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codeName="ThisWorkbook"/>
  <mc:AlternateContent xmlns:mc="http://schemas.openxmlformats.org/markup-compatibility/2006">
    <mc:Choice Requires="x15">
      <x15ac:absPath xmlns:x15ac="http://schemas.microsoft.com/office/spreadsheetml/2010/11/ac" url="C:\Users\CI5A\Documents\REFERÊNCIAS\TOP EXCEL\DOCS para tradução BRAZ\_Traduzidos\PLANILHAS-PAGAS - EN\Estoque - Inventory Management Control Template\Trial\"/>
    </mc:Choice>
  </mc:AlternateContent>
  <xr:revisionPtr revIDLastSave="0" documentId="13_ncr:1_{72A4C4FD-97CC-4F10-BA60-55A4180B1E41}" xr6:coauthVersionLast="40" xr6:coauthVersionMax="40" xr10:uidLastSave="{00000000-0000-0000-0000-000000000000}"/>
  <bookViews>
    <workbookView xWindow="0" yWindow="0" windowWidth="20490" windowHeight="7485" tabRatio="0" xr2:uid="{00000000-000D-0000-FFFF-FFFF00000000}"/>
  </bookViews>
  <sheets>
    <sheet name="Inicio" sheetId="9" r:id="rId1"/>
    <sheet name="Ajuda" sheetId="14" r:id="rId2"/>
    <sheet name="Sobre" sheetId="15" r:id="rId3"/>
    <sheet name="Dicas" sheetId="16" r:id="rId4"/>
    <sheet name="Cadastro" sheetId="17" r:id="rId5"/>
    <sheet name="CadForn" sheetId="23" r:id="rId6"/>
    <sheet name="Movimento" sheetId="18" r:id="rId7"/>
    <sheet name="MovSaida" sheetId="24" r:id="rId8"/>
    <sheet name="Saldo" sheetId="19" r:id="rId9"/>
    <sheet name="Inventario" sheetId="20" r:id="rId10"/>
    <sheet name="InvAjust" sheetId="26" r:id="rId11"/>
    <sheet name="Analise" sheetId="21" r:id="rId12"/>
    <sheet name="AnVal" sheetId="27" r:id="rId13"/>
    <sheet name="AnAbc" sheetId="28" r:id="rId14"/>
    <sheet name="AnProd" sheetId="29" r:id="rId15"/>
    <sheet name="AnCompar" sheetId="31" r:id="rId16"/>
  </sheets>
  <definedNames>
    <definedName name="_xlnm._FilterDatabase" localSheetId="4" hidden="1">Cadastro!$D$8:$K$1009</definedName>
    <definedName name="_xlnm._FilterDatabase" localSheetId="5" hidden="1">CadForn!$C$8:$I$8</definedName>
    <definedName name="_xlnm._FilterDatabase" localSheetId="6" hidden="1">Movimento!$C$8:$K$7010</definedName>
    <definedName name="_xlnm._FilterDatabase" localSheetId="7" hidden="1">MovSaida!$C$8:$J$7010</definedName>
    <definedName name="_xlnm._FilterDatabase" localSheetId="8" hidden="1">Saldo!$O$8:$AA$1009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7010" i="24" l="1"/>
  <c r="E7009" i="24"/>
  <c r="E7008" i="24"/>
  <c r="E7007" i="24"/>
  <c r="E7006" i="24"/>
  <c r="E7005" i="24"/>
  <c r="E7004" i="24"/>
  <c r="E7003" i="24"/>
  <c r="E7002" i="24"/>
  <c r="E7001" i="24"/>
  <c r="E7000" i="24"/>
  <c r="E6999" i="24"/>
  <c r="E6998" i="24"/>
  <c r="E6997" i="24"/>
  <c r="E6996" i="24"/>
  <c r="E6995" i="24"/>
  <c r="E6994" i="24"/>
  <c r="E6993" i="24"/>
  <c r="E6992" i="24"/>
  <c r="E6991" i="24"/>
  <c r="E6990" i="24"/>
  <c r="E6989" i="24"/>
  <c r="E6988" i="24"/>
  <c r="E6987" i="24"/>
  <c r="E6986" i="24"/>
  <c r="E6985" i="24"/>
  <c r="E6984" i="24"/>
  <c r="E6983" i="24"/>
  <c r="E6982" i="24"/>
  <c r="E6981" i="24"/>
  <c r="E6980" i="24"/>
  <c r="E6979" i="24"/>
  <c r="E6978" i="24"/>
  <c r="E6977" i="24"/>
  <c r="E6976" i="24"/>
  <c r="E6975" i="24"/>
  <c r="E6974" i="24"/>
  <c r="E6973" i="24"/>
  <c r="E6972" i="24"/>
  <c r="E6971" i="24"/>
  <c r="E6970" i="24"/>
  <c r="E6969" i="24"/>
  <c r="E6968" i="24"/>
  <c r="E6967" i="24"/>
  <c r="E6966" i="24"/>
  <c r="E6965" i="24"/>
  <c r="E6964" i="24"/>
  <c r="E6963" i="24"/>
  <c r="E6962" i="24"/>
  <c r="E6961" i="24"/>
  <c r="E6960" i="24"/>
  <c r="E6959" i="24"/>
  <c r="E6958" i="24"/>
  <c r="E6957" i="24"/>
  <c r="E6956" i="24"/>
  <c r="E6955" i="24"/>
  <c r="E6954" i="24"/>
  <c r="E6953" i="24"/>
  <c r="E6952" i="24"/>
  <c r="E6951" i="24"/>
  <c r="E6950" i="24"/>
  <c r="E6949" i="24"/>
  <c r="E6948" i="24"/>
  <c r="E6947" i="24"/>
  <c r="E6946" i="24"/>
  <c r="E6945" i="24"/>
  <c r="E6944" i="24"/>
  <c r="E6943" i="24"/>
  <c r="E6942" i="24"/>
  <c r="E6941" i="24"/>
  <c r="E6940" i="24"/>
  <c r="E6939" i="24"/>
  <c r="E6938" i="24"/>
  <c r="E6937" i="24"/>
  <c r="E6936" i="24"/>
  <c r="E6935" i="24"/>
  <c r="E6934" i="24"/>
  <c r="E6933" i="24"/>
  <c r="E6932" i="24"/>
  <c r="E6931" i="24"/>
  <c r="E6930" i="24"/>
  <c r="E6929" i="24"/>
  <c r="E6928" i="24"/>
  <c r="E6927" i="24"/>
  <c r="E6926" i="24"/>
  <c r="E6925" i="24"/>
  <c r="E6924" i="24"/>
  <c r="E6923" i="24"/>
  <c r="E6922" i="24"/>
  <c r="E6921" i="24"/>
  <c r="E6920" i="24"/>
  <c r="E6919" i="24"/>
  <c r="E6918" i="24"/>
  <c r="E6917" i="24"/>
  <c r="E6916" i="24"/>
  <c r="E6915" i="24"/>
  <c r="E6914" i="24"/>
  <c r="E6913" i="24"/>
  <c r="E6912" i="24"/>
  <c r="E6911" i="24"/>
  <c r="E6910" i="24"/>
  <c r="E6909" i="24"/>
  <c r="E6908" i="24"/>
  <c r="E6907" i="24"/>
  <c r="E6906" i="24"/>
  <c r="E6905" i="24"/>
  <c r="E6904" i="24"/>
  <c r="E6903" i="24"/>
  <c r="E6902" i="24"/>
  <c r="E6901" i="24"/>
  <c r="E6900" i="24"/>
  <c r="E6899" i="24"/>
  <c r="E6898" i="24"/>
  <c r="E6897" i="24"/>
  <c r="E6896" i="24"/>
  <c r="E6895" i="24"/>
  <c r="E6894" i="24"/>
  <c r="E6893" i="24"/>
  <c r="E6892" i="24"/>
  <c r="E6891" i="24"/>
  <c r="E6890" i="24"/>
  <c r="E6889" i="24"/>
  <c r="E6888" i="24"/>
  <c r="E6887" i="24"/>
  <c r="E6886" i="24"/>
  <c r="E6885" i="24"/>
  <c r="E6884" i="24"/>
  <c r="E6883" i="24"/>
  <c r="E6882" i="24"/>
  <c r="E6881" i="24"/>
  <c r="E6880" i="24"/>
  <c r="E6879" i="24"/>
  <c r="E6878" i="24"/>
  <c r="E6877" i="24"/>
  <c r="E6876" i="24"/>
  <c r="E6875" i="24"/>
  <c r="E6874" i="24"/>
  <c r="E6873" i="24"/>
  <c r="E6872" i="24"/>
  <c r="E6871" i="24"/>
  <c r="E6870" i="24"/>
  <c r="E6869" i="24"/>
  <c r="E6868" i="24"/>
  <c r="E6867" i="24"/>
  <c r="E6866" i="24"/>
  <c r="E6865" i="24"/>
  <c r="E6864" i="24"/>
  <c r="E6863" i="24"/>
  <c r="E6862" i="24"/>
  <c r="E6861" i="24"/>
  <c r="E6860" i="24"/>
  <c r="E6859" i="24"/>
  <c r="E6858" i="24"/>
  <c r="E6857" i="24"/>
  <c r="E6856" i="24"/>
  <c r="E6855" i="24"/>
  <c r="E6854" i="24"/>
  <c r="E6853" i="24"/>
  <c r="E6852" i="24"/>
  <c r="E6851" i="24"/>
  <c r="E6850" i="24"/>
  <c r="E6849" i="24"/>
  <c r="E6848" i="24"/>
  <c r="E6847" i="24"/>
  <c r="E6846" i="24"/>
  <c r="E6845" i="24"/>
  <c r="E6844" i="24"/>
  <c r="E6843" i="24"/>
  <c r="E6842" i="24"/>
  <c r="E6841" i="24"/>
  <c r="E6840" i="24"/>
  <c r="E6839" i="24"/>
  <c r="E6838" i="24"/>
  <c r="E6837" i="24"/>
  <c r="E6836" i="24"/>
  <c r="E6835" i="24"/>
  <c r="E6834" i="24"/>
  <c r="E6833" i="24"/>
  <c r="E6832" i="24"/>
  <c r="E6831" i="24"/>
  <c r="E6830" i="24"/>
  <c r="E6829" i="24"/>
  <c r="E6828" i="24"/>
  <c r="E6827" i="24"/>
  <c r="E6826" i="24"/>
  <c r="E6825" i="24"/>
  <c r="E6824" i="24"/>
  <c r="E6823" i="24"/>
  <c r="E6822" i="24"/>
  <c r="E6821" i="24"/>
  <c r="E6820" i="24"/>
  <c r="E6819" i="24"/>
  <c r="E6818" i="24"/>
  <c r="E6817" i="24"/>
  <c r="E6816" i="24"/>
  <c r="E6815" i="24"/>
  <c r="E6814" i="24"/>
  <c r="E6813" i="24"/>
  <c r="E6812" i="24"/>
  <c r="E6811" i="24"/>
  <c r="E6810" i="24"/>
  <c r="E6809" i="24"/>
  <c r="E6808" i="24"/>
  <c r="E6807" i="24"/>
  <c r="E6806" i="24"/>
  <c r="E6805" i="24"/>
  <c r="E6804" i="24"/>
  <c r="E6803" i="24"/>
  <c r="E6802" i="24"/>
  <c r="E6801" i="24"/>
  <c r="E6800" i="24"/>
  <c r="E6799" i="24"/>
  <c r="E6798" i="24"/>
  <c r="E6797" i="24"/>
  <c r="E6796" i="24"/>
  <c r="E6795" i="24"/>
  <c r="E6794" i="24"/>
  <c r="E6793" i="24"/>
  <c r="E6792" i="24"/>
  <c r="E6791" i="24"/>
  <c r="E6790" i="24"/>
  <c r="E6789" i="24"/>
  <c r="E6788" i="24"/>
  <c r="E6787" i="24"/>
  <c r="E6786" i="24"/>
  <c r="E6785" i="24"/>
  <c r="E6784" i="24"/>
  <c r="E6783" i="24"/>
  <c r="E6782" i="24"/>
  <c r="E6781" i="24"/>
  <c r="E6780" i="24"/>
  <c r="E6779" i="24"/>
  <c r="E6778" i="24"/>
  <c r="E6777" i="24"/>
  <c r="E6776" i="24"/>
  <c r="E6775" i="24"/>
  <c r="E6774" i="24"/>
  <c r="E6773" i="24"/>
  <c r="E6772" i="24"/>
  <c r="E6771" i="24"/>
  <c r="E6770" i="24"/>
  <c r="E6769" i="24"/>
  <c r="E6768" i="24"/>
  <c r="E6767" i="24"/>
  <c r="E6766" i="24"/>
  <c r="E6765" i="24"/>
  <c r="E6764" i="24"/>
  <c r="E6763" i="24"/>
  <c r="E6762" i="24"/>
  <c r="E6761" i="24"/>
  <c r="E6760" i="24"/>
  <c r="E6759" i="24"/>
  <c r="E6758" i="24"/>
  <c r="E6757" i="24"/>
  <c r="E6756" i="24"/>
  <c r="E6755" i="24"/>
  <c r="E6754" i="24"/>
  <c r="E6753" i="24"/>
  <c r="E6752" i="24"/>
  <c r="E6751" i="24"/>
  <c r="E6750" i="24"/>
  <c r="E6749" i="24"/>
  <c r="E6748" i="24"/>
  <c r="E6747" i="24"/>
  <c r="E6746" i="24"/>
  <c r="E6745" i="24"/>
  <c r="E6744" i="24"/>
  <c r="E6743" i="24"/>
  <c r="E6742" i="24"/>
  <c r="E6741" i="24"/>
  <c r="E6740" i="24"/>
  <c r="E6739" i="24"/>
  <c r="E6738" i="24"/>
  <c r="E6737" i="24"/>
  <c r="E6736" i="24"/>
  <c r="E6735" i="24"/>
  <c r="E6734" i="24"/>
  <c r="E6733" i="24"/>
  <c r="E6732" i="24"/>
  <c r="E6731" i="24"/>
  <c r="E6730" i="24"/>
  <c r="E6729" i="24"/>
  <c r="E6728" i="24"/>
  <c r="E6727" i="24"/>
  <c r="E6726" i="24"/>
  <c r="E6725" i="24"/>
  <c r="E6724" i="24"/>
  <c r="E6723" i="24"/>
  <c r="E6722" i="24"/>
  <c r="E6721" i="24"/>
  <c r="E6720" i="24"/>
  <c r="E6719" i="24"/>
  <c r="E6718" i="24"/>
  <c r="E6717" i="24"/>
  <c r="E6716" i="24"/>
  <c r="E6715" i="24"/>
  <c r="E6714" i="24"/>
  <c r="E6713" i="24"/>
  <c r="E6712" i="24"/>
  <c r="E6711" i="24"/>
  <c r="E6710" i="24"/>
  <c r="E6709" i="24"/>
  <c r="E6708" i="24"/>
  <c r="E6707" i="24"/>
  <c r="E6706" i="24"/>
  <c r="E6705" i="24"/>
  <c r="E6704" i="24"/>
  <c r="E6703" i="24"/>
  <c r="E6702" i="24"/>
  <c r="E6701" i="24"/>
  <c r="E6700" i="24"/>
  <c r="E6699" i="24"/>
  <c r="E6698" i="24"/>
  <c r="E6697" i="24"/>
  <c r="E6696" i="24"/>
  <c r="E6695" i="24"/>
  <c r="E6694" i="24"/>
  <c r="E6693" i="24"/>
  <c r="E6692" i="24"/>
  <c r="E6691" i="24"/>
  <c r="E6690" i="24"/>
  <c r="E6689" i="24"/>
  <c r="E6688" i="24"/>
  <c r="E6687" i="24"/>
  <c r="E6686" i="24"/>
  <c r="E6685" i="24"/>
  <c r="E6684" i="24"/>
  <c r="E6683" i="24"/>
  <c r="E6682" i="24"/>
  <c r="E6681" i="24"/>
  <c r="E6680" i="24"/>
  <c r="E6679" i="24"/>
  <c r="E6678" i="24"/>
  <c r="E6677" i="24"/>
  <c r="E6676" i="24"/>
  <c r="E6675" i="24"/>
  <c r="E6674" i="24"/>
  <c r="E6673" i="24"/>
  <c r="E6672" i="24"/>
  <c r="E6671" i="24"/>
  <c r="E6670" i="24"/>
  <c r="E6669" i="24"/>
  <c r="E6668" i="24"/>
  <c r="E6667" i="24"/>
  <c r="E6666" i="24"/>
  <c r="E6665" i="24"/>
  <c r="E6664" i="24"/>
  <c r="E6663" i="24"/>
  <c r="E6662" i="24"/>
  <c r="E6661" i="24"/>
  <c r="E6660" i="24"/>
  <c r="E6659" i="24"/>
  <c r="E6658" i="24"/>
  <c r="E6657" i="24"/>
  <c r="E6656" i="24"/>
  <c r="E6655" i="24"/>
  <c r="E6654" i="24"/>
  <c r="E6653" i="24"/>
  <c r="E6652" i="24"/>
  <c r="E6651" i="24"/>
  <c r="E6650" i="24"/>
  <c r="E6649" i="24"/>
  <c r="E6648" i="24"/>
  <c r="E6647" i="24"/>
  <c r="E6646" i="24"/>
  <c r="E6645" i="24"/>
  <c r="E6644" i="24"/>
  <c r="E6643" i="24"/>
  <c r="E6642" i="24"/>
  <c r="E6641" i="24"/>
  <c r="E6640" i="24"/>
  <c r="E6639" i="24"/>
  <c r="E6638" i="24"/>
  <c r="E6637" i="24"/>
  <c r="E6636" i="24"/>
  <c r="E6635" i="24"/>
  <c r="E6634" i="24"/>
  <c r="E6633" i="24"/>
  <c r="E6632" i="24"/>
  <c r="E6631" i="24"/>
  <c r="E6630" i="24"/>
  <c r="E6629" i="24"/>
  <c r="E6628" i="24"/>
  <c r="E6627" i="24"/>
  <c r="E6626" i="24"/>
  <c r="E6625" i="24"/>
  <c r="E6624" i="24"/>
  <c r="E6623" i="24"/>
  <c r="E6622" i="24"/>
  <c r="E6621" i="24"/>
  <c r="E6620" i="24"/>
  <c r="E6619" i="24"/>
  <c r="E6618" i="24"/>
  <c r="E6617" i="24"/>
  <c r="E6616" i="24"/>
  <c r="E6615" i="24"/>
  <c r="E6614" i="24"/>
  <c r="E6613" i="24"/>
  <c r="E6612" i="24"/>
  <c r="E6611" i="24"/>
  <c r="E6610" i="24"/>
  <c r="E6609" i="24"/>
  <c r="E6608" i="24"/>
  <c r="E6607" i="24"/>
  <c r="E6606" i="24"/>
  <c r="E6605" i="24"/>
  <c r="E6604" i="24"/>
  <c r="E6603" i="24"/>
  <c r="E6602" i="24"/>
  <c r="E6601" i="24"/>
  <c r="E6600" i="24"/>
  <c r="E6599" i="24"/>
  <c r="E6598" i="24"/>
  <c r="E6597" i="24"/>
  <c r="E6596" i="24"/>
  <c r="E6595" i="24"/>
  <c r="E6594" i="24"/>
  <c r="E6593" i="24"/>
  <c r="E6592" i="24"/>
  <c r="E6591" i="24"/>
  <c r="E6590" i="24"/>
  <c r="E6589" i="24"/>
  <c r="E6588" i="24"/>
  <c r="E6587" i="24"/>
  <c r="E6586" i="24"/>
  <c r="E6585" i="24"/>
  <c r="E6584" i="24"/>
  <c r="E6583" i="24"/>
  <c r="E6582" i="24"/>
  <c r="E6581" i="24"/>
  <c r="E6580" i="24"/>
  <c r="E6579" i="24"/>
  <c r="E6578" i="24"/>
  <c r="E6577" i="24"/>
  <c r="E6576" i="24"/>
  <c r="E6575" i="24"/>
  <c r="E6574" i="24"/>
  <c r="E6573" i="24"/>
  <c r="E6572" i="24"/>
  <c r="E6571" i="24"/>
  <c r="E6570" i="24"/>
  <c r="E6569" i="24"/>
  <c r="E6568" i="24"/>
  <c r="E6567" i="24"/>
  <c r="E6566" i="24"/>
  <c r="E6565" i="24"/>
  <c r="E6564" i="24"/>
  <c r="E6563" i="24"/>
  <c r="E6562" i="24"/>
  <c r="E6561" i="24"/>
  <c r="E6560" i="24"/>
  <c r="E6559" i="24"/>
  <c r="E6558" i="24"/>
  <c r="E6557" i="24"/>
  <c r="E6556" i="24"/>
  <c r="E6555" i="24"/>
  <c r="E6554" i="24"/>
  <c r="E6553" i="24"/>
  <c r="E6552" i="24"/>
  <c r="E6551" i="24"/>
  <c r="E6550" i="24"/>
  <c r="E6549" i="24"/>
  <c r="E6548" i="24"/>
  <c r="E6547" i="24"/>
  <c r="E6546" i="24"/>
  <c r="E6545" i="24"/>
  <c r="E6544" i="24"/>
  <c r="E6543" i="24"/>
  <c r="E6542" i="24"/>
  <c r="E6541" i="24"/>
  <c r="E6540" i="24"/>
  <c r="E6539" i="24"/>
  <c r="E6538" i="24"/>
  <c r="E6537" i="24"/>
  <c r="E6536" i="24"/>
  <c r="E6535" i="24"/>
  <c r="E6534" i="24"/>
  <c r="E6533" i="24"/>
  <c r="E6532" i="24"/>
  <c r="E6531" i="24"/>
  <c r="E6530" i="24"/>
  <c r="E6529" i="24"/>
  <c r="E6528" i="24"/>
  <c r="E6527" i="24"/>
  <c r="E6526" i="24"/>
  <c r="E6525" i="24"/>
  <c r="E6524" i="24"/>
  <c r="E6523" i="24"/>
  <c r="E6522" i="24"/>
  <c r="E6521" i="24"/>
  <c r="E6520" i="24"/>
  <c r="E6519" i="24"/>
  <c r="E6518" i="24"/>
  <c r="E6517" i="24"/>
  <c r="E6516" i="24"/>
  <c r="E6515" i="24"/>
  <c r="E6514" i="24"/>
  <c r="E6513" i="24"/>
  <c r="E6512" i="24"/>
  <c r="E6511" i="24"/>
  <c r="E6510" i="24"/>
  <c r="E6509" i="24"/>
  <c r="E6508" i="24"/>
  <c r="E6507" i="24"/>
  <c r="E6506" i="24"/>
  <c r="E6505" i="24"/>
  <c r="E6504" i="24"/>
  <c r="E6503" i="24"/>
  <c r="E6502" i="24"/>
  <c r="E6501" i="24"/>
  <c r="E6500" i="24"/>
  <c r="E6499" i="24"/>
  <c r="E6498" i="24"/>
  <c r="E6497" i="24"/>
  <c r="E6496" i="24"/>
  <c r="E6495" i="24"/>
  <c r="E6494" i="24"/>
  <c r="E6493" i="24"/>
  <c r="E6492" i="24"/>
  <c r="E6491" i="24"/>
  <c r="E6490" i="24"/>
  <c r="E6489" i="24"/>
  <c r="E6488" i="24"/>
  <c r="E6487" i="24"/>
  <c r="E6486" i="24"/>
  <c r="E6485" i="24"/>
  <c r="E6484" i="24"/>
  <c r="E6483" i="24"/>
  <c r="E6482" i="24"/>
  <c r="E6481" i="24"/>
  <c r="E6480" i="24"/>
  <c r="E6479" i="24"/>
  <c r="E6478" i="24"/>
  <c r="E6477" i="24"/>
  <c r="E6476" i="24"/>
  <c r="E6475" i="24"/>
  <c r="E6474" i="24"/>
  <c r="E6473" i="24"/>
  <c r="E6472" i="24"/>
  <c r="E6471" i="24"/>
  <c r="E6470" i="24"/>
  <c r="E6469" i="24"/>
  <c r="E6468" i="24"/>
  <c r="E6467" i="24"/>
  <c r="E6466" i="24"/>
  <c r="E6465" i="24"/>
  <c r="E6464" i="24"/>
  <c r="E6463" i="24"/>
  <c r="E6462" i="24"/>
  <c r="E6461" i="24"/>
  <c r="E6460" i="24"/>
  <c r="E6459" i="24"/>
  <c r="E6458" i="24"/>
  <c r="E6457" i="24"/>
  <c r="E6456" i="24"/>
  <c r="E6455" i="24"/>
  <c r="E6454" i="24"/>
  <c r="E6453" i="24"/>
  <c r="E6452" i="24"/>
  <c r="E6451" i="24"/>
  <c r="E6450" i="24"/>
  <c r="E6449" i="24"/>
  <c r="E6448" i="24"/>
  <c r="E6447" i="24"/>
  <c r="E6446" i="24"/>
  <c r="E6445" i="24"/>
  <c r="E6444" i="24"/>
  <c r="E6443" i="24"/>
  <c r="E6442" i="24"/>
  <c r="E6441" i="24"/>
  <c r="E6440" i="24"/>
  <c r="E6439" i="24"/>
  <c r="E6438" i="24"/>
  <c r="E6437" i="24"/>
  <c r="E6436" i="24"/>
  <c r="E6435" i="24"/>
  <c r="E6434" i="24"/>
  <c r="E6433" i="24"/>
  <c r="E6432" i="24"/>
  <c r="E6431" i="24"/>
  <c r="E6430" i="24"/>
  <c r="E6429" i="24"/>
  <c r="E6428" i="24"/>
  <c r="E6427" i="24"/>
  <c r="E6426" i="24"/>
  <c r="E6425" i="24"/>
  <c r="E6424" i="24"/>
  <c r="E6423" i="24"/>
  <c r="E6422" i="24"/>
  <c r="E6421" i="24"/>
  <c r="E6420" i="24"/>
  <c r="E6419" i="24"/>
  <c r="E6418" i="24"/>
  <c r="E6417" i="24"/>
  <c r="E6416" i="24"/>
  <c r="E6415" i="24"/>
  <c r="E6414" i="24"/>
  <c r="E6413" i="24"/>
  <c r="E6412" i="24"/>
  <c r="E6411" i="24"/>
  <c r="E6410" i="24"/>
  <c r="E6409" i="24"/>
  <c r="E6408" i="24"/>
  <c r="E6407" i="24"/>
  <c r="E6406" i="24"/>
  <c r="E6405" i="24"/>
  <c r="E6404" i="24"/>
  <c r="E6403" i="24"/>
  <c r="E6402" i="24"/>
  <c r="E6401" i="24"/>
  <c r="E6400" i="24"/>
  <c r="E6399" i="24"/>
  <c r="E6398" i="24"/>
  <c r="E6397" i="24"/>
  <c r="E6396" i="24"/>
  <c r="E6395" i="24"/>
  <c r="E6394" i="24"/>
  <c r="E6393" i="24"/>
  <c r="E6392" i="24"/>
  <c r="E6391" i="24"/>
  <c r="E6390" i="24"/>
  <c r="E6389" i="24"/>
  <c r="E6388" i="24"/>
  <c r="E6387" i="24"/>
  <c r="E6386" i="24"/>
  <c r="E6385" i="24"/>
  <c r="E6384" i="24"/>
  <c r="E6383" i="24"/>
  <c r="E6382" i="24"/>
  <c r="E6381" i="24"/>
  <c r="E6380" i="24"/>
  <c r="E6379" i="24"/>
  <c r="E6378" i="24"/>
  <c r="E6377" i="24"/>
  <c r="E6376" i="24"/>
  <c r="E6375" i="24"/>
  <c r="E6374" i="24"/>
  <c r="E6373" i="24"/>
  <c r="E6372" i="24"/>
  <c r="E6371" i="24"/>
  <c r="E6370" i="24"/>
  <c r="E6369" i="24"/>
  <c r="E6368" i="24"/>
  <c r="E6367" i="24"/>
  <c r="E6366" i="24"/>
  <c r="E6365" i="24"/>
  <c r="E6364" i="24"/>
  <c r="E6363" i="24"/>
  <c r="E6362" i="24"/>
  <c r="E6361" i="24"/>
  <c r="E6360" i="24"/>
  <c r="E6359" i="24"/>
  <c r="E6358" i="24"/>
  <c r="E6357" i="24"/>
  <c r="E6356" i="24"/>
  <c r="E6355" i="24"/>
  <c r="E6354" i="24"/>
  <c r="E6353" i="24"/>
  <c r="E6352" i="24"/>
  <c r="E6351" i="24"/>
  <c r="E6350" i="24"/>
  <c r="E6349" i="24"/>
  <c r="E6348" i="24"/>
  <c r="E6347" i="24"/>
  <c r="E6346" i="24"/>
  <c r="E6345" i="24"/>
  <c r="E6344" i="24"/>
  <c r="E6343" i="24"/>
  <c r="E6342" i="24"/>
  <c r="E6341" i="24"/>
  <c r="E6340" i="24"/>
  <c r="E6339" i="24"/>
  <c r="E6338" i="24"/>
  <c r="E6337" i="24"/>
  <c r="E6336" i="24"/>
  <c r="E6335" i="24"/>
  <c r="E6334" i="24"/>
  <c r="E6333" i="24"/>
  <c r="E6332" i="24"/>
  <c r="E6331" i="24"/>
  <c r="E6330" i="24"/>
  <c r="E6329" i="24"/>
  <c r="E6328" i="24"/>
  <c r="E6327" i="24"/>
  <c r="E6326" i="24"/>
  <c r="E6325" i="24"/>
  <c r="E6324" i="24"/>
  <c r="E6323" i="24"/>
  <c r="E6322" i="24"/>
  <c r="E6321" i="24"/>
  <c r="E6320" i="24"/>
  <c r="E6319" i="24"/>
  <c r="E6318" i="24"/>
  <c r="E6317" i="24"/>
  <c r="E6316" i="24"/>
  <c r="E6315" i="24"/>
  <c r="E6314" i="24"/>
  <c r="E6313" i="24"/>
  <c r="E6312" i="24"/>
  <c r="E6311" i="24"/>
  <c r="E6310" i="24"/>
  <c r="E6309" i="24"/>
  <c r="E6308" i="24"/>
  <c r="E6307" i="24"/>
  <c r="E6306" i="24"/>
  <c r="E6305" i="24"/>
  <c r="E6304" i="24"/>
  <c r="E6303" i="24"/>
  <c r="E6302" i="24"/>
  <c r="E6301" i="24"/>
  <c r="E6300" i="24"/>
  <c r="E6299" i="24"/>
  <c r="E6298" i="24"/>
  <c r="E6297" i="24"/>
  <c r="E6296" i="24"/>
  <c r="E6295" i="24"/>
  <c r="E6294" i="24"/>
  <c r="E6293" i="24"/>
  <c r="E6292" i="24"/>
  <c r="E6291" i="24"/>
  <c r="E6290" i="24"/>
  <c r="E6289" i="24"/>
  <c r="E6288" i="24"/>
  <c r="E6287" i="24"/>
  <c r="E6286" i="24"/>
  <c r="E6285" i="24"/>
  <c r="E6284" i="24"/>
  <c r="E6283" i="24"/>
  <c r="E6282" i="24"/>
  <c r="E6281" i="24"/>
  <c r="E6280" i="24"/>
  <c r="E6279" i="24"/>
  <c r="E6278" i="24"/>
  <c r="E6277" i="24"/>
  <c r="E6276" i="24"/>
  <c r="E6275" i="24"/>
  <c r="E6274" i="24"/>
  <c r="E6273" i="24"/>
  <c r="E6272" i="24"/>
  <c r="E6271" i="24"/>
  <c r="E6270" i="24"/>
  <c r="E6269" i="24"/>
  <c r="E6268" i="24"/>
  <c r="E6267" i="24"/>
  <c r="E6266" i="24"/>
  <c r="E6265" i="24"/>
  <c r="E6264" i="24"/>
  <c r="E6263" i="24"/>
  <c r="E6262" i="24"/>
  <c r="E6261" i="24"/>
  <c r="E6260" i="24"/>
  <c r="E6259" i="24"/>
  <c r="E6258" i="24"/>
  <c r="E6257" i="24"/>
  <c r="E6256" i="24"/>
  <c r="E6255" i="24"/>
  <c r="E6254" i="24"/>
  <c r="E6253" i="24"/>
  <c r="E6252" i="24"/>
  <c r="E6251" i="24"/>
  <c r="E6250" i="24"/>
  <c r="E6249" i="24"/>
  <c r="E6248" i="24"/>
  <c r="E6247" i="24"/>
  <c r="E6246" i="24"/>
  <c r="E6245" i="24"/>
  <c r="E6244" i="24"/>
  <c r="E6243" i="24"/>
  <c r="E6242" i="24"/>
  <c r="E6241" i="24"/>
  <c r="E6240" i="24"/>
  <c r="E6239" i="24"/>
  <c r="E6238" i="24"/>
  <c r="E6237" i="24"/>
  <c r="E6236" i="24"/>
  <c r="E6235" i="24"/>
  <c r="E6234" i="24"/>
  <c r="E6233" i="24"/>
  <c r="E6232" i="24"/>
  <c r="E6231" i="24"/>
  <c r="E6230" i="24"/>
  <c r="E6229" i="24"/>
  <c r="E6228" i="24"/>
  <c r="E6227" i="24"/>
  <c r="E6226" i="24"/>
  <c r="E6225" i="24"/>
  <c r="E6224" i="24"/>
  <c r="E6223" i="24"/>
  <c r="E6222" i="24"/>
  <c r="E6221" i="24"/>
  <c r="E6220" i="24"/>
  <c r="E6219" i="24"/>
  <c r="E6218" i="24"/>
  <c r="E6217" i="24"/>
  <c r="E6216" i="24"/>
  <c r="E6215" i="24"/>
  <c r="E6214" i="24"/>
  <c r="E6213" i="24"/>
  <c r="E6212" i="24"/>
  <c r="E6211" i="24"/>
  <c r="E6210" i="24"/>
  <c r="E6209" i="24"/>
  <c r="E6208" i="24"/>
  <c r="E6207" i="24"/>
  <c r="E6206" i="24"/>
  <c r="E6205" i="24"/>
  <c r="E6204" i="24"/>
  <c r="E6203" i="24"/>
  <c r="E6202" i="24"/>
  <c r="E6201" i="24"/>
  <c r="E6200" i="24"/>
  <c r="E6199" i="24"/>
  <c r="E6198" i="24"/>
  <c r="E6197" i="24"/>
  <c r="E6196" i="24"/>
  <c r="E6195" i="24"/>
  <c r="E6194" i="24"/>
  <c r="E6193" i="24"/>
  <c r="E6192" i="24"/>
  <c r="E6191" i="24"/>
  <c r="E6190" i="24"/>
  <c r="E6189" i="24"/>
  <c r="E6188" i="24"/>
  <c r="E6187" i="24"/>
  <c r="E6186" i="24"/>
  <c r="E6185" i="24"/>
  <c r="E6184" i="24"/>
  <c r="E6183" i="24"/>
  <c r="E6182" i="24"/>
  <c r="E6181" i="24"/>
  <c r="E6180" i="24"/>
  <c r="E6179" i="24"/>
  <c r="E6178" i="24"/>
  <c r="E6177" i="24"/>
  <c r="E6176" i="24"/>
  <c r="E6175" i="24"/>
  <c r="E6174" i="24"/>
  <c r="E6173" i="24"/>
  <c r="E6172" i="24"/>
  <c r="E6171" i="24"/>
  <c r="E6170" i="24"/>
  <c r="E6169" i="24"/>
  <c r="E6168" i="24"/>
  <c r="E6167" i="24"/>
  <c r="E6166" i="24"/>
  <c r="E6165" i="24"/>
  <c r="E6164" i="24"/>
  <c r="E6163" i="24"/>
  <c r="E6162" i="24"/>
  <c r="E6161" i="24"/>
  <c r="E6160" i="24"/>
  <c r="E6159" i="24"/>
  <c r="E6158" i="24"/>
  <c r="E6157" i="24"/>
  <c r="E6156" i="24"/>
  <c r="E6155" i="24"/>
  <c r="E6154" i="24"/>
  <c r="E6153" i="24"/>
  <c r="E6152" i="24"/>
  <c r="E6151" i="24"/>
  <c r="E6150" i="24"/>
  <c r="E6149" i="24"/>
  <c r="E6148" i="24"/>
  <c r="E6147" i="24"/>
  <c r="E6146" i="24"/>
  <c r="E6145" i="24"/>
  <c r="E6144" i="24"/>
  <c r="E6143" i="24"/>
  <c r="E6142" i="24"/>
  <c r="E6141" i="24"/>
  <c r="E6140" i="24"/>
  <c r="E6139" i="24"/>
  <c r="E6138" i="24"/>
  <c r="E6137" i="24"/>
  <c r="E6136" i="24"/>
  <c r="E6135" i="24"/>
  <c r="E6134" i="24"/>
  <c r="E6133" i="24"/>
  <c r="E6132" i="24"/>
  <c r="E6131" i="24"/>
  <c r="E6130" i="24"/>
  <c r="E6129" i="24"/>
  <c r="E6128" i="24"/>
  <c r="E6127" i="24"/>
  <c r="E6126" i="24"/>
  <c r="E6125" i="24"/>
  <c r="E6124" i="24"/>
  <c r="E6123" i="24"/>
  <c r="E6122" i="24"/>
  <c r="E6121" i="24"/>
  <c r="E6120" i="24"/>
  <c r="E6119" i="24"/>
  <c r="E6118" i="24"/>
  <c r="E6117" i="24"/>
  <c r="E6116" i="24"/>
  <c r="E6115" i="24"/>
  <c r="E6114" i="24"/>
  <c r="E6113" i="24"/>
  <c r="E6112" i="24"/>
  <c r="E6111" i="24"/>
  <c r="E6110" i="24"/>
  <c r="E6109" i="24"/>
  <c r="E6108" i="24"/>
  <c r="E6107" i="24"/>
  <c r="E6106" i="24"/>
  <c r="E6105" i="24"/>
  <c r="E6104" i="24"/>
  <c r="E6103" i="24"/>
  <c r="E6102" i="24"/>
  <c r="E6101" i="24"/>
  <c r="E6100" i="24"/>
  <c r="E6099" i="24"/>
  <c r="E6098" i="24"/>
  <c r="E6097" i="24"/>
  <c r="E6096" i="24"/>
  <c r="E6095" i="24"/>
  <c r="E6094" i="24"/>
  <c r="E6093" i="24"/>
  <c r="E6092" i="24"/>
  <c r="E6091" i="24"/>
  <c r="E6090" i="24"/>
  <c r="E6089" i="24"/>
  <c r="E6088" i="24"/>
  <c r="E6087" i="24"/>
  <c r="E6086" i="24"/>
  <c r="E6085" i="24"/>
  <c r="E6084" i="24"/>
  <c r="E6083" i="24"/>
  <c r="E6082" i="24"/>
  <c r="E6081" i="24"/>
  <c r="E6080" i="24"/>
  <c r="E6079" i="24"/>
  <c r="E6078" i="24"/>
  <c r="E6077" i="24"/>
  <c r="E6076" i="24"/>
  <c r="E6075" i="24"/>
  <c r="E6074" i="24"/>
  <c r="E6073" i="24"/>
  <c r="E6072" i="24"/>
  <c r="E6071" i="24"/>
  <c r="E6070" i="24"/>
  <c r="E6069" i="24"/>
  <c r="E6068" i="24"/>
  <c r="E6067" i="24"/>
  <c r="E6066" i="24"/>
  <c r="E6065" i="24"/>
  <c r="E6064" i="24"/>
  <c r="E6063" i="24"/>
  <c r="E6062" i="24"/>
  <c r="E6061" i="24"/>
  <c r="E6060" i="24"/>
  <c r="E6059" i="24"/>
  <c r="E6058" i="24"/>
  <c r="E6057" i="24"/>
  <c r="E6056" i="24"/>
  <c r="E6055" i="24"/>
  <c r="E6054" i="24"/>
  <c r="E6053" i="24"/>
  <c r="E6052" i="24"/>
  <c r="E6051" i="24"/>
  <c r="E6050" i="24"/>
  <c r="E6049" i="24"/>
  <c r="E6048" i="24"/>
  <c r="E6047" i="24"/>
  <c r="E6046" i="24"/>
  <c r="E6045" i="24"/>
  <c r="E6044" i="24"/>
  <c r="E6043" i="24"/>
  <c r="E6042" i="24"/>
  <c r="E6041" i="24"/>
  <c r="E6040" i="24"/>
  <c r="E6039" i="24"/>
  <c r="E6038" i="24"/>
  <c r="E6037" i="24"/>
  <c r="E6036" i="24"/>
  <c r="E6035" i="24"/>
  <c r="E6034" i="24"/>
  <c r="E6033" i="24"/>
  <c r="E6032" i="24"/>
  <c r="E6031" i="24"/>
  <c r="E6030" i="24"/>
  <c r="E6029" i="24"/>
  <c r="E6028" i="24"/>
  <c r="E6027" i="24"/>
  <c r="E6026" i="24"/>
  <c r="E6025" i="24"/>
  <c r="E6024" i="24"/>
  <c r="E6023" i="24"/>
  <c r="E6022" i="24"/>
  <c r="E6021" i="24"/>
  <c r="E6020" i="24"/>
  <c r="E6019" i="24"/>
  <c r="E6018" i="24"/>
  <c r="E6017" i="24"/>
  <c r="E6016" i="24"/>
  <c r="E6015" i="24"/>
  <c r="E6014" i="24"/>
  <c r="E6013" i="24"/>
  <c r="E6012" i="24"/>
  <c r="E6011" i="24"/>
  <c r="E6010" i="24"/>
  <c r="E6009" i="24"/>
  <c r="E6008" i="24"/>
  <c r="E6007" i="24"/>
  <c r="E6006" i="24"/>
  <c r="E6005" i="24"/>
  <c r="E6004" i="24"/>
  <c r="E6003" i="24"/>
  <c r="E6002" i="24"/>
  <c r="E6001" i="24"/>
  <c r="E6000" i="24"/>
  <c r="E5999" i="24"/>
  <c r="E5998" i="24"/>
  <c r="E5997" i="24"/>
  <c r="E5996" i="24"/>
  <c r="E5995" i="24"/>
  <c r="E5994" i="24"/>
  <c r="E5993" i="24"/>
  <c r="E5992" i="24"/>
  <c r="E5991" i="24"/>
  <c r="E5990" i="24"/>
  <c r="E5989" i="24"/>
  <c r="E5988" i="24"/>
  <c r="E5987" i="24"/>
  <c r="E5986" i="24"/>
  <c r="E5985" i="24"/>
  <c r="E5984" i="24"/>
  <c r="E5983" i="24"/>
  <c r="E5982" i="24"/>
  <c r="E5981" i="24"/>
  <c r="E5980" i="24"/>
  <c r="E5979" i="24"/>
  <c r="E5978" i="24"/>
  <c r="E5977" i="24"/>
  <c r="E5976" i="24"/>
  <c r="E5975" i="24"/>
  <c r="E5974" i="24"/>
  <c r="E5973" i="24"/>
  <c r="E5972" i="24"/>
  <c r="E5971" i="24"/>
  <c r="E5970" i="24"/>
  <c r="E5969" i="24"/>
  <c r="E5968" i="24"/>
  <c r="E5967" i="24"/>
  <c r="E5966" i="24"/>
  <c r="E5965" i="24"/>
  <c r="E5964" i="24"/>
  <c r="E5963" i="24"/>
  <c r="E5962" i="24"/>
  <c r="E5961" i="24"/>
  <c r="E5960" i="24"/>
  <c r="E5959" i="24"/>
  <c r="E5958" i="24"/>
  <c r="E5957" i="24"/>
  <c r="E5956" i="24"/>
  <c r="E5955" i="24"/>
  <c r="E5954" i="24"/>
  <c r="E5953" i="24"/>
  <c r="E5952" i="24"/>
  <c r="E5951" i="24"/>
  <c r="E5950" i="24"/>
  <c r="E5949" i="24"/>
  <c r="E5948" i="24"/>
  <c r="E5947" i="24"/>
  <c r="E5946" i="24"/>
  <c r="E5945" i="24"/>
  <c r="E5944" i="24"/>
  <c r="E5943" i="24"/>
  <c r="E5942" i="24"/>
  <c r="E5941" i="24"/>
  <c r="E5940" i="24"/>
  <c r="E5939" i="24"/>
  <c r="E5938" i="24"/>
  <c r="E5937" i="24"/>
  <c r="E5936" i="24"/>
  <c r="E5935" i="24"/>
  <c r="E5934" i="24"/>
  <c r="E5933" i="24"/>
  <c r="E5932" i="24"/>
  <c r="E5931" i="24"/>
  <c r="E5930" i="24"/>
  <c r="E5929" i="24"/>
  <c r="E5928" i="24"/>
  <c r="E5927" i="24"/>
  <c r="E5926" i="24"/>
  <c r="E5925" i="24"/>
  <c r="E5924" i="24"/>
  <c r="E5923" i="24"/>
  <c r="E5922" i="24"/>
  <c r="E5921" i="24"/>
  <c r="E5920" i="24"/>
  <c r="E5919" i="24"/>
  <c r="E5918" i="24"/>
  <c r="E5917" i="24"/>
  <c r="E5916" i="24"/>
  <c r="E5915" i="24"/>
  <c r="E5914" i="24"/>
  <c r="E5913" i="24"/>
  <c r="E5912" i="24"/>
  <c r="E5911" i="24"/>
  <c r="E5910" i="24"/>
  <c r="E5909" i="24"/>
  <c r="E5908" i="24"/>
  <c r="E5907" i="24"/>
  <c r="E5906" i="24"/>
  <c r="E5905" i="24"/>
  <c r="E5904" i="24"/>
  <c r="E5903" i="24"/>
  <c r="E5902" i="24"/>
  <c r="E5901" i="24"/>
  <c r="E5900" i="24"/>
  <c r="E5899" i="24"/>
  <c r="E5898" i="24"/>
  <c r="E5897" i="24"/>
  <c r="E5896" i="24"/>
  <c r="E5895" i="24"/>
  <c r="E5894" i="24"/>
  <c r="E5893" i="24"/>
  <c r="E5892" i="24"/>
  <c r="E5891" i="24"/>
  <c r="E5890" i="24"/>
  <c r="E5889" i="24"/>
  <c r="E5888" i="24"/>
  <c r="E5887" i="24"/>
  <c r="E5886" i="24"/>
  <c r="E5885" i="24"/>
  <c r="E5884" i="24"/>
  <c r="E5883" i="24"/>
  <c r="E5882" i="24"/>
  <c r="E5881" i="24"/>
  <c r="E5880" i="24"/>
  <c r="E5879" i="24"/>
  <c r="E5878" i="24"/>
  <c r="E5877" i="24"/>
  <c r="E5876" i="24"/>
  <c r="E5875" i="24"/>
  <c r="E5874" i="24"/>
  <c r="E5873" i="24"/>
  <c r="E5872" i="24"/>
  <c r="E5871" i="24"/>
  <c r="E5870" i="24"/>
  <c r="E5869" i="24"/>
  <c r="E5868" i="24"/>
  <c r="E5867" i="24"/>
  <c r="E5866" i="24"/>
  <c r="E5865" i="24"/>
  <c r="E5864" i="24"/>
  <c r="E5863" i="24"/>
  <c r="E5862" i="24"/>
  <c r="E5861" i="24"/>
  <c r="E5860" i="24"/>
  <c r="E5859" i="24"/>
  <c r="E5858" i="24"/>
  <c r="E5857" i="24"/>
  <c r="E5856" i="24"/>
  <c r="E5855" i="24"/>
  <c r="E5854" i="24"/>
  <c r="E5853" i="24"/>
  <c r="E5852" i="24"/>
  <c r="E5851" i="24"/>
  <c r="E5850" i="24"/>
  <c r="E5849" i="24"/>
  <c r="E5848" i="24"/>
  <c r="E5847" i="24"/>
  <c r="E5846" i="24"/>
  <c r="E5845" i="24"/>
  <c r="E5844" i="24"/>
  <c r="E5843" i="24"/>
  <c r="E5842" i="24"/>
  <c r="E5841" i="24"/>
  <c r="E5840" i="24"/>
  <c r="E5839" i="24"/>
  <c r="E5838" i="24"/>
  <c r="E5837" i="24"/>
  <c r="E5836" i="24"/>
  <c r="E5835" i="24"/>
  <c r="E5834" i="24"/>
  <c r="E5833" i="24"/>
  <c r="E5832" i="24"/>
  <c r="E5831" i="24"/>
  <c r="E5830" i="24"/>
  <c r="E5829" i="24"/>
  <c r="E5828" i="24"/>
  <c r="E5827" i="24"/>
  <c r="E5826" i="24"/>
  <c r="E5825" i="24"/>
  <c r="E5824" i="24"/>
  <c r="E5823" i="24"/>
  <c r="E5822" i="24"/>
  <c r="E5821" i="24"/>
  <c r="E5820" i="24"/>
  <c r="E5819" i="24"/>
  <c r="E5818" i="24"/>
  <c r="E5817" i="24"/>
  <c r="E5816" i="24"/>
  <c r="E5815" i="24"/>
  <c r="E5814" i="24"/>
  <c r="E5813" i="24"/>
  <c r="E5812" i="24"/>
  <c r="E5811" i="24"/>
  <c r="E5810" i="24"/>
  <c r="E5809" i="24"/>
  <c r="E5808" i="24"/>
  <c r="E5807" i="24"/>
  <c r="E5806" i="24"/>
  <c r="E5805" i="24"/>
  <c r="E5804" i="24"/>
  <c r="E5803" i="24"/>
  <c r="E5802" i="24"/>
  <c r="E5801" i="24"/>
  <c r="E5800" i="24"/>
  <c r="E5799" i="24"/>
  <c r="E5798" i="24"/>
  <c r="E5797" i="24"/>
  <c r="E5796" i="24"/>
  <c r="E5795" i="24"/>
  <c r="E5794" i="24"/>
  <c r="E5793" i="24"/>
  <c r="E5792" i="24"/>
  <c r="E5791" i="24"/>
  <c r="E5790" i="24"/>
  <c r="E5789" i="24"/>
  <c r="E5788" i="24"/>
  <c r="E5787" i="24"/>
  <c r="E5786" i="24"/>
  <c r="E5785" i="24"/>
  <c r="E5784" i="24"/>
  <c r="E5783" i="24"/>
  <c r="E5782" i="24"/>
  <c r="E5781" i="24"/>
  <c r="E5780" i="24"/>
  <c r="E5779" i="24"/>
  <c r="E5778" i="24"/>
  <c r="E5777" i="24"/>
  <c r="E5776" i="24"/>
  <c r="E5775" i="24"/>
  <c r="E5774" i="24"/>
  <c r="E5773" i="24"/>
  <c r="E5772" i="24"/>
  <c r="E5771" i="24"/>
  <c r="E5770" i="24"/>
  <c r="E5769" i="24"/>
  <c r="E5768" i="24"/>
  <c r="E5767" i="24"/>
  <c r="E5766" i="24"/>
  <c r="E5765" i="24"/>
  <c r="E5764" i="24"/>
  <c r="E5763" i="24"/>
  <c r="E5762" i="24"/>
  <c r="E5761" i="24"/>
  <c r="E5760" i="24"/>
  <c r="E5759" i="24"/>
  <c r="E5758" i="24"/>
  <c r="E5757" i="24"/>
  <c r="E5756" i="24"/>
  <c r="E5755" i="24"/>
  <c r="E5754" i="24"/>
  <c r="E5753" i="24"/>
  <c r="E5752" i="24"/>
  <c r="E5751" i="24"/>
  <c r="E5750" i="24"/>
  <c r="E5749" i="24"/>
  <c r="E5748" i="24"/>
  <c r="E5747" i="24"/>
  <c r="E5746" i="24"/>
  <c r="E5745" i="24"/>
  <c r="E5744" i="24"/>
  <c r="E5743" i="24"/>
  <c r="E5742" i="24"/>
  <c r="E5741" i="24"/>
  <c r="E5740" i="24"/>
  <c r="E5739" i="24"/>
  <c r="E5738" i="24"/>
  <c r="E5737" i="24"/>
  <c r="E5736" i="24"/>
  <c r="E5735" i="24"/>
  <c r="E5734" i="24"/>
  <c r="E5733" i="24"/>
  <c r="E5732" i="24"/>
  <c r="E5731" i="24"/>
  <c r="E5730" i="24"/>
  <c r="E5729" i="24"/>
  <c r="E5728" i="24"/>
  <c r="E5727" i="24"/>
  <c r="E5726" i="24"/>
  <c r="E5725" i="24"/>
  <c r="E5724" i="24"/>
  <c r="E5723" i="24"/>
  <c r="E5722" i="24"/>
  <c r="E5721" i="24"/>
  <c r="E5720" i="24"/>
  <c r="E5719" i="24"/>
  <c r="E5718" i="24"/>
  <c r="E5717" i="24"/>
  <c r="E5716" i="24"/>
  <c r="E5715" i="24"/>
  <c r="E5714" i="24"/>
  <c r="E5713" i="24"/>
  <c r="E5712" i="24"/>
  <c r="E5711" i="24"/>
  <c r="E5710" i="24"/>
  <c r="E5709" i="24"/>
  <c r="E5708" i="24"/>
  <c r="E5707" i="24"/>
  <c r="E5706" i="24"/>
  <c r="E5705" i="24"/>
  <c r="E5704" i="24"/>
  <c r="E5703" i="24"/>
  <c r="E5702" i="24"/>
  <c r="E5701" i="24"/>
  <c r="E5700" i="24"/>
  <c r="E5699" i="24"/>
  <c r="E5698" i="24"/>
  <c r="E5697" i="24"/>
  <c r="E5696" i="24"/>
  <c r="E5695" i="24"/>
  <c r="E5694" i="24"/>
  <c r="E5693" i="24"/>
  <c r="E5692" i="24"/>
  <c r="E5691" i="24"/>
  <c r="E5690" i="24"/>
  <c r="E5689" i="24"/>
  <c r="E5688" i="24"/>
  <c r="E5687" i="24"/>
  <c r="E5686" i="24"/>
  <c r="E5685" i="24"/>
  <c r="E5684" i="24"/>
  <c r="E5683" i="24"/>
  <c r="E5682" i="24"/>
  <c r="E5681" i="24"/>
  <c r="E5680" i="24"/>
  <c r="E5679" i="24"/>
  <c r="E5678" i="24"/>
  <c r="E5677" i="24"/>
  <c r="E5676" i="24"/>
  <c r="E5675" i="24"/>
  <c r="E5674" i="24"/>
  <c r="E5673" i="24"/>
  <c r="E5672" i="24"/>
  <c r="E5671" i="24"/>
  <c r="E5670" i="24"/>
  <c r="E5669" i="24"/>
  <c r="E5668" i="24"/>
  <c r="E5667" i="24"/>
  <c r="E5666" i="24"/>
  <c r="E5665" i="24"/>
  <c r="E5664" i="24"/>
  <c r="E5663" i="24"/>
  <c r="E5662" i="24"/>
  <c r="E5661" i="24"/>
  <c r="E5660" i="24"/>
  <c r="E5659" i="24"/>
  <c r="E5658" i="24"/>
  <c r="E5657" i="24"/>
  <c r="E5656" i="24"/>
  <c r="E5655" i="24"/>
  <c r="E5654" i="24"/>
  <c r="E5653" i="24"/>
  <c r="E5652" i="24"/>
  <c r="E5651" i="24"/>
  <c r="E5650" i="24"/>
  <c r="E5649" i="24"/>
  <c r="E5648" i="24"/>
  <c r="E5647" i="24"/>
  <c r="E5646" i="24"/>
  <c r="E5645" i="24"/>
  <c r="E5644" i="24"/>
  <c r="E5643" i="24"/>
  <c r="E5642" i="24"/>
  <c r="E5641" i="24"/>
  <c r="E5640" i="24"/>
  <c r="E5639" i="24"/>
  <c r="E5638" i="24"/>
  <c r="E5637" i="24"/>
  <c r="E5636" i="24"/>
  <c r="E5635" i="24"/>
  <c r="E5634" i="24"/>
  <c r="E5633" i="24"/>
  <c r="E5632" i="24"/>
  <c r="E5631" i="24"/>
  <c r="E5630" i="24"/>
  <c r="E5629" i="24"/>
  <c r="E5628" i="24"/>
  <c r="E5627" i="24"/>
  <c r="E5626" i="24"/>
  <c r="E5625" i="24"/>
  <c r="E5624" i="24"/>
  <c r="E5623" i="24"/>
  <c r="E5622" i="24"/>
  <c r="E5621" i="24"/>
  <c r="E5620" i="24"/>
  <c r="E5619" i="24"/>
  <c r="E5618" i="24"/>
  <c r="E5617" i="24"/>
  <c r="E5616" i="24"/>
  <c r="E5615" i="24"/>
  <c r="E5614" i="24"/>
  <c r="E5613" i="24"/>
  <c r="E5612" i="24"/>
  <c r="E5611" i="24"/>
  <c r="E5610" i="24"/>
  <c r="E5609" i="24"/>
  <c r="E5608" i="24"/>
  <c r="E5607" i="24"/>
  <c r="E5606" i="24"/>
  <c r="E5605" i="24"/>
  <c r="E5604" i="24"/>
  <c r="E5603" i="24"/>
  <c r="E5602" i="24"/>
  <c r="E5601" i="24"/>
  <c r="E5600" i="24"/>
  <c r="E5599" i="24"/>
  <c r="E5598" i="24"/>
  <c r="E5597" i="24"/>
  <c r="E5596" i="24"/>
  <c r="E5595" i="24"/>
  <c r="E5594" i="24"/>
  <c r="E5593" i="24"/>
  <c r="E5592" i="24"/>
  <c r="E5591" i="24"/>
  <c r="E5590" i="24"/>
  <c r="E5589" i="24"/>
  <c r="E5588" i="24"/>
  <c r="E5587" i="24"/>
  <c r="E5586" i="24"/>
  <c r="E5585" i="24"/>
  <c r="E5584" i="24"/>
  <c r="E5583" i="24"/>
  <c r="E5582" i="24"/>
  <c r="E5581" i="24"/>
  <c r="E5580" i="24"/>
  <c r="E5579" i="24"/>
  <c r="E5578" i="24"/>
  <c r="E5577" i="24"/>
  <c r="E5576" i="24"/>
  <c r="E5575" i="24"/>
  <c r="E5574" i="24"/>
  <c r="E5573" i="24"/>
  <c r="E5572" i="24"/>
  <c r="E5571" i="24"/>
  <c r="E5570" i="24"/>
  <c r="E5569" i="24"/>
  <c r="E5568" i="24"/>
  <c r="E5567" i="24"/>
  <c r="E5566" i="24"/>
  <c r="E5565" i="24"/>
  <c r="E5564" i="24"/>
  <c r="E5563" i="24"/>
  <c r="E5562" i="24"/>
  <c r="E5561" i="24"/>
  <c r="E5560" i="24"/>
  <c r="E5559" i="24"/>
  <c r="E5558" i="24"/>
  <c r="E5557" i="24"/>
  <c r="E5556" i="24"/>
  <c r="E5555" i="24"/>
  <c r="E5554" i="24"/>
  <c r="E5553" i="24"/>
  <c r="E5552" i="24"/>
  <c r="E5551" i="24"/>
  <c r="E5550" i="24"/>
  <c r="E5549" i="24"/>
  <c r="E5548" i="24"/>
  <c r="E5547" i="24"/>
  <c r="E5546" i="24"/>
  <c r="E5545" i="24"/>
  <c r="E5544" i="24"/>
  <c r="E5543" i="24"/>
  <c r="E5542" i="24"/>
  <c r="E5541" i="24"/>
  <c r="E5540" i="24"/>
  <c r="E5539" i="24"/>
  <c r="E5538" i="24"/>
  <c r="E5537" i="24"/>
  <c r="E5536" i="24"/>
  <c r="E5535" i="24"/>
  <c r="E5534" i="24"/>
  <c r="E5533" i="24"/>
  <c r="E5532" i="24"/>
  <c r="E5531" i="24"/>
  <c r="E5530" i="24"/>
  <c r="E5529" i="24"/>
  <c r="E5528" i="24"/>
  <c r="E5527" i="24"/>
  <c r="E5526" i="24"/>
  <c r="E5525" i="24"/>
  <c r="E5524" i="24"/>
  <c r="E5523" i="24"/>
  <c r="E5522" i="24"/>
  <c r="E5521" i="24"/>
  <c r="E5520" i="24"/>
  <c r="E5519" i="24"/>
  <c r="E5518" i="24"/>
  <c r="E5517" i="24"/>
  <c r="E5516" i="24"/>
  <c r="E5515" i="24"/>
  <c r="E5514" i="24"/>
  <c r="E5513" i="24"/>
  <c r="E5512" i="24"/>
  <c r="E5511" i="24"/>
  <c r="E5510" i="24"/>
  <c r="E5509" i="24"/>
  <c r="E5508" i="24"/>
  <c r="E5507" i="24"/>
  <c r="E5506" i="24"/>
  <c r="E5505" i="24"/>
  <c r="E5504" i="24"/>
  <c r="E5503" i="24"/>
  <c r="E5502" i="24"/>
  <c r="E5501" i="24"/>
  <c r="E5500" i="24"/>
  <c r="E5499" i="24"/>
  <c r="E5498" i="24"/>
  <c r="E5497" i="24"/>
  <c r="E5496" i="24"/>
  <c r="E5495" i="24"/>
  <c r="E5494" i="24"/>
  <c r="E5493" i="24"/>
  <c r="E5492" i="24"/>
  <c r="E5491" i="24"/>
  <c r="E5490" i="24"/>
  <c r="E5489" i="24"/>
  <c r="E5488" i="24"/>
  <c r="E5487" i="24"/>
  <c r="E5486" i="24"/>
  <c r="E5485" i="24"/>
  <c r="E5484" i="24"/>
  <c r="E5483" i="24"/>
  <c r="E5482" i="24"/>
  <c r="E5481" i="24"/>
  <c r="E5480" i="24"/>
  <c r="E5479" i="24"/>
  <c r="E5478" i="24"/>
  <c r="E5477" i="24"/>
  <c r="E5476" i="24"/>
  <c r="E5475" i="24"/>
  <c r="E5474" i="24"/>
  <c r="E5473" i="24"/>
  <c r="E5472" i="24"/>
  <c r="E5471" i="24"/>
  <c r="E5470" i="24"/>
  <c r="E5469" i="24"/>
  <c r="E5468" i="24"/>
  <c r="E5467" i="24"/>
  <c r="E5466" i="24"/>
  <c r="E5465" i="24"/>
  <c r="E5464" i="24"/>
  <c r="E5463" i="24"/>
  <c r="E5462" i="24"/>
  <c r="E5461" i="24"/>
  <c r="E5460" i="24"/>
  <c r="E5459" i="24"/>
  <c r="E5458" i="24"/>
  <c r="E5457" i="24"/>
  <c r="E5456" i="24"/>
  <c r="E5455" i="24"/>
  <c r="E5454" i="24"/>
  <c r="E5453" i="24"/>
  <c r="E5452" i="24"/>
  <c r="E5451" i="24"/>
  <c r="E5450" i="24"/>
  <c r="E5449" i="24"/>
  <c r="E5448" i="24"/>
  <c r="E5447" i="24"/>
  <c r="E5446" i="24"/>
  <c r="E5445" i="24"/>
  <c r="E5444" i="24"/>
  <c r="E5443" i="24"/>
  <c r="E5442" i="24"/>
  <c r="E5441" i="24"/>
  <c r="E5440" i="24"/>
  <c r="E5439" i="24"/>
  <c r="E5438" i="24"/>
  <c r="E5437" i="24"/>
  <c r="E5436" i="24"/>
  <c r="E5435" i="24"/>
  <c r="E5434" i="24"/>
  <c r="E5433" i="24"/>
  <c r="E5432" i="24"/>
  <c r="E5431" i="24"/>
  <c r="E5430" i="24"/>
  <c r="E5429" i="24"/>
  <c r="E5428" i="24"/>
  <c r="E5427" i="24"/>
  <c r="E5426" i="24"/>
  <c r="E5425" i="24"/>
  <c r="E5424" i="24"/>
  <c r="E5423" i="24"/>
  <c r="E5422" i="24"/>
  <c r="E5421" i="24"/>
  <c r="E5420" i="24"/>
  <c r="E5419" i="24"/>
  <c r="E5418" i="24"/>
  <c r="E5417" i="24"/>
  <c r="E5416" i="24"/>
  <c r="E5415" i="24"/>
  <c r="E5414" i="24"/>
  <c r="E5413" i="24"/>
  <c r="E5412" i="24"/>
  <c r="E5411" i="24"/>
  <c r="E5410" i="24"/>
  <c r="E5409" i="24"/>
  <c r="E5408" i="24"/>
  <c r="E5407" i="24"/>
  <c r="E5406" i="24"/>
  <c r="E5405" i="24"/>
  <c r="E5404" i="24"/>
  <c r="E5403" i="24"/>
  <c r="E5402" i="24"/>
  <c r="E5401" i="24"/>
  <c r="E5400" i="24"/>
  <c r="E5399" i="24"/>
  <c r="E5398" i="24"/>
  <c r="E5397" i="24"/>
  <c r="E5396" i="24"/>
  <c r="E5395" i="24"/>
  <c r="E5394" i="24"/>
  <c r="E5393" i="24"/>
  <c r="E5392" i="24"/>
  <c r="E5391" i="24"/>
  <c r="E5390" i="24"/>
  <c r="E5389" i="24"/>
  <c r="E5388" i="24"/>
  <c r="E5387" i="24"/>
  <c r="E5386" i="24"/>
  <c r="E5385" i="24"/>
  <c r="E5384" i="24"/>
  <c r="E5383" i="24"/>
  <c r="E5382" i="24"/>
  <c r="E5381" i="24"/>
  <c r="E5380" i="24"/>
  <c r="E5379" i="24"/>
  <c r="E5378" i="24"/>
  <c r="E5377" i="24"/>
  <c r="E5376" i="24"/>
  <c r="E5375" i="24"/>
  <c r="E5374" i="24"/>
  <c r="E5373" i="24"/>
  <c r="E5372" i="24"/>
  <c r="E5371" i="24"/>
  <c r="E5370" i="24"/>
  <c r="E5369" i="24"/>
  <c r="E5368" i="24"/>
  <c r="E5367" i="24"/>
  <c r="E5366" i="24"/>
  <c r="E5365" i="24"/>
  <c r="E5364" i="24"/>
  <c r="E5363" i="24"/>
  <c r="E5362" i="24"/>
  <c r="E5361" i="24"/>
  <c r="E5360" i="24"/>
  <c r="E5359" i="24"/>
  <c r="E5358" i="24"/>
  <c r="E5357" i="24"/>
  <c r="E5356" i="24"/>
  <c r="E5355" i="24"/>
  <c r="E5354" i="24"/>
  <c r="E5353" i="24"/>
  <c r="E5352" i="24"/>
  <c r="E5351" i="24"/>
  <c r="E5350" i="24"/>
  <c r="E5349" i="24"/>
  <c r="E5348" i="24"/>
  <c r="E5347" i="24"/>
  <c r="E5346" i="24"/>
  <c r="E5345" i="24"/>
  <c r="E5344" i="24"/>
  <c r="E5343" i="24"/>
  <c r="E5342" i="24"/>
  <c r="E5341" i="24"/>
  <c r="E5340" i="24"/>
  <c r="E5339" i="24"/>
  <c r="E5338" i="24"/>
  <c r="E5337" i="24"/>
  <c r="E5336" i="24"/>
  <c r="E5335" i="24"/>
  <c r="E5334" i="24"/>
  <c r="E5333" i="24"/>
  <c r="E5332" i="24"/>
  <c r="E5331" i="24"/>
  <c r="E5330" i="24"/>
  <c r="E5329" i="24"/>
  <c r="E5328" i="24"/>
  <c r="E5327" i="24"/>
  <c r="E5326" i="24"/>
  <c r="E5325" i="24"/>
  <c r="E5324" i="24"/>
  <c r="E5323" i="24"/>
  <c r="E5322" i="24"/>
  <c r="E5321" i="24"/>
  <c r="E5320" i="24"/>
  <c r="E5319" i="24"/>
  <c r="E5318" i="24"/>
  <c r="E5317" i="24"/>
  <c r="E5316" i="24"/>
  <c r="E5315" i="24"/>
  <c r="E5314" i="24"/>
  <c r="E5313" i="24"/>
  <c r="E5312" i="24"/>
  <c r="E5311" i="24"/>
  <c r="E5310" i="24"/>
  <c r="E5309" i="24"/>
  <c r="E5308" i="24"/>
  <c r="E5307" i="24"/>
  <c r="E5306" i="24"/>
  <c r="E5305" i="24"/>
  <c r="E5304" i="24"/>
  <c r="E5303" i="24"/>
  <c r="E5302" i="24"/>
  <c r="E5301" i="24"/>
  <c r="E5300" i="24"/>
  <c r="E5299" i="24"/>
  <c r="E5298" i="24"/>
  <c r="E5297" i="24"/>
  <c r="E5296" i="24"/>
  <c r="E5295" i="24"/>
  <c r="E5294" i="24"/>
  <c r="E5293" i="24"/>
  <c r="E5292" i="24"/>
  <c r="E5291" i="24"/>
  <c r="E5290" i="24"/>
  <c r="E5289" i="24"/>
  <c r="E5288" i="24"/>
  <c r="E5287" i="24"/>
  <c r="E5286" i="24"/>
  <c r="E5285" i="24"/>
  <c r="E5284" i="24"/>
  <c r="E5283" i="24"/>
  <c r="E5282" i="24"/>
  <c r="E5281" i="24"/>
  <c r="E5280" i="24"/>
  <c r="E5279" i="24"/>
  <c r="E5278" i="24"/>
  <c r="E5277" i="24"/>
  <c r="E5276" i="24"/>
  <c r="E5275" i="24"/>
  <c r="E5274" i="24"/>
  <c r="E5273" i="24"/>
  <c r="E5272" i="24"/>
  <c r="E5271" i="24"/>
  <c r="E5270" i="24"/>
  <c r="E5269" i="24"/>
  <c r="E5268" i="24"/>
  <c r="E5267" i="24"/>
  <c r="E5266" i="24"/>
  <c r="E5265" i="24"/>
  <c r="E5264" i="24"/>
  <c r="E5263" i="24"/>
  <c r="E5262" i="24"/>
  <c r="E5261" i="24"/>
  <c r="E5260" i="24"/>
  <c r="E5259" i="24"/>
  <c r="E5258" i="24"/>
  <c r="E5257" i="24"/>
  <c r="E5256" i="24"/>
  <c r="E5255" i="24"/>
  <c r="E5254" i="24"/>
  <c r="E5253" i="24"/>
  <c r="E5252" i="24"/>
  <c r="E5251" i="24"/>
  <c r="E5250" i="24"/>
  <c r="E5249" i="24"/>
  <c r="E5248" i="24"/>
  <c r="E5247" i="24"/>
  <c r="E5246" i="24"/>
  <c r="E5245" i="24"/>
  <c r="E5244" i="24"/>
  <c r="E5243" i="24"/>
  <c r="E5242" i="24"/>
  <c r="E5241" i="24"/>
  <c r="E5240" i="24"/>
  <c r="E5239" i="24"/>
  <c r="E5238" i="24"/>
  <c r="E5237" i="24"/>
  <c r="E5236" i="24"/>
  <c r="E5235" i="24"/>
  <c r="E5234" i="24"/>
  <c r="E5233" i="24"/>
  <c r="E5232" i="24"/>
  <c r="E5231" i="24"/>
  <c r="E5230" i="24"/>
  <c r="E5229" i="24"/>
  <c r="E5228" i="24"/>
  <c r="E5227" i="24"/>
  <c r="E5226" i="24"/>
  <c r="E5225" i="24"/>
  <c r="E5224" i="24"/>
  <c r="E5223" i="24"/>
  <c r="E5222" i="24"/>
  <c r="E5221" i="24"/>
  <c r="E5220" i="24"/>
  <c r="E5219" i="24"/>
  <c r="E5218" i="24"/>
  <c r="E5217" i="24"/>
  <c r="E5216" i="24"/>
  <c r="E5215" i="24"/>
  <c r="E5214" i="24"/>
  <c r="E5213" i="24"/>
  <c r="E5212" i="24"/>
  <c r="E5211" i="24"/>
  <c r="E5210" i="24"/>
  <c r="E5209" i="24"/>
  <c r="E5208" i="24"/>
  <c r="E5207" i="24"/>
  <c r="E5206" i="24"/>
  <c r="E5205" i="24"/>
  <c r="E5204" i="24"/>
  <c r="E5203" i="24"/>
  <c r="E5202" i="24"/>
  <c r="E5201" i="24"/>
  <c r="E5200" i="24"/>
  <c r="E5199" i="24"/>
  <c r="E5198" i="24"/>
  <c r="E5197" i="24"/>
  <c r="E5196" i="24"/>
  <c r="E5195" i="24"/>
  <c r="E5194" i="24"/>
  <c r="E5193" i="24"/>
  <c r="E5192" i="24"/>
  <c r="E5191" i="24"/>
  <c r="E5190" i="24"/>
  <c r="E5189" i="24"/>
  <c r="E5188" i="24"/>
  <c r="E5187" i="24"/>
  <c r="E5186" i="24"/>
  <c r="E5185" i="24"/>
  <c r="E5184" i="24"/>
  <c r="E5183" i="24"/>
  <c r="E5182" i="24"/>
  <c r="E5181" i="24"/>
  <c r="E5180" i="24"/>
  <c r="E5179" i="24"/>
  <c r="E5178" i="24"/>
  <c r="E5177" i="24"/>
  <c r="E5176" i="24"/>
  <c r="E5175" i="24"/>
  <c r="E5174" i="24"/>
  <c r="E5173" i="24"/>
  <c r="E5172" i="24"/>
  <c r="E5171" i="24"/>
  <c r="E5170" i="24"/>
  <c r="E5169" i="24"/>
  <c r="E5168" i="24"/>
  <c r="E5167" i="24"/>
  <c r="E5166" i="24"/>
  <c r="E5165" i="24"/>
  <c r="E5164" i="24"/>
  <c r="E5163" i="24"/>
  <c r="E5162" i="24"/>
  <c r="E5161" i="24"/>
  <c r="E5160" i="24"/>
  <c r="E5159" i="24"/>
  <c r="E5158" i="24"/>
  <c r="E5157" i="24"/>
  <c r="E5156" i="24"/>
  <c r="E5155" i="24"/>
  <c r="E5154" i="24"/>
  <c r="E5153" i="24"/>
  <c r="E5152" i="24"/>
  <c r="E5151" i="24"/>
  <c r="E5150" i="24"/>
  <c r="E5149" i="24"/>
  <c r="E5148" i="24"/>
  <c r="E5147" i="24"/>
  <c r="E5146" i="24"/>
  <c r="E5145" i="24"/>
  <c r="E5144" i="24"/>
  <c r="E5143" i="24"/>
  <c r="E5142" i="24"/>
  <c r="E5141" i="24"/>
  <c r="E5140" i="24"/>
  <c r="E5139" i="24"/>
  <c r="E5138" i="24"/>
  <c r="E5137" i="24"/>
  <c r="E5136" i="24"/>
  <c r="E5135" i="24"/>
  <c r="E5134" i="24"/>
  <c r="E5133" i="24"/>
  <c r="E5132" i="24"/>
  <c r="E5131" i="24"/>
  <c r="E5130" i="24"/>
  <c r="E5129" i="24"/>
  <c r="E5128" i="24"/>
  <c r="E5127" i="24"/>
  <c r="E5126" i="24"/>
  <c r="E5125" i="24"/>
  <c r="E5124" i="24"/>
  <c r="E5123" i="24"/>
  <c r="E5122" i="24"/>
  <c r="E5121" i="24"/>
  <c r="E5120" i="24"/>
  <c r="E5119" i="24"/>
  <c r="E5118" i="24"/>
  <c r="E5117" i="24"/>
  <c r="E5116" i="24"/>
  <c r="E5115" i="24"/>
  <c r="E5114" i="24"/>
  <c r="E5113" i="24"/>
  <c r="E5112" i="24"/>
  <c r="E5111" i="24"/>
  <c r="E5110" i="24"/>
  <c r="E5109" i="24"/>
  <c r="E5108" i="24"/>
  <c r="E5107" i="24"/>
  <c r="E5106" i="24"/>
  <c r="E5105" i="24"/>
  <c r="E5104" i="24"/>
  <c r="E5103" i="24"/>
  <c r="E5102" i="24"/>
  <c r="E5101" i="24"/>
  <c r="E5100" i="24"/>
  <c r="E5099" i="24"/>
  <c r="E5098" i="24"/>
  <c r="E5097" i="24"/>
  <c r="E5096" i="24"/>
  <c r="E5095" i="24"/>
  <c r="E5094" i="24"/>
  <c r="E5093" i="24"/>
  <c r="E5092" i="24"/>
  <c r="E5091" i="24"/>
  <c r="E5090" i="24"/>
  <c r="E5089" i="24"/>
  <c r="E5088" i="24"/>
  <c r="E5087" i="24"/>
  <c r="E5086" i="24"/>
  <c r="E5085" i="24"/>
  <c r="E5084" i="24"/>
  <c r="E5083" i="24"/>
  <c r="E5082" i="24"/>
  <c r="E5081" i="24"/>
  <c r="E5080" i="24"/>
  <c r="E5079" i="24"/>
  <c r="E5078" i="24"/>
  <c r="E5077" i="24"/>
  <c r="E5076" i="24"/>
  <c r="E5075" i="24"/>
  <c r="E5074" i="24"/>
  <c r="E5073" i="24"/>
  <c r="E5072" i="24"/>
  <c r="E5071" i="24"/>
  <c r="E5070" i="24"/>
  <c r="E5069" i="24"/>
  <c r="E5068" i="24"/>
  <c r="E5067" i="24"/>
  <c r="E5066" i="24"/>
  <c r="E5065" i="24"/>
  <c r="E5064" i="24"/>
  <c r="E5063" i="24"/>
  <c r="E5062" i="24"/>
  <c r="E5061" i="24"/>
  <c r="E5060" i="24"/>
  <c r="E5059" i="24"/>
  <c r="E5058" i="24"/>
  <c r="E5057" i="24"/>
  <c r="E5056" i="24"/>
  <c r="E5055" i="24"/>
  <c r="E5054" i="24"/>
  <c r="E5053" i="24"/>
  <c r="E5052" i="24"/>
  <c r="E5051" i="24"/>
  <c r="E5050" i="24"/>
  <c r="E5049" i="24"/>
  <c r="E5048" i="24"/>
  <c r="E5047" i="24"/>
  <c r="E5046" i="24"/>
  <c r="E5045" i="24"/>
  <c r="E5044" i="24"/>
  <c r="E5043" i="24"/>
  <c r="E5042" i="24"/>
  <c r="E5041" i="24"/>
  <c r="E5040" i="24"/>
  <c r="E5039" i="24"/>
  <c r="E5038" i="24"/>
  <c r="E5037" i="24"/>
  <c r="E5036" i="24"/>
  <c r="E5035" i="24"/>
  <c r="E5034" i="24"/>
  <c r="E5033" i="24"/>
  <c r="E5032" i="24"/>
  <c r="E5031" i="24"/>
  <c r="E5030" i="24"/>
  <c r="E5029" i="24"/>
  <c r="E5028" i="24"/>
  <c r="E5027" i="24"/>
  <c r="E5026" i="24"/>
  <c r="E5025" i="24"/>
  <c r="E5024" i="24"/>
  <c r="E5023" i="24"/>
  <c r="E5022" i="24"/>
  <c r="E5021" i="24"/>
  <c r="E5020" i="24"/>
  <c r="E5019" i="24"/>
  <c r="E5018" i="24"/>
  <c r="E5017" i="24"/>
  <c r="E5016" i="24"/>
  <c r="E5015" i="24"/>
  <c r="E5014" i="24"/>
  <c r="E5013" i="24"/>
  <c r="E5012" i="24"/>
  <c r="E5011" i="24"/>
  <c r="E5010" i="24"/>
  <c r="E5009" i="24"/>
  <c r="E5008" i="24"/>
  <c r="E5007" i="24"/>
  <c r="E5006" i="24"/>
  <c r="E5005" i="24"/>
  <c r="E5004" i="24"/>
  <c r="E5003" i="24"/>
  <c r="E5002" i="24"/>
  <c r="E5001" i="24"/>
  <c r="E5000" i="24"/>
  <c r="E4999" i="24"/>
  <c r="E4998" i="24"/>
  <c r="E4997" i="24"/>
  <c r="E4996" i="24"/>
  <c r="E4995" i="24"/>
  <c r="E4994" i="24"/>
  <c r="E4993" i="24"/>
  <c r="E4992" i="24"/>
  <c r="E4991" i="24"/>
  <c r="E4990" i="24"/>
  <c r="E4989" i="24"/>
  <c r="E4988" i="24"/>
  <c r="E4987" i="24"/>
  <c r="E4986" i="24"/>
  <c r="E4985" i="24"/>
  <c r="E4984" i="24"/>
  <c r="E4983" i="24"/>
  <c r="E4982" i="24"/>
  <c r="E4981" i="24"/>
  <c r="E4980" i="24"/>
  <c r="E4979" i="24"/>
  <c r="E4978" i="24"/>
  <c r="E4977" i="24"/>
  <c r="E4976" i="24"/>
  <c r="E4975" i="24"/>
  <c r="E4974" i="24"/>
  <c r="E4973" i="24"/>
  <c r="E4972" i="24"/>
  <c r="E4971" i="24"/>
  <c r="E4970" i="24"/>
  <c r="E4969" i="24"/>
  <c r="E4968" i="24"/>
  <c r="E4967" i="24"/>
  <c r="E4966" i="24"/>
  <c r="E4965" i="24"/>
  <c r="E4964" i="24"/>
  <c r="E4963" i="24"/>
  <c r="E4962" i="24"/>
  <c r="E4961" i="24"/>
  <c r="E4960" i="24"/>
  <c r="E4959" i="24"/>
  <c r="E4958" i="24"/>
  <c r="E4957" i="24"/>
  <c r="E4956" i="24"/>
  <c r="E4955" i="24"/>
  <c r="E4954" i="24"/>
  <c r="E4953" i="24"/>
  <c r="E4952" i="24"/>
  <c r="E4951" i="24"/>
  <c r="E4950" i="24"/>
  <c r="E4949" i="24"/>
  <c r="E4948" i="24"/>
  <c r="E4947" i="24"/>
  <c r="E4946" i="24"/>
  <c r="E4945" i="24"/>
  <c r="E4944" i="24"/>
  <c r="E4943" i="24"/>
  <c r="E4942" i="24"/>
  <c r="E4941" i="24"/>
  <c r="E4940" i="24"/>
  <c r="E4939" i="24"/>
  <c r="E4938" i="24"/>
  <c r="E4937" i="24"/>
  <c r="E4936" i="24"/>
  <c r="E4935" i="24"/>
  <c r="E4934" i="24"/>
  <c r="E4933" i="24"/>
  <c r="E4932" i="24"/>
  <c r="E4931" i="24"/>
  <c r="E4930" i="24"/>
  <c r="E4929" i="24"/>
  <c r="E4928" i="24"/>
  <c r="E4927" i="24"/>
  <c r="E4926" i="24"/>
  <c r="E4925" i="24"/>
  <c r="E4924" i="24"/>
  <c r="E4923" i="24"/>
  <c r="E4922" i="24"/>
  <c r="E4921" i="24"/>
  <c r="E4920" i="24"/>
  <c r="E4919" i="24"/>
  <c r="E4918" i="24"/>
  <c r="E4917" i="24"/>
  <c r="E4916" i="24"/>
  <c r="E4915" i="24"/>
  <c r="E4914" i="24"/>
  <c r="E4913" i="24"/>
  <c r="E4912" i="24"/>
  <c r="E4911" i="24"/>
  <c r="E4910" i="24"/>
  <c r="E4909" i="24"/>
  <c r="E4908" i="24"/>
  <c r="E4907" i="24"/>
  <c r="E4906" i="24"/>
  <c r="E4905" i="24"/>
  <c r="E4904" i="24"/>
  <c r="E4903" i="24"/>
  <c r="E4902" i="24"/>
  <c r="E4901" i="24"/>
  <c r="E4900" i="24"/>
  <c r="E4899" i="24"/>
  <c r="E4898" i="24"/>
  <c r="E4897" i="24"/>
  <c r="E4896" i="24"/>
  <c r="E4895" i="24"/>
  <c r="E4894" i="24"/>
  <c r="E4893" i="24"/>
  <c r="E4892" i="24"/>
  <c r="E4891" i="24"/>
  <c r="E4890" i="24"/>
  <c r="E4889" i="24"/>
  <c r="E4888" i="24"/>
  <c r="E4887" i="24"/>
  <c r="E4886" i="24"/>
  <c r="E4885" i="24"/>
  <c r="E4884" i="24"/>
  <c r="E4883" i="24"/>
  <c r="E4882" i="24"/>
  <c r="E4881" i="24"/>
  <c r="E4880" i="24"/>
  <c r="E4879" i="24"/>
  <c r="E4878" i="24"/>
  <c r="E4877" i="24"/>
  <c r="E4876" i="24"/>
  <c r="E4875" i="24"/>
  <c r="E4874" i="24"/>
  <c r="E4873" i="24"/>
  <c r="E4872" i="24"/>
  <c r="E4871" i="24"/>
  <c r="E4870" i="24"/>
  <c r="E4869" i="24"/>
  <c r="E4868" i="24"/>
  <c r="E4867" i="24"/>
  <c r="E4866" i="24"/>
  <c r="E4865" i="24"/>
  <c r="E4864" i="24"/>
  <c r="E4863" i="24"/>
  <c r="E4862" i="24"/>
  <c r="E4861" i="24"/>
  <c r="E4860" i="24"/>
  <c r="E4859" i="24"/>
  <c r="E4858" i="24"/>
  <c r="E4857" i="24"/>
  <c r="E4856" i="24"/>
  <c r="E4855" i="24"/>
  <c r="E4854" i="24"/>
  <c r="E4853" i="24"/>
  <c r="E4852" i="24"/>
  <c r="E4851" i="24"/>
  <c r="E4850" i="24"/>
  <c r="E4849" i="24"/>
  <c r="E4848" i="24"/>
  <c r="E4847" i="24"/>
  <c r="E4846" i="24"/>
  <c r="E4845" i="24"/>
  <c r="E4844" i="24"/>
  <c r="E4843" i="24"/>
  <c r="E4842" i="24"/>
  <c r="E4841" i="24"/>
  <c r="E4840" i="24"/>
  <c r="E4839" i="24"/>
  <c r="E4838" i="24"/>
  <c r="E4837" i="24"/>
  <c r="E4836" i="24"/>
  <c r="E4835" i="24"/>
  <c r="E4834" i="24"/>
  <c r="E4833" i="24"/>
  <c r="E4832" i="24"/>
  <c r="E4831" i="24"/>
  <c r="E4830" i="24"/>
  <c r="E4829" i="24"/>
  <c r="E4828" i="24"/>
  <c r="E4827" i="24"/>
  <c r="E4826" i="24"/>
  <c r="E4825" i="24"/>
  <c r="E4824" i="24"/>
  <c r="E4823" i="24"/>
  <c r="E4822" i="24"/>
  <c r="E4821" i="24"/>
  <c r="E4820" i="24"/>
  <c r="E4819" i="24"/>
  <c r="E4818" i="24"/>
  <c r="E4817" i="24"/>
  <c r="E4816" i="24"/>
  <c r="E4815" i="24"/>
  <c r="E4814" i="24"/>
  <c r="E4813" i="24"/>
  <c r="E4812" i="24"/>
  <c r="E4811" i="24"/>
  <c r="E4810" i="24"/>
  <c r="E4809" i="24"/>
  <c r="E4808" i="24"/>
  <c r="E4807" i="24"/>
  <c r="E4806" i="24"/>
  <c r="E4805" i="24"/>
  <c r="E4804" i="24"/>
  <c r="E4803" i="24"/>
  <c r="E4802" i="24"/>
  <c r="E4801" i="24"/>
  <c r="E4800" i="24"/>
  <c r="E4799" i="24"/>
  <c r="E4798" i="24"/>
  <c r="E4797" i="24"/>
  <c r="E4796" i="24"/>
  <c r="E4795" i="24"/>
  <c r="E4794" i="24"/>
  <c r="E4793" i="24"/>
  <c r="E4792" i="24"/>
  <c r="E4791" i="24"/>
  <c r="E4790" i="24"/>
  <c r="E4789" i="24"/>
  <c r="E4788" i="24"/>
  <c r="E4787" i="24"/>
  <c r="E4786" i="24"/>
  <c r="E4785" i="24"/>
  <c r="E4784" i="24"/>
  <c r="E4783" i="24"/>
  <c r="E4782" i="24"/>
  <c r="E4781" i="24"/>
  <c r="E4780" i="24"/>
  <c r="E4779" i="24"/>
  <c r="E4778" i="24"/>
  <c r="E4777" i="24"/>
  <c r="E4776" i="24"/>
  <c r="E4775" i="24"/>
  <c r="E4774" i="24"/>
  <c r="E4773" i="24"/>
  <c r="E4772" i="24"/>
  <c r="E4771" i="24"/>
  <c r="E4770" i="24"/>
  <c r="E4769" i="24"/>
  <c r="E4768" i="24"/>
  <c r="E4767" i="24"/>
  <c r="E4766" i="24"/>
  <c r="E4765" i="24"/>
  <c r="E4764" i="24"/>
  <c r="E4763" i="24"/>
  <c r="E4762" i="24"/>
  <c r="E4761" i="24"/>
  <c r="E4760" i="24"/>
  <c r="E4759" i="24"/>
  <c r="E4758" i="24"/>
  <c r="E4757" i="24"/>
  <c r="E4756" i="24"/>
  <c r="E4755" i="24"/>
  <c r="E4754" i="24"/>
  <c r="E4753" i="24"/>
  <c r="E4752" i="24"/>
  <c r="E4751" i="24"/>
  <c r="E4750" i="24"/>
  <c r="E4749" i="24"/>
  <c r="E4748" i="24"/>
  <c r="E4747" i="24"/>
  <c r="E4746" i="24"/>
  <c r="E4745" i="24"/>
  <c r="E4744" i="24"/>
  <c r="E4743" i="24"/>
  <c r="E4742" i="24"/>
  <c r="E4741" i="24"/>
  <c r="E4740" i="24"/>
  <c r="E4739" i="24"/>
  <c r="E4738" i="24"/>
  <c r="E4737" i="24"/>
  <c r="E4736" i="24"/>
  <c r="E4735" i="24"/>
  <c r="E4734" i="24"/>
  <c r="E4733" i="24"/>
  <c r="E4732" i="24"/>
  <c r="E4731" i="24"/>
  <c r="E4730" i="24"/>
  <c r="E4729" i="24"/>
  <c r="E4728" i="24"/>
  <c r="E4727" i="24"/>
  <c r="E4726" i="24"/>
  <c r="E4725" i="24"/>
  <c r="E4724" i="24"/>
  <c r="E4723" i="24"/>
  <c r="E4722" i="24"/>
  <c r="E4721" i="24"/>
  <c r="E4720" i="24"/>
  <c r="E4719" i="24"/>
  <c r="E4718" i="24"/>
  <c r="E4717" i="24"/>
  <c r="E4716" i="24"/>
  <c r="E4715" i="24"/>
  <c r="E4714" i="24"/>
  <c r="E4713" i="24"/>
  <c r="E4712" i="24"/>
  <c r="E4711" i="24"/>
  <c r="E4710" i="24"/>
  <c r="E4709" i="24"/>
  <c r="E4708" i="24"/>
  <c r="E4707" i="24"/>
  <c r="E4706" i="24"/>
  <c r="E4705" i="24"/>
  <c r="E4704" i="24"/>
  <c r="E4703" i="24"/>
  <c r="E4702" i="24"/>
  <c r="E4701" i="24"/>
  <c r="E4700" i="24"/>
  <c r="E4699" i="24"/>
  <c r="E4698" i="24"/>
  <c r="E4697" i="24"/>
  <c r="E4696" i="24"/>
  <c r="E4695" i="24"/>
  <c r="E4694" i="24"/>
  <c r="E4693" i="24"/>
  <c r="E4692" i="24"/>
  <c r="E4691" i="24"/>
  <c r="E4690" i="24"/>
  <c r="E4689" i="24"/>
  <c r="E4688" i="24"/>
  <c r="E4687" i="24"/>
  <c r="E4686" i="24"/>
  <c r="E4685" i="24"/>
  <c r="E4684" i="24"/>
  <c r="E4683" i="24"/>
  <c r="E4682" i="24"/>
  <c r="E4681" i="24"/>
  <c r="E4680" i="24"/>
  <c r="E4679" i="24"/>
  <c r="E4678" i="24"/>
  <c r="E4677" i="24"/>
  <c r="E4676" i="24"/>
  <c r="E4675" i="24"/>
  <c r="E4674" i="24"/>
  <c r="E4673" i="24"/>
  <c r="E4672" i="24"/>
  <c r="E4671" i="24"/>
  <c r="E4670" i="24"/>
  <c r="E4669" i="24"/>
  <c r="E4668" i="24"/>
  <c r="E4667" i="24"/>
  <c r="E4666" i="24"/>
  <c r="E4665" i="24"/>
  <c r="E4664" i="24"/>
  <c r="E4663" i="24"/>
  <c r="E4662" i="24"/>
  <c r="E4661" i="24"/>
  <c r="E4660" i="24"/>
  <c r="E4659" i="24"/>
  <c r="E4658" i="24"/>
  <c r="E4657" i="24"/>
  <c r="E4656" i="24"/>
  <c r="E4655" i="24"/>
  <c r="E4654" i="24"/>
  <c r="E4653" i="24"/>
  <c r="E4652" i="24"/>
  <c r="E4651" i="24"/>
  <c r="E4650" i="24"/>
  <c r="E4649" i="24"/>
  <c r="E4648" i="24"/>
  <c r="E4647" i="24"/>
  <c r="E4646" i="24"/>
  <c r="E4645" i="24"/>
  <c r="E4644" i="24"/>
  <c r="E4643" i="24"/>
  <c r="E4642" i="24"/>
  <c r="E4641" i="24"/>
  <c r="E4640" i="24"/>
  <c r="E4639" i="24"/>
  <c r="E4638" i="24"/>
  <c r="E4637" i="24"/>
  <c r="E4636" i="24"/>
  <c r="E4635" i="24"/>
  <c r="E4634" i="24"/>
  <c r="E4633" i="24"/>
  <c r="E4632" i="24"/>
  <c r="E4631" i="24"/>
  <c r="E4630" i="24"/>
  <c r="E4629" i="24"/>
  <c r="E4628" i="24"/>
  <c r="E4627" i="24"/>
  <c r="E4626" i="24"/>
  <c r="E4625" i="24"/>
  <c r="E4624" i="24"/>
  <c r="E4623" i="24"/>
  <c r="E4622" i="24"/>
  <c r="E4621" i="24"/>
  <c r="E4620" i="24"/>
  <c r="E4619" i="24"/>
  <c r="E4618" i="24"/>
  <c r="E4617" i="24"/>
  <c r="E4616" i="24"/>
  <c r="E4615" i="24"/>
  <c r="E4614" i="24"/>
  <c r="E4613" i="24"/>
  <c r="E4612" i="24"/>
  <c r="E4611" i="24"/>
  <c r="E4610" i="24"/>
  <c r="E4609" i="24"/>
  <c r="E4608" i="24"/>
  <c r="E4607" i="24"/>
  <c r="E4606" i="24"/>
  <c r="E4605" i="24"/>
  <c r="E4604" i="24"/>
  <c r="E4603" i="24"/>
  <c r="E4602" i="24"/>
  <c r="E4601" i="24"/>
  <c r="E4600" i="24"/>
  <c r="E4599" i="24"/>
  <c r="E4598" i="24"/>
  <c r="E4597" i="24"/>
  <c r="E4596" i="24"/>
  <c r="E4595" i="24"/>
  <c r="E4594" i="24"/>
  <c r="E4593" i="24"/>
  <c r="E4592" i="24"/>
  <c r="E4591" i="24"/>
  <c r="E4590" i="24"/>
  <c r="E4589" i="24"/>
  <c r="E4588" i="24"/>
  <c r="E4587" i="24"/>
  <c r="E4586" i="24"/>
  <c r="E4585" i="24"/>
  <c r="E4584" i="24"/>
  <c r="E4583" i="24"/>
  <c r="E4582" i="24"/>
  <c r="E4581" i="24"/>
  <c r="E4580" i="24"/>
  <c r="E4579" i="24"/>
  <c r="E4578" i="24"/>
  <c r="E4577" i="24"/>
  <c r="E4576" i="24"/>
  <c r="E4575" i="24"/>
  <c r="E4574" i="24"/>
  <c r="E4573" i="24"/>
  <c r="E4572" i="24"/>
  <c r="E4571" i="24"/>
  <c r="E4570" i="24"/>
  <c r="E4569" i="24"/>
  <c r="E4568" i="24"/>
  <c r="E4567" i="24"/>
  <c r="E4566" i="24"/>
  <c r="E4565" i="24"/>
  <c r="E4564" i="24"/>
  <c r="E4563" i="24"/>
  <c r="E4562" i="24"/>
  <c r="E4561" i="24"/>
  <c r="E4560" i="24"/>
  <c r="E4559" i="24"/>
  <c r="E4558" i="24"/>
  <c r="E4557" i="24"/>
  <c r="E4556" i="24"/>
  <c r="E4555" i="24"/>
  <c r="E4554" i="24"/>
  <c r="E4553" i="24"/>
  <c r="E4552" i="24"/>
  <c r="E4551" i="24"/>
  <c r="E4550" i="24"/>
  <c r="E4549" i="24"/>
  <c r="E4548" i="24"/>
  <c r="E4547" i="24"/>
  <c r="E4546" i="24"/>
  <c r="E4545" i="24"/>
  <c r="E4544" i="24"/>
  <c r="E4543" i="24"/>
  <c r="E4542" i="24"/>
  <c r="E4541" i="24"/>
  <c r="E4540" i="24"/>
  <c r="E4539" i="24"/>
  <c r="E4538" i="24"/>
  <c r="E4537" i="24"/>
  <c r="E4536" i="24"/>
  <c r="E4535" i="24"/>
  <c r="E4534" i="24"/>
  <c r="E4533" i="24"/>
  <c r="E4532" i="24"/>
  <c r="E4531" i="24"/>
  <c r="E4530" i="24"/>
  <c r="E4529" i="24"/>
  <c r="E4528" i="24"/>
  <c r="E4527" i="24"/>
  <c r="E4526" i="24"/>
  <c r="E4525" i="24"/>
  <c r="E4524" i="24"/>
  <c r="E4523" i="24"/>
  <c r="E4522" i="24"/>
  <c r="E4521" i="24"/>
  <c r="E4520" i="24"/>
  <c r="E4519" i="24"/>
  <c r="E4518" i="24"/>
  <c r="E4517" i="24"/>
  <c r="E4516" i="24"/>
  <c r="E4515" i="24"/>
  <c r="E4514" i="24"/>
  <c r="E4513" i="24"/>
  <c r="E4512" i="24"/>
  <c r="E4511" i="24"/>
  <c r="E4510" i="24"/>
  <c r="E4509" i="24"/>
  <c r="E4508" i="24"/>
  <c r="E4507" i="24"/>
  <c r="E4506" i="24"/>
  <c r="E4505" i="24"/>
  <c r="E4504" i="24"/>
  <c r="E4503" i="24"/>
  <c r="E4502" i="24"/>
  <c r="E4501" i="24"/>
  <c r="E4500" i="24"/>
  <c r="E4499" i="24"/>
  <c r="E4498" i="24"/>
  <c r="E4497" i="24"/>
  <c r="E4496" i="24"/>
  <c r="E4495" i="24"/>
  <c r="E4494" i="24"/>
  <c r="E4493" i="24"/>
  <c r="E4492" i="24"/>
  <c r="E4491" i="24"/>
  <c r="E4490" i="24"/>
  <c r="E4489" i="24"/>
  <c r="E4488" i="24"/>
  <c r="E4487" i="24"/>
  <c r="E4486" i="24"/>
  <c r="E4485" i="24"/>
  <c r="E4484" i="24"/>
  <c r="E4483" i="24"/>
  <c r="E4482" i="24"/>
  <c r="E4481" i="24"/>
  <c r="E4480" i="24"/>
  <c r="E4479" i="24"/>
  <c r="E4478" i="24"/>
  <c r="E4477" i="24"/>
  <c r="E4476" i="24"/>
  <c r="E4475" i="24"/>
  <c r="E4474" i="24"/>
  <c r="E4473" i="24"/>
  <c r="E4472" i="24"/>
  <c r="E4471" i="24"/>
  <c r="E4470" i="24"/>
  <c r="E4469" i="24"/>
  <c r="E4468" i="24"/>
  <c r="E4467" i="24"/>
  <c r="E4466" i="24"/>
  <c r="E4465" i="24"/>
  <c r="E4464" i="24"/>
  <c r="E4463" i="24"/>
  <c r="E4462" i="24"/>
  <c r="E4461" i="24"/>
  <c r="E4460" i="24"/>
  <c r="E4459" i="24"/>
  <c r="E4458" i="24"/>
  <c r="E4457" i="24"/>
  <c r="E4456" i="24"/>
  <c r="E4455" i="24"/>
  <c r="E4454" i="24"/>
  <c r="E4453" i="24"/>
  <c r="E4452" i="24"/>
  <c r="E4451" i="24"/>
  <c r="E4450" i="24"/>
  <c r="E4449" i="24"/>
  <c r="E4448" i="24"/>
  <c r="E4447" i="24"/>
  <c r="E4446" i="24"/>
  <c r="E4445" i="24"/>
  <c r="E4444" i="24"/>
  <c r="E4443" i="24"/>
  <c r="E4442" i="24"/>
  <c r="E4441" i="24"/>
  <c r="E4440" i="24"/>
  <c r="E4439" i="24"/>
  <c r="E4438" i="24"/>
  <c r="E4437" i="24"/>
  <c r="E4436" i="24"/>
  <c r="E4435" i="24"/>
  <c r="E4434" i="24"/>
  <c r="E4433" i="24"/>
  <c r="E4432" i="24"/>
  <c r="E4431" i="24"/>
  <c r="E4430" i="24"/>
  <c r="E4429" i="24"/>
  <c r="E4428" i="24"/>
  <c r="E4427" i="24"/>
  <c r="E4426" i="24"/>
  <c r="E4425" i="24"/>
  <c r="E4424" i="24"/>
  <c r="E4423" i="24"/>
  <c r="E4422" i="24"/>
  <c r="E4421" i="24"/>
  <c r="E4420" i="24"/>
  <c r="E4419" i="24"/>
  <c r="E4418" i="24"/>
  <c r="E4417" i="24"/>
  <c r="E4416" i="24"/>
  <c r="E4415" i="24"/>
  <c r="E4414" i="24"/>
  <c r="E4413" i="24"/>
  <c r="E4412" i="24"/>
  <c r="E4411" i="24"/>
  <c r="E4410" i="24"/>
  <c r="E4409" i="24"/>
  <c r="E4408" i="24"/>
  <c r="E4407" i="24"/>
  <c r="E4406" i="24"/>
  <c r="E4405" i="24"/>
  <c r="E4404" i="24"/>
  <c r="E4403" i="24"/>
  <c r="E4402" i="24"/>
  <c r="E4401" i="24"/>
  <c r="E4400" i="24"/>
  <c r="E4399" i="24"/>
  <c r="E4398" i="24"/>
  <c r="E4397" i="24"/>
  <c r="E4396" i="24"/>
  <c r="E4395" i="24"/>
  <c r="E4394" i="24"/>
  <c r="E4393" i="24"/>
  <c r="E4392" i="24"/>
  <c r="E4391" i="24"/>
  <c r="E4390" i="24"/>
  <c r="E4389" i="24"/>
  <c r="E4388" i="24"/>
  <c r="E4387" i="24"/>
  <c r="E4386" i="24"/>
  <c r="E4385" i="24"/>
  <c r="E4384" i="24"/>
  <c r="E4383" i="24"/>
  <c r="E4382" i="24"/>
  <c r="E4381" i="24"/>
  <c r="E4380" i="24"/>
  <c r="E4379" i="24"/>
  <c r="E4378" i="24"/>
  <c r="E4377" i="24"/>
  <c r="E4376" i="24"/>
  <c r="E4375" i="24"/>
  <c r="E4374" i="24"/>
  <c r="E4373" i="24"/>
  <c r="E4372" i="24"/>
  <c r="E4371" i="24"/>
  <c r="E4370" i="24"/>
  <c r="E4369" i="24"/>
  <c r="E4368" i="24"/>
  <c r="E4367" i="24"/>
  <c r="E4366" i="24"/>
  <c r="E4365" i="24"/>
  <c r="E4364" i="24"/>
  <c r="E4363" i="24"/>
  <c r="E4362" i="24"/>
  <c r="E4361" i="24"/>
  <c r="E4360" i="24"/>
  <c r="E4359" i="24"/>
  <c r="E4358" i="24"/>
  <c r="E4357" i="24"/>
  <c r="E4356" i="24"/>
  <c r="E4355" i="24"/>
  <c r="E4354" i="24"/>
  <c r="E4353" i="24"/>
  <c r="E4352" i="24"/>
  <c r="E4351" i="24"/>
  <c r="E4350" i="24"/>
  <c r="E4349" i="24"/>
  <c r="E4348" i="24"/>
  <c r="E4347" i="24"/>
  <c r="E4346" i="24"/>
  <c r="E4345" i="24"/>
  <c r="E4344" i="24"/>
  <c r="E4343" i="24"/>
  <c r="E4342" i="24"/>
  <c r="E4341" i="24"/>
  <c r="E4340" i="24"/>
  <c r="E4339" i="24"/>
  <c r="E4338" i="24"/>
  <c r="E4337" i="24"/>
  <c r="E4336" i="24"/>
  <c r="E4335" i="24"/>
  <c r="E4334" i="24"/>
  <c r="E4333" i="24"/>
  <c r="E4332" i="24"/>
  <c r="E4331" i="24"/>
  <c r="E4330" i="24"/>
  <c r="E4329" i="24"/>
  <c r="E4328" i="24"/>
  <c r="E4327" i="24"/>
  <c r="E4326" i="24"/>
  <c r="E4325" i="24"/>
  <c r="E4324" i="24"/>
  <c r="E4323" i="24"/>
  <c r="E4322" i="24"/>
  <c r="E4321" i="24"/>
  <c r="E4320" i="24"/>
  <c r="E4319" i="24"/>
  <c r="E4318" i="24"/>
  <c r="E4317" i="24"/>
  <c r="E4316" i="24"/>
  <c r="E4315" i="24"/>
  <c r="E4314" i="24"/>
  <c r="E4313" i="24"/>
  <c r="E4312" i="24"/>
  <c r="E4311" i="24"/>
  <c r="E4310" i="24"/>
  <c r="E4309" i="24"/>
  <c r="E4308" i="24"/>
  <c r="E4307" i="24"/>
  <c r="E4306" i="24"/>
  <c r="E4305" i="24"/>
  <c r="E4304" i="24"/>
  <c r="E4303" i="24"/>
  <c r="E4302" i="24"/>
  <c r="E4301" i="24"/>
  <c r="E4300" i="24"/>
  <c r="E4299" i="24"/>
  <c r="E4298" i="24"/>
  <c r="E4297" i="24"/>
  <c r="E4296" i="24"/>
  <c r="E4295" i="24"/>
  <c r="E4294" i="24"/>
  <c r="E4293" i="24"/>
  <c r="E4292" i="24"/>
  <c r="E4291" i="24"/>
  <c r="E4290" i="24"/>
  <c r="E4289" i="24"/>
  <c r="E4288" i="24"/>
  <c r="E4287" i="24"/>
  <c r="E4286" i="24"/>
  <c r="E4285" i="24"/>
  <c r="E4284" i="24"/>
  <c r="E4283" i="24"/>
  <c r="E4282" i="24"/>
  <c r="E4281" i="24"/>
  <c r="E4280" i="24"/>
  <c r="E4279" i="24"/>
  <c r="E4278" i="24"/>
  <c r="E4277" i="24"/>
  <c r="E4276" i="24"/>
  <c r="E4275" i="24"/>
  <c r="E4274" i="24"/>
  <c r="E4273" i="24"/>
  <c r="E4272" i="24"/>
  <c r="E4271" i="24"/>
  <c r="E4270" i="24"/>
  <c r="E4269" i="24"/>
  <c r="E4268" i="24"/>
  <c r="E4267" i="24"/>
  <c r="E4266" i="24"/>
  <c r="E4265" i="24"/>
  <c r="E4264" i="24"/>
  <c r="E4263" i="24"/>
  <c r="E4262" i="24"/>
  <c r="E4261" i="24"/>
  <c r="E4260" i="24"/>
  <c r="E4259" i="24"/>
  <c r="E4258" i="24"/>
  <c r="E4257" i="24"/>
  <c r="E4256" i="24"/>
  <c r="E4255" i="24"/>
  <c r="E4254" i="24"/>
  <c r="E4253" i="24"/>
  <c r="E4252" i="24"/>
  <c r="E4251" i="24"/>
  <c r="E4250" i="24"/>
  <c r="E4249" i="24"/>
  <c r="E4248" i="24"/>
  <c r="E4247" i="24"/>
  <c r="E4246" i="24"/>
  <c r="E4245" i="24"/>
  <c r="E4244" i="24"/>
  <c r="E4243" i="24"/>
  <c r="E4242" i="24"/>
  <c r="E4241" i="24"/>
  <c r="E4240" i="24"/>
  <c r="E4239" i="24"/>
  <c r="E4238" i="24"/>
  <c r="E4237" i="24"/>
  <c r="E4236" i="24"/>
  <c r="E4235" i="24"/>
  <c r="E4234" i="24"/>
  <c r="E4233" i="24"/>
  <c r="E4232" i="24"/>
  <c r="E4231" i="24"/>
  <c r="E4230" i="24"/>
  <c r="E4229" i="24"/>
  <c r="E4228" i="24"/>
  <c r="E4227" i="24"/>
  <c r="E4226" i="24"/>
  <c r="E4225" i="24"/>
  <c r="E4224" i="24"/>
  <c r="E4223" i="24"/>
  <c r="E4222" i="24"/>
  <c r="E4221" i="24"/>
  <c r="E4220" i="24"/>
  <c r="E4219" i="24"/>
  <c r="E4218" i="24"/>
  <c r="E4217" i="24"/>
  <c r="E4216" i="24"/>
  <c r="E4215" i="24"/>
  <c r="E4214" i="24"/>
  <c r="E4213" i="24"/>
  <c r="E4212" i="24"/>
  <c r="E4211" i="24"/>
  <c r="E4210" i="24"/>
  <c r="E4209" i="24"/>
  <c r="E4208" i="24"/>
  <c r="E4207" i="24"/>
  <c r="E4206" i="24"/>
  <c r="E4205" i="24"/>
  <c r="E4204" i="24"/>
  <c r="E4203" i="24"/>
  <c r="E4202" i="24"/>
  <c r="E4201" i="24"/>
  <c r="E4200" i="24"/>
  <c r="E4199" i="24"/>
  <c r="E4198" i="24"/>
  <c r="E4197" i="24"/>
  <c r="E4196" i="24"/>
  <c r="E4195" i="24"/>
  <c r="E4194" i="24"/>
  <c r="E4193" i="24"/>
  <c r="E4192" i="24"/>
  <c r="E4191" i="24"/>
  <c r="E4190" i="24"/>
  <c r="E4189" i="24"/>
  <c r="E4188" i="24"/>
  <c r="E4187" i="24"/>
  <c r="E4186" i="24"/>
  <c r="E4185" i="24"/>
  <c r="E4184" i="24"/>
  <c r="E4183" i="24"/>
  <c r="E4182" i="24"/>
  <c r="E4181" i="24"/>
  <c r="E4180" i="24"/>
  <c r="E4179" i="24"/>
  <c r="E4178" i="24"/>
  <c r="E4177" i="24"/>
  <c r="E4176" i="24"/>
  <c r="E4175" i="24"/>
  <c r="E4174" i="24"/>
  <c r="E4173" i="24"/>
  <c r="E4172" i="24"/>
  <c r="E4171" i="24"/>
  <c r="E4170" i="24"/>
  <c r="E4169" i="24"/>
  <c r="E4168" i="24"/>
  <c r="E4167" i="24"/>
  <c r="E4166" i="24"/>
  <c r="E4165" i="24"/>
  <c r="E4164" i="24"/>
  <c r="E4163" i="24"/>
  <c r="E4162" i="24"/>
  <c r="E4161" i="24"/>
  <c r="E4160" i="24"/>
  <c r="E4159" i="24"/>
  <c r="E4158" i="24"/>
  <c r="E4157" i="24"/>
  <c r="E4156" i="24"/>
  <c r="E4155" i="24"/>
  <c r="E4154" i="24"/>
  <c r="E4153" i="24"/>
  <c r="E4152" i="24"/>
  <c r="E4151" i="24"/>
  <c r="E4150" i="24"/>
  <c r="E4149" i="24"/>
  <c r="E4148" i="24"/>
  <c r="E4147" i="24"/>
  <c r="E4146" i="24"/>
  <c r="E4145" i="24"/>
  <c r="E4144" i="24"/>
  <c r="E4143" i="24"/>
  <c r="E4142" i="24"/>
  <c r="E4141" i="24"/>
  <c r="E4140" i="24"/>
  <c r="E4139" i="24"/>
  <c r="E4138" i="24"/>
  <c r="E4137" i="24"/>
  <c r="E4136" i="24"/>
  <c r="E4135" i="24"/>
  <c r="E4134" i="24"/>
  <c r="E4133" i="24"/>
  <c r="E4132" i="24"/>
  <c r="E4131" i="24"/>
  <c r="E4130" i="24"/>
  <c r="E4129" i="24"/>
  <c r="E4128" i="24"/>
  <c r="E4127" i="24"/>
  <c r="E4126" i="24"/>
  <c r="E4125" i="24"/>
  <c r="E4124" i="24"/>
  <c r="E4123" i="24"/>
  <c r="E4122" i="24"/>
  <c r="E4121" i="24"/>
  <c r="E4120" i="24"/>
  <c r="E4119" i="24"/>
  <c r="E4118" i="24"/>
  <c r="E4117" i="24"/>
  <c r="E4116" i="24"/>
  <c r="E4115" i="24"/>
  <c r="E4114" i="24"/>
  <c r="E4113" i="24"/>
  <c r="E4112" i="24"/>
  <c r="E4111" i="24"/>
  <c r="E4110" i="24"/>
  <c r="E4109" i="24"/>
  <c r="E4108" i="24"/>
  <c r="E4107" i="24"/>
  <c r="E4106" i="24"/>
  <c r="E4105" i="24"/>
  <c r="E4104" i="24"/>
  <c r="E4103" i="24"/>
  <c r="E4102" i="24"/>
  <c r="E4101" i="24"/>
  <c r="E4100" i="24"/>
  <c r="E4099" i="24"/>
  <c r="E4098" i="24"/>
  <c r="E4097" i="24"/>
  <c r="E4096" i="24"/>
  <c r="E4095" i="24"/>
  <c r="E4094" i="24"/>
  <c r="E4093" i="24"/>
  <c r="E4092" i="24"/>
  <c r="E4091" i="24"/>
  <c r="E4090" i="24"/>
  <c r="E4089" i="24"/>
  <c r="E4088" i="24"/>
  <c r="E4087" i="24"/>
  <c r="E4086" i="24"/>
  <c r="E4085" i="24"/>
  <c r="E4084" i="24"/>
  <c r="E4083" i="24"/>
  <c r="E4082" i="24"/>
  <c r="E4081" i="24"/>
  <c r="E4080" i="24"/>
  <c r="E4079" i="24"/>
  <c r="E4078" i="24"/>
  <c r="E4077" i="24"/>
  <c r="E4076" i="24"/>
  <c r="E4075" i="24"/>
  <c r="E4074" i="24"/>
  <c r="E4073" i="24"/>
  <c r="E4072" i="24"/>
  <c r="E4071" i="24"/>
  <c r="E4070" i="24"/>
  <c r="E4069" i="24"/>
  <c r="E4068" i="24"/>
  <c r="E4067" i="24"/>
  <c r="E4066" i="24"/>
  <c r="E4065" i="24"/>
  <c r="E4064" i="24"/>
  <c r="E4063" i="24"/>
  <c r="E4062" i="24"/>
  <c r="E4061" i="24"/>
  <c r="E4060" i="24"/>
  <c r="E4059" i="24"/>
  <c r="E4058" i="24"/>
  <c r="E4057" i="24"/>
  <c r="E4056" i="24"/>
  <c r="E4055" i="24"/>
  <c r="E4054" i="24"/>
  <c r="E4053" i="24"/>
  <c r="E4052" i="24"/>
  <c r="E4051" i="24"/>
  <c r="E4050" i="24"/>
  <c r="E4049" i="24"/>
  <c r="E4048" i="24"/>
  <c r="E4047" i="24"/>
  <c r="E4046" i="24"/>
  <c r="E4045" i="24"/>
  <c r="E4044" i="24"/>
  <c r="E4043" i="24"/>
  <c r="E4042" i="24"/>
  <c r="E4041" i="24"/>
  <c r="E4040" i="24"/>
  <c r="E4039" i="24"/>
  <c r="E4038" i="24"/>
  <c r="E4037" i="24"/>
  <c r="E4036" i="24"/>
  <c r="E4035" i="24"/>
  <c r="E4034" i="24"/>
  <c r="E4033" i="24"/>
  <c r="E4032" i="24"/>
  <c r="E4031" i="24"/>
  <c r="E4030" i="24"/>
  <c r="E4029" i="24"/>
  <c r="E4028" i="24"/>
  <c r="E4027" i="24"/>
  <c r="E4026" i="24"/>
  <c r="E4025" i="24"/>
  <c r="E4024" i="24"/>
  <c r="E4023" i="24"/>
  <c r="E4022" i="24"/>
  <c r="E4021" i="24"/>
  <c r="E4020" i="24"/>
  <c r="E4019" i="24"/>
  <c r="E4018" i="24"/>
  <c r="E4017" i="24"/>
  <c r="E4016" i="24"/>
  <c r="E4015" i="24"/>
  <c r="E4014" i="24"/>
  <c r="E4013" i="24"/>
  <c r="E4012" i="24"/>
  <c r="E4011" i="24"/>
  <c r="E4010" i="24"/>
  <c r="E4009" i="24"/>
  <c r="E4008" i="24"/>
  <c r="E4007" i="24"/>
  <c r="E4006" i="24"/>
  <c r="E4005" i="24"/>
  <c r="E4004" i="24"/>
  <c r="E4003" i="24"/>
  <c r="E4002" i="24"/>
  <c r="E4001" i="24"/>
  <c r="E4000" i="24"/>
  <c r="E3999" i="24"/>
  <c r="E3998" i="24"/>
  <c r="E3997" i="24"/>
  <c r="E3996" i="24"/>
  <c r="E3995" i="24"/>
  <c r="E3994" i="24"/>
  <c r="E3993" i="24"/>
  <c r="E3992" i="24"/>
  <c r="E3991" i="24"/>
  <c r="E3990" i="24"/>
  <c r="E3989" i="24"/>
  <c r="E3988" i="24"/>
  <c r="E3987" i="24"/>
  <c r="E3986" i="24"/>
  <c r="E3985" i="24"/>
  <c r="E3984" i="24"/>
  <c r="E3983" i="24"/>
  <c r="E3982" i="24"/>
  <c r="E3981" i="24"/>
  <c r="E3980" i="24"/>
  <c r="E3979" i="24"/>
  <c r="E3978" i="24"/>
  <c r="E3977" i="24"/>
  <c r="E3976" i="24"/>
  <c r="E3975" i="24"/>
  <c r="E3974" i="24"/>
  <c r="E3973" i="24"/>
  <c r="E3972" i="24"/>
  <c r="E3971" i="24"/>
  <c r="E3970" i="24"/>
  <c r="E3969" i="24"/>
  <c r="E3968" i="24"/>
  <c r="E3967" i="24"/>
  <c r="E3966" i="24"/>
  <c r="E3965" i="24"/>
  <c r="E3964" i="24"/>
  <c r="E3963" i="24"/>
  <c r="E3962" i="24"/>
  <c r="E3961" i="24"/>
  <c r="E3960" i="24"/>
  <c r="E3959" i="24"/>
  <c r="E3958" i="24"/>
  <c r="E3957" i="24"/>
  <c r="E3956" i="24"/>
  <c r="E3955" i="24"/>
  <c r="E3954" i="24"/>
  <c r="E3953" i="24"/>
  <c r="E3952" i="24"/>
  <c r="E3951" i="24"/>
  <c r="E3950" i="24"/>
  <c r="E3949" i="24"/>
  <c r="E3948" i="24"/>
  <c r="E3947" i="24"/>
  <c r="E3946" i="24"/>
  <c r="E3945" i="24"/>
  <c r="E3944" i="24"/>
  <c r="E3943" i="24"/>
  <c r="E3942" i="24"/>
  <c r="E3941" i="24"/>
  <c r="E3940" i="24"/>
  <c r="E3939" i="24"/>
  <c r="E3938" i="24"/>
  <c r="E3937" i="24"/>
  <c r="E3936" i="24"/>
  <c r="E3935" i="24"/>
  <c r="E3934" i="24"/>
  <c r="E3933" i="24"/>
  <c r="E3932" i="24"/>
  <c r="E3931" i="24"/>
  <c r="E3930" i="24"/>
  <c r="E3929" i="24"/>
  <c r="E3928" i="24"/>
  <c r="E3927" i="24"/>
  <c r="E3926" i="24"/>
  <c r="E3925" i="24"/>
  <c r="E3924" i="24"/>
  <c r="E3923" i="24"/>
  <c r="E3922" i="24"/>
  <c r="E3921" i="24"/>
  <c r="E3920" i="24"/>
  <c r="E3919" i="24"/>
  <c r="E3918" i="24"/>
  <c r="E3917" i="24"/>
  <c r="E3916" i="24"/>
  <c r="E3915" i="24"/>
  <c r="E3914" i="24"/>
  <c r="E3913" i="24"/>
  <c r="E3912" i="24"/>
  <c r="E3911" i="24"/>
  <c r="E3910" i="24"/>
  <c r="E3909" i="24"/>
  <c r="E3908" i="24"/>
  <c r="E3907" i="24"/>
  <c r="E3906" i="24"/>
  <c r="E3905" i="24"/>
  <c r="E3904" i="24"/>
  <c r="E3903" i="24"/>
  <c r="E3902" i="24"/>
  <c r="E3901" i="24"/>
  <c r="E3900" i="24"/>
  <c r="E3899" i="24"/>
  <c r="E3898" i="24"/>
  <c r="E3897" i="24"/>
  <c r="E3896" i="24"/>
  <c r="E3895" i="24"/>
  <c r="E3894" i="24"/>
  <c r="E3893" i="24"/>
  <c r="E3892" i="24"/>
  <c r="E3891" i="24"/>
  <c r="E3890" i="24"/>
  <c r="E3889" i="24"/>
  <c r="E3888" i="24"/>
  <c r="E3887" i="24"/>
  <c r="E3886" i="24"/>
  <c r="E3885" i="24"/>
  <c r="E3884" i="24"/>
  <c r="E3883" i="24"/>
  <c r="E3882" i="24"/>
  <c r="E3881" i="24"/>
  <c r="E3880" i="24"/>
  <c r="E3879" i="24"/>
  <c r="E3878" i="24"/>
  <c r="E3877" i="24"/>
  <c r="E3876" i="24"/>
  <c r="E3875" i="24"/>
  <c r="E3874" i="24"/>
  <c r="E3873" i="24"/>
  <c r="E3872" i="24"/>
  <c r="E3871" i="24"/>
  <c r="E3870" i="24"/>
  <c r="E3869" i="24"/>
  <c r="E3868" i="24"/>
  <c r="E3867" i="24"/>
  <c r="E3866" i="24"/>
  <c r="E3865" i="24"/>
  <c r="E3864" i="24"/>
  <c r="E3863" i="24"/>
  <c r="E3862" i="24"/>
  <c r="E3861" i="24"/>
  <c r="E3860" i="24"/>
  <c r="E3859" i="24"/>
  <c r="E3858" i="24"/>
  <c r="E3857" i="24"/>
  <c r="E3856" i="24"/>
  <c r="E3855" i="24"/>
  <c r="E3854" i="24"/>
  <c r="E3853" i="24"/>
  <c r="E3852" i="24"/>
  <c r="E3851" i="24"/>
  <c r="E3850" i="24"/>
  <c r="E3849" i="24"/>
  <c r="E3848" i="24"/>
  <c r="E3847" i="24"/>
  <c r="E3846" i="24"/>
  <c r="E3845" i="24"/>
  <c r="E3844" i="24"/>
  <c r="E3843" i="24"/>
  <c r="E3842" i="24"/>
  <c r="E3841" i="24"/>
  <c r="E3840" i="24"/>
  <c r="E3839" i="24"/>
  <c r="E3838" i="24"/>
  <c r="E3837" i="24"/>
  <c r="E3836" i="24"/>
  <c r="E3835" i="24"/>
  <c r="E3834" i="24"/>
  <c r="E3833" i="24"/>
  <c r="E3832" i="24"/>
  <c r="E3831" i="24"/>
  <c r="E3830" i="24"/>
  <c r="E3829" i="24"/>
  <c r="E3828" i="24"/>
  <c r="E3827" i="24"/>
  <c r="E3826" i="24"/>
  <c r="E3825" i="24"/>
  <c r="E3824" i="24"/>
  <c r="E3823" i="24"/>
  <c r="E3822" i="24"/>
  <c r="E3821" i="24"/>
  <c r="E3820" i="24"/>
  <c r="E3819" i="24"/>
  <c r="E3818" i="24"/>
  <c r="E3817" i="24"/>
  <c r="E3816" i="24"/>
  <c r="E3815" i="24"/>
  <c r="E3814" i="24"/>
  <c r="E3813" i="24"/>
  <c r="E3812" i="24"/>
  <c r="E3811" i="24"/>
  <c r="E3810" i="24"/>
  <c r="E3809" i="24"/>
  <c r="E3808" i="24"/>
  <c r="E3807" i="24"/>
  <c r="E3806" i="24"/>
  <c r="E3805" i="24"/>
  <c r="E3804" i="24"/>
  <c r="E3803" i="24"/>
  <c r="E3802" i="24"/>
  <c r="E3801" i="24"/>
  <c r="E3800" i="24"/>
  <c r="E3799" i="24"/>
  <c r="E3798" i="24"/>
  <c r="E3797" i="24"/>
  <c r="E3796" i="24"/>
  <c r="E3795" i="24"/>
  <c r="E3794" i="24"/>
  <c r="E3793" i="24"/>
  <c r="E3792" i="24"/>
  <c r="E3791" i="24"/>
  <c r="E3790" i="24"/>
  <c r="E3789" i="24"/>
  <c r="E3788" i="24"/>
  <c r="E3787" i="24"/>
  <c r="E3786" i="24"/>
  <c r="E3785" i="24"/>
  <c r="E3784" i="24"/>
  <c r="E3783" i="24"/>
  <c r="E3782" i="24"/>
  <c r="E3781" i="24"/>
  <c r="E3780" i="24"/>
  <c r="E3779" i="24"/>
  <c r="E3778" i="24"/>
  <c r="E3777" i="24"/>
  <c r="E3776" i="24"/>
  <c r="E3775" i="24"/>
  <c r="E3774" i="24"/>
  <c r="E3773" i="24"/>
  <c r="E3772" i="24"/>
  <c r="E3771" i="24"/>
  <c r="E3770" i="24"/>
  <c r="E3769" i="24"/>
  <c r="E3768" i="24"/>
  <c r="E3767" i="24"/>
  <c r="E3766" i="24"/>
  <c r="E3765" i="24"/>
  <c r="E3764" i="24"/>
  <c r="E3763" i="24"/>
  <c r="E3762" i="24"/>
  <c r="E3761" i="24"/>
  <c r="E3760" i="24"/>
  <c r="E3759" i="24"/>
  <c r="E3758" i="24"/>
  <c r="E3757" i="24"/>
  <c r="E3756" i="24"/>
  <c r="E3755" i="24"/>
  <c r="E3754" i="24"/>
  <c r="E3753" i="24"/>
  <c r="E3752" i="24"/>
  <c r="E3751" i="24"/>
  <c r="E3750" i="24"/>
  <c r="E3749" i="24"/>
  <c r="E3748" i="24"/>
  <c r="E3747" i="24"/>
  <c r="E3746" i="24"/>
  <c r="E3745" i="24"/>
  <c r="E3744" i="24"/>
  <c r="E3743" i="24"/>
  <c r="E3742" i="24"/>
  <c r="E3741" i="24"/>
  <c r="E3740" i="24"/>
  <c r="E3739" i="24"/>
  <c r="E3738" i="24"/>
  <c r="E3737" i="24"/>
  <c r="E3736" i="24"/>
  <c r="E3735" i="24"/>
  <c r="E3734" i="24"/>
  <c r="E3733" i="24"/>
  <c r="E3732" i="24"/>
  <c r="E3731" i="24"/>
  <c r="E3730" i="24"/>
  <c r="E3729" i="24"/>
  <c r="E3728" i="24"/>
  <c r="E3727" i="24"/>
  <c r="E3726" i="24"/>
  <c r="E3725" i="24"/>
  <c r="E3724" i="24"/>
  <c r="E3723" i="24"/>
  <c r="E3722" i="24"/>
  <c r="E3721" i="24"/>
  <c r="E3720" i="24"/>
  <c r="E3719" i="24"/>
  <c r="E3718" i="24"/>
  <c r="E3717" i="24"/>
  <c r="E3716" i="24"/>
  <c r="E3715" i="24"/>
  <c r="E3714" i="24"/>
  <c r="E3713" i="24"/>
  <c r="E3712" i="24"/>
  <c r="E3711" i="24"/>
  <c r="E3710" i="24"/>
  <c r="E3709" i="24"/>
  <c r="E3708" i="24"/>
  <c r="E3707" i="24"/>
  <c r="E3706" i="24"/>
  <c r="E3705" i="24"/>
  <c r="E3704" i="24"/>
  <c r="E3703" i="24"/>
  <c r="E3702" i="24"/>
  <c r="E3701" i="24"/>
  <c r="E3700" i="24"/>
  <c r="E3699" i="24"/>
  <c r="E3698" i="24"/>
  <c r="E3697" i="24"/>
  <c r="E3696" i="24"/>
  <c r="E3695" i="24"/>
  <c r="E3694" i="24"/>
  <c r="E3693" i="24"/>
  <c r="E3692" i="24"/>
  <c r="E3691" i="24"/>
  <c r="E3690" i="24"/>
  <c r="E3689" i="24"/>
  <c r="E3688" i="24"/>
  <c r="E3687" i="24"/>
  <c r="E3686" i="24"/>
  <c r="E3685" i="24"/>
  <c r="E3684" i="24"/>
  <c r="E3683" i="24"/>
  <c r="E3682" i="24"/>
  <c r="E3681" i="24"/>
  <c r="E3680" i="24"/>
  <c r="E3679" i="24"/>
  <c r="E3678" i="24"/>
  <c r="E3677" i="24"/>
  <c r="E3676" i="24"/>
  <c r="E3675" i="24"/>
  <c r="E3674" i="24"/>
  <c r="E3673" i="24"/>
  <c r="E3672" i="24"/>
  <c r="E3671" i="24"/>
  <c r="E3670" i="24"/>
  <c r="E3669" i="24"/>
  <c r="E3668" i="24"/>
  <c r="E3667" i="24"/>
  <c r="E3666" i="24"/>
  <c r="E3665" i="24"/>
  <c r="E3664" i="24"/>
  <c r="E3663" i="24"/>
  <c r="E3662" i="24"/>
  <c r="E3661" i="24"/>
  <c r="E3660" i="24"/>
  <c r="E3659" i="24"/>
  <c r="E3658" i="24"/>
  <c r="E3657" i="24"/>
  <c r="E3656" i="24"/>
  <c r="E3655" i="24"/>
  <c r="E3654" i="24"/>
  <c r="E3653" i="24"/>
  <c r="E3652" i="24"/>
  <c r="E3651" i="24"/>
  <c r="E3650" i="24"/>
  <c r="E3649" i="24"/>
  <c r="E3648" i="24"/>
  <c r="E3647" i="24"/>
  <c r="E3646" i="24"/>
  <c r="E3645" i="24"/>
  <c r="E3644" i="24"/>
  <c r="E3643" i="24"/>
  <c r="E3642" i="24"/>
  <c r="E3641" i="24"/>
  <c r="E3640" i="24"/>
  <c r="E3639" i="24"/>
  <c r="E3638" i="24"/>
  <c r="E3637" i="24"/>
  <c r="E3636" i="24"/>
  <c r="E3635" i="24"/>
  <c r="E3634" i="24"/>
  <c r="E3633" i="24"/>
  <c r="E3632" i="24"/>
  <c r="E3631" i="24"/>
  <c r="E3630" i="24"/>
  <c r="E3629" i="24"/>
  <c r="E3628" i="24"/>
  <c r="E3627" i="24"/>
  <c r="E3626" i="24"/>
  <c r="E3625" i="24"/>
  <c r="E3624" i="24"/>
  <c r="E3623" i="24"/>
  <c r="E3622" i="24"/>
  <c r="E3621" i="24"/>
  <c r="E3620" i="24"/>
  <c r="E3619" i="24"/>
  <c r="E3618" i="24"/>
  <c r="E3617" i="24"/>
  <c r="E3616" i="24"/>
  <c r="E3615" i="24"/>
  <c r="E3614" i="24"/>
  <c r="E3613" i="24"/>
  <c r="E3612" i="24"/>
  <c r="E3611" i="24"/>
  <c r="E3610" i="24"/>
  <c r="E3609" i="24"/>
  <c r="E3608" i="24"/>
  <c r="E3607" i="24"/>
  <c r="E3606" i="24"/>
  <c r="E3605" i="24"/>
  <c r="E3604" i="24"/>
  <c r="E3603" i="24"/>
  <c r="E3602" i="24"/>
  <c r="E3601" i="24"/>
  <c r="E3600" i="24"/>
  <c r="E3599" i="24"/>
  <c r="E3598" i="24"/>
  <c r="E3597" i="24"/>
  <c r="E3596" i="24"/>
  <c r="E3595" i="24"/>
  <c r="E3594" i="24"/>
  <c r="E3593" i="24"/>
  <c r="E3592" i="24"/>
  <c r="E3591" i="24"/>
  <c r="E3590" i="24"/>
  <c r="E3589" i="24"/>
  <c r="E3588" i="24"/>
  <c r="E3587" i="24"/>
  <c r="E3586" i="24"/>
  <c r="E3585" i="24"/>
  <c r="E3584" i="24"/>
  <c r="E3583" i="24"/>
  <c r="E3582" i="24"/>
  <c r="E3581" i="24"/>
  <c r="E3580" i="24"/>
  <c r="E3579" i="24"/>
  <c r="E3578" i="24"/>
  <c r="E3577" i="24"/>
  <c r="E3576" i="24"/>
  <c r="E3575" i="24"/>
  <c r="E3574" i="24"/>
  <c r="E3573" i="24"/>
  <c r="E3572" i="24"/>
  <c r="E3571" i="24"/>
  <c r="E3570" i="24"/>
  <c r="E3569" i="24"/>
  <c r="E3568" i="24"/>
  <c r="E3567" i="24"/>
  <c r="E3566" i="24"/>
  <c r="E3565" i="24"/>
  <c r="E3564" i="24"/>
  <c r="E3563" i="24"/>
  <c r="E3562" i="24"/>
  <c r="E3561" i="24"/>
  <c r="E3560" i="24"/>
  <c r="E3559" i="24"/>
  <c r="E3558" i="24"/>
  <c r="E3557" i="24"/>
  <c r="E3556" i="24"/>
  <c r="E3555" i="24"/>
  <c r="E3554" i="24"/>
  <c r="E3553" i="24"/>
  <c r="E3552" i="24"/>
  <c r="E3551" i="24"/>
  <c r="E3550" i="24"/>
  <c r="E3549" i="24"/>
  <c r="E3548" i="24"/>
  <c r="E3547" i="24"/>
  <c r="E3546" i="24"/>
  <c r="E3545" i="24"/>
  <c r="E3544" i="24"/>
  <c r="E3543" i="24"/>
  <c r="E3542" i="24"/>
  <c r="E3541" i="24"/>
  <c r="E3540" i="24"/>
  <c r="E3539" i="24"/>
  <c r="E3538" i="24"/>
  <c r="E3537" i="24"/>
  <c r="E3536" i="24"/>
  <c r="E3535" i="24"/>
  <c r="E3534" i="24"/>
  <c r="E3533" i="24"/>
  <c r="E3532" i="24"/>
  <c r="E3531" i="24"/>
  <c r="E3530" i="24"/>
  <c r="E3529" i="24"/>
  <c r="E3528" i="24"/>
  <c r="E3527" i="24"/>
  <c r="E3526" i="24"/>
  <c r="E3525" i="24"/>
  <c r="E3524" i="24"/>
  <c r="E3523" i="24"/>
  <c r="E3522" i="24"/>
  <c r="E3521" i="24"/>
  <c r="E3520" i="24"/>
  <c r="E3519" i="24"/>
  <c r="E3518" i="24"/>
  <c r="E3517" i="24"/>
  <c r="E3516" i="24"/>
  <c r="E3515" i="24"/>
  <c r="E3514" i="24"/>
  <c r="E3513" i="24"/>
  <c r="E3512" i="24"/>
  <c r="E3511" i="24"/>
  <c r="E3510" i="24"/>
  <c r="E3509" i="24"/>
  <c r="E3508" i="24"/>
  <c r="E3507" i="24"/>
  <c r="E3506" i="24"/>
  <c r="E3505" i="24"/>
  <c r="E3504" i="24"/>
  <c r="E3503" i="24"/>
  <c r="E3502" i="24"/>
  <c r="E3501" i="24"/>
  <c r="E3500" i="24"/>
  <c r="E3499" i="24"/>
  <c r="E3498" i="24"/>
  <c r="E3497" i="24"/>
  <c r="E3496" i="24"/>
  <c r="E3495" i="24"/>
  <c r="E3494" i="24"/>
  <c r="E3493" i="24"/>
  <c r="E3492" i="24"/>
  <c r="E3491" i="24"/>
  <c r="E3490" i="24"/>
  <c r="E3489" i="24"/>
  <c r="E3488" i="24"/>
  <c r="E3487" i="24"/>
  <c r="E3486" i="24"/>
  <c r="E3485" i="24"/>
  <c r="E3484" i="24"/>
  <c r="E3483" i="24"/>
  <c r="E3482" i="24"/>
  <c r="E3481" i="24"/>
  <c r="E3480" i="24"/>
  <c r="E3479" i="24"/>
  <c r="E3478" i="24"/>
  <c r="E3477" i="24"/>
  <c r="E3476" i="24"/>
  <c r="E3475" i="24"/>
  <c r="E3474" i="24"/>
  <c r="E3473" i="24"/>
  <c r="E3472" i="24"/>
  <c r="E3471" i="24"/>
  <c r="E3470" i="24"/>
  <c r="E3469" i="24"/>
  <c r="E3468" i="24"/>
  <c r="E3467" i="24"/>
  <c r="E3466" i="24"/>
  <c r="E3465" i="24"/>
  <c r="E3464" i="24"/>
  <c r="E3463" i="24"/>
  <c r="E3462" i="24"/>
  <c r="E3461" i="24"/>
  <c r="E3460" i="24"/>
  <c r="E3459" i="24"/>
  <c r="E3458" i="24"/>
  <c r="E3457" i="24"/>
  <c r="E3456" i="24"/>
  <c r="E3455" i="24"/>
  <c r="E3454" i="24"/>
  <c r="E3453" i="24"/>
  <c r="E3452" i="24"/>
  <c r="E3451" i="24"/>
  <c r="E3450" i="24"/>
  <c r="E3449" i="24"/>
  <c r="E3448" i="24"/>
  <c r="E3447" i="24"/>
  <c r="E3446" i="24"/>
  <c r="E3445" i="24"/>
  <c r="E3444" i="24"/>
  <c r="E3443" i="24"/>
  <c r="E3442" i="24"/>
  <c r="E3441" i="24"/>
  <c r="E3440" i="24"/>
  <c r="E3439" i="24"/>
  <c r="E3438" i="24"/>
  <c r="E3437" i="24"/>
  <c r="E3436" i="24"/>
  <c r="E3435" i="24"/>
  <c r="E3434" i="24"/>
  <c r="E3433" i="24"/>
  <c r="E3432" i="24"/>
  <c r="E3431" i="24"/>
  <c r="E3430" i="24"/>
  <c r="E3429" i="24"/>
  <c r="E3428" i="24"/>
  <c r="E3427" i="24"/>
  <c r="E3426" i="24"/>
  <c r="E3425" i="24"/>
  <c r="E3424" i="24"/>
  <c r="E3423" i="24"/>
  <c r="E3422" i="24"/>
  <c r="E3421" i="24"/>
  <c r="E3420" i="24"/>
  <c r="E3419" i="24"/>
  <c r="E3418" i="24"/>
  <c r="E3417" i="24"/>
  <c r="E3416" i="24"/>
  <c r="E3415" i="24"/>
  <c r="E3414" i="24"/>
  <c r="E3413" i="24"/>
  <c r="E3412" i="24"/>
  <c r="E3411" i="24"/>
  <c r="E3410" i="24"/>
  <c r="E3409" i="24"/>
  <c r="E3408" i="24"/>
  <c r="E3407" i="24"/>
  <c r="E3406" i="24"/>
  <c r="E3405" i="24"/>
  <c r="E3404" i="24"/>
  <c r="E3403" i="24"/>
  <c r="E3402" i="24"/>
  <c r="E3401" i="24"/>
  <c r="E3400" i="24"/>
  <c r="E3399" i="24"/>
  <c r="E3398" i="24"/>
  <c r="E3397" i="24"/>
  <c r="E3396" i="24"/>
  <c r="E3395" i="24"/>
  <c r="E3394" i="24"/>
  <c r="E3393" i="24"/>
  <c r="E3392" i="24"/>
  <c r="E3391" i="24"/>
  <c r="E3390" i="24"/>
  <c r="E3389" i="24"/>
  <c r="E3388" i="24"/>
  <c r="E3387" i="24"/>
  <c r="E3386" i="24"/>
  <c r="E3385" i="24"/>
  <c r="E3384" i="24"/>
  <c r="E3383" i="24"/>
  <c r="E3382" i="24"/>
  <c r="E3381" i="24"/>
  <c r="E3380" i="24"/>
  <c r="E3379" i="24"/>
  <c r="E3378" i="24"/>
  <c r="E3377" i="24"/>
  <c r="E3376" i="24"/>
  <c r="E3375" i="24"/>
  <c r="E3374" i="24"/>
  <c r="E3373" i="24"/>
  <c r="E3372" i="24"/>
  <c r="E3371" i="24"/>
  <c r="E3370" i="24"/>
  <c r="E3369" i="24"/>
  <c r="E3368" i="24"/>
  <c r="E3367" i="24"/>
  <c r="E3366" i="24"/>
  <c r="E3365" i="24"/>
  <c r="E3364" i="24"/>
  <c r="E3363" i="24"/>
  <c r="E3362" i="24"/>
  <c r="E3361" i="24"/>
  <c r="E3360" i="24"/>
  <c r="E3359" i="24"/>
  <c r="E3358" i="24"/>
  <c r="E3357" i="24"/>
  <c r="E3356" i="24"/>
  <c r="E3355" i="24"/>
  <c r="E3354" i="24"/>
  <c r="E3353" i="24"/>
  <c r="E3352" i="24"/>
  <c r="E3351" i="24"/>
  <c r="E3350" i="24"/>
  <c r="E3349" i="24"/>
  <c r="E3348" i="24"/>
  <c r="E3347" i="24"/>
  <c r="E3346" i="24"/>
  <c r="E3345" i="24"/>
  <c r="E3344" i="24"/>
  <c r="E3343" i="24"/>
  <c r="E3342" i="24"/>
  <c r="E3341" i="24"/>
  <c r="E3340" i="24"/>
  <c r="E3339" i="24"/>
  <c r="E3338" i="24"/>
  <c r="E3337" i="24"/>
  <c r="E3336" i="24"/>
  <c r="E3335" i="24"/>
  <c r="E3334" i="24"/>
  <c r="E3333" i="24"/>
  <c r="E3332" i="24"/>
  <c r="E3331" i="24"/>
  <c r="E3330" i="24"/>
  <c r="E3329" i="24"/>
  <c r="E3328" i="24"/>
  <c r="E3327" i="24"/>
  <c r="E3326" i="24"/>
  <c r="E3325" i="24"/>
  <c r="E3324" i="24"/>
  <c r="E3323" i="24"/>
  <c r="E3322" i="24"/>
  <c r="E3321" i="24"/>
  <c r="E3320" i="24"/>
  <c r="E3319" i="24"/>
  <c r="E3318" i="24"/>
  <c r="E3317" i="24"/>
  <c r="E3316" i="24"/>
  <c r="E3315" i="24"/>
  <c r="E3314" i="24"/>
  <c r="E3313" i="24"/>
  <c r="E3312" i="24"/>
  <c r="E3311" i="24"/>
  <c r="E3310" i="24"/>
  <c r="E3309" i="24"/>
  <c r="E3308" i="24"/>
  <c r="E3307" i="24"/>
  <c r="E3306" i="24"/>
  <c r="E3305" i="24"/>
  <c r="E3304" i="24"/>
  <c r="E3303" i="24"/>
  <c r="E3302" i="24"/>
  <c r="E3301" i="24"/>
  <c r="E3300" i="24"/>
  <c r="E3299" i="24"/>
  <c r="E3298" i="24"/>
  <c r="E3297" i="24"/>
  <c r="E3296" i="24"/>
  <c r="E3295" i="24"/>
  <c r="E3294" i="24"/>
  <c r="E3293" i="24"/>
  <c r="E3292" i="24"/>
  <c r="E3291" i="24"/>
  <c r="E3290" i="24"/>
  <c r="E3289" i="24"/>
  <c r="E3288" i="24"/>
  <c r="E3287" i="24"/>
  <c r="E3286" i="24"/>
  <c r="E3285" i="24"/>
  <c r="E3284" i="24"/>
  <c r="E3283" i="24"/>
  <c r="E3282" i="24"/>
  <c r="E3281" i="24"/>
  <c r="E3280" i="24"/>
  <c r="E3279" i="24"/>
  <c r="E3278" i="24"/>
  <c r="E3277" i="24"/>
  <c r="E3276" i="24"/>
  <c r="E3275" i="24"/>
  <c r="E3274" i="24"/>
  <c r="E3273" i="24"/>
  <c r="E3272" i="24"/>
  <c r="E3271" i="24"/>
  <c r="E3270" i="24"/>
  <c r="E3269" i="24"/>
  <c r="E3268" i="24"/>
  <c r="E3267" i="24"/>
  <c r="E3266" i="24"/>
  <c r="E3265" i="24"/>
  <c r="E3264" i="24"/>
  <c r="E3263" i="24"/>
  <c r="E3262" i="24"/>
  <c r="E3261" i="24"/>
  <c r="E3260" i="24"/>
  <c r="E3259" i="24"/>
  <c r="E3258" i="24"/>
  <c r="E3257" i="24"/>
  <c r="E3256" i="24"/>
  <c r="E3255" i="24"/>
  <c r="E3254" i="24"/>
  <c r="E3253" i="24"/>
  <c r="E3252" i="24"/>
  <c r="E3251" i="24"/>
  <c r="E3250" i="24"/>
  <c r="E3249" i="24"/>
  <c r="E3248" i="24"/>
  <c r="E3247" i="24"/>
  <c r="E3246" i="24"/>
  <c r="E3245" i="24"/>
  <c r="E3244" i="24"/>
  <c r="E3243" i="24"/>
  <c r="E3242" i="24"/>
  <c r="E3241" i="24"/>
  <c r="E3240" i="24"/>
  <c r="E3239" i="24"/>
  <c r="E3238" i="24"/>
  <c r="E3237" i="24"/>
  <c r="E3236" i="24"/>
  <c r="E3235" i="24"/>
  <c r="E3234" i="24"/>
  <c r="E3233" i="24"/>
  <c r="E3232" i="24"/>
  <c r="E3231" i="24"/>
  <c r="E3230" i="24"/>
  <c r="E3229" i="24"/>
  <c r="E3228" i="24"/>
  <c r="E3227" i="24"/>
  <c r="E3226" i="24"/>
  <c r="E3225" i="24"/>
  <c r="E3224" i="24"/>
  <c r="E3223" i="24"/>
  <c r="E3222" i="24"/>
  <c r="E3221" i="24"/>
  <c r="E3220" i="24"/>
  <c r="E3219" i="24"/>
  <c r="E3218" i="24"/>
  <c r="E3217" i="24"/>
  <c r="E3216" i="24"/>
  <c r="E3215" i="24"/>
  <c r="E3214" i="24"/>
  <c r="E3213" i="24"/>
  <c r="E3212" i="24"/>
  <c r="E3211" i="24"/>
  <c r="E3210" i="24"/>
  <c r="E3209" i="24"/>
  <c r="E3208" i="24"/>
  <c r="E3207" i="24"/>
  <c r="E3206" i="24"/>
  <c r="E3205" i="24"/>
  <c r="E3204" i="24"/>
  <c r="E3203" i="24"/>
  <c r="E3202" i="24"/>
  <c r="E3201" i="24"/>
  <c r="E3200" i="24"/>
  <c r="E3199" i="24"/>
  <c r="E3198" i="24"/>
  <c r="E3197" i="24"/>
  <c r="E3196" i="24"/>
  <c r="E3195" i="24"/>
  <c r="E3194" i="24"/>
  <c r="E3193" i="24"/>
  <c r="E3192" i="24"/>
  <c r="E3191" i="24"/>
  <c r="E3190" i="24"/>
  <c r="E3189" i="24"/>
  <c r="E3188" i="24"/>
  <c r="E3187" i="24"/>
  <c r="E3186" i="24"/>
  <c r="E3185" i="24"/>
  <c r="E3184" i="24"/>
  <c r="E3183" i="24"/>
  <c r="E3182" i="24"/>
  <c r="E3181" i="24"/>
  <c r="E3180" i="24"/>
  <c r="E3179" i="24"/>
  <c r="E3178" i="24"/>
  <c r="E3177" i="24"/>
  <c r="E3176" i="24"/>
  <c r="E3175" i="24"/>
  <c r="E3174" i="24"/>
  <c r="E3173" i="24"/>
  <c r="E3172" i="24"/>
  <c r="E3171" i="24"/>
  <c r="E3170" i="24"/>
  <c r="E3169" i="24"/>
  <c r="E3168" i="24"/>
  <c r="E3167" i="24"/>
  <c r="E3166" i="24"/>
  <c r="E3165" i="24"/>
  <c r="E3164" i="24"/>
  <c r="E3163" i="24"/>
  <c r="E3162" i="24"/>
  <c r="E3161" i="24"/>
  <c r="E3160" i="24"/>
  <c r="E3159" i="24"/>
  <c r="E3158" i="24"/>
  <c r="E3157" i="24"/>
  <c r="E3156" i="24"/>
  <c r="E3155" i="24"/>
  <c r="E3154" i="24"/>
  <c r="E3153" i="24"/>
  <c r="E3152" i="24"/>
  <c r="E3151" i="24"/>
  <c r="E3150" i="24"/>
  <c r="E3149" i="24"/>
  <c r="E3148" i="24"/>
  <c r="E3147" i="24"/>
  <c r="E3146" i="24"/>
  <c r="E3145" i="24"/>
  <c r="E3144" i="24"/>
  <c r="E3143" i="24"/>
  <c r="E3142" i="24"/>
  <c r="E3141" i="24"/>
  <c r="E3140" i="24"/>
  <c r="E3139" i="24"/>
  <c r="E3138" i="24"/>
  <c r="E3137" i="24"/>
  <c r="E3136" i="24"/>
  <c r="E3135" i="24"/>
  <c r="E3134" i="24"/>
  <c r="E3133" i="24"/>
  <c r="E3132" i="24"/>
  <c r="E3131" i="24"/>
  <c r="E3130" i="24"/>
  <c r="E3129" i="24"/>
  <c r="E3128" i="24"/>
  <c r="E3127" i="24"/>
  <c r="E3126" i="24"/>
  <c r="E3125" i="24"/>
  <c r="E3124" i="24"/>
  <c r="E3123" i="24"/>
  <c r="E3122" i="24"/>
  <c r="E3121" i="24"/>
  <c r="E3120" i="24"/>
  <c r="E3119" i="24"/>
  <c r="E3118" i="24"/>
  <c r="E3117" i="24"/>
  <c r="E3116" i="24"/>
  <c r="E3115" i="24"/>
  <c r="E3114" i="24"/>
  <c r="E3113" i="24"/>
  <c r="E3112" i="24"/>
  <c r="E3111" i="24"/>
  <c r="E3110" i="24"/>
  <c r="E3109" i="24"/>
  <c r="E3108" i="24"/>
  <c r="E3107" i="24"/>
  <c r="E3106" i="24"/>
  <c r="E3105" i="24"/>
  <c r="E3104" i="24"/>
  <c r="E3103" i="24"/>
  <c r="E3102" i="24"/>
  <c r="E3101" i="24"/>
  <c r="E3100" i="24"/>
  <c r="E3099" i="24"/>
  <c r="E3098" i="24"/>
  <c r="E3097" i="24"/>
  <c r="E3096" i="24"/>
  <c r="E3095" i="24"/>
  <c r="E3094" i="24"/>
  <c r="E3093" i="24"/>
  <c r="E3092" i="24"/>
  <c r="E3091" i="24"/>
  <c r="E3090" i="24"/>
  <c r="E3089" i="24"/>
  <c r="E3088" i="24"/>
  <c r="E3087" i="24"/>
  <c r="E3086" i="24"/>
  <c r="E3085" i="24"/>
  <c r="E3084" i="24"/>
  <c r="E3083" i="24"/>
  <c r="E3082" i="24"/>
  <c r="E3081" i="24"/>
  <c r="E3080" i="24"/>
  <c r="E3079" i="24"/>
  <c r="E3078" i="24"/>
  <c r="E3077" i="24"/>
  <c r="E3076" i="24"/>
  <c r="E3075" i="24"/>
  <c r="E3074" i="24"/>
  <c r="E3073" i="24"/>
  <c r="E3072" i="24"/>
  <c r="E3071" i="24"/>
  <c r="E3070" i="24"/>
  <c r="E3069" i="24"/>
  <c r="E3068" i="24"/>
  <c r="E3067" i="24"/>
  <c r="E3066" i="24"/>
  <c r="E3065" i="24"/>
  <c r="E3064" i="24"/>
  <c r="E3063" i="24"/>
  <c r="E3062" i="24"/>
  <c r="E3061" i="24"/>
  <c r="E3060" i="24"/>
  <c r="E3059" i="24"/>
  <c r="E3058" i="24"/>
  <c r="E3057" i="24"/>
  <c r="E3056" i="24"/>
  <c r="E3055" i="24"/>
  <c r="E3054" i="24"/>
  <c r="E3053" i="24"/>
  <c r="E3052" i="24"/>
  <c r="E3051" i="24"/>
  <c r="E3050" i="24"/>
  <c r="E3049" i="24"/>
  <c r="E3048" i="24"/>
  <c r="E3047" i="24"/>
  <c r="E3046" i="24"/>
  <c r="E3045" i="24"/>
  <c r="E3044" i="24"/>
  <c r="E3043" i="24"/>
  <c r="E3042" i="24"/>
  <c r="E3041" i="24"/>
  <c r="E3040" i="24"/>
  <c r="E3039" i="24"/>
  <c r="E3038" i="24"/>
  <c r="E3037" i="24"/>
  <c r="E3036" i="24"/>
  <c r="E3035" i="24"/>
  <c r="E3034" i="24"/>
  <c r="E3033" i="24"/>
  <c r="E3032" i="24"/>
  <c r="E3031" i="24"/>
  <c r="E3030" i="24"/>
  <c r="E3029" i="24"/>
  <c r="E3028" i="24"/>
  <c r="E3027" i="24"/>
  <c r="E3026" i="24"/>
  <c r="E3025" i="24"/>
  <c r="E3024" i="24"/>
  <c r="E3023" i="24"/>
  <c r="E3022" i="24"/>
  <c r="E3021" i="24"/>
  <c r="E3020" i="24"/>
  <c r="E3019" i="24"/>
  <c r="E3018" i="24"/>
  <c r="E3017" i="24"/>
  <c r="E3016" i="24"/>
  <c r="E3015" i="24"/>
  <c r="E3014" i="24"/>
  <c r="E3013" i="24"/>
  <c r="E3012" i="24"/>
  <c r="E3011" i="24"/>
  <c r="E3010" i="24"/>
  <c r="E3009" i="24"/>
  <c r="E3008" i="24"/>
  <c r="E3007" i="24"/>
  <c r="E3006" i="24"/>
  <c r="E3005" i="24"/>
  <c r="E3004" i="24"/>
  <c r="E3003" i="24"/>
  <c r="E3002" i="24"/>
  <c r="E3001" i="24"/>
  <c r="E3000" i="24"/>
  <c r="E2999" i="24"/>
  <c r="E2998" i="24"/>
  <c r="E2997" i="24"/>
  <c r="E2996" i="24"/>
  <c r="E2995" i="24"/>
  <c r="E2994" i="24"/>
  <c r="E2993" i="24"/>
  <c r="E2992" i="24"/>
  <c r="E2991" i="24"/>
  <c r="E2990" i="24"/>
  <c r="E2989" i="24"/>
  <c r="E2988" i="24"/>
  <c r="E2987" i="24"/>
  <c r="E2986" i="24"/>
  <c r="E2985" i="24"/>
  <c r="E2984" i="24"/>
  <c r="E2983" i="24"/>
  <c r="E2982" i="24"/>
  <c r="E2981" i="24"/>
  <c r="E2980" i="24"/>
  <c r="E2979" i="24"/>
  <c r="E2978" i="24"/>
  <c r="E2977" i="24"/>
  <c r="E2976" i="24"/>
  <c r="E2975" i="24"/>
  <c r="E2974" i="24"/>
  <c r="E2973" i="24"/>
  <c r="E2972" i="24"/>
  <c r="E2971" i="24"/>
  <c r="E2970" i="24"/>
  <c r="E2969" i="24"/>
  <c r="E2968" i="24"/>
  <c r="E2967" i="24"/>
  <c r="E2966" i="24"/>
  <c r="E2965" i="24"/>
  <c r="E2964" i="24"/>
  <c r="E2963" i="24"/>
  <c r="E2962" i="24"/>
  <c r="E2961" i="24"/>
  <c r="E2960" i="24"/>
  <c r="E2959" i="24"/>
  <c r="E2958" i="24"/>
  <c r="E2957" i="24"/>
  <c r="E2956" i="24"/>
  <c r="E2955" i="24"/>
  <c r="E2954" i="24"/>
  <c r="E2953" i="24"/>
  <c r="E2952" i="24"/>
  <c r="E2951" i="24"/>
  <c r="E2950" i="24"/>
  <c r="E2949" i="24"/>
  <c r="E2948" i="24"/>
  <c r="E2947" i="24"/>
  <c r="E2946" i="24"/>
  <c r="E2945" i="24"/>
  <c r="E2944" i="24"/>
  <c r="E2943" i="24"/>
  <c r="E2942" i="24"/>
  <c r="E2941" i="24"/>
  <c r="E2940" i="24"/>
  <c r="E2939" i="24"/>
  <c r="E2938" i="24"/>
  <c r="E2937" i="24"/>
  <c r="E2936" i="24"/>
  <c r="E2935" i="24"/>
  <c r="E2934" i="24"/>
  <c r="E2933" i="24"/>
  <c r="E2932" i="24"/>
  <c r="E2931" i="24"/>
  <c r="E2930" i="24"/>
  <c r="E2929" i="24"/>
  <c r="E2928" i="24"/>
  <c r="E2927" i="24"/>
  <c r="E2926" i="24"/>
  <c r="E2925" i="24"/>
  <c r="E2924" i="24"/>
  <c r="E2923" i="24"/>
  <c r="E2922" i="24"/>
  <c r="E2921" i="24"/>
  <c r="E2920" i="24"/>
  <c r="E2919" i="24"/>
  <c r="E2918" i="24"/>
  <c r="E2917" i="24"/>
  <c r="E2916" i="24"/>
  <c r="E2915" i="24"/>
  <c r="E2914" i="24"/>
  <c r="E2913" i="24"/>
  <c r="E2912" i="24"/>
  <c r="E2911" i="24"/>
  <c r="E2910" i="24"/>
  <c r="E2909" i="24"/>
  <c r="E2908" i="24"/>
  <c r="E2907" i="24"/>
  <c r="E2906" i="24"/>
  <c r="E2905" i="24"/>
  <c r="E2904" i="24"/>
  <c r="E2903" i="24"/>
  <c r="E2902" i="24"/>
  <c r="E2901" i="24"/>
  <c r="E2900" i="24"/>
  <c r="E2899" i="24"/>
  <c r="E2898" i="24"/>
  <c r="E2897" i="24"/>
  <c r="E2896" i="24"/>
  <c r="E2895" i="24"/>
  <c r="E2894" i="24"/>
  <c r="E2893" i="24"/>
  <c r="E2892" i="24"/>
  <c r="E2891" i="24"/>
  <c r="E2890" i="24"/>
  <c r="E2889" i="24"/>
  <c r="E2888" i="24"/>
  <c r="E2887" i="24"/>
  <c r="E2886" i="24"/>
  <c r="E2885" i="24"/>
  <c r="E2884" i="24"/>
  <c r="E2883" i="24"/>
  <c r="E2882" i="24"/>
  <c r="E2881" i="24"/>
  <c r="E2880" i="24"/>
  <c r="E2879" i="24"/>
  <c r="E2878" i="24"/>
  <c r="E2877" i="24"/>
  <c r="E2876" i="24"/>
  <c r="E2875" i="24"/>
  <c r="E2874" i="24"/>
  <c r="E2873" i="24"/>
  <c r="E2872" i="24"/>
  <c r="E2871" i="24"/>
  <c r="E2870" i="24"/>
  <c r="E2869" i="24"/>
  <c r="E2868" i="24"/>
  <c r="E2867" i="24"/>
  <c r="E2866" i="24"/>
  <c r="E2865" i="24"/>
  <c r="E2864" i="24"/>
  <c r="E2863" i="24"/>
  <c r="E2862" i="24"/>
  <c r="E2861" i="24"/>
  <c r="E2860" i="24"/>
  <c r="E2859" i="24"/>
  <c r="E2858" i="24"/>
  <c r="E2857" i="24"/>
  <c r="E2856" i="24"/>
  <c r="E2855" i="24"/>
  <c r="E2854" i="24"/>
  <c r="E2853" i="24"/>
  <c r="E2852" i="24"/>
  <c r="E2851" i="24"/>
  <c r="E2850" i="24"/>
  <c r="E2849" i="24"/>
  <c r="E2848" i="24"/>
  <c r="E2847" i="24"/>
  <c r="E2846" i="24"/>
  <c r="E2845" i="24"/>
  <c r="E2844" i="24"/>
  <c r="E2843" i="24"/>
  <c r="E2842" i="24"/>
  <c r="E2841" i="24"/>
  <c r="E2840" i="24"/>
  <c r="E2839" i="24"/>
  <c r="E2838" i="24"/>
  <c r="E2837" i="24"/>
  <c r="E2836" i="24"/>
  <c r="E2835" i="24"/>
  <c r="E2834" i="24"/>
  <c r="E2833" i="24"/>
  <c r="E2832" i="24"/>
  <c r="E2831" i="24"/>
  <c r="E2830" i="24"/>
  <c r="E2829" i="24"/>
  <c r="E2828" i="24"/>
  <c r="E2827" i="24"/>
  <c r="E2826" i="24"/>
  <c r="E2825" i="24"/>
  <c r="E2824" i="24"/>
  <c r="E2823" i="24"/>
  <c r="E2822" i="24"/>
  <c r="E2821" i="24"/>
  <c r="E2820" i="24"/>
  <c r="E2819" i="24"/>
  <c r="E2818" i="24"/>
  <c r="E2817" i="24"/>
  <c r="E2816" i="24"/>
  <c r="E2815" i="24"/>
  <c r="E2814" i="24"/>
  <c r="E2813" i="24"/>
  <c r="E2812" i="24"/>
  <c r="E2811" i="24"/>
  <c r="E2810" i="24"/>
  <c r="E2809" i="24"/>
  <c r="E2808" i="24"/>
  <c r="E2807" i="24"/>
  <c r="E2806" i="24"/>
  <c r="E2805" i="24"/>
  <c r="E2804" i="24"/>
  <c r="E2803" i="24"/>
  <c r="E2802" i="24"/>
  <c r="E2801" i="24"/>
  <c r="E2800" i="24"/>
  <c r="E2799" i="24"/>
  <c r="E2798" i="24"/>
  <c r="E2797" i="24"/>
  <c r="E2796" i="24"/>
  <c r="E2795" i="24"/>
  <c r="E2794" i="24"/>
  <c r="E2793" i="24"/>
  <c r="E2792" i="24"/>
  <c r="E2791" i="24"/>
  <c r="E2790" i="24"/>
  <c r="E2789" i="24"/>
  <c r="E2788" i="24"/>
  <c r="E2787" i="24"/>
  <c r="E2786" i="24"/>
  <c r="E2785" i="24"/>
  <c r="E2784" i="24"/>
  <c r="E2783" i="24"/>
  <c r="E2782" i="24"/>
  <c r="E2781" i="24"/>
  <c r="E2780" i="24"/>
  <c r="E2779" i="24"/>
  <c r="E2778" i="24"/>
  <c r="E2777" i="24"/>
  <c r="E2776" i="24"/>
  <c r="E2775" i="24"/>
  <c r="E2774" i="24"/>
  <c r="E2773" i="24"/>
  <c r="E2772" i="24"/>
  <c r="E2771" i="24"/>
  <c r="E2770" i="24"/>
  <c r="E2769" i="24"/>
  <c r="E2768" i="24"/>
  <c r="E2767" i="24"/>
  <c r="E2766" i="24"/>
  <c r="E2765" i="24"/>
  <c r="E2764" i="24"/>
  <c r="E2763" i="24"/>
  <c r="E2762" i="24"/>
  <c r="E2761" i="24"/>
  <c r="E2760" i="24"/>
  <c r="E2759" i="24"/>
  <c r="E2758" i="24"/>
  <c r="E2757" i="24"/>
  <c r="E2756" i="24"/>
  <c r="E2755" i="24"/>
  <c r="E2754" i="24"/>
  <c r="E2753" i="24"/>
  <c r="E2752" i="24"/>
  <c r="E2751" i="24"/>
  <c r="E2750" i="24"/>
  <c r="E2749" i="24"/>
  <c r="E2748" i="24"/>
  <c r="E2747" i="24"/>
  <c r="E2746" i="24"/>
  <c r="E2745" i="24"/>
  <c r="E2744" i="24"/>
  <c r="E2743" i="24"/>
  <c r="E2742" i="24"/>
  <c r="E2741" i="24"/>
  <c r="E2740" i="24"/>
  <c r="E2739" i="24"/>
  <c r="E2738" i="24"/>
  <c r="E2737" i="24"/>
  <c r="E2736" i="24"/>
  <c r="E2735" i="24"/>
  <c r="E2734" i="24"/>
  <c r="E2733" i="24"/>
  <c r="E2732" i="24"/>
  <c r="E2731" i="24"/>
  <c r="E2730" i="24"/>
  <c r="E2729" i="24"/>
  <c r="E2728" i="24"/>
  <c r="E2727" i="24"/>
  <c r="E2726" i="24"/>
  <c r="E2725" i="24"/>
  <c r="E2724" i="24"/>
  <c r="E2723" i="24"/>
  <c r="E2722" i="24"/>
  <c r="E2721" i="24"/>
  <c r="E2720" i="24"/>
  <c r="E2719" i="24"/>
  <c r="E2718" i="24"/>
  <c r="E2717" i="24"/>
  <c r="E2716" i="24"/>
  <c r="E2715" i="24"/>
  <c r="E2714" i="24"/>
  <c r="E2713" i="24"/>
  <c r="E2712" i="24"/>
  <c r="E2711" i="24"/>
  <c r="E2710" i="24"/>
  <c r="E2709" i="24"/>
  <c r="E2708" i="24"/>
  <c r="E2707" i="24"/>
  <c r="E2706" i="24"/>
  <c r="E2705" i="24"/>
  <c r="E2704" i="24"/>
  <c r="E2703" i="24"/>
  <c r="E2702" i="24"/>
  <c r="E2701" i="24"/>
  <c r="E2700" i="24"/>
  <c r="E2699" i="24"/>
  <c r="E2698" i="24"/>
  <c r="E2697" i="24"/>
  <c r="E2696" i="24"/>
  <c r="E2695" i="24"/>
  <c r="E2694" i="24"/>
  <c r="E2693" i="24"/>
  <c r="E2692" i="24"/>
  <c r="E2691" i="24"/>
  <c r="E2690" i="24"/>
  <c r="E2689" i="24"/>
  <c r="E2688" i="24"/>
  <c r="E2687" i="24"/>
  <c r="E2686" i="24"/>
  <c r="E2685" i="24"/>
  <c r="E2684" i="24"/>
  <c r="E2683" i="24"/>
  <c r="E2682" i="24"/>
  <c r="E2681" i="24"/>
  <c r="E2680" i="24"/>
  <c r="E2679" i="24"/>
  <c r="E2678" i="24"/>
  <c r="E2677" i="24"/>
  <c r="E2676" i="24"/>
  <c r="E2675" i="24"/>
  <c r="E2674" i="24"/>
  <c r="E2673" i="24"/>
  <c r="E2672" i="24"/>
  <c r="E2671" i="24"/>
  <c r="E2670" i="24"/>
  <c r="E2669" i="24"/>
  <c r="E2668" i="24"/>
  <c r="E2667" i="24"/>
  <c r="E2666" i="24"/>
  <c r="E2665" i="24"/>
  <c r="E2664" i="24"/>
  <c r="E2663" i="24"/>
  <c r="E2662" i="24"/>
  <c r="E2661" i="24"/>
  <c r="E2660" i="24"/>
  <c r="E2659" i="24"/>
  <c r="E2658" i="24"/>
  <c r="E2657" i="24"/>
  <c r="E2656" i="24"/>
  <c r="E2655" i="24"/>
  <c r="E2654" i="24"/>
  <c r="E2653" i="24"/>
  <c r="E2652" i="24"/>
  <c r="E2651" i="24"/>
  <c r="E2650" i="24"/>
  <c r="E2649" i="24"/>
  <c r="E2648" i="24"/>
  <c r="E2647" i="24"/>
  <c r="E2646" i="24"/>
  <c r="E2645" i="24"/>
  <c r="E2644" i="24"/>
  <c r="E2643" i="24"/>
  <c r="E2642" i="24"/>
  <c r="E2641" i="24"/>
  <c r="E2640" i="24"/>
  <c r="E2639" i="24"/>
  <c r="E2638" i="24"/>
  <c r="E2637" i="24"/>
  <c r="E2636" i="24"/>
  <c r="E2635" i="24"/>
  <c r="E2634" i="24"/>
  <c r="E2633" i="24"/>
  <c r="E2632" i="24"/>
  <c r="E2631" i="24"/>
  <c r="E2630" i="24"/>
  <c r="E2629" i="24"/>
  <c r="E2628" i="24"/>
  <c r="E2627" i="24"/>
  <c r="E2626" i="24"/>
  <c r="E2625" i="24"/>
  <c r="E2624" i="24"/>
  <c r="E2623" i="24"/>
  <c r="E2622" i="24"/>
  <c r="E2621" i="24"/>
  <c r="E2620" i="24"/>
  <c r="E2619" i="24"/>
  <c r="E2618" i="24"/>
  <c r="E2617" i="24"/>
  <c r="E2616" i="24"/>
  <c r="E2615" i="24"/>
  <c r="E2614" i="24"/>
  <c r="E2613" i="24"/>
  <c r="E2612" i="24"/>
  <c r="E2611" i="24"/>
  <c r="E2610" i="24"/>
  <c r="E2609" i="24"/>
  <c r="E2608" i="24"/>
  <c r="E2607" i="24"/>
  <c r="E2606" i="24"/>
  <c r="E2605" i="24"/>
  <c r="E2604" i="24"/>
  <c r="E2603" i="24"/>
  <c r="E2602" i="24"/>
  <c r="E2601" i="24"/>
  <c r="E2600" i="24"/>
  <c r="E2599" i="24"/>
  <c r="E2598" i="24"/>
  <c r="E2597" i="24"/>
  <c r="E2596" i="24"/>
  <c r="E2595" i="24"/>
  <c r="E2594" i="24"/>
  <c r="E2593" i="24"/>
  <c r="E2592" i="24"/>
  <c r="E2591" i="24"/>
  <c r="E2590" i="24"/>
  <c r="E2589" i="24"/>
  <c r="E2588" i="24"/>
  <c r="E2587" i="24"/>
  <c r="E2586" i="24"/>
  <c r="E2585" i="24"/>
  <c r="E2584" i="24"/>
  <c r="E2583" i="24"/>
  <c r="E2582" i="24"/>
  <c r="E2581" i="24"/>
  <c r="E2580" i="24"/>
  <c r="E2579" i="24"/>
  <c r="E2578" i="24"/>
  <c r="E2577" i="24"/>
  <c r="E2576" i="24"/>
  <c r="E2575" i="24"/>
  <c r="E2574" i="24"/>
  <c r="E2573" i="24"/>
  <c r="E2572" i="24"/>
  <c r="E2571" i="24"/>
  <c r="E2570" i="24"/>
  <c r="E2569" i="24"/>
  <c r="E2568" i="24"/>
  <c r="E2567" i="24"/>
  <c r="E2566" i="24"/>
  <c r="E2565" i="24"/>
  <c r="E2564" i="24"/>
  <c r="E2563" i="24"/>
  <c r="E2562" i="24"/>
  <c r="E2561" i="24"/>
  <c r="E2560" i="24"/>
  <c r="E2559" i="24"/>
  <c r="E2558" i="24"/>
  <c r="E2557" i="24"/>
  <c r="E2556" i="24"/>
  <c r="E2555" i="24"/>
  <c r="E2554" i="24"/>
  <c r="E2553" i="24"/>
  <c r="E2552" i="24"/>
  <c r="E2551" i="24"/>
  <c r="E2550" i="24"/>
  <c r="E2549" i="24"/>
  <c r="E2548" i="24"/>
  <c r="E2547" i="24"/>
  <c r="E2546" i="24"/>
  <c r="E2545" i="24"/>
  <c r="E2544" i="24"/>
  <c r="E2543" i="24"/>
  <c r="E2542" i="24"/>
  <c r="E2541" i="24"/>
  <c r="E2540" i="24"/>
  <c r="E2539" i="24"/>
  <c r="E2538" i="24"/>
  <c r="E2537" i="24"/>
  <c r="E2536" i="24"/>
  <c r="E2535" i="24"/>
  <c r="E2534" i="24"/>
  <c r="E2533" i="24"/>
  <c r="E2532" i="24"/>
  <c r="E2531" i="24"/>
  <c r="E2530" i="24"/>
  <c r="E2529" i="24"/>
  <c r="E2528" i="24"/>
  <c r="E2527" i="24"/>
  <c r="E2526" i="24"/>
  <c r="E2525" i="24"/>
  <c r="E2524" i="24"/>
  <c r="E2523" i="24"/>
  <c r="E2522" i="24"/>
  <c r="E2521" i="24"/>
  <c r="E2520" i="24"/>
  <c r="E2519" i="24"/>
  <c r="E2518" i="24"/>
  <c r="E2517" i="24"/>
  <c r="E2516" i="24"/>
  <c r="E2515" i="24"/>
  <c r="E2514" i="24"/>
  <c r="E2513" i="24"/>
  <c r="E2512" i="24"/>
  <c r="E2511" i="24"/>
  <c r="E2510" i="24"/>
  <c r="E2509" i="24"/>
  <c r="E2508" i="24"/>
  <c r="E2507" i="24"/>
  <c r="E2506" i="24"/>
  <c r="E2505" i="24"/>
  <c r="E2504" i="24"/>
  <c r="E2503" i="24"/>
  <c r="E2502" i="24"/>
  <c r="E2501" i="24"/>
  <c r="E2500" i="24"/>
  <c r="E2499" i="24"/>
  <c r="E2498" i="24"/>
  <c r="E2497" i="24"/>
  <c r="E2496" i="24"/>
  <c r="E2495" i="24"/>
  <c r="E2494" i="24"/>
  <c r="E2493" i="24"/>
  <c r="E2492" i="24"/>
  <c r="E2491" i="24"/>
  <c r="E2490" i="24"/>
  <c r="E2489" i="24"/>
  <c r="E2488" i="24"/>
  <c r="E2487" i="24"/>
  <c r="E2486" i="24"/>
  <c r="E2485" i="24"/>
  <c r="E2484" i="24"/>
  <c r="E2483" i="24"/>
  <c r="E2482" i="24"/>
  <c r="E2481" i="24"/>
  <c r="E2480" i="24"/>
  <c r="E2479" i="24"/>
  <c r="E2478" i="24"/>
  <c r="E2477" i="24"/>
  <c r="E2476" i="24"/>
  <c r="E2475" i="24"/>
  <c r="E2474" i="24"/>
  <c r="E2473" i="24"/>
  <c r="E2472" i="24"/>
  <c r="E2471" i="24"/>
  <c r="E2470" i="24"/>
  <c r="E2469" i="24"/>
  <c r="E2468" i="24"/>
  <c r="E2467" i="24"/>
  <c r="E2466" i="24"/>
  <c r="E2465" i="24"/>
  <c r="E2464" i="24"/>
  <c r="E2463" i="24"/>
  <c r="E2462" i="24"/>
  <c r="E2461" i="24"/>
  <c r="E2460" i="24"/>
  <c r="E2459" i="24"/>
  <c r="E2458" i="24"/>
  <c r="E2457" i="24"/>
  <c r="E2456" i="24"/>
  <c r="E2455" i="24"/>
  <c r="E2454" i="24"/>
  <c r="E2453" i="24"/>
  <c r="E2452" i="24"/>
  <c r="E2451" i="24"/>
  <c r="E2450" i="24"/>
  <c r="E2449" i="24"/>
  <c r="E2448" i="24"/>
  <c r="E2447" i="24"/>
  <c r="E2446" i="24"/>
  <c r="E2445" i="24"/>
  <c r="E2444" i="24"/>
  <c r="E2443" i="24"/>
  <c r="E2442" i="24"/>
  <c r="E2441" i="24"/>
  <c r="E2440" i="24"/>
  <c r="E2439" i="24"/>
  <c r="E2438" i="24"/>
  <c r="E2437" i="24"/>
  <c r="E2436" i="24"/>
  <c r="E2435" i="24"/>
  <c r="E2434" i="24"/>
  <c r="E2433" i="24"/>
  <c r="E2432" i="24"/>
  <c r="E2431" i="24"/>
  <c r="E2430" i="24"/>
  <c r="E2429" i="24"/>
  <c r="E2428" i="24"/>
  <c r="E2427" i="24"/>
  <c r="E2426" i="24"/>
  <c r="E2425" i="24"/>
  <c r="E2424" i="24"/>
  <c r="E2423" i="24"/>
  <c r="E2422" i="24"/>
  <c r="E2421" i="24"/>
  <c r="E2420" i="24"/>
  <c r="E2419" i="24"/>
  <c r="E2418" i="24"/>
  <c r="E2417" i="24"/>
  <c r="E2416" i="24"/>
  <c r="E2415" i="24"/>
  <c r="E2414" i="24"/>
  <c r="E2413" i="24"/>
  <c r="E2412" i="24"/>
  <c r="E2411" i="24"/>
  <c r="E2410" i="24"/>
  <c r="E2409" i="24"/>
  <c r="E2408" i="24"/>
  <c r="E2407" i="24"/>
  <c r="E2406" i="24"/>
  <c r="E2405" i="24"/>
  <c r="E2404" i="24"/>
  <c r="E2403" i="24"/>
  <c r="E2402" i="24"/>
  <c r="E2401" i="24"/>
  <c r="E2400" i="24"/>
  <c r="E2399" i="24"/>
  <c r="E2398" i="24"/>
  <c r="E2397" i="24"/>
  <c r="E2396" i="24"/>
  <c r="E2395" i="24"/>
  <c r="E2394" i="24"/>
  <c r="E2393" i="24"/>
  <c r="E2392" i="24"/>
  <c r="E2391" i="24"/>
  <c r="E2390" i="24"/>
  <c r="E2389" i="24"/>
  <c r="E2388" i="24"/>
  <c r="E2387" i="24"/>
  <c r="E2386" i="24"/>
  <c r="E2385" i="24"/>
  <c r="E2384" i="24"/>
  <c r="E2383" i="24"/>
  <c r="E2382" i="24"/>
  <c r="E2381" i="24"/>
  <c r="E2380" i="24"/>
  <c r="E2379" i="24"/>
  <c r="E2378" i="24"/>
  <c r="E2377" i="24"/>
  <c r="E2376" i="24"/>
  <c r="E2375" i="24"/>
  <c r="E2374" i="24"/>
  <c r="E2373" i="24"/>
  <c r="E2372" i="24"/>
  <c r="E2371" i="24"/>
  <c r="E2370" i="24"/>
  <c r="E2369" i="24"/>
  <c r="E2368" i="24"/>
  <c r="E2367" i="24"/>
  <c r="E2366" i="24"/>
  <c r="E2365" i="24"/>
  <c r="E2364" i="24"/>
  <c r="E2363" i="24"/>
  <c r="E2362" i="24"/>
  <c r="E2361" i="24"/>
  <c r="E2360" i="24"/>
  <c r="E2359" i="24"/>
  <c r="E2358" i="24"/>
  <c r="E2357" i="24"/>
  <c r="E2356" i="24"/>
  <c r="E2355" i="24"/>
  <c r="E2354" i="24"/>
  <c r="E2353" i="24"/>
  <c r="E2352" i="24"/>
  <c r="E2351" i="24"/>
  <c r="E2350" i="24"/>
  <c r="E2349" i="24"/>
  <c r="E2348" i="24"/>
  <c r="E2347" i="24"/>
  <c r="E2346" i="24"/>
  <c r="E2345" i="24"/>
  <c r="E2344" i="24"/>
  <c r="E2343" i="24"/>
  <c r="E2342" i="24"/>
  <c r="E2341" i="24"/>
  <c r="E2340" i="24"/>
  <c r="E2339" i="24"/>
  <c r="E2338" i="24"/>
  <c r="E2337" i="24"/>
  <c r="E2336" i="24"/>
  <c r="E2335" i="24"/>
  <c r="E2334" i="24"/>
  <c r="E2333" i="24"/>
  <c r="E2332" i="24"/>
  <c r="E2331" i="24"/>
  <c r="E2330" i="24"/>
  <c r="E2329" i="24"/>
  <c r="E2328" i="24"/>
  <c r="E2327" i="24"/>
  <c r="E2326" i="24"/>
  <c r="E2325" i="24"/>
  <c r="E2324" i="24"/>
  <c r="E2323" i="24"/>
  <c r="E2322" i="24"/>
  <c r="E2321" i="24"/>
  <c r="E2320" i="24"/>
  <c r="E2319" i="24"/>
  <c r="E2318" i="24"/>
  <c r="E2317" i="24"/>
  <c r="E2316" i="24"/>
  <c r="E2315" i="24"/>
  <c r="E2314" i="24"/>
  <c r="E2313" i="24"/>
  <c r="E2312" i="24"/>
  <c r="E2311" i="24"/>
  <c r="E2310" i="24"/>
  <c r="E2309" i="24"/>
  <c r="E2308" i="24"/>
  <c r="E2307" i="24"/>
  <c r="E2306" i="24"/>
  <c r="E2305" i="24"/>
  <c r="E2304" i="24"/>
  <c r="E2303" i="24"/>
  <c r="E2302" i="24"/>
  <c r="E2301" i="24"/>
  <c r="E2300" i="24"/>
  <c r="E2299" i="24"/>
  <c r="E2298" i="24"/>
  <c r="E2297" i="24"/>
  <c r="E2296" i="24"/>
  <c r="E2295" i="24"/>
  <c r="E2294" i="24"/>
  <c r="E2293" i="24"/>
  <c r="E2292" i="24"/>
  <c r="E2291" i="24"/>
  <c r="E2290" i="24"/>
  <c r="E2289" i="24"/>
  <c r="E2288" i="24"/>
  <c r="E2287" i="24"/>
  <c r="E2286" i="24"/>
  <c r="E2285" i="24"/>
  <c r="E2284" i="24"/>
  <c r="E2283" i="24"/>
  <c r="E2282" i="24"/>
  <c r="E2281" i="24"/>
  <c r="E2280" i="24"/>
  <c r="E2279" i="24"/>
  <c r="E2278" i="24"/>
  <c r="E2277" i="24"/>
  <c r="E2276" i="24"/>
  <c r="E2275" i="24"/>
  <c r="E2274" i="24"/>
  <c r="E2273" i="24"/>
  <c r="E2272" i="24"/>
  <c r="E2271" i="24"/>
  <c r="E2270" i="24"/>
  <c r="E2269" i="24"/>
  <c r="E2268" i="24"/>
  <c r="E2267" i="24"/>
  <c r="E2266" i="24"/>
  <c r="E2265" i="24"/>
  <c r="E2264" i="24"/>
  <c r="E2263" i="24"/>
  <c r="E2262" i="24"/>
  <c r="E2261" i="24"/>
  <c r="E2260" i="24"/>
  <c r="E2259" i="24"/>
  <c r="E2258" i="24"/>
  <c r="E2257" i="24"/>
  <c r="E2256" i="24"/>
  <c r="E2255" i="24"/>
  <c r="E2254" i="24"/>
  <c r="E2253" i="24"/>
  <c r="E2252" i="24"/>
  <c r="E2251" i="24"/>
  <c r="E2250" i="24"/>
  <c r="E2249" i="24"/>
  <c r="E2248" i="24"/>
  <c r="E2247" i="24"/>
  <c r="E2246" i="24"/>
  <c r="E2245" i="24"/>
  <c r="E2244" i="24"/>
  <c r="E2243" i="24"/>
  <c r="E2242" i="24"/>
  <c r="E2241" i="24"/>
  <c r="E2240" i="24"/>
  <c r="E2239" i="24"/>
  <c r="E2238" i="24"/>
  <c r="E2237" i="24"/>
  <c r="E2236" i="24"/>
  <c r="E2235" i="24"/>
  <c r="E2234" i="24"/>
  <c r="E2233" i="24"/>
  <c r="E2232" i="24"/>
  <c r="E2231" i="24"/>
  <c r="E2230" i="24"/>
  <c r="E2229" i="24"/>
  <c r="E2228" i="24"/>
  <c r="E2227" i="24"/>
  <c r="E2226" i="24"/>
  <c r="E2225" i="24"/>
  <c r="E2224" i="24"/>
  <c r="E2223" i="24"/>
  <c r="E2222" i="24"/>
  <c r="E2221" i="24"/>
  <c r="E2220" i="24"/>
  <c r="E2219" i="24"/>
  <c r="E2218" i="24"/>
  <c r="E2217" i="24"/>
  <c r="E2216" i="24"/>
  <c r="E2215" i="24"/>
  <c r="E2214" i="24"/>
  <c r="E2213" i="24"/>
  <c r="E2212" i="24"/>
  <c r="E2211" i="24"/>
  <c r="E2210" i="24"/>
  <c r="E2209" i="24"/>
  <c r="E2208" i="24"/>
  <c r="E2207" i="24"/>
  <c r="E2206" i="24"/>
  <c r="E2205" i="24"/>
  <c r="E2204" i="24"/>
  <c r="E2203" i="24"/>
  <c r="E2202" i="24"/>
  <c r="E2201" i="24"/>
  <c r="E2200" i="24"/>
  <c r="E2199" i="24"/>
  <c r="E2198" i="24"/>
  <c r="E2197" i="24"/>
  <c r="E2196" i="24"/>
  <c r="E2195" i="24"/>
  <c r="E2194" i="24"/>
  <c r="E2193" i="24"/>
  <c r="E2192" i="24"/>
  <c r="E2191" i="24"/>
  <c r="E2190" i="24"/>
  <c r="E2189" i="24"/>
  <c r="E2188" i="24"/>
  <c r="E2187" i="24"/>
  <c r="E2186" i="24"/>
  <c r="E2185" i="24"/>
  <c r="E2184" i="24"/>
  <c r="E2183" i="24"/>
  <c r="E2182" i="24"/>
  <c r="E2181" i="24"/>
  <c r="E2180" i="24"/>
  <c r="E2179" i="24"/>
  <c r="E2178" i="24"/>
  <c r="E2177" i="24"/>
  <c r="E2176" i="24"/>
  <c r="E2175" i="24"/>
  <c r="E2174" i="24"/>
  <c r="E2173" i="24"/>
  <c r="E2172" i="24"/>
  <c r="E2171" i="24"/>
  <c r="E2170" i="24"/>
  <c r="E2169" i="24"/>
  <c r="E2168" i="24"/>
  <c r="E2167" i="24"/>
  <c r="E2166" i="24"/>
  <c r="E2165" i="24"/>
  <c r="E2164" i="24"/>
  <c r="E2163" i="24"/>
  <c r="E2162" i="24"/>
  <c r="E2161" i="24"/>
  <c r="E2160" i="24"/>
  <c r="E2159" i="24"/>
  <c r="E2158" i="24"/>
  <c r="E2157" i="24"/>
  <c r="E2156" i="24"/>
  <c r="E2155" i="24"/>
  <c r="E2154" i="24"/>
  <c r="E2153" i="24"/>
  <c r="E2152" i="24"/>
  <c r="E2151" i="24"/>
  <c r="E2150" i="24"/>
  <c r="E2149" i="24"/>
  <c r="E2148" i="24"/>
  <c r="E2147" i="24"/>
  <c r="E2146" i="24"/>
  <c r="E2145" i="24"/>
  <c r="E2144" i="24"/>
  <c r="E2143" i="24"/>
  <c r="E2142" i="24"/>
  <c r="E2141" i="24"/>
  <c r="E2140" i="24"/>
  <c r="E2139" i="24"/>
  <c r="E2138" i="24"/>
  <c r="E2137" i="24"/>
  <c r="E2136" i="24"/>
  <c r="E2135" i="24"/>
  <c r="E2134" i="24"/>
  <c r="E2133" i="24"/>
  <c r="E2132" i="24"/>
  <c r="E2131" i="24"/>
  <c r="E2130" i="24"/>
  <c r="E2129" i="24"/>
  <c r="E2128" i="24"/>
  <c r="E2127" i="24"/>
  <c r="E2126" i="24"/>
  <c r="E2125" i="24"/>
  <c r="E2124" i="24"/>
  <c r="E2123" i="24"/>
  <c r="E2122" i="24"/>
  <c r="E2121" i="24"/>
  <c r="E2120" i="24"/>
  <c r="E2119" i="24"/>
  <c r="E2118" i="24"/>
  <c r="E2117" i="24"/>
  <c r="E2116" i="24"/>
  <c r="E2115" i="24"/>
  <c r="E2114" i="24"/>
  <c r="E2113" i="24"/>
  <c r="E2112" i="24"/>
  <c r="E2111" i="24"/>
  <c r="E2110" i="24"/>
  <c r="E2109" i="24"/>
  <c r="E2108" i="24"/>
  <c r="E2107" i="24"/>
  <c r="E2106" i="24"/>
  <c r="E2105" i="24"/>
  <c r="E2104" i="24"/>
  <c r="E2103" i="24"/>
  <c r="E2102" i="24"/>
  <c r="E2101" i="24"/>
  <c r="E2100" i="24"/>
  <c r="E2099" i="24"/>
  <c r="E2098" i="24"/>
  <c r="E2097" i="24"/>
  <c r="E2096" i="24"/>
  <c r="E2095" i="24"/>
  <c r="E2094" i="24"/>
  <c r="E2093" i="24"/>
  <c r="E2092" i="24"/>
  <c r="E2091" i="24"/>
  <c r="E2090" i="24"/>
  <c r="E2089" i="24"/>
  <c r="E2088" i="24"/>
  <c r="E2087" i="24"/>
  <c r="E2086" i="24"/>
  <c r="E2085" i="24"/>
  <c r="E2084" i="24"/>
  <c r="E2083" i="24"/>
  <c r="E2082" i="24"/>
  <c r="E2081" i="24"/>
  <c r="E2080" i="24"/>
  <c r="E2079" i="24"/>
  <c r="E2078" i="24"/>
  <c r="E2077" i="24"/>
  <c r="E2076" i="24"/>
  <c r="E2075" i="24"/>
  <c r="E2074" i="24"/>
  <c r="E2073" i="24"/>
  <c r="E2072" i="24"/>
  <c r="E2071" i="24"/>
  <c r="E2070" i="24"/>
  <c r="E2069" i="24"/>
  <c r="E2068" i="24"/>
  <c r="E2067" i="24"/>
  <c r="E2066" i="24"/>
  <c r="E2065" i="24"/>
  <c r="E2064" i="24"/>
  <c r="E2063" i="24"/>
  <c r="E2062" i="24"/>
  <c r="E2061" i="24"/>
  <c r="E2060" i="24"/>
  <c r="E2059" i="24"/>
  <c r="E2058" i="24"/>
  <c r="E2057" i="24"/>
  <c r="E2056" i="24"/>
  <c r="E2055" i="24"/>
  <c r="E2054" i="24"/>
  <c r="E2053" i="24"/>
  <c r="E2052" i="24"/>
  <c r="E2051" i="24"/>
  <c r="E2050" i="24"/>
  <c r="E2049" i="24"/>
  <c r="E2048" i="24"/>
  <c r="E2047" i="24"/>
  <c r="E2046" i="24"/>
  <c r="E2045" i="24"/>
  <c r="E2044" i="24"/>
  <c r="E2043" i="24"/>
  <c r="E2042" i="24"/>
  <c r="E2041" i="24"/>
  <c r="E2040" i="24"/>
  <c r="E2039" i="24"/>
  <c r="E2038" i="24"/>
  <c r="E2037" i="24"/>
  <c r="E2036" i="24"/>
  <c r="E2035" i="24"/>
  <c r="E2034" i="24"/>
  <c r="E2033" i="24"/>
  <c r="E2032" i="24"/>
  <c r="E2031" i="24"/>
  <c r="E2030" i="24"/>
  <c r="E2029" i="24"/>
  <c r="E2028" i="24"/>
  <c r="E2027" i="24"/>
  <c r="E2026" i="24"/>
  <c r="E2025" i="24"/>
  <c r="E2024" i="24"/>
  <c r="E2023" i="24"/>
  <c r="E2022" i="24"/>
  <c r="E2021" i="24"/>
  <c r="E2020" i="24"/>
  <c r="E2019" i="24"/>
  <c r="E2018" i="24"/>
  <c r="E2017" i="24"/>
  <c r="E2016" i="24"/>
  <c r="E2015" i="24"/>
  <c r="E2014" i="24"/>
  <c r="E2013" i="24"/>
  <c r="E2012" i="24"/>
  <c r="E2011" i="24"/>
  <c r="E2010" i="24"/>
  <c r="E2009" i="24"/>
  <c r="E2008" i="24"/>
  <c r="E2007" i="24"/>
  <c r="E2006" i="24"/>
  <c r="E2005" i="24"/>
  <c r="E2004" i="24"/>
  <c r="E2003" i="24"/>
  <c r="E2002" i="24"/>
  <c r="E2001" i="24"/>
  <c r="E2000" i="24"/>
  <c r="E1999" i="24"/>
  <c r="E1998" i="24"/>
  <c r="E1997" i="24"/>
  <c r="E1996" i="24"/>
  <c r="E1995" i="24"/>
  <c r="E1994" i="24"/>
  <c r="E1993" i="24"/>
  <c r="E1992" i="24"/>
  <c r="E1991" i="24"/>
  <c r="E1990" i="24"/>
  <c r="E1989" i="24"/>
  <c r="E1988" i="24"/>
  <c r="E1987" i="24"/>
  <c r="E1986" i="24"/>
  <c r="E1985" i="24"/>
  <c r="E1984" i="24"/>
  <c r="E1983" i="24"/>
  <c r="E1982" i="24"/>
  <c r="E1981" i="24"/>
  <c r="E1980" i="24"/>
  <c r="E1979" i="24"/>
  <c r="E1978" i="24"/>
  <c r="E1977" i="24"/>
  <c r="E1976" i="24"/>
  <c r="E1975" i="24"/>
  <c r="E1974" i="24"/>
  <c r="E1973" i="24"/>
  <c r="E1972" i="24"/>
  <c r="E1971" i="24"/>
  <c r="E1970" i="24"/>
  <c r="E1969" i="24"/>
  <c r="E1968" i="24"/>
  <c r="E1967" i="24"/>
  <c r="E1966" i="24"/>
  <c r="E1965" i="24"/>
  <c r="E1964" i="24"/>
  <c r="E1963" i="24"/>
  <c r="E1962" i="24"/>
  <c r="E1961" i="24"/>
  <c r="E1960" i="24"/>
  <c r="E1959" i="24"/>
  <c r="E1958" i="24"/>
  <c r="E1957" i="24"/>
  <c r="E1956" i="24"/>
  <c r="E1955" i="24"/>
  <c r="E1954" i="24"/>
  <c r="E1953" i="24"/>
  <c r="E1952" i="24"/>
  <c r="E1951" i="24"/>
  <c r="E1950" i="24"/>
  <c r="E1949" i="24"/>
  <c r="E1948" i="24"/>
  <c r="E1947" i="24"/>
  <c r="E1946" i="24"/>
  <c r="E1945" i="24"/>
  <c r="E1944" i="24"/>
  <c r="E1943" i="24"/>
  <c r="E1942" i="24"/>
  <c r="E1941" i="24"/>
  <c r="E1940" i="24"/>
  <c r="E1939" i="24"/>
  <c r="E1938" i="24"/>
  <c r="E1937" i="24"/>
  <c r="E1936" i="24"/>
  <c r="E1935" i="24"/>
  <c r="E1934" i="24"/>
  <c r="E1933" i="24"/>
  <c r="E1932" i="24"/>
  <c r="E1931" i="24"/>
  <c r="E1930" i="24"/>
  <c r="E1929" i="24"/>
  <c r="E1928" i="24"/>
  <c r="E1927" i="24"/>
  <c r="E1926" i="24"/>
  <c r="E1925" i="24"/>
  <c r="E1924" i="24"/>
  <c r="E1923" i="24"/>
  <c r="E1922" i="24"/>
  <c r="E1921" i="24"/>
  <c r="E1920" i="24"/>
  <c r="E1919" i="24"/>
  <c r="E1918" i="24"/>
  <c r="E1917" i="24"/>
  <c r="E1916" i="24"/>
  <c r="E1915" i="24"/>
  <c r="E1914" i="24"/>
  <c r="E1913" i="24"/>
  <c r="E1912" i="24"/>
  <c r="E1911" i="24"/>
  <c r="E1910" i="24"/>
  <c r="E1909" i="24"/>
  <c r="E1908" i="24"/>
  <c r="E1907" i="24"/>
  <c r="E1906" i="24"/>
  <c r="E1905" i="24"/>
  <c r="E1904" i="24"/>
  <c r="E1903" i="24"/>
  <c r="E1902" i="24"/>
  <c r="E1901" i="24"/>
  <c r="E1900" i="24"/>
  <c r="E1899" i="24"/>
  <c r="E1898" i="24"/>
  <c r="E1897" i="24"/>
  <c r="E1896" i="24"/>
  <c r="E1895" i="24"/>
  <c r="E1894" i="24"/>
  <c r="E1893" i="24"/>
  <c r="E1892" i="24"/>
  <c r="E1891" i="24"/>
  <c r="E1890" i="24"/>
  <c r="E1889" i="24"/>
  <c r="E1888" i="24"/>
  <c r="E1887" i="24"/>
  <c r="E1886" i="24"/>
  <c r="E1885" i="24"/>
  <c r="E1884" i="24"/>
  <c r="E1883" i="24"/>
  <c r="E1882" i="24"/>
  <c r="E1881" i="24"/>
  <c r="E1880" i="24"/>
  <c r="E1879" i="24"/>
  <c r="E1878" i="24"/>
  <c r="E1877" i="24"/>
  <c r="E1876" i="24"/>
  <c r="E1875" i="24"/>
  <c r="E1874" i="24"/>
  <c r="E1873" i="24"/>
  <c r="E1872" i="24"/>
  <c r="E1871" i="24"/>
  <c r="E1870" i="24"/>
  <c r="E1869" i="24"/>
  <c r="E1868" i="24"/>
  <c r="E1867" i="24"/>
  <c r="E1866" i="24"/>
  <c r="E1865" i="24"/>
  <c r="E1864" i="24"/>
  <c r="E1863" i="24"/>
  <c r="E1862" i="24"/>
  <c r="E1861" i="24"/>
  <c r="E1860" i="24"/>
  <c r="E1859" i="24"/>
  <c r="E1858" i="24"/>
  <c r="E1857" i="24"/>
  <c r="E1856" i="24"/>
  <c r="E1855" i="24"/>
  <c r="E1854" i="24"/>
  <c r="E1853" i="24"/>
  <c r="E1852" i="24"/>
  <c r="E1851" i="24"/>
  <c r="E1850" i="24"/>
  <c r="E1849" i="24"/>
  <c r="E1848" i="24"/>
  <c r="E1847" i="24"/>
  <c r="E1846" i="24"/>
  <c r="E1845" i="24"/>
  <c r="E1844" i="24"/>
  <c r="E1843" i="24"/>
  <c r="E1842" i="24"/>
  <c r="E1841" i="24"/>
  <c r="E1840" i="24"/>
  <c r="E1839" i="24"/>
  <c r="E1838" i="24"/>
  <c r="E1837" i="24"/>
  <c r="E1836" i="24"/>
  <c r="E1835" i="24"/>
  <c r="E1834" i="24"/>
  <c r="E1833" i="24"/>
  <c r="E1832" i="24"/>
  <c r="E1831" i="24"/>
  <c r="E1830" i="24"/>
  <c r="E1829" i="24"/>
  <c r="E1828" i="24"/>
  <c r="E1827" i="24"/>
  <c r="E1826" i="24"/>
  <c r="E1825" i="24"/>
  <c r="E1824" i="24"/>
  <c r="E1823" i="24"/>
  <c r="E1822" i="24"/>
  <c r="E1821" i="24"/>
  <c r="E1820" i="24"/>
  <c r="E1819" i="24"/>
  <c r="E1818" i="24"/>
  <c r="E1817" i="24"/>
  <c r="E1816" i="24"/>
  <c r="E1815" i="24"/>
  <c r="E1814" i="24"/>
  <c r="E1813" i="24"/>
  <c r="E1812" i="24"/>
  <c r="E1811" i="24"/>
  <c r="E1810" i="24"/>
  <c r="E1809" i="24"/>
  <c r="E1808" i="24"/>
  <c r="E1807" i="24"/>
  <c r="E1806" i="24"/>
  <c r="E1805" i="24"/>
  <c r="E1804" i="24"/>
  <c r="E1803" i="24"/>
  <c r="E1802" i="24"/>
  <c r="E1801" i="24"/>
  <c r="E1800" i="24"/>
  <c r="E1799" i="24"/>
  <c r="E1798" i="24"/>
  <c r="E1797" i="24"/>
  <c r="E1796" i="24"/>
  <c r="E1795" i="24"/>
  <c r="E1794" i="24"/>
  <c r="E1793" i="24"/>
  <c r="E1792" i="24"/>
  <c r="E1791" i="24"/>
  <c r="E1790" i="24"/>
  <c r="E1789" i="24"/>
  <c r="E1788" i="24"/>
  <c r="E1787" i="24"/>
  <c r="E1786" i="24"/>
  <c r="E1785" i="24"/>
  <c r="E1784" i="24"/>
  <c r="E1783" i="24"/>
  <c r="E1782" i="24"/>
  <c r="E1781" i="24"/>
  <c r="E1780" i="24"/>
  <c r="E1779" i="24"/>
  <c r="E1778" i="24"/>
  <c r="E1777" i="24"/>
  <c r="E1776" i="24"/>
  <c r="E1775" i="24"/>
  <c r="E1774" i="24"/>
  <c r="E1773" i="24"/>
  <c r="E1772" i="24"/>
  <c r="E1771" i="24"/>
  <c r="E1770" i="24"/>
  <c r="E1769" i="24"/>
  <c r="E1768" i="24"/>
  <c r="E1767" i="24"/>
  <c r="E1766" i="24"/>
  <c r="E1765" i="24"/>
  <c r="E1764" i="24"/>
  <c r="E1763" i="24"/>
  <c r="E1762" i="24"/>
  <c r="E1761" i="24"/>
  <c r="E1760" i="24"/>
  <c r="E1759" i="24"/>
  <c r="E1758" i="24"/>
  <c r="E1757" i="24"/>
  <c r="E1756" i="24"/>
  <c r="E1755" i="24"/>
  <c r="E1754" i="24"/>
  <c r="E1753" i="24"/>
  <c r="E1752" i="24"/>
  <c r="E1751" i="24"/>
  <c r="E1750" i="24"/>
  <c r="E1749" i="24"/>
  <c r="E1748" i="24"/>
  <c r="E1747" i="24"/>
  <c r="E1746" i="24"/>
  <c r="E1745" i="24"/>
  <c r="E1744" i="24"/>
  <c r="E1743" i="24"/>
  <c r="E1742" i="24"/>
  <c r="E1741" i="24"/>
  <c r="E1740" i="24"/>
  <c r="E1739" i="24"/>
  <c r="E1738" i="24"/>
  <c r="E1737" i="24"/>
  <c r="E1736" i="24"/>
  <c r="E1735" i="24"/>
  <c r="E1734" i="24"/>
  <c r="E1733" i="24"/>
  <c r="E1732" i="24"/>
  <c r="E1731" i="24"/>
  <c r="E1730" i="24"/>
  <c r="E1729" i="24"/>
  <c r="E1728" i="24"/>
  <c r="E1727" i="24"/>
  <c r="E1726" i="24"/>
  <c r="E1725" i="24"/>
  <c r="E1724" i="24"/>
  <c r="E1723" i="24"/>
  <c r="E1722" i="24"/>
  <c r="E1721" i="24"/>
  <c r="E1720" i="24"/>
  <c r="E1719" i="24"/>
  <c r="E1718" i="24"/>
  <c r="E1717" i="24"/>
  <c r="E1716" i="24"/>
  <c r="E1715" i="24"/>
  <c r="E1714" i="24"/>
  <c r="E1713" i="24"/>
  <c r="E1712" i="24"/>
  <c r="E1711" i="24"/>
  <c r="E1710" i="24"/>
  <c r="E1709" i="24"/>
  <c r="E1708" i="24"/>
  <c r="E1707" i="24"/>
  <c r="E1706" i="24"/>
  <c r="E1705" i="24"/>
  <c r="E1704" i="24"/>
  <c r="E1703" i="24"/>
  <c r="E1702" i="24"/>
  <c r="E1701" i="24"/>
  <c r="E1700" i="24"/>
  <c r="E1699" i="24"/>
  <c r="E1698" i="24"/>
  <c r="E1697" i="24"/>
  <c r="E1696" i="24"/>
  <c r="E1695" i="24"/>
  <c r="E1694" i="24"/>
  <c r="E1693" i="24"/>
  <c r="E1692" i="24"/>
  <c r="E1691" i="24"/>
  <c r="E1690" i="24"/>
  <c r="E1689" i="24"/>
  <c r="E1688" i="24"/>
  <c r="E1687" i="24"/>
  <c r="E1686" i="24"/>
  <c r="E1685" i="24"/>
  <c r="E1684" i="24"/>
  <c r="E1683" i="24"/>
  <c r="E1682" i="24"/>
  <c r="E1681" i="24"/>
  <c r="E1680" i="24"/>
  <c r="E1679" i="24"/>
  <c r="E1678" i="24"/>
  <c r="E1677" i="24"/>
  <c r="E1676" i="24"/>
  <c r="E1675" i="24"/>
  <c r="E1674" i="24"/>
  <c r="E1673" i="24"/>
  <c r="E1672" i="24"/>
  <c r="E1671" i="24"/>
  <c r="E1670" i="24"/>
  <c r="E1669" i="24"/>
  <c r="E1668" i="24"/>
  <c r="E1667" i="24"/>
  <c r="E1666" i="24"/>
  <c r="E1665" i="24"/>
  <c r="E1664" i="24"/>
  <c r="E1663" i="24"/>
  <c r="E1662" i="24"/>
  <c r="E1661" i="24"/>
  <c r="E1660" i="24"/>
  <c r="E1659" i="24"/>
  <c r="E1658" i="24"/>
  <c r="E1657" i="24"/>
  <c r="E1656" i="24"/>
  <c r="E1655" i="24"/>
  <c r="E1654" i="24"/>
  <c r="E1653" i="24"/>
  <c r="E1652" i="24"/>
  <c r="E1651" i="24"/>
  <c r="E1650" i="24"/>
  <c r="E1649" i="24"/>
  <c r="E1648" i="24"/>
  <c r="E1647" i="24"/>
  <c r="E1646" i="24"/>
  <c r="E1645" i="24"/>
  <c r="E1644" i="24"/>
  <c r="E1643" i="24"/>
  <c r="E1642" i="24"/>
  <c r="E1641" i="24"/>
  <c r="E1640" i="24"/>
  <c r="E1639" i="24"/>
  <c r="E1638" i="24"/>
  <c r="E1637" i="24"/>
  <c r="E1636" i="24"/>
  <c r="E1635" i="24"/>
  <c r="E1634" i="24"/>
  <c r="E1633" i="24"/>
  <c r="E1632" i="24"/>
  <c r="E1631" i="24"/>
  <c r="E1630" i="24"/>
  <c r="E1629" i="24"/>
  <c r="E1628" i="24"/>
  <c r="E1627" i="24"/>
  <c r="E1626" i="24"/>
  <c r="E1625" i="24"/>
  <c r="E1624" i="24"/>
  <c r="E1623" i="24"/>
  <c r="E1622" i="24"/>
  <c r="E1621" i="24"/>
  <c r="E1620" i="24"/>
  <c r="E1619" i="24"/>
  <c r="E1618" i="24"/>
  <c r="E1617" i="24"/>
  <c r="E1616" i="24"/>
  <c r="E1615" i="24"/>
  <c r="E1614" i="24"/>
  <c r="E1613" i="24"/>
  <c r="E1612" i="24"/>
  <c r="E1611" i="24"/>
  <c r="E1610" i="24"/>
  <c r="E1609" i="24"/>
  <c r="E1608" i="24"/>
  <c r="E1607" i="24"/>
  <c r="E1606" i="24"/>
  <c r="E1605" i="24"/>
  <c r="E1604" i="24"/>
  <c r="E1603" i="24"/>
  <c r="E1602" i="24"/>
  <c r="E1601" i="24"/>
  <c r="E1600" i="24"/>
  <c r="E1599" i="24"/>
  <c r="E1598" i="24"/>
  <c r="E1597" i="24"/>
  <c r="E1596" i="24"/>
  <c r="E1595" i="24"/>
  <c r="E1594" i="24"/>
  <c r="E1593" i="24"/>
  <c r="E1592" i="24"/>
  <c r="E1591" i="24"/>
  <c r="E1590" i="24"/>
  <c r="E1589" i="24"/>
  <c r="E1588" i="24"/>
  <c r="E1587" i="24"/>
  <c r="E1586" i="24"/>
  <c r="E1585" i="24"/>
  <c r="E1584" i="24"/>
  <c r="E1583" i="24"/>
  <c r="E1582" i="24"/>
  <c r="E1581" i="24"/>
  <c r="E1580" i="24"/>
  <c r="E1579" i="24"/>
  <c r="E1578" i="24"/>
  <c r="E1577" i="24"/>
  <c r="E1576" i="24"/>
  <c r="E1575" i="24"/>
  <c r="E1574" i="24"/>
  <c r="E1573" i="24"/>
  <c r="E1572" i="24"/>
  <c r="E1571" i="24"/>
  <c r="E1570" i="24"/>
  <c r="E1569" i="24"/>
  <c r="E1568" i="24"/>
  <c r="E1567" i="24"/>
  <c r="E1566" i="24"/>
  <c r="E1565" i="24"/>
  <c r="E1564" i="24"/>
  <c r="E1563" i="24"/>
  <c r="E1562" i="24"/>
  <c r="E1561" i="24"/>
  <c r="E1560" i="24"/>
  <c r="E1559" i="24"/>
  <c r="E1558" i="24"/>
  <c r="E1557" i="24"/>
  <c r="E1556" i="24"/>
  <c r="E1555" i="24"/>
  <c r="E1554" i="24"/>
  <c r="E1553" i="24"/>
  <c r="E1552" i="24"/>
  <c r="E1551" i="24"/>
  <c r="E1550" i="24"/>
  <c r="E1549" i="24"/>
  <c r="E1548" i="24"/>
  <c r="E1547" i="24"/>
  <c r="E1546" i="24"/>
  <c r="E1545" i="24"/>
  <c r="E1544" i="24"/>
  <c r="E1543" i="24"/>
  <c r="E1542" i="24"/>
  <c r="E1541" i="24"/>
  <c r="E1540" i="24"/>
  <c r="E1539" i="24"/>
  <c r="E1538" i="24"/>
  <c r="E1537" i="24"/>
  <c r="E1536" i="24"/>
  <c r="E1535" i="24"/>
  <c r="E1534" i="24"/>
  <c r="E1533" i="24"/>
  <c r="E1532" i="24"/>
  <c r="E1531" i="24"/>
  <c r="E1530" i="24"/>
  <c r="E1529" i="24"/>
  <c r="E1528" i="24"/>
  <c r="E1527" i="24"/>
  <c r="E1526" i="24"/>
  <c r="E1525" i="24"/>
  <c r="E1524" i="24"/>
  <c r="E1523" i="24"/>
  <c r="E1522" i="24"/>
  <c r="E1521" i="24"/>
  <c r="E1520" i="24"/>
  <c r="E1519" i="24"/>
  <c r="E1518" i="24"/>
  <c r="E1517" i="24"/>
  <c r="E1516" i="24"/>
  <c r="E1515" i="24"/>
  <c r="E1514" i="24"/>
  <c r="E1513" i="24"/>
  <c r="E1512" i="24"/>
  <c r="E1511" i="24"/>
  <c r="E1510" i="24"/>
  <c r="E1509" i="24"/>
  <c r="E1508" i="24"/>
  <c r="E1507" i="24"/>
  <c r="E1506" i="24"/>
  <c r="E1505" i="24"/>
  <c r="E1504" i="24"/>
  <c r="E1503" i="24"/>
  <c r="E1502" i="24"/>
  <c r="E1501" i="24"/>
  <c r="E1500" i="24"/>
  <c r="E1499" i="24"/>
  <c r="E1498" i="24"/>
  <c r="E1497" i="24"/>
  <c r="E1496" i="24"/>
  <c r="E1495" i="24"/>
  <c r="E1494" i="24"/>
  <c r="E1493" i="24"/>
  <c r="E1492" i="24"/>
  <c r="E1491" i="24"/>
  <c r="E1490" i="24"/>
  <c r="E1489" i="24"/>
  <c r="E1488" i="24"/>
  <c r="E1487" i="24"/>
  <c r="E1486" i="24"/>
  <c r="E1485" i="24"/>
  <c r="E1484" i="24"/>
  <c r="E1483" i="24"/>
  <c r="E1482" i="24"/>
  <c r="E1481" i="24"/>
  <c r="E1480" i="24"/>
  <c r="E1479" i="24"/>
  <c r="E1478" i="24"/>
  <c r="E1477" i="24"/>
  <c r="E1476" i="24"/>
  <c r="E1475" i="24"/>
  <c r="E1474" i="24"/>
  <c r="E1473" i="24"/>
  <c r="E1472" i="24"/>
  <c r="E1471" i="24"/>
  <c r="E1470" i="24"/>
  <c r="E1469" i="24"/>
  <c r="E1468" i="24"/>
  <c r="E1467" i="24"/>
  <c r="E1466" i="24"/>
  <c r="E1465" i="24"/>
  <c r="E1464" i="24"/>
  <c r="E1463" i="24"/>
  <c r="E1462" i="24"/>
  <c r="E1461" i="24"/>
  <c r="E1460" i="24"/>
  <c r="E1459" i="24"/>
  <c r="E1458" i="24"/>
  <c r="E1457" i="24"/>
  <c r="E1456" i="24"/>
  <c r="E1455" i="24"/>
  <c r="E1454" i="24"/>
  <c r="E1453" i="24"/>
  <c r="E1452" i="24"/>
  <c r="E1451" i="24"/>
  <c r="E1450" i="24"/>
  <c r="E1449" i="24"/>
  <c r="E1448" i="24"/>
  <c r="E1447" i="24"/>
  <c r="E1446" i="24"/>
  <c r="E1445" i="24"/>
  <c r="E1444" i="24"/>
  <c r="E1443" i="24"/>
  <c r="E1442" i="24"/>
  <c r="E1441" i="24"/>
  <c r="E1440" i="24"/>
  <c r="E1439" i="24"/>
  <c r="E1438" i="24"/>
  <c r="E1437" i="24"/>
  <c r="E1436" i="24"/>
  <c r="E1435" i="24"/>
  <c r="E1434" i="24"/>
  <c r="E1433" i="24"/>
  <c r="E1432" i="24"/>
  <c r="E1431" i="24"/>
  <c r="E1430" i="24"/>
  <c r="E1429" i="24"/>
  <c r="E1428" i="24"/>
  <c r="E1427" i="24"/>
  <c r="E1426" i="24"/>
  <c r="E1425" i="24"/>
  <c r="E1424" i="24"/>
  <c r="E1423" i="24"/>
  <c r="E1422" i="24"/>
  <c r="E1421" i="24"/>
  <c r="E1420" i="24"/>
  <c r="E1419" i="24"/>
  <c r="E1418" i="24"/>
  <c r="E1417" i="24"/>
  <c r="E1416" i="24"/>
  <c r="E1415" i="24"/>
  <c r="E1414" i="24"/>
  <c r="E1413" i="24"/>
  <c r="E1412" i="24"/>
  <c r="E1411" i="24"/>
  <c r="E1410" i="24"/>
  <c r="E1409" i="24"/>
  <c r="E1408" i="24"/>
  <c r="E1407" i="24"/>
  <c r="E1406" i="24"/>
  <c r="E1405" i="24"/>
  <c r="E1404" i="24"/>
  <c r="E1403" i="24"/>
  <c r="E1402" i="24"/>
  <c r="E1401" i="24"/>
  <c r="E1400" i="24"/>
  <c r="E1399" i="24"/>
  <c r="E1398" i="24"/>
  <c r="E1397" i="24"/>
  <c r="E1396" i="24"/>
  <c r="E1395" i="24"/>
  <c r="E1394" i="24"/>
  <c r="E1393" i="24"/>
  <c r="E1392" i="24"/>
  <c r="E1391" i="24"/>
  <c r="E1390" i="24"/>
  <c r="E1389" i="24"/>
  <c r="E1388" i="24"/>
  <c r="E1387" i="24"/>
  <c r="E1386" i="24"/>
  <c r="E1385" i="24"/>
  <c r="E1384" i="24"/>
  <c r="E1383" i="24"/>
  <c r="E1382" i="24"/>
  <c r="E1381" i="24"/>
  <c r="E1380" i="24"/>
  <c r="E1379" i="24"/>
  <c r="E1378" i="24"/>
  <c r="E1377" i="24"/>
  <c r="E1376" i="24"/>
  <c r="E1375" i="24"/>
  <c r="E1374" i="24"/>
  <c r="E1373" i="24"/>
  <c r="E1372" i="24"/>
  <c r="E1371" i="24"/>
  <c r="E1370" i="24"/>
  <c r="E1369" i="24"/>
  <c r="E1368" i="24"/>
  <c r="E1367" i="24"/>
  <c r="E1366" i="24"/>
  <c r="E1365" i="24"/>
  <c r="E1364" i="24"/>
  <c r="E1363" i="24"/>
  <c r="E1362" i="24"/>
  <c r="E1361" i="24"/>
  <c r="E1360" i="24"/>
  <c r="E1359" i="24"/>
  <c r="E1358" i="24"/>
  <c r="E1357" i="24"/>
  <c r="E1356" i="24"/>
  <c r="E1355" i="24"/>
  <c r="E1354" i="24"/>
  <c r="E1353" i="24"/>
  <c r="E1352" i="24"/>
  <c r="E1351" i="24"/>
  <c r="E1350" i="24"/>
  <c r="E1349" i="24"/>
  <c r="E1348" i="24"/>
  <c r="E1347" i="24"/>
  <c r="E1346" i="24"/>
  <c r="E1345" i="24"/>
  <c r="E1344" i="24"/>
  <c r="E1343" i="24"/>
  <c r="E1342" i="24"/>
  <c r="E1341" i="24"/>
  <c r="E1340" i="24"/>
  <c r="E1339" i="24"/>
  <c r="E1338" i="24"/>
  <c r="E1337" i="24"/>
  <c r="E1336" i="24"/>
  <c r="E1335" i="24"/>
  <c r="E1334" i="24"/>
  <c r="E1333" i="24"/>
  <c r="E1332" i="24"/>
  <c r="E1331" i="24"/>
  <c r="E1330" i="24"/>
  <c r="E1329" i="24"/>
  <c r="E1328" i="24"/>
  <c r="E1327" i="24"/>
  <c r="E1326" i="24"/>
  <c r="E1325" i="24"/>
  <c r="E1324" i="24"/>
  <c r="E1323" i="24"/>
  <c r="E1322" i="24"/>
  <c r="E1321" i="24"/>
  <c r="E1320" i="24"/>
  <c r="E1319" i="24"/>
  <c r="E1318" i="24"/>
  <c r="E1317" i="24"/>
  <c r="E1316" i="24"/>
  <c r="E1315" i="24"/>
  <c r="E1314" i="24"/>
  <c r="E1313" i="24"/>
  <c r="E1312" i="24"/>
  <c r="E1311" i="24"/>
  <c r="E1310" i="24"/>
  <c r="E1309" i="24"/>
  <c r="E1308" i="24"/>
  <c r="E1307" i="24"/>
  <c r="E1306" i="24"/>
  <c r="E1305" i="24"/>
  <c r="E1304" i="24"/>
  <c r="E1303" i="24"/>
  <c r="E1302" i="24"/>
  <c r="E1301" i="24"/>
  <c r="E1300" i="24"/>
  <c r="E1299" i="24"/>
  <c r="E1298" i="24"/>
  <c r="E1297" i="24"/>
  <c r="E1296" i="24"/>
  <c r="E1295" i="24"/>
  <c r="E1294" i="24"/>
  <c r="E1293" i="24"/>
  <c r="E1292" i="24"/>
  <c r="E1291" i="24"/>
  <c r="E1290" i="24"/>
  <c r="E1289" i="24"/>
  <c r="E1288" i="24"/>
  <c r="E1287" i="24"/>
  <c r="E1286" i="24"/>
  <c r="E1285" i="24"/>
  <c r="E1284" i="24"/>
  <c r="E1283" i="24"/>
  <c r="E1282" i="24"/>
  <c r="E1281" i="24"/>
  <c r="E1280" i="24"/>
  <c r="E1279" i="24"/>
  <c r="E1278" i="24"/>
  <c r="E1277" i="24"/>
  <c r="E1276" i="24"/>
  <c r="E1275" i="24"/>
  <c r="E1274" i="24"/>
  <c r="E1273" i="24"/>
  <c r="E1272" i="24"/>
  <c r="E1271" i="24"/>
  <c r="E1270" i="24"/>
  <c r="E1269" i="24"/>
  <c r="E1268" i="24"/>
  <c r="E1267" i="24"/>
  <c r="E1266" i="24"/>
  <c r="E1265" i="24"/>
  <c r="E1264" i="24"/>
  <c r="E1263" i="24"/>
  <c r="E1262" i="24"/>
  <c r="E1261" i="24"/>
  <c r="E1260" i="24"/>
  <c r="E1259" i="24"/>
  <c r="E1258" i="24"/>
  <c r="E1257" i="24"/>
  <c r="E1256" i="24"/>
  <c r="E1255" i="24"/>
  <c r="E1254" i="24"/>
  <c r="E1253" i="24"/>
  <c r="E1252" i="24"/>
  <c r="E1251" i="24"/>
  <c r="E1250" i="24"/>
  <c r="E1249" i="24"/>
  <c r="E1248" i="24"/>
  <c r="E1247" i="24"/>
  <c r="E1246" i="24"/>
  <c r="E1245" i="24"/>
  <c r="E1244" i="24"/>
  <c r="E1243" i="24"/>
  <c r="E1242" i="24"/>
  <c r="E1241" i="24"/>
  <c r="E1240" i="24"/>
  <c r="E1239" i="24"/>
  <c r="E1238" i="24"/>
  <c r="E1237" i="24"/>
  <c r="E1236" i="24"/>
  <c r="E1235" i="24"/>
  <c r="E1234" i="24"/>
  <c r="E1233" i="24"/>
  <c r="E1232" i="24"/>
  <c r="E1231" i="24"/>
  <c r="E1230" i="24"/>
  <c r="E1229" i="24"/>
  <c r="E1228" i="24"/>
  <c r="E1227" i="24"/>
  <c r="E1226" i="24"/>
  <c r="E1225" i="24"/>
  <c r="E1224" i="24"/>
  <c r="E1223" i="24"/>
  <c r="E1222" i="24"/>
  <c r="E1221" i="24"/>
  <c r="E1220" i="24"/>
  <c r="E1219" i="24"/>
  <c r="E1218" i="24"/>
  <c r="E1217" i="24"/>
  <c r="E1216" i="24"/>
  <c r="E1215" i="24"/>
  <c r="E1214" i="24"/>
  <c r="E1213" i="24"/>
  <c r="E1212" i="24"/>
  <c r="E1211" i="24"/>
  <c r="E1210" i="24"/>
  <c r="E1209" i="24"/>
  <c r="E1208" i="24"/>
  <c r="E1207" i="24"/>
  <c r="E1206" i="24"/>
  <c r="E1205" i="24"/>
  <c r="E1204" i="24"/>
  <c r="E1203" i="24"/>
  <c r="E1202" i="24"/>
  <c r="E1201" i="24"/>
  <c r="E1200" i="24"/>
  <c r="E1199" i="24"/>
  <c r="E1198" i="24"/>
  <c r="E1197" i="24"/>
  <c r="E1196" i="24"/>
  <c r="E1195" i="24"/>
  <c r="E1194" i="24"/>
  <c r="E1193" i="24"/>
  <c r="E1192" i="24"/>
  <c r="E1191" i="24"/>
  <c r="E1190" i="24"/>
  <c r="E1189" i="24"/>
  <c r="E1188" i="24"/>
  <c r="E1187" i="24"/>
  <c r="E1186" i="24"/>
  <c r="E1185" i="24"/>
  <c r="E1184" i="24"/>
  <c r="E1183" i="24"/>
  <c r="E1182" i="24"/>
  <c r="E1181" i="24"/>
  <c r="E1180" i="24"/>
  <c r="E1179" i="24"/>
  <c r="E1178" i="24"/>
  <c r="E1177" i="24"/>
  <c r="E1176" i="24"/>
  <c r="E1175" i="24"/>
  <c r="E1174" i="24"/>
  <c r="E1173" i="24"/>
  <c r="E1172" i="24"/>
  <c r="E1171" i="24"/>
  <c r="E1170" i="24"/>
  <c r="E1169" i="24"/>
  <c r="E1168" i="24"/>
  <c r="E1167" i="24"/>
  <c r="E1166" i="24"/>
  <c r="E1165" i="24"/>
  <c r="E1164" i="24"/>
  <c r="E1163" i="24"/>
  <c r="E1162" i="24"/>
  <c r="E1161" i="24"/>
  <c r="E1160" i="24"/>
  <c r="E1159" i="24"/>
  <c r="E1158" i="24"/>
  <c r="E1157" i="24"/>
  <c r="E1156" i="24"/>
  <c r="E1155" i="24"/>
  <c r="E1154" i="24"/>
  <c r="E1153" i="24"/>
  <c r="E1152" i="24"/>
  <c r="E1151" i="24"/>
  <c r="E1150" i="24"/>
  <c r="E1149" i="24"/>
  <c r="E1148" i="24"/>
  <c r="E1147" i="24"/>
  <c r="E1146" i="24"/>
  <c r="E1145" i="24"/>
  <c r="E1144" i="24"/>
  <c r="E1143" i="24"/>
  <c r="E1142" i="24"/>
  <c r="E1141" i="24"/>
  <c r="E1140" i="24"/>
  <c r="E1139" i="24"/>
  <c r="E1138" i="24"/>
  <c r="E1137" i="24"/>
  <c r="E1136" i="24"/>
  <c r="E1135" i="24"/>
  <c r="E1134" i="24"/>
  <c r="E1133" i="24"/>
  <c r="E1132" i="24"/>
  <c r="E1131" i="24"/>
  <c r="E1130" i="24"/>
  <c r="E1129" i="24"/>
  <c r="E1128" i="24"/>
  <c r="E1127" i="24"/>
  <c r="E1126" i="24"/>
  <c r="E1125" i="24"/>
  <c r="E1124" i="24"/>
  <c r="E1123" i="24"/>
  <c r="E1122" i="24"/>
  <c r="E1121" i="24"/>
  <c r="E1120" i="24"/>
  <c r="E1119" i="24"/>
  <c r="E1118" i="24"/>
  <c r="E1117" i="24"/>
  <c r="E1116" i="24"/>
  <c r="E1115" i="24"/>
  <c r="E1114" i="24"/>
  <c r="E1113" i="24"/>
  <c r="E1112" i="24"/>
  <c r="E1111" i="24"/>
  <c r="E1110" i="24"/>
  <c r="E1109" i="24"/>
  <c r="E1108" i="24"/>
  <c r="E1107" i="24"/>
  <c r="E1106" i="24"/>
  <c r="E1105" i="24"/>
  <c r="E1104" i="24"/>
  <c r="E1103" i="24"/>
  <c r="E1102" i="24"/>
  <c r="E1101" i="24"/>
  <c r="E1100" i="24"/>
  <c r="E1099" i="24"/>
  <c r="E1098" i="24"/>
  <c r="E1097" i="24"/>
  <c r="E1096" i="24"/>
  <c r="E1095" i="24"/>
  <c r="E1094" i="24"/>
  <c r="E1093" i="24"/>
  <c r="E1092" i="24"/>
  <c r="E1091" i="24"/>
  <c r="E1090" i="24"/>
  <c r="E1089" i="24"/>
  <c r="E1088" i="24"/>
  <c r="E1087" i="24"/>
  <c r="E1086" i="24"/>
  <c r="E1085" i="24"/>
  <c r="E1084" i="24"/>
  <c r="E1083" i="24"/>
  <c r="E1082" i="24"/>
  <c r="E1081" i="24"/>
  <c r="E1080" i="24"/>
  <c r="E1079" i="24"/>
  <c r="E1078" i="24"/>
  <c r="E1077" i="24"/>
  <c r="E1076" i="24"/>
  <c r="E1075" i="24"/>
  <c r="E1074" i="24"/>
  <c r="E1073" i="24"/>
  <c r="E1072" i="24"/>
  <c r="E1071" i="24"/>
  <c r="E1070" i="24"/>
  <c r="E1069" i="24"/>
  <c r="E1068" i="24"/>
  <c r="E1067" i="24"/>
  <c r="E1066" i="24"/>
  <c r="E1065" i="24"/>
  <c r="E1064" i="24"/>
  <c r="E1063" i="24"/>
  <c r="E1062" i="24"/>
  <c r="E1061" i="24"/>
  <c r="E1060" i="24"/>
  <c r="E1059" i="24"/>
  <c r="E1058" i="24"/>
  <c r="E1057" i="24"/>
  <c r="E1056" i="24"/>
  <c r="E1055" i="24"/>
  <c r="E1054" i="24"/>
  <c r="E1053" i="24"/>
  <c r="E1052" i="24"/>
  <c r="E1051" i="24"/>
  <c r="E1050" i="24"/>
  <c r="E1049" i="24"/>
  <c r="E1048" i="24"/>
  <c r="E1047" i="24"/>
  <c r="E1046" i="24"/>
  <c r="E1045" i="24"/>
  <c r="E1044" i="24"/>
  <c r="E1043" i="24"/>
  <c r="E1042" i="24"/>
  <c r="E1041" i="24"/>
  <c r="E1040" i="24"/>
  <c r="E1039" i="24"/>
  <c r="E1038" i="24"/>
  <c r="E1037" i="24"/>
  <c r="E1036" i="24"/>
  <c r="E1035" i="24"/>
  <c r="E1034" i="24"/>
  <c r="E1033" i="24"/>
  <c r="E1032" i="24"/>
  <c r="E1031" i="24"/>
  <c r="E1030" i="24"/>
  <c r="E1029" i="24"/>
  <c r="E1028" i="24"/>
  <c r="E1027" i="24"/>
  <c r="E1026" i="24"/>
  <c r="E1025" i="24"/>
  <c r="E1024" i="24"/>
  <c r="E1023" i="24"/>
  <c r="E1022" i="24"/>
  <c r="E1021" i="24"/>
  <c r="E1020" i="24"/>
  <c r="E1019" i="24"/>
  <c r="E1018" i="24"/>
  <c r="E1017" i="24"/>
  <c r="E1016" i="24"/>
  <c r="E1015" i="24"/>
  <c r="E1014" i="24"/>
  <c r="E1013" i="24"/>
  <c r="E1012" i="24"/>
  <c r="E1011" i="24"/>
  <c r="E1010" i="24"/>
  <c r="E1009" i="24"/>
  <c r="E1008" i="24"/>
  <c r="E1007" i="24"/>
  <c r="E1006" i="24"/>
  <c r="E1005" i="24"/>
  <c r="E1004" i="24"/>
  <c r="E1003" i="24"/>
  <c r="E1002" i="24"/>
  <c r="E1001" i="24"/>
  <c r="E1000" i="24"/>
  <c r="E999" i="24"/>
  <c r="E998" i="24"/>
  <c r="E997" i="24"/>
  <c r="E996" i="24"/>
  <c r="E995" i="24"/>
  <c r="E994" i="24"/>
  <c r="E993" i="24"/>
  <c r="E992" i="24"/>
  <c r="E991" i="24"/>
  <c r="E990" i="24"/>
  <c r="E989" i="24"/>
  <c r="E988" i="24"/>
  <c r="E987" i="24"/>
  <c r="E986" i="24"/>
  <c r="E985" i="24"/>
  <c r="E984" i="24"/>
  <c r="E983" i="24"/>
  <c r="E982" i="24"/>
  <c r="E981" i="24"/>
  <c r="E980" i="24"/>
  <c r="E979" i="24"/>
  <c r="E978" i="24"/>
  <c r="E977" i="24"/>
  <c r="E976" i="24"/>
  <c r="E975" i="24"/>
  <c r="E974" i="24"/>
  <c r="E973" i="24"/>
  <c r="E972" i="24"/>
  <c r="E971" i="24"/>
  <c r="E970" i="24"/>
  <c r="E969" i="24"/>
  <c r="E968" i="24"/>
  <c r="E967" i="24"/>
  <c r="E966" i="24"/>
  <c r="E965" i="24"/>
  <c r="E964" i="24"/>
  <c r="E963" i="24"/>
  <c r="E962" i="24"/>
  <c r="E961" i="24"/>
  <c r="E960" i="24"/>
  <c r="E959" i="24"/>
  <c r="E958" i="24"/>
  <c r="E957" i="24"/>
  <c r="E956" i="24"/>
  <c r="E955" i="24"/>
  <c r="E954" i="24"/>
  <c r="E953" i="24"/>
  <c r="E952" i="24"/>
  <c r="E951" i="24"/>
  <c r="E950" i="24"/>
  <c r="E949" i="24"/>
  <c r="E948" i="24"/>
  <c r="E947" i="24"/>
  <c r="E946" i="24"/>
  <c r="E945" i="24"/>
  <c r="E944" i="24"/>
  <c r="E943" i="24"/>
  <c r="E942" i="24"/>
  <c r="E941" i="24"/>
  <c r="E940" i="24"/>
  <c r="E939" i="24"/>
  <c r="E938" i="24"/>
  <c r="E937" i="24"/>
  <c r="E936" i="24"/>
  <c r="E935" i="24"/>
  <c r="E934" i="24"/>
  <c r="E933" i="24"/>
  <c r="E932" i="24"/>
  <c r="E931" i="24"/>
  <c r="E930" i="24"/>
  <c r="E929" i="24"/>
  <c r="E928" i="24"/>
  <c r="E927" i="24"/>
  <c r="E926" i="24"/>
  <c r="E925" i="24"/>
  <c r="E924" i="24"/>
  <c r="E923" i="24"/>
  <c r="E922" i="24"/>
  <c r="E921" i="24"/>
  <c r="E920" i="24"/>
  <c r="E919" i="24"/>
  <c r="E918" i="24"/>
  <c r="E917" i="24"/>
  <c r="E916" i="24"/>
  <c r="E915" i="24"/>
  <c r="E914" i="24"/>
  <c r="E913" i="24"/>
  <c r="E912" i="24"/>
  <c r="E911" i="24"/>
  <c r="E910" i="24"/>
  <c r="E909" i="24"/>
  <c r="E908" i="24"/>
  <c r="E907" i="24"/>
  <c r="E906" i="24"/>
  <c r="E905" i="24"/>
  <c r="E904" i="24"/>
  <c r="E903" i="24"/>
  <c r="E902" i="24"/>
  <c r="E901" i="24"/>
  <c r="E900" i="24"/>
  <c r="E899" i="24"/>
  <c r="E898" i="24"/>
  <c r="E897" i="24"/>
  <c r="E896" i="24"/>
  <c r="E895" i="24"/>
  <c r="E894" i="24"/>
  <c r="E893" i="24"/>
  <c r="E892" i="24"/>
  <c r="E891" i="24"/>
  <c r="E890" i="24"/>
  <c r="E889" i="24"/>
  <c r="E888" i="24"/>
  <c r="E887" i="24"/>
  <c r="E886" i="24"/>
  <c r="E885" i="24"/>
  <c r="E884" i="24"/>
  <c r="E883" i="24"/>
  <c r="E882" i="24"/>
  <c r="E881" i="24"/>
  <c r="E880" i="24"/>
  <c r="E879" i="24"/>
  <c r="E878" i="24"/>
  <c r="E877" i="24"/>
  <c r="E876" i="24"/>
  <c r="E875" i="24"/>
  <c r="E874" i="24"/>
  <c r="E873" i="24"/>
  <c r="E872" i="24"/>
  <c r="E871" i="24"/>
  <c r="E870" i="24"/>
  <c r="E869" i="24"/>
  <c r="E868" i="24"/>
  <c r="E867" i="24"/>
  <c r="E866" i="24"/>
  <c r="E865" i="24"/>
  <c r="E864" i="24"/>
  <c r="E863" i="24"/>
  <c r="E862" i="24"/>
  <c r="E861" i="24"/>
  <c r="E860" i="24"/>
  <c r="E859" i="24"/>
  <c r="E858" i="24"/>
  <c r="E857" i="24"/>
  <c r="E856" i="24"/>
  <c r="E855" i="24"/>
  <c r="E854" i="24"/>
  <c r="E853" i="24"/>
  <c r="E852" i="24"/>
  <c r="E851" i="24"/>
  <c r="E850" i="24"/>
  <c r="E849" i="24"/>
  <c r="E848" i="24"/>
  <c r="E847" i="24"/>
  <c r="E846" i="24"/>
  <c r="E845" i="24"/>
  <c r="E844" i="24"/>
  <c r="E843" i="24"/>
  <c r="E842" i="24"/>
  <c r="E841" i="24"/>
  <c r="E840" i="24"/>
  <c r="E839" i="24"/>
  <c r="E838" i="24"/>
  <c r="E837" i="24"/>
  <c r="E836" i="24"/>
  <c r="E835" i="24"/>
  <c r="E834" i="24"/>
  <c r="E833" i="24"/>
  <c r="E832" i="24"/>
  <c r="E831" i="24"/>
  <c r="E830" i="24"/>
  <c r="E829" i="24"/>
  <c r="E828" i="24"/>
  <c r="E827" i="24"/>
  <c r="E826" i="24"/>
  <c r="E825" i="24"/>
  <c r="E824" i="24"/>
  <c r="E823" i="24"/>
  <c r="E822" i="24"/>
  <c r="E821" i="24"/>
  <c r="E820" i="24"/>
  <c r="E819" i="24"/>
  <c r="E818" i="24"/>
  <c r="E817" i="24"/>
  <c r="E816" i="24"/>
  <c r="E815" i="24"/>
  <c r="E814" i="24"/>
  <c r="E813" i="24"/>
  <c r="E812" i="24"/>
  <c r="E811" i="24"/>
  <c r="E810" i="24"/>
  <c r="E809" i="24"/>
  <c r="E808" i="24"/>
  <c r="E807" i="24"/>
  <c r="E806" i="24"/>
  <c r="E805" i="24"/>
  <c r="E804" i="24"/>
  <c r="E803" i="24"/>
  <c r="E802" i="24"/>
  <c r="E801" i="24"/>
  <c r="E800" i="24"/>
  <c r="E799" i="24"/>
  <c r="E798" i="24"/>
  <c r="E797" i="24"/>
  <c r="E796" i="24"/>
  <c r="E795" i="24"/>
  <c r="E794" i="24"/>
  <c r="E793" i="24"/>
  <c r="E792" i="24"/>
  <c r="E791" i="24"/>
  <c r="E790" i="24"/>
  <c r="E789" i="24"/>
  <c r="E788" i="24"/>
  <c r="E787" i="24"/>
  <c r="E786" i="24"/>
  <c r="E785" i="24"/>
  <c r="E784" i="24"/>
  <c r="E783" i="24"/>
  <c r="E782" i="24"/>
  <c r="E781" i="24"/>
  <c r="E780" i="24"/>
  <c r="E779" i="24"/>
  <c r="E778" i="24"/>
  <c r="E777" i="24"/>
  <c r="E776" i="24"/>
  <c r="E775" i="24"/>
  <c r="E774" i="24"/>
  <c r="E773" i="24"/>
  <c r="E772" i="24"/>
  <c r="E771" i="24"/>
  <c r="E770" i="24"/>
  <c r="E769" i="24"/>
  <c r="E768" i="24"/>
  <c r="E767" i="24"/>
  <c r="E766" i="24"/>
  <c r="E765" i="24"/>
  <c r="E764" i="24"/>
  <c r="E763" i="24"/>
  <c r="E762" i="24"/>
  <c r="E761" i="24"/>
  <c r="E760" i="24"/>
  <c r="E759" i="24"/>
  <c r="E758" i="24"/>
  <c r="E757" i="24"/>
  <c r="E756" i="24"/>
  <c r="E755" i="24"/>
  <c r="E754" i="24"/>
  <c r="E753" i="24"/>
  <c r="E752" i="24"/>
  <c r="E751" i="24"/>
  <c r="E750" i="24"/>
  <c r="E749" i="24"/>
  <c r="E748" i="24"/>
  <c r="E747" i="24"/>
  <c r="E746" i="24"/>
  <c r="E745" i="24"/>
  <c r="E744" i="24"/>
  <c r="E743" i="24"/>
  <c r="E742" i="24"/>
  <c r="E741" i="24"/>
  <c r="E740" i="24"/>
  <c r="E739" i="24"/>
  <c r="E738" i="24"/>
  <c r="E737" i="24"/>
  <c r="E736" i="24"/>
  <c r="E735" i="24"/>
  <c r="E734" i="24"/>
  <c r="E733" i="24"/>
  <c r="E732" i="24"/>
  <c r="E731" i="24"/>
  <c r="E730" i="24"/>
  <c r="E729" i="24"/>
  <c r="E728" i="24"/>
  <c r="E727" i="24"/>
  <c r="E726" i="24"/>
  <c r="E725" i="24"/>
  <c r="E724" i="24"/>
  <c r="E723" i="24"/>
  <c r="E722" i="24"/>
  <c r="E721" i="24"/>
  <c r="E720" i="24"/>
  <c r="E719" i="24"/>
  <c r="E718" i="24"/>
  <c r="E717" i="24"/>
  <c r="E716" i="24"/>
  <c r="E715" i="24"/>
  <c r="E714" i="24"/>
  <c r="E713" i="24"/>
  <c r="E712" i="24"/>
  <c r="E711" i="24"/>
  <c r="E710" i="24"/>
  <c r="E709" i="24"/>
  <c r="E708" i="24"/>
  <c r="E707" i="24"/>
  <c r="E706" i="24"/>
  <c r="E705" i="24"/>
  <c r="E704" i="24"/>
  <c r="E703" i="24"/>
  <c r="E702" i="24"/>
  <c r="E701" i="24"/>
  <c r="E700" i="24"/>
  <c r="E699" i="24"/>
  <c r="E698" i="24"/>
  <c r="E697" i="24"/>
  <c r="E696" i="24"/>
  <c r="E695" i="24"/>
  <c r="E694" i="24"/>
  <c r="E693" i="24"/>
  <c r="E692" i="24"/>
  <c r="E691" i="24"/>
  <c r="E690" i="24"/>
  <c r="E689" i="24"/>
  <c r="E688" i="24"/>
  <c r="E687" i="24"/>
  <c r="E686" i="24"/>
  <c r="E685" i="24"/>
  <c r="E684" i="24"/>
  <c r="E683" i="24"/>
  <c r="E682" i="24"/>
  <c r="E681" i="24"/>
  <c r="E680" i="24"/>
  <c r="E679" i="24"/>
  <c r="E678" i="24"/>
  <c r="E677" i="24"/>
  <c r="E676" i="24"/>
  <c r="E675" i="24"/>
  <c r="E674" i="24"/>
  <c r="E673" i="24"/>
  <c r="E672" i="24"/>
  <c r="E671" i="24"/>
  <c r="E670" i="24"/>
  <c r="E669" i="24"/>
  <c r="E668" i="24"/>
  <c r="E667" i="24"/>
  <c r="E666" i="24"/>
  <c r="E665" i="24"/>
  <c r="E664" i="24"/>
  <c r="E663" i="24"/>
  <c r="E662" i="24"/>
  <c r="E661" i="24"/>
  <c r="E660" i="24"/>
  <c r="E659" i="24"/>
  <c r="E658" i="24"/>
  <c r="E657" i="24"/>
  <c r="E656" i="24"/>
  <c r="E655" i="24"/>
  <c r="E654" i="24"/>
  <c r="E653" i="24"/>
  <c r="E652" i="24"/>
  <c r="E651" i="24"/>
  <c r="E650" i="24"/>
  <c r="E649" i="24"/>
  <c r="E648" i="24"/>
  <c r="E647" i="24"/>
  <c r="E646" i="24"/>
  <c r="E645" i="24"/>
  <c r="E644" i="24"/>
  <c r="E643" i="24"/>
  <c r="E642" i="24"/>
  <c r="E641" i="24"/>
  <c r="E640" i="24"/>
  <c r="E639" i="24"/>
  <c r="E638" i="24"/>
  <c r="E637" i="24"/>
  <c r="E636" i="24"/>
  <c r="E635" i="24"/>
  <c r="E634" i="24"/>
  <c r="E633" i="24"/>
  <c r="E632" i="24"/>
  <c r="E631" i="24"/>
  <c r="E630" i="24"/>
  <c r="E629" i="24"/>
  <c r="E628" i="24"/>
  <c r="E627" i="24"/>
  <c r="E626" i="24"/>
  <c r="E625" i="24"/>
  <c r="E624" i="24"/>
  <c r="E623" i="24"/>
  <c r="E622" i="24"/>
  <c r="E621" i="24"/>
  <c r="E620" i="24"/>
  <c r="E619" i="24"/>
  <c r="E618" i="24"/>
  <c r="E617" i="24"/>
  <c r="E616" i="24"/>
  <c r="E615" i="24"/>
  <c r="E614" i="24"/>
  <c r="E613" i="24"/>
  <c r="E612" i="24"/>
  <c r="E611" i="24"/>
  <c r="E610" i="24"/>
  <c r="E609" i="24"/>
  <c r="E608" i="24"/>
  <c r="E607" i="24"/>
  <c r="E606" i="24"/>
  <c r="E605" i="24"/>
  <c r="E604" i="24"/>
  <c r="E603" i="24"/>
  <c r="E602" i="24"/>
  <c r="E601" i="24"/>
  <c r="E600" i="24"/>
  <c r="E599" i="24"/>
  <c r="E598" i="24"/>
  <c r="E597" i="24"/>
  <c r="E596" i="24"/>
  <c r="E595" i="24"/>
  <c r="E594" i="24"/>
  <c r="E593" i="24"/>
  <c r="E592" i="24"/>
  <c r="E591" i="24"/>
  <c r="E590" i="24"/>
  <c r="E589" i="24"/>
  <c r="E588" i="24"/>
  <c r="E587" i="24"/>
  <c r="E586" i="24"/>
  <c r="E585" i="24"/>
  <c r="E584" i="24"/>
  <c r="E583" i="24"/>
  <c r="E582" i="24"/>
  <c r="E581" i="24"/>
  <c r="E580" i="24"/>
  <c r="E579" i="24"/>
  <c r="E578" i="24"/>
  <c r="E577" i="24"/>
  <c r="E576" i="24"/>
  <c r="E575" i="24"/>
  <c r="E574" i="24"/>
  <c r="E573" i="24"/>
  <c r="E572" i="24"/>
  <c r="E571" i="24"/>
  <c r="E570" i="24"/>
  <c r="E569" i="24"/>
  <c r="E568" i="24"/>
  <c r="E567" i="24"/>
  <c r="E566" i="24"/>
  <c r="E565" i="24"/>
  <c r="E564" i="24"/>
  <c r="E563" i="24"/>
  <c r="E562" i="24"/>
  <c r="E561" i="24"/>
  <c r="E560" i="24"/>
  <c r="E559" i="24"/>
  <c r="E558" i="24"/>
  <c r="E557" i="24"/>
  <c r="E556" i="24"/>
  <c r="E555" i="24"/>
  <c r="E554" i="24"/>
  <c r="E553" i="24"/>
  <c r="E552" i="24"/>
  <c r="E551" i="24"/>
  <c r="E550" i="24"/>
  <c r="E549" i="24"/>
  <c r="E548" i="24"/>
  <c r="E547" i="24"/>
  <c r="E546" i="24"/>
  <c r="E545" i="24"/>
  <c r="E544" i="24"/>
  <c r="E543" i="24"/>
  <c r="E542" i="24"/>
  <c r="E541" i="24"/>
  <c r="E540" i="24"/>
  <c r="E539" i="24"/>
  <c r="E538" i="24"/>
  <c r="E537" i="24"/>
  <c r="E536" i="24"/>
  <c r="E535" i="24"/>
  <c r="E534" i="24"/>
  <c r="E533" i="24"/>
  <c r="E532" i="24"/>
  <c r="E531" i="24"/>
  <c r="E530" i="24"/>
  <c r="E529" i="24"/>
  <c r="E528" i="24"/>
  <c r="E527" i="24"/>
  <c r="E526" i="24"/>
  <c r="E525" i="24"/>
  <c r="E524" i="24"/>
  <c r="E523" i="24"/>
  <c r="E522" i="24"/>
  <c r="E521" i="24"/>
  <c r="E520" i="24"/>
  <c r="E519" i="24"/>
  <c r="E518" i="24"/>
  <c r="E517" i="24"/>
  <c r="E516" i="24"/>
  <c r="E515" i="24"/>
  <c r="E514" i="24"/>
  <c r="E513" i="24"/>
  <c r="E512" i="24"/>
  <c r="E511" i="24"/>
  <c r="E510" i="24"/>
  <c r="E509" i="24"/>
  <c r="E508" i="24"/>
  <c r="E507" i="24"/>
  <c r="E506" i="24"/>
  <c r="E505" i="24"/>
  <c r="E504" i="24"/>
  <c r="E503" i="24"/>
  <c r="E502" i="24"/>
  <c r="E501" i="24"/>
  <c r="E500" i="24"/>
  <c r="E499" i="24"/>
  <c r="E498" i="24"/>
  <c r="E497" i="24"/>
  <c r="E496" i="24"/>
  <c r="E495" i="24"/>
  <c r="E494" i="24"/>
  <c r="E493" i="24"/>
  <c r="E492" i="24"/>
  <c r="E491" i="24"/>
  <c r="E490" i="24"/>
  <c r="E489" i="24"/>
  <c r="E488" i="24"/>
  <c r="E487" i="24"/>
  <c r="E486" i="24"/>
  <c r="E485" i="24"/>
  <c r="E484" i="24"/>
  <c r="E483" i="24"/>
  <c r="E482" i="24"/>
  <c r="E481" i="24"/>
  <c r="E480" i="24"/>
  <c r="E479" i="24"/>
  <c r="E478" i="24"/>
  <c r="E477" i="24"/>
  <c r="E476" i="24"/>
  <c r="E475" i="24"/>
  <c r="E474" i="24"/>
  <c r="E473" i="24"/>
  <c r="E472" i="24"/>
  <c r="E471" i="24"/>
  <c r="E470" i="24"/>
  <c r="E469" i="24"/>
  <c r="E468" i="24"/>
  <c r="E467" i="24"/>
  <c r="E466" i="24"/>
  <c r="E465" i="24"/>
  <c r="E464" i="24"/>
  <c r="E463" i="24"/>
  <c r="E462" i="24"/>
  <c r="E461" i="24"/>
  <c r="E460" i="24"/>
  <c r="E459" i="24"/>
  <c r="E458" i="24"/>
  <c r="E457" i="24"/>
  <c r="E456" i="24"/>
  <c r="E455" i="24"/>
  <c r="E454" i="24"/>
  <c r="E453" i="24"/>
  <c r="E452" i="24"/>
  <c r="E451" i="24"/>
  <c r="E450" i="24"/>
  <c r="E449" i="24"/>
  <c r="E448" i="24"/>
  <c r="E447" i="24"/>
  <c r="E446" i="24"/>
  <c r="E445" i="24"/>
  <c r="E444" i="24"/>
  <c r="E443" i="24"/>
  <c r="E442" i="24"/>
  <c r="E441" i="24"/>
  <c r="E440" i="24"/>
  <c r="E439" i="24"/>
  <c r="E438" i="24"/>
  <c r="E437" i="24"/>
  <c r="E436" i="24"/>
  <c r="E435" i="24"/>
  <c r="E434" i="24"/>
  <c r="E433" i="24"/>
  <c r="E432" i="24"/>
  <c r="E431" i="24"/>
  <c r="E430" i="24"/>
  <c r="E429" i="24"/>
  <c r="E428" i="24"/>
  <c r="E427" i="24"/>
  <c r="E426" i="24"/>
  <c r="E425" i="24"/>
  <c r="E424" i="24"/>
  <c r="E423" i="24"/>
  <c r="E422" i="24"/>
  <c r="E421" i="24"/>
  <c r="E420" i="24"/>
  <c r="E419" i="24"/>
  <c r="E418" i="24"/>
  <c r="E417" i="24"/>
  <c r="E416" i="24"/>
  <c r="E415" i="24"/>
  <c r="E414" i="24"/>
  <c r="E413" i="24"/>
  <c r="E412" i="24"/>
  <c r="E411" i="24"/>
  <c r="E410" i="24"/>
  <c r="E409" i="24"/>
  <c r="E408" i="24"/>
  <c r="E407" i="24"/>
  <c r="E406" i="24"/>
  <c r="E405" i="24"/>
  <c r="E404" i="24"/>
  <c r="E403" i="24"/>
  <c r="E402" i="24"/>
  <c r="E401" i="24"/>
  <c r="E400" i="24"/>
  <c r="E399" i="24"/>
  <c r="E398" i="24"/>
  <c r="E397" i="24"/>
  <c r="E396" i="24"/>
  <c r="E395" i="24"/>
  <c r="E394" i="24"/>
  <c r="E393" i="24"/>
  <c r="E392" i="24"/>
  <c r="E391" i="24"/>
  <c r="E390" i="24"/>
  <c r="E389" i="24"/>
  <c r="E388" i="24"/>
  <c r="E387" i="24"/>
  <c r="E386" i="24"/>
  <c r="E385" i="24"/>
  <c r="E384" i="24"/>
  <c r="E383" i="24"/>
  <c r="E382" i="24"/>
  <c r="E381" i="24"/>
  <c r="E380" i="24"/>
  <c r="E379" i="24"/>
  <c r="E378" i="24"/>
  <c r="E377" i="24"/>
  <c r="E376" i="24"/>
  <c r="E375" i="24"/>
  <c r="E374" i="24"/>
  <c r="E373" i="24"/>
  <c r="E372" i="24"/>
  <c r="E371" i="24"/>
  <c r="E370" i="24"/>
  <c r="E369" i="24"/>
  <c r="E368" i="24"/>
  <c r="E367" i="24"/>
  <c r="E366" i="24"/>
  <c r="E365" i="24"/>
  <c r="E364" i="24"/>
  <c r="E363" i="24"/>
  <c r="E362" i="24"/>
  <c r="E361" i="24"/>
  <c r="E360" i="24"/>
  <c r="E359" i="24"/>
  <c r="E358" i="24"/>
  <c r="E357" i="24"/>
  <c r="E356" i="24"/>
  <c r="E355" i="24"/>
  <c r="E354" i="24"/>
  <c r="E353" i="24"/>
  <c r="E352" i="24"/>
  <c r="E351" i="24"/>
  <c r="E350" i="24"/>
  <c r="E349" i="24"/>
  <c r="E348" i="24"/>
  <c r="E347" i="24"/>
  <c r="E346" i="24"/>
  <c r="E345" i="24"/>
  <c r="E344" i="24"/>
  <c r="E343" i="24"/>
  <c r="E342" i="24"/>
  <c r="E341" i="24"/>
  <c r="E340" i="24"/>
  <c r="E339" i="24"/>
  <c r="E338" i="24"/>
  <c r="E337" i="24"/>
  <c r="E336" i="24"/>
  <c r="E335" i="24"/>
  <c r="E334" i="24"/>
  <c r="E333" i="24"/>
  <c r="E332" i="24"/>
  <c r="E331" i="24"/>
  <c r="E330" i="24"/>
  <c r="E329" i="24"/>
  <c r="E328" i="24"/>
  <c r="E327" i="24"/>
  <c r="E326" i="24"/>
  <c r="E325" i="24"/>
  <c r="E324" i="24"/>
  <c r="E323" i="24"/>
  <c r="E322" i="24"/>
  <c r="E321" i="24"/>
  <c r="E320" i="24"/>
  <c r="E319" i="24"/>
  <c r="E318" i="24"/>
  <c r="E317" i="24"/>
  <c r="E316" i="24"/>
  <c r="E315" i="24"/>
  <c r="E314" i="24"/>
  <c r="E313" i="24"/>
  <c r="E312" i="24"/>
  <c r="E311" i="24"/>
  <c r="E310" i="24"/>
  <c r="E309" i="24"/>
  <c r="E308" i="24"/>
  <c r="E307" i="24"/>
  <c r="E306" i="24"/>
  <c r="E305" i="24"/>
  <c r="E304" i="24"/>
  <c r="E303" i="24"/>
  <c r="E302" i="24"/>
  <c r="E301" i="24"/>
  <c r="E300" i="24"/>
  <c r="E299" i="24"/>
  <c r="E298" i="24"/>
  <c r="E297" i="24"/>
  <c r="E296" i="24"/>
  <c r="E295" i="24"/>
  <c r="E294" i="24"/>
  <c r="E293" i="24"/>
  <c r="E292" i="24"/>
  <c r="E291" i="24"/>
  <c r="E290" i="24"/>
  <c r="E289" i="24"/>
  <c r="E288" i="24"/>
  <c r="E287" i="24"/>
  <c r="E286" i="24"/>
  <c r="E285" i="24"/>
  <c r="E284" i="24"/>
  <c r="E283" i="24"/>
  <c r="E282" i="24"/>
  <c r="E281" i="24"/>
  <c r="E280" i="24"/>
  <c r="E279" i="24"/>
  <c r="E278" i="24"/>
  <c r="E277" i="24"/>
  <c r="E276" i="24"/>
  <c r="E275" i="24"/>
  <c r="E274" i="24"/>
  <c r="E273" i="24"/>
  <c r="E272" i="24"/>
  <c r="E271" i="24"/>
  <c r="E270" i="24"/>
  <c r="E269" i="24"/>
  <c r="E268" i="24"/>
  <c r="E267" i="24"/>
  <c r="E266" i="24"/>
  <c r="E265" i="24"/>
  <c r="E264" i="24"/>
  <c r="E263" i="24"/>
  <c r="E262" i="24"/>
  <c r="E261" i="24"/>
  <c r="E260" i="24"/>
  <c r="E259" i="24"/>
  <c r="E258" i="24"/>
  <c r="E257" i="24"/>
  <c r="E256" i="24"/>
  <c r="E255" i="24"/>
  <c r="E254" i="24"/>
  <c r="E253" i="24"/>
  <c r="E252" i="24"/>
  <c r="E251" i="24"/>
  <c r="E250" i="24"/>
  <c r="E249" i="24"/>
  <c r="E248" i="24"/>
  <c r="E247" i="24"/>
  <c r="E246" i="24"/>
  <c r="E245" i="24"/>
  <c r="E244" i="24"/>
  <c r="E243" i="24"/>
  <c r="E242" i="24"/>
  <c r="E241" i="24"/>
  <c r="E240" i="24"/>
  <c r="E239" i="24"/>
  <c r="E238" i="24"/>
  <c r="E237" i="24"/>
  <c r="E236" i="24"/>
  <c r="E235" i="24"/>
  <c r="E234" i="24"/>
  <c r="E233" i="24"/>
  <c r="E232" i="24"/>
  <c r="E231" i="24"/>
  <c r="E230" i="24"/>
  <c r="E229" i="24"/>
  <c r="E228" i="24"/>
  <c r="E227" i="24"/>
  <c r="E226" i="24"/>
  <c r="E225" i="24"/>
  <c r="E224" i="24"/>
  <c r="E223" i="24"/>
  <c r="E222" i="24"/>
  <c r="E221" i="24"/>
  <c r="E220" i="24"/>
  <c r="E219" i="24"/>
  <c r="E218" i="24"/>
  <c r="E217" i="24"/>
  <c r="E216" i="24"/>
  <c r="E215" i="24"/>
  <c r="E214" i="24"/>
  <c r="E213" i="24"/>
  <c r="E212" i="24"/>
  <c r="E211" i="24"/>
  <c r="E210" i="24"/>
  <c r="E209" i="24"/>
  <c r="E208" i="24"/>
  <c r="E207" i="24"/>
  <c r="E206" i="24"/>
  <c r="E205" i="24"/>
  <c r="E204" i="24"/>
  <c r="E203" i="24"/>
  <c r="E202" i="24"/>
  <c r="E201" i="24"/>
  <c r="E200" i="24"/>
  <c r="E199" i="24"/>
  <c r="E198" i="24"/>
  <c r="E197" i="24"/>
  <c r="E196" i="24"/>
  <c r="E195" i="24"/>
  <c r="E194" i="24"/>
  <c r="E193" i="24"/>
  <c r="E192" i="24"/>
  <c r="E191" i="24"/>
  <c r="E190" i="24"/>
  <c r="E189" i="24"/>
  <c r="E188" i="24"/>
  <c r="E187" i="24"/>
  <c r="E186" i="24"/>
  <c r="E185" i="24"/>
  <c r="E184" i="24"/>
  <c r="E183" i="24"/>
  <c r="E182" i="24"/>
  <c r="E181" i="24"/>
  <c r="E180" i="24"/>
  <c r="E179" i="24"/>
  <c r="E178" i="24"/>
  <c r="E177" i="24"/>
  <c r="E176" i="24"/>
  <c r="E175" i="24"/>
  <c r="E174" i="24"/>
  <c r="E173" i="24"/>
  <c r="E172" i="24"/>
  <c r="E171" i="24"/>
  <c r="E170" i="24"/>
  <c r="E169" i="24"/>
  <c r="E168" i="24"/>
  <c r="E167" i="24"/>
  <c r="E166" i="24"/>
  <c r="E165" i="24"/>
  <c r="E164" i="24"/>
  <c r="E163" i="24"/>
  <c r="E162" i="24"/>
  <c r="E161" i="24"/>
  <c r="E160" i="24"/>
  <c r="E159" i="24"/>
  <c r="E158" i="24"/>
  <c r="E157" i="24"/>
  <c r="E156" i="24"/>
  <c r="E155" i="24"/>
  <c r="E154" i="24"/>
  <c r="E153" i="24"/>
  <c r="E152" i="24"/>
  <c r="E151" i="24"/>
  <c r="E150" i="24"/>
  <c r="E149" i="24"/>
  <c r="E148" i="24"/>
  <c r="E147" i="24"/>
  <c r="E146" i="24"/>
  <c r="E145" i="24"/>
  <c r="E144" i="24"/>
  <c r="E143" i="24"/>
  <c r="E142" i="24"/>
  <c r="E141" i="24"/>
  <c r="E140" i="24"/>
  <c r="E139" i="24"/>
  <c r="E138" i="24"/>
  <c r="E137" i="24"/>
  <c r="E136" i="24"/>
  <c r="E135" i="24"/>
  <c r="E134" i="24"/>
  <c r="E133" i="24"/>
  <c r="E132" i="24"/>
  <c r="E131" i="24"/>
  <c r="E130" i="24"/>
  <c r="E129" i="24"/>
  <c r="E128" i="24"/>
  <c r="E127" i="24"/>
  <c r="E126" i="24"/>
  <c r="E125" i="24"/>
  <c r="E124" i="24"/>
  <c r="E123" i="24"/>
  <c r="E122" i="24"/>
  <c r="E121" i="24"/>
  <c r="E120" i="24"/>
  <c r="E119" i="24"/>
  <c r="E118" i="24"/>
  <c r="E117" i="24"/>
  <c r="E116" i="24"/>
  <c r="E115" i="24"/>
  <c r="E114" i="24"/>
  <c r="E113" i="24"/>
  <c r="E112" i="24"/>
  <c r="E111" i="24"/>
  <c r="E110" i="24"/>
  <c r="E109" i="24"/>
  <c r="E108" i="24"/>
  <c r="E107" i="24"/>
  <c r="E106" i="24"/>
  <c r="E105" i="24"/>
  <c r="E104" i="24"/>
  <c r="E103" i="24"/>
  <c r="E102" i="24"/>
  <c r="E101" i="24"/>
  <c r="E100" i="24"/>
  <c r="E99" i="24"/>
  <c r="E98" i="24"/>
  <c r="E97" i="24"/>
  <c r="E96" i="24"/>
  <c r="E95" i="24"/>
  <c r="E94" i="24"/>
  <c r="E93" i="24"/>
  <c r="E92" i="24"/>
  <c r="E91" i="24"/>
  <c r="E90" i="24"/>
  <c r="E89" i="24"/>
  <c r="E88" i="24"/>
  <c r="E87" i="24"/>
  <c r="E86" i="24"/>
  <c r="E85" i="24"/>
  <c r="E84" i="24"/>
  <c r="E83" i="24"/>
  <c r="E82" i="24"/>
  <c r="E81" i="24"/>
  <c r="E80" i="24"/>
  <c r="E79" i="24"/>
  <c r="E78" i="24"/>
  <c r="E77" i="24"/>
  <c r="E76" i="24"/>
  <c r="E75" i="24"/>
  <c r="E74" i="24"/>
  <c r="E73" i="24"/>
  <c r="E72" i="24"/>
  <c r="E71" i="24"/>
  <c r="E70" i="24"/>
  <c r="E69" i="24"/>
  <c r="E68" i="24"/>
  <c r="E67" i="24"/>
  <c r="E66" i="24"/>
  <c r="E65" i="24"/>
  <c r="E64" i="24"/>
  <c r="E63" i="24"/>
  <c r="E62" i="24"/>
  <c r="E61" i="24"/>
  <c r="E60" i="24"/>
  <c r="E59" i="24"/>
  <c r="E58" i="24"/>
  <c r="E57" i="24"/>
  <c r="E56" i="24"/>
  <c r="E55" i="24"/>
  <c r="E54" i="24"/>
  <c r="E53" i="24"/>
  <c r="E52" i="24"/>
  <c r="E51" i="24"/>
  <c r="E50" i="24"/>
  <c r="E49" i="24"/>
  <c r="E48" i="24"/>
  <c r="E47" i="24"/>
  <c r="E46" i="24"/>
  <c r="E45" i="24"/>
  <c r="E44" i="24"/>
  <c r="E43" i="24"/>
  <c r="E42" i="24"/>
  <c r="E41" i="24"/>
  <c r="E40" i="24"/>
  <c r="E39" i="24"/>
  <c r="E38" i="24"/>
  <c r="E37" i="24"/>
  <c r="E36" i="24"/>
  <c r="E35" i="24"/>
  <c r="E34" i="24"/>
  <c r="E33" i="24"/>
  <c r="E32" i="24"/>
  <c r="E31" i="24"/>
  <c r="E30" i="24"/>
  <c r="E29" i="24"/>
  <c r="E28" i="24"/>
  <c r="E27" i="24"/>
  <c r="E26" i="24"/>
  <c r="E25" i="24"/>
  <c r="E24" i="24"/>
  <c r="E23" i="24"/>
  <c r="E22" i="24"/>
  <c r="E21" i="24"/>
  <c r="E20" i="24"/>
  <c r="E19" i="24"/>
  <c r="E18" i="24"/>
  <c r="E17" i="24"/>
  <c r="E16" i="24"/>
  <c r="E15" i="24"/>
  <c r="E14" i="24"/>
  <c r="E13" i="24"/>
  <c r="E12" i="24"/>
  <c r="E11" i="24"/>
  <c r="E10" i="24"/>
  <c r="E9" i="24"/>
  <c r="I7010" i="18"/>
  <c r="I7009" i="18"/>
  <c r="I7008" i="18"/>
  <c r="I7007" i="18"/>
  <c r="I7006" i="18"/>
  <c r="I7005" i="18"/>
  <c r="I7004" i="18"/>
  <c r="I7003" i="18"/>
  <c r="I7002" i="18"/>
  <c r="I7001" i="18"/>
  <c r="I7000" i="18"/>
  <c r="I6999" i="18"/>
  <c r="I6998" i="18"/>
  <c r="I6997" i="18"/>
  <c r="I6996" i="18"/>
  <c r="I6995" i="18"/>
  <c r="I6994" i="18"/>
  <c r="I6993" i="18"/>
  <c r="I6992" i="18"/>
  <c r="I6991" i="18"/>
  <c r="I6990" i="18"/>
  <c r="I6989" i="18"/>
  <c r="I6988" i="18"/>
  <c r="I6987" i="18"/>
  <c r="I6986" i="18"/>
  <c r="I6985" i="18"/>
  <c r="I6984" i="18"/>
  <c r="I6983" i="18"/>
  <c r="I6982" i="18"/>
  <c r="I6981" i="18"/>
  <c r="I6980" i="18"/>
  <c r="I6979" i="18"/>
  <c r="I6978" i="18"/>
  <c r="I6977" i="18"/>
  <c r="I6976" i="18"/>
  <c r="I6975" i="18"/>
  <c r="I6974" i="18"/>
  <c r="I6973" i="18"/>
  <c r="I6972" i="18"/>
  <c r="I6971" i="18"/>
  <c r="I6970" i="18"/>
  <c r="I6969" i="18"/>
  <c r="I6968" i="18"/>
  <c r="I6967" i="18"/>
  <c r="I6966" i="18"/>
  <c r="I6965" i="18"/>
  <c r="I6964" i="18"/>
  <c r="I6963" i="18"/>
  <c r="I6962" i="18"/>
  <c r="I6961" i="18"/>
  <c r="I6960" i="18"/>
  <c r="I6959" i="18"/>
  <c r="I6958" i="18"/>
  <c r="I6957" i="18"/>
  <c r="I6956" i="18"/>
  <c r="I6955" i="18"/>
  <c r="I6954" i="18"/>
  <c r="I6953" i="18"/>
  <c r="I6952" i="18"/>
  <c r="I6951" i="18"/>
  <c r="I6950" i="18"/>
  <c r="I6949" i="18"/>
  <c r="I6948" i="18"/>
  <c r="I6947" i="18"/>
  <c r="I6946" i="18"/>
  <c r="I6945" i="18"/>
  <c r="I6944" i="18"/>
  <c r="I6943" i="18"/>
  <c r="I6942" i="18"/>
  <c r="I6941" i="18"/>
  <c r="I6940" i="18"/>
  <c r="I6939" i="18"/>
  <c r="I6938" i="18"/>
  <c r="I6937" i="18"/>
  <c r="I6936" i="18"/>
  <c r="I6935" i="18"/>
  <c r="I6934" i="18"/>
  <c r="I6933" i="18"/>
  <c r="I6932" i="18"/>
  <c r="I6931" i="18"/>
  <c r="I6930" i="18"/>
  <c r="I6929" i="18"/>
  <c r="I6928" i="18"/>
  <c r="I6927" i="18"/>
  <c r="I6926" i="18"/>
  <c r="I6925" i="18"/>
  <c r="I6924" i="18"/>
  <c r="I6923" i="18"/>
  <c r="I6922" i="18"/>
  <c r="I6921" i="18"/>
  <c r="I6920" i="18"/>
  <c r="I6919" i="18"/>
  <c r="I6918" i="18"/>
  <c r="I6917" i="18"/>
  <c r="I6916" i="18"/>
  <c r="I6915" i="18"/>
  <c r="I6914" i="18"/>
  <c r="I6913" i="18"/>
  <c r="I6912" i="18"/>
  <c r="I6911" i="18"/>
  <c r="I6910" i="18"/>
  <c r="I6909" i="18"/>
  <c r="I6908" i="18"/>
  <c r="I6907" i="18"/>
  <c r="I6906" i="18"/>
  <c r="I6905" i="18"/>
  <c r="I6904" i="18"/>
  <c r="I6903" i="18"/>
  <c r="I6902" i="18"/>
  <c r="I6901" i="18"/>
  <c r="I6900" i="18"/>
  <c r="I6899" i="18"/>
  <c r="I6898" i="18"/>
  <c r="I6897" i="18"/>
  <c r="I6896" i="18"/>
  <c r="I6895" i="18"/>
  <c r="I6894" i="18"/>
  <c r="I6893" i="18"/>
  <c r="I6892" i="18"/>
  <c r="I6891" i="18"/>
  <c r="I6890" i="18"/>
  <c r="I6889" i="18"/>
  <c r="I6888" i="18"/>
  <c r="I6887" i="18"/>
  <c r="I6886" i="18"/>
  <c r="I6885" i="18"/>
  <c r="I6884" i="18"/>
  <c r="I6883" i="18"/>
  <c r="I6882" i="18"/>
  <c r="I6881" i="18"/>
  <c r="I6880" i="18"/>
  <c r="I6879" i="18"/>
  <c r="I6878" i="18"/>
  <c r="I6877" i="18"/>
  <c r="I6876" i="18"/>
  <c r="I6875" i="18"/>
  <c r="I6874" i="18"/>
  <c r="I6873" i="18"/>
  <c r="I6872" i="18"/>
  <c r="I6871" i="18"/>
  <c r="I6870" i="18"/>
  <c r="I6869" i="18"/>
  <c r="I6868" i="18"/>
  <c r="I6867" i="18"/>
  <c r="I6866" i="18"/>
  <c r="I6865" i="18"/>
  <c r="I6864" i="18"/>
  <c r="I6863" i="18"/>
  <c r="I6862" i="18"/>
  <c r="I6861" i="18"/>
  <c r="I6860" i="18"/>
  <c r="I6859" i="18"/>
  <c r="I6858" i="18"/>
  <c r="I6857" i="18"/>
  <c r="I6856" i="18"/>
  <c r="I6855" i="18"/>
  <c r="I6854" i="18"/>
  <c r="I6853" i="18"/>
  <c r="I6852" i="18"/>
  <c r="I6851" i="18"/>
  <c r="I6850" i="18"/>
  <c r="I6849" i="18"/>
  <c r="I6848" i="18"/>
  <c r="I6847" i="18"/>
  <c r="I6846" i="18"/>
  <c r="I6845" i="18"/>
  <c r="I6844" i="18"/>
  <c r="I6843" i="18"/>
  <c r="I6842" i="18"/>
  <c r="I6841" i="18"/>
  <c r="I6840" i="18"/>
  <c r="I6839" i="18"/>
  <c r="I6838" i="18"/>
  <c r="I6837" i="18"/>
  <c r="I6836" i="18"/>
  <c r="I6835" i="18"/>
  <c r="I6834" i="18"/>
  <c r="I6833" i="18"/>
  <c r="I6832" i="18"/>
  <c r="I6831" i="18"/>
  <c r="I6830" i="18"/>
  <c r="I6829" i="18"/>
  <c r="I6828" i="18"/>
  <c r="I6827" i="18"/>
  <c r="I6826" i="18"/>
  <c r="I6825" i="18"/>
  <c r="I6824" i="18"/>
  <c r="I6823" i="18"/>
  <c r="I6822" i="18"/>
  <c r="I6821" i="18"/>
  <c r="I6820" i="18"/>
  <c r="I6819" i="18"/>
  <c r="I6818" i="18"/>
  <c r="I6817" i="18"/>
  <c r="I6816" i="18"/>
  <c r="I6815" i="18"/>
  <c r="I6814" i="18"/>
  <c r="I6813" i="18"/>
  <c r="I6812" i="18"/>
  <c r="I6811" i="18"/>
  <c r="I6810" i="18"/>
  <c r="I6809" i="18"/>
  <c r="I6808" i="18"/>
  <c r="I6807" i="18"/>
  <c r="I6806" i="18"/>
  <c r="I6805" i="18"/>
  <c r="I6804" i="18"/>
  <c r="I6803" i="18"/>
  <c r="I6802" i="18"/>
  <c r="I6801" i="18"/>
  <c r="I6800" i="18"/>
  <c r="I6799" i="18"/>
  <c r="I6798" i="18"/>
  <c r="I6797" i="18"/>
  <c r="I6796" i="18"/>
  <c r="I6795" i="18"/>
  <c r="I6794" i="18"/>
  <c r="I6793" i="18"/>
  <c r="I6792" i="18"/>
  <c r="I6791" i="18"/>
  <c r="I6790" i="18"/>
  <c r="I6789" i="18"/>
  <c r="I6788" i="18"/>
  <c r="I6787" i="18"/>
  <c r="I6786" i="18"/>
  <c r="I6785" i="18"/>
  <c r="I6784" i="18"/>
  <c r="I6783" i="18"/>
  <c r="I6782" i="18"/>
  <c r="I6781" i="18"/>
  <c r="I6780" i="18"/>
  <c r="I6779" i="18"/>
  <c r="I6778" i="18"/>
  <c r="I6777" i="18"/>
  <c r="I6776" i="18"/>
  <c r="I6775" i="18"/>
  <c r="I6774" i="18"/>
  <c r="I6773" i="18"/>
  <c r="I6772" i="18"/>
  <c r="I6771" i="18"/>
  <c r="I6770" i="18"/>
  <c r="I6769" i="18"/>
  <c r="I6768" i="18"/>
  <c r="I6767" i="18"/>
  <c r="I6766" i="18"/>
  <c r="I6765" i="18"/>
  <c r="I6764" i="18"/>
  <c r="I6763" i="18"/>
  <c r="I6762" i="18"/>
  <c r="I6761" i="18"/>
  <c r="I6760" i="18"/>
  <c r="I6759" i="18"/>
  <c r="I6758" i="18"/>
  <c r="I6757" i="18"/>
  <c r="I6756" i="18"/>
  <c r="I6755" i="18"/>
  <c r="I6754" i="18"/>
  <c r="I6753" i="18"/>
  <c r="I6752" i="18"/>
  <c r="I6751" i="18"/>
  <c r="I6750" i="18"/>
  <c r="I6749" i="18"/>
  <c r="I6748" i="18"/>
  <c r="I6747" i="18"/>
  <c r="I6746" i="18"/>
  <c r="I6745" i="18"/>
  <c r="I6744" i="18"/>
  <c r="I6743" i="18"/>
  <c r="I6742" i="18"/>
  <c r="I6741" i="18"/>
  <c r="I6740" i="18"/>
  <c r="I6739" i="18"/>
  <c r="I6738" i="18"/>
  <c r="I6737" i="18"/>
  <c r="I6736" i="18"/>
  <c r="I6735" i="18"/>
  <c r="I6734" i="18"/>
  <c r="I6733" i="18"/>
  <c r="I6732" i="18"/>
  <c r="I6731" i="18"/>
  <c r="I6730" i="18"/>
  <c r="I6729" i="18"/>
  <c r="I6728" i="18"/>
  <c r="I6727" i="18"/>
  <c r="I6726" i="18"/>
  <c r="I6725" i="18"/>
  <c r="I6724" i="18"/>
  <c r="I6723" i="18"/>
  <c r="I6722" i="18"/>
  <c r="I6721" i="18"/>
  <c r="I6720" i="18"/>
  <c r="I6719" i="18"/>
  <c r="I6718" i="18"/>
  <c r="I6717" i="18"/>
  <c r="I6716" i="18"/>
  <c r="I6715" i="18"/>
  <c r="I6714" i="18"/>
  <c r="I6713" i="18"/>
  <c r="I6712" i="18"/>
  <c r="I6711" i="18"/>
  <c r="I6710" i="18"/>
  <c r="I6709" i="18"/>
  <c r="I6708" i="18"/>
  <c r="I6707" i="18"/>
  <c r="I6706" i="18"/>
  <c r="I6705" i="18"/>
  <c r="I6704" i="18"/>
  <c r="I6703" i="18"/>
  <c r="I6702" i="18"/>
  <c r="I6701" i="18"/>
  <c r="I6700" i="18"/>
  <c r="I6699" i="18"/>
  <c r="I6698" i="18"/>
  <c r="I6697" i="18"/>
  <c r="I6696" i="18"/>
  <c r="I6695" i="18"/>
  <c r="I6694" i="18"/>
  <c r="I6693" i="18"/>
  <c r="I6692" i="18"/>
  <c r="I6691" i="18"/>
  <c r="I6690" i="18"/>
  <c r="I6689" i="18"/>
  <c r="I6688" i="18"/>
  <c r="I6687" i="18"/>
  <c r="I6686" i="18"/>
  <c r="I6685" i="18"/>
  <c r="I6684" i="18"/>
  <c r="I6683" i="18"/>
  <c r="I6682" i="18"/>
  <c r="I6681" i="18"/>
  <c r="I6680" i="18"/>
  <c r="I6679" i="18"/>
  <c r="I6678" i="18"/>
  <c r="I6677" i="18"/>
  <c r="I6676" i="18"/>
  <c r="I6675" i="18"/>
  <c r="I6674" i="18"/>
  <c r="I6673" i="18"/>
  <c r="I6672" i="18"/>
  <c r="I6671" i="18"/>
  <c r="I6670" i="18"/>
  <c r="I6669" i="18"/>
  <c r="I6668" i="18"/>
  <c r="I6667" i="18"/>
  <c r="I6666" i="18"/>
  <c r="I6665" i="18"/>
  <c r="I6664" i="18"/>
  <c r="I6663" i="18"/>
  <c r="I6662" i="18"/>
  <c r="I6661" i="18"/>
  <c r="I6660" i="18"/>
  <c r="I6659" i="18"/>
  <c r="I6658" i="18"/>
  <c r="I6657" i="18"/>
  <c r="I6656" i="18"/>
  <c r="I6655" i="18"/>
  <c r="I6654" i="18"/>
  <c r="I6653" i="18"/>
  <c r="I6652" i="18"/>
  <c r="I6651" i="18"/>
  <c r="I6650" i="18"/>
  <c r="I6649" i="18"/>
  <c r="I6648" i="18"/>
  <c r="I6647" i="18"/>
  <c r="I6646" i="18"/>
  <c r="I6645" i="18"/>
  <c r="I6644" i="18"/>
  <c r="I6643" i="18"/>
  <c r="I6642" i="18"/>
  <c r="I6641" i="18"/>
  <c r="I6640" i="18"/>
  <c r="I6639" i="18"/>
  <c r="I6638" i="18"/>
  <c r="I6637" i="18"/>
  <c r="I6636" i="18"/>
  <c r="I6635" i="18"/>
  <c r="I6634" i="18"/>
  <c r="I6633" i="18"/>
  <c r="I6632" i="18"/>
  <c r="I6631" i="18"/>
  <c r="I6630" i="18"/>
  <c r="I6629" i="18"/>
  <c r="I6628" i="18"/>
  <c r="I6627" i="18"/>
  <c r="I6626" i="18"/>
  <c r="I6625" i="18"/>
  <c r="I6624" i="18"/>
  <c r="I6623" i="18"/>
  <c r="I6622" i="18"/>
  <c r="I6621" i="18"/>
  <c r="I6620" i="18"/>
  <c r="I6619" i="18"/>
  <c r="I6618" i="18"/>
  <c r="I6617" i="18"/>
  <c r="I6616" i="18"/>
  <c r="I6615" i="18"/>
  <c r="I6614" i="18"/>
  <c r="I6613" i="18"/>
  <c r="I6612" i="18"/>
  <c r="I6611" i="18"/>
  <c r="I6610" i="18"/>
  <c r="I6609" i="18"/>
  <c r="I6608" i="18"/>
  <c r="I6607" i="18"/>
  <c r="I6606" i="18"/>
  <c r="I6605" i="18"/>
  <c r="I6604" i="18"/>
  <c r="I6603" i="18"/>
  <c r="I6602" i="18"/>
  <c r="I6601" i="18"/>
  <c r="I6600" i="18"/>
  <c r="I6599" i="18"/>
  <c r="I6598" i="18"/>
  <c r="I6597" i="18"/>
  <c r="I6596" i="18"/>
  <c r="I6595" i="18"/>
  <c r="I6594" i="18"/>
  <c r="I6593" i="18"/>
  <c r="I6592" i="18"/>
  <c r="I6591" i="18"/>
  <c r="I6590" i="18"/>
  <c r="I6589" i="18"/>
  <c r="I6588" i="18"/>
  <c r="I6587" i="18"/>
  <c r="I6586" i="18"/>
  <c r="I6585" i="18"/>
  <c r="I6584" i="18"/>
  <c r="I6583" i="18"/>
  <c r="I6582" i="18"/>
  <c r="I6581" i="18"/>
  <c r="I6580" i="18"/>
  <c r="I6579" i="18"/>
  <c r="I6578" i="18"/>
  <c r="I6577" i="18"/>
  <c r="I6576" i="18"/>
  <c r="I6575" i="18"/>
  <c r="I6574" i="18"/>
  <c r="I6573" i="18"/>
  <c r="I6572" i="18"/>
  <c r="I6571" i="18"/>
  <c r="I6570" i="18"/>
  <c r="I6569" i="18"/>
  <c r="I6568" i="18"/>
  <c r="I6567" i="18"/>
  <c r="I6566" i="18"/>
  <c r="I6565" i="18"/>
  <c r="I6564" i="18"/>
  <c r="I6563" i="18"/>
  <c r="I6562" i="18"/>
  <c r="I6561" i="18"/>
  <c r="I6560" i="18"/>
  <c r="I6559" i="18"/>
  <c r="I6558" i="18"/>
  <c r="I6557" i="18"/>
  <c r="I6556" i="18"/>
  <c r="I6555" i="18"/>
  <c r="I6554" i="18"/>
  <c r="I6553" i="18"/>
  <c r="I6552" i="18"/>
  <c r="I6551" i="18"/>
  <c r="I6550" i="18"/>
  <c r="I6549" i="18"/>
  <c r="I6548" i="18"/>
  <c r="I6547" i="18"/>
  <c r="I6546" i="18"/>
  <c r="I6545" i="18"/>
  <c r="I6544" i="18"/>
  <c r="I6543" i="18"/>
  <c r="I6542" i="18"/>
  <c r="I6541" i="18"/>
  <c r="I6540" i="18"/>
  <c r="I6539" i="18"/>
  <c r="I6538" i="18"/>
  <c r="I6537" i="18"/>
  <c r="I6536" i="18"/>
  <c r="I6535" i="18"/>
  <c r="I6534" i="18"/>
  <c r="I6533" i="18"/>
  <c r="I6532" i="18"/>
  <c r="I6531" i="18"/>
  <c r="I6530" i="18"/>
  <c r="I6529" i="18"/>
  <c r="I6528" i="18"/>
  <c r="I6527" i="18"/>
  <c r="I6526" i="18"/>
  <c r="I6525" i="18"/>
  <c r="I6524" i="18"/>
  <c r="I6523" i="18"/>
  <c r="I6522" i="18"/>
  <c r="I6521" i="18"/>
  <c r="I6520" i="18"/>
  <c r="I6519" i="18"/>
  <c r="I6518" i="18"/>
  <c r="I6517" i="18"/>
  <c r="I6516" i="18"/>
  <c r="I6515" i="18"/>
  <c r="I6514" i="18"/>
  <c r="I6513" i="18"/>
  <c r="I6512" i="18"/>
  <c r="I6511" i="18"/>
  <c r="I6510" i="18"/>
  <c r="I6509" i="18"/>
  <c r="I6508" i="18"/>
  <c r="I6507" i="18"/>
  <c r="I6506" i="18"/>
  <c r="I6505" i="18"/>
  <c r="I6504" i="18"/>
  <c r="I6503" i="18"/>
  <c r="I6502" i="18"/>
  <c r="I6501" i="18"/>
  <c r="I6500" i="18"/>
  <c r="I6499" i="18"/>
  <c r="I6498" i="18"/>
  <c r="I6497" i="18"/>
  <c r="I6496" i="18"/>
  <c r="I6495" i="18"/>
  <c r="I6494" i="18"/>
  <c r="I6493" i="18"/>
  <c r="I6492" i="18"/>
  <c r="I6491" i="18"/>
  <c r="I6490" i="18"/>
  <c r="I6489" i="18"/>
  <c r="I6488" i="18"/>
  <c r="I6487" i="18"/>
  <c r="I6486" i="18"/>
  <c r="I6485" i="18"/>
  <c r="I6484" i="18"/>
  <c r="I6483" i="18"/>
  <c r="I6482" i="18"/>
  <c r="I6481" i="18"/>
  <c r="I6480" i="18"/>
  <c r="I6479" i="18"/>
  <c r="I6478" i="18"/>
  <c r="I6477" i="18"/>
  <c r="I6476" i="18"/>
  <c r="I6475" i="18"/>
  <c r="I6474" i="18"/>
  <c r="I6473" i="18"/>
  <c r="I6472" i="18"/>
  <c r="I6471" i="18"/>
  <c r="I6470" i="18"/>
  <c r="I6469" i="18"/>
  <c r="I6468" i="18"/>
  <c r="I6467" i="18"/>
  <c r="I6466" i="18"/>
  <c r="I6465" i="18"/>
  <c r="I6464" i="18"/>
  <c r="I6463" i="18"/>
  <c r="I6462" i="18"/>
  <c r="I6461" i="18"/>
  <c r="I6460" i="18"/>
  <c r="I6459" i="18"/>
  <c r="I6458" i="18"/>
  <c r="I6457" i="18"/>
  <c r="I6456" i="18"/>
  <c r="I6455" i="18"/>
  <c r="I6454" i="18"/>
  <c r="I6453" i="18"/>
  <c r="I6452" i="18"/>
  <c r="I6451" i="18"/>
  <c r="I6450" i="18"/>
  <c r="I6449" i="18"/>
  <c r="I6448" i="18"/>
  <c r="I6447" i="18"/>
  <c r="I6446" i="18"/>
  <c r="I6445" i="18"/>
  <c r="I6444" i="18"/>
  <c r="I6443" i="18"/>
  <c r="I6442" i="18"/>
  <c r="I6441" i="18"/>
  <c r="I6440" i="18"/>
  <c r="I6439" i="18"/>
  <c r="I6438" i="18"/>
  <c r="I6437" i="18"/>
  <c r="I6436" i="18"/>
  <c r="I6435" i="18"/>
  <c r="I6434" i="18"/>
  <c r="I6433" i="18"/>
  <c r="I6432" i="18"/>
  <c r="I6431" i="18"/>
  <c r="I6430" i="18"/>
  <c r="I6429" i="18"/>
  <c r="I6428" i="18"/>
  <c r="I6427" i="18"/>
  <c r="I6426" i="18"/>
  <c r="I6425" i="18"/>
  <c r="I6424" i="18"/>
  <c r="I6423" i="18"/>
  <c r="I6422" i="18"/>
  <c r="I6421" i="18"/>
  <c r="I6420" i="18"/>
  <c r="I6419" i="18"/>
  <c r="I6418" i="18"/>
  <c r="I6417" i="18"/>
  <c r="I6416" i="18"/>
  <c r="I6415" i="18"/>
  <c r="I6414" i="18"/>
  <c r="I6413" i="18"/>
  <c r="I6412" i="18"/>
  <c r="I6411" i="18"/>
  <c r="I6410" i="18"/>
  <c r="I6409" i="18"/>
  <c r="I6408" i="18"/>
  <c r="I6407" i="18"/>
  <c r="I6406" i="18"/>
  <c r="I6405" i="18"/>
  <c r="I6404" i="18"/>
  <c r="I6403" i="18"/>
  <c r="I6402" i="18"/>
  <c r="I6401" i="18"/>
  <c r="I6400" i="18"/>
  <c r="I6399" i="18"/>
  <c r="I6398" i="18"/>
  <c r="I6397" i="18"/>
  <c r="I6396" i="18"/>
  <c r="I6395" i="18"/>
  <c r="I6394" i="18"/>
  <c r="I6393" i="18"/>
  <c r="I6392" i="18"/>
  <c r="I6391" i="18"/>
  <c r="I6390" i="18"/>
  <c r="I6389" i="18"/>
  <c r="I6388" i="18"/>
  <c r="I6387" i="18"/>
  <c r="I6386" i="18"/>
  <c r="I6385" i="18"/>
  <c r="I6384" i="18"/>
  <c r="I6383" i="18"/>
  <c r="I6382" i="18"/>
  <c r="I6381" i="18"/>
  <c r="I6380" i="18"/>
  <c r="I6379" i="18"/>
  <c r="I6378" i="18"/>
  <c r="I6377" i="18"/>
  <c r="I6376" i="18"/>
  <c r="I6375" i="18"/>
  <c r="I6374" i="18"/>
  <c r="I6373" i="18"/>
  <c r="I6372" i="18"/>
  <c r="I6371" i="18"/>
  <c r="I6370" i="18"/>
  <c r="I6369" i="18"/>
  <c r="I6368" i="18"/>
  <c r="I6367" i="18"/>
  <c r="I6366" i="18"/>
  <c r="I6365" i="18"/>
  <c r="I6364" i="18"/>
  <c r="I6363" i="18"/>
  <c r="I6362" i="18"/>
  <c r="I6361" i="18"/>
  <c r="I6360" i="18"/>
  <c r="I6359" i="18"/>
  <c r="I6358" i="18"/>
  <c r="I6357" i="18"/>
  <c r="I6356" i="18"/>
  <c r="I6355" i="18"/>
  <c r="I6354" i="18"/>
  <c r="I6353" i="18"/>
  <c r="I6352" i="18"/>
  <c r="I6351" i="18"/>
  <c r="I6350" i="18"/>
  <c r="I6349" i="18"/>
  <c r="I6348" i="18"/>
  <c r="I6347" i="18"/>
  <c r="I6346" i="18"/>
  <c r="I6345" i="18"/>
  <c r="I6344" i="18"/>
  <c r="I6343" i="18"/>
  <c r="I6342" i="18"/>
  <c r="I6341" i="18"/>
  <c r="I6340" i="18"/>
  <c r="I6339" i="18"/>
  <c r="I6338" i="18"/>
  <c r="I6337" i="18"/>
  <c r="I6336" i="18"/>
  <c r="I6335" i="18"/>
  <c r="I6334" i="18"/>
  <c r="I6333" i="18"/>
  <c r="I6332" i="18"/>
  <c r="I6331" i="18"/>
  <c r="I6330" i="18"/>
  <c r="I6329" i="18"/>
  <c r="I6328" i="18"/>
  <c r="I6327" i="18"/>
  <c r="I6326" i="18"/>
  <c r="I6325" i="18"/>
  <c r="I6324" i="18"/>
  <c r="I6323" i="18"/>
  <c r="I6322" i="18"/>
  <c r="I6321" i="18"/>
  <c r="I6320" i="18"/>
  <c r="I6319" i="18"/>
  <c r="I6318" i="18"/>
  <c r="I6317" i="18"/>
  <c r="I6316" i="18"/>
  <c r="I6315" i="18"/>
  <c r="I6314" i="18"/>
  <c r="I6313" i="18"/>
  <c r="I6312" i="18"/>
  <c r="I6311" i="18"/>
  <c r="I6310" i="18"/>
  <c r="I6309" i="18"/>
  <c r="I6308" i="18"/>
  <c r="I6307" i="18"/>
  <c r="I6306" i="18"/>
  <c r="I6305" i="18"/>
  <c r="I6304" i="18"/>
  <c r="I6303" i="18"/>
  <c r="I6302" i="18"/>
  <c r="I6301" i="18"/>
  <c r="I6300" i="18"/>
  <c r="I6299" i="18"/>
  <c r="I6298" i="18"/>
  <c r="I6297" i="18"/>
  <c r="I6296" i="18"/>
  <c r="I6295" i="18"/>
  <c r="I6294" i="18"/>
  <c r="I6293" i="18"/>
  <c r="I6292" i="18"/>
  <c r="I6291" i="18"/>
  <c r="I6290" i="18"/>
  <c r="I6289" i="18"/>
  <c r="I6288" i="18"/>
  <c r="I6287" i="18"/>
  <c r="I6286" i="18"/>
  <c r="I6285" i="18"/>
  <c r="I6284" i="18"/>
  <c r="I6283" i="18"/>
  <c r="I6282" i="18"/>
  <c r="I6281" i="18"/>
  <c r="I6280" i="18"/>
  <c r="I6279" i="18"/>
  <c r="I6278" i="18"/>
  <c r="I6277" i="18"/>
  <c r="I6276" i="18"/>
  <c r="I6275" i="18"/>
  <c r="I6274" i="18"/>
  <c r="I6273" i="18"/>
  <c r="I6272" i="18"/>
  <c r="I6271" i="18"/>
  <c r="I6270" i="18"/>
  <c r="I6269" i="18"/>
  <c r="I6268" i="18"/>
  <c r="I6267" i="18"/>
  <c r="I6266" i="18"/>
  <c r="I6265" i="18"/>
  <c r="I6264" i="18"/>
  <c r="I6263" i="18"/>
  <c r="I6262" i="18"/>
  <c r="I6261" i="18"/>
  <c r="I6260" i="18"/>
  <c r="I6259" i="18"/>
  <c r="I6258" i="18"/>
  <c r="I6257" i="18"/>
  <c r="I6256" i="18"/>
  <c r="I6255" i="18"/>
  <c r="I6254" i="18"/>
  <c r="I6253" i="18"/>
  <c r="I6252" i="18"/>
  <c r="I6251" i="18"/>
  <c r="I6250" i="18"/>
  <c r="I6249" i="18"/>
  <c r="I6248" i="18"/>
  <c r="I6247" i="18"/>
  <c r="I6246" i="18"/>
  <c r="I6245" i="18"/>
  <c r="I6244" i="18"/>
  <c r="I6243" i="18"/>
  <c r="I6242" i="18"/>
  <c r="I6241" i="18"/>
  <c r="I6240" i="18"/>
  <c r="I6239" i="18"/>
  <c r="I6238" i="18"/>
  <c r="I6237" i="18"/>
  <c r="I6236" i="18"/>
  <c r="I6235" i="18"/>
  <c r="I6234" i="18"/>
  <c r="I6233" i="18"/>
  <c r="I6232" i="18"/>
  <c r="I6231" i="18"/>
  <c r="I6230" i="18"/>
  <c r="I6229" i="18"/>
  <c r="I6228" i="18"/>
  <c r="I6227" i="18"/>
  <c r="I6226" i="18"/>
  <c r="I6225" i="18"/>
  <c r="I6224" i="18"/>
  <c r="I6223" i="18"/>
  <c r="I6222" i="18"/>
  <c r="I6221" i="18"/>
  <c r="I6220" i="18"/>
  <c r="I6219" i="18"/>
  <c r="I6218" i="18"/>
  <c r="I6217" i="18"/>
  <c r="I6216" i="18"/>
  <c r="I6215" i="18"/>
  <c r="I6214" i="18"/>
  <c r="I6213" i="18"/>
  <c r="I6212" i="18"/>
  <c r="I6211" i="18"/>
  <c r="I6210" i="18"/>
  <c r="I6209" i="18"/>
  <c r="I6208" i="18"/>
  <c r="I6207" i="18"/>
  <c r="I6206" i="18"/>
  <c r="I6205" i="18"/>
  <c r="I6204" i="18"/>
  <c r="I6203" i="18"/>
  <c r="I6202" i="18"/>
  <c r="I6201" i="18"/>
  <c r="I6200" i="18"/>
  <c r="I6199" i="18"/>
  <c r="I6198" i="18"/>
  <c r="I6197" i="18"/>
  <c r="I6196" i="18"/>
  <c r="I6195" i="18"/>
  <c r="I6194" i="18"/>
  <c r="I6193" i="18"/>
  <c r="I6192" i="18"/>
  <c r="I6191" i="18"/>
  <c r="I6190" i="18"/>
  <c r="I6189" i="18"/>
  <c r="I6188" i="18"/>
  <c r="I6187" i="18"/>
  <c r="I6186" i="18"/>
  <c r="I6185" i="18"/>
  <c r="I6184" i="18"/>
  <c r="I6183" i="18"/>
  <c r="I6182" i="18"/>
  <c r="I6181" i="18"/>
  <c r="I6180" i="18"/>
  <c r="I6179" i="18"/>
  <c r="I6178" i="18"/>
  <c r="I6177" i="18"/>
  <c r="I6176" i="18"/>
  <c r="I6175" i="18"/>
  <c r="I6174" i="18"/>
  <c r="I6173" i="18"/>
  <c r="I6172" i="18"/>
  <c r="I6171" i="18"/>
  <c r="I6170" i="18"/>
  <c r="I6169" i="18"/>
  <c r="I6168" i="18"/>
  <c r="I6167" i="18"/>
  <c r="I6166" i="18"/>
  <c r="I6165" i="18"/>
  <c r="I6164" i="18"/>
  <c r="I6163" i="18"/>
  <c r="I6162" i="18"/>
  <c r="I6161" i="18"/>
  <c r="I6160" i="18"/>
  <c r="I6159" i="18"/>
  <c r="I6158" i="18"/>
  <c r="I6157" i="18"/>
  <c r="I6156" i="18"/>
  <c r="I6155" i="18"/>
  <c r="I6154" i="18"/>
  <c r="I6153" i="18"/>
  <c r="I6152" i="18"/>
  <c r="I6151" i="18"/>
  <c r="I6150" i="18"/>
  <c r="I6149" i="18"/>
  <c r="I6148" i="18"/>
  <c r="I6147" i="18"/>
  <c r="I6146" i="18"/>
  <c r="I6145" i="18"/>
  <c r="I6144" i="18"/>
  <c r="I6143" i="18"/>
  <c r="I6142" i="18"/>
  <c r="I6141" i="18"/>
  <c r="I6140" i="18"/>
  <c r="I6139" i="18"/>
  <c r="I6138" i="18"/>
  <c r="I6137" i="18"/>
  <c r="I6136" i="18"/>
  <c r="I6135" i="18"/>
  <c r="I6134" i="18"/>
  <c r="I6133" i="18"/>
  <c r="I6132" i="18"/>
  <c r="I6131" i="18"/>
  <c r="I6130" i="18"/>
  <c r="I6129" i="18"/>
  <c r="I6128" i="18"/>
  <c r="I6127" i="18"/>
  <c r="I6126" i="18"/>
  <c r="I6125" i="18"/>
  <c r="I6124" i="18"/>
  <c r="I6123" i="18"/>
  <c r="I6122" i="18"/>
  <c r="I6121" i="18"/>
  <c r="I6120" i="18"/>
  <c r="I6119" i="18"/>
  <c r="I6118" i="18"/>
  <c r="I6117" i="18"/>
  <c r="I6116" i="18"/>
  <c r="I6115" i="18"/>
  <c r="I6114" i="18"/>
  <c r="I6113" i="18"/>
  <c r="I6112" i="18"/>
  <c r="I6111" i="18"/>
  <c r="I6110" i="18"/>
  <c r="I6109" i="18"/>
  <c r="I6108" i="18"/>
  <c r="I6107" i="18"/>
  <c r="I6106" i="18"/>
  <c r="I6105" i="18"/>
  <c r="I6104" i="18"/>
  <c r="I6103" i="18"/>
  <c r="I6102" i="18"/>
  <c r="I6101" i="18"/>
  <c r="I6100" i="18"/>
  <c r="I6099" i="18"/>
  <c r="I6098" i="18"/>
  <c r="I6097" i="18"/>
  <c r="I6096" i="18"/>
  <c r="I6095" i="18"/>
  <c r="I6094" i="18"/>
  <c r="I6093" i="18"/>
  <c r="I6092" i="18"/>
  <c r="I6091" i="18"/>
  <c r="I6090" i="18"/>
  <c r="I6089" i="18"/>
  <c r="I6088" i="18"/>
  <c r="I6087" i="18"/>
  <c r="I6086" i="18"/>
  <c r="I6085" i="18"/>
  <c r="I6084" i="18"/>
  <c r="I6083" i="18"/>
  <c r="I6082" i="18"/>
  <c r="I6081" i="18"/>
  <c r="I6080" i="18"/>
  <c r="I6079" i="18"/>
  <c r="I6078" i="18"/>
  <c r="I6077" i="18"/>
  <c r="I6076" i="18"/>
  <c r="I6075" i="18"/>
  <c r="I6074" i="18"/>
  <c r="I6073" i="18"/>
  <c r="I6072" i="18"/>
  <c r="I6071" i="18"/>
  <c r="I6070" i="18"/>
  <c r="I6069" i="18"/>
  <c r="I6068" i="18"/>
  <c r="I6067" i="18"/>
  <c r="I6066" i="18"/>
  <c r="I6065" i="18"/>
  <c r="I6064" i="18"/>
  <c r="I6063" i="18"/>
  <c r="I6062" i="18"/>
  <c r="I6061" i="18"/>
  <c r="I6060" i="18"/>
  <c r="I6059" i="18"/>
  <c r="I6058" i="18"/>
  <c r="I6057" i="18"/>
  <c r="I6056" i="18"/>
  <c r="I6055" i="18"/>
  <c r="I6054" i="18"/>
  <c r="I6053" i="18"/>
  <c r="I6052" i="18"/>
  <c r="I6051" i="18"/>
  <c r="I6050" i="18"/>
  <c r="I6049" i="18"/>
  <c r="I6048" i="18"/>
  <c r="I6047" i="18"/>
  <c r="I6046" i="18"/>
  <c r="I6045" i="18"/>
  <c r="I6044" i="18"/>
  <c r="I6043" i="18"/>
  <c r="I6042" i="18"/>
  <c r="I6041" i="18"/>
  <c r="I6040" i="18"/>
  <c r="I6039" i="18"/>
  <c r="I6038" i="18"/>
  <c r="I6037" i="18"/>
  <c r="I6036" i="18"/>
  <c r="I6035" i="18"/>
  <c r="I6034" i="18"/>
  <c r="I6033" i="18"/>
  <c r="I6032" i="18"/>
  <c r="I6031" i="18"/>
  <c r="I6030" i="18"/>
  <c r="I6029" i="18"/>
  <c r="I6028" i="18"/>
  <c r="I6027" i="18"/>
  <c r="I6026" i="18"/>
  <c r="I6025" i="18"/>
  <c r="I6024" i="18"/>
  <c r="I6023" i="18"/>
  <c r="I6022" i="18"/>
  <c r="I6021" i="18"/>
  <c r="I6020" i="18"/>
  <c r="I6019" i="18"/>
  <c r="I6018" i="18"/>
  <c r="I6017" i="18"/>
  <c r="I6016" i="18"/>
  <c r="I6015" i="18"/>
  <c r="I6014" i="18"/>
  <c r="I6013" i="18"/>
  <c r="I6012" i="18"/>
  <c r="I6011" i="18"/>
  <c r="I6010" i="18"/>
  <c r="I6009" i="18"/>
  <c r="I6008" i="18"/>
  <c r="I6007" i="18"/>
  <c r="I6006" i="18"/>
  <c r="I6005" i="18"/>
  <c r="I6004" i="18"/>
  <c r="I6003" i="18"/>
  <c r="I6002" i="18"/>
  <c r="I6001" i="18"/>
  <c r="I6000" i="18"/>
  <c r="I5999" i="18"/>
  <c r="I5998" i="18"/>
  <c r="I5997" i="18"/>
  <c r="I5996" i="18"/>
  <c r="I5995" i="18"/>
  <c r="I5994" i="18"/>
  <c r="I5993" i="18"/>
  <c r="I5992" i="18"/>
  <c r="I5991" i="18"/>
  <c r="I5990" i="18"/>
  <c r="I5989" i="18"/>
  <c r="I5988" i="18"/>
  <c r="I5987" i="18"/>
  <c r="I5986" i="18"/>
  <c r="I5985" i="18"/>
  <c r="I5984" i="18"/>
  <c r="I5983" i="18"/>
  <c r="I5982" i="18"/>
  <c r="I5981" i="18"/>
  <c r="I5980" i="18"/>
  <c r="I5979" i="18"/>
  <c r="I5978" i="18"/>
  <c r="I5977" i="18"/>
  <c r="I5976" i="18"/>
  <c r="I5975" i="18"/>
  <c r="I5974" i="18"/>
  <c r="I5973" i="18"/>
  <c r="I5972" i="18"/>
  <c r="I5971" i="18"/>
  <c r="I5970" i="18"/>
  <c r="I5969" i="18"/>
  <c r="I5968" i="18"/>
  <c r="I5967" i="18"/>
  <c r="I5966" i="18"/>
  <c r="I5965" i="18"/>
  <c r="I5964" i="18"/>
  <c r="I5963" i="18"/>
  <c r="I5962" i="18"/>
  <c r="I5961" i="18"/>
  <c r="I5960" i="18"/>
  <c r="I5959" i="18"/>
  <c r="I5958" i="18"/>
  <c r="I5957" i="18"/>
  <c r="I5956" i="18"/>
  <c r="I5955" i="18"/>
  <c r="I5954" i="18"/>
  <c r="I5953" i="18"/>
  <c r="I5952" i="18"/>
  <c r="I5951" i="18"/>
  <c r="I5950" i="18"/>
  <c r="I5949" i="18"/>
  <c r="I5948" i="18"/>
  <c r="I5947" i="18"/>
  <c r="I5946" i="18"/>
  <c r="I5945" i="18"/>
  <c r="I5944" i="18"/>
  <c r="I5943" i="18"/>
  <c r="I5942" i="18"/>
  <c r="I5941" i="18"/>
  <c r="I5940" i="18"/>
  <c r="I5939" i="18"/>
  <c r="I5938" i="18"/>
  <c r="I5937" i="18"/>
  <c r="I5936" i="18"/>
  <c r="I5935" i="18"/>
  <c r="I5934" i="18"/>
  <c r="I5933" i="18"/>
  <c r="I5932" i="18"/>
  <c r="I5931" i="18"/>
  <c r="I5930" i="18"/>
  <c r="I5929" i="18"/>
  <c r="I5928" i="18"/>
  <c r="I5927" i="18"/>
  <c r="I5926" i="18"/>
  <c r="I5925" i="18"/>
  <c r="I5924" i="18"/>
  <c r="I5923" i="18"/>
  <c r="I5922" i="18"/>
  <c r="I5921" i="18"/>
  <c r="I5920" i="18"/>
  <c r="I5919" i="18"/>
  <c r="I5918" i="18"/>
  <c r="I5917" i="18"/>
  <c r="I5916" i="18"/>
  <c r="I5915" i="18"/>
  <c r="I5914" i="18"/>
  <c r="I5913" i="18"/>
  <c r="I5912" i="18"/>
  <c r="I5911" i="18"/>
  <c r="I5910" i="18"/>
  <c r="I5909" i="18"/>
  <c r="I5908" i="18"/>
  <c r="I5907" i="18"/>
  <c r="I5906" i="18"/>
  <c r="I5905" i="18"/>
  <c r="I5904" i="18"/>
  <c r="I5903" i="18"/>
  <c r="I5902" i="18"/>
  <c r="I5901" i="18"/>
  <c r="I5900" i="18"/>
  <c r="I5899" i="18"/>
  <c r="I5898" i="18"/>
  <c r="I5897" i="18"/>
  <c r="I5896" i="18"/>
  <c r="I5895" i="18"/>
  <c r="I5894" i="18"/>
  <c r="I5893" i="18"/>
  <c r="I5892" i="18"/>
  <c r="I5891" i="18"/>
  <c r="I5890" i="18"/>
  <c r="I5889" i="18"/>
  <c r="I5888" i="18"/>
  <c r="I5887" i="18"/>
  <c r="I5886" i="18"/>
  <c r="I5885" i="18"/>
  <c r="I5884" i="18"/>
  <c r="I5883" i="18"/>
  <c r="I5882" i="18"/>
  <c r="I5881" i="18"/>
  <c r="I5880" i="18"/>
  <c r="I5879" i="18"/>
  <c r="I5878" i="18"/>
  <c r="I5877" i="18"/>
  <c r="I5876" i="18"/>
  <c r="I5875" i="18"/>
  <c r="I5874" i="18"/>
  <c r="I5873" i="18"/>
  <c r="I5872" i="18"/>
  <c r="I5871" i="18"/>
  <c r="I5870" i="18"/>
  <c r="I5869" i="18"/>
  <c r="I5868" i="18"/>
  <c r="I5867" i="18"/>
  <c r="I5866" i="18"/>
  <c r="I5865" i="18"/>
  <c r="I5864" i="18"/>
  <c r="I5863" i="18"/>
  <c r="I5862" i="18"/>
  <c r="I5861" i="18"/>
  <c r="I5860" i="18"/>
  <c r="I5859" i="18"/>
  <c r="I5858" i="18"/>
  <c r="I5857" i="18"/>
  <c r="I5856" i="18"/>
  <c r="I5855" i="18"/>
  <c r="I5854" i="18"/>
  <c r="I5853" i="18"/>
  <c r="I5852" i="18"/>
  <c r="I5851" i="18"/>
  <c r="I5850" i="18"/>
  <c r="I5849" i="18"/>
  <c r="I5848" i="18"/>
  <c r="I5847" i="18"/>
  <c r="I5846" i="18"/>
  <c r="I5845" i="18"/>
  <c r="I5844" i="18"/>
  <c r="I5843" i="18"/>
  <c r="I5842" i="18"/>
  <c r="I5841" i="18"/>
  <c r="I5840" i="18"/>
  <c r="I5839" i="18"/>
  <c r="I5838" i="18"/>
  <c r="I5837" i="18"/>
  <c r="I5836" i="18"/>
  <c r="I5835" i="18"/>
  <c r="I5834" i="18"/>
  <c r="I5833" i="18"/>
  <c r="I5832" i="18"/>
  <c r="I5831" i="18"/>
  <c r="I5830" i="18"/>
  <c r="I5829" i="18"/>
  <c r="I5828" i="18"/>
  <c r="I5827" i="18"/>
  <c r="I5826" i="18"/>
  <c r="I5825" i="18"/>
  <c r="I5824" i="18"/>
  <c r="I5823" i="18"/>
  <c r="I5822" i="18"/>
  <c r="I5821" i="18"/>
  <c r="I5820" i="18"/>
  <c r="I5819" i="18"/>
  <c r="I5818" i="18"/>
  <c r="I5817" i="18"/>
  <c r="I5816" i="18"/>
  <c r="I5815" i="18"/>
  <c r="I5814" i="18"/>
  <c r="I5813" i="18"/>
  <c r="I5812" i="18"/>
  <c r="I5811" i="18"/>
  <c r="I5810" i="18"/>
  <c r="I5809" i="18"/>
  <c r="I5808" i="18"/>
  <c r="I5807" i="18"/>
  <c r="I5806" i="18"/>
  <c r="I5805" i="18"/>
  <c r="I5804" i="18"/>
  <c r="I5803" i="18"/>
  <c r="I5802" i="18"/>
  <c r="I5801" i="18"/>
  <c r="I5800" i="18"/>
  <c r="I5799" i="18"/>
  <c r="I5798" i="18"/>
  <c r="I5797" i="18"/>
  <c r="I5796" i="18"/>
  <c r="I5795" i="18"/>
  <c r="I5794" i="18"/>
  <c r="I5793" i="18"/>
  <c r="I5792" i="18"/>
  <c r="I5791" i="18"/>
  <c r="I5790" i="18"/>
  <c r="I5789" i="18"/>
  <c r="I5788" i="18"/>
  <c r="I5787" i="18"/>
  <c r="I5786" i="18"/>
  <c r="I5785" i="18"/>
  <c r="I5784" i="18"/>
  <c r="I5783" i="18"/>
  <c r="I5782" i="18"/>
  <c r="I5781" i="18"/>
  <c r="I5780" i="18"/>
  <c r="I5779" i="18"/>
  <c r="I5778" i="18"/>
  <c r="I5777" i="18"/>
  <c r="I5776" i="18"/>
  <c r="I5775" i="18"/>
  <c r="I5774" i="18"/>
  <c r="I5773" i="18"/>
  <c r="I5772" i="18"/>
  <c r="I5771" i="18"/>
  <c r="I5770" i="18"/>
  <c r="I5769" i="18"/>
  <c r="I5768" i="18"/>
  <c r="I5767" i="18"/>
  <c r="I5766" i="18"/>
  <c r="I5765" i="18"/>
  <c r="I5764" i="18"/>
  <c r="I5763" i="18"/>
  <c r="I5762" i="18"/>
  <c r="I5761" i="18"/>
  <c r="I5760" i="18"/>
  <c r="I5759" i="18"/>
  <c r="I5758" i="18"/>
  <c r="I5757" i="18"/>
  <c r="I5756" i="18"/>
  <c r="I5755" i="18"/>
  <c r="I5754" i="18"/>
  <c r="I5753" i="18"/>
  <c r="I5752" i="18"/>
  <c r="I5751" i="18"/>
  <c r="I5750" i="18"/>
  <c r="I5749" i="18"/>
  <c r="I5748" i="18"/>
  <c r="I5747" i="18"/>
  <c r="I5746" i="18"/>
  <c r="I5745" i="18"/>
  <c r="I5744" i="18"/>
  <c r="I5743" i="18"/>
  <c r="I5742" i="18"/>
  <c r="I5741" i="18"/>
  <c r="I5740" i="18"/>
  <c r="I5739" i="18"/>
  <c r="I5738" i="18"/>
  <c r="I5737" i="18"/>
  <c r="I5736" i="18"/>
  <c r="I5735" i="18"/>
  <c r="I5734" i="18"/>
  <c r="I5733" i="18"/>
  <c r="I5732" i="18"/>
  <c r="I5731" i="18"/>
  <c r="I5730" i="18"/>
  <c r="I5729" i="18"/>
  <c r="I5728" i="18"/>
  <c r="I5727" i="18"/>
  <c r="I5726" i="18"/>
  <c r="I5725" i="18"/>
  <c r="I5724" i="18"/>
  <c r="I5723" i="18"/>
  <c r="I5722" i="18"/>
  <c r="I5721" i="18"/>
  <c r="I5720" i="18"/>
  <c r="I5719" i="18"/>
  <c r="I5718" i="18"/>
  <c r="I5717" i="18"/>
  <c r="I5716" i="18"/>
  <c r="I5715" i="18"/>
  <c r="I5714" i="18"/>
  <c r="I5713" i="18"/>
  <c r="I5712" i="18"/>
  <c r="I5711" i="18"/>
  <c r="I5710" i="18"/>
  <c r="I5709" i="18"/>
  <c r="I5708" i="18"/>
  <c r="I5707" i="18"/>
  <c r="I5706" i="18"/>
  <c r="I5705" i="18"/>
  <c r="I5704" i="18"/>
  <c r="I5703" i="18"/>
  <c r="I5702" i="18"/>
  <c r="I5701" i="18"/>
  <c r="I5700" i="18"/>
  <c r="I5699" i="18"/>
  <c r="I5698" i="18"/>
  <c r="I5697" i="18"/>
  <c r="I5696" i="18"/>
  <c r="I5695" i="18"/>
  <c r="I5694" i="18"/>
  <c r="I5693" i="18"/>
  <c r="I5692" i="18"/>
  <c r="I5691" i="18"/>
  <c r="I5690" i="18"/>
  <c r="I5689" i="18"/>
  <c r="I5688" i="18"/>
  <c r="I5687" i="18"/>
  <c r="I5686" i="18"/>
  <c r="I5685" i="18"/>
  <c r="I5684" i="18"/>
  <c r="I5683" i="18"/>
  <c r="I5682" i="18"/>
  <c r="I5681" i="18"/>
  <c r="I5680" i="18"/>
  <c r="I5679" i="18"/>
  <c r="I5678" i="18"/>
  <c r="I5677" i="18"/>
  <c r="I5676" i="18"/>
  <c r="I5675" i="18"/>
  <c r="I5674" i="18"/>
  <c r="I5673" i="18"/>
  <c r="I5672" i="18"/>
  <c r="I5671" i="18"/>
  <c r="I5670" i="18"/>
  <c r="I5669" i="18"/>
  <c r="I5668" i="18"/>
  <c r="I5667" i="18"/>
  <c r="I5666" i="18"/>
  <c r="I5665" i="18"/>
  <c r="I5664" i="18"/>
  <c r="I5663" i="18"/>
  <c r="I5662" i="18"/>
  <c r="I5661" i="18"/>
  <c r="I5660" i="18"/>
  <c r="I5659" i="18"/>
  <c r="I5658" i="18"/>
  <c r="I5657" i="18"/>
  <c r="I5656" i="18"/>
  <c r="I5655" i="18"/>
  <c r="I5654" i="18"/>
  <c r="I5653" i="18"/>
  <c r="I5652" i="18"/>
  <c r="I5651" i="18"/>
  <c r="I5650" i="18"/>
  <c r="I5649" i="18"/>
  <c r="I5648" i="18"/>
  <c r="I5647" i="18"/>
  <c r="I5646" i="18"/>
  <c r="I5645" i="18"/>
  <c r="I5644" i="18"/>
  <c r="I5643" i="18"/>
  <c r="I5642" i="18"/>
  <c r="I5641" i="18"/>
  <c r="I5640" i="18"/>
  <c r="I5639" i="18"/>
  <c r="I5638" i="18"/>
  <c r="I5637" i="18"/>
  <c r="I5636" i="18"/>
  <c r="I5635" i="18"/>
  <c r="I5634" i="18"/>
  <c r="I5633" i="18"/>
  <c r="I5632" i="18"/>
  <c r="I5631" i="18"/>
  <c r="I5630" i="18"/>
  <c r="I5629" i="18"/>
  <c r="I5628" i="18"/>
  <c r="I5627" i="18"/>
  <c r="I5626" i="18"/>
  <c r="I5625" i="18"/>
  <c r="I5624" i="18"/>
  <c r="I5623" i="18"/>
  <c r="I5622" i="18"/>
  <c r="I5621" i="18"/>
  <c r="I5620" i="18"/>
  <c r="I5619" i="18"/>
  <c r="I5618" i="18"/>
  <c r="I5617" i="18"/>
  <c r="I5616" i="18"/>
  <c r="I5615" i="18"/>
  <c r="I5614" i="18"/>
  <c r="I5613" i="18"/>
  <c r="I5612" i="18"/>
  <c r="I5611" i="18"/>
  <c r="I5610" i="18"/>
  <c r="I5609" i="18"/>
  <c r="I5608" i="18"/>
  <c r="I5607" i="18"/>
  <c r="I5606" i="18"/>
  <c r="I5605" i="18"/>
  <c r="I5604" i="18"/>
  <c r="I5603" i="18"/>
  <c r="I5602" i="18"/>
  <c r="I5601" i="18"/>
  <c r="I5600" i="18"/>
  <c r="I5599" i="18"/>
  <c r="I5598" i="18"/>
  <c r="I5597" i="18"/>
  <c r="I5596" i="18"/>
  <c r="I5595" i="18"/>
  <c r="I5594" i="18"/>
  <c r="I5593" i="18"/>
  <c r="I5592" i="18"/>
  <c r="I5591" i="18"/>
  <c r="I5590" i="18"/>
  <c r="I5589" i="18"/>
  <c r="I5588" i="18"/>
  <c r="I5587" i="18"/>
  <c r="I5586" i="18"/>
  <c r="I5585" i="18"/>
  <c r="I5584" i="18"/>
  <c r="I5583" i="18"/>
  <c r="I5582" i="18"/>
  <c r="I5581" i="18"/>
  <c r="I5580" i="18"/>
  <c r="I5579" i="18"/>
  <c r="I5578" i="18"/>
  <c r="I5577" i="18"/>
  <c r="I5576" i="18"/>
  <c r="I5575" i="18"/>
  <c r="I5574" i="18"/>
  <c r="I5573" i="18"/>
  <c r="I5572" i="18"/>
  <c r="I5571" i="18"/>
  <c r="I5570" i="18"/>
  <c r="I5569" i="18"/>
  <c r="I5568" i="18"/>
  <c r="I5567" i="18"/>
  <c r="I5566" i="18"/>
  <c r="I5565" i="18"/>
  <c r="I5564" i="18"/>
  <c r="I5563" i="18"/>
  <c r="I5562" i="18"/>
  <c r="I5561" i="18"/>
  <c r="I5560" i="18"/>
  <c r="I5559" i="18"/>
  <c r="I5558" i="18"/>
  <c r="I5557" i="18"/>
  <c r="I5556" i="18"/>
  <c r="I5555" i="18"/>
  <c r="I5554" i="18"/>
  <c r="I5553" i="18"/>
  <c r="I5552" i="18"/>
  <c r="I5551" i="18"/>
  <c r="I5550" i="18"/>
  <c r="I5549" i="18"/>
  <c r="I5548" i="18"/>
  <c r="I5547" i="18"/>
  <c r="I5546" i="18"/>
  <c r="I5545" i="18"/>
  <c r="I5544" i="18"/>
  <c r="I5543" i="18"/>
  <c r="I5542" i="18"/>
  <c r="I5541" i="18"/>
  <c r="I5540" i="18"/>
  <c r="I5539" i="18"/>
  <c r="I5538" i="18"/>
  <c r="I5537" i="18"/>
  <c r="I5536" i="18"/>
  <c r="I5535" i="18"/>
  <c r="I5534" i="18"/>
  <c r="I5533" i="18"/>
  <c r="I5532" i="18"/>
  <c r="I5531" i="18"/>
  <c r="I5530" i="18"/>
  <c r="I5529" i="18"/>
  <c r="I5528" i="18"/>
  <c r="I5527" i="18"/>
  <c r="I5526" i="18"/>
  <c r="I5525" i="18"/>
  <c r="I5524" i="18"/>
  <c r="I5523" i="18"/>
  <c r="I5522" i="18"/>
  <c r="I5521" i="18"/>
  <c r="I5520" i="18"/>
  <c r="I5519" i="18"/>
  <c r="I5518" i="18"/>
  <c r="I5517" i="18"/>
  <c r="I5516" i="18"/>
  <c r="I5515" i="18"/>
  <c r="I5514" i="18"/>
  <c r="I5513" i="18"/>
  <c r="I5512" i="18"/>
  <c r="I5511" i="18"/>
  <c r="I5510" i="18"/>
  <c r="I5509" i="18"/>
  <c r="I5508" i="18"/>
  <c r="I5507" i="18"/>
  <c r="I5506" i="18"/>
  <c r="I5505" i="18"/>
  <c r="I5504" i="18"/>
  <c r="I5503" i="18"/>
  <c r="I5502" i="18"/>
  <c r="I5501" i="18"/>
  <c r="I5500" i="18"/>
  <c r="I5499" i="18"/>
  <c r="I5498" i="18"/>
  <c r="I5497" i="18"/>
  <c r="I5496" i="18"/>
  <c r="I5495" i="18"/>
  <c r="I5494" i="18"/>
  <c r="I5493" i="18"/>
  <c r="I5492" i="18"/>
  <c r="I5491" i="18"/>
  <c r="I5490" i="18"/>
  <c r="I5489" i="18"/>
  <c r="I5488" i="18"/>
  <c r="I5487" i="18"/>
  <c r="I5486" i="18"/>
  <c r="I5485" i="18"/>
  <c r="I5484" i="18"/>
  <c r="I5483" i="18"/>
  <c r="I5482" i="18"/>
  <c r="I5481" i="18"/>
  <c r="I5480" i="18"/>
  <c r="I5479" i="18"/>
  <c r="I5478" i="18"/>
  <c r="I5477" i="18"/>
  <c r="I5476" i="18"/>
  <c r="I5475" i="18"/>
  <c r="I5474" i="18"/>
  <c r="I5473" i="18"/>
  <c r="I5472" i="18"/>
  <c r="I5471" i="18"/>
  <c r="I5470" i="18"/>
  <c r="I5469" i="18"/>
  <c r="I5468" i="18"/>
  <c r="I5467" i="18"/>
  <c r="I5466" i="18"/>
  <c r="I5465" i="18"/>
  <c r="I5464" i="18"/>
  <c r="I5463" i="18"/>
  <c r="I5462" i="18"/>
  <c r="I5461" i="18"/>
  <c r="I5460" i="18"/>
  <c r="I5459" i="18"/>
  <c r="I5458" i="18"/>
  <c r="I5457" i="18"/>
  <c r="I5456" i="18"/>
  <c r="I5455" i="18"/>
  <c r="I5454" i="18"/>
  <c r="I5453" i="18"/>
  <c r="I5452" i="18"/>
  <c r="I5451" i="18"/>
  <c r="I5450" i="18"/>
  <c r="I5449" i="18"/>
  <c r="I5448" i="18"/>
  <c r="I5447" i="18"/>
  <c r="I5446" i="18"/>
  <c r="I5445" i="18"/>
  <c r="I5444" i="18"/>
  <c r="I5443" i="18"/>
  <c r="I5442" i="18"/>
  <c r="I5441" i="18"/>
  <c r="I5440" i="18"/>
  <c r="I5439" i="18"/>
  <c r="I5438" i="18"/>
  <c r="I5437" i="18"/>
  <c r="I5436" i="18"/>
  <c r="I5435" i="18"/>
  <c r="I5434" i="18"/>
  <c r="I5433" i="18"/>
  <c r="I5432" i="18"/>
  <c r="I5431" i="18"/>
  <c r="I5430" i="18"/>
  <c r="I5429" i="18"/>
  <c r="I5428" i="18"/>
  <c r="I5427" i="18"/>
  <c r="I5426" i="18"/>
  <c r="I5425" i="18"/>
  <c r="I5424" i="18"/>
  <c r="I5423" i="18"/>
  <c r="I5422" i="18"/>
  <c r="I5421" i="18"/>
  <c r="I5420" i="18"/>
  <c r="I5419" i="18"/>
  <c r="I5418" i="18"/>
  <c r="I5417" i="18"/>
  <c r="I5416" i="18"/>
  <c r="I5415" i="18"/>
  <c r="I5414" i="18"/>
  <c r="I5413" i="18"/>
  <c r="I5412" i="18"/>
  <c r="I5411" i="18"/>
  <c r="I5410" i="18"/>
  <c r="I5409" i="18"/>
  <c r="I5408" i="18"/>
  <c r="I5407" i="18"/>
  <c r="I5406" i="18"/>
  <c r="I5405" i="18"/>
  <c r="I5404" i="18"/>
  <c r="I5403" i="18"/>
  <c r="I5402" i="18"/>
  <c r="I5401" i="18"/>
  <c r="I5400" i="18"/>
  <c r="I5399" i="18"/>
  <c r="I5398" i="18"/>
  <c r="I5397" i="18"/>
  <c r="I5396" i="18"/>
  <c r="I5395" i="18"/>
  <c r="I5394" i="18"/>
  <c r="I5393" i="18"/>
  <c r="I5392" i="18"/>
  <c r="I5391" i="18"/>
  <c r="I5390" i="18"/>
  <c r="I5389" i="18"/>
  <c r="I5388" i="18"/>
  <c r="I5387" i="18"/>
  <c r="I5386" i="18"/>
  <c r="I5385" i="18"/>
  <c r="I5384" i="18"/>
  <c r="I5383" i="18"/>
  <c r="I5382" i="18"/>
  <c r="I5381" i="18"/>
  <c r="I5380" i="18"/>
  <c r="I5379" i="18"/>
  <c r="I5378" i="18"/>
  <c r="I5377" i="18"/>
  <c r="I5376" i="18"/>
  <c r="I5375" i="18"/>
  <c r="I5374" i="18"/>
  <c r="I5373" i="18"/>
  <c r="I5372" i="18"/>
  <c r="I5371" i="18"/>
  <c r="I5370" i="18"/>
  <c r="I5369" i="18"/>
  <c r="I5368" i="18"/>
  <c r="I5367" i="18"/>
  <c r="I5366" i="18"/>
  <c r="I5365" i="18"/>
  <c r="I5364" i="18"/>
  <c r="I5363" i="18"/>
  <c r="I5362" i="18"/>
  <c r="I5361" i="18"/>
  <c r="I5360" i="18"/>
  <c r="I5359" i="18"/>
  <c r="I5358" i="18"/>
  <c r="I5357" i="18"/>
  <c r="I5356" i="18"/>
  <c r="I5355" i="18"/>
  <c r="I5354" i="18"/>
  <c r="I5353" i="18"/>
  <c r="I5352" i="18"/>
  <c r="I5351" i="18"/>
  <c r="I5350" i="18"/>
  <c r="I5349" i="18"/>
  <c r="I5348" i="18"/>
  <c r="I5347" i="18"/>
  <c r="I5346" i="18"/>
  <c r="I5345" i="18"/>
  <c r="I5344" i="18"/>
  <c r="I5343" i="18"/>
  <c r="I5342" i="18"/>
  <c r="I5341" i="18"/>
  <c r="I5340" i="18"/>
  <c r="I5339" i="18"/>
  <c r="I5338" i="18"/>
  <c r="I5337" i="18"/>
  <c r="I5336" i="18"/>
  <c r="I5335" i="18"/>
  <c r="I5334" i="18"/>
  <c r="I5333" i="18"/>
  <c r="I5332" i="18"/>
  <c r="I5331" i="18"/>
  <c r="I5330" i="18"/>
  <c r="I5329" i="18"/>
  <c r="I5328" i="18"/>
  <c r="I5327" i="18"/>
  <c r="I5326" i="18"/>
  <c r="I5325" i="18"/>
  <c r="I5324" i="18"/>
  <c r="I5323" i="18"/>
  <c r="I5322" i="18"/>
  <c r="I5321" i="18"/>
  <c r="I5320" i="18"/>
  <c r="I5319" i="18"/>
  <c r="I5318" i="18"/>
  <c r="I5317" i="18"/>
  <c r="I5316" i="18"/>
  <c r="I5315" i="18"/>
  <c r="I5314" i="18"/>
  <c r="I5313" i="18"/>
  <c r="I5312" i="18"/>
  <c r="I5311" i="18"/>
  <c r="I5310" i="18"/>
  <c r="I5309" i="18"/>
  <c r="I5308" i="18"/>
  <c r="I5307" i="18"/>
  <c r="I5306" i="18"/>
  <c r="I5305" i="18"/>
  <c r="I5304" i="18"/>
  <c r="I5303" i="18"/>
  <c r="I5302" i="18"/>
  <c r="I5301" i="18"/>
  <c r="I5300" i="18"/>
  <c r="I5299" i="18"/>
  <c r="I5298" i="18"/>
  <c r="I5297" i="18"/>
  <c r="I5296" i="18"/>
  <c r="I5295" i="18"/>
  <c r="I5294" i="18"/>
  <c r="I5293" i="18"/>
  <c r="I5292" i="18"/>
  <c r="I5291" i="18"/>
  <c r="I5290" i="18"/>
  <c r="I5289" i="18"/>
  <c r="I5288" i="18"/>
  <c r="I5287" i="18"/>
  <c r="I5286" i="18"/>
  <c r="I5285" i="18"/>
  <c r="I5284" i="18"/>
  <c r="I5283" i="18"/>
  <c r="I5282" i="18"/>
  <c r="I5281" i="18"/>
  <c r="I5280" i="18"/>
  <c r="I5279" i="18"/>
  <c r="I5278" i="18"/>
  <c r="I5277" i="18"/>
  <c r="I5276" i="18"/>
  <c r="I5275" i="18"/>
  <c r="I5274" i="18"/>
  <c r="I5273" i="18"/>
  <c r="I5272" i="18"/>
  <c r="I5271" i="18"/>
  <c r="I5270" i="18"/>
  <c r="I5269" i="18"/>
  <c r="I5268" i="18"/>
  <c r="I5267" i="18"/>
  <c r="I5266" i="18"/>
  <c r="I5265" i="18"/>
  <c r="I5264" i="18"/>
  <c r="I5263" i="18"/>
  <c r="I5262" i="18"/>
  <c r="I5261" i="18"/>
  <c r="I5260" i="18"/>
  <c r="I5259" i="18"/>
  <c r="I5258" i="18"/>
  <c r="I5257" i="18"/>
  <c r="I5256" i="18"/>
  <c r="I5255" i="18"/>
  <c r="I5254" i="18"/>
  <c r="I5253" i="18"/>
  <c r="I5252" i="18"/>
  <c r="I5251" i="18"/>
  <c r="I5250" i="18"/>
  <c r="I5249" i="18"/>
  <c r="I5248" i="18"/>
  <c r="I5247" i="18"/>
  <c r="I5246" i="18"/>
  <c r="I5245" i="18"/>
  <c r="I5244" i="18"/>
  <c r="I5243" i="18"/>
  <c r="I5242" i="18"/>
  <c r="I5241" i="18"/>
  <c r="I5240" i="18"/>
  <c r="I5239" i="18"/>
  <c r="I5238" i="18"/>
  <c r="I5237" i="18"/>
  <c r="I5236" i="18"/>
  <c r="I5235" i="18"/>
  <c r="I5234" i="18"/>
  <c r="I5233" i="18"/>
  <c r="I5232" i="18"/>
  <c r="I5231" i="18"/>
  <c r="I5230" i="18"/>
  <c r="I5229" i="18"/>
  <c r="I5228" i="18"/>
  <c r="I5227" i="18"/>
  <c r="I5226" i="18"/>
  <c r="I5225" i="18"/>
  <c r="I5224" i="18"/>
  <c r="I5223" i="18"/>
  <c r="I5222" i="18"/>
  <c r="I5221" i="18"/>
  <c r="I5220" i="18"/>
  <c r="I5219" i="18"/>
  <c r="I5218" i="18"/>
  <c r="I5217" i="18"/>
  <c r="I5216" i="18"/>
  <c r="I5215" i="18"/>
  <c r="I5214" i="18"/>
  <c r="I5213" i="18"/>
  <c r="I5212" i="18"/>
  <c r="I5211" i="18"/>
  <c r="I5210" i="18"/>
  <c r="I5209" i="18"/>
  <c r="I5208" i="18"/>
  <c r="I5207" i="18"/>
  <c r="I5206" i="18"/>
  <c r="I5205" i="18"/>
  <c r="I5204" i="18"/>
  <c r="I5203" i="18"/>
  <c r="I5202" i="18"/>
  <c r="I5201" i="18"/>
  <c r="I5200" i="18"/>
  <c r="I5199" i="18"/>
  <c r="I5198" i="18"/>
  <c r="I5197" i="18"/>
  <c r="I5196" i="18"/>
  <c r="I5195" i="18"/>
  <c r="I5194" i="18"/>
  <c r="I5193" i="18"/>
  <c r="I5192" i="18"/>
  <c r="I5191" i="18"/>
  <c r="I5190" i="18"/>
  <c r="I5189" i="18"/>
  <c r="I5188" i="18"/>
  <c r="I5187" i="18"/>
  <c r="I5186" i="18"/>
  <c r="I5185" i="18"/>
  <c r="I5184" i="18"/>
  <c r="I5183" i="18"/>
  <c r="I5182" i="18"/>
  <c r="I5181" i="18"/>
  <c r="I5180" i="18"/>
  <c r="I5179" i="18"/>
  <c r="I5178" i="18"/>
  <c r="I5177" i="18"/>
  <c r="I5176" i="18"/>
  <c r="I5175" i="18"/>
  <c r="I5174" i="18"/>
  <c r="I5173" i="18"/>
  <c r="I5172" i="18"/>
  <c r="I5171" i="18"/>
  <c r="I5170" i="18"/>
  <c r="I5169" i="18"/>
  <c r="I5168" i="18"/>
  <c r="I5167" i="18"/>
  <c r="I5166" i="18"/>
  <c r="I5165" i="18"/>
  <c r="I5164" i="18"/>
  <c r="I5163" i="18"/>
  <c r="I5162" i="18"/>
  <c r="I5161" i="18"/>
  <c r="I5160" i="18"/>
  <c r="I5159" i="18"/>
  <c r="I5158" i="18"/>
  <c r="I5157" i="18"/>
  <c r="I5156" i="18"/>
  <c r="I5155" i="18"/>
  <c r="I5154" i="18"/>
  <c r="I5153" i="18"/>
  <c r="I5152" i="18"/>
  <c r="I5151" i="18"/>
  <c r="I5150" i="18"/>
  <c r="I5149" i="18"/>
  <c r="I5148" i="18"/>
  <c r="I5147" i="18"/>
  <c r="I5146" i="18"/>
  <c r="I5145" i="18"/>
  <c r="I5144" i="18"/>
  <c r="I5143" i="18"/>
  <c r="I5142" i="18"/>
  <c r="I5141" i="18"/>
  <c r="I5140" i="18"/>
  <c r="I5139" i="18"/>
  <c r="I5138" i="18"/>
  <c r="I5137" i="18"/>
  <c r="I5136" i="18"/>
  <c r="I5135" i="18"/>
  <c r="I5134" i="18"/>
  <c r="I5133" i="18"/>
  <c r="I5132" i="18"/>
  <c r="I5131" i="18"/>
  <c r="I5130" i="18"/>
  <c r="I5129" i="18"/>
  <c r="I5128" i="18"/>
  <c r="I5127" i="18"/>
  <c r="I5126" i="18"/>
  <c r="I5125" i="18"/>
  <c r="I5124" i="18"/>
  <c r="I5123" i="18"/>
  <c r="I5122" i="18"/>
  <c r="I5121" i="18"/>
  <c r="I5120" i="18"/>
  <c r="I5119" i="18"/>
  <c r="I5118" i="18"/>
  <c r="I5117" i="18"/>
  <c r="I5116" i="18"/>
  <c r="I5115" i="18"/>
  <c r="I5114" i="18"/>
  <c r="I5113" i="18"/>
  <c r="I5112" i="18"/>
  <c r="I5111" i="18"/>
  <c r="I5110" i="18"/>
  <c r="I5109" i="18"/>
  <c r="I5108" i="18"/>
  <c r="I5107" i="18"/>
  <c r="I5106" i="18"/>
  <c r="I5105" i="18"/>
  <c r="I5104" i="18"/>
  <c r="I5103" i="18"/>
  <c r="I5102" i="18"/>
  <c r="I5101" i="18"/>
  <c r="I5100" i="18"/>
  <c r="I5099" i="18"/>
  <c r="I5098" i="18"/>
  <c r="I5097" i="18"/>
  <c r="I5096" i="18"/>
  <c r="I5095" i="18"/>
  <c r="I5094" i="18"/>
  <c r="I5093" i="18"/>
  <c r="I5092" i="18"/>
  <c r="I5091" i="18"/>
  <c r="I5090" i="18"/>
  <c r="I5089" i="18"/>
  <c r="I5088" i="18"/>
  <c r="I5087" i="18"/>
  <c r="I5086" i="18"/>
  <c r="I5085" i="18"/>
  <c r="I5084" i="18"/>
  <c r="I5083" i="18"/>
  <c r="I5082" i="18"/>
  <c r="I5081" i="18"/>
  <c r="I5080" i="18"/>
  <c r="I5079" i="18"/>
  <c r="I5078" i="18"/>
  <c r="I5077" i="18"/>
  <c r="I5076" i="18"/>
  <c r="I5075" i="18"/>
  <c r="I5074" i="18"/>
  <c r="I5073" i="18"/>
  <c r="I5072" i="18"/>
  <c r="I5071" i="18"/>
  <c r="I5070" i="18"/>
  <c r="I5069" i="18"/>
  <c r="I5068" i="18"/>
  <c r="I5067" i="18"/>
  <c r="I5066" i="18"/>
  <c r="I5065" i="18"/>
  <c r="I5064" i="18"/>
  <c r="I5063" i="18"/>
  <c r="I5062" i="18"/>
  <c r="I5061" i="18"/>
  <c r="I5060" i="18"/>
  <c r="I5059" i="18"/>
  <c r="I5058" i="18"/>
  <c r="I5057" i="18"/>
  <c r="I5056" i="18"/>
  <c r="I5055" i="18"/>
  <c r="I5054" i="18"/>
  <c r="I5053" i="18"/>
  <c r="I5052" i="18"/>
  <c r="I5051" i="18"/>
  <c r="I5050" i="18"/>
  <c r="I5049" i="18"/>
  <c r="I5048" i="18"/>
  <c r="I5047" i="18"/>
  <c r="I5046" i="18"/>
  <c r="I5045" i="18"/>
  <c r="I5044" i="18"/>
  <c r="I5043" i="18"/>
  <c r="I5042" i="18"/>
  <c r="I5041" i="18"/>
  <c r="I5040" i="18"/>
  <c r="I5039" i="18"/>
  <c r="I5038" i="18"/>
  <c r="I5037" i="18"/>
  <c r="I5036" i="18"/>
  <c r="I5035" i="18"/>
  <c r="I5034" i="18"/>
  <c r="I5033" i="18"/>
  <c r="I5032" i="18"/>
  <c r="I5031" i="18"/>
  <c r="I5030" i="18"/>
  <c r="I5029" i="18"/>
  <c r="I5028" i="18"/>
  <c r="I5027" i="18"/>
  <c r="I5026" i="18"/>
  <c r="I5025" i="18"/>
  <c r="I5024" i="18"/>
  <c r="I5023" i="18"/>
  <c r="I5022" i="18"/>
  <c r="I5021" i="18"/>
  <c r="I5020" i="18"/>
  <c r="I5019" i="18"/>
  <c r="I5018" i="18"/>
  <c r="I5017" i="18"/>
  <c r="I5016" i="18"/>
  <c r="I5015" i="18"/>
  <c r="I5014" i="18"/>
  <c r="I5013" i="18"/>
  <c r="I5012" i="18"/>
  <c r="I5011" i="18"/>
  <c r="I5010" i="18"/>
  <c r="I5009" i="18"/>
  <c r="I5008" i="18"/>
  <c r="I5007" i="18"/>
  <c r="I5006" i="18"/>
  <c r="I5005" i="18"/>
  <c r="I5004" i="18"/>
  <c r="I5003" i="18"/>
  <c r="I5002" i="18"/>
  <c r="I5001" i="18"/>
  <c r="I5000" i="18"/>
  <c r="I4999" i="18"/>
  <c r="I4998" i="18"/>
  <c r="I4997" i="18"/>
  <c r="I4996" i="18"/>
  <c r="I4995" i="18"/>
  <c r="I4994" i="18"/>
  <c r="I4993" i="18"/>
  <c r="I4992" i="18"/>
  <c r="I4991" i="18"/>
  <c r="I4990" i="18"/>
  <c r="I4989" i="18"/>
  <c r="I4988" i="18"/>
  <c r="I4987" i="18"/>
  <c r="I4986" i="18"/>
  <c r="I4985" i="18"/>
  <c r="I4984" i="18"/>
  <c r="I4983" i="18"/>
  <c r="I4982" i="18"/>
  <c r="I4981" i="18"/>
  <c r="I4980" i="18"/>
  <c r="I4979" i="18"/>
  <c r="I4978" i="18"/>
  <c r="I4977" i="18"/>
  <c r="I4976" i="18"/>
  <c r="I4975" i="18"/>
  <c r="I4974" i="18"/>
  <c r="I4973" i="18"/>
  <c r="I4972" i="18"/>
  <c r="I4971" i="18"/>
  <c r="I4970" i="18"/>
  <c r="I4969" i="18"/>
  <c r="I4968" i="18"/>
  <c r="I4967" i="18"/>
  <c r="I4966" i="18"/>
  <c r="I4965" i="18"/>
  <c r="I4964" i="18"/>
  <c r="I4963" i="18"/>
  <c r="I4962" i="18"/>
  <c r="I4961" i="18"/>
  <c r="I4960" i="18"/>
  <c r="I4959" i="18"/>
  <c r="I4958" i="18"/>
  <c r="I4957" i="18"/>
  <c r="I4956" i="18"/>
  <c r="I4955" i="18"/>
  <c r="I4954" i="18"/>
  <c r="I4953" i="18"/>
  <c r="I4952" i="18"/>
  <c r="I4951" i="18"/>
  <c r="I4950" i="18"/>
  <c r="I4949" i="18"/>
  <c r="I4948" i="18"/>
  <c r="I4947" i="18"/>
  <c r="I4946" i="18"/>
  <c r="I4945" i="18"/>
  <c r="I4944" i="18"/>
  <c r="I4943" i="18"/>
  <c r="I4942" i="18"/>
  <c r="I4941" i="18"/>
  <c r="I4940" i="18"/>
  <c r="I4939" i="18"/>
  <c r="I4938" i="18"/>
  <c r="I4937" i="18"/>
  <c r="I4936" i="18"/>
  <c r="I4935" i="18"/>
  <c r="I4934" i="18"/>
  <c r="I4933" i="18"/>
  <c r="I4932" i="18"/>
  <c r="I4931" i="18"/>
  <c r="I4930" i="18"/>
  <c r="I4929" i="18"/>
  <c r="I4928" i="18"/>
  <c r="I4927" i="18"/>
  <c r="I4926" i="18"/>
  <c r="I4925" i="18"/>
  <c r="I4924" i="18"/>
  <c r="I4923" i="18"/>
  <c r="I4922" i="18"/>
  <c r="I4921" i="18"/>
  <c r="I4920" i="18"/>
  <c r="I4919" i="18"/>
  <c r="I4918" i="18"/>
  <c r="I4917" i="18"/>
  <c r="I4916" i="18"/>
  <c r="I4915" i="18"/>
  <c r="I4914" i="18"/>
  <c r="I4913" i="18"/>
  <c r="I4912" i="18"/>
  <c r="I4911" i="18"/>
  <c r="I4910" i="18"/>
  <c r="I4909" i="18"/>
  <c r="I4908" i="18"/>
  <c r="I4907" i="18"/>
  <c r="I4906" i="18"/>
  <c r="I4905" i="18"/>
  <c r="I4904" i="18"/>
  <c r="I4903" i="18"/>
  <c r="I4902" i="18"/>
  <c r="I4901" i="18"/>
  <c r="I4900" i="18"/>
  <c r="I4899" i="18"/>
  <c r="I4898" i="18"/>
  <c r="I4897" i="18"/>
  <c r="I4896" i="18"/>
  <c r="I4895" i="18"/>
  <c r="I4894" i="18"/>
  <c r="I4893" i="18"/>
  <c r="I4892" i="18"/>
  <c r="I4891" i="18"/>
  <c r="I4890" i="18"/>
  <c r="I4889" i="18"/>
  <c r="I4888" i="18"/>
  <c r="I4887" i="18"/>
  <c r="I4886" i="18"/>
  <c r="I4885" i="18"/>
  <c r="I4884" i="18"/>
  <c r="I4883" i="18"/>
  <c r="I4882" i="18"/>
  <c r="I4881" i="18"/>
  <c r="I4880" i="18"/>
  <c r="I4879" i="18"/>
  <c r="I4878" i="18"/>
  <c r="I4877" i="18"/>
  <c r="I4876" i="18"/>
  <c r="I4875" i="18"/>
  <c r="I4874" i="18"/>
  <c r="I4873" i="18"/>
  <c r="I4872" i="18"/>
  <c r="I4871" i="18"/>
  <c r="I4870" i="18"/>
  <c r="I4869" i="18"/>
  <c r="I4868" i="18"/>
  <c r="I4867" i="18"/>
  <c r="I4866" i="18"/>
  <c r="I4865" i="18"/>
  <c r="I4864" i="18"/>
  <c r="I4863" i="18"/>
  <c r="I4862" i="18"/>
  <c r="I4861" i="18"/>
  <c r="I4860" i="18"/>
  <c r="I4859" i="18"/>
  <c r="I4858" i="18"/>
  <c r="I4857" i="18"/>
  <c r="I4856" i="18"/>
  <c r="I4855" i="18"/>
  <c r="I4854" i="18"/>
  <c r="I4853" i="18"/>
  <c r="I4852" i="18"/>
  <c r="I4851" i="18"/>
  <c r="I4850" i="18"/>
  <c r="I4849" i="18"/>
  <c r="I4848" i="18"/>
  <c r="I4847" i="18"/>
  <c r="I4846" i="18"/>
  <c r="I4845" i="18"/>
  <c r="I4844" i="18"/>
  <c r="I4843" i="18"/>
  <c r="I4842" i="18"/>
  <c r="I4841" i="18"/>
  <c r="I4840" i="18"/>
  <c r="I4839" i="18"/>
  <c r="I4838" i="18"/>
  <c r="I4837" i="18"/>
  <c r="I4836" i="18"/>
  <c r="I4835" i="18"/>
  <c r="I4834" i="18"/>
  <c r="I4833" i="18"/>
  <c r="I4832" i="18"/>
  <c r="I4831" i="18"/>
  <c r="I4830" i="18"/>
  <c r="I4829" i="18"/>
  <c r="I4828" i="18"/>
  <c r="I4827" i="18"/>
  <c r="I4826" i="18"/>
  <c r="I4825" i="18"/>
  <c r="I4824" i="18"/>
  <c r="I4823" i="18"/>
  <c r="I4822" i="18"/>
  <c r="I4821" i="18"/>
  <c r="I4820" i="18"/>
  <c r="I4819" i="18"/>
  <c r="I4818" i="18"/>
  <c r="I4817" i="18"/>
  <c r="I4816" i="18"/>
  <c r="I4815" i="18"/>
  <c r="I4814" i="18"/>
  <c r="I4813" i="18"/>
  <c r="I4812" i="18"/>
  <c r="I4811" i="18"/>
  <c r="I4810" i="18"/>
  <c r="I4809" i="18"/>
  <c r="I4808" i="18"/>
  <c r="I4807" i="18"/>
  <c r="I4806" i="18"/>
  <c r="I4805" i="18"/>
  <c r="I4804" i="18"/>
  <c r="I4803" i="18"/>
  <c r="I4802" i="18"/>
  <c r="I4801" i="18"/>
  <c r="I4800" i="18"/>
  <c r="I4799" i="18"/>
  <c r="I4798" i="18"/>
  <c r="I4797" i="18"/>
  <c r="I4796" i="18"/>
  <c r="I4795" i="18"/>
  <c r="I4794" i="18"/>
  <c r="I4793" i="18"/>
  <c r="I4792" i="18"/>
  <c r="I4791" i="18"/>
  <c r="I4790" i="18"/>
  <c r="I4789" i="18"/>
  <c r="I4788" i="18"/>
  <c r="I4787" i="18"/>
  <c r="I4786" i="18"/>
  <c r="I4785" i="18"/>
  <c r="I4784" i="18"/>
  <c r="I4783" i="18"/>
  <c r="I4782" i="18"/>
  <c r="I4781" i="18"/>
  <c r="I4780" i="18"/>
  <c r="I4779" i="18"/>
  <c r="I4778" i="18"/>
  <c r="I4777" i="18"/>
  <c r="I4776" i="18"/>
  <c r="I4775" i="18"/>
  <c r="I4774" i="18"/>
  <c r="I4773" i="18"/>
  <c r="I4772" i="18"/>
  <c r="I4771" i="18"/>
  <c r="I4770" i="18"/>
  <c r="I4769" i="18"/>
  <c r="I4768" i="18"/>
  <c r="I4767" i="18"/>
  <c r="I4766" i="18"/>
  <c r="I4765" i="18"/>
  <c r="I4764" i="18"/>
  <c r="I4763" i="18"/>
  <c r="I4762" i="18"/>
  <c r="I4761" i="18"/>
  <c r="I4760" i="18"/>
  <c r="I4759" i="18"/>
  <c r="I4758" i="18"/>
  <c r="I4757" i="18"/>
  <c r="I4756" i="18"/>
  <c r="I4755" i="18"/>
  <c r="I4754" i="18"/>
  <c r="I4753" i="18"/>
  <c r="I4752" i="18"/>
  <c r="I4751" i="18"/>
  <c r="I4750" i="18"/>
  <c r="I4749" i="18"/>
  <c r="I4748" i="18"/>
  <c r="I4747" i="18"/>
  <c r="I4746" i="18"/>
  <c r="I4745" i="18"/>
  <c r="I4744" i="18"/>
  <c r="I4743" i="18"/>
  <c r="I4742" i="18"/>
  <c r="I4741" i="18"/>
  <c r="I4740" i="18"/>
  <c r="I4739" i="18"/>
  <c r="I4738" i="18"/>
  <c r="I4737" i="18"/>
  <c r="I4736" i="18"/>
  <c r="I4735" i="18"/>
  <c r="I4734" i="18"/>
  <c r="I4733" i="18"/>
  <c r="I4732" i="18"/>
  <c r="I4731" i="18"/>
  <c r="I4730" i="18"/>
  <c r="I4729" i="18"/>
  <c r="I4728" i="18"/>
  <c r="I4727" i="18"/>
  <c r="I4726" i="18"/>
  <c r="I4725" i="18"/>
  <c r="I4724" i="18"/>
  <c r="I4723" i="18"/>
  <c r="I4722" i="18"/>
  <c r="I4721" i="18"/>
  <c r="I4720" i="18"/>
  <c r="I4719" i="18"/>
  <c r="I4718" i="18"/>
  <c r="I4717" i="18"/>
  <c r="I4716" i="18"/>
  <c r="I4715" i="18"/>
  <c r="I4714" i="18"/>
  <c r="I4713" i="18"/>
  <c r="I4712" i="18"/>
  <c r="I4711" i="18"/>
  <c r="I4710" i="18"/>
  <c r="I4709" i="18"/>
  <c r="I4708" i="18"/>
  <c r="I4707" i="18"/>
  <c r="I4706" i="18"/>
  <c r="I4705" i="18"/>
  <c r="I4704" i="18"/>
  <c r="I4703" i="18"/>
  <c r="I4702" i="18"/>
  <c r="I4701" i="18"/>
  <c r="I4700" i="18"/>
  <c r="I4699" i="18"/>
  <c r="I4698" i="18"/>
  <c r="I4697" i="18"/>
  <c r="I4696" i="18"/>
  <c r="I4695" i="18"/>
  <c r="I4694" i="18"/>
  <c r="I4693" i="18"/>
  <c r="I4692" i="18"/>
  <c r="I4691" i="18"/>
  <c r="I4690" i="18"/>
  <c r="I4689" i="18"/>
  <c r="I4688" i="18"/>
  <c r="I4687" i="18"/>
  <c r="I4686" i="18"/>
  <c r="I4685" i="18"/>
  <c r="I4684" i="18"/>
  <c r="I4683" i="18"/>
  <c r="I4682" i="18"/>
  <c r="I4681" i="18"/>
  <c r="I4680" i="18"/>
  <c r="I4679" i="18"/>
  <c r="I4678" i="18"/>
  <c r="I4677" i="18"/>
  <c r="I4676" i="18"/>
  <c r="I4675" i="18"/>
  <c r="I4674" i="18"/>
  <c r="I4673" i="18"/>
  <c r="I4672" i="18"/>
  <c r="I4671" i="18"/>
  <c r="I4670" i="18"/>
  <c r="I4669" i="18"/>
  <c r="I4668" i="18"/>
  <c r="I4667" i="18"/>
  <c r="I4666" i="18"/>
  <c r="I4665" i="18"/>
  <c r="I4664" i="18"/>
  <c r="I4663" i="18"/>
  <c r="I4662" i="18"/>
  <c r="I4661" i="18"/>
  <c r="I4660" i="18"/>
  <c r="I4659" i="18"/>
  <c r="I4658" i="18"/>
  <c r="I4657" i="18"/>
  <c r="I4656" i="18"/>
  <c r="I4655" i="18"/>
  <c r="I4654" i="18"/>
  <c r="I4653" i="18"/>
  <c r="I4652" i="18"/>
  <c r="I4651" i="18"/>
  <c r="I4650" i="18"/>
  <c r="I4649" i="18"/>
  <c r="I4648" i="18"/>
  <c r="I4647" i="18"/>
  <c r="I4646" i="18"/>
  <c r="I4645" i="18"/>
  <c r="I4644" i="18"/>
  <c r="I4643" i="18"/>
  <c r="I4642" i="18"/>
  <c r="I4641" i="18"/>
  <c r="I4640" i="18"/>
  <c r="I4639" i="18"/>
  <c r="I4638" i="18"/>
  <c r="I4637" i="18"/>
  <c r="I4636" i="18"/>
  <c r="I4635" i="18"/>
  <c r="I4634" i="18"/>
  <c r="I4633" i="18"/>
  <c r="I4632" i="18"/>
  <c r="I4631" i="18"/>
  <c r="I4630" i="18"/>
  <c r="I4629" i="18"/>
  <c r="I4628" i="18"/>
  <c r="I4627" i="18"/>
  <c r="I4626" i="18"/>
  <c r="I4625" i="18"/>
  <c r="I4624" i="18"/>
  <c r="I4623" i="18"/>
  <c r="I4622" i="18"/>
  <c r="I4621" i="18"/>
  <c r="I4620" i="18"/>
  <c r="I4619" i="18"/>
  <c r="I4618" i="18"/>
  <c r="I4617" i="18"/>
  <c r="I4616" i="18"/>
  <c r="I4615" i="18"/>
  <c r="I4614" i="18"/>
  <c r="I4613" i="18"/>
  <c r="I4612" i="18"/>
  <c r="I4611" i="18"/>
  <c r="I4610" i="18"/>
  <c r="I4609" i="18"/>
  <c r="I4608" i="18"/>
  <c r="I4607" i="18"/>
  <c r="I4606" i="18"/>
  <c r="I4605" i="18"/>
  <c r="I4604" i="18"/>
  <c r="I4603" i="18"/>
  <c r="I4602" i="18"/>
  <c r="I4601" i="18"/>
  <c r="I4600" i="18"/>
  <c r="I4599" i="18"/>
  <c r="I4598" i="18"/>
  <c r="I4597" i="18"/>
  <c r="I4596" i="18"/>
  <c r="I4595" i="18"/>
  <c r="I4594" i="18"/>
  <c r="I4593" i="18"/>
  <c r="I4592" i="18"/>
  <c r="I4591" i="18"/>
  <c r="I4590" i="18"/>
  <c r="I4589" i="18"/>
  <c r="I4588" i="18"/>
  <c r="I4587" i="18"/>
  <c r="I4586" i="18"/>
  <c r="I4585" i="18"/>
  <c r="I4584" i="18"/>
  <c r="I4583" i="18"/>
  <c r="I4582" i="18"/>
  <c r="I4581" i="18"/>
  <c r="I4580" i="18"/>
  <c r="I4579" i="18"/>
  <c r="I4578" i="18"/>
  <c r="I4577" i="18"/>
  <c r="I4576" i="18"/>
  <c r="I4575" i="18"/>
  <c r="I4574" i="18"/>
  <c r="I4573" i="18"/>
  <c r="I4572" i="18"/>
  <c r="I4571" i="18"/>
  <c r="I4570" i="18"/>
  <c r="I4569" i="18"/>
  <c r="I4568" i="18"/>
  <c r="I4567" i="18"/>
  <c r="I4566" i="18"/>
  <c r="I4565" i="18"/>
  <c r="I4564" i="18"/>
  <c r="I4563" i="18"/>
  <c r="I4562" i="18"/>
  <c r="I4561" i="18"/>
  <c r="I4560" i="18"/>
  <c r="I4559" i="18"/>
  <c r="I4558" i="18"/>
  <c r="I4557" i="18"/>
  <c r="I4556" i="18"/>
  <c r="I4555" i="18"/>
  <c r="I4554" i="18"/>
  <c r="I4553" i="18"/>
  <c r="I4552" i="18"/>
  <c r="I4551" i="18"/>
  <c r="I4550" i="18"/>
  <c r="I4549" i="18"/>
  <c r="I4548" i="18"/>
  <c r="I4547" i="18"/>
  <c r="I4546" i="18"/>
  <c r="I4545" i="18"/>
  <c r="I4544" i="18"/>
  <c r="I4543" i="18"/>
  <c r="I4542" i="18"/>
  <c r="I4541" i="18"/>
  <c r="I4540" i="18"/>
  <c r="I4539" i="18"/>
  <c r="I4538" i="18"/>
  <c r="I4537" i="18"/>
  <c r="I4536" i="18"/>
  <c r="I4535" i="18"/>
  <c r="I4534" i="18"/>
  <c r="I4533" i="18"/>
  <c r="I4532" i="18"/>
  <c r="I4531" i="18"/>
  <c r="I4530" i="18"/>
  <c r="I4529" i="18"/>
  <c r="I4528" i="18"/>
  <c r="I4527" i="18"/>
  <c r="I4526" i="18"/>
  <c r="I4525" i="18"/>
  <c r="I4524" i="18"/>
  <c r="I4523" i="18"/>
  <c r="I4522" i="18"/>
  <c r="I4521" i="18"/>
  <c r="I4520" i="18"/>
  <c r="I4519" i="18"/>
  <c r="I4518" i="18"/>
  <c r="I4517" i="18"/>
  <c r="I4516" i="18"/>
  <c r="I4515" i="18"/>
  <c r="I4514" i="18"/>
  <c r="I4513" i="18"/>
  <c r="I4512" i="18"/>
  <c r="I4511" i="18"/>
  <c r="I4510" i="18"/>
  <c r="I4509" i="18"/>
  <c r="I4508" i="18"/>
  <c r="I4507" i="18"/>
  <c r="I4506" i="18"/>
  <c r="I4505" i="18"/>
  <c r="I4504" i="18"/>
  <c r="I4503" i="18"/>
  <c r="I4502" i="18"/>
  <c r="I4501" i="18"/>
  <c r="I4500" i="18"/>
  <c r="I4499" i="18"/>
  <c r="I4498" i="18"/>
  <c r="I4497" i="18"/>
  <c r="I4496" i="18"/>
  <c r="I4495" i="18"/>
  <c r="I4494" i="18"/>
  <c r="I4493" i="18"/>
  <c r="I4492" i="18"/>
  <c r="I4491" i="18"/>
  <c r="I4490" i="18"/>
  <c r="I4489" i="18"/>
  <c r="I4488" i="18"/>
  <c r="I4487" i="18"/>
  <c r="I4486" i="18"/>
  <c r="I4485" i="18"/>
  <c r="I4484" i="18"/>
  <c r="I4483" i="18"/>
  <c r="I4482" i="18"/>
  <c r="I4481" i="18"/>
  <c r="I4480" i="18"/>
  <c r="I4479" i="18"/>
  <c r="I4478" i="18"/>
  <c r="I4477" i="18"/>
  <c r="I4476" i="18"/>
  <c r="I4475" i="18"/>
  <c r="I4474" i="18"/>
  <c r="I4473" i="18"/>
  <c r="I4472" i="18"/>
  <c r="I4471" i="18"/>
  <c r="I4470" i="18"/>
  <c r="I4469" i="18"/>
  <c r="I4468" i="18"/>
  <c r="I4467" i="18"/>
  <c r="I4466" i="18"/>
  <c r="I4465" i="18"/>
  <c r="I4464" i="18"/>
  <c r="I4463" i="18"/>
  <c r="I4462" i="18"/>
  <c r="I4461" i="18"/>
  <c r="I4460" i="18"/>
  <c r="I4459" i="18"/>
  <c r="I4458" i="18"/>
  <c r="I4457" i="18"/>
  <c r="I4456" i="18"/>
  <c r="I4455" i="18"/>
  <c r="I4454" i="18"/>
  <c r="I4453" i="18"/>
  <c r="I4452" i="18"/>
  <c r="I4451" i="18"/>
  <c r="I4450" i="18"/>
  <c r="I4449" i="18"/>
  <c r="I4448" i="18"/>
  <c r="I4447" i="18"/>
  <c r="I4446" i="18"/>
  <c r="I4445" i="18"/>
  <c r="I4444" i="18"/>
  <c r="I4443" i="18"/>
  <c r="I4442" i="18"/>
  <c r="I4441" i="18"/>
  <c r="I4440" i="18"/>
  <c r="I4439" i="18"/>
  <c r="I4438" i="18"/>
  <c r="I4437" i="18"/>
  <c r="I4436" i="18"/>
  <c r="I4435" i="18"/>
  <c r="I4434" i="18"/>
  <c r="I4433" i="18"/>
  <c r="I4432" i="18"/>
  <c r="I4431" i="18"/>
  <c r="I4430" i="18"/>
  <c r="I4429" i="18"/>
  <c r="I4428" i="18"/>
  <c r="I4427" i="18"/>
  <c r="I4426" i="18"/>
  <c r="I4425" i="18"/>
  <c r="I4424" i="18"/>
  <c r="I4423" i="18"/>
  <c r="I4422" i="18"/>
  <c r="I4421" i="18"/>
  <c r="I4420" i="18"/>
  <c r="I4419" i="18"/>
  <c r="I4418" i="18"/>
  <c r="I4417" i="18"/>
  <c r="I4416" i="18"/>
  <c r="I4415" i="18"/>
  <c r="I4414" i="18"/>
  <c r="I4413" i="18"/>
  <c r="I4412" i="18"/>
  <c r="I4411" i="18"/>
  <c r="I4410" i="18"/>
  <c r="I4409" i="18"/>
  <c r="I4408" i="18"/>
  <c r="I4407" i="18"/>
  <c r="I4406" i="18"/>
  <c r="I4405" i="18"/>
  <c r="I4404" i="18"/>
  <c r="I4403" i="18"/>
  <c r="I4402" i="18"/>
  <c r="I4401" i="18"/>
  <c r="I4400" i="18"/>
  <c r="I4399" i="18"/>
  <c r="I4398" i="18"/>
  <c r="I4397" i="18"/>
  <c r="I4396" i="18"/>
  <c r="I4395" i="18"/>
  <c r="I4394" i="18"/>
  <c r="I4393" i="18"/>
  <c r="I4392" i="18"/>
  <c r="I4391" i="18"/>
  <c r="I4390" i="18"/>
  <c r="I4389" i="18"/>
  <c r="I4388" i="18"/>
  <c r="I4387" i="18"/>
  <c r="I4386" i="18"/>
  <c r="I4385" i="18"/>
  <c r="I4384" i="18"/>
  <c r="I4383" i="18"/>
  <c r="I4382" i="18"/>
  <c r="I4381" i="18"/>
  <c r="I4380" i="18"/>
  <c r="I4379" i="18"/>
  <c r="I4378" i="18"/>
  <c r="I4377" i="18"/>
  <c r="I4376" i="18"/>
  <c r="I4375" i="18"/>
  <c r="I4374" i="18"/>
  <c r="I4373" i="18"/>
  <c r="I4372" i="18"/>
  <c r="I4371" i="18"/>
  <c r="I4370" i="18"/>
  <c r="I4369" i="18"/>
  <c r="I4368" i="18"/>
  <c r="I4367" i="18"/>
  <c r="I4366" i="18"/>
  <c r="I4365" i="18"/>
  <c r="I4364" i="18"/>
  <c r="I4363" i="18"/>
  <c r="I4362" i="18"/>
  <c r="I4361" i="18"/>
  <c r="I4360" i="18"/>
  <c r="I4359" i="18"/>
  <c r="I4358" i="18"/>
  <c r="I4357" i="18"/>
  <c r="I4356" i="18"/>
  <c r="I4355" i="18"/>
  <c r="I4354" i="18"/>
  <c r="I4353" i="18"/>
  <c r="I4352" i="18"/>
  <c r="I4351" i="18"/>
  <c r="I4350" i="18"/>
  <c r="I4349" i="18"/>
  <c r="I4348" i="18"/>
  <c r="I4347" i="18"/>
  <c r="I4346" i="18"/>
  <c r="I4345" i="18"/>
  <c r="I4344" i="18"/>
  <c r="I4343" i="18"/>
  <c r="I4342" i="18"/>
  <c r="I4341" i="18"/>
  <c r="I4340" i="18"/>
  <c r="I4339" i="18"/>
  <c r="I4338" i="18"/>
  <c r="I4337" i="18"/>
  <c r="I4336" i="18"/>
  <c r="I4335" i="18"/>
  <c r="I4334" i="18"/>
  <c r="I4333" i="18"/>
  <c r="I4332" i="18"/>
  <c r="I4331" i="18"/>
  <c r="I4330" i="18"/>
  <c r="I4329" i="18"/>
  <c r="I4328" i="18"/>
  <c r="I4327" i="18"/>
  <c r="I4326" i="18"/>
  <c r="I4325" i="18"/>
  <c r="I4324" i="18"/>
  <c r="I4323" i="18"/>
  <c r="I4322" i="18"/>
  <c r="I4321" i="18"/>
  <c r="I4320" i="18"/>
  <c r="I4319" i="18"/>
  <c r="I4318" i="18"/>
  <c r="I4317" i="18"/>
  <c r="I4316" i="18"/>
  <c r="I4315" i="18"/>
  <c r="I4314" i="18"/>
  <c r="I4313" i="18"/>
  <c r="I4312" i="18"/>
  <c r="I4311" i="18"/>
  <c r="I4310" i="18"/>
  <c r="I4309" i="18"/>
  <c r="I4308" i="18"/>
  <c r="I4307" i="18"/>
  <c r="I4306" i="18"/>
  <c r="I4305" i="18"/>
  <c r="I4304" i="18"/>
  <c r="I4303" i="18"/>
  <c r="I4302" i="18"/>
  <c r="I4301" i="18"/>
  <c r="I4300" i="18"/>
  <c r="I4299" i="18"/>
  <c r="I4298" i="18"/>
  <c r="I4297" i="18"/>
  <c r="I4296" i="18"/>
  <c r="I4295" i="18"/>
  <c r="I4294" i="18"/>
  <c r="I4293" i="18"/>
  <c r="I4292" i="18"/>
  <c r="I4291" i="18"/>
  <c r="I4290" i="18"/>
  <c r="I4289" i="18"/>
  <c r="I4288" i="18"/>
  <c r="I4287" i="18"/>
  <c r="I4286" i="18"/>
  <c r="I4285" i="18"/>
  <c r="I4284" i="18"/>
  <c r="I4283" i="18"/>
  <c r="I4282" i="18"/>
  <c r="I4281" i="18"/>
  <c r="I4280" i="18"/>
  <c r="I4279" i="18"/>
  <c r="I4278" i="18"/>
  <c r="I4277" i="18"/>
  <c r="I4276" i="18"/>
  <c r="I4275" i="18"/>
  <c r="I4274" i="18"/>
  <c r="I4273" i="18"/>
  <c r="I4272" i="18"/>
  <c r="I4271" i="18"/>
  <c r="I4270" i="18"/>
  <c r="I4269" i="18"/>
  <c r="I4268" i="18"/>
  <c r="I4267" i="18"/>
  <c r="I4266" i="18"/>
  <c r="I4265" i="18"/>
  <c r="I4264" i="18"/>
  <c r="I4263" i="18"/>
  <c r="I4262" i="18"/>
  <c r="I4261" i="18"/>
  <c r="I4260" i="18"/>
  <c r="I4259" i="18"/>
  <c r="I4258" i="18"/>
  <c r="I4257" i="18"/>
  <c r="I4256" i="18"/>
  <c r="I4255" i="18"/>
  <c r="I4254" i="18"/>
  <c r="I4253" i="18"/>
  <c r="I4252" i="18"/>
  <c r="I4251" i="18"/>
  <c r="I4250" i="18"/>
  <c r="I4249" i="18"/>
  <c r="I4248" i="18"/>
  <c r="I4247" i="18"/>
  <c r="I4246" i="18"/>
  <c r="I4245" i="18"/>
  <c r="I4244" i="18"/>
  <c r="I4243" i="18"/>
  <c r="I4242" i="18"/>
  <c r="I4241" i="18"/>
  <c r="I4240" i="18"/>
  <c r="I4239" i="18"/>
  <c r="I4238" i="18"/>
  <c r="I4237" i="18"/>
  <c r="I4236" i="18"/>
  <c r="I4235" i="18"/>
  <c r="I4234" i="18"/>
  <c r="I4233" i="18"/>
  <c r="I4232" i="18"/>
  <c r="I4231" i="18"/>
  <c r="I4230" i="18"/>
  <c r="I4229" i="18"/>
  <c r="I4228" i="18"/>
  <c r="I4227" i="18"/>
  <c r="I4226" i="18"/>
  <c r="I4225" i="18"/>
  <c r="I4224" i="18"/>
  <c r="I4223" i="18"/>
  <c r="I4222" i="18"/>
  <c r="I4221" i="18"/>
  <c r="I4220" i="18"/>
  <c r="I4219" i="18"/>
  <c r="I4218" i="18"/>
  <c r="I4217" i="18"/>
  <c r="I4216" i="18"/>
  <c r="I4215" i="18"/>
  <c r="I4214" i="18"/>
  <c r="I4213" i="18"/>
  <c r="I4212" i="18"/>
  <c r="I4211" i="18"/>
  <c r="I4210" i="18"/>
  <c r="I4209" i="18"/>
  <c r="I4208" i="18"/>
  <c r="I4207" i="18"/>
  <c r="I4206" i="18"/>
  <c r="I4205" i="18"/>
  <c r="I4204" i="18"/>
  <c r="I4203" i="18"/>
  <c r="I4202" i="18"/>
  <c r="I4201" i="18"/>
  <c r="I4200" i="18"/>
  <c r="I4199" i="18"/>
  <c r="I4198" i="18"/>
  <c r="I4197" i="18"/>
  <c r="I4196" i="18"/>
  <c r="I4195" i="18"/>
  <c r="I4194" i="18"/>
  <c r="I4193" i="18"/>
  <c r="I4192" i="18"/>
  <c r="I4191" i="18"/>
  <c r="I4190" i="18"/>
  <c r="I4189" i="18"/>
  <c r="I4188" i="18"/>
  <c r="I4187" i="18"/>
  <c r="I4186" i="18"/>
  <c r="I4185" i="18"/>
  <c r="I4184" i="18"/>
  <c r="I4183" i="18"/>
  <c r="I4182" i="18"/>
  <c r="I4181" i="18"/>
  <c r="I4180" i="18"/>
  <c r="I4179" i="18"/>
  <c r="I4178" i="18"/>
  <c r="I4177" i="18"/>
  <c r="I4176" i="18"/>
  <c r="I4175" i="18"/>
  <c r="I4174" i="18"/>
  <c r="I4173" i="18"/>
  <c r="I4172" i="18"/>
  <c r="I4171" i="18"/>
  <c r="I4170" i="18"/>
  <c r="I4169" i="18"/>
  <c r="I4168" i="18"/>
  <c r="I4167" i="18"/>
  <c r="I4166" i="18"/>
  <c r="I4165" i="18"/>
  <c r="I4164" i="18"/>
  <c r="I4163" i="18"/>
  <c r="I4162" i="18"/>
  <c r="I4161" i="18"/>
  <c r="I4160" i="18"/>
  <c r="I4159" i="18"/>
  <c r="I4158" i="18"/>
  <c r="I4157" i="18"/>
  <c r="I4156" i="18"/>
  <c r="I4155" i="18"/>
  <c r="I4154" i="18"/>
  <c r="I4153" i="18"/>
  <c r="I4152" i="18"/>
  <c r="I4151" i="18"/>
  <c r="I4150" i="18"/>
  <c r="I4149" i="18"/>
  <c r="I4148" i="18"/>
  <c r="I4147" i="18"/>
  <c r="I4146" i="18"/>
  <c r="I4145" i="18"/>
  <c r="I4144" i="18"/>
  <c r="I4143" i="18"/>
  <c r="I4142" i="18"/>
  <c r="I4141" i="18"/>
  <c r="I4140" i="18"/>
  <c r="I4139" i="18"/>
  <c r="I4138" i="18"/>
  <c r="I4137" i="18"/>
  <c r="I4136" i="18"/>
  <c r="I4135" i="18"/>
  <c r="I4134" i="18"/>
  <c r="I4133" i="18"/>
  <c r="I4132" i="18"/>
  <c r="I4131" i="18"/>
  <c r="I4130" i="18"/>
  <c r="I4129" i="18"/>
  <c r="I4128" i="18"/>
  <c r="I4127" i="18"/>
  <c r="I4126" i="18"/>
  <c r="I4125" i="18"/>
  <c r="I4124" i="18"/>
  <c r="I4123" i="18"/>
  <c r="I4122" i="18"/>
  <c r="I4121" i="18"/>
  <c r="I4120" i="18"/>
  <c r="I4119" i="18"/>
  <c r="I4118" i="18"/>
  <c r="I4117" i="18"/>
  <c r="I4116" i="18"/>
  <c r="I4115" i="18"/>
  <c r="I4114" i="18"/>
  <c r="I4113" i="18"/>
  <c r="I4112" i="18"/>
  <c r="I4111" i="18"/>
  <c r="I4110" i="18"/>
  <c r="I4109" i="18"/>
  <c r="I4108" i="18"/>
  <c r="I4107" i="18"/>
  <c r="I4106" i="18"/>
  <c r="I4105" i="18"/>
  <c r="I4104" i="18"/>
  <c r="I4103" i="18"/>
  <c r="I4102" i="18"/>
  <c r="I4101" i="18"/>
  <c r="I4100" i="18"/>
  <c r="I4099" i="18"/>
  <c r="I4098" i="18"/>
  <c r="I4097" i="18"/>
  <c r="I4096" i="18"/>
  <c r="I4095" i="18"/>
  <c r="I4094" i="18"/>
  <c r="I4093" i="18"/>
  <c r="I4092" i="18"/>
  <c r="I4091" i="18"/>
  <c r="I4090" i="18"/>
  <c r="I4089" i="18"/>
  <c r="I4088" i="18"/>
  <c r="I4087" i="18"/>
  <c r="I4086" i="18"/>
  <c r="I4085" i="18"/>
  <c r="I4084" i="18"/>
  <c r="I4083" i="18"/>
  <c r="I4082" i="18"/>
  <c r="I4081" i="18"/>
  <c r="I4080" i="18"/>
  <c r="I4079" i="18"/>
  <c r="I4078" i="18"/>
  <c r="I4077" i="18"/>
  <c r="I4076" i="18"/>
  <c r="I4075" i="18"/>
  <c r="I4074" i="18"/>
  <c r="I4073" i="18"/>
  <c r="I4072" i="18"/>
  <c r="I4071" i="18"/>
  <c r="I4070" i="18"/>
  <c r="I4069" i="18"/>
  <c r="I4068" i="18"/>
  <c r="I4067" i="18"/>
  <c r="I4066" i="18"/>
  <c r="I4065" i="18"/>
  <c r="I4064" i="18"/>
  <c r="I4063" i="18"/>
  <c r="I4062" i="18"/>
  <c r="I4061" i="18"/>
  <c r="I4060" i="18"/>
  <c r="I4059" i="18"/>
  <c r="I4058" i="18"/>
  <c r="I4057" i="18"/>
  <c r="I4056" i="18"/>
  <c r="I4055" i="18"/>
  <c r="I4054" i="18"/>
  <c r="I4053" i="18"/>
  <c r="I4052" i="18"/>
  <c r="I4051" i="18"/>
  <c r="I4050" i="18"/>
  <c r="I4049" i="18"/>
  <c r="I4048" i="18"/>
  <c r="I4047" i="18"/>
  <c r="I4046" i="18"/>
  <c r="I4045" i="18"/>
  <c r="I4044" i="18"/>
  <c r="I4043" i="18"/>
  <c r="I4042" i="18"/>
  <c r="I4041" i="18"/>
  <c r="I4040" i="18"/>
  <c r="I4039" i="18"/>
  <c r="I4038" i="18"/>
  <c r="I4037" i="18"/>
  <c r="I4036" i="18"/>
  <c r="I4035" i="18"/>
  <c r="I4034" i="18"/>
  <c r="I4033" i="18"/>
  <c r="I4032" i="18"/>
  <c r="I4031" i="18"/>
  <c r="I4030" i="18"/>
  <c r="I4029" i="18"/>
  <c r="I4028" i="18"/>
  <c r="I4027" i="18"/>
  <c r="I4026" i="18"/>
  <c r="I4025" i="18"/>
  <c r="I4024" i="18"/>
  <c r="I4023" i="18"/>
  <c r="I4022" i="18"/>
  <c r="I4021" i="18"/>
  <c r="I4020" i="18"/>
  <c r="I4019" i="18"/>
  <c r="I4018" i="18"/>
  <c r="I4017" i="18"/>
  <c r="I4016" i="18"/>
  <c r="I4015" i="18"/>
  <c r="I4014" i="18"/>
  <c r="I4013" i="18"/>
  <c r="I4012" i="18"/>
  <c r="I4011" i="18"/>
  <c r="I4010" i="18"/>
  <c r="I4009" i="18"/>
  <c r="I4008" i="18"/>
  <c r="I4007" i="18"/>
  <c r="I4006" i="18"/>
  <c r="I4005" i="18"/>
  <c r="I4004" i="18"/>
  <c r="I4003" i="18"/>
  <c r="I4002" i="18"/>
  <c r="I4001" i="18"/>
  <c r="I4000" i="18"/>
  <c r="I3999" i="18"/>
  <c r="I3998" i="18"/>
  <c r="I3997" i="18"/>
  <c r="I3996" i="18"/>
  <c r="I3995" i="18"/>
  <c r="I3994" i="18"/>
  <c r="I3993" i="18"/>
  <c r="I3992" i="18"/>
  <c r="I3991" i="18"/>
  <c r="I3990" i="18"/>
  <c r="I3989" i="18"/>
  <c r="I3988" i="18"/>
  <c r="I3987" i="18"/>
  <c r="I3986" i="18"/>
  <c r="I3985" i="18"/>
  <c r="I3984" i="18"/>
  <c r="I3983" i="18"/>
  <c r="I3982" i="18"/>
  <c r="I3981" i="18"/>
  <c r="I3980" i="18"/>
  <c r="I3979" i="18"/>
  <c r="I3978" i="18"/>
  <c r="I3977" i="18"/>
  <c r="I3976" i="18"/>
  <c r="I3975" i="18"/>
  <c r="I3974" i="18"/>
  <c r="I3973" i="18"/>
  <c r="I3972" i="18"/>
  <c r="I3971" i="18"/>
  <c r="I3970" i="18"/>
  <c r="I3969" i="18"/>
  <c r="I3968" i="18"/>
  <c r="I3967" i="18"/>
  <c r="I3966" i="18"/>
  <c r="I3965" i="18"/>
  <c r="I3964" i="18"/>
  <c r="I3963" i="18"/>
  <c r="I3962" i="18"/>
  <c r="I3961" i="18"/>
  <c r="I3960" i="18"/>
  <c r="I3959" i="18"/>
  <c r="I3958" i="18"/>
  <c r="I3957" i="18"/>
  <c r="I3956" i="18"/>
  <c r="I3955" i="18"/>
  <c r="I3954" i="18"/>
  <c r="I3953" i="18"/>
  <c r="I3952" i="18"/>
  <c r="I3951" i="18"/>
  <c r="I3950" i="18"/>
  <c r="I3949" i="18"/>
  <c r="I3948" i="18"/>
  <c r="I3947" i="18"/>
  <c r="I3946" i="18"/>
  <c r="I3945" i="18"/>
  <c r="I3944" i="18"/>
  <c r="I3943" i="18"/>
  <c r="I3942" i="18"/>
  <c r="I3941" i="18"/>
  <c r="I3940" i="18"/>
  <c r="I3939" i="18"/>
  <c r="I3938" i="18"/>
  <c r="I3937" i="18"/>
  <c r="I3936" i="18"/>
  <c r="I3935" i="18"/>
  <c r="I3934" i="18"/>
  <c r="I3933" i="18"/>
  <c r="I3932" i="18"/>
  <c r="I3931" i="18"/>
  <c r="I3930" i="18"/>
  <c r="I3929" i="18"/>
  <c r="I3928" i="18"/>
  <c r="I3927" i="18"/>
  <c r="I3926" i="18"/>
  <c r="I3925" i="18"/>
  <c r="I3924" i="18"/>
  <c r="I3923" i="18"/>
  <c r="I3922" i="18"/>
  <c r="I3921" i="18"/>
  <c r="I3920" i="18"/>
  <c r="I3919" i="18"/>
  <c r="I3918" i="18"/>
  <c r="I3917" i="18"/>
  <c r="I3916" i="18"/>
  <c r="I3915" i="18"/>
  <c r="I3914" i="18"/>
  <c r="I3913" i="18"/>
  <c r="I3912" i="18"/>
  <c r="I3911" i="18"/>
  <c r="I3910" i="18"/>
  <c r="I3909" i="18"/>
  <c r="I3908" i="18"/>
  <c r="I3907" i="18"/>
  <c r="I3906" i="18"/>
  <c r="I3905" i="18"/>
  <c r="I3904" i="18"/>
  <c r="I3903" i="18"/>
  <c r="I3902" i="18"/>
  <c r="I3901" i="18"/>
  <c r="I3900" i="18"/>
  <c r="I3899" i="18"/>
  <c r="I3898" i="18"/>
  <c r="I3897" i="18"/>
  <c r="I3896" i="18"/>
  <c r="I3895" i="18"/>
  <c r="I3894" i="18"/>
  <c r="I3893" i="18"/>
  <c r="I3892" i="18"/>
  <c r="I3891" i="18"/>
  <c r="I3890" i="18"/>
  <c r="I3889" i="18"/>
  <c r="I3888" i="18"/>
  <c r="I3887" i="18"/>
  <c r="I3886" i="18"/>
  <c r="I3885" i="18"/>
  <c r="I3884" i="18"/>
  <c r="I3883" i="18"/>
  <c r="I3882" i="18"/>
  <c r="I3881" i="18"/>
  <c r="I3880" i="18"/>
  <c r="I3879" i="18"/>
  <c r="I3878" i="18"/>
  <c r="I3877" i="18"/>
  <c r="I3876" i="18"/>
  <c r="I3875" i="18"/>
  <c r="I3874" i="18"/>
  <c r="I3873" i="18"/>
  <c r="I3872" i="18"/>
  <c r="I3871" i="18"/>
  <c r="I3870" i="18"/>
  <c r="I3869" i="18"/>
  <c r="I3868" i="18"/>
  <c r="I3867" i="18"/>
  <c r="I3866" i="18"/>
  <c r="I3865" i="18"/>
  <c r="I3864" i="18"/>
  <c r="I3863" i="18"/>
  <c r="I3862" i="18"/>
  <c r="I3861" i="18"/>
  <c r="I3860" i="18"/>
  <c r="I3859" i="18"/>
  <c r="I3858" i="18"/>
  <c r="I3857" i="18"/>
  <c r="I3856" i="18"/>
  <c r="I3855" i="18"/>
  <c r="I3854" i="18"/>
  <c r="I3853" i="18"/>
  <c r="I3852" i="18"/>
  <c r="I3851" i="18"/>
  <c r="I3850" i="18"/>
  <c r="I3849" i="18"/>
  <c r="I3848" i="18"/>
  <c r="I3847" i="18"/>
  <c r="I3846" i="18"/>
  <c r="I3845" i="18"/>
  <c r="I3844" i="18"/>
  <c r="I3843" i="18"/>
  <c r="I3842" i="18"/>
  <c r="I3841" i="18"/>
  <c r="I3840" i="18"/>
  <c r="I3839" i="18"/>
  <c r="I3838" i="18"/>
  <c r="I3837" i="18"/>
  <c r="I3836" i="18"/>
  <c r="I3835" i="18"/>
  <c r="I3834" i="18"/>
  <c r="I3833" i="18"/>
  <c r="I3832" i="18"/>
  <c r="I3831" i="18"/>
  <c r="I3830" i="18"/>
  <c r="I3829" i="18"/>
  <c r="I3828" i="18"/>
  <c r="I3827" i="18"/>
  <c r="I3826" i="18"/>
  <c r="I3825" i="18"/>
  <c r="I3824" i="18"/>
  <c r="I3823" i="18"/>
  <c r="I3822" i="18"/>
  <c r="I3821" i="18"/>
  <c r="I3820" i="18"/>
  <c r="I3819" i="18"/>
  <c r="I3818" i="18"/>
  <c r="I3817" i="18"/>
  <c r="I3816" i="18"/>
  <c r="I3815" i="18"/>
  <c r="I3814" i="18"/>
  <c r="I3813" i="18"/>
  <c r="I3812" i="18"/>
  <c r="I3811" i="18"/>
  <c r="I3810" i="18"/>
  <c r="I3809" i="18"/>
  <c r="I3808" i="18"/>
  <c r="I3807" i="18"/>
  <c r="I3806" i="18"/>
  <c r="I3805" i="18"/>
  <c r="I3804" i="18"/>
  <c r="I3803" i="18"/>
  <c r="I3802" i="18"/>
  <c r="I3801" i="18"/>
  <c r="I3800" i="18"/>
  <c r="I3799" i="18"/>
  <c r="I3798" i="18"/>
  <c r="I3797" i="18"/>
  <c r="I3796" i="18"/>
  <c r="I3795" i="18"/>
  <c r="I3794" i="18"/>
  <c r="I3793" i="18"/>
  <c r="I3792" i="18"/>
  <c r="I3791" i="18"/>
  <c r="I3790" i="18"/>
  <c r="I3789" i="18"/>
  <c r="I3788" i="18"/>
  <c r="I3787" i="18"/>
  <c r="I3786" i="18"/>
  <c r="I3785" i="18"/>
  <c r="I3784" i="18"/>
  <c r="I3783" i="18"/>
  <c r="I3782" i="18"/>
  <c r="I3781" i="18"/>
  <c r="I3780" i="18"/>
  <c r="I3779" i="18"/>
  <c r="I3778" i="18"/>
  <c r="I3777" i="18"/>
  <c r="I3776" i="18"/>
  <c r="I3775" i="18"/>
  <c r="I3774" i="18"/>
  <c r="I3773" i="18"/>
  <c r="I3772" i="18"/>
  <c r="I3771" i="18"/>
  <c r="I3770" i="18"/>
  <c r="I3769" i="18"/>
  <c r="I3768" i="18"/>
  <c r="I3767" i="18"/>
  <c r="I3766" i="18"/>
  <c r="I3765" i="18"/>
  <c r="I3764" i="18"/>
  <c r="I3763" i="18"/>
  <c r="I3762" i="18"/>
  <c r="I3761" i="18"/>
  <c r="I3760" i="18"/>
  <c r="I3759" i="18"/>
  <c r="I3758" i="18"/>
  <c r="I3757" i="18"/>
  <c r="I3756" i="18"/>
  <c r="I3755" i="18"/>
  <c r="I3754" i="18"/>
  <c r="I3753" i="18"/>
  <c r="I3752" i="18"/>
  <c r="I3751" i="18"/>
  <c r="I3750" i="18"/>
  <c r="I3749" i="18"/>
  <c r="I3748" i="18"/>
  <c r="I3747" i="18"/>
  <c r="I3746" i="18"/>
  <c r="I3745" i="18"/>
  <c r="I3744" i="18"/>
  <c r="I3743" i="18"/>
  <c r="I3742" i="18"/>
  <c r="I3741" i="18"/>
  <c r="I3740" i="18"/>
  <c r="I3739" i="18"/>
  <c r="I3738" i="18"/>
  <c r="I3737" i="18"/>
  <c r="I3736" i="18"/>
  <c r="I3735" i="18"/>
  <c r="I3734" i="18"/>
  <c r="I3733" i="18"/>
  <c r="I3732" i="18"/>
  <c r="I3731" i="18"/>
  <c r="I3730" i="18"/>
  <c r="I3729" i="18"/>
  <c r="I3728" i="18"/>
  <c r="I3727" i="18"/>
  <c r="I3726" i="18"/>
  <c r="I3725" i="18"/>
  <c r="I3724" i="18"/>
  <c r="I3723" i="18"/>
  <c r="I3722" i="18"/>
  <c r="I3721" i="18"/>
  <c r="I3720" i="18"/>
  <c r="I3719" i="18"/>
  <c r="I3718" i="18"/>
  <c r="I3717" i="18"/>
  <c r="I3716" i="18"/>
  <c r="I3715" i="18"/>
  <c r="I3714" i="18"/>
  <c r="I3713" i="18"/>
  <c r="I3712" i="18"/>
  <c r="I3711" i="18"/>
  <c r="I3710" i="18"/>
  <c r="I3709" i="18"/>
  <c r="I3708" i="18"/>
  <c r="I3707" i="18"/>
  <c r="I3706" i="18"/>
  <c r="I3705" i="18"/>
  <c r="I3704" i="18"/>
  <c r="I3703" i="18"/>
  <c r="I3702" i="18"/>
  <c r="I3701" i="18"/>
  <c r="I3700" i="18"/>
  <c r="I3699" i="18"/>
  <c r="I3698" i="18"/>
  <c r="I3697" i="18"/>
  <c r="I3696" i="18"/>
  <c r="I3695" i="18"/>
  <c r="I3694" i="18"/>
  <c r="I3693" i="18"/>
  <c r="I3692" i="18"/>
  <c r="I3691" i="18"/>
  <c r="I3690" i="18"/>
  <c r="I3689" i="18"/>
  <c r="I3688" i="18"/>
  <c r="I3687" i="18"/>
  <c r="I3686" i="18"/>
  <c r="I3685" i="18"/>
  <c r="I3684" i="18"/>
  <c r="I3683" i="18"/>
  <c r="I3682" i="18"/>
  <c r="I3681" i="18"/>
  <c r="I3680" i="18"/>
  <c r="I3679" i="18"/>
  <c r="I3678" i="18"/>
  <c r="I3677" i="18"/>
  <c r="I3676" i="18"/>
  <c r="I3675" i="18"/>
  <c r="I3674" i="18"/>
  <c r="I3673" i="18"/>
  <c r="I3672" i="18"/>
  <c r="I3671" i="18"/>
  <c r="I3670" i="18"/>
  <c r="I3669" i="18"/>
  <c r="I3668" i="18"/>
  <c r="I3667" i="18"/>
  <c r="I3666" i="18"/>
  <c r="I3665" i="18"/>
  <c r="I3664" i="18"/>
  <c r="I3663" i="18"/>
  <c r="I3662" i="18"/>
  <c r="I3661" i="18"/>
  <c r="I3660" i="18"/>
  <c r="I3659" i="18"/>
  <c r="I3658" i="18"/>
  <c r="I3657" i="18"/>
  <c r="I3656" i="18"/>
  <c r="I3655" i="18"/>
  <c r="I3654" i="18"/>
  <c r="I3653" i="18"/>
  <c r="I3652" i="18"/>
  <c r="I3651" i="18"/>
  <c r="I3650" i="18"/>
  <c r="I3649" i="18"/>
  <c r="I3648" i="18"/>
  <c r="I3647" i="18"/>
  <c r="I3646" i="18"/>
  <c r="I3645" i="18"/>
  <c r="I3644" i="18"/>
  <c r="I3643" i="18"/>
  <c r="I3642" i="18"/>
  <c r="I3641" i="18"/>
  <c r="I3640" i="18"/>
  <c r="I3639" i="18"/>
  <c r="I3638" i="18"/>
  <c r="I3637" i="18"/>
  <c r="I3636" i="18"/>
  <c r="I3635" i="18"/>
  <c r="I3634" i="18"/>
  <c r="I3633" i="18"/>
  <c r="I3632" i="18"/>
  <c r="I3631" i="18"/>
  <c r="I3630" i="18"/>
  <c r="I3629" i="18"/>
  <c r="I3628" i="18"/>
  <c r="I3627" i="18"/>
  <c r="I3626" i="18"/>
  <c r="I3625" i="18"/>
  <c r="I3624" i="18"/>
  <c r="I3623" i="18"/>
  <c r="I3622" i="18"/>
  <c r="I3621" i="18"/>
  <c r="I3620" i="18"/>
  <c r="I3619" i="18"/>
  <c r="I3618" i="18"/>
  <c r="I3617" i="18"/>
  <c r="I3616" i="18"/>
  <c r="I3615" i="18"/>
  <c r="I3614" i="18"/>
  <c r="I3613" i="18"/>
  <c r="I3612" i="18"/>
  <c r="I3611" i="18"/>
  <c r="I3610" i="18"/>
  <c r="I3609" i="18"/>
  <c r="I3608" i="18"/>
  <c r="I3607" i="18"/>
  <c r="I3606" i="18"/>
  <c r="I3605" i="18"/>
  <c r="I3604" i="18"/>
  <c r="I3603" i="18"/>
  <c r="I3602" i="18"/>
  <c r="I3601" i="18"/>
  <c r="I3600" i="18"/>
  <c r="I3599" i="18"/>
  <c r="I3598" i="18"/>
  <c r="I3597" i="18"/>
  <c r="I3596" i="18"/>
  <c r="I3595" i="18"/>
  <c r="I3594" i="18"/>
  <c r="I3593" i="18"/>
  <c r="I3592" i="18"/>
  <c r="I3591" i="18"/>
  <c r="I3590" i="18"/>
  <c r="I3589" i="18"/>
  <c r="I3588" i="18"/>
  <c r="I3587" i="18"/>
  <c r="I3586" i="18"/>
  <c r="I3585" i="18"/>
  <c r="I3584" i="18"/>
  <c r="I3583" i="18"/>
  <c r="I3582" i="18"/>
  <c r="I3581" i="18"/>
  <c r="I3580" i="18"/>
  <c r="I3579" i="18"/>
  <c r="I3578" i="18"/>
  <c r="I3577" i="18"/>
  <c r="I3576" i="18"/>
  <c r="I3575" i="18"/>
  <c r="I3574" i="18"/>
  <c r="I3573" i="18"/>
  <c r="I3572" i="18"/>
  <c r="I3571" i="18"/>
  <c r="I3570" i="18"/>
  <c r="I3569" i="18"/>
  <c r="I3568" i="18"/>
  <c r="I3567" i="18"/>
  <c r="I3566" i="18"/>
  <c r="I3565" i="18"/>
  <c r="I3564" i="18"/>
  <c r="I3563" i="18"/>
  <c r="I3562" i="18"/>
  <c r="I3561" i="18"/>
  <c r="I3560" i="18"/>
  <c r="I3559" i="18"/>
  <c r="I3558" i="18"/>
  <c r="I3557" i="18"/>
  <c r="I3556" i="18"/>
  <c r="I3555" i="18"/>
  <c r="I3554" i="18"/>
  <c r="I3553" i="18"/>
  <c r="I3552" i="18"/>
  <c r="I3551" i="18"/>
  <c r="I3550" i="18"/>
  <c r="I3549" i="18"/>
  <c r="I3548" i="18"/>
  <c r="I3547" i="18"/>
  <c r="I3546" i="18"/>
  <c r="I3545" i="18"/>
  <c r="I3544" i="18"/>
  <c r="I3543" i="18"/>
  <c r="I3542" i="18"/>
  <c r="I3541" i="18"/>
  <c r="I3540" i="18"/>
  <c r="I3539" i="18"/>
  <c r="I3538" i="18"/>
  <c r="I3537" i="18"/>
  <c r="I3536" i="18"/>
  <c r="I3535" i="18"/>
  <c r="I3534" i="18"/>
  <c r="I3533" i="18"/>
  <c r="I3532" i="18"/>
  <c r="I3531" i="18"/>
  <c r="I3530" i="18"/>
  <c r="I3529" i="18"/>
  <c r="I3528" i="18"/>
  <c r="I3527" i="18"/>
  <c r="I3526" i="18"/>
  <c r="I3525" i="18"/>
  <c r="I3524" i="18"/>
  <c r="I3523" i="18"/>
  <c r="I3522" i="18"/>
  <c r="I3521" i="18"/>
  <c r="I3520" i="18"/>
  <c r="I3519" i="18"/>
  <c r="I3518" i="18"/>
  <c r="I3517" i="18"/>
  <c r="I3516" i="18"/>
  <c r="I3515" i="18"/>
  <c r="I3514" i="18"/>
  <c r="I3513" i="18"/>
  <c r="I3512" i="18"/>
  <c r="I3511" i="18"/>
  <c r="I3510" i="18"/>
  <c r="I3509" i="18"/>
  <c r="I3508" i="18"/>
  <c r="I3507" i="18"/>
  <c r="I3506" i="18"/>
  <c r="I3505" i="18"/>
  <c r="I3504" i="18"/>
  <c r="I3503" i="18"/>
  <c r="I3502" i="18"/>
  <c r="I3501" i="18"/>
  <c r="I3500" i="18"/>
  <c r="I3499" i="18"/>
  <c r="I3498" i="18"/>
  <c r="I3497" i="18"/>
  <c r="I3496" i="18"/>
  <c r="I3495" i="18"/>
  <c r="I3494" i="18"/>
  <c r="I3493" i="18"/>
  <c r="I3492" i="18"/>
  <c r="I3491" i="18"/>
  <c r="I3490" i="18"/>
  <c r="I3489" i="18"/>
  <c r="I3488" i="18"/>
  <c r="I3487" i="18"/>
  <c r="I3486" i="18"/>
  <c r="I3485" i="18"/>
  <c r="I3484" i="18"/>
  <c r="I3483" i="18"/>
  <c r="I3482" i="18"/>
  <c r="I3481" i="18"/>
  <c r="I3480" i="18"/>
  <c r="I3479" i="18"/>
  <c r="I3478" i="18"/>
  <c r="I3477" i="18"/>
  <c r="I3476" i="18"/>
  <c r="I3475" i="18"/>
  <c r="I3474" i="18"/>
  <c r="I3473" i="18"/>
  <c r="I3472" i="18"/>
  <c r="I3471" i="18"/>
  <c r="I3470" i="18"/>
  <c r="I3469" i="18"/>
  <c r="I3468" i="18"/>
  <c r="I3467" i="18"/>
  <c r="I3466" i="18"/>
  <c r="I3465" i="18"/>
  <c r="I3464" i="18"/>
  <c r="I3463" i="18"/>
  <c r="I3462" i="18"/>
  <c r="I3461" i="18"/>
  <c r="I3460" i="18"/>
  <c r="I3459" i="18"/>
  <c r="I3458" i="18"/>
  <c r="I3457" i="18"/>
  <c r="I3456" i="18"/>
  <c r="I3455" i="18"/>
  <c r="I3454" i="18"/>
  <c r="I3453" i="18"/>
  <c r="I3452" i="18"/>
  <c r="I3451" i="18"/>
  <c r="I3450" i="18"/>
  <c r="I3449" i="18"/>
  <c r="I3448" i="18"/>
  <c r="I3447" i="18"/>
  <c r="I3446" i="18"/>
  <c r="I3445" i="18"/>
  <c r="I3444" i="18"/>
  <c r="I3443" i="18"/>
  <c r="I3442" i="18"/>
  <c r="I3441" i="18"/>
  <c r="I3440" i="18"/>
  <c r="I3439" i="18"/>
  <c r="I3438" i="18"/>
  <c r="I3437" i="18"/>
  <c r="I3436" i="18"/>
  <c r="I3435" i="18"/>
  <c r="I3434" i="18"/>
  <c r="I3433" i="18"/>
  <c r="I3432" i="18"/>
  <c r="I3431" i="18"/>
  <c r="I3430" i="18"/>
  <c r="I3429" i="18"/>
  <c r="I3428" i="18"/>
  <c r="I3427" i="18"/>
  <c r="I3426" i="18"/>
  <c r="I3425" i="18"/>
  <c r="I3424" i="18"/>
  <c r="I3423" i="18"/>
  <c r="I3422" i="18"/>
  <c r="I3421" i="18"/>
  <c r="I3420" i="18"/>
  <c r="I3419" i="18"/>
  <c r="I3418" i="18"/>
  <c r="I3417" i="18"/>
  <c r="I3416" i="18"/>
  <c r="I3415" i="18"/>
  <c r="I3414" i="18"/>
  <c r="I3413" i="18"/>
  <c r="I3412" i="18"/>
  <c r="I3411" i="18"/>
  <c r="I3410" i="18"/>
  <c r="I3409" i="18"/>
  <c r="I3408" i="18"/>
  <c r="I3407" i="18"/>
  <c r="I3406" i="18"/>
  <c r="I3405" i="18"/>
  <c r="I3404" i="18"/>
  <c r="I3403" i="18"/>
  <c r="I3402" i="18"/>
  <c r="I3401" i="18"/>
  <c r="I3400" i="18"/>
  <c r="I3399" i="18"/>
  <c r="I3398" i="18"/>
  <c r="I3397" i="18"/>
  <c r="I3396" i="18"/>
  <c r="I3395" i="18"/>
  <c r="I3394" i="18"/>
  <c r="I3393" i="18"/>
  <c r="I3392" i="18"/>
  <c r="I3391" i="18"/>
  <c r="I3390" i="18"/>
  <c r="I3389" i="18"/>
  <c r="I3388" i="18"/>
  <c r="I3387" i="18"/>
  <c r="I3386" i="18"/>
  <c r="I3385" i="18"/>
  <c r="I3384" i="18"/>
  <c r="I3383" i="18"/>
  <c r="I3382" i="18"/>
  <c r="I3381" i="18"/>
  <c r="I3380" i="18"/>
  <c r="I3379" i="18"/>
  <c r="I3378" i="18"/>
  <c r="I3377" i="18"/>
  <c r="I3376" i="18"/>
  <c r="I3375" i="18"/>
  <c r="I3374" i="18"/>
  <c r="I3373" i="18"/>
  <c r="I3372" i="18"/>
  <c r="I3371" i="18"/>
  <c r="I3370" i="18"/>
  <c r="I3369" i="18"/>
  <c r="I3368" i="18"/>
  <c r="I3367" i="18"/>
  <c r="I3366" i="18"/>
  <c r="I3365" i="18"/>
  <c r="I3364" i="18"/>
  <c r="I3363" i="18"/>
  <c r="I3362" i="18"/>
  <c r="I3361" i="18"/>
  <c r="I3360" i="18"/>
  <c r="I3359" i="18"/>
  <c r="I3358" i="18"/>
  <c r="I3357" i="18"/>
  <c r="I3356" i="18"/>
  <c r="I3355" i="18"/>
  <c r="I3354" i="18"/>
  <c r="I3353" i="18"/>
  <c r="I3352" i="18"/>
  <c r="I3351" i="18"/>
  <c r="I3350" i="18"/>
  <c r="I3349" i="18"/>
  <c r="I3348" i="18"/>
  <c r="I3347" i="18"/>
  <c r="I3346" i="18"/>
  <c r="I3345" i="18"/>
  <c r="I3344" i="18"/>
  <c r="I3343" i="18"/>
  <c r="I3342" i="18"/>
  <c r="I3341" i="18"/>
  <c r="I3340" i="18"/>
  <c r="I3339" i="18"/>
  <c r="I3338" i="18"/>
  <c r="I3337" i="18"/>
  <c r="I3336" i="18"/>
  <c r="I3335" i="18"/>
  <c r="I3334" i="18"/>
  <c r="I3333" i="18"/>
  <c r="I3332" i="18"/>
  <c r="I3331" i="18"/>
  <c r="I3330" i="18"/>
  <c r="I3329" i="18"/>
  <c r="I3328" i="18"/>
  <c r="I3327" i="18"/>
  <c r="I3326" i="18"/>
  <c r="I3325" i="18"/>
  <c r="I3324" i="18"/>
  <c r="I3323" i="18"/>
  <c r="I3322" i="18"/>
  <c r="I3321" i="18"/>
  <c r="I3320" i="18"/>
  <c r="I3319" i="18"/>
  <c r="I3318" i="18"/>
  <c r="I3317" i="18"/>
  <c r="I3316" i="18"/>
  <c r="I3315" i="18"/>
  <c r="I3314" i="18"/>
  <c r="I3313" i="18"/>
  <c r="I3312" i="18"/>
  <c r="I3311" i="18"/>
  <c r="I3310" i="18"/>
  <c r="I3309" i="18"/>
  <c r="I3308" i="18"/>
  <c r="I3307" i="18"/>
  <c r="I3306" i="18"/>
  <c r="I3305" i="18"/>
  <c r="I3304" i="18"/>
  <c r="I3303" i="18"/>
  <c r="I3302" i="18"/>
  <c r="I3301" i="18"/>
  <c r="I3300" i="18"/>
  <c r="I3299" i="18"/>
  <c r="I3298" i="18"/>
  <c r="I3297" i="18"/>
  <c r="I3296" i="18"/>
  <c r="I3295" i="18"/>
  <c r="I3294" i="18"/>
  <c r="I3293" i="18"/>
  <c r="I3292" i="18"/>
  <c r="I3291" i="18"/>
  <c r="I3290" i="18"/>
  <c r="I3289" i="18"/>
  <c r="I3288" i="18"/>
  <c r="I3287" i="18"/>
  <c r="I3286" i="18"/>
  <c r="I3285" i="18"/>
  <c r="I3284" i="18"/>
  <c r="I3283" i="18"/>
  <c r="I3282" i="18"/>
  <c r="I3281" i="18"/>
  <c r="I3280" i="18"/>
  <c r="I3279" i="18"/>
  <c r="I3278" i="18"/>
  <c r="I3277" i="18"/>
  <c r="I3276" i="18"/>
  <c r="I3275" i="18"/>
  <c r="I3274" i="18"/>
  <c r="I3273" i="18"/>
  <c r="I3272" i="18"/>
  <c r="I3271" i="18"/>
  <c r="I3270" i="18"/>
  <c r="I3269" i="18"/>
  <c r="I3268" i="18"/>
  <c r="I3267" i="18"/>
  <c r="I3266" i="18"/>
  <c r="I3265" i="18"/>
  <c r="I3264" i="18"/>
  <c r="I3263" i="18"/>
  <c r="I3262" i="18"/>
  <c r="I3261" i="18"/>
  <c r="I3260" i="18"/>
  <c r="I3259" i="18"/>
  <c r="I3258" i="18"/>
  <c r="I3257" i="18"/>
  <c r="I3256" i="18"/>
  <c r="I3255" i="18"/>
  <c r="I3254" i="18"/>
  <c r="I3253" i="18"/>
  <c r="I3252" i="18"/>
  <c r="I3251" i="18"/>
  <c r="I3250" i="18"/>
  <c r="I3249" i="18"/>
  <c r="I3248" i="18"/>
  <c r="I3247" i="18"/>
  <c r="I3246" i="18"/>
  <c r="I3245" i="18"/>
  <c r="I3244" i="18"/>
  <c r="I3243" i="18"/>
  <c r="I3242" i="18"/>
  <c r="I3241" i="18"/>
  <c r="I3240" i="18"/>
  <c r="I3239" i="18"/>
  <c r="I3238" i="18"/>
  <c r="I3237" i="18"/>
  <c r="I3236" i="18"/>
  <c r="I3235" i="18"/>
  <c r="I3234" i="18"/>
  <c r="I3233" i="18"/>
  <c r="I3232" i="18"/>
  <c r="I3231" i="18"/>
  <c r="I3230" i="18"/>
  <c r="I3229" i="18"/>
  <c r="I3228" i="18"/>
  <c r="I3227" i="18"/>
  <c r="I3226" i="18"/>
  <c r="I3225" i="18"/>
  <c r="I3224" i="18"/>
  <c r="I3223" i="18"/>
  <c r="I3222" i="18"/>
  <c r="I3221" i="18"/>
  <c r="I3220" i="18"/>
  <c r="I3219" i="18"/>
  <c r="I3218" i="18"/>
  <c r="I3217" i="18"/>
  <c r="I3216" i="18"/>
  <c r="I3215" i="18"/>
  <c r="I3214" i="18"/>
  <c r="I3213" i="18"/>
  <c r="I3212" i="18"/>
  <c r="I3211" i="18"/>
  <c r="I3210" i="18"/>
  <c r="I3209" i="18"/>
  <c r="I3208" i="18"/>
  <c r="I3207" i="18"/>
  <c r="I3206" i="18"/>
  <c r="I3205" i="18"/>
  <c r="I3204" i="18"/>
  <c r="I3203" i="18"/>
  <c r="I3202" i="18"/>
  <c r="I3201" i="18"/>
  <c r="I3200" i="18"/>
  <c r="I3199" i="18"/>
  <c r="I3198" i="18"/>
  <c r="I3197" i="18"/>
  <c r="I3196" i="18"/>
  <c r="I3195" i="18"/>
  <c r="I3194" i="18"/>
  <c r="I3193" i="18"/>
  <c r="I3192" i="18"/>
  <c r="I3191" i="18"/>
  <c r="I3190" i="18"/>
  <c r="I3189" i="18"/>
  <c r="I3188" i="18"/>
  <c r="I3187" i="18"/>
  <c r="I3186" i="18"/>
  <c r="I3185" i="18"/>
  <c r="I3184" i="18"/>
  <c r="I3183" i="18"/>
  <c r="I3182" i="18"/>
  <c r="I3181" i="18"/>
  <c r="I3180" i="18"/>
  <c r="I3179" i="18"/>
  <c r="I3178" i="18"/>
  <c r="I3177" i="18"/>
  <c r="I3176" i="18"/>
  <c r="I3175" i="18"/>
  <c r="I3174" i="18"/>
  <c r="I3173" i="18"/>
  <c r="I3172" i="18"/>
  <c r="I3171" i="18"/>
  <c r="I3170" i="18"/>
  <c r="I3169" i="18"/>
  <c r="I3168" i="18"/>
  <c r="I3167" i="18"/>
  <c r="I3166" i="18"/>
  <c r="I3165" i="18"/>
  <c r="I3164" i="18"/>
  <c r="I3163" i="18"/>
  <c r="I3162" i="18"/>
  <c r="I3161" i="18"/>
  <c r="I3160" i="18"/>
  <c r="I3159" i="18"/>
  <c r="I3158" i="18"/>
  <c r="I3157" i="18"/>
  <c r="I3156" i="18"/>
  <c r="I3155" i="18"/>
  <c r="I3154" i="18"/>
  <c r="I3153" i="18"/>
  <c r="I3152" i="18"/>
  <c r="I3151" i="18"/>
  <c r="I3150" i="18"/>
  <c r="I3149" i="18"/>
  <c r="I3148" i="18"/>
  <c r="I3147" i="18"/>
  <c r="I3146" i="18"/>
  <c r="I3145" i="18"/>
  <c r="I3144" i="18"/>
  <c r="I3143" i="18"/>
  <c r="I3142" i="18"/>
  <c r="I3141" i="18"/>
  <c r="I3140" i="18"/>
  <c r="I3139" i="18"/>
  <c r="I3138" i="18"/>
  <c r="I3137" i="18"/>
  <c r="I3136" i="18"/>
  <c r="I3135" i="18"/>
  <c r="I3134" i="18"/>
  <c r="I3133" i="18"/>
  <c r="I3132" i="18"/>
  <c r="I3131" i="18"/>
  <c r="I3130" i="18"/>
  <c r="I3129" i="18"/>
  <c r="I3128" i="18"/>
  <c r="I3127" i="18"/>
  <c r="I3126" i="18"/>
  <c r="I3125" i="18"/>
  <c r="I3124" i="18"/>
  <c r="I3123" i="18"/>
  <c r="I3122" i="18"/>
  <c r="I3121" i="18"/>
  <c r="I3120" i="18"/>
  <c r="I3119" i="18"/>
  <c r="I3118" i="18"/>
  <c r="I3117" i="18"/>
  <c r="I3116" i="18"/>
  <c r="I3115" i="18"/>
  <c r="I3114" i="18"/>
  <c r="I3113" i="18"/>
  <c r="I3112" i="18"/>
  <c r="I3111" i="18"/>
  <c r="I3110" i="18"/>
  <c r="I3109" i="18"/>
  <c r="I3108" i="18"/>
  <c r="I3107" i="18"/>
  <c r="I3106" i="18"/>
  <c r="I3105" i="18"/>
  <c r="I3104" i="18"/>
  <c r="I3103" i="18"/>
  <c r="I3102" i="18"/>
  <c r="I3101" i="18"/>
  <c r="I3100" i="18"/>
  <c r="I3099" i="18"/>
  <c r="I3098" i="18"/>
  <c r="I3097" i="18"/>
  <c r="I3096" i="18"/>
  <c r="I3095" i="18"/>
  <c r="I3094" i="18"/>
  <c r="I3093" i="18"/>
  <c r="I3092" i="18"/>
  <c r="I3091" i="18"/>
  <c r="I3090" i="18"/>
  <c r="I3089" i="18"/>
  <c r="I3088" i="18"/>
  <c r="I3087" i="18"/>
  <c r="I3086" i="18"/>
  <c r="I3085" i="18"/>
  <c r="I3084" i="18"/>
  <c r="I3083" i="18"/>
  <c r="I3082" i="18"/>
  <c r="I3081" i="18"/>
  <c r="I3080" i="18"/>
  <c r="I3079" i="18"/>
  <c r="I3078" i="18"/>
  <c r="I3077" i="18"/>
  <c r="I3076" i="18"/>
  <c r="I3075" i="18"/>
  <c r="I3074" i="18"/>
  <c r="I3073" i="18"/>
  <c r="I3072" i="18"/>
  <c r="I3071" i="18"/>
  <c r="I3070" i="18"/>
  <c r="I3069" i="18"/>
  <c r="I3068" i="18"/>
  <c r="I3067" i="18"/>
  <c r="I3066" i="18"/>
  <c r="I3065" i="18"/>
  <c r="I3064" i="18"/>
  <c r="I3063" i="18"/>
  <c r="I3062" i="18"/>
  <c r="I3061" i="18"/>
  <c r="I3060" i="18"/>
  <c r="I3059" i="18"/>
  <c r="I3058" i="18"/>
  <c r="I3057" i="18"/>
  <c r="I3056" i="18"/>
  <c r="I3055" i="18"/>
  <c r="I3054" i="18"/>
  <c r="I3053" i="18"/>
  <c r="I3052" i="18"/>
  <c r="I3051" i="18"/>
  <c r="I3050" i="18"/>
  <c r="I3049" i="18"/>
  <c r="I3048" i="18"/>
  <c r="I3047" i="18"/>
  <c r="I3046" i="18"/>
  <c r="I3045" i="18"/>
  <c r="I3044" i="18"/>
  <c r="I3043" i="18"/>
  <c r="I3042" i="18"/>
  <c r="I3041" i="18"/>
  <c r="I3040" i="18"/>
  <c r="I3039" i="18"/>
  <c r="I3038" i="18"/>
  <c r="I3037" i="18"/>
  <c r="I3036" i="18"/>
  <c r="I3035" i="18"/>
  <c r="I3034" i="18"/>
  <c r="I3033" i="18"/>
  <c r="I3032" i="18"/>
  <c r="I3031" i="18"/>
  <c r="I3030" i="18"/>
  <c r="I3029" i="18"/>
  <c r="I3028" i="18"/>
  <c r="I3027" i="18"/>
  <c r="I3026" i="18"/>
  <c r="I3025" i="18"/>
  <c r="I3024" i="18"/>
  <c r="I3023" i="18"/>
  <c r="I3022" i="18"/>
  <c r="I3021" i="18"/>
  <c r="I3020" i="18"/>
  <c r="I3019" i="18"/>
  <c r="I3018" i="18"/>
  <c r="I3017" i="18"/>
  <c r="I3016" i="18"/>
  <c r="I3015" i="18"/>
  <c r="I3014" i="18"/>
  <c r="I3013" i="18"/>
  <c r="I3012" i="18"/>
  <c r="I3011" i="18"/>
  <c r="I3010" i="18"/>
  <c r="I3009" i="18"/>
  <c r="I3008" i="18"/>
  <c r="I3007" i="18"/>
  <c r="I3006" i="18"/>
  <c r="I3005" i="18"/>
  <c r="I3004" i="18"/>
  <c r="I3003" i="18"/>
  <c r="I3002" i="18"/>
  <c r="I3001" i="18"/>
  <c r="I3000" i="18"/>
  <c r="I2999" i="18"/>
  <c r="I2998" i="18"/>
  <c r="I2997" i="18"/>
  <c r="I2996" i="18"/>
  <c r="I2995" i="18"/>
  <c r="I2994" i="18"/>
  <c r="I2993" i="18"/>
  <c r="I2992" i="18"/>
  <c r="I2991" i="18"/>
  <c r="I2990" i="18"/>
  <c r="I2989" i="18"/>
  <c r="I2988" i="18"/>
  <c r="I2987" i="18"/>
  <c r="I2986" i="18"/>
  <c r="I2985" i="18"/>
  <c r="I2984" i="18"/>
  <c r="I2983" i="18"/>
  <c r="I2982" i="18"/>
  <c r="I2981" i="18"/>
  <c r="I2980" i="18"/>
  <c r="I2979" i="18"/>
  <c r="I2978" i="18"/>
  <c r="I2977" i="18"/>
  <c r="I2976" i="18"/>
  <c r="I2975" i="18"/>
  <c r="I2974" i="18"/>
  <c r="I2973" i="18"/>
  <c r="I2972" i="18"/>
  <c r="I2971" i="18"/>
  <c r="I2970" i="18"/>
  <c r="I2969" i="18"/>
  <c r="I2968" i="18"/>
  <c r="I2967" i="18"/>
  <c r="I2966" i="18"/>
  <c r="I2965" i="18"/>
  <c r="I2964" i="18"/>
  <c r="I2963" i="18"/>
  <c r="I2962" i="18"/>
  <c r="I2961" i="18"/>
  <c r="I2960" i="18"/>
  <c r="I2959" i="18"/>
  <c r="I2958" i="18"/>
  <c r="I2957" i="18"/>
  <c r="I2956" i="18"/>
  <c r="I2955" i="18"/>
  <c r="I2954" i="18"/>
  <c r="I2953" i="18"/>
  <c r="I2952" i="18"/>
  <c r="I2951" i="18"/>
  <c r="I2950" i="18"/>
  <c r="I2949" i="18"/>
  <c r="I2948" i="18"/>
  <c r="I2947" i="18"/>
  <c r="I2946" i="18"/>
  <c r="I2945" i="18"/>
  <c r="I2944" i="18"/>
  <c r="I2943" i="18"/>
  <c r="I2942" i="18"/>
  <c r="I2941" i="18"/>
  <c r="I2940" i="18"/>
  <c r="I2939" i="18"/>
  <c r="I2938" i="18"/>
  <c r="I2937" i="18"/>
  <c r="I2936" i="18"/>
  <c r="I2935" i="18"/>
  <c r="I2934" i="18"/>
  <c r="I2933" i="18"/>
  <c r="I2932" i="18"/>
  <c r="I2931" i="18"/>
  <c r="I2930" i="18"/>
  <c r="I2929" i="18"/>
  <c r="I2928" i="18"/>
  <c r="I2927" i="18"/>
  <c r="I2926" i="18"/>
  <c r="I2925" i="18"/>
  <c r="I2924" i="18"/>
  <c r="I2923" i="18"/>
  <c r="I2922" i="18"/>
  <c r="I2921" i="18"/>
  <c r="I2920" i="18"/>
  <c r="I2919" i="18"/>
  <c r="I2918" i="18"/>
  <c r="I2917" i="18"/>
  <c r="I2916" i="18"/>
  <c r="I2915" i="18"/>
  <c r="I2914" i="18"/>
  <c r="I2913" i="18"/>
  <c r="I2912" i="18"/>
  <c r="I2911" i="18"/>
  <c r="I2910" i="18"/>
  <c r="I2909" i="18"/>
  <c r="I2908" i="18"/>
  <c r="I2907" i="18"/>
  <c r="I2906" i="18"/>
  <c r="I2905" i="18"/>
  <c r="I2904" i="18"/>
  <c r="I2903" i="18"/>
  <c r="I2902" i="18"/>
  <c r="I2901" i="18"/>
  <c r="I2900" i="18"/>
  <c r="I2899" i="18"/>
  <c r="I2898" i="18"/>
  <c r="I2897" i="18"/>
  <c r="I2896" i="18"/>
  <c r="I2895" i="18"/>
  <c r="I2894" i="18"/>
  <c r="I2893" i="18"/>
  <c r="I2892" i="18"/>
  <c r="I2891" i="18"/>
  <c r="I2890" i="18"/>
  <c r="I2889" i="18"/>
  <c r="I2888" i="18"/>
  <c r="I2887" i="18"/>
  <c r="I2886" i="18"/>
  <c r="I2885" i="18"/>
  <c r="I2884" i="18"/>
  <c r="I2883" i="18"/>
  <c r="I2882" i="18"/>
  <c r="I2881" i="18"/>
  <c r="I2880" i="18"/>
  <c r="I2879" i="18"/>
  <c r="I2878" i="18"/>
  <c r="I2877" i="18"/>
  <c r="I2876" i="18"/>
  <c r="I2875" i="18"/>
  <c r="I2874" i="18"/>
  <c r="I2873" i="18"/>
  <c r="I2872" i="18"/>
  <c r="I2871" i="18"/>
  <c r="I2870" i="18"/>
  <c r="I2869" i="18"/>
  <c r="I2868" i="18"/>
  <c r="I2867" i="18"/>
  <c r="I2866" i="18"/>
  <c r="I2865" i="18"/>
  <c r="I2864" i="18"/>
  <c r="I2863" i="18"/>
  <c r="I2862" i="18"/>
  <c r="I2861" i="18"/>
  <c r="I2860" i="18"/>
  <c r="I2859" i="18"/>
  <c r="I2858" i="18"/>
  <c r="I2857" i="18"/>
  <c r="I2856" i="18"/>
  <c r="I2855" i="18"/>
  <c r="I2854" i="18"/>
  <c r="I2853" i="18"/>
  <c r="I2852" i="18"/>
  <c r="I2851" i="18"/>
  <c r="I2850" i="18"/>
  <c r="I2849" i="18"/>
  <c r="I2848" i="18"/>
  <c r="I2847" i="18"/>
  <c r="I2846" i="18"/>
  <c r="I2845" i="18"/>
  <c r="I2844" i="18"/>
  <c r="I2843" i="18"/>
  <c r="I2842" i="18"/>
  <c r="I2841" i="18"/>
  <c r="I2840" i="18"/>
  <c r="I2839" i="18"/>
  <c r="I2838" i="18"/>
  <c r="I2837" i="18"/>
  <c r="I2836" i="18"/>
  <c r="I2835" i="18"/>
  <c r="I2834" i="18"/>
  <c r="I2833" i="18"/>
  <c r="I2832" i="18"/>
  <c r="I2831" i="18"/>
  <c r="I2830" i="18"/>
  <c r="I2829" i="18"/>
  <c r="I2828" i="18"/>
  <c r="I2827" i="18"/>
  <c r="I2826" i="18"/>
  <c r="I2825" i="18"/>
  <c r="I2824" i="18"/>
  <c r="I2823" i="18"/>
  <c r="I2822" i="18"/>
  <c r="I2821" i="18"/>
  <c r="I2820" i="18"/>
  <c r="I2819" i="18"/>
  <c r="I2818" i="18"/>
  <c r="I2817" i="18"/>
  <c r="I2816" i="18"/>
  <c r="I2815" i="18"/>
  <c r="I2814" i="18"/>
  <c r="I2813" i="18"/>
  <c r="I2812" i="18"/>
  <c r="I2811" i="18"/>
  <c r="I2810" i="18"/>
  <c r="I2809" i="18"/>
  <c r="I2808" i="18"/>
  <c r="I2807" i="18"/>
  <c r="I2806" i="18"/>
  <c r="I2805" i="18"/>
  <c r="I2804" i="18"/>
  <c r="I2803" i="18"/>
  <c r="I2802" i="18"/>
  <c r="I2801" i="18"/>
  <c r="I2800" i="18"/>
  <c r="I2799" i="18"/>
  <c r="I2798" i="18"/>
  <c r="I2797" i="18"/>
  <c r="I2796" i="18"/>
  <c r="I2795" i="18"/>
  <c r="I2794" i="18"/>
  <c r="I2793" i="18"/>
  <c r="I2792" i="18"/>
  <c r="I2791" i="18"/>
  <c r="I2790" i="18"/>
  <c r="I2789" i="18"/>
  <c r="I2788" i="18"/>
  <c r="I2787" i="18"/>
  <c r="I2786" i="18"/>
  <c r="I2785" i="18"/>
  <c r="I2784" i="18"/>
  <c r="I2783" i="18"/>
  <c r="I2782" i="18"/>
  <c r="I2781" i="18"/>
  <c r="I2780" i="18"/>
  <c r="I2779" i="18"/>
  <c r="I2778" i="18"/>
  <c r="I2777" i="18"/>
  <c r="I2776" i="18"/>
  <c r="I2775" i="18"/>
  <c r="I2774" i="18"/>
  <c r="I2773" i="18"/>
  <c r="I2772" i="18"/>
  <c r="I2771" i="18"/>
  <c r="I2770" i="18"/>
  <c r="I2769" i="18"/>
  <c r="I2768" i="18"/>
  <c r="I2767" i="18"/>
  <c r="I2766" i="18"/>
  <c r="I2765" i="18"/>
  <c r="I2764" i="18"/>
  <c r="I2763" i="18"/>
  <c r="I2762" i="18"/>
  <c r="I2761" i="18"/>
  <c r="I2760" i="18"/>
  <c r="I2759" i="18"/>
  <c r="I2758" i="18"/>
  <c r="I2757" i="18"/>
  <c r="I2756" i="18"/>
  <c r="I2755" i="18"/>
  <c r="I2754" i="18"/>
  <c r="I2753" i="18"/>
  <c r="I2752" i="18"/>
  <c r="I2751" i="18"/>
  <c r="I2750" i="18"/>
  <c r="I2749" i="18"/>
  <c r="I2748" i="18"/>
  <c r="I2747" i="18"/>
  <c r="I2746" i="18"/>
  <c r="I2745" i="18"/>
  <c r="I2744" i="18"/>
  <c r="I2743" i="18"/>
  <c r="I2742" i="18"/>
  <c r="I2741" i="18"/>
  <c r="I2740" i="18"/>
  <c r="I2739" i="18"/>
  <c r="I2738" i="18"/>
  <c r="I2737" i="18"/>
  <c r="I2736" i="18"/>
  <c r="I2735" i="18"/>
  <c r="I2734" i="18"/>
  <c r="I2733" i="18"/>
  <c r="I2732" i="18"/>
  <c r="I2731" i="18"/>
  <c r="I2730" i="18"/>
  <c r="I2729" i="18"/>
  <c r="I2728" i="18"/>
  <c r="I2727" i="18"/>
  <c r="I2726" i="18"/>
  <c r="I2725" i="18"/>
  <c r="I2724" i="18"/>
  <c r="I2723" i="18"/>
  <c r="I2722" i="18"/>
  <c r="I2721" i="18"/>
  <c r="I2720" i="18"/>
  <c r="I2719" i="18"/>
  <c r="I2718" i="18"/>
  <c r="I2717" i="18"/>
  <c r="I2716" i="18"/>
  <c r="I2715" i="18"/>
  <c r="I2714" i="18"/>
  <c r="I2713" i="18"/>
  <c r="I2712" i="18"/>
  <c r="I2711" i="18"/>
  <c r="I2710" i="18"/>
  <c r="I2709" i="18"/>
  <c r="I2708" i="18"/>
  <c r="I2707" i="18"/>
  <c r="I2706" i="18"/>
  <c r="I2705" i="18"/>
  <c r="I2704" i="18"/>
  <c r="I2703" i="18"/>
  <c r="I2702" i="18"/>
  <c r="I2701" i="18"/>
  <c r="I2700" i="18"/>
  <c r="I2699" i="18"/>
  <c r="I2698" i="18"/>
  <c r="I2697" i="18"/>
  <c r="I2696" i="18"/>
  <c r="I2695" i="18"/>
  <c r="I2694" i="18"/>
  <c r="I2693" i="18"/>
  <c r="I2692" i="18"/>
  <c r="I2691" i="18"/>
  <c r="I2690" i="18"/>
  <c r="I2689" i="18"/>
  <c r="I2688" i="18"/>
  <c r="I2687" i="18"/>
  <c r="I2686" i="18"/>
  <c r="I2685" i="18"/>
  <c r="I2684" i="18"/>
  <c r="I2683" i="18"/>
  <c r="I2682" i="18"/>
  <c r="I2681" i="18"/>
  <c r="I2680" i="18"/>
  <c r="I2679" i="18"/>
  <c r="I2678" i="18"/>
  <c r="I2677" i="18"/>
  <c r="I2676" i="18"/>
  <c r="I2675" i="18"/>
  <c r="I2674" i="18"/>
  <c r="I2673" i="18"/>
  <c r="I2672" i="18"/>
  <c r="I2671" i="18"/>
  <c r="I2670" i="18"/>
  <c r="I2669" i="18"/>
  <c r="I2668" i="18"/>
  <c r="I2667" i="18"/>
  <c r="I2666" i="18"/>
  <c r="I2665" i="18"/>
  <c r="I2664" i="18"/>
  <c r="I2663" i="18"/>
  <c r="I2662" i="18"/>
  <c r="I2661" i="18"/>
  <c r="I2660" i="18"/>
  <c r="I2659" i="18"/>
  <c r="I2658" i="18"/>
  <c r="I2657" i="18"/>
  <c r="I2656" i="18"/>
  <c r="I2655" i="18"/>
  <c r="I2654" i="18"/>
  <c r="I2653" i="18"/>
  <c r="I2652" i="18"/>
  <c r="I2651" i="18"/>
  <c r="I2650" i="18"/>
  <c r="I2649" i="18"/>
  <c r="I2648" i="18"/>
  <c r="I2647" i="18"/>
  <c r="I2646" i="18"/>
  <c r="I2645" i="18"/>
  <c r="I2644" i="18"/>
  <c r="I2643" i="18"/>
  <c r="I2642" i="18"/>
  <c r="I2641" i="18"/>
  <c r="I2640" i="18"/>
  <c r="I2639" i="18"/>
  <c r="I2638" i="18"/>
  <c r="I2637" i="18"/>
  <c r="I2636" i="18"/>
  <c r="I2635" i="18"/>
  <c r="I2634" i="18"/>
  <c r="I2633" i="18"/>
  <c r="I2632" i="18"/>
  <c r="I2631" i="18"/>
  <c r="I2630" i="18"/>
  <c r="I2629" i="18"/>
  <c r="I2628" i="18"/>
  <c r="I2627" i="18"/>
  <c r="I2626" i="18"/>
  <c r="I2625" i="18"/>
  <c r="I2624" i="18"/>
  <c r="I2623" i="18"/>
  <c r="I2622" i="18"/>
  <c r="I2621" i="18"/>
  <c r="I2620" i="18"/>
  <c r="I2619" i="18"/>
  <c r="I2618" i="18"/>
  <c r="I2617" i="18"/>
  <c r="I2616" i="18"/>
  <c r="I2615" i="18"/>
  <c r="I2614" i="18"/>
  <c r="I2613" i="18"/>
  <c r="I2612" i="18"/>
  <c r="I2611" i="18"/>
  <c r="I2610" i="18"/>
  <c r="I2609" i="18"/>
  <c r="I2608" i="18"/>
  <c r="I2607" i="18"/>
  <c r="I2606" i="18"/>
  <c r="I2605" i="18"/>
  <c r="I2604" i="18"/>
  <c r="I2603" i="18"/>
  <c r="I2602" i="18"/>
  <c r="I2601" i="18"/>
  <c r="I2600" i="18"/>
  <c r="I2599" i="18"/>
  <c r="I2598" i="18"/>
  <c r="I2597" i="18"/>
  <c r="I2596" i="18"/>
  <c r="I2595" i="18"/>
  <c r="I2594" i="18"/>
  <c r="I2593" i="18"/>
  <c r="I2592" i="18"/>
  <c r="I2591" i="18"/>
  <c r="I2590" i="18"/>
  <c r="I2589" i="18"/>
  <c r="I2588" i="18"/>
  <c r="I2587" i="18"/>
  <c r="I2586" i="18"/>
  <c r="I2585" i="18"/>
  <c r="I2584" i="18"/>
  <c r="I2583" i="18"/>
  <c r="I2582" i="18"/>
  <c r="I2581" i="18"/>
  <c r="I2580" i="18"/>
  <c r="I2579" i="18"/>
  <c r="I2578" i="18"/>
  <c r="I2577" i="18"/>
  <c r="I2576" i="18"/>
  <c r="I2575" i="18"/>
  <c r="I2574" i="18"/>
  <c r="I2573" i="18"/>
  <c r="I2572" i="18"/>
  <c r="I2571" i="18"/>
  <c r="I2570" i="18"/>
  <c r="I2569" i="18"/>
  <c r="I2568" i="18"/>
  <c r="I2567" i="18"/>
  <c r="I2566" i="18"/>
  <c r="I2565" i="18"/>
  <c r="I2564" i="18"/>
  <c r="I2563" i="18"/>
  <c r="I2562" i="18"/>
  <c r="I2561" i="18"/>
  <c r="I2560" i="18"/>
  <c r="I2559" i="18"/>
  <c r="I2558" i="18"/>
  <c r="I2557" i="18"/>
  <c r="I2556" i="18"/>
  <c r="I2555" i="18"/>
  <c r="I2554" i="18"/>
  <c r="I2553" i="18"/>
  <c r="I2552" i="18"/>
  <c r="I2551" i="18"/>
  <c r="I2550" i="18"/>
  <c r="I2549" i="18"/>
  <c r="I2548" i="18"/>
  <c r="I2547" i="18"/>
  <c r="I2546" i="18"/>
  <c r="I2545" i="18"/>
  <c r="I2544" i="18"/>
  <c r="I2543" i="18"/>
  <c r="I2542" i="18"/>
  <c r="I2541" i="18"/>
  <c r="I2540" i="18"/>
  <c r="I2539" i="18"/>
  <c r="I2538" i="18"/>
  <c r="I2537" i="18"/>
  <c r="I2536" i="18"/>
  <c r="I2535" i="18"/>
  <c r="I2534" i="18"/>
  <c r="I2533" i="18"/>
  <c r="I2532" i="18"/>
  <c r="I2531" i="18"/>
  <c r="I2530" i="18"/>
  <c r="I2529" i="18"/>
  <c r="I2528" i="18"/>
  <c r="I2527" i="18"/>
  <c r="I2526" i="18"/>
  <c r="I2525" i="18"/>
  <c r="I2524" i="18"/>
  <c r="I2523" i="18"/>
  <c r="I2522" i="18"/>
  <c r="I2521" i="18"/>
  <c r="I2520" i="18"/>
  <c r="I2519" i="18"/>
  <c r="I2518" i="18"/>
  <c r="I2517" i="18"/>
  <c r="I2516" i="18"/>
  <c r="I2515" i="18"/>
  <c r="I2514" i="18"/>
  <c r="I2513" i="18"/>
  <c r="I2512" i="18"/>
  <c r="I2511" i="18"/>
  <c r="I2510" i="18"/>
  <c r="I2509" i="18"/>
  <c r="I2508" i="18"/>
  <c r="I2507" i="18"/>
  <c r="I2506" i="18"/>
  <c r="I2505" i="18"/>
  <c r="I2504" i="18"/>
  <c r="I2503" i="18"/>
  <c r="I2502" i="18"/>
  <c r="I2501" i="18"/>
  <c r="I2500" i="18"/>
  <c r="I2499" i="18"/>
  <c r="I2498" i="18"/>
  <c r="I2497" i="18"/>
  <c r="I2496" i="18"/>
  <c r="I2495" i="18"/>
  <c r="I2494" i="18"/>
  <c r="I2493" i="18"/>
  <c r="I2492" i="18"/>
  <c r="I2491" i="18"/>
  <c r="I2490" i="18"/>
  <c r="I2489" i="18"/>
  <c r="I2488" i="18"/>
  <c r="I2487" i="18"/>
  <c r="I2486" i="18"/>
  <c r="I2485" i="18"/>
  <c r="I2484" i="18"/>
  <c r="I2483" i="18"/>
  <c r="I2482" i="18"/>
  <c r="I2481" i="18"/>
  <c r="I2480" i="18"/>
  <c r="I2479" i="18"/>
  <c r="I2478" i="18"/>
  <c r="I2477" i="18"/>
  <c r="I2476" i="18"/>
  <c r="I2475" i="18"/>
  <c r="I2474" i="18"/>
  <c r="I2473" i="18"/>
  <c r="I2472" i="18"/>
  <c r="I2471" i="18"/>
  <c r="I2470" i="18"/>
  <c r="I2469" i="18"/>
  <c r="I2468" i="18"/>
  <c r="I2467" i="18"/>
  <c r="I2466" i="18"/>
  <c r="I2465" i="18"/>
  <c r="I2464" i="18"/>
  <c r="I2463" i="18"/>
  <c r="I2462" i="18"/>
  <c r="I2461" i="18"/>
  <c r="I2460" i="18"/>
  <c r="I2459" i="18"/>
  <c r="I2458" i="18"/>
  <c r="I2457" i="18"/>
  <c r="I2456" i="18"/>
  <c r="I2455" i="18"/>
  <c r="I2454" i="18"/>
  <c r="I2453" i="18"/>
  <c r="I2452" i="18"/>
  <c r="I2451" i="18"/>
  <c r="I2450" i="18"/>
  <c r="I2449" i="18"/>
  <c r="I2448" i="18"/>
  <c r="I2447" i="18"/>
  <c r="I2446" i="18"/>
  <c r="I2445" i="18"/>
  <c r="I2444" i="18"/>
  <c r="I2443" i="18"/>
  <c r="I2442" i="18"/>
  <c r="I2441" i="18"/>
  <c r="I2440" i="18"/>
  <c r="I2439" i="18"/>
  <c r="I2438" i="18"/>
  <c r="I2437" i="18"/>
  <c r="I2436" i="18"/>
  <c r="I2435" i="18"/>
  <c r="I2434" i="18"/>
  <c r="I2433" i="18"/>
  <c r="I2432" i="18"/>
  <c r="I2431" i="18"/>
  <c r="I2430" i="18"/>
  <c r="I2429" i="18"/>
  <c r="I2428" i="18"/>
  <c r="I2427" i="18"/>
  <c r="I2426" i="18"/>
  <c r="I2425" i="18"/>
  <c r="I2424" i="18"/>
  <c r="I2423" i="18"/>
  <c r="I2422" i="18"/>
  <c r="I2421" i="18"/>
  <c r="I2420" i="18"/>
  <c r="I2419" i="18"/>
  <c r="I2418" i="18"/>
  <c r="I2417" i="18"/>
  <c r="I2416" i="18"/>
  <c r="I2415" i="18"/>
  <c r="I2414" i="18"/>
  <c r="I2413" i="18"/>
  <c r="I2412" i="18"/>
  <c r="I2411" i="18"/>
  <c r="I2410" i="18"/>
  <c r="I2409" i="18"/>
  <c r="I2408" i="18"/>
  <c r="I2407" i="18"/>
  <c r="I2406" i="18"/>
  <c r="I2405" i="18"/>
  <c r="I2404" i="18"/>
  <c r="I2403" i="18"/>
  <c r="I2402" i="18"/>
  <c r="I2401" i="18"/>
  <c r="I2400" i="18"/>
  <c r="I2399" i="18"/>
  <c r="I2398" i="18"/>
  <c r="I2397" i="18"/>
  <c r="I2396" i="18"/>
  <c r="I2395" i="18"/>
  <c r="I2394" i="18"/>
  <c r="I2393" i="18"/>
  <c r="I2392" i="18"/>
  <c r="I2391" i="18"/>
  <c r="I2390" i="18"/>
  <c r="I2389" i="18"/>
  <c r="I2388" i="18"/>
  <c r="I2387" i="18"/>
  <c r="I2386" i="18"/>
  <c r="I2385" i="18"/>
  <c r="I2384" i="18"/>
  <c r="I2383" i="18"/>
  <c r="I2382" i="18"/>
  <c r="I2381" i="18"/>
  <c r="I2380" i="18"/>
  <c r="I2379" i="18"/>
  <c r="I2378" i="18"/>
  <c r="I2377" i="18"/>
  <c r="I2376" i="18"/>
  <c r="I2375" i="18"/>
  <c r="I2374" i="18"/>
  <c r="I2373" i="18"/>
  <c r="I2372" i="18"/>
  <c r="I2371" i="18"/>
  <c r="I2370" i="18"/>
  <c r="I2369" i="18"/>
  <c r="I2368" i="18"/>
  <c r="I2367" i="18"/>
  <c r="I2366" i="18"/>
  <c r="I2365" i="18"/>
  <c r="I2364" i="18"/>
  <c r="I2363" i="18"/>
  <c r="I2362" i="18"/>
  <c r="I2361" i="18"/>
  <c r="I2360" i="18"/>
  <c r="I2359" i="18"/>
  <c r="I2358" i="18"/>
  <c r="I2357" i="18"/>
  <c r="I2356" i="18"/>
  <c r="I2355" i="18"/>
  <c r="I2354" i="18"/>
  <c r="I2353" i="18"/>
  <c r="I2352" i="18"/>
  <c r="I2351" i="18"/>
  <c r="I2350" i="18"/>
  <c r="I2349" i="18"/>
  <c r="I2348" i="18"/>
  <c r="I2347" i="18"/>
  <c r="I2346" i="18"/>
  <c r="I2345" i="18"/>
  <c r="I2344" i="18"/>
  <c r="I2343" i="18"/>
  <c r="I2342" i="18"/>
  <c r="I2341" i="18"/>
  <c r="I2340" i="18"/>
  <c r="I2339" i="18"/>
  <c r="I2338" i="18"/>
  <c r="I2337" i="18"/>
  <c r="I2336" i="18"/>
  <c r="I2335" i="18"/>
  <c r="I2334" i="18"/>
  <c r="I2333" i="18"/>
  <c r="I2332" i="18"/>
  <c r="I2331" i="18"/>
  <c r="I2330" i="18"/>
  <c r="I2329" i="18"/>
  <c r="I2328" i="18"/>
  <c r="I2327" i="18"/>
  <c r="I2326" i="18"/>
  <c r="I2325" i="18"/>
  <c r="I2324" i="18"/>
  <c r="I2323" i="18"/>
  <c r="I2322" i="18"/>
  <c r="I2321" i="18"/>
  <c r="I2320" i="18"/>
  <c r="I2319" i="18"/>
  <c r="I2318" i="18"/>
  <c r="I2317" i="18"/>
  <c r="I2316" i="18"/>
  <c r="I2315" i="18"/>
  <c r="I2314" i="18"/>
  <c r="I2313" i="18"/>
  <c r="I2312" i="18"/>
  <c r="I2311" i="18"/>
  <c r="I2310" i="18"/>
  <c r="I2309" i="18"/>
  <c r="I2308" i="18"/>
  <c r="I2307" i="18"/>
  <c r="I2306" i="18"/>
  <c r="I2305" i="18"/>
  <c r="I2304" i="18"/>
  <c r="I2303" i="18"/>
  <c r="I2302" i="18"/>
  <c r="I2301" i="18"/>
  <c r="I2300" i="18"/>
  <c r="I2299" i="18"/>
  <c r="I2298" i="18"/>
  <c r="I2297" i="18"/>
  <c r="I2296" i="18"/>
  <c r="I2295" i="18"/>
  <c r="I2294" i="18"/>
  <c r="I2293" i="18"/>
  <c r="I2292" i="18"/>
  <c r="I2291" i="18"/>
  <c r="I2290" i="18"/>
  <c r="I2289" i="18"/>
  <c r="I2288" i="18"/>
  <c r="I2287" i="18"/>
  <c r="I2286" i="18"/>
  <c r="I2285" i="18"/>
  <c r="I2284" i="18"/>
  <c r="I2283" i="18"/>
  <c r="I2282" i="18"/>
  <c r="I2281" i="18"/>
  <c r="I2280" i="18"/>
  <c r="I2279" i="18"/>
  <c r="I2278" i="18"/>
  <c r="I2277" i="18"/>
  <c r="I2276" i="18"/>
  <c r="I2275" i="18"/>
  <c r="I2274" i="18"/>
  <c r="I2273" i="18"/>
  <c r="I2272" i="18"/>
  <c r="I2271" i="18"/>
  <c r="I2270" i="18"/>
  <c r="I2269" i="18"/>
  <c r="I2268" i="18"/>
  <c r="I2267" i="18"/>
  <c r="I2266" i="18"/>
  <c r="I2265" i="18"/>
  <c r="I2264" i="18"/>
  <c r="I2263" i="18"/>
  <c r="I2262" i="18"/>
  <c r="I2261" i="18"/>
  <c r="I2260" i="18"/>
  <c r="I2259" i="18"/>
  <c r="I2258" i="18"/>
  <c r="I2257" i="18"/>
  <c r="I2256" i="18"/>
  <c r="I2255" i="18"/>
  <c r="I2254" i="18"/>
  <c r="I2253" i="18"/>
  <c r="I2252" i="18"/>
  <c r="I2251" i="18"/>
  <c r="I2250" i="18"/>
  <c r="I2249" i="18"/>
  <c r="I2248" i="18"/>
  <c r="I2247" i="18"/>
  <c r="I2246" i="18"/>
  <c r="I2245" i="18"/>
  <c r="I2244" i="18"/>
  <c r="I2243" i="18"/>
  <c r="I2242" i="18"/>
  <c r="I2241" i="18"/>
  <c r="I2240" i="18"/>
  <c r="I2239" i="18"/>
  <c r="I2238" i="18"/>
  <c r="I2237" i="18"/>
  <c r="I2236" i="18"/>
  <c r="I2235" i="18"/>
  <c r="I2234" i="18"/>
  <c r="I2233" i="18"/>
  <c r="I2232" i="18"/>
  <c r="I2231" i="18"/>
  <c r="I2230" i="18"/>
  <c r="I2229" i="18"/>
  <c r="I2228" i="18"/>
  <c r="I2227" i="18"/>
  <c r="I2226" i="18"/>
  <c r="I2225" i="18"/>
  <c r="I2224" i="18"/>
  <c r="I2223" i="18"/>
  <c r="I2222" i="18"/>
  <c r="I2221" i="18"/>
  <c r="I2220" i="18"/>
  <c r="I2219" i="18"/>
  <c r="I2218" i="18"/>
  <c r="I2217" i="18"/>
  <c r="I2216" i="18"/>
  <c r="I2215" i="18"/>
  <c r="I2214" i="18"/>
  <c r="I2213" i="18"/>
  <c r="I2212" i="18"/>
  <c r="I2211" i="18"/>
  <c r="I2210" i="18"/>
  <c r="I2209" i="18"/>
  <c r="I2208" i="18"/>
  <c r="I2207" i="18"/>
  <c r="I2206" i="18"/>
  <c r="I2205" i="18"/>
  <c r="I2204" i="18"/>
  <c r="I2203" i="18"/>
  <c r="I2202" i="18"/>
  <c r="I2201" i="18"/>
  <c r="I2200" i="18"/>
  <c r="I2199" i="18"/>
  <c r="I2198" i="18"/>
  <c r="I2197" i="18"/>
  <c r="I2196" i="18"/>
  <c r="I2195" i="18"/>
  <c r="I2194" i="18"/>
  <c r="I2193" i="18"/>
  <c r="I2192" i="18"/>
  <c r="I2191" i="18"/>
  <c r="I2190" i="18"/>
  <c r="I2189" i="18"/>
  <c r="I2188" i="18"/>
  <c r="I2187" i="18"/>
  <c r="I2186" i="18"/>
  <c r="I2185" i="18"/>
  <c r="I2184" i="18"/>
  <c r="I2183" i="18"/>
  <c r="I2182" i="18"/>
  <c r="I2181" i="18"/>
  <c r="I2180" i="18"/>
  <c r="I2179" i="18"/>
  <c r="I2178" i="18"/>
  <c r="I2177" i="18"/>
  <c r="I2176" i="18"/>
  <c r="I2175" i="18"/>
  <c r="I2174" i="18"/>
  <c r="I2173" i="18"/>
  <c r="I2172" i="18"/>
  <c r="I2171" i="18"/>
  <c r="I2170" i="18"/>
  <c r="I2169" i="18"/>
  <c r="I2168" i="18"/>
  <c r="I2167" i="18"/>
  <c r="I2166" i="18"/>
  <c r="I2165" i="18"/>
  <c r="I2164" i="18"/>
  <c r="I2163" i="18"/>
  <c r="I2162" i="18"/>
  <c r="I2161" i="18"/>
  <c r="I2160" i="18"/>
  <c r="I2159" i="18"/>
  <c r="I2158" i="18"/>
  <c r="I2157" i="18"/>
  <c r="I2156" i="18"/>
  <c r="I2155" i="18"/>
  <c r="I2154" i="18"/>
  <c r="I2153" i="18"/>
  <c r="I2152" i="18"/>
  <c r="I2151" i="18"/>
  <c r="I2150" i="18"/>
  <c r="I2149" i="18"/>
  <c r="I2148" i="18"/>
  <c r="I2147" i="18"/>
  <c r="I2146" i="18"/>
  <c r="I2145" i="18"/>
  <c r="I2144" i="18"/>
  <c r="I2143" i="18"/>
  <c r="I2142" i="18"/>
  <c r="I2141" i="18"/>
  <c r="I2140" i="18"/>
  <c r="I2139" i="18"/>
  <c r="I2138" i="18"/>
  <c r="I2137" i="18"/>
  <c r="I2136" i="18"/>
  <c r="I2135" i="18"/>
  <c r="I2134" i="18"/>
  <c r="I2133" i="18"/>
  <c r="I2132" i="18"/>
  <c r="I2131" i="18"/>
  <c r="I2130" i="18"/>
  <c r="I2129" i="18"/>
  <c r="I2128" i="18"/>
  <c r="I2127" i="18"/>
  <c r="I2126" i="18"/>
  <c r="I2125" i="18"/>
  <c r="I2124" i="18"/>
  <c r="I2123" i="18"/>
  <c r="I2122" i="18"/>
  <c r="I2121" i="18"/>
  <c r="I2120" i="18"/>
  <c r="I2119" i="18"/>
  <c r="I2118" i="18"/>
  <c r="I2117" i="18"/>
  <c r="I2116" i="18"/>
  <c r="I2115" i="18"/>
  <c r="I2114" i="18"/>
  <c r="I2113" i="18"/>
  <c r="I2112" i="18"/>
  <c r="I2111" i="18"/>
  <c r="I2110" i="18"/>
  <c r="I2109" i="18"/>
  <c r="I2108" i="18"/>
  <c r="I2107" i="18"/>
  <c r="I2106" i="18"/>
  <c r="I2105" i="18"/>
  <c r="I2104" i="18"/>
  <c r="I2103" i="18"/>
  <c r="I2102" i="18"/>
  <c r="I2101" i="18"/>
  <c r="I2100" i="18"/>
  <c r="I2099" i="18"/>
  <c r="I2098" i="18"/>
  <c r="I2097" i="18"/>
  <c r="I2096" i="18"/>
  <c r="I2095" i="18"/>
  <c r="I2094" i="18"/>
  <c r="I2093" i="18"/>
  <c r="I2092" i="18"/>
  <c r="I2091" i="18"/>
  <c r="I2090" i="18"/>
  <c r="I2089" i="18"/>
  <c r="I2088" i="18"/>
  <c r="I2087" i="18"/>
  <c r="I2086" i="18"/>
  <c r="I2085" i="18"/>
  <c r="I2084" i="18"/>
  <c r="I2083" i="18"/>
  <c r="I2082" i="18"/>
  <c r="I2081" i="18"/>
  <c r="I2080" i="18"/>
  <c r="I2079" i="18"/>
  <c r="I2078" i="18"/>
  <c r="I2077" i="18"/>
  <c r="I2076" i="18"/>
  <c r="I2075" i="18"/>
  <c r="I2074" i="18"/>
  <c r="I2073" i="18"/>
  <c r="I2072" i="18"/>
  <c r="I2071" i="18"/>
  <c r="I2070" i="18"/>
  <c r="I2069" i="18"/>
  <c r="I2068" i="18"/>
  <c r="I2067" i="18"/>
  <c r="I2066" i="18"/>
  <c r="I2065" i="18"/>
  <c r="I2064" i="18"/>
  <c r="I2063" i="18"/>
  <c r="I2062" i="18"/>
  <c r="I2061" i="18"/>
  <c r="I2060" i="18"/>
  <c r="I2059" i="18"/>
  <c r="I2058" i="18"/>
  <c r="I2057" i="18"/>
  <c r="I2056" i="18"/>
  <c r="I2055" i="18"/>
  <c r="I2054" i="18"/>
  <c r="I2053" i="18"/>
  <c r="I2052" i="18"/>
  <c r="I2051" i="18"/>
  <c r="I2050" i="18"/>
  <c r="I2049" i="18"/>
  <c r="I2048" i="18"/>
  <c r="I2047" i="18"/>
  <c r="I2046" i="18"/>
  <c r="I2045" i="18"/>
  <c r="I2044" i="18"/>
  <c r="I2043" i="18"/>
  <c r="I2042" i="18"/>
  <c r="I2041" i="18"/>
  <c r="I2040" i="18"/>
  <c r="I2039" i="18"/>
  <c r="I2038" i="18"/>
  <c r="I2037" i="18"/>
  <c r="I2036" i="18"/>
  <c r="I2035" i="18"/>
  <c r="I2034" i="18"/>
  <c r="I2033" i="18"/>
  <c r="I2032" i="18"/>
  <c r="I2031" i="18"/>
  <c r="I2030" i="18"/>
  <c r="I2029" i="18"/>
  <c r="I2028" i="18"/>
  <c r="I2027" i="18"/>
  <c r="I2026" i="18"/>
  <c r="I2025" i="18"/>
  <c r="I2024" i="18"/>
  <c r="I2023" i="18"/>
  <c r="I2022" i="18"/>
  <c r="I2021" i="18"/>
  <c r="I2020" i="18"/>
  <c r="I2019" i="18"/>
  <c r="I2018" i="18"/>
  <c r="I2017" i="18"/>
  <c r="I2016" i="18"/>
  <c r="I2015" i="18"/>
  <c r="I2014" i="18"/>
  <c r="I2013" i="18"/>
  <c r="I2012" i="18"/>
  <c r="I2011" i="18"/>
  <c r="I2010" i="18"/>
  <c r="I2009" i="18"/>
  <c r="I2008" i="18"/>
  <c r="I2007" i="18"/>
  <c r="I2006" i="18"/>
  <c r="I2005" i="18"/>
  <c r="I2004" i="18"/>
  <c r="I2003" i="18"/>
  <c r="I2002" i="18"/>
  <c r="I2001" i="18"/>
  <c r="I2000" i="18"/>
  <c r="I1999" i="18"/>
  <c r="I1998" i="18"/>
  <c r="I1997" i="18"/>
  <c r="I1996" i="18"/>
  <c r="I1995" i="18"/>
  <c r="I1994" i="18"/>
  <c r="I1993" i="18"/>
  <c r="I1992" i="18"/>
  <c r="I1991" i="18"/>
  <c r="I1990" i="18"/>
  <c r="I1989" i="18"/>
  <c r="I1988" i="18"/>
  <c r="I1987" i="18"/>
  <c r="I1986" i="18"/>
  <c r="I1985" i="18"/>
  <c r="I1984" i="18"/>
  <c r="I1983" i="18"/>
  <c r="I1982" i="18"/>
  <c r="I1981" i="18"/>
  <c r="I1980" i="18"/>
  <c r="I1979" i="18"/>
  <c r="I1978" i="18"/>
  <c r="I1977" i="18"/>
  <c r="I1976" i="18"/>
  <c r="I1975" i="18"/>
  <c r="I1974" i="18"/>
  <c r="I1973" i="18"/>
  <c r="I1972" i="18"/>
  <c r="I1971" i="18"/>
  <c r="I1970" i="18"/>
  <c r="I1969" i="18"/>
  <c r="I1968" i="18"/>
  <c r="I1967" i="18"/>
  <c r="I1966" i="18"/>
  <c r="I1965" i="18"/>
  <c r="I1964" i="18"/>
  <c r="I1963" i="18"/>
  <c r="I1962" i="18"/>
  <c r="I1961" i="18"/>
  <c r="I1960" i="18"/>
  <c r="I1959" i="18"/>
  <c r="I1958" i="18"/>
  <c r="I1957" i="18"/>
  <c r="I1956" i="18"/>
  <c r="I1955" i="18"/>
  <c r="I1954" i="18"/>
  <c r="I1953" i="18"/>
  <c r="I1952" i="18"/>
  <c r="I1951" i="18"/>
  <c r="I1950" i="18"/>
  <c r="I1949" i="18"/>
  <c r="I1948" i="18"/>
  <c r="I1947" i="18"/>
  <c r="I1946" i="18"/>
  <c r="I1945" i="18"/>
  <c r="I1944" i="18"/>
  <c r="I1943" i="18"/>
  <c r="I1942" i="18"/>
  <c r="I1941" i="18"/>
  <c r="I1940" i="18"/>
  <c r="I1939" i="18"/>
  <c r="I1938" i="18"/>
  <c r="I1937" i="18"/>
  <c r="I1936" i="18"/>
  <c r="I1935" i="18"/>
  <c r="I1934" i="18"/>
  <c r="I1933" i="18"/>
  <c r="I1932" i="18"/>
  <c r="I1931" i="18"/>
  <c r="I1930" i="18"/>
  <c r="I1929" i="18"/>
  <c r="I1928" i="18"/>
  <c r="I1927" i="18"/>
  <c r="I1926" i="18"/>
  <c r="I1925" i="18"/>
  <c r="I1924" i="18"/>
  <c r="I1923" i="18"/>
  <c r="I1922" i="18"/>
  <c r="I1921" i="18"/>
  <c r="I1920" i="18"/>
  <c r="I1919" i="18"/>
  <c r="I1918" i="18"/>
  <c r="I1917" i="18"/>
  <c r="I1916" i="18"/>
  <c r="I1915" i="18"/>
  <c r="I1914" i="18"/>
  <c r="I1913" i="18"/>
  <c r="I1912" i="18"/>
  <c r="I1911" i="18"/>
  <c r="I1910" i="18"/>
  <c r="I1909" i="18"/>
  <c r="I1908" i="18"/>
  <c r="I1907" i="18"/>
  <c r="I1906" i="18"/>
  <c r="I1905" i="18"/>
  <c r="I1904" i="18"/>
  <c r="I1903" i="18"/>
  <c r="I1902" i="18"/>
  <c r="I1901" i="18"/>
  <c r="I1900" i="18"/>
  <c r="I1899" i="18"/>
  <c r="I1898" i="18"/>
  <c r="I1897" i="18"/>
  <c r="I1896" i="18"/>
  <c r="I1895" i="18"/>
  <c r="I1894" i="18"/>
  <c r="I1893" i="18"/>
  <c r="I1892" i="18"/>
  <c r="I1891" i="18"/>
  <c r="I1890" i="18"/>
  <c r="I1889" i="18"/>
  <c r="I1888" i="18"/>
  <c r="I1887" i="18"/>
  <c r="I1886" i="18"/>
  <c r="I1885" i="18"/>
  <c r="I1884" i="18"/>
  <c r="I1883" i="18"/>
  <c r="I1882" i="18"/>
  <c r="I1881" i="18"/>
  <c r="I1880" i="18"/>
  <c r="I1879" i="18"/>
  <c r="I1878" i="18"/>
  <c r="I1877" i="18"/>
  <c r="I1876" i="18"/>
  <c r="I1875" i="18"/>
  <c r="I1874" i="18"/>
  <c r="I1873" i="18"/>
  <c r="I1872" i="18"/>
  <c r="I1871" i="18"/>
  <c r="I1870" i="18"/>
  <c r="I1869" i="18"/>
  <c r="I1868" i="18"/>
  <c r="I1867" i="18"/>
  <c r="I1866" i="18"/>
  <c r="I1865" i="18"/>
  <c r="I1864" i="18"/>
  <c r="I1863" i="18"/>
  <c r="I1862" i="18"/>
  <c r="I1861" i="18"/>
  <c r="I1860" i="18"/>
  <c r="I1859" i="18"/>
  <c r="I1858" i="18"/>
  <c r="I1857" i="18"/>
  <c r="I1856" i="18"/>
  <c r="I1855" i="18"/>
  <c r="I1854" i="18"/>
  <c r="I1853" i="18"/>
  <c r="I1852" i="18"/>
  <c r="I1851" i="18"/>
  <c r="I1850" i="18"/>
  <c r="I1849" i="18"/>
  <c r="I1848" i="18"/>
  <c r="I1847" i="18"/>
  <c r="I1846" i="18"/>
  <c r="I1845" i="18"/>
  <c r="I1844" i="18"/>
  <c r="I1843" i="18"/>
  <c r="I1842" i="18"/>
  <c r="I1841" i="18"/>
  <c r="I1840" i="18"/>
  <c r="I1839" i="18"/>
  <c r="I1838" i="18"/>
  <c r="I1837" i="18"/>
  <c r="I1836" i="18"/>
  <c r="I1835" i="18"/>
  <c r="I1834" i="18"/>
  <c r="I1833" i="18"/>
  <c r="I1832" i="18"/>
  <c r="I1831" i="18"/>
  <c r="I1830" i="18"/>
  <c r="I1829" i="18"/>
  <c r="I1828" i="18"/>
  <c r="I1827" i="18"/>
  <c r="I1826" i="18"/>
  <c r="I1825" i="18"/>
  <c r="I1824" i="18"/>
  <c r="I1823" i="18"/>
  <c r="I1822" i="18"/>
  <c r="I1821" i="18"/>
  <c r="I1820" i="18"/>
  <c r="I1819" i="18"/>
  <c r="I1818" i="18"/>
  <c r="I1817" i="18"/>
  <c r="I1816" i="18"/>
  <c r="I1815" i="18"/>
  <c r="I1814" i="18"/>
  <c r="I1813" i="18"/>
  <c r="I1812" i="18"/>
  <c r="I1811" i="18"/>
  <c r="I1810" i="18"/>
  <c r="I1809" i="18"/>
  <c r="I1808" i="18"/>
  <c r="I1807" i="18"/>
  <c r="I1806" i="18"/>
  <c r="I1805" i="18"/>
  <c r="I1804" i="18"/>
  <c r="I1803" i="18"/>
  <c r="I1802" i="18"/>
  <c r="I1801" i="18"/>
  <c r="I1800" i="18"/>
  <c r="I1799" i="18"/>
  <c r="I1798" i="18"/>
  <c r="I1797" i="18"/>
  <c r="I1796" i="18"/>
  <c r="I1795" i="18"/>
  <c r="I1794" i="18"/>
  <c r="I1793" i="18"/>
  <c r="I1792" i="18"/>
  <c r="I1791" i="18"/>
  <c r="I1790" i="18"/>
  <c r="I1789" i="18"/>
  <c r="I1788" i="18"/>
  <c r="I1787" i="18"/>
  <c r="I1786" i="18"/>
  <c r="I1785" i="18"/>
  <c r="I1784" i="18"/>
  <c r="I1783" i="18"/>
  <c r="I1782" i="18"/>
  <c r="I1781" i="18"/>
  <c r="I1780" i="18"/>
  <c r="I1779" i="18"/>
  <c r="I1778" i="18"/>
  <c r="I1777" i="18"/>
  <c r="I1776" i="18"/>
  <c r="I1775" i="18"/>
  <c r="I1774" i="18"/>
  <c r="I1773" i="18"/>
  <c r="I1772" i="18"/>
  <c r="I1771" i="18"/>
  <c r="I1770" i="18"/>
  <c r="I1769" i="18"/>
  <c r="I1768" i="18"/>
  <c r="I1767" i="18"/>
  <c r="I1766" i="18"/>
  <c r="I1765" i="18"/>
  <c r="I1764" i="18"/>
  <c r="I1763" i="18"/>
  <c r="I1762" i="18"/>
  <c r="I1761" i="18"/>
  <c r="I1760" i="18"/>
  <c r="I1759" i="18"/>
  <c r="I1758" i="18"/>
  <c r="I1757" i="18"/>
  <c r="I1756" i="18"/>
  <c r="I1755" i="18"/>
  <c r="I1754" i="18"/>
  <c r="I1753" i="18"/>
  <c r="I1752" i="18"/>
  <c r="I1751" i="18"/>
  <c r="I1750" i="18"/>
  <c r="I1749" i="18"/>
  <c r="I1748" i="18"/>
  <c r="I1747" i="18"/>
  <c r="I1746" i="18"/>
  <c r="I1745" i="18"/>
  <c r="I1744" i="18"/>
  <c r="I1743" i="18"/>
  <c r="I1742" i="18"/>
  <c r="I1741" i="18"/>
  <c r="I1740" i="18"/>
  <c r="I1739" i="18"/>
  <c r="I1738" i="18"/>
  <c r="I1737" i="18"/>
  <c r="I1736" i="18"/>
  <c r="I1735" i="18"/>
  <c r="I1734" i="18"/>
  <c r="I1733" i="18"/>
  <c r="I1732" i="18"/>
  <c r="I1731" i="18"/>
  <c r="I1730" i="18"/>
  <c r="I1729" i="18"/>
  <c r="I1728" i="18"/>
  <c r="I1727" i="18"/>
  <c r="I1726" i="18"/>
  <c r="I1725" i="18"/>
  <c r="I1724" i="18"/>
  <c r="I1723" i="18"/>
  <c r="I1722" i="18"/>
  <c r="I1721" i="18"/>
  <c r="I1720" i="18"/>
  <c r="I1719" i="18"/>
  <c r="I1718" i="18"/>
  <c r="I1717" i="18"/>
  <c r="I1716" i="18"/>
  <c r="I1715" i="18"/>
  <c r="I1714" i="18"/>
  <c r="I1713" i="18"/>
  <c r="I1712" i="18"/>
  <c r="I1711" i="18"/>
  <c r="I1710" i="18"/>
  <c r="I1709" i="18"/>
  <c r="I1708" i="18"/>
  <c r="I1707" i="18"/>
  <c r="I1706" i="18"/>
  <c r="I1705" i="18"/>
  <c r="I1704" i="18"/>
  <c r="I1703" i="18"/>
  <c r="I1702" i="18"/>
  <c r="I1701" i="18"/>
  <c r="I1700" i="18"/>
  <c r="I1699" i="18"/>
  <c r="I1698" i="18"/>
  <c r="I1697" i="18"/>
  <c r="I1696" i="18"/>
  <c r="I1695" i="18"/>
  <c r="I1694" i="18"/>
  <c r="I1693" i="18"/>
  <c r="I1692" i="18"/>
  <c r="I1691" i="18"/>
  <c r="I1690" i="18"/>
  <c r="I1689" i="18"/>
  <c r="I1688" i="18"/>
  <c r="I1687" i="18"/>
  <c r="I1686" i="18"/>
  <c r="I1685" i="18"/>
  <c r="I1684" i="18"/>
  <c r="I1683" i="18"/>
  <c r="I1682" i="18"/>
  <c r="I1681" i="18"/>
  <c r="I1680" i="18"/>
  <c r="I1679" i="18"/>
  <c r="I1678" i="18"/>
  <c r="I1677" i="18"/>
  <c r="I1676" i="18"/>
  <c r="I1675" i="18"/>
  <c r="I1674" i="18"/>
  <c r="I1673" i="18"/>
  <c r="I1672" i="18"/>
  <c r="I1671" i="18"/>
  <c r="I1670" i="18"/>
  <c r="I1669" i="18"/>
  <c r="I1668" i="18"/>
  <c r="I1667" i="18"/>
  <c r="I1666" i="18"/>
  <c r="I1665" i="18"/>
  <c r="I1664" i="18"/>
  <c r="I1663" i="18"/>
  <c r="I1662" i="18"/>
  <c r="I1661" i="18"/>
  <c r="I1660" i="18"/>
  <c r="I1659" i="18"/>
  <c r="I1658" i="18"/>
  <c r="I1657" i="18"/>
  <c r="I1656" i="18"/>
  <c r="I1655" i="18"/>
  <c r="I1654" i="18"/>
  <c r="I1653" i="18"/>
  <c r="I1652" i="18"/>
  <c r="I1651" i="18"/>
  <c r="I1650" i="18"/>
  <c r="I1649" i="18"/>
  <c r="I1648" i="18"/>
  <c r="I1647" i="18"/>
  <c r="I1646" i="18"/>
  <c r="I1645" i="18"/>
  <c r="I1644" i="18"/>
  <c r="I1643" i="18"/>
  <c r="I1642" i="18"/>
  <c r="I1641" i="18"/>
  <c r="I1640" i="18"/>
  <c r="I1639" i="18"/>
  <c r="I1638" i="18"/>
  <c r="I1637" i="18"/>
  <c r="I1636" i="18"/>
  <c r="I1635" i="18"/>
  <c r="I1634" i="18"/>
  <c r="I1633" i="18"/>
  <c r="I1632" i="18"/>
  <c r="I1631" i="18"/>
  <c r="I1630" i="18"/>
  <c r="I1629" i="18"/>
  <c r="I1628" i="18"/>
  <c r="I1627" i="18"/>
  <c r="I1626" i="18"/>
  <c r="I1625" i="18"/>
  <c r="I1624" i="18"/>
  <c r="I1623" i="18"/>
  <c r="I1622" i="18"/>
  <c r="I1621" i="18"/>
  <c r="I1620" i="18"/>
  <c r="I1619" i="18"/>
  <c r="I1618" i="18"/>
  <c r="I1617" i="18"/>
  <c r="I1616" i="18"/>
  <c r="I1615" i="18"/>
  <c r="I1614" i="18"/>
  <c r="I1613" i="18"/>
  <c r="I1612" i="18"/>
  <c r="I1611" i="18"/>
  <c r="I1610" i="18"/>
  <c r="I1609" i="18"/>
  <c r="I1608" i="18"/>
  <c r="I1607" i="18"/>
  <c r="I1606" i="18"/>
  <c r="I1605" i="18"/>
  <c r="I1604" i="18"/>
  <c r="I1603" i="18"/>
  <c r="I1602" i="18"/>
  <c r="I1601" i="18"/>
  <c r="I1600" i="18"/>
  <c r="I1599" i="18"/>
  <c r="I1598" i="18"/>
  <c r="I1597" i="18"/>
  <c r="I1596" i="18"/>
  <c r="I1595" i="18"/>
  <c r="I1594" i="18"/>
  <c r="I1593" i="18"/>
  <c r="I1592" i="18"/>
  <c r="I1591" i="18"/>
  <c r="I1590" i="18"/>
  <c r="I1589" i="18"/>
  <c r="I1588" i="18"/>
  <c r="I1587" i="18"/>
  <c r="I1586" i="18"/>
  <c r="I1585" i="18"/>
  <c r="I1584" i="18"/>
  <c r="I1583" i="18"/>
  <c r="I1582" i="18"/>
  <c r="I1581" i="18"/>
  <c r="I1580" i="18"/>
  <c r="I1579" i="18"/>
  <c r="I1578" i="18"/>
  <c r="I1577" i="18"/>
  <c r="I1576" i="18"/>
  <c r="I1575" i="18"/>
  <c r="I1574" i="18"/>
  <c r="I1573" i="18"/>
  <c r="I1572" i="18"/>
  <c r="I1571" i="18"/>
  <c r="I1570" i="18"/>
  <c r="I1569" i="18"/>
  <c r="I1568" i="18"/>
  <c r="I1567" i="18"/>
  <c r="I1566" i="18"/>
  <c r="I1565" i="18"/>
  <c r="I1564" i="18"/>
  <c r="I1563" i="18"/>
  <c r="I1562" i="18"/>
  <c r="I1561" i="18"/>
  <c r="I1560" i="18"/>
  <c r="I1559" i="18"/>
  <c r="I1558" i="18"/>
  <c r="I1557" i="18"/>
  <c r="I1556" i="18"/>
  <c r="I1555" i="18"/>
  <c r="I1554" i="18"/>
  <c r="I1553" i="18"/>
  <c r="I1552" i="18"/>
  <c r="I1551" i="18"/>
  <c r="I1550" i="18"/>
  <c r="I1549" i="18"/>
  <c r="I1548" i="18"/>
  <c r="I1547" i="18"/>
  <c r="I1546" i="18"/>
  <c r="I1545" i="18"/>
  <c r="I1544" i="18"/>
  <c r="I1543" i="18"/>
  <c r="I1542" i="18"/>
  <c r="I1541" i="18"/>
  <c r="I1540" i="18"/>
  <c r="I1539" i="18"/>
  <c r="I1538" i="18"/>
  <c r="I1537" i="18"/>
  <c r="I1536" i="18"/>
  <c r="I1535" i="18"/>
  <c r="I1534" i="18"/>
  <c r="I1533" i="18"/>
  <c r="I1532" i="18"/>
  <c r="I1531" i="18"/>
  <c r="I1530" i="18"/>
  <c r="I1529" i="18"/>
  <c r="I1528" i="18"/>
  <c r="I1527" i="18"/>
  <c r="I1526" i="18"/>
  <c r="I1525" i="18"/>
  <c r="I1524" i="18"/>
  <c r="I1523" i="18"/>
  <c r="I1522" i="18"/>
  <c r="I1521" i="18"/>
  <c r="I1520" i="18"/>
  <c r="I1519" i="18"/>
  <c r="I1518" i="18"/>
  <c r="I1517" i="18"/>
  <c r="I1516" i="18"/>
  <c r="I1515" i="18"/>
  <c r="I1514" i="18"/>
  <c r="I1513" i="18"/>
  <c r="I1512" i="18"/>
  <c r="I1511" i="18"/>
  <c r="I1510" i="18"/>
  <c r="I1509" i="18"/>
  <c r="I1508" i="18"/>
  <c r="I1507" i="18"/>
  <c r="I1506" i="18"/>
  <c r="I1505" i="18"/>
  <c r="I1504" i="18"/>
  <c r="I1503" i="18"/>
  <c r="I1502" i="18"/>
  <c r="I1501" i="18"/>
  <c r="I1500" i="18"/>
  <c r="I1499" i="18"/>
  <c r="I1498" i="18"/>
  <c r="I1497" i="18"/>
  <c r="I1496" i="18"/>
  <c r="I1495" i="18"/>
  <c r="I1494" i="18"/>
  <c r="I1493" i="18"/>
  <c r="I1492" i="18"/>
  <c r="I1491" i="18"/>
  <c r="I1490" i="18"/>
  <c r="I1489" i="18"/>
  <c r="I1488" i="18"/>
  <c r="I1487" i="18"/>
  <c r="I1486" i="18"/>
  <c r="I1485" i="18"/>
  <c r="I1484" i="18"/>
  <c r="I1483" i="18"/>
  <c r="I1482" i="18"/>
  <c r="I1481" i="18"/>
  <c r="I1480" i="18"/>
  <c r="I1479" i="18"/>
  <c r="I1478" i="18"/>
  <c r="I1477" i="18"/>
  <c r="I1476" i="18"/>
  <c r="I1475" i="18"/>
  <c r="I1474" i="18"/>
  <c r="I1473" i="18"/>
  <c r="I1472" i="18"/>
  <c r="I1471" i="18"/>
  <c r="I1470" i="18"/>
  <c r="I1469" i="18"/>
  <c r="I1468" i="18"/>
  <c r="I1467" i="18"/>
  <c r="I1466" i="18"/>
  <c r="I1465" i="18"/>
  <c r="I1464" i="18"/>
  <c r="I1463" i="18"/>
  <c r="I1462" i="18"/>
  <c r="I1461" i="18"/>
  <c r="I1460" i="18"/>
  <c r="I1459" i="18"/>
  <c r="I1458" i="18"/>
  <c r="I1457" i="18"/>
  <c r="I1456" i="18"/>
  <c r="I1455" i="18"/>
  <c r="I1454" i="18"/>
  <c r="I1453" i="18"/>
  <c r="I1452" i="18"/>
  <c r="I1451" i="18"/>
  <c r="I1450" i="18"/>
  <c r="I1449" i="18"/>
  <c r="I1448" i="18"/>
  <c r="I1447" i="18"/>
  <c r="I1446" i="18"/>
  <c r="I1445" i="18"/>
  <c r="I1444" i="18"/>
  <c r="I1443" i="18"/>
  <c r="I1442" i="18"/>
  <c r="I1441" i="18"/>
  <c r="I1440" i="18"/>
  <c r="I1439" i="18"/>
  <c r="I1438" i="18"/>
  <c r="I1437" i="18"/>
  <c r="I1436" i="18"/>
  <c r="I1435" i="18"/>
  <c r="I1434" i="18"/>
  <c r="I1433" i="18"/>
  <c r="I1432" i="18"/>
  <c r="I1431" i="18"/>
  <c r="I1430" i="18"/>
  <c r="I1429" i="18"/>
  <c r="I1428" i="18"/>
  <c r="I1427" i="18"/>
  <c r="I1426" i="18"/>
  <c r="I1425" i="18"/>
  <c r="I1424" i="18"/>
  <c r="I1423" i="18"/>
  <c r="I1422" i="18"/>
  <c r="I1421" i="18"/>
  <c r="I1420" i="18"/>
  <c r="I1419" i="18"/>
  <c r="I1418" i="18"/>
  <c r="I1417" i="18"/>
  <c r="I1416" i="18"/>
  <c r="I1415" i="18"/>
  <c r="I1414" i="18"/>
  <c r="I1413" i="18"/>
  <c r="I1412" i="18"/>
  <c r="I1411" i="18"/>
  <c r="I1410" i="18"/>
  <c r="I1409" i="18"/>
  <c r="I1408" i="18"/>
  <c r="I1407" i="18"/>
  <c r="I1406" i="18"/>
  <c r="I1405" i="18"/>
  <c r="I1404" i="18"/>
  <c r="I1403" i="18"/>
  <c r="I1402" i="18"/>
  <c r="I1401" i="18"/>
  <c r="I1400" i="18"/>
  <c r="I1399" i="18"/>
  <c r="I1398" i="18"/>
  <c r="I1397" i="18"/>
  <c r="I1396" i="18"/>
  <c r="I1395" i="18"/>
  <c r="I1394" i="18"/>
  <c r="I1393" i="18"/>
  <c r="I1392" i="18"/>
  <c r="I1391" i="18"/>
  <c r="I1390" i="18"/>
  <c r="I1389" i="18"/>
  <c r="I1388" i="18"/>
  <c r="I1387" i="18"/>
  <c r="I1386" i="18"/>
  <c r="I1385" i="18"/>
  <c r="I1384" i="18"/>
  <c r="I1383" i="18"/>
  <c r="I1382" i="18"/>
  <c r="I1381" i="18"/>
  <c r="I1380" i="18"/>
  <c r="I1379" i="18"/>
  <c r="I1378" i="18"/>
  <c r="I1377" i="18"/>
  <c r="I1376" i="18"/>
  <c r="I1375" i="18"/>
  <c r="I1374" i="18"/>
  <c r="I1373" i="18"/>
  <c r="I1372" i="18"/>
  <c r="I1371" i="18"/>
  <c r="I1370" i="18"/>
  <c r="I1369" i="18"/>
  <c r="I1368" i="18"/>
  <c r="I1367" i="18"/>
  <c r="I1366" i="18"/>
  <c r="I1365" i="18"/>
  <c r="I1364" i="18"/>
  <c r="I1363" i="18"/>
  <c r="I1362" i="18"/>
  <c r="I1361" i="18"/>
  <c r="I1360" i="18"/>
  <c r="I1359" i="18"/>
  <c r="I1358" i="18"/>
  <c r="I1357" i="18"/>
  <c r="I1356" i="18"/>
  <c r="I1355" i="18"/>
  <c r="I1354" i="18"/>
  <c r="I1353" i="18"/>
  <c r="I1352" i="18"/>
  <c r="I1351" i="18"/>
  <c r="I1350" i="18"/>
  <c r="I1349" i="18"/>
  <c r="I1348" i="18"/>
  <c r="I1347" i="18"/>
  <c r="I1346" i="18"/>
  <c r="I1345" i="18"/>
  <c r="I1344" i="18"/>
  <c r="I1343" i="18"/>
  <c r="I1342" i="18"/>
  <c r="I1341" i="18"/>
  <c r="I1340" i="18"/>
  <c r="I1339" i="18"/>
  <c r="I1338" i="18"/>
  <c r="I1337" i="18"/>
  <c r="I1336" i="18"/>
  <c r="I1335" i="18"/>
  <c r="I1334" i="18"/>
  <c r="I1333" i="18"/>
  <c r="I1332" i="18"/>
  <c r="I1331" i="18"/>
  <c r="I1330" i="18"/>
  <c r="I1329" i="18"/>
  <c r="I1328" i="18"/>
  <c r="I1327" i="18"/>
  <c r="I1326" i="18"/>
  <c r="I1325" i="18"/>
  <c r="I1324" i="18"/>
  <c r="I1323" i="18"/>
  <c r="I1322" i="18"/>
  <c r="I1321" i="18"/>
  <c r="I1320" i="18"/>
  <c r="I1319" i="18"/>
  <c r="I1318" i="18"/>
  <c r="I1317" i="18"/>
  <c r="I1316" i="18"/>
  <c r="I1315" i="18"/>
  <c r="I1314" i="18"/>
  <c r="I1313" i="18"/>
  <c r="I1312" i="18"/>
  <c r="I1311" i="18"/>
  <c r="I1310" i="18"/>
  <c r="I1309" i="18"/>
  <c r="I1308" i="18"/>
  <c r="I1307" i="18"/>
  <c r="I1306" i="18"/>
  <c r="I1305" i="18"/>
  <c r="I1304" i="18"/>
  <c r="I1303" i="18"/>
  <c r="I1302" i="18"/>
  <c r="I1301" i="18"/>
  <c r="I1300" i="18"/>
  <c r="I1299" i="18"/>
  <c r="I1298" i="18"/>
  <c r="I1297" i="18"/>
  <c r="I1296" i="18"/>
  <c r="I1295" i="18"/>
  <c r="I1294" i="18"/>
  <c r="I1293" i="18"/>
  <c r="I1292" i="18"/>
  <c r="I1291" i="18"/>
  <c r="I1290" i="18"/>
  <c r="I1289" i="18"/>
  <c r="I1288" i="18"/>
  <c r="I1287" i="18"/>
  <c r="I1286" i="18"/>
  <c r="I1285" i="18"/>
  <c r="I1284" i="18"/>
  <c r="I1283" i="18"/>
  <c r="I1282" i="18"/>
  <c r="I1281" i="18"/>
  <c r="I1280" i="18"/>
  <c r="I1279" i="18"/>
  <c r="I1278" i="18"/>
  <c r="I1277" i="18"/>
  <c r="I1276" i="18"/>
  <c r="I1275" i="18"/>
  <c r="I1274" i="18"/>
  <c r="I1273" i="18"/>
  <c r="I1272" i="18"/>
  <c r="I1271" i="18"/>
  <c r="I1270" i="18"/>
  <c r="I1269" i="18"/>
  <c r="I1268" i="18"/>
  <c r="I1267" i="18"/>
  <c r="I1266" i="18"/>
  <c r="I1265" i="18"/>
  <c r="I1264" i="18"/>
  <c r="I1263" i="18"/>
  <c r="I1262" i="18"/>
  <c r="I1261" i="18"/>
  <c r="I1260" i="18"/>
  <c r="I1259" i="18"/>
  <c r="I1258" i="18"/>
  <c r="I1257" i="18"/>
  <c r="I1256" i="18"/>
  <c r="I1255" i="18"/>
  <c r="I1254" i="18"/>
  <c r="I1253" i="18"/>
  <c r="I1252" i="18"/>
  <c r="I1251" i="18"/>
  <c r="I1250" i="18"/>
  <c r="I1249" i="18"/>
  <c r="I1248" i="18"/>
  <c r="I1247" i="18"/>
  <c r="I1246" i="18"/>
  <c r="I1245" i="18"/>
  <c r="I1244" i="18"/>
  <c r="I1243" i="18"/>
  <c r="I1242" i="18"/>
  <c r="I1241" i="18"/>
  <c r="I1240" i="18"/>
  <c r="I1239" i="18"/>
  <c r="I1238" i="18"/>
  <c r="I1237" i="18"/>
  <c r="I1236" i="18"/>
  <c r="I1235" i="18"/>
  <c r="I1234" i="18"/>
  <c r="I1233" i="18"/>
  <c r="I1232" i="18"/>
  <c r="I1231" i="18"/>
  <c r="I1230" i="18"/>
  <c r="I1229" i="18"/>
  <c r="I1228" i="18"/>
  <c r="I1227" i="18"/>
  <c r="I1226" i="18"/>
  <c r="I1225" i="18"/>
  <c r="I1224" i="18"/>
  <c r="I1223" i="18"/>
  <c r="I1222" i="18"/>
  <c r="I1221" i="18"/>
  <c r="I1220" i="18"/>
  <c r="I1219" i="18"/>
  <c r="I1218" i="18"/>
  <c r="I1217" i="18"/>
  <c r="I1216" i="18"/>
  <c r="I1215" i="18"/>
  <c r="I1214" i="18"/>
  <c r="I1213" i="18"/>
  <c r="I1212" i="18"/>
  <c r="I1211" i="18"/>
  <c r="I1210" i="18"/>
  <c r="I1209" i="18"/>
  <c r="I1208" i="18"/>
  <c r="I1207" i="18"/>
  <c r="I1206" i="18"/>
  <c r="I1205" i="18"/>
  <c r="I1204" i="18"/>
  <c r="I1203" i="18"/>
  <c r="I1202" i="18"/>
  <c r="I1201" i="18"/>
  <c r="I1200" i="18"/>
  <c r="I1199" i="18"/>
  <c r="I1198" i="18"/>
  <c r="I1197" i="18"/>
  <c r="I1196" i="18"/>
  <c r="I1195" i="18"/>
  <c r="I1194" i="18"/>
  <c r="I1193" i="18"/>
  <c r="I1192" i="18"/>
  <c r="I1191" i="18"/>
  <c r="I1190" i="18"/>
  <c r="I1189" i="18"/>
  <c r="I1188" i="18"/>
  <c r="I1187" i="18"/>
  <c r="I1186" i="18"/>
  <c r="I1185" i="18"/>
  <c r="I1184" i="18"/>
  <c r="I1183" i="18"/>
  <c r="I1182" i="18"/>
  <c r="I1181" i="18"/>
  <c r="I1180" i="18"/>
  <c r="I1179" i="18"/>
  <c r="I1178" i="18"/>
  <c r="I1177" i="18"/>
  <c r="I1176" i="18"/>
  <c r="I1175" i="18"/>
  <c r="I1174" i="18"/>
  <c r="I1173" i="18"/>
  <c r="I1172" i="18"/>
  <c r="I1171" i="18"/>
  <c r="I1170" i="18"/>
  <c r="I1169" i="18"/>
  <c r="I1168" i="18"/>
  <c r="I1167" i="18"/>
  <c r="I1166" i="18"/>
  <c r="I1165" i="18"/>
  <c r="I1164" i="18"/>
  <c r="I1163" i="18"/>
  <c r="I1162" i="18"/>
  <c r="I1161" i="18"/>
  <c r="I1160" i="18"/>
  <c r="I1159" i="18"/>
  <c r="I1158" i="18"/>
  <c r="I1157" i="18"/>
  <c r="I1156" i="18"/>
  <c r="I1155" i="18"/>
  <c r="I1154" i="18"/>
  <c r="I1153" i="18"/>
  <c r="I1152" i="18"/>
  <c r="I1151" i="18"/>
  <c r="I1150" i="18"/>
  <c r="I1149" i="18"/>
  <c r="I1148" i="18"/>
  <c r="I1147" i="18"/>
  <c r="I1146" i="18"/>
  <c r="I1145" i="18"/>
  <c r="I1144" i="18"/>
  <c r="I1143" i="18"/>
  <c r="I1142" i="18"/>
  <c r="I1141" i="18"/>
  <c r="I1140" i="18"/>
  <c r="I1139" i="18"/>
  <c r="I1138" i="18"/>
  <c r="I1137" i="18"/>
  <c r="I1136" i="18"/>
  <c r="I1135" i="18"/>
  <c r="I1134" i="18"/>
  <c r="I1133" i="18"/>
  <c r="I1132" i="18"/>
  <c r="I1131" i="18"/>
  <c r="I1130" i="18"/>
  <c r="I1129" i="18"/>
  <c r="I1128" i="18"/>
  <c r="I1127" i="18"/>
  <c r="I1126" i="18"/>
  <c r="I1125" i="18"/>
  <c r="I1124" i="18"/>
  <c r="I1123" i="18"/>
  <c r="I1122" i="18"/>
  <c r="I1121" i="18"/>
  <c r="I1120" i="18"/>
  <c r="I1119" i="18"/>
  <c r="I1118" i="18"/>
  <c r="I1117" i="18"/>
  <c r="I1116" i="18"/>
  <c r="I1115" i="18"/>
  <c r="I1114" i="18"/>
  <c r="I1113" i="18"/>
  <c r="I1112" i="18"/>
  <c r="I1111" i="18"/>
  <c r="I1110" i="18"/>
  <c r="I1109" i="18"/>
  <c r="I1108" i="18"/>
  <c r="I1107" i="18"/>
  <c r="I1106" i="18"/>
  <c r="I1105" i="18"/>
  <c r="I1104" i="18"/>
  <c r="I1103" i="18"/>
  <c r="I1102" i="18"/>
  <c r="I1101" i="18"/>
  <c r="I1100" i="18"/>
  <c r="I1099" i="18"/>
  <c r="I1098" i="18"/>
  <c r="I1097" i="18"/>
  <c r="I1096" i="18"/>
  <c r="I1095" i="18"/>
  <c r="I1094" i="18"/>
  <c r="I1093" i="18"/>
  <c r="I1092" i="18"/>
  <c r="I1091" i="18"/>
  <c r="I1090" i="18"/>
  <c r="I1089" i="18"/>
  <c r="I1088" i="18"/>
  <c r="I1087" i="18"/>
  <c r="I1086" i="18"/>
  <c r="I1085" i="18"/>
  <c r="I1084" i="18"/>
  <c r="I1083" i="18"/>
  <c r="I1082" i="18"/>
  <c r="I1081" i="18"/>
  <c r="I1080" i="18"/>
  <c r="I1079" i="18"/>
  <c r="I1078" i="18"/>
  <c r="I1077" i="18"/>
  <c r="I1076" i="18"/>
  <c r="I1075" i="18"/>
  <c r="I1074" i="18"/>
  <c r="I1073" i="18"/>
  <c r="I1072" i="18"/>
  <c r="I1071" i="18"/>
  <c r="I1070" i="18"/>
  <c r="I1069" i="18"/>
  <c r="I1068" i="18"/>
  <c r="I1067" i="18"/>
  <c r="I1066" i="18"/>
  <c r="I1065" i="18"/>
  <c r="I1064" i="18"/>
  <c r="I1063" i="18"/>
  <c r="I1062" i="18"/>
  <c r="I1061" i="18"/>
  <c r="I1060" i="18"/>
  <c r="I1059" i="18"/>
  <c r="I1058" i="18"/>
  <c r="I1057" i="18"/>
  <c r="I1056" i="18"/>
  <c r="I1055" i="18"/>
  <c r="I1054" i="18"/>
  <c r="I1053" i="18"/>
  <c r="I1052" i="18"/>
  <c r="I1051" i="18"/>
  <c r="I1050" i="18"/>
  <c r="I1049" i="18"/>
  <c r="I1048" i="18"/>
  <c r="I1047" i="18"/>
  <c r="I1046" i="18"/>
  <c r="I1045" i="18"/>
  <c r="I1044" i="18"/>
  <c r="I1043" i="18"/>
  <c r="I1042" i="18"/>
  <c r="I1041" i="18"/>
  <c r="I1040" i="18"/>
  <c r="I1039" i="18"/>
  <c r="I1038" i="18"/>
  <c r="I1037" i="18"/>
  <c r="I1036" i="18"/>
  <c r="I1035" i="18"/>
  <c r="I1034" i="18"/>
  <c r="I1033" i="18"/>
  <c r="I1032" i="18"/>
  <c r="I1031" i="18"/>
  <c r="I1030" i="18"/>
  <c r="I1029" i="18"/>
  <c r="I1028" i="18"/>
  <c r="I1027" i="18"/>
  <c r="I1026" i="18"/>
  <c r="I1025" i="18"/>
  <c r="I1024" i="18"/>
  <c r="I1023" i="18"/>
  <c r="I1022" i="18"/>
  <c r="I1021" i="18"/>
  <c r="I1020" i="18"/>
  <c r="I1019" i="18"/>
  <c r="I1018" i="18"/>
  <c r="I1017" i="18"/>
  <c r="I1016" i="18"/>
  <c r="I1015" i="18"/>
  <c r="I1014" i="18"/>
  <c r="I1013" i="18"/>
  <c r="I1012" i="18"/>
  <c r="I1011" i="18"/>
  <c r="I1010" i="18"/>
  <c r="I1009" i="18"/>
  <c r="I1008" i="18"/>
  <c r="I1007" i="18"/>
  <c r="I1006" i="18"/>
  <c r="I1005" i="18"/>
  <c r="I1004" i="18"/>
  <c r="I1003" i="18"/>
  <c r="I1002" i="18"/>
  <c r="I1001" i="18"/>
  <c r="I1000" i="18"/>
  <c r="I999" i="18"/>
  <c r="I998" i="18"/>
  <c r="I997" i="18"/>
  <c r="I996" i="18"/>
  <c r="I995" i="18"/>
  <c r="I994" i="18"/>
  <c r="I993" i="18"/>
  <c r="I992" i="18"/>
  <c r="I991" i="18"/>
  <c r="I990" i="18"/>
  <c r="I989" i="18"/>
  <c r="I988" i="18"/>
  <c r="I987" i="18"/>
  <c r="I986" i="18"/>
  <c r="I985" i="18"/>
  <c r="I984" i="18"/>
  <c r="I983" i="18"/>
  <c r="I982" i="18"/>
  <c r="I981" i="18"/>
  <c r="I980" i="18"/>
  <c r="I979" i="18"/>
  <c r="I978" i="18"/>
  <c r="I977" i="18"/>
  <c r="I976" i="18"/>
  <c r="I975" i="18"/>
  <c r="I974" i="18"/>
  <c r="I973" i="18"/>
  <c r="I972" i="18"/>
  <c r="I971" i="18"/>
  <c r="I970" i="18"/>
  <c r="I969" i="18"/>
  <c r="I968" i="18"/>
  <c r="I967" i="18"/>
  <c r="I966" i="18"/>
  <c r="I965" i="18"/>
  <c r="I964" i="18"/>
  <c r="I963" i="18"/>
  <c r="I962" i="18"/>
  <c r="I961" i="18"/>
  <c r="I960" i="18"/>
  <c r="I959" i="18"/>
  <c r="I958" i="18"/>
  <c r="I957" i="18"/>
  <c r="I956" i="18"/>
  <c r="I955" i="18"/>
  <c r="I954" i="18"/>
  <c r="I953" i="18"/>
  <c r="I952" i="18"/>
  <c r="I951" i="18"/>
  <c r="I950" i="18"/>
  <c r="I949" i="18"/>
  <c r="I948" i="18"/>
  <c r="I947" i="18"/>
  <c r="I946" i="18"/>
  <c r="I945" i="18"/>
  <c r="I944" i="18"/>
  <c r="I943" i="18"/>
  <c r="I942" i="18"/>
  <c r="I941" i="18"/>
  <c r="I940" i="18"/>
  <c r="I939" i="18"/>
  <c r="I938" i="18"/>
  <c r="I937" i="18"/>
  <c r="I936" i="18"/>
  <c r="I935" i="18"/>
  <c r="I934" i="18"/>
  <c r="I933" i="18"/>
  <c r="I932" i="18"/>
  <c r="I931" i="18"/>
  <c r="I930" i="18"/>
  <c r="I929" i="18"/>
  <c r="I928" i="18"/>
  <c r="I927" i="18"/>
  <c r="I926" i="18"/>
  <c r="I925" i="18"/>
  <c r="I924" i="18"/>
  <c r="I923" i="18"/>
  <c r="I922" i="18"/>
  <c r="I921" i="18"/>
  <c r="I920" i="18"/>
  <c r="I919" i="18"/>
  <c r="I918" i="18"/>
  <c r="I917" i="18"/>
  <c r="I916" i="18"/>
  <c r="I915" i="18"/>
  <c r="I914" i="18"/>
  <c r="I913" i="18"/>
  <c r="I912" i="18"/>
  <c r="I911" i="18"/>
  <c r="I910" i="18"/>
  <c r="I909" i="18"/>
  <c r="I908" i="18"/>
  <c r="I907" i="18"/>
  <c r="I906" i="18"/>
  <c r="I905" i="18"/>
  <c r="I904" i="18"/>
  <c r="I903" i="18"/>
  <c r="I902" i="18"/>
  <c r="I901" i="18"/>
  <c r="I900" i="18"/>
  <c r="I899" i="18"/>
  <c r="I898" i="18"/>
  <c r="I897" i="18"/>
  <c r="I896" i="18"/>
  <c r="I895" i="18"/>
  <c r="I894" i="18"/>
  <c r="I893" i="18"/>
  <c r="I892" i="18"/>
  <c r="I891" i="18"/>
  <c r="I890" i="18"/>
  <c r="I889" i="18"/>
  <c r="I888" i="18"/>
  <c r="I887" i="18"/>
  <c r="I886" i="18"/>
  <c r="I885" i="18"/>
  <c r="I884" i="18"/>
  <c r="I883" i="18"/>
  <c r="I882" i="18"/>
  <c r="I881" i="18"/>
  <c r="I880" i="18"/>
  <c r="I879" i="18"/>
  <c r="I878" i="18"/>
  <c r="I877" i="18"/>
  <c r="I876" i="18"/>
  <c r="I875" i="18"/>
  <c r="I874" i="18"/>
  <c r="I873" i="18"/>
  <c r="I872" i="18"/>
  <c r="I871" i="18"/>
  <c r="I870" i="18"/>
  <c r="I869" i="18"/>
  <c r="I868" i="18"/>
  <c r="I867" i="18"/>
  <c r="I866" i="18"/>
  <c r="I865" i="18"/>
  <c r="I864" i="18"/>
  <c r="I863" i="18"/>
  <c r="I862" i="18"/>
  <c r="I861" i="18"/>
  <c r="I860" i="18"/>
  <c r="I859" i="18"/>
  <c r="I858" i="18"/>
  <c r="I857" i="18"/>
  <c r="I856" i="18"/>
  <c r="I855" i="18"/>
  <c r="I854" i="18"/>
  <c r="I853" i="18"/>
  <c r="I852" i="18"/>
  <c r="I851" i="18"/>
  <c r="I850" i="18"/>
  <c r="I849" i="18"/>
  <c r="I848" i="18"/>
  <c r="I847" i="18"/>
  <c r="I846" i="18"/>
  <c r="I845" i="18"/>
  <c r="I844" i="18"/>
  <c r="I843" i="18"/>
  <c r="I842" i="18"/>
  <c r="I841" i="18"/>
  <c r="I840" i="18"/>
  <c r="I839" i="18"/>
  <c r="I838" i="18"/>
  <c r="I837" i="18"/>
  <c r="I836" i="18"/>
  <c r="I835" i="18"/>
  <c r="I834" i="18"/>
  <c r="I833" i="18"/>
  <c r="I832" i="18"/>
  <c r="I831" i="18"/>
  <c r="I830" i="18"/>
  <c r="I829" i="18"/>
  <c r="I828" i="18"/>
  <c r="I827" i="18"/>
  <c r="I826" i="18"/>
  <c r="I825" i="18"/>
  <c r="I824" i="18"/>
  <c r="I823" i="18"/>
  <c r="I822" i="18"/>
  <c r="I821" i="18"/>
  <c r="I820" i="18"/>
  <c r="I819" i="18"/>
  <c r="I818" i="18"/>
  <c r="I817" i="18"/>
  <c r="I816" i="18"/>
  <c r="I815" i="18"/>
  <c r="I814" i="18"/>
  <c r="I813" i="18"/>
  <c r="I812" i="18"/>
  <c r="I811" i="18"/>
  <c r="I810" i="18"/>
  <c r="I809" i="18"/>
  <c r="I808" i="18"/>
  <c r="I807" i="18"/>
  <c r="I806" i="18"/>
  <c r="I805" i="18"/>
  <c r="I804" i="18"/>
  <c r="I803" i="18"/>
  <c r="I802" i="18"/>
  <c r="I801" i="18"/>
  <c r="I800" i="18"/>
  <c r="I799" i="18"/>
  <c r="I798" i="18"/>
  <c r="I797" i="18"/>
  <c r="I796" i="18"/>
  <c r="I795" i="18"/>
  <c r="I794" i="18"/>
  <c r="I793" i="18"/>
  <c r="I792" i="18"/>
  <c r="I791" i="18"/>
  <c r="I790" i="18"/>
  <c r="I789" i="18"/>
  <c r="I788" i="18"/>
  <c r="I787" i="18"/>
  <c r="I786" i="18"/>
  <c r="I785" i="18"/>
  <c r="I784" i="18"/>
  <c r="I783" i="18"/>
  <c r="I782" i="18"/>
  <c r="I781" i="18"/>
  <c r="I780" i="18"/>
  <c r="I779" i="18"/>
  <c r="I778" i="18"/>
  <c r="I777" i="18"/>
  <c r="I776" i="18"/>
  <c r="I775" i="18"/>
  <c r="I774" i="18"/>
  <c r="I773" i="18"/>
  <c r="I772" i="18"/>
  <c r="I771" i="18"/>
  <c r="I770" i="18"/>
  <c r="I769" i="18"/>
  <c r="I768" i="18"/>
  <c r="I767" i="18"/>
  <c r="I766" i="18"/>
  <c r="I765" i="18"/>
  <c r="I764" i="18"/>
  <c r="I763" i="18"/>
  <c r="I762" i="18"/>
  <c r="I761" i="18"/>
  <c r="I760" i="18"/>
  <c r="I759" i="18"/>
  <c r="I758" i="18"/>
  <c r="I757" i="18"/>
  <c r="I756" i="18"/>
  <c r="I755" i="18"/>
  <c r="I754" i="18"/>
  <c r="I753" i="18"/>
  <c r="I752" i="18"/>
  <c r="I751" i="18"/>
  <c r="I750" i="18"/>
  <c r="I749" i="18"/>
  <c r="I748" i="18"/>
  <c r="I747" i="18"/>
  <c r="I746" i="18"/>
  <c r="I745" i="18"/>
  <c r="I744" i="18"/>
  <c r="I743" i="18"/>
  <c r="I742" i="18"/>
  <c r="I741" i="18"/>
  <c r="I740" i="18"/>
  <c r="I739" i="18"/>
  <c r="I738" i="18"/>
  <c r="I737" i="18"/>
  <c r="I736" i="18"/>
  <c r="I735" i="18"/>
  <c r="I734" i="18"/>
  <c r="I733" i="18"/>
  <c r="I732" i="18"/>
  <c r="I731" i="18"/>
  <c r="I730" i="18"/>
  <c r="I729" i="18"/>
  <c r="I728" i="18"/>
  <c r="I727" i="18"/>
  <c r="I726" i="18"/>
  <c r="I725" i="18"/>
  <c r="I724" i="18"/>
  <c r="I723" i="18"/>
  <c r="I722" i="18"/>
  <c r="I721" i="18"/>
  <c r="I720" i="18"/>
  <c r="I719" i="18"/>
  <c r="I718" i="18"/>
  <c r="I717" i="18"/>
  <c r="I716" i="18"/>
  <c r="I715" i="18"/>
  <c r="I714" i="18"/>
  <c r="I713" i="18"/>
  <c r="I712" i="18"/>
  <c r="I711" i="18"/>
  <c r="I710" i="18"/>
  <c r="I709" i="18"/>
  <c r="I708" i="18"/>
  <c r="I707" i="18"/>
  <c r="I706" i="18"/>
  <c r="I705" i="18"/>
  <c r="I704" i="18"/>
  <c r="I703" i="18"/>
  <c r="I702" i="18"/>
  <c r="I701" i="18"/>
  <c r="I700" i="18"/>
  <c r="I699" i="18"/>
  <c r="I698" i="18"/>
  <c r="I697" i="18"/>
  <c r="I696" i="18"/>
  <c r="I695" i="18"/>
  <c r="I694" i="18"/>
  <c r="I693" i="18"/>
  <c r="I692" i="18"/>
  <c r="I691" i="18"/>
  <c r="I690" i="18"/>
  <c r="I689" i="18"/>
  <c r="I688" i="18"/>
  <c r="I687" i="18"/>
  <c r="I686" i="18"/>
  <c r="I685" i="18"/>
  <c r="I684" i="18"/>
  <c r="I683" i="18"/>
  <c r="I682" i="18"/>
  <c r="I681" i="18"/>
  <c r="I680" i="18"/>
  <c r="I679" i="18"/>
  <c r="I678" i="18"/>
  <c r="I677" i="18"/>
  <c r="I676" i="18"/>
  <c r="I675" i="18"/>
  <c r="I674" i="18"/>
  <c r="I673" i="18"/>
  <c r="I672" i="18"/>
  <c r="I671" i="18"/>
  <c r="I670" i="18"/>
  <c r="I669" i="18"/>
  <c r="I668" i="18"/>
  <c r="I667" i="18"/>
  <c r="I666" i="18"/>
  <c r="I665" i="18"/>
  <c r="I664" i="18"/>
  <c r="I663" i="18"/>
  <c r="I662" i="18"/>
  <c r="I661" i="18"/>
  <c r="I660" i="18"/>
  <c r="I659" i="18"/>
  <c r="I658" i="18"/>
  <c r="I657" i="18"/>
  <c r="I656" i="18"/>
  <c r="I655" i="18"/>
  <c r="I654" i="18"/>
  <c r="I653" i="18"/>
  <c r="I652" i="18"/>
  <c r="I651" i="18"/>
  <c r="I650" i="18"/>
  <c r="I649" i="18"/>
  <c r="I648" i="18"/>
  <c r="I647" i="18"/>
  <c r="I646" i="18"/>
  <c r="I645" i="18"/>
  <c r="I644" i="18"/>
  <c r="I643" i="18"/>
  <c r="I642" i="18"/>
  <c r="I641" i="18"/>
  <c r="I640" i="18"/>
  <c r="I639" i="18"/>
  <c r="I638" i="18"/>
  <c r="I637" i="18"/>
  <c r="I636" i="18"/>
  <c r="I635" i="18"/>
  <c r="I634" i="18"/>
  <c r="I633" i="18"/>
  <c r="I632" i="18"/>
  <c r="I631" i="18"/>
  <c r="I630" i="18"/>
  <c r="I629" i="18"/>
  <c r="I628" i="18"/>
  <c r="I627" i="18"/>
  <c r="I626" i="18"/>
  <c r="I625" i="18"/>
  <c r="I624" i="18"/>
  <c r="I623" i="18"/>
  <c r="I622" i="18"/>
  <c r="I621" i="18"/>
  <c r="I620" i="18"/>
  <c r="I619" i="18"/>
  <c r="I618" i="18"/>
  <c r="I617" i="18"/>
  <c r="I616" i="18"/>
  <c r="I615" i="18"/>
  <c r="I614" i="18"/>
  <c r="I613" i="18"/>
  <c r="I612" i="18"/>
  <c r="I611" i="18"/>
  <c r="I610" i="18"/>
  <c r="I609" i="18"/>
  <c r="I608" i="18"/>
  <c r="I607" i="18"/>
  <c r="I606" i="18"/>
  <c r="I605" i="18"/>
  <c r="I604" i="18"/>
  <c r="I603" i="18"/>
  <c r="I602" i="18"/>
  <c r="I601" i="18"/>
  <c r="I600" i="18"/>
  <c r="I599" i="18"/>
  <c r="I598" i="18"/>
  <c r="I597" i="18"/>
  <c r="I596" i="18"/>
  <c r="I595" i="18"/>
  <c r="I594" i="18"/>
  <c r="I593" i="18"/>
  <c r="I592" i="18"/>
  <c r="I591" i="18"/>
  <c r="I590" i="18"/>
  <c r="I589" i="18"/>
  <c r="I588" i="18"/>
  <c r="I587" i="18"/>
  <c r="I586" i="18"/>
  <c r="I585" i="18"/>
  <c r="I584" i="18"/>
  <c r="I583" i="18"/>
  <c r="I582" i="18"/>
  <c r="I581" i="18"/>
  <c r="I580" i="18"/>
  <c r="I579" i="18"/>
  <c r="I578" i="18"/>
  <c r="I577" i="18"/>
  <c r="I576" i="18"/>
  <c r="I575" i="18"/>
  <c r="I574" i="18"/>
  <c r="I573" i="18"/>
  <c r="I572" i="18"/>
  <c r="I571" i="18"/>
  <c r="I570" i="18"/>
  <c r="I569" i="18"/>
  <c r="I568" i="18"/>
  <c r="I567" i="18"/>
  <c r="I566" i="18"/>
  <c r="I565" i="18"/>
  <c r="I564" i="18"/>
  <c r="I563" i="18"/>
  <c r="I562" i="18"/>
  <c r="I561" i="18"/>
  <c r="I560" i="18"/>
  <c r="I559" i="18"/>
  <c r="I558" i="18"/>
  <c r="I557" i="18"/>
  <c r="I556" i="18"/>
  <c r="I555" i="18"/>
  <c r="I554" i="18"/>
  <c r="I553" i="18"/>
  <c r="I552" i="18"/>
  <c r="I551" i="18"/>
  <c r="I550" i="18"/>
  <c r="I549" i="18"/>
  <c r="I548" i="18"/>
  <c r="I547" i="18"/>
  <c r="I546" i="18"/>
  <c r="I545" i="18"/>
  <c r="I544" i="18"/>
  <c r="I543" i="18"/>
  <c r="I542" i="18"/>
  <c r="I541" i="18"/>
  <c r="I540" i="18"/>
  <c r="I539" i="18"/>
  <c r="I538" i="18"/>
  <c r="I537" i="18"/>
  <c r="I536" i="18"/>
  <c r="I535" i="18"/>
  <c r="I534" i="18"/>
  <c r="I533" i="18"/>
  <c r="I532" i="18"/>
  <c r="I531" i="18"/>
  <c r="I530" i="18"/>
  <c r="I529" i="18"/>
  <c r="I528" i="18"/>
  <c r="I527" i="18"/>
  <c r="I526" i="18"/>
  <c r="I525" i="18"/>
  <c r="I524" i="18"/>
  <c r="I523" i="18"/>
  <c r="I522" i="18"/>
  <c r="I521" i="18"/>
  <c r="I520" i="18"/>
  <c r="I519" i="18"/>
  <c r="I518" i="18"/>
  <c r="I517" i="18"/>
  <c r="I516" i="18"/>
  <c r="I515" i="18"/>
  <c r="I514" i="18"/>
  <c r="I513" i="18"/>
  <c r="I512" i="18"/>
  <c r="I511" i="18"/>
  <c r="I510" i="18"/>
  <c r="I509" i="18"/>
  <c r="I508" i="18"/>
  <c r="I507" i="18"/>
  <c r="I506" i="18"/>
  <c r="I505" i="18"/>
  <c r="I504" i="18"/>
  <c r="I503" i="18"/>
  <c r="I502" i="18"/>
  <c r="I501" i="18"/>
  <c r="I500" i="18"/>
  <c r="I499" i="18"/>
  <c r="I498" i="18"/>
  <c r="I497" i="18"/>
  <c r="I496" i="18"/>
  <c r="I495" i="18"/>
  <c r="I494" i="18"/>
  <c r="I493" i="18"/>
  <c r="I492" i="18"/>
  <c r="I491" i="18"/>
  <c r="I490" i="18"/>
  <c r="I489" i="18"/>
  <c r="I488" i="18"/>
  <c r="I487" i="18"/>
  <c r="I486" i="18"/>
  <c r="I485" i="18"/>
  <c r="I484" i="18"/>
  <c r="I483" i="18"/>
  <c r="I482" i="18"/>
  <c r="I481" i="18"/>
  <c r="I480" i="18"/>
  <c r="I479" i="18"/>
  <c r="I478" i="18"/>
  <c r="I477" i="18"/>
  <c r="I476" i="18"/>
  <c r="I475" i="18"/>
  <c r="I474" i="18"/>
  <c r="I473" i="18"/>
  <c r="I472" i="18"/>
  <c r="I471" i="18"/>
  <c r="I470" i="18"/>
  <c r="I469" i="18"/>
  <c r="I468" i="18"/>
  <c r="I467" i="18"/>
  <c r="I466" i="18"/>
  <c r="I465" i="18"/>
  <c r="I464" i="18"/>
  <c r="I463" i="18"/>
  <c r="I462" i="18"/>
  <c r="I461" i="18"/>
  <c r="I460" i="18"/>
  <c r="I459" i="18"/>
  <c r="I458" i="18"/>
  <c r="I457" i="18"/>
  <c r="I456" i="18"/>
  <c r="I455" i="18"/>
  <c r="I454" i="18"/>
  <c r="I453" i="18"/>
  <c r="I452" i="18"/>
  <c r="I451" i="18"/>
  <c r="I450" i="18"/>
  <c r="I449" i="18"/>
  <c r="I448" i="18"/>
  <c r="I447" i="18"/>
  <c r="I446" i="18"/>
  <c r="I445" i="18"/>
  <c r="I444" i="18"/>
  <c r="I443" i="18"/>
  <c r="I442" i="18"/>
  <c r="I441" i="18"/>
  <c r="I440" i="18"/>
  <c r="I439" i="18"/>
  <c r="I438" i="18"/>
  <c r="I437" i="18"/>
  <c r="I436" i="18"/>
  <c r="I435" i="18"/>
  <c r="I434" i="18"/>
  <c r="I433" i="18"/>
  <c r="I432" i="18"/>
  <c r="I431" i="18"/>
  <c r="I430" i="18"/>
  <c r="I429" i="18"/>
  <c r="I428" i="18"/>
  <c r="I427" i="18"/>
  <c r="I426" i="18"/>
  <c r="I425" i="18"/>
  <c r="I424" i="18"/>
  <c r="I423" i="18"/>
  <c r="I422" i="18"/>
  <c r="I421" i="18"/>
  <c r="I420" i="18"/>
  <c r="I419" i="18"/>
  <c r="I418" i="18"/>
  <c r="I417" i="18"/>
  <c r="I416" i="18"/>
  <c r="I415" i="18"/>
  <c r="I414" i="18"/>
  <c r="I413" i="18"/>
  <c r="I412" i="18"/>
  <c r="I411" i="18"/>
  <c r="I410" i="18"/>
  <c r="I409" i="18"/>
  <c r="I408" i="18"/>
  <c r="I407" i="18"/>
  <c r="I406" i="18"/>
  <c r="I405" i="18"/>
  <c r="I404" i="18"/>
  <c r="I403" i="18"/>
  <c r="I402" i="18"/>
  <c r="I401" i="18"/>
  <c r="I400" i="18"/>
  <c r="I399" i="18"/>
  <c r="I398" i="18"/>
  <c r="I397" i="18"/>
  <c r="I396" i="18"/>
  <c r="I395" i="18"/>
  <c r="I394" i="18"/>
  <c r="I393" i="18"/>
  <c r="I392" i="18"/>
  <c r="I391" i="18"/>
  <c r="I390" i="18"/>
  <c r="I389" i="18"/>
  <c r="I388" i="18"/>
  <c r="I387" i="18"/>
  <c r="I386" i="18"/>
  <c r="I385" i="18"/>
  <c r="I384" i="18"/>
  <c r="I383" i="18"/>
  <c r="I382" i="18"/>
  <c r="I381" i="18"/>
  <c r="I380" i="18"/>
  <c r="I379" i="18"/>
  <c r="I378" i="18"/>
  <c r="I377" i="18"/>
  <c r="I376" i="18"/>
  <c r="I375" i="18"/>
  <c r="I374" i="18"/>
  <c r="I373" i="18"/>
  <c r="I372" i="18"/>
  <c r="I371" i="18"/>
  <c r="I370" i="18"/>
  <c r="I369" i="18"/>
  <c r="I368" i="18"/>
  <c r="I367" i="18"/>
  <c r="I366" i="18"/>
  <c r="I365" i="18"/>
  <c r="I364" i="18"/>
  <c r="I363" i="18"/>
  <c r="I362" i="18"/>
  <c r="I361" i="18"/>
  <c r="I360" i="18"/>
  <c r="I359" i="18"/>
  <c r="I358" i="18"/>
  <c r="I357" i="18"/>
  <c r="I356" i="18"/>
  <c r="I355" i="18"/>
  <c r="I354" i="18"/>
  <c r="I353" i="18"/>
  <c r="I352" i="18"/>
  <c r="I351" i="18"/>
  <c r="I350" i="18"/>
  <c r="I349" i="18"/>
  <c r="I348" i="18"/>
  <c r="I347" i="18"/>
  <c r="I346" i="18"/>
  <c r="I345" i="18"/>
  <c r="I344" i="18"/>
  <c r="I343" i="18"/>
  <c r="I342" i="18"/>
  <c r="I341" i="18"/>
  <c r="I340" i="18"/>
  <c r="I339" i="18"/>
  <c r="I338" i="18"/>
  <c r="I337" i="18"/>
  <c r="I336" i="18"/>
  <c r="I335" i="18"/>
  <c r="I334" i="18"/>
  <c r="I333" i="18"/>
  <c r="I332" i="18"/>
  <c r="I331" i="18"/>
  <c r="I330" i="18"/>
  <c r="I329" i="18"/>
  <c r="I328" i="18"/>
  <c r="I327" i="18"/>
  <c r="I326" i="18"/>
  <c r="I325" i="18"/>
  <c r="I324" i="18"/>
  <c r="I323" i="18"/>
  <c r="I322" i="18"/>
  <c r="I321" i="18"/>
  <c r="I320" i="18"/>
  <c r="I319" i="18"/>
  <c r="I318" i="18"/>
  <c r="I317" i="18"/>
  <c r="I316" i="18"/>
  <c r="I315" i="18"/>
  <c r="I314" i="18"/>
  <c r="I313" i="18"/>
  <c r="I312" i="18"/>
  <c r="I311" i="18"/>
  <c r="I310" i="18"/>
  <c r="I309" i="18"/>
  <c r="I308" i="18"/>
  <c r="I307" i="18"/>
  <c r="I306" i="18"/>
  <c r="I305" i="18"/>
  <c r="I304" i="18"/>
  <c r="I303" i="18"/>
  <c r="I302" i="18"/>
  <c r="I301" i="18"/>
  <c r="I300" i="18"/>
  <c r="I299" i="18"/>
  <c r="I298" i="18"/>
  <c r="I297" i="18"/>
  <c r="I296" i="18"/>
  <c r="I295" i="18"/>
  <c r="I294" i="18"/>
  <c r="I293" i="18"/>
  <c r="I292" i="18"/>
  <c r="I291" i="18"/>
  <c r="I290" i="18"/>
  <c r="I289" i="18"/>
  <c r="I288" i="18"/>
  <c r="I287" i="18"/>
  <c r="I286" i="18"/>
  <c r="I285" i="18"/>
  <c r="I284" i="18"/>
  <c r="I283" i="18"/>
  <c r="I282" i="18"/>
  <c r="I281" i="18"/>
  <c r="I280" i="18"/>
  <c r="I279" i="18"/>
  <c r="I278" i="18"/>
  <c r="I277" i="18"/>
  <c r="I276" i="18"/>
  <c r="I275" i="18"/>
  <c r="I274" i="18"/>
  <c r="I273" i="18"/>
  <c r="I272" i="18"/>
  <c r="I271" i="18"/>
  <c r="I270" i="18"/>
  <c r="I269" i="18"/>
  <c r="I268" i="18"/>
  <c r="I267" i="18"/>
  <c r="I266" i="18"/>
  <c r="I265" i="18"/>
  <c r="I264" i="18"/>
  <c r="I263" i="18"/>
  <c r="I262" i="18"/>
  <c r="I261" i="18"/>
  <c r="I260" i="18"/>
  <c r="I259" i="18"/>
  <c r="I258" i="18"/>
  <c r="I257" i="18"/>
  <c r="I256" i="18"/>
  <c r="I255" i="18"/>
  <c r="I254" i="18"/>
  <c r="I253" i="18"/>
  <c r="I252" i="18"/>
  <c r="I251" i="18"/>
  <c r="I250" i="18"/>
  <c r="I249" i="18"/>
  <c r="I248" i="18"/>
  <c r="I247" i="18"/>
  <c r="I246" i="18"/>
  <c r="I245" i="18"/>
  <c r="I244" i="18"/>
  <c r="I243" i="18"/>
  <c r="I242" i="18"/>
  <c r="I241" i="18"/>
  <c r="I240" i="18"/>
  <c r="I239" i="18"/>
  <c r="I238" i="18"/>
  <c r="I237" i="18"/>
  <c r="I236" i="18"/>
  <c r="I235" i="18"/>
  <c r="I234" i="18"/>
  <c r="I233" i="18"/>
  <c r="I232" i="18"/>
  <c r="I231" i="18"/>
  <c r="I230" i="18"/>
  <c r="I229" i="18"/>
  <c r="I228" i="18"/>
  <c r="I227" i="18"/>
  <c r="I226" i="18"/>
  <c r="I225" i="18"/>
  <c r="I224" i="18"/>
  <c r="I223" i="18"/>
  <c r="I222" i="18"/>
  <c r="I221" i="18"/>
  <c r="I220" i="18"/>
  <c r="I219" i="18"/>
  <c r="I218" i="18"/>
  <c r="I217" i="18"/>
  <c r="I216" i="18"/>
  <c r="I215" i="18"/>
  <c r="I214" i="18"/>
  <c r="I213" i="18"/>
  <c r="I212" i="18"/>
  <c r="I211" i="18"/>
  <c r="I210" i="18"/>
  <c r="I209" i="18"/>
  <c r="I208" i="18"/>
  <c r="I207" i="18"/>
  <c r="I206" i="18"/>
  <c r="I205" i="18"/>
  <c r="I204" i="18"/>
  <c r="I203" i="18"/>
  <c r="I202" i="18"/>
  <c r="I201" i="18"/>
  <c r="I200" i="18"/>
  <c r="I199" i="18"/>
  <c r="I198" i="18"/>
  <c r="I197" i="18"/>
  <c r="I196" i="18"/>
  <c r="I195" i="18"/>
  <c r="I194" i="18"/>
  <c r="I193" i="18"/>
  <c r="I192" i="18"/>
  <c r="I191" i="18"/>
  <c r="I190" i="18"/>
  <c r="I189" i="18"/>
  <c r="I188" i="18"/>
  <c r="I187" i="18"/>
  <c r="I186" i="18"/>
  <c r="I185" i="18"/>
  <c r="I184" i="18"/>
  <c r="I183" i="18"/>
  <c r="I182" i="18"/>
  <c r="I181" i="18"/>
  <c r="I180" i="18"/>
  <c r="I179" i="18"/>
  <c r="I178" i="18"/>
  <c r="I177" i="18"/>
  <c r="I176" i="18"/>
  <c r="I175" i="18"/>
  <c r="I174" i="18"/>
  <c r="I173" i="18"/>
  <c r="I172" i="18"/>
  <c r="I171" i="18"/>
  <c r="I170" i="18"/>
  <c r="I169" i="18"/>
  <c r="I168" i="18"/>
  <c r="I167" i="18"/>
  <c r="I166" i="18"/>
  <c r="I165" i="18"/>
  <c r="I164" i="18"/>
  <c r="I163" i="18"/>
  <c r="I162" i="18"/>
  <c r="I161" i="18"/>
  <c r="I160" i="18"/>
  <c r="I159" i="18"/>
  <c r="I158" i="18"/>
  <c r="I157" i="18"/>
  <c r="I156" i="18"/>
  <c r="I155" i="18"/>
  <c r="I154" i="18"/>
  <c r="I153" i="18"/>
  <c r="I152" i="18"/>
  <c r="I151" i="18"/>
  <c r="I150" i="18"/>
  <c r="I149" i="18"/>
  <c r="I148" i="18"/>
  <c r="I147" i="18"/>
  <c r="I146" i="18"/>
  <c r="I145" i="18"/>
  <c r="I144" i="18"/>
  <c r="I143" i="18"/>
  <c r="I142" i="18"/>
  <c r="I141" i="18"/>
  <c r="I140" i="18"/>
  <c r="I139" i="18"/>
  <c r="I138" i="18"/>
  <c r="I137" i="18"/>
  <c r="I136" i="18"/>
  <c r="I135" i="18"/>
  <c r="I134" i="18"/>
  <c r="I133" i="18"/>
  <c r="I132" i="18"/>
  <c r="I131" i="18"/>
  <c r="I130" i="18"/>
  <c r="I129" i="18"/>
  <c r="I128" i="18"/>
  <c r="I127" i="18"/>
  <c r="I126" i="18"/>
  <c r="I125" i="18"/>
  <c r="I124" i="18"/>
  <c r="I123" i="18"/>
  <c r="I122" i="18"/>
  <c r="I121" i="18"/>
  <c r="I120" i="18"/>
  <c r="I119" i="18"/>
  <c r="I118" i="18"/>
  <c r="I117" i="18"/>
  <c r="I116" i="18"/>
  <c r="I115" i="18"/>
  <c r="I114" i="18"/>
  <c r="I113" i="18"/>
  <c r="I112" i="18"/>
  <c r="I111" i="18"/>
  <c r="I110" i="18"/>
  <c r="I109" i="18"/>
  <c r="I108" i="18"/>
  <c r="I107" i="18"/>
  <c r="I106" i="18"/>
  <c r="I105" i="18"/>
  <c r="I104" i="18"/>
  <c r="I103" i="18"/>
  <c r="I102" i="18"/>
  <c r="I101" i="18"/>
  <c r="I100" i="18"/>
  <c r="I99" i="18"/>
  <c r="I98" i="18"/>
  <c r="I97" i="18"/>
  <c r="I96" i="18"/>
  <c r="I95" i="18"/>
  <c r="I94" i="18"/>
  <c r="I93" i="18"/>
  <c r="I92" i="18"/>
  <c r="I91" i="18"/>
  <c r="I90" i="18"/>
  <c r="I89" i="18"/>
  <c r="I88" i="18"/>
  <c r="I87" i="18"/>
  <c r="I86" i="18"/>
  <c r="I85" i="18"/>
  <c r="I84" i="18"/>
  <c r="I83" i="18"/>
  <c r="I82" i="18"/>
  <c r="I81" i="18"/>
  <c r="I80" i="18"/>
  <c r="I79" i="18"/>
  <c r="I78" i="18"/>
  <c r="I77" i="18"/>
  <c r="I76" i="18"/>
  <c r="I75" i="18"/>
  <c r="I74" i="18"/>
  <c r="I73" i="18"/>
  <c r="I72" i="18"/>
  <c r="I71" i="18"/>
  <c r="I70" i="18"/>
  <c r="I69" i="18"/>
  <c r="I68" i="18"/>
  <c r="I67" i="18"/>
  <c r="I66" i="18"/>
  <c r="I65" i="18"/>
  <c r="I64" i="18"/>
  <c r="I63" i="18"/>
  <c r="I62" i="18"/>
  <c r="I61" i="18"/>
  <c r="I60" i="18"/>
  <c r="I59" i="18"/>
  <c r="I58" i="18"/>
  <c r="I57" i="18"/>
  <c r="I56" i="18"/>
  <c r="I55" i="18"/>
  <c r="I54" i="18"/>
  <c r="I53" i="18"/>
  <c r="I52" i="18"/>
  <c r="I51" i="18"/>
  <c r="I50" i="18"/>
  <c r="I49" i="18"/>
  <c r="I48" i="18"/>
  <c r="I47" i="18"/>
  <c r="I46" i="18"/>
  <c r="I45" i="18"/>
  <c r="I44" i="18"/>
  <c r="I43" i="18"/>
  <c r="I42" i="18"/>
  <c r="I41" i="18"/>
  <c r="I40" i="18"/>
  <c r="I39" i="18"/>
  <c r="I38" i="18"/>
  <c r="I37" i="18"/>
  <c r="I36" i="18"/>
  <c r="I35" i="18"/>
  <c r="I34" i="18"/>
  <c r="I33" i="18"/>
  <c r="I32" i="18"/>
  <c r="I31" i="18"/>
  <c r="I30" i="18"/>
  <c r="I29" i="18"/>
  <c r="I28" i="18"/>
  <c r="I27" i="18"/>
  <c r="I26" i="18"/>
  <c r="I25" i="18"/>
  <c r="I24" i="18"/>
  <c r="I23" i="18"/>
  <c r="I22" i="18"/>
  <c r="I21" i="18"/>
  <c r="I20" i="18"/>
  <c r="I19" i="18"/>
  <c r="I18" i="18"/>
  <c r="I17" i="18"/>
  <c r="I16" i="18"/>
  <c r="I15" i="18"/>
  <c r="I14" i="18"/>
  <c r="I13" i="18"/>
  <c r="I12" i="18"/>
  <c r="I11" i="18"/>
  <c r="I10" i="18"/>
  <c r="I9" i="18"/>
  <c r="E7010" i="18"/>
  <c r="E7009" i="18"/>
  <c r="E7008" i="18"/>
  <c r="E7007" i="18"/>
  <c r="E7006" i="18"/>
  <c r="E7005" i="18"/>
  <c r="E7004" i="18"/>
  <c r="E7003" i="18"/>
  <c r="E7002" i="18"/>
  <c r="E7001" i="18"/>
  <c r="E7000" i="18"/>
  <c r="E6999" i="18"/>
  <c r="E6998" i="18"/>
  <c r="E6997" i="18"/>
  <c r="E6996" i="18"/>
  <c r="E6995" i="18"/>
  <c r="E6994" i="18"/>
  <c r="E6993" i="18"/>
  <c r="E6992" i="18"/>
  <c r="E6991" i="18"/>
  <c r="E6990" i="18"/>
  <c r="E6989" i="18"/>
  <c r="E6988" i="18"/>
  <c r="E6987" i="18"/>
  <c r="E6986" i="18"/>
  <c r="E6985" i="18"/>
  <c r="E6984" i="18"/>
  <c r="E6983" i="18"/>
  <c r="E6982" i="18"/>
  <c r="E6981" i="18"/>
  <c r="E6980" i="18"/>
  <c r="E6979" i="18"/>
  <c r="E6978" i="18"/>
  <c r="E6977" i="18"/>
  <c r="E6976" i="18"/>
  <c r="E6975" i="18"/>
  <c r="E6974" i="18"/>
  <c r="E6973" i="18"/>
  <c r="E6972" i="18"/>
  <c r="E6971" i="18"/>
  <c r="E6970" i="18"/>
  <c r="E6969" i="18"/>
  <c r="E6968" i="18"/>
  <c r="E6967" i="18"/>
  <c r="E6966" i="18"/>
  <c r="E6965" i="18"/>
  <c r="E6964" i="18"/>
  <c r="E6963" i="18"/>
  <c r="E6962" i="18"/>
  <c r="E6961" i="18"/>
  <c r="E6960" i="18"/>
  <c r="E6959" i="18"/>
  <c r="E6958" i="18"/>
  <c r="E6957" i="18"/>
  <c r="E6956" i="18"/>
  <c r="E6955" i="18"/>
  <c r="E6954" i="18"/>
  <c r="E6953" i="18"/>
  <c r="E6952" i="18"/>
  <c r="E6951" i="18"/>
  <c r="E6950" i="18"/>
  <c r="E6949" i="18"/>
  <c r="E6948" i="18"/>
  <c r="E6947" i="18"/>
  <c r="E6946" i="18"/>
  <c r="E6945" i="18"/>
  <c r="E6944" i="18"/>
  <c r="E6943" i="18"/>
  <c r="E6942" i="18"/>
  <c r="E6941" i="18"/>
  <c r="E6940" i="18"/>
  <c r="E6939" i="18"/>
  <c r="E6938" i="18"/>
  <c r="E6937" i="18"/>
  <c r="E6936" i="18"/>
  <c r="E6935" i="18"/>
  <c r="E6934" i="18"/>
  <c r="E6933" i="18"/>
  <c r="E6932" i="18"/>
  <c r="E6931" i="18"/>
  <c r="E6930" i="18"/>
  <c r="E6929" i="18"/>
  <c r="E6928" i="18"/>
  <c r="E6927" i="18"/>
  <c r="E6926" i="18"/>
  <c r="E6925" i="18"/>
  <c r="E6924" i="18"/>
  <c r="E6923" i="18"/>
  <c r="E6922" i="18"/>
  <c r="E6921" i="18"/>
  <c r="E6920" i="18"/>
  <c r="E6919" i="18"/>
  <c r="E6918" i="18"/>
  <c r="E6917" i="18"/>
  <c r="E6916" i="18"/>
  <c r="E6915" i="18"/>
  <c r="E6914" i="18"/>
  <c r="E6913" i="18"/>
  <c r="E6912" i="18"/>
  <c r="E6911" i="18"/>
  <c r="E6910" i="18"/>
  <c r="E6909" i="18"/>
  <c r="E6908" i="18"/>
  <c r="E6907" i="18"/>
  <c r="E6906" i="18"/>
  <c r="E6905" i="18"/>
  <c r="E6904" i="18"/>
  <c r="E6903" i="18"/>
  <c r="E6902" i="18"/>
  <c r="E6901" i="18"/>
  <c r="E6900" i="18"/>
  <c r="E6899" i="18"/>
  <c r="E6898" i="18"/>
  <c r="E6897" i="18"/>
  <c r="E6896" i="18"/>
  <c r="E6895" i="18"/>
  <c r="E6894" i="18"/>
  <c r="E6893" i="18"/>
  <c r="E6892" i="18"/>
  <c r="E6891" i="18"/>
  <c r="E6890" i="18"/>
  <c r="E6889" i="18"/>
  <c r="E6888" i="18"/>
  <c r="E6887" i="18"/>
  <c r="E6886" i="18"/>
  <c r="E6885" i="18"/>
  <c r="E6884" i="18"/>
  <c r="E6883" i="18"/>
  <c r="E6882" i="18"/>
  <c r="E6881" i="18"/>
  <c r="E6880" i="18"/>
  <c r="E6879" i="18"/>
  <c r="E6878" i="18"/>
  <c r="E6877" i="18"/>
  <c r="E6876" i="18"/>
  <c r="E6875" i="18"/>
  <c r="E6874" i="18"/>
  <c r="E6873" i="18"/>
  <c r="E6872" i="18"/>
  <c r="E6871" i="18"/>
  <c r="E6870" i="18"/>
  <c r="E6869" i="18"/>
  <c r="E6868" i="18"/>
  <c r="E6867" i="18"/>
  <c r="E6866" i="18"/>
  <c r="E6865" i="18"/>
  <c r="E6864" i="18"/>
  <c r="E6863" i="18"/>
  <c r="E6862" i="18"/>
  <c r="E6861" i="18"/>
  <c r="E6860" i="18"/>
  <c r="E6859" i="18"/>
  <c r="E6858" i="18"/>
  <c r="E6857" i="18"/>
  <c r="E6856" i="18"/>
  <c r="E6855" i="18"/>
  <c r="E6854" i="18"/>
  <c r="E6853" i="18"/>
  <c r="E6852" i="18"/>
  <c r="E6851" i="18"/>
  <c r="E6850" i="18"/>
  <c r="E6849" i="18"/>
  <c r="E6848" i="18"/>
  <c r="E6847" i="18"/>
  <c r="E6846" i="18"/>
  <c r="E6845" i="18"/>
  <c r="E6844" i="18"/>
  <c r="E6843" i="18"/>
  <c r="E6842" i="18"/>
  <c r="E6841" i="18"/>
  <c r="E6840" i="18"/>
  <c r="E6839" i="18"/>
  <c r="E6838" i="18"/>
  <c r="E6837" i="18"/>
  <c r="E6836" i="18"/>
  <c r="E6835" i="18"/>
  <c r="E6834" i="18"/>
  <c r="E6833" i="18"/>
  <c r="E6832" i="18"/>
  <c r="E6831" i="18"/>
  <c r="E6830" i="18"/>
  <c r="E6829" i="18"/>
  <c r="E6828" i="18"/>
  <c r="E6827" i="18"/>
  <c r="E6826" i="18"/>
  <c r="E6825" i="18"/>
  <c r="E6824" i="18"/>
  <c r="E6823" i="18"/>
  <c r="E6822" i="18"/>
  <c r="E6821" i="18"/>
  <c r="E6820" i="18"/>
  <c r="E6819" i="18"/>
  <c r="E6818" i="18"/>
  <c r="E6817" i="18"/>
  <c r="E6816" i="18"/>
  <c r="E6815" i="18"/>
  <c r="E6814" i="18"/>
  <c r="E6813" i="18"/>
  <c r="E6812" i="18"/>
  <c r="E6811" i="18"/>
  <c r="E6810" i="18"/>
  <c r="E6809" i="18"/>
  <c r="E6808" i="18"/>
  <c r="E6807" i="18"/>
  <c r="E6806" i="18"/>
  <c r="E6805" i="18"/>
  <c r="E6804" i="18"/>
  <c r="E6803" i="18"/>
  <c r="E6802" i="18"/>
  <c r="E6801" i="18"/>
  <c r="E6800" i="18"/>
  <c r="E6799" i="18"/>
  <c r="E6798" i="18"/>
  <c r="E6797" i="18"/>
  <c r="E6796" i="18"/>
  <c r="E6795" i="18"/>
  <c r="E6794" i="18"/>
  <c r="E6793" i="18"/>
  <c r="E6792" i="18"/>
  <c r="E6791" i="18"/>
  <c r="E6790" i="18"/>
  <c r="E6789" i="18"/>
  <c r="E6788" i="18"/>
  <c r="E6787" i="18"/>
  <c r="E6786" i="18"/>
  <c r="E6785" i="18"/>
  <c r="E6784" i="18"/>
  <c r="E6783" i="18"/>
  <c r="E6782" i="18"/>
  <c r="E6781" i="18"/>
  <c r="E6780" i="18"/>
  <c r="E6779" i="18"/>
  <c r="E6778" i="18"/>
  <c r="E6777" i="18"/>
  <c r="E6776" i="18"/>
  <c r="E6775" i="18"/>
  <c r="E6774" i="18"/>
  <c r="E6773" i="18"/>
  <c r="E6772" i="18"/>
  <c r="E6771" i="18"/>
  <c r="E6770" i="18"/>
  <c r="E6769" i="18"/>
  <c r="E6768" i="18"/>
  <c r="E6767" i="18"/>
  <c r="E6766" i="18"/>
  <c r="E6765" i="18"/>
  <c r="E6764" i="18"/>
  <c r="E6763" i="18"/>
  <c r="E6762" i="18"/>
  <c r="E6761" i="18"/>
  <c r="E6760" i="18"/>
  <c r="E6759" i="18"/>
  <c r="E6758" i="18"/>
  <c r="E6757" i="18"/>
  <c r="E6756" i="18"/>
  <c r="E6755" i="18"/>
  <c r="E6754" i="18"/>
  <c r="E6753" i="18"/>
  <c r="E6752" i="18"/>
  <c r="E6751" i="18"/>
  <c r="E6750" i="18"/>
  <c r="E6749" i="18"/>
  <c r="E6748" i="18"/>
  <c r="E6747" i="18"/>
  <c r="E6746" i="18"/>
  <c r="E6745" i="18"/>
  <c r="E6744" i="18"/>
  <c r="E6743" i="18"/>
  <c r="E6742" i="18"/>
  <c r="E6741" i="18"/>
  <c r="E6740" i="18"/>
  <c r="E6739" i="18"/>
  <c r="E6738" i="18"/>
  <c r="E6737" i="18"/>
  <c r="E6736" i="18"/>
  <c r="E6735" i="18"/>
  <c r="E6734" i="18"/>
  <c r="E6733" i="18"/>
  <c r="E6732" i="18"/>
  <c r="E6731" i="18"/>
  <c r="E6730" i="18"/>
  <c r="E6729" i="18"/>
  <c r="E6728" i="18"/>
  <c r="E6727" i="18"/>
  <c r="E6726" i="18"/>
  <c r="E6725" i="18"/>
  <c r="E6724" i="18"/>
  <c r="E6723" i="18"/>
  <c r="E6722" i="18"/>
  <c r="E6721" i="18"/>
  <c r="E6720" i="18"/>
  <c r="E6719" i="18"/>
  <c r="E6718" i="18"/>
  <c r="E6717" i="18"/>
  <c r="E6716" i="18"/>
  <c r="E6715" i="18"/>
  <c r="E6714" i="18"/>
  <c r="E6713" i="18"/>
  <c r="E6712" i="18"/>
  <c r="E6711" i="18"/>
  <c r="E6710" i="18"/>
  <c r="E6709" i="18"/>
  <c r="E6708" i="18"/>
  <c r="E6707" i="18"/>
  <c r="E6706" i="18"/>
  <c r="E6705" i="18"/>
  <c r="E6704" i="18"/>
  <c r="E6703" i="18"/>
  <c r="E6702" i="18"/>
  <c r="E6701" i="18"/>
  <c r="E6700" i="18"/>
  <c r="E6699" i="18"/>
  <c r="E6698" i="18"/>
  <c r="E6697" i="18"/>
  <c r="E6696" i="18"/>
  <c r="E6695" i="18"/>
  <c r="E6694" i="18"/>
  <c r="E6693" i="18"/>
  <c r="E6692" i="18"/>
  <c r="E6691" i="18"/>
  <c r="E6690" i="18"/>
  <c r="E6689" i="18"/>
  <c r="E6688" i="18"/>
  <c r="E6687" i="18"/>
  <c r="E6686" i="18"/>
  <c r="E6685" i="18"/>
  <c r="E6684" i="18"/>
  <c r="E6683" i="18"/>
  <c r="E6682" i="18"/>
  <c r="E6681" i="18"/>
  <c r="E6680" i="18"/>
  <c r="E6679" i="18"/>
  <c r="E6678" i="18"/>
  <c r="E6677" i="18"/>
  <c r="E6676" i="18"/>
  <c r="E6675" i="18"/>
  <c r="E6674" i="18"/>
  <c r="E6673" i="18"/>
  <c r="E6672" i="18"/>
  <c r="E6671" i="18"/>
  <c r="E6670" i="18"/>
  <c r="E6669" i="18"/>
  <c r="E6668" i="18"/>
  <c r="E6667" i="18"/>
  <c r="E6666" i="18"/>
  <c r="E6665" i="18"/>
  <c r="E6664" i="18"/>
  <c r="E6663" i="18"/>
  <c r="E6662" i="18"/>
  <c r="E6661" i="18"/>
  <c r="E6660" i="18"/>
  <c r="E6659" i="18"/>
  <c r="E6658" i="18"/>
  <c r="E6657" i="18"/>
  <c r="E6656" i="18"/>
  <c r="E6655" i="18"/>
  <c r="E6654" i="18"/>
  <c r="E6653" i="18"/>
  <c r="E6652" i="18"/>
  <c r="E6651" i="18"/>
  <c r="E6650" i="18"/>
  <c r="E6649" i="18"/>
  <c r="E6648" i="18"/>
  <c r="E6647" i="18"/>
  <c r="E6646" i="18"/>
  <c r="E6645" i="18"/>
  <c r="E6644" i="18"/>
  <c r="E6643" i="18"/>
  <c r="E6642" i="18"/>
  <c r="E6641" i="18"/>
  <c r="E6640" i="18"/>
  <c r="E6639" i="18"/>
  <c r="E6638" i="18"/>
  <c r="E6637" i="18"/>
  <c r="E6636" i="18"/>
  <c r="E6635" i="18"/>
  <c r="E6634" i="18"/>
  <c r="E6633" i="18"/>
  <c r="E6632" i="18"/>
  <c r="E6631" i="18"/>
  <c r="E6630" i="18"/>
  <c r="E6629" i="18"/>
  <c r="E6628" i="18"/>
  <c r="E6627" i="18"/>
  <c r="E6626" i="18"/>
  <c r="E6625" i="18"/>
  <c r="E6624" i="18"/>
  <c r="E6623" i="18"/>
  <c r="E6622" i="18"/>
  <c r="E6621" i="18"/>
  <c r="E6620" i="18"/>
  <c r="E6619" i="18"/>
  <c r="E6618" i="18"/>
  <c r="E6617" i="18"/>
  <c r="E6616" i="18"/>
  <c r="E6615" i="18"/>
  <c r="E6614" i="18"/>
  <c r="E6613" i="18"/>
  <c r="E6612" i="18"/>
  <c r="E6611" i="18"/>
  <c r="E6610" i="18"/>
  <c r="E6609" i="18"/>
  <c r="E6608" i="18"/>
  <c r="E6607" i="18"/>
  <c r="E6606" i="18"/>
  <c r="E6605" i="18"/>
  <c r="E6604" i="18"/>
  <c r="E6603" i="18"/>
  <c r="E6602" i="18"/>
  <c r="E6601" i="18"/>
  <c r="E6600" i="18"/>
  <c r="E6599" i="18"/>
  <c r="E6598" i="18"/>
  <c r="E6597" i="18"/>
  <c r="E6596" i="18"/>
  <c r="E6595" i="18"/>
  <c r="E6594" i="18"/>
  <c r="E6593" i="18"/>
  <c r="E6592" i="18"/>
  <c r="E6591" i="18"/>
  <c r="E6590" i="18"/>
  <c r="E6589" i="18"/>
  <c r="E6588" i="18"/>
  <c r="E6587" i="18"/>
  <c r="E6586" i="18"/>
  <c r="E6585" i="18"/>
  <c r="E6584" i="18"/>
  <c r="E6583" i="18"/>
  <c r="E6582" i="18"/>
  <c r="E6581" i="18"/>
  <c r="E6580" i="18"/>
  <c r="E6579" i="18"/>
  <c r="E6578" i="18"/>
  <c r="E6577" i="18"/>
  <c r="E6576" i="18"/>
  <c r="E6575" i="18"/>
  <c r="E6574" i="18"/>
  <c r="E6573" i="18"/>
  <c r="E6572" i="18"/>
  <c r="E6571" i="18"/>
  <c r="E6570" i="18"/>
  <c r="E6569" i="18"/>
  <c r="E6568" i="18"/>
  <c r="E6567" i="18"/>
  <c r="E6566" i="18"/>
  <c r="E6565" i="18"/>
  <c r="E6564" i="18"/>
  <c r="E6563" i="18"/>
  <c r="E6562" i="18"/>
  <c r="E6561" i="18"/>
  <c r="E6560" i="18"/>
  <c r="E6559" i="18"/>
  <c r="E6558" i="18"/>
  <c r="E6557" i="18"/>
  <c r="E6556" i="18"/>
  <c r="E6555" i="18"/>
  <c r="E6554" i="18"/>
  <c r="E6553" i="18"/>
  <c r="E6552" i="18"/>
  <c r="E6551" i="18"/>
  <c r="E6550" i="18"/>
  <c r="E6549" i="18"/>
  <c r="E6548" i="18"/>
  <c r="E6547" i="18"/>
  <c r="E6546" i="18"/>
  <c r="E6545" i="18"/>
  <c r="E6544" i="18"/>
  <c r="E6543" i="18"/>
  <c r="E6542" i="18"/>
  <c r="E6541" i="18"/>
  <c r="E6540" i="18"/>
  <c r="E6539" i="18"/>
  <c r="E6538" i="18"/>
  <c r="E6537" i="18"/>
  <c r="E6536" i="18"/>
  <c r="E6535" i="18"/>
  <c r="E6534" i="18"/>
  <c r="E6533" i="18"/>
  <c r="E6532" i="18"/>
  <c r="E6531" i="18"/>
  <c r="E6530" i="18"/>
  <c r="E6529" i="18"/>
  <c r="E6528" i="18"/>
  <c r="E6527" i="18"/>
  <c r="E6526" i="18"/>
  <c r="E6525" i="18"/>
  <c r="E6524" i="18"/>
  <c r="E6523" i="18"/>
  <c r="E6522" i="18"/>
  <c r="E6521" i="18"/>
  <c r="E6520" i="18"/>
  <c r="E6519" i="18"/>
  <c r="E6518" i="18"/>
  <c r="E6517" i="18"/>
  <c r="E6516" i="18"/>
  <c r="E6515" i="18"/>
  <c r="E6514" i="18"/>
  <c r="E6513" i="18"/>
  <c r="E6512" i="18"/>
  <c r="E6511" i="18"/>
  <c r="E6510" i="18"/>
  <c r="E6509" i="18"/>
  <c r="E6508" i="18"/>
  <c r="E6507" i="18"/>
  <c r="E6506" i="18"/>
  <c r="E6505" i="18"/>
  <c r="E6504" i="18"/>
  <c r="E6503" i="18"/>
  <c r="E6502" i="18"/>
  <c r="E6501" i="18"/>
  <c r="E6500" i="18"/>
  <c r="E6499" i="18"/>
  <c r="E6498" i="18"/>
  <c r="E6497" i="18"/>
  <c r="E6496" i="18"/>
  <c r="E6495" i="18"/>
  <c r="E6494" i="18"/>
  <c r="E6493" i="18"/>
  <c r="E6492" i="18"/>
  <c r="E6491" i="18"/>
  <c r="E6490" i="18"/>
  <c r="E6489" i="18"/>
  <c r="E6488" i="18"/>
  <c r="E6487" i="18"/>
  <c r="E6486" i="18"/>
  <c r="E6485" i="18"/>
  <c r="E6484" i="18"/>
  <c r="E6483" i="18"/>
  <c r="E6482" i="18"/>
  <c r="E6481" i="18"/>
  <c r="E6480" i="18"/>
  <c r="E6479" i="18"/>
  <c r="E6478" i="18"/>
  <c r="E6477" i="18"/>
  <c r="E6476" i="18"/>
  <c r="E6475" i="18"/>
  <c r="E6474" i="18"/>
  <c r="E6473" i="18"/>
  <c r="E6472" i="18"/>
  <c r="E6471" i="18"/>
  <c r="E6470" i="18"/>
  <c r="E6469" i="18"/>
  <c r="E6468" i="18"/>
  <c r="E6467" i="18"/>
  <c r="E6466" i="18"/>
  <c r="E6465" i="18"/>
  <c r="E6464" i="18"/>
  <c r="E6463" i="18"/>
  <c r="E6462" i="18"/>
  <c r="E6461" i="18"/>
  <c r="E6460" i="18"/>
  <c r="E6459" i="18"/>
  <c r="E6458" i="18"/>
  <c r="E6457" i="18"/>
  <c r="E6456" i="18"/>
  <c r="E6455" i="18"/>
  <c r="E6454" i="18"/>
  <c r="E6453" i="18"/>
  <c r="E6452" i="18"/>
  <c r="E6451" i="18"/>
  <c r="E6450" i="18"/>
  <c r="E6449" i="18"/>
  <c r="E6448" i="18"/>
  <c r="E6447" i="18"/>
  <c r="E6446" i="18"/>
  <c r="E6445" i="18"/>
  <c r="E6444" i="18"/>
  <c r="E6443" i="18"/>
  <c r="E6442" i="18"/>
  <c r="E6441" i="18"/>
  <c r="E6440" i="18"/>
  <c r="E6439" i="18"/>
  <c r="E6438" i="18"/>
  <c r="E6437" i="18"/>
  <c r="E6436" i="18"/>
  <c r="E6435" i="18"/>
  <c r="E6434" i="18"/>
  <c r="E6433" i="18"/>
  <c r="E6432" i="18"/>
  <c r="E6431" i="18"/>
  <c r="E6430" i="18"/>
  <c r="E6429" i="18"/>
  <c r="E6428" i="18"/>
  <c r="E6427" i="18"/>
  <c r="E6426" i="18"/>
  <c r="E6425" i="18"/>
  <c r="E6424" i="18"/>
  <c r="E6423" i="18"/>
  <c r="E6422" i="18"/>
  <c r="E6421" i="18"/>
  <c r="E6420" i="18"/>
  <c r="E6419" i="18"/>
  <c r="E6418" i="18"/>
  <c r="E6417" i="18"/>
  <c r="E6416" i="18"/>
  <c r="E6415" i="18"/>
  <c r="E6414" i="18"/>
  <c r="E6413" i="18"/>
  <c r="E6412" i="18"/>
  <c r="E6411" i="18"/>
  <c r="E6410" i="18"/>
  <c r="E6409" i="18"/>
  <c r="E6408" i="18"/>
  <c r="E6407" i="18"/>
  <c r="E6406" i="18"/>
  <c r="E6405" i="18"/>
  <c r="E6404" i="18"/>
  <c r="E6403" i="18"/>
  <c r="E6402" i="18"/>
  <c r="E6401" i="18"/>
  <c r="E6400" i="18"/>
  <c r="E6399" i="18"/>
  <c r="E6398" i="18"/>
  <c r="E6397" i="18"/>
  <c r="E6396" i="18"/>
  <c r="E6395" i="18"/>
  <c r="E6394" i="18"/>
  <c r="E6393" i="18"/>
  <c r="E6392" i="18"/>
  <c r="E6391" i="18"/>
  <c r="E6390" i="18"/>
  <c r="E6389" i="18"/>
  <c r="E6388" i="18"/>
  <c r="E6387" i="18"/>
  <c r="E6386" i="18"/>
  <c r="E6385" i="18"/>
  <c r="E6384" i="18"/>
  <c r="E6383" i="18"/>
  <c r="E6382" i="18"/>
  <c r="E6381" i="18"/>
  <c r="E6380" i="18"/>
  <c r="E6379" i="18"/>
  <c r="E6378" i="18"/>
  <c r="E6377" i="18"/>
  <c r="E6376" i="18"/>
  <c r="E6375" i="18"/>
  <c r="E6374" i="18"/>
  <c r="E6373" i="18"/>
  <c r="E6372" i="18"/>
  <c r="E6371" i="18"/>
  <c r="E6370" i="18"/>
  <c r="E6369" i="18"/>
  <c r="E6368" i="18"/>
  <c r="E6367" i="18"/>
  <c r="E6366" i="18"/>
  <c r="E6365" i="18"/>
  <c r="E6364" i="18"/>
  <c r="E6363" i="18"/>
  <c r="E6362" i="18"/>
  <c r="E6361" i="18"/>
  <c r="E6360" i="18"/>
  <c r="E6359" i="18"/>
  <c r="E6358" i="18"/>
  <c r="E6357" i="18"/>
  <c r="E6356" i="18"/>
  <c r="E6355" i="18"/>
  <c r="E6354" i="18"/>
  <c r="E6353" i="18"/>
  <c r="E6352" i="18"/>
  <c r="E6351" i="18"/>
  <c r="E6350" i="18"/>
  <c r="E6349" i="18"/>
  <c r="E6348" i="18"/>
  <c r="E6347" i="18"/>
  <c r="E6346" i="18"/>
  <c r="E6345" i="18"/>
  <c r="E6344" i="18"/>
  <c r="E6343" i="18"/>
  <c r="E6342" i="18"/>
  <c r="E6341" i="18"/>
  <c r="E6340" i="18"/>
  <c r="E6339" i="18"/>
  <c r="E6338" i="18"/>
  <c r="E6337" i="18"/>
  <c r="E6336" i="18"/>
  <c r="E6335" i="18"/>
  <c r="E6334" i="18"/>
  <c r="E6333" i="18"/>
  <c r="E6332" i="18"/>
  <c r="E6331" i="18"/>
  <c r="E6330" i="18"/>
  <c r="E6329" i="18"/>
  <c r="E6328" i="18"/>
  <c r="E6327" i="18"/>
  <c r="E6326" i="18"/>
  <c r="E6325" i="18"/>
  <c r="E6324" i="18"/>
  <c r="E6323" i="18"/>
  <c r="E6322" i="18"/>
  <c r="E6321" i="18"/>
  <c r="E6320" i="18"/>
  <c r="E6319" i="18"/>
  <c r="E6318" i="18"/>
  <c r="E6317" i="18"/>
  <c r="E6316" i="18"/>
  <c r="E6315" i="18"/>
  <c r="E6314" i="18"/>
  <c r="E6313" i="18"/>
  <c r="E6312" i="18"/>
  <c r="E6311" i="18"/>
  <c r="E6310" i="18"/>
  <c r="E6309" i="18"/>
  <c r="E6308" i="18"/>
  <c r="E6307" i="18"/>
  <c r="E6306" i="18"/>
  <c r="E6305" i="18"/>
  <c r="E6304" i="18"/>
  <c r="E6303" i="18"/>
  <c r="E6302" i="18"/>
  <c r="E6301" i="18"/>
  <c r="E6300" i="18"/>
  <c r="E6299" i="18"/>
  <c r="E6298" i="18"/>
  <c r="E6297" i="18"/>
  <c r="E6296" i="18"/>
  <c r="E6295" i="18"/>
  <c r="E6294" i="18"/>
  <c r="E6293" i="18"/>
  <c r="E6292" i="18"/>
  <c r="E6291" i="18"/>
  <c r="E6290" i="18"/>
  <c r="E6289" i="18"/>
  <c r="E6288" i="18"/>
  <c r="E6287" i="18"/>
  <c r="E6286" i="18"/>
  <c r="E6285" i="18"/>
  <c r="E6284" i="18"/>
  <c r="E6283" i="18"/>
  <c r="E6282" i="18"/>
  <c r="E6281" i="18"/>
  <c r="E6280" i="18"/>
  <c r="E6279" i="18"/>
  <c r="E6278" i="18"/>
  <c r="E6277" i="18"/>
  <c r="E6276" i="18"/>
  <c r="E6275" i="18"/>
  <c r="E6274" i="18"/>
  <c r="E6273" i="18"/>
  <c r="E6272" i="18"/>
  <c r="E6271" i="18"/>
  <c r="E6270" i="18"/>
  <c r="E6269" i="18"/>
  <c r="E6268" i="18"/>
  <c r="E6267" i="18"/>
  <c r="E6266" i="18"/>
  <c r="E6265" i="18"/>
  <c r="E6264" i="18"/>
  <c r="E6263" i="18"/>
  <c r="E6262" i="18"/>
  <c r="E6261" i="18"/>
  <c r="E6260" i="18"/>
  <c r="E6259" i="18"/>
  <c r="E6258" i="18"/>
  <c r="E6257" i="18"/>
  <c r="E6256" i="18"/>
  <c r="E6255" i="18"/>
  <c r="E6254" i="18"/>
  <c r="E6253" i="18"/>
  <c r="E6252" i="18"/>
  <c r="E6251" i="18"/>
  <c r="E6250" i="18"/>
  <c r="E6249" i="18"/>
  <c r="E6248" i="18"/>
  <c r="E6247" i="18"/>
  <c r="E6246" i="18"/>
  <c r="E6245" i="18"/>
  <c r="E6244" i="18"/>
  <c r="E6243" i="18"/>
  <c r="E6242" i="18"/>
  <c r="E6241" i="18"/>
  <c r="E6240" i="18"/>
  <c r="E6239" i="18"/>
  <c r="E6238" i="18"/>
  <c r="E6237" i="18"/>
  <c r="E6236" i="18"/>
  <c r="E6235" i="18"/>
  <c r="E6234" i="18"/>
  <c r="E6233" i="18"/>
  <c r="E6232" i="18"/>
  <c r="E6231" i="18"/>
  <c r="E6230" i="18"/>
  <c r="E6229" i="18"/>
  <c r="E6228" i="18"/>
  <c r="E6227" i="18"/>
  <c r="E6226" i="18"/>
  <c r="E6225" i="18"/>
  <c r="E6224" i="18"/>
  <c r="E6223" i="18"/>
  <c r="E6222" i="18"/>
  <c r="E6221" i="18"/>
  <c r="E6220" i="18"/>
  <c r="E6219" i="18"/>
  <c r="E6218" i="18"/>
  <c r="E6217" i="18"/>
  <c r="E6216" i="18"/>
  <c r="E6215" i="18"/>
  <c r="E6214" i="18"/>
  <c r="E6213" i="18"/>
  <c r="E6212" i="18"/>
  <c r="E6211" i="18"/>
  <c r="E6210" i="18"/>
  <c r="E6209" i="18"/>
  <c r="E6208" i="18"/>
  <c r="E6207" i="18"/>
  <c r="E6206" i="18"/>
  <c r="E6205" i="18"/>
  <c r="E6204" i="18"/>
  <c r="E6203" i="18"/>
  <c r="E6202" i="18"/>
  <c r="E6201" i="18"/>
  <c r="E6200" i="18"/>
  <c r="E6199" i="18"/>
  <c r="E6198" i="18"/>
  <c r="E6197" i="18"/>
  <c r="E6196" i="18"/>
  <c r="E6195" i="18"/>
  <c r="E6194" i="18"/>
  <c r="E6193" i="18"/>
  <c r="E6192" i="18"/>
  <c r="E6191" i="18"/>
  <c r="E6190" i="18"/>
  <c r="E6189" i="18"/>
  <c r="E6188" i="18"/>
  <c r="E6187" i="18"/>
  <c r="E6186" i="18"/>
  <c r="E6185" i="18"/>
  <c r="E6184" i="18"/>
  <c r="E6183" i="18"/>
  <c r="E6182" i="18"/>
  <c r="E6181" i="18"/>
  <c r="E6180" i="18"/>
  <c r="E6179" i="18"/>
  <c r="E6178" i="18"/>
  <c r="E6177" i="18"/>
  <c r="E6176" i="18"/>
  <c r="E6175" i="18"/>
  <c r="E6174" i="18"/>
  <c r="E6173" i="18"/>
  <c r="E6172" i="18"/>
  <c r="E6171" i="18"/>
  <c r="E6170" i="18"/>
  <c r="E6169" i="18"/>
  <c r="E6168" i="18"/>
  <c r="E6167" i="18"/>
  <c r="E6166" i="18"/>
  <c r="E6165" i="18"/>
  <c r="E6164" i="18"/>
  <c r="E6163" i="18"/>
  <c r="E6162" i="18"/>
  <c r="E6161" i="18"/>
  <c r="E6160" i="18"/>
  <c r="E6159" i="18"/>
  <c r="E6158" i="18"/>
  <c r="E6157" i="18"/>
  <c r="E6156" i="18"/>
  <c r="E6155" i="18"/>
  <c r="E6154" i="18"/>
  <c r="E6153" i="18"/>
  <c r="E6152" i="18"/>
  <c r="E6151" i="18"/>
  <c r="E6150" i="18"/>
  <c r="E6149" i="18"/>
  <c r="E6148" i="18"/>
  <c r="E6147" i="18"/>
  <c r="E6146" i="18"/>
  <c r="E6145" i="18"/>
  <c r="E6144" i="18"/>
  <c r="E6143" i="18"/>
  <c r="E6142" i="18"/>
  <c r="E6141" i="18"/>
  <c r="E6140" i="18"/>
  <c r="E6139" i="18"/>
  <c r="E6138" i="18"/>
  <c r="E6137" i="18"/>
  <c r="E6136" i="18"/>
  <c r="E6135" i="18"/>
  <c r="E6134" i="18"/>
  <c r="E6133" i="18"/>
  <c r="E6132" i="18"/>
  <c r="E6131" i="18"/>
  <c r="E6130" i="18"/>
  <c r="E6129" i="18"/>
  <c r="E6128" i="18"/>
  <c r="E6127" i="18"/>
  <c r="E6126" i="18"/>
  <c r="E6125" i="18"/>
  <c r="E6124" i="18"/>
  <c r="E6123" i="18"/>
  <c r="E6122" i="18"/>
  <c r="E6121" i="18"/>
  <c r="E6120" i="18"/>
  <c r="E6119" i="18"/>
  <c r="E6118" i="18"/>
  <c r="E6117" i="18"/>
  <c r="E6116" i="18"/>
  <c r="E6115" i="18"/>
  <c r="E6114" i="18"/>
  <c r="E6113" i="18"/>
  <c r="E6112" i="18"/>
  <c r="E6111" i="18"/>
  <c r="E6110" i="18"/>
  <c r="E6109" i="18"/>
  <c r="E6108" i="18"/>
  <c r="E6107" i="18"/>
  <c r="E6106" i="18"/>
  <c r="E6105" i="18"/>
  <c r="E6104" i="18"/>
  <c r="E6103" i="18"/>
  <c r="E6102" i="18"/>
  <c r="E6101" i="18"/>
  <c r="E6100" i="18"/>
  <c r="E6099" i="18"/>
  <c r="E6098" i="18"/>
  <c r="E6097" i="18"/>
  <c r="E6096" i="18"/>
  <c r="E6095" i="18"/>
  <c r="E6094" i="18"/>
  <c r="E6093" i="18"/>
  <c r="E6092" i="18"/>
  <c r="E6091" i="18"/>
  <c r="E6090" i="18"/>
  <c r="E6089" i="18"/>
  <c r="E6088" i="18"/>
  <c r="E6087" i="18"/>
  <c r="E6086" i="18"/>
  <c r="E6085" i="18"/>
  <c r="E6084" i="18"/>
  <c r="E6083" i="18"/>
  <c r="E6082" i="18"/>
  <c r="E6081" i="18"/>
  <c r="E6080" i="18"/>
  <c r="E6079" i="18"/>
  <c r="E6078" i="18"/>
  <c r="E6077" i="18"/>
  <c r="E6076" i="18"/>
  <c r="E6075" i="18"/>
  <c r="E6074" i="18"/>
  <c r="E6073" i="18"/>
  <c r="E6072" i="18"/>
  <c r="E6071" i="18"/>
  <c r="E6070" i="18"/>
  <c r="E6069" i="18"/>
  <c r="E6068" i="18"/>
  <c r="E6067" i="18"/>
  <c r="E6066" i="18"/>
  <c r="E6065" i="18"/>
  <c r="E6064" i="18"/>
  <c r="E6063" i="18"/>
  <c r="E6062" i="18"/>
  <c r="E6061" i="18"/>
  <c r="E6060" i="18"/>
  <c r="E6059" i="18"/>
  <c r="E6058" i="18"/>
  <c r="E6057" i="18"/>
  <c r="E6056" i="18"/>
  <c r="E6055" i="18"/>
  <c r="E6054" i="18"/>
  <c r="E6053" i="18"/>
  <c r="E6052" i="18"/>
  <c r="E6051" i="18"/>
  <c r="E6050" i="18"/>
  <c r="E6049" i="18"/>
  <c r="E6048" i="18"/>
  <c r="E6047" i="18"/>
  <c r="E6046" i="18"/>
  <c r="E6045" i="18"/>
  <c r="E6044" i="18"/>
  <c r="E6043" i="18"/>
  <c r="E6042" i="18"/>
  <c r="E6041" i="18"/>
  <c r="E6040" i="18"/>
  <c r="E6039" i="18"/>
  <c r="E6038" i="18"/>
  <c r="E6037" i="18"/>
  <c r="E6036" i="18"/>
  <c r="E6035" i="18"/>
  <c r="E6034" i="18"/>
  <c r="E6033" i="18"/>
  <c r="E6032" i="18"/>
  <c r="E6031" i="18"/>
  <c r="E6030" i="18"/>
  <c r="E6029" i="18"/>
  <c r="E6028" i="18"/>
  <c r="E6027" i="18"/>
  <c r="E6026" i="18"/>
  <c r="E6025" i="18"/>
  <c r="E6024" i="18"/>
  <c r="E6023" i="18"/>
  <c r="E6022" i="18"/>
  <c r="E6021" i="18"/>
  <c r="E6020" i="18"/>
  <c r="E6019" i="18"/>
  <c r="E6018" i="18"/>
  <c r="E6017" i="18"/>
  <c r="E6016" i="18"/>
  <c r="E6015" i="18"/>
  <c r="E6014" i="18"/>
  <c r="E6013" i="18"/>
  <c r="E6012" i="18"/>
  <c r="E6011" i="18"/>
  <c r="E6010" i="18"/>
  <c r="E6009" i="18"/>
  <c r="E6008" i="18"/>
  <c r="E6007" i="18"/>
  <c r="E6006" i="18"/>
  <c r="E6005" i="18"/>
  <c r="E6004" i="18"/>
  <c r="E6003" i="18"/>
  <c r="E6002" i="18"/>
  <c r="E6001" i="18"/>
  <c r="E6000" i="18"/>
  <c r="E5999" i="18"/>
  <c r="E5998" i="18"/>
  <c r="E5997" i="18"/>
  <c r="E5996" i="18"/>
  <c r="E5995" i="18"/>
  <c r="E5994" i="18"/>
  <c r="E5993" i="18"/>
  <c r="E5992" i="18"/>
  <c r="E5991" i="18"/>
  <c r="E5990" i="18"/>
  <c r="E5989" i="18"/>
  <c r="E5988" i="18"/>
  <c r="E5987" i="18"/>
  <c r="E5986" i="18"/>
  <c r="E5985" i="18"/>
  <c r="E5984" i="18"/>
  <c r="E5983" i="18"/>
  <c r="E5982" i="18"/>
  <c r="E5981" i="18"/>
  <c r="E5980" i="18"/>
  <c r="E5979" i="18"/>
  <c r="E5978" i="18"/>
  <c r="E5977" i="18"/>
  <c r="E5976" i="18"/>
  <c r="E5975" i="18"/>
  <c r="E5974" i="18"/>
  <c r="E5973" i="18"/>
  <c r="E5972" i="18"/>
  <c r="E5971" i="18"/>
  <c r="E5970" i="18"/>
  <c r="E5969" i="18"/>
  <c r="E5968" i="18"/>
  <c r="E5967" i="18"/>
  <c r="E5966" i="18"/>
  <c r="E5965" i="18"/>
  <c r="E5964" i="18"/>
  <c r="E5963" i="18"/>
  <c r="E5962" i="18"/>
  <c r="E5961" i="18"/>
  <c r="E5960" i="18"/>
  <c r="E5959" i="18"/>
  <c r="E5958" i="18"/>
  <c r="E5957" i="18"/>
  <c r="E5956" i="18"/>
  <c r="E5955" i="18"/>
  <c r="E5954" i="18"/>
  <c r="E5953" i="18"/>
  <c r="E5952" i="18"/>
  <c r="E5951" i="18"/>
  <c r="E5950" i="18"/>
  <c r="E5949" i="18"/>
  <c r="E5948" i="18"/>
  <c r="E5947" i="18"/>
  <c r="E5946" i="18"/>
  <c r="E5945" i="18"/>
  <c r="E5944" i="18"/>
  <c r="E5943" i="18"/>
  <c r="E5942" i="18"/>
  <c r="E5941" i="18"/>
  <c r="E5940" i="18"/>
  <c r="E5939" i="18"/>
  <c r="E5938" i="18"/>
  <c r="E5937" i="18"/>
  <c r="E5936" i="18"/>
  <c r="E5935" i="18"/>
  <c r="E5934" i="18"/>
  <c r="E5933" i="18"/>
  <c r="E5932" i="18"/>
  <c r="E5931" i="18"/>
  <c r="E5930" i="18"/>
  <c r="E5929" i="18"/>
  <c r="E5928" i="18"/>
  <c r="E5927" i="18"/>
  <c r="E5926" i="18"/>
  <c r="E5925" i="18"/>
  <c r="E5924" i="18"/>
  <c r="E5923" i="18"/>
  <c r="E5922" i="18"/>
  <c r="E5921" i="18"/>
  <c r="E5920" i="18"/>
  <c r="E5919" i="18"/>
  <c r="E5918" i="18"/>
  <c r="E5917" i="18"/>
  <c r="E5916" i="18"/>
  <c r="E5915" i="18"/>
  <c r="E5914" i="18"/>
  <c r="E5913" i="18"/>
  <c r="E5912" i="18"/>
  <c r="E5911" i="18"/>
  <c r="E5910" i="18"/>
  <c r="E5909" i="18"/>
  <c r="E5908" i="18"/>
  <c r="E5907" i="18"/>
  <c r="E5906" i="18"/>
  <c r="E5905" i="18"/>
  <c r="E5904" i="18"/>
  <c r="E5903" i="18"/>
  <c r="E5902" i="18"/>
  <c r="E5901" i="18"/>
  <c r="E5900" i="18"/>
  <c r="E5899" i="18"/>
  <c r="E5898" i="18"/>
  <c r="E5897" i="18"/>
  <c r="E5896" i="18"/>
  <c r="E5895" i="18"/>
  <c r="E5894" i="18"/>
  <c r="E5893" i="18"/>
  <c r="E5892" i="18"/>
  <c r="E5891" i="18"/>
  <c r="E5890" i="18"/>
  <c r="E5889" i="18"/>
  <c r="E5888" i="18"/>
  <c r="E5887" i="18"/>
  <c r="E5886" i="18"/>
  <c r="E5885" i="18"/>
  <c r="E5884" i="18"/>
  <c r="E5883" i="18"/>
  <c r="E5882" i="18"/>
  <c r="E5881" i="18"/>
  <c r="E5880" i="18"/>
  <c r="E5879" i="18"/>
  <c r="E5878" i="18"/>
  <c r="E5877" i="18"/>
  <c r="E5876" i="18"/>
  <c r="E5875" i="18"/>
  <c r="E5874" i="18"/>
  <c r="E5873" i="18"/>
  <c r="E5872" i="18"/>
  <c r="E5871" i="18"/>
  <c r="E5870" i="18"/>
  <c r="E5869" i="18"/>
  <c r="E5868" i="18"/>
  <c r="E5867" i="18"/>
  <c r="E5866" i="18"/>
  <c r="E5865" i="18"/>
  <c r="E5864" i="18"/>
  <c r="E5863" i="18"/>
  <c r="E5862" i="18"/>
  <c r="E5861" i="18"/>
  <c r="E5860" i="18"/>
  <c r="E5859" i="18"/>
  <c r="E5858" i="18"/>
  <c r="E5857" i="18"/>
  <c r="E5856" i="18"/>
  <c r="E5855" i="18"/>
  <c r="E5854" i="18"/>
  <c r="E5853" i="18"/>
  <c r="E5852" i="18"/>
  <c r="E5851" i="18"/>
  <c r="E5850" i="18"/>
  <c r="E5849" i="18"/>
  <c r="E5848" i="18"/>
  <c r="E5847" i="18"/>
  <c r="E5846" i="18"/>
  <c r="E5845" i="18"/>
  <c r="E5844" i="18"/>
  <c r="E5843" i="18"/>
  <c r="E5842" i="18"/>
  <c r="E5841" i="18"/>
  <c r="E5840" i="18"/>
  <c r="E5839" i="18"/>
  <c r="E5838" i="18"/>
  <c r="E5837" i="18"/>
  <c r="E5836" i="18"/>
  <c r="E5835" i="18"/>
  <c r="E5834" i="18"/>
  <c r="E5833" i="18"/>
  <c r="E5832" i="18"/>
  <c r="E5831" i="18"/>
  <c r="E5830" i="18"/>
  <c r="E5829" i="18"/>
  <c r="E5828" i="18"/>
  <c r="E5827" i="18"/>
  <c r="E5826" i="18"/>
  <c r="E5825" i="18"/>
  <c r="E5824" i="18"/>
  <c r="E5823" i="18"/>
  <c r="E5822" i="18"/>
  <c r="E5821" i="18"/>
  <c r="E5820" i="18"/>
  <c r="E5819" i="18"/>
  <c r="E5818" i="18"/>
  <c r="E5817" i="18"/>
  <c r="E5816" i="18"/>
  <c r="E5815" i="18"/>
  <c r="E5814" i="18"/>
  <c r="E5813" i="18"/>
  <c r="E5812" i="18"/>
  <c r="E5811" i="18"/>
  <c r="E5810" i="18"/>
  <c r="E5809" i="18"/>
  <c r="E5808" i="18"/>
  <c r="E5807" i="18"/>
  <c r="E5806" i="18"/>
  <c r="E5805" i="18"/>
  <c r="E5804" i="18"/>
  <c r="E5803" i="18"/>
  <c r="E5802" i="18"/>
  <c r="E5801" i="18"/>
  <c r="E5800" i="18"/>
  <c r="E5799" i="18"/>
  <c r="E5798" i="18"/>
  <c r="E5797" i="18"/>
  <c r="E5796" i="18"/>
  <c r="E5795" i="18"/>
  <c r="E5794" i="18"/>
  <c r="E5793" i="18"/>
  <c r="E5792" i="18"/>
  <c r="E5791" i="18"/>
  <c r="E5790" i="18"/>
  <c r="E5789" i="18"/>
  <c r="E5788" i="18"/>
  <c r="E5787" i="18"/>
  <c r="E5786" i="18"/>
  <c r="E5785" i="18"/>
  <c r="E5784" i="18"/>
  <c r="E5783" i="18"/>
  <c r="E5782" i="18"/>
  <c r="E5781" i="18"/>
  <c r="E5780" i="18"/>
  <c r="E5779" i="18"/>
  <c r="E5778" i="18"/>
  <c r="E5777" i="18"/>
  <c r="E5776" i="18"/>
  <c r="E5775" i="18"/>
  <c r="E5774" i="18"/>
  <c r="E5773" i="18"/>
  <c r="E5772" i="18"/>
  <c r="E5771" i="18"/>
  <c r="E5770" i="18"/>
  <c r="E5769" i="18"/>
  <c r="E5768" i="18"/>
  <c r="E5767" i="18"/>
  <c r="E5766" i="18"/>
  <c r="E5765" i="18"/>
  <c r="E5764" i="18"/>
  <c r="E5763" i="18"/>
  <c r="E5762" i="18"/>
  <c r="E5761" i="18"/>
  <c r="E5760" i="18"/>
  <c r="E5759" i="18"/>
  <c r="E5758" i="18"/>
  <c r="E5757" i="18"/>
  <c r="E5756" i="18"/>
  <c r="E5755" i="18"/>
  <c r="E5754" i="18"/>
  <c r="E5753" i="18"/>
  <c r="E5752" i="18"/>
  <c r="E5751" i="18"/>
  <c r="E5750" i="18"/>
  <c r="E5749" i="18"/>
  <c r="E5748" i="18"/>
  <c r="E5747" i="18"/>
  <c r="E5746" i="18"/>
  <c r="E5745" i="18"/>
  <c r="E5744" i="18"/>
  <c r="E5743" i="18"/>
  <c r="E5742" i="18"/>
  <c r="E5741" i="18"/>
  <c r="E5740" i="18"/>
  <c r="E5739" i="18"/>
  <c r="E5738" i="18"/>
  <c r="E5737" i="18"/>
  <c r="E5736" i="18"/>
  <c r="E5735" i="18"/>
  <c r="E5734" i="18"/>
  <c r="E5733" i="18"/>
  <c r="E5732" i="18"/>
  <c r="E5731" i="18"/>
  <c r="E5730" i="18"/>
  <c r="E5729" i="18"/>
  <c r="E5728" i="18"/>
  <c r="E5727" i="18"/>
  <c r="E5726" i="18"/>
  <c r="E5725" i="18"/>
  <c r="E5724" i="18"/>
  <c r="E5723" i="18"/>
  <c r="E5722" i="18"/>
  <c r="E5721" i="18"/>
  <c r="E5720" i="18"/>
  <c r="E5719" i="18"/>
  <c r="E5718" i="18"/>
  <c r="E5717" i="18"/>
  <c r="E5716" i="18"/>
  <c r="E5715" i="18"/>
  <c r="E5714" i="18"/>
  <c r="E5713" i="18"/>
  <c r="E5712" i="18"/>
  <c r="E5711" i="18"/>
  <c r="E5710" i="18"/>
  <c r="E5709" i="18"/>
  <c r="E5708" i="18"/>
  <c r="E5707" i="18"/>
  <c r="E5706" i="18"/>
  <c r="E5705" i="18"/>
  <c r="E5704" i="18"/>
  <c r="E5703" i="18"/>
  <c r="E5702" i="18"/>
  <c r="E5701" i="18"/>
  <c r="E5700" i="18"/>
  <c r="E5699" i="18"/>
  <c r="E5698" i="18"/>
  <c r="E5697" i="18"/>
  <c r="E5696" i="18"/>
  <c r="E5695" i="18"/>
  <c r="E5694" i="18"/>
  <c r="E5693" i="18"/>
  <c r="E5692" i="18"/>
  <c r="E5691" i="18"/>
  <c r="E5690" i="18"/>
  <c r="E5689" i="18"/>
  <c r="E5688" i="18"/>
  <c r="E5687" i="18"/>
  <c r="E5686" i="18"/>
  <c r="E5685" i="18"/>
  <c r="E5684" i="18"/>
  <c r="E5683" i="18"/>
  <c r="E5682" i="18"/>
  <c r="E5681" i="18"/>
  <c r="E5680" i="18"/>
  <c r="E5679" i="18"/>
  <c r="E5678" i="18"/>
  <c r="E5677" i="18"/>
  <c r="E5676" i="18"/>
  <c r="E5675" i="18"/>
  <c r="E5674" i="18"/>
  <c r="E5673" i="18"/>
  <c r="E5672" i="18"/>
  <c r="E5671" i="18"/>
  <c r="E5670" i="18"/>
  <c r="E5669" i="18"/>
  <c r="E5668" i="18"/>
  <c r="E5667" i="18"/>
  <c r="E5666" i="18"/>
  <c r="E5665" i="18"/>
  <c r="E5664" i="18"/>
  <c r="E5663" i="18"/>
  <c r="E5662" i="18"/>
  <c r="E5661" i="18"/>
  <c r="E5660" i="18"/>
  <c r="E5659" i="18"/>
  <c r="E5658" i="18"/>
  <c r="E5657" i="18"/>
  <c r="E5656" i="18"/>
  <c r="E5655" i="18"/>
  <c r="E5654" i="18"/>
  <c r="E5653" i="18"/>
  <c r="E5652" i="18"/>
  <c r="E5651" i="18"/>
  <c r="E5650" i="18"/>
  <c r="E5649" i="18"/>
  <c r="E5648" i="18"/>
  <c r="E5647" i="18"/>
  <c r="E5646" i="18"/>
  <c r="E5645" i="18"/>
  <c r="E5644" i="18"/>
  <c r="E5643" i="18"/>
  <c r="E5642" i="18"/>
  <c r="E5641" i="18"/>
  <c r="E5640" i="18"/>
  <c r="E5639" i="18"/>
  <c r="E5638" i="18"/>
  <c r="E5637" i="18"/>
  <c r="E5636" i="18"/>
  <c r="E5635" i="18"/>
  <c r="E5634" i="18"/>
  <c r="E5633" i="18"/>
  <c r="E5632" i="18"/>
  <c r="E5631" i="18"/>
  <c r="E5630" i="18"/>
  <c r="E5629" i="18"/>
  <c r="E5628" i="18"/>
  <c r="E5627" i="18"/>
  <c r="E5626" i="18"/>
  <c r="E5625" i="18"/>
  <c r="E5624" i="18"/>
  <c r="E5623" i="18"/>
  <c r="E5622" i="18"/>
  <c r="E5621" i="18"/>
  <c r="E5620" i="18"/>
  <c r="E5619" i="18"/>
  <c r="E5618" i="18"/>
  <c r="E5617" i="18"/>
  <c r="E5616" i="18"/>
  <c r="E5615" i="18"/>
  <c r="E5614" i="18"/>
  <c r="E5613" i="18"/>
  <c r="E5612" i="18"/>
  <c r="E5611" i="18"/>
  <c r="E5610" i="18"/>
  <c r="E5609" i="18"/>
  <c r="E5608" i="18"/>
  <c r="E5607" i="18"/>
  <c r="E5606" i="18"/>
  <c r="E5605" i="18"/>
  <c r="E5604" i="18"/>
  <c r="E5603" i="18"/>
  <c r="E5602" i="18"/>
  <c r="E5601" i="18"/>
  <c r="E5600" i="18"/>
  <c r="E5599" i="18"/>
  <c r="E5598" i="18"/>
  <c r="E5597" i="18"/>
  <c r="E5596" i="18"/>
  <c r="E5595" i="18"/>
  <c r="E5594" i="18"/>
  <c r="E5593" i="18"/>
  <c r="E5592" i="18"/>
  <c r="E5591" i="18"/>
  <c r="E5590" i="18"/>
  <c r="E5589" i="18"/>
  <c r="E5588" i="18"/>
  <c r="E5587" i="18"/>
  <c r="E5586" i="18"/>
  <c r="E5585" i="18"/>
  <c r="E5584" i="18"/>
  <c r="E5583" i="18"/>
  <c r="E5582" i="18"/>
  <c r="E5581" i="18"/>
  <c r="E5580" i="18"/>
  <c r="E5579" i="18"/>
  <c r="E5578" i="18"/>
  <c r="E5577" i="18"/>
  <c r="E5576" i="18"/>
  <c r="E5575" i="18"/>
  <c r="E5574" i="18"/>
  <c r="E5573" i="18"/>
  <c r="E5572" i="18"/>
  <c r="E5571" i="18"/>
  <c r="E5570" i="18"/>
  <c r="E5569" i="18"/>
  <c r="E5568" i="18"/>
  <c r="E5567" i="18"/>
  <c r="E5566" i="18"/>
  <c r="E5565" i="18"/>
  <c r="E5564" i="18"/>
  <c r="E5563" i="18"/>
  <c r="E5562" i="18"/>
  <c r="E5561" i="18"/>
  <c r="E5560" i="18"/>
  <c r="E5559" i="18"/>
  <c r="E5558" i="18"/>
  <c r="E5557" i="18"/>
  <c r="E5556" i="18"/>
  <c r="E5555" i="18"/>
  <c r="E5554" i="18"/>
  <c r="E5553" i="18"/>
  <c r="E5552" i="18"/>
  <c r="E5551" i="18"/>
  <c r="E5550" i="18"/>
  <c r="E5549" i="18"/>
  <c r="E5548" i="18"/>
  <c r="E5547" i="18"/>
  <c r="E5546" i="18"/>
  <c r="E5545" i="18"/>
  <c r="E5544" i="18"/>
  <c r="E5543" i="18"/>
  <c r="E5542" i="18"/>
  <c r="E5541" i="18"/>
  <c r="E5540" i="18"/>
  <c r="E5539" i="18"/>
  <c r="E5538" i="18"/>
  <c r="E5537" i="18"/>
  <c r="E5536" i="18"/>
  <c r="E5535" i="18"/>
  <c r="E5534" i="18"/>
  <c r="E5533" i="18"/>
  <c r="E5532" i="18"/>
  <c r="E5531" i="18"/>
  <c r="E5530" i="18"/>
  <c r="E5529" i="18"/>
  <c r="E5528" i="18"/>
  <c r="E5527" i="18"/>
  <c r="E5526" i="18"/>
  <c r="E5525" i="18"/>
  <c r="E5524" i="18"/>
  <c r="E5523" i="18"/>
  <c r="E5522" i="18"/>
  <c r="E5521" i="18"/>
  <c r="E5520" i="18"/>
  <c r="E5519" i="18"/>
  <c r="E5518" i="18"/>
  <c r="E5517" i="18"/>
  <c r="E5516" i="18"/>
  <c r="E5515" i="18"/>
  <c r="E5514" i="18"/>
  <c r="E5513" i="18"/>
  <c r="E5512" i="18"/>
  <c r="E5511" i="18"/>
  <c r="E5510" i="18"/>
  <c r="E5509" i="18"/>
  <c r="E5508" i="18"/>
  <c r="E5507" i="18"/>
  <c r="E5506" i="18"/>
  <c r="E5505" i="18"/>
  <c r="E5504" i="18"/>
  <c r="E5503" i="18"/>
  <c r="E5502" i="18"/>
  <c r="E5501" i="18"/>
  <c r="E5500" i="18"/>
  <c r="E5499" i="18"/>
  <c r="E5498" i="18"/>
  <c r="E5497" i="18"/>
  <c r="E5496" i="18"/>
  <c r="E5495" i="18"/>
  <c r="E5494" i="18"/>
  <c r="E5493" i="18"/>
  <c r="E5492" i="18"/>
  <c r="E5491" i="18"/>
  <c r="E5490" i="18"/>
  <c r="E5489" i="18"/>
  <c r="E5488" i="18"/>
  <c r="E5487" i="18"/>
  <c r="E5486" i="18"/>
  <c r="E5485" i="18"/>
  <c r="E5484" i="18"/>
  <c r="E5483" i="18"/>
  <c r="E5482" i="18"/>
  <c r="E5481" i="18"/>
  <c r="E5480" i="18"/>
  <c r="E5479" i="18"/>
  <c r="E5478" i="18"/>
  <c r="E5477" i="18"/>
  <c r="E5476" i="18"/>
  <c r="E5475" i="18"/>
  <c r="E5474" i="18"/>
  <c r="E5473" i="18"/>
  <c r="E5472" i="18"/>
  <c r="E5471" i="18"/>
  <c r="E5470" i="18"/>
  <c r="E5469" i="18"/>
  <c r="E5468" i="18"/>
  <c r="E5467" i="18"/>
  <c r="E5466" i="18"/>
  <c r="E5465" i="18"/>
  <c r="E5464" i="18"/>
  <c r="E5463" i="18"/>
  <c r="E5462" i="18"/>
  <c r="E5461" i="18"/>
  <c r="E5460" i="18"/>
  <c r="E5459" i="18"/>
  <c r="E5458" i="18"/>
  <c r="E5457" i="18"/>
  <c r="E5456" i="18"/>
  <c r="E5455" i="18"/>
  <c r="E5454" i="18"/>
  <c r="E5453" i="18"/>
  <c r="E5452" i="18"/>
  <c r="E5451" i="18"/>
  <c r="E5450" i="18"/>
  <c r="E5449" i="18"/>
  <c r="E5448" i="18"/>
  <c r="E5447" i="18"/>
  <c r="E5446" i="18"/>
  <c r="E5445" i="18"/>
  <c r="E5444" i="18"/>
  <c r="E5443" i="18"/>
  <c r="E5442" i="18"/>
  <c r="E5441" i="18"/>
  <c r="E5440" i="18"/>
  <c r="E5439" i="18"/>
  <c r="E5438" i="18"/>
  <c r="E5437" i="18"/>
  <c r="E5436" i="18"/>
  <c r="E5435" i="18"/>
  <c r="E5434" i="18"/>
  <c r="E5433" i="18"/>
  <c r="E5432" i="18"/>
  <c r="E5431" i="18"/>
  <c r="E5430" i="18"/>
  <c r="E5429" i="18"/>
  <c r="E5428" i="18"/>
  <c r="E5427" i="18"/>
  <c r="E5426" i="18"/>
  <c r="E5425" i="18"/>
  <c r="E5424" i="18"/>
  <c r="E5423" i="18"/>
  <c r="E5422" i="18"/>
  <c r="E5421" i="18"/>
  <c r="E5420" i="18"/>
  <c r="E5419" i="18"/>
  <c r="E5418" i="18"/>
  <c r="E5417" i="18"/>
  <c r="E5416" i="18"/>
  <c r="E5415" i="18"/>
  <c r="E5414" i="18"/>
  <c r="E5413" i="18"/>
  <c r="E5412" i="18"/>
  <c r="E5411" i="18"/>
  <c r="E5410" i="18"/>
  <c r="E5409" i="18"/>
  <c r="E5408" i="18"/>
  <c r="E5407" i="18"/>
  <c r="E5406" i="18"/>
  <c r="E5405" i="18"/>
  <c r="E5404" i="18"/>
  <c r="E5403" i="18"/>
  <c r="E5402" i="18"/>
  <c r="E5401" i="18"/>
  <c r="E5400" i="18"/>
  <c r="E5399" i="18"/>
  <c r="E5398" i="18"/>
  <c r="E5397" i="18"/>
  <c r="E5396" i="18"/>
  <c r="E5395" i="18"/>
  <c r="E5394" i="18"/>
  <c r="E5393" i="18"/>
  <c r="E5392" i="18"/>
  <c r="E5391" i="18"/>
  <c r="E5390" i="18"/>
  <c r="E5389" i="18"/>
  <c r="E5388" i="18"/>
  <c r="E5387" i="18"/>
  <c r="E5386" i="18"/>
  <c r="E5385" i="18"/>
  <c r="E5384" i="18"/>
  <c r="E5383" i="18"/>
  <c r="E5382" i="18"/>
  <c r="E5381" i="18"/>
  <c r="E5380" i="18"/>
  <c r="E5379" i="18"/>
  <c r="E5378" i="18"/>
  <c r="E5377" i="18"/>
  <c r="E5376" i="18"/>
  <c r="E5375" i="18"/>
  <c r="E5374" i="18"/>
  <c r="E5373" i="18"/>
  <c r="E5372" i="18"/>
  <c r="E5371" i="18"/>
  <c r="E5370" i="18"/>
  <c r="E5369" i="18"/>
  <c r="E5368" i="18"/>
  <c r="E5367" i="18"/>
  <c r="E5366" i="18"/>
  <c r="E5365" i="18"/>
  <c r="E5364" i="18"/>
  <c r="E5363" i="18"/>
  <c r="E5362" i="18"/>
  <c r="E5361" i="18"/>
  <c r="E5360" i="18"/>
  <c r="E5359" i="18"/>
  <c r="E5358" i="18"/>
  <c r="E5357" i="18"/>
  <c r="E5356" i="18"/>
  <c r="E5355" i="18"/>
  <c r="E5354" i="18"/>
  <c r="E5353" i="18"/>
  <c r="E5352" i="18"/>
  <c r="E5351" i="18"/>
  <c r="E5350" i="18"/>
  <c r="E5349" i="18"/>
  <c r="E5348" i="18"/>
  <c r="E5347" i="18"/>
  <c r="E5346" i="18"/>
  <c r="E5345" i="18"/>
  <c r="E5344" i="18"/>
  <c r="E5343" i="18"/>
  <c r="E5342" i="18"/>
  <c r="E5341" i="18"/>
  <c r="E5340" i="18"/>
  <c r="E5339" i="18"/>
  <c r="E5338" i="18"/>
  <c r="E5337" i="18"/>
  <c r="E5336" i="18"/>
  <c r="E5335" i="18"/>
  <c r="E5334" i="18"/>
  <c r="E5333" i="18"/>
  <c r="E5332" i="18"/>
  <c r="E5331" i="18"/>
  <c r="E5330" i="18"/>
  <c r="E5329" i="18"/>
  <c r="E5328" i="18"/>
  <c r="E5327" i="18"/>
  <c r="E5326" i="18"/>
  <c r="E5325" i="18"/>
  <c r="E5324" i="18"/>
  <c r="E5323" i="18"/>
  <c r="E5322" i="18"/>
  <c r="E5321" i="18"/>
  <c r="E5320" i="18"/>
  <c r="E5319" i="18"/>
  <c r="E5318" i="18"/>
  <c r="E5317" i="18"/>
  <c r="E5316" i="18"/>
  <c r="E5315" i="18"/>
  <c r="E5314" i="18"/>
  <c r="E5313" i="18"/>
  <c r="E5312" i="18"/>
  <c r="E5311" i="18"/>
  <c r="E5310" i="18"/>
  <c r="E5309" i="18"/>
  <c r="E5308" i="18"/>
  <c r="E5307" i="18"/>
  <c r="E5306" i="18"/>
  <c r="E5305" i="18"/>
  <c r="E5304" i="18"/>
  <c r="E5303" i="18"/>
  <c r="E5302" i="18"/>
  <c r="E5301" i="18"/>
  <c r="E5300" i="18"/>
  <c r="E5299" i="18"/>
  <c r="E5298" i="18"/>
  <c r="E5297" i="18"/>
  <c r="E5296" i="18"/>
  <c r="E5295" i="18"/>
  <c r="E5294" i="18"/>
  <c r="E5293" i="18"/>
  <c r="E5292" i="18"/>
  <c r="E5291" i="18"/>
  <c r="E5290" i="18"/>
  <c r="E5289" i="18"/>
  <c r="E5288" i="18"/>
  <c r="E5287" i="18"/>
  <c r="E5286" i="18"/>
  <c r="E5285" i="18"/>
  <c r="E5284" i="18"/>
  <c r="E5283" i="18"/>
  <c r="E5282" i="18"/>
  <c r="E5281" i="18"/>
  <c r="E5280" i="18"/>
  <c r="E5279" i="18"/>
  <c r="E5278" i="18"/>
  <c r="E5277" i="18"/>
  <c r="E5276" i="18"/>
  <c r="E5275" i="18"/>
  <c r="E5274" i="18"/>
  <c r="E5273" i="18"/>
  <c r="E5272" i="18"/>
  <c r="E5271" i="18"/>
  <c r="E5270" i="18"/>
  <c r="E5269" i="18"/>
  <c r="E5268" i="18"/>
  <c r="E5267" i="18"/>
  <c r="E5266" i="18"/>
  <c r="E5265" i="18"/>
  <c r="E5264" i="18"/>
  <c r="E5263" i="18"/>
  <c r="E5262" i="18"/>
  <c r="E5261" i="18"/>
  <c r="E5260" i="18"/>
  <c r="E5259" i="18"/>
  <c r="E5258" i="18"/>
  <c r="E5257" i="18"/>
  <c r="E5256" i="18"/>
  <c r="E5255" i="18"/>
  <c r="E5254" i="18"/>
  <c r="E5253" i="18"/>
  <c r="E5252" i="18"/>
  <c r="E5251" i="18"/>
  <c r="E5250" i="18"/>
  <c r="E5249" i="18"/>
  <c r="E5248" i="18"/>
  <c r="E5247" i="18"/>
  <c r="E5246" i="18"/>
  <c r="E5245" i="18"/>
  <c r="E5244" i="18"/>
  <c r="E5243" i="18"/>
  <c r="E5242" i="18"/>
  <c r="E5241" i="18"/>
  <c r="E5240" i="18"/>
  <c r="E5239" i="18"/>
  <c r="E5238" i="18"/>
  <c r="E5237" i="18"/>
  <c r="E5236" i="18"/>
  <c r="E5235" i="18"/>
  <c r="E5234" i="18"/>
  <c r="E5233" i="18"/>
  <c r="E5232" i="18"/>
  <c r="E5231" i="18"/>
  <c r="E5230" i="18"/>
  <c r="E5229" i="18"/>
  <c r="E5228" i="18"/>
  <c r="E5227" i="18"/>
  <c r="E5226" i="18"/>
  <c r="E5225" i="18"/>
  <c r="E5224" i="18"/>
  <c r="E5223" i="18"/>
  <c r="E5222" i="18"/>
  <c r="E5221" i="18"/>
  <c r="E5220" i="18"/>
  <c r="E5219" i="18"/>
  <c r="E5218" i="18"/>
  <c r="E5217" i="18"/>
  <c r="E5216" i="18"/>
  <c r="E5215" i="18"/>
  <c r="E5214" i="18"/>
  <c r="E5213" i="18"/>
  <c r="E5212" i="18"/>
  <c r="E5211" i="18"/>
  <c r="E5210" i="18"/>
  <c r="E5209" i="18"/>
  <c r="E5208" i="18"/>
  <c r="E5207" i="18"/>
  <c r="E5206" i="18"/>
  <c r="E5205" i="18"/>
  <c r="E5204" i="18"/>
  <c r="E5203" i="18"/>
  <c r="E5202" i="18"/>
  <c r="E5201" i="18"/>
  <c r="E5200" i="18"/>
  <c r="E5199" i="18"/>
  <c r="E5198" i="18"/>
  <c r="E5197" i="18"/>
  <c r="E5196" i="18"/>
  <c r="E5195" i="18"/>
  <c r="E5194" i="18"/>
  <c r="E5193" i="18"/>
  <c r="E5192" i="18"/>
  <c r="E5191" i="18"/>
  <c r="E5190" i="18"/>
  <c r="E5189" i="18"/>
  <c r="E5188" i="18"/>
  <c r="E5187" i="18"/>
  <c r="E5186" i="18"/>
  <c r="E5185" i="18"/>
  <c r="E5184" i="18"/>
  <c r="E5183" i="18"/>
  <c r="E5182" i="18"/>
  <c r="E5181" i="18"/>
  <c r="E5180" i="18"/>
  <c r="E5179" i="18"/>
  <c r="E5178" i="18"/>
  <c r="E5177" i="18"/>
  <c r="E5176" i="18"/>
  <c r="E5175" i="18"/>
  <c r="E5174" i="18"/>
  <c r="E5173" i="18"/>
  <c r="E5172" i="18"/>
  <c r="E5171" i="18"/>
  <c r="E5170" i="18"/>
  <c r="E5169" i="18"/>
  <c r="E5168" i="18"/>
  <c r="E5167" i="18"/>
  <c r="E5166" i="18"/>
  <c r="E5165" i="18"/>
  <c r="E5164" i="18"/>
  <c r="E5163" i="18"/>
  <c r="E5162" i="18"/>
  <c r="E5161" i="18"/>
  <c r="E5160" i="18"/>
  <c r="E5159" i="18"/>
  <c r="E5158" i="18"/>
  <c r="E5157" i="18"/>
  <c r="E5156" i="18"/>
  <c r="E5155" i="18"/>
  <c r="E5154" i="18"/>
  <c r="E5153" i="18"/>
  <c r="E5152" i="18"/>
  <c r="E5151" i="18"/>
  <c r="E5150" i="18"/>
  <c r="E5149" i="18"/>
  <c r="E5148" i="18"/>
  <c r="E5147" i="18"/>
  <c r="E5146" i="18"/>
  <c r="E5145" i="18"/>
  <c r="E5144" i="18"/>
  <c r="E5143" i="18"/>
  <c r="E5142" i="18"/>
  <c r="E5141" i="18"/>
  <c r="E5140" i="18"/>
  <c r="E5139" i="18"/>
  <c r="E5138" i="18"/>
  <c r="E5137" i="18"/>
  <c r="E5136" i="18"/>
  <c r="E5135" i="18"/>
  <c r="E5134" i="18"/>
  <c r="E5133" i="18"/>
  <c r="E5132" i="18"/>
  <c r="E5131" i="18"/>
  <c r="E5130" i="18"/>
  <c r="E5129" i="18"/>
  <c r="E5128" i="18"/>
  <c r="E5127" i="18"/>
  <c r="E5126" i="18"/>
  <c r="E5125" i="18"/>
  <c r="E5124" i="18"/>
  <c r="E5123" i="18"/>
  <c r="E5122" i="18"/>
  <c r="E5121" i="18"/>
  <c r="E5120" i="18"/>
  <c r="E5119" i="18"/>
  <c r="E5118" i="18"/>
  <c r="E5117" i="18"/>
  <c r="E5116" i="18"/>
  <c r="E5115" i="18"/>
  <c r="E5114" i="18"/>
  <c r="E5113" i="18"/>
  <c r="E5112" i="18"/>
  <c r="E5111" i="18"/>
  <c r="E5110" i="18"/>
  <c r="E5109" i="18"/>
  <c r="E5108" i="18"/>
  <c r="E5107" i="18"/>
  <c r="E5106" i="18"/>
  <c r="E5105" i="18"/>
  <c r="E5104" i="18"/>
  <c r="E5103" i="18"/>
  <c r="E5102" i="18"/>
  <c r="E5101" i="18"/>
  <c r="E5100" i="18"/>
  <c r="E5099" i="18"/>
  <c r="E5098" i="18"/>
  <c r="E5097" i="18"/>
  <c r="E5096" i="18"/>
  <c r="E5095" i="18"/>
  <c r="E5094" i="18"/>
  <c r="E5093" i="18"/>
  <c r="E5092" i="18"/>
  <c r="E5091" i="18"/>
  <c r="E5090" i="18"/>
  <c r="E5089" i="18"/>
  <c r="E5088" i="18"/>
  <c r="E5087" i="18"/>
  <c r="E5086" i="18"/>
  <c r="E5085" i="18"/>
  <c r="E5084" i="18"/>
  <c r="E5083" i="18"/>
  <c r="E5082" i="18"/>
  <c r="E5081" i="18"/>
  <c r="E5080" i="18"/>
  <c r="E5079" i="18"/>
  <c r="E5078" i="18"/>
  <c r="E5077" i="18"/>
  <c r="E5076" i="18"/>
  <c r="E5075" i="18"/>
  <c r="E5074" i="18"/>
  <c r="E5073" i="18"/>
  <c r="E5072" i="18"/>
  <c r="E5071" i="18"/>
  <c r="E5070" i="18"/>
  <c r="E5069" i="18"/>
  <c r="E5068" i="18"/>
  <c r="E5067" i="18"/>
  <c r="E5066" i="18"/>
  <c r="E5065" i="18"/>
  <c r="E5064" i="18"/>
  <c r="E5063" i="18"/>
  <c r="E5062" i="18"/>
  <c r="E5061" i="18"/>
  <c r="E5060" i="18"/>
  <c r="E5059" i="18"/>
  <c r="E5058" i="18"/>
  <c r="E5057" i="18"/>
  <c r="E5056" i="18"/>
  <c r="E5055" i="18"/>
  <c r="E5054" i="18"/>
  <c r="E5053" i="18"/>
  <c r="E5052" i="18"/>
  <c r="E5051" i="18"/>
  <c r="E5050" i="18"/>
  <c r="E5049" i="18"/>
  <c r="E5048" i="18"/>
  <c r="E5047" i="18"/>
  <c r="E5046" i="18"/>
  <c r="E5045" i="18"/>
  <c r="E5044" i="18"/>
  <c r="E5043" i="18"/>
  <c r="E5042" i="18"/>
  <c r="E5041" i="18"/>
  <c r="E5040" i="18"/>
  <c r="E5039" i="18"/>
  <c r="E5038" i="18"/>
  <c r="E5037" i="18"/>
  <c r="E5036" i="18"/>
  <c r="E5035" i="18"/>
  <c r="E5034" i="18"/>
  <c r="E5033" i="18"/>
  <c r="E5032" i="18"/>
  <c r="E5031" i="18"/>
  <c r="E5030" i="18"/>
  <c r="E5029" i="18"/>
  <c r="E5028" i="18"/>
  <c r="E5027" i="18"/>
  <c r="E5026" i="18"/>
  <c r="E5025" i="18"/>
  <c r="E5024" i="18"/>
  <c r="E5023" i="18"/>
  <c r="E5022" i="18"/>
  <c r="E5021" i="18"/>
  <c r="E5020" i="18"/>
  <c r="E5019" i="18"/>
  <c r="E5018" i="18"/>
  <c r="E5017" i="18"/>
  <c r="E5016" i="18"/>
  <c r="E5015" i="18"/>
  <c r="E5014" i="18"/>
  <c r="E5013" i="18"/>
  <c r="E5012" i="18"/>
  <c r="E5011" i="18"/>
  <c r="E5010" i="18"/>
  <c r="E5009" i="18"/>
  <c r="E5008" i="18"/>
  <c r="E5007" i="18"/>
  <c r="E5006" i="18"/>
  <c r="E5005" i="18"/>
  <c r="E5004" i="18"/>
  <c r="E5003" i="18"/>
  <c r="E5002" i="18"/>
  <c r="E5001" i="18"/>
  <c r="E5000" i="18"/>
  <c r="E4999" i="18"/>
  <c r="E4998" i="18"/>
  <c r="E4997" i="18"/>
  <c r="E4996" i="18"/>
  <c r="E4995" i="18"/>
  <c r="E4994" i="18"/>
  <c r="E4993" i="18"/>
  <c r="E4992" i="18"/>
  <c r="E4991" i="18"/>
  <c r="E4990" i="18"/>
  <c r="E4989" i="18"/>
  <c r="E4988" i="18"/>
  <c r="E4987" i="18"/>
  <c r="E4986" i="18"/>
  <c r="E4985" i="18"/>
  <c r="E4984" i="18"/>
  <c r="E4983" i="18"/>
  <c r="E4982" i="18"/>
  <c r="E4981" i="18"/>
  <c r="E4980" i="18"/>
  <c r="E4979" i="18"/>
  <c r="E4978" i="18"/>
  <c r="E4977" i="18"/>
  <c r="E4976" i="18"/>
  <c r="E4975" i="18"/>
  <c r="E4974" i="18"/>
  <c r="E4973" i="18"/>
  <c r="E4972" i="18"/>
  <c r="E4971" i="18"/>
  <c r="E4970" i="18"/>
  <c r="E4969" i="18"/>
  <c r="E4968" i="18"/>
  <c r="E4967" i="18"/>
  <c r="E4966" i="18"/>
  <c r="E4965" i="18"/>
  <c r="E4964" i="18"/>
  <c r="E4963" i="18"/>
  <c r="E4962" i="18"/>
  <c r="E4961" i="18"/>
  <c r="E4960" i="18"/>
  <c r="E4959" i="18"/>
  <c r="E4958" i="18"/>
  <c r="E4957" i="18"/>
  <c r="E4956" i="18"/>
  <c r="E4955" i="18"/>
  <c r="E4954" i="18"/>
  <c r="E4953" i="18"/>
  <c r="E4952" i="18"/>
  <c r="E4951" i="18"/>
  <c r="E4950" i="18"/>
  <c r="E4949" i="18"/>
  <c r="E4948" i="18"/>
  <c r="E4947" i="18"/>
  <c r="E4946" i="18"/>
  <c r="E4945" i="18"/>
  <c r="E4944" i="18"/>
  <c r="E4943" i="18"/>
  <c r="E4942" i="18"/>
  <c r="E4941" i="18"/>
  <c r="E4940" i="18"/>
  <c r="E4939" i="18"/>
  <c r="E4938" i="18"/>
  <c r="E4937" i="18"/>
  <c r="E4936" i="18"/>
  <c r="E4935" i="18"/>
  <c r="E4934" i="18"/>
  <c r="E4933" i="18"/>
  <c r="E4932" i="18"/>
  <c r="E4931" i="18"/>
  <c r="E4930" i="18"/>
  <c r="E4929" i="18"/>
  <c r="E4928" i="18"/>
  <c r="E4927" i="18"/>
  <c r="E4926" i="18"/>
  <c r="E4925" i="18"/>
  <c r="E4924" i="18"/>
  <c r="E4923" i="18"/>
  <c r="E4922" i="18"/>
  <c r="E4921" i="18"/>
  <c r="E4920" i="18"/>
  <c r="E4919" i="18"/>
  <c r="E4918" i="18"/>
  <c r="E4917" i="18"/>
  <c r="E4916" i="18"/>
  <c r="E4915" i="18"/>
  <c r="E4914" i="18"/>
  <c r="E4913" i="18"/>
  <c r="E4912" i="18"/>
  <c r="E4911" i="18"/>
  <c r="E4910" i="18"/>
  <c r="E4909" i="18"/>
  <c r="E4908" i="18"/>
  <c r="E4907" i="18"/>
  <c r="E4906" i="18"/>
  <c r="E4905" i="18"/>
  <c r="E4904" i="18"/>
  <c r="E4903" i="18"/>
  <c r="E4902" i="18"/>
  <c r="E4901" i="18"/>
  <c r="E4900" i="18"/>
  <c r="E4899" i="18"/>
  <c r="E4898" i="18"/>
  <c r="E4897" i="18"/>
  <c r="E4896" i="18"/>
  <c r="E4895" i="18"/>
  <c r="E4894" i="18"/>
  <c r="E4893" i="18"/>
  <c r="E4892" i="18"/>
  <c r="E4891" i="18"/>
  <c r="E4890" i="18"/>
  <c r="E4889" i="18"/>
  <c r="E4888" i="18"/>
  <c r="E4887" i="18"/>
  <c r="E4886" i="18"/>
  <c r="E4885" i="18"/>
  <c r="E4884" i="18"/>
  <c r="E4883" i="18"/>
  <c r="E4882" i="18"/>
  <c r="E4881" i="18"/>
  <c r="E4880" i="18"/>
  <c r="E4879" i="18"/>
  <c r="E4878" i="18"/>
  <c r="E4877" i="18"/>
  <c r="E4876" i="18"/>
  <c r="E4875" i="18"/>
  <c r="E4874" i="18"/>
  <c r="E4873" i="18"/>
  <c r="E4872" i="18"/>
  <c r="E4871" i="18"/>
  <c r="E4870" i="18"/>
  <c r="E4869" i="18"/>
  <c r="E4868" i="18"/>
  <c r="E4867" i="18"/>
  <c r="E4866" i="18"/>
  <c r="E4865" i="18"/>
  <c r="E4864" i="18"/>
  <c r="E4863" i="18"/>
  <c r="E4862" i="18"/>
  <c r="E4861" i="18"/>
  <c r="E4860" i="18"/>
  <c r="E4859" i="18"/>
  <c r="E4858" i="18"/>
  <c r="E4857" i="18"/>
  <c r="E4856" i="18"/>
  <c r="E4855" i="18"/>
  <c r="E4854" i="18"/>
  <c r="E4853" i="18"/>
  <c r="E4852" i="18"/>
  <c r="E4851" i="18"/>
  <c r="E4850" i="18"/>
  <c r="E4849" i="18"/>
  <c r="E4848" i="18"/>
  <c r="E4847" i="18"/>
  <c r="E4846" i="18"/>
  <c r="E4845" i="18"/>
  <c r="E4844" i="18"/>
  <c r="E4843" i="18"/>
  <c r="E4842" i="18"/>
  <c r="E4841" i="18"/>
  <c r="E4840" i="18"/>
  <c r="E4839" i="18"/>
  <c r="E4838" i="18"/>
  <c r="E4837" i="18"/>
  <c r="E4836" i="18"/>
  <c r="E4835" i="18"/>
  <c r="E4834" i="18"/>
  <c r="E4833" i="18"/>
  <c r="E4832" i="18"/>
  <c r="E4831" i="18"/>
  <c r="E4830" i="18"/>
  <c r="E4829" i="18"/>
  <c r="E4828" i="18"/>
  <c r="E4827" i="18"/>
  <c r="E4826" i="18"/>
  <c r="E4825" i="18"/>
  <c r="E4824" i="18"/>
  <c r="E4823" i="18"/>
  <c r="E4822" i="18"/>
  <c r="E4821" i="18"/>
  <c r="E4820" i="18"/>
  <c r="E4819" i="18"/>
  <c r="E4818" i="18"/>
  <c r="E4817" i="18"/>
  <c r="E4816" i="18"/>
  <c r="E4815" i="18"/>
  <c r="E4814" i="18"/>
  <c r="E4813" i="18"/>
  <c r="E4812" i="18"/>
  <c r="E4811" i="18"/>
  <c r="E4810" i="18"/>
  <c r="E4809" i="18"/>
  <c r="E4808" i="18"/>
  <c r="E4807" i="18"/>
  <c r="E4806" i="18"/>
  <c r="E4805" i="18"/>
  <c r="E4804" i="18"/>
  <c r="E4803" i="18"/>
  <c r="E4802" i="18"/>
  <c r="E4801" i="18"/>
  <c r="E4800" i="18"/>
  <c r="E4799" i="18"/>
  <c r="E4798" i="18"/>
  <c r="E4797" i="18"/>
  <c r="E4796" i="18"/>
  <c r="E4795" i="18"/>
  <c r="E4794" i="18"/>
  <c r="E4793" i="18"/>
  <c r="E4792" i="18"/>
  <c r="E4791" i="18"/>
  <c r="E4790" i="18"/>
  <c r="E4789" i="18"/>
  <c r="E4788" i="18"/>
  <c r="E4787" i="18"/>
  <c r="E4786" i="18"/>
  <c r="E4785" i="18"/>
  <c r="E4784" i="18"/>
  <c r="E4783" i="18"/>
  <c r="E4782" i="18"/>
  <c r="E4781" i="18"/>
  <c r="E4780" i="18"/>
  <c r="E4779" i="18"/>
  <c r="E4778" i="18"/>
  <c r="E4777" i="18"/>
  <c r="E4776" i="18"/>
  <c r="E4775" i="18"/>
  <c r="E4774" i="18"/>
  <c r="E4773" i="18"/>
  <c r="E4772" i="18"/>
  <c r="E4771" i="18"/>
  <c r="E4770" i="18"/>
  <c r="E4769" i="18"/>
  <c r="E4768" i="18"/>
  <c r="E4767" i="18"/>
  <c r="E4766" i="18"/>
  <c r="E4765" i="18"/>
  <c r="E4764" i="18"/>
  <c r="E4763" i="18"/>
  <c r="E4762" i="18"/>
  <c r="E4761" i="18"/>
  <c r="E4760" i="18"/>
  <c r="E4759" i="18"/>
  <c r="E4758" i="18"/>
  <c r="E4757" i="18"/>
  <c r="E4756" i="18"/>
  <c r="E4755" i="18"/>
  <c r="E4754" i="18"/>
  <c r="E4753" i="18"/>
  <c r="E4752" i="18"/>
  <c r="E4751" i="18"/>
  <c r="E4750" i="18"/>
  <c r="E4749" i="18"/>
  <c r="E4748" i="18"/>
  <c r="E4747" i="18"/>
  <c r="E4746" i="18"/>
  <c r="E4745" i="18"/>
  <c r="E4744" i="18"/>
  <c r="E4743" i="18"/>
  <c r="E4742" i="18"/>
  <c r="E4741" i="18"/>
  <c r="E4740" i="18"/>
  <c r="E4739" i="18"/>
  <c r="E4738" i="18"/>
  <c r="E4737" i="18"/>
  <c r="E4736" i="18"/>
  <c r="E4735" i="18"/>
  <c r="E4734" i="18"/>
  <c r="E4733" i="18"/>
  <c r="E4732" i="18"/>
  <c r="E4731" i="18"/>
  <c r="E4730" i="18"/>
  <c r="E4729" i="18"/>
  <c r="E4728" i="18"/>
  <c r="E4727" i="18"/>
  <c r="E4726" i="18"/>
  <c r="E4725" i="18"/>
  <c r="E4724" i="18"/>
  <c r="E4723" i="18"/>
  <c r="E4722" i="18"/>
  <c r="E4721" i="18"/>
  <c r="E4720" i="18"/>
  <c r="E4719" i="18"/>
  <c r="E4718" i="18"/>
  <c r="E4717" i="18"/>
  <c r="E4716" i="18"/>
  <c r="E4715" i="18"/>
  <c r="E4714" i="18"/>
  <c r="E4713" i="18"/>
  <c r="E4712" i="18"/>
  <c r="E4711" i="18"/>
  <c r="E4710" i="18"/>
  <c r="E4709" i="18"/>
  <c r="E4708" i="18"/>
  <c r="E4707" i="18"/>
  <c r="E4706" i="18"/>
  <c r="E4705" i="18"/>
  <c r="E4704" i="18"/>
  <c r="E4703" i="18"/>
  <c r="E4702" i="18"/>
  <c r="E4701" i="18"/>
  <c r="E4700" i="18"/>
  <c r="E4699" i="18"/>
  <c r="E4698" i="18"/>
  <c r="E4697" i="18"/>
  <c r="E4696" i="18"/>
  <c r="E4695" i="18"/>
  <c r="E4694" i="18"/>
  <c r="E4693" i="18"/>
  <c r="E4692" i="18"/>
  <c r="E4691" i="18"/>
  <c r="E4690" i="18"/>
  <c r="E4689" i="18"/>
  <c r="E4688" i="18"/>
  <c r="E4687" i="18"/>
  <c r="E4686" i="18"/>
  <c r="E4685" i="18"/>
  <c r="E4684" i="18"/>
  <c r="E4683" i="18"/>
  <c r="E4682" i="18"/>
  <c r="E4681" i="18"/>
  <c r="E4680" i="18"/>
  <c r="E4679" i="18"/>
  <c r="E4678" i="18"/>
  <c r="E4677" i="18"/>
  <c r="E4676" i="18"/>
  <c r="E4675" i="18"/>
  <c r="E4674" i="18"/>
  <c r="E4673" i="18"/>
  <c r="E4672" i="18"/>
  <c r="E4671" i="18"/>
  <c r="E4670" i="18"/>
  <c r="E4669" i="18"/>
  <c r="E4668" i="18"/>
  <c r="E4667" i="18"/>
  <c r="E4666" i="18"/>
  <c r="E4665" i="18"/>
  <c r="E4664" i="18"/>
  <c r="E4663" i="18"/>
  <c r="E4662" i="18"/>
  <c r="E4661" i="18"/>
  <c r="E4660" i="18"/>
  <c r="E4659" i="18"/>
  <c r="E4658" i="18"/>
  <c r="E4657" i="18"/>
  <c r="E4656" i="18"/>
  <c r="E4655" i="18"/>
  <c r="E4654" i="18"/>
  <c r="E4653" i="18"/>
  <c r="E4652" i="18"/>
  <c r="E4651" i="18"/>
  <c r="E4650" i="18"/>
  <c r="E4649" i="18"/>
  <c r="E4648" i="18"/>
  <c r="E4647" i="18"/>
  <c r="E4646" i="18"/>
  <c r="E4645" i="18"/>
  <c r="E4644" i="18"/>
  <c r="E4643" i="18"/>
  <c r="E4642" i="18"/>
  <c r="E4641" i="18"/>
  <c r="E4640" i="18"/>
  <c r="E4639" i="18"/>
  <c r="E4638" i="18"/>
  <c r="E4637" i="18"/>
  <c r="E4636" i="18"/>
  <c r="E4635" i="18"/>
  <c r="E4634" i="18"/>
  <c r="E4633" i="18"/>
  <c r="E4632" i="18"/>
  <c r="E4631" i="18"/>
  <c r="E4630" i="18"/>
  <c r="E4629" i="18"/>
  <c r="E4628" i="18"/>
  <c r="E4627" i="18"/>
  <c r="E4626" i="18"/>
  <c r="E4625" i="18"/>
  <c r="E4624" i="18"/>
  <c r="E4623" i="18"/>
  <c r="E4622" i="18"/>
  <c r="E4621" i="18"/>
  <c r="E4620" i="18"/>
  <c r="E4619" i="18"/>
  <c r="E4618" i="18"/>
  <c r="E4617" i="18"/>
  <c r="E4616" i="18"/>
  <c r="E4615" i="18"/>
  <c r="E4614" i="18"/>
  <c r="E4613" i="18"/>
  <c r="E4612" i="18"/>
  <c r="E4611" i="18"/>
  <c r="E4610" i="18"/>
  <c r="E4609" i="18"/>
  <c r="E4608" i="18"/>
  <c r="E4607" i="18"/>
  <c r="E4606" i="18"/>
  <c r="E4605" i="18"/>
  <c r="E4604" i="18"/>
  <c r="E4603" i="18"/>
  <c r="E4602" i="18"/>
  <c r="E4601" i="18"/>
  <c r="E4600" i="18"/>
  <c r="E4599" i="18"/>
  <c r="E4598" i="18"/>
  <c r="E4597" i="18"/>
  <c r="E4596" i="18"/>
  <c r="E4595" i="18"/>
  <c r="E4594" i="18"/>
  <c r="E4593" i="18"/>
  <c r="E4592" i="18"/>
  <c r="E4591" i="18"/>
  <c r="E4590" i="18"/>
  <c r="E4589" i="18"/>
  <c r="E4588" i="18"/>
  <c r="E4587" i="18"/>
  <c r="E4586" i="18"/>
  <c r="E4585" i="18"/>
  <c r="E4584" i="18"/>
  <c r="E4583" i="18"/>
  <c r="E4582" i="18"/>
  <c r="E4581" i="18"/>
  <c r="E4580" i="18"/>
  <c r="E4579" i="18"/>
  <c r="E4578" i="18"/>
  <c r="E4577" i="18"/>
  <c r="E4576" i="18"/>
  <c r="E4575" i="18"/>
  <c r="E4574" i="18"/>
  <c r="E4573" i="18"/>
  <c r="E4572" i="18"/>
  <c r="E4571" i="18"/>
  <c r="E4570" i="18"/>
  <c r="E4569" i="18"/>
  <c r="E4568" i="18"/>
  <c r="E4567" i="18"/>
  <c r="E4566" i="18"/>
  <c r="E4565" i="18"/>
  <c r="E4564" i="18"/>
  <c r="E4563" i="18"/>
  <c r="E4562" i="18"/>
  <c r="E4561" i="18"/>
  <c r="E4560" i="18"/>
  <c r="E4559" i="18"/>
  <c r="E4558" i="18"/>
  <c r="E4557" i="18"/>
  <c r="E4556" i="18"/>
  <c r="E4555" i="18"/>
  <c r="E4554" i="18"/>
  <c r="E4553" i="18"/>
  <c r="E4552" i="18"/>
  <c r="E4551" i="18"/>
  <c r="E4550" i="18"/>
  <c r="E4549" i="18"/>
  <c r="E4548" i="18"/>
  <c r="E4547" i="18"/>
  <c r="E4546" i="18"/>
  <c r="E4545" i="18"/>
  <c r="E4544" i="18"/>
  <c r="E4543" i="18"/>
  <c r="E4542" i="18"/>
  <c r="E4541" i="18"/>
  <c r="E4540" i="18"/>
  <c r="E4539" i="18"/>
  <c r="E4538" i="18"/>
  <c r="E4537" i="18"/>
  <c r="E4536" i="18"/>
  <c r="E4535" i="18"/>
  <c r="E4534" i="18"/>
  <c r="E4533" i="18"/>
  <c r="E4532" i="18"/>
  <c r="E4531" i="18"/>
  <c r="E4530" i="18"/>
  <c r="E4529" i="18"/>
  <c r="E4528" i="18"/>
  <c r="E4527" i="18"/>
  <c r="E4526" i="18"/>
  <c r="E4525" i="18"/>
  <c r="E4524" i="18"/>
  <c r="E4523" i="18"/>
  <c r="E4522" i="18"/>
  <c r="E4521" i="18"/>
  <c r="E4520" i="18"/>
  <c r="E4519" i="18"/>
  <c r="E4518" i="18"/>
  <c r="E4517" i="18"/>
  <c r="E4516" i="18"/>
  <c r="E4515" i="18"/>
  <c r="E4514" i="18"/>
  <c r="E4513" i="18"/>
  <c r="E4512" i="18"/>
  <c r="E4511" i="18"/>
  <c r="E4510" i="18"/>
  <c r="E4509" i="18"/>
  <c r="E4508" i="18"/>
  <c r="E4507" i="18"/>
  <c r="E4506" i="18"/>
  <c r="E4505" i="18"/>
  <c r="E4504" i="18"/>
  <c r="E4503" i="18"/>
  <c r="E4502" i="18"/>
  <c r="E4501" i="18"/>
  <c r="E4500" i="18"/>
  <c r="E4499" i="18"/>
  <c r="E4498" i="18"/>
  <c r="E4497" i="18"/>
  <c r="E4496" i="18"/>
  <c r="E4495" i="18"/>
  <c r="E4494" i="18"/>
  <c r="E4493" i="18"/>
  <c r="E4492" i="18"/>
  <c r="E4491" i="18"/>
  <c r="E4490" i="18"/>
  <c r="E4489" i="18"/>
  <c r="E4488" i="18"/>
  <c r="E4487" i="18"/>
  <c r="E4486" i="18"/>
  <c r="E4485" i="18"/>
  <c r="E4484" i="18"/>
  <c r="E4483" i="18"/>
  <c r="E4482" i="18"/>
  <c r="E4481" i="18"/>
  <c r="E4480" i="18"/>
  <c r="E4479" i="18"/>
  <c r="E4478" i="18"/>
  <c r="E4477" i="18"/>
  <c r="E4476" i="18"/>
  <c r="E4475" i="18"/>
  <c r="E4474" i="18"/>
  <c r="E4473" i="18"/>
  <c r="E4472" i="18"/>
  <c r="E4471" i="18"/>
  <c r="E4470" i="18"/>
  <c r="E4469" i="18"/>
  <c r="E4468" i="18"/>
  <c r="E4467" i="18"/>
  <c r="E4466" i="18"/>
  <c r="E4465" i="18"/>
  <c r="E4464" i="18"/>
  <c r="E4463" i="18"/>
  <c r="E4462" i="18"/>
  <c r="E4461" i="18"/>
  <c r="E4460" i="18"/>
  <c r="E4459" i="18"/>
  <c r="E4458" i="18"/>
  <c r="E4457" i="18"/>
  <c r="E4456" i="18"/>
  <c r="E4455" i="18"/>
  <c r="E4454" i="18"/>
  <c r="E4453" i="18"/>
  <c r="E4452" i="18"/>
  <c r="E4451" i="18"/>
  <c r="E4450" i="18"/>
  <c r="E4449" i="18"/>
  <c r="E4448" i="18"/>
  <c r="E4447" i="18"/>
  <c r="E4446" i="18"/>
  <c r="E4445" i="18"/>
  <c r="E4444" i="18"/>
  <c r="E4443" i="18"/>
  <c r="E4442" i="18"/>
  <c r="E4441" i="18"/>
  <c r="E4440" i="18"/>
  <c r="E4439" i="18"/>
  <c r="E4438" i="18"/>
  <c r="E4437" i="18"/>
  <c r="E4436" i="18"/>
  <c r="E4435" i="18"/>
  <c r="E4434" i="18"/>
  <c r="E4433" i="18"/>
  <c r="E4432" i="18"/>
  <c r="E4431" i="18"/>
  <c r="E4430" i="18"/>
  <c r="E4429" i="18"/>
  <c r="E4428" i="18"/>
  <c r="E4427" i="18"/>
  <c r="E4426" i="18"/>
  <c r="E4425" i="18"/>
  <c r="E4424" i="18"/>
  <c r="E4423" i="18"/>
  <c r="E4422" i="18"/>
  <c r="E4421" i="18"/>
  <c r="E4420" i="18"/>
  <c r="E4419" i="18"/>
  <c r="E4418" i="18"/>
  <c r="E4417" i="18"/>
  <c r="E4416" i="18"/>
  <c r="E4415" i="18"/>
  <c r="E4414" i="18"/>
  <c r="E4413" i="18"/>
  <c r="E4412" i="18"/>
  <c r="E4411" i="18"/>
  <c r="E4410" i="18"/>
  <c r="E4409" i="18"/>
  <c r="E4408" i="18"/>
  <c r="E4407" i="18"/>
  <c r="E4406" i="18"/>
  <c r="E4405" i="18"/>
  <c r="E4404" i="18"/>
  <c r="E4403" i="18"/>
  <c r="E4402" i="18"/>
  <c r="E4401" i="18"/>
  <c r="E4400" i="18"/>
  <c r="E4399" i="18"/>
  <c r="E4398" i="18"/>
  <c r="E4397" i="18"/>
  <c r="E4396" i="18"/>
  <c r="E4395" i="18"/>
  <c r="E4394" i="18"/>
  <c r="E4393" i="18"/>
  <c r="E4392" i="18"/>
  <c r="E4391" i="18"/>
  <c r="E4390" i="18"/>
  <c r="E4389" i="18"/>
  <c r="E4388" i="18"/>
  <c r="E4387" i="18"/>
  <c r="E4386" i="18"/>
  <c r="E4385" i="18"/>
  <c r="E4384" i="18"/>
  <c r="E4383" i="18"/>
  <c r="E4382" i="18"/>
  <c r="E4381" i="18"/>
  <c r="E4380" i="18"/>
  <c r="E4379" i="18"/>
  <c r="E4378" i="18"/>
  <c r="E4377" i="18"/>
  <c r="E4376" i="18"/>
  <c r="E4375" i="18"/>
  <c r="E4374" i="18"/>
  <c r="E4373" i="18"/>
  <c r="E4372" i="18"/>
  <c r="E4371" i="18"/>
  <c r="E4370" i="18"/>
  <c r="E4369" i="18"/>
  <c r="E4368" i="18"/>
  <c r="E4367" i="18"/>
  <c r="E4366" i="18"/>
  <c r="E4365" i="18"/>
  <c r="E4364" i="18"/>
  <c r="E4363" i="18"/>
  <c r="E4362" i="18"/>
  <c r="E4361" i="18"/>
  <c r="E4360" i="18"/>
  <c r="E4359" i="18"/>
  <c r="E4358" i="18"/>
  <c r="E4357" i="18"/>
  <c r="E4356" i="18"/>
  <c r="E4355" i="18"/>
  <c r="E4354" i="18"/>
  <c r="E4353" i="18"/>
  <c r="E4352" i="18"/>
  <c r="E4351" i="18"/>
  <c r="E4350" i="18"/>
  <c r="E4349" i="18"/>
  <c r="E4348" i="18"/>
  <c r="E4347" i="18"/>
  <c r="E4346" i="18"/>
  <c r="E4345" i="18"/>
  <c r="E4344" i="18"/>
  <c r="E4343" i="18"/>
  <c r="E4342" i="18"/>
  <c r="E4341" i="18"/>
  <c r="E4340" i="18"/>
  <c r="E4339" i="18"/>
  <c r="E4338" i="18"/>
  <c r="E4337" i="18"/>
  <c r="E4336" i="18"/>
  <c r="E4335" i="18"/>
  <c r="E4334" i="18"/>
  <c r="E4333" i="18"/>
  <c r="E4332" i="18"/>
  <c r="E4331" i="18"/>
  <c r="E4330" i="18"/>
  <c r="E4329" i="18"/>
  <c r="E4328" i="18"/>
  <c r="E4327" i="18"/>
  <c r="E4326" i="18"/>
  <c r="E4325" i="18"/>
  <c r="E4324" i="18"/>
  <c r="E4323" i="18"/>
  <c r="E4322" i="18"/>
  <c r="E4321" i="18"/>
  <c r="E4320" i="18"/>
  <c r="E4319" i="18"/>
  <c r="E4318" i="18"/>
  <c r="E4317" i="18"/>
  <c r="E4316" i="18"/>
  <c r="E4315" i="18"/>
  <c r="E4314" i="18"/>
  <c r="E4313" i="18"/>
  <c r="E4312" i="18"/>
  <c r="E4311" i="18"/>
  <c r="E4310" i="18"/>
  <c r="E4309" i="18"/>
  <c r="E4308" i="18"/>
  <c r="E4307" i="18"/>
  <c r="E4306" i="18"/>
  <c r="E4305" i="18"/>
  <c r="E4304" i="18"/>
  <c r="E4303" i="18"/>
  <c r="E4302" i="18"/>
  <c r="E4301" i="18"/>
  <c r="E4300" i="18"/>
  <c r="E4299" i="18"/>
  <c r="E4298" i="18"/>
  <c r="E4297" i="18"/>
  <c r="E4296" i="18"/>
  <c r="E4295" i="18"/>
  <c r="E4294" i="18"/>
  <c r="E4293" i="18"/>
  <c r="E4292" i="18"/>
  <c r="E4291" i="18"/>
  <c r="E4290" i="18"/>
  <c r="E4289" i="18"/>
  <c r="E4288" i="18"/>
  <c r="E4287" i="18"/>
  <c r="E4286" i="18"/>
  <c r="E4285" i="18"/>
  <c r="E4284" i="18"/>
  <c r="E4283" i="18"/>
  <c r="E4282" i="18"/>
  <c r="E4281" i="18"/>
  <c r="E4280" i="18"/>
  <c r="E4279" i="18"/>
  <c r="E4278" i="18"/>
  <c r="E4277" i="18"/>
  <c r="E4276" i="18"/>
  <c r="E4275" i="18"/>
  <c r="E4274" i="18"/>
  <c r="E4273" i="18"/>
  <c r="E4272" i="18"/>
  <c r="E4271" i="18"/>
  <c r="E4270" i="18"/>
  <c r="E4269" i="18"/>
  <c r="E4268" i="18"/>
  <c r="E4267" i="18"/>
  <c r="E4266" i="18"/>
  <c r="E4265" i="18"/>
  <c r="E4264" i="18"/>
  <c r="E4263" i="18"/>
  <c r="E4262" i="18"/>
  <c r="E4261" i="18"/>
  <c r="E4260" i="18"/>
  <c r="E4259" i="18"/>
  <c r="E4258" i="18"/>
  <c r="E4257" i="18"/>
  <c r="E4256" i="18"/>
  <c r="E4255" i="18"/>
  <c r="E4254" i="18"/>
  <c r="E4253" i="18"/>
  <c r="E4252" i="18"/>
  <c r="E4251" i="18"/>
  <c r="E4250" i="18"/>
  <c r="E4249" i="18"/>
  <c r="E4248" i="18"/>
  <c r="E4247" i="18"/>
  <c r="E4246" i="18"/>
  <c r="E4245" i="18"/>
  <c r="E4244" i="18"/>
  <c r="E4243" i="18"/>
  <c r="E4242" i="18"/>
  <c r="E4241" i="18"/>
  <c r="E4240" i="18"/>
  <c r="E4239" i="18"/>
  <c r="E4238" i="18"/>
  <c r="E4237" i="18"/>
  <c r="E4236" i="18"/>
  <c r="E4235" i="18"/>
  <c r="E4234" i="18"/>
  <c r="E4233" i="18"/>
  <c r="E4232" i="18"/>
  <c r="E4231" i="18"/>
  <c r="E4230" i="18"/>
  <c r="E4229" i="18"/>
  <c r="E4228" i="18"/>
  <c r="E4227" i="18"/>
  <c r="E4226" i="18"/>
  <c r="E4225" i="18"/>
  <c r="E4224" i="18"/>
  <c r="E4223" i="18"/>
  <c r="E4222" i="18"/>
  <c r="E4221" i="18"/>
  <c r="E4220" i="18"/>
  <c r="E4219" i="18"/>
  <c r="E4218" i="18"/>
  <c r="E4217" i="18"/>
  <c r="E4216" i="18"/>
  <c r="E4215" i="18"/>
  <c r="E4214" i="18"/>
  <c r="E4213" i="18"/>
  <c r="E4212" i="18"/>
  <c r="E4211" i="18"/>
  <c r="E4210" i="18"/>
  <c r="E4209" i="18"/>
  <c r="E4208" i="18"/>
  <c r="E4207" i="18"/>
  <c r="E4206" i="18"/>
  <c r="E4205" i="18"/>
  <c r="E4204" i="18"/>
  <c r="E4203" i="18"/>
  <c r="E4202" i="18"/>
  <c r="E4201" i="18"/>
  <c r="E4200" i="18"/>
  <c r="E4199" i="18"/>
  <c r="E4198" i="18"/>
  <c r="E4197" i="18"/>
  <c r="E4196" i="18"/>
  <c r="E4195" i="18"/>
  <c r="E4194" i="18"/>
  <c r="E4193" i="18"/>
  <c r="E4192" i="18"/>
  <c r="E4191" i="18"/>
  <c r="E4190" i="18"/>
  <c r="E4189" i="18"/>
  <c r="E4188" i="18"/>
  <c r="E4187" i="18"/>
  <c r="E4186" i="18"/>
  <c r="E4185" i="18"/>
  <c r="E4184" i="18"/>
  <c r="E4183" i="18"/>
  <c r="E4182" i="18"/>
  <c r="E4181" i="18"/>
  <c r="E4180" i="18"/>
  <c r="E4179" i="18"/>
  <c r="E4178" i="18"/>
  <c r="E4177" i="18"/>
  <c r="E4176" i="18"/>
  <c r="E4175" i="18"/>
  <c r="E4174" i="18"/>
  <c r="E4173" i="18"/>
  <c r="E4172" i="18"/>
  <c r="E4171" i="18"/>
  <c r="E4170" i="18"/>
  <c r="E4169" i="18"/>
  <c r="E4168" i="18"/>
  <c r="E4167" i="18"/>
  <c r="E4166" i="18"/>
  <c r="E4165" i="18"/>
  <c r="E4164" i="18"/>
  <c r="E4163" i="18"/>
  <c r="E4162" i="18"/>
  <c r="E4161" i="18"/>
  <c r="E4160" i="18"/>
  <c r="E4159" i="18"/>
  <c r="E4158" i="18"/>
  <c r="E4157" i="18"/>
  <c r="E4156" i="18"/>
  <c r="E4155" i="18"/>
  <c r="E4154" i="18"/>
  <c r="E4153" i="18"/>
  <c r="E4152" i="18"/>
  <c r="E4151" i="18"/>
  <c r="E4150" i="18"/>
  <c r="E4149" i="18"/>
  <c r="E4148" i="18"/>
  <c r="E4147" i="18"/>
  <c r="E4146" i="18"/>
  <c r="E4145" i="18"/>
  <c r="E4144" i="18"/>
  <c r="E4143" i="18"/>
  <c r="E4142" i="18"/>
  <c r="E4141" i="18"/>
  <c r="E4140" i="18"/>
  <c r="E4139" i="18"/>
  <c r="E4138" i="18"/>
  <c r="E4137" i="18"/>
  <c r="E4136" i="18"/>
  <c r="E4135" i="18"/>
  <c r="E4134" i="18"/>
  <c r="E4133" i="18"/>
  <c r="E4132" i="18"/>
  <c r="E4131" i="18"/>
  <c r="E4130" i="18"/>
  <c r="E4129" i="18"/>
  <c r="E4128" i="18"/>
  <c r="E4127" i="18"/>
  <c r="E4126" i="18"/>
  <c r="E4125" i="18"/>
  <c r="E4124" i="18"/>
  <c r="E4123" i="18"/>
  <c r="E4122" i="18"/>
  <c r="E4121" i="18"/>
  <c r="E4120" i="18"/>
  <c r="E4119" i="18"/>
  <c r="E4118" i="18"/>
  <c r="E4117" i="18"/>
  <c r="E4116" i="18"/>
  <c r="E4115" i="18"/>
  <c r="E4114" i="18"/>
  <c r="E4113" i="18"/>
  <c r="E4112" i="18"/>
  <c r="E4111" i="18"/>
  <c r="E4110" i="18"/>
  <c r="E4109" i="18"/>
  <c r="E4108" i="18"/>
  <c r="E4107" i="18"/>
  <c r="E4106" i="18"/>
  <c r="E4105" i="18"/>
  <c r="E4104" i="18"/>
  <c r="E4103" i="18"/>
  <c r="E4102" i="18"/>
  <c r="E4101" i="18"/>
  <c r="E4100" i="18"/>
  <c r="E4099" i="18"/>
  <c r="E4098" i="18"/>
  <c r="E4097" i="18"/>
  <c r="E4096" i="18"/>
  <c r="E4095" i="18"/>
  <c r="E4094" i="18"/>
  <c r="E4093" i="18"/>
  <c r="E4092" i="18"/>
  <c r="E4091" i="18"/>
  <c r="E4090" i="18"/>
  <c r="E4089" i="18"/>
  <c r="E4088" i="18"/>
  <c r="E4087" i="18"/>
  <c r="E4086" i="18"/>
  <c r="E4085" i="18"/>
  <c r="E4084" i="18"/>
  <c r="E4083" i="18"/>
  <c r="E4082" i="18"/>
  <c r="E4081" i="18"/>
  <c r="E4080" i="18"/>
  <c r="E4079" i="18"/>
  <c r="E4078" i="18"/>
  <c r="E4077" i="18"/>
  <c r="E4076" i="18"/>
  <c r="E4075" i="18"/>
  <c r="E4074" i="18"/>
  <c r="E4073" i="18"/>
  <c r="E4072" i="18"/>
  <c r="E4071" i="18"/>
  <c r="E4070" i="18"/>
  <c r="E4069" i="18"/>
  <c r="E4068" i="18"/>
  <c r="E4067" i="18"/>
  <c r="E4066" i="18"/>
  <c r="E4065" i="18"/>
  <c r="E4064" i="18"/>
  <c r="E4063" i="18"/>
  <c r="E4062" i="18"/>
  <c r="E4061" i="18"/>
  <c r="E4060" i="18"/>
  <c r="E4059" i="18"/>
  <c r="E4058" i="18"/>
  <c r="E4057" i="18"/>
  <c r="E4056" i="18"/>
  <c r="E4055" i="18"/>
  <c r="E4054" i="18"/>
  <c r="E4053" i="18"/>
  <c r="E4052" i="18"/>
  <c r="E4051" i="18"/>
  <c r="E4050" i="18"/>
  <c r="E4049" i="18"/>
  <c r="E4048" i="18"/>
  <c r="E4047" i="18"/>
  <c r="E4046" i="18"/>
  <c r="E4045" i="18"/>
  <c r="E4044" i="18"/>
  <c r="E4043" i="18"/>
  <c r="E4042" i="18"/>
  <c r="E4041" i="18"/>
  <c r="E4040" i="18"/>
  <c r="E4039" i="18"/>
  <c r="E4038" i="18"/>
  <c r="E4037" i="18"/>
  <c r="E4036" i="18"/>
  <c r="E4035" i="18"/>
  <c r="E4034" i="18"/>
  <c r="E4033" i="18"/>
  <c r="E4032" i="18"/>
  <c r="E4031" i="18"/>
  <c r="E4030" i="18"/>
  <c r="E4029" i="18"/>
  <c r="E4028" i="18"/>
  <c r="E4027" i="18"/>
  <c r="E4026" i="18"/>
  <c r="E4025" i="18"/>
  <c r="E4024" i="18"/>
  <c r="E4023" i="18"/>
  <c r="E4022" i="18"/>
  <c r="E4021" i="18"/>
  <c r="E4020" i="18"/>
  <c r="E4019" i="18"/>
  <c r="E4018" i="18"/>
  <c r="E4017" i="18"/>
  <c r="E4016" i="18"/>
  <c r="E4015" i="18"/>
  <c r="E4014" i="18"/>
  <c r="E4013" i="18"/>
  <c r="E4012" i="18"/>
  <c r="E4011" i="18"/>
  <c r="E4010" i="18"/>
  <c r="E4009" i="18"/>
  <c r="E4008" i="18"/>
  <c r="E4007" i="18"/>
  <c r="E4006" i="18"/>
  <c r="E4005" i="18"/>
  <c r="E4004" i="18"/>
  <c r="E4003" i="18"/>
  <c r="E4002" i="18"/>
  <c r="E4001" i="18"/>
  <c r="E4000" i="18"/>
  <c r="E3999" i="18"/>
  <c r="E3998" i="18"/>
  <c r="E3997" i="18"/>
  <c r="E3996" i="18"/>
  <c r="E3995" i="18"/>
  <c r="E3994" i="18"/>
  <c r="E3993" i="18"/>
  <c r="E3992" i="18"/>
  <c r="E3991" i="18"/>
  <c r="E3990" i="18"/>
  <c r="E3989" i="18"/>
  <c r="E3988" i="18"/>
  <c r="E3987" i="18"/>
  <c r="E3986" i="18"/>
  <c r="E3985" i="18"/>
  <c r="E3984" i="18"/>
  <c r="E3983" i="18"/>
  <c r="E3982" i="18"/>
  <c r="E3981" i="18"/>
  <c r="E3980" i="18"/>
  <c r="E3979" i="18"/>
  <c r="E3978" i="18"/>
  <c r="E3977" i="18"/>
  <c r="E3976" i="18"/>
  <c r="E3975" i="18"/>
  <c r="E3974" i="18"/>
  <c r="E3973" i="18"/>
  <c r="E3972" i="18"/>
  <c r="E3971" i="18"/>
  <c r="E3970" i="18"/>
  <c r="E3969" i="18"/>
  <c r="E3968" i="18"/>
  <c r="E3967" i="18"/>
  <c r="E3966" i="18"/>
  <c r="E3965" i="18"/>
  <c r="E3964" i="18"/>
  <c r="E3963" i="18"/>
  <c r="E3962" i="18"/>
  <c r="E3961" i="18"/>
  <c r="E3960" i="18"/>
  <c r="E3959" i="18"/>
  <c r="E3958" i="18"/>
  <c r="E3957" i="18"/>
  <c r="E3956" i="18"/>
  <c r="E3955" i="18"/>
  <c r="E3954" i="18"/>
  <c r="E3953" i="18"/>
  <c r="E3952" i="18"/>
  <c r="E3951" i="18"/>
  <c r="E3950" i="18"/>
  <c r="E3949" i="18"/>
  <c r="E3948" i="18"/>
  <c r="E3947" i="18"/>
  <c r="E3946" i="18"/>
  <c r="E3945" i="18"/>
  <c r="E3944" i="18"/>
  <c r="E3943" i="18"/>
  <c r="E3942" i="18"/>
  <c r="E3941" i="18"/>
  <c r="E3940" i="18"/>
  <c r="E3939" i="18"/>
  <c r="E3938" i="18"/>
  <c r="E3937" i="18"/>
  <c r="E3936" i="18"/>
  <c r="E3935" i="18"/>
  <c r="E3934" i="18"/>
  <c r="E3933" i="18"/>
  <c r="E3932" i="18"/>
  <c r="E3931" i="18"/>
  <c r="E3930" i="18"/>
  <c r="E3929" i="18"/>
  <c r="E3928" i="18"/>
  <c r="E3927" i="18"/>
  <c r="E3926" i="18"/>
  <c r="E3925" i="18"/>
  <c r="E3924" i="18"/>
  <c r="E3923" i="18"/>
  <c r="E3922" i="18"/>
  <c r="E3921" i="18"/>
  <c r="E3920" i="18"/>
  <c r="E3919" i="18"/>
  <c r="E3918" i="18"/>
  <c r="E3917" i="18"/>
  <c r="E3916" i="18"/>
  <c r="E3915" i="18"/>
  <c r="E3914" i="18"/>
  <c r="E3913" i="18"/>
  <c r="E3912" i="18"/>
  <c r="E3911" i="18"/>
  <c r="E3910" i="18"/>
  <c r="E3909" i="18"/>
  <c r="E3908" i="18"/>
  <c r="E3907" i="18"/>
  <c r="E3906" i="18"/>
  <c r="E3905" i="18"/>
  <c r="E3904" i="18"/>
  <c r="E3903" i="18"/>
  <c r="E3902" i="18"/>
  <c r="E3901" i="18"/>
  <c r="E3900" i="18"/>
  <c r="E3899" i="18"/>
  <c r="E3898" i="18"/>
  <c r="E3897" i="18"/>
  <c r="E3896" i="18"/>
  <c r="E3895" i="18"/>
  <c r="E3894" i="18"/>
  <c r="E3893" i="18"/>
  <c r="E3892" i="18"/>
  <c r="E3891" i="18"/>
  <c r="E3890" i="18"/>
  <c r="E3889" i="18"/>
  <c r="E3888" i="18"/>
  <c r="E3887" i="18"/>
  <c r="E3886" i="18"/>
  <c r="E3885" i="18"/>
  <c r="E3884" i="18"/>
  <c r="E3883" i="18"/>
  <c r="E3882" i="18"/>
  <c r="E3881" i="18"/>
  <c r="E3880" i="18"/>
  <c r="E3879" i="18"/>
  <c r="E3878" i="18"/>
  <c r="E3877" i="18"/>
  <c r="E3876" i="18"/>
  <c r="E3875" i="18"/>
  <c r="E3874" i="18"/>
  <c r="E3873" i="18"/>
  <c r="E3872" i="18"/>
  <c r="E3871" i="18"/>
  <c r="E3870" i="18"/>
  <c r="E3869" i="18"/>
  <c r="E3868" i="18"/>
  <c r="E3867" i="18"/>
  <c r="E3866" i="18"/>
  <c r="E3865" i="18"/>
  <c r="E3864" i="18"/>
  <c r="E3863" i="18"/>
  <c r="E3862" i="18"/>
  <c r="E3861" i="18"/>
  <c r="E3860" i="18"/>
  <c r="E3859" i="18"/>
  <c r="E3858" i="18"/>
  <c r="E3857" i="18"/>
  <c r="E3856" i="18"/>
  <c r="E3855" i="18"/>
  <c r="E3854" i="18"/>
  <c r="E3853" i="18"/>
  <c r="E3852" i="18"/>
  <c r="E3851" i="18"/>
  <c r="E3850" i="18"/>
  <c r="E3849" i="18"/>
  <c r="E3848" i="18"/>
  <c r="E3847" i="18"/>
  <c r="E3846" i="18"/>
  <c r="E3845" i="18"/>
  <c r="E3844" i="18"/>
  <c r="E3843" i="18"/>
  <c r="E3842" i="18"/>
  <c r="E3841" i="18"/>
  <c r="E3840" i="18"/>
  <c r="E3839" i="18"/>
  <c r="E3838" i="18"/>
  <c r="E3837" i="18"/>
  <c r="E3836" i="18"/>
  <c r="E3835" i="18"/>
  <c r="E3834" i="18"/>
  <c r="E3833" i="18"/>
  <c r="E3832" i="18"/>
  <c r="E3831" i="18"/>
  <c r="E3830" i="18"/>
  <c r="E3829" i="18"/>
  <c r="E3828" i="18"/>
  <c r="E3827" i="18"/>
  <c r="E3826" i="18"/>
  <c r="E3825" i="18"/>
  <c r="E3824" i="18"/>
  <c r="E3823" i="18"/>
  <c r="E3822" i="18"/>
  <c r="E3821" i="18"/>
  <c r="E3820" i="18"/>
  <c r="E3819" i="18"/>
  <c r="E3818" i="18"/>
  <c r="E3817" i="18"/>
  <c r="E3816" i="18"/>
  <c r="E3815" i="18"/>
  <c r="E3814" i="18"/>
  <c r="E3813" i="18"/>
  <c r="E3812" i="18"/>
  <c r="E3811" i="18"/>
  <c r="E3810" i="18"/>
  <c r="E3809" i="18"/>
  <c r="E3808" i="18"/>
  <c r="E3807" i="18"/>
  <c r="E3806" i="18"/>
  <c r="E3805" i="18"/>
  <c r="E3804" i="18"/>
  <c r="E3803" i="18"/>
  <c r="E3802" i="18"/>
  <c r="E3801" i="18"/>
  <c r="E3800" i="18"/>
  <c r="E3799" i="18"/>
  <c r="E3798" i="18"/>
  <c r="E3797" i="18"/>
  <c r="E3796" i="18"/>
  <c r="E3795" i="18"/>
  <c r="E3794" i="18"/>
  <c r="E3793" i="18"/>
  <c r="E3792" i="18"/>
  <c r="E3791" i="18"/>
  <c r="E3790" i="18"/>
  <c r="E3789" i="18"/>
  <c r="E3788" i="18"/>
  <c r="E3787" i="18"/>
  <c r="E3786" i="18"/>
  <c r="E3785" i="18"/>
  <c r="E3784" i="18"/>
  <c r="E3783" i="18"/>
  <c r="E3782" i="18"/>
  <c r="E3781" i="18"/>
  <c r="E3780" i="18"/>
  <c r="E3779" i="18"/>
  <c r="E3778" i="18"/>
  <c r="E3777" i="18"/>
  <c r="E3776" i="18"/>
  <c r="E3775" i="18"/>
  <c r="E3774" i="18"/>
  <c r="E3773" i="18"/>
  <c r="E3772" i="18"/>
  <c r="E3771" i="18"/>
  <c r="E3770" i="18"/>
  <c r="E3769" i="18"/>
  <c r="E3768" i="18"/>
  <c r="E3767" i="18"/>
  <c r="E3766" i="18"/>
  <c r="E3765" i="18"/>
  <c r="E3764" i="18"/>
  <c r="E3763" i="18"/>
  <c r="E3762" i="18"/>
  <c r="E3761" i="18"/>
  <c r="E3760" i="18"/>
  <c r="E3759" i="18"/>
  <c r="E3758" i="18"/>
  <c r="E3757" i="18"/>
  <c r="E3756" i="18"/>
  <c r="E3755" i="18"/>
  <c r="E3754" i="18"/>
  <c r="E3753" i="18"/>
  <c r="E3752" i="18"/>
  <c r="E3751" i="18"/>
  <c r="E3750" i="18"/>
  <c r="E3749" i="18"/>
  <c r="E3748" i="18"/>
  <c r="E3747" i="18"/>
  <c r="E3746" i="18"/>
  <c r="E3745" i="18"/>
  <c r="E3744" i="18"/>
  <c r="E3743" i="18"/>
  <c r="E3742" i="18"/>
  <c r="E3741" i="18"/>
  <c r="E3740" i="18"/>
  <c r="E3739" i="18"/>
  <c r="E3738" i="18"/>
  <c r="E3737" i="18"/>
  <c r="E3736" i="18"/>
  <c r="E3735" i="18"/>
  <c r="E3734" i="18"/>
  <c r="E3733" i="18"/>
  <c r="E3732" i="18"/>
  <c r="E3731" i="18"/>
  <c r="E3730" i="18"/>
  <c r="E3729" i="18"/>
  <c r="E3728" i="18"/>
  <c r="E3727" i="18"/>
  <c r="E3726" i="18"/>
  <c r="E3725" i="18"/>
  <c r="E3724" i="18"/>
  <c r="E3723" i="18"/>
  <c r="E3722" i="18"/>
  <c r="E3721" i="18"/>
  <c r="E3720" i="18"/>
  <c r="E3719" i="18"/>
  <c r="E3718" i="18"/>
  <c r="E3717" i="18"/>
  <c r="E3716" i="18"/>
  <c r="E3715" i="18"/>
  <c r="E3714" i="18"/>
  <c r="E3713" i="18"/>
  <c r="E3712" i="18"/>
  <c r="E3711" i="18"/>
  <c r="E3710" i="18"/>
  <c r="E3709" i="18"/>
  <c r="E3708" i="18"/>
  <c r="E3707" i="18"/>
  <c r="E3706" i="18"/>
  <c r="E3705" i="18"/>
  <c r="E3704" i="18"/>
  <c r="E3703" i="18"/>
  <c r="E3702" i="18"/>
  <c r="E3701" i="18"/>
  <c r="E3700" i="18"/>
  <c r="E3699" i="18"/>
  <c r="E3698" i="18"/>
  <c r="E3697" i="18"/>
  <c r="E3696" i="18"/>
  <c r="E3695" i="18"/>
  <c r="E3694" i="18"/>
  <c r="E3693" i="18"/>
  <c r="E3692" i="18"/>
  <c r="E3691" i="18"/>
  <c r="E3690" i="18"/>
  <c r="E3689" i="18"/>
  <c r="E3688" i="18"/>
  <c r="E3687" i="18"/>
  <c r="E3686" i="18"/>
  <c r="E3685" i="18"/>
  <c r="E3684" i="18"/>
  <c r="E3683" i="18"/>
  <c r="E3682" i="18"/>
  <c r="E3681" i="18"/>
  <c r="E3680" i="18"/>
  <c r="E3679" i="18"/>
  <c r="E3678" i="18"/>
  <c r="E3677" i="18"/>
  <c r="E3676" i="18"/>
  <c r="E3675" i="18"/>
  <c r="E3674" i="18"/>
  <c r="E3673" i="18"/>
  <c r="E3672" i="18"/>
  <c r="E3671" i="18"/>
  <c r="E3670" i="18"/>
  <c r="E3669" i="18"/>
  <c r="E3668" i="18"/>
  <c r="E3667" i="18"/>
  <c r="E3666" i="18"/>
  <c r="E3665" i="18"/>
  <c r="E3664" i="18"/>
  <c r="E3663" i="18"/>
  <c r="E3662" i="18"/>
  <c r="E3661" i="18"/>
  <c r="E3660" i="18"/>
  <c r="E3659" i="18"/>
  <c r="E3658" i="18"/>
  <c r="E3657" i="18"/>
  <c r="E3656" i="18"/>
  <c r="E3655" i="18"/>
  <c r="E3654" i="18"/>
  <c r="E3653" i="18"/>
  <c r="E3652" i="18"/>
  <c r="E3651" i="18"/>
  <c r="E3650" i="18"/>
  <c r="E3649" i="18"/>
  <c r="E3648" i="18"/>
  <c r="E3647" i="18"/>
  <c r="E3646" i="18"/>
  <c r="E3645" i="18"/>
  <c r="E3644" i="18"/>
  <c r="E3643" i="18"/>
  <c r="E3642" i="18"/>
  <c r="E3641" i="18"/>
  <c r="E3640" i="18"/>
  <c r="E3639" i="18"/>
  <c r="E3638" i="18"/>
  <c r="E3637" i="18"/>
  <c r="E3636" i="18"/>
  <c r="E3635" i="18"/>
  <c r="E3634" i="18"/>
  <c r="E3633" i="18"/>
  <c r="E3632" i="18"/>
  <c r="E3631" i="18"/>
  <c r="E3630" i="18"/>
  <c r="E3629" i="18"/>
  <c r="E3628" i="18"/>
  <c r="E3627" i="18"/>
  <c r="E3626" i="18"/>
  <c r="E3625" i="18"/>
  <c r="E3624" i="18"/>
  <c r="E3623" i="18"/>
  <c r="E3622" i="18"/>
  <c r="E3621" i="18"/>
  <c r="E3620" i="18"/>
  <c r="E3619" i="18"/>
  <c r="E3618" i="18"/>
  <c r="E3617" i="18"/>
  <c r="E3616" i="18"/>
  <c r="E3615" i="18"/>
  <c r="E3614" i="18"/>
  <c r="E3613" i="18"/>
  <c r="E3612" i="18"/>
  <c r="E3611" i="18"/>
  <c r="E3610" i="18"/>
  <c r="E3609" i="18"/>
  <c r="E3608" i="18"/>
  <c r="E3607" i="18"/>
  <c r="E3606" i="18"/>
  <c r="E3605" i="18"/>
  <c r="E3604" i="18"/>
  <c r="E3603" i="18"/>
  <c r="E3602" i="18"/>
  <c r="E3601" i="18"/>
  <c r="E3600" i="18"/>
  <c r="E3599" i="18"/>
  <c r="E3598" i="18"/>
  <c r="E3597" i="18"/>
  <c r="E3596" i="18"/>
  <c r="E3595" i="18"/>
  <c r="E3594" i="18"/>
  <c r="E3593" i="18"/>
  <c r="E3592" i="18"/>
  <c r="E3591" i="18"/>
  <c r="E3590" i="18"/>
  <c r="E3589" i="18"/>
  <c r="E3588" i="18"/>
  <c r="E3587" i="18"/>
  <c r="E3586" i="18"/>
  <c r="E3585" i="18"/>
  <c r="E3584" i="18"/>
  <c r="E3583" i="18"/>
  <c r="E3582" i="18"/>
  <c r="E3581" i="18"/>
  <c r="E3580" i="18"/>
  <c r="E3579" i="18"/>
  <c r="E3578" i="18"/>
  <c r="E3577" i="18"/>
  <c r="E3576" i="18"/>
  <c r="E3575" i="18"/>
  <c r="E3574" i="18"/>
  <c r="E3573" i="18"/>
  <c r="E3572" i="18"/>
  <c r="E3571" i="18"/>
  <c r="E3570" i="18"/>
  <c r="E3569" i="18"/>
  <c r="E3568" i="18"/>
  <c r="E3567" i="18"/>
  <c r="E3566" i="18"/>
  <c r="E3565" i="18"/>
  <c r="E3564" i="18"/>
  <c r="E3563" i="18"/>
  <c r="E3562" i="18"/>
  <c r="E3561" i="18"/>
  <c r="E3560" i="18"/>
  <c r="E3559" i="18"/>
  <c r="E3558" i="18"/>
  <c r="E3557" i="18"/>
  <c r="E3556" i="18"/>
  <c r="E3555" i="18"/>
  <c r="E3554" i="18"/>
  <c r="E3553" i="18"/>
  <c r="E3552" i="18"/>
  <c r="E3551" i="18"/>
  <c r="E3550" i="18"/>
  <c r="E3549" i="18"/>
  <c r="E3548" i="18"/>
  <c r="E3547" i="18"/>
  <c r="E3546" i="18"/>
  <c r="E3545" i="18"/>
  <c r="E3544" i="18"/>
  <c r="E3543" i="18"/>
  <c r="E3542" i="18"/>
  <c r="E3541" i="18"/>
  <c r="E3540" i="18"/>
  <c r="E3539" i="18"/>
  <c r="E3538" i="18"/>
  <c r="E3537" i="18"/>
  <c r="E3536" i="18"/>
  <c r="E3535" i="18"/>
  <c r="E3534" i="18"/>
  <c r="E3533" i="18"/>
  <c r="E3532" i="18"/>
  <c r="E3531" i="18"/>
  <c r="E3530" i="18"/>
  <c r="E3529" i="18"/>
  <c r="E3528" i="18"/>
  <c r="E3527" i="18"/>
  <c r="E3526" i="18"/>
  <c r="E3525" i="18"/>
  <c r="E3524" i="18"/>
  <c r="E3523" i="18"/>
  <c r="E3522" i="18"/>
  <c r="E3521" i="18"/>
  <c r="E3520" i="18"/>
  <c r="E3519" i="18"/>
  <c r="E3518" i="18"/>
  <c r="E3517" i="18"/>
  <c r="E3516" i="18"/>
  <c r="E3515" i="18"/>
  <c r="E3514" i="18"/>
  <c r="E3513" i="18"/>
  <c r="E3512" i="18"/>
  <c r="E3511" i="18"/>
  <c r="E3510" i="18"/>
  <c r="E3509" i="18"/>
  <c r="E3508" i="18"/>
  <c r="E3507" i="18"/>
  <c r="E3506" i="18"/>
  <c r="E3505" i="18"/>
  <c r="E3504" i="18"/>
  <c r="E3503" i="18"/>
  <c r="E3502" i="18"/>
  <c r="E3501" i="18"/>
  <c r="E3500" i="18"/>
  <c r="E3499" i="18"/>
  <c r="E3498" i="18"/>
  <c r="E3497" i="18"/>
  <c r="E3496" i="18"/>
  <c r="E3495" i="18"/>
  <c r="E3494" i="18"/>
  <c r="E3493" i="18"/>
  <c r="E3492" i="18"/>
  <c r="E3491" i="18"/>
  <c r="E3490" i="18"/>
  <c r="E3489" i="18"/>
  <c r="E3488" i="18"/>
  <c r="E3487" i="18"/>
  <c r="E3486" i="18"/>
  <c r="E3485" i="18"/>
  <c r="E3484" i="18"/>
  <c r="E3483" i="18"/>
  <c r="E3482" i="18"/>
  <c r="E3481" i="18"/>
  <c r="E3480" i="18"/>
  <c r="E3479" i="18"/>
  <c r="E3478" i="18"/>
  <c r="E3477" i="18"/>
  <c r="E3476" i="18"/>
  <c r="E3475" i="18"/>
  <c r="E3474" i="18"/>
  <c r="E3473" i="18"/>
  <c r="E3472" i="18"/>
  <c r="E3471" i="18"/>
  <c r="E3470" i="18"/>
  <c r="E3469" i="18"/>
  <c r="E3468" i="18"/>
  <c r="E3467" i="18"/>
  <c r="E3466" i="18"/>
  <c r="E3465" i="18"/>
  <c r="E3464" i="18"/>
  <c r="E3463" i="18"/>
  <c r="E3462" i="18"/>
  <c r="E3461" i="18"/>
  <c r="E3460" i="18"/>
  <c r="E3459" i="18"/>
  <c r="E3458" i="18"/>
  <c r="E3457" i="18"/>
  <c r="E3456" i="18"/>
  <c r="E3455" i="18"/>
  <c r="E3454" i="18"/>
  <c r="E3453" i="18"/>
  <c r="E3452" i="18"/>
  <c r="E3451" i="18"/>
  <c r="E3450" i="18"/>
  <c r="E3449" i="18"/>
  <c r="E3448" i="18"/>
  <c r="E3447" i="18"/>
  <c r="E3446" i="18"/>
  <c r="E3445" i="18"/>
  <c r="E3444" i="18"/>
  <c r="E3443" i="18"/>
  <c r="E3442" i="18"/>
  <c r="E3441" i="18"/>
  <c r="E3440" i="18"/>
  <c r="E3439" i="18"/>
  <c r="E3438" i="18"/>
  <c r="E3437" i="18"/>
  <c r="E3436" i="18"/>
  <c r="E3435" i="18"/>
  <c r="E3434" i="18"/>
  <c r="E3433" i="18"/>
  <c r="E3432" i="18"/>
  <c r="E3431" i="18"/>
  <c r="E3430" i="18"/>
  <c r="E3429" i="18"/>
  <c r="E3428" i="18"/>
  <c r="E3427" i="18"/>
  <c r="E3426" i="18"/>
  <c r="E3425" i="18"/>
  <c r="E3424" i="18"/>
  <c r="E3423" i="18"/>
  <c r="E3422" i="18"/>
  <c r="E3421" i="18"/>
  <c r="E3420" i="18"/>
  <c r="E3419" i="18"/>
  <c r="E3418" i="18"/>
  <c r="E3417" i="18"/>
  <c r="E3416" i="18"/>
  <c r="E3415" i="18"/>
  <c r="E3414" i="18"/>
  <c r="E3413" i="18"/>
  <c r="E3412" i="18"/>
  <c r="E3411" i="18"/>
  <c r="E3410" i="18"/>
  <c r="E3409" i="18"/>
  <c r="E3408" i="18"/>
  <c r="E3407" i="18"/>
  <c r="E3406" i="18"/>
  <c r="E3405" i="18"/>
  <c r="E3404" i="18"/>
  <c r="E3403" i="18"/>
  <c r="E3402" i="18"/>
  <c r="E3401" i="18"/>
  <c r="E3400" i="18"/>
  <c r="E3399" i="18"/>
  <c r="E3398" i="18"/>
  <c r="E3397" i="18"/>
  <c r="E3396" i="18"/>
  <c r="E3395" i="18"/>
  <c r="E3394" i="18"/>
  <c r="E3393" i="18"/>
  <c r="E3392" i="18"/>
  <c r="E3391" i="18"/>
  <c r="E3390" i="18"/>
  <c r="E3389" i="18"/>
  <c r="E3388" i="18"/>
  <c r="E3387" i="18"/>
  <c r="E3386" i="18"/>
  <c r="E3385" i="18"/>
  <c r="E3384" i="18"/>
  <c r="E3383" i="18"/>
  <c r="E3382" i="18"/>
  <c r="E3381" i="18"/>
  <c r="E3380" i="18"/>
  <c r="E3379" i="18"/>
  <c r="E3378" i="18"/>
  <c r="E3377" i="18"/>
  <c r="E3376" i="18"/>
  <c r="E3375" i="18"/>
  <c r="E3374" i="18"/>
  <c r="E3373" i="18"/>
  <c r="E3372" i="18"/>
  <c r="E3371" i="18"/>
  <c r="E3370" i="18"/>
  <c r="E3369" i="18"/>
  <c r="E3368" i="18"/>
  <c r="E3367" i="18"/>
  <c r="E3366" i="18"/>
  <c r="E3365" i="18"/>
  <c r="E3364" i="18"/>
  <c r="E3363" i="18"/>
  <c r="E3362" i="18"/>
  <c r="E3361" i="18"/>
  <c r="E3360" i="18"/>
  <c r="E3359" i="18"/>
  <c r="E3358" i="18"/>
  <c r="E3357" i="18"/>
  <c r="E3356" i="18"/>
  <c r="E3355" i="18"/>
  <c r="E3354" i="18"/>
  <c r="E3353" i="18"/>
  <c r="E3352" i="18"/>
  <c r="E3351" i="18"/>
  <c r="E3350" i="18"/>
  <c r="E3349" i="18"/>
  <c r="E3348" i="18"/>
  <c r="E3347" i="18"/>
  <c r="E3346" i="18"/>
  <c r="E3345" i="18"/>
  <c r="E3344" i="18"/>
  <c r="E3343" i="18"/>
  <c r="E3342" i="18"/>
  <c r="E3341" i="18"/>
  <c r="E3340" i="18"/>
  <c r="E3339" i="18"/>
  <c r="E3338" i="18"/>
  <c r="E3337" i="18"/>
  <c r="E3336" i="18"/>
  <c r="E3335" i="18"/>
  <c r="E3334" i="18"/>
  <c r="E3333" i="18"/>
  <c r="E3332" i="18"/>
  <c r="E3331" i="18"/>
  <c r="E3330" i="18"/>
  <c r="E3329" i="18"/>
  <c r="E3328" i="18"/>
  <c r="E3327" i="18"/>
  <c r="E3326" i="18"/>
  <c r="E3325" i="18"/>
  <c r="E3324" i="18"/>
  <c r="E3323" i="18"/>
  <c r="E3322" i="18"/>
  <c r="E3321" i="18"/>
  <c r="E3320" i="18"/>
  <c r="E3319" i="18"/>
  <c r="E3318" i="18"/>
  <c r="E3317" i="18"/>
  <c r="E3316" i="18"/>
  <c r="E3315" i="18"/>
  <c r="E3314" i="18"/>
  <c r="E3313" i="18"/>
  <c r="E3312" i="18"/>
  <c r="E3311" i="18"/>
  <c r="E3310" i="18"/>
  <c r="E3309" i="18"/>
  <c r="E3308" i="18"/>
  <c r="E3307" i="18"/>
  <c r="E3306" i="18"/>
  <c r="E3305" i="18"/>
  <c r="E3304" i="18"/>
  <c r="E3303" i="18"/>
  <c r="E3302" i="18"/>
  <c r="E3301" i="18"/>
  <c r="E3300" i="18"/>
  <c r="E3299" i="18"/>
  <c r="E3298" i="18"/>
  <c r="E3297" i="18"/>
  <c r="E3296" i="18"/>
  <c r="E3295" i="18"/>
  <c r="E3294" i="18"/>
  <c r="E3293" i="18"/>
  <c r="E3292" i="18"/>
  <c r="E3291" i="18"/>
  <c r="E3290" i="18"/>
  <c r="E3289" i="18"/>
  <c r="E3288" i="18"/>
  <c r="E3287" i="18"/>
  <c r="E3286" i="18"/>
  <c r="E3285" i="18"/>
  <c r="E3284" i="18"/>
  <c r="E3283" i="18"/>
  <c r="E3282" i="18"/>
  <c r="E3281" i="18"/>
  <c r="E3280" i="18"/>
  <c r="E3279" i="18"/>
  <c r="E3278" i="18"/>
  <c r="E3277" i="18"/>
  <c r="E3276" i="18"/>
  <c r="E3275" i="18"/>
  <c r="E3274" i="18"/>
  <c r="E3273" i="18"/>
  <c r="E3272" i="18"/>
  <c r="E3271" i="18"/>
  <c r="E3270" i="18"/>
  <c r="E3269" i="18"/>
  <c r="E3268" i="18"/>
  <c r="E3267" i="18"/>
  <c r="E3266" i="18"/>
  <c r="E3265" i="18"/>
  <c r="E3264" i="18"/>
  <c r="E3263" i="18"/>
  <c r="E3262" i="18"/>
  <c r="E3261" i="18"/>
  <c r="E3260" i="18"/>
  <c r="E3259" i="18"/>
  <c r="E3258" i="18"/>
  <c r="E3257" i="18"/>
  <c r="E3256" i="18"/>
  <c r="E3255" i="18"/>
  <c r="E3254" i="18"/>
  <c r="E3253" i="18"/>
  <c r="E3252" i="18"/>
  <c r="E3251" i="18"/>
  <c r="E3250" i="18"/>
  <c r="E3249" i="18"/>
  <c r="E3248" i="18"/>
  <c r="E3247" i="18"/>
  <c r="E3246" i="18"/>
  <c r="E3245" i="18"/>
  <c r="E3244" i="18"/>
  <c r="E3243" i="18"/>
  <c r="E3242" i="18"/>
  <c r="E3241" i="18"/>
  <c r="E3240" i="18"/>
  <c r="E3239" i="18"/>
  <c r="E3238" i="18"/>
  <c r="E3237" i="18"/>
  <c r="E3236" i="18"/>
  <c r="E3235" i="18"/>
  <c r="E3234" i="18"/>
  <c r="E3233" i="18"/>
  <c r="E3232" i="18"/>
  <c r="E3231" i="18"/>
  <c r="E3230" i="18"/>
  <c r="E3229" i="18"/>
  <c r="E3228" i="18"/>
  <c r="E3227" i="18"/>
  <c r="E3226" i="18"/>
  <c r="E3225" i="18"/>
  <c r="E3224" i="18"/>
  <c r="E3223" i="18"/>
  <c r="E3222" i="18"/>
  <c r="E3221" i="18"/>
  <c r="E3220" i="18"/>
  <c r="E3219" i="18"/>
  <c r="E3218" i="18"/>
  <c r="E3217" i="18"/>
  <c r="E3216" i="18"/>
  <c r="E3215" i="18"/>
  <c r="E3214" i="18"/>
  <c r="E3213" i="18"/>
  <c r="E3212" i="18"/>
  <c r="E3211" i="18"/>
  <c r="E3210" i="18"/>
  <c r="E3209" i="18"/>
  <c r="E3208" i="18"/>
  <c r="E3207" i="18"/>
  <c r="E3206" i="18"/>
  <c r="E3205" i="18"/>
  <c r="E3204" i="18"/>
  <c r="E3203" i="18"/>
  <c r="E3202" i="18"/>
  <c r="E3201" i="18"/>
  <c r="E3200" i="18"/>
  <c r="E3199" i="18"/>
  <c r="E3198" i="18"/>
  <c r="E3197" i="18"/>
  <c r="E3196" i="18"/>
  <c r="E3195" i="18"/>
  <c r="E3194" i="18"/>
  <c r="E3193" i="18"/>
  <c r="E3192" i="18"/>
  <c r="E3191" i="18"/>
  <c r="E3190" i="18"/>
  <c r="E3189" i="18"/>
  <c r="E3188" i="18"/>
  <c r="E3187" i="18"/>
  <c r="E3186" i="18"/>
  <c r="E3185" i="18"/>
  <c r="E3184" i="18"/>
  <c r="E3183" i="18"/>
  <c r="E3182" i="18"/>
  <c r="E3181" i="18"/>
  <c r="E3180" i="18"/>
  <c r="E3179" i="18"/>
  <c r="E3178" i="18"/>
  <c r="E3177" i="18"/>
  <c r="E3176" i="18"/>
  <c r="E3175" i="18"/>
  <c r="E3174" i="18"/>
  <c r="E3173" i="18"/>
  <c r="E3172" i="18"/>
  <c r="E3171" i="18"/>
  <c r="E3170" i="18"/>
  <c r="E3169" i="18"/>
  <c r="E3168" i="18"/>
  <c r="E3167" i="18"/>
  <c r="E3166" i="18"/>
  <c r="E3165" i="18"/>
  <c r="E3164" i="18"/>
  <c r="E3163" i="18"/>
  <c r="E3162" i="18"/>
  <c r="E3161" i="18"/>
  <c r="E3160" i="18"/>
  <c r="E3159" i="18"/>
  <c r="E3158" i="18"/>
  <c r="E3157" i="18"/>
  <c r="E3156" i="18"/>
  <c r="E3155" i="18"/>
  <c r="E3154" i="18"/>
  <c r="E3153" i="18"/>
  <c r="E3152" i="18"/>
  <c r="E3151" i="18"/>
  <c r="E3150" i="18"/>
  <c r="E3149" i="18"/>
  <c r="E3148" i="18"/>
  <c r="E3147" i="18"/>
  <c r="E3146" i="18"/>
  <c r="E3145" i="18"/>
  <c r="E3144" i="18"/>
  <c r="E3143" i="18"/>
  <c r="E3142" i="18"/>
  <c r="E3141" i="18"/>
  <c r="E3140" i="18"/>
  <c r="E3139" i="18"/>
  <c r="E3138" i="18"/>
  <c r="E3137" i="18"/>
  <c r="E3136" i="18"/>
  <c r="E3135" i="18"/>
  <c r="E3134" i="18"/>
  <c r="E3133" i="18"/>
  <c r="E3132" i="18"/>
  <c r="E3131" i="18"/>
  <c r="E3130" i="18"/>
  <c r="E3129" i="18"/>
  <c r="E3128" i="18"/>
  <c r="E3127" i="18"/>
  <c r="E3126" i="18"/>
  <c r="E3125" i="18"/>
  <c r="E3124" i="18"/>
  <c r="E3123" i="18"/>
  <c r="E3122" i="18"/>
  <c r="E3121" i="18"/>
  <c r="E3120" i="18"/>
  <c r="E3119" i="18"/>
  <c r="E3118" i="18"/>
  <c r="E3117" i="18"/>
  <c r="E3116" i="18"/>
  <c r="E3115" i="18"/>
  <c r="E3114" i="18"/>
  <c r="E3113" i="18"/>
  <c r="E3112" i="18"/>
  <c r="E3111" i="18"/>
  <c r="E3110" i="18"/>
  <c r="E3109" i="18"/>
  <c r="E3108" i="18"/>
  <c r="E3107" i="18"/>
  <c r="E3106" i="18"/>
  <c r="E3105" i="18"/>
  <c r="E3104" i="18"/>
  <c r="E3103" i="18"/>
  <c r="E3102" i="18"/>
  <c r="E3101" i="18"/>
  <c r="E3100" i="18"/>
  <c r="E3099" i="18"/>
  <c r="E3098" i="18"/>
  <c r="E3097" i="18"/>
  <c r="E3096" i="18"/>
  <c r="E3095" i="18"/>
  <c r="E3094" i="18"/>
  <c r="E3093" i="18"/>
  <c r="E3092" i="18"/>
  <c r="E3091" i="18"/>
  <c r="E3090" i="18"/>
  <c r="E3089" i="18"/>
  <c r="E3088" i="18"/>
  <c r="E3087" i="18"/>
  <c r="E3086" i="18"/>
  <c r="E3085" i="18"/>
  <c r="E3084" i="18"/>
  <c r="E3083" i="18"/>
  <c r="E3082" i="18"/>
  <c r="E3081" i="18"/>
  <c r="E3080" i="18"/>
  <c r="E3079" i="18"/>
  <c r="E3078" i="18"/>
  <c r="E3077" i="18"/>
  <c r="E3076" i="18"/>
  <c r="E3075" i="18"/>
  <c r="E3074" i="18"/>
  <c r="E3073" i="18"/>
  <c r="E3072" i="18"/>
  <c r="E3071" i="18"/>
  <c r="E3070" i="18"/>
  <c r="E3069" i="18"/>
  <c r="E3068" i="18"/>
  <c r="E3067" i="18"/>
  <c r="E3066" i="18"/>
  <c r="E3065" i="18"/>
  <c r="E3064" i="18"/>
  <c r="E3063" i="18"/>
  <c r="E3062" i="18"/>
  <c r="E3061" i="18"/>
  <c r="E3060" i="18"/>
  <c r="E3059" i="18"/>
  <c r="E3058" i="18"/>
  <c r="E3057" i="18"/>
  <c r="E3056" i="18"/>
  <c r="E3055" i="18"/>
  <c r="E3054" i="18"/>
  <c r="E3053" i="18"/>
  <c r="E3052" i="18"/>
  <c r="E3051" i="18"/>
  <c r="E3050" i="18"/>
  <c r="E3049" i="18"/>
  <c r="E3048" i="18"/>
  <c r="E3047" i="18"/>
  <c r="E3046" i="18"/>
  <c r="E3045" i="18"/>
  <c r="E3044" i="18"/>
  <c r="E3043" i="18"/>
  <c r="E3042" i="18"/>
  <c r="E3041" i="18"/>
  <c r="E3040" i="18"/>
  <c r="E3039" i="18"/>
  <c r="E3038" i="18"/>
  <c r="E3037" i="18"/>
  <c r="E3036" i="18"/>
  <c r="E3035" i="18"/>
  <c r="E3034" i="18"/>
  <c r="E3033" i="18"/>
  <c r="E3032" i="18"/>
  <c r="E3031" i="18"/>
  <c r="E3030" i="18"/>
  <c r="E3029" i="18"/>
  <c r="E3028" i="18"/>
  <c r="E3027" i="18"/>
  <c r="E3026" i="18"/>
  <c r="E3025" i="18"/>
  <c r="E3024" i="18"/>
  <c r="E3023" i="18"/>
  <c r="E3022" i="18"/>
  <c r="E3021" i="18"/>
  <c r="E3020" i="18"/>
  <c r="E3019" i="18"/>
  <c r="E3018" i="18"/>
  <c r="E3017" i="18"/>
  <c r="E3016" i="18"/>
  <c r="E3015" i="18"/>
  <c r="E3014" i="18"/>
  <c r="E3013" i="18"/>
  <c r="E3012" i="18"/>
  <c r="E3011" i="18"/>
  <c r="E3010" i="18"/>
  <c r="E3009" i="18"/>
  <c r="E3008" i="18"/>
  <c r="E3007" i="18"/>
  <c r="E3006" i="18"/>
  <c r="E3005" i="18"/>
  <c r="E3004" i="18"/>
  <c r="E3003" i="18"/>
  <c r="E3002" i="18"/>
  <c r="E3001" i="18"/>
  <c r="E3000" i="18"/>
  <c r="E2999" i="18"/>
  <c r="E2998" i="18"/>
  <c r="E2997" i="18"/>
  <c r="E2996" i="18"/>
  <c r="E2995" i="18"/>
  <c r="E2994" i="18"/>
  <c r="E2993" i="18"/>
  <c r="E2992" i="18"/>
  <c r="E2991" i="18"/>
  <c r="E2990" i="18"/>
  <c r="E2989" i="18"/>
  <c r="E2988" i="18"/>
  <c r="E2987" i="18"/>
  <c r="E2986" i="18"/>
  <c r="E2985" i="18"/>
  <c r="E2984" i="18"/>
  <c r="E2983" i="18"/>
  <c r="E2982" i="18"/>
  <c r="E2981" i="18"/>
  <c r="E2980" i="18"/>
  <c r="E2979" i="18"/>
  <c r="E2978" i="18"/>
  <c r="E2977" i="18"/>
  <c r="E2976" i="18"/>
  <c r="E2975" i="18"/>
  <c r="E2974" i="18"/>
  <c r="E2973" i="18"/>
  <c r="E2972" i="18"/>
  <c r="E2971" i="18"/>
  <c r="E2970" i="18"/>
  <c r="E2969" i="18"/>
  <c r="E2968" i="18"/>
  <c r="E2967" i="18"/>
  <c r="E2966" i="18"/>
  <c r="E2965" i="18"/>
  <c r="E2964" i="18"/>
  <c r="E2963" i="18"/>
  <c r="E2962" i="18"/>
  <c r="E2961" i="18"/>
  <c r="E2960" i="18"/>
  <c r="E2959" i="18"/>
  <c r="E2958" i="18"/>
  <c r="E2957" i="18"/>
  <c r="E2956" i="18"/>
  <c r="E2955" i="18"/>
  <c r="E2954" i="18"/>
  <c r="E2953" i="18"/>
  <c r="E2952" i="18"/>
  <c r="E2951" i="18"/>
  <c r="E2950" i="18"/>
  <c r="E2949" i="18"/>
  <c r="E2948" i="18"/>
  <c r="E2947" i="18"/>
  <c r="E2946" i="18"/>
  <c r="E2945" i="18"/>
  <c r="E2944" i="18"/>
  <c r="E2943" i="18"/>
  <c r="E2942" i="18"/>
  <c r="E2941" i="18"/>
  <c r="E2940" i="18"/>
  <c r="E2939" i="18"/>
  <c r="E2938" i="18"/>
  <c r="E2937" i="18"/>
  <c r="E2936" i="18"/>
  <c r="E2935" i="18"/>
  <c r="E2934" i="18"/>
  <c r="E2933" i="18"/>
  <c r="E2932" i="18"/>
  <c r="E2931" i="18"/>
  <c r="E2930" i="18"/>
  <c r="E2929" i="18"/>
  <c r="E2928" i="18"/>
  <c r="E2927" i="18"/>
  <c r="E2926" i="18"/>
  <c r="E2925" i="18"/>
  <c r="E2924" i="18"/>
  <c r="E2923" i="18"/>
  <c r="E2922" i="18"/>
  <c r="E2921" i="18"/>
  <c r="E2920" i="18"/>
  <c r="E2919" i="18"/>
  <c r="E2918" i="18"/>
  <c r="E2917" i="18"/>
  <c r="E2916" i="18"/>
  <c r="E2915" i="18"/>
  <c r="E2914" i="18"/>
  <c r="E2913" i="18"/>
  <c r="E2912" i="18"/>
  <c r="E2911" i="18"/>
  <c r="E2910" i="18"/>
  <c r="E2909" i="18"/>
  <c r="E2908" i="18"/>
  <c r="E2907" i="18"/>
  <c r="E2906" i="18"/>
  <c r="E2905" i="18"/>
  <c r="E2904" i="18"/>
  <c r="E2903" i="18"/>
  <c r="E2902" i="18"/>
  <c r="E2901" i="18"/>
  <c r="E2900" i="18"/>
  <c r="E2899" i="18"/>
  <c r="E2898" i="18"/>
  <c r="E2897" i="18"/>
  <c r="E2896" i="18"/>
  <c r="E2895" i="18"/>
  <c r="E2894" i="18"/>
  <c r="E2893" i="18"/>
  <c r="E2892" i="18"/>
  <c r="E2891" i="18"/>
  <c r="E2890" i="18"/>
  <c r="E2889" i="18"/>
  <c r="E2888" i="18"/>
  <c r="E2887" i="18"/>
  <c r="E2886" i="18"/>
  <c r="E2885" i="18"/>
  <c r="E2884" i="18"/>
  <c r="E2883" i="18"/>
  <c r="E2882" i="18"/>
  <c r="E2881" i="18"/>
  <c r="E2880" i="18"/>
  <c r="E2879" i="18"/>
  <c r="E2878" i="18"/>
  <c r="E2877" i="18"/>
  <c r="E2876" i="18"/>
  <c r="E2875" i="18"/>
  <c r="E2874" i="18"/>
  <c r="E2873" i="18"/>
  <c r="E2872" i="18"/>
  <c r="E2871" i="18"/>
  <c r="E2870" i="18"/>
  <c r="E2869" i="18"/>
  <c r="E2868" i="18"/>
  <c r="E2867" i="18"/>
  <c r="E2866" i="18"/>
  <c r="E2865" i="18"/>
  <c r="E2864" i="18"/>
  <c r="E2863" i="18"/>
  <c r="E2862" i="18"/>
  <c r="E2861" i="18"/>
  <c r="E2860" i="18"/>
  <c r="E2859" i="18"/>
  <c r="E2858" i="18"/>
  <c r="E2857" i="18"/>
  <c r="E2856" i="18"/>
  <c r="E2855" i="18"/>
  <c r="E2854" i="18"/>
  <c r="E2853" i="18"/>
  <c r="E2852" i="18"/>
  <c r="E2851" i="18"/>
  <c r="E2850" i="18"/>
  <c r="E2849" i="18"/>
  <c r="E2848" i="18"/>
  <c r="E2847" i="18"/>
  <c r="E2846" i="18"/>
  <c r="E2845" i="18"/>
  <c r="E2844" i="18"/>
  <c r="E2843" i="18"/>
  <c r="E2842" i="18"/>
  <c r="E2841" i="18"/>
  <c r="E2840" i="18"/>
  <c r="E2839" i="18"/>
  <c r="E2838" i="18"/>
  <c r="E2837" i="18"/>
  <c r="E2836" i="18"/>
  <c r="E2835" i="18"/>
  <c r="E2834" i="18"/>
  <c r="E2833" i="18"/>
  <c r="E2832" i="18"/>
  <c r="E2831" i="18"/>
  <c r="E2830" i="18"/>
  <c r="E2829" i="18"/>
  <c r="E2828" i="18"/>
  <c r="E2827" i="18"/>
  <c r="E2826" i="18"/>
  <c r="E2825" i="18"/>
  <c r="E2824" i="18"/>
  <c r="E2823" i="18"/>
  <c r="E2822" i="18"/>
  <c r="E2821" i="18"/>
  <c r="E2820" i="18"/>
  <c r="E2819" i="18"/>
  <c r="E2818" i="18"/>
  <c r="E2817" i="18"/>
  <c r="E2816" i="18"/>
  <c r="E2815" i="18"/>
  <c r="E2814" i="18"/>
  <c r="E2813" i="18"/>
  <c r="E2812" i="18"/>
  <c r="E2811" i="18"/>
  <c r="E2810" i="18"/>
  <c r="E2809" i="18"/>
  <c r="E2808" i="18"/>
  <c r="E2807" i="18"/>
  <c r="E2806" i="18"/>
  <c r="E2805" i="18"/>
  <c r="E2804" i="18"/>
  <c r="E2803" i="18"/>
  <c r="E2802" i="18"/>
  <c r="E2801" i="18"/>
  <c r="E2800" i="18"/>
  <c r="E2799" i="18"/>
  <c r="E2798" i="18"/>
  <c r="E2797" i="18"/>
  <c r="E2796" i="18"/>
  <c r="E2795" i="18"/>
  <c r="E2794" i="18"/>
  <c r="E2793" i="18"/>
  <c r="E2792" i="18"/>
  <c r="E2791" i="18"/>
  <c r="E2790" i="18"/>
  <c r="E2789" i="18"/>
  <c r="E2788" i="18"/>
  <c r="E2787" i="18"/>
  <c r="E2786" i="18"/>
  <c r="E2785" i="18"/>
  <c r="E2784" i="18"/>
  <c r="E2783" i="18"/>
  <c r="E2782" i="18"/>
  <c r="E2781" i="18"/>
  <c r="E2780" i="18"/>
  <c r="E2779" i="18"/>
  <c r="E2778" i="18"/>
  <c r="E2777" i="18"/>
  <c r="E2776" i="18"/>
  <c r="E2775" i="18"/>
  <c r="E2774" i="18"/>
  <c r="E2773" i="18"/>
  <c r="E2772" i="18"/>
  <c r="E2771" i="18"/>
  <c r="E2770" i="18"/>
  <c r="E2769" i="18"/>
  <c r="E2768" i="18"/>
  <c r="E2767" i="18"/>
  <c r="E2766" i="18"/>
  <c r="E2765" i="18"/>
  <c r="E2764" i="18"/>
  <c r="E2763" i="18"/>
  <c r="E2762" i="18"/>
  <c r="E2761" i="18"/>
  <c r="E2760" i="18"/>
  <c r="E2759" i="18"/>
  <c r="E2758" i="18"/>
  <c r="E2757" i="18"/>
  <c r="E2756" i="18"/>
  <c r="E2755" i="18"/>
  <c r="E2754" i="18"/>
  <c r="E2753" i="18"/>
  <c r="E2752" i="18"/>
  <c r="E2751" i="18"/>
  <c r="E2750" i="18"/>
  <c r="E2749" i="18"/>
  <c r="E2748" i="18"/>
  <c r="E2747" i="18"/>
  <c r="E2746" i="18"/>
  <c r="E2745" i="18"/>
  <c r="E2744" i="18"/>
  <c r="E2743" i="18"/>
  <c r="E2742" i="18"/>
  <c r="E2741" i="18"/>
  <c r="E2740" i="18"/>
  <c r="E2739" i="18"/>
  <c r="E2738" i="18"/>
  <c r="E2737" i="18"/>
  <c r="E2736" i="18"/>
  <c r="E2735" i="18"/>
  <c r="E2734" i="18"/>
  <c r="E2733" i="18"/>
  <c r="E2732" i="18"/>
  <c r="E2731" i="18"/>
  <c r="E2730" i="18"/>
  <c r="E2729" i="18"/>
  <c r="E2728" i="18"/>
  <c r="E2727" i="18"/>
  <c r="E2726" i="18"/>
  <c r="E2725" i="18"/>
  <c r="E2724" i="18"/>
  <c r="E2723" i="18"/>
  <c r="E2722" i="18"/>
  <c r="E2721" i="18"/>
  <c r="E2720" i="18"/>
  <c r="E2719" i="18"/>
  <c r="E2718" i="18"/>
  <c r="E2717" i="18"/>
  <c r="E2716" i="18"/>
  <c r="E2715" i="18"/>
  <c r="E2714" i="18"/>
  <c r="E2713" i="18"/>
  <c r="E2712" i="18"/>
  <c r="E2711" i="18"/>
  <c r="E2710" i="18"/>
  <c r="E2709" i="18"/>
  <c r="E2708" i="18"/>
  <c r="E2707" i="18"/>
  <c r="E2706" i="18"/>
  <c r="E2705" i="18"/>
  <c r="E2704" i="18"/>
  <c r="E2703" i="18"/>
  <c r="E2702" i="18"/>
  <c r="E2701" i="18"/>
  <c r="E2700" i="18"/>
  <c r="E2699" i="18"/>
  <c r="E2698" i="18"/>
  <c r="E2697" i="18"/>
  <c r="E2696" i="18"/>
  <c r="E2695" i="18"/>
  <c r="E2694" i="18"/>
  <c r="E2693" i="18"/>
  <c r="E2692" i="18"/>
  <c r="E2691" i="18"/>
  <c r="E2690" i="18"/>
  <c r="E2689" i="18"/>
  <c r="E2688" i="18"/>
  <c r="E2687" i="18"/>
  <c r="E2686" i="18"/>
  <c r="E2685" i="18"/>
  <c r="E2684" i="18"/>
  <c r="E2683" i="18"/>
  <c r="E2682" i="18"/>
  <c r="E2681" i="18"/>
  <c r="E2680" i="18"/>
  <c r="E2679" i="18"/>
  <c r="E2678" i="18"/>
  <c r="E2677" i="18"/>
  <c r="E2676" i="18"/>
  <c r="E2675" i="18"/>
  <c r="E2674" i="18"/>
  <c r="E2673" i="18"/>
  <c r="E2672" i="18"/>
  <c r="E2671" i="18"/>
  <c r="E2670" i="18"/>
  <c r="E2669" i="18"/>
  <c r="E2668" i="18"/>
  <c r="E2667" i="18"/>
  <c r="E2666" i="18"/>
  <c r="E2665" i="18"/>
  <c r="E2664" i="18"/>
  <c r="E2663" i="18"/>
  <c r="E2662" i="18"/>
  <c r="E2661" i="18"/>
  <c r="E2660" i="18"/>
  <c r="E2659" i="18"/>
  <c r="E2658" i="18"/>
  <c r="E2657" i="18"/>
  <c r="E2656" i="18"/>
  <c r="E2655" i="18"/>
  <c r="E2654" i="18"/>
  <c r="E2653" i="18"/>
  <c r="E2652" i="18"/>
  <c r="E2651" i="18"/>
  <c r="E2650" i="18"/>
  <c r="E2649" i="18"/>
  <c r="E2648" i="18"/>
  <c r="E2647" i="18"/>
  <c r="E2646" i="18"/>
  <c r="E2645" i="18"/>
  <c r="E2644" i="18"/>
  <c r="E2643" i="18"/>
  <c r="E2642" i="18"/>
  <c r="E2641" i="18"/>
  <c r="E2640" i="18"/>
  <c r="E2639" i="18"/>
  <c r="E2638" i="18"/>
  <c r="E2637" i="18"/>
  <c r="E2636" i="18"/>
  <c r="E2635" i="18"/>
  <c r="E2634" i="18"/>
  <c r="E2633" i="18"/>
  <c r="E2632" i="18"/>
  <c r="E2631" i="18"/>
  <c r="E2630" i="18"/>
  <c r="E2629" i="18"/>
  <c r="E2628" i="18"/>
  <c r="E2627" i="18"/>
  <c r="E2626" i="18"/>
  <c r="E2625" i="18"/>
  <c r="E2624" i="18"/>
  <c r="E2623" i="18"/>
  <c r="E2622" i="18"/>
  <c r="E2621" i="18"/>
  <c r="E2620" i="18"/>
  <c r="E2619" i="18"/>
  <c r="E2618" i="18"/>
  <c r="E2617" i="18"/>
  <c r="E2616" i="18"/>
  <c r="E2615" i="18"/>
  <c r="E2614" i="18"/>
  <c r="E2613" i="18"/>
  <c r="E2612" i="18"/>
  <c r="E2611" i="18"/>
  <c r="E2610" i="18"/>
  <c r="E2609" i="18"/>
  <c r="E2608" i="18"/>
  <c r="E2607" i="18"/>
  <c r="E2606" i="18"/>
  <c r="E2605" i="18"/>
  <c r="E2604" i="18"/>
  <c r="E2603" i="18"/>
  <c r="E2602" i="18"/>
  <c r="E2601" i="18"/>
  <c r="E2600" i="18"/>
  <c r="E2599" i="18"/>
  <c r="E2598" i="18"/>
  <c r="E2597" i="18"/>
  <c r="E2596" i="18"/>
  <c r="E2595" i="18"/>
  <c r="E2594" i="18"/>
  <c r="E2593" i="18"/>
  <c r="E2592" i="18"/>
  <c r="E2591" i="18"/>
  <c r="E2590" i="18"/>
  <c r="E2589" i="18"/>
  <c r="E2588" i="18"/>
  <c r="E2587" i="18"/>
  <c r="E2586" i="18"/>
  <c r="E2585" i="18"/>
  <c r="E2584" i="18"/>
  <c r="E2583" i="18"/>
  <c r="E2582" i="18"/>
  <c r="E2581" i="18"/>
  <c r="E2580" i="18"/>
  <c r="E2579" i="18"/>
  <c r="E2578" i="18"/>
  <c r="E2577" i="18"/>
  <c r="E2576" i="18"/>
  <c r="E2575" i="18"/>
  <c r="E2574" i="18"/>
  <c r="E2573" i="18"/>
  <c r="E2572" i="18"/>
  <c r="E2571" i="18"/>
  <c r="E2570" i="18"/>
  <c r="E2569" i="18"/>
  <c r="E2568" i="18"/>
  <c r="E2567" i="18"/>
  <c r="E2566" i="18"/>
  <c r="E2565" i="18"/>
  <c r="E2564" i="18"/>
  <c r="E2563" i="18"/>
  <c r="E2562" i="18"/>
  <c r="E2561" i="18"/>
  <c r="E2560" i="18"/>
  <c r="E2559" i="18"/>
  <c r="E2558" i="18"/>
  <c r="E2557" i="18"/>
  <c r="E2556" i="18"/>
  <c r="E2555" i="18"/>
  <c r="E2554" i="18"/>
  <c r="E2553" i="18"/>
  <c r="E2552" i="18"/>
  <c r="E2551" i="18"/>
  <c r="E2550" i="18"/>
  <c r="E2549" i="18"/>
  <c r="E2548" i="18"/>
  <c r="E2547" i="18"/>
  <c r="E2546" i="18"/>
  <c r="E2545" i="18"/>
  <c r="E2544" i="18"/>
  <c r="E2543" i="18"/>
  <c r="E2542" i="18"/>
  <c r="E2541" i="18"/>
  <c r="E2540" i="18"/>
  <c r="E2539" i="18"/>
  <c r="E2538" i="18"/>
  <c r="E2537" i="18"/>
  <c r="E2536" i="18"/>
  <c r="E2535" i="18"/>
  <c r="E2534" i="18"/>
  <c r="E2533" i="18"/>
  <c r="E2532" i="18"/>
  <c r="E2531" i="18"/>
  <c r="E2530" i="18"/>
  <c r="E2529" i="18"/>
  <c r="E2528" i="18"/>
  <c r="E2527" i="18"/>
  <c r="E2526" i="18"/>
  <c r="E2525" i="18"/>
  <c r="E2524" i="18"/>
  <c r="E2523" i="18"/>
  <c r="E2522" i="18"/>
  <c r="E2521" i="18"/>
  <c r="E2520" i="18"/>
  <c r="E2519" i="18"/>
  <c r="E2518" i="18"/>
  <c r="E2517" i="18"/>
  <c r="E2516" i="18"/>
  <c r="E2515" i="18"/>
  <c r="E2514" i="18"/>
  <c r="E2513" i="18"/>
  <c r="E2512" i="18"/>
  <c r="E2511" i="18"/>
  <c r="E2510" i="18"/>
  <c r="E2509" i="18"/>
  <c r="E2508" i="18"/>
  <c r="E2507" i="18"/>
  <c r="E2506" i="18"/>
  <c r="E2505" i="18"/>
  <c r="E2504" i="18"/>
  <c r="E2503" i="18"/>
  <c r="E2502" i="18"/>
  <c r="E2501" i="18"/>
  <c r="E2500" i="18"/>
  <c r="E2499" i="18"/>
  <c r="E2498" i="18"/>
  <c r="E2497" i="18"/>
  <c r="E2496" i="18"/>
  <c r="E2495" i="18"/>
  <c r="E2494" i="18"/>
  <c r="E2493" i="18"/>
  <c r="E2492" i="18"/>
  <c r="E2491" i="18"/>
  <c r="E2490" i="18"/>
  <c r="E2489" i="18"/>
  <c r="E2488" i="18"/>
  <c r="E2487" i="18"/>
  <c r="E2486" i="18"/>
  <c r="E2485" i="18"/>
  <c r="E2484" i="18"/>
  <c r="E2483" i="18"/>
  <c r="E2482" i="18"/>
  <c r="E2481" i="18"/>
  <c r="E2480" i="18"/>
  <c r="E2479" i="18"/>
  <c r="E2478" i="18"/>
  <c r="E2477" i="18"/>
  <c r="E2476" i="18"/>
  <c r="E2475" i="18"/>
  <c r="E2474" i="18"/>
  <c r="E2473" i="18"/>
  <c r="E2472" i="18"/>
  <c r="E2471" i="18"/>
  <c r="E2470" i="18"/>
  <c r="E2469" i="18"/>
  <c r="E2468" i="18"/>
  <c r="E2467" i="18"/>
  <c r="E2466" i="18"/>
  <c r="E2465" i="18"/>
  <c r="E2464" i="18"/>
  <c r="E2463" i="18"/>
  <c r="E2462" i="18"/>
  <c r="E2461" i="18"/>
  <c r="E2460" i="18"/>
  <c r="E2459" i="18"/>
  <c r="E2458" i="18"/>
  <c r="E2457" i="18"/>
  <c r="E2456" i="18"/>
  <c r="E2455" i="18"/>
  <c r="E2454" i="18"/>
  <c r="E2453" i="18"/>
  <c r="E2452" i="18"/>
  <c r="E2451" i="18"/>
  <c r="E2450" i="18"/>
  <c r="E2449" i="18"/>
  <c r="E2448" i="18"/>
  <c r="E2447" i="18"/>
  <c r="E2446" i="18"/>
  <c r="E2445" i="18"/>
  <c r="E2444" i="18"/>
  <c r="E2443" i="18"/>
  <c r="E2442" i="18"/>
  <c r="E2441" i="18"/>
  <c r="E2440" i="18"/>
  <c r="E2439" i="18"/>
  <c r="E2438" i="18"/>
  <c r="E2437" i="18"/>
  <c r="E2436" i="18"/>
  <c r="E2435" i="18"/>
  <c r="E2434" i="18"/>
  <c r="E2433" i="18"/>
  <c r="E2432" i="18"/>
  <c r="E2431" i="18"/>
  <c r="E2430" i="18"/>
  <c r="E2429" i="18"/>
  <c r="E2428" i="18"/>
  <c r="E2427" i="18"/>
  <c r="E2426" i="18"/>
  <c r="E2425" i="18"/>
  <c r="E2424" i="18"/>
  <c r="E2423" i="18"/>
  <c r="E2422" i="18"/>
  <c r="E2421" i="18"/>
  <c r="E2420" i="18"/>
  <c r="E2419" i="18"/>
  <c r="E2418" i="18"/>
  <c r="E2417" i="18"/>
  <c r="E2416" i="18"/>
  <c r="E2415" i="18"/>
  <c r="E2414" i="18"/>
  <c r="E2413" i="18"/>
  <c r="E2412" i="18"/>
  <c r="E2411" i="18"/>
  <c r="E2410" i="18"/>
  <c r="E2409" i="18"/>
  <c r="E2408" i="18"/>
  <c r="E2407" i="18"/>
  <c r="E2406" i="18"/>
  <c r="E2405" i="18"/>
  <c r="E2404" i="18"/>
  <c r="E2403" i="18"/>
  <c r="E2402" i="18"/>
  <c r="E2401" i="18"/>
  <c r="E2400" i="18"/>
  <c r="E2399" i="18"/>
  <c r="E2398" i="18"/>
  <c r="E2397" i="18"/>
  <c r="E2396" i="18"/>
  <c r="E2395" i="18"/>
  <c r="E2394" i="18"/>
  <c r="E2393" i="18"/>
  <c r="E2392" i="18"/>
  <c r="E2391" i="18"/>
  <c r="E2390" i="18"/>
  <c r="E2389" i="18"/>
  <c r="E2388" i="18"/>
  <c r="E2387" i="18"/>
  <c r="E2386" i="18"/>
  <c r="E2385" i="18"/>
  <c r="E2384" i="18"/>
  <c r="E2383" i="18"/>
  <c r="E2382" i="18"/>
  <c r="E2381" i="18"/>
  <c r="E2380" i="18"/>
  <c r="E2379" i="18"/>
  <c r="E2378" i="18"/>
  <c r="E2377" i="18"/>
  <c r="E2376" i="18"/>
  <c r="E2375" i="18"/>
  <c r="E2374" i="18"/>
  <c r="E2373" i="18"/>
  <c r="E2372" i="18"/>
  <c r="E2371" i="18"/>
  <c r="E2370" i="18"/>
  <c r="E2369" i="18"/>
  <c r="E2368" i="18"/>
  <c r="E2367" i="18"/>
  <c r="E2366" i="18"/>
  <c r="E2365" i="18"/>
  <c r="E2364" i="18"/>
  <c r="E2363" i="18"/>
  <c r="E2362" i="18"/>
  <c r="E2361" i="18"/>
  <c r="E2360" i="18"/>
  <c r="E2359" i="18"/>
  <c r="E2358" i="18"/>
  <c r="E2357" i="18"/>
  <c r="E2356" i="18"/>
  <c r="E2355" i="18"/>
  <c r="E2354" i="18"/>
  <c r="E2353" i="18"/>
  <c r="E2352" i="18"/>
  <c r="E2351" i="18"/>
  <c r="E2350" i="18"/>
  <c r="E2349" i="18"/>
  <c r="E2348" i="18"/>
  <c r="E2347" i="18"/>
  <c r="E2346" i="18"/>
  <c r="E2345" i="18"/>
  <c r="E2344" i="18"/>
  <c r="E2343" i="18"/>
  <c r="E2342" i="18"/>
  <c r="E2341" i="18"/>
  <c r="E2340" i="18"/>
  <c r="E2339" i="18"/>
  <c r="E2338" i="18"/>
  <c r="E2337" i="18"/>
  <c r="E2336" i="18"/>
  <c r="E2335" i="18"/>
  <c r="E2334" i="18"/>
  <c r="E2333" i="18"/>
  <c r="E2332" i="18"/>
  <c r="E2331" i="18"/>
  <c r="E2330" i="18"/>
  <c r="E2329" i="18"/>
  <c r="E2328" i="18"/>
  <c r="E2327" i="18"/>
  <c r="E2326" i="18"/>
  <c r="E2325" i="18"/>
  <c r="E2324" i="18"/>
  <c r="E2323" i="18"/>
  <c r="E2322" i="18"/>
  <c r="E2321" i="18"/>
  <c r="E2320" i="18"/>
  <c r="E2319" i="18"/>
  <c r="E2318" i="18"/>
  <c r="E2317" i="18"/>
  <c r="E2316" i="18"/>
  <c r="E2315" i="18"/>
  <c r="E2314" i="18"/>
  <c r="E2313" i="18"/>
  <c r="E2312" i="18"/>
  <c r="E2311" i="18"/>
  <c r="E2310" i="18"/>
  <c r="E2309" i="18"/>
  <c r="E2308" i="18"/>
  <c r="E2307" i="18"/>
  <c r="E2306" i="18"/>
  <c r="E2305" i="18"/>
  <c r="E2304" i="18"/>
  <c r="E2303" i="18"/>
  <c r="E2302" i="18"/>
  <c r="E2301" i="18"/>
  <c r="E2300" i="18"/>
  <c r="E2299" i="18"/>
  <c r="E2298" i="18"/>
  <c r="E2297" i="18"/>
  <c r="E2296" i="18"/>
  <c r="E2295" i="18"/>
  <c r="E2294" i="18"/>
  <c r="E2293" i="18"/>
  <c r="E2292" i="18"/>
  <c r="E2291" i="18"/>
  <c r="E2290" i="18"/>
  <c r="E2289" i="18"/>
  <c r="E2288" i="18"/>
  <c r="E2287" i="18"/>
  <c r="E2286" i="18"/>
  <c r="E2285" i="18"/>
  <c r="E2284" i="18"/>
  <c r="E2283" i="18"/>
  <c r="E2282" i="18"/>
  <c r="E2281" i="18"/>
  <c r="E2280" i="18"/>
  <c r="E2279" i="18"/>
  <c r="E2278" i="18"/>
  <c r="E2277" i="18"/>
  <c r="E2276" i="18"/>
  <c r="E2275" i="18"/>
  <c r="E2274" i="18"/>
  <c r="E2273" i="18"/>
  <c r="E2272" i="18"/>
  <c r="E2271" i="18"/>
  <c r="E2270" i="18"/>
  <c r="E2269" i="18"/>
  <c r="E2268" i="18"/>
  <c r="E2267" i="18"/>
  <c r="E2266" i="18"/>
  <c r="E2265" i="18"/>
  <c r="E2264" i="18"/>
  <c r="E2263" i="18"/>
  <c r="E2262" i="18"/>
  <c r="E2261" i="18"/>
  <c r="E2260" i="18"/>
  <c r="E2259" i="18"/>
  <c r="E2258" i="18"/>
  <c r="E2257" i="18"/>
  <c r="E2256" i="18"/>
  <c r="E2255" i="18"/>
  <c r="E2254" i="18"/>
  <c r="E2253" i="18"/>
  <c r="E2252" i="18"/>
  <c r="E2251" i="18"/>
  <c r="E2250" i="18"/>
  <c r="E2249" i="18"/>
  <c r="E2248" i="18"/>
  <c r="E2247" i="18"/>
  <c r="E2246" i="18"/>
  <c r="E2245" i="18"/>
  <c r="E2244" i="18"/>
  <c r="E2243" i="18"/>
  <c r="E2242" i="18"/>
  <c r="E2241" i="18"/>
  <c r="E2240" i="18"/>
  <c r="E2239" i="18"/>
  <c r="E2238" i="18"/>
  <c r="E2237" i="18"/>
  <c r="E2236" i="18"/>
  <c r="E2235" i="18"/>
  <c r="E2234" i="18"/>
  <c r="E2233" i="18"/>
  <c r="E2232" i="18"/>
  <c r="E2231" i="18"/>
  <c r="E2230" i="18"/>
  <c r="E2229" i="18"/>
  <c r="E2228" i="18"/>
  <c r="E2227" i="18"/>
  <c r="E2226" i="18"/>
  <c r="E2225" i="18"/>
  <c r="E2224" i="18"/>
  <c r="E2223" i="18"/>
  <c r="E2222" i="18"/>
  <c r="E2221" i="18"/>
  <c r="E2220" i="18"/>
  <c r="E2219" i="18"/>
  <c r="E2218" i="18"/>
  <c r="E2217" i="18"/>
  <c r="E2216" i="18"/>
  <c r="E2215" i="18"/>
  <c r="E2214" i="18"/>
  <c r="E2213" i="18"/>
  <c r="E2212" i="18"/>
  <c r="E2211" i="18"/>
  <c r="E2210" i="18"/>
  <c r="E2209" i="18"/>
  <c r="E2208" i="18"/>
  <c r="E2207" i="18"/>
  <c r="E2206" i="18"/>
  <c r="E2205" i="18"/>
  <c r="E2204" i="18"/>
  <c r="E2203" i="18"/>
  <c r="E2202" i="18"/>
  <c r="E2201" i="18"/>
  <c r="E2200" i="18"/>
  <c r="E2199" i="18"/>
  <c r="E2198" i="18"/>
  <c r="E2197" i="18"/>
  <c r="E2196" i="18"/>
  <c r="E2195" i="18"/>
  <c r="E2194" i="18"/>
  <c r="E2193" i="18"/>
  <c r="E2192" i="18"/>
  <c r="E2191" i="18"/>
  <c r="E2190" i="18"/>
  <c r="E2189" i="18"/>
  <c r="E2188" i="18"/>
  <c r="E2187" i="18"/>
  <c r="E2186" i="18"/>
  <c r="E2185" i="18"/>
  <c r="E2184" i="18"/>
  <c r="E2183" i="18"/>
  <c r="E2182" i="18"/>
  <c r="E2181" i="18"/>
  <c r="E2180" i="18"/>
  <c r="E2179" i="18"/>
  <c r="E2178" i="18"/>
  <c r="E2177" i="18"/>
  <c r="E2176" i="18"/>
  <c r="E2175" i="18"/>
  <c r="E2174" i="18"/>
  <c r="E2173" i="18"/>
  <c r="E2172" i="18"/>
  <c r="E2171" i="18"/>
  <c r="E2170" i="18"/>
  <c r="E2169" i="18"/>
  <c r="E2168" i="18"/>
  <c r="E2167" i="18"/>
  <c r="E2166" i="18"/>
  <c r="E2165" i="18"/>
  <c r="E2164" i="18"/>
  <c r="E2163" i="18"/>
  <c r="E2162" i="18"/>
  <c r="E2161" i="18"/>
  <c r="E2160" i="18"/>
  <c r="E2159" i="18"/>
  <c r="E2158" i="18"/>
  <c r="E2157" i="18"/>
  <c r="E2156" i="18"/>
  <c r="E2155" i="18"/>
  <c r="E2154" i="18"/>
  <c r="E2153" i="18"/>
  <c r="E2152" i="18"/>
  <c r="E2151" i="18"/>
  <c r="E2150" i="18"/>
  <c r="E2149" i="18"/>
  <c r="E2148" i="18"/>
  <c r="E2147" i="18"/>
  <c r="E2146" i="18"/>
  <c r="E2145" i="18"/>
  <c r="E2144" i="18"/>
  <c r="E2143" i="18"/>
  <c r="E2142" i="18"/>
  <c r="E2141" i="18"/>
  <c r="E2140" i="18"/>
  <c r="E2139" i="18"/>
  <c r="E2138" i="18"/>
  <c r="E2137" i="18"/>
  <c r="E2136" i="18"/>
  <c r="E2135" i="18"/>
  <c r="E2134" i="18"/>
  <c r="E2133" i="18"/>
  <c r="E2132" i="18"/>
  <c r="E2131" i="18"/>
  <c r="E2130" i="18"/>
  <c r="E2129" i="18"/>
  <c r="E2128" i="18"/>
  <c r="E2127" i="18"/>
  <c r="E2126" i="18"/>
  <c r="E2125" i="18"/>
  <c r="E2124" i="18"/>
  <c r="E2123" i="18"/>
  <c r="E2122" i="18"/>
  <c r="E2121" i="18"/>
  <c r="E2120" i="18"/>
  <c r="E2119" i="18"/>
  <c r="E2118" i="18"/>
  <c r="E2117" i="18"/>
  <c r="E2116" i="18"/>
  <c r="E2115" i="18"/>
  <c r="E2114" i="18"/>
  <c r="E2113" i="18"/>
  <c r="E2112" i="18"/>
  <c r="E2111" i="18"/>
  <c r="E2110" i="18"/>
  <c r="E2109" i="18"/>
  <c r="E2108" i="18"/>
  <c r="E2107" i="18"/>
  <c r="E2106" i="18"/>
  <c r="E2105" i="18"/>
  <c r="E2104" i="18"/>
  <c r="E2103" i="18"/>
  <c r="E2102" i="18"/>
  <c r="E2101" i="18"/>
  <c r="E2100" i="18"/>
  <c r="E2099" i="18"/>
  <c r="E2098" i="18"/>
  <c r="E2097" i="18"/>
  <c r="E2096" i="18"/>
  <c r="E2095" i="18"/>
  <c r="E2094" i="18"/>
  <c r="E2093" i="18"/>
  <c r="E2092" i="18"/>
  <c r="E2091" i="18"/>
  <c r="E2090" i="18"/>
  <c r="E2089" i="18"/>
  <c r="E2088" i="18"/>
  <c r="E2087" i="18"/>
  <c r="E2086" i="18"/>
  <c r="E2085" i="18"/>
  <c r="E2084" i="18"/>
  <c r="E2083" i="18"/>
  <c r="E2082" i="18"/>
  <c r="E2081" i="18"/>
  <c r="E2080" i="18"/>
  <c r="E2079" i="18"/>
  <c r="E2078" i="18"/>
  <c r="E2077" i="18"/>
  <c r="E2076" i="18"/>
  <c r="E2075" i="18"/>
  <c r="E2074" i="18"/>
  <c r="E2073" i="18"/>
  <c r="E2072" i="18"/>
  <c r="E2071" i="18"/>
  <c r="E2070" i="18"/>
  <c r="E2069" i="18"/>
  <c r="E2068" i="18"/>
  <c r="E2067" i="18"/>
  <c r="E2066" i="18"/>
  <c r="E2065" i="18"/>
  <c r="E2064" i="18"/>
  <c r="E2063" i="18"/>
  <c r="E2062" i="18"/>
  <c r="E2061" i="18"/>
  <c r="E2060" i="18"/>
  <c r="E2059" i="18"/>
  <c r="E2058" i="18"/>
  <c r="E2057" i="18"/>
  <c r="E2056" i="18"/>
  <c r="E2055" i="18"/>
  <c r="E2054" i="18"/>
  <c r="E2053" i="18"/>
  <c r="E2052" i="18"/>
  <c r="E2051" i="18"/>
  <c r="E2050" i="18"/>
  <c r="E2049" i="18"/>
  <c r="E2048" i="18"/>
  <c r="E2047" i="18"/>
  <c r="E2046" i="18"/>
  <c r="E2045" i="18"/>
  <c r="E2044" i="18"/>
  <c r="E2043" i="18"/>
  <c r="E2042" i="18"/>
  <c r="E2041" i="18"/>
  <c r="E2040" i="18"/>
  <c r="E2039" i="18"/>
  <c r="E2038" i="18"/>
  <c r="E2037" i="18"/>
  <c r="E2036" i="18"/>
  <c r="E2035" i="18"/>
  <c r="E2034" i="18"/>
  <c r="E2033" i="18"/>
  <c r="E2032" i="18"/>
  <c r="E2031" i="18"/>
  <c r="E2030" i="18"/>
  <c r="E2029" i="18"/>
  <c r="E2028" i="18"/>
  <c r="E2027" i="18"/>
  <c r="E2026" i="18"/>
  <c r="E2025" i="18"/>
  <c r="E2024" i="18"/>
  <c r="E2023" i="18"/>
  <c r="E2022" i="18"/>
  <c r="E2021" i="18"/>
  <c r="E2020" i="18"/>
  <c r="E2019" i="18"/>
  <c r="E2018" i="18"/>
  <c r="E2017" i="18"/>
  <c r="E2016" i="18"/>
  <c r="E2015" i="18"/>
  <c r="E2014" i="18"/>
  <c r="E2013" i="18"/>
  <c r="E2012" i="18"/>
  <c r="E2011" i="18"/>
  <c r="E2010" i="18"/>
  <c r="E2009" i="18"/>
  <c r="E2008" i="18"/>
  <c r="E2007" i="18"/>
  <c r="E2006" i="18"/>
  <c r="E2005" i="18"/>
  <c r="E2004" i="18"/>
  <c r="E2003" i="18"/>
  <c r="E2002" i="18"/>
  <c r="E2001" i="18"/>
  <c r="E2000" i="18"/>
  <c r="E1999" i="18"/>
  <c r="E1998" i="18"/>
  <c r="E1997" i="18"/>
  <c r="E1996" i="18"/>
  <c r="E1995" i="18"/>
  <c r="E1994" i="18"/>
  <c r="E1993" i="18"/>
  <c r="E1992" i="18"/>
  <c r="E1991" i="18"/>
  <c r="E1990" i="18"/>
  <c r="E1989" i="18"/>
  <c r="E1988" i="18"/>
  <c r="E1987" i="18"/>
  <c r="E1986" i="18"/>
  <c r="E1985" i="18"/>
  <c r="E1984" i="18"/>
  <c r="E1983" i="18"/>
  <c r="E1982" i="18"/>
  <c r="E1981" i="18"/>
  <c r="E1980" i="18"/>
  <c r="E1979" i="18"/>
  <c r="E1978" i="18"/>
  <c r="E1977" i="18"/>
  <c r="E1976" i="18"/>
  <c r="E1975" i="18"/>
  <c r="E1974" i="18"/>
  <c r="E1973" i="18"/>
  <c r="E1972" i="18"/>
  <c r="E1971" i="18"/>
  <c r="E1970" i="18"/>
  <c r="E1969" i="18"/>
  <c r="E1968" i="18"/>
  <c r="E1967" i="18"/>
  <c r="E1966" i="18"/>
  <c r="E1965" i="18"/>
  <c r="E1964" i="18"/>
  <c r="E1963" i="18"/>
  <c r="E1962" i="18"/>
  <c r="E1961" i="18"/>
  <c r="E1960" i="18"/>
  <c r="E1959" i="18"/>
  <c r="E1958" i="18"/>
  <c r="E1957" i="18"/>
  <c r="E1956" i="18"/>
  <c r="E1955" i="18"/>
  <c r="E1954" i="18"/>
  <c r="E1953" i="18"/>
  <c r="E1952" i="18"/>
  <c r="E1951" i="18"/>
  <c r="E1950" i="18"/>
  <c r="E1949" i="18"/>
  <c r="E1948" i="18"/>
  <c r="E1947" i="18"/>
  <c r="E1946" i="18"/>
  <c r="E1945" i="18"/>
  <c r="E1944" i="18"/>
  <c r="E1943" i="18"/>
  <c r="E1942" i="18"/>
  <c r="E1941" i="18"/>
  <c r="E1940" i="18"/>
  <c r="E1939" i="18"/>
  <c r="E1938" i="18"/>
  <c r="E1937" i="18"/>
  <c r="E1936" i="18"/>
  <c r="E1935" i="18"/>
  <c r="E1934" i="18"/>
  <c r="E1933" i="18"/>
  <c r="E1932" i="18"/>
  <c r="E1931" i="18"/>
  <c r="E1930" i="18"/>
  <c r="E1929" i="18"/>
  <c r="E1928" i="18"/>
  <c r="E1927" i="18"/>
  <c r="E1926" i="18"/>
  <c r="E1925" i="18"/>
  <c r="E1924" i="18"/>
  <c r="E1923" i="18"/>
  <c r="E1922" i="18"/>
  <c r="E1921" i="18"/>
  <c r="E1920" i="18"/>
  <c r="E1919" i="18"/>
  <c r="E1918" i="18"/>
  <c r="E1917" i="18"/>
  <c r="E1916" i="18"/>
  <c r="E1915" i="18"/>
  <c r="E1914" i="18"/>
  <c r="E1913" i="18"/>
  <c r="E1912" i="18"/>
  <c r="E1911" i="18"/>
  <c r="E1910" i="18"/>
  <c r="E1909" i="18"/>
  <c r="E1908" i="18"/>
  <c r="E1907" i="18"/>
  <c r="E1906" i="18"/>
  <c r="E1905" i="18"/>
  <c r="E1904" i="18"/>
  <c r="E1903" i="18"/>
  <c r="E1902" i="18"/>
  <c r="E1901" i="18"/>
  <c r="E1900" i="18"/>
  <c r="E1899" i="18"/>
  <c r="E1898" i="18"/>
  <c r="E1897" i="18"/>
  <c r="E1896" i="18"/>
  <c r="E1895" i="18"/>
  <c r="E1894" i="18"/>
  <c r="E1893" i="18"/>
  <c r="E1892" i="18"/>
  <c r="E1891" i="18"/>
  <c r="E1890" i="18"/>
  <c r="E1889" i="18"/>
  <c r="E1888" i="18"/>
  <c r="E1887" i="18"/>
  <c r="E1886" i="18"/>
  <c r="E1885" i="18"/>
  <c r="E1884" i="18"/>
  <c r="E1883" i="18"/>
  <c r="E1882" i="18"/>
  <c r="E1881" i="18"/>
  <c r="E1880" i="18"/>
  <c r="E1879" i="18"/>
  <c r="E1878" i="18"/>
  <c r="E1877" i="18"/>
  <c r="E1876" i="18"/>
  <c r="E1875" i="18"/>
  <c r="E1874" i="18"/>
  <c r="E1873" i="18"/>
  <c r="E1872" i="18"/>
  <c r="E1871" i="18"/>
  <c r="E1870" i="18"/>
  <c r="E1869" i="18"/>
  <c r="E1868" i="18"/>
  <c r="E1867" i="18"/>
  <c r="E1866" i="18"/>
  <c r="E1865" i="18"/>
  <c r="E1864" i="18"/>
  <c r="E1863" i="18"/>
  <c r="E1862" i="18"/>
  <c r="E1861" i="18"/>
  <c r="E1860" i="18"/>
  <c r="E1859" i="18"/>
  <c r="E1858" i="18"/>
  <c r="E1857" i="18"/>
  <c r="E1856" i="18"/>
  <c r="E1855" i="18"/>
  <c r="E1854" i="18"/>
  <c r="E1853" i="18"/>
  <c r="E1852" i="18"/>
  <c r="E1851" i="18"/>
  <c r="E1850" i="18"/>
  <c r="E1849" i="18"/>
  <c r="E1848" i="18"/>
  <c r="E1847" i="18"/>
  <c r="E1846" i="18"/>
  <c r="E1845" i="18"/>
  <c r="E1844" i="18"/>
  <c r="E1843" i="18"/>
  <c r="E1842" i="18"/>
  <c r="E1841" i="18"/>
  <c r="E1840" i="18"/>
  <c r="E1839" i="18"/>
  <c r="E1838" i="18"/>
  <c r="E1837" i="18"/>
  <c r="E1836" i="18"/>
  <c r="E1835" i="18"/>
  <c r="E1834" i="18"/>
  <c r="E1833" i="18"/>
  <c r="E1832" i="18"/>
  <c r="E1831" i="18"/>
  <c r="E1830" i="18"/>
  <c r="E1829" i="18"/>
  <c r="E1828" i="18"/>
  <c r="E1827" i="18"/>
  <c r="E1826" i="18"/>
  <c r="E1825" i="18"/>
  <c r="E1824" i="18"/>
  <c r="E1823" i="18"/>
  <c r="E1822" i="18"/>
  <c r="E1821" i="18"/>
  <c r="E1820" i="18"/>
  <c r="E1819" i="18"/>
  <c r="E1818" i="18"/>
  <c r="E1817" i="18"/>
  <c r="E1816" i="18"/>
  <c r="E1815" i="18"/>
  <c r="E1814" i="18"/>
  <c r="E1813" i="18"/>
  <c r="E1812" i="18"/>
  <c r="E1811" i="18"/>
  <c r="E1810" i="18"/>
  <c r="E1809" i="18"/>
  <c r="E1808" i="18"/>
  <c r="E1807" i="18"/>
  <c r="E1806" i="18"/>
  <c r="E1805" i="18"/>
  <c r="E1804" i="18"/>
  <c r="E1803" i="18"/>
  <c r="E1802" i="18"/>
  <c r="E1801" i="18"/>
  <c r="E1800" i="18"/>
  <c r="E1799" i="18"/>
  <c r="E1798" i="18"/>
  <c r="E1797" i="18"/>
  <c r="E1796" i="18"/>
  <c r="E1795" i="18"/>
  <c r="E1794" i="18"/>
  <c r="E1793" i="18"/>
  <c r="E1792" i="18"/>
  <c r="E1791" i="18"/>
  <c r="E1790" i="18"/>
  <c r="E1789" i="18"/>
  <c r="E1788" i="18"/>
  <c r="E1787" i="18"/>
  <c r="E1786" i="18"/>
  <c r="E1785" i="18"/>
  <c r="E1784" i="18"/>
  <c r="E1783" i="18"/>
  <c r="E1782" i="18"/>
  <c r="E1781" i="18"/>
  <c r="E1780" i="18"/>
  <c r="E1779" i="18"/>
  <c r="E1778" i="18"/>
  <c r="E1777" i="18"/>
  <c r="E1776" i="18"/>
  <c r="E1775" i="18"/>
  <c r="E1774" i="18"/>
  <c r="E1773" i="18"/>
  <c r="E1772" i="18"/>
  <c r="E1771" i="18"/>
  <c r="E1770" i="18"/>
  <c r="E1769" i="18"/>
  <c r="E1768" i="18"/>
  <c r="E1767" i="18"/>
  <c r="E1766" i="18"/>
  <c r="E1765" i="18"/>
  <c r="E1764" i="18"/>
  <c r="E1763" i="18"/>
  <c r="E1762" i="18"/>
  <c r="E1761" i="18"/>
  <c r="E1760" i="18"/>
  <c r="E1759" i="18"/>
  <c r="E1758" i="18"/>
  <c r="E1757" i="18"/>
  <c r="E1756" i="18"/>
  <c r="E1755" i="18"/>
  <c r="E1754" i="18"/>
  <c r="E1753" i="18"/>
  <c r="E1752" i="18"/>
  <c r="E1751" i="18"/>
  <c r="E1750" i="18"/>
  <c r="E1749" i="18"/>
  <c r="E1748" i="18"/>
  <c r="E1747" i="18"/>
  <c r="E1746" i="18"/>
  <c r="E1745" i="18"/>
  <c r="E1744" i="18"/>
  <c r="E1743" i="18"/>
  <c r="E1742" i="18"/>
  <c r="E1741" i="18"/>
  <c r="E1740" i="18"/>
  <c r="E1739" i="18"/>
  <c r="E1738" i="18"/>
  <c r="E1737" i="18"/>
  <c r="E1736" i="18"/>
  <c r="E1735" i="18"/>
  <c r="E1734" i="18"/>
  <c r="E1733" i="18"/>
  <c r="E1732" i="18"/>
  <c r="E1731" i="18"/>
  <c r="E1730" i="18"/>
  <c r="E1729" i="18"/>
  <c r="E1728" i="18"/>
  <c r="E1727" i="18"/>
  <c r="E1726" i="18"/>
  <c r="E1725" i="18"/>
  <c r="E1724" i="18"/>
  <c r="E1723" i="18"/>
  <c r="E1722" i="18"/>
  <c r="E1721" i="18"/>
  <c r="E1720" i="18"/>
  <c r="E1719" i="18"/>
  <c r="E1718" i="18"/>
  <c r="E1717" i="18"/>
  <c r="E1716" i="18"/>
  <c r="E1715" i="18"/>
  <c r="E1714" i="18"/>
  <c r="E1713" i="18"/>
  <c r="E1712" i="18"/>
  <c r="E1711" i="18"/>
  <c r="E1710" i="18"/>
  <c r="E1709" i="18"/>
  <c r="E1708" i="18"/>
  <c r="E1707" i="18"/>
  <c r="E1706" i="18"/>
  <c r="E1705" i="18"/>
  <c r="E1704" i="18"/>
  <c r="E1703" i="18"/>
  <c r="E1702" i="18"/>
  <c r="E1701" i="18"/>
  <c r="E1700" i="18"/>
  <c r="E1699" i="18"/>
  <c r="E1698" i="18"/>
  <c r="E1697" i="18"/>
  <c r="E1696" i="18"/>
  <c r="E1695" i="18"/>
  <c r="E1694" i="18"/>
  <c r="E1693" i="18"/>
  <c r="E1692" i="18"/>
  <c r="E1691" i="18"/>
  <c r="E1690" i="18"/>
  <c r="E1689" i="18"/>
  <c r="E1688" i="18"/>
  <c r="E1687" i="18"/>
  <c r="E1686" i="18"/>
  <c r="E1685" i="18"/>
  <c r="E1684" i="18"/>
  <c r="E1683" i="18"/>
  <c r="E1682" i="18"/>
  <c r="E1681" i="18"/>
  <c r="E1680" i="18"/>
  <c r="E1679" i="18"/>
  <c r="E1678" i="18"/>
  <c r="E1677" i="18"/>
  <c r="E1676" i="18"/>
  <c r="E1675" i="18"/>
  <c r="E1674" i="18"/>
  <c r="E1673" i="18"/>
  <c r="E1672" i="18"/>
  <c r="E1671" i="18"/>
  <c r="E1670" i="18"/>
  <c r="E1669" i="18"/>
  <c r="E1668" i="18"/>
  <c r="E1667" i="18"/>
  <c r="E1666" i="18"/>
  <c r="E1665" i="18"/>
  <c r="E1664" i="18"/>
  <c r="E1663" i="18"/>
  <c r="E1662" i="18"/>
  <c r="E1661" i="18"/>
  <c r="E1660" i="18"/>
  <c r="E1659" i="18"/>
  <c r="E1658" i="18"/>
  <c r="E1657" i="18"/>
  <c r="E1656" i="18"/>
  <c r="E1655" i="18"/>
  <c r="E1654" i="18"/>
  <c r="E1653" i="18"/>
  <c r="E1652" i="18"/>
  <c r="E1651" i="18"/>
  <c r="E1650" i="18"/>
  <c r="E1649" i="18"/>
  <c r="E1648" i="18"/>
  <c r="E1647" i="18"/>
  <c r="E1646" i="18"/>
  <c r="E1645" i="18"/>
  <c r="E1644" i="18"/>
  <c r="E1643" i="18"/>
  <c r="E1642" i="18"/>
  <c r="E1641" i="18"/>
  <c r="E1640" i="18"/>
  <c r="E1639" i="18"/>
  <c r="E1638" i="18"/>
  <c r="E1637" i="18"/>
  <c r="E1636" i="18"/>
  <c r="E1635" i="18"/>
  <c r="E1634" i="18"/>
  <c r="E1633" i="18"/>
  <c r="E1632" i="18"/>
  <c r="E1631" i="18"/>
  <c r="E1630" i="18"/>
  <c r="E1629" i="18"/>
  <c r="E1628" i="18"/>
  <c r="E1627" i="18"/>
  <c r="E1626" i="18"/>
  <c r="E1625" i="18"/>
  <c r="E1624" i="18"/>
  <c r="E1623" i="18"/>
  <c r="E1622" i="18"/>
  <c r="E1621" i="18"/>
  <c r="E1620" i="18"/>
  <c r="E1619" i="18"/>
  <c r="E1618" i="18"/>
  <c r="E1617" i="18"/>
  <c r="E1616" i="18"/>
  <c r="E1615" i="18"/>
  <c r="E1614" i="18"/>
  <c r="E1613" i="18"/>
  <c r="E1612" i="18"/>
  <c r="E1611" i="18"/>
  <c r="E1610" i="18"/>
  <c r="E1609" i="18"/>
  <c r="E1608" i="18"/>
  <c r="E1607" i="18"/>
  <c r="E1606" i="18"/>
  <c r="E1605" i="18"/>
  <c r="E1604" i="18"/>
  <c r="E1603" i="18"/>
  <c r="E1602" i="18"/>
  <c r="E1601" i="18"/>
  <c r="E1600" i="18"/>
  <c r="E1599" i="18"/>
  <c r="E1598" i="18"/>
  <c r="E1597" i="18"/>
  <c r="E1596" i="18"/>
  <c r="E1595" i="18"/>
  <c r="E1594" i="18"/>
  <c r="E1593" i="18"/>
  <c r="E1592" i="18"/>
  <c r="E1591" i="18"/>
  <c r="E1590" i="18"/>
  <c r="E1589" i="18"/>
  <c r="E1588" i="18"/>
  <c r="E1587" i="18"/>
  <c r="E1586" i="18"/>
  <c r="E1585" i="18"/>
  <c r="E1584" i="18"/>
  <c r="E1583" i="18"/>
  <c r="E1582" i="18"/>
  <c r="E1581" i="18"/>
  <c r="E1580" i="18"/>
  <c r="E1579" i="18"/>
  <c r="E1578" i="18"/>
  <c r="E1577" i="18"/>
  <c r="E1576" i="18"/>
  <c r="E1575" i="18"/>
  <c r="E1574" i="18"/>
  <c r="E1573" i="18"/>
  <c r="E1572" i="18"/>
  <c r="E1571" i="18"/>
  <c r="E1570" i="18"/>
  <c r="E1569" i="18"/>
  <c r="E1568" i="18"/>
  <c r="E1567" i="18"/>
  <c r="E1566" i="18"/>
  <c r="E1565" i="18"/>
  <c r="E1564" i="18"/>
  <c r="E1563" i="18"/>
  <c r="E1562" i="18"/>
  <c r="E1561" i="18"/>
  <c r="E1560" i="18"/>
  <c r="E1559" i="18"/>
  <c r="E1558" i="18"/>
  <c r="E1557" i="18"/>
  <c r="E1556" i="18"/>
  <c r="E1555" i="18"/>
  <c r="E1554" i="18"/>
  <c r="E1553" i="18"/>
  <c r="E1552" i="18"/>
  <c r="E1551" i="18"/>
  <c r="E1550" i="18"/>
  <c r="E1549" i="18"/>
  <c r="E1548" i="18"/>
  <c r="E1547" i="18"/>
  <c r="E1546" i="18"/>
  <c r="E1545" i="18"/>
  <c r="E1544" i="18"/>
  <c r="E1543" i="18"/>
  <c r="E1542" i="18"/>
  <c r="E1541" i="18"/>
  <c r="E1540" i="18"/>
  <c r="E1539" i="18"/>
  <c r="E1538" i="18"/>
  <c r="E1537" i="18"/>
  <c r="E1536" i="18"/>
  <c r="E1535" i="18"/>
  <c r="E1534" i="18"/>
  <c r="E1533" i="18"/>
  <c r="E1532" i="18"/>
  <c r="E1531" i="18"/>
  <c r="E1530" i="18"/>
  <c r="E1529" i="18"/>
  <c r="E1528" i="18"/>
  <c r="E1527" i="18"/>
  <c r="E1526" i="18"/>
  <c r="E1525" i="18"/>
  <c r="E1524" i="18"/>
  <c r="E1523" i="18"/>
  <c r="E1522" i="18"/>
  <c r="E1521" i="18"/>
  <c r="E1520" i="18"/>
  <c r="E1519" i="18"/>
  <c r="E1518" i="18"/>
  <c r="E1517" i="18"/>
  <c r="E1516" i="18"/>
  <c r="E1515" i="18"/>
  <c r="E1514" i="18"/>
  <c r="E1513" i="18"/>
  <c r="E1512" i="18"/>
  <c r="E1511" i="18"/>
  <c r="E1510" i="18"/>
  <c r="E1509" i="18"/>
  <c r="E1508" i="18"/>
  <c r="E1507" i="18"/>
  <c r="E1506" i="18"/>
  <c r="E1505" i="18"/>
  <c r="E1504" i="18"/>
  <c r="E1503" i="18"/>
  <c r="E1502" i="18"/>
  <c r="E1501" i="18"/>
  <c r="E1500" i="18"/>
  <c r="E1499" i="18"/>
  <c r="E1498" i="18"/>
  <c r="E1497" i="18"/>
  <c r="E1496" i="18"/>
  <c r="E1495" i="18"/>
  <c r="E1494" i="18"/>
  <c r="E1493" i="18"/>
  <c r="E1492" i="18"/>
  <c r="E1491" i="18"/>
  <c r="E1490" i="18"/>
  <c r="E1489" i="18"/>
  <c r="E1488" i="18"/>
  <c r="E1487" i="18"/>
  <c r="E1486" i="18"/>
  <c r="E1485" i="18"/>
  <c r="E1484" i="18"/>
  <c r="E1483" i="18"/>
  <c r="E1482" i="18"/>
  <c r="E1481" i="18"/>
  <c r="E1480" i="18"/>
  <c r="E1479" i="18"/>
  <c r="E1478" i="18"/>
  <c r="E1477" i="18"/>
  <c r="E1476" i="18"/>
  <c r="E1475" i="18"/>
  <c r="E1474" i="18"/>
  <c r="E1473" i="18"/>
  <c r="E1472" i="18"/>
  <c r="E1471" i="18"/>
  <c r="E1470" i="18"/>
  <c r="E1469" i="18"/>
  <c r="E1468" i="18"/>
  <c r="E1467" i="18"/>
  <c r="E1466" i="18"/>
  <c r="E1465" i="18"/>
  <c r="E1464" i="18"/>
  <c r="E1463" i="18"/>
  <c r="E1462" i="18"/>
  <c r="E1461" i="18"/>
  <c r="E1460" i="18"/>
  <c r="E1459" i="18"/>
  <c r="E1458" i="18"/>
  <c r="E1457" i="18"/>
  <c r="E1456" i="18"/>
  <c r="E1455" i="18"/>
  <c r="E1454" i="18"/>
  <c r="E1453" i="18"/>
  <c r="E1452" i="18"/>
  <c r="E1451" i="18"/>
  <c r="E1450" i="18"/>
  <c r="E1449" i="18"/>
  <c r="E1448" i="18"/>
  <c r="E1447" i="18"/>
  <c r="E1446" i="18"/>
  <c r="E1445" i="18"/>
  <c r="E1444" i="18"/>
  <c r="E1443" i="18"/>
  <c r="E1442" i="18"/>
  <c r="E1441" i="18"/>
  <c r="E1440" i="18"/>
  <c r="E1439" i="18"/>
  <c r="E1438" i="18"/>
  <c r="E1437" i="18"/>
  <c r="E1436" i="18"/>
  <c r="E1435" i="18"/>
  <c r="E1434" i="18"/>
  <c r="E1433" i="18"/>
  <c r="E1432" i="18"/>
  <c r="E1431" i="18"/>
  <c r="E1430" i="18"/>
  <c r="E1429" i="18"/>
  <c r="E1428" i="18"/>
  <c r="E1427" i="18"/>
  <c r="E1426" i="18"/>
  <c r="E1425" i="18"/>
  <c r="E1424" i="18"/>
  <c r="E1423" i="18"/>
  <c r="E1422" i="18"/>
  <c r="E1421" i="18"/>
  <c r="E1420" i="18"/>
  <c r="E1419" i="18"/>
  <c r="E1418" i="18"/>
  <c r="E1417" i="18"/>
  <c r="E1416" i="18"/>
  <c r="E1415" i="18"/>
  <c r="E1414" i="18"/>
  <c r="E1413" i="18"/>
  <c r="E1412" i="18"/>
  <c r="E1411" i="18"/>
  <c r="E1410" i="18"/>
  <c r="E1409" i="18"/>
  <c r="E1408" i="18"/>
  <c r="E1407" i="18"/>
  <c r="E1406" i="18"/>
  <c r="E1405" i="18"/>
  <c r="E1404" i="18"/>
  <c r="E1403" i="18"/>
  <c r="E1402" i="18"/>
  <c r="E1401" i="18"/>
  <c r="E1400" i="18"/>
  <c r="E1399" i="18"/>
  <c r="E1398" i="18"/>
  <c r="E1397" i="18"/>
  <c r="E1396" i="18"/>
  <c r="E1395" i="18"/>
  <c r="E1394" i="18"/>
  <c r="E1393" i="18"/>
  <c r="E1392" i="18"/>
  <c r="E1391" i="18"/>
  <c r="E1390" i="18"/>
  <c r="E1389" i="18"/>
  <c r="E1388" i="18"/>
  <c r="E1387" i="18"/>
  <c r="E1386" i="18"/>
  <c r="E1385" i="18"/>
  <c r="E1384" i="18"/>
  <c r="E1383" i="18"/>
  <c r="E1382" i="18"/>
  <c r="E1381" i="18"/>
  <c r="E1380" i="18"/>
  <c r="E1379" i="18"/>
  <c r="E1378" i="18"/>
  <c r="E1377" i="18"/>
  <c r="E1376" i="18"/>
  <c r="E1375" i="18"/>
  <c r="E1374" i="18"/>
  <c r="E1373" i="18"/>
  <c r="E1372" i="18"/>
  <c r="E1371" i="18"/>
  <c r="E1370" i="18"/>
  <c r="E1369" i="18"/>
  <c r="E1368" i="18"/>
  <c r="E1367" i="18"/>
  <c r="E1366" i="18"/>
  <c r="E1365" i="18"/>
  <c r="E1364" i="18"/>
  <c r="E1363" i="18"/>
  <c r="E1362" i="18"/>
  <c r="E1361" i="18"/>
  <c r="E1360" i="18"/>
  <c r="E1359" i="18"/>
  <c r="E1358" i="18"/>
  <c r="E1357" i="18"/>
  <c r="E1356" i="18"/>
  <c r="E1355" i="18"/>
  <c r="E1354" i="18"/>
  <c r="E1353" i="18"/>
  <c r="E1352" i="18"/>
  <c r="E1351" i="18"/>
  <c r="E1350" i="18"/>
  <c r="E1349" i="18"/>
  <c r="E1348" i="18"/>
  <c r="E1347" i="18"/>
  <c r="E1346" i="18"/>
  <c r="E1345" i="18"/>
  <c r="E1344" i="18"/>
  <c r="E1343" i="18"/>
  <c r="E1342" i="18"/>
  <c r="E1341" i="18"/>
  <c r="E1340" i="18"/>
  <c r="E1339" i="18"/>
  <c r="E1338" i="18"/>
  <c r="E1337" i="18"/>
  <c r="E1336" i="18"/>
  <c r="E1335" i="18"/>
  <c r="E1334" i="18"/>
  <c r="E1333" i="18"/>
  <c r="E1332" i="18"/>
  <c r="E1331" i="18"/>
  <c r="E1330" i="18"/>
  <c r="E1329" i="18"/>
  <c r="E1328" i="18"/>
  <c r="E1327" i="18"/>
  <c r="E1326" i="18"/>
  <c r="E1325" i="18"/>
  <c r="E1324" i="18"/>
  <c r="E1323" i="18"/>
  <c r="E1322" i="18"/>
  <c r="E1321" i="18"/>
  <c r="E1320" i="18"/>
  <c r="E1319" i="18"/>
  <c r="E1318" i="18"/>
  <c r="E1317" i="18"/>
  <c r="E1316" i="18"/>
  <c r="E1315" i="18"/>
  <c r="E1314" i="18"/>
  <c r="E1313" i="18"/>
  <c r="E1312" i="18"/>
  <c r="E1311" i="18"/>
  <c r="E1310" i="18"/>
  <c r="E1309" i="18"/>
  <c r="E1308" i="18"/>
  <c r="E1307" i="18"/>
  <c r="E1306" i="18"/>
  <c r="E1305" i="18"/>
  <c r="E1304" i="18"/>
  <c r="E1303" i="18"/>
  <c r="E1302" i="18"/>
  <c r="E1301" i="18"/>
  <c r="E1300" i="18"/>
  <c r="E1299" i="18"/>
  <c r="E1298" i="18"/>
  <c r="E1297" i="18"/>
  <c r="E1296" i="18"/>
  <c r="E1295" i="18"/>
  <c r="E1294" i="18"/>
  <c r="E1293" i="18"/>
  <c r="E1292" i="18"/>
  <c r="E1291" i="18"/>
  <c r="E1290" i="18"/>
  <c r="E1289" i="18"/>
  <c r="E1288" i="18"/>
  <c r="E1287" i="18"/>
  <c r="E1286" i="18"/>
  <c r="E1285" i="18"/>
  <c r="E1284" i="18"/>
  <c r="E1283" i="18"/>
  <c r="E1282" i="18"/>
  <c r="E1281" i="18"/>
  <c r="E1280" i="18"/>
  <c r="E1279" i="18"/>
  <c r="E1278" i="18"/>
  <c r="E1277" i="18"/>
  <c r="E1276" i="18"/>
  <c r="E1275" i="18"/>
  <c r="E1274" i="18"/>
  <c r="E1273" i="18"/>
  <c r="E1272" i="18"/>
  <c r="E1271" i="18"/>
  <c r="E1270" i="18"/>
  <c r="E1269" i="18"/>
  <c r="E1268" i="18"/>
  <c r="E1267" i="18"/>
  <c r="E1266" i="18"/>
  <c r="E1265" i="18"/>
  <c r="E1264" i="18"/>
  <c r="E1263" i="18"/>
  <c r="E1262" i="18"/>
  <c r="E1261" i="18"/>
  <c r="E1260" i="18"/>
  <c r="E1259" i="18"/>
  <c r="E1258" i="18"/>
  <c r="E1257" i="18"/>
  <c r="E1256" i="18"/>
  <c r="E1255" i="18"/>
  <c r="E1254" i="18"/>
  <c r="E1253" i="18"/>
  <c r="E1252" i="18"/>
  <c r="E1251" i="18"/>
  <c r="E1250" i="18"/>
  <c r="E1249" i="18"/>
  <c r="E1248" i="18"/>
  <c r="E1247" i="18"/>
  <c r="E1246" i="18"/>
  <c r="E1245" i="18"/>
  <c r="E1244" i="18"/>
  <c r="E1243" i="18"/>
  <c r="E1242" i="18"/>
  <c r="E1241" i="18"/>
  <c r="E1240" i="18"/>
  <c r="E1239" i="18"/>
  <c r="E1238" i="18"/>
  <c r="E1237" i="18"/>
  <c r="E1236" i="18"/>
  <c r="E1235" i="18"/>
  <c r="E1234" i="18"/>
  <c r="E1233" i="18"/>
  <c r="E1232" i="18"/>
  <c r="E1231" i="18"/>
  <c r="E1230" i="18"/>
  <c r="E1229" i="18"/>
  <c r="E1228" i="18"/>
  <c r="E1227" i="18"/>
  <c r="E1226" i="18"/>
  <c r="E1225" i="18"/>
  <c r="E1224" i="18"/>
  <c r="E1223" i="18"/>
  <c r="E1222" i="18"/>
  <c r="E1221" i="18"/>
  <c r="E1220" i="18"/>
  <c r="E1219" i="18"/>
  <c r="E1218" i="18"/>
  <c r="E1217" i="18"/>
  <c r="E1216" i="18"/>
  <c r="E1215" i="18"/>
  <c r="E1214" i="18"/>
  <c r="E1213" i="18"/>
  <c r="E1212" i="18"/>
  <c r="E1211" i="18"/>
  <c r="E1210" i="18"/>
  <c r="E1209" i="18"/>
  <c r="E1208" i="18"/>
  <c r="E1207" i="18"/>
  <c r="E1206" i="18"/>
  <c r="E1205" i="18"/>
  <c r="E1204" i="18"/>
  <c r="E1203" i="18"/>
  <c r="E1202" i="18"/>
  <c r="E1201" i="18"/>
  <c r="E1200" i="18"/>
  <c r="E1199" i="18"/>
  <c r="E1198" i="18"/>
  <c r="E1197" i="18"/>
  <c r="E1196" i="18"/>
  <c r="E1195" i="18"/>
  <c r="E1194" i="18"/>
  <c r="E1193" i="18"/>
  <c r="E1192" i="18"/>
  <c r="E1191" i="18"/>
  <c r="E1190" i="18"/>
  <c r="E1189" i="18"/>
  <c r="E1188" i="18"/>
  <c r="E1187" i="18"/>
  <c r="E1186" i="18"/>
  <c r="E1185" i="18"/>
  <c r="E1184" i="18"/>
  <c r="E1183" i="18"/>
  <c r="E1182" i="18"/>
  <c r="E1181" i="18"/>
  <c r="E1180" i="18"/>
  <c r="E1179" i="18"/>
  <c r="E1178" i="18"/>
  <c r="E1177" i="18"/>
  <c r="E1176" i="18"/>
  <c r="E1175" i="18"/>
  <c r="E1174" i="18"/>
  <c r="E1173" i="18"/>
  <c r="E1172" i="18"/>
  <c r="E1171" i="18"/>
  <c r="E1170" i="18"/>
  <c r="E1169" i="18"/>
  <c r="E1168" i="18"/>
  <c r="E1167" i="18"/>
  <c r="E1166" i="18"/>
  <c r="E1165" i="18"/>
  <c r="E1164" i="18"/>
  <c r="E1163" i="18"/>
  <c r="E1162" i="18"/>
  <c r="E1161" i="18"/>
  <c r="E1160" i="18"/>
  <c r="E1159" i="18"/>
  <c r="E1158" i="18"/>
  <c r="E1157" i="18"/>
  <c r="E1156" i="18"/>
  <c r="E1155" i="18"/>
  <c r="E1154" i="18"/>
  <c r="E1153" i="18"/>
  <c r="E1152" i="18"/>
  <c r="E1151" i="18"/>
  <c r="E1150" i="18"/>
  <c r="E1149" i="18"/>
  <c r="E1148" i="18"/>
  <c r="E1147" i="18"/>
  <c r="E1146" i="18"/>
  <c r="E1145" i="18"/>
  <c r="E1144" i="18"/>
  <c r="E1143" i="18"/>
  <c r="E1142" i="18"/>
  <c r="E1141" i="18"/>
  <c r="E1140" i="18"/>
  <c r="E1139" i="18"/>
  <c r="E1138" i="18"/>
  <c r="E1137" i="18"/>
  <c r="E1136" i="18"/>
  <c r="E1135" i="18"/>
  <c r="E1134" i="18"/>
  <c r="E1133" i="18"/>
  <c r="E1132" i="18"/>
  <c r="E1131" i="18"/>
  <c r="E1130" i="18"/>
  <c r="E1129" i="18"/>
  <c r="E1128" i="18"/>
  <c r="E1127" i="18"/>
  <c r="E1126" i="18"/>
  <c r="E1125" i="18"/>
  <c r="E1124" i="18"/>
  <c r="E1123" i="18"/>
  <c r="E1122" i="18"/>
  <c r="E1121" i="18"/>
  <c r="E1120" i="18"/>
  <c r="E1119" i="18"/>
  <c r="E1118" i="18"/>
  <c r="E1117" i="18"/>
  <c r="E1116" i="18"/>
  <c r="E1115" i="18"/>
  <c r="E1114" i="18"/>
  <c r="E1113" i="18"/>
  <c r="E1112" i="18"/>
  <c r="E1111" i="18"/>
  <c r="E1110" i="18"/>
  <c r="E1109" i="18"/>
  <c r="E1108" i="18"/>
  <c r="E1107" i="18"/>
  <c r="E1106" i="18"/>
  <c r="E1105" i="18"/>
  <c r="E1104" i="18"/>
  <c r="E1103" i="18"/>
  <c r="E1102" i="18"/>
  <c r="E1101" i="18"/>
  <c r="E1100" i="18"/>
  <c r="E1099" i="18"/>
  <c r="E1098" i="18"/>
  <c r="E1097" i="18"/>
  <c r="E1096" i="18"/>
  <c r="E1095" i="18"/>
  <c r="E1094" i="18"/>
  <c r="E1093" i="18"/>
  <c r="E1092" i="18"/>
  <c r="E1091" i="18"/>
  <c r="E1090" i="18"/>
  <c r="E1089" i="18"/>
  <c r="E1088" i="18"/>
  <c r="E1087" i="18"/>
  <c r="E1086" i="18"/>
  <c r="E1085" i="18"/>
  <c r="E1084" i="18"/>
  <c r="E1083" i="18"/>
  <c r="E1082" i="18"/>
  <c r="E1081" i="18"/>
  <c r="E1080" i="18"/>
  <c r="E1079" i="18"/>
  <c r="E1078" i="18"/>
  <c r="E1077" i="18"/>
  <c r="E1076" i="18"/>
  <c r="E1075" i="18"/>
  <c r="E1074" i="18"/>
  <c r="E1073" i="18"/>
  <c r="E1072" i="18"/>
  <c r="E1071" i="18"/>
  <c r="E1070" i="18"/>
  <c r="E1069" i="18"/>
  <c r="E1068" i="18"/>
  <c r="E1067" i="18"/>
  <c r="E1066" i="18"/>
  <c r="E1065" i="18"/>
  <c r="E1064" i="18"/>
  <c r="E1063" i="18"/>
  <c r="E1062" i="18"/>
  <c r="E1061" i="18"/>
  <c r="E1060" i="18"/>
  <c r="E1059" i="18"/>
  <c r="E1058" i="18"/>
  <c r="E1057" i="18"/>
  <c r="E1056" i="18"/>
  <c r="E1055" i="18"/>
  <c r="E1054" i="18"/>
  <c r="E1053" i="18"/>
  <c r="E1052" i="18"/>
  <c r="E1051" i="18"/>
  <c r="E1050" i="18"/>
  <c r="E1049" i="18"/>
  <c r="E1048" i="18"/>
  <c r="E1047" i="18"/>
  <c r="E1046" i="18"/>
  <c r="E1045" i="18"/>
  <c r="E1044" i="18"/>
  <c r="E1043" i="18"/>
  <c r="E1042" i="18"/>
  <c r="E1041" i="18"/>
  <c r="E1040" i="18"/>
  <c r="E1039" i="18"/>
  <c r="E1038" i="18"/>
  <c r="E1037" i="18"/>
  <c r="E1036" i="18"/>
  <c r="E1035" i="18"/>
  <c r="E1034" i="18"/>
  <c r="E1033" i="18"/>
  <c r="E1032" i="18"/>
  <c r="E1031" i="18"/>
  <c r="E1030" i="18"/>
  <c r="E1029" i="18"/>
  <c r="E1028" i="18"/>
  <c r="E1027" i="18"/>
  <c r="E1026" i="18"/>
  <c r="E1025" i="18"/>
  <c r="E1024" i="18"/>
  <c r="E1023" i="18"/>
  <c r="E1022" i="18"/>
  <c r="E1021" i="18"/>
  <c r="E1020" i="18"/>
  <c r="E1019" i="18"/>
  <c r="E1018" i="18"/>
  <c r="E1017" i="18"/>
  <c r="E1016" i="18"/>
  <c r="E1015" i="18"/>
  <c r="E1014" i="18"/>
  <c r="E1013" i="18"/>
  <c r="E1012" i="18"/>
  <c r="E1011" i="18"/>
  <c r="E1010" i="18"/>
  <c r="E1009" i="18"/>
  <c r="E1008" i="18"/>
  <c r="E1007" i="18"/>
  <c r="E1006" i="18"/>
  <c r="E1005" i="18"/>
  <c r="E1004" i="18"/>
  <c r="E1003" i="18"/>
  <c r="E1002" i="18"/>
  <c r="E1001" i="18"/>
  <c r="E1000" i="18"/>
  <c r="E999" i="18"/>
  <c r="E998" i="18"/>
  <c r="E997" i="18"/>
  <c r="E996" i="18"/>
  <c r="E995" i="18"/>
  <c r="E994" i="18"/>
  <c r="E993" i="18"/>
  <c r="E992" i="18"/>
  <c r="E991" i="18"/>
  <c r="E990" i="18"/>
  <c r="E989" i="18"/>
  <c r="E988" i="18"/>
  <c r="E987" i="18"/>
  <c r="E986" i="18"/>
  <c r="E985" i="18"/>
  <c r="E984" i="18"/>
  <c r="E983" i="18"/>
  <c r="E982" i="18"/>
  <c r="E981" i="18"/>
  <c r="E980" i="18"/>
  <c r="E979" i="18"/>
  <c r="E978" i="18"/>
  <c r="E977" i="18"/>
  <c r="E976" i="18"/>
  <c r="E975" i="18"/>
  <c r="E974" i="18"/>
  <c r="E973" i="18"/>
  <c r="E972" i="18"/>
  <c r="E971" i="18"/>
  <c r="E970" i="18"/>
  <c r="E969" i="18"/>
  <c r="E968" i="18"/>
  <c r="E967" i="18"/>
  <c r="E966" i="18"/>
  <c r="E965" i="18"/>
  <c r="E964" i="18"/>
  <c r="E963" i="18"/>
  <c r="E962" i="18"/>
  <c r="E961" i="18"/>
  <c r="E960" i="18"/>
  <c r="E959" i="18"/>
  <c r="E958" i="18"/>
  <c r="E957" i="18"/>
  <c r="E956" i="18"/>
  <c r="E955" i="18"/>
  <c r="E954" i="18"/>
  <c r="E953" i="18"/>
  <c r="E952" i="18"/>
  <c r="E951" i="18"/>
  <c r="E950" i="18"/>
  <c r="E949" i="18"/>
  <c r="E948" i="18"/>
  <c r="E947" i="18"/>
  <c r="E946" i="18"/>
  <c r="E945" i="18"/>
  <c r="E944" i="18"/>
  <c r="E943" i="18"/>
  <c r="E942" i="18"/>
  <c r="E941" i="18"/>
  <c r="E940" i="18"/>
  <c r="E939" i="18"/>
  <c r="E938" i="18"/>
  <c r="E937" i="18"/>
  <c r="E936" i="18"/>
  <c r="E935" i="18"/>
  <c r="E934" i="18"/>
  <c r="E933" i="18"/>
  <c r="E932" i="18"/>
  <c r="E931" i="18"/>
  <c r="E930" i="18"/>
  <c r="E929" i="18"/>
  <c r="E928" i="18"/>
  <c r="E927" i="18"/>
  <c r="E926" i="18"/>
  <c r="E925" i="18"/>
  <c r="E924" i="18"/>
  <c r="E923" i="18"/>
  <c r="E922" i="18"/>
  <c r="E921" i="18"/>
  <c r="E920" i="18"/>
  <c r="E919" i="18"/>
  <c r="E918" i="18"/>
  <c r="E917" i="18"/>
  <c r="E916" i="18"/>
  <c r="E915" i="18"/>
  <c r="E914" i="18"/>
  <c r="E913" i="18"/>
  <c r="E912" i="18"/>
  <c r="E911" i="18"/>
  <c r="E910" i="18"/>
  <c r="E909" i="18"/>
  <c r="E908" i="18"/>
  <c r="E907" i="18"/>
  <c r="E906" i="18"/>
  <c r="E905" i="18"/>
  <c r="E904" i="18"/>
  <c r="E903" i="18"/>
  <c r="E902" i="18"/>
  <c r="E901" i="18"/>
  <c r="E900" i="18"/>
  <c r="E899" i="18"/>
  <c r="E898" i="18"/>
  <c r="E897" i="18"/>
  <c r="E896" i="18"/>
  <c r="E895" i="18"/>
  <c r="E894" i="18"/>
  <c r="E893" i="18"/>
  <c r="E892" i="18"/>
  <c r="E891" i="18"/>
  <c r="E890" i="18"/>
  <c r="E889" i="18"/>
  <c r="E888" i="18"/>
  <c r="E887" i="18"/>
  <c r="E886" i="18"/>
  <c r="E885" i="18"/>
  <c r="E884" i="18"/>
  <c r="E883" i="18"/>
  <c r="E882" i="18"/>
  <c r="E881" i="18"/>
  <c r="E880" i="18"/>
  <c r="E879" i="18"/>
  <c r="E878" i="18"/>
  <c r="E877" i="18"/>
  <c r="E876" i="18"/>
  <c r="E875" i="18"/>
  <c r="E874" i="18"/>
  <c r="E873" i="18"/>
  <c r="E872" i="18"/>
  <c r="E871" i="18"/>
  <c r="E870" i="18"/>
  <c r="E869" i="18"/>
  <c r="E868" i="18"/>
  <c r="E867" i="18"/>
  <c r="E866" i="18"/>
  <c r="E865" i="18"/>
  <c r="E864" i="18"/>
  <c r="E863" i="18"/>
  <c r="E862" i="18"/>
  <c r="E861" i="18"/>
  <c r="E860" i="18"/>
  <c r="E859" i="18"/>
  <c r="E858" i="18"/>
  <c r="E857" i="18"/>
  <c r="E856" i="18"/>
  <c r="E855" i="18"/>
  <c r="E854" i="18"/>
  <c r="E853" i="18"/>
  <c r="E852" i="18"/>
  <c r="E851" i="18"/>
  <c r="E850" i="18"/>
  <c r="E849" i="18"/>
  <c r="E848" i="18"/>
  <c r="E847" i="18"/>
  <c r="E846" i="18"/>
  <c r="E845" i="18"/>
  <c r="E844" i="18"/>
  <c r="E843" i="18"/>
  <c r="E842" i="18"/>
  <c r="E841" i="18"/>
  <c r="E840" i="18"/>
  <c r="E839" i="18"/>
  <c r="E838" i="18"/>
  <c r="E837" i="18"/>
  <c r="E836" i="18"/>
  <c r="E835" i="18"/>
  <c r="E834" i="18"/>
  <c r="E833" i="18"/>
  <c r="E832" i="18"/>
  <c r="E831" i="18"/>
  <c r="E830" i="18"/>
  <c r="E829" i="18"/>
  <c r="E828" i="18"/>
  <c r="E827" i="18"/>
  <c r="E826" i="18"/>
  <c r="E825" i="18"/>
  <c r="E824" i="18"/>
  <c r="E823" i="18"/>
  <c r="E822" i="18"/>
  <c r="E821" i="18"/>
  <c r="E820" i="18"/>
  <c r="E819" i="18"/>
  <c r="E818" i="18"/>
  <c r="E817" i="18"/>
  <c r="E816" i="18"/>
  <c r="E815" i="18"/>
  <c r="E814" i="18"/>
  <c r="E813" i="18"/>
  <c r="E812" i="18"/>
  <c r="E811" i="18"/>
  <c r="E810" i="18"/>
  <c r="E809" i="18"/>
  <c r="E808" i="18"/>
  <c r="E807" i="18"/>
  <c r="E806" i="18"/>
  <c r="E805" i="18"/>
  <c r="E804" i="18"/>
  <c r="E803" i="18"/>
  <c r="E802" i="18"/>
  <c r="E801" i="18"/>
  <c r="E800" i="18"/>
  <c r="E799" i="18"/>
  <c r="E798" i="18"/>
  <c r="E797" i="18"/>
  <c r="E796" i="18"/>
  <c r="E795" i="18"/>
  <c r="E794" i="18"/>
  <c r="E793" i="18"/>
  <c r="E792" i="18"/>
  <c r="E791" i="18"/>
  <c r="E790" i="18"/>
  <c r="E789" i="18"/>
  <c r="E788" i="18"/>
  <c r="E787" i="18"/>
  <c r="E786" i="18"/>
  <c r="E785" i="18"/>
  <c r="E784" i="18"/>
  <c r="E783" i="18"/>
  <c r="E782" i="18"/>
  <c r="E781" i="18"/>
  <c r="E780" i="18"/>
  <c r="E779" i="18"/>
  <c r="E778" i="18"/>
  <c r="E777" i="18"/>
  <c r="E776" i="18"/>
  <c r="E775" i="18"/>
  <c r="E774" i="18"/>
  <c r="E773" i="18"/>
  <c r="E772" i="18"/>
  <c r="E771" i="18"/>
  <c r="E770" i="18"/>
  <c r="E769" i="18"/>
  <c r="E768" i="18"/>
  <c r="E767" i="18"/>
  <c r="E766" i="18"/>
  <c r="E765" i="18"/>
  <c r="E764" i="18"/>
  <c r="E763" i="18"/>
  <c r="E762" i="18"/>
  <c r="E761" i="18"/>
  <c r="E760" i="18"/>
  <c r="E759" i="18"/>
  <c r="E758" i="18"/>
  <c r="E757" i="18"/>
  <c r="E756" i="18"/>
  <c r="E755" i="18"/>
  <c r="E754" i="18"/>
  <c r="E753" i="18"/>
  <c r="E752" i="18"/>
  <c r="E751" i="18"/>
  <c r="E750" i="18"/>
  <c r="E749" i="18"/>
  <c r="E748" i="18"/>
  <c r="E747" i="18"/>
  <c r="E746" i="18"/>
  <c r="E745" i="18"/>
  <c r="E744" i="18"/>
  <c r="E743" i="18"/>
  <c r="E742" i="18"/>
  <c r="E741" i="18"/>
  <c r="E740" i="18"/>
  <c r="E739" i="18"/>
  <c r="E738" i="18"/>
  <c r="E737" i="18"/>
  <c r="E736" i="18"/>
  <c r="E735" i="18"/>
  <c r="E734" i="18"/>
  <c r="E733" i="18"/>
  <c r="E732" i="18"/>
  <c r="E731" i="18"/>
  <c r="E730" i="18"/>
  <c r="E729" i="18"/>
  <c r="E728" i="18"/>
  <c r="E727" i="18"/>
  <c r="E726" i="18"/>
  <c r="E725" i="18"/>
  <c r="E724" i="18"/>
  <c r="E723" i="18"/>
  <c r="E722" i="18"/>
  <c r="E721" i="18"/>
  <c r="E720" i="18"/>
  <c r="E719" i="18"/>
  <c r="E718" i="18"/>
  <c r="E717" i="18"/>
  <c r="E716" i="18"/>
  <c r="E715" i="18"/>
  <c r="E714" i="18"/>
  <c r="E713" i="18"/>
  <c r="E712" i="18"/>
  <c r="E711" i="18"/>
  <c r="E710" i="18"/>
  <c r="E709" i="18"/>
  <c r="E708" i="18"/>
  <c r="E707" i="18"/>
  <c r="E706" i="18"/>
  <c r="E705" i="18"/>
  <c r="E704" i="18"/>
  <c r="E703" i="18"/>
  <c r="E702" i="18"/>
  <c r="E701" i="18"/>
  <c r="E700" i="18"/>
  <c r="E699" i="18"/>
  <c r="E698" i="18"/>
  <c r="E697" i="18"/>
  <c r="E696" i="18"/>
  <c r="E695" i="18"/>
  <c r="E694" i="18"/>
  <c r="E693" i="18"/>
  <c r="E692" i="18"/>
  <c r="E691" i="18"/>
  <c r="E690" i="18"/>
  <c r="E689" i="18"/>
  <c r="E688" i="18"/>
  <c r="E687" i="18"/>
  <c r="E686" i="18"/>
  <c r="E685" i="18"/>
  <c r="E684" i="18"/>
  <c r="E683" i="18"/>
  <c r="E682" i="18"/>
  <c r="E681" i="18"/>
  <c r="E680" i="18"/>
  <c r="E679" i="18"/>
  <c r="E678" i="18"/>
  <c r="E677" i="18"/>
  <c r="E676" i="18"/>
  <c r="E675" i="18"/>
  <c r="E674" i="18"/>
  <c r="E673" i="18"/>
  <c r="E672" i="18"/>
  <c r="E671" i="18"/>
  <c r="E670" i="18"/>
  <c r="E669" i="18"/>
  <c r="E668" i="18"/>
  <c r="E667" i="18"/>
  <c r="E666" i="18"/>
  <c r="E665" i="18"/>
  <c r="E664" i="18"/>
  <c r="E663" i="18"/>
  <c r="E662" i="18"/>
  <c r="E661" i="18"/>
  <c r="E660" i="18"/>
  <c r="E659" i="18"/>
  <c r="E658" i="18"/>
  <c r="E657" i="18"/>
  <c r="E656" i="18"/>
  <c r="E655" i="18"/>
  <c r="E654" i="18"/>
  <c r="E653" i="18"/>
  <c r="E652" i="18"/>
  <c r="E651" i="18"/>
  <c r="E650" i="18"/>
  <c r="E649" i="18"/>
  <c r="E648" i="18"/>
  <c r="E647" i="18"/>
  <c r="E646" i="18"/>
  <c r="E645" i="18"/>
  <c r="E644" i="18"/>
  <c r="E643" i="18"/>
  <c r="E642" i="18"/>
  <c r="E641" i="18"/>
  <c r="E640" i="18"/>
  <c r="E639" i="18"/>
  <c r="E638" i="18"/>
  <c r="E637" i="18"/>
  <c r="E636" i="18"/>
  <c r="E635" i="18"/>
  <c r="E634" i="18"/>
  <c r="E633" i="18"/>
  <c r="E632" i="18"/>
  <c r="E631" i="18"/>
  <c r="E630" i="18"/>
  <c r="E629" i="18"/>
  <c r="E628" i="18"/>
  <c r="E627" i="18"/>
  <c r="E626" i="18"/>
  <c r="E625" i="18"/>
  <c r="E624" i="18"/>
  <c r="E623" i="18"/>
  <c r="E622" i="18"/>
  <c r="E621" i="18"/>
  <c r="E620" i="18"/>
  <c r="E619" i="18"/>
  <c r="E618" i="18"/>
  <c r="E617" i="18"/>
  <c r="E616" i="18"/>
  <c r="E615" i="18"/>
  <c r="E614" i="18"/>
  <c r="E613" i="18"/>
  <c r="E612" i="18"/>
  <c r="E611" i="18"/>
  <c r="E610" i="18"/>
  <c r="E609" i="18"/>
  <c r="E608" i="18"/>
  <c r="E607" i="18"/>
  <c r="E606" i="18"/>
  <c r="E605" i="18"/>
  <c r="E604" i="18"/>
  <c r="E603" i="18"/>
  <c r="E602" i="18"/>
  <c r="E601" i="18"/>
  <c r="E600" i="18"/>
  <c r="E599" i="18"/>
  <c r="E598" i="18"/>
  <c r="E597" i="18"/>
  <c r="E596" i="18"/>
  <c r="E595" i="18"/>
  <c r="E594" i="18"/>
  <c r="E593" i="18"/>
  <c r="E592" i="18"/>
  <c r="E591" i="18"/>
  <c r="E590" i="18"/>
  <c r="E589" i="18"/>
  <c r="E588" i="18"/>
  <c r="E587" i="18"/>
  <c r="E586" i="18"/>
  <c r="E585" i="18"/>
  <c r="E584" i="18"/>
  <c r="E583" i="18"/>
  <c r="E582" i="18"/>
  <c r="E581" i="18"/>
  <c r="E580" i="18"/>
  <c r="E579" i="18"/>
  <c r="E578" i="18"/>
  <c r="E577" i="18"/>
  <c r="E576" i="18"/>
  <c r="E575" i="18"/>
  <c r="E574" i="18"/>
  <c r="E573" i="18"/>
  <c r="E572" i="18"/>
  <c r="E571" i="18"/>
  <c r="E570" i="18"/>
  <c r="E569" i="18"/>
  <c r="E568" i="18"/>
  <c r="E567" i="18"/>
  <c r="E566" i="18"/>
  <c r="E565" i="18"/>
  <c r="E564" i="18"/>
  <c r="E563" i="18"/>
  <c r="E562" i="18"/>
  <c r="E561" i="18"/>
  <c r="E560" i="18"/>
  <c r="E559" i="18"/>
  <c r="E558" i="18"/>
  <c r="E557" i="18"/>
  <c r="E556" i="18"/>
  <c r="E555" i="18"/>
  <c r="E554" i="18"/>
  <c r="E553" i="18"/>
  <c r="E552" i="18"/>
  <c r="E551" i="18"/>
  <c r="E550" i="18"/>
  <c r="E549" i="18"/>
  <c r="E548" i="18"/>
  <c r="E547" i="18"/>
  <c r="E546" i="18"/>
  <c r="E545" i="18"/>
  <c r="E544" i="18"/>
  <c r="E543" i="18"/>
  <c r="E542" i="18"/>
  <c r="E541" i="18"/>
  <c r="E540" i="18"/>
  <c r="E539" i="18"/>
  <c r="E538" i="18"/>
  <c r="E537" i="18"/>
  <c r="E536" i="18"/>
  <c r="E535" i="18"/>
  <c r="E534" i="18"/>
  <c r="E533" i="18"/>
  <c r="E532" i="18"/>
  <c r="E531" i="18"/>
  <c r="E530" i="18"/>
  <c r="E529" i="18"/>
  <c r="E528" i="18"/>
  <c r="E527" i="18"/>
  <c r="E526" i="18"/>
  <c r="E525" i="18"/>
  <c r="E524" i="18"/>
  <c r="E523" i="18"/>
  <c r="E522" i="18"/>
  <c r="E521" i="18"/>
  <c r="E520" i="18"/>
  <c r="E519" i="18"/>
  <c r="E518" i="18"/>
  <c r="E517" i="18"/>
  <c r="E516" i="18"/>
  <c r="E515" i="18"/>
  <c r="E514" i="18"/>
  <c r="E513" i="18"/>
  <c r="E512" i="18"/>
  <c r="E511" i="18"/>
  <c r="E510" i="18"/>
  <c r="E509" i="18"/>
  <c r="E508" i="18"/>
  <c r="E507" i="18"/>
  <c r="E506" i="18"/>
  <c r="E505" i="18"/>
  <c r="E504" i="18"/>
  <c r="E503" i="18"/>
  <c r="E502" i="18"/>
  <c r="E501" i="18"/>
  <c r="E500" i="18"/>
  <c r="E499" i="18"/>
  <c r="E498" i="18"/>
  <c r="E497" i="18"/>
  <c r="E496" i="18"/>
  <c r="E495" i="18"/>
  <c r="E494" i="18"/>
  <c r="E493" i="18"/>
  <c r="E492" i="18"/>
  <c r="E491" i="18"/>
  <c r="E490" i="18"/>
  <c r="E489" i="18"/>
  <c r="E488" i="18"/>
  <c r="E487" i="18"/>
  <c r="E486" i="18"/>
  <c r="E485" i="18"/>
  <c r="E484" i="18"/>
  <c r="E483" i="18"/>
  <c r="E482" i="18"/>
  <c r="E481" i="18"/>
  <c r="E480" i="18"/>
  <c r="E479" i="18"/>
  <c r="E478" i="18"/>
  <c r="E477" i="18"/>
  <c r="E476" i="18"/>
  <c r="E475" i="18"/>
  <c r="E474" i="18"/>
  <c r="E473" i="18"/>
  <c r="E472" i="18"/>
  <c r="E471" i="18"/>
  <c r="E470" i="18"/>
  <c r="E469" i="18"/>
  <c r="E468" i="18"/>
  <c r="E467" i="18"/>
  <c r="E466" i="18"/>
  <c r="E465" i="18"/>
  <c r="E464" i="18"/>
  <c r="E463" i="18"/>
  <c r="E462" i="18"/>
  <c r="E461" i="18"/>
  <c r="E460" i="18"/>
  <c r="E459" i="18"/>
  <c r="E458" i="18"/>
  <c r="E457" i="18"/>
  <c r="E456" i="18"/>
  <c r="E455" i="18"/>
  <c r="E454" i="18"/>
  <c r="E453" i="18"/>
  <c r="E452" i="18"/>
  <c r="E451" i="18"/>
  <c r="E450" i="18"/>
  <c r="E449" i="18"/>
  <c r="E448" i="18"/>
  <c r="E447" i="18"/>
  <c r="E446" i="18"/>
  <c r="E445" i="18"/>
  <c r="E444" i="18"/>
  <c r="E443" i="18"/>
  <c r="E442" i="18"/>
  <c r="E441" i="18"/>
  <c r="E440" i="18"/>
  <c r="E439" i="18"/>
  <c r="E438" i="18"/>
  <c r="E437" i="18"/>
  <c r="E436" i="18"/>
  <c r="E435" i="18"/>
  <c r="E434" i="18"/>
  <c r="E433" i="18"/>
  <c r="E432" i="18"/>
  <c r="E431" i="18"/>
  <c r="E430" i="18"/>
  <c r="E429" i="18"/>
  <c r="E428" i="18"/>
  <c r="E427" i="18"/>
  <c r="E426" i="18"/>
  <c r="E425" i="18"/>
  <c r="E424" i="18"/>
  <c r="E423" i="18"/>
  <c r="E422" i="18"/>
  <c r="E421" i="18"/>
  <c r="E420" i="18"/>
  <c r="E419" i="18"/>
  <c r="E418" i="18"/>
  <c r="E417" i="18"/>
  <c r="E416" i="18"/>
  <c r="E415" i="18"/>
  <c r="E414" i="18"/>
  <c r="E413" i="18"/>
  <c r="E412" i="18"/>
  <c r="E411" i="18"/>
  <c r="E410" i="18"/>
  <c r="E409" i="18"/>
  <c r="E408" i="18"/>
  <c r="E407" i="18"/>
  <c r="E406" i="18"/>
  <c r="E405" i="18"/>
  <c r="E404" i="18"/>
  <c r="E403" i="18"/>
  <c r="E402" i="18"/>
  <c r="E401" i="18"/>
  <c r="E400" i="18"/>
  <c r="E399" i="18"/>
  <c r="E398" i="18"/>
  <c r="E397" i="18"/>
  <c r="E396" i="18"/>
  <c r="E395" i="18"/>
  <c r="E394" i="18"/>
  <c r="E393" i="18"/>
  <c r="E392" i="18"/>
  <c r="E391" i="18"/>
  <c r="E390" i="18"/>
  <c r="E389" i="18"/>
  <c r="E388" i="18"/>
  <c r="E387" i="18"/>
  <c r="E386" i="18"/>
  <c r="E385" i="18"/>
  <c r="E384" i="18"/>
  <c r="E383" i="18"/>
  <c r="E382" i="18"/>
  <c r="E381" i="18"/>
  <c r="E380" i="18"/>
  <c r="E379" i="18"/>
  <c r="E378" i="18"/>
  <c r="E377" i="18"/>
  <c r="E376" i="18"/>
  <c r="E375" i="18"/>
  <c r="E374" i="18"/>
  <c r="E373" i="18"/>
  <c r="E372" i="18"/>
  <c r="E371" i="18"/>
  <c r="E370" i="18"/>
  <c r="E369" i="18"/>
  <c r="E368" i="18"/>
  <c r="E367" i="18"/>
  <c r="E366" i="18"/>
  <c r="E365" i="18"/>
  <c r="E364" i="18"/>
  <c r="E363" i="18"/>
  <c r="E362" i="18"/>
  <c r="E361" i="18"/>
  <c r="E360" i="18"/>
  <c r="E359" i="18"/>
  <c r="E358" i="18"/>
  <c r="E357" i="18"/>
  <c r="E356" i="18"/>
  <c r="E355" i="18"/>
  <c r="E354" i="18"/>
  <c r="E353" i="18"/>
  <c r="E352" i="18"/>
  <c r="E351" i="18"/>
  <c r="E350" i="18"/>
  <c r="E349" i="18"/>
  <c r="E348" i="18"/>
  <c r="E347" i="18"/>
  <c r="E346" i="18"/>
  <c r="E345" i="18"/>
  <c r="E344" i="18"/>
  <c r="E343" i="18"/>
  <c r="E342" i="18"/>
  <c r="E341" i="18"/>
  <c r="E340" i="18"/>
  <c r="E339" i="18"/>
  <c r="E338" i="18"/>
  <c r="E337" i="18"/>
  <c r="E336" i="18"/>
  <c r="E335" i="18"/>
  <c r="E334" i="18"/>
  <c r="E333" i="18"/>
  <c r="E332" i="18"/>
  <c r="E331" i="18"/>
  <c r="E330" i="18"/>
  <c r="E329" i="18"/>
  <c r="E328" i="18"/>
  <c r="E327" i="18"/>
  <c r="E326" i="18"/>
  <c r="E325" i="18"/>
  <c r="E324" i="18"/>
  <c r="E323" i="18"/>
  <c r="E322" i="18"/>
  <c r="E321" i="18"/>
  <c r="E320" i="18"/>
  <c r="E319" i="18"/>
  <c r="E318" i="18"/>
  <c r="E317" i="18"/>
  <c r="E316" i="18"/>
  <c r="E315" i="18"/>
  <c r="E314" i="18"/>
  <c r="E313" i="18"/>
  <c r="E312" i="18"/>
  <c r="E311" i="18"/>
  <c r="E310" i="18"/>
  <c r="E309" i="18"/>
  <c r="E308" i="18"/>
  <c r="E307" i="18"/>
  <c r="E306" i="18"/>
  <c r="E305" i="18"/>
  <c r="E304" i="18"/>
  <c r="E303" i="18"/>
  <c r="E302" i="18"/>
  <c r="E301" i="18"/>
  <c r="E300" i="18"/>
  <c r="E299" i="18"/>
  <c r="E298" i="18"/>
  <c r="E297" i="18"/>
  <c r="E296" i="18"/>
  <c r="E295" i="18"/>
  <c r="E294" i="18"/>
  <c r="E293" i="18"/>
  <c r="E292" i="18"/>
  <c r="E291" i="18"/>
  <c r="E290" i="18"/>
  <c r="E289" i="18"/>
  <c r="E288" i="18"/>
  <c r="E287" i="18"/>
  <c r="E286" i="18"/>
  <c r="E285" i="18"/>
  <c r="E284" i="18"/>
  <c r="E283" i="18"/>
  <c r="E282" i="18"/>
  <c r="E281" i="18"/>
  <c r="E280" i="18"/>
  <c r="E279" i="18"/>
  <c r="E278" i="18"/>
  <c r="E277" i="18"/>
  <c r="E276" i="18"/>
  <c r="E275" i="18"/>
  <c r="E274" i="18"/>
  <c r="E273" i="18"/>
  <c r="E272" i="18"/>
  <c r="E271" i="18"/>
  <c r="E270" i="18"/>
  <c r="E269" i="18"/>
  <c r="E268" i="18"/>
  <c r="E267" i="18"/>
  <c r="E266" i="18"/>
  <c r="E265" i="18"/>
  <c r="E264" i="18"/>
  <c r="E263" i="18"/>
  <c r="E262" i="18"/>
  <c r="E261" i="18"/>
  <c r="E260" i="18"/>
  <c r="E259" i="18"/>
  <c r="E258" i="18"/>
  <c r="E257" i="18"/>
  <c r="E256" i="18"/>
  <c r="E255" i="18"/>
  <c r="E254" i="18"/>
  <c r="E253" i="18"/>
  <c r="E252" i="18"/>
  <c r="E251" i="18"/>
  <c r="E250" i="18"/>
  <c r="E249" i="18"/>
  <c r="E248" i="18"/>
  <c r="E247" i="18"/>
  <c r="E246" i="18"/>
  <c r="E245" i="18"/>
  <c r="E244" i="18"/>
  <c r="E243" i="18"/>
  <c r="E242" i="18"/>
  <c r="E241" i="18"/>
  <c r="E240" i="18"/>
  <c r="E239" i="18"/>
  <c r="E238" i="18"/>
  <c r="E237" i="18"/>
  <c r="E236" i="18"/>
  <c r="E235" i="18"/>
  <c r="E234" i="18"/>
  <c r="E233" i="18"/>
  <c r="E232" i="18"/>
  <c r="E231" i="18"/>
  <c r="E230" i="18"/>
  <c r="E229" i="18"/>
  <c r="E228" i="18"/>
  <c r="E227" i="18"/>
  <c r="E226" i="18"/>
  <c r="E225" i="18"/>
  <c r="E224" i="18"/>
  <c r="E223" i="18"/>
  <c r="E222" i="18"/>
  <c r="E221" i="18"/>
  <c r="E220" i="18"/>
  <c r="E219" i="18"/>
  <c r="E218" i="18"/>
  <c r="E217" i="18"/>
  <c r="E216" i="18"/>
  <c r="E215" i="18"/>
  <c r="E214" i="18"/>
  <c r="E213" i="18"/>
  <c r="E212" i="18"/>
  <c r="E211" i="18"/>
  <c r="E210" i="18"/>
  <c r="E209" i="18"/>
  <c r="E208" i="18"/>
  <c r="E207" i="18"/>
  <c r="E206" i="18"/>
  <c r="E205" i="18"/>
  <c r="E204" i="18"/>
  <c r="E203" i="18"/>
  <c r="E202" i="18"/>
  <c r="E201" i="18"/>
  <c r="E200" i="18"/>
  <c r="E199" i="18"/>
  <c r="E198" i="18"/>
  <c r="E197" i="18"/>
  <c r="E196" i="18"/>
  <c r="E195" i="18"/>
  <c r="E194" i="18"/>
  <c r="E193" i="18"/>
  <c r="E192" i="18"/>
  <c r="E191" i="18"/>
  <c r="E190" i="18"/>
  <c r="E189" i="18"/>
  <c r="E188" i="18"/>
  <c r="E187" i="18"/>
  <c r="E186" i="18"/>
  <c r="E185" i="18"/>
  <c r="E184" i="18"/>
  <c r="E183" i="18"/>
  <c r="E182" i="18"/>
  <c r="E181" i="18"/>
  <c r="E180" i="18"/>
  <c r="E179" i="18"/>
  <c r="E178" i="18"/>
  <c r="E177" i="18"/>
  <c r="E176" i="18"/>
  <c r="E175" i="18"/>
  <c r="E174" i="18"/>
  <c r="E173" i="18"/>
  <c r="E172" i="18"/>
  <c r="E171" i="18"/>
  <c r="E170" i="18"/>
  <c r="E169" i="18"/>
  <c r="E168" i="18"/>
  <c r="E167" i="18"/>
  <c r="E166" i="18"/>
  <c r="E165" i="18"/>
  <c r="E164" i="18"/>
  <c r="E163" i="18"/>
  <c r="E162" i="18"/>
  <c r="E161" i="18"/>
  <c r="E160" i="18"/>
  <c r="E159" i="18"/>
  <c r="E158" i="18"/>
  <c r="E157" i="18"/>
  <c r="E156" i="18"/>
  <c r="E155" i="18"/>
  <c r="E154" i="18"/>
  <c r="E153" i="18"/>
  <c r="E152" i="18"/>
  <c r="E151" i="18"/>
  <c r="E150" i="18"/>
  <c r="E149" i="18"/>
  <c r="E148" i="18"/>
  <c r="E147" i="18"/>
  <c r="E146" i="18"/>
  <c r="E145" i="18"/>
  <c r="E144" i="18"/>
  <c r="E143" i="18"/>
  <c r="E142" i="18"/>
  <c r="E141" i="18"/>
  <c r="E140" i="18"/>
  <c r="E139" i="18"/>
  <c r="E138" i="18"/>
  <c r="E137" i="18"/>
  <c r="E136" i="18"/>
  <c r="E135" i="18"/>
  <c r="E134" i="18"/>
  <c r="E133" i="18"/>
  <c r="E132" i="18"/>
  <c r="E131" i="18"/>
  <c r="E130" i="18"/>
  <c r="E129" i="18"/>
  <c r="E128" i="18"/>
  <c r="E127" i="18"/>
  <c r="E126" i="18"/>
  <c r="E125" i="18"/>
  <c r="E124" i="18"/>
  <c r="E123" i="18"/>
  <c r="E122" i="18"/>
  <c r="E121" i="18"/>
  <c r="E120" i="18"/>
  <c r="E119" i="18"/>
  <c r="E118" i="18"/>
  <c r="E117" i="18"/>
  <c r="E116" i="18"/>
  <c r="E115" i="18"/>
  <c r="E114" i="18"/>
  <c r="E113" i="18"/>
  <c r="E112" i="18"/>
  <c r="E111" i="18"/>
  <c r="E110" i="18"/>
  <c r="E109" i="18"/>
  <c r="E108" i="18"/>
  <c r="E107" i="18"/>
  <c r="E106" i="18"/>
  <c r="E105" i="18"/>
  <c r="E104" i="18"/>
  <c r="E103" i="18"/>
  <c r="E102" i="18"/>
  <c r="E101" i="18"/>
  <c r="E100" i="18"/>
  <c r="E99" i="18"/>
  <c r="E98" i="18"/>
  <c r="E97" i="18"/>
  <c r="E96" i="18"/>
  <c r="E95" i="18"/>
  <c r="E94" i="18"/>
  <c r="E93" i="18"/>
  <c r="E92" i="18"/>
  <c r="E91" i="18"/>
  <c r="E90" i="18"/>
  <c r="E89" i="18"/>
  <c r="E88" i="18"/>
  <c r="E87" i="18"/>
  <c r="E86" i="18"/>
  <c r="E85" i="18"/>
  <c r="E84" i="18"/>
  <c r="E83" i="18"/>
  <c r="E82" i="18"/>
  <c r="E81" i="18"/>
  <c r="E80" i="18"/>
  <c r="E79" i="18"/>
  <c r="E78" i="18"/>
  <c r="E77" i="18"/>
  <c r="E76" i="18"/>
  <c r="E75" i="18"/>
  <c r="E74" i="18"/>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E26" i="18"/>
  <c r="E25" i="18"/>
  <c r="E24" i="18"/>
  <c r="E23" i="18"/>
  <c r="E22" i="18"/>
  <c r="E21" i="18"/>
  <c r="E20" i="18"/>
  <c r="E19" i="18"/>
  <c r="E18" i="18"/>
  <c r="E17" i="18"/>
  <c r="E16" i="18"/>
  <c r="E15" i="18"/>
  <c r="E14" i="18"/>
  <c r="E13" i="18"/>
  <c r="E12" i="18"/>
  <c r="E11" i="18"/>
  <c r="E10" i="18"/>
  <c r="E9" i="18"/>
  <c r="N66" i="31" l="1"/>
  <c r="M66" i="31"/>
  <c r="L66" i="31"/>
  <c r="K66" i="31"/>
  <c r="J66" i="31"/>
  <c r="I66" i="31"/>
  <c r="H66" i="31"/>
  <c r="G66" i="31"/>
  <c r="F66" i="31"/>
  <c r="E66" i="31"/>
  <c r="D66" i="31"/>
  <c r="O58" i="31"/>
  <c r="N58" i="31"/>
  <c r="M58" i="31"/>
  <c r="L58" i="31"/>
  <c r="K58" i="31"/>
  <c r="J58" i="31"/>
  <c r="I58" i="31"/>
  <c r="H58" i="31"/>
  <c r="G58" i="31"/>
  <c r="F58" i="31"/>
  <c r="E58" i="31"/>
  <c r="D58" i="31"/>
  <c r="C21" i="29"/>
  <c r="O26" i="29"/>
  <c r="N26" i="29"/>
  <c r="M26" i="29"/>
  <c r="L26" i="29"/>
  <c r="K26" i="29"/>
  <c r="J26" i="29"/>
  <c r="I26" i="29"/>
  <c r="H26" i="29"/>
  <c r="G26" i="29"/>
  <c r="F26" i="29"/>
  <c r="E26" i="29"/>
  <c r="D26" i="29"/>
  <c r="I9" i="31" l="1"/>
  <c r="C35" i="31" s="1"/>
  <c r="I13" i="31"/>
  <c r="C40" i="31" s="1"/>
  <c r="C15" i="29" l="1"/>
  <c r="D15" i="29"/>
  <c r="I12" i="26" l="1"/>
  <c r="I13" i="26"/>
  <c r="I14" i="26"/>
  <c r="I15" i="26"/>
  <c r="I16" i="26"/>
  <c r="I17" i="26"/>
  <c r="I18" i="26"/>
  <c r="I19" i="26"/>
  <c r="I20" i="26"/>
  <c r="I21" i="26"/>
  <c r="I22" i="26"/>
  <c r="I23" i="26"/>
  <c r="I24" i="26"/>
  <c r="I25" i="26"/>
  <c r="I26" i="26"/>
  <c r="I27" i="26"/>
  <c r="I28" i="26"/>
  <c r="I29" i="26"/>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55" i="26"/>
  <c r="I56" i="26"/>
  <c r="I57" i="26"/>
  <c r="I58" i="26"/>
  <c r="I59" i="26"/>
  <c r="I60" i="26"/>
  <c r="I61" i="26"/>
  <c r="I62" i="26"/>
  <c r="I63" i="26"/>
  <c r="I64" i="26"/>
  <c r="I65" i="26"/>
  <c r="I66" i="26"/>
  <c r="I67" i="26"/>
  <c r="I68" i="26"/>
  <c r="I69" i="26"/>
  <c r="I70" i="26"/>
  <c r="I71" i="26"/>
  <c r="I72" i="26"/>
  <c r="I73" i="26"/>
  <c r="I74" i="26"/>
  <c r="I75" i="26"/>
  <c r="I76" i="26"/>
  <c r="I77" i="26"/>
  <c r="I78" i="26"/>
  <c r="I79" i="26"/>
  <c r="I80" i="26"/>
  <c r="I81" i="26"/>
  <c r="I82" i="26"/>
  <c r="I83" i="26"/>
  <c r="I84" i="26"/>
  <c r="I85" i="26"/>
  <c r="I86" i="26"/>
  <c r="I87" i="26"/>
  <c r="I88" i="26"/>
  <c r="I89" i="26"/>
  <c r="I90" i="26"/>
  <c r="I91" i="26"/>
  <c r="I92" i="26"/>
  <c r="I93" i="26"/>
  <c r="I94" i="26"/>
  <c r="I95" i="26"/>
  <c r="I96" i="26"/>
  <c r="I97" i="26"/>
  <c r="I98" i="26"/>
  <c r="I99" i="26"/>
  <c r="I100" i="26"/>
  <c r="I101" i="26"/>
  <c r="I102" i="26"/>
  <c r="I103" i="26"/>
  <c r="I104" i="26"/>
  <c r="I105" i="26"/>
  <c r="I106" i="26"/>
  <c r="I107" i="26"/>
  <c r="I108" i="26"/>
  <c r="I109" i="26"/>
  <c r="I110" i="26"/>
  <c r="I111" i="26"/>
  <c r="I112" i="26"/>
  <c r="I113" i="26"/>
  <c r="I114" i="26"/>
  <c r="I115" i="26"/>
  <c r="I116" i="26"/>
  <c r="I117" i="26"/>
  <c r="I118" i="26"/>
  <c r="I119" i="26"/>
  <c r="I120" i="26"/>
  <c r="I121" i="26"/>
  <c r="I122" i="26"/>
  <c r="I123" i="26"/>
  <c r="I124" i="26"/>
  <c r="I125" i="26"/>
  <c r="I126" i="26"/>
  <c r="I127" i="26"/>
  <c r="I128" i="26"/>
  <c r="I129" i="26"/>
  <c r="I130" i="26"/>
  <c r="I131" i="26"/>
  <c r="I132" i="26"/>
  <c r="I133" i="26"/>
  <c r="I134" i="26"/>
  <c r="I135" i="26"/>
  <c r="I136" i="26"/>
  <c r="I137" i="26"/>
  <c r="I138" i="26"/>
  <c r="I139" i="26"/>
  <c r="I140" i="26"/>
  <c r="I141" i="26"/>
  <c r="I142" i="26"/>
  <c r="I143" i="26"/>
  <c r="I144" i="26"/>
  <c r="I145" i="26"/>
  <c r="I146" i="26"/>
  <c r="I147" i="26"/>
  <c r="I148" i="26"/>
  <c r="I149" i="26"/>
  <c r="I150" i="26"/>
  <c r="I151" i="26"/>
  <c r="I152" i="26"/>
  <c r="I153" i="26"/>
  <c r="I154" i="26"/>
  <c r="I155" i="26"/>
  <c r="I156" i="26"/>
  <c r="I157" i="26"/>
  <c r="I158" i="26"/>
  <c r="I159" i="26"/>
  <c r="I160" i="26"/>
  <c r="I161" i="26"/>
  <c r="I162" i="26"/>
  <c r="I163" i="26"/>
  <c r="I164" i="26"/>
  <c r="I165" i="26"/>
  <c r="I166" i="26"/>
  <c r="I167" i="26"/>
  <c r="I168" i="26"/>
  <c r="I169" i="26"/>
  <c r="I170" i="26"/>
  <c r="I171" i="26"/>
  <c r="I172" i="26"/>
  <c r="I173" i="26"/>
  <c r="I174" i="26"/>
  <c r="I175" i="26"/>
  <c r="I176" i="26"/>
  <c r="I177" i="26"/>
  <c r="I178" i="26"/>
  <c r="I179" i="26"/>
  <c r="I180" i="26"/>
  <c r="I181" i="26"/>
  <c r="I182" i="26"/>
  <c r="I183" i="26"/>
  <c r="I184" i="26"/>
  <c r="I185" i="26"/>
  <c r="I186" i="26"/>
  <c r="I187" i="26"/>
  <c r="I188" i="26"/>
  <c r="I189" i="26"/>
  <c r="I190" i="26"/>
  <c r="I191" i="26"/>
  <c r="I192" i="26"/>
  <c r="I193" i="26"/>
  <c r="I194" i="26"/>
  <c r="I195" i="26"/>
  <c r="I196" i="26"/>
  <c r="I197" i="26"/>
  <c r="I198" i="26"/>
  <c r="I199" i="26"/>
  <c r="I200" i="26"/>
  <c r="I201" i="26"/>
  <c r="I202" i="26"/>
  <c r="I203" i="26"/>
  <c r="I204" i="26"/>
  <c r="I205" i="26"/>
  <c r="I206" i="26"/>
  <c r="I207" i="26"/>
  <c r="I208" i="26"/>
  <c r="I209" i="26"/>
  <c r="I210" i="26"/>
  <c r="I211" i="26"/>
  <c r="I212" i="26"/>
  <c r="I213" i="26"/>
  <c r="I214" i="26"/>
  <c r="I215" i="26"/>
  <c r="I216" i="26"/>
  <c r="I217" i="26"/>
  <c r="I218" i="26"/>
  <c r="I219" i="26"/>
  <c r="I220" i="26"/>
  <c r="I221" i="26"/>
  <c r="I222" i="26"/>
  <c r="I223" i="26"/>
  <c r="I224" i="26"/>
  <c r="I225" i="26"/>
  <c r="I226" i="26"/>
  <c r="I227" i="26"/>
  <c r="I228" i="26"/>
  <c r="I229" i="26"/>
  <c r="I230" i="26"/>
  <c r="I231" i="26"/>
  <c r="I232" i="26"/>
  <c r="I233" i="26"/>
  <c r="I234" i="26"/>
  <c r="I235" i="26"/>
  <c r="I236" i="26"/>
  <c r="I237" i="26"/>
  <c r="I238" i="26"/>
  <c r="I239" i="26"/>
  <c r="I240" i="26"/>
  <c r="I241" i="26"/>
  <c r="I242" i="26"/>
  <c r="I243" i="26"/>
  <c r="I244" i="26"/>
  <c r="I245" i="26"/>
  <c r="I246" i="26"/>
  <c r="I247" i="26"/>
  <c r="I248" i="26"/>
  <c r="I249" i="26"/>
  <c r="I250" i="26"/>
  <c r="I251" i="26"/>
  <c r="I252" i="26"/>
  <c r="I253" i="26"/>
  <c r="I254" i="26"/>
  <c r="I255" i="26"/>
  <c r="I256" i="26"/>
  <c r="I257" i="26"/>
  <c r="I258" i="26"/>
  <c r="I259" i="26"/>
  <c r="I260" i="26"/>
  <c r="I261" i="26"/>
  <c r="I262" i="26"/>
  <c r="I263" i="26"/>
  <c r="I264" i="26"/>
  <c r="I265" i="26"/>
  <c r="I266" i="26"/>
  <c r="I267" i="26"/>
  <c r="I268" i="26"/>
  <c r="I269" i="26"/>
  <c r="I270" i="26"/>
  <c r="I271" i="26"/>
  <c r="I272" i="26"/>
  <c r="I273" i="26"/>
  <c r="I274" i="26"/>
  <c r="I275" i="26"/>
  <c r="I276" i="26"/>
  <c r="I277" i="26"/>
  <c r="I278" i="26"/>
  <c r="I279" i="26"/>
  <c r="I280" i="26"/>
  <c r="I281" i="26"/>
  <c r="I282" i="26"/>
  <c r="I283" i="26"/>
  <c r="I284" i="26"/>
  <c r="I285" i="26"/>
  <c r="I286" i="26"/>
  <c r="I287" i="26"/>
  <c r="I288" i="26"/>
  <c r="I289" i="26"/>
  <c r="I290" i="26"/>
  <c r="I291" i="26"/>
  <c r="I292" i="26"/>
  <c r="I293" i="26"/>
  <c r="I294" i="26"/>
  <c r="I295" i="26"/>
  <c r="I296" i="26"/>
  <c r="I297" i="26"/>
  <c r="I298" i="26"/>
  <c r="I299" i="26"/>
  <c r="I300" i="26"/>
  <c r="I301" i="26"/>
  <c r="I302" i="26"/>
  <c r="I303" i="26"/>
  <c r="I304" i="26"/>
  <c r="I305" i="26"/>
  <c r="I306" i="26"/>
  <c r="I307" i="26"/>
  <c r="I308" i="26"/>
  <c r="I309" i="26"/>
  <c r="I310" i="26"/>
  <c r="I311" i="26"/>
  <c r="I312" i="26"/>
  <c r="I313" i="26"/>
  <c r="I314" i="26"/>
  <c r="I315" i="26"/>
  <c r="I316" i="26"/>
  <c r="I317" i="26"/>
  <c r="I318" i="26"/>
  <c r="I319" i="26"/>
  <c r="I320" i="26"/>
  <c r="I321" i="26"/>
  <c r="I322" i="26"/>
  <c r="I323" i="26"/>
  <c r="I324" i="26"/>
  <c r="I325" i="26"/>
  <c r="I326" i="26"/>
  <c r="I327" i="26"/>
  <c r="I328" i="26"/>
  <c r="I329" i="26"/>
  <c r="I330" i="26"/>
  <c r="I331" i="26"/>
  <c r="I332" i="26"/>
  <c r="I333" i="26"/>
  <c r="I334" i="26"/>
  <c r="I335" i="26"/>
  <c r="I336" i="26"/>
  <c r="I337" i="26"/>
  <c r="I338" i="26"/>
  <c r="I339" i="26"/>
  <c r="I340" i="26"/>
  <c r="I341" i="26"/>
  <c r="I342" i="26"/>
  <c r="I343" i="26"/>
  <c r="I344" i="26"/>
  <c r="I345" i="26"/>
  <c r="I346" i="26"/>
  <c r="I347" i="26"/>
  <c r="I348" i="26"/>
  <c r="I349" i="26"/>
  <c r="I350" i="26"/>
  <c r="I351" i="26"/>
  <c r="I352" i="26"/>
  <c r="I353" i="26"/>
  <c r="I354" i="26"/>
  <c r="I355" i="26"/>
  <c r="I356" i="26"/>
  <c r="I357" i="26"/>
  <c r="I358" i="26"/>
  <c r="I359" i="26"/>
  <c r="I360" i="26"/>
  <c r="I361" i="26"/>
  <c r="I362" i="26"/>
  <c r="I363" i="26"/>
  <c r="I364" i="26"/>
  <c r="I365" i="26"/>
  <c r="I366" i="26"/>
  <c r="I367" i="26"/>
  <c r="I368" i="26"/>
  <c r="I369" i="26"/>
  <c r="I370" i="26"/>
  <c r="I371" i="26"/>
  <c r="I372" i="26"/>
  <c r="I373" i="26"/>
  <c r="I374" i="26"/>
  <c r="I375" i="26"/>
  <c r="I376" i="26"/>
  <c r="I377" i="26"/>
  <c r="I378" i="26"/>
  <c r="I379" i="26"/>
  <c r="I380" i="26"/>
  <c r="I381" i="26"/>
  <c r="I382" i="26"/>
  <c r="I383" i="26"/>
  <c r="I384" i="26"/>
  <c r="I385" i="26"/>
  <c r="I386" i="26"/>
  <c r="I387" i="26"/>
  <c r="I388" i="26"/>
  <c r="I389" i="26"/>
  <c r="I390" i="26"/>
  <c r="I391" i="26"/>
  <c r="I392" i="26"/>
  <c r="I393" i="26"/>
  <c r="I394" i="26"/>
  <c r="I395" i="26"/>
  <c r="I396" i="26"/>
  <c r="I397" i="26"/>
  <c r="I398" i="26"/>
  <c r="I399" i="26"/>
  <c r="I400" i="26"/>
  <c r="I401" i="26"/>
  <c r="I402" i="26"/>
  <c r="I403" i="26"/>
  <c r="I404" i="26"/>
  <c r="I405" i="26"/>
  <c r="I406" i="26"/>
  <c r="I407" i="26"/>
  <c r="I408" i="26"/>
  <c r="I409" i="26"/>
  <c r="I410" i="26"/>
  <c r="I411" i="26"/>
  <c r="I412" i="26"/>
  <c r="I413" i="26"/>
  <c r="I414" i="26"/>
  <c r="I415" i="26"/>
  <c r="I416" i="26"/>
  <c r="I417" i="26"/>
  <c r="I418" i="26"/>
  <c r="I419" i="26"/>
  <c r="I420" i="26"/>
  <c r="I421" i="26"/>
  <c r="I422" i="26"/>
  <c r="I423" i="26"/>
  <c r="I424" i="26"/>
  <c r="I425" i="26"/>
  <c r="I426" i="26"/>
  <c r="I427" i="26"/>
  <c r="I428" i="26"/>
  <c r="I429" i="26"/>
  <c r="I430" i="26"/>
  <c r="I431" i="26"/>
  <c r="I432" i="26"/>
  <c r="I433" i="26"/>
  <c r="I434" i="26"/>
  <c r="I435" i="26"/>
  <c r="I436" i="26"/>
  <c r="I437" i="26"/>
  <c r="I438" i="26"/>
  <c r="I439" i="26"/>
  <c r="I440" i="26"/>
  <c r="I441" i="26"/>
  <c r="I442" i="26"/>
  <c r="I443" i="26"/>
  <c r="I444" i="26"/>
  <c r="I445" i="26"/>
  <c r="I446" i="26"/>
  <c r="I447" i="26"/>
  <c r="I448" i="26"/>
  <c r="I449" i="26"/>
  <c r="I450" i="26"/>
  <c r="I451" i="26"/>
  <c r="I452" i="26"/>
  <c r="I453" i="26"/>
  <c r="I454" i="26"/>
  <c r="I455" i="26"/>
  <c r="I456" i="26"/>
  <c r="I457" i="26"/>
  <c r="I458" i="26"/>
  <c r="I459" i="26"/>
  <c r="I460" i="26"/>
  <c r="I461" i="26"/>
  <c r="I462" i="26"/>
  <c r="I463" i="26"/>
  <c r="I464" i="26"/>
  <c r="I465" i="26"/>
  <c r="I466" i="26"/>
  <c r="I467" i="26"/>
  <c r="I468" i="26"/>
  <c r="I469" i="26"/>
  <c r="I470" i="26"/>
  <c r="I471" i="26"/>
  <c r="I472" i="26"/>
  <c r="I473" i="26"/>
  <c r="I474" i="26"/>
  <c r="I475" i="26"/>
  <c r="I476" i="26"/>
  <c r="I477" i="26"/>
  <c r="I478" i="26"/>
  <c r="I479" i="26"/>
  <c r="I480" i="26"/>
  <c r="I481" i="26"/>
  <c r="I482" i="26"/>
  <c r="I483" i="26"/>
  <c r="I484" i="26"/>
  <c r="I485" i="26"/>
  <c r="I486" i="26"/>
  <c r="I487" i="26"/>
  <c r="I488" i="26"/>
  <c r="I489" i="26"/>
  <c r="I490" i="26"/>
  <c r="I491" i="26"/>
  <c r="I492" i="26"/>
  <c r="I493" i="26"/>
  <c r="I494" i="26"/>
  <c r="I495" i="26"/>
  <c r="I496" i="26"/>
  <c r="I497" i="26"/>
  <c r="I498" i="26"/>
  <c r="I499" i="26"/>
  <c r="I500" i="26"/>
  <c r="I501" i="26"/>
  <c r="I502" i="26"/>
  <c r="I503" i="26"/>
  <c r="I504" i="26"/>
  <c r="I505" i="26"/>
  <c r="I506" i="26"/>
  <c r="I507" i="26"/>
  <c r="I508" i="26"/>
  <c r="I509" i="26"/>
  <c r="I510" i="26"/>
  <c r="I511" i="26"/>
  <c r="I512" i="26"/>
  <c r="I513" i="26"/>
  <c r="I514" i="26"/>
  <c r="I515" i="26"/>
  <c r="I516" i="26"/>
  <c r="I517" i="26"/>
  <c r="I518" i="26"/>
  <c r="I519" i="26"/>
  <c r="I520" i="26"/>
  <c r="I521" i="26"/>
  <c r="I522" i="26"/>
  <c r="I523" i="26"/>
  <c r="I524" i="26"/>
  <c r="I525" i="26"/>
  <c r="I526" i="26"/>
  <c r="I527" i="26"/>
  <c r="I528" i="26"/>
  <c r="I529" i="26"/>
  <c r="I530" i="26"/>
  <c r="I531" i="26"/>
  <c r="I532" i="26"/>
  <c r="I533" i="26"/>
  <c r="I534" i="26"/>
  <c r="I535" i="26"/>
  <c r="I536" i="26"/>
  <c r="I537" i="26"/>
  <c r="I538" i="26"/>
  <c r="I539" i="26"/>
  <c r="I540" i="26"/>
  <c r="I541" i="26"/>
  <c r="I542" i="26"/>
  <c r="I543" i="26"/>
  <c r="I544" i="26"/>
  <c r="I545" i="26"/>
  <c r="I546" i="26"/>
  <c r="I547" i="26"/>
  <c r="I548" i="26"/>
  <c r="I549" i="26"/>
  <c r="I550" i="26"/>
  <c r="I551" i="26"/>
  <c r="I552" i="26"/>
  <c r="I553" i="26"/>
  <c r="I554" i="26"/>
  <c r="I555" i="26"/>
  <c r="I556" i="26"/>
  <c r="I557" i="26"/>
  <c r="I558" i="26"/>
  <c r="I559" i="26"/>
  <c r="I560" i="26"/>
  <c r="I561" i="26"/>
  <c r="I562" i="26"/>
  <c r="I563" i="26"/>
  <c r="I564" i="26"/>
  <c r="I565" i="26"/>
  <c r="I566" i="26"/>
  <c r="I567" i="26"/>
  <c r="I568" i="26"/>
  <c r="I569" i="26"/>
  <c r="I570" i="26"/>
  <c r="I571" i="26"/>
  <c r="I572" i="26"/>
  <c r="I573" i="26"/>
  <c r="I574" i="26"/>
  <c r="I575" i="26"/>
  <c r="I576" i="26"/>
  <c r="I577" i="26"/>
  <c r="I578" i="26"/>
  <c r="I579" i="26"/>
  <c r="I580" i="26"/>
  <c r="I581" i="26"/>
  <c r="I582" i="26"/>
  <c r="I583" i="26"/>
  <c r="I584" i="26"/>
  <c r="I585" i="26"/>
  <c r="I586" i="26"/>
  <c r="I587" i="26"/>
  <c r="I588" i="26"/>
  <c r="I589" i="26"/>
  <c r="I590" i="26"/>
  <c r="I591" i="26"/>
  <c r="I592" i="26"/>
  <c r="I593" i="26"/>
  <c r="I594" i="26"/>
  <c r="I595" i="26"/>
  <c r="I596" i="26"/>
  <c r="I597" i="26"/>
  <c r="I598" i="26"/>
  <c r="I599" i="26"/>
  <c r="I600" i="26"/>
  <c r="I601" i="26"/>
  <c r="I602" i="26"/>
  <c r="I603" i="26"/>
  <c r="I604" i="26"/>
  <c r="I605" i="26"/>
  <c r="I606" i="26"/>
  <c r="I607" i="26"/>
  <c r="I608" i="26"/>
  <c r="I609" i="26"/>
  <c r="I610" i="26"/>
  <c r="I611" i="26"/>
  <c r="I612" i="26"/>
  <c r="I613" i="26"/>
  <c r="I614" i="26"/>
  <c r="I615" i="26"/>
  <c r="I616" i="26"/>
  <c r="I617" i="26"/>
  <c r="I618" i="26"/>
  <c r="I619" i="26"/>
  <c r="I620" i="26"/>
  <c r="I621" i="26"/>
  <c r="I622" i="26"/>
  <c r="I623" i="26"/>
  <c r="I624" i="26"/>
  <c r="I625" i="26"/>
  <c r="I626" i="26"/>
  <c r="I627" i="26"/>
  <c r="I628" i="26"/>
  <c r="I629" i="26"/>
  <c r="I630" i="26"/>
  <c r="I631" i="26"/>
  <c r="I632" i="26"/>
  <c r="I633" i="26"/>
  <c r="I634" i="26"/>
  <c r="I635" i="26"/>
  <c r="I636" i="26"/>
  <c r="I637" i="26"/>
  <c r="I638" i="26"/>
  <c r="I639" i="26"/>
  <c r="I640" i="26"/>
  <c r="I641" i="26"/>
  <c r="I642" i="26"/>
  <c r="I643" i="26"/>
  <c r="I644" i="26"/>
  <c r="I645" i="26"/>
  <c r="I646" i="26"/>
  <c r="I647" i="26"/>
  <c r="I648" i="26"/>
  <c r="I649" i="26"/>
  <c r="I650" i="26"/>
  <c r="I651" i="26"/>
  <c r="I652" i="26"/>
  <c r="I653" i="26"/>
  <c r="I654" i="26"/>
  <c r="I655" i="26"/>
  <c r="I656" i="26"/>
  <c r="I657" i="26"/>
  <c r="I658" i="26"/>
  <c r="I659" i="26"/>
  <c r="I660" i="26"/>
  <c r="I661" i="26"/>
  <c r="I662" i="26"/>
  <c r="I663" i="26"/>
  <c r="I664" i="26"/>
  <c r="I665" i="26"/>
  <c r="I666" i="26"/>
  <c r="I667" i="26"/>
  <c r="I668" i="26"/>
  <c r="I669" i="26"/>
  <c r="I670" i="26"/>
  <c r="I671" i="26"/>
  <c r="I672" i="26"/>
  <c r="I673" i="26"/>
  <c r="I674" i="26"/>
  <c r="I675" i="26"/>
  <c r="I676" i="26"/>
  <c r="I677" i="26"/>
  <c r="I678" i="26"/>
  <c r="I679" i="26"/>
  <c r="I680" i="26"/>
  <c r="I681" i="26"/>
  <c r="I682" i="26"/>
  <c r="I683" i="26"/>
  <c r="I684" i="26"/>
  <c r="I685" i="26"/>
  <c r="I686" i="26"/>
  <c r="I687" i="26"/>
  <c r="I688" i="26"/>
  <c r="I689" i="26"/>
  <c r="I690" i="26"/>
  <c r="I691" i="26"/>
  <c r="I692" i="26"/>
  <c r="I693" i="26"/>
  <c r="I694" i="26"/>
  <c r="I695" i="26"/>
  <c r="I696" i="26"/>
  <c r="I697" i="26"/>
  <c r="I698" i="26"/>
  <c r="I699" i="26"/>
  <c r="I700" i="26"/>
  <c r="I701" i="26"/>
  <c r="I702" i="26"/>
  <c r="I703" i="26"/>
  <c r="I704" i="26"/>
  <c r="I705" i="26"/>
  <c r="I706" i="26"/>
  <c r="I707" i="26"/>
  <c r="I708" i="26"/>
  <c r="I709" i="26"/>
  <c r="I710" i="26"/>
  <c r="I711" i="26"/>
  <c r="I712" i="26"/>
  <c r="I713" i="26"/>
  <c r="I714" i="26"/>
  <c r="I715" i="26"/>
  <c r="I716" i="26"/>
  <c r="I717" i="26"/>
  <c r="I718" i="26"/>
  <c r="I719" i="26"/>
  <c r="I720" i="26"/>
  <c r="I721" i="26"/>
  <c r="I722" i="26"/>
  <c r="I723" i="26"/>
  <c r="I724" i="26"/>
  <c r="I725" i="26"/>
  <c r="I726" i="26"/>
  <c r="I727" i="26"/>
  <c r="I728" i="26"/>
  <c r="I729" i="26"/>
  <c r="I730" i="26"/>
  <c r="I731" i="26"/>
  <c r="I732" i="26"/>
  <c r="I733" i="26"/>
  <c r="I734" i="26"/>
  <c r="I735" i="26"/>
  <c r="I736" i="26"/>
  <c r="I737" i="26"/>
  <c r="I738" i="26"/>
  <c r="I739" i="26"/>
  <c r="I740" i="26"/>
  <c r="I741" i="26"/>
  <c r="I742" i="26"/>
  <c r="I743" i="26"/>
  <c r="I744" i="26"/>
  <c r="I745" i="26"/>
  <c r="I746" i="26"/>
  <c r="I747" i="26"/>
  <c r="I748" i="26"/>
  <c r="I749" i="26"/>
  <c r="I750" i="26"/>
  <c r="I751" i="26"/>
  <c r="I752" i="26"/>
  <c r="I753" i="26"/>
  <c r="I754" i="26"/>
  <c r="I755" i="26"/>
  <c r="I756" i="26"/>
  <c r="I757" i="26"/>
  <c r="I758" i="26"/>
  <c r="I759" i="26"/>
  <c r="I760" i="26"/>
  <c r="I761" i="26"/>
  <c r="I762" i="26"/>
  <c r="I763" i="26"/>
  <c r="I764" i="26"/>
  <c r="I765" i="26"/>
  <c r="I766" i="26"/>
  <c r="I767" i="26"/>
  <c r="I768" i="26"/>
  <c r="I769" i="26"/>
  <c r="I770" i="26"/>
  <c r="I771" i="26"/>
  <c r="I772" i="26"/>
  <c r="I773" i="26"/>
  <c r="I774" i="26"/>
  <c r="I775" i="26"/>
  <c r="I776" i="26"/>
  <c r="I777" i="26"/>
  <c r="I778" i="26"/>
  <c r="I779" i="26"/>
  <c r="I780" i="26"/>
  <c r="I781" i="26"/>
  <c r="I782" i="26"/>
  <c r="I783" i="26"/>
  <c r="I784" i="26"/>
  <c r="I785" i="26"/>
  <c r="I786" i="26"/>
  <c r="I787" i="26"/>
  <c r="I788" i="26"/>
  <c r="I789" i="26"/>
  <c r="I790" i="26"/>
  <c r="I791" i="26"/>
  <c r="I792" i="26"/>
  <c r="I793" i="26"/>
  <c r="I794" i="26"/>
  <c r="I795" i="26"/>
  <c r="I796" i="26"/>
  <c r="I797" i="26"/>
  <c r="I798" i="26"/>
  <c r="I799" i="26"/>
  <c r="I800" i="26"/>
  <c r="I801" i="26"/>
  <c r="I802" i="26"/>
  <c r="I803" i="26"/>
  <c r="I804" i="26"/>
  <c r="I805" i="26"/>
  <c r="I806" i="26"/>
  <c r="I807" i="26"/>
  <c r="I808" i="26"/>
  <c r="I809" i="26"/>
  <c r="I810" i="26"/>
  <c r="I811" i="26"/>
  <c r="I812" i="26"/>
  <c r="I813" i="26"/>
  <c r="I814" i="26"/>
  <c r="I815" i="26"/>
  <c r="I816" i="26"/>
  <c r="I817" i="26"/>
  <c r="I818" i="26"/>
  <c r="I819" i="26"/>
  <c r="I820" i="26"/>
  <c r="I821" i="26"/>
  <c r="I822" i="26"/>
  <c r="I823" i="26"/>
  <c r="I824" i="26"/>
  <c r="I825" i="26"/>
  <c r="I826" i="26"/>
  <c r="I827" i="26"/>
  <c r="I828" i="26"/>
  <c r="I829" i="26"/>
  <c r="I830" i="26"/>
  <c r="I831" i="26"/>
  <c r="I832" i="26"/>
  <c r="I833" i="26"/>
  <c r="I834" i="26"/>
  <c r="I835" i="26"/>
  <c r="I836" i="26"/>
  <c r="I837" i="26"/>
  <c r="I838" i="26"/>
  <c r="I839" i="26"/>
  <c r="I840" i="26"/>
  <c r="I841" i="26"/>
  <c r="I842" i="26"/>
  <c r="I843" i="26"/>
  <c r="I844" i="26"/>
  <c r="I845" i="26"/>
  <c r="I846" i="26"/>
  <c r="I847" i="26"/>
  <c r="I848" i="26"/>
  <c r="I849" i="26"/>
  <c r="I850" i="26"/>
  <c r="I851" i="26"/>
  <c r="I852" i="26"/>
  <c r="I853" i="26"/>
  <c r="I854" i="26"/>
  <c r="I855" i="26"/>
  <c r="I856" i="26"/>
  <c r="I857" i="26"/>
  <c r="I858" i="26"/>
  <c r="I859" i="26"/>
  <c r="I860" i="26"/>
  <c r="I861" i="26"/>
  <c r="I862" i="26"/>
  <c r="I863" i="26"/>
  <c r="I864" i="26"/>
  <c r="I865" i="26"/>
  <c r="I866" i="26"/>
  <c r="I867" i="26"/>
  <c r="I868" i="26"/>
  <c r="I869" i="26"/>
  <c r="I870" i="26"/>
  <c r="I871" i="26"/>
  <c r="I872" i="26"/>
  <c r="I873" i="26"/>
  <c r="I874" i="26"/>
  <c r="I875" i="26"/>
  <c r="I876" i="26"/>
  <c r="I877" i="26"/>
  <c r="I878" i="26"/>
  <c r="I879" i="26"/>
  <c r="I880" i="26"/>
  <c r="I881" i="26"/>
  <c r="I882" i="26"/>
  <c r="I883" i="26"/>
  <c r="I884" i="26"/>
  <c r="I885" i="26"/>
  <c r="I886" i="26"/>
  <c r="I887" i="26"/>
  <c r="I888" i="26"/>
  <c r="I889" i="26"/>
  <c r="I890" i="26"/>
  <c r="I891" i="26"/>
  <c r="I892" i="26"/>
  <c r="I893" i="26"/>
  <c r="I894" i="26"/>
  <c r="I895" i="26"/>
  <c r="I896" i="26"/>
  <c r="I897" i="26"/>
  <c r="I898" i="26"/>
  <c r="I899" i="26"/>
  <c r="I900" i="26"/>
  <c r="I901" i="26"/>
  <c r="I902" i="26"/>
  <c r="I903" i="26"/>
  <c r="I904" i="26"/>
  <c r="I905" i="26"/>
  <c r="I906" i="26"/>
  <c r="I907" i="26"/>
  <c r="I908" i="26"/>
  <c r="I909" i="26"/>
  <c r="I910" i="26"/>
  <c r="I911" i="26"/>
  <c r="I912" i="26"/>
  <c r="I913" i="26"/>
  <c r="I914" i="26"/>
  <c r="I915" i="26"/>
  <c r="I916" i="26"/>
  <c r="I917" i="26"/>
  <c r="I918" i="26"/>
  <c r="I919" i="26"/>
  <c r="I920" i="26"/>
  <c r="I921" i="26"/>
  <c r="I922" i="26"/>
  <c r="I923" i="26"/>
  <c r="I924" i="26"/>
  <c r="I925" i="26"/>
  <c r="I926" i="26"/>
  <c r="I927" i="26"/>
  <c r="I928" i="26"/>
  <c r="I929" i="26"/>
  <c r="I930" i="26"/>
  <c r="I931" i="26"/>
  <c r="I932" i="26"/>
  <c r="I933" i="26"/>
  <c r="I934" i="26"/>
  <c r="I935" i="26"/>
  <c r="I936" i="26"/>
  <c r="I937" i="26"/>
  <c r="I938" i="26"/>
  <c r="I939" i="26"/>
  <c r="I940" i="26"/>
  <c r="I941" i="26"/>
  <c r="I942" i="26"/>
  <c r="I943" i="26"/>
  <c r="I944" i="26"/>
  <c r="I945" i="26"/>
  <c r="I946" i="26"/>
  <c r="I947" i="26"/>
  <c r="I948" i="26"/>
  <c r="I949" i="26"/>
  <c r="I950" i="26"/>
  <c r="I951" i="26"/>
  <c r="I952" i="26"/>
  <c r="I953" i="26"/>
  <c r="I954" i="26"/>
  <c r="I955" i="26"/>
  <c r="I956" i="26"/>
  <c r="I957" i="26"/>
  <c r="I958" i="26"/>
  <c r="I959" i="26"/>
  <c r="I960" i="26"/>
  <c r="I961" i="26"/>
  <c r="I962" i="26"/>
  <c r="I963" i="26"/>
  <c r="I964" i="26"/>
  <c r="I965" i="26"/>
  <c r="I966" i="26"/>
  <c r="I967" i="26"/>
  <c r="I968" i="26"/>
  <c r="I969" i="26"/>
  <c r="I970" i="26"/>
  <c r="I971" i="26"/>
  <c r="I972" i="26"/>
  <c r="I973" i="26"/>
  <c r="I974" i="26"/>
  <c r="I975" i="26"/>
  <c r="I976" i="26"/>
  <c r="I977" i="26"/>
  <c r="I978" i="26"/>
  <c r="I979" i="26"/>
  <c r="I980" i="26"/>
  <c r="I981" i="26"/>
  <c r="I982" i="26"/>
  <c r="I983" i="26"/>
  <c r="I984" i="26"/>
  <c r="I985" i="26"/>
  <c r="I986" i="26"/>
  <c r="I987" i="26"/>
  <c r="I988" i="26"/>
  <c r="I989" i="26"/>
  <c r="I990" i="26"/>
  <c r="I991" i="26"/>
  <c r="I992" i="26"/>
  <c r="I993" i="26"/>
  <c r="I994" i="26"/>
  <c r="I995" i="26"/>
  <c r="I996" i="26"/>
  <c r="I997" i="26"/>
  <c r="I998" i="26"/>
  <c r="I999" i="26"/>
  <c r="I1000" i="26"/>
  <c r="I1001" i="26"/>
  <c r="I1002" i="26"/>
  <c r="I1003" i="26"/>
  <c r="I1004" i="26"/>
  <c r="I1005" i="26"/>
  <c r="I1006" i="26"/>
  <c r="I1007" i="26"/>
  <c r="I1008" i="26"/>
  <c r="I1009" i="26"/>
  <c r="I1010" i="26"/>
  <c r="I1011" i="26"/>
  <c r="I1012" i="26"/>
  <c r="I1013" i="26"/>
  <c r="I1014" i="26"/>
  <c r="I1015" i="26"/>
  <c r="I1016" i="26"/>
  <c r="I1017" i="26"/>
  <c r="I1018" i="26"/>
  <c r="I1019" i="26"/>
  <c r="I1020" i="26"/>
  <c r="I1021" i="26"/>
  <c r="I1022" i="26"/>
  <c r="I1023" i="26"/>
  <c r="I1024" i="26"/>
  <c r="I1025" i="26"/>
  <c r="I1026" i="26"/>
  <c r="I1027" i="26"/>
  <c r="I1028" i="26"/>
  <c r="I1029" i="26"/>
  <c r="I1030" i="26"/>
  <c r="I1031" i="26"/>
  <c r="I1032" i="26"/>
  <c r="I1033" i="26"/>
  <c r="I1034" i="26"/>
  <c r="I1035" i="26"/>
  <c r="I1036" i="26"/>
  <c r="I1037" i="26"/>
  <c r="I1038" i="26"/>
  <c r="I1039" i="26"/>
  <c r="I1040" i="26"/>
  <c r="I1041" i="26"/>
  <c r="I1042" i="26"/>
  <c r="I1043" i="26"/>
  <c r="I1044" i="26"/>
  <c r="I1045" i="26"/>
  <c r="I1046" i="26"/>
  <c r="I1047" i="26"/>
  <c r="I1048" i="26"/>
  <c r="I1049" i="26"/>
  <c r="I1050" i="26"/>
  <c r="I1051" i="26"/>
  <c r="I1052" i="26"/>
  <c r="I1053" i="26"/>
  <c r="I1054" i="26"/>
  <c r="I1055" i="26"/>
  <c r="I1056" i="26"/>
  <c r="I1057" i="26"/>
  <c r="I1058" i="26"/>
  <c r="I1059" i="26"/>
  <c r="I1060" i="26"/>
  <c r="I1061" i="26"/>
  <c r="I1062" i="26"/>
  <c r="I1063" i="26"/>
  <c r="I1064" i="26"/>
  <c r="I1065" i="26"/>
  <c r="I1066" i="26"/>
  <c r="I1067" i="26"/>
  <c r="I1068" i="26"/>
  <c r="I1069" i="26"/>
  <c r="I1070" i="26"/>
  <c r="I1071" i="26"/>
  <c r="I1072" i="26"/>
  <c r="I1073" i="26"/>
  <c r="I1074" i="26"/>
  <c r="I1075" i="26"/>
  <c r="I1076" i="26"/>
  <c r="I1077" i="26"/>
  <c r="I1078" i="26"/>
  <c r="I1079" i="26"/>
  <c r="I1080" i="26"/>
  <c r="I1081" i="26"/>
  <c r="I1082" i="26"/>
  <c r="I1083" i="26"/>
  <c r="I1084" i="26"/>
  <c r="I1085" i="26"/>
  <c r="I1086" i="26"/>
  <c r="I1087" i="26"/>
  <c r="I1088" i="26"/>
  <c r="I1089" i="26"/>
  <c r="I1090" i="26"/>
  <c r="I1091" i="26"/>
  <c r="I1092" i="26"/>
  <c r="I1093" i="26"/>
  <c r="I1094" i="26"/>
  <c r="I1095" i="26"/>
  <c r="I1096" i="26"/>
  <c r="I1097" i="26"/>
  <c r="I1098" i="26"/>
  <c r="I1099" i="26"/>
  <c r="I1100" i="26"/>
  <c r="I1101" i="26"/>
  <c r="I1102" i="26"/>
  <c r="I1103" i="26"/>
  <c r="I1104" i="26"/>
  <c r="I1105" i="26"/>
  <c r="I1106" i="26"/>
  <c r="I1107" i="26"/>
  <c r="I1108" i="26"/>
  <c r="I1109" i="26"/>
  <c r="I1110" i="26"/>
  <c r="I1111" i="26"/>
  <c r="I1112" i="26"/>
  <c r="I1113" i="26"/>
  <c r="I1114" i="26"/>
  <c r="I1115" i="26"/>
  <c r="I1116" i="26"/>
  <c r="I1117" i="26"/>
  <c r="I1118" i="26"/>
  <c r="I1119" i="26"/>
  <c r="I1120" i="26"/>
  <c r="I1121" i="26"/>
  <c r="I1122" i="26"/>
  <c r="I1123" i="26"/>
  <c r="I1124" i="26"/>
  <c r="I1125" i="26"/>
  <c r="I1126" i="26"/>
  <c r="I1127" i="26"/>
  <c r="I1128" i="26"/>
  <c r="I1129" i="26"/>
  <c r="I1130" i="26"/>
  <c r="I1131" i="26"/>
  <c r="I1132" i="26"/>
  <c r="I1133" i="26"/>
  <c r="I1134" i="26"/>
  <c r="I1135" i="26"/>
  <c r="I1136" i="26"/>
  <c r="I1137" i="26"/>
  <c r="I1138" i="26"/>
  <c r="I1139" i="26"/>
  <c r="I1140" i="26"/>
  <c r="I1141" i="26"/>
  <c r="I1142" i="26"/>
  <c r="I1143" i="26"/>
  <c r="I1144" i="26"/>
  <c r="I1145" i="26"/>
  <c r="I1146" i="26"/>
  <c r="I1147" i="26"/>
  <c r="I1148" i="26"/>
  <c r="I1149" i="26"/>
  <c r="I1150" i="26"/>
  <c r="I1151" i="26"/>
  <c r="I1152" i="26"/>
  <c r="I1153" i="26"/>
  <c r="I1154" i="26"/>
  <c r="I1155" i="26"/>
  <c r="I1156" i="26"/>
  <c r="I1157" i="26"/>
  <c r="I1158" i="26"/>
  <c r="I1159" i="26"/>
  <c r="I1160" i="26"/>
  <c r="I1161" i="26"/>
  <c r="I1162" i="26"/>
  <c r="I1163" i="26"/>
  <c r="I1164" i="26"/>
  <c r="I1165" i="26"/>
  <c r="I1166" i="26"/>
  <c r="I1167" i="26"/>
  <c r="I1168" i="26"/>
  <c r="I1169" i="26"/>
  <c r="I1170" i="26"/>
  <c r="I1171" i="26"/>
  <c r="I1172" i="26"/>
  <c r="I1173" i="26"/>
  <c r="I1174" i="26"/>
  <c r="I1175" i="26"/>
  <c r="I1176" i="26"/>
  <c r="I1177" i="26"/>
  <c r="I1178" i="26"/>
  <c r="I1179" i="26"/>
  <c r="I1180" i="26"/>
  <c r="I1181" i="26"/>
  <c r="I1182" i="26"/>
  <c r="I1183" i="26"/>
  <c r="I1184" i="26"/>
  <c r="I1185" i="26"/>
  <c r="I1186" i="26"/>
  <c r="I1187" i="26"/>
  <c r="I1188" i="26"/>
  <c r="I1189" i="26"/>
  <c r="I1190" i="26"/>
  <c r="I1191" i="26"/>
  <c r="I1192" i="26"/>
  <c r="I1193" i="26"/>
  <c r="I1194" i="26"/>
  <c r="I1195" i="26"/>
  <c r="I1196" i="26"/>
  <c r="I1197" i="26"/>
  <c r="I1198" i="26"/>
  <c r="I1199" i="26"/>
  <c r="I1200" i="26"/>
  <c r="I1201" i="26"/>
  <c r="I1202" i="26"/>
  <c r="I1203" i="26"/>
  <c r="I1204" i="26"/>
  <c r="I1205" i="26"/>
  <c r="I1206" i="26"/>
  <c r="I1207" i="26"/>
  <c r="I1208" i="26"/>
  <c r="I1209" i="26"/>
  <c r="I1210" i="26"/>
  <c r="I1211" i="26"/>
  <c r="I1212" i="26"/>
  <c r="I1213" i="26"/>
  <c r="I1214" i="26"/>
  <c r="I1215" i="26"/>
  <c r="I1216" i="26"/>
  <c r="I1217" i="26"/>
  <c r="I1218" i="26"/>
  <c r="I1219" i="26"/>
  <c r="I1220" i="26"/>
  <c r="I1221" i="26"/>
  <c r="I1222" i="26"/>
  <c r="I1223" i="26"/>
  <c r="I1224" i="26"/>
  <c r="I1225" i="26"/>
  <c r="I1226" i="26"/>
  <c r="I1227" i="26"/>
  <c r="I1228" i="26"/>
  <c r="I1229" i="26"/>
  <c r="I1230" i="26"/>
  <c r="I1231" i="26"/>
  <c r="I1232" i="26"/>
  <c r="I1233" i="26"/>
  <c r="I1234" i="26"/>
  <c r="I1235" i="26"/>
  <c r="I1236" i="26"/>
  <c r="I1237" i="26"/>
  <c r="I1238" i="26"/>
  <c r="I1239" i="26"/>
  <c r="I1240" i="26"/>
  <c r="I1241" i="26"/>
  <c r="I1242" i="26"/>
  <c r="I1243" i="26"/>
  <c r="I1244" i="26"/>
  <c r="I1245" i="26"/>
  <c r="I1246" i="26"/>
  <c r="I1247" i="26"/>
  <c r="I1248" i="26"/>
  <c r="I1249" i="26"/>
  <c r="I1250" i="26"/>
  <c r="I1251" i="26"/>
  <c r="I1252" i="26"/>
  <c r="I1253" i="26"/>
  <c r="I1254" i="26"/>
  <c r="I1255" i="26"/>
  <c r="I1256" i="26"/>
  <c r="I1257" i="26"/>
  <c r="I1258" i="26"/>
  <c r="I1259" i="26"/>
  <c r="I1260" i="26"/>
  <c r="I1261" i="26"/>
  <c r="I1262" i="26"/>
  <c r="I1263" i="26"/>
  <c r="I1264" i="26"/>
  <c r="I1265" i="26"/>
  <c r="I1266" i="26"/>
  <c r="I1267" i="26"/>
  <c r="I1268" i="26"/>
  <c r="I1269" i="26"/>
  <c r="I1270" i="26"/>
  <c r="I1271" i="26"/>
  <c r="I1272" i="26"/>
  <c r="I1273" i="26"/>
  <c r="I1274" i="26"/>
  <c r="I1275" i="26"/>
  <c r="I1276" i="26"/>
  <c r="I1277" i="26"/>
  <c r="I1278" i="26"/>
  <c r="I1279" i="26"/>
  <c r="I1280" i="26"/>
  <c r="I1281" i="26"/>
  <c r="I1282" i="26"/>
  <c r="I1283" i="26"/>
  <c r="I1284" i="26"/>
  <c r="I1285" i="26"/>
  <c r="I1286" i="26"/>
  <c r="I1287" i="26"/>
  <c r="I1288" i="26"/>
  <c r="I1289" i="26"/>
  <c r="I1290" i="26"/>
  <c r="I1291" i="26"/>
  <c r="I1292" i="26"/>
  <c r="I1293" i="26"/>
  <c r="I1294" i="26"/>
  <c r="I1295" i="26"/>
  <c r="I1296" i="26"/>
  <c r="I1297" i="26"/>
  <c r="I1298" i="26"/>
  <c r="I1299" i="26"/>
  <c r="I1300" i="26"/>
  <c r="I1301" i="26"/>
  <c r="I1302" i="26"/>
  <c r="I1303" i="26"/>
  <c r="I1304" i="26"/>
  <c r="I1305" i="26"/>
  <c r="I1306" i="26"/>
  <c r="I1307" i="26"/>
  <c r="I1308" i="26"/>
  <c r="I1309" i="26"/>
  <c r="I1310" i="26"/>
  <c r="I1311" i="26"/>
  <c r="I1312" i="26"/>
  <c r="I1313" i="26"/>
  <c r="I1314" i="26"/>
  <c r="I1315" i="26"/>
  <c r="I1316" i="26"/>
  <c r="I1317" i="26"/>
  <c r="I1318" i="26"/>
  <c r="I1319" i="26"/>
  <c r="I1320" i="26"/>
  <c r="I1321" i="26"/>
  <c r="I1322" i="26"/>
  <c r="I1323" i="26"/>
  <c r="I1324" i="26"/>
  <c r="I1325" i="26"/>
  <c r="I1326" i="26"/>
  <c r="I1327" i="26"/>
  <c r="I1328" i="26"/>
  <c r="I1329" i="26"/>
  <c r="I1330" i="26"/>
  <c r="I1331" i="26"/>
  <c r="I1332" i="26"/>
  <c r="I1333" i="26"/>
  <c r="I1334" i="26"/>
  <c r="I1335" i="26"/>
  <c r="I1336" i="26"/>
  <c r="I1337" i="26"/>
  <c r="I1338" i="26"/>
  <c r="I1339" i="26"/>
  <c r="I1340" i="26"/>
  <c r="I1341" i="26"/>
  <c r="I1342" i="26"/>
  <c r="I1343" i="26"/>
  <c r="I1344" i="26"/>
  <c r="I1345" i="26"/>
  <c r="I1346" i="26"/>
  <c r="I1347" i="26"/>
  <c r="I1348" i="26"/>
  <c r="I1349" i="26"/>
  <c r="I1350" i="26"/>
  <c r="I1351" i="26"/>
  <c r="I1352" i="26"/>
  <c r="I1353" i="26"/>
  <c r="I1354" i="26"/>
  <c r="I1355" i="26"/>
  <c r="I1356" i="26"/>
  <c r="I1357" i="26"/>
  <c r="I1358" i="26"/>
  <c r="I1359" i="26"/>
  <c r="I1360" i="26"/>
  <c r="I1361" i="26"/>
  <c r="I1362" i="26"/>
  <c r="I1363" i="26"/>
  <c r="I1364" i="26"/>
  <c r="I1365" i="26"/>
  <c r="I1366" i="26"/>
  <c r="I1367" i="26"/>
  <c r="I1368" i="26"/>
  <c r="I1369" i="26"/>
  <c r="I1370" i="26"/>
  <c r="I1371" i="26"/>
  <c r="I1372" i="26"/>
  <c r="I1373" i="26"/>
  <c r="I1374" i="26"/>
  <c r="I1375" i="26"/>
  <c r="I1376" i="26"/>
  <c r="I1377" i="26"/>
  <c r="I1378" i="26"/>
  <c r="I1379" i="26"/>
  <c r="I1380" i="26"/>
  <c r="I1381" i="26"/>
  <c r="I1382" i="26"/>
  <c r="I1383" i="26"/>
  <c r="I1384" i="26"/>
  <c r="I1385" i="26"/>
  <c r="I1386" i="26"/>
  <c r="I1387" i="26"/>
  <c r="I1388" i="26"/>
  <c r="I1389" i="26"/>
  <c r="I1390" i="26"/>
  <c r="I1391" i="26"/>
  <c r="I1392" i="26"/>
  <c r="I1393" i="26"/>
  <c r="I1394" i="26"/>
  <c r="I1395" i="26"/>
  <c r="I1396" i="26"/>
  <c r="I1397" i="26"/>
  <c r="I1398" i="26"/>
  <c r="I1399" i="26"/>
  <c r="I1400" i="26"/>
  <c r="I1401" i="26"/>
  <c r="I1402" i="26"/>
  <c r="I1403" i="26"/>
  <c r="I1404" i="26"/>
  <c r="I1405" i="26"/>
  <c r="I1406" i="26"/>
  <c r="I1407" i="26"/>
  <c r="I1408" i="26"/>
  <c r="I1409" i="26"/>
  <c r="I1410" i="26"/>
  <c r="I1411" i="26"/>
  <c r="I1412" i="26"/>
  <c r="I1413" i="26"/>
  <c r="I1414" i="26"/>
  <c r="I1415" i="26"/>
  <c r="I1416" i="26"/>
  <c r="I1417" i="26"/>
  <c r="I1418" i="26"/>
  <c r="I1419" i="26"/>
  <c r="I1420" i="26"/>
  <c r="I1421" i="26"/>
  <c r="I1422" i="26"/>
  <c r="I1423" i="26"/>
  <c r="I1424" i="26"/>
  <c r="I1425" i="26"/>
  <c r="I1426" i="26"/>
  <c r="I1427" i="26"/>
  <c r="I1428" i="26"/>
  <c r="I1429" i="26"/>
  <c r="I1430" i="26"/>
  <c r="I1431" i="26"/>
  <c r="I1432" i="26"/>
  <c r="I1433" i="26"/>
  <c r="I1434" i="26"/>
  <c r="I1435" i="26"/>
  <c r="I1436" i="26"/>
  <c r="I1437" i="26"/>
  <c r="I1438" i="26"/>
  <c r="I1439" i="26"/>
  <c r="I1440" i="26"/>
  <c r="I1441" i="26"/>
  <c r="I1442" i="26"/>
  <c r="I1443" i="26"/>
  <c r="I1444" i="26"/>
  <c r="I1445" i="26"/>
  <c r="I1446" i="26"/>
  <c r="I1447" i="26"/>
  <c r="I1448" i="26"/>
  <c r="I1449" i="26"/>
  <c r="I1450" i="26"/>
  <c r="I1451" i="26"/>
  <c r="I1452" i="26"/>
  <c r="I1453" i="26"/>
  <c r="I1454" i="26"/>
  <c r="I1455" i="26"/>
  <c r="I1456" i="26"/>
  <c r="I1457" i="26"/>
  <c r="I1458" i="26"/>
  <c r="I1459" i="26"/>
  <c r="I1460" i="26"/>
  <c r="I1461" i="26"/>
  <c r="I1462" i="26"/>
  <c r="I1463" i="26"/>
  <c r="I1464" i="26"/>
  <c r="I1465" i="26"/>
  <c r="I1466" i="26"/>
  <c r="I1467" i="26"/>
  <c r="I1468" i="26"/>
  <c r="I1469" i="26"/>
  <c r="I1470" i="26"/>
  <c r="I1471" i="26"/>
  <c r="I1472" i="26"/>
  <c r="I1473" i="26"/>
  <c r="I1474" i="26"/>
  <c r="I1475" i="26"/>
  <c r="I1476" i="26"/>
  <c r="I1477" i="26"/>
  <c r="I1478" i="26"/>
  <c r="I1479" i="26"/>
  <c r="I1480" i="26"/>
  <c r="I1481" i="26"/>
  <c r="I1482" i="26"/>
  <c r="I1483" i="26"/>
  <c r="I1484" i="26"/>
  <c r="I1485" i="26"/>
  <c r="I1486" i="26"/>
  <c r="I1487" i="26"/>
  <c r="I1488" i="26"/>
  <c r="I1489" i="26"/>
  <c r="I1490" i="26"/>
  <c r="I1491" i="26"/>
  <c r="I1492" i="26"/>
  <c r="I1493" i="26"/>
  <c r="I1494" i="26"/>
  <c r="I1495" i="26"/>
  <c r="I1496" i="26"/>
  <c r="I1497" i="26"/>
  <c r="I1498" i="26"/>
  <c r="I1499" i="26"/>
  <c r="I1500" i="26"/>
  <c r="I1501" i="26"/>
  <c r="I1502" i="26"/>
  <c r="I1503" i="26"/>
  <c r="I1504" i="26"/>
  <c r="I1505" i="26"/>
  <c r="I1506" i="26"/>
  <c r="I1507" i="26"/>
  <c r="I1508" i="26"/>
  <c r="I1509" i="26"/>
  <c r="I1510" i="26"/>
  <c r="I1511" i="26"/>
  <c r="I1512" i="26"/>
  <c r="I1513" i="26"/>
  <c r="I1514" i="26"/>
  <c r="I1515" i="26"/>
  <c r="I1516" i="26"/>
  <c r="I1517" i="26"/>
  <c r="I1518" i="26"/>
  <c r="I1519" i="26"/>
  <c r="I1520" i="26"/>
  <c r="I1521" i="26"/>
  <c r="I1522" i="26"/>
  <c r="I1523" i="26"/>
  <c r="I1524" i="26"/>
  <c r="I1525" i="26"/>
  <c r="I1526" i="26"/>
  <c r="I1527" i="26"/>
  <c r="I1528" i="26"/>
  <c r="I1529" i="26"/>
  <c r="I1530" i="26"/>
  <c r="I1531" i="26"/>
  <c r="I1532" i="26"/>
  <c r="I1533" i="26"/>
  <c r="I1534" i="26"/>
  <c r="I1535" i="26"/>
  <c r="I1536" i="26"/>
  <c r="I1537" i="26"/>
  <c r="I1538" i="26"/>
  <c r="I1539" i="26"/>
  <c r="I1540" i="26"/>
  <c r="I1541" i="26"/>
  <c r="I1542" i="26"/>
  <c r="I1543" i="26"/>
  <c r="I1544" i="26"/>
  <c r="I1545" i="26"/>
  <c r="I1546" i="26"/>
  <c r="I1547" i="26"/>
  <c r="I1548" i="26"/>
  <c r="I1549" i="26"/>
  <c r="I1550" i="26"/>
  <c r="I1551" i="26"/>
  <c r="I1552" i="26"/>
  <c r="I1553" i="26"/>
  <c r="I1554" i="26"/>
  <c r="I1555" i="26"/>
  <c r="I1556" i="26"/>
  <c r="I1557" i="26"/>
  <c r="I1558" i="26"/>
  <c r="I1559" i="26"/>
  <c r="I1560" i="26"/>
  <c r="I1561" i="26"/>
  <c r="I1562" i="26"/>
  <c r="I1563" i="26"/>
  <c r="I1564" i="26"/>
  <c r="I1565" i="26"/>
  <c r="I1566" i="26"/>
  <c r="I1567" i="26"/>
  <c r="I1568" i="26"/>
  <c r="I1569" i="26"/>
  <c r="I1570" i="26"/>
  <c r="I1571" i="26"/>
  <c r="I1572" i="26"/>
  <c r="I1573" i="26"/>
  <c r="I1574" i="26"/>
  <c r="I1575" i="26"/>
  <c r="I1576" i="26"/>
  <c r="I1577" i="26"/>
  <c r="I1578" i="26"/>
  <c r="I1579" i="26"/>
  <c r="I1580" i="26"/>
  <c r="I1581" i="26"/>
  <c r="I1582" i="26"/>
  <c r="I1583" i="26"/>
  <c r="I1584" i="26"/>
  <c r="I1585" i="26"/>
  <c r="I1586" i="26"/>
  <c r="I1587" i="26"/>
  <c r="I1588" i="26"/>
  <c r="I1589" i="26"/>
  <c r="I1590" i="26"/>
  <c r="I1591" i="26"/>
  <c r="I1592" i="26"/>
  <c r="I1593" i="26"/>
  <c r="I1594" i="26"/>
  <c r="I1595" i="26"/>
  <c r="I1596" i="26"/>
  <c r="I1597" i="26"/>
  <c r="I1598" i="26"/>
  <c r="I1599" i="26"/>
  <c r="I1600" i="26"/>
  <c r="I1601" i="26"/>
  <c r="I1602" i="26"/>
  <c r="I1603" i="26"/>
  <c r="I1604" i="26"/>
  <c r="I1605" i="26"/>
  <c r="I1606" i="26"/>
  <c r="I1607" i="26"/>
  <c r="I1608" i="26"/>
  <c r="I1609" i="26"/>
  <c r="I1610" i="26"/>
  <c r="I1611" i="26"/>
  <c r="I1612" i="26"/>
  <c r="I1613" i="26"/>
  <c r="I1614" i="26"/>
  <c r="I1615" i="26"/>
  <c r="I1616" i="26"/>
  <c r="I1617" i="26"/>
  <c r="I1618" i="26"/>
  <c r="I1619" i="26"/>
  <c r="I1620" i="26"/>
  <c r="I1621" i="26"/>
  <c r="I1622" i="26"/>
  <c r="I1623" i="26"/>
  <c r="I1624" i="26"/>
  <c r="I1625" i="26"/>
  <c r="I1626" i="26"/>
  <c r="I1627" i="26"/>
  <c r="I1628" i="26"/>
  <c r="I1629" i="26"/>
  <c r="I1630" i="26"/>
  <c r="I1631" i="26"/>
  <c r="I1632" i="26"/>
  <c r="I1633" i="26"/>
  <c r="I1634" i="26"/>
  <c r="I1635" i="26"/>
  <c r="I1636" i="26"/>
  <c r="I1637" i="26"/>
  <c r="I1638" i="26"/>
  <c r="I1639" i="26"/>
  <c r="I1640" i="26"/>
  <c r="I1641" i="26"/>
  <c r="I1642" i="26"/>
  <c r="I1643" i="26"/>
  <c r="I1644" i="26"/>
  <c r="I1645" i="26"/>
  <c r="I1646" i="26"/>
  <c r="I1647" i="26"/>
  <c r="I1648" i="26"/>
  <c r="I1649" i="26"/>
  <c r="I1650" i="26"/>
  <c r="I1651" i="26"/>
  <c r="I1652" i="26"/>
  <c r="I1653" i="26"/>
  <c r="I1654" i="26"/>
  <c r="I1655" i="26"/>
  <c r="I1656" i="26"/>
  <c r="I1657" i="26"/>
  <c r="I1658" i="26"/>
  <c r="I1659" i="26"/>
  <c r="I1660" i="26"/>
  <c r="I1661" i="26"/>
  <c r="I1662" i="26"/>
  <c r="I1663" i="26"/>
  <c r="I1664" i="26"/>
  <c r="I1665" i="26"/>
  <c r="I1666" i="26"/>
  <c r="I1667" i="26"/>
  <c r="I1668" i="26"/>
  <c r="I1669" i="26"/>
  <c r="I1670" i="26"/>
  <c r="I1671" i="26"/>
  <c r="I1672" i="26"/>
  <c r="I1673" i="26"/>
  <c r="I1674" i="26"/>
  <c r="I1675" i="26"/>
  <c r="I1676" i="26"/>
  <c r="I1677" i="26"/>
  <c r="I1678" i="26"/>
  <c r="I1679" i="26"/>
  <c r="I1680" i="26"/>
  <c r="I1681" i="26"/>
  <c r="I1682" i="26"/>
  <c r="I1683" i="26"/>
  <c r="I1684" i="26"/>
  <c r="I1685" i="26"/>
  <c r="I1686" i="26"/>
  <c r="I1687" i="26"/>
  <c r="I1688" i="26"/>
  <c r="I1689" i="26"/>
  <c r="I1690" i="26"/>
  <c r="I1691" i="26"/>
  <c r="I1692" i="26"/>
  <c r="I1693" i="26"/>
  <c r="I1694" i="26"/>
  <c r="I1695" i="26"/>
  <c r="I1696" i="26"/>
  <c r="I1697" i="26"/>
  <c r="I1698" i="26"/>
  <c r="I1699" i="26"/>
  <c r="I1700" i="26"/>
  <c r="I1701" i="26"/>
  <c r="I1702" i="26"/>
  <c r="I1703" i="26"/>
  <c r="I1704" i="26"/>
  <c r="I1705" i="26"/>
  <c r="I1706" i="26"/>
  <c r="I1707" i="26"/>
  <c r="I1708" i="26"/>
  <c r="I1709" i="26"/>
  <c r="I1710" i="26"/>
  <c r="I1711" i="26"/>
  <c r="I1712" i="26"/>
  <c r="I1713" i="26"/>
  <c r="I1714" i="26"/>
  <c r="I1715" i="26"/>
  <c r="I1716" i="26"/>
  <c r="I1717" i="26"/>
  <c r="I1718" i="26"/>
  <c r="I1719" i="26"/>
  <c r="I1720" i="26"/>
  <c r="I1721" i="26"/>
  <c r="I1722" i="26"/>
  <c r="I1723" i="26"/>
  <c r="I1724" i="26"/>
  <c r="I1725" i="26"/>
  <c r="I1726" i="26"/>
  <c r="I1727" i="26"/>
  <c r="I1728" i="26"/>
  <c r="I1729" i="26"/>
  <c r="I1730" i="26"/>
  <c r="I1731" i="26"/>
  <c r="I1732" i="26"/>
  <c r="I1733" i="26"/>
  <c r="I1734" i="26"/>
  <c r="I1735" i="26"/>
  <c r="I1736" i="26"/>
  <c r="I1737" i="26"/>
  <c r="I1738" i="26"/>
  <c r="I1739" i="26"/>
  <c r="I1740" i="26"/>
  <c r="I1741" i="26"/>
  <c r="I1742" i="26"/>
  <c r="I1743" i="26"/>
  <c r="I1744" i="26"/>
  <c r="I1745" i="26"/>
  <c r="I1746" i="26"/>
  <c r="I1747" i="26"/>
  <c r="I1748" i="26"/>
  <c r="I1749" i="26"/>
  <c r="I1750" i="26"/>
  <c r="I1751" i="26"/>
  <c r="I1752" i="26"/>
  <c r="I1753" i="26"/>
  <c r="I1754" i="26"/>
  <c r="I1755" i="26"/>
  <c r="I1756" i="26"/>
  <c r="I1757" i="26"/>
  <c r="I1758" i="26"/>
  <c r="I1759" i="26"/>
  <c r="I1760" i="26"/>
  <c r="I1761" i="26"/>
  <c r="I1762" i="26"/>
  <c r="I1763" i="26"/>
  <c r="I1764" i="26"/>
  <c r="I1765" i="26"/>
  <c r="I1766" i="26"/>
  <c r="I1767" i="26"/>
  <c r="I1768" i="26"/>
  <c r="I1769" i="26"/>
  <c r="I1770" i="26"/>
  <c r="I1771" i="26"/>
  <c r="I1772" i="26"/>
  <c r="I1773" i="26"/>
  <c r="I1774" i="26"/>
  <c r="I1775" i="26"/>
  <c r="I1776" i="26"/>
  <c r="I1777" i="26"/>
  <c r="I1778" i="26"/>
  <c r="I1779" i="26"/>
  <c r="I1780" i="26"/>
  <c r="I1781" i="26"/>
  <c r="I1782" i="26"/>
  <c r="I1783" i="26"/>
  <c r="I1784" i="26"/>
  <c r="I1785" i="26"/>
  <c r="I1786" i="26"/>
  <c r="I1787" i="26"/>
  <c r="I1788" i="26"/>
  <c r="I1789" i="26"/>
  <c r="I1790" i="26"/>
  <c r="I1791" i="26"/>
  <c r="I1792" i="26"/>
  <c r="I1793" i="26"/>
  <c r="I1794" i="26"/>
  <c r="I1795" i="26"/>
  <c r="I1796" i="26"/>
  <c r="I1797" i="26"/>
  <c r="I1798" i="26"/>
  <c r="I1799" i="26"/>
  <c r="I1800" i="26"/>
  <c r="I1801" i="26"/>
  <c r="I1802" i="26"/>
  <c r="I1803" i="26"/>
  <c r="I1804" i="26"/>
  <c r="I1805" i="26"/>
  <c r="I1806" i="26"/>
  <c r="I1807" i="26"/>
  <c r="I1808" i="26"/>
  <c r="I1809" i="26"/>
  <c r="I1810" i="26"/>
  <c r="I1811" i="26"/>
  <c r="I1812" i="26"/>
  <c r="I1813" i="26"/>
  <c r="I1814" i="26"/>
  <c r="I1815" i="26"/>
  <c r="I1816" i="26"/>
  <c r="I1817" i="26"/>
  <c r="I1818" i="26"/>
  <c r="I1819" i="26"/>
  <c r="I1820" i="26"/>
  <c r="I1821" i="26"/>
  <c r="I1822" i="26"/>
  <c r="I1823" i="26"/>
  <c r="I1824" i="26"/>
  <c r="I1825" i="26"/>
  <c r="I1826" i="26"/>
  <c r="I1827" i="26"/>
  <c r="I1828" i="26"/>
  <c r="I1829" i="26"/>
  <c r="I1830" i="26"/>
  <c r="I1831" i="26"/>
  <c r="I1832" i="26"/>
  <c r="I1833" i="26"/>
  <c r="I1834" i="26"/>
  <c r="I1835" i="26"/>
  <c r="I1836" i="26"/>
  <c r="I1837" i="26"/>
  <c r="I1838" i="26"/>
  <c r="I1839" i="26"/>
  <c r="I1840" i="26"/>
  <c r="I1841" i="26"/>
  <c r="I1842" i="26"/>
  <c r="I1843" i="26"/>
  <c r="I1844" i="26"/>
  <c r="I1845" i="26"/>
  <c r="I1846" i="26"/>
  <c r="I1847" i="26"/>
  <c r="I1848" i="26"/>
  <c r="I1849" i="26"/>
  <c r="I1850" i="26"/>
  <c r="I1851" i="26"/>
  <c r="I1852" i="26"/>
  <c r="I1853" i="26"/>
  <c r="I1854" i="26"/>
  <c r="I1855" i="26"/>
  <c r="I1856" i="26"/>
  <c r="I1857" i="26"/>
  <c r="I1858" i="26"/>
  <c r="I1859" i="26"/>
  <c r="I1860" i="26"/>
  <c r="I1861" i="26"/>
  <c r="I1862" i="26"/>
  <c r="I1863" i="26"/>
  <c r="I1864" i="26"/>
  <c r="I1865" i="26"/>
  <c r="I1866" i="26"/>
  <c r="I1867" i="26"/>
  <c r="I1868" i="26"/>
  <c r="I1869" i="26"/>
  <c r="I1870" i="26"/>
  <c r="I1871" i="26"/>
  <c r="I1872" i="26"/>
  <c r="I1873" i="26"/>
  <c r="I1874" i="26"/>
  <c r="I1875" i="26"/>
  <c r="I1876" i="26"/>
  <c r="I1877" i="26"/>
  <c r="I1878" i="26"/>
  <c r="I1879" i="26"/>
  <c r="I1880" i="26"/>
  <c r="I1881" i="26"/>
  <c r="I1882" i="26"/>
  <c r="I1883" i="26"/>
  <c r="I1884" i="26"/>
  <c r="I1885" i="26"/>
  <c r="I1886" i="26"/>
  <c r="I1887" i="26"/>
  <c r="I1888" i="26"/>
  <c r="I1889" i="26"/>
  <c r="I1890" i="26"/>
  <c r="I1891" i="26"/>
  <c r="I1892" i="26"/>
  <c r="I1893" i="26"/>
  <c r="I1894" i="26"/>
  <c r="I1895" i="26"/>
  <c r="I1896" i="26"/>
  <c r="I1897" i="26"/>
  <c r="I1898" i="26"/>
  <c r="I1899" i="26"/>
  <c r="I1900" i="26"/>
  <c r="I1901" i="26"/>
  <c r="I1902" i="26"/>
  <c r="I1903" i="26"/>
  <c r="I1904" i="26"/>
  <c r="I1905" i="26"/>
  <c r="I1906" i="26"/>
  <c r="I1907" i="26"/>
  <c r="I1908" i="26"/>
  <c r="I1909" i="26"/>
  <c r="I1910" i="26"/>
  <c r="I1911" i="26"/>
  <c r="I1912" i="26"/>
  <c r="I1913" i="26"/>
  <c r="I1914" i="26"/>
  <c r="I1915" i="26"/>
  <c r="I1916" i="26"/>
  <c r="I1917" i="26"/>
  <c r="I1918" i="26"/>
  <c r="I1919" i="26"/>
  <c r="I1920" i="26"/>
  <c r="I1921" i="26"/>
  <c r="I1922" i="26"/>
  <c r="I1923" i="26"/>
  <c r="I1924" i="26"/>
  <c r="I1925" i="26"/>
  <c r="I1926" i="26"/>
  <c r="I1927" i="26"/>
  <c r="I1928" i="26"/>
  <c r="I1929" i="26"/>
  <c r="I1930" i="26"/>
  <c r="I1931" i="26"/>
  <c r="I1932" i="26"/>
  <c r="I1933" i="26"/>
  <c r="I1934" i="26"/>
  <c r="I1935" i="26"/>
  <c r="I1936" i="26"/>
  <c r="I1937" i="26"/>
  <c r="I1938" i="26"/>
  <c r="I1939" i="26"/>
  <c r="I1940" i="26"/>
  <c r="I1941" i="26"/>
  <c r="I1942" i="26"/>
  <c r="I1943" i="26"/>
  <c r="I1944" i="26"/>
  <c r="I1945" i="26"/>
  <c r="I1946" i="26"/>
  <c r="I1947" i="26"/>
  <c r="I1948" i="26"/>
  <c r="I1949" i="26"/>
  <c r="I1950" i="26"/>
  <c r="I1951" i="26"/>
  <c r="I1952" i="26"/>
  <c r="I1953" i="26"/>
  <c r="I1954" i="26"/>
  <c r="I1955" i="26"/>
  <c r="I1956" i="26"/>
  <c r="I1957" i="26"/>
  <c r="I1958" i="26"/>
  <c r="I1959" i="26"/>
  <c r="I1960" i="26"/>
  <c r="I1961" i="26"/>
  <c r="I1962" i="26"/>
  <c r="I1963" i="26"/>
  <c r="I1964" i="26"/>
  <c r="I1965" i="26"/>
  <c r="I1966" i="26"/>
  <c r="I1967" i="26"/>
  <c r="I1968" i="26"/>
  <c r="I1969" i="26"/>
  <c r="I1970" i="26"/>
  <c r="I1971" i="26"/>
  <c r="I1972" i="26"/>
  <c r="I1973" i="26"/>
  <c r="I1974" i="26"/>
  <c r="I1975" i="26"/>
  <c r="I1976" i="26"/>
  <c r="I1977" i="26"/>
  <c r="I1978" i="26"/>
  <c r="I1979" i="26"/>
  <c r="I1980" i="26"/>
  <c r="I1981" i="26"/>
  <c r="I1982" i="26"/>
  <c r="I1983" i="26"/>
  <c r="I1984" i="26"/>
  <c r="I1985" i="26"/>
  <c r="I1986" i="26"/>
  <c r="I1987" i="26"/>
  <c r="I1988" i="26"/>
  <c r="I1989" i="26"/>
  <c r="I1990" i="26"/>
  <c r="I1991" i="26"/>
  <c r="I1992" i="26"/>
  <c r="I1993" i="26"/>
  <c r="I1994" i="26"/>
  <c r="I1995" i="26"/>
  <c r="I1996" i="26"/>
  <c r="I1997" i="26"/>
  <c r="I1998" i="26"/>
  <c r="I1999" i="26"/>
  <c r="I2000" i="26"/>
  <c r="I2001" i="26"/>
  <c r="I2002" i="26"/>
  <c r="I2003" i="26"/>
  <c r="I2004" i="26"/>
  <c r="I2005" i="26"/>
  <c r="I2006" i="26"/>
  <c r="I2007" i="26"/>
  <c r="I2008" i="26"/>
  <c r="I2009" i="26"/>
  <c r="I2010" i="26"/>
  <c r="I2011" i="26"/>
  <c r="I2012" i="26"/>
  <c r="I2013" i="26"/>
  <c r="I2014" i="26"/>
  <c r="I2015" i="26"/>
  <c r="I2016" i="26"/>
  <c r="I2017" i="26"/>
  <c r="I2018" i="26"/>
  <c r="I2019" i="26"/>
  <c r="I2020" i="26"/>
  <c r="I2021" i="26"/>
  <c r="I2022" i="26"/>
  <c r="I2023" i="26"/>
  <c r="I2024" i="26"/>
  <c r="I2025" i="26"/>
  <c r="I2026" i="26"/>
  <c r="I2027" i="26"/>
  <c r="I2028" i="26"/>
  <c r="I2029" i="26"/>
  <c r="I2030" i="26"/>
  <c r="I2031" i="26"/>
  <c r="I2032" i="26"/>
  <c r="I2033" i="26"/>
  <c r="I2034" i="26"/>
  <c r="I2035" i="26"/>
  <c r="I2036" i="26"/>
  <c r="I2037" i="26"/>
  <c r="I2038" i="26"/>
  <c r="I2039" i="26"/>
  <c r="I2040" i="26"/>
  <c r="I2041" i="26"/>
  <c r="I2042" i="26"/>
  <c r="I2043" i="26"/>
  <c r="I2044" i="26"/>
  <c r="I2045" i="26"/>
  <c r="I2046" i="26"/>
  <c r="I2047" i="26"/>
  <c r="I2048" i="26"/>
  <c r="I2049" i="26"/>
  <c r="I2050" i="26"/>
  <c r="I2051" i="26"/>
  <c r="I2052" i="26"/>
  <c r="I2053" i="26"/>
  <c r="I2054" i="26"/>
  <c r="I2055" i="26"/>
  <c r="I2056" i="26"/>
  <c r="I2057" i="26"/>
  <c r="I2058" i="26"/>
  <c r="I2059" i="26"/>
  <c r="I2060" i="26"/>
  <c r="I2061" i="26"/>
  <c r="I2062" i="26"/>
  <c r="I2063" i="26"/>
  <c r="I2064" i="26"/>
  <c r="I2065" i="26"/>
  <c r="I2066" i="26"/>
  <c r="I2067" i="26"/>
  <c r="I2068" i="26"/>
  <c r="I2069" i="26"/>
  <c r="I2070" i="26"/>
  <c r="I2071" i="26"/>
  <c r="I2072" i="26"/>
  <c r="I2073" i="26"/>
  <c r="I2074" i="26"/>
  <c r="I2075" i="26"/>
  <c r="I2076" i="26"/>
  <c r="I2077" i="26"/>
  <c r="I2078" i="26"/>
  <c r="I2079" i="26"/>
  <c r="I2080" i="26"/>
  <c r="I2081" i="26"/>
  <c r="I2082" i="26"/>
  <c r="I2083" i="26"/>
  <c r="I2084" i="26"/>
  <c r="I2085" i="26"/>
  <c r="I2086" i="26"/>
  <c r="I2087" i="26"/>
  <c r="I2088" i="26"/>
  <c r="I2089" i="26"/>
  <c r="I2090" i="26"/>
  <c r="I2091" i="26"/>
  <c r="I2092" i="26"/>
  <c r="I2093" i="26"/>
  <c r="I2094" i="26"/>
  <c r="I2095" i="26"/>
  <c r="I2096" i="26"/>
  <c r="I2097" i="26"/>
  <c r="I2098" i="26"/>
  <c r="I2099" i="26"/>
  <c r="I2100" i="26"/>
  <c r="I2101" i="26"/>
  <c r="I2102" i="26"/>
  <c r="I2103" i="26"/>
  <c r="I2104" i="26"/>
  <c r="I2105" i="26"/>
  <c r="I2106" i="26"/>
  <c r="I2107" i="26"/>
  <c r="I2108" i="26"/>
  <c r="I2109" i="26"/>
  <c r="I2110" i="26"/>
  <c r="I2111" i="26"/>
  <c r="I2112" i="26"/>
  <c r="I2113" i="26"/>
  <c r="I2114" i="26"/>
  <c r="I2115" i="26"/>
  <c r="I2116" i="26"/>
  <c r="I2117" i="26"/>
  <c r="I2118" i="26"/>
  <c r="I2119" i="26"/>
  <c r="I2120" i="26"/>
  <c r="I2121" i="26"/>
  <c r="I2122" i="26"/>
  <c r="I2123" i="26"/>
  <c r="I2124" i="26"/>
  <c r="I2125" i="26"/>
  <c r="I2126" i="26"/>
  <c r="I2127" i="26"/>
  <c r="I2128" i="26"/>
  <c r="I2129" i="26"/>
  <c r="I2130" i="26"/>
  <c r="I2131" i="26"/>
  <c r="I2132" i="26"/>
  <c r="I2133" i="26"/>
  <c r="I2134" i="26"/>
  <c r="I2135" i="26"/>
  <c r="I2136" i="26"/>
  <c r="I2137" i="26"/>
  <c r="I2138" i="26"/>
  <c r="I2139" i="26"/>
  <c r="I2140" i="26"/>
  <c r="I2141" i="26"/>
  <c r="I2142" i="26"/>
  <c r="I2143" i="26"/>
  <c r="I2144" i="26"/>
  <c r="I2145" i="26"/>
  <c r="I2146" i="26"/>
  <c r="I2147" i="26"/>
  <c r="I2148" i="26"/>
  <c r="I2149" i="26"/>
  <c r="I2150" i="26"/>
  <c r="I2151" i="26"/>
  <c r="I2152" i="26"/>
  <c r="I2153" i="26"/>
  <c r="I2154" i="26"/>
  <c r="I2155" i="26"/>
  <c r="I2156" i="26"/>
  <c r="I2157" i="26"/>
  <c r="I2158" i="26"/>
  <c r="I2159" i="26"/>
  <c r="I2160" i="26"/>
  <c r="I2161" i="26"/>
  <c r="I2162" i="26"/>
  <c r="I2163" i="26"/>
  <c r="I2164" i="26"/>
  <c r="I2165" i="26"/>
  <c r="I2166" i="26"/>
  <c r="I2167" i="26"/>
  <c r="I2168" i="26"/>
  <c r="I2169" i="26"/>
  <c r="I2170" i="26"/>
  <c r="I2171" i="26"/>
  <c r="I2172" i="26"/>
  <c r="I2173" i="26"/>
  <c r="I2174" i="26"/>
  <c r="I2175" i="26"/>
  <c r="I2176" i="26"/>
  <c r="I2177" i="26"/>
  <c r="I2178" i="26"/>
  <c r="I2179" i="26"/>
  <c r="I2180" i="26"/>
  <c r="I2181" i="26"/>
  <c r="I2182" i="26"/>
  <c r="I2183" i="26"/>
  <c r="I2184" i="26"/>
  <c r="I2185" i="26"/>
  <c r="I2186" i="26"/>
  <c r="I2187" i="26"/>
  <c r="I2188" i="26"/>
  <c r="I2189" i="26"/>
  <c r="I2190" i="26"/>
  <c r="I2191" i="26"/>
  <c r="I2192" i="26"/>
  <c r="I2193" i="26"/>
  <c r="I2194" i="26"/>
  <c r="I2195" i="26"/>
  <c r="I2196" i="26"/>
  <c r="I2197" i="26"/>
  <c r="I2198" i="26"/>
  <c r="I2199" i="26"/>
  <c r="I2200" i="26"/>
  <c r="I2201" i="26"/>
  <c r="I2202" i="26"/>
  <c r="I2203" i="26"/>
  <c r="I2204" i="26"/>
  <c r="I2205" i="26"/>
  <c r="I2206" i="26"/>
  <c r="I2207" i="26"/>
  <c r="I2208" i="26"/>
  <c r="I2209" i="26"/>
  <c r="I2210" i="26"/>
  <c r="I2211" i="26"/>
  <c r="I2212" i="26"/>
  <c r="I2213" i="26"/>
  <c r="I2214" i="26"/>
  <c r="I2215" i="26"/>
  <c r="I2216" i="26"/>
  <c r="I2217" i="26"/>
  <c r="I2218" i="26"/>
  <c r="I2219" i="26"/>
  <c r="I2220" i="26"/>
  <c r="I2221" i="26"/>
  <c r="I2222" i="26"/>
  <c r="I2223" i="26"/>
  <c r="I2224" i="26"/>
  <c r="I2225" i="26"/>
  <c r="I2226" i="26"/>
  <c r="I2227" i="26"/>
  <c r="I2228" i="26"/>
  <c r="I2229" i="26"/>
  <c r="I2230" i="26"/>
  <c r="I2231" i="26"/>
  <c r="I2232" i="26"/>
  <c r="I2233" i="26"/>
  <c r="I2234" i="26"/>
  <c r="I2235" i="26"/>
  <c r="I2236" i="26"/>
  <c r="I2237" i="26"/>
  <c r="I2238" i="26"/>
  <c r="I2239" i="26"/>
  <c r="I2240" i="26"/>
  <c r="I2241" i="26"/>
  <c r="I2242" i="26"/>
  <c r="I2243" i="26"/>
  <c r="I2244" i="26"/>
  <c r="I2245" i="26"/>
  <c r="I2246" i="26"/>
  <c r="I2247" i="26"/>
  <c r="I2248" i="26"/>
  <c r="I2249" i="26"/>
  <c r="I2250" i="26"/>
  <c r="I2251" i="26"/>
  <c r="I2252" i="26"/>
  <c r="I2253" i="26"/>
  <c r="I2254" i="26"/>
  <c r="I2255" i="26"/>
  <c r="I2256" i="26"/>
  <c r="I2257" i="26"/>
  <c r="I2258" i="26"/>
  <c r="I2259" i="26"/>
  <c r="I2260" i="26"/>
  <c r="I2261" i="26"/>
  <c r="I2262" i="26"/>
  <c r="I2263" i="26"/>
  <c r="I2264" i="26"/>
  <c r="I2265" i="26"/>
  <c r="I2266" i="26"/>
  <c r="I2267" i="26"/>
  <c r="I2268" i="26"/>
  <c r="I2269" i="26"/>
  <c r="I2270" i="26"/>
  <c r="I2271" i="26"/>
  <c r="I2272" i="26"/>
  <c r="I2273" i="26"/>
  <c r="I2274" i="26"/>
  <c r="I2275" i="26"/>
  <c r="I2276" i="26"/>
  <c r="I2277" i="26"/>
  <c r="I2278" i="26"/>
  <c r="I2279" i="26"/>
  <c r="I2280" i="26"/>
  <c r="I2281" i="26"/>
  <c r="I2282" i="26"/>
  <c r="I2283" i="26"/>
  <c r="I2284" i="26"/>
  <c r="I2285" i="26"/>
  <c r="I2286" i="26"/>
  <c r="I2287" i="26"/>
  <c r="I2288" i="26"/>
  <c r="I2289" i="26"/>
  <c r="I2290" i="26"/>
  <c r="I2291" i="26"/>
  <c r="I2292" i="26"/>
  <c r="I2293" i="26"/>
  <c r="I2294" i="26"/>
  <c r="I2295" i="26"/>
  <c r="I2296" i="26"/>
  <c r="I2297" i="26"/>
  <c r="I2298" i="26"/>
  <c r="I2299" i="26"/>
  <c r="I2300" i="26"/>
  <c r="I2301" i="26"/>
  <c r="I2302" i="26"/>
  <c r="I2303" i="26"/>
  <c r="I2304" i="26"/>
  <c r="I2305" i="26"/>
  <c r="I2306" i="26"/>
  <c r="I2307" i="26"/>
  <c r="I2308" i="26"/>
  <c r="I2309" i="26"/>
  <c r="I2310" i="26"/>
  <c r="I2311" i="26"/>
  <c r="I2312" i="26"/>
  <c r="I2313" i="26"/>
  <c r="I2314" i="26"/>
  <c r="I2315" i="26"/>
  <c r="I2316" i="26"/>
  <c r="I2317" i="26"/>
  <c r="I2318" i="26"/>
  <c r="I2319" i="26"/>
  <c r="I2320" i="26"/>
  <c r="I2321" i="26"/>
  <c r="I2322" i="26"/>
  <c r="I2323" i="26"/>
  <c r="I2324" i="26"/>
  <c r="I2325" i="26"/>
  <c r="I2326" i="26"/>
  <c r="I2327" i="26"/>
  <c r="I2328" i="26"/>
  <c r="I2329" i="26"/>
  <c r="I2330" i="26"/>
  <c r="I2331" i="26"/>
  <c r="I2332" i="26"/>
  <c r="I2333" i="26"/>
  <c r="I2334" i="26"/>
  <c r="I2335" i="26"/>
  <c r="I2336" i="26"/>
  <c r="I2337" i="26"/>
  <c r="I2338" i="26"/>
  <c r="I2339" i="26"/>
  <c r="I2340" i="26"/>
  <c r="I2341" i="26"/>
  <c r="I2342" i="26"/>
  <c r="I2343" i="26"/>
  <c r="I2344" i="26"/>
  <c r="I2345" i="26"/>
  <c r="I2346" i="26"/>
  <c r="I2347" i="26"/>
  <c r="I2348" i="26"/>
  <c r="I2349" i="26"/>
  <c r="I2350" i="26"/>
  <c r="I2351" i="26"/>
  <c r="I2352" i="26"/>
  <c r="I2353" i="26"/>
  <c r="I2354" i="26"/>
  <c r="I2355" i="26"/>
  <c r="I2356" i="26"/>
  <c r="I2357" i="26"/>
  <c r="I2358" i="26"/>
  <c r="I2359" i="26"/>
  <c r="I2360" i="26"/>
  <c r="I2361" i="26"/>
  <c r="I2362" i="26"/>
  <c r="I2363" i="26"/>
  <c r="I2364" i="26"/>
  <c r="I2365" i="26"/>
  <c r="I2366" i="26"/>
  <c r="I2367" i="26"/>
  <c r="I2368" i="26"/>
  <c r="I2369" i="26"/>
  <c r="I2370" i="26"/>
  <c r="I2371" i="26"/>
  <c r="I2372" i="26"/>
  <c r="I2373" i="26"/>
  <c r="I2374" i="26"/>
  <c r="I2375" i="26"/>
  <c r="I2376" i="26"/>
  <c r="I2377" i="26"/>
  <c r="I2378" i="26"/>
  <c r="I2379" i="26"/>
  <c r="I2380" i="26"/>
  <c r="I2381" i="26"/>
  <c r="I2382" i="26"/>
  <c r="I2383" i="26"/>
  <c r="I2384" i="26"/>
  <c r="I2385" i="26"/>
  <c r="I2386" i="26"/>
  <c r="I2387" i="26"/>
  <c r="I2388" i="26"/>
  <c r="I2389" i="26"/>
  <c r="I2390" i="26"/>
  <c r="I2391" i="26"/>
  <c r="I2392" i="26"/>
  <c r="I2393" i="26"/>
  <c r="I2394" i="26"/>
  <c r="I2395" i="26"/>
  <c r="I2396" i="26"/>
  <c r="I2397" i="26"/>
  <c r="I2398" i="26"/>
  <c r="I2399" i="26"/>
  <c r="I2400" i="26"/>
  <c r="I2401" i="26"/>
  <c r="I2402" i="26"/>
  <c r="I2403" i="26"/>
  <c r="I2404" i="26"/>
  <c r="I2405" i="26"/>
  <c r="I2406" i="26"/>
  <c r="I2407" i="26"/>
  <c r="I2408" i="26"/>
  <c r="I2409" i="26"/>
  <c r="I2410" i="26"/>
  <c r="I2411" i="26"/>
  <c r="I2412" i="26"/>
  <c r="I2413" i="26"/>
  <c r="I2414" i="26"/>
  <c r="I2415" i="26"/>
  <c r="I2416" i="26"/>
  <c r="I2417" i="26"/>
  <c r="I2418" i="26"/>
  <c r="I2419" i="26"/>
  <c r="I2420" i="26"/>
  <c r="I2421" i="26"/>
  <c r="I2422" i="26"/>
  <c r="I2423" i="26"/>
  <c r="I2424" i="26"/>
  <c r="I2425" i="26"/>
  <c r="I2426" i="26"/>
  <c r="I2427" i="26"/>
  <c r="I2428" i="26"/>
  <c r="I2429" i="26"/>
  <c r="I2430" i="26"/>
  <c r="I2431" i="26"/>
  <c r="I2432" i="26"/>
  <c r="I2433" i="26"/>
  <c r="I2434" i="26"/>
  <c r="I2435" i="26"/>
  <c r="I2436" i="26"/>
  <c r="I2437" i="26"/>
  <c r="I2438" i="26"/>
  <c r="I2439" i="26"/>
  <c r="I2440" i="26"/>
  <c r="I2441" i="26"/>
  <c r="I2442" i="26"/>
  <c r="I2443" i="26"/>
  <c r="I2444" i="26"/>
  <c r="I2445" i="26"/>
  <c r="I2446" i="26"/>
  <c r="I2447" i="26"/>
  <c r="I2448" i="26"/>
  <c r="I2449" i="26"/>
  <c r="I2450" i="26"/>
  <c r="I2451" i="26"/>
  <c r="I2452" i="26"/>
  <c r="I2453" i="26"/>
  <c r="I2454" i="26"/>
  <c r="I2455" i="26"/>
  <c r="I2456" i="26"/>
  <c r="I2457" i="26"/>
  <c r="I2458" i="26"/>
  <c r="I2459" i="26"/>
  <c r="I2460" i="26"/>
  <c r="I2461" i="26"/>
  <c r="I2462" i="26"/>
  <c r="I2463" i="26"/>
  <c r="I2464" i="26"/>
  <c r="I2465" i="26"/>
  <c r="I2466" i="26"/>
  <c r="I2467" i="26"/>
  <c r="I2468" i="26"/>
  <c r="I2469" i="26"/>
  <c r="I2470" i="26"/>
  <c r="I2471" i="26"/>
  <c r="I2472" i="26"/>
  <c r="I2473" i="26"/>
  <c r="I2474" i="26"/>
  <c r="I2475" i="26"/>
  <c r="I2476" i="26"/>
  <c r="I2477" i="26"/>
  <c r="I2478" i="26"/>
  <c r="I2479" i="26"/>
  <c r="I2480" i="26"/>
  <c r="I2481" i="26"/>
  <c r="I2482" i="26"/>
  <c r="I2483" i="26"/>
  <c r="I2484" i="26"/>
  <c r="I2485" i="26"/>
  <c r="I2486" i="26"/>
  <c r="I2487" i="26"/>
  <c r="I2488" i="26"/>
  <c r="I2489" i="26"/>
  <c r="I2490" i="26"/>
  <c r="I2491" i="26"/>
  <c r="I2492" i="26"/>
  <c r="I2493" i="26"/>
  <c r="I2494" i="26"/>
  <c r="I2495" i="26"/>
  <c r="I2496" i="26"/>
  <c r="I2497" i="26"/>
  <c r="I2498" i="26"/>
  <c r="I2499" i="26"/>
  <c r="I2500" i="26"/>
  <c r="I2501" i="26"/>
  <c r="I2502" i="26"/>
  <c r="I2503" i="26"/>
  <c r="I2504" i="26"/>
  <c r="I2505" i="26"/>
  <c r="I2506" i="26"/>
  <c r="I2507" i="26"/>
  <c r="I2508" i="26"/>
  <c r="I2509" i="26"/>
  <c r="I2510" i="26"/>
  <c r="I2511" i="26"/>
  <c r="I2512" i="26"/>
  <c r="I2513" i="26"/>
  <c r="I2514" i="26"/>
  <c r="I2515" i="26"/>
  <c r="I2516" i="26"/>
  <c r="I2517" i="26"/>
  <c r="I2518" i="26"/>
  <c r="I2519" i="26"/>
  <c r="I2520" i="26"/>
  <c r="I2521" i="26"/>
  <c r="I2522" i="26"/>
  <c r="I2523" i="26"/>
  <c r="I2524" i="26"/>
  <c r="I2525" i="26"/>
  <c r="I2526" i="26"/>
  <c r="I2527" i="26"/>
  <c r="I2528" i="26"/>
  <c r="I2529" i="26"/>
  <c r="I2530" i="26"/>
  <c r="I2531" i="26"/>
  <c r="I2532" i="26"/>
  <c r="I2533" i="26"/>
  <c r="I2534" i="26"/>
  <c r="I2535" i="26"/>
  <c r="I2536" i="26"/>
  <c r="I2537" i="26"/>
  <c r="I2538" i="26"/>
  <c r="I2539" i="26"/>
  <c r="I2540" i="26"/>
  <c r="I2541" i="26"/>
  <c r="I2542" i="26"/>
  <c r="I2543" i="26"/>
  <c r="I2544" i="26"/>
  <c r="I2545" i="26"/>
  <c r="I2546" i="26"/>
  <c r="I2547" i="26"/>
  <c r="I2548" i="26"/>
  <c r="I2549" i="26"/>
  <c r="I2550" i="26"/>
  <c r="I2551" i="26"/>
  <c r="I2552" i="26"/>
  <c r="I2553" i="26"/>
  <c r="I2554" i="26"/>
  <c r="I2555" i="26"/>
  <c r="I2556" i="26"/>
  <c r="I2557" i="26"/>
  <c r="I2558" i="26"/>
  <c r="I2559" i="26"/>
  <c r="I2560" i="26"/>
  <c r="I2561" i="26"/>
  <c r="I2562" i="26"/>
  <c r="I2563" i="26"/>
  <c r="I2564" i="26"/>
  <c r="I2565" i="26"/>
  <c r="I2566" i="26"/>
  <c r="I2567" i="26"/>
  <c r="I2568" i="26"/>
  <c r="I2569" i="26"/>
  <c r="I2570" i="26"/>
  <c r="I2571" i="26"/>
  <c r="I2572" i="26"/>
  <c r="I2573" i="26"/>
  <c r="I2574" i="26"/>
  <c r="I2575" i="26"/>
  <c r="I2576" i="26"/>
  <c r="I2577" i="26"/>
  <c r="I2578" i="26"/>
  <c r="I2579" i="26"/>
  <c r="I2580" i="26"/>
  <c r="I2581" i="26"/>
  <c r="I2582" i="26"/>
  <c r="I2583" i="26"/>
  <c r="I2584" i="26"/>
  <c r="I2585" i="26"/>
  <c r="I2586" i="26"/>
  <c r="I2587" i="26"/>
  <c r="I2588" i="26"/>
  <c r="I2589" i="26"/>
  <c r="I2590" i="26"/>
  <c r="I2591" i="26"/>
  <c r="I2592" i="26"/>
  <c r="I2593" i="26"/>
  <c r="I2594" i="26"/>
  <c r="I2595" i="26"/>
  <c r="I2596" i="26"/>
  <c r="I2597" i="26"/>
  <c r="I2598" i="26"/>
  <c r="I2599" i="26"/>
  <c r="I2600" i="26"/>
  <c r="I2601" i="26"/>
  <c r="I2602" i="26"/>
  <c r="I2603" i="26"/>
  <c r="I2604" i="26"/>
  <c r="I2605" i="26"/>
  <c r="I2606" i="26"/>
  <c r="I2607" i="26"/>
  <c r="I2608" i="26"/>
  <c r="I2609" i="26"/>
  <c r="I2610" i="26"/>
  <c r="I2611" i="26"/>
  <c r="I2612" i="26"/>
  <c r="I2613" i="26"/>
  <c r="I2614" i="26"/>
  <c r="I2615" i="26"/>
  <c r="I2616" i="26"/>
  <c r="I2617" i="26"/>
  <c r="I2618" i="26"/>
  <c r="I2619" i="26"/>
  <c r="I2620" i="26"/>
  <c r="I2621" i="26"/>
  <c r="I2622" i="26"/>
  <c r="I2623" i="26"/>
  <c r="I2624" i="26"/>
  <c r="I2625" i="26"/>
  <c r="I2626" i="26"/>
  <c r="I2627" i="26"/>
  <c r="I2628" i="26"/>
  <c r="I2629" i="26"/>
  <c r="I2630" i="26"/>
  <c r="I2631" i="26"/>
  <c r="I2632" i="26"/>
  <c r="I2633" i="26"/>
  <c r="I2634" i="26"/>
  <c r="I2635" i="26"/>
  <c r="I2636" i="26"/>
  <c r="I2637" i="26"/>
  <c r="I2638" i="26"/>
  <c r="I2639" i="26"/>
  <c r="I2640" i="26"/>
  <c r="I2641" i="26"/>
  <c r="I2642" i="26"/>
  <c r="I2643" i="26"/>
  <c r="I2644" i="26"/>
  <c r="I2645" i="26"/>
  <c r="I2646" i="26"/>
  <c r="I2647" i="26"/>
  <c r="I2648" i="26"/>
  <c r="I2649" i="26"/>
  <c r="I2650" i="26"/>
  <c r="I2651" i="26"/>
  <c r="I2652" i="26"/>
  <c r="I2653" i="26"/>
  <c r="I2654" i="26"/>
  <c r="I2655" i="26"/>
  <c r="I2656" i="26"/>
  <c r="I2657" i="26"/>
  <c r="I2658" i="26"/>
  <c r="I2659" i="26"/>
  <c r="I2660" i="26"/>
  <c r="I2661" i="26"/>
  <c r="I2662" i="26"/>
  <c r="I2663" i="26"/>
  <c r="I2664" i="26"/>
  <c r="I2665" i="26"/>
  <c r="I2666" i="26"/>
  <c r="I2667" i="26"/>
  <c r="I2668" i="26"/>
  <c r="I2669" i="26"/>
  <c r="I2670" i="26"/>
  <c r="I2671" i="26"/>
  <c r="I2672" i="26"/>
  <c r="I2673" i="26"/>
  <c r="I2674" i="26"/>
  <c r="I2675" i="26"/>
  <c r="I2676" i="26"/>
  <c r="I2677" i="26"/>
  <c r="I2678" i="26"/>
  <c r="I2679" i="26"/>
  <c r="I2680" i="26"/>
  <c r="I2681" i="26"/>
  <c r="I2682" i="26"/>
  <c r="I2683" i="26"/>
  <c r="I2684" i="26"/>
  <c r="I2685" i="26"/>
  <c r="I2686" i="26"/>
  <c r="I2687" i="26"/>
  <c r="I2688" i="26"/>
  <c r="I2689" i="26"/>
  <c r="I2690" i="26"/>
  <c r="I2691" i="26"/>
  <c r="I2692" i="26"/>
  <c r="I2693" i="26"/>
  <c r="I2694" i="26"/>
  <c r="I2695" i="26"/>
  <c r="I2696" i="26"/>
  <c r="I2697" i="26"/>
  <c r="I2698" i="26"/>
  <c r="I2699" i="26"/>
  <c r="I2700" i="26"/>
  <c r="I2701" i="26"/>
  <c r="I2702" i="26"/>
  <c r="I2703" i="26"/>
  <c r="I2704" i="26"/>
  <c r="I2705" i="26"/>
  <c r="I2706" i="26"/>
  <c r="I2707" i="26"/>
  <c r="I2708" i="26"/>
  <c r="I2709" i="26"/>
  <c r="I2710" i="26"/>
  <c r="I2711" i="26"/>
  <c r="I2712" i="26"/>
  <c r="I2713" i="26"/>
  <c r="I2714" i="26"/>
  <c r="I2715" i="26"/>
  <c r="I2716" i="26"/>
  <c r="I2717" i="26"/>
  <c r="I2718" i="26"/>
  <c r="I2719" i="26"/>
  <c r="I2720" i="26"/>
  <c r="I2721" i="26"/>
  <c r="I2722" i="26"/>
  <c r="I2723" i="26"/>
  <c r="I2724" i="26"/>
  <c r="I2725" i="26"/>
  <c r="I2726" i="26"/>
  <c r="I2727" i="26"/>
  <c r="I2728" i="26"/>
  <c r="I2729" i="26"/>
  <c r="I2730" i="26"/>
  <c r="I2731" i="26"/>
  <c r="I2732" i="26"/>
  <c r="I2733" i="26"/>
  <c r="I2734" i="26"/>
  <c r="I2735" i="26"/>
  <c r="I2736" i="26"/>
  <c r="I2737" i="26"/>
  <c r="I2738" i="26"/>
  <c r="I2739" i="26"/>
  <c r="I2740" i="26"/>
  <c r="I2741" i="26"/>
  <c r="I2742" i="26"/>
  <c r="I2743" i="26"/>
  <c r="I2744" i="26"/>
  <c r="I2745" i="26"/>
  <c r="I2746" i="26"/>
  <c r="I2747" i="26"/>
  <c r="I2748" i="26"/>
  <c r="I2749" i="26"/>
  <c r="I2750" i="26"/>
  <c r="I2751" i="26"/>
  <c r="I2752" i="26"/>
  <c r="I2753" i="26"/>
  <c r="I2754" i="26"/>
  <c r="I2755" i="26"/>
  <c r="I2756" i="26"/>
  <c r="I2757" i="26"/>
  <c r="I2758" i="26"/>
  <c r="I2759" i="26"/>
  <c r="I2760" i="26"/>
  <c r="I2761" i="26"/>
  <c r="I2762" i="26"/>
  <c r="I2763" i="26"/>
  <c r="I2764" i="26"/>
  <c r="I2765" i="26"/>
  <c r="I2766" i="26"/>
  <c r="I2767" i="26"/>
  <c r="I2768" i="26"/>
  <c r="I2769" i="26"/>
  <c r="I2770" i="26"/>
  <c r="I2771" i="26"/>
  <c r="I2772" i="26"/>
  <c r="I2773" i="26"/>
  <c r="I2774" i="26"/>
  <c r="I2775" i="26"/>
  <c r="I2776" i="26"/>
  <c r="I2777" i="26"/>
  <c r="I2778" i="26"/>
  <c r="I2779" i="26"/>
  <c r="I2780" i="26"/>
  <c r="I2781" i="26"/>
  <c r="I2782" i="26"/>
  <c r="I2783" i="26"/>
  <c r="I2784" i="26"/>
  <c r="I2785" i="26"/>
  <c r="I2786" i="26"/>
  <c r="I2787" i="26"/>
  <c r="I2788" i="26"/>
  <c r="I2789" i="26"/>
  <c r="I2790" i="26"/>
  <c r="I2791" i="26"/>
  <c r="I2792" i="26"/>
  <c r="I2793" i="26"/>
  <c r="I2794" i="26"/>
  <c r="I2795" i="26"/>
  <c r="I2796" i="26"/>
  <c r="I2797" i="26"/>
  <c r="I2798" i="26"/>
  <c r="I2799" i="26"/>
  <c r="I2800" i="26"/>
  <c r="I2801" i="26"/>
  <c r="I2802" i="26"/>
  <c r="I2803" i="26"/>
  <c r="I2804" i="26"/>
  <c r="I2805" i="26"/>
  <c r="I2806" i="26"/>
  <c r="I2807" i="26"/>
  <c r="I2808" i="26"/>
  <c r="I2809" i="26"/>
  <c r="I2810" i="26"/>
  <c r="I2811" i="26"/>
  <c r="I2812" i="26"/>
  <c r="I2813" i="26"/>
  <c r="I2814" i="26"/>
  <c r="I2815" i="26"/>
  <c r="I2816" i="26"/>
  <c r="I2817" i="26"/>
  <c r="I2818" i="26"/>
  <c r="I2819" i="26"/>
  <c r="I2820" i="26"/>
  <c r="I2821" i="26"/>
  <c r="I2822" i="26"/>
  <c r="I2823" i="26"/>
  <c r="I2824" i="26"/>
  <c r="I2825" i="26"/>
  <c r="I2826" i="26"/>
  <c r="I2827" i="26"/>
  <c r="I2828" i="26"/>
  <c r="I2829" i="26"/>
  <c r="I2830" i="26"/>
  <c r="I2831" i="26"/>
  <c r="I2832" i="26"/>
  <c r="I2833" i="26"/>
  <c r="I2834" i="26"/>
  <c r="I2835" i="26"/>
  <c r="I2836" i="26"/>
  <c r="I2837" i="26"/>
  <c r="I2838" i="26"/>
  <c r="I2839" i="26"/>
  <c r="I2840" i="26"/>
  <c r="I2841" i="26"/>
  <c r="I2842" i="26"/>
  <c r="I2843" i="26"/>
  <c r="I2844" i="26"/>
  <c r="I2845" i="26"/>
  <c r="I2846" i="26"/>
  <c r="I2847" i="26"/>
  <c r="I2848" i="26"/>
  <c r="I2849" i="26"/>
  <c r="I2850" i="26"/>
  <c r="I2851" i="26"/>
  <c r="I2852" i="26"/>
  <c r="I2853" i="26"/>
  <c r="I2854" i="26"/>
  <c r="I2855" i="26"/>
  <c r="I2856" i="26"/>
  <c r="I2857" i="26"/>
  <c r="I2858" i="26"/>
  <c r="I2859" i="26"/>
  <c r="I2860" i="26"/>
  <c r="I2861" i="26"/>
  <c r="I2862" i="26"/>
  <c r="I2863" i="26"/>
  <c r="I2864" i="26"/>
  <c r="I2865" i="26"/>
  <c r="I2866" i="26"/>
  <c r="I2867" i="26"/>
  <c r="I2868" i="26"/>
  <c r="I2869" i="26"/>
  <c r="I2870" i="26"/>
  <c r="I2871" i="26"/>
  <c r="I2872" i="26"/>
  <c r="I2873" i="26"/>
  <c r="I2874" i="26"/>
  <c r="I2875" i="26"/>
  <c r="I2876" i="26"/>
  <c r="I2877" i="26"/>
  <c r="I2878" i="26"/>
  <c r="I2879" i="26"/>
  <c r="I2880" i="26"/>
  <c r="I2881" i="26"/>
  <c r="I2882" i="26"/>
  <c r="I2883" i="26"/>
  <c r="I2884" i="26"/>
  <c r="I2885" i="26"/>
  <c r="I2886" i="26"/>
  <c r="I2887" i="26"/>
  <c r="I2888" i="26"/>
  <c r="I2889" i="26"/>
  <c r="I2890" i="26"/>
  <c r="I2891" i="26"/>
  <c r="I2892" i="26"/>
  <c r="I2893" i="26"/>
  <c r="I2894" i="26"/>
  <c r="I2895" i="26"/>
  <c r="I2896" i="26"/>
  <c r="I2897" i="26"/>
  <c r="I2898" i="26"/>
  <c r="I2899" i="26"/>
  <c r="I2900" i="26"/>
  <c r="I2901" i="26"/>
  <c r="I2902" i="26"/>
  <c r="I2903" i="26"/>
  <c r="I2904" i="26"/>
  <c r="I2905" i="26"/>
  <c r="I2906" i="26"/>
  <c r="I2907" i="26"/>
  <c r="I2908" i="26"/>
  <c r="I2909" i="26"/>
  <c r="I2910" i="26"/>
  <c r="I2911" i="26"/>
  <c r="I2912" i="26"/>
  <c r="I2913" i="26"/>
  <c r="I2914" i="26"/>
  <c r="I2915" i="26"/>
  <c r="I2916" i="26"/>
  <c r="I2917" i="26"/>
  <c r="I2918" i="26"/>
  <c r="I2919" i="26"/>
  <c r="I2920" i="26"/>
  <c r="I2921" i="26"/>
  <c r="I2922" i="26"/>
  <c r="I2923" i="26"/>
  <c r="I2924" i="26"/>
  <c r="I2925" i="26"/>
  <c r="I2926" i="26"/>
  <c r="I2927" i="26"/>
  <c r="I2928" i="26"/>
  <c r="I2929" i="26"/>
  <c r="I2930" i="26"/>
  <c r="I2931" i="26"/>
  <c r="I2932" i="26"/>
  <c r="I2933" i="26"/>
  <c r="I2934" i="26"/>
  <c r="I2935" i="26"/>
  <c r="I2936" i="26"/>
  <c r="I2937" i="26"/>
  <c r="I2938" i="26"/>
  <c r="I2939" i="26"/>
  <c r="I2940" i="26"/>
  <c r="I2941" i="26"/>
  <c r="I2942" i="26"/>
  <c r="I2943" i="26"/>
  <c r="I2944" i="26"/>
  <c r="I2945" i="26"/>
  <c r="I2946" i="26"/>
  <c r="I2947" i="26"/>
  <c r="I2948" i="26"/>
  <c r="I2949" i="26"/>
  <c r="I2950" i="26"/>
  <c r="I2951" i="26"/>
  <c r="I2952" i="26"/>
  <c r="I2953" i="26"/>
  <c r="I2954" i="26"/>
  <c r="I2955" i="26"/>
  <c r="I2956" i="26"/>
  <c r="I2957" i="26"/>
  <c r="I2958" i="26"/>
  <c r="I2959" i="26"/>
  <c r="I2960" i="26"/>
  <c r="I2961" i="26"/>
  <c r="I2962" i="26"/>
  <c r="I2963" i="26"/>
  <c r="I2964" i="26"/>
  <c r="I2965" i="26"/>
  <c r="I2966" i="26"/>
  <c r="I2967" i="26"/>
  <c r="I2968" i="26"/>
  <c r="I2969" i="26"/>
  <c r="I2970" i="26"/>
  <c r="I2971" i="26"/>
  <c r="I2972" i="26"/>
  <c r="I2973" i="26"/>
  <c r="I2974" i="26"/>
  <c r="I2975" i="26"/>
  <c r="I2976" i="26"/>
  <c r="I2977" i="26"/>
  <c r="I2978" i="26"/>
  <c r="I2979" i="26"/>
  <c r="I2980" i="26"/>
  <c r="I2981" i="26"/>
  <c r="I2982" i="26"/>
  <c r="I2983" i="26"/>
  <c r="I2984" i="26"/>
  <c r="I2985" i="26"/>
  <c r="I2986" i="26"/>
  <c r="I2987" i="26"/>
  <c r="I2988" i="26"/>
  <c r="I2989" i="26"/>
  <c r="I2990" i="26"/>
  <c r="I2991" i="26"/>
  <c r="I2992" i="26"/>
  <c r="I2993" i="26"/>
  <c r="I2994" i="26"/>
  <c r="I2995" i="26"/>
  <c r="I2996" i="26"/>
  <c r="I2997" i="26"/>
  <c r="I2998" i="26"/>
  <c r="I2999" i="26"/>
  <c r="I3000" i="26"/>
  <c r="I3001" i="26"/>
  <c r="I3002" i="26"/>
  <c r="I3003" i="26"/>
  <c r="I3004" i="26"/>
  <c r="I3005" i="26"/>
  <c r="I3006" i="26"/>
  <c r="I3007" i="26"/>
  <c r="I3008" i="26"/>
  <c r="I3009" i="26"/>
  <c r="I3010" i="26"/>
  <c r="I3011" i="26"/>
  <c r="I3012" i="26"/>
  <c r="I3013" i="26"/>
  <c r="I3014" i="26"/>
  <c r="I3015" i="26"/>
  <c r="I3016" i="26"/>
  <c r="I3017" i="26"/>
  <c r="I3018" i="26"/>
  <c r="I3019" i="26"/>
  <c r="I3020" i="26"/>
  <c r="I3021" i="26"/>
  <c r="I3022" i="26"/>
  <c r="I3023" i="26"/>
  <c r="I3024" i="26"/>
  <c r="I3025" i="26"/>
  <c r="I3026" i="26"/>
  <c r="I3027" i="26"/>
  <c r="I3028" i="26"/>
  <c r="I3029" i="26"/>
  <c r="I3030" i="26"/>
  <c r="I3031" i="26"/>
  <c r="I3032" i="26"/>
  <c r="I3033" i="26"/>
  <c r="I3034" i="26"/>
  <c r="I3035" i="26"/>
  <c r="I3036" i="26"/>
  <c r="I3037" i="26"/>
  <c r="I3038" i="26"/>
  <c r="I3039" i="26"/>
  <c r="I3040" i="26"/>
  <c r="I3041" i="26"/>
  <c r="I3042" i="26"/>
  <c r="I3043" i="26"/>
  <c r="I3044" i="26"/>
  <c r="I3045" i="26"/>
  <c r="I3046" i="26"/>
  <c r="I3047" i="26"/>
  <c r="I3048" i="26"/>
  <c r="I3049" i="26"/>
  <c r="I3050" i="26"/>
  <c r="I3051" i="26"/>
  <c r="I3052" i="26"/>
  <c r="I3053" i="26"/>
  <c r="I3054" i="26"/>
  <c r="I3055" i="26"/>
  <c r="I3056" i="26"/>
  <c r="I3057" i="26"/>
  <c r="I3058" i="26"/>
  <c r="I3059" i="26"/>
  <c r="I3060" i="26"/>
  <c r="I3061" i="26"/>
  <c r="I3062" i="26"/>
  <c r="I3063" i="26"/>
  <c r="I3064" i="26"/>
  <c r="I3065" i="26"/>
  <c r="I3066" i="26"/>
  <c r="I3067" i="26"/>
  <c r="I3068" i="26"/>
  <c r="I3069" i="26"/>
  <c r="I3070" i="26"/>
  <c r="I3071" i="26"/>
  <c r="I3072" i="26"/>
  <c r="I3073" i="26"/>
  <c r="I3074" i="26"/>
  <c r="I3075" i="26"/>
  <c r="I3076" i="26"/>
  <c r="I3077" i="26"/>
  <c r="I3078" i="26"/>
  <c r="I3079" i="26"/>
  <c r="I3080" i="26"/>
  <c r="I3081" i="26"/>
  <c r="I3082" i="26"/>
  <c r="I3083" i="26"/>
  <c r="I3084" i="26"/>
  <c r="I3085" i="26"/>
  <c r="I3086" i="26"/>
  <c r="I3087" i="26"/>
  <c r="I3088" i="26"/>
  <c r="I3089" i="26"/>
  <c r="I3090" i="26"/>
  <c r="I3091" i="26"/>
  <c r="I3092" i="26"/>
  <c r="I3093" i="26"/>
  <c r="I3094" i="26"/>
  <c r="I3095" i="26"/>
  <c r="I3096" i="26"/>
  <c r="I3097" i="26"/>
  <c r="I3098" i="26"/>
  <c r="I3099" i="26"/>
  <c r="I3100" i="26"/>
  <c r="I3101" i="26"/>
  <c r="I3102" i="26"/>
  <c r="I3103" i="26"/>
  <c r="I3104" i="26"/>
  <c r="I3105" i="26"/>
  <c r="I3106" i="26"/>
  <c r="I3107" i="26"/>
  <c r="I3108" i="26"/>
  <c r="I3109" i="26"/>
  <c r="I3110" i="26"/>
  <c r="I3111" i="26"/>
  <c r="I3112" i="26"/>
  <c r="I3113" i="26"/>
  <c r="I3114" i="26"/>
  <c r="I3115" i="26"/>
  <c r="I3116" i="26"/>
  <c r="I3117" i="26"/>
  <c r="I3118" i="26"/>
  <c r="I3119" i="26"/>
  <c r="I3120" i="26"/>
  <c r="I3121" i="26"/>
  <c r="I3122" i="26"/>
  <c r="I3123" i="26"/>
  <c r="I3124" i="26"/>
  <c r="I3125" i="26"/>
  <c r="I3126" i="26"/>
  <c r="I3127" i="26"/>
  <c r="I3128" i="26"/>
  <c r="I3129" i="26"/>
  <c r="I3130" i="26"/>
  <c r="I3131" i="26"/>
  <c r="I3132" i="26"/>
  <c r="I3133" i="26"/>
  <c r="I3134" i="26"/>
  <c r="I3135" i="26"/>
  <c r="I3136" i="26"/>
  <c r="I3137" i="26"/>
  <c r="I3138" i="26"/>
  <c r="I3139" i="26"/>
  <c r="I3140" i="26"/>
  <c r="I3141" i="26"/>
  <c r="I3142" i="26"/>
  <c r="I3143" i="26"/>
  <c r="I3144" i="26"/>
  <c r="I3145" i="26"/>
  <c r="I3146" i="26"/>
  <c r="I3147" i="26"/>
  <c r="I3148" i="26"/>
  <c r="I3149" i="26"/>
  <c r="I3150" i="26"/>
  <c r="I3151" i="26"/>
  <c r="I3152" i="26"/>
  <c r="I3153" i="26"/>
  <c r="I3154" i="26"/>
  <c r="I3155" i="26"/>
  <c r="I3156" i="26"/>
  <c r="I3157" i="26"/>
  <c r="I3158" i="26"/>
  <c r="I3159" i="26"/>
  <c r="I3160" i="26"/>
  <c r="I3161" i="26"/>
  <c r="I3162" i="26"/>
  <c r="I3163" i="26"/>
  <c r="I3164" i="26"/>
  <c r="I3165" i="26"/>
  <c r="I3166" i="26"/>
  <c r="I3167" i="26"/>
  <c r="I3168" i="26"/>
  <c r="I3169" i="26"/>
  <c r="I3170" i="26"/>
  <c r="I3171" i="26"/>
  <c r="I3172" i="26"/>
  <c r="I3173" i="26"/>
  <c r="I3174" i="26"/>
  <c r="I3175" i="26"/>
  <c r="I3176" i="26"/>
  <c r="I3177" i="26"/>
  <c r="I3178" i="26"/>
  <c r="I3179" i="26"/>
  <c r="I3180" i="26"/>
  <c r="I3181" i="26"/>
  <c r="I3182" i="26"/>
  <c r="I3183" i="26"/>
  <c r="I3184" i="26"/>
  <c r="I3185" i="26"/>
  <c r="I3186" i="26"/>
  <c r="I3187" i="26"/>
  <c r="I3188" i="26"/>
  <c r="I3189" i="26"/>
  <c r="I3190" i="26"/>
  <c r="I3191" i="26"/>
  <c r="I3192" i="26"/>
  <c r="I3193" i="26"/>
  <c r="I3194" i="26"/>
  <c r="I3195" i="26"/>
  <c r="I3196" i="26"/>
  <c r="I3197" i="26"/>
  <c r="I3198" i="26"/>
  <c r="I3199" i="26"/>
  <c r="I3200" i="26"/>
  <c r="I3201" i="26"/>
  <c r="I3202" i="26"/>
  <c r="I3203" i="26"/>
  <c r="I3204" i="26"/>
  <c r="I3205" i="26"/>
  <c r="I3206" i="26"/>
  <c r="I3207" i="26"/>
  <c r="I3208" i="26"/>
  <c r="I3209" i="26"/>
  <c r="I3210" i="26"/>
  <c r="I3211" i="26"/>
  <c r="I3212" i="26"/>
  <c r="I3213" i="26"/>
  <c r="I3214" i="26"/>
  <c r="I3215" i="26"/>
  <c r="I3216" i="26"/>
  <c r="I3217" i="26"/>
  <c r="I3218" i="26"/>
  <c r="I3219" i="26"/>
  <c r="I3220" i="26"/>
  <c r="I3221" i="26"/>
  <c r="I3222" i="26"/>
  <c r="I3223" i="26"/>
  <c r="I3224" i="26"/>
  <c r="I3225" i="26"/>
  <c r="I3226" i="26"/>
  <c r="I3227" i="26"/>
  <c r="I3228" i="26"/>
  <c r="I3229" i="26"/>
  <c r="I3230" i="26"/>
  <c r="I3231" i="26"/>
  <c r="I3232" i="26"/>
  <c r="I3233" i="26"/>
  <c r="I3234" i="26"/>
  <c r="I3235" i="26"/>
  <c r="I3236" i="26"/>
  <c r="I3237" i="26"/>
  <c r="I3238" i="26"/>
  <c r="I3239" i="26"/>
  <c r="I3240" i="26"/>
  <c r="I3241" i="26"/>
  <c r="I3242" i="26"/>
  <c r="I3243" i="26"/>
  <c r="I3244" i="26"/>
  <c r="I3245" i="26"/>
  <c r="I3246" i="26"/>
  <c r="I3247" i="26"/>
  <c r="I3248" i="26"/>
  <c r="I3249" i="26"/>
  <c r="I3250" i="26"/>
  <c r="I3251" i="26"/>
  <c r="I3252" i="26"/>
  <c r="I3253" i="26"/>
  <c r="I3254" i="26"/>
  <c r="I3255" i="26"/>
  <c r="I3256" i="26"/>
  <c r="I3257" i="26"/>
  <c r="I3258" i="26"/>
  <c r="I3259" i="26"/>
  <c r="I3260" i="26"/>
  <c r="I3261" i="26"/>
  <c r="I3262" i="26"/>
  <c r="I3263" i="26"/>
  <c r="I3264" i="26"/>
  <c r="I3265" i="26"/>
  <c r="I3266" i="26"/>
  <c r="I3267" i="26"/>
  <c r="I3268" i="26"/>
  <c r="I3269" i="26"/>
  <c r="I3270" i="26"/>
  <c r="I3271" i="26"/>
  <c r="I3272" i="26"/>
  <c r="I3273" i="26"/>
  <c r="I3274" i="26"/>
  <c r="I3275" i="26"/>
  <c r="I3276" i="26"/>
  <c r="I3277" i="26"/>
  <c r="I3278" i="26"/>
  <c r="I3279" i="26"/>
  <c r="I3280" i="26"/>
  <c r="I3281" i="26"/>
  <c r="I3282" i="26"/>
  <c r="I3283" i="26"/>
  <c r="I3284" i="26"/>
  <c r="I3285" i="26"/>
  <c r="I3286" i="26"/>
  <c r="I3287" i="26"/>
  <c r="I3288" i="26"/>
  <c r="I3289" i="26"/>
  <c r="I3290" i="26"/>
  <c r="I3291" i="26"/>
  <c r="I3292" i="26"/>
  <c r="I3293" i="26"/>
  <c r="I3294" i="26"/>
  <c r="I3295" i="26"/>
  <c r="I3296" i="26"/>
  <c r="I3297" i="26"/>
  <c r="I3298" i="26"/>
  <c r="I3299" i="26"/>
  <c r="I3300" i="26"/>
  <c r="I3301" i="26"/>
  <c r="I3302" i="26"/>
  <c r="I3303" i="26"/>
  <c r="I3304" i="26"/>
  <c r="I3305" i="26"/>
  <c r="I3306" i="26"/>
  <c r="I3307" i="26"/>
  <c r="I3308" i="26"/>
  <c r="I3309" i="26"/>
  <c r="I3310" i="26"/>
  <c r="I3311" i="26"/>
  <c r="I3312" i="26"/>
  <c r="I3313" i="26"/>
  <c r="I3314" i="26"/>
  <c r="I3315" i="26"/>
  <c r="I3316" i="26"/>
  <c r="I3317" i="26"/>
  <c r="I3318" i="26"/>
  <c r="I3319" i="26"/>
  <c r="I3320" i="26"/>
  <c r="I3321" i="26"/>
  <c r="I3322" i="26"/>
  <c r="I3323" i="26"/>
  <c r="I3324" i="26"/>
  <c r="I3325" i="26"/>
  <c r="I3326" i="26"/>
  <c r="I3327" i="26"/>
  <c r="I3328" i="26"/>
  <c r="I3329" i="26"/>
  <c r="I3330" i="26"/>
  <c r="I3331" i="26"/>
  <c r="I3332" i="26"/>
  <c r="I3333" i="26"/>
  <c r="I3334" i="26"/>
  <c r="I3335" i="26"/>
  <c r="I3336" i="26"/>
  <c r="I3337" i="26"/>
  <c r="I3338" i="26"/>
  <c r="I3339" i="26"/>
  <c r="I3340" i="26"/>
  <c r="I3341" i="26"/>
  <c r="I3342" i="26"/>
  <c r="I3343" i="26"/>
  <c r="I3344" i="26"/>
  <c r="I3345" i="26"/>
  <c r="I3346" i="26"/>
  <c r="I3347" i="26"/>
  <c r="I3348" i="26"/>
  <c r="I3349" i="26"/>
  <c r="I3350" i="26"/>
  <c r="I3351" i="26"/>
  <c r="I3352" i="26"/>
  <c r="I3353" i="26"/>
  <c r="I3354" i="26"/>
  <c r="I3355" i="26"/>
  <c r="I3356" i="26"/>
  <c r="I3357" i="26"/>
  <c r="I3358" i="26"/>
  <c r="I3359" i="26"/>
  <c r="I3360" i="26"/>
  <c r="I3361" i="26"/>
  <c r="I3362" i="26"/>
  <c r="I3363" i="26"/>
  <c r="I3364" i="26"/>
  <c r="I3365" i="26"/>
  <c r="I3366" i="26"/>
  <c r="I3367" i="26"/>
  <c r="I3368" i="26"/>
  <c r="I3369" i="26"/>
  <c r="I3370" i="26"/>
  <c r="I3371" i="26"/>
  <c r="I3372" i="26"/>
  <c r="I3373" i="26"/>
  <c r="I3374" i="26"/>
  <c r="I3375" i="26"/>
  <c r="I3376" i="26"/>
  <c r="I3377" i="26"/>
  <c r="I3378" i="26"/>
  <c r="I3379" i="26"/>
  <c r="I3380" i="26"/>
  <c r="I3381" i="26"/>
  <c r="I3382" i="26"/>
  <c r="I3383" i="26"/>
  <c r="I3384" i="26"/>
  <c r="I3385" i="26"/>
  <c r="I3386" i="26"/>
  <c r="I3387" i="26"/>
  <c r="I3388" i="26"/>
  <c r="I3389" i="26"/>
  <c r="I3390" i="26"/>
  <c r="I3391" i="26"/>
  <c r="I3392" i="26"/>
  <c r="I3393" i="26"/>
  <c r="I3394" i="26"/>
  <c r="I3395" i="26"/>
  <c r="I3396" i="26"/>
  <c r="I3397" i="26"/>
  <c r="I3398" i="26"/>
  <c r="I3399" i="26"/>
  <c r="I3400" i="26"/>
  <c r="I3401" i="26"/>
  <c r="I3402" i="26"/>
  <c r="I3403" i="26"/>
  <c r="I3404" i="26"/>
  <c r="I3405" i="26"/>
  <c r="I3406" i="26"/>
  <c r="I3407" i="26"/>
  <c r="I3408" i="26"/>
  <c r="I3409" i="26"/>
  <c r="I3410" i="26"/>
  <c r="I3411" i="26"/>
  <c r="I3412" i="26"/>
  <c r="I3413" i="26"/>
  <c r="I3414" i="26"/>
  <c r="I3415" i="26"/>
  <c r="I3416" i="26"/>
  <c r="I3417" i="26"/>
  <c r="I3418" i="26"/>
  <c r="I3419" i="26"/>
  <c r="I3420" i="26"/>
  <c r="I3421" i="26"/>
  <c r="I3422" i="26"/>
  <c r="I3423" i="26"/>
  <c r="I3424" i="26"/>
  <c r="I3425" i="26"/>
  <c r="I3426" i="26"/>
  <c r="I3427" i="26"/>
  <c r="I3428" i="26"/>
  <c r="I3429" i="26"/>
  <c r="I3430" i="26"/>
  <c r="I3431" i="26"/>
  <c r="I3432" i="26"/>
  <c r="I3433" i="26"/>
  <c r="I3434" i="26"/>
  <c r="I3435" i="26"/>
  <c r="I3436" i="26"/>
  <c r="I3437" i="26"/>
  <c r="I3438" i="26"/>
  <c r="I3439" i="26"/>
  <c r="I3440" i="26"/>
  <c r="I3441" i="26"/>
  <c r="I3442" i="26"/>
  <c r="I3443" i="26"/>
  <c r="I3444" i="26"/>
  <c r="I3445" i="26"/>
  <c r="I3446" i="26"/>
  <c r="I3447" i="26"/>
  <c r="I3448" i="26"/>
  <c r="I3449" i="26"/>
  <c r="I3450" i="26"/>
  <c r="I3451" i="26"/>
  <c r="I3452" i="26"/>
  <c r="I3453" i="26"/>
  <c r="I3454" i="26"/>
  <c r="I3455" i="26"/>
  <c r="I3456" i="26"/>
  <c r="I3457" i="26"/>
  <c r="I3458" i="26"/>
  <c r="I3459" i="26"/>
  <c r="I3460" i="26"/>
  <c r="I3461" i="26"/>
  <c r="I3462" i="26"/>
  <c r="I3463" i="26"/>
  <c r="I3464" i="26"/>
  <c r="I3465" i="26"/>
  <c r="I3466" i="26"/>
  <c r="I3467" i="26"/>
  <c r="I3468" i="26"/>
  <c r="I3469" i="26"/>
  <c r="I3470" i="26"/>
  <c r="I3471" i="26"/>
  <c r="I3472" i="26"/>
  <c r="I3473" i="26"/>
  <c r="I3474" i="26"/>
  <c r="I3475" i="26"/>
  <c r="I3476" i="26"/>
  <c r="I3477" i="26"/>
  <c r="I3478" i="26"/>
  <c r="I3479" i="26"/>
  <c r="I3480" i="26"/>
  <c r="I3481" i="26"/>
  <c r="I3482" i="26"/>
  <c r="I3483" i="26"/>
  <c r="I3484" i="26"/>
  <c r="I3485" i="26"/>
  <c r="I3486" i="26"/>
  <c r="I3487" i="26"/>
  <c r="I3488" i="26"/>
  <c r="I3489" i="26"/>
  <c r="I3490" i="26"/>
  <c r="I3491" i="26"/>
  <c r="I3492" i="26"/>
  <c r="I3493" i="26"/>
  <c r="I3494" i="26"/>
  <c r="I3495" i="26"/>
  <c r="I3496" i="26"/>
  <c r="I3497" i="26"/>
  <c r="I3498" i="26"/>
  <c r="I3499" i="26"/>
  <c r="I3500" i="26"/>
  <c r="I3501" i="26"/>
  <c r="I3502" i="26"/>
  <c r="I3503" i="26"/>
  <c r="I3504" i="26"/>
  <c r="I3505" i="26"/>
  <c r="I3506" i="26"/>
  <c r="I3507" i="26"/>
  <c r="I3508" i="26"/>
  <c r="I3509" i="26"/>
  <c r="I3510" i="26"/>
  <c r="I3511" i="26"/>
  <c r="I3512" i="26"/>
  <c r="I3513" i="26"/>
  <c r="I3514" i="26"/>
  <c r="I3515" i="26"/>
  <c r="I3516" i="26"/>
  <c r="I3517" i="26"/>
  <c r="I3518" i="26"/>
  <c r="I3519" i="26"/>
  <c r="I3520" i="26"/>
  <c r="I3521" i="26"/>
  <c r="I3522" i="26"/>
  <c r="I3523" i="26"/>
  <c r="I3524" i="26"/>
  <c r="I3525" i="26"/>
  <c r="I3526" i="26"/>
  <c r="I3527" i="26"/>
  <c r="I3528" i="26"/>
  <c r="I3529" i="26"/>
  <c r="I3530" i="26"/>
  <c r="I3531" i="26"/>
  <c r="I3532" i="26"/>
  <c r="I3533" i="26"/>
  <c r="I3534" i="26"/>
  <c r="I3535" i="26"/>
  <c r="I3536" i="26"/>
  <c r="I3537" i="26"/>
  <c r="I3538" i="26"/>
  <c r="I3539" i="26"/>
  <c r="I3540" i="26"/>
  <c r="I3541" i="26"/>
  <c r="I3542" i="26"/>
  <c r="I3543" i="26"/>
  <c r="I3544" i="26"/>
  <c r="I3545" i="26"/>
  <c r="I3546" i="26"/>
  <c r="I3547" i="26"/>
  <c r="I3548" i="26"/>
  <c r="I3549" i="26"/>
  <c r="I3550" i="26"/>
  <c r="I3551" i="26"/>
  <c r="I3552" i="26"/>
  <c r="I3553" i="26"/>
  <c r="I3554" i="26"/>
  <c r="I3555" i="26"/>
  <c r="I3556" i="26"/>
  <c r="I3557" i="26"/>
  <c r="I3558" i="26"/>
  <c r="I3559" i="26"/>
  <c r="I3560" i="26"/>
  <c r="I3561" i="26"/>
  <c r="I3562" i="26"/>
  <c r="I3563" i="26"/>
  <c r="I3564" i="26"/>
  <c r="I3565" i="26"/>
  <c r="I3566" i="26"/>
  <c r="I3567" i="26"/>
  <c r="I3568" i="26"/>
  <c r="I3569" i="26"/>
  <c r="I3570" i="26"/>
  <c r="I3571" i="26"/>
  <c r="I3572" i="26"/>
  <c r="I3573" i="26"/>
  <c r="I3574" i="26"/>
  <c r="I3575" i="26"/>
  <c r="I3576" i="26"/>
  <c r="I3577" i="26"/>
  <c r="I3578" i="26"/>
  <c r="I3579" i="26"/>
  <c r="I3580" i="26"/>
  <c r="I3581" i="26"/>
  <c r="I3582" i="26"/>
  <c r="I3583" i="26"/>
  <c r="I3584" i="26"/>
  <c r="I3585" i="26"/>
  <c r="I3586" i="26"/>
  <c r="I3587" i="26"/>
  <c r="I3588" i="26"/>
  <c r="I3589" i="26"/>
  <c r="I3590" i="26"/>
  <c r="I3591" i="26"/>
  <c r="I3592" i="26"/>
  <c r="I3593" i="26"/>
  <c r="I3594" i="26"/>
  <c r="I3595" i="26"/>
  <c r="I3596" i="26"/>
  <c r="I3597" i="26"/>
  <c r="I3598" i="26"/>
  <c r="I3599" i="26"/>
  <c r="I3600" i="26"/>
  <c r="I3601" i="26"/>
  <c r="I3602" i="26"/>
  <c r="I3603" i="26"/>
  <c r="I3604" i="26"/>
  <c r="I3605" i="26"/>
  <c r="I3606" i="26"/>
  <c r="I3607" i="26"/>
  <c r="I3608" i="26"/>
  <c r="I3609" i="26"/>
  <c r="I3610" i="26"/>
  <c r="I3611" i="26"/>
  <c r="I3612" i="26"/>
  <c r="I3613" i="26"/>
  <c r="I3614" i="26"/>
  <c r="I3615" i="26"/>
  <c r="I3616" i="26"/>
  <c r="I3617" i="26"/>
  <c r="I3618" i="26"/>
  <c r="I3619" i="26"/>
  <c r="I3620" i="26"/>
  <c r="I3621" i="26"/>
  <c r="I3622" i="26"/>
  <c r="I3623" i="26"/>
  <c r="I3624" i="26"/>
  <c r="I3625" i="26"/>
  <c r="I3626" i="26"/>
  <c r="I3627" i="26"/>
  <c r="I3628" i="26"/>
  <c r="I3629" i="26"/>
  <c r="I3630" i="26"/>
  <c r="I3631" i="26"/>
  <c r="I3632" i="26"/>
  <c r="I3633" i="26"/>
  <c r="I3634" i="26"/>
  <c r="I3635" i="26"/>
  <c r="I3636" i="26"/>
  <c r="I3637" i="26"/>
  <c r="I3638" i="26"/>
  <c r="I3639" i="26"/>
  <c r="I3640" i="26"/>
  <c r="I3641" i="26"/>
  <c r="I3642" i="26"/>
  <c r="I3643" i="26"/>
  <c r="I3644" i="26"/>
  <c r="I3645" i="26"/>
  <c r="I3646" i="26"/>
  <c r="I3647" i="26"/>
  <c r="I3648" i="26"/>
  <c r="I3649" i="26"/>
  <c r="I3650" i="26"/>
  <c r="I3651" i="26"/>
  <c r="I3652" i="26"/>
  <c r="I3653" i="26"/>
  <c r="I3654" i="26"/>
  <c r="I3655" i="26"/>
  <c r="I3656" i="26"/>
  <c r="I3657" i="26"/>
  <c r="I3658" i="26"/>
  <c r="I3659" i="26"/>
  <c r="I3660" i="26"/>
  <c r="I3661" i="26"/>
  <c r="I3662" i="26"/>
  <c r="I3663" i="26"/>
  <c r="I3664" i="26"/>
  <c r="I3665" i="26"/>
  <c r="I3666" i="26"/>
  <c r="I3667" i="26"/>
  <c r="I3668" i="26"/>
  <c r="I3669" i="26"/>
  <c r="I3670" i="26"/>
  <c r="I3671" i="26"/>
  <c r="I3672" i="26"/>
  <c r="I3673" i="26"/>
  <c r="I3674" i="26"/>
  <c r="I3675" i="26"/>
  <c r="I3676" i="26"/>
  <c r="I3677" i="26"/>
  <c r="I3678" i="26"/>
  <c r="I3679" i="26"/>
  <c r="I3680" i="26"/>
  <c r="I3681" i="26"/>
  <c r="I3682" i="26"/>
  <c r="I3683" i="26"/>
  <c r="I3684" i="26"/>
  <c r="I3685" i="26"/>
  <c r="I3686" i="26"/>
  <c r="I3687" i="26"/>
  <c r="I3688" i="26"/>
  <c r="I3689" i="26"/>
  <c r="I3690" i="26"/>
  <c r="I3691" i="26"/>
  <c r="I3692" i="26"/>
  <c r="I3693" i="26"/>
  <c r="I3694" i="26"/>
  <c r="I3695" i="26"/>
  <c r="I3696" i="26"/>
  <c r="I3697" i="26"/>
  <c r="I3698" i="26"/>
  <c r="I3699" i="26"/>
  <c r="I3700" i="26"/>
  <c r="I3701" i="26"/>
  <c r="I3702" i="26"/>
  <c r="I3703" i="26"/>
  <c r="I3704" i="26"/>
  <c r="I3705" i="26"/>
  <c r="I3706" i="26"/>
  <c r="I3707" i="26"/>
  <c r="I3708" i="26"/>
  <c r="I3709" i="26"/>
  <c r="I3710" i="26"/>
  <c r="I3711" i="26"/>
  <c r="I3712" i="26"/>
  <c r="I3713" i="26"/>
  <c r="I3714" i="26"/>
  <c r="I3715" i="26"/>
  <c r="I3716" i="26"/>
  <c r="I3717" i="26"/>
  <c r="I3718" i="26"/>
  <c r="I3719" i="26"/>
  <c r="I3720" i="26"/>
  <c r="I3721" i="26"/>
  <c r="I3722" i="26"/>
  <c r="I3723" i="26"/>
  <c r="I3724" i="26"/>
  <c r="I3725" i="26"/>
  <c r="I3726" i="26"/>
  <c r="I3727" i="26"/>
  <c r="I3728" i="26"/>
  <c r="I3729" i="26"/>
  <c r="I3730" i="26"/>
  <c r="I3731" i="26"/>
  <c r="I3732" i="26"/>
  <c r="I3733" i="26"/>
  <c r="I3734" i="26"/>
  <c r="I3735" i="26"/>
  <c r="I3736" i="26"/>
  <c r="I3737" i="26"/>
  <c r="I3738" i="26"/>
  <c r="I3739" i="26"/>
  <c r="I3740" i="26"/>
  <c r="I3741" i="26"/>
  <c r="I3742" i="26"/>
  <c r="I3743" i="26"/>
  <c r="I3744" i="26"/>
  <c r="I3745" i="26"/>
  <c r="I3746" i="26"/>
  <c r="I3747" i="26"/>
  <c r="I3748" i="26"/>
  <c r="I3749" i="26"/>
  <c r="I3750" i="26"/>
  <c r="I3751" i="26"/>
  <c r="I3752" i="26"/>
  <c r="I3753" i="26"/>
  <c r="I3754" i="26"/>
  <c r="I3755" i="26"/>
  <c r="I3756" i="26"/>
  <c r="I3757" i="26"/>
  <c r="I3758" i="26"/>
  <c r="I3759" i="26"/>
  <c r="I3760" i="26"/>
  <c r="I3761" i="26"/>
  <c r="I3762" i="26"/>
  <c r="I3763" i="26"/>
  <c r="I3764" i="26"/>
  <c r="I3765" i="26"/>
  <c r="I3766" i="26"/>
  <c r="I3767" i="26"/>
  <c r="I3768" i="26"/>
  <c r="I3769" i="26"/>
  <c r="I3770" i="26"/>
  <c r="I3771" i="26"/>
  <c r="I3772" i="26"/>
  <c r="I3773" i="26"/>
  <c r="I3774" i="26"/>
  <c r="I3775" i="26"/>
  <c r="I3776" i="26"/>
  <c r="I3777" i="26"/>
  <c r="I3778" i="26"/>
  <c r="I3779" i="26"/>
  <c r="I3780" i="26"/>
  <c r="I3781" i="26"/>
  <c r="I3782" i="26"/>
  <c r="I3783" i="26"/>
  <c r="I3784" i="26"/>
  <c r="I3785" i="26"/>
  <c r="I3786" i="26"/>
  <c r="I3787" i="26"/>
  <c r="I3788" i="26"/>
  <c r="I3789" i="26"/>
  <c r="I3790" i="26"/>
  <c r="I3791" i="26"/>
  <c r="I3792" i="26"/>
  <c r="I3793" i="26"/>
  <c r="I3794" i="26"/>
  <c r="I3795" i="26"/>
  <c r="I3796" i="26"/>
  <c r="I3797" i="26"/>
  <c r="I3798" i="26"/>
  <c r="I3799" i="26"/>
  <c r="I3800" i="26"/>
  <c r="I3801" i="26"/>
  <c r="I3802" i="26"/>
  <c r="I3803" i="26"/>
  <c r="I3804" i="26"/>
  <c r="I3805" i="26"/>
  <c r="I3806" i="26"/>
  <c r="I3807" i="26"/>
  <c r="I3808" i="26"/>
  <c r="I3809" i="26"/>
  <c r="I3810" i="26"/>
  <c r="I3811" i="26"/>
  <c r="I3812" i="26"/>
  <c r="I3813" i="26"/>
  <c r="I3814" i="26"/>
  <c r="I3815" i="26"/>
  <c r="I3816" i="26"/>
  <c r="I3817" i="26"/>
  <c r="I3818" i="26"/>
  <c r="I3819" i="26"/>
  <c r="I3820" i="26"/>
  <c r="I3821" i="26"/>
  <c r="I3822" i="26"/>
  <c r="I3823" i="26"/>
  <c r="I3824" i="26"/>
  <c r="I3825" i="26"/>
  <c r="I3826" i="26"/>
  <c r="I3827" i="26"/>
  <c r="I3828" i="26"/>
  <c r="I3829" i="26"/>
  <c r="I3830" i="26"/>
  <c r="I3831" i="26"/>
  <c r="I3832" i="26"/>
  <c r="I3833" i="26"/>
  <c r="I3834" i="26"/>
  <c r="I3835" i="26"/>
  <c r="I3836" i="26"/>
  <c r="I3837" i="26"/>
  <c r="I3838" i="26"/>
  <c r="I3839" i="26"/>
  <c r="I3840" i="26"/>
  <c r="I3841" i="26"/>
  <c r="I3842" i="26"/>
  <c r="I3843" i="26"/>
  <c r="I3844" i="26"/>
  <c r="I3845" i="26"/>
  <c r="I3846" i="26"/>
  <c r="I3847" i="26"/>
  <c r="I3848" i="26"/>
  <c r="I3849" i="26"/>
  <c r="I3850" i="26"/>
  <c r="I3851" i="26"/>
  <c r="I3852" i="26"/>
  <c r="I3853" i="26"/>
  <c r="I3854" i="26"/>
  <c r="I3855" i="26"/>
  <c r="I3856" i="26"/>
  <c r="I3857" i="26"/>
  <c r="I3858" i="26"/>
  <c r="I3859" i="26"/>
  <c r="I3860" i="26"/>
  <c r="I3861" i="26"/>
  <c r="I3862" i="26"/>
  <c r="I3863" i="26"/>
  <c r="I3864" i="26"/>
  <c r="I3865" i="26"/>
  <c r="I3866" i="26"/>
  <c r="I3867" i="26"/>
  <c r="I3868" i="26"/>
  <c r="I3869" i="26"/>
  <c r="I3870" i="26"/>
  <c r="I3871" i="26"/>
  <c r="I3872" i="26"/>
  <c r="I3873" i="26"/>
  <c r="I3874" i="26"/>
  <c r="I3875" i="26"/>
  <c r="I3876" i="26"/>
  <c r="I3877" i="26"/>
  <c r="I3878" i="26"/>
  <c r="I3879" i="26"/>
  <c r="I3880" i="26"/>
  <c r="I3881" i="26"/>
  <c r="I3882" i="26"/>
  <c r="I3883" i="26"/>
  <c r="I3884" i="26"/>
  <c r="I3885" i="26"/>
  <c r="I3886" i="26"/>
  <c r="I3887" i="26"/>
  <c r="I3888" i="26"/>
  <c r="I3889" i="26"/>
  <c r="I3890" i="26"/>
  <c r="I3891" i="26"/>
  <c r="I3892" i="26"/>
  <c r="I3893" i="26"/>
  <c r="I3894" i="26"/>
  <c r="I3895" i="26"/>
  <c r="I3896" i="26"/>
  <c r="I3897" i="26"/>
  <c r="I3898" i="26"/>
  <c r="I3899" i="26"/>
  <c r="I3900" i="26"/>
  <c r="I3901" i="26"/>
  <c r="I3902" i="26"/>
  <c r="I3903" i="26"/>
  <c r="I3904" i="26"/>
  <c r="I3905" i="26"/>
  <c r="I3906" i="26"/>
  <c r="I3907" i="26"/>
  <c r="I3908" i="26"/>
  <c r="I3909" i="26"/>
  <c r="I3910" i="26"/>
  <c r="I3911" i="26"/>
  <c r="I3912" i="26"/>
  <c r="I3913" i="26"/>
  <c r="I3914" i="26"/>
  <c r="I3915" i="26"/>
  <c r="I3916" i="26"/>
  <c r="I3917" i="26"/>
  <c r="I3918" i="26"/>
  <c r="I3919" i="26"/>
  <c r="I3920" i="26"/>
  <c r="I3921" i="26"/>
  <c r="I3922" i="26"/>
  <c r="I3923" i="26"/>
  <c r="I3924" i="26"/>
  <c r="I3925" i="26"/>
  <c r="I3926" i="26"/>
  <c r="I3927" i="26"/>
  <c r="I3928" i="26"/>
  <c r="I3929" i="26"/>
  <c r="I3930" i="26"/>
  <c r="I3931" i="26"/>
  <c r="I3932" i="26"/>
  <c r="I3933" i="26"/>
  <c r="I3934" i="26"/>
  <c r="I3935" i="26"/>
  <c r="I3936" i="26"/>
  <c r="I3937" i="26"/>
  <c r="I3938" i="26"/>
  <c r="I3939" i="26"/>
  <c r="I3940" i="26"/>
  <c r="I3941" i="26"/>
  <c r="I3942" i="26"/>
  <c r="I3943" i="26"/>
  <c r="I3944" i="26"/>
  <c r="I3945" i="26"/>
  <c r="I3946" i="26"/>
  <c r="I3947" i="26"/>
  <c r="I3948" i="26"/>
  <c r="I3949" i="26"/>
  <c r="I3950" i="26"/>
  <c r="I3951" i="26"/>
  <c r="I3952" i="26"/>
  <c r="I3953" i="26"/>
  <c r="I3954" i="26"/>
  <c r="I3955" i="26"/>
  <c r="I3956" i="26"/>
  <c r="I3957" i="26"/>
  <c r="I3958" i="26"/>
  <c r="I3959" i="26"/>
  <c r="I3960" i="26"/>
  <c r="I3961" i="26"/>
  <c r="I3962" i="26"/>
  <c r="I3963" i="26"/>
  <c r="I3964" i="26"/>
  <c r="I3965" i="26"/>
  <c r="I3966" i="26"/>
  <c r="I3967" i="26"/>
  <c r="I3968" i="26"/>
  <c r="I3969" i="26"/>
  <c r="I3970" i="26"/>
  <c r="I3971" i="26"/>
  <c r="I3972" i="26"/>
  <c r="I3973" i="26"/>
  <c r="I3974" i="26"/>
  <c r="I3975" i="26"/>
  <c r="I3976" i="26"/>
  <c r="I3977" i="26"/>
  <c r="I3978" i="26"/>
  <c r="I3979" i="26"/>
  <c r="I3980" i="26"/>
  <c r="I3981" i="26"/>
  <c r="I3982" i="26"/>
  <c r="I3983" i="26"/>
  <c r="I3984" i="26"/>
  <c r="I3985" i="26"/>
  <c r="I3986" i="26"/>
  <c r="I3987" i="26"/>
  <c r="I3988" i="26"/>
  <c r="I3989" i="26"/>
  <c r="I3990" i="26"/>
  <c r="I3991" i="26"/>
  <c r="I3992" i="26"/>
  <c r="I3993" i="26"/>
  <c r="I3994" i="26"/>
  <c r="I3995" i="26"/>
  <c r="I3996" i="26"/>
  <c r="I3997" i="26"/>
  <c r="I3998" i="26"/>
  <c r="I3999" i="26"/>
  <c r="I4000" i="26"/>
  <c r="I4001" i="26"/>
  <c r="I4002" i="26"/>
  <c r="I4003" i="26"/>
  <c r="I4004" i="26"/>
  <c r="I4005" i="26"/>
  <c r="I4006" i="26"/>
  <c r="I4007" i="26"/>
  <c r="I4008" i="26"/>
  <c r="I4009" i="26"/>
  <c r="I4010" i="26"/>
  <c r="I4011" i="26"/>
  <c r="I4012" i="26"/>
  <c r="I4013" i="26"/>
  <c r="I4014" i="26"/>
  <c r="I4015" i="26"/>
  <c r="I4016" i="26"/>
  <c r="I4017" i="26"/>
  <c r="I4018" i="26"/>
  <c r="I4019" i="26"/>
  <c r="I4020" i="26"/>
  <c r="I4021" i="26"/>
  <c r="I4022" i="26"/>
  <c r="I4023" i="26"/>
  <c r="I4024" i="26"/>
  <c r="I4025" i="26"/>
  <c r="I4026" i="26"/>
  <c r="I4027" i="26"/>
  <c r="I4028" i="26"/>
  <c r="I4029" i="26"/>
  <c r="I4030" i="26"/>
  <c r="I4031" i="26"/>
  <c r="I4032" i="26"/>
  <c r="I4033" i="26"/>
  <c r="I4034" i="26"/>
  <c r="I4035" i="26"/>
  <c r="I4036" i="26"/>
  <c r="I4037" i="26"/>
  <c r="I4038" i="26"/>
  <c r="I4039" i="26"/>
  <c r="I4040" i="26"/>
  <c r="I4041" i="26"/>
  <c r="I4042" i="26"/>
  <c r="I4043" i="26"/>
  <c r="I4044" i="26"/>
  <c r="I4045" i="26"/>
  <c r="I4046" i="26"/>
  <c r="I4047" i="26"/>
  <c r="I4048" i="26"/>
  <c r="I4049" i="26"/>
  <c r="I4050" i="26"/>
  <c r="I4051" i="26"/>
  <c r="I4052" i="26"/>
  <c r="I4053" i="26"/>
  <c r="I4054" i="26"/>
  <c r="I4055" i="26"/>
  <c r="I4056" i="26"/>
  <c r="I4057" i="26"/>
  <c r="I4058" i="26"/>
  <c r="I4059" i="26"/>
  <c r="I4060" i="26"/>
  <c r="I4061" i="26"/>
  <c r="I4062" i="26"/>
  <c r="I4063" i="26"/>
  <c r="I4064" i="26"/>
  <c r="I4065" i="26"/>
  <c r="I4066" i="26"/>
  <c r="I4067" i="26"/>
  <c r="I4068" i="26"/>
  <c r="I4069" i="26"/>
  <c r="I4070" i="26"/>
  <c r="I4071" i="26"/>
  <c r="I4072" i="26"/>
  <c r="I4073" i="26"/>
  <c r="I4074" i="26"/>
  <c r="I4075" i="26"/>
  <c r="I4076" i="26"/>
  <c r="I4077" i="26"/>
  <c r="I4078" i="26"/>
  <c r="I4079" i="26"/>
  <c r="I4080" i="26"/>
  <c r="I4081" i="26"/>
  <c r="I4082" i="26"/>
  <c r="I4083" i="26"/>
  <c r="I4084" i="26"/>
  <c r="I4085" i="26"/>
  <c r="I4086" i="26"/>
  <c r="I4087" i="26"/>
  <c r="I4088" i="26"/>
  <c r="I4089" i="26"/>
  <c r="I4090" i="26"/>
  <c r="I4091" i="26"/>
  <c r="I4092" i="26"/>
  <c r="I4093" i="26"/>
  <c r="I4094" i="26"/>
  <c r="I4095" i="26"/>
  <c r="I4096" i="26"/>
  <c r="I4097" i="26"/>
  <c r="I4098" i="26"/>
  <c r="I4099" i="26"/>
  <c r="I4100" i="26"/>
  <c r="I4101" i="26"/>
  <c r="I4102" i="26"/>
  <c r="I4103" i="26"/>
  <c r="I4104" i="26"/>
  <c r="I4105" i="26"/>
  <c r="I4106" i="26"/>
  <c r="I4107" i="26"/>
  <c r="I4108" i="26"/>
  <c r="I4109" i="26"/>
  <c r="I4110" i="26"/>
  <c r="I4111" i="26"/>
  <c r="I4112" i="26"/>
  <c r="I4113" i="26"/>
  <c r="I4114" i="26"/>
  <c r="I4115" i="26"/>
  <c r="I4116" i="26"/>
  <c r="I4117" i="26"/>
  <c r="I4118" i="26"/>
  <c r="I4119" i="26"/>
  <c r="I4120" i="26"/>
  <c r="I4121" i="26"/>
  <c r="I4122" i="26"/>
  <c r="I4123" i="26"/>
  <c r="I4124" i="26"/>
  <c r="I4125" i="26"/>
  <c r="I4126" i="26"/>
  <c r="I4127" i="26"/>
  <c r="I4128" i="26"/>
  <c r="I4129" i="26"/>
  <c r="I4130" i="26"/>
  <c r="I4131" i="26"/>
  <c r="I4132" i="26"/>
  <c r="I4133" i="26"/>
  <c r="I4134" i="26"/>
  <c r="I4135" i="26"/>
  <c r="I4136" i="26"/>
  <c r="I4137" i="26"/>
  <c r="I4138" i="26"/>
  <c r="I4139" i="26"/>
  <c r="I4140" i="26"/>
  <c r="I4141" i="26"/>
  <c r="I4142" i="26"/>
  <c r="I4143" i="26"/>
  <c r="I4144" i="26"/>
  <c r="I4145" i="26"/>
  <c r="I4146" i="26"/>
  <c r="I4147" i="26"/>
  <c r="I4148" i="26"/>
  <c r="I4149" i="26"/>
  <c r="I4150" i="26"/>
  <c r="I4151" i="26"/>
  <c r="I4152" i="26"/>
  <c r="I4153" i="26"/>
  <c r="I4154" i="26"/>
  <c r="I4155" i="26"/>
  <c r="I4156" i="26"/>
  <c r="I4157" i="26"/>
  <c r="I4158" i="26"/>
  <c r="I4159" i="26"/>
  <c r="I4160" i="26"/>
  <c r="I4161" i="26"/>
  <c r="I4162" i="26"/>
  <c r="I4163" i="26"/>
  <c r="I4164" i="26"/>
  <c r="I4165" i="26"/>
  <c r="I4166" i="26"/>
  <c r="I4167" i="26"/>
  <c r="I4168" i="26"/>
  <c r="I4169" i="26"/>
  <c r="I4170" i="26"/>
  <c r="I4171" i="26"/>
  <c r="I4172" i="26"/>
  <c r="I4173" i="26"/>
  <c r="I4174" i="26"/>
  <c r="I4175" i="26"/>
  <c r="I4176" i="26"/>
  <c r="I4177" i="26"/>
  <c r="I4178" i="26"/>
  <c r="I4179" i="26"/>
  <c r="I4180" i="26"/>
  <c r="I4181" i="26"/>
  <c r="I4182" i="26"/>
  <c r="I4183" i="26"/>
  <c r="I4184" i="26"/>
  <c r="I4185" i="26"/>
  <c r="I4186" i="26"/>
  <c r="I4187" i="26"/>
  <c r="I4188" i="26"/>
  <c r="I4189" i="26"/>
  <c r="I4190" i="26"/>
  <c r="I4191" i="26"/>
  <c r="I4192" i="26"/>
  <c r="I4193" i="26"/>
  <c r="I4194" i="26"/>
  <c r="I4195" i="26"/>
  <c r="I4196" i="26"/>
  <c r="I4197" i="26"/>
  <c r="I4198" i="26"/>
  <c r="I4199" i="26"/>
  <c r="I4200" i="26"/>
  <c r="I4201" i="26"/>
  <c r="I4202" i="26"/>
  <c r="I4203" i="26"/>
  <c r="I4204" i="26"/>
  <c r="I4205" i="26"/>
  <c r="I4206" i="26"/>
  <c r="I4207" i="26"/>
  <c r="I4208" i="26"/>
  <c r="I4209" i="26"/>
  <c r="I4210" i="26"/>
  <c r="I4211" i="26"/>
  <c r="I4212" i="26"/>
  <c r="I4213" i="26"/>
  <c r="I4214" i="26"/>
  <c r="I4215" i="26"/>
  <c r="I4216" i="26"/>
  <c r="I4217" i="26"/>
  <c r="I4218" i="26"/>
  <c r="I4219" i="26"/>
  <c r="I4220" i="26"/>
  <c r="I4221" i="26"/>
  <c r="I4222" i="26"/>
  <c r="I4223" i="26"/>
  <c r="I4224" i="26"/>
  <c r="I4225" i="26"/>
  <c r="I4226" i="26"/>
  <c r="I4227" i="26"/>
  <c r="I4228" i="26"/>
  <c r="I4229" i="26"/>
  <c r="I4230" i="26"/>
  <c r="I4231" i="26"/>
  <c r="I4232" i="26"/>
  <c r="I4233" i="26"/>
  <c r="I4234" i="26"/>
  <c r="I4235" i="26"/>
  <c r="I4236" i="26"/>
  <c r="I4237" i="26"/>
  <c r="I4238" i="26"/>
  <c r="I4239" i="26"/>
  <c r="I4240" i="26"/>
  <c r="I4241" i="26"/>
  <c r="I4242" i="26"/>
  <c r="I4243" i="26"/>
  <c r="I4244" i="26"/>
  <c r="I4245" i="26"/>
  <c r="I4246" i="26"/>
  <c r="I4247" i="26"/>
  <c r="I4248" i="26"/>
  <c r="I4249" i="26"/>
  <c r="I4250" i="26"/>
  <c r="I4251" i="26"/>
  <c r="I4252" i="26"/>
  <c r="I4253" i="26"/>
  <c r="I4254" i="26"/>
  <c r="I4255" i="26"/>
  <c r="I4256" i="26"/>
  <c r="I4257" i="26"/>
  <c r="I4258" i="26"/>
  <c r="I4259" i="26"/>
  <c r="I4260" i="26"/>
  <c r="I4261" i="26"/>
  <c r="I4262" i="26"/>
  <c r="I4263" i="26"/>
  <c r="I4264" i="26"/>
  <c r="I4265" i="26"/>
  <c r="I4266" i="26"/>
  <c r="I4267" i="26"/>
  <c r="I4268" i="26"/>
  <c r="I4269" i="26"/>
  <c r="I4270" i="26"/>
  <c r="I4271" i="26"/>
  <c r="I4272" i="26"/>
  <c r="I4273" i="26"/>
  <c r="I4274" i="26"/>
  <c r="I4275" i="26"/>
  <c r="I4276" i="26"/>
  <c r="I4277" i="26"/>
  <c r="I4278" i="26"/>
  <c r="I4279" i="26"/>
  <c r="I4280" i="26"/>
  <c r="I4281" i="26"/>
  <c r="I4282" i="26"/>
  <c r="I4283" i="26"/>
  <c r="I4284" i="26"/>
  <c r="I4285" i="26"/>
  <c r="I4286" i="26"/>
  <c r="I4287" i="26"/>
  <c r="I4288" i="26"/>
  <c r="I4289" i="26"/>
  <c r="I4290" i="26"/>
  <c r="I4291" i="26"/>
  <c r="I4292" i="26"/>
  <c r="I4293" i="26"/>
  <c r="I4294" i="26"/>
  <c r="I4295" i="26"/>
  <c r="I4296" i="26"/>
  <c r="I4297" i="26"/>
  <c r="I4298" i="26"/>
  <c r="I4299" i="26"/>
  <c r="I4300" i="26"/>
  <c r="I4301" i="26"/>
  <c r="I4302" i="26"/>
  <c r="I4303" i="26"/>
  <c r="I4304" i="26"/>
  <c r="I4305" i="26"/>
  <c r="I4306" i="26"/>
  <c r="I4307" i="26"/>
  <c r="I4308" i="26"/>
  <c r="I4309" i="26"/>
  <c r="I4310" i="26"/>
  <c r="I4311" i="26"/>
  <c r="I4312" i="26"/>
  <c r="I4313" i="26"/>
  <c r="I4314" i="26"/>
  <c r="I4315" i="26"/>
  <c r="I4316" i="26"/>
  <c r="I4317" i="26"/>
  <c r="I4318" i="26"/>
  <c r="I4319" i="26"/>
  <c r="I4320" i="26"/>
  <c r="I4321" i="26"/>
  <c r="I4322" i="26"/>
  <c r="I4323" i="26"/>
  <c r="I4324" i="26"/>
  <c r="I4325" i="26"/>
  <c r="I4326" i="26"/>
  <c r="I4327" i="26"/>
  <c r="I4328" i="26"/>
  <c r="I4329" i="26"/>
  <c r="I4330" i="26"/>
  <c r="I4331" i="26"/>
  <c r="I4332" i="26"/>
  <c r="I4333" i="26"/>
  <c r="I4334" i="26"/>
  <c r="I4335" i="26"/>
  <c r="I4336" i="26"/>
  <c r="I4337" i="26"/>
  <c r="I4338" i="26"/>
  <c r="I4339" i="26"/>
  <c r="I4340" i="26"/>
  <c r="I4341" i="26"/>
  <c r="I4342" i="26"/>
  <c r="I4343" i="26"/>
  <c r="I4344" i="26"/>
  <c r="I4345" i="26"/>
  <c r="I4346" i="26"/>
  <c r="I4347" i="26"/>
  <c r="I4348" i="26"/>
  <c r="I4349" i="26"/>
  <c r="I4350" i="26"/>
  <c r="I4351" i="26"/>
  <c r="I4352" i="26"/>
  <c r="I4353" i="26"/>
  <c r="I4354" i="26"/>
  <c r="I4355" i="26"/>
  <c r="I4356" i="26"/>
  <c r="I4357" i="26"/>
  <c r="I4358" i="26"/>
  <c r="I4359" i="26"/>
  <c r="I4360" i="26"/>
  <c r="I4361" i="26"/>
  <c r="I4362" i="26"/>
  <c r="I4363" i="26"/>
  <c r="I4364" i="26"/>
  <c r="I4365" i="26"/>
  <c r="I4366" i="26"/>
  <c r="I4367" i="26"/>
  <c r="I4368" i="26"/>
  <c r="I4369" i="26"/>
  <c r="I4370" i="26"/>
  <c r="I4371" i="26"/>
  <c r="I4372" i="26"/>
  <c r="I4373" i="26"/>
  <c r="I4374" i="26"/>
  <c r="I4375" i="26"/>
  <c r="I4376" i="26"/>
  <c r="I4377" i="26"/>
  <c r="I4378" i="26"/>
  <c r="I4379" i="26"/>
  <c r="I4380" i="26"/>
  <c r="I4381" i="26"/>
  <c r="I4382" i="26"/>
  <c r="I4383" i="26"/>
  <c r="I4384" i="26"/>
  <c r="I4385" i="26"/>
  <c r="I4386" i="26"/>
  <c r="I4387" i="26"/>
  <c r="I4388" i="26"/>
  <c r="I4389" i="26"/>
  <c r="I4390" i="26"/>
  <c r="I4391" i="26"/>
  <c r="I4392" i="26"/>
  <c r="I4393" i="26"/>
  <c r="I4394" i="26"/>
  <c r="I4395" i="26"/>
  <c r="I4396" i="26"/>
  <c r="I4397" i="26"/>
  <c r="I4398" i="26"/>
  <c r="I4399" i="26"/>
  <c r="I4400" i="26"/>
  <c r="I4401" i="26"/>
  <c r="I4402" i="26"/>
  <c r="I4403" i="26"/>
  <c r="I4404" i="26"/>
  <c r="I4405" i="26"/>
  <c r="I4406" i="26"/>
  <c r="I4407" i="26"/>
  <c r="I4408" i="26"/>
  <c r="I4409" i="26"/>
  <c r="I4410" i="26"/>
  <c r="I4411" i="26"/>
  <c r="I4412" i="26"/>
  <c r="I4413" i="26"/>
  <c r="I4414" i="26"/>
  <c r="I4415" i="26"/>
  <c r="I4416" i="26"/>
  <c r="I4417" i="26"/>
  <c r="I4418" i="26"/>
  <c r="I4419" i="26"/>
  <c r="I4420" i="26"/>
  <c r="I4421" i="26"/>
  <c r="I4422" i="26"/>
  <c r="I4423" i="26"/>
  <c r="I4424" i="26"/>
  <c r="I4425" i="26"/>
  <c r="I4426" i="26"/>
  <c r="I4427" i="26"/>
  <c r="I4428" i="26"/>
  <c r="I4429" i="26"/>
  <c r="I4430" i="26"/>
  <c r="I4431" i="26"/>
  <c r="I4432" i="26"/>
  <c r="I4433" i="26"/>
  <c r="I4434" i="26"/>
  <c r="I4435" i="26"/>
  <c r="I4436" i="26"/>
  <c r="I4437" i="26"/>
  <c r="I4438" i="26"/>
  <c r="I4439" i="26"/>
  <c r="I4440" i="26"/>
  <c r="I4441" i="26"/>
  <c r="I4442" i="26"/>
  <c r="I4443" i="26"/>
  <c r="I4444" i="26"/>
  <c r="I4445" i="26"/>
  <c r="I4446" i="26"/>
  <c r="I4447" i="26"/>
  <c r="I4448" i="26"/>
  <c r="I4449" i="26"/>
  <c r="I4450" i="26"/>
  <c r="I4451" i="26"/>
  <c r="I4452" i="26"/>
  <c r="I4453" i="26"/>
  <c r="I4454" i="26"/>
  <c r="I4455" i="26"/>
  <c r="I4456" i="26"/>
  <c r="I4457" i="26"/>
  <c r="I4458" i="26"/>
  <c r="I4459" i="26"/>
  <c r="I4460" i="26"/>
  <c r="I4461" i="26"/>
  <c r="I4462" i="26"/>
  <c r="I4463" i="26"/>
  <c r="I4464" i="26"/>
  <c r="I4465" i="26"/>
  <c r="I4466" i="26"/>
  <c r="I4467" i="26"/>
  <c r="I4468" i="26"/>
  <c r="I4469" i="26"/>
  <c r="I4470" i="26"/>
  <c r="I4471" i="26"/>
  <c r="I4472" i="26"/>
  <c r="I4473" i="26"/>
  <c r="I4474" i="26"/>
  <c r="I4475" i="26"/>
  <c r="I4476" i="26"/>
  <c r="I4477" i="26"/>
  <c r="I4478" i="26"/>
  <c r="I4479" i="26"/>
  <c r="I4480" i="26"/>
  <c r="I4481" i="26"/>
  <c r="I4482" i="26"/>
  <c r="I4483" i="26"/>
  <c r="I4484" i="26"/>
  <c r="I4485" i="26"/>
  <c r="I4486" i="26"/>
  <c r="I4487" i="26"/>
  <c r="I4488" i="26"/>
  <c r="I4489" i="26"/>
  <c r="I4490" i="26"/>
  <c r="I4491" i="26"/>
  <c r="I4492" i="26"/>
  <c r="I4493" i="26"/>
  <c r="I4494" i="26"/>
  <c r="I4495" i="26"/>
  <c r="I4496" i="26"/>
  <c r="I4497" i="26"/>
  <c r="I4498" i="26"/>
  <c r="I4499" i="26"/>
  <c r="I4500" i="26"/>
  <c r="I4501" i="26"/>
  <c r="I4502" i="26"/>
  <c r="I4503" i="26"/>
  <c r="I4504" i="26"/>
  <c r="I4505" i="26"/>
  <c r="I4506" i="26"/>
  <c r="I4507" i="26"/>
  <c r="I4508" i="26"/>
  <c r="I4509" i="26"/>
  <c r="I4510" i="26"/>
  <c r="I4511" i="26"/>
  <c r="I4512" i="26"/>
  <c r="I4513" i="26"/>
  <c r="I4514" i="26"/>
  <c r="I4515" i="26"/>
  <c r="I4516" i="26"/>
  <c r="I4517" i="26"/>
  <c r="I4518" i="26"/>
  <c r="I4519" i="26"/>
  <c r="I4520" i="26"/>
  <c r="I4521" i="26"/>
  <c r="I4522" i="26"/>
  <c r="I4523" i="26"/>
  <c r="I4524" i="26"/>
  <c r="I4525" i="26"/>
  <c r="I4526" i="26"/>
  <c r="I4527" i="26"/>
  <c r="I4528" i="26"/>
  <c r="I4529" i="26"/>
  <c r="I4530" i="26"/>
  <c r="I4531" i="26"/>
  <c r="I4532" i="26"/>
  <c r="I4533" i="26"/>
  <c r="I4534" i="26"/>
  <c r="I4535" i="26"/>
  <c r="I4536" i="26"/>
  <c r="I4537" i="26"/>
  <c r="I4538" i="26"/>
  <c r="I4539" i="26"/>
  <c r="I4540" i="26"/>
  <c r="I4541" i="26"/>
  <c r="I4542" i="26"/>
  <c r="I4543" i="26"/>
  <c r="I4544" i="26"/>
  <c r="I4545" i="26"/>
  <c r="I4546" i="26"/>
  <c r="I4547" i="26"/>
  <c r="I4548" i="26"/>
  <c r="I4549" i="26"/>
  <c r="I4550" i="26"/>
  <c r="I4551" i="26"/>
  <c r="I4552" i="26"/>
  <c r="I4553" i="26"/>
  <c r="I4554" i="26"/>
  <c r="I4555" i="26"/>
  <c r="I4556" i="26"/>
  <c r="I4557" i="26"/>
  <c r="I4558" i="26"/>
  <c r="I4559" i="26"/>
  <c r="I4560" i="26"/>
  <c r="I4561" i="26"/>
  <c r="I4562" i="26"/>
  <c r="I4563" i="26"/>
  <c r="I4564" i="26"/>
  <c r="I4565" i="26"/>
  <c r="I4566" i="26"/>
  <c r="I4567" i="26"/>
  <c r="I4568" i="26"/>
  <c r="I4569" i="26"/>
  <c r="I4570" i="26"/>
  <c r="I4571" i="26"/>
  <c r="I4572" i="26"/>
  <c r="I4573" i="26"/>
  <c r="I4574" i="26"/>
  <c r="I4575" i="26"/>
  <c r="I4576" i="26"/>
  <c r="I4577" i="26"/>
  <c r="I4578" i="26"/>
  <c r="I4579" i="26"/>
  <c r="I4580" i="26"/>
  <c r="I4581" i="26"/>
  <c r="I4582" i="26"/>
  <c r="I4583" i="26"/>
  <c r="I4584" i="26"/>
  <c r="I4585" i="26"/>
  <c r="I4586" i="26"/>
  <c r="I4587" i="26"/>
  <c r="I4588" i="26"/>
  <c r="I4589" i="26"/>
  <c r="I4590" i="26"/>
  <c r="I4591" i="26"/>
  <c r="I4592" i="26"/>
  <c r="I4593" i="26"/>
  <c r="I4594" i="26"/>
  <c r="I4595" i="26"/>
  <c r="I4596" i="26"/>
  <c r="I4597" i="26"/>
  <c r="I4598" i="26"/>
  <c r="I4599" i="26"/>
  <c r="I4600" i="26"/>
  <c r="I4601" i="26"/>
  <c r="I4602" i="26"/>
  <c r="I4603" i="26"/>
  <c r="I4604" i="26"/>
  <c r="I4605" i="26"/>
  <c r="I4606" i="26"/>
  <c r="I4607" i="26"/>
  <c r="I4608" i="26"/>
  <c r="I4609" i="26"/>
  <c r="I4610" i="26"/>
  <c r="I4611" i="26"/>
  <c r="I4612" i="26"/>
  <c r="I4613" i="26"/>
  <c r="I4614" i="26"/>
  <c r="I4615" i="26"/>
  <c r="I4616" i="26"/>
  <c r="I4617" i="26"/>
  <c r="I4618" i="26"/>
  <c r="I4619" i="26"/>
  <c r="I4620" i="26"/>
  <c r="I4621" i="26"/>
  <c r="I4622" i="26"/>
  <c r="I4623" i="26"/>
  <c r="I4624" i="26"/>
  <c r="I4625" i="26"/>
  <c r="I4626" i="26"/>
  <c r="I4627" i="26"/>
  <c r="I4628" i="26"/>
  <c r="I4629" i="26"/>
  <c r="I4630" i="26"/>
  <c r="I4631" i="26"/>
  <c r="I4632" i="26"/>
  <c r="I4633" i="26"/>
  <c r="I4634" i="26"/>
  <c r="I4635" i="26"/>
  <c r="I4636" i="26"/>
  <c r="I4637" i="26"/>
  <c r="I4638" i="26"/>
  <c r="I4639" i="26"/>
  <c r="I4640" i="26"/>
  <c r="I4641" i="26"/>
  <c r="I4642" i="26"/>
  <c r="I4643" i="26"/>
  <c r="I4644" i="26"/>
  <c r="I4645" i="26"/>
  <c r="I4646" i="26"/>
  <c r="I4647" i="26"/>
  <c r="I4648" i="26"/>
  <c r="I4649" i="26"/>
  <c r="I4650" i="26"/>
  <c r="I4651" i="26"/>
  <c r="I4652" i="26"/>
  <c r="I4653" i="26"/>
  <c r="I4654" i="26"/>
  <c r="I4655" i="26"/>
  <c r="I4656" i="26"/>
  <c r="I4657" i="26"/>
  <c r="I4658" i="26"/>
  <c r="I4659" i="26"/>
  <c r="I4660" i="26"/>
  <c r="I4661" i="26"/>
  <c r="I4662" i="26"/>
  <c r="I4663" i="26"/>
  <c r="I4664" i="26"/>
  <c r="I4665" i="26"/>
  <c r="I4666" i="26"/>
  <c r="I4667" i="26"/>
  <c r="I4668" i="26"/>
  <c r="I4669" i="26"/>
  <c r="I4670" i="26"/>
  <c r="I4671" i="26"/>
  <c r="I4672" i="26"/>
  <c r="I4673" i="26"/>
  <c r="I4674" i="26"/>
  <c r="I4675" i="26"/>
  <c r="I4676" i="26"/>
  <c r="I4677" i="26"/>
  <c r="I4678" i="26"/>
  <c r="I4679" i="26"/>
  <c r="I4680" i="26"/>
  <c r="I4681" i="26"/>
  <c r="I4682" i="26"/>
  <c r="I4683" i="26"/>
  <c r="I4684" i="26"/>
  <c r="I4685" i="26"/>
  <c r="I4686" i="26"/>
  <c r="I4687" i="26"/>
  <c r="I4688" i="26"/>
  <c r="I4689" i="26"/>
  <c r="I4690" i="26"/>
  <c r="I4691" i="26"/>
  <c r="I4692" i="26"/>
  <c r="I4693" i="26"/>
  <c r="I4694" i="26"/>
  <c r="I4695" i="26"/>
  <c r="I4696" i="26"/>
  <c r="I4697" i="26"/>
  <c r="I4698" i="26"/>
  <c r="I4699" i="26"/>
  <c r="I4700" i="26"/>
  <c r="I4701" i="26"/>
  <c r="I4702" i="26"/>
  <c r="I4703" i="26"/>
  <c r="I4704" i="26"/>
  <c r="I4705" i="26"/>
  <c r="I4706" i="26"/>
  <c r="I4707" i="26"/>
  <c r="I4708" i="26"/>
  <c r="I4709" i="26"/>
  <c r="I4710" i="26"/>
  <c r="I4711" i="26"/>
  <c r="I4712" i="26"/>
  <c r="I4713" i="26"/>
  <c r="I4714" i="26"/>
  <c r="I4715" i="26"/>
  <c r="I4716" i="26"/>
  <c r="I4717" i="26"/>
  <c r="I4718" i="26"/>
  <c r="I4719" i="26"/>
  <c r="I4720" i="26"/>
  <c r="I4721" i="26"/>
  <c r="I4722" i="26"/>
  <c r="I4723" i="26"/>
  <c r="I4724" i="26"/>
  <c r="I4725" i="26"/>
  <c r="I4726" i="26"/>
  <c r="I4727" i="26"/>
  <c r="I4728" i="26"/>
  <c r="I4729" i="26"/>
  <c r="I4730" i="26"/>
  <c r="I4731" i="26"/>
  <c r="I4732" i="26"/>
  <c r="I4733" i="26"/>
  <c r="I4734" i="26"/>
  <c r="I4735" i="26"/>
  <c r="I4736" i="26"/>
  <c r="I4737" i="26"/>
  <c r="I4738" i="26"/>
  <c r="I4739" i="26"/>
  <c r="I4740" i="26"/>
  <c r="I4741" i="26"/>
  <c r="I4742" i="26"/>
  <c r="I4743" i="26"/>
  <c r="I4744" i="26"/>
  <c r="I4745" i="26"/>
  <c r="I4746" i="26"/>
  <c r="I4747" i="26"/>
  <c r="I4748" i="26"/>
  <c r="I4749" i="26"/>
  <c r="I4750" i="26"/>
  <c r="I4751" i="26"/>
  <c r="I4752" i="26"/>
  <c r="I4753" i="26"/>
  <c r="I4754" i="26"/>
  <c r="I4755" i="26"/>
  <c r="I4756" i="26"/>
  <c r="I4757" i="26"/>
  <c r="I4758" i="26"/>
  <c r="I4759" i="26"/>
  <c r="I4760" i="26"/>
  <c r="I4761" i="26"/>
  <c r="I4762" i="26"/>
  <c r="I4763" i="26"/>
  <c r="I4764" i="26"/>
  <c r="I4765" i="26"/>
  <c r="I4766" i="26"/>
  <c r="I4767" i="26"/>
  <c r="I4768" i="26"/>
  <c r="I4769" i="26"/>
  <c r="I4770" i="26"/>
  <c r="I4771" i="26"/>
  <c r="I4772" i="26"/>
  <c r="I4773" i="26"/>
  <c r="I4774" i="26"/>
  <c r="I4775" i="26"/>
  <c r="I4776" i="26"/>
  <c r="I4777" i="26"/>
  <c r="I4778" i="26"/>
  <c r="I4779" i="26"/>
  <c r="I4780" i="26"/>
  <c r="I4781" i="26"/>
  <c r="I4782" i="26"/>
  <c r="I4783" i="26"/>
  <c r="I4784" i="26"/>
  <c r="I4785" i="26"/>
  <c r="I4786" i="26"/>
  <c r="I4787" i="26"/>
  <c r="I4788" i="26"/>
  <c r="I4789" i="26"/>
  <c r="I4790" i="26"/>
  <c r="I4791" i="26"/>
  <c r="I4792" i="26"/>
  <c r="I4793" i="26"/>
  <c r="I4794" i="26"/>
  <c r="I4795" i="26"/>
  <c r="I4796" i="26"/>
  <c r="I4797" i="26"/>
  <c r="I4798" i="26"/>
  <c r="I4799" i="26"/>
  <c r="I4800" i="26"/>
  <c r="I4801" i="26"/>
  <c r="I4802" i="26"/>
  <c r="I4803" i="26"/>
  <c r="I4804" i="26"/>
  <c r="I4805" i="26"/>
  <c r="I4806" i="26"/>
  <c r="I4807" i="26"/>
  <c r="I4808" i="26"/>
  <c r="I4809" i="26"/>
  <c r="I4810" i="26"/>
  <c r="I4811" i="26"/>
  <c r="I4812" i="26"/>
  <c r="I4813" i="26"/>
  <c r="I4814" i="26"/>
  <c r="I4815" i="26"/>
  <c r="I4816" i="26"/>
  <c r="I4817" i="26"/>
  <c r="I4818" i="26"/>
  <c r="I4819" i="26"/>
  <c r="I4820" i="26"/>
  <c r="I4821" i="26"/>
  <c r="I4822" i="26"/>
  <c r="I4823" i="26"/>
  <c r="I4824" i="26"/>
  <c r="I4825" i="26"/>
  <c r="I4826" i="26"/>
  <c r="I4827" i="26"/>
  <c r="I4828" i="26"/>
  <c r="I4829" i="26"/>
  <c r="I4830" i="26"/>
  <c r="I4831" i="26"/>
  <c r="I4832" i="26"/>
  <c r="I4833" i="26"/>
  <c r="I4834" i="26"/>
  <c r="I4835" i="26"/>
  <c r="I4836" i="26"/>
  <c r="I4837" i="26"/>
  <c r="I4838" i="26"/>
  <c r="I4839" i="26"/>
  <c r="I4840" i="26"/>
  <c r="I4841" i="26"/>
  <c r="I4842" i="26"/>
  <c r="I4843" i="26"/>
  <c r="I4844" i="26"/>
  <c r="I4845" i="26"/>
  <c r="I4846" i="26"/>
  <c r="I4847" i="26"/>
  <c r="I4848" i="26"/>
  <c r="I4849" i="26"/>
  <c r="I4850" i="26"/>
  <c r="I4851" i="26"/>
  <c r="I4852" i="26"/>
  <c r="I4853" i="26"/>
  <c r="I4854" i="26"/>
  <c r="I4855" i="26"/>
  <c r="I4856" i="26"/>
  <c r="I4857" i="26"/>
  <c r="I4858" i="26"/>
  <c r="I4859" i="26"/>
  <c r="I4860" i="26"/>
  <c r="I4861" i="26"/>
  <c r="I4862" i="26"/>
  <c r="I4863" i="26"/>
  <c r="I4864" i="26"/>
  <c r="I4865" i="26"/>
  <c r="I4866" i="26"/>
  <c r="I4867" i="26"/>
  <c r="I4868" i="26"/>
  <c r="I4869" i="26"/>
  <c r="I4870" i="26"/>
  <c r="I4871" i="26"/>
  <c r="I4872" i="26"/>
  <c r="I4873" i="26"/>
  <c r="I4874" i="26"/>
  <c r="I4875" i="26"/>
  <c r="I4876" i="26"/>
  <c r="I4877" i="26"/>
  <c r="I4878" i="26"/>
  <c r="I4879" i="26"/>
  <c r="I4880" i="26"/>
  <c r="I4881" i="26"/>
  <c r="I4882" i="26"/>
  <c r="I4883" i="26"/>
  <c r="I4884" i="26"/>
  <c r="I4885" i="26"/>
  <c r="I4886" i="26"/>
  <c r="I4887" i="26"/>
  <c r="I4888" i="26"/>
  <c r="I4889" i="26"/>
  <c r="I4890" i="26"/>
  <c r="I4891" i="26"/>
  <c r="I4892" i="26"/>
  <c r="I4893" i="26"/>
  <c r="I4894" i="26"/>
  <c r="I4895" i="26"/>
  <c r="I4896" i="26"/>
  <c r="I4897" i="26"/>
  <c r="I4898" i="26"/>
  <c r="I4899" i="26"/>
  <c r="I4900" i="26"/>
  <c r="I4901" i="26"/>
  <c r="I4902" i="26"/>
  <c r="I4903" i="26"/>
  <c r="I4904" i="26"/>
  <c r="I4905" i="26"/>
  <c r="I4906" i="26"/>
  <c r="I4907" i="26"/>
  <c r="I4908" i="26"/>
  <c r="I4909" i="26"/>
  <c r="I4910" i="26"/>
  <c r="I4911" i="26"/>
  <c r="I4912" i="26"/>
  <c r="I4913" i="26"/>
  <c r="I4914" i="26"/>
  <c r="I4915" i="26"/>
  <c r="I4916" i="26"/>
  <c r="I4917" i="26"/>
  <c r="I4918" i="26"/>
  <c r="I4919" i="26"/>
  <c r="I4920" i="26"/>
  <c r="I4921" i="26"/>
  <c r="I4922" i="26"/>
  <c r="I4923" i="26"/>
  <c r="I4924" i="26"/>
  <c r="I4925" i="26"/>
  <c r="I4926" i="26"/>
  <c r="I4927" i="26"/>
  <c r="I4928" i="26"/>
  <c r="I4929" i="26"/>
  <c r="I4930" i="26"/>
  <c r="I4931" i="26"/>
  <c r="I4932" i="26"/>
  <c r="I4933" i="26"/>
  <c r="I4934" i="26"/>
  <c r="I4935" i="26"/>
  <c r="I4936" i="26"/>
  <c r="I4937" i="26"/>
  <c r="I4938" i="26"/>
  <c r="I4939" i="26"/>
  <c r="I4940" i="26"/>
  <c r="I4941" i="26"/>
  <c r="I4942" i="26"/>
  <c r="I4943" i="26"/>
  <c r="I4944" i="26"/>
  <c r="I4945" i="26"/>
  <c r="I4946" i="26"/>
  <c r="I4947" i="26"/>
  <c r="I4948" i="26"/>
  <c r="I4949" i="26"/>
  <c r="I4950" i="26"/>
  <c r="I4951" i="26"/>
  <c r="I4952" i="26"/>
  <c r="I4953" i="26"/>
  <c r="I4954" i="26"/>
  <c r="I4955" i="26"/>
  <c r="I4956" i="26"/>
  <c r="I4957" i="26"/>
  <c r="I4958" i="26"/>
  <c r="I4959" i="26"/>
  <c r="I4960" i="26"/>
  <c r="I4961" i="26"/>
  <c r="I4962" i="26"/>
  <c r="I4963" i="26"/>
  <c r="I4964" i="26"/>
  <c r="I4965" i="26"/>
  <c r="I4966" i="26"/>
  <c r="I4967" i="26"/>
  <c r="I4968" i="26"/>
  <c r="I4969" i="26"/>
  <c r="I4970" i="26"/>
  <c r="I4971" i="26"/>
  <c r="I4972" i="26"/>
  <c r="I4973" i="26"/>
  <c r="I4974" i="26"/>
  <c r="I4975" i="26"/>
  <c r="I4976" i="26"/>
  <c r="I4977" i="26"/>
  <c r="I4978" i="26"/>
  <c r="I4979" i="26"/>
  <c r="I4980" i="26"/>
  <c r="I4981" i="26"/>
  <c r="I4982" i="26"/>
  <c r="I4983" i="26"/>
  <c r="I4984" i="26"/>
  <c r="I4985" i="26"/>
  <c r="I4986" i="26"/>
  <c r="I4987" i="26"/>
  <c r="I4988" i="26"/>
  <c r="I4989" i="26"/>
  <c r="I4990" i="26"/>
  <c r="I4991" i="26"/>
  <c r="I4992" i="26"/>
  <c r="I4993" i="26"/>
  <c r="I4994" i="26"/>
  <c r="I4995" i="26"/>
  <c r="I4996" i="26"/>
  <c r="I4997" i="26"/>
  <c r="I4998" i="26"/>
  <c r="I4999" i="26"/>
  <c r="I5000" i="26"/>
  <c r="I5001" i="26"/>
  <c r="I5002" i="26"/>
  <c r="I5003" i="26"/>
  <c r="I5004" i="26"/>
  <c r="I5005" i="26"/>
  <c r="I5006" i="26"/>
  <c r="I5007" i="26"/>
  <c r="I5008" i="26"/>
  <c r="I5009" i="26"/>
  <c r="I5010" i="26"/>
  <c r="I5011" i="26"/>
  <c r="I5012" i="26"/>
  <c r="I5013" i="26"/>
  <c r="I5014" i="26"/>
  <c r="I5015" i="26"/>
  <c r="I5016" i="26"/>
  <c r="I5017" i="26"/>
  <c r="I5018" i="26"/>
  <c r="I5019" i="26"/>
  <c r="I5020" i="26"/>
  <c r="I5021" i="26"/>
  <c r="I5022" i="26"/>
  <c r="I5023" i="26"/>
  <c r="I5024" i="26"/>
  <c r="I5025" i="26"/>
  <c r="I5026" i="26"/>
  <c r="I5027" i="26"/>
  <c r="I5028" i="26"/>
  <c r="I5029" i="26"/>
  <c r="I5030" i="26"/>
  <c r="I5031" i="26"/>
  <c r="I5032" i="26"/>
  <c r="I5033" i="26"/>
  <c r="I5034" i="26"/>
  <c r="I5035" i="26"/>
  <c r="I5036" i="26"/>
  <c r="I5037" i="26"/>
  <c r="I5038" i="26"/>
  <c r="I5039" i="26"/>
  <c r="I5040" i="26"/>
  <c r="I5041" i="26"/>
  <c r="I5042" i="26"/>
  <c r="I5043" i="26"/>
  <c r="I5044" i="26"/>
  <c r="I5045" i="26"/>
  <c r="I5046" i="26"/>
  <c r="I5047" i="26"/>
  <c r="I5048" i="26"/>
  <c r="I5049" i="26"/>
  <c r="I5050" i="26"/>
  <c r="I5051" i="26"/>
  <c r="I5052" i="26"/>
  <c r="I5053" i="26"/>
  <c r="I5054" i="26"/>
  <c r="I5055" i="26"/>
  <c r="I5056" i="26"/>
  <c r="I5057" i="26"/>
  <c r="I5058" i="26"/>
  <c r="I5059" i="26"/>
  <c r="I5060" i="26"/>
  <c r="I5061" i="26"/>
  <c r="I5062" i="26"/>
  <c r="I5063" i="26"/>
  <c r="I5064" i="26"/>
  <c r="I5065" i="26"/>
  <c r="I5066" i="26"/>
  <c r="I5067" i="26"/>
  <c r="I5068" i="26"/>
  <c r="I5069" i="26"/>
  <c r="I5070" i="26"/>
  <c r="I5071" i="26"/>
  <c r="I5072" i="26"/>
  <c r="I5073" i="26"/>
  <c r="I5074" i="26"/>
  <c r="I5075" i="26"/>
  <c r="I5076" i="26"/>
  <c r="I5077" i="26"/>
  <c r="I5078" i="26"/>
  <c r="I5079" i="26"/>
  <c r="I5080" i="26"/>
  <c r="I5081" i="26"/>
  <c r="I5082" i="26"/>
  <c r="I5083" i="26"/>
  <c r="I5084" i="26"/>
  <c r="I5085" i="26"/>
  <c r="I5086" i="26"/>
  <c r="I5087" i="26"/>
  <c r="I5088" i="26"/>
  <c r="I5089" i="26"/>
  <c r="I5090" i="26"/>
  <c r="I5091" i="26"/>
  <c r="I5092" i="26"/>
  <c r="I5093" i="26"/>
  <c r="I5094" i="26"/>
  <c r="I5095" i="26"/>
  <c r="I5096" i="26"/>
  <c r="I5097" i="26"/>
  <c r="I5098" i="26"/>
  <c r="I5099" i="26"/>
  <c r="I5100" i="26"/>
  <c r="I5101" i="26"/>
  <c r="I5102" i="26"/>
  <c r="I5103" i="26"/>
  <c r="I5104" i="26"/>
  <c r="I5105" i="26"/>
  <c r="I5106" i="26"/>
  <c r="I5107" i="26"/>
  <c r="I5108" i="26"/>
  <c r="I5109" i="26"/>
  <c r="I5110" i="26"/>
  <c r="I5111" i="26"/>
  <c r="I5112" i="26"/>
  <c r="I5113" i="26"/>
  <c r="I5114" i="26"/>
  <c r="I5115" i="26"/>
  <c r="I5116" i="26"/>
  <c r="I5117" i="26"/>
  <c r="I5118" i="26"/>
  <c r="I5119" i="26"/>
  <c r="I5120" i="26"/>
  <c r="I5121" i="26"/>
  <c r="I5122" i="26"/>
  <c r="I5123" i="26"/>
  <c r="I5124" i="26"/>
  <c r="I5125" i="26"/>
  <c r="I5126" i="26"/>
  <c r="I5127" i="26"/>
  <c r="I5128" i="26"/>
  <c r="I5129" i="26"/>
  <c r="I5130" i="26"/>
  <c r="I5131" i="26"/>
  <c r="I5132" i="26"/>
  <c r="I5133" i="26"/>
  <c r="I5134" i="26"/>
  <c r="I5135" i="26"/>
  <c r="I5136" i="26"/>
  <c r="I5137" i="26"/>
  <c r="I5138" i="26"/>
  <c r="I5139" i="26"/>
  <c r="I5140" i="26"/>
  <c r="I5141" i="26"/>
  <c r="I5142" i="26"/>
  <c r="I5143" i="26"/>
  <c r="I5144" i="26"/>
  <c r="I5145" i="26"/>
  <c r="I5146" i="26"/>
  <c r="I5147" i="26"/>
  <c r="I5148" i="26"/>
  <c r="I5149" i="26"/>
  <c r="I5150" i="26"/>
  <c r="I5151" i="26"/>
  <c r="I5152" i="26"/>
  <c r="I5153" i="26"/>
  <c r="I5154" i="26"/>
  <c r="I5155" i="26"/>
  <c r="I5156" i="26"/>
  <c r="I5157" i="26"/>
  <c r="I5158" i="26"/>
  <c r="I5159" i="26"/>
  <c r="I5160" i="26"/>
  <c r="I5161" i="26"/>
  <c r="I5162" i="26"/>
  <c r="I5163" i="26"/>
  <c r="I5164" i="26"/>
  <c r="I5165" i="26"/>
  <c r="I5166" i="26"/>
  <c r="I5167" i="26"/>
  <c r="I5168" i="26"/>
  <c r="I5169" i="26"/>
  <c r="I5170" i="26"/>
  <c r="I5171" i="26"/>
  <c r="I5172" i="26"/>
  <c r="I5173" i="26"/>
  <c r="I5174" i="26"/>
  <c r="I5175" i="26"/>
  <c r="I5176" i="26"/>
  <c r="I5177" i="26"/>
  <c r="I5178" i="26"/>
  <c r="I5179" i="26"/>
  <c r="I5180" i="26"/>
  <c r="I5181" i="26"/>
  <c r="I5182" i="26"/>
  <c r="I5183" i="26"/>
  <c r="I5184" i="26"/>
  <c r="I5185" i="26"/>
  <c r="I5186" i="26"/>
  <c r="I5187" i="26"/>
  <c r="I5188" i="26"/>
  <c r="I5189" i="26"/>
  <c r="I5190" i="26"/>
  <c r="I5191" i="26"/>
  <c r="I5192" i="26"/>
  <c r="I5193" i="26"/>
  <c r="I5194" i="26"/>
  <c r="I5195" i="26"/>
  <c r="I5196" i="26"/>
  <c r="I5197" i="26"/>
  <c r="I5198" i="26"/>
  <c r="I5199" i="26"/>
  <c r="I5200" i="26"/>
  <c r="I5201" i="26"/>
  <c r="I5202" i="26"/>
  <c r="I5203" i="26"/>
  <c r="I5204" i="26"/>
  <c r="I5205" i="26"/>
  <c r="I5206" i="26"/>
  <c r="I5207" i="26"/>
  <c r="I5208" i="26"/>
  <c r="I5209" i="26"/>
  <c r="I5210" i="26"/>
  <c r="I5211" i="26"/>
  <c r="I5212" i="26"/>
  <c r="I5213" i="26"/>
  <c r="I5214" i="26"/>
  <c r="I5215" i="26"/>
  <c r="I5216" i="26"/>
  <c r="I5217" i="26"/>
  <c r="I5218" i="26"/>
  <c r="I5219" i="26"/>
  <c r="I5220" i="26"/>
  <c r="I5221" i="26"/>
  <c r="I5222" i="26"/>
  <c r="I5223" i="26"/>
  <c r="I5224" i="26"/>
  <c r="I5225" i="26"/>
  <c r="I5226" i="26"/>
  <c r="I5227" i="26"/>
  <c r="I5228" i="26"/>
  <c r="I5229" i="26"/>
  <c r="I5230" i="26"/>
  <c r="I5231" i="26"/>
  <c r="I5232" i="26"/>
  <c r="I5233" i="26"/>
  <c r="I5234" i="26"/>
  <c r="I5235" i="26"/>
  <c r="I5236" i="26"/>
  <c r="I5237" i="26"/>
  <c r="I5238" i="26"/>
  <c r="I5239" i="26"/>
  <c r="I5240" i="26"/>
  <c r="I5241" i="26"/>
  <c r="I5242" i="26"/>
  <c r="I5243" i="26"/>
  <c r="I5244" i="26"/>
  <c r="I5245" i="26"/>
  <c r="I5246" i="26"/>
  <c r="I5247" i="26"/>
  <c r="I5248" i="26"/>
  <c r="I5249" i="26"/>
  <c r="I5250" i="26"/>
  <c r="I5251" i="26"/>
  <c r="I5252" i="26"/>
  <c r="I5253" i="26"/>
  <c r="I5254" i="26"/>
  <c r="I5255" i="26"/>
  <c r="I5256" i="26"/>
  <c r="I5257" i="26"/>
  <c r="I5258" i="26"/>
  <c r="I5259" i="26"/>
  <c r="I5260" i="26"/>
  <c r="I5261" i="26"/>
  <c r="I5262" i="26"/>
  <c r="I5263" i="26"/>
  <c r="I5264" i="26"/>
  <c r="I5265" i="26"/>
  <c r="I5266" i="26"/>
  <c r="I5267" i="26"/>
  <c r="I5268" i="26"/>
  <c r="I5269" i="26"/>
  <c r="I5270" i="26"/>
  <c r="I5271" i="26"/>
  <c r="I5272" i="26"/>
  <c r="I5273" i="26"/>
  <c r="I5274" i="26"/>
  <c r="I5275" i="26"/>
  <c r="I5276" i="26"/>
  <c r="I5277" i="26"/>
  <c r="I5278" i="26"/>
  <c r="I5279" i="26"/>
  <c r="I5280" i="26"/>
  <c r="I5281" i="26"/>
  <c r="I5282" i="26"/>
  <c r="I5283" i="26"/>
  <c r="I5284" i="26"/>
  <c r="I5285" i="26"/>
  <c r="I5286" i="26"/>
  <c r="I5287" i="26"/>
  <c r="I5288" i="26"/>
  <c r="I5289" i="26"/>
  <c r="I5290" i="26"/>
  <c r="I5291" i="26"/>
  <c r="I5292" i="26"/>
  <c r="I5293" i="26"/>
  <c r="I5294" i="26"/>
  <c r="I5295" i="26"/>
  <c r="I5296" i="26"/>
  <c r="I5297" i="26"/>
  <c r="I5298" i="26"/>
  <c r="I5299" i="26"/>
  <c r="I5300" i="26"/>
  <c r="I5301" i="26"/>
  <c r="I5302" i="26"/>
  <c r="I5303" i="26"/>
  <c r="I5304" i="26"/>
  <c r="I5305" i="26"/>
  <c r="I5306" i="26"/>
  <c r="I5307" i="26"/>
  <c r="I5308" i="26"/>
  <c r="I5309" i="26"/>
  <c r="I5310" i="26"/>
  <c r="I5311" i="26"/>
  <c r="I5312" i="26"/>
  <c r="I5313" i="26"/>
  <c r="I5314" i="26"/>
  <c r="I5315" i="26"/>
  <c r="I5316" i="26"/>
  <c r="I5317" i="26"/>
  <c r="I5318" i="26"/>
  <c r="I5319" i="26"/>
  <c r="I5320" i="26"/>
  <c r="I5321" i="26"/>
  <c r="I5322" i="26"/>
  <c r="I5323" i="26"/>
  <c r="I5324" i="26"/>
  <c r="I5325" i="26"/>
  <c r="I5326" i="26"/>
  <c r="I5327" i="26"/>
  <c r="I5328" i="26"/>
  <c r="I5329" i="26"/>
  <c r="I5330" i="26"/>
  <c r="I5331" i="26"/>
  <c r="I5332" i="26"/>
  <c r="I5333" i="26"/>
  <c r="I5334" i="26"/>
  <c r="I5335" i="26"/>
  <c r="I5336" i="26"/>
  <c r="I5337" i="26"/>
  <c r="I5338" i="26"/>
  <c r="I5339" i="26"/>
  <c r="I5340" i="26"/>
  <c r="I5341" i="26"/>
  <c r="I5342" i="26"/>
  <c r="I5343" i="26"/>
  <c r="I5344" i="26"/>
  <c r="I5345" i="26"/>
  <c r="I5346" i="26"/>
  <c r="I5347" i="26"/>
  <c r="I5348" i="26"/>
  <c r="I5349" i="26"/>
  <c r="I5350" i="26"/>
  <c r="I5351" i="26"/>
  <c r="I5352" i="26"/>
  <c r="I5353" i="26"/>
  <c r="I5354" i="26"/>
  <c r="I5355" i="26"/>
  <c r="I5356" i="26"/>
  <c r="I5357" i="26"/>
  <c r="I5358" i="26"/>
  <c r="I5359" i="26"/>
  <c r="I5360" i="26"/>
  <c r="I5361" i="26"/>
  <c r="I5362" i="26"/>
  <c r="I5363" i="26"/>
  <c r="I5364" i="26"/>
  <c r="I5365" i="26"/>
  <c r="I5366" i="26"/>
  <c r="I5367" i="26"/>
  <c r="I5368" i="26"/>
  <c r="I5369" i="26"/>
  <c r="I5370" i="26"/>
  <c r="I5371" i="26"/>
  <c r="I5372" i="26"/>
  <c r="I5373" i="26"/>
  <c r="I5374" i="26"/>
  <c r="I5375" i="26"/>
  <c r="I5376" i="26"/>
  <c r="I5377" i="26"/>
  <c r="I5378" i="26"/>
  <c r="I5379" i="26"/>
  <c r="I5380" i="26"/>
  <c r="I5381" i="26"/>
  <c r="I5382" i="26"/>
  <c r="I5383" i="26"/>
  <c r="I5384" i="26"/>
  <c r="I5385" i="26"/>
  <c r="I5386" i="26"/>
  <c r="I5387" i="26"/>
  <c r="I5388" i="26"/>
  <c r="I5389" i="26"/>
  <c r="I5390" i="26"/>
  <c r="I5391" i="26"/>
  <c r="I5392" i="26"/>
  <c r="I5393" i="26"/>
  <c r="I5394" i="26"/>
  <c r="I5395" i="26"/>
  <c r="I5396" i="26"/>
  <c r="I5397" i="26"/>
  <c r="I5398" i="26"/>
  <c r="I5399" i="26"/>
  <c r="I5400" i="26"/>
  <c r="I5401" i="26"/>
  <c r="I5402" i="26"/>
  <c r="I5403" i="26"/>
  <c r="I5404" i="26"/>
  <c r="I5405" i="26"/>
  <c r="I5406" i="26"/>
  <c r="I5407" i="26"/>
  <c r="I5408" i="26"/>
  <c r="I5409" i="26"/>
  <c r="I5410" i="26"/>
  <c r="I5411" i="26"/>
  <c r="I5412" i="26"/>
  <c r="I5413" i="26"/>
  <c r="I5414" i="26"/>
  <c r="I5415" i="26"/>
  <c r="I5416" i="26"/>
  <c r="I5417" i="26"/>
  <c r="I5418" i="26"/>
  <c r="I5419" i="26"/>
  <c r="I5420" i="26"/>
  <c r="I5421" i="26"/>
  <c r="I5422" i="26"/>
  <c r="I5423" i="26"/>
  <c r="I5424" i="26"/>
  <c r="I5425" i="26"/>
  <c r="I5426" i="26"/>
  <c r="I5427" i="26"/>
  <c r="I5428" i="26"/>
  <c r="I5429" i="26"/>
  <c r="I5430" i="26"/>
  <c r="I5431" i="26"/>
  <c r="I5432" i="26"/>
  <c r="I5433" i="26"/>
  <c r="I5434" i="26"/>
  <c r="I5435" i="26"/>
  <c r="I5436" i="26"/>
  <c r="I5437" i="26"/>
  <c r="I5438" i="26"/>
  <c r="I5439" i="26"/>
  <c r="I5440" i="26"/>
  <c r="I5441" i="26"/>
  <c r="I5442" i="26"/>
  <c r="I5443" i="26"/>
  <c r="I5444" i="26"/>
  <c r="I5445" i="26"/>
  <c r="I5446" i="26"/>
  <c r="I5447" i="26"/>
  <c r="I5448" i="26"/>
  <c r="I5449" i="26"/>
  <c r="I5450" i="26"/>
  <c r="I5451" i="26"/>
  <c r="I5452" i="26"/>
  <c r="I5453" i="26"/>
  <c r="I5454" i="26"/>
  <c r="I5455" i="26"/>
  <c r="I5456" i="26"/>
  <c r="I5457" i="26"/>
  <c r="I5458" i="26"/>
  <c r="I5459" i="26"/>
  <c r="I5460" i="26"/>
  <c r="I5461" i="26"/>
  <c r="I5462" i="26"/>
  <c r="I5463" i="26"/>
  <c r="I5464" i="26"/>
  <c r="I5465" i="26"/>
  <c r="I5466" i="26"/>
  <c r="I5467" i="26"/>
  <c r="I5468" i="26"/>
  <c r="I5469" i="26"/>
  <c r="I5470" i="26"/>
  <c r="I5471" i="26"/>
  <c r="I5472" i="26"/>
  <c r="I5473" i="26"/>
  <c r="I5474" i="26"/>
  <c r="I5475" i="26"/>
  <c r="I5476" i="26"/>
  <c r="I5477" i="26"/>
  <c r="I5478" i="26"/>
  <c r="I5479" i="26"/>
  <c r="I5480" i="26"/>
  <c r="I5481" i="26"/>
  <c r="I5482" i="26"/>
  <c r="I5483" i="26"/>
  <c r="I5484" i="26"/>
  <c r="I5485" i="26"/>
  <c r="I5486" i="26"/>
  <c r="I5487" i="26"/>
  <c r="I5488" i="26"/>
  <c r="I5489" i="26"/>
  <c r="I5490" i="26"/>
  <c r="I5491" i="26"/>
  <c r="I5492" i="26"/>
  <c r="I5493" i="26"/>
  <c r="I5494" i="26"/>
  <c r="I5495" i="26"/>
  <c r="I5496" i="26"/>
  <c r="I5497" i="26"/>
  <c r="I5498" i="26"/>
  <c r="I5499" i="26"/>
  <c r="I5500" i="26"/>
  <c r="I5501" i="26"/>
  <c r="I5502" i="26"/>
  <c r="I5503" i="26"/>
  <c r="I5504" i="26"/>
  <c r="I5505" i="26"/>
  <c r="I5506" i="26"/>
  <c r="I5507" i="26"/>
  <c r="I5508" i="26"/>
  <c r="I5509" i="26"/>
  <c r="I5510" i="26"/>
  <c r="I5511" i="26"/>
  <c r="I5512" i="26"/>
  <c r="I5513" i="26"/>
  <c r="I5514" i="26"/>
  <c r="I5515" i="26"/>
  <c r="I5516" i="26"/>
  <c r="I5517" i="26"/>
  <c r="I5518" i="26"/>
  <c r="I5519" i="26"/>
  <c r="I5520" i="26"/>
  <c r="I5521" i="26"/>
  <c r="I5522" i="26"/>
  <c r="I5523" i="26"/>
  <c r="I5524" i="26"/>
  <c r="I5525" i="26"/>
  <c r="I5526" i="26"/>
  <c r="I5527" i="26"/>
  <c r="I5528" i="26"/>
  <c r="I5529" i="26"/>
  <c r="I5530" i="26"/>
  <c r="I5531" i="26"/>
  <c r="I5532" i="26"/>
  <c r="I5533" i="26"/>
  <c r="I5534" i="26"/>
  <c r="I5535" i="26"/>
  <c r="I5536" i="26"/>
  <c r="I5537" i="26"/>
  <c r="I5538" i="26"/>
  <c r="I5539" i="26"/>
  <c r="I5540" i="26"/>
  <c r="I5541" i="26"/>
  <c r="I5542" i="26"/>
  <c r="I5543" i="26"/>
  <c r="I5544" i="26"/>
  <c r="I5545" i="26"/>
  <c r="I5546" i="26"/>
  <c r="I5547" i="26"/>
  <c r="I5548" i="26"/>
  <c r="I5549" i="26"/>
  <c r="I5550" i="26"/>
  <c r="I5551" i="26"/>
  <c r="I5552" i="26"/>
  <c r="I5553" i="26"/>
  <c r="I5554" i="26"/>
  <c r="I5555" i="26"/>
  <c r="I5556" i="26"/>
  <c r="I5557" i="26"/>
  <c r="I5558" i="26"/>
  <c r="I5559" i="26"/>
  <c r="I5560" i="26"/>
  <c r="I5561" i="26"/>
  <c r="I5562" i="26"/>
  <c r="I5563" i="26"/>
  <c r="I5564" i="26"/>
  <c r="I5565" i="26"/>
  <c r="I5566" i="26"/>
  <c r="I5567" i="26"/>
  <c r="I5568" i="26"/>
  <c r="I5569" i="26"/>
  <c r="I5570" i="26"/>
  <c r="I5571" i="26"/>
  <c r="I5572" i="26"/>
  <c r="I5573" i="26"/>
  <c r="I5574" i="26"/>
  <c r="I5575" i="26"/>
  <c r="I5576" i="26"/>
  <c r="I5577" i="26"/>
  <c r="I5578" i="26"/>
  <c r="I5579" i="26"/>
  <c r="I5580" i="26"/>
  <c r="I5581" i="26"/>
  <c r="I5582" i="26"/>
  <c r="I5583" i="26"/>
  <c r="I5584" i="26"/>
  <c r="I5585" i="26"/>
  <c r="I5586" i="26"/>
  <c r="I5587" i="26"/>
  <c r="I5588" i="26"/>
  <c r="I5589" i="26"/>
  <c r="I5590" i="26"/>
  <c r="I5591" i="26"/>
  <c r="I5592" i="26"/>
  <c r="I5593" i="26"/>
  <c r="I5594" i="26"/>
  <c r="I5595" i="26"/>
  <c r="I5596" i="26"/>
  <c r="I5597" i="26"/>
  <c r="I5598" i="26"/>
  <c r="I5599" i="26"/>
  <c r="I5600" i="26"/>
  <c r="I5601" i="26"/>
  <c r="I5602" i="26"/>
  <c r="I5603" i="26"/>
  <c r="I5604" i="26"/>
  <c r="I5605" i="26"/>
  <c r="I5606" i="26"/>
  <c r="I5607" i="26"/>
  <c r="I5608" i="26"/>
  <c r="I5609" i="26"/>
  <c r="I5610" i="26"/>
  <c r="I5611" i="26"/>
  <c r="I5612" i="26"/>
  <c r="I5613" i="26"/>
  <c r="I5614" i="26"/>
  <c r="I5615" i="26"/>
  <c r="I5616" i="26"/>
  <c r="I5617" i="26"/>
  <c r="I5618" i="26"/>
  <c r="I5619" i="26"/>
  <c r="I5620" i="26"/>
  <c r="I5621" i="26"/>
  <c r="I5622" i="26"/>
  <c r="I5623" i="26"/>
  <c r="I5624" i="26"/>
  <c r="I5625" i="26"/>
  <c r="I5626" i="26"/>
  <c r="I5627" i="26"/>
  <c r="I5628" i="26"/>
  <c r="I5629" i="26"/>
  <c r="I5630" i="26"/>
  <c r="I5631" i="26"/>
  <c r="I5632" i="26"/>
  <c r="I5633" i="26"/>
  <c r="I5634" i="26"/>
  <c r="I5635" i="26"/>
  <c r="I5636" i="26"/>
  <c r="I5637" i="26"/>
  <c r="I5638" i="26"/>
  <c r="I5639" i="26"/>
  <c r="I5640" i="26"/>
  <c r="I5641" i="26"/>
  <c r="I5642" i="26"/>
  <c r="I5643" i="26"/>
  <c r="I5644" i="26"/>
  <c r="I5645" i="26"/>
  <c r="I5646" i="26"/>
  <c r="I5647" i="26"/>
  <c r="I5648" i="26"/>
  <c r="I5649" i="26"/>
  <c r="I5650" i="26"/>
  <c r="I5651" i="26"/>
  <c r="I5652" i="26"/>
  <c r="I5653" i="26"/>
  <c r="I5654" i="26"/>
  <c r="I5655" i="26"/>
  <c r="I5656" i="26"/>
  <c r="I5657" i="26"/>
  <c r="I5658" i="26"/>
  <c r="I5659" i="26"/>
  <c r="I5660" i="26"/>
  <c r="I5661" i="26"/>
  <c r="I5662" i="26"/>
  <c r="I5663" i="26"/>
  <c r="I5664" i="26"/>
  <c r="I5665" i="26"/>
  <c r="I5666" i="26"/>
  <c r="I5667" i="26"/>
  <c r="I5668" i="26"/>
  <c r="I5669" i="26"/>
  <c r="I5670" i="26"/>
  <c r="I5671" i="26"/>
  <c r="I5672" i="26"/>
  <c r="I5673" i="26"/>
  <c r="I5674" i="26"/>
  <c r="I5675" i="26"/>
  <c r="I5676" i="26"/>
  <c r="I5677" i="26"/>
  <c r="I5678" i="26"/>
  <c r="I5679" i="26"/>
  <c r="I5680" i="26"/>
  <c r="I5681" i="26"/>
  <c r="I5682" i="26"/>
  <c r="I5683" i="26"/>
  <c r="I5684" i="26"/>
  <c r="I5685" i="26"/>
  <c r="I5686" i="26"/>
  <c r="I5687" i="26"/>
  <c r="I5688" i="26"/>
  <c r="I5689" i="26"/>
  <c r="I5690" i="26"/>
  <c r="I5691" i="26"/>
  <c r="I5692" i="26"/>
  <c r="I5693" i="26"/>
  <c r="I5694" i="26"/>
  <c r="I5695" i="26"/>
  <c r="I5696" i="26"/>
  <c r="I5697" i="26"/>
  <c r="I5698" i="26"/>
  <c r="I5699" i="26"/>
  <c r="I5700" i="26"/>
  <c r="I5701" i="26"/>
  <c r="I5702" i="26"/>
  <c r="I5703" i="26"/>
  <c r="I5704" i="26"/>
  <c r="I5705" i="26"/>
  <c r="I5706" i="26"/>
  <c r="I5707" i="26"/>
  <c r="I5708" i="26"/>
  <c r="I5709" i="26"/>
  <c r="I5710" i="26"/>
  <c r="I5711" i="26"/>
  <c r="I5712" i="26"/>
  <c r="I5713" i="26"/>
  <c r="I5714" i="26"/>
  <c r="I5715" i="26"/>
  <c r="I5716" i="26"/>
  <c r="I5717" i="26"/>
  <c r="I5718" i="26"/>
  <c r="I5719" i="26"/>
  <c r="I5720" i="26"/>
  <c r="I5721" i="26"/>
  <c r="I5722" i="26"/>
  <c r="I5723" i="26"/>
  <c r="I5724" i="26"/>
  <c r="I5725" i="26"/>
  <c r="I5726" i="26"/>
  <c r="I5727" i="26"/>
  <c r="I5728" i="26"/>
  <c r="I5729" i="26"/>
  <c r="I5730" i="26"/>
  <c r="I5731" i="26"/>
  <c r="I5732" i="26"/>
  <c r="I5733" i="26"/>
  <c r="I5734" i="26"/>
  <c r="I5735" i="26"/>
  <c r="I5736" i="26"/>
  <c r="I5737" i="26"/>
  <c r="I5738" i="26"/>
  <c r="I5739" i="26"/>
  <c r="I5740" i="26"/>
  <c r="I5741" i="26"/>
  <c r="I5742" i="26"/>
  <c r="I5743" i="26"/>
  <c r="I5744" i="26"/>
  <c r="I5745" i="26"/>
  <c r="I5746" i="26"/>
  <c r="I5747" i="26"/>
  <c r="I5748" i="26"/>
  <c r="I5749" i="26"/>
  <c r="I5750" i="26"/>
  <c r="I5751" i="26"/>
  <c r="I5752" i="26"/>
  <c r="I5753" i="26"/>
  <c r="I5754" i="26"/>
  <c r="I5755" i="26"/>
  <c r="I5756" i="26"/>
  <c r="I5757" i="26"/>
  <c r="I5758" i="26"/>
  <c r="I5759" i="26"/>
  <c r="I5760" i="26"/>
  <c r="I5761" i="26"/>
  <c r="I5762" i="26"/>
  <c r="I5763" i="26"/>
  <c r="I5764" i="26"/>
  <c r="I5765" i="26"/>
  <c r="I5766" i="26"/>
  <c r="I5767" i="26"/>
  <c r="I5768" i="26"/>
  <c r="I5769" i="26"/>
  <c r="I5770" i="26"/>
  <c r="I5771" i="26"/>
  <c r="I5772" i="26"/>
  <c r="I5773" i="26"/>
  <c r="I5774" i="26"/>
  <c r="I5775" i="26"/>
  <c r="I5776" i="26"/>
  <c r="I5777" i="26"/>
  <c r="I5778" i="26"/>
  <c r="I5779" i="26"/>
  <c r="I5780" i="26"/>
  <c r="I5781" i="26"/>
  <c r="I5782" i="26"/>
  <c r="I5783" i="26"/>
  <c r="I5784" i="26"/>
  <c r="I5785" i="26"/>
  <c r="I5786" i="26"/>
  <c r="I5787" i="26"/>
  <c r="I5788" i="26"/>
  <c r="I5789" i="26"/>
  <c r="I5790" i="26"/>
  <c r="I5791" i="26"/>
  <c r="I5792" i="26"/>
  <c r="I5793" i="26"/>
  <c r="I5794" i="26"/>
  <c r="I5795" i="26"/>
  <c r="I5796" i="26"/>
  <c r="I5797" i="26"/>
  <c r="I5798" i="26"/>
  <c r="I5799" i="26"/>
  <c r="I5800" i="26"/>
  <c r="I5801" i="26"/>
  <c r="I5802" i="26"/>
  <c r="I5803" i="26"/>
  <c r="I5804" i="26"/>
  <c r="I5805" i="26"/>
  <c r="I5806" i="26"/>
  <c r="I5807" i="26"/>
  <c r="I5808" i="26"/>
  <c r="I5809" i="26"/>
  <c r="I5810" i="26"/>
  <c r="I5811" i="26"/>
  <c r="I5812" i="26"/>
  <c r="I5813" i="26"/>
  <c r="I5814" i="26"/>
  <c r="I5815" i="26"/>
  <c r="I5816" i="26"/>
  <c r="I5817" i="26"/>
  <c r="I5818" i="26"/>
  <c r="I5819" i="26"/>
  <c r="I5820" i="26"/>
  <c r="I5821" i="26"/>
  <c r="I5822" i="26"/>
  <c r="I5823" i="26"/>
  <c r="I5824" i="26"/>
  <c r="I5825" i="26"/>
  <c r="I5826" i="26"/>
  <c r="I5827" i="26"/>
  <c r="I5828" i="26"/>
  <c r="I5829" i="26"/>
  <c r="I5830" i="26"/>
  <c r="I5831" i="26"/>
  <c r="I5832" i="26"/>
  <c r="I5833" i="26"/>
  <c r="I5834" i="26"/>
  <c r="I5835" i="26"/>
  <c r="I5836" i="26"/>
  <c r="I5837" i="26"/>
  <c r="I5838" i="26"/>
  <c r="I5839" i="26"/>
  <c r="I5840" i="26"/>
  <c r="I5841" i="26"/>
  <c r="I5842" i="26"/>
  <c r="I5843" i="26"/>
  <c r="I5844" i="26"/>
  <c r="I5845" i="26"/>
  <c r="I5846" i="26"/>
  <c r="I5847" i="26"/>
  <c r="I5848" i="26"/>
  <c r="I5849" i="26"/>
  <c r="I5850" i="26"/>
  <c r="I5851" i="26"/>
  <c r="I5852" i="26"/>
  <c r="I5853" i="26"/>
  <c r="I5854" i="26"/>
  <c r="I5855" i="26"/>
  <c r="I5856" i="26"/>
  <c r="I5857" i="26"/>
  <c r="I5858" i="26"/>
  <c r="I5859" i="26"/>
  <c r="I5860" i="26"/>
  <c r="I5861" i="26"/>
  <c r="I5862" i="26"/>
  <c r="I5863" i="26"/>
  <c r="I5864" i="26"/>
  <c r="I5865" i="26"/>
  <c r="I5866" i="26"/>
  <c r="I5867" i="26"/>
  <c r="I5868" i="26"/>
  <c r="I5869" i="26"/>
  <c r="I5870" i="26"/>
  <c r="I5871" i="26"/>
  <c r="I5872" i="26"/>
  <c r="I5873" i="26"/>
  <c r="I5874" i="26"/>
  <c r="I5875" i="26"/>
  <c r="I5876" i="26"/>
  <c r="I5877" i="26"/>
  <c r="I5878" i="26"/>
  <c r="I5879" i="26"/>
  <c r="I5880" i="26"/>
  <c r="I5881" i="26"/>
  <c r="I5882" i="26"/>
  <c r="I5883" i="26"/>
  <c r="I5884" i="26"/>
  <c r="I5885" i="26"/>
  <c r="I5886" i="26"/>
  <c r="I5887" i="26"/>
  <c r="I5888" i="26"/>
  <c r="I5889" i="26"/>
  <c r="I5890" i="26"/>
  <c r="I5891" i="26"/>
  <c r="I5892" i="26"/>
  <c r="I5893" i="26"/>
  <c r="I5894" i="26"/>
  <c r="I5895" i="26"/>
  <c r="I5896" i="26"/>
  <c r="I5897" i="26"/>
  <c r="I5898" i="26"/>
  <c r="I5899" i="26"/>
  <c r="I5900" i="26"/>
  <c r="I5901" i="26"/>
  <c r="I5902" i="26"/>
  <c r="I5903" i="26"/>
  <c r="I5904" i="26"/>
  <c r="I5905" i="26"/>
  <c r="I5906" i="26"/>
  <c r="I5907" i="26"/>
  <c r="I5908" i="26"/>
  <c r="I5909" i="26"/>
  <c r="I5910" i="26"/>
  <c r="I5911" i="26"/>
  <c r="I5912" i="26"/>
  <c r="I5913" i="26"/>
  <c r="I5914" i="26"/>
  <c r="I5915" i="26"/>
  <c r="I5916" i="26"/>
  <c r="I5917" i="26"/>
  <c r="I5918" i="26"/>
  <c r="I5919" i="26"/>
  <c r="I5920" i="26"/>
  <c r="I5921" i="26"/>
  <c r="I5922" i="26"/>
  <c r="I5923" i="26"/>
  <c r="I5924" i="26"/>
  <c r="I5925" i="26"/>
  <c r="I5926" i="26"/>
  <c r="I5927" i="26"/>
  <c r="I5928" i="26"/>
  <c r="I5929" i="26"/>
  <c r="I5930" i="26"/>
  <c r="I5931" i="26"/>
  <c r="I5932" i="26"/>
  <c r="I5933" i="26"/>
  <c r="I5934" i="26"/>
  <c r="I5935" i="26"/>
  <c r="I5936" i="26"/>
  <c r="I5937" i="26"/>
  <c r="I5938" i="26"/>
  <c r="I5939" i="26"/>
  <c r="I5940" i="26"/>
  <c r="I5941" i="26"/>
  <c r="I5942" i="26"/>
  <c r="I5943" i="26"/>
  <c r="I5944" i="26"/>
  <c r="I5945" i="26"/>
  <c r="I5946" i="26"/>
  <c r="I5947" i="26"/>
  <c r="I5948" i="26"/>
  <c r="I5949" i="26"/>
  <c r="I5950" i="26"/>
  <c r="I5951" i="26"/>
  <c r="I5952" i="26"/>
  <c r="I5953" i="26"/>
  <c r="I5954" i="26"/>
  <c r="I5955" i="26"/>
  <c r="I5956" i="26"/>
  <c r="I5957" i="26"/>
  <c r="I5958" i="26"/>
  <c r="I5959" i="26"/>
  <c r="I5960" i="26"/>
  <c r="I5961" i="26"/>
  <c r="I5962" i="26"/>
  <c r="I5963" i="26"/>
  <c r="I5964" i="26"/>
  <c r="I5965" i="26"/>
  <c r="I5966" i="26"/>
  <c r="I5967" i="26"/>
  <c r="I5968" i="26"/>
  <c r="I5969" i="26"/>
  <c r="I5970" i="26"/>
  <c r="I5971" i="26"/>
  <c r="I5972" i="26"/>
  <c r="I5973" i="26"/>
  <c r="I5974" i="26"/>
  <c r="I5975" i="26"/>
  <c r="I5976" i="26"/>
  <c r="I5977" i="26"/>
  <c r="I5978" i="26"/>
  <c r="I5979" i="26"/>
  <c r="I5980" i="26"/>
  <c r="I5981" i="26"/>
  <c r="I5982" i="26"/>
  <c r="I5983" i="26"/>
  <c r="I5984" i="26"/>
  <c r="I5985" i="26"/>
  <c r="I5986" i="26"/>
  <c r="I5987" i="26"/>
  <c r="I5988" i="26"/>
  <c r="I5989" i="26"/>
  <c r="I5990" i="26"/>
  <c r="I5991" i="26"/>
  <c r="I5992" i="26"/>
  <c r="I5993" i="26"/>
  <c r="I5994" i="26"/>
  <c r="I5995" i="26"/>
  <c r="I5996" i="26"/>
  <c r="I5997" i="26"/>
  <c r="I5998" i="26"/>
  <c r="I5999" i="26"/>
  <c r="I6000" i="26"/>
  <c r="I6001" i="26"/>
  <c r="I6002" i="26"/>
  <c r="I6003" i="26"/>
  <c r="I6004" i="26"/>
  <c r="I6005" i="26"/>
  <c r="I6006" i="26"/>
  <c r="I6007" i="26"/>
  <c r="I6008" i="26"/>
  <c r="I600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F313" i="26"/>
  <c r="F314" i="26"/>
  <c r="F315" i="26"/>
  <c r="F316" i="26"/>
  <c r="F317" i="26"/>
  <c r="F318" i="26"/>
  <c r="F319" i="26"/>
  <c r="F320" i="26"/>
  <c r="F321" i="26"/>
  <c r="F322" i="26"/>
  <c r="F323" i="26"/>
  <c r="F324" i="26"/>
  <c r="F325" i="26"/>
  <c r="F326" i="26"/>
  <c r="F327" i="26"/>
  <c r="F328" i="26"/>
  <c r="F329" i="26"/>
  <c r="F330" i="26"/>
  <c r="F331" i="26"/>
  <c r="F332" i="26"/>
  <c r="F333" i="26"/>
  <c r="F334" i="26"/>
  <c r="F335" i="26"/>
  <c r="F336" i="26"/>
  <c r="F337" i="26"/>
  <c r="F338" i="26"/>
  <c r="F339" i="26"/>
  <c r="F340" i="26"/>
  <c r="F341" i="26"/>
  <c r="F342" i="26"/>
  <c r="F343" i="26"/>
  <c r="F344" i="26"/>
  <c r="F345" i="26"/>
  <c r="F346" i="26"/>
  <c r="F347" i="26"/>
  <c r="F348" i="26"/>
  <c r="F349" i="26"/>
  <c r="F350" i="26"/>
  <c r="F351" i="26"/>
  <c r="F352" i="26"/>
  <c r="F353" i="26"/>
  <c r="F354" i="26"/>
  <c r="F355" i="26"/>
  <c r="F356" i="26"/>
  <c r="F357" i="26"/>
  <c r="F358" i="26"/>
  <c r="F359" i="26"/>
  <c r="F360" i="26"/>
  <c r="F361" i="26"/>
  <c r="F362" i="26"/>
  <c r="F363" i="26"/>
  <c r="F364" i="26"/>
  <c r="F365" i="26"/>
  <c r="F366" i="26"/>
  <c r="F367" i="26"/>
  <c r="F368" i="26"/>
  <c r="F369" i="26"/>
  <c r="F370" i="26"/>
  <c r="F371" i="26"/>
  <c r="F372" i="26"/>
  <c r="F373" i="26"/>
  <c r="F374" i="26"/>
  <c r="F375" i="26"/>
  <c r="F376" i="26"/>
  <c r="F377" i="26"/>
  <c r="F378" i="26"/>
  <c r="F379" i="26"/>
  <c r="F380" i="26"/>
  <c r="F381" i="26"/>
  <c r="F382" i="26"/>
  <c r="F383" i="26"/>
  <c r="F384" i="26"/>
  <c r="F385" i="26"/>
  <c r="F386" i="26"/>
  <c r="F387" i="26"/>
  <c r="F388" i="26"/>
  <c r="F389" i="26"/>
  <c r="F390" i="26"/>
  <c r="F391" i="26"/>
  <c r="F392" i="26"/>
  <c r="F393" i="26"/>
  <c r="F394" i="26"/>
  <c r="F395" i="26"/>
  <c r="F396" i="26"/>
  <c r="F397" i="26"/>
  <c r="F398" i="26"/>
  <c r="F399" i="26"/>
  <c r="F400" i="26"/>
  <c r="F401" i="26"/>
  <c r="F402" i="26"/>
  <c r="F403" i="26"/>
  <c r="F404" i="26"/>
  <c r="F405" i="26"/>
  <c r="F406" i="26"/>
  <c r="F407" i="26"/>
  <c r="F408" i="26"/>
  <c r="F409" i="26"/>
  <c r="F410" i="26"/>
  <c r="F411" i="26"/>
  <c r="F412" i="26"/>
  <c r="F413" i="26"/>
  <c r="F414" i="26"/>
  <c r="F415" i="26"/>
  <c r="F416" i="26"/>
  <c r="F417" i="26"/>
  <c r="F418" i="26"/>
  <c r="F419" i="26"/>
  <c r="F420" i="26"/>
  <c r="F421" i="26"/>
  <c r="F422" i="26"/>
  <c r="F423" i="26"/>
  <c r="F424" i="26"/>
  <c r="F425" i="26"/>
  <c r="F426" i="26"/>
  <c r="F427" i="26"/>
  <c r="F428" i="26"/>
  <c r="F429" i="26"/>
  <c r="F430" i="26"/>
  <c r="F431" i="26"/>
  <c r="F432" i="26"/>
  <c r="F433" i="26"/>
  <c r="F434" i="26"/>
  <c r="F435" i="26"/>
  <c r="F436" i="26"/>
  <c r="F437" i="26"/>
  <c r="F438" i="26"/>
  <c r="F439" i="26"/>
  <c r="F440" i="26"/>
  <c r="F441" i="26"/>
  <c r="F442" i="26"/>
  <c r="F443" i="26"/>
  <c r="F444" i="26"/>
  <c r="F445" i="26"/>
  <c r="F446" i="26"/>
  <c r="F447" i="26"/>
  <c r="F448" i="26"/>
  <c r="F449" i="26"/>
  <c r="F450" i="26"/>
  <c r="F451" i="26"/>
  <c r="F452" i="26"/>
  <c r="F453" i="26"/>
  <c r="F454" i="26"/>
  <c r="F455" i="26"/>
  <c r="F456" i="26"/>
  <c r="F457" i="26"/>
  <c r="F458" i="26"/>
  <c r="F459" i="26"/>
  <c r="F460" i="26"/>
  <c r="F461" i="26"/>
  <c r="F462" i="26"/>
  <c r="F463" i="26"/>
  <c r="F464" i="26"/>
  <c r="F465" i="26"/>
  <c r="F466" i="26"/>
  <c r="F467" i="26"/>
  <c r="F468" i="26"/>
  <c r="F469" i="26"/>
  <c r="F470" i="26"/>
  <c r="F471" i="26"/>
  <c r="F472" i="26"/>
  <c r="F473" i="26"/>
  <c r="F474" i="26"/>
  <c r="F475" i="26"/>
  <c r="F476" i="26"/>
  <c r="F477" i="26"/>
  <c r="F478" i="26"/>
  <c r="F479" i="26"/>
  <c r="F480" i="26"/>
  <c r="F481" i="26"/>
  <c r="F482" i="26"/>
  <c r="F483" i="26"/>
  <c r="F484" i="26"/>
  <c r="F485" i="26"/>
  <c r="F486" i="26"/>
  <c r="F487" i="26"/>
  <c r="F488" i="26"/>
  <c r="F489" i="26"/>
  <c r="F490" i="26"/>
  <c r="F491" i="26"/>
  <c r="F492" i="26"/>
  <c r="F493" i="26"/>
  <c r="F494" i="26"/>
  <c r="F495" i="26"/>
  <c r="F496" i="26"/>
  <c r="F497" i="26"/>
  <c r="F498" i="26"/>
  <c r="F499" i="26"/>
  <c r="F500" i="26"/>
  <c r="F501" i="26"/>
  <c r="F502" i="26"/>
  <c r="F503" i="26"/>
  <c r="F504" i="26"/>
  <c r="F505" i="26"/>
  <c r="F506" i="26"/>
  <c r="F507" i="26"/>
  <c r="F508" i="26"/>
  <c r="F509" i="26"/>
  <c r="F510" i="26"/>
  <c r="F511" i="26"/>
  <c r="F512" i="26"/>
  <c r="F513" i="26"/>
  <c r="F514" i="26"/>
  <c r="F515" i="26"/>
  <c r="F516" i="26"/>
  <c r="F517" i="26"/>
  <c r="F518" i="26"/>
  <c r="F519" i="26"/>
  <c r="F520" i="26"/>
  <c r="F521" i="26"/>
  <c r="F522" i="26"/>
  <c r="F523" i="26"/>
  <c r="F524" i="26"/>
  <c r="F525" i="26"/>
  <c r="F526" i="26"/>
  <c r="F527" i="26"/>
  <c r="F528" i="26"/>
  <c r="F529" i="26"/>
  <c r="F530" i="26"/>
  <c r="F531" i="26"/>
  <c r="F532" i="26"/>
  <c r="F533" i="26"/>
  <c r="F534" i="26"/>
  <c r="F535" i="26"/>
  <c r="F536" i="26"/>
  <c r="F537" i="26"/>
  <c r="F538" i="26"/>
  <c r="F539" i="26"/>
  <c r="F540" i="26"/>
  <c r="F541" i="26"/>
  <c r="F542" i="26"/>
  <c r="F543" i="26"/>
  <c r="F544" i="26"/>
  <c r="F545" i="26"/>
  <c r="F546" i="26"/>
  <c r="F547" i="26"/>
  <c r="F548" i="26"/>
  <c r="F549" i="26"/>
  <c r="F550" i="26"/>
  <c r="F551" i="26"/>
  <c r="F552" i="26"/>
  <c r="F553" i="26"/>
  <c r="F554" i="26"/>
  <c r="F555" i="26"/>
  <c r="F556" i="26"/>
  <c r="F557" i="26"/>
  <c r="F558" i="26"/>
  <c r="F559" i="26"/>
  <c r="F560" i="26"/>
  <c r="F561" i="26"/>
  <c r="F562" i="26"/>
  <c r="F563" i="26"/>
  <c r="F564" i="26"/>
  <c r="F565" i="26"/>
  <c r="F566" i="26"/>
  <c r="F567" i="26"/>
  <c r="F568" i="26"/>
  <c r="F569" i="26"/>
  <c r="F570" i="26"/>
  <c r="F571" i="26"/>
  <c r="F572" i="26"/>
  <c r="F573" i="26"/>
  <c r="F574" i="26"/>
  <c r="F575" i="26"/>
  <c r="F576" i="26"/>
  <c r="F577" i="26"/>
  <c r="F578" i="26"/>
  <c r="F579" i="26"/>
  <c r="F580" i="26"/>
  <c r="F581" i="26"/>
  <c r="F582" i="26"/>
  <c r="F583" i="26"/>
  <c r="F584" i="26"/>
  <c r="F585" i="26"/>
  <c r="F586" i="26"/>
  <c r="F587" i="26"/>
  <c r="F588" i="26"/>
  <c r="F589" i="26"/>
  <c r="F590" i="26"/>
  <c r="F591" i="26"/>
  <c r="F592" i="26"/>
  <c r="F593" i="26"/>
  <c r="F594" i="26"/>
  <c r="F595" i="26"/>
  <c r="F596" i="26"/>
  <c r="F597" i="26"/>
  <c r="F598" i="26"/>
  <c r="F599" i="26"/>
  <c r="F600" i="26"/>
  <c r="F601" i="26"/>
  <c r="F602" i="26"/>
  <c r="F603" i="26"/>
  <c r="F604" i="26"/>
  <c r="F605" i="26"/>
  <c r="F606" i="26"/>
  <c r="F607" i="26"/>
  <c r="F608" i="26"/>
  <c r="F609" i="26"/>
  <c r="F610" i="26"/>
  <c r="F611" i="26"/>
  <c r="F612" i="26"/>
  <c r="F613" i="26"/>
  <c r="F614" i="26"/>
  <c r="F615" i="26"/>
  <c r="F616" i="26"/>
  <c r="F617" i="26"/>
  <c r="F618" i="26"/>
  <c r="F619" i="26"/>
  <c r="F620" i="26"/>
  <c r="F621" i="26"/>
  <c r="F622" i="26"/>
  <c r="F623" i="26"/>
  <c r="F624" i="26"/>
  <c r="F625" i="26"/>
  <c r="F626" i="26"/>
  <c r="F627" i="26"/>
  <c r="F628" i="26"/>
  <c r="F629" i="26"/>
  <c r="F630" i="26"/>
  <c r="F631" i="26"/>
  <c r="F632" i="26"/>
  <c r="F633" i="26"/>
  <c r="F634" i="26"/>
  <c r="F635" i="26"/>
  <c r="F636" i="26"/>
  <c r="F637" i="26"/>
  <c r="F638" i="26"/>
  <c r="F639" i="26"/>
  <c r="F640" i="26"/>
  <c r="F641" i="26"/>
  <c r="F642" i="26"/>
  <c r="F643" i="26"/>
  <c r="F644" i="26"/>
  <c r="F645" i="26"/>
  <c r="F646" i="26"/>
  <c r="F647" i="26"/>
  <c r="F648" i="26"/>
  <c r="F649" i="26"/>
  <c r="F650" i="26"/>
  <c r="F651" i="26"/>
  <c r="F652" i="26"/>
  <c r="F653" i="26"/>
  <c r="F654" i="26"/>
  <c r="F655" i="26"/>
  <c r="F656" i="26"/>
  <c r="F657" i="26"/>
  <c r="F658" i="26"/>
  <c r="F659" i="26"/>
  <c r="F660" i="26"/>
  <c r="F661" i="26"/>
  <c r="F662" i="26"/>
  <c r="F663" i="26"/>
  <c r="F664" i="26"/>
  <c r="F665" i="26"/>
  <c r="F666" i="26"/>
  <c r="F667" i="26"/>
  <c r="F668" i="26"/>
  <c r="F669" i="26"/>
  <c r="F670" i="26"/>
  <c r="F671" i="26"/>
  <c r="F672" i="26"/>
  <c r="F673" i="26"/>
  <c r="F674" i="26"/>
  <c r="F675" i="26"/>
  <c r="F676" i="26"/>
  <c r="F677" i="26"/>
  <c r="F678" i="26"/>
  <c r="F679" i="26"/>
  <c r="F680" i="26"/>
  <c r="F681" i="26"/>
  <c r="F682" i="26"/>
  <c r="F683" i="26"/>
  <c r="F684" i="26"/>
  <c r="F685" i="26"/>
  <c r="F686" i="26"/>
  <c r="F687" i="26"/>
  <c r="F688" i="26"/>
  <c r="F689" i="26"/>
  <c r="F690" i="26"/>
  <c r="F691" i="26"/>
  <c r="F692" i="26"/>
  <c r="F693" i="26"/>
  <c r="F694" i="26"/>
  <c r="F695" i="26"/>
  <c r="F696" i="26"/>
  <c r="F697" i="26"/>
  <c r="F698" i="26"/>
  <c r="F699" i="26"/>
  <c r="F700" i="26"/>
  <c r="F701" i="26"/>
  <c r="F702" i="26"/>
  <c r="F703" i="26"/>
  <c r="F704" i="26"/>
  <c r="F705" i="26"/>
  <c r="F706" i="26"/>
  <c r="F707" i="26"/>
  <c r="F708" i="26"/>
  <c r="F709" i="26"/>
  <c r="F710" i="26"/>
  <c r="F711" i="26"/>
  <c r="F712" i="26"/>
  <c r="F713" i="26"/>
  <c r="F714" i="26"/>
  <c r="F715" i="26"/>
  <c r="F716" i="26"/>
  <c r="F717" i="26"/>
  <c r="F718" i="26"/>
  <c r="F719" i="26"/>
  <c r="F720" i="26"/>
  <c r="F721" i="26"/>
  <c r="F722" i="26"/>
  <c r="F723" i="26"/>
  <c r="F724" i="26"/>
  <c r="F725" i="26"/>
  <c r="F726" i="26"/>
  <c r="F727" i="26"/>
  <c r="F728" i="26"/>
  <c r="F729" i="26"/>
  <c r="F730" i="26"/>
  <c r="F731" i="26"/>
  <c r="F732" i="26"/>
  <c r="F733" i="26"/>
  <c r="F734" i="26"/>
  <c r="F735" i="26"/>
  <c r="F736" i="26"/>
  <c r="F737" i="26"/>
  <c r="F738" i="26"/>
  <c r="F739" i="26"/>
  <c r="F740" i="26"/>
  <c r="F741" i="26"/>
  <c r="F742" i="26"/>
  <c r="F743" i="26"/>
  <c r="F744" i="26"/>
  <c r="F745" i="26"/>
  <c r="F746" i="26"/>
  <c r="F747" i="26"/>
  <c r="F748" i="26"/>
  <c r="F749" i="26"/>
  <c r="F750" i="26"/>
  <c r="F751" i="26"/>
  <c r="F752" i="26"/>
  <c r="F753" i="26"/>
  <c r="F754" i="26"/>
  <c r="F755" i="26"/>
  <c r="F756" i="26"/>
  <c r="F757" i="26"/>
  <c r="F758" i="26"/>
  <c r="F759" i="26"/>
  <c r="F760" i="26"/>
  <c r="F761" i="26"/>
  <c r="F762" i="26"/>
  <c r="F763" i="26"/>
  <c r="F764" i="26"/>
  <c r="F765" i="26"/>
  <c r="F766" i="26"/>
  <c r="F767" i="26"/>
  <c r="F768" i="26"/>
  <c r="F769" i="26"/>
  <c r="F770" i="26"/>
  <c r="F771" i="26"/>
  <c r="F772" i="26"/>
  <c r="F773" i="26"/>
  <c r="F774" i="26"/>
  <c r="F775" i="26"/>
  <c r="F776" i="26"/>
  <c r="F777" i="26"/>
  <c r="F778" i="26"/>
  <c r="F779" i="26"/>
  <c r="F780" i="26"/>
  <c r="F781" i="26"/>
  <c r="F782" i="26"/>
  <c r="F783" i="26"/>
  <c r="F784" i="26"/>
  <c r="F785" i="26"/>
  <c r="F786" i="26"/>
  <c r="F787" i="26"/>
  <c r="F788" i="26"/>
  <c r="F789" i="26"/>
  <c r="F790" i="26"/>
  <c r="F791" i="26"/>
  <c r="F792" i="26"/>
  <c r="F793" i="26"/>
  <c r="F794" i="26"/>
  <c r="F795" i="26"/>
  <c r="F796" i="26"/>
  <c r="F797" i="26"/>
  <c r="F798" i="26"/>
  <c r="F799" i="26"/>
  <c r="F800" i="26"/>
  <c r="F801" i="26"/>
  <c r="F802" i="26"/>
  <c r="F803" i="26"/>
  <c r="F804" i="26"/>
  <c r="F805" i="26"/>
  <c r="F806" i="26"/>
  <c r="F807" i="26"/>
  <c r="F808" i="26"/>
  <c r="F809" i="26"/>
  <c r="F810" i="26"/>
  <c r="F811" i="26"/>
  <c r="F812" i="26"/>
  <c r="F813" i="26"/>
  <c r="F814" i="26"/>
  <c r="F815" i="26"/>
  <c r="F816" i="26"/>
  <c r="F817" i="26"/>
  <c r="F818" i="26"/>
  <c r="F819" i="26"/>
  <c r="F820" i="26"/>
  <c r="F821" i="26"/>
  <c r="F822" i="26"/>
  <c r="F823" i="26"/>
  <c r="F824" i="26"/>
  <c r="F825" i="26"/>
  <c r="F826" i="26"/>
  <c r="F827" i="26"/>
  <c r="F828" i="26"/>
  <c r="F829" i="26"/>
  <c r="F830" i="26"/>
  <c r="F831" i="26"/>
  <c r="F832" i="26"/>
  <c r="F833" i="26"/>
  <c r="F834" i="26"/>
  <c r="F835" i="26"/>
  <c r="F836" i="26"/>
  <c r="F837" i="26"/>
  <c r="F838" i="26"/>
  <c r="F839" i="26"/>
  <c r="F840" i="26"/>
  <c r="F841" i="26"/>
  <c r="F842" i="26"/>
  <c r="F843" i="26"/>
  <c r="F844" i="26"/>
  <c r="F845" i="26"/>
  <c r="F846" i="26"/>
  <c r="F847" i="26"/>
  <c r="F848" i="26"/>
  <c r="F849" i="26"/>
  <c r="F850" i="26"/>
  <c r="F851" i="26"/>
  <c r="F852" i="26"/>
  <c r="F853" i="26"/>
  <c r="F854" i="26"/>
  <c r="F855" i="26"/>
  <c r="F856" i="26"/>
  <c r="F857" i="26"/>
  <c r="F858" i="26"/>
  <c r="F859" i="26"/>
  <c r="F860" i="26"/>
  <c r="F861" i="26"/>
  <c r="F862" i="26"/>
  <c r="F863" i="26"/>
  <c r="F864" i="26"/>
  <c r="F865" i="26"/>
  <c r="F866" i="26"/>
  <c r="F867" i="26"/>
  <c r="F868" i="26"/>
  <c r="F869" i="26"/>
  <c r="F870" i="26"/>
  <c r="F871" i="26"/>
  <c r="F872" i="26"/>
  <c r="F873" i="26"/>
  <c r="F874" i="26"/>
  <c r="F875" i="26"/>
  <c r="F876" i="26"/>
  <c r="F877" i="26"/>
  <c r="F878" i="26"/>
  <c r="F879" i="26"/>
  <c r="F880" i="26"/>
  <c r="F881" i="26"/>
  <c r="F882" i="26"/>
  <c r="F883" i="26"/>
  <c r="F884" i="26"/>
  <c r="F885" i="26"/>
  <c r="F886" i="26"/>
  <c r="F887" i="26"/>
  <c r="F888" i="26"/>
  <c r="F889" i="26"/>
  <c r="F890" i="26"/>
  <c r="F891" i="26"/>
  <c r="F892" i="26"/>
  <c r="F893" i="26"/>
  <c r="F894" i="26"/>
  <c r="F895" i="26"/>
  <c r="F896" i="26"/>
  <c r="F897" i="26"/>
  <c r="F898" i="26"/>
  <c r="F899" i="26"/>
  <c r="F900" i="26"/>
  <c r="F901" i="26"/>
  <c r="F902" i="26"/>
  <c r="F903" i="26"/>
  <c r="F904" i="26"/>
  <c r="F905" i="26"/>
  <c r="F906" i="26"/>
  <c r="F907" i="26"/>
  <c r="F908" i="26"/>
  <c r="F909" i="26"/>
  <c r="F910" i="26"/>
  <c r="F911" i="26"/>
  <c r="F912" i="26"/>
  <c r="F913" i="26"/>
  <c r="F914" i="26"/>
  <c r="F915" i="26"/>
  <c r="F916" i="26"/>
  <c r="F917" i="26"/>
  <c r="F918" i="26"/>
  <c r="F919" i="26"/>
  <c r="F920" i="26"/>
  <c r="F921" i="26"/>
  <c r="F922" i="26"/>
  <c r="F923" i="26"/>
  <c r="F924" i="26"/>
  <c r="F925" i="26"/>
  <c r="F926" i="26"/>
  <c r="F927" i="26"/>
  <c r="F928" i="26"/>
  <c r="F929" i="26"/>
  <c r="F930" i="26"/>
  <c r="F931" i="26"/>
  <c r="F932" i="26"/>
  <c r="F933" i="26"/>
  <c r="F934" i="26"/>
  <c r="F935" i="26"/>
  <c r="F936" i="26"/>
  <c r="F937" i="26"/>
  <c r="F938" i="26"/>
  <c r="F939" i="26"/>
  <c r="F940" i="26"/>
  <c r="F941" i="26"/>
  <c r="F942" i="26"/>
  <c r="F943" i="26"/>
  <c r="F944" i="26"/>
  <c r="F945" i="26"/>
  <c r="F946" i="26"/>
  <c r="F947" i="26"/>
  <c r="F948" i="26"/>
  <c r="F949" i="26"/>
  <c r="F950" i="26"/>
  <c r="F951" i="26"/>
  <c r="F952" i="26"/>
  <c r="F953" i="26"/>
  <c r="F954" i="26"/>
  <c r="F955" i="26"/>
  <c r="F956" i="26"/>
  <c r="F957" i="26"/>
  <c r="F958" i="26"/>
  <c r="F959" i="26"/>
  <c r="F960" i="26"/>
  <c r="F961" i="26"/>
  <c r="F962" i="26"/>
  <c r="F963" i="26"/>
  <c r="F964" i="26"/>
  <c r="F965" i="26"/>
  <c r="F966" i="26"/>
  <c r="F967" i="26"/>
  <c r="F968" i="26"/>
  <c r="F969" i="26"/>
  <c r="F970" i="26"/>
  <c r="F971" i="26"/>
  <c r="F972" i="26"/>
  <c r="F973" i="26"/>
  <c r="F974" i="26"/>
  <c r="F975" i="26"/>
  <c r="F976" i="26"/>
  <c r="F977" i="26"/>
  <c r="F978" i="26"/>
  <c r="F979" i="26"/>
  <c r="F980" i="26"/>
  <c r="F981" i="26"/>
  <c r="F982" i="26"/>
  <c r="F983" i="26"/>
  <c r="F984" i="26"/>
  <c r="F985" i="26"/>
  <c r="F986" i="26"/>
  <c r="F987" i="26"/>
  <c r="F988" i="26"/>
  <c r="F989" i="26"/>
  <c r="F990" i="26"/>
  <c r="F991" i="26"/>
  <c r="F992" i="26"/>
  <c r="F993" i="26"/>
  <c r="F994" i="26"/>
  <c r="F995" i="26"/>
  <c r="F996" i="26"/>
  <c r="F997" i="26"/>
  <c r="F998" i="26"/>
  <c r="F999" i="26"/>
  <c r="F1000" i="26"/>
  <c r="F1001" i="26"/>
  <c r="F1002" i="26"/>
  <c r="F1003" i="26"/>
  <c r="F1004" i="26"/>
  <c r="F1005" i="26"/>
  <c r="F1006" i="26"/>
  <c r="F1007" i="26"/>
  <c r="F1008" i="26"/>
  <c r="F1009" i="26"/>
  <c r="F1010" i="26"/>
  <c r="F1011" i="26"/>
  <c r="F1012" i="26"/>
  <c r="F1013" i="26"/>
  <c r="F1014" i="26"/>
  <c r="F1015" i="26"/>
  <c r="F1016" i="26"/>
  <c r="F1017" i="26"/>
  <c r="F1018" i="26"/>
  <c r="F1019" i="26"/>
  <c r="F1020" i="26"/>
  <c r="F1021" i="26"/>
  <c r="F1022" i="26"/>
  <c r="F1023" i="26"/>
  <c r="F1024" i="26"/>
  <c r="F1025" i="26"/>
  <c r="F1026" i="26"/>
  <c r="F1027" i="26"/>
  <c r="F1028" i="26"/>
  <c r="F1029" i="26"/>
  <c r="F1030" i="26"/>
  <c r="F1031" i="26"/>
  <c r="F1032" i="26"/>
  <c r="F1033" i="26"/>
  <c r="F1034" i="26"/>
  <c r="F1035" i="26"/>
  <c r="F1036" i="26"/>
  <c r="F1037" i="26"/>
  <c r="F1038" i="26"/>
  <c r="F1039" i="26"/>
  <c r="F1040" i="26"/>
  <c r="F1041" i="26"/>
  <c r="F1042" i="26"/>
  <c r="F1043" i="26"/>
  <c r="F1044" i="26"/>
  <c r="F1045" i="26"/>
  <c r="F1046" i="26"/>
  <c r="F1047" i="26"/>
  <c r="F1048" i="26"/>
  <c r="F1049" i="26"/>
  <c r="F1050" i="26"/>
  <c r="F1051" i="26"/>
  <c r="F1052" i="26"/>
  <c r="F1053" i="26"/>
  <c r="F1054" i="26"/>
  <c r="F1055" i="26"/>
  <c r="F1056" i="26"/>
  <c r="F1057" i="26"/>
  <c r="F1058" i="26"/>
  <c r="F1059" i="26"/>
  <c r="F1060" i="26"/>
  <c r="F1061" i="26"/>
  <c r="F1062" i="26"/>
  <c r="F1063" i="26"/>
  <c r="F1064" i="26"/>
  <c r="F1065" i="26"/>
  <c r="F1066" i="26"/>
  <c r="F1067" i="26"/>
  <c r="F1068" i="26"/>
  <c r="F1069" i="26"/>
  <c r="F1070" i="26"/>
  <c r="F1071" i="26"/>
  <c r="F1072" i="26"/>
  <c r="F1073" i="26"/>
  <c r="F1074" i="26"/>
  <c r="F1075" i="26"/>
  <c r="F1076" i="26"/>
  <c r="F1077" i="26"/>
  <c r="F1078" i="26"/>
  <c r="F1079" i="26"/>
  <c r="F1080" i="26"/>
  <c r="F1081" i="26"/>
  <c r="F1082" i="26"/>
  <c r="F1083" i="26"/>
  <c r="F1084" i="26"/>
  <c r="F1085" i="26"/>
  <c r="F1086" i="26"/>
  <c r="F1087" i="26"/>
  <c r="F1088" i="26"/>
  <c r="F1089" i="26"/>
  <c r="F1090" i="26"/>
  <c r="F1091" i="26"/>
  <c r="F1092" i="26"/>
  <c r="F1093" i="26"/>
  <c r="F1094" i="26"/>
  <c r="F1095" i="26"/>
  <c r="F1096" i="26"/>
  <c r="F1097" i="26"/>
  <c r="F1098" i="26"/>
  <c r="F1099" i="26"/>
  <c r="F1100" i="26"/>
  <c r="F1101" i="26"/>
  <c r="F1102" i="26"/>
  <c r="F1103" i="26"/>
  <c r="F1104" i="26"/>
  <c r="F1105" i="26"/>
  <c r="F1106" i="26"/>
  <c r="F1107" i="26"/>
  <c r="F1108" i="26"/>
  <c r="F1109" i="26"/>
  <c r="F1110" i="26"/>
  <c r="F1111" i="26"/>
  <c r="F1112" i="26"/>
  <c r="F1113" i="26"/>
  <c r="F1114" i="26"/>
  <c r="F1115" i="26"/>
  <c r="F1116" i="26"/>
  <c r="F1117" i="26"/>
  <c r="F1118" i="26"/>
  <c r="F1119" i="26"/>
  <c r="F1120" i="26"/>
  <c r="F1121" i="26"/>
  <c r="F1122" i="26"/>
  <c r="F1123" i="26"/>
  <c r="F1124" i="26"/>
  <c r="F1125" i="26"/>
  <c r="F1126" i="26"/>
  <c r="F1127" i="26"/>
  <c r="F1128" i="26"/>
  <c r="F1129" i="26"/>
  <c r="F1130" i="26"/>
  <c r="F1131" i="26"/>
  <c r="F1132" i="26"/>
  <c r="F1133" i="26"/>
  <c r="F1134" i="26"/>
  <c r="F1135" i="26"/>
  <c r="F1136" i="26"/>
  <c r="F1137" i="26"/>
  <c r="F1138" i="26"/>
  <c r="F1139" i="26"/>
  <c r="F1140" i="26"/>
  <c r="F1141" i="26"/>
  <c r="F1142" i="26"/>
  <c r="F1143" i="26"/>
  <c r="F1144" i="26"/>
  <c r="F1145" i="26"/>
  <c r="F1146" i="26"/>
  <c r="F1147" i="26"/>
  <c r="F1148" i="26"/>
  <c r="F1149" i="26"/>
  <c r="F1150" i="26"/>
  <c r="F1151" i="26"/>
  <c r="F1152" i="26"/>
  <c r="F1153" i="26"/>
  <c r="F1154" i="26"/>
  <c r="F1155" i="26"/>
  <c r="F1156" i="26"/>
  <c r="F1157" i="26"/>
  <c r="F1158" i="26"/>
  <c r="F1159" i="26"/>
  <c r="F1160" i="26"/>
  <c r="F1161" i="26"/>
  <c r="F1162" i="26"/>
  <c r="F1163" i="26"/>
  <c r="F1164" i="26"/>
  <c r="F1165" i="26"/>
  <c r="F1166" i="26"/>
  <c r="F1167" i="26"/>
  <c r="F1168" i="26"/>
  <c r="F1169" i="26"/>
  <c r="F1170" i="26"/>
  <c r="F1171" i="26"/>
  <c r="F1172" i="26"/>
  <c r="F1173" i="26"/>
  <c r="F1174" i="26"/>
  <c r="F1175" i="26"/>
  <c r="F1176" i="26"/>
  <c r="F1177" i="26"/>
  <c r="F1178" i="26"/>
  <c r="F1179" i="26"/>
  <c r="F1180" i="26"/>
  <c r="F1181" i="26"/>
  <c r="F1182" i="26"/>
  <c r="F1183" i="26"/>
  <c r="F1184" i="26"/>
  <c r="F1185" i="26"/>
  <c r="F1186" i="26"/>
  <c r="F1187" i="26"/>
  <c r="F1188" i="26"/>
  <c r="F1189" i="26"/>
  <c r="F1190" i="26"/>
  <c r="F1191" i="26"/>
  <c r="F1192" i="26"/>
  <c r="F1193" i="26"/>
  <c r="F1194" i="26"/>
  <c r="F1195" i="26"/>
  <c r="F1196" i="26"/>
  <c r="F1197" i="26"/>
  <c r="F1198" i="26"/>
  <c r="F1199" i="26"/>
  <c r="F1200" i="26"/>
  <c r="F1201" i="26"/>
  <c r="F1202" i="26"/>
  <c r="F1203" i="26"/>
  <c r="F1204" i="26"/>
  <c r="F1205" i="26"/>
  <c r="F1206" i="26"/>
  <c r="F1207" i="26"/>
  <c r="F1208" i="26"/>
  <c r="F1209" i="26"/>
  <c r="F1210" i="26"/>
  <c r="F1211" i="26"/>
  <c r="F1212" i="26"/>
  <c r="F1213" i="26"/>
  <c r="F1214" i="26"/>
  <c r="F1215" i="26"/>
  <c r="F1216" i="26"/>
  <c r="F1217" i="26"/>
  <c r="F1218" i="26"/>
  <c r="F1219" i="26"/>
  <c r="F1220" i="26"/>
  <c r="F1221" i="26"/>
  <c r="F1222" i="26"/>
  <c r="F1223" i="26"/>
  <c r="F1224" i="26"/>
  <c r="F1225" i="26"/>
  <c r="F1226" i="26"/>
  <c r="F1227" i="26"/>
  <c r="F1228" i="26"/>
  <c r="F1229" i="26"/>
  <c r="F1230" i="26"/>
  <c r="F1231" i="26"/>
  <c r="F1232" i="26"/>
  <c r="F1233" i="26"/>
  <c r="F1234" i="26"/>
  <c r="F1235" i="26"/>
  <c r="F1236" i="26"/>
  <c r="F1237" i="26"/>
  <c r="F1238" i="26"/>
  <c r="F1239" i="26"/>
  <c r="F1240" i="26"/>
  <c r="F1241" i="26"/>
  <c r="F1242" i="26"/>
  <c r="F1243" i="26"/>
  <c r="F1244" i="26"/>
  <c r="F1245" i="26"/>
  <c r="F1246" i="26"/>
  <c r="F1247" i="26"/>
  <c r="F1248" i="26"/>
  <c r="F1249" i="26"/>
  <c r="F1250" i="26"/>
  <c r="F1251" i="26"/>
  <c r="F1252" i="26"/>
  <c r="F1253" i="26"/>
  <c r="F1254" i="26"/>
  <c r="F1255" i="26"/>
  <c r="F1256" i="26"/>
  <c r="F1257" i="26"/>
  <c r="F1258" i="26"/>
  <c r="F1259" i="26"/>
  <c r="F1260" i="26"/>
  <c r="F1261" i="26"/>
  <c r="F1262" i="26"/>
  <c r="F1263" i="26"/>
  <c r="F1264" i="26"/>
  <c r="F1265" i="26"/>
  <c r="F1266" i="26"/>
  <c r="F1267" i="26"/>
  <c r="F1268" i="26"/>
  <c r="F1269" i="26"/>
  <c r="F1270" i="26"/>
  <c r="F1271" i="26"/>
  <c r="F1272" i="26"/>
  <c r="F1273" i="26"/>
  <c r="F1274" i="26"/>
  <c r="F1275" i="26"/>
  <c r="F1276" i="26"/>
  <c r="F1277" i="26"/>
  <c r="F1278" i="26"/>
  <c r="F1279" i="26"/>
  <c r="F1280" i="26"/>
  <c r="F1281" i="26"/>
  <c r="F1282" i="26"/>
  <c r="F1283" i="26"/>
  <c r="F1284" i="26"/>
  <c r="F1285" i="26"/>
  <c r="F1286" i="26"/>
  <c r="F1287" i="26"/>
  <c r="F1288" i="26"/>
  <c r="F1289" i="26"/>
  <c r="F1290" i="26"/>
  <c r="F1291" i="26"/>
  <c r="F1292" i="26"/>
  <c r="F1293" i="26"/>
  <c r="F1294" i="26"/>
  <c r="F1295" i="26"/>
  <c r="F1296" i="26"/>
  <c r="F1297" i="26"/>
  <c r="F1298" i="26"/>
  <c r="F1299" i="26"/>
  <c r="F1300" i="26"/>
  <c r="F1301" i="26"/>
  <c r="F1302" i="26"/>
  <c r="F1303" i="26"/>
  <c r="F1304" i="26"/>
  <c r="F1305" i="26"/>
  <c r="F1306" i="26"/>
  <c r="F1307" i="26"/>
  <c r="F1308" i="26"/>
  <c r="F1309" i="26"/>
  <c r="F1310" i="26"/>
  <c r="F1311" i="26"/>
  <c r="F1312" i="26"/>
  <c r="F1313" i="26"/>
  <c r="F1314" i="26"/>
  <c r="F1315" i="26"/>
  <c r="F1316" i="26"/>
  <c r="F1317" i="26"/>
  <c r="F1318" i="26"/>
  <c r="F1319" i="26"/>
  <c r="F1320" i="26"/>
  <c r="F1321" i="26"/>
  <c r="F1322" i="26"/>
  <c r="F1323" i="26"/>
  <c r="F1324" i="26"/>
  <c r="F1325" i="26"/>
  <c r="F1326" i="26"/>
  <c r="F1327" i="26"/>
  <c r="F1328" i="26"/>
  <c r="F1329" i="26"/>
  <c r="F1330" i="26"/>
  <c r="F1331" i="26"/>
  <c r="F1332" i="26"/>
  <c r="F1333" i="26"/>
  <c r="F1334" i="26"/>
  <c r="F1335" i="26"/>
  <c r="F1336" i="26"/>
  <c r="F1337" i="26"/>
  <c r="F1338" i="26"/>
  <c r="F1339" i="26"/>
  <c r="F1340" i="26"/>
  <c r="F1341" i="26"/>
  <c r="F1342" i="26"/>
  <c r="F1343" i="26"/>
  <c r="F1344" i="26"/>
  <c r="F1345" i="26"/>
  <c r="F1346" i="26"/>
  <c r="F1347" i="26"/>
  <c r="F1348" i="26"/>
  <c r="F1349" i="26"/>
  <c r="F1350" i="26"/>
  <c r="F1351" i="26"/>
  <c r="F1352" i="26"/>
  <c r="F1353" i="26"/>
  <c r="F1354" i="26"/>
  <c r="F1355" i="26"/>
  <c r="F1356" i="26"/>
  <c r="F1357" i="26"/>
  <c r="F1358" i="26"/>
  <c r="F1359" i="26"/>
  <c r="F1360" i="26"/>
  <c r="F1361" i="26"/>
  <c r="F1362" i="26"/>
  <c r="F1363" i="26"/>
  <c r="F1364" i="26"/>
  <c r="F1365" i="26"/>
  <c r="F1366" i="26"/>
  <c r="F1367" i="26"/>
  <c r="F1368" i="26"/>
  <c r="F1369" i="26"/>
  <c r="F1370" i="26"/>
  <c r="F1371" i="26"/>
  <c r="F1372" i="26"/>
  <c r="F1373" i="26"/>
  <c r="F1374" i="26"/>
  <c r="F1375" i="26"/>
  <c r="F1376" i="26"/>
  <c r="F1377" i="26"/>
  <c r="F1378" i="26"/>
  <c r="F1379" i="26"/>
  <c r="F1380" i="26"/>
  <c r="F1381" i="26"/>
  <c r="F1382" i="26"/>
  <c r="F1383" i="26"/>
  <c r="F1384" i="26"/>
  <c r="F1385" i="26"/>
  <c r="F1386" i="26"/>
  <c r="F1387" i="26"/>
  <c r="F1388" i="26"/>
  <c r="F1389" i="26"/>
  <c r="F1390" i="26"/>
  <c r="F1391" i="26"/>
  <c r="F1392" i="26"/>
  <c r="F1393" i="26"/>
  <c r="F1394" i="26"/>
  <c r="F1395" i="26"/>
  <c r="F1396" i="26"/>
  <c r="F1397" i="26"/>
  <c r="F1398" i="26"/>
  <c r="F1399" i="26"/>
  <c r="F1400" i="26"/>
  <c r="F1401" i="26"/>
  <c r="F1402" i="26"/>
  <c r="F1403" i="26"/>
  <c r="F1404" i="26"/>
  <c r="F1405" i="26"/>
  <c r="F1406" i="26"/>
  <c r="F1407" i="26"/>
  <c r="F1408" i="26"/>
  <c r="F1409" i="26"/>
  <c r="F1410" i="26"/>
  <c r="F1411" i="26"/>
  <c r="F1412" i="26"/>
  <c r="F1413" i="26"/>
  <c r="F1414" i="26"/>
  <c r="F1415" i="26"/>
  <c r="F1416" i="26"/>
  <c r="F1417" i="26"/>
  <c r="F1418" i="26"/>
  <c r="F1419" i="26"/>
  <c r="F1420" i="26"/>
  <c r="F1421" i="26"/>
  <c r="F1422" i="26"/>
  <c r="F1423" i="26"/>
  <c r="F1424" i="26"/>
  <c r="F1425" i="26"/>
  <c r="F1426" i="26"/>
  <c r="F1427" i="26"/>
  <c r="F1428" i="26"/>
  <c r="F1429" i="26"/>
  <c r="F1430" i="26"/>
  <c r="F1431" i="26"/>
  <c r="F1432" i="26"/>
  <c r="F1433" i="26"/>
  <c r="F1434" i="26"/>
  <c r="F1435" i="26"/>
  <c r="F1436" i="26"/>
  <c r="F1437" i="26"/>
  <c r="F1438" i="26"/>
  <c r="F1439" i="26"/>
  <c r="F1440" i="26"/>
  <c r="F1441" i="26"/>
  <c r="F1442" i="26"/>
  <c r="F1443" i="26"/>
  <c r="F1444" i="26"/>
  <c r="F1445" i="26"/>
  <c r="F1446" i="26"/>
  <c r="F1447" i="26"/>
  <c r="F1448" i="26"/>
  <c r="F1449" i="26"/>
  <c r="F1450" i="26"/>
  <c r="F1451" i="26"/>
  <c r="F1452" i="26"/>
  <c r="F1453" i="26"/>
  <c r="F1454" i="26"/>
  <c r="F1455" i="26"/>
  <c r="F1456" i="26"/>
  <c r="F1457" i="26"/>
  <c r="F1458" i="26"/>
  <c r="F1459" i="26"/>
  <c r="F1460" i="26"/>
  <c r="F1461" i="26"/>
  <c r="F1462" i="26"/>
  <c r="F1463" i="26"/>
  <c r="F1464" i="26"/>
  <c r="F1465" i="26"/>
  <c r="F1466" i="26"/>
  <c r="F1467" i="26"/>
  <c r="F1468" i="26"/>
  <c r="F1469" i="26"/>
  <c r="F1470" i="26"/>
  <c r="F1471" i="26"/>
  <c r="F1472" i="26"/>
  <c r="F1473" i="26"/>
  <c r="F1474" i="26"/>
  <c r="F1475" i="26"/>
  <c r="F1476" i="26"/>
  <c r="F1477" i="26"/>
  <c r="F1478" i="26"/>
  <c r="F1479" i="26"/>
  <c r="F1480" i="26"/>
  <c r="F1481" i="26"/>
  <c r="F1482" i="26"/>
  <c r="F1483" i="26"/>
  <c r="F1484" i="26"/>
  <c r="F1485" i="26"/>
  <c r="F1486" i="26"/>
  <c r="F1487" i="26"/>
  <c r="F1488" i="26"/>
  <c r="F1489" i="26"/>
  <c r="F1490" i="26"/>
  <c r="F1491" i="26"/>
  <c r="F1492" i="26"/>
  <c r="F1493" i="26"/>
  <c r="F1494" i="26"/>
  <c r="F1495" i="26"/>
  <c r="F1496" i="26"/>
  <c r="F1497" i="26"/>
  <c r="F1498" i="26"/>
  <c r="F1499" i="26"/>
  <c r="F1500" i="26"/>
  <c r="F1501" i="26"/>
  <c r="F1502" i="26"/>
  <c r="F1503" i="26"/>
  <c r="F1504" i="26"/>
  <c r="F1505" i="26"/>
  <c r="F1506" i="26"/>
  <c r="F1507" i="26"/>
  <c r="F1508" i="26"/>
  <c r="F1509" i="26"/>
  <c r="F1510" i="26"/>
  <c r="F1511" i="26"/>
  <c r="F1512" i="26"/>
  <c r="F1513" i="26"/>
  <c r="F1514" i="26"/>
  <c r="F1515" i="26"/>
  <c r="F1516" i="26"/>
  <c r="F1517" i="26"/>
  <c r="F1518" i="26"/>
  <c r="F1519" i="26"/>
  <c r="F1520" i="26"/>
  <c r="F1521" i="26"/>
  <c r="F1522" i="26"/>
  <c r="F1523" i="26"/>
  <c r="F1524" i="26"/>
  <c r="F1525" i="26"/>
  <c r="F1526" i="26"/>
  <c r="F1527" i="26"/>
  <c r="F1528" i="26"/>
  <c r="F1529" i="26"/>
  <c r="F1530" i="26"/>
  <c r="F1531" i="26"/>
  <c r="F1532" i="26"/>
  <c r="F1533" i="26"/>
  <c r="F1534" i="26"/>
  <c r="F1535" i="26"/>
  <c r="F1536" i="26"/>
  <c r="F1537" i="26"/>
  <c r="F1538" i="26"/>
  <c r="F1539" i="26"/>
  <c r="F1540" i="26"/>
  <c r="F1541" i="26"/>
  <c r="F1542" i="26"/>
  <c r="F1543" i="26"/>
  <c r="F1544" i="26"/>
  <c r="F1545" i="26"/>
  <c r="F1546" i="26"/>
  <c r="F1547" i="26"/>
  <c r="F1548" i="26"/>
  <c r="F1549" i="26"/>
  <c r="F1550" i="26"/>
  <c r="F1551" i="26"/>
  <c r="F1552" i="26"/>
  <c r="F1553" i="26"/>
  <c r="F1554" i="26"/>
  <c r="F1555" i="26"/>
  <c r="F1556" i="26"/>
  <c r="F1557" i="26"/>
  <c r="F1558" i="26"/>
  <c r="F1559" i="26"/>
  <c r="F1560" i="26"/>
  <c r="F1561" i="26"/>
  <c r="F1562" i="26"/>
  <c r="F1563" i="26"/>
  <c r="F1564" i="26"/>
  <c r="F1565" i="26"/>
  <c r="F1566" i="26"/>
  <c r="F1567" i="26"/>
  <c r="F1568" i="26"/>
  <c r="F1569" i="26"/>
  <c r="F1570" i="26"/>
  <c r="F1571" i="26"/>
  <c r="F1572" i="26"/>
  <c r="F1573" i="26"/>
  <c r="F1574" i="26"/>
  <c r="F1575" i="26"/>
  <c r="F1576" i="26"/>
  <c r="F1577" i="26"/>
  <c r="F1578" i="26"/>
  <c r="F1579" i="26"/>
  <c r="F1580" i="26"/>
  <c r="F1581" i="26"/>
  <c r="F1582" i="26"/>
  <c r="F1583" i="26"/>
  <c r="F1584" i="26"/>
  <c r="F1585" i="26"/>
  <c r="F1586" i="26"/>
  <c r="F1587" i="26"/>
  <c r="F1588" i="26"/>
  <c r="F1589" i="26"/>
  <c r="F1590" i="26"/>
  <c r="F1591" i="26"/>
  <c r="F1592" i="26"/>
  <c r="F1593" i="26"/>
  <c r="F1594" i="26"/>
  <c r="F1595" i="26"/>
  <c r="F1596" i="26"/>
  <c r="F1597" i="26"/>
  <c r="F1598" i="26"/>
  <c r="F1599" i="26"/>
  <c r="F1600" i="26"/>
  <c r="F1601" i="26"/>
  <c r="F1602" i="26"/>
  <c r="F1603" i="26"/>
  <c r="F1604" i="26"/>
  <c r="F1605" i="26"/>
  <c r="F1606" i="26"/>
  <c r="F1607" i="26"/>
  <c r="F1608" i="26"/>
  <c r="F1609" i="26"/>
  <c r="F1610" i="26"/>
  <c r="F1611" i="26"/>
  <c r="F1612" i="26"/>
  <c r="F1613" i="26"/>
  <c r="F1614" i="26"/>
  <c r="F1615" i="26"/>
  <c r="F1616" i="26"/>
  <c r="F1617" i="26"/>
  <c r="F1618" i="26"/>
  <c r="F1619" i="26"/>
  <c r="F1620" i="26"/>
  <c r="F1621" i="26"/>
  <c r="F1622" i="26"/>
  <c r="F1623" i="26"/>
  <c r="F1624" i="26"/>
  <c r="F1625" i="26"/>
  <c r="F1626" i="26"/>
  <c r="F1627" i="26"/>
  <c r="F1628" i="26"/>
  <c r="F1629" i="26"/>
  <c r="F1630" i="26"/>
  <c r="F1631" i="26"/>
  <c r="F1632" i="26"/>
  <c r="F1633" i="26"/>
  <c r="F1634" i="26"/>
  <c r="F1635" i="26"/>
  <c r="F1636" i="26"/>
  <c r="F1637" i="26"/>
  <c r="F1638" i="26"/>
  <c r="F1639" i="26"/>
  <c r="F1640" i="26"/>
  <c r="F1641" i="26"/>
  <c r="F1642" i="26"/>
  <c r="F1643" i="26"/>
  <c r="F1644" i="26"/>
  <c r="F1645" i="26"/>
  <c r="F1646" i="26"/>
  <c r="F1647" i="26"/>
  <c r="F1648" i="26"/>
  <c r="F1649" i="26"/>
  <c r="F1650" i="26"/>
  <c r="F1651" i="26"/>
  <c r="F1652" i="26"/>
  <c r="F1653" i="26"/>
  <c r="F1654" i="26"/>
  <c r="F1655" i="26"/>
  <c r="F1656" i="26"/>
  <c r="F1657" i="26"/>
  <c r="F1658" i="26"/>
  <c r="F1659" i="26"/>
  <c r="F1660" i="26"/>
  <c r="F1661" i="26"/>
  <c r="F1662" i="26"/>
  <c r="F1663" i="26"/>
  <c r="F1664" i="26"/>
  <c r="F1665" i="26"/>
  <c r="F1666" i="26"/>
  <c r="F1667" i="26"/>
  <c r="F1668" i="26"/>
  <c r="F1669" i="26"/>
  <c r="F1670" i="26"/>
  <c r="F1671" i="26"/>
  <c r="F1672" i="26"/>
  <c r="F1673" i="26"/>
  <c r="F1674" i="26"/>
  <c r="F1675" i="26"/>
  <c r="F1676" i="26"/>
  <c r="F1677" i="26"/>
  <c r="F1678" i="26"/>
  <c r="F1679" i="26"/>
  <c r="F1680" i="26"/>
  <c r="F1681" i="26"/>
  <c r="F1682" i="26"/>
  <c r="F1683" i="26"/>
  <c r="F1684" i="26"/>
  <c r="F1685" i="26"/>
  <c r="F1686" i="26"/>
  <c r="F1687" i="26"/>
  <c r="F1688" i="26"/>
  <c r="F1689" i="26"/>
  <c r="F1690" i="26"/>
  <c r="F1691" i="26"/>
  <c r="F1692" i="26"/>
  <c r="F1693" i="26"/>
  <c r="F1694" i="26"/>
  <c r="F1695" i="26"/>
  <c r="F1696" i="26"/>
  <c r="F1697" i="26"/>
  <c r="F1698" i="26"/>
  <c r="F1699" i="26"/>
  <c r="F1700" i="26"/>
  <c r="F1701" i="26"/>
  <c r="F1702" i="26"/>
  <c r="F1703" i="26"/>
  <c r="F1704" i="26"/>
  <c r="F1705" i="26"/>
  <c r="F1706" i="26"/>
  <c r="F1707" i="26"/>
  <c r="F1708" i="26"/>
  <c r="F1709" i="26"/>
  <c r="F1710" i="26"/>
  <c r="F1711" i="26"/>
  <c r="F1712" i="26"/>
  <c r="F1713" i="26"/>
  <c r="F1714" i="26"/>
  <c r="F1715" i="26"/>
  <c r="F1716" i="26"/>
  <c r="F1717" i="26"/>
  <c r="F1718" i="26"/>
  <c r="F1719" i="26"/>
  <c r="F1720" i="26"/>
  <c r="F1721" i="26"/>
  <c r="F1722" i="26"/>
  <c r="F1723" i="26"/>
  <c r="F1724" i="26"/>
  <c r="F1725" i="26"/>
  <c r="F1726" i="26"/>
  <c r="F1727" i="26"/>
  <c r="F1728" i="26"/>
  <c r="F1729" i="26"/>
  <c r="F1730" i="26"/>
  <c r="F1731" i="26"/>
  <c r="F1732" i="26"/>
  <c r="F1733" i="26"/>
  <c r="F1734" i="26"/>
  <c r="F1735" i="26"/>
  <c r="F1736" i="26"/>
  <c r="F1737" i="26"/>
  <c r="F1738" i="26"/>
  <c r="F1739" i="26"/>
  <c r="F1740" i="26"/>
  <c r="F1741" i="26"/>
  <c r="F1742" i="26"/>
  <c r="F1743" i="26"/>
  <c r="F1744" i="26"/>
  <c r="F1745" i="26"/>
  <c r="F1746" i="26"/>
  <c r="F1747" i="26"/>
  <c r="F1748" i="26"/>
  <c r="F1749" i="26"/>
  <c r="F1750" i="26"/>
  <c r="F1751" i="26"/>
  <c r="F1752" i="26"/>
  <c r="F1753" i="26"/>
  <c r="F1754" i="26"/>
  <c r="F1755" i="26"/>
  <c r="F1756" i="26"/>
  <c r="F1757" i="26"/>
  <c r="F1758" i="26"/>
  <c r="F1759" i="26"/>
  <c r="F1760" i="26"/>
  <c r="F1761" i="26"/>
  <c r="F1762" i="26"/>
  <c r="F1763" i="26"/>
  <c r="F1764" i="26"/>
  <c r="F1765" i="26"/>
  <c r="F1766" i="26"/>
  <c r="F1767" i="26"/>
  <c r="F1768" i="26"/>
  <c r="F1769" i="26"/>
  <c r="F1770" i="26"/>
  <c r="F1771" i="26"/>
  <c r="F1772" i="26"/>
  <c r="F1773" i="26"/>
  <c r="F1774" i="26"/>
  <c r="F1775" i="26"/>
  <c r="F1776" i="26"/>
  <c r="F1777" i="26"/>
  <c r="F1778" i="26"/>
  <c r="F1779" i="26"/>
  <c r="F1780" i="26"/>
  <c r="F1781" i="26"/>
  <c r="F1782" i="26"/>
  <c r="F1783" i="26"/>
  <c r="F1784" i="26"/>
  <c r="F1785" i="26"/>
  <c r="F1786" i="26"/>
  <c r="F1787" i="26"/>
  <c r="F1788" i="26"/>
  <c r="F1789" i="26"/>
  <c r="F1790" i="26"/>
  <c r="F1791" i="26"/>
  <c r="F1792" i="26"/>
  <c r="F1793" i="26"/>
  <c r="F1794" i="26"/>
  <c r="F1795" i="26"/>
  <c r="F1796" i="26"/>
  <c r="F1797" i="26"/>
  <c r="F1798" i="26"/>
  <c r="F1799" i="26"/>
  <c r="F1800" i="26"/>
  <c r="F1801" i="26"/>
  <c r="F1802" i="26"/>
  <c r="F1803" i="26"/>
  <c r="F1804" i="26"/>
  <c r="F1805" i="26"/>
  <c r="F1806" i="26"/>
  <c r="F1807" i="26"/>
  <c r="F1808" i="26"/>
  <c r="F1809" i="26"/>
  <c r="F1810" i="26"/>
  <c r="F1811" i="26"/>
  <c r="F1812" i="26"/>
  <c r="F1813" i="26"/>
  <c r="F1814" i="26"/>
  <c r="F1815" i="26"/>
  <c r="F1816" i="26"/>
  <c r="F1817" i="26"/>
  <c r="F1818" i="26"/>
  <c r="F1819" i="26"/>
  <c r="F1820" i="26"/>
  <c r="F1821" i="26"/>
  <c r="F1822" i="26"/>
  <c r="F1823" i="26"/>
  <c r="F1824" i="26"/>
  <c r="F1825" i="26"/>
  <c r="F1826" i="26"/>
  <c r="F1827" i="26"/>
  <c r="F1828" i="26"/>
  <c r="F1829" i="26"/>
  <c r="F1830" i="26"/>
  <c r="F1831" i="26"/>
  <c r="F1832" i="26"/>
  <c r="F1833" i="26"/>
  <c r="F1834" i="26"/>
  <c r="F1835" i="26"/>
  <c r="F1836" i="26"/>
  <c r="F1837" i="26"/>
  <c r="F1838" i="26"/>
  <c r="F1839" i="26"/>
  <c r="F1840" i="26"/>
  <c r="F1841" i="26"/>
  <c r="F1842" i="26"/>
  <c r="F1843" i="26"/>
  <c r="F1844" i="26"/>
  <c r="F1845" i="26"/>
  <c r="F1846" i="26"/>
  <c r="F1847" i="26"/>
  <c r="F1848" i="26"/>
  <c r="F1849" i="26"/>
  <c r="F1850" i="26"/>
  <c r="F1851" i="26"/>
  <c r="F1852" i="26"/>
  <c r="F1853" i="26"/>
  <c r="F1854" i="26"/>
  <c r="F1855" i="26"/>
  <c r="F1856" i="26"/>
  <c r="F1857" i="26"/>
  <c r="F1858" i="26"/>
  <c r="F1859" i="26"/>
  <c r="F1860" i="26"/>
  <c r="F1861" i="26"/>
  <c r="F1862" i="26"/>
  <c r="F1863" i="26"/>
  <c r="F1864" i="26"/>
  <c r="F1865" i="26"/>
  <c r="F1866" i="26"/>
  <c r="F1867" i="26"/>
  <c r="F1868" i="26"/>
  <c r="F1869" i="26"/>
  <c r="F1870" i="26"/>
  <c r="F1871" i="26"/>
  <c r="F1872" i="26"/>
  <c r="F1873" i="26"/>
  <c r="F1874" i="26"/>
  <c r="F1875" i="26"/>
  <c r="F1876" i="26"/>
  <c r="F1877" i="26"/>
  <c r="F1878" i="26"/>
  <c r="F1879" i="26"/>
  <c r="F1880" i="26"/>
  <c r="F1881" i="26"/>
  <c r="F1882" i="26"/>
  <c r="F1883" i="26"/>
  <c r="F1884" i="26"/>
  <c r="F1885" i="26"/>
  <c r="F1886" i="26"/>
  <c r="F1887" i="26"/>
  <c r="F1888" i="26"/>
  <c r="F1889" i="26"/>
  <c r="F1890" i="26"/>
  <c r="F1891" i="26"/>
  <c r="F1892" i="26"/>
  <c r="F1893" i="26"/>
  <c r="F1894" i="26"/>
  <c r="F1895" i="26"/>
  <c r="F1896" i="26"/>
  <c r="F1897" i="26"/>
  <c r="F1898" i="26"/>
  <c r="F1899" i="26"/>
  <c r="F1900" i="26"/>
  <c r="F1901" i="26"/>
  <c r="F1902" i="26"/>
  <c r="F1903" i="26"/>
  <c r="F1904" i="26"/>
  <c r="F1905" i="26"/>
  <c r="F1906" i="26"/>
  <c r="F1907" i="26"/>
  <c r="F1908" i="26"/>
  <c r="F1909" i="26"/>
  <c r="F1910" i="26"/>
  <c r="F1911" i="26"/>
  <c r="F1912" i="26"/>
  <c r="F1913" i="26"/>
  <c r="F1914" i="26"/>
  <c r="F1915" i="26"/>
  <c r="F1916" i="26"/>
  <c r="F1917" i="26"/>
  <c r="F1918" i="26"/>
  <c r="F1919" i="26"/>
  <c r="F1920" i="26"/>
  <c r="F1921" i="26"/>
  <c r="F1922" i="26"/>
  <c r="F1923" i="26"/>
  <c r="F1924" i="26"/>
  <c r="F1925" i="26"/>
  <c r="F1926" i="26"/>
  <c r="F1927" i="26"/>
  <c r="F1928" i="26"/>
  <c r="F1929" i="26"/>
  <c r="F1930" i="26"/>
  <c r="F1931" i="26"/>
  <c r="F1932" i="26"/>
  <c r="F1933" i="26"/>
  <c r="F1934" i="26"/>
  <c r="F1935" i="26"/>
  <c r="F1936" i="26"/>
  <c r="F1937" i="26"/>
  <c r="F1938" i="26"/>
  <c r="F1939" i="26"/>
  <c r="F1940" i="26"/>
  <c r="F1941" i="26"/>
  <c r="F1942" i="26"/>
  <c r="F1943" i="26"/>
  <c r="F1944" i="26"/>
  <c r="F1945" i="26"/>
  <c r="F1946" i="26"/>
  <c r="F1947" i="26"/>
  <c r="F1948" i="26"/>
  <c r="F1949" i="26"/>
  <c r="F1950" i="26"/>
  <c r="F1951" i="26"/>
  <c r="F1952" i="26"/>
  <c r="F1953" i="26"/>
  <c r="F1954" i="26"/>
  <c r="F1955" i="26"/>
  <c r="F1956" i="26"/>
  <c r="F1957" i="26"/>
  <c r="F1958" i="26"/>
  <c r="F1959" i="26"/>
  <c r="F1960" i="26"/>
  <c r="F1961" i="26"/>
  <c r="F1962" i="26"/>
  <c r="F1963" i="26"/>
  <c r="F1964" i="26"/>
  <c r="F1965" i="26"/>
  <c r="F1966" i="26"/>
  <c r="F1967" i="26"/>
  <c r="F1968" i="26"/>
  <c r="F1969" i="26"/>
  <c r="F1970" i="26"/>
  <c r="F1971" i="26"/>
  <c r="F1972" i="26"/>
  <c r="F1973" i="26"/>
  <c r="F1974" i="26"/>
  <c r="F1975" i="26"/>
  <c r="F1976" i="26"/>
  <c r="F1977" i="26"/>
  <c r="F1978" i="26"/>
  <c r="F1979" i="26"/>
  <c r="F1980" i="26"/>
  <c r="F1981" i="26"/>
  <c r="F1982" i="26"/>
  <c r="F1983" i="26"/>
  <c r="F1984" i="26"/>
  <c r="F1985" i="26"/>
  <c r="F1986" i="26"/>
  <c r="F1987" i="26"/>
  <c r="F1988" i="26"/>
  <c r="F1989" i="26"/>
  <c r="F1990" i="26"/>
  <c r="F1991" i="26"/>
  <c r="F1992" i="26"/>
  <c r="F1993" i="26"/>
  <c r="F1994" i="26"/>
  <c r="F1995" i="26"/>
  <c r="F1996" i="26"/>
  <c r="F1997" i="26"/>
  <c r="F1998" i="26"/>
  <c r="F1999" i="26"/>
  <c r="F2000" i="26"/>
  <c r="F2001" i="26"/>
  <c r="F2002" i="26"/>
  <c r="F2003" i="26"/>
  <c r="F2004" i="26"/>
  <c r="F2005" i="26"/>
  <c r="F2006" i="26"/>
  <c r="F2007" i="26"/>
  <c r="F2008" i="26"/>
  <c r="F2009" i="26"/>
  <c r="F2010" i="26"/>
  <c r="F2011" i="26"/>
  <c r="F2012" i="26"/>
  <c r="F2013" i="26"/>
  <c r="F2014" i="26"/>
  <c r="F2015" i="26"/>
  <c r="F2016" i="26"/>
  <c r="F2017" i="26"/>
  <c r="F2018" i="26"/>
  <c r="F2019" i="26"/>
  <c r="F2020" i="26"/>
  <c r="F2021" i="26"/>
  <c r="F2022" i="26"/>
  <c r="F2023" i="26"/>
  <c r="F2024" i="26"/>
  <c r="F2025" i="26"/>
  <c r="F2026" i="26"/>
  <c r="F2027" i="26"/>
  <c r="F2028" i="26"/>
  <c r="F2029" i="26"/>
  <c r="F2030" i="26"/>
  <c r="F2031" i="26"/>
  <c r="F2032" i="26"/>
  <c r="F2033" i="26"/>
  <c r="F2034" i="26"/>
  <c r="F2035" i="26"/>
  <c r="F2036" i="26"/>
  <c r="F2037" i="26"/>
  <c r="F2038" i="26"/>
  <c r="F2039" i="26"/>
  <c r="F2040" i="26"/>
  <c r="F2041" i="26"/>
  <c r="F2042" i="26"/>
  <c r="F2043" i="26"/>
  <c r="F2044" i="26"/>
  <c r="F2045" i="26"/>
  <c r="F2046" i="26"/>
  <c r="F2047" i="26"/>
  <c r="F2048" i="26"/>
  <c r="F2049" i="26"/>
  <c r="F2050" i="26"/>
  <c r="F2051" i="26"/>
  <c r="F2052" i="26"/>
  <c r="F2053" i="26"/>
  <c r="F2054" i="26"/>
  <c r="F2055" i="26"/>
  <c r="F2056" i="26"/>
  <c r="F2057" i="26"/>
  <c r="F2058" i="26"/>
  <c r="F2059" i="26"/>
  <c r="F2060" i="26"/>
  <c r="F2061" i="26"/>
  <c r="F2062" i="26"/>
  <c r="F2063" i="26"/>
  <c r="F2064" i="26"/>
  <c r="F2065" i="26"/>
  <c r="F2066" i="26"/>
  <c r="F2067" i="26"/>
  <c r="F2068" i="26"/>
  <c r="F2069" i="26"/>
  <c r="F2070" i="26"/>
  <c r="F2071" i="26"/>
  <c r="F2072" i="26"/>
  <c r="F2073" i="26"/>
  <c r="F2074" i="26"/>
  <c r="F2075" i="26"/>
  <c r="F2076" i="26"/>
  <c r="F2077" i="26"/>
  <c r="F2078" i="26"/>
  <c r="F2079" i="26"/>
  <c r="F2080" i="26"/>
  <c r="F2081" i="26"/>
  <c r="F2082" i="26"/>
  <c r="F2083" i="26"/>
  <c r="F2084" i="26"/>
  <c r="F2085" i="26"/>
  <c r="F2086" i="26"/>
  <c r="F2087" i="26"/>
  <c r="F2088" i="26"/>
  <c r="F2089" i="26"/>
  <c r="F2090" i="26"/>
  <c r="F2091" i="26"/>
  <c r="F2092" i="26"/>
  <c r="F2093" i="26"/>
  <c r="F2094" i="26"/>
  <c r="F2095" i="26"/>
  <c r="F2096" i="26"/>
  <c r="F2097" i="26"/>
  <c r="F2098" i="26"/>
  <c r="F2099" i="26"/>
  <c r="F2100" i="26"/>
  <c r="F2101" i="26"/>
  <c r="F2102" i="26"/>
  <c r="F2103" i="26"/>
  <c r="F2104" i="26"/>
  <c r="F2105" i="26"/>
  <c r="F2106" i="26"/>
  <c r="F2107" i="26"/>
  <c r="F2108" i="26"/>
  <c r="F2109" i="26"/>
  <c r="F2110" i="26"/>
  <c r="F2111" i="26"/>
  <c r="F2112" i="26"/>
  <c r="F2113" i="26"/>
  <c r="F2114" i="26"/>
  <c r="F2115" i="26"/>
  <c r="F2116" i="26"/>
  <c r="F2117" i="26"/>
  <c r="F2118" i="26"/>
  <c r="F2119" i="26"/>
  <c r="F2120" i="26"/>
  <c r="F2121" i="26"/>
  <c r="F2122" i="26"/>
  <c r="F2123" i="26"/>
  <c r="F2124" i="26"/>
  <c r="F2125" i="26"/>
  <c r="F2126" i="26"/>
  <c r="F2127" i="26"/>
  <c r="F2128" i="26"/>
  <c r="F2129" i="26"/>
  <c r="F2130" i="26"/>
  <c r="F2131" i="26"/>
  <c r="F2132" i="26"/>
  <c r="F2133" i="26"/>
  <c r="F2134" i="26"/>
  <c r="F2135" i="26"/>
  <c r="F2136" i="26"/>
  <c r="F2137" i="26"/>
  <c r="F2138" i="26"/>
  <c r="F2139" i="26"/>
  <c r="F2140" i="26"/>
  <c r="F2141" i="26"/>
  <c r="F2142" i="26"/>
  <c r="F2143" i="26"/>
  <c r="F2144" i="26"/>
  <c r="F2145" i="26"/>
  <c r="F2146" i="26"/>
  <c r="F2147" i="26"/>
  <c r="F2148" i="26"/>
  <c r="F2149" i="26"/>
  <c r="F2150" i="26"/>
  <c r="F2151" i="26"/>
  <c r="F2152" i="26"/>
  <c r="F2153" i="26"/>
  <c r="F2154" i="26"/>
  <c r="F2155" i="26"/>
  <c r="F2156" i="26"/>
  <c r="F2157" i="26"/>
  <c r="F2158" i="26"/>
  <c r="F2159" i="26"/>
  <c r="F2160" i="26"/>
  <c r="F2161" i="26"/>
  <c r="F2162" i="26"/>
  <c r="F2163" i="26"/>
  <c r="F2164" i="26"/>
  <c r="F2165" i="26"/>
  <c r="F2166" i="26"/>
  <c r="F2167" i="26"/>
  <c r="F2168" i="26"/>
  <c r="F2169" i="26"/>
  <c r="F2170" i="26"/>
  <c r="F2171" i="26"/>
  <c r="F2172" i="26"/>
  <c r="F2173" i="26"/>
  <c r="F2174" i="26"/>
  <c r="F2175" i="26"/>
  <c r="F2176" i="26"/>
  <c r="F2177" i="26"/>
  <c r="F2178" i="26"/>
  <c r="F2179" i="26"/>
  <c r="F2180" i="26"/>
  <c r="F2181" i="26"/>
  <c r="F2182" i="26"/>
  <c r="F2183" i="26"/>
  <c r="F2184" i="26"/>
  <c r="F2185" i="26"/>
  <c r="F2186" i="26"/>
  <c r="F2187" i="26"/>
  <c r="F2188" i="26"/>
  <c r="F2189" i="26"/>
  <c r="F2190" i="26"/>
  <c r="F2191" i="26"/>
  <c r="F2192" i="26"/>
  <c r="F2193" i="26"/>
  <c r="F2194" i="26"/>
  <c r="F2195" i="26"/>
  <c r="F2196" i="26"/>
  <c r="F2197" i="26"/>
  <c r="F2198" i="26"/>
  <c r="F2199" i="26"/>
  <c r="F2200" i="26"/>
  <c r="F2201" i="26"/>
  <c r="F2202" i="26"/>
  <c r="F2203" i="26"/>
  <c r="F2204" i="26"/>
  <c r="F2205" i="26"/>
  <c r="F2206" i="26"/>
  <c r="F2207" i="26"/>
  <c r="F2208" i="26"/>
  <c r="F2209" i="26"/>
  <c r="F2210" i="26"/>
  <c r="F2211" i="26"/>
  <c r="F2212" i="26"/>
  <c r="F2213" i="26"/>
  <c r="F2214" i="26"/>
  <c r="F2215" i="26"/>
  <c r="F2216" i="26"/>
  <c r="F2217" i="26"/>
  <c r="F2218" i="26"/>
  <c r="F2219" i="26"/>
  <c r="F2220" i="26"/>
  <c r="F2221" i="26"/>
  <c r="F2222" i="26"/>
  <c r="F2223" i="26"/>
  <c r="F2224" i="26"/>
  <c r="F2225" i="26"/>
  <c r="F2226" i="26"/>
  <c r="F2227" i="26"/>
  <c r="F2228" i="26"/>
  <c r="F2229" i="26"/>
  <c r="F2230" i="26"/>
  <c r="F2231" i="26"/>
  <c r="F2232" i="26"/>
  <c r="F2233" i="26"/>
  <c r="F2234" i="26"/>
  <c r="F2235" i="26"/>
  <c r="F2236" i="26"/>
  <c r="F2237" i="26"/>
  <c r="F2238" i="26"/>
  <c r="F2239" i="26"/>
  <c r="F2240" i="26"/>
  <c r="F2241" i="26"/>
  <c r="F2242" i="26"/>
  <c r="F2243" i="26"/>
  <c r="F2244" i="26"/>
  <c r="F2245" i="26"/>
  <c r="F2246" i="26"/>
  <c r="F2247" i="26"/>
  <c r="F2248" i="26"/>
  <c r="F2249" i="26"/>
  <c r="F2250" i="26"/>
  <c r="F2251" i="26"/>
  <c r="F2252" i="26"/>
  <c r="F2253" i="26"/>
  <c r="F2254" i="26"/>
  <c r="F2255" i="26"/>
  <c r="F2256" i="26"/>
  <c r="F2257" i="26"/>
  <c r="F2258" i="26"/>
  <c r="F2259" i="26"/>
  <c r="F2260" i="26"/>
  <c r="F2261" i="26"/>
  <c r="F2262" i="26"/>
  <c r="F2263" i="26"/>
  <c r="F2264" i="26"/>
  <c r="F2265" i="26"/>
  <c r="F2266" i="26"/>
  <c r="F2267" i="26"/>
  <c r="F2268" i="26"/>
  <c r="F2269" i="26"/>
  <c r="F2270" i="26"/>
  <c r="F2271" i="26"/>
  <c r="F2272" i="26"/>
  <c r="F2273" i="26"/>
  <c r="F2274" i="26"/>
  <c r="F2275" i="26"/>
  <c r="F2276" i="26"/>
  <c r="F2277" i="26"/>
  <c r="F2278" i="26"/>
  <c r="F2279" i="26"/>
  <c r="F2280" i="26"/>
  <c r="F2281" i="26"/>
  <c r="F2282" i="26"/>
  <c r="F2283" i="26"/>
  <c r="F2284" i="26"/>
  <c r="F2285" i="26"/>
  <c r="F2286" i="26"/>
  <c r="F2287" i="26"/>
  <c r="F2288" i="26"/>
  <c r="F2289" i="26"/>
  <c r="F2290" i="26"/>
  <c r="F2291" i="26"/>
  <c r="F2292" i="26"/>
  <c r="F2293" i="26"/>
  <c r="F2294" i="26"/>
  <c r="F2295" i="26"/>
  <c r="F2296" i="26"/>
  <c r="F2297" i="26"/>
  <c r="F2298" i="26"/>
  <c r="F2299" i="26"/>
  <c r="F2300" i="26"/>
  <c r="F2301" i="26"/>
  <c r="F2302" i="26"/>
  <c r="F2303" i="26"/>
  <c r="F2304" i="26"/>
  <c r="F2305" i="26"/>
  <c r="F2306" i="26"/>
  <c r="F2307" i="26"/>
  <c r="F2308" i="26"/>
  <c r="F2309" i="26"/>
  <c r="F2310" i="26"/>
  <c r="F2311" i="26"/>
  <c r="F2312" i="26"/>
  <c r="F2313" i="26"/>
  <c r="F2314" i="26"/>
  <c r="F2315" i="26"/>
  <c r="F2316" i="26"/>
  <c r="F2317" i="26"/>
  <c r="F2318" i="26"/>
  <c r="F2319" i="26"/>
  <c r="F2320" i="26"/>
  <c r="F2321" i="26"/>
  <c r="F2322" i="26"/>
  <c r="F2323" i="26"/>
  <c r="F2324" i="26"/>
  <c r="F2325" i="26"/>
  <c r="F2326" i="26"/>
  <c r="F2327" i="26"/>
  <c r="F2328" i="26"/>
  <c r="F2329" i="26"/>
  <c r="F2330" i="26"/>
  <c r="F2331" i="26"/>
  <c r="F2332" i="26"/>
  <c r="F2333" i="26"/>
  <c r="F2334" i="26"/>
  <c r="F2335" i="26"/>
  <c r="F2336" i="26"/>
  <c r="F2337" i="26"/>
  <c r="F2338" i="26"/>
  <c r="F2339" i="26"/>
  <c r="F2340" i="26"/>
  <c r="F2341" i="26"/>
  <c r="F2342" i="26"/>
  <c r="F2343" i="26"/>
  <c r="F2344" i="26"/>
  <c r="F2345" i="26"/>
  <c r="F2346" i="26"/>
  <c r="F2347" i="26"/>
  <c r="F2348" i="26"/>
  <c r="F2349" i="26"/>
  <c r="F2350" i="26"/>
  <c r="F2351" i="26"/>
  <c r="F2352" i="26"/>
  <c r="F2353" i="26"/>
  <c r="F2354" i="26"/>
  <c r="F2355" i="26"/>
  <c r="F2356" i="26"/>
  <c r="F2357" i="26"/>
  <c r="F2358" i="26"/>
  <c r="F2359" i="26"/>
  <c r="F2360" i="26"/>
  <c r="F2361" i="26"/>
  <c r="F2362" i="26"/>
  <c r="F2363" i="26"/>
  <c r="F2364" i="26"/>
  <c r="F2365" i="26"/>
  <c r="F2366" i="26"/>
  <c r="F2367" i="26"/>
  <c r="F2368" i="26"/>
  <c r="F2369" i="26"/>
  <c r="F2370" i="26"/>
  <c r="F2371" i="26"/>
  <c r="F2372" i="26"/>
  <c r="F2373" i="26"/>
  <c r="F2374" i="26"/>
  <c r="F2375" i="26"/>
  <c r="F2376" i="26"/>
  <c r="F2377" i="26"/>
  <c r="F2378" i="26"/>
  <c r="F2379" i="26"/>
  <c r="F2380" i="26"/>
  <c r="F2381" i="26"/>
  <c r="F2382" i="26"/>
  <c r="F2383" i="26"/>
  <c r="F2384" i="26"/>
  <c r="F2385" i="26"/>
  <c r="F2386" i="26"/>
  <c r="F2387" i="26"/>
  <c r="F2388" i="26"/>
  <c r="F2389" i="26"/>
  <c r="F2390" i="26"/>
  <c r="F2391" i="26"/>
  <c r="F2392" i="26"/>
  <c r="F2393" i="26"/>
  <c r="F2394" i="26"/>
  <c r="F2395" i="26"/>
  <c r="F2396" i="26"/>
  <c r="F2397" i="26"/>
  <c r="F2398" i="26"/>
  <c r="F2399" i="26"/>
  <c r="F2400" i="26"/>
  <c r="F2401" i="26"/>
  <c r="F2402" i="26"/>
  <c r="F2403" i="26"/>
  <c r="F2404" i="26"/>
  <c r="F2405" i="26"/>
  <c r="F2406" i="26"/>
  <c r="F2407" i="26"/>
  <c r="F2408" i="26"/>
  <c r="F2409" i="26"/>
  <c r="F2410" i="26"/>
  <c r="F2411" i="26"/>
  <c r="F2412" i="26"/>
  <c r="F2413" i="26"/>
  <c r="F2414" i="26"/>
  <c r="F2415" i="26"/>
  <c r="F2416" i="26"/>
  <c r="F2417" i="26"/>
  <c r="F2418" i="26"/>
  <c r="F2419" i="26"/>
  <c r="F2420" i="26"/>
  <c r="F2421" i="26"/>
  <c r="F2422" i="26"/>
  <c r="F2423" i="26"/>
  <c r="F2424" i="26"/>
  <c r="F2425" i="26"/>
  <c r="F2426" i="26"/>
  <c r="F2427" i="26"/>
  <c r="F2428" i="26"/>
  <c r="F2429" i="26"/>
  <c r="F2430" i="26"/>
  <c r="F2431" i="26"/>
  <c r="F2432" i="26"/>
  <c r="F2433" i="26"/>
  <c r="F2434" i="26"/>
  <c r="F2435" i="26"/>
  <c r="F2436" i="26"/>
  <c r="F2437" i="26"/>
  <c r="F2438" i="26"/>
  <c r="F2439" i="26"/>
  <c r="F2440" i="26"/>
  <c r="F2441" i="26"/>
  <c r="F2442" i="26"/>
  <c r="F2443" i="26"/>
  <c r="F2444" i="26"/>
  <c r="F2445" i="26"/>
  <c r="F2446" i="26"/>
  <c r="F2447" i="26"/>
  <c r="F2448" i="26"/>
  <c r="F2449" i="26"/>
  <c r="F2450" i="26"/>
  <c r="F2451" i="26"/>
  <c r="F2452" i="26"/>
  <c r="F2453" i="26"/>
  <c r="F2454" i="26"/>
  <c r="F2455" i="26"/>
  <c r="F2456" i="26"/>
  <c r="F2457" i="26"/>
  <c r="F2458" i="26"/>
  <c r="F2459" i="26"/>
  <c r="F2460" i="26"/>
  <c r="F2461" i="26"/>
  <c r="F2462" i="26"/>
  <c r="F2463" i="26"/>
  <c r="F2464" i="26"/>
  <c r="F2465" i="26"/>
  <c r="F2466" i="26"/>
  <c r="F2467" i="26"/>
  <c r="F2468" i="26"/>
  <c r="F2469" i="26"/>
  <c r="F2470" i="26"/>
  <c r="F2471" i="26"/>
  <c r="F2472" i="26"/>
  <c r="F2473" i="26"/>
  <c r="F2474" i="26"/>
  <c r="F2475" i="26"/>
  <c r="F2476" i="26"/>
  <c r="F2477" i="26"/>
  <c r="F2478" i="26"/>
  <c r="F2479" i="26"/>
  <c r="F2480" i="26"/>
  <c r="F2481" i="26"/>
  <c r="F2482" i="26"/>
  <c r="F2483" i="26"/>
  <c r="F2484" i="26"/>
  <c r="F2485" i="26"/>
  <c r="F2486" i="26"/>
  <c r="F2487" i="26"/>
  <c r="F2488" i="26"/>
  <c r="F2489" i="26"/>
  <c r="F2490" i="26"/>
  <c r="F2491" i="26"/>
  <c r="F2492" i="26"/>
  <c r="F2493" i="26"/>
  <c r="F2494" i="26"/>
  <c r="F2495" i="26"/>
  <c r="F2496" i="26"/>
  <c r="F2497" i="26"/>
  <c r="F2498" i="26"/>
  <c r="F2499" i="26"/>
  <c r="F2500" i="26"/>
  <c r="F2501" i="26"/>
  <c r="F2502" i="26"/>
  <c r="F2503" i="26"/>
  <c r="F2504" i="26"/>
  <c r="F2505" i="26"/>
  <c r="F2506" i="26"/>
  <c r="F2507" i="26"/>
  <c r="F2508" i="26"/>
  <c r="F2509" i="26"/>
  <c r="F2510" i="26"/>
  <c r="F2511" i="26"/>
  <c r="F2512" i="26"/>
  <c r="F2513" i="26"/>
  <c r="F2514" i="26"/>
  <c r="F2515" i="26"/>
  <c r="F2516" i="26"/>
  <c r="F2517" i="26"/>
  <c r="F2518" i="26"/>
  <c r="F2519" i="26"/>
  <c r="F2520" i="26"/>
  <c r="F2521" i="26"/>
  <c r="F2522" i="26"/>
  <c r="F2523" i="26"/>
  <c r="F2524" i="26"/>
  <c r="F2525" i="26"/>
  <c r="F2526" i="26"/>
  <c r="F2527" i="26"/>
  <c r="F2528" i="26"/>
  <c r="F2529" i="26"/>
  <c r="F2530" i="26"/>
  <c r="F2531" i="26"/>
  <c r="F2532" i="26"/>
  <c r="F2533" i="26"/>
  <c r="F2534" i="26"/>
  <c r="F2535" i="26"/>
  <c r="F2536" i="26"/>
  <c r="F2537" i="26"/>
  <c r="F2538" i="26"/>
  <c r="F2539" i="26"/>
  <c r="F2540" i="26"/>
  <c r="F2541" i="26"/>
  <c r="F2542" i="26"/>
  <c r="F2543" i="26"/>
  <c r="F2544" i="26"/>
  <c r="F2545" i="26"/>
  <c r="F2546" i="26"/>
  <c r="F2547" i="26"/>
  <c r="F2548" i="26"/>
  <c r="F2549" i="26"/>
  <c r="F2550" i="26"/>
  <c r="F2551" i="26"/>
  <c r="F2552" i="26"/>
  <c r="F2553" i="26"/>
  <c r="F2554" i="26"/>
  <c r="F2555" i="26"/>
  <c r="F2556" i="26"/>
  <c r="F2557" i="26"/>
  <c r="F2558" i="26"/>
  <c r="F2559" i="26"/>
  <c r="F2560" i="26"/>
  <c r="F2561" i="26"/>
  <c r="F2562" i="26"/>
  <c r="F2563" i="26"/>
  <c r="F2564" i="26"/>
  <c r="F2565" i="26"/>
  <c r="F2566" i="26"/>
  <c r="F2567" i="26"/>
  <c r="F2568" i="26"/>
  <c r="F2569" i="26"/>
  <c r="F2570" i="26"/>
  <c r="F2571" i="26"/>
  <c r="F2572" i="26"/>
  <c r="F2573" i="26"/>
  <c r="F2574" i="26"/>
  <c r="F2575" i="26"/>
  <c r="F2576" i="26"/>
  <c r="F2577" i="26"/>
  <c r="F2578" i="26"/>
  <c r="F2579" i="26"/>
  <c r="F2580" i="26"/>
  <c r="F2581" i="26"/>
  <c r="F2582" i="26"/>
  <c r="F2583" i="26"/>
  <c r="F2584" i="26"/>
  <c r="F2585" i="26"/>
  <c r="F2586" i="26"/>
  <c r="F2587" i="26"/>
  <c r="F2588" i="26"/>
  <c r="F2589" i="26"/>
  <c r="F2590" i="26"/>
  <c r="F2591" i="26"/>
  <c r="F2592" i="26"/>
  <c r="F2593" i="26"/>
  <c r="F2594" i="26"/>
  <c r="F2595" i="26"/>
  <c r="F2596" i="26"/>
  <c r="F2597" i="26"/>
  <c r="F2598" i="26"/>
  <c r="F2599" i="26"/>
  <c r="F2600" i="26"/>
  <c r="F2601" i="26"/>
  <c r="F2602" i="26"/>
  <c r="F2603" i="26"/>
  <c r="F2604" i="26"/>
  <c r="F2605" i="26"/>
  <c r="F2606" i="26"/>
  <c r="F2607" i="26"/>
  <c r="F2608" i="26"/>
  <c r="F2609" i="26"/>
  <c r="F2610" i="26"/>
  <c r="F2611" i="26"/>
  <c r="F2612" i="26"/>
  <c r="F2613" i="26"/>
  <c r="F2614" i="26"/>
  <c r="F2615" i="26"/>
  <c r="F2616" i="26"/>
  <c r="F2617" i="26"/>
  <c r="F2618" i="26"/>
  <c r="F2619" i="26"/>
  <c r="F2620" i="26"/>
  <c r="F2621" i="26"/>
  <c r="F2622" i="26"/>
  <c r="F2623" i="26"/>
  <c r="F2624" i="26"/>
  <c r="F2625" i="26"/>
  <c r="F2626" i="26"/>
  <c r="F2627" i="26"/>
  <c r="F2628" i="26"/>
  <c r="F2629" i="26"/>
  <c r="F2630" i="26"/>
  <c r="F2631" i="26"/>
  <c r="F2632" i="26"/>
  <c r="F2633" i="26"/>
  <c r="F2634" i="26"/>
  <c r="F2635" i="26"/>
  <c r="F2636" i="26"/>
  <c r="F2637" i="26"/>
  <c r="F2638" i="26"/>
  <c r="F2639" i="26"/>
  <c r="F2640" i="26"/>
  <c r="F2641" i="26"/>
  <c r="F2642" i="26"/>
  <c r="F2643" i="26"/>
  <c r="F2644" i="26"/>
  <c r="F2645" i="26"/>
  <c r="F2646" i="26"/>
  <c r="F2647" i="26"/>
  <c r="F2648" i="26"/>
  <c r="F2649" i="26"/>
  <c r="F2650" i="26"/>
  <c r="F2651" i="26"/>
  <c r="F2652" i="26"/>
  <c r="F2653" i="26"/>
  <c r="F2654" i="26"/>
  <c r="F2655" i="26"/>
  <c r="F2656" i="26"/>
  <c r="F2657" i="26"/>
  <c r="F2658" i="26"/>
  <c r="F2659" i="26"/>
  <c r="F2660" i="26"/>
  <c r="F2661" i="26"/>
  <c r="F2662" i="26"/>
  <c r="F2663" i="26"/>
  <c r="F2664" i="26"/>
  <c r="F2665" i="26"/>
  <c r="F2666" i="26"/>
  <c r="F2667" i="26"/>
  <c r="F2668" i="26"/>
  <c r="F2669" i="26"/>
  <c r="F2670" i="26"/>
  <c r="F2671" i="26"/>
  <c r="F2672" i="26"/>
  <c r="F2673" i="26"/>
  <c r="F2674" i="26"/>
  <c r="F2675" i="26"/>
  <c r="F2676" i="26"/>
  <c r="F2677" i="26"/>
  <c r="F2678" i="26"/>
  <c r="F2679" i="26"/>
  <c r="F2680" i="26"/>
  <c r="F2681" i="26"/>
  <c r="F2682" i="26"/>
  <c r="F2683" i="26"/>
  <c r="F2684" i="26"/>
  <c r="F2685" i="26"/>
  <c r="F2686" i="26"/>
  <c r="F2687" i="26"/>
  <c r="F2688" i="26"/>
  <c r="F2689" i="26"/>
  <c r="F2690" i="26"/>
  <c r="F2691" i="26"/>
  <c r="F2692" i="26"/>
  <c r="F2693" i="26"/>
  <c r="F2694" i="26"/>
  <c r="F2695" i="26"/>
  <c r="F2696" i="26"/>
  <c r="F2697" i="26"/>
  <c r="F2698" i="26"/>
  <c r="F2699" i="26"/>
  <c r="F2700" i="26"/>
  <c r="F2701" i="26"/>
  <c r="F2702" i="26"/>
  <c r="F2703" i="26"/>
  <c r="F2704" i="26"/>
  <c r="F2705" i="26"/>
  <c r="F2706" i="26"/>
  <c r="F2707" i="26"/>
  <c r="F2708" i="26"/>
  <c r="F2709" i="26"/>
  <c r="F2710" i="26"/>
  <c r="F2711" i="26"/>
  <c r="F2712" i="26"/>
  <c r="F2713" i="26"/>
  <c r="F2714" i="26"/>
  <c r="F2715" i="26"/>
  <c r="F2716" i="26"/>
  <c r="F2717" i="26"/>
  <c r="F2718" i="26"/>
  <c r="F2719" i="26"/>
  <c r="F2720" i="26"/>
  <c r="F2721" i="26"/>
  <c r="F2722" i="26"/>
  <c r="F2723" i="26"/>
  <c r="F2724" i="26"/>
  <c r="F2725" i="26"/>
  <c r="F2726" i="26"/>
  <c r="F2727" i="26"/>
  <c r="F2728" i="26"/>
  <c r="F2729" i="26"/>
  <c r="F2730" i="26"/>
  <c r="F2731" i="26"/>
  <c r="F2732" i="26"/>
  <c r="F2733" i="26"/>
  <c r="F2734" i="26"/>
  <c r="F2735" i="26"/>
  <c r="F2736" i="26"/>
  <c r="F2737" i="26"/>
  <c r="F2738" i="26"/>
  <c r="F2739" i="26"/>
  <c r="F2740" i="26"/>
  <c r="F2741" i="26"/>
  <c r="F2742" i="26"/>
  <c r="F2743" i="26"/>
  <c r="F2744" i="26"/>
  <c r="F2745" i="26"/>
  <c r="F2746" i="26"/>
  <c r="F2747" i="26"/>
  <c r="F2748" i="26"/>
  <c r="F2749" i="26"/>
  <c r="F2750" i="26"/>
  <c r="F2751" i="26"/>
  <c r="F2752" i="26"/>
  <c r="F2753" i="26"/>
  <c r="F2754" i="26"/>
  <c r="F2755" i="26"/>
  <c r="F2756" i="26"/>
  <c r="F2757" i="26"/>
  <c r="F2758" i="26"/>
  <c r="F2759" i="26"/>
  <c r="F2760" i="26"/>
  <c r="F2761" i="26"/>
  <c r="F2762" i="26"/>
  <c r="F2763" i="26"/>
  <c r="F2764" i="26"/>
  <c r="F2765" i="26"/>
  <c r="F2766" i="26"/>
  <c r="F2767" i="26"/>
  <c r="F2768" i="26"/>
  <c r="F2769" i="26"/>
  <c r="F2770" i="26"/>
  <c r="F2771" i="26"/>
  <c r="F2772" i="26"/>
  <c r="F2773" i="26"/>
  <c r="F2774" i="26"/>
  <c r="F2775" i="26"/>
  <c r="F2776" i="26"/>
  <c r="F2777" i="26"/>
  <c r="F2778" i="26"/>
  <c r="F2779" i="26"/>
  <c r="F2780" i="26"/>
  <c r="F2781" i="26"/>
  <c r="F2782" i="26"/>
  <c r="F2783" i="26"/>
  <c r="F2784" i="26"/>
  <c r="F2785" i="26"/>
  <c r="F2786" i="26"/>
  <c r="F2787" i="26"/>
  <c r="F2788" i="26"/>
  <c r="F2789" i="26"/>
  <c r="F2790" i="26"/>
  <c r="F2791" i="26"/>
  <c r="F2792" i="26"/>
  <c r="F2793" i="26"/>
  <c r="F2794" i="26"/>
  <c r="F2795" i="26"/>
  <c r="F2796" i="26"/>
  <c r="F2797" i="26"/>
  <c r="F2798" i="26"/>
  <c r="F2799" i="26"/>
  <c r="F2800" i="26"/>
  <c r="F2801" i="26"/>
  <c r="F2802" i="26"/>
  <c r="F2803" i="26"/>
  <c r="F2804" i="26"/>
  <c r="F2805" i="26"/>
  <c r="F2806" i="26"/>
  <c r="F2807" i="26"/>
  <c r="F2808" i="26"/>
  <c r="F2809" i="26"/>
  <c r="F2810" i="26"/>
  <c r="F2811" i="26"/>
  <c r="F2812" i="26"/>
  <c r="F2813" i="26"/>
  <c r="F2814" i="26"/>
  <c r="F2815" i="26"/>
  <c r="F2816" i="26"/>
  <c r="F2817" i="26"/>
  <c r="F2818" i="26"/>
  <c r="F2819" i="26"/>
  <c r="F2820" i="26"/>
  <c r="F2821" i="26"/>
  <c r="F2822" i="26"/>
  <c r="F2823" i="26"/>
  <c r="F2824" i="26"/>
  <c r="F2825" i="26"/>
  <c r="F2826" i="26"/>
  <c r="F2827" i="26"/>
  <c r="F2828" i="26"/>
  <c r="F2829" i="26"/>
  <c r="F2830" i="26"/>
  <c r="F2831" i="26"/>
  <c r="F2832" i="26"/>
  <c r="F2833" i="26"/>
  <c r="F2834" i="26"/>
  <c r="F2835" i="26"/>
  <c r="F2836" i="26"/>
  <c r="F2837" i="26"/>
  <c r="F2838" i="26"/>
  <c r="F2839" i="26"/>
  <c r="F2840" i="26"/>
  <c r="F2841" i="26"/>
  <c r="F2842" i="26"/>
  <c r="F2843" i="26"/>
  <c r="F2844" i="26"/>
  <c r="F2845" i="26"/>
  <c r="F2846" i="26"/>
  <c r="F2847" i="26"/>
  <c r="F2848" i="26"/>
  <c r="F2849" i="26"/>
  <c r="F2850" i="26"/>
  <c r="F2851" i="26"/>
  <c r="F2852" i="26"/>
  <c r="F2853" i="26"/>
  <c r="F2854" i="26"/>
  <c r="F2855" i="26"/>
  <c r="F2856" i="26"/>
  <c r="F2857" i="26"/>
  <c r="F2858" i="26"/>
  <c r="F2859" i="26"/>
  <c r="F2860" i="26"/>
  <c r="F2861" i="26"/>
  <c r="F2862" i="26"/>
  <c r="F2863" i="26"/>
  <c r="F2864" i="26"/>
  <c r="F2865" i="26"/>
  <c r="F2866" i="26"/>
  <c r="F2867" i="26"/>
  <c r="F2868" i="26"/>
  <c r="F2869" i="26"/>
  <c r="F2870" i="26"/>
  <c r="F2871" i="26"/>
  <c r="F2872" i="26"/>
  <c r="F2873" i="26"/>
  <c r="F2874" i="26"/>
  <c r="F2875" i="26"/>
  <c r="F2876" i="26"/>
  <c r="F2877" i="26"/>
  <c r="F2878" i="26"/>
  <c r="F2879" i="26"/>
  <c r="F2880" i="26"/>
  <c r="F2881" i="26"/>
  <c r="F2882" i="26"/>
  <c r="F2883" i="26"/>
  <c r="F2884" i="26"/>
  <c r="F2885" i="26"/>
  <c r="F2886" i="26"/>
  <c r="F2887" i="26"/>
  <c r="F2888" i="26"/>
  <c r="F2889" i="26"/>
  <c r="F2890" i="26"/>
  <c r="F2891" i="26"/>
  <c r="F2892" i="26"/>
  <c r="F2893" i="26"/>
  <c r="F2894" i="26"/>
  <c r="F2895" i="26"/>
  <c r="F2896" i="26"/>
  <c r="F2897" i="26"/>
  <c r="F2898" i="26"/>
  <c r="F2899" i="26"/>
  <c r="F2900" i="26"/>
  <c r="F2901" i="26"/>
  <c r="F2902" i="26"/>
  <c r="F2903" i="26"/>
  <c r="F2904" i="26"/>
  <c r="F2905" i="26"/>
  <c r="F2906" i="26"/>
  <c r="F2907" i="26"/>
  <c r="F2908" i="26"/>
  <c r="F2909" i="26"/>
  <c r="F2910" i="26"/>
  <c r="F2911" i="26"/>
  <c r="F2912" i="26"/>
  <c r="F2913" i="26"/>
  <c r="F2914" i="26"/>
  <c r="F2915" i="26"/>
  <c r="F2916" i="26"/>
  <c r="F2917" i="26"/>
  <c r="F2918" i="26"/>
  <c r="F2919" i="26"/>
  <c r="F2920" i="26"/>
  <c r="F2921" i="26"/>
  <c r="F2922" i="26"/>
  <c r="F2923" i="26"/>
  <c r="F2924" i="26"/>
  <c r="F2925" i="26"/>
  <c r="F2926" i="26"/>
  <c r="F2927" i="26"/>
  <c r="F2928" i="26"/>
  <c r="F2929" i="26"/>
  <c r="F2930" i="26"/>
  <c r="F2931" i="26"/>
  <c r="F2932" i="26"/>
  <c r="F2933" i="26"/>
  <c r="F2934" i="26"/>
  <c r="F2935" i="26"/>
  <c r="F2936" i="26"/>
  <c r="F2937" i="26"/>
  <c r="F2938" i="26"/>
  <c r="F2939" i="26"/>
  <c r="F2940" i="26"/>
  <c r="F2941" i="26"/>
  <c r="F2942" i="26"/>
  <c r="F2943" i="26"/>
  <c r="F2944" i="26"/>
  <c r="F2945" i="26"/>
  <c r="F2946" i="26"/>
  <c r="F2947" i="26"/>
  <c r="F2948" i="26"/>
  <c r="F2949" i="26"/>
  <c r="F2950" i="26"/>
  <c r="F2951" i="26"/>
  <c r="F2952" i="26"/>
  <c r="F2953" i="26"/>
  <c r="F2954" i="26"/>
  <c r="F2955" i="26"/>
  <c r="F2956" i="26"/>
  <c r="F2957" i="26"/>
  <c r="F2958" i="26"/>
  <c r="F2959" i="26"/>
  <c r="F2960" i="26"/>
  <c r="F2961" i="26"/>
  <c r="F2962" i="26"/>
  <c r="F2963" i="26"/>
  <c r="F2964" i="26"/>
  <c r="F2965" i="26"/>
  <c r="F2966" i="26"/>
  <c r="F2967" i="26"/>
  <c r="F2968" i="26"/>
  <c r="F2969" i="26"/>
  <c r="F2970" i="26"/>
  <c r="F2971" i="26"/>
  <c r="F2972" i="26"/>
  <c r="F2973" i="26"/>
  <c r="F2974" i="26"/>
  <c r="F2975" i="26"/>
  <c r="F2976" i="26"/>
  <c r="F2977" i="26"/>
  <c r="F2978" i="26"/>
  <c r="F2979" i="26"/>
  <c r="F2980" i="26"/>
  <c r="F2981" i="26"/>
  <c r="F2982" i="26"/>
  <c r="F2983" i="26"/>
  <c r="F2984" i="26"/>
  <c r="F2985" i="26"/>
  <c r="F2986" i="26"/>
  <c r="F2987" i="26"/>
  <c r="F2988" i="26"/>
  <c r="F2989" i="26"/>
  <c r="F2990" i="26"/>
  <c r="F2991" i="26"/>
  <c r="F2992" i="26"/>
  <c r="F2993" i="26"/>
  <c r="F2994" i="26"/>
  <c r="F2995" i="26"/>
  <c r="F2996" i="26"/>
  <c r="F2997" i="26"/>
  <c r="F2998" i="26"/>
  <c r="F2999" i="26"/>
  <c r="F3000" i="26"/>
  <c r="F3001" i="26"/>
  <c r="F3002" i="26"/>
  <c r="F3003" i="26"/>
  <c r="F3004" i="26"/>
  <c r="F3005" i="26"/>
  <c r="F3006" i="26"/>
  <c r="F3007" i="26"/>
  <c r="F3008" i="26"/>
  <c r="F3009" i="26"/>
  <c r="F3010" i="26"/>
  <c r="F3011" i="26"/>
  <c r="F3012" i="26"/>
  <c r="F3013" i="26"/>
  <c r="F3014" i="26"/>
  <c r="F3015" i="26"/>
  <c r="F3016" i="26"/>
  <c r="F3017" i="26"/>
  <c r="F3018" i="26"/>
  <c r="F3019" i="26"/>
  <c r="F3020" i="26"/>
  <c r="F3021" i="26"/>
  <c r="F3022" i="26"/>
  <c r="F3023" i="26"/>
  <c r="F3024" i="26"/>
  <c r="F3025" i="26"/>
  <c r="F3026" i="26"/>
  <c r="F3027" i="26"/>
  <c r="F3028" i="26"/>
  <c r="F3029" i="26"/>
  <c r="F3030" i="26"/>
  <c r="F3031" i="26"/>
  <c r="F3032" i="26"/>
  <c r="F3033" i="26"/>
  <c r="F3034" i="26"/>
  <c r="F3035" i="26"/>
  <c r="F3036" i="26"/>
  <c r="F3037" i="26"/>
  <c r="F3038" i="26"/>
  <c r="F3039" i="26"/>
  <c r="F3040" i="26"/>
  <c r="F3041" i="26"/>
  <c r="F3042" i="26"/>
  <c r="F3043" i="26"/>
  <c r="F3044" i="26"/>
  <c r="F3045" i="26"/>
  <c r="F3046" i="26"/>
  <c r="F3047" i="26"/>
  <c r="F3048" i="26"/>
  <c r="F3049" i="26"/>
  <c r="F3050" i="26"/>
  <c r="F3051" i="26"/>
  <c r="F3052" i="26"/>
  <c r="F3053" i="26"/>
  <c r="F3054" i="26"/>
  <c r="F3055" i="26"/>
  <c r="F3056" i="26"/>
  <c r="F3057" i="26"/>
  <c r="F3058" i="26"/>
  <c r="F3059" i="26"/>
  <c r="F3060" i="26"/>
  <c r="F3061" i="26"/>
  <c r="F3062" i="26"/>
  <c r="F3063" i="26"/>
  <c r="F3064" i="26"/>
  <c r="F3065" i="26"/>
  <c r="F3066" i="26"/>
  <c r="F3067" i="26"/>
  <c r="F3068" i="26"/>
  <c r="F3069" i="26"/>
  <c r="F3070" i="26"/>
  <c r="F3071" i="26"/>
  <c r="F3072" i="26"/>
  <c r="F3073" i="26"/>
  <c r="F3074" i="26"/>
  <c r="F3075" i="26"/>
  <c r="F3076" i="26"/>
  <c r="F3077" i="26"/>
  <c r="F3078" i="26"/>
  <c r="F3079" i="26"/>
  <c r="F3080" i="26"/>
  <c r="F3081" i="26"/>
  <c r="F3082" i="26"/>
  <c r="F3083" i="26"/>
  <c r="F3084" i="26"/>
  <c r="F3085" i="26"/>
  <c r="F3086" i="26"/>
  <c r="F3087" i="26"/>
  <c r="F3088" i="26"/>
  <c r="F3089" i="26"/>
  <c r="F3090" i="26"/>
  <c r="F3091" i="26"/>
  <c r="F3092" i="26"/>
  <c r="F3093" i="26"/>
  <c r="F3094" i="26"/>
  <c r="F3095" i="26"/>
  <c r="F3096" i="26"/>
  <c r="F3097" i="26"/>
  <c r="F3098" i="26"/>
  <c r="F3099" i="26"/>
  <c r="F3100" i="26"/>
  <c r="F3101" i="26"/>
  <c r="F3102" i="26"/>
  <c r="F3103" i="26"/>
  <c r="F3104" i="26"/>
  <c r="F3105" i="26"/>
  <c r="F3106" i="26"/>
  <c r="F3107" i="26"/>
  <c r="F3108" i="26"/>
  <c r="F3109" i="26"/>
  <c r="F3110" i="26"/>
  <c r="F3111" i="26"/>
  <c r="F3112" i="26"/>
  <c r="F3113" i="26"/>
  <c r="F3114" i="26"/>
  <c r="F3115" i="26"/>
  <c r="F3116" i="26"/>
  <c r="F3117" i="26"/>
  <c r="F3118" i="26"/>
  <c r="F3119" i="26"/>
  <c r="F3120" i="26"/>
  <c r="F3121" i="26"/>
  <c r="F3122" i="26"/>
  <c r="F3123" i="26"/>
  <c r="F3124" i="26"/>
  <c r="F3125" i="26"/>
  <c r="F3126" i="26"/>
  <c r="F3127" i="26"/>
  <c r="F3128" i="26"/>
  <c r="F3129" i="26"/>
  <c r="F3130" i="26"/>
  <c r="F3131" i="26"/>
  <c r="F3132" i="26"/>
  <c r="F3133" i="26"/>
  <c r="F3134" i="26"/>
  <c r="F3135" i="26"/>
  <c r="F3136" i="26"/>
  <c r="F3137" i="26"/>
  <c r="F3138" i="26"/>
  <c r="F3139" i="26"/>
  <c r="F3140" i="26"/>
  <c r="F3141" i="26"/>
  <c r="F3142" i="26"/>
  <c r="F3143" i="26"/>
  <c r="F3144" i="26"/>
  <c r="F3145" i="26"/>
  <c r="F3146" i="26"/>
  <c r="F3147" i="26"/>
  <c r="F3148" i="26"/>
  <c r="F3149" i="26"/>
  <c r="F3150" i="26"/>
  <c r="F3151" i="26"/>
  <c r="F3152" i="26"/>
  <c r="F3153" i="26"/>
  <c r="F3154" i="26"/>
  <c r="F3155" i="26"/>
  <c r="F3156" i="26"/>
  <c r="F3157" i="26"/>
  <c r="F3158" i="26"/>
  <c r="F3159" i="26"/>
  <c r="F3160" i="26"/>
  <c r="F3161" i="26"/>
  <c r="F3162" i="26"/>
  <c r="F3163" i="26"/>
  <c r="F3164" i="26"/>
  <c r="F3165" i="26"/>
  <c r="F3166" i="26"/>
  <c r="F3167" i="26"/>
  <c r="F3168" i="26"/>
  <c r="F3169" i="26"/>
  <c r="F3170" i="26"/>
  <c r="F3171" i="26"/>
  <c r="F3172" i="26"/>
  <c r="F3173" i="26"/>
  <c r="F3174" i="26"/>
  <c r="F3175" i="26"/>
  <c r="F3176" i="26"/>
  <c r="F3177" i="26"/>
  <c r="F3178" i="26"/>
  <c r="F3179" i="26"/>
  <c r="F3180" i="26"/>
  <c r="F3181" i="26"/>
  <c r="F3182" i="26"/>
  <c r="F3183" i="26"/>
  <c r="F3184" i="26"/>
  <c r="F3185" i="26"/>
  <c r="F3186" i="26"/>
  <c r="F3187" i="26"/>
  <c r="F3188" i="26"/>
  <c r="F3189" i="26"/>
  <c r="F3190" i="26"/>
  <c r="F3191" i="26"/>
  <c r="F3192" i="26"/>
  <c r="F3193" i="26"/>
  <c r="F3194" i="26"/>
  <c r="F3195" i="26"/>
  <c r="F3196" i="26"/>
  <c r="F3197" i="26"/>
  <c r="F3198" i="26"/>
  <c r="F3199" i="26"/>
  <c r="F3200" i="26"/>
  <c r="F3201" i="26"/>
  <c r="F3202" i="26"/>
  <c r="F3203" i="26"/>
  <c r="F3204" i="26"/>
  <c r="F3205" i="26"/>
  <c r="F3206" i="26"/>
  <c r="F3207" i="26"/>
  <c r="F3208" i="26"/>
  <c r="F3209" i="26"/>
  <c r="F3210" i="26"/>
  <c r="F3211" i="26"/>
  <c r="F3212" i="26"/>
  <c r="F3213" i="26"/>
  <c r="F3214" i="26"/>
  <c r="F3215" i="26"/>
  <c r="F3216" i="26"/>
  <c r="F3217" i="26"/>
  <c r="F3218" i="26"/>
  <c r="F3219" i="26"/>
  <c r="F3220" i="26"/>
  <c r="F3221" i="26"/>
  <c r="F3222" i="26"/>
  <c r="F3223" i="26"/>
  <c r="F3224" i="26"/>
  <c r="F3225" i="26"/>
  <c r="F3226" i="26"/>
  <c r="F3227" i="26"/>
  <c r="F3228" i="26"/>
  <c r="F3229" i="26"/>
  <c r="F3230" i="26"/>
  <c r="F3231" i="26"/>
  <c r="F3232" i="26"/>
  <c r="F3233" i="26"/>
  <c r="F3234" i="26"/>
  <c r="F3235" i="26"/>
  <c r="F3236" i="26"/>
  <c r="F3237" i="26"/>
  <c r="F3238" i="26"/>
  <c r="F3239" i="26"/>
  <c r="F3240" i="26"/>
  <c r="F3241" i="26"/>
  <c r="F3242" i="26"/>
  <c r="F3243" i="26"/>
  <c r="F3244" i="26"/>
  <c r="F3245" i="26"/>
  <c r="F3246" i="26"/>
  <c r="F3247" i="26"/>
  <c r="F3248" i="26"/>
  <c r="F3249" i="26"/>
  <c r="F3250" i="26"/>
  <c r="F3251" i="26"/>
  <c r="F3252" i="26"/>
  <c r="F3253" i="26"/>
  <c r="F3254" i="26"/>
  <c r="F3255" i="26"/>
  <c r="F3256" i="26"/>
  <c r="F3257" i="26"/>
  <c r="F3258" i="26"/>
  <c r="F3259" i="26"/>
  <c r="F3260" i="26"/>
  <c r="F3261" i="26"/>
  <c r="F3262" i="26"/>
  <c r="F3263" i="26"/>
  <c r="F3264" i="26"/>
  <c r="F3265" i="26"/>
  <c r="F3266" i="26"/>
  <c r="F3267" i="26"/>
  <c r="F3268" i="26"/>
  <c r="F3269" i="26"/>
  <c r="F3270" i="26"/>
  <c r="F3271" i="26"/>
  <c r="F3272" i="26"/>
  <c r="F3273" i="26"/>
  <c r="F3274" i="26"/>
  <c r="F3275" i="26"/>
  <c r="F3276" i="26"/>
  <c r="F3277" i="26"/>
  <c r="F3278" i="26"/>
  <c r="F3279" i="26"/>
  <c r="F3280" i="26"/>
  <c r="F3281" i="26"/>
  <c r="F3282" i="26"/>
  <c r="F3283" i="26"/>
  <c r="F3284" i="26"/>
  <c r="F3285" i="26"/>
  <c r="F3286" i="26"/>
  <c r="F3287" i="26"/>
  <c r="F3288" i="26"/>
  <c r="F3289" i="26"/>
  <c r="F3290" i="26"/>
  <c r="F3291" i="26"/>
  <c r="F3292" i="26"/>
  <c r="F3293" i="26"/>
  <c r="F3294" i="26"/>
  <c r="F3295" i="26"/>
  <c r="F3296" i="26"/>
  <c r="F3297" i="26"/>
  <c r="F3298" i="26"/>
  <c r="F3299" i="26"/>
  <c r="F3300" i="26"/>
  <c r="F3301" i="26"/>
  <c r="F3302" i="26"/>
  <c r="F3303" i="26"/>
  <c r="F3304" i="26"/>
  <c r="F3305" i="26"/>
  <c r="F3306" i="26"/>
  <c r="F3307" i="26"/>
  <c r="F3308" i="26"/>
  <c r="F3309" i="26"/>
  <c r="F3310" i="26"/>
  <c r="F3311" i="26"/>
  <c r="F3312" i="26"/>
  <c r="F3313" i="26"/>
  <c r="F3314" i="26"/>
  <c r="F3315" i="26"/>
  <c r="F3316" i="26"/>
  <c r="F3317" i="26"/>
  <c r="F3318" i="26"/>
  <c r="F3319" i="26"/>
  <c r="F3320" i="26"/>
  <c r="F3321" i="26"/>
  <c r="F3322" i="26"/>
  <c r="F3323" i="26"/>
  <c r="F3324" i="26"/>
  <c r="F3325" i="26"/>
  <c r="F3326" i="26"/>
  <c r="F3327" i="26"/>
  <c r="F3328" i="26"/>
  <c r="F3329" i="26"/>
  <c r="F3330" i="26"/>
  <c r="F3331" i="26"/>
  <c r="F3332" i="26"/>
  <c r="F3333" i="26"/>
  <c r="F3334" i="26"/>
  <c r="F3335" i="26"/>
  <c r="F3336" i="26"/>
  <c r="F3337" i="26"/>
  <c r="F3338" i="26"/>
  <c r="F3339" i="26"/>
  <c r="F3340" i="26"/>
  <c r="F3341" i="26"/>
  <c r="F3342" i="26"/>
  <c r="F3343" i="26"/>
  <c r="F3344" i="26"/>
  <c r="F3345" i="26"/>
  <c r="F3346" i="26"/>
  <c r="F3347" i="26"/>
  <c r="F3348" i="26"/>
  <c r="F3349" i="26"/>
  <c r="F3350" i="26"/>
  <c r="F3351" i="26"/>
  <c r="F3352" i="26"/>
  <c r="F3353" i="26"/>
  <c r="F3354" i="26"/>
  <c r="F3355" i="26"/>
  <c r="F3356" i="26"/>
  <c r="F3357" i="26"/>
  <c r="F3358" i="26"/>
  <c r="F3359" i="26"/>
  <c r="F3360" i="26"/>
  <c r="F3361" i="26"/>
  <c r="F3362" i="26"/>
  <c r="F3363" i="26"/>
  <c r="F3364" i="26"/>
  <c r="F3365" i="26"/>
  <c r="F3366" i="26"/>
  <c r="F3367" i="26"/>
  <c r="F3368" i="26"/>
  <c r="F3369" i="26"/>
  <c r="F3370" i="26"/>
  <c r="F3371" i="26"/>
  <c r="F3372" i="26"/>
  <c r="F3373" i="26"/>
  <c r="F3374" i="26"/>
  <c r="F3375" i="26"/>
  <c r="F3376" i="26"/>
  <c r="F3377" i="26"/>
  <c r="F3378" i="26"/>
  <c r="F3379" i="26"/>
  <c r="F3380" i="26"/>
  <c r="F3381" i="26"/>
  <c r="F3382" i="26"/>
  <c r="F3383" i="26"/>
  <c r="F3384" i="26"/>
  <c r="F3385" i="26"/>
  <c r="F3386" i="26"/>
  <c r="F3387" i="26"/>
  <c r="F3388" i="26"/>
  <c r="F3389" i="26"/>
  <c r="F3390" i="26"/>
  <c r="F3391" i="26"/>
  <c r="F3392" i="26"/>
  <c r="F3393" i="26"/>
  <c r="F3394" i="26"/>
  <c r="F3395" i="26"/>
  <c r="F3396" i="26"/>
  <c r="F3397" i="26"/>
  <c r="F3398" i="26"/>
  <c r="F3399" i="26"/>
  <c r="F3400" i="26"/>
  <c r="F3401" i="26"/>
  <c r="F3402" i="26"/>
  <c r="F3403" i="26"/>
  <c r="F3404" i="26"/>
  <c r="F3405" i="26"/>
  <c r="F3406" i="26"/>
  <c r="F3407" i="26"/>
  <c r="F3408" i="26"/>
  <c r="F3409" i="26"/>
  <c r="F3410" i="26"/>
  <c r="F3411" i="26"/>
  <c r="F3412" i="26"/>
  <c r="F3413" i="26"/>
  <c r="F3414" i="26"/>
  <c r="F3415" i="26"/>
  <c r="F3416" i="26"/>
  <c r="F3417" i="26"/>
  <c r="F3418" i="26"/>
  <c r="F3419" i="26"/>
  <c r="F3420" i="26"/>
  <c r="F3421" i="26"/>
  <c r="F3422" i="26"/>
  <c r="F3423" i="26"/>
  <c r="F3424" i="26"/>
  <c r="F3425" i="26"/>
  <c r="F3426" i="26"/>
  <c r="F3427" i="26"/>
  <c r="F3428" i="26"/>
  <c r="F3429" i="26"/>
  <c r="F3430" i="26"/>
  <c r="F3431" i="26"/>
  <c r="F3432" i="26"/>
  <c r="F3433" i="26"/>
  <c r="F3434" i="26"/>
  <c r="F3435" i="26"/>
  <c r="F3436" i="26"/>
  <c r="F3437" i="26"/>
  <c r="F3438" i="26"/>
  <c r="F3439" i="26"/>
  <c r="F3440" i="26"/>
  <c r="F3441" i="26"/>
  <c r="F3442" i="26"/>
  <c r="F3443" i="26"/>
  <c r="F3444" i="26"/>
  <c r="F3445" i="26"/>
  <c r="F3446" i="26"/>
  <c r="F3447" i="26"/>
  <c r="F3448" i="26"/>
  <c r="F3449" i="26"/>
  <c r="F3450" i="26"/>
  <c r="F3451" i="26"/>
  <c r="F3452" i="26"/>
  <c r="F3453" i="26"/>
  <c r="F3454" i="26"/>
  <c r="F3455" i="26"/>
  <c r="F3456" i="26"/>
  <c r="F3457" i="26"/>
  <c r="F3458" i="26"/>
  <c r="F3459" i="26"/>
  <c r="F3460" i="26"/>
  <c r="F3461" i="26"/>
  <c r="F3462" i="26"/>
  <c r="F3463" i="26"/>
  <c r="F3464" i="26"/>
  <c r="F3465" i="26"/>
  <c r="F3466" i="26"/>
  <c r="F3467" i="26"/>
  <c r="F3468" i="26"/>
  <c r="F3469" i="26"/>
  <c r="F3470" i="26"/>
  <c r="F3471" i="26"/>
  <c r="F3472" i="26"/>
  <c r="F3473" i="26"/>
  <c r="F3474" i="26"/>
  <c r="F3475" i="26"/>
  <c r="F3476" i="26"/>
  <c r="F3477" i="26"/>
  <c r="F3478" i="26"/>
  <c r="F3479" i="26"/>
  <c r="F3480" i="26"/>
  <c r="F3481" i="26"/>
  <c r="F3482" i="26"/>
  <c r="F3483" i="26"/>
  <c r="F3484" i="26"/>
  <c r="F3485" i="26"/>
  <c r="F3486" i="26"/>
  <c r="F3487" i="26"/>
  <c r="F3488" i="26"/>
  <c r="F3489" i="26"/>
  <c r="F3490" i="26"/>
  <c r="F3491" i="26"/>
  <c r="F3492" i="26"/>
  <c r="F3493" i="26"/>
  <c r="F3494" i="26"/>
  <c r="F3495" i="26"/>
  <c r="F3496" i="26"/>
  <c r="F3497" i="26"/>
  <c r="F3498" i="26"/>
  <c r="F3499" i="26"/>
  <c r="F3500" i="26"/>
  <c r="F3501" i="26"/>
  <c r="F3502" i="26"/>
  <c r="F3503" i="26"/>
  <c r="F3504" i="26"/>
  <c r="F3505" i="26"/>
  <c r="F3506" i="26"/>
  <c r="F3507" i="26"/>
  <c r="F3508" i="26"/>
  <c r="F3509" i="26"/>
  <c r="F3510" i="26"/>
  <c r="F3511" i="26"/>
  <c r="F3512" i="26"/>
  <c r="F3513" i="26"/>
  <c r="F3514" i="26"/>
  <c r="F3515" i="26"/>
  <c r="F3516" i="26"/>
  <c r="F3517" i="26"/>
  <c r="F3518" i="26"/>
  <c r="F3519" i="26"/>
  <c r="F3520" i="26"/>
  <c r="F3521" i="26"/>
  <c r="F3522" i="26"/>
  <c r="F3523" i="26"/>
  <c r="F3524" i="26"/>
  <c r="F3525" i="26"/>
  <c r="F3526" i="26"/>
  <c r="F3527" i="26"/>
  <c r="F3528" i="26"/>
  <c r="F3529" i="26"/>
  <c r="F3530" i="26"/>
  <c r="F3531" i="26"/>
  <c r="F3532" i="26"/>
  <c r="F3533" i="26"/>
  <c r="F3534" i="26"/>
  <c r="F3535" i="26"/>
  <c r="F3536" i="26"/>
  <c r="F3537" i="26"/>
  <c r="F3538" i="26"/>
  <c r="F3539" i="26"/>
  <c r="F3540" i="26"/>
  <c r="F3541" i="26"/>
  <c r="F3542" i="26"/>
  <c r="F3543" i="26"/>
  <c r="F3544" i="26"/>
  <c r="F3545" i="26"/>
  <c r="F3546" i="26"/>
  <c r="F3547" i="26"/>
  <c r="F3548" i="26"/>
  <c r="F3549" i="26"/>
  <c r="F3550" i="26"/>
  <c r="F3551" i="26"/>
  <c r="F3552" i="26"/>
  <c r="F3553" i="26"/>
  <c r="F3554" i="26"/>
  <c r="F3555" i="26"/>
  <c r="F3556" i="26"/>
  <c r="F3557" i="26"/>
  <c r="F3558" i="26"/>
  <c r="F3559" i="26"/>
  <c r="F3560" i="26"/>
  <c r="F3561" i="26"/>
  <c r="F3562" i="26"/>
  <c r="F3563" i="26"/>
  <c r="F3564" i="26"/>
  <c r="F3565" i="26"/>
  <c r="F3566" i="26"/>
  <c r="F3567" i="26"/>
  <c r="F3568" i="26"/>
  <c r="F3569" i="26"/>
  <c r="F3570" i="26"/>
  <c r="F3571" i="26"/>
  <c r="F3572" i="26"/>
  <c r="F3573" i="26"/>
  <c r="F3574" i="26"/>
  <c r="F3575" i="26"/>
  <c r="F3576" i="26"/>
  <c r="F3577" i="26"/>
  <c r="F3578" i="26"/>
  <c r="F3579" i="26"/>
  <c r="F3580" i="26"/>
  <c r="F3581" i="26"/>
  <c r="F3582" i="26"/>
  <c r="F3583" i="26"/>
  <c r="F3584" i="26"/>
  <c r="F3585" i="26"/>
  <c r="F3586" i="26"/>
  <c r="F3587" i="26"/>
  <c r="F3588" i="26"/>
  <c r="F3589" i="26"/>
  <c r="F3590" i="26"/>
  <c r="F3591" i="26"/>
  <c r="F3592" i="26"/>
  <c r="F3593" i="26"/>
  <c r="F3594" i="26"/>
  <c r="F3595" i="26"/>
  <c r="F3596" i="26"/>
  <c r="F3597" i="26"/>
  <c r="F3598" i="26"/>
  <c r="F3599" i="26"/>
  <c r="F3600" i="26"/>
  <c r="F3601" i="26"/>
  <c r="F3602" i="26"/>
  <c r="F3603" i="26"/>
  <c r="F3604" i="26"/>
  <c r="F3605" i="26"/>
  <c r="F3606" i="26"/>
  <c r="F3607" i="26"/>
  <c r="F3608" i="26"/>
  <c r="F3609" i="26"/>
  <c r="F3610" i="26"/>
  <c r="F3611" i="26"/>
  <c r="F3612" i="26"/>
  <c r="F3613" i="26"/>
  <c r="F3614" i="26"/>
  <c r="F3615" i="26"/>
  <c r="F3616" i="26"/>
  <c r="F3617" i="26"/>
  <c r="F3618" i="26"/>
  <c r="F3619" i="26"/>
  <c r="F3620" i="26"/>
  <c r="F3621" i="26"/>
  <c r="F3622" i="26"/>
  <c r="F3623" i="26"/>
  <c r="F3624" i="26"/>
  <c r="F3625" i="26"/>
  <c r="F3626" i="26"/>
  <c r="F3627" i="26"/>
  <c r="F3628" i="26"/>
  <c r="F3629" i="26"/>
  <c r="F3630" i="26"/>
  <c r="F3631" i="26"/>
  <c r="F3632" i="26"/>
  <c r="F3633" i="26"/>
  <c r="F3634" i="26"/>
  <c r="F3635" i="26"/>
  <c r="F3636" i="26"/>
  <c r="F3637" i="26"/>
  <c r="F3638" i="26"/>
  <c r="F3639" i="26"/>
  <c r="F3640" i="26"/>
  <c r="F3641" i="26"/>
  <c r="F3642" i="26"/>
  <c r="F3643" i="26"/>
  <c r="F3644" i="26"/>
  <c r="F3645" i="26"/>
  <c r="F3646" i="26"/>
  <c r="F3647" i="26"/>
  <c r="F3648" i="26"/>
  <c r="F3649" i="26"/>
  <c r="F3650" i="26"/>
  <c r="F3651" i="26"/>
  <c r="F3652" i="26"/>
  <c r="F3653" i="26"/>
  <c r="F3654" i="26"/>
  <c r="F3655" i="26"/>
  <c r="F3656" i="26"/>
  <c r="F3657" i="26"/>
  <c r="F3658" i="26"/>
  <c r="F3659" i="26"/>
  <c r="F3660" i="26"/>
  <c r="F3661" i="26"/>
  <c r="F3662" i="26"/>
  <c r="F3663" i="26"/>
  <c r="F3664" i="26"/>
  <c r="F3665" i="26"/>
  <c r="F3666" i="26"/>
  <c r="F3667" i="26"/>
  <c r="F3668" i="26"/>
  <c r="F3669" i="26"/>
  <c r="F3670" i="26"/>
  <c r="F3671" i="26"/>
  <c r="F3672" i="26"/>
  <c r="F3673" i="26"/>
  <c r="F3674" i="26"/>
  <c r="F3675" i="26"/>
  <c r="F3676" i="26"/>
  <c r="F3677" i="26"/>
  <c r="F3678" i="26"/>
  <c r="F3679" i="26"/>
  <c r="F3680" i="26"/>
  <c r="F3681" i="26"/>
  <c r="F3682" i="26"/>
  <c r="F3683" i="26"/>
  <c r="F3684" i="26"/>
  <c r="F3685" i="26"/>
  <c r="F3686" i="26"/>
  <c r="F3687" i="26"/>
  <c r="F3688" i="26"/>
  <c r="F3689" i="26"/>
  <c r="F3690" i="26"/>
  <c r="F3691" i="26"/>
  <c r="F3692" i="26"/>
  <c r="F3693" i="26"/>
  <c r="F3694" i="26"/>
  <c r="F3695" i="26"/>
  <c r="F3696" i="26"/>
  <c r="F3697" i="26"/>
  <c r="F3698" i="26"/>
  <c r="F3699" i="26"/>
  <c r="F3700" i="26"/>
  <c r="F3701" i="26"/>
  <c r="F3702" i="26"/>
  <c r="F3703" i="26"/>
  <c r="F3704" i="26"/>
  <c r="F3705" i="26"/>
  <c r="F3706" i="26"/>
  <c r="F3707" i="26"/>
  <c r="F3708" i="26"/>
  <c r="F3709" i="26"/>
  <c r="F3710" i="26"/>
  <c r="F3711" i="26"/>
  <c r="F3712" i="26"/>
  <c r="F3713" i="26"/>
  <c r="F3714" i="26"/>
  <c r="F3715" i="26"/>
  <c r="F3716" i="26"/>
  <c r="F3717" i="26"/>
  <c r="F3718" i="26"/>
  <c r="F3719" i="26"/>
  <c r="F3720" i="26"/>
  <c r="F3721" i="26"/>
  <c r="F3722" i="26"/>
  <c r="F3723" i="26"/>
  <c r="F3724" i="26"/>
  <c r="F3725" i="26"/>
  <c r="F3726" i="26"/>
  <c r="F3727" i="26"/>
  <c r="F3728" i="26"/>
  <c r="F3729" i="26"/>
  <c r="F3730" i="26"/>
  <c r="F3731" i="26"/>
  <c r="F3732" i="26"/>
  <c r="F3733" i="26"/>
  <c r="F3734" i="26"/>
  <c r="F3735" i="26"/>
  <c r="F3736" i="26"/>
  <c r="F3737" i="26"/>
  <c r="F3738" i="26"/>
  <c r="F3739" i="26"/>
  <c r="F3740" i="26"/>
  <c r="F3741" i="26"/>
  <c r="F3742" i="26"/>
  <c r="F3743" i="26"/>
  <c r="F3744" i="26"/>
  <c r="F3745" i="26"/>
  <c r="F3746" i="26"/>
  <c r="F3747" i="26"/>
  <c r="F3748" i="26"/>
  <c r="F3749" i="26"/>
  <c r="F3750" i="26"/>
  <c r="F3751" i="26"/>
  <c r="F3752" i="26"/>
  <c r="F3753" i="26"/>
  <c r="F3754" i="26"/>
  <c r="F3755" i="26"/>
  <c r="F3756" i="26"/>
  <c r="F3757" i="26"/>
  <c r="F3758" i="26"/>
  <c r="F3759" i="26"/>
  <c r="F3760" i="26"/>
  <c r="F3761" i="26"/>
  <c r="F3762" i="26"/>
  <c r="F3763" i="26"/>
  <c r="F3764" i="26"/>
  <c r="F3765" i="26"/>
  <c r="F3766" i="26"/>
  <c r="F3767" i="26"/>
  <c r="F3768" i="26"/>
  <c r="F3769" i="26"/>
  <c r="F3770" i="26"/>
  <c r="F3771" i="26"/>
  <c r="F3772" i="26"/>
  <c r="F3773" i="26"/>
  <c r="F3774" i="26"/>
  <c r="F3775" i="26"/>
  <c r="F3776" i="26"/>
  <c r="F3777" i="26"/>
  <c r="F3778" i="26"/>
  <c r="F3779" i="26"/>
  <c r="F3780" i="26"/>
  <c r="F3781" i="26"/>
  <c r="F3782" i="26"/>
  <c r="F3783" i="26"/>
  <c r="F3784" i="26"/>
  <c r="F3785" i="26"/>
  <c r="F3786" i="26"/>
  <c r="F3787" i="26"/>
  <c r="F3788" i="26"/>
  <c r="F3789" i="26"/>
  <c r="F3790" i="26"/>
  <c r="F3791" i="26"/>
  <c r="F3792" i="26"/>
  <c r="F3793" i="26"/>
  <c r="F3794" i="26"/>
  <c r="F3795" i="26"/>
  <c r="F3796" i="26"/>
  <c r="F3797" i="26"/>
  <c r="F3798" i="26"/>
  <c r="F3799" i="26"/>
  <c r="F3800" i="26"/>
  <c r="F3801" i="26"/>
  <c r="F3802" i="26"/>
  <c r="F3803" i="26"/>
  <c r="F3804" i="26"/>
  <c r="F3805" i="26"/>
  <c r="F3806" i="26"/>
  <c r="F3807" i="26"/>
  <c r="F3808" i="26"/>
  <c r="F3809" i="26"/>
  <c r="F3810" i="26"/>
  <c r="F3811" i="26"/>
  <c r="F3812" i="26"/>
  <c r="F3813" i="26"/>
  <c r="F3814" i="26"/>
  <c r="F3815" i="26"/>
  <c r="F3816" i="26"/>
  <c r="F3817" i="26"/>
  <c r="F3818" i="26"/>
  <c r="F3819" i="26"/>
  <c r="F3820" i="26"/>
  <c r="F3821" i="26"/>
  <c r="F3822" i="26"/>
  <c r="F3823" i="26"/>
  <c r="F3824" i="26"/>
  <c r="F3825" i="26"/>
  <c r="F3826" i="26"/>
  <c r="F3827" i="26"/>
  <c r="F3828" i="26"/>
  <c r="F3829" i="26"/>
  <c r="F3830" i="26"/>
  <c r="F3831" i="26"/>
  <c r="F3832" i="26"/>
  <c r="F3833" i="26"/>
  <c r="F3834" i="26"/>
  <c r="F3835" i="26"/>
  <c r="F3836" i="26"/>
  <c r="F3837" i="26"/>
  <c r="F3838" i="26"/>
  <c r="F3839" i="26"/>
  <c r="F3840" i="26"/>
  <c r="F3841" i="26"/>
  <c r="F3842" i="26"/>
  <c r="F3843" i="26"/>
  <c r="F3844" i="26"/>
  <c r="F3845" i="26"/>
  <c r="F3846" i="26"/>
  <c r="F3847" i="26"/>
  <c r="F3848" i="26"/>
  <c r="F3849" i="26"/>
  <c r="F3850" i="26"/>
  <c r="F3851" i="26"/>
  <c r="F3852" i="26"/>
  <c r="F3853" i="26"/>
  <c r="F3854" i="26"/>
  <c r="F3855" i="26"/>
  <c r="F3856" i="26"/>
  <c r="F3857" i="26"/>
  <c r="F3858" i="26"/>
  <c r="F3859" i="26"/>
  <c r="F3860" i="26"/>
  <c r="F3861" i="26"/>
  <c r="F3862" i="26"/>
  <c r="F3863" i="26"/>
  <c r="F3864" i="26"/>
  <c r="F3865" i="26"/>
  <c r="F3866" i="26"/>
  <c r="F3867" i="26"/>
  <c r="F3868" i="26"/>
  <c r="F3869" i="26"/>
  <c r="F3870" i="26"/>
  <c r="F3871" i="26"/>
  <c r="F3872" i="26"/>
  <c r="F3873" i="26"/>
  <c r="F3874" i="26"/>
  <c r="F3875" i="26"/>
  <c r="F3876" i="26"/>
  <c r="F3877" i="26"/>
  <c r="F3878" i="26"/>
  <c r="F3879" i="26"/>
  <c r="F3880" i="26"/>
  <c r="F3881" i="26"/>
  <c r="F3882" i="26"/>
  <c r="F3883" i="26"/>
  <c r="F3884" i="26"/>
  <c r="F3885" i="26"/>
  <c r="F3886" i="26"/>
  <c r="F3887" i="26"/>
  <c r="F3888" i="26"/>
  <c r="F3889" i="26"/>
  <c r="F3890" i="26"/>
  <c r="F3891" i="26"/>
  <c r="F3892" i="26"/>
  <c r="F3893" i="26"/>
  <c r="F3894" i="26"/>
  <c r="F3895" i="26"/>
  <c r="F3896" i="26"/>
  <c r="F3897" i="26"/>
  <c r="F3898" i="26"/>
  <c r="F3899" i="26"/>
  <c r="F3900" i="26"/>
  <c r="F3901" i="26"/>
  <c r="F3902" i="26"/>
  <c r="F3903" i="26"/>
  <c r="F3904" i="26"/>
  <c r="F3905" i="26"/>
  <c r="F3906" i="26"/>
  <c r="F3907" i="26"/>
  <c r="F3908" i="26"/>
  <c r="F3909" i="26"/>
  <c r="F3910" i="26"/>
  <c r="F3911" i="26"/>
  <c r="F3912" i="26"/>
  <c r="F3913" i="26"/>
  <c r="F3914" i="26"/>
  <c r="F3915" i="26"/>
  <c r="F3916" i="26"/>
  <c r="F3917" i="26"/>
  <c r="F3918" i="26"/>
  <c r="F3919" i="26"/>
  <c r="F3920" i="26"/>
  <c r="F3921" i="26"/>
  <c r="F3922" i="26"/>
  <c r="F3923" i="26"/>
  <c r="F3924" i="26"/>
  <c r="F3925" i="26"/>
  <c r="F3926" i="26"/>
  <c r="F3927" i="26"/>
  <c r="F3928" i="26"/>
  <c r="F3929" i="26"/>
  <c r="F3930" i="26"/>
  <c r="F3931" i="26"/>
  <c r="F3932" i="26"/>
  <c r="F3933" i="26"/>
  <c r="F3934" i="26"/>
  <c r="F3935" i="26"/>
  <c r="F3936" i="26"/>
  <c r="F3937" i="26"/>
  <c r="F3938" i="26"/>
  <c r="F3939" i="26"/>
  <c r="F3940" i="26"/>
  <c r="F3941" i="26"/>
  <c r="F3942" i="26"/>
  <c r="F3943" i="26"/>
  <c r="F3944" i="26"/>
  <c r="F3945" i="26"/>
  <c r="F3946" i="26"/>
  <c r="F3947" i="26"/>
  <c r="F3948" i="26"/>
  <c r="F3949" i="26"/>
  <c r="F3950" i="26"/>
  <c r="F3951" i="26"/>
  <c r="F3952" i="26"/>
  <c r="F3953" i="26"/>
  <c r="F3954" i="26"/>
  <c r="F3955" i="26"/>
  <c r="F3956" i="26"/>
  <c r="F3957" i="26"/>
  <c r="F3958" i="26"/>
  <c r="F3959" i="26"/>
  <c r="F3960" i="26"/>
  <c r="F3961" i="26"/>
  <c r="F3962" i="26"/>
  <c r="F3963" i="26"/>
  <c r="F3964" i="26"/>
  <c r="F3965" i="26"/>
  <c r="F3966" i="26"/>
  <c r="F3967" i="26"/>
  <c r="F3968" i="26"/>
  <c r="F3969" i="26"/>
  <c r="F3970" i="26"/>
  <c r="F3971" i="26"/>
  <c r="F3972" i="26"/>
  <c r="F3973" i="26"/>
  <c r="F3974" i="26"/>
  <c r="F3975" i="26"/>
  <c r="F3976" i="26"/>
  <c r="F3977" i="26"/>
  <c r="F3978" i="26"/>
  <c r="F3979" i="26"/>
  <c r="F3980" i="26"/>
  <c r="F3981" i="26"/>
  <c r="F3982" i="26"/>
  <c r="F3983" i="26"/>
  <c r="F3984" i="26"/>
  <c r="F3985" i="26"/>
  <c r="F3986" i="26"/>
  <c r="F3987" i="26"/>
  <c r="F3988" i="26"/>
  <c r="F3989" i="26"/>
  <c r="F3990" i="26"/>
  <c r="F3991" i="26"/>
  <c r="F3992" i="26"/>
  <c r="F3993" i="26"/>
  <c r="F3994" i="26"/>
  <c r="F3995" i="26"/>
  <c r="F3996" i="26"/>
  <c r="F3997" i="26"/>
  <c r="F3998" i="26"/>
  <c r="F3999" i="26"/>
  <c r="F4000" i="26"/>
  <c r="F4001" i="26"/>
  <c r="F4002" i="26"/>
  <c r="F4003" i="26"/>
  <c r="F4004" i="26"/>
  <c r="F4005" i="26"/>
  <c r="F4006" i="26"/>
  <c r="F4007" i="26"/>
  <c r="F4008" i="26"/>
  <c r="F4009" i="26"/>
  <c r="F4010" i="26"/>
  <c r="F4011" i="26"/>
  <c r="F4012" i="26"/>
  <c r="F4013" i="26"/>
  <c r="F4014" i="26"/>
  <c r="F4015" i="26"/>
  <c r="F4016" i="26"/>
  <c r="F4017" i="26"/>
  <c r="F4018" i="26"/>
  <c r="F4019" i="26"/>
  <c r="F4020" i="26"/>
  <c r="F4021" i="26"/>
  <c r="F4022" i="26"/>
  <c r="F4023" i="26"/>
  <c r="F4024" i="26"/>
  <c r="F4025" i="26"/>
  <c r="F4026" i="26"/>
  <c r="F4027" i="26"/>
  <c r="F4028" i="26"/>
  <c r="F4029" i="26"/>
  <c r="F4030" i="26"/>
  <c r="F4031" i="26"/>
  <c r="F4032" i="26"/>
  <c r="F4033" i="26"/>
  <c r="F4034" i="26"/>
  <c r="F4035" i="26"/>
  <c r="F4036" i="26"/>
  <c r="F4037" i="26"/>
  <c r="F4038" i="26"/>
  <c r="F4039" i="26"/>
  <c r="F4040" i="26"/>
  <c r="F4041" i="26"/>
  <c r="F4042" i="26"/>
  <c r="F4043" i="26"/>
  <c r="F4044" i="26"/>
  <c r="F4045" i="26"/>
  <c r="F4046" i="26"/>
  <c r="F4047" i="26"/>
  <c r="F4048" i="26"/>
  <c r="F4049" i="26"/>
  <c r="F4050" i="26"/>
  <c r="F4051" i="26"/>
  <c r="F4052" i="26"/>
  <c r="F4053" i="26"/>
  <c r="F4054" i="26"/>
  <c r="F4055" i="26"/>
  <c r="F4056" i="26"/>
  <c r="F4057" i="26"/>
  <c r="F4058" i="26"/>
  <c r="F4059" i="26"/>
  <c r="F4060" i="26"/>
  <c r="F4061" i="26"/>
  <c r="F4062" i="26"/>
  <c r="F4063" i="26"/>
  <c r="F4064" i="26"/>
  <c r="F4065" i="26"/>
  <c r="F4066" i="26"/>
  <c r="F4067" i="26"/>
  <c r="F4068" i="26"/>
  <c r="F4069" i="26"/>
  <c r="F4070" i="26"/>
  <c r="F4071" i="26"/>
  <c r="F4072" i="26"/>
  <c r="F4073" i="26"/>
  <c r="F4074" i="26"/>
  <c r="F4075" i="26"/>
  <c r="F4076" i="26"/>
  <c r="F4077" i="26"/>
  <c r="F4078" i="26"/>
  <c r="F4079" i="26"/>
  <c r="F4080" i="26"/>
  <c r="F4081" i="26"/>
  <c r="F4082" i="26"/>
  <c r="F4083" i="26"/>
  <c r="F4084" i="26"/>
  <c r="F4085" i="26"/>
  <c r="F4086" i="26"/>
  <c r="F4087" i="26"/>
  <c r="F4088" i="26"/>
  <c r="F4089" i="26"/>
  <c r="F4090" i="26"/>
  <c r="F4091" i="26"/>
  <c r="F4092" i="26"/>
  <c r="F4093" i="26"/>
  <c r="F4094" i="26"/>
  <c r="F4095" i="26"/>
  <c r="F4096" i="26"/>
  <c r="F4097" i="26"/>
  <c r="F4098" i="26"/>
  <c r="F4099" i="26"/>
  <c r="F4100" i="26"/>
  <c r="F4101" i="26"/>
  <c r="F4102" i="26"/>
  <c r="F4103" i="26"/>
  <c r="F4104" i="26"/>
  <c r="F4105" i="26"/>
  <c r="F4106" i="26"/>
  <c r="F4107" i="26"/>
  <c r="F4108" i="26"/>
  <c r="F4109" i="26"/>
  <c r="F4110" i="26"/>
  <c r="F4111" i="26"/>
  <c r="F4112" i="26"/>
  <c r="F4113" i="26"/>
  <c r="F4114" i="26"/>
  <c r="F4115" i="26"/>
  <c r="F4116" i="26"/>
  <c r="F4117" i="26"/>
  <c r="F4118" i="26"/>
  <c r="F4119" i="26"/>
  <c r="F4120" i="26"/>
  <c r="F4121" i="26"/>
  <c r="F4122" i="26"/>
  <c r="F4123" i="26"/>
  <c r="F4124" i="26"/>
  <c r="F4125" i="26"/>
  <c r="F4126" i="26"/>
  <c r="F4127" i="26"/>
  <c r="F4128" i="26"/>
  <c r="F4129" i="26"/>
  <c r="F4130" i="26"/>
  <c r="F4131" i="26"/>
  <c r="F4132" i="26"/>
  <c r="F4133" i="26"/>
  <c r="F4134" i="26"/>
  <c r="F4135" i="26"/>
  <c r="F4136" i="26"/>
  <c r="F4137" i="26"/>
  <c r="F4138" i="26"/>
  <c r="F4139" i="26"/>
  <c r="F4140" i="26"/>
  <c r="F4141" i="26"/>
  <c r="F4142" i="26"/>
  <c r="F4143" i="26"/>
  <c r="F4144" i="26"/>
  <c r="F4145" i="26"/>
  <c r="F4146" i="26"/>
  <c r="F4147" i="26"/>
  <c r="F4148" i="26"/>
  <c r="F4149" i="26"/>
  <c r="F4150" i="26"/>
  <c r="F4151" i="26"/>
  <c r="F4152" i="26"/>
  <c r="F4153" i="26"/>
  <c r="F4154" i="26"/>
  <c r="F4155" i="26"/>
  <c r="F4156" i="26"/>
  <c r="F4157" i="26"/>
  <c r="F4158" i="26"/>
  <c r="F4159" i="26"/>
  <c r="F4160" i="26"/>
  <c r="F4161" i="26"/>
  <c r="F4162" i="26"/>
  <c r="F4163" i="26"/>
  <c r="F4164" i="26"/>
  <c r="F4165" i="26"/>
  <c r="F4166" i="26"/>
  <c r="F4167" i="26"/>
  <c r="F4168" i="26"/>
  <c r="F4169" i="26"/>
  <c r="F4170" i="26"/>
  <c r="F4171" i="26"/>
  <c r="F4172" i="26"/>
  <c r="F4173" i="26"/>
  <c r="F4174" i="26"/>
  <c r="F4175" i="26"/>
  <c r="F4176" i="26"/>
  <c r="F4177" i="26"/>
  <c r="F4178" i="26"/>
  <c r="F4179" i="26"/>
  <c r="F4180" i="26"/>
  <c r="F4181" i="26"/>
  <c r="F4182" i="26"/>
  <c r="F4183" i="26"/>
  <c r="F4184" i="26"/>
  <c r="F4185" i="26"/>
  <c r="F4186" i="26"/>
  <c r="F4187" i="26"/>
  <c r="F4188" i="26"/>
  <c r="F4189" i="26"/>
  <c r="F4190" i="26"/>
  <c r="F4191" i="26"/>
  <c r="F4192" i="26"/>
  <c r="F4193" i="26"/>
  <c r="F4194" i="26"/>
  <c r="F4195" i="26"/>
  <c r="F4196" i="26"/>
  <c r="F4197" i="26"/>
  <c r="F4198" i="26"/>
  <c r="F4199" i="26"/>
  <c r="F4200" i="26"/>
  <c r="F4201" i="26"/>
  <c r="F4202" i="26"/>
  <c r="F4203" i="26"/>
  <c r="F4204" i="26"/>
  <c r="F4205" i="26"/>
  <c r="F4206" i="26"/>
  <c r="F4207" i="26"/>
  <c r="F4208" i="26"/>
  <c r="F4209" i="26"/>
  <c r="F4210" i="26"/>
  <c r="F4211" i="26"/>
  <c r="F4212" i="26"/>
  <c r="F4213" i="26"/>
  <c r="F4214" i="26"/>
  <c r="F4215" i="26"/>
  <c r="F4216" i="26"/>
  <c r="F4217" i="26"/>
  <c r="F4218" i="26"/>
  <c r="F4219" i="26"/>
  <c r="F4220" i="26"/>
  <c r="F4221" i="26"/>
  <c r="F4222" i="26"/>
  <c r="F4223" i="26"/>
  <c r="F4224" i="26"/>
  <c r="F4225" i="26"/>
  <c r="F4226" i="26"/>
  <c r="F4227" i="26"/>
  <c r="F4228" i="26"/>
  <c r="F4229" i="26"/>
  <c r="F4230" i="26"/>
  <c r="F4231" i="26"/>
  <c r="F4232" i="26"/>
  <c r="F4233" i="26"/>
  <c r="F4234" i="26"/>
  <c r="F4235" i="26"/>
  <c r="F4236" i="26"/>
  <c r="F4237" i="26"/>
  <c r="F4238" i="26"/>
  <c r="F4239" i="26"/>
  <c r="F4240" i="26"/>
  <c r="F4241" i="26"/>
  <c r="F4242" i="26"/>
  <c r="F4243" i="26"/>
  <c r="F4244" i="26"/>
  <c r="F4245" i="26"/>
  <c r="F4246" i="26"/>
  <c r="F4247" i="26"/>
  <c r="F4248" i="26"/>
  <c r="F4249" i="26"/>
  <c r="F4250" i="26"/>
  <c r="F4251" i="26"/>
  <c r="F4252" i="26"/>
  <c r="F4253" i="26"/>
  <c r="F4254" i="26"/>
  <c r="F4255" i="26"/>
  <c r="F4256" i="26"/>
  <c r="F4257" i="26"/>
  <c r="F4258" i="26"/>
  <c r="F4259" i="26"/>
  <c r="F4260" i="26"/>
  <c r="F4261" i="26"/>
  <c r="F4262" i="26"/>
  <c r="F4263" i="26"/>
  <c r="F4264" i="26"/>
  <c r="F4265" i="26"/>
  <c r="F4266" i="26"/>
  <c r="F4267" i="26"/>
  <c r="F4268" i="26"/>
  <c r="F4269" i="26"/>
  <c r="F4270" i="26"/>
  <c r="F4271" i="26"/>
  <c r="F4272" i="26"/>
  <c r="F4273" i="26"/>
  <c r="F4274" i="26"/>
  <c r="F4275" i="26"/>
  <c r="F4276" i="26"/>
  <c r="F4277" i="26"/>
  <c r="F4278" i="26"/>
  <c r="F4279" i="26"/>
  <c r="F4280" i="26"/>
  <c r="F4281" i="26"/>
  <c r="F4282" i="26"/>
  <c r="F4283" i="26"/>
  <c r="F4284" i="26"/>
  <c r="F4285" i="26"/>
  <c r="F4286" i="26"/>
  <c r="F4287" i="26"/>
  <c r="F4288" i="26"/>
  <c r="F4289" i="26"/>
  <c r="F4290" i="26"/>
  <c r="F4291" i="26"/>
  <c r="F4292" i="26"/>
  <c r="F4293" i="26"/>
  <c r="F4294" i="26"/>
  <c r="F4295" i="26"/>
  <c r="F4296" i="26"/>
  <c r="F4297" i="26"/>
  <c r="F4298" i="26"/>
  <c r="F4299" i="26"/>
  <c r="F4300" i="26"/>
  <c r="F4301" i="26"/>
  <c r="F4302" i="26"/>
  <c r="F4303" i="26"/>
  <c r="F4304" i="26"/>
  <c r="F4305" i="26"/>
  <c r="F4306" i="26"/>
  <c r="F4307" i="26"/>
  <c r="F4308" i="26"/>
  <c r="F4309" i="26"/>
  <c r="F4310" i="26"/>
  <c r="F4311" i="26"/>
  <c r="F4312" i="26"/>
  <c r="F4313" i="26"/>
  <c r="F4314" i="26"/>
  <c r="F4315" i="26"/>
  <c r="F4316" i="26"/>
  <c r="F4317" i="26"/>
  <c r="F4318" i="26"/>
  <c r="F4319" i="26"/>
  <c r="F4320" i="26"/>
  <c r="F4321" i="26"/>
  <c r="F4322" i="26"/>
  <c r="F4323" i="26"/>
  <c r="F4324" i="26"/>
  <c r="F4325" i="26"/>
  <c r="F4326" i="26"/>
  <c r="F4327" i="26"/>
  <c r="F4328" i="26"/>
  <c r="F4329" i="26"/>
  <c r="F4330" i="26"/>
  <c r="F4331" i="26"/>
  <c r="F4332" i="26"/>
  <c r="F4333" i="26"/>
  <c r="F4334" i="26"/>
  <c r="F4335" i="26"/>
  <c r="F4336" i="26"/>
  <c r="F4337" i="26"/>
  <c r="F4338" i="26"/>
  <c r="F4339" i="26"/>
  <c r="F4340" i="26"/>
  <c r="F4341" i="26"/>
  <c r="F4342" i="26"/>
  <c r="F4343" i="26"/>
  <c r="F4344" i="26"/>
  <c r="F4345" i="26"/>
  <c r="F4346" i="26"/>
  <c r="F4347" i="26"/>
  <c r="F4348" i="26"/>
  <c r="F4349" i="26"/>
  <c r="F4350" i="26"/>
  <c r="F4351" i="26"/>
  <c r="F4352" i="26"/>
  <c r="F4353" i="26"/>
  <c r="F4354" i="26"/>
  <c r="F4355" i="26"/>
  <c r="F4356" i="26"/>
  <c r="F4357" i="26"/>
  <c r="F4358" i="26"/>
  <c r="F4359" i="26"/>
  <c r="F4360" i="26"/>
  <c r="F4361" i="26"/>
  <c r="F4362" i="26"/>
  <c r="F4363" i="26"/>
  <c r="F4364" i="26"/>
  <c r="F4365" i="26"/>
  <c r="F4366" i="26"/>
  <c r="F4367" i="26"/>
  <c r="F4368" i="26"/>
  <c r="F4369" i="26"/>
  <c r="F4370" i="26"/>
  <c r="F4371" i="26"/>
  <c r="F4372" i="26"/>
  <c r="F4373" i="26"/>
  <c r="F4374" i="26"/>
  <c r="F4375" i="26"/>
  <c r="F4376" i="26"/>
  <c r="F4377" i="26"/>
  <c r="F4378" i="26"/>
  <c r="F4379" i="26"/>
  <c r="F4380" i="26"/>
  <c r="F4381" i="26"/>
  <c r="F4382" i="26"/>
  <c r="F4383" i="26"/>
  <c r="F4384" i="26"/>
  <c r="F4385" i="26"/>
  <c r="F4386" i="26"/>
  <c r="F4387" i="26"/>
  <c r="F4388" i="26"/>
  <c r="F4389" i="26"/>
  <c r="F4390" i="26"/>
  <c r="F4391" i="26"/>
  <c r="F4392" i="26"/>
  <c r="F4393" i="26"/>
  <c r="F4394" i="26"/>
  <c r="F4395" i="26"/>
  <c r="F4396" i="26"/>
  <c r="F4397" i="26"/>
  <c r="F4398" i="26"/>
  <c r="F4399" i="26"/>
  <c r="F4400" i="26"/>
  <c r="F4401" i="26"/>
  <c r="F4402" i="26"/>
  <c r="F4403" i="26"/>
  <c r="F4404" i="26"/>
  <c r="F4405" i="26"/>
  <c r="F4406" i="26"/>
  <c r="F4407" i="26"/>
  <c r="F4408" i="26"/>
  <c r="F4409" i="26"/>
  <c r="F4410" i="26"/>
  <c r="F4411" i="26"/>
  <c r="F4412" i="26"/>
  <c r="F4413" i="26"/>
  <c r="F4414" i="26"/>
  <c r="F4415" i="26"/>
  <c r="F4416" i="26"/>
  <c r="F4417" i="26"/>
  <c r="F4418" i="26"/>
  <c r="F4419" i="26"/>
  <c r="F4420" i="26"/>
  <c r="F4421" i="26"/>
  <c r="F4422" i="26"/>
  <c r="F4423" i="26"/>
  <c r="F4424" i="26"/>
  <c r="F4425" i="26"/>
  <c r="F4426" i="26"/>
  <c r="F4427" i="26"/>
  <c r="F4428" i="26"/>
  <c r="F4429" i="26"/>
  <c r="F4430" i="26"/>
  <c r="F4431" i="26"/>
  <c r="F4432" i="26"/>
  <c r="F4433" i="26"/>
  <c r="F4434" i="26"/>
  <c r="F4435" i="26"/>
  <c r="F4436" i="26"/>
  <c r="F4437" i="26"/>
  <c r="F4438" i="26"/>
  <c r="F4439" i="26"/>
  <c r="F4440" i="26"/>
  <c r="F4441" i="26"/>
  <c r="F4442" i="26"/>
  <c r="F4443" i="26"/>
  <c r="F4444" i="26"/>
  <c r="F4445" i="26"/>
  <c r="F4446" i="26"/>
  <c r="F4447" i="26"/>
  <c r="F4448" i="26"/>
  <c r="F4449" i="26"/>
  <c r="F4450" i="26"/>
  <c r="F4451" i="26"/>
  <c r="F4452" i="26"/>
  <c r="F4453" i="26"/>
  <c r="F4454" i="26"/>
  <c r="F4455" i="26"/>
  <c r="F4456" i="26"/>
  <c r="F4457" i="26"/>
  <c r="F4458" i="26"/>
  <c r="F4459" i="26"/>
  <c r="F4460" i="26"/>
  <c r="F4461" i="26"/>
  <c r="F4462" i="26"/>
  <c r="F4463" i="26"/>
  <c r="F4464" i="26"/>
  <c r="F4465" i="26"/>
  <c r="F4466" i="26"/>
  <c r="F4467" i="26"/>
  <c r="F4468" i="26"/>
  <c r="F4469" i="26"/>
  <c r="F4470" i="26"/>
  <c r="F4471" i="26"/>
  <c r="F4472" i="26"/>
  <c r="F4473" i="26"/>
  <c r="F4474" i="26"/>
  <c r="F4475" i="26"/>
  <c r="F4476" i="26"/>
  <c r="F4477" i="26"/>
  <c r="F4478" i="26"/>
  <c r="F4479" i="26"/>
  <c r="F4480" i="26"/>
  <c r="F4481" i="26"/>
  <c r="F4482" i="26"/>
  <c r="F4483" i="26"/>
  <c r="F4484" i="26"/>
  <c r="F4485" i="26"/>
  <c r="F4486" i="26"/>
  <c r="F4487" i="26"/>
  <c r="F4488" i="26"/>
  <c r="F4489" i="26"/>
  <c r="F4490" i="26"/>
  <c r="F4491" i="26"/>
  <c r="F4492" i="26"/>
  <c r="F4493" i="26"/>
  <c r="F4494" i="26"/>
  <c r="F4495" i="26"/>
  <c r="F4496" i="26"/>
  <c r="F4497" i="26"/>
  <c r="F4498" i="26"/>
  <c r="F4499" i="26"/>
  <c r="F4500" i="26"/>
  <c r="F4501" i="26"/>
  <c r="F4502" i="26"/>
  <c r="F4503" i="26"/>
  <c r="F4504" i="26"/>
  <c r="F4505" i="26"/>
  <c r="F4506" i="26"/>
  <c r="F4507" i="26"/>
  <c r="F4508" i="26"/>
  <c r="F4509" i="26"/>
  <c r="F4510" i="26"/>
  <c r="F4511" i="26"/>
  <c r="F4512" i="26"/>
  <c r="F4513" i="26"/>
  <c r="F4514" i="26"/>
  <c r="F4515" i="26"/>
  <c r="F4516" i="26"/>
  <c r="F4517" i="26"/>
  <c r="F4518" i="26"/>
  <c r="F4519" i="26"/>
  <c r="F4520" i="26"/>
  <c r="F4521" i="26"/>
  <c r="F4522" i="26"/>
  <c r="F4523" i="26"/>
  <c r="F4524" i="26"/>
  <c r="F4525" i="26"/>
  <c r="F4526" i="26"/>
  <c r="F4527" i="26"/>
  <c r="F4528" i="26"/>
  <c r="F4529" i="26"/>
  <c r="F4530" i="26"/>
  <c r="F4531" i="26"/>
  <c r="F4532" i="26"/>
  <c r="F4533" i="26"/>
  <c r="F4534" i="26"/>
  <c r="F4535" i="26"/>
  <c r="F4536" i="26"/>
  <c r="F4537" i="26"/>
  <c r="F4538" i="26"/>
  <c r="F4539" i="26"/>
  <c r="F4540" i="26"/>
  <c r="F4541" i="26"/>
  <c r="F4542" i="26"/>
  <c r="F4543" i="26"/>
  <c r="F4544" i="26"/>
  <c r="F4545" i="26"/>
  <c r="F4546" i="26"/>
  <c r="F4547" i="26"/>
  <c r="F4548" i="26"/>
  <c r="F4549" i="26"/>
  <c r="F4550" i="26"/>
  <c r="F4551" i="26"/>
  <c r="F4552" i="26"/>
  <c r="F4553" i="26"/>
  <c r="F4554" i="26"/>
  <c r="F4555" i="26"/>
  <c r="F4556" i="26"/>
  <c r="F4557" i="26"/>
  <c r="F4558" i="26"/>
  <c r="F4559" i="26"/>
  <c r="F4560" i="26"/>
  <c r="F4561" i="26"/>
  <c r="F4562" i="26"/>
  <c r="F4563" i="26"/>
  <c r="F4564" i="26"/>
  <c r="F4565" i="26"/>
  <c r="F4566" i="26"/>
  <c r="F4567" i="26"/>
  <c r="F4568" i="26"/>
  <c r="F4569" i="26"/>
  <c r="F4570" i="26"/>
  <c r="F4571" i="26"/>
  <c r="F4572" i="26"/>
  <c r="F4573" i="26"/>
  <c r="F4574" i="26"/>
  <c r="F4575" i="26"/>
  <c r="F4576" i="26"/>
  <c r="F4577" i="26"/>
  <c r="F4578" i="26"/>
  <c r="F4579" i="26"/>
  <c r="F4580" i="26"/>
  <c r="F4581" i="26"/>
  <c r="F4582" i="26"/>
  <c r="F4583" i="26"/>
  <c r="F4584" i="26"/>
  <c r="F4585" i="26"/>
  <c r="F4586" i="26"/>
  <c r="F4587" i="26"/>
  <c r="F4588" i="26"/>
  <c r="F4589" i="26"/>
  <c r="F4590" i="26"/>
  <c r="F4591" i="26"/>
  <c r="F4592" i="26"/>
  <c r="F4593" i="26"/>
  <c r="F4594" i="26"/>
  <c r="F4595" i="26"/>
  <c r="F4596" i="26"/>
  <c r="F4597" i="26"/>
  <c r="F4598" i="26"/>
  <c r="F4599" i="26"/>
  <c r="F4600" i="26"/>
  <c r="F4601" i="26"/>
  <c r="F4602" i="26"/>
  <c r="F4603" i="26"/>
  <c r="F4604" i="26"/>
  <c r="F4605" i="26"/>
  <c r="F4606" i="26"/>
  <c r="F4607" i="26"/>
  <c r="F4608" i="26"/>
  <c r="F4609" i="26"/>
  <c r="F4610" i="26"/>
  <c r="F4611" i="26"/>
  <c r="F4612" i="26"/>
  <c r="F4613" i="26"/>
  <c r="F4614" i="26"/>
  <c r="F4615" i="26"/>
  <c r="F4616" i="26"/>
  <c r="F4617" i="26"/>
  <c r="F4618" i="26"/>
  <c r="F4619" i="26"/>
  <c r="F4620" i="26"/>
  <c r="F4621" i="26"/>
  <c r="F4622" i="26"/>
  <c r="F4623" i="26"/>
  <c r="F4624" i="26"/>
  <c r="F4625" i="26"/>
  <c r="F4626" i="26"/>
  <c r="F4627" i="26"/>
  <c r="F4628" i="26"/>
  <c r="F4629" i="26"/>
  <c r="F4630" i="26"/>
  <c r="F4631" i="26"/>
  <c r="F4632" i="26"/>
  <c r="F4633" i="26"/>
  <c r="F4634" i="26"/>
  <c r="F4635" i="26"/>
  <c r="F4636" i="26"/>
  <c r="F4637" i="26"/>
  <c r="F4638" i="26"/>
  <c r="F4639" i="26"/>
  <c r="F4640" i="26"/>
  <c r="F4641" i="26"/>
  <c r="F4642" i="26"/>
  <c r="F4643" i="26"/>
  <c r="F4644" i="26"/>
  <c r="F4645" i="26"/>
  <c r="F4646" i="26"/>
  <c r="F4647" i="26"/>
  <c r="F4648" i="26"/>
  <c r="F4649" i="26"/>
  <c r="F4650" i="26"/>
  <c r="F4651" i="26"/>
  <c r="F4652" i="26"/>
  <c r="F4653" i="26"/>
  <c r="F4654" i="26"/>
  <c r="F4655" i="26"/>
  <c r="F4656" i="26"/>
  <c r="F4657" i="26"/>
  <c r="F4658" i="26"/>
  <c r="F4659" i="26"/>
  <c r="F4660" i="26"/>
  <c r="F4661" i="26"/>
  <c r="F4662" i="26"/>
  <c r="F4663" i="26"/>
  <c r="F4664" i="26"/>
  <c r="F4665" i="26"/>
  <c r="F4666" i="26"/>
  <c r="F4667" i="26"/>
  <c r="F4668" i="26"/>
  <c r="F4669" i="26"/>
  <c r="F4670" i="26"/>
  <c r="F4671" i="26"/>
  <c r="F4672" i="26"/>
  <c r="F4673" i="26"/>
  <c r="F4674" i="26"/>
  <c r="F4675" i="26"/>
  <c r="F4676" i="26"/>
  <c r="F4677" i="26"/>
  <c r="F4678" i="26"/>
  <c r="F4679" i="26"/>
  <c r="F4680" i="26"/>
  <c r="F4681" i="26"/>
  <c r="F4682" i="26"/>
  <c r="F4683" i="26"/>
  <c r="F4684" i="26"/>
  <c r="F4685" i="26"/>
  <c r="F4686" i="26"/>
  <c r="F4687" i="26"/>
  <c r="F4688" i="26"/>
  <c r="F4689" i="26"/>
  <c r="F4690" i="26"/>
  <c r="F4691" i="26"/>
  <c r="F4692" i="26"/>
  <c r="F4693" i="26"/>
  <c r="F4694" i="26"/>
  <c r="F4695" i="26"/>
  <c r="F4696" i="26"/>
  <c r="F4697" i="26"/>
  <c r="F4698" i="26"/>
  <c r="F4699" i="26"/>
  <c r="F4700" i="26"/>
  <c r="F4701" i="26"/>
  <c r="F4702" i="26"/>
  <c r="F4703" i="26"/>
  <c r="F4704" i="26"/>
  <c r="F4705" i="26"/>
  <c r="F4706" i="26"/>
  <c r="F4707" i="26"/>
  <c r="F4708" i="26"/>
  <c r="F4709" i="26"/>
  <c r="F4710" i="26"/>
  <c r="F4711" i="26"/>
  <c r="F4712" i="26"/>
  <c r="F4713" i="26"/>
  <c r="F4714" i="26"/>
  <c r="F4715" i="26"/>
  <c r="F4716" i="26"/>
  <c r="F4717" i="26"/>
  <c r="F4718" i="26"/>
  <c r="F4719" i="26"/>
  <c r="F4720" i="26"/>
  <c r="F4721" i="26"/>
  <c r="F4722" i="26"/>
  <c r="F4723" i="26"/>
  <c r="F4724" i="26"/>
  <c r="F4725" i="26"/>
  <c r="F4726" i="26"/>
  <c r="F4727" i="26"/>
  <c r="F4728" i="26"/>
  <c r="F4729" i="26"/>
  <c r="F4730" i="26"/>
  <c r="F4731" i="26"/>
  <c r="F4732" i="26"/>
  <c r="F4733" i="26"/>
  <c r="F4734" i="26"/>
  <c r="F4735" i="26"/>
  <c r="F4736" i="26"/>
  <c r="F4737" i="26"/>
  <c r="F4738" i="26"/>
  <c r="F4739" i="26"/>
  <c r="F4740" i="26"/>
  <c r="F4741" i="26"/>
  <c r="F4742" i="26"/>
  <c r="F4743" i="26"/>
  <c r="F4744" i="26"/>
  <c r="F4745" i="26"/>
  <c r="F4746" i="26"/>
  <c r="F4747" i="26"/>
  <c r="F4748" i="26"/>
  <c r="F4749" i="26"/>
  <c r="F4750" i="26"/>
  <c r="F4751" i="26"/>
  <c r="F4752" i="26"/>
  <c r="F4753" i="26"/>
  <c r="F4754" i="26"/>
  <c r="F4755" i="26"/>
  <c r="F4756" i="26"/>
  <c r="F4757" i="26"/>
  <c r="F4758" i="26"/>
  <c r="F4759" i="26"/>
  <c r="F4760" i="26"/>
  <c r="F4761" i="26"/>
  <c r="F4762" i="26"/>
  <c r="F4763" i="26"/>
  <c r="F4764" i="26"/>
  <c r="F4765" i="26"/>
  <c r="F4766" i="26"/>
  <c r="F4767" i="26"/>
  <c r="F4768" i="26"/>
  <c r="F4769" i="26"/>
  <c r="F4770" i="26"/>
  <c r="F4771" i="26"/>
  <c r="F4772" i="26"/>
  <c r="F4773" i="26"/>
  <c r="F4774" i="26"/>
  <c r="F4775" i="26"/>
  <c r="F4776" i="26"/>
  <c r="F4777" i="26"/>
  <c r="F4778" i="26"/>
  <c r="F4779" i="26"/>
  <c r="F4780" i="26"/>
  <c r="F4781" i="26"/>
  <c r="F4782" i="26"/>
  <c r="F4783" i="26"/>
  <c r="F4784" i="26"/>
  <c r="F4785" i="26"/>
  <c r="F4786" i="26"/>
  <c r="F4787" i="26"/>
  <c r="F4788" i="26"/>
  <c r="F4789" i="26"/>
  <c r="F4790" i="26"/>
  <c r="F4791" i="26"/>
  <c r="F4792" i="26"/>
  <c r="F4793" i="26"/>
  <c r="F4794" i="26"/>
  <c r="F4795" i="26"/>
  <c r="F4796" i="26"/>
  <c r="F4797" i="26"/>
  <c r="F4798" i="26"/>
  <c r="F4799" i="26"/>
  <c r="F4800" i="26"/>
  <c r="F4801" i="26"/>
  <c r="F4802" i="26"/>
  <c r="F4803" i="26"/>
  <c r="F4804" i="26"/>
  <c r="F4805" i="26"/>
  <c r="F4806" i="26"/>
  <c r="F4807" i="26"/>
  <c r="F4808" i="26"/>
  <c r="F4809" i="26"/>
  <c r="F4810" i="26"/>
  <c r="F4811" i="26"/>
  <c r="F4812" i="26"/>
  <c r="F4813" i="26"/>
  <c r="F4814" i="26"/>
  <c r="F4815" i="26"/>
  <c r="F4816" i="26"/>
  <c r="F4817" i="26"/>
  <c r="F4818" i="26"/>
  <c r="F4819" i="26"/>
  <c r="F4820" i="26"/>
  <c r="F4821" i="26"/>
  <c r="F4822" i="26"/>
  <c r="F4823" i="26"/>
  <c r="F4824" i="26"/>
  <c r="F4825" i="26"/>
  <c r="F4826" i="26"/>
  <c r="F4827" i="26"/>
  <c r="F4828" i="26"/>
  <c r="F4829" i="26"/>
  <c r="F4830" i="26"/>
  <c r="F4831" i="26"/>
  <c r="F4832" i="26"/>
  <c r="F4833" i="26"/>
  <c r="F4834" i="26"/>
  <c r="F4835" i="26"/>
  <c r="F4836" i="26"/>
  <c r="F4837" i="26"/>
  <c r="F4838" i="26"/>
  <c r="F4839" i="26"/>
  <c r="F4840" i="26"/>
  <c r="F4841" i="26"/>
  <c r="F4842" i="26"/>
  <c r="F4843" i="26"/>
  <c r="F4844" i="26"/>
  <c r="F4845" i="26"/>
  <c r="F4846" i="26"/>
  <c r="F4847" i="26"/>
  <c r="F4848" i="26"/>
  <c r="F4849" i="26"/>
  <c r="F4850" i="26"/>
  <c r="F4851" i="26"/>
  <c r="F4852" i="26"/>
  <c r="F4853" i="26"/>
  <c r="F4854" i="26"/>
  <c r="F4855" i="26"/>
  <c r="F4856" i="26"/>
  <c r="F4857" i="26"/>
  <c r="F4858" i="26"/>
  <c r="F4859" i="26"/>
  <c r="F4860" i="26"/>
  <c r="F4861" i="26"/>
  <c r="F4862" i="26"/>
  <c r="F4863" i="26"/>
  <c r="F4864" i="26"/>
  <c r="F4865" i="26"/>
  <c r="F4866" i="26"/>
  <c r="F4867" i="26"/>
  <c r="F4868" i="26"/>
  <c r="F4869" i="26"/>
  <c r="F4870" i="26"/>
  <c r="F4871" i="26"/>
  <c r="F4872" i="26"/>
  <c r="F4873" i="26"/>
  <c r="F4874" i="26"/>
  <c r="F4875" i="26"/>
  <c r="F4876" i="26"/>
  <c r="F4877" i="26"/>
  <c r="F4878" i="26"/>
  <c r="F4879" i="26"/>
  <c r="F4880" i="26"/>
  <c r="F4881" i="26"/>
  <c r="F4882" i="26"/>
  <c r="F4883" i="26"/>
  <c r="F4884" i="26"/>
  <c r="F4885" i="26"/>
  <c r="F4886" i="26"/>
  <c r="F4887" i="26"/>
  <c r="F4888" i="26"/>
  <c r="F4889" i="26"/>
  <c r="F4890" i="26"/>
  <c r="F4891" i="26"/>
  <c r="F4892" i="26"/>
  <c r="F4893" i="26"/>
  <c r="F4894" i="26"/>
  <c r="F4895" i="26"/>
  <c r="F4896" i="26"/>
  <c r="F4897" i="26"/>
  <c r="F4898" i="26"/>
  <c r="F4899" i="26"/>
  <c r="F4900" i="26"/>
  <c r="F4901" i="26"/>
  <c r="F4902" i="26"/>
  <c r="F4903" i="26"/>
  <c r="F4904" i="26"/>
  <c r="F4905" i="26"/>
  <c r="F4906" i="26"/>
  <c r="F4907" i="26"/>
  <c r="F4908" i="26"/>
  <c r="F4909" i="26"/>
  <c r="F4910" i="26"/>
  <c r="F4911" i="26"/>
  <c r="F4912" i="26"/>
  <c r="F4913" i="26"/>
  <c r="F4914" i="26"/>
  <c r="F4915" i="26"/>
  <c r="F4916" i="26"/>
  <c r="F4917" i="26"/>
  <c r="F4918" i="26"/>
  <c r="F4919" i="26"/>
  <c r="F4920" i="26"/>
  <c r="F4921" i="26"/>
  <c r="F4922" i="26"/>
  <c r="F4923" i="26"/>
  <c r="F4924" i="26"/>
  <c r="F4925" i="26"/>
  <c r="F4926" i="26"/>
  <c r="F4927" i="26"/>
  <c r="F4928" i="26"/>
  <c r="F4929" i="26"/>
  <c r="F4930" i="26"/>
  <c r="F4931" i="26"/>
  <c r="F4932" i="26"/>
  <c r="F4933" i="26"/>
  <c r="F4934" i="26"/>
  <c r="F4935" i="26"/>
  <c r="F4936" i="26"/>
  <c r="F4937" i="26"/>
  <c r="F4938" i="26"/>
  <c r="F4939" i="26"/>
  <c r="F4940" i="26"/>
  <c r="F4941" i="26"/>
  <c r="F4942" i="26"/>
  <c r="F4943" i="26"/>
  <c r="F4944" i="26"/>
  <c r="F4945" i="26"/>
  <c r="F4946" i="26"/>
  <c r="F4947" i="26"/>
  <c r="F4948" i="26"/>
  <c r="F4949" i="26"/>
  <c r="F4950" i="26"/>
  <c r="F4951" i="26"/>
  <c r="F4952" i="26"/>
  <c r="F4953" i="26"/>
  <c r="F4954" i="26"/>
  <c r="F4955" i="26"/>
  <c r="F4956" i="26"/>
  <c r="F4957" i="26"/>
  <c r="F4958" i="26"/>
  <c r="F4959" i="26"/>
  <c r="F4960" i="26"/>
  <c r="F4961" i="26"/>
  <c r="F4962" i="26"/>
  <c r="F4963" i="26"/>
  <c r="F4964" i="26"/>
  <c r="F4965" i="26"/>
  <c r="F4966" i="26"/>
  <c r="F4967" i="26"/>
  <c r="F4968" i="26"/>
  <c r="F4969" i="26"/>
  <c r="F4970" i="26"/>
  <c r="F4971" i="26"/>
  <c r="F4972" i="26"/>
  <c r="F4973" i="26"/>
  <c r="F4974" i="26"/>
  <c r="F4975" i="26"/>
  <c r="F4976" i="26"/>
  <c r="F4977" i="26"/>
  <c r="F4978" i="26"/>
  <c r="F4979" i="26"/>
  <c r="F4980" i="26"/>
  <c r="F4981" i="26"/>
  <c r="F4982" i="26"/>
  <c r="F4983" i="26"/>
  <c r="F4984" i="26"/>
  <c r="F4985" i="26"/>
  <c r="F4986" i="26"/>
  <c r="F4987" i="26"/>
  <c r="F4988" i="26"/>
  <c r="F4989" i="26"/>
  <c r="F4990" i="26"/>
  <c r="F4991" i="26"/>
  <c r="F4992" i="26"/>
  <c r="F4993" i="26"/>
  <c r="F4994" i="26"/>
  <c r="F4995" i="26"/>
  <c r="F4996" i="26"/>
  <c r="F4997" i="26"/>
  <c r="F4998" i="26"/>
  <c r="F4999" i="26"/>
  <c r="F5000" i="26"/>
  <c r="F5001" i="26"/>
  <c r="F5002" i="26"/>
  <c r="F5003" i="26"/>
  <c r="F5004" i="26"/>
  <c r="F5005" i="26"/>
  <c r="F5006" i="26"/>
  <c r="F5007" i="26"/>
  <c r="F5008" i="26"/>
  <c r="F5009" i="26"/>
  <c r="F5010" i="26"/>
  <c r="F5011" i="26"/>
  <c r="F5012" i="26"/>
  <c r="F5013" i="26"/>
  <c r="F5014" i="26"/>
  <c r="F5015" i="26"/>
  <c r="F5016" i="26"/>
  <c r="F5017" i="26"/>
  <c r="F5018" i="26"/>
  <c r="F5019" i="26"/>
  <c r="F5020" i="26"/>
  <c r="F5021" i="26"/>
  <c r="F5022" i="26"/>
  <c r="F5023" i="26"/>
  <c r="F5024" i="26"/>
  <c r="F5025" i="26"/>
  <c r="F5026" i="26"/>
  <c r="F5027" i="26"/>
  <c r="F5028" i="26"/>
  <c r="F5029" i="26"/>
  <c r="F5030" i="26"/>
  <c r="F5031" i="26"/>
  <c r="F5032" i="26"/>
  <c r="F5033" i="26"/>
  <c r="F5034" i="26"/>
  <c r="F5035" i="26"/>
  <c r="F5036" i="26"/>
  <c r="F5037" i="26"/>
  <c r="F5038" i="26"/>
  <c r="F5039" i="26"/>
  <c r="F5040" i="26"/>
  <c r="F5041" i="26"/>
  <c r="F5042" i="26"/>
  <c r="F5043" i="26"/>
  <c r="F5044" i="26"/>
  <c r="F5045" i="26"/>
  <c r="F5046" i="26"/>
  <c r="F5047" i="26"/>
  <c r="F5048" i="26"/>
  <c r="F5049" i="26"/>
  <c r="F5050" i="26"/>
  <c r="F5051" i="26"/>
  <c r="F5052" i="26"/>
  <c r="F5053" i="26"/>
  <c r="F5054" i="26"/>
  <c r="F5055" i="26"/>
  <c r="F5056" i="26"/>
  <c r="F5057" i="26"/>
  <c r="F5058" i="26"/>
  <c r="F5059" i="26"/>
  <c r="F5060" i="26"/>
  <c r="F5061" i="26"/>
  <c r="F5062" i="26"/>
  <c r="F5063" i="26"/>
  <c r="F5064" i="26"/>
  <c r="F5065" i="26"/>
  <c r="F5066" i="26"/>
  <c r="F5067" i="26"/>
  <c r="F5068" i="26"/>
  <c r="F5069" i="26"/>
  <c r="F5070" i="26"/>
  <c r="F5071" i="26"/>
  <c r="F5072" i="26"/>
  <c r="F5073" i="26"/>
  <c r="F5074" i="26"/>
  <c r="F5075" i="26"/>
  <c r="F5076" i="26"/>
  <c r="F5077" i="26"/>
  <c r="F5078" i="26"/>
  <c r="F5079" i="26"/>
  <c r="F5080" i="26"/>
  <c r="F5081" i="26"/>
  <c r="F5082" i="26"/>
  <c r="F5083" i="26"/>
  <c r="F5084" i="26"/>
  <c r="F5085" i="26"/>
  <c r="F5086" i="26"/>
  <c r="F5087" i="26"/>
  <c r="F5088" i="26"/>
  <c r="F5089" i="26"/>
  <c r="F5090" i="26"/>
  <c r="F5091" i="26"/>
  <c r="F5092" i="26"/>
  <c r="F5093" i="26"/>
  <c r="F5094" i="26"/>
  <c r="F5095" i="26"/>
  <c r="F5096" i="26"/>
  <c r="F5097" i="26"/>
  <c r="F5098" i="26"/>
  <c r="F5099" i="26"/>
  <c r="F5100" i="26"/>
  <c r="F5101" i="26"/>
  <c r="F5102" i="26"/>
  <c r="F5103" i="26"/>
  <c r="F5104" i="26"/>
  <c r="F5105" i="26"/>
  <c r="F5106" i="26"/>
  <c r="F5107" i="26"/>
  <c r="F5108" i="26"/>
  <c r="F5109" i="26"/>
  <c r="F5110" i="26"/>
  <c r="F5111" i="26"/>
  <c r="F5112" i="26"/>
  <c r="F5113" i="26"/>
  <c r="F5114" i="26"/>
  <c r="F5115" i="26"/>
  <c r="F5116" i="26"/>
  <c r="F5117" i="26"/>
  <c r="F5118" i="26"/>
  <c r="F5119" i="26"/>
  <c r="F5120" i="26"/>
  <c r="F5121" i="26"/>
  <c r="F5122" i="26"/>
  <c r="F5123" i="26"/>
  <c r="F5124" i="26"/>
  <c r="F5125" i="26"/>
  <c r="F5126" i="26"/>
  <c r="F5127" i="26"/>
  <c r="F5128" i="26"/>
  <c r="F5129" i="26"/>
  <c r="F5130" i="26"/>
  <c r="F5131" i="26"/>
  <c r="F5132" i="26"/>
  <c r="F5133" i="26"/>
  <c r="F5134" i="26"/>
  <c r="F5135" i="26"/>
  <c r="F5136" i="26"/>
  <c r="F5137" i="26"/>
  <c r="F5138" i="26"/>
  <c r="F5139" i="26"/>
  <c r="F5140" i="26"/>
  <c r="F5141" i="26"/>
  <c r="F5142" i="26"/>
  <c r="F5143" i="26"/>
  <c r="F5144" i="26"/>
  <c r="F5145" i="26"/>
  <c r="F5146" i="26"/>
  <c r="F5147" i="26"/>
  <c r="F5148" i="26"/>
  <c r="F5149" i="26"/>
  <c r="F5150" i="26"/>
  <c r="F5151" i="26"/>
  <c r="F5152" i="26"/>
  <c r="F5153" i="26"/>
  <c r="F5154" i="26"/>
  <c r="F5155" i="26"/>
  <c r="F5156" i="26"/>
  <c r="F5157" i="26"/>
  <c r="F5158" i="26"/>
  <c r="F5159" i="26"/>
  <c r="F5160" i="26"/>
  <c r="F5161" i="26"/>
  <c r="F5162" i="26"/>
  <c r="F5163" i="26"/>
  <c r="F5164" i="26"/>
  <c r="F5165" i="26"/>
  <c r="F5166" i="26"/>
  <c r="F5167" i="26"/>
  <c r="F5168" i="26"/>
  <c r="F5169" i="26"/>
  <c r="F5170" i="26"/>
  <c r="F5171" i="26"/>
  <c r="F5172" i="26"/>
  <c r="F5173" i="26"/>
  <c r="F5174" i="26"/>
  <c r="F5175" i="26"/>
  <c r="F5176" i="26"/>
  <c r="F5177" i="26"/>
  <c r="F5178" i="26"/>
  <c r="F5179" i="26"/>
  <c r="F5180" i="26"/>
  <c r="F5181" i="26"/>
  <c r="F5182" i="26"/>
  <c r="F5183" i="26"/>
  <c r="F5184" i="26"/>
  <c r="F5185" i="26"/>
  <c r="F5186" i="26"/>
  <c r="F5187" i="26"/>
  <c r="F5188" i="26"/>
  <c r="F5189" i="26"/>
  <c r="F5190" i="26"/>
  <c r="F5191" i="26"/>
  <c r="F5192" i="26"/>
  <c r="F5193" i="26"/>
  <c r="F5194" i="26"/>
  <c r="F5195" i="26"/>
  <c r="F5196" i="26"/>
  <c r="F5197" i="26"/>
  <c r="F5198" i="26"/>
  <c r="F5199" i="26"/>
  <c r="F5200" i="26"/>
  <c r="F5201" i="26"/>
  <c r="F5202" i="26"/>
  <c r="F5203" i="26"/>
  <c r="F5204" i="26"/>
  <c r="F5205" i="26"/>
  <c r="F5206" i="26"/>
  <c r="F5207" i="26"/>
  <c r="F5208" i="26"/>
  <c r="F5209" i="26"/>
  <c r="F5210" i="26"/>
  <c r="F5211" i="26"/>
  <c r="F5212" i="26"/>
  <c r="F5213" i="26"/>
  <c r="F5214" i="26"/>
  <c r="F5215" i="26"/>
  <c r="F5216" i="26"/>
  <c r="F5217" i="26"/>
  <c r="F5218" i="26"/>
  <c r="F5219" i="26"/>
  <c r="F5220" i="26"/>
  <c r="F5221" i="26"/>
  <c r="F5222" i="26"/>
  <c r="F5223" i="26"/>
  <c r="F5224" i="26"/>
  <c r="F5225" i="26"/>
  <c r="F5226" i="26"/>
  <c r="F5227" i="26"/>
  <c r="F5228" i="26"/>
  <c r="F5229" i="26"/>
  <c r="F5230" i="26"/>
  <c r="F5231" i="26"/>
  <c r="F5232" i="26"/>
  <c r="F5233" i="26"/>
  <c r="F5234" i="26"/>
  <c r="F5235" i="26"/>
  <c r="F5236" i="26"/>
  <c r="F5237" i="26"/>
  <c r="F5238" i="26"/>
  <c r="F5239" i="26"/>
  <c r="F5240" i="26"/>
  <c r="F5241" i="26"/>
  <c r="F5242" i="26"/>
  <c r="F5243" i="26"/>
  <c r="F5244" i="26"/>
  <c r="F5245" i="26"/>
  <c r="F5246" i="26"/>
  <c r="F5247" i="26"/>
  <c r="F5248" i="26"/>
  <c r="F5249" i="26"/>
  <c r="F5250" i="26"/>
  <c r="F5251" i="26"/>
  <c r="F5252" i="26"/>
  <c r="F5253" i="26"/>
  <c r="F5254" i="26"/>
  <c r="F5255" i="26"/>
  <c r="F5256" i="26"/>
  <c r="F5257" i="26"/>
  <c r="F5258" i="26"/>
  <c r="F5259" i="26"/>
  <c r="F5260" i="26"/>
  <c r="F5261" i="26"/>
  <c r="F5262" i="26"/>
  <c r="F5263" i="26"/>
  <c r="F5264" i="26"/>
  <c r="F5265" i="26"/>
  <c r="F5266" i="26"/>
  <c r="F5267" i="26"/>
  <c r="F5268" i="26"/>
  <c r="F5269" i="26"/>
  <c r="F5270" i="26"/>
  <c r="F5271" i="26"/>
  <c r="F5272" i="26"/>
  <c r="F5273" i="26"/>
  <c r="F5274" i="26"/>
  <c r="F5275" i="26"/>
  <c r="F5276" i="26"/>
  <c r="F5277" i="26"/>
  <c r="F5278" i="26"/>
  <c r="F5279" i="26"/>
  <c r="F5280" i="26"/>
  <c r="F5281" i="26"/>
  <c r="F5282" i="26"/>
  <c r="F5283" i="26"/>
  <c r="F5284" i="26"/>
  <c r="F5285" i="26"/>
  <c r="F5286" i="26"/>
  <c r="F5287" i="26"/>
  <c r="F5288" i="26"/>
  <c r="F5289" i="26"/>
  <c r="F5290" i="26"/>
  <c r="F5291" i="26"/>
  <c r="F5292" i="26"/>
  <c r="F5293" i="26"/>
  <c r="F5294" i="26"/>
  <c r="F5295" i="26"/>
  <c r="F5296" i="26"/>
  <c r="F5297" i="26"/>
  <c r="F5298" i="26"/>
  <c r="F5299" i="26"/>
  <c r="F5300" i="26"/>
  <c r="F5301" i="26"/>
  <c r="F5302" i="26"/>
  <c r="F5303" i="26"/>
  <c r="F5304" i="26"/>
  <c r="F5305" i="26"/>
  <c r="F5306" i="26"/>
  <c r="F5307" i="26"/>
  <c r="F5308" i="26"/>
  <c r="F5309" i="26"/>
  <c r="F5310" i="26"/>
  <c r="F5311" i="26"/>
  <c r="F5312" i="26"/>
  <c r="F5313" i="26"/>
  <c r="F5314" i="26"/>
  <c r="F5315" i="26"/>
  <c r="F5316" i="26"/>
  <c r="F5317" i="26"/>
  <c r="F5318" i="26"/>
  <c r="F5319" i="26"/>
  <c r="F5320" i="26"/>
  <c r="F5321" i="26"/>
  <c r="F5322" i="26"/>
  <c r="F5323" i="26"/>
  <c r="F5324" i="26"/>
  <c r="F5325" i="26"/>
  <c r="F5326" i="26"/>
  <c r="F5327" i="26"/>
  <c r="F5328" i="26"/>
  <c r="F5329" i="26"/>
  <c r="F5330" i="26"/>
  <c r="F5331" i="26"/>
  <c r="F5332" i="26"/>
  <c r="F5333" i="26"/>
  <c r="F5334" i="26"/>
  <c r="F5335" i="26"/>
  <c r="F5336" i="26"/>
  <c r="F5337" i="26"/>
  <c r="F5338" i="26"/>
  <c r="F5339" i="26"/>
  <c r="F5340" i="26"/>
  <c r="F5341" i="26"/>
  <c r="F5342" i="26"/>
  <c r="F5343" i="26"/>
  <c r="F5344" i="26"/>
  <c r="F5345" i="26"/>
  <c r="F5346" i="26"/>
  <c r="F5347" i="26"/>
  <c r="F5348" i="26"/>
  <c r="F5349" i="26"/>
  <c r="F5350" i="26"/>
  <c r="F5351" i="26"/>
  <c r="F5352" i="26"/>
  <c r="F5353" i="26"/>
  <c r="F5354" i="26"/>
  <c r="F5355" i="26"/>
  <c r="F5356" i="26"/>
  <c r="F5357" i="26"/>
  <c r="F5358" i="26"/>
  <c r="F5359" i="26"/>
  <c r="F5360" i="26"/>
  <c r="F5361" i="26"/>
  <c r="F5362" i="26"/>
  <c r="F5363" i="26"/>
  <c r="F5364" i="26"/>
  <c r="F5365" i="26"/>
  <c r="F5366" i="26"/>
  <c r="F5367" i="26"/>
  <c r="F5368" i="26"/>
  <c r="F5369" i="26"/>
  <c r="F5370" i="26"/>
  <c r="F5371" i="26"/>
  <c r="F5372" i="26"/>
  <c r="F5373" i="26"/>
  <c r="F5374" i="26"/>
  <c r="F5375" i="26"/>
  <c r="F5376" i="26"/>
  <c r="F5377" i="26"/>
  <c r="F5378" i="26"/>
  <c r="F5379" i="26"/>
  <c r="F5380" i="26"/>
  <c r="F5381" i="26"/>
  <c r="F5382" i="26"/>
  <c r="F5383" i="26"/>
  <c r="F5384" i="26"/>
  <c r="F5385" i="26"/>
  <c r="F5386" i="26"/>
  <c r="F5387" i="26"/>
  <c r="F5388" i="26"/>
  <c r="F5389" i="26"/>
  <c r="F5390" i="26"/>
  <c r="F5391" i="26"/>
  <c r="F5392" i="26"/>
  <c r="F5393" i="26"/>
  <c r="F5394" i="26"/>
  <c r="F5395" i="26"/>
  <c r="F5396" i="26"/>
  <c r="F5397" i="26"/>
  <c r="F5398" i="26"/>
  <c r="F5399" i="26"/>
  <c r="F5400" i="26"/>
  <c r="F5401" i="26"/>
  <c r="F5402" i="26"/>
  <c r="F5403" i="26"/>
  <c r="F5404" i="26"/>
  <c r="F5405" i="26"/>
  <c r="F5406" i="26"/>
  <c r="F5407" i="26"/>
  <c r="F5408" i="26"/>
  <c r="F5409" i="26"/>
  <c r="F5410" i="26"/>
  <c r="F5411" i="26"/>
  <c r="F5412" i="26"/>
  <c r="F5413" i="26"/>
  <c r="F5414" i="26"/>
  <c r="F5415" i="26"/>
  <c r="F5416" i="26"/>
  <c r="F5417" i="26"/>
  <c r="F5418" i="26"/>
  <c r="F5419" i="26"/>
  <c r="F5420" i="26"/>
  <c r="F5421" i="26"/>
  <c r="F5422" i="26"/>
  <c r="F5423" i="26"/>
  <c r="F5424" i="26"/>
  <c r="F5425" i="26"/>
  <c r="F5426" i="26"/>
  <c r="F5427" i="26"/>
  <c r="F5428" i="26"/>
  <c r="F5429" i="26"/>
  <c r="F5430" i="26"/>
  <c r="F5431" i="26"/>
  <c r="F5432" i="26"/>
  <c r="F5433" i="26"/>
  <c r="F5434" i="26"/>
  <c r="F5435" i="26"/>
  <c r="F5436" i="26"/>
  <c r="F5437" i="26"/>
  <c r="F5438" i="26"/>
  <c r="F5439" i="26"/>
  <c r="F5440" i="26"/>
  <c r="F5441" i="26"/>
  <c r="F5442" i="26"/>
  <c r="F5443" i="26"/>
  <c r="F5444" i="26"/>
  <c r="F5445" i="26"/>
  <c r="F5446" i="26"/>
  <c r="F5447" i="26"/>
  <c r="F5448" i="26"/>
  <c r="F5449" i="26"/>
  <c r="F5450" i="26"/>
  <c r="F5451" i="26"/>
  <c r="F5452" i="26"/>
  <c r="F5453" i="26"/>
  <c r="F5454" i="26"/>
  <c r="F5455" i="26"/>
  <c r="F5456" i="26"/>
  <c r="F5457" i="26"/>
  <c r="F5458" i="26"/>
  <c r="F5459" i="26"/>
  <c r="F5460" i="26"/>
  <c r="F5461" i="26"/>
  <c r="F5462" i="26"/>
  <c r="F5463" i="26"/>
  <c r="F5464" i="26"/>
  <c r="F5465" i="26"/>
  <c r="F5466" i="26"/>
  <c r="F5467" i="26"/>
  <c r="F5468" i="26"/>
  <c r="F5469" i="26"/>
  <c r="F5470" i="26"/>
  <c r="F5471" i="26"/>
  <c r="F5472" i="26"/>
  <c r="F5473" i="26"/>
  <c r="F5474" i="26"/>
  <c r="F5475" i="26"/>
  <c r="F5476" i="26"/>
  <c r="F5477" i="26"/>
  <c r="F5478" i="26"/>
  <c r="F5479" i="26"/>
  <c r="F5480" i="26"/>
  <c r="F5481" i="26"/>
  <c r="F5482" i="26"/>
  <c r="F5483" i="26"/>
  <c r="F5484" i="26"/>
  <c r="F5485" i="26"/>
  <c r="F5486" i="26"/>
  <c r="F5487" i="26"/>
  <c r="F5488" i="26"/>
  <c r="F5489" i="26"/>
  <c r="F5490" i="26"/>
  <c r="F5491" i="26"/>
  <c r="F5492" i="26"/>
  <c r="F5493" i="26"/>
  <c r="F5494" i="26"/>
  <c r="F5495" i="26"/>
  <c r="F5496" i="26"/>
  <c r="F5497" i="26"/>
  <c r="F5498" i="26"/>
  <c r="F5499" i="26"/>
  <c r="F5500" i="26"/>
  <c r="F5501" i="26"/>
  <c r="F5502" i="26"/>
  <c r="F5503" i="26"/>
  <c r="F5504" i="26"/>
  <c r="F5505" i="26"/>
  <c r="F5506" i="26"/>
  <c r="F5507" i="26"/>
  <c r="F5508" i="26"/>
  <c r="F5509" i="26"/>
  <c r="F5510" i="26"/>
  <c r="F5511" i="26"/>
  <c r="F5512" i="26"/>
  <c r="F5513" i="26"/>
  <c r="F5514" i="26"/>
  <c r="F5515" i="26"/>
  <c r="F5516" i="26"/>
  <c r="F5517" i="26"/>
  <c r="F5518" i="26"/>
  <c r="F5519" i="26"/>
  <c r="F5520" i="26"/>
  <c r="F5521" i="26"/>
  <c r="F5522" i="26"/>
  <c r="F5523" i="26"/>
  <c r="F5524" i="26"/>
  <c r="F5525" i="26"/>
  <c r="F5526" i="26"/>
  <c r="F5527" i="26"/>
  <c r="F5528" i="26"/>
  <c r="F5529" i="26"/>
  <c r="F5530" i="26"/>
  <c r="F5531" i="26"/>
  <c r="F5532" i="26"/>
  <c r="F5533" i="26"/>
  <c r="F5534" i="26"/>
  <c r="F5535" i="26"/>
  <c r="F5536" i="26"/>
  <c r="F5537" i="26"/>
  <c r="F5538" i="26"/>
  <c r="F5539" i="26"/>
  <c r="F5540" i="26"/>
  <c r="F5541" i="26"/>
  <c r="F5542" i="26"/>
  <c r="F5543" i="26"/>
  <c r="F5544" i="26"/>
  <c r="F5545" i="26"/>
  <c r="F5546" i="26"/>
  <c r="F5547" i="26"/>
  <c r="F5548" i="26"/>
  <c r="F5549" i="26"/>
  <c r="F5550" i="26"/>
  <c r="F5551" i="26"/>
  <c r="F5552" i="26"/>
  <c r="F5553" i="26"/>
  <c r="F5554" i="26"/>
  <c r="F5555" i="26"/>
  <c r="F5556" i="26"/>
  <c r="F5557" i="26"/>
  <c r="F5558" i="26"/>
  <c r="F5559" i="26"/>
  <c r="F5560" i="26"/>
  <c r="F5561" i="26"/>
  <c r="F5562" i="26"/>
  <c r="F5563" i="26"/>
  <c r="F5564" i="26"/>
  <c r="F5565" i="26"/>
  <c r="F5566" i="26"/>
  <c r="F5567" i="26"/>
  <c r="F5568" i="26"/>
  <c r="F5569" i="26"/>
  <c r="F5570" i="26"/>
  <c r="F5571" i="26"/>
  <c r="F5572" i="26"/>
  <c r="F5573" i="26"/>
  <c r="F5574" i="26"/>
  <c r="F5575" i="26"/>
  <c r="F5576" i="26"/>
  <c r="F5577" i="26"/>
  <c r="F5578" i="26"/>
  <c r="F5579" i="26"/>
  <c r="F5580" i="26"/>
  <c r="F5581" i="26"/>
  <c r="F5582" i="26"/>
  <c r="F5583" i="26"/>
  <c r="F5584" i="26"/>
  <c r="F5585" i="26"/>
  <c r="F5586" i="26"/>
  <c r="F5587" i="26"/>
  <c r="F5588" i="26"/>
  <c r="F5589" i="26"/>
  <c r="F5590" i="26"/>
  <c r="F5591" i="26"/>
  <c r="F5592" i="26"/>
  <c r="F5593" i="26"/>
  <c r="F5594" i="26"/>
  <c r="F5595" i="26"/>
  <c r="F5596" i="26"/>
  <c r="F5597" i="26"/>
  <c r="F5598" i="26"/>
  <c r="F5599" i="26"/>
  <c r="F5600" i="26"/>
  <c r="F5601" i="26"/>
  <c r="F5602" i="26"/>
  <c r="F5603" i="26"/>
  <c r="F5604" i="26"/>
  <c r="F5605" i="26"/>
  <c r="F5606" i="26"/>
  <c r="F5607" i="26"/>
  <c r="F5608" i="26"/>
  <c r="F5609" i="26"/>
  <c r="F5610" i="26"/>
  <c r="F5611" i="26"/>
  <c r="F5612" i="26"/>
  <c r="F5613" i="26"/>
  <c r="F5614" i="26"/>
  <c r="F5615" i="26"/>
  <c r="F5616" i="26"/>
  <c r="F5617" i="26"/>
  <c r="F5618" i="26"/>
  <c r="F5619" i="26"/>
  <c r="F5620" i="26"/>
  <c r="F5621" i="26"/>
  <c r="F5622" i="26"/>
  <c r="F5623" i="26"/>
  <c r="F5624" i="26"/>
  <c r="F5625" i="26"/>
  <c r="F5626" i="26"/>
  <c r="F5627" i="26"/>
  <c r="F5628" i="26"/>
  <c r="F5629" i="26"/>
  <c r="F5630" i="26"/>
  <c r="F5631" i="26"/>
  <c r="F5632" i="26"/>
  <c r="F5633" i="26"/>
  <c r="F5634" i="26"/>
  <c r="F5635" i="26"/>
  <c r="F5636" i="26"/>
  <c r="F5637" i="26"/>
  <c r="F5638" i="26"/>
  <c r="F5639" i="26"/>
  <c r="F5640" i="26"/>
  <c r="F5641" i="26"/>
  <c r="F5642" i="26"/>
  <c r="F5643" i="26"/>
  <c r="F5644" i="26"/>
  <c r="F5645" i="26"/>
  <c r="F5646" i="26"/>
  <c r="F5647" i="26"/>
  <c r="F5648" i="26"/>
  <c r="F5649" i="26"/>
  <c r="F5650" i="26"/>
  <c r="F5651" i="26"/>
  <c r="F5652" i="26"/>
  <c r="F5653" i="26"/>
  <c r="F5654" i="26"/>
  <c r="F5655" i="26"/>
  <c r="F5656" i="26"/>
  <c r="F5657" i="26"/>
  <c r="F5658" i="26"/>
  <c r="F5659" i="26"/>
  <c r="F5660" i="26"/>
  <c r="F5661" i="26"/>
  <c r="F5662" i="26"/>
  <c r="F5663" i="26"/>
  <c r="F5664" i="26"/>
  <c r="F5665" i="26"/>
  <c r="F5666" i="26"/>
  <c r="F5667" i="26"/>
  <c r="F5668" i="26"/>
  <c r="F5669" i="26"/>
  <c r="F5670" i="26"/>
  <c r="F5671" i="26"/>
  <c r="F5672" i="26"/>
  <c r="F5673" i="26"/>
  <c r="F5674" i="26"/>
  <c r="F5675" i="26"/>
  <c r="F5676" i="26"/>
  <c r="F5677" i="26"/>
  <c r="F5678" i="26"/>
  <c r="F5679" i="26"/>
  <c r="F5680" i="26"/>
  <c r="F5681" i="26"/>
  <c r="F5682" i="26"/>
  <c r="F5683" i="26"/>
  <c r="F5684" i="26"/>
  <c r="F5685" i="26"/>
  <c r="F5686" i="26"/>
  <c r="F5687" i="26"/>
  <c r="F5688" i="26"/>
  <c r="F5689" i="26"/>
  <c r="F5690" i="26"/>
  <c r="F5691" i="26"/>
  <c r="F5692" i="26"/>
  <c r="F5693" i="26"/>
  <c r="F5694" i="26"/>
  <c r="F5695" i="26"/>
  <c r="F5696" i="26"/>
  <c r="F5697" i="26"/>
  <c r="F5698" i="26"/>
  <c r="F5699" i="26"/>
  <c r="F5700" i="26"/>
  <c r="F5701" i="26"/>
  <c r="F5702" i="26"/>
  <c r="F5703" i="26"/>
  <c r="F5704" i="26"/>
  <c r="F5705" i="26"/>
  <c r="F5706" i="26"/>
  <c r="F5707" i="26"/>
  <c r="F5708" i="26"/>
  <c r="F5709" i="26"/>
  <c r="F5710" i="26"/>
  <c r="F5711" i="26"/>
  <c r="F5712" i="26"/>
  <c r="F5713" i="26"/>
  <c r="F5714" i="26"/>
  <c r="F5715" i="26"/>
  <c r="F5716" i="26"/>
  <c r="F5717" i="26"/>
  <c r="F5718" i="26"/>
  <c r="F5719" i="26"/>
  <c r="F5720" i="26"/>
  <c r="F5721" i="26"/>
  <c r="F5722" i="26"/>
  <c r="F5723" i="26"/>
  <c r="F5724" i="26"/>
  <c r="F5725" i="26"/>
  <c r="F5726" i="26"/>
  <c r="F5727" i="26"/>
  <c r="F5728" i="26"/>
  <c r="F5729" i="26"/>
  <c r="F5730" i="26"/>
  <c r="F5731" i="26"/>
  <c r="F5732" i="26"/>
  <c r="F5733" i="26"/>
  <c r="F5734" i="26"/>
  <c r="F5735" i="26"/>
  <c r="F5736" i="26"/>
  <c r="F5737" i="26"/>
  <c r="F5738" i="26"/>
  <c r="F5739" i="26"/>
  <c r="F5740" i="26"/>
  <c r="F5741" i="26"/>
  <c r="F5742" i="26"/>
  <c r="F5743" i="26"/>
  <c r="F5744" i="26"/>
  <c r="F5745" i="26"/>
  <c r="F5746" i="26"/>
  <c r="F5747" i="26"/>
  <c r="F5748" i="26"/>
  <c r="F5749" i="26"/>
  <c r="F5750" i="26"/>
  <c r="F5751" i="26"/>
  <c r="F5752" i="26"/>
  <c r="F5753" i="26"/>
  <c r="F5754" i="26"/>
  <c r="F5755" i="26"/>
  <c r="F5756" i="26"/>
  <c r="F5757" i="26"/>
  <c r="F5758" i="26"/>
  <c r="F5759" i="26"/>
  <c r="F5760" i="26"/>
  <c r="F5761" i="26"/>
  <c r="F5762" i="26"/>
  <c r="F5763" i="26"/>
  <c r="F5764" i="26"/>
  <c r="F5765" i="26"/>
  <c r="F5766" i="26"/>
  <c r="F5767" i="26"/>
  <c r="F5768" i="26"/>
  <c r="F5769" i="26"/>
  <c r="F5770" i="26"/>
  <c r="F5771" i="26"/>
  <c r="F5772" i="26"/>
  <c r="F5773" i="26"/>
  <c r="F5774" i="26"/>
  <c r="F5775" i="26"/>
  <c r="F5776" i="26"/>
  <c r="F5777" i="26"/>
  <c r="F5778" i="26"/>
  <c r="F5779" i="26"/>
  <c r="F5780" i="26"/>
  <c r="F5781" i="26"/>
  <c r="F5782" i="26"/>
  <c r="F5783" i="26"/>
  <c r="F5784" i="26"/>
  <c r="F5785" i="26"/>
  <c r="F5786" i="26"/>
  <c r="F5787" i="26"/>
  <c r="F5788" i="26"/>
  <c r="F5789" i="26"/>
  <c r="F5790" i="26"/>
  <c r="F5791" i="26"/>
  <c r="F5792" i="26"/>
  <c r="F5793" i="26"/>
  <c r="F5794" i="26"/>
  <c r="F5795" i="26"/>
  <c r="F5796" i="26"/>
  <c r="F5797" i="26"/>
  <c r="F5798" i="26"/>
  <c r="F5799" i="26"/>
  <c r="F5800" i="26"/>
  <c r="F5801" i="26"/>
  <c r="F5802" i="26"/>
  <c r="F5803" i="26"/>
  <c r="F5804" i="26"/>
  <c r="F5805" i="26"/>
  <c r="F5806" i="26"/>
  <c r="F5807" i="26"/>
  <c r="F5808" i="26"/>
  <c r="F5809" i="26"/>
  <c r="F5810" i="26"/>
  <c r="F5811" i="26"/>
  <c r="F5812" i="26"/>
  <c r="F5813" i="26"/>
  <c r="F5814" i="26"/>
  <c r="F5815" i="26"/>
  <c r="F5816" i="26"/>
  <c r="F5817" i="26"/>
  <c r="F5818" i="26"/>
  <c r="F5819" i="26"/>
  <c r="F5820" i="26"/>
  <c r="F5821" i="26"/>
  <c r="F5822" i="26"/>
  <c r="F5823" i="26"/>
  <c r="F5824" i="26"/>
  <c r="F5825" i="26"/>
  <c r="F5826" i="26"/>
  <c r="F5827" i="26"/>
  <c r="F5828" i="26"/>
  <c r="F5829" i="26"/>
  <c r="F5830" i="26"/>
  <c r="F5831" i="26"/>
  <c r="F5832" i="26"/>
  <c r="F5833" i="26"/>
  <c r="F5834" i="26"/>
  <c r="F5835" i="26"/>
  <c r="F5836" i="26"/>
  <c r="F5837" i="26"/>
  <c r="F5838" i="26"/>
  <c r="F5839" i="26"/>
  <c r="F5840" i="26"/>
  <c r="F5841" i="26"/>
  <c r="F5842" i="26"/>
  <c r="F5843" i="26"/>
  <c r="F5844" i="26"/>
  <c r="F5845" i="26"/>
  <c r="F5846" i="26"/>
  <c r="F5847" i="26"/>
  <c r="F5848" i="26"/>
  <c r="F5849" i="26"/>
  <c r="F5850" i="26"/>
  <c r="F5851" i="26"/>
  <c r="F5852" i="26"/>
  <c r="F5853" i="26"/>
  <c r="F5854" i="26"/>
  <c r="F5855" i="26"/>
  <c r="F5856" i="26"/>
  <c r="F5857" i="26"/>
  <c r="F5858" i="26"/>
  <c r="F5859" i="26"/>
  <c r="F5860" i="26"/>
  <c r="F5861" i="26"/>
  <c r="F5862" i="26"/>
  <c r="F5863" i="26"/>
  <c r="F5864" i="26"/>
  <c r="F5865" i="26"/>
  <c r="F5866" i="26"/>
  <c r="F5867" i="26"/>
  <c r="F5868" i="26"/>
  <c r="F5869" i="26"/>
  <c r="F5870" i="26"/>
  <c r="F5871" i="26"/>
  <c r="F5872" i="26"/>
  <c r="F5873" i="26"/>
  <c r="F5874" i="26"/>
  <c r="F5875" i="26"/>
  <c r="F5876" i="26"/>
  <c r="F5877" i="26"/>
  <c r="F5878" i="26"/>
  <c r="F5879" i="26"/>
  <c r="F5880" i="26"/>
  <c r="F5881" i="26"/>
  <c r="F5882" i="26"/>
  <c r="F5883" i="26"/>
  <c r="F5884" i="26"/>
  <c r="F5885" i="26"/>
  <c r="F5886" i="26"/>
  <c r="F5887" i="26"/>
  <c r="F5888" i="26"/>
  <c r="F5889" i="26"/>
  <c r="F5890" i="26"/>
  <c r="F5891" i="26"/>
  <c r="F5892" i="26"/>
  <c r="F5893" i="26"/>
  <c r="F5894" i="26"/>
  <c r="F5895" i="26"/>
  <c r="F5896" i="26"/>
  <c r="F5897" i="26"/>
  <c r="F5898" i="26"/>
  <c r="F5899" i="26"/>
  <c r="F5900" i="26"/>
  <c r="F5901" i="26"/>
  <c r="F5902" i="26"/>
  <c r="F5903" i="26"/>
  <c r="F5904" i="26"/>
  <c r="F5905" i="26"/>
  <c r="F5906" i="26"/>
  <c r="F5907" i="26"/>
  <c r="F5908" i="26"/>
  <c r="F5909" i="26"/>
  <c r="F5910" i="26"/>
  <c r="F5911" i="26"/>
  <c r="F5912" i="26"/>
  <c r="F5913" i="26"/>
  <c r="F5914" i="26"/>
  <c r="F5915" i="26"/>
  <c r="F5916" i="26"/>
  <c r="F5917" i="26"/>
  <c r="F5918" i="26"/>
  <c r="F5919" i="26"/>
  <c r="F5920" i="26"/>
  <c r="F5921" i="26"/>
  <c r="F5922" i="26"/>
  <c r="F5923" i="26"/>
  <c r="F5924" i="26"/>
  <c r="F5925" i="26"/>
  <c r="F5926" i="26"/>
  <c r="F5927" i="26"/>
  <c r="F5928" i="26"/>
  <c r="F5929" i="26"/>
  <c r="F5930" i="26"/>
  <c r="F5931" i="26"/>
  <c r="F5932" i="26"/>
  <c r="F5933" i="26"/>
  <c r="F5934" i="26"/>
  <c r="F5935" i="26"/>
  <c r="F5936" i="26"/>
  <c r="F5937" i="26"/>
  <c r="F5938" i="26"/>
  <c r="F5939" i="26"/>
  <c r="F5940" i="26"/>
  <c r="F5941" i="26"/>
  <c r="F5942" i="26"/>
  <c r="F5943" i="26"/>
  <c r="F5944" i="26"/>
  <c r="F5945" i="26"/>
  <c r="F5946" i="26"/>
  <c r="F5947" i="26"/>
  <c r="F5948" i="26"/>
  <c r="F5949" i="26"/>
  <c r="F5950" i="26"/>
  <c r="F5951" i="26"/>
  <c r="F5952" i="26"/>
  <c r="F5953" i="26"/>
  <c r="F5954" i="26"/>
  <c r="F5955" i="26"/>
  <c r="F5956" i="26"/>
  <c r="F5957" i="26"/>
  <c r="F5958" i="26"/>
  <c r="F5959" i="26"/>
  <c r="F5960" i="26"/>
  <c r="F5961" i="26"/>
  <c r="F5962" i="26"/>
  <c r="F5963" i="26"/>
  <c r="F5964" i="26"/>
  <c r="F5965" i="26"/>
  <c r="F5966" i="26"/>
  <c r="F5967" i="26"/>
  <c r="F5968" i="26"/>
  <c r="F5969" i="26"/>
  <c r="F5970" i="26"/>
  <c r="F5971" i="26"/>
  <c r="F5972" i="26"/>
  <c r="F5973" i="26"/>
  <c r="F5974" i="26"/>
  <c r="F5975" i="26"/>
  <c r="F5976" i="26"/>
  <c r="F5977" i="26"/>
  <c r="F5978" i="26"/>
  <c r="F5979" i="26"/>
  <c r="F5980" i="26"/>
  <c r="F5981" i="26"/>
  <c r="F5982" i="26"/>
  <c r="F5983" i="26"/>
  <c r="F5984" i="26"/>
  <c r="F5985" i="26"/>
  <c r="F5986" i="26"/>
  <c r="F5987" i="26"/>
  <c r="F5988" i="26"/>
  <c r="F5989" i="26"/>
  <c r="F5990" i="26"/>
  <c r="F5991" i="26"/>
  <c r="F5992" i="26"/>
  <c r="F5993" i="26"/>
  <c r="F5994" i="26"/>
  <c r="F5995" i="26"/>
  <c r="F5996" i="26"/>
  <c r="F5997" i="26"/>
  <c r="F5998" i="26"/>
  <c r="F5999" i="26"/>
  <c r="F6000" i="26"/>
  <c r="F6001" i="26"/>
  <c r="F6002" i="26"/>
  <c r="F6003" i="26"/>
  <c r="F6004" i="26"/>
  <c r="F6005" i="26"/>
  <c r="F6006" i="26"/>
  <c r="F6007" i="26"/>
  <c r="F6008" i="26"/>
  <c r="F6009" i="26"/>
  <c r="F9" i="26"/>
  <c r="R10" i="19"/>
  <c r="V10" i="19"/>
  <c r="R11" i="19"/>
  <c r="V11" i="19"/>
  <c r="R12" i="19"/>
  <c r="V12" i="19"/>
  <c r="R13" i="19"/>
  <c r="V13" i="19"/>
  <c r="R14" i="19"/>
  <c r="V14" i="19"/>
  <c r="R15" i="19"/>
  <c r="V15" i="19"/>
  <c r="R16" i="19"/>
  <c r="V16" i="19"/>
  <c r="R17" i="19"/>
  <c r="V17" i="19"/>
  <c r="R18" i="19"/>
  <c r="V18" i="19"/>
  <c r="R19" i="19"/>
  <c r="V19" i="19"/>
  <c r="R20" i="19"/>
  <c r="V20" i="19"/>
  <c r="R21" i="19"/>
  <c r="V21" i="19"/>
  <c r="R22" i="19"/>
  <c r="V22" i="19"/>
  <c r="R23" i="19"/>
  <c r="V23" i="19"/>
  <c r="R24" i="19"/>
  <c r="V24" i="19"/>
  <c r="R25" i="19"/>
  <c r="V25" i="19"/>
  <c r="R26" i="19"/>
  <c r="V26" i="19"/>
  <c r="R27" i="19"/>
  <c r="V27" i="19"/>
  <c r="R28" i="19"/>
  <c r="V28" i="19"/>
  <c r="R29" i="19"/>
  <c r="V29" i="19"/>
  <c r="R30" i="19"/>
  <c r="V30" i="19"/>
  <c r="R31" i="19"/>
  <c r="V31" i="19"/>
  <c r="R32" i="19"/>
  <c r="V32" i="19"/>
  <c r="R33" i="19"/>
  <c r="V33" i="19"/>
  <c r="R34" i="19"/>
  <c r="V34" i="19"/>
  <c r="R35" i="19"/>
  <c r="V35" i="19"/>
  <c r="R36" i="19"/>
  <c r="V36" i="19"/>
  <c r="R37" i="19"/>
  <c r="V37" i="19"/>
  <c r="R38" i="19"/>
  <c r="V38" i="19"/>
  <c r="R39" i="19"/>
  <c r="V39" i="19"/>
  <c r="R40" i="19"/>
  <c r="V40" i="19"/>
  <c r="R41" i="19"/>
  <c r="V41" i="19"/>
  <c r="R42" i="19"/>
  <c r="V42" i="19"/>
  <c r="R43" i="19"/>
  <c r="V43" i="19"/>
  <c r="R44" i="19"/>
  <c r="V44" i="19"/>
  <c r="R45" i="19"/>
  <c r="V45" i="19"/>
  <c r="R46" i="19"/>
  <c r="V46" i="19"/>
  <c r="R47" i="19"/>
  <c r="V47" i="19"/>
  <c r="R48" i="19"/>
  <c r="V48" i="19"/>
  <c r="R49" i="19"/>
  <c r="V49" i="19"/>
  <c r="R50" i="19"/>
  <c r="V50" i="19"/>
  <c r="R51" i="19"/>
  <c r="V51" i="19"/>
  <c r="R52" i="19"/>
  <c r="V52" i="19"/>
  <c r="R53" i="19"/>
  <c r="V53" i="19"/>
  <c r="R54" i="19"/>
  <c r="V54" i="19"/>
  <c r="R55" i="19"/>
  <c r="V55" i="19"/>
  <c r="R56" i="19"/>
  <c r="V56" i="19"/>
  <c r="R57" i="19"/>
  <c r="V57" i="19"/>
  <c r="R58" i="19"/>
  <c r="V58" i="19"/>
  <c r="R59" i="19"/>
  <c r="V59" i="19"/>
  <c r="R60" i="19"/>
  <c r="V60" i="19"/>
  <c r="R61" i="19"/>
  <c r="V61" i="19"/>
  <c r="R62" i="19"/>
  <c r="V62" i="19"/>
  <c r="R63" i="19"/>
  <c r="V63" i="19"/>
  <c r="R64" i="19"/>
  <c r="V64" i="19"/>
  <c r="R65" i="19"/>
  <c r="V65" i="19"/>
  <c r="R66" i="19"/>
  <c r="V66" i="19"/>
  <c r="R67" i="19"/>
  <c r="V67" i="19"/>
  <c r="R68" i="19"/>
  <c r="V68" i="19"/>
  <c r="R69" i="19"/>
  <c r="V69" i="19"/>
  <c r="R70" i="19"/>
  <c r="V70" i="19"/>
  <c r="R71" i="19"/>
  <c r="V71" i="19"/>
  <c r="R72" i="19"/>
  <c r="V72" i="19"/>
  <c r="R73" i="19"/>
  <c r="V73" i="19"/>
  <c r="R74" i="19"/>
  <c r="V74" i="19"/>
  <c r="R75" i="19"/>
  <c r="V75" i="19"/>
  <c r="R76" i="19"/>
  <c r="V76" i="19"/>
  <c r="R77" i="19"/>
  <c r="V77" i="19"/>
  <c r="R78" i="19"/>
  <c r="V78" i="19"/>
  <c r="R79" i="19"/>
  <c r="V79" i="19"/>
  <c r="R80" i="19"/>
  <c r="V80" i="19"/>
  <c r="R81" i="19"/>
  <c r="V81" i="19"/>
  <c r="R82" i="19"/>
  <c r="V82" i="19"/>
  <c r="R83" i="19"/>
  <c r="V83" i="19"/>
  <c r="R84" i="19"/>
  <c r="V84" i="19"/>
  <c r="R85" i="19"/>
  <c r="V85" i="19"/>
  <c r="R86" i="19"/>
  <c r="V86" i="19"/>
  <c r="R87" i="19"/>
  <c r="V87" i="19"/>
  <c r="R88" i="19"/>
  <c r="V88" i="19"/>
  <c r="R89" i="19"/>
  <c r="V89" i="19"/>
  <c r="R90" i="19"/>
  <c r="V90" i="19"/>
  <c r="R91" i="19"/>
  <c r="V91" i="19"/>
  <c r="R92" i="19"/>
  <c r="V92" i="19"/>
  <c r="R93" i="19"/>
  <c r="V93" i="19"/>
  <c r="R94" i="19"/>
  <c r="V94" i="19"/>
  <c r="R95" i="19"/>
  <c r="V95" i="19"/>
  <c r="R96" i="19"/>
  <c r="V96" i="19"/>
  <c r="R97" i="19"/>
  <c r="V97" i="19"/>
  <c r="R98" i="19"/>
  <c r="V98" i="19"/>
  <c r="R99" i="19"/>
  <c r="V99" i="19"/>
  <c r="R100" i="19"/>
  <c r="V100" i="19"/>
  <c r="R101" i="19"/>
  <c r="V101" i="19"/>
  <c r="R102" i="19"/>
  <c r="V102" i="19"/>
  <c r="R103" i="19"/>
  <c r="V103" i="19"/>
  <c r="R104" i="19"/>
  <c r="V104" i="19"/>
  <c r="R105" i="19"/>
  <c r="V105" i="19"/>
  <c r="R106" i="19"/>
  <c r="V106" i="19"/>
  <c r="R107" i="19"/>
  <c r="V107" i="19"/>
  <c r="R108" i="19"/>
  <c r="V108" i="19"/>
  <c r="R109" i="19"/>
  <c r="V109" i="19"/>
  <c r="R110" i="19"/>
  <c r="V110" i="19"/>
  <c r="R111" i="19"/>
  <c r="V111" i="19"/>
  <c r="R112" i="19"/>
  <c r="V112" i="19"/>
  <c r="R113" i="19"/>
  <c r="V113" i="19"/>
  <c r="R114" i="19"/>
  <c r="V114" i="19"/>
  <c r="R115" i="19"/>
  <c r="V115" i="19"/>
  <c r="R116" i="19"/>
  <c r="V116" i="19"/>
  <c r="R117" i="19"/>
  <c r="V117" i="19"/>
  <c r="R118" i="19"/>
  <c r="V118" i="19"/>
  <c r="R119" i="19"/>
  <c r="V119" i="19"/>
  <c r="R120" i="19"/>
  <c r="V120" i="19"/>
  <c r="R121" i="19"/>
  <c r="V121" i="19"/>
  <c r="R122" i="19"/>
  <c r="V122" i="19"/>
  <c r="R123" i="19"/>
  <c r="V123" i="19"/>
  <c r="R124" i="19"/>
  <c r="V124" i="19"/>
  <c r="R125" i="19"/>
  <c r="V125" i="19"/>
  <c r="R126" i="19"/>
  <c r="V126" i="19"/>
  <c r="R127" i="19"/>
  <c r="V127" i="19"/>
  <c r="R128" i="19"/>
  <c r="V128" i="19"/>
  <c r="R129" i="19"/>
  <c r="V129" i="19"/>
  <c r="R130" i="19"/>
  <c r="V130" i="19"/>
  <c r="R131" i="19"/>
  <c r="V131" i="19"/>
  <c r="R132" i="19"/>
  <c r="V132" i="19"/>
  <c r="R133" i="19"/>
  <c r="V133" i="19"/>
  <c r="R134" i="19"/>
  <c r="V134" i="19"/>
  <c r="R135" i="19"/>
  <c r="V135" i="19"/>
  <c r="R136" i="19"/>
  <c r="V136" i="19"/>
  <c r="R137" i="19"/>
  <c r="V137" i="19"/>
  <c r="R138" i="19"/>
  <c r="V138" i="19"/>
  <c r="R139" i="19"/>
  <c r="V139" i="19"/>
  <c r="R140" i="19"/>
  <c r="V140" i="19"/>
  <c r="R141" i="19"/>
  <c r="V141" i="19"/>
  <c r="R142" i="19"/>
  <c r="V142" i="19"/>
  <c r="R143" i="19"/>
  <c r="V143" i="19"/>
  <c r="R144" i="19"/>
  <c r="V144" i="19"/>
  <c r="R145" i="19"/>
  <c r="V145" i="19"/>
  <c r="R146" i="19"/>
  <c r="V146" i="19"/>
  <c r="R147" i="19"/>
  <c r="V147" i="19"/>
  <c r="R148" i="19"/>
  <c r="V148" i="19"/>
  <c r="R149" i="19"/>
  <c r="V149" i="19"/>
  <c r="R150" i="19"/>
  <c r="V150" i="19"/>
  <c r="R151" i="19"/>
  <c r="V151" i="19"/>
  <c r="R152" i="19"/>
  <c r="V152" i="19"/>
  <c r="R153" i="19"/>
  <c r="V153" i="19"/>
  <c r="R154" i="19"/>
  <c r="V154" i="19"/>
  <c r="R155" i="19"/>
  <c r="V155" i="19"/>
  <c r="R156" i="19"/>
  <c r="V156" i="19"/>
  <c r="R157" i="19"/>
  <c r="V157" i="19"/>
  <c r="R158" i="19"/>
  <c r="V158" i="19"/>
  <c r="R159" i="19"/>
  <c r="V159" i="19"/>
  <c r="R160" i="19"/>
  <c r="V160" i="19"/>
  <c r="R161" i="19"/>
  <c r="V161" i="19"/>
  <c r="R162" i="19"/>
  <c r="V162" i="19"/>
  <c r="R163" i="19"/>
  <c r="V163" i="19"/>
  <c r="R164" i="19"/>
  <c r="V164" i="19"/>
  <c r="R165" i="19"/>
  <c r="V165" i="19"/>
  <c r="R166" i="19"/>
  <c r="V166" i="19"/>
  <c r="R167" i="19"/>
  <c r="V167" i="19"/>
  <c r="R168" i="19"/>
  <c r="V168" i="19"/>
  <c r="R169" i="19"/>
  <c r="V169" i="19"/>
  <c r="R170" i="19"/>
  <c r="V170" i="19"/>
  <c r="R171" i="19"/>
  <c r="V171" i="19"/>
  <c r="R172" i="19"/>
  <c r="V172" i="19"/>
  <c r="R173" i="19"/>
  <c r="V173" i="19"/>
  <c r="R174" i="19"/>
  <c r="V174" i="19"/>
  <c r="R175" i="19"/>
  <c r="V175" i="19"/>
  <c r="R176" i="19"/>
  <c r="V176" i="19"/>
  <c r="R177" i="19"/>
  <c r="V177" i="19"/>
  <c r="R178" i="19"/>
  <c r="V178" i="19"/>
  <c r="R179" i="19"/>
  <c r="V179" i="19"/>
  <c r="R180" i="19"/>
  <c r="V180" i="19"/>
  <c r="R181" i="19"/>
  <c r="V181" i="19"/>
  <c r="R182" i="19"/>
  <c r="V182" i="19"/>
  <c r="R183" i="19"/>
  <c r="V183" i="19"/>
  <c r="R184" i="19"/>
  <c r="V184" i="19"/>
  <c r="R185" i="19"/>
  <c r="V185" i="19"/>
  <c r="R186" i="19"/>
  <c r="V186" i="19"/>
  <c r="R187" i="19"/>
  <c r="V187" i="19"/>
  <c r="R188" i="19"/>
  <c r="V188" i="19"/>
  <c r="R189" i="19"/>
  <c r="V189" i="19"/>
  <c r="R190" i="19"/>
  <c r="V190" i="19"/>
  <c r="R191" i="19"/>
  <c r="V191" i="19"/>
  <c r="R192" i="19"/>
  <c r="V192" i="19"/>
  <c r="R193" i="19"/>
  <c r="V193" i="19"/>
  <c r="R194" i="19"/>
  <c r="V194" i="19"/>
  <c r="R195" i="19"/>
  <c r="V195" i="19"/>
  <c r="R196" i="19"/>
  <c r="V196" i="19"/>
  <c r="R197" i="19"/>
  <c r="V197" i="19"/>
  <c r="R198" i="19"/>
  <c r="V198" i="19"/>
  <c r="R199" i="19"/>
  <c r="V199" i="19"/>
  <c r="R200" i="19"/>
  <c r="V200" i="19"/>
  <c r="R201" i="19"/>
  <c r="V201" i="19"/>
  <c r="R202" i="19"/>
  <c r="V202" i="19"/>
  <c r="R203" i="19"/>
  <c r="V203" i="19"/>
  <c r="R204" i="19"/>
  <c r="V204" i="19"/>
  <c r="R205" i="19"/>
  <c r="V205" i="19"/>
  <c r="R206" i="19"/>
  <c r="V206" i="19"/>
  <c r="R207" i="19"/>
  <c r="V207" i="19"/>
  <c r="R208" i="19"/>
  <c r="V208" i="19"/>
  <c r="R209" i="19"/>
  <c r="V209" i="19"/>
  <c r="R210" i="19"/>
  <c r="V210" i="19"/>
  <c r="R211" i="19"/>
  <c r="V211" i="19"/>
  <c r="R212" i="19"/>
  <c r="V212" i="19"/>
  <c r="R213" i="19"/>
  <c r="V213" i="19"/>
  <c r="R214" i="19"/>
  <c r="V214" i="19"/>
  <c r="R215" i="19"/>
  <c r="V215" i="19"/>
  <c r="R216" i="19"/>
  <c r="V216" i="19"/>
  <c r="R217" i="19"/>
  <c r="V217" i="19"/>
  <c r="R218" i="19"/>
  <c r="V218" i="19"/>
  <c r="R219" i="19"/>
  <c r="V219" i="19"/>
  <c r="R220" i="19"/>
  <c r="V220" i="19"/>
  <c r="R221" i="19"/>
  <c r="V221" i="19"/>
  <c r="R222" i="19"/>
  <c r="V222" i="19"/>
  <c r="R223" i="19"/>
  <c r="V223" i="19"/>
  <c r="R224" i="19"/>
  <c r="V224" i="19"/>
  <c r="R225" i="19"/>
  <c r="V225" i="19"/>
  <c r="R226" i="19"/>
  <c r="V226" i="19"/>
  <c r="R227" i="19"/>
  <c r="V227" i="19"/>
  <c r="R228" i="19"/>
  <c r="V228" i="19"/>
  <c r="R229" i="19"/>
  <c r="V229" i="19"/>
  <c r="R230" i="19"/>
  <c r="V230" i="19"/>
  <c r="R231" i="19"/>
  <c r="V231" i="19"/>
  <c r="R232" i="19"/>
  <c r="V232" i="19"/>
  <c r="R233" i="19"/>
  <c r="V233" i="19"/>
  <c r="R234" i="19"/>
  <c r="V234" i="19"/>
  <c r="R235" i="19"/>
  <c r="V235" i="19"/>
  <c r="R236" i="19"/>
  <c r="V236" i="19"/>
  <c r="R237" i="19"/>
  <c r="V237" i="19"/>
  <c r="R238" i="19"/>
  <c r="V238" i="19"/>
  <c r="R239" i="19"/>
  <c r="V239" i="19"/>
  <c r="R240" i="19"/>
  <c r="V240" i="19"/>
  <c r="R241" i="19"/>
  <c r="V241" i="19"/>
  <c r="R242" i="19"/>
  <c r="V242" i="19"/>
  <c r="R243" i="19"/>
  <c r="V243" i="19"/>
  <c r="R244" i="19"/>
  <c r="V244" i="19"/>
  <c r="R245" i="19"/>
  <c r="V245" i="19"/>
  <c r="R246" i="19"/>
  <c r="V246" i="19"/>
  <c r="R247" i="19"/>
  <c r="V247" i="19"/>
  <c r="R248" i="19"/>
  <c r="V248" i="19"/>
  <c r="R249" i="19"/>
  <c r="V249" i="19"/>
  <c r="R250" i="19"/>
  <c r="V250" i="19"/>
  <c r="R251" i="19"/>
  <c r="V251" i="19"/>
  <c r="R252" i="19"/>
  <c r="V252" i="19"/>
  <c r="R253" i="19"/>
  <c r="V253" i="19"/>
  <c r="R254" i="19"/>
  <c r="V254" i="19"/>
  <c r="R255" i="19"/>
  <c r="V255" i="19"/>
  <c r="R256" i="19"/>
  <c r="V256" i="19"/>
  <c r="R257" i="19"/>
  <c r="V257" i="19"/>
  <c r="R258" i="19"/>
  <c r="V258" i="19"/>
  <c r="R259" i="19"/>
  <c r="V259" i="19"/>
  <c r="R260" i="19"/>
  <c r="V260" i="19"/>
  <c r="R261" i="19"/>
  <c r="V261" i="19"/>
  <c r="R262" i="19"/>
  <c r="V262" i="19"/>
  <c r="R263" i="19"/>
  <c r="V263" i="19"/>
  <c r="R264" i="19"/>
  <c r="V264" i="19"/>
  <c r="R265" i="19"/>
  <c r="V265" i="19"/>
  <c r="R266" i="19"/>
  <c r="V266" i="19"/>
  <c r="R267" i="19"/>
  <c r="V267" i="19"/>
  <c r="R268" i="19"/>
  <c r="V268" i="19"/>
  <c r="R269" i="19"/>
  <c r="V269" i="19"/>
  <c r="R270" i="19"/>
  <c r="V270" i="19"/>
  <c r="R271" i="19"/>
  <c r="V271" i="19"/>
  <c r="R272" i="19"/>
  <c r="V272" i="19"/>
  <c r="R273" i="19"/>
  <c r="V273" i="19"/>
  <c r="R274" i="19"/>
  <c r="V274" i="19"/>
  <c r="R275" i="19"/>
  <c r="V275" i="19"/>
  <c r="R276" i="19"/>
  <c r="V276" i="19"/>
  <c r="R277" i="19"/>
  <c r="V277" i="19"/>
  <c r="R278" i="19"/>
  <c r="V278" i="19"/>
  <c r="R279" i="19"/>
  <c r="V279" i="19"/>
  <c r="R280" i="19"/>
  <c r="V280" i="19"/>
  <c r="R281" i="19"/>
  <c r="V281" i="19"/>
  <c r="R282" i="19"/>
  <c r="V282" i="19"/>
  <c r="R283" i="19"/>
  <c r="V283" i="19"/>
  <c r="R284" i="19"/>
  <c r="V284" i="19"/>
  <c r="R285" i="19"/>
  <c r="V285" i="19"/>
  <c r="R286" i="19"/>
  <c r="V286" i="19"/>
  <c r="R287" i="19"/>
  <c r="V287" i="19"/>
  <c r="R288" i="19"/>
  <c r="V288" i="19"/>
  <c r="R289" i="19"/>
  <c r="V289" i="19"/>
  <c r="R290" i="19"/>
  <c r="V290" i="19"/>
  <c r="R291" i="19"/>
  <c r="V291" i="19"/>
  <c r="R292" i="19"/>
  <c r="V292" i="19"/>
  <c r="R293" i="19"/>
  <c r="V293" i="19"/>
  <c r="R294" i="19"/>
  <c r="V294" i="19"/>
  <c r="R295" i="19"/>
  <c r="V295" i="19"/>
  <c r="R296" i="19"/>
  <c r="V296" i="19"/>
  <c r="R297" i="19"/>
  <c r="V297" i="19"/>
  <c r="R298" i="19"/>
  <c r="V298" i="19"/>
  <c r="R299" i="19"/>
  <c r="V299" i="19"/>
  <c r="R300" i="19"/>
  <c r="V300" i="19"/>
  <c r="R301" i="19"/>
  <c r="V301" i="19"/>
  <c r="R302" i="19"/>
  <c r="V302" i="19"/>
  <c r="R303" i="19"/>
  <c r="V303" i="19"/>
  <c r="R304" i="19"/>
  <c r="V304" i="19"/>
  <c r="R305" i="19"/>
  <c r="V305" i="19"/>
  <c r="R306" i="19"/>
  <c r="V306" i="19"/>
  <c r="R307" i="19"/>
  <c r="V307" i="19"/>
  <c r="R308" i="19"/>
  <c r="V308" i="19"/>
  <c r="R309" i="19"/>
  <c r="V309" i="19"/>
  <c r="R310" i="19"/>
  <c r="V310" i="19"/>
  <c r="R311" i="19"/>
  <c r="V311" i="19"/>
  <c r="R312" i="19"/>
  <c r="V312" i="19"/>
  <c r="R313" i="19"/>
  <c r="V313" i="19"/>
  <c r="R314" i="19"/>
  <c r="V314" i="19"/>
  <c r="R315" i="19"/>
  <c r="V315" i="19"/>
  <c r="R316" i="19"/>
  <c r="V316" i="19"/>
  <c r="R317" i="19"/>
  <c r="V317" i="19"/>
  <c r="R318" i="19"/>
  <c r="V318" i="19"/>
  <c r="R319" i="19"/>
  <c r="V319" i="19"/>
  <c r="R320" i="19"/>
  <c r="V320" i="19"/>
  <c r="R321" i="19"/>
  <c r="V321" i="19"/>
  <c r="R322" i="19"/>
  <c r="V322" i="19"/>
  <c r="R323" i="19"/>
  <c r="V323" i="19"/>
  <c r="R324" i="19"/>
  <c r="V324" i="19"/>
  <c r="R325" i="19"/>
  <c r="V325" i="19"/>
  <c r="R326" i="19"/>
  <c r="V326" i="19"/>
  <c r="R327" i="19"/>
  <c r="V327" i="19"/>
  <c r="R328" i="19"/>
  <c r="V328" i="19"/>
  <c r="R329" i="19"/>
  <c r="V329" i="19"/>
  <c r="R330" i="19"/>
  <c r="V330" i="19"/>
  <c r="R331" i="19"/>
  <c r="V331" i="19"/>
  <c r="R332" i="19"/>
  <c r="V332" i="19"/>
  <c r="R333" i="19"/>
  <c r="V333" i="19"/>
  <c r="R334" i="19"/>
  <c r="V334" i="19"/>
  <c r="R335" i="19"/>
  <c r="V335" i="19"/>
  <c r="R336" i="19"/>
  <c r="V336" i="19"/>
  <c r="R337" i="19"/>
  <c r="V337" i="19"/>
  <c r="R338" i="19"/>
  <c r="V338" i="19"/>
  <c r="R339" i="19"/>
  <c r="V339" i="19"/>
  <c r="R340" i="19"/>
  <c r="V340" i="19"/>
  <c r="R341" i="19"/>
  <c r="V341" i="19"/>
  <c r="R342" i="19"/>
  <c r="V342" i="19"/>
  <c r="R343" i="19"/>
  <c r="V343" i="19"/>
  <c r="R344" i="19"/>
  <c r="V344" i="19"/>
  <c r="R345" i="19"/>
  <c r="V345" i="19"/>
  <c r="R346" i="19"/>
  <c r="V346" i="19"/>
  <c r="R347" i="19"/>
  <c r="V347" i="19"/>
  <c r="R348" i="19"/>
  <c r="V348" i="19"/>
  <c r="R349" i="19"/>
  <c r="V349" i="19"/>
  <c r="R350" i="19"/>
  <c r="V350" i="19"/>
  <c r="R351" i="19"/>
  <c r="V351" i="19"/>
  <c r="R352" i="19"/>
  <c r="V352" i="19"/>
  <c r="R353" i="19"/>
  <c r="V353" i="19"/>
  <c r="R354" i="19"/>
  <c r="V354" i="19"/>
  <c r="R355" i="19"/>
  <c r="V355" i="19"/>
  <c r="R356" i="19"/>
  <c r="V356" i="19"/>
  <c r="R357" i="19"/>
  <c r="V357" i="19"/>
  <c r="R358" i="19"/>
  <c r="V358" i="19"/>
  <c r="R359" i="19"/>
  <c r="V359" i="19"/>
  <c r="R360" i="19"/>
  <c r="V360" i="19"/>
  <c r="R361" i="19"/>
  <c r="V361" i="19"/>
  <c r="R362" i="19"/>
  <c r="V362" i="19"/>
  <c r="R363" i="19"/>
  <c r="V363" i="19"/>
  <c r="R364" i="19"/>
  <c r="V364" i="19"/>
  <c r="R365" i="19"/>
  <c r="V365" i="19"/>
  <c r="R366" i="19"/>
  <c r="V366" i="19"/>
  <c r="R367" i="19"/>
  <c r="V367" i="19"/>
  <c r="R368" i="19"/>
  <c r="V368" i="19"/>
  <c r="R369" i="19"/>
  <c r="V369" i="19"/>
  <c r="R370" i="19"/>
  <c r="V370" i="19"/>
  <c r="R371" i="19"/>
  <c r="V371" i="19"/>
  <c r="R372" i="19"/>
  <c r="V372" i="19"/>
  <c r="R373" i="19"/>
  <c r="V373" i="19"/>
  <c r="R374" i="19"/>
  <c r="V374" i="19"/>
  <c r="R375" i="19"/>
  <c r="V375" i="19"/>
  <c r="R376" i="19"/>
  <c r="V376" i="19"/>
  <c r="R377" i="19"/>
  <c r="V377" i="19"/>
  <c r="R378" i="19"/>
  <c r="V378" i="19"/>
  <c r="R379" i="19"/>
  <c r="V379" i="19"/>
  <c r="R380" i="19"/>
  <c r="V380" i="19"/>
  <c r="R381" i="19"/>
  <c r="V381" i="19"/>
  <c r="R382" i="19"/>
  <c r="V382" i="19"/>
  <c r="R383" i="19"/>
  <c r="V383" i="19"/>
  <c r="R384" i="19"/>
  <c r="V384" i="19"/>
  <c r="R385" i="19"/>
  <c r="V385" i="19"/>
  <c r="R386" i="19"/>
  <c r="V386" i="19"/>
  <c r="R387" i="19"/>
  <c r="V387" i="19"/>
  <c r="R388" i="19"/>
  <c r="V388" i="19"/>
  <c r="R389" i="19"/>
  <c r="V389" i="19"/>
  <c r="R390" i="19"/>
  <c r="V390" i="19"/>
  <c r="R391" i="19"/>
  <c r="V391" i="19"/>
  <c r="R392" i="19"/>
  <c r="V392" i="19"/>
  <c r="R393" i="19"/>
  <c r="V393" i="19"/>
  <c r="R394" i="19"/>
  <c r="V394" i="19"/>
  <c r="R395" i="19"/>
  <c r="V395" i="19"/>
  <c r="R396" i="19"/>
  <c r="V396" i="19"/>
  <c r="R397" i="19"/>
  <c r="V397" i="19"/>
  <c r="R398" i="19"/>
  <c r="V398" i="19"/>
  <c r="R399" i="19"/>
  <c r="V399" i="19"/>
  <c r="R400" i="19"/>
  <c r="V400" i="19"/>
  <c r="R401" i="19"/>
  <c r="V401" i="19"/>
  <c r="R402" i="19"/>
  <c r="V402" i="19"/>
  <c r="R403" i="19"/>
  <c r="V403" i="19"/>
  <c r="R404" i="19"/>
  <c r="V404" i="19"/>
  <c r="R405" i="19"/>
  <c r="V405" i="19"/>
  <c r="R406" i="19"/>
  <c r="V406" i="19"/>
  <c r="R407" i="19"/>
  <c r="V407" i="19"/>
  <c r="R408" i="19"/>
  <c r="V408" i="19"/>
  <c r="R409" i="19"/>
  <c r="V409" i="19"/>
  <c r="R410" i="19"/>
  <c r="V410" i="19"/>
  <c r="R411" i="19"/>
  <c r="V411" i="19"/>
  <c r="R412" i="19"/>
  <c r="V412" i="19"/>
  <c r="R413" i="19"/>
  <c r="V413" i="19"/>
  <c r="R414" i="19"/>
  <c r="V414" i="19"/>
  <c r="R415" i="19"/>
  <c r="V415" i="19"/>
  <c r="R416" i="19"/>
  <c r="V416" i="19"/>
  <c r="R417" i="19"/>
  <c r="V417" i="19"/>
  <c r="R418" i="19"/>
  <c r="V418" i="19"/>
  <c r="R419" i="19"/>
  <c r="V419" i="19"/>
  <c r="R420" i="19"/>
  <c r="V420" i="19"/>
  <c r="R421" i="19"/>
  <c r="V421" i="19"/>
  <c r="R422" i="19"/>
  <c r="V422" i="19"/>
  <c r="R423" i="19"/>
  <c r="V423" i="19"/>
  <c r="R424" i="19"/>
  <c r="V424" i="19"/>
  <c r="R425" i="19"/>
  <c r="V425" i="19"/>
  <c r="R426" i="19"/>
  <c r="V426" i="19"/>
  <c r="R427" i="19"/>
  <c r="V427" i="19"/>
  <c r="R428" i="19"/>
  <c r="V428" i="19"/>
  <c r="R429" i="19"/>
  <c r="V429" i="19"/>
  <c r="R430" i="19"/>
  <c r="V430" i="19"/>
  <c r="R431" i="19"/>
  <c r="V431" i="19"/>
  <c r="R432" i="19"/>
  <c r="V432" i="19"/>
  <c r="R433" i="19"/>
  <c r="V433" i="19"/>
  <c r="R434" i="19"/>
  <c r="V434" i="19"/>
  <c r="R435" i="19"/>
  <c r="V435" i="19"/>
  <c r="R436" i="19"/>
  <c r="V436" i="19"/>
  <c r="R437" i="19"/>
  <c r="V437" i="19"/>
  <c r="R438" i="19"/>
  <c r="V438" i="19"/>
  <c r="R439" i="19"/>
  <c r="V439" i="19"/>
  <c r="R440" i="19"/>
  <c r="V440" i="19"/>
  <c r="R441" i="19"/>
  <c r="V441" i="19"/>
  <c r="R442" i="19"/>
  <c r="V442" i="19"/>
  <c r="R443" i="19"/>
  <c r="V443" i="19"/>
  <c r="R444" i="19"/>
  <c r="V444" i="19"/>
  <c r="R445" i="19"/>
  <c r="V445" i="19"/>
  <c r="R446" i="19"/>
  <c r="V446" i="19"/>
  <c r="R447" i="19"/>
  <c r="V447" i="19"/>
  <c r="R448" i="19"/>
  <c r="V448" i="19"/>
  <c r="R449" i="19"/>
  <c r="V449" i="19"/>
  <c r="R450" i="19"/>
  <c r="V450" i="19"/>
  <c r="R451" i="19"/>
  <c r="V451" i="19"/>
  <c r="R452" i="19"/>
  <c r="V452" i="19"/>
  <c r="R453" i="19"/>
  <c r="V453" i="19"/>
  <c r="R454" i="19"/>
  <c r="V454" i="19"/>
  <c r="R455" i="19"/>
  <c r="V455" i="19"/>
  <c r="R456" i="19"/>
  <c r="V456" i="19"/>
  <c r="R457" i="19"/>
  <c r="V457" i="19"/>
  <c r="R458" i="19"/>
  <c r="V458" i="19"/>
  <c r="R459" i="19"/>
  <c r="V459" i="19"/>
  <c r="R460" i="19"/>
  <c r="V460" i="19"/>
  <c r="R461" i="19"/>
  <c r="V461" i="19"/>
  <c r="R462" i="19"/>
  <c r="V462" i="19"/>
  <c r="R463" i="19"/>
  <c r="V463" i="19"/>
  <c r="R464" i="19"/>
  <c r="V464" i="19"/>
  <c r="R465" i="19"/>
  <c r="V465" i="19"/>
  <c r="R466" i="19"/>
  <c r="V466" i="19"/>
  <c r="R467" i="19"/>
  <c r="V467" i="19"/>
  <c r="R468" i="19"/>
  <c r="V468" i="19"/>
  <c r="R469" i="19"/>
  <c r="V469" i="19"/>
  <c r="R470" i="19"/>
  <c r="V470" i="19"/>
  <c r="R471" i="19"/>
  <c r="V471" i="19"/>
  <c r="R472" i="19"/>
  <c r="V472" i="19"/>
  <c r="R473" i="19"/>
  <c r="V473" i="19"/>
  <c r="R474" i="19"/>
  <c r="V474" i="19"/>
  <c r="R475" i="19"/>
  <c r="V475" i="19"/>
  <c r="R476" i="19"/>
  <c r="V476" i="19"/>
  <c r="R477" i="19"/>
  <c r="V477" i="19"/>
  <c r="R478" i="19"/>
  <c r="V478" i="19"/>
  <c r="R479" i="19"/>
  <c r="V479" i="19"/>
  <c r="R480" i="19"/>
  <c r="V480" i="19"/>
  <c r="R481" i="19"/>
  <c r="V481" i="19"/>
  <c r="R482" i="19"/>
  <c r="V482" i="19"/>
  <c r="R483" i="19"/>
  <c r="V483" i="19"/>
  <c r="R484" i="19"/>
  <c r="V484" i="19"/>
  <c r="R485" i="19"/>
  <c r="V485" i="19"/>
  <c r="R486" i="19"/>
  <c r="V486" i="19"/>
  <c r="R487" i="19"/>
  <c r="V487" i="19"/>
  <c r="R488" i="19"/>
  <c r="V488" i="19"/>
  <c r="R489" i="19"/>
  <c r="V489" i="19"/>
  <c r="R490" i="19"/>
  <c r="V490" i="19"/>
  <c r="R491" i="19"/>
  <c r="V491" i="19"/>
  <c r="R492" i="19"/>
  <c r="V492" i="19"/>
  <c r="R493" i="19"/>
  <c r="V493" i="19"/>
  <c r="R494" i="19"/>
  <c r="V494" i="19"/>
  <c r="R495" i="19"/>
  <c r="V495" i="19"/>
  <c r="R496" i="19"/>
  <c r="V496" i="19"/>
  <c r="R497" i="19"/>
  <c r="V497" i="19"/>
  <c r="R498" i="19"/>
  <c r="V498" i="19"/>
  <c r="R499" i="19"/>
  <c r="V499" i="19"/>
  <c r="R500" i="19"/>
  <c r="V500" i="19"/>
  <c r="R501" i="19"/>
  <c r="V501" i="19"/>
  <c r="R502" i="19"/>
  <c r="V502" i="19"/>
  <c r="R503" i="19"/>
  <c r="V503" i="19"/>
  <c r="R504" i="19"/>
  <c r="V504" i="19"/>
  <c r="R505" i="19"/>
  <c r="V505" i="19"/>
  <c r="R506" i="19"/>
  <c r="V506" i="19"/>
  <c r="R507" i="19"/>
  <c r="V507" i="19"/>
  <c r="R508" i="19"/>
  <c r="V508" i="19"/>
  <c r="R509" i="19"/>
  <c r="V509" i="19"/>
  <c r="R510" i="19"/>
  <c r="V510" i="19"/>
  <c r="R511" i="19"/>
  <c r="V511" i="19"/>
  <c r="R512" i="19"/>
  <c r="V512" i="19"/>
  <c r="R513" i="19"/>
  <c r="V513" i="19"/>
  <c r="R514" i="19"/>
  <c r="V514" i="19"/>
  <c r="R515" i="19"/>
  <c r="V515" i="19"/>
  <c r="R516" i="19"/>
  <c r="V516" i="19"/>
  <c r="R517" i="19"/>
  <c r="V517" i="19"/>
  <c r="R518" i="19"/>
  <c r="V518" i="19"/>
  <c r="R519" i="19"/>
  <c r="V519" i="19"/>
  <c r="R520" i="19"/>
  <c r="V520" i="19"/>
  <c r="R521" i="19"/>
  <c r="V521" i="19"/>
  <c r="R522" i="19"/>
  <c r="V522" i="19"/>
  <c r="R523" i="19"/>
  <c r="V523" i="19"/>
  <c r="R524" i="19"/>
  <c r="V524" i="19"/>
  <c r="R525" i="19"/>
  <c r="V525" i="19"/>
  <c r="R526" i="19"/>
  <c r="V526" i="19"/>
  <c r="R527" i="19"/>
  <c r="V527" i="19"/>
  <c r="R528" i="19"/>
  <c r="V528" i="19"/>
  <c r="R529" i="19"/>
  <c r="V529" i="19"/>
  <c r="R530" i="19"/>
  <c r="V530" i="19"/>
  <c r="R531" i="19"/>
  <c r="V531" i="19"/>
  <c r="R532" i="19"/>
  <c r="V532" i="19"/>
  <c r="R533" i="19"/>
  <c r="V533" i="19"/>
  <c r="R534" i="19"/>
  <c r="V534" i="19"/>
  <c r="R535" i="19"/>
  <c r="V535" i="19"/>
  <c r="R536" i="19"/>
  <c r="V536" i="19"/>
  <c r="R537" i="19"/>
  <c r="V537" i="19"/>
  <c r="R538" i="19"/>
  <c r="V538" i="19"/>
  <c r="R539" i="19"/>
  <c r="V539" i="19"/>
  <c r="R540" i="19"/>
  <c r="V540" i="19"/>
  <c r="R541" i="19"/>
  <c r="V541" i="19"/>
  <c r="R542" i="19"/>
  <c r="V542" i="19"/>
  <c r="R543" i="19"/>
  <c r="V543" i="19"/>
  <c r="R544" i="19"/>
  <c r="V544" i="19"/>
  <c r="R545" i="19"/>
  <c r="V545" i="19"/>
  <c r="R546" i="19"/>
  <c r="V546" i="19"/>
  <c r="R547" i="19"/>
  <c r="V547" i="19"/>
  <c r="R548" i="19"/>
  <c r="V548" i="19"/>
  <c r="R549" i="19"/>
  <c r="V549" i="19"/>
  <c r="R550" i="19"/>
  <c r="V550" i="19"/>
  <c r="R551" i="19"/>
  <c r="V551" i="19"/>
  <c r="R552" i="19"/>
  <c r="V552" i="19"/>
  <c r="R553" i="19"/>
  <c r="V553" i="19"/>
  <c r="R554" i="19"/>
  <c r="V554" i="19"/>
  <c r="R555" i="19"/>
  <c r="V555" i="19"/>
  <c r="R556" i="19"/>
  <c r="V556" i="19"/>
  <c r="R557" i="19"/>
  <c r="V557" i="19"/>
  <c r="R558" i="19"/>
  <c r="V558" i="19"/>
  <c r="R559" i="19"/>
  <c r="V559" i="19"/>
  <c r="R560" i="19"/>
  <c r="V560" i="19"/>
  <c r="R561" i="19"/>
  <c r="V561" i="19"/>
  <c r="R562" i="19"/>
  <c r="V562" i="19"/>
  <c r="R563" i="19"/>
  <c r="V563" i="19"/>
  <c r="R564" i="19"/>
  <c r="V564" i="19"/>
  <c r="R565" i="19"/>
  <c r="V565" i="19"/>
  <c r="R566" i="19"/>
  <c r="V566" i="19"/>
  <c r="R567" i="19"/>
  <c r="V567" i="19"/>
  <c r="R568" i="19"/>
  <c r="V568" i="19"/>
  <c r="R569" i="19"/>
  <c r="V569" i="19"/>
  <c r="R570" i="19"/>
  <c r="V570" i="19"/>
  <c r="R571" i="19"/>
  <c r="V571" i="19"/>
  <c r="R572" i="19"/>
  <c r="V572" i="19"/>
  <c r="R573" i="19"/>
  <c r="V573" i="19"/>
  <c r="R574" i="19"/>
  <c r="V574" i="19"/>
  <c r="R575" i="19"/>
  <c r="V575" i="19"/>
  <c r="R576" i="19"/>
  <c r="V576" i="19"/>
  <c r="R577" i="19"/>
  <c r="V577" i="19"/>
  <c r="R578" i="19"/>
  <c r="V578" i="19"/>
  <c r="R579" i="19"/>
  <c r="V579" i="19"/>
  <c r="R580" i="19"/>
  <c r="V580" i="19"/>
  <c r="R581" i="19"/>
  <c r="V581" i="19"/>
  <c r="R582" i="19"/>
  <c r="V582" i="19"/>
  <c r="R583" i="19"/>
  <c r="V583" i="19"/>
  <c r="R584" i="19"/>
  <c r="V584" i="19"/>
  <c r="R585" i="19"/>
  <c r="V585" i="19"/>
  <c r="R586" i="19"/>
  <c r="V586" i="19"/>
  <c r="R587" i="19"/>
  <c r="V587" i="19"/>
  <c r="R588" i="19"/>
  <c r="V588" i="19"/>
  <c r="R589" i="19"/>
  <c r="V589" i="19"/>
  <c r="R590" i="19"/>
  <c r="V590" i="19"/>
  <c r="R591" i="19"/>
  <c r="V591" i="19"/>
  <c r="R592" i="19"/>
  <c r="V592" i="19"/>
  <c r="R593" i="19"/>
  <c r="V593" i="19"/>
  <c r="R594" i="19"/>
  <c r="V594" i="19"/>
  <c r="R595" i="19"/>
  <c r="V595" i="19"/>
  <c r="R596" i="19"/>
  <c r="V596" i="19"/>
  <c r="R597" i="19"/>
  <c r="V597" i="19"/>
  <c r="R598" i="19"/>
  <c r="V598" i="19"/>
  <c r="R599" i="19"/>
  <c r="V599" i="19"/>
  <c r="R600" i="19"/>
  <c r="V600" i="19"/>
  <c r="R601" i="19"/>
  <c r="V601" i="19"/>
  <c r="R602" i="19"/>
  <c r="V602" i="19"/>
  <c r="R603" i="19"/>
  <c r="V603" i="19"/>
  <c r="R604" i="19"/>
  <c r="V604" i="19"/>
  <c r="R605" i="19"/>
  <c r="V605" i="19"/>
  <c r="R606" i="19"/>
  <c r="V606" i="19"/>
  <c r="R607" i="19"/>
  <c r="V607" i="19"/>
  <c r="R608" i="19"/>
  <c r="V608" i="19"/>
  <c r="R609" i="19"/>
  <c r="V609" i="19"/>
  <c r="R610" i="19"/>
  <c r="V610" i="19"/>
  <c r="R611" i="19"/>
  <c r="V611" i="19"/>
  <c r="R612" i="19"/>
  <c r="V612" i="19"/>
  <c r="R613" i="19"/>
  <c r="V613" i="19"/>
  <c r="R614" i="19"/>
  <c r="V614" i="19"/>
  <c r="R615" i="19"/>
  <c r="V615" i="19"/>
  <c r="R616" i="19"/>
  <c r="V616" i="19"/>
  <c r="R617" i="19"/>
  <c r="V617" i="19"/>
  <c r="R618" i="19"/>
  <c r="V618" i="19"/>
  <c r="R619" i="19"/>
  <c r="V619" i="19"/>
  <c r="R620" i="19"/>
  <c r="V620" i="19"/>
  <c r="R621" i="19"/>
  <c r="V621" i="19"/>
  <c r="R622" i="19"/>
  <c r="V622" i="19"/>
  <c r="R623" i="19"/>
  <c r="V623" i="19"/>
  <c r="R624" i="19"/>
  <c r="V624" i="19"/>
  <c r="R625" i="19"/>
  <c r="V625" i="19"/>
  <c r="R626" i="19"/>
  <c r="V626" i="19"/>
  <c r="R627" i="19"/>
  <c r="V627" i="19"/>
  <c r="R628" i="19"/>
  <c r="V628" i="19"/>
  <c r="R629" i="19"/>
  <c r="V629" i="19"/>
  <c r="R630" i="19"/>
  <c r="V630" i="19"/>
  <c r="R631" i="19"/>
  <c r="V631" i="19"/>
  <c r="R632" i="19"/>
  <c r="V632" i="19"/>
  <c r="R633" i="19"/>
  <c r="V633" i="19"/>
  <c r="R634" i="19"/>
  <c r="V634" i="19"/>
  <c r="R635" i="19"/>
  <c r="V635" i="19"/>
  <c r="R636" i="19"/>
  <c r="V636" i="19"/>
  <c r="R637" i="19"/>
  <c r="V637" i="19"/>
  <c r="R638" i="19"/>
  <c r="V638" i="19"/>
  <c r="R639" i="19"/>
  <c r="V639" i="19"/>
  <c r="R640" i="19"/>
  <c r="V640" i="19"/>
  <c r="R641" i="19"/>
  <c r="V641" i="19"/>
  <c r="R642" i="19"/>
  <c r="V642" i="19"/>
  <c r="R643" i="19"/>
  <c r="V643" i="19"/>
  <c r="R644" i="19"/>
  <c r="V644" i="19"/>
  <c r="R645" i="19"/>
  <c r="V645" i="19"/>
  <c r="R646" i="19"/>
  <c r="V646" i="19"/>
  <c r="R647" i="19"/>
  <c r="V647" i="19"/>
  <c r="R648" i="19"/>
  <c r="V648" i="19"/>
  <c r="R649" i="19"/>
  <c r="V649" i="19"/>
  <c r="R650" i="19"/>
  <c r="V650" i="19"/>
  <c r="R651" i="19"/>
  <c r="V651" i="19"/>
  <c r="R652" i="19"/>
  <c r="V652" i="19"/>
  <c r="R653" i="19"/>
  <c r="V653" i="19"/>
  <c r="R654" i="19"/>
  <c r="V654" i="19"/>
  <c r="R655" i="19"/>
  <c r="V655" i="19"/>
  <c r="R656" i="19"/>
  <c r="V656" i="19"/>
  <c r="R657" i="19"/>
  <c r="V657" i="19"/>
  <c r="R658" i="19"/>
  <c r="V658" i="19"/>
  <c r="R659" i="19"/>
  <c r="V659" i="19"/>
  <c r="R660" i="19"/>
  <c r="V660" i="19"/>
  <c r="R661" i="19"/>
  <c r="V661" i="19"/>
  <c r="R662" i="19"/>
  <c r="V662" i="19"/>
  <c r="R663" i="19"/>
  <c r="V663" i="19"/>
  <c r="R664" i="19"/>
  <c r="V664" i="19"/>
  <c r="R665" i="19"/>
  <c r="V665" i="19"/>
  <c r="R666" i="19"/>
  <c r="V666" i="19"/>
  <c r="R667" i="19"/>
  <c r="V667" i="19"/>
  <c r="R668" i="19"/>
  <c r="V668" i="19"/>
  <c r="R669" i="19"/>
  <c r="V669" i="19"/>
  <c r="R670" i="19"/>
  <c r="V670" i="19"/>
  <c r="R671" i="19"/>
  <c r="V671" i="19"/>
  <c r="R672" i="19"/>
  <c r="V672" i="19"/>
  <c r="R673" i="19"/>
  <c r="V673" i="19"/>
  <c r="R674" i="19"/>
  <c r="V674" i="19"/>
  <c r="R675" i="19"/>
  <c r="V675" i="19"/>
  <c r="R676" i="19"/>
  <c r="V676" i="19"/>
  <c r="R677" i="19"/>
  <c r="V677" i="19"/>
  <c r="R678" i="19"/>
  <c r="V678" i="19"/>
  <c r="R679" i="19"/>
  <c r="V679" i="19"/>
  <c r="R680" i="19"/>
  <c r="V680" i="19"/>
  <c r="R681" i="19"/>
  <c r="V681" i="19"/>
  <c r="R682" i="19"/>
  <c r="V682" i="19"/>
  <c r="R683" i="19"/>
  <c r="V683" i="19"/>
  <c r="R684" i="19"/>
  <c r="V684" i="19"/>
  <c r="R685" i="19"/>
  <c r="V685" i="19"/>
  <c r="R686" i="19"/>
  <c r="V686" i="19"/>
  <c r="R687" i="19"/>
  <c r="V687" i="19"/>
  <c r="R688" i="19"/>
  <c r="V688" i="19"/>
  <c r="R689" i="19"/>
  <c r="V689" i="19"/>
  <c r="R690" i="19"/>
  <c r="V690" i="19"/>
  <c r="R691" i="19"/>
  <c r="V691" i="19"/>
  <c r="R692" i="19"/>
  <c r="V692" i="19"/>
  <c r="R693" i="19"/>
  <c r="V693" i="19"/>
  <c r="R694" i="19"/>
  <c r="V694" i="19"/>
  <c r="R695" i="19"/>
  <c r="V695" i="19"/>
  <c r="R696" i="19"/>
  <c r="V696" i="19"/>
  <c r="R697" i="19"/>
  <c r="V697" i="19"/>
  <c r="R698" i="19"/>
  <c r="V698" i="19"/>
  <c r="R699" i="19"/>
  <c r="V699" i="19"/>
  <c r="R700" i="19"/>
  <c r="V700" i="19"/>
  <c r="R701" i="19"/>
  <c r="V701" i="19"/>
  <c r="R702" i="19"/>
  <c r="V702" i="19"/>
  <c r="R703" i="19"/>
  <c r="V703" i="19"/>
  <c r="R704" i="19"/>
  <c r="V704" i="19"/>
  <c r="R705" i="19"/>
  <c r="V705" i="19"/>
  <c r="R706" i="19"/>
  <c r="V706" i="19"/>
  <c r="R707" i="19"/>
  <c r="V707" i="19"/>
  <c r="R708" i="19"/>
  <c r="V708" i="19"/>
  <c r="R709" i="19"/>
  <c r="V709" i="19"/>
  <c r="R710" i="19"/>
  <c r="V710" i="19"/>
  <c r="R711" i="19"/>
  <c r="V711" i="19"/>
  <c r="R712" i="19"/>
  <c r="V712" i="19"/>
  <c r="R713" i="19"/>
  <c r="V713" i="19"/>
  <c r="R714" i="19"/>
  <c r="V714" i="19"/>
  <c r="R715" i="19"/>
  <c r="V715" i="19"/>
  <c r="R716" i="19"/>
  <c r="V716" i="19"/>
  <c r="R717" i="19"/>
  <c r="V717" i="19"/>
  <c r="R718" i="19"/>
  <c r="V718" i="19"/>
  <c r="R719" i="19"/>
  <c r="V719" i="19"/>
  <c r="R720" i="19"/>
  <c r="V720" i="19"/>
  <c r="R721" i="19"/>
  <c r="V721" i="19"/>
  <c r="R722" i="19"/>
  <c r="V722" i="19"/>
  <c r="R723" i="19"/>
  <c r="V723" i="19"/>
  <c r="R724" i="19"/>
  <c r="V724" i="19"/>
  <c r="R725" i="19"/>
  <c r="V725" i="19"/>
  <c r="R726" i="19"/>
  <c r="V726" i="19"/>
  <c r="R727" i="19"/>
  <c r="V727" i="19"/>
  <c r="R728" i="19"/>
  <c r="V728" i="19"/>
  <c r="R729" i="19"/>
  <c r="V729" i="19"/>
  <c r="R730" i="19"/>
  <c r="V730" i="19"/>
  <c r="R731" i="19"/>
  <c r="V731" i="19"/>
  <c r="R732" i="19"/>
  <c r="V732" i="19"/>
  <c r="R733" i="19"/>
  <c r="V733" i="19"/>
  <c r="R734" i="19"/>
  <c r="V734" i="19"/>
  <c r="R735" i="19"/>
  <c r="V735" i="19"/>
  <c r="R736" i="19"/>
  <c r="V736" i="19"/>
  <c r="R737" i="19"/>
  <c r="V737" i="19"/>
  <c r="R738" i="19"/>
  <c r="V738" i="19"/>
  <c r="R739" i="19"/>
  <c r="V739" i="19"/>
  <c r="R740" i="19"/>
  <c r="V740" i="19"/>
  <c r="R741" i="19"/>
  <c r="V741" i="19"/>
  <c r="R742" i="19"/>
  <c r="V742" i="19"/>
  <c r="R743" i="19"/>
  <c r="V743" i="19"/>
  <c r="R744" i="19"/>
  <c r="V744" i="19"/>
  <c r="R745" i="19"/>
  <c r="V745" i="19"/>
  <c r="R746" i="19"/>
  <c r="V746" i="19"/>
  <c r="R747" i="19"/>
  <c r="V747" i="19"/>
  <c r="R748" i="19"/>
  <c r="V748" i="19"/>
  <c r="R749" i="19"/>
  <c r="V749" i="19"/>
  <c r="R750" i="19"/>
  <c r="V750" i="19"/>
  <c r="R751" i="19"/>
  <c r="V751" i="19"/>
  <c r="R752" i="19"/>
  <c r="V752" i="19"/>
  <c r="R753" i="19"/>
  <c r="V753" i="19"/>
  <c r="R754" i="19"/>
  <c r="V754" i="19"/>
  <c r="R755" i="19"/>
  <c r="V755" i="19"/>
  <c r="R756" i="19"/>
  <c r="V756" i="19"/>
  <c r="R757" i="19"/>
  <c r="V757" i="19"/>
  <c r="R758" i="19"/>
  <c r="V758" i="19"/>
  <c r="R759" i="19"/>
  <c r="V759" i="19"/>
  <c r="R760" i="19"/>
  <c r="V760" i="19"/>
  <c r="R761" i="19"/>
  <c r="V761" i="19"/>
  <c r="R762" i="19"/>
  <c r="V762" i="19"/>
  <c r="R763" i="19"/>
  <c r="V763" i="19"/>
  <c r="R764" i="19"/>
  <c r="V764" i="19"/>
  <c r="R765" i="19"/>
  <c r="V765" i="19"/>
  <c r="R766" i="19"/>
  <c r="V766" i="19"/>
  <c r="R767" i="19"/>
  <c r="V767" i="19"/>
  <c r="R768" i="19"/>
  <c r="V768" i="19"/>
  <c r="R769" i="19"/>
  <c r="V769" i="19"/>
  <c r="R770" i="19"/>
  <c r="V770" i="19"/>
  <c r="R771" i="19"/>
  <c r="V771" i="19"/>
  <c r="R772" i="19"/>
  <c r="V772" i="19"/>
  <c r="R773" i="19"/>
  <c r="V773" i="19"/>
  <c r="R774" i="19"/>
  <c r="V774" i="19"/>
  <c r="R775" i="19"/>
  <c r="V775" i="19"/>
  <c r="R776" i="19"/>
  <c r="V776" i="19"/>
  <c r="R777" i="19"/>
  <c r="V777" i="19"/>
  <c r="R778" i="19"/>
  <c r="V778" i="19"/>
  <c r="R779" i="19"/>
  <c r="V779" i="19"/>
  <c r="R780" i="19"/>
  <c r="V780" i="19"/>
  <c r="R781" i="19"/>
  <c r="V781" i="19"/>
  <c r="R782" i="19"/>
  <c r="V782" i="19"/>
  <c r="R783" i="19"/>
  <c r="V783" i="19"/>
  <c r="R784" i="19"/>
  <c r="V784" i="19"/>
  <c r="R785" i="19"/>
  <c r="V785" i="19"/>
  <c r="R786" i="19"/>
  <c r="V786" i="19"/>
  <c r="R787" i="19"/>
  <c r="V787" i="19"/>
  <c r="R788" i="19"/>
  <c r="V788" i="19"/>
  <c r="R789" i="19"/>
  <c r="V789" i="19"/>
  <c r="R790" i="19"/>
  <c r="V790" i="19"/>
  <c r="R791" i="19"/>
  <c r="V791" i="19"/>
  <c r="R792" i="19"/>
  <c r="V792" i="19"/>
  <c r="R793" i="19"/>
  <c r="V793" i="19"/>
  <c r="R794" i="19"/>
  <c r="V794" i="19"/>
  <c r="R795" i="19"/>
  <c r="V795" i="19"/>
  <c r="R796" i="19"/>
  <c r="V796" i="19"/>
  <c r="R797" i="19"/>
  <c r="V797" i="19"/>
  <c r="R798" i="19"/>
  <c r="V798" i="19"/>
  <c r="R799" i="19"/>
  <c r="V799" i="19"/>
  <c r="R800" i="19"/>
  <c r="V800" i="19"/>
  <c r="R801" i="19"/>
  <c r="V801" i="19"/>
  <c r="R802" i="19"/>
  <c r="V802" i="19"/>
  <c r="R803" i="19"/>
  <c r="V803" i="19"/>
  <c r="R804" i="19"/>
  <c r="V804" i="19"/>
  <c r="R805" i="19"/>
  <c r="V805" i="19"/>
  <c r="R806" i="19"/>
  <c r="V806" i="19"/>
  <c r="R807" i="19"/>
  <c r="V807" i="19"/>
  <c r="R808" i="19"/>
  <c r="V808" i="19"/>
  <c r="R809" i="19"/>
  <c r="V809" i="19"/>
  <c r="R810" i="19"/>
  <c r="V810" i="19"/>
  <c r="R811" i="19"/>
  <c r="V811" i="19"/>
  <c r="R812" i="19"/>
  <c r="V812" i="19"/>
  <c r="R813" i="19"/>
  <c r="V813" i="19"/>
  <c r="R814" i="19"/>
  <c r="V814" i="19"/>
  <c r="R815" i="19"/>
  <c r="V815" i="19"/>
  <c r="R816" i="19"/>
  <c r="V816" i="19"/>
  <c r="R817" i="19"/>
  <c r="V817" i="19"/>
  <c r="R818" i="19"/>
  <c r="V818" i="19"/>
  <c r="R819" i="19"/>
  <c r="V819" i="19"/>
  <c r="R820" i="19"/>
  <c r="V820" i="19"/>
  <c r="R821" i="19"/>
  <c r="V821" i="19"/>
  <c r="R822" i="19"/>
  <c r="V822" i="19"/>
  <c r="R823" i="19"/>
  <c r="V823" i="19"/>
  <c r="R824" i="19"/>
  <c r="V824" i="19"/>
  <c r="R825" i="19"/>
  <c r="V825" i="19"/>
  <c r="R826" i="19"/>
  <c r="V826" i="19"/>
  <c r="R827" i="19"/>
  <c r="V827" i="19"/>
  <c r="R828" i="19"/>
  <c r="V828" i="19"/>
  <c r="R829" i="19"/>
  <c r="V829" i="19"/>
  <c r="R830" i="19"/>
  <c r="V830" i="19"/>
  <c r="R831" i="19"/>
  <c r="V831" i="19"/>
  <c r="R832" i="19"/>
  <c r="V832" i="19"/>
  <c r="R833" i="19"/>
  <c r="V833" i="19"/>
  <c r="R834" i="19"/>
  <c r="V834" i="19"/>
  <c r="R835" i="19"/>
  <c r="V835" i="19"/>
  <c r="R836" i="19"/>
  <c r="V836" i="19"/>
  <c r="R837" i="19"/>
  <c r="V837" i="19"/>
  <c r="R838" i="19"/>
  <c r="V838" i="19"/>
  <c r="R839" i="19"/>
  <c r="V839" i="19"/>
  <c r="R840" i="19"/>
  <c r="V840" i="19"/>
  <c r="R841" i="19"/>
  <c r="V841" i="19"/>
  <c r="R842" i="19"/>
  <c r="V842" i="19"/>
  <c r="R843" i="19"/>
  <c r="V843" i="19"/>
  <c r="R844" i="19"/>
  <c r="V844" i="19"/>
  <c r="R845" i="19"/>
  <c r="V845" i="19"/>
  <c r="R846" i="19"/>
  <c r="V846" i="19"/>
  <c r="R847" i="19"/>
  <c r="V847" i="19"/>
  <c r="R848" i="19"/>
  <c r="V848" i="19"/>
  <c r="R849" i="19"/>
  <c r="V849" i="19"/>
  <c r="R850" i="19"/>
  <c r="V850" i="19"/>
  <c r="R851" i="19"/>
  <c r="V851" i="19"/>
  <c r="R852" i="19"/>
  <c r="V852" i="19"/>
  <c r="R853" i="19"/>
  <c r="V853" i="19"/>
  <c r="R854" i="19"/>
  <c r="V854" i="19"/>
  <c r="R855" i="19"/>
  <c r="V855" i="19"/>
  <c r="R856" i="19"/>
  <c r="V856" i="19"/>
  <c r="R857" i="19"/>
  <c r="V857" i="19"/>
  <c r="R858" i="19"/>
  <c r="V858" i="19"/>
  <c r="R859" i="19"/>
  <c r="V859" i="19"/>
  <c r="R860" i="19"/>
  <c r="V860" i="19"/>
  <c r="R861" i="19"/>
  <c r="V861" i="19"/>
  <c r="R862" i="19"/>
  <c r="V862" i="19"/>
  <c r="R863" i="19"/>
  <c r="V863" i="19"/>
  <c r="R864" i="19"/>
  <c r="V864" i="19"/>
  <c r="R865" i="19"/>
  <c r="V865" i="19"/>
  <c r="R866" i="19"/>
  <c r="V866" i="19"/>
  <c r="R867" i="19"/>
  <c r="V867" i="19"/>
  <c r="R868" i="19"/>
  <c r="V868" i="19"/>
  <c r="R869" i="19"/>
  <c r="V869" i="19"/>
  <c r="R870" i="19"/>
  <c r="V870" i="19"/>
  <c r="R871" i="19"/>
  <c r="V871" i="19"/>
  <c r="R872" i="19"/>
  <c r="V872" i="19"/>
  <c r="R873" i="19"/>
  <c r="V873" i="19"/>
  <c r="R874" i="19"/>
  <c r="V874" i="19"/>
  <c r="R875" i="19"/>
  <c r="V875" i="19"/>
  <c r="R876" i="19"/>
  <c r="V876" i="19"/>
  <c r="R877" i="19"/>
  <c r="V877" i="19"/>
  <c r="R878" i="19"/>
  <c r="V878" i="19"/>
  <c r="R879" i="19"/>
  <c r="V879" i="19"/>
  <c r="R880" i="19"/>
  <c r="V880" i="19"/>
  <c r="R881" i="19"/>
  <c r="V881" i="19"/>
  <c r="R882" i="19"/>
  <c r="V882" i="19"/>
  <c r="R883" i="19"/>
  <c r="V883" i="19"/>
  <c r="R884" i="19"/>
  <c r="V884" i="19"/>
  <c r="R885" i="19"/>
  <c r="V885" i="19"/>
  <c r="R886" i="19"/>
  <c r="V886" i="19"/>
  <c r="R887" i="19"/>
  <c r="V887" i="19"/>
  <c r="R888" i="19"/>
  <c r="V888" i="19"/>
  <c r="R889" i="19"/>
  <c r="V889" i="19"/>
  <c r="R890" i="19"/>
  <c r="V890" i="19"/>
  <c r="R891" i="19"/>
  <c r="V891" i="19"/>
  <c r="R892" i="19"/>
  <c r="V892" i="19"/>
  <c r="R893" i="19"/>
  <c r="V893" i="19"/>
  <c r="R894" i="19"/>
  <c r="V894" i="19"/>
  <c r="R895" i="19"/>
  <c r="V895" i="19"/>
  <c r="R896" i="19"/>
  <c r="V896" i="19"/>
  <c r="R897" i="19"/>
  <c r="V897" i="19"/>
  <c r="R898" i="19"/>
  <c r="V898" i="19"/>
  <c r="R899" i="19"/>
  <c r="V899" i="19"/>
  <c r="R900" i="19"/>
  <c r="V900" i="19"/>
  <c r="R901" i="19"/>
  <c r="V901" i="19"/>
  <c r="R902" i="19"/>
  <c r="V902" i="19"/>
  <c r="R903" i="19"/>
  <c r="V903" i="19"/>
  <c r="R904" i="19"/>
  <c r="V904" i="19"/>
  <c r="R905" i="19"/>
  <c r="V905" i="19"/>
  <c r="R906" i="19"/>
  <c r="V906" i="19"/>
  <c r="R907" i="19"/>
  <c r="V907" i="19"/>
  <c r="R908" i="19"/>
  <c r="V908" i="19"/>
  <c r="R909" i="19"/>
  <c r="V909" i="19"/>
  <c r="R910" i="19"/>
  <c r="V910" i="19"/>
  <c r="R911" i="19"/>
  <c r="V911" i="19"/>
  <c r="R912" i="19"/>
  <c r="V912" i="19"/>
  <c r="R913" i="19"/>
  <c r="V913" i="19"/>
  <c r="R914" i="19"/>
  <c r="V914" i="19"/>
  <c r="R915" i="19"/>
  <c r="V915" i="19"/>
  <c r="R916" i="19"/>
  <c r="V916" i="19"/>
  <c r="R917" i="19"/>
  <c r="V917" i="19"/>
  <c r="R918" i="19"/>
  <c r="V918" i="19"/>
  <c r="R919" i="19"/>
  <c r="V919" i="19"/>
  <c r="R920" i="19"/>
  <c r="V920" i="19"/>
  <c r="R921" i="19"/>
  <c r="V921" i="19"/>
  <c r="R922" i="19"/>
  <c r="V922" i="19"/>
  <c r="R923" i="19"/>
  <c r="V923" i="19"/>
  <c r="R924" i="19"/>
  <c r="V924" i="19"/>
  <c r="R925" i="19"/>
  <c r="V925" i="19"/>
  <c r="R926" i="19"/>
  <c r="V926" i="19"/>
  <c r="R927" i="19"/>
  <c r="V927" i="19"/>
  <c r="R928" i="19"/>
  <c r="V928" i="19"/>
  <c r="R929" i="19"/>
  <c r="V929" i="19"/>
  <c r="R930" i="19"/>
  <c r="V930" i="19"/>
  <c r="R931" i="19"/>
  <c r="V931" i="19"/>
  <c r="R932" i="19"/>
  <c r="V932" i="19"/>
  <c r="R933" i="19"/>
  <c r="V933" i="19"/>
  <c r="R934" i="19"/>
  <c r="V934" i="19"/>
  <c r="R935" i="19"/>
  <c r="V935" i="19"/>
  <c r="R936" i="19"/>
  <c r="V936" i="19"/>
  <c r="R937" i="19"/>
  <c r="V937" i="19"/>
  <c r="R938" i="19"/>
  <c r="V938" i="19"/>
  <c r="R939" i="19"/>
  <c r="V939" i="19"/>
  <c r="R940" i="19"/>
  <c r="V940" i="19"/>
  <c r="R941" i="19"/>
  <c r="V941" i="19"/>
  <c r="R942" i="19"/>
  <c r="V942" i="19"/>
  <c r="R943" i="19"/>
  <c r="V943" i="19"/>
  <c r="R944" i="19"/>
  <c r="V944" i="19"/>
  <c r="R945" i="19"/>
  <c r="V945" i="19"/>
  <c r="R946" i="19"/>
  <c r="V946" i="19"/>
  <c r="R947" i="19"/>
  <c r="V947" i="19"/>
  <c r="R948" i="19"/>
  <c r="V948" i="19"/>
  <c r="R949" i="19"/>
  <c r="V949" i="19"/>
  <c r="R950" i="19"/>
  <c r="V950" i="19"/>
  <c r="R951" i="19"/>
  <c r="V951" i="19"/>
  <c r="R952" i="19"/>
  <c r="V952" i="19"/>
  <c r="R953" i="19"/>
  <c r="V953" i="19"/>
  <c r="R954" i="19"/>
  <c r="V954" i="19"/>
  <c r="R955" i="19"/>
  <c r="V955" i="19"/>
  <c r="R956" i="19"/>
  <c r="V956" i="19"/>
  <c r="R957" i="19"/>
  <c r="V957" i="19"/>
  <c r="R958" i="19"/>
  <c r="V958" i="19"/>
  <c r="R959" i="19"/>
  <c r="V959" i="19"/>
  <c r="R960" i="19"/>
  <c r="V960" i="19"/>
  <c r="R961" i="19"/>
  <c r="V961" i="19"/>
  <c r="R962" i="19"/>
  <c r="V962" i="19"/>
  <c r="R963" i="19"/>
  <c r="V963" i="19"/>
  <c r="R964" i="19"/>
  <c r="V964" i="19"/>
  <c r="R965" i="19"/>
  <c r="V965" i="19"/>
  <c r="R966" i="19"/>
  <c r="V966" i="19"/>
  <c r="R967" i="19"/>
  <c r="V967" i="19"/>
  <c r="R968" i="19"/>
  <c r="V968" i="19"/>
  <c r="R969" i="19"/>
  <c r="V969" i="19"/>
  <c r="R970" i="19"/>
  <c r="V970" i="19"/>
  <c r="R971" i="19"/>
  <c r="V971" i="19"/>
  <c r="R972" i="19"/>
  <c r="V972" i="19"/>
  <c r="R973" i="19"/>
  <c r="V973" i="19"/>
  <c r="R974" i="19"/>
  <c r="V974" i="19"/>
  <c r="R975" i="19"/>
  <c r="V975" i="19"/>
  <c r="R976" i="19"/>
  <c r="V976" i="19"/>
  <c r="R977" i="19"/>
  <c r="V977" i="19"/>
  <c r="R978" i="19"/>
  <c r="V978" i="19"/>
  <c r="R979" i="19"/>
  <c r="V979" i="19"/>
  <c r="R980" i="19"/>
  <c r="V980" i="19"/>
  <c r="R981" i="19"/>
  <c r="V981" i="19"/>
  <c r="R982" i="19"/>
  <c r="V982" i="19"/>
  <c r="R983" i="19"/>
  <c r="V983" i="19"/>
  <c r="R984" i="19"/>
  <c r="V984" i="19"/>
  <c r="R985" i="19"/>
  <c r="V985" i="19"/>
  <c r="R986" i="19"/>
  <c r="V986" i="19"/>
  <c r="R987" i="19"/>
  <c r="V987" i="19"/>
  <c r="R988" i="19"/>
  <c r="V988" i="19"/>
  <c r="R989" i="19"/>
  <c r="V989" i="19"/>
  <c r="R990" i="19"/>
  <c r="V990" i="19"/>
  <c r="R991" i="19"/>
  <c r="V991" i="19"/>
  <c r="R992" i="19"/>
  <c r="V992" i="19"/>
  <c r="R993" i="19"/>
  <c r="V993" i="19"/>
  <c r="R994" i="19"/>
  <c r="V994" i="19"/>
  <c r="R995" i="19"/>
  <c r="V995" i="19"/>
  <c r="R996" i="19"/>
  <c r="V996" i="19"/>
  <c r="R997" i="19"/>
  <c r="V997" i="19"/>
  <c r="R998" i="19"/>
  <c r="V998" i="19"/>
  <c r="R999" i="19"/>
  <c r="V999" i="19"/>
  <c r="R1000" i="19"/>
  <c r="V1000" i="19"/>
  <c r="R1001" i="19"/>
  <c r="V1001" i="19"/>
  <c r="R1002" i="19"/>
  <c r="V1002" i="19"/>
  <c r="R1003" i="19"/>
  <c r="V1003" i="19"/>
  <c r="R1004" i="19"/>
  <c r="V1004" i="19"/>
  <c r="R1005" i="19"/>
  <c r="V1005" i="19"/>
  <c r="R1006" i="19"/>
  <c r="V1006" i="19"/>
  <c r="R1007" i="19"/>
  <c r="V1007" i="19"/>
  <c r="R1008" i="19"/>
  <c r="V1008" i="19"/>
  <c r="R1009" i="19"/>
  <c r="V1009" i="19"/>
  <c r="C10" i="20"/>
  <c r="O9" i="19"/>
  <c r="I105" i="24"/>
  <c r="I106" i="24"/>
  <c r="I107" i="24"/>
  <c r="I108" i="24"/>
  <c r="I109" i="24"/>
  <c r="I110" i="24"/>
  <c r="I111" i="24"/>
  <c r="I112" i="24"/>
  <c r="I113" i="24"/>
  <c r="I114" i="24"/>
  <c r="I115" i="24"/>
  <c r="I116" i="24"/>
  <c r="I117" i="24"/>
  <c r="I118" i="24"/>
  <c r="I119" i="24"/>
  <c r="I120" i="24"/>
  <c r="I121" i="24"/>
  <c r="I122" i="24"/>
  <c r="I123" i="24"/>
  <c r="I124" i="24"/>
  <c r="I125" i="24"/>
  <c r="I126" i="24"/>
  <c r="I127" i="24"/>
  <c r="I128" i="24"/>
  <c r="I129" i="24"/>
  <c r="I130" i="24"/>
  <c r="I131" i="24"/>
  <c r="I132" i="24"/>
  <c r="I133" i="24"/>
  <c r="I134" i="24"/>
  <c r="I135" i="24"/>
  <c r="I136" i="24"/>
  <c r="I137" i="24"/>
  <c r="I138" i="24"/>
  <c r="I139" i="24"/>
  <c r="I140" i="24"/>
  <c r="I141" i="24"/>
  <c r="I142" i="24"/>
  <c r="I143" i="24"/>
  <c r="I144" i="24"/>
  <c r="I145" i="24"/>
  <c r="I146" i="24"/>
  <c r="I147" i="24"/>
  <c r="I148" i="24"/>
  <c r="I149" i="24"/>
  <c r="I150" i="24"/>
  <c r="I151" i="24"/>
  <c r="I152" i="24"/>
  <c r="I153" i="24"/>
  <c r="I154" i="24"/>
  <c r="I155" i="24"/>
  <c r="I156" i="24"/>
  <c r="I157" i="24"/>
  <c r="I158" i="24"/>
  <c r="I159" i="24"/>
  <c r="I160" i="24"/>
  <c r="I161" i="24"/>
  <c r="I162" i="24"/>
  <c r="I163" i="24"/>
  <c r="I164" i="24"/>
  <c r="I165" i="24"/>
  <c r="I166" i="24"/>
  <c r="I167" i="24"/>
  <c r="I168" i="24"/>
  <c r="I169" i="24"/>
  <c r="I170" i="24"/>
  <c r="I171" i="24"/>
  <c r="I172" i="24"/>
  <c r="I173" i="24"/>
  <c r="I174" i="24"/>
  <c r="I175" i="24"/>
  <c r="I176" i="24"/>
  <c r="I177" i="24"/>
  <c r="I178" i="24"/>
  <c r="I179" i="24"/>
  <c r="I180" i="24"/>
  <c r="I181" i="24"/>
  <c r="I182" i="24"/>
  <c r="I183" i="24"/>
  <c r="I184" i="24"/>
  <c r="I185" i="24"/>
  <c r="I186" i="24"/>
  <c r="I187" i="24"/>
  <c r="I188" i="24"/>
  <c r="I189" i="24"/>
  <c r="I190" i="24"/>
  <c r="I191" i="24"/>
  <c r="I192" i="24"/>
  <c r="I193" i="24"/>
  <c r="I194" i="24"/>
  <c r="I195" i="24"/>
  <c r="I196" i="24"/>
  <c r="I197" i="24"/>
  <c r="I198" i="24"/>
  <c r="I199" i="24"/>
  <c r="I200" i="24"/>
  <c r="I201" i="24"/>
  <c r="I202" i="24"/>
  <c r="I203" i="24"/>
  <c r="I204" i="24"/>
  <c r="I205" i="24"/>
  <c r="I206" i="24"/>
  <c r="I207" i="24"/>
  <c r="I208" i="24"/>
  <c r="I209" i="24"/>
  <c r="I210" i="24"/>
  <c r="I211" i="24"/>
  <c r="I212" i="24"/>
  <c r="I213" i="24"/>
  <c r="I214" i="24"/>
  <c r="I215" i="24"/>
  <c r="I216" i="24"/>
  <c r="I217" i="24"/>
  <c r="I218" i="24"/>
  <c r="I219" i="24"/>
  <c r="I220" i="24"/>
  <c r="I221" i="24"/>
  <c r="I222" i="24"/>
  <c r="I223" i="24"/>
  <c r="I224" i="24"/>
  <c r="I225" i="24"/>
  <c r="I226" i="24"/>
  <c r="I227" i="24"/>
  <c r="I228" i="24"/>
  <c r="I229" i="24"/>
  <c r="I230" i="24"/>
  <c r="I231" i="24"/>
  <c r="I232" i="24"/>
  <c r="I233" i="24"/>
  <c r="I234" i="24"/>
  <c r="I235" i="24"/>
  <c r="I236" i="24"/>
  <c r="I237" i="24"/>
  <c r="I238" i="24"/>
  <c r="I239" i="24"/>
  <c r="I240" i="24"/>
  <c r="I241" i="24"/>
  <c r="I242" i="24"/>
  <c r="I243" i="24"/>
  <c r="I244" i="24"/>
  <c r="I245" i="24"/>
  <c r="I246" i="24"/>
  <c r="I247" i="24"/>
  <c r="I248" i="24"/>
  <c r="I249" i="24"/>
  <c r="I250" i="24"/>
  <c r="I251" i="24"/>
  <c r="I252" i="24"/>
  <c r="I253" i="24"/>
  <c r="I254" i="24"/>
  <c r="I255" i="24"/>
  <c r="I256" i="24"/>
  <c r="I257" i="24"/>
  <c r="I258" i="24"/>
  <c r="I259" i="24"/>
  <c r="I260" i="24"/>
  <c r="I261" i="24"/>
  <c r="I262" i="24"/>
  <c r="I263" i="24"/>
  <c r="I264" i="24"/>
  <c r="I265" i="24"/>
  <c r="I266" i="24"/>
  <c r="I267" i="24"/>
  <c r="I268" i="24"/>
  <c r="I269" i="24"/>
  <c r="I270" i="24"/>
  <c r="I271" i="24"/>
  <c r="I272" i="24"/>
  <c r="I273" i="24"/>
  <c r="I274" i="24"/>
  <c r="I275" i="24"/>
  <c r="I276" i="24"/>
  <c r="I277" i="24"/>
  <c r="I278" i="24"/>
  <c r="I279" i="24"/>
  <c r="I280" i="24"/>
  <c r="I281" i="24"/>
  <c r="I282" i="24"/>
  <c r="I283" i="24"/>
  <c r="I284" i="24"/>
  <c r="I285" i="24"/>
  <c r="I286" i="24"/>
  <c r="I287" i="24"/>
  <c r="I288" i="24"/>
  <c r="I289" i="24"/>
  <c r="I290" i="24"/>
  <c r="I291" i="24"/>
  <c r="I292" i="24"/>
  <c r="I293" i="24"/>
  <c r="I294" i="24"/>
  <c r="I295" i="24"/>
  <c r="I296" i="24"/>
  <c r="I297" i="24"/>
  <c r="I298" i="24"/>
  <c r="I299" i="24"/>
  <c r="I300" i="24"/>
  <c r="I301" i="24"/>
  <c r="I302" i="24"/>
  <c r="I303" i="24"/>
  <c r="I304" i="24"/>
  <c r="I305" i="24"/>
  <c r="I306" i="24"/>
  <c r="I307" i="24"/>
  <c r="I308" i="24"/>
  <c r="I309" i="24"/>
  <c r="I310" i="24"/>
  <c r="I311" i="24"/>
  <c r="I312" i="24"/>
  <c r="I313" i="24"/>
  <c r="I314" i="24"/>
  <c r="I315" i="24"/>
  <c r="I316" i="24"/>
  <c r="I317" i="24"/>
  <c r="I318" i="24"/>
  <c r="I319" i="24"/>
  <c r="I320" i="24"/>
  <c r="I321" i="24"/>
  <c r="I322" i="24"/>
  <c r="I323" i="24"/>
  <c r="I324" i="24"/>
  <c r="I325" i="24"/>
  <c r="I326" i="24"/>
  <c r="I327" i="24"/>
  <c r="I328" i="24"/>
  <c r="I329" i="24"/>
  <c r="I330" i="24"/>
  <c r="I331" i="24"/>
  <c r="I332" i="24"/>
  <c r="I333" i="24"/>
  <c r="I334" i="24"/>
  <c r="I335" i="24"/>
  <c r="I336" i="24"/>
  <c r="I337" i="24"/>
  <c r="I338" i="24"/>
  <c r="I339" i="24"/>
  <c r="I340" i="24"/>
  <c r="I341" i="24"/>
  <c r="I342" i="24"/>
  <c r="I343" i="24"/>
  <c r="I344" i="24"/>
  <c r="I345" i="24"/>
  <c r="I346" i="24"/>
  <c r="I347" i="24"/>
  <c r="I348" i="24"/>
  <c r="I349" i="24"/>
  <c r="I350" i="24"/>
  <c r="I351" i="24"/>
  <c r="I352" i="24"/>
  <c r="I353" i="24"/>
  <c r="I354" i="24"/>
  <c r="I355" i="24"/>
  <c r="I356" i="24"/>
  <c r="I357" i="24"/>
  <c r="I358" i="24"/>
  <c r="I359" i="24"/>
  <c r="I360" i="24"/>
  <c r="I361" i="24"/>
  <c r="I362" i="24"/>
  <c r="I363" i="24"/>
  <c r="I364" i="24"/>
  <c r="I365" i="24"/>
  <c r="I366" i="24"/>
  <c r="I367" i="24"/>
  <c r="I368" i="24"/>
  <c r="I369" i="24"/>
  <c r="I370" i="24"/>
  <c r="I371" i="24"/>
  <c r="I372" i="24"/>
  <c r="I373" i="24"/>
  <c r="I374" i="24"/>
  <c r="I375" i="24"/>
  <c r="I376" i="24"/>
  <c r="I377" i="24"/>
  <c r="I378" i="24"/>
  <c r="I379" i="24"/>
  <c r="I380" i="24"/>
  <c r="I381" i="24"/>
  <c r="I382" i="24"/>
  <c r="I383" i="24"/>
  <c r="I384" i="24"/>
  <c r="I385" i="24"/>
  <c r="I386" i="24"/>
  <c r="I387" i="24"/>
  <c r="I388" i="24"/>
  <c r="I389" i="24"/>
  <c r="I390" i="24"/>
  <c r="I391" i="24"/>
  <c r="I392" i="24"/>
  <c r="I393" i="24"/>
  <c r="I394" i="24"/>
  <c r="I395" i="24"/>
  <c r="I396" i="24"/>
  <c r="I397" i="24"/>
  <c r="I398" i="24"/>
  <c r="I399" i="24"/>
  <c r="I400" i="24"/>
  <c r="I401" i="24"/>
  <c r="I402" i="24"/>
  <c r="I403" i="24"/>
  <c r="I404" i="24"/>
  <c r="I405" i="24"/>
  <c r="I406" i="24"/>
  <c r="I407" i="24"/>
  <c r="I408" i="24"/>
  <c r="I409" i="24"/>
  <c r="I410" i="24"/>
  <c r="I411" i="24"/>
  <c r="I412" i="24"/>
  <c r="I413" i="24"/>
  <c r="I414" i="24"/>
  <c r="I415" i="24"/>
  <c r="I416" i="24"/>
  <c r="I417" i="24"/>
  <c r="I418" i="24"/>
  <c r="I419" i="24"/>
  <c r="I420" i="24"/>
  <c r="I421" i="24"/>
  <c r="I422" i="24"/>
  <c r="I423" i="24"/>
  <c r="I424" i="24"/>
  <c r="I425" i="24"/>
  <c r="I426" i="24"/>
  <c r="I427" i="24"/>
  <c r="I428" i="24"/>
  <c r="I429" i="24"/>
  <c r="I430" i="24"/>
  <c r="I431" i="24"/>
  <c r="I432" i="24"/>
  <c r="I433" i="24"/>
  <c r="I434" i="24"/>
  <c r="I435" i="24"/>
  <c r="I436" i="24"/>
  <c r="I437" i="24"/>
  <c r="I438" i="24"/>
  <c r="I439" i="24"/>
  <c r="I440" i="24"/>
  <c r="I441" i="24"/>
  <c r="I442" i="24"/>
  <c r="I443" i="24"/>
  <c r="I444" i="24"/>
  <c r="I445" i="24"/>
  <c r="I446" i="24"/>
  <c r="I447" i="24"/>
  <c r="I448" i="24"/>
  <c r="I449" i="24"/>
  <c r="I450" i="24"/>
  <c r="I451" i="24"/>
  <c r="I452" i="24"/>
  <c r="I453" i="24"/>
  <c r="I454" i="24"/>
  <c r="I455" i="24"/>
  <c r="I456" i="24"/>
  <c r="I457" i="24"/>
  <c r="I458" i="24"/>
  <c r="I459" i="24"/>
  <c r="I460" i="24"/>
  <c r="I461" i="24"/>
  <c r="I462" i="24"/>
  <c r="I463" i="24"/>
  <c r="I464" i="24"/>
  <c r="I465" i="24"/>
  <c r="I466" i="24"/>
  <c r="I467" i="24"/>
  <c r="I468" i="24"/>
  <c r="I469" i="24"/>
  <c r="I470" i="24"/>
  <c r="I471" i="24"/>
  <c r="I472" i="24"/>
  <c r="I473" i="24"/>
  <c r="I474" i="24"/>
  <c r="I475" i="24"/>
  <c r="I476" i="24"/>
  <c r="I477" i="24"/>
  <c r="I478" i="24"/>
  <c r="I479" i="24"/>
  <c r="I480" i="24"/>
  <c r="I481" i="24"/>
  <c r="I482" i="24"/>
  <c r="I483" i="24"/>
  <c r="I484" i="24"/>
  <c r="I485" i="24"/>
  <c r="I486" i="24"/>
  <c r="I487" i="24"/>
  <c r="I488" i="24"/>
  <c r="I489" i="24"/>
  <c r="I490" i="24"/>
  <c r="I491" i="24"/>
  <c r="I492" i="24"/>
  <c r="I493" i="24"/>
  <c r="I494" i="24"/>
  <c r="I495" i="24"/>
  <c r="I496" i="24"/>
  <c r="I497" i="24"/>
  <c r="I498" i="24"/>
  <c r="I499" i="24"/>
  <c r="I500" i="24"/>
  <c r="I501" i="24"/>
  <c r="I502" i="24"/>
  <c r="I503" i="24"/>
  <c r="I504" i="24"/>
  <c r="I505" i="24"/>
  <c r="I506" i="24"/>
  <c r="I507" i="24"/>
  <c r="I508" i="24"/>
  <c r="I509" i="24"/>
  <c r="I510" i="24"/>
  <c r="I511" i="24"/>
  <c r="I512" i="24"/>
  <c r="I513" i="24"/>
  <c r="I514" i="24"/>
  <c r="I515" i="24"/>
  <c r="I516" i="24"/>
  <c r="I517" i="24"/>
  <c r="I518" i="24"/>
  <c r="I519" i="24"/>
  <c r="I520" i="24"/>
  <c r="I521" i="24"/>
  <c r="I522" i="24"/>
  <c r="I523" i="24"/>
  <c r="I524" i="24"/>
  <c r="I525" i="24"/>
  <c r="I526" i="24"/>
  <c r="I527" i="24"/>
  <c r="I528" i="24"/>
  <c r="I529" i="24"/>
  <c r="I530" i="24"/>
  <c r="I531" i="24"/>
  <c r="I532" i="24"/>
  <c r="I533" i="24"/>
  <c r="I534" i="24"/>
  <c r="I535" i="24"/>
  <c r="I536" i="24"/>
  <c r="I537" i="24"/>
  <c r="I538" i="24"/>
  <c r="I539" i="24"/>
  <c r="I540" i="24"/>
  <c r="I541" i="24"/>
  <c r="I542" i="24"/>
  <c r="I543" i="24"/>
  <c r="I544" i="24"/>
  <c r="I545" i="24"/>
  <c r="I546" i="24"/>
  <c r="I547" i="24"/>
  <c r="I548" i="24"/>
  <c r="I549" i="24"/>
  <c r="I550" i="24"/>
  <c r="I551" i="24"/>
  <c r="I552" i="24"/>
  <c r="I553" i="24"/>
  <c r="I554" i="24"/>
  <c r="I555" i="24"/>
  <c r="I556" i="24"/>
  <c r="I557" i="24"/>
  <c r="I558" i="24"/>
  <c r="I559" i="24"/>
  <c r="I560" i="24"/>
  <c r="I561" i="24"/>
  <c r="I562" i="24"/>
  <c r="I563" i="24"/>
  <c r="I564" i="24"/>
  <c r="I565" i="24"/>
  <c r="I566" i="24"/>
  <c r="I567" i="24"/>
  <c r="I568" i="24"/>
  <c r="I569" i="24"/>
  <c r="I570" i="24"/>
  <c r="I571" i="24"/>
  <c r="I572" i="24"/>
  <c r="I573" i="24"/>
  <c r="I574" i="24"/>
  <c r="I575" i="24"/>
  <c r="I576" i="24"/>
  <c r="I577" i="24"/>
  <c r="I578" i="24"/>
  <c r="I579" i="24"/>
  <c r="I580" i="24"/>
  <c r="I581" i="24"/>
  <c r="I582" i="24"/>
  <c r="I583" i="24"/>
  <c r="I584" i="24"/>
  <c r="I585" i="24"/>
  <c r="I586" i="24"/>
  <c r="I587" i="24"/>
  <c r="I588" i="24"/>
  <c r="I589" i="24"/>
  <c r="I590" i="24"/>
  <c r="I591" i="24"/>
  <c r="I592" i="24"/>
  <c r="I593" i="24"/>
  <c r="I594" i="24"/>
  <c r="I595" i="24"/>
  <c r="I596" i="24"/>
  <c r="I597" i="24"/>
  <c r="I598" i="24"/>
  <c r="I599" i="24"/>
  <c r="I600" i="24"/>
  <c r="I601" i="24"/>
  <c r="I602" i="24"/>
  <c r="I603" i="24"/>
  <c r="I604" i="24"/>
  <c r="I605" i="24"/>
  <c r="I606" i="24"/>
  <c r="I607" i="24"/>
  <c r="I608" i="24"/>
  <c r="I609" i="24"/>
  <c r="I610" i="24"/>
  <c r="I611" i="24"/>
  <c r="I612" i="24"/>
  <c r="I613" i="24"/>
  <c r="I614" i="24"/>
  <c r="I615" i="24"/>
  <c r="I616" i="24"/>
  <c r="I617" i="24"/>
  <c r="I618" i="24"/>
  <c r="I619" i="24"/>
  <c r="I620" i="24"/>
  <c r="I621" i="24"/>
  <c r="I622" i="24"/>
  <c r="I623" i="24"/>
  <c r="I624" i="24"/>
  <c r="I625" i="24"/>
  <c r="I626" i="24"/>
  <c r="I627" i="24"/>
  <c r="I628" i="24"/>
  <c r="I629" i="24"/>
  <c r="I630" i="24"/>
  <c r="I631" i="24"/>
  <c r="I632" i="24"/>
  <c r="I633" i="24"/>
  <c r="I634" i="24"/>
  <c r="I635" i="24"/>
  <c r="I636" i="24"/>
  <c r="I637" i="24"/>
  <c r="I638" i="24"/>
  <c r="I639" i="24"/>
  <c r="I640" i="24"/>
  <c r="I641" i="24"/>
  <c r="I642" i="24"/>
  <c r="I643" i="24"/>
  <c r="I644" i="24"/>
  <c r="I645" i="24"/>
  <c r="I646" i="24"/>
  <c r="I647" i="24"/>
  <c r="I648" i="24"/>
  <c r="I649" i="24"/>
  <c r="I650" i="24"/>
  <c r="I651" i="24"/>
  <c r="I652" i="24"/>
  <c r="I653" i="24"/>
  <c r="I654" i="24"/>
  <c r="I655" i="24"/>
  <c r="I656" i="24"/>
  <c r="I657" i="24"/>
  <c r="I658" i="24"/>
  <c r="I659" i="24"/>
  <c r="I660" i="24"/>
  <c r="I661" i="24"/>
  <c r="I662" i="24"/>
  <c r="I663" i="24"/>
  <c r="I664" i="24"/>
  <c r="I665" i="24"/>
  <c r="I666" i="24"/>
  <c r="I667" i="24"/>
  <c r="I668" i="24"/>
  <c r="I669" i="24"/>
  <c r="I670" i="24"/>
  <c r="I671" i="24"/>
  <c r="I672" i="24"/>
  <c r="I673" i="24"/>
  <c r="I674" i="24"/>
  <c r="I675" i="24"/>
  <c r="I676" i="24"/>
  <c r="I677" i="24"/>
  <c r="I678" i="24"/>
  <c r="I679" i="24"/>
  <c r="I680" i="24"/>
  <c r="I681" i="24"/>
  <c r="I682" i="24"/>
  <c r="I683" i="24"/>
  <c r="I684" i="24"/>
  <c r="I685" i="24"/>
  <c r="I686" i="24"/>
  <c r="I687" i="24"/>
  <c r="I688" i="24"/>
  <c r="I689" i="24"/>
  <c r="I690" i="24"/>
  <c r="I691" i="24"/>
  <c r="I692" i="24"/>
  <c r="I693" i="24"/>
  <c r="I694" i="24"/>
  <c r="I695" i="24"/>
  <c r="I696" i="24"/>
  <c r="I697" i="24"/>
  <c r="I698" i="24"/>
  <c r="I699" i="24"/>
  <c r="I700" i="24"/>
  <c r="I701" i="24"/>
  <c r="I702" i="24"/>
  <c r="I703" i="24"/>
  <c r="I704" i="24"/>
  <c r="I705" i="24"/>
  <c r="I706" i="24"/>
  <c r="I707" i="24"/>
  <c r="I708" i="24"/>
  <c r="I709" i="24"/>
  <c r="I710" i="24"/>
  <c r="I711" i="24"/>
  <c r="I712" i="24"/>
  <c r="I713" i="24"/>
  <c r="I714" i="24"/>
  <c r="I715" i="24"/>
  <c r="I716" i="24"/>
  <c r="I717" i="24"/>
  <c r="I718" i="24"/>
  <c r="I719" i="24"/>
  <c r="I720" i="24"/>
  <c r="I721" i="24"/>
  <c r="I722" i="24"/>
  <c r="I723" i="24"/>
  <c r="I724" i="24"/>
  <c r="I725" i="24"/>
  <c r="I726" i="24"/>
  <c r="I727" i="24"/>
  <c r="I728" i="24"/>
  <c r="I729" i="24"/>
  <c r="I730" i="24"/>
  <c r="I731" i="24"/>
  <c r="I732" i="24"/>
  <c r="I733" i="24"/>
  <c r="I734" i="24"/>
  <c r="I735" i="24"/>
  <c r="I736" i="24"/>
  <c r="I737" i="24"/>
  <c r="I738" i="24"/>
  <c r="I739" i="24"/>
  <c r="I740" i="24"/>
  <c r="I741" i="24"/>
  <c r="I742" i="24"/>
  <c r="I743" i="24"/>
  <c r="I744" i="24"/>
  <c r="I745" i="24"/>
  <c r="I746" i="24"/>
  <c r="I747" i="24"/>
  <c r="I748" i="24"/>
  <c r="I749" i="24"/>
  <c r="I750" i="24"/>
  <c r="I751" i="24"/>
  <c r="I752" i="24"/>
  <c r="I753" i="24"/>
  <c r="I754" i="24"/>
  <c r="I755" i="24"/>
  <c r="I756" i="24"/>
  <c r="I757" i="24"/>
  <c r="I758" i="24"/>
  <c r="I759" i="24"/>
  <c r="I760" i="24"/>
  <c r="I761" i="24"/>
  <c r="I762" i="24"/>
  <c r="I763" i="24"/>
  <c r="I764" i="24"/>
  <c r="I765" i="24"/>
  <c r="I766" i="24"/>
  <c r="I767" i="24"/>
  <c r="I768" i="24"/>
  <c r="I769" i="24"/>
  <c r="I770" i="24"/>
  <c r="I771" i="24"/>
  <c r="I772" i="24"/>
  <c r="I773" i="24"/>
  <c r="I774" i="24"/>
  <c r="I775" i="24"/>
  <c r="I776" i="24"/>
  <c r="I777" i="24"/>
  <c r="I778" i="24"/>
  <c r="I779" i="24"/>
  <c r="I780" i="24"/>
  <c r="I781" i="24"/>
  <c r="I782" i="24"/>
  <c r="I783" i="24"/>
  <c r="I784" i="24"/>
  <c r="I785" i="24"/>
  <c r="I786" i="24"/>
  <c r="I787" i="24"/>
  <c r="I788" i="24"/>
  <c r="I789" i="24"/>
  <c r="I790" i="24"/>
  <c r="I791" i="24"/>
  <c r="I792" i="24"/>
  <c r="I793" i="24"/>
  <c r="I794" i="24"/>
  <c r="I795" i="24"/>
  <c r="I796" i="24"/>
  <c r="I797" i="24"/>
  <c r="I798" i="24"/>
  <c r="I799" i="24"/>
  <c r="I800" i="24"/>
  <c r="I801" i="24"/>
  <c r="I802" i="24"/>
  <c r="I803" i="24"/>
  <c r="I804" i="24"/>
  <c r="I805" i="24"/>
  <c r="I806" i="24"/>
  <c r="I807" i="24"/>
  <c r="I808" i="24"/>
  <c r="I809" i="24"/>
  <c r="I810" i="24"/>
  <c r="I811" i="24"/>
  <c r="I812" i="24"/>
  <c r="I813" i="24"/>
  <c r="I814" i="24"/>
  <c r="I815" i="24"/>
  <c r="I816" i="24"/>
  <c r="I817" i="24"/>
  <c r="I818" i="24"/>
  <c r="I819" i="24"/>
  <c r="I820" i="24"/>
  <c r="I821" i="24"/>
  <c r="I822" i="24"/>
  <c r="I823" i="24"/>
  <c r="I824" i="24"/>
  <c r="I825" i="24"/>
  <c r="I826" i="24"/>
  <c r="I827" i="24"/>
  <c r="I828" i="24"/>
  <c r="I829" i="24"/>
  <c r="I830" i="24"/>
  <c r="I831" i="24"/>
  <c r="I832" i="24"/>
  <c r="I833" i="24"/>
  <c r="I834" i="24"/>
  <c r="I835" i="24"/>
  <c r="I836" i="24"/>
  <c r="I837" i="24"/>
  <c r="I838" i="24"/>
  <c r="I839" i="24"/>
  <c r="I840" i="24"/>
  <c r="I841" i="24"/>
  <c r="I842" i="24"/>
  <c r="I843" i="24"/>
  <c r="I844" i="24"/>
  <c r="I845" i="24"/>
  <c r="I846" i="24"/>
  <c r="I847" i="24"/>
  <c r="I848" i="24"/>
  <c r="I849" i="24"/>
  <c r="I850" i="24"/>
  <c r="I851" i="24"/>
  <c r="I852" i="24"/>
  <c r="I853" i="24"/>
  <c r="I854" i="24"/>
  <c r="I855" i="24"/>
  <c r="I856" i="24"/>
  <c r="I857" i="24"/>
  <c r="I858" i="24"/>
  <c r="I859" i="24"/>
  <c r="I860" i="24"/>
  <c r="I861" i="24"/>
  <c r="I862" i="24"/>
  <c r="I863" i="24"/>
  <c r="I864" i="24"/>
  <c r="I865" i="24"/>
  <c r="I866" i="24"/>
  <c r="I867" i="24"/>
  <c r="I868" i="24"/>
  <c r="I869" i="24"/>
  <c r="I870" i="24"/>
  <c r="I871" i="24"/>
  <c r="I872" i="24"/>
  <c r="I873" i="24"/>
  <c r="I874" i="24"/>
  <c r="I875" i="24"/>
  <c r="I876" i="24"/>
  <c r="I877" i="24"/>
  <c r="I878" i="24"/>
  <c r="I879" i="24"/>
  <c r="I880" i="24"/>
  <c r="I881" i="24"/>
  <c r="I882" i="24"/>
  <c r="I883" i="24"/>
  <c r="I884" i="24"/>
  <c r="I885" i="24"/>
  <c r="I886" i="24"/>
  <c r="I887" i="24"/>
  <c r="I888" i="24"/>
  <c r="I889" i="24"/>
  <c r="I890" i="24"/>
  <c r="I891" i="24"/>
  <c r="I892" i="24"/>
  <c r="I893" i="24"/>
  <c r="I894" i="24"/>
  <c r="I895" i="24"/>
  <c r="I896" i="24"/>
  <c r="I897" i="24"/>
  <c r="I898" i="24"/>
  <c r="I899" i="24"/>
  <c r="I900" i="24"/>
  <c r="I901" i="24"/>
  <c r="I902" i="24"/>
  <c r="I903" i="24"/>
  <c r="I904" i="24"/>
  <c r="I905" i="24"/>
  <c r="I906" i="24"/>
  <c r="I907" i="24"/>
  <c r="I908" i="24"/>
  <c r="I909" i="24"/>
  <c r="I910" i="24"/>
  <c r="I911" i="24"/>
  <c r="I912" i="24"/>
  <c r="I913" i="24"/>
  <c r="I914" i="24"/>
  <c r="I915" i="24"/>
  <c r="I916" i="24"/>
  <c r="I917" i="24"/>
  <c r="I918" i="24"/>
  <c r="I919" i="24"/>
  <c r="I920" i="24"/>
  <c r="I921" i="24"/>
  <c r="I922" i="24"/>
  <c r="I923" i="24"/>
  <c r="I924" i="24"/>
  <c r="I925" i="24"/>
  <c r="I926" i="24"/>
  <c r="I927" i="24"/>
  <c r="I928" i="24"/>
  <c r="I929" i="24"/>
  <c r="I930" i="24"/>
  <c r="I931" i="24"/>
  <c r="I932" i="24"/>
  <c r="I933" i="24"/>
  <c r="I934" i="24"/>
  <c r="I935" i="24"/>
  <c r="I936" i="24"/>
  <c r="I937" i="24"/>
  <c r="I938" i="24"/>
  <c r="I939" i="24"/>
  <c r="I940" i="24"/>
  <c r="I941" i="24"/>
  <c r="I942" i="24"/>
  <c r="I943" i="24"/>
  <c r="I944" i="24"/>
  <c r="I945" i="24"/>
  <c r="I946" i="24"/>
  <c r="I947" i="24"/>
  <c r="I948" i="24"/>
  <c r="I949" i="24"/>
  <c r="I950" i="24"/>
  <c r="I951" i="24"/>
  <c r="I952" i="24"/>
  <c r="I953" i="24"/>
  <c r="I954" i="24"/>
  <c r="I955" i="24"/>
  <c r="I956" i="24"/>
  <c r="I957" i="24"/>
  <c r="I958" i="24"/>
  <c r="I959" i="24"/>
  <c r="I960" i="24"/>
  <c r="I961" i="24"/>
  <c r="I962" i="24"/>
  <c r="I963" i="24"/>
  <c r="I964" i="24"/>
  <c r="I965" i="24"/>
  <c r="I966" i="24"/>
  <c r="I967" i="24"/>
  <c r="I968" i="24"/>
  <c r="I969" i="24"/>
  <c r="I970" i="24"/>
  <c r="I971" i="24"/>
  <c r="I972" i="24"/>
  <c r="I973" i="24"/>
  <c r="I974" i="24"/>
  <c r="I975" i="24"/>
  <c r="I976" i="24"/>
  <c r="I977" i="24"/>
  <c r="I978" i="24"/>
  <c r="I979" i="24"/>
  <c r="I980" i="24"/>
  <c r="I981" i="24"/>
  <c r="I982" i="24"/>
  <c r="I983" i="24"/>
  <c r="I984" i="24"/>
  <c r="I985" i="24"/>
  <c r="I986" i="24"/>
  <c r="I987" i="24"/>
  <c r="I988" i="24"/>
  <c r="I989" i="24"/>
  <c r="I990" i="24"/>
  <c r="I991" i="24"/>
  <c r="I992" i="24"/>
  <c r="I993" i="24"/>
  <c r="I994" i="24"/>
  <c r="I995" i="24"/>
  <c r="I996" i="24"/>
  <c r="I997" i="24"/>
  <c r="I998" i="24"/>
  <c r="I999" i="24"/>
  <c r="I1000" i="24"/>
  <c r="I1001" i="24"/>
  <c r="I1002" i="24"/>
  <c r="I1003" i="24"/>
  <c r="I1004" i="24"/>
  <c r="I1005" i="24"/>
  <c r="I1006" i="24"/>
  <c r="I1007" i="24"/>
  <c r="I1008" i="24"/>
  <c r="I1009" i="24"/>
  <c r="I1010" i="24"/>
  <c r="I1011" i="24"/>
  <c r="I1012" i="24"/>
  <c r="I1013" i="24"/>
  <c r="I1014" i="24"/>
  <c r="I1015" i="24"/>
  <c r="I1016" i="24"/>
  <c r="I1017" i="24"/>
  <c r="I1018" i="24"/>
  <c r="I1019" i="24"/>
  <c r="I1020" i="24"/>
  <c r="I1021" i="24"/>
  <c r="I1022" i="24"/>
  <c r="I1023" i="24"/>
  <c r="I1024" i="24"/>
  <c r="I1025" i="24"/>
  <c r="I1026" i="24"/>
  <c r="I1027" i="24"/>
  <c r="I1028" i="24"/>
  <c r="I1029" i="24"/>
  <c r="I1030" i="24"/>
  <c r="I1031" i="24"/>
  <c r="I1032" i="24"/>
  <c r="I1033" i="24"/>
  <c r="I1034" i="24"/>
  <c r="I1035" i="24"/>
  <c r="I1036" i="24"/>
  <c r="I1037" i="24"/>
  <c r="I1038" i="24"/>
  <c r="I1039" i="24"/>
  <c r="I1040" i="24"/>
  <c r="I1041" i="24"/>
  <c r="I1042" i="24"/>
  <c r="I1043" i="24"/>
  <c r="I1044" i="24"/>
  <c r="I1045" i="24"/>
  <c r="I1046" i="24"/>
  <c r="I1047" i="24"/>
  <c r="I1048" i="24"/>
  <c r="I1049" i="24"/>
  <c r="I1050" i="24"/>
  <c r="I1051" i="24"/>
  <c r="I1052" i="24"/>
  <c r="I1053" i="24"/>
  <c r="I1054" i="24"/>
  <c r="I1055" i="24"/>
  <c r="I1056" i="24"/>
  <c r="I1057" i="24"/>
  <c r="I1058" i="24"/>
  <c r="I1059" i="24"/>
  <c r="I1060" i="24"/>
  <c r="I1061" i="24"/>
  <c r="I1062" i="24"/>
  <c r="I1063" i="24"/>
  <c r="I1064" i="24"/>
  <c r="I1065" i="24"/>
  <c r="I1066" i="24"/>
  <c r="I1067" i="24"/>
  <c r="I1068" i="24"/>
  <c r="I1069" i="24"/>
  <c r="I1070" i="24"/>
  <c r="I1071" i="24"/>
  <c r="I1072" i="24"/>
  <c r="I1073" i="24"/>
  <c r="I1074" i="24"/>
  <c r="I1075" i="24"/>
  <c r="I1076" i="24"/>
  <c r="I1077" i="24"/>
  <c r="I1078" i="24"/>
  <c r="I1079" i="24"/>
  <c r="I1080" i="24"/>
  <c r="I1081" i="24"/>
  <c r="I1082" i="24"/>
  <c r="I1083" i="24"/>
  <c r="I1084" i="24"/>
  <c r="I1085" i="24"/>
  <c r="I1086" i="24"/>
  <c r="I1087" i="24"/>
  <c r="I1088" i="24"/>
  <c r="I1089" i="24"/>
  <c r="I1090" i="24"/>
  <c r="I1091" i="24"/>
  <c r="I1092" i="24"/>
  <c r="I1093" i="24"/>
  <c r="I1094" i="24"/>
  <c r="I1095" i="24"/>
  <c r="I1096" i="24"/>
  <c r="I1097" i="24"/>
  <c r="I1098" i="24"/>
  <c r="I1099" i="24"/>
  <c r="I1100" i="24"/>
  <c r="I1101" i="24"/>
  <c r="I1102" i="24"/>
  <c r="I1103" i="24"/>
  <c r="I1104" i="24"/>
  <c r="I1105" i="24"/>
  <c r="I1106" i="24"/>
  <c r="I1107" i="24"/>
  <c r="I1108" i="24"/>
  <c r="I1109" i="24"/>
  <c r="I1110" i="24"/>
  <c r="I1111" i="24"/>
  <c r="I1112" i="24"/>
  <c r="I1113" i="24"/>
  <c r="I1114" i="24"/>
  <c r="I1115" i="24"/>
  <c r="I1116" i="24"/>
  <c r="I1117" i="24"/>
  <c r="I1118" i="24"/>
  <c r="I1119" i="24"/>
  <c r="I1120" i="24"/>
  <c r="I1121" i="24"/>
  <c r="I1122" i="24"/>
  <c r="I1123" i="24"/>
  <c r="I1124" i="24"/>
  <c r="I1125" i="24"/>
  <c r="I1126" i="24"/>
  <c r="I1127" i="24"/>
  <c r="I1128" i="24"/>
  <c r="I1129" i="24"/>
  <c r="I1130" i="24"/>
  <c r="I1131" i="24"/>
  <c r="I1132" i="24"/>
  <c r="I1133" i="24"/>
  <c r="I1134" i="24"/>
  <c r="I1135" i="24"/>
  <c r="I1136" i="24"/>
  <c r="I1137" i="24"/>
  <c r="I1138" i="24"/>
  <c r="I1139" i="24"/>
  <c r="I1140" i="24"/>
  <c r="I1141" i="24"/>
  <c r="I1142" i="24"/>
  <c r="I1143" i="24"/>
  <c r="I1144" i="24"/>
  <c r="I1145" i="24"/>
  <c r="I1146" i="24"/>
  <c r="I1147" i="24"/>
  <c r="I1148" i="24"/>
  <c r="I1149" i="24"/>
  <c r="I1150" i="24"/>
  <c r="I1151" i="24"/>
  <c r="I1152" i="24"/>
  <c r="I1153" i="24"/>
  <c r="I1154" i="24"/>
  <c r="I1155" i="24"/>
  <c r="I1156" i="24"/>
  <c r="I1157" i="24"/>
  <c r="I1158" i="24"/>
  <c r="I1159" i="24"/>
  <c r="I1160" i="24"/>
  <c r="I1161" i="24"/>
  <c r="I1162" i="24"/>
  <c r="I1163" i="24"/>
  <c r="I1164" i="24"/>
  <c r="I1165" i="24"/>
  <c r="I1166" i="24"/>
  <c r="I1167" i="24"/>
  <c r="I1168" i="24"/>
  <c r="I1169" i="24"/>
  <c r="I1170" i="24"/>
  <c r="I1171" i="24"/>
  <c r="I1172" i="24"/>
  <c r="I1173" i="24"/>
  <c r="I1174" i="24"/>
  <c r="I1175" i="24"/>
  <c r="I1176" i="24"/>
  <c r="I1177" i="24"/>
  <c r="I1178" i="24"/>
  <c r="I1179" i="24"/>
  <c r="I1180" i="24"/>
  <c r="I1181" i="24"/>
  <c r="I1182" i="24"/>
  <c r="I1183" i="24"/>
  <c r="I1184" i="24"/>
  <c r="I1185" i="24"/>
  <c r="I1186" i="24"/>
  <c r="I1187" i="24"/>
  <c r="I1188" i="24"/>
  <c r="I1189" i="24"/>
  <c r="I1190" i="24"/>
  <c r="I1191" i="24"/>
  <c r="I1192" i="24"/>
  <c r="I1193" i="24"/>
  <c r="I1194" i="24"/>
  <c r="I1195" i="24"/>
  <c r="I1196" i="24"/>
  <c r="I1197" i="24"/>
  <c r="I1198" i="24"/>
  <c r="I1199" i="24"/>
  <c r="I1200" i="24"/>
  <c r="I1201" i="24"/>
  <c r="I1202" i="24"/>
  <c r="I1203" i="24"/>
  <c r="I1204" i="24"/>
  <c r="I1205" i="24"/>
  <c r="I1206" i="24"/>
  <c r="I1207" i="24"/>
  <c r="I1208" i="24"/>
  <c r="I1209" i="24"/>
  <c r="I1210" i="24"/>
  <c r="I1211" i="24"/>
  <c r="I1212" i="24"/>
  <c r="I1213" i="24"/>
  <c r="I1214" i="24"/>
  <c r="I1215" i="24"/>
  <c r="I1216" i="24"/>
  <c r="I1217" i="24"/>
  <c r="I1218" i="24"/>
  <c r="I1219" i="24"/>
  <c r="I1220" i="24"/>
  <c r="I1221" i="24"/>
  <c r="I1222" i="24"/>
  <c r="I1223" i="24"/>
  <c r="I1224" i="24"/>
  <c r="I1225" i="24"/>
  <c r="I1226" i="24"/>
  <c r="I1227" i="24"/>
  <c r="I1228" i="24"/>
  <c r="I1229" i="24"/>
  <c r="I1230" i="24"/>
  <c r="I1231" i="24"/>
  <c r="I1232" i="24"/>
  <c r="I1233" i="24"/>
  <c r="I1234" i="24"/>
  <c r="I1235" i="24"/>
  <c r="I1236" i="24"/>
  <c r="I1237" i="24"/>
  <c r="I1238" i="24"/>
  <c r="I1239" i="24"/>
  <c r="I1240" i="24"/>
  <c r="I1241" i="24"/>
  <c r="I1242" i="24"/>
  <c r="I1243" i="24"/>
  <c r="I1244" i="24"/>
  <c r="I1245" i="24"/>
  <c r="I1246" i="24"/>
  <c r="I1247" i="24"/>
  <c r="I1248" i="24"/>
  <c r="I1249" i="24"/>
  <c r="I1250" i="24"/>
  <c r="I1251" i="24"/>
  <c r="I1252" i="24"/>
  <c r="I1253" i="24"/>
  <c r="I1254" i="24"/>
  <c r="I1255" i="24"/>
  <c r="I1256" i="24"/>
  <c r="I1257" i="24"/>
  <c r="I1258" i="24"/>
  <c r="I1259" i="24"/>
  <c r="I1260" i="24"/>
  <c r="I1261" i="24"/>
  <c r="I1262" i="24"/>
  <c r="I1263" i="24"/>
  <c r="I1264" i="24"/>
  <c r="I1265" i="24"/>
  <c r="I1266" i="24"/>
  <c r="I1267" i="24"/>
  <c r="I1268" i="24"/>
  <c r="I1269" i="24"/>
  <c r="I1270" i="24"/>
  <c r="I1271" i="24"/>
  <c r="I1272" i="24"/>
  <c r="I1273" i="24"/>
  <c r="I1274" i="24"/>
  <c r="I1275" i="24"/>
  <c r="I1276" i="24"/>
  <c r="I1277" i="24"/>
  <c r="I1278" i="24"/>
  <c r="I1279" i="24"/>
  <c r="I1280" i="24"/>
  <c r="I1281" i="24"/>
  <c r="I1282" i="24"/>
  <c r="I1283" i="24"/>
  <c r="I1284" i="24"/>
  <c r="I1285" i="24"/>
  <c r="I1286" i="24"/>
  <c r="I1287" i="24"/>
  <c r="I1288" i="24"/>
  <c r="I1289" i="24"/>
  <c r="I1290" i="24"/>
  <c r="I1291" i="24"/>
  <c r="I1292" i="24"/>
  <c r="I1293" i="24"/>
  <c r="I1294" i="24"/>
  <c r="I1295" i="24"/>
  <c r="I1296" i="24"/>
  <c r="I1297" i="24"/>
  <c r="I1298" i="24"/>
  <c r="I1299" i="24"/>
  <c r="I1300" i="24"/>
  <c r="I1301" i="24"/>
  <c r="I1302" i="24"/>
  <c r="I1303" i="24"/>
  <c r="I1304" i="24"/>
  <c r="I1305" i="24"/>
  <c r="I1306" i="24"/>
  <c r="I1307" i="24"/>
  <c r="I1308" i="24"/>
  <c r="I1309" i="24"/>
  <c r="I1310" i="24"/>
  <c r="I1311" i="24"/>
  <c r="I1312" i="24"/>
  <c r="I1313" i="24"/>
  <c r="I1314" i="24"/>
  <c r="I1315" i="24"/>
  <c r="I1316" i="24"/>
  <c r="I1317" i="24"/>
  <c r="I1318" i="24"/>
  <c r="I1319" i="24"/>
  <c r="I1320" i="24"/>
  <c r="I1321" i="24"/>
  <c r="I1322" i="24"/>
  <c r="I1323" i="24"/>
  <c r="I1324" i="24"/>
  <c r="I1325" i="24"/>
  <c r="I1326" i="24"/>
  <c r="I1327" i="24"/>
  <c r="I1328" i="24"/>
  <c r="I1329" i="24"/>
  <c r="I1330" i="24"/>
  <c r="I1331" i="24"/>
  <c r="I1332" i="24"/>
  <c r="I1333" i="24"/>
  <c r="I1334" i="24"/>
  <c r="I1335" i="24"/>
  <c r="I1336" i="24"/>
  <c r="I1337" i="24"/>
  <c r="I1338" i="24"/>
  <c r="I1339" i="24"/>
  <c r="I1340" i="24"/>
  <c r="I1341" i="24"/>
  <c r="I1342" i="24"/>
  <c r="I1343" i="24"/>
  <c r="I1344" i="24"/>
  <c r="I1345" i="24"/>
  <c r="I1346" i="24"/>
  <c r="I1347" i="24"/>
  <c r="I1348" i="24"/>
  <c r="I1349" i="24"/>
  <c r="I1350" i="24"/>
  <c r="I1351" i="24"/>
  <c r="I1352" i="24"/>
  <c r="I1353" i="24"/>
  <c r="I1354" i="24"/>
  <c r="I1355" i="24"/>
  <c r="I1356" i="24"/>
  <c r="I1357" i="24"/>
  <c r="I1358" i="24"/>
  <c r="I1359" i="24"/>
  <c r="I1360" i="24"/>
  <c r="I1361" i="24"/>
  <c r="I1362" i="24"/>
  <c r="I1363" i="24"/>
  <c r="I1364" i="24"/>
  <c r="I1365" i="24"/>
  <c r="I1366" i="24"/>
  <c r="I1367" i="24"/>
  <c r="I1368" i="24"/>
  <c r="I1369" i="24"/>
  <c r="I1370" i="24"/>
  <c r="I1371" i="24"/>
  <c r="I1372" i="24"/>
  <c r="I1373" i="24"/>
  <c r="I1374" i="24"/>
  <c r="I1375" i="24"/>
  <c r="I1376" i="24"/>
  <c r="I1377" i="24"/>
  <c r="I1378" i="24"/>
  <c r="I1379" i="24"/>
  <c r="I1380" i="24"/>
  <c r="I1381" i="24"/>
  <c r="I1382" i="24"/>
  <c r="I1383" i="24"/>
  <c r="I1384" i="24"/>
  <c r="I1385" i="24"/>
  <c r="I1386" i="24"/>
  <c r="I1387" i="24"/>
  <c r="I1388" i="24"/>
  <c r="I1389" i="24"/>
  <c r="I1390" i="24"/>
  <c r="I1391" i="24"/>
  <c r="I1392" i="24"/>
  <c r="I1393" i="24"/>
  <c r="I1394" i="24"/>
  <c r="I1395" i="24"/>
  <c r="I1396" i="24"/>
  <c r="I1397" i="24"/>
  <c r="I1398" i="24"/>
  <c r="I1399" i="24"/>
  <c r="I1400" i="24"/>
  <c r="I1401" i="24"/>
  <c r="I1402" i="24"/>
  <c r="I1403" i="24"/>
  <c r="I1404" i="24"/>
  <c r="I1405" i="24"/>
  <c r="I1406" i="24"/>
  <c r="I1407" i="24"/>
  <c r="I1408" i="24"/>
  <c r="I1409" i="24"/>
  <c r="I1410" i="24"/>
  <c r="I1411" i="24"/>
  <c r="I1412" i="24"/>
  <c r="I1413" i="24"/>
  <c r="I1414" i="24"/>
  <c r="I1415" i="24"/>
  <c r="I1416" i="24"/>
  <c r="I1417" i="24"/>
  <c r="I1418" i="24"/>
  <c r="I1419" i="24"/>
  <c r="I1420" i="24"/>
  <c r="I1421" i="24"/>
  <c r="I1422" i="24"/>
  <c r="I1423" i="24"/>
  <c r="I1424" i="24"/>
  <c r="I1425" i="24"/>
  <c r="I1426" i="24"/>
  <c r="I1427" i="24"/>
  <c r="I1428" i="24"/>
  <c r="I1429" i="24"/>
  <c r="I1430" i="24"/>
  <c r="I1431" i="24"/>
  <c r="I1432" i="24"/>
  <c r="I1433" i="24"/>
  <c r="I1434" i="24"/>
  <c r="I1435" i="24"/>
  <c r="I1436" i="24"/>
  <c r="I1437" i="24"/>
  <c r="I1438" i="24"/>
  <c r="I1439" i="24"/>
  <c r="I1440" i="24"/>
  <c r="I1441" i="24"/>
  <c r="I1442" i="24"/>
  <c r="I1443" i="24"/>
  <c r="I1444" i="24"/>
  <c r="I1445" i="24"/>
  <c r="I1446" i="24"/>
  <c r="I1447" i="24"/>
  <c r="I1448" i="24"/>
  <c r="I1449" i="24"/>
  <c r="I1450" i="24"/>
  <c r="I1451" i="24"/>
  <c r="I1452" i="24"/>
  <c r="I1453" i="24"/>
  <c r="I1454" i="24"/>
  <c r="I1455" i="24"/>
  <c r="I1456" i="24"/>
  <c r="I1457" i="24"/>
  <c r="I1458" i="24"/>
  <c r="I1459" i="24"/>
  <c r="I1460" i="24"/>
  <c r="I1461" i="24"/>
  <c r="I1462" i="24"/>
  <c r="I1463" i="24"/>
  <c r="I1464" i="24"/>
  <c r="I1465" i="24"/>
  <c r="I1466" i="24"/>
  <c r="I1467" i="24"/>
  <c r="I1468" i="24"/>
  <c r="I1469" i="24"/>
  <c r="I1470" i="24"/>
  <c r="I1471" i="24"/>
  <c r="I1472" i="24"/>
  <c r="I1473" i="24"/>
  <c r="I1474" i="24"/>
  <c r="I1475" i="24"/>
  <c r="I1476" i="24"/>
  <c r="I1477" i="24"/>
  <c r="I1478" i="24"/>
  <c r="I1479" i="24"/>
  <c r="I1480" i="24"/>
  <c r="I1481" i="24"/>
  <c r="I1482" i="24"/>
  <c r="I1483" i="24"/>
  <c r="I1484" i="24"/>
  <c r="I1485" i="24"/>
  <c r="I1486" i="24"/>
  <c r="I1487" i="24"/>
  <c r="I1488" i="24"/>
  <c r="I1489" i="24"/>
  <c r="I1490" i="24"/>
  <c r="I1491" i="24"/>
  <c r="I1492" i="24"/>
  <c r="I1493" i="24"/>
  <c r="I1494" i="24"/>
  <c r="I1495" i="24"/>
  <c r="I1496" i="24"/>
  <c r="I1497" i="24"/>
  <c r="I1498" i="24"/>
  <c r="I1499" i="24"/>
  <c r="I1500" i="24"/>
  <c r="I1501" i="24"/>
  <c r="I1502" i="24"/>
  <c r="I1503" i="24"/>
  <c r="I1504" i="24"/>
  <c r="I1505" i="24"/>
  <c r="I1506" i="24"/>
  <c r="I1507" i="24"/>
  <c r="I1508" i="24"/>
  <c r="I1509" i="24"/>
  <c r="I1510" i="24"/>
  <c r="I1511" i="24"/>
  <c r="I1512" i="24"/>
  <c r="I1513" i="24"/>
  <c r="I1514" i="24"/>
  <c r="I1515" i="24"/>
  <c r="I1516" i="24"/>
  <c r="I1517" i="24"/>
  <c r="I1518" i="24"/>
  <c r="I1519" i="24"/>
  <c r="I1520" i="24"/>
  <c r="I1521" i="24"/>
  <c r="I1522" i="24"/>
  <c r="I1523" i="24"/>
  <c r="I1524" i="24"/>
  <c r="I1525" i="24"/>
  <c r="I1526" i="24"/>
  <c r="I1527" i="24"/>
  <c r="I1528" i="24"/>
  <c r="I1529" i="24"/>
  <c r="I1530" i="24"/>
  <c r="I1531" i="24"/>
  <c r="I1532" i="24"/>
  <c r="I1533" i="24"/>
  <c r="I1534" i="24"/>
  <c r="I1535" i="24"/>
  <c r="I1536" i="24"/>
  <c r="I1537" i="24"/>
  <c r="I1538" i="24"/>
  <c r="I1539" i="24"/>
  <c r="I1540" i="24"/>
  <c r="I1541" i="24"/>
  <c r="I1542" i="24"/>
  <c r="I1543" i="24"/>
  <c r="I1544" i="24"/>
  <c r="I1545" i="24"/>
  <c r="I1546" i="24"/>
  <c r="I1547" i="24"/>
  <c r="I1548" i="24"/>
  <c r="I1549" i="24"/>
  <c r="I1550" i="24"/>
  <c r="I1551" i="24"/>
  <c r="I1552" i="24"/>
  <c r="I1553" i="24"/>
  <c r="I1554" i="24"/>
  <c r="I1555" i="24"/>
  <c r="I1556" i="24"/>
  <c r="I1557" i="24"/>
  <c r="I1558" i="24"/>
  <c r="I1559" i="24"/>
  <c r="I1560" i="24"/>
  <c r="I1561" i="24"/>
  <c r="I1562" i="24"/>
  <c r="I1563" i="24"/>
  <c r="I1564" i="24"/>
  <c r="I1565" i="24"/>
  <c r="I1566" i="24"/>
  <c r="I1567" i="24"/>
  <c r="I1568" i="24"/>
  <c r="I1569" i="24"/>
  <c r="I1570" i="24"/>
  <c r="I1571" i="24"/>
  <c r="I1572" i="24"/>
  <c r="I1573" i="24"/>
  <c r="I1574" i="24"/>
  <c r="I1575" i="24"/>
  <c r="I1576" i="24"/>
  <c r="I1577" i="24"/>
  <c r="I1578" i="24"/>
  <c r="I1579" i="24"/>
  <c r="I1580" i="24"/>
  <c r="I1581" i="24"/>
  <c r="I1582" i="24"/>
  <c r="I1583" i="24"/>
  <c r="I1584" i="24"/>
  <c r="I1585" i="24"/>
  <c r="I1586" i="24"/>
  <c r="I1587" i="24"/>
  <c r="I1588" i="24"/>
  <c r="I1589" i="24"/>
  <c r="I1590" i="24"/>
  <c r="I1591" i="24"/>
  <c r="I1592" i="24"/>
  <c r="I1593" i="24"/>
  <c r="I1594" i="24"/>
  <c r="I1595" i="24"/>
  <c r="I1596" i="24"/>
  <c r="I1597" i="24"/>
  <c r="I1598" i="24"/>
  <c r="I1599" i="24"/>
  <c r="I1600" i="24"/>
  <c r="I1601" i="24"/>
  <c r="I1602" i="24"/>
  <c r="I1603" i="24"/>
  <c r="I1604" i="24"/>
  <c r="I1605" i="24"/>
  <c r="I1606" i="24"/>
  <c r="I1607" i="24"/>
  <c r="I1608" i="24"/>
  <c r="I1609" i="24"/>
  <c r="I1610" i="24"/>
  <c r="I1611" i="24"/>
  <c r="I1612" i="24"/>
  <c r="I1613" i="24"/>
  <c r="I1614" i="24"/>
  <c r="I1615" i="24"/>
  <c r="I1616" i="24"/>
  <c r="I1617" i="24"/>
  <c r="I1618" i="24"/>
  <c r="I1619" i="24"/>
  <c r="I1620" i="24"/>
  <c r="I1621" i="24"/>
  <c r="I1622" i="24"/>
  <c r="I1623" i="24"/>
  <c r="I1624" i="24"/>
  <c r="I1625" i="24"/>
  <c r="I1626" i="24"/>
  <c r="I1627" i="24"/>
  <c r="I1628" i="24"/>
  <c r="I1629" i="24"/>
  <c r="I1630" i="24"/>
  <c r="I1631" i="24"/>
  <c r="I1632" i="24"/>
  <c r="I1633" i="24"/>
  <c r="I1634" i="24"/>
  <c r="I1635" i="24"/>
  <c r="I1636" i="24"/>
  <c r="I1637" i="24"/>
  <c r="I1638" i="24"/>
  <c r="I1639" i="24"/>
  <c r="I1640" i="24"/>
  <c r="I1641" i="24"/>
  <c r="I1642" i="24"/>
  <c r="I1643" i="24"/>
  <c r="I1644" i="24"/>
  <c r="I1645" i="24"/>
  <c r="I1646" i="24"/>
  <c r="I1647" i="24"/>
  <c r="I1648" i="24"/>
  <c r="I1649" i="24"/>
  <c r="I1650" i="24"/>
  <c r="I1651" i="24"/>
  <c r="I1652" i="24"/>
  <c r="I1653" i="24"/>
  <c r="I1654" i="24"/>
  <c r="I1655" i="24"/>
  <c r="I1656" i="24"/>
  <c r="I1657" i="24"/>
  <c r="I1658" i="24"/>
  <c r="I1659" i="24"/>
  <c r="I1660" i="24"/>
  <c r="I1661" i="24"/>
  <c r="I1662" i="24"/>
  <c r="I1663" i="24"/>
  <c r="I1664" i="24"/>
  <c r="I1665" i="24"/>
  <c r="I1666" i="24"/>
  <c r="I1667" i="24"/>
  <c r="I1668" i="24"/>
  <c r="I1669" i="24"/>
  <c r="I1670" i="24"/>
  <c r="I1671" i="24"/>
  <c r="I1672" i="24"/>
  <c r="I1673" i="24"/>
  <c r="I1674" i="24"/>
  <c r="I1675" i="24"/>
  <c r="I1676" i="24"/>
  <c r="I1677" i="24"/>
  <c r="I1678" i="24"/>
  <c r="I1679" i="24"/>
  <c r="I1680" i="24"/>
  <c r="I1681" i="24"/>
  <c r="I1682" i="24"/>
  <c r="I1683" i="24"/>
  <c r="I1684" i="24"/>
  <c r="I1685" i="24"/>
  <c r="I1686" i="24"/>
  <c r="I1687" i="24"/>
  <c r="I1688" i="24"/>
  <c r="I1689" i="24"/>
  <c r="I1690" i="24"/>
  <c r="I1691" i="24"/>
  <c r="I1692" i="24"/>
  <c r="I1693" i="24"/>
  <c r="I1694" i="24"/>
  <c r="I1695" i="24"/>
  <c r="I1696" i="24"/>
  <c r="I1697" i="24"/>
  <c r="I1698" i="24"/>
  <c r="I1699" i="24"/>
  <c r="I1700" i="24"/>
  <c r="I1701" i="24"/>
  <c r="I1702" i="24"/>
  <c r="I1703" i="24"/>
  <c r="I1704" i="24"/>
  <c r="I1705" i="24"/>
  <c r="I1706" i="24"/>
  <c r="I1707" i="24"/>
  <c r="I1708" i="24"/>
  <c r="I1709" i="24"/>
  <c r="I1710" i="24"/>
  <c r="I1711" i="24"/>
  <c r="I1712" i="24"/>
  <c r="I1713" i="24"/>
  <c r="I1714" i="24"/>
  <c r="I1715" i="24"/>
  <c r="I1716" i="24"/>
  <c r="I1717" i="24"/>
  <c r="I1718" i="24"/>
  <c r="I1719" i="24"/>
  <c r="I1720" i="24"/>
  <c r="I1721" i="24"/>
  <c r="I1722" i="24"/>
  <c r="I1723" i="24"/>
  <c r="I1724" i="24"/>
  <c r="I1725" i="24"/>
  <c r="I1726" i="24"/>
  <c r="I1727" i="24"/>
  <c r="I1728" i="24"/>
  <c r="I1729" i="24"/>
  <c r="I1730" i="24"/>
  <c r="I1731" i="24"/>
  <c r="I1732" i="24"/>
  <c r="I1733" i="24"/>
  <c r="I1734" i="24"/>
  <c r="I1735" i="24"/>
  <c r="I1736" i="24"/>
  <c r="I1737" i="24"/>
  <c r="I1738" i="24"/>
  <c r="I1739" i="24"/>
  <c r="I1740" i="24"/>
  <c r="I1741" i="24"/>
  <c r="I1742" i="24"/>
  <c r="I1743" i="24"/>
  <c r="I1744" i="24"/>
  <c r="I1745" i="24"/>
  <c r="I1746" i="24"/>
  <c r="I1747" i="24"/>
  <c r="I1748" i="24"/>
  <c r="I1749" i="24"/>
  <c r="I1750" i="24"/>
  <c r="I1751" i="24"/>
  <c r="I1752" i="24"/>
  <c r="I1753" i="24"/>
  <c r="I1754" i="24"/>
  <c r="I1755" i="24"/>
  <c r="I1756" i="24"/>
  <c r="I1757" i="24"/>
  <c r="I1758" i="24"/>
  <c r="I1759" i="24"/>
  <c r="I1760" i="24"/>
  <c r="I1761" i="24"/>
  <c r="I1762" i="24"/>
  <c r="I1763" i="24"/>
  <c r="I1764" i="24"/>
  <c r="I1765" i="24"/>
  <c r="I1766" i="24"/>
  <c r="I1767" i="24"/>
  <c r="I1768" i="24"/>
  <c r="I1769" i="24"/>
  <c r="I1770" i="24"/>
  <c r="I1771" i="24"/>
  <c r="I1772" i="24"/>
  <c r="I1773" i="24"/>
  <c r="I1774" i="24"/>
  <c r="I1775" i="24"/>
  <c r="I1776" i="24"/>
  <c r="I1777" i="24"/>
  <c r="I1778" i="24"/>
  <c r="I1779" i="24"/>
  <c r="I1780" i="24"/>
  <c r="I1781" i="24"/>
  <c r="I1782" i="24"/>
  <c r="I1783" i="24"/>
  <c r="I1784" i="24"/>
  <c r="I1785" i="24"/>
  <c r="I1786" i="24"/>
  <c r="I1787" i="24"/>
  <c r="I1788" i="24"/>
  <c r="I1789" i="24"/>
  <c r="I1790" i="24"/>
  <c r="I1791" i="24"/>
  <c r="I1792" i="24"/>
  <c r="I1793" i="24"/>
  <c r="I1794" i="24"/>
  <c r="I1795" i="24"/>
  <c r="I1796" i="24"/>
  <c r="I1797" i="24"/>
  <c r="I1798" i="24"/>
  <c r="I1799" i="24"/>
  <c r="I1800" i="24"/>
  <c r="I1801" i="24"/>
  <c r="I1802" i="24"/>
  <c r="I1803" i="24"/>
  <c r="I1804" i="24"/>
  <c r="I1805" i="24"/>
  <c r="I1806" i="24"/>
  <c r="I1807" i="24"/>
  <c r="I1808" i="24"/>
  <c r="I1809" i="24"/>
  <c r="I1810" i="24"/>
  <c r="I1811" i="24"/>
  <c r="I1812" i="24"/>
  <c r="I1813" i="24"/>
  <c r="I1814" i="24"/>
  <c r="I1815" i="24"/>
  <c r="I1816" i="24"/>
  <c r="I1817" i="24"/>
  <c r="I1818" i="24"/>
  <c r="I1819" i="24"/>
  <c r="I1820" i="24"/>
  <c r="I1821" i="24"/>
  <c r="I1822" i="24"/>
  <c r="I1823" i="24"/>
  <c r="I1824" i="24"/>
  <c r="I1825" i="24"/>
  <c r="I1826" i="24"/>
  <c r="I1827" i="24"/>
  <c r="I1828" i="24"/>
  <c r="I1829" i="24"/>
  <c r="I1830" i="24"/>
  <c r="I1831" i="24"/>
  <c r="I1832" i="24"/>
  <c r="I1833" i="24"/>
  <c r="I1834" i="24"/>
  <c r="I1835" i="24"/>
  <c r="I1836" i="24"/>
  <c r="I1837" i="24"/>
  <c r="I1838" i="24"/>
  <c r="I1839" i="24"/>
  <c r="I1840" i="24"/>
  <c r="I1841" i="24"/>
  <c r="I1842" i="24"/>
  <c r="I1843" i="24"/>
  <c r="I1844" i="24"/>
  <c r="I1845" i="24"/>
  <c r="I1846" i="24"/>
  <c r="I1847" i="24"/>
  <c r="I1848" i="24"/>
  <c r="I1849" i="24"/>
  <c r="I1850" i="24"/>
  <c r="I1851" i="24"/>
  <c r="I1852" i="24"/>
  <c r="I1853" i="24"/>
  <c r="I1854" i="24"/>
  <c r="I1855" i="24"/>
  <c r="I1856" i="24"/>
  <c r="I1857" i="24"/>
  <c r="I1858" i="24"/>
  <c r="I1859" i="24"/>
  <c r="I1860" i="24"/>
  <c r="I1861" i="24"/>
  <c r="I1862" i="24"/>
  <c r="I1863" i="24"/>
  <c r="I1864" i="24"/>
  <c r="I1865" i="24"/>
  <c r="I1866" i="24"/>
  <c r="I1867" i="24"/>
  <c r="I1868" i="24"/>
  <c r="I1869" i="24"/>
  <c r="I1870" i="24"/>
  <c r="I1871" i="24"/>
  <c r="I1872" i="24"/>
  <c r="I1873" i="24"/>
  <c r="I1874" i="24"/>
  <c r="I1875" i="24"/>
  <c r="I1876" i="24"/>
  <c r="I1877" i="24"/>
  <c r="I1878" i="24"/>
  <c r="I1879" i="24"/>
  <c r="I1880" i="24"/>
  <c r="I1881" i="24"/>
  <c r="I1882" i="24"/>
  <c r="I1883" i="24"/>
  <c r="I1884" i="24"/>
  <c r="I1885" i="24"/>
  <c r="I1886" i="24"/>
  <c r="I1887" i="24"/>
  <c r="I1888" i="24"/>
  <c r="I1889" i="24"/>
  <c r="I1890" i="24"/>
  <c r="I1891" i="24"/>
  <c r="I1892" i="24"/>
  <c r="I1893" i="24"/>
  <c r="I1894" i="24"/>
  <c r="I1895" i="24"/>
  <c r="I1896" i="24"/>
  <c r="I1897" i="24"/>
  <c r="I1898" i="24"/>
  <c r="I1899" i="24"/>
  <c r="I1900" i="24"/>
  <c r="I1901" i="24"/>
  <c r="I1902" i="24"/>
  <c r="I1903" i="24"/>
  <c r="I1904" i="24"/>
  <c r="I1905" i="24"/>
  <c r="I1906" i="24"/>
  <c r="I1907" i="24"/>
  <c r="I1908" i="24"/>
  <c r="I1909" i="24"/>
  <c r="I1910" i="24"/>
  <c r="I1911" i="24"/>
  <c r="I1912" i="24"/>
  <c r="I1913" i="24"/>
  <c r="I1914" i="24"/>
  <c r="I1915" i="24"/>
  <c r="I1916" i="24"/>
  <c r="I1917" i="24"/>
  <c r="I1918" i="24"/>
  <c r="I1919" i="24"/>
  <c r="I1920" i="24"/>
  <c r="I1921" i="24"/>
  <c r="I1922" i="24"/>
  <c r="I1923" i="24"/>
  <c r="I1924" i="24"/>
  <c r="I1925" i="24"/>
  <c r="I1926" i="24"/>
  <c r="I1927" i="24"/>
  <c r="I1928" i="24"/>
  <c r="I1929" i="24"/>
  <c r="I1930" i="24"/>
  <c r="I1931" i="24"/>
  <c r="I1932" i="24"/>
  <c r="I1933" i="24"/>
  <c r="I1934" i="24"/>
  <c r="I1935" i="24"/>
  <c r="I1936" i="24"/>
  <c r="I1937" i="24"/>
  <c r="I1938" i="24"/>
  <c r="I1939" i="24"/>
  <c r="I1940" i="24"/>
  <c r="I1941" i="24"/>
  <c r="I1942" i="24"/>
  <c r="I1943" i="24"/>
  <c r="I1944" i="24"/>
  <c r="I1945" i="24"/>
  <c r="I1946" i="24"/>
  <c r="I1947" i="24"/>
  <c r="I1948" i="24"/>
  <c r="I1949" i="24"/>
  <c r="I1950" i="24"/>
  <c r="I1951" i="24"/>
  <c r="I1952" i="24"/>
  <c r="I1953" i="24"/>
  <c r="I1954" i="24"/>
  <c r="I1955" i="24"/>
  <c r="I1956" i="24"/>
  <c r="I1957" i="24"/>
  <c r="I1958" i="24"/>
  <c r="I1959" i="24"/>
  <c r="I1960" i="24"/>
  <c r="I1961" i="24"/>
  <c r="I1962" i="24"/>
  <c r="I1963" i="24"/>
  <c r="I1964" i="24"/>
  <c r="I1965" i="24"/>
  <c r="I1966" i="24"/>
  <c r="I1967" i="24"/>
  <c r="I1968" i="24"/>
  <c r="I1969" i="24"/>
  <c r="I1970" i="24"/>
  <c r="I1971" i="24"/>
  <c r="I1972" i="24"/>
  <c r="I1973" i="24"/>
  <c r="I1974" i="24"/>
  <c r="I1975" i="24"/>
  <c r="I1976" i="24"/>
  <c r="I1977" i="24"/>
  <c r="I1978" i="24"/>
  <c r="I1979" i="24"/>
  <c r="I1980" i="24"/>
  <c r="I1981" i="24"/>
  <c r="I1982" i="24"/>
  <c r="I1983" i="24"/>
  <c r="I1984" i="24"/>
  <c r="I1985" i="24"/>
  <c r="I1986" i="24"/>
  <c r="I1987" i="24"/>
  <c r="I1988" i="24"/>
  <c r="I1989" i="24"/>
  <c r="I1990" i="24"/>
  <c r="I1991" i="24"/>
  <c r="I1992" i="24"/>
  <c r="I1993" i="24"/>
  <c r="I1994" i="24"/>
  <c r="I1995" i="24"/>
  <c r="I1996" i="24"/>
  <c r="I1997" i="24"/>
  <c r="I1998" i="24"/>
  <c r="I1999" i="24"/>
  <c r="I2000" i="24"/>
  <c r="I2001" i="24"/>
  <c r="I2002" i="24"/>
  <c r="I2003" i="24"/>
  <c r="I2004" i="24"/>
  <c r="I2005" i="24"/>
  <c r="I2006" i="24"/>
  <c r="I2007" i="24"/>
  <c r="I2008" i="24"/>
  <c r="I2009" i="24"/>
  <c r="I2010" i="24"/>
  <c r="I2011" i="24"/>
  <c r="I2012" i="24"/>
  <c r="I2013" i="24"/>
  <c r="I2014" i="24"/>
  <c r="I2015" i="24"/>
  <c r="I2016" i="24"/>
  <c r="I2017" i="24"/>
  <c r="I2018" i="24"/>
  <c r="I2019" i="24"/>
  <c r="I2020" i="24"/>
  <c r="I2021" i="24"/>
  <c r="I2022" i="24"/>
  <c r="I2023" i="24"/>
  <c r="I2024" i="24"/>
  <c r="I2025" i="24"/>
  <c r="I2026" i="24"/>
  <c r="I2027" i="24"/>
  <c r="I2028" i="24"/>
  <c r="I2029" i="24"/>
  <c r="I2030" i="24"/>
  <c r="I2031" i="24"/>
  <c r="I2032" i="24"/>
  <c r="I2033" i="24"/>
  <c r="I2034" i="24"/>
  <c r="I2035" i="24"/>
  <c r="I2036" i="24"/>
  <c r="I2037" i="24"/>
  <c r="I2038" i="24"/>
  <c r="I2039" i="24"/>
  <c r="I2040" i="24"/>
  <c r="I2041" i="24"/>
  <c r="I2042" i="24"/>
  <c r="I2043" i="24"/>
  <c r="I2044" i="24"/>
  <c r="I2045" i="24"/>
  <c r="I2046" i="24"/>
  <c r="I2047" i="24"/>
  <c r="I2048" i="24"/>
  <c r="I2049" i="24"/>
  <c r="I2050" i="24"/>
  <c r="I2051" i="24"/>
  <c r="I2052" i="24"/>
  <c r="I2053" i="24"/>
  <c r="I2054" i="24"/>
  <c r="I2055" i="24"/>
  <c r="I2056" i="24"/>
  <c r="I2057" i="24"/>
  <c r="I2058" i="24"/>
  <c r="I2059" i="24"/>
  <c r="I2060" i="24"/>
  <c r="I2061" i="24"/>
  <c r="I2062" i="24"/>
  <c r="I2063" i="24"/>
  <c r="I2064" i="24"/>
  <c r="I2065" i="24"/>
  <c r="I2066" i="24"/>
  <c r="I2067" i="24"/>
  <c r="I2068" i="24"/>
  <c r="I2069" i="24"/>
  <c r="I2070" i="24"/>
  <c r="I2071" i="24"/>
  <c r="I2072" i="24"/>
  <c r="I2073" i="24"/>
  <c r="I2074" i="24"/>
  <c r="I2075" i="24"/>
  <c r="I2076" i="24"/>
  <c r="I2077" i="24"/>
  <c r="I2078" i="24"/>
  <c r="I2079" i="24"/>
  <c r="I2080" i="24"/>
  <c r="I2081" i="24"/>
  <c r="I2082" i="24"/>
  <c r="I2083" i="24"/>
  <c r="I2084" i="24"/>
  <c r="I2085" i="24"/>
  <c r="I2086" i="24"/>
  <c r="I2087" i="24"/>
  <c r="I2088" i="24"/>
  <c r="I2089" i="24"/>
  <c r="I2090" i="24"/>
  <c r="I2091" i="24"/>
  <c r="I2092" i="24"/>
  <c r="I2093" i="24"/>
  <c r="I2094" i="24"/>
  <c r="I2095" i="24"/>
  <c r="I2096" i="24"/>
  <c r="I2097" i="24"/>
  <c r="I2098" i="24"/>
  <c r="I2099" i="24"/>
  <c r="I2100" i="24"/>
  <c r="I2101" i="24"/>
  <c r="I2102" i="24"/>
  <c r="I2103" i="24"/>
  <c r="I2104" i="24"/>
  <c r="I2105" i="24"/>
  <c r="I2106" i="24"/>
  <c r="I2107" i="24"/>
  <c r="I2108" i="24"/>
  <c r="I2109" i="24"/>
  <c r="I2110" i="24"/>
  <c r="I2111" i="24"/>
  <c r="I2112" i="24"/>
  <c r="I2113" i="24"/>
  <c r="I2114" i="24"/>
  <c r="I2115" i="24"/>
  <c r="I2116" i="24"/>
  <c r="I2117" i="24"/>
  <c r="I2118" i="24"/>
  <c r="I2119" i="24"/>
  <c r="I2120" i="24"/>
  <c r="I2121" i="24"/>
  <c r="I2122" i="24"/>
  <c r="I2123" i="24"/>
  <c r="I2124" i="24"/>
  <c r="I2125" i="24"/>
  <c r="I2126" i="24"/>
  <c r="I2127" i="24"/>
  <c r="I2128" i="24"/>
  <c r="I2129" i="24"/>
  <c r="I2130" i="24"/>
  <c r="I2131" i="24"/>
  <c r="I2132" i="24"/>
  <c r="I2133" i="24"/>
  <c r="I2134" i="24"/>
  <c r="I2135" i="24"/>
  <c r="I2136" i="24"/>
  <c r="I2137" i="24"/>
  <c r="I2138" i="24"/>
  <c r="I2139" i="24"/>
  <c r="I2140" i="24"/>
  <c r="I2141" i="24"/>
  <c r="I2142" i="24"/>
  <c r="I2143" i="24"/>
  <c r="I2144" i="24"/>
  <c r="I2145" i="24"/>
  <c r="I2146" i="24"/>
  <c r="I2147" i="24"/>
  <c r="I2148" i="24"/>
  <c r="I2149" i="24"/>
  <c r="I2150" i="24"/>
  <c r="I2151" i="24"/>
  <c r="I2152" i="24"/>
  <c r="I2153" i="24"/>
  <c r="I2154" i="24"/>
  <c r="I2155" i="24"/>
  <c r="I2156" i="24"/>
  <c r="I2157" i="24"/>
  <c r="I2158" i="24"/>
  <c r="I2159" i="24"/>
  <c r="I2160" i="24"/>
  <c r="I2161" i="24"/>
  <c r="I2162" i="24"/>
  <c r="I2163" i="24"/>
  <c r="I2164" i="24"/>
  <c r="I2165" i="24"/>
  <c r="I2166" i="24"/>
  <c r="I2167" i="24"/>
  <c r="I2168" i="24"/>
  <c r="I2169" i="24"/>
  <c r="I2170" i="24"/>
  <c r="I2171" i="24"/>
  <c r="I2172" i="24"/>
  <c r="I2173" i="24"/>
  <c r="I2174" i="24"/>
  <c r="I2175" i="24"/>
  <c r="I2176" i="24"/>
  <c r="I2177" i="24"/>
  <c r="I2178" i="24"/>
  <c r="I2179" i="24"/>
  <c r="I2180" i="24"/>
  <c r="I2181" i="24"/>
  <c r="I2182" i="24"/>
  <c r="I2183" i="24"/>
  <c r="I2184" i="24"/>
  <c r="I2185" i="24"/>
  <c r="I2186" i="24"/>
  <c r="I2187" i="24"/>
  <c r="I2188" i="24"/>
  <c r="I2189" i="24"/>
  <c r="I2190" i="24"/>
  <c r="I2191" i="24"/>
  <c r="I2192" i="24"/>
  <c r="I2193" i="24"/>
  <c r="I2194" i="24"/>
  <c r="I2195" i="24"/>
  <c r="I2196" i="24"/>
  <c r="I2197" i="24"/>
  <c r="I2198" i="24"/>
  <c r="I2199" i="24"/>
  <c r="I2200" i="24"/>
  <c r="I2201" i="24"/>
  <c r="I2202" i="24"/>
  <c r="I2203" i="24"/>
  <c r="I2204" i="24"/>
  <c r="I2205" i="24"/>
  <c r="I2206" i="24"/>
  <c r="I2207" i="24"/>
  <c r="I2208" i="24"/>
  <c r="I2209" i="24"/>
  <c r="I2210" i="24"/>
  <c r="I2211" i="24"/>
  <c r="I2212" i="24"/>
  <c r="I2213" i="24"/>
  <c r="I2214" i="24"/>
  <c r="I2215" i="24"/>
  <c r="I2216" i="24"/>
  <c r="I2217" i="24"/>
  <c r="I2218" i="24"/>
  <c r="I2219" i="24"/>
  <c r="I2220" i="24"/>
  <c r="I2221" i="24"/>
  <c r="I2222" i="24"/>
  <c r="I2223" i="24"/>
  <c r="I2224" i="24"/>
  <c r="I2225" i="24"/>
  <c r="I2226" i="24"/>
  <c r="I2227" i="24"/>
  <c r="I2228" i="24"/>
  <c r="I2229" i="24"/>
  <c r="I2230" i="24"/>
  <c r="I2231" i="24"/>
  <c r="I2232" i="24"/>
  <c r="I2233" i="24"/>
  <c r="I2234" i="24"/>
  <c r="I2235" i="24"/>
  <c r="I2236" i="24"/>
  <c r="I2237" i="24"/>
  <c r="I2238" i="24"/>
  <c r="I2239" i="24"/>
  <c r="I2240" i="24"/>
  <c r="I2241" i="24"/>
  <c r="I2242" i="24"/>
  <c r="I2243" i="24"/>
  <c r="I2244" i="24"/>
  <c r="I2245" i="24"/>
  <c r="I2246" i="24"/>
  <c r="I2247" i="24"/>
  <c r="I2248" i="24"/>
  <c r="I2249" i="24"/>
  <c r="I2250" i="24"/>
  <c r="I2251" i="24"/>
  <c r="I2252" i="24"/>
  <c r="I2253" i="24"/>
  <c r="I2254" i="24"/>
  <c r="I2255" i="24"/>
  <c r="I2256" i="24"/>
  <c r="I2257" i="24"/>
  <c r="I2258" i="24"/>
  <c r="I2259" i="24"/>
  <c r="I2260" i="24"/>
  <c r="I2261" i="24"/>
  <c r="I2262" i="24"/>
  <c r="I2263" i="24"/>
  <c r="I2264" i="24"/>
  <c r="I2265" i="24"/>
  <c r="I2266" i="24"/>
  <c r="I2267" i="24"/>
  <c r="I2268" i="24"/>
  <c r="I2269" i="24"/>
  <c r="I2270" i="24"/>
  <c r="I2271" i="24"/>
  <c r="I2272" i="24"/>
  <c r="I2273" i="24"/>
  <c r="I2274" i="24"/>
  <c r="I2275" i="24"/>
  <c r="I2276" i="24"/>
  <c r="I2277" i="24"/>
  <c r="I2278" i="24"/>
  <c r="I2279" i="24"/>
  <c r="I2280" i="24"/>
  <c r="I2281" i="24"/>
  <c r="I2282" i="24"/>
  <c r="I2283" i="24"/>
  <c r="I2284" i="24"/>
  <c r="I2285" i="24"/>
  <c r="I2286" i="24"/>
  <c r="I2287" i="24"/>
  <c r="I2288" i="24"/>
  <c r="I2289" i="24"/>
  <c r="I2290" i="24"/>
  <c r="I2291" i="24"/>
  <c r="I2292" i="24"/>
  <c r="I2293" i="24"/>
  <c r="I2294" i="24"/>
  <c r="I2295" i="24"/>
  <c r="I2296" i="24"/>
  <c r="I2297" i="24"/>
  <c r="I2298" i="24"/>
  <c r="I2299" i="24"/>
  <c r="I2300" i="24"/>
  <c r="I2301" i="24"/>
  <c r="I2302" i="24"/>
  <c r="I2303" i="24"/>
  <c r="I2304" i="24"/>
  <c r="I2305" i="24"/>
  <c r="I2306" i="24"/>
  <c r="I2307" i="24"/>
  <c r="I2308" i="24"/>
  <c r="I2309" i="24"/>
  <c r="I2310" i="24"/>
  <c r="I2311" i="24"/>
  <c r="I2312" i="24"/>
  <c r="I2313" i="24"/>
  <c r="I2314" i="24"/>
  <c r="I2315" i="24"/>
  <c r="I2316" i="24"/>
  <c r="I2317" i="24"/>
  <c r="I2318" i="24"/>
  <c r="I2319" i="24"/>
  <c r="I2320" i="24"/>
  <c r="I2321" i="24"/>
  <c r="I2322" i="24"/>
  <c r="I2323" i="24"/>
  <c r="I2324" i="24"/>
  <c r="I2325" i="24"/>
  <c r="I2326" i="24"/>
  <c r="I2327" i="24"/>
  <c r="I2328" i="24"/>
  <c r="I2329" i="24"/>
  <c r="I2330" i="24"/>
  <c r="I2331" i="24"/>
  <c r="I2332" i="24"/>
  <c r="I2333" i="24"/>
  <c r="I2334" i="24"/>
  <c r="I2335" i="24"/>
  <c r="I2336" i="24"/>
  <c r="I2337" i="24"/>
  <c r="I2338" i="24"/>
  <c r="I2339" i="24"/>
  <c r="I2340" i="24"/>
  <c r="I2341" i="24"/>
  <c r="I2342" i="24"/>
  <c r="I2343" i="24"/>
  <c r="I2344" i="24"/>
  <c r="I2345" i="24"/>
  <c r="I2346" i="24"/>
  <c r="I2347" i="24"/>
  <c r="I2348" i="24"/>
  <c r="I2349" i="24"/>
  <c r="I2350" i="24"/>
  <c r="I2351" i="24"/>
  <c r="I2352" i="24"/>
  <c r="I2353" i="24"/>
  <c r="I2354" i="24"/>
  <c r="I2355" i="24"/>
  <c r="I2356" i="24"/>
  <c r="I2357" i="24"/>
  <c r="I2358" i="24"/>
  <c r="I2359" i="24"/>
  <c r="I2360" i="24"/>
  <c r="I2361" i="24"/>
  <c r="I2362" i="24"/>
  <c r="I2363" i="24"/>
  <c r="I2364" i="24"/>
  <c r="I2365" i="24"/>
  <c r="I2366" i="24"/>
  <c r="I2367" i="24"/>
  <c r="I2368" i="24"/>
  <c r="I2369" i="24"/>
  <c r="I2370" i="24"/>
  <c r="I2371" i="24"/>
  <c r="I2372" i="24"/>
  <c r="I2373" i="24"/>
  <c r="I2374" i="24"/>
  <c r="I2375" i="24"/>
  <c r="I2376" i="24"/>
  <c r="I2377" i="24"/>
  <c r="I2378" i="24"/>
  <c r="I2379" i="24"/>
  <c r="I2380" i="24"/>
  <c r="I2381" i="24"/>
  <c r="I2382" i="24"/>
  <c r="I2383" i="24"/>
  <c r="I2384" i="24"/>
  <c r="I2385" i="24"/>
  <c r="I2386" i="24"/>
  <c r="I2387" i="24"/>
  <c r="I2388" i="24"/>
  <c r="I2389" i="24"/>
  <c r="I2390" i="24"/>
  <c r="I2391" i="24"/>
  <c r="I2392" i="24"/>
  <c r="I2393" i="24"/>
  <c r="I2394" i="24"/>
  <c r="I2395" i="24"/>
  <c r="I2396" i="24"/>
  <c r="I2397" i="24"/>
  <c r="I2398" i="24"/>
  <c r="I2399" i="24"/>
  <c r="I2400" i="24"/>
  <c r="I2401" i="24"/>
  <c r="I2402" i="24"/>
  <c r="I2403" i="24"/>
  <c r="I2404" i="24"/>
  <c r="I2405" i="24"/>
  <c r="I2406" i="24"/>
  <c r="I2407" i="24"/>
  <c r="I2408" i="24"/>
  <c r="I2409" i="24"/>
  <c r="I2410" i="24"/>
  <c r="I2411" i="24"/>
  <c r="I2412" i="24"/>
  <c r="I2413" i="24"/>
  <c r="I2414" i="24"/>
  <c r="I2415" i="24"/>
  <c r="I2416" i="24"/>
  <c r="I2417" i="24"/>
  <c r="I2418" i="24"/>
  <c r="I2419" i="24"/>
  <c r="I2420" i="24"/>
  <c r="I2421" i="24"/>
  <c r="I2422" i="24"/>
  <c r="I2423" i="24"/>
  <c r="I2424" i="24"/>
  <c r="I2425" i="24"/>
  <c r="I2426" i="24"/>
  <c r="I2427" i="24"/>
  <c r="I2428" i="24"/>
  <c r="I2429" i="24"/>
  <c r="I2430" i="24"/>
  <c r="I2431" i="24"/>
  <c r="I2432" i="24"/>
  <c r="I2433" i="24"/>
  <c r="I2434" i="24"/>
  <c r="I2435" i="24"/>
  <c r="I2436" i="24"/>
  <c r="I2437" i="24"/>
  <c r="I2438" i="24"/>
  <c r="I2439" i="24"/>
  <c r="I2440" i="24"/>
  <c r="I2441" i="24"/>
  <c r="I2442" i="24"/>
  <c r="I2443" i="24"/>
  <c r="I2444" i="24"/>
  <c r="I2445" i="24"/>
  <c r="I2446" i="24"/>
  <c r="I2447" i="24"/>
  <c r="I2448" i="24"/>
  <c r="I2449" i="24"/>
  <c r="I2450" i="24"/>
  <c r="I2451" i="24"/>
  <c r="I2452" i="24"/>
  <c r="I2453" i="24"/>
  <c r="I2454" i="24"/>
  <c r="I2455" i="24"/>
  <c r="I2456" i="24"/>
  <c r="I2457" i="24"/>
  <c r="I2458" i="24"/>
  <c r="I2459" i="24"/>
  <c r="I2460" i="24"/>
  <c r="I2461" i="24"/>
  <c r="I2462" i="24"/>
  <c r="I2463" i="24"/>
  <c r="I2464" i="24"/>
  <c r="I2465" i="24"/>
  <c r="I2466" i="24"/>
  <c r="I2467" i="24"/>
  <c r="I2468" i="24"/>
  <c r="I2469" i="24"/>
  <c r="I2470" i="24"/>
  <c r="I2471" i="24"/>
  <c r="I2472" i="24"/>
  <c r="I2473" i="24"/>
  <c r="I2474" i="24"/>
  <c r="I2475" i="24"/>
  <c r="I2476" i="24"/>
  <c r="I2477" i="24"/>
  <c r="I2478" i="24"/>
  <c r="I2479" i="24"/>
  <c r="I2480" i="24"/>
  <c r="I2481" i="24"/>
  <c r="I2482" i="24"/>
  <c r="I2483" i="24"/>
  <c r="I2484" i="24"/>
  <c r="I2485" i="24"/>
  <c r="I2486" i="24"/>
  <c r="I2487" i="24"/>
  <c r="I2488" i="24"/>
  <c r="I2489" i="24"/>
  <c r="I2490" i="24"/>
  <c r="I2491" i="24"/>
  <c r="I2492" i="24"/>
  <c r="I2493" i="24"/>
  <c r="I2494" i="24"/>
  <c r="I2495" i="24"/>
  <c r="I2496" i="24"/>
  <c r="I2497" i="24"/>
  <c r="I2498" i="24"/>
  <c r="I2499" i="24"/>
  <c r="I2500" i="24"/>
  <c r="I2501" i="24"/>
  <c r="I2502" i="24"/>
  <c r="I2503" i="24"/>
  <c r="I2504" i="24"/>
  <c r="I2505" i="24"/>
  <c r="I2506" i="24"/>
  <c r="I2507" i="24"/>
  <c r="I2508" i="24"/>
  <c r="I2509" i="24"/>
  <c r="I2510" i="24"/>
  <c r="I2511" i="24"/>
  <c r="I2512" i="24"/>
  <c r="I2513" i="24"/>
  <c r="I2514" i="24"/>
  <c r="I2515" i="24"/>
  <c r="I2516" i="24"/>
  <c r="I2517" i="24"/>
  <c r="I2518" i="24"/>
  <c r="I2519" i="24"/>
  <c r="I2520" i="24"/>
  <c r="I2521" i="24"/>
  <c r="I2522" i="24"/>
  <c r="I2523" i="24"/>
  <c r="I2524" i="24"/>
  <c r="I2525" i="24"/>
  <c r="I2526" i="24"/>
  <c r="I2527" i="24"/>
  <c r="I2528" i="24"/>
  <c r="I2529" i="24"/>
  <c r="I2530" i="24"/>
  <c r="I2531" i="24"/>
  <c r="I2532" i="24"/>
  <c r="I2533" i="24"/>
  <c r="I2534" i="24"/>
  <c r="I2535" i="24"/>
  <c r="I2536" i="24"/>
  <c r="I2537" i="24"/>
  <c r="I2538" i="24"/>
  <c r="I2539" i="24"/>
  <c r="I2540" i="24"/>
  <c r="I2541" i="24"/>
  <c r="I2542" i="24"/>
  <c r="I2543" i="24"/>
  <c r="I2544" i="24"/>
  <c r="I2545" i="24"/>
  <c r="I2546" i="24"/>
  <c r="I2547" i="24"/>
  <c r="I2548" i="24"/>
  <c r="I2549" i="24"/>
  <c r="I2550" i="24"/>
  <c r="I2551" i="24"/>
  <c r="I2552" i="24"/>
  <c r="I2553" i="24"/>
  <c r="I2554" i="24"/>
  <c r="I2555" i="24"/>
  <c r="I2556" i="24"/>
  <c r="I2557" i="24"/>
  <c r="I2558" i="24"/>
  <c r="I2559" i="24"/>
  <c r="I2560" i="24"/>
  <c r="I2561" i="24"/>
  <c r="I2562" i="24"/>
  <c r="I2563" i="24"/>
  <c r="I2564" i="24"/>
  <c r="I2565" i="24"/>
  <c r="I2566" i="24"/>
  <c r="I2567" i="24"/>
  <c r="I2568" i="24"/>
  <c r="I2569" i="24"/>
  <c r="I2570" i="24"/>
  <c r="I2571" i="24"/>
  <c r="I2572" i="24"/>
  <c r="I2573" i="24"/>
  <c r="I2574" i="24"/>
  <c r="I2575" i="24"/>
  <c r="I2576" i="24"/>
  <c r="I2577" i="24"/>
  <c r="I2578" i="24"/>
  <c r="I2579" i="24"/>
  <c r="I2580" i="24"/>
  <c r="I2581" i="24"/>
  <c r="I2582" i="24"/>
  <c r="I2583" i="24"/>
  <c r="I2584" i="24"/>
  <c r="I2585" i="24"/>
  <c r="I2586" i="24"/>
  <c r="I2587" i="24"/>
  <c r="I2588" i="24"/>
  <c r="I2589" i="24"/>
  <c r="I2590" i="24"/>
  <c r="I2591" i="24"/>
  <c r="I2592" i="24"/>
  <c r="I2593" i="24"/>
  <c r="I2594" i="24"/>
  <c r="I2595" i="24"/>
  <c r="I2596" i="24"/>
  <c r="I2597" i="24"/>
  <c r="I2598" i="24"/>
  <c r="I2599" i="24"/>
  <c r="I2600" i="24"/>
  <c r="I2601" i="24"/>
  <c r="I2602" i="24"/>
  <c r="I2603" i="24"/>
  <c r="I2604" i="24"/>
  <c r="I2605" i="24"/>
  <c r="I2606" i="24"/>
  <c r="I2607" i="24"/>
  <c r="I2608" i="24"/>
  <c r="I2609" i="24"/>
  <c r="I2610" i="24"/>
  <c r="I2611" i="24"/>
  <c r="I2612" i="24"/>
  <c r="I2613" i="24"/>
  <c r="I2614" i="24"/>
  <c r="I2615" i="24"/>
  <c r="I2616" i="24"/>
  <c r="I2617" i="24"/>
  <c r="I2618" i="24"/>
  <c r="I2619" i="24"/>
  <c r="I2620" i="24"/>
  <c r="I2621" i="24"/>
  <c r="I2622" i="24"/>
  <c r="I2623" i="24"/>
  <c r="I2624" i="24"/>
  <c r="I2625" i="24"/>
  <c r="I2626" i="24"/>
  <c r="I2627" i="24"/>
  <c r="I2628" i="24"/>
  <c r="I2629" i="24"/>
  <c r="I2630" i="24"/>
  <c r="I2631" i="24"/>
  <c r="I2632" i="24"/>
  <c r="I2633" i="24"/>
  <c r="I2634" i="24"/>
  <c r="I2635" i="24"/>
  <c r="I2636" i="24"/>
  <c r="I2637" i="24"/>
  <c r="I2638" i="24"/>
  <c r="I2639" i="24"/>
  <c r="I2640" i="24"/>
  <c r="I2641" i="24"/>
  <c r="I2642" i="24"/>
  <c r="I2643" i="24"/>
  <c r="I2644" i="24"/>
  <c r="I2645" i="24"/>
  <c r="I2646" i="24"/>
  <c r="I2647" i="24"/>
  <c r="I2648" i="24"/>
  <c r="I2649" i="24"/>
  <c r="I2650" i="24"/>
  <c r="I2651" i="24"/>
  <c r="I2652" i="24"/>
  <c r="I2653" i="24"/>
  <c r="I2654" i="24"/>
  <c r="I2655" i="24"/>
  <c r="I2656" i="24"/>
  <c r="I2657" i="24"/>
  <c r="I2658" i="24"/>
  <c r="I2659" i="24"/>
  <c r="I2660" i="24"/>
  <c r="I2661" i="24"/>
  <c r="I2662" i="24"/>
  <c r="I2663" i="24"/>
  <c r="I2664" i="24"/>
  <c r="I2665" i="24"/>
  <c r="I2666" i="24"/>
  <c r="I2667" i="24"/>
  <c r="I2668" i="24"/>
  <c r="I2669" i="24"/>
  <c r="I2670" i="24"/>
  <c r="I2671" i="24"/>
  <c r="I2672" i="24"/>
  <c r="I2673" i="24"/>
  <c r="I2674" i="24"/>
  <c r="I2675" i="24"/>
  <c r="I2676" i="24"/>
  <c r="I2677" i="24"/>
  <c r="I2678" i="24"/>
  <c r="I2679" i="24"/>
  <c r="I2680" i="24"/>
  <c r="I2681" i="24"/>
  <c r="I2682" i="24"/>
  <c r="I2683" i="24"/>
  <c r="I2684" i="24"/>
  <c r="I2685" i="24"/>
  <c r="I2686" i="24"/>
  <c r="I2687" i="24"/>
  <c r="I2688" i="24"/>
  <c r="I2689" i="24"/>
  <c r="I2690" i="24"/>
  <c r="I2691" i="24"/>
  <c r="I2692" i="24"/>
  <c r="I2693" i="24"/>
  <c r="I2694" i="24"/>
  <c r="I2695" i="24"/>
  <c r="I2696" i="24"/>
  <c r="I2697" i="24"/>
  <c r="I2698" i="24"/>
  <c r="I2699" i="24"/>
  <c r="I2700" i="24"/>
  <c r="I2701" i="24"/>
  <c r="I2702" i="24"/>
  <c r="I2703" i="24"/>
  <c r="I2704" i="24"/>
  <c r="I2705" i="24"/>
  <c r="I2706" i="24"/>
  <c r="I2707" i="24"/>
  <c r="I2708" i="24"/>
  <c r="I2709" i="24"/>
  <c r="I2710" i="24"/>
  <c r="I2711" i="24"/>
  <c r="I2712" i="24"/>
  <c r="I2713" i="24"/>
  <c r="I2714" i="24"/>
  <c r="I2715" i="24"/>
  <c r="I2716" i="24"/>
  <c r="I2717" i="24"/>
  <c r="I2718" i="24"/>
  <c r="I2719" i="24"/>
  <c r="I2720" i="24"/>
  <c r="I2721" i="24"/>
  <c r="I2722" i="24"/>
  <c r="I2723" i="24"/>
  <c r="I2724" i="24"/>
  <c r="I2725" i="24"/>
  <c r="I2726" i="24"/>
  <c r="I2727" i="24"/>
  <c r="I2728" i="24"/>
  <c r="I2729" i="24"/>
  <c r="I2730" i="24"/>
  <c r="I2731" i="24"/>
  <c r="I2732" i="24"/>
  <c r="I2733" i="24"/>
  <c r="I2734" i="24"/>
  <c r="I2735" i="24"/>
  <c r="I2736" i="24"/>
  <c r="I2737" i="24"/>
  <c r="I2738" i="24"/>
  <c r="I2739" i="24"/>
  <c r="I2740" i="24"/>
  <c r="I2741" i="24"/>
  <c r="I2742" i="24"/>
  <c r="I2743" i="24"/>
  <c r="I2744" i="24"/>
  <c r="I2745" i="24"/>
  <c r="I2746" i="24"/>
  <c r="I2747" i="24"/>
  <c r="I2748" i="24"/>
  <c r="I2749" i="24"/>
  <c r="I2750" i="24"/>
  <c r="I2751" i="24"/>
  <c r="I2752" i="24"/>
  <c r="I2753" i="24"/>
  <c r="I2754" i="24"/>
  <c r="I2755" i="24"/>
  <c r="I2756" i="24"/>
  <c r="I2757" i="24"/>
  <c r="I2758" i="24"/>
  <c r="I2759" i="24"/>
  <c r="I2760" i="24"/>
  <c r="I2761" i="24"/>
  <c r="I2762" i="24"/>
  <c r="I2763" i="24"/>
  <c r="I2764" i="24"/>
  <c r="I2765" i="24"/>
  <c r="I2766" i="24"/>
  <c r="I2767" i="24"/>
  <c r="I2768" i="24"/>
  <c r="I2769" i="24"/>
  <c r="I2770" i="24"/>
  <c r="I2771" i="24"/>
  <c r="I2772" i="24"/>
  <c r="I2773" i="24"/>
  <c r="I2774" i="24"/>
  <c r="I2775" i="24"/>
  <c r="I2776" i="24"/>
  <c r="I2777" i="24"/>
  <c r="I2778" i="24"/>
  <c r="I2779" i="24"/>
  <c r="I2780" i="24"/>
  <c r="I2781" i="24"/>
  <c r="I2782" i="24"/>
  <c r="I2783" i="24"/>
  <c r="I2784" i="24"/>
  <c r="I2785" i="24"/>
  <c r="I2786" i="24"/>
  <c r="I2787" i="24"/>
  <c r="I2788" i="24"/>
  <c r="I2789" i="24"/>
  <c r="I2790" i="24"/>
  <c r="I2791" i="24"/>
  <c r="I2792" i="24"/>
  <c r="I2793" i="24"/>
  <c r="I2794" i="24"/>
  <c r="I2795" i="24"/>
  <c r="I2796" i="24"/>
  <c r="I2797" i="24"/>
  <c r="I2798" i="24"/>
  <c r="I2799" i="24"/>
  <c r="I2800" i="24"/>
  <c r="I2801" i="24"/>
  <c r="I2802" i="24"/>
  <c r="I2803" i="24"/>
  <c r="I2804" i="24"/>
  <c r="I2805" i="24"/>
  <c r="I2806" i="24"/>
  <c r="I2807" i="24"/>
  <c r="I2808" i="24"/>
  <c r="I2809" i="24"/>
  <c r="I2810" i="24"/>
  <c r="I2811" i="24"/>
  <c r="I2812" i="24"/>
  <c r="I2813" i="24"/>
  <c r="I2814" i="24"/>
  <c r="I2815" i="24"/>
  <c r="I2816" i="24"/>
  <c r="I2817" i="24"/>
  <c r="I2818" i="24"/>
  <c r="I2819" i="24"/>
  <c r="I2820" i="24"/>
  <c r="I2821" i="24"/>
  <c r="I2822" i="24"/>
  <c r="I2823" i="24"/>
  <c r="I2824" i="24"/>
  <c r="I2825" i="24"/>
  <c r="I2826" i="24"/>
  <c r="I2827" i="24"/>
  <c r="I2828" i="24"/>
  <c r="I2829" i="24"/>
  <c r="I2830" i="24"/>
  <c r="I2831" i="24"/>
  <c r="I2832" i="24"/>
  <c r="I2833" i="24"/>
  <c r="I2834" i="24"/>
  <c r="I2835" i="24"/>
  <c r="I2836" i="24"/>
  <c r="I2837" i="24"/>
  <c r="I2838" i="24"/>
  <c r="I2839" i="24"/>
  <c r="I2840" i="24"/>
  <c r="I2841" i="24"/>
  <c r="I2842" i="24"/>
  <c r="I2843" i="24"/>
  <c r="I2844" i="24"/>
  <c r="I2845" i="24"/>
  <c r="I2846" i="24"/>
  <c r="I2847" i="24"/>
  <c r="I2848" i="24"/>
  <c r="I2849" i="24"/>
  <c r="I2850" i="24"/>
  <c r="I2851" i="24"/>
  <c r="I2852" i="24"/>
  <c r="I2853" i="24"/>
  <c r="I2854" i="24"/>
  <c r="I2855" i="24"/>
  <c r="I2856" i="24"/>
  <c r="I2857" i="24"/>
  <c r="I2858" i="24"/>
  <c r="I2859" i="24"/>
  <c r="I2860" i="24"/>
  <c r="I2861" i="24"/>
  <c r="I2862" i="24"/>
  <c r="I2863" i="24"/>
  <c r="I2864" i="24"/>
  <c r="I2865" i="24"/>
  <c r="I2866" i="24"/>
  <c r="I2867" i="24"/>
  <c r="I2868" i="24"/>
  <c r="I2869" i="24"/>
  <c r="I2870" i="24"/>
  <c r="I2871" i="24"/>
  <c r="I2872" i="24"/>
  <c r="I2873" i="24"/>
  <c r="I2874" i="24"/>
  <c r="I2875" i="24"/>
  <c r="I2876" i="24"/>
  <c r="I2877" i="24"/>
  <c r="I2878" i="24"/>
  <c r="I2879" i="24"/>
  <c r="I2880" i="24"/>
  <c r="I2881" i="24"/>
  <c r="I2882" i="24"/>
  <c r="I2883" i="24"/>
  <c r="I2884" i="24"/>
  <c r="I2885" i="24"/>
  <c r="I2886" i="24"/>
  <c r="I2887" i="24"/>
  <c r="I2888" i="24"/>
  <c r="I2889" i="24"/>
  <c r="I2890" i="24"/>
  <c r="I2891" i="24"/>
  <c r="I2892" i="24"/>
  <c r="I2893" i="24"/>
  <c r="I2894" i="24"/>
  <c r="I2895" i="24"/>
  <c r="I2896" i="24"/>
  <c r="I2897" i="24"/>
  <c r="I2898" i="24"/>
  <c r="I2899" i="24"/>
  <c r="I2900" i="24"/>
  <c r="I2901" i="24"/>
  <c r="I2902" i="24"/>
  <c r="I2903" i="24"/>
  <c r="I2904" i="24"/>
  <c r="I2905" i="24"/>
  <c r="I2906" i="24"/>
  <c r="I2907" i="24"/>
  <c r="I2908" i="24"/>
  <c r="I2909" i="24"/>
  <c r="I2910" i="24"/>
  <c r="I2911" i="24"/>
  <c r="I2912" i="24"/>
  <c r="I2913" i="24"/>
  <c r="I2914" i="24"/>
  <c r="I2915" i="24"/>
  <c r="I2916" i="24"/>
  <c r="I2917" i="24"/>
  <c r="I2918" i="24"/>
  <c r="I2919" i="24"/>
  <c r="I2920" i="24"/>
  <c r="I2921" i="24"/>
  <c r="I2922" i="24"/>
  <c r="I2923" i="24"/>
  <c r="I2924" i="24"/>
  <c r="I2925" i="24"/>
  <c r="I2926" i="24"/>
  <c r="I2927" i="24"/>
  <c r="I2928" i="24"/>
  <c r="I2929" i="24"/>
  <c r="I2930" i="24"/>
  <c r="I2931" i="24"/>
  <c r="I2932" i="24"/>
  <c r="I2933" i="24"/>
  <c r="I2934" i="24"/>
  <c r="I2935" i="24"/>
  <c r="I2936" i="24"/>
  <c r="I2937" i="24"/>
  <c r="I2938" i="24"/>
  <c r="I2939" i="24"/>
  <c r="I2940" i="24"/>
  <c r="I2941" i="24"/>
  <c r="I2942" i="24"/>
  <c r="I2943" i="24"/>
  <c r="I2944" i="24"/>
  <c r="I2945" i="24"/>
  <c r="I2946" i="24"/>
  <c r="I2947" i="24"/>
  <c r="I2948" i="24"/>
  <c r="I2949" i="24"/>
  <c r="I2950" i="24"/>
  <c r="I2951" i="24"/>
  <c r="I2952" i="24"/>
  <c r="I2953" i="24"/>
  <c r="I2954" i="24"/>
  <c r="I2955" i="24"/>
  <c r="I2956" i="24"/>
  <c r="I2957" i="24"/>
  <c r="I2958" i="24"/>
  <c r="I2959" i="24"/>
  <c r="I2960" i="24"/>
  <c r="I2961" i="24"/>
  <c r="I2962" i="24"/>
  <c r="I2963" i="24"/>
  <c r="I2964" i="24"/>
  <c r="I2965" i="24"/>
  <c r="I2966" i="24"/>
  <c r="I2967" i="24"/>
  <c r="I2968" i="24"/>
  <c r="I2969" i="24"/>
  <c r="I2970" i="24"/>
  <c r="I2971" i="24"/>
  <c r="I2972" i="24"/>
  <c r="I2973" i="24"/>
  <c r="I2974" i="24"/>
  <c r="I2975" i="24"/>
  <c r="I2976" i="24"/>
  <c r="I2977" i="24"/>
  <c r="I2978" i="24"/>
  <c r="I2979" i="24"/>
  <c r="I2980" i="24"/>
  <c r="I2981" i="24"/>
  <c r="I2982" i="24"/>
  <c r="I2983" i="24"/>
  <c r="I2984" i="24"/>
  <c r="I2985" i="24"/>
  <c r="I2986" i="24"/>
  <c r="I2987" i="24"/>
  <c r="I2988" i="24"/>
  <c r="I2989" i="24"/>
  <c r="I2990" i="24"/>
  <c r="I2991" i="24"/>
  <c r="I2992" i="24"/>
  <c r="I2993" i="24"/>
  <c r="I2994" i="24"/>
  <c r="I2995" i="24"/>
  <c r="I2996" i="24"/>
  <c r="I2997" i="24"/>
  <c r="I2998" i="24"/>
  <c r="I2999" i="24"/>
  <c r="I3000" i="24"/>
  <c r="I3001" i="24"/>
  <c r="I3002" i="24"/>
  <c r="I3003" i="24"/>
  <c r="I3004" i="24"/>
  <c r="I3005" i="24"/>
  <c r="I3006" i="24"/>
  <c r="I3007" i="24"/>
  <c r="I3008" i="24"/>
  <c r="I3009" i="24"/>
  <c r="I3010" i="24"/>
  <c r="I3011" i="24"/>
  <c r="I3012" i="24"/>
  <c r="I3013" i="24"/>
  <c r="I3014" i="24"/>
  <c r="I3015" i="24"/>
  <c r="I3016" i="24"/>
  <c r="I3017" i="24"/>
  <c r="I3018" i="24"/>
  <c r="I3019" i="24"/>
  <c r="I3020" i="24"/>
  <c r="I3021" i="24"/>
  <c r="I3022" i="24"/>
  <c r="I3023" i="24"/>
  <c r="I3024" i="24"/>
  <c r="I3025" i="24"/>
  <c r="I3026" i="24"/>
  <c r="I3027" i="24"/>
  <c r="I3028" i="24"/>
  <c r="I3029" i="24"/>
  <c r="I3030" i="24"/>
  <c r="I3031" i="24"/>
  <c r="I3032" i="24"/>
  <c r="I3033" i="24"/>
  <c r="I3034" i="24"/>
  <c r="I3035" i="24"/>
  <c r="I3036" i="24"/>
  <c r="I3037" i="24"/>
  <c r="I3038" i="24"/>
  <c r="I3039" i="24"/>
  <c r="I3040" i="24"/>
  <c r="I3041" i="24"/>
  <c r="I3042" i="24"/>
  <c r="I3043" i="24"/>
  <c r="I3044" i="24"/>
  <c r="I3045" i="24"/>
  <c r="I3046" i="24"/>
  <c r="I3047" i="24"/>
  <c r="I3048" i="24"/>
  <c r="I3049" i="24"/>
  <c r="I3050" i="24"/>
  <c r="I3051" i="24"/>
  <c r="I3052" i="24"/>
  <c r="I3053" i="24"/>
  <c r="I3054" i="24"/>
  <c r="I3055" i="24"/>
  <c r="I3056" i="24"/>
  <c r="I3057" i="24"/>
  <c r="I3058" i="24"/>
  <c r="I3059" i="24"/>
  <c r="I3060" i="24"/>
  <c r="I3061" i="24"/>
  <c r="I3062" i="24"/>
  <c r="I3063" i="24"/>
  <c r="I3064" i="24"/>
  <c r="I3065" i="24"/>
  <c r="I3066" i="24"/>
  <c r="I3067" i="24"/>
  <c r="I3068" i="24"/>
  <c r="I3069" i="24"/>
  <c r="I3070" i="24"/>
  <c r="I3071" i="24"/>
  <c r="I3072" i="24"/>
  <c r="I3073" i="24"/>
  <c r="I3074" i="24"/>
  <c r="I3075" i="24"/>
  <c r="I3076" i="24"/>
  <c r="I3077" i="24"/>
  <c r="I3078" i="24"/>
  <c r="I3079" i="24"/>
  <c r="I3080" i="24"/>
  <c r="I3081" i="24"/>
  <c r="I3082" i="24"/>
  <c r="I3083" i="24"/>
  <c r="I3084" i="24"/>
  <c r="I3085" i="24"/>
  <c r="I3086" i="24"/>
  <c r="I3087" i="24"/>
  <c r="I3088" i="24"/>
  <c r="I3089" i="24"/>
  <c r="I3090" i="24"/>
  <c r="I3091" i="24"/>
  <c r="I3092" i="24"/>
  <c r="I3093" i="24"/>
  <c r="I3094" i="24"/>
  <c r="I3095" i="24"/>
  <c r="I3096" i="24"/>
  <c r="I3097" i="24"/>
  <c r="I3098" i="24"/>
  <c r="I3099" i="24"/>
  <c r="I3100" i="24"/>
  <c r="I3101" i="24"/>
  <c r="I3102" i="24"/>
  <c r="I3103" i="24"/>
  <c r="I3104" i="24"/>
  <c r="I3105" i="24"/>
  <c r="I3106" i="24"/>
  <c r="I3107" i="24"/>
  <c r="I3108" i="24"/>
  <c r="I3109" i="24"/>
  <c r="I3110" i="24"/>
  <c r="I3111" i="24"/>
  <c r="I3112" i="24"/>
  <c r="I3113" i="24"/>
  <c r="I3114" i="24"/>
  <c r="I3115" i="24"/>
  <c r="I3116" i="24"/>
  <c r="I3117" i="24"/>
  <c r="I3118" i="24"/>
  <c r="I3119" i="24"/>
  <c r="I3120" i="24"/>
  <c r="I3121" i="24"/>
  <c r="I3122" i="24"/>
  <c r="I3123" i="24"/>
  <c r="I3124" i="24"/>
  <c r="I3125" i="24"/>
  <c r="I3126" i="24"/>
  <c r="I3127" i="24"/>
  <c r="I3128" i="24"/>
  <c r="I3129" i="24"/>
  <c r="I3130" i="24"/>
  <c r="I3131" i="24"/>
  <c r="I3132" i="24"/>
  <c r="I3133" i="24"/>
  <c r="I3134" i="24"/>
  <c r="I3135" i="24"/>
  <c r="I3136" i="24"/>
  <c r="I3137" i="24"/>
  <c r="I3138" i="24"/>
  <c r="I3139" i="24"/>
  <c r="I3140" i="24"/>
  <c r="I3141" i="24"/>
  <c r="I3142" i="24"/>
  <c r="I3143" i="24"/>
  <c r="I3144" i="24"/>
  <c r="I3145" i="24"/>
  <c r="I3146" i="24"/>
  <c r="I3147" i="24"/>
  <c r="I3148" i="24"/>
  <c r="I3149" i="24"/>
  <c r="I3150" i="24"/>
  <c r="I3151" i="24"/>
  <c r="I3152" i="24"/>
  <c r="I3153" i="24"/>
  <c r="I3154" i="24"/>
  <c r="I3155" i="24"/>
  <c r="I3156" i="24"/>
  <c r="I3157" i="24"/>
  <c r="I3158" i="24"/>
  <c r="I3159" i="24"/>
  <c r="I3160" i="24"/>
  <c r="I3161" i="24"/>
  <c r="I3162" i="24"/>
  <c r="I3163" i="24"/>
  <c r="I3164" i="24"/>
  <c r="I3165" i="24"/>
  <c r="I3166" i="24"/>
  <c r="I3167" i="24"/>
  <c r="I3168" i="24"/>
  <c r="I3169" i="24"/>
  <c r="I3170" i="24"/>
  <c r="I3171" i="24"/>
  <c r="I3172" i="24"/>
  <c r="I3173" i="24"/>
  <c r="I3174" i="24"/>
  <c r="I3175" i="24"/>
  <c r="I3176" i="24"/>
  <c r="I3177" i="24"/>
  <c r="I3178" i="24"/>
  <c r="I3179" i="24"/>
  <c r="I3180" i="24"/>
  <c r="I3181" i="24"/>
  <c r="I3182" i="24"/>
  <c r="I3183" i="24"/>
  <c r="I3184" i="24"/>
  <c r="I3185" i="24"/>
  <c r="I3186" i="24"/>
  <c r="I3187" i="24"/>
  <c r="I3188" i="24"/>
  <c r="I3189" i="24"/>
  <c r="I3190" i="24"/>
  <c r="I3191" i="24"/>
  <c r="I3192" i="24"/>
  <c r="I3193" i="24"/>
  <c r="I3194" i="24"/>
  <c r="I3195" i="24"/>
  <c r="I3196" i="24"/>
  <c r="I3197" i="24"/>
  <c r="I3198" i="24"/>
  <c r="I3199" i="24"/>
  <c r="I3200" i="24"/>
  <c r="I3201" i="24"/>
  <c r="I3202" i="24"/>
  <c r="I3203" i="24"/>
  <c r="I3204" i="24"/>
  <c r="I3205" i="24"/>
  <c r="I3206" i="24"/>
  <c r="I3207" i="24"/>
  <c r="I3208" i="24"/>
  <c r="I3209" i="24"/>
  <c r="I3210" i="24"/>
  <c r="I3211" i="24"/>
  <c r="I3212" i="24"/>
  <c r="I3213" i="24"/>
  <c r="I3214" i="24"/>
  <c r="I3215" i="24"/>
  <c r="I3216" i="24"/>
  <c r="I3217" i="24"/>
  <c r="I3218" i="24"/>
  <c r="I3219" i="24"/>
  <c r="I3220" i="24"/>
  <c r="I3221" i="24"/>
  <c r="I3222" i="24"/>
  <c r="I3223" i="24"/>
  <c r="I3224" i="24"/>
  <c r="I3225" i="24"/>
  <c r="I3226" i="24"/>
  <c r="I3227" i="24"/>
  <c r="I3228" i="24"/>
  <c r="I3229" i="24"/>
  <c r="I3230" i="24"/>
  <c r="I3231" i="24"/>
  <c r="I3232" i="24"/>
  <c r="I3233" i="24"/>
  <c r="I3234" i="24"/>
  <c r="I3235" i="24"/>
  <c r="I3236" i="24"/>
  <c r="I3237" i="24"/>
  <c r="I3238" i="24"/>
  <c r="I3239" i="24"/>
  <c r="I3240" i="24"/>
  <c r="I3241" i="24"/>
  <c r="I3242" i="24"/>
  <c r="I3243" i="24"/>
  <c r="I3244" i="24"/>
  <c r="I3245" i="24"/>
  <c r="I3246" i="24"/>
  <c r="I3247" i="24"/>
  <c r="I3248" i="24"/>
  <c r="I3249" i="24"/>
  <c r="I3250" i="24"/>
  <c r="I3251" i="24"/>
  <c r="I3252" i="24"/>
  <c r="I3253" i="24"/>
  <c r="I3254" i="24"/>
  <c r="I3255" i="24"/>
  <c r="I3256" i="24"/>
  <c r="I3257" i="24"/>
  <c r="I3258" i="24"/>
  <c r="I3259" i="24"/>
  <c r="I3260" i="24"/>
  <c r="I3261" i="24"/>
  <c r="I3262" i="24"/>
  <c r="I3263" i="24"/>
  <c r="I3264" i="24"/>
  <c r="I3265" i="24"/>
  <c r="I3266" i="24"/>
  <c r="I3267" i="24"/>
  <c r="I3268" i="24"/>
  <c r="I3269" i="24"/>
  <c r="I3270" i="24"/>
  <c r="I3271" i="24"/>
  <c r="I3272" i="24"/>
  <c r="I3273" i="24"/>
  <c r="I3274" i="24"/>
  <c r="I3275" i="24"/>
  <c r="I3276" i="24"/>
  <c r="I3277" i="24"/>
  <c r="I3278" i="24"/>
  <c r="I3279" i="24"/>
  <c r="I3280" i="24"/>
  <c r="I3281" i="24"/>
  <c r="I3282" i="24"/>
  <c r="I3283" i="24"/>
  <c r="I3284" i="24"/>
  <c r="I3285" i="24"/>
  <c r="I3286" i="24"/>
  <c r="I3287" i="24"/>
  <c r="I3288" i="24"/>
  <c r="I3289" i="24"/>
  <c r="I3290" i="24"/>
  <c r="I3291" i="24"/>
  <c r="I3292" i="24"/>
  <c r="I3293" i="24"/>
  <c r="I3294" i="24"/>
  <c r="I3295" i="24"/>
  <c r="I3296" i="24"/>
  <c r="I3297" i="24"/>
  <c r="I3298" i="24"/>
  <c r="I3299" i="24"/>
  <c r="I3300" i="24"/>
  <c r="I3301" i="24"/>
  <c r="I3302" i="24"/>
  <c r="I3303" i="24"/>
  <c r="I3304" i="24"/>
  <c r="I3305" i="24"/>
  <c r="I3306" i="24"/>
  <c r="I3307" i="24"/>
  <c r="I3308" i="24"/>
  <c r="I3309" i="24"/>
  <c r="I3310" i="24"/>
  <c r="I3311" i="24"/>
  <c r="I3312" i="24"/>
  <c r="I3313" i="24"/>
  <c r="I3314" i="24"/>
  <c r="I3315" i="24"/>
  <c r="I3316" i="24"/>
  <c r="I3317" i="24"/>
  <c r="I3318" i="24"/>
  <c r="I3319" i="24"/>
  <c r="I3320" i="24"/>
  <c r="I3321" i="24"/>
  <c r="I3322" i="24"/>
  <c r="I3323" i="24"/>
  <c r="I3324" i="24"/>
  <c r="I3325" i="24"/>
  <c r="I3326" i="24"/>
  <c r="I3327" i="24"/>
  <c r="I3328" i="24"/>
  <c r="I3329" i="24"/>
  <c r="I3330" i="24"/>
  <c r="I3331" i="24"/>
  <c r="I3332" i="24"/>
  <c r="I3333" i="24"/>
  <c r="I3334" i="24"/>
  <c r="I3335" i="24"/>
  <c r="I3336" i="24"/>
  <c r="I3337" i="24"/>
  <c r="I3338" i="24"/>
  <c r="I3339" i="24"/>
  <c r="I3340" i="24"/>
  <c r="I3341" i="24"/>
  <c r="I3342" i="24"/>
  <c r="I3343" i="24"/>
  <c r="I3344" i="24"/>
  <c r="I3345" i="24"/>
  <c r="I3346" i="24"/>
  <c r="I3347" i="24"/>
  <c r="I3348" i="24"/>
  <c r="I3349" i="24"/>
  <c r="I3350" i="24"/>
  <c r="I3351" i="24"/>
  <c r="I3352" i="24"/>
  <c r="I3353" i="24"/>
  <c r="I3354" i="24"/>
  <c r="I3355" i="24"/>
  <c r="I3356" i="24"/>
  <c r="I3357" i="24"/>
  <c r="I3358" i="24"/>
  <c r="I3359" i="24"/>
  <c r="I3360" i="24"/>
  <c r="I3361" i="24"/>
  <c r="I3362" i="24"/>
  <c r="I3363" i="24"/>
  <c r="I3364" i="24"/>
  <c r="I3365" i="24"/>
  <c r="I3366" i="24"/>
  <c r="I3367" i="24"/>
  <c r="I3368" i="24"/>
  <c r="I3369" i="24"/>
  <c r="I3370" i="24"/>
  <c r="I3371" i="24"/>
  <c r="I3372" i="24"/>
  <c r="I3373" i="24"/>
  <c r="I3374" i="24"/>
  <c r="I3375" i="24"/>
  <c r="I3376" i="24"/>
  <c r="I3377" i="24"/>
  <c r="I3378" i="24"/>
  <c r="I3379" i="24"/>
  <c r="I3380" i="24"/>
  <c r="I3381" i="24"/>
  <c r="I3382" i="24"/>
  <c r="I3383" i="24"/>
  <c r="I3384" i="24"/>
  <c r="I3385" i="24"/>
  <c r="I3386" i="24"/>
  <c r="I3387" i="24"/>
  <c r="I3388" i="24"/>
  <c r="I3389" i="24"/>
  <c r="I3390" i="24"/>
  <c r="I3391" i="24"/>
  <c r="I3392" i="24"/>
  <c r="I3393" i="24"/>
  <c r="I3394" i="24"/>
  <c r="I3395" i="24"/>
  <c r="I3396" i="24"/>
  <c r="I3397" i="24"/>
  <c r="I3398" i="24"/>
  <c r="I3399" i="24"/>
  <c r="I3400" i="24"/>
  <c r="I3401" i="24"/>
  <c r="I3402" i="24"/>
  <c r="I3403" i="24"/>
  <c r="I3404" i="24"/>
  <c r="I3405" i="24"/>
  <c r="I3406" i="24"/>
  <c r="I3407" i="24"/>
  <c r="I3408" i="24"/>
  <c r="I3409" i="24"/>
  <c r="I3410" i="24"/>
  <c r="I3411" i="24"/>
  <c r="I3412" i="24"/>
  <c r="I3413" i="24"/>
  <c r="I3414" i="24"/>
  <c r="I3415" i="24"/>
  <c r="I3416" i="24"/>
  <c r="I3417" i="24"/>
  <c r="I3418" i="24"/>
  <c r="I3419" i="24"/>
  <c r="I3420" i="24"/>
  <c r="I3421" i="24"/>
  <c r="I3422" i="24"/>
  <c r="I3423" i="24"/>
  <c r="I3424" i="24"/>
  <c r="I3425" i="24"/>
  <c r="I3426" i="24"/>
  <c r="I3427" i="24"/>
  <c r="I3428" i="24"/>
  <c r="I3429" i="24"/>
  <c r="I3430" i="24"/>
  <c r="I3431" i="24"/>
  <c r="I3432" i="24"/>
  <c r="I3433" i="24"/>
  <c r="I3434" i="24"/>
  <c r="I3435" i="24"/>
  <c r="I3436" i="24"/>
  <c r="I3437" i="24"/>
  <c r="I3438" i="24"/>
  <c r="I3439" i="24"/>
  <c r="I3440" i="24"/>
  <c r="I3441" i="24"/>
  <c r="I3442" i="24"/>
  <c r="I3443" i="24"/>
  <c r="I3444" i="24"/>
  <c r="I3445" i="24"/>
  <c r="I3446" i="24"/>
  <c r="I3447" i="24"/>
  <c r="I3448" i="24"/>
  <c r="I3449" i="24"/>
  <c r="I3450" i="24"/>
  <c r="I3451" i="24"/>
  <c r="I3452" i="24"/>
  <c r="I3453" i="24"/>
  <c r="I3454" i="24"/>
  <c r="I3455" i="24"/>
  <c r="I3456" i="24"/>
  <c r="I3457" i="24"/>
  <c r="I3458" i="24"/>
  <c r="I3459" i="24"/>
  <c r="I3460" i="24"/>
  <c r="I3461" i="24"/>
  <c r="I3462" i="24"/>
  <c r="I3463" i="24"/>
  <c r="I3464" i="24"/>
  <c r="I3465" i="24"/>
  <c r="I3466" i="24"/>
  <c r="I3467" i="24"/>
  <c r="I3468" i="24"/>
  <c r="I3469" i="24"/>
  <c r="I3470" i="24"/>
  <c r="I3471" i="24"/>
  <c r="I3472" i="24"/>
  <c r="I3473" i="24"/>
  <c r="I3474" i="24"/>
  <c r="I3475" i="24"/>
  <c r="I3476" i="24"/>
  <c r="I3477" i="24"/>
  <c r="I3478" i="24"/>
  <c r="I3479" i="24"/>
  <c r="I3480" i="24"/>
  <c r="I3481" i="24"/>
  <c r="I3482" i="24"/>
  <c r="I3483" i="24"/>
  <c r="I3484" i="24"/>
  <c r="I3485" i="24"/>
  <c r="I3486" i="24"/>
  <c r="I3487" i="24"/>
  <c r="I3488" i="24"/>
  <c r="I3489" i="24"/>
  <c r="I3490" i="24"/>
  <c r="I3491" i="24"/>
  <c r="I3492" i="24"/>
  <c r="I3493" i="24"/>
  <c r="I3494" i="24"/>
  <c r="I3495" i="24"/>
  <c r="I3496" i="24"/>
  <c r="I3497" i="24"/>
  <c r="I3498" i="24"/>
  <c r="I3499" i="24"/>
  <c r="I3500" i="24"/>
  <c r="I3501" i="24"/>
  <c r="I3502" i="24"/>
  <c r="I3503" i="24"/>
  <c r="I3504" i="24"/>
  <c r="I3505" i="24"/>
  <c r="I3506" i="24"/>
  <c r="I3507" i="24"/>
  <c r="I3508" i="24"/>
  <c r="I3509" i="24"/>
  <c r="I3510" i="24"/>
  <c r="I3511" i="24"/>
  <c r="I3512" i="24"/>
  <c r="I3513" i="24"/>
  <c r="I3514" i="24"/>
  <c r="I3515" i="24"/>
  <c r="I3516" i="24"/>
  <c r="I3517" i="24"/>
  <c r="I3518" i="24"/>
  <c r="I3519" i="24"/>
  <c r="I3520" i="24"/>
  <c r="I3521" i="24"/>
  <c r="I3522" i="24"/>
  <c r="I3523" i="24"/>
  <c r="I3524" i="24"/>
  <c r="I3525" i="24"/>
  <c r="I3526" i="24"/>
  <c r="I3527" i="24"/>
  <c r="I3528" i="24"/>
  <c r="I3529" i="24"/>
  <c r="I3530" i="24"/>
  <c r="I3531" i="24"/>
  <c r="I3532" i="24"/>
  <c r="I3533" i="24"/>
  <c r="I3534" i="24"/>
  <c r="I3535" i="24"/>
  <c r="I3536" i="24"/>
  <c r="I3537" i="24"/>
  <c r="I3538" i="24"/>
  <c r="I3539" i="24"/>
  <c r="I3540" i="24"/>
  <c r="I3541" i="24"/>
  <c r="I3542" i="24"/>
  <c r="I3543" i="24"/>
  <c r="I3544" i="24"/>
  <c r="I3545" i="24"/>
  <c r="I3546" i="24"/>
  <c r="I3547" i="24"/>
  <c r="I3548" i="24"/>
  <c r="I3549" i="24"/>
  <c r="I3550" i="24"/>
  <c r="I3551" i="24"/>
  <c r="I3552" i="24"/>
  <c r="I3553" i="24"/>
  <c r="I3554" i="24"/>
  <c r="I3555" i="24"/>
  <c r="I3556" i="24"/>
  <c r="I3557" i="24"/>
  <c r="I3558" i="24"/>
  <c r="I3559" i="24"/>
  <c r="I3560" i="24"/>
  <c r="I3561" i="24"/>
  <c r="I3562" i="24"/>
  <c r="I3563" i="24"/>
  <c r="I3564" i="24"/>
  <c r="I3565" i="24"/>
  <c r="I3566" i="24"/>
  <c r="I3567" i="24"/>
  <c r="I3568" i="24"/>
  <c r="I3569" i="24"/>
  <c r="I3570" i="24"/>
  <c r="I3571" i="24"/>
  <c r="I3572" i="24"/>
  <c r="I3573" i="24"/>
  <c r="I3574" i="24"/>
  <c r="I3575" i="24"/>
  <c r="I3576" i="24"/>
  <c r="I3577" i="24"/>
  <c r="I3578" i="24"/>
  <c r="I3579" i="24"/>
  <c r="I3580" i="24"/>
  <c r="I3581" i="24"/>
  <c r="I3582" i="24"/>
  <c r="I3583" i="24"/>
  <c r="I3584" i="24"/>
  <c r="I3585" i="24"/>
  <c r="I3586" i="24"/>
  <c r="I3587" i="24"/>
  <c r="I3588" i="24"/>
  <c r="I3589" i="24"/>
  <c r="I3590" i="24"/>
  <c r="I3591" i="24"/>
  <c r="I3592" i="24"/>
  <c r="I3593" i="24"/>
  <c r="I3594" i="24"/>
  <c r="I3595" i="24"/>
  <c r="I3596" i="24"/>
  <c r="I3597" i="24"/>
  <c r="I3598" i="24"/>
  <c r="I3599" i="24"/>
  <c r="I3600" i="24"/>
  <c r="I3601" i="24"/>
  <c r="I3602" i="24"/>
  <c r="I3603" i="24"/>
  <c r="I3604" i="24"/>
  <c r="I3605" i="24"/>
  <c r="I3606" i="24"/>
  <c r="I3607" i="24"/>
  <c r="I3608" i="24"/>
  <c r="I3609" i="24"/>
  <c r="I3610" i="24"/>
  <c r="I3611" i="24"/>
  <c r="I3612" i="24"/>
  <c r="I3613" i="24"/>
  <c r="I3614" i="24"/>
  <c r="I3615" i="24"/>
  <c r="I3616" i="24"/>
  <c r="I3617" i="24"/>
  <c r="I3618" i="24"/>
  <c r="I3619" i="24"/>
  <c r="I3620" i="24"/>
  <c r="I3621" i="24"/>
  <c r="I3622" i="24"/>
  <c r="I3623" i="24"/>
  <c r="I3624" i="24"/>
  <c r="I3625" i="24"/>
  <c r="I3626" i="24"/>
  <c r="I3627" i="24"/>
  <c r="I3628" i="24"/>
  <c r="I3629" i="24"/>
  <c r="I3630" i="24"/>
  <c r="I3631" i="24"/>
  <c r="I3632" i="24"/>
  <c r="I3633" i="24"/>
  <c r="I3634" i="24"/>
  <c r="I3635" i="24"/>
  <c r="I3636" i="24"/>
  <c r="I3637" i="24"/>
  <c r="I3638" i="24"/>
  <c r="I3639" i="24"/>
  <c r="I3640" i="24"/>
  <c r="I3641" i="24"/>
  <c r="I3642" i="24"/>
  <c r="I3643" i="24"/>
  <c r="I3644" i="24"/>
  <c r="I3645" i="24"/>
  <c r="I3646" i="24"/>
  <c r="I3647" i="24"/>
  <c r="I3648" i="24"/>
  <c r="I3649" i="24"/>
  <c r="I3650" i="24"/>
  <c r="I3651" i="24"/>
  <c r="I3652" i="24"/>
  <c r="I3653" i="24"/>
  <c r="I3654" i="24"/>
  <c r="I3655" i="24"/>
  <c r="I3656" i="24"/>
  <c r="I3657" i="24"/>
  <c r="I3658" i="24"/>
  <c r="I3659" i="24"/>
  <c r="I3660" i="24"/>
  <c r="I3661" i="24"/>
  <c r="I3662" i="24"/>
  <c r="I3663" i="24"/>
  <c r="I3664" i="24"/>
  <c r="I3665" i="24"/>
  <c r="I3666" i="24"/>
  <c r="I3667" i="24"/>
  <c r="I3668" i="24"/>
  <c r="I3669" i="24"/>
  <c r="I3670" i="24"/>
  <c r="I3671" i="24"/>
  <c r="I3672" i="24"/>
  <c r="I3673" i="24"/>
  <c r="I3674" i="24"/>
  <c r="I3675" i="24"/>
  <c r="I3676" i="24"/>
  <c r="I3677" i="24"/>
  <c r="I3678" i="24"/>
  <c r="I3679" i="24"/>
  <c r="I3680" i="24"/>
  <c r="I3681" i="24"/>
  <c r="I3682" i="24"/>
  <c r="I3683" i="24"/>
  <c r="I3684" i="24"/>
  <c r="I3685" i="24"/>
  <c r="I3686" i="24"/>
  <c r="I3687" i="24"/>
  <c r="I3688" i="24"/>
  <c r="I3689" i="24"/>
  <c r="I3690" i="24"/>
  <c r="I3691" i="24"/>
  <c r="I3692" i="24"/>
  <c r="I3693" i="24"/>
  <c r="I3694" i="24"/>
  <c r="I3695" i="24"/>
  <c r="I3696" i="24"/>
  <c r="I3697" i="24"/>
  <c r="I3698" i="24"/>
  <c r="I3699" i="24"/>
  <c r="I3700" i="24"/>
  <c r="I3701" i="24"/>
  <c r="I3702" i="24"/>
  <c r="I3703" i="24"/>
  <c r="I3704" i="24"/>
  <c r="I3705" i="24"/>
  <c r="I3706" i="24"/>
  <c r="I3707" i="24"/>
  <c r="I3708" i="24"/>
  <c r="I3709" i="24"/>
  <c r="I3710" i="24"/>
  <c r="I3711" i="24"/>
  <c r="I3712" i="24"/>
  <c r="I3713" i="24"/>
  <c r="I3714" i="24"/>
  <c r="I3715" i="24"/>
  <c r="I3716" i="24"/>
  <c r="I3717" i="24"/>
  <c r="I3718" i="24"/>
  <c r="I3719" i="24"/>
  <c r="I3720" i="24"/>
  <c r="I3721" i="24"/>
  <c r="I3722" i="24"/>
  <c r="I3723" i="24"/>
  <c r="I3724" i="24"/>
  <c r="I3725" i="24"/>
  <c r="I3726" i="24"/>
  <c r="I3727" i="24"/>
  <c r="I3728" i="24"/>
  <c r="I3729" i="24"/>
  <c r="I3730" i="24"/>
  <c r="I3731" i="24"/>
  <c r="I3732" i="24"/>
  <c r="I3733" i="24"/>
  <c r="I3734" i="24"/>
  <c r="I3735" i="24"/>
  <c r="I3736" i="24"/>
  <c r="I3737" i="24"/>
  <c r="I3738" i="24"/>
  <c r="I3739" i="24"/>
  <c r="I3740" i="24"/>
  <c r="I3741" i="24"/>
  <c r="I3742" i="24"/>
  <c r="I3743" i="24"/>
  <c r="I3744" i="24"/>
  <c r="I3745" i="24"/>
  <c r="I3746" i="24"/>
  <c r="I3747" i="24"/>
  <c r="I3748" i="24"/>
  <c r="I3749" i="24"/>
  <c r="I3750" i="24"/>
  <c r="I3751" i="24"/>
  <c r="I3752" i="24"/>
  <c r="I3753" i="24"/>
  <c r="I3754" i="24"/>
  <c r="I3755" i="24"/>
  <c r="I3756" i="24"/>
  <c r="I3757" i="24"/>
  <c r="I3758" i="24"/>
  <c r="I3759" i="24"/>
  <c r="I3760" i="24"/>
  <c r="I3761" i="24"/>
  <c r="I3762" i="24"/>
  <c r="I3763" i="24"/>
  <c r="I3764" i="24"/>
  <c r="I3765" i="24"/>
  <c r="I3766" i="24"/>
  <c r="I3767" i="24"/>
  <c r="I3768" i="24"/>
  <c r="I3769" i="24"/>
  <c r="I3770" i="24"/>
  <c r="I3771" i="24"/>
  <c r="I3772" i="24"/>
  <c r="I3773" i="24"/>
  <c r="I3774" i="24"/>
  <c r="I3775" i="24"/>
  <c r="I3776" i="24"/>
  <c r="I3777" i="24"/>
  <c r="I3778" i="24"/>
  <c r="I3779" i="24"/>
  <c r="I3780" i="24"/>
  <c r="I3781" i="24"/>
  <c r="I3782" i="24"/>
  <c r="I3783" i="24"/>
  <c r="I3784" i="24"/>
  <c r="I3785" i="24"/>
  <c r="I3786" i="24"/>
  <c r="I3787" i="24"/>
  <c r="I3788" i="24"/>
  <c r="I3789" i="24"/>
  <c r="I3790" i="24"/>
  <c r="I3791" i="24"/>
  <c r="I3792" i="24"/>
  <c r="I3793" i="24"/>
  <c r="I3794" i="24"/>
  <c r="I3795" i="24"/>
  <c r="I3796" i="24"/>
  <c r="I3797" i="24"/>
  <c r="I3798" i="24"/>
  <c r="I3799" i="24"/>
  <c r="I3800" i="24"/>
  <c r="I3801" i="24"/>
  <c r="I3802" i="24"/>
  <c r="I3803" i="24"/>
  <c r="I3804" i="24"/>
  <c r="I3805" i="24"/>
  <c r="I3806" i="24"/>
  <c r="I3807" i="24"/>
  <c r="I3808" i="24"/>
  <c r="I3809" i="24"/>
  <c r="I3810" i="24"/>
  <c r="I3811" i="24"/>
  <c r="I3812" i="24"/>
  <c r="I3813" i="24"/>
  <c r="I3814" i="24"/>
  <c r="I3815" i="24"/>
  <c r="I3816" i="24"/>
  <c r="I3817" i="24"/>
  <c r="I3818" i="24"/>
  <c r="I3819" i="24"/>
  <c r="I3820" i="24"/>
  <c r="I3821" i="24"/>
  <c r="I3822" i="24"/>
  <c r="I3823" i="24"/>
  <c r="I3824" i="24"/>
  <c r="I3825" i="24"/>
  <c r="I3826" i="24"/>
  <c r="I3827" i="24"/>
  <c r="I3828" i="24"/>
  <c r="I3829" i="24"/>
  <c r="I3830" i="24"/>
  <c r="I3831" i="24"/>
  <c r="I3832" i="24"/>
  <c r="I3833" i="24"/>
  <c r="I3834" i="24"/>
  <c r="I3835" i="24"/>
  <c r="I3836" i="24"/>
  <c r="I3837" i="24"/>
  <c r="I3838" i="24"/>
  <c r="I3839" i="24"/>
  <c r="I3840" i="24"/>
  <c r="I3841" i="24"/>
  <c r="I3842" i="24"/>
  <c r="I3843" i="24"/>
  <c r="I3844" i="24"/>
  <c r="I3845" i="24"/>
  <c r="I3846" i="24"/>
  <c r="I3847" i="24"/>
  <c r="I3848" i="24"/>
  <c r="I3849" i="24"/>
  <c r="I3850" i="24"/>
  <c r="I3851" i="24"/>
  <c r="I3852" i="24"/>
  <c r="I3853" i="24"/>
  <c r="I3854" i="24"/>
  <c r="I3855" i="24"/>
  <c r="I3856" i="24"/>
  <c r="I3857" i="24"/>
  <c r="I3858" i="24"/>
  <c r="I3859" i="24"/>
  <c r="I3860" i="24"/>
  <c r="I3861" i="24"/>
  <c r="I3862" i="24"/>
  <c r="I3863" i="24"/>
  <c r="I3864" i="24"/>
  <c r="I3865" i="24"/>
  <c r="I3866" i="24"/>
  <c r="I3867" i="24"/>
  <c r="I3868" i="24"/>
  <c r="I3869" i="24"/>
  <c r="I3870" i="24"/>
  <c r="I3871" i="24"/>
  <c r="I3872" i="24"/>
  <c r="I3873" i="24"/>
  <c r="I3874" i="24"/>
  <c r="I3875" i="24"/>
  <c r="I3876" i="24"/>
  <c r="I3877" i="24"/>
  <c r="I3878" i="24"/>
  <c r="I3879" i="24"/>
  <c r="I3880" i="24"/>
  <c r="I3881" i="24"/>
  <c r="I3882" i="24"/>
  <c r="I3883" i="24"/>
  <c r="I3884" i="24"/>
  <c r="I3885" i="24"/>
  <c r="I3886" i="24"/>
  <c r="I3887" i="24"/>
  <c r="I3888" i="24"/>
  <c r="I3889" i="24"/>
  <c r="I3890" i="24"/>
  <c r="I3891" i="24"/>
  <c r="I3892" i="24"/>
  <c r="I3893" i="24"/>
  <c r="I3894" i="24"/>
  <c r="I3895" i="24"/>
  <c r="I3896" i="24"/>
  <c r="I3897" i="24"/>
  <c r="I3898" i="24"/>
  <c r="I3899" i="24"/>
  <c r="I3900" i="24"/>
  <c r="I3901" i="24"/>
  <c r="I3902" i="24"/>
  <c r="I3903" i="24"/>
  <c r="I3904" i="24"/>
  <c r="I3905" i="24"/>
  <c r="I3906" i="24"/>
  <c r="I3907" i="24"/>
  <c r="I3908" i="24"/>
  <c r="I3909" i="24"/>
  <c r="I3910" i="24"/>
  <c r="I3911" i="24"/>
  <c r="I3912" i="24"/>
  <c r="I3913" i="24"/>
  <c r="I3914" i="24"/>
  <c r="I3915" i="24"/>
  <c r="I3916" i="24"/>
  <c r="I3917" i="24"/>
  <c r="I3918" i="24"/>
  <c r="I3919" i="24"/>
  <c r="I3920" i="24"/>
  <c r="I3921" i="24"/>
  <c r="I3922" i="24"/>
  <c r="I3923" i="24"/>
  <c r="I3924" i="24"/>
  <c r="I3925" i="24"/>
  <c r="I3926" i="24"/>
  <c r="I3927" i="24"/>
  <c r="I3928" i="24"/>
  <c r="I3929" i="24"/>
  <c r="I3930" i="24"/>
  <c r="I3931" i="24"/>
  <c r="I3932" i="24"/>
  <c r="I3933" i="24"/>
  <c r="I3934" i="24"/>
  <c r="I3935" i="24"/>
  <c r="I3936" i="24"/>
  <c r="I3937" i="24"/>
  <c r="I3938" i="24"/>
  <c r="I3939" i="24"/>
  <c r="I3940" i="24"/>
  <c r="I3941" i="24"/>
  <c r="I3942" i="24"/>
  <c r="I3943" i="24"/>
  <c r="I3944" i="24"/>
  <c r="I3945" i="24"/>
  <c r="I3946" i="24"/>
  <c r="I3947" i="24"/>
  <c r="I3948" i="24"/>
  <c r="I3949" i="24"/>
  <c r="I3950" i="24"/>
  <c r="I3951" i="24"/>
  <c r="I3952" i="24"/>
  <c r="I3953" i="24"/>
  <c r="I3954" i="24"/>
  <c r="I3955" i="24"/>
  <c r="I3956" i="24"/>
  <c r="I3957" i="24"/>
  <c r="I3958" i="24"/>
  <c r="I3959" i="24"/>
  <c r="I3960" i="24"/>
  <c r="I3961" i="24"/>
  <c r="I3962" i="24"/>
  <c r="I3963" i="24"/>
  <c r="I3964" i="24"/>
  <c r="I3965" i="24"/>
  <c r="I3966" i="24"/>
  <c r="I3967" i="24"/>
  <c r="I3968" i="24"/>
  <c r="I3969" i="24"/>
  <c r="I3970" i="24"/>
  <c r="I3971" i="24"/>
  <c r="I3972" i="24"/>
  <c r="I3973" i="24"/>
  <c r="I3974" i="24"/>
  <c r="I3975" i="24"/>
  <c r="I3976" i="24"/>
  <c r="I3977" i="24"/>
  <c r="I3978" i="24"/>
  <c r="I3979" i="24"/>
  <c r="I3980" i="24"/>
  <c r="I3981" i="24"/>
  <c r="I3982" i="24"/>
  <c r="I3983" i="24"/>
  <c r="I3984" i="24"/>
  <c r="I3985" i="24"/>
  <c r="I3986" i="24"/>
  <c r="I3987" i="24"/>
  <c r="I3988" i="24"/>
  <c r="I3989" i="24"/>
  <c r="I3990" i="24"/>
  <c r="I3991" i="24"/>
  <c r="I3992" i="24"/>
  <c r="I3993" i="24"/>
  <c r="I3994" i="24"/>
  <c r="I3995" i="24"/>
  <c r="I3996" i="24"/>
  <c r="I3997" i="24"/>
  <c r="I3998" i="24"/>
  <c r="I3999" i="24"/>
  <c r="I4000" i="24"/>
  <c r="I4001" i="24"/>
  <c r="I4002" i="24"/>
  <c r="I4003" i="24"/>
  <c r="I4004" i="24"/>
  <c r="I4005" i="24"/>
  <c r="I4006" i="24"/>
  <c r="I4007" i="24"/>
  <c r="I4008" i="24"/>
  <c r="I4009" i="24"/>
  <c r="I4010" i="24"/>
  <c r="I4011" i="24"/>
  <c r="I4012" i="24"/>
  <c r="I4013" i="24"/>
  <c r="I4014" i="24"/>
  <c r="I4015" i="24"/>
  <c r="I4016" i="24"/>
  <c r="I4017" i="24"/>
  <c r="I4018" i="24"/>
  <c r="I4019" i="24"/>
  <c r="I4020" i="24"/>
  <c r="I4021" i="24"/>
  <c r="I4022" i="24"/>
  <c r="I4023" i="24"/>
  <c r="I4024" i="24"/>
  <c r="I4025" i="24"/>
  <c r="I4026" i="24"/>
  <c r="I4027" i="24"/>
  <c r="I4028" i="24"/>
  <c r="I4029" i="24"/>
  <c r="I4030" i="24"/>
  <c r="I4031" i="24"/>
  <c r="I4032" i="24"/>
  <c r="I4033" i="24"/>
  <c r="I4034" i="24"/>
  <c r="I4035" i="24"/>
  <c r="I4036" i="24"/>
  <c r="I4037" i="24"/>
  <c r="I4038" i="24"/>
  <c r="I4039" i="24"/>
  <c r="I4040" i="24"/>
  <c r="I4041" i="24"/>
  <c r="I4042" i="24"/>
  <c r="I4043" i="24"/>
  <c r="I4044" i="24"/>
  <c r="I4045" i="24"/>
  <c r="I4046" i="24"/>
  <c r="I4047" i="24"/>
  <c r="I4048" i="24"/>
  <c r="I4049" i="24"/>
  <c r="I4050" i="24"/>
  <c r="I4051" i="24"/>
  <c r="I4052" i="24"/>
  <c r="I4053" i="24"/>
  <c r="I4054" i="24"/>
  <c r="I4055" i="24"/>
  <c r="I4056" i="24"/>
  <c r="I4057" i="24"/>
  <c r="I4058" i="24"/>
  <c r="I4059" i="24"/>
  <c r="I4060" i="24"/>
  <c r="I4061" i="24"/>
  <c r="I4062" i="24"/>
  <c r="I4063" i="24"/>
  <c r="I4064" i="24"/>
  <c r="I4065" i="24"/>
  <c r="I4066" i="24"/>
  <c r="I4067" i="24"/>
  <c r="I4068" i="24"/>
  <c r="I4069" i="24"/>
  <c r="I4070" i="24"/>
  <c r="I4071" i="24"/>
  <c r="I4072" i="24"/>
  <c r="I4073" i="24"/>
  <c r="I4074" i="24"/>
  <c r="I4075" i="24"/>
  <c r="I4076" i="24"/>
  <c r="I4077" i="24"/>
  <c r="I4078" i="24"/>
  <c r="I4079" i="24"/>
  <c r="I4080" i="24"/>
  <c r="I4081" i="24"/>
  <c r="I4082" i="24"/>
  <c r="I4083" i="24"/>
  <c r="I4084" i="24"/>
  <c r="I4085" i="24"/>
  <c r="I4086" i="24"/>
  <c r="I4087" i="24"/>
  <c r="I4088" i="24"/>
  <c r="I4089" i="24"/>
  <c r="I4090" i="24"/>
  <c r="I4091" i="24"/>
  <c r="I4092" i="24"/>
  <c r="I4093" i="24"/>
  <c r="I4094" i="24"/>
  <c r="I4095" i="24"/>
  <c r="I4096" i="24"/>
  <c r="I4097" i="24"/>
  <c r="I4098" i="24"/>
  <c r="I4099" i="24"/>
  <c r="I4100" i="24"/>
  <c r="I4101" i="24"/>
  <c r="I4102" i="24"/>
  <c r="I4103" i="24"/>
  <c r="I4104" i="24"/>
  <c r="I4105" i="24"/>
  <c r="I4106" i="24"/>
  <c r="I4107" i="24"/>
  <c r="I4108" i="24"/>
  <c r="I4109" i="24"/>
  <c r="I4110" i="24"/>
  <c r="I4111" i="24"/>
  <c r="I4112" i="24"/>
  <c r="I4113" i="24"/>
  <c r="I4114" i="24"/>
  <c r="I4115" i="24"/>
  <c r="I4116" i="24"/>
  <c r="I4117" i="24"/>
  <c r="I4118" i="24"/>
  <c r="I4119" i="24"/>
  <c r="I4120" i="24"/>
  <c r="I4121" i="24"/>
  <c r="I4122" i="24"/>
  <c r="I4123" i="24"/>
  <c r="I4124" i="24"/>
  <c r="I4125" i="24"/>
  <c r="I4126" i="24"/>
  <c r="I4127" i="24"/>
  <c r="I4128" i="24"/>
  <c r="I4129" i="24"/>
  <c r="I4130" i="24"/>
  <c r="I4131" i="24"/>
  <c r="I4132" i="24"/>
  <c r="I4133" i="24"/>
  <c r="I4134" i="24"/>
  <c r="I4135" i="24"/>
  <c r="I4136" i="24"/>
  <c r="I4137" i="24"/>
  <c r="I4138" i="24"/>
  <c r="I4139" i="24"/>
  <c r="I4140" i="24"/>
  <c r="I4141" i="24"/>
  <c r="I4142" i="24"/>
  <c r="I4143" i="24"/>
  <c r="I4144" i="24"/>
  <c r="I4145" i="24"/>
  <c r="I4146" i="24"/>
  <c r="I4147" i="24"/>
  <c r="I4148" i="24"/>
  <c r="I4149" i="24"/>
  <c r="I4150" i="24"/>
  <c r="I4151" i="24"/>
  <c r="I4152" i="24"/>
  <c r="I4153" i="24"/>
  <c r="I4154" i="24"/>
  <c r="I4155" i="24"/>
  <c r="I4156" i="24"/>
  <c r="I4157" i="24"/>
  <c r="I4158" i="24"/>
  <c r="I4159" i="24"/>
  <c r="I4160" i="24"/>
  <c r="I4161" i="24"/>
  <c r="I4162" i="24"/>
  <c r="I4163" i="24"/>
  <c r="I4164" i="24"/>
  <c r="I4165" i="24"/>
  <c r="I4166" i="24"/>
  <c r="I4167" i="24"/>
  <c r="I4168" i="24"/>
  <c r="I4169" i="24"/>
  <c r="I4170" i="24"/>
  <c r="I4171" i="24"/>
  <c r="I4172" i="24"/>
  <c r="I4173" i="24"/>
  <c r="I4174" i="24"/>
  <c r="I4175" i="24"/>
  <c r="I4176" i="24"/>
  <c r="I4177" i="24"/>
  <c r="I4178" i="24"/>
  <c r="I4179" i="24"/>
  <c r="I4180" i="24"/>
  <c r="I4181" i="24"/>
  <c r="I4182" i="24"/>
  <c r="I4183" i="24"/>
  <c r="I4184" i="24"/>
  <c r="I4185" i="24"/>
  <c r="I4186" i="24"/>
  <c r="I4187" i="24"/>
  <c r="I4188" i="24"/>
  <c r="I4189" i="24"/>
  <c r="I4190" i="24"/>
  <c r="I4191" i="24"/>
  <c r="I4192" i="24"/>
  <c r="I4193" i="24"/>
  <c r="I4194" i="24"/>
  <c r="I4195" i="24"/>
  <c r="I4196" i="24"/>
  <c r="I4197" i="24"/>
  <c r="I4198" i="24"/>
  <c r="I4199" i="24"/>
  <c r="I4200" i="24"/>
  <c r="I4201" i="24"/>
  <c r="I4202" i="24"/>
  <c r="I4203" i="24"/>
  <c r="I4204" i="24"/>
  <c r="I4205" i="24"/>
  <c r="I4206" i="24"/>
  <c r="I4207" i="24"/>
  <c r="I4208" i="24"/>
  <c r="I4209" i="24"/>
  <c r="I4210" i="24"/>
  <c r="I4211" i="24"/>
  <c r="I4212" i="24"/>
  <c r="I4213" i="24"/>
  <c r="I4214" i="24"/>
  <c r="I4215" i="24"/>
  <c r="I4216" i="24"/>
  <c r="I4217" i="24"/>
  <c r="I4218" i="24"/>
  <c r="I4219" i="24"/>
  <c r="I4220" i="24"/>
  <c r="I4221" i="24"/>
  <c r="I4222" i="24"/>
  <c r="I4223" i="24"/>
  <c r="I4224" i="24"/>
  <c r="I4225" i="24"/>
  <c r="I4226" i="24"/>
  <c r="I4227" i="24"/>
  <c r="I4228" i="24"/>
  <c r="I4229" i="24"/>
  <c r="I4230" i="24"/>
  <c r="I4231" i="24"/>
  <c r="I4232" i="24"/>
  <c r="I4233" i="24"/>
  <c r="I4234" i="24"/>
  <c r="I4235" i="24"/>
  <c r="I4236" i="24"/>
  <c r="I4237" i="24"/>
  <c r="I4238" i="24"/>
  <c r="I4239" i="24"/>
  <c r="I4240" i="24"/>
  <c r="I4241" i="24"/>
  <c r="I4242" i="24"/>
  <c r="I4243" i="24"/>
  <c r="I4244" i="24"/>
  <c r="I4245" i="24"/>
  <c r="I4246" i="24"/>
  <c r="I4247" i="24"/>
  <c r="I4248" i="24"/>
  <c r="I4249" i="24"/>
  <c r="I4250" i="24"/>
  <c r="I4251" i="24"/>
  <c r="I4252" i="24"/>
  <c r="I4253" i="24"/>
  <c r="I4254" i="24"/>
  <c r="I4255" i="24"/>
  <c r="I4256" i="24"/>
  <c r="I4257" i="24"/>
  <c r="I4258" i="24"/>
  <c r="I4259" i="24"/>
  <c r="I4260" i="24"/>
  <c r="I4261" i="24"/>
  <c r="I4262" i="24"/>
  <c r="I4263" i="24"/>
  <c r="I4264" i="24"/>
  <c r="I4265" i="24"/>
  <c r="I4266" i="24"/>
  <c r="I4267" i="24"/>
  <c r="I4268" i="24"/>
  <c r="I4269" i="24"/>
  <c r="I4270" i="24"/>
  <c r="I4271" i="24"/>
  <c r="I4272" i="24"/>
  <c r="I4273" i="24"/>
  <c r="I4274" i="24"/>
  <c r="I4275" i="24"/>
  <c r="I4276" i="24"/>
  <c r="I4277" i="24"/>
  <c r="I4278" i="24"/>
  <c r="I4279" i="24"/>
  <c r="I4280" i="24"/>
  <c r="I4281" i="24"/>
  <c r="I4282" i="24"/>
  <c r="I4283" i="24"/>
  <c r="I4284" i="24"/>
  <c r="I4285" i="24"/>
  <c r="I4286" i="24"/>
  <c r="I4287" i="24"/>
  <c r="I4288" i="24"/>
  <c r="I4289" i="24"/>
  <c r="I4290" i="24"/>
  <c r="I4291" i="24"/>
  <c r="I4292" i="24"/>
  <c r="I4293" i="24"/>
  <c r="I4294" i="24"/>
  <c r="I4295" i="24"/>
  <c r="I4296" i="24"/>
  <c r="I4297" i="24"/>
  <c r="I4298" i="24"/>
  <c r="I4299" i="24"/>
  <c r="I4300" i="24"/>
  <c r="I4301" i="24"/>
  <c r="I4302" i="24"/>
  <c r="I4303" i="24"/>
  <c r="I4304" i="24"/>
  <c r="I4305" i="24"/>
  <c r="I4306" i="24"/>
  <c r="I4307" i="24"/>
  <c r="I4308" i="24"/>
  <c r="I4309" i="24"/>
  <c r="I4310" i="24"/>
  <c r="I4311" i="24"/>
  <c r="I4312" i="24"/>
  <c r="I4313" i="24"/>
  <c r="I4314" i="24"/>
  <c r="I4315" i="24"/>
  <c r="I4316" i="24"/>
  <c r="I4317" i="24"/>
  <c r="I4318" i="24"/>
  <c r="I4319" i="24"/>
  <c r="I4320" i="24"/>
  <c r="I4321" i="24"/>
  <c r="I4322" i="24"/>
  <c r="I4323" i="24"/>
  <c r="I4324" i="24"/>
  <c r="I4325" i="24"/>
  <c r="I4326" i="24"/>
  <c r="I4327" i="24"/>
  <c r="I4328" i="24"/>
  <c r="I4329" i="24"/>
  <c r="I4330" i="24"/>
  <c r="I4331" i="24"/>
  <c r="I4332" i="24"/>
  <c r="I4333" i="24"/>
  <c r="I4334" i="24"/>
  <c r="I4335" i="24"/>
  <c r="I4336" i="24"/>
  <c r="I4337" i="24"/>
  <c r="I4338" i="24"/>
  <c r="I4339" i="24"/>
  <c r="I4340" i="24"/>
  <c r="I4341" i="24"/>
  <c r="I4342" i="24"/>
  <c r="I4343" i="24"/>
  <c r="I4344" i="24"/>
  <c r="I4345" i="24"/>
  <c r="I4346" i="24"/>
  <c r="I4347" i="24"/>
  <c r="I4348" i="24"/>
  <c r="I4349" i="24"/>
  <c r="I4350" i="24"/>
  <c r="I4351" i="24"/>
  <c r="I4352" i="24"/>
  <c r="I4353" i="24"/>
  <c r="I4354" i="24"/>
  <c r="I4355" i="24"/>
  <c r="I4356" i="24"/>
  <c r="I4357" i="24"/>
  <c r="I4358" i="24"/>
  <c r="I4359" i="24"/>
  <c r="I4360" i="24"/>
  <c r="I4361" i="24"/>
  <c r="I4362" i="24"/>
  <c r="I4363" i="24"/>
  <c r="I4364" i="24"/>
  <c r="I4365" i="24"/>
  <c r="I4366" i="24"/>
  <c r="I4367" i="24"/>
  <c r="I4368" i="24"/>
  <c r="I4369" i="24"/>
  <c r="I4370" i="24"/>
  <c r="I4371" i="24"/>
  <c r="I4372" i="24"/>
  <c r="I4373" i="24"/>
  <c r="I4374" i="24"/>
  <c r="I4375" i="24"/>
  <c r="I4376" i="24"/>
  <c r="I4377" i="24"/>
  <c r="I4378" i="24"/>
  <c r="I4379" i="24"/>
  <c r="I4380" i="24"/>
  <c r="I4381" i="24"/>
  <c r="I4382" i="24"/>
  <c r="I4383" i="24"/>
  <c r="I4384" i="24"/>
  <c r="I4385" i="24"/>
  <c r="I4386" i="24"/>
  <c r="I4387" i="24"/>
  <c r="I4388" i="24"/>
  <c r="I4389" i="24"/>
  <c r="I4390" i="24"/>
  <c r="I4391" i="24"/>
  <c r="I4392" i="24"/>
  <c r="I4393" i="24"/>
  <c r="I4394" i="24"/>
  <c r="I4395" i="24"/>
  <c r="I4396" i="24"/>
  <c r="I4397" i="24"/>
  <c r="I4398" i="24"/>
  <c r="I4399" i="24"/>
  <c r="I4400" i="24"/>
  <c r="I4401" i="24"/>
  <c r="I4402" i="24"/>
  <c r="I4403" i="24"/>
  <c r="I4404" i="24"/>
  <c r="I4405" i="24"/>
  <c r="I4406" i="24"/>
  <c r="I4407" i="24"/>
  <c r="I4408" i="24"/>
  <c r="I4409" i="24"/>
  <c r="I4410" i="24"/>
  <c r="I4411" i="24"/>
  <c r="I4412" i="24"/>
  <c r="I4413" i="24"/>
  <c r="I4414" i="24"/>
  <c r="I4415" i="24"/>
  <c r="I4416" i="24"/>
  <c r="I4417" i="24"/>
  <c r="I4418" i="24"/>
  <c r="I4419" i="24"/>
  <c r="I4420" i="24"/>
  <c r="I4421" i="24"/>
  <c r="I4422" i="24"/>
  <c r="I4423" i="24"/>
  <c r="I4424" i="24"/>
  <c r="I4425" i="24"/>
  <c r="I4426" i="24"/>
  <c r="I4427" i="24"/>
  <c r="I4428" i="24"/>
  <c r="I4429" i="24"/>
  <c r="I4430" i="24"/>
  <c r="I4431" i="24"/>
  <c r="I4432" i="24"/>
  <c r="I4433" i="24"/>
  <c r="I4434" i="24"/>
  <c r="I4435" i="24"/>
  <c r="I4436" i="24"/>
  <c r="I4437" i="24"/>
  <c r="I4438" i="24"/>
  <c r="I4439" i="24"/>
  <c r="I4440" i="24"/>
  <c r="I4441" i="24"/>
  <c r="I4442" i="24"/>
  <c r="I4443" i="24"/>
  <c r="I4444" i="24"/>
  <c r="I4445" i="24"/>
  <c r="I4446" i="24"/>
  <c r="I4447" i="24"/>
  <c r="I4448" i="24"/>
  <c r="I4449" i="24"/>
  <c r="I4450" i="24"/>
  <c r="I4451" i="24"/>
  <c r="I4452" i="24"/>
  <c r="I4453" i="24"/>
  <c r="I4454" i="24"/>
  <c r="I4455" i="24"/>
  <c r="I4456" i="24"/>
  <c r="I4457" i="24"/>
  <c r="I4458" i="24"/>
  <c r="I4459" i="24"/>
  <c r="I4460" i="24"/>
  <c r="I4461" i="24"/>
  <c r="I4462" i="24"/>
  <c r="I4463" i="24"/>
  <c r="I4464" i="24"/>
  <c r="I4465" i="24"/>
  <c r="I4466" i="24"/>
  <c r="I4467" i="24"/>
  <c r="I4468" i="24"/>
  <c r="I4469" i="24"/>
  <c r="I4470" i="24"/>
  <c r="I4471" i="24"/>
  <c r="I4472" i="24"/>
  <c r="I4473" i="24"/>
  <c r="I4474" i="24"/>
  <c r="I4475" i="24"/>
  <c r="I4476" i="24"/>
  <c r="I4477" i="24"/>
  <c r="I4478" i="24"/>
  <c r="I4479" i="24"/>
  <c r="I4480" i="24"/>
  <c r="I4481" i="24"/>
  <c r="I4482" i="24"/>
  <c r="I4483" i="24"/>
  <c r="I4484" i="24"/>
  <c r="I4485" i="24"/>
  <c r="I4486" i="24"/>
  <c r="I4487" i="24"/>
  <c r="I4488" i="24"/>
  <c r="I4489" i="24"/>
  <c r="I4490" i="24"/>
  <c r="I4491" i="24"/>
  <c r="I4492" i="24"/>
  <c r="I4493" i="24"/>
  <c r="I4494" i="24"/>
  <c r="I4495" i="24"/>
  <c r="I4496" i="24"/>
  <c r="I4497" i="24"/>
  <c r="I4498" i="24"/>
  <c r="I4499" i="24"/>
  <c r="I4500" i="24"/>
  <c r="I4501" i="24"/>
  <c r="I4502" i="24"/>
  <c r="I4503" i="24"/>
  <c r="I4504" i="24"/>
  <c r="I4505" i="24"/>
  <c r="I4506" i="24"/>
  <c r="I4507" i="24"/>
  <c r="I4508" i="24"/>
  <c r="I4509" i="24"/>
  <c r="I4510" i="24"/>
  <c r="I4511" i="24"/>
  <c r="I4512" i="24"/>
  <c r="I4513" i="24"/>
  <c r="I4514" i="24"/>
  <c r="I4515" i="24"/>
  <c r="I4516" i="24"/>
  <c r="I4517" i="24"/>
  <c r="I4518" i="24"/>
  <c r="I4519" i="24"/>
  <c r="I4520" i="24"/>
  <c r="I4521" i="24"/>
  <c r="I4522" i="24"/>
  <c r="I4523" i="24"/>
  <c r="I4524" i="24"/>
  <c r="I4525" i="24"/>
  <c r="I4526" i="24"/>
  <c r="I4527" i="24"/>
  <c r="I4528" i="24"/>
  <c r="I4529" i="24"/>
  <c r="I4530" i="24"/>
  <c r="I4531" i="24"/>
  <c r="I4532" i="24"/>
  <c r="I4533" i="24"/>
  <c r="I4534" i="24"/>
  <c r="I4535" i="24"/>
  <c r="I4536" i="24"/>
  <c r="I4537" i="24"/>
  <c r="I4538" i="24"/>
  <c r="I4539" i="24"/>
  <c r="I4540" i="24"/>
  <c r="I4541" i="24"/>
  <c r="I4542" i="24"/>
  <c r="I4543" i="24"/>
  <c r="I4544" i="24"/>
  <c r="I4545" i="24"/>
  <c r="I4546" i="24"/>
  <c r="I4547" i="24"/>
  <c r="I4548" i="24"/>
  <c r="I4549" i="24"/>
  <c r="I4550" i="24"/>
  <c r="I4551" i="24"/>
  <c r="I4552" i="24"/>
  <c r="I4553" i="24"/>
  <c r="I4554" i="24"/>
  <c r="I4555" i="24"/>
  <c r="I4556" i="24"/>
  <c r="I4557" i="24"/>
  <c r="I4558" i="24"/>
  <c r="I4559" i="24"/>
  <c r="I4560" i="24"/>
  <c r="I4561" i="24"/>
  <c r="I4562" i="24"/>
  <c r="I4563" i="24"/>
  <c r="I4564" i="24"/>
  <c r="I4565" i="24"/>
  <c r="I4566" i="24"/>
  <c r="I4567" i="24"/>
  <c r="I4568" i="24"/>
  <c r="I4569" i="24"/>
  <c r="I4570" i="24"/>
  <c r="I4571" i="24"/>
  <c r="I4572" i="24"/>
  <c r="I4573" i="24"/>
  <c r="I4574" i="24"/>
  <c r="I4575" i="24"/>
  <c r="I4576" i="24"/>
  <c r="I4577" i="24"/>
  <c r="I4578" i="24"/>
  <c r="I4579" i="24"/>
  <c r="I4580" i="24"/>
  <c r="I4581" i="24"/>
  <c r="I4582" i="24"/>
  <c r="I4583" i="24"/>
  <c r="I4584" i="24"/>
  <c r="I4585" i="24"/>
  <c r="I4586" i="24"/>
  <c r="I4587" i="24"/>
  <c r="I4588" i="24"/>
  <c r="I4589" i="24"/>
  <c r="I4590" i="24"/>
  <c r="I4591" i="24"/>
  <c r="I4592" i="24"/>
  <c r="I4593" i="24"/>
  <c r="I4594" i="24"/>
  <c r="I4595" i="24"/>
  <c r="I4596" i="24"/>
  <c r="I4597" i="24"/>
  <c r="I4598" i="24"/>
  <c r="I4599" i="24"/>
  <c r="I4600" i="24"/>
  <c r="I4601" i="24"/>
  <c r="I4602" i="24"/>
  <c r="I4603" i="24"/>
  <c r="I4604" i="24"/>
  <c r="I4605" i="24"/>
  <c r="I4606" i="24"/>
  <c r="I4607" i="24"/>
  <c r="I4608" i="24"/>
  <c r="I4609" i="24"/>
  <c r="I4610" i="24"/>
  <c r="I4611" i="24"/>
  <c r="I4612" i="24"/>
  <c r="I4613" i="24"/>
  <c r="I4614" i="24"/>
  <c r="I4615" i="24"/>
  <c r="I4616" i="24"/>
  <c r="I4617" i="24"/>
  <c r="I4618" i="24"/>
  <c r="I4619" i="24"/>
  <c r="I4620" i="24"/>
  <c r="I4621" i="24"/>
  <c r="I4622" i="24"/>
  <c r="I4623" i="24"/>
  <c r="I4624" i="24"/>
  <c r="I4625" i="24"/>
  <c r="I4626" i="24"/>
  <c r="I4627" i="24"/>
  <c r="I4628" i="24"/>
  <c r="I4629" i="24"/>
  <c r="I4630" i="24"/>
  <c r="I4631" i="24"/>
  <c r="I4632" i="24"/>
  <c r="I4633" i="24"/>
  <c r="I4634" i="24"/>
  <c r="I4635" i="24"/>
  <c r="I4636" i="24"/>
  <c r="I4637" i="24"/>
  <c r="I4638" i="24"/>
  <c r="I4639" i="24"/>
  <c r="I4640" i="24"/>
  <c r="I4641" i="24"/>
  <c r="I4642" i="24"/>
  <c r="I4643" i="24"/>
  <c r="I4644" i="24"/>
  <c r="I4645" i="24"/>
  <c r="I4646" i="24"/>
  <c r="I4647" i="24"/>
  <c r="I4648" i="24"/>
  <c r="I4649" i="24"/>
  <c r="I4650" i="24"/>
  <c r="I4651" i="24"/>
  <c r="I4652" i="24"/>
  <c r="I4653" i="24"/>
  <c r="I4654" i="24"/>
  <c r="I4655" i="24"/>
  <c r="I4656" i="24"/>
  <c r="I4657" i="24"/>
  <c r="I4658" i="24"/>
  <c r="I4659" i="24"/>
  <c r="I4660" i="24"/>
  <c r="I4661" i="24"/>
  <c r="I4662" i="24"/>
  <c r="I4663" i="24"/>
  <c r="I4664" i="24"/>
  <c r="I4665" i="24"/>
  <c r="I4666" i="24"/>
  <c r="I4667" i="24"/>
  <c r="I4668" i="24"/>
  <c r="I4669" i="24"/>
  <c r="I4670" i="24"/>
  <c r="I4671" i="24"/>
  <c r="I4672" i="24"/>
  <c r="I4673" i="24"/>
  <c r="I4674" i="24"/>
  <c r="I4675" i="24"/>
  <c r="I4676" i="24"/>
  <c r="I4677" i="24"/>
  <c r="I4678" i="24"/>
  <c r="I4679" i="24"/>
  <c r="I4680" i="24"/>
  <c r="I4681" i="24"/>
  <c r="I4682" i="24"/>
  <c r="I4683" i="24"/>
  <c r="I4684" i="24"/>
  <c r="I4685" i="24"/>
  <c r="I4686" i="24"/>
  <c r="I4687" i="24"/>
  <c r="I4688" i="24"/>
  <c r="I4689" i="24"/>
  <c r="I4690" i="24"/>
  <c r="I4691" i="24"/>
  <c r="I4692" i="24"/>
  <c r="I4693" i="24"/>
  <c r="I4694" i="24"/>
  <c r="I4695" i="24"/>
  <c r="I4696" i="24"/>
  <c r="I4697" i="24"/>
  <c r="I4698" i="24"/>
  <c r="I4699" i="24"/>
  <c r="I4700" i="24"/>
  <c r="I4701" i="24"/>
  <c r="I4702" i="24"/>
  <c r="I4703" i="24"/>
  <c r="I4704" i="24"/>
  <c r="I4705" i="24"/>
  <c r="I4706" i="24"/>
  <c r="I4707" i="24"/>
  <c r="I4708" i="24"/>
  <c r="I4709" i="24"/>
  <c r="I4710" i="24"/>
  <c r="I4711" i="24"/>
  <c r="I4712" i="24"/>
  <c r="I4713" i="24"/>
  <c r="I4714" i="24"/>
  <c r="I4715" i="24"/>
  <c r="I4716" i="24"/>
  <c r="I4717" i="24"/>
  <c r="I4718" i="24"/>
  <c r="I4719" i="24"/>
  <c r="I4720" i="24"/>
  <c r="I4721" i="24"/>
  <c r="I4722" i="24"/>
  <c r="I4723" i="24"/>
  <c r="I4724" i="24"/>
  <c r="I4725" i="24"/>
  <c r="I4726" i="24"/>
  <c r="I4727" i="24"/>
  <c r="I4728" i="24"/>
  <c r="I4729" i="24"/>
  <c r="I4730" i="24"/>
  <c r="I4731" i="24"/>
  <c r="I4732" i="24"/>
  <c r="I4733" i="24"/>
  <c r="I4734" i="24"/>
  <c r="I4735" i="24"/>
  <c r="I4736" i="24"/>
  <c r="I4737" i="24"/>
  <c r="I4738" i="24"/>
  <c r="I4739" i="24"/>
  <c r="I4740" i="24"/>
  <c r="I4741" i="24"/>
  <c r="I4742" i="24"/>
  <c r="I4743" i="24"/>
  <c r="I4744" i="24"/>
  <c r="I4745" i="24"/>
  <c r="I4746" i="24"/>
  <c r="I4747" i="24"/>
  <c r="I4748" i="24"/>
  <c r="I4749" i="24"/>
  <c r="I4750" i="24"/>
  <c r="I4751" i="24"/>
  <c r="I4752" i="24"/>
  <c r="I4753" i="24"/>
  <c r="I4754" i="24"/>
  <c r="I4755" i="24"/>
  <c r="I4756" i="24"/>
  <c r="I4757" i="24"/>
  <c r="I4758" i="24"/>
  <c r="I4759" i="24"/>
  <c r="I4760" i="24"/>
  <c r="I4761" i="24"/>
  <c r="I4762" i="24"/>
  <c r="I4763" i="24"/>
  <c r="I4764" i="24"/>
  <c r="I4765" i="24"/>
  <c r="I4766" i="24"/>
  <c r="I4767" i="24"/>
  <c r="I4768" i="24"/>
  <c r="I4769" i="24"/>
  <c r="I4770" i="24"/>
  <c r="I4771" i="24"/>
  <c r="I4772" i="24"/>
  <c r="I4773" i="24"/>
  <c r="I4774" i="24"/>
  <c r="I4775" i="24"/>
  <c r="I4776" i="24"/>
  <c r="I4777" i="24"/>
  <c r="I4778" i="24"/>
  <c r="I4779" i="24"/>
  <c r="I4780" i="24"/>
  <c r="I4781" i="24"/>
  <c r="I4782" i="24"/>
  <c r="I4783" i="24"/>
  <c r="I4784" i="24"/>
  <c r="I4785" i="24"/>
  <c r="I4786" i="24"/>
  <c r="I4787" i="24"/>
  <c r="I4788" i="24"/>
  <c r="I4789" i="24"/>
  <c r="I4790" i="24"/>
  <c r="I4791" i="24"/>
  <c r="I4792" i="24"/>
  <c r="I4793" i="24"/>
  <c r="I4794" i="24"/>
  <c r="I4795" i="24"/>
  <c r="I4796" i="24"/>
  <c r="I4797" i="24"/>
  <c r="I4798" i="24"/>
  <c r="I4799" i="24"/>
  <c r="I4800" i="24"/>
  <c r="I4801" i="24"/>
  <c r="I4802" i="24"/>
  <c r="I4803" i="24"/>
  <c r="I4804" i="24"/>
  <c r="I4805" i="24"/>
  <c r="I4806" i="24"/>
  <c r="I4807" i="24"/>
  <c r="I4808" i="24"/>
  <c r="I4809" i="24"/>
  <c r="I4810" i="24"/>
  <c r="I4811" i="24"/>
  <c r="I4812" i="24"/>
  <c r="I4813" i="24"/>
  <c r="I4814" i="24"/>
  <c r="I4815" i="24"/>
  <c r="I4816" i="24"/>
  <c r="I4817" i="24"/>
  <c r="I4818" i="24"/>
  <c r="I4819" i="24"/>
  <c r="I4820" i="24"/>
  <c r="I4821" i="24"/>
  <c r="I4822" i="24"/>
  <c r="I4823" i="24"/>
  <c r="I4824" i="24"/>
  <c r="I4825" i="24"/>
  <c r="I4826" i="24"/>
  <c r="I4827" i="24"/>
  <c r="I4828" i="24"/>
  <c r="I4829" i="24"/>
  <c r="I4830" i="24"/>
  <c r="I4831" i="24"/>
  <c r="I4832" i="24"/>
  <c r="I4833" i="24"/>
  <c r="I4834" i="24"/>
  <c r="I4835" i="24"/>
  <c r="I4836" i="24"/>
  <c r="I4837" i="24"/>
  <c r="I4838" i="24"/>
  <c r="I4839" i="24"/>
  <c r="I4840" i="24"/>
  <c r="I4841" i="24"/>
  <c r="I4842" i="24"/>
  <c r="I4843" i="24"/>
  <c r="I4844" i="24"/>
  <c r="I4845" i="24"/>
  <c r="I4846" i="24"/>
  <c r="I4847" i="24"/>
  <c r="I4848" i="24"/>
  <c r="I4849" i="24"/>
  <c r="I4850" i="24"/>
  <c r="I4851" i="24"/>
  <c r="I4852" i="24"/>
  <c r="I4853" i="24"/>
  <c r="I4854" i="24"/>
  <c r="I4855" i="24"/>
  <c r="I4856" i="24"/>
  <c r="I4857" i="24"/>
  <c r="I4858" i="24"/>
  <c r="I4859" i="24"/>
  <c r="I4860" i="24"/>
  <c r="I4861" i="24"/>
  <c r="I4862" i="24"/>
  <c r="I4863" i="24"/>
  <c r="I4864" i="24"/>
  <c r="I4865" i="24"/>
  <c r="I4866" i="24"/>
  <c r="I4867" i="24"/>
  <c r="I4868" i="24"/>
  <c r="I4869" i="24"/>
  <c r="I4870" i="24"/>
  <c r="I4871" i="24"/>
  <c r="I4872" i="24"/>
  <c r="I4873" i="24"/>
  <c r="I4874" i="24"/>
  <c r="I4875" i="24"/>
  <c r="I4876" i="24"/>
  <c r="I4877" i="24"/>
  <c r="I4878" i="24"/>
  <c r="I4879" i="24"/>
  <c r="I4880" i="24"/>
  <c r="I4881" i="24"/>
  <c r="I4882" i="24"/>
  <c r="I4883" i="24"/>
  <c r="I4884" i="24"/>
  <c r="I4885" i="24"/>
  <c r="I4886" i="24"/>
  <c r="I4887" i="24"/>
  <c r="I4888" i="24"/>
  <c r="I4889" i="24"/>
  <c r="I4890" i="24"/>
  <c r="I4891" i="24"/>
  <c r="I4892" i="24"/>
  <c r="I4893" i="24"/>
  <c r="I4894" i="24"/>
  <c r="I4895" i="24"/>
  <c r="I4896" i="24"/>
  <c r="I4897" i="24"/>
  <c r="I4898" i="24"/>
  <c r="I4899" i="24"/>
  <c r="I4900" i="24"/>
  <c r="I4901" i="24"/>
  <c r="I4902" i="24"/>
  <c r="I4903" i="24"/>
  <c r="I4904" i="24"/>
  <c r="I4905" i="24"/>
  <c r="I4906" i="24"/>
  <c r="I4907" i="24"/>
  <c r="I4908" i="24"/>
  <c r="I4909" i="24"/>
  <c r="I4910" i="24"/>
  <c r="I4911" i="24"/>
  <c r="I4912" i="24"/>
  <c r="I4913" i="24"/>
  <c r="I4914" i="24"/>
  <c r="I4915" i="24"/>
  <c r="I4916" i="24"/>
  <c r="I4917" i="24"/>
  <c r="I4918" i="24"/>
  <c r="I4919" i="24"/>
  <c r="I4920" i="24"/>
  <c r="I4921" i="24"/>
  <c r="I4922" i="24"/>
  <c r="I4923" i="24"/>
  <c r="I4924" i="24"/>
  <c r="I4925" i="24"/>
  <c r="I4926" i="24"/>
  <c r="I4927" i="24"/>
  <c r="I4928" i="24"/>
  <c r="I4929" i="24"/>
  <c r="I4930" i="24"/>
  <c r="I4931" i="24"/>
  <c r="I4932" i="24"/>
  <c r="I4933" i="24"/>
  <c r="I4934" i="24"/>
  <c r="I4935" i="24"/>
  <c r="I4936" i="24"/>
  <c r="I4937" i="24"/>
  <c r="I4938" i="24"/>
  <c r="I4939" i="24"/>
  <c r="I4940" i="24"/>
  <c r="I4941" i="24"/>
  <c r="I4942" i="24"/>
  <c r="I4943" i="24"/>
  <c r="I4944" i="24"/>
  <c r="I4945" i="24"/>
  <c r="I4946" i="24"/>
  <c r="I4947" i="24"/>
  <c r="I4948" i="24"/>
  <c r="I4949" i="24"/>
  <c r="I4950" i="24"/>
  <c r="I4951" i="24"/>
  <c r="I4952" i="24"/>
  <c r="I4953" i="24"/>
  <c r="I4954" i="24"/>
  <c r="I4955" i="24"/>
  <c r="I4956" i="24"/>
  <c r="I4957" i="24"/>
  <c r="I4958" i="24"/>
  <c r="I4959" i="24"/>
  <c r="I4960" i="24"/>
  <c r="I4961" i="24"/>
  <c r="I4962" i="24"/>
  <c r="I4963" i="24"/>
  <c r="I4964" i="24"/>
  <c r="I4965" i="24"/>
  <c r="I4966" i="24"/>
  <c r="I4967" i="24"/>
  <c r="I4968" i="24"/>
  <c r="I4969" i="24"/>
  <c r="I4970" i="24"/>
  <c r="I4971" i="24"/>
  <c r="I4972" i="24"/>
  <c r="I4973" i="24"/>
  <c r="I4974" i="24"/>
  <c r="I4975" i="24"/>
  <c r="I4976" i="24"/>
  <c r="I4977" i="24"/>
  <c r="I4978" i="24"/>
  <c r="I4979" i="24"/>
  <c r="I4980" i="24"/>
  <c r="I4981" i="24"/>
  <c r="I4982" i="24"/>
  <c r="I4983" i="24"/>
  <c r="I4984" i="24"/>
  <c r="I4985" i="24"/>
  <c r="I4986" i="24"/>
  <c r="I4987" i="24"/>
  <c r="I4988" i="24"/>
  <c r="I4989" i="24"/>
  <c r="I4990" i="24"/>
  <c r="I4991" i="24"/>
  <c r="I4992" i="24"/>
  <c r="I4993" i="24"/>
  <c r="I4994" i="24"/>
  <c r="I4995" i="24"/>
  <c r="I4996" i="24"/>
  <c r="I4997" i="24"/>
  <c r="I4998" i="24"/>
  <c r="I4999" i="24"/>
  <c r="I5000" i="24"/>
  <c r="I5001" i="24"/>
  <c r="I5002" i="24"/>
  <c r="I5003" i="24"/>
  <c r="I5004" i="24"/>
  <c r="I5005" i="24"/>
  <c r="I5006" i="24"/>
  <c r="I5007" i="24"/>
  <c r="I5008" i="24"/>
  <c r="I5009" i="24"/>
  <c r="I5010" i="24"/>
  <c r="I5011" i="24"/>
  <c r="I5012" i="24"/>
  <c r="I5013" i="24"/>
  <c r="I5014" i="24"/>
  <c r="I5015" i="24"/>
  <c r="I5016" i="24"/>
  <c r="I5017" i="24"/>
  <c r="I5018" i="24"/>
  <c r="I5019" i="24"/>
  <c r="I5020" i="24"/>
  <c r="I5021" i="24"/>
  <c r="I5022" i="24"/>
  <c r="I5023" i="24"/>
  <c r="I5024" i="24"/>
  <c r="I5025" i="24"/>
  <c r="I5026" i="24"/>
  <c r="I5027" i="24"/>
  <c r="I5028" i="24"/>
  <c r="I5029" i="24"/>
  <c r="I5030" i="24"/>
  <c r="I5031" i="24"/>
  <c r="I5032" i="24"/>
  <c r="I5033" i="24"/>
  <c r="I5034" i="24"/>
  <c r="I5035" i="24"/>
  <c r="I5036" i="24"/>
  <c r="I5037" i="24"/>
  <c r="I5038" i="24"/>
  <c r="I5039" i="24"/>
  <c r="I5040" i="24"/>
  <c r="I5041" i="24"/>
  <c r="I5042" i="24"/>
  <c r="I5043" i="24"/>
  <c r="I5044" i="24"/>
  <c r="I5045" i="24"/>
  <c r="I5046" i="24"/>
  <c r="I5047" i="24"/>
  <c r="I5048" i="24"/>
  <c r="I5049" i="24"/>
  <c r="I5050" i="24"/>
  <c r="I5051" i="24"/>
  <c r="I5052" i="24"/>
  <c r="I5053" i="24"/>
  <c r="I5054" i="24"/>
  <c r="I5055" i="24"/>
  <c r="I5056" i="24"/>
  <c r="I5057" i="24"/>
  <c r="I5058" i="24"/>
  <c r="I5059" i="24"/>
  <c r="I5060" i="24"/>
  <c r="I5061" i="24"/>
  <c r="I5062" i="24"/>
  <c r="I5063" i="24"/>
  <c r="I5064" i="24"/>
  <c r="I5065" i="24"/>
  <c r="I5066" i="24"/>
  <c r="I5067" i="24"/>
  <c r="I5068" i="24"/>
  <c r="I5069" i="24"/>
  <c r="I5070" i="24"/>
  <c r="I5071" i="24"/>
  <c r="I5072" i="24"/>
  <c r="I5073" i="24"/>
  <c r="I5074" i="24"/>
  <c r="I5075" i="24"/>
  <c r="I5076" i="24"/>
  <c r="I5077" i="24"/>
  <c r="I5078" i="24"/>
  <c r="I5079" i="24"/>
  <c r="I5080" i="24"/>
  <c r="I5081" i="24"/>
  <c r="I5082" i="24"/>
  <c r="I5083" i="24"/>
  <c r="I5084" i="24"/>
  <c r="I5085" i="24"/>
  <c r="I5086" i="24"/>
  <c r="I5087" i="24"/>
  <c r="I5088" i="24"/>
  <c r="I5089" i="24"/>
  <c r="I5090" i="24"/>
  <c r="I5091" i="24"/>
  <c r="I5092" i="24"/>
  <c r="I5093" i="24"/>
  <c r="I5094" i="24"/>
  <c r="I5095" i="24"/>
  <c r="I5096" i="24"/>
  <c r="I5097" i="24"/>
  <c r="I5098" i="24"/>
  <c r="I5099" i="24"/>
  <c r="I5100" i="24"/>
  <c r="I5101" i="24"/>
  <c r="I5102" i="24"/>
  <c r="I5103" i="24"/>
  <c r="I5104" i="24"/>
  <c r="I5105" i="24"/>
  <c r="I5106" i="24"/>
  <c r="I5107" i="24"/>
  <c r="I5108" i="24"/>
  <c r="I5109" i="24"/>
  <c r="I5110" i="24"/>
  <c r="I5111" i="24"/>
  <c r="I5112" i="24"/>
  <c r="I5113" i="24"/>
  <c r="I5114" i="24"/>
  <c r="I5115" i="24"/>
  <c r="I5116" i="24"/>
  <c r="I5117" i="24"/>
  <c r="I5118" i="24"/>
  <c r="I5119" i="24"/>
  <c r="I5120" i="24"/>
  <c r="I5121" i="24"/>
  <c r="I5122" i="24"/>
  <c r="I5123" i="24"/>
  <c r="I5124" i="24"/>
  <c r="I5125" i="24"/>
  <c r="I5126" i="24"/>
  <c r="I5127" i="24"/>
  <c r="I5128" i="24"/>
  <c r="I5129" i="24"/>
  <c r="I5130" i="24"/>
  <c r="I5131" i="24"/>
  <c r="I5132" i="24"/>
  <c r="I5133" i="24"/>
  <c r="I5134" i="24"/>
  <c r="I5135" i="24"/>
  <c r="I5136" i="24"/>
  <c r="I5137" i="24"/>
  <c r="I5138" i="24"/>
  <c r="I5139" i="24"/>
  <c r="I5140" i="24"/>
  <c r="I5141" i="24"/>
  <c r="I5142" i="24"/>
  <c r="I5143" i="24"/>
  <c r="I5144" i="24"/>
  <c r="I5145" i="24"/>
  <c r="I5146" i="24"/>
  <c r="I5147" i="24"/>
  <c r="I5148" i="24"/>
  <c r="I5149" i="24"/>
  <c r="I5150" i="24"/>
  <c r="I5151" i="24"/>
  <c r="I5152" i="24"/>
  <c r="I5153" i="24"/>
  <c r="I5154" i="24"/>
  <c r="I5155" i="24"/>
  <c r="I5156" i="24"/>
  <c r="I5157" i="24"/>
  <c r="I5158" i="24"/>
  <c r="I5159" i="24"/>
  <c r="I5160" i="24"/>
  <c r="I5161" i="24"/>
  <c r="I5162" i="24"/>
  <c r="I5163" i="24"/>
  <c r="I5164" i="24"/>
  <c r="I5165" i="24"/>
  <c r="I5166" i="24"/>
  <c r="I5167" i="24"/>
  <c r="I5168" i="24"/>
  <c r="I5169" i="24"/>
  <c r="I5170" i="24"/>
  <c r="I5171" i="24"/>
  <c r="I5172" i="24"/>
  <c r="I5173" i="24"/>
  <c r="I5174" i="24"/>
  <c r="I5175" i="24"/>
  <c r="I5176" i="24"/>
  <c r="I5177" i="24"/>
  <c r="I5178" i="24"/>
  <c r="I5179" i="24"/>
  <c r="I5180" i="24"/>
  <c r="I5181" i="24"/>
  <c r="I5182" i="24"/>
  <c r="I5183" i="24"/>
  <c r="I5184" i="24"/>
  <c r="I5185" i="24"/>
  <c r="I5186" i="24"/>
  <c r="I5187" i="24"/>
  <c r="I5188" i="24"/>
  <c r="I5189" i="24"/>
  <c r="I5190" i="24"/>
  <c r="I5191" i="24"/>
  <c r="I5192" i="24"/>
  <c r="I5193" i="24"/>
  <c r="I5194" i="24"/>
  <c r="I5195" i="24"/>
  <c r="I5196" i="24"/>
  <c r="I5197" i="24"/>
  <c r="I5198" i="24"/>
  <c r="I5199" i="24"/>
  <c r="I5200" i="24"/>
  <c r="I5201" i="24"/>
  <c r="I5202" i="24"/>
  <c r="I5203" i="24"/>
  <c r="I5204" i="24"/>
  <c r="I5205" i="24"/>
  <c r="I5206" i="24"/>
  <c r="I5207" i="24"/>
  <c r="I5208" i="24"/>
  <c r="I5209" i="24"/>
  <c r="I5210" i="24"/>
  <c r="I5211" i="24"/>
  <c r="I5212" i="24"/>
  <c r="I5213" i="24"/>
  <c r="I5214" i="24"/>
  <c r="I5215" i="24"/>
  <c r="I5216" i="24"/>
  <c r="I5217" i="24"/>
  <c r="I5218" i="24"/>
  <c r="I5219" i="24"/>
  <c r="I5220" i="24"/>
  <c r="I5221" i="24"/>
  <c r="I5222" i="24"/>
  <c r="I5223" i="24"/>
  <c r="I5224" i="24"/>
  <c r="I5225" i="24"/>
  <c r="I5226" i="24"/>
  <c r="I5227" i="24"/>
  <c r="I5228" i="24"/>
  <c r="I5229" i="24"/>
  <c r="I5230" i="24"/>
  <c r="I5231" i="24"/>
  <c r="I5232" i="24"/>
  <c r="I5233" i="24"/>
  <c r="I5234" i="24"/>
  <c r="I5235" i="24"/>
  <c r="I5236" i="24"/>
  <c r="I5237" i="24"/>
  <c r="I5238" i="24"/>
  <c r="I5239" i="24"/>
  <c r="I5240" i="24"/>
  <c r="I5241" i="24"/>
  <c r="I5242" i="24"/>
  <c r="I5243" i="24"/>
  <c r="I5244" i="24"/>
  <c r="I5245" i="24"/>
  <c r="I5246" i="24"/>
  <c r="I5247" i="24"/>
  <c r="I5248" i="24"/>
  <c r="I5249" i="24"/>
  <c r="I5250" i="24"/>
  <c r="I5251" i="24"/>
  <c r="I5252" i="24"/>
  <c r="I5253" i="24"/>
  <c r="I5254" i="24"/>
  <c r="I5255" i="24"/>
  <c r="I5256" i="24"/>
  <c r="I5257" i="24"/>
  <c r="I5258" i="24"/>
  <c r="I5259" i="24"/>
  <c r="I5260" i="24"/>
  <c r="I5261" i="24"/>
  <c r="I5262" i="24"/>
  <c r="I5263" i="24"/>
  <c r="I5264" i="24"/>
  <c r="I5265" i="24"/>
  <c r="I5266" i="24"/>
  <c r="I5267" i="24"/>
  <c r="I5268" i="24"/>
  <c r="I5269" i="24"/>
  <c r="I5270" i="24"/>
  <c r="I5271" i="24"/>
  <c r="I5272" i="24"/>
  <c r="I5273" i="24"/>
  <c r="I5274" i="24"/>
  <c r="I5275" i="24"/>
  <c r="I5276" i="24"/>
  <c r="I5277" i="24"/>
  <c r="I5278" i="24"/>
  <c r="I5279" i="24"/>
  <c r="I5280" i="24"/>
  <c r="I5281" i="24"/>
  <c r="I5282" i="24"/>
  <c r="I5283" i="24"/>
  <c r="I5284" i="24"/>
  <c r="I5285" i="24"/>
  <c r="I5286" i="24"/>
  <c r="I5287" i="24"/>
  <c r="I5288" i="24"/>
  <c r="I5289" i="24"/>
  <c r="I5290" i="24"/>
  <c r="I5291" i="24"/>
  <c r="I5292" i="24"/>
  <c r="I5293" i="24"/>
  <c r="I5294" i="24"/>
  <c r="I5295" i="24"/>
  <c r="I5296" i="24"/>
  <c r="I5297" i="24"/>
  <c r="I5298" i="24"/>
  <c r="I5299" i="24"/>
  <c r="I5300" i="24"/>
  <c r="I5301" i="24"/>
  <c r="I5302" i="24"/>
  <c r="I5303" i="24"/>
  <c r="I5304" i="24"/>
  <c r="I5305" i="24"/>
  <c r="I5306" i="24"/>
  <c r="I5307" i="24"/>
  <c r="I5308" i="24"/>
  <c r="I5309" i="24"/>
  <c r="I5310" i="24"/>
  <c r="I5311" i="24"/>
  <c r="I5312" i="24"/>
  <c r="I5313" i="24"/>
  <c r="I5314" i="24"/>
  <c r="I5315" i="24"/>
  <c r="I5316" i="24"/>
  <c r="I5317" i="24"/>
  <c r="I5318" i="24"/>
  <c r="I5319" i="24"/>
  <c r="I5320" i="24"/>
  <c r="I5321" i="24"/>
  <c r="I5322" i="24"/>
  <c r="I5323" i="24"/>
  <c r="I5324" i="24"/>
  <c r="I5325" i="24"/>
  <c r="I5326" i="24"/>
  <c r="I5327" i="24"/>
  <c r="I5328" i="24"/>
  <c r="I5329" i="24"/>
  <c r="I5330" i="24"/>
  <c r="I5331" i="24"/>
  <c r="I5332" i="24"/>
  <c r="I5333" i="24"/>
  <c r="I5334" i="24"/>
  <c r="I5335" i="24"/>
  <c r="I5336" i="24"/>
  <c r="I5337" i="24"/>
  <c r="I5338" i="24"/>
  <c r="I5339" i="24"/>
  <c r="I5340" i="24"/>
  <c r="I5341" i="24"/>
  <c r="I5342" i="24"/>
  <c r="I5343" i="24"/>
  <c r="I5344" i="24"/>
  <c r="I5345" i="24"/>
  <c r="I5346" i="24"/>
  <c r="I5347" i="24"/>
  <c r="I5348" i="24"/>
  <c r="I5349" i="24"/>
  <c r="I5350" i="24"/>
  <c r="I5351" i="24"/>
  <c r="I5352" i="24"/>
  <c r="I5353" i="24"/>
  <c r="I5354" i="24"/>
  <c r="I5355" i="24"/>
  <c r="I5356" i="24"/>
  <c r="I5357" i="24"/>
  <c r="I5358" i="24"/>
  <c r="I5359" i="24"/>
  <c r="I5360" i="24"/>
  <c r="I5361" i="24"/>
  <c r="I5362" i="24"/>
  <c r="I5363" i="24"/>
  <c r="I5364" i="24"/>
  <c r="I5365" i="24"/>
  <c r="I5366" i="24"/>
  <c r="I5367" i="24"/>
  <c r="I5368" i="24"/>
  <c r="I5369" i="24"/>
  <c r="I5370" i="24"/>
  <c r="I5371" i="24"/>
  <c r="I5372" i="24"/>
  <c r="I5373" i="24"/>
  <c r="I5374" i="24"/>
  <c r="I5375" i="24"/>
  <c r="I5376" i="24"/>
  <c r="I5377" i="24"/>
  <c r="I5378" i="24"/>
  <c r="I5379" i="24"/>
  <c r="I5380" i="24"/>
  <c r="I5381" i="24"/>
  <c r="I5382" i="24"/>
  <c r="I5383" i="24"/>
  <c r="I5384" i="24"/>
  <c r="I5385" i="24"/>
  <c r="I5386" i="24"/>
  <c r="I5387" i="24"/>
  <c r="I5388" i="24"/>
  <c r="I5389" i="24"/>
  <c r="I5390" i="24"/>
  <c r="I5391" i="24"/>
  <c r="I5392" i="24"/>
  <c r="I5393" i="24"/>
  <c r="I5394" i="24"/>
  <c r="I5395" i="24"/>
  <c r="I5396" i="24"/>
  <c r="I5397" i="24"/>
  <c r="I5398" i="24"/>
  <c r="I5399" i="24"/>
  <c r="I5400" i="24"/>
  <c r="I5401" i="24"/>
  <c r="I5402" i="24"/>
  <c r="I5403" i="24"/>
  <c r="I5404" i="24"/>
  <c r="I5405" i="24"/>
  <c r="I5406" i="24"/>
  <c r="I5407" i="24"/>
  <c r="I5408" i="24"/>
  <c r="I5409" i="24"/>
  <c r="I5410" i="24"/>
  <c r="I5411" i="24"/>
  <c r="I5412" i="24"/>
  <c r="I5413" i="24"/>
  <c r="I5414" i="24"/>
  <c r="I5415" i="24"/>
  <c r="I5416" i="24"/>
  <c r="I5417" i="24"/>
  <c r="I5418" i="24"/>
  <c r="I5419" i="24"/>
  <c r="I5420" i="24"/>
  <c r="I5421" i="24"/>
  <c r="I5422" i="24"/>
  <c r="I5423" i="24"/>
  <c r="I5424" i="24"/>
  <c r="I5425" i="24"/>
  <c r="I5426" i="24"/>
  <c r="I5427" i="24"/>
  <c r="I5428" i="24"/>
  <c r="I5429" i="24"/>
  <c r="I5430" i="24"/>
  <c r="I5431" i="24"/>
  <c r="I5432" i="24"/>
  <c r="I5433" i="24"/>
  <c r="I5434" i="24"/>
  <c r="I5435" i="24"/>
  <c r="I5436" i="24"/>
  <c r="I5437" i="24"/>
  <c r="I5438" i="24"/>
  <c r="I5439" i="24"/>
  <c r="I5440" i="24"/>
  <c r="I5441" i="24"/>
  <c r="I5442" i="24"/>
  <c r="I5443" i="24"/>
  <c r="I5444" i="24"/>
  <c r="I5445" i="24"/>
  <c r="I5446" i="24"/>
  <c r="I5447" i="24"/>
  <c r="I5448" i="24"/>
  <c r="I5449" i="24"/>
  <c r="I5450" i="24"/>
  <c r="I5451" i="24"/>
  <c r="I5452" i="24"/>
  <c r="I5453" i="24"/>
  <c r="I5454" i="24"/>
  <c r="I5455" i="24"/>
  <c r="I5456" i="24"/>
  <c r="I5457" i="24"/>
  <c r="I5458" i="24"/>
  <c r="I5459" i="24"/>
  <c r="I5460" i="24"/>
  <c r="I5461" i="24"/>
  <c r="I5462" i="24"/>
  <c r="I5463" i="24"/>
  <c r="I5464" i="24"/>
  <c r="I5465" i="24"/>
  <c r="I5466" i="24"/>
  <c r="I5467" i="24"/>
  <c r="I5468" i="24"/>
  <c r="I5469" i="24"/>
  <c r="I5470" i="24"/>
  <c r="I5471" i="24"/>
  <c r="I5472" i="24"/>
  <c r="I5473" i="24"/>
  <c r="I5474" i="24"/>
  <c r="I5475" i="24"/>
  <c r="I5476" i="24"/>
  <c r="I5477" i="24"/>
  <c r="I5478" i="24"/>
  <c r="I5479" i="24"/>
  <c r="I5480" i="24"/>
  <c r="I5481" i="24"/>
  <c r="I5482" i="24"/>
  <c r="I5483" i="24"/>
  <c r="I5484" i="24"/>
  <c r="I5485" i="24"/>
  <c r="I5486" i="24"/>
  <c r="I5487" i="24"/>
  <c r="I5488" i="24"/>
  <c r="I5489" i="24"/>
  <c r="I5490" i="24"/>
  <c r="I5491" i="24"/>
  <c r="I5492" i="24"/>
  <c r="I5493" i="24"/>
  <c r="I5494" i="24"/>
  <c r="I5495" i="24"/>
  <c r="I5496" i="24"/>
  <c r="I5497" i="24"/>
  <c r="I5498" i="24"/>
  <c r="I5499" i="24"/>
  <c r="I5500" i="24"/>
  <c r="I5501" i="24"/>
  <c r="I5502" i="24"/>
  <c r="I5503" i="24"/>
  <c r="I5504" i="24"/>
  <c r="I5505" i="24"/>
  <c r="I5506" i="24"/>
  <c r="I5507" i="24"/>
  <c r="I5508" i="24"/>
  <c r="I5509" i="24"/>
  <c r="I5510" i="24"/>
  <c r="I5511" i="24"/>
  <c r="I5512" i="24"/>
  <c r="I5513" i="24"/>
  <c r="I5514" i="24"/>
  <c r="I5515" i="24"/>
  <c r="I5516" i="24"/>
  <c r="I5517" i="24"/>
  <c r="I5518" i="24"/>
  <c r="I5519" i="24"/>
  <c r="I5520" i="24"/>
  <c r="I5521" i="24"/>
  <c r="I5522" i="24"/>
  <c r="I5523" i="24"/>
  <c r="I5524" i="24"/>
  <c r="I5525" i="24"/>
  <c r="I5526" i="24"/>
  <c r="I5527" i="24"/>
  <c r="I5528" i="24"/>
  <c r="I5529" i="24"/>
  <c r="I5530" i="24"/>
  <c r="I5531" i="24"/>
  <c r="I5532" i="24"/>
  <c r="I5533" i="24"/>
  <c r="I5534" i="24"/>
  <c r="I5535" i="24"/>
  <c r="I5536" i="24"/>
  <c r="I5537" i="24"/>
  <c r="I5538" i="24"/>
  <c r="I5539" i="24"/>
  <c r="I5540" i="24"/>
  <c r="I5541" i="24"/>
  <c r="I5542" i="24"/>
  <c r="I5543" i="24"/>
  <c r="I5544" i="24"/>
  <c r="I5545" i="24"/>
  <c r="I5546" i="24"/>
  <c r="I5547" i="24"/>
  <c r="I5548" i="24"/>
  <c r="I5549" i="24"/>
  <c r="I5550" i="24"/>
  <c r="I5551" i="24"/>
  <c r="I5552" i="24"/>
  <c r="I5553" i="24"/>
  <c r="I5554" i="24"/>
  <c r="I5555" i="24"/>
  <c r="I5556" i="24"/>
  <c r="I5557" i="24"/>
  <c r="I5558" i="24"/>
  <c r="I5559" i="24"/>
  <c r="I5560" i="24"/>
  <c r="I5561" i="24"/>
  <c r="I5562" i="24"/>
  <c r="I5563" i="24"/>
  <c r="I5564" i="24"/>
  <c r="I5565" i="24"/>
  <c r="I5566" i="24"/>
  <c r="I5567" i="24"/>
  <c r="I5568" i="24"/>
  <c r="I5569" i="24"/>
  <c r="I5570" i="24"/>
  <c r="I5571" i="24"/>
  <c r="I5572" i="24"/>
  <c r="I5573" i="24"/>
  <c r="I5574" i="24"/>
  <c r="I5575" i="24"/>
  <c r="I5576" i="24"/>
  <c r="I5577" i="24"/>
  <c r="I5578" i="24"/>
  <c r="I5579" i="24"/>
  <c r="I5580" i="24"/>
  <c r="I5581" i="24"/>
  <c r="I5582" i="24"/>
  <c r="I5583" i="24"/>
  <c r="I5584" i="24"/>
  <c r="I5585" i="24"/>
  <c r="I5586" i="24"/>
  <c r="I5587" i="24"/>
  <c r="I5588" i="24"/>
  <c r="I5589" i="24"/>
  <c r="I5590" i="24"/>
  <c r="I5591" i="24"/>
  <c r="I5592" i="24"/>
  <c r="I5593" i="24"/>
  <c r="I5594" i="24"/>
  <c r="I5595" i="24"/>
  <c r="I5596" i="24"/>
  <c r="I5597" i="24"/>
  <c r="I5598" i="24"/>
  <c r="I5599" i="24"/>
  <c r="I5600" i="24"/>
  <c r="I5601" i="24"/>
  <c r="I5602" i="24"/>
  <c r="I5603" i="24"/>
  <c r="I5604" i="24"/>
  <c r="I5605" i="24"/>
  <c r="I5606" i="24"/>
  <c r="I5607" i="24"/>
  <c r="I5608" i="24"/>
  <c r="I5609" i="24"/>
  <c r="I5610" i="24"/>
  <c r="I5611" i="24"/>
  <c r="I5612" i="24"/>
  <c r="I5613" i="24"/>
  <c r="I5614" i="24"/>
  <c r="I5615" i="24"/>
  <c r="I5616" i="24"/>
  <c r="I5617" i="24"/>
  <c r="I5618" i="24"/>
  <c r="I5619" i="24"/>
  <c r="I5620" i="24"/>
  <c r="I5621" i="24"/>
  <c r="I5622" i="24"/>
  <c r="I5623" i="24"/>
  <c r="I5624" i="24"/>
  <c r="I5625" i="24"/>
  <c r="I5626" i="24"/>
  <c r="I5627" i="24"/>
  <c r="I5628" i="24"/>
  <c r="I5629" i="24"/>
  <c r="I5630" i="24"/>
  <c r="I5631" i="24"/>
  <c r="I5632" i="24"/>
  <c r="I5633" i="24"/>
  <c r="I5634" i="24"/>
  <c r="I5635" i="24"/>
  <c r="I5636" i="24"/>
  <c r="I5637" i="24"/>
  <c r="I5638" i="24"/>
  <c r="I5639" i="24"/>
  <c r="I5640" i="24"/>
  <c r="I5641" i="24"/>
  <c r="I5642" i="24"/>
  <c r="I5643" i="24"/>
  <c r="I5644" i="24"/>
  <c r="I5645" i="24"/>
  <c r="I5646" i="24"/>
  <c r="I5647" i="24"/>
  <c r="I5648" i="24"/>
  <c r="I5649" i="24"/>
  <c r="I5650" i="24"/>
  <c r="I5651" i="24"/>
  <c r="I5652" i="24"/>
  <c r="I5653" i="24"/>
  <c r="I5654" i="24"/>
  <c r="I5655" i="24"/>
  <c r="I5656" i="24"/>
  <c r="I5657" i="24"/>
  <c r="I5658" i="24"/>
  <c r="I5659" i="24"/>
  <c r="I5660" i="24"/>
  <c r="I5661" i="24"/>
  <c r="I5662" i="24"/>
  <c r="I5663" i="24"/>
  <c r="I5664" i="24"/>
  <c r="I5665" i="24"/>
  <c r="I5666" i="24"/>
  <c r="I5667" i="24"/>
  <c r="I5668" i="24"/>
  <c r="I5669" i="24"/>
  <c r="I5670" i="24"/>
  <c r="I5671" i="24"/>
  <c r="I5672" i="24"/>
  <c r="I5673" i="24"/>
  <c r="I5674" i="24"/>
  <c r="I5675" i="24"/>
  <c r="I5676" i="24"/>
  <c r="I5677" i="24"/>
  <c r="I5678" i="24"/>
  <c r="I5679" i="24"/>
  <c r="I5680" i="24"/>
  <c r="I5681" i="24"/>
  <c r="I5682" i="24"/>
  <c r="I5683" i="24"/>
  <c r="I5684" i="24"/>
  <c r="I5685" i="24"/>
  <c r="I5686" i="24"/>
  <c r="I5687" i="24"/>
  <c r="I5688" i="24"/>
  <c r="I5689" i="24"/>
  <c r="I5690" i="24"/>
  <c r="I5691" i="24"/>
  <c r="I5692" i="24"/>
  <c r="I5693" i="24"/>
  <c r="I5694" i="24"/>
  <c r="I5695" i="24"/>
  <c r="I5696" i="24"/>
  <c r="I5697" i="24"/>
  <c r="I5698" i="24"/>
  <c r="I5699" i="24"/>
  <c r="I5700" i="24"/>
  <c r="I5701" i="24"/>
  <c r="I5702" i="24"/>
  <c r="I5703" i="24"/>
  <c r="I5704" i="24"/>
  <c r="I5705" i="24"/>
  <c r="I5706" i="24"/>
  <c r="I5707" i="24"/>
  <c r="I5708" i="24"/>
  <c r="I5709" i="24"/>
  <c r="I5710" i="24"/>
  <c r="I5711" i="24"/>
  <c r="I5712" i="24"/>
  <c r="I5713" i="24"/>
  <c r="I5714" i="24"/>
  <c r="I5715" i="24"/>
  <c r="I5716" i="24"/>
  <c r="I5717" i="24"/>
  <c r="I5718" i="24"/>
  <c r="I5719" i="24"/>
  <c r="I5720" i="24"/>
  <c r="I5721" i="24"/>
  <c r="I5722" i="24"/>
  <c r="I5723" i="24"/>
  <c r="I5724" i="24"/>
  <c r="I5725" i="24"/>
  <c r="I5726" i="24"/>
  <c r="I5727" i="24"/>
  <c r="I5728" i="24"/>
  <c r="I5729" i="24"/>
  <c r="I5730" i="24"/>
  <c r="I5731" i="24"/>
  <c r="I5732" i="24"/>
  <c r="I5733" i="24"/>
  <c r="I5734" i="24"/>
  <c r="I5735" i="24"/>
  <c r="I5736" i="24"/>
  <c r="I5737" i="24"/>
  <c r="I5738" i="24"/>
  <c r="I5739" i="24"/>
  <c r="I5740" i="24"/>
  <c r="I5741" i="24"/>
  <c r="I5742" i="24"/>
  <c r="I5743" i="24"/>
  <c r="I5744" i="24"/>
  <c r="I5745" i="24"/>
  <c r="I5746" i="24"/>
  <c r="I5747" i="24"/>
  <c r="I5748" i="24"/>
  <c r="I5749" i="24"/>
  <c r="I5750" i="24"/>
  <c r="I5751" i="24"/>
  <c r="I5752" i="24"/>
  <c r="I5753" i="24"/>
  <c r="I5754" i="24"/>
  <c r="I5755" i="24"/>
  <c r="I5756" i="24"/>
  <c r="I5757" i="24"/>
  <c r="I5758" i="24"/>
  <c r="I5759" i="24"/>
  <c r="I5760" i="24"/>
  <c r="I5761" i="24"/>
  <c r="I5762" i="24"/>
  <c r="I5763" i="24"/>
  <c r="I5764" i="24"/>
  <c r="I5765" i="24"/>
  <c r="I5766" i="24"/>
  <c r="I5767" i="24"/>
  <c r="I5768" i="24"/>
  <c r="I5769" i="24"/>
  <c r="I5770" i="24"/>
  <c r="I5771" i="24"/>
  <c r="I5772" i="24"/>
  <c r="I5773" i="24"/>
  <c r="I5774" i="24"/>
  <c r="I5775" i="24"/>
  <c r="I5776" i="24"/>
  <c r="I5777" i="24"/>
  <c r="I5778" i="24"/>
  <c r="I5779" i="24"/>
  <c r="I5780" i="24"/>
  <c r="I5781" i="24"/>
  <c r="I5782" i="24"/>
  <c r="I5783" i="24"/>
  <c r="I5784" i="24"/>
  <c r="I5785" i="24"/>
  <c r="I5786" i="24"/>
  <c r="I5787" i="24"/>
  <c r="I5788" i="24"/>
  <c r="I5789" i="24"/>
  <c r="I5790" i="24"/>
  <c r="I5791" i="24"/>
  <c r="I5792" i="24"/>
  <c r="I5793" i="24"/>
  <c r="I5794" i="24"/>
  <c r="I5795" i="24"/>
  <c r="I5796" i="24"/>
  <c r="I5797" i="24"/>
  <c r="I5798" i="24"/>
  <c r="I5799" i="24"/>
  <c r="I5800" i="24"/>
  <c r="I5801" i="24"/>
  <c r="I5802" i="24"/>
  <c r="I5803" i="24"/>
  <c r="I5804" i="24"/>
  <c r="I5805" i="24"/>
  <c r="I5806" i="24"/>
  <c r="I5807" i="24"/>
  <c r="I5808" i="24"/>
  <c r="I5809" i="24"/>
  <c r="I5810" i="24"/>
  <c r="I5811" i="24"/>
  <c r="I5812" i="24"/>
  <c r="I5813" i="24"/>
  <c r="I5814" i="24"/>
  <c r="I5815" i="24"/>
  <c r="I5816" i="24"/>
  <c r="I5817" i="24"/>
  <c r="I5818" i="24"/>
  <c r="I5819" i="24"/>
  <c r="I5820" i="24"/>
  <c r="I5821" i="24"/>
  <c r="I5822" i="24"/>
  <c r="I5823" i="24"/>
  <c r="I5824" i="24"/>
  <c r="I5825" i="24"/>
  <c r="I5826" i="24"/>
  <c r="I5827" i="24"/>
  <c r="I5828" i="24"/>
  <c r="I5829" i="24"/>
  <c r="I5830" i="24"/>
  <c r="I5831" i="24"/>
  <c r="I5832" i="24"/>
  <c r="I5833" i="24"/>
  <c r="I5834" i="24"/>
  <c r="I5835" i="24"/>
  <c r="I5836" i="24"/>
  <c r="I5837" i="24"/>
  <c r="I5838" i="24"/>
  <c r="I5839" i="24"/>
  <c r="I5840" i="24"/>
  <c r="I5841" i="24"/>
  <c r="I5842" i="24"/>
  <c r="I5843" i="24"/>
  <c r="I5844" i="24"/>
  <c r="I5845" i="24"/>
  <c r="I5846" i="24"/>
  <c r="I5847" i="24"/>
  <c r="I5848" i="24"/>
  <c r="I5849" i="24"/>
  <c r="I5850" i="24"/>
  <c r="I5851" i="24"/>
  <c r="I5852" i="24"/>
  <c r="I5853" i="24"/>
  <c r="I5854" i="24"/>
  <c r="I5855" i="24"/>
  <c r="I5856" i="24"/>
  <c r="I5857" i="24"/>
  <c r="I5858" i="24"/>
  <c r="I5859" i="24"/>
  <c r="I5860" i="24"/>
  <c r="I5861" i="24"/>
  <c r="I5862" i="24"/>
  <c r="I5863" i="24"/>
  <c r="I5864" i="24"/>
  <c r="I5865" i="24"/>
  <c r="I5866" i="24"/>
  <c r="I5867" i="24"/>
  <c r="I5868" i="24"/>
  <c r="I5869" i="24"/>
  <c r="I5870" i="24"/>
  <c r="I5871" i="24"/>
  <c r="I5872" i="24"/>
  <c r="I5873" i="24"/>
  <c r="I5874" i="24"/>
  <c r="I5875" i="24"/>
  <c r="I5876" i="24"/>
  <c r="I5877" i="24"/>
  <c r="I5878" i="24"/>
  <c r="I5879" i="24"/>
  <c r="I5880" i="24"/>
  <c r="I5881" i="24"/>
  <c r="I5882" i="24"/>
  <c r="I5883" i="24"/>
  <c r="I5884" i="24"/>
  <c r="I5885" i="24"/>
  <c r="I5886" i="24"/>
  <c r="I5887" i="24"/>
  <c r="I5888" i="24"/>
  <c r="I5889" i="24"/>
  <c r="I5890" i="24"/>
  <c r="I5891" i="24"/>
  <c r="I5892" i="24"/>
  <c r="I5893" i="24"/>
  <c r="I5894" i="24"/>
  <c r="I5895" i="24"/>
  <c r="I5896" i="24"/>
  <c r="I5897" i="24"/>
  <c r="I5898" i="24"/>
  <c r="I5899" i="24"/>
  <c r="I5900" i="24"/>
  <c r="I5901" i="24"/>
  <c r="I5902" i="24"/>
  <c r="I5903" i="24"/>
  <c r="I5904" i="24"/>
  <c r="I5905" i="24"/>
  <c r="I5906" i="24"/>
  <c r="I5907" i="24"/>
  <c r="I5908" i="24"/>
  <c r="I5909" i="24"/>
  <c r="I5910" i="24"/>
  <c r="I5911" i="24"/>
  <c r="I5912" i="24"/>
  <c r="I5913" i="24"/>
  <c r="I5914" i="24"/>
  <c r="I5915" i="24"/>
  <c r="I5916" i="24"/>
  <c r="I5917" i="24"/>
  <c r="I5918" i="24"/>
  <c r="I5919" i="24"/>
  <c r="I5920" i="24"/>
  <c r="I5921" i="24"/>
  <c r="I5922" i="24"/>
  <c r="I5923" i="24"/>
  <c r="I5924" i="24"/>
  <c r="I5925" i="24"/>
  <c r="I5926" i="24"/>
  <c r="I5927" i="24"/>
  <c r="I5928" i="24"/>
  <c r="I5929" i="24"/>
  <c r="I5930" i="24"/>
  <c r="I5931" i="24"/>
  <c r="I5932" i="24"/>
  <c r="I5933" i="24"/>
  <c r="I5934" i="24"/>
  <c r="I5935" i="24"/>
  <c r="I5936" i="24"/>
  <c r="I5937" i="24"/>
  <c r="I5938" i="24"/>
  <c r="I5939" i="24"/>
  <c r="I5940" i="24"/>
  <c r="I5941" i="24"/>
  <c r="I5942" i="24"/>
  <c r="I5943" i="24"/>
  <c r="I5944" i="24"/>
  <c r="I5945" i="24"/>
  <c r="I5946" i="24"/>
  <c r="I5947" i="24"/>
  <c r="I5948" i="24"/>
  <c r="I5949" i="24"/>
  <c r="I5950" i="24"/>
  <c r="I5951" i="24"/>
  <c r="I5952" i="24"/>
  <c r="I5953" i="24"/>
  <c r="I5954" i="24"/>
  <c r="I5955" i="24"/>
  <c r="I5956" i="24"/>
  <c r="I5957" i="24"/>
  <c r="I5958" i="24"/>
  <c r="I5959" i="24"/>
  <c r="I5960" i="24"/>
  <c r="I5961" i="24"/>
  <c r="I5962" i="24"/>
  <c r="I5963" i="24"/>
  <c r="I5964" i="24"/>
  <c r="I5965" i="24"/>
  <c r="I5966" i="24"/>
  <c r="I5967" i="24"/>
  <c r="I5968" i="24"/>
  <c r="I5969" i="24"/>
  <c r="I5970" i="24"/>
  <c r="I5971" i="24"/>
  <c r="I5972" i="24"/>
  <c r="I5973" i="24"/>
  <c r="I5974" i="24"/>
  <c r="I5975" i="24"/>
  <c r="I5976" i="24"/>
  <c r="I5977" i="24"/>
  <c r="I5978" i="24"/>
  <c r="I5979" i="24"/>
  <c r="I5980" i="24"/>
  <c r="I5981" i="24"/>
  <c r="I5982" i="24"/>
  <c r="I5983" i="24"/>
  <c r="I5984" i="24"/>
  <c r="I5985" i="24"/>
  <c r="I5986" i="24"/>
  <c r="I5987" i="24"/>
  <c r="I5988" i="24"/>
  <c r="I5989" i="24"/>
  <c r="I5990" i="24"/>
  <c r="I5991" i="24"/>
  <c r="I5992" i="24"/>
  <c r="I5993" i="24"/>
  <c r="I5994" i="24"/>
  <c r="I5995" i="24"/>
  <c r="I5996" i="24"/>
  <c r="I5997" i="24"/>
  <c r="I5998" i="24"/>
  <c r="I5999" i="24"/>
  <c r="I6000" i="24"/>
  <c r="I6001" i="24"/>
  <c r="I6002" i="24"/>
  <c r="I6003" i="24"/>
  <c r="I6004" i="24"/>
  <c r="I6005" i="24"/>
  <c r="I6006" i="24"/>
  <c r="I6007" i="24"/>
  <c r="I6008" i="24"/>
  <c r="I6009" i="24"/>
  <c r="I6010" i="24"/>
  <c r="I6011" i="24"/>
  <c r="I6012" i="24"/>
  <c r="I6013" i="24"/>
  <c r="I6014" i="24"/>
  <c r="I6015" i="24"/>
  <c r="I6016" i="24"/>
  <c r="I6017" i="24"/>
  <c r="I6018" i="24"/>
  <c r="I6019" i="24"/>
  <c r="I6020" i="24"/>
  <c r="I6021" i="24"/>
  <c r="I6022" i="24"/>
  <c r="I6023" i="24"/>
  <c r="I6024" i="24"/>
  <c r="I6025" i="24"/>
  <c r="I6026" i="24"/>
  <c r="I6027" i="24"/>
  <c r="I6028" i="24"/>
  <c r="I6029" i="24"/>
  <c r="I6030" i="24"/>
  <c r="I6031" i="24"/>
  <c r="I6032" i="24"/>
  <c r="I6033" i="24"/>
  <c r="I6034" i="24"/>
  <c r="I6035" i="24"/>
  <c r="I6036" i="24"/>
  <c r="I6037" i="24"/>
  <c r="I6038" i="24"/>
  <c r="I6039" i="24"/>
  <c r="I6040" i="24"/>
  <c r="I6041" i="24"/>
  <c r="I6042" i="24"/>
  <c r="I6043" i="24"/>
  <c r="I6044" i="24"/>
  <c r="I6045" i="24"/>
  <c r="I6046" i="24"/>
  <c r="I6047" i="24"/>
  <c r="I6048" i="24"/>
  <c r="I6049" i="24"/>
  <c r="I6050" i="24"/>
  <c r="I6051" i="24"/>
  <c r="I6052" i="24"/>
  <c r="I6053" i="24"/>
  <c r="I6054" i="24"/>
  <c r="I6055" i="24"/>
  <c r="I6056" i="24"/>
  <c r="I6057" i="24"/>
  <c r="I6058" i="24"/>
  <c r="I6059" i="24"/>
  <c r="I6060" i="24"/>
  <c r="I6061" i="24"/>
  <c r="I6062" i="24"/>
  <c r="I6063" i="24"/>
  <c r="I6064" i="24"/>
  <c r="I6065" i="24"/>
  <c r="I6066" i="24"/>
  <c r="I6067" i="24"/>
  <c r="I6068" i="24"/>
  <c r="I6069" i="24"/>
  <c r="I6070" i="24"/>
  <c r="I6071" i="24"/>
  <c r="I6072" i="24"/>
  <c r="I6073" i="24"/>
  <c r="I6074" i="24"/>
  <c r="I6075" i="24"/>
  <c r="I6076" i="24"/>
  <c r="I6077" i="24"/>
  <c r="I6078" i="24"/>
  <c r="I6079" i="24"/>
  <c r="I6080" i="24"/>
  <c r="I6081" i="24"/>
  <c r="I6082" i="24"/>
  <c r="I6083" i="24"/>
  <c r="I6084" i="24"/>
  <c r="I6085" i="24"/>
  <c r="I6086" i="24"/>
  <c r="I6087" i="24"/>
  <c r="I6088" i="24"/>
  <c r="I6089" i="24"/>
  <c r="I6090" i="24"/>
  <c r="I6091" i="24"/>
  <c r="I6092" i="24"/>
  <c r="I6093" i="24"/>
  <c r="I6094" i="24"/>
  <c r="I6095" i="24"/>
  <c r="I6096" i="24"/>
  <c r="I6097" i="24"/>
  <c r="I6098" i="24"/>
  <c r="I6099" i="24"/>
  <c r="I6100" i="24"/>
  <c r="I6101" i="24"/>
  <c r="I6102" i="24"/>
  <c r="I6103" i="24"/>
  <c r="I6104" i="24"/>
  <c r="I6105" i="24"/>
  <c r="I6106" i="24"/>
  <c r="I6107" i="24"/>
  <c r="I6108" i="24"/>
  <c r="I6109" i="24"/>
  <c r="I6110" i="24"/>
  <c r="I6111" i="24"/>
  <c r="I6112" i="24"/>
  <c r="I6113" i="24"/>
  <c r="I6114" i="24"/>
  <c r="I6115" i="24"/>
  <c r="I6116" i="24"/>
  <c r="I6117" i="24"/>
  <c r="I6118" i="24"/>
  <c r="I6119" i="24"/>
  <c r="I6120" i="24"/>
  <c r="I6121" i="24"/>
  <c r="I6122" i="24"/>
  <c r="I6123" i="24"/>
  <c r="I6124" i="24"/>
  <c r="I6125" i="24"/>
  <c r="I6126" i="24"/>
  <c r="I6127" i="24"/>
  <c r="I6128" i="24"/>
  <c r="I6129" i="24"/>
  <c r="I6130" i="24"/>
  <c r="I6131" i="24"/>
  <c r="I6132" i="24"/>
  <c r="I6133" i="24"/>
  <c r="I6134" i="24"/>
  <c r="I6135" i="24"/>
  <c r="I6136" i="24"/>
  <c r="I6137" i="24"/>
  <c r="I6138" i="24"/>
  <c r="I6139" i="24"/>
  <c r="I6140" i="24"/>
  <c r="I6141" i="24"/>
  <c r="I6142" i="24"/>
  <c r="I6143" i="24"/>
  <c r="I6144" i="24"/>
  <c r="I6145" i="24"/>
  <c r="I6146" i="24"/>
  <c r="I6147" i="24"/>
  <c r="I6148" i="24"/>
  <c r="I6149" i="24"/>
  <c r="I6150" i="24"/>
  <c r="I6151" i="24"/>
  <c r="I6152" i="24"/>
  <c r="I6153" i="24"/>
  <c r="I6154" i="24"/>
  <c r="I6155" i="24"/>
  <c r="I6156" i="24"/>
  <c r="I6157" i="24"/>
  <c r="I6158" i="24"/>
  <c r="I6159" i="24"/>
  <c r="I6160" i="24"/>
  <c r="I6161" i="24"/>
  <c r="I6162" i="24"/>
  <c r="I6163" i="24"/>
  <c r="I6164" i="24"/>
  <c r="I6165" i="24"/>
  <c r="I6166" i="24"/>
  <c r="I6167" i="24"/>
  <c r="I6168" i="24"/>
  <c r="I6169" i="24"/>
  <c r="I6170" i="24"/>
  <c r="I6171" i="24"/>
  <c r="I6172" i="24"/>
  <c r="I6173" i="24"/>
  <c r="I6174" i="24"/>
  <c r="I6175" i="24"/>
  <c r="I6176" i="24"/>
  <c r="I6177" i="24"/>
  <c r="I6178" i="24"/>
  <c r="I6179" i="24"/>
  <c r="I6180" i="24"/>
  <c r="I6181" i="24"/>
  <c r="I6182" i="24"/>
  <c r="I6183" i="24"/>
  <c r="I6184" i="24"/>
  <c r="I6185" i="24"/>
  <c r="I6186" i="24"/>
  <c r="I6187" i="24"/>
  <c r="I6188" i="24"/>
  <c r="I6189" i="24"/>
  <c r="I6190" i="24"/>
  <c r="I6191" i="24"/>
  <c r="I6192" i="24"/>
  <c r="I6193" i="24"/>
  <c r="I6194" i="24"/>
  <c r="I6195" i="24"/>
  <c r="I6196" i="24"/>
  <c r="I6197" i="24"/>
  <c r="I6198" i="24"/>
  <c r="I6199" i="24"/>
  <c r="I6200" i="24"/>
  <c r="I6201" i="24"/>
  <c r="I6202" i="24"/>
  <c r="I6203" i="24"/>
  <c r="I6204" i="24"/>
  <c r="I6205" i="24"/>
  <c r="I6206" i="24"/>
  <c r="I6207" i="24"/>
  <c r="I6208" i="24"/>
  <c r="I6209" i="24"/>
  <c r="I6210" i="24"/>
  <c r="I6211" i="24"/>
  <c r="I6212" i="24"/>
  <c r="I6213" i="24"/>
  <c r="I6214" i="24"/>
  <c r="I6215" i="24"/>
  <c r="I6216" i="24"/>
  <c r="I6217" i="24"/>
  <c r="I6218" i="24"/>
  <c r="I6219" i="24"/>
  <c r="I6220" i="24"/>
  <c r="I6221" i="24"/>
  <c r="I6222" i="24"/>
  <c r="I6223" i="24"/>
  <c r="I6224" i="24"/>
  <c r="I6225" i="24"/>
  <c r="I6226" i="24"/>
  <c r="I6227" i="24"/>
  <c r="I6228" i="24"/>
  <c r="I6229" i="24"/>
  <c r="I6230" i="24"/>
  <c r="I6231" i="24"/>
  <c r="I6232" i="24"/>
  <c r="I6233" i="24"/>
  <c r="I6234" i="24"/>
  <c r="I6235" i="24"/>
  <c r="I6236" i="24"/>
  <c r="I6237" i="24"/>
  <c r="I6238" i="24"/>
  <c r="I6239" i="24"/>
  <c r="I6240" i="24"/>
  <c r="I6241" i="24"/>
  <c r="I6242" i="24"/>
  <c r="I6243" i="24"/>
  <c r="I6244" i="24"/>
  <c r="I6245" i="24"/>
  <c r="I6246" i="24"/>
  <c r="I6247" i="24"/>
  <c r="I6248" i="24"/>
  <c r="I6249" i="24"/>
  <c r="I6250" i="24"/>
  <c r="I6251" i="24"/>
  <c r="I6252" i="24"/>
  <c r="I6253" i="24"/>
  <c r="I6254" i="24"/>
  <c r="I6255" i="24"/>
  <c r="I6256" i="24"/>
  <c r="I6257" i="24"/>
  <c r="I6258" i="24"/>
  <c r="I6259" i="24"/>
  <c r="I6260" i="24"/>
  <c r="I6261" i="24"/>
  <c r="I6262" i="24"/>
  <c r="I6263" i="24"/>
  <c r="I6264" i="24"/>
  <c r="I6265" i="24"/>
  <c r="I6266" i="24"/>
  <c r="I6267" i="24"/>
  <c r="I6268" i="24"/>
  <c r="I6269" i="24"/>
  <c r="I6270" i="24"/>
  <c r="I6271" i="24"/>
  <c r="I6272" i="24"/>
  <c r="I6273" i="24"/>
  <c r="I6274" i="24"/>
  <c r="I6275" i="24"/>
  <c r="I6276" i="24"/>
  <c r="I6277" i="24"/>
  <c r="I6278" i="24"/>
  <c r="I6279" i="24"/>
  <c r="I6280" i="24"/>
  <c r="I6281" i="24"/>
  <c r="I6282" i="24"/>
  <c r="I6283" i="24"/>
  <c r="I6284" i="24"/>
  <c r="I6285" i="24"/>
  <c r="I6286" i="24"/>
  <c r="I6287" i="24"/>
  <c r="I6288" i="24"/>
  <c r="I6289" i="24"/>
  <c r="I6290" i="24"/>
  <c r="I6291" i="24"/>
  <c r="I6292" i="24"/>
  <c r="I6293" i="24"/>
  <c r="I6294" i="24"/>
  <c r="I6295" i="24"/>
  <c r="I6296" i="24"/>
  <c r="I6297" i="24"/>
  <c r="I6298" i="24"/>
  <c r="I6299" i="24"/>
  <c r="I6300" i="24"/>
  <c r="I6301" i="24"/>
  <c r="I6302" i="24"/>
  <c r="I6303" i="24"/>
  <c r="I6304" i="24"/>
  <c r="I6305" i="24"/>
  <c r="I6306" i="24"/>
  <c r="I6307" i="24"/>
  <c r="I6308" i="24"/>
  <c r="I6309" i="24"/>
  <c r="I6310" i="24"/>
  <c r="I6311" i="24"/>
  <c r="I6312" i="24"/>
  <c r="I6313" i="24"/>
  <c r="I6314" i="24"/>
  <c r="I6315" i="24"/>
  <c r="I6316" i="24"/>
  <c r="I6317" i="24"/>
  <c r="I6318" i="24"/>
  <c r="I6319" i="24"/>
  <c r="I6320" i="24"/>
  <c r="I6321" i="24"/>
  <c r="I6322" i="24"/>
  <c r="I6323" i="24"/>
  <c r="I6324" i="24"/>
  <c r="I6325" i="24"/>
  <c r="I6326" i="24"/>
  <c r="I6327" i="24"/>
  <c r="I6328" i="24"/>
  <c r="I6329" i="24"/>
  <c r="I6330" i="24"/>
  <c r="I6331" i="24"/>
  <c r="I6332" i="24"/>
  <c r="I6333" i="24"/>
  <c r="I6334" i="24"/>
  <c r="I6335" i="24"/>
  <c r="I6336" i="24"/>
  <c r="I6337" i="24"/>
  <c r="I6338" i="24"/>
  <c r="I6339" i="24"/>
  <c r="I6340" i="24"/>
  <c r="I6341" i="24"/>
  <c r="I6342" i="24"/>
  <c r="I6343" i="24"/>
  <c r="I6344" i="24"/>
  <c r="I6345" i="24"/>
  <c r="I6346" i="24"/>
  <c r="I6347" i="24"/>
  <c r="I6348" i="24"/>
  <c r="I6349" i="24"/>
  <c r="I6350" i="24"/>
  <c r="I6351" i="24"/>
  <c r="I6352" i="24"/>
  <c r="I6353" i="24"/>
  <c r="I6354" i="24"/>
  <c r="I6355" i="24"/>
  <c r="I6356" i="24"/>
  <c r="I6357" i="24"/>
  <c r="I6358" i="24"/>
  <c r="I6359" i="24"/>
  <c r="I6360" i="24"/>
  <c r="I6361" i="24"/>
  <c r="I6362" i="24"/>
  <c r="I6363" i="24"/>
  <c r="I6364" i="24"/>
  <c r="I6365" i="24"/>
  <c r="I6366" i="24"/>
  <c r="I6367" i="24"/>
  <c r="I6368" i="24"/>
  <c r="I6369" i="24"/>
  <c r="I6370" i="24"/>
  <c r="I6371" i="24"/>
  <c r="I6372" i="24"/>
  <c r="I6373" i="24"/>
  <c r="I6374" i="24"/>
  <c r="I6375" i="24"/>
  <c r="I6376" i="24"/>
  <c r="I6377" i="24"/>
  <c r="I6378" i="24"/>
  <c r="I6379" i="24"/>
  <c r="I6380" i="24"/>
  <c r="I6381" i="24"/>
  <c r="I6382" i="24"/>
  <c r="I6383" i="24"/>
  <c r="I6384" i="24"/>
  <c r="I6385" i="24"/>
  <c r="I6386" i="24"/>
  <c r="I6387" i="24"/>
  <c r="I6388" i="24"/>
  <c r="I6389" i="24"/>
  <c r="I6390" i="24"/>
  <c r="I6391" i="24"/>
  <c r="I6392" i="24"/>
  <c r="I6393" i="24"/>
  <c r="I6394" i="24"/>
  <c r="I6395" i="24"/>
  <c r="I6396" i="24"/>
  <c r="I6397" i="24"/>
  <c r="I6398" i="24"/>
  <c r="I6399" i="24"/>
  <c r="I6400" i="24"/>
  <c r="I6401" i="24"/>
  <c r="I6402" i="24"/>
  <c r="I6403" i="24"/>
  <c r="I6404" i="24"/>
  <c r="I6405" i="24"/>
  <c r="I6406" i="24"/>
  <c r="I6407" i="24"/>
  <c r="I6408" i="24"/>
  <c r="I6409" i="24"/>
  <c r="I6410" i="24"/>
  <c r="I6411" i="24"/>
  <c r="I6412" i="24"/>
  <c r="I6413" i="24"/>
  <c r="I6414" i="24"/>
  <c r="I6415" i="24"/>
  <c r="I6416" i="24"/>
  <c r="I6417" i="24"/>
  <c r="I6418" i="24"/>
  <c r="I6419" i="24"/>
  <c r="I6420" i="24"/>
  <c r="I6421" i="24"/>
  <c r="I6422" i="24"/>
  <c r="I6423" i="24"/>
  <c r="I6424" i="24"/>
  <c r="I6425" i="24"/>
  <c r="I6426" i="24"/>
  <c r="I6427" i="24"/>
  <c r="I6428" i="24"/>
  <c r="I6429" i="24"/>
  <c r="I6430" i="24"/>
  <c r="I6431" i="24"/>
  <c r="I6432" i="24"/>
  <c r="I6433" i="24"/>
  <c r="I6434" i="24"/>
  <c r="I6435" i="24"/>
  <c r="I6436" i="24"/>
  <c r="I6437" i="24"/>
  <c r="I6438" i="24"/>
  <c r="I6439" i="24"/>
  <c r="I6440" i="24"/>
  <c r="I6441" i="24"/>
  <c r="I6442" i="24"/>
  <c r="I6443" i="24"/>
  <c r="I6444" i="24"/>
  <c r="I6445" i="24"/>
  <c r="I6446" i="24"/>
  <c r="I6447" i="24"/>
  <c r="I6448" i="24"/>
  <c r="I6449" i="24"/>
  <c r="I6450" i="24"/>
  <c r="I6451" i="24"/>
  <c r="I6452" i="24"/>
  <c r="I6453" i="24"/>
  <c r="I6454" i="24"/>
  <c r="I6455" i="24"/>
  <c r="I6456" i="24"/>
  <c r="I6457" i="24"/>
  <c r="I6458" i="24"/>
  <c r="I6459" i="24"/>
  <c r="I6460" i="24"/>
  <c r="I6461" i="24"/>
  <c r="I6462" i="24"/>
  <c r="I6463" i="24"/>
  <c r="I6464" i="24"/>
  <c r="I6465" i="24"/>
  <c r="I6466" i="24"/>
  <c r="I6467" i="24"/>
  <c r="I6468" i="24"/>
  <c r="I6469" i="24"/>
  <c r="I6470" i="24"/>
  <c r="I6471" i="24"/>
  <c r="I6472" i="24"/>
  <c r="I6473" i="24"/>
  <c r="I6474" i="24"/>
  <c r="I6475" i="24"/>
  <c r="I6476" i="24"/>
  <c r="I6477" i="24"/>
  <c r="I6478" i="24"/>
  <c r="I6479" i="24"/>
  <c r="I6480" i="24"/>
  <c r="I6481" i="24"/>
  <c r="I6482" i="24"/>
  <c r="I6483" i="24"/>
  <c r="I6484" i="24"/>
  <c r="I6485" i="24"/>
  <c r="I6486" i="24"/>
  <c r="I6487" i="24"/>
  <c r="I6488" i="24"/>
  <c r="I6489" i="24"/>
  <c r="I6490" i="24"/>
  <c r="I6491" i="24"/>
  <c r="I6492" i="24"/>
  <c r="I6493" i="24"/>
  <c r="I6494" i="24"/>
  <c r="I6495" i="24"/>
  <c r="I6496" i="24"/>
  <c r="I6497" i="24"/>
  <c r="I6498" i="24"/>
  <c r="I6499" i="24"/>
  <c r="I6500" i="24"/>
  <c r="I6501" i="24"/>
  <c r="I6502" i="24"/>
  <c r="I6503" i="24"/>
  <c r="I6504" i="24"/>
  <c r="I6505" i="24"/>
  <c r="I6506" i="24"/>
  <c r="I6507" i="24"/>
  <c r="I6508" i="24"/>
  <c r="I6509" i="24"/>
  <c r="I6510" i="24"/>
  <c r="I6511" i="24"/>
  <c r="I6512" i="24"/>
  <c r="I6513" i="24"/>
  <c r="I6514" i="24"/>
  <c r="I6515" i="24"/>
  <c r="I6516" i="24"/>
  <c r="I6517" i="24"/>
  <c r="I6518" i="24"/>
  <c r="I6519" i="24"/>
  <c r="I6520" i="24"/>
  <c r="I6521" i="24"/>
  <c r="I6522" i="24"/>
  <c r="I6523" i="24"/>
  <c r="I6524" i="24"/>
  <c r="I6525" i="24"/>
  <c r="I6526" i="24"/>
  <c r="I6527" i="24"/>
  <c r="I6528" i="24"/>
  <c r="I6529" i="24"/>
  <c r="I6530" i="24"/>
  <c r="I6531" i="24"/>
  <c r="I6532" i="24"/>
  <c r="I6533" i="24"/>
  <c r="I6534" i="24"/>
  <c r="I6535" i="24"/>
  <c r="I6536" i="24"/>
  <c r="I6537" i="24"/>
  <c r="I6538" i="24"/>
  <c r="I6539" i="24"/>
  <c r="I6540" i="24"/>
  <c r="I6541" i="24"/>
  <c r="I6542" i="24"/>
  <c r="I6543" i="24"/>
  <c r="I6544" i="24"/>
  <c r="I6545" i="24"/>
  <c r="I6546" i="24"/>
  <c r="I6547" i="24"/>
  <c r="I6548" i="24"/>
  <c r="I6549" i="24"/>
  <c r="I6550" i="24"/>
  <c r="I6551" i="24"/>
  <c r="I6552" i="24"/>
  <c r="I6553" i="24"/>
  <c r="I6554" i="24"/>
  <c r="I6555" i="24"/>
  <c r="I6556" i="24"/>
  <c r="I6557" i="24"/>
  <c r="I6558" i="24"/>
  <c r="I6559" i="24"/>
  <c r="I6560" i="24"/>
  <c r="I6561" i="24"/>
  <c r="I6562" i="24"/>
  <c r="I6563" i="24"/>
  <c r="I6564" i="24"/>
  <c r="I6565" i="24"/>
  <c r="I6566" i="24"/>
  <c r="I6567" i="24"/>
  <c r="I6568" i="24"/>
  <c r="I6569" i="24"/>
  <c r="I6570" i="24"/>
  <c r="I6571" i="24"/>
  <c r="I6572" i="24"/>
  <c r="I6573" i="24"/>
  <c r="I6574" i="24"/>
  <c r="I6575" i="24"/>
  <c r="I6576" i="24"/>
  <c r="I6577" i="24"/>
  <c r="I6578" i="24"/>
  <c r="I6579" i="24"/>
  <c r="I6580" i="24"/>
  <c r="I6581" i="24"/>
  <c r="I6582" i="24"/>
  <c r="I6583" i="24"/>
  <c r="I6584" i="24"/>
  <c r="I6585" i="24"/>
  <c r="I6586" i="24"/>
  <c r="I6587" i="24"/>
  <c r="I6588" i="24"/>
  <c r="I6589" i="24"/>
  <c r="I6590" i="24"/>
  <c r="I6591" i="24"/>
  <c r="I6592" i="24"/>
  <c r="I6593" i="24"/>
  <c r="I6594" i="24"/>
  <c r="I6595" i="24"/>
  <c r="I6596" i="24"/>
  <c r="I6597" i="24"/>
  <c r="I6598" i="24"/>
  <c r="I6599" i="24"/>
  <c r="I6600" i="24"/>
  <c r="I6601" i="24"/>
  <c r="I6602" i="24"/>
  <c r="I6603" i="24"/>
  <c r="I6604" i="24"/>
  <c r="I6605" i="24"/>
  <c r="I6606" i="24"/>
  <c r="I6607" i="24"/>
  <c r="I6608" i="24"/>
  <c r="I6609" i="24"/>
  <c r="I6610" i="24"/>
  <c r="I6611" i="24"/>
  <c r="I6612" i="24"/>
  <c r="I6613" i="24"/>
  <c r="I6614" i="24"/>
  <c r="I6615" i="24"/>
  <c r="I6616" i="24"/>
  <c r="I6617" i="24"/>
  <c r="I6618" i="24"/>
  <c r="I6619" i="24"/>
  <c r="I6620" i="24"/>
  <c r="I6621" i="24"/>
  <c r="I6622" i="24"/>
  <c r="I6623" i="24"/>
  <c r="I6624" i="24"/>
  <c r="I6625" i="24"/>
  <c r="I6626" i="24"/>
  <c r="I6627" i="24"/>
  <c r="I6628" i="24"/>
  <c r="I6629" i="24"/>
  <c r="I6630" i="24"/>
  <c r="I6631" i="24"/>
  <c r="I6632" i="24"/>
  <c r="I6633" i="24"/>
  <c r="I6634" i="24"/>
  <c r="I6635" i="24"/>
  <c r="I6636" i="24"/>
  <c r="I6637" i="24"/>
  <c r="I6638" i="24"/>
  <c r="I6639" i="24"/>
  <c r="I6640" i="24"/>
  <c r="I6641" i="24"/>
  <c r="I6642" i="24"/>
  <c r="I6643" i="24"/>
  <c r="I6644" i="24"/>
  <c r="I6645" i="24"/>
  <c r="I6646" i="24"/>
  <c r="I6647" i="24"/>
  <c r="I6648" i="24"/>
  <c r="I6649" i="24"/>
  <c r="I6650" i="24"/>
  <c r="I6651" i="24"/>
  <c r="I6652" i="24"/>
  <c r="I6653" i="24"/>
  <c r="I6654" i="24"/>
  <c r="I6655" i="24"/>
  <c r="I6656" i="24"/>
  <c r="I6657" i="24"/>
  <c r="I6658" i="24"/>
  <c r="I6659" i="24"/>
  <c r="I6660" i="24"/>
  <c r="I6661" i="24"/>
  <c r="I6662" i="24"/>
  <c r="I6663" i="24"/>
  <c r="I6664" i="24"/>
  <c r="I6665" i="24"/>
  <c r="I6666" i="24"/>
  <c r="I6667" i="24"/>
  <c r="I6668" i="24"/>
  <c r="I6669" i="24"/>
  <c r="I6670" i="24"/>
  <c r="I6671" i="24"/>
  <c r="I6672" i="24"/>
  <c r="I6673" i="24"/>
  <c r="I6674" i="24"/>
  <c r="I6675" i="24"/>
  <c r="I6676" i="24"/>
  <c r="I6677" i="24"/>
  <c r="I6678" i="24"/>
  <c r="I6679" i="24"/>
  <c r="I6680" i="24"/>
  <c r="I6681" i="24"/>
  <c r="I6682" i="24"/>
  <c r="I6683" i="24"/>
  <c r="I6684" i="24"/>
  <c r="I6685" i="24"/>
  <c r="I6686" i="24"/>
  <c r="I6687" i="24"/>
  <c r="I6688" i="24"/>
  <c r="I6689" i="24"/>
  <c r="I6690" i="24"/>
  <c r="I6691" i="24"/>
  <c r="I6692" i="24"/>
  <c r="I6693" i="24"/>
  <c r="I6694" i="24"/>
  <c r="I6695" i="24"/>
  <c r="I6696" i="24"/>
  <c r="I6697" i="24"/>
  <c r="I6698" i="24"/>
  <c r="I6699" i="24"/>
  <c r="I6700" i="24"/>
  <c r="I6701" i="24"/>
  <c r="I6702" i="24"/>
  <c r="I6703" i="24"/>
  <c r="I6704" i="24"/>
  <c r="I6705" i="24"/>
  <c r="I6706" i="24"/>
  <c r="I6707" i="24"/>
  <c r="I6708" i="24"/>
  <c r="I6709" i="24"/>
  <c r="I6710" i="24"/>
  <c r="I6711" i="24"/>
  <c r="I6712" i="24"/>
  <c r="I6713" i="24"/>
  <c r="I6714" i="24"/>
  <c r="I6715" i="24"/>
  <c r="I6716" i="24"/>
  <c r="I6717" i="24"/>
  <c r="I6718" i="24"/>
  <c r="I6719" i="24"/>
  <c r="I6720" i="24"/>
  <c r="I6721" i="24"/>
  <c r="I6722" i="24"/>
  <c r="I6723" i="24"/>
  <c r="I6724" i="24"/>
  <c r="I6725" i="24"/>
  <c r="I6726" i="24"/>
  <c r="I6727" i="24"/>
  <c r="I6728" i="24"/>
  <c r="I6729" i="24"/>
  <c r="I6730" i="24"/>
  <c r="I6731" i="24"/>
  <c r="I6732" i="24"/>
  <c r="I6733" i="24"/>
  <c r="I6734" i="24"/>
  <c r="I6735" i="24"/>
  <c r="I6736" i="24"/>
  <c r="I6737" i="24"/>
  <c r="I6738" i="24"/>
  <c r="I6739" i="24"/>
  <c r="I6740" i="24"/>
  <c r="I6741" i="24"/>
  <c r="I6742" i="24"/>
  <c r="I6743" i="24"/>
  <c r="I6744" i="24"/>
  <c r="I6745" i="24"/>
  <c r="I6746" i="24"/>
  <c r="I6747" i="24"/>
  <c r="I6748" i="24"/>
  <c r="I6749" i="24"/>
  <c r="I6750" i="24"/>
  <c r="I6751" i="24"/>
  <c r="I6752" i="24"/>
  <c r="I6753" i="24"/>
  <c r="I6754" i="24"/>
  <c r="I6755" i="24"/>
  <c r="I6756" i="24"/>
  <c r="I6757" i="24"/>
  <c r="I6758" i="24"/>
  <c r="I6759" i="24"/>
  <c r="I6760" i="24"/>
  <c r="I6761" i="24"/>
  <c r="I6762" i="24"/>
  <c r="I6763" i="24"/>
  <c r="I6764" i="24"/>
  <c r="I6765" i="24"/>
  <c r="I6766" i="24"/>
  <c r="I6767" i="24"/>
  <c r="I6768" i="24"/>
  <c r="I6769" i="24"/>
  <c r="I6770" i="24"/>
  <c r="I6771" i="24"/>
  <c r="I6772" i="24"/>
  <c r="I6773" i="24"/>
  <c r="I6774" i="24"/>
  <c r="I6775" i="24"/>
  <c r="I6776" i="24"/>
  <c r="I6777" i="24"/>
  <c r="I6778" i="24"/>
  <c r="I6779" i="24"/>
  <c r="I6780" i="24"/>
  <c r="I6781" i="24"/>
  <c r="I6782" i="24"/>
  <c r="I6783" i="24"/>
  <c r="I6784" i="24"/>
  <c r="I6785" i="24"/>
  <c r="I6786" i="24"/>
  <c r="I6787" i="24"/>
  <c r="I6788" i="24"/>
  <c r="I6789" i="24"/>
  <c r="I6790" i="24"/>
  <c r="I6791" i="24"/>
  <c r="I6792" i="24"/>
  <c r="I6793" i="24"/>
  <c r="I6794" i="24"/>
  <c r="I6795" i="24"/>
  <c r="I6796" i="24"/>
  <c r="I6797" i="24"/>
  <c r="I6798" i="24"/>
  <c r="I6799" i="24"/>
  <c r="I6800" i="24"/>
  <c r="I6801" i="24"/>
  <c r="I6802" i="24"/>
  <c r="I6803" i="24"/>
  <c r="I6804" i="24"/>
  <c r="I6805" i="24"/>
  <c r="I6806" i="24"/>
  <c r="I6807" i="24"/>
  <c r="I6808" i="24"/>
  <c r="I6809" i="24"/>
  <c r="I6810" i="24"/>
  <c r="I6811" i="24"/>
  <c r="I6812" i="24"/>
  <c r="I6813" i="24"/>
  <c r="I6814" i="24"/>
  <c r="I6815" i="24"/>
  <c r="I6816" i="24"/>
  <c r="I6817" i="24"/>
  <c r="I6818" i="24"/>
  <c r="I6819" i="24"/>
  <c r="I6820" i="24"/>
  <c r="I6821" i="24"/>
  <c r="I6822" i="24"/>
  <c r="I6823" i="24"/>
  <c r="I6824" i="24"/>
  <c r="I6825" i="24"/>
  <c r="I6826" i="24"/>
  <c r="I6827" i="24"/>
  <c r="I6828" i="24"/>
  <c r="I6829" i="24"/>
  <c r="I6830" i="24"/>
  <c r="I6831" i="24"/>
  <c r="I6832" i="24"/>
  <c r="I6833" i="24"/>
  <c r="I6834" i="24"/>
  <c r="I6835" i="24"/>
  <c r="I6836" i="24"/>
  <c r="I6837" i="24"/>
  <c r="I6838" i="24"/>
  <c r="I6839" i="24"/>
  <c r="I6840" i="24"/>
  <c r="I6841" i="24"/>
  <c r="I6842" i="24"/>
  <c r="I6843" i="24"/>
  <c r="I6844" i="24"/>
  <c r="I6845" i="24"/>
  <c r="I6846" i="24"/>
  <c r="I6847" i="24"/>
  <c r="I6848" i="24"/>
  <c r="I6849" i="24"/>
  <c r="I6850" i="24"/>
  <c r="I6851" i="24"/>
  <c r="I6852" i="24"/>
  <c r="I6853" i="24"/>
  <c r="I6854" i="24"/>
  <c r="I6855" i="24"/>
  <c r="I6856" i="24"/>
  <c r="I6857" i="24"/>
  <c r="I6858" i="24"/>
  <c r="I6859" i="24"/>
  <c r="I6860" i="24"/>
  <c r="I6861" i="24"/>
  <c r="I6862" i="24"/>
  <c r="I6863" i="24"/>
  <c r="I6864" i="24"/>
  <c r="I6865" i="24"/>
  <c r="I6866" i="24"/>
  <c r="I6867" i="24"/>
  <c r="I6868" i="24"/>
  <c r="I6869" i="24"/>
  <c r="I6870" i="24"/>
  <c r="I6871" i="24"/>
  <c r="I6872" i="24"/>
  <c r="I6873" i="24"/>
  <c r="I6874" i="24"/>
  <c r="I6875" i="24"/>
  <c r="I6876" i="24"/>
  <c r="I6877" i="24"/>
  <c r="I6878" i="24"/>
  <c r="I6879" i="24"/>
  <c r="I6880" i="24"/>
  <c r="I6881" i="24"/>
  <c r="I6882" i="24"/>
  <c r="I6883" i="24"/>
  <c r="I6884" i="24"/>
  <c r="I6885" i="24"/>
  <c r="I6886" i="24"/>
  <c r="I6887" i="24"/>
  <c r="I6888" i="24"/>
  <c r="I6889" i="24"/>
  <c r="I6890" i="24"/>
  <c r="I6891" i="24"/>
  <c r="I6892" i="24"/>
  <c r="I6893" i="24"/>
  <c r="I6894" i="24"/>
  <c r="I6895" i="24"/>
  <c r="I6896" i="24"/>
  <c r="I6897" i="24"/>
  <c r="I6898" i="24"/>
  <c r="I6899" i="24"/>
  <c r="I6900" i="24"/>
  <c r="I6901" i="24"/>
  <c r="I6902" i="24"/>
  <c r="I6903" i="24"/>
  <c r="I6904" i="24"/>
  <c r="I6905" i="24"/>
  <c r="I6906" i="24"/>
  <c r="I6907" i="24"/>
  <c r="I6908" i="24"/>
  <c r="I6909" i="24"/>
  <c r="I6910" i="24"/>
  <c r="I6911" i="24"/>
  <c r="I6912" i="24"/>
  <c r="I6913" i="24"/>
  <c r="I6914" i="24"/>
  <c r="I6915" i="24"/>
  <c r="I6916" i="24"/>
  <c r="I6917" i="24"/>
  <c r="I6918" i="24"/>
  <c r="I6919" i="24"/>
  <c r="I6920" i="24"/>
  <c r="I6921" i="24"/>
  <c r="I6922" i="24"/>
  <c r="I6923" i="24"/>
  <c r="I6924" i="24"/>
  <c r="I6925" i="24"/>
  <c r="I6926" i="24"/>
  <c r="I6927" i="24"/>
  <c r="I6928" i="24"/>
  <c r="I6929" i="24"/>
  <c r="I6930" i="24"/>
  <c r="I6931" i="24"/>
  <c r="I6932" i="24"/>
  <c r="I6933" i="24"/>
  <c r="I6934" i="24"/>
  <c r="I6935" i="24"/>
  <c r="I6936" i="24"/>
  <c r="I6937" i="24"/>
  <c r="I6938" i="24"/>
  <c r="I6939" i="24"/>
  <c r="I6940" i="24"/>
  <c r="I6941" i="24"/>
  <c r="I6942" i="24"/>
  <c r="I6943" i="24"/>
  <c r="I6944" i="24"/>
  <c r="I6945" i="24"/>
  <c r="I6946" i="24"/>
  <c r="I6947" i="24"/>
  <c r="I6948" i="24"/>
  <c r="I6949" i="24"/>
  <c r="I6950" i="24"/>
  <c r="I6951" i="24"/>
  <c r="I6952" i="24"/>
  <c r="I6953" i="24"/>
  <c r="I6954" i="24"/>
  <c r="I6955" i="24"/>
  <c r="I6956" i="24"/>
  <c r="I6957" i="24"/>
  <c r="I6958" i="24"/>
  <c r="I6959" i="24"/>
  <c r="I6960" i="24"/>
  <c r="I6961" i="24"/>
  <c r="I6962" i="24"/>
  <c r="I6963" i="24"/>
  <c r="I6964" i="24"/>
  <c r="I6965" i="24"/>
  <c r="I6966" i="24"/>
  <c r="I6967" i="24"/>
  <c r="I6968" i="24"/>
  <c r="I6969" i="24"/>
  <c r="I6970" i="24"/>
  <c r="I6971" i="24"/>
  <c r="I6972" i="24"/>
  <c r="I6973" i="24"/>
  <c r="I6974" i="24"/>
  <c r="I6975" i="24"/>
  <c r="I6976" i="24"/>
  <c r="I6977" i="24"/>
  <c r="I6978" i="24"/>
  <c r="I6979" i="24"/>
  <c r="I6980" i="24"/>
  <c r="I6981" i="24"/>
  <c r="I6982" i="24"/>
  <c r="I6983" i="24"/>
  <c r="I6984" i="24"/>
  <c r="I6985" i="24"/>
  <c r="I6986" i="24"/>
  <c r="I6987" i="24"/>
  <c r="I6988" i="24"/>
  <c r="I6989" i="24"/>
  <c r="I6990" i="24"/>
  <c r="I6991" i="24"/>
  <c r="I6992" i="24"/>
  <c r="I6993" i="24"/>
  <c r="I6994" i="24"/>
  <c r="I6995" i="24"/>
  <c r="I6996" i="24"/>
  <c r="I6997" i="24"/>
  <c r="I6998" i="24"/>
  <c r="I6999" i="24"/>
  <c r="I7000" i="24"/>
  <c r="I7001" i="24"/>
  <c r="I7002" i="24"/>
  <c r="I7003" i="24"/>
  <c r="I7004" i="24"/>
  <c r="I7005" i="24"/>
  <c r="I7006" i="24"/>
  <c r="I7007" i="24"/>
  <c r="I7008" i="24"/>
  <c r="I7009" i="24"/>
  <c r="I7010" i="24"/>
  <c r="O66" i="31" l="1"/>
  <c r="J105" i="18" l="1"/>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P9" i="19" l="1"/>
  <c r="Z9" i="19" s="1"/>
  <c r="Y9" i="19" l="1"/>
  <c r="X9" i="19"/>
  <c r="I9" i="17"/>
  <c r="W9" i="19" s="1"/>
  <c r="C42" i="31" l="1"/>
  <c r="C37" i="31"/>
  <c r="K10" i="26" l="1"/>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K1940" i="26"/>
  <c r="K1941" i="26"/>
  <c r="K1942" i="26"/>
  <c r="K1943" i="26"/>
  <c r="K1944" i="26"/>
  <c r="K1945" i="26"/>
  <c r="K1946" i="26"/>
  <c r="K1947" i="26"/>
  <c r="K1948" i="26"/>
  <c r="K1949" i="26"/>
  <c r="K1950" i="26"/>
  <c r="K1951" i="26"/>
  <c r="K1952" i="26"/>
  <c r="K1953" i="26"/>
  <c r="K1954" i="26"/>
  <c r="K1955" i="26"/>
  <c r="K1956" i="26"/>
  <c r="K1957" i="26"/>
  <c r="K1958" i="26"/>
  <c r="K1959" i="26"/>
  <c r="K1960" i="26"/>
  <c r="K1961" i="26"/>
  <c r="K1962" i="26"/>
  <c r="K1963" i="26"/>
  <c r="K1964" i="26"/>
  <c r="K1965" i="26"/>
  <c r="K1966" i="26"/>
  <c r="K1967" i="26"/>
  <c r="K1968" i="26"/>
  <c r="K1969" i="26"/>
  <c r="K1970" i="26"/>
  <c r="K1971" i="26"/>
  <c r="K1972" i="26"/>
  <c r="K1973" i="26"/>
  <c r="K1974" i="26"/>
  <c r="K1975" i="26"/>
  <c r="K1976" i="26"/>
  <c r="K1977" i="26"/>
  <c r="K1978" i="26"/>
  <c r="K1979" i="26"/>
  <c r="K1980" i="26"/>
  <c r="K1981" i="26"/>
  <c r="K1982" i="26"/>
  <c r="K1983" i="26"/>
  <c r="K1984" i="26"/>
  <c r="K1985" i="26"/>
  <c r="K1986" i="26"/>
  <c r="K1987" i="26"/>
  <c r="K1988" i="26"/>
  <c r="K1989" i="26"/>
  <c r="K1990" i="26"/>
  <c r="K1991" i="26"/>
  <c r="K1992" i="26"/>
  <c r="K1993" i="26"/>
  <c r="K1994" i="26"/>
  <c r="K1995" i="26"/>
  <c r="K1996" i="26"/>
  <c r="K1997" i="26"/>
  <c r="K1998" i="26"/>
  <c r="K1999" i="26"/>
  <c r="K2000" i="26"/>
  <c r="K2001" i="26"/>
  <c r="K2002" i="26"/>
  <c r="K2003" i="26"/>
  <c r="K2004" i="26"/>
  <c r="K2005" i="26"/>
  <c r="K2006" i="26"/>
  <c r="K2007" i="26"/>
  <c r="K2008" i="26"/>
  <c r="K2009" i="26"/>
  <c r="K2010" i="26"/>
  <c r="K2011" i="26"/>
  <c r="K2012" i="26"/>
  <c r="K2013" i="26"/>
  <c r="K2014" i="26"/>
  <c r="K2015" i="26"/>
  <c r="K2016" i="26"/>
  <c r="K2017" i="26"/>
  <c r="K2018" i="26"/>
  <c r="K2019" i="26"/>
  <c r="K2020" i="26"/>
  <c r="K2021" i="26"/>
  <c r="K2022" i="26"/>
  <c r="K2023" i="26"/>
  <c r="K2024" i="26"/>
  <c r="K2025" i="26"/>
  <c r="K2026" i="26"/>
  <c r="K2027" i="26"/>
  <c r="K2028" i="26"/>
  <c r="K2029" i="26"/>
  <c r="K2030" i="26"/>
  <c r="K2031" i="26"/>
  <c r="K2032" i="26"/>
  <c r="K2033" i="26"/>
  <c r="K2034" i="26"/>
  <c r="K2035" i="26"/>
  <c r="K2036" i="26"/>
  <c r="K2037" i="26"/>
  <c r="K2038" i="26"/>
  <c r="K2039" i="26"/>
  <c r="K2040" i="26"/>
  <c r="K2041" i="26"/>
  <c r="K2042" i="26"/>
  <c r="K2043" i="26"/>
  <c r="K2044" i="26"/>
  <c r="K2045" i="26"/>
  <c r="K2046" i="26"/>
  <c r="K2047" i="26"/>
  <c r="K2048" i="26"/>
  <c r="K2049" i="26"/>
  <c r="K2050" i="26"/>
  <c r="K2051" i="26"/>
  <c r="K2052" i="26"/>
  <c r="K2053" i="26"/>
  <c r="K2054" i="26"/>
  <c r="K2055" i="26"/>
  <c r="K2056" i="26"/>
  <c r="K2057" i="26"/>
  <c r="K2058" i="26"/>
  <c r="K2059" i="26"/>
  <c r="K2060" i="26"/>
  <c r="K2061" i="26"/>
  <c r="K2062" i="26"/>
  <c r="K2063" i="26"/>
  <c r="K2064" i="26"/>
  <c r="K2065" i="26"/>
  <c r="K2066" i="26"/>
  <c r="K2067" i="26"/>
  <c r="K2068" i="26"/>
  <c r="K2069" i="26"/>
  <c r="K2070" i="26"/>
  <c r="K2071" i="26"/>
  <c r="K2072" i="26"/>
  <c r="K2073" i="26"/>
  <c r="K2074" i="26"/>
  <c r="K2075" i="26"/>
  <c r="K2076" i="26"/>
  <c r="K2077" i="26"/>
  <c r="K2078" i="26"/>
  <c r="K2079" i="26"/>
  <c r="K2080" i="26"/>
  <c r="K2081" i="26"/>
  <c r="K2082" i="26"/>
  <c r="K2083" i="26"/>
  <c r="K2084" i="26"/>
  <c r="K2085" i="26"/>
  <c r="K2086" i="26"/>
  <c r="K2087" i="26"/>
  <c r="K2088" i="26"/>
  <c r="K2089" i="26"/>
  <c r="K2090" i="26"/>
  <c r="K2091" i="26"/>
  <c r="K2092" i="26"/>
  <c r="K2093" i="26"/>
  <c r="K2094" i="26"/>
  <c r="K2095" i="26"/>
  <c r="K2096" i="26"/>
  <c r="K2097" i="26"/>
  <c r="K2098" i="26"/>
  <c r="K2099" i="26"/>
  <c r="K2100" i="26"/>
  <c r="K2101" i="26"/>
  <c r="K2102" i="26"/>
  <c r="K2103" i="26"/>
  <c r="K2104" i="26"/>
  <c r="K2105" i="26"/>
  <c r="K2106" i="26"/>
  <c r="K2107" i="26"/>
  <c r="K2108" i="26"/>
  <c r="K2109" i="26"/>
  <c r="K2110" i="26"/>
  <c r="K2111" i="26"/>
  <c r="K2112" i="26"/>
  <c r="K2113" i="26"/>
  <c r="K2114" i="26"/>
  <c r="K2115" i="26"/>
  <c r="K2116" i="26"/>
  <c r="K2117" i="26"/>
  <c r="K2118" i="26"/>
  <c r="K2119" i="26"/>
  <c r="K2120" i="26"/>
  <c r="K2121" i="26"/>
  <c r="K2122" i="26"/>
  <c r="K2123" i="26"/>
  <c r="K2124" i="26"/>
  <c r="K2125" i="26"/>
  <c r="K2126" i="26"/>
  <c r="K2127" i="26"/>
  <c r="K2128" i="26"/>
  <c r="K2129" i="26"/>
  <c r="K2130" i="26"/>
  <c r="K2131" i="26"/>
  <c r="K2132" i="26"/>
  <c r="K2133" i="26"/>
  <c r="K2134" i="26"/>
  <c r="K2135" i="26"/>
  <c r="K2136" i="26"/>
  <c r="K2137" i="26"/>
  <c r="K2138" i="26"/>
  <c r="K2139" i="26"/>
  <c r="K2140" i="26"/>
  <c r="K2141" i="26"/>
  <c r="K2142" i="26"/>
  <c r="K2143" i="26"/>
  <c r="K2144" i="26"/>
  <c r="K2145" i="26"/>
  <c r="K2146" i="26"/>
  <c r="K2147" i="26"/>
  <c r="K2148" i="26"/>
  <c r="K2149" i="26"/>
  <c r="K2150" i="26"/>
  <c r="K2151" i="26"/>
  <c r="K2152" i="26"/>
  <c r="K2153" i="26"/>
  <c r="K2154" i="26"/>
  <c r="K2155" i="26"/>
  <c r="K2156" i="26"/>
  <c r="K2157" i="26"/>
  <c r="K2158" i="26"/>
  <c r="K2159" i="26"/>
  <c r="K2160" i="26"/>
  <c r="K2161" i="26"/>
  <c r="K2162" i="26"/>
  <c r="K2163" i="26"/>
  <c r="K2164" i="26"/>
  <c r="K2165" i="26"/>
  <c r="K2166" i="26"/>
  <c r="K2167" i="26"/>
  <c r="K2168" i="26"/>
  <c r="K2169" i="26"/>
  <c r="K2170" i="26"/>
  <c r="K2171" i="26"/>
  <c r="K2172" i="26"/>
  <c r="K2173" i="26"/>
  <c r="K2174" i="26"/>
  <c r="K2175" i="26"/>
  <c r="K2176" i="26"/>
  <c r="K2177" i="26"/>
  <c r="K2178" i="26"/>
  <c r="K2179" i="26"/>
  <c r="K2180" i="26"/>
  <c r="K2181" i="26"/>
  <c r="K2182" i="26"/>
  <c r="K2183" i="26"/>
  <c r="K2184" i="26"/>
  <c r="K2185" i="26"/>
  <c r="K2186" i="26"/>
  <c r="K2187" i="26"/>
  <c r="K2188" i="26"/>
  <c r="K2189" i="26"/>
  <c r="K2190" i="26"/>
  <c r="K2191" i="26"/>
  <c r="K2192" i="26"/>
  <c r="K2193" i="26"/>
  <c r="K2194" i="26"/>
  <c r="K2195" i="26"/>
  <c r="K2196" i="26"/>
  <c r="K2197" i="26"/>
  <c r="K2198" i="26"/>
  <c r="K2199" i="26"/>
  <c r="K2200" i="26"/>
  <c r="K2201" i="26"/>
  <c r="K2202" i="26"/>
  <c r="K2203" i="26"/>
  <c r="K2204" i="26"/>
  <c r="K2205" i="26"/>
  <c r="K2206" i="26"/>
  <c r="K2207" i="26"/>
  <c r="K2208" i="26"/>
  <c r="K2209" i="26"/>
  <c r="K2210" i="26"/>
  <c r="K2211" i="26"/>
  <c r="K2212" i="26"/>
  <c r="K2213" i="26"/>
  <c r="K2214" i="26"/>
  <c r="K2215" i="26"/>
  <c r="K2216" i="26"/>
  <c r="K2217" i="26"/>
  <c r="K2218" i="26"/>
  <c r="K2219" i="26"/>
  <c r="K2220" i="26"/>
  <c r="K2221" i="26"/>
  <c r="K2222" i="26"/>
  <c r="K2223" i="26"/>
  <c r="K2224" i="26"/>
  <c r="K2225" i="26"/>
  <c r="K2226" i="26"/>
  <c r="K2227" i="26"/>
  <c r="K2228" i="26"/>
  <c r="K2229" i="26"/>
  <c r="K2230" i="26"/>
  <c r="K2231" i="26"/>
  <c r="K2232" i="26"/>
  <c r="K2233" i="26"/>
  <c r="K2234" i="26"/>
  <c r="K2235" i="26"/>
  <c r="K2236" i="26"/>
  <c r="K2237" i="26"/>
  <c r="K2238" i="26"/>
  <c r="K2239" i="26"/>
  <c r="K2240" i="26"/>
  <c r="K2241" i="26"/>
  <c r="K2242" i="26"/>
  <c r="K2243" i="26"/>
  <c r="K2244" i="26"/>
  <c r="K2245" i="26"/>
  <c r="K2246" i="26"/>
  <c r="K2247" i="26"/>
  <c r="K2248" i="26"/>
  <c r="K2249" i="26"/>
  <c r="K2250" i="26"/>
  <c r="K2251" i="26"/>
  <c r="K2252" i="26"/>
  <c r="K2253" i="26"/>
  <c r="K2254" i="26"/>
  <c r="K2255" i="26"/>
  <c r="K2256" i="26"/>
  <c r="K2257" i="26"/>
  <c r="K2258" i="26"/>
  <c r="K2259" i="26"/>
  <c r="K2260" i="26"/>
  <c r="K2261" i="26"/>
  <c r="K2262" i="26"/>
  <c r="K2263" i="26"/>
  <c r="K2264" i="26"/>
  <c r="K2265" i="26"/>
  <c r="K2266" i="26"/>
  <c r="K2267" i="26"/>
  <c r="K2268" i="26"/>
  <c r="K2269" i="26"/>
  <c r="K2270" i="26"/>
  <c r="K2271" i="26"/>
  <c r="K2272" i="26"/>
  <c r="K2273" i="26"/>
  <c r="K2274" i="26"/>
  <c r="K2275" i="26"/>
  <c r="K2276" i="26"/>
  <c r="K2277" i="26"/>
  <c r="K2278" i="26"/>
  <c r="K2279" i="26"/>
  <c r="K2280" i="26"/>
  <c r="K2281" i="26"/>
  <c r="K2282" i="26"/>
  <c r="K2283" i="26"/>
  <c r="K2284" i="26"/>
  <c r="K2285" i="26"/>
  <c r="K2286" i="26"/>
  <c r="K2287" i="26"/>
  <c r="K2288" i="26"/>
  <c r="K2289" i="26"/>
  <c r="K2290" i="26"/>
  <c r="K2291" i="26"/>
  <c r="K2292" i="26"/>
  <c r="K2293" i="26"/>
  <c r="K2294" i="26"/>
  <c r="K2295" i="26"/>
  <c r="K2296" i="26"/>
  <c r="K2297" i="26"/>
  <c r="K2298" i="26"/>
  <c r="K2299" i="26"/>
  <c r="K2300" i="26"/>
  <c r="K2301" i="26"/>
  <c r="K2302" i="26"/>
  <c r="K2303" i="26"/>
  <c r="K2304" i="26"/>
  <c r="K2305" i="26"/>
  <c r="K2306" i="26"/>
  <c r="K2307" i="26"/>
  <c r="K2308" i="26"/>
  <c r="K2309" i="26"/>
  <c r="K2310" i="26"/>
  <c r="K2311" i="26"/>
  <c r="K2312" i="26"/>
  <c r="K2313" i="26"/>
  <c r="K2314" i="26"/>
  <c r="K2315" i="26"/>
  <c r="K2316" i="26"/>
  <c r="K2317" i="26"/>
  <c r="K2318" i="26"/>
  <c r="K2319" i="26"/>
  <c r="K2320" i="26"/>
  <c r="K2321" i="26"/>
  <c r="K2322" i="26"/>
  <c r="K2323" i="26"/>
  <c r="K2324" i="26"/>
  <c r="K2325" i="26"/>
  <c r="K2326" i="26"/>
  <c r="K2327" i="26"/>
  <c r="K2328" i="26"/>
  <c r="K2329" i="26"/>
  <c r="K2330" i="26"/>
  <c r="K2331" i="26"/>
  <c r="K2332" i="26"/>
  <c r="K2333" i="26"/>
  <c r="K2334" i="26"/>
  <c r="K2335" i="26"/>
  <c r="K2336" i="26"/>
  <c r="K2337" i="26"/>
  <c r="K2338" i="26"/>
  <c r="K2339" i="26"/>
  <c r="K2340" i="26"/>
  <c r="K2341" i="26"/>
  <c r="K2342" i="26"/>
  <c r="K2343" i="26"/>
  <c r="K2344" i="26"/>
  <c r="K2345" i="26"/>
  <c r="K2346" i="26"/>
  <c r="K2347" i="26"/>
  <c r="K2348" i="26"/>
  <c r="K2349" i="26"/>
  <c r="K2350" i="26"/>
  <c r="K2351" i="26"/>
  <c r="K2352" i="26"/>
  <c r="K2353" i="26"/>
  <c r="K2354" i="26"/>
  <c r="K2355" i="26"/>
  <c r="K2356" i="26"/>
  <c r="K2357" i="26"/>
  <c r="K2358" i="26"/>
  <c r="K2359" i="26"/>
  <c r="K2360" i="26"/>
  <c r="K2361" i="26"/>
  <c r="K2362" i="26"/>
  <c r="K2363" i="26"/>
  <c r="K2364" i="26"/>
  <c r="K2365" i="26"/>
  <c r="K2366" i="26"/>
  <c r="K2367" i="26"/>
  <c r="K2368" i="26"/>
  <c r="K2369" i="26"/>
  <c r="K2370" i="26"/>
  <c r="K2371" i="26"/>
  <c r="K2372" i="26"/>
  <c r="K2373" i="26"/>
  <c r="K2374" i="26"/>
  <c r="K2375" i="26"/>
  <c r="K2376" i="26"/>
  <c r="K2377" i="26"/>
  <c r="K2378" i="26"/>
  <c r="K2379" i="26"/>
  <c r="K2380" i="26"/>
  <c r="K2381" i="26"/>
  <c r="K2382" i="26"/>
  <c r="K2383" i="26"/>
  <c r="K2384" i="26"/>
  <c r="K2385" i="26"/>
  <c r="K2386" i="26"/>
  <c r="K2387" i="26"/>
  <c r="K2388" i="26"/>
  <c r="K2389" i="26"/>
  <c r="K2390" i="26"/>
  <c r="K2391" i="26"/>
  <c r="K2392" i="26"/>
  <c r="K2393" i="26"/>
  <c r="K2394" i="26"/>
  <c r="K2395" i="26"/>
  <c r="K2396" i="26"/>
  <c r="K2397" i="26"/>
  <c r="K2398" i="26"/>
  <c r="K2399" i="26"/>
  <c r="K2400" i="26"/>
  <c r="K2401" i="26"/>
  <c r="K2402" i="26"/>
  <c r="K2403" i="26"/>
  <c r="K2404" i="26"/>
  <c r="K2405" i="26"/>
  <c r="K2406" i="26"/>
  <c r="K2407" i="26"/>
  <c r="K2408" i="26"/>
  <c r="K2409" i="26"/>
  <c r="K2410" i="26"/>
  <c r="K2411" i="26"/>
  <c r="K2412" i="26"/>
  <c r="K2413" i="26"/>
  <c r="K2414" i="26"/>
  <c r="K2415" i="26"/>
  <c r="K2416" i="26"/>
  <c r="K2417" i="26"/>
  <c r="K2418" i="26"/>
  <c r="K2419" i="26"/>
  <c r="K2420" i="26"/>
  <c r="K2421" i="26"/>
  <c r="K2422" i="26"/>
  <c r="K2423" i="26"/>
  <c r="K2424" i="26"/>
  <c r="K2425" i="26"/>
  <c r="K2426" i="26"/>
  <c r="K2427" i="26"/>
  <c r="K2428" i="26"/>
  <c r="K2429" i="26"/>
  <c r="K2430" i="26"/>
  <c r="K2431" i="26"/>
  <c r="K2432" i="26"/>
  <c r="K2433" i="26"/>
  <c r="K2434" i="26"/>
  <c r="K2435" i="26"/>
  <c r="K2436" i="26"/>
  <c r="K2437" i="26"/>
  <c r="K2438" i="26"/>
  <c r="K2439" i="26"/>
  <c r="K2440" i="26"/>
  <c r="K2441" i="26"/>
  <c r="K2442" i="26"/>
  <c r="K2443" i="26"/>
  <c r="K2444" i="26"/>
  <c r="K2445" i="26"/>
  <c r="K2446" i="26"/>
  <c r="K2447" i="26"/>
  <c r="K2448" i="26"/>
  <c r="K2449" i="26"/>
  <c r="K2450" i="26"/>
  <c r="K2451" i="26"/>
  <c r="K2452" i="26"/>
  <c r="K2453" i="26"/>
  <c r="K2454" i="26"/>
  <c r="K2455" i="26"/>
  <c r="K2456" i="26"/>
  <c r="K2457" i="26"/>
  <c r="K2458" i="26"/>
  <c r="K2459" i="26"/>
  <c r="K2460" i="26"/>
  <c r="K2461" i="26"/>
  <c r="K2462" i="26"/>
  <c r="K2463" i="26"/>
  <c r="K2464" i="26"/>
  <c r="K2465" i="26"/>
  <c r="K2466" i="26"/>
  <c r="K2467" i="26"/>
  <c r="K2468" i="26"/>
  <c r="K2469" i="26"/>
  <c r="K2470" i="26"/>
  <c r="K2471" i="26"/>
  <c r="K2472" i="26"/>
  <c r="K2473" i="26"/>
  <c r="K2474" i="26"/>
  <c r="K2475" i="26"/>
  <c r="K2476" i="26"/>
  <c r="K2477" i="26"/>
  <c r="K2478" i="26"/>
  <c r="K2479" i="26"/>
  <c r="K2480" i="26"/>
  <c r="K2481" i="26"/>
  <c r="K2482" i="26"/>
  <c r="K2483" i="26"/>
  <c r="K2484" i="26"/>
  <c r="K2485" i="26"/>
  <c r="K2486" i="26"/>
  <c r="K2487" i="26"/>
  <c r="K2488" i="26"/>
  <c r="K2489" i="26"/>
  <c r="K2490" i="26"/>
  <c r="K2491" i="26"/>
  <c r="K2492" i="26"/>
  <c r="K2493" i="26"/>
  <c r="K2494" i="26"/>
  <c r="K2495" i="26"/>
  <c r="K2496" i="26"/>
  <c r="K2497" i="26"/>
  <c r="K2498" i="26"/>
  <c r="K2499" i="26"/>
  <c r="K2500" i="26"/>
  <c r="K2501" i="26"/>
  <c r="K2502" i="26"/>
  <c r="K2503" i="26"/>
  <c r="K2504" i="26"/>
  <c r="K2505" i="26"/>
  <c r="K2506" i="26"/>
  <c r="K2507" i="26"/>
  <c r="K2508" i="26"/>
  <c r="K2509" i="26"/>
  <c r="K2510" i="26"/>
  <c r="K2511" i="26"/>
  <c r="K2512" i="26"/>
  <c r="K2513" i="26"/>
  <c r="K2514" i="26"/>
  <c r="K2515" i="26"/>
  <c r="K2516" i="26"/>
  <c r="K2517" i="26"/>
  <c r="K2518" i="26"/>
  <c r="K2519" i="26"/>
  <c r="K2520" i="26"/>
  <c r="K2521" i="26"/>
  <c r="K2522" i="26"/>
  <c r="K2523" i="26"/>
  <c r="K2524" i="26"/>
  <c r="K2525" i="26"/>
  <c r="K2526" i="26"/>
  <c r="K2527" i="26"/>
  <c r="K2528" i="26"/>
  <c r="K2529" i="26"/>
  <c r="K2530" i="26"/>
  <c r="K2531" i="26"/>
  <c r="K2532" i="26"/>
  <c r="K2533" i="26"/>
  <c r="K2534" i="26"/>
  <c r="K2535" i="26"/>
  <c r="K2536" i="26"/>
  <c r="K2537" i="26"/>
  <c r="K2538" i="26"/>
  <c r="K2539" i="26"/>
  <c r="K2540" i="26"/>
  <c r="K2541" i="26"/>
  <c r="K2542" i="26"/>
  <c r="K2543" i="26"/>
  <c r="K2544" i="26"/>
  <c r="K2545" i="26"/>
  <c r="K2546" i="26"/>
  <c r="K2547" i="26"/>
  <c r="K2548" i="26"/>
  <c r="K2549" i="26"/>
  <c r="K2550" i="26"/>
  <c r="K2551" i="26"/>
  <c r="K2552" i="26"/>
  <c r="K2553" i="26"/>
  <c r="K2554" i="26"/>
  <c r="K2555" i="26"/>
  <c r="K2556" i="26"/>
  <c r="K2557" i="26"/>
  <c r="K2558" i="26"/>
  <c r="K2559" i="26"/>
  <c r="K2560" i="26"/>
  <c r="K2561" i="26"/>
  <c r="K2562" i="26"/>
  <c r="K2563" i="26"/>
  <c r="K2564" i="26"/>
  <c r="K2565" i="26"/>
  <c r="K2566" i="26"/>
  <c r="K2567" i="26"/>
  <c r="K2568" i="26"/>
  <c r="K2569" i="26"/>
  <c r="K2570" i="26"/>
  <c r="K2571" i="26"/>
  <c r="K2572" i="26"/>
  <c r="K2573" i="26"/>
  <c r="K2574" i="26"/>
  <c r="K2575" i="26"/>
  <c r="K2576" i="26"/>
  <c r="K2577" i="26"/>
  <c r="K2578" i="26"/>
  <c r="K2579" i="26"/>
  <c r="K2580" i="26"/>
  <c r="K2581" i="26"/>
  <c r="K2582" i="26"/>
  <c r="K2583" i="26"/>
  <c r="K2584" i="26"/>
  <c r="K2585" i="26"/>
  <c r="K2586" i="26"/>
  <c r="K2587" i="26"/>
  <c r="K2588" i="26"/>
  <c r="K2589" i="26"/>
  <c r="K2590" i="26"/>
  <c r="K2591" i="26"/>
  <c r="K2592" i="26"/>
  <c r="K2593" i="26"/>
  <c r="K2594" i="26"/>
  <c r="K2595" i="26"/>
  <c r="K2596" i="26"/>
  <c r="K2597" i="26"/>
  <c r="K2598" i="26"/>
  <c r="K2599" i="26"/>
  <c r="K2600" i="26"/>
  <c r="K2601" i="26"/>
  <c r="K2602" i="26"/>
  <c r="K2603" i="26"/>
  <c r="K2604" i="26"/>
  <c r="K2605" i="26"/>
  <c r="K2606" i="26"/>
  <c r="K2607" i="26"/>
  <c r="K2608" i="26"/>
  <c r="K2609" i="26"/>
  <c r="K2610" i="26"/>
  <c r="K2611" i="26"/>
  <c r="K2612" i="26"/>
  <c r="K2613" i="26"/>
  <c r="K2614" i="26"/>
  <c r="K2615" i="26"/>
  <c r="K2616" i="26"/>
  <c r="K2617" i="26"/>
  <c r="K2618" i="26"/>
  <c r="K2619" i="26"/>
  <c r="K2620" i="26"/>
  <c r="K2621" i="26"/>
  <c r="K2622" i="26"/>
  <c r="K2623" i="26"/>
  <c r="K2624" i="26"/>
  <c r="K2625" i="26"/>
  <c r="K2626" i="26"/>
  <c r="K2627" i="26"/>
  <c r="K2628" i="26"/>
  <c r="K2629" i="26"/>
  <c r="K2630" i="26"/>
  <c r="K2631" i="26"/>
  <c r="K2632" i="26"/>
  <c r="K2633" i="26"/>
  <c r="K2634" i="26"/>
  <c r="K2635" i="26"/>
  <c r="K2636" i="26"/>
  <c r="K2637" i="26"/>
  <c r="K2638" i="26"/>
  <c r="K2639" i="26"/>
  <c r="K2640" i="26"/>
  <c r="K2641" i="26"/>
  <c r="K2642" i="26"/>
  <c r="K2643" i="26"/>
  <c r="K2644" i="26"/>
  <c r="K2645" i="26"/>
  <c r="K2646" i="26"/>
  <c r="K2647" i="26"/>
  <c r="K2648" i="26"/>
  <c r="K2649" i="26"/>
  <c r="K2650" i="26"/>
  <c r="K2651" i="26"/>
  <c r="K2652" i="26"/>
  <c r="K2653" i="26"/>
  <c r="K2654" i="26"/>
  <c r="K2655" i="26"/>
  <c r="K2656" i="26"/>
  <c r="K2657" i="26"/>
  <c r="K2658" i="26"/>
  <c r="K2659" i="26"/>
  <c r="K2660" i="26"/>
  <c r="K2661" i="26"/>
  <c r="K2662" i="26"/>
  <c r="K2663" i="26"/>
  <c r="K2664" i="26"/>
  <c r="K2665" i="26"/>
  <c r="K2666" i="26"/>
  <c r="K2667" i="26"/>
  <c r="K2668" i="26"/>
  <c r="K2669" i="26"/>
  <c r="K2670" i="26"/>
  <c r="K2671" i="26"/>
  <c r="K2672" i="26"/>
  <c r="K2673" i="26"/>
  <c r="K2674" i="26"/>
  <c r="K2675" i="26"/>
  <c r="K2676" i="26"/>
  <c r="K2677" i="26"/>
  <c r="K2678" i="26"/>
  <c r="K2679" i="26"/>
  <c r="K2680" i="26"/>
  <c r="K2681" i="26"/>
  <c r="K2682" i="26"/>
  <c r="K2683" i="26"/>
  <c r="K2684" i="26"/>
  <c r="K2685" i="26"/>
  <c r="K2686" i="26"/>
  <c r="K2687" i="26"/>
  <c r="K2688" i="26"/>
  <c r="K2689" i="26"/>
  <c r="K2690" i="26"/>
  <c r="K2691" i="26"/>
  <c r="K2692" i="26"/>
  <c r="K2693" i="26"/>
  <c r="K2694" i="26"/>
  <c r="K2695" i="26"/>
  <c r="K2696" i="26"/>
  <c r="K2697" i="26"/>
  <c r="K2698" i="26"/>
  <c r="K2699" i="26"/>
  <c r="K2700" i="26"/>
  <c r="K2701" i="26"/>
  <c r="K2702" i="26"/>
  <c r="K2703" i="26"/>
  <c r="K2704" i="26"/>
  <c r="K2705" i="26"/>
  <c r="K2706" i="26"/>
  <c r="K2707" i="26"/>
  <c r="K2708" i="26"/>
  <c r="K2709" i="26"/>
  <c r="K2710" i="26"/>
  <c r="K2711" i="26"/>
  <c r="K2712" i="26"/>
  <c r="K2713" i="26"/>
  <c r="K2714" i="26"/>
  <c r="K2715" i="26"/>
  <c r="K2716" i="26"/>
  <c r="K2717" i="26"/>
  <c r="K2718" i="26"/>
  <c r="K2719" i="26"/>
  <c r="K2720" i="26"/>
  <c r="K2721" i="26"/>
  <c r="K2722" i="26"/>
  <c r="K2723" i="26"/>
  <c r="K2724" i="26"/>
  <c r="K2725" i="26"/>
  <c r="K2726" i="26"/>
  <c r="K2727" i="26"/>
  <c r="K2728" i="26"/>
  <c r="K2729" i="26"/>
  <c r="K2730" i="26"/>
  <c r="K2731" i="26"/>
  <c r="K2732" i="26"/>
  <c r="K2733" i="26"/>
  <c r="K2734" i="26"/>
  <c r="K2735" i="26"/>
  <c r="K2736" i="26"/>
  <c r="K2737" i="26"/>
  <c r="K2738" i="26"/>
  <c r="K2739" i="26"/>
  <c r="K2740" i="26"/>
  <c r="K2741" i="26"/>
  <c r="K2742" i="26"/>
  <c r="K2743" i="26"/>
  <c r="K2744" i="26"/>
  <c r="K2745" i="26"/>
  <c r="K2746" i="26"/>
  <c r="K2747" i="26"/>
  <c r="K2748" i="26"/>
  <c r="K2749" i="26"/>
  <c r="K2750" i="26"/>
  <c r="K2751" i="26"/>
  <c r="K2752" i="26"/>
  <c r="K2753" i="26"/>
  <c r="K2754" i="26"/>
  <c r="K2755" i="26"/>
  <c r="K2756" i="26"/>
  <c r="K2757" i="26"/>
  <c r="K2758" i="26"/>
  <c r="K2759" i="26"/>
  <c r="K2760" i="26"/>
  <c r="K2761" i="26"/>
  <c r="K2762" i="26"/>
  <c r="K2763" i="26"/>
  <c r="K2764" i="26"/>
  <c r="K2765" i="26"/>
  <c r="K2766" i="26"/>
  <c r="K2767" i="26"/>
  <c r="K2768" i="26"/>
  <c r="K2769" i="26"/>
  <c r="K2770" i="26"/>
  <c r="K2771" i="26"/>
  <c r="K2772" i="26"/>
  <c r="K2773" i="26"/>
  <c r="K2774" i="26"/>
  <c r="K2775" i="26"/>
  <c r="K2776" i="26"/>
  <c r="K2777" i="26"/>
  <c r="K2778" i="26"/>
  <c r="K2779" i="26"/>
  <c r="K2780" i="26"/>
  <c r="K2781" i="26"/>
  <c r="K2782" i="26"/>
  <c r="K2783" i="26"/>
  <c r="K2784" i="26"/>
  <c r="K2785" i="26"/>
  <c r="K2786" i="26"/>
  <c r="K2787" i="26"/>
  <c r="K2788" i="26"/>
  <c r="K2789" i="26"/>
  <c r="K2790" i="26"/>
  <c r="K2791" i="26"/>
  <c r="K2792" i="26"/>
  <c r="K2793" i="26"/>
  <c r="K2794" i="26"/>
  <c r="K2795" i="26"/>
  <c r="K2796" i="26"/>
  <c r="K2797" i="26"/>
  <c r="K2798" i="26"/>
  <c r="K2799" i="26"/>
  <c r="K2800" i="26"/>
  <c r="K2801" i="26"/>
  <c r="K2802" i="26"/>
  <c r="K2803" i="26"/>
  <c r="K2804" i="26"/>
  <c r="K2805" i="26"/>
  <c r="K2806" i="26"/>
  <c r="K2807" i="26"/>
  <c r="K2808" i="26"/>
  <c r="K2809" i="26"/>
  <c r="K2810" i="26"/>
  <c r="K2811" i="26"/>
  <c r="K2812" i="26"/>
  <c r="K2813" i="26"/>
  <c r="K2814" i="26"/>
  <c r="K2815" i="26"/>
  <c r="K2816" i="26"/>
  <c r="K2817" i="26"/>
  <c r="K2818" i="26"/>
  <c r="K2819" i="26"/>
  <c r="K2820" i="26"/>
  <c r="K2821" i="26"/>
  <c r="K2822" i="26"/>
  <c r="K2823" i="26"/>
  <c r="K2824" i="26"/>
  <c r="K2825" i="26"/>
  <c r="K2826" i="26"/>
  <c r="K2827" i="26"/>
  <c r="K2828" i="26"/>
  <c r="K2829" i="26"/>
  <c r="K2830" i="26"/>
  <c r="K2831" i="26"/>
  <c r="K2832" i="26"/>
  <c r="K2833" i="26"/>
  <c r="K2834" i="26"/>
  <c r="K2835" i="26"/>
  <c r="K2836" i="26"/>
  <c r="K2837" i="26"/>
  <c r="K2838" i="26"/>
  <c r="K2839" i="26"/>
  <c r="K2840" i="26"/>
  <c r="K2841" i="26"/>
  <c r="K2842" i="26"/>
  <c r="K2843" i="26"/>
  <c r="K2844" i="26"/>
  <c r="K2845" i="26"/>
  <c r="K2846" i="26"/>
  <c r="K2847" i="26"/>
  <c r="K2848" i="26"/>
  <c r="K2849" i="26"/>
  <c r="K2850" i="26"/>
  <c r="K2851" i="26"/>
  <c r="K2852" i="26"/>
  <c r="K2853" i="26"/>
  <c r="K2854" i="26"/>
  <c r="K2855" i="26"/>
  <c r="K2856" i="26"/>
  <c r="K2857" i="26"/>
  <c r="K2858" i="26"/>
  <c r="K2859" i="26"/>
  <c r="K2860" i="26"/>
  <c r="K2861" i="26"/>
  <c r="K2862" i="26"/>
  <c r="K2863" i="26"/>
  <c r="K2864" i="26"/>
  <c r="K2865" i="26"/>
  <c r="K2866" i="26"/>
  <c r="K2867" i="26"/>
  <c r="K2868" i="26"/>
  <c r="K2869" i="26"/>
  <c r="K2870" i="26"/>
  <c r="K2871" i="26"/>
  <c r="K2872" i="26"/>
  <c r="K2873" i="26"/>
  <c r="K2874" i="26"/>
  <c r="K2875" i="26"/>
  <c r="K2876" i="26"/>
  <c r="K2877" i="26"/>
  <c r="K2878" i="26"/>
  <c r="K2879" i="26"/>
  <c r="K2880" i="26"/>
  <c r="K2881" i="26"/>
  <c r="K2882" i="26"/>
  <c r="K2883" i="26"/>
  <c r="K2884" i="26"/>
  <c r="K2885" i="26"/>
  <c r="K2886" i="26"/>
  <c r="K2887" i="26"/>
  <c r="K2888" i="26"/>
  <c r="K2889" i="26"/>
  <c r="K2890" i="26"/>
  <c r="K2891" i="26"/>
  <c r="K2892" i="26"/>
  <c r="K2893" i="26"/>
  <c r="K2894" i="26"/>
  <c r="K2895" i="26"/>
  <c r="K2896" i="26"/>
  <c r="K2897" i="26"/>
  <c r="K2898" i="26"/>
  <c r="K2899" i="26"/>
  <c r="K2900" i="26"/>
  <c r="K2901" i="26"/>
  <c r="K2902" i="26"/>
  <c r="K2903" i="26"/>
  <c r="K2904" i="26"/>
  <c r="K2905" i="26"/>
  <c r="K2906" i="26"/>
  <c r="K2907" i="26"/>
  <c r="K2908" i="26"/>
  <c r="K2909" i="26"/>
  <c r="K2910" i="26"/>
  <c r="K2911" i="26"/>
  <c r="K2912" i="26"/>
  <c r="K2913" i="26"/>
  <c r="K2914" i="26"/>
  <c r="K2915" i="26"/>
  <c r="K2916" i="26"/>
  <c r="K2917" i="26"/>
  <c r="K2918" i="26"/>
  <c r="K2919" i="26"/>
  <c r="K2920" i="26"/>
  <c r="K2921" i="26"/>
  <c r="K2922" i="26"/>
  <c r="K2923" i="26"/>
  <c r="K2924" i="26"/>
  <c r="K2925" i="26"/>
  <c r="K2926" i="26"/>
  <c r="K2927" i="26"/>
  <c r="K2928" i="26"/>
  <c r="K2929" i="26"/>
  <c r="K2930" i="26"/>
  <c r="K2931" i="26"/>
  <c r="K2932" i="26"/>
  <c r="K2933" i="26"/>
  <c r="K2934" i="26"/>
  <c r="K2935" i="26"/>
  <c r="K2936" i="26"/>
  <c r="K2937" i="26"/>
  <c r="K2938" i="26"/>
  <c r="K2939" i="26"/>
  <c r="K2940" i="26"/>
  <c r="K2941" i="26"/>
  <c r="K2942" i="26"/>
  <c r="K2943" i="26"/>
  <c r="K2944" i="26"/>
  <c r="K2945" i="26"/>
  <c r="K2946" i="26"/>
  <c r="K2947" i="26"/>
  <c r="K2948" i="26"/>
  <c r="K2949" i="26"/>
  <c r="K2950" i="26"/>
  <c r="K2951" i="26"/>
  <c r="K2952" i="26"/>
  <c r="K2953" i="26"/>
  <c r="K2954" i="26"/>
  <c r="K2955" i="26"/>
  <c r="K2956" i="26"/>
  <c r="K2957" i="26"/>
  <c r="K2958" i="26"/>
  <c r="K2959" i="26"/>
  <c r="K2960" i="26"/>
  <c r="K2961" i="26"/>
  <c r="K2962" i="26"/>
  <c r="K2963" i="26"/>
  <c r="K2964" i="26"/>
  <c r="K2965" i="26"/>
  <c r="K2966" i="26"/>
  <c r="K2967" i="26"/>
  <c r="K2968" i="26"/>
  <c r="K2969" i="26"/>
  <c r="K2970" i="26"/>
  <c r="K2971" i="26"/>
  <c r="K2972" i="26"/>
  <c r="K2973" i="26"/>
  <c r="K2974" i="26"/>
  <c r="K2975" i="26"/>
  <c r="K2976" i="26"/>
  <c r="K2977" i="26"/>
  <c r="K2978" i="26"/>
  <c r="K2979" i="26"/>
  <c r="K2980" i="26"/>
  <c r="K2981" i="26"/>
  <c r="K2982" i="26"/>
  <c r="K2983" i="26"/>
  <c r="K2984" i="26"/>
  <c r="K2985" i="26"/>
  <c r="K2986" i="26"/>
  <c r="K2987" i="26"/>
  <c r="K2988" i="26"/>
  <c r="K2989" i="26"/>
  <c r="K2990" i="26"/>
  <c r="K2991" i="26"/>
  <c r="K2992" i="26"/>
  <c r="K2993" i="26"/>
  <c r="K2994" i="26"/>
  <c r="K2995" i="26"/>
  <c r="K2996" i="26"/>
  <c r="K2997" i="26"/>
  <c r="K2998" i="26"/>
  <c r="K2999" i="26"/>
  <c r="K3000" i="26"/>
  <c r="K3001" i="26"/>
  <c r="K3002" i="26"/>
  <c r="K3003" i="26"/>
  <c r="K3004" i="26"/>
  <c r="K3005" i="26"/>
  <c r="K3006" i="26"/>
  <c r="K3007" i="26"/>
  <c r="K3008" i="26"/>
  <c r="K3009" i="26"/>
  <c r="K3010" i="26"/>
  <c r="K3011" i="26"/>
  <c r="K3012" i="26"/>
  <c r="K3013" i="26"/>
  <c r="K3014" i="26"/>
  <c r="K3015" i="26"/>
  <c r="K3016" i="26"/>
  <c r="K3017" i="26"/>
  <c r="K3018" i="26"/>
  <c r="K3019" i="26"/>
  <c r="K3020" i="26"/>
  <c r="K3021" i="26"/>
  <c r="K3022" i="26"/>
  <c r="K3023" i="26"/>
  <c r="K3024" i="26"/>
  <c r="K3025" i="26"/>
  <c r="K3026" i="26"/>
  <c r="K3027" i="26"/>
  <c r="K3028" i="26"/>
  <c r="K3029" i="26"/>
  <c r="K3030" i="26"/>
  <c r="K3031" i="26"/>
  <c r="K3032" i="26"/>
  <c r="K3033" i="26"/>
  <c r="K3034" i="26"/>
  <c r="K3035" i="26"/>
  <c r="K3036" i="26"/>
  <c r="K3037" i="26"/>
  <c r="K3038" i="26"/>
  <c r="K3039" i="26"/>
  <c r="K3040" i="26"/>
  <c r="K3041" i="26"/>
  <c r="K3042" i="26"/>
  <c r="K3043" i="26"/>
  <c r="K3044" i="26"/>
  <c r="K3045" i="26"/>
  <c r="K3046" i="26"/>
  <c r="K3047" i="26"/>
  <c r="K3048" i="26"/>
  <c r="K3049" i="26"/>
  <c r="K3050" i="26"/>
  <c r="K3051" i="26"/>
  <c r="K3052" i="26"/>
  <c r="K3053" i="26"/>
  <c r="K3054" i="26"/>
  <c r="K3055" i="26"/>
  <c r="K3056" i="26"/>
  <c r="K3057" i="26"/>
  <c r="K3058" i="26"/>
  <c r="K3059" i="26"/>
  <c r="K3060" i="26"/>
  <c r="K3061" i="26"/>
  <c r="K3062" i="26"/>
  <c r="K3063" i="26"/>
  <c r="K3064" i="26"/>
  <c r="K3065" i="26"/>
  <c r="K3066" i="26"/>
  <c r="K3067" i="26"/>
  <c r="K3068" i="26"/>
  <c r="K3069" i="26"/>
  <c r="K3070" i="26"/>
  <c r="K3071" i="26"/>
  <c r="K3072" i="26"/>
  <c r="K3073" i="26"/>
  <c r="K3074" i="26"/>
  <c r="K3075" i="26"/>
  <c r="K3076" i="26"/>
  <c r="K3077" i="26"/>
  <c r="K3078" i="26"/>
  <c r="K3079" i="26"/>
  <c r="K3080" i="26"/>
  <c r="K3081" i="26"/>
  <c r="K3082" i="26"/>
  <c r="K3083" i="26"/>
  <c r="K3084" i="26"/>
  <c r="K3085" i="26"/>
  <c r="K3086" i="26"/>
  <c r="K3087" i="26"/>
  <c r="K3088" i="26"/>
  <c r="K3089" i="26"/>
  <c r="K3090" i="26"/>
  <c r="K3091" i="26"/>
  <c r="K3092" i="26"/>
  <c r="K3093" i="26"/>
  <c r="K3094" i="26"/>
  <c r="K3095" i="26"/>
  <c r="K3096" i="26"/>
  <c r="K3097" i="26"/>
  <c r="K3098" i="26"/>
  <c r="K3099" i="26"/>
  <c r="K3100" i="26"/>
  <c r="K3101" i="26"/>
  <c r="K3102" i="26"/>
  <c r="K3103" i="26"/>
  <c r="K3104" i="26"/>
  <c r="K3105" i="26"/>
  <c r="K3106" i="26"/>
  <c r="K3107" i="26"/>
  <c r="K3108" i="26"/>
  <c r="K3109" i="26"/>
  <c r="K3110" i="26"/>
  <c r="K3111" i="26"/>
  <c r="K3112" i="26"/>
  <c r="K3113" i="26"/>
  <c r="K3114" i="26"/>
  <c r="K3115" i="26"/>
  <c r="K3116" i="26"/>
  <c r="K3117" i="26"/>
  <c r="K3118" i="26"/>
  <c r="K3119" i="26"/>
  <c r="K3120" i="26"/>
  <c r="K3121" i="26"/>
  <c r="K3122" i="26"/>
  <c r="K3123" i="26"/>
  <c r="K3124" i="26"/>
  <c r="K3125" i="26"/>
  <c r="K3126" i="26"/>
  <c r="K3127" i="26"/>
  <c r="K3128" i="26"/>
  <c r="K3129" i="26"/>
  <c r="K3130" i="26"/>
  <c r="K3131" i="26"/>
  <c r="K3132" i="26"/>
  <c r="K3133" i="26"/>
  <c r="K3134" i="26"/>
  <c r="K3135" i="26"/>
  <c r="K3136" i="26"/>
  <c r="K3137" i="26"/>
  <c r="K3138" i="26"/>
  <c r="K3139" i="26"/>
  <c r="K3140" i="26"/>
  <c r="K3141" i="26"/>
  <c r="K3142" i="26"/>
  <c r="K3143" i="26"/>
  <c r="K3144" i="26"/>
  <c r="K3145" i="26"/>
  <c r="K3146" i="26"/>
  <c r="K3147" i="26"/>
  <c r="K3148" i="26"/>
  <c r="K3149" i="26"/>
  <c r="K3150" i="26"/>
  <c r="K3151" i="26"/>
  <c r="K3152" i="26"/>
  <c r="K3153" i="26"/>
  <c r="K3154" i="26"/>
  <c r="K3155" i="26"/>
  <c r="K3156" i="26"/>
  <c r="K3157" i="26"/>
  <c r="K3158" i="26"/>
  <c r="K3159" i="26"/>
  <c r="K3160" i="26"/>
  <c r="K3161" i="26"/>
  <c r="K3162" i="26"/>
  <c r="K3163" i="26"/>
  <c r="K3164" i="26"/>
  <c r="K3165" i="26"/>
  <c r="K3166" i="26"/>
  <c r="K3167" i="26"/>
  <c r="K3168" i="26"/>
  <c r="K3169" i="26"/>
  <c r="K3170" i="26"/>
  <c r="K3171" i="26"/>
  <c r="K3172" i="26"/>
  <c r="K3173" i="26"/>
  <c r="K3174" i="26"/>
  <c r="K3175" i="26"/>
  <c r="K3176" i="26"/>
  <c r="K3177" i="26"/>
  <c r="K3178" i="26"/>
  <c r="K3179" i="26"/>
  <c r="K3180" i="26"/>
  <c r="K3181" i="26"/>
  <c r="K3182" i="26"/>
  <c r="K3183" i="26"/>
  <c r="K3184" i="26"/>
  <c r="K3185" i="26"/>
  <c r="K3186" i="26"/>
  <c r="K3187" i="26"/>
  <c r="K3188" i="26"/>
  <c r="K3189" i="26"/>
  <c r="K3190" i="26"/>
  <c r="K3191" i="26"/>
  <c r="K3192" i="26"/>
  <c r="K3193" i="26"/>
  <c r="K3194" i="26"/>
  <c r="K3195" i="26"/>
  <c r="K3196" i="26"/>
  <c r="K3197" i="26"/>
  <c r="K3198" i="26"/>
  <c r="K3199" i="26"/>
  <c r="K3200" i="26"/>
  <c r="K3201" i="26"/>
  <c r="K3202" i="26"/>
  <c r="K3203" i="26"/>
  <c r="K3204" i="26"/>
  <c r="K3205" i="26"/>
  <c r="K3206" i="26"/>
  <c r="K3207" i="26"/>
  <c r="K3208" i="26"/>
  <c r="K3209" i="26"/>
  <c r="K3210" i="26"/>
  <c r="K3211" i="26"/>
  <c r="K3212" i="26"/>
  <c r="K3213" i="26"/>
  <c r="K3214" i="26"/>
  <c r="K3215" i="26"/>
  <c r="K3216" i="26"/>
  <c r="K3217" i="26"/>
  <c r="K3218" i="26"/>
  <c r="K3219" i="26"/>
  <c r="K3220" i="26"/>
  <c r="K3221" i="26"/>
  <c r="K3222" i="26"/>
  <c r="K3223" i="26"/>
  <c r="K3224" i="26"/>
  <c r="K3225" i="26"/>
  <c r="K3226" i="26"/>
  <c r="K3227" i="26"/>
  <c r="K3228" i="26"/>
  <c r="K3229" i="26"/>
  <c r="K3230" i="26"/>
  <c r="K3231" i="26"/>
  <c r="K3232" i="26"/>
  <c r="K3233" i="26"/>
  <c r="K3234" i="26"/>
  <c r="K3235" i="26"/>
  <c r="K3236" i="26"/>
  <c r="K3237" i="26"/>
  <c r="K3238" i="26"/>
  <c r="K3239" i="26"/>
  <c r="K3240" i="26"/>
  <c r="K3241" i="26"/>
  <c r="K3242" i="26"/>
  <c r="K3243" i="26"/>
  <c r="K3244" i="26"/>
  <c r="K3245" i="26"/>
  <c r="K3246" i="26"/>
  <c r="K3247" i="26"/>
  <c r="K3248" i="26"/>
  <c r="K3249" i="26"/>
  <c r="K3250" i="26"/>
  <c r="K3251" i="26"/>
  <c r="K3252" i="26"/>
  <c r="K3253" i="26"/>
  <c r="K3254" i="26"/>
  <c r="K3255" i="26"/>
  <c r="K3256" i="26"/>
  <c r="K3257" i="26"/>
  <c r="K3258" i="26"/>
  <c r="K3259" i="26"/>
  <c r="K3260" i="26"/>
  <c r="K3261" i="26"/>
  <c r="K3262" i="26"/>
  <c r="K3263" i="26"/>
  <c r="K3264" i="26"/>
  <c r="K3265" i="26"/>
  <c r="K3266" i="26"/>
  <c r="K3267" i="26"/>
  <c r="K3268" i="26"/>
  <c r="K3269" i="26"/>
  <c r="K3270" i="26"/>
  <c r="K3271" i="26"/>
  <c r="K3272" i="26"/>
  <c r="K3273" i="26"/>
  <c r="K3274" i="26"/>
  <c r="K3275" i="26"/>
  <c r="K3276" i="26"/>
  <c r="K3277" i="26"/>
  <c r="K3278" i="26"/>
  <c r="K3279" i="26"/>
  <c r="K3280" i="26"/>
  <c r="K3281" i="26"/>
  <c r="K3282" i="26"/>
  <c r="K3283" i="26"/>
  <c r="K3284" i="26"/>
  <c r="K3285" i="26"/>
  <c r="K3286" i="26"/>
  <c r="K3287" i="26"/>
  <c r="K3288" i="26"/>
  <c r="K3289" i="26"/>
  <c r="K3290" i="26"/>
  <c r="K3291" i="26"/>
  <c r="K3292" i="26"/>
  <c r="K3293" i="26"/>
  <c r="K3294" i="26"/>
  <c r="K3295" i="26"/>
  <c r="K3296" i="26"/>
  <c r="K3297" i="26"/>
  <c r="K3298" i="26"/>
  <c r="K3299" i="26"/>
  <c r="K3300" i="26"/>
  <c r="K3301" i="26"/>
  <c r="K3302" i="26"/>
  <c r="K3303" i="26"/>
  <c r="K3304" i="26"/>
  <c r="K3305" i="26"/>
  <c r="K3306" i="26"/>
  <c r="K3307" i="26"/>
  <c r="K3308" i="26"/>
  <c r="K3309" i="26"/>
  <c r="K3310" i="26"/>
  <c r="K3311" i="26"/>
  <c r="K3312" i="26"/>
  <c r="K3313" i="26"/>
  <c r="K3314" i="26"/>
  <c r="K3315" i="26"/>
  <c r="K3316" i="26"/>
  <c r="K3317" i="26"/>
  <c r="K3318" i="26"/>
  <c r="K3319" i="26"/>
  <c r="K3320" i="26"/>
  <c r="K3321" i="26"/>
  <c r="K3322" i="26"/>
  <c r="K3323" i="26"/>
  <c r="K3324" i="26"/>
  <c r="K3325" i="26"/>
  <c r="K3326" i="26"/>
  <c r="K3327" i="26"/>
  <c r="K3328" i="26"/>
  <c r="K3329" i="26"/>
  <c r="K3330" i="26"/>
  <c r="K3331" i="26"/>
  <c r="K3332" i="26"/>
  <c r="K3333" i="26"/>
  <c r="K3334" i="26"/>
  <c r="K3335" i="26"/>
  <c r="K3336" i="26"/>
  <c r="K3337" i="26"/>
  <c r="K3338" i="26"/>
  <c r="K3339" i="26"/>
  <c r="K3340" i="26"/>
  <c r="K3341" i="26"/>
  <c r="K3342" i="26"/>
  <c r="K3343" i="26"/>
  <c r="K3344" i="26"/>
  <c r="K3345" i="26"/>
  <c r="K3346" i="26"/>
  <c r="K3347" i="26"/>
  <c r="K3348" i="26"/>
  <c r="K3349" i="26"/>
  <c r="K3350" i="26"/>
  <c r="K3351" i="26"/>
  <c r="K3352" i="26"/>
  <c r="K3353" i="26"/>
  <c r="K3354" i="26"/>
  <c r="K3355" i="26"/>
  <c r="K3356" i="26"/>
  <c r="K3357" i="26"/>
  <c r="K3358" i="26"/>
  <c r="K3359" i="26"/>
  <c r="K3360" i="26"/>
  <c r="K3361" i="26"/>
  <c r="K3362" i="26"/>
  <c r="K3363" i="26"/>
  <c r="K3364" i="26"/>
  <c r="K3365" i="26"/>
  <c r="K3366" i="26"/>
  <c r="K3367" i="26"/>
  <c r="K3368" i="26"/>
  <c r="K3369" i="26"/>
  <c r="K3370" i="26"/>
  <c r="K3371" i="26"/>
  <c r="K3372" i="26"/>
  <c r="K3373" i="26"/>
  <c r="K3374" i="26"/>
  <c r="K3375" i="26"/>
  <c r="K3376" i="26"/>
  <c r="K3377" i="26"/>
  <c r="K3378" i="26"/>
  <c r="K3379" i="26"/>
  <c r="K3380" i="26"/>
  <c r="K3381" i="26"/>
  <c r="K3382" i="26"/>
  <c r="K3383" i="26"/>
  <c r="K3384" i="26"/>
  <c r="K3385" i="26"/>
  <c r="K3386" i="26"/>
  <c r="K3387" i="26"/>
  <c r="K3388" i="26"/>
  <c r="K3389" i="26"/>
  <c r="K3390" i="26"/>
  <c r="K3391" i="26"/>
  <c r="K3392" i="26"/>
  <c r="K3393" i="26"/>
  <c r="K3394" i="26"/>
  <c r="K3395" i="26"/>
  <c r="K3396" i="26"/>
  <c r="K3397" i="26"/>
  <c r="K3398" i="26"/>
  <c r="K3399" i="26"/>
  <c r="K3400" i="26"/>
  <c r="K3401" i="26"/>
  <c r="K3402" i="26"/>
  <c r="K3403" i="26"/>
  <c r="K3404" i="26"/>
  <c r="K3405" i="26"/>
  <c r="K3406" i="26"/>
  <c r="K3407" i="26"/>
  <c r="K3408" i="26"/>
  <c r="K3409" i="26"/>
  <c r="K3410" i="26"/>
  <c r="K3411" i="26"/>
  <c r="K3412" i="26"/>
  <c r="K3413" i="26"/>
  <c r="K3414" i="26"/>
  <c r="K3415" i="26"/>
  <c r="K3416" i="26"/>
  <c r="K3417" i="26"/>
  <c r="K3418" i="26"/>
  <c r="K3419" i="26"/>
  <c r="K3420" i="26"/>
  <c r="K3421" i="26"/>
  <c r="K3422" i="26"/>
  <c r="K3423" i="26"/>
  <c r="K3424" i="26"/>
  <c r="K3425" i="26"/>
  <c r="K3426" i="26"/>
  <c r="K3427" i="26"/>
  <c r="K3428" i="26"/>
  <c r="K3429" i="26"/>
  <c r="K3430" i="26"/>
  <c r="K3431" i="26"/>
  <c r="K3432" i="26"/>
  <c r="K3433" i="26"/>
  <c r="K3434" i="26"/>
  <c r="K3435" i="26"/>
  <c r="K3436" i="26"/>
  <c r="K3437" i="26"/>
  <c r="K3438" i="26"/>
  <c r="K3439" i="26"/>
  <c r="K3440" i="26"/>
  <c r="K3441" i="26"/>
  <c r="K3442" i="26"/>
  <c r="K3443" i="26"/>
  <c r="K3444" i="26"/>
  <c r="K3445" i="26"/>
  <c r="K3446" i="26"/>
  <c r="K3447" i="26"/>
  <c r="K3448" i="26"/>
  <c r="K3449" i="26"/>
  <c r="K3450" i="26"/>
  <c r="K3451" i="26"/>
  <c r="K3452" i="26"/>
  <c r="K3453" i="26"/>
  <c r="K3454" i="26"/>
  <c r="K3455" i="26"/>
  <c r="K3456" i="26"/>
  <c r="K3457" i="26"/>
  <c r="K3458" i="26"/>
  <c r="K3459" i="26"/>
  <c r="K3460" i="26"/>
  <c r="K3461" i="26"/>
  <c r="K3462" i="26"/>
  <c r="K3463" i="26"/>
  <c r="K3464" i="26"/>
  <c r="K3465" i="26"/>
  <c r="K3466" i="26"/>
  <c r="K3467" i="26"/>
  <c r="K3468" i="26"/>
  <c r="K3469" i="26"/>
  <c r="K3470" i="26"/>
  <c r="K3471" i="26"/>
  <c r="K3472" i="26"/>
  <c r="K3473" i="26"/>
  <c r="K3474" i="26"/>
  <c r="K3475" i="26"/>
  <c r="K3476" i="26"/>
  <c r="K3477" i="26"/>
  <c r="K3478" i="26"/>
  <c r="K3479" i="26"/>
  <c r="K3480" i="26"/>
  <c r="K3481" i="26"/>
  <c r="K3482" i="26"/>
  <c r="K3483" i="26"/>
  <c r="K3484" i="26"/>
  <c r="K3485" i="26"/>
  <c r="K3486" i="26"/>
  <c r="K3487" i="26"/>
  <c r="K3488" i="26"/>
  <c r="K3489" i="26"/>
  <c r="K3490" i="26"/>
  <c r="K3491" i="26"/>
  <c r="K3492" i="26"/>
  <c r="K3493" i="26"/>
  <c r="K3494" i="26"/>
  <c r="K3495" i="26"/>
  <c r="K3496" i="26"/>
  <c r="K3497" i="26"/>
  <c r="K3498" i="26"/>
  <c r="K3499" i="26"/>
  <c r="K3500" i="26"/>
  <c r="K3501" i="26"/>
  <c r="K3502" i="26"/>
  <c r="K3503" i="26"/>
  <c r="K3504" i="26"/>
  <c r="K3505" i="26"/>
  <c r="K3506" i="26"/>
  <c r="K3507" i="26"/>
  <c r="K3508" i="26"/>
  <c r="K3509" i="26"/>
  <c r="K3510" i="26"/>
  <c r="K3511" i="26"/>
  <c r="K3512" i="26"/>
  <c r="K3513" i="26"/>
  <c r="K3514" i="26"/>
  <c r="K3515" i="26"/>
  <c r="K3516" i="26"/>
  <c r="K3517" i="26"/>
  <c r="K3518" i="26"/>
  <c r="K3519" i="26"/>
  <c r="K3520" i="26"/>
  <c r="K3521" i="26"/>
  <c r="K3522" i="26"/>
  <c r="K3523" i="26"/>
  <c r="K3524" i="26"/>
  <c r="K3525" i="26"/>
  <c r="K3526" i="26"/>
  <c r="K3527" i="26"/>
  <c r="K3528" i="26"/>
  <c r="K3529" i="26"/>
  <c r="K3530" i="26"/>
  <c r="K3531" i="26"/>
  <c r="K3532" i="26"/>
  <c r="K3533" i="26"/>
  <c r="K3534" i="26"/>
  <c r="K3535" i="26"/>
  <c r="K3536" i="26"/>
  <c r="K3537" i="26"/>
  <c r="K3538" i="26"/>
  <c r="K3539" i="26"/>
  <c r="K3540" i="26"/>
  <c r="K3541" i="26"/>
  <c r="K3542" i="26"/>
  <c r="K3543" i="26"/>
  <c r="K3544" i="26"/>
  <c r="K3545" i="26"/>
  <c r="K3546" i="26"/>
  <c r="K3547" i="26"/>
  <c r="K3548" i="26"/>
  <c r="K3549" i="26"/>
  <c r="K3550" i="26"/>
  <c r="K3551" i="26"/>
  <c r="K3552" i="26"/>
  <c r="K3553" i="26"/>
  <c r="K3554" i="26"/>
  <c r="K3555" i="26"/>
  <c r="K3556" i="26"/>
  <c r="K3557" i="26"/>
  <c r="K3558" i="26"/>
  <c r="K3559" i="26"/>
  <c r="K3560" i="26"/>
  <c r="K3561" i="26"/>
  <c r="K3562" i="26"/>
  <c r="K3563" i="26"/>
  <c r="K3564" i="26"/>
  <c r="K3565" i="26"/>
  <c r="K3566" i="26"/>
  <c r="K3567" i="26"/>
  <c r="K3568" i="26"/>
  <c r="K3569" i="26"/>
  <c r="K3570" i="26"/>
  <c r="K3571" i="26"/>
  <c r="K3572" i="26"/>
  <c r="K3573" i="26"/>
  <c r="K3574" i="26"/>
  <c r="K3575" i="26"/>
  <c r="K3576" i="26"/>
  <c r="K3577" i="26"/>
  <c r="K3578" i="26"/>
  <c r="K3579" i="26"/>
  <c r="K3580" i="26"/>
  <c r="K3581" i="26"/>
  <c r="K3582" i="26"/>
  <c r="K3583" i="26"/>
  <c r="K3584" i="26"/>
  <c r="K3585" i="26"/>
  <c r="K3586" i="26"/>
  <c r="K3587" i="26"/>
  <c r="K3588" i="26"/>
  <c r="K3589" i="26"/>
  <c r="K3590" i="26"/>
  <c r="K3591" i="26"/>
  <c r="K3592" i="26"/>
  <c r="K3593" i="26"/>
  <c r="K3594" i="26"/>
  <c r="K3595" i="26"/>
  <c r="K3596" i="26"/>
  <c r="K3597" i="26"/>
  <c r="K3598" i="26"/>
  <c r="K3599" i="26"/>
  <c r="K3600" i="26"/>
  <c r="K3601" i="26"/>
  <c r="K3602" i="26"/>
  <c r="K3603" i="26"/>
  <c r="K3604" i="26"/>
  <c r="K3605" i="26"/>
  <c r="K3606" i="26"/>
  <c r="K3607" i="26"/>
  <c r="K3608" i="26"/>
  <c r="K3609" i="26"/>
  <c r="K3610" i="26"/>
  <c r="K3611" i="26"/>
  <c r="K3612" i="26"/>
  <c r="K3613" i="26"/>
  <c r="K3614" i="26"/>
  <c r="K3615" i="26"/>
  <c r="K3616" i="26"/>
  <c r="K3617" i="26"/>
  <c r="K3618" i="26"/>
  <c r="K3619" i="26"/>
  <c r="K3620" i="26"/>
  <c r="K3621" i="26"/>
  <c r="K3622" i="26"/>
  <c r="K3623" i="26"/>
  <c r="K3624" i="26"/>
  <c r="K3625" i="26"/>
  <c r="K3626" i="26"/>
  <c r="K3627" i="26"/>
  <c r="K3628" i="26"/>
  <c r="K3629" i="26"/>
  <c r="K3630" i="26"/>
  <c r="K3631" i="26"/>
  <c r="K3632" i="26"/>
  <c r="K3633" i="26"/>
  <c r="K3634" i="26"/>
  <c r="K3635" i="26"/>
  <c r="K3636" i="26"/>
  <c r="K3637" i="26"/>
  <c r="K3638" i="26"/>
  <c r="K3639" i="26"/>
  <c r="K3640" i="26"/>
  <c r="K3641" i="26"/>
  <c r="K3642" i="26"/>
  <c r="K3643" i="26"/>
  <c r="K3644" i="26"/>
  <c r="K3645" i="26"/>
  <c r="K3646" i="26"/>
  <c r="K3647" i="26"/>
  <c r="K3648" i="26"/>
  <c r="K3649" i="26"/>
  <c r="K3650" i="26"/>
  <c r="K3651" i="26"/>
  <c r="K3652" i="26"/>
  <c r="K3653" i="26"/>
  <c r="K3654" i="26"/>
  <c r="K3655" i="26"/>
  <c r="K3656" i="26"/>
  <c r="K3657" i="26"/>
  <c r="K3658" i="26"/>
  <c r="K3659" i="26"/>
  <c r="K3660" i="26"/>
  <c r="K3661" i="26"/>
  <c r="K3662" i="26"/>
  <c r="K3663" i="26"/>
  <c r="K3664" i="26"/>
  <c r="K3665" i="26"/>
  <c r="K3666" i="26"/>
  <c r="K3667" i="26"/>
  <c r="K3668" i="26"/>
  <c r="K3669" i="26"/>
  <c r="K3670" i="26"/>
  <c r="K3671" i="26"/>
  <c r="K3672" i="26"/>
  <c r="K3673" i="26"/>
  <c r="K3674" i="26"/>
  <c r="K3675" i="26"/>
  <c r="K3676" i="26"/>
  <c r="K3677" i="26"/>
  <c r="K3678" i="26"/>
  <c r="K3679" i="26"/>
  <c r="K3680" i="26"/>
  <c r="K3681" i="26"/>
  <c r="K3682" i="26"/>
  <c r="K3683" i="26"/>
  <c r="K3684" i="26"/>
  <c r="K3685" i="26"/>
  <c r="K3686" i="26"/>
  <c r="K3687" i="26"/>
  <c r="K3688" i="26"/>
  <c r="K3689" i="26"/>
  <c r="K3690" i="26"/>
  <c r="K3691" i="26"/>
  <c r="K3692" i="26"/>
  <c r="K3693" i="26"/>
  <c r="K3694" i="26"/>
  <c r="K3695" i="26"/>
  <c r="K3696" i="26"/>
  <c r="K3697" i="26"/>
  <c r="K3698" i="26"/>
  <c r="K3699" i="26"/>
  <c r="K3700" i="26"/>
  <c r="K3701" i="26"/>
  <c r="K3702" i="26"/>
  <c r="K3703" i="26"/>
  <c r="K3704" i="26"/>
  <c r="K3705" i="26"/>
  <c r="K3706" i="26"/>
  <c r="K3707" i="26"/>
  <c r="K3708" i="26"/>
  <c r="K3709" i="26"/>
  <c r="K3710" i="26"/>
  <c r="K3711" i="26"/>
  <c r="K3712" i="26"/>
  <c r="K3713" i="26"/>
  <c r="K3714" i="26"/>
  <c r="K3715" i="26"/>
  <c r="K3716" i="26"/>
  <c r="K3717" i="26"/>
  <c r="K3718" i="26"/>
  <c r="K3719" i="26"/>
  <c r="K3720" i="26"/>
  <c r="K3721" i="26"/>
  <c r="K3722" i="26"/>
  <c r="K3723" i="26"/>
  <c r="K3724" i="26"/>
  <c r="K3725" i="26"/>
  <c r="K3726" i="26"/>
  <c r="K3727" i="26"/>
  <c r="K3728" i="26"/>
  <c r="K3729" i="26"/>
  <c r="K3730" i="26"/>
  <c r="K3731" i="26"/>
  <c r="K3732" i="26"/>
  <c r="K3733" i="26"/>
  <c r="K3734" i="26"/>
  <c r="K3735" i="26"/>
  <c r="K3736" i="26"/>
  <c r="K3737" i="26"/>
  <c r="K3738" i="26"/>
  <c r="K3739" i="26"/>
  <c r="K3740" i="26"/>
  <c r="K3741" i="26"/>
  <c r="K3742" i="26"/>
  <c r="K3743" i="26"/>
  <c r="K3744" i="26"/>
  <c r="K3745" i="26"/>
  <c r="K3746" i="26"/>
  <c r="K3747" i="26"/>
  <c r="K3748" i="26"/>
  <c r="K3749" i="26"/>
  <c r="K3750" i="26"/>
  <c r="K3751" i="26"/>
  <c r="K3752" i="26"/>
  <c r="K3753" i="26"/>
  <c r="K3754" i="26"/>
  <c r="K3755" i="26"/>
  <c r="K3756" i="26"/>
  <c r="K3757" i="26"/>
  <c r="K3758" i="26"/>
  <c r="K3759" i="26"/>
  <c r="K3760" i="26"/>
  <c r="K3761" i="26"/>
  <c r="K3762" i="26"/>
  <c r="K3763" i="26"/>
  <c r="K3764" i="26"/>
  <c r="K3765" i="26"/>
  <c r="K3766" i="26"/>
  <c r="K3767" i="26"/>
  <c r="K3768" i="26"/>
  <c r="K3769" i="26"/>
  <c r="K3770" i="26"/>
  <c r="K3771" i="26"/>
  <c r="K3772" i="26"/>
  <c r="K3773" i="26"/>
  <c r="K3774" i="26"/>
  <c r="K3775" i="26"/>
  <c r="K3776" i="26"/>
  <c r="K3777" i="26"/>
  <c r="K3778" i="26"/>
  <c r="K3779" i="26"/>
  <c r="K3780" i="26"/>
  <c r="K3781" i="26"/>
  <c r="K3782" i="26"/>
  <c r="K3783" i="26"/>
  <c r="K3784" i="26"/>
  <c r="K3785" i="26"/>
  <c r="K3786" i="26"/>
  <c r="K3787" i="26"/>
  <c r="K3788" i="26"/>
  <c r="K3789" i="26"/>
  <c r="K3790" i="26"/>
  <c r="K3791" i="26"/>
  <c r="K3792" i="26"/>
  <c r="K3793" i="26"/>
  <c r="K3794" i="26"/>
  <c r="K3795" i="26"/>
  <c r="K3796" i="26"/>
  <c r="K3797" i="26"/>
  <c r="K3798" i="26"/>
  <c r="K3799" i="26"/>
  <c r="K3800" i="26"/>
  <c r="K3801" i="26"/>
  <c r="K3802" i="26"/>
  <c r="K3803" i="26"/>
  <c r="K3804" i="26"/>
  <c r="K3805" i="26"/>
  <c r="K3806" i="26"/>
  <c r="K3807" i="26"/>
  <c r="K3808" i="26"/>
  <c r="K3809" i="26"/>
  <c r="K3810" i="26"/>
  <c r="K3811" i="26"/>
  <c r="K3812" i="26"/>
  <c r="K3813" i="26"/>
  <c r="K3814" i="26"/>
  <c r="K3815" i="26"/>
  <c r="K3816" i="26"/>
  <c r="K3817" i="26"/>
  <c r="K3818" i="26"/>
  <c r="K3819" i="26"/>
  <c r="K3820" i="26"/>
  <c r="K3821" i="26"/>
  <c r="K3822" i="26"/>
  <c r="K3823" i="26"/>
  <c r="K3824" i="26"/>
  <c r="K3825" i="26"/>
  <c r="K3826" i="26"/>
  <c r="K3827" i="26"/>
  <c r="K3828" i="26"/>
  <c r="K3829" i="26"/>
  <c r="K3830" i="26"/>
  <c r="K3831" i="26"/>
  <c r="K3832" i="26"/>
  <c r="K3833" i="26"/>
  <c r="K3834" i="26"/>
  <c r="K3835" i="26"/>
  <c r="K3836" i="26"/>
  <c r="K3837" i="26"/>
  <c r="K3838" i="26"/>
  <c r="K3839" i="26"/>
  <c r="K3840" i="26"/>
  <c r="K3841" i="26"/>
  <c r="K3842" i="26"/>
  <c r="K3843" i="26"/>
  <c r="K3844" i="26"/>
  <c r="K3845" i="26"/>
  <c r="K3846" i="26"/>
  <c r="K3847" i="26"/>
  <c r="K3848" i="26"/>
  <c r="K3849" i="26"/>
  <c r="K3850" i="26"/>
  <c r="K3851" i="26"/>
  <c r="K3852" i="26"/>
  <c r="K3853" i="26"/>
  <c r="K3854" i="26"/>
  <c r="K3855" i="26"/>
  <c r="K3856" i="26"/>
  <c r="K3857" i="26"/>
  <c r="K3858" i="26"/>
  <c r="K3859" i="26"/>
  <c r="K3860" i="26"/>
  <c r="K3861" i="26"/>
  <c r="K3862" i="26"/>
  <c r="K3863" i="26"/>
  <c r="K3864" i="26"/>
  <c r="K3865" i="26"/>
  <c r="K3866" i="26"/>
  <c r="K3867" i="26"/>
  <c r="K3868" i="26"/>
  <c r="K3869" i="26"/>
  <c r="K3870" i="26"/>
  <c r="K3871" i="26"/>
  <c r="K3872" i="26"/>
  <c r="K3873" i="26"/>
  <c r="K3874" i="26"/>
  <c r="K3875" i="26"/>
  <c r="K3876" i="26"/>
  <c r="K3877" i="26"/>
  <c r="K3878" i="26"/>
  <c r="K3879" i="26"/>
  <c r="K3880" i="26"/>
  <c r="K3881" i="26"/>
  <c r="K3882" i="26"/>
  <c r="K3883" i="26"/>
  <c r="K3884" i="26"/>
  <c r="K3885" i="26"/>
  <c r="K3886" i="26"/>
  <c r="K3887" i="26"/>
  <c r="K3888" i="26"/>
  <c r="K3889" i="26"/>
  <c r="K3890" i="26"/>
  <c r="K3891" i="26"/>
  <c r="K3892" i="26"/>
  <c r="K3893" i="26"/>
  <c r="K3894" i="26"/>
  <c r="K3895" i="26"/>
  <c r="K3896" i="26"/>
  <c r="K3897" i="26"/>
  <c r="K3898" i="26"/>
  <c r="K3899" i="26"/>
  <c r="K3900" i="26"/>
  <c r="K3901" i="26"/>
  <c r="K3902" i="26"/>
  <c r="K3903" i="26"/>
  <c r="K3904" i="26"/>
  <c r="K3905" i="26"/>
  <c r="K3906" i="26"/>
  <c r="K3907" i="26"/>
  <c r="K3908" i="26"/>
  <c r="K3909" i="26"/>
  <c r="K3910" i="26"/>
  <c r="K3911" i="26"/>
  <c r="K3912" i="26"/>
  <c r="K3913" i="26"/>
  <c r="K3914" i="26"/>
  <c r="K3915" i="26"/>
  <c r="K3916" i="26"/>
  <c r="K3917" i="26"/>
  <c r="K3918" i="26"/>
  <c r="K3919" i="26"/>
  <c r="K3920" i="26"/>
  <c r="K3921" i="26"/>
  <c r="K3922" i="26"/>
  <c r="K3923" i="26"/>
  <c r="K3924" i="26"/>
  <c r="K3925" i="26"/>
  <c r="K3926" i="26"/>
  <c r="K3927" i="26"/>
  <c r="K3928" i="26"/>
  <c r="K3929" i="26"/>
  <c r="K3930" i="26"/>
  <c r="K3931" i="26"/>
  <c r="K3932" i="26"/>
  <c r="K3933" i="26"/>
  <c r="K3934" i="26"/>
  <c r="K3935" i="26"/>
  <c r="K3936" i="26"/>
  <c r="K3937" i="26"/>
  <c r="K3938" i="26"/>
  <c r="K3939" i="26"/>
  <c r="K3940" i="26"/>
  <c r="K3941" i="26"/>
  <c r="K3942" i="26"/>
  <c r="K3943" i="26"/>
  <c r="K3944" i="26"/>
  <c r="K3945" i="26"/>
  <c r="K3946" i="26"/>
  <c r="K3947" i="26"/>
  <c r="K3948" i="26"/>
  <c r="K3949" i="26"/>
  <c r="K3950" i="26"/>
  <c r="K3951" i="26"/>
  <c r="K3952" i="26"/>
  <c r="K3953" i="26"/>
  <c r="K3954" i="26"/>
  <c r="K3955" i="26"/>
  <c r="K3956" i="26"/>
  <c r="K3957" i="26"/>
  <c r="K3958" i="26"/>
  <c r="K3959" i="26"/>
  <c r="K3960" i="26"/>
  <c r="K3961" i="26"/>
  <c r="K3962" i="26"/>
  <c r="K3963" i="26"/>
  <c r="K3964" i="26"/>
  <c r="K3965" i="26"/>
  <c r="K3966" i="26"/>
  <c r="K3967" i="26"/>
  <c r="K3968" i="26"/>
  <c r="K3969" i="26"/>
  <c r="K3970" i="26"/>
  <c r="K3971" i="26"/>
  <c r="K3972" i="26"/>
  <c r="K3973" i="26"/>
  <c r="K3974" i="26"/>
  <c r="K3975" i="26"/>
  <c r="K3976" i="26"/>
  <c r="K3977" i="26"/>
  <c r="K3978" i="26"/>
  <c r="K3979" i="26"/>
  <c r="K3980" i="26"/>
  <c r="K3981" i="26"/>
  <c r="K3982" i="26"/>
  <c r="K3983" i="26"/>
  <c r="K3984" i="26"/>
  <c r="K3985" i="26"/>
  <c r="K3986" i="26"/>
  <c r="K3987" i="26"/>
  <c r="K3988" i="26"/>
  <c r="K3989" i="26"/>
  <c r="K3990" i="26"/>
  <c r="K3991" i="26"/>
  <c r="K3992" i="26"/>
  <c r="K3993" i="26"/>
  <c r="K3994" i="26"/>
  <c r="K3995" i="26"/>
  <c r="K3996" i="26"/>
  <c r="K3997" i="26"/>
  <c r="K3998" i="26"/>
  <c r="K3999" i="26"/>
  <c r="K4000" i="26"/>
  <c r="K4001" i="26"/>
  <c r="K4002" i="26"/>
  <c r="K4003" i="26"/>
  <c r="K4004" i="26"/>
  <c r="K4005" i="26"/>
  <c r="K4006" i="26"/>
  <c r="K4007" i="26"/>
  <c r="K4008" i="26"/>
  <c r="K4009" i="26"/>
  <c r="K4010" i="26"/>
  <c r="K4011" i="26"/>
  <c r="K4012" i="26"/>
  <c r="K4013" i="26"/>
  <c r="K4014" i="26"/>
  <c r="K4015" i="26"/>
  <c r="K4016" i="26"/>
  <c r="K4017" i="26"/>
  <c r="K4018" i="26"/>
  <c r="K4019" i="26"/>
  <c r="K4020" i="26"/>
  <c r="K4021" i="26"/>
  <c r="K4022" i="26"/>
  <c r="K4023" i="26"/>
  <c r="K4024" i="26"/>
  <c r="K4025" i="26"/>
  <c r="K4026" i="26"/>
  <c r="K4027" i="26"/>
  <c r="K4028" i="26"/>
  <c r="K4029" i="26"/>
  <c r="K4030" i="26"/>
  <c r="K4031" i="26"/>
  <c r="K4032" i="26"/>
  <c r="K4033" i="26"/>
  <c r="K4034" i="26"/>
  <c r="K4035" i="26"/>
  <c r="K4036" i="26"/>
  <c r="K4037" i="26"/>
  <c r="K4038" i="26"/>
  <c r="K4039" i="26"/>
  <c r="K4040" i="26"/>
  <c r="K4041" i="26"/>
  <c r="K4042" i="26"/>
  <c r="K4043" i="26"/>
  <c r="K4044" i="26"/>
  <c r="K4045" i="26"/>
  <c r="K4046" i="26"/>
  <c r="K4047" i="26"/>
  <c r="K4048" i="26"/>
  <c r="K4049" i="26"/>
  <c r="K4050" i="26"/>
  <c r="K4051" i="26"/>
  <c r="K4052" i="26"/>
  <c r="K4053" i="26"/>
  <c r="K4054" i="26"/>
  <c r="K4055" i="26"/>
  <c r="K4056" i="26"/>
  <c r="K4057" i="26"/>
  <c r="K4058" i="26"/>
  <c r="K4059" i="26"/>
  <c r="K4060" i="26"/>
  <c r="K4061" i="26"/>
  <c r="K4062" i="26"/>
  <c r="K4063" i="26"/>
  <c r="K4064" i="26"/>
  <c r="K4065" i="26"/>
  <c r="K4066" i="26"/>
  <c r="K4067" i="26"/>
  <c r="K4068" i="26"/>
  <c r="K4069" i="26"/>
  <c r="K4070" i="26"/>
  <c r="K4071" i="26"/>
  <c r="K4072" i="26"/>
  <c r="K4073" i="26"/>
  <c r="K4074" i="26"/>
  <c r="K4075" i="26"/>
  <c r="K4076" i="26"/>
  <c r="K4077" i="26"/>
  <c r="K4078" i="26"/>
  <c r="K4079" i="26"/>
  <c r="K4080" i="26"/>
  <c r="K4081" i="26"/>
  <c r="K4082" i="26"/>
  <c r="K4083" i="26"/>
  <c r="K4084" i="26"/>
  <c r="K4085" i="26"/>
  <c r="K4086" i="26"/>
  <c r="K4087" i="26"/>
  <c r="K4088" i="26"/>
  <c r="K4089" i="26"/>
  <c r="K4090" i="26"/>
  <c r="K4091" i="26"/>
  <c r="K4092" i="26"/>
  <c r="K4093" i="26"/>
  <c r="K4094" i="26"/>
  <c r="K4095" i="26"/>
  <c r="K4096" i="26"/>
  <c r="K4097" i="26"/>
  <c r="K4098" i="26"/>
  <c r="K4099" i="26"/>
  <c r="K4100" i="26"/>
  <c r="K4101" i="26"/>
  <c r="K4102" i="26"/>
  <c r="K4103" i="26"/>
  <c r="K4104" i="26"/>
  <c r="K4105" i="26"/>
  <c r="K4106" i="26"/>
  <c r="K4107" i="26"/>
  <c r="K4108" i="26"/>
  <c r="K4109" i="26"/>
  <c r="K4110" i="26"/>
  <c r="K4111" i="26"/>
  <c r="K4112" i="26"/>
  <c r="K4113" i="26"/>
  <c r="K4114" i="26"/>
  <c r="K4115" i="26"/>
  <c r="K4116" i="26"/>
  <c r="K4117" i="26"/>
  <c r="K4118" i="26"/>
  <c r="K4119" i="26"/>
  <c r="K4120" i="26"/>
  <c r="K4121" i="26"/>
  <c r="K4122" i="26"/>
  <c r="K4123" i="26"/>
  <c r="K4124" i="26"/>
  <c r="K4125" i="26"/>
  <c r="K4126" i="26"/>
  <c r="K4127" i="26"/>
  <c r="K4128" i="26"/>
  <c r="K4129" i="26"/>
  <c r="K4130" i="26"/>
  <c r="K4131" i="26"/>
  <c r="K4132" i="26"/>
  <c r="K4133" i="26"/>
  <c r="K4134" i="26"/>
  <c r="K4135" i="26"/>
  <c r="K4136" i="26"/>
  <c r="K4137" i="26"/>
  <c r="K4138" i="26"/>
  <c r="K4139" i="26"/>
  <c r="K4140" i="26"/>
  <c r="K4141" i="26"/>
  <c r="K4142" i="26"/>
  <c r="K4143" i="26"/>
  <c r="K4144" i="26"/>
  <c r="K4145" i="26"/>
  <c r="K4146" i="26"/>
  <c r="K4147" i="26"/>
  <c r="K4148" i="26"/>
  <c r="K4149" i="26"/>
  <c r="K4150" i="26"/>
  <c r="K4151" i="26"/>
  <c r="K4152" i="26"/>
  <c r="K4153" i="26"/>
  <c r="K4154" i="26"/>
  <c r="K4155" i="26"/>
  <c r="K4156" i="26"/>
  <c r="K4157" i="26"/>
  <c r="K4158" i="26"/>
  <c r="K4159" i="26"/>
  <c r="K4160" i="26"/>
  <c r="K4161" i="26"/>
  <c r="K4162" i="26"/>
  <c r="K4163" i="26"/>
  <c r="K4164" i="26"/>
  <c r="K4165" i="26"/>
  <c r="K4166" i="26"/>
  <c r="K4167" i="26"/>
  <c r="K4168" i="26"/>
  <c r="K4169" i="26"/>
  <c r="K4170" i="26"/>
  <c r="K4171" i="26"/>
  <c r="K4172" i="26"/>
  <c r="K4173" i="26"/>
  <c r="K4174" i="26"/>
  <c r="K4175" i="26"/>
  <c r="K4176" i="26"/>
  <c r="K4177" i="26"/>
  <c r="K4178" i="26"/>
  <c r="K4179" i="26"/>
  <c r="K4180" i="26"/>
  <c r="K4181" i="26"/>
  <c r="K4182" i="26"/>
  <c r="K4183" i="26"/>
  <c r="K4184" i="26"/>
  <c r="K4185" i="26"/>
  <c r="K4186" i="26"/>
  <c r="K4187" i="26"/>
  <c r="K4188" i="26"/>
  <c r="K4189" i="26"/>
  <c r="K4190" i="26"/>
  <c r="K4191" i="26"/>
  <c r="K4192" i="26"/>
  <c r="K4193" i="26"/>
  <c r="K4194" i="26"/>
  <c r="K4195" i="26"/>
  <c r="K4196" i="26"/>
  <c r="K4197" i="26"/>
  <c r="K4198" i="26"/>
  <c r="K4199" i="26"/>
  <c r="K4200" i="26"/>
  <c r="K4201" i="26"/>
  <c r="K4202" i="26"/>
  <c r="K4203" i="26"/>
  <c r="K4204" i="26"/>
  <c r="K4205" i="26"/>
  <c r="K4206" i="26"/>
  <c r="K4207" i="26"/>
  <c r="K4208" i="26"/>
  <c r="K4209" i="26"/>
  <c r="K4210" i="26"/>
  <c r="K4211" i="26"/>
  <c r="K4212" i="26"/>
  <c r="K4213" i="26"/>
  <c r="K4214" i="26"/>
  <c r="K4215" i="26"/>
  <c r="K4216" i="26"/>
  <c r="K4217" i="26"/>
  <c r="K4218" i="26"/>
  <c r="K4219" i="26"/>
  <c r="K4220" i="26"/>
  <c r="K4221" i="26"/>
  <c r="K4222" i="26"/>
  <c r="K4223" i="26"/>
  <c r="K4224" i="26"/>
  <c r="K4225" i="26"/>
  <c r="K4226" i="26"/>
  <c r="K4227" i="26"/>
  <c r="K4228" i="26"/>
  <c r="K4229" i="26"/>
  <c r="K4230" i="26"/>
  <c r="K4231" i="26"/>
  <c r="K4232" i="26"/>
  <c r="K4233" i="26"/>
  <c r="K4234" i="26"/>
  <c r="K4235" i="26"/>
  <c r="K4236" i="26"/>
  <c r="K4237" i="26"/>
  <c r="K4238" i="26"/>
  <c r="K4239" i="26"/>
  <c r="K4240" i="26"/>
  <c r="K4241" i="26"/>
  <c r="K4242" i="26"/>
  <c r="K4243" i="26"/>
  <c r="K4244" i="26"/>
  <c r="K4245" i="26"/>
  <c r="K4246" i="26"/>
  <c r="K4247" i="26"/>
  <c r="K4248" i="26"/>
  <c r="K4249" i="26"/>
  <c r="K4250" i="26"/>
  <c r="K4251" i="26"/>
  <c r="K4252" i="26"/>
  <c r="K4253" i="26"/>
  <c r="K4254" i="26"/>
  <c r="K4255" i="26"/>
  <c r="K4256" i="26"/>
  <c r="K4257" i="26"/>
  <c r="K4258" i="26"/>
  <c r="K4259" i="26"/>
  <c r="K4260" i="26"/>
  <c r="K4261" i="26"/>
  <c r="K4262" i="26"/>
  <c r="K4263" i="26"/>
  <c r="K4264" i="26"/>
  <c r="K4265" i="26"/>
  <c r="K4266" i="26"/>
  <c r="K4267" i="26"/>
  <c r="K4268" i="26"/>
  <c r="K4269" i="26"/>
  <c r="K4270" i="26"/>
  <c r="K4271" i="26"/>
  <c r="K4272" i="26"/>
  <c r="K4273" i="26"/>
  <c r="K4274" i="26"/>
  <c r="K4275" i="26"/>
  <c r="K4276" i="26"/>
  <c r="K4277" i="26"/>
  <c r="K4278" i="26"/>
  <c r="K4279" i="26"/>
  <c r="K4280" i="26"/>
  <c r="K4281" i="26"/>
  <c r="K4282" i="26"/>
  <c r="K4283" i="26"/>
  <c r="K4284" i="26"/>
  <c r="K4285" i="26"/>
  <c r="K4286" i="26"/>
  <c r="K4287" i="26"/>
  <c r="K4288" i="26"/>
  <c r="K4289" i="26"/>
  <c r="K4290" i="26"/>
  <c r="K4291" i="26"/>
  <c r="K4292" i="26"/>
  <c r="K4293" i="26"/>
  <c r="K4294" i="26"/>
  <c r="K4295" i="26"/>
  <c r="K4296" i="26"/>
  <c r="K4297" i="26"/>
  <c r="K4298" i="26"/>
  <c r="K4299" i="26"/>
  <c r="K4300" i="26"/>
  <c r="K4301" i="26"/>
  <c r="K4302" i="26"/>
  <c r="K4303" i="26"/>
  <c r="K4304" i="26"/>
  <c r="K4305" i="26"/>
  <c r="K4306" i="26"/>
  <c r="K4307" i="26"/>
  <c r="K4308" i="26"/>
  <c r="K4309" i="26"/>
  <c r="K4310" i="26"/>
  <c r="K4311" i="26"/>
  <c r="K4312" i="26"/>
  <c r="K4313" i="26"/>
  <c r="K4314" i="26"/>
  <c r="K4315" i="26"/>
  <c r="K4316" i="26"/>
  <c r="K4317" i="26"/>
  <c r="K4318" i="26"/>
  <c r="K4319" i="26"/>
  <c r="K4320" i="26"/>
  <c r="K4321" i="26"/>
  <c r="K4322" i="26"/>
  <c r="K4323" i="26"/>
  <c r="K4324" i="26"/>
  <c r="K4325" i="26"/>
  <c r="K4326" i="26"/>
  <c r="K4327" i="26"/>
  <c r="K4328" i="26"/>
  <c r="K4329" i="26"/>
  <c r="K4330" i="26"/>
  <c r="K4331" i="26"/>
  <c r="K4332" i="26"/>
  <c r="K4333" i="26"/>
  <c r="K4334" i="26"/>
  <c r="K4335" i="26"/>
  <c r="K4336" i="26"/>
  <c r="K4337" i="26"/>
  <c r="K4338" i="26"/>
  <c r="K4339" i="26"/>
  <c r="K4340" i="26"/>
  <c r="K4341" i="26"/>
  <c r="K4342" i="26"/>
  <c r="K4343" i="26"/>
  <c r="K4344" i="26"/>
  <c r="K4345" i="26"/>
  <c r="K4346" i="26"/>
  <c r="K4347" i="26"/>
  <c r="K4348" i="26"/>
  <c r="K4349" i="26"/>
  <c r="K4350" i="26"/>
  <c r="K4351" i="26"/>
  <c r="K4352" i="26"/>
  <c r="K4353" i="26"/>
  <c r="K4354" i="26"/>
  <c r="K4355" i="26"/>
  <c r="K4356" i="26"/>
  <c r="K4357" i="26"/>
  <c r="K4358" i="26"/>
  <c r="K4359" i="26"/>
  <c r="K4360" i="26"/>
  <c r="K4361" i="26"/>
  <c r="K4362" i="26"/>
  <c r="K4363" i="26"/>
  <c r="K4364" i="26"/>
  <c r="K4365" i="26"/>
  <c r="K4366" i="26"/>
  <c r="K4367" i="26"/>
  <c r="K4368" i="26"/>
  <c r="K4369" i="26"/>
  <c r="K4370" i="26"/>
  <c r="K4371" i="26"/>
  <c r="K4372" i="26"/>
  <c r="K4373" i="26"/>
  <c r="K4374" i="26"/>
  <c r="K4375" i="26"/>
  <c r="K4376" i="26"/>
  <c r="K4377" i="26"/>
  <c r="K4378" i="26"/>
  <c r="K4379" i="26"/>
  <c r="K4380" i="26"/>
  <c r="K4381" i="26"/>
  <c r="K4382" i="26"/>
  <c r="K4383" i="26"/>
  <c r="K4384" i="26"/>
  <c r="K4385" i="26"/>
  <c r="K4386" i="26"/>
  <c r="K4387" i="26"/>
  <c r="K4388" i="26"/>
  <c r="K4389" i="26"/>
  <c r="K4390" i="26"/>
  <c r="K4391" i="26"/>
  <c r="K4392" i="26"/>
  <c r="K4393" i="26"/>
  <c r="K4394" i="26"/>
  <c r="K4395" i="26"/>
  <c r="K4396" i="26"/>
  <c r="K4397" i="26"/>
  <c r="K4398" i="26"/>
  <c r="K4399" i="26"/>
  <c r="K4400" i="26"/>
  <c r="K4401" i="26"/>
  <c r="K4402" i="26"/>
  <c r="K4403" i="26"/>
  <c r="K4404" i="26"/>
  <c r="K4405" i="26"/>
  <c r="K4406" i="26"/>
  <c r="K4407" i="26"/>
  <c r="K4408" i="26"/>
  <c r="K4409" i="26"/>
  <c r="K4410" i="26"/>
  <c r="K4411" i="26"/>
  <c r="K4412" i="26"/>
  <c r="K4413" i="26"/>
  <c r="K4414" i="26"/>
  <c r="K4415" i="26"/>
  <c r="K4416" i="26"/>
  <c r="K4417" i="26"/>
  <c r="K4418" i="26"/>
  <c r="K4419" i="26"/>
  <c r="K4420" i="26"/>
  <c r="K4421" i="26"/>
  <c r="K4422" i="26"/>
  <c r="K4423" i="26"/>
  <c r="K4424" i="26"/>
  <c r="K4425" i="26"/>
  <c r="K4426" i="26"/>
  <c r="K4427" i="26"/>
  <c r="K4428" i="26"/>
  <c r="K4429" i="26"/>
  <c r="K4430" i="26"/>
  <c r="K4431" i="26"/>
  <c r="K4432" i="26"/>
  <c r="K4433" i="26"/>
  <c r="K4434" i="26"/>
  <c r="K4435" i="26"/>
  <c r="K4436" i="26"/>
  <c r="K4437" i="26"/>
  <c r="K4438" i="26"/>
  <c r="K4439" i="26"/>
  <c r="K4440" i="26"/>
  <c r="K4441" i="26"/>
  <c r="K4442" i="26"/>
  <c r="K4443" i="26"/>
  <c r="K4444" i="26"/>
  <c r="K4445" i="26"/>
  <c r="K4446" i="26"/>
  <c r="K4447" i="26"/>
  <c r="K4448" i="26"/>
  <c r="K4449" i="26"/>
  <c r="K4450" i="26"/>
  <c r="K4451" i="26"/>
  <c r="K4452" i="26"/>
  <c r="K4453" i="26"/>
  <c r="K4454" i="26"/>
  <c r="K4455" i="26"/>
  <c r="K4456" i="26"/>
  <c r="K4457" i="26"/>
  <c r="K4458" i="26"/>
  <c r="K4459" i="26"/>
  <c r="K4460" i="26"/>
  <c r="K4461" i="26"/>
  <c r="K4462" i="26"/>
  <c r="K4463" i="26"/>
  <c r="K4464" i="26"/>
  <c r="K4465" i="26"/>
  <c r="K4466" i="26"/>
  <c r="K4467" i="26"/>
  <c r="K4468" i="26"/>
  <c r="K4469" i="26"/>
  <c r="K4470" i="26"/>
  <c r="K4471" i="26"/>
  <c r="K4472" i="26"/>
  <c r="K4473" i="26"/>
  <c r="K4474" i="26"/>
  <c r="K4475" i="26"/>
  <c r="K4476" i="26"/>
  <c r="K4477" i="26"/>
  <c r="K4478" i="26"/>
  <c r="K4479" i="26"/>
  <c r="K4480" i="26"/>
  <c r="K4481" i="26"/>
  <c r="K4482" i="26"/>
  <c r="K4483" i="26"/>
  <c r="K4484" i="26"/>
  <c r="K4485" i="26"/>
  <c r="K4486" i="26"/>
  <c r="K4487" i="26"/>
  <c r="K4488" i="26"/>
  <c r="K4489" i="26"/>
  <c r="K4490" i="26"/>
  <c r="K4491" i="26"/>
  <c r="K4492" i="26"/>
  <c r="K4493" i="26"/>
  <c r="K4494" i="26"/>
  <c r="K4495" i="26"/>
  <c r="K4496" i="26"/>
  <c r="K4497" i="26"/>
  <c r="K4498" i="26"/>
  <c r="K4499" i="26"/>
  <c r="K4500" i="26"/>
  <c r="K4501" i="26"/>
  <c r="K4502" i="26"/>
  <c r="K4503" i="26"/>
  <c r="K4504" i="26"/>
  <c r="K4505" i="26"/>
  <c r="K4506" i="26"/>
  <c r="K4507" i="26"/>
  <c r="K4508" i="26"/>
  <c r="K4509" i="26"/>
  <c r="K4510" i="26"/>
  <c r="K4511" i="26"/>
  <c r="K4512" i="26"/>
  <c r="K4513" i="26"/>
  <c r="K4514" i="26"/>
  <c r="K4515" i="26"/>
  <c r="K4516" i="26"/>
  <c r="K4517" i="26"/>
  <c r="K4518" i="26"/>
  <c r="K4519" i="26"/>
  <c r="K4520" i="26"/>
  <c r="K4521" i="26"/>
  <c r="K4522" i="26"/>
  <c r="K4523" i="26"/>
  <c r="K4524" i="26"/>
  <c r="K4525" i="26"/>
  <c r="K4526" i="26"/>
  <c r="K4527" i="26"/>
  <c r="K4528" i="26"/>
  <c r="K4529" i="26"/>
  <c r="K4530" i="26"/>
  <c r="K4531" i="26"/>
  <c r="K4532" i="26"/>
  <c r="K4533" i="26"/>
  <c r="K4534" i="26"/>
  <c r="K4535" i="26"/>
  <c r="K4536" i="26"/>
  <c r="K4537" i="26"/>
  <c r="K4538" i="26"/>
  <c r="K4539" i="26"/>
  <c r="K4540" i="26"/>
  <c r="K4541" i="26"/>
  <c r="K4542" i="26"/>
  <c r="K4543" i="26"/>
  <c r="K4544" i="26"/>
  <c r="K4545" i="26"/>
  <c r="K4546" i="26"/>
  <c r="K4547" i="26"/>
  <c r="K4548" i="26"/>
  <c r="K4549" i="26"/>
  <c r="K4550" i="26"/>
  <c r="K4551" i="26"/>
  <c r="K4552" i="26"/>
  <c r="K4553" i="26"/>
  <c r="K4554" i="26"/>
  <c r="K4555" i="26"/>
  <c r="K4556" i="26"/>
  <c r="K4557" i="26"/>
  <c r="K4558" i="26"/>
  <c r="K4559" i="26"/>
  <c r="K4560" i="26"/>
  <c r="K4561" i="26"/>
  <c r="K4562" i="26"/>
  <c r="K4563" i="26"/>
  <c r="K4564" i="26"/>
  <c r="K4565" i="26"/>
  <c r="K4566" i="26"/>
  <c r="K4567" i="26"/>
  <c r="K4568" i="26"/>
  <c r="K4569" i="26"/>
  <c r="K4570" i="26"/>
  <c r="K4571" i="26"/>
  <c r="K4572" i="26"/>
  <c r="K4573" i="26"/>
  <c r="K4574" i="26"/>
  <c r="K4575" i="26"/>
  <c r="K4576" i="26"/>
  <c r="K4577" i="26"/>
  <c r="K4578" i="26"/>
  <c r="K4579" i="26"/>
  <c r="K4580" i="26"/>
  <c r="K4581" i="26"/>
  <c r="K4582" i="26"/>
  <c r="K4583" i="26"/>
  <c r="K4584" i="26"/>
  <c r="K4585" i="26"/>
  <c r="K4586" i="26"/>
  <c r="K4587" i="26"/>
  <c r="K4588" i="26"/>
  <c r="K4589" i="26"/>
  <c r="K4590" i="26"/>
  <c r="K4591" i="26"/>
  <c r="K4592" i="26"/>
  <c r="K4593" i="26"/>
  <c r="K4594" i="26"/>
  <c r="K4595" i="26"/>
  <c r="K4596" i="26"/>
  <c r="K4597" i="26"/>
  <c r="K4598" i="26"/>
  <c r="K4599" i="26"/>
  <c r="K4600" i="26"/>
  <c r="K4601" i="26"/>
  <c r="K4602" i="26"/>
  <c r="K4603" i="26"/>
  <c r="K4604" i="26"/>
  <c r="K4605" i="26"/>
  <c r="K4606" i="26"/>
  <c r="K4607" i="26"/>
  <c r="K4608" i="26"/>
  <c r="K4609" i="26"/>
  <c r="K4610" i="26"/>
  <c r="K4611" i="26"/>
  <c r="K4612" i="26"/>
  <c r="K4613" i="26"/>
  <c r="K4614" i="26"/>
  <c r="K4615" i="26"/>
  <c r="K4616" i="26"/>
  <c r="K4617" i="26"/>
  <c r="K4618" i="26"/>
  <c r="K4619" i="26"/>
  <c r="K4620" i="26"/>
  <c r="K4621" i="26"/>
  <c r="K4622" i="26"/>
  <c r="K4623" i="26"/>
  <c r="K4624" i="26"/>
  <c r="K4625" i="26"/>
  <c r="K4626" i="26"/>
  <c r="K4627" i="26"/>
  <c r="K4628" i="26"/>
  <c r="K4629" i="26"/>
  <c r="K4630" i="26"/>
  <c r="K4631" i="26"/>
  <c r="K4632" i="26"/>
  <c r="K4633" i="26"/>
  <c r="K4634" i="26"/>
  <c r="K4635" i="26"/>
  <c r="K4636" i="26"/>
  <c r="K4637" i="26"/>
  <c r="K4638" i="26"/>
  <c r="K4639" i="26"/>
  <c r="K4640" i="26"/>
  <c r="K4641" i="26"/>
  <c r="K4642" i="26"/>
  <c r="K4643" i="26"/>
  <c r="K4644" i="26"/>
  <c r="K4645" i="26"/>
  <c r="K4646" i="26"/>
  <c r="K4647" i="26"/>
  <c r="K4648" i="26"/>
  <c r="K4649" i="26"/>
  <c r="K4650" i="26"/>
  <c r="K4651" i="26"/>
  <c r="K4652" i="26"/>
  <c r="K4653" i="26"/>
  <c r="K4654" i="26"/>
  <c r="K4655" i="26"/>
  <c r="K4656" i="26"/>
  <c r="K4657" i="26"/>
  <c r="K4658" i="26"/>
  <c r="K4659" i="26"/>
  <c r="K4660" i="26"/>
  <c r="K4661" i="26"/>
  <c r="K4662" i="26"/>
  <c r="K4663" i="26"/>
  <c r="K4664" i="26"/>
  <c r="K4665" i="26"/>
  <c r="K4666" i="26"/>
  <c r="K4667" i="26"/>
  <c r="K4668" i="26"/>
  <c r="K4669" i="26"/>
  <c r="K4670" i="26"/>
  <c r="K4671" i="26"/>
  <c r="K4672" i="26"/>
  <c r="K4673" i="26"/>
  <c r="K4674" i="26"/>
  <c r="K4675" i="26"/>
  <c r="K4676" i="26"/>
  <c r="K4677" i="26"/>
  <c r="K4678" i="26"/>
  <c r="K4679" i="26"/>
  <c r="K4680" i="26"/>
  <c r="K4681" i="26"/>
  <c r="K4682" i="26"/>
  <c r="K4683" i="26"/>
  <c r="K4684" i="26"/>
  <c r="K4685" i="26"/>
  <c r="K4686" i="26"/>
  <c r="K4687" i="26"/>
  <c r="K4688" i="26"/>
  <c r="K4689" i="26"/>
  <c r="K4690" i="26"/>
  <c r="K4691" i="26"/>
  <c r="K4692" i="26"/>
  <c r="K4693" i="26"/>
  <c r="K4694" i="26"/>
  <c r="K4695" i="26"/>
  <c r="K4696" i="26"/>
  <c r="K4697" i="26"/>
  <c r="K4698" i="26"/>
  <c r="K4699" i="26"/>
  <c r="K4700" i="26"/>
  <c r="K4701" i="26"/>
  <c r="K4702" i="26"/>
  <c r="K4703" i="26"/>
  <c r="K4704" i="26"/>
  <c r="K4705" i="26"/>
  <c r="K4706" i="26"/>
  <c r="K4707" i="26"/>
  <c r="K4708" i="26"/>
  <c r="K4709" i="26"/>
  <c r="K4710" i="26"/>
  <c r="K4711" i="26"/>
  <c r="K4712" i="26"/>
  <c r="K4713" i="26"/>
  <c r="K4714" i="26"/>
  <c r="K4715" i="26"/>
  <c r="K4716" i="26"/>
  <c r="K4717" i="26"/>
  <c r="K4718" i="26"/>
  <c r="K4719" i="26"/>
  <c r="K4720" i="26"/>
  <c r="K4721" i="26"/>
  <c r="K4722" i="26"/>
  <c r="K4723" i="26"/>
  <c r="K4724" i="26"/>
  <c r="K4725" i="26"/>
  <c r="K4726" i="26"/>
  <c r="K4727" i="26"/>
  <c r="K4728" i="26"/>
  <c r="K4729" i="26"/>
  <c r="K4730" i="26"/>
  <c r="K4731" i="26"/>
  <c r="K4732" i="26"/>
  <c r="K4733" i="26"/>
  <c r="K4734" i="26"/>
  <c r="K4735" i="26"/>
  <c r="K4736" i="26"/>
  <c r="K4737" i="26"/>
  <c r="K4738" i="26"/>
  <c r="K4739" i="26"/>
  <c r="K4740" i="26"/>
  <c r="K4741" i="26"/>
  <c r="K4742" i="26"/>
  <c r="K4743" i="26"/>
  <c r="K4744" i="26"/>
  <c r="K4745" i="26"/>
  <c r="K4746" i="26"/>
  <c r="K4747" i="26"/>
  <c r="K4748" i="26"/>
  <c r="K4749" i="26"/>
  <c r="K4750" i="26"/>
  <c r="K4751" i="26"/>
  <c r="K4752" i="26"/>
  <c r="K4753" i="26"/>
  <c r="K4754" i="26"/>
  <c r="K4755" i="26"/>
  <c r="K4756" i="26"/>
  <c r="K4757" i="26"/>
  <c r="K4758" i="26"/>
  <c r="K4759" i="26"/>
  <c r="K4760" i="26"/>
  <c r="K4761" i="26"/>
  <c r="K4762" i="26"/>
  <c r="K4763" i="26"/>
  <c r="K4764" i="26"/>
  <c r="K4765" i="26"/>
  <c r="K4766" i="26"/>
  <c r="K4767" i="26"/>
  <c r="K4768" i="26"/>
  <c r="K4769" i="26"/>
  <c r="K4770" i="26"/>
  <c r="K4771" i="26"/>
  <c r="K4772" i="26"/>
  <c r="K4773" i="26"/>
  <c r="K4774" i="26"/>
  <c r="K4775" i="26"/>
  <c r="K4776" i="26"/>
  <c r="K4777" i="26"/>
  <c r="K4778" i="26"/>
  <c r="K4779" i="26"/>
  <c r="K4780" i="26"/>
  <c r="K4781" i="26"/>
  <c r="K4782" i="26"/>
  <c r="K4783" i="26"/>
  <c r="K4784" i="26"/>
  <c r="K4785" i="26"/>
  <c r="K4786" i="26"/>
  <c r="K4787" i="26"/>
  <c r="K4788" i="26"/>
  <c r="K4789" i="26"/>
  <c r="K4790" i="26"/>
  <c r="K4791" i="26"/>
  <c r="K4792" i="26"/>
  <c r="K4793" i="26"/>
  <c r="K4794" i="26"/>
  <c r="K4795" i="26"/>
  <c r="K4796" i="26"/>
  <c r="K4797" i="26"/>
  <c r="K4798" i="26"/>
  <c r="K4799" i="26"/>
  <c r="K4800" i="26"/>
  <c r="K4801" i="26"/>
  <c r="K4802" i="26"/>
  <c r="K4803" i="26"/>
  <c r="K4804" i="26"/>
  <c r="K4805" i="26"/>
  <c r="K4806" i="26"/>
  <c r="K4807" i="26"/>
  <c r="K4808" i="26"/>
  <c r="K4809" i="26"/>
  <c r="K4810" i="26"/>
  <c r="K4811" i="26"/>
  <c r="K4812" i="26"/>
  <c r="K4813" i="26"/>
  <c r="K4814" i="26"/>
  <c r="K4815" i="26"/>
  <c r="K4816" i="26"/>
  <c r="K4817" i="26"/>
  <c r="K4818" i="26"/>
  <c r="K4819" i="26"/>
  <c r="K4820" i="26"/>
  <c r="K4821" i="26"/>
  <c r="K4822" i="26"/>
  <c r="K4823" i="26"/>
  <c r="K4824" i="26"/>
  <c r="K4825" i="26"/>
  <c r="K4826" i="26"/>
  <c r="K4827" i="26"/>
  <c r="K4828" i="26"/>
  <c r="K4829" i="26"/>
  <c r="K4830" i="26"/>
  <c r="K4831" i="26"/>
  <c r="K4832" i="26"/>
  <c r="K4833" i="26"/>
  <c r="K4834" i="26"/>
  <c r="K4835" i="26"/>
  <c r="K4836" i="26"/>
  <c r="K4837" i="26"/>
  <c r="K4838" i="26"/>
  <c r="K4839" i="26"/>
  <c r="K4840" i="26"/>
  <c r="K4841" i="26"/>
  <c r="K4842" i="26"/>
  <c r="K4843" i="26"/>
  <c r="K4844" i="26"/>
  <c r="K4845" i="26"/>
  <c r="K4846" i="26"/>
  <c r="K4847" i="26"/>
  <c r="K4848" i="26"/>
  <c r="K4849" i="26"/>
  <c r="K4850" i="26"/>
  <c r="K4851" i="26"/>
  <c r="K4852" i="26"/>
  <c r="K4853" i="26"/>
  <c r="K4854" i="26"/>
  <c r="K4855" i="26"/>
  <c r="K4856" i="26"/>
  <c r="K4857" i="26"/>
  <c r="K4858" i="26"/>
  <c r="K4859" i="26"/>
  <c r="K4860" i="26"/>
  <c r="K4861" i="26"/>
  <c r="K4862" i="26"/>
  <c r="K4863" i="26"/>
  <c r="K4864" i="26"/>
  <c r="K4865" i="26"/>
  <c r="K4866" i="26"/>
  <c r="K4867" i="26"/>
  <c r="K4868" i="26"/>
  <c r="K4869" i="26"/>
  <c r="K4870" i="26"/>
  <c r="K4871" i="26"/>
  <c r="K4872" i="26"/>
  <c r="K4873" i="26"/>
  <c r="K4874" i="26"/>
  <c r="K4875" i="26"/>
  <c r="K4876" i="26"/>
  <c r="K4877" i="26"/>
  <c r="K4878" i="26"/>
  <c r="K4879" i="26"/>
  <c r="K4880" i="26"/>
  <c r="K4881" i="26"/>
  <c r="K4882" i="26"/>
  <c r="K4883" i="26"/>
  <c r="K4884" i="26"/>
  <c r="K4885" i="26"/>
  <c r="K4886" i="26"/>
  <c r="K4887" i="26"/>
  <c r="K4888" i="26"/>
  <c r="K4889" i="26"/>
  <c r="K4890" i="26"/>
  <c r="K4891" i="26"/>
  <c r="K4892" i="26"/>
  <c r="K4893" i="26"/>
  <c r="K4894" i="26"/>
  <c r="K4895" i="26"/>
  <c r="K4896" i="26"/>
  <c r="K4897" i="26"/>
  <c r="K4898" i="26"/>
  <c r="K4899" i="26"/>
  <c r="K4900" i="26"/>
  <c r="K4901" i="26"/>
  <c r="K4902" i="26"/>
  <c r="K4903" i="26"/>
  <c r="K4904" i="26"/>
  <c r="K4905" i="26"/>
  <c r="K4906" i="26"/>
  <c r="K4907" i="26"/>
  <c r="K4908" i="26"/>
  <c r="K4909" i="26"/>
  <c r="K4910" i="26"/>
  <c r="K4911" i="26"/>
  <c r="K4912" i="26"/>
  <c r="K4913" i="26"/>
  <c r="K4914" i="26"/>
  <c r="K4915" i="26"/>
  <c r="K4916" i="26"/>
  <c r="K4917" i="26"/>
  <c r="K4918" i="26"/>
  <c r="K4919" i="26"/>
  <c r="K4920" i="26"/>
  <c r="K4921" i="26"/>
  <c r="K4922" i="26"/>
  <c r="K4923" i="26"/>
  <c r="K4924" i="26"/>
  <c r="K4925" i="26"/>
  <c r="K4926" i="26"/>
  <c r="K4927" i="26"/>
  <c r="K4928" i="26"/>
  <c r="K4929" i="26"/>
  <c r="K4930" i="26"/>
  <c r="K4931" i="26"/>
  <c r="K4932" i="26"/>
  <c r="K4933" i="26"/>
  <c r="K4934" i="26"/>
  <c r="K4935" i="26"/>
  <c r="K4936" i="26"/>
  <c r="K4937" i="26"/>
  <c r="K4938" i="26"/>
  <c r="K4939" i="26"/>
  <c r="K4940" i="26"/>
  <c r="K4941" i="26"/>
  <c r="K4942" i="26"/>
  <c r="K4943" i="26"/>
  <c r="K4944" i="26"/>
  <c r="K4945" i="26"/>
  <c r="K4946" i="26"/>
  <c r="K4947" i="26"/>
  <c r="K4948" i="26"/>
  <c r="K4949" i="26"/>
  <c r="K4950" i="26"/>
  <c r="K4951" i="26"/>
  <c r="K4952" i="26"/>
  <c r="K4953" i="26"/>
  <c r="K4954" i="26"/>
  <c r="K4955" i="26"/>
  <c r="K4956" i="26"/>
  <c r="K4957" i="26"/>
  <c r="K4958" i="26"/>
  <c r="K4959" i="26"/>
  <c r="K4960" i="26"/>
  <c r="K4961" i="26"/>
  <c r="K4962" i="26"/>
  <c r="K4963" i="26"/>
  <c r="K4964" i="26"/>
  <c r="K4965" i="26"/>
  <c r="K4966" i="26"/>
  <c r="K4967" i="26"/>
  <c r="K4968" i="26"/>
  <c r="K4969" i="26"/>
  <c r="K4970" i="26"/>
  <c r="K4971" i="26"/>
  <c r="K4972" i="26"/>
  <c r="K4973" i="26"/>
  <c r="K4974" i="26"/>
  <c r="K4975" i="26"/>
  <c r="K4976" i="26"/>
  <c r="K4977" i="26"/>
  <c r="K4978" i="26"/>
  <c r="K4979" i="26"/>
  <c r="K4980" i="26"/>
  <c r="K4981" i="26"/>
  <c r="K4982" i="26"/>
  <c r="K4983" i="26"/>
  <c r="K4984" i="26"/>
  <c r="K4985" i="26"/>
  <c r="K4986" i="26"/>
  <c r="K4987" i="26"/>
  <c r="K4988" i="26"/>
  <c r="K4989" i="26"/>
  <c r="K4990" i="26"/>
  <c r="K4991" i="26"/>
  <c r="K4992" i="26"/>
  <c r="K4993" i="26"/>
  <c r="K4994" i="26"/>
  <c r="K4995" i="26"/>
  <c r="K4996" i="26"/>
  <c r="K4997" i="26"/>
  <c r="K4998" i="26"/>
  <c r="K4999" i="26"/>
  <c r="K5000" i="26"/>
  <c r="K5001" i="26"/>
  <c r="K5002" i="26"/>
  <c r="K5003" i="26"/>
  <c r="K5004" i="26"/>
  <c r="K5005" i="26"/>
  <c r="K5006" i="26"/>
  <c r="K5007" i="26"/>
  <c r="K5008" i="26"/>
  <c r="K5009" i="26"/>
  <c r="K5010" i="26"/>
  <c r="K5011" i="26"/>
  <c r="K5012" i="26"/>
  <c r="K5013" i="26"/>
  <c r="K5014" i="26"/>
  <c r="K5015" i="26"/>
  <c r="K5016" i="26"/>
  <c r="K5017" i="26"/>
  <c r="K5018" i="26"/>
  <c r="K5019" i="26"/>
  <c r="K5020" i="26"/>
  <c r="K5021" i="26"/>
  <c r="K5022" i="26"/>
  <c r="K5023" i="26"/>
  <c r="K5024" i="26"/>
  <c r="K5025" i="26"/>
  <c r="K5026" i="26"/>
  <c r="K5027" i="26"/>
  <c r="K5028" i="26"/>
  <c r="K5029" i="26"/>
  <c r="K5030" i="26"/>
  <c r="K5031" i="26"/>
  <c r="K5032" i="26"/>
  <c r="K5033" i="26"/>
  <c r="K5034" i="26"/>
  <c r="K5035" i="26"/>
  <c r="K5036" i="26"/>
  <c r="K5037" i="26"/>
  <c r="K5038" i="26"/>
  <c r="K5039" i="26"/>
  <c r="K5040" i="26"/>
  <c r="K5041" i="26"/>
  <c r="K5042" i="26"/>
  <c r="K5043" i="26"/>
  <c r="K5044" i="26"/>
  <c r="K5045" i="26"/>
  <c r="K5046" i="26"/>
  <c r="K5047" i="26"/>
  <c r="K5048" i="26"/>
  <c r="K5049" i="26"/>
  <c r="K5050" i="26"/>
  <c r="K5051" i="26"/>
  <c r="K5052" i="26"/>
  <c r="K5053" i="26"/>
  <c r="K5054" i="26"/>
  <c r="K5055" i="26"/>
  <c r="K5056" i="26"/>
  <c r="K5057" i="26"/>
  <c r="K5058" i="26"/>
  <c r="K5059" i="26"/>
  <c r="K5060" i="26"/>
  <c r="K5061" i="26"/>
  <c r="K5062" i="26"/>
  <c r="K5063" i="26"/>
  <c r="K5064" i="26"/>
  <c r="K5065" i="26"/>
  <c r="K5066" i="26"/>
  <c r="K5067" i="26"/>
  <c r="K5068" i="26"/>
  <c r="K5069" i="26"/>
  <c r="K5070" i="26"/>
  <c r="K5071" i="26"/>
  <c r="K5072" i="26"/>
  <c r="K5073" i="26"/>
  <c r="K5074" i="26"/>
  <c r="K5075" i="26"/>
  <c r="K5076" i="26"/>
  <c r="K5077" i="26"/>
  <c r="K5078" i="26"/>
  <c r="K5079" i="26"/>
  <c r="K5080" i="26"/>
  <c r="K5081" i="26"/>
  <c r="K5082" i="26"/>
  <c r="K5083" i="26"/>
  <c r="K5084" i="26"/>
  <c r="K5085" i="26"/>
  <c r="K5086" i="26"/>
  <c r="K5087" i="26"/>
  <c r="K5088" i="26"/>
  <c r="K5089" i="26"/>
  <c r="K5090" i="26"/>
  <c r="K5091" i="26"/>
  <c r="K5092" i="26"/>
  <c r="K5093" i="26"/>
  <c r="K5094" i="26"/>
  <c r="K5095" i="26"/>
  <c r="K5096" i="26"/>
  <c r="K5097" i="26"/>
  <c r="K5098" i="26"/>
  <c r="K5099" i="26"/>
  <c r="K5100" i="26"/>
  <c r="K5101" i="26"/>
  <c r="K5102" i="26"/>
  <c r="K5103" i="26"/>
  <c r="K5104" i="26"/>
  <c r="K5105" i="26"/>
  <c r="K5106" i="26"/>
  <c r="K5107" i="26"/>
  <c r="K5108" i="26"/>
  <c r="K5109" i="26"/>
  <c r="K5110" i="26"/>
  <c r="K5111" i="26"/>
  <c r="K5112" i="26"/>
  <c r="K5113" i="26"/>
  <c r="K5114" i="26"/>
  <c r="K5115" i="26"/>
  <c r="K5116" i="26"/>
  <c r="K5117" i="26"/>
  <c r="K5118" i="26"/>
  <c r="K5119" i="26"/>
  <c r="K5120" i="26"/>
  <c r="K5121" i="26"/>
  <c r="K5122" i="26"/>
  <c r="K5123" i="26"/>
  <c r="K5124" i="26"/>
  <c r="K5125" i="26"/>
  <c r="K5126" i="26"/>
  <c r="K5127" i="26"/>
  <c r="K5128" i="26"/>
  <c r="K5129" i="26"/>
  <c r="K5130" i="26"/>
  <c r="K5131" i="26"/>
  <c r="K5132" i="26"/>
  <c r="K5133" i="26"/>
  <c r="K5134" i="26"/>
  <c r="K5135" i="26"/>
  <c r="K5136" i="26"/>
  <c r="K5137" i="26"/>
  <c r="K5138" i="26"/>
  <c r="K5139" i="26"/>
  <c r="K5140" i="26"/>
  <c r="K5141" i="26"/>
  <c r="K5142" i="26"/>
  <c r="K5143" i="26"/>
  <c r="K5144" i="26"/>
  <c r="K5145" i="26"/>
  <c r="K5146" i="26"/>
  <c r="K5147" i="26"/>
  <c r="K5148" i="26"/>
  <c r="K5149" i="26"/>
  <c r="K5150" i="26"/>
  <c r="K5151" i="26"/>
  <c r="K5152" i="26"/>
  <c r="K5153" i="26"/>
  <c r="K5154" i="26"/>
  <c r="K5155" i="26"/>
  <c r="K5156" i="26"/>
  <c r="K5157" i="26"/>
  <c r="K5158" i="26"/>
  <c r="K5159" i="26"/>
  <c r="K5160" i="26"/>
  <c r="K5161" i="26"/>
  <c r="K5162" i="26"/>
  <c r="K5163" i="26"/>
  <c r="K5164" i="26"/>
  <c r="K5165" i="26"/>
  <c r="K5166" i="26"/>
  <c r="K5167" i="26"/>
  <c r="K5168" i="26"/>
  <c r="K5169" i="26"/>
  <c r="K5170" i="26"/>
  <c r="K5171" i="26"/>
  <c r="K5172" i="26"/>
  <c r="K5173" i="26"/>
  <c r="K5174" i="26"/>
  <c r="K5175" i="26"/>
  <c r="K5176" i="26"/>
  <c r="K5177" i="26"/>
  <c r="K5178" i="26"/>
  <c r="K5179" i="26"/>
  <c r="K5180" i="26"/>
  <c r="K5181" i="26"/>
  <c r="K5182" i="26"/>
  <c r="K5183" i="26"/>
  <c r="K5184" i="26"/>
  <c r="K5185" i="26"/>
  <c r="K5186" i="26"/>
  <c r="K5187" i="26"/>
  <c r="K5188" i="26"/>
  <c r="K5189" i="26"/>
  <c r="K5190" i="26"/>
  <c r="K5191" i="26"/>
  <c r="K5192" i="26"/>
  <c r="K5193" i="26"/>
  <c r="K5194" i="26"/>
  <c r="K5195" i="26"/>
  <c r="K5196" i="26"/>
  <c r="K5197" i="26"/>
  <c r="K5198" i="26"/>
  <c r="K5199" i="26"/>
  <c r="K5200" i="26"/>
  <c r="K5201" i="26"/>
  <c r="K5202" i="26"/>
  <c r="K5203" i="26"/>
  <c r="K5204" i="26"/>
  <c r="K5205" i="26"/>
  <c r="K5206" i="26"/>
  <c r="K5207" i="26"/>
  <c r="K5208" i="26"/>
  <c r="K5209" i="26"/>
  <c r="K5210" i="26"/>
  <c r="K5211" i="26"/>
  <c r="K5212" i="26"/>
  <c r="K5213" i="26"/>
  <c r="K5214" i="26"/>
  <c r="K5215" i="26"/>
  <c r="K5216" i="26"/>
  <c r="K5217" i="26"/>
  <c r="K5218" i="26"/>
  <c r="K5219" i="26"/>
  <c r="K5220" i="26"/>
  <c r="K5221" i="26"/>
  <c r="K5222" i="26"/>
  <c r="K5223" i="26"/>
  <c r="K5224" i="26"/>
  <c r="K5225" i="26"/>
  <c r="K5226" i="26"/>
  <c r="K5227" i="26"/>
  <c r="K5228" i="26"/>
  <c r="K5229" i="26"/>
  <c r="K5230" i="26"/>
  <c r="K5231" i="26"/>
  <c r="K5232" i="26"/>
  <c r="K5233" i="26"/>
  <c r="K5234" i="26"/>
  <c r="K5235" i="26"/>
  <c r="K5236" i="26"/>
  <c r="K5237" i="26"/>
  <c r="K5238" i="26"/>
  <c r="K5239" i="26"/>
  <c r="K5240" i="26"/>
  <c r="K5241" i="26"/>
  <c r="K5242" i="26"/>
  <c r="K5243" i="26"/>
  <c r="K5244" i="26"/>
  <c r="K5245" i="26"/>
  <c r="K5246" i="26"/>
  <c r="K5247" i="26"/>
  <c r="K5248" i="26"/>
  <c r="K5249" i="26"/>
  <c r="K5250" i="26"/>
  <c r="K5251" i="26"/>
  <c r="K5252" i="26"/>
  <c r="K5253" i="26"/>
  <c r="K5254" i="26"/>
  <c r="K5255" i="26"/>
  <c r="K5256" i="26"/>
  <c r="K5257" i="26"/>
  <c r="K5258" i="26"/>
  <c r="K5259" i="26"/>
  <c r="K5260" i="26"/>
  <c r="K5261" i="26"/>
  <c r="K5262" i="26"/>
  <c r="K5263" i="26"/>
  <c r="K5264" i="26"/>
  <c r="K5265" i="26"/>
  <c r="K5266" i="26"/>
  <c r="K5267" i="26"/>
  <c r="K5268" i="26"/>
  <c r="K5269" i="26"/>
  <c r="K5270" i="26"/>
  <c r="K5271" i="26"/>
  <c r="K5272" i="26"/>
  <c r="K5273" i="26"/>
  <c r="K5274" i="26"/>
  <c r="K5275" i="26"/>
  <c r="K5276" i="26"/>
  <c r="K5277" i="26"/>
  <c r="K5278" i="26"/>
  <c r="K5279" i="26"/>
  <c r="K5280" i="26"/>
  <c r="K5281" i="26"/>
  <c r="K5282" i="26"/>
  <c r="K5283" i="26"/>
  <c r="K5284" i="26"/>
  <c r="K5285" i="26"/>
  <c r="K5286" i="26"/>
  <c r="K5287" i="26"/>
  <c r="K5288" i="26"/>
  <c r="K5289" i="26"/>
  <c r="K5290" i="26"/>
  <c r="K5291" i="26"/>
  <c r="K5292" i="26"/>
  <c r="K5293" i="26"/>
  <c r="K5294" i="26"/>
  <c r="K5295" i="26"/>
  <c r="K5296" i="26"/>
  <c r="K5297" i="26"/>
  <c r="K5298" i="26"/>
  <c r="K5299" i="26"/>
  <c r="K5300" i="26"/>
  <c r="K5301" i="26"/>
  <c r="K5302" i="26"/>
  <c r="K5303" i="26"/>
  <c r="K5304" i="26"/>
  <c r="K5305" i="26"/>
  <c r="K5306" i="26"/>
  <c r="K5307" i="26"/>
  <c r="K5308" i="26"/>
  <c r="K5309" i="26"/>
  <c r="K5310" i="26"/>
  <c r="K5311" i="26"/>
  <c r="K5312" i="26"/>
  <c r="K5313" i="26"/>
  <c r="K5314" i="26"/>
  <c r="K5315" i="26"/>
  <c r="K5316" i="26"/>
  <c r="K5317" i="26"/>
  <c r="K5318" i="26"/>
  <c r="K5319" i="26"/>
  <c r="K5320" i="26"/>
  <c r="K5321" i="26"/>
  <c r="K5322" i="26"/>
  <c r="K5323" i="26"/>
  <c r="K5324" i="26"/>
  <c r="K5325" i="26"/>
  <c r="K5326" i="26"/>
  <c r="K5327" i="26"/>
  <c r="K5328" i="26"/>
  <c r="K5329" i="26"/>
  <c r="K5330" i="26"/>
  <c r="K5331" i="26"/>
  <c r="K5332" i="26"/>
  <c r="K5333" i="26"/>
  <c r="K5334" i="26"/>
  <c r="K5335" i="26"/>
  <c r="K5336" i="26"/>
  <c r="K5337" i="26"/>
  <c r="K5338" i="26"/>
  <c r="K5339" i="26"/>
  <c r="K5340" i="26"/>
  <c r="K5341" i="26"/>
  <c r="K5342" i="26"/>
  <c r="K5343" i="26"/>
  <c r="K5344" i="26"/>
  <c r="K5345" i="26"/>
  <c r="K5346" i="26"/>
  <c r="K5347" i="26"/>
  <c r="K5348" i="26"/>
  <c r="K5349" i="26"/>
  <c r="K5350" i="26"/>
  <c r="K5351" i="26"/>
  <c r="K5352" i="26"/>
  <c r="K5353" i="26"/>
  <c r="K5354" i="26"/>
  <c r="K5355" i="26"/>
  <c r="K5356" i="26"/>
  <c r="K5357" i="26"/>
  <c r="K5358" i="26"/>
  <c r="K5359" i="26"/>
  <c r="K5360" i="26"/>
  <c r="K5361" i="26"/>
  <c r="K5362" i="26"/>
  <c r="K5363" i="26"/>
  <c r="K5364" i="26"/>
  <c r="K5365" i="26"/>
  <c r="K5366" i="26"/>
  <c r="K5367" i="26"/>
  <c r="K5368" i="26"/>
  <c r="K5369" i="26"/>
  <c r="K5370" i="26"/>
  <c r="K5371" i="26"/>
  <c r="K5372" i="26"/>
  <c r="K5373" i="26"/>
  <c r="K5374" i="26"/>
  <c r="K5375" i="26"/>
  <c r="K5376" i="26"/>
  <c r="K5377" i="26"/>
  <c r="K5378" i="26"/>
  <c r="K5379" i="26"/>
  <c r="K5380" i="26"/>
  <c r="K5381" i="26"/>
  <c r="K5382" i="26"/>
  <c r="K5383" i="26"/>
  <c r="K5384" i="26"/>
  <c r="K5385" i="26"/>
  <c r="K5386" i="26"/>
  <c r="K5387" i="26"/>
  <c r="K5388" i="26"/>
  <c r="K5389" i="26"/>
  <c r="K5390" i="26"/>
  <c r="K5391" i="26"/>
  <c r="K5392" i="26"/>
  <c r="K5393" i="26"/>
  <c r="K5394" i="26"/>
  <c r="K5395" i="26"/>
  <c r="K5396" i="26"/>
  <c r="K5397" i="26"/>
  <c r="K5398" i="26"/>
  <c r="K5399" i="26"/>
  <c r="K5400" i="26"/>
  <c r="K5401" i="26"/>
  <c r="K5402" i="26"/>
  <c r="K5403" i="26"/>
  <c r="K5404" i="26"/>
  <c r="K5405" i="26"/>
  <c r="K5406" i="26"/>
  <c r="K5407" i="26"/>
  <c r="K5408" i="26"/>
  <c r="K5409" i="26"/>
  <c r="K5410" i="26"/>
  <c r="K5411" i="26"/>
  <c r="K5412" i="26"/>
  <c r="K5413" i="26"/>
  <c r="K5414" i="26"/>
  <c r="K5415" i="26"/>
  <c r="K5416" i="26"/>
  <c r="K5417" i="26"/>
  <c r="K5418" i="26"/>
  <c r="K5419" i="26"/>
  <c r="K5420" i="26"/>
  <c r="K5421" i="26"/>
  <c r="K5422" i="26"/>
  <c r="K5423" i="26"/>
  <c r="K5424" i="26"/>
  <c r="K5425" i="26"/>
  <c r="K5426" i="26"/>
  <c r="K5427" i="26"/>
  <c r="K5428" i="26"/>
  <c r="K5429" i="26"/>
  <c r="K5430" i="26"/>
  <c r="K5431" i="26"/>
  <c r="K5432" i="26"/>
  <c r="K5433" i="26"/>
  <c r="K5434" i="26"/>
  <c r="K5435" i="26"/>
  <c r="K5436" i="26"/>
  <c r="K5437" i="26"/>
  <c r="K5438" i="26"/>
  <c r="K5439" i="26"/>
  <c r="K5440" i="26"/>
  <c r="K5441" i="26"/>
  <c r="K5442" i="26"/>
  <c r="K5443" i="26"/>
  <c r="K5444" i="26"/>
  <c r="K5445" i="26"/>
  <c r="K5446" i="26"/>
  <c r="K5447" i="26"/>
  <c r="K5448" i="26"/>
  <c r="K5449" i="26"/>
  <c r="K5450" i="26"/>
  <c r="K5451" i="26"/>
  <c r="K5452" i="26"/>
  <c r="K5453" i="26"/>
  <c r="K5454" i="26"/>
  <c r="K5455" i="26"/>
  <c r="K5456" i="26"/>
  <c r="K5457" i="26"/>
  <c r="K5458" i="26"/>
  <c r="K5459" i="26"/>
  <c r="K5460" i="26"/>
  <c r="K5461" i="26"/>
  <c r="K5462" i="26"/>
  <c r="K5463" i="26"/>
  <c r="K5464" i="26"/>
  <c r="K5465" i="26"/>
  <c r="K5466" i="26"/>
  <c r="K5467" i="26"/>
  <c r="K5468" i="26"/>
  <c r="K5469" i="26"/>
  <c r="K5470" i="26"/>
  <c r="K5471" i="26"/>
  <c r="K5472" i="26"/>
  <c r="K5473" i="26"/>
  <c r="K5474" i="26"/>
  <c r="K5475" i="26"/>
  <c r="K5476" i="26"/>
  <c r="K5477" i="26"/>
  <c r="K5478" i="26"/>
  <c r="K5479" i="26"/>
  <c r="K5480" i="26"/>
  <c r="K5481" i="26"/>
  <c r="K5482" i="26"/>
  <c r="K5483" i="26"/>
  <c r="K5484" i="26"/>
  <c r="K5485" i="26"/>
  <c r="K5486" i="26"/>
  <c r="K5487" i="26"/>
  <c r="K5488" i="26"/>
  <c r="K5489" i="26"/>
  <c r="K5490" i="26"/>
  <c r="K5491" i="26"/>
  <c r="K5492" i="26"/>
  <c r="K5493" i="26"/>
  <c r="K5494" i="26"/>
  <c r="K5495" i="26"/>
  <c r="K5496" i="26"/>
  <c r="K5497" i="26"/>
  <c r="K5498" i="26"/>
  <c r="K5499" i="26"/>
  <c r="K5500" i="26"/>
  <c r="K5501" i="26"/>
  <c r="K5502" i="26"/>
  <c r="K5503" i="26"/>
  <c r="K5504" i="26"/>
  <c r="K5505" i="26"/>
  <c r="K5506" i="26"/>
  <c r="K5507" i="26"/>
  <c r="K5508" i="26"/>
  <c r="K5509" i="26"/>
  <c r="K5510" i="26"/>
  <c r="K5511" i="26"/>
  <c r="K5512" i="26"/>
  <c r="K5513" i="26"/>
  <c r="K5514" i="26"/>
  <c r="K5515" i="26"/>
  <c r="K5516" i="26"/>
  <c r="K5517" i="26"/>
  <c r="K5518" i="26"/>
  <c r="K5519" i="26"/>
  <c r="K5520" i="26"/>
  <c r="K5521" i="26"/>
  <c r="K5522" i="26"/>
  <c r="K5523" i="26"/>
  <c r="K5524" i="26"/>
  <c r="K5525" i="26"/>
  <c r="K5526" i="26"/>
  <c r="K5527" i="26"/>
  <c r="K5528" i="26"/>
  <c r="K5529" i="26"/>
  <c r="K5530" i="26"/>
  <c r="K5531" i="26"/>
  <c r="K5532" i="26"/>
  <c r="K5533" i="26"/>
  <c r="K5534" i="26"/>
  <c r="K5535" i="26"/>
  <c r="K5536" i="26"/>
  <c r="K5537" i="26"/>
  <c r="K5538" i="26"/>
  <c r="K5539" i="26"/>
  <c r="K5540" i="26"/>
  <c r="K5541" i="26"/>
  <c r="K5542" i="26"/>
  <c r="K5543" i="26"/>
  <c r="K5544" i="26"/>
  <c r="K5545" i="26"/>
  <c r="K5546" i="26"/>
  <c r="K5547" i="26"/>
  <c r="K5548" i="26"/>
  <c r="K5549" i="26"/>
  <c r="K5550" i="26"/>
  <c r="K5551" i="26"/>
  <c r="K5552" i="26"/>
  <c r="K5553" i="26"/>
  <c r="K5554" i="26"/>
  <c r="K5555" i="26"/>
  <c r="K5556" i="26"/>
  <c r="K5557" i="26"/>
  <c r="K5558" i="26"/>
  <c r="K5559" i="26"/>
  <c r="K5560" i="26"/>
  <c r="K5561" i="26"/>
  <c r="K5562" i="26"/>
  <c r="K5563" i="26"/>
  <c r="K5564" i="26"/>
  <c r="K5565" i="26"/>
  <c r="K5566" i="26"/>
  <c r="K5567" i="26"/>
  <c r="K5568" i="26"/>
  <c r="K5569" i="26"/>
  <c r="K5570" i="26"/>
  <c r="K5571" i="26"/>
  <c r="K5572" i="26"/>
  <c r="K5573" i="26"/>
  <c r="K5574" i="26"/>
  <c r="K5575" i="26"/>
  <c r="K5576" i="26"/>
  <c r="K5577" i="26"/>
  <c r="K5578" i="26"/>
  <c r="K5579" i="26"/>
  <c r="K5580" i="26"/>
  <c r="K5581" i="26"/>
  <c r="K5582" i="26"/>
  <c r="K5583" i="26"/>
  <c r="K5584" i="26"/>
  <c r="K5585" i="26"/>
  <c r="K5586" i="26"/>
  <c r="K5587" i="26"/>
  <c r="K5588" i="26"/>
  <c r="K5589" i="26"/>
  <c r="K5590" i="26"/>
  <c r="K5591" i="26"/>
  <c r="K5592" i="26"/>
  <c r="K5593" i="26"/>
  <c r="K5594" i="26"/>
  <c r="K5595" i="26"/>
  <c r="K5596" i="26"/>
  <c r="K5597" i="26"/>
  <c r="K5598" i="26"/>
  <c r="K5599" i="26"/>
  <c r="K5600" i="26"/>
  <c r="K5601" i="26"/>
  <c r="K5602" i="26"/>
  <c r="K5603" i="26"/>
  <c r="K5604" i="26"/>
  <c r="K5605" i="26"/>
  <c r="K5606" i="26"/>
  <c r="K5607" i="26"/>
  <c r="K5608" i="26"/>
  <c r="K5609" i="26"/>
  <c r="K5610" i="26"/>
  <c r="K5611" i="26"/>
  <c r="K5612" i="26"/>
  <c r="K5613" i="26"/>
  <c r="K5614" i="26"/>
  <c r="K5615" i="26"/>
  <c r="K5616" i="26"/>
  <c r="K5617" i="26"/>
  <c r="K5618" i="26"/>
  <c r="K5619" i="26"/>
  <c r="K5620" i="26"/>
  <c r="K5621" i="26"/>
  <c r="K5622" i="26"/>
  <c r="K5623" i="26"/>
  <c r="K5624" i="26"/>
  <c r="K5625" i="26"/>
  <c r="K5626" i="26"/>
  <c r="K5627" i="26"/>
  <c r="K5628" i="26"/>
  <c r="K5629" i="26"/>
  <c r="K5630" i="26"/>
  <c r="K5631" i="26"/>
  <c r="K5632" i="26"/>
  <c r="K5633" i="26"/>
  <c r="K5634" i="26"/>
  <c r="K5635" i="26"/>
  <c r="K5636" i="26"/>
  <c r="K5637" i="26"/>
  <c r="K5638" i="26"/>
  <c r="K5639" i="26"/>
  <c r="K5640" i="26"/>
  <c r="K5641" i="26"/>
  <c r="K5642" i="26"/>
  <c r="K5643" i="26"/>
  <c r="K5644" i="26"/>
  <c r="K5645" i="26"/>
  <c r="K5646" i="26"/>
  <c r="K5647" i="26"/>
  <c r="K5648" i="26"/>
  <c r="K5649" i="26"/>
  <c r="K5650" i="26"/>
  <c r="K5651" i="26"/>
  <c r="K5652" i="26"/>
  <c r="K5653" i="26"/>
  <c r="K5654" i="26"/>
  <c r="K5655" i="26"/>
  <c r="K5656" i="26"/>
  <c r="K5657" i="26"/>
  <c r="K5658" i="26"/>
  <c r="K5659" i="26"/>
  <c r="K5660" i="26"/>
  <c r="K5661" i="26"/>
  <c r="K5662" i="26"/>
  <c r="K5663" i="26"/>
  <c r="K5664" i="26"/>
  <c r="K5665" i="26"/>
  <c r="K5666" i="26"/>
  <c r="K5667" i="26"/>
  <c r="K5668" i="26"/>
  <c r="K5669" i="26"/>
  <c r="K5670" i="26"/>
  <c r="K5671" i="26"/>
  <c r="K5672" i="26"/>
  <c r="K5673" i="26"/>
  <c r="K5674" i="26"/>
  <c r="K5675" i="26"/>
  <c r="K5676" i="26"/>
  <c r="K5677" i="26"/>
  <c r="K5678" i="26"/>
  <c r="K5679" i="26"/>
  <c r="K5680" i="26"/>
  <c r="K5681" i="26"/>
  <c r="K5682" i="26"/>
  <c r="K5683" i="26"/>
  <c r="K5684" i="26"/>
  <c r="K5685" i="26"/>
  <c r="K5686" i="26"/>
  <c r="K5687" i="26"/>
  <c r="K5688" i="26"/>
  <c r="K5689" i="26"/>
  <c r="K5690" i="26"/>
  <c r="K5691" i="26"/>
  <c r="K5692" i="26"/>
  <c r="K5693" i="26"/>
  <c r="K5694" i="26"/>
  <c r="K5695" i="26"/>
  <c r="K5696" i="26"/>
  <c r="K5697" i="26"/>
  <c r="K5698" i="26"/>
  <c r="K5699" i="26"/>
  <c r="K5700" i="26"/>
  <c r="K5701" i="26"/>
  <c r="K5702" i="26"/>
  <c r="K5703" i="26"/>
  <c r="K5704" i="26"/>
  <c r="K5705" i="26"/>
  <c r="K5706" i="26"/>
  <c r="K5707" i="26"/>
  <c r="K5708" i="26"/>
  <c r="K5709" i="26"/>
  <c r="K5710" i="26"/>
  <c r="K5711" i="26"/>
  <c r="K5712" i="26"/>
  <c r="K5713" i="26"/>
  <c r="K5714" i="26"/>
  <c r="K5715" i="26"/>
  <c r="K5716" i="26"/>
  <c r="K5717" i="26"/>
  <c r="K5718" i="26"/>
  <c r="K5719" i="26"/>
  <c r="K5720" i="26"/>
  <c r="K5721" i="26"/>
  <c r="K5722" i="26"/>
  <c r="K5723" i="26"/>
  <c r="K5724" i="26"/>
  <c r="K5725" i="26"/>
  <c r="K5726" i="26"/>
  <c r="K5727" i="26"/>
  <c r="K5728" i="26"/>
  <c r="K5729" i="26"/>
  <c r="K5730" i="26"/>
  <c r="K5731" i="26"/>
  <c r="K5732" i="26"/>
  <c r="K5733" i="26"/>
  <c r="K5734" i="26"/>
  <c r="K5735" i="26"/>
  <c r="K5736" i="26"/>
  <c r="K5737" i="26"/>
  <c r="K5738" i="26"/>
  <c r="K5739" i="26"/>
  <c r="K5740" i="26"/>
  <c r="K5741" i="26"/>
  <c r="K5742" i="26"/>
  <c r="K5743" i="26"/>
  <c r="K5744" i="26"/>
  <c r="K5745" i="26"/>
  <c r="K5746" i="26"/>
  <c r="K5747" i="26"/>
  <c r="K5748" i="26"/>
  <c r="K5749" i="26"/>
  <c r="K5750" i="26"/>
  <c r="K5751" i="26"/>
  <c r="K5752" i="26"/>
  <c r="K5753" i="26"/>
  <c r="K5754" i="26"/>
  <c r="K5755" i="26"/>
  <c r="K5756" i="26"/>
  <c r="K5757" i="26"/>
  <c r="K5758" i="26"/>
  <c r="K5759" i="26"/>
  <c r="K5760" i="26"/>
  <c r="K5761" i="26"/>
  <c r="K5762" i="26"/>
  <c r="K5763" i="26"/>
  <c r="K5764" i="26"/>
  <c r="K5765" i="26"/>
  <c r="K5766" i="26"/>
  <c r="K5767" i="26"/>
  <c r="K5768" i="26"/>
  <c r="K5769" i="26"/>
  <c r="K5770" i="26"/>
  <c r="K5771" i="26"/>
  <c r="K5772" i="26"/>
  <c r="K5773" i="26"/>
  <c r="K5774" i="26"/>
  <c r="K5775" i="26"/>
  <c r="K5776" i="26"/>
  <c r="K5777" i="26"/>
  <c r="K5778" i="26"/>
  <c r="K5779" i="26"/>
  <c r="K5780" i="26"/>
  <c r="K5781" i="26"/>
  <c r="K5782" i="26"/>
  <c r="K5783" i="26"/>
  <c r="K5784" i="26"/>
  <c r="K5785" i="26"/>
  <c r="K5786" i="26"/>
  <c r="K5787" i="26"/>
  <c r="K5788" i="26"/>
  <c r="K5789" i="26"/>
  <c r="K5790" i="26"/>
  <c r="K5791" i="26"/>
  <c r="K5792" i="26"/>
  <c r="K5793" i="26"/>
  <c r="K5794" i="26"/>
  <c r="K5795" i="26"/>
  <c r="K5796" i="26"/>
  <c r="K5797" i="26"/>
  <c r="K5798" i="26"/>
  <c r="K5799" i="26"/>
  <c r="K5800" i="26"/>
  <c r="K5801" i="26"/>
  <c r="K5802" i="26"/>
  <c r="K5803" i="26"/>
  <c r="K5804" i="26"/>
  <c r="K5805" i="26"/>
  <c r="K5806" i="26"/>
  <c r="K5807" i="26"/>
  <c r="K5808" i="26"/>
  <c r="K5809" i="26"/>
  <c r="K5810" i="26"/>
  <c r="K5811" i="26"/>
  <c r="K5812" i="26"/>
  <c r="K5813" i="26"/>
  <c r="K5814" i="26"/>
  <c r="K5815" i="26"/>
  <c r="K5816" i="26"/>
  <c r="K5817" i="26"/>
  <c r="K5818" i="26"/>
  <c r="K5819" i="26"/>
  <c r="K5820" i="26"/>
  <c r="K5821" i="26"/>
  <c r="K5822" i="26"/>
  <c r="K5823" i="26"/>
  <c r="K5824" i="26"/>
  <c r="K5825" i="26"/>
  <c r="K5826" i="26"/>
  <c r="K5827" i="26"/>
  <c r="K5828" i="26"/>
  <c r="K5829" i="26"/>
  <c r="K5830" i="26"/>
  <c r="K5831" i="26"/>
  <c r="K5832" i="26"/>
  <c r="K5833" i="26"/>
  <c r="K5834" i="26"/>
  <c r="K5835" i="26"/>
  <c r="K5836" i="26"/>
  <c r="K5837" i="26"/>
  <c r="K5838" i="26"/>
  <c r="K5839" i="26"/>
  <c r="K5840" i="26"/>
  <c r="K5841" i="26"/>
  <c r="K5842" i="26"/>
  <c r="K5843" i="26"/>
  <c r="K5844" i="26"/>
  <c r="K5845" i="26"/>
  <c r="K5846" i="26"/>
  <c r="K5847" i="26"/>
  <c r="K5848" i="26"/>
  <c r="K5849" i="26"/>
  <c r="K5850" i="26"/>
  <c r="K5851" i="26"/>
  <c r="K5852" i="26"/>
  <c r="K5853" i="26"/>
  <c r="K5854" i="26"/>
  <c r="K5855" i="26"/>
  <c r="K5856" i="26"/>
  <c r="K5857" i="26"/>
  <c r="K5858" i="26"/>
  <c r="K5859" i="26"/>
  <c r="K5860" i="26"/>
  <c r="K5861" i="26"/>
  <c r="K5862" i="26"/>
  <c r="K5863" i="26"/>
  <c r="K5864" i="26"/>
  <c r="K5865" i="26"/>
  <c r="K5866" i="26"/>
  <c r="K5867" i="26"/>
  <c r="K5868" i="26"/>
  <c r="K5869" i="26"/>
  <c r="K5870" i="26"/>
  <c r="K5871" i="26"/>
  <c r="K5872" i="26"/>
  <c r="K5873" i="26"/>
  <c r="K5874" i="26"/>
  <c r="K5875" i="26"/>
  <c r="K5876" i="26"/>
  <c r="K5877" i="26"/>
  <c r="K5878" i="26"/>
  <c r="K5879" i="26"/>
  <c r="K5880" i="26"/>
  <c r="K5881" i="26"/>
  <c r="K5882" i="26"/>
  <c r="K5883" i="26"/>
  <c r="K5884" i="26"/>
  <c r="K5885" i="26"/>
  <c r="K5886" i="26"/>
  <c r="K5887" i="26"/>
  <c r="K5888" i="26"/>
  <c r="K5889" i="26"/>
  <c r="K5890" i="26"/>
  <c r="K5891" i="26"/>
  <c r="K5892" i="26"/>
  <c r="K5893" i="26"/>
  <c r="K5894" i="26"/>
  <c r="K5895" i="26"/>
  <c r="K5896" i="26"/>
  <c r="K5897" i="26"/>
  <c r="K5898" i="26"/>
  <c r="K5899" i="26"/>
  <c r="K5900" i="26"/>
  <c r="K5901" i="26"/>
  <c r="K5902" i="26"/>
  <c r="K5903" i="26"/>
  <c r="K5904" i="26"/>
  <c r="K5905" i="26"/>
  <c r="K5906" i="26"/>
  <c r="K5907" i="26"/>
  <c r="K5908" i="26"/>
  <c r="K5909" i="26"/>
  <c r="K5910" i="26"/>
  <c r="K5911" i="26"/>
  <c r="K5912" i="26"/>
  <c r="K5913" i="26"/>
  <c r="K5914" i="26"/>
  <c r="K5915" i="26"/>
  <c r="K5916" i="26"/>
  <c r="K5917" i="26"/>
  <c r="K5918" i="26"/>
  <c r="K5919" i="26"/>
  <c r="K5920" i="26"/>
  <c r="K5921" i="26"/>
  <c r="K5922" i="26"/>
  <c r="K5923" i="26"/>
  <c r="K5924" i="26"/>
  <c r="K5925" i="26"/>
  <c r="K5926" i="26"/>
  <c r="K5927" i="26"/>
  <c r="K5928" i="26"/>
  <c r="K5929" i="26"/>
  <c r="K5930" i="26"/>
  <c r="K5931" i="26"/>
  <c r="K5932" i="26"/>
  <c r="K5933" i="26"/>
  <c r="K5934" i="26"/>
  <c r="K5935" i="26"/>
  <c r="K5936" i="26"/>
  <c r="K5937" i="26"/>
  <c r="K5938" i="26"/>
  <c r="K5939" i="26"/>
  <c r="K5940" i="26"/>
  <c r="K5941" i="26"/>
  <c r="K5942" i="26"/>
  <c r="K5943" i="26"/>
  <c r="K5944" i="26"/>
  <c r="K5945" i="26"/>
  <c r="K5946" i="26"/>
  <c r="K5947" i="26"/>
  <c r="K5948" i="26"/>
  <c r="K5949" i="26"/>
  <c r="K5950" i="26"/>
  <c r="K5951" i="26"/>
  <c r="K5952" i="26"/>
  <c r="K5953" i="26"/>
  <c r="K5954" i="26"/>
  <c r="K5955" i="26"/>
  <c r="K5956" i="26"/>
  <c r="K5957" i="26"/>
  <c r="K5958" i="26"/>
  <c r="K5959" i="26"/>
  <c r="K5960" i="26"/>
  <c r="K5961" i="26"/>
  <c r="K5962" i="26"/>
  <c r="K5963" i="26"/>
  <c r="K5964" i="26"/>
  <c r="K5965" i="26"/>
  <c r="K5966" i="26"/>
  <c r="K5967" i="26"/>
  <c r="K5968" i="26"/>
  <c r="K5969" i="26"/>
  <c r="K5970" i="26"/>
  <c r="K5971" i="26"/>
  <c r="K5972" i="26"/>
  <c r="K5973" i="26"/>
  <c r="K5974" i="26"/>
  <c r="K5975" i="26"/>
  <c r="K5976" i="26"/>
  <c r="K5977" i="26"/>
  <c r="K5978" i="26"/>
  <c r="K5979" i="26"/>
  <c r="K5980" i="26"/>
  <c r="K5981" i="26"/>
  <c r="K5982" i="26"/>
  <c r="K5983" i="26"/>
  <c r="K5984" i="26"/>
  <c r="K5985" i="26"/>
  <c r="K5986" i="26"/>
  <c r="K5987" i="26"/>
  <c r="K5988" i="26"/>
  <c r="K5989" i="26"/>
  <c r="K5990" i="26"/>
  <c r="K5991" i="26"/>
  <c r="K5992" i="26"/>
  <c r="K5993" i="26"/>
  <c r="K5994" i="26"/>
  <c r="K5995" i="26"/>
  <c r="K5996" i="26"/>
  <c r="K5997" i="26"/>
  <c r="K5998" i="26"/>
  <c r="K5999" i="26"/>
  <c r="K6000" i="26"/>
  <c r="K6001" i="26"/>
  <c r="K6002" i="26"/>
  <c r="K6003" i="26"/>
  <c r="K6004" i="26"/>
  <c r="K6005" i="26"/>
  <c r="K6006" i="26"/>
  <c r="K6007" i="26"/>
  <c r="K6008" i="26"/>
  <c r="K6009" i="26"/>
  <c r="K9" i="26"/>
  <c r="V9" i="19"/>
  <c r="I10" i="17"/>
  <c r="W10" i="19" s="1"/>
  <c r="I11" i="17"/>
  <c r="W11" i="19" s="1"/>
  <c r="I12" i="17"/>
  <c r="W12" i="19" s="1"/>
  <c r="I13" i="17"/>
  <c r="W13" i="19" s="1"/>
  <c r="I14" i="17"/>
  <c r="W14" i="19" s="1"/>
  <c r="I15" i="17"/>
  <c r="W15" i="19" s="1"/>
  <c r="I16" i="17"/>
  <c r="W16" i="19" s="1"/>
  <c r="I17" i="17"/>
  <c r="W17" i="19" s="1"/>
  <c r="I18" i="17"/>
  <c r="W18" i="19" s="1"/>
  <c r="I19" i="17"/>
  <c r="W19" i="19" s="1"/>
  <c r="I20" i="17"/>
  <c r="W20" i="19" s="1"/>
  <c r="I21" i="17"/>
  <c r="W21" i="19" s="1"/>
  <c r="I22" i="17"/>
  <c r="W22" i="19" s="1"/>
  <c r="I23" i="17"/>
  <c r="W23" i="19" s="1"/>
  <c r="I24" i="17"/>
  <c r="W24" i="19" s="1"/>
  <c r="I25" i="17"/>
  <c r="W25" i="19" s="1"/>
  <c r="I26" i="17"/>
  <c r="W26" i="19" s="1"/>
  <c r="I27" i="17"/>
  <c r="W27" i="19" s="1"/>
  <c r="I28" i="17"/>
  <c r="W28" i="19" s="1"/>
  <c r="I29" i="17"/>
  <c r="W29" i="19" s="1"/>
  <c r="I30" i="17"/>
  <c r="W30" i="19" s="1"/>
  <c r="I31" i="17"/>
  <c r="W31" i="19" s="1"/>
  <c r="I32" i="17"/>
  <c r="W32" i="19" s="1"/>
  <c r="I33" i="17"/>
  <c r="W33" i="19" s="1"/>
  <c r="I34" i="17"/>
  <c r="W34" i="19" s="1"/>
  <c r="I35" i="17"/>
  <c r="W35" i="19" s="1"/>
  <c r="I36" i="17"/>
  <c r="W36" i="19" s="1"/>
  <c r="I37" i="17"/>
  <c r="W37" i="19" s="1"/>
  <c r="I38" i="17"/>
  <c r="W38" i="19" s="1"/>
  <c r="I39" i="17"/>
  <c r="W39" i="19" s="1"/>
  <c r="I40" i="17"/>
  <c r="W40" i="19" s="1"/>
  <c r="I41" i="17"/>
  <c r="W41" i="19" s="1"/>
  <c r="I42" i="17"/>
  <c r="W42" i="19" s="1"/>
  <c r="I43" i="17"/>
  <c r="W43" i="19" s="1"/>
  <c r="I44" i="17"/>
  <c r="W44" i="19" s="1"/>
  <c r="I45" i="17"/>
  <c r="W45" i="19" s="1"/>
  <c r="I46" i="17"/>
  <c r="W46" i="19" s="1"/>
  <c r="I47" i="17"/>
  <c r="W47" i="19" s="1"/>
  <c r="I48" i="17"/>
  <c r="W48" i="19" s="1"/>
  <c r="I49" i="17"/>
  <c r="W49" i="19" s="1"/>
  <c r="I50" i="17"/>
  <c r="W50" i="19" s="1"/>
  <c r="I51" i="17"/>
  <c r="W51" i="19" s="1"/>
  <c r="I52" i="17"/>
  <c r="W52" i="19" s="1"/>
  <c r="I53" i="17"/>
  <c r="W53" i="19" s="1"/>
  <c r="I54" i="17"/>
  <c r="W54" i="19" s="1"/>
  <c r="I55" i="17"/>
  <c r="W55" i="19" s="1"/>
  <c r="I56" i="17"/>
  <c r="W56" i="19" s="1"/>
  <c r="I57" i="17"/>
  <c r="W57" i="19" s="1"/>
  <c r="I58" i="17"/>
  <c r="W58" i="19" s="1"/>
  <c r="I59" i="17"/>
  <c r="W59" i="19" s="1"/>
  <c r="I60" i="17"/>
  <c r="W60" i="19" s="1"/>
  <c r="I61" i="17"/>
  <c r="W61" i="19" s="1"/>
  <c r="I62" i="17"/>
  <c r="W62" i="19" s="1"/>
  <c r="I63" i="17"/>
  <c r="W63" i="19" s="1"/>
  <c r="I64" i="17"/>
  <c r="W64" i="19" s="1"/>
  <c r="I65" i="17"/>
  <c r="W65" i="19" s="1"/>
  <c r="I66" i="17"/>
  <c r="W66" i="19" s="1"/>
  <c r="I67" i="17"/>
  <c r="W67" i="19" s="1"/>
  <c r="I68" i="17"/>
  <c r="W68" i="19" s="1"/>
  <c r="I69" i="17"/>
  <c r="W69" i="19" s="1"/>
  <c r="I70" i="17"/>
  <c r="W70" i="19" s="1"/>
  <c r="I71" i="17"/>
  <c r="W71" i="19" s="1"/>
  <c r="I72" i="17"/>
  <c r="W72" i="19" s="1"/>
  <c r="I73" i="17"/>
  <c r="W73" i="19" s="1"/>
  <c r="I74" i="17"/>
  <c r="W74" i="19" s="1"/>
  <c r="I75" i="17"/>
  <c r="W75" i="19" s="1"/>
  <c r="I76" i="17"/>
  <c r="W76" i="19" s="1"/>
  <c r="I77" i="17"/>
  <c r="W77" i="19" s="1"/>
  <c r="I78" i="17"/>
  <c r="W78" i="19" s="1"/>
  <c r="I79" i="17"/>
  <c r="W79" i="19" s="1"/>
  <c r="I80" i="17"/>
  <c r="W80" i="19" s="1"/>
  <c r="I81" i="17"/>
  <c r="W81" i="19" s="1"/>
  <c r="I82" i="17"/>
  <c r="W82" i="19" s="1"/>
  <c r="I83" i="17"/>
  <c r="W83" i="19" s="1"/>
  <c r="I84" i="17"/>
  <c r="W84" i="19" s="1"/>
  <c r="I85" i="17"/>
  <c r="W85" i="19" s="1"/>
  <c r="I86" i="17"/>
  <c r="W86" i="19" s="1"/>
  <c r="I87" i="17"/>
  <c r="W87" i="19" s="1"/>
  <c r="I88" i="17"/>
  <c r="W88" i="19" s="1"/>
  <c r="I89" i="17"/>
  <c r="W89" i="19" s="1"/>
  <c r="I90" i="17"/>
  <c r="W90" i="19" s="1"/>
  <c r="I91" i="17"/>
  <c r="W91" i="19" s="1"/>
  <c r="I92" i="17"/>
  <c r="W92" i="19" s="1"/>
  <c r="I93" i="17"/>
  <c r="W93" i="19" s="1"/>
  <c r="I94" i="17"/>
  <c r="W94" i="19" s="1"/>
  <c r="I95" i="17"/>
  <c r="W95" i="19" s="1"/>
  <c r="I96" i="17"/>
  <c r="W96" i="19" s="1"/>
  <c r="I97" i="17"/>
  <c r="W97" i="19" s="1"/>
  <c r="I98" i="17"/>
  <c r="W98" i="19" s="1"/>
  <c r="I99" i="17"/>
  <c r="W99" i="19" s="1"/>
  <c r="I100" i="17"/>
  <c r="W100" i="19" s="1"/>
  <c r="I101" i="17"/>
  <c r="W101" i="19" s="1"/>
  <c r="I102" i="17"/>
  <c r="W102" i="19" s="1"/>
  <c r="I103" i="17"/>
  <c r="W103" i="19" s="1"/>
  <c r="I104" i="17"/>
  <c r="W104" i="19" s="1"/>
  <c r="I105" i="17"/>
  <c r="W105" i="19" s="1"/>
  <c r="I106" i="17"/>
  <c r="W106" i="19" s="1"/>
  <c r="I107" i="17"/>
  <c r="W107" i="19" s="1"/>
  <c r="I108" i="17"/>
  <c r="W108" i="19" s="1"/>
  <c r="I109" i="17"/>
  <c r="W109" i="19" s="1"/>
  <c r="I110" i="17"/>
  <c r="W110" i="19" s="1"/>
  <c r="I111" i="17"/>
  <c r="W111" i="19" s="1"/>
  <c r="I112" i="17"/>
  <c r="W112" i="19" s="1"/>
  <c r="I113" i="17"/>
  <c r="W113" i="19" s="1"/>
  <c r="I114" i="17"/>
  <c r="W114" i="19" s="1"/>
  <c r="I115" i="17"/>
  <c r="W115" i="19" s="1"/>
  <c r="I116" i="17"/>
  <c r="W116" i="19" s="1"/>
  <c r="I117" i="17"/>
  <c r="W117" i="19" s="1"/>
  <c r="I118" i="17"/>
  <c r="W118" i="19" s="1"/>
  <c r="I119" i="17"/>
  <c r="W119" i="19" s="1"/>
  <c r="I120" i="17"/>
  <c r="W120" i="19" s="1"/>
  <c r="I121" i="17"/>
  <c r="W121" i="19" s="1"/>
  <c r="I122" i="17"/>
  <c r="W122" i="19" s="1"/>
  <c r="I123" i="17"/>
  <c r="W123" i="19" s="1"/>
  <c r="I124" i="17"/>
  <c r="W124" i="19" s="1"/>
  <c r="I125" i="17"/>
  <c r="W125" i="19" s="1"/>
  <c r="I126" i="17"/>
  <c r="W126" i="19" s="1"/>
  <c r="I127" i="17"/>
  <c r="W127" i="19" s="1"/>
  <c r="I128" i="17"/>
  <c r="W128" i="19" s="1"/>
  <c r="I129" i="17"/>
  <c r="W129" i="19" s="1"/>
  <c r="I130" i="17"/>
  <c r="W130" i="19" s="1"/>
  <c r="I131" i="17"/>
  <c r="W131" i="19" s="1"/>
  <c r="I132" i="17"/>
  <c r="W132" i="19" s="1"/>
  <c r="I133" i="17"/>
  <c r="W133" i="19" s="1"/>
  <c r="I134" i="17"/>
  <c r="W134" i="19" s="1"/>
  <c r="I135" i="17"/>
  <c r="W135" i="19" s="1"/>
  <c r="I136" i="17"/>
  <c r="W136" i="19" s="1"/>
  <c r="I137" i="17"/>
  <c r="W137" i="19" s="1"/>
  <c r="I138" i="17"/>
  <c r="W138" i="19" s="1"/>
  <c r="I139" i="17"/>
  <c r="W139" i="19" s="1"/>
  <c r="I140" i="17"/>
  <c r="W140" i="19" s="1"/>
  <c r="I141" i="17"/>
  <c r="W141" i="19" s="1"/>
  <c r="I142" i="17"/>
  <c r="W142" i="19" s="1"/>
  <c r="I143" i="17"/>
  <c r="W143" i="19" s="1"/>
  <c r="I144" i="17"/>
  <c r="W144" i="19" s="1"/>
  <c r="I145" i="17"/>
  <c r="W145" i="19" s="1"/>
  <c r="I146" i="17"/>
  <c r="W146" i="19" s="1"/>
  <c r="I147" i="17"/>
  <c r="W147" i="19" s="1"/>
  <c r="I148" i="17"/>
  <c r="W148" i="19" s="1"/>
  <c r="I149" i="17"/>
  <c r="W149" i="19" s="1"/>
  <c r="I150" i="17"/>
  <c r="W150" i="19" s="1"/>
  <c r="I151" i="17"/>
  <c r="W151" i="19" s="1"/>
  <c r="I152" i="17"/>
  <c r="W152" i="19" s="1"/>
  <c r="I153" i="17"/>
  <c r="W153" i="19" s="1"/>
  <c r="I154" i="17"/>
  <c r="W154" i="19" s="1"/>
  <c r="I155" i="17"/>
  <c r="W155" i="19" s="1"/>
  <c r="I156" i="17"/>
  <c r="W156" i="19" s="1"/>
  <c r="I157" i="17"/>
  <c r="W157" i="19" s="1"/>
  <c r="I158" i="17"/>
  <c r="W158" i="19" s="1"/>
  <c r="I159" i="17"/>
  <c r="W159" i="19" s="1"/>
  <c r="I160" i="17"/>
  <c r="W160" i="19" s="1"/>
  <c r="I161" i="17"/>
  <c r="W161" i="19" s="1"/>
  <c r="I162" i="17"/>
  <c r="W162" i="19" s="1"/>
  <c r="I163" i="17"/>
  <c r="W163" i="19" s="1"/>
  <c r="I164" i="17"/>
  <c r="W164" i="19" s="1"/>
  <c r="I165" i="17"/>
  <c r="W165" i="19" s="1"/>
  <c r="I166" i="17"/>
  <c r="W166" i="19" s="1"/>
  <c r="I167" i="17"/>
  <c r="W167" i="19" s="1"/>
  <c r="I168" i="17"/>
  <c r="W168" i="19" s="1"/>
  <c r="I169" i="17"/>
  <c r="W169" i="19" s="1"/>
  <c r="I170" i="17"/>
  <c r="W170" i="19" s="1"/>
  <c r="I171" i="17"/>
  <c r="W171" i="19" s="1"/>
  <c r="I172" i="17"/>
  <c r="W172" i="19" s="1"/>
  <c r="I173" i="17"/>
  <c r="W173" i="19" s="1"/>
  <c r="I174" i="17"/>
  <c r="W174" i="19" s="1"/>
  <c r="I175" i="17"/>
  <c r="W175" i="19" s="1"/>
  <c r="I176" i="17"/>
  <c r="W176" i="19" s="1"/>
  <c r="I177" i="17"/>
  <c r="W177" i="19" s="1"/>
  <c r="I178" i="17"/>
  <c r="W178" i="19" s="1"/>
  <c r="I179" i="17"/>
  <c r="W179" i="19" s="1"/>
  <c r="I180" i="17"/>
  <c r="W180" i="19" s="1"/>
  <c r="I181" i="17"/>
  <c r="W181" i="19" s="1"/>
  <c r="I182" i="17"/>
  <c r="W182" i="19" s="1"/>
  <c r="I183" i="17"/>
  <c r="W183" i="19" s="1"/>
  <c r="I184" i="17"/>
  <c r="W184" i="19" s="1"/>
  <c r="I185" i="17"/>
  <c r="W185" i="19" s="1"/>
  <c r="I186" i="17"/>
  <c r="W186" i="19" s="1"/>
  <c r="I187" i="17"/>
  <c r="W187" i="19" s="1"/>
  <c r="I188" i="17"/>
  <c r="W188" i="19" s="1"/>
  <c r="I189" i="17"/>
  <c r="W189" i="19" s="1"/>
  <c r="I190" i="17"/>
  <c r="W190" i="19" s="1"/>
  <c r="I191" i="17"/>
  <c r="W191" i="19" s="1"/>
  <c r="I192" i="17"/>
  <c r="W192" i="19" s="1"/>
  <c r="I193" i="17"/>
  <c r="W193" i="19" s="1"/>
  <c r="I194" i="17"/>
  <c r="W194" i="19" s="1"/>
  <c r="I195" i="17"/>
  <c r="W195" i="19" s="1"/>
  <c r="I196" i="17"/>
  <c r="W196" i="19" s="1"/>
  <c r="I197" i="17"/>
  <c r="W197" i="19" s="1"/>
  <c r="I198" i="17"/>
  <c r="W198" i="19" s="1"/>
  <c r="I199" i="17"/>
  <c r="W199" i="19" s="1"/>
  <c r="I200" i="17"/>
  <c r="W200" i="19" s="1"/>
  <c r="I201" i="17"/>
  <c r="W201" i="19" s="1"/>
  <c r="I202" i="17"/>
  <c r="W202" i="19" s="1"/>
  <c r="I203" i="17"/>
  <c r="W203" i="19" s="1"/>
  <c r="I204" i="17"/>
  <c r="W204" i="19" s="1"/>
  <c r="I205" i="17"/>
  <c r="W205" i="19" s="1"/>
  <c r="I206" i="17"/>
  <c r="W206" i="19" s="1"/>
  <c r="I207" i="17"/>
  <c r="W207" i="19" s="1"/>
  <c r="I208" i="17"/>
  <c r="W208" i="19" s="1"/>
  <c r="I209" i="17"/>
  <c r="W209" i="19" s="1"/>
  <c r="I210" i="17"/>
  <c r="W210" i="19" s="1"/>
  <c r="I211" i="17"/>
  <c r="W211" i="19" s="1"/>
  <c r="I212" i="17"/>
  <c r="W212" i="19" s="1"/>
  <c r="I213" i="17"/>
  <c r="W213" i="19" s="1"/>
  <c r="I214" i="17"/>
  <c r="W214" i="19" s="1"/>
  <c r="I215" i="17"/>
  <c r="W215" i="19" s="1"/>
  <c r="I216" i="17"/>
  <c r="W216" i="19" s="1"/>
  <c r="I217" i="17"/>
  <c r="W217" i="19" s="1"/>
  <c r="I218" i="17"/>
  <c r="W218" i="19" s="1"/>
  <c r="I219" i="17"/>
  <c r="W219" i="19" s="1"/>
  <c r="I220" i="17"/>
  <c r="W220" i="19" s="1"/>
  <c r="I221" i="17"/>
  <c r="W221" i="19" s="1"/>
  <c r="I222" i="17"/>
  <c r="W222" i="19" s="1"/>
  <c r="I223" i="17"/>
  <c r="W223" i="19" s="1"/>
  <c r="I224" i="17"/>
  <c r="W224" i="19" s="1"/>
  <c r="I225" i="17"/>
  <c r="W225" i="19" s="1"/>
  <c r="I226" i="17"/>
  <c r="W226" i="19" s="1"/>
  <c r="I227" i="17"/>
  <c r="W227" i="19" s="1"/>
  <c r="I228" i="17"/>
  <c r="W228" i="19" s="1"/>
  <c r="I229" i="17"/>
  <c r="W229" i="19" s="1"/>
  <c r="I230" i="17"/>
  <c r="W230" i="19" s="1"/>
  <c r="I231" i="17"/>
  <c r="W231" i="19" s="1"/>
  <c r="I232" i="17"/>
  <c r="W232" i="19" s="1"/>
  <c r="I233" i="17"/>
  <c r="W233" i="19" s="1"/>
  <c r="I234" i="17"/>
  <c r="W234" i="19" s="1"/>
  <c r="I235" i="17"/>
  <c r="W235" i="19" s="1"/>
  <c r="I236" i="17"/>
  <c r="W236" i="19" s="1"/>
  <c r="I237" i="17"/>
  <c r="W237" i="19" s="1"/>
  <c r="I238" i="17"/>
  <c r="W238" i="19" s="1"/>
  <c r="I239" i="17"/>
  <c r="W239" i="19" s="1"/>
  <c r="I240" i="17"/>
  <c r="W240" i="19" s="1"/>
  <c r="I241" i="17"/>
  <c r="W241" i="19" s="1"/>
  <c r="I242" i="17"/>
  <c r="W242" i="19" s="1"/>
  <c r="I243" i="17"/>
  <c r="W243" i="19" s="1"/>
  <c r="I244" i="17"/>
  <c r="W244" i="19" s="1"/>
  <c r="I245" i="17"/>
  <c r="W245" i="19" s="1"/>
  <c r="I246" i="17"/>
  <c r="W246" i="19" s="1"/>
  <c r="I247" i="17"/>
  <c r="W247" i="19" s="1"/>
  <c r="I248" i="17"/>
  <c r="W248" i="19" s="1"/>
  <c r="I249" i="17"/>
  <c r="W249" i="19" s="1"/>
  <c r="I250" i="17"/>
  <c r="W250" i="19" s="1"/>
  <c r="I251" i="17"/>
  <c r="W251" i="19" s="1"/>
  <c r="I252" i="17"/>
  <c r="W252" i="19" s="1"/>
  <c r="I253" i="17"/>
  <c r="W253" i="19" s="1"/>
  <c r="I254" i="17"/>
  <c r="W254" i="19" s="1"/>
  <c r="I255" i="17"/>
  <c r="W255" i="19" s="1"/>
  <c r="I256" i="17"/>
  <c r="W256" i="19" s="1"/>
  <c r="I257" i="17"/>
  <c r="W257" i="19" s="1"/>
  <c r="I258" i="17"/>
  <c r="W258" i="19" s="1"/>
  <c r="I259" i="17"/>
  <c r="W259" i="19" s="1"/>
  <c r="I260" i="17"/>
  <c r="W260" i="19" s="1"/>
  <c r="I261" i="17"/>
  <c r="W261" i="19" s="1"/>
  <c r="I262" i="17"/>
  <c r="W262" i="19" s="1"/>
  <c r="I263" i="17"/>
  <c r="W263" i="19" s="1"/>
  <c r="I264" i="17"/>
  <c r="W264" i="19" s="1"/>
  <c r="I265" i="17"/>
  <c r="W265" i="19" s="1"/>
  <c r="I266" i="17"/>
  <c r="W266" i="19" s="1"/>
  <c r="I267" i="17"/>
  <c r="W267" i="19" s="1"/>
  <c r="I268" i="17"/>
  <c r="W268" i="19" s="1"/>
  <c r="I269" i="17"/>
  <c r="W269" i="19" s="1"/>
  <c r="I270" i="17"/>
  <c r="W270" i="19" s="1"/>
  <c r="I271" i="17"/>
  <c r="W271" i="19" s="1"/>
  <c r="I272" i="17"/>
  <c r="W272" i="19" s="1"/>
  <c r="I273" i="17"/>
  <c r="W273" i="19" s="1"/>
  <c r="I274" i="17"/>
  <c r="W274" i="19" s="1"/>
  <c r="I275" i="17"/>
  <c r="W275" i="19" s="1"/>
  <c r="I276" i="17"/>
  <c r="W276" i="19" s="1"/>
  <c r="I277" i="17"/>
  <c r="W277" i="19" s="1"/>
  <c r="I278" i="17"/>
  <c r="W278" i="19" s="1"/>
  <c r="I279" i="17"/>
  <c r="W279" i="19" s="1"/>
  <c r="I280" i="17"/>
  <c r="W280" i="19" s="1"/>
  <c r="I281" i="17"/>
  <c r="W281" i="19" s="1"/>
  <c r="I282" i="17"/>
  <c r="W282" i="19" s="1"/>
  <c r="I283" i="17"/>
  <c r="W283" i="19" s="1"/>
  <c r="I284" i="17"/>
  <c r="W284" i="19" s="1"/>
  <c r="I285" i="17"/>
  <c r="W285" i="19" s="1"/>
  <c r="I286" i="17"/>
  <c r="W286" i="19" s="1"/>
  <c r="I287" i="17"/>
  <c r="W287" i="19" s="1"/>
  <c r="I288" i="17"/>
  <c r="W288" i="19" s="1"/>
  <c r="I289" i="17"/>
  <c r="W289" i="19" s="1"/>
  <c r="I290" i="17"/>
  <c r="W290" i="19" s="1"/>
  <c r="I291" i="17"/>
  <c r="W291" i="19" s="1"/>
  <c r="I292" i="17"/>
  <c r="W292" i="19" s="1"/>
  <c r="I293" i="17"/>
  <c r="W293" i="19" s="1"/>
  <c r="I294" i="17"/>
  <c r="W294" i="19" s="1"/>
  <c r="I295" i="17"/>
  <c r="W295" i="19" s="1"/>
  <c r="I296" i="17"/>
  <c r="W296" i="19" s="1"/>
  <c r="I297" i="17"/>
  <c r="W297" i="19" s="1"/>
  <c r="I298" i="17"/>
  <c r="W298" i="19" s="1"/>
  <c r="I299" i="17"/>
  <c r="W299" i="19" s="1"/>
  <c r="I300" i="17"/>
  <c r="W300" i="19" s="1"/>
  <c r="I301" i="17"/>
  <c r="W301" i="19" s="1"/>
  <c r="I302" i="17"/>
  <c r="W302" i="19" s="1"/>
  <c r="I303" i="17"/>
  <c r="W303" i="19" s="1"/>
  <c r="I304" i="17"/>
  <c r="W304" i="19" s="1"/>
  <c r="I305" i="17"/>
  <c r="W305" i="19" s="1"/>
  <c r="I306" i="17"/>
  <c r="W306" i="19" s="1"/>
  <c r="I307" i="17"/>
  <c r="W307" i="19" s="1"/>
  <c r="I308" i="17"/>
  <c r="W308" i="19" s="1"/>
  <c r="I309" i="17"/>
  <c r="W309" i="19" s="1"/>
  <c r="I310" i="17"/>
  <c r="W310" i="19" s="1"/>
  <c r="I311" i="17"/>
  <c r="W311" i="19" s="1"/>
  <c r="I312" i="17"/>
  <c r="W312" i="19" s="1"/>
  <c r="I313" i="17"/>
  <c r="W313" i="19" s="1"/>
  <c r="I314" i="17"/>
  <c r="W314" i="19" s="1"/>
  <c r="I315" i="17"/>
  <c r="W315" i="19" s="1"/>
  <c r="I316" i="17"/>
  <c r="W316" i="19" s="1"/>
  <c r="I317" i="17"/>
  <c r="W317" i="19" s="1"/>
  <c r="I318" i="17"/>
  <c r="W318" i="19" s="1"/>
  <c r="I319" i="17"/>
  <c r="W319" i="19" s="1"/>
  <c r="I320" i="17"/>
  <c r="W320" i="19" s="1"/>
  <c r="I321" i="17"/>
  <c r="W321" i="19" s="1"/>
  <c r="I322" i="17"/>
  <c r="W322" i="19" s="1"/>
  <c r="I323" i="17"/>
  <c r="W323" i="19" s="1"/>
  <c r="I324" i="17"/>
  <c r="W324" i="19" s="1"/>
  <c r="I325" i="17"/>
  <c r="W325" i="19" s="1"/>
  <c r="I326" i="17"/>
  <c r="W326" i="19" s="1"/>
  <c r="I327" i="17"/>
  <c r="W327" i="19" s="1"/>
  <c r="I328" i="17"/>
  <c r="W328" i="19" s="1"/>
  <c r="I329" i="17"/>
  <c r="W329" i="19" s="1"/>
  <c r="I330" i="17"/>
  <c r="W330" i="19" s="1"/>
  <c r="I331" i="17"/>
  <c r="W331" i="19" s="1"/>
  <c r="I332" i="17"/>
  <c r="W332" i="19" s="1"/>
  <c r="I333" i="17"/>
  <c r="W333" i="19" s="1"/>
  <c r="I334" i="17"/>
  <c r="W334" i="19" s="1"/>
  <c r="I335" i="17"/>
  <c r="W335" i="19" s="1"/>
  <c r="I336" i="17"/>
  <c r="W336" i="19" s="1"/>
  <c r="I337" i="17"/>
  <c r="W337" i="19" s="1"/>
  <c r="I338" i="17"/>
  <c r="W338" i="19" s="1"/>
  <c r="I339" i="17"/>
  <c r="W339" i="19" s="1"/>
  <c r="I340" i="17"/>
  <c r="W340" i="19" s="1"/>
  <c r="I341" i="17"/>
  <c r="W341" i="19" s="1"/>
  <c r="I342" i="17"/>
  <c r="W342" i="19" s="1"/>
  <c r="I343" i="17"/>
  <c r="W343" i="19" s="1"/>
  <c r="I344" i="17"/>
  <c r="W344" i="19" s="1"/>
  <c r="I345" i="17"/>
  <c r="W345" i="19" s="1"/>
  <c r="I346" i="17"/>
  <c r="W346" i="19" s="1"/>
  <c r="I347" i="17"/>
  <c r="W347" i="19" s="1"/>
  <c r="I348" i="17"/>
  <c r="W348" i="19" s="1"/>
  <c r="I349" i="17"/>
  <c r="W349" i="19" s="1"/>
  <c r="I350" i="17"/>
  <c r="W350" i="19" s="1"/>
  <c r="I351" i="17"/>
  <c r="W351" i="19" s="1"/>
  <c r="I352" i="17"/>
  <c r="W352" i="19" s="1"/>
  <c r="I353" i="17"/>
  <c r="W353" i="19" s="1"/>
  <c r="I354" i="17"/>
  <c r="W354" i="19" s="1"/>
  <c r="I355" i="17"/>
  <c r="W355" i="19" s="1"/>
  <c r="I356" i="17"/>
  <c r="W356" i="19" s="1"/>
  <c r="I357" i="17"/>
  <c r="W357" i="19" s="1"/>
  <c r="I358" i="17"/>
  <c r="W358" i="19" s="1"/>
  <c r="I359" i="17"/>
  <c r="W359" i="19" s="1"/>
  <c r="I360" i="17"/>
  <c r="W360" i="19" s="1"/>
  <c r="I361" i="17"/>
  <c r="W361" i="19" s="1"/>
  <c r="I362" i="17"/>
  <c r="W362" i="19" s="1"/>
  <c r="I363" i="17"/>
  <c r="W363" i="19" s="1"/>
  <c r="I364" i="17"/>
  <c r="W364" i="19" s="1"/>
  <c r="I365" i="17"/>
  <c r="W365" i="19" s="1"/>
  <c r="I366" i="17"/>
  <c r="W366" i="19" s="1"/>
  <c r="I367" i="17"/>
  <c r="W367" i="19" s="1"/>
  <c r="I368" i="17"/>
  <c r="W368" i="19" s="1"/>
  <c r="I369" i="17"/>
  <c r="W369" i="19" s="1"/>
  <c r="I370" i="17"/>
  <c r="W370" i="19" s="1"/>
  <c r="I371" i="17"/>
  <c r="W371" i="19" s="1"/>
  <c r="I372" i="17"/>
  <c r="W372" i="19" s="1"/>
  <c r="I373" i="17"/>
  <c r="W373" i="19" s="1"/>
  <c r="I374" i="17"/>
  <c r="W374" i="19" s="1"/>
  <c r="I375" i="17"/>
  <c r="W375" i="19" s="1"/>
  <c r="I376" i="17"/>
  <c r="W376" i="19" s="1"/>
  <c r="I377" i="17"/>
  <c r="W377" i="19" s="1"/>
  <c r="I378" i="17"/>
  <c r="W378" i="19" s="1"/>
  <c r="I379" i="17"/>
  <c r="W379" i="19" s="1"/>
  <c r="I380" i="17"/>
  <c r="W380" i="19" s="1"/>
  <c r="I381" i="17"/>
  <c r="W381" i="19" s="1"/>
  <c r="I382" i="17"/>
  <c r="W382" i="19" s="1"/>
  <c r="I383" i="17"/>
  <c r="W383" i="19" s="1"/>
  <c r="I384" i="17"/>
  <c r="W384" i="19" s="1"/>
  <c r="I385" i="17"/>
  <c r="W385" i="19" s="1"/>
  <c r="I386" i="17"/>
  <c r="W386" i="19" s="1"/>
  <c r="I387" i="17"/>
  <c r="W387" i="19" s="1"/>
  <c r="I388" i="17"/>
  <c r="W388" i="19" s="1"/>
  <c r="I389" i="17"/>
  <c r="W389" i="19" s="1"/>
  <c r="I390" i="17"/>
  <c r="W390" i="19" s="1"/>
  <c r="I391" i="17"/>
  <c r="W391" i="19" s="1"/>
  <c r="I392" i="17"/>
  <c r="W392" i="19" s="1"/>
  <c r="I393" i="17"/>
  <c r="W393" i="19" s="1"/>
  <c r="I394" i="17"/>
  <c r="W394" i="19" s="1"/>
  <c r="I395" i="17"/>
  <c r="W395" i="19" s="1"/>
  <c r="I396" i="17"/>
  <c r="W396" i="19" s="1"/>
  <c r="I397" i="17"/>
  <c r="W397" i="19" s="1"/>
  <c r="I398" i="17"/>
  <c r="W398" i="19" s="1"/>
  <c r="I399" i="17"/>
  <c r="W399" i="19" s="1"/>
  <c r="I400" i="17"/>
  <c r="W400" i="19" s="1"/>
  <c r="I401" i="17"/>
  <c r="W401" i="19" s="1"/>
  <c r="I402" i="17"/>
  <c r="W402" i="19" s="1"/>
  <c r="I403" i="17"/>
  <c r="W403" i="19" s="1"/>
  <c r="I404" i="17"/>
  <c r="W404" i="19" s="1"/>
  <c r="I405" i="17"/>
  <c r="W405" i="19" s="1"/>
  <c r="I406" i="17"/>
  <c r="W406" i="19" s="1"/>
  <c r="I407" i="17"/>
  <c r="W407" i="19" s="1"/>
  <c r="I408" i="17"/>
  <c r="W408" i="19" s="1"/>
  <c r="I409" i="17"/>
  <c r="W409" i="19" s="1"/>
  <c r="I410" i="17"/>
  <c r="W410" i="19" s="1"/>
  <c r="I411" i="17"/>
  <c r="W411" i="19" s="1"/>
  <c r="I412" i="17"/>
  <c r="W412" i="19" s="1"/>
  <c r="I413" i="17"/>
  <c r="W413" i="19" s="1"/>
  <c r="I414" i="17"/>
  <c r="W414" i="19" s="1"/>
  <c r="I415" i="17"/>
  <c r="W415" i="19" s="1"/>
  <c r="I416" i="17"/>
  <c r="W416" i="19" s="1"/>
  <c r="I417" i="17"/>
  <c r="W417" i="19" s="1"/>
  <c r="I418" i="17"/>
  <c r="W418" i="19" s="1"/>
  <c r="I419" i="17"/>
  <c r="W419" i="19" s="1"/>
  <c r="I420" i="17"/>
  <c r="W420" i="19" s="1"/>
  <c r="I421" i="17"/>
  <c r="W421" i="19" s="1"/>
  <c r="I422" i="17"/>
  <c r="W422" i="19" s="1"/>
  <c r="I423" i="17"/>
  <c r="W423" i="19" s="1"/>
  <c r="I424" i="17"/>
  <c r="W424" i="19" s="1"/>
  <c r="I425" i="17"/>
  <c r="W425" i="19" s="1"/>
  <c r="I426" i="17"/>
  <c r="W426" i="19" s="1"/>
  <c r="I427" i="17"/>
  <c r="W427" i="19" s="1"/>
  <c r="I428" i="17"/>
  <c r="W428" i="19" s="1"/>
  <c r="I429" i="17"/>
  <c r="W429" i="19" s="1"/>
  <c r="I430" i="17"/>
  <c r="W430" i="19" s="1"/>
  <c r="I431" i="17"/>
  <c r="W431" i="19" s="1"/>
  <c r="I432" i="17"/>
  <c r="W432" i="19" s="1"/>
  <c r="I433" i="17"/>
  <c r="W433" i="19" s="1"/>
  <c r="I434" i="17"/>
  <c r="W434" i="19" s="1"/>
  <c r="I435" i="17"/>
  <c r="W435" i="19" s="1"/>
  <c r="I436" i="17"/>
  <c r="W436" i="19" s="1"/>
  <c r="I437" i="17"/>
  <c r="W437" i="19" s="1"/>
  <c r="I438" i="17"/>
  <c r="W438" i="19" s="1"/>
  <c r="I439" i="17"/>
  <c r="W439" i="19" s="1"/>
  <c r="I440" i="17"/>
  <c r="W440" i="19" s="1"/>
  <c r="I441" i="17"/>
  <c r="W441" i="19" s="1"/>
  <c r="I442" i="17"/>
  <c r="W442" i="19" s="1"/>
  <c r="I443" i="17"/>
  <c r="W443" i="19" s="1"/>
  <c r="I444" i="17"/>
  <c r="W444" i="19" s="1"/>
  <c r="I445" i="17"/>
  <c r="W445" i="19" s="1"/>
  <c r="I446" i="17"/>
  <c r="W446" i="19" s="1"/>
  <c r="I447" i="17"/>
  <c r="W447" i="19" s="1"/>
  <c r="I448" i="17"/>
  <c r="W448" i="19" s="1"/>
  <c r="I449" i="17"/>
  <c r="W449" i="19" s="1"/>
  <c r="I450" i="17"/>
  <c r="W450" i="19" s="1"/>
  <c r="I451" i="17"/>
  <c r="W451" i="19" s="1"/>
  <c r="I452" i="17"/>
  <c r="W452" i="19" s="1"/>
  <c r="I453" i="17"/>
  <c r="W453" i="19" s="1"/>
  <c r="I454" i="17"/>
  <c r="W454" i="19" s="1"/>
  <c r="I455" i="17"/>
  <c r="W455" i="19" s="1"/>
  <c r="I456" i="17"/>
  <c r="W456" i="19" s="1"/>
  <c r="I457" i="17"/>
  <c r="W457" i="19" s="1"/>
  <c r="I458" i="17"/>
  <c r="W458" i="19" s="1"/>
  <c r="I459" i="17"/>
  <c r="W459" i="19" s="1"/>
  <c r="I460" i="17"/>
  <c r="W460" i="19" s="1"/>
  <c r="I461" i="17"/>
  <c r="W461" i="19" s="1"/>
  <c r="I462" i="17"/>
  <c r="W462" i="19" s="1"/>
  <c r="I463" i="17"/>
  <c r="W463" i="19" s="1"/>
  <c r="I464" i="17"/>
  <c r="W464" i="19" s="1"/>
  <c r="I465" i="17"/>
  <c r="W465" i="19" s="1"/>
  <c r="I466" i="17"/>
  <c r="W466" i="19" s="1"/>
  <c r="I467" i="17"/>
  <c r="W467" i="19" s="1"/>
  <c r="I468" i="17"/>
  <c r="W468" i="19" s="1"/>
  <c r="I469" i="17"/>
  <c r="W469" i="19" s="1"/>
  <c r="I470" i="17"/>
  <c r="W470" i="19" s="1"/>
  <c r="I471" i="17"/>
  <c r="W471" i="19" s="1"/>
  <c r="I472" i="17"/>
  <c r="W472" i="19" s="1"/>
  <c r="I473" i="17"/>
  <c r="W473" i="19" s="1"/>
  <c r="I474" i="17"/>
  <c r="W474" i="19" s="1"/>
  <c r="I475" i="17"/>
  <c r="W475" i="19" s="1"/>
  <c r="I476" i="17"/>
  <c r="W476" i="19" s="1"/>
  <c r="I477" i="17"/>
  <c r="W477" i="19" s="1"/>
  <c r="I478" i="17"/>
  <c r="W478" i="19" s="1"/>
  <c r="I479" i="17"/>
  <c r="W479" i="19" s="1"/>
  <c r="I480" i="17"/>
  <c r="W480" i="19" s="1"/>
  <c r="I481" i="17"/>
  <c r="W481" i="19" s="1"/>
  <c r="I482" i="17"/>
  <c r="W482" i="19" s="1"/>
  <c r="I483" i="17"/>
  <c r="W483" i="19" s="1"/>
  <c r="I484" i="17"/>
  <c r="W484" i="19" s="1"/>
  <c r="I485" i="17"/>
  <c r="W485" i="19" s="1"/>
  <c r="I486" i="17"/>
  <c r="W486" i="19" s="1"/>
  <c r="I487" i="17"/>
  <c r="W487" i="19" s="1"/>
  <c r="I488" i="17"/>
  <c r="W488" i="19" s="1"/>
  <c r="I489" i="17"/>
  <c r="W489" i="19" s="1"/>
  <c r="I490" i="17"/>
  <c r="W490" i="19" s="1"/>
  <c r="I491" i="17"/>
  <c r="W491" i="19" s="1"/>
  <c r="I492" i="17"/>
  <c r="W492" i="19" s="1"/>
  <c r="I493" i="17"/>
  <c r="W493" i="19" s="1"/>
  <c r="I494" i="17"/>
  <c r="W494" i="19" s="1"/>
  <c r="I495" i="17"/>
  <c r="W495" i="19" s="1"/>
  <c r="I496" i="17"/>
  <c r="W496" i="19" s="1"/>
  <c r="I497" i="17"/>
  <c r="W497" i="19" s="1"/>
  <c r="I498" i="17"/>
  <c r="W498" i="19" s="1"/>
  <c r="I499" i="17"/>
  <c r="W499" i="19" s="1"/>
  <c r="I500" i="17"/>
  <c r="W500" i="19" s="1"/>
  <c r="I501" i="17"/>
  <c r="W501" i="19" s="1"/>
  <c r="I502" i="17"/>
  <c r="W502" i="19" s="1"/>
  <c r="I503" i="17"/>
  <c r="W503" i="19" s="1"/>
  <c r="I504" i="17"/>
  <c r="W504" i="19" s="1"/>
  <c r="I505" i="17"/>
  <c r="W505" i="19" s="1"/>
  <c r="I506" i="17"/>
  <c r="W506" i="19" s="1"/>
  <c r="I507" i="17"/>
  <c r="W507" i="19" s="1"/>
  <c r="I508" i="17"/>
  <c r="W508" i="19" s="1"/>
  <c r="I509" i="17"/>
  <c r="W509" i="19" s="1"/>
  <c r="I510" i="17"/>
  <c r="W510" i="19" s="1"/>
  <c r="I511" i="17"/>
  <c r="W511" i="19" s="1"/>
  <c r="I512" i="17"/>
  <c r="W512" i="19" s="1"/>
  <c r="I513" i="17"/>
  <c r="W513" i="19" s="1"/>
  <c r="I514" i="17"/>
  <c r="W514" i="19" s="1"/>
  <c r="I515" i="17"/>
  <c r="W515" i="19" s="1"/>
  <c r="I516" i="17"/>
  <c r="W516" i="19" s="1"/>
  <c r="I517" i="17"/>
  <c r="W517" i="19" s="1"/>
  <c r="I518" i="17"/>
  <c r="W518" i="19" s="1"/>
  <c r="I519" i="17"/>
  <c r="W519" i="19" s="1"/>
  <c r="I520" i="17"/>
  <c r="W520" i="19" s="1"/>
  <c r="I521" i="17"/>
  <c r="W521" i="19" s="1"/>
  <c r="I522" i="17"/>
  <c r="W522" i="19" s="1"/>
  <c r="I523" i="17"/>
  <c r="W523" i="19" s="1"/>
  <c r="I524" i="17"/>
  <c r="W524" i="19" s="1"/>
  <c r="I525" i="17"/>
  <c r="W525" i="19" s="1"/>
  <c r="I526" i="17"/>
  <c r="W526" i="19" s="1"/>
  <c r="I527" i="17"/>
  <c r="W527" i="19" s="1"/>
  <c r="I528" i="17"/>
  <c r="W528" i="19" s="1"/>
  <c r="I529" i="17"/>
  <c r="W529" i="19" s="1"/>
  <c r="I530" i="17"/>
  <c r="W530" i="19" s="1"/>
  <c r="I531" i="17"/>
  <c r="W531" i="19" s="1"/>
  <c r="I532" i="17"/>
  <c r="W532" i="19" s="1"/>
  <c r="I533" i="17"/>
  <c r="W533" i="19" s="1"/>
  <c r="I534" i="17"/>
  <c r="W534" i="19" s="1"/>
  <c r="I535" i="17"/>
  <c r="W535" i="19" s="1"/>
  <c r="I536" i="17"/>
  <c r="W536" i="19" s="1"/>
  <c r="I537" i="17"/>
  <c r="W537" i="19" s="1"/>
  <c r="I538" i="17"/>
  <c r="W538" i="19" s="1"/>
  <c r="I539" i="17"/>
  <c r="W539" i="19" s="1"/>
  <c r="I540" i="17"/>
  <c r="W540" i="19" s="1"/>
  <c r="I541" i="17"/>
  <c r="W541" i="19" s="1"/>
  <c r="I542" i="17"/>
  <c r="W542" i="19" s="1"/>
  <c r="I543" i="17"/>
  <c r="W543" i="19" s="1"/>
  <c r="I544" i="17"/>
  <c r="W544" i="19" s="1"/>
  <c r="I545" i="17"/>
  <c r="W545" i="19" s="1"/>
  <c r="I546" i="17"/>
  <c r="W546" i="19" s="1"/>
  <c r="I547" i="17"/>
  <c r="W547" i="19" s="1"/>
  <c r="I548" i="17"/>
  <c r="W548" i="19" s="1"/>
  <c r="I549" i="17"/>
  <c r="W549" i="19" s="1"/>
  <c r="I550" i="17"/>
  <c r="W550" i="19" s="1"/>
  <c r="I551" i="17"/>
  <c r="W551" i="19" s="1"/>
  <c r="I552" i="17"/>
  <c r="W552" i="19" s="1"/>
  <c r="I553" i="17"/>
  <c r="W553" i="19" s="1"/>
  <c r="I554" i="17"/>
  <c r="W554" i="19" s="1"/>
  <c r="I555" i="17"/>
  <c r="W555" i="19" s="1"/>
  <c r="I556" i="17"/>
  <c r="W556" i="19" s="1"/>
  <c r="I557" i="17"/>
  <c r="W557" i="19" s="1"/>
  <c r="I558" i="17"/>
  <c r="W558" i="19" s="1"/>
  <c r="I559" i="17"/>
  <c r="W559" i="19" s="1"/>
  <c r="I560" i="17"/>
  <c r="W560" i="19" s="1"/>
  <c r="I561" i="17"/>
  <c r="W561" i="19" s="1"/>
  <c r="I562" i="17"/>
  <c r="W562" i="19" s="1"/>
  <c r="I563" i="17"/>
  <c r="W563" i="19" s="1"/>
  <c r="I564" i="17"/>
  <c r="W564" i="19" s="1"/>
  <c r="I565" i="17"/>
  <c r="W565" i="19" s="1"/>
  <c r="I566" i="17"/>
  <c r="W566" i="19" s="1"/>
  <c r="I567" i="17"/>
  <c r="W567" i="19" s="1"/>
  <c r="I568" i="17"/>
  <c r="W568" i="19" s="1"/>
  <c r="I569" i="17"/>
  <c r="W569" i="19" s="1"/>
  <c r="I570" i="17"/>
  <c r="W570" i="19" s="1"/>
  <c r="I571" i="17"/>
  <c r="W571" i="19" s="1"/>
  <c r="I572" i="17"/>
  <c r="W572" i="19" s="1"/>
  <c r="I573" i="17"/>
  <c r="W573" i="19" s="1"/>
  <c r="I574" i="17"/>
  <c r="W574" i="19" s="1"/>
  <c r="I575" i="17"/>
  <c r="W575" i="19" s="1"/>
  <c r="I576" i="17"/>
  <c r="W576" i="19" s="1"/>
  <c r="I577" i="17"/>
  <c r="W577" i="19" s="1"/>
  <c r="I578" i="17"/>
  <c r="W578" i="19" s="1"/>
  <c r="I579" i="17"/>
  <c r="W579" i="19" s="1"/>
  <c r="I580" i="17"/>
  <c r="W580" i="19" s="1"/>
  <c r="I581" i="17"/>
  <c r="W581" i="19" s="1"/>
  <c r="I582" i="17"/>
  <c r="W582" i="19" s="1"/>
  <c r="I583" i="17"/>
  <c r="W583" i="19" s="1"/>
  <c r="I584" i="17"/>
  <c r="W584" i="19" s="1"/>
  <c r="I585" i="17"/>
  <c r="W585" i="19" s="1"/>
  <c r="I586" i="17"/>
  <c r="W586" i="19" s="1"/>
  <c r="I587" i="17"/>
  <c r="W587" i="19" s="1"/>
  <c r="I588" i="17"/>
  <c r="W588" i="19" s="1"/>
  <c r="I589" i="17"/>
  <c r="W589" i="19" s="1"/>
  <c r="I590" i="17"/>
  <c r="W590" i="19" s="1"/>
  <c r="I591" i="17"/>
  <c r="W591" i="19" s="1"/>
  <c r="I592" i="17"/>
  <c r="W592" i="19" s="1"/>
  <c r="I593" i="17"/>
  <c r="W593" i="19" s="1"/>
  <c r="I594" i="17"/>
  <c r="W594" i="19" s="1"/>
  <c r="I595" i="17"/>
  <c r="W595" i="19" s="1"/>
  <c r="I596" i="17"/>
  <c r="W596" i="19" s="1"/>
  <c r="I597" i="17"/>
  <c r="W597" i="19" s="1"/>
  <c r="I598" i="17"/>
  <c r="W598" i="19" s="1"/>
  <c r="I599" i="17"/>
  <c r="W599" i="19" s="1"/>
  <c r="I600" i="17"/>
  <c r="W600" i="19" s="1"/>
  <c r="I601" i="17"/>
  <c r="W601" i="19" s="1"/>
  <c r="I602" i="17"/>
  <c r="W602" i="19" s="1"/>
  <c r="I603" i="17"/>
  <c r="W603" i="19" s="1"/>
  <c r="I604" i="17"/>
  <c r="W604" i="19" s="1"/>
  <c r="I605" i="17"/>
  <c r="W605" i="19" s="1"/>
  <c r="I606" i="17"/>
  <c r="W606" i="19" s="1"/>
  <c r="I607" i="17"/>
  <c r="W607" i="19" s="1"/>
  <c r="I608" i="17"/>
  <c r="W608" i="19" s="1"/>
  <c r="I609" i="17"/>
  <c r="W609" i="19" s="1"/>
  <c r="I610" i="17"/>
  <c r="W610" i="19" s="1"/>
  <c r="I611" i="17"/>
  <c r="W611" i="19" s="1"/>
  <c r="I612" i="17"/>
  <c r="W612" i="19" s="1"/>
  <c r="I613" i="17"/>
  <c r="W613" i="19" s="1"/>
  <c r="I614" i="17"/>
  <c r="W614" i="19" s="1"/>
  <c r="I615" i="17"/>
  <c r="W615" i="19" s="1"/>
  <c r="I616" i="17"/>
  <c r="W616" i="19" s="1"/>
  <c r="I617" i="17"/>
  <c r="W617" i="19" s="1"/>
  <c r="I618" i="17"/>
  <c r="W618" i="19" s="1"/>
  <c r="I619" i="17"/>
  <c r="W619" i="19" s="1"/>
  <c r="I620" i="17"/>
  <c r="W620" i="19" s="1"/>
  <c r="I621" i="17"/>
  <c r="W621" i="19" s="1"/>
  <c r="I622" i="17"/>
  <c r="W622" i="19" s="1"/>
  <c r="I623" i="17"/>
  <c r="W623" i="19" s="1"/>
  <c r="I624" i="17"/>
  <c r="W624" i="19" s="1"/>
  <c r="I625" i="17"/>
  <c r="W625" i="19" s="1"/>
  <c r="I626" i="17"/>
  <c r="W626" i="19" s="1"/>
  <c r="I627" i="17"/>
  <c r="W627" i="19" s="1"/>
  <c r="I628" i="17"/>
  <c r="W628" i="19" s="1"/>
  <c r="I629" i="17"/>
  <c r="W629" i="19" s="1"/>
  <c r="I630" i="17"/>
  <c r="W630" i="19" s="1"/>
  <c r="I631" i="17"/>
  <c r="W631" i="19" s="1"/>
  <c r="I632" i="17"/>
  <c r="W632" i="19" s="1"/>
  <c r="I633" i="17"/>
  <c r="W633" i="19" s="1"/>
  <c r="I634" i="17"/>
  <c r="W634" i="19" s="1"/>
  <c r="I635" i="17"/>
  <c r="W635" i="19" s="1"/>
  <c r="I636" i="17"/>
  <c r="W636" i="19" s="1"/>
  <c r="I637" i="17"/>
  <c r="W637" i="19" s="1"/>
  <c r="I638" i="17"/>
  <c r="W638" i="19" s="1"/>
  <c r="I639" i="17"/>
  <c r="W639" i="19" s="1"/>
  <c r="I640" i="17"/>
  <c r="W640" i="19" s="1"/>
  <c r="I641" i="17"/>
  <c r="W641" i="19" s="1"/>
  <c r="I642" i="17"/>
  <c r="W642" i="19" s="1"/>
  <c r="I643" i="17"/>
  <c r="W643" i="19" s="1"/>
  <c r="I644" i="17"/>
  <c r="W644" i="19" s="1"/>
  <c r="I645" i="17"/>
  <c r="W645" i="19" s="1"/>
  <c r="I646" i="17"/>
  <c r="W646" i="19" s="1"/>
  <c r="I647" i="17"/>
  <c r="W647" i="19" s="1"/>
  <c r="I648" i="17"/>
  <c r="W648" i="19" s="1"/>
  <c r="I649" i="17"/>
  <c r="W649" i="19" s="1"/>
  <c r="I650" i="17"/>
  <c r="W650" i="19" s="1"/>
  <c r="I651" i="17"/>
  <c r="W651" i="19" s="1"/>
  <c r="I652" i="17"/>
  <c r="W652" i="19" s="1"/>
  <c r="I653" i="17"/>
  <c r="W653" i="19" s="1"/>
  <c r="I654" i="17"/>
  <c r="W654" i="19" s="1"/>
  <c r="I655" i="17"/>
  <c r="W655" i="19" s="1"/>
  <c r="I656" i="17"/>
  <c r="W656" i="19" s="1"/>
  <c r="I657" i="17"/>
  <c r="W657" i="19" s="1"/>
  <c r="I658" i="17"/>
  <c r="W658" i="19" s="1"/>
  <c r="I659" i="17"/>
  <c r="W659" i="19" s="1"/>
  <c r="I660" i="17"/>
  <c r="W660" i="19" s="1"/>
  <c r="I661" i="17"/>
  <c r="W661" i="19" s="1"/>
  <c r="I662" i="17"/>
  <c r="W662" i="19" s="1"/>
  <c r="I663" i="17"/>
  <c r="W663" i="19" s="1"/>
  <c r="I664" i="17"/>
  <c r="W664" i="19" s="1"/>
  <c r="I665" i="17"/>
  <c r="W665" i="19" s="1"/>
  <c r="I666" i="17"/>
  <c r="W666" i="19" s="1"/>
  <c r="I667" i="17"/>
  <c r="W667" i="19" s="1"/>
  <c r="I668" i="17"/>
  <c r="W668" i="19" s="1"/>
  <c r="I669" i="17"/>
  <c r="W669" i="19" s="1"/>
  <c r="I670" i="17"/>
  <c r="W670" i="19" s="1"/>
  <c r="I671" i="17"/>
  <c r="W671" i="19" s="1"/>
  <c r="I672" i="17"/>
  <c r="W672" i="19" s="1"/>
  <c r="I673" i="17"/>
  <c r="W673" i="19" s="1"/>
  <c r="I674" i="17"/>
  <c r="W674" i="19" s="1"/>
  <c r="I675" i="17"/>
  <c r="W675" i="19" s="1"/>
  <c r="I676" i="17"/>
  <c r="W676" i="19" s="1"/>
  <c r="I677" i="17"/>
  <c r="W677" i="19" s="1"/>
  <c r="I678" i="17"/>
  <c r="W678" i="19" s="1"/>
  <c r="I679" i="17"/>
  <c r="W679" i="19" s="1"/>
  <c r="I680" i="17"/>
  <c r="W680" i="19" s="1"/>
  <c r="I681" i="17"/>
  <c r="W681" i="19" s="1"/>
  <c r="I682" i="17"/>
  <c r="W682" i="19" s="1"/>
  <c r="I683" i="17"/>
  <c r="W683" i="19" s="1"/>
  <c r="I684" i="17"/>
  <c r="W684" i="19" s="1"/>
  <c r="I685" i="17"/>
  <c r="W685" i="19" s="1"/>
  <c r="I686" i="17"/>
  <c r="W686" i="19" s="1"/>
  <c r="I687" i="17"/>
  <c r="W687" i="19" s="1"/>
  <c r="I688" i="17"/>
  <c r="W688" i="19" s="1"/>
  <c r="I689" i="17"/>
  <c r="W689" i="19" s="1"/>
  <c r="I690" i="17"/>
  <c r="W690" i="19" s="1"/>
  <c r="I691" i="17"/>
  <c r="W691" i="19" s="1"/>
  <c r="I692" i="17"/>
  <c r="W692" i="19" s="1"/>
  <c r="I693" i="17"/>
  <c r="W693" i="19" s="1"/>
  <c r="I694" i="17"/>
  <c r="W694" i="19" s="1"/>
  <c r="I695" i="17"/>
  <c r="W695" i="19" s="1"/>
  <c r="I696" i="17"/>
  <c r="W696" i="19" s="1"/>
  <c r="I697" i="17"/>
  <c r="W697" i="19" s="1"/>
  <c r="I698" i="17"/>
  <c r="W698" i="19" s="1"/>
  <c r="I699" i="17"/>
  <c r="W699" i="19" s="1"/>
  <c r="I700" i="17"/>
  <c r="W700" i="19" s="1"/>
  <c r="I701" i="17"/>
  <c r="W701" i="19" s="1"/>
  <c r="I702" i="17"/>
  <c r="W702" i="19" s="1"/>
  <c r="I703" i="17"/>
  <c r="W703" i="19" s="1"/>
  <c r="I704" i="17"/>
  <c r="W704" i="19" s="1"/>
  <c r="I705" i="17"/>
  <c r="W705" i="19" s="1"/>
  <c r="I706" i="17"/>
  <c r="W706" i="19" s="1"/>
  <c r="I707" i="17"/>
  <c r="W707" i="19" s="1"/>
  <c r="I708" i="17"/>
  <c r="W708" i="19" s="1"/>
  <c r="I709" i="17"/>
  <c r="W709" i="19" s="1"/>
  <c r="I710" i="17"/>
  <c r="W710" i="19" s="1"/>
  <c r="I711" i="17"/>
  <c r="W711" i="19" s="1"/>
  <c r="I712" i="17"/>
  <c r="W712" i="19" s="1"/>
  <c r="I713" i="17"/>
  <c r="W713" i="19" s="1"/>
  <c r="I714" i="17"/>
  <c r="W714" i="19" s="1"/>
  <c r="I715" i="17"/>
  <c r="W715" i="19" s="1"/>
  <c r="I716" i="17"/>
  <c r="W716" i="19" s="1"/>
  <c r="I717" i="17"/>
  <c r="W717" i="19" s="1"/>
  <c r="I718" i="17"/>
  <c r="W718" i="19" s="1"/>
  <c r="I719" i="17"/>
  <c r="W719" i="19" s="1"/>
  <c r="I720" i="17"/>
  <c r="W720" i="19" s="1"/>
  <c r="I721" i="17"/>
  <c r="W721" i="19" s="1"/>
  <c r="I722" i="17"/>
  <c r="W722" i="19" s="1"/>
  <c r="I723" i="17"/>
  <c r="W723" i="19" s="1"/>
  <c r="I724" i="17"/>
  <c r="W724" i="19" s="1"/>
  <c r="I725" i="17"/>
  <c r="W725" i="19" s="1"/>
  <c r="I726" i="17"/>
  <c r="W726" i="19" s="1"/>
  <c r="I727" i="17"/>
  <c r="W727" i="19" s="1"/>
  <c r="I728" i="17"/>
  <c r="W728" i="19" s="1"/>
  <c r="I729" i="17"/>
  <c r="W729" i="19" s="1"/>
  <c r="I730" i="17"/>
  <c r="W730" i="19" s="1"/>
  <c r="I731" i="17"/>
  <c r="W731" i="19" s="1"/>
  <c r="I732" i="17"/>
  <c r="W732" i="19" s="1"/>
  <c r="I733" i="17"/>
  <c r="W733" i="19" s="1"/>
  <c r="I734" i="17"/>
  <c r="W734" i="19" s="1"/>
  <c r="I735" i="17"/>
  <c r="W735" i="19" s="1"/>
  <c r="I736" i="17"/>
  <c r="W736" i="19" s="1"/>
  <c r="I737" i="17"/>
  <c r="W737" i="19" s="1"/>
  <c r="I738" i="17"/>
  <c r="W738" i="19" s="1"/>
  <c r="I739" i="17"/>
  <c r="W739" i="19" s="1"/>
  <c r="I740" i="17"/>
  <c r="W740" i="19" s="1"/>
  <c r="I741" i="17"/>
  <c r="W741" i="19" s="1"/>
  <c r="I742" i="17"/>
  <c r="W742" i="19" s="1"/>
  <c r="I743" i="17"/>
  <c r="W743" i="19" s="1"/>
  <c r="I744" i="17"/>
  <c r="W744" i="19" s="1"/>
  <c r="I745" i="17"/>
  <c r="W745" i="19" s="1"/>
  <c r="I746" i="17"/>
  <c r="W746" i="19" s="1"/>
  <c r="I747" i="17"/>
  <c r="W747" i="19" s="1"/>
  <c r="I748" i="17"/>
  <c r="W748" i="19" s="1"/>
  <c r="I749" i="17"/>
  <c r="W749" i="19" s="1"/>
  <c r="I750" i="17"/>
  <c r="W750" i="19" s="1"/>
  <c r="I751" i="17"/>
  <c r="W751" i="19" s="1"/>
  <c r="I752" i="17"/>
  <c r="W752" i="19" s="1"/>
  <c r="I753" i="17"/>
  <c r="W753" i="19" s="1"/>
  <c r="I754" i="17"/>
  <c r="W754" i="19" s="1"/>
  <c r="I755" i="17"/>
  <c r="W755" i="19" s="1"/>
  <c r="I756" i="17"/>
  <c r="W756" i="19" s="1"/>
  <c r="I757" i="17"/>
  <c r="W757" i="19" s="1"/>
  <c r="I758" i="17"/>
  <c r="W758" i="19" s="1"/>
  <c r="I759" i="17"/>
  <c r="W759" i="19" s="1"/>
  <c r="I760" i="17"/>
  <c r="W760" i="19" s="1"/>
  <c r="I761" i="17"/>
  <c r="W761" i="19" s="1"/>
  <c r="I762" i="17"/>
  <c r="W762" i="19" s="1"/>
  <c r="I763" i="17"/>
  <c r="W763" i="19" s="1"/>
  <c r="I764" i="17"/>
  <c r="W764" i="19" s="1"/>
  <c r="I765" i="17"/>
  <c r="W765" i="19" s="1"/>
  <c r="I766" i="17"/>
  <c r="W766" i="19" s="1"/>
  <c r="I767" i="17"/>
  <c r="W767" i="19" s="1"/>
  <c r="I768" i="17"/>
  <c r="W768" i="19" s="1"/>
  <c r="I769" i="17"/>
  <c r="W769" i="19" s="1"/>
  <c r="I770" i="17"/>
  <c r="W770" i="19" s="1"/>
  <c r="I771" i="17"/>
  <c r="W771" i="19" s="1"/>
  <c r="I772" i="17"/>
  <c r="W772" i="19" s="1"/>
  <c r="I773" i="17"/>
  <c r="W773" i="19" s="1"/>
  <c r="I774" i="17"/>
  <c r="W774" i="19" s="1"/>
  <c r="I775" i="17"/>
  <c r="W775" i="19" s="1"/>
  <c r="I776" i="17"/>
  <c r="W776" i="19" s="1"/>
  <c r="I777" i="17"/>
  <c r="W777" i="19" s="1"/>
  <c r="I778" i="17"/>
  <c r="W778" i="19" s="1"/>
  <c r="I779" i="17"/>
  <c r="W779" i="19" s="1"/>
  <c r="I780" i="17"/>
  <c r="W780" i="19" s="1"/>
  <c r="I781" i="17"/>
  <c r="W781" i="19" s="1"/>
  <c r="I782" i="17"/>
  <c r="W782" i="19" s="1"/>
  <c r="I783" i="17"/>
  <c r="W783" i="19" s="1"/>
  <c r="I784" i="17"/>
  <c r="W784" i="19" s="1"/>
  <c r="I785" i="17"/>
  <c r="W785" i="19" s="1"/>
  <c r="I786" i="17"/>
  <c r="W786" i="19" s="1"/>
  <c r="I787" i="17"/>
  <c r="W787" i="19" s="1"/>
  <c r="I788" i="17"/>
  <c r="W788" i="19" s="1"/>
  <c r="I789" i="17"/>
  <c r="W789" i="19" s="1"/>
  <c r="I790" i="17"/>
  <c r="W790" i="19" s="1"/>
  <c r="I791" i="17"/>
  <c r="W791" i="19" s="1"/>
  <c r="I792" i="17"/>
  <c r="W792" i="19" s="1"/>
  <c r="I793" i="17"/>
  <c r="W793" i="19" s="1"/>
  <c r="I794" i="17"/>
  <c r="W794" i="19" s="1"/>
  <c r="I795" i="17"/>
  <c r="W795" i="19" s="1"/>
  <c r="I796" i="17"/>
  <c r="W796" i="19" s="1"/>
  <c r="I797" i="17"/>
  <c r="W797" i="19" s="1"/>
  <c r="I798" i="17"/>
  <c r="W798" i="19" s="1"/>
  <c r="I799" i="17"/>
  <c r="W799" i="19" s="1"/>
  <c r="I800" i="17"/>
  <c r="W800" i="19" s="1"/>
  <c r="I801" i="17"/>
  <c r="W801" i="19" s="1"/>
  <c r="I802" i="17"/>
  <c r="W802" i="19" s="1"/>
  <c r="I803" i="17"/>
  <c r="W803" i="19" s="1"/>
  <c r="I804" i="17"/>
  <c r="W804" i="19" s="1"/>
  <c r="I805" i="17"/>
  <c r="W805" i="19" s="1"/>
  <c r="I806" i="17"/>
  <c r="W806" i="19" s="1"/>
  <c r="I807" i="17"/>
  <c r="W807" i="19" s="1"/>
  <c r="I808" i="17"/>
  <c r="W808" i="19" s="1"/>
  <c r="I809" i="17"/>
  <c r="W809" i="19" s="1"/>
  <c r="I810" i="17"/>
  <c r="W810" i="19" s="1"/>
  <c r="I811" i="17"/>
  <c r="W811" i="19" s="1"/>
  <c r="I812" i="17"/>
  <c r="W812" i="19" s="1"/>
  <c r="I813" i="17"/>
  <c r="W813" i="19" s="1"/>
  <c r="I814" i="17"/>
  <c r="W814" i="19" s="1"/>
  <c r="I815" i="17"/>
  <c r="W815" i="19" s="1"/>
  <c r="I816" i="17"/>
  <c r="W816" i="19" s="1"/>
  <c r="I817" i="17"/>
  <c r="W817" i="19" s="1"/>
  <c r="I818" i="17"/>
  <c r="W818" i="19" s="1"/>
  <c r="I819" i="17"/>
  <c r="W819" i="19" s="1"/>
  <c r="I820" i="17"/>
  <c r="W820" i="19" s="1"/>
  <c r="I821" i="17"/>
  <c r="W821" i="19" s="1"/>
  <c r="I822" i="17"/>
  <c r="W822" i="19" s="1"/>
  <c r="I823" i="17"/>
  <c r="W823" i="19" s="1"/>
  <c r="I824" i="17"/>
  <c r="W824" i="19" s="1"/>
  <c r="I825" i="17"/>
  <c r="W825" i="19" s="1"/>
  <c r="I826" i="17"/>
  <c r="W826" i="19" s="1"/>
  <c r="I827" i="17"/>
  <c r="W827" i="19" s="1"/>
  <c r="I828" i="17"/>
  <c r="W828" i="19" s="1"/>
  <c r="I829" i="17"/>
  <c r="W829" i="19" s="1"/>
  <c r="I830" i="17"/>
  <c r="W830" i="19" s="1"/>
  <c r="I831" i="17"/>
  <c r="W831" i="19" s="1"/>
  <c r="I832" i="17"/>
  <c r="W832" i="19" s="1"/>
  <c r="I833" i="17"/>
  <c r="W833" i="19" s="1"/>
  <c r="I834" i="17"/>
  <c r="W834" i="19" s="1"/>
  <c r="I835" i="17"/>
  <c r="W835" i="19" s="1"/>
  <c r="I836" i="17"/>
  <c r="W836" i="19" s="1"/>
  <c r="I837" i="17"/>
  <c r="W837" i="19" s="1"/>
  <c r="I838" i="17"/>
  <c r="W838" i="19" s="1"/>
  <c r="I839" i="17"/>
  <c r="W839" i="19" s="1"/>
  <c r="I840" i="17"/>
  <c r="W840" i="19" s="1"/>
  <c r="I841" i="17"/>
  <c r="W841" i="19" s="1"/>
  <c r="I842" i="17"/>
  <c r="W842" i="19" s="1"/>
  <c r="I843" i="17"/>
  <c r="W843" i="19" s="1"/>
  <c r="I844" i="17"/>
  <c r="W844" i="19" s="1"/>
  <c r="I845" i="17"/>
  <c r="W845" i="19" s="1"/>
  <c r="I846" i="17"/>
  <c r="W846" i="19" s="1"/>
  <c r="I847" i="17"/>
  <c r="W847" i="19" s="1"/>
  <c r="I848" i="17"/>
  <c r="W848" i="19" s="1"/>
  <c r="I849" i="17"/>
  <c r="W849" i="19" s="1"/>
  <c r="I850" i="17"/>
  <c r="W850" i="19" s="1"/>
  <c r="I851" i="17"/>
  <c r="W851" i="19" s="1"/>
  <c r="I852" i="17"/>
  <c r="W852" i="19" s="1"/>
  <c r="I853" i="17"/>
  <c r="W853" i="19" s="1"/>
  <c r="I854" i="17"/>
  <c r="W854" i="19" s="1"/>
  <c r="I855" i="17"/>
  <c r="W855" i="19" s="1"/>
  <c r="I856" i="17"/>
  <c r="W856" i="19" s="1"/>
  <c r="I857" i="17"/>
  <c r="W857" i="19" s="1"/>
  <c r="I858" i="17"/>
  <c r="W858" i="19" s="1"/>
  <c r="I859" i="17"/>
  <c r="W859" i="19" s="1"/>
  <c r="I860" i="17"/>
  <c r="W860" i="19" s="1"/>
  <c r="I861" i="17"/>
  <c r="W861" i="19" s="1"/>
  <c r="I862" i="17"/>
  <c r="W862" i="19" s="1"/>
  <c r="I863" i="17"/>
  <c r="W863" i="19" s="1"/>
  <c r="I864" i="17"/>
  <c r="W864" i="19" s="1"/>
  <c r="I865" i="17"/>
  <c r="W865" i="19" s="1"/>
  <c r="I866" i="17"/>
  <c r="W866" i="19" s="1"/>
  <c r="I867" i="17"/>
  <c r="W867" i="19" s="1"/>
  <c r="I868" i="17"/>
  <c r="W868" i="19" s="1"/>
  <c r="I869" i="17"/>
  <c r="W869" i="19" s="1"/>
  <c r="I870" i="17"/>
  <c r="W870" i="19" s="1"/>
  <c r="I871" i="17"/>
  <c r="W871" i="19" s="1"/>
  <c r="I872" i="17"/>
  <c r="W872" i="19" s="1"/>
  <c r="I873" i="17"/>
  <c r="W873" i="19" s="1"/>
  <c r="I874" i="17"/>
  <c r="W874" i="19" s="1"/>
  <c r="I875" i="17"/>
  <c r="W875" i="19" s="1"/>
  <c r="I876" i="17"/>
  <c r="W876" i="19" s="1"/>
  <c r="I877" i="17"/>
  <c r="W877" i="19" s="1"/>
  <c r="I878" i="17"/>
  <c r="W878" i="19" s="1"/>
  <c r="I879" i="17"/>
  <c r="W879" i="19" s="1"/>
  <c r="I880" i="17"/>
  <c r="W880" i="19" s="1"/>
  <c r="I881" i="17"/>
  <c r="W881" i="19" s="1"/>
  <c r="I882" i="17"/>
  <c r="W882" i="19" s="1"/>
  <c r="I883" i="17"/>
  <c r="W883" i="19" s="1"/>
  <c r="I884" i="17"/>
  <c r="W884" i="19" s="1"/>
  <c r="I885" i="17"/>
  <c r="W885" i="19" s="1"/>
  <c r="I886" i="17"/>
  <c r="W886" i="19" s="1"/>
  <c r="I887" i="17"/>
  <c r="W887" i="19" s="1"/>
  <c r="I888" i="17"/>
  <c r="W888" i="19" s="1"/>
  <c r="I889" i="17"/>
  <c r="W889" i="19" s="1"/>
  <c r="I890" i="17"/>
  <c r="W890" i="19" s="1"/>
  <c r="I891" i="17"/>
  <c r="W891" i="19" s="1"/>
  <c r="I892" i="17"/>
  <c r="W892" i="19" s="1"/>
  <c r="I893" i="17"/>
  <c r="W893" i="19" s="1"/>
  <c r="I894" i="17"/>
  <c r="W894" i="19" s="1"/>
  <c r="I895" i="17"/>
  <c r="W895" i="19" s="1"/>
  <c r="I896" i="17"/>
  <c r="W896" i="19" s="1"/>
  <c r="I897" i="17"/>
  <c r="W897" i="19" s="1"/>
  <c r="I898" i="17"/>
  <c r="W898" i="19" s="1"/>
  <c r="I899" i="17"/>
  <c r="W899" i="19" s="1"/>
  <c r="I900" i="17"/>
  <c r="W900" i="19" s="1"/>
  <c r="I901" i="17"/>
  <c r="W901" i="19" s="1"/>
  <c r="I902" i="17"/>
  <c r="W902" i="19" s="1"/>
  <c r="I903" i="17"/>
  <c r="W903" i="19" s="1"/>
  <c r="I904" i="17"/>
  <c r="W904" i="19" s="1"/>
  <c r="I905" i="17"/>
  <c r="W905" i="19" s="1"/>
  <c r="I906" i="17"/>
  <c r="W906" i="19" s="1"/>
  <c r="I907" i="17"/>
  <c r="W907" i="19" s="1"/>
  <c r="I908" i="17"/>
  <c r="W908" i="19" s="1"/>
  <c r="I909" i="17"/>
  <c r="W909" i="19" s="1"/>
  <c r="I910" i="17"/>
  <c r="W910" i="19" s="1"/>
  <c r="I911" i="17"/>
  <c r="W911" i="19" s="1"/>
  <c r="I912" i="17"/>
  <c r="W912" i="19" s="1"/>
  <c r="I913" i="17"/>
  <c r="W913" i="19" s="1"/>
  <c r="I914" i="17"/>
  <c r="W914" i="19" s="1"/>
  <c r="I915" i="17"/>
  <c r="W915" i="19" s="1"/>
  <c r="I916" i="17"/>
  <c r="W916" i="19" s="1"/>
  <c r="I917" i="17"/>
  <c r="W917" i="19" s="1"/>
  <c r="I918" i="17"/>
  <c r="W918" i="19" s="1"/>
  <c r="I919" i="17"/>
  <c r="W919" i="19" s="1"/>
  <c r="I920" i="17"/>
  <c r="W920" i="19" s="1"/>
  <c r="I921" i="17"/>
  <c r="W921" i="19" s="1"/>
  <c r="I922" i="17"/>
  <c r="W922" i="19" s="1"/>
  <c r="I923" i="17"/>
  <c r="W923" i="19" s="1"/>
  <c r="I924" i="17"/>
  <c r="W924" i="19" s="1"/>
  <c r="I925" i="17"/>
  <c r="W925" i="19" s="1"/>
  <c r="I926" i="17"/>
  <c r="W926" i="19" s="1"/>
  <c r="I927" i="17"/>
  <c r="W927" i="19" s="1"/>
  <c r="I928" i="17"/>
  <c r="W928" i="19" s="1"/>
  <c r="I929" i="17"/>
  <c r="W929" i="19" s="1"/>
  <c r="I930" i="17"/>
  <c r="W930" i="19" s="1"/>
  <c r="I931" i="17"/>
  <c r="W931" i="19" s="1"/>
  <c r="I932" i="17"/>
  <c r="W932" i="19" s="1"/>
  <c r="I933" i="17"/>
  <c r="W933" i="19" s="1"/>
  <c r="I934" i="17"/>
  <c r="W934" i="19" s="1"/>
  <c r="I935" i="17"/>
  <c r="W935" i="19" s="1"/>
  <c r="I936" i="17"/>
  <c r="W936" i="19" s="1"/>
  <c r="I937" i="17"/>
  <c r="W937" i="19" s="1"/>
  <c r="I938" i="17"/>
  <c r="W938" i="19" s="1"/>
  <c r="I939" i="17"/>
  <c r="W939" i="19" s="1"/>
  <c r="I940" i="17"/>
  <c r="W940" i="19" s="1"/>
  <c r="I941" i="17"/>
  <c r="W941" i="19" s="1"/>
  <c r="I942" i="17"/>
  <c r="W942" i="19" s="1"/>
  <c r="I943" i="17"/>
  <c r="W943" i="19" s="1"/>
  <c r="I944" i="17"/>
  <c r="W944" i="19" s="1"/>
  <c r="I945" i="17"/>
  <c r="W945" i="19" s="1"/>
  <c r="I946" i="17"/>
  <c r="W946" i="19" s="1"/>
  <c r="I947" i="17"/>
  <c r="W947" i="19" s="1"/>
  <c r="I948" i="17"/>
  <c r="W948" i="19" s="1"/>
  <c r="I949" i="17"/>
  <c r="W949" i="19" s="1"/>
  <c r="I950" i="17"/>
  <c r="W950" i="19" s="1"/>
  <c r="I951" i="17"/>
  <c r="W951" i="19" s="1"/>
  <c r="I952" i="17"/>
  <c r="W952" i="19" s="1"/>
  <c r="I953" i="17"/>
  <c r="W953" i="19" s="1"/>
  <c r="I954" i="17"/>
  <c r="W954" i="19" s="1"/>
  <c r="I955" i="17"/>
  <c r="W955" i="19" s="1"/>
  <c r="I956" i="17"/>
  <c r="W956" i="19" s="1"/>
  <c r="I957" i="17"/>
  <c r="W957" i="19" s="1"/>
  <c r="I958" i="17"/>
  <c r="W958" i="19" s="1"/>
  <c r="I959" i="17"/>
  <c r="W959" i="19" s="1"/>
  <c r="I960" i="17"/>
  <c r="W960" i="19" s="1"/>
  <c r="I961" i="17"/>
  <c r="W961" i="19" s="1"/>
  <c r="I962" i="17"/>
  <c r="W962" i="19" s="1"/>
  <c r="I963" i="17"/>
  <c r="W963" i="19" s="1"/>
  <c r="I964" i="17"/>
  <c r="W964" i="19" s="1"/>
  <c r="I965" i="17"/>
  <c r="W965" i="19" s="1"/>
  <c r="I966" i="17"/>
  <c r="W966" i="19" s="1"/>
  <c r="I967" i="17"/>
  <c r="W967" i="19" s="1"/>
  <c r="I968" i="17"/>
  <c r="W968" i="19" s="1"/>
  <c r="I969" i="17"/>
  <c r="W969" i="19" s="1"/>
  <c r="I970" i="17"/>
  <c r="W970" i="19" s="1"/>
  <c r="I971" i="17"/>
  <c r="W971" i="19" s="1"/>
  <c r="I972" i="17"/>
  <c r="W972" i="19" s="1"/>
  <c r="I973" i="17"/>
  <c r="W973" i="19" s="1"/>
  <c r="I974" i="17"/>
  <c r="W974" i="19" s="1"/>
  <c r="I975" i="17"/>
  <c r="W975" i="19" s="1"/>
  <c r="I976" i="17"/>
  <c r="W976" i="19" s="1"/>
  <c r="I977" i="17"/>
  <c r="W977" i="19" s="1"/>
  <c r="I978" i="17"/>
  <c r="W978" i="19" s="1"/>
  <c r="I979" i="17"/>
  <c r="W979" i="19" s="1"/>
  <c r="I980" i="17"/>
  <c r="W980" i="19" s="1"/>
  <c r="I981" i="17"/>
  <c r="W981" i="19" s="1"/>
  <c r="I982" i="17"/>
  <c r="W982" i="19" s="1"/>
  <c r="I983" i="17"/>
  <c r="W983" i="19" s="1"/>
  <c r="I984" i="17"/>
  <c r="W984" i="19" s="1"/>
  <c r="I985" i="17"/>
  <c r="W985" i="19" s="1"/>
  <c r="I986" i="17"/>
  <c r="W986" i="19" s="1"/>
  <c r="I987" i="17"/>
  <c r="W987" i="19" s="1"/>
  <c r="I988" i="17"/>
  <c r="W988" i="19" s="1"/>
  <c r="I989" i="17"/>
  <c r="W989" i="19" s="1"/>
  <c r="I990" i="17"/>
  <c r="W990" i="19" s="1"/>
  <c r="I991" i="17"/>
  <c r="W991" i="19" s="1"/>
  <c r="I992" i="17"/>
  <c r="W992" i="19" s="1"/>
  <c r="I993" i="17"/>
  <c r="W993" i="19" s="1"/>
  <c r="I994" i="17"/>
  <c r="W994" i="19" s="1"/>
  <c r="I995" i="17"/>
  <c r="W995" i="19" s="1"/>
  <c r="I996" i="17"/>
  <c r="W996" i="19" s="1"/>
  <c r="I997" i="17"/>
  <c r="W997" i="19" s="1"/>
  <c r="I998" i="17"/>
  <c r="W998" i="19" s="1"/>
  <c r="I999" i="17"/>
  <c r="W999" i="19" s="1"/>
  <c r="I1000" i="17"/>
  <c r="W1000" i="19" s="1"/>
  <c r="I1001" i="17"/>
  <c r="W1001" i="19" s="1"/>
  <c r="I1002" i="17"/>
  <c r="W1002" i="19" s="1"/>
  <c r="I1003" i="17"/>
  <c r="W1003" i="19" s="1"/>
  <c r="I1004" i="17"/>
  <c r="W1004" i="19" s="1"/>
  <c r="I1005" i="17"/>
  <c r="W1005" i="19" s="1"/>
  <c r="I1006" i="17"/>
  <c r="W1006" i="19" s="1"/>
  <c r="I1007" i="17"/>
  <c r="W1007" i="19" s="1"/>
  <c r="I1008" i="17"/>
  <c r="W1008" i="19" s="1"/>
  <c r="I1009" i="17"/>
  <c r="W1009" i="19" s="1"/>
  <c r="I12" i="27" l="1"/>
  <c r="K12" i="27"/>
  <c r="M12" i="27"/>
  <c r="H12" i="27"/>
  <c r="J12" i="27"/>
  <c r="L12" i="27"/>
  <c r="N12" i="27"/>
  <c r="D12" i="21"/>
  <c r="F12" i="21"/>
  <c r="H12" i="21"/>
  <c r="J12" i="21"/>
  <c r="L12" i="21"/>
  <c r="N12" i="21"/>
  <c r="E12" i="21"/>
  <c r="G12" i="21"/>
  <c r="I12" i="21"/>
  <c r="K12" i="21"/>
  <c r="M12" i="21"/>
  <c r="O12" i="21"/>
  <c r="L10" i="17"/>
  <c r="L11" i="17"/>
  <c r="L12" i="17"/>
  <c r="D63" i="31" s="1"/>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1002" i="17"/>
  <c r="L1003" i="17"/>
  <c r="L1004" i="17"/>
  <c r="L1005" i="17"/>
  <c r="L1006" i="17"/>
  <c r="L1007" i="17"/>
  <c r="L1008" i="17"/>
  <c r="L1009" i="17"/>
  <c r="L9" i="17"/>
  <c r="D55" i="31" l="1"/>
  <c r="D23" i="29"/>
  <c r="D9" i="27"/>
  <c r="P9" i="27" s="1"/>
  <c r="D9" i="21"/>
  <c r="P66" i="31"/>
  <c r="P12" i="21"/>
  <c r="P55" i="31" l="1"/>
  <c r="P63" i="31"/>
  <c r="O17" i="19" l="1"/>
  <c r="C22" i="27" l="1"/>
  <c r="K10" i="24"/>
  <c r="K11" i="24"/>
  <c r="K12" i="24"/>
  <c r="K13" i="24"/>
  <c r="K14" i="24"/>
  <c r="K15" i="24"/>
  <c r="K16" i="24"/>
  <c r="K17" i="24"/>
  <c r="K18" i="24"/>
  <c r="K19" i="24"/>
  <c r="K20" i="24"/>
  <c r="K21" i="24"/>
  <c r="K22" i="24"/>
  <c r="K23" i="24"/>
  <c r="K24" i="24"/>
  <c r="K25" i="24"/>
  <c r="K26" i="24"/>
  <c r="K27" i="24"/>
  <c r="K28" i="24"/>
  <c r="K29" i="24"/>
  <c r="K30" i="24"/>
  <c r="K31" i="24"/>
  <c r="K32" i="24"/>
  <c r="K33" i="24"/>
  <c r="K34" i="24"/>
  <c r="K35" i="24"/>
  <c r="K36" i="24"/>
  <c r="K37" i="24"/>
  <c r="K38" i="24"/>
  <c r="K39" i="24"/>
  <c r="K40" i="24"/>
  <c r="K41" i="24"/>
  <c r="K42" i="24"/>
  <c r="K43" i="24"/>
  <c r="K44" i="24"/>
  <c r="K45" i="24"/>
  <c r="K46" i="24"/>
  <c r="K47" i="24"/>
  <c r="K48" i="24"/>
  <c r="K49" i="24"/>
  <c r="K50" i="24"/>
  <c r="K51" i="24"/>
  <c r="K52" i="24"/>
  <c r="K53" i="24"/>
  <c r="K54" i="24"/>
  <c r="K55" i="24"/>
  <c r="K56" i="24"/>
  <c r="K57" i="24"/>
  <c r="K58" i="24"/>
  <c r="K59" i="24"/>
  <c r="K60" i="24"/>
  <c r="K61" i="24"/>
  <c r="K62" i="24"/>
  <c r="K63" i="24"/>
  <c r="K64" i="24"/>
  <c r="K65" i="24"/>
  <c r="K66" i="24"/>
  <c r="K67" i="24"/>
  <c r="K68" i="24"/>
  <c r="K69" i="24"/>
  <c r="K70" i="24"/>
  <c r="K71" i="24"/>
  <c r="K72" i="24"/>
  <c r="K73" i="24"/>
  <c r="K74" i="24"/>
  <c r="K75" i="24"/>
  <c r="K76" i="24"/>
  <c r="K77" i="24"/>
  <c r="K78" i="24"/>
  <c r="K79" i="24"/>
  <c r="K80" i="24"/>
  <c r="K81" i="24"/>
  <c r="K82" i="24"/>
  <c r="K83" i="24"/>
  <c r="K84" i="24"/>
  <c r="K85" i="24"/>
  <c r="K86" i="24"/>
  <c r="K87" i="24"/>
  <c r="K88" i="24"/>
  <c r="K89" i="24"/>
  <c r="K90" i="24"/>
  <c r="K91" i="24"/>
  <c r="K92" i="24"/>
  <c r="K93" i="24"/>
  <c r="K94" i="24"/>
  <c r="K95" i="24"/>
  <c r="K96" i="24"/>
  <c r="K97" i="24"/>
  <c r="K98" i="24"/>
  <c r="K99" i="24"/>
  <c r="K100" i="24"/>
  <c r="K101" i="24"/>
  <c r="K102" i="24"/>
  <c r="K103" i="24"/>
  <c r="K104" i="24"/>
  <c r="K105" i="24"/>
  <c r="K106" i="24"/>
  <c r="K107" i="24"/>
  <c r="K108" i="24"/>
  <c r="K109" i="24"/>
  <c r="K110" i="24"/>
  <c r="K111" i="24"/>
  <c r="K112" i="24"/>
  <c r="K113" i="24"/>
  <c r="K114" i="24"/>
  <c r="K115" i="24"/>
  <c r="K116" i="24"/>
  <c r="K117" i="24"/>
  <c r="K118" i="24"/>
  <c r="K119" i="24"/>
  <c r="K120" i="24"/>
  <c r="K121" i="24"/>
  <c r="K122" i="24"/>
  <c r="K123" i="24"/>
  <c r="K124" i="24"/>
  <c r="K125" i="24"/>
  <c r="K126" i="24"/>
  <c r="K127" i="24"/>
  <c r="K128" i="24"/>
  <c r="K129" i="24"/>
  <c r="K130" i="24"/>
  <c r="K131" i="24"/>
  <c r="K132" i="24"/>
  <c r="K133" i="24"/>
  <c r="K134" i="24"/>
  <c r="K135" i="24"/>
  <c r="K136" i="24"/>
  <c r="K137" i="24"/>
  <c r="K138" i="24"/>
  <c r="K139" i="24"/>
  <c r="K140" i="24"/>
  <c r="K141" i="24"/>
  <c r="K142" i="24"/>
  <c r="K143" i="24"/>
  <c r="K144" i="24"/>
  <c r="K145" i="24"/>
  <c r="K146" i="24"/>
  <c r="K147" i="24"/>
  <c r="K148" i="24"/>
  <c r="K149"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248" i="24"/>
  <c r="K249" i="24"/>
  <c r="K250" i="24"/>
  <c r="K251" i="24"/>
  <c r="K252" i="24"/>
  <c r="K253" i="24"/>
  <c r="K254" i="24"/>
  <c r="K255" i="24"/>
  <c r="K256" i="24"/>
  <c r="K257" i="24"/>
  <c r="K258" i="24"/>
  <c r="K259" i="24"/>
  <c r="K260" i="24"/>
  <c r="K261" i="24"/>
  <c r="K262" i="24"/>
  <c r="K263" i="24"/>
  <c r="K264" i="24"/>
  <c r="K265" i="24"/>
  <c r="K266" i="24"/>
  <c r="K267" i="24"/>
  <c r="K268" i="24"/>
  <c r="K269" i="24"/>
  <c r="K270" i="24"/>
  <c r="K271" i="24"/>
  <c r="K272" i="24"/>
  <c r="K273" i="24"/>
  <c r="K274" i="24"/>
  <c r="K275" i="24"/>
  <c r="K276" i="24"/>
  <c r="K277" i="24"/>
  <c r="K278" i="24"/>
  <c r="K279" i="24"/>
  <c r="K280" i="24"/>
  <c r="K281" i="24"/>
  <c r="K282" i="24"/>
  <c r="K283" i="24"/>
  <c r="K284" i="24"/>
  <c r="K285" i="24"/>
  <c r="K286" i="24"/>
  <c r="K287" i="24"/>
  <c r="K288" i="24"/>
  <c r="K289" i="24"/>
  <c r="K290" i="24"/>
  <c r="K291" i="24"/>
  <c r="K292" i="24"/>
  <c r="K293" i="24"/>
  <c r="K294" i="24"/>
  <c r="K295" i="24"/>
  <c r="K296" i="24"/>
  <c r="K297" i="24"/>
  <c r="K298" i="24"/>
  <c r="K299" i="24"/>
  <c r="K300" i="24"/>
  <c r="K301" i="24"/>
  <c r="K302" i="24"/>
  <c r="K303" i="24"/>
  <c r="K304" i="24"/>
  <c r="K305" i="24"/>
  <c r="K306" i="24"/>
  <c r="K307" i="24"/>
  <c r="K308" i="24"/>
  <c r="K309" i="24"/>
  <c r="K310" i="24"/>
  <c r="K311" i="24"/>
  <c r="K312" i="24"/>
  <c r="K313" i="24"/>
  <c r="K314" i="24"/>
  <c r="K315" i="24"/>
  <c r="K316" i="24"/>
  <c r="K317" i="24"/>
  <c r="K318" i="24"/>
  <c r="K319" i="24"/>
  <c r="K320" i="24"/>
  <c r="K321" i="24"/>
  <c r="K322" i="24"/>
  <c r="K323" i="24"/>
  <c r="K324" i="24"/>
  <c r="K325" i="24"/>
  <c r="K326" i="24"/>
  <c r="K327" i="24"/>
  <c r="K328" i="24"/>
  <c r="K329" i="24"/>
  <c r="K330" i="24"/>
  <c r="K331" i="24"/>
  <c r="K332" i="24"/>
  <c r="K333" i="24"/>
  <c r="K334" i="24"/>
  <c r="K335" i="24"/>
  <c r="K336" i="24"/>
  <c r="K337" i="24"/>
  <c r="K338" i="24"/>
  <c r="K339" i="24"/>
  <c r="K340" i="24"/>
  <c r="K341" i="24"/>
  <c r="K342" i="24"/>
  <c r="K343" i="24"/>
  <c r="K344" i="24"/>
  <c r="K345" i="24"/>
  <c r="K346" i="24"/>
  <c r="K347" i="24"/>
  <c r="K348" i="24"/>
  <c r="K349" i="24"/>
  <c r="K350" i="24"/>
  <c r="K351" i="24"/>
  <c r="K352" i="24"/>
  <c r="K353" i="24"/>
  <c r="K354" i="24"/>
  <c r="K355" i="24"/>
  <c r="K356" i="24"/>
  <c r="K357" i="24"/>
  <c r="K358" i="24"/>
  <c r="K359" i="24"/>
  <c r="K360" i="24"/>
  <c r="K361" i="24"/>
  <c r="K362" i="24"/>
  <c r="K363" i="24"/>
  <c r="K364" i="24"/>
  <c r="K365" i="24"/>
  <c r="K366" i="24"/>
  <c r="K367" i="24"/>
  <c r="K368" i="24"/>
  <c r="K369" i="24"/>
  <c r="K370" i="24"/>
  <c r="K371" i="24"/>
  <c r="K372" i="24"/>
  <c r="K373" i="24"/>
  <c r="K374" i="24"/>
  <c r="K375" i="24"/>
  <c r="K376" i="24"/>
  <c r="K377" i="24"/>
  <c r="K378" i="24"/>
  <c r="K379" i="24"/>
  <c r="K380" i="24"/>
  <c r="K381" i="24"/>
  <c r="K382" i="24"/>
  <c r="K383" i="24"/>
  <c r="K384" i="24"/>
  <c r="K385" i="24"/>
  <c r="K386" i="24"/>
  <c r="K387" i="24"/>
  <c r="K388" i="24"/>
  <c r="K389" i="24"/>
  <c r="K390" i="24"/>
  <c r="K391" i="24"/>
  <c r="K392" i="24"/>
  <c r="K393" i="24"/>
  <c r="K394" i="24"/>
  <c r="K395" i="24"/>
  <c r="K396" i="24"/>
  <c r="K397" i="24"/>
  <c r="K398" i="24"/>
  <c r="K399" i="24"/>
  <c r="K400" i="24"/>
  <c r="K401" i="24"/>
  <c r="K402" i="24"/>
  <c r="K403" i="24"/>
  <c r="K404" i="24"/>
  <c r="K405" i="24"/>
  <c r="K406" i="24"/>
  <c r="K407" i="24"/>
  <c r="K408" i="24"/>
  <c r="K409" i="24"/>
  <c r="K410" i="24"/>
  <c r="K411" i="24"/>
  <c r="K412" i="24"/>
  <c r="K413" i="24"/>
  <c r="K414" i="24"/>
  <c r="K415" i="24"/>
  <c r="K416" i="24"/>
  <c r="K417" i="24"/>
  <c r="K418" i="24"/>
  <c r="K419" i="24"/>
  <c r="K420" i="24"/>
  <c r="K421" i="24"/>
  <c r="K422" i="24"/>
  <c r="K423" i="24"/>
  <c r="K424" i="24"/>
  <c r="K425" i="24"/>
  <c r="K426" i="24"/>
  <c r="K427" i="24"/>
  <c r="K428" i="24"/>
  <c r="K429" i="24"/>
  <c r="K430" i="24"/>
  <c r="K431" i="24"/>
  <c r="K432" i="24"/>
  <c r="K433" i="24"/>
  <c r="K434" i="24"/>
  <c r="K435" i="24"/>
  <c r="K436" i="24"/>
  <c r="K437" i="24"/>
  <c r="K438" i="24"/>
  <c r="K439" i="24"/>
  <c r="K440" i="24"/>
  <c r="K441" i="24"/>
  <c r="K442" i="24"/>
  <c r="K443" i="24"/>
  <c r="K444" i="24"/>
  <c r="K445" i="24"/>
  <c r="K446" i="24"/>
  <c r="K447" i="24"/>
  <c r="K448" i="24"/>
  <c r="K449" i="24"/>
  <c r="K450" i="24"/>
  <c r="K451" i="24"/>
  <c r="K452" i="24"/>
  <c r="K453" i="24"/>
  <c r="K454" i="24"/>
  <c r="K455" i="24"/>
  <c r="K456" i="24"/>
  <c r="K457" i="24"/>
  <c r="K458" i="24"/>
  <c r="K459" i="24"/>
  <c r="K460" i="24"/>
  <c r="K461" i="24"/>
  <c r="K462" i="24"/>
  <c r="K463" i="24"/>
  <c r="K464" i="24"/>
  <c r="K465" i="24"/>
  <c r="K466" i="24"/>
  <c r="K467" i="24"/>
  <c r="K468" i="24"/>
  <c r="K469" i="24"/>
  <c r="K470" i="24"/>
  <c r="K471" i="24"/>
  <c r="K472" i="24"/>
  <c r="K473" i="24"/>
  <c r="K474" i="24"/>
  <c r="K475" i="24"/>
  <c r="K476" i="24"/>
  <c r="K477" i="24"/>
  <c r="K478" i="24"/>
  <c r="K479" i="24"/>
  <c r="K480" i="24"/>
  <c r="K481" i="24"/>
  <c r="K482" i="24"/>
  <c r="K483" i="24"/>
  <c r="K484" i="24"/>
  <c r="K485" i="24"/>
  <c r="K486" i="24"/>
  <c r="K487" i="24"/>
  <c r="K488" i="24"/>
  <c r="K489" i="24"/>
  <c r="K490" i="24"/>
  <c r="K491" i="24"/>
  <c r="K492" i="24"/>
  <c r="K493" i="24"/>
  <c r="K494" i="24"/>
  <c r="K495" i="24"/>
  <c r="K496" i="24"/>
  <c r="K497" i="24"/>
  <c r="K498" i="24"/>
  <c r="K499" i="24"/>
  <c r="K500" i="24"/>
  <c r="K501" i="24"/>
  <c r="K502" i="24"/>
  <c r="K503" i="24"/>
  <c r="K504" i="24"/>
  <c r="K505" i="24"/>
  <c r="K506" i="24"/>
  <c r="K507" i="24"/>
  <c r="K508" i="24"/>
  <c r="K509" i="24"/>
  <c r="K510" i="24"/>
  <c r="K511" i="24"/>
  <c r="K512" i="24"/>
  <c r="K513" i="24"/>
  <c r="K514" i="24"/>
  <c r="K515" i="24"/>
  <c r="K516" i="24"/>
  <c r="K517" i="24"/>
  <c r="K518" i="24"/>
  <c r="K519" i="24"/>
  <c r="K520" i="24"/>
  <c r="K521" i="24"/>
  <c r="K522" i="24"/>
  <c r="K523" i="24"/>
  <c r="K524" i="24"/>
  <c r="K525" i="24"/>
  <c r="K526" i="24"/>
  <c r="K527" i="24"/>
  <c r="K528" i="24"/>
  <c r="K529" i="24"/>
  <c r="K530" i="24"/>
  <c r="K531" i="24"/>
  <c r="K532" i="24"/>
  <c r="K533" i="24"/>
  <c r="K534" i="24"/>
  <c r="K535" i="24"/>
  <c r="K536" i="24"/>
  <c r="K537" i="24"/>
  <c r="K538" i="24"/>
  <c r="K539" i="24"/>
  <c r="K540" i="24"/>
  <c r="K541" i="24"/>
  <c r="K542" i="24"/>
  <c r="K543" i="24"/>
  <c r="K544" i="24"/>
  <c r="K545" i="24"/>
  <c r="K546" i="24"/>
  <c r="K547" i="24"/>
  <c r="K548" i="24"/>
  <c r="K549" i="24"/>
  <c r="K550" i="24"/>
  <c r="K551" i="24"/>
  <c r="K552" i="24"/>
  <c r="K553" i="24"/>
  <c r="K554" i="24"/>
  <c r="K555" i="24"/>
  <c r="K556" i="24"/>
  <c r="K557" i="24"/>
  <c r="K558" i="24"/>
  <c r="K559" i="24"/>
  <c r="K560" i="24"/>
  <c r="K561" i="24"/>
  <c r="K562" i="24"/>
  <c r="K563" i="24"/>
  <c r="K564" i="24"/>
  <c r="K565" i="24"/>
  <c r="K566" i="24"/>
  <c r="K567" i="24"/>
  <c r="K568" i="24"/>
  <c r="K569" i="24"/>
  <c r="K570" i="24"/>
  <c r="K571" i="24"/>
  <c r="K572" i="24"/>
  <c r="K573" i="24"/>
  <c r="K574" i="24"/>
  <c r="K575" i="24"/>
  <c r="K576" i="24"/>
  <c r="K577" i="24"/>
  <c r="K578" i="24"/>
  <c r="K579" i="24"/>
  <c r="K580" i="24"/>
  <c r="K581" i="24"/>
  <c r="K582" i="24"/>
  <c r="K583" i="24"/>
  <c r="K584" i="24"/>
  <c r="K585" i="24"/>
  <c r="K586" i="24"/>
  <c r="K587" i="24"/>
  <c r="K588" i="24"/>
  <c r="K589" i="24"/>
  <c r="K590" i="24"/>
  <c r="K591" i="24"/>
  <c r="K592" i="24"/>
  <c r="K593" i="24"/>
  <c r="K594" i="24"/>
  <c r="K595" i="24"/>
  <c r="K596" i="24"/>
  <c r="K597" i="24"/>
  <c r="K598" i="24"/>
  <c r="K599" i="24"/>
  <c r="K600" i="24"/>
  <c r="K601" i="24"/>
  <c r="K602" i="24"/>
  <c r="K603" i="24"/>
  <c r="K604" i="24"/>
  <c r="K605" i="24"/>
  <c r="K606" i="24"/>
  <c r="K607" i="24"/>
  <c r="K608" i="24"/>
  <c r="K609" i="24"/>
  <c r="K610" i="24"/>
  <c r="K611" i="24"/>
  <c r="K612" i="24"/>
  <c r="K613" i="24"/>
  <c r="K614" i="24"/>
  <c r="K615" i="24"/>
  <c r="K616" i="24"/>
  <c r="K617" i="24"/>
  <c r="K618" i="24"/>
  <c r="K619" i="24"/>
  <c r="K620" i="24"/>
  <c r="K621" i="24"/>
  <c r="K622" i="24"/>
  <c r="K623" i="24"/>
  <c r="K624" i="24"/>
  <c r="K625" i="24"/>
  <c r="K626" i="24"/>
  <c r="K627" i="24"/>
  <c r="K628" i="24"/>
  <c r="K629" i="24"/>
  <c r="K630" i="24"/>
  <c r="K631" i="24"/>
  <c r="K632" i="24"/>
  <c r="K633" i="24"/>
  <c r="K634" i="24"/>
  <c r="K635" i="24"/>
  <c r="K636" i="24"/>
  <c r="K637" i="24"/>
  <c r="K638" i="24"/>
  <c r="K639" i="24"/>
  <c r="K640" i="24"/>
  <c r="K641" i="24"/>
  <c r="K642" i="24"/>
  <c r="K643" i="24"/>
  <c r="K644" i="24"/>
  <c r="K645" i="24"/>
  <c r="K646" i="24"/>
  <c r="K647" i="24"/>
  <c r="K648" i="24"/>
  <c r="K649" i="24"/>
  <c r="K650" i="24"/>
  <c r="K651" i="24"/>
  <c r="K652" i="24"/>
  <c r="K653" i="24"/>
  <c r="K654" i="24"/>
  <c r="K655" i="24"/>
  <c r="K656" i="24"/>
  <c r="K657" i="24"/>
  <c r="K658" i="24"/>
  <c r="K659" i="24"/>
  <c r="K660" i="24"/>
  <c r="K661" i="24"/>
  <c r="K662" i="24"/>
  <c r="K663" i="24"/>
  <c r="K664" i="24"/>
  <c r="K665" i="24"/>
  <c r="K666" i="24"/>
  <c r="K667" i="24"/>
  <c r="K668" i="24"/>
  <c r="K669" i="24"/>
  <c r="K670" i="24"/>
  <c r="K671" i="24"/>
  <c r="K672" i="24"/>
  <c r="K673" i="24"/>
  <c r="K674" i="24"/>
  <c r="K675" i="24"/>
  <c r="K676" i="24"/>
  <c r="K677" i="24"/>
  <c r="K678" i="24"/>
  <c r="K679" i="24"/>
  <c r="K680" i="24"/>
  <c r="K681" i="24"/>
  <c r="K682" i="24"/>
  <c r="K683" i="24"/>
  <c r="K684" i="24"/>
  <c r="K685" i="24"/>
  <c r="K686" i="24"/>
  <c r="K687" i="24"/>
  <c r="K688" i="24"/>
  <c r="K689" i="24"/>
  <c r="K690" i="24"/>
  <c r="K691" i="24"/>
  <c r="K692" i="24"/>
  <c r="K693" i="24"/>
  <c r="K694" i="24"/>
  <c r="K695" i="24"/>
  <c r="K696" i="24"/>
  <c r="K697" i="24"/>
  <c r="K698" i="24"/>
  <c r="K699" i="24"/>
  <c r="K700" i="24"/>
  <c r="K701" i="24"/>
  <c r="K702" i="24"/>
  <c r="K703" i="24"/>
  <c r="K704" i="24"/>
  <c r="K705" i="24"/>
  <c r="K706" i="24"/>
  <c r="K707" i="24"/>
  <c r="K708" i="24"/>
  <c r="K709" i="24"/>
  <c r="K710" i="24"/>
  <c r="K711" i="24"/>
  <c r="K712" i="24"/>
  <c r="K713" i="24"/>
  <c r="K714" i="24"/>
  <c r="K715" i="24"/>
  <c r="K716" i="24"/>
  <c r="K717" i="24"/>
  <c r="K718" i="24"/>
  <c r="K719" i="24"/>
  <c r="K720" i="24"/>
  <c r="K721" i="24"/>
  <c r="K722" i="24"/>
  <c r="K723" i="24"/>
  <c r="K724" i="24"/>
  <c r="K725" i="24"/>
  <c r="K726" i="24"/>
  <c r="K727" i="24"/>
  <c r="K728" i="24"/>
  <c r="K729" i="24"/>
  <c r="K730" i="24"/>
  <c r="K731" i="24"/>
  <c r="K732" i="24"/>
  <c r="K733" i="24"/>
  <c r="K734" i="24"/>
  <c r="K735" i="24"/>
  <c r="K736" i="24"/>
  <c r="K737" i="24"/>
  <c r="K738" i="24"/>
  <c r="K739" i="24"/>
  <c r="K740" i="24"/>
  <c r="K741" i="24"/>
  <c r="K742" i="24"/>
  <c r="K743" i="24"/>
  <c r="K744" i="24"/>
  <c r="K745" i="24"/>
  <c r="K746" i="24"/>
  <c r="K747" i="24"/>
  <c r="K748" i="24"/>
  <c r="K749" i="24"/>
  <c r="K750" i="24"/>
  <c r="K751" i="24"/>
  <c r="K752" i="24"/>
  <c r="K753" i="24"/>
  <c r="K754" i="24"/>
  <c r="K755" i="24"/>
  <c r="K756" i="24"/>
  <c r="K757" i="24"/>
  <c r="K758" i="24"/>
  <c r="K759" i="24"/>
  <c r="K760" i="24"/>
  <c r="K761" i="24"/>
  <c r="K762" i="24"/>
  <c r="K763" i="24"/>
  <c r="K764" i="24"/>
  <c r="K765" i="24"/>
  <c r="K766" i="24"/>
  <c r="K767" i="24"/>
  <c r="K768" i="24"/>
  <c r="K769" i="24"/>
  <c r="K770" i="24"/>
  <c r="K771" i="24"/>
  <c r="K772" i="24"/>
  <c r="K773" i="24"/>
  <c r="K774" i="24"/>
  <c r="K775" i="24"/>
  <c r="K776" i="24"/>
  <c r="K777" i="24"/>
  <c r="K778" i="24"/>
  <c r="K779" i="24"/>
  <c r="K780" i="24"/>
  <c r="K781" i="24"/>
  <c r="K782" i="24"/>
  <c r="K783" i="24"/>
  <c r="K784" i="24"/>
  <c r="K785" i="24"/>
  <c r="K786" i="24"/>
  <c r="K787" i="24"/>
  <c r="K788" i="24"/>
  <c r="K789" i="24"/>
  <c r="K790" i="24"/>
  <c r="K791" i="24"/>
  <c r="K792" i="24"/>
  <c r="K793" i="24"/>
  <c r="K794" i="24"/>
  <c r="K795" i="24"/>
  <c r="K796" i="24"/>
  <c r="K797" i="24"/>
  <c r="K798" i="24"/>
  <c r="K799" i="24"/>
  <c r="K800" i="24"/>
  <c r="K801" i="24"/>
  <c r="K802" i="24"/>
  <c r="K803" i="24"/>
  <c r="K804" i="24"/>
  <c r="K805" i="24"/>
  <c r="K806" i="24"/>
  <c r="K807" i="24"/>
  <c r="K808" i="24"/>
  <c r="K809" i="24"/>
  <c r="K810" i="24"/>
  <c r="K811" i="24"/>
  <c r="K812" i="24"/>
  <c r="K813" i="24"/>
  <c r="K814" i="24"/>
  <c r="K815" i="24"/>
  <c r="K816" i="24"/>
  <c r="K817" i="24"/>
  <c r="K818" i="24"/>
  <c r="K819" i="24"/>
  <c r="K820" i="24"/>
  <c r="K821" i="24"/>
  <c r="K822" i="24"/>
  <c r="K823" i="24"/>
  <c r="K824" i="24"/>
  <c r="K825" i="24"/>
  <c r="K826" i="24"/>
  <c r="K827" i="24"/>
  <c r="K828" i="24"/>
  <c r="K829" i="24"/>
  <c r="K830" i="24"/>
  <c r="K831" i="24"/>
  <c r="K832" i="24"/>
  <c r="K833" i="24"/>
  <c r="K834" i="24"/>
  <c r="K835" i="24"/>
  <c r="K836" i="24"/>
  <c r="K837" i="24"/>
  <c r="K838" i="24"/>
  <c r="K839" i="24"/>
  <c r="K840" i="24"/>
  <c r="K841" i="24"/>
  <c r="K842" i="24"/>
  <c r="K843" i="24"/>
  <c r="K844" i="24"/>
  <c r="K845" i="24"/>
  <c r="K846" i="24"/>
  <c r="K847" i="24"/>
  <c r="K848" i="24"/>
  <c r="K849" i="24"/>
  <c r="K850" i="24"/>
  <c r="K851" i="24"/>
  <c r="K852" i="24"/>
  <c r="K853" i="24"/>
  <c r="K854" i="24"/>
  <c r="K855" i="24"/>
  <c r="K856" i="24"/>
  <c r="K857" i="24"/>
  <c r="K858" i="24"/>
  <c r="K859" i="24"/>
  <c r="K860" i="24"/>
  <c r="K861" i="24"/>
  <c r="K862" i="24"/>
  <c r="K863" i="24"/>
  <c r="K864" i="24"/>
  <c r="K865" i="24"/>
  <c r="K866" i="24"/>
  <c r="K867" i="24"/>
  <c r="K868" i="24"/>
  <c r="K869" i="24"/>
  <c r="K870" i="24"/>
  <c r="K871" i="24"/>
  <c r="K872" i="24"/>
  <c r="K873" i="24"/>
  <c r="K874" i="24"/>
  <c r="K875" i="24"/>
  <c r="K876" i="24"/>
  <c r="K877" i="24"/>
  <c r="K878" i="24"/>
  <c r="K879" i="24"/>
  <c r="K880" i="24"/>
  <c r="K881" i="24"/>
  <c r="K882" i="24"/>
  <c r="K883" i="24"/>
  <c r="K884" i="24"/>
  <c r="K885" i="24"/>
  <c r="K886" i="24"/>
  <c r="K887" i="24"/>
  <c r="K888" i="24"/>
  <c r="K889" i="24"/>
  <c r="K890" i="24"/>
  <c r="K891" i="24"/>
  <c r="K892" i="24"/>
  <c r="K893" i="24"/>
  <c r="K894" i="24"/>
  <c r="K895" i="24"/>
  <c r="K896" i="24"/>
  <c r="K897" i="24"/>
  <c r="K898" i="24"/>
  <c r="K899" i="24"/>
  <c r="K900" i="24"/>
  <c r="K901" i="24"/>
  <c r="K902" i="24"/>
  <c r="K903" i="24"/>
  <c r="K904" i="24"/>
  <c r="K905" i="24"/>
  <c r="K906" i="24"/>
  <c r="K907" i="24"/>
  <c r="K908" i="24"/>
  <c r="K909" i="24"/>
  <c r="K910" i="24"/>
  <c r="K911" i="24"/>
  <c r="K912" i="24"/>
  <c r="K913" i="24"/>
  <c r="K914" i="24"/>
  <c r="K915" i="24"/>
  <c r="K916" i="24"/>
  <c r="K917" i="24"/>
  <c r="K918" i="24"/>
  <c r="K919" i="24"/>
  <c r="K920" i="24"/>
  <c r="K921" i="24"/>
  <c r="K922" i="24"/>
  <c r="K923" i="24"/>
  <c r="K924" i="24"/>
  <c r="K925" i="24"/>
  <c r="K926" i="24"/>
  <c r="K927" i="24"/>
  <c r="K928" i="24"/>
  <c r="K929" i="24"/>
  <c r="K930" i="24"/>
  <c r="K931" i="24"/>
  <c r="K932" i="24"/>
  <c r="K933" i="24"/>
  <c r="K934" i="24"/>
  <c r="K935" i="24"/>
  <c r="K936" i="24"/>
  <c r="K937" i="24"/>
  <c r="K938" i="24"/>
  <c r="K939" i="24"/>
  <c r="K940" i="24"/>
  <c r="K941" i="24"/>
  <c r="K942" i="24"/>
  <c r="K943" i="24"/>
  <c r="K944" i="24"/>
  <c r="K945" i="24"/>
  <c r="K946" i="24"/>
  <c r="K947" i="24"/>
  <c r="K948" i="24"/>
  <c r="K949" i="24"/>
  <c r="K950" i="24"/>
  <c r="K951" i="24"/>
  <c r="K952" i="24"/>
  <c r="K953" i="24"/>
  <c r="K954" i="24"/>
  <c r="K955" i="24"/>
  <c r="K956" i="24"/>
  <c r="K957" i="24"/>
  <c r="K958" i="24"/>
  <c r="K959" i="24"/>
  <c r="K960" i="24"/>
  <c r="K961" i="24"/>
  <c r="K962" i="24"/>
  <c r="K963" i="24"/>
  <c r="K964" i="24"/>
  <c r="K965" i="24"/>
  <c r="K966" i="24"/>
  <c r="K967" i="24"/>
  <c r="K968" i="24"/>
  <c r="K969" i="24"/>
  <c r="K970" i="24"/>
  <c r="K971" i="24"/>
  <c r="K972" i="24"/>
  <c r="K973" i="24"/>
  <c r="K974" i="24"/>
  <c r="K975" i="24"/>
  <c r="K976" i="24"/>
  <c r="K977" i="24"/>
  <c r="K978" i="24"/>
  <c r="K979" i="24"/>
  <c r="K980" i="24"/>
  <c r="K981" i="24"/>
  <c r="K982" i="24"/>
  <c r="K983" i="24"/>
  <c r="K984" i="24"/>
  <c r="K985" i="24"/>
  <c r="K986" i="24"/>
  <c r="K987" i="24"/>
  <c r="K988" i="24"/>
  <c r="K989" i="24"/>
  <c r="K990" i="24"/>
  <c r="K991" i="24"/>
  <c r="K992" i="24"/>
  <c r="K993" i="24"/>
  <c r="K994" i="24"/>
  <c r="K995" i="24"/>
  <c r="K996" i="24"/>
  <c r="K997" i="24"/>
  <c r="K998" i="24"/>
  <c r="K999" i="24"/>
  <c r="K1000" i="24"/>
  <c r="K1001" i="24"/>
  <c r="K1002" i="24"/>
  <c r="K1003" i="24"/>
  <c r="K1004" i="24"/>
  <c r="K1005" i="24"/>
  <c r="K1006" i="24"/>
  <c r="K1007" i="24"/>
  <c r="K1008" i="24"/>
  <c r="K1009" i="24"/>
  <c r="K1010" i="24"/>
  <c r="K1011" i="24"/>
  <c r="K1012" i="24"/>
  <c r="K1013" i="24"/>
  <c r="K1014" i="24"/>
  <c r="K1015" i="24"/>
  <c r="K1016" i="24"/>
  <c r="K1017" i="24"/>
  <c r="K1018" i="24"/>
  <c r="K1019" i="24"/>
  <c r="K1020" i="24"/>
  <c r="K1021" i="24"/>
  <c r="K1022" i="24"/>
  <c r="K1023" i="24"/>
  <c r="K1024" i="24"/>
  <c r="K1025" i="24"/>
  <c r="K1026" i="24"/>
  <c r="K1027" i="24"/>
  <c r="K1028" i="24"/>
  <c r="K1029" i="24"/>
  <c r="K1030" i="24"/>
  <c r="K1031" i="24"/>
  <c r="K1032" i="24"/>
  <c r="K1033" i="24"/>
  <c r="K1034" i="24"/>
  <c r="K1035" i="24"/>
  <c r="K1036" i="24"/>
  <c r="K1037" i="24"/>
  <c r="K1038" i="24"/>
  <c r="K1039" i="24"/>
  <c r="K1040" i="24"/>
  <c r="K1041" i="24"/>
  <c r="K1042" i="24"/>
  <c r="K1043" i="24"/>
  <c r="K1044" i="24"/>
  <c r="K1045" i="24"/>
  <c r="K1046" i="24"/>
  <c r="K1047" i="24"/>
  <c r="K1048" i="24"/>
  <c r="K1049" i="24"/>
  <c r="K1050" i="24"/>
  <c r="K1051" i="24"/>
  <c r="K1052" i="24"/>
  <c r="K1053" i="24"/>
  <c r="K1054" i="24"/>
  <c r="K1055" i="24"/>
  <c r="K1056" i="24"/>
  <c r="K1057" i="24"/>
  <c r="K1058" i="24"/>
  <c r="K1059" i="24"/>
  <c r="K1060" i="24"/>
  <c r="K1061" i="24"/>
  <c r="K1062" i="24"/>
  <c r="K1063" i="24"/>
  <c r="K1064" i="24"/>
  <c r="K1065" i="24"/>
  <c r="K1066" i="24"/>
  <c r="K1067" i="24"/>
  <c r="K1068" i="24"/>
  <c r="K1069" i="24"/>
  <c r="K1070" i="24"/>
  <c r="K1071" i="24"/>
  <c r="K1072" i="24"/>
  <c r="K1073" i="24"/>
  <c r="K1074" i="24"/>
  <c r="K1075" i="24"/>
  <c r="K1076" i="24"/>
  <c r="K1077" i="24"/>
  <c r="K1078" i="24"/>
  <c r="K1079" i="24"/>
  <c r="K1080" i="24"/>
  <c r="K1081" i="24"/>
  <c r="K1082" i="24"/>
  <c r="K1083" i="24"/>
  <c r="K1084" i="24"/>
  <c r="K1085" i="24"/>
  <c r="K1086" i="24"/>
  <c r="K1087" i="24"/>
  <c r="K1088" i="24"/>
  <c r="K1089" i="24"/>
  <c r="K1090" i="24"/>
  <c r="K1091" i="24"/>
  <c r="K1092" i="24"/>
  <c r="K1093" i="24"/>
  <c r="K1094" i="24"/>
  <c r="K1095" i="24"/>
  <c r="K1096" i="24"/>
  <c r="K1097" i="24"/>
  <c r="K1098" i="24"/>
  <c r="K1099" i="24"/>
  <c r="K1100" i="24"/>
  <c r="K1101" i="24"/>
  <c r="K1102" i="24"/>
  <c r="K1103" i="24"/>
  <c r="K1104" i="24"/>
  <c r="K1105" i="24"/>
  <c r="K1106" i="24"/>
  <c r="K1107" i="24"/>
  <c r="K1108" i="24"/>
  <c r="K1109" i="24"/>
  <c r="K1110" i="24"/>
  <c r="K1111" i="24"/>
  <c r="K1112" i="24"/>
  <c r="K1113" i="24"/>
  <c r="K1114" i="24"/>
  <c r="K1115" i="24"/>
  <c r="K1116" i="24"/>
  <c r="K1117" i="24"/>
  <c r="K1118" i="24"/>
  <c r="K1119" i="24"/>
  <c r="K1120" i="24"/>
  <c r="K1121" i="24"/>
  <c r="K1122" i="24"/>
  <c r="K1123" i="24"/>
  <c r="K1124" i="24"/>
  <c r="K1125" i="24"/>
  <c r="K1126" i="24"/>
  <c r="K1127" i="24"/>
  <c r="K1128" i="24"/>
  <c r="K1129" i="24"/>
  <c r="K1130" i="24"/>
  <c r="K1131" i="24"/>
  <c r="K1132" i="24"/>
  <c r="K1133" i="24"/>
  <c r="K1134" i="24"/>
  <c r="K1135" i="24"/>
  <c r="K1136" i="24"/>
  <c r="K1137" i="24"/>
  <c r="K1138" i="24"/>
  <c r="K1139" i="24"/>
  <c r="K1140" i="24"/>
  <c r="K1141" i="24"/>
  <c r="K1142" i="24"/>
  <c r="K1143" i="24"/>
  <c r="K1144" i="24"/>
  <c r="K1145" i="24"/>
  <c r="K1146" i="24"/>
  <c r="K1147" i="24"/>
  <c r="K1148" i="24"/>
  <c r="K1149" i="24"/>
  <c r="K1150" i="24"/>
  <c r="K1151" i="24"/>
  <c r="K1152" i="24"/>
  <c r="K1153" i="24"/>
  <c r="K1154" i="24"/>
  <c r="K1155" i="24"/>
  <c r="K1156" i="24"/>
  <c r="K1157" i="24"/>
  <c r="K1158" i="24"/>
  <c r="K1159" i="24"/>
  <c r="K1160" i="24"/>
  <c r="K1161" i="24"/>
  <c r="K1162" i="24"/>
  <c r="K1163" i="24"/>
  <c r="K1164" i="24"/>
  <c r="K1165" i="24"/>
  <c r="K1166" i="24"/>
  <c r="K1167" i="24"/>
  <c r="K1168" i="24"/>
  <c r="K1169" i="24"/>
  <c r="K1170" i="24"/>
  <c r="K1171" i="24"/>
  <c r="K1172" i="24"/>
  <c r="K1173" i="24"/>
  <c r="K1174" i="24"/>
  <c r="K1175" i="24"/>
  <c r="K1176" i="24"/>
  <c r="K1177" i="24"/>
  <c r="K1178" i="24"/>
  <c r="K1179" i="24"/>
  <c r="K1180" i="24"/>
  <c r="K1181" i="24"/>
  <c r="K1182" i="24"/>
  <c r="K1183" i="24"/>
  <c r="K1184" i="24"/>
  <c r="K1185" i="24"/>
  <c r="K1186" i="24"/>
  <c r="K1187" i="24"/>
  <c r="K1188" i="24"/>
  <c r="K1189" i="24"/>
  <c r="K1190" i="24"/>
  <c r="K1191" i="24"/>
  <c r="K1192" i="24"/>
  <c r="K1193" i="24"/>
  <c r="K1194" i="24"/>
  <c r="K1195" i="24"/>
  <c r="K1196" i="24"/>
  <c r="K1197" i="24"/>
  <c r="K1198" i="24"/>
  <c r="K1199" i="24"/>
  <c r="K1200" i="24"/>
  <c r="K1201" i="24"/>
  <c r="K1202" i="24"/>
  <c r="K1203" i="24"/>
  <c r="K1204" i="24"/>
  <c r="K1205" i="24"/>
  <c r="K1206" i="24"/>
  <c r="K1207" i="24"/>
  <c r="K1208" i="24"/>
  <c r="K1209" i="24"/>
  <c r="K1210" i="24"/>
  <c r="K1211" i="24"/>
  <c r="K1212" i="24"/>
  <c r="K1213" i="24"/>
  <c r="K1214" i="24"/>
  <c r="K1215" i="24"/>
  <c r="K1216" i="24"/>
  <c r="K1217" i="24"/>
  <c r="K1218" i="24"/>
  <c r="K1219" i="24"/>
  <c r="K1220" i="24"/>
  <c r="K1221" i="24"/>
  <c r="K1222" i="24"/>
  <c r="K1223" i="24"/>
  <c r="K1224" i="24"/>
  <c r="K1225" i="24"/>
  <c r="K1226" i="24"/>
  <c r="K1227" i="24"/>
  <c r="K1228" i="24"/>
  <c r="K1229" i="24"/>
  <c r="K1230" i="24"/>
  <c r="K1231" i="24"/>
  <c r="K1232" i="24"/>
  <c r="K1233" i="24"/>
  <c r="K1234" i="24"/>
  <c r="K1235" i="24"/>
  <c r="K1236" i="24"/>
  <c r="K1237" i="24"/>
  <c r="K1238" i="24"/>
  <c r="K1239" i="24"/>
  <c r="K1240" i="24"/>
  <c r="K1241" i="24"/>
  <c r="K1242" i="24"/>
  <c r="K1243" i="24"/>
  <c r="K1244" i="24"/>
  <c r="K1245" i="24"/>
  <c r="K1246" i="24"/>
  <c r="K1247" i="24"/>
  <c r="K1248" i="24"/>
  <c r="K1249" i="24"/>
  <c r="K1250" i="24"/>
  <c r="K1251" i="24"/>
  <c r="K1252" i="24"/>
  <c r="K1253" i="24"/>
  <c r="K1254" i="24"/>
  <c r="K1255" i="24"/>
  <c r="K1256" i="24"/>
  <c r="K1257" i="24"/>
  <c r="K1258" i="24"/>
  <c r="K1259" i="24"/>
  <c r="K1260" i="24"/>
  <c r="K1261" i="24"/>
  <c r="K1262" i="24"/>
  <c r="K1263" i="24"/>
  <c r="K1264" i="24"/>
  <c r="K1265" i="24"/>
  <c r="K1266" i="24"/>
  <c r="K1267" i="24"/>
  <c r="K1268" i="24"/>
  <c r="K1269" i="24"/>
  <c r="K1270" i="24"/>
  <c r="K1271" i="24"/>
  <c r="K1272" i="24"/>
  <c r="K1273" i="24"/>
  <c r="K1274" i="24"/>
  <c r="K1275" i="24"/>
  <c r="K1276" i="24"/>
  <c r="K1277" i="24"/>
  <c r="K1278" i="24"/>
  <c r="K1279" i="24"/>
  <c r="K1280" i="24"/>
  <c r="K1281" i="24"/>
  <c r="K1282" i="24"/>
  <c r="K1283" i="24"/>
  <c r="K1284" i="24"/>
  <c r="K1285" i="24"/>
  <c r="K1286" i="24"/>
  <c r="K1287" i="24"/>
  <c r="K1288" i="24"/>
  <c r="K1289" i="24"/>
  <c r="K1290" i="24"/>
  <c r="K1291" i="24"/>
  <c r="K1292" i="24"/>
  <c r="K1293" i="24"/>
  <c r="K1294" i="24"/>
  <c r="K1295" i="24"/>
  <c r="K1296" i="24"/>
  <c r="K1297" i="24"/>
  <c r="K1298" i="24"/>
  <c r="K1299" i="24"/>
  <c r="K1300" i="24"/>
  <c r="K1301" i="24"/>
  <c r="K1302" i="24"/>
  <c r="K1303" i="24"/>
  <c r="K1304" i="24"/>
  <c r="K1305" i="24"/>
  <c r="K1306" i="24"/>
  <c r="K1307" i="24"/>
  <c r="K1308" i="24"/>
  <c r="K1309" i="24"/>
  <c r="K1310" i="24"/>
  <c r="K1311" i="24"/>
  <c r="K1312" i="24"/>
  <c r="K1313" i="24"/>
  <c r="K1314" i="24"/>
  <c r="K1315" i="24"/>
  <c r="K1316" i="24"/>
  <c r="K1317" i="24"/>
  <c r="K1318" i="24"/>
  <c r="K1319" i="24"/>
  <c r="K1320" i="24"/>
  <c r="K1321" i="24"/>
  <c r="K1322" i="24"/>
  <c r="K1323" i="24"/>
  <c r="K1324" i="24"/>
  <c r="K1325" i="24"/>
  <c r="K1326" i="24"/>
  <c r="K1327" i="24"/>
  <c r="K1328" i="24"/>
  <c r="K1329" i="24"/>
  <c r="K1330" i="24"/>
  <c r="K1331" i="24"/>
  <c r="K1332" i="24"/>
  <c r="K1333" i="24"/>
  <c r="K1334" i="24"/>
  <c r="K1335" i="24"/>
  <c r="K1336" i="24"/>
  <c r="K1337" i="24"/>
  <c r="K1338" i="24"/>
  <c r="K1339" i="24"/>
  <c r="K1340" i="24"/>
  <c r="K1341" i="24"/>
  <c r="K1342" i="24"/>
  <c r="K1343" i="24"/>
  <c r="K1344" i="24"/>
  <c r="K1345" i="24"/>
  <c r="K1346" i="24"/>
  <c r="K1347" i="24"/>
  <c r="K1348" i="24"/>
  <c r="K1349" i="24"/>
  <c r="K1350" i="24"/>
  <c r="K1351" i="24"/>
  <c r="K1352" i="24"/>
  <c r="K1353" i="24"/>
  <c r="K1354" i="24"/>
  <c r="K1355" i="24"/>
  <c r="K1356" i="24"/>
  <c r="K1357" i="24"/>
  <c r="K1358" i="24"/>
  <c r="K1359" i="24"/>
  <c r="K1360" i="24"/>
  <c r="K1361" i="24"/>
  <c r="K1362" i="24"/>
  <c r="K1363" i="24"/>
  <c r="K1364" i="24"/>
  <c r="K1365" i="24"/>
  <c r="K1366" i="24"/>
  <c r="K1367" i="24"/>
  <c r="K1368" i="24"/>
  <c r="K1369" i="24"/>
  <c r="K1370" i="24"/>
  <c r="K1371" i="24"/>
  <c r="K1372" i="24"/>
  <c r="K1373" i="24"/>
  <c r="K1374" i="24"/>
  <c r="K1375" i="24"/>
  <c r="K1376" i="24"/>
  <c r="K1377" i="24"/>
  <c r="K1378" i="24"/>
  <c r="K1379" i="24"/>
  <c r="K1380" i="24"/>
  <c r="K1381" i="24"/>
  <c r="K1382" i="24"/>
  <c r="K1383" i="24"/>
  <c r="K1384" i="24"/>
  <c r="K1385" i="24"/>
  <c r="K1386" i="24"/>
  <c r="K1387" i="24"/>
  <c r="K1388" i="24"/>
  <c r="K1389" i="24"/>
  <c r="K1390" i="24"/>
  <c r="K1391" i="24"/>
  <c r="K1392" i="24"/>
  <c r="K1393" i="24"/>
  <c r="K1394" i="24"/>
  <c r="K1395" i="24"/>
  <c r="K1396" i="24"/>
  <c r="K1397" i="24"/>
  <c r="K1398" i="24"/>
  <c r="K1399" i="24"/>
  <c r="K1400" i="24"/>
  <c r="K1401" i="24"/>
  <c r="K1402" i="24"/>
  <c r="K1403" i="24"/>
  <c r="K1404" i="24"/>
  <c r="K1405" i="24"/>
  <c r="K1406" i="24"/>
  <c r="K1407" i="24"/>
  <c r="K1408" i="24"/>
  <c r="K1409" i="24"/>
  <c r="K1410" i="24"/>
  <c r="K1411" i="24"/>
  <c r="K1412" i="24"/>
  <c r="K1413" i="24"/>
  <c r="K1414" i="24"/>
  <c r="K1415" i="24"/>
  <c r="K1416" i="24"/>
  <c r="K1417" i="24"/>
  <c r="K1418" i="24"/>
  <c r="K1419" i="24"/>
  <c r="K1420" i="24"/>
  <c r="K1421" i="24"/>
  <c r="K1422" i="24"/>
  <c r="K1423" i="24"/>
  <c r="K1424" i="24"/>
  <c r="K1425" i="24"/>
  <c r="K1426" i="24"/>
  <c r="K1427" i="24"/>
  <c r="K1428" i="24"/>
  <c r="K1429" i="24"/>
  <c r="K1430" i="24"/>
  <c r="K1431" i="24"/>
  <c r="K1432" i="24"/>
  <c r="K1433" i="24"/>
  <c r="K1434" i="24"/>
  <c r="K1435" i="24"/>
  <c r="K1436" i="24"/>
  <c r="K1437" i="24"/>
  <c r="K1438" i="24"/>
  <c r="K1439" i="24"/>
  <c r="K1440" i="24"/>
  <c r="K1441" i="24"/>
  <c r="K1442" i="24"/>
  <c r="K1443" i="24"/>
  <c r="K1444" i="24"/>
  <c r="K1445" i="24"/>
  <c r="K1446" i="24"/>
  <c r="K1447" i="24"/>
  <c r="K1448" i="24"/>
  <c r="K1449" i="24"/>
  <c r="K1450" i="24"/>
  <c r="K1451" i="24"/>
  <c r="K1452" i="24"/>
  <c r="K1453" i="24"/>
  <c r="K1454" i="24"/>
  <c r="K1455" i="24"/>
  <c r="K1456" i="24"/>
  <c r="K1457" i="24"/>
  <c r="K1458" i="24"/>
  <c r="K1459" i="24"/>
  <c r="K1460" i="24"/>
  <c r="K1461" i="24"/>
  <c r="K1462" i="24"/>
  <c r="K1463" i="24"/>
  <c r="K1464" i="24"/>
  <c r="K1465" i="24"/>
  <c r="K1466" i="24"/>
  <c r="K1467" i="24"/>
  <c r="K1468" i="24"/>
  <c r="K1469" i="24"/>
  <c r="K1470" i="24"/>
  <c r="K1471" i="24"/>
  <c r="K1472" i="24"/>
  <c r="K1473" i="24"/>
  <c r="K1474" i="24"/>
  <c r="K1475" i="24"/>
  <c r="K1476" i="24"/>
  <c r="K1477" i="24"/>
  <c r="K1478" i="24"/>
  <c r="K1479" i="24"/>
  <c r="K1480" i="24"/>
  <c r="K1481" i="24"/>
  <c r="K1482" i="24"/>
  <c r="K1483" i="24"/>
  <c r="K1484" i="24"/>
  <c r="K1485" i="24"/>
  <c r="K1486" i="24"/>
  <c r="K1487" i="24"/>
  <c r="K1488" i="24"/>
  <c r="K1489" i="24"/>
  <c r="K1490" i="24"/>
  <c r="K1491" i="24"/>
  <c r="K1492" i="24"/>
  <c r="K1493" i="24"/>
  <c r="K1494" i="24"/>
  <c r="K1495" i="24"/>
  <c r="K1496" i="24"/>
  <c r="K1497" i="24"/>
  <c r="K1498" i="24"/>
  <c r="K1499" i="24"/>
  <c r="K1500" i="24"/>
  <c r="K1501" i="24"/>
  <c r="K1502" i="24"/>
  <c r="K1503" i="24"/>
  <c r="K1504" i="24"/>
  <c r="K1505" i="24"/>
  <c r="K1506" i="24"/>
  <c r="K1507" i="24"/>
  <c r="K1508" i="24"/>
  <c r="K1509" i="24"/>
  <c r="K1510" i="24"/>
  <c r="K1511" i="24"/>
  <c r="K1512" i="24"/>
  <c r="K1513" i="24"/>
  <c r="K1514" i="24"/>
  <c r="K1515" i="24"/>
  <c r="K1516" i="24"/>
  <c r="K1517" i="24"/>
  <c r="K1518" i="24"/>
  <c r="K1519" i="24"/>
  <c r="K1520" i="24"/>
  <c r="K1521" i="24"/>
  <c r="K1522" i="24"/>
  <c r="K1523" i="24"/>
  <c r="K1524" i="24"/>
  <c r="K1525" i="24"/>
  <c r="K1526" i="24"/>
  <c r="K1527" i="24"/>
  <c r="K1528" i="24"/>
  <c r="K1529" i="24"/>
  <c r="K1530" i="24"/>
  <c r="K1531" i="24"/>
  <c r="K1532" i="24"/>
  <c r="K1533" i="24"/>
  <c r="K1534" i="24"/>
  <c r="K1535" i="24"/>
  <c r="K1536" i="24"/>
  <c r="K1537" i="24"/>
  <c r="K1538" i="24"/>
  <c r="K1539" i="24"/>
  <c r="K1540" i="24"/>
  <c r="K1541" i="24"/>
  <c r="K1542" i="24"/>
  <c r="K1543" i="24"/>
  <c r="K1544" i="24"/>
  <c r="K1545" i="24"/>
  <c r="K1546" i="24"/>
  <c r="K1547" i="24"/>
  <c r="K1548" i="24"/>
  <c r="K1549" i="24"/>
  <c r="K1550" i="24"/>
  <c r="K1551" i="24"/>
  <c r="K1552" i="24"/>
  <c r="K1553" i="24"/>
  <c r="K1554" i="24"/>
  <c r="K1555" i="24"/>
  <c r="K1556" i="24"/>
  <c r="K1557" i="24"/>
  <c r="K1558" i="24"/>
  <c r="K1559" i="24"/>
  <c r="K1560" i="24"/>
  <c r="K1561" i="24"/>
  <c r="K1562" i="24"/>
  <c r="K1563" i="24"/>
  <c r="K1564" i="24"/>
  <c r="K1565" i="24"/>
  <c r="K1566" i="24"/>
  <c r="K1567" i="24"/>
  <c r="K1568" i="24"/>
  <c r="K1569" i="24"/>
  <c r="K1570" i="24"/>
  <c r="K1571" i="24"/>
  <c r="K1572" i="24"/>
  <c r="K1573" i="24"/>
  <c r="K1574" i="24"/>
  <c r="K1575" i="24"/>
  <c r="K1576" i="24"/>
  <c r="K1577" i="24"/>
  <c r="K1578" i="24"/>
  <c r="K1579" i="24"/>
  <c r="K1580" i="24"/>
  <c r="K1581" i="24"/>
  <c r="K1582" i="24"/>
  <c r="K1583" i="24"/>
  <c r="K1584" i="24"/>
  <c r="K1585" i="24"/>
  <c r="K1586" i="24"/>
  <c r="K1587" i="24"/>
  <c r="K1588" i="24"/>
  <c r="K1589" i="24"/>
  <c r="K1590" i="24"/>
  <c r="K1591" i="24"/>
  <c r="K1592" i="24"/>
  <c r="K1593" i="24"/>
  <c r="K1594" i="24"/>
  <c r="K1595" i="24"/>
  <c r="K1596" i="24"/>
  <c r="K1597" i="24"/>
  <c r="K1598" i="24"/>
  <c r="K1599" i="24"/>
  <c r="K1600" i="24"/>
  <c r="K1601" i="24"/>
  <c r="K1602" i="24"/>
  <c r="K1603" i="24"/>
  <c r="K1604" i="24"/>
  <c r="K1605" i="24"/>
  <c r="K1606" i="24"/>
  <c r="K1607" i="24"/>
  <c r="K1608" i="24"/>
  <c r="K1609" i="24"/>
  <c r="K1610" i="24"/>
  <c r="K1611" i="24"/>
  <c r="K1612" i="24"/>
  <c r="K1613" i="24"/>
  <c r="K1614" i="24"/>
  <c r="K1615" i="24"/>
  <c r="K1616" i="24"/>
  <c r="K1617" i="24"/>
  <c r="K1618" i="24"/>
  <c r="K1619" i="24"/>
  <c r="K1620" i="24"/>
  <c r="K1621" i="24"/>
  <c r="K1622" i="24"/>
  <c r="K1623" i="24"/>
  <c r="K1624" i="24"/>
  <c r="K1625" i="24"/>
  <c r="K1626" i="24"/>
  <c r="K1627" i="24"/>
  <c r="K1628" i="24"/>
  <c r="K1629" i="24"/>
  <c r="K1630" i="24"/>
  <c r="K1631" i="24"/>
  <c r="K1632" i="24"/>
  <c r="K1633" i="24"/>
  <c r="K1634" i="24"/>
  <c r="K1635" i="24"/>
  <c r="K1636" i="24"/>
  <c r="K1637" i="24"/>
  <c r="K1638" i="24"/>
  <c r="K1639" i="24"/>
  <c r="K1640" i="24"/>
  <c r="K1641" i="24"/>
  <c r="K1642" i="24"/>
  <c r="K1643" i="24"/>
  <c r="K1644" i="24"/>
  <c r="K1645" i="24"/>
  <c r="K1646" i="24"/>
  <c r="K1647" i="24"/>
  <c r="K1648" i="24"/>
  <c r="K1649" i="24"/>
  <c r="K1650" i="24"/>
  <c r="K1651" i="24"/>
  <c r="K1652" i="24"/>
  <c r="K1653" i="24"/>
  <c r="K1654" i="24"/>
  <c r="K1655" i="24"/>
  <c r="K1656" i="24"/>
  <c r="K1657" i="24"/>
  <c r="K1658" i="24"/>
  <c r="K1659" i="24"/>
  <c r="K1660" i="24"/>
  <c r="K1661" i="24"/>
  <c r="K1662" i="24"/>
  <c r="K1663" i="24"/>
  <c r="K1664" i="24"/>
  <c r="K1665" i="24"/>
  <c r="K1666" i="24"/>
  <c r="K1667" i="24"/>
  <c r="K1668" i="24"/>
  <c r="K1669" i="24"/>
  <c r="K1670" i="24"/>
  <c r="K1671" i="24"/>
  <c r="K1672" i="24"/>
  <c r="K1673" i="24"/>
  <c r="K1674" i="24"/>
  <c r="K1675" i="24"/>
  <c r="K1676" i="24"/>
  <c r="K1677" i="24"/>
  <c r="K1678" i="24"/>
  <c r="K1679" i="24"/>
  <c r="K1680" i="24"/>
  <c r="K1681" i="24"/>
  <c r="K1682" i="24"/>
  <c r="K1683" i="24"/>
  <c r="K1684" i="24"/>
  <c r="K1685" i="24"/>
  <c r="K1686" i="24"/>
  <c r="K1687" i="24"/>
  <c r="K1688" i="24"/>
  <c r="K1689" i="24"/>
  <c r="K1690" i="24"/>
  <c r="K1691" i="24"/>
  <c r="K1692" i="24"/>
  <c r="K1693" i="24"/>
  <c r="K1694" i="24"/>
  <c r="K1695" i="24"/>
  <c r="K1696" i="24"/>
  <c r="K1697" i="24"/>
  <c r="K1698" i="24"/>
  <c r="K1699" i="24"/>
  <c r="K1700" i="24"/>
  <c r="K1701" i="24"/>
  <c r="K1702" i="24"/>
  <c r="K1703" i="24"/>
  <c r="K1704" i="24"/>
  <c r="K1705" i="24"/>
  <c r="K1706" i="24"/>
  <c r="K1707" i="24"/>
  <c r="K1708" i="24"/>
  <c r="K1709" i="24"/>
  <c r="K1710" i="24"/>
  <c r="K1711" i="24"/>
  <c r="K1712" i="24"/>
  <c r="K1713" i="24"/>
  <c r="K1714" i="24"/>
  <c r="K1715" i="24"/>
  <c r="K1716" i="24"/>
  <c r="K1717" i="24"/>
  <c r="K1718" i="24"/>
  <c r="K1719" i="24"/>
  <c r="K1720" i="24"/>
  <c r="K1721" i="24"/>
  <c r="K1722" i="24"/>
  <c r="K1723" i="24"/>
  <c r="K1724" i="24"/>
  <c r="K1725" i="24"/>
  <c r="K1726" i="24"/>
  <c r="K1727" i="24"/>
  <c r="K1728" i="24"/>
  <c r="K1729" i="24"/>
  <c r="K1730" i="24"/>
  <c r="K1731" i="24"/>
  <c r="K1732" i="24"/>
  <c r="K1733" i="24"/>
  <c r="K1734" i="24"/>
  <c r="K1735" i="24"/>
  <c r="K1736" i="24"/>
  <c r="K1737" i="24"/>
  <c r="K1738" i="24"/>
  <c r="K1739" i="24"/>
  <c r="K1740" i="24"/>
  <c r="K1741" i="24"/>
  <c r="K1742" i="24"/>
  <c r="K1743" i="24"/>
  <c r="K1744" i="24"/>
  <c r="K1745" i="24"/>
  <c r="K1746" i="24"/>
  <c r="K1747" i="24"/>
  <c r="K1748" i="24"/>
  <c r="K1749" i="24"/>
  <c r="K1750" i="24"/>
  <c r="K1751" i="24"/>
  <c r="K1752" i="24"/>
  <c r="K1753" i="24"/>
  <c r="K1754" i="24"/>
  <c r="K1755" i="24"/>
  <c r="K1756" i="24"/>
  <c r="K1757" i="24"/>
  <c r="K1758" i="24"/>
  <c r="K1759" i="24"/>
  <c r="K1760" i="24"/>
  <c r="K1761" i="24"/>
  <c r="K1762" i="24"/>
  <c r="K1763" i="24"/>
  <c r="K1764" i="24"/>
  <c r="K1765" i="24"/>
  <c r="K1766" i="24"/>
  <c r="K1767" i="24"/>
  <c r="K1768" i="24"/>
  <c r="K1769" i="24"/>
  <c r="K1770" i="24"/>
  <c r="K1771" i="24"/>
  <c r="K1772" i="24"/>
  <c r="K1773" i="24"/>
  <c r="K1774" i="24"/>
  <c r="K1775" i="24"/>
  <c r="K1776" i="24"/>
  <c r="K1777" i="24"/>
  <c r="K1778" i="24"/>
  <c r="K1779" i="24"/>
  <c r="K1780" i="24"/>
  <c r="K1781" i="24"/>
  <c r="K1782" i="24"/>
  <c r="K1783" i="24"/>
  <c r="K1784" i="24"/>
  <c r="K1785" i="24"/>
  <c r="K1786" i="24"/>
  <c r="K1787" i="24"/>
  <c r="K1788" i="24"/>
  <c r="K1789" i="24"/>
  <c r="K1790" i="24"/>
  <c r="K1791" i="24"/>
  <c r="K1792" i="24"/>
  <c r="K1793" i="24"/>
  <c r="K1794" i="24"/>
  <c r="K1795" i="24"/>
  <c r="K1796" i="24"/>
  <c r="K1797" i="24"/>
  <c r="K1798" i="24"/>
  <c r="K1799" i="24"/>
  <c r="K1800" i="24"/>
  <c r="K1801" i="24"/>
  <c r="K1802" i="24"/>
  <c r="K1803" i="24"/>
  <c r="K1804" i="24"/>
  <c r="K1805" i="24"/>
  <c r="K1806" i="24"/>
  <c r="K1807" i="24"/>
  <c r="K1808" i="24"/>
  <c r="K1809" i="24"/>
  <c r="K1810" i="24"/>
  <c r="K1811" i="24"/>
  <c r="K1812" i="24"/>
  <c r="K1813" i="24"/>
  <c r="K1814" i="24"/>
  <c r="K1815" i="24"/>
  <c r="K1816" i="24"/>
  <c r="K1817" i="24"/>
  <c r="K1818" i="24"/>
  <c r="K1819" i="24"/>
  <c r="K1820" i="24"/>
  <c r="K1821" i="24"/>
  <c r="K1822" i="24"/>
  <c r="K1823" i="24"/>
  <c r="K1824" i="24"/>
  <c r="K1825" i="24"/>
  <c r="K1826" i="24"/>
  <c r="K1827" i="24"/>
  <c r="K1828" i="24"/>
  <c r="K1829" i="24"/>
  <c r="K1830" i="24"/>
  <c r="K1831" i="24"/>
  <c r="K1832" i="24"/>
  <c r="K1833" i="24"/>
  <c r="K1834" i="24"/>
  <c r="K1835" i="24"/>
  <c r="K1836" i="24"/>
  <c r="K1837" i="24"/>
  <c r="K1838" i="24"/>
  <c r="K1839" i="24"/>
  <c r="K1840" i="24"/>
  <c r="K1841" i="24"/>
  <c r="K1842" i="24"/>
  <c r="K1843" i="24"/>
  <c r="K1844" i="24"/>
  <c r="K1845" i="24"/>
  <c r="K1846" i="24"/>
  <c r="K1847" i="24"/>
  <c r="K1848" i="24"/>
  <c r="K1849" i="24"/>
  <c r="K1850" i="24"/>
  <c r="K1851" i="24"/>
  <c r="K1852" i="24"/>
  <c r="K1853" i="24"/>
  <c r="K1854" i="24"/>
  <c r="K1855" i="24"/>
  <c r="K1856" i="24"/>
  <c r="K1857" i="24"/>
  <c r="K1858" i="24"/>
  <c r="K1859" i="24"/>
  <c r="K1860" i="24"/>
  <c r="K1861" i="24"/>
  <c r="K1862" i="24"/>
  <c r="K1863" i="24"/>
  <c r="K1864" i="24"/>
  <c r="K1865" i="24"/>
  <c r="K1866" i="24"/>
  <c r="K1867" i="24"/>
  <c r="K1868" i="24"/>
  <c r="K1869" i="24"/>
  <c r="K1870" i="24"/>
  <c r="K1871" i="24"/>
  <c r="K1872" i="24"/>
  <c r="K1873" i="24"/>
  <c r="K1874" i="24"/>
  <c r="K1875" i="24"/>
  <c r="K1876" i="24"/>
  <c r="K1877" i="24"/>
  <c r="K1878" i="24"/>
  <c r="K1879" i="24"/>
  <c r="K1880" i="24"/>
  <c r="K1881" i="24"/>
  <c r="K1882" i="24"/>
  <c r="K1883" i="24"/>
  <c r="K1884" i="24"/>
  <c r="K1885" i="24"/>
  <c r="K1886" i="24"/>
  <c r="K1887" i="24"/>
  <c r="K1888" i="24"/>
  <c r="K1889" i="24"/>
  <c r="K1890" i="24"/>
  <c r="K1891" i="24"/>
  <c r="K1892" i="24"/>
  <c r="K1893" i="24"/>
  <c r="K1894" i="24"/>
  <c r="K1895" i="24"/>
  <c r="K1896" i="24"/>
  <c r="K1897" i="24"/>
  <c r="K1898" i="24"/>
  <c r="K1899" i="24"/>
  <c r="K1900" i="24"/>
  <c r="K1901" i="24"/>
  <c r="K1902" i="24"/>
  <c r="K1903" i="24"/>
  <c r="K1904" i="24"/>
  <c r="K1905" i="24"/>
  <c r="K1906" i="24"/>
  <c r="K1907" i="24"/>
  <c r="K1908" i="24"/>
  <c r="K1909" i="24"/>
  <c r="K1910" i="24"/>
  <c r="K1911" i="24"/>
  <c r="K1912" i="24"/>
  <c r="K1913" i="24"/>
  <c r="K1914" i="24"/>
  <c r="K1915" i="24"/>
  <c r="K1916" i="24"/>
  <c r="K1917" i="24"/>
  <c r="K1918" i="24"/>
  <c r="K1919" i="24"/>
  <c r="K1920" i="24"/>
  <c r="K1921" i="24"/>
  <c r="K1922" i="24"/>
  <c r="K1923" i="24"/>
  <c r="K1924" i="24"/>
  <c r="K1925" i="24"/>
  <c r="K1926" i="24"/>
  <c r="K1927" i="24"/>
  <c r="K1928" i="24"/>
  <c r="K1929" i="24"/>
  <c r="K1930" i="24"/>
  <c r="K1931" i="24"/>
  <c r="K1932" i="24"/>
  <c r="K1933" i="24"/>
  <c r="K1934" i="24"/>
  <c r="K1935" i="24"/>
  <c r="K1936" i="24"/>
  <c r="K1937" i="24"/>
  <c r="K1938" i="24"/>
  <c r="K1939" i="24"/>
  <c r="K1940" i="24"/>
  <c r="K1941" i="24"/>
  <c r="K1942" i="24"/>
  <c r="K1943" i="24"/>
  <c r="K1944" i="24"/>
  <c r="K1945" i="24"/>
  <c r="K1946" i="24"/>
  <c r="K1947" i="24"/>
  <c r="K1948" i="24"/>
  <c r="K1949" i="24"/>
  <c r="K1950" i="24"/>
  <c r="K1951" i="24"/>
  <c r="K1952" i="24"/>
  <c r="K1953" i="24"/>
  <c r="K1954" i="24"/>
  <c r="K1955" i="24"/>
  <c r="K1956" i="24"/>
  <c r="K1957" i="24"/>
  <c r="K1958" i="24"/>
  <c r="K1959" i="24"/>
  <c r="K1960" i="24"/>
  <c r="K1961" i="24"/>
  <c r="K1962" i="24"/>
  <c r="K1963" i="24"/>
  <c r="K1964" i="24"/>
  <c r="K1965" i="24"/>
  <c r="K1966" i="24"/>
  <c r="K1967" i="24"/>
  <c r="K1968" i="24"/>
  <c r="K1969" i="24"/>
  <c r="K1970" i="24"/>
  <c r="K1971" i="24"/>
  <c r="K1972" i="24"/>
  <c r="K1973" i="24"/>
  <c r="K1974" i="24"/>
  <c r="K1975" i="24"/>
  <c r="K1976" i="24"/>
  <c r="K1977" i="24"/>
  <c r="K1978" i="24"/>
  <c r="K1979" i="24"/>
  <c r="K1980" i="24"/>
  <c r="K1981" i="24"/>
  <c r="K1982" i="24"/>
  <c r="K1983" i="24"/>
  <c r="K1984" i="24"/>
  <c r="K1985" i="24"/>
  <c r="K1986" i="24"/>
  <c r="K1987" i="24"/>
  <c r="K1988" i="24"/>
  <c r="K1989" i="24"/>
  <c r="K1990" i="24"/>
  <c r="K1991" i="24"/>
  <c r="K1992" i="24"/>
  <c r="K1993" i="24"/>
  <c r="K1994" i="24"/>
  <c r="K1995" i="24"/>
  <c r="K1996" i="24"/>
  <c r="K1997" i="24"/>
  <c r="K1998" i="24"/>
  <c r="K1999" i="24"/>
  <c r="K2000" i="24"/>
  <c r="K2001" i="24"/>
  <c r="K2002" i="24"/>
  <c r="K2003" i="24"/>
  <c r="K2004" i="24"/>
  <c r="K2005" i="24"/>
  <c r="K2006" i="24"/>
  <c r="K2007" i="24"/>
  <c r="K2008" i="24"/>
  <c r="K2009" i="24"/>
  <c r="K2010" i="24"/>
  <c r="K2011" i="24"/>
  <c r="K2012" i="24"/>
  <c r="K2013" i="24"/>
  <c r="K2014" i="24"/>
  <c r="K2015" i="24"/>
  <c r="K2016" i="24"/>
  <c r="K2017" i="24"/>
  <c r="K2018" i="24"/>
  <c r="K2019" i="24"/>
  <c r="K2020" i="24"/>
  <c r="K2021" i="24"/>
  <c r="K2022" i="24"/>
  <c r="K2023" i="24"/>
  <c r="K2024" i="24"/>
  <c r="K2025" i="24"/>
  <c r="K2026" i="24"/>
  <c r="K2027" i="24"/>
  <c r="K2028" i="24"/>
  <c r="K2029" i="24"/>
  <c r="K2030" i="24"/>
  <c r="K2031" i="24"/>
  <c r="K2032" i="24"/>
  <c r="K2033" i="24"/>
  <c r="K2034" i="24"/>
  <c r="K2035" i="24"/>
  <c r="K2036" i="24"/>
  <c r="K2037" i="24"/>
  <c r="K2038" i="24"/>
  <c r="K2039" i="24"/>
  <c r="K2040" i="24"/>
  <c r="K2041" i="24"/>
  <c r="K2042" i="24"/>
  <c r="K2043" i="24"/>
  <c r="K2044" i="24"/>
  <c r="K2045" i="24"/>
  <c r="K2046" i="24"/>
  <c r="K2047" i="24"/>
  <c r="K2048" i="24"/>
  <c r="K2049" i="24"/>
  <c r="K2050" i="24"/>
  <c r="K2051" i="24"/>
  <c r="K2052" i="24"/>
  <c r="K2053" i="24"/>
  <c r="K2054" i="24"/>
  <c r="K2055" i="24"/>
  <c r="K2056" i="24"/>
  <c r="K2057" i="24"/>
  <c r="K2058" i="24"/>
  <c r="K2059" i="24"/>
  <c r="K2060" i="24"/>
  <c r="K2061" i="24"/>
  <c r="K2062" i="24"/>
  <c r="K2063" i="24"/>
  <c r="K2064" i="24"/>
  <c r="K2065" i="24"/>
  <c r="K2066" i="24"/>
  <c r="K2067" i="24"/>
  <c r="K2068" i="24"/>
  <c r="K2069" i="24"/>
  <c r="K2070" i="24"/>
  <c r="K2071" i="24"/>
  <c r="K2072" i="24"/>
  <c r="K2073" i="24"/>
  <c r="K2074" i="24"/>
  <c r="K2075" i="24"/>
  <c r="K2076" i="24"/>
  <c r="K2077" i="24"/>
  <c r="K2078" i="24"/>
  <c r="K2079" i="24"/>
  <c r="K2080" i="24"/>
  <c r="K2081" i="24"/>
  <c r="K2082" i="24"/>
  <c r="K2083" i="24"/>
  <c r="K2084" i="24"/>
  <c r="K2085" i="24"/>
  <c r="K2086" i="24"/>
  <c r="K2087" i="24"/>
  <c r="K2088" i="24"/>
  <c r="K2089" i="24"/>
  <c r="K2090" i="24"/>
  <c r="K2091" i="24"/>
  <c r="K2092" i="24"/>
  <c r="K2093" i="24"/>
  <c r="K2094" i="24"/>
  <c r="K2095" i="24"/>
  <c r="K2096" i="24"/>
  <c r="K2097" i="24"/>
  <c r="K2098" i="24"/>
  <c r="K2099" i="24"/>
  <c r="K2100" i="24"/>
  <c r="K2101" i="24"/>
  <c r="K2102" i="24"/>
  <c r="K2103" i="24"/>
  <c r="K2104" i="24"/>
  <c r="K2105" i="24"/>
  <c r="K2106" i="24"/>
  <c r="K2107" i="24"/>
  <c r="K2108" i="24"/>
  <c r="K2109" i="24"/>
  <c r="K2110" i="24"/>
  <c r="K2111" i="24"/>
  <c r="K2112" i="24"/>
  <c r="K2113" i="24"/>
  <c r="K2114" i="24"/>
  <c r="K2115" i="24"/>
  <c r="K2116" i="24"/>
  <c r="K2117" i="24"/>
  <c r="K2118" i="24"/>
  <c r="K2119" i="24"/>
  <c r="K2120" i="24"/>
  <c r="K2121" i="24"/>
  <c r="K2122" i="24"/>
  <c r="K2123" i="24"/>
  <c r="K2124" i="24"/>
  <c r="K2125" i="24"/>
  <c r="K2126" i="24"/>
  <c r="K2127" i="24"/>
  <c r="K2128" i="24"/>
  <c r="K2129" i="24"/>
  <c r="K2130" i="24"/>
  <c r="K2131" i="24"/>
  <c r="K2132" i="24"/>
  <c r="K2133" i="24"/>
  <c r="K2134" i="24"/>
  <c r="K2135" i="24"/>
  <c r="K2136" i="24"/>
  <c r="K2137" i="24"/>
  <c r="K2138" i="24"/>
  <c r="K2139" i="24"/>
  <c r="K2140" i="24"/>
  <c r="K2141" i="24"/>
  <c r="K2142" i="24"/>
  <c r="K2143" i="24"/>
  <c r="K2144" i="24"/>
  <c r="K2145" i="24"/>
  <c r="K2146" i="24"/>
  <c r="K2147" i="24"/>
  <c r="K2148" i="24"/>
  <c r="K2149" i="24"/>
  <c r="K2150" i="24"/>
  <c r="K2151" i="24"/>
  <c r="K2152" i="24"/>
  <c r="K2153" i="24"/>
  <c r="K2154" i="24"/>
  <c r="K2155" i="24"/>
  <c r="K2156" i="24"/>
  <c r="K2157" i="24"/>
  <c r="K2158" i="24"/>
  <c r="K2159" i="24"/>
  <c r="K2160" i="24"/>
  <c r="K2161" i="24"/>
  <c r="K2162" i="24"/>
  <c r="K2163" i="24"/>
  <c r="K2164" i="24"/>
  <c r="K2165" i="24"/>
  <c r="K2166" i="24"/>
  <c r="K2167" i="24"/>
  <c r="K2168" i="24"/>
  <c r="K2169" i="24"/>
  <c r="K2170" i="24"/>
  <c r="K2171" i="24"/>
  <c r="K2172" i="24"/>
  <c r="K2173" i="24"/>
  <c r="K2174" i="24"/>
  <c r="K2175" i="24"/>
  <c r="K2176" i="24"/>
  <c r="K2177" i="24"/>
  <c r="K2178" i="24"/>
  <c r="K2179" i="24"/>
  <c r="K2180" i="24"/>
  <c r="K2181" i="24"/>
  <c r="K2182" i="24"/>
  <c r="K2183" i="24"/>
  <c r="K2184" i="24"/>
  <c r="K2185" i="24"/>
  <c r="K2186" i="24"/>
  <c r="K2187" i="24"/>
  <c r="K2188" i="24"/>
  <c r="K2189" i="24"/>
  <c r="K2190" i="24"/>
  <c r="K2191" i="24"/>
  <c r="K2192" i="24"/>
  <c r="K2193" i="24"/>
  <c r="K2194" i="24"/>
  <c r="K2195" i="24"/>
  <c r="K2196" i="24"/>
  <c r="K2197" i="24"/>
  <c r="K2198" i="24"/>
  <c r="K2199" i="24"/>
  <c r="K2200" i="24"/>
  <c r="K2201" i="24"/>
  <c r="K2202" i="24"/>
  <c r="K2203" i="24"/>
  <c r="K2204" i="24"/>
  <c r="K2205" i="24"/>
  <c r="K2206" i="24"/>
  <c r="K2207" i="24"/>
  <c r="K2208" i="24"/>
  <c r="K2209" i="24"/>
  <c r="K2210" i="24"/>
  <c r="K2211" i="24"/>
  <c r="K2212" i="24"/>
  <c r="K2213" i="24"/>
  <c r="K2214" i="24"/>
  <c r="K2215" i="24"/>
  <c r="K2216" i="24"/>
  <c r="K2217" i="24"/>
  <c r="K2218" i="24"/>
  <c r="K2219" i="24"/>
  <c r="K2220" i="24"/>
  <c r="K2221" i="24"/>
  <c r="K2222" i="24"/>
  <c r="K2223" i="24"/>
  <c r="K2224" i="24"/>
  <c r="K2225" i="24"/>
  <c r="K2226" i="24"/>
  <c r="K2227" i="24"/>
  <c r="K2228" i="24"/>
  <c r="K2229" i="24"/>
  <c r="K2230" i="24"/>
  <c r="K2231" i="24"/>
  <c r="K2232" i="24"/>
  <c r="K2233" i="24"/>
  <c r="K2234" i="24"/>
  <c r="K2235" i="24"/>
  <c r="K2236" i="24"/>
  <c r="K2237" i="24"/>
  <c r="K2238" i="24"/>
  <c r="K2239" i="24"/>
  <c r="K2240" i="24"/>
  <c r="K2241" i="24"/>
  <c r="K2242" i="24"/>
  <c r="K2243" i="24"/>
  <c r="K2244" i="24"/>
  <c r="K2245" i="24"/>
  <c r="K2246" i="24"/>
  <c r="K2247" i="24"/>
  <c r="K2248" i="24"/>
  <c r="K2249" i="24"/>
  <c r="K2250" i="24"/>
  <c r="K2251" i="24"/>
  <c r="K2252" i="24"/>
  <c r="K2253" i="24"/>
  <c r="K2254" i="24"/>
  <c r="K2255" i="24"/>
  <c r="K2256" i="24"/>
  <c r="K2257" i="24"/>
  <c r="K2258" i="24"/>
  <c r="K2259" i="24"/>
  <c r="K2260" i="24"/>
  <c r="K2261" i="24"/>
  <c r="K2262" i="24"/>
  <c r="K2263" i="24"/>
  <c r="K2264" i="24"/>
  <c r="K2265" i="24"/>
  <c r="K2266" i="24"/>
  <c r="K2267" i="24"/>
  <c r="K2268" i="24"/>
  <c r="K2269" i="24"/>
  <c r="K2270" i="24"/>
  <c r="K2271" i="24"/>
  <c r="K2272" i="24"/>
  <c r="K2273" i="24"/>
  <c r="K2274" i="24"/>
  <c r="K2275" i="24"/>
  <c r="K2276" i="24"/>
  <c r="K2277" i="24"/>
  <c r="K2278" i="24"/>
  <c r="K2279" i="24"/>
  <c r="K2280" i="24"/>
  <c r="K2281" i="24"/>
  <c r="K2282" i="24"/>
  <c r="K2283" i="24"/>
  <c r="K2284" i="24"/>
  <c r="K2285" i="24"/>
  <c r="K2286" i="24"/>
  <c r="K2287" i="24"/>
  <c r="K2288" i="24"/>
  <c r="K2289" i="24"/>
  <c r="K2290" i="24"/>
  <c r="K2291" i="24"/>
  <c r="K2292" i="24"/>
  <c r="K2293" i="24"/>
  <c r="K2294" i="24"/>
  <c r="K2295" i="24"/>
  <c r="K2296" i="24"/>
  <c r="K2297" i="24"/>
  <c r="K2298" i="24"/>
  <c r="K2299" i="24"/>
  <c r="K2300" i="24"/>
  <c r="K2301" i="24"/>
  <c r="K2302" i="24"/>
  <c r="K2303" i="24"/>
  <c r="K2304" i="24"/>
  <c r="K2305" i="24"/>
  <c r="K2306" i="24"/>
  <c r="K2307" i="24"/>
  <c r="K2308" i="24"/>
  <c r="K2309" i="24"/>
  <c r="K2310" i="24"/>
  <c r="K2311" i="24"/>
  <c r="K2312" i="24"/>
  <c r="K2313" i="24"/>
  <c r="K2314" i="24"/>
  <c r="K2315" i="24"/>
  <c r="K2316" i="24"/>
  <c r="K2317" i="24"/>
  <c r="K2318" i="24"/>
  <c r="K2319" i="24"/>
  <c r="K2320" i="24"/>
  <c r="K2321" i="24"/>
  <c r="K2322" i="24"/>
  <c r="K2323" i="24"/>
  <c r="K2324" i="24"/>
  <c r="K2325" i="24"/>
  <c r="K2326" i="24"/>
  <c r="K2327" i="24"/>
  <c r="K2328" i="24"/>
  <c r="K2329" i="24"/>
  <c r="K2330" i="24"/>
  <c r="K2331" i="24"/>
  <c r="K2332" i="24"/>
  <c r="K2333" i="24"/>
  <c r="K2334" i="24"/>
  <c r="K2335" i="24"/>
  <c r="K2336" i="24"/>
  <c r="K2337" i="24"/>
  <c r="K2338" i="24"/>
  <c r="K2339" i="24"/>
  <c r="K2340" i="24"/>
  <c r="K2341" i="24"/>
  <c r="K2342" i="24"/>
  <c r="K2343" i="24"/>
  <c r="K2344" i="24"/>
  <c r="K2345" i="24"/>
  <c r="K2346" i="24"/>
  <c r="K2347" i="24"/>
  <c r="K2348" i="24"/>
  <c r="K2349" i="24"/>
  <c r="K2350" i="24"/>
  <c r="K2351" i="24"/>
  <c r="K2352" i="24"/>
  <c r="K2353" i="24"/>
  <c r="K2354" i="24"/>
  <c r="K2355" i="24"/>
  <c r="K2356" i="24"/>
  <c r="K2357" i="24"/>
  <c r="K2358" i="24"/>
  <c r="K2359" i="24"/>
  <c r="K2360" i="24"/>
  <c r="K2361" i="24"/>
  <c r="K2362" i="24"/>
  <c r="K2363" i="24"/>
  <c r="K2364" i="24"/>
  <c r="K2365" i="24"/>
  <c r="K2366" i="24"/>
  <c r="K2367" i="24"/>
  <c r="K2368" i="24"/>
  <c r="K2369" i="24"/>
  <c r="K2370" i="24"/>
  <c r="K2371" i="24"/>
  <c r="K2372" i="24"/>
  <c r="K2373" i="24"/>
  <c r="K2374" i="24"/>
  <c r="K2375" i="24"/>
  <c r="K2376" i="24"/>
  <c r="K2377" i="24"/>
  <c r="K2378" i="24"/>
  <c r="K2379" i="24"/>
  <c r="K2380" i="24"/>
  <c r="K2381" i="24"/>
  <c r="K2382" i="24"/>
  <c r="K2383" i="24"/>
  <c r="K2384" i="24"/>
  <c r="K2385" i="24"/>
  <c r="K2386" i="24"/>
  <c r="K2387" i="24"/>
  <c r="K2388" i="24"/>
  <c r="K2389" i="24"/>
  <c r="K2390" i="24"/>
  <c r="K2391" i="24"/>
  <c r="K2392" i="24"/>
  <c r="K2393" i="24"/>
  <c r="K2394" i="24"/>
  <c r="K2395" i="24"/>
  <c r="K2396" i="24"/>
  <c r="K2397" i="24"/>
  <c r="K2398" i="24"/>
  <c r="K2399" i="24"/>
  <c r="K2400" i="24"/>
  <c r="K2401" i="24"/>
  <c r="K2402" i="24"/>
  <c r="K2403" i="24"/>
  <c r="K2404" i="24"/>
  <c r="K2405" i="24"/>
  <c r="K2406" i="24"/>
  <c r="K2407" i="24"/>
  <c r="K2408" i="24"/>
  <c r="K2409" i="24"/>
  <c r="K2410" i="24"/>
  <c r="K2411" i="24"/>
  <c r="K2412" i="24"/>
  <c r="K2413" i="24"/>
  <c r="K2414" i="24"/>
  <c r="K2415" i="24"/>
  <c r="K2416" i="24"/>
  <c r="K2417" i="24"/>
  <c r="K2418" i="24"/>
  <c r="K2419" i="24"/>
  <c r="K2420" i="24"/>
  <c r="K2421" i="24"/>
  <c r="K2422" i="24"/>
  <c r="K2423" i="24"/>
  <c r="K2424" i="24"/>
  <c r="K2425" i="24"/>
  <c r="K2426" i="24"/>
  <c r="K2427" i="24"/>
  <c r="K2428" i="24"/>
  <c r="K2429" i="24"/>
  <c r="K2430" i="24"/>
  <c r="K2431" i="24"/>
  <c r="K2432" i="24"/>
  <c r="K2433" i="24"/>
  <c r="K2434" i="24"/>
  <c r="K2435" i="24"/>
  <c r="K2436" i="24"/>
  <c r="K2437" i="24"/>
  <c r="K2438" i="24"/>
  <c r="K2439" i="24"/>
  <c r="K2440" i="24"/>
  <c r="K2441" i="24"/>
  <c r="K2442" i="24"/>
  <c r="K2443" i="24"/>
  <c r="K2444" i="24"/>
  <c r="K2445" i="24"/>
  <c r="K2446" i="24"/>
  <c r="K2447" i="24"/>
  <c r="K2448" i="24"/>
  <c r="K2449" i="24"/>
  <c r="K2450" i="24"/>
  <c r="K2451" i="24"/>
  <c r="K2452" i="24"/>
  <c r="K2453" i="24"/>
  <c r="K2454" i="24"/>
  <c r="K2455" i="24"/>
  <c r="K2456" i="24"/>
  <c r="K2457" i="24"/>
  <c r="K2458" i="24"/>
  <c r="K2459" i="24"/>
  <c r="K2460" i="24"/>
  <c r="K2461" i="24"/>
  <c r="K2462" i="24"/>
  <c r="K2463" i="24"/>
  <c r="K2464" i="24"/>
  <c r="K2465" i="24"/>
  <c r="K2466" i="24"/>
  <c r="K2467" i="24"/>
  <c r="K2468" i="24"/>
  <c r="K2469" i="24"/>
  <c r="K2470" i="24"/>
  <c r="K2471" i="24"/>
  <c r="K2472" i="24"/>
  <c r="K2473" i="24"/>
  <c r="K2474" i="24"/>
  <c r="K2475" i="24"/>
  <c r="K2476" i="24"/>
  <c r="K2477" i="24"/>
  <c r="K2478" i="24"/>
  <c r="K2479" i="24"/>
  <c r="K2480" i="24"/>
  <c r="K2481" i="24"/>
  <c r="K2482" i="24"/>
  <c r="K2483" i="24"/>
  <c r="K2484" i="24"/>
  <c r="K2485" i="24"/>
  <c r="K2486" i="24"/>
  <c r="K2487" i="24"/>
  <c r="K2488" i="24"/>
  <c r="K2489" i="24"/>
  <c r="K2490" i="24"/>
  <c r="K2491" i="24"/>
  <c r="K2492" i="24"/>
  <c r="K2493" i="24"/>
  <c r="K2494" i="24"/>
  <c r="K2495" i="24"/>
  <c r="K2496" i="24"/>
  <c r="K2497" i="24"/>
  <c r="K2498" i="24"/>
  <c r="K2499" i="24"/>
  <c r="K2500" i="24"/>
  <c r="K2501" i="24"/>
  <c r="K2502" i="24"/>
  <c r="K2503" i="24"/>
  <c r="K2504" i="24"/>
  <c r="K2505" i="24"/>
  <c r="K2506" i="24"/>
  <c r="K2507" i="24"/>
  <c r="K2508" i="24"/>
  <c r="K2509" i="24"/>
  <c r="K2510" i="24"/>
  <c r="K2511" i="24"/>
  <c r="K2512" i="24"/>
  <c r="K2513" i="24"/>
  <c r="K2514" i="24"/>
  <c r="K2515" i="24"/>
  <c r="K2516" i="24"/>
  <c r="K2517" i="24"/>
  <c r="K2518" i="24"/>
  <c r="K2519" i="24"/>
  <c r="K2520" i="24"/>
  <c r="K2521" i="24"/>
  <c r="K2522" i="24"/>
  <c r="K2523" i="24"/>
  <c r="K2524" i="24"/>
  <c r="K2525" i="24"/>
  <c r="K2526" i="24"/>
  <c r="K2527" i="24"/>
  <c r="K2528" i="24"/>
  <c r="K2529" i="24"/>
  <c r="K2530" i="24"/>
  <c r="K2531" i="24"/>
  <c r="K2532" i="24"/>
  <c r="K2533" i="24"/>
  <c r="K2534" i="24"/>
  <c r="K2535" i="24"/>
  <c r="K2536" i="24"/>
  <c r="K2537" i="24"/>
  <c r="K2538" i="24"/>
  <c r="K2539" i="24"/>
  <c r="K2540" i="24"/>
  <c r="K2541" i="24"/>
  <c r="K2542" i="24"/>
  <c r="K2543" i="24"/>
  <c r="K2544" i="24"/>
  <c r="K2545" i="24"/>
  <c r="K2546" i="24"/>
  <c r="K2547" i="24"/>
  <c r="K2548" i="24"/>
  <c r="K2549" i="24"/>
  <c r="K2550" i="24"/>
  <c r="K2551" i="24"/>
  <c r="K2552" i="24"/>
  <c r="K2553" i="24"/>
  <c r="K2554" i="24"/>
  <c r="K2555" i="24"/>
  <c r="K2556" i="24"/>
  <c r="K2557" i="24"/>
  <c r="K2558" i="24"/>
  <c r="K2559" i="24"/>
  <c r="K2560" i="24"/>
  <c r="K2561" i="24"/>
  <c r="K2562" i="24"/>
  <c r="K2563" i="24"/>
  <c r="K2564" i="24"/>
  <c r="K2565" i="24"/>
  <c r="K2566" i="24"/>
  <c r="K2567" i="24"/>
  <c r="K2568" i="24"/>
  <c r="K2569" i="24"/>
  <c r="K2570" i="24"/>
  <c r="K2571" i="24"/>
  <c r="K2572" i="24"/>
  <c r="K2573" i="24"/>
  <c r="K2574" i="24"/>
  <c r="K2575" i="24"/>
  <c r="K2576" i="24"/>
  <c r="K2577" i="24"/>
  <c r="K2578" i="24"/>
  <c r="K2579" i="24"/>
  <c r="K2580" i="24"/>
  <c r="K2581" i="24"/>
  <c r="K2582" i="24"/>
  <c r="K2583" i="24"/>
  <c r="K2584" i="24"/>
  <c r="K2585" i="24"/>
  <c r="K2586" i="24"/>
  <c r="K2587" i="24"/>
  <c r="K2588" i="24"/>
  <c r="K2589" i="24"/>
  <c r="K2590" i="24"/>
  <c r="K2591" i="24"/>
  <c r="K2592" i="24"/>
  <c r="K2593" i="24"/>
  <c r="K2594" i="24"/>
  <c r="K2595" i="24"/>
  <c r="K2596" i="24"/>
  <c r="K2597" i="24"/>
  <c r="K2598" i="24"/>
  <c r="K2599" i="24"/>
  <c r="K2600" i="24"/>
  <c r="K2601" i="24"/>
  <c r="K2602" i="24"/>
  <c r="K2603" i="24"/>
  <c r="K2604" i="24"/>
  <c r="K2605" i="24"/>
  <c r="K2606" i="24"/>
  <c r="K2607" i="24"/>
  <c r="K2608" i="24"/>
  <c r="K2609" i="24"/>
  <c r="K2610" i="24"/>
  <c r="K2611" i="24"/>
  <c r="K2612" i="24"/>
  <c r="K2613" i="24"/>
  <c r="K2614" i="24"/>
  <c r="K2615" i="24"/>
  <c r="K2616" i="24"/>
  <c r="K2617" i="24"/>
  <c r="K2618" i="24"/>
  <c r="K2619" i="24"/>
  <c r="K2620" i="24"/>
  <c r="K2621" i="24"/>
  <c r="K2622" i="24"/>
  <c r="K2623" i="24"/>
  <c r="K2624" i="24"/>
  <c r="K2625" i="24"/>
  <c r="K2626" i="24"/>
  <c r="K2627" i="24"/>
  <c r="K2628" i="24"/>
  <c r="K2629" i="24"/>
  <c r="K2630" i="24"/>
  <c r="K2631" i="24"/>
  <c r="K2632" i="24"/>
  <c r="K2633" i="24"/>
  <c r="K2634" i="24"/>
  <c r="K2635" i="24"/>
  <c r="K2636" i="24"/>
  <c r="K2637" i="24"/>
  <c r="K2638" i="24"/>
  <c r="K2639" i="24"/>
  <c r="K2640" i="24"/>
  <c r="K2641" i="24"/>
  <c r="K2642" i="24"/>
  <c r="K2643" i="24"/>
  <c r="K2644" i="24"/>
  <c r="K2645" i="24"/>
  <c r="K2646" i="24"/>
  <c r="K2647" i="24"/>
  <c r="K2648" i="24"/>
  <c r="K2649" i="24"/>
  <c r="K2650" i="24"/>
  <c r="K2651" i="24"/>
  <c r="K2652" i="24"/>
  <c r="K2653" i="24"/>
  <c r="K2654" i="24"/>
  <c r="K2655" i="24"/>
  <c r="K2656" i="24"/>
  <c r="K2657" i="24"/>
  <c r="K2658" i="24"/>
  <c r="K2659" i="24"/>
  <c r="K2660" i="24"/>
  <c r="K2661" i="24"/>
  <c r="K2662" i="24"/>
  <c r="K2663" i="24"/>
  <c r="K2664" i="24"/>
  <c r="K2665" i="24"/>
  <c r="K2666" i="24"/>
  <c r="K2667" i="24"/>
  <c r="K2668" i="24"/>
  <c r="K2669" i="24"/>
  <c r="K2670" i="24"/>
  <c r="K2671" i="24"/>
  <c r="K2672" i="24"/>
  <c r="K2673" i="24"/>
  <c r="K2674" i="24"/>
  <c r="K2675" i="24"/>
  <c r="K2676" i="24"/>
  <c r="K2677" i="24"/>
  <c r="K2678" i="24"/>
  <c r="K2679" i="24"/>
  <c r="K2680" i="24"/>
  <c r="K2681" i="24"/>
  <c r="K2682" i="24"/>
  <c r="K2683" i="24"/>
  <c r="K2684" i="24"/>
  <c r="K2685" i="24"/>
  <c r="K2686" i="24"/>
  <c r="K2687" i="24"/>
  <c r="K2688" i="24"/>
  <c r="K2689" i="24"/>
  <c r="K2690" i="24"/>
  <c r="K2691" i="24"/>
  <c r="K2692" i="24"/>
  <c r="K2693" i="24"/>
  <c r="K2694" i="24"/>
  <c r="K2695" i="24"/>
  <c r="K2696" i="24"/>
  <c r="K2697" i="24"/>
  <c r="K2698" i="24"/>
  <c r="K2699" i="24"/>
  <c r="K2700" i="24"/>
  <c r="K2701" i="24"/>
  <c r="K2702" i="24"/>
  <c r="K2703" i="24"/>
  <c r="K2704" i="24"/>
  <c r="K2705" i="24"/>
  <c r="K2706" i="24"/>
  <c r="K2707" i="24"/>
  <c r="K2708" i="24"/>
  <c r="K2709" i="24"/>
  <c r="K2710" i="24"/>
  <c r="K2711" i="24"/>
  <c r="K2712" i="24"/>
  <c r="K2713" i="24"/>
  <c r="K2714" i="24"/>
  <c r="K2715" i="24"/>
  <c r="K2716" i="24"/>
  <c r="K2717" i="24"/>
  <c r="K2718" i="24"/>
  <c r="K2719" i="24"/>
  <c r="K2720" i="24"/>
  <c r="K2721" i="24"/>
  <c r="K2722" i="24"/>
  <c r="K2723" i="24"/>
  <c r="K2724" i="24"/>
  <c r="K2725" i="24"/>
  <c r="K2726" i="24"/>
  <c r="K2727" i="24"/>
  <c r="K2728" i="24"/>
  <c r="K2729" i="24"/>
  <c r="K2730" i="24"/>
  <c r="K2731" i="24"/>
  <c r="K2732" i="24"/>
  <c r="K2733" i="24"/>
  <c r="K2734" i="24"/>
  <c r="K2735" i="24"/>
  <c r="K2736" i="24"/>
  <c r="K2737" i="24"/>
  <c r="K2738" i="24"/>
  <c r="K2739" i="24"/>
  <c r="K2740" i="24"/>
  <c r="K2741" i="24"/>
  <c r="K2742" i="24"/>
  <c r="K2743" i="24"/>
  <c r="K2744" i="24"/>
  <c r="K2745" i="24"/>
  <c r="K2746" i="24"/>
  <c r="K2747" i="24"/>
  <c r="K2748" i="24"/>
  <c r="K2749" i="24"/>
  <c r="K2750" i="24"/>
  <c r="K2751" i="24"/>
  <c r="K2752" i="24"/>
  <c r="K2753" i="24"/>
  <c r="K2754" i="24"/>
  <c r="K2755" i="24"/>
  <c r="K2756" i="24"/>
  <c r="K2757" i="24"/>
  <c r="K2758" i="24"/>
  <c r="K2759" i="24"/>
  <c r="K2760" i="24"/>
  <c r="K2761" i="24"/>
  <c r="K2762" i="24"/>
  <c r="K2763" i="24"/>
  <c r="K2764" i="24"/>
  <c r="K2765" i="24"/>
  <c r="K2766" i="24"/>
  <c r="K2767" i="24"/>
  <c r="K2768" i="24"/>
  <c r="K2769" i="24"/>
  <c r="K2770" i="24"/>
  <c r="K2771" i="24"/>
  <c r="K2772" i="24"/>
  <c r="K2773" i="24"/>
  <c r="K2774" i="24"/>
  <c r="K2775" i="24"/>
  <c r="K2776" i="24"/>
  <c r="K2777" i="24"/>
  <c r="K2778" i="24"/>
  <c r="K2779" i="24"/>
  <c r="K2780" i="24"/>
  <c r="K2781" i="24"/>
  <c r="K2782" i="24"/>
  <c r="K2783" i="24"/>
  <c r="K2784" i="24"/>
  <c r="K2785" i="24"/>
  <c r="K2786" i="24"/>
  <c r="K2787" i="24"/>
  <c r="K2788" i="24"/>
  <c r="K2789" i="24"/>
  <c r="K2790" i="24"/>
  <c r="K2791" i="24"/>
  <c r="K2792" i="24"/>
  <c r="K2793" i="24"/>
  <c r="K2794" i="24"/>
  <c r="K2795" i="24"/>
  <c r="K2796" i="24"/>
  <c r="K2797" i="24"/>
  <c r="K2798" i="24"/>
  <c r="K2799" i="24"/>
  <c r="K2800" i="24"/>
  <c r="K2801" i="24"/>
  <c r="K2802" i="24"/>
  <c r="K2803" i="24"/>
  <c r="K2804" i="24"/>
  <c r="K2805" i="24"/>
  <c r="K2806" i="24"/>
  <c r="K2807" i="24"/>
  <c r="K2808" i="24"/>
  <c r="K2809" i="24"/>
  <c r="K2810" i="24"/>
  <c r="K2811" i="24"/>
  <c r="K2812" i="24"/>
  <c r="K2813" i="24"/>
  <c r="K2814" i="24"/>
  <c r="K2815" i="24"/>
  <c r="K2816" i="24"/>
  <c r="K2817" i="24"/>
  <c r="K2818" i="24"/>
  <c r="K2819" i="24"/>
  <c r="K2820" i="24"/>
  <c r="K2821" i="24"/>
  <c r="K2822" i="24"/>
  <c r="K2823" i="24"/>
  <c r="K2824" i="24"/>
  <c r="K2825" i="24"/>
  <c r="K2826" i="24"/>
  <c r="K2827" i="24"/>
  <c r="K2828" i="24"/>
  <c r="K2829" i="24"/>
  <c r="K2830" i="24"/>
  <c r="K2831" i="24"/>
  <c r="K2832" i="24"/>
  <c r="K2833" i="24"/>
  <c r="K2834" i="24"/>
  <c r="K2835" i="24"/>
  <c r="K2836" i="24"/>
  <c r="K2837" i="24"/>
  <c r="K2838" i="24"/>
  <c r="K2839" i="24"/>
  <c r="K2840" i="24"/>
  <c r="K2841" i="24"/>
  <c r="K2842" i="24"/>
  <c r="K2843" i="24"/>
  <c r="K2844" i="24"/>
  <c r="K2845" i="24"/>
  <c r="K2846" i="24"/>
  <c r="K2847" i="24"/>
  <c r="K2848" i="24"/>
  <c r="K2849" i="24"/>
  <c r="K2850" i="24"/>
  <c r="K2851" i="24"/>
  <c r="K2852" i="24"/>
  <c r="K2853" i="24"/>
  <c r="K2854" i="24"/>
  <c r="K2855" i="24"/>
  <c r="K2856" i="24"/>
  <c r="K2857" i="24"/>
  <c r="K2858" i="24"/>
  <c r="K2859" i="24"/>
  <c r="K2860" i="24"/>
  <c r="K2861" i="24"/>
  <c r="K2862" i="24"/>
  <c r="K2863" i="24"/>
  <c r="K2864" i="24"/>
  <c r="K2865" i="24"/>
  <c r="K2866" i="24"/>
  <c r="K2867" i="24"/>
  <c r="K2868" i="24"/>
  <c r="K2869" i="24"/>
  <c r="K2870" i="24"/>
  <c r="K2871" i="24"/>
  <c r="K2872" i="24"/>
  <c r="K2873" i="24"/>
  <c r="K2874" i="24"/>
  <c r="K2875" i="24"/>
  <c r="K2876" i="24"/>
  <c r="K2877" i="24"/>
  <c r="K2878" i="24"/>
  <c r="K2879" i="24"/>
  <c r="K2880" i="24"/>
  <c r="K2881" i="24"/>
  <c r="K2882" i="24"/>
  <c r="K2883" i="24"/>
  <c r="K2884" i="24"/>
  <c r="K2885" i="24"/>
  <c r="K2886" i="24"/>
  <c r="K2887" i="24"/>
  <c r="K2888" i="24"/>
  <c r="K2889" i="24"/>
  <c r="K2890" i="24"/>
  <c r="K2891" i="24"/>
  <c r="K2892" i="24"/>
  <c r="K2893" i="24"/>
  <c r="K2894" i="24"/>
  <c r="K2895" i="24"/>
  <c r="K2896" i="24"/>
  <c r="K2897" i="24"/>
  <c r="K2898" i="24"/>
  <c r="K2899" i="24"/>
  <c r="K2900" i="24"/>
  <c r="K2901" i="24"/>
  <c r="K2902" i="24"/>
  <c r="K2903" i="24"/>
  <c r="K2904" i="24"/>
  <c r="K2905" i="24"/>
  <c r="K2906" i="24"/>
  <c r="K2907" i="24"/>
  <c r="K2908" i="24"/>
  <c r="K2909" i="24"/>
  <c r="K2910" i="24"/>
  <c r="K2911" i="24"/>
  <c r="K2912" i="24"/>
  <c r="K2913" i="24"/>
  <c r="K2914" i="24"/>
  <c r="K2915" i="24"/>
  <c r="K2916" i="24"/>
  <c r="K2917" i="24"/>
  <c r="K2918" i="24"/>
  <c r="K2919" i="24"/>
  <c r="K2920" i="24"/>
  <c r="K2921" i="24"/>
  <c r="K2922" i="24"/>
  <c r="K2923" i="24"/>
  <c r="K2924" i="24"/>
  <c r="K2925" i="24"/>
  <c r="K2926" i="24"/>
  <c r="K2927" i="24"/>
  <c r="K2928" i="24"/>
  <c r="K2929" i="24"/>
  <c r="K2930" i="24"/>
  <c r="K2931" i="24"/>
  <c r="K2932" i="24"/>
  <c r="K2933" i="24"/>
  <c r="K2934" i="24"/>
  <c r="K2935" i="24"/>
  <c r="K2936" i="24"/>
  <c r="K2937" i="24"/>
  <c r="K2938" i="24"/>
  <c r="K2939" i="24"/>
  <c r="K2940" i="24"/>
  <c r="K2941" i="24"/>
  <c r="K2942" i="24"/>
  <c r="K2943" i="24"/>
  <c r="K2944" i="24"/>
  <c r="K2945" i="24"/>
  <c r="K2946" i="24"/>
  <c r="K2947" i="24"/>
  <c r="K2948" i="24"/>
  <c r="K2949" i="24"/>
  <c r="K2950" i="24"/>
  <c r="K2951" i="24"/>
  <c r="K2952" i="24"/>
  <c r="K2953" i="24"/>
  <c r="K2954" i="24"/>
  <c r="K2955" i="24"/>
  <c r="K2956" i="24"/>
  <c r="K2957" i="24"/>
  <c r="K2958" i="24"/>
  <c r="K2959" i="24"/>
  <c r="K2960" i="24"/>
  <c r="K2961" i="24"/>
  <c r="K2962" i="24"/>
  <c r="K2963" i="24"/>
  <c r="K2964" i="24"/>
  <c r="K2965" i="24"/>
  <c r="K2966" i="24"/>
  <c r="K2967" i="24"/>
  <c r="K2968" i="24"/>
  <c r="K2969" i="24"/>
  <c r="K2970" i="24"/>
  <c r="K2971" i="24"/>
  <c r="K2972" i="24"/>
  <c r="K2973" i="24"/>
  <c r="K2974" i="24"/>
  <c r="K2975" i="24"/>
  <c r="K2976" i="24"/>
  <c r="K2977" i="24"/>
  <c r="K2978" i="24"/>
  <c r="K2979" i="24"/>
  <c r="K2980" i="24"/>
  <c r="K2981" i="24"/>
  <c r="K2982" i="24"/>
  <c r="K2983" i="24"/>
  <c r="K2984" i="24"/>
  <c r="K2985" i="24"/>
  <c r="K2986" i="24"/>
  <c r="K2987" i="24"/>
  <c r="K2988" i="24"/>
  <c r="K2989" i="24"/>
  <c r="K2990" i="24"/>
  <c r="K2991" i="24"/>
  <c r="K2992" i="24"/>
  <c r="K2993" i="24"/>
  <c r="K2994" i="24"/>
  <c r="K2995" i="24"/>
  <c r="K2996" i="24"/>
  <c r="K2997" i="24"/>
  <c r="K2998" i="24"/>
  <c r="K2999" i="24"/>
  <c r="K3000" i="24"/>
  <c r="K3001" i="24"/>
  <c r="K3002" i="24"/>
  <c r="K3003" i="24"/>
  <c r="K3004" i="24"/>
  <c r="K3005" i="24"/>
  <c r="K3006" i="24"/>
  <c r="K3007" i="24"/>
  <c r="K3008" i="24"/>
  <c r="K3009" i="24"/>
  <c r="K3010" i="24"/>
  <c r="K3011" i="24"/>
  <c r="K3012" i="24"/>
  <c r="K3013" i="24"/>
  <c r="K3014" i="24"/>
  <c r="K3015" i="24"/>
  <c r="K3016" i="24"/>
  <c r="K3017" i="24"/>
  <c r="K3018" i="24"/>
  <c r="K3019" i="24"/>
  <c r="K3020" i="24"/>
  <c r="K3021" i="24"/>
  <c r="K3022" i="24"/>
  <c r="K3023" i="24"/>
  <c r="K3024" i="24"/>
  <c r="K3025" i="24"/>
  <c r="K3026" i="24"/>
  <c r="K3027" i="24"/>
  <c r="K3028" i="24"/>
  <c r="K3029" i="24"/>
  <c r="K3030" i="24"/>
  <c r="K3031" i="24"/>
  <c r="K3032" i="24"/>
  <c r="K3033" i="24"/>
  <c r="K3034" i="24"/>
  <c r="K3035" i="24"/>
  <c r="K3036" i="24"/>
  <c r="K3037" i="24"/>
  <c r="K3038" i="24"/>
  <c r="K3039" i="24"/>
  <c r="K3040" i="24"/>
  <c r="K3041" i="24"/>
  <c r="K3042" i="24"/>
  <c r="K3043" i="24"/>
  <c r="K3044" i="24"/>
  <c r="K3045" i="24"/>
  <c r="K3046" i="24"/>
  <c r="K3047" i="24"/>
  <c r="K3048" i="24"/>
  <c r="K3049" i="24"/>
  <c r="K3050" i="24"/>
  <c r="K3051" i="24"/>
  <c r="K3052" i="24"/>
  <c r="K3053" i="24"/>
  <c r="K3054" i="24"/>
  <c r="K3055" i="24"/>
  <c r="K3056" i="24"/>
  <c r="K3057" i="24"/>
  <c r="K3058" i="24"/>
  <c r="K3059" i="24"/>
  <c r="K3060" i="24"/>
  <c r="K3061" i="24"/>
  <c r="K3062" i="24"/>
  <c r="K3063" i="24"/>
  <c r="K3064" i="24"/>
  <c r="K3065" i="24"/>
  <c r="K3066" i="24"/>
  <c r="K3067" i="24"/>
  <c r="K3068" i="24"/>
  <c r="K3069" i="24"/>
  <c r="K3070" i="24"/>
  <c r="K3071" i="24"/>
  <c r="K3072" i="24"/>
  <c r="K3073" i="24"/>
  <c r="K3074" i="24"/>
  <c r="K3075" i="24"/>
  <c r="K3076" i="24"/>
  <c r="K3077" i="24"/>
  <c r="K3078" i="24"/>
  <c r="K3079" i="24"/>
  <c r="K3080" i="24"/>
  <c r="K3081" i="24"/>
  <c r="K3082" i="24"/>
  <c r="K3083" i="24"/>
  <c r="K3084" i="24"/>
  <c r="K3085" i="24"/>
  <c r="K3086" i="24"/>
  <c r="K3087" i="24"/>
  <c r="K3088" i="24"/>
  <c r="K3089" i="24"/>
  <c r="K3090" i="24"/>
  <c r="K3091" i="24"/>
  <c r="K3092" i="24"/>
  <c r="K3093" i="24"/>
  <c r="K3094" i="24"/>
  <c r="K3095" i="24"/>
  <c r="K3096" i="24"/>
  <c r="K3097" i="24"/>
  <c r="K3098" i="24"/>
  <c r="K3099" i="24"/>
  <c r="K3100" i="24"/>
  <c r="K3101" i="24"/>
  <c r="K3102" i="24"/>
  <c r="K3103" i="24"/>
  <c r="K3104" i="24"/>
  <c r="K3105" i="24"/>
  <c r="K3106" i="24"/>
  <c r="K3107" i="24"/>
  <c r="K3108" i="24"/>
  <c r="K3109" i="24"/>
  <c r="K3110" i="24"/>
  <c r="K3111" i="24"/>
  <c r="K3112" i="24"/>
  <c r="K3113" i="24"/>
  <c r="K3114" i="24"/>
  <c r="K3115" i="24"/>
  <c r="K3116" i="24"/>
  <c r="K3117" i="24"/>
  <c r="K3118" i="24"/>
  <c r="K3119" i="24"/>
  <c r="K3120" i="24"/>
  <c r="K3121" i="24"/>
  <c r="K3122" i="24"/>
  <c r="K3123" i="24"/>
  <c r="K3124" i="24"/>
  <c r="K3125" i="24"/>
  <c r="K3126" i="24"/>
  <c r="K3127" i="24"/>
  <c r="K3128" i="24"/>
  <c r="K3129" i="24"/>
  <c r="K3130" i="24"/>
  <c r="K3131" i="24"/>
  <c r="K3132" i="24"/>
  <c r="K3133" i="24"/>
  <c r="K3134" i="24"/>
  <c r="K3135" i="24"/>
  <c r="K3136" i="24"/>
  <c r="K3137" i="24"/>
  <c r="K3138" i="24"/>
  <c r="K3139" i="24"/>
  <c r="K3140" i="24"/>
  <c r="K3141" i="24"/>
  <c r="K3142" i="24"/>
  <c r="K3143" i="24"/>
  <c r="K3144" i="24"/>
  <c r="K3145" i="24"/>
  <c r="K3146" i="24"/>
  <c r="K3147" i="24"/>
  <c r="K3148" i="24"/>
  <c r="K3149" i="24"/>
  <c r="K3150" i="24"/>
  <c r="K3151" i="24"/>
  <c r="K3152" i="24"/>
  <c r="K3153" i="24"/>
  <c r="K3154" i="24"/>
  <c r="K3155" i="24"/>
  <c r="K3156" i="24"/>
  <c r="K3157" i="24"/>
  <c r="K3158" i="24"/>
  <c r="K3159" i="24"/>
  <c r="K3160" i="24"/>
  <c r="K3161" i="24"/>
  <c r="K3162" i="24"/>
  <c r="K3163" i="24"/>
  <c r="K3164" i="24"/>
  <c r="K3165" i="24"/>
  <c r="K3166" i="24"/>
  <c r="K3167" i="24"/>
  <c r="K3168" i="24"/>
  <c r="K3169" i="24"/>
  <c r="K3170" i="24"/>
  <c r="K3171" i="24"/>
  <c r="K3172" i="24"/>
  <c r="K3173" i="24"/>
  <c r="K3174" i="24"/>
  <c r="K3175" i="24"/>
  <c r="K3176" i="24"/>
  <c r="K3177" i="24"/>
  <c r="K3178" i="24"/>
  <c r="K3179" i="24"/>
  <c r="K3180" i="24"/>
  <c r="K3181" i="24"/>
  <c r="K3182" i="24"/>
  <c r="K3183" i="24"/>
  <c r="K3184" i="24"/>
  <c r="K3185" i="24"/>
  <c r="K3186" i="24"/>
  <c r="K3187" i="24"/>
  <c r="K3188" i="24"/>
  <c r="K3189" i="24"/>
  <c r="K3190" i="24"/>
  <c r="K3191" i="24"/>
  <c r="K3192" i="24"/>
  <c r="K3193" i="24"/>
  <c r="K3194" i="24"/>
  <c r="K3195" i="24"/>
  <c r="K3196" i="24"/>
  <c r="K3197" i="24"/>
  <c r="K3198" i="24"/>
  <c r="K3199" i="24"/>
  <c r="K3200" i="24"/>
  <c r="K3201" i="24"/>
  <c r="K3202" i="24"/>
  <c r="K3203" i="24"/>
  <c r="K3204" i="24"/>
  <c r="K3205" i="24"/>
  <c r="K3206" i="24"/>
  <c r="K3207" i="24"/>
  <c r="K3208" i="24"/>
  <c r="K3209" i="24"/>
  <c r="K3210" i="24"/>
  <c r="K3211" i="24"/>
  <c r="K3212" i="24"/>
  <c r="K3213" i="24"/>
  <c r="K3214" i="24"/>
  <c r="K3215" i="24"/>
  <c r="K3216" i="24"/>
  <c r="K3217" i="24"/>
  <c r="K3218" i="24"/>
  <c r="K3219" i="24"/>
  <c r="K3220" i="24"/>
  <c r="K3221" i="24"/>
  <c r="K3222" i="24"/>
  <c r="K3223" i="24"/>
  <c r="K3224" i="24"/>
  <c r="K3225" i="24"/>
  <c r="K3226" i="24"/>
  <c r="K3227" i="24"/>
  <c r="K3228" i="24"/>
  <c r="K3229" i="24"/>
  <c r="K3230" i="24"/>
  <c r="K3231" i="24"/>
  <c r="K3232" i="24"/>
  <c r="K3233" i="24"/>
  <c r="K3234" i="24"/>
  <c r="K3235" i="24"/>
  <c r="K3236" i="24"/>
  <c r="K3237" i="24"/>
  <c r="K3238" i="24"/>
  <c r="K3239" i="24"/>
  <c r="K3240" i="24"/>
  <c r="K3241" i="24"/>
  <c r="K3242" i="24"/>
  <c r="K3243" i="24"/>
  <c r="K3244" i="24"/>
  <c r="K3245" i="24"/>
  <c r="K3246" i="24"/>
  <c r="K3247" i="24"/>
  <c r="K3248" i="24"/>
  <c r="K3249" i="24"/>
  <c r="K3250" i="24"/>
  <c r="K3251" i="24"/>
  <c r="K3252" i="24"/>
  <c r="K3253" i="24"/>
  <c r="K3254" i="24"/>
  <c r="K3255" i="24"/>
  <c r="K3256" i="24"/>
  <c r="K3257" i="24"/>
  <c r="K3258" i="24"/>
  <c r="K3259" i="24"/>
  <c r="K3260" i="24"/>
  <c r="K3261" i="24"/>
  <c r="K3262" i="24"/>
  <c r="K3263" i="24"/>
  <c r="K3264" i="24"/>
  <c r="K3265" i="24"/>
  <c r="K3266" i="24"/>
  <c r="K3267" i="24"/>
  <c r="K3268" i="24"/>
  <c r="K3269" i="24"/>
  <c r="K3270" i="24"/>
  <c r="K3271" i="24"/>
  <c r="K3272" i="24"/>
  <c r="K3273" i="24"/>
  <c r="K3274" i="24"/>
  <c r="K3275" i="24"/>
  <c r="K3276" i="24"/>
  <c r="K3277" i="24"/>
  <c r="K3278" i="24"/>
  <c r="K3279" i="24"/>
  <c r="K3280" i="24"/>
  <c r="K3281" i="24"/>
  <c r="K3282" i="24"/>
  <c r="K3283" i="24"/>
  <c r="K3284" i="24"/>
  <c r="K3285" i="24"/>
  <c r="K3286" i="24"/>
  <c r="K3287" i="24"/>
  <c r="K3288" i="24"/>
  <c r="K3289" i="24"/>
  <c r="K3290" i="24"/>
  <c r="K3291" i="24"/>
  <c r="K3292" i="24"/>
  <c r="K3293" i="24"/>
  <c r="K3294" i="24"/>
  <c r="K3295" i="24"/>
  <c r="K3296" i="24"/>
  <c r="K3297" i="24"/>
  <c r="K3298" i="24"/>
  <c r="K3299" i="24"/>
  <c r="K3300" i="24"/>
  <c r="K3301" i="24"/>
  <c r="K3302" i="24"/>
  <c r="K3303" i="24"/>
  <c r="K3304" i="24"/>
  <c r="K3305" i="24"/>
  <c r="K3306" i="24"/>
  <c r="K3307" i="24"/>
  <c r="K3308" i="24"/>
  <c r="K3309" i="24"/>
  <c r="K3310" i="24"/>
  <c r="K3311" i="24"/>
  <c r="K3312" i="24"/>
  <c r="K3313" i="24"/>
  <c r="K3314" i="24"/>
  <c r="K3315" i="24"/>
  <c r="K3316" i="24"/>
  <c r="K3317" i="24"/>
  <c r="K3318" i="24"/>
  <c r="K3319" i="24"/>
  <c r="K3320" i="24"/>
  <c r="K3321" i="24"/>
  <c r="K3322" i="24"/>
  <c r="K3323" i="24"/>
  <c r="K3324" i="24"/>
  <c r="K3325" i="24"/>
  <c r="K3326" i="24"/>
  <c r="K3327" i="24"/>
  <c r="K3328" i="24"/>
  <c r="K3329" i="24"/>
  <c r="K3330" i="24"/>
  <c r="K3331" i="24"/>
  <c r="K3332" i="24"/>
  <c r="K3333" i="24"/>
  <c r="K3334" i="24"/>
  <c r="K3335" i="24"/>
  <c r="K3336" i="24"/>
  <c r="K3337" i="24"/>
  <c r="K3338" i="24"/>
  <c r="K3339" i="24"/>
  <c r="K3340" i="24"/>
  <c r="K3341" i="24"/>
  <c r="K3342" i="24"/>
  <c r="K3343" i="24"/>
  <c r="K3344" i="24"/>
  <c r="K3345" i="24"/>
  <c r="K3346" i="24"/>
  <c r="K3347" i="24"/>
  <c r="K3348" i="24"/>
  <c r="K3349" i="24"/>
  <c r="K3350" i="24"/>
  <c r="K3351" i="24"/>
  <c r="K3352" i="24"/>
  <c r="K3353" i="24"/>
  <c r="K3354" i="24"/>
  <c r="K3355" i="24"/>
  <c r="K3356" i="24"/>
  <c r="K3357" i="24"/>
  <c r="K3358" i="24"/>
  <c r="K3359" i="24"/>
  <c r="K3360" i="24"/>
  <c r="K3361" i="24"/>
  <c r="K3362" i="24"/>
  <c r="K3363" i="24"/>
  <c r="K3364" i="24"/>
  <c r="K3365" i="24"/>
  <c r="K3366" i="24"/>
  <c r="K3367" i="24"/>
  <c r="K3368" i="24"/>
  <c r="K3369" i="24"/>
  <c r="K3370" i="24"/>
  <c r="K3371" i="24"/>
  <c r="K3372" i="24"/>
  <c r="K3373" i="24"/>
  <c r="K3374" i="24"/>
  <c r="K3375" i="24"/>
  <c r="K3376" i="24"/>
  <c r="K3377" i="24"/>
  <c r="K3378" i="24"/>
  <c r="K3379" i="24"/>
  <c r="K3380" i="24"/>
  <c r="K3381" i="24"/>
  <c r="K3382" i="24"/>
  <c r="K3383" i="24"/>
  <c r="K3384" i="24"/>
  <c r="K3385" i="24"/>
  <c r="K3386" i="24"/>
  <c r="K3387" i="24"/>
  <c r="K3388" i="24"/>
  <c r="K3389" i="24"/>
  <c r="K3390" i="24"/>
  <c r="K3391" i="24"/>
  <c r="K3392" i="24"/>
  <c r="K3393" i="24"/>
  <c r="K3394" i="24"/>
  <c r="K3395" i="24"/>
  <c r="K3396" i="24"/>
  <c r="K3397" i="24"/>
  <c r="K3398" i="24"/>
  <c r="K3399" i="24"/>
  <c r="K3400" i="24"/>
  <c r="K3401" i="24"/>
  <c r="K3402" i="24"/>
  <c r="K3403" i="24"/>
  <c r="K3404" i="24"/>
  <c r="K3405" i="24"/>
  <c r="K3406" i="24"/>
  <c r="K3407" i="24"/>
  <c r="K3408" i="24"/>
  <c r="K3409" i="24"/>
  <c r="K3410" i="24"/>
  <c r="K3411" i="24"/>
  <c r="K3412" i="24"/>
  <c r="K3413" i="24"/>
  <c r="K3414" i="24"/>
  <c r="K3415" i="24"/>
  <c r="K3416" i="24"/>
  <c r="K3417" i="24"/>
  <c r="K3418" i="24"/>
  <c r="K3419" i="24"/>
  <c r="K3420" i="24"/>
  <c r="K3421" i="24"/>
  <c r="K3422" i="24"/>
  <c r="K3423" i="24"/>
  <c r="K3424" i="24"/>
  <c r="K3425" i="24"/>
  <c r="K3426" i="24"/>
  <c r="K3427" i="24"/>
  <c r="K3428" i="24"/>
  <c r="K3429" i="24"/>
  <c r="K3430" i="24"/>
  <c r="K3431" i="24"/>
  <c r="K3432" i="24"/>
  <c r="K3433" i="24"/>
  <c r="K3434" i="24"/>
  <c r="K3435" i="24"/>
  <c r="K3436" i="24"/>
  <c r="K3437" i="24"/>
  <c r="K3438" i="24"/>
  <c r="K3439" i="24"/>
  <c r="K3440" i="24"/>
  <c r="K3441" i="24"/>
  <c r="K3442" i="24"/>
  <c r="K3443" i="24"/>
  <c r="K3444" i="24"/>
  <c r="K3445" i="24"/>
  <c r="K3446" i="24"/>
  <c r="K3447" i="24"/>
  <c r="K3448" i="24"/>
  <c r="K3449" i="24"/>
  <c r="K3450" i="24"/>
  <c r="K3451" i="24"/>
  <c r="K3452" i="24"/>
  <c r="K3453" i="24"/>
  <c r="K3454" i="24"/>
  <c r="K3455" i="24"/>
  <c r="K3456" i="24"/>
  <c r="K3457" i="24"/>
  <c r="K3458" i="24"/>
  <c r="K3459" i="24"/>
  <c r="K3460" i="24"/>
  <c r="K3461" i="24"/>
  <c r="K3462" i="24"/>
  <c r="K3463" i="24"/>
  <c r="K3464" i="24"/>
  <c r="K3465" i="24"/>
  <c r="K3466" i="24"/>
  <c r="K3467" i="24"/>
  <c r="K3468" i="24"/>
  <c r="K3469" i="24"/>
  <c r="K3470" i="24"/>
  <c r="K3471" i="24"/>
  <c r="K3472" i="24"/>
  <c r="K3473" i="24"/>
  <c r="K3474" i="24"/>
  <c r="K3475" i="24"/>
  <c r="K3476" i="24"/>
  <c r="K3477" i="24"/>
  <c r="K3478" i="24"/>
  <c r="K3479" i="24"/>
  <c r="K3480" i="24"/>
  <c r="K3481" i="24"/>
  <c r="K3482" i="24"/>
  <c r="K3483" i="24"/>
  <c r="K3484" i="24"/>
  <c r="K3485" i="24"/>
  <c r="K3486" i="24"/>
  <c r="K3487" i="24"/>
  <c r="K3488" i="24"/>
  <c r="K3489" i="24"/>
  <c r="K3490" i="24"/>
  <c r="K3491" i="24"/>
  <c r="K3492" i="24"/>
  <c r="K3493" i="24"/>
  <c r="K3494" i="24"/>
  <c r="K3495" i="24"/>
  <c r="K3496" i="24"/>
  <c r="K3497" i="24"/>
  <c r="K3498" i="24"/>
  <c r="K3499" i="24"/>
  <c r="K3500" i="24"/>
  <c r="K3501" i="24"/>
  <c r="K3502" i="24"/>
  <c r="K3503" i="24"/>
  <c r="K3504" i="24"/>
  <c r="K3505" i="24"/>
  <c r="K3506" i="24"/>
  <c r="K3507" i="24"/>
  <c r="K3508" i="24"/>
  <c r="K3509" i="24"/>
  <c r="K3510" i="24"/>
  <c r="K3511" i="24"/>
  <c r="K3512" i="24"/>
  <c r="K3513" i="24"/>
  <c r="K3514" i="24"/>
  <c r="K3515" i="24"/>
  <c r="K3516" i="24"/>
  <c r="K3517" i="24"/>
  <c r="K3518" i="24"/>
  <c r="K3519" i="24"/>
  <c r="K3520" i="24"/>
  <c r="K3521" i="24"/>
  <c r="K3522" i="24"/>
  <c r="K3523" i="24"/>
  <c r="K3524" i="24"/>
  <c r="K3525" i="24"/>
  <c r="K3526" i="24"/>
  <c r="K3527" i="24"/>
  <c r="K3528" i="24"/>
  <c r="K3529" i="24"/>
  <c r="K3530" i="24"/>
  <c r="K3531" i="24"/>
  <c r="K3532" i="24"/>
  <c r="K3533" i="24"/>
  <c r="K3534" i="24"/>
  <c r="K3535" i="24"/>
  <c r="K3536" i="24"/>
  <c r="K3537" i="24"/>
  <c r="K3538" i="24"/>
  <c r="K3539" i="24"/>
  <c r="K3540" i="24"/>
  <c r="K3541" i="24"/>
  <c r="K3542" i="24"/>
  <c r="K3543" i="24"/>
  <c r="K3544" i="24"/>
  <c r="K3545" i="24"/>
  <c r="K3546" i="24"/>
  <c r="K3547" i="24"/>
  <c r="K3548" i="24"/>
  <c r="K3549" i="24"/>
  <c r="K3550" i="24"/>
  <c r="K3551" i="24"/>
  <c r="K3552" i="24"/>
  <c r="K3553" i="24"/>
  <c r="K3554" i="24"/>
  <c r="K3555" i="24"/>
  <c r="K3556" i="24"/>
  <c r="K3557" i="24"/>
  <c r="K3558" i="24"/>
  <c r="K3559" i="24"/>
  <c r="K3560" i="24"/>
  <c r="K3561" i="24"/>
  <c r="K3562" i="24"/>
  <c r="K3563" i="24"/>
  <c r="K3564" i="24"/>
  <c r="K3565" i="24"/>
  <c r="K3566" i="24"/>
  <c r="K3567" i="24"/>
  <c r="K3568" i="24"/>
  <c r="K3569" i="24"/>
  <c r="K3570" i="24"/>
  <c r="K3571" i="24"/>
  <c r="K3572" i="24"/>
  <c r="K3573" i="24"/>
  <c r="K3574" i="24"/>
  <c r="K3575" i="24"/>
  <c r="K3576" i="24"/>
  <c r="K3577" i="24"/>
  <c r="K3578" i="24"/>
  <c r="K3579" i="24"/>
  <c r="K3580" i="24"/>
  <c r="K3581" i="24"/>
  <c r="K3582" i="24"/>
  <c r="K3583" i="24"/>
  <c r="K3584" i="24"/>
  <c r="K3585" i="24"/>
  <c r="K3586" i="24"/>
  <c r="K3587" i="24"/>
  <c r="K3588" i="24"/>
  <c r="K3589" i="24"/>
  <c r="K3590" i="24"/>
  <c r="K3591" i="24"/>
  <c r="K3592" i="24"/>
  <c r="K3593" i="24"/>
  <c r="K3594" i="24"/>
  <c r="K3595" i="24"/>
  <c r="K3596" i="24"/>
  <c r="K3597" i="24"/>
  <c r="K3598" i="24"/>
  <c r="K3599" i="24"/>
  <c r="K3600" i="24"/>
  <c r="K3601" i="24"/>
  <c r="K3602" i="24"/>
  <c r="K3603" i="24"/>
  <c r="K3604" i="24"/>
  <c r="K3605" i="24"/>
  <c r="K3606" i="24"/>
  <c r="K3607" i="24"/>
  <c r="K3608" i="24"/>
  <c r="K3609" i="24"/>
  <c r="K3610" i="24"/>
  <c r="K3611" i="24"/>
  <c r="K3612" i="24"/>
  <c r="K3613" i="24"/>
  <c r="K3614" i="24"/>
  <c r="K3615" i="24"/>
  <c r="K3616" i="24"/>
  <c r="K3617" i="24"/>
  <c r="K3618" i="24"/>
  <c r="K3619" i="24"/>
  <c r="K3620" i="24"/>
  <c r="K3621" i="24"/>
  <c r="K3622" i="24"/>
  <c r="K3623" i="24"/>
  <c r="K3624" i="24"/>
  <c r="K3625" i="24"/>
  <c r="K3626" i="24"/>
  <c r="K3627" i="24"/>
  <c r="K3628" i="24"/>
  <c r="K3629" i="24"/>
  <c r="K3630" i="24"/>
  <c r="K3631" i="24"/>
  <c r="K3632" i="24"/>
  <c r="K3633" i="24"/>
  <c r="K3634" i="24"/>
  <c r="K3635" i="24"/>
  <c r="K3636" i="24"/>
  <c r="K3637" i="24"/>
  <c r="K3638" i="24"/>
  <c r="K3639" i="24"/>
  <c r="K3640" i="24"/>
  <c r="K3641" i="24"/>
  <c r="K3642" i="24"/>
  <c r="K3643" i="24"/>
  <c r="K3644" i="24"/>
  <c r="K3645" i="24"/>
  <c r="K3646" i="24"/>
  <c r="K3647" i="24"/>
  <c r="K3648" i="24"/>
  <c r="K3649" i="24"/>
  <c r="K3650" i="24"/>
  <c r="K3651" i="24"/>
  <c r="K3652" i="24"/>
  <c r="K3653" i="24"/>
  <c r="K3654" i="24"/>
  <c r="K3655" i="24"/>
  <c r="K3656" i="24"/>
  <c r="K3657" i="24"/>
  <c r="K3658" i="24"/>
  <c r="K3659" i="24"/>
  <c r="K3660" i="24"/>
  <c r="K3661" i="24"/>
  <c r="K3662" i="24"/>
  <c r="K3663" i="24"/>
  <c r="K3664" i="24"/>
  <c r="K3665" i="24"/>
  <c r="K3666" i="24"/>
  <c r="K3667" i="24"/>
  <c r="K3668" i="24"/>
  <c r="K3669" i="24"/>
  <c r="K3670" i="24"/>
  <c r="K3671" i="24"/>
  <c r="K3672" i="24"/>
  <c r="K3673" i="24"/>
  <c r="K3674" i="24"/>
  <c r="K3675" i="24"/>
  <c r="K3676" i="24"/>
  <c r="K3677" i="24"/>
  <c r="K3678" i="24"/>
  <c r="K3679" i="24"/>
  <c r="K3680" i="24"/>
  <c r="K3681" i="24"/>
  <c r="K3682" i="24"/>
  <c r="K3683" i="24"/>
  <c r="K3684" i="24"/>
  <c r="K3685" i="24"/>
  <c r="K3686" i="24"/>
  <c r="K3687" i="24"/>
  <c r="K3688" i="24"/>
  <c r="K3689" i="24"/>
  <c r="K3690" i="24"/>
  <c r="K3691" i="24"/>
  <c r="K3692" i="24"/>
  <c r="K3693" i="24"/>
  <c r="K3694" i="24"/>
  <c r="K3695" i="24"/>
  <c r="K3696" i="24"/>
  <c r="K3697" i="24"/>
  <c r="K3698" i="24"/>
  <c r="K3699" i="24"/>
  <c r="K3700" i="24"/>
  <c r="K3701" i="24"/>
  <c r="K3702" i="24"/>
  <c r="K3703" i="24"/>
  <c r="K3704" i="24"/>
  <c r="K3705" i="24"/>
  <c r="K3706" i="24"/>
  <c r="K3707" i="24"/>
  <c r="K3708" i="24"/>
  <c r="K3709" i="24"/>
  <c r="K3710" i="24"/>
  <c r="K3711" i="24"/>
  <c r="K3712" i="24"/>
  <c r="K3713" i="24"/>
  <c r="K3714" i="24"/>
  <c r="K3715" i="24"/>
  <c r="K3716" i="24"/>
  <c r="K3717" i="24"/>
  <c r="K3718" i="24"/>
  <c r="K3719" i="24"/>
  <c r="K3720" i="24"/>
  <c r="K3721" i="24"/>
  <c r="K3722" i="24"/>
  <c r="K3723" i="24"/>
  <c r="K3724" i="24"/>
  <c r="K3725" i="24"/>
  <c r="K3726" i="24"/>
  <c r="K3727" i="24"/>
  <c r="K3728" i="24"/>
  <c r="K3729" i="24"/>
  <c r="K3730" i="24"/>
  <c r="K3731" i="24"/>
  <c r="K3732" i="24"/>
  <c r="K3733" i="24"/>
  <c r="K3734" i="24"/>
  <c r="K3735" i="24"/>
  <c r="K3736" i="24"/>
  <c r="K3737" i="24"/>
  <c r="K3738" i="24"/>
  <c r="K3739" i="24"/>
  <c r="K3740" i="24"/>
  <c r="K3741" i="24"/>
  <c r="K3742" i="24"/>
  <c r="K3743" i="24"/>
  <c r="K3744" i="24"/>
  <c r="K3745" i="24"/>
  <c r="K3746" i="24"/>
  <c r="K3747" i="24"/>
  <c r="K3748" i="24"/>
  <c r="K3749" i="24"/>
  <c r="K3750" i="24"/>
  <c r="K3751" i="24"/>
  <c r="K3752" i="24"/>
  <c r="K3753" i="24"/>
  <c r="K3754" i="24"/>
  <c r="K3755" i="24"/>
  <c r="K3756" i="24"/>
  <c r="K3757" i="24"/>
  <c r="K3758" i="24"/>
  <c r="K3759" i="24"/>
  <c r="K3760" i="24"/>
  <c r="K3761" i="24"/>
  <c r="K3762" i="24"/>
  <c r="K3763" i="24"/>
  <c r="K3764" i="24"/>
  <c r="K3765" i="24"/>
  <c r="K3766" i="24"/>
  <c r="K3767" i="24"/>
  <c r="K3768" i="24"/>
  <c r="K3769" i="24"/>
  <c r="K3770" i="24"/>
  <c r="K3771" i="24"/>
  <c r="K3772" i="24"/>
  <c r="K3773" i="24"/>
  <c r="K3774" i="24"/>
  <c r="K3775" i="24"/>
  <c r="K3776" i="24"/>
  <c r="K3777" i="24"/>
  <c r="K3778" i="24"/>
  <c r="K3779" i="24"/>
  <c r="K3780" i="24"/>
  <c r="K3781" i="24"/>
  <c r="K3782" i="24"/>
  <c r="K3783" i="24"/>
  <c r="K3784" i="24"/>
  <c r="K3785" i="24"/>
  <c r="K3786" i="24"/>
  <c r="K3787" i="24"/>
  <c r="K3788" i="24"/>
  <c r="K3789" i="24"/>
  <c r="K3790" i="24"/>
  <c r="K3791" i="24"/>
  <c r="K3792" i="24"/>
  <c r="K3793" i="24"/>
  <c r="K3794" i="24"/>
  <c r="K3795" i="24"/>
  <c r="K3796" i="24"/>
  <c r="K3797" i="24"/>
  <c r="K3798" i="24"/>
  <c r="K3799" i="24"/>
  <c r="K3800" i="24"/>
  <c r="K3801" i="24"/>
  <c r="K3802" i="24"/>
  <c r="K3803" i="24"/>
  <c r="K3804" i="24"/>
  <c r="K3805" i="24"/>
  <c r="K3806" i="24"/>
  <c r="K3807" i="24"/>
  <c r="K3808" i="24"/>
  <c r="K3809" i="24"/>
  <c r="K3810" i="24"/>
  <c r="K3811" i="24"/>
  <c r="K3812" i="24"/>
  <c r="K3813" i="24"/>
  <c r="K3814" i="24"/>
  <c r="K3815" i="24"/>
  <c r="K3816" i="24"/>
  <c r="K3817" i="24"/>
  <c r="K3818" i="24"/>
  <c r="K3819" i="24"/>
  <c r="K3820" i="24"/>
  <c r="K3821" i="24"/>
  <c r="K3822" i="24"/>
  <c r="K3823" i="24"/>
  <c r="K3824" i="24"/>
  <c r="K3825" i="24"/>
  <c r="K3826" i="24"/>
  <c r="K3827" i="24"/>
  <c r="K3828" i="24"/>
  <c r="K3829" i="24"/>
  <c r="K3830" i="24"/>
  <c r="K3831" i="24"/>
  <c r="K3832" i="24"/>
  <c r="K3833" i="24"/>
  <c r="K3834" i="24"/>
  <c r="K3835" i="24"/>
  <c r="K3836" i="24"/>
  <c r="K3837" i="24"/>
  <c r="K3838" i="24"/>
  <c r="K3839" i="24"/>
  <c r="K3840" i="24"/>
  <c r="K3841" i="24"/>
  <c r="K3842" i="24"/>
  <c r="K3843" i="24"/>
  <c r="K3844" i="24"/>
  <c r="K3845" i="24"/>
  <c r="K3846" i="24"/>
  <c r="K3847" i="24"/>
  <c r="K3848" i="24"/>
  <c r="K3849" i="24"/>
  <c r="K3850" i="24"/>
  <c r="K3851" i="24"/>
  <c r="K3852" i="24"/>
  <c r="K3853" i="24"/>
  <c r="K3854" i="24"/>
  <c r="K3855" i="24"/>
  <c r="K3856" i="24"/>
  <c r="K3857" i="24"/>
  <c r="K3858" i="24"/>
  <c r="K3859" i="24"/>
  <c r="K3860" i="24"/>
  <c r="K3861" i="24"/>
  <c r="K3862" i="24"/>
  <c r="K3863" i="24"/>
  <c r="K3864" i="24"/>
  <c r="K3865" i="24"/>
  <c r="K3866" i="24"/>
  <c r="K3867" i="24"/>
  <c r="K3868" i="24"/>
  <c r="K3869" i="24"/>
  <c r="K3870" i="24"/>
  <c r="K3871" i="24"/>
  <c r="K3872" i="24"/>
  <c r="K3873" i="24"/>
  <c r="K3874" i="24"/>
  <c r="K3875" i="24"/>
  <c r="K3876" i="24"/>
  <c r="K3877" i="24"/>
  <c r="K3878" i="24"/>
  <c r="K3879" i="24"/>
  <c r="K3880" i="24"/>
  <c r="K3881" i="24"/>
  <c r="K3882" i="24"/>
  <c r="K3883" i="24"/>
  <c r="K3884" i="24"/>
  <c r="K3885" i="24"/>
  <c r="K3886" i="24"/>
  <c r="K3887" i="24"/>
  <c r="K3888" i="24"/>
  <c r="K3889" i="24"/>
  <c r="K3890" i="24"/>
  <c r="K3891" i="24"/>
  <c r="K3892" i="24"/>
  <c r="K3893" i="24"/>
  <c r="K3894" i="24"/>
  <c r="K3895" i="24"/>
  <c r="K3896" i="24"/>
  <c r="K3897" i="24"/>
  <c r="K3898" i="24"/>
  <c r="K3899" i="24"/>
  <c r="K3900" i="24"/>
  <c r="K3901" i="24"/>
  <c r="K3902" i="24"/>
  <c r="K3903" i="24"/>
  <c r="K3904" i="24"/>
  <c r="K3905" i="24"/>
  <c r="K3906" i="24"/>
  <c r="K3907" i="24"/>
  <c r="K3908" i="24"/>
  <c r="K3909" i="24"/>
  <c r="K3910" i="24"/>
  <c r="K3911" i="24"/>
  <c r="K3912" i="24"/>
  <c r="K3913" i="24"/>
  <c r="K3914" i="24"/>
  <c r="K3915" i="24"/>
  <c r="K3916" i="24"/>
  <c r="K3917" i="24"/>
  <c r="K3918" i="24"/>
  <c r="K3919" i="24"/>
  <c r="K3920" i="24"/>
  <c r="K3921" i="24"/>
  <c r="K3922" i="24"/>
  <c r="K3923" i="24"/>
  <c r="K3924" i="24"/>
  <c r="K3925" i="24"/>
  <c r="K3926" i="24"/>
  <c r="K3927" i="24"/>
  <c r="K3928" i="24"/>
  <c r="K3929" i="24"/>
  <c r="K3930" i="24"/>
  <c r="K3931" i="24"/>
  <c r="K3932" i="24"/>
  <c r="K3933" i="24"/>
  <c r="K3934" i="24"/>
  <c r="K3935" i="24"/>
  <c r="K3936" i="24"/>
  <c r="K3937" i="24"/>
  <c r="K3938" i="24"/>
  <c r="K3939" i="24"/>
  <c r="K3940" i="24"/>
  <c r="K3941" i="24"/>
  <c r="K3942" i="24"/>
  <c r="K3943" i="24"/>
  <c r="K3944" i="24"/>
  <c r="K3945" i="24"/>
  <c r="K3946" i="24"/>
  <c r="K3947" i="24"/>
  <c r="K3948" i="24"/>
  <c r="K3949" i="24"/>
  <c r="K3950" i="24"/>
  <c r="K3951" i="24"/>
  <c r="K3952" i="24"/>
  <c r="K3953" i="24"/>
  <c r="K3954" i="24"/>
  <c r="K3955" i="24"/>
  <c r="K3956" i="24"/>
  <c r="K3957" i="24"/>
  <c r="K3958" i="24"/>
  <c r="K3959" i="24"/>
  <c r="K3960" i="24"/>
  <c r="K3961" i="24"/>
  <c r="K3962" i="24"/>
  <c r="K3963" i="24"/>
  <c r="K3964" i="24"/>
  <c r="K3965" i="24"/>
  <c r="K3966" i="24"/>
  <c r="K3967" i="24"/>
  <c r="K3968" i="24"/>
  <c r="K3969" i="24"/>
  <c r="K3970" i="24"/>
  <c r="K3971" i="24"/>
  <c r="K3972" i="24"/>
  <c r="K3973" i="24"/>
  <c r="K3974" i="24"/>
  <c r="K3975" i="24"/>
  <c r="K3976" i="24"/>
  <c r="K3977" i="24"/>
  <c r="K3978" i="24"/>
  <c r="K3979" i="24"/>
  <c r="K3980" i="24"/>
  <c r="K3981" i="24"/>
  <c r="K3982" i="24"/>
  <c r="K3983" i="24"/>
  <c r="K3984" i="24"/>
  <c r="K3985" i="24"/>
  <c r="K3986" i="24"/>
  <c r="K3987" i="24"/>
  <c r="K3988" i="24"/>
  <c r="K3989" i="24"/>
  <c r="K3990" i="24"/>
  <c r="K3991" i="24"/>
  <c r="K3992" i="24"/>
  <c r="K3993" i="24"/>
  <c r="K3994" i="24"/>
  <c r="K3995" i="24"/>
  <c r="K3996" i="24"/>
  <c r="K3997" i="24"/>
  <c r="K3998" i="24"/>
  <c r="K3999" i="24"/>
  <c r="K4000" i="24"/>
  <c r="K4001" i="24"/>
  <c r="K4002" i="24"/>
  <c r="K4003" i="24"/>
  <c r="K4004" i="24"/>
  <c r="K4005" i="24"/>
  <c r="K4006" i="24"/>
  <c r="K4007" i="24"/>
  <c r="K4008" i="24"/>
  <c r="K4009" i="24"/>
  <c r="K4010" i="24"/>
  <c r="K4011" i="24"/>
  <c r="K4012" i="24"/>
  <c r="K4013" i="24"/>
  <c r="K4014" i="24"/>
  <c r="K4015" i="24"/>
  <c r="K4016" i="24"/>
  <c r="K4017" i="24"/>
  <c r="K4018" i="24"/>
  <c r="K4019" i="24"/>
  <c r="K4020" i="24"/>
  <c r="K4021" i="24"/>
  <c r="K4022" i="24"/>
  <c r="K4023" i="24"/>
  <c r="K4024" i="24"/>
  <c r="K4025" i="24"/>
  <c r="K4026" i="24"/>
  <c r="K4027" i="24"/>
  <c r="K4028" i="24"/>
  <c r="K4029" i="24"/>
  <c r="K4030" i="24"/>
  <c r="K4031" i="24"/>
  <c r="K4032" i="24"/>
  <c r="K4033" i="24"/>
  <c r="K4034" i="24"/>
  <c r="K4035" i="24"/>
  <c r="K4036" i="24"/>
  <c r="K4037" i="24"/>
  <c r="K4038" i="24"/>
  <c r="K4039" i="24"/>
  <c r="K4040" i="24"/>
  <c r="K4041" i="24"/>
  <c r="K4042" i="24"/>
  <c r="K4043" i="24"/>
  <c r="K4044" i="24"/>
  <c r="K4045" i="24"/>
  <c r="K4046" i="24"/>
  <c r="K4047" i="24"/>
  <c r="K4048" i="24"/>
  <c r="K4049" i="24"/>
  <c r="K4050" i="24"/>
  <c r="K4051" i="24"/>
  <c r="K4052" i="24"/>
  <c r="K4053" i="24"/>
  <c r="K4054" i="24"/>
  <c r="K4055" i="24"/>
  <c r="K4056" i="24"/>
  <c r="K4057" i="24"/>
  <c r="K4058" i="24"/>
  <c r="K4059" i="24"/>
  <c r="K4060" i="24"/>
  <c r="K4061" i="24"/>
  <c r="K4062" i="24"/>
  <c r="K4063" i="24"/>
  <c r="K4064" i="24"/>
  <c r="K4065" i="24"/>
  <c r="K4066" i="24"/>
  <c r="K4067" i="24"/>
  <c r="K4068" i="24"/>
  <c r="K4069" i="24"/>
  <c r="K4070" i="24"/>
  <c r="K4071" i="24"/>
  <c r="K4072" i="24"/>
  <c r="K4073" i="24"/>
  <c r="K4074" i="24"/>
  <c r="K4075" i="24"/>
  <c r="K4076" i="24"/>
  <c r="K4077" i="24"/>
  <c r="K4078" i="24"/>
  <c r="K4079" i="24"/>
  <c r="K4080" i="24"/>
  <c r="K4081" i="24"/>
  <c r="K4082" i="24"/>
  <c r="K4083" i="24"/>
  <c r="K4084" i="24"/>
  <c r="K4085" i="24"/>
  <c r="K4086" i="24"/>
  <c r="K4087" i="24"/>
  <c r="K4088" i="24"/>
  <c r="K4089" i="24"/>
  <c r="K4090" i="24"/>
  <c r="K4091" i="24"/>
  <c r="K4092" i="24"/>
  <c r="K4093" i="24"/>
  <c r="K4094" i="24"/>
  <c r="K4095" i="24"/>
  <c r="K4096" i="24"/>
  <c r="K4097" i="24"/>
  <c r="K4098" i="24"/>
  <c r="K4099" i="24"/>
  <c r="K4100" i="24"/>
  <c r="K4101" i="24"/>
  <c r="K4102" i="24"/>
  <c r="K4103" i="24"/>
  <c r="K4104" i="24"/>
  <c r="K4105" i="24"/>
  <c r="K4106" i="24"/>
  <c r="K4107" i="24"/>
  <c r="K4108" i="24"/>
  <c r="K4109" i="24"/>
  <c r="K4110" i="24"/>
  <c r="K4111" i="24"/>
  <c r="K4112" i="24"/>
  <c r="K4113" i="24"/>
  <c r="K4114" i="24"/>
  <c r="K4115" i="24"/>
  <c r="K4116" i="24"/>
  <c r="K4117" i="24"/>
  <c r="K4118" i="24"/>
  <c r="K4119" i="24"/>
  <c r="K4120" i="24"/>
  <c r="K4121" i="24"/>
  <c r="K4122" i="24"/>
  <c r="K4123" i="24"/>
  <c r="K4124" i="24"/>
  <c r="K4125" i="24"/>
  <c r="K4126" i="24"/>
  <c r="K4127" i="24"/>
  <c r="K4128" i="24"/>
  <c r="K4129" i="24"/>
  <c r="K4130" i="24"/>
  <c r="K4131" i="24"/>
  <c r="K4132" i="24"/>
  <c r="K4133" i="24"/>
  <c r="K4134" i="24"/>
  <c r="K4135" i="24"/>
  <c r="K4136" i="24"/>
  <c r="K4137" i="24"/>
  <c r="K4138" i="24"/>
  <c r="K4139" i="24"/>
  <c r="K4140" i="24"/>
  <c r="K4141" i="24"/>
  <c r="K4142" i="24"/>
  <c r="K4143" i="24"/>
  <c r="K4144" i="24"/>
  <c r="K4145" i="24"/>
  <c r="K4146" i="24"/>
  <c r="K4147" i="24"/>
  <c r="K4148" i="24"/>
  <c r="K4149" i="24"/>
  <c r="K4150" i="24"/>
  <c r="K4151" i="24"/>
  <c r="K4152" i="24"/>
  <c r="K4153" i="24"/>
  <c r="K4154" i="24"/>
  <c r="K4155" i="24"/>
  <c r="K4156" i="24"/>
  <c r="K4157" i="24"/>
  <c r="K4158" i="24"/>
  <c r="K4159" i="24"/>
  <c r="K4160" i="24"/>
  <c r="K4161" i="24"/>
  <c r="K4162" i="24"/>
  <c r="K4163" i="24"/>
  <c r="K4164" i="24"/>
  <c r="K4165" i="24"/>
  <c r="K4166" i="24"/>
  <c r="K4167" i="24"/>
  <c r="K4168" i="24"/>
  <c r="K4169" i="24"/>
  <c r="K4170" i="24"/>
  <c r="K4171" i="24"/>
  <c r="K4172" i="24"/>
  <c r="K4173" i="24"/>
  <c r="K4174" i="24"/>
  <c r="K4175" i="24"/>
  <c r="K4176" i="24"/>
  <c r="K4177" i="24"/>
  <c r="K4178" i="24"/>
  <c r="K4179" i="24"/>
  <c r="K4180" i="24"/>
  <c r="K4181" i="24"/>
  <c r="K4182" i="24"/>
  <c r="K4183" i="24"/>
  <c r="K4184" i="24"/>
  <c r="K4185" i="24"/>
  <c r="K4186" i="24"/>
  <c r="K4187" i="24"/>
  <c r="K4188" i="24"/>
  <c r="K4189" i="24"/>
  <c r="K4190" i="24"/>
  <c r="K4191" i="24"/>
  <c r="K4192" i="24"/>
  <c r="K4193" i="24"/>
  <c r="K4194" i="24"/>
  <c r="K4195" i="24"/>
  <c r="K4196" i="24"/>
  <c r="K4197" i="24"/>
  <c r="K4198" i="24"/>
  <c r="K4199" i="24"/>
  <c r="K4200" i="24"/>
  <c r="K4201" i="24"/>
  <c r="K4202" i="24"/>
  <c r="K4203" i="24"/>
  <c r="K4204" i="24"/>
  <c r="K4205" i="24"/>
  <c r="K4206" i="24"/>
  <c r="K4207" i="24"/>
  <c r="K4208" i="24"/>
  <c r="K4209" i="24"/>
  <c r="K4210" i="24"/>
  <c r="K4211" i="24"/>
  <c r="K4212" i="24"/>
  <c r="K4213" i="24"/>
  <c r="K4214" i="24"/>
  <c r="K4215" i="24"/>
  <c r="K4216" i="24"/>
  <c r="K4217" i="24"/>
  <c r="K4218" i="24"/>
  <c r="K4219" i="24"/>
  <c r="K4220" i="24"/>
  <c r="K4221" i="24"/>
  <c r="K4222" i="24"/>
  <c r="K4223" i="24"/>
  <c r="K4224" i="24"/>
  <c r="K4225" i="24"/>
  <c r="K4226" i="24"/>
  <c r="K4227" i="24"/>
  <c r="K4228" i="24"/>
  <c r="K4229" i="24"/>
  <c r="K4230" i="24"/>
  <c r="K4231" i="24"/>
  <c r="K4232" i="24"/>
  <c r="K4233" i="24"/>
  <c r="K4234" i="24"/>
  <c r="K4235" i="24"/>
  <c r="K4236" i="24"/>
  <c r="K4237" i="24"/>
  <c r="K4238" i="24"/>
  <c r="K4239" i="24"/>
  <c r="K4240" i="24"/>
  <c r="K4241" i="24"/>
  <c r="K4242" i="24"/>
  <c r="K4243" i="24"/>
  <c r="K4244" i="24"/>
  <c r="K4245" i="24"/>
  <c r="K4246" i="24"/>
  <c r="K4247" i="24"/>
  <c r="K4248" i="24"/>
  <c r="K4249" i="24"/>
  <c r="K4250" i="24"/>
  <c r="K4251" i="24"/>
  <c r="K4252" i="24"/>
  <c r="K4253" i="24"/>
  <c r="K4254" i="24"/>
  <c r="K4255" i="24"/>
  <c r="K4256" i="24"/>
  <c r="K4257" i="24"/>
  <c r="K4258" i="24"/>
  <c r="K4259" i="24"/>
  <c r="K4260" i="24"/>
  <c r="K4261" i="24"/>
  <c r="K4262" i="24"/>
  <c r="K4263" i="24"/>
  <c r="K4264" i="24"/>
  <c r="K4265" i="24"/>
  <c r="K4266" i="24"/>
  <c r="K4267" i="24"/>
  <c r="K4268" i="24"/>
  <c r="K4269" i="24"/>
  <c r="K4270" i="24"/>
  <c r="K4271" i="24"/>
  <c r="K4272" i="24"/>
  <c r="K4273" i="24"/>
  <c r="K4274" i="24"/>
  <c r="K4275" i="24"/>
  <c r="K4276" i="24"/>
  <c r="K4277" i="24"/>
  <c r="K4278" i="24"/>
  <c r="K4279" i="24"/>
  <c r="K4280" i="24"/>
  <c r="K4281" i="24"/>
  <c r="K4282" i="24"/>
  <c r="K4283" i="24"/>
  <c r="K4284" i="24"/>
  <c r="K4285" i="24"/>
  <c r="K4286" i="24"/>
  <c r="K4287" i="24"/>
  <c r="K4288" i="24"/>
  <c r="K4289" i="24"/>
  <c r="K4290" i="24"/>
  <c r="K4291" i="24"/>
  <c r="K4292" i="24"/>
  <c r="K4293" i="24"/>
  <c r="K4294" i="24"/>
  <c r="K4295" i="24"/>
  <c r="K4296" i="24"/>
  <c r="K4297" i="24"/>
  <c r="K4298" i="24"/>
  <c r="K4299" i="24"/>
  <c r="K4300" i="24"/>
  <c r="K4301" i="24"/>
  <c r="K4302" i="24"/>
  <c r="K4303" i="24"/>
  <c r="K4304" i="24"/>
  <c r="K4305" i="24"/>
  <c r="K4306" i="24"/>
  <c r="K4307" i="24"/>
  <c r="K4308" i="24"/>
  <c r="K4309" i="24"/>
  <c r="K4310" i="24"/>
  <c r="K4311" i="24"/>
  <c r="K4312" i="24"/>
  <c r="K4313" i="24"/>
  <c r="K4314" i="24"/>
  <c r="K4315" i="24"/>
  <c r="K4316" i="24"/>
  <c r="K4317" i="24"/>
  <c r="K4318" i="24"/>
  <c r="K4319" i="24"/>
  <c r="K4320" i="24"/>
  <c r="K4321" i="24"/>
  <c r="K4322" i="24"/>
  <c r="K4323" i="24"/>
  <c r="K4324" i="24"/>
  <c r="K4325" i="24"/>
  <c r="K4326" i="24"/>
  <c r="K4327" i="24"/>
  <c r="K4328" i="24"/>
  <c r="K4329" i="24"/>
  <c r="K4330" i="24"/>
  <c r="K4331" i="24"/>
  <c r="K4332" i="24"/>
  <c r="K4333" i="24"/>
  <c r="K4334" i="24"/>
  <c r="K4335" i="24"/>
  <c r="K4336" i="24"/>
  <c r="K4337" i="24"/>
  <c r="K4338" i="24"/>
  <c r="K4339" i="24"/>
  <c r="K4340" i="24"/>
  <c r="K4341" i="24"/>
  <c r="K4342" i="24"/>
  <c r="K4343" i="24"/>
  <c r="K4344" i="24"/>
  <c r="K4345" i="24"/>
  <c r="K4346" i="24"/>
  <c r="K4347" i="24"/>
  <c r="K4348" i="24"/>
  <c r="K4349" i="24"/>
  <c r="K4350" i="24"/>
  <c r="K4351" i="24"/>
  <c r="K4352" i="24"/>
  <c r="K4353" i="24"/>
  <c r="K4354" i="24"/>
  <c r="K4355" i="24"/>
  <c r="K4356" i="24"/>
  <c r="K4357" i="24"/>
  <c r="K4358" i="24"/>
  <c r="K4359" i="24"/>
  <c r="K4360" i="24"/>
  <c r="K4361" i="24"/>
  <c r="K4362" i="24"/>
  <c r="K4363" i="24"/>
  <c r="K4364" i="24"/>
  <c r="K4365" i="24"/>
  <c r="K4366" i="24"/>
  <c r="K4367" i="24"/>
  <c r="K4368" i="24"/>
  <c r="K4369" i="24"/>
  <c r="K4370" i="24"/>
  <c r="K4371" i="24"/>
  <c r="K4372" i="24"/>
  <c r="K4373" i="24"/>
  <c r="K4374" i="24"/>
  <c r="K4375" i="24"/>
  <c r="K4376" i="24"/>
  <c r="K4377" i="24"/>
  <c r="K4378" i="24"/>
  <c r="K4379" i="24"/>
  <c r="K4380" i="24"/>
  <c r="K4381" i="24"/>
  <c r="K4382" i="24"/>
  <c r="K4383" i="24"/>
  <c r="K4384" i="24"/>
  <c r="K4385" i="24"/>
  <c r="K4386" i="24"/>
  <c r="K4387" i="24"/>
  <c r="K4388" i="24"/>
  <c r="K4389" i="24"/>
  <c r="K4390" i="24"/>
  <c r="K4391" i="24"/>
  <c r="K4392" i="24"/>
  <c r="K4393" i="24"/>
  <c r="K4394" i="24"/>
  <c r="K4395" i="24"/>
  <c r="K4396" i="24"/>
  <c r="K4397" i="24"/>
  <c r="K4398" i="24"/>
  <c r="K4399" i="24"/>
  <c r="K4400" i="24"/>
  <c r="K4401" i="24"/>
  <c r="K4402" i="24"/>
  <c r="K4403" i="24"/>
  <c r="K4404" i="24"/>
  <c r="K4405" i="24"/>
  <c r="K4406" i="24"/>
  <c r="K4407" i="24"/>
  <c r="K4408" i="24"/>
  <c r="K4409" i="24"/>
  <c r="K4410" i="24"/>
  <c r="K4411" i="24"/>
  <c r="K4412" i="24"/>
  <c r="K4413" i="24"/>
  <c r="K4414" i="24"/>
  <c r="K4415" i="24"/>
  <c r="K4416" i="24"/>
  <c r="K4417" i="24"/>
  <c r="K4418" i="24"/>
  <c r="K4419" i="24"/>
  <c r="K4420" i="24"/>
  <c r="K4421" i="24"/>
  <c r="K4422" i="24"/>
  <c r="K4423" i="24"/>
  <c r="K4424" i="24"/>
  <c r="K4425" i="24"/>
  <c r="K4426" i="24"/>
  <c r="K4427" i="24"/>
  <c r="K4428" i="24"/>
  <c r="K4429" i="24"/>
  <c r="K4430" i="24"/>
  <c r="K4431" i="24"/>
  <c r="K4432" i="24"/>
  <c r="K4433" i="24"/>
  <c r="K4434" i="24"/>
  <c r="K4435" i="24"/>
  <c r="K4436" i="24"/>
  <c r="K4437" i="24"/>
  <c r="K4438" i="24"/>
  <c r="K4439" i="24"/>
  <c r="K4440" i="24"/>
  <c r="K4441" i="24"/>
  <c r="K4442" i="24"/>
  <c r="K4443" i="24"/>
  <c r="K4444" i="24"/>
  <c r="K4445" i="24"/>
  <c r="K4446" i="24"/>
  <c r="K4447" i="24"/>
  <c r="K4448" i="24"/>
  <c r="K4449" i="24"/>
  <c r="K4450" i="24"/>
  <c r="K4451" i="24"/>
  <c r="K4452" i="24"/>
  <c r="K4453" i="24"/>
  <c r="K4454" i="24"/>
  <c r="K4455" i="24"/>
  <c r="K4456" i="24"/>
  <c r="K4457" i="24"/>
  <c r="K4458" i="24"/>
  <c r="K4459" i="24"/>
  <c r="K4460" i="24"/>
  <c r="K4461" i="24"/>
  <c r="K4462" i="24"/>
  <c r="K4463" i="24"/>
  <c r="K4464" i="24"/>
  <c r="K4465" i="24"/>
  <c r="K4466" i="24"/>
  <c r="K4467" i="24"/>
  <c r="K4468" i="24"/>
  <c r="K4469" i="24"/>
  <c r="K4470" i="24"/>
  <c r="K4471" i="24"/>
  <c r="K4472" i="24"/>
  <c r="K4473" i="24"/>
  <c r="K4474" i="24"/>
  <c r="K4475" i="24"/>
  <c r="K4476" i="24"/>
  <c r="K4477" i="24"/>
  <c r="K4478" i="24"/>
  <c r="K4479" i="24"/>
  <c r="K4480" i="24"/>
  <c r="K4481" i="24"/>
  <c r="K4482" i="24"/>
  <c r="K4483" i="24"/>
  <c r="K4484" i="24"/>
  <c r="K4485" i="24"/>
  <c r="K4486" i="24"/>
  <c r="K4487" i="24"/>
  <c r="K4488" i="24"/>
  <c r="K4489" i="24"/>
  <c r="K4490" i="24"/>
  <c r="K4491" i="24"/>
  <c r="K4492" i="24"/>
  <c r="K4493" i="24"/>
  <c r="K4494" i="24"/>
  <c r="K4495" i="24"/>
  <c r="K4496" i="24"/>
  <c r="K4497" i="24"/>
  <c r="K4498" i="24"/>
  <c r="K4499" i="24"/>
  <c r="K4500" i="24"/>
  <c r="K4501" i="24"/>
  <c r="K4502" i="24"/>
  <c r="K4503" i="24"/>
  <c r="K4504" i="24"/>
  <c r="K4505" i="24"/>
  <c r="K4506" i="24"/>
  <c r="K4507" i="24"/>
  <c r="K4508" i="24"/>
  <c r="K4509" i="24"/>
  <c r="K4510" i="24"/>
  <c r="K4511" i="24"/>
  <c r="K4512" i="24"/>
  <c r="K4513" i="24"/>
  <c r="K4514" i="24"/>
  <c r="K4515" i="24"/>
  <c r="K4516" i="24"/>
  <c r="K4517" i="24"/>
  <c r="K4518" i="24"/>
  <c r="K4519" i="24"/>
  <c r="K4520" i="24"/>
  <c r="K4521" i="24"/>
  <c r="K4522" i="24"/>
  <c r="K4523" i="24"/>
  <c r="K4524" i="24"/>
  <c r="K4525" i="24"/>
  <c r="K4526" i="24"/>
  <c r="K4527" i="24"/>
  <c r="K4528" i="24"/>
  <c r="K4529" i="24"/>
  <c r="K4530" i="24"/>
  <c r="K4531" i="24"/>
  <c r="K4532" i="24"/>
  <c r="K4533" i="24"/>
  <c r="K4534" i="24"/>
  <c r="K4535" i="24"/>
  <c r="K4536" i="24"/>
  <c r="K4537" i="24"/>
  <c r="K4538" i="24"/>
  <c r="K4539" i="24"/>
  <c r="K4540" i="24"/>
  <c r="K4541" i="24"/>
  <c r="K4542" i="24"/>
  <c r="K4543" i="24"/>
  <c r="K4544" i="24"/>
  <c r="K4545" i="24"/>
  <c r="K4546" i="24"/>
  <c r="K4547" i="24"/>
  <c r="K4548" i="24"/>
  <c r="K4549" i="24"/>
  <c r="K4550" i="24"/>
  <c r="K4551" i="24"/>
  <c r="K4552" i="24"/>
  <c r="K4553" i="24"/>
  <c r="K4554" i="24"/>
  <c r="K4555" i="24"/>
  <c r="K4556" i="24"/>
  <c r="K4557" i="24"/>
  <c r="K4558" i="24"/>
  <c r="K4559" i="24"/>
  <c r="K4560" i="24"/>
  <c r="K4561" i="24"/>
  <c r="K4562" i="24"/>
  <c r="K4563" i="24"/>
  <c r="K4564" i="24"/>
  <c r="K4565" i="24"/>
  <c r="K4566" i="24"/>
  <c r="K4567" i="24"/>
  <c r="K4568" i="24"/>
  <c r="K4569" i="24"/>
  <c r="K4570" i="24"/>
  <c r="K4571" i="24"/>
  <c r="K4572" i="24"/>
  <c r="K4573" i="24"/>
  <c r="K4574" i="24"/>
  <c r="K4575" i="24"/>
  <c r="K4576" i="24"/>
  <c r="K4577" i="24"/>
  <c r="K4578" i="24"/>
  <c r="K4579" i="24"/>
  <c r="K4580" i="24"/>
  <c r="K4581" i="24"/>
  <c r="K4582" i="24"/>
  <c r="K4583" i="24"/>
  <c r="K4584" i="24"/>
  <c r="K4585" i="24"/>
  <c r="K4586" i="24"/>
  <c r="K4587" i="24"/>
  <c r="K4588" i="24"/>
  <c r="K4589" i="24"/>
  <c r="K4590" i="24"/>
  <c r="K4591" i="24"/>
  <c r="K4592" i="24"/>
  <c r="K4593" i="24"/>
  <c r="K4594" i="24"/>
  <c r="K4595" i="24"/>
  <c r="K4596" i="24"/>
  <c r="K4597" i="24"/>
  <c r="K4598" i="24"/>
  <c r="K4599" i="24"/>
  <c r="K4600" i="24"/>
  <c r="K4601" i="24"/>
  <c r="K4602" i="24"/>
  <c r="K4603" i="24"/>
  <c r="K4604" i="24"/>
  <c r="K4605" i="24"/>
  <c r="K4606" i="24"/>
  <c r="K4607" i="24"/>
  <c r="K4608" i="24"/>
  <c r="K4609" i="24"/>
  <c r="K4610" i="24"/>
  <c r="K4611" i="24"/>
  <c r="K4612" i="24"/>
  <c r="K4613" i="24"/>
  <c r="K4614" i="24"/>
  <c r="K4615" i="24"/>
  <c r="K4616" i="24"/>
  <c r="K4617" i="24"/>
  <c r="K4618" i="24"/>
  <c r="K4619" i="24"/>
  <c r="K4620" i="24"/>
  <c r="K4621" i="24"/>
  <c r="K4622" i="24"/>
  <c r="K4623" i="24"/>
  <c r="K4624" i="24"/>
  <c r="K4625" i="24"/>
  <c r="K4626" i="24"/>
  <c r="K4627" i="24"/>
  <c r="K4628" i="24"/>
  <c r="K4629" i="24"/>
  <c r="K4630" i="24"/>
  <c r="K4631" i="24"/>
  <c r="K4632" i="24"/>
  <c r="K4633" i="24"/>
  <c r="K4634" i="24"/>
  <c r="K4635" i="24"/>
  <c r="K4636" i="24"/>
  <c r="K4637" i="24"/>
  <c r="K4638" i="24"/>
  <c r="K4639" i="24"/>
  <c r="K4640" i="24"/>
  <c r="K4641" i="24"/>
  <c r="K4642" i="24"/>
  <c r="K4643" i="24"/>
  <c r="K4644" i="24"/>
  <c r="K4645" i="24"/>
  <c r="K4646" i="24"/>
  <c r="K4647" i="24"/>
  <c r="K4648" i="24"/>
  <c r="K4649" i="24"/>
  <c r="K4650" i="24"/>
  <c r="K4651" i="24"/>
  <c r="K4652" i="24"/>
  <c r="K4653" i="24"/>
  <c r="K4654" i="24"/>
  <c r="K4655" i="24"/>
  <c r="K4656" i="24"/>
  <c r="K4657" i="24"/>
  <c r="K4658" i="24"/>
  <c r="K4659" i="24"/>
  <c r="K4660" i="24"/>
  <c r="K4661" i="24"/>
  <c r="K4662" i="24"/>
  <c r="K4663" i="24"/>
  <c r="K4664" i="24"/>
  <c r="K4665" i="24"/>
  <c r="K4666" i="24"/>
  <c r="K4667" i="24"/>
  <c r="K4668" i="24"/>
  <c r="K4669" i="24"/>
  <c r="K4670" i="24"/>
  <c r="K4671" i="24"/>
  <c r="K4672" i="24"/>
  <c r="K4673" i="24"/>
  <c r="K4674" i="24"/>
  <c r="K4675" i="24"/>
  <c r="K4676" i="24"/>
  <c r="K4677" i="24"/>
  <c r="K4678" i="24"/>
  <c r="K4679" i="24"/>
  <c r="K4680" i="24"/>
  <c r="K4681" i="24"/>
  <c r="K4682" i="24"/>
  <c r="K4683" i="24"/>
  <c r="K4684" i="24"/>
  <c r="K4685" i="24"/>
  <c r="K4686" i="24"/>
  <c r="K4687" i="24"/>
  <c r="K4688" i="24"/>
  <c r="K4689" i="24"/>
  <c r="K4690" i="24"/>
  <c r="K4691" i="24"/>
  <c r="K4692" i="24"/>
  <c r="K4693" i="24"/>
  <c r="K4694" i="24"/>
  <c r="K4695" i="24"/>
  <c r="K4696" i="24"/>
  <c r="K4697" i="24"/>
  <c r="K4698" i="24"/>
  <c r="K4699" i="24"/>
  <c r="K4700" i="24"/>
  <c r="K4701" i="24"/>
  <c r="K4702" i="24"/>
  <c r="K4703" i="24"/>
  <c r="K4704" i="24"/>
  <c r="K4705" i="24"/>
  <c r="K4706" i="24"/>
  <c r="K4707" i="24"/>
  <c r="K4708" i="24"/>
  <c r="K4709" i="24"/>
  <c r="K4710" i="24"/>
  <c r="K4711" i="24"/>
  <c r="K4712" i="24"/>
  <c r="K4713" i="24"/>
  <c r="K4714" i="24"/>
  <c r="K4715" i="24"/>
  <c r="K4716" i="24"/>
  <c r="K4717" i="24"/>
  <c r="K4718" i="24"/>
  <c r="K4719" i="24"/>
  <c r="K4720" i="24"/>
  <c r="K4721" i="24"/>
  <c r="K4722" i="24"/>
  <c r="K4723" i="24"/>
  <c r="K4724" i="24"/>
  <c r="K4725" i="24"/>
  <c r="K4726" i="24"/>
  <c r="K4727" i="24"/>
  <c r="K4728" i="24"/>
  <c r="K4729" i="24"/>
  <c r="K4730" i="24"/>
  <c r="K4731" i="24"/>
  <c r="K4732" i="24"/>
  <c r="K4733" i="24"/>
  <c r="K4734" i="24"/>
  <c r="K4735" i="24"/>
  <c r="K4736" i="24"/>
  <c r="K4737" i="24"/>
  <c r="K4738" i="24"/>
  <c r="K4739" i="24"/>
  <c r="K4740" i="24"/>
  <c r="K4741" i="24"/>
  <c r="K4742" i="24"/>
  <c r="K4743" i="24"/>
  <c r="K4744" i="24"/>
  <c r="K4745" i="24"/>
  <c r="K4746" i="24"/>
  <c r="K4747" i="24"/>
  <c r="K4748" i="24"/>
  <c r="K4749" i="24"/>
  <c r="K4750" i="24"/>
  <c r="K4751" i="24"/>
  <c r="K4752" i="24"/>
  <c r="K4753" i="24"/>
  <c r="K4754" i="24"/>
  <c r="K4755" i="24"/>
  <c r="K4756" i="24"/>
  <c r="K4757" i="24"/>
  <c r="K4758" i="24"/>
  <c r="K4759" i="24"/>
  <c r="K4760" i="24"/>
  <c r="K4761" i="24"/>
  <c r="K4762" i="24"/>
  <c r="K4763" i="24"/>
  <c r="K4764" i="24"/>
  <c r="K4765" i="24"/>
  <c r="K4766" i="24"/>
  <c r="K4767" i="24"/>
  <c r="K4768" i="24"/>
  <c r="K4769" i="24"/>
  <c r="K4770" i="24"/>
  <c r="K4771" i="24"/>
  <c r="K4772" i="24"/>
  <c r="K4773" i="24"/>
  <c r="K4774" i="24"/>
  <c r="K4775" i="24"/>
  <c r="K4776" i="24"/>
  <c r="K4777" i="24"/>
  <c r="K4778" i="24"/>
  <c r="K4779" i="24"/>
  <c r="K4780" i="24"/>
  <c r="K4781" i="24"/>
  <c r="K4782" i="24"/>
  <c r="K4783" i="24"/>
  <c r="K4784" i="24"/>
  <c r="K4785" i="24"/>
  <c r="K4786" i="24"/>
  <c r="K4787" i="24"/>
  <c r="K4788" i="24"/>
  <c r="K4789" i="24"/>
  <c r="K4790" i="24"/>
  <c r="K4791" i="24"/>
  <c r="K4792" i="24"/>
  <c r="K4793" i="24"/>
  <c r="K4794" i="24"/>
  <c r="K4795" i="24"/>
  <c r="K4796" i="24"/>
  <c r="K4797" i="24"/>
  <c r="K4798" i="24"/>
  <c r="K4799" i="24"/>
  <c r="K4800" i="24"/>
  <c r="K4801" i="24"/>
  <c r="K4802" i="24"/>
  <c r="K4803" i="24"/>
  <c r="K4804" i="24"/>
  <c r="K4805" i="24"/>
  <c r="K4806" i="24"/>
  <c r="K4807" i="24"/>
  <c r="K4808" i="24"/>
  <c r="K4809" i="24"/>
  <c r="K4810" i="24"/>
  <c r="K4811" i="24"/>
  <c r="K4812" i="24"/>
  <c r="K4813" i="24"/>
  <c r="K4814" i="24"/>
  <c r="K4815" i="24"/>
  <c r="K4816" i="24"/>
  <c r="K4817" i="24"/>
  <c r="K4818" i="24"/>
  <c r="K4819" i="24"/>
  <c r="K4820" i="24"/>
  <c r="K4821" i="24"/>
  <c r="K4822" i="24"/>
  <c r="K4823" i="24"/>
  <c r="K4824" i="24"/>
  <c r="K4825" i="24"/>
  <c r="K4826" i="24"/>
  <c r="K4827" i="24"/>
  <c r="K4828" i="24"/>
  <c r="K4829" i="24"/>
  <c r="K4830" i="24"/>
  <c r="K4831" i="24"/>
  <c r="K4832" i="24"/>
  <c r="K4833" i="24"/>
  <c r="K4834" i="24"/>
  <c r="K4835" i="24"/>
  <c r="K4836" i="24"/>
  <c r="K4837" i="24"/>
  <c r="K4838" i="24"/>
  <c r="K4839" i="24"/>
  <c r="K4840" i="24"/>
  <c r="K4841" i="24"/>
  <c r="K4842" i="24"/>
  <c r="K4843" i="24"/>
  <c r="K4844" i="24"/>
  <c r="K4845" i="24"/>
  <c r="K4846" i="24"/>
  <c r="K4847" i="24"/>
  <c r="K4848" i="24"/>
  <c r="K4849" i="24"/>
  <c r="K4850" i="24"/>
  <c r="K4851" i="24"/>
  <c r="K4852" i="24"/>
  <c r="K4853" i="24"/>
  <c r="K4854" i="24"/>
  <c r="K4855" i="24"/>
  <c r="K4856" i="24"/>
  <c r="K4857" i="24"/>
  <c r="K4858" i="24"/>
  <c r="K4859" i="24"/>
  <c r="K4860" i="24"/>
  <c r="K4861" i="24"/>
  <c r="K4862" i="24"/>
  <c r="K4863" i="24"/>
  <c r="K4864" i="24"/>
  <c r="K4865" i="24"/>
  <c r="K4866" i="24"/>
  <c r="K4867" i="24"/>
  <c r="K4868" i="24"/>
  <c r="K4869" i="24"/>
  <c r="K4870" i="24"/>
  <c r="K4871" i="24"/>
  <c r="K4872" i="24"/>
  <c r="K4873" i="24"/>
  <c r="K4874" i="24"/>
  <c r="K4875" i="24"/>
  <c r="K4876" i="24"/>
  <c r="K4877" i="24"/>
  <c r="K4878" i="24"/>
  <c r="K4879" i="24"/>
  <c r="K4880" i="24"/>
  <c r="K4881" i="24"/>
  <c r="K4882" i="24"/>
  <c r="K4883" i="24"/>
  <c r="K4884" i="24"/>
  <c r="K4885" i="24"/>
  <c r="K4886" i="24"/>
  <c r="K4887" i="24"/>
  <c r="K4888" i="24"/>
  <c r="K4889" i="24"/>
  <c r="K4890" i="24"/>
  <c r="K4891" i="24"/>
  <c r="K4892" i="24"/>
  <c r="K4893" i="24"/>
  <c r="K4894" i="24"/>
  <c r="K4895" i="24"/>
  <c r="K4896" i="24"/>
  <c r="K4897" i="24"/>
  <c r="K4898" i="24"/>
  <c r="K4899" i="24"/>
  <c r="K4900" i="24"/>
  <c r="K4901" i="24"/>
  <c r="K4902" i="24"/>
  <c r="K4903" i="24"/>
  <c r="K4904" i="24"/>
  <c r="K4905" i="24"/>
  <c r="K4906" i="24"/>
  <c r="K4907" i="24"/>
  <c r="K4908" i="24"/>
  <c r="K4909" i="24"/>
  <c r="K4910" i="24"/>
  <c r="K4911" i="24"/>
  <c r="K4912" i="24"/>
  <c r="K4913" i="24"/>
  <c r="K4914" i="24"/>
  <c r="K4915" i="24"/>
  <c r="K4916" i="24"/>
  <c r="K4917" i="24"/>
  <c r="K4918" i="24"/>
  <c r="K4919" i="24"/>
  <c r="K4920" i="24"/>
  <c r="K4921" i="24"/>
  <c r="K4922" i="24"/>
  <c r="K4923" i="24"/>
  <c r="K4924" i="24"/>
  <c r="K4925" i="24"/>
  <c r="K4926" i="24"/>
  <c r="K4927" i="24"/>
  <c r="K4928" i="24"/>
  <c r="K4929" i="24"/>
  <c r="K4930" i="24"/>
  <c r="K4931" i="24"/>
  <c r="K4932" i="24"/>
  <c r="K4933" i="24"/>
  <c r="K4934" i="24"/>
  <c r="K4935" i="24"/>
  <c r="K4936" i="24"/>
  <c r="K4937" i="24"/>
  <c r="K4938" i="24"/>
  <c r="K4939" i="24"/>
  <c r="K4940" i="24"/>
  <c r="K4941" i="24"/>
  <c r="K4942" i="24"/>
  <c r="K4943" i="24"/>
  <c r="K4944" i="24"/>
  <c r="K4945" i="24"/>
  <c r="K4946" i="24"/>
  <c r="K4947" i="24"/>
  <c r="K4948" i="24"/>
  <c r="K4949" i="24"/>
  <c r="K4950" i="24"/>
  <c r="K4951" i="24"/>
  <c r="K4952" i="24"/>
  <c r="K4953" i="24"/>
  <c r="K4954" i="24"/>
  <c r="K4955" i="24"/>
  <c r="K4956" i="24"/>
  <c r="K4957" i="24"/>
  <c r="K4958" i="24"/>
  <c r="K4959" i="24"/>
  <c r="K4960" i="24"/>
  <c r="K4961" i="24"/>
  <c r="K4962" i="24"/>
  <c r="K4963" i="24"/>
  <c r="K4964" i="24"/>
  <c r="K4965" i="24"/>
  <c r="K4966" i="24"/>
  <c r="K4967" i="24"/>
  <c r="K4968" i="24"/>
  <c r="K4969" i="24"/>
  <c r="K4970" i="24"/>
  <c r="K4971" i="24"/>
  <c r="K4972" i="24"/>
  <c r="K4973" i="24"/>
  <c r="K4974" i="24"/>
  <c r="K4975" i="24"/>
  <c r="K4976" i="24"/>
  <c r="K4977" i="24"/>
  <c r="K4978" i="24"/>
  <c r="K4979" i="24"/>
  <c r="K4980" i="24"/>
  <c r="K4981" i="24"/>
  <c r="K4982" i="24"/>
  <c r="K4983" i="24"/>
  <c r="K4984" i="24"/>
  <c r="K4985" i="24"/>
  <c r="K4986" i="24"/>
  <c r="K4987" i="24"/>
  <c r="K4988" i="24"/>
  <c r="K4989" i="24"/>
  <c r="K4990" i="24"/>
  <c r="K4991" i="24"/>
  <c r="K4992" i="24"/>
  <c r="K4993" i="24"/>
  <c r="K4994" i="24"/>
  <c r="K4995" i="24"/>
  <c r="K4996" i="24"/>
  <c r="K4997" i="24"/>
  <c r="K4998" i="24"/>
  <c r="K4999" i="24"/>
  <c r="K5000" i="24"/>
  <c r="K5001" i="24"/>
  <c r="K5002" i="24"/>
  <c r="K5003" i="24"/>
  <c r="K5004" i="24"/>
  <c r="K5005" i="24"/>
  <c r="K5006" i="24"/>
  <c r="K5007" i="24"/>
  <c r="K5008" i="24"/>
  <c r="K5009" i="24"/>
  <c r="K5010" i="24"/>
  <c r="K5011" i="24"/>
  <c r="K5012" i="24"/>
  <c r="K5013" i="24"/>
  <c r="K5014" i="24"/>
  <c r="K5015" i="24"/>
  <c r="K5016" i="24"/>
  <c r="K5017" i="24"/>
  <c r="K5018" i="24"/>
  <c r="K5019" i="24"/>
  <c r="K5020" i="24"/>
  <c r="K5021" i="24"/>
  <c r="K5022" i="24"/>
  <c r="K5023" i="24"/>
  <c r="K5024" i="24"/>
  <c r="K5025" i="24"/>
  <c r="K5026" i="24"/>
  <c r="K5027" i="24"/>
  <c r="K5028" i="24"/>
  <c r="K5029" i="24"/>
  <c r="K5030" i="24"/>
  <c r="K5031" i="24"/>
  <c r="K5032" i="24"/>
  <c r="K5033" i="24"/>
  <c r="K5034" i="24"/>
  <c r="K5035" i="24"/>
  <c r="K5036" i="24"/>
  <c r="K5037" i="24"/>
  <c r="K5038" i="24"/>
  <c r="K5039" i="24"/>
  <c r="K5040" i="24"/>
  <c r="K5041" i="24"/>
  <c r="K5042" i="24"/>
  <c r="K5043" i="24"/>
  <c r="K5044" i="24"/>
  <c r="K5045" i="24"/>
  <c r="K5046" i="24"/>
  <c r="K5047" i="24"/>
  <c r="K5048" i="24"/>
  <c r="K5049" i="24"/>
  <c r="K5050" i="24"/>
  <c r="K5051" i="24"/>
  <c r="K5052" i="24"/>
  <c r="K5053" i="24"/>
  <c r="K5054" i="24"/>
  <c r="K5055" i="24"/>
  <c r="K5056" i="24"/>
  <c r="K5057" i="24"/>
  <c r="K5058" i="24"/>
  <c r="K5059" i="24"/>
  <c r="K5060" i="24"/>
  <c r="K5061" i="24"/>
  <c r="K5062" i="24"/>
  <c r="K5063" i="24"/>
  <c r="K5064" i="24"/>
  <c r="K5065" i="24"/>
  <c r="K5066" i="24"/>
  <c r="K5067" i="24"/>
  <c r="K5068" i="24"/>
  <c r="K5069" i="24"/>
  <c r="K5070" i="24"/>
  <c r="K5071" i="24"/>
  <c r="K5072" i="24"/>
  <c r="K5073" i="24"/>
  <c r="K5074" i="24"/>
  <c r="K5075" i="24"/>
  <c r="K5076" i="24"/>
  <c r="K5077" i="24"/>
  <c r="K5078" i="24"/>
  <c r="K5079" i="24"/>
  <c r="K5080" i="24"/>
  <c r="K5081" i="24"/>
  <c r="K5082" i="24"/>
  <c r="K5083" i="24"/>
  <c r="K5084" i="24"/>
  <c r="K5085" i="24"/>
  <c r="K5086" i="24"/>
  <c r="K5087" i="24"/>
  <c r="K5088" i="24"/>
  <c r="K5089" i="24"/>
  <c r="K5090" i="24"/>
  <c r="K5091" i="24"/>
  <c r="K5092" i="24"/>
  <c r="K5093" i="24"/>
  <c r="K5094" i="24"/>
  <c r="K5095" i="24"/>
  <c r="K5096" i="24"/>
  <c r="K5097" i="24"/>
  <c r="K5098" i="24"/>
  <c r="K5099" i="24"/>
  <c r="K5100" i="24"/>
  <c r="K5101" i="24"/>
  <c r="K5102" i="24"/>
  <c r="K5103" i="24"/>
  <c r="K5104" i="24"/>
  <c r="K5105" i="24"/>
  <c r="K5106" i="24"/>
  <c r="K5107" i="24"/>
  <c r="K5108" i="24"/>
  <c r="K5109" i="24"/>
  <c r="K5110" i="24"/>
  <c r="K5111" i="24"/>
  <c r="K5112" i="24"/>
  <c r="K5113" i="24"/>
  <c r="K5114" i="24"/>
  <c r="K5115" i="24"/>
  <c r="K5116" i="24"/>
  <c r="K5117" i="24"/>
  <c r="K5118" i="24"/>
  <c r="K5119" i="24"/>
  <c r="K5120" i="24"/>
  <c r="K5121" i="24"/>
  <c r="K5122" i="24"/>
  <c r="K5123" i="24"/>
  <c r="K5124" i="24"/>
  <c r="K5125" i="24"/>
  <c r="K5126" i="24"/>
  <c r="K5127" i="24"/>
  <c r="K5128" i="24"/>
  <c r="K5129" i="24"/>
  <c r="K5130" i="24"/>
  <c r="K5131" i="24"/>
  <c r="K5132" i="24"/>
  <c r="K5133" i="24"/>
  <c r="K5134" i="24"/>
  <c r="K5135" i="24"/>
  <c r="K5136" i="24"/>
  <c r="K5137" i="24"/>
  <c r="K5138" i="24"/>
  <c r="K5139" i="24"/>
  <c r="K5140" i="24"/>
  <c r="K5141" i="24"/>
  <c r="K5142" i="24"/>
  <c r="K5143" i="24"/>
  <c r="K5144" i="24"/>
  <c r="K5145" i="24"/>
  <c r="K5146" i="24"/>
  <c r="K5147" i="24"/>
  <c r="K5148" i="24"/>
  <c r="K5149" i="24"/>
  <c r="K5150" i="24"/>
  <c r="K5151" i="24"/>
  <c r="K5152" i="24"/>
  <c r="K5153" i="24"/>
  <c r="K5154" i="24"/>
  <c r="K5155" i="24"/>
  <c r="K5156" i="24"/>
  <c r="K5157" i="24"/>
  <c r="K5158" i="24"/>
  <c r="K5159" i="24"/>
  <c r="K5160" i="24"/>
  <c r="K5161" i="24"/>
  <c r="K5162" i="24"/>
  <c r="K5163" i="24"/>
  <c r="K5164" i="24"/>
  <c r="K5165" i="24"/>
  <c r="K5166" i="24"/>
  <c r="K5167" i="24"/>
  <c r="K5168" i="24"/>
  <c r="K5169" i="24"/>
  <c r="K5170" i="24"/>
  <c r="K5171" i="24"/>
  <c r="K5172" i="24"/>
  <c r="K5173" i="24"/>
  <c r="K5174" i="24"/>
  <c r="K5175" i="24"/>
  <c r="K5176" i="24"/>
  <c r="K5177" i="24"/>
  <c r="K5178" i="24"/>
  <c r="K5179" i="24"/>
  <c r="K5180" i="24"/>
  <c r="K5181" i="24"/>
  <c r="K5182" i="24"/>
  <c r="K5183" i="24"/>
  <c r="K5184" i="24"/>
  <c r="K5185" i="24"/>
  <c r="K5186" i="24"/>
  <c r="K5187" i="24"/>
  <c r="K5188" i="24"/>
  <c r="K5189" i="24"/>
  <c r="K5190" i="24"/>
  <c r="K5191" i="24"/>
  <c r="K5192" i="24"/>
  <c r="K5193" i="24"/>
  <c r="K5194" i="24"/>
  <c r="K5195" i="24"/>
  <c r="K5196" i="24"/>
  <c r="K5197" i="24"/>
  <c r="K5198" i="24"/>
  <c r="K5199" i="24"/>
  <c r="K5200" i="24"/>
  <c r="K5201" i="24"/>
  <c r="K5202" i="24"/>
  <c r="K5203" i="24"/>
  <c r="K5204" i="24"/>
  <c r="K5205" i="24"/>
  <c r="K5206" i="24"/>
  <c r="K5207" i="24"/>
  <c r="K5208" i="24"/>
  <c r="K5209" i="24"/>
  <c r="K5210" i="24"/>
  <c r="K5211" i="24"/>
  <c r="K5212" i="24"/>
  <c r="K5213" i="24"/>
  <c r="K5214" i="24"/>
  <c r="K5215" i="24"/>
  <c r="K5216" i="24"/>
  <c r="K5217" i="24"/>
  <c r="K5218" i="24"/>
  <c r="K5219" i="24"/>
  <c r="K5220" i="24"/>
  <c r="K5221" i="24"/>
  <c r="K5222" i="24"/>
  <c r="K5223" i="24"/>
  <c r="K5224" i="24"/>
  <c r="K5225" i="24"/>
  <c r="K5226" i="24"/>
  <c r="K5227" i="24"/>
  <c r="K5228" i="24"/>
  <c r="K5229" i="24"/>
  <c r="K5230" i="24"/>
  <c r="K5231" i="24"/>
  <c r="K5232" i="24"/>
  <c r="K5233" i="24"/>
  <c r="K5234" i="24"/>
  <c r="K5235" i="24"/>
  <c r="K5236" i="24"/>
  <c r="K5237" i="24"/>
  <c r="K5238" i="24"/>
  <c r="K5239" i="24"/>
  <c r="K5240" i="24"/>
  <c r="K5241" i="24"/>
  <c r="K5242" i="24"/>
  <c r="K5243" i="24"/>
  <c r="K5244" i="24"/>
  <c r="K5245" i="24"/>
  <c r="K5246" i="24"/>
  <c r="K5247" i="24"/>
  <c r="K5248" i="24"/>
  <c r="K5249" i="24"/>
  <c r="K5250" i="24"/>
  <c r="K5251" i="24"/>
  <c r="K5252" i="24"/>
  <c r="K5253" i="24"/>
  <c r="K5254" i="24"/>
  <c r="K5255" i="24"/>
  <c r="K5256" i="24"/>
  <c r="K5257" i="24"/>
  <c r="K5258" i="24"/>
  <c r="K5259" i="24"/>
  <c r="K5260" i="24"/>
  <c r="K5261" i="24"/>
  <c r="K5262" i="24"/>
  <c r="K5263" i="24"/>
  <c r="K5264" i="24"/>
  <c r="K5265" i="24"/>
  <c r="K5266" i="24"/>
  <c r="K5267" i="24"/>
  <c r="K5268" i="24"/>
  <c r="K5269" i="24"/>
  <c r="K5270" i="24"/>
  <c r="K5271" i="24"/>
  <c r="K5272" i="24"/>
  <c r="K5273" i="24"/>
  <c r="K5274" i="24"/>
  <c r="K5275" i="24"/>
  <c r="K5276" i="24"/>
  <c r="K5277" i="24"/>
  <c r="K5278" i="24"/>
  <c r="K5279" i="24"/>
  <c r="K5280" i="24"/>
  <c r="K5281" i="24"/>
  <c r="K5282" i="24"/>
  <c r="K5283" i="24"/>
  <c r="K5284" i="24"/>
  <c r="K5285" i="24"/>
  <c r="K5286" i="24"/>
  <c r="K5287" i="24"/>
  <c r="K5288" i="24"/>
  <c r="K5289" i="24"/>
  <c r="K5290" i="24"/>
  <c r="K5291" i="24"/>
  <c r="K5292" i="24"/>
  <c r="K5293" i="24"/>
  <c r="K5294" i="24"/>
  <c r="K5295" i="24"/>
  <c r="K5296" i="24"/>
  <c r="K5297" i="24"/>
  <c r="K5298" i="24"/>
  <c r="K5299" i="24"/>
  <c r="K5300" i="24"/>
  <c r="K5301" i="24"/>
  <c r="K5302" i="24"/>
  <c r="K5303" i="24"/>
  <c r="K5304" i="24"/>
  <c r="K5305" i="24"/>
  <c r="K5306" i="24"/>
  <c r="K5307" i="24"/>
  <c r="K5308" i="24"/>
  <c r="K5309" i="24"/>
  <c r="K5310" i="24"/>
  <c r="K5311" i="24"/>
  <c r="K5312" i="24"/>
  <c r="K5313" i="24"/>
  <c r="K5314" i="24"/>
  <c r="K5315" i="24"/>
  <c r="K5316" i="24"/>
  <c r="K5317" i="24"/>
  <c r="K5318" i="24"/>
  <c r="K5319" i="24"/>
  <c r="K5320" i="24"/>
  <c r="K5321" i="24"/>
  <c r="K5322" i="24"/>
  <c r="K5323" i="24"/>
  <c r="K5324" i="24"/>
  <c r="K5325" i="24"/>
  <c r="K5326" i="24"/>
  <c r="K5327" i="24"/>
  <c r="K5328" i="24"/>
  <c r="K5329" i="24"/>
  <c r="K5330" i="24"/>
  <c r="K5331" i="24"/>
  <c r="K5332" i="24"/>
  <c r="K5333" i="24"/>
  <c r="K5334" i="24"/>
  <c r="K5335" i="24"/>
  <c r="K5336" i="24"/>
  <c r="K5337" i="24"/>
  <c r="K5338" i="24"/>
  <c r="K5339" i="24"/>
  <c r="K5340" i="24"/>
  <c r="K5341" i="24"/>
  <c r="K5342" i="24"/>
  <c r="K5343" i="24"/>
  <c r="K5344" i="24"/>
  <c r="K5345" i="24"/>
  <c r="K5346" i="24"/>
  <c r="K5347" i="24"/>
  <c r="K5348" i="24"/>
  <c r="K5349" i="24"/>
  <c r="K5350" i="24"/>
  <c r="K5351" i="24"/>
  <c r="K5352" i="24"/>
  <c r="K5353" i="24"/>
  <c r="K5354" i="24"/>
  <c r="K5355" i="24"/>
  <c r="K5356" i="24"/>
  <c r="K5357" i="24"/>
  <c r="K5358" i="24"/>
  <c r="K5359" i="24"/>
  <c r="K5360" i="24"/>
  <c r="K5361" i="24"/>
  <c r="K5362" i="24"/>
  <c r="K5363" i="24"/>
  <c r="K5364" i="24"/>
  <c r="K5365" i="24"/>
  <c r="K5366" i="24"/>
  <c r="K5367" i="24"/>
  <c r="K5368" i="24"/>
  <c r="K5369" i="24"/>
  <c r="K5370" i="24"/>
  <c r="K5371" i="24"/>
  <c r="K5372" i="24"/>
  <c r="K5373" i="24"/>
  <c r="K5374" i="24"/>
  <c r="K5375" i="24"/>
  <c r="K5376" i="24"/>
  <c r="K5377" i="24"/>
  <c r="K5378" i="24"/>
  <c r="K5379" i="24"/>
  <c r="K5380" i="24"/>
  <c r="K5381" i="24"/>
  <c r="K5382" i="24"/>
  <c r="K5383" i="24"/>
  <c r="K5384" i="24"/>
  <c r="K5385" i="24"/>
  <c r="K5386" i="24"/>
  <c r="K5387" i="24"/>
  <c r="K5388" i="24"/>
  <c r="K5389" i="24"/>
  <c r="K5390" i="24"/>
  <c r="K5391" i="24"/>
  <c r="K5392" i="24"/>
  <c r="K5393" i="24"/>
  <c r="K5394" i="24"/>
  <c r="K5395" i="24"/>
  <c r="K5396" i="24"/>
  <c r="K5397" i="24"/>
  <c r="K5398" i="24"/>
  <c r="K5399" i="24"/>
  <c r="K5400" i="24"/>
  <c r="K5401" i="24"/>
  <c r="K5402" i="24"/>
  <c r="K5403" i="24"/>
  <c r="K5404" i="24"/>
  <c r="K5405" i="24"/>
  <c r="K5406" i="24"/>
  <c r="K5407" i="24"/>
  <c r="K5408" i="24"/>
  <c r="K5409" i="24"/>
  <c r="K5410" i="24"/>
  <c r="K5411" i="24"/>
  <c r="K5412" i="24"/>
  <c r="K5413" i="24"/>
  <c r="K5414" i="24"/>
  <c r="K5415" i="24"/>
  <c r="K5416" i="24"/>
  <c r="K5417" i="24"/>
  <c r="K5418" i="24"/>
  <c r="K5419" i="24"/>
  <c r="K5420" i="24"/>
  <c r="K5421" i="24"/>
  <c r="K5422" i="24"/>
  <c r="K5423" i="24"/>
  <c r="K5424" i="24"/>
  <c r="K5425" i="24"/>
  <c r="K5426" i="24"/>
  <c r="K5427" i="24"/>
  <c r="K5428" i="24"/>
  <c r="K5429" i="24"/>
  <c r="K5430" i="24"/>
  <c r="K5431" i="24"/>
  <c r="K5432" i="24"/>
  <c r="K5433" i="24"/>
  <c r="K5434" i="24"/>
  <c r="K5435" i="24"/>
  <c r="K5436" i="24"/>
  <c r="K5437" i="24"/>
  <c r="K5438" i="24"/>
  <c r="K5439" i="24"/>
  <c r="K5440" i="24"/>
  <c r="K5441" i="24"/>
  <c r="K5442" i="24"/>
  <c r="K5443" i="24"/>
  <c r="K5444" i="24"/>
  <c r="K5445" i="24"/>
  <c r="K5446" i="24"/>
  <c r="K5447" i="24"/>
  <c r="K5448" i="24"/>
  <c r="K5449" i="24"/>
  <c r="K5450" i="24"/>
  <c r="K5451" i="24"/>
  <c r="K5452" i="24"/>
  <c r="K5453" i="24"/>
  <c r="K5454" i="24"/>
  <c r="K5455" i="24"/>
  <c r="K5456" i="24"/>
  <c r="K5457" i="24"/>
  <c r="K5458" i="24"/>
  <c r="K5459" i="24"/>
  <c r="K5460" i="24"/>
  <c r="K5461" i="24"/>
  <c r="K5462" i="24"/>
  <c r="K5463" i="24"/>
  <c r="K5464" i="24"/>
  <c r="K5465" i="24"/>
  <c r="K5466" i="24"/>
  <c r="K5467" i="24"/>
  <c r="K5468" i="24"/>
  <c r="K5469" i="24"/>
  <c r="K5470" i="24"/>
  <c r="K5471" i="24"/>
  <c r="K5472" i="24"/>
  <c r="K5473" i="24"/>
  <c r="K5474" i="24"/>
  <c r="K5475" i="24"/>
  <c r="K5476" i="24"/>
  <c r="K5477" i="24"/>
  <c r="K5478" i="24"/>
  <c r="K5479" i="24"/>
  <c r="K5480" i="24"/>
  <c r="K5481" i="24"/>
  <c r="K5482" i="24"/>
  <c r="K5483" i="24"/>
  <c r="K5484" i="24"/>
  <c r="K5485" i="24"/>
  <c r="K5486" i="24"/>
  <c r="K5487" i="24"/>
  <c r="K5488" i="24"/>
  <c r="K5489" i="24"/>
  <c r="K5490" i="24"/>
  <c r="K5491" i="24"/>
  <c r="K5492" i="24"/>
  <c r="K5493" i="24"/>
  <c r="K5494" i="24"/>
  <c r="K5495" i="24"/>
  <c r="K5496" i="24"/>
  <c r="K5497" i="24"/>
  <c r="K5498" i="24"/>
  <c r="K5499" i="24"/>
  <c r="K5500" i="24"/>
  <c r="K5501" i="24"/>
  <c r="K5502" i="24"/>
  <c r="K5503" i="24"/>
  <c r="K5504" i="24"/>
  <c r="K5505" i="24"/>
  <c r="K5506" i="24"/>
  <c r="K5507" i="24"/>
  <c r="K5508" i="24"/>
  <c r="K5509" i="24"/>
  <c r="K5510" i="24"/>
  <c r="K5511" i="24"/>
  <c r="K5512" i="24"/>
  <c r="K5513" i="24"/>
  <c r="K5514" i="24"/>
  <c r="K5515" i="24"/>
  <c r="K5516" i="24"/>
  <c r="K5517" i="24"/>
  <c r="K5518" i="24"/>
  <c r="K5519" i="24"/>
  <c r="K5520" i="24"/>
  <c r="K5521" i="24"/>
  <c r="K5522" i="24"/>
  <c r="K5523" i="24"/>
  <c r="K5524" i="24"/>
  <c r="K5525" i="24"/>
  <c r="K5526" i="24"/>
  <c r="K5527" i="24"/>
  <c r="K5528" i="24"/>
  <c r="K5529" i="24"/>
  <c r="K5530" i="24"/>
  <c r="K5531" i="24"/>
  <c r="K5532" i="24"/>
  <c r="K5533" i="24"/>
  <c r="K5534" i="24"/>
  <c r="K5535" i="24"/>
  <c r="K5536" i="24"/>
  <c r="K5537" i="24"/>
  <c r="K5538" i="24"/>
  <c r="K5539" i="24"/>
  <c r="K5540" i="24"/>
  <c r="K5541" i="24"/>
  <c r="K5542" i="24"/>
  <c r="K5543" i="24"/>
  <c r="K5544" i="24"/>
  <c r="K5545" i="24"/>
  <c r="K5546" i="24"/>
  <c r="K5547" i="24"/>
  <c r="K5548" i="24"/>
  <c r="K5549" i="24"/>
  <c r="K5550" i="24"/>
  <c r="K5551" i="24"/>
  <c r="K5552" i="24"/>
  <c r="K5553" i="24"/>
  <c r="K5554" i="24"/>
  <c r="K5555" i="24"/>
  <c r="K5556" i="24"/>
  <c r="K5557" i="24"/>
  <c r="K5558" i="24"/>
  <c r="K5559" i="24"/>
  <c r="K5560" i="24"/>
  <c r="K5561" i="24"/>
  <c r="K5562" i="24"/>
  <c r="K5563" i="24"/>
  <c r="K5564" i="24"/>
  <c r="K5565" i="24"/>
  <c r="K5566" i="24"/>
  <c r="K5567" i="24"/>
  <c r="K5568" i="24"/>
  <c r="K5569" i="24"/>
  <c r="K5570" i="24"/>
  <c r="K5571" i="24"/>
  <c r="K5572" i="24"/>
  <c r="K5573" i="24"/>
  <c r="K5574" i="24"/>
  <c r="K5575" i="24"/>
  <c r="K5576" i="24"/>
  <c r="K5577" i="24"/>
  <c r="K5578" i="24"/>
  <c r="K5579" i="24"/>
  <c r="K5580" i="24"/>
  <c r="K5581" i="24"/>
  <c r="K5582" i="24"/>
  <c r="K5583" i="24"/>
  <c r="K5584" i="24"/>
  <c r="K5585" i="24"/>
  <c r="K5586" i="24"/>
  <c r="K5587" i="24"/>
  <c r="K5588" i="24"/>
  <c r="K5589" i="24"/>
  <c r="K5590" i="24"/>
  <c r="K5591" i="24"/>
  <c r="K5592" i="24"/>
  <c r="K5593" i="24"/>
  <c r="K5594" i="24"/>
  <c r="K5595" i="24"/>
  <c r="K5596" i="24"/>
  <c r="K5597" i="24"/>
  <c r="K5598" i="24"/>
  <c r="K5599" i="24"/>
  <c r="K5600" i="24"/>
  <c r="K5601" i="24"/>
  <c r="K5602" i="24"/>
  <c r="K5603" i="24"/>
  <c r="K5604" i="24"/>
  <c r="K5605" i="24"/>
  <c r="K5606" i="24"/>
  <c r="K5607" i="24"/>
  <c r="K5608" i="24"/>
  <c r="K5609" i="24"/>
  <c r="K5610" i="24"/>
  <c r="K5611" i="24"/>
  <c r="K5612" i="24"/>
  <c r="K5613" i="24"/>
  <c r="K5614" i="24"/>
  <c r="K5615" i="24"/>
  <c r="K5616" i="24"/>
  <c r="K5617" i="24"/>
  <c r="K5618" i="24"/>
  <c r="K5619" i="24"/>
  <c r="K5620" i="24"/>
  <c r="K5621" i="24"/>
  <c r="K5622" i="24"/>
  <c r="K5623" i="24"/>
  <c r="K5624" i="24"/>
  <c r="K5625" i="24"/>
  <c r="K5626" i="24"/>
  <c r="K5627" i="24"/>
  <c r="K5628" i="24"/>
  <c r="K5629" i="24"/>
  <c r="K5630" i="24"/>
  <c r="K5631" i="24"/>
  <c r="K5632" i="24"/>
  <c r="K5633" i="24"/>
  <c r="K5634" i="24"/>
  <c r="K5635" i="24"/>
  <c r="K5636" i="24"/>
  <c r="K5637" i="24"/>
  <c r="K5638" i="24"/>
  <c r="K5639" i="24"/>
  <c r="K5640" i="24"/>
  <c r="K5641" i="24"/>
  <c r="K5642" i="24"/>
  <c r="K5643" i="24"/>
  <c r="K5644" i="24"/>
  <c r="K5645" i="24"/>
  <c r="K5646" i="24"/>
  <c r="K5647" i="24"/>
  <c r="K5648" i="24"/>
  <c r="K5649" i="24"/>
  <c r="K5650" i="24"/>
  <c r="K5651" i="24"/>
  <c r="K5652" i="24"/>
  <c r="K5653" i="24"/>
  <c r="K5654" i="24"/>
  <c r="K5655" i="24"/>
  <c r="K5656" i="24"/>
  <c r="K5657" i="24"/>
  <c r="K5658" i="24"/>
  <c r="K5659" i="24"/>
  <c r="K5660" i="24"/>
  <c r="K5661" i="24"/>
  <c r="K5662" i="24"/>
  <c r="K5663" i="24"/>
  <c r="K5664" i="24"/>
  <c r="K5665" i="24"/>
  <c r="K5666" i="24"/>
  <c r="K5667" i="24"/>
  <c r="K5668" i="24"/>
  <c r="K5669" i="24"/>
  <c r="K5670" i="24"/>
  <c r="K5671" i="24"/>
  <c r="K5672" i="24"/>
  <c r="K5673" i="24"/>
  <c r="K5674" i="24"/>
  <c r="K5675" i="24"/>
  <c r="K5676" i="24"/>
  <c r="K5677" i="24"/>
  <c r="K5678" i="24"/>
  <c r="K5679" i="24"/>
  <c r="K5680" i="24"/>
  <c r="K5681" i="24"/>
  <c r="K5682" i="24"/>
  <c r="K5683" i="24"/>
  <c r="K5684" i="24"/>
  <c r="K5685" i="24"/>
  <c r="K5686" i="24"/>
  <c r="K5687" i="24"/>
  <c r="K5688" i="24"/>
  <c r="K5689" i="24"/>
  <c r="K5690" i="24"/>
  <c r="K5691" i="24"/>
  <c r="K5692" i="24"/>
  <c r="K5693" i="24"/>
  <c r="K5694" i="24"/>
  <c r="K5695" i="24"/>
  <c r="K5696" i="24"/>
  <c r="K5697" i="24"/>
  <c r="K5698" i="24"/>
  <c r="K5699" i="24"/>
  <c r="K5700" i="24"/>
  <c r="K5701" i="24"/>
  <c r="K5702" i="24"/>
  <c r="K5703" i="24"/>
  <c r="K5704" i="24"/>
  <c r="K5705" i="24"/>
  <c r="K5706" i="24"/>
  <c r="K5707" i="24"/>
  <c r="K5708" i="24"/>
  <c r="K5709" i="24"/>
  <c r="K5710" i="24"/>
  <c r="K5711" i="24"/>
  <c r="K5712" i="24"/>
  <c r="K5713" i="24"/>
  <c r="K5714" i="24"/>
  <c r="K5715" i="24"/>
  <c r="K5716" i="24"/>
  <c r="K5717" i="24"/>
  <c r="K5718" i="24"/>
  <c r="K5719" i="24"/>
  <c r="K5720" i="24"/>
  <c r="K5721" i="24"/>
  <c r="K5722" i="24"/>
  <c r="K5723" i="24"/>
  <c r="K5724" i="24"/>
  <c r="K5725" i="24"/>
  <c r="K5726" i="24"/>
  <c r="K5727" i="24"/>
  <c r="K5728" i="24"/>
  <c r="K5729" i="24"/>
  <c r="K5730" i="24"/>
  <c r="K5731" i="24"/>
  <c r="K5732" i="24"/>
  <c r="K5733" i="24"/>
  <c r="K5734" i="24"/>
  <c r="K5735" i="24"/>
  <c r="K5736" i="24"/>
  <c r="K5737" i="24"/>
  <c r="K5738" i="24"/>
  <c r="K5739" i="24"/>
  <c r="K5740" i="24"/>
  <c r="K5741" i="24"/>
  <c r="K5742" i="24"/>
  <c r="K5743" i="24"/>
  <c r="K5744" i="24"/>
  <c r="K5745" i="24"/>
  <c r="K5746" i="24"/>
  <c r="K5747" i="24"/>
  <c r="K5748" i="24"/>
  <c r="K5749" i="24"/>
  <c r="K5750" i="24"/>
  <c r="K5751" i="24"/>
  <c r="K5752" i="24"/>
  <c r="K5753" i="24"/>
  <c r="K5754" i="24"/>
  <c r="K5755" i="24"/>
  <c r="K5756" i="24"/>
  <c r="K5757" i="24"/>
  <c r="K5758" i="24"/>
  <c r="K5759" i="24"/>
  <c r="K5760" i="24"/>
  <c r="K5761" i="24"/>
  <c r="K5762" i="24"/>
  <c r="K5763" i="24"/>
  <c r="K5764" i="24"/>
  <c r="K5765" i="24"/>
  <c r="K5766" i="24"/>
  <c r="K5767" i="24"/>
  <c r="K5768" i="24"/>
  <c r="K5769" i="24"/>
  <c r="K5770" i="24"/>
  <c r="K5771" i="24"/>
  <c r="K5772" i="24"/>
  <c r="K5773" i="24"/>
  <c r="K5774" i="24"/>
  <c r="K5775" i="24"/>
  <c r="K5776" i="24"/>
  <c r="K5777" i="24"/>
  <c r="K5778" i="24"/>
  <c r="K5779" i="24"/>
  <c r="K5780" i="24"/>
  <c r="K5781" i="24"/>
  <c r="K5782" i="24"/>
  <c r="K5783" i="24"/>
  <c r="K5784" i="24"/>
  <c r="K5785" i="24"/>
  <c r="K5786" i="24"/>
  <c r="K5787" i="24"/>
  <c r="K5788" i="24"/>
  <c r="K5789" i="24"/>
  <c r="K5790" i="24"/>
  <c r="K5791" i="24"/>
  <c r="K5792" i="24"/>
  <c r="K5793" i="24"/>
  <c r="K5794" i="24"/>
  <c r="K5795" i="24"/>
  <c r="K5796" i="24"/>
  <c r="K5797" i="24"/>
  <c r="K5798" i="24"/>
  <c r="K5799" i="24"/>
  <c r="K5800" i="24"/>
  <c r="K5801" i="24"/>
  <c r="K5802" i="24"/>
  <c r="K5803" i="24"/>
  <c r="K5804" i="24"/>
  <c r="K5805" i="24"/>
  <c r="K5806" i="24"/>
  <c r="K5807" i="24"/>
  <c r="K5808" i="24"/>
  <c r="K5809" i="24"/>
  <c r="K5810" i="24"/>
  <c r="K5811" i="24"/>
  <c r="K5812" i="24"/>
  <c r="K5813" i="24"/>
  <c r="K5814" i="24"/>
  <c r="K5815" i="24"/>
  <c r="K5816" i="24"/>
  <c r="K5817" i="24"/>
  <c r="K5818" i="24"/>
  <c r="K5819" i="24"/>
  <c r="K5820" i="24"/>
  <c r="K5821" i="24"/>
  <c r="K5822" i="24"/>
  <c r="K5823" i="24"/>
  <c r="K5824" i="24"/>
  <c r="K5825" i="24"/>
  <c r="K5826" i="24"/>
  <c r="K5827" i="24"/>
  <c r="K5828" i="24"/>
  <c r="K5829" i="24"/>
  <c r="K5830" i="24"/>
  <c r="K5831" i="24"/>
  <c r="K5832" i="24"/>
  <c r="K5833" i="24"/>
  <c r="K5834" i="24"/>
  <c r="K5835" i="24"/>
  <c r="K5836" i="24"/>
  <c r="K5837" i="24"/>
  <c r="K5838" i="24"/>
  <c r="K5839" i="24"/>
  <c r="K5840" i="24"/>
  <c r="K5841" i="24"/>
  <c r="K5842" i="24"/>
  <c r="K5843" i="24"/>
  <c r="K5844" i="24"/>
  <c r="K5845" i="24"/>
  <c r="K5846" i="24"/>
  <c r="K5847" i="24"/>
  <c r="K5848" i="24"/>
  <c r="K5849" i="24"/>
  <c r="K5850" i="24"/>
  <c r="K5851" i="24"/>
  <c r="K5852" i="24"/>
  <c r="K5853" i="24"/>
  <c r="K5854" i="24"/>
  <c r="K5855" i="24"/>
  <c r="K5856" i="24"/>
  <c r="K5857" i="24"/>
  <c r="K5858" i="24"/>
  <c r="K5859" i="24"/>
  <c r="K5860" i="24"/>
  <c r="K5861" i="24"/>
  <c r="K5862" i="24"/>
  <c r="K5863" i="24"/>
  <c r="K5864" i="24"/>
  <c r="K5865" i="24"/>
  <c r="K5866" i="24"/>
  <c r="K5867" i="24"/>
  <c r="K5868" i="24"/>
  <c r="K5869" i="24"/>
  <c r="K5870" i="24"/>
  <c r="K5871" i="24"/>
  <c r="K5872" i="24"/>
  <c r="K5873" i="24"/>
  <c r="K5874" i="24"/>
  <c r="K5875" i="24"/>
  <c r="K5876" i="24"/>
  <c r="K5877" i="24"/>
  <c r="K5878" i="24"/>
  <c r="K5879" i="24"/>
  <c r="K5880" i="24"/>
  <c r="K5881" i="24"/>
  <c r="K5882" i="24"/>
  <c r="K5883" i="24"/>
  <c r="K5884" i="24"/>
  <c r="K5885" i="24"/>
  <c r="K5886" i="24"/>
  <c r="K5887" i="24"/>
  <c r="K5888" i="24"/>
  <c r="K5889" i="24"/>
  <c r="K5890" i="24"/>
  <c r="K5891" i="24"/>
  <c r="K5892" i="24"/>
  <c r="K5893" i="24"/>
  <c r="K5894" i="24"/>
  <c r="K5895" i="24"/>
  <c r="K5896" i="24"/>
  <c r="K5897" i="24"/>
  <c r="K5898" i="24"/>
  <c r="K5899" i="24"/>
  <c r="K5900" i="24"/>
  <c r="K5901" i="24"/>
  <c r="K5902" i="24"/>
  <c r="K5903" i="24"/>
  <c r="K5904" i="24"/>
  <c r="K5905" i="24"/>
  <c r="K5906" i="24"/>
  <c r="K5907" i="24"/>
  <c r="K5908" i="24"/>
  <c r="K5909" i="24"/>
  <c r="K5910" i="24"/>
  <c r="K5911" i="24"/>
  <c r="K5912" i="24"/>
  <c r="K5913" i="24"/>
  <c r="K5914" i="24"/>
  <c r="K5915" i="24"/>
  <c r="K5916" i="24"/>
  <c r="K5917" i="24"/>
  <c r="K5918" i="24"/>
  <c r="K5919" i="24"/>
  <c r="K5920" i="24"/>
  <c r="K5921" i="24"/>
  <c r="K5922" i="24"/>
  <c r="K5923" i="24"/>
  <c r="K5924" i="24"/>
  <c r="K5925" i="24"/>
  <c r="K5926" i="24"/>
  <c r="K5927" i="24"/>
  <c r="K5928" i="24"/>
  <c r="K5929" i="24"/>
  <c r="K5930" i="24"/>
  <c r="K5931" i="24"/>
  <c r="K5932" i="24"/>
  <c r="K5933" i="24"/>
  <c r="K5934" i="24"/>
  <c r="K5935" i="24"/>
  <c r="K5936" i="24"/>
  <c r="K5937" i="24"/>
  <c r="K5938" i="24"/>
  <c r="K5939" i="24"/>
  <c r="K5940" i="24"/>
  <c r="K5941" i="24"/>
  <c r="K5942" i="24"/>
  <c r="K5943" i="24"/>
  <c r="K5944" i="24"/>
  <c r="K5945" i="24"/>
  <c r="K5946" i="24"/>
  <c r="K5947" i="24"/>
  <c r="K5948" i="24"/>
  <c r="K5949" i="24"/>
  <c r="K5950" i="24"/>
  <c r="K5951" i="24"/>
  <c r="K5952" i="24"/>
  <c r="K5953" i="24"/>
  <c r="K5954" i="24"/>
  <c r="K5955" i="24"/>
  <c r="K5956" i="24"/>
  <c r="K5957" i="24"/>
  <c r="K5958" i="24"/>
  <c r="K5959" i="24"/>
  <c r="K5960" i="24"/>
  <c r="K5961" i="24"/>
  <c r="K5962" i="24"/>
  <c r="K5963" i="24"/>
  <c r="K5964" i="24"/>
  <c r="K5965" i="24"/>
  <c r="K5966" i="24"/>
  <c r="K5967" i="24"/>
  <c r="K5968" i="24"/>
  <c r="K5969" i="24"/>
  <c r="K5970" i="24"/>
  <c r="K5971" i="24"/>
  <c r="K5972" i="24"/>
  <c r="K5973" i="24"/>
  <c r="K5974" i="24"/>
  <c r="K5975" i="24"/>
  <c r="K5976" i="24"/>
  <c r="K5977" i="24"/>
  <c r="K5978" i="24"/>
  <c r="K5979" i="24"/>
  <c r="K5980" i="24"/>
  <c r="K5981" i="24"/>
  <c r="K5982" i="24"/>
  <c r="K5983" i="24"/>
  <c r="K5984" i="24"/>
  <c r="K5985" i="24"/>
  <c r="K5986" i="24"/>
  <c r="K5987" i="24"/>
  <c r="K5988" i="24"/>
  <c r="K5989" i="24"/>
  <c r="K5990" i="24"/>
  <c r="K5991" i="24"/>
  <c r="K5992" i="24"/>
  <c r="K5993" i="24"/>
  <c r="K5994" i="24"/>
  <c r="K5995" i="24"/>
  <c r="K5996" i="24"/>
  <c r="K5997" i="24"/>
  <c r="K5998" i="24"/>
  <c r="K5999" i="24"/>
  <c r="K6000" i="24"/>
  <c r="K6001" i="24"/>
  <c r="K6002" i="24"/>
  <c r="K6003" i="24"/>
  <c r="K6004" i="24"/>
  <c r="K6005" i="24"/>
  <c r="K6006" i="24"/>
  <c r="K6007" i="24"/>
  <c r="K6008" i="24"/>
  <c r="K6009" i="24"/>
  <c r="K6010" i="24"/>
  <c r="K6011" i="24"/>
  <c r="K6012" i="24"/>
  <c r="K6013" i="24"/>
  <c r="K6014" i="24"/>
  <c r="K6015" i="24"/>
  <c r="K6016" i="24"/>
  <c r="K6017" i="24"/>
  <c r="K6018" i="24"/>
  <c r="K6019" i="24"/>
  <c r="K6020" i="24"/>
  <c r="K6021" i="24"/>
  <c r="K6022" i="24"/>
  <c r="K6023" i="24"/>
  <c r="K6024" i="24"/>
  <c r="K6025" i="24"/>
  <c r="K6026" i="24"/>
  <c r="K6027" i="24"/>
  <c r="K6028" i="24"/>
  <c r="K6029" i="24"/>
  <c r="K6030" i="24"/>
  <c r="K6031" i="24"/>
  <c r="K6032" i="24"/>
  <c r="K6033" i="24"/>
  <c r="K6034" i="24"/>
  <c r="K6035" i="24"/>
  <c r="K6036" i="24"/>
  <c r="K6037" i="24"/>
  <c r="K6038" i="24"/>
  <c r="K6039" i="24"/>
  <c r="K6040" i="24"/>
  <c r="K6041" i="24"/>
  <c r="K6042" i="24"/>
  <c r="K6043" i="24"/>
  <c r="K6044" i="24"/>
  <c r="K6045" i="24"/>
  <c r="K6046" i="24"/>
  <c r="K6047" i="24"/>
  <c r="K6048" i="24"/>
  <c r="K6049" i="24"/>
  <c r="K6050" i="24"/>
  <c r="K6051" i="24"/>
  <c r="K6052" i="24"/>
  <c r="K6053" i="24"/>
  <c r="K6054" i="24"/>
  <c r="K6055" i="24"/>
  <c r="K6056" i="24"/>
  <c r="K6057" i="24"/>
  <c r="K6058" i="24"/>
  <c r="K6059" i="24"/>
  <c r="K6060" i="24"/>
  <c r="K6061" i="24"/>
  <c r="K6062" i="24"/>
  <c r="K6063" i="24"/>
  <c r="K6064" i="24"/>
  <c r="K6065" i="24"/>
  <c r="K6066" i="24"/>
  <c r="K6067" i="24"/>
  <c r="K6068" i="24"/>
  <c r="K6069" i="24"/>
  <c r="K6070" i="24"/>
  <c r="K6071" i="24"/>
  <c r="K6072" i="24"/>
  <c r="K6073" i="24"/>
  <c r="K6074" i="24"/>
  <c r="K6075" i="24"/>
  <c r="K6076" i="24"/>
  <c r="K6077" i="24"/>
  <c r="K6078" i="24"/>
  <c r="K6079" i="24"/>
  <c r="K6080" i="24"/>
  <c r="K6081" i="24"/>
  <c r="K6082" i="24"/>
  <c r="K6083" i="24"/>
  <c r="K6084" i="24"/>
  <c r="K6085" i="24"/>
  <c r="K6086" i="24"/>
  <c r="K6087" i="24"/>
  <c r="K6088" i="24"/>
  <c r="K6089" i="24"/>
  <c r="K6090" i="24"/>
  <c r="K6091" i="24"/>
  <c r="K6092" i="24"/>
  <c r="K6093" i="24"/>
  <c r="K6094" i="24"/>
  <c r="K6095" i="24"/>
  <c r="K6096" i="24"/>
  <c r="K6097" i="24"/>
  <c r="K6098" i="24"/>
  <c r="K6099" i="24"/>
  <c r="K6100" i="24"/>
  <c r="K6101" i="24"/>
  <c r="K6102" i="24"/>
  <c r="K6103" i="24"/>
  <c r="K6104" i="24"/>
  <c r="K6105" i="24"/>
  <c r="K6106" i="24"/>
  <c r="K6107" i="24"/>
  <c r="K6108" i="24"/>
  <c r="K6109" i="24"/>
  <c r="K6110" i="24"/>
  <c r="K6111" i="24"/>
  <c r="K6112" i="24"/>
  <c r="K6113" i="24"/>
  <c r="K6114" i="24"/>
  <c r="K6115" i="24"/>
  <c r="K6116" i="24"/>
  <c r="K6117" i="24"/>
  <c r="K6118" i="24"/>
  <c r="K6119" i="24"/>
  <c r="K6120" i="24"/>
  <c r="K6121" i="24"/>
  <c r="K6122" i="24"/>
  <c r="K6123" i="24"/>
  <c r="K6124" i="24"/>
  <c r="K6125" i="24"/>
  <c r="K6126" i="24"/>
  <c r="K6127" i="24"/>
  <c r="K6128" i="24"/>
  <c r="K6129" i="24"/>
  <c r="K6130" i="24"/>
  <c r="K6131" i="24"/>
  <c r="K6132" i="24"/>
  <c r="K6133" i="24"/>
  <c r="K6134" i="24"/>
  <c r="K6135" i="24"/>
  <c r="K6136" i="24"/>
  <c r="K6137" i="24"/>
  <c r="K6138" i="24"/>
  <c r="K6139" i="24"/>
  <c r="K6140" i="24"/>
  <c r="K6141" i="24"/>
  <c r="K6142" i="24"/>
  <c r="K6143" i="24"/>
  <c r="K6144" i="24"/>
  <c r="K6145" i="24"/>
  <c r="K6146" i="24"/>
  <c r="K6147" i="24"/>
  <c r="K6148" i="24"/>
  <c r="K6149" i="24"/>
  <c r="K6150" i="24"/>
  <c r="K6151" i="24"/>
  <c r="K6152" i="24"/>
  <c r="K6153" i="24"/>
  <c r="K6154" i="24"/>
  <c r="K6155" i="24"/>
  <c r="K6156" i="24"/>
  <c r="K6157" i="24"/>
  <c r="K6158" i="24"/>
  <c r="K6159" i="24"/>
  <c r="K6160" i="24"/>
  <c r="K6161" i="24"/>
  <c r="K6162" i="24"/>
  <c r="K6163" i="24"/>
  <c r="K6164" i="24"/>
  <c r="K6165" i="24"/>
  <c r="K6166" i="24"/>
  <c r="K6167" i="24"/>
  <c r="K6168" i="24"/>
  <c r="K6169" i="24"/>
  <c r="K6170" i="24"/>
  <c r="K6171" i="24"/>
  <c r="K6172" i="24"/>
  <c r="K6173" i="24"/>
  <c r="K6174" i="24"/>
  <c r="K6175" i="24"/>
  <c r="K6176" i="24"/>
  <c r="K6177" i="24"/>
  <c r="K6178" i="24"/>
  <c r="K6179" i="24"/>
  <c r="K6180" i="24"/>
  <c r="K6181" i="24"/>
  <c r="K6182" i="24"/>
  <c r="K6183" i="24"/>
  <c r="K6184" i="24"/>
  <c r="K6185" i="24"/>
  <c r="K6186" i="24"/>
  <c r="K6187" i="24"/>
  <c r="K6188" i="24"/>
  <c r="K6189" i="24"/>
  <c r="K6190" i="24"/>
  <c r="K6191" i="24"/>
  <c r="K6192" i="24"/>
  <c r="K6193" i="24"/>
  <c r="K6194" i="24"/>
  <c r="K6195" i="24"/>
  <c r="K6196" i="24"/>
  <c r="K6197" i="24"/>
  <c r="K6198" i="24"/>
  <c r="K6199" i="24"/>
  <c r="K6200" i="24"/>
  <c r="K6201" i="24"/>
  <c r="K6202" i="24"/>
  <c r="K6203" i="24"/>
  <c r="K6204" i="24"/>
  <c r="K6205" i="24"/>
  <c r="K6206" i="24"/>
  <c r="K6207" i="24"/>
  <c r="K6208" i="24"/>
  <c r="K6209" i="24"/>
  <c r="K6210" i="24"/>
  <c r="K6211" i="24"/>
  <c r="K6212" i="24"/>
  <c r="K6213" i="24"/>
  <c r="K6214" i="24"/>
  <c r="K6215" i="24"/>
  <c r="K6216" i="24"/>
  <c r="K6217" i="24"/>
  <c r="K6218" i="24"/>
  <c r="K6219" i="24"/>
  <c r="K6220" i="24"/>
  <c r="K6221" i="24"/>
  <c r="K6222" i="24"/>
  <c r="K6223" i="24"/>
  <c r="K6224" i="24"/>
  <c r="K6225" i="24"/>
  <c r="K6226" i="24"/>
  <c r="K6227" i="24"/>
  <c r="K6228" i="24"/>
  <c r="K6229" i="24"/>
  <c r="K6230" i="24"/>
  <c r="K6231" i="24"/>
  <c r="K6232" i="24"/>
  <c r="K6233" i="24"/>
  <c r="K6234" i="24"/>
  <c r="K6235" i="24"/>
  <c r="K6236" i="24"/>
  <c r="K6237" i="24"/>
  <c r="K6238" i="24"/>
  <c r="K6239" i="24"/>
  <c r="K6240" i="24"/>
  <c r="K6241" i="24"/>
  <c r="K6242" i="24"/>
  <c r="K6243" i="24"/>
  <c r="K6244" i="24"/>
  <c r="K6245" i="24"/>
  <c r="K6246" i="24"/>
  <c r="K6247" i="24"/>
  <c r="K6248" i="24"/>
  <c r="K6249" i="24"/>
  <c r="K6250" i="24"/>
  <c r="K6251" i="24"/>
  <c r="K6252" i="24"/>
  <c r="K6253" i="24"/>
  <c r="K6254" i="24"/>
  <c r="K6255" i="24"/>
  <c r="K6256" i="24"/>
  <c r="K6257" i="24"/>
  <c r="K6258" i="24"/>
  <c r="K6259" i="24"/>
  <c r="K6260" i="24"/>
  <c r="K6261" i="24"/>
  <c r="K6262" i="24"/>
  <c r="K6263" i="24"/>
  <c r="K6264" i="24"/>
  <c r="K6265" i="24"/>
  <c r="K6266" i="24"/>
  <c r="K6267" i="24"/>
  <c r="K6268" i="24"/>
  <c r="K6269" i="24"/>
  <c r="K6270" i="24"/>
  <c r="K6271" i="24"/>
  <c r="K6272" i="24"/>
  <c r="K6273" i="24"/>
  <c r="K6274" i="24"/>
  <c r="K6275" i="24"/>
  <c r="K6276" i="24"/>
  <c r="K6277" i="24"/>
  <c r="K6278" i="24"/>
  <c r="K6279" i="24"/>
  <c r="K6280" i="24"/>
  <c r="K6281" i="24"/>
  <c r="K6282" i="24"/>
  <c r="K6283" i="24"/>
  <c r="K6284" i="24"/>
  <c r="K6285" i="24"/>
  <c r="K6286" i="24"/>
  <c r="K6287" i="24"/>
  <c r="K6288" i="24"/>
  <c r="K6289" i="24"/>
  <c r="K6290" i="24"/>
  <c r="K6291" i="24"/>
  <c r="K6292" i="24"/>
  <c r="K6293" i="24"/>
  <c r="K6294" i="24"/>
  <c r="K6295" i="24"/>
  <c r="K6296" i="24"/>
  <c r="K6297" i="24"/>
  <c r="K6298" i="24"/>
  <c r="K6299" i="24"/>
  <c r="K6300" i="24"/>
  <c r="K6301" i="24"/>
  <c r="K6302" i="24"/>
  <c r="K6303" i="24"/>
  <c r="K6304" i="24"/>
  <c r="K6305" i="24"/>
  <c r="K6306" i="24"/>
  <c r="K6307" i="24"/>
  <c r="K6308" i="24"/>
  <c r="K6309" i="24"/>
  <c r="K6310" i="24"/>
  <c r="K6311" i="24"/>
  <c r="K6312" i="24"/>
  <c r="K6313" i="24"/>
  <c r="K6314" i="24"/>
  <c r="K6315" i="24"/>
  <c r="K6316" i="24"/>
  <c r="K6317" i="24"/>
  <c r="K6318" i="24"/>
  <c r="K6319" i="24"/>
  <c r="K6320" i="24"/>
  <c r="K6321" i="24"/>
  <c r="K6322" i="24"/>
  <c r="K6323" i="24"/>
  <c r="K6324" i="24"/>
  <c r="K6325" i="24"/>
  <c r="K6326" i="24"/>
  <c r="K6327" i="24"/>
  <c r="K6328" i="24"/>
  <c r="K6329" i="24"/>
  <c r="K6330" i="24"/>
  <c r="K6331" i="24"/>
  <c r="K6332" i="24"/>
  <c r="K6333" i="24"/>
  <c r="K6334" i="24"/>
  <c r="K6335" i="24"/>
  <c r="K6336" i="24"/>
  <c r="K6337" i="24"/>
  <c r="K6338" i="24"/>
  <c r="K6339" i="24"/>
  <c r="K6340" i="24"/>
  <c r="K6341" i="24"/>
  <c r="K6342" i="24"/>
  <c r="K6343" i="24"/>
  <c r="K6344" i="24"/>
  <c r="K6345" i="24"/>
  <c r="K6346" i="24"/>
  <c r="K6347" i="24"/>
  <c r="K6348" i="24"/>
  <c r="K6349" i="24"/>
  <c r="K6350" i="24"/>
  <c r="K6351" i="24"/>
  <c r="K6352" i="24"/>
  <c r="K6353" i="24"/>
  <c r="K6354" i="24"/>
  <c r="K6355" i="24"/>
  <c r="K6356" i="24"/>
  <c r="K6357" i="24"/>
  <c r="K6358" i="24"/>
  <c r="K6359" i="24"/>
  <c r="K6360" i="24"/>
  <c r="K6361" i="24"/>
  <c r="K6362" i="24"/>
  <c r="K6363" i="24"/>
  <c r="K6364" i="24"/>
  <c r="K6365" i="24"/>
  <c r="K6366" i="24"/>
  <c r="K6367" i="24"/>
  <c r="K6368" i="24"/>
  <c r="K6369" i="24"/>
  <c r="K6370" i="24"/>
  <c r="K6371" i="24"/>
  <c r="K6372" i="24"/>
  <c r="K6373" i="24"/>
  <c r="K6374" i="24"/>
  <c r="K6375" i="24"/>
  <c r="K6376" i="24"/>
  <c r="K6377" i="24"/>
  <c r="K6378" i="24"/>
  <c r="K6379" i="24"/>
  <c r="K6380" i="24"/>
  <c r="K6381" i="24"/>
  <c r="K6382" i="24"/>
  <c r="K6383" i="24"/>
  <c r="K6384" i="24"/>
  <c r="K6385" i="24"/>
  <c r="K6386" i="24"/>
  <c r="K6387" i="24"/>
  <c r="K6388" i="24"/>
  <c r="K6389" i="24"/>
  <c r="K6390" i="24"/>
  <c r="K6391" i="24"/>
  <c r="K6392" i="24"/>
  <c r="K6393" i="24"/>
  <c r="K6394" i="24"/>
  <c r="K6395" i="24"/>
  <c r="K6396" i="24"/>
  <c r="K6397" i="24"/>
  <c r="K6398" i="24"/>
  <c r="K6399" i="24"/>
  <c r="K6400" i="24"/>
  <c r="K6401" i="24"/>
  <c r="K6402" i="24"/>
  <c r="K6403" i="24"/>
  <c r="K6404" i="24"/>
  <c r="K6405" i="24"/>
  <c r="K6406" i="24"/>
  <c r="K6407" i="24"/>
  <c r="K6408" i="24"/>
  <c r="K6409" i="24"/>
  <c r="K6410" i="24"/>
  <c r="K6411" i="24"/>
  <c r="K6412" i="24"/>
  <c r="K6413" i="24"/>
  <c r="K6414" i="24"/>
  <c r="K6415" i="24"/>
  <c r="K6416" i="24"/>
  <c r="K6417" i="24"/>
  <c r="K6418" i="24"/>
  <c r="K6419" i="24"/>
  <c r="K6420" i="24"/>
  <c r="K6421" i="24"/>
  <c r="K6422" i="24"/>
  <c r="K6423" i="24"/>
  <c r="K6424" i="24"/>
  <c r="K6425" i="24"/>
  <c r="K6426" i="24"/>
  <c r="K6427" i="24"/>
  <c r="K6428" i="24"/>
  <c r="K6429" i="24"/>
  <c r="K6430" i="24"/>
  <c r="K6431" i="24"/>
  <c r="K6432" i="24"/>
  <c r="K6433" i="24"/>
  <c r="K6434" i="24"/>
  <c r="K6435" i="24"/>
  <c r="K6436" i="24"/>
  <c r="K6437" i="24"/>
  <c r="K6438" i="24"/>
  <c r="K6439" i="24"/>
  <c r="K6440" i="24"/>
  <c r="K6441" i="24"/>
  <c r="K6442" i="24"/>
  <c r="K6443" i="24"/>
  <c r="K6444" i="24"/>
  <c r="K6445" i="24"/>
  <c r="K6446" i="24"/>
  <c r="K6447" i="24"/>
  <c r="K6448" i="24"/>
  <c r="K6449" i="24"/>
  <c r="K6450" i="24"/>
  <c r="K6451" i="24"/>
  <c r="K6452" i="24"/>
  <c r="K6453" i="24"/>
  <c r="K6454" i="24"/>
  <c r="K6455" i="24"/>
  <c r="K6456" i="24"/>
  <c r="K6457" i="24"/>
  <c r="K6458" i="24"/>
  <c r="K6459" i="24"/>
  <c r="K6460" i="24"/>
  <c r="K6461" i="24"/>
  <c r="K6462" i="24"/>
  <c r="K6463" i="24"/>
  <c r="K6464" i="24"/>
  <c r="K6465" i="24"/>
  <c r="K6466" i="24"/>
  <c r="K6467" i="24"/>
  <c r="K6468" i="24"/>
  <c r="K6469" i="24"/>
  <c r="K6470" i="24"/>
  <c r="K6471" i="24"/>
  <c r="K6472" i="24"/>
  <c r="K6473" i="24"/>
  <c r="K6474" i="24"/>
  <c r="K6475" i="24"/>
  <c r="K6476" i="24"/>
  <c r="K6477" i="24"/>
  <c r="K6478" i="24"/>
  <c r="K6479" i="24"/>
  <c r="K6480" i="24"/>
  <c r="K6481" i="24"/>
  <c r="K6482" i="24"/>
  <c r="K6483" i="24"/>
  <c r="K6484" i="24"/>
  <c r="K6485" i="24"/>
  <c r="K6486" i="24"/>
  <c r="K6487" i="24"/>
  <c r="K6488" i="24"/>
  <c r="K6489" i="24"/>
  <c r="K6490" i="24"/>
  <c r="K6491" i="24"/>
  <c r="K6492" i="24"/>
  <c r="K6493" i="24"/>
  <c r="K6494" i="24"/>
  <c r="K6495" i="24"/>
  <c r="K6496" i="24"/>
  <c r="K6497" i="24"/>
  <c r="K6498" i="24"/>
  <c r="K6499" i="24"/>
  <c r="K6500" i="24"/>
  <c r="K6501" i="24"/>
  <c r="K6502" i="24"/>
  <c r="K6503" i="24"/>
  <c r="K6504" i="24"/>
  <c r="K6505" i="24"/>
  <c r="K6506" i="24"/>
  <c r="K6507" i="24"/>
  <c r="K6508" i="24"/>
  <c r="K6509" i="24"/>
  <c r="K6510" i="24"/>
  <c r="K6511" i="24"/>
  <c r="K6512" i="24"/>
  <c r="K6513" i="24"/>
  <c r="K6514" i="24"/>
  <c r="K6515" i="24"/>
  <c r="K6516" i="24"/>
  <c r="K6517" i="24"/>
  <c r="K6518" i="24"/>
  <c r="K6519" i="24"/>
  <c r="K6520" i="24"/>
  <c r="K6521" i="24"/>
  <c r="K6522" i="24"/>
  <c r="K6523" i="24"/>
  <c r="K6524" i="24"/>
  <c r="K6525" i="24"/>
  <c r="K6526" i="24"/>
  <c r="K6527" i="24"/>
  <c r="K6528" i="24"/>
  <c r="K6529" i="24"/>
  <c r="K6530" i="24"/>
  <c r="K6531" i="24"/>
  <c r="K6532" i="24"/>
  <c r="K6533" i="24"/>
  <c r="K6534" i="24"/>
  <c r="K6535" i="24"/>
  <c r="K6536" i="24"/>
  <c r="K6537" i="24"/>
  <c r="K6538" i="24"/>
  <c r="K6539" i="24"/>
  <c r="K6540" i="24"/>
  <c r="K6541" i="24"/>
  <c r="K6542" i="24"/>
  <c r="K6543" i="24"/>
  <c r="K6544" i="24"/>
  <c r="K6545" i="24"/>
  <c r="K6546" i="24"/>
  <c r="K6547" i="24"/>
  <c r="K6548" i="24"/>
  <c r="K6549" i="24"/>
  <c r="K6550" i="24"/>
  <c r="K6551" i="24"/>
  <c r="K6552" i="24"/>
  <c r="K6553" i="24"/>
  <c r="K6554" i="24"/>
  <c r="K6555" i="24"/>
  <c r="K6556" i="24"/>
  <c r="K6557" i="24"/>
  <c r="K6558" i="24"/>
  <c r="K6559" i="24"/>
  <c r="K6560" i="24"/>
  <c r="K6561" i="24"/>
  <c r="K6562" i="24"/>
  <c r="K6563" i="24"/>
  <c r="K6564" i="24"/>
  <c r="K6565" i="24"/>
  <c r="K6566" i="24"/>
  <c r="K6567" i="24"/>
  <c r="K6568" i="24"/>
  <c r="K6569" i="24"/>
  <c r="K6570" i="24"/>
  <c r="K6571" i="24"/>
  <c r="K6572" i="24"/>
  <c r="K6573" i="24"/>
  <c r="K6574" i="24"/>
  <c r="K6575" i="24"/>
  <c r="K6576" i="24"/>
  <c r="K6577" i="24"/>
  <c r="K6578" i="24"/>
  <c r="K6579" i="24"/>
  <c r="K6580" i="24"/>
  <c r="K6581" i="24"/>
  <c r="K6582" i="24"/>
  <c r="K6583" i="24"/>
  <c r="K6584" i="24"/>
  <c r="K6585" i="24"/>
  <c r="K6586" i="24"/>
  <c r="K6587" i="24"/>
  <c r="K6588" i="24"/>
  <c r="K6589" i="24"/>
  <c r="K6590" i="24"/>
  <c r="K6591" i="24"/>
  <c r="K6592" i="24"/>
  <c r="K6593" i="24"/>
  <c r="K6594" i="24"/>
  <c r="K6595" i="24"/>
  <c r="K6596" i="24"/>
  <c r="K6597" i="24"/>
  <c r="K6598" i="24"/>
  <c r="K6599" i="24"/>
  <c r="K6600" i="24"/>
  <c r="K6601" i="24"/>
  <c r="K6602" i="24"/>
  <c r="K6603" i="24"/>
  <c r="K6604" i="24"/>
  <c r="K6605" i="24"/>
  <c r="K6606" i="24"/>
  <c r="K6607" i="24"/>
  <c r="K6608" i="24"/>
  <c r="K6609" i="24"/>
  <c r="K6610" i="24"/>
  <c r="K6611" i="24"/>
  <c r="K6612" i="24"/>
  <c r="K6613" i="24"/>
  <c r="K6614" i="24"/>
  <c r="K6615" i="24"/>
  <c r="K6616" i="24"/>
  <c r="K6617" i="24"/>
  <c r="K6618" i="24"/>
  <c r="K6619" i="24"/>
  <c r="K6620" i="24"/>
  <c r="K6621" i="24"/>
  <c r="K6622" i="24"/>
  <c r="K6623" i="24"/>
  <c r="K6624" i="24"/>
  <c r="K6625" i="24"/>
  <c r="K6626" i="24"/>
  <c r="K6627" i="24"/>
  <c r="K6628" i="24"/>
  <c r="K6629" i="24"/>
  <c r="K6630" i="24"/>
  <c r="K6631" i="24"/>
  <c r="K6632" i="24"/>
  <c r="K6633" i="24"/>
  <c r="K6634" i="24"/>
  <c r="K6635" i="24"/>
  <c r="K6636" i="24"/>
  <c r="K6637" i="24"/>
  <c r="K6638" i="24"/>
  <c r="K6639" i="24"/>
  <c r="K6640" i="24"/>
  <c r="K6641" i="24"/>
  <c r="K6642" i="24"/>
  <c r="K6643" i="24"/>
  <c r="K6644" i="24"/>
  <c r="K6645" i="24"/>
  <c r="K6646" i="24"/>
  <c r="K6647" i="24"/>
  <c r="K6648" i="24"/>
  <c r="K6649" i="24"/>
  <c r="K6650" i="24"/>
  <c r="K6651" i="24"/>
  <c r="K6652" i="24"/>
  <c r="K6653" i="24"/>
  <c r="K6654" i="24"/>
  <c r="K6655" i="24"/>
  <c r="K6656" i="24"/>
  <c r="K6657" i="24"/>
  <c r="K6658" i="24"/>
  <c r="K6659" i="24"/>
  <c r="K6660" i="24"/>
  <c r="K6661" i="24"/>
  <c r="K6662" i="24"/>
  <c r="K6663" i="24"/>
  <c r="K6664" i="24"/>
  <c r="K6665" i="24"/>
  <c r="K6666" i="24"/>
  <c r="K6667" i="24"/>
  <c r="K6668" i="24"/>
  <c r="K6669" i="24"/>
  <c r="K6670" i="24"/>
  <c r="K6671" i="24"/>
  <c r="K6672" i="24"/>
  <c r="K6673" i="24"/>
  <c r="K6674" i="24"/>
  <c r="K6675" i="24"/>
  <c r="K6676" i="24"/>
  <c r="K6677" i="24"/>
  <c r="K6678" i="24"/>
  <c r="K6679" i="24"/>
  <c r="K6680" i="24"/>
  <c r="K6681" i="24"/>
  <c r="K6682" i="24"/>
  <c r="K6683" i="24"/>
  <c r="K6684" i="24"/>
  <c r="K6685" i="24"/>
  <c r="K6686" i="24"/>
  <c r="K6687" i="24"/>
  <c r="K6688" i="24"/>
  <c r="K6689" i="24"/>
  <c r="K6690" i="24"/>
  <c r="K6691" i="24"/>
  <c r="K6692" i="24"/>
  <c r="K6693" i="24"/>
  <c r="K6694" i="24"/>
  <c r="K6695" i="24"/>
  <c r="K6696" i="24"/>
  <c r="K6697" i="24"/>
  <c r="K6698" i="24"/>
  <c r="K6699" i="24"/>
  <c r="K6700" i="24"/>
  <c r="K6701" i="24"/>
  <c r="K6702" i="24"/>
  <c r="K6703" i="24"/>
  <c r="K6704" i="24"/>
  <c r="K6705" i="24"/>
  <c r="K6706" i="24"/>
  <c r="K6707" i="24"/>
  <c r="K6708" i="24"/>
  <c r="K6709" i="24"/>
  <c r="K6710" i="24"/>
  <c r="K6711" i="24"/>
  <c r="K6712" i="24"/>
  <c r="K6713" i="24"/>
  <c r="K6714" i="24"/>
  <c r="K6715" i="24"/>
  <c r="K6716" i="24"/>
  <c r="K6717" i="24"/>
  <c r="K6718" i="24"/>
  <c r="K6719" i="24"/>
  <c r="K6720" i="24"/>
  <c r="K6721" i="24"/>
  <c r="K6722" i="24"/>
  <c r="K6723" i="24"/>
  <c r="K6724" i="24"/>
  <c r="K6725" i="24"/>
  <c r="K6726" i="24"/>
  <c r="K6727" i="24"/>
  <c r="K6728" i="24"/>
  <c r="K6729" i="24"/>
  <c r="K6730" i="24"/>
  <c r="K6731" i="24"/>
  <c r="K6732" i="24"/>
  <c r="K6733" i="24"/>
  <c r="K6734" i="24"/>
  <c r="K6735" i="24"/>
  <c r="K6736" i="24"/>
  <c r="K6737" i="24"/>
  <c r="K6738" i="24"/>
  <c r="K6739" i="24"/>
  <c r="K6740" i="24"/>
  <c r="K6741" i="24"/>
  <c r="K6742" i="24"/>
  <c r="K6743" i="24"/>
  <c r="K6744" i="24"/>
  <c r="K6745" i="24"/>
  <c r="K6746" i="24"/>
  <c r="K6747" i="24"/>
  <c r="K6748" i="24"/>
  <c r="K6749" i="24"/>
  <c r="K6750" i="24"/>
  <c r="K6751" i="24"/>
  <c r="K6752" i="24"/>
  <c r="K6753" i="24"/>
  <c r="K6754" i="24"/>
  <c r="K6755" i="24"/>
  <c r="K6756" i="24"/>
  <c r="K6757" i="24"/>
  <c r="K6758" i="24"/>
  <c r="K6759" i="24"/>
  <c r="K6760" i="24"/>
  <c r="K6761" i="24"/>
  <c r="K6762" i="24"/>
  <c r="K6763" i="24"/>
  <c r="K6764" i="24"/>
  <c r="K6765" i="24"/>
  <c r="K6766" i="24"/>
  <c r="K6767" i="24"/>
  <c r="K6768" i="24"/>
  <c r="K6769" i="24"/>
  <c r="K6770" i="24"/>
  <c r="K6771" i="24"/>
  <c r="K6772" i="24"/>
  <c r="K6773" i="24"/>
  <c r="K6774" i="24"/>
  <c r="K6775" i="24"/>
  <c r="K6776" i="24"/>
  <c r="K6777" i="24"/>
  <c r="K6778" i="24"/>
  <c r="K6779" i="24"/>
  <c r="K6780" i="24"/>
  <c r="K6781" i="24"/>
  <c r="K6782" i="24"/>
  <c r="K6783" i="24"/>
  <c r="K6784" i="24"/>
  <c r="K6785" i="24"/>
  <c r="K6786" i="24"/>
  <c r="K6787" i="24"/>
  <c r="K6788" i="24"/>
  <c r="K6789" i="24"/>
  <c r="K6790" i="24"/>
  <c r="K6791" i="24"/>
  <c r="K6792" i="24"/>
  <c r="K6793" i="24"/>
  <c r="K6794" i="24"/>
  <c r="K6795" i="24"/>
  <c r="K6796" i="24"/>
  <c r="K6797" i="24"/>
  <c r="K6798" i="24"/>
  <c r="K6799" i="24"/>
  <c r="K6800" i="24"/>
  <c r="K6801" i="24"/>
  <c r="K6802" i="24"/>
  <c r="K6803" i="24"/>
  <c r="K6804" i="24"/>
  <c r="K6805" i="24"/>
  <c r="K6806" i="24"/>
  <c r="K6807" i="24"/>
  <c r="K6808" i="24"/>
  <c r="K6809" i="24"/>
  <c r="K6810" i="24"/>
  <c r="K6811" i="24"/>
  <c r="K6812" i="24"/>
  <c r="K6813" i="24"/>
  <c r="K6814" i="24"/>
  <c r="K6815" i="24"/>
  <c r="K6816" i="24"/>
  <c r="K6817" i="24"/>
  <c r="K6818" i="24"/>
  <c r="K6819" i="24"/>
  <c r="K6820" i="24"/>
  <c r="K6821" i="24"/>
  <c r="K6822" i="24"/>
  <c r="K6823" i="24"/>
  <c r="K6824" i="24"/>
  <c r="K6825" i="24"/>
  <c r="K6826" i="24"/>
  <c r="K6827" i="24"/>
  <c r="K6828" i="24"/>
  <c r="K6829" i="24"/>
  <c r="K6830" i="24"/>
  <c r="K6831" i="24"/>
  <c r="K6832" i="24"/>
  <c r="K6833" i="24"/>
  <c r="K6834" i="24"/>
  <c r="K6835" i="24"/>
  <c r="K6836" i="24"/>
  <c r="K6837" i="24"/>
  <c r="K6838" i="24"/>
  <c r="K6839" i="24"/>
  <c r="K6840" i="24"/>
  <c r="K6841" i="24"/>
  <c r="K6842" i="24"/>
  <c r="K6843" i="24"/>
  <c r="K6844" i="24"/>
  <c r="K6845" i="24"/>
  <c r="K6846" i="24"/>
  <c r="K6847" i="24"/>
  <c r="K6848" i="24"/>
  <c r="K6849" i="24"/>
  <c r="K6850" i="24"/>
  <c r="K6851" i="24"/>
  <c r="K6852" i="24"/>
  <c r="K6853" i="24"/>
  <c r="K6854" i="24"/>
  <c r="K6855" i="24"/>
  <c r="K6856" i="24"/>
  <c r="K6857" i="24"/>
  <c r="K6858" i="24"/>
  <c r="K6859" i="24"/>
  <c r="K6860" i="24"/>
  <c r="K6861" i="24"/>
  <c r="K6862" i="24"/>
  <c r="K6863" i="24"/>
  <c r="K6864" i="24"/>
  <c r="K6865" i="24"/>
  <c r="K6866" i="24"/>
  <c r="K6867" i="24"/>
  <c r="K6868" i="24"/>
  <c r="K6869" i="24"/>
  <c r="K6870" i="24"/>
  <c r="K6871" i="24"/>
  <c r="K6872" i="24"/>
  <c r="K6873" i="24"/>
  <c r="K6874" i="24"/>
  <c r="K6875" i="24"/>
  <c r="K6876" i="24"/>
  <c r="K6877" i="24"/>
  <c r="K6878" i="24"/>
  <c r="K6879" i="24"/>
  <c r="K6880" i="24"/>
  <c r="K6881" i="24"/>
  <c r="K6882" i="24"/>
  <c r="K6883" i="24"/>
  <c r="K6884" i="24"/>
  <c r="K6885" i="24"/>
  <c r="K6886" i="24"/>
  <c r="K6887" i="24"/>
  <c r="K6888" i="24"/>
  <c r="K6889" i="24"/>
  <c r="K6890" i="24"/>
  <c r="K6891" i="24"/>
  <c r="K6892" i="24"/>
  <c r="K6893" i="24"/>
  <c r="K6894" i="24"/>
  <c r="K6895" i="24"/>
  <c r="K6896" i="24"/>
  <c r="K6897" i="24"/>
  <c r="K6898" i="24"/>
  <c r="K6899" i="24"/>
  <c r="K6900" i="24"/>
  <c r="K6901" i="24"/>
  <c r="K6902" i="24"/>
  <c r="K6903" i="24"/>
  <c r="K6904" i="24"/>
  <c r="K6905" i="24"/>
  <c r="K6906" i="24"/>
  <c r="K6907" i="24"/>
  <c r="K6908" i="24"/>
  <c r="K6909" i="24"/>
  <c r="K6910" i="24"/>
  <c r="K6911" i="24"/>
  <c r="K6912" i="24"/>
  <c r="K6913" i="24"/>
  <c r="K6914" i="24"/>
  <c r="K6915" i="24"/>
  <c r="K6916" i="24"/>
  <c r="K6917" i="24"/>
  <c r="K6918" i="24"/>
  <c r="K6919" i="24"/>
  <c r="K6920" i="24"/>
  <c r="K6921" i="24"/>
  <c r="K6922" i="24"/>
  <c r="K6923" i="24"/>
  <c r="K6924" i="24"/>
  <c r="K6925" i="24"/>
  <c r="K6926" i="24"/>
  <c r="K6927" i="24"/>
  <c r="K6928" i="24"/>
  <c r="K6929" i="24"/>
  <c r="K6930" i="24"/>
  <c r="K6931" i="24"/>
  <c r="K6932" i="24"/>
  <c r="K6933" i="24"/>
  <c r="K6934" i="24"/>
  <c r="K6935" i="24"/>
  <c r="K6936" i="24"/>
  <c r="K6937" i="24"/>
  <c r="K6938" i="24"/>
  <c r="K6939" i="24"/>
  <c r="K6940" i="24"/>
  <c r="K6941" i="24"/>
  <c r="K6942" i="24"/>
  <c r="K6943" i="24"/>
  <c r="K6944" i="24"/>
  <c r="K6945" i="24"/>
  <c r="K6946" i="24"/>
  <c r="K6947" i="24"/>
  <c r="K6948" i="24"/>
  <c r="K6949" i="24"/>
  <c r="K6950" i="24"/>
  <c r="K6951" i="24"/>
  <c r="K6952" i="24"/>
  <c r="K6953" i="24"/>
  <c r="K6954" i="24"/>
  <c r="K6955" i="24"/>
  <c r="K6956" i="24"/>
  <c r="K6957" i="24"/>
  <c r="K6958" i="24"/>
  <c r="K6959" i="24"/>
  <c r="K6960" i="24"/>
  <c r="K6961" i="24"/>
  <c r="K6962" i="24"/>
  <c r="K6963" i="24"/>
  <c r="K6964" i="24"/>
  <c r="K6965" i="24"/>
  <c r="K6966" i="24"/>
  <c r="K6967" i="24"/>
  <c r="K6968" i="24"/>
  <c r="K6969" i="24"/>
  <c r="K6970" i="24"/>
  <c r="K6971" i="24"/>
  <c r="K6972" i="24"/>
  <c r="K6973" i="24"/>
  <c r="K6974" i="24"/>
  <c r="K6975" i="24"/>
  <c r="K6976" i="24"/>
  <c r="K6977" i="24"/>
  <c r="K6978" i="24"/>
  <c r="K6979" i="24"/>
  <c r="K6980" i="24"/>
  <c r="K6981" i="24"/>
  <c r="K6982" i="24"/>
  <c r="K6983" i="24"/>
  <c r="K6984" i="24"/>
  <c r="K6985" i="24"/>
  <c r="K6986" i="24"/>
  <c r="K6987" i="24"/>
  <c r="K6988" i="24"/>
  <c r="K6989" i="24"/>
  <c r="K6990" i="24"/>
  <c r="K6991" i="24"/>
  <c r="K6992" i="24"/>
  <c r="K6993" i="24"/>
  <c r="K6994" i="24"/>
  <c r="K6995" i="24"/>
  <c r="K6996" i="24"/>
  <c r="K6997" i="24"/>
  <c r="K6998" i="24"/>
  <c r="K6999" i="24"/>
  <c r="K7000" i="24"/>
  <c r="K7001" i="24"/>
  <c r="K7002" i="24"/>
  <c r="K7003" i="24"/>
  <c r="K7004" i="24"/>
  <c r="K7005" i="24"/>
  <c r="K7006" i="24"/>
  <c r="K7007" i="24"/>
  <c r="K7008" i="24"/>
  <c r="K7009" i="24"/>
  <c r="K7010" i="24"/>
  <c r="K9" i="24"/>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L1314" i="18"/>
  <c r="L1315" i="18"/>
  <c r="L1316" i="18"/>
  <c r="L1317" i="18"/>
  <c r="L1318" i="18"/>
  <c r="L1319" i="18"/>
  <c r="L1320" i="18"/>
  <c r="L1321" i="18"/>
  <c r="L1322" i="18"/>
  <c r="L1323" i="18"/>
  <c r="L1324" i="18"/>
  <c r="L1325" i="18"/>
  <c r="L1326" i="18"/>
  <c r="L1327" i="18"/>
  <c r="L1328" i="18"/>
  <c r="L1329" i="18"/>
  <c r="L1330" i="18"/>
  <c r="L1331" i="18"/>
  <c r="L1332" i="18"/>
  <c r="L1333" i="18"/>
  <c r="L1334"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L1393" i="18"/>
  <c r="L1394"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L1418" i="18"/>
  <c r="L1419" i="18"/>
  <c r="L1420" i="18"/>
  <c r="L1421" i="18"/>
  <c r="L1422" i="18"/>
  <c r="L1423" i="18"/>
  <c r="L1424" i="18"/>
  <c r="L1425" i="18"/>
  <c r="L1426" i="18"/>
  <c r="L1427" i="18"/>
  <c r="L1428" i="18"/>
  <c r="L1429" i="18"/>
  <c r="L1430" i="18"/>
  <c r="L1431" i="18"/>
  <c r="L1432" i="18"/>
  <c r="L1433" i="18"/>
  <c r="L1434" i="18"/>
  <c r="L1435" i="18"/>
  <c r="L1436" i="18"/>
  <c r="L1437" i="18"/>
  <c r="L1438" i="18"/>
  <c r="L1439" i="18"/>
  <c r="L1440" i="18"/>
  <c r="L1441" i="18"/>
  <c r="L1442" i="18"/>
  <c r="L1443" i="18"/>
  <c r="L1444" i="18"/>
  <c r="L1445" i="18"/>
  <c r="L1446" i="18"/>
  <c r="L1447" i="18"/>
  <c r="L1448" i="18"/>
  <c r="L1449" i="18"/>
  <c r="L1450" i="18"/>
  <c r="L1451" i="18"/>
  <c r="L1452" i="18"/>
  <c r="L1453" i="18"/>
  <c r="L1454" i="18"/>
  <c r="L1455" i="18"/>
  <c r="L1456" i="18"/>
  <c r="L1457" i="18"/>
  <c r="L1458" i="18"/>
  <c r="L1459" i="18"/>
  <c r="L1460" i="18"/>
  <c r="L1461" i="18"/>
  <c r="L1462" i="18"/>
  <c r="L1463" i="18"/>
  <c r="L1464" i="18"/>
  <c r="L1465" i="18"/>
  <c r="L1466" i="18"/>
  <c r="L1467" i="18"/>
  <c r="L1468" i="18"/>
  <c r="L1469" i="18"/>
  <c r="L1470" i="18"/>
  <c r="L1471" i="18"/>
  <c r="L1472" i="18"/>
  <c r="L1473" i="18"/>
  <c r="L1474" i="18"/>
  <c r="L1475" i="18"/>
  <c r="L1476" i="18"/>
  <c r="L1477" i="18"/>
  <c r="L1478" i="18"/>
  <c r="L1479" i="18"/>
  <c r="L1480" i="18"/>
  <c r="L1481" i="18"/>
  <c r="L1482" i="18"/>
  <c r="L1483" i="18"/>
  <c r="L1484" i="18"/>
  <c r="L1485" i="18"/>
  <c r="L1486" i="18"/>
  <c r="L1487" i="18"/>
  <c r="L1488" i="18"/>
  <c r="L1489" i="18"/>
  <c r="L1490" i="18"/>
  <c r="L1491" i="18"/>
  <c r="L1492" i="18"/>
  <c r="L1493" i="18"/>
  <c r="L1494" i="18"/>
  <c r="L1495" i="18"/>
  <c r="L1496" i="18"/>
  <c r="L1497" i="18"/>
  <c r="L1498" i="18"/>
  <c r="L1499" i="18"/>
  <c r="L1500" i="18"/>
  <c r="L1501" i="18"/>
  <c r="L1502" i="18"/>
  <c r="L1503" i="18"/>
  <c r="L1504" i="18"/>
  <c r="L1505" i="18"/>
  <c r="L1506" i="18"/>
  <c r="L1507" i="18"/>
  <c r="L1508" i="18"/>
  <c r="L1509" i="18"/>
  <c r="L1510" i="18"/>
  <c r="L1511" i="18"/>
  <c r="L1512" i="18"/>
  <c r="L1513" i="18"/>
  <c r="L1514" i="18"/>
  <c r="L1515" i="18"/>
  <c r="L1516" i="18"/>
  <c r="L1517" i="18"/>
  <c r="L1518" i="18"/>
  <c r="L1519" i="18"/>
  <c r="L1520" i="18"/>
  <c r="L1521" i="18"/>
  <c r="L1522" i="18"/>
  <c r="L1523" i="18"/>
  <c r="L1524" i="18"/>
  <c r="L1525" i="18"/>
  <c r="L1526" i="18"/>
  <c r="L1527" i="18"/>
  <c r="L1528" i="18"/>
  <c r="L1529" i="18"/>
  <c r="L1530" i="18"/>
  <c r="L1531" i="18"/>
  <c r="L1532" i="18"/>
  <c r="L1533" i="18"/>
  <c r="L1534" i="18"/>
  <c r="L1535" i="18"/>
  <c r="L1536" i="18"/>
  <c r="L1537" i="18"/>
  <c r="L1538" i="18"/>
  <c r="L1539" i="18"/>
  <c r="L1540" i="18"/>
  <c r="L1541" i="18"/>
  <c r="L1542" i="18"/>
  <c r="L1543" i="18"/>
  <c r="L1544" i="18"/>
  <c r="L1545" i="18"/>
  <c r="L1546" i="18"/>
  <c r="L1547" i="18"/>
  <c r="L1548" i="18"/>
  <c r="L1549" i="18"/>
  <c r="L1550" i="18"/>
  <c r="L1551" i="18"/>
  <c r="L1552" i="18"/>
  <c r="L1553" i="18"/>
  <c r="L1554" i="18"/>
  <c r="L1555" i="18"/>
  <c r="L1556" i="18"/>
  <c r="L1557" i="18"/>
  <c r="L1558" i="18"/>
  <c r="L1559" i="18"/>
  <c r="L1560" i="18"/>
  <c r="L1561" i="18"/>
  <c r="L1562" i="18"/>
  <c r="L1563" i="18"/>
  <c r="L1564" i="18"/>
  <c r="L1565" i="18"/>
  <c r="L1566" i="18"/>
  <c r="L1567" i="18"/>
  <c r="L1568" i="18"/>
  <c r="L1569" i="18"/>
  <c r="L1570" i="18"/>
  <c r="L1571" i="18"/>
  <c r="L1572" i="18"/>
  <c r="L1573" i="18"/>
  <c r="L1574" i="18"/>
  <c r="L1575" i="18"/>
  <c r="L1576" i="18"/>
  <c r="L1577" i="18"/>
  <c r="L1578" i="18"/>
  <c r="L1579" i="18"/>
  <c r="L1580" i="18"/>
  <c r="L1581" i="18"/>
  <c r="L1582" i="18"/>
  <c r="L1583" i="18"/>
  <c r="L1584" i="18"/>
  <c r="L1585" i="18"/>
  <c r="L1586" i="18"/>
  <c r="L1587" i="18"/>
  <c r="L1588" i="18"/>
  <c r="L1589" i="18"/>
  <c r="L1590" i="18"/>
  <c r="L1591" i="18"/>
  <c r="L1592" i="18"/>
  <c r="L1593" i="18"/>
  <c r="L1594" i="18"/>
  <c r="L1595" i="18"/>
  <c r="L1596" i="18"/>
  <c r="L1597" i="18"/>
  <c r="L1598" i="18"/>
  <c r="L1599" i="18"/>
  <c r="L1600" i="18"/>
  <c r="L1601" i="18"/>
  <c r="L1602" i="18"/>
  <c r="L1603" i="18"/>
  <c r="L1604" i="18"/>
  <c r="L1605" i="18"/>
  <c r="L1606" i="18"/>
  <c r="L1607" i="18"/>
  <c r="L1608" i="18"/>
  <c r="L1609" i="18"/>
  <c r="L1610" i="18"/>
  <c r="L1611" i="18"/>
  <c r="L1612" i="18"/>
  <c r="L1613" i="18"/>
  <c r="L1614" i="18"/>
  <c r="L1615" i="18"/>
  <c r="L1616" i="18"/>
  <c r="L1617" i="18"/>
  <c r="L1618" i="18"/>
  <c r="L1619" i="18"/>
  <c r="L1620" i="18"/>
  <c r="L1621" i="18"/>
  <c r="L1622" i="18"/>
  <c r="L1623" i="18"/>
  <c r="L1624" i="18"/>
  <c r="L1625" i="18"/>
  <c r="L1626" i="18"/>
  <c r="L1627" i="18"/>
  <c r="L1628" i="18"/>
  <c r="L1629" i="18"/>
  <c r="L1630" i="18"/>
  <c r="L1631" i="18"/>
  <c r="L1632" i="18"/>
  <c r="L1633" i="18"/>
  <c r="L1634" i="18"/>
  <c r="L1635" i="18"/>
  <c r="L1636" i="18"/>
  <c r="L1637" i="18"/>
  <c r="L1638" i="18"/>
  <c r="L1639" i="18"/>
  <c r="L1640" i="18"/>
  <c r="L1641" i="18"/>
  <c r="L1642" i="18"/>
  <c r="L1643" i="18"/>
  <c r="L1644" i="18"/>
  <c r="L1645" i="18"/>
  <c r="L1646" i="18"/>
  <c r="L1647" i="18"/>
  <c r="L1648" i="18"/>
  <c r="L1649" i="18"/>
  <c r="L1650" i="18"/>
  <c r="L1651" i="18"/>
  <c r="L1652" i="18"/>
  <c r="L1653" i="18"/>
  <c r="L1654" i="18"/>
  <c r="L1655" i="18"/>
  <c r="L1656" i="18"/>
  <c r="L1657" i="18"/>
  <c r="L1658" i="18"/>
  <c r="L1659" i="18"/>
  <c r="L1660" i="18"/>
  <c r="L1661" i="18"/>
  <c r="L1662" i="18"/>
  <c r="L1663" i="18"/>
  <c r="L1664" i="18"/>
  <c r="L1665" i="18"/>
  <c r="L1666" i="18"/>
  <c r="L1667" i="18"/>
  <c r="L1668" i="18"/>
  <c r="L1669" i="18"/>
  <c r="L1670" i="18"/>
  <c r="L1671" i="18"/>
  <c r="L1672" i="18"/>
  <c r="L1673" i="18"/>
  <c r="L1674" i="18"/>
  <c r="L1675" i="18"/>
  <c r="L1676" i="18"/>
  <c r="L1677" i="18"/>
  <c r="L1678" i="18"/>
  <c r="L1679" i="18"/>
  <c r="L1680" i="18"/>
  <c r="L1681" i="18"/>
  <c r="L1682" i="18"/>
  <c r="L1683" i="18"/>
  <c r="L1684" i="18"/>
  <c r="L1685" i="18"/>
  <c r="L1686" i="18"/>
  <c r="L1687" i="18"/>
  <c r="L1688" i="18"/>
  <c r="L1689" i="18"/>
  <c r="L1690" i="18"/>
  <c r="L1691" i="18"/>
  <c r="L1692" i="18"/>
  <c r="L1693" i="18"/>
  <c r="L1694" i="18"/>
  <c r="L1695" i="18"/>
  <c r="L1696" i="18"/>
  <c r="L1697" i="18"/>
  <c r="L1698" i="18"/>
  <c r="L1699" i="18"/>
  <c r="L1700" i="18"/>
  <c r="L1701" i="18"/>
  <c r="L1702" i="18"/>
  <c r="L1703" i="18"/>
  <c r="L1704" i="18"/>
  <c r="L1705" i="18"/>
  <c r="L1706" i="18"/>
  <c r="L1707" i="18"/>
  <c r="L1708" i="18"/>
  <c r="L1709" i="18"/>
  <c r="L1710" i="18"/>
  <c r="L1711" i="18"/>
  <c r="L1712" i="18"/>
  <c r="L1713" i="18"/>
  <c r="L1714" i="18"/>
  <c r="L1715" i="18"/>
  <c r="L1716" i="18"/>
  <c r="L1717" i="18"/>
  <c r="L1718" i="18"/>
  <c r="L1719" i="18"/>
  <c r="L1720" i="18"/>
  <c r="L1721" i="18"/>
  <c r="L1722" i="18"/>
  <c r="L1723" i="18"/>
  <c r="L1724" i="18"/>
  <c r="L1725" i="18"/>
  <c r="L1726" i="18"/>
  <c r="L1727" i="18"/>
  <c r="L1728" i="18"/>
  <c r="L1729" i="18"/>
  <c r="L1730" i="18"/>
  <c r="L1731" i="18"/>
  <c r="L1732" i="18"/>
  <c r="L1733" i="18"/>
  <c r="L1734" i="18"/>
  <c r="L1735" i="18"/>
  <c r="L1736" i="18"/>
  <c r="L1737" i="18"/>
  <c r="L1738" i="18"/>
  <c r="L1739" i="18"/>
  <c r="L1740" i="18"/>
  <c r="L1741" i="18"/>
  <c r="L1742" i="18"/>
  <c r="L1743" i="18"/>
  <c r="L1744" i="18"/>
  <c r="L1745" i="18"/>
  <c r="L1746" i="18"/>
  <c r="L1747" i="18"/>
  <c r="L1748" i="18"/>
  <c r="L1749" i="18"/>
  <c r="L1750" i="18"/>
  <c r="L1751" i="18"/>
  <c r="L1752" i="18"/>
  <c r="L1753" i="18"/>
  <c r="L1754" i="18"/>
  <c r="L1755" i="18"/>
  <c r="L1756" i="18"/>
  <c r="L1757" i="18"/>
  <c r="L1758" i="18"/>
  <c r="L1759" i="18"/>
  <c r="L1760" i="18"/>
  <c r="L1761" i="18"/>
  <c r="L1762" i="18"/>
  <c r="L1763" i="18"/>
  <c r="L1764" i="18"/>
  <c r="L1765" i="18"/>
  <c r="L1766" i="18"/>
  <c r="L1767" i="18"/>
  <c r="L1768" i="18"/>
  <c r="L1769" i="18"/>
  <c r="L1770" i="18"/>
  <c r="L1771" i="18"/>
  <c r="L1772" i="18"/>
  <c r="L1773" i="18"/>
  <c r="L1774" i="18"/>
  <c r="L1775" i="18"/>
  <c r="L1776" i="18"/>
  <c r="L1777" i="18"/>
  <c r="L1778" i="18"/>
  <c r="L1779" i="18"/>
  <c r="L1780" i="18"/>
  <c r="L1781" i="18"/>
  <c r="L1782" i="18"/>
  <c r="L1783" i="18"/>
  <c r="L1784" i="18"/>
  <c r="L1785" i="18"/>
  <c r="L1786" i="18"/>
  <c r="L1787" i="18"/>
  <c r="L1788" i="18"/>
  <c r="L1789" i="18"/>
  <c r="L1790" i="18"/>
  <c r="L1791" i="18"/>
  <c r="L1792" i="18"/>
  <c r="L1793" i="18"/>
  <c r="L1794" i="18"/>
  <c r="L1795" i="18"/>
  <c r="L1796" i="18"/>
  <c r="L1797" i="18"/>
  <c r="L1798" i="18"/>
  <c r="L1799" i="18"/>
  <c r="L1800" i="18"/>
  <c r="L1801" i="18"/>
  <c r="L1802" i="18"/>
  <c r="L1803" i="18"/>
  <c r="L1804" i="18"/>
  <c r="L1805" i="18"/>
  <c r="L1806" i="18"/>
  <c r="L1807" i="18"/>
  <c r="L1808" i="18"/>
  <c r="L1809" i="18"/>
  <c r="L1810" i="18"/>
  <c r="L1811" i="18"/>
  <c r="L1812" i="18"/>
  <c r="L1813" i="18"/>
  <c r="L1814" i="18"/>
  <c r="L1815" i="18"/>
  <c r="L1816" i="18"/>
  <c r="L1817" i="18"/>
  <c r="L1818" i="18"/>
  <c r="L1819" i="18"/>
  <c r="L1820" i="18"/>
  <c r="L1821" i="18"/>
  <c r="L1822" i="18"/>
  <c r="L1823" i="18"/>
  <c r="L1824" i="18"/>
  <c r="L1825" i="18"/>
  <c r="L1826" i="18"/>
  <c r="L1827" i="18"/>
  <c r="L1828" i="18"/>
  <c r="L1829" i="18"/>
  <c r="L1830" i="18"/>
  <c r="L1831" i="18"/>
  <c r="L1832" i="18"/>
  <c r="L1833" i="18"/>
  <c r="L1834" i="18"/>
  <c r="L1835" i="18"/>
  <c r="L1836" i="18"/>
  <c r="L1837" i="18"/>
  <c r="L1838" i="18"/>
  <c r="L1839" i="18"/>
  <c r="L1840" i="18"/>
  <c r="L1841" i="18"/>
  <c r="L1842" i="18"/>
  <c r="L1843" i="18"/>
  <c r="L1844" i="18"/>
  <c r="L1845" i="18"/>
  <c r="L1846" i="18"/>
  <c r="L1847" i="18"/>
  <c r="L1848" i="18"/>
  <c r="L1849" i="18"/>
  <c r="L1850" i="18"/>
  <c r="L1851" i="18"/>
  <c r="L1852" i="18"/>
  <c r="L1853" i="18"/>
  <c r="L1854" i="18"/>
  <c r="L1855" i="18"/>
  <c r="L1856" i="18"/>
  <c r="L1857" i="18"/>
  <c r="L1858" i="18"/>
  <c r="L1859" i="18"/>
  <c r="L1860" i="18"/>
  <c r="L1861" i="18"/>
  <c r="L1862" i="18"/>
  <c r="L1863" i="18"/>
  <c r="L1864" i="18"/>
  <c r="L1865" i="18"/>
  <c r="L1866" i="18"/>
  <c r="L1867" i="18"/>
  <c r="L1868" i="18"/>
  <c r="L1869" i="18"/>
  <c r="L1870" i="18"/>
  <c r="L1871" i="18"/>
  <c r="L1872" i="18"/>
  <c r="L1873" i="18"/>
  <c r="L1874" i="18"/>
  <c r="L1875" i="18"/>
  <c r="L1876" i="18"/>
  <c r="L1877" i="18"/>
  <c r="L1878" i="18"/>
  <c r="L1879" i="18"/>
  <c r="L1880" i="18"/>
  <c r="L1881" i="18"/>
  <c r="L1882" i="18"/>
  <c r="L1883" i="18"/>
  <c r="L1884" i="18"/>
  <c r="L1885" i="18"/>
  <c r="L1886" i="18"/>
  <c r="L1887" i="18"/>
  <c r="L1888" i="18"/>
  <c r="L1889" i="18"/>
  <c r="L1890" i="18"/>
  <c r="L1891" i="18"/>
  <c r="L1892" i="18"/>
  <c r="L1893" i="18"/>
  <c r="L1894" i="18"/>
  <c r="L1895" i="18"/>
  <c r="L1896" i="18"/>
  <c r="L1897" i="18"/>
  <c r="L1898" i="18"/>
  <c r="L1899" i="18"/>
  <c r="L1900" i="18"/>
  <c r="L1901" i="18"/>
  <c r="L1902" i="18"/>
  <c r="L1903" i="18"/>
  <c r="L1904" i="18"/>
  <c r="L1905" i="18"/>
  <c r="L1906" i="18"/>
  <c r="L1907" i="18"/>
  <c r="L1908" i="18"/>
  <c r="L1909" i="18"/>
  <c r="L1910" i="18"/>
  <c r="L1911" i="18"/>
  <c r="L1912" i="18"/>
  <c r="L1913" i="18"/>
  <c r="L1914" i="18"/>
  <c r="L1915" i="18"/>
  <c r="L1916" i="18"/>
  <c r="L1917" i="18"/>
  <c r="L1918" i="18"/>
  <c r="L1919" i="18"/>
  <c r="L1920" i="18"/>
  <c r="L1921" i="18"/>
  <c r="L1922" i="18"/>
  <c r="L1923" i="18"/>
  <c r="L1924" i="18"/>
  <c r="L1925" i="18"/>
  <c r="L1926" i="18"/>
  <c r="L1927" i="18"/>
  <c r="L1928" i="18"/>
  <c r="L1929" i="18"/>
  <c r="L1930" i="18"/>
  <c r="L1931" i="18"/>
  <c r="L1932" i="18"/>
  <c r="L1933" i="18"/>
  <c r="L1934" i="18"/>
  <c r="L1935" i="18"/>
  <c r="L1936" i="18"/>
  <c r="L1937" i="18"/>
  <c r="L1938" i="18"/>
  <c r="L1939" i="18"/>
  <c r="L1940" i="18"/>
  <c r="L1941" i="18"/>
  <c r="L1942" i="18"/>
  <c r="L1943" i="18"/>
  <c r="L1944" i="18"/>
  <c r="L1945" i="18"/>
  <c r="L1946" i="18"/>
  <c r="L1947" i="18"/>
  <c r="L1948" i="18"/>
  <c r="L1949" i="18"/>
  <c r="L1950" i="18"/>
  <c r="L1951" i="18"/>
  <c r="L1952" i="18"/>
  <c r="L1953" i="18"/>
  <c r="L1954" i="18"/>
  <c r="L1955" i="18"/>
  <c r="L1956" i="18"/>
  <c r="L1957" i="18"/>
  <c r="L1958" i="18"/>
  <c r="L1959" i="18"/>
  <c r="L1960" i="18"/>
  <c r="L1961" i="18"/>
  <c r="L1962" i="18"/>
  <c r="L1963" i="18"/>
  <c r="L1964" i="18"/>
  <c r="L1965" i="18"/>
  <c r="L1966" i="18"/>
  <c r="L1967" i="18"/>
  <c r="L1968" i="18"/>
  <c r="L1969" i="18"/>
  <c r="L1970" i="18"/>
  <c r="L1971" i="18"/>
  <c r="L1972" i="18"/>
  <c r="L1973" i="18"/>
  <c r="L1974" i="18"/>
  <c r="L1975" i="18"/>
  <c r="L1976" i="18"/>
  <c r="L1977" i="18"/>
  <c r="L1978" i="18"/>
  <c r="L1979" i="18"/>
  <c r="L1980" i="18"/>
  <c r="L1981" i="18"/>
  <c r="L1982" i="18"/>
  <c r="L1983" i="18"/>
  <c r="L1984" i="18"/>
  <c r="L1985" i="18"/>
  <c r="L1986" i="18"/>
  <c r="L1987" i="18"/>
  <c r="L1988" i="18"/>
  <c r="L1989" i="18"/>
  <c r="L1990" i="18"/>
  <c r="L1991" i="18"/>
  <c r="L1992" i="18"/>
  <c r="L1993" i="18"/>
  <c r="L1994" i="18"/>
  <c r="L1995" i="18"/>
  <c r="L1996" i="18"/>
  <c r="L1997" i="18"/>
  <c r="L1998" i="18"/>
  <c r="L1999" i="18"/>
  <c r="L2000" i="18"/>
  <c r="L2001" i="18"/>
  <c r="L2002" i="18"/>
  <c r="L2003" i="18"/>
  <c r="L2004" i="18"/>
  <c r="L2005" i="18"/>
  <c r="L2006" i="18"/>
  <c r="L2007" i="18"/>
  <c r="L2008" i="18"/>
  <c r="L2009" i="18"/>
  <c r="L2010" i="18"/>
  <c r="L2011" i="18"/>
  <c r="L2012" i="18"/>
  <c r="L2013" i="18"/>
  <c r="L2014" i="18"/>
  <c r="L2015" i="18"/>
  <c r="L2016" i="18"/>
  <c r="L2017" i="18"/>
  <c r="L2018" i="18"/>
  <c r="L2019" i="18"/>
  <c r="L2020" i="18"/>
  <c r="L2021" i="18"/>
  <c r="L2022" i="18"/>
  <c r="L2023" i="18"/>
  <c r="L2024" i="18"/>
  <c r="L2025" i="18"/>
  <c r="L2026" i="18"/>
  <c r="L2027" i="18"/>
  <c r="L2028" i="18"/>
  <c r="L2029" i="18"/>
  <c r="L2030" i="18"/>
  <c r="L2031" i="18"/>
  <c r="L2032" i="18"/>
  <c r="L2033" i="18"/>
  <c r="L2034" i="18"/>
  <c r="L2035" i="18"/>
  <c r="L2036" i="18"/>
  <c r="L2037" i="18"/>
  <c r="L2038" i="18"/>
  <c r="L2039" i="18"/>
  <c r="L2040" i="18"/>
  <c r="L2041" i="18"/>
  <c r="L2042" i="18"/>
  <c r="L2043" i="18"/>
  <c r="L2044" i="18"/>
  <c r="L2045" i="18"/>
  <c r="L2046" i="18"/>
  <c r="L2047" i="18"/>
  <c r="L2048" i="18"/>
  <c r="L2049" i="18"/>
  <c r="L2050" i="18"/>
  <c r="L2051" i="18"/>
  <c r="L2052" i="18"/>
  <c r="L2053" i="18"/>
  <c r="L2054" i="18"/>
  <c r="L2055" i="18"/>
  <c r="L2056" i="18"/>
  <c r="L2057" i="18"/>
  <c r="L2058" i="18"/>
  <c r="L2059" i="18"/>
  <c r="L2060" i="18"/>
  <c r="L2061" i="18"/>
  <c r="L2062" i="18"/>
  <c r="L2063" i="18"/>
  <c r="L2064" i="18"/>
  <c r="L2065" i="18"/>
  <c r="L2066" i="18"/>
  <c r="L2067" i="18"/>
  <c r="L2068" i="18"/>
  <c r="L2069" i="18"/>
  <c r="L2070" i="18"/>
  <c r="L2071" i="18"/>
  <c r="L2072" i="18"/>
  <c r="L2073" i="18"/>
  <c r="L2074" i="18"/>
  <c r="L2075" i="18"/>
  <c r="L2076" i="18"/>
  <c r="L2077" i="18"/>
  <c r="L2078" i="18"/>
  <c r="L2079" i="18"/>
  <c r="L2080" i="18"/>
  <c r="L2081" i="18"/>
  <c r="L2082" i="18"/>
  <c r="L2083" i="18"/>
  <c r="L2084" i="18"/>
  <c r="L2085" i="18"/>
  <c r="L2086" i="18"/>
  <c r="L2087" i="18"/>
  <c r="L2088" i="18"/>
  <c r="L2089" i="18"/>
  <c r="L2090" i="18"/>
  <c r="L2091" i="18"/>
  <c r="L2092" i="18"/>
  <c r="L2093" i="18"/>
  <c r="L2094" i="18"/>
  <c r="L2095" i="18"/>
  <c r="L2096" i="18"/>
  <c r="L2097" i="18"/>
  <c r="L2098" i="18"/>
  <c r="L2099" i="18"/>
  <c r="L2100" i="18"/>
  <c r="L2101" i="18"/>
  <c r="L2102" i="18"/>
  <c r="L2103" i="18"/>
  <c r="L2104" i="18"/>
  <c r="L2105" i="18"/>
  <c r="L2106" i="18"/>
  <c r="L2107" i="18"/>
  <c r="L2108" i="18"/>
  <c r="L2109" i="18"/>
  <c r="L2110" i="18"/>
  <c r="L2111" i="18"/>
  <c r="L2112" i="18"/>
  <c r="L2113" i="18"/>
  <c r="L2114" i="18"/>
  <c r="L2115" i="18"/>
  <c r="L2116" i="18"/>
  <c r="L2117" i="18"/>
  <c r="L2118" i="18"/>
  <c r="L2119" i="18"/>
  <c r="L2120" i="18"/>
  <c r="L2121" i="18"/>
  <c r="L2122" i="18"/>
  <c r="L2123" i="18"/>
  <c r="L2124" i="18"/>
  <c r="L2125" i="18"/>
  <c r="L2126" i="18"/>
  <c r="L2127" i="18"/>
  <c r="L2128" i="18"/>
  <c r="L2129" i="18"/>
  <c r="L2130" i="18"/>
  <c r="L2131" i="18"/>
  <c r="L2132" i="18"/>
  <c r="L2133" i="18"/>
  <c r="L2134" i="18"/>
  <c r="L2135" i="18"/>
  <c r="L2136" i="18"/>
  <c r="L2137" i="18"/>
  <c r="L2138" i="18"/>
  <c r="L2139" i="18"/>
  <c r="L2140" i="18"/>
  <c r="L2141" i="18"/>
  <c r="L2142" i="18"/>
  <c r="L2143" i="18"/>
  <c r="L2144" i="18"/>
  <c r="L2145" i="18"/>
  <c r="L2146" i="18"/>
  <c r="L2147" i="18"/>
  <c r="L2148" i="18"/>
  <c r="L2149" i="18"/>
  <c r="L2150" i="18"/>
  <c r="L2151" i="18"/>
  <c r="L2152" i="18"/>
  <c r="L2153" i="18"/>
  <c r="L2154" i="18"/>
  <c r="L2155" i="18"/>
  <c r="L2156" i="18"/>
  <c r="L2157" i="18"/>
  <c r="L2158" i="18"/>
  <c r="L2159" i="18"/>
  <c r="L2160" i="18"/>
  <c r="L2161" i="18"/>
  <c r="L2162" i="18"/>
  <c r="L2163" i="18"/>
  <c r="L2164" i="18"/>
  <c r="L2165" i="18"/>
  <c r="L2166" i="18"/>
  <c r="L2167" i="18"/>
  <c r="L2168" i="18"/>
  <c r="L2169" i="18"/>
  <c r="L2170" i="18"/>
  <c r="L2171" i="18"/>
  <c r="L2172" i="18"/>
  <c r="L2173" i="18"/>
  <c r="L2174" i="18"/>
  <c r="L2175" i="18"/>
  <c r="L2176" i="18"/>
  <c r="L2177" i="18"/>
  <c r="L2178" i="18"/>
  <c r="L2179" i="18"/>
  <c r="L2180" i="18"/>
  <c r="L2181" i="18"/>
  <c r="L2182" i="18"/>
  <c r="L2183" i="18"/>
  <c r="L2184" i="18"/>
  <c r="L2185" i="18"/>
  <c r="L2186" i="18"/>
  <c r="L2187" i="18"/>
  <c r="L2188" i="18"/>
  <c r="L2189" i="18"/>
  <c r="L2190" i="18"/>
  <c r="L2191" i="18"/>
  <c r="L2192" i="18"/>
  <c r="L2193" i="18"/>
  <c r="L2194" i="18"/>
  <c r="L2195" i="18"/>
  <c r="L2196" i="18"/>
  <c r="L2197" i="18"/>
  <c r="L2198" i="18"/>
  <c r="L2199" i="18"/>
  <c r="L2200" i="18"/>
  <c r="L2201" i="18"/>
  <c r="L2202" i="18"/>
  <c r="L2203" i="18"/>
  <c r="L2204" i="18"/>
  <c r="L2205" i="18"/>
  <c r="L2206" i="18"/>
  <c r="L2207" i="18"/>
  <c r="L2208" i="18"/>
  <c r="L2209" i="18"/>
  <c r="L2210" i="18"/>
  <c r="L2211" i="18"/>
  <c r="L2212" i="18"/>
  <c r="L2213" i="18"/>
  <c r="L2214" i="18"/>
  <c r="L2215" i="18"/>
  <c r="L2216" i="18"/>
  <c r="L2217" i="18"/>
  <c r="L2218" i="18"/>
  <c r="L2219" i="18"/>
  <c r="L2220" i="18"/>
  <c r="L2221" i="18"/>
  <c r="L2222" i="18"/>
  <c r="L2223" i="18"/>
  <c r="L2224" i="18"/>
  <c r="L2225" i="18"/>
  <c r="L2226" i="18"/>
  <c r="L2227" i="18"/>
  <c r="L2228" i="18"/>
  <c r="L2229" i="18"/>
  <c r="L2230" i="18"/>
  <c r="L2231" i="18"/>
  <c r="L2232" i="18"/>
  <c r="L2233" i="18"/>
  <c r="L2234" i="18"/>
  <c r="L2235" i="18"/>
  <c r="L2236" i="18"/>
  <c r="L2237" i="18"/>
  <c r="L2238" i="18"/>
  <c r="L2239" i="18"/>
  <c r="L2240" i="18"/>
  <c r="L2241" i="18"/>
  <c r="L2242" i="18"/>
  <c r="L2243" i="18"/>
  <c r="L2244" i="18"/>
  <c r="L2245" i="18"/>
  <c r="L2246" i="18"/>
  <c r="L2247" i="18"/>
  <c r="L2248" i="18"/>
  <c r="L2249" i="18"/>
  <c r="L2250" i="18"/>
  <c r="L2251" i="18"/>
  <c r="L2252" i="18"/>
  <c r="L2253" i="18"/>
  <c r="L2254" i="18"/>
  <c r="L2255" i="18"/>
  <c r="L2256" i="18"/>
  <c r="L2257" i="18"/>
  <c r="L2258" i="18"/>
  <c r="L2259" i="18"/>
  <c r="L2260" i="18"/>
  <c r="L2261" i="18"/>
  <c r="L2262" i="18"/>
  <c r="L2263" i="18"/>
  <c r="L2264" i="18"/>
  <c r="L2265" i="18"/>
  <c r="L2266" i="18"/>
  <c r="L2267" i="18"/>
  <c r="L2268" i="18"/>
  <c r="L2269" i="18"/>
  <c r="L2270" i="18"/>
  <c r="L2271" i="18"/>
  <c r="L2272" i="18"/>
  <c r="L2273" i="18"/>
  <c r="L2274" i="18"/>
  <c r="L2275" i="18"/>
  <c r="L2276" i="18"/>
  <c r="L2277" i="18"/>
  <c r="L2278" i="18"/>
  <c r="L2279" i="18"/>
  <c r="L2280" i="18"/>
  <c r="L2281" i="18"/>
  <c r="L2282" i="18"/>
  <c r="L2283" i="18"/>
  <c r="L2284" i="18"/>
  <c r="L2285" i="18"/>
  <c r="L2286" i="18"/>
  <c r="L2287" i="18"/>
  <c r="L2288" i="18"/>
  <c r="L2289" i="18"/>
  <c r="L2290" i="18"/>
  <c r="L2291" i="18"/>
  <c r="L2292" i="18"/>
  <c r="L2293" i="18"/>
  <c r="L2294" i="18"/>
  <c r="L2295" i="18"/>
  <c r="L2296" i="18"/>
  <c r="L2297" i="18"/>
  <c r="L2298" i="18"/>
  <c r="L2299" i="18"/>
  <c r="L2300" i="18"/>
  <c r="L2301" i="18"/>
  <c r="L2302" i="18"/>
  <c r="L2303" i="18"/>
  <c r="L2304" i="18"/>
  <c r="L2305" i="18"/>
  <c r="L2306" i="18"/>
  <c r="L2307" i="18"/>
  <c r="L2308" i="18"/>
  <c r="L2309" i="18"/>
  <c r="L2310" i="18"/>
  <c r="L2311" i="18"/>
  <c r="L2312" i="18"/>
  <c r="L2313" i="18"/>
  <c r="L2314" i="18"/>
  <c r="L2315" i="18"/>
  <c r="L2316" i="18"/>
  <c r="L2317" i="18"/>
  <c r="L2318" i="18"/>
  <c r="L2319" i="18"/>
  <c r="L2320" i="18"/>
  <c r="L2321" i="18"/>
  <c r="L2322" i="18"/>
  <c r="L2323" i="18"/>
  <c r="L2324" i="18"/>
  <c r="L2325" i="18"/>
  <c r="L2326" i="18"/>
  <c r="L2327" i="18"/>
  <c r="L2328" i="18"/>
  <c r="L2329" i="18"/>
  <c r="L2330" i="18"/>
  <c r="L2331" i="18"/>
  <c r="L2332" i="18"/>
  <c r="L2333" i="18"/>
  <c r="L2334" i="18"/>
  <c r="L2335" i="18"/>
  <c r="L2336" i="18"/>
  <c r="L2337" i="18"/>
  <c r="L2338" i="18"/>
  <c r="L2339" i="18"/>
  <c r="L2340" i="18"/>
  <c r="L2341" i="18"/>
  <c r="L2342" i="18"/>
  <c r="L2343" i="18"/>
  <c r="L2344" i="18"/>
  <c r="L2345" i="18"/>
  <c r="L2346" i="18"/>
  <c r="L2347" i="18"/>
  <c r="L2348" i="18"/>
  <c r="L2349" i="18"/>
  <c r="L2350" i="18"/>
  <c r="L2351" i="18"/>
  <c r="L2352" i="18"/>
  <c r="L2353" i="18"/>
  <c r="L2354" i="18"/>
  <c r="L2355" i="18"/>
  <c r="L2356" i="18"/>
  <c r="L2357" i="18"/>
  <c r="L2358" i="18"/>
  <c r="L2359" i="18"/>
  <c r="L2360" i="18"/>
  <c r="L2361" i="18"/>
  <c r="L2362" i="18"/>
  <c r="L2363" i="18"/>
  <c r="L2364" i="18"/>
  <c r="L2365" i="18"/>
  <c r="L2366" i="18"/>
  <c r="L2367" i="18"/>
  <c r="L2368" i="18"/>
  <c r="L2369" i="18"/>
  <c r="L2370" i="18"/>
  <c r="L2371" i="18"/>
  <c r="L2372" i="18"/>
  <c r="L2373" i="18"/>
  <c r="L2374" i="18"/>
  <c r="L2375" i="18"/>
  <c r="L2376" i="18"/>
  <c r="L2377" i="18"/>
  <c r="L2378" i="18"/>
  <c r="L2379" i="18"/>
  <c r="L2380" i="18"/>
  <c r="L2381" i="18"/>
  <c r="L2382" i="18"/>
  <c r="L2383" i="18"/>
  <c r="L2384" i="18"/>
  <c r="L2385" i="18"/>
  <c r="L2386" i="18"/>
  <c r="L2387" i="18"/>
  <c r="L2388" i="18"/>
  <c r="L2389" i="18"/>
  <c r="L2390" i="18"/>
  <c r="L2391" i="18"/>
  <c r="L2392" i="18"/>
  <c r="L2393" i="18"/>
  <c r="L2394" i="18"/>
  <c r="L2395" i="18"/>
  <c r="L2396" i="18"/>
  <c r="L2397" i="18"/>
  <c r="L2398" i="18"/>
  <c r="L2399" i="18"/>
  <c r="L2400" i="18"/>
  <c r="L2401" i="18"/>
  <c r="L2402" i="18"/>
  <c r="L2403" i="18"/>
  <c r="L2404" i="18"/>
  <c r="L2405" i="18"/>
  <c r="L2406" i="18"/>
  <c r="L2407" i="18"/>
  <c r="L2408" i="18"/>
  <c r="L2409" i="18"/>
  <c r="L2410" i="18"/>
  <c r="L2411" i="18"/>
  <c r="L2412" i="18"/>
  <c r="L2413" i="18"/>
  <c r="L2414" i="18"/>
  <c r="L2415" i="18"/>
  <c r="L2416" i="18"/>
  <c r="L2417" i="18"/>
  <c r="L2418" i="18"/>
  <c r="L2419" i="18"/>
  <c r="L2420" i="18"/>
  <c r="L2421" i="18"/>
  <c r="L2422" i="18"/>
  <c r="L2423" i="18"/>
  <c r="L2424" i="18"/>
  <c r="L2425" i="18"/>
  <c r="L2426" i="18"/>
  <c r="L2427" i="18"/>
  <c r="L2428" i="18"/>
  <c r="L2429" i="18"/>
  <c r="L2430" i="18"/>
  <c r="L2431" i="18"/>
  <c r="L2432" i="18"/>
  <c r="L2433" i="18"/>
  <c r="L2434" i="18"/>
  <c r="L2435" i="18"/>
  <c r="L2436" i="18"/>
  <c r="L2437" i="18"/>
  <c r="L2438" i="18"/>
  <c r="L2439" i="18"/>
  <c r="L2440" i="18"/>
  <c r="L2441" i="18"/>
  <c r="L2442" i="18"/>
  <c r="L2443" i="18"/>
  <c r="L2444" i="18"/>
  <c r="L2445" i="18"/>
  <c r="L2446" i="18"/>
  <c r="L2447" i="18"/>
  <c r="L2448" i="18"/>
  <c r="L2449" i="18"/>
  <c r="L2450" i="18"/>
  <c r="L2451" i="18"/>
  <c r="L2452" i="18"/>
  <c r="L2453" i="18"/>
  <c r="L2454" i="18"/>
  <c r="L2455" i="18"/>
  <c r="L2456" i="18"/>
  <c r="L2457" i="18"/>
  <c r="L2458" i="18"/>
  <c r="L2459" i="18"/>
  <c r="L2460" i="18"/>
  <c r="L2461" i="18"/>
  <c r="L2462" i="18"/>
  <c r="L2463" i="18"/>
  <c r="L2464" i="18"/>
  <c r="L2465" i="18"/>
  <c r="L2466" i="18"/>
  <c r="L2467" i="18"/>
  <c r="L2468" i="18"/>
  <c r="L2469" i="18"/>
  <c r="L2470" i="18"/>
  <c r="L2471" i="18"/>
  <c r="L2472" i="18"/>
  <c r="L2473" i="18"/>
  <c r="L2474" i="18"/>
  <c r="L2475" i="18"/>
  <c r="L2476" i="18"/>
  <c r="L2477" i="18"/>
  <c r="L2478" i="18"/>
  <c r="L2479" i="18"/>
  <c r="L2480" i="18"/>
  <c r="L2481" i="18"/>
  <c r="L2482" i="18"/>
  <c r="L2483" i="18"/>
  <c r="L2484" i="18"/>
  <c r="L2485" i="18"/>
  <c r="L2486" i="18"/>
  <c r="L2487" i="18"/>
  <c r="L2488" i="18"/>
  <c r="L2489" i="18"/>
  <c r="L2490" i="18"/>
  <c r="L2491" i="18"/>
  <c r="L2492" i="18"/>
  <c r="L2493" i="18"/>
  <c r="L2494" i="18"/>
  <c r="L2495" i="18"/>
  <c r="L2496" i="18"/>
  <c r="L2497" i="18"/>
  <c r="L2498" i="18"/>
  <c r="L2499" i="18"/>
  <c r="L2500" i="18"/>
  <c r="L2501" i="18"/>
  <c r="L2502" i="18"/>
  <c r="L2503" i="18"/>
  <c r="L2504" i="18"/>
  <c r="L2505" i="18"/>
  <c r="L2506" i="18"/>
  <c r="L2507" i="18"/>
  <c r="L2508" i="18"/>
  <c r="L2509" i="18"/>
  <c r="L2510" i="18"/>
  <c r="L2511" i="18"/>
  <c r="L2512" i="18"/>
  <c r="L2513" i="18"/>
  <c r="L2514" i="18"/>
  <c r="L2515" i="18"/>
  <c r="L2516" i="18"/>
  <c r="L2517" i="18"/>
  <c r="L2518" i="18"/>
  <c r="L2519" i="18"/>
  <c r="L2520" i="18"/>
  <c r="L2521" i="18"/>
  <c r="L2522" i="18"/>
  <c r="L2523" i="18"/>
  <c r="L2524" i="18"/>
  <c r="L2525" i="18"/>
  <c r="L2526" i="18"/>
  <c r="L2527" i="18"/>
  <c r="L2528" i="18"/>
  <c r="L2529" i="18"/>
  <c r="L2530" i="18"/>
  <c r="L2531" i="18"/>
  <c r="L2532" i="18"/>
  <c r="L2533" i="18"/>
  <c r="L2534" i="18"/>
  <c r="L2535" i="18"/>
  <c r="L2536" i="18"/>
  <c r="L2537" i="18"/>
  <c r="L2538" i="18"/>
  <c r="L2539" i="18"/>
  <c r="L2540" i="18"/>
  <c r="L2541" i="18"/>
  <c r="L2542" i="18"/>
  <c r="L2543" i="18"/>
  <c r="L2544" i="18"/>
  <c r="L2545" i="18"/>
  <c r="L2546" i="18"/>
  <c r="L2547" i="18"/>
  <c r="L2548" i="18"/>
  <c r="L2549" i="18"/>
  <c r="L2550" i="18"/>
  <c r="L2551" i="18"/>
  <c r="L2552" i="18"/>
  <c r="L2553" i="18"/>
  <c r="L2554" i="18"/>
  <c r="L2555" i="18"/>
  <c r="L2556" i="18"/>
  <c r="L2557" i="18"/>
  <c r="L2558" i="18"/>
  <c r="L2559" i="18"/>
  <c r="L2560" i="18"/>
  <c r="L2561" i="18"/>
  <c r="L2562" i="18"/>
  <c r="L2563" i="18"/>
  <c r="L2564" i="18"/>
  <c r="L2565" i="18"/>
  <c r="L2566" i="18"/>
  <c r="L2567" i="18"/>
  <c r="L2568" i="18"/>
  <c r="L2569" i="18"/>
  <c r="L2570" i="18"/>
  <c r="L2571" i="18"/>
  <c r="L2572" i="18"/>
  <c r="L2573" i="18"/>
  <c r="L2574" i="18"/>
  <c r="L2575" i="18"/>
  <c r="L2576" i="18"/>
  <c r="L2577" i="18"/>
  <c r="L2578" i="18"/>
  <c r="L2579" i="18"/>
  <c r="L2580" i="18"/>
  <c r="L2581" i="18"/>
  <c r="L2582" i="18"/>
  <c r="L2583" i="18"/>
  <c r="L2584" i="18"/>
  <c r="L2585" i="18"/>
  <c r="L2586" i="18"/>
  <c r="L2587" i="18"/>
  <c r="L2588" i="18"/>
  <c r="L2589" i="18"/>
  <c r="L2590" i="18"/>
  <c r="L2591" i="18"/>
  <c r="L2592" i="18"/>
  <c r="L2593" i="18"/>
  <c r="L2594" i="18"/>
  <c r="L2595" i="18"/>
  <c r="L2596" i="18"/>
  <c r="L2597" i="18"/>
  <c r="L2598" i="18"/>
  <c r="L2599" i="18"/>
  <c r="L2600" i="18"/>
  <c r="L2601" i="18"/>
  <c r="L2602" i="18"/>
  <c r="L2603" i="18"/>
  <c r="L2604" i="18"/>
  <c r="L2605" i="18"/>
  <c r="L2606" i="18"/>
  <c r="L2607" i="18"/>
  <c r="L2608" i="18"/>
  <c r="L2609" i="18"/>
  <c r="L2610" i="18"/>
  <c r="L2611" i="18"/>
  <c r="L2612" i="18"/>
  <c r="L2613" i="18"/>
  <c r="L2614" i="18"/>
  <c r="L2615" i="18"/>
  <c r="L2616" i="18"/>
  <c r="L2617" i="18"/>
  <c r="L2618" i="18"/>
  <c r="L2619" i="18"/>
  <c r="L2620" i="18"/>
  <c r="L2621" i="18"/>
  <c r="L2622" i="18"/>
  <c r="L2623" i="18"/>
  <c r="L2624" i="18"/>
  <c r="L2625" i="18"/>
  <c r="L2626" i="18"/>
  <c r="L2627" i="18"/>
  <c r="L2628" i="18"/>
  <c r="L2629" i="18"/>
  <c r="L2630" i="18"/>
  <c r="L2631" i="18"/>
  <c r="L2632" i="18"/>
  <c r="L2633" i="18"/>
  <c r="L2634" i="18"/>
  <c r="L2635" i="18"/>
  <c r="L2636" i="18"/>
  <c r="L2637" i="18"/>
  <c r="L2638" i="18"/>
  <c r="L2639" i="18"/>
  <c r="L2640" i="18"/>
  <c r="L2641" i="18"/>
  <c r="L2642" i="18"/>
  <c r="L2643" i="18"/>
  <c r="L2644" i="18"/>
  <c r="L2645" i="18"/>
  <c r="L2646" i="18"/>
  <c r="L2647" i="18"/>
  <c r="L2648" i="18"/>
  <c r="L2649" i="18"/>
  <c r="L2650" i="18"/>
  <c r="L2651" i="18"/>
  <c r="L2652" i="18"/>
  <c r="L2653" i="18"/>
  <c r="L2654" i="18"/>
  <c r="L2655" i="18"/>
  <c r="L2656" i="18"/>
  <c r="L2657" i="18"/>
  <c r="L2658" i="18"/>
  <c r="L2659" i="18"/>
  <c r="L2660" i="18"/>
  <c r="L2661" i="18"/>
  <c r="L2662" i="18"/>
  <c r="L2663" i="18"/>
  <c r="L2664" i="18"/>
  <c r="L2665" i="18"/>
  <c r="L2666" i="18"/>
  <c r="L2667" i="18"/>
  <c r="L2668" i="18"/>
  <c r="L2669" i="18"/>
  <c r="L2670" i="18"/>
  <c r="L2671" i="18"/>
  <c r="L2672" i="18"/>
  <c r="L2673" i="18"/>
  <c r="L2674" i="18"/>
  <c r="L2675" i="18"/>
  <c r="L2676" i="18"/>
  <c r="L2677" i="18"/>
  <c r="L2678" i="18"/>
  <c r="L2679" i="18"/>
  <c r="L2680" i="18"/>
  <c r="L2681" i="18"/>
  <c r="L2682" i="18"/>
  <c r="L2683" i="18"/>
  <c r="L2684" i="18"/>
  <c r="L2685" i="18"/>
  <c r="L2686" i="18"/>
  <c r="L2687" i="18"/>
  <c r="L2688" i="18"/>
  <c r="L2689" i="18"/>
  <c r="L2690" i="18"/>
  <c r="L2691" i="18"/>
  <c r="L2692" i="18"/>
  <c r="L2693" i="18"/>
  <c r="L2694" i="18"/>
  <c r="L2695" i="18"/>
  <c r="L2696" i="18"/>
  <c r="L2697" i="18"/>
  <c r="L2698" i="18"/>
  <c r="L2699" i="18"/>
  <c r="L2700" i="18"/>
  <c r="L2701" i="18"/>
  <c r="L2702" i="18"/>
  <c r="L2703" i="18"/>
  <c r="L2704" i="18"/>
  <c r="L2705" i="18"/>
  <c r="L2706" i="18"/>
  <c r="L2707" i="18"/>
  <c r="L2708" i="18"/>
  <c r="L2709" i="18"/>
  <c r="L2710" i="18"/>
  <c r="L2711" i="18"/>
  <c r="L2712" i="18"/>
  <c r="L2713" i="18"/>
  <c r="L2714" i="18"/>
  <c r="L2715" i="18"/>
  <c r="L2716" i="18"/>
  <c r="L2717" i="18"/>
  <c r="L2718" i="18"/>
  <c r="L2719" i="18"/>
  <c r="L2720" i="18"/>
  <c r="L2721" i="18"/>
  <c r="L2722" i="18"/>
  <c r="L2723" i="18"/>
  <c r="L2724" i="18"/>
  <c r="L2725" i="18"/>
  <c r="L2726" i="18"/>
  <c r="L2727" i="18"/>
  <c r="L2728" i="18"/>
  <c r="L2729" i="18"/>
  <c r="L2730" i="18"/>
  <c r="L2731" i="18"/>
  <c r="L2732" i="18"/>
  <c r="L2733" i="18"/>
  <c r="L2734" i="18"/>
  <c r="L2735" i="18"/>
  <c r="L2736" i="18"/>
  <c r="L2737" i="18"/>
  <c r="L2738" i="18"/>
  <c r="L2739" i="18"/>
  <c r="L2740" i="18"/>
  <c r="L2741" i="18"/>
  <c r="L2742" i="18"/>
  <c r="L2743" i="18"/>
  <c r="L2744" i="18"/>
  <c r="L2745" i="18"/>
  <c r="L2746" i="18"/>
  <c r="L2747" i="18"/>
  <c r="L2748" i="18"/>
  <c r="L2749" i="18"/>
  <c r="L2750" i="18"/>
  <c r="L2751" i="18"/>
  <c r="L2752" i="18"/>
  <c r="L2753" i="18"/>
  <c r="L2754" i="18"/>
  <c r="L2755" i="18"/>
  <c r="L2756" i="18"/>
  <c r="L2757" i="18"/>
  <c r="L2758" i="18"/>
  <c r="L2759" i="18"/>
  <c r="L2760" i="18"/>
  <c r="L2761" i="18"/>
  <c r="L2762" i="18"/>
  <c r="L2763" i="18"/>
  <c r="L2764" i="18"/>
  <c r="L2765" i="18"/>
  <c r="L2766" i="18"/>
  <c r="L2767" i="18"/>
  <c r="L2768" i="18"/>
  <c r="L2769" i="18"/>
  <c r="L2770" i="18"/>
  <c r="L2771" i="18"/>
  <c r="L2772" i="18"/>
  <c r="L2773" i="18"/>
  <c r="L2774" i="18"/>
  <c r="L2775" i="18"/>
  <c r="L2776" i="18"/>
  <c r="L2777" i="18"/>
  <c r="L2778" i="18"/>
  <c r="L2779" i="18"/>
  <c r="L2780" i="18"/>
  <c r="L2781" i="18"/>
  <c r="L2782" i="18"/>
  <c r="L2783" i="18"/>
  <c r="L2784" i="18"/>
  <c r="L2785" i="18"/>
  <c r="L2786" i="18"/>
  <c r="L2787" i="18"/>
  <c r="L2788" i="18"/>
  <c r="L2789" i="18"/>
  <c r="L2790" i="18"/>
  <c r="L2791" i="18"/>
  <c r="L2792" i="18"/>
  <c r="L2793" i="18"/>
  <c r="L2794" i="18"/>
  <c r="L2795" i="18"/>
  <c r="L2796" i="18"/>
  <c r="L2797" i="18"/>
  <c r="L2798" i="18"/>
  <c r="L2799" i="18"/>
  <c r="L2800" i="18"/>
  <c r="L2801" i="18"/>
  <c r="L2802" i="18"/>
  <c r="L2803" i="18"/>
  <c r="L2804" i="18"/>
  <c r="L2805" i="18"/>
  <c r="L2806" i="18"/>
  <c r="L2807" i="18"/>
  <c r="L2808" i="18"/>
  <c r="L2809" i="18"/>
  <c r="L2810" i="18"/>
  <c r="L2811" i="18"/>
  <c r="L2812" i="18"/>
  <c r="L2813" i="18"/>
  <c r="L2814" i="18"/>
  <c r="L2815" i="18"/>
  <c r="L2816" i="18"/>
  <c r="L2817" i="18"/>
  <c r="L2818" i="18"/>
  <c r="L2819" i="18"/>
  <c r="L2820" i="18"/>
  <c r="L2821" i="18"/>
  <c r="L2822" i="18"/>
  <c r="L2823" i="18"/>
  <c r="L2824" i="18"/>
  <c r="L2825" i="18"/>
  <c r="L2826" i="18"/>
  <c r="L2827" i="18"/>
  <c r="L2828" i="18"/>
  <c r="L2829" i="18"/>
  <c r="L2830" i="18"/>
  <c r="L2831" i="18"/>
  <c r="L2832" i="18"/>
  <c r="L2833" i="18"/>
  <c r="L2834" i="18"/>
  <c r="L2835" i="18"/>
  <c r="L2836" i="18"/>
  <c r="L2837" i="18"/>
  <c r="L2838" i="18"/>
  <c r="L2839" i="18"/>
  <c r="L2840" i="18"/>
  <c r="L2841" i="18"/>
  <c r="L2842" i="18"/>
  <c r="L2843" i="18"/>
  <c r="L2844" i="18"/>
  <c r="L2845" i="18"/>
  <c r="L2846" i="18"/>
  <c r="L2847" i="18"/>
  <c r="L2848" i="18"/>
  <c r="L2849" i="18"/>
  <c r="L2850" i="18"/>
  <c r="L2851" i="18"/>
  <c r="L2852" i="18"/>
  <c r="L2853" i="18"/>
  <c r="L2854" i="18"/>
  <c r="L2855" i="18"/>
  <c r="L2856" i="18"/>
  <c r="L2857" i="18"/>
  <c r="L2858" i="18"/>
  <c r="L2859" i="18"/>
  <c r="L2860" i="18"/>
  <c r="L2861" i="18"/>
  <c r="L2862" i="18"/>
  <c r="L2863" i="18"/>
  <c r="L2864" i="18"/>
  <c r="L2865" i="18"/>
  <c r="L2866" i="18"/>
  <c r="L2867" i="18"/>
  <c r="L2868" i="18"/>
  <c r="L2869" i="18"/>
  <c r="L2870" i="18"/>
  <c r="L2871" i="18"/>
  <c r="L2872" i="18"/>
  <c r="L2873" i="18"/>
  <c r="L2874" i="18"/>
  <c r="L2875" i="18"/>
  <c r="L2876" i="18"/>
  <c r="L2877" i="18"/>
  <c r="L2878" i="18"/>
  <c r="L2879" i="18"/>
  <c r="L2880" i="18"/>
  <c r="L2881" i="18"/>
  <c r="L2882" i="18"/>
  <c r="L2883" i="18"/>
  <c r="L2884" i="18"/>
  <c r="L2885" i="18"/>
  <c r="L2886" i="18"/>
  <c r="L2887" i="18"/>
  <c r="L2888" i="18"/>
  <c r="L2889" i="18"/>
  <c r="L2890" i="18"/>
  <c r="L2891" i="18"/>
  <c r="L2892" i="18"/>
  <c r="L2893" i="18"/>
  <c r="L2894" i="18"/>
  <c r="L2895" i="18"/>
  <c r="L2896" i="18"/>
  <c r="L2897" i="18"/>
  <c r="L2898" i="18"/>
  <c r="L2899" i="18"/>
  <c r="L2900" i="18"/>
  <c r="L2901" i="18"/>
  <c r="L2902" i="18"/>
  <c r="L2903" i="18"/>
  <c r="L2904" i="18"/>
  <c r="L2905" i="18"/>
  <c r="L2906" i="18"/>
  <c r="L2907" i="18"/>
  <c r="L2908" i="18"/>
  <c r="L2909" i="18"/>
  <c r="L2910" i="18"/>
  <c r="L2911" i="18"/>
  <c r="L2912" i="18"/>
  <c r="L2913" i="18"/>
  <c r="L2914" i="18"/>
  <c r="L2915" i="18"/>
  <c r="L2916" i="18"/>
  <c r="L2917" i="18"/>
  <c r="L2918" i="18"/>
  <c r="L2919" i="18"/>
  <c r="L2920" i="18"/>
  <c r="L2921" i="18"/>
  <c r="L2922" i="18"/>
  <c r="L2923" i="18"/>
  <c r="L2924" i="18"/>
  <c r="L2925" i="18"/>
  <c r="L2926" i="18"/>
  <c r="L2927" i="18"/>
  <c r="L2928" i="18"/>
  <c r="L2929" i="18"/>
  <c r="L2930" i="18"/>
  <c r="L2931" i="18"/>
  <c r="L2932" i="18"/>
  <c r="L2933" i="18"/>
  <c r="L2934" i="18"/>
  <c r="L2935" i="18"/>
  <c r="L2936" i="18"/>
  <c r="L2937" i="18"/>
  <c r="L2938" i="18"/>
  <c r="L2939" i="18"/>
  <c r="L2940" i="18"/>
  <c r="L2941" i="18"/>
  <c r="L2942" i="18"/>
  <c r="L2943" i="18"/>
  <c r="L2944" i="18"/>
  <c r="L2945" i="18"/>
  <c r="L2946" i="18"/>
  <c r="L2947" i="18"/>
  <c r="L2948" i="18"/>
  <c r="L2949" i="18"/>
  <c r="L2950" i="18"/>
  <c r="L2951" i="18"/>
  <c r="L2952" i="18"/>
  <c r="L2953" i="18"/>
  <c r="L2954" i="18"/>
  <c r="L2955" i="18"/>
  <c r="L2956" i="18"/>
  <c r="L2957" i="18"/>
  <c r="L2958" i="18"/>
  <c r="L2959" i="18"/>
  <c r="L2960" i="18"/>
  <c r="L2961" i="18"/>
  <c r="L2962" i="18"/>
  <c r="L2963" i="18"/>
  <c r="L2964" i="18"/>
  <c r="L2965" i="18"/>
  <c r="L2966" i="18"/>
  <c r="L2967" i="18"/>
  <c r="L2968" i="18"/>
  <c r="L2969" i="18"/>
  <c r="L2970" i="18"/>
  <c r="L2971" i="18"/>
  <c r="L2972" i="18"/>
  <c r="L2973" i="18"/>
  <c r="L2974" i="18"/>
  <c r="L2975" i="18"/>
  <c r="L2976" i="18"/>
  <c r="L2977" i="18"/>
  <c r="L2978" i="18"/>
  <c r="L2979" i="18"/>
  <c r="L2980" i="18"/>
  <c r="L2981" i="18"/>
  <c r="L2982" i="18"/>
  <c r="L2983" i="18"/>
  <c r="L2984" i="18"/>
  <c r="L2985" i="18"/>
  <c r="L2986" i="18"/>
  <c r="L2987" i="18"/>
  <c r="L2988" i="18"/>
  <c r="L2989" i="18"/>
  <c r="L2990" i="18"/>
  <c r="L2991" i="18"/>
  <c r="L2992" i="18"/>
  <c r="L2993" i="18"/>
  <c r="L2994" i="18"/>
  <c r="L2995" i="18"/>
  <c r="L2996" i="18"/>
  <c r="L2997" i="18"/>
  <c r="L2998" i="18"/>
  <c r="L2999" i="18"/>
  <c r="L3000" i="18"/>
  <c r="L3001" i="18"/>
  <c r="L3002" i="18"/>
  <c r="L3003" i="18"/>
  <c r="L3004" i="18"/>
  <c r="L3005" i="18"/>
  <c r="L3006" i="18"/>
  <c r="L3007" i="18"/>
  <c r="L3008" i="18"/>
  <c r="L3009" i="18"/>
  <c r="L3010" i="18"/>
  <c r="L3011" i="18"/>
  <c r="L3012" i="18"/>
  <c r="L3013" i="18"/>
  <c r="L3014" i="18"/>
  <c r="L3015" i="18"/>
  <c r="L3016" i="18"/>
  <c r="L3017" i="18"/>
  <c r="L3018" i="18"/>
  <c r="L3019" i="18"/>
  <c r="L3020" i="18"/>
  <c r="L3021" i="18"/>
  <c r="L3022" i="18"/>
  <c r="L3023" i="18"/>
  <c r="L3024" i="18"/>
  <c r="L3025" i="18"/>
  <c r="L3026" i="18"/>
  <c r="L3027" i="18"/>
  <c r="L3028" i="18"/>
  <c r="L3029" i="18"/>
  <c r="L3030" i="18"/>
  <c r="L3031" i="18"/>
  <c r="L3032" i="18"/>
  <c r="L3033" i="18"/>
  <c r="L3034" i="18"/>
  <c r="L3035" i="18"/>
  <c r="L3036" i="18"/>
  <c r="L3037" i="18"/>
  <c r="L3038" i="18"/>
  <c r="L3039" i="18"/>
  <c r="L3040" i="18"/>
  <c r="L3041" i="18"/>
  <c r="L3042" i="18"/>
  <c r="L3043" i="18"/>
  <c r="L3044" i="18"/>
  <c r="L3045" i="18"/>
  <c r="L3046" i="18"/>
  <c r="L3047" i="18"/>
  <c r="L3048" i="18"/>
  <c r="L3049" i="18"/>
  <c r="L3050" i="18"/>
  <c r="L3051" i="18"/>
  <c r="L3052" i="18"/>
  <c r="L3053" i="18"/>
  <c r="L3054" i="18"/>
  <c r="L3055" i="18"/>
  <c r="L3056" i="18"/>
  <c r="L3057" i="18"/>
  <c r="L3058" i="18"/>
  <c r="L3059" i="18"/>
  <c r="L3060" i="18"/>
  <c r="L3061" i="18"/>
  <c r="L3062" i="18"/>
  <c r="L3063" i="18"/>
  <c r="L3064" i="18"/>
  <c r="L3065" i="18"/>
  <c r="L3066" i="18"/>
  <c r="L3067" i="18"/>
  <c r="L3068" i="18"/>
  <c r="L3069" i="18"/>
  <c r="L3070" i="18"/>
  <c r="L3071" i="18"/>
  <c r="L3072" i="18"/>
  <c r="L3073" i="18"/>
  <c r="L3074" i="18"/>
  <c r="L3075" i="18"/>
  <c r="L3076" i="18"/>
  <c r="L3077" i="18"/>
  <c r="L3078" i="18"/>
  <c r="L3079" i="18"/>
  <c r="L3080" i="18"/>
  <c r="L3081" i="18"/>
  <c r="L3082" i="18"/>
  <c r="L3083" i="18"/>
  <c r="L3084" i="18"/>
  <c r="L3085" i="18"/>
  <c r="L3086" i="18"/>
  <c r="L3087" i="18"/>
  <c r="L3088" i="18"/>
  <c r="L3089" i="18"/>
  <c r="L3090" i="18"/>
  <c r="L3091" i="18"/>
  <c r="L3092" i="18"/>
  <c r="L3093" i="18"/>
  <c r="L3094" i="18"/>
  <c r="L3095" i="18"/>
  <c r="L3096" i="18"/>
  <c r="L3097" i="18"/>
  <c r="L3098" i="18"/>
  <c r="L3099" i="18"/>
  <c r="L3100" i="18"/>
  <c r="L3101" i="18"/>
  <c r="L3102" i="18"/>
  <c r="L3103" i="18"/>
  <c r="L3104" i="18"/>
  <c r="L3105" i="18"/>
  <c r="L3106" i="18"/>
  <c r="L3107" i="18"/>
  <c r="L3108" i="18"/>
  <c r="L3109" i="18"/>
  <c r="L3110" i="18"/>
  <c r="L3111" i="18"/>
  <c r="L3112" i="18"/>
  <c r="L3113" i="18"/>
  <c r="L3114" i="18"/>
  <c r="L3115" i="18"/>
  <c r="L3116" i="18"/>
  <c r="L3117" i="18"/>
  <c r="L3118" i="18"/>
  <c r="L3119" i="18"/>
  <c r="L3120" i="18"/>
  <c r="L3121" i="18"/>
  <c r="L3122" i="18"/>
  <c r="L3123" i="18"/>
  <c r="L3124" i="18"/>
  <c r="L3125" i="18"/>
  <c r="L3126" i="18"/>
  <c r="L3127" i="18"/>
  <c r="L3128" i="18"/>
  <c r="L3129" i="18"/>
  <c r="L3130" i="18"/>
  <c r="L3131" i="18"/>
  <c r="L3132" i="18"/>
  <c r="L3133" i="18"/>
  <c r="L3134" i="18"/>
  <c r="L3135" i="18"/>
  <c r="L3136" i="18"/>
  <c r="L3137" i="18"/>
  <c r="L3138" i="18"/>
  <c r="L3139" i="18"/>
  <c r="L3140" i="18"/>
  <c r="L3141" i="18"/>
  <c r="L3142" i="18"/>
  <c r="L3143" i="18"/>
  <c r="L3144" i="18"/>
  <c r="L3145" i="18"/>
  <c r="L3146" i="18"/>
  <c r="L3147" i="18"/>
  <c r="L3148" i="18"/>
  <c r="L3149" i="18"/>
  <c r="L3150" i="18"/>
  <c r="L3151" i="18"/>
  <c r="L3152" i="18"/>
  <c r="L3153" i="18"/>
  <c r="L3154" i="18"/>
  <c r="L3155" i="18"/>
  <c r="L3156" i="18"/>
  <c r="L3157" i="18"/>
  <c r="L3158" i="18"/>
  <c r="L3159" i="18"/>
  <c r="L3160" i="18"/>
  <c r="L3161" i="18"/>
  <c r="L3162" i="18"/>
  <c r="L3163" i="18"/>
  <c r="L3164" i="18"/>
  <c r="L3165" i="18"/>
  <c r="L3166" i="18"/>
  <c r="L3167" i="18"/>
  <c r="L3168" i="18"/>
  <c r="L3169" i="18"/>
  <c r="L3170" i="18"/>
  <c r="L3171" i="18"/>
  <c r="L3172" i="18"/>
  <c r="L3173" i="18"/>
  <c r="L3174" i="18"/>
  <c r="L3175" i="18"/>
  <c r="L3176" i="18"/>
  <c r="L3177" i="18"/>
  <c r="L3178" i="18"/>
  <c r="L3179" i="18"/>
  <c r="L3180" i="18"/>
  <c r="L3181" i="18"/>
  <c r="L3182" i="18"/>
  <c r="L3183" i="18"/>
  <c r="L3184" i="18"/>
  <c r="L3185" i="18"/>
  <c r="L3186" i="18"/>
  <c r="L3187" i="18"/>
  <c r="L3188" i="18"/>
  <c r="L3189" i="18"/>
  <c r="L3190" i="18"/>
  <c r="L3191" i="18"/>
  <c r="L3192" i="18"/>
  <c r="L3193" i="18"/>
  <c r="L3194" i="18"/>
  <c r="L3195" i="18"/>
  <c r="L3196" i="18"/>
  <c r="L3197" i="18"/>
  <c r="L3198" i="18"/>
  <c r="L3199" i="18"/>
  <c r="L3200" i="18"/>
  <c r="L3201" i="18"/>
  <c r="L3202" i="18"/>
  <c r="L3203" i="18"/>
  <c r="L3204" i="18"/>
  <c r="L3205" i="18"/>
  <c r="L3206" i="18"/>
  <c r="L3207" i="18"/>
  <c r="L3208" i="18"/>
  <c r="L3209" i="18"/>
  <c r="L3210" i="18"/>
  <c r="L3211" i="18"/>
  <c r="L3212" i="18"/>
  <c r="L3213" i="18"/>
  <c r="L3214" i="18"/>
  <c r="L3215" i="18"/>
  <c r="L3216" i="18"/>
  <c r="L3217" i="18"/>
  <c r="L3218" i="18"/>
  <c r="L3219" i="18"/>
  <c r="L3220" i="18"/>
  <c r="L3221" i="18"/>
  <c r="L3222" i="18"/>
  <c r="L3223" i="18"/>
  <c r="L3224" i="18"/>
  <c r="L3225" i="18"/>
  <c r="L3226" i="18"/>
  <c r="L3227" i="18"/>
  <c r="L3228" i="18"/>
  <c r="L3229" i="18"/>
  <c r="L3230" i="18"/>
  <c r="L3231" i="18"/>
  <c r="L3232" i="18"/>
  <c r="L3233" i="18"/>
  <c r="L3234" i="18"/>
  <c r="L3235" i="18"/>
  <c r="L3236" i="18"/>
  <c r="L3237" i="18"/>
  <c r="L3238" i="18"/>
  <c r="L3239" i="18"/>
  <c r="L3240" i="18"/>
  <c r="L3241" i="18"/>
  <c r="L3242" i="18"/>
  <c r="L3243" i="18"/>
  <c r="L3244" i="18"/>
  <c r="L3245" i="18"/>
  <c r="L3246" i="18"/>
  <c r="L3247" i="18"/>
  <c r="L3248" i="18"/>
  <c r="L3249" i="18"/>
  <c r="L3250" i="18"/>
  <c r="L3251" i="18"/>
  <c r="L3252" i="18"/>
  <c r="L3253" i="18"/>
  <c r="L3254" i="18"/>
  <c r="L3255" i="18"/>
  <c r="L3256" i="18"/>
  <c r="L3257" i="18"/>
  <c r="L3258" i="18"/>
  <c r="L3259" i="18"/>
  <c r="L3260" i="18"/>
  <c r="L3261" i="18"/>
  <c r="L3262" i="18"/>
  <c r="L3263" i="18"/>
  <c r="L3264" i="18"/>
  <c r="L3265" i="18"/>
  <c r="L3266" i="18"/>
  <c r="L3267" i="18"/>
  <c r="L3268" i="18"/>
  <c r="L3269" i="18"/>
  <c r="L3270" i="18"/>
  <c r="L3271" i="18"/>
  <c r="L3272" i="18"/>
  <c r="L3273" i="18"/>
  <c r="L3274" i="18"/>
  <c r="L3275" i="18"/>
  <c r="L3276" i="18"/>
  <c r="L3277" i="18"/>
  <c r="L3278" i="18"/>
  <c r="L3279" i="18"/>
  <c r="L3280" i="18"/>
  <c r="L3281" i="18"/>
  <c r="L3282" i="18"/>
  <c r="L3283" i="18"/>
  <c r="L3284" i="18"/>
  <c r="L3285" i="18"/>
  <c r="L3286" i="18"/>
  <c r="L3287" i="18"/>
  <c r="L3288" i="18"/>
  <c r="L3289" i="18"/>
  <c r="L3290" i="18"/>
  <c r="L3291" i="18"/>
  <c r="L3292" i="18"/>
  <c r="L3293" i="18"/>
  <c r="L3294" i="18"/>
  <c r="L3295" i="18"/>
  <c r="L3296" i="18"/>
  <c r="L3297" i="18"/>
  <c r="L3298" i="18"/>
  <c r="L3299" i="18"/>
  <c r="L3300" i="18"/>
  <c r="L3301" i="18"/>
  <c r="L3302" i="18"/>
  <c r="L3303" i="18"/>
  <c r="L3304" i="18"/>
  <c r="L3305" i="18"/>
  <c r="L3306" i="18"/>
  <c r="L3307" i="18"/>
  <c r="L3308" i="18"/>
  <c r="L3309" i="18"/>
  <c r="L3310" i="18"/>
  <c r="L3311" i="18"/>
  <c r="L3312" i="18"/>
  <c r="L3313" i="18"/>
  <c r="L3314" i="18"/>
  <c r="L3315" i="18"/>
  <c r="L3316" i="18"/>
  <c r="L3317" i="18"/>
  <c r="L3318" i="18"/>
  <c r="L3319" i="18"/>
  <c r="L3320" i="18"/>
  <c r="L3321" i="18"/>
  <c r="L3322" i="18"/>
  <c r="L3323" i="18"/>
  <c r="L3324" i="18"/>
  <c r="L3325" i="18"/>
  <c r="L3326" i="18"/>
  <c r="L3327" i="18"/>
  <c r="L3328" i="18"/>
  <c r="L3329" i="18"/>
  <c r="L3330" i="18"/>
  <c r="L3331" i="18"/>
  <c r="L3332" i="18"/>
  <c r="L3333" i="18"/>
  <c r="L3334" i="18"/>
  <c r="L3335" i="18"/>
  <c r="L3336" i="18"/>
  <c r="L3337" i="18"/>
  <c r="L3338" i="18"/>
  <c r="L3339" i="18"/>
  <c r="L3340" i="18"/>
  <c r="L3341" i="18"/>
  <c r="L3342" i="18"/>
  <c r="L3343" i="18"/>
  <c r="L3344" i="18"/>
  <c r="L3345" i="18"/>
  <c r="L3346" i="18"/>
  <c r="L3347" i="18"/>
  <c r="L3348" i="18"/>
  <c r="L3349" i="18"/>
  <c r="L3350" i="18"/>
  <c r="L3351" i="18"/>
  <c r="L3352" i="18"/>
  <c r="L3353" i="18"/>
  <c r="L3354" i="18"/>
  <c r="L3355" i="18"/>
  <c r="L3356" i="18"/>
  <c r="L3357" i="18"/>
  <c r="L3358" i="18"/>
  <c r="L3359" i="18"/>
  <c r="L3360" i="18"/>
  <c r="L3361" i="18"/>
  <c r="L3362" i="18"/>
  <c r="L3363" i="18"/>
  <c r="L3364" i="18"/>
  <c r="L3365" i="18"/>
  <c r="L3366" i="18"/>
  <c r="L3367" i="18"/>
  <c r="L3368" i="18"/>
  <c r="L3369" i="18"/>
  <c r="L3370" i="18"/>
  <c r="L3371" i="18"/>
  <c r="L3372" i="18"/>
  <c r="L3373" i="18"/>
  <c r="L3374" i="18"/>
  <c r="L3375" i="18"/>
  <c r="L3376" i="18"/>
  <c r="L3377" i="18"/>
  <c r="L3378" i="18"/>
  <c r="L3379" i="18"/>
  <c r="L3380" i="18"/>
  <c r="L3381" i="18"/>
  <c r="L3382" i="18"/>
  <c r="L3383" i="18"/>
  <c r="L3384" i="18"/>
  <c r="L3385" i="18"/>
  <c r="L3386" i="18"/>
  <c r="L3387" i="18"/>
  <c r="L3388" i="18"/>
  <c r="L3389" i="18"/>
  <c r="L3390" i="18"/>
  <c r="L3391" i="18"/>
  <c r="L3392" i="18"/>
  <c r="L3393" i="18"/>
  <c r="L3394" i="18"/>
  <c r="L3395" i="18"/>
  <c r="L3396" i="18"/>
  <c r="L3397" i="18"/>
  <c r="L3398" i="18"/>
  <c r="L3399" i="18"/>
  <c r="L3400" i="18"/>
  <c r="L3401" i="18"/>
  <c r="L3402" i="18"/>
  <c r="L3403" i="18"/>
  <c r="L3404" i="18"/>
  <c r="L3405" i="18"/>
  <c r="L3406" i="18"/>
  <c r="L3407" i="18"/>
  <c r="L3408" i="18"/>
  <c r="L3409" i="18"/>
  <c r="L3410" i="18"/>
  <c r="L3411" i="18"/>
  <c r="L3412" i="18"/>
  <c r="L3413" i="18"/>
  <c r="L3414" i="18"/>
  <c r="L3415" i="18"/>
  <c r="L3416" i="18"/>
  <c r="L3417" i="18"/>
  <c r="L3418" i="18"/>
  <c r="L3419" i="18"/>
  <c r="L3420" i="18"/>
  <c r="L3421" i="18"/>
  <c r="L3422" i="18"/>
  <c r="L3423" i="18"/>
  <c r="L3424" i="18"/>
  <c r="L3425" i="18"/>
  <c r="L3426" i="18"/>
  <c r="L3427" i="18"/>
  <c r="L3428" i="18"/>
  <c r="L3429" i="18"/>
  <c r="L3430" i="18"/>
  <c r="L3431" i="18"/>
  <c r="L3432" i="18"/>
  <c r="L3433" i="18"/>
  <c r="L3434" i="18"/>
  <c r="L3435" i="18"/>
  <c r="L3436" i="18"/>
  <c r="L3437" i="18"/>
  <c r="L3438" i="18"/>
  <c r="L3439" i="18"/>
  <c r="L3440" i="18"/>
  <c r="L3441" i="18"/>
  <c r="L3442" i="18"/>
  <c r="L3443" i="18"/>
  <c r="L3444" i="18"/>
  <c r="L3445" i="18"/>
  <c r="L3446" i="18"/>
  <c r="L3447" i="18"/>
  <c r="L3448" i="18"/>
  <c r="L3449" i="18"/>
  <c r="L3450" i="18"/>
  <c r="L3451" i="18"/>
  <c r="L3452" i="18"/>
  <c r="L3453" i="18"/>
  <c r="L3454" i="18"/>
  <c r="L3455" i="18"/>
  <c r="L3456" i="18"/>
  <c r="L3457" i="18"/>
  <c r="L3458" i="18"/>
  <c r="L3459" i="18"/>
  <c r="L3460" i="18"/>
  <c r="L3461" i="18"/>
  <c r="L3462" i="18"/>
  <c r="L3463" i="18"/>
  <c r="L3464" i="18"/>
  <c r="L3465" i="18"/>
  <c r="L3466" i="18"/>
  <c r="L3467" i="18"/>
  <c r="L3468" i="18"/>
  <c r="L3469" i="18"/>
  <c r="L3470" i="18"/>
  <c r="L3471" i="18"/>
  <c r="L3472" i="18"/>
  <c r="L3473" i="18"/>
  <c r="L3474" i="18"/>
  <c r="L3475" i="18"/>
  <c r="L3476" i="18"/>
  <c r="L3477" i="18"/>
  <c r="L3478" i="18"/>
  <c r="L3479" i="18"/>
  <c r="L3480" i="18"/>
  <c r="L3481" i="18"/>
  <c r="L3482" i="18"/>
  <c r="L3483" i="18"/>
  <c r="L3484" i="18"/>
  <c r="L3485" i="18"/>
  <c r="L3486" i="18"/>
  <c r="L3487" i="18"/>
  <c r="L3488" i="18"/>
  <c r="L3489" i="18"/>
  <c r="L3490" i="18"/>
  <c r="L3491" i="18"/>
  <c r="L3492" i="18"/>
  <c r="L3493" i="18"/>
  <c r="L3494" i="18"/>
  <c r="L3495" i="18"/>
  <c r="L3496" i="18"/>
  <c r="L3497" i="18"/>
  <c r="L3498" i="18"/>
  <c r="L3499" i="18"/>
  <c r="L3500" i="18"/>
  <c r="L3501" i="18"/>
  <c r="L3502" i="18"/>
  <c r="L3503" i="18"/>
  <c r="L3504" i="18"/>
  <c r="L3505" i="18"/>
  <c r="L3506" i="18"/>
  <c r="L3507" i="18"/>
  <c r="L3508" i="18"/>
  <c r="L3509" i="18"/>
  <c r="L3510" i="18"/>
  <c r="L3511" i="18"/>
  <c r="L3512" i="18"/>
  <c r="L3513" i="18"/>
  <c r="L3514" i="18"/>
  <c r="L3515" i="18"/>
  <c r="L3516" i="18"/>
  <c r="L3517" i="18"/>
  <c r="L3518" i="18"/>
  <c r="L3519" i="18"/>
  <c r="L3520" i="18"/>
  <c r="L3521" i="18"/>
  <c r="L3522" i="18"/>
  <c r="L3523" i="18"/>
  <c r="L3524" i="18"/>
  <c r="L3525" i="18"/>
  <c r="L3526" i="18"/>
  <c r="L3527" i="18"/>
  <c r="L3528" i="18"/>
  <c r="L3529" i="18"/>
  <c r="L3530" i="18"/>
  <c r="L3531" i="18"/>
  <c r="L3532" i="18"/>
  <c r="L3533" i="18"/>
  <c r="L3534" i="18"/>
  <c r="L3535" i="18"/>
  <c r="L3536" i="18"/>
  <c r="L3537" i="18"/>
  <c r="L3538" i="18"/>
  <c r="L3539" i="18"/>
  <c r="L3540" i="18"/>
  <c r="L3541" i="18"/>
  <c r="L3542" i="18"/>
  <c r="L3543" i="18"/>
  <c r="L3544" i="18"/>
  <c r="L3545" i="18"/>
  <c r="L3546" i="18"/>
  <c r="L3547" i="18"/>
  <c r="L3548" i="18"/>
  <c r="L3549" i="18"/>
  <c r="L3550" i="18"/>
  <c r="L3551" i="18"/>
  <c r="L3552" i="18"/>
  <c r="L3553" i="18"/>
  <c r="L3554" i="18"/>
  <c r="L3555" i="18"/>
  <c r="L3556" i="18"/>
  <c r="L3557" i="18"/>
  <c r="L3558" i="18"/>
  <c r="L3559" i="18"/>
  <c r="L3560" i="18"/>
  <c r="L3561" i="18"/>
  <c r="L3562" i="18"/>
  <c r="L3563" i="18"/>
  <c r="L3564" i="18"/>
  <c r="L3565" i="18"/>
  <c r="L3566" i="18"/>
  <c r="L3567" i="18"/>
  <c r="L3568" i="18"/>
  <c r="L3569" i="18"/>
  <c r="L3570" i="18"/>
  <c r="L3571" i="18"/>
  <c r="L3572" i="18"/>
  <c r="L3573" i="18"/>
  <c r="L3574" i="18"/>
  <c r="L3575" i="18"/>
  <c r="L3576" i="18"/>
  <c r="L3577" i="18"/>
  <c r="L3578" i="18"/>
  <c r="L3579" i="18"/>
  <c r="L3580" i="18"/>
  <c r="L3581" i="18"/>
  <c r="L3582" i="18"/>
  <c r="L3583" i="18"/>
  <c r="L3584" i="18"/>
  <c r="L3585" i="18"/>
  <c r="L3586" i="18"/>
  <c r="L3587" i="18"/>
  <c r="L3588" i="18"/>
  <c r="L3589" i="18"/>
  <c r="L3590" i="18"/>
  <c r="L3591" i="18"/>
  <c r="L3592" i="18"/>
  <c r="L3593" i="18"/>
  <c r="L3594" i="18"/>
  <c r="L3595" i="18"/>
  <c r="L3596" i="18"/>
  <c r="L3597" i="18"/>
  <c r="L3598" i="18"/>
  <c r="L3599" i="18"/>
  <c r="L3600" i="18"/>
  <c r="L3601" i="18"/>
  <c r="L3602" i="18"/>
  <c r="L3603" i="18"/>
  <c r="L3604" i="18"/>
  <c r="L3605" i="18"/>
  <c r="L3606" i="18"/>
  <c r="L3607" i="18"/>
  <c r="L3608" i="18"/>
  <c r="L3609" i="18"/>
  <c r="L3610" i="18"/>
  <c r="L3611" i="18"/>
  <c r="L3612" i="18"/>
  <c r="L3613" i="18"/>
  <c r="L3614" i="18"/>
  <c r="L3615" i="18"/>
  <c r="L3616" i="18"/>
  <c r="L3617" i="18"/>
  <c r="L3618" i="18"/>
  <c r="L3619" i="18"/>
  <c r="L3620" i="18"/>
  <c r="L3621" i="18"/>
  <c r="L3622" i="18"/>
  <c r="L3623" i="18"/>
  <c r="L3624" i="18"/>
  <c r="L3625" i="18"/>
  <c r="L3626" i="18"/>
  <c r="L3627" i="18"/>
  <c r="L3628" i="18"/>
  <c r="L3629" i="18"/>
  <c r="L3630" i="18"/>
  <c r="L3631" i="18"/>
  <c r="L3632" i="18"/>
  <c r="L3633" i="18"/>
  <c r="L3634" i="18"/>
  <c r="L3635" i="18"/>
  <c r="L3636" i="18"/>
  <c r="L3637" i="18"/>
  <c r="L3638" i="18"/>
  <c r="L3639" i="18"/>
  <c r="L3640" i="18"/>
  <c r="L3641" i="18"/>
  <c r="L3642" i="18"/>
  <c r="L3643" i="18"/>
  <c r="L3644" i="18"/>
  <c r="L3645" i="18"/>
  <c r="L3646" i="18"/>
  <c r="L3647" i="18"/>
  <c r="L3648" i="18"/>
  <c r="L3649" i="18"/>
  <c r="L3650" i="18"/>
  <c r="L3651" i="18"/>
  <c r="L3652" i="18"/>
  <c r="L3653" i="18"/>
  <c r="L3654" i="18"/>
  <c r="L3655" i="18"/>
  <c r="L3656" i="18"/>
  <c r="L3657" i="18"/>
  <c r="L3658" i="18"/>
  <c r="L3659" i="18"/>
  <c r="L3660" i="18"/>
  <c r="L3661" i="18"/>
  <c r="L3662" i="18"/>
  <c r="L3663" i="18"/>
  <c r="L3664" i="18"/>
  <c r="L3665" i="18"/>
  <c r="L3666" i="18"/>
  <c r="L3667" i="18"/>
  <c r="L3668" i="18"/>
  <c r="L3669" i="18"/>
  <c r="L3670" i="18"/>
  <c r="L3671" i="18"/>
  <c r="L3672" i="18"/>
  <c r="L3673" i="18"/>
  <c r="L3674" i="18"/>
  <c r="L3675" i="18"/>
  <c r="L3676" i="18"/>
  <c r="L3677" i="18"/>
  <c r="L3678" i="18"/>
  <c r="L3679" i="18"/>
  <c r="L3680" i="18"/>
  <c r="L3681" i="18"/>
  <c r="L3682" i="18"/>
  <c r="L3683" i="18"/>
  <c r="L3684" i="18"/>
  <c r="L3685" i="18"/>
  <c r="L3686" i="18"/>
  <c r="L3687" i="18"/>
  <c r="L3688" i="18"/>
  <c r="L3689" i="18"/>
  <c r="L3690" i="18"/>
  <c r="L3691" i="18"/>
  <c r="L3692" i="18"/>
  <c r="L3693" i="18"/>
  <c r="L3694" i="18"/>
  <c r="L3695" i="18"/>
  <c r="L3696" i="18"/>
  <c r="L3697" i="18"/>
  <c r="L3698" i="18"/>
  <c r="L3699" i="18"/>
  <c r="L3700" i="18"/>
  <c r="L3701" i="18"/>
  <c r="L3702" i="18"/>
  <c r="L3703" i="18"/>
  <c r="L3704" i="18"/>
  <c r="L3705" i="18"/>
  <c r="L3706" i="18"/>
  <c r="L3707" i="18"/>
  <c r="L3708" i="18"/>
  <c r="L3709" i="18"/>
  <c r="L3710" i="18"/>
  <c r="L3711" i="18"/>
  <c r="L3712" i="18"/>
  <c r="L3713" i="18"/>
  <c r="L3714" i="18"/>
  <c r="L3715" i="18"/>
  <c r="L3716" i="18"/>
  <c r="L3717" i="18"/>
  <c r="L3718" i="18"/>
  <c r="L3719" i="18"/>
  <c r="L3720" i="18"/>
  <c r="L3721" i="18"/>
  <c r="L3722" i="18"/>
  <c r="L3723" i="18"/>
  <c r="L3724" i="18"/>
  <c r="L3725" i="18"/>
  <c r="L3726" i="18"/>
  <c r="L3727" i="18"/>
  <c r="L3728" i="18"/>
  <c r="L3729" i="18"/>
  <c r="L3730" i="18"/>
  <c r="L3731" i="18"/>
  <c r="L3732" i="18"/>
  <c r="L3733" i="18"/>
  <c r="L3734" i="18"/>
  <c r="L3735" i="18"/>
  <c r="L3736" i="18"/>
  <c r="L3737" i="18"/>
  <c r="L3738" i="18"/>
  <c r="L3739" i="18"/>
  <c r="L3740" i="18"/>
  <c r="L3741" i="18"/>
  <c r="L3742" i="18"/>
  <c r="L3743" i="18"/>
  <c r="L3744" i="18"/>
  <c r="L3745" i="18"/>
  <c r="L3746" i="18"/>
  <c r="L3747" i="18"/>
  <c r="L3748" i="18"/>
  <c r="L3749" i="18"/>
  <c r="L3750" i="18"/>
  <c r="L3751" i="18"/>
  <c r="L3752" i="18"/>
  <c r="L3753" i="18"/>
  <c r="L3754" i="18"/>
  <c r="L3755" i="18"/>
  <c r="L3756" i="18"/>
  <c r="L3757" i="18"/>
  <c r="L3758" i="18"/>
  <c r="L3759" i="18"/>
  <c r="L3760" i="18"/>
  <c r="L3761" i="18"/>
  <c r="L3762" i="18"/>
  <c r="L3763" i="18"/>
  <c r="L3764" i="18"/>
  <c r="L3765" i="18"/>
  <c r="L3766" i="18"/>
  <c r="L3767" i="18"/>
  <c r="L3768" i="18"/>
  <c r="L3769" i="18"/>
  <c r="L3770" i="18"/>
  <c r="L3771" i="18"/>
  <c r="L3772" i="18"/>
  <c r="L3773" i="18"/>
  <c r="L3774" i="18"/>
  <c r="L3775" i="18"/>
  <c r="L3776" i="18"/>
  <c r="L3777" i="18"/>
  <c r="L3778" i="18"/>
  <c r="L3779" i="18"/>
  <c r="L3780" i="18"/>
  <c r="L3781" i="18"/>
  <c r="L3782" i="18"/>
  <c r="L3783" i="18"/>
  <c r="L3784" i="18"/>
  <c r="L3785" i="18"/>
  <c r="L3786" i="18"/>
  <c r="L3787" i="18"/>
  <c r="L3788" i="18"/>
  <c r="L3789" i="18"/>
  <c r="L3790" i="18"/>
  <c r="L3791" i="18"/>
  <c r="L3792" i="18"/>
  <c r="L3793" i="18"/>
  <c r="L3794" i="18"/>
  <c r="L3795" i="18"/>
  <c r="L3796" i="18"/>
  <c r="L3797" i="18"/>
  <c r="L3798" i="18"/>
  <c r="L3799" i="18"/>
  <c r="L3800" i="18"/>
  <c r="L3801" i="18"/>
  <c r="L3802" i="18"/>
  <c r="L3803" i="18"/>
  <c r="L3804" i="18"/>
  <c r="L3805" i="18"/>
  <c r="L3806" i="18"/>
  <c r="L3807" i="18"/>
  <c r="L3808" i="18"/>
  <c r="L3809" i="18"/>
  <c r="L3810" i="18"/>
  <c r="L3811" i="18"/>
  <c r="L3812" i="18"/>
  <c r="L3813" i="18"/>
  <c r="L3814" i="18"/>
  <c r="L3815" i="18"/>
  <c r="L3816" i="18"/>
  <c r="L3817" i="18"/>
  <c r="L3818" i="18"/>
  <c r="L3819" i="18"/>
  <c r="L3820" i="18"/>
  <c r="L3821" i="18"/>
  <c r="L3822" i="18"/>
  <c r="L3823" i="18"/>
  <c r="L3824" i="18"/>
  <c r="L3825" i="18"/>
  <c r="L3826" i="18"/>
  <c r="L3827" i="18"/>
  <c r="L3828" i="18"/>
  <c r="L3829" i="18"/>
  <c r="L3830" i="18"/>
  <c r="L3831" i="18"/>
  <c r="L3832" i="18"/>
  <c r="L3833" i="18"/>
  <c r="L3834" i="18"/>
  <c r="L3835" i="18"/>
  <c r="L3836" i="18"/>
  <c r="L3837" i="18"/>
  <c r="L3838" i="18"/>
  <c r="L3839" i="18"/>
  <c r="L3840" i="18"/>
  <c r="L3841" i="18"/>
  <c r="L3842" i="18"/>
  <c r="L3843" i="18"/>
  <c r="L3844" i="18"/>
  <c r="L3845" i="18"/>
  <c r="L3846" i="18"/>
  <c r="L3847" i="18"/>
  <c r="L3848" i="18"/>
  <c r="L3849" i="18"/>
  <c r="L3850" i="18"/>
  <c r="L3851" i="18"/>
  <c r="L3852" i="18"/>
  <c r="L3853" i="18"/>
  <c r="L3854" i="18"/>
  <c r="L3855" i="18"/>
  <c r="L3856" i="18"/>
  <c r="L3857" i="18"/>
  <c r="L3858" i="18"/>
  <c r="L3859" i="18"/>
  <c r="L3860" i="18"/>
  <c r="L3861" i="18"/>
  <c r="L3862" i="18"/>
  <c r="L3863" i="18"/>
  <c r="L3864" i="18"/>
  <c r="L3865" i="18"/>
  <c r="L3866" i="18"/>
  <c r="L3867" i="18"/>
  <c r="L3868" i="18"/>
  <c r="L3869" i="18"/>
  <c r="L3870" i="18"/>
  <c r="L3871" i="18"/>
  <c r="L3872" i="18"/>
  <c r="L3873" i="18"/>
  <c r="L3874" i="18"/>
  <c r="L3875" i="18"/>
  <c r="L3876" i="18"/>
  <c r="L3877" i="18"/>
  <c r="L3878" i="18"/>
  <c r="L3879" i="18"/>
  <c r="L3880" i="18"/>
  <c r="L3881" i="18"/>
  <c r="L3882" i="18"/>
  <c r="L3883" i="18"/>
  <c r="L3884" i="18"/>
  <c r="L3885" i="18"/>
  <c r="L3886" i="18"/>
  <c r="L3887" i="18"/>
  <c r="L3888" i="18"/>
  <c r="L3889" i="18"/>
  <c r="L3890" i="18"/>
  <c r="L3891" i="18"/>
  <c r="L3892" i="18"/>
  <c r="L3893" i="18"/>
  <c r="L3894" i="18"/>
  <c r="L3895" i="18"/>
  <c r="L3896" i="18"/>
  <c r="L3897" i="18"/>
  <c r="L3898" i="18"/>
  <c r="L3899" i="18"/>
  <c r="L3900" i="18"/>
  <c r="L3901" i="18"/>
  <c r="L3902" i="18"/>
  <c r="L3903" i="18"/>
  <c r="L3904" i="18"/>
  <c r="L3905" i="18"/>
  <c r="L3906" i="18"/>
  <c r="L3907" i="18"/>
  <c r="L3908" i="18"/>
  <c r="L3909" i="18"/>
  <c r="L3910" i="18"/>
  <c r="L3911" i="18"/>
  <c r="L3912" i="18"/>
  <c r="L3913" i="18"/>
  <c r="L3914" i="18"/>
  <c r="L3915" i="18"/>
  <c r="L3916" i="18"/>
  <c r="L3917" i="18"/>
  <c r="L3918" i="18"/>
  <c r="L3919" i="18"/>
  <c r="L3920" i="18"/>
  <c r="L3921" i="18"/>
  <c r="L3922" i="18"/>
  <c r="L3923" i="18"/>
  <c r="L3924" i="18"/>
  <c r="L3925" i="18"/>
  <c r="L3926" i="18"/>
  <c r="L3927" i="18"/>
  <c r="L3928" i="18"/>
  <c r="L3929" i="18"/>
  <c r="L3930" i="18"/>
  <c r="L3931" i="18"/>
  <c r="L3932" i="18"/>
  <c r="L3933" i="18"/>
  <c r="L3934" i="18"/>
  <c r="L3935" i="18"/>
  <c r="L3936" i="18"/>
  <c r="L3937" i="18"/>
  <c r="L3938" i="18"/>
  <c r="L3939" i="18"/>
  <c r="L3940" i="18"/>
  <c r="L3941" i="18"/>
  <c r="L3942" i="18"/>
  <c r="L3943" i="18"/>
  <c r="L3944" i="18"/>
  <c r="L3945" i="18"/>
  <c r="L3946" i="18"/>
  <c r="L3947" i="18"/>
  <c r="L3948" i="18"/>
  <c r="L3949" i="18"/>
  <c r="L3950" i="18"/>
  <c r="L3951" i="18"/>
  <c r="L3952" i="18"/>
  <c r="L3953" i="18"/>
  <c r="L3954" i="18"/>
  <c r="L3955" i="18"/>
  <c r="L3956" i="18"/>
  <c r="L3957" i="18"/>
  <c r="L3958" i="18"/>
  <c r="L3959" i="18"/>
  <c r="L3960" i="18"/>
  <c r="L3961" i="18"/>
  <c r="L3962" i="18"/>
  <c r="L3963" i="18"/>
  <c r="L3964" i="18"/>
  <c r="L3965" i="18"/>
  <c r="L3966" i="18"/>
  <c r="L3967" i="18"/>
  <c r="L3968" i="18"/>
  <c r="L3969" i="18"/>
  <c r="L3970" i="18"/>
  <c r="L3971" i="18"/>
  <c r="L3972" i="18"/>
  <c r="L3973" i="18"/>
  <c r="L3974" i="18"/>
  <c r="L3975" i="18"/>
  <c r="L3976" i="18"/>
  <c r="L3977" i="18"/>
  <c r="L3978" i="18"/>
  <c r="L3979" i="18"/>
  <c r="L3980" i="18"/>
  <c r="L3981" i="18"/>
  <c r="L3982" i="18"/>
  <c r="L3983" i="18"/>
  <c r="L3984" i="18"/>
  <c r="L3985" i="18"/>
  <c r="L3986" i="18"/>
  <c r="L3987" i="18"/>
  <c r="L3988" i="18"/>
  <c r="L3989" i="18"/>
  <c r="L3990" i="18"/>
  <c r="L3991" i="18"/>
  <c r="L3992" i="18"/>
  <c r="L3993" i="18"/>
  <c r="L3994" i="18"/>
  <c r="L3995" i="18"/>
  <c r="L3996" i="18"/>
  <c r="L3997" i="18"/>
  <c r="L3998" i="18"/>
  <c r="L3999" i="18"/>
  <c r="L4000" i="18"/>
  <c r="L4001" i="18"/>
  <c r="L4002" i="18"/>
  <c r="L4003" i="18"/>
  <c r="L4004" i="18"/>
  <c r="L4005" i="18"/>
  <c r="L4006" i="18"/>
  <c r="L4007" i="18"/>
  <c r="L4008" i="18"/>
  <c r="L4009" i="18"/>
  <c r="L4010" i="18"/>
  <c r="L4011" i="18"/>
  <c r="L4012" i="18"/>
  <c r="L4013" i="18"/>
  <c r="L4014" i="18"/>
  <c r="L4015" i="18"/>
  <c r="L4016" i="18"/>
  <c r="L4017" i="18"/>
  <c r="L4018" i="18"/>
  <c r="L4019" i="18"/>
  <c r="L4020" i="18"/>
  <c r="L4021" i="18"/>
  <c r="L4022" i="18"/>
  <c r="L4023" i="18"/>
  <c r="L4024" i="18"/>
  <c r="L4025" i="18"/>
  <c r="L4026" i="18"/>
  <c r="L4027" i="18"/>
  <c r="L4028" i="18"/>
  <c r="L4029" i="18"/>
  <c r="L4030" i="18"/>
  <c r="L4031" i="18"/>
  <c r="L4032" i="18"/>
  <c r="L4033" i="18"/>
  <c r="L4034" i="18"/>
  <c r="L4035" i="18"/>
  <c r="L4036" i="18"/>
  <c r="L4037" i="18"/>
  <c r="L4038" i="18"/>
  <c r="L4039" i="18"/>
  <c r="L4040" i="18"/>
  <c r="L4041" i="18"/>
  <c r="L4042" i="18"/>
  <c r="L4043" i="18"/>
  <c r="L4044" i="18"/>
  <c r="L4045" i="18"/>
  <c r="L4046" i="18"/>
  <c r="L4047" i="18"/>
  <c r="L4048" i="18"/>
  <c r="L4049" i="18"/>
  <c r="L4050" i="18"/>
  <c r="L4051" i="18"/>
  <c r="L4052" i="18"/>
  <c r="L4053" i="18"/>
  <c r="L4054" i="18"/>
  <c r="L4055" i="18"/>
  <c r="L4056" i="18"/>
  <c r="L4057" i="18"/>
  <c r="L4058" i="18"/>
  <c r="L4059" i="18"/>
  <c r="L4060" i="18"/>
  <c r="L4061" i="18"/>
  <c r="L4062" i="18"/>
  <c r="L4063" i="18"/>
  <c r="L4064" i="18"/>
  <c r="L4065" i="18"/>
  <c r="L4066" i="18"/>
  <c r="L4067" i="18"/>
  <c r="L4068" i="18"/>
  <c r="L4069" i="18"/>
  <c r="L4070" i="18"/>
  <c r="L4071" i="18"/>
  <c r="L4072" i="18"/>
  <c r="L4073" i="18"/>
  <c r="L4074" i="18"/>
  <c r="L4075" i="18"/>
  <c r="L4076" i="18"/>
  <c r="L4077" i="18"/>
  <c r="L4078" i="18"/>
  <c r="L4079" i="18"/>
  <c r="L4080" i="18"/>
  <c r="L4081" i="18"/>
  <c r="L4082" i="18"/>
  <c r="L4083" i="18"/>
  <c r="L4084" i="18"/>
  <c r="L4085" i="18"/>
  <c r="L4086" i="18"/>
  <c r="L4087" i="18"/>
  <c r="L4088" i="18"/>
  <c r="L4089" i="18"/>
  <c r="L4090" i="18"/>
  <c r="L4091" i="18"/>
  <c r="L4092" i="18"/>
  <c r="L4093" i="18"/>
  <c r="L4094" i="18"/>
  <c r="L4095" i="18"/>
  <c r="L4096" i="18"/>
  <c r="L4097" i="18"/>
  <c r="L4098" i="18"/>
  <c r="L4099" i="18"/>
  <c r="L4100" i="18"/>
  <c r="L4101" i="18"/>
  <c r="L4102" i="18"/>
  <c r="L4103" i="18"/>
  <c r="L4104" i="18"/>
  <c r="L4105" i="18"/>
  <c r="L4106" i="18"/>
  <c r="L4107" i="18"/>
  <c r="L4108" i="18"/>
  <c r="L4109" i="18"/>
  <c r="L4110" i="18"/>
  <c r="L4111" i="18"/>
  <c r="L4112" i="18"/>
  <c r="L4113" i="18"/>
  <c r="L4114" i="18"/>
  <c r="L4115" i="18"/>
  <c r="L4116" i="18"/>
  <c r="L4117" i="18"/>
  <c r="L4118" i="18"/>
  <c r="L4119" i="18"/>
  <c r="L4120" i="18"/>
  <c r="L4121" i="18"/>
  <c r="L4122" i="18"/>
  <c r="L4123" i="18"/>
  <c r="L4124" i="18"/>
  <c r="L4125" i="18"/>
  <c r="L4126" i="18"/>
  <c r="L4127" i="18"/>
  <c r="L4128" i="18"/>
  <c r="L4129" i="18"/>
  <c r="L4130" i="18"/>
  <c r="L4131" i="18"/>
  <c r="L4132" i="18"/>
  <c r="L4133" i="18"/>
  <c r="L4134" i="18"/>
  <c r="L4135" i="18"/>
  <c r="L4136" i="18"/>
  <c r="L4137" i="18"/>
  <c r="L4138" i="18"/>
  <c r="L4139" i="18"/>
  <c r="L4140" i="18"/>
  <c r="L4141" i="18"/>
  <c r="L4142" i="18"/>
  <c r="L4143" i="18"/>
  <c r="L4144" i="18"/>
  <c r="L4145" i="18"/>
  <c r="L4146" i="18"/>
  <c r="L4147" i="18"/>
  <c r="L4148" i="18"/>
  <c r="L4149" i="18"/>
  <c r="L4150" i="18"/>
  <c r="L4151" i="18"/>
  <c r="L4152" i="18"/>
  <c r="L4153" i="18"/>
  <c r="L4154" i="18"/>
  <c r="L4155" i="18"/>
  <c r="L4156" i="18"/>
  <c r="L4157" i="18"/>
  <c r="L4158" i="18"/>
  <c r="L4159" i="18"/>
  <c r="L4160" i="18"/>
  <c r="L4161" i="18"/>
  <c r="L4162" i="18"/>
  <c r="L4163" i="18"/>
  <c r="L4164" i="18"/>
  <c r="L4165" i="18"/>
  <c r="L4166" i="18"/>
  <c r="L4167" i="18"/>
  <c r="L4168" i="18"/>
  <c r="L4169" i="18"/>
  <c r="L4170" i="18"/>
  <c r="L4171" i="18"/>
  <c r="L4172" i="18"/>
  <c r="L4173" i="18"/>
  <c r="L4174" i="18"/>
  <c r="L4175" i="18"/>
  <c r="L4176" i="18"/>
  <c r="L4177" i="18"/>
  <c r="L4178" i="18"/>
  <c r="L4179" i="18"/>
  <c r="L4180" i="18"/>
  <c r="L4181" i="18"/>
  <c r="L4182" i="18"/>
  <c r="L4183" i="18"/>
  <c r="L4184" i="18"/>
  <c r="L4185" i="18"/>
  <c r="L4186" i="18"/>
  <c r="L4187" i="18"/>
  <c r="L4188" i="18"/>
  <c r="L4189" i="18"/>
  <c r="L4190" i="18"/>
  <c r="L4191" i="18"/>
  <c r="L4192" i="18"/>
  <c r="L4193" i="18"/>
  <c r="L4194" i="18"/>
  <c r="L4195" i="18"/>
  <c r="L4196" i="18"/>
  <c r="L4197" i="18"/>
  <c r="L4198" i="18"/>
  <c r="L4199" i="18"/>
  <c r="L4200" i="18"/>
  <c r="L4201" i="18"/>
  <c r="L4202" i="18"/>
  <c r="L4203" i="18"/>
  <c r="L4204" i="18"/>
  <c r="L4205" i="18"/>
  <c r="L4206" i="18"/>
  <c r="L4207" i="18"/>
  <c r="L4208" i="18"/>
  <c r="L4209" i="18"/>
  <c r="L4210" i="18"/>
  <c r="L4211" i="18"/>
  <c r="L4212" i="18"/>
  <c r="L4213" i="18"/>
  <c r="L4214" i="18"/>
  <c r="L4215" i="18"/>
  <c r="L4216" i="18"/>
  <c r="L4217" i="18"/>
  <c r="L4218" i="18"/>
  <c r="L4219" i="18"/>
  <c r="L4220" i="18"/>
  <c r="L4221" i="18"/>
  <c r="L4222" i="18"/>
  <c r="L4223" i="18"/>
  <c r="L4224" i="18"/>
  <c r="L4225" i="18"/>
  <c r="L4226" i="18"/>
  <c r="L4227" i="18"/>
  <c r="L4228" i="18"/>
  <c r="L4229" i="18"/>
  <c r="L4230" i="18"/>
  <c r="L4231" i="18"/>
  <c r="L4232" i="18"/>
  <c r="L4233" i="18"/>
  <c r="L4234" i="18"/>
  <c r="L4235" i="18"/>
  <c r="L4236" i="18"/>
  <c r="L4237" i="18"/>
  <c r="L4238" i="18"/>
  <c r="L4239" i="18"/>
  <c r="L4240" i="18"/>
  <c r="L4241" i="18"/>
  <c r="L4242" i="18"/>
  <c r="L4243" i="18"/>
  <c r="L4244" i="18"/>
  <c r="L4245" i="18"/>
  <c r="L4246" i="18"/>
  <c r="L4247" i="18"/>
  <c r="L4248" i="18"/>
  <c r="L4249" i="18"/>
  <c r="L4250" i="18"/>
  <c r="L4251" i="18"/>
  <c r="L4252" i="18"/>
  <c r="L4253" i="18"/>
  <c r="L4254" i="18"/>
  <c r="L4255" i="18"/>
  <c r="L4256" i="18"/>
  <c r="L4257" i="18"/>
  <c r="L4258" i="18"/>
  <c r="L4259" i="18"/>
  <c r="L4260" i="18"/>
  <c r="L4261" i="18"/>
  <c r="L4262" i="18"/>
  <c r="L4263" i="18"/>
  <c r="L4264" i="18"/>
  <c r="L4265" i="18"/>
  <c r="L4266" i="18"/>
  <c r="L4267" i="18"/>
  <c r="L4268" i="18"/>
  <c r="L4269" i="18"/>
  <c r="L4270" i="18"/>
  <c r="L4271" i="18"/>
  <c r="L4272" i="18"/>
  <c r="L4273" i="18"/>
  <c r="L4274" i="18"/>
  <c r="L4275" i="18"/>
  <c r="L4276" i="18"/>
  <c r="L4277" i="18"/>
  <c r="L4278" i="18"/>
  <c r="L4279" i="18"/>
  <c r="L4280" i="18"/>
  <c r="L4281" i="18"/>
  <c r="L4282" i="18"/>
  <c r="L4283" i="18"/>
  <c r="L4284" i="18"/>
  <c r="L4285" i="18"/>
  <c r="L4286" i="18"/>
  <c r="L4287" i="18"/>
  <c r="L4288" i="18"/>
  <c r="L4289" i="18"/>
  <c r="L4290" i="18"/>
  <c r="L4291" i="18"/>
  <c r="L4292" i="18"/>
  <c r="L4293" i="18"/>
  <c r="L4294" i="18"/>
  <c r="L4295" i="18"/>
  <c r="L4296" i="18"/>
  <c r="L4297" i="18"/>
  <c r="L4298" i="18"/>
  <c r="L4299" i="18"/>
  <c r="L4300" i="18"/>
  <c r="L4301" i="18"/>
  <c r="L4302" i="18"/>
  <c r="L4303" i="18"/>
  <c r="L4304" i="18"/>
  <c r="L4305" i="18"/>
  <c r="L4306" i="18"/>
  <c r="L4307" i="18"/>
  <c r="L4308" i="18"/>
  <c r="L4309" i="18"/>
  <c r="L4310" i="18"/>
  <c r="L4311" i="18"/>
  <c r="L4312" i="18"/>
  <c r="L4313" i="18"/>
  <c r="L4314" i="18"/>
  <c r="L4315" i="18"/>
  <c r="L4316" i="18"/>
  <c r="L4317" i="18"/>
  <c r="L4318" i="18"/>
  <c r="L4319" i="18"/>
  <c r="L4320" i="18"/>
  <c r="L4321" i="18"/>
  <c r="L4322" i="18"/>
  <c r="L4323" i="18"/>
  <c r="L4324" i="18"/>
  <c r="L4325" i="18"/>
  <c r="L4326" i="18"/>
  <c r="L4327" i="18"/>
  <c r="L4328" i="18"/>
  <c r="L4329" i="18"/>
  <c r="L4330" i="18"/>
  <c r="L4331" i="18"/>
  <c r="L4332" i="18"/>
  <c r="L4333" i="18"/>
  <c r="L4334" i="18"/>
  <c r="L4335" i="18"/>
  <c r="L4336" i="18"/>
  <c r="L4337" i="18"/>
  <c r="L4338" i="18"/>
  <c r="L4339" i="18"/>
  <c r="L4340" i="18"/>
  <c r="L4341" i="18"/>
  <c r="L4342" i="18"/>
  <c r="L4343" i="18"/>
  <c r="L4344" i="18"/>
  <c r="L4345" i="18"/>
  <c r="L4346" i="18"/>
  <c r="L4347" i="18"/>
  <c r="L4348" i="18"/>
  <c r="L4349" i="18"/>
  <c r="L4350" i="18"/>
  <c r="L4351" i="18"/>
  <c r="L4352" i="18"/>
  <c r="L4353" i="18"/>
  <c r="L4354" i="18"/>
  <c r="L4355" i="18"/>
  <c r="L4356" i="18"/>
  <c r="L4357" i="18"/>
  <c r="L4358" i="18"/>
  <c r="L4359" i="18"/>
  <c r="L4360" i="18"/>
  <c r="L4361" i="18"/>
  <c r="L4362" i="18"/>
  <c r="L4363" i="18"/>
  <c r="L4364" i="18"/>
  <c r="L4365" i="18"/>
  <c r="L4366" i="18"/>
  <c r="L4367" i="18"/>
  <c r="L4368" i="18"/>
  <c r="L4369" i="18"/>
  <c r="L4370" i="18"/>
  <c r="L4371" i="18"/>
  <c r="L4372" i="18"/>
  <c r="L4373" i="18"/>
  <c r="L4374" i="18"/>
  <c r="L4375" i="18"/>
  <c r="L4376" i="18"/>
  <c r="L4377" i="18"/>
  <c r="L4378" i="18"/>
  <c r="L4379" i="18"/>
  <c r="L4380" i="18"/>
  <c r="L4381" i="18"/>
  <c r="L4382" i="18"/>
  <c r="L4383" i="18"/>
  <c r="L4384" i="18"/>
  <c r="L4385" i="18"/>
  <c r="L4386" i="18"/>
  <c r="L4387" i="18"/>
  <c r="L4388" i="18"/>
  <c r="L4389" i="18"/>
  <c r="L4390" i="18"/>
  <c r="L4391" i="18"/>
  <c r="L4392" i="18"/>
  <c r="L4393" i="18"/>
  <c r="L4394" i="18"/>
  <c r="L4395" i="18"/>
  <c r="L4396" i="18"/>
  <c r="L4397" i="18"/>
  <c r="L4398" i="18"/>
  <c r="L4399" i="18"/>
  <c r="L4400" i="18"/>
  <c r="L4401" i="18"/>
  <c r="L4402" i="18"/>
  <c r="L4403" i="18"/>
  <c r="L4404" i="18"/>
  <c r="L4405" i="18"/>
  <c r="L4406" i="18"/>
  <c r="L4407" i="18"/>
  <c r="L4408" i="18"/>
  <c r="L4409" i="18"/>
  <c r="L4410" i="18"/>
  <c r="L4411" i="18"/>
  <c r="L4412" i="18"/>
  <c r="L4413" i="18"/>
  <c r="L4414" i="18"/>
  <c r="L4415" i="18"/>
  <c r="L4416" i="18"/>
  <c r="L4417" i="18"/>
  <c r="L4418" i="18"/>
  <c r="L4419" i="18"/>
  <c r="L4420" i="18"/>
  <c r="L4421" i="18"/>
  <c r="L4422" i="18"/>
  <c r="L4423" i="18"/>
  <c r="L4424" i="18"/>
  <c r="L4425" i="18"/>
  <c r="L4426" i="18"/>
  <c r="L4427" i="18"/>
  <c r="L4428" i="18"/>
  <c r="L4429" i="18"/>
  <c r="L4430" i="18"/>
  <c r="L4431" i="18"/>
  <c r="L4432" i="18"/>
  <c r="L4433" i="18"/>
  <c r="L4434" i="18"/>
  <c r="L4435" i="18"/>
  <c r="L4436" i="18"/>
  <c r="L4437" i="18"/>
  <c r="L4438" i="18"/>
  <c r="L4439" i="18"/>
  <c r="L4440" i="18"/>
  <c r="L4441" i="18"/>
  <c r="L4442" i="18"/>
  <c r="L4443" i="18"/>
  <c r="L4444" i="18"/>
  <c r="L4445" i="18"/>
  <c r="L4446" i="18"/>
  <c r="L4447" i="18"/>
  <c r="L4448" i="18"/>
  <c r="L4449" i="18"/>
  <c r="L4450" i="18"/>
  <c r="L4451" i="18"/>
  <c r="L4452" i="18"/>
  <c r="L4453" i="18"/>
  <c r="L4454" i="18"/>
  <c r="L4455" i="18"/>
  <c r="L4456" i="18"/>
  <c r="L4457" i="18"/>
  <c r="L4458" i="18"/>
  <c r="L4459" i="18"/>
  <c r="L4460" i="18"/>
  <c r="L4461" i="18"/>
  <c r="L4462" i="18"/>
  <c r="L4463" i="18"/>
  <c r="L4464" i="18"/>
  <c r="L4465" i="18"/>
  <c r="L4466" i="18"/>
  <c r="L4467" i="18"/>
  <c r="L4468" i="18"/>
  <c r="L4469" i="18"/>
  <c r="L4470" i="18"/>
  <c r="L4471" i="18"/>
  <c r="L4472" i="18"/>
  <c r="L4473" i="18"/>
  <c r="L4474" i="18"/>
  <c r="L4475" i="18"/>
  <c r="L4476" i="18"/>
  <c r="L4477" i="18"/>
  <c r="L4478" i="18"/>
  <c r="L4479" i="18"/>
  <c r="L4480" i="18"/>
  <c r="L4481" i="18"/>
  <c r="L4482" i="18"/>
  <c r="L4483" i="18"/>
  <c r="L4484" i="18"/>
  <c r="L4485" i="18"/>
  <c r="L4486" i="18"/>
  <c r="L4487" i="18"/>
  <c r="L4488" i="18"/>
  <c r="L4489" i="18"/>
  <c r="L4490" i="18"/>
  <c r="L4491" i="18"/>
  <c r="L4492" i="18"/>
  <c r="L4493" i="18"/>
  <c r="L4494" i="18"/>
  <c r="L4495" i="18"/>
  <c r="L4496" i="18"/>
  <c r="L4497" i="18"/>
  <c r="L4498" i="18"/>
  <c r="L4499" i="18"/>
  <c r="L4500" i="18"/>
  <c r="L4501" i="18"/>
  <c r="L4502" i="18"/>
  <c r="L4503" i="18"/>
  <c r="L4504" i="18"/>
  <c r="L4505" i="18"/>
  <c r="L4506" i="18"/>
  <c r="L4507" i="18"/>
  <c r="L4508" i="18"/>
  <c r="L4509" i="18"/>
  <c r="L4510" i="18"/>
  <c r="L4511" i="18"/>
  <c r="L4512" i="18"/>
  <c r="L4513" i="18"/>
  <c r="L4514" i="18"/>
  <c r="L4515" i="18"/>
  <c r="L4516" i="18"/>
  <c r="L4517" i="18"/>
  <c r="L4518" i="18"/>
  <c r="L4519" i="18"/>
  <c r="L4520" i="18"/>
  <c r="L4521" i="18"/>
  <c r="L4522" i="18"/>
  <c r="L4523" i="18"/>
  <c r="L4524" i="18"/>
  <c r="L4525" i="18"/>
  <c r="L4526" i="18"/>
  <c r="L4527" i="18"/>
  <c r="L4528" i="18"/>
  <c r="L4529" i="18"/>
  <c r="L4530" i="18"/>
  <c r="L4531" i="18"/>
  <c r="L4532" i="18"/>
  <c r="L4533" i="18"/>
  <c r="L4534" i="18"/>
  <c r="L4535" i="18"/>
  <c r="L4536" i="18"/>
  <c r="L4537" i="18"/>
  <c r="L4538" i="18"/>
  <c r="L4539" i="18"/>
  <c r="L4540" i="18"/>
  <c r="L4541" i="18"/>
  <c r="L4542" i="18"/>
  <c r="L4543" i="18"/>
  <c r="L4544" i="18"/>
  <c r="L4545" i="18"/>
  <c r="L4546" i="18"/>
  <c r="L4547" i="18"/>
  <c r="L4548" i="18"/>
  <c r="L4549" i="18"/>
  <c r="L4550" i="18"/>
  <c r="L4551" i="18"/>
  <c r="L4552" i="18"/>
  <c r="L4553" i="18"/>
  <c r="L4554" i="18"/>
  <c r="L4555" i="18"/>
  <c r="L4556" i="18"/>
  <c r="L4557" i="18"/>
  <c r="L4558" i="18"/>
  <c r="L4559" i="18"/>
  <c r="L4560" i="18"/>
  <c r="L4561" i="18"/>
  <c r="L4562" i="18"/>
  <c r="L4563" i="18"/>
  <c r="L4564" i="18"/>
  <c r="L4565" i="18"/>
  <c r="L4566" i="18"/>
  <c r="L4567" i="18"/>
  <c r="L4568" i="18"/>
  <c r="L4569" i="18"/>
  <c r="L4570" i="18"/>
  <c r="L4571" i="18"/>
  <c r="L4572" i="18"/>
  <c r="L4573" i="18"/>
  <c r="L4574" i="18"/>
  <c r="L4575" i="18"/>
  <c r="L4576" i="18"/>
  <c r="L4577" i="18"/>
  <c r="L4578" i="18"/>
  <c r="L4579" i="18"/>
  <c r="L4580" i="18"/>
  <c r="L4581" i="18"/>
  <c r="L4582" i="18"/>
  <c r="L4583" i="18"/>
  <c r="L4584" i="18"/>
  <c r="L4585" i="18"/>
  <c r="L4586" i="18"/>
  <c r="L4587" i="18"/>
  <c r="L4588" i="18"/>
  <c r="L4589" i="18"/>
  <c r="L4590" i="18"/>
  <c r="L4591" i="18"/>
  <c r="L4592" i="18"/>
  <c r="L4593" i="18"/>
  <c r="L4594" i="18"/>
  <c r="L4595" i="18"/>
  <c r="L4596" i="18"/>
  <c r="L4597" i="18"/>
  <c r="L4598" i="18"/>
  <c r="L4599" i="18"/>
  <c r="L4600" i="18"/>
  <c r="L4601" i="18"/>
  <c r="L4602" i="18"/>
  <c r="L4603" i="18"/>
  <c r="L4604" i="18"/>
  <c r="L4605" i="18"/>
  <c r="L4606" i="18"/>
  <c r="L4607" i="18"/>
  <c r="L4608" i="18"/>
  <c r="L4609" i="18"/>
  <c r="L4610" i="18"/>
  <c r="L4611" i="18"/>
  <c r="L4612" i="18"/>
  <c r="L4613" i="18"/>
  <c r="L4614" i="18"/>
  <c r="L4615" i="18"/>
  <c r="L4616" i="18"/>
  <c r="L4617" i="18"/>
  <c r="L4618" i="18"/>
  <c r="L4619" i="18"/>
  <c r="L4620" i="18"/>
  <c r="L4621" i="18"/>
  <c r="L4622" i="18"/>
  <c r="L4623" i="18"/>
  <c r="L4624" i="18"/>
  <c r="L4625" i="18"/>
  <c r="L4626" i="18"/>
  <c r="L4627" i="18"/>
  <c r="L4628" i="18"/>
  <c r="L4629" i="18"/>
  <c r="L4630" i="18"/>
  <c r="L4631" i="18"/>
  <c r="L4632" i="18"/>
  <c r="L4633" i="18"/>
  <c r="L4634" i="18"/>
  <c r="L4635" i="18"/>
  <c r="L4636" i="18"/>
  <c r="L4637" i="18"/>
  <c r="L4638" i="18"/>
  <c r="L4639" i="18"/>
  <c r="L4640" i="18"/>
  <c r="L4641" i="18"/>
  <c r="L4642" i="18"/>
  <c r="L4643" i="18"/>
  <c r="L4644" i="18"/>
  <c r="L4645" i="18"/>
  <c r="L4646" i="18"/>
  <c r="L4647" i="18"/>
  <c r="L4648" i="18"/>
  <c r="L4649" i="18"/>
  <c r="L4650" i="18"/>
  <c r="L4651" i="18"/>
  <c r="L4652" i="18"/>
  <c r="L4653" i="18"/>
  <c r="L4654" i="18"/>
  <c r="L4655" i="18"/>
  <c r="L4656" i="18"/>
  <c r="L4657" i="18"/>
  <c r="L4658" i="18"/>
  <c r="L4659" i="18"/>
  <c r="L4660" i="18"/>
  <c r="L4661" i="18"/>
  <c r="L4662" i="18"/>
  <c r="L4663" i="18"/>
  <c r="L4664" i="18"/>
  <c r="L4665" i="18"/>
  <c r="L4666" i="18"/>
  <c r="L4667" i="18"/>
  <c r="L4668" i="18"/>
  <c r="L4669" i="18"/>
  <c r="L4670" i="18"/>
  <c r="L4671" i="18"/>
  <c r="L4672" i="18"/>
  <c r="L4673" i="18"/>
  <c r="L4674" i="18"/>
  <c r="L4675" i="18"/>
  <c r="L4676" i="18"/>
  <c r="L4677" i="18"/>
  <c r="L4678" i="18"/>
  <c r="L4679" i="18"/>
  <c r="L4680" i="18"/>
  <c r="L4681" i="18"/>
  <c r="L4682" i="18"/>
  <c r="L4683" i="18"/>
  <c r="L4684" i="18"/>
  <c r="L4685" i="18"/>
  <c r="L4686" i="18"/>
  <c r="L4687" i="18"/>
  <c r="L4688" i="18"/>
  <c r="L4689" i="18"/>
  <c r="L4690" i="18"/>
  <c r="L4691" i="18"/>
  <c r="L4692" i="18"/>
  <c r="L4693" i="18"/>
  <c r="L4694" i="18"/>
  <c r="L4695" i="18"/>
  <c r="L4696" i="18"/>
  <c r="L4697" i="18"/>
  <c r="L4698" i="18"/>
  <c r="L4699" i="18"/>
  <c r="L4700" i="18"/>
  <c r="L4701" i="18"/>
  <c r="L4702" i="18"/>
  <c r="L4703" i="18"/>
  <c r="L4704" i="18"/>
  <c r="L4705" i="18"/>
  <c r="L4706" i="18"/>
  <c r="L4707" i="18"/>
  <c r="L4708" i="18"/>
  <c r="L4709" i="18"/>
  <c r="L4710" i="18"/>
  <c r="L4711" i="18"/>
  <c r="L4712" i="18"/>
  <c r="L4713" i="18"/>
  <c r="L4714" i="18"/>
  <c r="L4715" i="18"/>
  <c r="L4716" i="18"/>
  <c r="L4717" i="18"/>
  <c r="L4718" i="18"/>
  <c r="L4719" i="18"/>
  <c r="L4720" i="18"/>
  <c r="L4721" i="18"/>
  <c r="L4722" i="18"/>
  <c r="L4723" i="18"/>
  <c r="L4724" i="18"/>
  <c r="L4725" i="18"/>
  <c r="L4726" i="18"/>
  <c r="L4727" i="18"/>
  <c r="L4728" i="18"/>
  <c r="L4729" i="18"/>
  <c r="L4730" i="18"/>
  <c r="L4731" i="18"/>
  <c r="L4732" i="18"/>
  <c r="L4733" i="18"/>
  <c r="L4734" i="18"/>
  <c r="L4735" i="18"/>
  <c r="L4736" i="18"/>
  <c r="L4737" i="18"/>
  <c r="L4738" i="18"/>
  <c r="L4739" i="18"/>
  <c r="L4740" i="18"/>
  <c r="L4741" i="18"/>
  <c r="L4742" i="18"/>
  <c r="L4743" i="18"/>
  <c r="L4744" i="18"/>
  <c r="L4745" i="18"/>
  <c r="L4746" i="18"/>
  <c r="L4747" i="18"/>
  <c r="L4748" i="18"/>
  <c r="L4749" i="18"/>
  <c r="L4750" i="18"/>
  <c r="L4751" i="18"/>
  <c r="L4752" i="18"/>
  <c r="L4753" i="18"/>
  <c r="L4754" i="18"/>
  <c r="L4755" i="18"/>
  <c r="L4756" i="18"/>
  <c r="L4757" i="18"/>
  <c r="L4758" i="18"/>
  <c r="L4759" i="18"/>
  <c r="L4760" i="18"/>
  <c r="L4761" i="18"/>
  <c r="L4762" i="18"/>
  <c r="L4763" i="18"/>
  <c r="L4764" i="18"/>
  <c r="L4765" i="18"/>
  <c r="L4766" i="18"/>
  <c r="L4767" i="18"/>
  <c r="L4768" i="18"/>
  <c r="L4769" i="18"/>
  <c r="L4770" i="18"/>
  <c r="L4771" i="18"/>
  <c r="L4772" i="18"/>
  <c r="L4773" i="18"/>
  <c r="L4774" i="18"/>
  <c r="L4775" i="18"/>
  <c r="L4776" i="18"/>
  <c r="L4777" i="18"/>
  <c r="L4778" i="18"/>
  <c r="L4779" i="18"/>
  <c r="L4780" i="18"/>
  <c r="L4781" i="18"/>
  <c r="L4782" i="18"/>
  <c r="L4783" i="18"/>
  <c r="L4784" i="18"/>
  <c r="L4785" i="18"/>
  <c r="L4786" i="18"/>
  <c r="L4787" i="18"/>
  <c r="L4788" i="18"/>
  <c r="L4789" i="18"/>
  <c r="L4790" i="18"/>
  <c r="L4791" i="18"/>
  <c r="L4792" i="18"/>
  <c r="L4793" i="18"/>
  <c r="L4794" i="18"/>
  <c r="L4795" i="18"/>
  <c r="L4796" i="18"/>
  <c r="L4797" i="18"/>
  <c r="L4798" i="18"/>
  <c r="L4799" i="18"/>
  <c r="L4800" i="18"/>
  <c r="L4801" i="18"/>
  <c r="L4802" i="18"/>
  <c r="L4803" i="18"/>
  <c r="L4804" i="18"/>
  <c r="L4805" i="18"/>
  <c r="L4806" i="18"/>
  <c r="L4807" i="18"/>
  <c r="L4808" i="18"/>
  <c r="L4809" i="18"/>
  <c r="L4810" i="18"/>
  <c r="L4811" i="18"/>
  <c r="L4812" i="18"/>
  <c r="L4813" i="18"/>
  <c r="L4814" i="18"/>
  <c r="L4815" i="18"/>
  <c r="L4816" i="18"/>
  <c r="L4817" i="18"/>
  <c r="L4818" i="18"/>
  <c r="L4819" i="18"/>
  <c r="L4820" i="18"/>
  <c r="L4821" i="18"/>
  <c r="L4822" i="18"/>
  <c r="L4823" i="18"/>
  <c r="L4824" i="18"/>
  <c r="L4825" i="18"/>
  <c r="L4826" i="18"/>
  <c r="L4827" i="18"/>
  <c r="L4828" i="18"/>
  <c r="L4829" i="18"/>
  <c r="L4830" i="18"/>
  <c r="L4831" i="18"/>
  <c r="L4832" i="18"/>
  <c r="L4833" i="18"/>
  <c r="L4834" i="18"/>
  <c r="L4835" i="18"/>
  <c r="L4836" i="18"/>
  <c r="L4837" i="18"/>
  <c r="L4838" i="18"/>
  <c r="L4839" i="18"/>
  <c r="L4840" i="18"/>
  <c r="L4841" i="18"/>
  <c r="L4842" i="18"/>
  <c r="L4843" i="18"/>
  <c r="L4844" i="18"/>
  <c r="L4845" i="18"/>
  <c r="L4846" i="18"/>
  <c r="L4847" i="18"/>
  <c r="L4848" i="18"/>
  <c r="L4849" i="18"/>
  <c r="L4850" i="18"/>
  <c r="L4851" i="18"/>
  <c r="L4852" i="18"/>
  <c r="L4853" i="18"/>
  <c r="L4854" i="18"/>
  <c r="L4855" i="18"/>
  <c r="L4856" i="18"/>
  <c r="L4857" i="18"/>
  <c r="L4858" i="18"/>
  <c r="L4859" i="18"/>
  <c r="L4860" i="18"/>
  <c r="L4861" i="18"/>
  <c r="L4862" i="18"/>
  <c r="L4863" i="18"/>
  <c r="L4864" i="18"/>
  <c r="L4865" i="18"/>
  <c r="L4866" i="18"/>
  <c r="L4867" i="18"/>
  <c r="L4868" i="18"/>
  <c r="L4869" i="18"/>
  <c r="L4870" i="18"/>
  <c r="L4871" i="18"/>
  <c r="L4872" i="18"/>
  <c r="L4873" i="18"/>
  <c r="L4874" i="18"/>
  <c r="L4875" i="18"/>
  <c r="L4876" i="18"/>
  <c r="L4877" i="18"/>
  <c r="L4878" i="18"/>
  <c r="L4879" i="18"/>
  <c r="L4880" i="18"/>
  <c r="L4881" i="18"/>
  <c r="L4882" i="18"/>
  <c r="L4883" i="18"/>
  <c r="L4884" i="18"/>
  <c r="L4885" i="18"/>
  <c r="L4886" i="18"/>
  <c r="L4887" i="18"/>
  <c r="L4888" i="18"/>
  <c r="L4889" i="18"/>
  <c r="L4890" i="18"/>
  <c r="L4891" i="18"/>
  <c r="L4892" i="18"/>
  <c r="L4893" i="18"/>
  <c r="L4894" i="18"/>
  <c r="L4895" i="18"/>
  <c r="L4896" i="18"/>
  <c r="L4897" i="18"/>
  <c r="L4898" i="18"/>
  <c r="L4899" i="18"/>
  <c r="L4900" i="18"/>
  <c r="L4901" i="18"/>
  <c r="L4902" i="18"/>
  <c r="L4903" i="18"/>
  <c r="L4904" i="18"/>
  <c r="L4905" i="18"/>
  <c r="L4906" i="18"/>
  <c r="L4907" i="18"/>
  <c r="L4908" i="18"/>
  <c r="L4909" i="18"/>
  <c r="L4910" i="18"/>
  <c r="L4911" i="18"/>
  <c r="L4912" i="18"/>
  <c r="L4913" i="18"/>
  <c r="L4914" i="18"/>
  <c r="L4915" i="18"/>
  <c r="L4916" i="18"/>
  <c r="L4917" i="18"/>
  <c r="L4918" i="18"/>
  <c r="L4919" i="18"/>
  <c r="L4920" i="18"/>
  <c r="L4921" i="18"/>
  <c r="L4922" i="18"/>
  <c r="L4923" i="18"/>
  <c r="L4924" i="18"/>
  <c r="L4925" i="18"/>
  <c r="L4926" i="18"/>
  <c r="L4927" i="18"/>
  <c r="L4928" i="18"/>
  <c r="L4929" i="18"/>
  <c r="L4930" i="18"/>
  <c r="L4931" i="18"/>
  <c r="L4932" i="18"/>
  <c r="L4933" i="18"/>
  <c r="L4934" i="18"/>
  <c r="L4935" i="18"/>
  <c r="L4936" i="18"/>
  <c r="L4937" i="18"/>
  <c r="L4938" i="18"/>
  <c r="L4939" i="18"/>
  <c r="L4940" i="18"/>
  <c r="L4941" i="18"/>
  <c r="L4942" i="18"/>
  <c r="L4943" i="18"/>
  <c r="L4944" i="18"/>
  <c r="L4945" i="18"/>
  <c r="L4946" i="18"/>
  <c r="L4947" i="18"/>
  <c r="L4948" i="18"/>
  <c r="L4949" i="18"/>
  <c r="L4950" i="18"/>
  <c r="L4951" i="18"/>
  <c r="L4952" i="18"/>
  <c r="L4953" i="18"/>
  <c r="L4954" i="18"/>
  <c r="L4955" i="18"/>
  <c r="L4956" i="18"/>
  <c r="L4957" i="18"/>
  <c r="L4958" i="18"/>
  <c r="L4959" i="18"/>
  <c r="L4960" i="18"/>
  <c r="L4961" i="18"/>
  <c r="L4962" i="18"/>
  <c r="L4963" i="18"/>
  <c r="L4964" i="18"/>
  <c r="L4965" i="18"/>
  <c r="L4966" i="18"/>
  <c r="L4967" i="18"/>
  <c r="L4968" i="18"/>
  <c r="L4969" i="18"/>
  <c r="L4970" i="18"/>
  <c r="L4971" i="18"/>
  <c r="L4972" i="18"/>
  <c r="L4973" i="18"/>
  <c r="L4974" i="18"/>
  <c r="L4975" i="18"/>
  <c r="L4976" i="18"/>
  <c r="L4977" i="18"/>
  <c r="L4978" i="18"/>
  <c r="L4979" i="18"/>
  <c r="L4980" i="18"/>
  <c r="L4981" i="18"/>
  <c r="L4982" i="18"/>
  <c r="L4983" i="18"/>
  <c r="L4984" i="18"/>
  <c r="L4985" i="18"/>
  <c r="L4986" i="18"/>
  <c r="L4987" i="18"/>
  <c r="L4988" i="18"/>
  <c r="L4989" i="18"/>
  <c r="L4990" i="18"/>
  <c r="L4991" i="18"/>
  <c r="L4992" i="18"/>
  <c r="L4993" i="18"/>
  <c r="L4994" i="18"/>
  <c r="L4995" i="18"/>
  <c r="L4996" i="18"/>
  <c r="L4997" i="18"/>
  <c r="L4998" i="18"/>
  <c r="L4999" i="18"/>
  <c r="L5000" i="18"/>
  <c r="L5001" i="18"/>
  <c r="L5002" i="18"/>
  <c r="L5003" i="18"/>
  <c r="L5004" i="18"/>
  <c r="L5005" i="18"/>
  <c r="L5006" i="18"/>
  <c r="L5007" i="18"/>
  <c r="L5008" i="18"/>
  <c r="L5009" i="18"/>
  <c r="L5010" i="18"/>
  <c r="L5011" i="18"/>
  <c r="L5012" i="18"/>
  <c r="L5013" i="18"/>
  <c r="L5014" i="18"/>
  <c r="L5015" i="18"/>
  <c r="L5016" i="18"/>
  <c r="L5017" i="18"/>
  <c r="L5018" i="18"/>
  <c r="L5019" i="18"/>
  <c r="L5020" i="18"/>
  <c r="L5021" i="18"/>
  <c r="L5022" i="18"/>
  <c r="L5023" i="18"/>
  <c r="L5024" i="18"/>
  <c r="L5025" i="18"/>
  <c r="L5026" i="18"/>
  <c r="L5027" i="18"/>
  <c r="L5028" i="18"/>
  <c r="L5029" i="18"/>
  <c r="L5030" i="18"/>
  <c r="L5031" i="18"/>
  <c r="L5032" i="18"/>
  <c r="L5033" i="18"/>
  <c r="L5034" i="18"/>
  <c r="L5035" i="18"/>
  <c r="L5036" i="18"/>
  <c r="L5037" i="18"/>
  <c r="L5038" i="18"/>
  <c r="L5039" i="18"/>
  <c r="L5040" i="18"/>
  <c r="L5041" i="18"/>
  <c r="L5042" i="18"/>
  <c r="L5043" i="18"/>
  <c r="L5044" i="18"/>
  <c r="L5045" i="18"/>
  <c r="L5046" i="18"/>
  <c r="L5047" i="18"/>
  <c r="L5048" i="18"/>
  <c r="L5049" i="18"/>
  <c r="L5050" i="18"/>
  <c r="L5051" i="18"/>
  <c r="L5052" i="18"/>
  <c r="L5053" i="18"/>
  <c r="L5054" i="18"/>
  <c r="L5055" i="18"/>
  <c r="L5056" i="18"/>
  <c r="L5057" i="18"/>
  <c r="L5058" i="18"/>
  <c r="L5059" i="18"/>
  <c r="L5060" i="18"/>
  <c r="L5061" i="18"/>
  <c r="L5062" i="18"/>
  <c r="L5063" i="18"/>
  <c r="L5064" i="18"/>
  <c r="L5065" i="18"/>
  <c r="L5066" i="18"/>
  <c r="L5067" i="18"/>
  <c r="L5068" i="18"/>
  <c r="L5069" i="18"/>
  <c r="L5070" i="18"/>
  <c r="L5071" i="18"/>
  <c r="L5072" i="18"/>
  <c r="L5073" i="18"/>
  <c r="L5074" i="18"/>
  <c r="L5075" i="18"/>
  <c r="L5076" i="18"/>
  <c r="L5077" i="18"/>
  <c r="L5078" i="18"/>
  <c r="L5079" i="18"/>
  <c r="L5080" i="18"/>
  <c r="L5081" i="18"/>
  <c r="L5082" i="18"/>
  <c r="L5083" i="18"/>
  <c r="L5084" i="18"/>
  <c r="L5085" i="18"/>
  <c r="L5086" i="18"/>
  <c r="L5087" i="18"/>
  <c r="L5088" i="18"/>
  <c r="L5089" i="18"/>
  <c r="L5090" i="18"/>
  <c r="L5091" i="18"/>
  <c r="L5092" i="18"/>
  <c r="L5093" i="18"/>
  <c r="L5094" i="18"/>
  <c r="L5095" i="18"/>
  <c r="L5096" i="18"/>
  <c r="L5097" i="18"/>
  <c r="L5098" i="18"/>
  <c r="L5099" i="18"/>
  <c r="L5100" i="18"/>
  <c r="L5101" i="18"/>
  <c r="L5102" i="18"/>
  <c r="L5103" i="18"/>
  <c r="L5104" i="18"/>
  <c r="L5105" i="18"/>
  <c r="L5106" i="18"/>
  <c r="L5107" i="18"/>
  <c r="L5108" i="18"/>
  <c r="L5109" i="18"/>
  <c r="L5110" i="18"/>
  <c r="L5111" i="18"/>
  <c r="L5112" i="18"/>
  <c r="L5113" i="18"/>
  <c r="L5114" i="18"/>
  <c r="L5115" i="18"/>
  <c r="L5116" i="18"/>
  <c r="L5117" i="18"/>
  <c r="L5118" i="18"/>
  <c r="L5119" i="18"/>
  <c r="L5120" i="18"/>
  <c r="L5121" i="18"/>
  <c r="L5122" i="18"/>
  <c r="L5123" i="18"/>
  <c r="L5124" i="18"/>
  <c r="L5125" i="18"/>
  <c r="L5126" i="18"/>
  <c r="L5127" i="18"/>
  <c r="L5128" i="18"/>
  <c r="L5129" i="18"/>
  <c r="L5130" i="18"/>
  <c r="L5131" i="18"/>
  <c r="L5132" i="18"/>
  <c r="L5133" i="18"/>
  <c r="L5134" i="18"/>
  <c r="L5135" i="18"/>
  <c r="L5136" i="18"/>
  <c r="L5137" i="18"/>
  <c r="L5138" i="18"/>
  <c r="L5139" i="18"/>
  <c r="L5140" i="18"/>
  <c r="L5141" i="18"/>
  <c r="L5142" i="18"/>
  <c r="L5143" i="18"/>
  <c r="L5144" i="18"/>
  <c r="L5145" i="18"/>
  <c r="L5146" i="18"/>
  <c r="L5147" i="18"/>
  <c r="L5148" i="18"/>
  <c r="L5149" i="18"/>
  <c r="L5150" i="18"/>
  <c r="L5151" i="18"/>
  <c r="L5152" i="18"/>
  <c r="L5153" i="18"/>
  <c r="L5154" i="18"/>
  <c r="L5155" i="18"/>
  <c r="L5156" i="18"/>
  <c r="L5157" i="18"/>
  <c r="L5158" i="18"/>
  <c r="L5159" i="18"/>
  <c r="L5160" i="18"/>
  <c r="L5161" i="18"/>
  <c r="L5162" i="18"/>
  <c r="L5163" i="18"/>
  <c r="L5164" i="18"/>
  <c r="L5165" i="18"/>
  <c r="L5166" i="18"/>
  <c r="L5167" i="18"/>
  <c r="L5168" i="18"/>
  <c r="L5169" i="18"/>
  <c r="L5170" i="18"/>
  <c r="L5171" i="18"/>
  <c r="L5172" i="18"/>
  <c r="L5173" i="18"/>
  <c r="L5174" i="18"/>
  <c r="L5175" i="18"/>
  <c r="L5176" i="18"/>
  <c r="L5177" i="18"/>
  <c r="L5178" i="18"/>
  <c r="L5179" i="18"/>
  <c r="L5180" i="18"/>
  <c r="L5181" i="18"/>
  <c r="L5182" i="18"/>
  <c r="L5183" i="18"/>
  <c r="L5184" i="18"/>
  <c r="L5185" i="18"/>
  <c r="L5186" i="18"/>
  <c r="L5187" i="18"/>
  <c r="L5188" i="18"/>
  <c r="L5189" i="18"/>
  <c r="L5190" i="18"/>
  <c r="L5191" i="18"/>
  <c r="L5192" i="18"/>
  <c r="L5193" i="18"/>
  <c r="L5194" i="18"/>
  <c r="L5195" i="18"/>
  <c r="L5196" i="18"/>
  <c r="L5197" i="18"/>
  <c r="L5198" i="18"/>
  <c r="L5199" i="18"/>
  <c r="L5200" i="18"/>
  <c r="L5201" i="18"/>
  <c r="L5202" i="18"/>
  <c r="L5203" i="18"/>
  <c r="L5204" i="18"/>
  <c r="L5205" i="18"/>
  <c r="L5206" i="18"/>
  <c r="L5207" i="18"/>
  <c r="L5208" i="18"/>
  <c r="L5209" i="18"/>
  <c r="L5210" i="18"/>
  <c r="L5211" i="18"/>
  <c r="L5212" i="18"/>
  <c r="L5213" i="18"/>
  <c r="L5214" i="18"/>
  <c r="L5215" i="18"/>
  <c r="L5216" i="18"/>
  <c r="L5217" i="18"/>
  <c r="L5218" i="18"/>
  <c r="L5219" i="18"/>
  <c r="L5220" i="18"/>
  <c r="L5221" i="18"/>
  <c r="L5222" i="18"/>
  <c r="L5223" i="18"/>
  <c r="L5224" i="18"/>
  <c r="L5225" i="18"/>
  <c r="L5226" i="18"/>
  <c r="L5227" i="18"/>
  <c r="L5228" i="18"/>
  <c r="L5229" i="18"/>
  <c r="L5230" i="18"/>
  <c r="L5231" i="18"/>
  <c r="L5232" i="18"/>
  <c r="L5233" i="18"/>
  <c r="L5234" i="18"/>
  <c r="L5235" i="18"/>
  <c r="L5236" i="18"/>
  <c r="L5237" i="18"/>
  <c r="L5238" i="18"/>
  <c r="L5239" i="18"/>
  <c r="L5240" i="18"/>
  <c r="L5241" i="18"/>
  <c r="L5242" i="18"/>
  <c r="L5243" i="18"/>
  <c r="L5244" i="18"/>
  <c r="L5245" i="18"/>
  <c r="L5246" i="18"/>
  <c r="L5247" i="18"/>
  <c r="L5248" i="18"/>
  <c r="L5249" i="18"/>
  <c r="L5250" i="18"/>
  <c r="L5251" i="18"/>
  <c r="L5252" i="18"/>
  <c r="L5253" i="18"/>
  <c r="L5254" i="18"/>
  <c r="L5255" i="18"/>
  <c r="L5256" i="18"/>
  <c r="L5257" i="18"/>
  <c r="L5258" i="18"/>
  <c r="L5259" i="18"/>
  <c r="L5260" i="18"/>
  <c r="L5261" i="18"/>
  <c r="L5262" i="18"/>
  <c r="L5263" i="18"/>
  <c r="L5264" i="18"/>
  <c r="L5265" i="18"/>
  <c r="L5266" i="18"/>
  <c r="L5267" i="18"/>
  <c r="L5268" i="18"/>
  <c r="L5269" i="18"/>
  <c r="L5270" i="18"/>
  <c r="L5271" i="18"/>
  <c r="L5272" i="18"/>
  <c r="L5273" i="18"/>
  <c r="L5274" i="18"/>
  <c r="L5275" i="18"/>
  <c r="L5276" i="18"/>
  <c r="L5277" i="18"/>
  <c r="L5278" i="18"/>
  <c r="L5279" i="18"/>
  <c r="L5280" i="18"/>
  <c r="L5281" i="18"/>
  <c r="L5282" i="18"/>
  <c r="L5283" i="18"/>
  <c r="L5284" i="18"/>
  <c r="L5285" i="18"/>
  <c r="L5286" i="18"/>
  <c r="L5287" i="18"/>
  <c r="L5288" i="18"/>
  <c r="L5289" i="18"/>
  <c r="L5290" i="18"/>
  <c r="L5291" i="18"/>
  <c r="L5292" i="18"/>
  <c r="L5293" i="18"/>
  <c r="L5294" i="18"/>
  <c r="L5295" i="18"/>
  <c r="L5296" i="18"/>
  <c r="L5297" i="18"/>
  <c r="L5298" i="18"/>
  <c r="L5299" i="18"/>
  <c r="L5300" i="18"/>
  <c r="L5301" i="18"/>
  <c r="L5302" i="18"/>
  <c r="L5303" i="18"/>
  <c r="L5304" i="18"/>
  <c r="L5305" i="18"/>
  <c r="L5306" i="18"/>
  <c r="L5307" i="18"/>
  <c r="L5308" i="18"/>
  <c r="L5309" i="18"/>
  <c r="L5310" i="18"/>
  <c r="L5311" i="18"/>
  <c r="L5312" i="18"/>
  <c r="L5313" i="18"/>
  <c r="L5314" i="18"/>
  <c r="L5315" i="18"/>
  <c r="L5316" i="18"/>
  <c r="L5317" i="18"/>
  <c r="L5318" i="18"/>
  <c r="L5319" i="18"/>
  <c r="L5320" i="18"/>
  <c r="L5321" i="18"/>
  <c r="L5322" i="18"/>
  <c r="L5323" i="18"/>
  <c r="L5324" i="18"/>
  <c r="L5325" i="18"/>
  <c r="L5326" i="18"/>
  <c r="L5327" i="18"/>
  <c r="L5328" i="18"/>
  <c r="L5329" i="18"/>
  <c r="L5330" i="18"/>
  <c r="L5331" i="18"/>
  <c r="L5332" i="18"/>
  <c r="L5333" i="18"/>
  <c r="L5334" i="18"/>
  <c r="L5335" i="18"/>
  <c r="L5336" i="18"/>
  <c r="L5337" i="18"/>
  <c r="L5338" i="18"/>
  <c r="L5339" i="18"/>
  <c r="L5340" i="18"/>
  <c r="L5341" i="18"/>
  <c r="L5342" i="18"/>
  <c r="L5343" i="18"/>
  <c r="L5344" i="18"/>
  <c r="L5345" i="18"/>
  <c r="L5346" i="18"/>
  <c r="L5347" i="18"/>
  <c r="L5348" i="18"/>
  <c r="L5349" i="18"/>
  <c r="L5350" i="18"/>
  <c r="L5351" i="18"/>
  <c r="L5352" i="18"/>
  <c r="L5353" i="18"/>
  <c r="L5354" i="18"/>
  <c r="L5355" i="18"/>
  <c r="L5356" i="18"/>
  <c r="L5357" i="18"/>
  <c r="L5358" i="18"/>
  <c r="L5359" i="18"/>
  <c r="L5360" i="18"/>
  <c r="L5361" i="18"/>
  <c r="L5362" i="18"/>
  <c r="L5363" i="18"/>
  <c r="L5364" i="18"/>
  <c r="L5365" i="18"/>
  <c r="L5366" i="18"/>
  <c r="L5367" i="18"/>
  <c r="L5368" i="18"/>
  <c r="L5369" i="18"/>
  <c r="L5370" i="18"/>
  <c r="L5371" i="18"/>
  <c r="L5372" i="18"/>
  <c r="L5373" i="18"/>
  <c r="L5374" i="18"/>
  <c r="L5375" i="18"/>
  <c r="L5376" i="18"/>
  <c r="L5377" i="18"/>
  <c r="L5378" i="18"/>
  <c r="L5379" i="18"/>
  <c r="L5380" i="18"/>
  <c r="L5381" i="18"/>
  <c r="L5382" i="18"/>
  <c r="L5383" i="18"/>
  <c r="L5384" i="18"/>
  <c r="L5385" i="18"/>
  <c r="L5386" i="18"/>
  <c r="L5387" i="18"/>
  <c r="L5388" i="18"/>
  <c r="L5389" i="18"/>
  <c r="L5390" i="18"/>
  <c r="L5391" i="18"/>
  <c r="L5392" i="18"/>
  <c r="L5393" i="18"/>
  <c r="L5394" i="18"/>
  <c r="L5395" i="18"/>
  <c r="L5396" i="18"/>
  <c r="L5397" i="18"/>
  <c r="L5398" i="18"/>
  <c r="L5399" i="18"/>
  <c r="L5400" i="18"/>
  <c r="L5401" i="18"/>
  <c r="L5402" i="18"/>
  <c r="L5403" i="18"/>
  <c r="L5404" i="18"/>
  <c r="L5405" i="18"/>
  <c r="L5406" i="18"/>
  <c r="L5407" i="18"/>
  <c r="L5408" i="18"/>
  <c r="L5409" i="18"/>
  <c r="L5410" i="18"/>
  <c r="L5411" i="18"/>
  <c r="L5412" i="18"/>
  <c r="L5413" i="18"/>
  <c r="L5414" i="18"/>
  <c r="L5415" i="18"/>
  <c r="L5416" i="18"/>
  <c r="L5417" i="18"/>
  <c r="L5418" i="18"/>
  <c r="L5419" i="18"/>
  <c r="L5420" i="18"/>
  <c r="L5421" i="18"/>
  <c r="L5422" i="18"/>
  <c r="L5423" i="18"/>
  <c r="L5424" i="18"/>
  <c r="L5425" i="18"/>
  <c r="L5426" i="18"/>
  <c r="L5427" i="18"/>
  <c r="L5428" i="18"/>
  <c r="L5429" i="18"/>
  <c r="L5430" i="18"/>
  <c r="L5431" i="18"/>
  <c r="L5432" i="18"/>
  <c r="L5433" i="18"/>
  <c r="L5434" i="18"/>
  <c r="L5435" i="18"/>
  <c r="L5436" i="18"/>
  <c r="L5437" i="18"/>
  <c r="L5438" i="18"/>
  <c r="L5439" i="18"/>
  <c r="L5440" i="18"/>
  <c r="L5441" i="18"/>
  <c r="L5442" i="18"/>
  <c r="L5443" i="18"/>
  <c r="L5444" i="18"/>
  <c r="L5445" i="18"/>
  <c r="L5446" i="18"/>
  <c r="L5447" i="18"/>
  <c r="L5448" i="18"/>
  <c r="L5449" i="18"/>
  <c r="L5450" i="18"/>
  <c r="L5451" i="18"/>
  <c r="L5452" i="18"/>
  <c r="L5453" i="18"/>
  <c r="L5454" i="18"/>
  <c r="L5455" i="18"/>
  <c r="L5456" i="18"/>
  <c r="L5457" i="18"/>
  <c r="L5458" i="18"/>
  <c r="L5459" i="18"/>
  <c r="L5460" i="18"/>
  <c r="L5461" i="18"/>
  <c r="L5462" i="18"/>
  <c r="L5463" i="18"/>
  <c r="L5464" i="18"/>
  <c r="L5465" i="18"/>
  <c r="L5466" i="18"/>
  <c r="L5467" i="18"/>
  <c r="L5468" i="18"/>
  <c r="L5469" i="18"/>
  <c r="L5470" i="18"/>
  <c r="L5471" i="18"/>
  <c r="L5472" i="18"/>
  <c r="L5473" i="18"/>
  <c r="L5474" i="18"/>
  <c r="L5475" i="18"/>
  <c r="L5476" i="18"/>
  <c r="L5477" i="18"/>
  <c r="L5478" i="18"/>
  <c r="L5479" i="18"/>
  <c r="L5480" i="18"/>
  <c r="L5481" i="18"/>
  <c r="L5482" i="18"/>
  <c r="L5483" i="18"/>
  <c r="L5484" i="18"/>
  <c r="L5485" i="18"/>
  <c r="L5486" i="18"/>
  <c r="L5487" i="18"/>
  <c r="L5488" i="18"/>
  <c r="L5489" i="18"/>
  <c r="L5490" i="18"/>
  <c r="L5491" i="18"/>
  <c r="L5492" i="18"/>
  <c r="L5493" i="18"/>
  <c r="L5494" i="18"/>
  <c r="L5495" i="18"/>
  <c r="L5496" i="18"/>
  <c r="L5497" i="18"/>
  <c r="L5498" i="18"/>
  <c r="L5499" i="18"/>
  <c r="L5500" i="18"/>
  <c r="L5501" i="18"/>
  <c r="L5502" i="18"/>
  <c r="L5503" i="18"/>
  <c r="L5504" i="18"/>
  <c r="L5505" i="18"/>
  <c r="L5506" i="18"/>
  <c r="L5507" i="18"/>
  <c r="L5508" i="18"/>
  <c r="L5509" i="18"/>
  <c r="L5510" i="18"/>
  <c r="L5511" i="18"/>
  <c r="L5512" i="18"/>
  <c r="L5513" i="18"/>
  <c r="L5514" i="18"/>
  <c r="L5515" i="18"/>
  <c r="L5516" i="18"/>
  <c r="L5517" i="18"/>
  <c r="L5518" i="18"/>
  <c r="L5519" i="18"/>
  <c r="L5520" i="18"/>
  <c r="L5521" i="18"/>
  <c r="L5522" i="18"/>
  <c r="L5523" i="18"/>
  <c r="L5524" i="18"/>
  <c r="L5525" i="18"/>
  <c r="L5526" i="18"/>
  <c r="L5527" i="18"/>
  <c r="L5528" i="18"/>
  <c r="L5529" i="18"/>
  <c r="L5530" i="18"/>
  <c r="L5531" i="18"/>
  <c r="L5532" i="18"/>
  <c r="L5533" i="18"/>
  <c r="L5534" i="18"/>
  <c r="L5535" i="18"/>
  <c r="L5536" i="18"/>
  <c r="L5537" i="18"/>
  <c r="L5538" i="18"/>
  <c r="L5539" i="18"/>
  <c r="L5540" i="18"/>
  <c r="L5541" i="18"/>
  <c r="L5542" i="18"/>
  <c r="L5543" i="18"/>
  <c r="L5544" i="18"/>
  <c r="L5545" i="18"/>
  <c r="L5546" i="18"/>
  <c r="L5547" i="18"/>
  <c r="L5548" i="18"/>
  <c r="L5549" i="18"/>
  <c r="L5550" i="18"/>
  <c r="L5551" i="18"/>
  <c r="L5552" i="18"/>
  <c r="L5553" i="18"/>
  <c r="L5554" i="18"/>
  <c r="L5555" i="18"/>
  <c r="L5556" i="18"/>
  <c r="L5557" i="18"/>
  <c r="L5558" i="18"/>
  <c r="L5559" i="18"/>
  <c r="L5560" i="18"/>
  <c r="L5561" i="18"/>
  <c r="L5562" i="18"/>
  <c r="L5563" i="18"/>
  <c r="L5564" i="18"/>
  <c r="L5565" i="18"/>
  <c r="L5566" i="18"/>
  <c r="L5567" i="18"/>
  <c r="L5568" i="18"/>
  <c r="L5569" i="18"/>
  <c r="L5570" i="18"/>
  <c r="L5571" i="18"/>
  <c r="L5572" i="18"/>
  <c r="L5573" i="18"/>
  <c r="L5574" i="18"/>
  <c r="L5575" i="18"/>
  <c r="L5576" i="18"/>
  <c r="L5577" i="18"/>
  <c r="L5578" i="18"/>
  <c r="L5579" i="18"/>
  <c r="L5580" i="18"/>
  <c r="L5581" i="18"/>
  <c r="L5582" i="18"/>
  <c r="L5583" i="18"/>
  <c r="L5584" i="18"/>
  <c r="L5585" i="18"/>
  <c r="L5586" i="18"/>
  <c r="L5587" i="18"/>
  <c r="L5588" i="18"/>
  <c r="L5589" i="18"/>
  <c r="L5590" i="18"/>
  <c r="L5591" i="18"/>
  <c r="L5592" i="18"/>
  <c r="L5593" i="18"/>
  <c r="L5594" i="18"/>
  <c r="L5595" i="18"/>
  <c r="L5596" i="18"/>
  <c r="L5597" i="18"/>
  <c r="L5598" i="18"/>
  <c r="L5599" i="18"/>
  <c r="L5600" i="18"/>
  <c r="L5601" i="18"/>
  <c r="L5602" i="18"/>
  <c r="L5603" i="18"/>
  <c r="L5604" i="18"/>
  <c r="L5605" i="18"/>
  <c r="L5606" i="18"/>
  <c r="L5607" i="18"/>
  <c r="L5608" i="18"/>
  <c r="L5609" i="18"/>
  <c r="L5610" i="18"/>
  <c r="L5611" i="18"/>
  <c r="L5612" i="18"/>
  <c r="L5613" i="18"/>
  <c r="L5614" i="18"/>
  <c r="L5615" i="18"/>
  <c r="L5616" i="18"/>
  <c r="L5617" i="18"/>
  <c r="L5618" i="18"/>
  <c r="L5619" i="18"/>
  <c r="L5620" i="18"/>
  <c r="L5621" i="18"/>
  <c r="L5622" i="18"/>
  <c r="L5623" i="18"/>
  <c r="L5624" i="18"/>
  <c r="L5625" i="18"/>
  <c r="L5626" i="18"/>
  <c r="L5627" i="18"/>
  <c r="L5628" i="18"/>
  <c r="L5629" i="18"/>
  <c r="L5630" i="18"/>
  <c r="L5631" i="18"/>
  <c r="L5632" i="18"/>
  <c r="L5633" i="18"/>
  <c r="L5634" i="18"/>
  <c r="L5635" i="18"/>
  <c r="L5636" i="18"/>
  <c r="L5637" i="18"/>
  <c r="L5638" i="18"/>
  <c r="L5639" i="18"/>
  <c r="L5640" i="18"/>
  <c r="L5641" i="18"/>
  <c r="L5642" i="18"/>
  <c r="L5643" i="18"/>
  <c r="L5644" i="18"/>
  <c r="L5645" i="18"/>
  <c r="L5646" i="18"/>
  <c r="L5647" i="18"/>
  <c r="L5648" i="18"/>
  <c r="L5649" i="18"/>
  <c r="L5650" i="18"/>
  <c r="L5651" i="18"/>
  <c r="L5652" i="18"/>
  <c r="L5653" i="18"/>
  <c r="L5654" i="18"/>
  <c r="L5655" i="18"/>
  <c r="L5656" i="18"/>
  <c r="L5657" i="18"/>
  <c r="L5658" i="18"/>
  <c r="L5659" i="18"/>
  <c r="L5660" i="18"/>
  <c r="L5661" i="18"/>
  <c r="L5662" i="18"/>
  <c r="L5663" i="18"/>
  <c r="L5664" i="18"/>
  <c r="L5665" i="18"/>
  <c r="L5666" i="18"/>
  <c r="L5667" i="18"/>
  <c r="L5668" i="18"/>
  <c r="L5669" i="18"/>
  <c r="L5670" i="18"/>
  <c r="L5671" i="18"/>
  <c r="L5672" i="18"/>
  <c r="L5673" i="18"/>
  <c r="L5674" i="18"/>
  <c r="L5675" i="18"/>
  <c r="L5676" i="18"/>
  <c r="L5677" i="18"/>
  <c r="L5678" i="18"/>
  <c r="L5679" i="18"/>
  <c r="L5680" i="18"/>
  <c r="L5681" i="18"/>
  <c r="L5682" i="18"/>
  <c r="L5683" i="18"/>
  <c r="L5684" i="18"/>
  <c r="L5685" i="18"/>
  <c r="L5686" i="18"/>
  <c r="L5687" i="18"/>
  <c r="L5688" i="18"/>
  <c r="L5689" i="18"/>
  <c r="L5690" i="18"/>
  <c r="L5691" i="18"/>
  <c r="L5692" i="18"/>
  <c r="L5693" i="18"/>
  <c r="L5694" i="18"/>
  <c r="L5695" i="18"/>
  <c r="L5696" i="18"/>
  <c r="L5697" i="18"/>
  <c r="L5698" i="18"/>
  <c r="L5699" i="18"/>
  <c r="L5700" i="18"/>
  <c r="L5701" i="18"/>
  <c r="L5702" i="18"/>
  <c r="L5703" i="18"/>
  <c r="L5704" i="18"/>
  <c r="L5705" i="18"/>
  <c r="L5706" i="18"/>
  <c r="L5707" i="18"/>
  <c r="L5708" i="18"/>
  <c r="L5709" i="18"/>
  <c r="L5710" i="18"/>
  <c r="L5711" i="18"/>
  <c r="L5712" i="18"/>
  <c r="L5713" i="18"/>
  <c r="L5714" i="18"/>
  <c r="L5715" i="18"/>
  <c r="L5716" i="18"/>
  <c r="L5717" i="18"/>
  <c r="L5718" i="18"/>
  <c r="L5719" i="18"/>
  <c r="L5720" i="18"/>
  <c r="L5721" i="18"/>
  <c r="L5722" i="18"/>
  <c r="L5723" i="18"/>
  <c r="L5724" i="18"/>
  <c r="L5725" i="18"/>
  <c r="L5726" i="18"/>
  <c r="L5727" i="18"/>
  <c r="L5728" i="18"/>
  <c r="L5729" i="18"/>
  <c r="L5730" i="18"/>
  <c r="L5731" i="18"/>
  <c r="L5732" i="18"/>
  <c r="L5733" i="18"/>
  <c r="L5734" i="18"/>
  <c r="L5735" i="18"/>
  <c r="L5736" i="18"/>
  <c r="L5737" i="18"/>
  <c r="L5738" i="18"/>
  <c r="L5739" i="18"/>
  <c r="L5740" i="18"/>
  <c r="L5741" i="18"/>
  <c r="L5742" i="18"/>
  <c r="L5743" i="18"/>
  <c r="L5744" i="18"/>
  <c r="L5745" i="18"/>
  <c r="L5746" i="18"/>
  <c r="L5747" i="18"/>
  <c r="L5748" i="18"/>
  <c r="L5749" i="18"/>
  <c r="L5750" i="18"/>
  <c r="L5751" i="18"/>
  <c r="L5752" i="18"/>
  <c r="L5753" i="18"/>
  <c r="L5754" i="18"/>
  <c r="L5755" i="18"/>
  <c r="L5756" i="18"/>
  <c r="L5757" i="18"/>
  <c r="L5758" i="18"/>
  <c r="L5759" i="18"/>
  <c r="L5760" i="18"/>
  <c r="L5761" i="18"/>
  <c r="L5762" i="18"/>
  <c r="L5763" i="18"/>
  <c r="L5764" i="18"/>
  <c r="L5765" i="18"/>
  <c r="L5766" i="18"/>
  <c r="L5767" i="18"/>
  <c r="L5768" i="18"/>
  <c r="L5769" i="18"/>
  <c r="L5770" i="18"/>
  <c r="L5771" i="18"/>
  <c r="L5772" i="18"/>
  <c r="L5773" i="18"/>
  <c r="L5774" i="18"/>
  <c r="L5775" i="18"/>
  <c r="L5776" i="18"/>
  <c r="L5777" i="18"/>
  <c r="L5778" i="18"/>
  <c r="L5779" i="18"/>
  <c r="L5780" i="18"/>
  <c r="L5781" i="18"/>
  <c r="L5782" i="18"/>
  <c r="L5783" i="18"/>
  <c r="L5784" i="18"/>
  <c r="L5785" i="18"/>
  <c r="L5786" i="18"/>
  <c r="L5787" i="18"/>
  <c r="L5788" i="18"/>
  <c r="L5789" i="18"/>
  <c r="L5790" i="18"/>
  <c r="L5791" i="18"/>
  <c r="L5792" i="18"/>
  <c r="L5793" i="18"/>
  <c r="L5794" i="18"/>
  <c r="L5795" i="18"/>
  <c r="L5796" i="18"/>
  <c r="L5797" i="18"/>
  <c r="L5798" i="18"/>
  <c r="L5799" i="18"/>
  <c r="L5800" i="18"/>
  <c r="L5801" i="18"/>
  <c r="L5802" i="18"/>
  <c r="L5803" i="18"/>
  <c r="L5804" i="18"/>
  <c r="L5805" i="18"/>
  <c r="L5806" i="18"/>
  <c r="L5807" i="18"/>
  <c r="L5808" i="18"/>
  <c r="L5809" i="18"/>
  <c r="L5810" i="18"/>
  <c r="L5811" i="18"/>
  <c r="L5812" i="18"/>
  <c r="L5813" i="18"/>
  <c r="L5814" i="18"/>
  <c r="L5815" i="18"/>
  <c r="L5816" i="18"/>
  <c r="L5817" i="18"/>
  <c r="L5818" i="18"/>
  <c r="L5819" i="18"/>
  <c r="L5820" i="18"/>
  <c r="L5821" i="18"/>
  <c r="L5822" i="18"/>
  <c r="L5823" i="18"/>
  <c r="L5824" i="18"/>
  <c r="L5825" i="18"/>
  <c r="L5826" i="18"/>
  <c r="L5827" i="18"/>
  <c r="L5828" i="18"/>
  <c r="L5829" i="18"/>
  <c r="L5830" i="18"/>
  <c r="L5831" i="18"/>
  <c r="L5832" i="18"/>
  <c r="L5833" i="18"/>
  <c r="L5834" i="18"/>
  <c r="L5835" i="18"/>
  <c r="L5836" i="18"/>
  <c r="L5837" i="18"/>
  <c r="L5838" i="18"/>
  <c r="L5839" i="18"/>
  <c r="L5840" i="18"/>
  <c r="L5841" i="18"/>
  <c r="L5842" i="18"/>
  <c r="L5843" i="18"/>
  <c r="L5844" i="18"/>
  <c r="L5845" i="18"/>
  <c r="L5846" i="18"/>
  <c r="L5847" i="18"/>
  <c r="L5848" i="18"/>
  <c r="L5849" i="18"/>
  <c r="L5850" i="18"/>
  <c r="L5851" i="18"/>
  <c r="L5852" i="18"/>
  <c r="L5853" i="18"/>
  <c r="L5854" i="18"/>
  <c r="L5855" i="18"/>
  <c r="L5856" i="18"/>
  <c r="L5857" i="18"/>
  <c r="L5858" i="18"/>
  <c r="L5859" i="18"/>
  <c r="L5860" i="18"/>
  <c r="L5861" i="18"/>
  <c r="L5862" i="18"/>
  <c r="L5863" i="18"/>
  <c r="L5864" i="18"/>
  <c r="L5865" i="18"/>
  <c r="L5866" i="18"/>
  <c r="L5867" i="18"/>
  <c r="L5868" i="18"/>
  <c r="L5869" i="18"/>
  <c r="L5870" i="18"/>
  <c r="L5871" i="18"/>
  <c r="L5872" i="18"/>
  <c r="L5873" i="18"/>
  <c r="L5874" i="18"/>
  <c r="L5875" i="18"/>
  <c r="L5876" i="18"/>
  <c r="L5877" i="18"/>
  <c r="L5878" i="18"/>
  <c r="L5879" i="18"/>
  <c r="L5880" i="18"/>
  <c r="L5881" i="18"/>
  <c r="L5882" i="18"/>
  <c r="L5883" i="18"/>
  <c r="L5884" i="18"/>
  <c r="L5885" i="18"/>
  <c r="L5886" i="18"/>
  <c r="L5887" i="18"/>
  <c r="L5888" i="18"/>
  <c r="L5889" i="18"/>
  <c r="L5890" i="18"/>
  <c r="L5891" i="18"/>
  <c r="L5892" i="18"/>
  <c r="L5893" i="18"/>
  <c r="L5894" i="18"/>
  <c r="L5895" i="18"/>
  <c r="L5896" i="18"/>
  <c r="L5897" i="18"/>
  <c r="L5898" i="18"/>
  <c r="L5899" i="18"/>
  <c r="L5900" i="18"/>
  <c r="L5901" i="18"/>
  <c r="L5902" i="18"/>
  <c r="L5903" i="18"/>
  <c r="L5904" i="18"/>
  <c r="L5905" i="18"/>
  <c r="L5906" i="18"/>
  <c r="L5907" i="18"/>
  <c r="L5908" i="18"/>
  <c r="L5909" i="18"/>
  <c r="L5910" i="18"/>
  <c r="L5911" i="18"/>
  <c r="L5912" i="18"/>
  <c r="L5913" i="18"/>
  <c r="L5914" i="18"/>
  <c r="L5915" i="18"/>
  <c r="L5916" i="18"/>
  <c r="L5917" i="18"/>
  <c r="L5918" i="18"/>
  <c r="L5919" i="18"/>
  <c r="L5920" i="18"/>
  <c r="L5921" i="18"/>
  <c r="L5922" i="18"/>
  <c r="L5923" i="18"/>
  <c r="L5924" i="18"/>
  <c r="L5925" i="18"/>
  <c r="L5926" i="18"/>
  <c r="L5927" i="18"/>
  <c r="L5928" i="18"/>
  <c r="L5929" i="18"/>
  <c r="L5930" i="18"/>
  <c r="L5931" i="18"/>
  <c r="L5932" i="18"/>
  <c r="L5933" i="18"/>
  <c r="L5934" i="18"/>
  <c r="L5935" i="18"/>
  <c r="L5936" i="18"/>
  <c r="L5937" i="18"/>
  <c r="L5938" i="18"/>
  <c r="L5939" i="18"/>
  <c r="L5940" i="18"/>
  <c r="L5941" i="18"/>
  <c r="L5942" i="18"/>
  <c r="L5943" i="18"/>
  <c r="L5944" i="18"/>
  <c r="L5945" i="18"/>
  <c r="L5946" i="18"/>
  <c r="L5947" i="18"/>
  <c r="L5948" i="18"/>
  <c r="L5949" i="18"/>
  <c r="L5950" i="18"/>
  <c r="L5951" i="18"/>
  <c r="L5952" i="18"/>
  <c r="L5953" i="18"/>
  <c r="L5954" i="18"/>
  <c r="L5955" i="18"/>
  <c r="L5956" i="18"/>
  <c r="L5957" i="18"/>
  <c r="L5958" i="18"/>
  <c r="L5959" i="18"/>
  <c r="L5960" i="18"/>
  <c r="L5961" i="18"/>
  <c r="L5962" i="18"/>
  <c r="L5963" i="18"/>
  <c r="L5964" i="18"/>
  <c r="L5965" i="18"/>
  <c r="L5966" i="18"/>
  <c r="L5967" i="18"/>
  <c r="L5968" i="18"/>
  <c r="L5969" i="18"/>
  <c r="L5970" i="18"/>
  <c r="L5971" i="18"/>
  <c r="L5972" i="18"/>
  <c r="L5973" i="18"/>
  <c r="L5974" i="18"/>
  <c r="L5975" i="18"/>
  <c r="L5976" i="18"/>
  <c r="L5977" i="18"/>
  <c r="L5978" i="18"/>
  <c r="L5979" i="18"/>
  <c r="L5980" i="18"/>
  <c r="L5981" i="18"/>
  <c r="L5982" i="18"/>
  <c r="L5983" i="18"/>
  <c r="L5984" i="18"/>
  <c r="L5985" i="18"/>
  <c r="L5986" i="18"/>
  <c r="L5987" i="18"/>
  <c r="L5988" i="18"/>
  <c r="L5989" i="18"/>
  <c r="L5990" i="18"/>
  <c r="L5991" i="18"/>
  <c r="L5992" i="18"/>
  <c r="L5993" i="18"/>
  <c r="L5994" i="18"/>
  <c r="L5995" i="18"/>
  <c r="L5996" i="18"/>
  <c r="L5997" i="18"/>
  <c r="L5998" i="18"/>
  <c r="L5999" i="18"/>
  <c r="L6000" i="18"/>
  <c r="L6001" i="18"/>
  <c r="L6002" i="18"/>
  <c r="L6003" i="18"/>
  <c r="L6004" i="18"/>
  <c r="L6005" i="18"/>
  <c r="L6006" i="18"/>
  <c r="L6007" i="18"/>
  <c r="L6008" i="18"/>
  <c r="L6009" i="18"/>
  <c r="L6010" i="18"/>
  <c r="L6011" i="18"/>
  <c r="L6012" i="18"/>
  <c r="L6013" i="18"/>
  <c r="L6014" i="18"/>
  <c r="L6015" i="18"/>
  <c r="L6016" i="18"/>
  <c r="L6017" i="18"/>
  <c r="L6018" i="18"/>
  <c r="L6019" i="18"/>
  <c r="L6020" i="18"/>
  <c r="L6021" i="18"/>
  <c r="L6022" i="18"/>
  <c r="L6023" i="18"/>
  <c r="L6024" i="18"/>
  <c r="L6025" i="18"/>
  <c r="L6026" i="18"/>
  <c r="L6027" i="18"/>
  <c r="L6028" i="18"/>
  <c r="L6029" i="18"/>
  <c r="L6030" i="18"/>
  <c r="L6031" i="18"/>
  <c r="L6032" i="18"/>
  <c r="L6033" i="18"/>
  <c r="L6034" i="18"/>
  <c r="L6035" i="18"/>
  <c r="L6036" i="18"/>
  <c r="L6037" i="18"/>
  <c r="L6038" i="18"/>
  <c r="L6039" i="18"/>
  <c r="L6040" i="18"/>
  <c r="L6041" i="18"/>
  <c r="L6042" i="18"/>
  <c r="L6043" i="18"/>
  <c r="L6044" i="18"/>
  <c r="L6045" i="18"/>
  <c r="L6046" i="18"/>
  <c r="L6047" i="18"/>
  <c r="L6048" i="18"/>
  <c r="L6049" i="18"/>
  <c r="L6050" i="18"/>
  <c r="L6051" i="18"/>
  <c r="L6052" i="18"/>
  <c r="L6053" i="18"/>
  <c r="L6054" i="18"/>
  <c r="L6055" i="18"/>
  <c r="L6056" i="18"/>
  <c r="L6057" i="18"/>
  <c r="L6058" i="18"/>
  <c r="L6059" i="18"/>
  <c r="L6060" i="18"/>
  <c r="L6061" i="18"/>
  <c r="L6062" i="18"/>
  <c r="L6063" i="18"/>
  <c r="L6064" i="18"/>
  <c r="L6065" i="18"/>
  <c r="L6066" i="18"/>
  <c r="L6067" i="18"/>
  <c r="L6068" i="18"/>
  <c r="L6069" i="18"/>
  <c r="L6070" i="18"/>
  <c r="L6071" i="18"/>
  <c r="L6072" i="18"/>
  <c r="L6073" i="18"/>
  <c r="L6074" i="18"/>
  <c r="L6075" i="18"/>
  <c r="L6076" i="18"/>
  <c r="L6077" i="18"/>
  <c r="L6078" i="18"/>
  <c r="L6079" i="18"/>
  <c r="L6080" i="18"/>
  <c r="L6081" i="18"/>
  <c r="L6082" i="18"/>
  <c r="L6083" i="18"/>
  <c r="L6084" i="18"/>
  <c r="L6085" i="18"/>
  <c r="L6086" i="18"/>
  <c r="L6087" i="18"/>
  <c r="L6088" i="18"/>
  <c r="L6089" i="18"/>
  <c r="L6090" i="18"/>
  <c r="L6091" i="18"/>
  <c r="L6092" i="18"/>
  <c r="L6093" i="18"/>
  <c r="L6094" i="18"/>
  <c r="L6095" i="18"/>
  <c r="L6096" i="18"/>
  <c r="L6097" i="18"/>
  <c r="L6098" i="18"/>
  <c r="L6099" i="18"/>
  <c r="L6100" i="18"/>
  <c r="L6101" i="18"/>
  <c r="L6102" i="18"/>
  <c r="L6103" i="18"/>
  <c r="L6104" i="18"/>
  <c r="L6105" i="18"/>
  <c r="L6106" i="18"/>
  <c r="L6107" i="18"/>
  <c r="L6108" i="18"/>
  <c r="L6109" i="18"/>
  <c r="L6110" i="18"/>
  <c r="L6111" i="18"/>
  <c r="L6112" i="18"/>
  <c r="L6113" i="18"/>
  <c r="L6114" i="18"/>
  <c r="L6115" i="18"/>
  <c r="L6116" i="18"/>
  <c r="L6117" i="18"/>
  <c r="L6118" i="18"/>
  <c r="L6119" i="18"/>
  <c r="L6120" i="18"/>
  <c r="L6121" i="18"/>
  <c r="L6122" i="18"/>
  <c r="L6123" i="18"/>
  <c r="L6124" i="18"/>
  <c r="L6125" i="18"/>
  <c r="L6126" i="18"/>
  <c r="L6127" i="18"/>
  <c r="L6128" i="18"/>
  <c r="L6129" i="18"/>
  <c r="L6130" i="18"/>
  <c r="L6131" i="18"/>
  <c r="L6132" i="18"/>
  <c r="L6133" i="18"/>
  <c r="L6134" i="18"/>
  <c r="L6135" i="18"/>
  <c r="L6136" i="18"/>
  <c r="L6137" i="18"/>
  <c r="L6138" i="18"/>
  <c r="L6139" i="18"/>
  <c r="L6140" i="18"/>
  <c r="L6141" i="18"/>
  <c r="L6142" i="18"/>
  <c r="L6143" i="18"/>
  <c r="L6144" i="18"/>
  <c r="L6145" i="18"/>
  <c r="L6146" i="18"/>
  <c r="L6147" i="18"/>
  <c r="L6148" i="18"/>
  <c r="L6149" i="18"/>
  <c r="L6150" i="18"/>
  <c r="L6151" i="18"/>
  <c r="L6152" i="18"/>
  <c r="L6153" i="18"/>
  <c r="L6154" i="18"/>
  <c r="L6155" i="18"/>
  <c r="L6156" i="18"/>
  <c r="L6157" i="18"/>
  <c r="L6158" i="18"/>
  <c r="L6159" i="18"/>
  <c r="L6160" i="18"/>
  <c r="L6161" i="18"/>
  <c r="L6162" i="18"/>
  <c r="L6163" i="18"/>
  <c r="L6164" i="18"/>
  <c r="L6165" i="18"/>
  <c r="L6166" i="18"/>
  <c r="L6167" i="18"/>
  <c r="L6168" i="18"/>
  <c r="L6169" i="18"/>
  <c r="L6170" i="18"/>
  <c r="L6171" i="18"/>
  <c r="L6172" i="18"/>
  <c r="L6173" i="18"/>
  <c r="L6174" i="18"/>
  <c r="L6175" i="18"/>
  <c r="L6176" i="18"/>
  <c r="L6177" i="18"/>
  <c r="L6178" i="18"/>
  <c r="L6179" i="18"/>
  <c r="L6180" i="18"/>
  <c r="L6181" i="18"/>
  <c r="L6182" i="18"/>
  <c r="L6183" i="18"/>
  <c r="L6184" i="18"/>
  <c r="L6185" i="18"/>
  <c r="L6186" i="18"/>
  <c r="L6187" i="18"/>
  <c r="L6188" i="18"/>
  <c r="L6189" i="18"/>
  <c r="L6190" i="18"/>
  <c r="L6191" i="18"/>
  <c r="L6192" i="18"/>
  <c r="L6193" i="18"/>
  <c r="L6194" i="18"/>
  <c r="L6195" i="18"/>
  <c r="L6196" i="18"/>
  <c r="L6197" i="18"/>
  <c r="L6198" i="18"/>
  <c r="L6199" i="18"/>
  <c r="L6200" i="18"/>
  <c r="L6201" i="18"/>
  <c r="L6202" i="18"/>
  <c r="L6203" i="18"/>
  <c r="L6204" i="18"/>
  <c r="L6205" i="18"/>
  <c r="L6206" i="18"/>
  <c r="L6207" i="18"/>
  <c r="L6208" i="18"/>
  <c r="L6209" i="18"/>
  <c r="L6210" i="18"/>
  <c r="L6211" i="18"/>
  <c r="L6212" i="18"/>
  <c r="L6213" i="18"/>
  <c r="L6214" i="18"/>
  <c r="L6215" i="18"/>
  <c r="L6216" i="18"/>
  <c r="L6217" i="18"/>
  <c r="L6218" i="18"/>
  <c r="L6219" i="18"/>
  <c r="L6220" i="18"/>
  <c r="L6221" i="18"/>
  <c r="L6222" i="18"/>
  <c r="L6223" i="18"/>
  <c r="L6224" i="18"/>
  <c r="L6225" i="18"/>
  <c r="L6226" i="18"/>
  <c r="L6227" i="18"/>
  <c r="L6228" i="18"/>
  <c r="L6229" i="18"/>
  <c r="L6230" i="18"/>
  <c r="L6231" i="18"/>
  <c r="L6232" i="18"/>
  <c r="L6233" i="18"/>
  <c r="L6234" i="18"/>
  <c r="L6235" i="18"/>
  <c r="L6236" i="18"/>
  <c r="L6237" i="18"/>
  <c r="L6238" i="18"/>
  <c r="L6239" i="18"/>
  <c r="L6240" i="18"/>
  <c r="L6241" i="18"/>
  <c r="L6242" i="18"/>
  <c r="L6243" i="18"/>
  <c r="L6244" i="18"/>
  <c r="L6245" i="18"/>
  <c r="L6246" i="18"/>
  <c r="L6247" i="18"/>
  <c r="L6248" i="18"/>
  <c r="L6249" i="18"/>
  <c r="L6250" i="18"/>
  <c r="L6251" i="18"/>
  <c r="L6252" i="18"/>
  <c r="L6253" i="18"/>
  <c r="L6254" i="18"/>
  <c r="L6255" i="18"/>
  <c r="L6256" i="18"/>
  <c r="L6257" i="18"/>
  <c r="L6258" i="18"/>
  <c r="L6259" i="18"/>
  <c r="L6260" i="18"/>
  <c r="L6261" i="18"/>
  <c r="L6262" i="18"/>
  <c r="L6263" i="18"/>
  <c r="L6264" i="18"/>
  <c r="L6265" i="18"/>
  <c r="L6266" i="18"/>
  <c r="L6267" i="18"/>
  <c r="L6268" i="18"/>
  <c r="L6269" i="18"/>
  <c r="L6270" i="18"/>
  <c r="L6271" i="18"/>
  <c r="L6272" i="18"/>
  <c r="L6273" i="18"/>
  <c r="L6274" i="18"/>
  <c r="L6275" i="18"/>
  <c r="L6276" i="18"/>
  <c r="L6277" i="18"/>
  <c r="L6278" i="18"/>
  <c r="L6279" i="18"/>
  <c r="L6280" i="18"/>
  <c r="L6281" i="18"/>
  <c r="L6282" i="18"/>
  <c r="L6283" i="18"/>
  <c r="L6284" i="18"/>
  <c r="L6285" i="18"/>
  <c r="L6286" i="18"/>
  <c r="L6287" i="18"/>
  <c r="L6288" i="18"/>
  <c r="L6289" i="18"/>
  <c r="L6290" i="18"/>
  <c r="L6291" i="18"/>
  <c r="L6292" i="18"/>
  <c r="L6293" i="18"/>
  <c r="L6294" i="18"/>
  <c r="L6295" i="18"/>
  <c r="L6296" i="18"/>
  <c r="L6297" i="18"/>
  <c r="L6298" i="18"/>
  <c r="L6299" i="18"/>
  <c r="L6300" i="18"/>
  <c r="L6301" i="18"/>
  <c r="L6302" i="18"/>
  <c r="L6303" i="18"/>
  <c r="L6304" i="18"/>
  <c r="L6305" i="18"/>
  <c r="L6306" i="18"/>
  <c r="L6307" i="18"/>
  <c r="L6308" i="18"/>
  <c r="L6309" i="18"/>
  <c r="L6310" i="18"/>
  <c r="L6311" i="18"/>
  <c r="L6312" i="18"/>
  <c r="L6313" i="18"/>
  <c r="L6314" i="18"/>
  <c r="L6315" i="18"/>
  <c r="L6316" i="18"/>
  <c r="L6317" i="18"/>
  <c r="L6318" i="18"/>
  <c r="L6319" i="18"/>
  <c r="L6320" i="18"/>
  <c r="L6321" i="18"/>
  <c r="L6322" i="18"/>
  <c r="L6323" i="18"/>
  <c r="L6324" i="18"/>
  <c r="L6325" i="18"/>
  <c r="L6326" i="18"/>
  <c r="L6327" i="18"/>
  <c r="L6328" i="18"/>
  <c r="L6329" i="18"/>
  <c r="L6330" i="18"/>
  <c r="L6331" i="18"/>
  <c r="L6332" i="18"/>
  <c r="L6333" i="18"/>
  <c r="L6334" i="18"/>
  <c r="L6335" i="18"/>
  <c r="L6336" i="18"/>
  <c r="L6337" i="18"/>
  <c r="L6338" i="18"/>
  <c r="L6339" i="18"/>
  <c r="L6340" i="18"/>
  <c r="L6341" i="18"/>
  <c r="L6342" i="18"/>
  <c r="L6343" i="18"/>
  <c r="L6344" i="18"/>
  <c r="L6345" i="18"/>
  <c r="L6346" i="18"/>
  <c r="L6347" i="18"/>
  <c r="L6348" i="18"/>
  <c r="L6349" i="18"/>
  <c r="L6350" i="18"/>
  <c r="L6351" i="18"/>
  <c r="L6352" i="18"/>
  <c r="L6353" i="18"/>
  <c r="L6354" i="18"/>
  <c r="L6355" i="18"/>
  <c r="L6356" i="18"/>
  <c r="L6357" i="18"/>
  <c r="L6358" i="18"/>
  <c r="L6359" i="18"/>
  <c r="L6360" i="18"/>
  <c r="L6361" i="18"/>
  <c r="L6362" i="18"/>
  <c r="L6363" i="18"/>
  <c r="L6364" i="18"/>
  <c r="L6365" i="18"/>
  <c r="L6366" i="18"/>
  <c r="L6367" i="18"/>
  <c r="L6368" i="18"/>
  <c r="L6369" i="18"/>
  <c r="L6370" i="18"/>
  <c r="L6371" i="18"/>
  <c r="L6372" i="18"/>
  <c r="L6373" i="18"/>
  <c r="L6374" i="18"/>
  <c r="L6375" i="18"/>
  <c r="L6376" i="18"/>
  <c r="L6377" i="18"/>
  <c r="L6378" i="18"/>
  <c r="L6379" i="18"/>
  <c r="L6380" i="18"/>
  <c r="L6381" i="18"/>
  <c r="L6382" i="18"/>
  <c r="L6383" i="18"/>
  <c r="L6384" i="18"/>
  <c r="L6385" i="18"/>
  <c r="L6386" i="18"/>
  <c r="L6387" i="18"/>
  <c r="L6388" i="18"/>
  <c r="L6389" i="18"/>
  <c r="L6390" i="18"/>
  <c r="L6391" i="18"/>
  <c r="L6392" i="18"/>
  <c r="L6393" i="18"/>
  <c r="L6394" i="18"/>
  <c r="L6395" i="18"/>
  <c r="L6396" i="18"/>
  <c r="L6397" i="18"/>
  <c r="L6398" i="18"/>
  <c r="L6399" i="18"/>
  <c r="L6400" i="18"/>
  <c r="L6401" i="18"/>
  <c r="L6402" i="18"/>
  <c r="L6403" i="18"/>
  <c r="L6404" i="18"/>
  <c r="L6405" i="18"/>
  <c r="L6406" i="18"/>
  <c r="L6407" i="18"/>
  <c r="L6408" i="18"/>
  <c r="L6409" i="18"/>
  <c r="L6410" i="18"/>
  <c r="L6411" i="18"/>
  <c r="L6412" i="18"/>
  <c r="L6413" i="18"/>
  <c r="L6414" i="18"/>
  <c r="L6415" i="18"/>
  <c r="L6416" i="18"/>
  <c r="L6417" i="18"/>
  <c r="L6418" i="18"/>
  <c r="L6419" i="18"/>
  <c r="L6420" i="18"/>
  <c r="L6421" i="18"/>
  <c r="L6422" i="18"/>
  <c r="L6423" i="18"/>
  <c r="L6424" i="18"/>
  <c r="L6425" i="18"/>
  <c r="L6426" i="18"/>
  <c r="L6427" i="18"/>
  <c r="L6428" i="18"/>
  <c r="L6429" i="18"/>
  <c r="L6430" i="18"/>
  <c r="L6431" i="18"/>
  <c r="L6432" i="18"/>
  <c r="L6433" i="18"/>
  <c r="L6434" i="18"/>
  <c r="L6435" i="18"/>
  <c r="L6436" i="18"/>
  <c r="L6437" i="18"/>
  <c r="L6438" i="18"/>
  <c r="L6439" i="18"/>
  <c r="L6440" i="18"/>
  <c r="L6441" i="18"/>
  <c r="L6442" i="18"/>
  <c r="L6443" i="18"/>
  <c r="L6444" i="18"/>
  <c r="L6445" i="18"/>
  <c r="L6446" i="18"/>
  <c r="L6447" i="18"/>
  <c r="L6448" i="18"/>
  <c r="L6449" i="18"/>
  <c r="L6450" i="18"/>
  <c r="L6451" i="18"/>
  <c r="L6452" i="18"/>
  <c r="L6453" i="18"/>
  <c r="L6454" i="18"/>
  <c r="L6455" i="18"/>
  <c r="L6456" i="18"/>
  <c r="L6457" i="18"/>
  <c r="L6458" i="18"/>
  <c r="L6459" i="18"/>
  <c r="L6460" i="18"/>
  <c r="L6461" i="18"/>
  <c r="L6462" i="18"/>
  <c r="L6463" i="18"/>
  <c r="L6464" i="18"/>
  <c r="L6465" i="18"/>
  <c r="L6466" i="18"/>
  <c r="L6467" i="18"/>
  <c r="L6468" i="18"/>
  <c r="L6469" i="18"/>
  <c r="L6470" i="18"/>
  <c r="L6471" i="18"/>
  <c r="L6472" i="18"/>
  <c r="L6473" i="18"/>
  <c r="L6474" i="18"/>
  <c r="L6475" i="18"/>
  <c r="L6476" i="18"/>
  <c r="L6477" i="18"/>
  <c r="L6478" i="18"/>
  <c r="L6479" i="18"/>
  <c r="L6480" i="18"/>
  <c r="L6481" i="18"/>
  <c r="L6482" i="18"/>
  <c r="L6483" i="18"/>
  <c r="L6484" i="18"/>
  <c r="L6485" i="18"/>
  <c r="L6486" i="18"/>
  <c r="L6487" i="18"/>
  <c r="L6488" i="18"/>
  <c r="L6489" i="18"/>
  <c r="L6490" i="18"/>
  <c r="L6491" i="18"/>
  <c r="L6492" i="18"/>
  <c r="L6493" i="18"/>
  <c r="L6494" i="18"/>
  <c r="L6495" i="18"/>
  <c r="L6496" i="18"/>
  <c r="L6497" i="18"/>
  <c r="L6498" i="18"/>
  <c r="L6499" i="18"/>
  <c r="L6500" i="18"/>
  <c r="L6501" i="18"/>
  <c r="L6502" i="18"/>
  <c r="L6503" i="18"/>
  <c r="L6504" i="18"/>
  <c r="L6505" i="18"/>
  <c r="L6506" i="18"/>
  <c r="L6507" i="18"/>
  <c r="L6508" i="18"/>
  <c r="L6509" i="18"/>
  <c r="L6510" i="18"/>
  <c r="L6511" i="18"/>
  <c r="L6512" i="18"/>
  <c r="L6513" i="18"/>
  <c r="L6514" i="18"/>
  <c r="L6515" i="18"/>
  <c r="L6516" i="18"/>
  <c r="L6517" i="18"/>
  <c r="L6518" i="18"/>
  <c r="L6519" i="18"/>
  <c r="L6520" i="18"/>
  <c r="L6521" i="18"/>
  <c r="L6522" i="18"/>
  <c r="L6523" i="18"/>
  <c r="L6524" i="18"/>
  <c r="L6525" i="18"/>
  <c r="L6526" i="18"/>
  <c r="L6527" i="18"/>
  <c r="L6528" i="18"/>
  <c r="L6529" i="18"/>
  <c r="L6530" i="18"/>
  <c r="L6531" i="18"/>
  <c r="L6532" i="18"/>
  <c r="L6533" i="18"/>
  <c r="L6534" i="18"/>
  <c r="L6535" i="18"/>
  <c r="L6536" i="18"/>
  <c r="L6537" i="18"/>
  <c r="L6538" i="18"/>
  <c r="L6539" i="18"/>
  <c r="L6540" i="18"/>
  <c r="L6541" i="18"/>
  <c r="L6542" i="18"/>
  <c r="L6543" i="18"/>
  <c r="L6544" i="18"/>
  <c r="L6545" i="18"/>
  <c r="L6546" i="18"/>
  <c r="L6547" i="18"/>
  <c r="L6548" i="18"/>
  <c r="L6549" i="18"/>
  <c r="L6550" i="18"/>
  <c r="L6551" i="18"/>
  <c r="L6552" i="18"/>
  <c r="L6553" i="18"/>
  <c r="L6554" i="18"/>
  <c r="L6555" i="18"/>
  <c r="L6556" i="18"/>
  <c r="L6557" i="18"/>
  <c r="L6558" i="18"/>
  <c r="L6559" i="18"/>
  <c r="L6560" i="18"/>
  <c r="L6561" i="18"/>
  <c r="L6562" i="18"/>
  <c r="L6563" i="18"/>
  <c r="L6564" i="18"/>
  <c r="L6565" i="18"/>
  <c r="L6566" i="18"/>
  <c r="L6567" i="18"/>
  <c r="L6568" i="18"/>
  <c r="L6569" i="18"/>
  <c r="L6570" i="18"/>
  <c r="L6571" i="18"/>
  <c r="L6572" i="18"/>
  <c r="L6573" i="18"/>
  <c r="L6574" i="18"/>
  <c r="L6575" i="18"/>
  <c r="L6576" i="18"/>
  <c r="L6577" i="18"/>
  <c r="L6578" i="18"/>
  <c r="L6579" i="18"/>
  <c r="L6580" i="18"/>
  <c r="L6581" i="18"/>
  <c r="L6582" i="18"/>
  <c r="L6583" i="18"/>
  <c r="L6584" i="18"/>
  <c r="L6585" i="18"/>
  <c r="L6586" i="18"/>
  <c r="L6587" i="18"/>
  <c r="L6588" i="18"/>
  <c r="L6589" i="18"/>
  <c r="L6590" i="18"/>
  <c r="L6591" i="18"/>
  <c r="L6592" i="18"/>
  <c r="L6593" i="18"/>
  <c r="L6594" i="18"/>
  <c r="L6595" i="18"/>
  <c r="L6596" i="18"/>
  <c r="L6597" i="18"/>
  <c r="L6598" i="18"/>
  <c r="L6599" i="18"/>
  <c r="L6600" i="18"/>
  <c r="L6601" i="18"/>
  <c r="L6602" i="18"/>
  <c r="L6603" i="18"/>
  <c r="L6604" i="18"/>
  <c r="L6605" i="18"/>
  <c r="L6606" i="18"/>
  <c r="L6607" i="18"/>
  <c r="L6608" i="18"/>
  <c r="L6609" i="18"/>
  <c r="L6610" i="18"/>
  <c r="L6611" i="18"/>
  <c r="L6612" i="18"/>
  <c r="L6613" i="18"/>
  <c r="L6614" i="18"/>
  <c r="L6615" i="18"/>
  <c r="L6616" i="18"/>
  <c r="L6617" i="18"/>
  <c r="L6618" i="18"/>
  <c r="L6619" i="18"/>
  <c r="L6620" i="18"/>
  <c r="L6621" i="18"/>
  <c r="L6622" i="18"/>
  <c r="L6623" i="18"/>
  <c r="L6624" i="18"/>
  <c r="L6625" i="18"/>
  <c r="L6626" i="18"/>
  <c r="L6627" i="18"/>
  <c r="L6628" i="18"/>
  <c r="L6629" i="18"/>
  <c r="L6630" i="18"/>
  <c r="L6631" i="18"/>
  <c r="L6632" i="18"/>
  <c r="L6633" i="18"/>
  <c r="L6634" i="18"/>
  <c r="L6635" i="18"/>
  <c r="L6636" i="18"/>
  <c r="L6637" i="18"/>
  <c r="L6638" i="18"/>
  <c r="L6639" i="18"/>
  <c r="L6640" i="18"/>
  <c r="L6641" i="18"/>
  <c r="L6642" i="18"/>
  <c r="L6643" i="18"/>
  <c r="L6644" i="18"/>
  <c r="L6645" i="18"/>
  <c r="L6646" i="18"/>
  <c r="L6647" i="18"/>
  <c r="L6648" i="18"/>
  <c r="L6649" i="18"/>
  <c r="L6650" i="18"/>
  <c r="L6651" i="18"/>
  <c r="L6652" i="18"/>
  <c r="L6653" i="18"/>
  <c r="L6654" i="18"/>
  <c r="L6655" i="18"/>
  <c r="L6656" i="18"/>
  <c r="L6657" i="18"/>
  <c r="L6658" i="18"/>
  <c r="L6659" i="18"/>
  <c r="L6660" i="18"/>
  <c r="L6661" i="18"/>
  <c r="L6662" i="18"/>
  <c r="L6663" i="18"/>
  <c r="L6664" i="18"/>
  <c r="L6665" i="18"/>
  <c r="L6666" i="18"/>
  <c r="L6667" i="18"/>
  <c r="L6668" i="18"/>
  <c r="L6669" i="18"/>
  <c r="L6670" i="18"/>
  <c r="L6671" i="18"/>
  <c r="L6672" i="18"/>
  <c r="L6673" i="18"/>
  <c r="L6674" i="18"/>
  <c r="L6675" i="18"/>
  <c r="L6676" i="18"/>
  <c r="L6677" i="18"/>
  <c r="L6678" i="18"/>
  <c r="L6679" i="18"/>
  <c r="L6680" i="18"/>
  <c r="L6681" i="18"/>
  <c r="L6682" i="18"/>
  <c r="L6683" i="18"/>
  <c r="L6684" i="18"/>
  <c r="L6685" i="18"/>
  <c r="L6686" i="18"/>
  <c r="L6687" i="18"/>
  <c r="L6688" i="18"/>
  <c r="L6689" i="18"/>
  <c r="L6690" i="18"/>
  <c r="L6691" i="18"/>
  <c r="L6692" i="18"/>
  <c r="L6693" i="18"/>
  <c r="L6694" i="18"/>
  <c r="L6695" i="18"/>
  <c r="L6696" i="18"/>
  <c r="L6697" i="18"/>
  <c r="L6698" i="18"/>
  <c r="L6699" i="18"/>
  <c r="L6700" i="18"/>
  <c r="L6701" i="18"/>
  <c r="L6702" i="18"/>
  <c r="L6703" i="18"/>
  <c r="L6704" i="18"/>
  <c r="L6705" i="18"/>
  <c r="L6706" i="18"/>
  <c r="L6707" i="18"/>
  <c r="L6708" i="18"/>
  <c r="L6709" i="18"/>
  <c r="L6710" i="18"/>
  <c r="L6711" i="18"/>
  <c r="L6712" i="18"/>
  <c r="L6713" i="18"/>
  <c r="L6714" i="18"/>
  <c r="L6715" i="18"/>
  <c r="L6716" i="18"/>
  <c r="L6717" i="18"/>
  <c r="L6718" i="18"/>
  <c r="L6719" i="18"/>
  <c r="L6720" i="18"/>
  <c r="L6721" i="18"/>
  <c r="L6722" i="18"/>
  <c r="L6723" i="18"/>
  <c r="L6724" i="18"/>
  <c r="L6725" i="18"/>
  <c r="L6726" i="18"/>
  <c r="L6727" i="18"/>
  <c r="L6728" i="18"/>
  <c r="L6729" i="18"/>
  <c r="L6730" i="18"/>
  <c r="L6731" i="18"/>
  <c r="L6732" i="18"/>
  <c r="L6733" i="18"/>
  <c r="L6734" i="18"/>
  <c r="L6735" i="18"/>
  <c r="L6736" i="18"/>
  <c r="L6737" i="18"/>
  <c r="L6738" i="18"/>
  <c r="L6739" i="18"/>
  <c r="L6740" i="18"/>
  <c r="L6741" i="18"/>
  <c r="L6742" i="18"/>
  <c r="L6743" i="18"/>
  <c r="L6744" i="18"/>
  <c r="L6745" i="18"/>
  <c r="L6746" i="18"/>
  <c r="L6747" i="18"/>
  <c r="L6748" i="18"/>
  <c r="L6749" i="18"/>
  <c r="L6750" i="18"/>
  <c r="L6751" i="18"/>
  <c r="L6752" i="18"/>
  <c r="L6753" i="18"/>
  <c r="L6754" i="18"/>
  <c r="L6755" i="18"/>
  <c r="L6756" i="18"/>
  <c r="L6757" i="18"/>
  <c r="L6758" i="18"/>
  <c r="L6759" i="18"/>
  <c r="L6760" i="18"/>
  <c r="L6761" i="18"/>
  <c r="L6762" i="18"/>
  <c r="L6763" i="18"/>
  <c r="L6764" i="18"/>
  <c r="L6765" i="18"/>
  <c r="L6766" i="18"/>
  <c r="L6767" i="18"/>
  <c r="L6768" i="18"/>
  <c r="L6769" i="18"/>
  <c r="L6770" i="18"/>
  <c r="L6771" i="18"/>
  <c r="L6772" i="18"/>
  <c r="L6773" i="18"/>
  <c r="L6774" i="18"/>
  <c r="L6775" i="18"/>
  <c r="L6776" i="18"/>
  <c r="L6777" i="18"/>
  <c r="L6778" i="18"/>
  <c r="L6779" i="18"/>
  <c r="L6780" i="18"/>
  <c r="L6781" i="18"/>
  <c r="L6782" i="18"/>
  <c r="L6783" i="18"/>
  <c r="L6784" i="18"/>
  <c r="L6785" i="18"/>
  <c r="L6786" i="18"/>
  <c r="L6787" i="18"/>
  <c r="L6788" i="18"/>
  <c r="L6789" i="18"/>
  <c r="L6790" i="18"/>
  <c r="L6791" i="18"/>
  <c r="L6792" i="18"/>
  <c r="L6793" i="18"/>
  <c r="L6794" i="18"/>
  <c r="L6795" i="18"/>
  <c r="L6796" i="18"/>
  <c r="L6797" i="18"/>
  <c r="L6798" i="18"/>
  <c r="L6799" i="18"/>
  <c r="L6800" i="18"/>
  <c r="L6801" i="18"/>
  <c r="L6802" i="18"/>
  <c r="L6803" i="18"/>
  <c r="L6804" i="18"/>
  <c r="L6805" i="18"/>
  <c r="L6806" i="18"/>
  <c r="L6807" i="18"/>
  <c r="L6808" i="18"/>
  <c r="L6809" i="18"/>
  <c r="L6810" i="18"/>
  <c r="L6811" i="18"/>
  <c r="L6812" i="18"/>
  <c r="L6813" i="18"/>
  <c r="L6814" i="18"/>
  <c r="L6815" i="18"/>
  <c r="L6816" i="18"/>
  <c r="L6817" i="18"/>
  <c r="L6818" i="18"/>
  <c r="L6819" i="18"/>
  <c r="L6820" i="18"/>
  <c r="L6821" i="18"/>
  <c r="L6822" i="18"/>
  <c r="L6823" i="18"/>
  <c r="L6824" i="18"/>
  <c r="L6825" i="18"/>
  <c r="L6826" i="18"/>
  <c r="L6827" i="18"/>
  <c r="L6828" i="18"/>
  <c r="L6829" i="18"/>
  <c r="L6830" i="18"/>
  <c r="L6831" i="18"/>
  <c r="L6832" i="18"/>
  <c r="L6833" i="18"/>
  <c r="L6834" i="18"/>
  <c r="L6835" i="18"/>
  <c r="L6836" i="18"/>
  <c r="L6837" i="18"/>
  <c r="L6838" i="18"/>
  <c r="L6839" i="18"/>
  <c r="L6840" i="18"/>
  <c r="L6841" i="18"/>
  <c r="L6842" i="18"/>
  <c r="L6843" i="18"/>
  <c r="L6844" i="18"/>
  <c r="L6845" i="18"/>
  <c r="L6846" i="18"/>
  <c r="L6847" i="18"/>
  <c r="L6848" i="18"/>
  <c r="L6849" i="18"/>
  <c r="L6850" i="18"/>
  <c r="L6851" i="18"/>
  <c r="L6852" i="18"/>
  <c r="L6853" i="18"/>
  <c r="L6854" i="18"/>
  <c r="L6855" i="18"/>
  <c r="L6856" i="18"/>
  <c r="L6857" i="18"/>
  <c r="L6858" i="18"/>
  <c r="L6859" i="18"/>
  <c r="L6860" i="18"/>
  <c r="L6861" i="18"/>
  <c r="L6862" i="18"/>
  <c r="L6863" i="18"/>
  <c r="L6864" i="18"/>
  <c r="L6865" i="18"/>
  <c r="L6866" i="18"/>
  <c r="L6867" i="18"/>
  <c r="L6868" i="18"/>
  <c r="L6869" i="18"/>
  <c r="L6870" i="18"/>
  <c r="L6871" i="18"/>
  <c r="L6872" i="18"/>
  <c r="L6873" i="18"/>
  <c r="L6874" i="18"/>
  <c r="L6875" i="18"/>
  <c r="L6876" i="18"/>
  <c r="L6877" i="18"/>
  <c r="L6878" i="18"/>
  <c r="L6879" i="18"/>
  <c r="L6880" i="18"/>
  <c r="L6881" i="18"/>
  <c r="L6882" i="18"/>
  <c r="L6883" i="18"/>
  <c r="L6884" i="18"/>
  <c r="L6885" i="18"/>
  <c r="L6886" i="18"/>
  <c r="L6887" i="18"/>
  <c r="L6888" i="18"/>
  <c r="L6889" i="18"/>
  <c r="L6890" i="18"/>
  <c r="L6891" i="18"/>
  <c r="L6892" i="18"/>
  <c r="L6893" i="18"/>
  <c r="L6894" i="18"/>
  <c r="L6895" i="18"/>
  <c r="L6896" i="18"/>
  <c r="L6897" i="18"/>
  <c r="L6898" i="18"/>
  <c r="L6899" i="18"/>
  <c r="L6900" i="18"/>
  <c r="L6901" i="18"/>
  <c r="L6902" i="18"/>
  <c r="L6903" i="18"/>
  <c r="L6904" i="18"/>
  <c r="L6905" i="18"/>
  <c r="L6906" i="18"/>
  <c r="L6907" i="18"/>
  <c r="L6908" i="18"/>
  <c r="L6909" i="18"/>
  <c r="L6910" i="18"/>
  <c r="L6911" i="18"/>
  <c r="L6912" i="18"/>
  <c r="L6913" i="18"/>
  <c r="L6914" i="18"/>
  <c r="L6915" i="18"/>
  <c r="L6916" i="18"/>
  <c r="L6917" i="18"/>
  <c r="L6918" i="18"/>
  <c r="L6919" i="18"/>
  <c r="L6920" i="18"/>
  <c r="L6921" i="18"/>
  <c r="L6922" i="18"/>
  <c r="L6923" i="18"/>
  <c r="L6924" i="18"/>
  <c r="L6925" i="18"/>
  <c r="L6926" i="18"/>
  <c r="L6927" i="18"/>
  <c r="L6928" i="18"/>
  <c r="L6929" i="18"/>
  <c r="L6930" i="18"/>
  <c r="L6931" i="18"/>
  <c r="L6932" i="18"/>
  <c r="L6933" i="18"/>
  <c r="L6934" i="18"/>
  <c r="L6935" i="18"/>
  <c r="L6936" i="18"/>
  <c r="L6937" i="18"/>
  <c r="L6938" i="18"/>
  <c r="L6939" i="18"/>
  <c r="L6940" i="18"/>
  <c r="L6941" i="18"/>
  <c r="L6942" i="18"/>
  <c r="L6943" i="18"/>
  <c r="L6944" i="18"/>
  <c r="L6945" i="18"/>
  <c r="L6946" i="18"/>
  <c r="L6947" i="18"/>
  <c r="L6948" i="18"/>
  <c r="L6949" i="18"/>
  <c r="L6950" i="18"/>
  <c r="L6951" i="18"/>
  <c r="L6952" i="18"/>
  <c r="L6953" i="18"/>
  <c r="L6954" i="18"/>
  <c r="L6955" i="18"/>
  <c r="L6956" i="18"/>
  <c r="L6957" i="18"/>
  <c r="L6958" i="18"/>
  <c r="L6959" i="18"/>
  <c r="L6960" i="18"/>
  <c r="L6961" i="18"/>
  <c r="L6962" i="18"/>
  <c r="L6963" i="18"/>
  <c r="L6964" i="18"/>
  <c r="L6965" i="18"/>
  <c r="L6966" i="18"/>
  <c r="L6967" i="18"/>
  <c r="L6968" i="18"/>
  <c r="L6969" i="18"/>
  <c r="L6970" i="18"/>
  <c r="L6971" i="18"/>
  <c r="L6972" i="18"/>
  <c r="L6973" i="18"/>
  <c r="L6974" i="18"/>
  <c r="L6975" i="18"/>
  <c r="L6976" i="18"/>
  <c r="L6977" i="18"/>
  <c r="L6978" i="18"/>
  <c r="L6979" i="18"/>
  <c r="L6980" i="18"/>
  <c r="L6981" i="18"/>
  <c r="L6982" i="18"/>
  <c r="L6983" i="18"/>
  <c r="L6984" i="18"/>
  <c r="L6985" i="18"/>
  <c r="L6986" i="18"/>
  <c r="L6987" i="18"/>
  <c r="L6988" i="18"/>
  <c r="L6989" i="18"/>
  <c r="L6990" i="18"/>
  <c r="L6991" i="18"/>
  <c r="L6992" i="18"/>
  <c r="L6993" i="18"/>
  <c r="L6994" i="18"/>
  <c r="L6995" i="18"/>
  <c r="L6996" i="18"/>
  <c r="L6997" i="18"/>
  <c r="L6998" i="18"/>
  <c r="L6999" i="18"/>
  <c r="L7000" i="18"/>
  <c r="L7001" i="18"/>
  <c r="L7002" i="18"/>
  <c r="L7003" i="18"/>
  <c r="L7004" i="18"/>
  <c r="L7005" i="18"/>
  <c r="L7006" i="18"/>
  <c r="L7007" i="18"/>
  <c r="L7008" i="18"/>
  <c r="L7009" i="18"/>
  <c r="L7010" i="18"/>
  <c r="L9" i="18"/>
  <c r="C22" i="21"/>
  <c r="J65" i="31" l="1"/>
  <c r="I65" i="31"/>
  <c r="K65" i="31"/>
  <c r="H65" i="31"/>
  <c r="O65" i="31"/>
  <c r="G65" i="31"/>
  <c r="N65" i="31"/>
  <c r="F65" i="31"/>
  <c r="M65" i="31"/>
  <c r="E65" i="31"/>
  <c r="L65" i="31"/>
  <c r="D65" i="31"/>
  <c r="J57" i="31"/>
  <c r="K25" i="29"/>
  <c r="N25" i="29"/>
  <c r="L25" i="29"/>
  <c r="I57" i="31"/>
  <c r="J25" i="29"/>
  <c r="H25" i="29"/>
  <c r="H57" i="31"/>
  <c r="I25" i="29"/>
  <c r="O25" i="29"/>
  <c r="K57" i="31"/>
  <c r="O57" i="31"/>
  <c r="G57" i="31"/>
  <c r="G25" i="29"/>
  <c r="N57" i="31"/>
  <c r="F57" i="31"/>
  <c r="E25" i="29"/>
  <c r="M57" i="31"/>
  <c r="E57" i="31"/>
  <c r="F25" i="29"/>
  <c r="L57" i="31"/>
  <c r="D57" i="31"/>
  <c r="M25" i="29"/>
  <c r="D25" i="29"/>
  <c r="N64" i="31"/>
  <c r="F64" i="31"/>
  <c r="M64" i="31"/>
  <c r="E64" i="31"/>
  <c r="K64" i="31"/>
  <c r="J64" i="31"/>
  <c r="I64" i="31"/>
  <c r="H64" i="31"/>
  <c r="L64" i="31"/>
  <c r="D64" i="31"/>
  <c r="O64" i="31"/>
  <c r="G64" i="31"/>
  <c r="J56" i="31"/>
  <c r="I56" i="31"/>
  <c r="N24" i="29"/>
  <c r="F24" i="29"/>
  <c r="O56" i="31"/>
  <c r="G56" i="31"/>
  <c r="L24" i="29"/>
  <c r="D24" i="29"/>
  <c r="N56" i="31"/>
  <c r="F56" i="31"/>
  <c r="K24" i="29"/>
  <c r="M56" i="31"/>
  <c r="E56" i="31"/>
  <c r="J24" i="29"/>
  <c r="M24" i="29"/>
  <c r="E24" i="29"/>
  <c r="L56" i="31"/>
  <c r="D56" i="31"/>
  <c r="I24" i="29"/>
  <c r="K56" i="31"/>
  <c r="H24" i="29"/>
  <c r="O24" i="29"/>
  <c r="G24" i="29"/>
  <c r="H56" i="31"/>
  <c r="G10" i="21"/>
  <c r="O10" i="21"/>
  <c r="L10" i="21"/>
  <c r="I10" i="21"/>
  <c r="J10" i="21"/>
  <c r="M10" i="21"/>
  <c r="H10" i="21"/>
  <c r="N10" i="21"/>
  <c r="E10" i="21"/>
  <c r="K10" i="21"/>
  <c r="F10" i="21"/>
  <c r="F11" i="21"/>
  <c r="H11" i="21"/>
  <c r="J11" i="21"/>
  <c r="L11" i="21"/>
  <c r="N11" i="21"/>
  <c r="D11" i="21"/>
  <c r="E11" i="21"/>
  <c r="G11" i="21"/>
  <c r="I11" i="21"/>
  <c r="K11" i="21"/>
  <c r="M11" i="21"/>
  <c r="O11" i="21"/>
  <c r="D10" i="21"/>
  <c r="C11" i="20"/>
  <c r="D11" i="20"/>
  <c r="E11" i="20"/>
  <c r="C12" i="20"/>
  <c r="D12" i="20"/>
  <c r="E12" i="20"/>
  <c r="C13" i="20"/>
  <c r="D13" i="20"/>
  <c r="E13" i="20"/>
  <c r="C14" i="20"/>
  <c r="D14" i="20"/>
  <c r="E14" i="20"/>
  <c r="C15" i="20"/>
  <c r="D15" i="20"/>
  <c r="E15" i="20"/>
  <c r="C16" i="20"/>
  <c r="D16" i="20"/>
  <c r="E16" i="20"/>
  <c r="C17" i="20"/>
  <c r="D17" i="20"/>
  <c r="E17" i="20"/>
  <c r="C18" i="20"/>
  <c r="D18" i="20"/>
  <c r="E18" i="20"/>
  <c r="C19" i="20"/>
  <c r="D19" i="20"/>
  <c r="E19" i="20"/>
  <c r="C20" i="20"/>
  <c r="D20" i="20"/>
  <c r="E20" i="20"/>
  <c r="C21" i="20"/>
  <c r="D21" i="20"/>
  <c r="E21" i="20"/>
  <c r="C22" i="20"/>
  <c r="D22" i="20"/>
  <c r="E22" i="20"/>
  <c r="C23" i="20"/>
  <c r="D23" i="20"/>
  <c r="E23" i="20"/>
  <c r="C24" i="20"/>
  <c r="D24" i="20"/>
  <c r="E24" i="20"/>
  <c r="C25" i="20"/>
  <c r="D25" i="20"/>
  <c r="E25" i="20"/>
  <c r="C26" i="20"/>
  <c r="D26" i="20"/>
  <c r="E26" i="20"/>
  <c r="C27" i="20"/>
  <c r="D27" i="20"/>
  <c r="E27" i="20"/>
  <c r="C28" i="20"/>
  <c r="D28" i="20"/>
  <c r="E28" i="20"/>
  <c r="C29" i="20"/>
  <c r="D29" i="20"/>
  <c r="E29" i="20"/>
  <c r="C30" i="20"/>
  <c r="D30" i="20"/>
  <c r="E30" i="20"/>
  <c r="C31" i="20"/>
  <c r="D31" i="20"/>
  <c r="E31" i="20"/>
  <c r="C32" i="20"/>
  <c r="D32" i="20"/>
  <c r="E32" i="20"/>
  <c r="C33" i="20"/>
  <c r="D33" i="20"/>
  <c r="E33" i="20"/>
  <c r="C34" i="20"/>
  <c r="D34" i="20"/>
  <c r="E34" i="20"/>
  <c r="C35" i="20"/>
  <c r="D35" i="20"/>
  <c r="E35" i="20"/>
  <c r="C36" i="20"/>
  <c r="D36" i="20"/>
  <c r="E36" i="20"/>
  <c r="C37" i="20"/>
  <c r="D37" i="20"/>
  <c r="E37" i="20"/>
  <c r="C38" i="20"/>
  <c r="D38" i="20"/>
  <c r="E38" i="20"/>
  <c r="C39" i="20"/>
  <c r="D39" i="20"/>
  <c r="E39" i="20"/>
  <c r="C40" i="20"/>
  <c r="D40" i="20"/>
  <c r="E40" i="20"/>
  <c r="C41" i="20"/>
  <c r="D41" i="20"/>
  <c r="E41" i="20"/>
  <c r="C42" i="20"/>
  <c r="D42" i="20"/>
  <c r="E42" i="20"/>
  <c r="C43" i="20"/>
  <c r="D43" i="20"/>
  <c r="E43" i="20"/>
  <c r="C44" i="20"/>
  <c r="D44" i="20"/>
  <c r="E44" i="20"/>
  <c r="C45" i="20"/>
  <c r="D45" i="20"/>
  <c r="E45" i="20"/>
  <c r="C46" i="20"/>
  <c r="D46" i="20"/>
  <c r="E46" i="20"/>
  <c r="C47" i="20"/>
  <c r="D47" i="20"/>
  <c r="E47" i="20"/>
  <c r="C48" i="20"/>
  <c r="D48" i="20"/>
  <c r="E48" i="20"/>
  <c r="C49" i="20"/>
  <c r="D49" i="20"/>
  <c r="E49" i="20"/>
  <c r="C50" i="20"/>
  <c r="D50" i="20"/>
  <c r="E50" i="20"/>
  <c r="C51" i="20"/>
  <c r="D51" i="20"/>
  <c r="E51" i="20"/>
  <c r="C52" i="20"/>
  <c r="D52" i="20"/>
  <c r="E52" i="20"/>
  <c r="C53" i="20"/>
  <c r="D53" i="20"/>
  <c r="E53" i="20"/>
  <c r="C54" i="20"/>
  <c r="D54" i="20"/>
  <c r="E54" i="20"/>
  <c r="C55" i="20"/>
  <c r="D55" i="20"/>
  <c r="E55" i="20"/>
  <c r="C56" i="20"/>
  <c r="D56" i="20"/>
  <c r="E56" i="20"/>
  <c r="C57" i="20"/>
  <c r="D57" i="20"/>
  <c r="E57" i="20"/>
  <c r="C58" i="20"/>
  <c r="D58" i="20"/>
  <c r="E58" i="20"/>
  <c r="C59" i="20"/>
  <c r="D59" i="20"/>
  <c r="E59" i="20"/>
  <c r="C60" i="20"/>
  <c r="D60" i="20"/>
  <c r="E60" i="20"/>
  <c r="C61" i="20"/>
  <c r="D61" i="20"/>
  <c r="E61" i="20"/>
  <c r="C62" i="20"/>
  <c r="D62" i="20"/>
  <c r="E62" i="20"/>
  <c r="C63" i="20"/>
  <c r="D63" i="20"/>
  <c r="E63" i="20"/>
  <c r="C64" i="20"/>
  <c r="D64" i="20"/>
  <c r="E64" i="20"/>
  <c r="C65" i="20"/>
  <c r="D65" i="20"/>
  <c r="E65" i="20"/>
  <c r="C66" i="20"/>
  <c r="D66" i="20"/>
  <c r="E66" i="20"/>
  <c r="C67" i="20"/>
  <c r="D67" i="20"/>
  <c r="E67" i="20"/>
  <c r="C68" i="20"/>
  <c r="D68" i="20"/>
  <c r="E68" i="20"/>
  <c r="C69" i="20"/>
  <c r="D69" i="20"/>
  <c r="E69" i="20"/>
  <c r="C70" i="20"/>
  <c r="D70" i="20"/>
  <c r="E70" i="20"/>
  <c r="C71" i="20"/>
  <c r="D71" i="20"/>
  <c r="E71" i="20"/>
  <c r="C72" i="20"/>
  <c r="D72" i="20"/>
  <c r="E72" i="20"/>
  <c r="C73" i="20"/>
  <c r="D73" i="20"/>
  <c r="E73" i="20"/>
  <c r="C74" i="20"/>
  <c r="D74" i="20"/>
  <c r="E74" i="20"/>
  <c r="C75" i="20"/>
  <c r="D75" i="20"/>
  <c r="E75" i="20"/>
  <c r="C76" i="20"/>
  <c r="D76" i="20"/>
  <c r="E76" i="20"/>
  <c r="C77" i="20"/>
  <c r="D77" i="20"/>
  <c r="E77" i="20"/>
  <c r="C78" i="20"/>
  <c r="D78" i="20"/>
  <c r="E78" i="20"/>
  <c r="C79" i="20"/>
  <c r="D79" i="20"/>
  <c r="E79" i="20"/>
  <c r="C80" i="20"/>
  <c r="D80" i="20"/>
  <c r="E80" i="20"/>
  <c r="C81" i="20"/>
  <c r="D81" i="20"/>
  <c r="E81" i="20"/>
  <c r="C82" i="20"/>
  <c r="D82" i="20"/>
  <c r="E82" i="20"/>
  <c r="C83" i="20"/>
  <c r="D83" i="20"/>
  <c r="E83" i="20"/>
  <c r="C84" i="20"/>
  <c r="D84" i="20"/>
  <c r="E84" i="20"/>
  <c r="C85" i="20"/>
  <c r="D85" i="20"/>
  <c r="E85" i="20"/>
  <c r="C86" i="20"/>
  <c r="D86" i="20"/>
  <c r="E86" i="20"/>
  <c r="C87" i="20"/>
  <c r="D87" i="20"/>
  <c r="E87" i="20"/>
  <c r="C88" i="20"/>
  <c r="D88" i="20"/>
  <c r="E88" i="20"/>
  <c r="C89" i="20"/>
  <c r="D89" i="20"/>
  <c r="E89" i="20"/>
  <c r="C90" i="20"/>
  <c r="D90" i="20"/>
  <c r="E90" i="20"/>
  <c r="C91" i="20"/>
  <c r="D91" i="20"/>
  <c r="E91" i="20"/>
  <c r="C92" i="20"/>
  <c r="D92" i="20"/>
  <c r="E92" i="20"/>
  <c r="C93" i="20"/>
  <c r="D93" i="20"/>
  <c r="E93" i="20"/>
  <c r="C94" i="20"/>
  <c r="D94" i="20"/>
  <c r="E94" i="20"/>
  <c r="C95" i="20"/>
  <c r="D95" i="20"/>
  <c r="E95" i="20"/>
  <c r="C96" i="20"/>
  <c r="D96" i="20"/>
  <c r="E96" i="20"/>
  <c r="C97" i="20"/>
  <c r="D97" i="20"/>
  <c r="E97" i="20"/>
  <c r="C98" i="20"/>
  <c r="D98" i="20"/>
  <c r="E98" i="20"/>
  <c r="C99" i="20"/>
  <c r="D99" i="20"/>
  <c r="E99" i="20"/>
  <c r="C100" i="20"/>
  <c r="D100" i="20"/>
  <c r="E100" i="20"/>
  <c r="C101" i="20"/>
  <c r="D101" i="20"/>
  <c r="E101" i="20"/>
  <c r="C102" i="20"/>
  <c r="D102" i="20"/>
  <c r="E102" i="20"/>
  <c r="C103" i="20"/>
  <c r="D103" i="20"/>
  <c r="E103" i="20"/>
  <c r="C104" i="20"/>
  <c r="D104" i="20"/>
  <c r="E104" i="20"/>
  <c r="C105" i="20"/>
  <c r="D105" i="20"/>
  <c r="E105" i="20"/>
  <c r="C106" i="20"/>
  <c r="D106" i="20"/>
  <c r="E106" i="20"/>
  <c r="C107" i="20"/>
  <c r="D107" i="20"/>
  <c r="E107" i="20"/>
  <c r="C108" i="20"/>
  <c r="D108" i="20"/>
  <c r="E108" i="20"/>
  <c r="C109" i="20"/>
  <c r="D109" i="20"/>
  <c r="E109" i="20"/>
  <c r="C110" i="20"/>
  <c r="D110" i="20"/>
  <c r="E110" i="20"/>
  <c r="C111" i="20"/>
  <c r="D111" i="20"/>
  <c r="E111" i="20"/>
  <c r="C112" i="20"/>
  <c r="D112" i="20"/>
  <c r="E112" i="20"/>
  <c r="C113" i="20"/>
  <c r="D113" i="20"/>
  <c r="E113" i="20"/>
  <c r="C114" i="20"/>
  <c r="D114" i="20"/>
  <c r="E114" i="20"/>
  <c r="C115" i="20"/>
  <c r="D115" i="20"/>
  <c r="E115" i="20"/>
  <c r="C116" i="20"/>
  <c r="D116" i="20"/>
  <c r="E116" i="20"/>
  <c r="C117" i="20"/>
  <c r="D117" i="20"/>
  <c r="E117" i="20"/>
  <c r="C118" i="20"/>
  <c r="D118" i="20"/>
  <c r="E118" i="20"/>
  <c r="C119" i="20"/>
  <c r="D119" i="20"/>
  <c r="E119" i="20"/>
  <c r="C120" i="20"/>
  <c r="D120" i="20"/>
  <c r="E120" i="20"/>
  <c r="C121" i="20"/>
  <c r="D121" i="20"/>
  <c r="E121" i="20"/>
  <c r="C122" i="20"/>
  <c r="D122" i="20"/>
  <c r="E122" i="20"/>
  <c r="C123" i="20"/>
  <c r="D123" i="20"/>
  <c r="E123" i="20"/>
  <c r="C124" i="20"/>
  <c r="D124" i="20"/>
  <c r="E124" i="20"/>
  <c r="C125" i="20"/>
  <c r="D125" i="20"/>
  <c r="E125" i="20"/>
  <c r="C126" i="20"/>
  <c r="D126" i="20"/>
  <c r="E126" i="20"/>
  <c r="C127" i="20"/>
  <c r="D127" i="20"/>
  <c r="E127" i="20"/>
  <c r="C128" i="20"/>
  <c r="D128" i="20"/>
  <c r="E128" i="20"/>
  <c r="C129" i="20"/>
  <c r="D129" i="20"/>
  <c r="E129" i="20"/>
  <c r="C130" i="20"/>
  <c r="D130" i="20"/>
  <c r="E130" i="20"/>
  <c r="C131" i="20"/>
  <c r="D131" i="20"/>
  <c r="E131" i="20"/>
  <c r="C132" i="20"/>
  <c r="D132" i="20"/>
  <c r="E132" i="20"/>
  <c r="C133" i="20"/>
  <c r="D133" i="20"/>
  <c r="E133" i="20"/>
  <c r="C134" i="20"/>
  <c r="D134" i="20"/>
  <c r="E134" i="20"/>
  <c r="C135" i="20"/>
  <c r="D135" i="20"/>
  <c r="E135" i="20"/>
  <c r="C136" i="20"/>
  <c r="D136" i="20"/>
  <c r="E136" i="20"/>
  <c r="C137" i="20"/>
  <c r="D137" i="20"/>
  <c r="E137" i="20"/>
  <c r="C138" i="20"/>
  <c r="D138" i="20"/>
  <c r="E138" i="20"/>
  <c r="C139" i="20"/>
  <c r="D139" i="20"/>
  <c r="E139" i="20"/>
  <c r="C140" i="20"/>
  <c r="D140" i="20"/>
  <c r="E140" i="20"/>
  <c r="C141" i="20"/>
  <c r="D141" i="20"/>
  <c r="E141" i="20"/>
  <c r="C142" i="20"/>
  <c r="D142" i="20"/>
  <c r="E142" i="20"/>
  <c r="C143" i="20"/>
  <c r="D143" i="20"/>
  <c r="E143" i="20"/>
  <c r="C144" i="20"/>
  <c r="D144" i="20"/>
  <c r="E144" i="20"/>
  <c r="C145" i="20"/>
  <c r="D145" i="20"/>
  <c r="E145" i="20"/>
  <c r="C146" i="20"/>
  <c r="D146" i="20"/>
  <c r="E146" i="20"/>
  <c r="C147" i="20"/>
  <c r="D147" i="20"/>
  <c r="E147" i="20"/>
  <c r="C148" i="20"/>
  <c r="D148" i="20"/>
  <c r="E148" i="20"/>
  <c r="C149" i="20"/>
  <c r="D149" i="20"/>
  <c r="E149" i="20"/>
  <c r="C150" i="20"/>
  <c r="D150" i="20"/>
  <c r="E150" i="20"/>
  <c r="C151" i="20"/>
  <c r="D151" i="20"/>
  <c r="E151" i="20"/>
  <c r="C152" i="20"/>
  <c r="D152" i="20"/>
  <c r="E152" i="20"/>
  <c r="C153" i="20"/>
  <c r="D153" i="20"/>
  <c r="E153" i="20"/>
  <c r="C154" i="20"/>
  <c r="D154" i="20"/>
  <c r="E154" i="20"/>
  <c r="C155" i="20"/>
  <c r="D155" i="20"/>
  <c r="E155" i="20"/>
  <c r="C156" i="20"/>
  <c r="D156" i="20"/>
  <c r="E156" i="20"/>
  <c r="C157" i="20"/>
  <c r="D157" i="20"/>
  <c r="E157" i="20"/>
  <c r="C158" i="20"/>
  <c r="D158" i="20"/>
  <c r="E158" i="20"/>
  <c r="C159" i="20"/>
  <c r="D159" i="20"/>
  <c r="E159" i="20"/>
  <c r="C160" i="20"/>
  <c r="D160" i="20"/>
  <c r="E160" i="20"/>
  <c r="C161" i="20"/>
  <c r="D161" i="20"/>
  <c r="E161" i="20"/>
  <c r="C162" i="20"/>
  <c r="D162" i="20"/>
  <c r="E162" i="20"/>
  <c r="C163" i="20"/>
  <c r="D163" i="20"/>
  <c r="E163" i="20"/>
  <c r="C164" i="20"/>
  <c r="D164" i="20"/>
  <c r="E164" i="20"/>
  <c r="C165" i="20"/>
  <c r="D165" i="20"/>
  <c r="E165" i="20"/>
  <c r="C166" i="20"/>
  <c r="D166" i="20"/>
  <c r="E166" i="20"/>
  <c r="C167" i="20"/>
  <c r="D167" i="20"/>
  <c r="E167" i="20"/>
  <c r="C168" i="20"/>
  <c r="D168" i="20"/>
  <c r="E168" i="20"/>
  <c r="C169" i="20"/>
  <c r="D169" i="20"/>
  <c r="E169" i="20"/>
  <c r="C170" i="20"/>
  <c r="D170" i="20"/>
  <c r="E170" i="20"/>
  <c r="C171" i="20"/>
  <c r="D171" i="20"/>
  <c r="E171" i="20"/>
  <c r="C172" i="20"/>
  <c r="D172" i="20"/>
  <c r="E172" i="20"/>
  <c r="C173" i="20"/>
  <c r="D173" i="20"/>
  <c r="E173" i="20"/>
  <c r="C174" i="20"/>
  <c r="D174" i="20"/>
  <c r="E174" i="20"/>
  <c r="C175" i="20"/>
  <c r="D175" i="20"/>
  <c r="E175" i="20"/>
  <c r="C176" i="20"/>
  <c r="D176" i="20"/>
  <c r="E176" i="20"/>
  <c r="C177" i="20"/>
  <c r="D177" i="20"/>
  <c r="E177" i="20"/>
  <c r="C178" i="20"/>
  <c r="D178" i="20"/>
  <c r="E178" i="20"/>
  <c r="C179" i="20"/>
  <c r="D179" i="20"/>
  <c r="E179" i="20"/>
  <c r="C180" i="20"/>
  <c r="D180" i="20"/>
  <c r="E180" i="20"/>
  <c r="C181" i="20"/>
  <c r="D181" i="20"/>
  <c r="E181" i="20"/>
  <c r="C182" i="20"/>
  <c r="D182" i="20"/>
  <c r="E182" i="20"/>
  <c r="C183" i="20"/>
  <c r="D183" i="20"/>
  <c r="E183" i="20"/>
  <c r="C184" i="20"/>
  <c r="D184" i="20"/>
  <c r="E184" i="20"/>
  <c r="C185" i="20"/>
  <c r="D185" i="20"/>
  <c r="E185" i="20"/>
  <c r="C186" i="20"/>
  <c r="D186" i="20"/>
  <c r="E186" i="20"/>
  <c r="C187" i="20"/>
  <c r="D187" i="20"/>
  <c r="E187" i="20"/>
  <c r="C188" i="20"/>
  <c r="D188" i="20"/>
  <c r="E188" i="20"/>
  <c r="C189" i="20"/>
  <c r="D189" i="20"/>
  <c r="E189" i="20"/>
  <c r="C190" i="20"/>
  <c r="D190" i="20"/>
  <c r="E190" i="20"/>
  <c r="C191" i="20"/>
  <c r="D191" i="20"/>
  <c r="E191" i="20"/>
  <c r="C192" i="20"/>
  <c r="D192" i="20"/>
  <c r="E192" i="20"/>
  <c r="C193" i="20"/>
  <c r="D193" i="20"/>
  <c r="E193" i="20"/>
  <c r="C194" i="20"/>
  <c r="D194" i="20"/>
  <c r="E194" i="20"/>
  <c r="C195" i="20"/>
  <c r="D195" i="20"/>
  <c r="E195" i="20"/>
  <c r="C196" i="20"/>
  <c r="D196" i="20"/>
  <c r="E196" i="20"/>
  <c r="C197" i="20"/>
  <c r="D197" i="20"/>
  <c r="E197" i="20"/>
  <c r="C198" i="20"/>
  <c r="D198" i="20"/>
  <c r="E198" i="20"/>
  <c r="C199" i="20"/>
  <c r="D199" i="20"/>
  <c r="E199" i="20"/>
  <c r="C200" i="20"/>
  <c r="D200" i="20"/>
  <c r="E200" i="20"/>
  <c r="C201" i="20"/>
  <c r="D201" i="20"/>
  <c r="E201" i="20"/>
  <c r="C202" i="20"/>
  <c r="D202" i="20"/>
  <c r="E202" i="20"/>
  <c r="C203" i="20"/>
  <c r="D203" i="20"/>
  <c r="E203" i="20"/>
  <c r="C204" i="20"/>
  <c r="D204" i="20"/>
  <c r="E204" i="20"/>
  <c r="C205" i="20"/>
  <c r="D205" i="20"/>
  <c r="E205" i="20"/>
  <c r="C206" i="20"/>
  <c r="D206" i="20"/>
  <c r="E206" i="20"/>
  <c r="C207" i="20"/>
  <c r="D207" i="20"/>
  <c r="E207" i="20"/>
  <c r="C208" i="20"/>
  <c r="D208" i="20"/>
  <c r="E208" i="20"/>
  <c r="C209" i="20"/>
  <c r="D209" i="20"/>
  <c r="E209" i="20"/>
  <c r="C210" i="20"/>
  <c r="D210" i="20"/>
  <c r="E210" i="20"/>
  <c r="C211" i="20"/>
  <c r="D211" i="20"/>
  <c r="E211" i="20"/>
  <c r="C212" i="20"/>
  <c r="D212" i="20"/>
  <c r="E212" i="20"/>
  <c r="C213" i="20"/>
  <c r="D213" i="20"/>
  <c r="E213" i="20"/>
  <c r="C214" i="20"/>
  <c r="D214" i="20"/>
  <c r="E214" i="20"/>
  <c r="C215" i="20"/>
  <c r="D215" i="20"/>
  <c r="E215" i="20"/>
  <c r="C216" i="20"/>
  <c r="D216" i="20"/>
  <c r="E216" i="20"/>
  <c r="C217" i="20"/>
  <c r="D217" i="20"/>
  <c r="E217" i="20"/>
  <c r="C218" i="20"/>
  <c r="D218" i="20"/>
  <c r="E218" i="20"/>
  <c r="C219" i="20"/>
  <c r="D219" i="20"/>
  <c r="E219" i="20"/>
  <c r="C220" i="20"/>
  <c r="D220" i="20"/>
  <c r="E220" i="20"/>
  <c r="C221" i="20"/>
  <c r="D221" i="20"/>
  <c r="E221" i="20"/>
  <c r="C222" i="20"/>
  <c r="D222" i="20"/>
  <c r="E222" i="20"/>
  <c r="C223" i="20"/>
  <c r="D223" i="20"/>
  <c r="E223" i="20"/>
  <c r="C224" i="20"/>
  <c r="D224" i="20"/>
  <c r="E224" i="20"/>
  <c r="C225" i="20"/>
  <c r="D225" i="20"/>
  <c r="E225" i="20"/>
  <c r="C226" i="20"/>
  <c r="D226" i="20"/>
  <c r="E226" i="20"/>
  <c r="C227" i="20"/>
  <c r="D227" i="20"/>
  <c r="E227" i="20"/>
  <c r="C228" i="20"/>
  <c r="D228" i="20"/>
  <c r="E228" i="20"/>
  <c r="C229" i="20"/>
  <c r="D229" i="20"/>
  <c r="E229" i="20"/>
  <c r="C230" i="20"/>
  <c r="D230" i="20"/>
  <c r="E230" i="20"/>
  <c r="C231" i="20"/>
  <c r="D231" i="20"/>
  <c r="E231" i="20"/>
  <c r="C232" i="20"/>
  <c r="D232" i="20"/>
  <c r="E232" i="20"/>
  <c r="C233" i="20"/>
  <c r="D233" i="20"/>
  <c r="E233" i="20"/>
  <c r="C234" i="20"/>
  <c r="D234" i="20"/>
  <c r="E234" i="20"/>
  <c r="C235" i="20"/>
  <c r="D235" i="20"/>
  <c r="E235" i="20"/>
  <c r="C236" i="20"/>
  <c r="D236" i="20"/>
  <c r="E236" i="20"/>
  <c r="C237" i="20"/>
  <c r="D237" i="20"/>
  <c r="E237" i="20"/>
  <c r="C238" i="20"/>
  <c r="D238" i="20"/>
  <c r="E238" i="20"/>
  <c r="C239" i="20"/>
  <c r="D239" i="20"/>
  <c r="E239" i="20"/>
  <c r="C240" i="20"/>
  <c r="D240" i="20"/>
  <c r="E240" i="20"/>
  <c r="C241" i="20"/>
  <c r="D241" i="20"/>
  <c r="E241" i="20"/>
  <c r="C242" i="20"/>
  <c r="D242" i="20"/>
  <c r="E242" i="20"/>
  <c r="C243" i="20"/>
  <c r="D243" i="20"/>
  <c r="E243" i="20"/>
  <c r="C244" i="20"/>
  <c r="D244" i="20"/>
  <c r="E244" i="20"/>
  <c r="C245" i="20"/>
  <c r="D245" i="20"/>
  <c r="E245" i="20"/>
  <c r="C246" i="20"/>
  <c r="D246" i="20"/>
  <c r="E246" i="20"/>
  <c r="C247" i="20"/>
  <c r="D247" i="20"/>
  <c r="E247" i="20"/>
  <c r="C248" i="20"/>
  <c r="D248" i="20"/>
  <c r="E248" i="20"/>
  <c r="C249" i="20"/>
  <c r="D249" i="20"/>
  <c r="E249" i="20"/>
  <c r="C250" i="20"/>
  <c r="D250" i="20"/>
  <c r="E250" i="20"/>
  <c r="C251" i="20"/>
  <c r="D251" i="20"/>
  <c r="E251" i="20"/>
  <c r="C252" i="20"/>
  <c r="D252" i="20"/>
  <c r="E252" i="20"/>
  <c r="C253" i="20"/>
  <c r="D253" i="20"/>
  <c r="E253" i="20"/>
  <c r="C254" i="20"/>
  <c r="D254" i="20"/>
  <c r="E254" i="20"/>
  <c r="C255" i="20"/>
  <c r="D255" i="20"/>
  <c r="E255" i="20"/>
  <c r="C256" i="20"/>
  <c r="D256" i="20"/>
  <c r="E256" i="20"/>
  <c r="C257" i="20"/>
  <c r="D257" i="20"/>
  <c r="E257" i="20"/>
  <c r="C258" i="20"/>
  <c r="D258" i="20"/>
  <c r="E258" i="20"/>
  <c r="C259" i="20"/>
  <c r="D259" i="20"/>
  <c r="E259" i="20"/>
  <c r="C260" i="20"/>
  <c r="D260" i="20"/>
  <c r="E260" i="20"/>
  <c r="C261" i="20"/>
  <c r="D261" i="20"/>
  <c r="E261" i="20"/>
  <c r="C262" i="20"/>
  <c r="D262" i="20"/>
  <c r="E262" i="20"/>
  <c r="C263" i="20"/>
  <c r="D263" i="20"/>
  <c r="E263" i="20"/>
  <c r="C264" i="20"/>
  <c r="D264" i="20"/>
  <c r="E264" i="20"/>
  <c r="C265" i="20"/>
  <c r="D265" i="20"/>
  <c r="E265" i="20"/>
  <c r="C266" i="20"/>
  <c r="D266" i="20"/>
  <c r="E266" i="20"/>
  <c r="C267" i="20"/>
  <c r="D267" i="20"/>
  <c r="E267" i="20"/>
  <c r="C268" i="20"/>
  <c r="D268" i="20"/>
  <c r="E268" i="20"/>
  <c r="C269" i="20"/>
  <c r="D269" i="20"/>
  <c r="E269" i="20"/>
  <c r="C270" i="20"/>
  <c r="D270" i="20"/>
  <c r="E270" i="20"/>
  <c r="C271" i="20"/>
  <c r="D271" i="20"/>
  <c r="E271" i="20"/>
  <c r="C272" i="20"/>
  <c r="D272" i="20"/>
  <c r="E272" i="20"/>
  <c r="C273" i="20"/>
  <c r="D273" i="20"/>
  <c r="E273" i="20"/>
  <c r="C274" i="20"/>
  <c r="D274" i="20"/>
  <c r="E274" i="20"/>
  <c r="C275" i="20"/>
  <c r="D275" i="20"/>
  <c r="E275" i="20"/>
  <c r="C276" i="20"/>
  <c r="D276" i="20"/>
  <c r="E276" i="20"/>
  <c r="C277" i="20"/>
  <c r="D277" i="20"/>
  <c r="E277" i="20"/>
  <c r="C278" i="20"/>
  <c r="D278" i="20"/>
  <c r="E278" i="20"/>
  <c r="C279" i="20"/>
  <c r="D279" i="20"/>
  <c r="E279" i="20"/>
  <c r="C280" i="20"/>
  <c r="D280" i="20"/>
  <c r="E280" i="20"/>
  <c r="C281" i="20"/>
  <c r="D281" i="20"/>
  <c r="E281" i="20"/>
  <c r="C282" i="20"/>
  <c r="D282" i="20"/>
  <c r="E282" i="20"/>
  <c r="C283" i="20"/>
  <c r="D283" i="20"/>
  <c r="E283" i="20"/>
  <c r="C284" i="20"/>
  <c r="D284" i="20"/>
  <c r="E284" i="20"/>
  <c r="C285" i="20"/>
  <c r="D285" i="20"/>
  <c r="E285" i="20"/>
  <c r="C286" i="20"/>
  <c r="D286" i="20"/>
  <c r="E286" i="20"/>
  <c r="C287" i="20"/>
  <c r="D287" i="20"/>
  <c r="E287" i="20"/>
  <c r="C288" i="20"/>
  <c r="D288" i="20"/>
  <c r="E288" i="20"/>
  <c r="C289" i="20"/>
  <c r="D289" i="20"/>
  <c r="E289" i="20"/>
  <c r="C290" i="20"/>
  <c r="D290" i="20"/>
  <c r="E290" i="20"/>
  <c r="C291" i="20"/>
  <c r="D291" i="20"/>
  <c r="E291" i="20"/>
  <c r="C292" i="20"/>
  <c r="D292" i="20"/>
  <c r="E292" i="20"/>
  <c r="C293" i="20"/>
  <c r="D293" i="20"/>
  <c r="E293" i="20"/>
  <c r="C294" i="20"/>
  <c r="D294" i="20"/>
  <c r="E294" i="20"/>
  <c r="C295" i="20"/>
  <c r="D295" i="20"/>
  <c r="E295" i="20"/>
  <c r="C296" i="20"/>
  <c r="D296" i="20"/>
  <c r="E296" i="20"/>
  <c r="C297" i="20"/>
  <c r="D297" i="20"/>
  <c r="E297" i="20"/>
  <c r="C298" i="20"/>
  <c r="D298" i="20"/>
  <c r="E298" i="20"/>
  <c r="C299" i="20"/>
  <c r="D299" i="20"/>
  <c r="E299" i="20"/>
  <c r="C300" i="20"/>
  <c r="D300" i="20"/>
  <c r="E300" i="20"/>
  <c r="C301" i="20"/>
  <c r="D301" i="20"/>
  <c r="E301" i="20"/>
  <c r="C302" i="20"/>
  <c r="D302" i="20"/>
  <c r="E302" i="20"/>
  <c r="C303" i="20"/>
  <c r="D303" i="20"/>
  <c r="E303" i="20"/>
  <c r="C304" i="20"/>
  <c r="D304" i="20"/>
  <c r="E304" i="20"/>
  <c r="C305" i="20"/>
  <c r="D305" i="20"/>
  <c r="E305" i="20"/>
  <c r="C306" i="20"/>
  <c r="D306" i="20"/>
  <c r="E306" i="20"/>
  <c r="C307" i="20"/>
  <c r="D307" i="20"/>
  <c r="E307" i="20"/>
  <c r="C308" i="20"/>
  <c r="D308" i="20"/>
  <c r="E308" i="20"/>
  <c r="C309" i="20"/>
  <c r="D309" i="20"/>
  <c r="E309" i="20"/>
  <c r="C310" i="20"/>
  <c r="D310" i="20"/>
  <c r="E310" i="20"/>
  <c r="C311" i="20"/>
  <c r="D311" i="20"/>
  <c r="E311" i="20"/>
  <c r="C312" i="20"/>
  <c r="D312" i="20"/>
  <c r="E312" i="20"/>
  <c r="C313" i="20"/>
  <c r="D313" i="20"/>
  <c r="E313" i="20"/>
  <c r="C314" i="20"/>
  <c r="D314" i="20"/>
  <c r="E314" i="20"/>
  <c r="C315" i="20"/>
  <c r="D315" i="20"/>
  <c r="E315" i="20"/>
  <c r="C316" i="20"/>
  <c r="D316" i="20"/>
  <c r="E316" i="20"/>
  <c r="C317" i="20"/>
  <c r="D317" i="20"/>
  <c r="E317" i="20"/>
  <c r="C318" i="20"/>
  <c r="D318" i="20"/>
  <c r="E318" i="20"/>
  <c r="C319" i="20"/>
  <c r="D319" i="20"/>
  <c r="E319" i="20"/>
  <c r="C320" i="20"/>
  <c r="D320" i="20"/>
  <c r="E320" i="20"/>
  <c r="C321" i="20"/>
  <c r="D321" i="20"/>
  <c r="E321" i="20"/>
  <c r="C322" i="20"/>
  <c r="D322" i="20"/>
  <c r="E322" i="20"/>
  <c r="C323" i="20"/>
  <c r="D323" i="20"/>
  <c r="E323" i="20"/>
  <c r="C324" i="20"/>
  <c r="D324" i="20"/>
  <c r="E324" i="20"/>
  <c r="C325" i="20"/>
  <c r="D325" i="20"/>
  <c r="E325" i="20"/>
  <c r="C326" i="20"/>
  <c r="D326" i="20"/>
  <c r="E326" i="20"/>
  <c r="C327" i="20"/>
  <c r="D327" i="20"/>
  <c r="E327" i="20"/>
  <c r="C328" i="20"/>
  <c r="D328" i="20"/>
  <c r="E328" i="20"/>
  <c r="C329" i="20"/>
  <c r="D329" i="20"/>
  <c r="E329" i="20"/>
  <c r="C330" i="20"/>
  <c r="D330" i="20"/>
  <c r="E330" i="20"/>
  <c r="C331" i="20"/>
  <c r="D331" i="20"/>
  <c r="E331" i="20"/>
  <c r="C332" i="20"/>
  <c r="D332" i="20"/>
  <c r="E332" i="20"/>
  <c r="C333" i="20"/>
  <c r="D333" i="20"/>
  <c r="E333" i="20"/>
  <c r="C334" i="20"/>
  <c r="D334" i="20"/>
  <c r="E334" i="20"/>
  <c r="C335" i="20"/>
  <c r="D335" i="20"/>
  <c r="E335" i="20"/>
  <c r="C336" i="20"/>
  <c r="D336" i="20"/>
  <c r="E336" i="20"/>
  <c r="C337" i="20"/>
  <c r="D337" i="20"/>
  <c r="E337" i="20"/>
  <c r="C338" i="20"/>
  <c r="D338" i="20"/>
  <c r="E338" i="20"/>
  <c r="C339" i="20"/>
  <c r="D339" i="20"/>
  <c r="E339" i="20"/>
  <c r="C340" i="20"/>
  <c r="D340" i="20"/>
  <c r="E340" i="20"/>
  <c r="C341" i="20"/>
  <c r="D341" i="20"/>
  <c r="E341" i="20"/>
  <c r="C342" i="20"/>
  <c r="D342" i="20"/>
  <c r="E342" i="20"/>
  <c r="C343" i="20"/>
  <c r="D343" i="20"/>
  <c r="E343" i="20"/>
  <c r="C344" i="20"/>
  <c r="D344" i="20"/>
  <c r="E344" i="20"/>
  <c r="C345" i="20"/>
  <c r="D345" i="20"/>
  <c r="E345" i="20"/>
  <c r="C346" i="20"/>
  <c r="D346" i="20"/>
  <c r="E346" i="20"/>
  <c r="C347" i="20"/>
  <c r="D347" i="20"/>
  <c r="E347" i="20"/>
  <c r="C348" i="20"/>
  <c r="D348" i="20"/>
  <c r="E348" i="20"/>
  <c r="C349" i="20"/>
  <c r="D349" i="20"/>
  <c r="E349" i="20"/>
  <c r="C350" i="20"/>
  <c r="D350" i="20"/>
  <c r="E350" i="20"/>
  <c r="C351" i="20"/>
  <c r="D351" i="20"/>
  <c r="E351" i="20"/>
  <c r="C352" i="20"/>
  <c r="D352" i="20"/>
  <c r="E352" i="20"/>
  <c r="C353" i="20"/>
  <c r="D353" i="20"/>
  <c r="E353" i="20"/>
  <c r="C354" i="20"/>
  <c r="D354" i="20"/>
  <c r="E354" i="20"/>
  <c r="C355" i="20"/>
  <c r="D355" i="20"/>
  <c r="E355" i="20"/>
  <c r="C356" i="20"/>
  <c r="D356" i="20"/>
  <c r="E356" i="20"/>
  <c r="C357" i="20"/>
  <c r="D357" i="20"/>
  <c r="E357" i="20"/>
  <c r="C358" i="20"/>
  <c r="D358" i="20"/>
  <c r="E358" i="20"/>
  <c r="C359" i="20"/>
  <c r="D359" i="20"/>
  <c r="E359" i="20"/>
  <c r="C360" i="20"/>
  <c r="D360" i="20"/>
  <c r="E360" i="20"/>
  <c r="C361" i="20"/>
  <c r="D361" i="20"/>
  <c r="E361" i="20"/>
  <c r="C362" i="20"/>
  <c r="D362" i="20"/>
  <c r="E362" i="20"/>
  <c r="C363" i="20"/>
  <c r="D363" i="20"/>
  <c r="E363" i="20"/>
  <c r="C364" i="20"/>
  <c r="D364" i="20"/>
  <c r="E364" i="20"/>
  <c r="C365" i="20"/>
  <c r="D365" i="20"/>
  <c r="E365" i="20"/>
  <c r="C366" i="20"/>
  <c r="D366" i="20"/>
  <c r="E366" i="20"/>
  <c r="C367" i="20"/>
  <c r="D367" i="20"/>
  <c r="E367" i="20"/>
  <c r="C368" i="20"/>
  <c r="D368" i="20"/>
  <c r="E368" i="20"/>
  <c r="C369" i="20"/>
  <c r="D369" i="20"/>
  <c r="E369" i="20"/>
  <c r="C370" i="20"/>
  <c r="D370" i="20"/>
  <c r="E370" i="20"/>
  <c r="C371" i="20"/>
  <c r="D371" i="20"/>
  <c r="E371" i="20"/>
  <c r="C372" i="20"/>
  <c r="D372" i="20"/>
  <c r="E372" i="20"/>
  <c r="C373" i="20"/>
  <c r="D373" i="20"/>
  <c r="E373" i="20"/>
  <c r="C374" i="20"/>
  <c r="D374" i="20"/>
  <c r="E374" i="20"/>
  <c r="C375" i="20"/>
  <c r="D375" i="20"/>
  <c r="E375" i="20"/>
  <c r="C376" i="20"/>
  <c r="D376" i="20"/>
  <c r="E376" i="20"/>
  <c r="C377" i="20"/>
  <c r="D377" i="20"/>
  <c r="E377" i="20"/>
  <c r="C378" i="20"/>
  <c r="D378" i="20"/>
  <c r="E378" i="20"/>
  <c r="C379" i="20"/>
  <c r="D379" i="20"/>
  <c r="E379" i="20"/>
  <c r="C380" i="20"/>
  <c r="D380" i="20"/>
  <c r="E380" i="20"/>
  <c r="C381" i="20"/>
  <c r="D381" i="20"/>
  <c r="E381" i="20"/>
  <c r="C382" i="20"/>
  <c r="D382" i="20"/>
  <c r="E382" i="20"/>
  <c r="C383" i="20"/>
  <c r="D383" i="20"/>
  <c r="E383" i="20"/>
  <c r="C384" i="20"/>
  <c r="D384" i="20"/>
  <c r="E384" i="20"/>
  <c r="C385" i="20"/>
  <c r="D385" i="20"/>
  <c r="E385" i="20"/>
  <c r="C386" i="20"/>
  <c r="D386" i="20"/>
  <c r="E386" i="20"/>
  <c r="C387" i="20"/>
  <c r="D387" i="20"/>
  <c r="E387" i="20"/>
  <c r="C388" i="20"/>
  <c r="D388" i="20"/>
  <c r="E388" i="20"/>
  <c r="C389" i="20"/>
  <c r="D389" i="20"/>
  <c r="E389" i="20"/>
  <c r="C390" i="20"/>
  <c r="D390" i="20"/>
  <c r="E390" i="20"/>
  <c r="C391" i="20"/>
  <c r="D391" i="20"/>
  <c r="E391" i="20"/>
  <c r="C392" i="20"/>
  <c r="D392" i="20"/>
  <c r="E392" i="20"/>
  <c r="C393" i="20"/>
  <c r="D393" i="20"/>
  <c r="E393" i="20"/>
  <c r="C394" i="20"/>
  <c r="D394" i="20"/>
  <c r="E394" i="20"/>
  <c r="C395" i="20"/>
  <c r="D395" i="20"/>
  <c r="E395" i="20"/>
  <c r="C396" i="20"/>
  <c r="D396" i="20"/>
  <c r="E396" i="20"/>
  <c r="C397" i="20"/>
  <c r="D397" i="20"/>
  <c r="E397" i="20"/>
  <c r="C398" i="20"/>
  <c r="D398" i="20"/>
  <c r="E398" i="20"/>
  <c r="C399" i="20"/>
  <c r="D399" i="20"/>
  <c r="E399" i="20"/>
  <c r="C400" i="20"/>
  <c r="D400" i="20"/>
  <c r="E400" i="20"/>
  <c r="C401" i="20"/>
  <c r="D401" i="20"/>
  <c r="E401" i="20"/>
  <c r="C402" i="20"/>
  <c r="D402" i="20"/>
  <c r="E402" i="20"/>
  <c r="C403" i="20"/>
  <c r="D403" i="20"/>
  <c r="E403" i="20"/>
  <c r="C404" i="20"/>
  <c r="D404" i="20"/>
  <c r="E404" i="20"/>
  <c r="C405" i="20"/>
  <c r="D405" i="20"/>
  <c r="E405" i="20"/>
  <c r="C406" i="20"/>
  <c r="D406" i="20"/>
  <c r="E406" i="20"/>
  <c r="C407" i="20"/>
  <c r="D407" i="20"/>
  <c r="E407" i="20"/>
  <c r="C408" i="20"/>
  <c r="D408" i="20"/>
  <c r="E408" i="20"/>
  <c r="C409" i="20"/>
  <c r="D409" i="20"/>
  <c r="E409" i="20"/>
  <c r="C410" i="20"/>
  <c r="D410" i="20"/>
  <c r="E410" i="20"/>
  <c r="C411" i="20"/>
  <c r="D411" i="20"/>
  <c r="E411" i="20"/>
  <c r="C412" i="20"/>
  <c r="D412" i="20"/>
  <c r="E412" i="20"/>
  <c r="C413" i="20"/>
  <c r="D413" i="20"/>
  <c r="E413" i="20"/>
  <c r="C414" i="20"/>
  <c r="D414" i="20"/>
  <c r="E414" i="20"/>
  <c r="C415" i="20"/>
  <c r="D415" i="20"/>
  <c r="E415" i="20"/>
  <c r="C416" i="20"/>
  <c r="D416" i="20"/>
  <c r="E416" i="20"/>
  <c r="C417" i="20"/>
  <c r="D417" i="20"/>
  <c r="E417" i="20"/>
  <c r="C418" i="20"/>
  <c r="D418" i="20"/>
  <c r="E418" i="20"/>
  <c r="C419" i="20"/>
  <c r="D419" i="20"/>
  <c r="E419" i="20"/>
  <c r="C420" i="20"/>
  <c r="D420" i="20"/>
  <c r="E420" i="20"/>
  <c r="C421" i="20"/>
  <c r="D421" i="20"/>
  <c r="E421" i="20"/>
  <c r="C422" i="20"/>
  <c r="D422" i="20"/>
  <c r="E422" i="20"/>
  <c r="C423" i="20"/>
  <c r="D423" i="20"/>
  <c r="E423" i="20"/>
  <c r="C424" i="20"/>
  <c r="D424" i="20"/>
  <c r="E424" i="20"/>
  <c r="C425" i="20"/>
  <c r="D425" i="20"/>
  <c r="E425" i="20"/>
  <c r="C426" i="20"/>
  <c r="D426" i="20"/>
  <c r="E426" i="20"/>
  <c r="C427" i="20"/>
  <c r="D427" i="20"/>
  <c r="E427" i="20"/>
  <c r="C428" i="20"/>
  <c r="D428" i="20"/>
  <c r="E428" i="20"/>
  <c r="C429" i="20"/>
  <c r="D429" i="20"/>
  <c r="E429" i="20"/>
  <c r="C430" i="20"/>
  <c r="D430" i="20"/>
  <c r="E430" i="20"/>
  <c r="C431" i="20"/>
  <c r="D431" i="20"/>
  <c r="E431" i="20"/>
  <c r="C432" i="20"/>
  <c r="D432" i="20"/>
  <c r="E432" i="20"/>
  <c r="C433" i="20"/>
  <c r="D433" i="20"/>
  <c r="E433" i="20"/>
  <c r="C434" i="20"/>
  <c r="D434" i="20"/>
  <c r="E434" i="20"/>
  <c r="C435" i="20"/>
  <c r="D435" i="20"/>
  <c r="E435" i="20"/>
  <c r="C436" i="20"/>
  <c r="D436" i="20"/>
  <c r="E436" i="20"/>
  <c r="C437" i="20"/>
  <c r="D437" i="20"/>
  <c r="E437" i="20"/>
  <c r="C438" i="20"/>
  <c r="D438" i="20"/>
  <c r="E438" i="20"/>
  <c r="C439" i="20"/>
  <c r="D439" i="20"/>
  <c r="E439" i="20"/>
  <c r="C440" i="20"/>
  <c r="D440" i="20"/>
  <c r="E440" i="20"/>
  <c r="C441" i="20"/>
  <c r="D441" i="20"/>
  <c r="E441" i="20"/>
  <c r="C442" i="20"/>
  <c r="D442" i="20"/>
  <c r="E442" i="20"/>
  <c r="C443" i="20"/>
  <c r="D443" i="20"/>
  <c r="E443" i="20"/>
  <c r="C444" i="20"/>
  <c r="D444" i="20"/>
  <c r="E444" i="20"/>
  <c r="C445" i="20"/>
  <c r="D445" i="20"/>
  <c r="E445" i="20"/>
  <c r="C446" i="20"/>
  <c r="D446" i="20"/>
  <c r="E446" i="20"/>
  <c r="C447" i="20"/>
  <c r="D447" i="20"/>
  <c r="E447" i="20"/>
  <c r="C448" i="20"/>
  <c r="D448" i="20"/>
  <c r="E448" i="20"/>
  <c r="C449" i="20"/>
  <c r="D449" i="20"/>
  <c r="E449" i="20"/>
  <c r="C450" i="20"/>
  <c r="D450" i="20"/>
  <c r="E450" i="20"/>
  <c r="C451" i="20"/>
  <c r="D451" i="20"/>
  <c r="E451" i="20"/>
  <c r="C452" i="20"/>
  <c r="D452" i="20"/>
  <c r="E452" i="20"/>
  <c r="C453" i="20"/>
  <c r="D453" i="20"/>
  <c r="E453" i="20"/>
  <c r="C454" i="20"/>
  <c r="D454" i="20"/>
  <c r="E454" i="20"/>
  <c r="C455" i="20"/>
  <c r="D455" i="20"/>
  <c r="E455" i="20"/>
  <c r="C456" i="20"/>
  <c r="D456" i="20"/>
  <c r="E456" i="20"/>
  <c r="C457" i="20"/>
  <c r="D457" i="20"/>
  <c r="E457" i="20"/>
  <c r="C458" i="20"/>
  <c r="D458" i="20"/>
  <c r="E458" i="20"/>
  <c r="C459" i="20"/>
  <c r="D459" i="20"/>
  <c r="E459" i="20"/>
  <c r="C460" i="20"/>
  <c r="D460" i="20"/>
  <c r="E460" i="20"/>
  <c r="C461" i="20"/>
  <c r="D461" i="20"/>
  <c r="E461" i="20"/>
  <c r="C462" i="20"/>
  <c r="D462" i="20"/>
  <c r="E462" i="20"/>
  <c r="C463" i="20"/>
  <c r="D463" i="20"/>
  <c r="E463" i="20"/>
  <c r="C464" i="20"/>
  <c r="D464" i="20"/>
  <c r="E464" i="20"/>
  <c r="C465" i="20"/>
  <c r="D465" i="20"/>
  <c r="E465" i="20"/>
  <c r="C466" i="20"/>
  <c r="D466" i="20"/>
  <c r="E466" i="20"/>
  <c r="C467" i="20"/>
  <c r="D467" i="20"/>
  <c r="E467" i="20"/>
  <c r="C468" i="20"/>
  <c r="D468" i="20"/>
  <c r="E468" i="20"/>
  <c r="C469" i="20"/>
  <c r="D469" i="20"/>
  <c r="E469" i="20"/>
  <c r="C470" i="20"/>
  <c r="D470" i="20"/>
  <c r="E470" i="20"/>
  <c r="C471" i="20"/>
  <c r="D471" i="20"/>
  <c r="E471" i="20"/>
  <c r="C472" i="20"/>
  <c r="D472" i="20"/>
  <c r="E472" i="20"/>
  <c r="C473" i="20"/>
  <c r="D473" i="20"/>
  <c r="E473" i="20"/>
  <c r="C474" i="20"/>
  <c r="D474" i="20"/>
  <c r="E474" i="20"/>
  <c r="C475" i="20"/>
  <c r="D475" i="20"/>
  <c r="E475" i="20"/>
  <c r="C476" i="20"/>
  <c r="D476" i="20"/>
  <c r="E476" i="20"/>
  <c r="C477" i="20"/>
  <c r="D477" i="20"/>
  <c r="E477" i="20"/>
  <c r="C478" i="20"/>
  <c r="D478" i="20"/>
  <c r="E478" i="20"/>
  <c r="C479" i="20"/>
  <c r="D479" i="20"/>
  <c r="E479" i="20"/>
  <c r="C480" i="20"/>
  <c r="D480" i="20"/>
  <c r="E480" i="20"/>
  <c r="C481" i="20"/>
  <c r="D481" i="20"/>
  <c r="E481" i="20"/>
  <c r="C482" i="20"/>
  <c r="D482" i="20"/>
  <c r="E482" i="20"/>
  <c r="C483" i="20"/>
  <c r="D483" i="20"/>
  <c r="E483" i="20"/>
  <c r="C484" i="20"/>
  <c r="D484" i="20"/>
  <c r="E484" i="20"/>
  <c r="C485" i="20"/>
  <c r="D485" i="20"/>
  <c r="E485" i="20"/>
  <c r="C486" i="20"/>
  <c r="D486" i="20"/>
  <c r="E486" i="20"/>
  <c r="C487" i="20"/>
  <c r="D487" i="20"/>
  <c r="E487" i="20"/>
  <c r="C488" i="20"/>
  <c r="D488" i="20"/>
  <c r="E488" i="20"/>
  <c r="C489" i="20"/>
  <c r="D489" i="20"/>
  <c r="E489" i="20"/>
  <c r="C490" i="20"/>
  <c r="D490" i="20"/>
  <c r="E490" i="20"/>
  <c r="C491" i="20"/>
  <c r="D491" i="20"/>
  <c r="E491" i="20"/>
  <c r="C492" i="20"/>
  <c r="D492" i="20"/>
  <c r="E492" i="20"/>
  <c r="C493" i="20"/>
  <c r="D493" i="20"/>
  <c r="E493" i="20"/>
  <c r="C494" i="20"/>
  <c r="D494" i="20"/>
  <c r="E494" i="20"/>
  <c r="C495" i="20"/>
  <c r="D495" i="20"/>
  <c r="E495" i="20"/>
  <c r="C496" i="20"/>
  <c r="D496" i="20"/>
  <c r="E496" i="20"/>
  <c r="C497" i="20"/>
  <c r="D497" i="20"/>
  <c r="E497" i="20"/>
  <c r="C498" i="20"/>
  <c r="D498" i="20"/>
  <c r="E498" i="20"/>
  <c r="C499" i="20"/>
  <c r="D499" i="20"/>
  <c r="E499" i="20"/>
  <c r="C500" i="20"/>
  <c r="D500" i="20"/>
  <c r="E500" i="20"/>
  <c r="C501" i="20"/>
  <c r="D501" i="20"/>
  <c r="E501" i="20"/>
  <c r="C502" i="20"/>
  <c r="D502" i="20"/>
  <c r="E502" i="20"/>
  <c r="C503" i="20"/>
  <c r="D503" i="20"/>
  <c r="E503" i="20"/>
  <c r="C504" i="20"/>
  <c r="D504" i="20"/>
  <c r="E504" i="20"/>
  <c r="C505" i="20"/>
  <c r="D505" i="20"/>
  <c r="E505" i="20"/>
  <c r="C506" i="20"/>
  <c r="D506" i="20"/>
  <c r="E506" i="20"/>
  <c r="C507" i="20"/>
  <c r="D507" i="20"/>
  <c r="E507" i="20"/>
  <c r="C508" i="20"/>
  <c r="D508" i="20"/>
  <c r="E508" i="20"/>
  <c r="C509" i="20"/>
  <c r="D509" i="20"/>
  <c r="E509" i="20"/>
  <c r="C510" i="20"/>
  <c r="D510" i="20"/>
  <c r="E510" i="20"/>
  <c r="C511" i="20"/>
  <c r="D511" i="20"/>
  <c r="E511" i="20"/>
  <c r="C512" i="20"/>
  <c r="D512" i="20"/>
  <c r="E512" i="20"/>
  <c r="C513" i="20"/>
  <c r="D513" i="20"/>
  <c r="E513" i="20"/>
  <c r="C514" i="20"/>
  <c r="D514" i="20"/>
  <c r="E514" i="20"/>
  <c r="C515" i="20"/>
  <c r="D515" i="20"/>
  <c r="E515" i="20"/>
  <c r="C516" i="20"/>
  <c r="D516" i="20"/>
  <c r="E516" i="20"/>
  <c r="C517" i="20"/>
  <c r="D517" i="20"/>
  <c r="E517" i="20"/>
  <c r="C518" i="20"/>
  <c r="D518" i="20"/>
  <c r="E518" i="20"/>
  <c r="C519" i="20"/>
  <c r="D519" i="20"/>
  <c r="E519" i="20"/>
  <c r="C520" i="20"/>
  <c r="D520" i="20"/>
  <c r="E520" i="20"/>
  <c r="C521" i="20"/>
  <c r="D521" i="20"/>
  <c r="E521" i="20"/>
  <c r="C522" i="20"/>
  <c r="D522" i="20"/>
  <c r="E522" i="20"/>
  <c r="C523" i="20"/>
  <c r="D523" i="20"/>
  <c r="E523" i="20"/>
  <c r="C524" i="20"/>
  <c r="D524" i="20"/>
  <c r="E524" i="20"/>
  <c r="C525" i="20"/>
  <c r="D525" i="20"/>
  <c r="E525" i="20"/>
  <c r="C526" i="20"/>
  <c r="D526" i="20"/>
  <c r="E526" i="20"/>
  <c r="C527" i="20"/>
  <c r="D527" i="20"/>
  <c r="E527" i="20"/>
  <c r="C528" i="20"/>
  <c r="D528" i="20"/>
  <c r="E528" i="20"/>
  <c r="C529" i="20"/>
  <c r="D529" i="20"/>
  <c r="E529" i="20"/>
  <c r="C530" i="20"/>
  <c r="D530" i="20"/>
  <c r="E530" i="20"/>
  <c r="C531" i="20"/>
  <c r="D531" i="20"/>
  <c r="E531" i="20"/>
  <c r="C532" i="20"/>
  <c r="D532" i="20"/>
  <c r="E532" i="20"/>
  <c r="C533" i="20"/>
  <c r="D533" i="20"/>
  <c r="E533" i="20"/>
  <c r="C534" i="20"/>
  <c r="D534" i="20"/>
  <c r="E534" i="20"/>
  <c r="C535" i="20"/>
  <c r="D535" i="20"/>
  <c r="E535" i="20"/>
  <c r="C536" i="20"/>
  <c r="D536" i="20"/>
  <c r="E536" i="20"/>
  <c r="C537" i="20"/>
  <c r="D537" i="20"/>
  <c r="E537" i="20"/>
  <c r="C538" i="20"/>
  <c r="D538" i="20"/>
  <c r="E538" i="20"/>
  <c r="C539" i="20"/>
  <c r="D539" i="20"/>
  <c r="E539" i="20"/>
  <c r="C540" i="20"/>
  <c r="D540" i="20"/>
  <c r="E540" i="20"/>
  <c r="C541" i="20"/>
  <c r="D541" i="20"/>
  <c r="E541" i="20"/>
  <c r="C542" i="20"/>
  <c r="D542" i="20"/>
  <c r="E542" i="20"/>
  <c r="C543" i="20"/>
  <c r="D543" i="20"/>
  <c r="E543" i="20"/>
  <c r="C544" i="20"/>
  <c r="D544" i="20"/>
  <c r="E544" i="20"/>
  <c r="C545" i="20"/>
  <c r="D545" i="20"/>
  <c r="E545" i="20"/>
  <c r="C546" i="20"/>
  <c r="D546" i="20"/>
  <c r="E546" i="20"/>
  <c r="C547" i="20"/>
  <c r="D547" i="20"/>
  <c r="E547" i="20"/>
  <c r="C548" i="20"/>
  <c r="D548" i="20"/>
  <c r="E548" i="20"/>
  <c r="C549" i="20"/>
  <c r="D549" i="20"/>
  <c r="E549" i="20"/>
  <c r="C550" i="20"/>
  <c r="D550" i="20"/>
  <c r="E550" i="20"/>
  <c r="C551" i="20"/>
  <c r="D551" i="20"/>
  <c r="E551" i="20"/>
  <c r="C552" i="20"/>
  <c r="D552" i="20"/>
  <c r="E552" i="20"/>
  <c r="C553" i="20"/>
  <c r="D553" i="20"/>
  <c r="E553" i="20"/>
  <c r="C554" i="20"/>
  <c r="D554" i="20"/>
  <c r="E554" i="20"/>
  <c r="C555" i="20"/>
  <c r="D555" i="20"/>
  <c r="E555" i="20"/>
  <c r="C556" i="20"/>
  <c r="D556" i="20"/>
  <c r="E556" i="20"/>
  <c r="C557" i="20"/>
  <c r="D557" i="20"/>
  <c r="E557" i="20"/>
  <c r="C558" i="20"/>
  <c r="D558" i="20"/>
  <c r="E558" i="20"/>
  <c r="C559" i="20"/>
  <c r="D559" i="20"/>
  <c r="E559" i="20"/>
  <c r="C560" i="20"/>
  <c r="D560" i="20"/>
  <c r="E560" i="20"/>
  <c r="C561" i="20"/>
  <c r="D561" i="20"/>
  <c r="E561" i="20"/>
  <c r="C562" i="20"/>
  <c r="D562" i="20"/>
  <c r="E562" i="20"/>
  <c r="C563" i="20"/>
  <c r="D563" i="20"/>
  <c r="E563" i="20"/>
  <c r="C564" i="20"/>
  <c r="D564" i="20"/>
  <c r="E564" i="20"/>
  <c r="C565" i="20"/>
  <c r="D565" i="20"/>
  <c r="E565" i="20"/>
  <c r="C566" i="20"/>
  <c r="D566" i="20"/>
  <c r="E566" i="20"/>
  <c r="C567" i="20"/>
  <c r="D567" i="20"/>
  <c r="E567" i="20"/>
  <c r="C568" i="20"/>
  <c r="D568" i="20"/>
  <c r="E568" i="20"/>
  <c r="C569" i="20"/>
  <c r="D569" i="20"/>
  <c r="E569" i="20"/>
  <c r="C570" i="20"/>
  <c r="D570" i="20"/>
  <c r="E570" i="20"/>
  <c r="C571" i="20"/>
  <c r="D571" i="20"/>
  <c r="E571" i="20"/>
  <c r="C572" i="20"/>
  <c r="D572" i="20"/>
  <c r="E572" i="20"/>
  <c r="C573" i="20"/>
  <c r="D573" i="20"/>
  <c r="E573" i="20"/>
  <c r="C574" i="20"/>
  <c r="D574" i="20"/>
  <c r="E574" i="20"/>
  <c r="C575" i="20"/>
  <c r="D575" i="20"/>
  <c r="E575" i="20"/>
  <c r="C576" i="20"/>
  <c r="D576" i="20"/>
  <c r="E576" i="20"/>
  <c r="C577" i="20"/>
  <c r="D577" i="20"/>
  <c r="E577" i="20"/>
  <c r="C578" i="20"/>
  <c r="D578" i="20"/>
  <c r="E578" i="20"/>
  <c r="C579" i="20"/>
  <c r="D579" i="20"/>
  <c r="E579" i="20"/>
  <c r="C580" i="20"/>
  <c r="D580" i="20"/>
  <c r="E580" i="20"/>
  <c r="C581" i="20"/>
  <c r="D581" i="20"/>
  <c r="E581" i="20"/>
  <c r="C582" i="20"/>
  <c r="D582" i="20"/>
  <c r="E582" i="20"/>
  <c r="C583" i="20"/>
  <c r="D583" i="20"/>
  <c r="E583" i="20"/>
  <c r="C584" i="20"/>
  <c r="D584" i="20"/>
  <c r="E584" i="20"/>
  <c r="C585" i="20"/>
  <c r="D585" i="20"/>
  <c r="E585" i="20"/>
  <c r="C586" i="20"/>
  <c r="D586" i="20"/>
  <c r="E586" i="20"/>
  <c r="C587" i="20"/>
  <c r="D587" i="20"/>
  <c r="E587" i="20"/>
  <c r="C588" i="20"/>
  <c r="D588" i="20"/>
  <c r="E588" i="20"/>
  <c r="C589" i="20"/>
  <c r="D589" i="20"/>
  <c r="E589" i="20"/>
  <c r="C590" i="20"/>
  <c r="D590" i="20"/>
  <c r="E590" i="20"/>
  <c r="C591" i="20"/>
  <c r="D591" i="20"/>
  <c r="E591" i="20"/>
  <c r="C592" i="20"/>
  <c r="D592" i="20"/>
  <c r="E592" i="20"/>
  <c r="C593" i="20"/>
  <c r="D593" i="20"/>
  <c r="E593" i="20"/>
  <c r="C594" i="20"/>
  <c r="D594" i="20"/>
  <c r="E594" i="20"/>
  <c r="C595" i="20"/>
  <c r="D595" i="20"/>
  <c r="E595" i="20"/>
  <c r="C596" i="20"/>
  <c r="D596" i="20"/>
  <c r="E596" i="20"/>
  <c r="C597" i="20"/>
  <c r="D597" i="20"/>
  <c r="E597" i="20"/>
  <c r="C598" i="20"/>
  <c r="D598" i="20"/>
  <c r="E598" i="20"/>
  <c r="C599" i="20"/>
  <c r="D599" i="20"/>
  <c r="E599" i="20"/>
  <c r="C600" i="20"/>
  <c r="D600" i="20"/>
  <c r="E600" i="20"/>
  <c r="C601" i="20"/>
  <c r="D601" i="20"/>
  <c r="E601" i="20"/>
  <c r="C602" i="20"/>
  <c r="D602" i="20"/>
  <c r="E602" i="20"/>
  <c r="C603" i="20"/>
  <c r="D603" i="20"/>
  <c r="E603" i="20"/>
  <c r="C604" i="20"/>
  <c r="D604" i="20"/>
  <c r="E604" i="20"/>
  <c r="C605" i="20"/>
  <c r="D605" i="20"/>
  <c r="E605" i="20"/>
  <c r="C606" i="20"/>
  <c r="D606" i="20"/>
  <c r="E606" i="20"/>
  <c r="C607" i="20"/>
  <c r="D607" i="20"/>
  <c r="E607" i="20"/>
  <c r="C608" i="20"/>
  <c r="D608" i="20"/>
  <c r="E608" i="20"/>
  <c r="C609" i="20"/>
  <c r="D609" i="20"/>
  <c r="E609" i="20"/>
  <c r="C610" i="20"/>
  <c r="D610" i="20"/>
  <c r="E610" i="20"/>
  <c r="C611" i="20"/>
  <c r="D611" i="20"/>
  <c r="E611" i="20"/>
  <c r="C612" i="20"/>
  <c r="D612" i="20"/>
  <c r="E612" i="20"/>
  <c r="C613" i="20"/>
  <c r="D613" i="20"/>
  <c r="E613" i="20"/>
  <c r="C614" i="20"/>
  <c r="D614" i="20"/>
  <c r="E614" i="20"/>
  <c r="C615" i="20"/>
  <c r="D615" i="20"/>
  <c r="E615" i="20"/>
  <c r="C616" i="20"/>
  <c r="D616" i="20"/>
  <c r="E616" i="20"/>
  <c r="C617" i="20"/>
  <c r="D617" i="20"/>
  <c r="E617" i="20"/>
  <c r="C618" i="20"/>
  <c r="D618" i="20"/>
  <c r="E618" i="20"/>
  <c r="C619" i="20"/>
  <c r="D619" i="20"/>
  <c r="E619" i="20"/>
  <c r="C620" i="20"/>
  <c r="D620" i="20"/>
  <c r="E620" i="20"/>
  <c r="C621" i="20"/>
  <c r="D621" i="20"/>
  <c r="E621" i="20"/>
  <c r="C622" i="20"/>
  <c r="D622" i="20"/>
  <c r="E622" i="20"/>
  <c r="C623" i="20"/>
  <c r="D623" i="20"/>
  <c r="E623" i="20"/>
  <c r="C624" i="20"/>
  <c r="D624" i="20"/>
  <c r="E624" i="20"/>
  <c r="C625" i="20"/>
  <c r="D625" i="20"/>
  <c r="E625" i="20"/>
  <c r="C626" i="20"/>
  <c r="D626" i="20"/>
  <c r="E626" i="20"/>
  <c r="C627" i="20"/>
  <c r="D627" i="20"/>
  <c r="E627" i="20"/>
  <c r="C628" i="20"/>
  <c r="D628" i="20"/>
  <c r="E628" i="20"/>
  <c r="C629" i="20"/>
  <c r="D629" i="20"/>
  <c r="E629" i="20"/>
  <c r="C630" i="20"/>
  <c r="D630" i="20"/>
  <c r="E630" i="20"/>
  <c r="C631" i="20"/>
  <c r="D631" i="20"/>
  <c r="E631" i="20"/>
  <c r="C632" i="20"/>
  <c r="D632" i="20"/>
  <c r="E632" i="20"/>
  <c r="C633" i="20"/>
  <c r="D633" i="20"/>
  <c r="E633" i="20"/>
  <c r="C634" i="20"/>
  <c r="D634" i="20"/>
  <c r="E634" i="20"/>
  <c r="C635" i="20"/>
  <c r="D635" i="20"/>
  <c r="E635" i="20"/>
  <c r="C636" i="20"/>
  <c r="D636" i="20"/>
  <c r="E636" i="20"/>
  <c r="C637" i="20"/>
  <c r="D637" i="20"/>
  <c r="E637" i="20"/>
  <c r="C638" i="20"/>
  <c r="D638" i="20"/>
  <c r="E638" i="20"/>
  <c r="C639" i="20"/>
  <c r="D639" i="20"/>
  <c r="E639" i="20"/>
  <c r="C640" i="20"/>
  <c r="D640" i="20"/>
  <c r="E640" i="20"/>
  <c r="C641" i="20"/>
  <c r="D641" i="20"/>
  <c r="E641" i="20"/>
  <c r="C642" i="20"/>
  <c r="D642" i="20"/>
  <c r="E642" i="20"/>
  <c r="C643" i="20"/>
  <c r="D643" i="20"/>
  <c r="E643" i="20"/>
  <c r="C644" i="20"/>
  <c r="D644" i="20"/>
  <c r="E644" i="20"/>
  <c r="C645" i="20"/>
  <c r="D645" i="20"/>
  <c r="E645" i="20"/>
  <c r="C646" i="20"/>
  <c r="D646" i="20"/>
  <c r="E646" i="20"/>
  <c r="C647" i="20"/>
  <c r="D647" i="20"/>
  <c r="E647" i="20"/>
  <c r="C648" i="20"/>
  <c r="D648" i="20"/>
  <c r="E648" i="20"/>
  <c r="C649" i="20"/>
  <c r="D649" i="20"/>
  <c r="E649" i="20"/>
  <c r="C650" i="20"/>
  <c r="D650" i="20"/>
  <c r="E650" i="20"/>
  <c r="C651" i="20"/>
  <c r="D651" i="20"/>
  <c r="E651" i="20"/>
  <c r="C652" i="20"/>
  <c r="D652" i="20"/>
  <c r="E652" i="20"/>
  <c r="C653" i="20"/>
  <c r="D653" i="20"/>
  <c r="E653" i="20"/>
  <c r="C654" i="20"/>
  <c r="D654" i="20"/>
  <c r="E654" i="20"/>
  <c r="C655" i="20"/>
  <c r="D655" i="20"/>
  <c r="E655" i="20"/>
  <c r="C656" i="20"/>
  <c r="D656" i="20"/>
  <c r="E656" i="20"/>
  <c r="C657" i="20"/>
  <c r="D657" i="20"/>
  <c r="E657" i="20"/>
  <c r="C658" i="20"/>
  <c r="D658" i="20"/>
  <c r="E658" i="20"/>
  <c r="C659" i="20"/>
  <c r="D659" i="20"/>
  <c r="E659" i="20"/>
  <c r="C660" i="20"/>
  <c r="D660" i="20"/>
  <c r="E660" i="20"/>
  <c r="C661" i="20"/>
  <c r="D661" i="20"/>
  <c r="E661" i="20"/>
  <c r="C662" i="20"/>
  <c r="D662" i="20"/>
  <c r="E662" i="20"/>
  <c r="C663" i="20"/>
  <c r="D663" i="20"/>
  <c r="E663" i="20"/>
  <c r="C664" i="20"/>
  <c r="D664" i="20"/>
  <c r="E664" i="20"/>
  <c r="C665" i="20"/>
  <c r="D665" i="20"/>
  <c r="E665" i="20"/>
  <c r="C666" i="20"/>
  <c r="D666" i="20"/>
  <c r="E666" i="20"/>
  <c r="C667" i="20"/>
  <c r="D667" i="20"/>
  <c r="E667" i="20"/>
  <c r="C668" i="20"/>
  <c r="D668" i="20"/>
  <c r="E668" i="20"/>
  <c r="C669" i="20"/>
  <c r="D669" i="20"/>
  <c r="E669" i="20"/>
  <c r="C670" i="20"/>
  <c r="D670" i="20"/>
  <c r="E670" i="20"/>
  <c r="C671" i="20"/>
  <c r="D671" i="20"/>
  <c r="E671" i="20"/>
  <c r="C672" i="20"/>
  <c r="D672" i="20"/>
  <c r="E672" i="20"/>
  <c r="C673" i="20"/>
  <c r="D673" i="20"/>
  <c r="E673" i="20"/>
  <c r="C674" i="20"/>
  <c r="D674" i="20"/>
  <c r="E674" i="20"/>
  <c r="C675" i="20"/>
  <c r="D675" i="20"/>
  <c r="E675" i="20"/>
  <c r="C676" i="20"/>
  <c r="D676" i="20"/>
  <c r="E676" i="20"/>
  <c r="C677" i="20"/>
  <c r="D677" i="20"/>
  <c r="E677" i="20"/>
  <c r="C678" i="20"/>
  <c r="D678" i="20"/>
  <c r="E678" i="20"/>
  <c r="C679" i="20"/>
  <c r="D679" i="20"/>
  <c r="E679" i="20"/>
  <c r="C680" i="20"/>
  <c r="D680" i="20"/>
  <c r="E680" i="20"/>
  <c r="C681" i="20"/>
  <c r="D681" i="20"/>
  <c r="E681" i="20"/>
  <c r="C682" i="20"/>
  <c r="D682" i="20"/>
  <c r="E682" i="20"/>
  <c r="C683" i="20"/>
  <c r="D683" i="20"/>
  <c r="E683" i="20"/>
  <c r="C684" i="20"/>
  <c r="D684" i="20"/>
  <c r="E684" i="20"/>
  <c r="C685" i="20"/>
  <c r="D685" i="20"/>
  <c r="E685" i="20"/>
  <c r="C686" i="20"/>
  <c r="D686" i="20"/>
  <c r="E686" i="20"/>
  <c r="C687" i="20"/>
  <c r="D687" i="20"/>
  <c r="E687" i="20"/>
  <c r="C688" i="20"/>
  <c r="D688" i="20"/>
  <c r="E688" i="20"/>
  <c r="C689" i="20"/>
  <c r="D689" i="20"/>
  <c r="E689" i="20"/>
  <c r="C690" i="20"/>
  <c r="D690" i="20"/>
  <c r="E690" i="20"/>
  <c r="C691" i="20"/>
  <c r="D691" i="20"/>
  <c r="E691" i="20"/>
  <c r="C692" i="20"/>
  <c r="D692" i="20"/>
  <c r="E692" i="20"/>
  <c r="C693" i="20"/>
  <c r="D693" i="20"/>
  <c r="E693" i="20"/>
  <c r="C694" i="20"/>
  <c r="D694" i="20"/>
  <c r="E694" i="20"/>
  <c r="C695" i="20"/>
  <c r="D695" i="20"/>
  <c r="E695" i="20"/>
  <c r="C696" i="20"/>
  <c r="D696" i="20"/>
  <c r="E696" i="20"/>
  <c r="C697" i="20"/>
  <c r="D697" i="20"/>
  <c r="E697" i="20"/>
  <c r="C698" i="20"/>
  <c r="D698" i="20"/>
  <c r="E698" i="20"/>
  <c r="C699" i="20"/>
  <c r="D699" i="20"/>
  <c r="E699" i="20"/>
  <c r="C700" i="20"/>
  <c r="D700" i="20"/>
  <c r="E700" i="20"/>
  <c r="C701" i="20"/>
  <c r="D701" i="20"/>
  <c r="E701" i="20"/>
  <c r="C702" i="20"/>
  <c r="D702" i="20"/>
  <c r="E702" i="20"/>
  <c r="C703" i="20"/>
  <c r="D703" i="20"/>
  <c r="E703" i="20"/>
  <c r="C704" i="20"/>
  <c r="D704" i="20"/>
  <c r="E704" i="20"/>
  <c r="C705" i="20"/>
  <c r="D705" i="20"/>
  <c r="E705" i="20"/>
  <c r="C706" i="20"/>
  <c r="D706" i="20"/>
  <c r="E706" i="20"/>
  <c r="C707" i="20"/>
  <c r="D707" i="20"/>
  <c r="E707" i="20"/>
  <c r="C708" i="20"/>
  <c r="D708" i="20"/>
  <c r="E708" i="20"/>
  <c r="C709" i="20"/>
  <c r="D709" i="20"/>
  <c r="E709" i="20"/>
  <c r="C710" i="20"/>
  <c r="D710" i="20"/>
  <c r="E710" i="20"/>
  <c r="C711" i="20"/>
  <c r="D711" i="20"/>
  <c r="E711" i="20"/>
  <c r="C712" i="20"/>
  <c r="D712" i="20"/>
  <c r="E712" i="20"/>
  <c r="C713" i="20"/>
  <c r="D713" i="20"/>
  <c r="E713" i="20"/>
  <c r="C714" i="20"/>
  <c r="D714" i="20"/>
  <c r="E714" i="20"/>
  <c r="C715" i="20"/>
  <c r="D715" i="20"/>
  <c r="E715" i="20"/>
  <c r="C716" i="20"/>
  <c r="D716" i="20"/>
  <c r="E716" i="20"/>
  <c r="C717" i="20"/>
  <c r="D717" i="20"/>
  <c r="E717" i="20"/>
  <c r="C718" i="20"/>
  <c r="D718" i="20"/>
  <c r="E718" i="20"/>
  <c r="C719" i="20"/>
  <c r="D719" i="20"/>
  <c r="E719" i="20"/>
  <c r="C720" i="20"/>
  <c r="D720" i="20"/>
  <c r="E720" i="20"/>
  <c r="C721" i="20"/>
  <c r="D721" i="20"/>
  <c r="E721" i="20"/>
  <c r="C722" i="20"/>
  <c r="D722" i="20"/>
  <c r="E722" i="20"/>
  <c r="C723" i="20"/>
  <c r="D723" i="20"/>
  <c r="E723" i="20"/>
  <c r="C724" i="20"/>
  <c r="D724" i="20"/>
  <c r="E724" i="20"/>
  <c r="C725" i="20"/>
  <c r="D725" i="20"/>
  <c r="E725" i="20"/>
  <c r="C726" i="20"/>
  <c r="D726" i="20"/>
  <c r="E726" i="20"/>
  <c r="C727" i="20"/>
  <c r="D727" i="20"/>
  <c r="E727" i="20"/>
  <c r="C728" i="20"/>
  <c r="D728" i="20"/>
  <c r="E728" i="20"/>
  <c r="C729" i="20"/>
  <c r="D729" i="20"/>
  <c r="E729" i="20"/>
  <c r="C730" i="20"/>
  <c r="D730" i="20"/>
  <c r="E730" i="20"/>
  <c r="C731" i="20"/>
  <c r="D731" i="20"/>
  <c r="E731" i="20"/>
  <c r="C732" i="20"/>
  <c r="D732" i="20"/>
  <c r="E732" i="20"/>
  <c r="C733" i="20"/>
  <c r="D733" i="20"/>
  <c r="E733" i="20"/>
  <c r="C734" i="20"/>
  <c r="D734" i="20"/>
  <c r="E734" i="20"/>
  <c r="C735" i="20"/>
  <c r="D735" i="20"/>
  <c r="E735" i="20"/>
  <c r="C736" i="20"/>
  <c r="D736" i="20"/>
  <c r="E736" i="20"/>
  <c r="C737" i="20"/>
  <c r="D737" i="20"/>
  <c r="E737" i="20"/>
  <c r="C738" i="20"/>
  <c r="D738" i="20"/>
  <c r="E738" i="20"/>
  <c r="C739" i="20"/>
  <c r="D739" i="20"/>
  <c r="E739" i="20"/>
  <c r="C740" i="20"/>
  <c r="D740" i="20"/>
  <c r="E740" i="20"/>
  <c r="C741" i="20"/>
  <c r="D741" i="20"/>
  <c r="E741" i="20"/>
  <c r="C742" i="20"/>
  <c r="D742" i="20"/>
  <c r="E742" i="20"/>
  <c r="C743" i="20"/>
  <c r="D743" i="20"/>
  <c r="E743" i="20"/>
  <c r="C744" i="20"/>
  <c r="D744" i="20"/>
  <c r="E744" i="20"/>
  <c r="C745" i="20"/>
  <c r="D745" i="20"/>
  <c r="E745" i="20"/>
  <c r="C746" i="20"/>
  <c r="D746" i="20"/>
  <c r="E746" i="20"/>
  <c r="C747" i="20"/>
  <c r="D747" i="20"/>
  <c r="E747" i="20"/>
  <c r="C748" i="20"/>
  <c r="D748" i="20"/>
  <c r="E748" i="20"/>
  <c r="C749" i="20"/>
  <c r="D749" i="20"/>
  <c r="E749" i="20"/>
  <c r="C750" i="20"/>
  <c r="D750" i="20"/>
  <c r="E750" i="20"/>
  <c r="C751" i="20"/>
  <c r="D751" i="20"/>
  <c r="E751" i="20"/>
  <c r="C752" i="20"/>
  <c r="D752" i="20"/>
  <c r="E752" i="20"/>
  <c r="C753" i="20"/>
  <c r="D753" i="20"/>
  <c r="E753" i="20"/>
  <c r="C754" i="20"/>
  <c r="D754" i="20"/>
  <c r="E754" i="20"/>
  <c r="C755" i="20"/>
  <c r="D755" i="20"/>
  <c r="E755" i="20"/>
  <c r="C756" i="20"/>
  <c r="D756" i="20"/>
  <c r="E756" i="20"/>
  <c r="C757" i="20"/>
  <c r="D757" i="20"/>
  <c r="E757" i="20"/>
  <c r="C758" i="20"/>
  <c r="D758" i="20"/>
  <c r="E758" i="20"/>
  <c r="C759" i="20"/>
  <c r="D759" i="20"/>
  <c r="E759" i="20"/>
  <c r="C760" i="20"/>
  <c r="D760" i="20"/>
  <c r="E760" i="20"/>
  <c r="C761" i="20"/>
  <c r="D761" i="20"/>
  <c r="E761" i="20"/>
  <c r="C762" i="20"/>
  <c r="D762" i="20"/>
  <c r="E762" i="20"/>
  <c r="C763" i="20"/>
  <c r="D763" i="20"/>
  <c r="E763" i="20"/>
  <c r="C764" i="20"/>
  <c r="D764" i="20"/>
  <c r="E764" i="20"/>
  <c r="C765" i="20"/>
  <c r="D765" i="20"/>
  <c r="E765" i="20"/>
  <c r="C766" i="20"/>
  <c r="D766" i="20"/>
  <c r="E766" i="20"/>
  <c r="C767" i="20"/>
  <c r="D767" i="20"/>
  <c r="E767" i="20"/>
  <c r="C768" i="20"/>
  <c r="D768" i="20"/>
  <c r="E768" i="20"/>
  <c r="C769" i="20"/>
  <c r="D769" i="20"/>
  <c r="E769" i="20"/>
  <c r="C770" i="20"/>
  <c r="D770" i="20"/>
  <c r="E770" i="20"/>
  <c r="C771" i="20"/>
  <c r="D771" i="20"/>
  <c r="E771" i="20"/>
  <c r="C772" i="20"/>
  <c r="D772" i="20"/>
  <c r="E772" i="20"/>
  <c r="C773" i="20"/>
  <c r="D773" i="20"/>
  <c r="E773" i="20"/>
  <c r="C774" i="20"/>
  <c r="D774" i="20"/>
  <c r="E774" i="20"/>
  <c r="C775" i="20"/>
  <c r="D775" i="20"/>
  <c r="E775" i="20"/>
  <c r="C776" i="20"/>
  <c r="D776" i="20"/>
  <c r="E776" i="20"/>
  <c r="C777" i="20"/>
  <c r="D777" i="20"/>
  <c r="E777" i="20"/>
  <c r="C778" i="20"/>
  <c r="D778" i="20"/>
  <c r="E778" i="20"/>
  <c r="C779" i="20"/>
  <c r="D779" i="20"/>
  <c r="E779" i="20"/>
  <c r="C780" i="20"/>
  <c r="D780" i="20"/>
  <c r="E780" i="20"/>
  <c r="C781" i="20"/>
  <c r="D781" i="20"/>
  <c r="E781" i="20"/>
  <c r="C782" i="20"/>
  <c r="D782" i="20"/>
  <c r="E782" i="20"/>
  <c r="C783" i="20"/>
  <c r="D783" i="20"/>
  <c r="E783" i="20"/>
  <c r="C784" i="20"/>
  <c r="D784" i="20"/>
  <c r="E784" i="20"/>
  <c r="C785" i="20"/>
  <c r="D785" i="20"/>
  <c r="E785" i="20"/>
  <c r="C786" i="20"/>
  <c r="D786" i="20"/>
  <c r="E786" i="20"/>
  <c r="C787" i="20"/>
  <c r="D787" i="20"/>
  <c r="E787" i="20"/>
  <c r="C788" i="20"/>
  <c r="D788" i="20"/>
  <c r="E788" i="20"/>
  <c r="C789" i="20"/>
  <c r="D789" i="20"/>
  <c r="E789" i="20"/>
  <c r="C790" i="20"/>
  <c r="D790" i="20"/>
  <c r="E790" i="20"/>
  <c r="C791" i="20"/>
  <c r="D791" i="20"/>
  <c r="E791" i="20"/>
  <c r="C792" i="20"/>
  <c r="D792" i="20"/>
  <c r="E792" i="20"/>
  <c r="C793" i="20"/>
  <c r="D793" i="20"/>
  <c r="E793" i="20"/>
  <c r="C794" i="20"/>
  <c r="D794" i="20"/>
  <c r="E794" i="20"/>
  <c r="C795" i="20"/>
  <c r="D795" i="20"/>
  <c r="E795" i="20"/>
  <c r="C796" i="20"/>
  <c r="D796" i="20"/>
  <c r="E796" i="20"/>
  <c r="C797" i="20"/>
  <c r="D797" i="20"/>
  <c r="E797" i="20"/>
  <c r="C798" i="20"/>
  <c r="D798" i="20"/>
  <c r="E798" i="20"/>
  <c r="C799" i="20"/>
  <c r="D799" i="20"/>
  <c r="E799" i="20"/>
  <c r="C800" i="20"/>
  <c r="D800" i="20"/>
  <c r="E800" i="20"/>
  <c r="C801" i="20"/>
  <c r="D801" i="20"/>
  <c r="E801" i="20"/>
  <c r="C802" i="20"/>
  <c r="D802" i="20"/>
  <c r="E802" i="20"/>
  <c r="C803" i="20"/>
  <c r="D803" i="20"/>
  <c r="E803" i="20"/>
  <c r="C804" i="20"/>
  <c r="D804" i="20"/>
  <c r="E804" i="20"/>
  <c r="C805" i="20"/>
  <c r="D805" i="20"/>
  <c r="E805" i="20"/>
  <c r="C806" i="20"/>
  <c r="D806" i="20"/>
  <c r="E806" i="20"/>
  <c r="C807" i="20"/>
  <c r="D807" i="20"/>
  <c r="E807" i="20"/>
  <c r="C808" i="20"/>
  <c r="D808" i="20"/>
  <c r="E808" i="20"/>
  <c r="C809" i="20"/>
  <c r="D809" i="20"/>
  <c r="E809" i="20"/>
  <c r="C810" i="20"/>
  <c r="D810" i="20"/>
  <c r="E810" i="20"/>
  <c r="C811" i="20"/>
  <c r="D811" i="20"/>
  <c r="E811" i="20"/>
  <c r="C812" i="20"/>
  <c r="D812" i="20"/>
  <c r="E812" i="20"/>
  <c r="C813" i="20"/>
  <c r="D813" i="20"/>
  <c r="E813" i="20"/>
  <c r="C814" i="20"/>
  <c r="D814" i="20"/>
  <c r="E814" i="20"/>
  <c r="C815" i="20"/>
  <c r="D815" i="20"/>
  <c r="E815" i="20"/>
  <c r="C816" i="20"/>
  <c r="D816" i="20"/>
  <c r="E816" i="20"/>
  <c r="C817" i="20"/>
  <c r="D817" i="20"/>
  <c r="E817" i="20"/>
  <c r="C818" i="20"/>
  <c r="D818" i="20"/>
  <c r="E818" i="20"/>
  <c r="C819" i="20"/>
  <c r="D819" i="20"/>
  <c r="E819" i="20"/>
  <c r="C820" i="20"/>
  <c r="D820" i="20"/>
  <c r="E820" i="20"/>
  <c r="C821" i="20"/>
  <c r="D821" i="20"/>
  <c r="E821" i="20"/>
  <c r="C822" i="20"/>
  <c r="D822" i="20"/>
  <c r="E822" i="20"/>
  <c r="C823" i="20"/>
  <c r="D823" i="20"/>
  <c r="E823" i="20"/>
  <c r="C824" i="20"/>
  <c r="D824" i="20"/>
  <c r="E824" i="20"/>
  <c r="C825" i="20"/>
  <c r="D825" i="20"/>
  <c r="E825" i="20"/>
  <c r="C826" i="20"/>
  <c r="D826" i="20"/>
  <c r="E826" i="20"/>
  <c r="C827" i="20"/>
  <c r="D827" i="20"/>
  <c r="E827" i="20"/>
  <c r="C828" i="20"/>
  <c r="D828" i="20"/>
  <c r="E828" i="20"/>
  <c r="C829" i="20"/>
  <c r="D829" i="20"/>
  <c r="E829" i="20"/>
  <c r="C830" i="20"/>
  <c r="D830" i="20"/>
  <c r="E830" i="20"/>
  <c r="C831" i="20"/>
  <c r="D831" i="20"/>
  <c r="E831" i="20"/>
  <c r="C832" i="20"/>
  <c r="D832" i="20"/>
  <c r="E832" i="20"/>
  <c r="C833" i="20"/>
  <c r="D833" i="20"/>
  <c r="E833" i="20"/>
  <c r="C834" i="20"/>
  <c r="D834" i="20"/>
  <c r="E834" i="20"/>
  <c r="C835" i="20"/>
  <c r="D835" i="20"/>
  <c r="E835" i="20"/>
  <c r="C836" i="20"/>
  <c r="D836" i="20"/>
  <c r="E836" i="20"/>
  <c r="C837" i="20"/>
  <c r="D837" i="20"/>
  <c r="E837" i="20"/>
  <c r="C838" i="20"/>
  <c r="D838" i="20"/>
  <c r="E838" i="20"/>
  <c r="C839" i="20"/>
  <c r="D839" i="20"/>
  <c r="E839" i="20"/>
  <c r="C840" i="20"/>
  <c r="D840" i="20"/>
  <c r="E840" i="20"/>
  <c r="C841" i="20"/>
  <c r="D841" i="20"/>
  <c r="E841" i="20"/>
  <c r="C842" i="20"/>
  <c r="D842" i="20"/>
  <c r="E842" i="20"/>
  <c r="C843" i="20"/>
  <c r="D843" i="20"/>
  <c r="E843" i="20"/>
  <c r="C844" i="20"/>
  <c r="D844" i="20"/>
  <c r="E844" i="20"/>
  <c r="C845" i="20"/>
  <c r="D845" i="20"/>
  <c r="E845" i="20"/>
  <c r="C846" i="20"/>
  <c r="D846" i="20"/>
  <c r="E846" i="20"/>
  <c r="C847" i="20"/>
  <c r="D847" i="20"/>
  <c r="E847" i="20"/>
  <c r="C848" i="20"/>
  <c r="D848" i="20"/>
  <c r="E848" i="20"/>
  <c r="C849" i="20"/>
  <c r="D849" i="20"/>
  <c r="E849" i="20"/>
  <c r="C850" i="20"/>
  <c r="D850" i="20"/>
  <c r="E850" i="20"/>
  <c r="C851" i="20"/>
  <c r="D851" i="20"/>
  <c r="E851" i="20"/>
  <c r="C852" i="20"/>
  <c r="D852" i="20"/>
  <c r="E852" i="20"/>
  <c r="C853" i="20"/>
  <c r="D853" i="20"/>
  <c r="E853" i="20"/>
  <c r="C854" i="20"/>
  <c r="D854" i="20"/>
  <c r="E854" i="20"/>
  <c r="C855" i="20"/>
  <c r="D855" i="20"/>
  <c r="E855" i="20"/>
  <c r="C856" i="20"/>
  <c r="D856" i="20"/>
  <c r="E856" i="20"/>
  <c r="C857" i="20"/>
  <c r="D857" i="20"/>
  <c r="E857" i="20"/>
  <c r="C858" i="20"/>
  <c r="D858" i="20"/>
  <c r="E858" i="20"/>
  <c r="C859" i="20"/>
  <c r="D859" i="20"/>
  <c r="E859" i="20"/>
  <c r="C860" i="20"/>
  <c r="D860" i="20"/>
  <c r="E860" i="20"/>
  <c r="C861" i="20"/>
  <c r="D861" i="20"/>
  <c r="E861" i="20"/>
  <c r="C862" i="20"/>
  <c r="D862" i="20"/>
  <c r="E862" i="20"/>
  <c r="C863" i="20"/>
  <c r="D863" i="20"/>
  <c r="E863" i="20"/>
  <c r="C864" i="20"/>
  <c r="D864" i="20"/>
  <c r="E864" i="20"/>
  <c r="C865" i="20"/>
  <c r="D865" i="20"/>
  <c r="E865" i="20"/>
  <c r="C866" i="20"/>
  <c r="D866" i="20"/>
  <c r="E866" i="20"/>
  <c r="C867" i="20"/>
  <c r="D867" i="20"/>
  <c r="E867" i="20"/>
  <c r="C868" i="20"/>
  <c r="D868" i="20"/>
  <c r="E868" i="20"/>
  <c r="C869" i="20"/>
  <c r="D869" i="20"/>
  <c r="E869" i="20"/>
  <c r="C870" i="20"/>
  <c r="D870" i="20"/>
  <c r="E870" i="20"/>
  <c r="C871" i="20"/>
  <c r="D871" i="20"/>
  <c r="E871" i="20"/>
  <c r="C872" i="20"/>
  <c r="D872" i="20"/>
  <c r="E872" i="20"/>
  <c r="C873" i="20"/>
  <c r="D873" i="20"/>
  <c r="E873" i="20"/>
  <c r="C874" i="20"/>
  <c r="D874" i="20"/>
  <c r="E874" i="20"/>
  <c r="C875" i="20"/>
  <c r="D875" i="20"/>
  <c r="E875" i="20"/>
  <c r="C876" i="20"/>
  <c r="D876" i="20"/>
  <c r="E876" i="20"/>
  <c r="C877" i="20"/>
  <c r="D877" i="20"/>
  <c r="E877" i="20"/>
  <c r="C878" i="20"/>
  <c r="D878" i="20"/>
  <c r="E878" i="20"/>
  <c r="C879" i="20"/>
  <c r="D879" i="20"/>
  <c r="E879" i="20"/>
  <c r="C880" i="20"/>
  <c r="D880" i="20"/>
  <c r="E880" i="20"/>
  <c r="C881" i="20"/>
  <c r="D881" i="20"/>
  <c r="E881" i="20"/>
  <c r="C882" i="20"/>
  <c r="D882" i="20"/>
  <c r="E882" i="20"/>
  <c r="C883" i="20"/>
  <c r="D883" i="20"/>
  <c r="E883" i="20"/>
  <c r="C884" i="20"/>
  <c r="D884" i="20"/>
  <c r="E884" i="20"/>
  <c r="C885" i="20"/>
  <c r="D885" i="20"/>
  <c r="E885" i="20"/>
  <c r="C886" i="20"/>
  <c r="D886" i="20"/>
  <c r="E886" i="20"/>
  <c r="C887" i="20"/>
  <c r="D887" i="20"/>
  <c r="E887" i="20"/>
  <c r="C888" i="20"/>
  <c r="D888" i="20"/>
  <c r="E888" i="20"/>
  <c r="C889" i="20"/>
  <c r="D889" i="20"/>
  <c r="E889" i="20"/>
  <c r="C890" i="20"/>
  <c r="D890" i="20"/>
  <c r="E890" i="20"/>
  <c r="C891" i="20"/>
  <c r="D891" i="20"/>
  <c r="E891" i="20"/>
  <c r="C892" i="20"/>
  <c r="D892" i="20"/>
  <c r="E892" i="20"/>
  <c r="C893" i="20"/>
  <c r="D893" i="20"/>
  <c r="E893" i="20"/>
  <c r="C894" i="20"/>
  <c r="D894" i="20"/>
  <c r="E894" i="20"/>
  <c r="C895" i="20"/>
  <c r="D895" i="20"/>
  <c r="E895" i="20"/>
  <c r="C896" i="20"/>
  <c r="D896" i="20"/>
  <c r="E896" i="20"/>
  <c r="C897" i="20"/>
  <c r="D897" i="20"/>
  <c r="E897" i="20"/>
  <c r="C898" i="20"/>
  <c r="D898" i="20"/>
  <c r="E898" i="20"/>
  <c r="C899" i="20"/>
  <c r="D899" i="20"/>
  <c r="E899" i="20"/>
  <c r="C900" i="20"/>
  <c r="D900" i="20"/>
  <c r="E900" i="20"/>
  <c r="C901" i="20"/>
  <c r="D901" i="20"/>
  <c r="E901" i="20"/>
  <c r="C902" i="20"/>
  <c r="D902" i="20"/>
  <c r="E902" i="20"/>
  <c r="C903" i="20"/>
  <c r="D903" i="20"/>
  <c r="E903" i="20"/>
  <c r="C904" i="20"/>
  <c r="D904" i="20"/>
  <c r="E904" i="20"/>
  <c r="C905" i="20"/>
  <c r="D905" i="20"/>
  <c r="E905" i="20"/>
  <c r="C906" i="20"/>
  <c r="D906" i="20"/>
  <c r="E906" i="20"/>
  <c r="C907" i="20"/>
  <c r="D907" i="20"/>
  <c r="E907" i="20"/>
  <c r="C908" i="20"/>
  <c r="D908" i="20"/>
  <c r="E908" i="20"/>
  <c r="C909" i="20"/>
  <c r="D909" i="20"/>
  <c r="E909" i="20"/>
  <c r="C910" i="20"/>
  <c r="D910" i="20"/>
  <c r="E910" i="20"/>
  <c r="C911" i="20"/>
  <c r="D911" i="20"/>
  <c r="E911" i="20"/>
  <c r="C912" i="20"/>
  <c r="D912" i="20"/>
  <c r="E912" i="20"/>
  <c r="C913" i="20"/>
  <c r="D913" i="20"/>
  <c r="E913" i="20"/>
  <c r="C914" i="20"/>
  <c r="D914" i="20"/>
  <c r="E914" i="20"/>
  <c r="C915" i="20"/>
  <c r="D915" i="20"/>
  <c r="E915" i="20"/>
  <c r="C916" i="20"/>
  <c r="D916" i="20"/>
  <c r="E916" i="20"/>
  <c r="C917" i="20"/>
  <c r="D917" i="20"/>
  <c r="E917" i="20"/>
  <c r="C918" i="20"/>
  <c r="D918" i="20"/>
  <c r="E918" i="20"/>
  <c r="C919" i="20"/>
  <c r="D919" i="20"/>
  <c r="E919" i="20"/>
  <c r="C920" i="20"/>
  <c r="D920" i="20"/>
  <c r="E920" i="20"/>
  <c r="C921" i="20"/>
  <c r="D921" i="20"/>
  <c r="E921" i="20"/>
  <c r="C922" i="20"/>
  <c r="D922" i="20"/>
  <c r="E922" i="20"/>
  <c r="C923" i="20"/>
  <c r="D923" i="20"/>
  <c r="E923" i="20"/>
  <c r="C924" i="20"/>
  <c r="D924" i="20"/>
  <c r="E924" i="20"/>
  <c r="C925" i="20"/>
  <c r="D925" i="20"/>
  <c r="E925" i="20"/>
  <c r="C926" i="20"/>
  <c r="D926" i="20"/>
  <c r="E926" i="20"/>
  <c r="C927" i="20"/>
  <c r="D927" i="20"/>
  <c r="E927" i="20"/>
  <c r="C928" i="20"/>
  <c r="D928" i="20"/>
  <c r="E928" i="20"/>
  <c r="C929" i="20"/>
  <c r="D929" i="20"/>
  <c r="E929" i="20"/>
  <c r="C930" i="20"/>
  <c r="D930" i="20"/>
  <c r="E930" i="20"/>
  <c r="C931" i="20"/>
  <c r="D931" i="20"/>
  <c r="E931" i="20"/>
  <c r="C932" i="20"/>
  <c r="D932" i="20"/>
  <c r="E932" i="20"/>
  <c r="C933" i="20"/>
  <c r="D933" i="20"/>
  <c r="E933" i="20"/>
  <c r="C934" i="20"/>
  <c r="D934" i="20"/>
  <c r="E934" i="20"/>
  <c r="C935" i="20"/>
  <c r="D935" i="20"/>
  <c r="E935" i="20"/>
  <c r="C936" i="20"/>
  <c r="D936" i="20"/>
  <c r="E936" i="20"/>
  <c r="C937" i="20"/>
  <c r="D937" i="20"/>
  <c r="E937" i="20"/>
  <c r="C938" i="20"/>
  <c r="D938" i="20"/>
  <c r="E938" i="20"/>
  <c r="C939" i="20"/>
  <c r="D939" i="20"/>
  <c r="E939" i="20"/>
  <c r="C940" i="20"/>
  <c r="D940" i="20"/>
  <c r="E940" i="20"/>
  <c r="C941" i="20"/>
  <c r="D941" i="20"/>
  <c r="E941" i="20"/>
  <c r="C942" i="20"/>
  <c r="D942" i="20"/>
  <c r="E942" i="20"/>
  <c r="C943" i="20"/>
  <c r="D943" i="20"/>
  <c r="E943" i="20"/>
  <c r="C944" i="20"/>
  <c r="D944" i="20"/>
  <c r="E944" i="20"/>
  <c r="C945" i="20"/>
  <c r="D945" i="20"/>
  <c r="E945" i="20"/>
  <c r="C946" i="20"/>
  <c r="D946" i="20"/>
  <c r="E946" i="20"/>
  <c r="C947" i="20"/>
  <c r="D947" i="20"/>
  <c r="E947" i="20"/>
  <c r="C948" i="20"/>
  <c r="D948" i="20"/>
  <c r="E948" i="20"/>
  <c r="C949" i="20"/>
  <c r="D949" i="20"/>
  <c r="E949" i="20"/>
  <c r="C950" i="20"/>
  <c r="D950" i="20"/>
  <c r="E950" i="20"/>
  <c r="C951" i="20"/>
  <c r="D951" i="20"/>
  <c r="E951" i="20"/>
  <c r="C952" i="20"/>
  <c r="D952" i="20"/>
  <c r="E952" i="20"/>
  <c r="C953" i="20"/>
  <c r="D953" i="20"/>
  <c r="E953" i="20"/>
  <c r="C954" i="20"/>
  <c r="D954" i="20"/>
  <c r="E954" i="20"/>
  <c r="C955" i="20"/>
  <c r="D955" i="20"/>
  <c r="E955" i="20"/>
  <c r="C956" i="20"/>
  <c r="D956" i="20"/>
  <c r="E956" i="20"/>
  <c r="C957" i="20"/>
  <c r="D957" i="20"/>
  <c r="E957" i="20"/>
  <c r="C958" i="20"/>
  <c r="D958" i="20"/>
  <c r="E958" i="20"/>
  <c r="C959" i="20"/>
  <c r="D959" i="20"/>
  <c r="E959" i="20"/>
  <c r="C960" i="20"/>
  <c r="D960" i="20"/>
  <c r="E960" i="20"/>
  <c r="C961" i="20"/>
  <c r="D961" i="20"/>
  <c r="E961" i="20"/>
  <c r="C962" i="20"/>
  <c r="D962" i="20"/>
  <c r="E962" i="20"/>
  <c r="C963" i="20"/>
  <c r="D963" i="20"/>
  <c r="E963" i="20"/>
  <c r="C964" i="20"/>
  <c r="D964" i="20"/>
  <c r="E964" i="20"/>
  <c r="C965" i="20"/>
  <c r="D965" i="20"/>
  <c r="E965" i="20"/>
  <c r="C966" i="20"/>
  <c r="D966" i="20"/>
  <c r="E966" i="20"/>
  <c r="C967" i="20"/>
  <c r="D967" i="20"/>
  <c r="E967" i="20"/>
  <c r="C968" i="20"/>
  <c r="D968" i="20"/>
  <c r="E968" i="20"/>
  <c r="C969" i="20"/>
  <c r="D969" i="20"/>
  <c r="E969" i="20"/>
  <c r="C970" i="20"/>
  <c r="D970" i="20"/>
  <c r="E970" i="20"/>
  <c r="C971" i="20"/>
  <c r="D971" i="20"/>
  <c r="E971" i="20"/>
  <c r="C972" i="20"/>
  <c r="D972" i="20"/>
  <c r="E972" i="20"/>
  <c r="C973" i="20"/>
  <c r="D973" i="20"/>
  <c r="E973" i="20"/>
  <c r="C974" i="20"/>
  <c r="D974" i="20"/>
  <c r="E974" i="20"/>
  <c r="C975" i="20"/>
  <c r="D975" i="20"/>
  <c r="E975" i="20"/>
  <c r="C976" i="20"/>
  <c r="D976" i="20"/>
  <c r="E976" i="20"/>
  <c r="C977" i="20"/>
  <c r="D977" i="20"/>
  <c r="E977" i="20"/>
  <c r="C978" i="20"/>
  <c r="D978" i="20"/>
  <c r="E978" i="20"/>
  <c r="C979" i="20"/>
  <c r="D979" i="20"/>
  <c r="E979" i="20"/>
  <c r="C980" i="20"/>
  <c r="D980" i="20"/>
  <c r="E980" i="20"/>
  <c r="C981" i="20"/>
  <c r="D981" i="20"/>
  <c r="E981" i="20"/>
  <c r="C982" i="20"/>
  <c r="D982" i="20"/>
  <c r="E982" i="20"/>
  <c r="C983" i="20"/>
  <c r="D983" i="20"/>
  <c r="E983" i="20"/>
  <c r="C984" i="20"/>
  <c r="D984" i="20"/>
  <c r="E984" i="20"/>
  <c r="C985" i="20"/>
  <c r="D985" i="20"/>
  <c r="E985" i="20"/>
  <c r="C986" i="20"/>
  <c r="D986" i="20"/>
  <c r="E986" i="20"/>
  <c r="C987" i="20"/>
  <c r="D987" i="20"/>
  <c r="E987" i="20"/>
  <c r="C988" i="20"/>
  <c r="D988" i="20"/>
  <c r="E988" i="20"/>
  <c r="C989" i="20"/>
  <c r="D989" i="20"/>
  <c r="E989" i="20"/>
  <c r="C990" i="20"/>
  <c r="D990" i="20"/>
  <c r="E990" i="20"/>
  <c r="C991" i="20"/>
  <c r="D991" i="20"/>
  <c r="E991" i="20"/>
  <c r="C992" i="20"/>
  <c r="D992" i="20"/>
  <c r="E992" i="20"/>
  <c r="C993" i="20"/>
  <c r="D993" i="20"/>
  <c r="E993" i="20"/>
  <c r="C994" i="20"/>
  <c r="D994" i="20"/>
  <c r="E994" i="20"/>
  <c r="C995" i="20"/>
  <c r="D995" i="20"/>
  <c r="E995" i="20"/>
  <c r="C996" i="20"/>
  <c r="D996" i="20"/>
  <c r="E996" i="20"/>
  <c r="C997" i="20"/>
  <c r="D997" i="20"/>
  <c r="E997" i="20"/>
  <c r="C998" i="20"/>
  <c r="D998" i="20"/>
  <c r="E998" i="20"/>
  <c r="C999" i="20"/>
  <c r="D999" i="20"/>
  <c r="E999" i="20"/>
  <c r="C1000" i="20"/>
  <c r="D1000" i="20"/>
  <c r="E1000" i="20"/>
  <c r="C1001" i="20"/>
  <c r="D1001" i="20"/>
  <c r="E1001" i="20"/>
  <c r="C1002" i="20"/>
  <c r="D1002" i="20"/>
  <c r="E1002" i="20"/>
  <c r="C1003" i="20"/>
  <c r="D1003" i="20"/>
  <c r="E1003" i="20"/>
  <c r="C1004" i="20"/>
  <c r="D1004" i="20"/>
  <c r="E1004" i="20"/>
  <c r="C1005" i="20"/>
  <c r="D1005" i="20"/>
  <c r="E1005" i="20"/>
  <c r="C1006" i="20"/>
  <c r="D1006" i="20"/>
  <c r="E1006" i="20"/>
  <c r="C1007" i="20"/>
  <c r="D1007" i="20"/>
  <c r="E1007" i="20"/>
  <c r="C1008" i="20"/>
  <c r="D1008" i="20"/>
  <c r="E1008" i="20"/>
  <c r="C1009" i="20"/>
  <c r="D1009" i="20"/>
  <c r="E1009" i="20"/>
  <c r="C1010" i="20"/>
  <c r="D1010" i="20"/>
  <c r="E1010" i="20"/>
  <c r="E10" i="20"/>
  <c r="D10" i="20"/>
  <c r="G10" i="20" l="1"/>
  <c r="F10" i="20"/>
  <c r="H10" i="20"/>
  <c r="L1010" i="20"/>
  <c r="L1008" i="20"/>
  <c r="L1006" i="20"/>
  <c r="L1004" i="20"/>
  <c r="L1002" i="20"/>
  <c r="L1000" i="20"/>
  <c r="L998" i="20"/>
  <c r="L996" i="20"/>
  <c r="L994" i="20"/>
  <c r="L992" i="20"/>
  <c r="L990" i="20"/>
  <c r="L988" i="20"/>
  <c r="L986" i="20"/>
  <c r="L984" i="20"/>
  <c r="L982" i="20"/>
  <c r="L980" i="20"/>
  <c r="L978" i="20"/>
  <c r="L976" i="20"/>
  <c r="L974" i="20"/>
  <c r="L972" i="20"/>
  <c r="L970" i="20"/>
  <c r="L968" i="20"/>
  <c r="L966" i="20"/>
  <c r="L964" i="20"/>
  <c r="L962" i="20"/>
  <c r="L960" i="20"/>
  <c r="L958" i="20"/>
  <c r="L956" i="20"/>
  <c r="L954" i="20"/>
  <c r="L952" i="20"/>
  <c r="L950" i="20"/>
  <c r="L948" i="20"/>
  <c r="L946" i="20"/>
  <c r="L944" i="20"/>
  <c r="L942" i="20"/>
  <c r="L940" i="20"/>
  <c r="L938" i="20"/>
  <c r="L936" i="20"/>
  <c r="L934" i="20"/>
  <c r="L932" i="20"/>
  <c r="L930" i="20"/>
  <c r="L928" i="20"/>
  <c r="L926" i="20"/>
  <c r="L924" i="20"/>
  <c r="L922" i="20"/>
  <c r="L920" i="20"/>
  <c r="L918" i="20"/>
  <c r="L916" i="20"/>
  <c r="L914" i="20"/>
  <c r="L912" i="20"/>
  <c r="L910" i="20"/>
  <c r="L908" i="20"/>
  <c r="L906" i="20"/>
  <c r="L904" i="20"/>
  <c r="L902" i="20"/>
  <c r="L900" i="20"/>
  <c r="L898" i="20"/>
  <c r="L896" i="20"/>
  <c r="L894" i="20"/>
  <c r="L892" i="20"/>
  <c r="L890" i="20"/>
  <c r="L888" i="20"/>
  <c r="L886" i="20"/>
  <c r="L884" i="20"/>
  <c r="L882" i="20"/>
  <c r="L880" i="20"/>
  <c r="L878" i="20"/>
  <c r="L876" i="20"/>
  <c r="L874" i="20"/>
  <c r="L872" i="20"/>
  <c r="L870" i="20"/>
  <c r="L868" i="20"/>
  <c r="L866" i="20"/>
  <c r="L864" i="20"/>
  <c r="L862" i="20"/>
  <c r="L860" i="20"/>
  <c r="L858" i="20"/>
  <c r="L856" i="20"/>
  <c r="L854" i="20"/>
  <c r="L852" i="20"/>
  <c r="L850" i="20"/>
  <c r="L848" i="20"/>
  <c r="L846" i="20"/>
  <c r="L844" i="20"/>
  <c r="L842" i="20"/>
  <c r="L840" i="20"/>
  <c r="L838" i="20"/>
  <c r="L836" i="20"/>
  <c r="L834" i="20"/>
  <c r="L832" i="20"/>
  <c r="L830" i="20"/>
  <c r="L828" i="20"/>
  <c r="L826" i="20"/>
  <c r="L824" i="20"/>
  <c r="L822" i="20"/>
  <c r="L820" i="20"/>
  <c r="L818" i="20"/>
  <c r="L816" i="20"/>
  <c r="L814" i="20"/>
  <c r="L812" i="20"/>
  <c r="L810" i="20"/>
  <c r="L808" i="20"/>
  <c r="L806" i="20"/>
  <c r="L804" i="20"/>
  <c r="L802" i="20"/>
  <c r="L800" i="20"/>
  <c r="L798" i="20"/>
  <c r="L796" i="20"/>
  <c r="L794" i="20"/>
  <c r="L792" i="20"/>
  <c r="L790" i="20"/>
  <c r="L788" i="20"/>
  <c r="L786" i="20"/>
  <c r="L784" i="20"/>
  <c r="L782" i="20"/>
  <c r="L780" i="20"/>
  <c r="L778" i="20"/>
  <c r="L776" i="20"/>
  <c r="L774" i="20"/>
  <c r="L772" i="20"/>
  <c r="L770" i="20"/>
  <c r="L768" i="20"/>
  <c r="L766" i="20"/>
  <c r="L764" i="20"/>
  <c r="L762" i="20"/>
  <c r="L760" i="20"/>
  <c r="L758" i="20"/>
  <c r="L756" i="20"/>
  <c r="L754" i="20"/>
  <c r="L752" i="20"/>
  <c r="L750" i="20"/>
  <c r="L748" i="20"/>
  <c r="L746" i="20"/>
  <c r="L744" i="20"/>
  <c r="L742" i="20"/>
  <c r="L740" i="20"/>
  <c r="L738" i="20"/>
  <c r="L736" i="20"/>
  <c r="L734" i="20"/>
  <c r="L732" i="20"/>
  <c r="L730" i="20"/>
  <c r="L728" i="20"/>
  <c r="L726" i="20"/>
  <c r="L724" i="20"/>
  <c r="L722" i="20"/>
  <c r="L720" i="20"/>
  <c r="L718" i="20"/>
  <c r="L716" i="20"/>
  <c r="L714" i="20"/>
  <c r="L712" i="20"/>
  <c r="L710" i="20"/>
  <c r="L708" i="20"/>
  <c r="L706" i="20"/>
  <c r="L704" i="20"/>
  <c r="L702" i="20"/>
  <c r="L700" i="20"/>
  <c r="L698" i="20"/>
  <c r="L696" i="20"/>
  <c r="L694" i="20"/>
  <c r="L692" i="20"/>
  <c r="L690" i="20"/>
  <c r="L688" i="20"/>
  <c r="L686" i="20"/>
  <c r="L684" i="20"/>
  <c r="L682" i="20"/>
  <c r="L680" i="20"/>
  <c r="L678" i="20"/>
  <c r="L676" i="20"/>
  <c r="L674" i="20"/>
  <c r="L672" i="20"/>
  <c r="L670" i="20"/>
  <c r="L668" i="20"/>
  <c r="L666" i="20"/>
  <c r="L664" i="20"/>
  <c r="L662" i="20"/>
  <c r="L660" i="20"/>
  <c r="L658" i="20"/>
  <c r="L656" i="20"/>
  <c r="L654" i="20"/>
  <c r="L652" i="20"/>
  <c r="L650" i="20"/>
  <c r="L648" i="20"/>
  <c r="L646" i="20"/>
  <c r="L644" i="20"/>
  <c r="L642" i="20"/>
  <c r="L640" i="20"/>
  <c r="L638" i="20"/>
  <c r="L636" i="20"/>
  <c r="L634" i="20"/>
  <c r="L632" i="20"/>
  <c r="L630" i="20"/>
  <c r="L628" i="20"/>
  <c r="L626" i="20"/>
  <c r="L624" i="20"/>
  <c r="L622" i="20"/>
  <c r="L620" i="20"/>
  <c r="L618" i="20"/>
  <c r="L616" i="20"/>
  <c r="L614" i="20"/>
  <c r="L612" i="20"/>
  <c r="L610" i="20"/>
  <c r="L608" i="20"/>
  <c r="L606" i="20"/>
  <c r="L604" i="20"/>
  <c r="L602" i="20"/>
  <c r="L600" i="20"/>
  <c r="L598" i="20"/>
  <c r="L596" i="20"/>
  <c r="L594" i="20"/>
  <c r="L592" i="20"/>
  <c r="L590" i="20"/>
  <c r="L588" i="20"/>
  <c r="L586" i="20"/>
  <c r="L584" i="20"/>
  <c r="L582" i="20"/>
  <c r="L580" i="20"/>
  <c r="L578" i="20"/>
  <c r="L576" i="20"/>
  <c r="L574" i="20"/>
  <c r="L572" i="20"/>
  <c r="L570" i="20"/>
  <c r="L568" i="20"/>
  <c r="L566" i="20"/>
  <c r="L564" i="20"/>
  <c r="L562" i="20"/>
  <c r="L560" i="20"/>
  <c r="L558" i="20"/>
  <c r="L556" i="20"/>
  <c r="L554" i="20"/>
  <c r="L552" i="20"/>
  <c r="L550" i="20"/>
  <c r="L548" i="20"/>
  <c r="L546" i="20"/>
  <c r="L544" i="20"/>
  <c r="L542" i="20"/>
  <c r="L540" i="20"/>
  <c r="L538" i="20"/>
  <c r="L536" i="20"/>
  <c r="L534" i="20"/>
  <c r="L532" i="20"/>
  <c r="L530" i="20"/>
  <c r="L528" i="20"/>
  <c r="L526" i="20"/>
  <c r="L524" i="20"/>
  <c r="L522" i="20"/>
  <c r="L520" i="20"/>
  <c r="L518" i="20"/>
  <c r="L516" i="20"/>
  <c r="L514" i="20"/>
  <c r="L512" i="20"/>
  <c r="L510" i="20"/>
  <c r="L508" i="20"/>
  <c r="L506" i="20"/>
  <c r="L504" i="20"/>
  <c r="L502" i="20"/>
  <c r="L500" i="20"/>
  <c r="L498" i="20"/>
  <c r="L496" i="20"/>
  <c r="L494" i="20"/>
  <c r="L492" i="20"/>
  <c r="L490" i="20"/>
  <c r="L488" i="20"/>
  <c r="L486" i="20"/>
  <c r="L484" i="20"/>
  <c r="L482" i="20"/>
  <c r="L480" i="20"/>
  <c r="L478" i="20"/>
  <c r="L476" i="20"/>
  <c r="L474" i="20"/>
  <c r="L472" i="20"/>
  <c r="L470" i="20"/>
  <c r="L468" i="20"/>
  <c r="L466" i="20"/>
  <c r="L464" i="20"/>
  <c r="L462" i="20"/>
  <c r="L460" i="20"/>
  <c r="L458" i="20"/>
  <c r="L456" i="20"/>
  <c r="L454" i="20"/>
  <c r="L452" i="20"/>
  <c r="L450" i="20"/>
  <c r="L448" i="20"/>
  <c r="L446" i="20"/>
  <c r="L444" i="20"/>
  <c r="L442" i="20"/>
  <c r="L440" i="20"/>
  <c r="L438" i="20"/>
  <c r="L436" i="20"/>
  <c r="L434" i="20"/>
  <c r="L432" i="20"/>
  <c r="L430" i="20"/>
  <c r="L428" i="20"/>
  <c r="L426" i="20"/>
  <c r="L424" i="20"/>
  <c r="L422" i="20"/>
  <c r="L420" i="20"/>
  <c r="L418" i="20"/>
  <c r="L416" i="20"/>
  <c r="L414" i="20"/>
  <c r="L412" i="20"/>
  <c r="L410" i="20"/>
  <c r="L408" i="20"/>
  <c r="L406" i="20"/>
  <c r="L404" i="20"/>
  <c r="L402" i="20"/>
  <c r="L400" i="20"/>
  <c r="L398" i="20"/>
  <c r="L396" i="20"/>
  <c r="L394" i="20"/>
  <c r="L392" i="20"/>
  <c r="L390" i="20"/>
  <c r="L388" i="20"/>
  <c r="L386" i="20"/>
  <c r="L384" i="20"/>
  <c r="L382" i="20"/>
  <c r="L380" i="20"/>
  <c r="L378" i="20"/>
  <c r="L376" i="20"/>
  <c r="L374" i="20"/>
  <c r="L372" i="20"/>
  <c r="L370" i="20"/>
  <c r="L368" i="20"/>
  <c r="L366" i="20"/>
  <c r="L364" i="20"/>
  <c r="L362" i="20"/>
  <c r="L360" i="20"/>
  <c r="L358" i="20"/>
  <c r="L356" i="20"/>
  <c r="L354" i="20"/>
  <c r="L352" i="20"/>
  <c r="L350" i="20"/>
  <c r="L348" i="20"/>
  <c r="L346" i="20"/>
  <c r="L344" i="20"/>
  <c r="L342" i="20"/>
  <c r="L340" i="20"/>
  <c r="L338" i="20"/>
  <c r="L336" i="20"/>
  <c r="L334" i="20"/>
  <c r="L332" i="20"/>
  <c r="L330" i="20"/>
  <c r="L328" i="20"/>
  <c r="L326" i="20"/>
  <c r="L324" i="20"/>
  <c r="L322" i="20"/>
  <c r="L320" i="20"/>
  <c r="L318" i="20"/>
  <c r="L316" i="20"/>
  <c r="L314" i="20"/>
  <c r="L312" i="20"/>
  <c r="L310" i="20"/>
  <c r="L308" i="20"/>
  <c r="L306" i="20"/>
  <c r="L304" i="20"/>
  <c r="L302" i="20"/>
  <c r="L300" i="20"/>
  <c r="L298" i="20"/>
  <c r="L296" i="20"/>
  <c r="L294" i="20"/>
  <c r="L292" i="20"/>
  <c r="L290" i="20"/>
  <c r="L288" i="20"/>
  <c r="L286" i="20"/>
  <c r="L284" i="20"/>
  <c r="L282" i="20"/>
  <c r="L280" i="20"/>
  <c r="L278" i="20"/>
  <c r="L276" i="20"/>
  <c r="L274" i="20"/>
  <c r="L272" i="20"/>
  <c r="L270" i="20"/>
  <c r="L268" i="20"/>
  <c r="L266" i="20"/>
  <c r="L264" i="20"/>
  <c r="L262" i="20"/>
  <c r="L260" i="20"/>
  <c r="L258" i="20"/>
  <c r="L256" i="20"/>
  <c r="L254" i="20"/>
  <c r="L252" i="20"/>
  <c r="L250" i="20"/>
  <c r="L248" i="20"/>
  <c r="L246" i="20"/>
  <c r="L244" i="20"/>
  <c r="L242" i="20"/>
  <c r="L240" i="20"/>
  <c r="L238" i="20"/>
  <c r="L236" i="20"/>
  <c r="L234" i="20"/>
  <c r="L232" i="20"/>
  <c r="L230" i="20"/>
  <c r="L228" i="20"/>
  <c r="L226" i="20"/>
  <c r="L224" i="20"/>
  <c r="L222" i="20"/>
  <c r="L220" i="20"/>
  <c r="L218" i="20"/>
  <c r="L216" i="20"/>
  <c r="L214" i="20"/>
  <c r="L212" i="20"/>
  <c r="L210" i="20"/>
  <c r="L208" i="20"/>
  <c r="L206" i="20"/>
  <c r="L204" i="20"/>
  <c r="L202" i="20"/>
  <c r="L200" i="20"/>
  <c r="L198" i="20"/>
  <c r="L196" i="20"/>
  <c r="L194" i="20"/>
  <c r="L192" i="20"/>
  <c r="L190" i="20"/>
  <c r="L188" i="20"/>
  <c r="L186" i="20"/>
  <c r="L184" i="20"/>
  <c r="L182" i="20"/>
  <c r="L180" i="20"/>
  <c r="L178" i="20"/>
  <c r="L176" i="20"/>
  <c r="L174" i="20"/>
  <c r="L172" i="20"/>
  <c r="L170" i="20"/>
  <c r="L168" i="20"/>
  <c r="L166" i="20"/>
  <c r="L164" i="20"/>
  <c r="L162" i="20"/>
  <c r="L160" i="20"/>
  <c r="L158" i="20"/>
  <c r="L156" i="20"/>
  <c r="L154" i="20"/>
  <c r="L152" i="20"/>
  <c r="L150" i="20"/>
  <c r="L148" i="20"/>
  <c r="L146" i="20"/>
  <c r="L144" i="20"/>
  <c r="L142" i="20"/>
  <c r="L140" i="20"/>
  <c r="L138" i="20"/>
  <c r="L136" i="20"/>
  <c r="L134" i="20"/>
  <c r="L132" i="20"/>
  <c r="L130" i="20"/>
  <c r="L128" i="20"/>
  <c r="L126" i="20"/>
  <c r="L124" i="20"/>
  <c r="L122" i="20"/>
  <c r="L120" i="20"/>
  <c r="L118" i="20"/>
  <c r="L116" i="20"/>
  <c r="L114" i="20"/>
  <c r="L112" i="20"/>
  <c r="L110" i="20"/>
  <c r="L108" i="20"/>
  <c r="L106" i="20"/>
  <c r="L104" i="20"/>
  <c r="L102" i="20"/>
  <c r="L100" i="20"/>
  <c r="L98" i="20"/>
  <c r="L96" i="20"/>
  <c r="L94" i="20"/>
  <c r="L92" i="20"/>
  <c r="L90" i="20"/>
  <c r="L88" i="20"/>
  <c r="L86" i="20"/>
  <c r="L84" i="20"/>
  <c r="L82" i="20"/>
  <c r="L80" i="20"/>
  <c r="L78" i="20"/>
  <c r="L76" i="20"/>
  <c r="L74" i="20"/>
  <c r="L72" i="20"/>
  <c r="L70" i="20"/>
  <c r="L68" i="20"/>
  <c r="L66" i="20"/>
  <c r="L64" i="20"/>
  <c r="L62" i="20"/>
  <c r="L60" i="20"/>
  <c r="L58" i="20"/>
  <c r="L56" i="20"/>
  <c r="L54" i="20"/>
  <c r="L52" i="20"/>
  <c r="L50" i="20"/>
  <c r="L48" i="20"/>
  <c r="L46" i="20"/>
  <c r="L44" i="20"/>
  <c r="L42" i="20"/>
  <c r="L40" i="20"/>
  <c r="L38" i="20"/>
  <c r="L36" i="20"/>
  <c r="L34" i="20"/>
  <c r="L32" i="20"/>
  <c r="L30" i="20"/>
  <c r="L28" i="20"/>
  <c r="L26" i="20"/>
  <c r="L24" i="20"/>
  <c r="L22" i="20"/>
  <c r="L20" i="20"/>
  <c r="L18" i="20"/>
  <c r="L1009" i="20"/>
  <c r="L1007" i="20"/>
  <c r="L1005" i="20"/>
  <c r="L1003" i="20"/>
  <c r="L1001" i="20"/>
  <c r="L999" i="20"/>
  <c r="L997" i="20"/>
  <c r="L995" i="20"/>
  <c r="L993" i="20"/>
  <c r="L991" i="20"/>
  <c r="L989" i="20"/>
  <c r="L987" i="20"/>
  <c r="L985" i="20"/>
  <c r="L983" i="20"/>
  <c r="L981" i="20"/>
  <c r="L979" i="20"/>
  <c r="L977" i="20"/>
  <c r="L975" i="20"/>
  <c r="L973" i="20"/>
  <c r="L971" i="20"/>
  <c r="L969" i="20"/>
  <c r="L967" i="20"/>
  <c r="L965" i="20"/>
  <c r="L963" i="20"/>
  <c r="L961" i="20"/>
  <c r="L959" i="20"/>
  <c r="L957" i="20"/>
  <c r="L955" i="20"/>
  <c r="L953" i="20"/>
  <c r="L951" i="20"/>
  <c r="L949" i="20"/>
  <c r="L947" i="20"/>
  <c r="L945" i="20"/>
  <c r="L943" i="20"/>
  <c r="L941" i="20"/>
  <c r="L939" i="20"/>
  <c r="L937" i="20"/>
  <c r="L935" i="20"/>
  <c r="L933" i="20"/>
  <c r="L931" i="20"/>
  <c r="L929" i="20"/>
  <c r="L927" i="20"/>
  <c r="L925" i="20"/>
  <c r="L923" i="20"/>
  <c r="L921" i="20"/>
  <c r="L919" i="20"/>
  <c r="L917" i="20"/>
  <c r="L915" i="20"/>
  <c r="L913" i="20"/>
  <c r="L911" i="20"/>
  <c r="L909" i="20"/>
  <c r="L907" i="20"/>
  <c r="L905" i="20"/>
  <c r="L903" i="20"/>
  <c r="L901" i="20"/>
  <c r="L899" i="20"/>
  <c r="L897" i="20"/>
  <c r="L895" i="20"/>
  <c r="L893" i="20"/>
  <c r="L891" i="20"/>
  <c r="L889" i="20"/>
  <c r="L887" i="20"/>
  <c r="L885" i="20"/>
  <c r="L883" i="20"/>
  <c r="L881" i="20"/>
  <c r="L879" i="20"/>
  <c r="L877" i="20"/>
  <c r="L875" i="20"/>
  <c r="L873" i="20"/>
  <c r="L871" i="20"/>
  <c r="L869" i="20"/>
  <c r="L867" i="20"/>
  <c r="L865" i="20"/>
  <c r="L863" i="20"/>
  <c r="L861" i="20"/>
  <c r="L859" i="20"/>
  <c r="L857" i="20"/>
  <c r="L855" i="20"/>
  <c r="L853" i="20"/>
  <c r="L851" i="20"/>
  <c r="L849" i="20"/>
  <c r="L847" i="20"/>
  <c r="L845" i="20"/>
  <c r="L843" i="20"/>
  <c r="L841" i="20"/>
  <c r="L839" i="20"/>
  <c r="L837" i="20"/>
  <c r="L835" i="20"/>
  <c r="L833" i="20"/>
  <c r="L831" i="20"/>
  <c r="L829" i="20"/>
  <c r="L827" i="20"/>
  <c r="L825" i="20"/>
  <c r="L823" i="20"/>
  <c r="L821" i="20"/>
  <c r="L819" i="20"/>
  <c r="L817" i="20"/>
  <c r="L815" i="20"/>
  <c r="L813" i="20"/>
  <c r="L811" i="20"/>
  <c r="L809" i="20"/>
  <c r="L807" i="20"/>
  <c r="L805" i="20"/>
  <c r="L803" i="20"/>
  <c r="L801" i="20"/>
  <c r="L799" i="20"/>
  <c r="L797" i="20"/>
  <c r="L795" i="20"/>
  <c r="L793" i="20"/>
  <c r="L791" i="20"/>
  <c r="L789" i="20"/>
  <c r="L787" i="20"/>
  <c r="L785" i="20"/>
  <c r="L783" i="20"/>
  <c r="L781" i="20"/>
  <c r="L779" i="20"/>
  <c r="L777" i="20"/>
  <c r="L775" i="20"/>
  <c r="L773" i="20"/>
  <c r="L771" i="20"/>
  <c r="L769" i="20"/>
  <c r="L767" i="20"/>
  <c r="L765" i="20"/>
  <c r="L763" i="20"/>
  <c r="L761" i="20"/>
  <c r="L759" i="20"/>
  <c r="L757" i="20"/>
  <c r="L755" i="20"/>
  <c r="L753" i="20"/>
  <c r="L751" i="20"/>
  <c r="L749" i="20"/>
  <c r="L747" i="20"/>
  <c r="L745" i="20"/>
  <c r="L743" i="20"/>
  <c r="L741" i="20"/>
  <c r="L739" i="20"/>
  <c r="L737" i="20"/>
  <c r="L735" i="20"/>
  <c r="L733" i="20"/>
  <c r="L731" i="20"/>
  <c r="L729" i="20"/>
  <c r="L727" i="20"/>
  <c r="L725" i="20"/>
  <c r="L723" i="20"/>
  <c r="L721" i="20"/>
  <c r="L719" i="20"/>
  <c r="L717" i="20"/>
  <c r="L715" i="20"/>
  <c r="L713" i="20"/>
  <c r="L711" i="20"/>
  <c r="L709" i="20"/>
  <c r="L707" i="20"/>
  <c r="L705" i="20"/>
  <c r="L703" i="20"/>
  <c r="L701" i="20"/>
  <c r="L699" i="20"/>
  <c r="L697" i="20"/>
  <c r="L695" i="20"/>
  <c r="L693" i="20"/>
  <c r="L691" i="20"/>
  <c r="L689" i="20"/>
  <c r="L687" i="20"/>
  <c r="L685" i="20"/>
  <c r="L683" i="20"/>
  <c r="L681" i="20"/>
  <c r="L679" i="20"/>
  <c r="L677" i="20"/>
  <c r="L675" i="20"/>
  <c r="L673" i="20"/>
  <c r="L671" i="20"/>
  <c r="L669" i="20"/>
  <c r="L667" i="20"/>
  <c r="L665" i="20"/>
  <c r="L663" i="20"/>
  <c r="L661" i="20"/>
  <c r="L659" i="20"/>
  <c r="L657" i="20"/>
  <c r="L655" i="20"/>
  <c r="L653" i="20"/>
  <c r="L651" i="20"/>
  <c r="L649" i="20"/>
  <c r="L647" i="20"/>
  <c r="L645" i="20"/>
  <c r="L643" i="20"/>
  <c r="L641" i="20"/>
  <c r="L639" i="20"/>
  <c r="L637" i="20"/>
  <c r="L635" i="20"/>
  <c r="L633" i="20"/>
  <c r="L631" i="20"/>
  <c r="L629" i="20"/>
  <c r="L627" i="20"/>
  <c r="L625" i="20"/>
  <c r="L623" i="20"/>
  <c r="L621" i="20"/>
  <c r="L619" i="20"/>
  <c r="L617" i="20"/>
  <c r="L615" i="20"/>
  <c r="L613" i="20"/>
  <c r="L611" i="20"/>
  <c r="L609" i="20"/>
  <c r="L607" i="20"/>
  <c r="L605" i="20"/>
  <c r="L603" i="20"/>
  <c r="L601" i="20"/>
  <c r="L599" i="20"/>
  <c r="L597" i="20"/>
  <c r="L595" i="20"/>
  <c r="L593" i="20"/>
  <c r="L591" i="20"/>
  <c r="L589" i="20"/>
  <c r="L587" i="20"/>
  <c r="L585" i="20"/>
  <c r="L583" i="20"/>
  <c r="L581" i="20"/>
  <c r="L579" i="20"/>
  <c r="L577" i="20"/>
  <c r="L575" i="20"/>
  <c r="L573" i="20"/>
  <c r="L571" i="20"/>
  <c r="L569" i="20"/>
  <c r="L567" i="20"/>
  <c r="L565" i="20"/>
  <c r="L563" i="20"/>
  <c r="L561" i="20"/>
  <c r="L559" i="20"/>
  <c r="L557" i="20"/>
  <c r="L555" i="20"/>
  <c r="L553" i="20"/>
  <c r="L551" i="20"/>
  <c r="L549" i="20"/>
  <c r="L547" i="20"/>
  <c r="L545" i="20"/>
  <c r="L543" i="20"/>
  <c r="L541" i="20"/>
  <c r="L539" i="20"/>
  <c r="L537" i="20"/>
  <c r="L535" i="20"/>
  <c r="L533" i="20"/>
  <c r="L531" i="20"/>
  <c r="L529" i="20"/>
  <c r="L527" i="20"/>
  <c r="L525" i="20"/>
  <c r="L523" i="20"/>
  <c r="L521" i="20"/>
  <c r="L519" i="20"/>
  <c r="L517" i="20"/>
  <c r="L515" i="20"/>
  <c r="L513" i="20"/>
  <c r="L511" i="20"/>
  <c r="L509" i="20"/>
  <c r="L507" i="20"/>
  <c r="L505" i="20"/>
  <c r="L503" i="20"/>
  <c r="L501" i="20"/>
  <c r="L499" i="20"/>
  <c r="L497" i="20"/>
  <c r="L495" i="20"/>
  <c r="L493" i="20"/>
  <c r="L491" i="20"/>
  <c r="L489" i="20"/>
  <c r="L487" i="20"/>
  <c r="L485" i="20"/>
  <c r="L483" i="20"/>
  <c r="L481" i="20"/>
  <c r="L479" i="20"/>
  <c r="L477" i="20"/>
  <c r="L475" i="20"/>
  <c r="L473" i="20"/>
  <c r="L471" i="20"/>
  <c r="L469" i="20"/>
  <c r="L467" i="20"/>
  <c r="L465" i="20"/>
  <c r="L463" i="20"/>
  <c r="L461" i="20"/>
  <c r="L459" i="20"/>
  <c r="L457" i="20"/>
  <c r="L455" i="20"/>
  <c r="L453" i="20"/>
  <c r="L451" i="20"/>
  <c r="L449" i="20"/>
  <c r="L447" i="20"/>
  <c r="L445" i="20"/>
  <c r="L443" i="20"/>
  <c r="L441" i="20"/>
  <c r="L439" i="20"/>
  <c r="L437" i="20"/>
  <c r="L435" i="20"/>
  <c r="L433" i="20"/>
  <c r="L431" i="20"/>
  <c r="L429" i="20"/>
  <c r="L427" i="20"/>
  <c r="L425" i="20"/>
  <c r="L423" i="20"/>
  <c r="L421" i="20"/>
  <c r="L419" i="20"/>
  <c r="L417" i="20"/>
  <c r="L415" i="20"/>
  <c r="L413" i="20"/>
  <c r="L411" i="20"/>
  <c r="L409" i="20"/>
  <c r="L407" i="20"/>
  <c r="L405" i="20"/>
  <c r="L403" i="20"/>
  <c r="L401" i="20"/>
  <c r="L399" i="20"/>
  <c r="L397" i="20"/>
  <c r="L395" i="20"/>
  <c r="L393" i="20"/>
  <c r="L391" i="20"/>
  <c r="L389" i="20"/>
  <c r="L387" i="20"/>
  <c r="L385" i="20"/>
  <c r="L383" i="20"/>
  <c r="L381" i="20"/>
  <c r="L379" i="20"/>
  <c r="L377" i="20"/>
  <c r="L375" i="20"/>
  <c r="L373" i="20"/>
  <c r="L371" i="20"/>
  <c r="L369" i="20"/>
  <c r="L367" i="20"/>
  <c r="L365" i="20"/>
  <c r="L363" i="20"/>
  <c r="L361" i="20"/>
  <c r="L359" i="20"/>
  <c r="L357" i="20"/>
  <c r="L355" i="20"/>
  <c r="L353" i="20"/>
  <c r="L351" i="20"/>
  <c r="L349" i="20"/>
  <c r="L347" i="20"/>
  <c r="L345" i="20"/>
  <c r="L343" i="20"/>
  <c r="L341" i="20"/>
  <c r="L339" i="20"/>
  <c r="L337" i="20"/>
  <c r="L335" i="20"/>
  <c r="L333" i="20"/>
  <c r="L331" i="20"/>
  <c r="L329" i="20"/>
  <c r="L327" i="20"/>
  <c r="L325" i="20"/>
  <c r="L323" i="20"/>
  <c r="L321" i="20"/>
  <c r="L319" i="20"/>
  <c r="L317" i="20"/>
  <c r="L315" i="20"/>
  <c r="L313" i="20"/>
  <c r="L311" i="20"/>
  <c r="L309" i="20"/>
  <c r="L307" i="20"/>
  <c r="L305" i="20"/>
  <c r="L303" i="20"/>
  <c r="L301" i="20"/>
  <c r="L299" i="20"/>
  <c r="L297" i="20"/>
  <c r="L295" i="20"/>
  <c r="L293" i="20"/>
  <c r="L291" i="20"/>
  <c r="L289" i="20"/>
  <c r="L287" i="20"/>
  <c r="L285" i="20"/>
  <c r="L283" i="20"/>
  <c r="L281" i="20"/>
  <c r="L279" i="20"/>
  <c r="L277" i="20"/>
  <c r="L275" i="20"/>
  <c r="L273" i="20"/>
  <c r="L271" i="20"/>
  <c r="L269" i="20"/>
  <c r="L267" i="20"/>
  <c r="L265" i="20"/>
  <c r="L263" i="20"/>
  <c r="L261" i="20"/>
  <c r="L259" i="20"/>
  <c r="L257" i="20"/>
  <c r="L255" i="20"/>
  <c r="L253" i="20"/>
  <c r="L251" i="20"/>
  <c r="L249" i="20"/>
  <c r="L247" i="20"/>
  <c r="L245" i="20"/>
  <c r="L243" i="20"/>
  <c r="L241" i="20"/>
  <c r="L239" i="20"/>
  <c r="L237" i="20"/>
  <c r="L235" i="20"/>
  <c r="L233" i="20"/>
  <c r="L231" i="20"/>
  <c r="L229" i="20"/>
  <c r="L227" i="20"/>
  <c r="L225" i="20"/>
  <c r="L223" i="20"/>
  <c r="L221" i="20"/>
  <c r="L219" i="20"/>
  <c r="L217" i="20"/>
  <c r="L215" i="20"/>
  <c r="L213" i="20"/>
  <c r="L211" i="20"/>
  <c r="L209" i="20"/>
  <c r="L207" i="20"/>
  <c r="L205" i="20"/>
  <c r="L203" i="20"/>
  <c r="L201" i="20"/>
  <c r="L199" i="20"/>
  <c r="L197" i="20"/>
  <c r="L195" i="20"/>
  <c r="L193" i="20"/>
  <c r="L191" i="20"/>
  <c r="L189" i="20"/>
  <c r="L187" i="20"/>
  <c r="L185" i="20"/>
  <c r="L183" i="20"/>
  <c r="L181" i="20"/>
  <c r="L179" i="20"/>
  <c r="L177" i="20"/>
  <c r="L175" i="20"/>
  <c r="L173" i="20"/>
  <c r="L171" i="20"/>
  <c r="L169" i="20"/>
  <c r="L167" i="20"/>
  <c r="L165" i="20"/>
  <c r="L163" i="20"/>
  <c r="L161" i="20"/>
  <c r="L159" i="20"/>
  <c r="L157" i="20"/>
  <c r="L155" i="20"/>
  <c r="L153" i="20"/>
  <c r="L151" i="20"/>
  <c r="L149" i="20"/>
  <c r="L147" i="20"/>
  <c r="L145" i="20"/>
  <c r="L143" i="20"/>
  <c r="L141" i="20"/>
  <c r="L139" i="20"/>
  <c r="L137" i="20"/>
  <c r="L135" i="20"/>
  <c r="L133" i="20"/>
  <c r="L131" i="20"/>
  <c r="L129" i="20"/>
  <c r="L127" i="20"/>
  <c r="L125" i="20"/>
  <c r="L123" i="20"/>
  <c r="L121" i="20"/>
  <c r="L119" i="20"/>
  <c r="L117" i="20"/>
  <c r="L115" i="20"/>
  <c r="L113" i="20"/>
  <c r="L111" i="20"/>
  <c r="L109" i="20"/>
  <c r="L107" i="20"/>
  <c r="L105" i="20"/>
  <c r="L103" i="20"/>
  <c r="L101" i="20"/>
  <c r="L99" i="20"/>
  <c r="L97" i="20"/>
  <c r="L95" i="20"/>
  <c r="L93" i="20"/>
  <c r="L91" i="20"/>
  <c r="L89" i="20"/>
  <c r="L87" i="20"/>
  <c r="L85" i="20"/>
  <c r="L83" i="20"/>
  <c r="L81" i="20"/>
  <c r="L79" i="20"/>
  <c r="L77" i="20"/>
  <c r="L75" i="20"/>
  <c r="L73" i="20"/>
  <c r="L71" i="20"/>
  <c r="L69" i="20"/>
  <c r="L67" i="20"/>
  <c r="L65" i="20"/>
  <c r="L63" i="20"/>
  <c r="L61" i="20"/>
  <c r="L59" i="20"/>
  <c r="L57" i="20"/>
  <c r="L55" i="20"/>
  <c r="L53" i="20"/>
  <c r="L51" i="20"/>
  <c r="L49" i="20"/>
  <c r="L47" i="20"/>
  <c r="L45" i="20"/>
  <c r="L43" i="20"/>
  <c r="L41" i="20"/>
  <c r="L39" i="20"/>
  <c r="L37" i="20"/>
  <c r="L35" i="20"/>
  <c r="L33" i="20"/>
  <c r="L31" i="20"/>
  <c r="L29" i="20"/>
  <c r="L27" i="20"/>
  <c r="L25" i="20"/>
  <c r="L23" i="20"/>
  <c r="L21" i="20"/>
  <c r="L19" i="20"/>
  <c r="D13" i="21"/>
  <c r="R9" i="19"/>
  <c r="P1009" i="19"/>
  <c r="O10" i="19"/>
  <c r="P10" i="19"/>
  <c r="Z10" i="19" s="1"/>
  <c r="O11" i="19"/>
  <c r="P11" i="19"/>
  <c r="Z11" i="19" s="1"/>
  <c r="O12" i="19"/>
  <c r="P12" i="19"/>
  <c r="Z12" i="19" s="1"/>
  <c r="O13" i="19"/>
  <c r="P13" i="19"/>
  <c r="Z13" i="19" s="1"/>
  <c r="O14" i="19"/>
  <c r="P14" i="19"/>
  <c r="Z14" i="19" s="1"/>
  <c r="O15" i="19"/>
  <c r="P15" i="19"/>
  <c r="Z15" i="19" s="1"/>
  <c r="O16" i="19"/>
  <c r="P16" i="19"/>
  <c r="Z16" i="19" s="1"/>
  <c r="P17" i="19"/>
  <c r="O18" i="19"/>
  <c r="P18" i="19"/>
  <c r="O19" i="19"/>
  <c r="P19" i="19"/>
  <c r="O20" i="19"/>
  <c r="P20" i="19"/>
  <c r="O21" i="19"/>
  <c r="P21" i="19"/>
  <c r="O22" i="19"/>
  <c r="P22" i="19"/>
  <c r="O23" i="19"/>
  <c r="P23" i="19"/>
  <c r="O24" i="19"/>
  <c r="P24" i="19"/>
  <c r="O25" i="19"/>
  <c r="P25" i="19"/>
  <c r="O26" i="19"/>
  <c r="P26" i="19"/>
  <c r="O27" i="19"/>
  <c r="P27" i="19"/>
  <c r="O28" i="19"/>
  <c r="P28" i="19"/>
  <c r="O29" i="19"/>
  <c r="P29" i="19"/>
  <c r="O30" i="19"/>
  <c r="P30" i="19"/>
  <c r="O31" i="19"/>
  <c r="P31" i="19"/>
  <c r="O32" i="19"/>
  <c r="P32" i="19"/>
  <c r="O33" i="19"/>
  <c r="P33" i="19"/>
  <c r="O34" i="19"/>
  <c r="P34" i="19"/>
  <c r="O35" i="19"/>
  <c r="P35" i="19"/>
  <c r="O36" i="19"/>
  <c r="P36" i="19"/>
  <c r="O37" i="19"/>
  <c r="P37" i="19"/>
  <c r="O38" i="19"/>
  <c r="P38" i="19"/>
  <c r="O39" i="19"/>
  <c r="P39" i="19"/>
  <c r="O40" i="19"/>
  <c r="P40" i="19"/>
  <c r="O41" i="19"/>
  <c r="P41" i="19"/>
  <c r="O42" i="19"/>
  <c r="P42" i="19"/>
  <c r="O43" i="19"/>
  <c r="P43" i="19"/>
  <c r="O44" i="19"/>
  <c r="P44" i="19"/>
  <c r="O45" i="19"/>
  <c r="P45" i="19"/>
  <c r="O46" i="19"/>
  <c r="P46" i="19"/>
  <c r="O47" i="19"/>
  <c r="P47" i="19"/>
  <c r="O48" i="19"/>
  <c r="P48" i="19"/>
  <c r="O49" i="19"/>
  <c r="P49" i="19"/>
  <c r="O50" i="19"/>
  <c r="P50" i="19"/>
  <c r="O51" i="19"/>
  <c r="P51" i="19"/>
  <c r="O52" i="19"/>
  <c r="P52" i="19"/>
  <c r="O53" i="19"/>
  <c r="P53" i="19"/>
  <c r="O54" i="19"/>
  <c r="P54" i="19"/>
  <c r="O55" i="19"/>
  <c r="P55" i="19"/>
  <c r="O56" i="19"/>
  <c r="P56" i="19"/>
  <c r="O57" i="19"/>
  <c r="P57" i="19"/>
  <c r="O58" i="19"/>
  <c r="P58" i="19"/>
  <c r="O59" i="19"/>
  <c r="P59" i="19"/>
  <c r="O60" i="19"/>
  <c r="P60" i="19"/>
  <c r="O61" i="19"/>
  <c r="P61" i="19"/>
  <c r="O62" i="19"/>
  <c r="P62" i="19"/>
  <c r="O63" i="19"/>
  <c r="P63" i="19"/>
  <c r="O64" i="19"/>
  <c r="P64" i="19"/>
  <c r="O65" i="19"/>
  <c r="P65" i="19"/>
  <c r="O66" i="19"/>
  <c r="P66" i="19"/>
  <c r="O67" i="19"/>
  <c r="P67" i="19"/>
  <c r="O68" i="19"/>
  <c r="P68" i="19"/>
  <c r="O69" i="19"/>
  <c r="P69" i="19"/>
  <c r="O70" i="19"/>
  <c r="P70" i="19"/>
  <c r="O71" i="19"/>
  <c r="P71" i="19"/>
  <c r="O72" i="19"/>
  <c r="P72" i="19"/>
  <c r="O73" i="19"/>
  <c r="P73" i="19"/>
  <c r="O74" i="19"/>
  <c r="P74" i="19"/>
  <c r="O75" i="19"/>
  <c r="P75" i="19"/>
  <c r="O76" i="19"/>
  <c r="P76" i="19"/>
  <c r="O77" i="19"/>
  <c r="P77" i="19"/>
  <c r="O78" i="19"/>
  <c r="P78" i="19"/>
  <c r="O79" i="19"/>
  <c r="P79" i="19"/>
  <c r="O80" i="19"/>
  <c r="P80" i="19"/>
  <c r="O81" i="19"/>
  <c r="P81" i="19"/>
  <c r="O82" i="19"/>
  <c r="P82" i="19"/>
  <c r="O83" i="19"/>
  <c r="P83" i="19"/>
  <c r="O84" i="19"/>
  <c r="P84" i="19"/>
  <c r="O85" i="19"/>
  <c r="P85" i="19"/>
  <c r="O86" i="19"/>
  <c r="P86" i="19"/>
  <c r="O87" i="19"/>
  <c r="P87" i="19"/>
  <c r="O88" i="19"/>
  <c r="P88" i="19"/>
  <c r="O89" i="19"/>
  <c r="P89" i="19"/>
  <c r="O90" i="19"/>
  <c r="P90" i="19"/>
  <c r="O91" i="19"/>
  <c r="P91" i="19"/>
  <c r="O92" i="19"/>
  <c r="P92" i="19"/>
  <c r="O93" i="19"/>
  <c r="P93" i="19"/>
  <c r="O94" i="19"/>
  <c r="P94" i="19"/>
  <c r="O95" i="19"/>
  <c r="P95" i="19"/>
  <c r="O96" i="19"/>
  <c r="P96" i="19"/>
  <c r="O97" i="19"/>
  <c r="P97" i="19"/>
  <c r="O98" i="19"/>
  <c r="P98" i="19"/>
  <c r="O99" i="19"/>
  <c r="P99" i="19"/>
  <c r="O100" i="19"/>
  <c r="P100" i="19"/>
  <c r="O101" i="19"/>
  <c r="P101" i="19"/>
  <c r="O102" i="19"/>
  <c r="P102" i="19"/>
  <c r="O103" i="19"/>
  <c r="P103" i="19"/>
  <c r="O104" i="19"/>
  <c r="P104" i="19"/>
  <c r="O105" i="19"/>
  <c r="P105" i="19"/>
  <c r="O106" i="19"/>
  <c r="P106" i="19"/>
  <c r="O107" i="19"/>
  <c r="P107" i="19"/>
  <c r="O108" i="19"/>
  <c r="P108" i="19"/>
  <c r="O109" i="19"/>
  <c r="P109" i="19"/>
  <c r="O110" i="19"/>
  <c r="P110" i="19"/>
  <c r="O111" i="19"/>
  <c r="P111" i="19"/>
  <c r="O112" i="19"/>
  <c r="P112" i="19"/>
  <c r="O113" i="19"/>
  <c r="P113" i="19"/>
  <c r="O114" i="19"/>
  <c r="P114" i="19"/>
  <c r="O115" i="19"/>
  <c r="P115" i="19"/>
  <c r="O116" i="19"/>
  <c r="P116" i="19"/>
  <c r="O117" i="19"/>
  <c r="P117" i="19"/>
  <c r="O118" i="19"/>
  <c r="P118" i="19"/>
  <c r="O119" i="19"/>
  <c r="P119" i="19"/>
  <c r="O120" i="19"/>
  <c r="P120" i="19"/>
  <c r="O121" i="19"/>
  <c r="P121" i="19"/>
  <c r="O122" i="19"/>
  <c r="P122" i="19"/>
  <c r="O123" i="19"/>
  <c r="P123" i="19"/>
  <c r="O124" i="19"/>
  <c r="P124" i="19"/>
  <c r="O125" i="19"/>
  <c r="P125" i="19"/>
  <c r="O126" i="19"/>
  <c r="P126" i="19"/>
  <c r="O127" i="19"/>
  <c r="P127" i="19"/>
  <c r="O128" i="19"/>
  <c r="P128" i="19"/>
  <c r="O129" i="19"/>
  <c r="P129" i="19"/>
  <c r="O130" i="19"/>
  <c r="P130" i="19"/>
  <c r="O131" i="19"/>
  <c r="P131" i="19"/>
  <c r="O132" i="19"/>
  <c r="P132" i="19"/>
  <c r="O133" i="19"/>
  <c r="P133" i="19"/>
  <c r="O134" i="19"/>
  <c r="P134" i="19"/>
  <c r="O135" i="19"/>
  <c r="P135" i="19"/>
  <c r="O136" i="19"/>
  <c r="P136" i="19"/>
  <c r="O137" i="19"/>
  <c r="P137" i="19"/>
  <c r="O138" i="19"/>
  <c r="P138" i="19"/>
  <c r="O139" i="19"/>
  <c r="P139" i="19"/>
  <c r="O140" i="19"/>
  <c r="P140" i="19"/>
  <c r="O141" i="19"/>
  <c r="P141" i="19"/>
  <c r="O142" i="19"/>
  <c r="P142" i="19"/>
  <c r="O143" i="19"/>
  <c r="P143" i="19"/>
  <c r="O144" i="19"/>
  <c r="P144" i="19"/>
  <c r="O145" i="19"/>
  <c r="P145" i="19"/>
  <c r="O146" i="19"/>
  <c r="P146" i="19"/>
  <c r="O147" i="19"/>
  <c r="P147" i="19"/>
  <c r="O148" i="19"/>
  <c r="P148" i="19"/>
  <c r="O149" i="19"/>
  <c r="P149" i="19"/>
  <c r="O150" i="19"/>
  <c r="P150" i="19"/>
  <c r="O151" i="19"/>
  <c r="P151" i="19"/>
  <c r="O152" i="19"/>
  <c r="P152" i="19"/>
  <c r="O153" i="19"/>
  <c r="P153" i="19"/>
  <c r="O154" i="19"/>
  <c r="P154" i="19"/>
  <c r="O155" i="19"/>
  <c r="P155" i="19"/>
  <c r="O156" i="19"/>
  <c r="P156" i="19"/>
  <c r="O157" i="19"/>
  <c r="P157" i="19"/>
  <c r="O158" i="19"/>
  <c r="P158" i="19"/>
  <c r="O159" i="19"/>
  <c r="P159" i="19"/>
  <c r="O160" i="19"/>
  <c r="P160" i="19"/>
  <c r="O161" i="19"/>
  <c r="P161" i="19"/>
  <c r="O162" i="19"/>
  <c r="P162" i="19"/>
  <c r="O163" i="19"/>
  <c r="P163" i="19"/>
  <c r="O164" i="19"/>
  <c r="P164" i="19"/>
  <c r="O165" i="19"/>
  <c r="P165" i="19"/>
  <c r="O166" i="19"/>
  <c r="P166" i="19"/>
  <c r="O167" i="19"/>
  <c r="P167" i="19"/>
  <c r="O168" i="19"/>
  <c r="P168" i="19"/>
  <c r="O169" i="19"/>
  <c r="P169" i="19"/>
  <c r="O170" i="19"/>
  <c r="P170" i="19"/>
  <c r="O171" i="19"/>
  <c r="P171" i="19"/>
  <c r="O172" i="19"/>
  <c r="P172" i="19"/>
  <c r="O173" i="19"/>
  <c r="P173" i="19"/>
  <c r="O174" i="19"/>
  <c r="P174" i="19"/>
  <c r="O175" i="19"/>
  <c r="P175" i="19"/>
  <c r="O176" i="19"/>
  <c r="P176" i="19"/>
  <c r="O177" i="19"/>
  <c r="P177" i="19"/>
  <c r="O178" i="19"/>
  <c r="P178" i="19"/>
  <c r="O179" i="19"/>
  <c r="P179" i="19"/>
  <c r="O180" i="19"/>
  <c r="P180" i="19"/>
  <c r="O181" i="19"/>
  <c r="P181" i="19"/>
  <c r="O182" i="19"/>
  <c r="P182" i="19"/>
  <c r="O183" i="19"/>
  <c r="P183" i="19"/>
  <c r="O184" i="19"/>
  <c r="P184" i="19"/>
  <c r="O185" i="19"/>
  <c r="P185" i="19"/>
  <c r="O186" i="19"/>
  <c r="P186" i="19"/>
  <c r="O187" i="19"/>
  <c r="P187" i="19"/>
  <c r="O188" i="19"/>
  <c r="P188" i="19"/>
  <c r="O189" i="19"/>
  <c r="P189" i="19"/>
  <c r="O190" i="19"/>
  <c r="P190" i="19"/>
  <c r="O191" i="19"/>
  <c r="P191" i="19"/>
  <c r="O192" i="19"/>
  <c r="P192" i="19"/>
  <c r="O193" i="19"/>
  <c r="P193" i="19"/>
  <c r="O194" i="19"/>
  <c r="P194" i="19"/>
  <c r="O195" i="19"/>
  <c r="P195" i="19"/>
  <c r="O196" i="19"/>
  <c r="P196" i="19"/>
  <c r="O197" i="19"/>
  <c r="P197" i="19"/>
  <c r="O198" i="19"/>
  <c r="P198" i="19"/>
  <c r="O199" i="19"/>
  <c r="P199" i="19"/>
  <c r="O200" i="19"/>
  <c r="P200" i="19"/>
  <c r="O201" i="19"/>
  <c r="P201" i="19"/>
  <c r="O202" i="19"/>
  <c r="P202" i="19"/>
  <c r="O203" i="19"/>
  <c r="P203" i="19"/>
  <c r="O204" i="19"/>
  <c r="P204" i="19"/>
  <c r="O205" i="19"/>
  <c r="P205" i="19"/>
  <c r="O206" i="19"/>
  <c r="P206" i="19"/>
  <c r="O207" i="19"/>
  <c r="P207" i="19"/>
  <c r="O208" i="19"/>
  <c r="P208" i="19"/>
  <c r="O209" i="19"/>
  <c r="P209" i="19"/>
  <c r="O210" i="19"/>
  <c r="P210" i="19"/>
  <c r="O211" i="19"/>
  <c r="P211" i="19"/>
  <c r="O212" i="19"/>
  <c r="P212" i="19"/>
  <c r="O213" i="19"/>
  <c r="P213" i="19"/>
  <c r="O214" i="19"/>
  <c r="P214" i="19"/>
  <c r="O215" i="19"/>
  <c r="P215" i="19"/>
  <c r="O216" i="19"/>
  <c r="P216" i="19"/>
  <c r="O217" i="19"/>
  <c r="P217" i="19"/>
  <c r="O218" i="19"/>
  <c r="P218" i="19"/>
  <c r="O219" i="19"/>
  <c r="P219" i="19"/>
  <c r="O220" i="19"/>
  <c r="P220" i="19"/>
  <c r="O221" i="19"/>
  <c r="P221" i="19"/>
  <c r="O222" i="19"/>
  <c r="P222" i="19"/>
  <c r="O223" i="19"/>
  <c r="P223" i="19"/>
  <c r="O224" i="19"/>
  <c r="P224" i="19"/>
  <c r="O225" i="19"/>
  <c r="P225" i="19"/>
  <c r="O226" i="19"/>
  <c r="P226" i="19"/>
  <c r="O227" i="19"/>
  <c r="P227" i="19"/>
  <c r="O228" i="19"/>
  <c r="P228" i="19"/>
  <c r="O229" i="19"/>
  <c r="P229" i="19"/>
  <c r="O230" i="19"/>
  <c r="P230" i="19"/>
  <c r="O231" i="19"/>
  <c r="P231" i="19"/>
  <c r="O232" i="19"/>
  <c r="P232" i="19"/>
  <c r="O233" i="19"/>
  <c r="P233" i="19"/>
  <c r="O234" i="19"/>
  <c r="P234" i="19"/>
  <c r="O235" i="19"/>
  <c r="P235" i="19"/>
  <c r="O236" i="19"/>
  <c r="P236" i="19"/>
  <c r="O237" i="19"/>
  <c r="P237" i="19"/>
  <c r="O238" i="19"/>
  <c r="P238" i="19"/>
  <c r="O239" i="19"/>
  <c r="P239" i="19"/>
  <c r="O240" i="19"/>
  <c r="P240" i="19"/>
  <c r="O241" i="19"/>
  <c r="P241" i="19"/>
  <c r="O242" i="19"/>
  <c r="P242" i="19"/>
  <c r="O243" i="19"/>
  <c r="P243" i="19"/>
  <c r="O244" i="19"/>
  <c r="P244" i="19"/>
  <c r="O245" i="19"/>
  <c r="P245" i="19"/>
  <c r="O246" i="19"/>
  <c r="P246" i="19"/>
  <c r="O247" i="19"/>
  <c r="P247" i="19"/>
  <c r="O248" i="19"/>
  <c r="P248" i="19"/>
  <c r="O249" i="19"/>
  <c r="P249" i="19"/>
  <c r="O250" i="19"/>
  <c r="P250" i="19"/>
  <c r="O251" i="19"/>
  <c r="P251" i="19"/>
  <c r="O252" i="19"/>
  <c r="P252" i="19"/>
  <c r="O253" i="19"/>
  <c r="P253" i="19"/>
  <c r="O254" i="19"/>
  <c r="P254" i="19"/>
  <c r="O255" i="19"/>
  <c r="P255" i="19"/>
  <c r="O256" i="19"/>
  <c r="P256" i="19"/>
  <c r="O257" i="19"/>
  <c r="P257" i="19"/>
  <c r="O258" i="19"/>
  <c r="P258" i="19"/>
  <c r="O259" i="19"/>
  <c r="P259" i="19"/>
  <c r="O260" i="19"/>
  <c r="P260" i="19"/>
  <c r="O261" i="19"/>
  <c r="P261" i="19"/>
  <c r="O262" i="19"/>
  <c r="P262" i="19"/>
  <c r="O263" i="19"/>
  <c r="P263" i="19"/>
  <c r="O264" i="19"/>
  <c r="P264" i="19"/>
  <c r="O265" i="19"/>
  <c r="P265" i="19"/>
  <c r="O266" i="19"/>
  <c r="P266" i="19"/>
  <c r="O267" i="19"/>
  <c r="P267" i="19"/>
  <c r="O268" i="19"/>
  <c r="P268" i="19"/>
  <c r="O269" i="19"/>
  <c r="P269" i="19"/>
  <c r="O270" i="19"/>
  <c r="P270" i="19"/>
  <c r="O271" i="19"/>
  <c r="P271" i="19"/>
  <c r="O272" i="19"/>
  <c r="P272" i="19"/>
  <c r="O273" i="19"/>
  <c r="P273" i="19"/>
  <c r="O274" i="19"/>
  <c r="P274" i="19"/>
  <c r="O275" i="19"/>
  <c r="P275" i="19"/>
  <c r="O276" i="19"/>
  <c r="P276" i="19"/>
  <c r="O277" i="19"/>
  <c r="P277" i="19"/>
  <c r="O278" i="19"/>
  <c r="P278" i="19"/>
  <c r="O279" i="19"/>
  <c r="P279" i="19"/>
  <c r="O280" i="19"/>
  <c r="P280" i="19"/>
  <c r="O281" i="19"/>
  <c r="P281" i="19"/>
  <c r="O282" i="19"/>
  <c r="P282" i="19"/>
  <c r="O283" i="19"/>
  <c r="P283" i="19"/>
  <c r="O284" i="19"/>
  <c r="P284" i="19"/>
  <c r="O285" i="19"/>
  <c r="P285" i="19"/>
  <c r="O286" i="19"/>
  <c r="P286" i="19"/>
  <c r="O287" i="19"/>
  <c r="P287" i="19"/>
  <c r="O288" i="19"/>
  <c r="P288" i="19"/>
  <c r="O289" i="19"/>
  <c r="P289" i="19"/>
  <c r="O290" i="19"/>
  <c r="P290" i="19"/>
  <c r="O291" i="19"/>
  <c r="P291" i="19"/>
  <c r="O292" i="19"/>
  <c r="P292" i="19"/>
  <c r="O293" i="19"/>
  <c r="P293" i="19"/>
  <c r="O294" i="19"/>
  <c r="P294" i="19"/>
  <c r="O295" i="19"/>
  <c r="P295" i="19"/>
  <c r="O296" i="19"/>
  <c r="P296" i="19"/>
  <c r="O297" i="19"/>
  <c r="P297" i="19"/>
  <c r="O298" i="19"/>
  <c r="P298" i="19"/>
  <c r="O299" i="19"/>
  <c r="P299" i="19"/>
  <c r="O300" i="19"/>
  <c r="P300" i="19"/>
  <c r="O301" i="19"/>
  <c r="P301" i="19"/>
  <c r="O302" i="19"/>
  <c r="P302" i="19"/>
  <c r="O303" i="19"/>
  <c r="P303" i="19"/>
  <c r="O304" i="19"/>
  <c r="P304" i="19"/>
  <c r="O305" i="19"/>
  <c r="P305" i="19"/>
  <c r="O306" i="19"/>
  <c r="P306" i="19"/>
  <c r="O307" i="19"/>
  <c r="P307" i="19"/>
  <c r="O308" i="19"/>
  <c r="P308" i="19"/>
  <c r="O309" i="19"/>
  <c r="P309" i="19"/>
  <c r="O310" i="19"/>
  <c r="P310" i="19"/>
  <c r="O311" i="19"/>
  <c r="P311" i="19"/>
  <c r="O312" i="19"/>
  <c r="P312" i="19"/>
  <c r="O313" i="19"/>
  <c r="P313" i="19"/>
  <c r="O314" i="19"/>
  <c r="P314" i="19"/>
  <c r="O315" i="19"/>
  <c r="P315" i="19"/>
  <c r="O316" i="19"/>
  <c r="P316" i="19"/>
  <c r="O317" i="19"/>
  <c r="P317" i="19"/>
  <c r="O318" i="19"/>
  <c r="P318" i="19"/>
  <c r="O319" i="19"/>
  <c r="P319" i="19"/>
  <c r="O320" i="19"/>
  <c r="P320" i="19"/>
  <c r="O321" i="19"/>
  <c r="P321" i="19"/>
  <c r="O322" i="19"/>
  <c r="P322" i="19"/>
  <c r="O323" i="19"/>
  <c r="P323" i="19"/>
  <c r="O324" i="19"/>
  <c r="P324" i="19"/>
  <c r="O325" i="19"/>
  <c r="P325" i="19"/>
  <c r="O326" i="19"/>
  <c r="P326" i="19"/>
  <c r="O327" i="19"/>
  <c r="P327" i="19"/>
  <c r="O328" i="19"/>
  <c r="P328" i="19"/>
  <c r="O329" i="19"/>
  <c r="P329" i="19"/>
  <c r="O330" i="19"/>
  <c r="P330" i="19"/>
  <c r="O331" i="19"/>
  <c r="P331" i="19"/>
  <c r="O332" i="19"/>
  <c r="P332" i="19"/>
  <c r="O333" i="19"/>
  <c r="P333" i="19"/>
  <c r="O334" i="19"/>
  <c r="P334" i="19"/>
  <c r="O335" i="19"/>
  <c r="P335" i="19"/>
  <c r="O336" i="19"/>
  <c r="P336" i="19"/>
  <c r="O337" i="19"/>
  <c r="P337" i="19"/>
  <c r="O338" i="19"/>
  <c r="P338" i="19"/>
  <c r="O339" i="19"/>
  <c r="P339" i="19"/>
  <c r="O340" i="19"/>
  <c r="P340" i="19"/>
  <c r="O341" i="19"/>
  <c r="P341" i="19"/>
  <c r="O342" i="19"/>
  <c r="P342" i="19"/>
  <c r="O343" i="19"/>
  <c r="P343" i="19"/>
  <c r="O344" i="19"/>
  <c r="P344" i="19"/>
  <c r="O345" i="19"/>
  <c r="P345" i="19"/>
  <c r="O346" i="19"/>
  <c r="P346" i="19"/>
  <c r="O347" i="19"/>
  <c r="P347" i="19"/>
  <c r="O348" i="19"/>
  <c r="P348" i="19"/>
  <c r="O349" i="19"/>
  <c r="P349" i="19"/>
  <c r="O350" i="19"/>
  <c r="P350" i="19"/>
  <c r="O351" i="19"/>
  <c r="P351" i="19"/>
  <c r="O352" i="19"/>
  <c r="P352" i="19"/>
  <c r="O353" i="19"/>
  <c r="P353" i="19"/>
  <c r="O354" i="19"/>
  <c r="P354" i="19"/>
  <c r="O355" i="19"/>
  <c r="P355" i="19"/>
  <c r="O356" i="19"/>
  <c r="P356" i="19"/>
  <c r="O357" i="19"/>
  <c r="P357" i="19"/>
  <c r="O358" i="19"/>
  <c r="P358" i="19"/>
  <c r="O359" i="19"/>
  <c r="P359" i="19"/>
  <c r="O360" i="19"/>
  <c r="P360" i="19"/>
  <c r="O361" i="19"/>
  <c r="P361" i="19"/>
  <c r="O362" i="19"/>
  <c r="P362" i="19"/>
  <c r="O363" i="19"/>
  <c r="P363" i="19"/>
  <c r="O364" i="19"/>
  <c r="P364" i="19"/>
  <c r="O365" i="19"/>
  <c r="P365" i="19"/>
  <c r="O366" i="19"/>
  <c r="P366" i="19"/>
  <c r="O367" i="19"/>
  <c r="P367" i="19"/>
  <c r="O368" i="19"/>
  <c r="P368" i="19"/>
  <c r="O369" i="19"/>
  <c r="P369" i="19"/>
  <c r="O370" i="19"/>
  <c r="P370" i="19"/>
  <c r="O371" i="19"/>
  <c r="P371" i="19"/>
  <c r="O372" i="19"/>
  <c r="P372" i="19"/>
  <c r="O373" i="19"/>
  <c r="P373" i="19"/>
  <c r="O374" i="19"/>
  <c r="P374" i="19"/>
  <c r="O375" i="19"/>
  <c r="P375" i="19"/>
  <c r="O376" i="19"/>
  <c r="P376" i="19"/>
  <c r="O377" i="19"/>
  <c r="P377" i="19"/>
  <c r="O378" i="19"/>
  <c r="P378" i="19"/>
  <c r="O379" i="19"/>
  <c r="P379" i="19"/>
  <c r="O380" i="19"/>
  <c r="P380" i="19"/>
  <c r="O381" i="19"/>
  <c r="P381" i="19"/>
  <c r="O382" i="19"/>
  <c r="P382" i="19"/>
  <c r="O383" i="19"/>
  <c r="P383" i="19"/>
  <c r="O384" i="19"/>
  <c r="P384" i="19"/>
  <c r="O385" i="19"/>
  <c r="P385" i="19"/>
  <c r="O386" i="19"/>
  <c r="P386" i="19"/>
  <c r="O387" i="19"/>
  <c r="P387" i="19"/>
  <c r="O388" i="19"/>
  <c r="P388" i="19"/>
  <c r="O389" i="19"/>
  <c r="P389" i="19"/>
  <c r="O390" i="19"/>
  <c r="P390" i="19"/>
  <c r="O391" i="19"/>
  <c r="P391" i="19"/>
  <c r="O392" i="19"/>
  <c r="P392" i="19"/>
  <c r="O393" i="19"/>
  <c r="P393" i="19"/>
  <c r="O394" i="19"/>
  <c r="P394" i="19"/>
  <c r="O395" i="19"/>
  <c r="P395" i="19"/>
  <c r="O396" i="19"/>
  <c r="P396" i="19"/>
  <c r="O397" i="19"/>
  <c r="P397" i="19"/>
  <c r="O398" i="19"/>
  <c r="P398" i="19"/>
  <c r="O399" i="19"/>
  <c r="P399" i="19"/>
  <c r="O400" i="19"/>
  <c r="P400" i="19"/>
  <c r="O401" i="19"/>
  <c r="P401" i="19"/>
  <c r="O402" i="19"/>
  <c r="P402" i="19"/>
  <c r="O403" i="19"/>
  <c r="P403" i="19"/>
  <c r="O404" i="19"/>
  <c r="P404" i="19"/>
  <c r="O405" i="19"/>
  <c r="P405" i="19"/>
  <c r="O406" i="19"/>
  <c r="P406" i="19"/>
  <c r="O407" i="19"/>
  <c r="P407" i="19"/>
  <c r="O408" i="19"/>
  <c r="P408" i="19"/>
  <c r="O409" i="19"/>
  <c r="P409" i="19"/>
  <c r="O410" i="19"/>
  <c r="P410" i="19"/>
  <c r="O411" i="19"/>
  <c r="P411" i="19"/>
  <c r="O412" i="19"/>
  <c r="P412" i="19"/>
  <c r="O413" i="19"/>
  <c r="P413" i="19"/>
  <c r="O414" i="19"/>
  <c r="P414" i="19"/>
  <c r="O415" i="19"/>
  <c r="P415" i="19"/>
  <c r="O416" i="19"/>
  <c r="P416" i="19"/>
  <c r="O417" i="19"/>
  <c r="P417" i="19"/>
  <c r="O418" i="19"/>
  <c r="P418" i="19"/>
  <c r="O419" i="19"/>
  <c r="P419" i="19"/>
  <c r="O420" i="19"/>
  <c r="P420" i="19"/>
  <c r="O421" i="19"/>
  <c r="P421" i="19"/>
  <c r="O422" i="19"/>
  <c r="P422" i="19"/>
  <c r="O423" i="19"/>
  <c r="P423" i="19"/>
  <c r="O424" i="19"/>
  <c r="P424" i="19"/>
  <c r="O425" i="19"/>
  <c r="P425" i="19"/>
  <c r="O426" i="19"/>
  <c r="P426" i="19"/>
  <c r="O427" i="19"/>
  <c r="P427" i="19"/>
  <c r="O428" i="19"/>
  <c r="P428" i="19"/>
  <c r="O429" i="19"/>
  <c r="P429" i="19"/>
  <c r="O430" i="19"/>
  <c r="P430" i="19"/>
  <c r="O431" i="19"/>
  <c r="P431" i="19"/>
  <c r="O432" i="19"/>
  <c r="P432" i="19"/>
  <c r="O433" i="19"/>
  <c r="P433" i="19"/>
  <c r="O434" i="19"/>
  <c r="P434" i="19"/>
  <c r="O435" i="19"/>
  <c r="P435" i="19"/>
  <c r="O436" i="19"/>
  <c r="P436" i="19"/>
  <c r="O437" i="19"/>
  <c r="P437" i="19"/>
  <c r="O438" i="19"/>
  <c r="P438" i="19"/>
  <c r="O439" i="19"/>
  <c r="P439" i="19"/>
  <c r="O440" i="19"/>
  <c r="P440" i="19"/>
  <c r="O441" i="19"/>
  <c r="P441" i="19"/>
  <c r="O442" i="19"/>
  <c r="P442" i="19"/>
  <c r="O443" i="19"/>
  <c r="P443" i="19"/>
  <c r="O444" i="19"/>
  <c r="P444" i="19"/>
  <c r="O445" i="19"/>
  <c r="P445" i="19"/>
  <c r="O446" i="19"/>
  <c r="P446" i="19"/>
  <c r="O447" i="19"/>
  <c r="P447" i="19"/>
  <c r="O448" i="19"/>
  <c r="P448" i="19"/>
  <c r="O449" i="19"/>
  <c r="P449" i="19"/>
  <c r="O450" i="19"/>
  <c r="P450" i="19"/>
  <c r="O451" i="19"/>
  <c r="P451" i="19"/>
  <c r="O452" i="19"/>
  <c r="P452" i="19"/>
  <c r="O453" i="19"/>
  <c r="P453" i="19"/>
  <c r="O454" i="19"/>
  <c r="P454" i="19"/>
  <c r="O455" i="19"/>
  <c r="P455" i="19"/>
  <c r="O456" i="19"/>
  <c r="P456" i="19"/>
  <c r="O457" i="19"/>
  <c r="P457" i="19"/>
  <c r="O458" i="19"/>
  <c r="P458" i="19"/>
  <c r="O459" i="19"/>
  <c r="P459" i="19"/>
  <c r="O460" i="19"/>
  <c r="P460" i="19"/>
  <c r="O461" i="19"/>
  <c r="P461" i="19"/>
  <c r="O462" i="19"/>
  <c r="P462" i="19"/>
  <c r="O463" i="19"/>
  <c r="P463" i="19"/>
  <c r="O464" i="19"/>
  <c r="P464" i="19"/>
  <c r="O465" i="19"/>
  <c r="P465" i="19"/>
  <c r="O466" i="19"/>
  <c r="P466" i="19"/>
  <c r="O467" i="19"/>
  <c r="P467" i="19"/>
  <c r="O468" i="19"/>
  <c r="P468" i="19"/>
  <c r="O469" i="19"/>
  <c r="P469" i="19"/>
  <c r="O470" i="19"/>
  <c r="P470" i="19"/>
  <c r="O471" i="19"/>
  <c r="P471" i="19"/>
  <c r="O472" i="19"/>
  <c r="P472" i="19"/>
  <c r="O473" i="19"/>
  <c r="P473" i="19"/>
  <c r="O474" i="19"/>
  <c r="P474" i="19"/>
  <c r="O475" i="19"/>
  <c r="P475" i="19"/>
  <c r="O476" i="19"/>
  <c r="P476" i="19"/>
  <c r="O477" i="19"/>
  <c r="P477" i="19"/>
  <c r="O478" i="19"/>
  <c r="P478" i="19"/>
  <c r="O479" i="19"/>
  <c r="P479" i="19"/>
  <c r="O480" i="19"/>
  <c r="P480" i="19"/>
  <c r="O481" i="19"/>
  <c r="P481" i="19"/>
  <c r="O482" i="19"/>
  <c r="P482" i="19"/>
  <c r="O483" i="19"/>
  <c r="P483" i="19"/>
  <c r="O484" i="19"/>
  <c r="P484" i="19"/>
  <c r="O485" i="19"/>
  <c r="P485" i="19"/>
  <c r="O486" i="19"/>
  <c r="P486" i="19"/>
  <c r="O487" i="19"/>
  <c r="P487" i="19"/>
  <c r="O488" i="19"/>
  <c r="P488" i="19"/>
  <c r="O489" i="19"/>
  <c r="P489" i="19"/>
  <c r="O490" i="19"/>
  <c r="P490" i="19"/>
  <c r="O491" i="19"/>
  <c r="P491" i="19"/>
  <c r="O492" i="19"/>
  <c r="P492" i="19"/>
  <c r="O493" i="19"/>
  <c r="P493" i="19"/>
  <c r="O494" i="19"/>
  <c r="P494" i="19"/>
  <c r="O495" i="19"/>
  <c r="P495" i="19"/>
  <c r="O496" i="19"/>
  <c r="P496" i="19"/>
  <c r="O497" i="19"/>
  <c r="P497" i="19"/>
  <c r="O498" i="19"/>
  <c r="P498" i="19"/>
  <c r="O499" i="19"/>
  <c r="P499" i="19"/>
  <c r="O500" i="19"/>
  <c r="P500" i="19"/>
  <c r="O501" i="19"/>
  <c r="P501" i="19"/>
  <c r="O502" i="19"/>
  <c r="P502" i="19"/>
  <c r="O503" i="19"/>
  <c r="P503" i="19"/>
  <c r="O504" i="19"/>
  <c r="P504" i="19"/>
  <c r="O505" i="19"/>
  <c r="P505" i="19"/>
  <c r="O506" i="19"/>
  <c r="P506" i="19"/>
  <c r="O507" i="19"/>
  <c r="P507" i="19"/>
  <c r="O508" i="19"/>
  <c r="P508" i="19"/>
  <c r="O509" i="19"/>
  <c r="P509" i="19"/>
  <c r="O510" i="19"/>
  <c r="P510" i="19"/>
  <c r="O511" i="19"/>
  <c r="P511" i="19"/>
  <c r="O512" i="19"/>
  <c r="P512" i="19"/>
  <c r="O513" i="19"/>
  <c r="P513" i="19"/>
  <c r="O514" i="19"/>
  <c r="P514" i="19"/>
  <c r="O515" i="19"/>
  <c r="P515" i="19"/>
  <c r="O516" i="19"/>
  <c r="P516" i="19"/>
  <c r="O517" i="19"/>
  <c r="P517" i="19"/>
  <c r="O518" i="19"/>
  <c r="P518" i="19"/>
  <c r="O519" i="19"/>
  <c r="P519" i="19"/>
  <c r="O520" i="19"/>
  <c r="P520" i="19"/>
  <c r="O521" i="19"/>
  <c r="P521" i="19"/>
  <c r="O522" i="19"/>
  <c r="P522" i="19"/>
  <c r="O523" i="19"/>
  <c r="P523" i="19"/>
  <c r="O524" i="19"/>
  <c r="P524" i="19"/>
  <c r="O525" i="19"/>
  <c r="P525" i="19"/>
  <c r="O526" i="19"/>
  <c r="P526" i="19"/>
  <c r="O527" i="19"/>
  <c r="P527" i="19"/>
  <c r="O528" i="19"/>
  <c r="P528" i="19"/>
  <c r="O529" i="19"/>
  <c r="P529" i="19"/>
  <c r="O530" i="19"/>
  <c r="P530" i="19"/>
  <c r="O531" i="19"/>
  <c r="P531" i="19"/>
  <c r="O532" i="19"/>
  <c r="P532" i="19"/>
  <c r="O533" i="19"/>
  <c r="P533" i="19"/>
  <c r="O534" i="19"/>
  <c r="P534" i="19"/>
  <c r="O535" i="19"/>
  <c r="P535" i="19"/>
  <c r="O536" i="19"/>
  <c r="P536" i="19"/>
  <c r="O537" i="19"/>
  <c r="P537" i="19"/>
  <c r="O538" i="19"/>
  <c r="P538" i="19"/>
  <c r="O539" i="19"/>
  <c r="P539" i="19"/>
  <c r="O540" i="19"/>
  <c r="P540" i="19"/>
  <c r="O541" i="19"/>
  <c r="P541" i="19"/>
  <c r="O542" i="19"/>
  <c r="P542" i="19"/>
  <c r="O543" i="19"/>
  <c r="P543" i="19"/>
  <c r="O544" i="19"/>
  <c r="P544" i="19"/>
  <c r="O545" i="19"/>
  <c r="P545" i="19"/>
  <c r="O546" i="19"/>
  <c r="P546" i="19"/>
  <c r="O547" i="19"/>
  <c r="P547" i="19"/>
  <c r="O548" i="19"/>
  <c r="P548" i="19"/>
  <c r="O549" i="19"/>
  <c r="P549" i="19"/>
  <c r="O550" i="19"/>
  <c r="P550" i="19"/>
  <c r="O551" i="19"/>
  <c r="P551" i="19"/>
  <c r="O552" i="19"/>
  <c r="P552" i="19"/>
  <c r="O553" i="19"/>
  <c r="P553" i="19"/>
  <c r="O554" i="19"/>
  <c r="P554" i="19"/>
  <c r="O555" i="19"/>
  <c r="P555" i="19"/>
  <c r="O556" i="19"/>
  <c r="P556" i="19"/>
  <c r="O557" i="19"/>
  <c r="P557" i="19"/>
  <c r="O558" i="19"/>
  <c r="P558" i="19"/>
  <c r="O559" i="19"/>
  <c r="P559" i="19"/>
  <c r="O560" i="19"/>
  <c r="P560" i="19"/>
  <c r="O561" i="19"/>
  <c r="P561" i="19"/>
  <c r="O562" i="19"/>
  <c r="P562" i="19"/>
  <c r="O563" i="19"/>
  <c r="P563" i="19"/>
  <c r="O564" i="19"/>
  <c r="P564" i="19"/>
  <c r="O565" i="19"/>
  <c r="P565" i="19"/>
  <c r="O566" i="19"/>
  <c r="P566" i="19"/>
  <c r="O567" i="19"/>
  <c r="P567" i="19"/>
  <c r="O568" i="19"/>
  <c r="P568" i="19"/>
  <c r="O569" i="19"/>
  <c r="P569" i="19"/>
  <c r="O570" i="19"/>
  <c r="P570" i="19"/>
  <c r="O571" i="19"/>
  <c r="P571" i="19"/>
  <c r="O572" i="19"/>
  <c r="P572" i="19"/>
  <c r="O573" i="19"/>
  <c r="P573" i="19"/>
  <c r="O574" i="19"/>
  <c r="P574" i="19"/>
  <c r="O575" i="19"/>
  <c r="P575" i="19"/>
  <c r="O576" i="19"/>
  <c r="P576" i="19"/>
  <c r="O577" i="19"/>
  <c r="P577" i="19"/>
  <c r="O578" i="19"/>
  <c r="P578" i="19"/>
  <c r="O579" i="19"/>
  <c r="P579" i="19"/>
  <c r="O580" i="19"/>
  <c r="P580" i="19"/>
  <c r="O581" i="19"/>
  <c r="P581" i="19"/>
  <c r="O582" i="19"/>
  <c r="P582" i="19"/>
  <c r="O583" i="19"/>
  <c r="P583" i="19"/>
  <c r="O584" i="19"/>
  <c r="P584" i="19"/>
  <c r="O585" i="19"/>
  <c r="P585" i="19"/>
  <c r="O586" i="19"/>
  <c r="P586" i="19"/>
  <c r="O587" i="19"/>
  <c r="P587" i="19"/>
  <c r="O588" i="19"/>
  <c r="P588" i="19"/>
  <c r="O589" i="19"/>
  <c r="P589" i="19"/>
  <c r="O590" i="19"/>
  <c r="P590" i="19"/>
  <c r="O591" i="19"/>
  <c r="P591" i="19"/>
  <c r="O592" i="19"/>
  <c r="P592" i="19"/>
  <c r="O593" i="19"/>
  <c r="P593" i="19"/>
  <c r="O594" i="19"/>
  <c r="P594" i="19"/>
  <c r="O595" i="19"/>
  <c r="P595" i="19"/>
  <c r="O596" i="19"/>
  <c r="P596" i="19"/>
  <c r="O597" i="19"/>
  <c r="P597" i="19"/>
  <c r="O598" i="19"/>
  <c r="P598" i="19"/>
  <c r="O599" i="19"/>
  <c r="P599" i="19"/>
  <c r="O600" i="19"/>
  <c r="P600" i="19"/>
  <c r="O601" i="19"/>
  <c r="P601" i="19"/>
  <c r="O602" i="19"/>
  <c r="P602" i="19"/>
  <c r="O603" i="19"/>
  <c r="P603" i="19"/>
  <c r="O604" i="19"/>
  <c r="P604" i="19"/>
  <c r="O605" i="19"/>
  <c r="P605" i="19"/>
  <c r="O606" i="19"/>
  <c r="P606" i="19"/>
  <c r="O607" i="19"/>
  <c r="P607" i="19"/>
  <c r="O608" i="19"/>
  <c r="P608" i="19"/>
  <c r="O609" i="19"/>
  <c r="P609" i="19"/>
  <c r="O610" i="19"/>
  <c r="P610" i="19"/>
  <c r="O611" i="19"/>
  <c r="P611" i="19"/>
  <c r="O612" i="19"/>
  <c r="P612" i="19"/>
  <c r="O613" i="19"/>
  <c r="P613" i="19"/>
  <c r="O614" i="19"/>
  <c r="P614" i="19"/>
  <c r="O615" i="19"/>
  <c r="P615" i="19"/>
  <c r="O616" i="19"/>
  <c r="P616" i="19"/>
  <c r="O617" i="19"/>
  <c r="P617" i="19"/>
  <c r="O618" i="19"/>
  <c r="P618" i="19"/>
  <c r="O619" i="19"/>
  <c r="P619" i="19"/>
  <c r="O620" i="19"/>
  <c r="P620" i="19"/>
  <c r="O621" i="19"/>
  <c r="P621" i="19"/>
  <c r="O622" i="19"/>
  <c r="P622" i="19"/>
  <c r="O623" i="19"/>
  <c r="P623" i="19"/>
  <c r="O624" i="19"/>
  <c r="P624" i="19"/>
  <c r="O625" i="19"/>
  <c r="P625" i="19"/>
  <c r="O626" i="19"/>
  <c r="P626" i="19"/>
  <c r="O627" i="19"/>
  <c r="P627" i="19"/>
  <c r="O628" i="19"/>
  <c r="P628" i="19"/>
  <c r="O629" i="19"/>
  <c r="P629" i="19"/>
  <c r="O630" i="19"/>
  <c r="P630" i="19"/>
  <c r="O631" i="19"/>
  <c r="P631" i="19"/>
  <c r="O632" i="19"/>
  <c r="P632" i="19"/>
  <c r="O633" i="19"/>
  <c r="P633" i="19"/>
  <c r="O634" i="19"/>
  <c r="P634" i="19"/>
  <c r="O635" i="19"/>
  <c r="P635" i="19"/>
  <c r="O636" i="19"/>
  <c r="P636" i="19"/>
  <c r="O637" i="19"/>
  <c r="P637" i="19"/>
  <c r="O638" i="19"/>
  <c r="P638" i="19"/>
  <c r="O639" i="19"/>
  <c r="P639" i="19"/>
  <c r="O640" i="19"/>
  <c r="P640" i="19"/>
  <c r="O641" i="19"/>
  <c r="P641" i="19"/>
  <c r="O642" i="19"/>
  <c r="P642" i="19"/>
  <c r="O643" i="19"/>
  <c r="P643" i="19"/>
  <c r="O644" i="19"/>
  <c r="P644" i="19"/>
  <c r="O645" i="19"/>
  <c r="P645" i="19"/>
  <c r="O646" i="19"/>
  <c r="P646" i="19"/>
  <c r="O647" i="19"/>
  <c r="P647" i="19"/>
  <c r="O648" i="19"/>
  <c r="P648" i="19"/>
  <c r="O649" i="19"/>
  <c r="P649" i="19"/>
  <c r="O650" i="19"/>
  <c r="P650" i="19"/>
  <c r="O651" i="19"/>
  <c r="P651" i="19"/>
  <c r="O652" i="19"/>
  <c r="P652" i="19"/>
  <c r="O653" i="19"/>
  <c r="P653" i="19"/>
  <c r="O654" i="19"/>
  <c r="P654" i="19"/>
  <c r="O655" i="19"/>
  <c r="P655" i="19"/>
  <c r="O656" i="19"/>
  <c r="P656" i="19"/>
  <c r="O657" i="19"/>
  <c r="P657" i="19"/>
  <c r="O658" i="19"/>
  <c r="P658" i="19"/>
  <c r="O659" i="19"/>
  <c r="P659" i="19"/>
  <c r="O660" i="19"/>
  <c r="P660" i="19"/>
  <c r="O661" i="19"/>
  <c r="P661" i="19"/>
  <c r="O662" i="19"/>
  <c r="P662" i="19"/>
  <c r="O663" i="19"/>
  <c r="P663" i="19"/>
  <c r="O664" i="19"/>
  <c r="P664" i="19"/>
  <c r="O665" i="19"/>
  <c r="P665" i="19"/>
  <c r="O666" i="19"/>
  <c r="P666" i="19"/>
  <c r="O667" i="19"/>
  <c r="P667" i="19"/>
  <c r="O668" i="19"/>
  <c r="P668" i="19"/>
  <c r="O669" i="19"/>
  <c r="P669" i="19"/>
  <c r="O670" i="19"/>
  <c r="P670" i="19"/>
  <c r="O671" i="19"/>
  <c r="P671" i="19"/>
  <c r="O672" i="19"/>
  <c r="P672" i="19"/>
  <c r="O673" i="19"/>
  <c r="P673" i="19"/>
  <c r="O674" i="19"/>
  <c r="P674" i="19"/>
  <c r="O675" i="19"/>
  <c r="P675" i="19"/>
  <c r="O676" i="19"/>
  <c r="P676" i="19"/>
  <c r="O677" i="19"/>
  <c r="P677" i="19"/>
  <c r="O678" i="19"/>
  <c r="P678" i="19"/>
  <c r="O679" i="19"/>
  <c r="P679" i="19"/>
  <c r="O680" i="19"/>
  <c r="P680" i="19"/>
  <c r="O681" i="19"/>
  <c r="P681" i="19"/>
  <c r="O682" i="19"/>
  <c r="P682" i="19"/>
  <c r="O683" i="19"/>
  <c r="P683" i="19"/>
  <c r="O684" i="19"/>
  <c r="P684" i="19"/>
  <c r="O685" i="19"/>
  <c r="P685" i="19"/>
  <c r="O686" i="19"/>
  <c r="P686" i="19"/>
  <c r="O687" i="19"/>
  <c r="P687" i="19"/>
  <c r="O688" i="19"/>
  <c r="P688" i="19"/>
  <c r="O689" i="19"/>
  <c r="P689" i="19"/>
  <c r="O690" i="19"/>
  <c r="P690" i="19"/>
  <c r="O691" i="19"/>
  <c r="P691" i="19"/>
  <c r="O692" i="19"/>
  <c r="P692" i="19"/>
  <c r="O693" i="19"/>
  <c r="P693" i="19"/>
  <c r="O694" i="19"/>
  <c r="P694" i="19"/>
  <c r="O695" i="19"/>
  <c r="P695" i="19"/>
  <c r="O696" i="19"/>
  <c r="P696" i="19"/>
  <c r="O697" i="19"/>
  <c r="P697" i="19"/>
  <c r="O698" i="19"/>
  <c r="P698" i="19"/>
  <c r="O699" i="19"/>
  <c r="P699" i="19"/>
  <c r="O700" i="19"/>
  <c r="P700" i="19"/>
  <c r="O701" i="19"/>
  <c r="P701" i="19"/>
  <c r="O702" i="19"/>
  <c r="P702" i="19"/>
  <c r="O703" i="19"/>
  <c r="P703" i="19"/>
  <c r="O704" i="19"/>
  <c r="P704" i="19"/>
  <c r="O705" i="19"/>
  <c r="P705" i="19"/>
  <c r="O706" i="19"/>
  <c r="P706" i="19"/>
  <c r="O707" i="19"/>
  <c r="P707" i="19"/>
  <c r="O708" i="19"/>
  <c r="P708" i="19"/>
  <c r="O709" i="19"/>
  <c r="P709" i="19"/>
  <c r="O710" i="19"/>
  <c r="P710" i="19"/>
  <c r="O711" i="19"/>
  <c r="P711" i="19"/>
  <c r="O712" i="19"/>
  <c r="P712" i="19"/>
  <c r="O713" i="19"/>
  <c r="P713" i="19"/>
  <c r="O714" i="19"/>
  <c r="P714" i="19"/>
  <c r="O715" i="19"/>
  <c r="P715" i="19"/>
  <c r="O716" i="19"/>
  <c r="P716" i="19"/>
  <c r="O717" i="19"/>
  <c r="P717" i="19"/>
  <c r="O718" i="19"/>
  <c r="P718" i="19"/>
  <c r="O719" i="19"/>
  <c r="P719" i="19"/>
  <c r="O720" i="19"/>
  <c r="P720" i="19"/>
  <c r="O721" i="19"/>
  <c r="P721" i="19"/>
  <c r="O722" i="19"/>
  <c r="P722" i="19"/>
  <c r="O723" i="19"/>
  <c r="P723" i="19"/>
  <c r="O724" i="19"/>
  <c r="P724" i="19"/>
  <c r="O725" i="19"/>
  <c r="P725" i="19"/>
  <c r="O726" i="19"/>
  <c r="P726" i="19"/>
  <c r="O727" i="19"/>
  <c r="P727" i="19"/>
  <c r="O728" i="19"/>
  <c r="P728" i="19"/>
  <c r="O729" i="19"/>
  <c r="P729" i="19"/>
  <c r="O730" i="19"/>
  <c r="P730" i="19"/>
  <c r="O731" i="19"/>
  <c r="P731" i="19"/>
  <c r="O732" i="19"/>
  <c r="P732" i="19"/>
  <c r="O733" i="19"/>
  <c r="P733" i="19"/>
  <c r="O734" i="19"/>
  <c r="P734" i="19"/>
  <c r="O735" i="19"/>
  <c r="P735" i="19"/>
  <c r="O736" i="19"/>
  <c r="P736" i="19"/>
  <c r="O737" i="19"/>
  <c r="P737" i="19"/>
  <c r="O738" i="19"/>
  <c r="P738" i="19"/>
  <c r="O739" i="19"/>
  <c r="P739" i="19"/>
  <c r="O740" i="19"/>
  <c r="P740" i="19"/>
  <c r="O741" i="19"/>
  <c r="P741" i="19"/>
  <c r="O742" i="19"/>
  <c r="P742" i="19"/>
  <c r="O743" i="19"/>
  <c r="P743" i="19"/>
  <c r="O744" i="19"/>
  <c r="P744" i="19"/>
  <c r="O745" i="19"/>
  <c r="P745" i="19"/>
  <c r="O746" i="19"/>
  <c r="P746" i="19"/>
  <c r="O747" i="19"/>
  <c r="P747" i="19"/>
  <c r="O748" i="19"/>
  <c r="P748" i="19"/>
  <c r="O749" i="19"/>
  <c r="P749" i="19"/>
  <c r="O750" i="19"/>
  <c r="P750" i="19"/>
  <c r="O751" i="19"/>
  <c r="P751" i="19"/>
  <c r="O752" i="19"/>
  <c r="P752" i="19"/>
  <c r="O753" i="19"/>
  <c r="P753" i="19"/>
  <c r="O754" i="19"/>
  <c r="P754" i="19"/>
  <c r="O755" i="19"/>
  <c r="P755" i="19"/>
  <c r="O756" i="19"/>
  <c r="P756" i="19"/>
  <c r="O757" i="19"/>
  <c r="P757" i="19"/>
  <c r="O758" i="19"/>
  <c r="P758" i="19"/>
  <c r="O759" i="19"/>
  <c r="P759" i="19"/>
  <c r="O760" i="19"/>
  <c r="P760" i="19"/>
  <c r="O761" i="19"/>
  <c r="P761" i="19"/>
  <c r="O762" i="19"/>
  <c r="P762" i="19"/>
  <c r="O763" i="19"/>
  <c r="P763" i="19"/>
  <c r="O764" i="19"/>
  <c r="P764" i="19"/>
  <c r="O765" i="19"/>
  <c r="P765" i="19"/>
  <c r="O766" i="19"/>
  <c r="P766" i="19"/>
  <c r="O767" i="19"/>
  <c r="P767" i="19"/>
  <c r="O768" i="19"/>
  <c r="P768" i="19"/>
  <c r="O769" i="19"/>
  <c r="P769" i="19"/>
  <c r="O770" i="19"/>
  <c r="P770" i="19"/>
  <c r="O771" i="19"/>
  <c r="P771" i="19"/>
  <c r="O772" i="19"/>
  <c r="P772" i="19"/>
  <c r="O773" i="19"/>
  <c r="P773" i="19"/>
  <c r="O774" i="19"/>
  <c r="P774" i="19"/>
  <c r="O775" i="19"/>
  <c r="P775" i="19"/>
  <c r="O776" i="19"/>
  <c r="P776" i="19"/>
  <c r="O777" i="19"/>
  <c r="P777" i="19"/>
  <c r="O778" i="19"/>
  <c r="P778" i="19"/>
  <c r="O779" i="19"/>
  <c r="P779" i="19"/>
  <c r="O780" i="19"/>
  <c r="P780" i="19"/>
  <c r="O781" i="19"/>
  <c r="P781" i="19"/>
  <c r="O782" i="19"/>
  <c r="P782" i="19"/>
  <c r="O783" i="19"/>
  <c r="P783" i="19"/>
  <c r="O784" i="19"/>
  <c r="P784" i="19"/>
  <c r="O785" i="19"/>
  <c r="P785" i="19"/>
  <c r="O786" i="19"/>
  <c r="P786" i="19"/>
  <c r="O787" i="19"/>
  <c r="P787" i="19"/>
  <c r="O788" i="19"/>
  <c r="P788" i="19"/>
  <c r="O789" i="19"/>
  <c r="P789" i="19"/>
  <c r="O790" i="19"/>
  <c r="P790" i="19"/>
  <c r="O791" i="19"/>
  <c r="P791" i="19"/>
  <c r="O792" i="19"/>
  <c r="P792" i="19"/>
  <c r="O793" i="19"/>
  <c r="P793" i="19"/>
  <c r="O794" i="19"/>
  <c r="P794" i="19"/>
  <c r="O795" i="19"/>
  <c r="P795" i="19"/>
  <c r="O796" i="19"/>
  <c r="P796" i="19"/>
  <c r="O797" i="19"/>
  <c r="P797" i="19"/>
  <c r="O798" i="19"/>
  <c r="P798" i="19"/>
  <c r="O799" i="19"/>
  <c r="P799" i="19"/>
  <c r="O800" i="19"/>
  <c r="P800" i="19"/>
  <c r="O801" i="19"/>
  <c r="P801" i="19"/>
  <c r="O802" i="19"/>
  <c r="P802" i="19"/>
  <c r="O803" i="19"/>
  <c r="P803" i="19"/>
  <c r="O804" i="19"/>
  <c r="P804" i="19"/>
  <c r="O805" i="19"/>
  <c r="P805" i="19"/>
  <c r="O806" i="19"/>
  <c r="P806" i="19"/>
  <c r="O807" i="19"/>
  <c r="P807" i="19"/>
  <c r="O808" i="19"/>
  <c r="P808" i="19"/>
  <c r="O809" i="19"/>
  <c r="P809" i="19"/>
  <c r="O810" i="19"/>
  <c r="P810" i="19"/>
  <c r="O811" i="19"/>
  <c r="P811" i="19"/>
  <c r="O812" i="19"/>
  <c r="P812" i="19"/>
  <c r="O813" i="19"/>
  <c r="P813" i="19"/>
  <c r="O814" i="19"/>
  <c r="P814" i="19"/>
  <c r="O815" i="19"/>
  <c r="P815" i="19"/>
  <c r="O816" i="19"/>
  <c r="P816" i="19"/>
  <c r="O817" i="19"/>
  <c r="P817" i="19"/>
  <c r="O818" i="19"/>
  <c r="P818" i="19"/>
  <c r="O819" i="19"/>
  <c r="P819" i="19"/>
  <c r="O820" i="19"/>
  <c r="P820" i="19"/>
  <c r="O821" i="19"/>
  <c r="P821" i="19"/>
  <c r="O822" i="19"/>
  <c r="P822" i="19"/>
  <c r="O823" i="19"/>
  <c r="P823" i="19"/>
  <c r="O824" i="19"/>
  <c r="P824" i="19"/>
  <c r="O825" i="19"/>
  <c r="P825" i="19"/>
  <c r="O826" i="19"/>
  <c r="P826" i="19"/>
  <c r="O827" i="19"/>
  <c r="P827" i="19"/>
  <c r="O828" i="19"/>
  <c r="P828" i="19"/>
  <c r="O829" i="19"/>
  <c r="P829" i="19"/>
  <c r="O830" i="19"/>
  <c r="P830" i="19"/>
  <c r="O831" i="19"/>
  <c r="P831" i="19"/>
  <c r="O832" i="19"/>
  <c r="P832" i="19"/>
  <c r="O833" i="19"/>
  <c r="P833" i="19"/>
  <c r="O834" i="19"/>
  <c r="P834" i="19"/>
  <c r="O835" i="19"/>
  <c r="P835" i="19"/>
  <c r="O836" i="19"/>
  <c r="P836" i="19"/>
  <c r="O837" i="19"/>
  <c r="P837" i="19"/>
  <c r="O838" i="19"/>
  <c r="P838" i="19"/>
  <c r="O839" i="19"/>
  <c r="P839" i="19"/>
  <c r="O840" i="19"/>
  <c r="P840" i="19"/>
  <c r="O841" i="19"/>
  <c r="P841" i="19"/>
  <c r="O842" i="19"/>
  <c r="P842" i="19"/>
  <c r="O843" i="19"/>
  <c r="P843" i="19"/>
  <c r="O844" i="19"/>
  <c r="P844" i="19"/>
  <c r="O845" i="19"/>
  <c r="P845" i="19"/>
  <c r="O846" i="19"/>
  <c r="P846" i="19"/>
  <c r="O847" i="19"/>
  <c r="P847" i="19"/>
  <c r="O848" i="19"/>
  <c r="P848" i="19"/>
  <c r="O849" i="19"/>
  <c r="P849" i="19"/>
  <c r="O850" i="19"/>
  <c r="P850" i="19"/>
  <c r="O851" i="19"/>
  <c r="P851" i="19"/>
  <c r="O852" i="19"/>
  <c r="P852" i="19"/>
  <c r="O853" i="19"/>
  <c r="P853" i="19"/>
  <c r="O854" i="19"/>
  <c r="P854" i="19"/>
  <c r="O855" i="19"/>
  <c r="P855" i="19"/>
  <c r="O856" i="19"/>
  <c r="P856" i="19"/>
  <c r="O857" i="19"/>
  <c r="P857" i="19"/>
  <c r="O858" i="19"/>
  <c r="P858" i="19"/>
  <c r="O859" i="19"/>
  <c r="P859" i="19"/>
  <c r="O860" i="19"/>
  <c r="P860" i="19"/>
  <c r="O861" i="19"/>
  <c r="P861" i="19"/>
  <c r="O862" i="19"/>
  <c r="P862" i="19"/>
  <c r="O863" i="19"/>
  <c r="P863" i="19"/>
  <c r="O864" i="19"/>
  <c r="P864" i="19"/>
  <c r="O865" i="19"/>
  <c r="P865" i="19"/>
  <c r="O866" i="19"/>
  <c r="P866" i="19"/>
  <c r="O867" i="19"/>
  <c r="P867" i="19"/>
  <c r="O868" i="19"/>
  <c r="P868" i="19"/>
  <c r="O869" i="19"/>
  <c r="P869" i="19"/>
  <c r="O870" i="19"/>
  <c r="P870" i="19"/>
  <c r="O871" i="19"/>
  <c r="P871" i="19"/>
  <c r="O872" i="19"/>
  <c r="P872" i="19"/>
  <c r="O873" i="19"/>
  <c r="P873" i="19"/>
  <c r="O874" i="19"/>
  <c r="P874" i="19"/>
  <c r="O875" i="19"/>
  <c r="P875" i="19"/>
  <c r="O876" i="19"/>
  <c r="P876" i="19"/>
  <c r="O877" i="19"/>
  <c r="P877" i="19"/>
  <c r="O878" i="19"/>
  <c r="P878" i="19"/>
  <c r="O879" i="19"/>
  <c r="P879" i="19"/>
  <c r="O880" i="19"/>
  <c r="P880" i="19"/>
  <c r="O881" i="19"/>
  <c r="P881" i="19"/>
  <c r="O882" i="19"/>
  <c r="P882" i="19"/>
  <c r="O883" i="19"/>
  <c r="P883" i="19"/>
  <c r="O884" i="19"/>
  <c r="P884" i="19"/>
  <c r="O885" i="19"/>
  <c r="P885" i="19"/>
  <c r="O886" i="19"/>
  <c r="P886" i="19"/>
  <c r="O887" i="19"/>
  <c r="P887" i="19"/>
  <c r="O888" i="19"/>
  <c r="P888" i="19"/>
  <c r="O889" i="19"/>
  <c r="P889" i="19"/>
  <c r="O890" i="19"/>
  <c r="P890" i="19"/>
  <c r="O891" i="19"/>
  <c r="P891" i="19"/>
  <c r="O892" i="19"/>
  <c r="P892" i="19"/>
  <c r="O893" i="19"/>
  <c r="P893" i="19"/>
  <c r="O894" i="19"/>
  <c r="P894" i="19"/>
  <c r="O895" i="19"/>
  <c r="P895" i="19"/>
  <c r="O896" i="19"/>
  <c r="P896" i="19"/>
  <c r="O897" i="19"/>
  <c r="P897" i="19"/>
  <c r="O898" i="19"/>
  <c r="P898" i="19"/>
  <c r="O899" i="19"/>
  <c r="P899" i="19"/>
  <c r="O900" i="19"/>
  <c r="P900" i="19"/>
  <c r="O901" i="19"/>
  <c r="P901" i="19"/>
  <c r="O902" i="19"/>
  <c r="P902" i="19"/>
  <c r="O903" i="19"/>
  <c r="P903" i="19"/>
  <c r="O904" i="19"/>
  <c r="P904" i="19"/>
  <c r="O905" i="19"/>
  <c r="P905" i="19"/>
  <c r="O906" i="19"/>
  <c r="P906" i="19"/>
  <c r="O907" i="19"/>
  <c r="P907" i="19"/>
  <c r="O908" i="19"/>
  <c r="P908" i="19"/>
  <c r="O909" i="19"/>
  <c r="P909" i="19"/>
  <c r="O910" i="19"/>
  <c r="P910" i="19"/>
  <c r="O911" i="19"/>
  <c r="P911" i="19"/>
  <c r="O912" i="19"/>
  <c r="P912" i="19"/>
  <c r="O913" i="19"/>
  <c r="P913" i="19"/>
  <c r="O914" i="19"/>
  <c r="P914" i="19"/>
  <c r="O915" i="19"/>
  <c r="P915" i="19"/>
  <c r="O916" i="19"/>
  <c r="P916" i="19"/>
  <c r="O917" i="19"/>
  <c r="P917" i="19"/>
  <c r="O918" i="19"/>
  <c r="P918" i="19"/>
  <c r="O919" i="19"/>
  <c r="P919" i="19"/>
  <c r="O920" i="19"/>
  <c r="P920" i="19"/>
  <c r="O921" i="19"/>
  <c r="P921" i="19"/>
  <c r="O922" i="19"/>
  <c r="P922" i="19"/>
  <c r="O923" i="19"/>
  <c r="P923" i="19"/>
  <c r="O924" i="19"/>
  <c r="P924" i="19"/>
  <c r="O925" i="19"/>
  <c r="P925" i="19"/>
  <c r="O926" i="19"/>
  <c r="P926" i="19"/>
  <c r="O927" i="19"/>
  <c r="P927" i="19"/>
  <c r="O928" i="19"/>
  <c r="P928" i="19"/>
  <c r="O929" i="19"/>
  <c r="P929" i="19"/>
  <c r="O930" i="19"/>
  <c r="P930" i="19"/>
  <c r="O931" i="19"/>
  <c r="P931" i="19"/>
  <c r="O932" i="19"/>
  <c r="P932" i="19"/>
  <c r="O933" i="19"/>
  <c r="P933" i="19"/>
  <c r="O934" i="19"/>
  <c r="P934" i="19"/>
  <c r="O935" i="19"/>
  <c r="P935" i="19"/>
  <c r="O936" i="19"/>
  <c r="P936" i="19"/>
  <c r="O937" i="19"/>
  <c r="P937" i="19"/>
  <c r="O938" i="19"/>
  <c r="P938" i="19"/>
  <c r="O939" i="19"/>
  <c r="P939" i="19"/>
  <c r="O940" i="19"/>
  <c r="P940" i="19"/>
  <c r="O941" i="19"/>
  <c r="P941" i="19"/>
  <c r="O942" i="19"/>
  <c r="P942" i="19"/>
  <c r="O943" i="19"/>
  <c r="P943" i="19"/>
  <c r="O944" i="19"/>
  <c r="P944" i="19"/>
  <c r="O945" i="19"/>
  <c r="P945" i="19"/>
  <c r="O946" i="19"/>
  <c r="P946" i="19"/>
  <c r="O947" i="19"/>
  <c r="P947" i="19"/>
  <c r="O948" i="19"/>
  <c r="P948" i="19"/>
  <c r="O949" i="19"/>
  <c r="P949" i="19"/>
  <c r="O950" i="19"/>
  <c r="P950" i="19"/>
  <c r="O951" i="19"/>
  <c r="P951" i="19"/>
  <c r="O952" i="19"/>
  <c r="P952" i="19"/>
  <c r="O953" i="19"/>
  <c r="P953" i="19"/>
  <c r="O954" i="19"/>
  <c r="P954" i="19"/>
  <c r="O955" i="19"/>
  <c r="P955" i="19"/>
  <c r="O956" i="19"/>
  <c r="P956" i="19"/>
  <c r="O957" i="19"/>
  <c r="P957" i="19"/>
  <c r="O958" i="19"/>
  <c r="P958" i="19"/>
  <c r="O959" i="19"/>
  <c r="P959" i="19"/>
  <c r="O960" i="19"/>
  <c r="P960" i="19"/>
  <c r="O961" i="19"/>
  <c r="P961" i="19"/>
  <c r="O962" i="19"/>
  <c r="P962" i="19"/>
  <c r="O963" i="19"/>
  <c r="P963" i="19"/>
  <c r="O964" i="19"/>
  <c r="P964" i="19"/>
  <c r="O965" i="19"/>
  <c r="P965" i="19"/>
  <c r="O966" i="19"/>
  <c r="P966" i="19"/>
  <c r="O967" i="19"/>
  <c r="P967" i="19"/>
  <c r="O968" i="19"/>
  <c r="P968" i="19"/>
  <c r="O969" i="19"/>
  <c r="P969" i="19"/>
  <c r="O970" i="19"/>
  <c r="P970" i="19"/>
  <c r="O971" i="19"/>
  <c r="P971" i="19"/>
  <c r="O972" i="19"/>
  <c r="P972" i="19"/>
  <c r="O973" i="19"/>
  <c r="P973" i="19"/>
  <c r="O974" i="19"/>
  <c r="P974" i="19"/>
  <c r="O975" i="19"/>
  <c r="P975" i="19"/>
  <c r="O976" i="19"/>
  <c r="P976" i="19"/>
  <c r="O977" i="19"/>
  <c r="P977" i="19"/>
  <c r="O978" i="19"/>
  <c r="P978" i="19"/>
  <c r="O979" i="19"/>
  <c r="P979" i="19"/>
  <c r="O980" i="19"/>
  <c r="P980" i="19"/>
  <c r="O981" i="19"/>
  <c r="P981" i="19"/>
  <c r="O982" i="19"/>
  <c r="P982" i="19"/>
  <c r="O983" i="19"/>
  <c r="P983" i="19"/>
  <c r="O984" i="19"/>
  <c r="P984" i="19"/>
  <c r="O985" i="19"/>
  <c r="P985" i="19"/>
  <c r="O986" i="19"/>
  <c r="P986" i="19"/>
  <c r="O987" i="19"/>
  <c r="P987" i="19"/>
  <c r="O988" i="19"/>
  <c r="P988" i="19"/>
  <c r="O989" i="19"/>
  <c r="P989" i="19"/>
  <c r="O990" i="19"/>
  <c r="P990" i="19"/>
  <c r="O991" i="19"/>
  <c r="P991" i="19"/>
  <c r="O992" i="19"/>
  <c r="P992" i="19"/>
  <c r="O993" i="19"/>
  <c r="P993" i="19"/>
  <c r="O994" i="19"/>
  <c r="P994" i="19"/>
  <c r="O995" i="19"/>
  <c r="P995" i="19"/>
  <c r="O996" i="19"/>
  <c r="P996" i="19"/>
  <c r="O997" i="19"/>
  <c r="P997" i="19"/>
  <c r="O998" i="19"/>
  <c r="P998" i="19"/>
  <c r="O999" i="19"/>
  <c r="P999" i="19"/>
  <c r="O1000" i="19"/>
  <c r="P1000" i="19"/>
  <c r="O1001" i="19"/>
  <c r="P1001" i="19"/>
  <c r="O1002" i="19"/>
  <c r="P1002" i="19"/>
  <c r="O1003" i="19"/>
  <c r="P1003" i="19"/>
  <c r="O1004" i="19"/>
  <c r="P1004" i="19"/>
  <c r="O1005" i="19"/>
  <c r="P1005" i="19"/>
  <c r="O1006" i="19"/>
  <c r="P1006" i="19"/>
  <c r="O1007" i="19"/>
  <c r="P1007" i="19"/>
  <c r="O1008" i="19"/>
  <c r="P1008" i="19"/>
  <c r="O1009" i="19"/>
  <c r="Z1008" i="19" l="1"/>
  <c r="X1008" i="19"/>
  <c r="T1008" i="19"/>
  <c r="Y1008" i="19"/>
  <c r="Z1006" i="19"/>
  <c r="X1006" i="19"/>
  <c r="T1006" i="19"/>
  <c r="Y1006" i="19"/>
  <c r="Z1004" i="19"/>
  <c r="X1004" i="19"/>
  <c r="T1004" i="19"/>
  <c r="Y1004" i="19"/>
  <c r="Z1002" i="19"/>
  <c r="X1002" i="19"/>
  <c r="T1002" i="19"/>
  <c r="Y1002" i="19"/>
  <c r="Z1000" i="19"/>
  <c r="X1000" i="19"/>
  <c r="T1000" i="19"/>
  <c r="Y1000" i="19"/>
  <c r="Z998" i="19"/>
  <c r="X998" i="19"/>
  <c r="T998" i="19"/>
  <c r="Y998" i="19"/>
  <c r="Z996" i="19"/>
  <c r="X996" i="19"/>
  <c r="T996" i="19"/>
  <c r="Y996" i="19"/>
  <c r="Z994" i="19"/>
  <c r="X994" i="19"/>
  <c r="T994" i="19"/>
  <c r="Y994" i="19"/>
  <c r="Z992" i="19"/>
  <c r="X992" i="19"/>
  <c r="T992" i="19"/>
  <c r="Y992" i="19"/>
  <c r="Z990" i="19"/>
  <c r="X990" i="19"/>
  <c r="T990" i="19"/>
  <c r="Y990" i="19"/>
  <c r="Z988" i="19"/>
  <c r="X988" i="19"/>
  <c r="T988" i="19"/>
  <c r="Y988" i="19"/>
  <c r="Z986" i="19"/>
  <c r="X986" i="19"/>
  <c r="T986" i="19"/>
  <c r="Y986" i="19"/>
  <c r="Z984" i="19"/>
  <c r="X984" i="19"/>
  <c r="T984" i="19"/>
  <c r="Y984" i="19"/>
  <c r="Z982" i="19"/>
  <c r="X982" i="19"/>
  <c r="T982" i="19"/>
  <c r="Y982" i="19"/>
  <c r="Z980" i="19"/>
  <c r="X980" i="19"/>
  <c r="T980" i="19"/>
  <c r="Y980" i="19"/>
  <c r="Z978" i="19"/>
  <c r="X978" i="19"/>
  <c r="T978" i="19"/>
  <c r="Y978" i="19"/>
  <c r="Z976" i="19"/>
  <c r="X976" i="19"/>
  <c r="T976" i="19"/>
  <c r="Y976" i="19"/>
  <c r="Z974" i="19"/>
  <c r="X974" i="19"/>
  <c r="T974" i="19"/>
  <c r="Y974" i="19"/>
  <c r="Z972" i="19"/>
  <c r="X972" i="19"/>
  <c r="Y972" i="19"/>
  <c r="T972" i="19"/>
  <c r="Z970" i="19"/>
  <c r="X970" i="19"/>
  <c r="Y970" i="19"/>
  <c r="T970" i="19"/>
  <c r="Z968" i="19"/>
  <c r="X968" i="19"/>
  <c r="Y968" i="19"/>
  <c r="T968" i="19"/>
  <c r="Z966" i="19"/>
  <c r="X966" i="19"/>
  <c r="Y966" i="19"/>
  <c r="T966" i="19"/>
  <c r="Z964" i="19"/>
  <c r="X964" i="19"/>
  <c r="Y964" i="19"/>
  <c r="T964" i="19"/>
  <c r="Z962" i="19"/>
  <c r="X962" i="19"/>
  <c r="Y962" i="19"/>
  <c r="T962" i="19"/>
  <c r="Z960" i="19"/>
  <c r="X960" i="19"/>
  <c r="Y960" i="19"/>
  <c r="T960" i="19"/>
  <c r="Z958" i="19"/>
  <c r="X958" i="19"/>
  <c r="Y958" i="19"/>
  <c r="T958" i="19"/>
  <c r="Z956" i="19"/>
  <c r="X956" i="19"/>
  <c r="Y956" i="19"/>
  <c r="T956" i="19"/>
  <c r="Z954" i="19"/>
  <c r="X954" i="19"/>
  <c r="Y954" i="19"/>
  <c r="T954" i="19"/>
  <c r="Z952" i="19"/>
  <c r="X952" i="19"/>
  <c r="Y952" i="19"/>
  <c r="T952" i="19"/>
  <c r="Z950" i="19"/>
  <c r="X950" i="19"/>
  <c r="Y950" i="19"/>
  <c r="T950" i="19"/>
  <c r="Z948" i="19"/>
  <c r="X948" i="19"/>
  <c r="Y948" i="19"/>
  <c r="T948" i="19"/>
  <c r="Z946" i="19"/>
  <c r="X946" i="19"/>
  <c r="Y946" i="19"/>
  <c r="T946" i="19"/>
  <c r="Z944" i="19"/>
  <c r="X944" i="19"/>
  <c r="Y944" i="19"/>
  <c r="T944" i="19"/>
  <c r="Z942" i="19"/>
  <c r="X942" i="19"/>
  <c r="Y942" i="19"/>
  <c r="T942" i="19"/>
  <c r="Z940" i="19"/>
  <c r="X940" i="19"/>
  <c r="Y940" i="19"/>
  <c r="T940" i="19"/>
  <c r="Z938" i="19"/>
  <c r="X938" i="19"/>
  <c r="Y938" i="19"/>
  <c r="T938" i="19"/>
  <c r="Z936" i="19"/>
  <c r="X936" i="19"/>
  <c r="Y936" i="19"/>
  <c r="T936" i="19"/>
  <c r="Z934" i="19"/>
  <c r="X934" i="19"/>
  <c r="Y934" i="19"/>
  <c r="T934" i="19"/>
  <c r="Z932" i="19"/>
  <c r="X932" i="19"/>
  <c r="Y932" i="19"/>
  <c r="T932" i="19"/>
  <c r="Z930" i="19"/>
  <c r="X930" i="19"/>
  <c r="Y930" i="19"/>
  <c r="T930" i="19"/>
  <c r="Z928" i="19"/>
  <c r="X928" i="19"/>
  <c r="Y928" i="19"/>
  <c r="T928" i="19"/>
  <c r="Z926" i="19"/>
  <c r="X926" i="19"/>
  <c r="Y926" i="19"/>
  <c r="T926" i="19"/>
  <c r="Z924" i="19"/>
  <c r="X924" i="19"/>
  <c r="Y924" i="19"/>
  <c r="T924" i="19"/>
  <c r="Z922" i="19"/>
  <c r="X922" i="19"/>
  <c r="Y922" i="19"/>
  <c r="T922" i="19"/>
  <c r="Z920" i="19"/>
  <c r="X920" i="19"/>
  <c r="Y920" i="19"/>
  <c r="T920" i="19"/>
  <c r="Z918" i="19"/>
  <c r="X918" i="19"/>
  <c r="Y918" i="19"/>
  <c r="T918" i="19"/>
  <c r="Z916" i="19"/>
  <c r="X916" i="19"/>
  <c r="Y916" i="19"/>
  <c r="T916" i="19"/>
  <c r="Z914" i="19"/>
  <c r="X914" i="19"/>
  <c r="Y914" i="19"/>
  <c r="T914" i="19"/>
  <c r="Z912" i="19"/>
  <c r="X912" i="19"/>
  <c r="Y912" i="19"/>
  <c r="T912" i="19"/>
  <c r="Z910" i="19"/>
  <c r="X910" i="19"/>
  <c r="Y910" i="19"/>
  <c r="T910" i="19"/>
  <c r="Z908" i="19"/>
  <c r="X908" i="19"/>
  <c r="Y908" i="19"/>
  <c r="T908" i="19"/>
  <c r="Z906" i="19"/>
  <c r="X906" i="19"/>
  <c r="Y906" i="19"/>
  <c r="T906" i="19"/>
  <c r="Z904" i="19"/>
  <c r="X904" i="19"/>
  <c r="Y904" i="19"/>
  <c r="T904" i="19"/>
  <c r="Z902" i="19"/>
  <c r="X902" i="19"/>
  <c r="Y902" i="19"/>
  <c r="T902" i="19"/>
  <c r="Z900" i="19"/>
  <c r="X900" i="19"/>
  <c r="Y900" i="19"/>
  <c r="T900" i="19"/>
  <c r="Z898" i="19"/>
  <c r="X898" i="19"/>
  <c r="Y898" i="19"/>
  <c r="T898" i="19"/>
  <c r="Z896" i="19"/>
  <c r="X896" i="19"/>
  <c r="Y896" i="19"/>
  <c r="T896" i="19"/>
  <c r="Z894" i="19"/>
  <c r="X894" i="19"/>
  <c r="Y894" i="19"/>
  <c r="T894" i="19"/>
  <c r="Z892" i="19"/>
  <c r="X892" i="19"/>
  <c r="Y892" i="19"/>
  <c r="T892" i="19"/>
  <c r="Z890" i="19"/>
  <c r="X890" i="19"/>
  <c r="Y890" i="19"/>
  <c r="T890" i="19"/>
  <c r="Z888" i="19"/>
  <c r="X888" i="19"/>
  <c r="Y888" i="19"/>
  <c r="T888" i="19"/>
  <c r="Z886" i="19"/>
  <c r="X886" i="19"/>
  <c r="Y886" i="19"/>
  <c r="T886" i="19"/>
  <c r="Z884" i="19"/>
  <c r="X884" i="19"/>
  <c r="Y884" i="19"/>
  <c r="T884" i="19"/>
  <c r="Z882" i="19"/>
  <c r="X882" i="19"/>
  <c r="Y882" i="19"/>
  <c r="T882" i="19"/>
  <c r="Z880" i="19"/>
  <c r="X880" i="19"/>
  <c r="Y880" i="19"/>
  <c r="T880" i="19"/>
  <c r="Z878" i="19"/>
  <c r="X878" i="19"/>
  <c r="Y878" i="19"/>
  <c r="T878" i="19"/>
  <c r="Z876" i="19"/>
  <c r="X876" i="19"/>
  <c r="Y876" i="19"/>
  <c r="T876" i="19"/>
  <c r="Z874" i="19"/>
  <c r="X874" i="19"/>
  <c r="Y874" i="19"/>
  <c r="T874" i="19"/>
  <c r="Z872" i="19"/>
  <c r="X872" i="19"/>
  <c r="Y872" i="19"/>
  <c r="T872" i="19"/>
  <c r="Z870" i="19"/>
  <c r="X870" i="19"/>
  <c r="Y870" i="19"/>
  <c r="T870" i="19"/>
  <c r="Z868" i="19"/>
  <c r="X868" i="19"/>
  <c r="Y868" i="19"/>
  <c r="T868" i="19"/>
  <c r="Z866" i="19"/>
  <c r="X866" i="19"/>
  <c r="Y866" i="19"/>
  <c r="T866" i="19"/>
  <c r="Z864" i="19"/>
  <c r="X864" i="19"/>
  <c r="Y864" i="19"/>
  <c r="T864" i="19"/>
  <c r="Z862" i="19"/>
  <c r="X862" i="19"/>
  <c r="Y862" i="19"/>
  <c r="T862" i="19"/>
  <c r="Z860" i="19"/>
  <c r="X860" i="19"/>
  <c r="Y860" i="19"/>
  <c r="T860" i="19"/>
  <c r="Z858" i="19"/>
  <c r="X858" i="19"/>
  <c r="Y858" i="19"/>
  <c r="T858" i="19"/>
  <c r="Z856" i="19"/>
  <c r="X856" i="19"/>
  <c r="Y856" i="19"/>
  <c r="T856" i="19"/>
  <c r="Z854" i="19"/>
  <c r="X854" i="19"/>
  <c r="Y854" i="19"/>
  <c r="T854" i="19"/>
  <c r="Z852" i="19"/>
  <c r="X852" i="19"/>
  <c r="Y852" i="19"/>
  <c r="T852" i="19"/>
  <c r="Z850" i="19"/>
  <c r="X850" i="19"/>
  <c r="Y850" i="19"/>
  <c r="T850" i="19"/>
  <c r="Z848" i="19"/>
  <c r="X848" i="19"/>
  <c r="Y848" i="19"/>
  <c r="T848" i="19"/>
  <c r="Z846" i="19"/>
  <c r="X846" i="19"/>
  <c r="Y846" i="19"/>
  <c r="T846" i="19"/>
  <c r="Z844" i="19"/>
  <c r="X844" i="19"/>
  <c r="Y844" i="19"/>
  <c r="T844" i="19"/>
  <c r="Z842" i="19"/>
  <c r="X842" i="19"/>
  <c r="Y842" i="19"/>
  <c r="T842" i="19"/>
  <c r="Z840" i="19"/>
  <c r="X840" i="19"/>
  <c r="Y840" i="19"/>
  <c r="T840" i="19"/>
  <c r="Z838" i="19"/>
  <c r="X838" i="19"/>
  <c r="Y838" i="19"/>
  <c r="T838" i="19"/>
  <c r="Z836" i="19"/>
  <c r="X836" i="19"/>
  <c r="Y836" i="19"/>
  <c r="T836" i="19"/>
  <c r="Z834" i="19"/>
  <c r="X834" i="19"/>
  <c r="Y834" i="19"/>
  <c r="T834" i="19"/>
  <c r="Z832" i="19"/>
  <c r="X832" i="19"/>
  <c r="Y832" i="19"/>
  <c r="T832" i="19"/>
  <c r="Z830" i="19"/>
  <c r="X830" i="19"/>
  <c r="Y830" i="19"/>
  <c r="T830" i="19"/>
  <c r="Z828" i="19"/>
  <c r="X828" i="19"/>
  <c r="Y828" i="19"/>
  <c r="T828" i="19"/>
  <c r="Z826" i="19"/>
  <c r="X826" i="19"/>
  <c r="Y826" i="19"/>
  <c r="T826" i="19"/>
  <c r="Z824" i="19"/>
  <c r="X824" i="19"/>
  <c r="Y824" i="19"/>
  <c r="T824" i="19"/>
  <c r="Z822" i="19"/>
  <c r="X822" i="19"/>
  <c r="Y822" i="19"/>
  <c r="T822" i="19"/>
  <c r="Z820" i="19"/>
  <c r="X820" i="19"/>
  <c r="Y820" i="19"/>
  <c r="T820" i="19"/>
  <c r="Z818" i="19"/>
  <c r="X818" i="19"/>
  <c r="Y818" i="19"/>
  <c r="T818" i="19"/>
  <c r="Z816" i="19"/>
  <c r="X816" i="19"/>
  <c r="Y816" i="19"/>
  <c r="T816" i="19"/>
  <c r="Z814" i="19"/>
  <c r="X814" i="19"/>
  <c r="Y814" i="19"/>
  <c r="T814" i="19"/>
  <c r="Z812" i="19"/>
  <c r="X812" i="19"/>
  <c r="Y812" i="19"/>
  <c r="T812" i="19"/>
  <c r="Z810" i="19"/>
  <c r="X810" i="19"/>
  <c r="Y810" i="19"/>
  <c r="T810" i="19"/>
  <c r="Z808" i="19"/>
  <c r="X808" i="19"/>
  <c r="Y808" i="19"/>
  <c r="T808" i="19"/>
  <c r="Z806" i="19"/>
  <c r="X806" i="19"/>
  <c r="Y806" i="19"/>
  <c r="T806" i="19"/>
  <c r="Z804" i="19"/>
  <c r="X804" i="19"/>
  <c r="Y804" i="19"/>
  <c r="T804" i="19"/>
  <c r="Z802" i="19"/>
  <c r="X802" i="19"/>
  <c r="Y802" i="19"/>
  <c r="T802" i="19"/>
  <c r="Z800" i="19"/>
  <c r="X800" i="19"/>
  <c r="Y800" i="19"/>
  <c r="T800" i="19"/>
  <c r="Z798" i="19"/>
  <c r="X798" i="19"/>
  <c r="Y798" i="19"/>
  <c r="T798" i="19"/>
  <c r="Z796" i="19"/>
  <c r="X796" i="19"/>
  <c r="Y796" i="19"/>
  <c r="T796" i="19"/>
  <c r="Z794" i="19"/>
  <c r="X794" i="19"/>
  <c r="Y794" i="19"/>
  <c r="T794" i="19"/>
  <c r="Z792" i="19"/>
  <c r="X792" i="19"/>
  <c r="Y792" i="19"/>
  <c r="T792" i="19"/>
  <c r="Z790" i="19"/>
  <c r="X790" i="19"/>
  <c r="Y790" i="19"/>
  <c r="T790" i="19"/>
  <c r="Z788" i="19"/>
  <c r="X788" i="19"/>
  <c r="Y788" i="19"/>
  <c r="T788" i="19"/>
  <c r="Z786" i="19"/>
  <c r="X786" i="19"/>
  <c r="Y786" i="19"/>
  <c r="T786" i="19"/>
  <c r="Z784" i="19"/>
  <c r="X784" i="19"/>
  <c r="Y784" i="19"/>
  <c r="T784" i="19"/>
  <c r="Z782" i="19"/>
  <c r="X782" i="19"/>
  <c r="Y782" i="19"/>
  <c r="T782" i="19"/>
  <c r="Z780" i="19"/>
  <c r="X780" i="19"/>
  <c r="Y780" i="19"/>
  <c r="T780" i="19"/>
  <c r="Z778" i="19"/>
  <c r="X778" i="19"/>
  <c r="Y778" i="19"/>
  <c r="T778" i="19"/>
  <c r="Z776" i="19"/>
  <c r="X776" i="19"/>
  <c r="Y776" i="19"/>
  <c r="T776" i="19"/>
  <c r="Z774" i="19"/>
  <c r="X774" i="19"/>
  <c r="T774" i="19"/>
  <c r="Y774" i="19"/>
  <c r="Z772" i="19"/>
  <c r="X772" i="19"/>
  <c r="Y772" i="19"/>
  <c r="T772" i="19"/>
  <c r="Z770" i="19"/>
  <c r="X770" i="19"/>
  <c r="T770" i="19"/>
  <c r="Y770" i="19"/>
  <c r="Z768" i="19"/>
  <c r="X768" i="19"/>
  <c r="Y768" i="19"/>
  <c r="T768" i="19"/>
  <c r="Z766" i="19"/>
  <c r="X766" i="19"/>
  <c r="T766" i="19"/>
  <c r="Y766" i="19"/>
  <c r="Z764" i="19"/>
  <c r="X764" i="19"/>
  <c r="Y764" i="19"/>
  <c r="T764" i="19"/>
  <c r="Z762" i="19"/>
  <c r="X762" i="19"/>
  <c r="T762" i="19"/>
  <c r="Y762" i="19"/>
  <c r="Z760" i="19"/>
  <c r="X760" i="19"/>
  <c r="Y760" i="19"/>
  <c r="T760" i="19"/>
  <c r="Z758" i="19"/>
  <c r="X758" i="19"/>
  <c r="T758" i="19"/>
  <c r="Y758" i="19"/>
  <c r="Z756" i="19"/>
  <c r="X756" i="19"/>
  <c r="Y756" i="19"/>
  <c r="T756" i="19"/>
  <c r="Z754" i="19"/>
  <c r="X754" i="19"/>
  <c r="T754" i="19"/>
  <c r="Y754" i="19"/>
  <c r="Z752" i="19"/>
  <c r="X752" i="19"/>
  <c r="Y752" i="19"/>
  <c r="T752" i="19"/>
  <c r="Z750" i="19"/>
  <c r="X750" i="19"/>
  <c r="T750" i="19"/>
  <c r="Y750" i="19"/>
  <c r="Z748" i="19"/>
  <c r="X748" i="19"/>
  <c r="Y748" i="19"/>
  <c r="T748" i="19"/>
  <c r="Z746" i="19"/>
  <c r="X746" i="19"/>
  <c r="T746" i="19"/>
  <c r="Y746" i="19"/>
  <c r="Z744" i="19"/>
  <c r="X744" i="19"/>
  <c r="Y744" i="19"/>
  <c r="T744" i="19"/>
  <c r="Z742" i="19"/>
  <c r="X742" i="19"/>
  <c r="T742" i="19"/>
  <c r="Y742" i="19"/>
  <c r="Z740" i="19"/>
  <c r="X740" i="19"/>
  <c r="Y740" i="19"/>
  <c r="T740" i="19"/>
  <c r="Z738" i="19"/>
  <c r="X738" i="19"/>
  <c r="T738" i="19"/>
  <c r="Y738" i="19"/>
  <c r="Z736" i="19"/>
  <c r="X736" i="19"/>
  <c r="Y736" i="19"/>
  <c r="T736" i="19"/>
  <c r="Z734" i="19"/>
  <c r="X734" i="19"/>
  <c r="T734" i="19"/>
  <c r="Y734" i="19"/>
  <c r="Z732" i="19"/>
  <c r="X732" i="19"/>
  <c r="Y732" i="19"/>
  <c r="T732" i="19"/>
  <c r="Z730" i="19"/>
  <c r="X730" i="19"/>
  <c r="T730" i="19"/>
  <c r="Y730" i="19"/>
  <c r="Z728" i="19"/>
  <c r="X728" i="19"/>
  <c r="Y728" i="19"/>
  <c r="T728" i="19"/>
  <c r="Z726" i="19"/>
  <c r="X726" i="19"/>
  <c r="T726" i="19"/>
  <c r="Y726" i="19"/>
  <c r="Z724" i="19"/>
  <c r="X724" i="19"/>
  <c r="Y724" i="19"/>
  <c r="T724" i="19"/>
  <c r="Z722" i="19"/>
  <c r="X722" i="19"/>
  <c r="T722" i="19"/>
  <c r="Y722" i="19"/>
  <c r="Z720" i="19"/>
  <c r="X720" i="19"/>
  <c r="Y720" i="19"/>
  <c r="T720" i="19"/>
  <c r="Z718" i="19"/>
  <c r="X718" i="19"/>
  <c r="T718" i="19"/>
  <c r="Y718" i="19"/>
  <c r="Z716" i="19"/>
  <c r="X716" i="19"/>
  <c r="Y716" i="19"/>
  <c r="T716" i="19"/>
  <c r="Z714" i="19"/>
  <c r="X714" i="19"/>
  <c r="T714" i="19"/>
  <c r="Y714" i="19"/>
  <c r="Z712" i="19"/>
  <c r="X712" i="19"/>
  <c r="Y712" i="19"/>
  <c r="T712" i="19"/>
  <c r="Z710" i="19"/>
  <c r="X710" i="19"/>
  <c r="T710" i="19"/>
  <c r="Y710" i="19"/>
  <c r="Z708" i="19"/>
  <c r="X708" i="19"/>
  <c r="Y708" i="19"/>
  <c r="T708" i="19"/>
  <c r="Z706" i="19"/>
  <c r="X706" i="19"/>
  <c r="T706" i="19"/>
  <c r="Y706" i="19"/>
  <c r="Z704" i="19"/>
  <c r="X704" i="19"/>
  <c r="Y704" i="19"/>
  <c r="T704" i="19"/>
  <c r="Z702" i="19"/>
  <c r="X702" i="19"/>
  <c r="T702" i="19"/>
  <c r="Y702" i="19"/>
  <c r="Z700" i="19"/>
  <c r="X700" i="19"/>
  <c r="Y700" i="19"/>
  <c r="T700" i="19"/>
  <c r="Z698" i="19"/>
  <c r="X698" i="19"/>
  <c r="T698" i="19"/>
  <c r="Y698" i="19"/>
  <c r="Z696" i="19"/>
  <c r="X696" i="19"/>
  <c r="Y696" i="19"/>
  <c r="T696" i="19"/>
  <c r="Z694" i="19"/>
  <c r="X694" i="19"/>
  <c r="T694" i="19"/>
  <c r="Y694" i="19"/>
  <c r="Z692" i="19"/>
  <c r="X692" i="19"/>
  <c r="Y692" i="19"/>
  <c r="T692" i="19"/>
  <c r="Z690" i="19"/>
  <c r="X690" i="19"/>
  <c r="T690" i="19"/>
  <c r="Y690" i="19"/>
  <c r="Z688" i="19"/>
  <c r="X688" i="19"/>
  <c r="Y688" i="19"/>
  <c r="T688" i="19"/>
  <c r="Z686" i="19"/>
  <c r="X686" i="19"/>
  <c r="T686" i="19"/>
  <c r="Y686" i="19"/>
  <c r="Z684" i="19"/>
  <c r="X684" i="19"/>
  <c r="Y684" i="19"/>
  <c r="T684" i="19"/>
  <c r="Z682" i="19"/>
  <c r="X682" i="19"/>
  <c r="T682" i="19"/>
  <c r="Y682" i="19"/>
  <c r="Z680" i="19"/>
  <c r="X680" i="19"/>
  <c r="Y680" i="19"/>
  <c r="T680" i="19"/>
  <c r="Z678" i="19"/>
  <c r="X678" i="19"/>
  <c r="T678" i="19"/>
  <c r="Y678" i="19"/>
  <c r="Z676" i="19"/>
  <c r="X676" i="19"/>
  <c r="Y676" i="19"/>
  <c r="T676" i="19"/>
  <c r="Z674" i="19"/>
  <c r="X674" i="19"/>
  <c r="T674" i="19"/>
  <c r="Y674" i="19"/>
  <c r="Z672" i="19"/>
  <c r="X672" i="19"/>
  <c r="Y672" i="19"/>
  <c r="T672" i="19"/>
  <c r="Z670" i="19"/>
  <c r="X670" i="19"/>
  <c r="T670" i="19"/>
  <c r="Y670" i="19"/>
  <c r="Z668" i="19"/>
  <c r="X668" i="19"/>
  <c r="Y668" i="19"/>
  <c r="T668" i="19"/>
  <c r="Z666" i="19"/>
  <c r="X666" i="19"/>
  <c r="T666" i="19"/>
  <c r="Y666" i="19"/>
  <c r="Z664" i="19"/>
  <c r="X664" i="19"/>
  <c r="Y664" i="19"/>
  <c r="T664" i="19"/>
  <c r="Z662" i="19"/>
  <c r="X662" i="19"/>
  <c r="T662" i="19"/>
  <c r="Y662" i="19"/>
  <c r="Z660" i="19"/>
  <c r="X660" i="19"/>
  <c r="Y660" i="19"/>
  <c r="T660" i="19"/>
  <c r="Z658" i="19"/>
  <c r="X658" i="19"/>
  <c r="T658" i="19"/>
  <c r="Y658" i="19"/>
  <c r="Z656" i="19"/>
  <c r="X656" i="19"/>
  <c r="Y656" i="19"/>
  <c r="T656" i="19"/>
  <c r="Z654" i="19"/>
  <c r="X654" i="19"/>
  <c r="T654" i="19"/>
  <c r="Y654" i="19"/>
  <c r="Z652" i="19"/>
  <c r="X652" i="19"/>
  <c r="Y652" i="19"/>
  <c r="T652" i="19"/>
  <c r="Z650" i="19"/>
  <c r="X650" i="19"/>
  <c r="T650" i="19"/>
  <c r="Y650" i="19"/>
  <c r="Z648" i="19"/>
  <c r="X648" i="19"/>
  <c r="Y648" i="19"/>
  <c r="T648" i="19"/>
  <c r="Z646" i="19"/>
  <c r="X646" i="19"/>
  <c r="T646" i="19"/>
  <c r="Y646" i="19"/>
  <c r="Z644" i="19"/>
  <c r="X644" i="19"/>
  <c r="Y644" i="19"/>
  <c r="T644" i="19"/>
  <c r="Z642" i="19"/>
  <c r="X642" i="19"/>
  <c r="T642" i="19"/>
  <c r="Y642" i="19"/>
  <c r="Z640" i="19"/>
  <c r="X640" i="19"/>
  <c r="Y640" i="19"/>
  <c r="T640" i="19"/>
  <c r="Z638" i="19"/>
  <c r="X638" i="19"/>
  <c r="T638" i="19"/>
  <c r="Y638" i="19"/>
  <c r="Z636" i="19"/>
  <c r="X636" i="19"/>
  <c r="Y636" i="19"/>
  <c r="T636" i="19"/>
  <c r="Z634" i="19"/>
  <c r="X634" i="19"/>
  <c r="T634" i="19"/>
  <c r="Y634" i="19"/>
  <c r="Z632" i="19"/>
  <c r="X632" i="19"/>
  <c r="Y632" i="19"/>
  <c r="T632" i="19"/>
  <c r="Z630" i="19"/>
  <c r="X630" i="19"/>
  <c r="T630" i="19"/>
  <c r="Y630" i="19"/>
  <c r="Z628" i="19"/>
  <c r="X628" i="19"/>
  <c r="Y628" i="19"/>
  <c r="T628" i="19"/>
  <c r="Z626" i="19"/>
  <c r="X626" i="19"/>
  <c r="T626" i="19"/>
  <c r="Y626" i="19"/>
  <c r="Z624" i="19"/>
  <c r="X624" i="19"/>
  <c r="Y624" i="19"/>
  <c r="T624" i="19"/>
  <c r="Z622" i="19"/>
  <c r="X622" i="19"/>
  <c r="T622" i="19"/>
  <c r="Y622" i="19"/>
  <c r="Z620" i="19"/>
  <c r="X620" i="19"/>
  <c r="Y620" i="19"/>
  <c r="T620" i="19"/>
  <c r="Z618" i="19"/>
  <c r="X618" i="19"/>
  <c r="T618" i="19"/>
  <c r="Y618" i="19"/>
  <c r="Z616" i="19"/>
  <c r="X616" i="19"/>
  <c r="Y616" i="19"/>
  <c r="T616" i="19"/>
  <c r="Z614" i="19"/>
  <c r="X614" i="19"/>
  <c r="T614" i="19"/>
  <c r="Y614" i="19"/>
  <c r="Z612" i="19"/>
  <c r="X612" i="19"/>
  <c r="Y612" i="19"/>
  <c r="T612" i="19"/>
  <c r="Z610" i="19"/>
  <c r="X610" i="19"/>
  <c r="T610" i="19"/>
  <c r="Y610" i="19"/>
  <c r="Z608" i="19"/>
  <c r="X608" i="19"/>
  <c r="Y608" i="19"/>
  <c r="T608" i="19"/>
  <c r="Z606" i="19"/>
  <c r="X606" i="19"/>
  <c r="T606" i="19"/>
  <c r="Y606" i="19"/>
  <c r="Z604" i="19"/>
  <c r="X604" i="19"/>
  <c r="Y604" i="19"/>
  <c r="T604" i="19"/>
  <c r="Z602" i="19"/>
  <c r="X602" i="19"/>
  <c r="T602" i="19"/>
  <c r="Y602" i="19"/>
  <c r="Z600" i="19"/>
  <c r="X600" i="19"/>
  <c r="Y600" i="19"/>
  <c r="T600" i="19"/>
  <c r="Z598" i="19"/>
  <c r="X598" i="19"/>
  <c r="T598" i="19"/>
  <c r="Y598" i="19"/>
  <c r="Z596" i="19"/>
  <c r="X596" i="19"/>
  <c r="Y596" i="19"/>
  <c r="T596" i="19"/>
  <c r="Z594" i="19"/>
  <c r="X594" i="19"/>
  <c r="T594" i="19"/>
  <c r="Y594" i="19"/>
  <c r="Z592" i="19"/>
  <c r="X592" i="19"/>
  <c r="Y592" i="19"/>
  <c r="T592" i="19"/>
  <c r="Z590" i="19"/>
  <c r="X590" i="19"/>
  <c r="T590" i="19"/>
  <c r="Y590" i="19"/>
  <c r="Z588" i="19"/>
  <c r="X588" i="19"/>
  <c r="Y588" i="19"/>
  <c r="T588" i="19"/>
  <c r="Z586" i="19"/>
  <c r="X586" i="19"/>
  <c r="T586" i="19"/>
  <c r="Y586" i="19"/>
  <c r="Z584" i="19"/>
  <c r="X584" i="19"/>
  <c r="Y584" i="19"/>
  <c r="T584" i="19"/>
  <c r="Z582" i="19"/>
  <c r="X582" i="19"/>
  <c r="T582" i="19"/>
  <c r="Y582" i="19"/>
  <c r="Z580" i="19"/>
  <c r="X580" i="19"/>
  <c r="Y580" i="19"/>
  <c r="T580" i="19"/>
  <c r="Z578" i="19"/>
  <c r="X578" i="19"/>
  <c r="T578" i="19"/>
  <c r="Y578" i="19"/>
  <c r="Z576" i="19"/>
  <c r="X576" i="19"/>
  <c r="Y576" i="19"/>
  <c r="T576" i="19"/>
  <c r="Z574" i="19"/>
  <c r="X574" i="19"/>
  <c r="T574" i="19"/>
  <c r="Y574" i="19"/>
  <c r="Z572" i="19"/>
  <c r="X572" i="19"/>
  <c r="Y572" i="19"/>
  <c r="T572" i="19"/>
  <c r="Z570" i="19"/>
  <c r="X570" i="19"/>
  <c r="T570" i="19"/>
  <c r="Y570" i="19"/>
  <c r="Z568" i="19"/>
  <c r="X568" i="19"/>
  <c r="Y568" i="19"/>
  <c r="T568" i="19"/>
  <c r="Z566" i="19"/>
  <c r="X566" i="19"/>
  <c r="T566" i="19"/>
  <c r="Y566" i="19"/>
  <c r="Z564" i="19"/>
  <c r="X564" i="19"/>
  <c r="Y564" i="19"/>
  <c r="T564" i="19"/>
  <c r="Z562" i="19"/>
  <c r="X562" i="19"/>
  <c r="T562" i="19"/>
  <c r="Y562" i="19"/>
  <c r="Z560" i="19"/>
  <c r="X560" i="19"/>
  <c r="Y560" i="19"/>
  <c r="T560" i="19"/>
  <c r="Z558" i="19"/>
  <c r="X558" i="19"/>
  <c r="T558" i="19"/>
  <c r="Y558" i="19"/>
  <c r="Z556" i="19"/>
  <c r="X556" i="19"/>
  <c r="Y556" i="19"/>
  <c r="T556" i="19"/>
  <c r="Z554" i="19"/>
  <c r="X554" i="19"/>
  <c r="T554" i="19"/>
  <c r="Y554" i="19"/>
  <c r="Z552" i="19"/>
  <c r="X552" i="19"/>
  <c r="Y552" i="19"/>
  <c r="T552" i="19"/>
  <c r="Z550" i="19"/>
  <c r="X550" i="19"/>
  <c r="T550" i="19"/>
  <c r="Y550" i="19"/>
  <c r="Z548" i="19"/>
  <c r="X548" i="19"/>
  <c r="Y548" i="19"/>
  <c r="T548" i="19"/>
  <c r="Z546" i="19"/>
  <c r="X546" i="19"/>
  <c r="Y546" i="19"/>
  <c r="T546" i="19"/>
  <c r="Z544" i="19"/>
  <c r="X544" i="19"/>
  <c r="Y544" i="19"/>
  <c r="T544" i="19"/>
  <c r="Z542" i="19"/>
  <c r="X542" i="19"/>
  <c r="Y542" i="19"/>
  <c r="T542" i="19"/>
  <c r="Z540" i="19"/>
  <c r="X540" i="19"/>
  <c r="Y540" i="19"/>
  <c r="T540" i="19"/>
  <c r="Z538" i="19"/>
  <c r="X538" i="19"/>
  <c r="Y538" i="19"/>
  <c r="T538" i="19"/>
  <c r="Z536" i="19"/>
  <c r="X536" i="19"/>
  <c r="Y536" i="19"/>
  <c r="T536" i="19"/>
  <c r="Z534" i="19"/>
  <c r="X534" i="19"/>
  <c r="Y534" i="19"/>
  <c r="T534" i="19"/>
  <c r="Z532" i="19"/>
  <c r="X532" i="19"/>
  <c r="Y532" i="19"/>
  <c r="T532" i="19"/>
  <c r="Z530" i="19"/>
  <c r="X530" i="19"/>
  <c r="Y530" i="19"/>
  <c r="T530" i="19"/>
  <c r="Z528" i="19"/>
  <c r="X528" i="19"/>
  <c r="Y528" i="19"/>
  <c r="T528" i="19"/>
  <c r="Z526" i="19"/>
  <c r="X526" i="19"/>
  <c r="Y526" i="19"/>
  <c r="T526" i="19"/>
  <c r="Z524" i="19"/>
  <c r="X524" i="19"/>
  <c r="Y524" i="19"/>
  <c r="T524" i="19"/>
  <c r="Z522" i="19"/>
  <c r="X522" i="19"/>
  <c r="Y522" i="19"/>
  <c r="T522" i="19"/>
  <c r="Z520" i="19"/>
  <c r="X520" i="19"/>
  <c r="Y520" i="19"/>
  <c r="T520" i="19"/>
  <c r="Z518" i="19"/>
  <c r="X518" i="19"/>
  <c r="Y518" i="19"/>
  <c r="T518" i="19"/>
  <c r="Z516" i="19"/>
  <c r="X516" i="19"/>
  <c r="Y516" i="19"/>
  <c r="T516" i="19"/>
  <c r="Z514" i="19"/>
  <c r="X514" i="19"/>
  <c r="Y514" i="19"/>
  <c r="T514" i="19"/>
  <c r="Z512" i="19"/>
  <c r="X512" i="19"/>
  <c r="Y512" i="19"/>
  <c r="T512" i="19"/>
  <c r="Z510" i="19"/>
  <c r="X510" i="19"/>
  <c r="T510" i="19"/>
  <c r="Y510" i="19"/>
  <c r="Z508" i="19"/>
  <c r="Y508" i="19"/>
  <c r="T508" i="19"/>
  <c r="X508" i="19"/>
  <c r="Z506" i="19"/>
  <c r="T506" i="19"/>
  <c r="X506" i="19"/>
  <c r="Y506" i="19"/>
  <c r="Z504" i="19"/>
  <c r="Y504" i="19"/>
  <c r="X504" i="19"/>
  <c r="T504" i="19"/>
  <c r="Z502" i="19"/>
  <c r="X502" i="19"/>
  <c r="T502" i="19"/>
  <c r="Y502" i="19"/>
  <c r="Z500" i="19"/>
  <c r="Y500" i="19"/>
  <c r="X500" i="19"/>
  <c r="T500" i="19"/>
  <c r="Z498" i="19"/>
  <c r="T498" i="19"/>
  <c r="X498" i="19"/>
  <c r="Y498" i="19"/>
  <c r="Z496" i="19"/>
  <c r="Y496" i="19"/>
  <c r="T496" i="19"/>
  <c r="X496" i="19"/>
  <c r="Z494" i="19"/>
  <c r="X494" i="19"/>
  <c r="T494" i="19"/>
  <c r="Y494" i="19"/>
  <c r="Z492" i="19"/>
  <c r="Y492" i="19"/>
  <c r="T492" i="19"/>
  <c r="X492" i="19"/>
  <c r="Z490" i="19"/>
  <c r="T490" i="19"/>
  <c r="X490" i="19"/>
  <c r="Y490" i="19"/>
  <c r="Z488" i="19"/>
  <c r="Y488" i="19"/>
  <c r="X488" i="19"/>
  <c r="T488" i="19"/>
  <c r="Z486" i="19"/>
  <c r="X486" i="19"/>
  <c r="T486" i="19"/>
  <c r="Y486" i="19"/>
  <c r="Z484" i="19"/>
  <c r="Y484" i="19"/>
  <c r="X484" i="19"/>
  <c r="T484" i="19"/>
  <c r="Z482" i="19"/>
  <c r="T482" i="19"/>
  <c r="X482" i="19"/>
  <c r="Y482" i="19"/>
  <c r="Z480" i="19"/>
  <c r="Y480" i="19"/>
  <c r="T480" i="19"/>
  <c r="X480" i="19"/>
  <c r="Z478" i="19"/>
  <c r="X478" i="19"/>
  <c r="T478" i="19"/>
  <c r="Y478" i="19"/>
  <c r="Z476" i="19"/>
  <c r="Y476" i="19"/>
  <c r="T476" i="19"/>
  <c r="X476" i="19"/>
  <c r="Z474" i="19"/>
  <c r="T474" i="19"/>
  <c r="X474" i="19"/>
  <c r="Y474" i="19"/>
  <c r="Z472" i="19"/>
  <c r="Y472" i="19"/>
  <c r="X472" i="19"/>
  <c r="T472" i="19"/>
  <c r="Z470" i="19"/>
  <c r="X470" i="19"/>
  <c r="T470" i="19"/>
  <c r="Y470" i="19"/>
  <c r="Z468" i="19"/>
  <c r="Y468" i="19"/>
  <c r="X468" i="19"/>
  <c r="T468" i="19"/>
  <c r="Z466" i="19"/>
  <c r="T466" i="19"/>
  <c r="X466" i="19"/>
  <c r="Y466" i="19"/>
  <c r="Z464" i="19"/>
  <c r="Y464" i="19"/>
  <c r="T464" i="19"/>
  <c r="X464" i="19"/>
  <c r="Z462" i="19"/>
  <c r="X462" i="19"/>
  <c r="T462" i="19"/>
  <c r="Y462" i="19"/>
  <c r="Z460" i="19"/>
  <c r="Y460" i="19"/>
  <c r="T460" i="19"/>
  <c r="X460" i="19"/>
  <c r="Z458" i="19"/>
  <c r="T458" i="19"/>
  <c r="X458" i="19"/>
  <c r="Y458" i="19"/>
  <c r="Z456" i="19"/>
  <c r="Y456" i="19"/>
  <c r="X456" i="19"/>
  <c r="T456" i="19"/>
  <c r="Z454" i="19"/>
  <c r="X454" i="19"/>
  <c r="T454" i="19"/>
  <c r="Y454" i="19"/>
  <c r="Z452" i="19"/>
  <c r="Y452" i="19"/>
  <c r="X452" i="19"/>
  <c r="T452" i="19"/>
  <c r="Z450" i="19"/>
  <c r="T450" i="19"/>
  <c r="X450" i="19"/>
  <c r="Y450" i="19"/>
  <c r="Z448" i="19"/>
  <c r="Y448" i="19"/>
  <c r="T448" i="19"/>
  <c r="X448" i="19"/>
  <c r="Z446" i="19"/>
  <c r="X446" i="19"/>
  <c r="T446" i="19"/>
  <c r="Y446" i="19"/>
  <c r="Z444" i="19"/>
  <c r="Y444" i="19"/>
  <c r="T444" i="19"/>
  <c r="X444" i="19"/>
  <c r="Z442" i="19"/>
  <c r="T442" i="19"/>
  <c r="X442" i="19"/>
  <c r="Y442" i="19"/>
  <c r="Z440" i="19"/>
  <c r="Y440" i="19"/>
  <c r="X440" i="19"/>
  <c r="T440" i="19"/>
  <c r="Z438" i="19"/>
  <c r="X438" i="19"/>
  <c r="T438" i="19"/>
  <c r="Y438" i="19"/>
  <c r="Z436" i="19"/>
  <c r="Y436" i="19"/>
  <c r="X436" i="19"/>
  <c r="T436" i="19"/>
  <c r="Z434" i="19"/>
  <c r="T434" i="19"/>
  <c r="X434" i="19"/>
  <c r="Y434" i="19"/>
  <c r="Z432" i="19"/>
  <c r="Y432" i="19"/>
  <c r="T432" i="19"/>
  <c r="X432" i="19"/>
  <c r="Z430" i="19"/>
  <c r="X430" i="19"/>
  <c r="T430" i="19"/>
  <c r="Y430" i="19"/>
  <c r="Z428" i="19"/>
  <c r="Y428" i="19"/>
  <c r="T428" i="19"/>
  <c r="X428" i="19"/>
  <c r="Z426" i="19"/>
  <c r="T426" i="19"/>
  <c r="X426" i="19"/>
  <c r="Y426" i="19"/>
  <c r="Z424" i="19"/>
  <c r="Y424" i="19"/>
  <c r="X424" i="19"/>
  <c r="T424" i="19"/>
  <c r="Z422" i="19"/>
  <c r="X422" i="19"/>
  <c r="T422" i="19"/>
  <c r="Y422" i="19"/>
  <c r="Z420" i="19"/>
  <c r="Y420" i="19"/>
  <c r="X420" i="19"/>
  <c r="T420" i="19"/>
  <c r="Z418" i="19"/>
  <c r="T418" i="19"/>
  <c r="X418" i="19"/>
  <c r="Y418" i="19"/>
  <c r="Z416" i="19"/>
  <c r="Y416" i="19"/>
  <c r="T416" i="19"/>
  <c r="X416" i="19"/>
  <c r="Z414" i="19"/>
  <c r="X414" i="19"/>
  <c r="T414" i="19"/>
  <c r="Y414" i="19"/>
  <c r="Z412" i="19"/>
  <c r="Y412" i="19"/>
  <c r="T412" i="19"/>
  <c r="X412" i="19"/>
  <c r="Z410" i="19"/>
  <c r="X410" i="19"/>
  <c r="T410" i="19"/>
  <c r="Y410" i="19"/>
  <c r="Z408" i="19"/>
  <c r="X408" i="19"/>
  <c r="Y408" i="19"/>
  <c r="T408" i="19"/>
  <c r="Z406" i="19"/>
  <c r="X406" i="19"/>
  <c r="Y406" i="19"/>
  <c r="T406" i="19"/>
  <c r="Z404" i="19"/>
  <c r="X404" i="19"/>
  <c r="T404" i="19"/>
  <c r="Y404" i="19"/>
  <c r="Z402" i="19"/>
  <c r="X402" i="19"/>
  <c r="Y402" i="19"/>
  <c r="T402" i="19"/>
  <c r="Z400" i="19"/>
  <c r="X400" i="19"/>
  <c r="T400" i="19"/>
  <c r="Y400" i="19"/>
  <c r="Z398" i="19"/>
  <c r="X398" i="19"/>
  <c r="T398" i="19"/>
  <c r="Y398" i="19"/>
  <c r="Z396" i="19"/>
  <c r="X396" i="19"/>
  <c r="Y396" i="19"/>
  <c r="T396" i="19"/>
  <c r="Z394" i="19"/>
  <c r="X394" i="19"/>
  <c r="Y394" i="19"/>
  <c r="T394" i="19"/>
  <c r="Z392" i="19"/>
  <c r="X392" i="19"/>
  <c r="Y392" i="19"/>
  <c r="T392" i="19"/>
  <c r="Z390" i="19"/>
  <c r="X390" i="19"/>
  <c r="T390" i="19"/>
  <c r="Y390" i="19"/>
  <c r="Z388" i="19"/>
  <c r="X388" i="19"/>
  <c r="T388" i="19"/>
  <c r="Y388" i="19"/>
  <c r="Z386" i="19"/>
  <c r="X386" i="19"/>
  <c r="Y386" i="19"/>
  <c r="T386" i="19"/>
  <c r="Z384" i="19"/>
  <c r="X384" i="19"/>
  <c r="T384" i="19"/>
  <c r="Y384" i="19"/>
  <c r="Z382" i="19"/>
  <c r="X382" i="19"/>
  <c r="T382" i="19"/>
  <c r="Y382" i="19"/>
  <c r="Z380" i="19"/>
  <c r="X380" i="19"/>
  <c r="Y380" i="19"/>
  <c r="T380" i="19"/>
  <c r="Z378" i="19"/>
  <c r="X378" i="19"/>
  <c r="Y378" i="19"/>
  <c r="T378" i="19"/>
  <c r="Z376" i="19"/>
  <c r="X376" i="19"/>
  <c r="Y376" i="19"/>
  <c r="T376" i="19"/>
  <c r="Z374" i="19"/>
  <c r="X374" i="19"/>
  <c r="T374" i="19"/>
  <c r="Y374" i="19"/>
  <c r="Z372" i="19"/>
  <c r="X372" i="19"/>
  <c r="T372" i="19"/>
  <c r="Y372" i="19"/>
  <c r="Z370" i="19"/>
  <c r="X370" i="19"/>
  <c r="Y370" i="19"/>
  <c r="T370" i="19"/>
  <c r="Z368" i="19"/>
  <c r="X368" i="19"/>
  <c r="T368" i="19"/>
  <c r="Y368" i="19"/>
  <c r="Z366" i="19"/>
  <c r="X366" i="19"/>
  <c r="T366" i="19"/>
  <c r="Y366" i="19"/>
  <c r="Z364" i="19"/>
  <c r="X364" i="19"/>
  <c r="Y364" i="19"/>
  <c r="T364" i="19"/>
  <c r="Z362" i="19"/>
  <c r="X362" i="19"/>
  <c r="Y362" i="19"/>
  <c r="T362" i="19"/>
  <c r="Z360" i="19"/>
  <c r="X360" i="19"/>
  <c r="Y360" i="19"/>
  <c r="T360" i="19"/>
  <c r="Z358" i="19"/>
  <c r="X358" i="19"/>
  <c r="T358" i="19"/>
  <c r="Y358" i="19"/>
  <c r="Z356" i="19"/>
  <c r="X356" i="19"/>
  <c r="T356" i="19"/>
  <c r="Y356" i="19"/>
  <c r="Z354" i="19"/>
  <c r="X354" i="19"/>
  <c r="Y354" i="19"/>
  <c r="T354" i="19"/>
  <c r="Z352" i="19"/>
  <c r="X352" i="19"/>
  <c r="T352" i="19"/>
  <c r="Y352" i="19"/>
  <c r="Z350" i="19"/>
  <c r="X350" i="19"/>
  <c r="T350" i="19"/>
  <c r="Y350" i="19"/>
  <c r="Z348" i="19"/>
  <c r="X348" i="19"/>
  <c r="Y348" i="19"/>
  <c r="T348" i="19"/>
  <c r="Z346" i="19"/>
  <c r="X346" i="19"/>
  <c r="Y346" i="19"/>
  <c r="T346" i="19"/>
  <c r="Z344" i="19"/>
  <c r="X344" i="19"/>
  <c r="Y344" i="19"/>
  <c r="T344" i="19"/>
  <c r="Z342" i="19"/>
  <c r="X342" i="19"/>
  <c r="T342" i="19"/>
  <c r="Y342" i="19"/>
  <c r="Z340" i="19"/>
  <c r="X340" i="19"/>
  <c r="T340" i="19"/>
  <c r="Y340" i="19"/>
  <c r="Z338" i="19"/>
  <c r="X338" i="19"/>
  <c r="Y338" i="19"/>
  <c r="T338" i="19"/>
  <c r="Z336" i="19"/>
  <c r="X336" i="19"/>
  <c r="T336" i="19"/>
  <c r="Y336" i="19"/>
  <c r="Z334" i="19"/>
  <c r="X334" i="19"/>
  <c r="T334" i="19"/>
  <c r="Y334" i="19"/>
  <c r="Z332" i="19"/>
  <c r="X332" i="19"/>
  <c r="Y332" i="19"/>
  <c r="T332" i="19"/>
  <c r="Z330" i="19"/>
  <c r="X330" i="19"/>
  <c r="Y330" i="19"/>
  <c r="T330" i="19"/>
  <c r="Z328" i="19"/>
  <c r="X328" i="19"/>
  <c r="Y328" i="19"/>
  <c r="T328" i="19"/>
  <c r="Z326" i="19"/>
  <c r="X326" i="19"/>
  <c r="T326" i="19"/>
  <c r="Y326" i="19"/>
  <c r="Z324" i="19"/>
  <c r="X324" i="19"/>
  <c r="T324" i="19"/>
  <c r="Y324" i="19"/>
  <c r="Z322" i="19"/>
  <c r="X322" i="19"/>
  <c r="Y322" i="19"/>
  <c r="T322" i="19"/>
  <c r="Z320" i="19"/>
  <c r="X320" i="19"/>
  <c r="T320" i="19"/>
  <c r="Y320" i="19"/>
  <c r="Z318" i="19"/>
  <c r="X318" i="19"/>
  <c r="T318" i="19"/>
  <c r="Y318" i="19"/>
  <c r="Z316" i="19"/>
  <c r="X316" i="19"/>
  <c r="Y316" i="19"/>
  <c r="T316" i="19"/>
  <c r="Z314" i="19"/>
  <c r="X314" i="19"/>
  <c r="Y314" i="19"/>
  <c r="T314" i="19"/>
  <c r="Z312" i="19"/>
  <c r="X312" i="19"/>
  <c r="Y312" i="19"/>
  <c r="T312" i="19"/>
  <c r="Z310" i="19"/>
  <c r="X310" i="19"/>
  <c r="T310" i="19"/>
  <c r="Y310" i="19"/>
  <c r="Z308" i="19"/>
  <c r="X308" i="19"/>
  <c r="T308" i="19"/>
  <c r="Y308" i="19"/>
  <c r="Z306" i="19"/>
  <c r="X306" i="19"/>
  <c r="Y306" i="19"/>
  <c r="T306" i="19"/>
  <c r="Z304" i="19"/>
  <c r="X304" i="19"/>
  <c r="T304" i="19"/>
  <c r="Y304" i="19"/>
  <c r="Z302" i="19"/>
  <c r="X302" i="19"/>
  <c r="T302" i="19"/>
  <c r="Y302" i="19"/>
  <c r="Z300" i="19"/>
  <c r="T300" i="19"/>
  <c r="X300" i="19"/>
  <c r="Y300" i="19"/>
  <c r="Z298" i="19"/>
  <c r="T298" i="19"/>
  <c r="Y298" i="19"/>
  <c r="X298" i="19"/>
  <c r="Z296" i="19"/>
  <c r="T296" i="19"/>
  <c r="Y296" i="19"/>
  <c r="X296" i="19"/>
  <c r="Z294" i="19"/>
  <c r="T294" i="19"/>
  <c r="Y294" i="19"/>
  <c r="X294" i="19"/>
  <c r="Z292" i="19"/>
  <c r="T292" i="19"/>
  <c r="Y292" i="19"/>
  <c r="X292" i="19"/>
  <c r="Z290" i="19"/>
  <c r="T290" i="19"/>
  <c r="Y290" i="19"/>
  <c r="X290" i="19"/>
  <c r="Z288" i="19"/>
  <c r="T288" i="19"/>
  <c r="Y288" i="19"/>
  <c r="X288" i="19"/>
  <c r="Z286" i="19"/>
  <c r="T286" i="19"/>
  <c r="Y286" i="19"/>
  <c r="X286" i="19"/>
  <c r="Z284" i="19"/>
  <c r="T284" i="19"/>
  <c r="Y284" i="19"/>
  <c r="X284" i="19"/>
  <c r="Z282" i="19"/>
  <c r="T282" i="19"/>
  <c r="Y282" i="19"/>
  <c r="X282" i="19"/>
  <c r="Z280" i="19"/>
  <c r="T280" i="19"/>
  <c r="Y280" i="19"/>
  <c r="X280" i="19"/>
  <c r="Z278" i="19"/>
  <c r="T278" i="19"/>
  <c r="Y278" i="19"/>
  <c r="X278" i="19"/>
  <c r="Z276" i="19"/>
  <c r="T276" i="19"/>
  <c r="Y276" i="19"/>
  <c r="X276" i="19"/>
  <c r="Z274" i="19"/>
  <c r="T274" i="19"/>
  <c r="Y274" i="19"/>
  <c r="X274" i="19"/>
  <c r="Z272" i="19"/>
  <c r="T272" i="19"/>
  <c r="Y272" i="19"/>
  <c r="X272" i="19"/>
  <c r="Z270" i="19"/>
  <c r="T270" i="19"/>
  <c r="Y270" i="19"/>
  <c r="X270" i="19"/>
  <c r="Z268" i="19"/>
  <c r="T268" i="19"/>
  <c r="Y268" i="19"/>
  <c r="X268" i="19"/>
  <c r="Z266" i="19"/>
  <c r="T266" i="19"/>
  <c r="Y266" i="19"/>
  <c r="X266" i="19"/>
  <c r="Z264" i="19"/>
  <c r="T264" i="19"/>
  <c r="Y264" i="19"/>
  <c r="X264" i="19"/>
  <c r="Z262" i="19"/>
  <c r="T262" i="19"/>
  <c r="Y262" i="19"/>
  <c r="X262" i="19"/>
  <c r="Z260" i="19"/>
  <c r="T260" i="19"/>
  <c r="Y260" i="19"/>
  <c r="X260" i="19"/>
  <c r="Z258" i="19"/>
  <c r="T258" i="19"/>
  <c r="Y258" i="19"/>
  <c r="X258" i="19"/>
  <c r="Z256" i="19"/>
  <c r="X256" i="19"/>
  <c r="T256" i="19"/>
  <c r="Y256" i="19"/>
  <c r="Z254" i="19"/>
  <c r="X254" i="19"/>
  <c r="T254" i="19"/>
  <c r="Y254" i="19"/>
  <c r="Z252" i="19"/>
  <c r="X252" i="19"/>
  <c r="T252" i="19"/>
  <c r="Y252" i="19"/>
  <c r="Z250" i="19"/>
  <c r="X250" i="19"/>
  <c r="T250" i="19"/>
  <c r="Y250" i="19"/>
  <c r="Z248" i="19"/>
  <c r="X248" i="19"/>
  <c r="T248" i="19"/>
  <c r="Y248" i="19"/>
  <c r="Z246" i="19"/>
  <c r="X246" i="19"/>
  <c r="T246" i="19"/>
  <c r="Y246" i="19"/>
  <c r="Z244" i="19"/>
  <c r="X244" i="19"/>
  <c r="T244" i="19"/>
  <c r="Y244" i="19"/>
  <c r="Z242" i="19"/>
  <c r="X242" i="19"/>
  <c r="T242" i="19"/>
  <c r="Y242" i="19"/>
  <c r="Z240" i="19"/>
  <c r="X240" i="19"/>
  <c r="T240" i="19"/>
  <c r="Y240" i="19"/>
  <c r="Z238" i="19"/>
  <c r="X238" i="19"/>
  <c r="T238" i="19"/>
  <c r="Y238" i="19"/>
  <c r="Z236" i="19"/>
  <c r="X236" i="19"/>
  <c r="T236" i="19"/>
  <c r="Y236" i="19"/>
  <c r="Z234" i="19"/>
  <c r="X234" i="19"/>
  <c r="T234" i="19"/>
  <c r="Y234" i="19"/>
  <c r="Z232" i="19"/>
  <c r="X232" i="19"/>
  <c r="T232" i="19"/>
  <c r="Y232" i="19"/>
  <c r="Z230" i="19"/>
  <c r="X230" i="19"/>
  <c r="T230" i="19"/>
  <c r="Y230" i="19"/>
  <c r="Z228" i="19"/>
  <c r="X228" i="19"/>
  <c r="T228" i="19"/>
  <c r="Y228" i="19"/>
  <c r="Z226" i="19"/>
  <c r="X226" i="19"/>
  <c r="T226" i="19"/>
  <c r="Y226" i="19"/>
  <c r="Z224" i="19"/>
  <c r="X224" i="19"/>
  <c r="T224" i="19"/>
  <c r="Y224" i="19"/>
  <c r="Z222" i="19"/>
  <c r="X222" i="19"/>
  <c r="T222" i="19"/>
  <c r="Y222" i="19"/>
  <c r="Z220" i="19"/>
  <c r="X220" i="19"/>
  <c r="T220" i="19"/>
  <c r="Y220" i="19"/>
  <c r="Z218" i="19"/>
  <c r="X218" i="19"/>
  <c r="T218" i="19"/>
  <c r="Y218" i="19"/>
  <c r="Z216" i="19"/>
  <c r="X216" i="19"/>
  <c r="T216" i="19"/>
  <c r="Y216" i="19"/>
  <c r="Z214" i="19"/>
  <c r="X214" i="19"/>
  <c r="T214" i="19"/>
  <c r="Y214" i="19"/>
  <c r="Z212" i="19"/>
  <c r="X212" i="19"/>
  <c r="T212" i="19"/>
  <c r="Y212" i="19"/>
  <c r="Z210" i="19"/>
  <c r="X210" i="19"/>
  <c r="T210" i="19"/>
  <c r="Y210" i="19"/>
  <c r="Z208" i="19"/>
  <c r="X208" i="19"/>
  <c r="T208" i="19"/>
  <c r="Y208" i="19"/>
  <c r="Z206" i="19"/>
  <c r="X206" i="19"/>
  <c r="T206" i="19"/>
  <c r="Y206" i="19"/>
  <c r="Z204" i="19"/>
  <c r="T204" i="19"/>
  <c r="Y204" i="19"/>
  <c r="X204" i="19"/>
  <c r="Z202" i="19"/>
  <c r="T202" i="19"/>
  <c r="Y202" i="19"/>
  <c r="X202" i="19"/>
  <c r="Z200" i="19"/>
  <c r="T200" i="19"/>
  <c r="Y200" i="19"/>
  <c r="X200" i="19"/>
  <c r="Z198" i="19"/>
  <c r="T198" i="19"/>
  <c r="Y198" i="19"/>
  <c r="X198" i="19"/>
  <c r="Z196" i="19"/>
  <c r="T196" i="19"/>
  <c r="Y196" i="19"/>
  <c r="X196" i="19"/>
  <c r="Z194" i="19"/>
  <c r="T194" i="19"/>
  <c r="Y194" i="19"/>
  <c r="X194" i="19"/>
  <c r="Z192" i="19"/>
  <c r="T192" i="19"/>
  <c r="Y192" i="19"/>
  <c r="X192" i="19"/>
  <c r="Z190" i="19"/>
  <c r="T190" i="19"/>
  <c r="Y190" i="19"/>
  <c r="X190" i="19"/>
  <c r="Z188" i="19"/>
  <c r="T188" i="19"/>
  <c r="Y188" i="19"/>
  <c r="X188" i="19"/>
  <c r="Z186" i="19"/>
  <c r="T186" i="19"/>
  <c r="Y186" i="19"/>
  <c r="X186" i="19"/>
  <c r="Z184" i="19"/>
  <c r="T184" i="19"/>
  <c r="Y184" i="19"/>
  <c r="X184" i="19"/>
  <c r="Z182" i="19"/>
  <c r="T182" i="19"/>
  <c r="Y182" i="19"/>
  <c r="X182" i="19"/>
  <c r="Z180" i="19"/>
  <c r="T180" i="19"/>
  <c r="Y180" i="19"/>
  <c r="X180" i="19"/>
  <c r="Z178" i="19"/>
  <c r="T178" i="19"/>
  <c r="Y178" i="19"/>
  <c r="X178" i="19"/>
  <c r="Z176" i="19"/>
  <c r="T176" i="19"/>
  <c r="Y176" i="19"/>
  <c r="X176" i="19"/>
  <c r="Z174" i="19"/>
  <c r="T174" i="19"/>
  <c r="Y174" i="19"/>
  <c r="X174" i="19"/>
  <c r="Z172" i="19"/>
  <c r="X172" i="19"/>
  <c r="T172" i="19"/>
  <c r="Y172" i="19"/>
  <c r="Z170" i="19"/>
  <c r="X170" i="19"/>
  <c r="T170" i="19"/>
  <c r="Y170" i="19"/>
  <c r="Z168" i="19"/>
  <c r="X168" i="19"/>
  <c r="T168" i="19"/>
  <c r="Y168" i="19"/>
  <c r="Z166" i="19"/>
  <c r="X166" i="19"/>
  <c r="T166" i="19"/>
  <c r="Y166" i="19"/>
  <c r="Z164" i="19"/>
  <c r="X164" i="19"/>
  <c r="T164" i="19"/>
  <c r="Y164" i="19"/>
  <c r="Z162" i="19"/>
  <c r="X162" i="19"/>
  <c r="T162" i="19"/>
  <c r="Y162" i="19"/>
  <c r="Z160" i="19"/>
  <c r="X160" i="19"/>
  <c r="T160" i="19"/>
  <c r="Y160" i="19"/>
  <c r="Z158" i="19"/>
  <c r="X158" i="19"/>
  <c r="T158" i="19"/>
  <c r="Y158" i="19"/>
  <c r="Z156" i="19"/>
  <c r="X156" i="19"/>
  <c r="T156" i="19"/>
  <c r="Y156" i="19"/>
  <c r="Z154" i="19"/>
  <c r="X154" i="19"/>
  <c r="T154" i="19"/>
  <c r="Y154" i="19"/>
  <c r="Z152" i="19"/>
  <c r="X152" i="19"/>
  <c r="T152" i="19"/>
  <c r="Y152" i="19"/>
  <c r="Z150" i="19"/>
  <c r="X150" i="19"/>
  <c r="T150" i="19"/>
  <c r="Y150" i="19"/>
  <c r="Z148" i="19"/>
  <c r="X148" i="19"/>
  <c r="T148" i="19"/>
  <c r="Y148" i="19"/>
  <c r="Z146" i="19"/>
  <c r="X146" i="19"/>
  <c r="T146" i="19"/>
  <c r="Y146" i="19"/>
  <c r="Z144" i="19"/>
  <c r="X144" i="19"/>
  <c r="T144" i="19"/>
  <c r="Y144" i="19"/>
  <c r="Z142" i="19"/>
  <c r="X142" i="19"/>
  <c r="T142" i="19"/>
  <c r="Y142" i="19"/>
  <c r="Z140" i="19"/>
  <c r="X140" i="19"/>
  <c r="T140" i="19"/>
  <c r="Y140" i="19"/>
  <c r="Z138" i="19"/>
  <c r="X138" i="19"/>
  <c r="T138" i="19"/>
  <c r="Y138" i="19"/>
  <c r="Z136" i="19"/>
  <c r="X136" i="19"/>
  <c r="T136" i="19"/>
  <c r="Y136" i="19"/>
  <c r="Z134" i="19"/>
  <c r="X134" i="19"/>
  <c r="T134" i="19"/>
  <c r="Y134" i="19"/>
  <c r="Z132" i="19"/>
  <c r="X132" i="19"/>
  <c r="T132" i="19"/>
  <c r="Y132" i="19"/>
  <c r="Z130" i="19"/>
  <c r="X130" i="19"/>
  <c r="T130" i="19"/>
  <c r="Y130" i="19"/>
  <c r="Z128" i="19"/>
  <c r="X128" i="19"/>
  <c r="Y128" i="19"/>
  <c r="T128" i="19"/>
  <c r="Z126" i="19"/>
  <c r="X126" i="19"/>
  <c r="Y126" i="19"/>
  <c r="T126" i="19"/>
  <c r="Z124" i="19"/>
  <c r="Y124" i="19"/>
  <c r="T124" i="19"/>
  <c r="X124" i="19"/>
  <c r="Z122" i="19"/>
  <c r="T122" i="19"/>
  <c r="X122" i="19"/>
  <c r="Y122" i="19"/>
  <c r="Z120" i="19"/>
  <c r="X120" i="19"/>
  <c r="Y120" i="19"/>
  <c r="T120" i="19"/>
  <c r="Z118" i="19"/>
  <c r="X118" i="19"/>
  <c r="Y118" i="19"/>
  <c r="T118" i="19"/>
  <c r="Z116" i="19"/>
  <c r="Y116" i="19"/>
  <c r="T116" i="19"/>
  <c r="X116" i="19"/>
  <c r="Z114" i="19"/>
  <c r="T114" i="19"/>
  <c r="X114" i="19"/>
  <c r="Y114" i="19"/>
  <c r="Z112" i="19"/>
  <c r="X112" i="19"/>
  <c r="Y112" i="19"/>
  <c r="T112" i="19"/>
  <c r="Z110" i="19"/>
  <c r="X110" i="19"/>
  <c r="Y110" i="19"/>
  <c r="T110" i="19"/>
  <c r="Z108" i="19"/>
  <c r="Y108" i="19"/>
  <c r="T108" i="19"/>
  <c r="X108" i="19"/>
  <c r="Z106" i="19"/>
  <c r="T106" i="19"/>
  <c r="X106" i="19"/>
  <c r="Y106" i="19"/>
  <c r="Z104" i="19"/>
  <c r="X104" i="19"/>
  <c r="Y104" i="19"/>
  <c r="T104" i="19"/>
  <c r="Z102" i="19"/>
  <c r="X102" i="19"/>
  <c r="Y102" i="19"/>
  <c r="T102" i="19"/>
  <c r="Z100" i="19"/>
  <c r="Y100" i="19"/>
  <c r="T100" i="19"/>
  <c r="X100" i="19"/>
  <c r="Z98" i="19"/>
  <c r="T98" i="19"/>
  <c r="X98" i="19"/>
  <c r="Y98" i="19"/>
  <c r="Z96" i="19"/>
  <c r="X96" i="19"/>
  <c r="Y96" i="19"/>
  <c r="T96" i="19"/>
  <c r="Z94" i="19"/>
  <c r="X94" i="19"/>
  <c r="Y94" i="19"/>
  <c r="T94" i="19"/>
  <c r="Z92" i="19"/>
  <c r="Y92" i="19"/>
  <c r="T92" i="19"/>
  <c r="X92" i="19"/>
  <c r="Z90" i="19"/>
  <c r="T90" i="19"/>
  <c r="X90" i="19"/>
  <c r="Y90" i="19"/>
  <c r="Z88" i="19"/>
  <c r="X88" i="19"/>
  <c r="Y88" i="19"/>
  <c r="T88" i="19"/>
  <c r="Z86" i="19"/>
  <c r="X86" i="19"/>
  <c r="Y86" i="19"/>
  <c r="T86" i="19"/>
  <c r="Z84" i="19"/>
  <c r="Y84" i="19"/>
  <c r="T84" i="19"/>
  <c r="X84" i="19"/>
  <c r="Z82" i="19"/>
  <c r="T82" i="19"/>
  <c r="X82" i="19"/>
  <c r="Y82" i="19"/>
  <c r="Z80" i="19"/>
  <c r="X80" i="19"/>
  <c r="Y80" i="19"/>
  <c r="T80" i="19"/>
  <c r="Z78" i="19"/>
  <c r="X78" i="19"/>
  <c r="Y78" i="19"/>
  <c r="T78" i="19"/>
  <c r="Z76" i="19"/>
  <c r="X76" i="19"/>
  <c r="Y76" i="19"/>
  <c r="T76" i="19"/>
  <c r="Z74" i="19"/>
  <c r="X74" i="19"/>
  <c r="Y74" i="19"/>
  <c r="T74" i="19"/>
  <c r="Z72" i="19"/>
  <c r="X72" i="19"/>
  <c r="T72" i="19"/>
  <c r="Y72" i="19"/>
  <c r="Z70" i="19"/>
  <c r="X70" i="19"/>
  <c r="T70" i="19"/>
  <c r="Y70" i="19"/>
  <c r="Z68" i="19"/>
  <c r="X68" i="19"/>
  <c r="Y68" i="19"/>
  <c r="T68" i="19"/>
  <c r="Z66" i="19"/>
  <c r="X66" i="19"/>
  <c r="Y66" i="19"/>
  <c r="T66" i="19"/>
  <c r="Z64" i="19"/>
  <c r="X64" i="19"/>
  <c r="T64" i="19"/>
  <c r="Y64" i="19"/>
  <c r="Z62" i="19"/>
  <c r="X62" i="19"/>
  <c r="T62" i="19"/>
  <c r="Y62" i="19"/>
  <c r="Z60" i="19"/>
  <c r="X60" i="19"/>
  <c r="Y60" i="19"/>
  <c r="T60" i="19"/>
  <c r="Z58" i="19"/>
  <c r="X58" i="19"/>
  <c r="Y58" i="19"/>
  <c r="T58" i="19"/>
  <c r="Z56" i="19"/>
  <c r="X56" i="19"/>
  <c r="T56" i="19"/>
  <c r="Y56" i="19"/>
  <c r="Z54" i="19"/>
  <c r="X54" i="19"/>
  <c r="T54" i="19"/>
  <c r="Y54" i="19"/>
  <c r="Z52" i="19"/>
  <c r="X52" i="19"/>
  <c r="Y52" i="19"/>
  <c r="T52" i="19"/>
  <c r="Z50" i="19"/>
  <c r="X50" i="19"/>
  <c r="Y50" i="19"/>
  <c r="T50" i="19"/>
  <c r="Z48" i="19"/>
  <c r="X48" i="19"/>
  <c r="T48" i="19"/>
  <c r="Y48" i="19"/>
  <c r="Z46" i="19"/>
  <c r="X46" i="19"/>
  <c r="T46" i="19"/>
  <c r="Y46" i="19"/>
  <c r="Z44" i="19"/>
  <c r="X44" i="19"/>
  <c r="Y44" i="19"/>
  <c r="T44" i="19"/>
  <c r="Z42" i="19"/>
  <c r="X42" i="19"/>
  <c r="Y42" i="19"/>
  <c r="T42" i="19"/>
  <c r="Z40" i="19"/>
  <c r="X40" i="19"/>
  <c r="T40" i="19"/>
  <c r="Y40" i="19"/>
  <c r="Z38" i="19"/>
  <c r="X38" i="19"/>
  <c r="T38" i="19"/>
  <c r="Y38" i="19"/>
  <c r="Z36" i="19"/>
  <c r="X36" i="19"/>
  <c r="Y36" i="19"/>
  <c r="T36" i="19"/>
  <c r="Z34" i="19"/>
  <c r="X34" i="19"/>
  <c r="Y34" i="19"/>
  <c r="T34" i="19"/>
  <c r="Z32" i="19"/>
  <c r="X32" i="19"/>
  <c r="T32" i="19"/>
  <c r="Y32" i="19"/>
  <c r="Z30" i="19"/>
  <c r="X30" i="19"/>
  <c r="T30" i="19"/>
  <c r="Y30" i="19"/>
  <c r="Z28" i="19"/>
  <c r="X28" i="19"/>
  <c r="Y28" i="19"/>
  <c r="T28" i="19"/>
  <c r="Z26" i="19"/>
  <c r="X26" i="19"/>
  <c r="Y26" i="19"/>
  <c r="T26" i="19"/>
  <c r="Z24" i="19"/>
  <c r="X24" i="19"/>
  <c r="T24" i="19"/>
  <c r="Y24" i="19"/>
  <c r="Z22" i="19"/>
  <c r="X22" i="19"/>
  <c r="T22" i="19"/>
  <c r="Y22" i="19"/>
  <c r="Z20" i="19"/>
  <c r="X20" i="19"/>
  <c r="Y20" i="19"/>
  <c r="T20" i="19"/>
  <c r="Z18" i="19"/>
  <c r="X18" i="19"/>
  <c r="Y18" i="19"/>
  <c r="T18" i="19"/>
  <c r="Z1009" i="19"/>
  <c r="X1009" i="19"/>
  <c r="T1009" i="19"/>
  <c r="Y1009" i="19"/>
  <c r="Z1007" i="19"/>
  <c r="X1007" i="19"/>
  <c r="T1007" i="19"/>
  <c r="Y1007" i="19"/>
  <c r="Z1005" i="19"/>
  <c r="X1005" i="19"/>
  <c r="T1005" i="19"/>
  <c r="Y1005" i="19"/>
  <c r="Z1003" i="19"/>
  <c r="X1003" i="19"/>
  <c r="T1003" i="19"/>
  <c r="Y1003" i="19"/>
  <c r="Z1001" i="19"/>
  <c r="X1001" i="19"/>
  <c r="T1001" i="19"/>
  <c r="Y1001" i="19"/>
  <c r="Z999" i="19"/>
  <c r="X999" i="19"/>
  <c r="T999" i="19"/>
  <c r="Y999" i="19"/>
  <c r="Z997" i="19"/>
  <c r="X997" i="19"/>
  <c r="T997" i="19"/>
  <c r="Y997" i="19"/>
  <c r="Z995" i="19"/>
  <c r="X995" i="19"/>
  <c r="T995" i="19"/>
  <c r="Y995" i="19"/>
  <c r="Z993" i="19"/>
  <c r="X993" i="19"/>
  <c r="T993" i="19"/>
  <c r="Y993" i="19"/>
  <c r="Z991" i="19"/>
  <c r="X991" i="19"/>
  <c r="T991" i="19"/>
  <c r="Y991" i="19"/>
  <c r="Z989" i="19"/>
  <c r="X989" i="19"/>
  <c r="T989" i="19"/>
  <c r="Y989" i="19"/>
  <c r="Z987" i="19"/>
  <c r="X987" i="19"/>
  <c r="T987" i="19"/>
  <c r="Y987" i="19"/>
  <c r="Z985" i="19"/>
  <c r="X985" i="19"/>
  <c r="T985" i="19"/>
  <c r="Y985" i="19"/>
  <c r="Z983" i="19"/>
  <c r="X983" i="19"/>
  <c r="T983" i="19"/>
  <c r="Y983" i="19"/>
  <c r="Z981" i="19"/>
  <c r="X981" i="19"/>
  <c r="T981" i="19"/>
  <c r="Y981" i="19"/>
  <c r="Z979" i="19"/>
  <c r="X979" i="19"/>
  <c r="T979" i="19"/>
  <c r="Y979" i="19"/>
  <c r="Z977" i="19"/>
  <c r="X977" i="19"/>
  <c r="T977" i="19"/>
  <c r="Y977" i="19"/>
  <c r="Z975" i="19"/>
  <c r="X975" i="19"/>
  <c r="T975" i="19"/>
  <c r="Y975" i="19"/>
  <c r="Z973" i="19"/>
  <c r="X973" i="19"/>
  <c r="Y973" i="19"/>
  <c r="T973" i="19"/>
  <c r="Z971" i="19"/>
  <c r="X971" i="19"/>
  <c r="T971" i="19"/>
  <c r="Y971" i="19"/>
  <c r="Z969" i="19"/>
  <c r="X969" i="19"/>
  <c r="Y969" i="19"/>
  <c r="T969" i="19"/>
  <c r="Z967" i="19"/>
  <c r="X967" i="19"/>
  <c r="T967" i="19"/>
  <c r="Y967" i="19"/>
  <c r="Z965" i="19"/>
  <c r="X965" i="19"/>
  <c r="Y965" i="19"/>
  <c r="T965" i="19"/>
  <c r="Z963" i="19"/>
  <c r="X963" i="19"/>
  <c r="T963" i="19"/>
  <c r="Y963" i="19"/>
  <c r="Z961" i="19"/>
  <c r="X961" i="19"/>
  <c r="Y961" i="19"/>
  <c r="T961" i="19"/>
  <c r="Z959" i="19"/>
  <c r="X959" i="19"/>
  <c r="T959" i="19"/>
  <c r="Y959" i="19"/>
  <c r="Z957" i="19"/>
  <c r="X957" i="19"/>
  <c r="Y957" i="19"/>
  <c r="T957" i="19"/>
  <c r="Z955" i="19"/>
  <c r="X955" i="19"/>
  <c r="T955" i="19"/>
  <c r="Y955" i="19"/>
  <c r="Z953" i="19"/>
  <c r="X953" i="19"/>
  <c r="Y953" i="19"/>
  <c r="T953" i="19"/>
  <c r="Z951" i="19"/>
  <c r="X951" i="19"/>
  <c r="T951" i="19"/>
  <c r="Y951" i="19"/>
  <c r="Z949" i="19"/>
  <c r="X949" i="19"/>
  <c r="Y949" i="19"/>
  <c r="T949" i="19"/>
  <c r="Z947" i="19"/>
  <c r="X947" i="19"/>
  <c r="T947" i="19"/>
  <c r="Y947" i="19"/>
  <c r="Z945" i="19"/>
  <c r="X945" i="19"/>
  <c r="Y945" i="19"/>
  <c r="T945" i="19"/>
  <c r="Z943" i="19"/>
  <c r="X943" i="19"/>
  <c r="T943" i="19"/>
  <c r="Y943" i="19"/>
  <c r="Z941" i="19"/>
  <c r="X941" i="19"/>
  <c r="Y941" i="19"/>
  <c r="T941" i="19"/>
  <c r="Z939" i="19"/>
  <c r="X939" i="19"/>
  <c r="T939" i="19"/>
  <c r="Y939" i="19"/>
  <c r="Z937" i="19"/>
  <c r="X937" i="19"/>
  <c r="Y937" i="19"/>
  <c r="T937" i="19"/>
  <c r="Z935" i="19"/>
  <c r="X935" i="19"/>
  <c r="T935" i="19"/>
  <c r="Y935" i="19"/>
  <c r="Z933" i="19"/>
  <c r="X933" i="19"/>
  <c r="Y933" i="19"/>
  <c r="T933" i="19"/>
  <c r="Z931" i="19"/>
  <c r="X931" i="19"/>
  <c r="T931" i="19"/>
  <c r="Y931" i="19"/>
  <c r="Z929" i="19"/>
  <c r="X929" i="19"/>
  <c r="Y929" i="19"/>
  <c r="T929" i="19"/>
  <c r="Z927" i="19"/>
  <c r="X927" i="19"/>
  <c r="T927" i="19"/>
  <c r="Y927" i="19"/>
  <c r="Z925" i="19"/>
  <c r="X925" i="19"/>
  <c r="Y925" i="19"/>
  <c r="T925" i="19"/>
  <c r="Z923" i="19"/>
  <c r="X923" i="19"/>
  <c r="T923" i="19"/>
  <c r="Y923" i="19"/>
  <c r="Z921" i="19"/>
  <c r="X921" i="19"/>
  <c r="Y921" i="19"/>
  <c r="T921" i="19"/>
  <c r="Z919" i="19"/>
  <c r="X919" i="19"/>
  <c r="T919" i="19"/>
  <c r="Y919" i="19"/>
  <c r="Z917" i="19"/>
  <c r="X917" i="19"/>
  <c r="Y917" i="19"/>
  <c r="T917" i="19"/>
  <c r="Z915" i="19"/>
  <c r="X915" i="19"/>
  <c r="T915" i="19"/>
  <c r="Y915" i="19"/>
  <c r="Z913" i="19"/>
  <c r="X913" i="19"/>
  <c r="Y913" i="19"/>
  <c r="T913" i="19"/>
  <c r="Z911" i="19"/>
  <c r="X911" i="19"/>
  <c r="T911" i="19"/>
  <c r="Y911" i="19"/>
  <c r="Z909" i="19"/>
  <c r="X909" i="19"/>
  <c r="Y909" i="19"/>
  <c r="T909" i="19"/>
  <c r="Z907" i="19"/>
  <c r="X907" i="19"/>
  <c r="T907" i="19"/>
  <c r="Y907" i="19"/>
  <c r="Z905" i="19"/>
  <c r="X905" i="19"/>
  <c r="Y905" i="19"/>
  <c r="T905" i="19"/>
  <c r="Z903" i="19"/>
  <c r="X903" i="19"/>
  <c r="T903" i="19"/>
  <c r="Y903" i="19"/>
  <c r="Z901" i="19"/>
  <c r="X901" i="19"/>
  <c r="Y901" i="19"/>
  <c r="T901" i="19"/>
  <c r="Z899" i="19"/>
  <c r="X899" i="19"/>
  <c r="T899" i="19"/>
  <c r="Y899" i="19"/>
  <c r="Z897" i="19"/>
  <c r="X897" i="19"/>
  <c r="Y897" i="19"/>
  <c r="T897" i="19"/>
  <c r="Z895" i="19"/>
  <c r="X895" i="19"/>
  <c r="T895" i="19"/>
  <c r="Y895" i="19"/>
  <c r="Z893" i="19"/>
  <c r="X893" i="19"/>
  <c r="Y893" i="19"/>
  <c r="T893" i="19"/>
  <c r="Z891" i="19"/>
  <c r="X891" i="19"/>
  <c r="T891" i="19"/>
  <c r="Y891" i="19"/>
  <c r="Z889" i="19"/>
  <c r="X889" i="19"/>
  <c r="Y889" i="19"/>
  <c r="T889" i="19"/>
  <c r="Z887" i="19"/>
  <c r="X887" i="19"/>
  <c r="T887" i="19"/>
  <c r="Y887" i="19"/>
  <c r="Z885" i="19"/>
  <c r="X885" i="19"/>
  <c r="Y885" i="19"/>
  <c r="T885" i="19"/>
  <c r="Z883" i="19"/>
  <c r="X883" i="19"/>
  <c r="T883" i="19"/>
  <c r="Y883" i="19"/>
  <c r="Z881" i="19"/>
  <c r="X881" i="19"/>
  <c r="Y881" i="19"/>
  <c r="T881" i="19"/>
  <c r="Z879" i="19"/>
  <c r="X879" i="19"/>
  <c r="T879" i="19"/>
  <c r="Y879" i="19"/>
  <c r="Z877" i="19"/>
  <c r="X877" i="19"/>
  <c r="Y877" i="19"/>
  <c r="T877" i="19"/>
  <c r="Z875" i="19"/>
  <c r="X875" i="19"/>
  <c r="T875" i="19"/>
  <c r="Y875" i="19"/>
  <c r="Z873" i="19"/>
  <c r="X873" i="19"/>
  <c r="Y873" i="19"/>
  <c r="T873" i="19"/>
  <c r="Z871" i="19"/>
  <c r="X871" i="19"/>
  <c r="T871" i="19"/>
  <c r="Y871" i="19"/>
  <c r="Z869" i="19"/>
  <c r="X869" i="19"/>
  <c r="Y869" i="19"/>
  <c r="T869" i="19"/>
  <c r="Z867" i="19"/>
  <c r="X867" i="19"/>
  <c r="T867" i="19"/>
  <c r="Y867" i="19"/>
  <c r="Z865" i="19"/>
  <c r="X865" i="19"/>
  <c r="Y865" i="19"/>
  <c r="T865" i="19"/>
  <c r="Z863" i="19"/>
  <c r="X863" i="19"/>
  <c r="T863" i="19"/>
  <c r="Y863" i="19"/>
  <c r="Z861" i="19"/>
  <c r="X861" i="19"/>
  <c r="Y861" i="19"/>
  <c r="T861" i="19"/>
  <c r="Z859" i="19"/>
  <c r="X859" i="19"/>
  <c r="T859" i="19"/>
  <c r="Y859" i="19"/>
  <c r="Z857" i="19"/>
  <c r="X857" i="19"/>
  <c r="Y857" i="19"/>
  <c r="T857" i="19"/>
  <c r="Z855" i="19"/>
  <c r="X855" i="19"/>
  <c r="T855" i="19"/>
  <c r="Y855" i="19"/>
  <c r="Z853" i="19"/>
  <c r="X853" i="19"/>
  <c r="Y853" i="19"/>
  <c r="T853" i="19"/>
  <c r="Z851" i="19"/>
  <c r="X851" i="19"/>
  <c r="T851" i="19"/>
  <c r="Y851" i="19"/>
  <c r="Z849" i="19"/>
  <c r="X849" i="19"/>
  <c r="Y849" i="19"/>
  <c r="T849" i="19"/>
  <c r="Z847" i="19"/>
  <c r="X847" i="19"/>
  <c r="T847" i="19"/>
  <c r="Y847" i="19"/>
  <c r="Z845" i="19"/>
  <c r="X845" i="19"/>
  <c r="Y845" i="19"/>
  <c r="T845" i="19"/>
  <c r="Z843" i="19"/>
  <c r="X843" i="19"/>
  <c r="T843" i="19"/>
  <c r="Y843" i="19"/>
  <c r="Z841" i="19"/>
  <c r="X841" i="19"/>
  <c r="Y841" i="19"/>
  <c r="T841" i="19"/>
  <c r="Z839" i="19"/>
  <c r="X839" i="19"/>
  <c r="T839" i="19"/>
  <c r="Y839" i="19"/>
  <c r="Z837" i="19"/>
  <c r="X837" i="19"/>
  <c r="Y837" i="19"/>
  <c r="T837" i="19"/>
  <c r="Z835" i="19"/>
  <c r="X835" i="19"/>
  <c r="T835" i="19"/>
  <c r="Y835" i="19"/>
  <c r="Z833" i="19"/>
  <c r="X833" i="19"/>
  <c r="Y833" i="19"/>
  <c r="T833" i="19"/>
  <c r="Z831" i="19"/>
  <c r="X831" i="19"/>
  <c r="T831" i="19"/>
  <c r="Y831" i="19"/>
  <c r="Z829" i="19"/>
  <c r="X829" i="19"/>
  <c r="Y829" i="19"/>
  <c r="T829" i="19"/>
  <c r="Z827" i="19"/>
  <c r="X827" i="19"/>
  <c r="T827" i="19"/>
  <c r="Y827" i="19"/>
  <c r="Z825" i="19"/>
  <c r="X825" i="19"/>
  <c r="Y825" i="19"/>
  <c r="T825" i="19"/>
  <c r="Z823" i="19"/>
  <c r="X823" i="19"/>
  <c r="T823" i="19"/>
  <c r="Y823" i="19"/>
  <c r="Z821" i="19"/>
  <c r="X821" i="19"/>
  <c r="Y821" i="19"/>
  <c r="T821" i="19"/>
  <c r="Z819" i="19"/>
  <c r="X819" i="19"/>
  <c r="T819" i="19"/>
  <c r="Y819" i="19"/>
  <c r="Z817" i="19"/>
  <c r="X817" i="19"/>
  <c r="Y817" i="19"/>
  <c r="T817" i="19"/>
  <c r="Z815" i="19"/>
  <c r="X815" i="19"/>
  <c r="T815" i="19"/>
  <c r="Y815" i="19"/>
  <c r="Z813" i="19"/>
  <c r="X813" i="19"/>
  <c r="Y813" i="19"/>
  <c r="T813" i="19"/>
  <c r="Z811" i="19"/>
  <c r="X811" i="19"/>
  <c r="T811" i="19"/>
  <c r="Y811" i="19"/>
  <c r="Z809" i="19"/>
  <c r="X809" i="19"/>
  <c r="Y809" i="19"/>
  <c r="T809" i="19"/>
  <c r="Z807" i="19"/>
  <c r="X807" i="19"/>
  <c r="T807" i="19"/>
  <c r="Y807" i="19"/>
  <c r="Z805" i="19"/>
  <c r="X805" i="19"/>
  <c r="Y805" i="19"/>
  <c r="T805" i="19"/>
  <c r="Z803" i="19"/>
  <c r="X803" i="19"/>
  <c r="T803" i="19"/>
  <c r="Y803" i="19"/>
  <c r="Z801" i="19"/>
  <c r="X801" i="19"/>
  <c r="Y801" i="19"/>
  <c r="T801" i="19"/>
  <c r="Z799" i="19"/>
  <c r="X799" i="19"/>
  <c r="T799" i="19"/>
  <c r="Y799" i="19"/>
  <c r="Z797" i="19"/>
  <c r="X797" i="19"/>
  <c r="Y797" i="19"/>
  <c r="T797" i="19"/>
  <c r="Z795" i="19"/>
  <c r="X795" i="19"/>
  <c r="T795" i="19"/>
  <c r="Y795" i="19"/>
  <c r="Z793" i="19"/>
  <c r="X793" i="19"/>
  <c r="Y793" i="19"/>
  <c r="T793" i="19"/>
  <c r="Z791" i="19"/>
  <c r="X791" i="19"/>
  <c r="T791" i="19"/>
  <c r="Y791" i="19"/>
  <c r="Z789" i="19"/>
  <c r="X789" i="19"/>
  <c r="Y789" i="19"/>
  <c r="T789" i="19"/>
  <c r="Z787" i="19"/>
  <c r="X787" i="19"/>
  <c r="T787" i="19"/>
  <c r="Y787" i="19"/>
  <c r="Z785" i="19"/>
  <c r="X785" i="19"/>
  <c r="Y785" i="19"/>
  <c r="T785" i="19"/>
  <c r="Z783" i="19"/>
  <c r="X783" i="19"/>
  <c r="T783" i="19"/>
  <c r="Y783" i="19"/>
  <c r="Z781" i="19"/>
  <c r="X781" i="19"/>
  <c r="Y781" i="19"/>
  <c r="T781" i="19"/>
  <c r="Z779" i="19"/>
  <c r="X779" i="19"/>
  <c r="T779" i="19"/>
  <c r="Y779" i="19"/>
  <c r="Z777" i="19"/>
  <c r="X777" i="19"/>
  <c r="Y777" i="19"/>
  <c r="T777" i="19"/>
  <c r="Z775" i="19"/>
  <c r="X775" i="19"/>
  <c r="Y775" i="19"/>
  <c r="T775" i="19"/>
  <c r="Z773" i="19"/>
  <c r="X773" i="19"/>
  <c r="Y773" i="19"/>
  <c r="T773" i="19"/>
  <c r="Z771" i="19"/>
  <c r="X771" i="19"/>
  <c r="Y771" i="19"/>
  <c r="T771" i="19"/>
  <c r="Z769" i="19"/>
  <c r="X769" i="19"/>
  <c r="Y769" i="19"/>
  <c r="T769" i="19"/>
  <c r="Z767" i="19"/>
  <c r="X767" i="19"/>
  <c r="Y767" i="19"/>
  <c r="T767" i="19"/>
  <c r="Z765" i="19"/>
  <c r="X765" i="19"/>
  <c r="Y765" i="19"/>
  <c r="T765" i="19"/>
  <c r="Z763" i="19"/>
  <c r="X763" i="19"/>
  <c r="Y763" i="19"/>
  <c r="T763" i="19"/>
  <c r="Z761" i="19"/>
  <c r="X761" i="19"/>
  <c r="Y761" i="19"/>
  <c r="T761" i="19"/>
  <c r="Z759" i="19"/>
  <c r="X759" i="19"/>
  <c r="Y759" i="19"/>
  <c r="T759" i="19"/>
  <c r="Z757" i="19"/>
  <c r="X757" i="19"/>
  <c r="Y757" i="19"/>
  <c r="T757" i="19"/>
  <c r="Z755" i="19"/>
  <c r="X755" i="19"/>
  <c r="Y755" i="19"/>
  <c r="T755" i="19"/>
  <c r="Z753" i="19"/>
  <c r="X753" i="19"/>
  <c r="Y753" i="19"/>
  <c r="T753" i="19"/>
  <c r="Z751" i="19"/>
  <c r="X751" i="19"/>
  <c r="Y751" i="19"/>
  <c r="T751" i="19"/>
  <c r="Z749" i="19"/>
  <c r="X749" i="19"/>
  <c r="Y749" i="19"/>
  <c r="T749" i="19"/>
  <c r="Z747" i="19"/>
  <c r="X747" i="19"/>
  <c r="Y747" i="19"/>
  <c r="T747" i="19"/>
  <c r="Z745" i="19"/>
  <c r="X745" i="19"/>
  <c r="Y745" i="19"/>
  <c r="T745" i="19"/>
  <c r="Z743" i="19"/>
  <c r="X743" i="19"/>
  <c r="Y743" i="19"/>
  <c r="T743" i="19"/>
  <c r="Z741" i="19"/>
  <c r="X741" i="19"/>
  <c r="Y741" i="19"/>
  <c r="T741" i="19"/>
  <c r="Z739" i="19"/>
  <c r="X739" i="19"/>
  <c r="Y739" i="19"/>
  <c r="T739" i="19"/>
  <c r="Z737" i="19"/>
  <c r="X737" i="19"/>
  <c r="Y737" i="19"/>
  <c r="T737" i="19"/>
  <c r="Z735" i="19"/>
  <c r="X735" i="19"/>
  <c r="Y735" i="19"/>
  <c r="T735" i="19"/>
  <c r="Z733" i="19"/>
  <c r="X733" i="19"/>
  <c r="Y733" i="19"/>
  <c r="T733" i="19"/>
  <c r="Z731" i="19"/>
  <c r="X731" i="19"/>
  <c r="Y731" i="19"/>
  <c r="T731" i="19"/>
  <c r="Z729" i="19"/>
  <c r="X729" i="19"/>
  <c r="Y729" i="19"/>
  <c r="T729" i="19"/>
  <c r="Z727" i="19"/>
  <c r="X727" i="19"/>
  <c r="Y727" i="19"/>
  <c r="T727" i="19"/>
  <c r="Z725" i="19"/>
  <c r="X725" i="19"/>
  <c r="Y725" i="19"/>
  <c r="T725" i="19"/>
  <c r="Z723" i="19"/>
  <c r="X723" i="19"/>
  <c r="Y723" i="19"/>
  <c r="T723" i="19"/>
  <c r="Z721" i="19"/>
  <c r="X721" i="19"/>
  <c r="Y721" i="19"/>
  <c r="T721" i="19"/>
  <c r="Z719" i="19"/>
  <c r="X719" i="19"/>
  <c r="Y719" i="19"/>
  <c r="T719" i="19"/>
  <c r="Z717" i="19"/>
  <c r="X717" i="19"/>
  <c r="Y717" i="19"/>
  <c r="T717" i="19"/>
  <c r="Z715" i="19"/>
  <c r="X715" i="19"/>
  <c r="Y715" i="19"/>
  <c r="T715" i="19"/>
  <c r="Z713" i="19"/>
  <c r="X713" i="19"/>
  <c r="Y713" i="19"/>
  <c r="T713" i="19"/>
  <c r="Z711" i="19"/>
  <c r="X711" i="19"/>
  <c r="Y711" i="19"/>
  <c r="T711" i="19"/>
  <c r="Z709" i="19"/>
  <c r="X709" i="19"/>
  <c r="Y709" i="19"/>
  <c r="T709" i="19"/>
  <c r="Z707" i="19"/>
  <c r="X707" i="19"/>
  <c r="Y707" i="19"/>
  <c r="T707" i="19"/>
  <c r="Z705" i="19"/>
  <c r="X705" i="19"/>
  <c r="Y705" i="19"/>
  <c r="T705" i="19"/>
  <c r="Z703" i="19"/>
  <c r="X703" i="19"/>
  <c r="Y703" i="19"/>
  <c r="T703" i="19"/>
  <c r="Z701" i="19"/>
  <c r="X701" i="19"/>
  <c r="Y701" i="19"/>
  <c r="T701" i="19"/>
  <c r="Z699" i="19"/>
  <c r="X699" i="19"/>
  <c r="Y699" i="19"/>
  <c r="T699" i="19"/>
  <c r="Z697" i="19"/>
  <c r="X697" i="19"/>
  <c r="Y697" i="19"/>
  <c r="T697" i="19"/>
  <c r="Z695" i="19"/>
  <c r="X695" i="19"/>
  <c r="Y695" i="19"/>
  <c r="T695" i="19"/>
  <c r="Z693" i="19"/>
  <c r="X693" i="19"/>
  <c r="Y693" i="19"/>
  <c r="T693" i="19"/>
  <c r="Z691" i="19"/>
  <c r="X691" i="19"/>
  <c r="Y691" i="19"/>
  <c r="T691" i="19"/>
  <c r="Z689" i="19"/>
  <c r="X689" i="19"/>
  <c r="Y689" i="19"/>
  <c r="T689" i="19"/>
  <c r="Z687" i="19"/>
  <c r="X687" i="19"/>
  <c r="Y687" i="19"/>
  <c r="T687" i="19"/>
  <c r="Z685" i="19"/>
  <c r="X685" i="19"/>
  <c r="Y685" i="19"/>
  <c r="T685" i="19"/>
  <c r="Z683" i="19"/>
  <c r="X683" i="19"/>
  <c r="Y683" i="19"/>
  <c r="T683" i="19"/>
  <c r="Z681" i="19"/>
  <c r="X681" i="19"/>
  <c r="Y681" i="19"/>
  <c r="T681" i="19"/>
  <c r="Z679" i="19"/>
  <c r="X679" i="19"/>
  <c r="Y679" i="19"/>
  <c r="T679" i="19"/>
  <c r="Z677" i="19"/>
  <c r="X677" i="19"/>
  <c r="Y677" i="19"/>
  <c r="T677" i="19"/>
  <c r="Z675" i="19"/>
  <c r="X675" i="19"/>
  <c r="Y675" i="19"/>
  <c r="T675" i="19"/>
  <c r="Z673" i="19"/>
  <c r="X673" i="19"/>
  <c r="Y673" i="19"/>
  <c r="T673" i="19"/>
  <c r="Z671" i="19"/>
  <c r="X671" i="19"/>
  <c r="Y671" i="19"/>
  <c r="T671" i="19"/>
  <c r="Z669" i="19"/>
  <c r="X669" i="19"/>
  <c r="Y669" i="19"/>
  <c r="T669" i="19"/>
  <c r="Z667" i="19"/>
  <c r="X667" i="19"/>
  <c r="Y667" i="19"/>
  <c r="T667" i="19"/>
  <c r="Z665" i="19"/>
  <c r="X665" i="19"/>
  <c r="Y665" i="19"/>
  <c r="T665" i="19"/>
  <c r="Z663" i="19"/>
  <c r="X663" i="19"/>
  <c r="Y663" i="19"/>
  <c r="T663" i="19"/>
  <c r="Z661" i="19"/>
  <c r="X661" i="19"/>
  <c r="Y661" i="19"/>
  <c r="T661" i="19"/>
  <c r="Z659" i="19"/>
  <c r="X659" i="19"/>
  <c r="Y659" i="19"/>
  <c r="T659" i="19"/>
  <c r="Z657" i="19"/>
  <c r="X657" i="19"/>
  <c r="Y657" i="19"/>
  <c r="T657" i="19"/>
  <c r="Z655" i="19"/>
  <c r="X655" i="19"/>
  <c r="Y655" i="19"/>
  <c r="T655" i="19"/>
  <c r="Z653" i="19"/>
  <c r="X653" i="19"/>
  <c r="Y653" i="19"/>
  <c r="T653" i="19"/>
  <c r="Z651" i="19"/>
  <c r="X651" i="19"/>
  <c r="Y651" i="19"/>
  <c r="T651" i="19"/>
  <c r="Z649" i="19"/>
  <c r="X649" i="19"/>
  <c r="Y649" i="19"/>
  <c r="T649" i="19"/>
  <c r="Z647" i="19"/>
  <c r="X647" i="19"/>
  <c r="Y647" i="19"/>
  <c r="T647" i="19"/>
  <c r="Z645" i="19"/>
  <c r="X645" i="19"/>
  <c r="Y645" i="19"/>
  <c r="T645" i="19"/>
  <c r="Z643" i="19"/>
  <c r="X643" i="19"/>
  <c r="Y643" i="19"/>
  <c r="T643" i="19"/>
  <c r="Z641" i="19"/>
  <c r="X641" i="19"/>
  <c r="Y641" i="19"/>
  <c r="T641" i="19"/>
  <c r="Z639" i="19"/>
  <c r="X639" i="19"/>
  <c r="Y639" i="19"/>
  <c r="T639" i="19"/>
  <c r="Z637" i="19"/>
  <c r="X637" i="19"/>
  <c r="Y637" i="19"/>
  <c r="T637" i="19"/>
  <c r="Z635" i="19"/>
  <c r="X635" i="19"/>
  <c r="Y635" i="19"/>
  <c r="T635" i="19"/>
  <c r="Z633" i="19"/>
  <c r="X633" i="19"/>
  <c r="Y633" i="19"/>
  <c r="T633" i="19"/>
  <c r="Z631" i="19"/>
  <c r="X631" i="19"/>
  <c r="Y631" i="19"/>
  <c r="T631" i="19"/>
  <c r="Z629" i="19"/>
  <c r="X629" i="19"/>
  <c r="Y629" i="19"/>
  <c r="T629" i="19"/>
  <c r="Z627" i="19"/>
  <c r="X627" i="19"/>
  <c r="Y627" i="19"/>
  <c r="T627" i="19"/>
  <c r="Z625" i="19"/>
  <c r="X625" i="19"/>
  <c r="Y625" i="19"/>
  <c r="T625" i="19"/>
  <c r="Z623" i="19"/>
  <c r="X623" i="19"/>
  <c r="Y623" i="19"/>
  <c r="T623" i="19"/>
  <c r="Z621" i="19"/>
  <c r="X621" i="19"/>
  <c r="Y621" i="19"/>
  <c r="T621" i="19"/>
  <c r="Z619" i="19"/>
  <c r="X619" i="19"/>
  <c r="Y619" i="19"/>
  <c r="T619" i="19"/>
  <c r="Z617" i="19"/>
  <c r="X617" i="19"/>
  <c r="Y617" i="19"/>
  <c r="T617" i="19"/>
  <c r="Z615" i="19"/>
  <c r="X615" i="19"/>
  <c r="Y615" i="19"/>
  <c r="T615" i="19"/>
  <c r="Z613" i="19"/>
  <c r="X613" i="19"/>
  <c r="Y613" i="19"/>
  <c r="T613" i="19"/>
  <c r="Z611" i="19"/>
  <c r="X611" i="19"/>
  <c r="Y611" i="19"/>
  <c r="T611" i="19"/>
  <c r="Z609" i="19"/>
  <c r="X609" i="19"/>
  <c r="Y609" i="19"/>
  <c r="T609" i="19"/>
  <c r="Z607" i="19"/>
  <c r="X607" i="19"/>
  <c r="Y607" i="19"/>
  <c r="T607" i="19"/>
  <c r="Z605" i="19"/>
  <c r="X605" i="19"/>
  <c r="Y605" i="19"/>
  <c r="T605" i="19"/>
  <c r="Z603" i="19"/>
  <c r="X603" i="19"/>
  <c r="Y603" i="19"/>
  <c r="T603" i="19"/>
  <c r="Z601" i="19"/>
  <c r="X601" i="19"/>
  <c r="Y601" i="19"/>
  <c r="T601" i="19"/>
  <c r="Z599" i="19"/>
  <c r="X599" i="19"/>
  <c r="Y599" i="19"/>
  <c r="T599" i="19"/>
  <c r="Z597" i="19"/>
  <c r="X597" i="19"/>
  <c r="Y597" i="19"/>
  <c r="T597" i="19"/>
  <c r="Z595" i="19"/>
  <c r="X595" i="19"/>
  <c r="Y595" i="19"/>
  <c r="T595" i="19"/>
  <c r="Z593" i="19"/>
  <c r="X593" i="19"/>
  <c r="Y593" i="19"/>
  <c r="T593" i="19"/>
  <c r="Z591" i="19"/>
  <c r="X591" i="19"/>
  <c r="Y591" i="19"/>
  <c r="T591" i="19"/>
  <c r="Z589" i="19"/>
  <c r="X589" i="19"/>
  <c r="Y589" i="19"/>
  <c r="T589" i="19"/>
  <c r="Z587" i="19"/>
  <c r="X587" i="19"/>
  <c r="Y587" i="19"/>
  <c r="T587" i="19"/>
  <c r="Z585" i="19"/>
  <c r="X585" i="19"/>
  <c r="Y585" i="19"/>
  <c r="T585" i="19"/>
  <c r="Z583" i="19"/>
  <c r="X583" i="19"/>
  <c r="Y583" i="19"/>
  <c r="T583" i="19"/>
  <c r="Z581" i="19"/>
  <c r="X581" i="19"/>
  <c r="Y581" i="19"/>
  <c r="T581" i="19"/>
  <c r="Z579" i="19"/>
  <c r="X579" i="19"/>
  <c r="Y579" i="19"/>
  <c r="T579" i="19"/>
  <c r="Z577" i="19"/>
  <c r="X577" i="19"/>
  <c r="Y577" i="19"/>
  <c r="T577" i="19"/>
  <c r="Z575" i="19"/>
  <c r="X575" i="19"/>
  <c r="Y575" i="19"/>
  <c r="T575" i="19"/>
  <c r="Z573" i="19"/>
  <c r="X573" i="19"/>
  <c r="Y573" i="19"/>
  <c r="T573" i="19"/>
  <c r="Z571" i="19"/>
  <c r="X571" i="19"/>
  <c r="Y571" i="19"/>
  <c r="T571" i="19"/>
  <c r="Z569" i="19"/>
  <c r="X569" i="19"/>
  <c r="Y569" i="19"/>
  <c r="T569" i="19"/>
  <c r="Z567" i="19"/>
  <c r="X567" i="19"/>
  <c r="Y567" i="19"/>
  <c r="T567" i="19"/>
  <c r="Z565" i="19"/>
  <c r="X565" i="19"/>
  <c r="Y565" i="19"/>
  <c r="T565" i="19"/>
  <c r="Z563" i="19"/>
  <c r="X563" i="19"/>
  <c r="Y563" i="19"/>
  <c r="T563" i="19"/>
  <c r="Z561" i="19"/>
  <c r="X561" i="19"/>
  <c r="Y561" i="19"/>
  <c r="T561" i="19"/>
  <c r="Z559" i="19"/>
  <c r="X559" i="19"/>
  <c r="Y559" i="19"/>
  <c r="T559" i="19"/>
  <c r="Z557" i="19"/>
  <c r="X557" i="19"/>
  <c r="Y557" i="19"/>
  <c r="T557" i="19"/>
  <c r="Z555" i="19"/>
  <c r="X555" i="19"/>
  <c r="Y555" i="19"/>
  <c r="T555" i="19"/>
  <c r="Z553" i="19"/>
  <c r="X553" i="19"/>
  <c r="Y553" i="19"/>
  <c r="T553" i="19"/>
  <c r="Z551" i="19"/>
  <c r="X551" i="19"/>
  <c r="Y551" i="19"/>
  <c r="T551" i="19"/>
  <c r="Z549" i="19"/>
  <c r="X549" i="19"/>
  <c r="Y549" i="19"/>
  <c r="T549" i="19"/>
  <c r="Z547" i="19"/>
  <c r="X547" i="19"/>
  <c r="T547" i="19"/>
  <c r="Y547" i="19"/>
  <c r="Z545" i="19"/>
  <c r="X545" i="19"/>
  <c r="Y545" i="19"/>
  <c r="T545" i="19"/>
  <c r="Z543" i="19"/>
  <c r="X543" i="19"/>
  <c r="T543" i="19"/>
  <c r="Y543" i="19"/>
  <c r="Z541" i="19"/>
  <c r="X541" i="19"/>
  <c r="Y541" i="19"/>
  <c r="T541" i="19"/>
  <c r="Z539" i="19"/>
  <c r="X539" i="19"/>
  <c r="T539" i="19"/>
  <c r="Y539" i="19"/>
  <c r="Z537" i="19"/>
  <c r="X537" i="19"/>
  <c r="Y537" i="19"/>
  <c r="T537" i="19"/>
  <c r="Z535" i="19"/>
  <c r="X535" i="19"/>
  <c r="T535" i="19"/>
  <c r="Y535" i="19"/>
  <c r="Z533" i="19"/>
  <c r="X533" i="19"/>
  <c r="Y533" i="19"/>
  <c r="T533" i="19"/>
  <c r="Z531" i="19"/>
  <c r="X531" i="19"/>
  <c r="T531" i="19"/>
  <c r="Y531" i="19"/>
  <c r="Z529" i="19"/>
  <c r="X529" i="19"/>
  <c r="Y529" i="19"/>
  <c r="T529" i="19"/>
  <c r="Z527" i="19"/>
  <c r="X527" i="19"/>
  <c r="T527" i="19"/>
  <c r="Y527" i="19"/>
  <c r="Z525" i="19"/>
  <c r="X525" i="19"/>
  <c r="Y525" i="19"/>
  <c r="T525" i="19"/>
  <c r="Z523" i="19"/>
  <c r="X523" i="19"/>
  <c r="T523" i="19"/>
  <c r="Y523" i="19"/>
  <c r="Z521" i="19"/>
  <c r="X521" i="19"/>
  <c r="Y521" i="19"/>
  <c r="T521" i="19"/>
  <c r="Z519" i="19"/>
  <c r="X519" i="19"/>
  <c r="T519" i="19"/>
  <c r="Y519" i="19"/>
  <c r="Z517" i="19"/>
  <c r="X517" i="19"/>
  <c r="Y517" i="19"/>
  <c r="T517" i="19"/>
  <c r="Z515" i="19"/>
  <c r="X515" i="19"/>
  <c r="T515" i="19"/>
  <c r="Y515" i="19"/>
  <c r="Z513" i="19"/>
  <c r="X513" i="19"/>
  <c r="Y513" i="19"/>
  <c r="T513" i="19"/>
  <c r="Z511" i="19"/>
  <c r="T511" i="19"/>
  <c r="Y511" i="19"/>
  <c r="X511" i="19"/>
  <c r="Z509" i="19"/>
  <c r="T509" i="19"/>
  <c r="Y509" i="19"/>
  <c r="X509" i="19"/>
  <c r="Z507" i="19"/>
  <c r="T507" i="19"/>
  <c r="Y507" i="19"/>
  <c r="X507" i="19"/>
  <c r="Z505" i="19"/>
  <c r="T505" i="19"/>
  <c r="Y505" i="19"/>
  <c r="X505" i="19"/>
  <c r="Z503" i="19"/>
  <c r="T503" i="19"/>
  <c r="Y503" i="19"/>
  <c r="X503" i="19"/>
  <c r="Z501" i="19"/>
  <c r="T501" i="19"/>
  <c r="Y501" i="19"/>
  <c r="X501" i="19"/>
  <c r="Z499" i="19"/>
  <c r="T499" i="19"/>
  <c r="Y499" i="19"/>
  <c r="X499" i="19"/>
  <c r="Z497" i="19"/>
  <c r="T497" i="19"/>
  <c r="Y497" i="19"/>
  <c r="X497" i="19"/>
  <c r="Z495" i="19"/>
  <c r="T495" i="19"/>
  <c r="Y495" i="19"/>
  <c r="X495" i="19"/>
  <c r="Z493" i="19"/>
  <c r="T493" i="19"/>
  <c r="Y493" i="19"/>
  <c r="X493" i="19"/>
  <c r="Z491" i="19"/>
  <c r="T491" i="19"/>
  <c r="Y491" i="19"/>
  <c r="X491" i="19"/>
  <c r="Z489" i="19"/>
  <c r="T489" i="19"/>
  <c r="Y489" i="19"/>
  <c r="X489" i="19"/>
  <c r="Z487" i="19"/>
  <c r="T487" i="19"/>
  <c r="Y487" i="19"/>
  <c r="X487" i="19"/>
  <c r="Z485" i="19"/>
  <c r="T485" i="19"/>
  <c r="Y485" i="19"/>
  <c r="X485" i="19"/>
  <c r="Z483" i="19"/>
  <c r="T483" i="19"/>
  <c r="Y483" i="19"/>
  <c r="X483" i="19"/>
  <c r="Z481" i="19"/>
  <c r="T481" i="19"/>
  <c r="Y481" i="19"/>
  <c r="X481" i="19"/>
  <c r="Z479" i="19"/>
  <c r="T479" i="19"/>
  <c r="Y479" i="19"/>
  <c r="X479" i="19"/>
  <c r="Z477" i="19"/>
  <c r="T477" i="19"/>
  <c r="Y477" i="19"/>
  <c r="X477" i="19"/>
  <c r="Z475" i="19"/>
  <c r="T475" i="19"/>
  <c r="Y475" i="19"/>
  <c r="X475" i="19"/>
  <c r="Z473" i="19"/>
  <c r="T473" i="19"/>
  <c r="Y473" i="19"/>
  <c r="X473" i="19"/>
  <c r="Z471" i="19"/>
  <c r="T471" i="19"/>
  <c r="Y471" i="19"/>
  <c r="X471" i="19"/>
  <c r="Z469" i="19"/>
  <c r="T469" i="19"/>
  <c r="Y469" i="19"/>
  <c r="X469" i="19"/>
  <c r="Z467" i="19"/>
  <c r="T467" i="19"/>
  <c r="Y467" i="19"/>
  <c r="X467" i="19"/>
  <c r="Z465" i="19"/>
  <c r="T465" i="19"/>
  <c r="Y465" i="19"/>
  <c r="X465" i="19"/>
  <c r="Z463" i="19"/>
  <c r="T463" i="19"/>
  <c r="Y463" i="19"/>
  <c r="X463" i="19"/>
  <c r="Z461" i="19"/>
  <c r="T461" i="19"/>
  <c r="Y461" i="19"/>
  <c r="X461" i="19"/>
  <c r="Z459" i="19"/>
  <c r="T459" i="19"/>
  <c r="Y459" i="19"/>
  <c r="X459" i="19"/>
  <c r="Z457" i="19"/>
  <c r="T457" i="19"/>
  <c r="Y457" i="19"/>
  <c r="X457" i="19"/>
  <c r="Z455" i="19"/>
  <c r="T455" i="19"/>
  <c r="Y455" i="19"/>
  <c r="X455" i="19"/>
  <c r="Z453" i="19"/>
  <c r="T453" i="19"/>
  <c r="Y453" i="19"/>
  <c r="X453" i="19"/>
  <c r="Z451" i="19"/>
  <c r="T451" i="19"/>
  <c r="Y451" i="19"/>
  <c r="X451" i="19"/>
  <c r="Z449" i="19"/>
  <c r="T449" i="19"/>
  <c r="Y449" i="19"/>
  <c r="X449" i="19"/>
  <c r="Z447" i="19"/>
  <c r="T447" i="19"/>
  <c r="Y447" i="19"/>
  <c r="X447" i="19"/>
  <c r="Z445" i="19"/>
  <c r="T445" i="19"/>
  <c r="Y445" i="19"/>
  <c r="X445" i="19"/>
  <c r="Z443" i="19"/>
  <c r="T443" i="19"/>
  <c r="Y443" i="19"/>
  <c r="X443" i="19"/>
  <c r="Z441" i="19"/>
  <c r="T441" i="19"/>
  <c r="Y441" i="19"/>
  <c r="X441" i="19"/>
  <c r="Z439" i="19"/>
  <c r="T439" i="19"/>
  <c r="Y439" i="19"/>
  <c r="X439" i="19"/>
  <c r="Z437" i="19"/>
  <c r="T437" i="19"/>
  <c r="Y437" i="19"/>
  <c r="X437" i="19"/>
  <c r="Z435" i="19"/>
  <c r="T435" i="19"/>
  <c r="Y435" i="19"/>
  <c r="X435" i="19"/>
  <c r="Z433" i="19"/>
  <c r="T433" i="19"/>
  <c r="Y433" i="19"/>
  <c r="X433" i="19"/>
  <c r="Z431" i="19"/>
  <c r="T431" i="19"/>
  <c r="Y431" i="19"/>
  <c r="X431" i="19"/>
  <c r="Z429" i="19"/>
  <c r="T429" i="19"/>
  <c r="Y429" i="19"/>
  <c r="X429" i="19"/>
  <c r="Z427" i="19"/>
  <c r="T427" i="19"/>
  <c r="Y427" i="19"/>
  <c r="X427" i="19"/>
  <c r="Z425" i="19"/>
  <c r="T425" i="19"/>
  <c r="Y425" i="19"/>
  <c r="X425" i="19"/>
  <c r="Z423" i="19"/>
  <c r="T423" i="19"/>
  <c r="Y423" i="19"/>
  <c r="X423" i="19"/>
  <c r="Z421" i="19"/>
  <c r="T421" i="19"/>
  <c r="Y421" i="19"/>
  <c r="X421" i="19"/>
  <c r="Z419" i="19"/>
  <c r="T419" i="19"/>
  <c r="Y419" i="19"/>
  <c r="X419" i="19"/>
  <c r="Z417" i="19"/>
  <c r="T417" i="19"/>
  <c r="Y417" i="19"/>
  <c r="X417" i="19"/>
  <c r="Z415" i="19"/>
  <c r="T415" i="19"/>
  <c r="Y415" i="19"/>
  <c r="X415" i="19"/>
  <c r="Z413" i="19"/>
  <c r="T413" i="19"/>
  <c r="Y413" i="19"/>
  <c r="X413" i="19"/>
  <c r="Z411" i="19"/>
  <c r="T411" i="19"/>
  <c r="Y411" i="19"/>
  <c r="X411" i="19"/>
  <c r="Z409" i="19"/>
  <c r="T409" i="19"/>
  <c r="Y409" i="19"/>
  <c r="X409" i="19"/>
  <c r="Z407" i="19"/>
  <c r="T407" i="19"/>
  <c r="Y407" i="19"/>
  <c r="X407" i="19"/>
  <c r="Z405" i="19"/>
  <c r="T405" i="19"/>
  <c r="Y405" i="19"/>
  <c r="X405" i="19"/>
  <c r="Z403" i="19"/>
  <c r="X403" i="19"/>
  <c r="T403" i="19"/>
  <c r="Y403" i="19"/>
  <c r="Z401" i="19"/>
  <c r="X401" i="19"/>
  <c r="T401" i="19"/>
  <c r="Y401" i="19"/>
  <c r="Z399" i="19"/>
  <c r="X399" i="19"/>
  <c r="T399" i="19"/>
  <c r="Y399" i="19"/>
  <c r="Z397" i="19"/>
  <c r="X397" i="19"/>
  <c r="T397" i="19"/>
  <c r="Y397" i="19"/>
  <c r="Z395" i="19"/>
  <c r="X395" i="19"/>
  <c r="T395" i="19"/>
  <c r="Y395" i="19"/>
  <c r="Z393" i="19"/>
  <c r="X393" i="19"/>
  <c r="T393" i="19"/>
  <c r="Y393" i="19"/>
  <c r="Z391" i="19"/>
  <c r="X391" i="19"/>
  <c r="T391" i="19"/>
  <c r="Y391" i="19"/>
  <c r="Z389" i="19"/>
  <c r="X389" i="19"/>
  <c r="T389" i="19"/>
  <c r="Y389" i="19"/>
  <c r="Z387" i="19"/>
  <c r="X387" i="19"/>
  <c r="T387" i="19"/>
  <c r="Y387" i="19"/>
  <c r="Z385" i="19"/>
  <c r="X385" i="19"/>
  <c r="T385" i="19"/>
  <c r="Y385" i="19"/>
  <c r="Z383" i="19"/>
  <c r="X383" i="19"/>
  <c r="T383" i="19"/>
  <c r="Y383" i="19"/>
  <c r="Z381" i="19"/>
  <c r="X381" i="19"/>
  <c r="T381" i="19"/>
  <c r="Y381" i="19"/>
  <c r="Z379" i="19"/>
  <c r="X379" i="19"/>
  <c r="T379" i="19"/>
  <c r="Y379" i="19"/>
  <c r="Z377" i="19"/>
  <c r="X377" i="19"/>
  <c r="T377" i="19"/>
  <c r="Y377" i="19"/>
  <c r="Z375" i="19"/>
  <c r="X375" i="19"/>
  <c r="T375" i="19"/>
  <c r="Y375" i="19"/>
  <c r="Z373" i="19"/>
  <c r="X373" i="19"/>
  <c r="T373" i="19"/>
  <c r="Y373" i="19"/>
  <c r="Z371" i="19"/>
  <c r="X371" i="19"/>
  <c r="T371" i="19"/>
  <c r="Y371" i="19"/>
  <c r="Z369" i="19"/>
  <c r="X369" i="19"/>
  <c r="T369" i="19"/>
  <c r="Y369" i="19"/>
  <c r="Z367" i="19"/>
  <c r="X367" i="19"/>
  <c r="T367" i="19"/>
  <c r="Y367" i="19"/>
  <c r="Z365" i="19"/>
  <c r="X365" i="19"/>
  <c r="T365" i="19"/>
  <c r="Y365" i="19"/>
  <c r="Z363" i="19"/>
  <c r="X363" i="19"/>
  <c r="T363" i="19"/>
  <c r="Y363" i="19"/>
  <c r="Z361" i="19"/>
  <c r="X361" i="19"/>
  <c r="T361" i="19"/>
  <c r="Y361" i="19"/>
  <c r="Z359" i="19"/>
  <c r="X359" i="19"/>
  <c r="T359" i="19"/>
  <c r="Y359" i="19"/>
  <c r="Z357" i="19"/>
  <c r="X357" i="19"/>
  <c r="T357" i="19"/>
  <c r="Y357" i="19"/>
  <c r="Z355" i="19"/>
  <c r="X355" i="19"/>
  <c r="T355" i="19"/>
  <c r="Y355" i="19"/>
  <c r="Z353" i="19"/>
  <c r="X353" i="19"/>
  <c r="T353" i="19"/>
  <c r="Y353" i="19"/>
  <c r="Z351" i="19"/>
  <c r="X351" i="19"/>
  <c r="T351" i="19"/>
  <c r="Y351" i="19"/>
  <c r="Z349" i="19"/>
  <c r="X349" i="19"/>
  <c r="T349" i="19"/>
  <c r="Y349" i="19"/>
  <c r="Z347" i="19"/>
  <c r="X347" i="19"/>
  <c r="T347" i="19"/>
  <c r="Y347" i="19"/>
  <c r="Z345" i="19"/>
  <c r="X345" i="19"/>
  <c r="T345" i="19"/>
  <c r="Y345" i="19"/>
  <c r="Z343" i="19"/>
  <c r="X343" i="19"/>
  <c r="T343" i="19"/>
  <c r="Y343" i="19"/>
  <c r="Z341" i="19"/>
  <c r="X341" i="19"/>
  <c r="T341" i="19"/>
  <c r="Y341" i="19"/>
  <c r="Z339" i="19"/>
  <c r="X339" i="19"/>
  <c r="T339" i="19"/>
  <c r="Y339" i="19"/>
  <c r="Z337" i="19"/>
  <c r="X337" i="19"/>
  <c r="T337" i="19"/>
  <c r="Y337" i="19"/>
  <c r="Z335" i="19"/>
  <c r="X335" i="19"/>
  <c r="T335" i="19"/>
  <c r="Y335" i="19"/>
  <c r="Z333" i="19"/>
  <c r="X333" i="19"/>
  <c r="T333" i="19"/>
  <c r="Y333" i="19"/>
  <c r="Z331" i="19"/>
  <c r="X331" i="19"/>
  <c r="T331" i="19"/>
  <c r="Y331" i="19"/>
  <c r="Z329" i="19"/>
  <c r="X329" i="19"/>
  <c r="T329" i="19"/>
  <c r="Y329" i="19"/>
  <c r="Z327" i="19"/>
  <c r="X327" i="19"/>
  <c r="T327" i="19"/>
  <c r="Y327" i="19"/>
  <c r="Z325" i="19"/>
  <c r="X325" i="19"/>
  <c r="T325" i="19"/>
  <c r="Y325" i="19"/>
  <c r="Z323" i="19"/>
  <c r="X323" i="19"/>
  <c r="T323" i="19"/>
  <c r="Y323" i="19"/>
  <c r="Z321" i="19"/>
  <c r="X321" i="19"/>
  <c r="T321" i="19"/>
  <c r="Y321" i="19"/>
  <c r="Z319" i="19"/>
  <c r="X319" i="19"/>
  <c r="T319" i="19"/>
  <c r="Y319" i="19"/>
  <c r="Z317" i="19"/>
  <c r="X317" i="19"/>
  <c r="T317" i="19"/>
  <c r="Y317" i="19"/>
  <c r="Z315" i="19"/>
  <c r="X315" i="19"/>
  <c r="T315" i="19"/>
  <c r="Y315" i="19"/>
  <c r="Z313" i="19"/>
  <c r="X313" i="19"/>
  <c r="T313" i="19"/>
  <c r="Y313" i="19"/>
  <c r="Z311" i="19"/>
  <c r="X311" i="19"/>
  <c r="T311" i="19"/>
  <c r="Y311" i="19"/>
  <c r="Z309" i="19"/>
  <c r="X309" i="19"/>
  <c r="T309" i="19"/>
  <c r="Y309" i="19"/>
  <c r="Z307" i="19"/>
  <c r="X307" i="19"/>
  <c r="T307" i="19"/>
  <c r="Y307" i="19"/>
  <c r="Z305" i="19"/>
  <c r="X305" i="19"/>
  <c r="T305" i="19"/>
  <c r="Y305" i="19"/>
  <c r="Z303" i="19"/>
  <c r="X303" i="19"/>
  <c r="T303" i="19"/>
  <c r="Y303" i="19"/>
  <c r="Z301" i="19"/>
  <c r="X301" i="19"/>
  <c r="T301" i="19"/>
  <c r="Y301" i="19"/>
  <c r="Z299" i="19"/>
  <c r="T299" i="19"/>
  <c r="Y299" i="19"/>
  <c r="X299" i="19"/>
  <c r="Z297" i="19"/>
  <c r="T297" i="19"/>
  <c r="Y297" i="19"/>
  <c r="X297" i="19"/>
  <c r="Z295" i="19"/>
  <c r="T295" i="19"/>
  <c r="Y295" i="19"/>
  <c r="X295" i="19"/>
  <c r="Z293" i="19"/>
  <c r="T293" i="19"/>
  <c r="Y293" i="19"/>
  <c r="X293" i="19"/>
  <c r="Z291" i="19"/>
  <c r="T291" i="19"/>
  <c r="Y291" i="19"/>
  <c r="X291" i="19"/>
  <c r="Z289" i="19"/>
  <c r="T289" i="19"/>
  <c r="Y289" i="19"/>
  <c r="X289" i="19"/>
  <c r="Z287" i="19"/>
  <c r="T287" i="19"/>
  <c r="Y287" i="19"/>
  <c r="X287" i="19"/>
  <c r="Z285" i="19"/>
  <c r="T285" i="19"/>
  <c r="Y285" i="19"/>
  <c r="X285" i="19"/>
  <c r="Z283" i="19"/>
  <c r="T283" i="19"/>
  <c r="Y283" i="19"/>
  <c r="X283" i="19"/>
  <c r="Z281" i="19"/>
  <c r="T281" i="19"/>
  <c r="Y281" i="19"/>
  <c r="X281" i="19"/>
  <c r="Z279" i="19"/>
  <c r="T279" i="19"/>
  <c r="Y279" i="19"/>
  <c r="X279" i="19"/>
  <c r="Z277" i="19"/>
  <c r="T277" i="19"/>
  <c r="Y277" i="19"/>
  <c r="X277" i="19"/>
  <c r="Z275" i="19"/>
  <c r="T275" i="19"/>
  <c r="Y275" i="19"/>
  <c r="X275" i="19"/>
  <c r="Z273" i="19"/>
  <c r="T273" i="19"/>
  <c r="Y273" i="19"/>
  <c r="X273" i="19"/>
  <c r="Z271" i="19"/>
  <c r="T271" i="19"/>
  <c r="Y271" i="19"/>
  <c r="X271" i="19"/>
  <c r="Z269" i="19"/>
  <c r="T269" i="19"/>
  <c r="Y269" i="19"/>
  <c r="X269" i="19"/>
  <c r="Z267" i="19"/>
  <c r="T267" i="19"/>
  <c r="Y267" i="19"/>
  <c r="X267" i="19"/>
  <c r="Z265" i="19"/>
  <c r="T265" i="19"/>
  <c r="Y265" i="19"/>
  <c r="X265" i="19"/>
  <c r="Z263" i="19"/>
  <c r="T263" i="19"/>
  <c r="Y263" i="19"/>
  <c r="X263" i="19"/>
  <c r="Z261" i="19"/>
  <c r="T261" i="19"/>
  <c r="Y261" i="19"/>
  <c r="X261" i="19"/>
  <c r="Z259" i="19"/>
  <c r="T259" i="19"/>
  <c r="Y259" i="19"/>
  <c r="X259" i="19"/>
  <c r="Z257" i="19"/>
  <c r="T257" i="19"/>
  <c r="Y257" i="19"/>
  <c r="X257" i="19"/>
  <c r="Z255" i="19"/>
  <c r="T255" i="19"/>
  <c r="Y255" i="19"/>
  <c r="X255" i="19"/>
  <c r="Z253" i="19"/>
  <c r="T253" i="19"/>
  <c r="Y253" i="19"/>
  <c r="X253" i="19"/>
  <c r="Z251" i="19"/>
  <c r="T251" i="19"/>
  <c r="Y251" i="19"/>
  <c r="X251" i="19"/>
  <c r="Z249" i="19"/>
  <c r="T249" i="19"/>
  <c r="Y249" i="19"/>
  <c r="X249" i="19"/>
  <c r="Z247" i="19"/>
  <c r="T247" i="19"/>
  <c r="Y247" i="19"/>
  <c r="X247" i="19"/>
  <c r="Z245" i="19"/>
  <c r="T245" i="19"/>
  <c r="Y245" i="19"/>
  <c r="X245" i="19"/>
  <c r="Z243" i="19"/>
  <c r="T243" i="19"/>
  <c r="Y243" i="19"/>
  <c r="X243" i="19"/>
  <c r="Z241" i="19"/>
  <c r="T241" i="19"/>
  <c r="Y241" i="19"/>
  <c r="X241" i="19"/>
  <c r="Z239" i="19"/>
  <c r="T239" i="19"/>
  <c r="Y239" i="19"/>
  <c r="X239" i="19"/>
  <c r="Z237" i="19"/>
  <c r="T237" i="19"/>
  <c r="Y237" i="19"/>
  <c r="X237" i="19"/>
  <c r="Z235" i="19"/>
  <c r="T235" i="19"/>
  <c r="Y235" i="19"/>
  <c r="X235" i="19"/>
  <c r="Z233" i="19"/>
  <c r="T233" i="19"/>
  <c r="Y233" i="19"/>
  <c r="X233" i="19"/>
  <c r="Z231" i="19"/>
  <c r="T231" i="19"/>
  <c r="Y231" i="19"/>
  <c r="X231" i="19"/>
  <c r="Z229" i="19"/>
  <c r="T229" i="19"/>
  <c r="Y229" i="19"/>
  <c r="X229" i="19"/>
  <c r="Z227" i="19"/>
  <c r="T227" i="19"/>
  <c r="Y227" i="19"/>
  <c r="X227" i="19"/>
  <c r="Z225" i="19"/>
  <c r="T225" i="19"/>
  <c r="Y225" i="19"/>
  <c r="X225" i="19"/>
  <c r="Z223" i="19"/>
  <c r="T223" i="19"/>
  <c r="Y223" i="19"/>
  <c r="X223" i="19"/>
  <c r="Z221" i="19"/>
  <c r="T221" i="19"/>
  <c r="Y221" i="19"/>
  <c r="X221" i="19"/>
  <c r="Z219" i="19"/>
  <c r="T219" i="19"/>
  <c r="Y219" i="19"/>
  <c r="X219" i="19"/>
  <c r="Z217" i="19"/>
  <c r="T217" i="19"/>
  <c r="Y217" i="19"/>
  <c r="X217" i="19"/>
  <c r="Z215" i="19"/>
  <c r="T215" i="19"/>
  <c r="Y215" i="19"/>
  <c r="X215" i="19"/>
  <c r="Z213" i="19"/>
  <c r="T213" i="19"/>
  <c r="Y213" i="19"/>
  <c r="X213" i="19"/>
  <c r="Z211" i="19"/>
  <c r="T211" i="19"/>
  <c r="Y211" i="19"/>
  <c r="X211" i="19"/>
  <c r="Z209" i="19"/>
  <c r="T209" i="19"/>
  <c r="Y209" i="19"/>
  <c r="X209" i="19"/>
  <c r="Z207" i="19"/>
  <c r="T207" i="19"/>
  <c r="Y207" i="19"/>
  <c r="X207" i="19"/>
  <c r="Z205" i="19"/>
  <c r="T205" i="19"/>
  <c r="Y205" i="19"/>
  <c r="X205" i="19"/>
  <c r="Z203" i="19"/>
  <c r="T203" i="19"/>
  <c r="Y203" i="19"/>
  <c r="X203" i="19"/>
  <c r="Z201" i="19"/>
  <c r="T201" i="19"/>
  <c r="Y201" i="19"/>
  <c r="X201" i="19"/>
  <c r="Z199" i="19"/>
  <c r="T199" i="19"/>
  <c r="Y199" i="19"/>
  <c r="X199" i="19"/>
  <c r="Z197" i="19"/>
  <c r="T197" i="19"/>
  <c r="Y197" i="19"/>
  <c r="X197" i="19"/>
  <c r="Z195" i="19"/>
  <c r="T195" i="19"/>
  <c r="Y195" i="19"/>
  <c r="X195" i="19"/>
  <c r="Z193" i="19"/>
  <c r="T193" i="19"/>
  <c r="Y193" i="19"/>
  <c r="X193" i="19"/>
  <c r="Z191" i="19"/>
  <c r="T191" i="19"/>
  <c r="Y191" i="19"/>
  <c r="X191" i="19"/>
  <c r="Z189" i="19"/>
  <c r="T189" i="19"/>
  <c r="Y189" i="19"/>
  <c r="X189" i="19"/>
  <c r="Z187" i="19"/>
  <c r="T187" i="19"/>
  <c r="Y187" i="19"/>
  <c r="X187" i="19"/>
  <c r="Z185" i="19"/>
  <c r="T185" i="19"/>
  <c r="Y185" i="19"/>
  <c r="X185" i="19"/>
  <c r="Z183" i="19"/>
  <c r="T183" i="19"/>
  <c r="Y183" i="19"/>
  <c r="X183" i="19"/>
  <c r="Z181" i="19"/>
  <c r="T181" i="19"/>
  <c r="Y181" i="19"/>
  <c r="X181" i="19"/>
  <c r="Z179" i="19"/>
  <c r="T179" i="19"/>
  <c r="Y179" i="19"/>
  <c r="X179" i="19"/>
  <c r="Z177" i="19"/>
  <c r="T177" i="19"/>
  <c r="Y177" i="19"/>
  <c r="X177" i="19"/>
  <c r="Z175" i="19"/>
  <c r="T175" i="19"/>
  <c r="Y175" i="19"/>
  <c r="X175" i="19"/>
  <c r="Z173" i="19"/>
  <c r="T173" i="19"/>
  <c r="Y173" i="19"/>
  <c r="X173" i="19"/>
  <c r="Z171" i="19"/>
  <c r="T171" i="19"/>
  <c r="Y171" i="19"/>
  <c r="X171" i="19"/>
  <c r="Z169" i="19"/>
  <c r="T169" i="19"/>
  <c r="Y169" i="19"/>
  <c r="X169" i="19"/>
  <c r="Z167" i="19"/>
  <c r="T167" i="19"/>
  <c r="Y167" i="19"/>
  <c r="X167" i="19"/>
  <c r="Z165" i="19"/>
  <c r="T165" i="19"/>
  <c r="Y165" i="19"/>
  <c r="X165" i="19"/>
  <c r="Z163" i="19"/>
  <c r="T163" i="19"/>
  <c r="Y163" i="19"/>
  <c r="X163" i="19"/>
  <c r="Z161" i="19"/>
  <c r="T161" i="19"/>
  <c r="Y161" i="19"/>
  <c r="X161" i="19"/>
  <c r="Z159" i="19"/>
  <c r="T159" i="19"/>
  <c r="Y159" i="19"/>
  <c r="X159" i="19"/>
  <c r="Z157" i="19"/>
  <c r="T157" i="19"/>
  <c r="Y157" i="19"/>
  <c r="X157" i="19"/>
  <c r="Z155" i="19"/>
  <c r="T155" i="19"/>
  <c r="Y155" i="19"/>
  <c r="X155" i="19"/>
  <c r="Z153" i="19"/>
  <c r="T153" i="19"/>
  <c r="Y153" i="19"/>
  <c r="X153" i="19"/>
  <c r="Z151" i="19"/>
  <c r="T151" i="19"/>
  <c r="Y151" i="19"/>
  <c r="X151" i="19"/>
  <c r="Z149" i="19"/>
  <c r="T149" i="19"/>
  <c r="Y149" i="19"/>
  <c r="X149" i="19"/>
  <c r="Z147" i="19"/>
  <c r="T147" i="19"/>
  <c r="Y147" i="19"/>
  <c r="X147" i="19"/>
  <c r="Z145" i="19"/>
  <c r="T145" i="19"/>
  <c r="Y145" i="19"/>
  <c r="X145" i="19"/>
  <c r="Z143" i="19"/>
  <c r="T143" i="19"/>
  <c r="Y143" i="19"/>
  <c r="X143" i="19"/>
  <c r="Z141" i="19"/>
  <c r="T141" i="19"/>
  <c r="Y141" i="19"/>
  <c r="X141" i="19"/>
  <c r="Z139" i="19"/>
  <c r="T139" i="19"/>
  <c r="Y139" i="19"/>
  <c r="X139" i="19"/>
  <c r="Z137" i="19"/>
  <c r="T137" i="19"/>
  <c r="Y137" i="19"/>
  <c r="X137" i="19"/>
  <c r="Z135" i="19"/>
  <c r="T135" i="19"/>
  <c r="Y135" i="19"/>
  <c r="X135" i="19"/>
  <c r="Z133" i="19"/>
  <c r="T133" i="19"/>
  <c r="Y133" i="19"/>
  <c r="X133" i="19"/>
  <c r="Z131" i="19"/>
  <c r="T131" i="19"/>
  <c r="Y131" i="19"/>
  <c r="X131" i="19"/>
  <c r="Z129" i="19"/>
  <c r="T129" i="19"/>
  <c r="Y129" i="19"/>
  <c r="X129" i="19"/>
  <c r="Z127" i="19"/>
  <c r="T127" i="19"/>
  <c r="Y127" i="19"/>
  <c r="X127" i="19"/>
  <c r="Z125" i="19"/>
  <c r="T125" i="19"/>
  <c r="Y125" i="19"/>
  <c r="X125" i="19"/>
  <c r="Z123" i="19"/>
  <c r="T123" i="19"/>
  <c r="Y123" i="19"/>
  <c r="X123" i="19"/>
  <c r="Z121" i="19"/>
  <c r="T121" i="19"/>
  <c r="Y121" i="19"/>
  <c r="X121" i="19"/>
  <c r="Z119" i="19"/>
  <c r="T119" i="19"/>
  <c r="Y119" i="19"/>
  <c r="X119" i="19"/>
  <c r="Z117" i="19"/>
  <c r="T117" i="19"/>
  <c r="Y117" i="19"/>
  <c r="X117" i="19"/>
  <c r="Z115" i="19"/>
  <c r="T115" i="19"/>
  <c r="Y115" i="19"/>
  <c r="X115" i="19"/>
  <c r="Z113" i="19"/>
  <c r="T113" i="19"/>
  <c r="Y113" i="19"/>
  <c r="X113" i="19"/>
  <c r="Z111" i="19"/>
  <c r="T111" i="19"/>
  <c r="Y111" i="19"/>
  <c r="X111" i="19"/>
  <c r="Z109" i="19"/>
  <c r="T109" i="19"/>
  <c r="Y109" i="19"/>
  <c r="X109" i="19"/>
  <c r="Z107" i="19"/>
  <c r="T107" i="19"/>
  <c r="Y107" i="19"/>
  <c r="X107" i="19"/>
  <c r="Z105" i="19"/>
  <c r="T105" i="19"/>
  <c r="Y105" i="19"/>
  <c r="X105" i="19"/>
  <c r="Z103" i="19"/>
  <c r="T103" i="19"/>
  <c r="Y103" i="19"/>
  <c r="X103" i="19"/>
  <c r="Z101" i="19"/>
  <c r="T101" i="19"/>
  <c r="Y101" i="19"/>
  <c r="X101" i="19"/>
  <c r="Z99" i="19"/>
  <c r="T99" i="19"/>
  <c r="Y99" i="19"/>
  <c r="X99" i="19"/>
  <c r="Z97" i="19"/>
  <c r="T97" i="19"/>
  <c r="Y97" i="19"/>
  <c r="X97" i="19"/>
  <c r="Z95" i="19"/>
  <c r="T95" i="19"/>
  <c r="Y95" i="19"/>
  <c r="X95" i="19"/>
  <c r="Z93" i="19"/>
  <c r="T93" i="19"/>
  <c r="Y93" i="19"/>
  <c r="X93" i="19"/>
  <c r="Z91" i="19"/>
  <c r="T91" i="19"/>
  <c r="Y91" i="19"/>
  <c r="X91" i="19"/>
  <c r="Z89" i="19"/>
  <c r="T89" i="19"/>
  <c r="Y89" i="19"/>
  <c r="X89" i="19"/>
  <c r="Z87" i="19"/>
  <c r="T87" i="19"/>
  <c r="Y87" i="19"/>
  <c r="X87" i="19"/>
  <c r="Z85" i="19"/>
  <c r="T85" i="19"/>
  <c r="Y85" i="19"/>
  <c r="X85" i="19"/>
  <c r="Z83" i="19"/>
  <c r="T83" i="19"/>
  <c r="Y83" i="19"/>
  <c r="X83" i="19"/>
  <c r="Z81" i="19"/>
  <c r="T81" i="19"/>
  <c r="Y81" i="19"/>
  <c r="X81" i="19"/>
  <c r="Z79" i="19"/>
  <c r="T79" i="19"/>
  <c r="Y79" i="19"/>
  <c r="X79" i="19"/>
  <c r="Z77" i="19"/>
  <c r="T77" i="19"/>
  <c r="Y77" i="19"/>
  <c r="X77" i="19"/>
  <c r="Z75" i="19"/>
  <c r="T75" i="19"/>
  <c r="Y75" i="19"/>
  <c r="X75" i="19"/>
  <c r="Z73" i="19"/>
  <c r="X73" i="19"/>
  <c r="T73" i="19"/>
  <c r="Y73" i="19"/>
  <c r="Z71" i="19"/>
  <c r="X71" i="19"/>
  <c r="T71" i="19"/>
  <c r="Y71" i="19"/>
  <c r="Z69" i="19"/>
  <c r="X69" i="19"/>
  <c r="T69" i="19"/>
  <c r="Y69" i="19"/>
  <c r="Z67" i="19"/>
  <c r="X67" i="19"/>
  <c r="T67" i="19"/>
  <c r="Y67" i="19"/>
  <c r="Z65" i="19"/>
  <c r="X65" i="19"/>
  <c r="T65" i="19"/>
  <c r="Y65" i="19"/>
  <c r="Z63" i="19"/>
  <c r="X63" i="19"/>
  <c r="T63" i="19"/>
  <c r="Y63" i="19"/>
  <c r="Z61" i="19"/>
  <c r="X61" i="19"/>
  <c r="T61" i="19"/>
  <c r="Y61" i="19"/>
  <c r="Z59" i="19"/>
  <c r="X59" i="19"/>
  <c r="T59" i="19"/>
  <c r="Y59" i="19"/>
  <c r="Z57" i="19"/>
  <c r="X57" i="19"/>
  <c r="T57" i="19"/>
  <c r="Y57" i="19"/>
  <c r="Z55" i="19"/>
  <c r="X55" i="19"/>
  <c r="T55" i="19"/>
  <c r="Y55" i="19"/>
  <c r="Z53" i="19"/>
  <c r="X53" i="19"/>
  <c r="T53" i="19"/>
  <c r="Y53" i="19"/>
  <c r="Z51" i="19"/>
  <c r="X51" i="19"/>
  <c r="T51" i="19"/>
  <c r="Y51" i="19"/>
  <c r="Z49" i="19"/>
  <c r="X49" i="19"/>
  <c r="T49" i="19"/>
  <c r="Y49" i="19"/>
  <c r="Z47" i="19"/>
  <c r="X47" i="19"/>
  <c r="T47" i="19"/>
  <c r="Y47" i="19"/>
  <c r="Z45" i="19"/>
  <c r="X45" i="19"/>
  <c r="T45" i="19"/>
  <c r="Y45" i="19"/>
  <c r="Z43" i="19"/>
  <c r="X43" i="19"/>
  <c r="T43" i="19"/>
  <c r="Y43" i="19"/>
  <c r="Z41" i="19"/>
  <c r="X41" i="19"/>
  <c r="T41" i="19"/>
  <c r="Y41" i="19"/>
  <c r="Z39" i="19"/>
  <c r="X39" i="19"/>
  <c r="T39" i="19"/>
  <c r="Y39" i="19"/>
  <c r="Z37" i="19"/>
  <c r="X37" i="19"/>
  <c r="T37" i="19"/>
  <c r="Y37" i="19"/>
  <c r="Z35" i="19"/>
  <c r="X35" i="19"/>
  <c r="T35" i="19"/>
  <c r="Y35" i="19"/>
  <c r="Z33" i="19"/>
  <c r="X33" i="19"/>
  <c r="T33" i="19"/>
  <c r="Y33" i="19"/>
  <c r="Z31" i="19"/>
  <c r="X31" i="19"/>
  <c r="T31" i="19"/>
  <c r="Y31" i="19"/>
  <c r="Z29" i="19"/>
  <c r="X29" i="19"/>
  <c r="T29" i="19"/>
  <c r="Y29" i="19"/>
  <c r="Z27" i="19"/>
  <c r="X27" i="19"/>
  <c r="T27" i="19"/>
  <c r="Y27" i="19"/>
  <c r="Z25" i="19"/>
  <c r="X25" i="19"/>
  <c r="T25" i="19"/>
  <c r="Y25" i="19"/>
  <c r="Z23" i="19"/>
  <c r="X23" i="19"/>
  <c r="T23" i="19"/>
  <c r="Y23" i="19"/>
  <c r="Z21" i="19"/>
  <c r="X21" i="19"/>
  <c r="T21" i="19"/>
  <c r="Y21" i="19"/>
  <c r="Z19" i="19"/>
  <c r="X19" i="19"/>
  <c r="T19" i="19"/>
  <c r="Y19" i="19"/>
  <c r="Z17" i="19"/>
  <c r="X17" i="19"/>
  <c r="T17" i="19"/>
  <c r="Y17" i="19"/>
  <c r="U9" i="19"/>
  <c r="O10" i="27"/>
  <c r="N10" i="27"/>
  <c r="M10" i="27"/>
  <c r="L10" i="27"/>
  <c r="K10" i="27"/>
  <c r="J10" i="27"/>
  <c r="I10" i="27"/>
  <c r="H10" i="27"/>
  <c r="G10" i="27"/>
  <c r="F10" i="27"/>
  <c r="E10" i="27"/>
  <c r="X16" i="19"/>
  <c r="Y16" i="19"/>
  <c r="X15" i="19"/>
  <c r="F16" i="20" s="1"/>
  <c r="Y15" i="19"/>
  <c r="X14" i="19"/>
  <c r="Y14" i="19"/>
  <c r="X13" i="19"/>
  <c r="Y13" i="19"/>
  <c r="H14" i="20"/>
  <c r="X12" i="19"/>
  <c r="F13" i="20" s="1"/>
  <c r="Y12" i="19"/>
  <c r="X11" i="19"/>
  <c r="Y11" i="19"/>
  <c r="X10" i="19"/>
  <c r="Y10" i="19"/>
  <c r="R9" i="31"/>
  <c r="O9" i="31"/>
  <c r="N15" i="29"/>
  <c r="H36" i="26"/>
  <c r="H100" i="26"/>
  <c r="H164" i="26"/>
  <c r="H228" i="26"/>
  <c r="H292" i="26"/>
  <c r="H356" i="26"/>
  <c r="H420" i="26"/>
  <c r="H484" i="26"/>
  <c r="H548" i="26"/>
  <c r="H612" i="26"/>
  <c r="H45" i="26"/>
  <c r="H109" i="26"/>
  <c r="H173" i="26"/>
  <c r="H237" i="26"/>
  <c r="H301" i="26"/>
  <c r="H365" i="26"/>
  <c r="H429" i="26"/>
  <c r="H493" i="26"/>
  <c r="H46" i="26"/>
  <c r="H110" i="26"/>
  <c r="H174" i="26"/>
  <c r="H238" i="26"/>
  <c r="H302" i="26"/>
  <c r="H366" i="26"/>
  <c r="H430" i="26"/>
  <c r="H494" i="26"/>
  <c r="H49" i="26"/>
  <c r="H113" i="26"/>
  <c r="H177" i="26"/>
  <c r="H241" i="26"/>
  <c r="H305" i="26"/>
  <c r="H369" i="26"/>
  <c r="H433" i="26"/>
  <c r="H497" i="26"/>
  <c r="H561" i="26"/>
  <c r="H625" i="26"/>
  <c r="H103" i="26"/>
  <c r="H231" i="26"/>
  <c r="H359" i="26"/>
  <c r="H487" i="26"/>
  <c r="H583" i="26"/>
  <c r="H662" i="26"/>
  <c r="H726" i="26"/>
  <c r="H790" i="26"/>
  <c r="H854" i="26"/>
  <c r="H40" i="26"/>
  <c r="H168" i="26"/>
  <c r="H296" i="26"/>
  <c r="H424" i="26"/>
  <c r="H542" i="26"/>
  <c r="H627" i="26"/>
  <c r="H695" i="26"/>
  <c r="H759" i="26"/>
  <c r="H823" i="26"/>
  <c r="H887" i="26"/>
  <c r="H951" i="26"/>
  <c r="H79" i="26"/>
  <c r="H207" i="26"/>
  <c r="H335" i="26"/>
  <c r="H463" i="26"/>
  <c r="H567" i="26"/>
  <c r="H64" i="26"/>
  <c r="H192" i="26"/>
  <c r="H320" i="26"/>
  <c r="H448" i="26"/>
  <c r="H558" i="26"/>
  <c r="H643" i="26"/>
  <c r="H707" i="26"/>
  <c r="H771" i="26"/>
  <c r="H66" i="26"/>
  <c r="H194" i="26"/>
  <c r="H322" i="26"/>
  <c r="H450" i="26"/>
  <c r="H559" i="26"/>
  <c r="H644" i="26"/>
  <c r="H708" i="26"/>
  <c r="H772" i="26"/>
  <c r="H836" i="26"/>
  <c r="H900" i="26"/>
  <c r="H964" i="26"/>
  <c r="H282" i="26"/>
  <c r="K9" i="31"/>
  <c r="Q9" i="31"/>
  <c r="H44" i="26"/>
  <c r="H108" i="26"/>
  <c r="H172" i="26"/>
  <c r="H236" i="26"/>
  <c r="H300" i="26"/>
  <c r="H364" i="26"/>
  <c r="H428" i="26"/>
  <c r="H492" i="26"/>
  <c r="H556" i="26"/>
  <c r="H620" i="26"/>
  <c r="H53" i="26"/>
  <c r="H117" i="26"/>
  <c r="H181" i="26"/>
  <c r="H245" i="26"/>
  <c r="H309" i="26"/>
  <c r="H373" i="26"/>
  <c r="H437" i="26"/>
  <c r="H501" i="26"/>
  <c r="H54" i="26"/>
  <c r="H118" i="26"/>
  <c r="H182" i="26"/>
  <c r="H246" i="26"/>
  <c r="H310" i="26"/>
  <c r="H374" i="26"/>
  <c r="H438" i="26"/>
  <c r="H502" i="26"/>
  <c r="H57" i="26"/>
  <c r="H121" i="26"/>
  <c r="H185" i="26"/>
  <c r="H249" i="26"/>
  <c r="H313" i="26"/>
  <c r="H377" i="26"/>
  <c r="H441" i="26"/>
  <c r="H505" i="26"/>
  <c r="H569" i="26"/>
  <c r="H633" i="26"/>
  <c r="H119" i="26"/>
  <c r="H247" i="26"/>
  <c r="H375" i="26"/>
  <c r="H503" i="26"/>
  <c r="H594" i="26"/>
  <c r="H670" i="26"/>
  <c r="H734" i="26"/>
  <c r="H798" i="26"/>
  <c r="H862" i="26"/>
  <c r="H56" i="26"/>
  <c r="H184" i="26"/>
  <c r="H312" i="26"/>
  <c r="H440" i="26"/>
  <c r="H552" i="26"/>
  <c r="H638" i="26"/>
  <c r="H703" i="26"/>
  <c r="H767" i="26"/>
  <c r="P9" i="31"/>
  <c r="O15" i="29"/>
  <c r="L15" i="29"/>
  <c r="H52" i="26"/>
  <c r="H116" i="26"/>
  <c r="H180" i="26"/>
  <c r="H244" i="26"/>
  <c r="H308" i="26"/>
  <c r="H372" i="26"/>
  <c r="H436" i="26"/>
  <c r="H500" i="26"/>
  <c r="H564" i="26"/>
  <c r="H628" i="26"/>
  <c r="H61" i="26"/>
  <c r="H125" i="26"/>
  <c r="H189" i="26"/>
  <c r="H253" i="26"/>
  <c r="H317" i="26"/>
  <c r="H381" i="26"/>
  <c r="H445" i="26"/>
  <c r="H509" i="26"/>
  <c r="H62" i="26"/>
  <c r="H126" i="26"/>
  <c r="H190" i="26"/>
  <c r="H254" i="26"/>
  <c r="H318" i="26"/>
  <c r="H382" i="26"/>
  <c r="H446" i="26"/>
  <c r="H510" i="26"/>
  <c r="H65" i="26"/>
  <c r="H129" i="26"/>
  <c r="H193" i="26"/>
  <c r="H257" i="26"/>
  <c r="H321" i="26"/>
  <c r="H385" i="26"/>
  <c r="H449" i="26"/>
  <c r="H513" i="26"/>
  <c r="H577" i="26"/>
  <c r="H641" i="26"/>
  <c r="H135" i="26"/>
  <c r="H263" i="26"/>
  <c r="H391" i="26"/>
  <c r="H519" i="26"/>
  <c r="H605" i="26"/>
  <c r="H678" i="26"/>
  <c r="H742" i="26"/>
  <c r="H806" i="26"/>
  <c r="H870" i="26"/>
  <c r="H72" i="26"/>
  <c r="H200" i="26"/>
  <c r="H328" i="26"/>
  <c r="H456" i="26"/>
  <c r="H563" i="26"/>
  <c r="H647" i="26"/>
  <c r="H711" i="26"/>
  <c r="H775" i="26"/>
  <c r="H839" i="26"/>
  <c r="H903" i="26"/>
  <c r="H967" i="26"/>
  <c r="H111" i="26"/>
  <c r="H239" i="26"/>
  <c r="H367" i="26"/>
  <c r="H495" i="26"/>
  <c r="H589" i="26"/>
  <c r="H96" i="26"/>
  <c r="H224" i="26"/>
  <c r="H352" i="26"/>
  <c r="H480" i="26"/>
  <c r="H579" i="26"/>
  <c r="H659" i="26"/>
  <c r="H723" i="26"/>
  <c r="H787" i="26"/>
  <c r="H98" i="26"/>
  <c r="H226" i="26"/>
  <c r="H354" i="26"/>
  <c r="H482" i="26"/>
  <c r="H581" i="26"/>
  <c r="H660" i="26"/>
  <c r="H724" i="26"/>
  <c r="H788" i="26"/>
  <c r="H852" i="26"/>
  <c r="H916" i="26"/>
  <c r="H26" i="26"/>
  <c r="H363" i="26"/>
  <c r="R13" i="31"/>
  <c r="M15" i="29"/>
  <c r="H60" i="26"/>
  <c r="H124" i="26"/>
  <c r="H188" i="26"/>
  <c r="H252" i="26"/>
  <c r="H316" i="26"/>
  <c r="H380" i="26"/>
  <c r="H444" i="26"/>
  <c r="H508" i="26"/>
  <c r="H572" i="26"/>
  <c r="H636" i="26"/>
  <c r="H69" i="26"/>
  <c r="H133" i="26"/>
  <c r="H197" i="26"/>
  <c r="H261" i="26"/>
  <c r="H325" i="26"/>
  <c r="H389" i="26"/>
  <c r="H453" i="26"/>
  <c r="H517" i="26"/>
  <c r="H70" i="26"/>
  <c r="H134" i="26"/>
  <c r="H198" i="26"/>
  <c r="H262" i="26"/>
  <c r="H326" i="26"/>
  <c r="H390" i="26"/>
  <c r="H454" i="26"/>
  <c r="H518" i="26"/>
  <c r="H73" i="26"/>
  <c r="H137" i="26"/>
  <c r="H201" i="26"/>
  <c r="H265" i="26"/>
  <c r="H329" i="26"/>
  <c r="H393" i="26"/>
  <c r="H457" i="26"/>
  <c r="H521" i="26"/>
  <c r="H585" i="26"/>
  <c r="H23" i="26"/>
  <c r="H151" i="26"/>
  <c r="H279" i="26"/>
  <c r="H407" i="26"/>
  <c r="H530" i="26"/>
  <c r="H615" i="26"/>
  <c r="H686" i="26"/>
  <c r="H750" i="26"/>
  <c r="H814" i="26"/>
  <c r="H878" i="26"/>
  <c r="H88" i="26"/>
  <c r="H216" i="26"/>
  <c r="H344" i="26"/>
  <c r="H472" i="26"/>
  <c r="H574" i="26"/>
  <c r="H655" i="26"/>
  <c r="H719" i="26"/>
  <c r="H783" i="26"/>
  <c r="H847" i="26"/>
  <c r="H911" i="26"/>
  <c r="H975" i="26"/>
  <c r="H127" i="26"/>
  <c r="H255" i="26"/>
  <c r="H383" i="26"/>
  <c r="H511" i="26"/>
  <c r="H599" i="26"/>
  <c r="H112" i="26"/>
  <c r="H240" i="26"/>
  <c r="H368" i="26"/>
  <c r="H496" i="26"/>
  <c r="H590" i="26"/>
  <c r="H667" i="26"/>
  <c r="H731" i="26"/>
  <c r="H795" i="26"/>
  <c r="H114" i="26"/>
  <c r="H242" i="26"/>
  <c r="H370" i="26"/>
  <c r="H498" i="26"/>
  <c r="H591" i="26"/>
  <c r="H668" i="26"/>
  <c r="H732" i="26"/>
  <c r="H796" i="26"/>
  <c r="H860" i="26"/>
  <c r="H924" i="26"/>
  <c r="H67" i="26"/>
  <c r="H410" i="26"/>
  <c r="Q13" i="31"/>
  <c r="H12" i="26"/>
  <c r="H76" i="26"/>
  <c r="H140" i="26"/>
  <c r="H204" i="26"/>
  <c r="H268" i="26"/>
  <c r="H332" i="26"/>
  <c r="H396" i="26"/>
  <c r="H460" i="26"/>
  <c r="H524" i="26"/>
  <c r="H588" i="26"/>
  <c r="H21" i="26"/>
  <c r="H85" i="26"/>
  <c r="H149" i="26"/>
  <c r="H213" i="26"/>
  <c r="H277" i="26"/>
  <c r="H341" i="26"/>
  <c r="H405" i="26"/>
  <c r="H469" i="26"/>
  <c r="H22" i="26"/>
  <c r="H86" i="26"/>
  <c r="H150" i="26"/>
  <c r="H214" i="26"/>
  <c r="H278" i="26"/>
  <c r="H342" i="26"/>
  <c r="H406" i="26"/>
  <c r="H470" i="26"/>
  <c r="H25" i="26"/>
  <c r="H89" i="26"/>
  <c r="H153" i="26"/>
  <c r="H217" i="26"/>
  <c r="H281" i="26"/>
  <c r="H345" i="26"/>
  <c r="H409" i="26"/>
  <c r="H473" i="26"/>
  <c r="H537" i="26"/>
  <c r="H601" i="26"/>
  <c r="H55" i="26"/>
  <c r="H183" i="26"/>
  <c r="H311" i="26"/>
  <c r="H439" i="26"/>
  <c r="H551" i="26"/>
  <c r="H637" i="26"/>
  <c r="H702" i="26"/>
  <c r="H766" i="26"/>
  <c r="H830" i="26"/>
  <c r="H894" i="26"/>
  <c r="H120" i="26"/>
  <c r="H248" i="26"/>
  <c r="H376" i="26"/>
  <c r="H504" i="26"/>
  <c r="H595" i="26"/>
  <c r="H671" i="26"/>
  <c r="H735" i="26"/>
  <c r="H799" i="26"/>
  <c r="H863" i="26"/>
  <c r="H927" i="26"/>
  <c r="H31" i="26"/>
  <c r="H159" i="26"/>
  <c r="H287" i="26"/>
  <c r="H415" i="26"/>
  <c r="H535" i="26"/>
  <c r="H16" i="26"/>
  <c r="H144" i="26"/>
  <c r="H272" i="26"/>
  <c r="H400" i="26"/>
  <c r="H526" i="26"/>
  <c r="H611" i="26"/>
  <c r="H683" i="26"/>
  <c r="H747" i="26"/>
  <c r="H18" i="26"/>
  <c r="H146" i="26"/>
  <c r="H274" i="26"/>
  <c r="H402" i="26"/>
  <c r="H527" i="26"/>
  <c r="H613" i="26"/>
  <c r="H684" i="26"/>
  <c r="H748" i="26"/>
  <c r="H812" i="26"/>
  <c r="H876" i="26"/>
  <c r="H940" i="26"/>
  <c r="H154" i="26"/>
  <c r="H491" i="26"/>
  <c r="N9" i="31"/>
  <c r="P15" i="29"/>
  <c r="H20" i="26"/>
  <c r="H84" i="26"/>
  <c r="H148" i="26"/>
  <c r="H212" i="26"/>
  <c r="H276" i="26"/>
  <c r="H340" i="26"/>
  <c r="H404" i="26"/>
  <c r="H468" i="26"/>
  <c r="H532" i="26"/>
  <c r="H596" i="26"/>
  <c r="H29" i="26"/>
  <c r="H93" i="26"/>
  <c r="H157" i="26"/>
  <c r="H221" i="26"/>
  <c r="H285" i="26"/>
  <c r="H349" i="26"/>
  <c r="H413" i="26"/>
  <c r="H477" i="26"/>
  <c r="H30" i="26"/>
  <c r="H94" i="26"/>
  <c r="H158" i="26"/>
  <c r="H222" i="26"/>
  <c r="H286" i="26"/>
  <c r="H350" i="26"/>
  <c r="H414" i="26"/>
  <c r="H478" i="26"/>
  <c r="H33" i="26"/>
  <c r="H97" i="26"/>
  <c r="H161" i="26"/>
  <c r="H225" i="26"/>
  <c r="H289" i="26"/>
  <c r="H353" i="26"/>
  <c r="H417" i="26"/>
  <c r="H481" i="26"/>
  <c r="H545" i="26"/>
  <c r="H609" i="26"/>
  <c r="H71" i="26"/>
  <c r="H199" i="26"/>
  <c r="H327" i="26"/>
  <c r="H455" i="26"/>
  <c r="H562" i="26"/>
  <c r="H646" i="26"/>
  <c r="H710" i="26"/>
  <c r="H774" i="26"/>
  <c r="H838" i="26"/>
  <c r="H902" i="26"/>
  <c r="H136" i="26"/>
  <c r="H264" i="26"/>
  <c r="H392" i="26"/>
  <c r="H520" i="26"/>
  <c r="H606" i="26"/>
  <c r="H679" i="26"/>
  <c r="H743" i="26"/>
  <c r="H807" i="26"/>
  <c r="H871" i="26"/>
  <c r="H935" i="26"/>
  <c r="H47" i="26"/>
  <c r="H175" i="26"/>
  <c r="H303" i="26"/>
  <c r="H431" i="26"/>
  <c r="H546" i="26"/>
  <c r="H32" i="26"/>
  <c r="H160" i="26"/>
  <c r="H288" i="26"/>
  <c r="H416" i="26"/>
  <c r="H536" i="26"/>
  <c r="H622" i="26"/>
  <c r="H691" i="26"/>
  <c r="H755" i="26"/>
  <c r="H34" i="26"/>
  <c r="H162" i="26"/>
  <c r="H290" i="26"/>
  <c r="H418" i="26"/>
  <c r="H538" i="26"/>
  <c r="H623" i="26"/>
  <c r="H692" i="26"/>
  <c r="H756" i="26"/>
  <c r="H820" i="26"/>
  <c r="H884" i="26"/>
  <c r="H948" i="26"/>
  <c r="H195" i="26"/>
  <c r="H533" i="26"/>
  <c r="O13" i="31"/>
  <c r="H68" i="26"/>
  <c r="H324" i="26"/>
  <c r="H580" i="26"/>
  <c r="H205" i="26"/>
  <c r="H461" i="26"/>
  <c r="H206" i="26"/>
  <c r="H462" i="26"/>
  <c r="H209" i="26"/>
  <c r="H465" i="26"/>
  <c r="H167" i="26"/>
  <c r="H626" i="26"/>
  <c r="H886" i="26"/>
  <c r="H488" i="26"/>
  <c r="H791" i="26"/>
  <c r="H959" i="26"/>
  <c r="H319" i="26"/>
  <c r="H610" i="26"/>
  <c r="H336" i="26"/>
  <c r="H632" i="26"/>
  <c r="H803" i="26"/>
  <c r="H338" i="26"/>
  <c r="H634" i="26"/>
  <c r="H804" i="26"/>
  <c r="H972" i="26"/>
  <c r="H639" i="26"/>
  <c r="H27" i="26"/>
  <c r="H371" i="26"/>
  <c r="H640" i="26"/>
  <c r="H769" i="26"/>
  <c r="H880" i="26"/>
  <c r="H969" i="26"/>
  <c r="H1035" i="26"/>
  <c r="H1099" i="26"/>
  <c r="H1163" i="26"/>
  <c r="H1227" i="26"/>
  <c r="H1291" i="26"/>
  <c r="H1355" i="26"/>
  <c r="H1419" i="26"/>
  <c r="H1483" i="26"/>
  <c r="H1547" i="26"/>
  <c r="H1611" i="26"/>
  <c r="H1675" i="26"/>
  <c r="H1739" i="26"/>
  <c r="H1803" i="26"/>
  <c r="H1867" i="26"/>
  <c r="H1931" i="26"/>
  <c r="H339" i="26"/>
  <c r="H624" i="26"/>
  <c r="H757" i="26"/>
  <c r="H869" i="26"/>
  <c r="H961" i="26"/>
  <c r="H1029" i="26"/>
  <c r="H1093" i="26"/>
  <c r="H1157" i="26"/>
  <c r="H90" i="26"/>
  <c r="H427" i="26"/>
  <c r="H664" i="26"/>
  <c r="H792" i="26"/>
  <c r="H897" i="26"/>
  <c r="H982" i="26"/>
  <c r="H1046" i="26"/>
  <c r="H1110" i="26"/>
  <c r="H1174" i="26"/>
  <c r="H1238" i="26"/>
  <c r="H1302" i="26"/>
  <c r="H186" i="26"/>
  <c r="H523" i="26"/>
  <c r="H698" i="26"/>
  <c r="H824" i="26"/>
  <c r="H394" i="26"/>
  <c r="H829" i="26"/>
  <c r="H985" i="26"/>
  <c r="H1088" i="26"/>
  <c r="H1191" i="26"/>
  <c r="H1279" i="26"/>
  <c r="H1359" i="26"/>
  <c r="H1432" i="26"/>
  <c r="H1505" i="26"/>
  <c r="H1578" i="26"/>
  <c r="H1652" i="26"/>
  <c r="H653" i="26"/>
  <c r="K13" i="31"/>
  <c r="H92" i="26"/>
  <c r="H348" i="26"/>
  <c r="H604" i="26"/>
  <c r="H229" i="26"/>
  <c r="H485" i="26"/>
  <c r="H230" i="26"/>
  <c r="H486" i="26"/>
  <c r="H233" i="26"/>
  <c r="H489" i="26"/>
  <c r="H215" i="26"/>
  <c r="H654" i="26"/>
  <c r="H24" i="26"/>
  <c r="H531" i="26"/>
  <c r="H815" i="26"/>
  <c r="H15" i="26"/>
  <c r="H351" i="26"/>
  <c r="H48" i="26"/>
  <c r="H384" i="26"/>
  <c r="H651" i="26"/>
  <c r="H50" i="26"/>
  <c r="H386" i="26"/>
  <c r="H652" i="26"/>
  <c r="H828" i="26"/>
  <c r="H107" i="26"/>
  <c r="H656" i="26"/>
  <c r="H74" i="26"/>
  <c r="H411" i="26"/>
  <c r="H657" i="26"/>
  <c r="H785" i="26"/>
  <c r="H891" i="26"/>
  <c r="H979" i="26"/>
  <c r="H1043" i="26"/>
  <c r="H1107" i="26"/>
  <c r="H1171" i="26"/>
  <c r="H1235" i="26"/>
  <c r="H1299" i="26"/>
  <c r="H1363" i="26"/>
  <c r="H1427" i="26"/>
  <c r="H1491" i="26"/>
  <c r="H1555" i="26"/>
  <c r="H1619" i="26"/>
  <c r="H1683" i="26"/>
  <c r="H1747" i="26"/>
  <c r="H1811" i="26"/>
  <c r="H1875" i="26"/>
  <c r="H42" i="26"/>
  <c r="H379" i="26"/>
  <c r="H645" i="26"/>
  <c r="H773" i="26"/>
  <c r="H882" i="26"/>
  <c r="H971" i="26"/>
  <c r="H1037" i="26"/>
  <c r="H1101" i="26"/>
  <c r="H1165" i="26"/>
  <c r="H131" i="26"/>
  <c r="H474" i="26"/>
  <c r="H680" i="26"/>
  <c r="H808" i="26"/>
  <c r="H909" i="26"/>
  <c r="H990" i="26"/>
  <c r="H1054" i="26"/>
  <c r="H1118" i="26"/>
  <c r="H1182" i="26"/>
  <c r="H1246" i="26"/>
  <c r="H1310" i="26"/>
  <c r="H227" i="26"/>
  <c r="H554" i="26"/>
  <c r="H714" i="26"/>
  <c r="H835" i="26"/>
  <c r="H506" i="26"/>
  <c r="H856" i="26"/>
  <c r="H999" i="26"/>
  <c r="H1100" i="26"/>
  <c r="H1202" i="26"/>
  <c r="H1289" i="26"/>
  <c r="H1368" i="26"/>
  <c r="H1441" i="26"/>
  <c r="H1514" i="26"/>
  <c r="H1588" i="26"/>
  <c r="H1661" i="26"/>
  <c r="H697" i="26"/>
  <c r="H922" i="26"/>
  <c r="H1039" i="26"/>
  <c r="H1140" i="26"/>
  <c r="H132" i="26"/>
  <c r="H388" i="26"/>
  <c r="H13" i="26"/>
  <c r="H269" i="26"/>
  <c r="H14" i="26"/>
  <c r="H270" i="26"/>
  <c r="H17" i="26"/>
  <c r="H273" i="26"/>
  <c r="H529" i="26"/>
  <c r="H295" i="26"/>
  <c r="H694" i="26"/>
  <c r="H104" i="26"/>
  <c r="H584" i="26"/>
  <c r="H831" i="26"/>
  <c r="H63" i="26"/>
  <c r="H399" i="26"/>
  <c r="H80" i="26"/>
  <c r="H432" i="26"/>
  <c r="H675" i="26"/>
  <c r="H82" i="26"/>
  <c r="H434" i="26"/>
  <c r="H676" i="26"/>
  <c r="H844" i="26"/>
  <c r="H235" i="26"/>
  <c r="H672" i="26"/>
  <c r="H115" i="26"/>
  <c r="H458" i="26"/>
  <c r="H673" i="26"/>
  <c r="H801" i="26"/>
  <c r="H905" i="26"/>
  <c r="H987" i="26"/>
  <c r="H1051" i="26"/>
  <c r="H1115" i="26"/>
  <c r="H1179" i="26"/>
  <c r="H1243" i="26"/>
  <c r="H1307" i="26"/>
  <c r="H1371" i="26"/>
  <c r="H1435" i="26"/>
  <c r="H1499" i="26"/>
  <c r="H1563" i="26"/>
  <c r="H1627" i="26"/>
  <c r="H1691" i="26"/>
  <c r="H1755" i="26"/>
  <c r="H1819" i="26"/>
  <c r="H1883" i="26"/>
  <c r="H83" i="26"/>
  <c r="H426" i="26"/>
  <c r="H661" i="26"/>
  <c r="H789" i="26"/>
  <c r="H896" i="26"/>
  <c r="H981" i="26"/>
  <c r="H1045" i="26"/>
  <c r="H1109" i="26"/>
  <c r="H1173" i="26"/>
  <c r="H171" i="26"/>
  <c r="H515" i="26"/>
  <c r="H696" i="26"/>
  <c r="H819" i="26"/>
  <c r="H920" i="26"/>
  <c r="H998" i="26"/>
  <c r="H1062" i="26"/>
  <c r="H1126" i="26"/>
  <c r="H1190" i="26"/>
  <c r="H1254" i="26"/>
  <c r="H1318" i="26"/>
  <c r="H267" i="26"/>
  <c r="H582" i="26"/>
  <c r="H730" i="26"/>
  <c r="H849" i="26"/>
  <c r="H586" i="26"/>
  <c r="H881" i="26"/>
  <c r="H1010" i="26"/>
  <c r="H1113" i="26"/>
  <c r="H1215" i="26"/>
  <c r="H1300" i="26"/>
  <c r="H1377" i="26"/>
  <c r="H1450" i="26"/>
  <c r="H1524" i="26"/>
  <c r="H1597" i="26"/>
  <c r="H59" i="26"/>
  <c r="H738" i="26"/>
  <c r="H938" i="26"/>
  <c r="H1050" i="26"/>
  <c r="H1153" i="26"/>
  <c r="H156" i="26"/>
  <c r="H412" i="26"/>
  <c r="H37" i="26"/>
  <c r="H293" i="26"/>
  <c r="H38" i="26"/>
  <c r="H294" i="26"/>
  <c r="H41" i="26"/>
  <c r="H297" i="26"/>
  <c r="H553" i="26"/>
  <c r="H343" i="26"/>
  <c r="H718" i="26"/>
  <c r="H152" i="26"/>
  <c r="H616" i="26"/>
  <c r="H855" i="26"/>
  <c r="H95" i="26"/>
  <c r="H447" i="26"/>
  <c r="H128" i="26"/>
  <c r="H464" i="26"/>
  <c r="H699" i="26"/>
  <c r="H130" i="26"/>
  <c r="H466" i="26"/>
  <c r="H700" i="26"/>
  <c r="H868" i="26"/>
  <c r="H323" i="26"/>
  <c r="H688" i="26"/>
  <c r="H155" i="26"/>
  <c r="H499" i="26"/>
  <c r="H689" i="26"/>
  <c r="H816" i="26"/>
  <c r="H915" i="26"/>
  <c r="H995" i="26"/>
  <c r="H1059" i="26"/>
  <c r="H1123" i="26"/>
  <c r="H1187" i="26"/>
  <c r="H1251" i="26"/>
  <c r="H1315" i="26"/>
  <c r="H1379" i="26"/>
  <c r="H1443" i="26"/>
  <c r="H1507" i="26"/>
  <c r="H1571" i="26"/>
  <c r="H1635" i="26"/>
  <c r="H1699" i="26"/>
  <c r="H1763" i="26"/>
  <c r="H1827" i="26"/>
  <c r="H1891" i="26"/>
  <c r="H123" i="26"/>
  <c r="H467" i="26"/>
  <c r="H677" i="26"/>
  <c r="I15" i="29"/>
  <c r="H196" i="26"/>
  <c r="H452" i="26"/>
  <c r="H77" i="26"/>
  <c r="H333" i="26"/>
  <c r="H78" i="26"/>
  <c r="H334" i="26"/>
  <c r="H81" i="26"/>
  <c r="H337" i="26"/>
  <c r="H593" i="26"/>
  <c r="H423" i="26"/>
  <c r="H758" i="26"/>
  <c r="H232" i="26"/>
  <c r="H663" i="26"/>
  <c r="H879" i="26"/>
  <c r="H143" i="26"/>
  <c r="H479" i="26"/>
  <c r="H176" i="26"/>
  <c r="H512" i="26"/>
  <c r="H715" i="26"/>
  <c r="H178" i="26"/>
  <c r="H514" i="26"/>
  <c r="H716" i="26"/>
  <c r="H892" i="26"/>
  <c r="H451" i="26"/>
  <c r="H704" i="26"/>
  <c r="H202" i="26"/>
  <c r="H534" i="26"/>
  <c r="H705" i="26"/>
  <c r="H827" i="26"/>
  <c r="H926" i="26"/>
  <c r="H1003" i="26"/>
  <c r="H1067" i="26"/>
  <c r="H1131" i="26"/>
  <c r="H1195" i="26"/>
  <c r="H1259" i="26"/>
  <c r="H1323" i="26"/>
  <c r="H1387" i="26"/>
  <c r="H1451" i="26"/>
  <c r="H1515" i="26"/>
  <c r="H1579" i="26"/>
  <c r="H1643" i="26"/>
  <c r="H1707" i="26"/>
  <c r="H1771" i="26"/>
  <c r="H1835" i="26"/>
  <c r="H1899" i="26"/>
  <c r="H170" i="26"/>
  <c r="H507" i="26"/>
  <c r="H693" i="26"/>
  <c r="H818" i="26"/>
  <c r="H918" i="26"/>
  <c r="H997" i="26"/>
  <c r="H1061" i="26"/>
  <c r="H1125" i="26"/>
  <c r="H1189" i="26"/>
  <c r="H259" i="26"/>
  <c r="H575" i="26"/>
  <c r="H728" i="26"/>
  <c r="H845" i="26"/>
  <c r="H941" i="26"/>
  <c r="H1014" i="26"/>
  <c r="H1078" i="26"/>
  <c r="H1142" i="26"/>
  <c r="H1206" i="26"/>
  <c r="H1270" i="26"/>
  <c r="H355" i="26"/>
  <c r="H631" i="26"/>
  <c r="H762" i="26"/>
  <c r="H874" i="26"/>
  <c r="H690" i="26"/>
  <c r="H921" i="26"/>
  <c r="H1036" i="26"/>
  <c r="H1138" i="26"/>
  <c r="H1236" i="26"/>
  <c r="H1321" i="26"/>
  <c r="H1396" i="26"/>
  <c r="H1469" i="26"/>
  <c r="H1542" i="26"/>
  <c r="H1615" i="26"/>
  <c r="H291" i="26"/>
  <c r="H220" i="26"/>
  <c r="H476" i="26"/>
  <c r="H101" i="26"/>
  <c r="H357" i="26"/>
  <c r="H102" i="26"/>
  <c r="H358" i="26"/>
  <c r="H105" i="26"/>
  <c r="H361" i="26"/>
  <c r="H617" i="26"/>
  <c r="H471" i="26"/>
  <c r="H782" i="26"/>
  <c r="H280" i="26"/>
  <c r="H687" i="26"/>
  <c r="H895" i="26"/>
  <c r="H191" i="26"/>
  <c r="H525" i="26"/>
  <c r="H208" i="26"/>
  <c r="H547" i="26"/>
  <c r="H739" i="26"/>
  <c r="H210" i="26"/>
  <c r="H549" i="26"/>
  <c r="H740" i="26"/>
  <c r="H908" i="26"/>
  <c r="H560" i="26"/>
  <c r="H720" i="26"/>
  <c r="H243" i="26"/>
  <c r="H565" i="26"/>
  <c r="H721" i="26"/>
  <c r="H841" i="26"/>
  <c r="H937" i="26"/>
  <c r="H1011" i="26"/>
  <c r="H1075" i="26"/>
  <c r="H1139" i="26"/>
  <c r="H1203" i="26"/>
  <c r="H1267" i="26"/>
  <c r="H1331" i="26"/>
  <c r="H1395" i="26"/>
  <c r="H1459" i="26"/>
  <c r="H1523" i="26"/>
  <c r="H1587" i="26"/>
  <c r="H1651" i="26"/>
  <c r="H1715" i="26"/>
  <c r="H1779" i="26"/>
  <c r="H1843" i="26"/>
  <c r="H1907" i="26"/>
  <c r="H211" i="26"/>
  <c r="H543" i="26"/>
  <c r="H709" i="26"/>
  <c r="H832" i="26"/>
  <c r="H929" i="26"/>
  <c r="H1005" i="26"/>
  <c r="H1069" i="26"/>
  <c r="H1133" i="26"/>
  <c r="H1197" i="26"/>
  <c r="H299" i="26"/>
  <c r="H603" i="26"/>
  <c r="H744" i="26"/>
  <c r="H858" i="26"/>
  <c r="H952" i="26"/>
  <c r="H1022" i="26"/>
  <c r="H1086" i="26"/>
  <c r="H1150" i="26"/>
  <c r="H1214" i="26"/>
  <c r="H1278" i="26"/>
  <c r="H58" i="26"/>
  <c r="H395" i="26"/>
  <c r="H650" i="26"/>
  <c r="H778" i="26"/>
  <c r="H51" i="26"/>
  <c r="H733" i="26"/>
  <c r="H936" i="26"/>
  <c r="H1049" i="26"/>
  <c r="H1152" i="26"/>
  <c r="H1247" i="26"/>
  <c r="H1332" i="26"/>
  <c r="H1405" i="26"/>
  <c r="H1478" i="26"/>
  <c r="H1551" i="26"/>
  <c r="H1624" i="26"/>
  <c r="H403" i="26"/>
  <c r="H834" i="26"/>
  <c r="H986" i="26"/>
  <c r="H1089" i="26"/>
  <c r="H1192" i="26"/>
  <c r="H260" i="26"/>
  <c r="H516" i="26"/>
  <c r="H141" i="26"/>
  <c r="H397" i="26"/>
  <c r="H142" i="26"/>
  <c r="H398" i="26"/>
  <c r="H145" i="26"/>
  <c r="H401" i="26"/>
  <c r="H39" i="26"/>
  <c r="H541" i="26"/>
  <c r="H822" i="26"/>
  <c r="H360" i="26"/>
  <c r="H727" i="26"/>
  <c r="H919" i="26"/>
  <c r="H223" i="26"/>
  <c r="H557" i="26"/>
  <c r="H256" i="26"/>
  <c r="H568" i="26"/>
  <c r="H763" i="26"/>
  <c r="H258" i="26"/>
  <c r="H570" i="26"/>
  <c r="H764" i="26"/>
  <c r="H932" i="26"/>
  <c r="H587" i="26"/>
  <c r="H736" i="26"/>
  <c r="H283" i="26"/>
  <c r="H592" i="26"/>
  <c r="H737" i="26"/>
  <c r="H853" i="26"/>
  <c r="H947" i="26"/>
  <c r="H1019" i="26"/>
  <c r="H1083" i="26"/>
  <c r="H1147" i="26"/>
  <c r="H1211" i="26"/>
  <c r="H1275" i="26"/>
  <c r="H1339" i="26"/>
  <c r="H1403" i="26"/>
  <c r="H1467" i="26"/>
  <c r="H1531" i="26"/>
  <c r="H1595" i="26"/>
  <c r="H1659" i="26"/>
  <c r="H1723" i="26"/>
  <c r="H1787" i="26"/>
  <c r="H1851" i="26"/>
  <c r="H1915" i="26"/>
  <c r="H251" i="26"/>
  <c r="H571" i="26"/>
  <c r="H725" i="26"/>
  <c r="H843" i="26"/>
  <c r="H939" i="26"/>
  <c r="H1013" i="26"/>
  <c r="H1077" i="26"/>
  <c r="H1141" i="26"/>
  <c r="H1205" i="26"/>
  <c r="H346" i="26"/>
  <c r="H629" i="26"/>
  <c r="H760" i="26"/>
  <c r="H872" i="26"/>
  <c r="H962" i="26"/>
  <c r="H1030" i="26"/>
  <c r="H1094" i="26"/>
  <c r="H1158" i="26"/>
  <c r="H1222" i="26"/>
  <c r="H1286" i="26"/>
  <c r="H99" i="26"/>
  <c r="H442" i="26"/>
  <c r="H666" i="26"/>
  <c r="H794" i="26"/>
  <c r="H163" i="26"/>
  <c r="H770" i="26"/>
  <c r="H954" i="26"/>
  <c r="H1063" i="26"/>
  <c r="H1164" i="26"/>
  <c r="H1257" i="26"/>
  <c r="H1341" i="26"/>
  <c r="H1414" i="26"/>
  <c r="H1487" i="26"/>
  <c r="H1560" i="26"/>
  <c r="H1633" i="26"/>
  <c r="H522" i="26"/>
  <c r="H859" i="26"/>
  <c r="H1000" i="26"/>
  <c r="H1103" i="26"/>
  <c r="H1204" i="26"/>
  <c r="H28" i="26"/>
  <c r="H425" i="26"/>
  <c r="H578" i="26"/>
  <c r="H618" i="26"/>
  <c r="H1091" i="26"/>
  <c r="H1603" i="26"/>
  <c r="H741" i="26"/>
  <c r="H1085" i="26"/>
  <c r="H648" i="26"/>
  <c r="H1038" i="26"/>
  <c r="H1294" i="26"/>
  <c r="H810" i="26"/>
  <c r="H1074" i="26"/>
  <c r="H1423" i="26"/>
  <c r="H597" i="26"/>
  <c r="H1025" i="26"/>
  <c r="H1226" i="26"/>
  <c r="H1312" i="26"/>
  <c r="H1388" i="26"/>
  <c r="H1461" i="26"/>
  <c r="H1534" i="26"/>
  <c r="H1607" i="26"/>
  <c r="H435" i="26"/>
  <c r="H840" i="26"/>
  <c r="H991" i="26"/>
  <c r="H1092" i="26"/>
  <c r="H681" i="26"/>
  <c r="H914" i="26"/>
  <c r="H1033" i="26"/>
  <c r="H1136" i="26"/>
  <c r="H1233" i="26"/>
  <c r="H1319" i="26"/>
  <c r="H1393" i="26"/>
  <c r="H1466" i="26"/>
  <c r="H1540" i="26"/>
  <c r="H1613" i="26"/>
  <c r="H331" i="26"/>
  <c r="H978" i="26"/>
  <c r="H1168" i="26"/>
  <c r="H1309" i="26"/>
  <c r="H1429" i="26"/>
  <c r="H1546" i="26"/>
  <c r="H1662" i="26"/>
  <c r="H1736" i="26"/>
  <c r="H1809" i="26"/>
  <c r="H1882" i="26"/>
  <c r="H1953" i="26"/>
  <c r="H2017" i="26"/>
  <c r="H761" i="26"/>
  <c r="H1057" i="26"/>
  <c r="H147" i="26"/>
  <c r="H953" i="26"/>
  <c r="H1151" i="26"/>
  <c r="H1296" i="26"/>
  <c r="H1418" i="26"/>
  <c r="H1536" i="26"/>
  <c r="H837" i="26"/>
  <c r="H1090" i="26"/>
  <c r="H1249" i="26"/>
  <c r="H1376" i="26"/>
  <c r="H1493" i="26"/>
  <c r="H1610" i="26"/>
  <c r="H1703" i="26"/>
  <c r="H1776" i="26"/>
  <c r="H1849" i="26"/>
  <c r="H1922" i="26"/>
  <c r="H35" i="26"/>
  <c r="H934" i="26"/>
  <c r="H1143" i="26"/>
  <c r="H1288" i="26"/>
  <c r="H1410" i="26"/>
  <c r="H1528" i="26"/>
  <c r="H1646" i="26"/>
  <c r="H1725" i="26"/>
  <c r="H1798" i="26"/>
  <c r="H1871" i="26"/>
  <c r="H1943" i="26"/>
  <c r="H2007" i="26"/>
  <c r="H965" i="26"/>
  <c r="H1349" i="26"/>
  <c r="H284" i="26"/>
  <c r="H87" i="26"/>
  <c r="H304" i="26"/>
  <c r="H752" i="26"/>
  <c r="H1155" i="26"/>
  <c r="H1667" i="26"/>
  <c r="H805" i="26"/>
  <c r="H1117" i="26"/>
  <c r="H712" i="26"/>
  <c r="H1070" i="26"/>
  <c r="H1326" i="26"/>
  <c r="H861" i="26"/>
  <c r="H1127" i="26"/>
  <c r="H1460" i="26"/>
  <c r="H777" i="26"/>
  <c r="H1064" i="26"/>
  <c r="H1237" i="26"/>
  <c r="H1322" i="26"/>
  <c r="H1397" i="26"/>
  <c r="H1470" i="26"/>
  <c r="H1543" i="26"/>
  <c r="H1616" i="26"/>
  <c r="H539" i="26"/>
  <c r="H865" i="26"/>
  <c r="H1002" i="26"/>
  <c r="H19" i="26"/>
  <c r="H722" i="26"/>
  <c r="H933" i="26"/>
  <c r="H1047" i="26"/>
  <c r="H1148" i="26"/>
  <c r="H1244" i="26"/>
  <c r="H1329" i="26"/>
  <c r="H1402" i="26"/>
  <c r="H1476" i="26"/>
  <c r="H1549" i="26"/>
  <c r="H1622" i="26"/>
  <c r="H550" i="26"/>
  <c r="H1004" i="26"/>
  <c r="H1185" i="26"/>
  <c r="H1327" i="26"/>
  <c r="H1445" i="26"/>
  <c r="H1562" i="26"/>
  <c r="H1672" i="26"/>
  <c r="H1745" i="26"/>
  <c r="H1818" i="26"/>
  <c r="H1892" i="26"/>
  <c r="H1961" i="26"/>
  <c r="H2025" i="26"/>
  <c r="H821" i="26"/>
  <c r="H1082" i="26"/>
  <c r="H378" i="26"/>
  <c r="H984" i="26"/>
  <c r="H1170" i="26"/>
  <c r="H1314" i="26"/>
  <c r="H1434" i="26"/>
  <c r="H1550" i="26"/>
  <c r="H888" i="26"/>
  <c r="H1112" i="26"/>
  <c r="H1264" i="26"/>
  <c r="H1391" i="26"/>
  <c r="H1509" i="26"/>
  <c r="H1626" i="26"/>
  <c r="H1712" i="26"/>
  <c r="H1785" i="26"/>
  <c r="H1858" i="26"/>
  <c r="H1932" i="26"/>
  <c r="H266" i="26"/>
  <c r="H968" i="26"/>
  <c r="H1160" i="26"/>
  <c r="H1305" i="26"/>
  <c r="H1426" i="26"/>
  <c r="H1544" i="26"/>
  <c r="H1657" i="26"/>
  <c r="H1734" i="26"/>
  <c r="H1807" i="26"/>
  <c r="H1880" i="26"/>
  <c r="H1951" i="26"/>
  <c r="H2015" i="26"/>
  <c r="H1042" i="26"/>
  <c r="H1380" i="26"/>
  <c r="H1602" i="26"/>
  <c r="H1742" i="26"/>
  <c r="H1860" i="26"/>
  <c r="H1971" i="26"/>
  <c r="H2055" i="26"/>
  <c r="H2119" i="26"/>
  <c r="H540" i="26"/>
  <c r="H573" i="26"/>
  <c r="H600" i="26"/>
  <c r="H330" i="26"/>
  <c r="H1219" i="26"/>
  <c r="H1731" i="26"/>
  <c r="H857" i="26"/>
  <c r="H1149" i="26"/>
  <c r="H776" i="26"/>
  <c r="H1102" i="26"/>
  <c r="H139" i="26"/>
  <c r="H275" i="26"/>
  <c r="H1177" i="26"/>
  <c r="H1496" i="26"/>
  <c r="H809" i="26"/>
  <c r="H1076" i="26"/>
  <c r="H1248" i="26"/>
  <c r="H1333" i="26"/>
  <c r="H1406" i="26"/>
  <c r="H1479" i="26"/>
  <c r="H1552" i="26"/>
  <c r="H1625" i="26"/>
  <c r="H614" i="26"/>
  <c r="H889" i="26"/>
  <c r="H1016" i="26"/>
  <c r="H138" i="26"/>
  <c r="H765" i="26"/>
  <c r="H949" i="26"/>
  <c r="H1058" i="26"/>
  <c r="H1161" i="26"/>
  <c r="H1255" i="26"/>
  <c r="H1338" i="26"/>
  <c r="H1412" i="26"/>
  <c r="H1485" i="26"/>
  <c r="H1558" i="26"/>
  <c r="H1631" i="26"/>
  <c r="H669" i="26"/>
  <c r="H1031" i="26"/>
  <c r="H1208" i="26"/>
  <c r="H1343" i="26"/>
  <c r="H1458" i="26"/>
  <c r="H1575" i="26"/>
  <c r="H1681" i="26"/>
  <c r="H1754" i="26"/>
  <c r="H1828" i="26"/>
  <c r="H1901" i="26"/>
  <c r="H1969" i="26"/>
  <c r="H2033" i="26"/>
  <c r="H873" i="26"/>
  <c r="H1106" i="26"/>
  <c r="H576" i="26"/>
  <c r="H1009" i="26"/>
  <c r="H1193" i="26"/>
  <c r="H1330" i="26"/>
  <c r="H1447" i="26"/>
  <c r="H1565" i="26"/>
  <c r="H923" i="26"/>
  <c r="H1132" i="26"/>
  <c r="H1282" i="26"/>
  <c r="H1407" i="26"/>
  <c r="H1522" i="26"/>
  <c r="H1639" i="26"/>
  <c r="H1721" i="26"/>
  <c r="H1794" i="26"/>
  <c r="H1868" i="26"/>
  <c r="H1940" i="26"/>
  <c r="H490" i="26"/>
  <c r="H996" i="26"/>
  <c r="H1183" i="26"/>
  <c r="H1324" i="26"/>
  <c r="H1440" i="26"/>
  <c r="H1557" i="26"/>
  <c r="H1670" i="26"/>
  <c r="H1743" i="26"/>
  <c r="H1816" i="26"/>
  <c r="H1889" i="26"/>
  <c r="H1959" i="26"/>
  <c r="H2023" i="26"/>
  <c r="H1104" i="26"/>
  <c r="H1408" i="26"/>
  <c r="H1628" i="26"/>
  <c r="H1757" i="26"/>
  <c r="H1874" i="26"/>
  <c r="H1984" i="26"/>
  <c r="H2063" i="26"/>
  <c r="H165" i="26"/>
  <c r="H846" i="26"/>
  <c r="H779" i="26"/>
  <c r="H619" i="26"/>
  <c r="H1283" i="26"/>
  <c r="H1795" i="26"/>
  <c r="H907" i="26"/>
  <c r="H1181" i="26"/>
  <c r="H833" i="26"/>
  <c r="H1134" i="26"/>
  <c r="H314" i="26"/>
  <c r="H649" i="26"/>
  <c r="H1225" i="26"/>
  <c r="H1533" i="26"/>
  <c r="H885" i="26"/>
  <c r="H1114" i="26"/>
  <c r="H1258" i="26"/>
  <c r="H1342" i="26"/>
  <c r="H1415" i="26"/>
  <c r="H1488" i="26"/>
  <c r="H1561" i="26"/>
  <c r="H1634" i="26"/>
  <c r="H665" i="26"/>
  <c r="H910" i="26"/>
  <c r="H1028" i="26"/>
  <c r="H250" i="26"/>
  <c r="H797" i="26"/>
  <c r="H966" i="26"/>
  <c r="H1072" i="26"/>
  <c r="H1175" i="26"/>
  <c r="H1265" i="26"/>
  <c r="H1348" i="26"/>
  <c r="H1421" i="26"/>
  <c r="H1494" i="26"/>
  <c r="H1567" i="26"/>
  <c r="H1640" i="26"/>
  <c r="H754" i="26"/>
  <c r="H1056" i="26"/>
  <c r="H1224" i="26"/>
  <c r="H1356" i="26"/>
  <c r="H1473" i="26"/>
  <c r="H1591" i="26"/>
  <c r="H1690" i="26"/>
  <c r="H1764" i="26"/>
  <c r="H1837" i="26"/>
  <c r="H1910" i="26"/>
  <c r="H1977" i="26"/>
  <c r="H2041" i="26"/>
  <c r="H913" i="26"/>
  <c r="H421" i="26"/>
  <c r="H408" i="26"/>
  <c r="H306" i="26"/>
  <c r="H753" i="26"/>
  <c r="H1347" i="26"/>
  <c r="H1859" i="26"/>
  <c r="H950" i="26"/>
  <c r="H43" i="26"/>
  <c r="H883" i="26"/>
  <c r="H1166" i="26"/>
  <c r="H483" i="26"/>
  <c r="H802" i="26"/>
  <c r="H1268" i="26"/>
  <c r="H1569" i="26"/>
  <c r="H904" i="26"/>
  <c r="H1128" i="26"/>
  <c r="H1269" i="26"/>
  <c r="H1351" i="26"/>
  <c r="H1424" i="26"/>
  <c r="H1497" i="26"/>
  <c r="H1570" i="26"/>
  <c r="H1644" i="26"/>
  <c r="H706" i="26"/>
  <c r="H925" i="26"/>
  <c r="H1041" i="26"/>
  <c r="H362" i="26"/>
  <c r="H825" i="26"/>
  <c r="H983" i="26"/>
  <c r="H1084" i="26"/>
  <c r="H1186" i="26"/>
  <c r="H1276" i="26"/>
  <c r="H1357" i="26"/>
  <c r="H1430" i="26"/>
  <c r="H1503" i="26"/>
  <c r="H1576" i="26"/>
  <c r="H1649" i="26"/>
  <c r="H817" i="26"/>
  <c r="H1081" i="26"/>
  <c r="H1241" i="26"/>
  <c r="H1372" i="26"/>
  <c r="H1489" i="26"/>
  <c r="H1605" i="26"/>
  <c r="H1700" i="26"/>
  <c r="H1773" i="26"/>
  <c r="H1846" i="26"/>
  <c r="H1919" i="26"/>
  <c r="H1985" i="26"/>
  <c r="H122" i="26"/>
  <c r="H946" i="26"/>
  <c r="H1146" i="26"/>
  <c r="H768" i="26"/>
  <c r="H1060" i="26"/>
  <c r="H1229" i="26"/>
  <c r="H1361" i="26"/>
  <c r="H1477" i="26"/>
  <c r="H419" i="26"/>
  <c r="H988" i="26"/>
  <c r="H1172" i="26"/>
  <c r="H1316" i="26"/>
  <c r="H1436" i="26"/>
  <c r="H1553" i="26"/>
  <c r="H1665" i="26"/>
  <c r="H1740" i="26"/>
  <c r="H1813" i="26"/>
  <c r="H1886" i="26"/>
  <c r="H1956" i="26"/>
  <c r="H729" i="26"/>
  <c r="H1048" i="26"/>
  <c r="H1220" i="26"/>
  <c r="H1353" i="26"/>
  <c r="H1471" i="26"/>
  <c r="H1586" i="26"/>
  <c r="H1688" i="26"/>
  <c r="H1761" i="26"/>
  <c r="H1834" i="26"/>
  <c r="H1908" i="26"/>
  <c r="H1975" i="26"/>
  <c r="H2039" i="26"/>
  <c r="H1217" i="26"/>
  <c r="H166" i="26"/>
  <c r="H751" i="26"/>
  <c r="H602" i="26"/>
  <c r="H866" i="26"/>
  <c r="H1411" i="26"/>
  <c r="H1923" i="26"/>
  <c r="H989" i="26"/>
  <c r="H218" i="26"/>
  <c r="H930" i="26"/>
  <c r="H1198" i="26"/>
  <c r="H608" i="26"/>
  <c r="H901" i="26"/>
  <c r="H1311" i="26"/>
  <c r="H1606" i="26"/>
  <c r="H955" i="26"/>
  <c r="H1167" i="26"/>
  <c r="H1280" i="26"/>
  <c r="H1360" i="26"/>
  <c r="H1433" i="26"/>
  <c r="H1506" i="26"/>
  <c r="H1580" i="26"/>
  <c r="H91" i="26"/>
  <c r="H749" i="26"/>
  <c r="H944" i="26"/>
  <c r="H1055" i="26"/>
  <c r="H475" i="26"/>
  <c r="H850" i="26"/>
  <c r="H994" i="26"/>
  <c r="H1097" i="26"/>
  <c r="H1200" i="26"/>
  <c r="H1287" i="26"/>
  <c r="H1366" i="26"/>
  <c r="H1439" i="26"/>
  <c r="H1512" i="26"/>
  <c r="H1585" i="26"/>
  <c r="H1658" i="26"/>
  <c r="H867" i="26"/>
  <c r="H1105" i="26"/>
  <c r="H1260" i="26"/>
  <c r="H1385" i="26"/>
  <c r="H1502" i="26"/>
  <c r="H1620" i="26"/>
  <c r="H1709" i="26"/>
  <c r="H1782" i="26"/>
  <c r="H1855" i="26"/>
  <c r="H1928" i="26"/>
  <c r="H1993" i="26"/>
  <c r="H347" i="26"/>
  <c r="H980" i="26"/>
  <c r="H1169" i="26"/>
  <c r="H826" i="26"/>
  <c r="H1087" i="26"/>
  <c r="H1245" i="26"/>
  <c r="H1374" i="26"/>
  <c r="H1492" i="26"/>
  <c r="H607" i="26"/>
  <c r="H1015" i="26"/>
  <c r="H1194" i="26"/>
  <c r="H1334" i="26"/>
  <c r="H1449" i="26"/>
  <c r="H1566" i="26"/>
  <c r="H1676" i="26"/>
  <c r="H1749" i="26"/>
  <c r="H1822" i="26"/>
  <c r="H1895" i="26"/>
  <c r="H1964" i="26"/>
  <c r="H800" i="26"/>
  <c r="H1073" i="26"/>
  <c r="H1239" i="26"/>
  <c r="H1367" i="26"/>
  <c r="H1484" i="26"/>
  <c r="H1601" i="26"/>
  <c r="H1697" i="26"/>
  <c r="H1770" i="26"/>
  <c r="H1844" i="26"/>
  <c r="H1917" i="26"/>
  <c r="H1983" i="26"/>
  <c r="H234" i="26"/>
  <c r="H1250" i="26"/>
  <c r="H1495" i="26"/>
  <c r="H1684" i="26"/>
  <c r="H1801" i="26"/>
  <c r="H1918" i="26"/>
  <c r="H2016" i="26"/>
  <c r="H2087" i="26"/>
  <c r="H422" i="26"/>
  <c r="H943" i="26"/>
  <c r="H780" i="26"/>
  <c r="H958" i="26"/>
  <c r="H1475" i="26"/>
  <c r="H298" i="26"/>
  <c r="H1021" i="26"/>
  <c r="H387" i="26"/>
  <c r="H973" i="26"/>
  <c r="H1230" i="26"/>
  <c r="H682" i="26"/>
  <c r="H970" i="26"/>
  <c r="H1350" i="26"/>
  <c r="H1642" i="26"/>
  <c r="H974" i="26"/>
  <c r="H1178" i="26"/>
  <c r="H1290" i="26"/>
  <c r="H1369" i="26"/>
  <c r="H1442" i="26"/>
  <c r="H1516" i="26"/>
  <c r="H1589" i="26"/>
  <c r="H203" i="26"/>
  <c r="H784" i="26"/>
  <c r="H960" i="26"/>
  <c r="H1066" i="26"/>
  <c r="H566" i="26"/>
  <c r="H875" i="26"/>
  <c r="H1008" i="26"/>
  <c r="H1111" i="26"/>
  <c r="H1212" i="26"/>
  <c r="H1297" i="26"/>
  <c r="H1375" i="26"/>
  <c r="H1448" i="26"/>
  <c r="H1521" i="26"/>
  <c r="H1594" i="26"/>
  <c r="H1668" i="26"/>
  <c r="H912" i="26"/>
  <c r="H1124" i="26"/>
  <c r="H1274" i="26"/>
  <c r="H1400" i="26"/>
  <c r="H1518" i="26"/>
  <c r="H1636" i="26"/>
  <c r="H1718" i="26"/>
  <c r="H1791" i="26"/>
  <c r="H1864" i="26"/>
  <c r="H1937" i="26"/>
  <c r="H2001" i="26"/>
  <c r="H555" i="26"/>
  <c r="H1007" i="26"/>
  <c r="H1188" i="26"/>
  <c r="H877" i="26"/>
  <c r="H1108" i="26"/>
  <c r="H1263" i="26"/>
  <c r="H1390" i="26"/>
  <c r="H1508" i="26"/>
  <c r="H701" i="26"/>
  <c r="H1040" i="26"/>
  <c r="H1213" i="26"/>
  <c r="H1346" i="26"/>
  <c r="H1464" i="26"/>
  <c r="H1582" i="26"/>
  <c r="H1685" i="26"/>
  <c r="H1758" i="26"/>
  <c r="H1831" i="26"/>
  <c r="H1904" i="26"/>
  <c r="H1972" i="26"/>
  <c r="H851" i="26"/>
  <c r="H1098" i="26"/>
  <c r="H1253" i="26"/>
  <c r="H1382" i="26"/>
  <c r="H1500" i="26"/>
  <c r="H1617" i="26"/>
  <c r="H1706" i="26"/>
  <c r="H1780" i="26"/>
  <c r="H1853" i="26"/>
  <c r="H1926" i="26"/>
  <c r="H1991" i="26"/>
  <c r="H713" i="26"/>
  <c r="H1284" i="26"/>
  <c r="H1526" i="26"/>
  <c r="H1698" i="26"/>
  <c r="H1815" i="26"/>
  <c r="H1933" i="26"/>
  <c r="H2027" i="26"/>
  <c r="H2095" i="26"/>
  <c r="H169" i="26"/>
  <c r="H1006" i="26"/>
  <c r="H1301" i="26"/>
  <c r="H1080" i="26"/>
  <c r="H1457" i="26"/>
  <c r="H1532" i="26"/>
  <c r="H1032" i="26"/>
  <c r="H1281" i="26"/>
  <c r="H1065" i="26"/>
  <c r="H1596" i="26"/>
  <c r="H1913" i="26"/>
  <c r="H1272" i="26"/>
  <c r="H1716" i="26"/>
  <c r="H1999" i="26"/>
  <c r="H1581" i="26"/>
  <c r="H1845" i="26"/>
  <c r="H2047" i="26"/>
  <c r="H2151" i="26"/>
  <c r="H2215" i="26"/>
  <c r="H2279" i="26"/>
  <c r="H890" i="26"/>
  <c r="H1320" i="26"/>
  <c r="H1556" i="26"/>
  <c r="H1714" i="26"/>
  <c r="H1832" i="26"/>
  <c r="H1947" i="26"/>
  <c r="H2038" i="26"/>
  <c r="H2104" i="26"/>
  <c r="H2168" i="26"/>
  <c r="H2232" i="26"/>
  <c r="H2296" i="26"/>
  <c r="H443" i="26"/>
  <c r="H1256" i="26"/>
  <c r="H1501" i="26"/>
  <c r="H1687" i="26"/>
  <c r="H1805" i="26"/>
  <c r="H1921" i="26"/>
  <c r="H2019" i="26"/>
  <c r="H2089" i="26"/>
  <c r="H2153" i="26"/>
  <c r="H2217" i="26"/>
  <c r="H2281" i="26"/>
  <c r="H993" i="26"/>
  <c r="H1358" i="26"/>
  <c r="H1590" i="26"/>
  <c r="H1733" i="26"/>
  <c r="H1850" i="26"/>
  <c r="H1963" i="26"/>
  <c r="H793" i="26"/>
  <c r="H1303" i="26"/>
  <c r="H1538" i="26"/>
  <c r="H630" i="26"/>
  <c r="H1273" i="26"/>
  <c r="H1401" i="26"/>
  <c r="H1797" i="26"/>
  <c r="H2013" i="26"/>
  <c r="H2126" i="26"/>
  <c r="H2229" i="26"/>
  <c r="H2329" i="26"/>
  <c r="H2396" i="26"/>
  <c r="H2460" i="26"/>
  <c r="H2524" i="26"/>
  <c r="H2588" i="26"/>
  <c r="H2652" i="26"/>
  <c r="H2716" i="26"/>
  <c r="H2780" i="26"/>
  <c r="H811" i="26"/>
  <c r="H1711" i="26"/>
  <c r="H1944" i="26"/>
  <c r="H2091" i="26"/>
  <c r="H2194" i="26"/>
  <c r="H2294" i="26"/>
  <c r="H2373" i="26"/>
  <c r="H2437" i="26"/>
  <c r="H2501" i="26"/>
  <c r="H2565" i="26"/>
  <c r="H2629" i="26"/>
  <c r="H2693" i="26"/>
  <c r="H2757" i="26"/>
  <c r="H2821" i="26"/>
  <c r="H1577" i="26"/>
  <c r="H1866" i="26"/>
  <c r="H2053" i="26"/>
  <c r="H2156" i="26"/>
  <c r="H271" i="26"/>
  <c r="H1262" i="26"/>
  <c r="H1378" i="26"/>
  <c r="H635" i="26"/>
  <c r="H1530" i="26"/>
  <c r="H1648" i="26"/>
  <c r="H1129" i="26"/>
  <c r="H1345" i="26"/>
  <c r="H1154" i="26"/>
  <c r="H1654" i="26"/>
  <c r="H1948" i="26"/>
  <c r="H1337" i="26"/>
  <c r="H1752" i="26"/>
  <c r="H2031" i="26"/>
  <c r="H1650" i="26"/>
  <c r="H1888" i="26"/>
  <c r="H2071" i="26"/>
  <c r="H2159" i="26"/>
  <c r="H2223" i="26"/>
  <c r="H2287" i="26"/>
  <c r="H976" i="26"/>
  <c r="H1352" i="26"/>
  <c r="H1583" i="26"/>
  <c r="H1729" i="26"/>
  <c r="H1847" i="26"/>
  <c r="H1960" i="26"/>
  <c r="H2048" i="26"/>
  <c r="H2112" i="26"/>
  <c r="H2176" i="26"/>
  <c r="H2240" i="26"/>
  <c r="H2304" i="26"/>
  <c r="H745" i="26"/>
  <c r="H1292" i="26"/>
  <c r="H1529" i="26"/>
  <c r="H1702" i="26"/>
  <c r="H1820" i="26"/>
  <c r="H1936" i="26"/>
  <c r="H2029" i="26"/>
  <c r="H2097" i="26"/>
  <c r="H2161" i="26"/>
  <c r="H2225" i="26"/>
  <c r="H2289" i="26"/>
  <c r="H1068" i="26"/>
  <c r="H1389" i="26"/>
  <c r="H1612" i="26"/>
  <c r="H1748" i="26"/>
  <c r="H1865" i="26"/>
  <c r="H1976" i="26"/>
  <c r="H928" i="26"/>
  <c r="H1335" i="26"/>
  <c r="H1568" i="26"/>
  <c r="H842" i="26"/>
  <c r="H1306" i="26"/>
  <c r="H1486" i="26"/>
  <c r="H1826" i="26"/>
  <c r="H2035" i="26"/>
  <c r="H2140" i="26"/>
  <c r="H2243" i="26"/>
  <c r="H2338" i="26"/>
  <c r="H2404" i="26"/>
  <c r="H2468" i="26"/>
  <c r="H2532" i="26"/>
  <c r="H2596" i="26"/>
  <c r="H2660" i="26"/>
  <c r="H2724" i="26"/>
  <c r="H2788" i="26"/>
  <c r="H1137" i="26"/>
  <c r="H1741" i="26"/>
  <c r="H1970" i="26"/>
  <c r="H2102" i="26"/>
  <c r="H2205" i="26"/>
  <c r="H2308" i="26"/>
  <c r="H2381" i="26"/>
  <c r="H2445" i="26"/>
  <c r="H2509" i="26"/>
  <c r="H2573" i="26"/>
  <c r="H2637" i="26"/>
  <c r="H2701" i="26"/>
  <c r="H2765" i="26"/>
  <c r="H2829" i="26"/>
  <c r="H1645" i="26"/>
  <c r="H1896" i="26"/>
  <c r="H2067" i="26"/>
  <c r="H2170" i="26"/>
  <c r="H1336" i="26"/>
  <c r="H1781" i="26"/>
  <c r="H956" i="26"/>
  <c r="H746" i="26"/>
  <c r="H1452" i="26"/>
  <c r="H898" i="26"/>
  <c r="H1604" i="26"/>
  <c r="H1727" i="26"/>
  <c r="H1209" i="26"/>
  <c r="H1404" i="26"/>
  <c r="H1231" i="26"/>
  <c r="H1694" i="26"/>
  <c r="H1980" i="26"/>
  <c r="H1398" i="26"/>
  <c r="H1789" i="26"/>
  <c r="H864" i="26"/>
  <c r="H1669" i="26"/>
  <c r="H1903" i="26"/>
  <c r="H2079" i="26"/>
  <c r="H2167" i="26"/>
  <c r="H2231" i="26"/>
  <c r="H2295" i="26"/>
  <c r="H1044" i="26"/>
  <c r="H1381" i="26"/>
  <c r="H1608" i="26"/>
  <c r="H1744" i="26"/>
  <c r="H1861" i="26"/>
  <c r="H1973" i="26"/>
  <c r="H2056" i="26"/>
  <c r="H2120" i="26"/>
  <c r="H2184" i="26"/>
  <c r="H2248" i="26"/>
  <c r="H2312" i="26"/>
  <c r="H893" i="26"/>
  <c r="H1325" i="26"/>
  <c r="H1559" i="26"/>
  <c r="H1717" i="26"/>
  <c r="H1833" i="26"/>
  <c r="H1949" i="26"/>
  <c r="H2040" i="26"/>
  <c r="H2105" i="26"/>
  <c r="H2169" i="26"/>
  <c r="H2233" i="26"/>
  <c r="H2297" i="26"/>
  <c r="H1121" i="26"/>
  <c r="H1417" i="26"/>
  <c r="H1637" i="26"/>
  <c r="H1762" i="26"/>
  <c r="H1879" i="26"/>
  <c r="H1988" i="26"/>
  <c r="H1001" i="26"/>
  <c r="H1364" i="26"/>
  <c r="H1592" i="26"/>
  <c r="H942" i="26"/>
  <c r="H1340" i="26"/>
  <c r="H1572" i="26"/>
  <c r="H1856" i="26"/>
  <c r="H2051" i="26"/>
  <c r="H2154" i="26"/>
  <c r="H2254" i="26"/>
  <c r="H2347" i="26"/>
  <c r="H2412" i="26"/>
  <c r="H2476" i="26"/>
  <c r="H2540" i="26"/>
  <c r="H2604" i="26"/>
  <c r="H2668" i="26"/>
  <c r="H2732" i="26"/>
  <c r="H2796" i="26"/>
  <c r="H1304" i="26"/>
  <c r="H1769" i="26"/>
  <c r="H1994" i="26"/>
  <c r="H2116" i="26"/>
  <c r="H2219" i="26"/>
  <c r="H2321" i="26"/>
  <c r="H2389" i="26"/>
  <c r="H2453" i="26"/>
  <c r="H2517" i="26"/>
  <c r="H2581" i="26"/>
  <c r="H2645" i="26"/>
  <c r="H2709" i="26"/>
  <c r="H2773" i="26"/>
  <c r="H2837" i="26"/>
  <c r="H1692" i="26"/>
  <c r="H1925" i="26"/>
  <c r="H2078" i="26"/>
  <c r="H2181" i="26"/>
  <c r="H1431" i="26"/>
  <c r="H1810" i="26"/>
  <c r="H1027" i="26"/>
  <c r="H1024" i="26"/>
  <c r="H1525" i="26"/>
  <c r="H1020" i="26"/>
  <c r="H106" i="26"/>
  <c r="H1800" i="26"/>
  <c r="H685" i="26"/>
  <c r="H1463" i="26"/>
  <c r="H1298" i="26"/>
  <c r="H1730" i="26"/>
  <c r="H642" i="26"/>
  <c r="H1455" i="26"/>
  <c r="H1825" i="26"/>
  <c r="H1159" i="26"/>
  <c r="H1713" i="26"/>
  <c r="H1946" i="26"/>
  <c r="H2103" i="26"/>
  <c r="H2175" i="26"/>
  <c r="H2239" i="26"/>
  <c r="H2303" i="26"/>
  <c r="H1116" i="26"/>
  <c r="H1409" i="26"/>
  <c r="H1629" i="26"/>
  <c r="H1759" i="26"/>
  <c r="H1876" i="26"/>
  <c r="H1986" i="26"/>
  <c r="H2064" i="26"/>
  <c r="H2128" i="26"/>
  <c r="H2192" i="26"/>
  <c r="H2256" i="26"/>
  <c r="H2320" i="26"/>
  <c r="H992" i="26"/>
  <c r="H1354" i="26"/>
  <c r="H1584" i="26"/>
  <c r="H1732" i="26"/>
  <c r="H1848" i="26"/>
  <c r="H1962" i="26"/>
  <c r="H2049" i="26"/>
  <c r="H2113" i="26"/>
  <c r="H2177" i="26"/>
  <c r="H2241" i="26"/>
  <c r="H2305" i="26"/>
  <c r="H1180" i="26"/>
  <c r="H1446" i="26"/>
  <c r="H1656" i="26"/>
  <c r="H1777" i="26"/>
  <c r="H1894" i="26"/>
  <c r="H1998" i="26"/>
  <c r="H1071" i="26"/>
  <c r="H1392" i="26"/>
  <c r="H1614" i="26"/>
  <c r="H1539" i="26"/>
  <c r="H1386" i="26"/>
  <c r="H1598" i="26"/>
  <c r="H1122" i="26"/>
  <c r="H945" i="26"/>
  <c r="H1873" i="26"/>
  <c r="H917" i="26"/>
  <c r="H1520" i="26"/>
  <c r="H1362" i="26"/>
  <c r="H1767" i="26"/>
  <c r="H899" i="26"/>
  <c r="H1513" i="26"/>
  <c r="H1862" i="26"/>
  <c r="H1317" i="26"/>
  <c r="H1728" i="26"/>
  <c r="H1958" i="26"/>
  <c r="H2111" i="26"/>
  <c r="H2183" i="26"/>
  <c r="H2247" i="26"/>
  <c r="H2311" i="26"/>
  <c r="H1162" i="26"/>
  <c r="H1438" i="26"/>
  <c r="H1653" i="26"/>
  <c r="H1774" i="26"/>
  <c r="H1890" i="26"/>
  <c r="H1996" i="26"/>
  <c r="H2072" i="26"/>
  <c r="H2136" i="26"/>
  <c r="H2200" i="26"/>
  <c r="H2264" i="26"/>
  <c r="H2328" i="26"/>
  <c r="H1052" i="26"/>
  <c r="H1383" i="26"/>
  <c r="H1609" i="26"/>
  <c r="H1746" i="26"/>
  <c r="H1863" i="26"/>
  <c r="H1974" i="26"/>
  <c r="H2057" i="26"/>
  <c r="H2121" i="26"/>
  <c r="H2185" i="26"/>
  <c r="H2249" i="26"/>
  <c r="H2313" i="26"/>
  <c r="H1228" i="26"/>
  <c r="H1474" i="26"/>
  <c r="H1674" i="26"/>
  <c r="H1792" i="26"/>
  <c r="H1909" i="26"/>
  <c r="H2010" i="26"/>
  <c r="H1135" i="26"/>
  <c r="H1422" i="26"/>
  <c r="H1638" i="26"/>
  <c r="H1095" i="26"/>
  <c r="H1399" i="26"/>
  <c r="H1680" i="26"/>
  <c r="H1914" i="26"/>
  <c r="H2076" i="26"/>
  <c r="H2179" i="26"/>
  <c r="H2282" i="26"/>
  <c r="H2364" i="26"/>
  <c r="H2428" i="26"/>
  <c r="H2492" i="26"/>
  <c r="H2556" i="26"/>
  <c r="H2620" i="26"/>
  <c r="H2684" i="26"/>
  <c r="H2748" i="26"/>
  <c r="H2812" i="26"/>
  <c r="H1490" i="26"/>
  <c r="H1829" i="26"/>
  <c r="H2036" i="26"/>
  <c r="H2141" i="26"/>
  <c r="H2244" i="26"/>
  <c r="H2339" i="26"/>
  <c r="H2405" i="26"/>
  <c r="H2469" i="26"/>
  <c r="H2533" i="26"/>
  <c r="H2597" i="26"/>
  <c r="H2661" i="26"/>
  <c r="H2725" i="26"/>
  <c r="H2789" i="26"/>
  <c r="H1156" i="26"/>
  <c r="H1750" i="26"/>
  <c r="H1978" i="26"/>
  <c r="H2106" i="26"/>
  <c r="H598" i="26"/>
  <c r="H179" i="26"/>
  <c r="H315" i="26"/>
  <c r="H1223" i="26"/>
  <c r="H1145" i="26"/>
  <c r="H1945" i="26"/>
  <c r="H1034" i="26"/>
  <c r="H187" i="26"/>
  <c r="H1420" i="26"/>
  <c r="H1804" i="26"/>
  <c r="H1023" i="26"/>
  <c r="H1573" i="26"/>
  <c r="H1898" i="26"/>
  <c r="H1437" i="26"/>
  <c r="H1772" i="26"/>
  <c r="H1995" i="26"/>
  <c r="H2127" i="26"/>
  <c r="H2191" i="26"/>
  <c r="H2255" i="26"/>
  <c r="H2319" i="26"/>
  <c r="H1218" i="26"/>
  <c r="H1468" i="26"/>
  <c r="H1671" i="26"/>
  <c r="H1788" i="26"/>
  <c r="H1905" i="26"/>
  <c r="H2006" i="26"/>
  <c r="H2080" i="26"/>
  <c r="H2144" i="26"/>
  <c r="H2208" i="26"/>
  <c r="H2272" i="26"/>
  <c r="H2336" i="26"/>
  <c r="H1119" i="26"/>
  <c r="H1413" i="26"/>
  <c r="H1632" i="26"/>
  <c r="H1760" i="26"/>
  <c r="H1878" i="26"/>
  <c r="H1987" i="26"/>
  <c r="H2065" i="26"/>
  <c r="H2129" i="26"/>
  <c r="H2193" i="26"/>
  <c r="H2257" i="26"/>
  <c r="H459" i="26"/>
  <c r="H1261" i="26"/>
  <c r="H1504" i="26"/>
  <c r="H1689" i="26"/>
  <c r="H1806" i="26"/>
  <c r="H1924" i="26"/>
  <c r="H2020" i="26"/>
  <c r="H1184" i="26"/>
  <c r="H1453" i="26"/>
  <c r="H1660" i="26"/>
  <c r="H1144" i="26"/>
  <c r="H658" i="26"/>
  <c r="H1710" i="26"/>
  <c r="H1942" i="26"/>
  <c r="H2090" i="26"/>
  <c r="H2190" i="26"/>
  <c r="H2293" i="26"/>
  <c r="H2372" i="26"/>
  <c r="H2436" i="26"/>
  <c r="H2500" i="26"/>
  <c r="H2564" i="26"/>
  <c r="H2628" i="26"/>
  <c r="H2692" i="26"/>
  <c r="H2756" i="26"/>
  <c r="H2820" i="26"/>
  <c r="H1574" i="26"/>
  <c r="H1857" i="26"/>
  <c r="H2052" i="26"/>
  <c r="H2155" i="26"/>
  <c r="H2258" i="26"/>
  <c r="H2348" i="26"/>
  <c r="H2413" i="26"/>
  <c r="H2477" i="26"/>
  <c r="H2541" i="26"/>
  <c r="H2605" i="26"/>
  <c r="H2669" i="26"/>
  <c r="H2733" i="26"/>
  <c r="H2797" i="26"/>
  <c r="H1313" i="26"/>
  <c r="H1778" i="26"/>
  <c r="H2000" i="26"/>
  <c r="H2117" i="26"/>
  <c r="H2220" i="26"/>
  <c r="H1647" i="26"/>
  <c r="H1053" i="26"/>
  <c r="H1012" i="26"/>
  <c r="H813" i="26"/>
  <c r="H1308" i="26"/>
  <c r="H1293" i="26"/>
  <c r="H2009" i="26"/>
  <c r="H1130" i="26"/>
  <c r="H781" i="26"/>
  <c r="H1480" i="26"/>
  <c r="H1840" i="26"/>
  <c r="H1120" i="26"/>
  <c r="H1630" i="26"/>
  <c r="H1935" i="26"/>
  <c r="H1465" i="26"/>
  <c r="H1786" i="26"/>
  <c r="H2005" i="26"/>
  <c r="H2135" i="26"/>
  <c r="H2199" i="26"/>
  <c r="H2263" i="26"/>
  <c r="H307" i="26"/>
  <c r="H1252" i="26"/>
  <c r="H1498" i="26"/>
  <c r="H1686" i="26"/>
  <c r="H1802" i="26"/>
  <c r="H1920" i="26"/>
  <c r="H2018" i="26"/>
  <c r="H2088" i="26"/>
  <c r="H2152" i="26"/>
  <c r="H2216" i="26"/>
  <c r="H2280" i="26"/>
  <c r="H2344" i="26"/>
  <c r="H1176" i="26"/>
  <c r="H1444" i="26"/>
  <c r="H1655" i="26"/>
  <c r="H1775" i="26"/>
  <c r="H1893" i="26"/>
  <c r="H1997" i="26"/>
  <c r="H2073" i="26"/>
  <c r="H2137" i="26"/>
  <c r="H2201" i="26"/>
  <c r="H2265" i="26"/>
  <c r="H786" i="26"/>
  <c r="H1295" i="26"/>
  <c r="H1535" i="26"/>
  <c r="H1704" i="26"/>
  <c r="H1821" i="26"/>
  <c r="H1938" i="26"/>
  <c r="H2030" i="26"/>
  <c r="H1232" i="26"/>
  <c r="H1481" i="26"/>
  <c r="H1677" i="26"/>
  <c r="H1199" i="26"/>
  <c r="H1096" i="26"/>
  <c r="H1738" i="26"/>
  <c r="H1968" i="26"/>
  <c r="H2101" i="26"/>
  <c r="H2204" i="26"/>
  <c r="H2307" i="26"/>
  <c r="H2380" i="26"/>
  <c r="H2444" i="26"/>
  <c r="H2508" i="26"/>
  <c r="H2572" i="26"/>
  <c r="H2636" i="26"/>
  <c r="H2700" i="26"/>
  <c r="H2764" i="26"/>
  <c r="H2828" i="26"/>
  <c r="H1641" i="26"/>
  <c r="H1887" i="26"/>
  <c r="H2066" i="26"/>
  <c r="H2166" i="26"/>
  <c r="H2269" i="26"/>
  <c r="H2357" i="26"/>
  <c r="H2421" i="26"/>
  <c r="H2485" i="26"/>
  <c r="H2549" i="26"/>
  <c r="H2613" i="26"/>
  <c r="H2677" i="26"/>
  <c r="H2741" i="26"/>
  <c r="H2805" i="26"/>
  <c r="H1428" i="26"/>
  <c r="H1808" i="26"/>
  <c r="H2021" i="26"/>
  <c r="H2131" i="26"/>
  <c r="H2234" i="26"/>
  <c r="H1693" i="26"/>
  <c r="H544" i="26"/>
  <c r="H1537" i="26"/>
  <c r="H2143" i="26"/>
  <c r="H1934" i="26"/>
  <c r="H1472" i="26"/>
  <c r="H2273" i="26"/>
  <c r="H1266" i="26"/>
  <c r="H1768" i="26"/>
  <c r="H2318" i="26"/>
  <c r="H2580" i="26"/>
  <c r="H2836" i="26"/>
  <c r="H2180" i="26"/>
  <c r="H2493" i="26"/>
  <c r="H2749" i="26"/>
  <c r="H2042" i="26"/>
  <c r="H1593" i="26"/>
  <c r="H1979" i="26"/>
  <c r="H2107" i="26"/>
  <c r="H2210" i="26"/>
  <c r="H2310" i="26"/>
  <c r="H2383" i="26"/>
  <c r="H2447" i="26"/>
  <c r="H2511" i="26"/>
  <c r="H2575" i="26"/>
  <c r="H963" i="26"/>
  <c r="H1724" i="26"/>
  <c r="H1955" i="26"/>
  <c r="H2094" i="26"/>
  <c r="H2197" i="26"/>
  <c r="H2300" i="26"/>
  <c r="H2376" i="26"/>
  <c r="H2440" i="26"/>
  <c r="H2504" i="26"/>
  <c r="H2568" i="26"/>
  <c r="H2632" i="26"/>
  <c r="H2696" i="26"/>
  <c r="H2760" i="26"/>
  <c r="H2824" i="26"/>
  <c r="H1696" i="26"/>
  <c r="H1930" i="26"/>
  <c r="H2084" i="26"/>
  <c r="H2187" i="26"/>
  <c r="H2290" i="26"/>
  <c r="H2369" i="26"/>
  <c r="H2433" i="26"/>
  <c r="H2497" i="26"/>
  <c r="H2561" i="26"/>
  <c r="H2625" i="26"/>
  <c r="H1242" i="26"/>
  <c r="H1765" i="26"/>
  <c r="H1989" i="26"/>
  <c r="H2110" i="26"/>
  <c r="H2213" i="26"/>
  <c r="H2316" i="26"/>
  <c r="H2386" i="26"/>
  <c r="H2450" i="26"/>
  <c r="H2214" i="26"/>
  <c r="H2507" i="26"/>
  <c r="H2667" i="26"/>
  <c r="H2770" i="26"/>
  <c r="H2859" i="26"/>
  <c r="H2923" i="26"/>
  <c r="H2987" i="26"/>
  <c r="H3051" i="26"/>
  <c r="H3115" i="26"/>
  <c r="H3179" i="26"/>
  <c r="H3243" i="26"/>
  <c r="H3307" i="26"/>
  <c r="H3371" i="26"/>
  <c r="H3435" i="26"/>
  <c r="H3499" i="26"/>
  <c r="H3563" i="26"/>
  <c r="H3627" i="26"/>
  <c r="H3691" i="26"/>
  <c r="H3755" i="26"/>
  <c r="H3819" i="26"/>
  <c r="H3883" i="26"/>
  <c r="H2012" i="26"/>
  <c r="H2462" i="26"/>
  <c r="H2638" i="26"/>
  <c r="H2746" i="26"/>
  <c r="H2844" i="26"/>
  <c r="H2908" i="26"/>
  <c r="H2972" i="26"/>
  <c r="H3036" i="26"/>
  <c r="H3100" i="26"/>
  <c r="H1216" i="26"/>
  <c r="H1877" i="26"/>
  <c r="H2207" i="26"/>
  <c r="H2028" i="26"/>
  <c r="H1673" i="26"/>
  <c r="H906" i="26"/>
  <c r="H1510" i="26"/>
  <c r="H1885" i="26"/>
  <c r="H2356" i="26"/>
  <c r="H2612" i="26"/>
  <c r="H1425" i="26"/>
  <c r="H2230" i="26"/>
  <c r="H2525" i="26"/>
  <c r="H2781" i="26"/>
  <c r="H2092" i="26"/>
  <c r="H1722" i="26"/>
  <c r="H2002" i="26"/>
  <c r="H2118" i="26"/>
  <c r="H2221" i="26"/>
  <c r="H2323" i="26"/>
  <c r="H2391" i="26"/>
  <c r="H2455" i="26"/>
  <c r="H2519" i="26"/>
  <c r="H2583" i="26"/>
  <c r="H1207" i="26"/>
  <c r="H1753" i="26"/>
  <c r="H1981" i="26"/>
  <c r="H2108" i="26"/>
  <c r="H2211" i="26"/>
  <c r="H2314" i="26"/>
  <c r="H2384" i="26"/>
  <c r="H2448" i="26"/>
  <c r="H2512" i="26"/>
  <c r="H2576" i="26"/>
  <c r="H2640" i="26"/>
  <c r="H2704" i="26"/>
  <c r="H2768" i="26"/>
  <c r="H1017" i="26"/>
  <c r="H1726" i="26"/>
  <c r="H1957" i="26"/>
  <c r="H2098" i="26"/>
  <c r="H2198" i="26"/>
  <c r="H2301" i="26"/>
  <c r="H2377" i="26"/>
  <c r="H2441" i="26"/>
  <c r="H2505" i="26"/>
  <c r="H2569" i="26"/>
  <c r="H2633" i="26"/>
  <c r="H1373" i="26"/>
  <c r="H1793" i="26"/>
  <c r="H2011" i="26"/>
  <c r="H2124" i="26"/>
  <c r="H2227" i="26"/>
  <c r="H2326" i="26"/>
  <c r="H2394" i="26"/>
  <c r="H2458" i="26"/>
  <c r="H2278" i="26"/>
  <c r="H2530" i="26"/>
  <c r="H2681" i="26"/>
  <c r="H2783" i="26"/>
  <c r="H2867" i="26"/>
  <c r="H2931" i="26"/>
  <c r="H2995" i="26"/>
  <c r="H3059" i="26"/>
  <c r="H3123" i="26"/>
  <c r="H3187" i="26"/>
  <c r="H3251" i="26"/>
  <c r="H3315" i="26"/>
  <c r="H3379" i="26"/>
  <c r="H3443" i="26"/>
  <c r="H3507" i="26"/>
  <c r="H3571" i="26"/>
  <c r="H3635" i="26"/>
  <c r="H3699" i="26"/>
  <c r="H3763" i="26"/>
  <c r="H3827" i="26"/>
  <c r="H3891" i="26"/>
  <c r="H2125" i="26"/>
  <c r="H2490" i="26"/>
  <c r="H2654" i="26"/>
  <c r="H2759" i="26"/>
  <c r="H2852" i="26"/>
  <c r="H2916" i="26"/>
  <c r="H2980" i="26"/>
  <c r="H3044" i="26"/>
  <c r="H3108" i="26"/>
  <c r="H977" i="26"/>
  <c r="H1201" i="26"/>
  <c r="H2271" i="26"/>
  <c r="H2096" i="26"/>
  <c r="H1790" i="26"/>
  <c r="H1328" i="26"/>
  <c r="H75" i="26"/>
  <c r="H1992" i="26"/>
  <c r="H2388" i="26"/>
  <c r="H2644" i="26"/>
  <c r="H1682" i="26"/>
  <c r="H2283" i="26"/>
  <c r="H2557" i="26"/>
  <c r="H2813" i="26"/>
  <c r="H2142" i="26"/>
  <c r="H1751" i="26"/>
  <c r="H2022" i="26"/>
  <c r="H2132" i="26"/>
  <c r="H2235" i="26"/>
  <c r="H2332" i="26"/>
  <c r="H2399" i="26"/>
  <c r="H2463" i="26"/>
  <c r="H2527" i="26"/>
  <c r="H2591" i="26"/>
  <c r="H1344" i="26"/>
  <c r="H1783" i="26"/>
  <c r="H2003" i="26"/>
  <c r="H2122" i="26"/>
  <c r="H2222" i="26"/>
  <c r="H2324" i="26"/>
  <c r="H2392" i="26"/>
  <c r="H2456" i="26"/>
  <c r="H2520" i="26"/>
  <c r="H2584" i="26"/>
  <c r="H2648" i="26"/>
  <c r="H2712" i="26"/>
  <c r="H2776" i="26"/>
  <c r="H1234" i="26"/>
  <c r="H1756" i="26"/>
  <c r="H1982" i="26"/>
  <c r="H2109" i="26"/>
  <c r="H2212" i="26"/>
  <c r="H2315" i="26"/>
  <c r="H2385" i="26"/>
  <c r="H2449" i="26"/>
  <c r="H2513" i="26"/>
  <c r="H2577" i="26"/>
  <c r="H2641" i="26"/>
  <c r="H1462" i="26"/>
  <c r="H1823" i="26"/>
  <c r="H2032" i="26"/>
  <c r="H2138" i="26"/>
  <c r="H2238" i="26"/>
  <c r="H2335" i="26"/>
  <c r="H2402" i="26"/>
  <c r="H2466" i="26"/>
  <c r="H2327" i="26"/>
  <c r="H2550" i="26"/>
  <c r="H2694" i="26"/>
  <c r="H2795" i="26"/>
  <c r="H2875" i="26"/>
  <c r="H2939" i="26"/>
  <c r="H3003" i="26"/>
  <c r="H3067" i="26"/>
  <c r="H3131" i="26"/>
  <c r="H3195" i="26"/>
  <c r="H3259" i="26"/>
  <c r="H3323" i="26"/>
  <c r="H3387" i="26"/>
  <c r="H3451" i="26"/>
  <c r="H3515" i="26"/>
  <c r="H3579" i="26"/>
  <c r="H3643" i="26"/>
  <c r="H3707" i="26"/>
  <c r="H3771" i="26"/>
  <c r="H3835" i="26"/>
  <c r="H3899" i="26"/>
  <c r="H2228" i="26"/>
  <c r="H2510" i="26"/>
  <c r="H2670" i="26"/>
  <c r="H2771" i="26"/>
  <c r="H2860" i="26"/>
  <c r="H2924" i="26"/>
  <c r="H2988" i="26"/>
  <c r="H3052" i="26"/>
  <c r="H3116" i="26"/>
  <c r="H1384" i="26"/>
  <c r="H1679" i="26"/>
  <c r="H717" i="26"/>
  <c r="H2160" i="26"/>
  <c r="H1906" i="26"/>
  <c r="H1564" i="26"/>
  <c r="H1018" i="26"/>
  <c r="H2062" i="26"/>
  <c r="H2420" i="26"/>
  <c r="H2676" i="26"/>
  <c r="H1799" i="26"/>
  <c r="H2330" i="26"/>
  <c r="H2589" i="26"/>
  <c r="H848" i="26"/>
  <c r="H2195" i="26"/>
  <c r="H1839" i="26"/>
  <c r="H2043" i="26"/>
  <c r="H2146" i="26"/>
  <c r="H2246" i="26"/>
  <c r="H2341" i="26"/>
  <c r="H2407" i="26"/>
  <c r="H2471" i="26"/>
  <c r="H2535" i="26"/>
  <c r="H2599" i="26"/>
  <c r="H1454" i="26"/>
  <c r="H1812" i="26"/>
  <c r="H2024" i="26"/>
  <c r="H2133" i="26"/>
  <c r="H2236" i="26"/>
  <c r="H2333" i="26"/>
  <c r="H2400" i="26"/>
  <c r="H2464" i="26"/>
  <c r="H2528" i="26"/>
  <c r="H2592" i="26"/>
  <c r="H2656" i="26"/>
  <c r="H2720" i="26"/>
  <c r="H2784" i="26"/>
  <c r="H1365" i="26"/>
  <c r="H1784" i="26"/>
  <c r="H2004" i="26"/>
  <c r="H2123" i="26"/>
  <c r="H2226" i="26"/>
  <c r="H2325" i="26"/>
  <c r="H2393" i="26"/>
  <c r="H2457" i="26"/>
  <c r="H2521" i="26"/>
  <c r="H2585" i="26"/>
  <c r="H2649" i="26"/>
  <c r="H1545" i="26"/>
  <c r="H1852" i="26"/>
  <c r="H2046" i="26"/>
  <c r="H2149" i="26"/>
  <c r="H2252" i="26"/>
  <c r="H2345" i="26"/>
  <c r="H2410" i="26"/>
  <c r="H2474" i="26"/>
  <c r="H1416" i="26"/>
  <c r="H1967" i="26"/>
  <c r="H1285" i="26"/>
  <c r="H2224" i="26"/>
  <c r="H2008" i="26"/>
  <c r="H1719" i="26"/>
  <c r="H1240" i="26"/>
  <c r="H2115" i="26"/>
  <c r="H2452" i="26"/>
  <c r="H2708" i="26"/>
  <c r="H1916" i="26"/>
  <c r="H2365" i="26"/>
  <c r="H2621" i="26"/>
  <c r="H1511" i="26"/>
  <c r="H2206" i="26"/>
  <c r="H1869" i="26"/>
  <c r="H2054" i="26"/>
  <c r="H2157" i="26"/>
  <c r="H2260" i="26"/>
  <c r="H2350" i="26"/>
  <c r="H2415" i="26"/>
  <c r="H2479" i="26"/>
  <c r="H2543" i="26"/>
  <c r="H2607" i="26"/>
  <c r="H1519" i="26"/>
  <c r="H1841" i="26"/>
  <c r="H2044" i="26"/>
  <c r="H2147" i="26"/>
  <c r="H2250" i="26"/>
  <c r="H2342" i="26"/>
  <c r="H2408" i="26"/>
  <c r="H2472" i="26"/>
  <c r="H2536" i="26"/>
  <c r="H2600" i="26"/>
  <c r="H2664" i="26"/>
  <c r="H2728" i="26"/>
  <c r="H2792" i="26"/>
  <c r="H1456" i="26"/>
  <c r="H1814" i="26"/>
  <c r="H2026" i="26"/>
  <c r="H2134" i="26"/>
  <c r="H2237" i="26"/>
  <c r="H2334" i="26"/>
  <c r="H2401" i="26"/>
  <c r="H2465" i="26"/>
  <c r="H2529" i="26"/>
  <c r="H2593" i="26"/>
  <c r="H2657" i="26"/>
  <c r="H1618" i="26"/>
  <c r="H1881" i="26"/>
  <c r="H2060" i="26"/>
  <c r="H2163" i="26"/>
  <c r="H2266" i="26"/>
  <c r="H2354" i="26"/>
  <c r="H2418" i="26"/>
  <c r="H1271" i="26"/>
  <c r="H2395" i="26"/>
  <c r="H2594" i="26"/>
  <c r="H2719" i="26"/>
  <c r="H2822" i="26"/>
  <c r="H2891" i="26"/>
  <c r="H2955" i="26"/>
  <c r="H3019" i="26"/>
  <c r="H3083" i="26"/>
  <c r="H3147" i="26"/>
  <c r="H3211" i="26"/>
  <c r="H3275" i="26"/>
  <c r="H3339" i="26"/>
  <c r="H3403" i="26"/>
  <c r="H3467" i="26"/>
  <c r="H3531" i="26"/>
  <c r="H3595" i="26"/>
  <c r="H3659" i="26"/>
  <c r="H3723" i="26"/>
  <c r="H3787" i="26"/>
  <c r="H3851" i="26"/>
  <c r="H3915" i="26"/>
  <c r="H2331" i="26"/>
  <c r="H2554" i="26"/>
  <c r="H2695" i="26"/>
  <c r="H2798" i="26"/>
  <c r="H2876" i="26"/>
  <c r="H2940" i="26"/>
  <c r="H3004" i="26"/>
  <c r="H3068" i="26"/>
  <c r="H674" i="26"/>
  <c r="H1554" i="26"/>
  <c r="H1527" i="26"/>
  <c r="H2288" i="26"/>
  <c r="H2081" i="26"/>
  <c r="H1836" i="26"/>
  <c r="H1370" i="26"/>
  <c r="H2165" i="26"/>
  <c r="H2484" i="26"/>
  <c r="H2740" i="26"/>
  <c r="H2014" i="26"/>
  <c r="H2397" i="26"/>
  <c r="H2653" i="26"/>
  <c r="H1720" i="26"/>
  <c r="H931" i="26"/>
  <c r="H1897" i="26"/>
  <c r="H2068" i="26"/>
  <c r="H2171" i="26"/>
  <c r="H2274" i="26"/>
  <c r="H2359" i="26"/>
  <c r="H2423" i="26"/>
  <c r="H2487" i="26"/>
  <c r="H2551" i="26"/>
  <c r="H2615" i="26"/>
  <c r="H1599" i="26"/>
  <c r="H1870" i="26"/>
  <c r="H2058" i="26"/>
  <c r="H2158" i="26"/>
  <c r="H2261" i="26"/>
  <c r="H2351" i="26"/>
  <c r="H2416" i="26"/>
  <c r="H2480" i="26"/>
  <c r="H2544" i="26"/>
  <c r="H2608" i="26"/>
  <c r="H2672" i="26"/>
  <c r="H2736" i="26"/>
  <c r="H2800" i="26"/>
  <c r="H1541" i="26"/>
  <c r="H1842" i="26"/>
  <c r="H2045" i="26"/>
  <c r="H2148" i="26"/>
  <c r="H2251" i="26"/>
  <c r="H2343" i="26"/>
  <c r="H2409" i="26"/>
  <c r="H2473" i="26"/>
  <c r="H2537" i="26"/>
  <c r="H2601" i="26"/>
  <c r="H2665" i="26"/>
  <c r="H1666" i="26"/>
  <c r="H1911" i="26"/>
  <c r="H2074" i="26"/>
  <c r="H2174" i="26"/>
  <c r="H2277" i="26"/>
  <c r="H2362" i="26"/>
  <c r="H2426" i="26"/>
  <c r="H1766" i="26"/>
  <c r="H2427" i="26"/>
  <c r="H2614" i="26"/>
  <c r="H2731" i="26"/>
  <c r="H2833" i="26"/>
  <c r="H2899" i="26"/>
  <c r="H2963" i="26"/>
  <c r="H3027" i="26"/>
  <c r="H3091" i="26"/>
  <c r="H3155" i="26"/>
  <c r="H3219" i="26"/>
  <c r="H3283" i="26"/>
  <c r="H3347" i="26"/>
  <c r="H3411" i="26"/>
  <c r="H3475" i="26"/>
  <c r="H3539" i="26"/>
  <c r="H3603" i="26"/>
  <c r="H3667" i="26"/>
  <c r="H3731" i="26"/>
  <c r="H3795" i="26"/>
  <c r="H3859" i="26"/>
  <c r="H3923" i="26"/>
  <c r="H2366" i="26"/>
  <c r="H2574" i="26"/>
  <c r="H2707" i="26"/>
  <c r="H2810" i="26"/>
  <c r="H2884" i="26"/>
  <c r="H2948" i="26"/>
  <c r="H3012" i="26"/>
  <c r="H3076" i="26"/>
  <c r="H957" i="26"/>
  <c r="H2037" i="26"/>
  <c r="H1817" i="26"/>
  <c r="H1221" i="26"/>
  <c r="H2209" i="26"/>
  <c r="H528" i="26"/>
  <c r="H1623" i="26"/>
  <c r="H2268" i="26"/>
  <c r="H2548" i="26"/>
  <c r="H2804" i="26"/>
  <c r="H2130" i="26"/>
  <c r="H2461" i="26"/>
  <c r="H2717" i="26"/>
  <c r="H1952" i="26"/>
  <c r="H1517" i="26"/>
  <c r="H1954" i="26"/>
  <c r="H2093" i="26"/>
  <c r="H2196" i="26"/>
  <c r="H2299" i="26"/>
  <c r="H2375" i="26"/>
  <c r="H2439" i="26"/>
  <c r="H2503" i="26"/>
  <c r="H2567" i="26"/>
  <c r="H2631" i="26"/>
  <c r="H1695" i="26"/>
  <c r="H1929" i="26"/>
  <c r="H2083" i="26"/>
  <c r="H2186" i="26"/>
  <c r="H2286" i="26"/>
  <c r="H2368" i="26"/>
  <c r="H2432" i="26"/>
  <c r="H2496" i="26"/>
  <c r="H2560" i="26"/>
  <c r="H2624" i="26"/>
  <c r="H2688" i="26"/>
  <c r="H2752" i="26"/>
  <c r="H2816" i="26"/>
  <c r="H1664" i="26"/>
  <c r="H1902" i="26"/>
  <c r="H2070" i="26"/>
  <c r="H2173" i="26"/>
  <c r="H2276" i="26"/>
  <c r="H2361" i="26"/>
  <c r="H2425" i="26"/>
  <c r="H2489" i="26"/>
  <c r="H2553" i="26"/>
  <c r="H2617" i="26"/>
  <c r="H1026" i="26"/>
  <c r="H1735" i="26"/>
  <c r="H1965" i="26"/>
  <c r="H2099" i="26"/>
  <c r="H2202" i="26"/>
  <c r="H2302" i="26"/>
  <c r="H2378" i="26"/>
  <c r="H2442" i="26"/>
  <c r="H2114" i="26"/>
  <c r="H2486" i="26"/>
  <c r="H2651" i="26"/>
  <c r="H2758" i="26"/>
  <c r="H2851" i="26"/>
  <c r="H2915" i="26"/>
  <c r="H2979" i="26"/>
  <c r="H3043" i="26"/>
  <c r="H3107" i="26"/>
  <c r="H3171" i="26"/>
  <c r="H3235" i="26"/>
  <c r="H3299" i="26"/>
  <c r="H3363" i="26"/>
  <c r="H3427" i="26"/>
  <c r="H3491" i="26"/>
  <c r="H3555" i="26"/>
  <c r="H3619" i="26"/>
  <c r="H3683" i="26"/>
  <c r="H3747" i="26"/>
  <c r="H3811" i="26"/>
  <c r="H3875" i="26"/>
  <c r="H1796" i="26"/>
  <c r="H2430" i="26"/>
  <c r="H2618" i="26"/>
  <c r="H2734" i="26"/>
  <c r="H2834" i="26"/>
  <c r="H2900" i="26"/>
  <c r="H2964" i="26"/>
  <c r="H3028" i="26"/>
  <c r="H3092" i="26"/>
  <c r="H1210" i="26"/>
  <c r="H2516" i="26"/>
  <c r="H2082" i="26"/>
  <c r="H1663" i="26"/>
  <c r="H2552" i="26"/>
  <c r="H2162" i="26"/>
  <c r="H1705" i="26"/>
  <c r="H2363" i="26"/>
  <c r="H2883" i="26"/>
  <c r="H3139" i="26"/>
  <c r="H3395" i="26"/>
  <c r="H3651" i="26"/>
  <c r="H3907" i="26"/>
  <c r="H2785" i="26"/>
  <c r="H3060" i="26"/>
  <c r="H3172" i="26"/>
  <c r="H2242" i="26"/>
  <c r="H2514" i="26"/>
  <c r="H2671" i="26"/>
  <c r="H2774" i="26"/>
  <c r="H2861" i="26"/>
  <c r="H2925" i="26"/>
  <c r="H2989" i="26"/>
  <c r="H3053" i="26"/>
  <c r="H3117" i="26"/>
  <c r="H3181" i="26"/>
  <c r="H3245" i="26"/>
  <c r="H3309" i="26"/>
  <c r="H3373" i="26"/>
  <c r="H3437" i="26"/>
  <c r="H3501" i="26"/>
  <c r="H3565" i="26"/>
  <c r="H3629" i="26"/>
  <c r="H3693" i="26"/>
  <c r="H3757" i="26"/>
  <c r="H3821" i="26"/>
  <c r="H3885" i="26"/>
  <c r="H2245" i="26"/>
  <c r="H2515" i="26"/>
  <c r="H2673" i="26"/>
  <c r="H2775" i="26"/>
  <c r="H2862" i="26"/>
  <c r="H2926" i="26"/>
  <c r="H2990" i="26"/>
  <c r="H3054" i="26"/>
  <c r="H3118" i="26"/>
  <c r="H3182" i="26"/>
  <c r="H3246" i="26"/>
  <c r="H3310" i="26"/>
  <c r="H3374" i="26"/>
  <c r="H3438" i="26"/>
  <c r="H3502" i="26"/>
  <c r="H3566" i="26"/>
  <c r="H3630" i="26"/>
  <c r="H3694" i="26"/>
  <c r="H3758" i="26"/>
  <c r="H3822" i="26"/>
  <c r="H3886" i="26"/>
  <c r="H2346" i="26"/>
  <c r="H2562" i="26"/>
  <c r="H2699" i="26"/>
  <c r="H2802" i="26"/>
  <c r="H2309" i="26"/>
  <c r="H2542" i="26"/>
  <c r="H2689" i="26"/>
  <c r="H2791" i="26"/>
  <c r="H2872" i="26"/>
  <c r="H2936" i="26"/>
  <c r="H3000" i="26"/>
  <c r="H3064" i="26"/>
  <c r="H3128" i="26"/>
  <c r="H3192" i="26"/>
  <c r="H3256" i="26"/>
  <c r="H3320" i="26"/>
  <c r="H3384" i="26"/>
  <c r="H3448" i="26"/>
  <c r="H3512" i="26"/>
  <c r="H3576" i="26"/>
  <c r="H3640" i="26"/>
  <c r="H3704" i="26"/>
  <c r="H3768" i="26"/>
  <c r="H3832" i="26"/>
  <c r="H3896" i="26"/>
  <c r="H2267" i="26"/>
  <c r="H2523" i="26"/>
  <c r="H2678" i="26"/>
  <c r="H2782" i="26"/>
  <c r="H1830" i="26"/>
  <c r="H2772" i="26"/>
  <c r="H2182" i="26"/>
  <c r="H1900" i="26"/>
  <c r="H2616" i="26"/>
  <c r="H2262" i="26"/>
  <c r="H1939" i="26"/>
  <c r="H2459" i="26"/>
  <c r="H2907" i="26"/>
  <c r="H3163" i="26"/>
  <c r="H3419" i="26"/>
  <c r="H3675" i="26"/>
  <c r="H1394" i="26"/>
  <c r="H2823" i="26"/>
  <c r="H3084" i="26"/>
  <c r="H3180" i="26"/>
  <c r="H2292" i="26"/>
  <c r="H2534" i="26"/>
  <c r="H2683" i="26"/>
  <c r="H2786" i="26"/>
  <c r="H2869" i="26"/>
  <c r="H2933" i="26"/>
  <c r="H2997" i="26"/>
  <c r="H3061" i="26"/>
  <c r="H3125" i="26"/>
  <c r="H3189" i="26"/>
  <c r="H3253" i="26"/>
  <c r="H3317" i="26"/>
  <c r="H3381" i="26"/>
  <c r="H3445" i="26"/>
  <c r="H3509" i="26"/>
  <c r="H3573" i="26"/>
  <c r="H3637" i="26"/>
  <c r="H3701" i="26"/>
  <c r="H3765" i="26"/>
  <c r="H3829" i="26"/>
  <c r="H3893" i="26"/>
  <c r="H2298" i="26"/>
  <c r="H2538" i="26"/>
  <c r="H2686" i="26"/>
  <c r="H2787" i="26"/>
  <c r="H2870" i="26"/>
  <c r="H2934" i="26"/>
  <c r="H2998" i="26"/>
  <c r="H3062" i="26"/>
  <c r="H3126" i="26"/>
  <c r="H3190" i="26"/>
  <c r="H3254" i="26"/>
  <c r="H3318" i="26"/>
  <c r="H3382" i="26"/>
  <c r="H3446" i="26"/>
  <c r="H3510" i="26"/>
  <c r="H3574" i="26"/>
  <c r="H3638" i="26"/>
  <c r="H3702" i="26"/>
  <c r="H3766" i="26"/>
  <c r="H3830" i="26"/>
  <c r="H3894" i="26"/>
  <c r="H2379" i="26"/>
  <c r="H2582" i="26"/>
  <c r="H2713" i="26"/>
  <c r="H2815" i="26"/>
  <c r="H2349" i="26"/>
  <c r="H2563" i="26"/>
  <c r="H2702" i="26"/>
  <c r="H2803" i="26"/>
  <c r="H2880" i="26"/>
  <c r="H2944" i="26"/>
  <c r="H3008" i="26"/>
  <c r="H3072" i="26"/>
  <c r="H3136" i="26"/>
  <c r="H3200" i="26"/>
  <c r="H3264" i="26"/>
  <c r="H3328" i="26"/>
  <c r="H3392" i="26"/>
  <c r="H3456" i="26"/>
  <c r="H3520" i="26"/>
  <c r="H3584" i="26"/>
  <c r="H3648" i="26"/>
  <c r="H3712" i="26"/>
  <c r="H3776" i="26"/>
  <c r="H3840" i="26"/>
  <c r="H3904" i="26"/>
  <c r="H2317" i="26"/>
  <c r="H2546" i="26"/>
  <c r="H2690" i="26"/>
  <c r="H2832" i="26"/>
  <c r="H1701" i="26"/>
  <c r="H2077" i="26"/>
  <c r="H2285" i="26"/>
  <c r="H2069" i="26"/>
  <c r="H2680" i="26"/>
  <c r="H2353" i="26"/>
  <c r="H2085" i="26"/>
  <c r="H2571" i="26"/>
  <c r="H2947" i="26"/>
  <c r="H3203" i="26"/>
  <c r="H3459" i="26"/>
  <c r="H3715" i="26"/>
  <c r="H2284" i="26"/>
  <c r="H2868" i="26"/>
  <c r="H3124" i="26"/>
  <c r="H3188" i="26"/>
  <c r="H2337" i="26"/>
  <c r="H2555" i="26"/>
  <c r="H2697" i="26"/>
  <c r="H2799" i="26"/>
  <c r="H2877" i="26"/>
  <c r="H2941" i="26"/>
  <c r="H3005" i="26"/>
  <c r="H3069" i="26"/>
  <c r="H3133" i="26"/>
  <c r="H3197" i="26"/>
  <c r="H3261" i="26"/>
  <c r="H3325" i="26"/>
  <c r="H3389" i="26"/>
  <c r="H3453" i="26"/>
  <c r="H3517" i="26"/>
  <c r="H3581" i="26"/>
  <c r="H3645" i="26"/>
  <c r="H3709" i="26"/>
  <c r="H3773" i="26"/>
  <c r="H3837" i="26"/>
  <c r="H3901" i="26"/>
  <c r="H2340" i="26"/>
  <c r="H2558" i="26"/>
  <c r="H2698" i="26"/>
  <c r="H2801" i="26"/>
  <c r="H2878" i="26"/>
  <c r="H2942" i="26"/>
  <c r="H3006" i="26"/>
  <c r="H3070" i="26"/>
  <c r="H3134" i="26"/>
  <c r="H3198" i="26"/>
  <c r="H3262" i="26"/>
  <c r="H3326" i="26"/>
  <c r="H3390" i="26"/>
  <c r="H3454" i="26"/>
  <c r="H3518" i="26"/>
  <c r="H3582" i="26"/>
  <c r="H3646" i="26"/>
  <c r="H3710" i="26"/>
  <c r="H3774" i="26"/>
  <c r="H3838" i="26"/>
  <c r="H1621" i="26"/>
  <c r="H2411" i="26"/>
  <c r="H2603" i="26"/>
  <c r="H2726" i="26"/>
  <c r="H2827" i="26"/>
  <c r="H2382" i="26"/>
  <c r="H2586" i="26"/>
  <c r="H2714" i="26"/>
  <c r="H2817" i="26"/>
  <c r="H2888" i="26"/>
  <c r="H2952" i="26"/>
  <c r="H3016" i="26"/>
  <c r="H3080" i="26"/>
  <c r="H3144" i="26"/>
  <c r="H3208" i="26"/>
  <c r="H3272" i="26"/>
  <c r="H3336" i="26"/>
  <c r="H3400" i="26"/>
  <c r="H3464" i="26"/>
  <c r="H3528" i="26"/>
  <c r="H3592" i="26"/>
  <c r="H3656" i="26"/>
  <c r="H3720" i="26"/>
  <c r="H3784" i="26"/>
  <c r="H3848" i="26"/>
  <c r="H3912" i="26"/>
  <c r="H2355" i="26"/>
  <c r="H2566" i="26"/>
  <c r="H2703" i="26"/>
  <c r="H2857" i="26"/>
  <c r="H2352" i="26"/>
  <c r="H2429" i="26"/>
  <c r="H2367" i="26"/>
  <c r="H2172" i="26"/>
  <c r="H2744" i="26"/>
  <c r="H2417" i="26"/>
  <c r="H2188" i="26"/>
  <c r="H2635" i="26"/>
  <c r="H2971" i="26"/>
  <c r="H3227" i="26"/>
  <c r="H3483" i="26"/>
  <c r="H3739" i="26"/>
  <c r="H2398" i="26"/>
  <c r="H2892" i="26"/>
  <c r="H3132" i="26"/>
  <c r="H3196" i="26"/>
  <c r="H2371" i="26"/>
  <c r="H2578" i="26"/>
  <c r="H2710" i="26"/>
  <c r="H2811" i="26"/>
  <c r="H2885" i="26"/>
  <c r="H2949" i="26"/>
  <c r="H3013" i="26"/>
  <c r="H3077" i="26"/>
  <c r="H3141" i="26"/>
  <c r="H3205" i="26"/>
  <c r="H3269" i="26"/>
  <c r="H3333" i="26"/>
  <c r="H3397" i="26"/>
  <c r="H3461" i="26"/>
  <c r="H3525" i="26"/>
  <c r="H3589" i="26"/>
  <c r="H3653" i="26"/>
  <c r="H3717" i="26"/>
  <c r="H3781" i="26"/>
  <c r="H3845" i="26"/>
  <c r="H3909" i="26"/>
  <c r="H2374" i="26"/>
  <c r="H2579" i="26"/>
  <c r="H2711" i="26"/>
  <c r="H2814" i="26"/>
  <c r="H2886" i="26"/>
  <c r="H2950" i="26"/>
  <c r="H3014" i="26"/>
  <c r="H3078" i="26"/>
  <c r="H3142" i="26"/>
  <c r="H3206" i="26"/>
  <c r="H3270" i="26"/>
  <c r="H3334" i="26"/>
  <c r="H3398" i="26"/>
  <c r="H3462" i="26"/>
  <c r="H3526" i="26"/>
  <c r="H3590" i="26"/>
  <c r="H3654" i="26"/>
  <c r="H3718" i="26"/>
  <c r="H3782" i="26"/>
  <c r="H3846" i="26"/>
  <c r="H2145" i="26"/>
  <c r="H2685" i="26"/>
  <c r="H2431" i="26"/>
  <c r="H2275" i="26"/>
  <c r="H2808" i="26"/>
  <c r="H2481" i="26"/>
  <c r="H2291" i="26"/>
  <c r="H2706" i="26"/>
  <c r="H3011" i="26"/>
  <c r="H3267" i="26"/>
  <c r="H3523" i="26"/>
  <c r="H3779" i="26"/>
  <c r="H2531" i="26"/>
  <c r="H2932" i="26"/>
  <c r="H3140" i="26"/>
  <c r="H1482" i="26"/>
  <c r="H2403" i="26"/>
  <c r="H2598" i="26"/>
  <c r="H2722" i="26"/>
  <c r="H2825" i="26"/>
  <c r="H2893" i="26"/>
  <c r="H2957" i="26"/>
  <c r="H3021" i="26"/>
  <c r="H3085" i="26"/>
  <c r="H3149" i="26"/>
  <c r="H3213" i="26"/>
  <c r="H3277" i="26"/>
  <c r="H3341" i="26"/>
  <c r="H3405" i="26"/>
  <c r="H3469" i="26"/>
  <c r="H3533" i="26"/>
  <c r="H3597" i="26"/>
  <c r="H3661" i="26"/>
  <c r="H3725" i="26"/>
  <c r="H3789" i="26"/>
  <c r="H3853" i="26"/>
  <c r="H1548" i="26"/>
  <c r="H2406" i="26"/>
  <c r="H2602" i="26"/>
  <c r="H2723" i="26"/>
  <c r="H2826" i="26"/>
  <c r="H2894" i="26"/>
  <c r="H2958" i="26"/>
  <c r="H3022" i="26"/>
  <c r="H3086" i="26"/>
  <c r="H3150" i="26"/>
  <c r="H3214" i="26"/>
  <c r="H3278" i="26"/>
  <c r="H3342" i="26"/>
  <c r="H3406" i="26"/>
  <c r="H3470" i="26"/>
  <c r="H3534" i="26"/>
  <c r="H3598" i="26"/>
  <c r="H3662" i="26"/>
  <c r="H3726" i="26"/>
  <c r="H3790" i="26"/>
  <c r="H3854" i="26"/>
  <c r="H2061" i="26"/>
  <c r="H2475" i="26"/>
  <c r="H2643" i="26"/>
  <c r="H2751" i="26"/>
  <c r="H1912" i="26"/>
  <c r="H2446" i="26"/>
  <c r="H2627" i="26"/>
  <c r="H2739" i="26"/>
  <c r="H2840" i="26"/>
  <c r="H2904" i="26"/>
  <c r="H2968" i="26"/>
  <c r="H3032" i="26"/>
  <c r="H3096" i="26"/>
  <c r="H3160" i="26"/>
  <c r="H3224" i="26"/>
  <c r="H3288" i="26"/>
  <c r="H3352" i="26"/>
  <c r="H3416" i="26"/>
  <c r="H3480" i="26"/>
  <c r="H3544" i="26"/>
  <c r="H3608" i="26"/>
  <c r="H3672" i="26"/>
  <c r="H3736" i="26"/>
  <c r="H3800" i="26"/>
  <c r="H3864" i="26"/>
  <c r="H1708" i="26"/>
  <c r="H2419" i="26"/>
  <c r="H2610" i="26"/>
  <c r="H1966" i="26"/>
  <c r="H2898" i="26"/>
  <c r="H2218" i="26"/>
  <c r="H1927" i="26"/>
  <c r="H2623" i="26"/>
  <c r="H2488" i="26"/>
  <c r="H2059" i="26"/>
  <c r="H219" i="26"/>
  <c r="H1990" i="26"/>
  <c r="H2843" i="26"/>
  <c r="H3099" i="26"/>
  <c r="H3355" i="26"/>
  <c r="H3611" i="26"/>
  <c r="H3867" i="26"/>
  <c r="H2721" i="26"/>
  <c r="H3020" i="26"/>
  <c r="H3164" i="26"/>
  <c r="H2139" i="26"/>
  <c r="H2491" i="26"/>
  <c r="H2655" i="26"/>
  <c r="H2761" i="26"/>
  <c r="H2853" i="26"/>
  <c r="H2917" i="26"/>
  <c r="H2981" i="26"/>
  <c r="H3045" i="26"/>
  <c r="H3109" i="26"/>
  <c r="H3173" i="26"/>
  <c r="H3237" i="26"/>
  <c r="H3301" i="26"/>
  <c r="H3365" i="26"/>
  <c r="H3429" i="26"/>
  <c r="H3493" i="26"/>
  <c r="H3557" i="26"/>
  <c r="H3621" i="26"/>
  <c r="H3685" i="26"/>
  <c r="H3749" i="26"/>
  <c r="H3813" i="26"/>
  <c r="H3877" i="26"/>
  <c r="H2150" i="26"/>
  <c r="H2494" i="26"/>
  <c r="H2658" i="26"/>
  <c r="H2762" i="26"/>
  <c r="H2854" i="26"/>
  <c r="H2918" i="26"/>
  <c r="H2982" i="26"/>
  <c r="H3046" i="26"/>
  <c r="H3110" i="26"/>
  <c r="H3174" i="26"/>
  <c r="H3238" i="26"/>
  <c r="H3302" i="26"/>
  <c r="H3366" i="26"/>
  <c r="H3430" i="26"/>
  <c r="H3494" i="26"/>
  <c r="H3558" i="26"/>
  <c r="H3622" i="26"/>
  <c r="H3686" i="26"/>
  <c r="H3750" i="26"/>
  <c r="H3814" i="26"/>
  <c r="H3878" i="26"/>
  <c r="H2306" i="26"/>
  <c r="H2539" i="26"/>
  <c r="H2687" i="26"/>
  <c r="H2790" i="26"/>
  <c r="H2259" i="26"/>
  <c r="H2522" i="26"/>
  <c r="H2675" i="26"/>
  <c r="H2778" i="26"/>
  <c r="H2864" i="26"/>
  <c r="H2928" i="26"/>
  <c r="H2992" i="26"/>
  <c r="H3056" i="26"/>
  <c r="H3120" i="26"/>
  <c r="H3184" i="26"/>
  <c r="H3248" i="26"/>
  <c r="H3312" i="26"/>
  <c r="H3376" i="26"/>
  <c r="H3440" i="26"/>
  <c r="H3504" i="26"/>
  <c r="H3568" i="26"/>
  <c r="H3632" i="26"/>
  <c r="H3696" i="26"/>
  <c r="H3760" i="26"/>
  <c r="H3824" i="26"/>
  <c r="H3888" i="26"/>
  <c r="H2189" i="26"/>
  <c r="H2502" i="26"/>
  <c r="H2663" i="26"/>
  <c r="H1950" i="26"/>
  <c r="H1600" i="26"/>
  <c r="H3035" i="26"/>
  <c r="H2595" i="26"/>
  <c r="H2435" i="26"/>
  <c r="H2901" i="26"/>
  <c r="H3157" i="26"/>
  <c r="H3413" i="26"/>
  <c r="H3669" i="26"/>
  <c r="H1854" i="26"/>
  <c r="H2838" i="26"/>
  <c r="H3094" i="26"/>
  <c r="H3350" i="26"/>
  <c r="H3606" i="26"/>
  <c r="H3862" i="26"/>
  <c r="H2626" i="26"/>
  <c r="H2178" i="26"/>
  <c r="H2753" i="26"/>
  <c r="H2960" i="26"/>
  <c r="H3112" i="26"/>
  <c r="H3296" i="26"/>
  <c r="H3472" i="26"/>
  <c r="H3624" i="26"/>
  <c r="H3808" i="26"/>
  <c r="H2387" i="26"/>
  <c r="H2634" i="26"/>
  <c r="H3026" i="26"/>
  <c r="H3199" i="26"/>
  <c r="H3327" i="26"/>
  <c r="H3455" i="26"/>
  <c r="H3583" i="26"/>
  <c r="H3711" i="26"/>
  <c r="H2742" i="26"/>
  <c r="H2967" i="26"/>
  <c r="H3137" i="26"/>
  <c r="H3281" i="26"/>
  <c r="H3409" i="26"/>
  <c r="H3537" i="26"/>
  <c r="H3665" i="26"/>
  <c r="H3793" i="26"/>
  <c r="H3916" i="26"/>
  <c r="H3981" i="26"/>
  <c r="H4045" i="26"/>
  <c r="H4109" i="26"/>
  <c r="H4173" i="26"/>
  <c r="H4237" i="26"/>
  <c r="H4301" i="26"/>
  <c r="H4365" i="26"/>
  <c r="H4429" i="26"/>
  <c r="H4493" i="26"/>
  <c r="H4557" i="26"/>
  <c r="H4621" i="26"/>
  <c r="H4685" i="26"/>
  <c r="H2506" i="26"/>
  <c r="H2927" i="26"/>
  <c r="H3097" i="26"/>
  <c r="H3250" i="26"/>
  <c r="H3378" i="26"/>
  <c r="H3506" i="26"/>
  <c r="H2270" i="26"/>
  <c r="H2906" i="26"/>
  <c r="H3079" i="26"/>
  <c r="H3236" i="26"/>
  <c r="H3364" i="26"/>
  <c r="H3492" i="26"/>
  <c r="H3620" i="26"/>
  <c r="H3748" i="26"/>
  <c r="H3876" i="26"/>
  <c r="H3959" i="26"/>
  <c r="H4023" i="26"/>
  <c r="H4087" i="26"/>
  <c r="H4151" i="26"/>
  <c r="H4215" i="26"/>
  <c r="H4279" i="26"/>
  <c r="H4343" i="26"/>
  <c r="H4407" i="26"/>
  <c r="H4471" i="26"/>
  <c r="H2691" i="26"/>
  <c r="H2953" i="26"/>
  <c r="H3122" i="26"/>
  <c r="H3271" i="26"/>
  <c r="H3399" i="26"/>
  <c r="H3527" i="26"/>
  <c r="H3655" i="26"/>
  <c r="H3783" i="26"/>
  <c r="H3908" i="26"/>
  <c r="H3976" i="26"/>
  <c r="H4040" i="26"/>
  <c r="H4104" i="26"/>
  <c r="H2570" i="26"/>
  <c r="H2935" i="26"/>
  <c r="H3105" i="26"/>
  <c r="H3257" i="26"/>
  <c r="H3385" i="26"/>
  <c r="H3513" i="26"/>
  <c r="H3641" i="26"/>
  <c r="H3769" i="26"/>
  <c r="H3897" i="26"/>
  <c r="H3969" i="26"/>
  <c r="H4033" i="26"/>
  <c r="H4097" i="26"/>
  <c r="H4161" i="26"/>
  <c r="H4225" i="26"/>
  <c r="H4289" i="26"/>
  <c r="H4353" i="26"/>
  <c r="H4417" i="26"/>
  <c r="H4481" i="26"/>
  <c r="H4545" i="26"/>
  <c r="H4609" i="26"/>
  <c r="H4673" i="26"/>
  <c r="H4737" i="26"/>
  <c r="H2874" i="26"/>
  <c r="H3047" i="26"/>
  <c r="H3212" i="26"/>
  <c r="H3340" i="26"/>
  <c r="H3468" i="26"/>
  <c r="H3596" i="26"/>
  <c r="H3724" i="26"/>
  <c r="H2590" i="26"/>
  <c r="H3762" i="26"/>
  <c r="H3979" i="26"/>
  <c r="H4107" i="26"/>
  <c r="H4219" i="26"/>
  <c r="H4322" i="26"/>
  <c r="H4424" i="26"/>
  <c r="H4524" i="26"/>
  <c r="H4610" i="26"/>
  <c r="H4695" i="26"/>
  <c r="H4770" i="26"/>
  <c r="H4834" i="26"/>
  <c r="H4898" i="26"/>
  <c r="H4962" i="26"/>
  <c r="H3274" i="26"/>
  <c r="H3887" i="26"/>
  <c r="H4028" i="26"/>
  <c r="H4156" i="26"/>
  <c r="H4259" i="26"/>
  <c r="H4362" i="26"/>
  <c r="H4464" i="26"/>
  <c r="H4558" i="26"/>
  <c r="H4643" i="26"/>
  <c r="H1277" i="26"/>
  <c r="H1872" i="26"/>
  <c r="H3075" i="26"/>
  <c r="H2682" i="26"/>
  <c r="H2467" i="26"/>
  <c r="H2909" i="26"/>
  <c r="H3165" i="26"/>
  <c r="H3421" i="26"/>
  <c r="H3677" i="26"/>
  <c r="H2050" i="26"/>
  <c r="H2846" i="26"/>
  <c r="H3102" i="26"/>
  <c r="H3358" i="26"/>
  <c r="H3614" i="26"/>
  <c r="H3870" i="26"/>
  <c r="H2659" i="26"/>
  <c r="H2414" i="26"/>
  <c r="H2766" i="26"/>
  <c r="H2976" i="26"/>
  <c r="H3152" i="26"/>
  <c r="H3304" i="26"/>
  <c r="H3488" i="26"/>
  <c r="H3664" i="26"/>
  <c r="H3816" i="26"/>
  <c r="H2451" i="26"/>
  <c r="H2730" i="26"/>
  <c r="H3049" i="26"/>
  <c r="H3215" i="26"/>
  <c r="H3343" i="26"/>
  <c r="H3471" i="26"/>
  <c r="H3599" i="26"/>
  <c r="H3727" i="26"/>
  <c r="H2793" i="26"/>
  <c r="H2986" i="26"/>
  <c r="H3159" i="26"/>
  <c r="H3297" i="26"/>
  <c r="H3425" i="26"/>
  <c r="H3553" i="26"/>
  <c r="H3681" i="26"/>
  <c r="H3809" i="26"/>
  <c r="H3925" i="26"/>
  <c r="H3989" i="26"/>
  <c r="H4053" i="26"/>
  <c r="H4117" i="26"/>
  <c r="H4181" i="26"/>
  <c r="H4245" i="26"/>
  <c r="H4309" i="26"/>
  <c r="H4373" i="26"/>
  <c r="H4437" i="26"/>
  <c r="H4501" i="26"/>
  <c r="H4565" i="26"/>
  <c r="H4629" i="26"/>
  <c r="H4693" i="26"/>
  <c r="H2666" i="26"/>
  <c r="H2946" i="26"/>
  <c r="H3119" i="26"/>
  <c r="H3266" i="26"/>
  <c r="H3394" i="26"/>
  <c r="H3522" i="26"/>
  <c r="H2526" i="26"/>
  <c r="H2929" i="26"/>
  <c r="H3098" i="26"/>
  <c r="H3252" i="26"/>
  <c r="H3380" i="26"/>
  <c r="H3508" i="26"/>
  <c r="H3636" i="26"/>
  <c r="H3764" i="26"/>
  <c r="H3892" i="26"/>
  <c r="H3967" i="26"/>
  <c r="H4031" i="26"/>
  <c r="H4095" i="26"/>
  <c r="H4159" i="26"/>
  <c r="H4223" i="26"/>
  <c r="H4287" i="26"/>
  <c r="H4351" i="26"/>
  <c r="H4415" i="26"/>
  <c r="H4479" i="26"/>
  <c r="H2755" i="26"/>
  <c r="H2975" i="26"/>
  <c r="H3145" i="26"/>
  <c r="H3287" i="26"/>
  <c r="H3415" i="26"/>
  <c r="H3543" i="26"/>
  <c r="H3671" i="26"/>
  <c r="H3799" i="26"/>
  <c r="H3919" i="26"/>
  <c r="H3984" i="26"/>
  <c r="H4048" i="26"/>
  <c r="H4112" i="26"/>
  <c r="H2705" i="26"/>
  <c r="H2954" i="26"/>
  <c r="H3127" i="26"/>
  <c r="H3273" i="26"/>
  <c r="H3401" i="26"/>
  <c r="H3529" i="26"/>
  <c r="H3657" i="26"/>
  <c r="H3785" i="26"/>
  <c r="H3910" i="26"/>
  <c r="H3977" i="26"/>
  <c r="H4041" i="26"/>
  <c r="H4105" i="26"/>
  <c r="H4169" i="26"/>
  <c r="H4233" i="26"/>
  <c r="H4297" i="26"/>
  <c r="H4361" i="26"/>
  <c r="H4425" i="26"/>
  <c r="H4489" i="26"/>
  <c r="H4553" i="26"/>
  <c r="H4617" i="26"/>
  <c r="H4681" i="26"/>
  <c r="H1737" i="26"/>
  <c r="H2897" i="26"/>
  <c r="H3066" i="26"/>
  <c r="H3228" i="26"/>
  <c r="H3356" i="26"/>
  <c r="H3484" i="26"/>
  <c r="H3612" i="26"/>
  <c r="H3740" i="26"/>
  <c r="H2937" i="26"/>
  <c r="H3810" i="26"/>
  <c r="H3995" i="26"/>
  <c r="H4123" i="26"/>
  <c r="H4232" i="26"/>
  <c r="H4334" i="26"/>
  <c r="H4436" i="26"/>
  <c r="H4535" i="26"/>
  <c r="H4620" i="26"/>
  <c r="H4706" i="26"/>
  <c r="H4778" i="26"/>
  <c r="H4842" i="26"/>
  <c r="H4906" i="26"/>
  <c r="H4970" i="26"/>
  <c r="H3402" i="26"/>
  <c r="H3914" i="26"/>
  <c r="H4044" i="26"/>
  <c r="H4170" i="26"/>
  <c r="H4272" i="26"/>
  <c r="H4374" i="26"/>
  <c r="H4476" i="26"/>
  <c r="H4568" i="26"/>
  <c r="H4654" i="26"/>
  <c r="H1838" i="26"/>
  <c r="H2545" i="26"/>
  <c r="H3291" i="26"/>
  <c r="H2956" i="26"/>
  <c r="H2619" i="26"/>
  <c r="H2965" i="26"/>
  <c r="H3221" i="26"/>
  <c r="H3477" i="26"/>
  <c r="H3733" i="26"/>
  <c r="H2438" i="26"/>
  <c r="H2902" i="26"/>
  <c r="H3158" i="26"/>
  <c r="H3414" i="26"/>
  <c r="H3670" i="26"/>
  <c r="H1884" i="26"/>
  <c r="H2674" i="26"/>
  <c r="H2478" i="26"/>
  <c r="H2830" i="26"/>
  <c r="H2984" i="26"/>
  <c r="H3168" i="26"/>
  <c r="H3344" i="26"/>
  <c r="H3496" i="26"/>
  <c r="H3680" i="26"/>
  <c r="H3856" i="26"/>
  <c r="H2482" i="26"/>
  <c r="H2879" i="26"/>
  <c r="H3071" i="26"/>
  <c r="H3231" i="26"/>
  <c r="H3359" i="26"/>
  <c r="H3487" i="26"/>
  <c r="H3615" i="26"/>
  <c r="H3743" i="26"/>
  <c r="H2839" i="26"/>
  <c r="H3009" i="26"/>
  <c r="H3178" i="26"/>
  <c r="H3313" i="26"/>
  <c r="H3441" i="26"/>
  <c r="H3569" i="26"/>
  <c r="H3697" i="26"/>
  <c r="H3825" i="26"/>
  <c r="H3933" i="26"/>
  <c r="H3997" i="26"/>
  <c r="H4061" i="26"/>
  <c r="H4125" i="26"/>
  <c r="H4189" i="26"/>
  <c r="H4253" i="26"/>
  <c r="H4317" i="26"/>
  <c r="H4381" i="26"/>
  <c r="H4445" i="26"/>
  <c r="H4509" i="26"/>
  <c r="H4573" i="26"/>
  <c r="H4637" i="26"/>
  <c r="H4701" i="26"/>
  <c r="H2743" i="26"/>
  <c r="H2969" i="26"/>
  <c r="H3138" i="26"/>
  <c r="H3282" i="26"/>
  <c r="H3410" i="26"/>
  <c r="H3538" i="26"/>
  <c r="H2679" i="26"/>
  <c r="H2951" i="26"/>
  <c r="H3121" i="26"/>
  <c r="H3268" i="26"/>
  <c r="H3396" i="26"/>
  <c r="H3524" i="26"/>
  <c r="H3652" i="26"/>
  <c r="H3780" i="26"/>
  <c r="H3906" i="26"/>
  <c r="H3975" i="26"/>
  <c r="H4039" i="26"/>
  <c r="H4103" i="26"/>
  <c r="H4167" i="26"/>
  <c r="H4231" i="26"/>
  <c r="H4295" i="26"/>
  <c r="H4359" i="26"/>
  <c r="H4423" i="26"/>
  <c r="H4487" i="26"/>
  <c r="H2807" i="26"/>
  <c r="H2994" i="26"/>
  <c r="H3167" i="26"/>
  <c r="H3303" i="26"/>
  <c r="H3431" i="26"/>
  <c r="H3559" i="26"/>
  <c r="H3687" i="26"/>
  <c r="H3815" i="26"/>
  <c r="H3928" i="26"/>
  <c r="H3992" i="26"/>
  <c r="H4056" i="26"/>
  <c r="H4120" i="26"/>
  <c r="H2767" i="26"/>
  <c r="H2977" i="26"/>
  <c r="H3146" i="26"/>
  <c r="H3289" i="26"/>
  <c r="H3417" i="26"/>
  <c r="H3545" i="26"/>
  <c r="H3673" i="26"/>
  <c r="H3801" i="26"/>
  <c r="H3920" i="26"/>
  <c r="H3985" i="26"/>
  <c r="H4049" i="26"/>
  <c r="H4113" i="26"/>
  <c r="H4177" i="26"/>
  <c r="H4241" i="26"/>
  <c r="H4305" i="26"/>
  <c r="H4369" i="26"/>
  <c r="H4433" i="26"/>
  <c r="H4497" i="26"/>
  <c r="H4561" i="26"/>
  <c r="H4625" i="26"/>
  <c r="H4689" i="26"/>
  <c r="H2422" i="26"/>
  <c r="H2919" i="26"/>
  <c r="H3089" i="26"/>
  <c r="H3244" i="26"/>
  <c r="H3372" i="26"/>
  <c r="H3500" i="26"/>
  <c r="H3628" i="26"/>
  <c r="H3756" i="26"/>
  <c r="H3106" i="26"/>
  <c r="H3852" i="26"/>
  <c r="H4011" i="26"/>
  <c r="H4139" i="26"/>
  <c r="H4244" i="26"/>
  <c r="H4347" i="26"/>
  <c r="H4450" i="26"/>
  <c r="H4546" i="26"/>
  <c r="H4631" i="26"/>
  <c r="H4716" i="26"/>
  <c r="H4786" i="26"/>
  <c r="H4850" i="26"/>
  <c r="H4914" i="26"/>
  <c r="H4978" i="26"/>
  <c r="H3530" i="26"/>
  <c r="H3932" i="26"/>
  <c r="H4060" i="26"/>
  <c r="H4182" i="26"/>
  <c r="H4284" i="26"/>
  <c r="H4387" i="26"/>
  <c r="H4490" i="26"/>
  <c r="H4579" i="26"/>
  <c r="H4664" i="26"/>
  <c r="H1196" i="26"/>
  <c r="H2609" i="26"/>
  <c r="H3331" i="26"/>
  <c r="H2996" i="26"/>
  <c r="H2639" i="26"/>
  <c r="H2973" i="26"/>
  <c r="H3229" i="26"/>
  <c r="H3485" i="26"/>
  <c r="H3741" i="26"/>
  <c r="H2470" i="26"/>
  <c r="H2910" i="26"/>
  <c r="H3166" i="26"/>
  <c r="H3422" i="26"/>
  <c r="H3678" i="26"/>
  <c r="H2164" i="26"/>
  <c r="H2738" i="26"/>
  <c r="H2499" i="26"/>
  <c r="H2848" i="26"/>
  <c r="H3024" i="26"/>
  <c r="H3176" i="26"/>
  <c r="H3360" i="26"/>
  <c r="H3536" i="26"/>
  <c r="H3688" i="26"/>
  <c r="H3872" i="26"/>
  <c r="H2587" i="26"/>
  <c r="H2921" i="26"/>
  <c r="H3090" i="26"/>
  <c r="H3247" i="26"/>
  <c r="H3375" i="26"/>
  <c r="H3503" i="26"/>
  <c r="H3631" i="26"/>
  <c r="H3759" i="26"/>
  <c r="H2858" i="26"/>
  <c r="H3031" i="26"/>
  <c r="H3201" i="26"/>
  <c r="H3329" i="26"/>
  <c r="H3457" i="26"/>
  <c r="H3585" i="26"/>
  <c r="H3713" i="26"/>
  <c r="H3841" i="26"/>
  <c r="H3941" i="26"/>
  <c r="H4005" i="26"/>
  <c r="H4069" i="26"/>
  <c r="H4133" i="26"/>
  <c r="H4197" i="26"/>
  <c r="H4261" i="26"/>
  <c r="H4325" i="26"/>
  <c r="H4389" i="26"/>
  <c r="H4453" i="26"/>
  <c r="H4517" i="26"/>
  <c r="H4581" i="26"/>
  <c r="H4645" i="26"/>
  <c r="H4709" i="26"/>
  <c r="H2794" i="26"/>
  <c r="H2991" i="26"/>
  <c r="H3161" i="26"/>
  <c r="H3298" i="26"/>
  <c r="H3426" i="26"/>
  <c r="H3554" i="26"/>
  <c r="H2754" i="26"/>
  <c r="H2970" i="26"/>
  <c r="H3143" i="26"/>
  <c r="H3284" i="26"/>
  <c r="H3412" i="26"/>
  <c r="H3540" i="26"/>
  <c r="H3668" i="26"/>
  <c r="H3796" i="26"/>
  <c r="H3918" i="26"/>
  <c r="H3983" i="26"/>
  <c r="H4047" i="26"/>
  <c r="H4111" i="26"/>
  <c r="H4175" i="26"/>
  <c r="H4239" i="26"/>
  <c r="H4303" i="26"/>
  <c r="H4367" i="26"/>
  <c r="H4431" i="26"/>
  <c r="H4495" i="26"/>
  <c r="H2847" i="26"/>
  <c r="H3017" i="26"/>
  <c r="H3186" i="26"/>
  <c r="H3319" i="26"/>
  <c r="H3447" i="26"/>
  <c r="H3575" i="26"/>
  <c r="H3703" i="26"/>
  <c r="H3831" i="26"/>
  <c r="H2495" i="26"/>
  <c r="H2370" i="26"/>
  <c r="H3547" i="26"/>
  <c r="H3148" i="26"/>
  <c r="H2735" i="26"/>
  <c r="H3029" i="26"/>
  <c r="H3285" i="26"/>
  <c r="H3541" i="26"/>
  <c r="H3797" i="26"/>
  <c r="H2622" i="26"/>
  <c r="H2966" i="26"/>
  <c r="H3222" i="26"/>
  <c r="H3478" i="26"/>
  <c r="H3734" i="26"/>
  <c r="H2253" i="26"/>
  <c r="H2763" i="26"/>
  <c r="H2606" i="26"/>
  <c r="H2856" i="26"/>
  <c r="H3040" i="26"/>
  <c r="H3216" i="26"/>
  <c r="H3368" i="26"/>
  <c r="H3552" i="26"/>
  <c r="H3728" i="26"/>
  <c r="H3880" i="26"/>
  <c r="H2630" i="26"/>
  <c r="H2943" i="26"/>
  <c r="H3113" i="26"/>
  <c r="H3263" i="26"/>
  <c r="H3391" i="26"/>
  <c r="H3519" i="26"/>
  <c r="H3647" i="26"/>
  <c r="H3775" i="26"/>
  <c r="H2881" i="26"/>
  <c r="H3050" i="26"/>
  <c r="H3217" i="26"/>
  <c r="H3345" i="26"/>
  <c r="H3473" i="26"/>
  <c r="H3601" i="26"/>
  <c r="H3729" i="26"/>
  <c r="H3857" i="26"/>
  <c r="H3949" i="26"/>
  <c r="H4013" i="26"/>
  <c r="H4077" i="26"/>
  <c r="H4141" i="26"/>
  <c r="H4205" i="26"/>
  <c r="H4269" i="26"/>
  <c r="H4333" i="26"/>
  <c r="H4397" i="26"/>
  <c r="H4461" i="26"/>
  <c r="H4525" i="26"/>
  <c r="H4589" i="26"/>
  <c r="H4653" i="26"/>
  <c r="H4717" i="26"/>
  <c r="H2841" i="26"/>
  <c r="H3010" i="26"/>
  <c r="H3183" i="26"/>
  <c r="H3314" i="26"/>
  <c r="H3442" i="26"/>
  <c r="H3570" i="26"/>
  <c r="H2806" i="26"/>
  <c r="H2993" i="26"/>
  <c r="H3162" i="26"/>
  <c r="H3300" i="26"/>
  <c r="H3428" i="26"/>
  <c r="H3556" i="26"/>
  <c r="H3684" i="26"/>
  <c r="H3812" i="26"/>
  <c r="H3927" i="26"/>
  <c r="H3991" i="26"/>
  <c r="H4055" i="26"/>
  <c r="H4119" i="26"/>
  <c r="H4183" i="26"/>
  <c r="H4247" i="26"/>
  <c r="H4311" i="26"/>
  <c r="H4375" i="26"/>
  <c r="H4439" i="26"/>
  <c r="H4503" i="26"/>
  <c r="H2866" i="26"/>
  <c r="H3039" i="26"/>
  <c r="H3207" i="26"/>
  <c r="H3335" i="26"/>
  <c r="H3463" i="26"/>
  <c r="H3591" i="26"/>
  <c r="H3719" i="26"/>
  <c r="H3847" i="26"/>
  <c r="H3944" i="26"/>
  <c r="H4008" i="26"/>
  <c r="H4072" i="26"/>
  <c r="H4136" i="26"/>
  <c r="H2849" i="26"/>
  <c r="H3018" i="26"/>
  <c r="H3191" i="26"/>
  <c r="H3321" i="26"/>
  <c r="H3449" i="26"/>
  <c r="H3577" i="26"/>
  <c r="H3705" i="26"/>
  <c r="H3833" i="26"/>
  <c r="H3937" i="26"/>
  <c r="H4001" i="26"/>
  <c r="H4065" i="26"/>
  <c r="H4129" i="26"/>
  <c r="H4193" i="26"/>
  <c r="H4257" i="26"/>
  <c r="H4321" i="26"/>
  <c r="H4385" i="26"/>
  <c r="H4449" i="26"/>
  <c r="H4513" i="26"/>
  <c r="H4577" i="26"/>
  <c r="H4641" i="26"/>
  <c r="H4705" i="26"/>
  <c r="H2729" i="26"/>
  <c r="H2961" i="26"/>
  <c r="H3130" i="26"/>
  <c r="H3276" i="26"/>
  <c r="H3404" i="26"/>
  <c r="H3532" i="26"/>
  <c r="H3660" i="26"/>
  <c r="H3788" i="26"/>
  <c r="H3386" i="26"/>
  <c r="H3913" i="26"/>
  <c r="H4043" i="26"/>
  <c r="H4168" i="26"/>
  <c r="H4270" i="26"/>
  <c r="H4372" i="26"/>
  <c r="H4475" i="26"/>
  <c r="H4567" i="26"/>
  <c r="H4652" i="26"/>
  <c r="H4738" i="26"/>
  <c r="H4802" i="26"/>
  <c r="H4866" i="26"/>
  <c r="H4930" i="26"/>
  <c r="H4994" i="26"/>
  <c r="H3706" i="26"/>
  <c r="H3964" i="26"/>
  <c r="H4092" i="26"/>
  <c r="H4208" i="26"/>
  <c r="H4310" i="26"/>
  <c r="H4412" i="26"/>
  <c r="H4515" i="26"/>
  <c r="H4600" i="26"/>
  <c r="H4686" i="26"/>
  <c r="H2559" i="26"/>
  <c r="H2434" i="26"/>
  <c r="H3587" i="26"/>
  <c r="H3156" i="26"/>
  <c r="H2747" i="26"/>
  <c r="H3037" i="26"/>
  <c r="H3293" i="26"/>
  <c r="H3549" i="26"/>
  <c r="H3805" i="26"/>
  <c r="H2642" i="26"/>
  <c r="H2974" i="26"/>
  <c r="H3230" i="26"/>
  <c r="H3486" i="26"/>
  <c r="H3742" i="26"/>
  <c r="H2443" i="26"/>
  <c r="H2777" i="26"/>
  <c r="H2646" i="26"/>
  <c r="H2896" i="26"/>
  <c r="H3048" i="26"/>
  <c r="H3232" i="26"/>
  <c r="H3408" i="26"/>
  <c r="H3560" i="26"/>
  <c r="H3744" i="26"/>
  <c r="H621" i="26"/>
  <c r="H2647" i="26"/>
  <c r="H2962" i="26"/>
  <c r="H3135" i="26"/>
  <c r="H3279" i="26"/>
  <c r="H3407" i="26"/>
  <c r="H3535" i="26"/>
  <c r="H3663" i="26"/>
  <c r="H2100" i="26"/>
  <c r="H2903" i="26"/>
  <c r="H3073" i="26"/>
  <c r="H3233" i="26"/>
  <c r="H3361" i="26"/>
  <c r="H3489" i="26"/>
  <c r="H3617" i="26"/>
  <c r="H3745" i="26"/>
  <c r="H3873" i="26"/>
  <c r="H3957" i="26"/>
  <c r="H4021" i="26"/>
  <c r="H4085" i="26"/>
  <c r="H4149" i="26"/>
  <c r="H4213" i="26"/>
  <c r="H4277" i="26"/>
  <c r="H4341" i="26"/>
  <c r="H4405" i="26"/>
  <c r="H4469" i="26"/>
  <c r="H4533" i="26"/>
  <c r="H4597" i="26"/>
  <c r="H4661" i="26"/>
  <c r="H4725" i="26"/>
  <c r="H2863" i="26"/>
  <c r="H3033" i="26"/>
  <c r="H3202" i="26"/>
  <c r="H3330" i="26"/>
  <c r="H3458" i="26"/>
  <c r="H3586" i="26"/>
  <c r="H2842" i="26"/>
  <c r="H3015" i="26"/>
  <c r="H3185" i="26"/>
  <c r="H3316" i="26"/>
  <c r="H3444" i="26"/>
  <c r="H3572" i="26"/>
  <c r="H3700" i="26"/>
  <c r="H3828" i="26"/>
  <c r="H3935" i="26"/>
  <c r="H3999" i="26"/>
  <c r="H4063" i="26"/>
  <c r="H4127" i="26"/>
  <c r="H4191" i="26"/>
  <c r="H4255" i="26"/>
  <c r="H4319" i="26"/>
  <c r="H4383" i="26"/>
  <c r="H4447" i="26"/>
  <c r="H4511" i="26"/>
  <c r="H2889" i="26"/>
  <c r="H3058" i="26"/>
  <c r="H3223" i="26"/>
  <c r="H3351" i="26"/>
  <c r="H3479" i="26"/>
  <c r="H3607" i="26"/>
  <c r="H3735" i="26"/>
  <c r="H3863" i="26"/>
  <c r="H3952" i="26"/>
  <c r="H4016" i="26"/>
  <c r="H4080" i="26"/>
  <c r="H4144" i="26"/>
  <c r="H2871" i="26"/>
  <c r="H3041" i="26"/>
  <c r="H3209" i="26"/>
  <c r="H3337" i="26"/>
  <c r="H3465" i="26"/>
  <c r="H3593" i="26"/>
  <c r="H3721" i="26"/>
  <c r="H3849" i="26"/>
  <c r="H3945" i="26"/>
  <c r="H4009" i="26"/>
  <c r="H4073" i="26"/>
  <c r="H4137" i="26"/>
  <c r="H4201" i="26"/>
  <c r="H4265" i="26"/>
  <c r="H4329" i="26"/>
  <c r="H4393" i="26"/>
  <c r="H4457" i="26"/>
  <c r="H4521" i="26"/>
  <c r="H4585" i="26"/>
  <c r="H4649" i="26"/>
  <c r="H4713" i="26"/>
  <c r="H2779" i="26"/>
  <c r="H2983" i="26"/>
  <c r="H3153" i="26"/>
  <c r="H3292" i="26"/>
  <c r="H3420" i="26"/>
  <c r="H3548" i="26"/>
  <c r="H3676" i="26"/>
  <c r="H3804" i="26"/>
  <c r="H3514" i="26"/>
  <c r="H3931" i="26"/>
  <c r="H4059" i="26"/>
  <c r="H4180" i="26"/>
  <c r="H4283" i="26"/>
  <c r="H4386" i="26"/>
  <c r="H4488" i="26"/>
  <c r="H4578" i="26"/>
  <c r="H4663" i="26"/>
  <c r="H4746" i="26"/>
  <c r="H4810" i="26"/>
  <c r="H4874" i="26"/>
  <c r="H4938" i="26"/>
  <c r="H2718" i="26"/>
  <c r="H3770" i="26"/>
  <c r="H3980" i="26"/>
  <c r="H4108" i="26"/>
  <c r="H4220" i="26"/>
  <c r="H4323" i="26"/>
  <c r="H4426" i="26"/>
  <c r="H4526" i="26"/>
  <c r="H4611" i="26"/>
  <c r="H4696" i="26"/>
  <c r="H2424" i="26"/>
  <c r="H2809" i="26"/>
  <c r="H3843" i="26"/>
  <c r="H2034" i="26"/>
  <c r="H2845" i="26"/>
  <c r="H3101" i="26"/>
  <c r="H3357" i="26"/>
  <c r="H3613" i="26"/>
  <c r="H3869" i="26"/>
  <c r="H2750" i="26"/>
  <c r="H3038" i="26"/>
  <c r="H3294" i="26"/>
  <c r="H3550" i="26"/>
  <c r="H3806" i="26"/>
  <c r="H2518" i="26"/>
  <c r="H2075" i="26"/>
  <c r="H2727" i="26"/>
  <c r="H2920" i="26"/>
  <c r="H3104" i="26"/>
  <c r="H3280" i="26"/>
  <c r="H3432" i="26"/>
  <c r="H3616" i="26"/>
  <c r="H3792" i="26"/>
  <c r="H2086" i="26"/>
  <c r="H2454" i="26"/>
  <c r="H3007" i="26"/>
  <c r="H3177" i="26"/>
  <c r="H3311" i="26"/>
  <c r="H3439" i="26"/>
  <c r="H3567" i="26"/>
  <c r="H3695" i="26"/>
  <c r="H2650" i="26"/>
  <c r="H2945" i="26"/>
  <c r="H3114" i="26"/>
  <c r="H3265" i="26"/>
  <c r="H3393" i="26"/>
  <c r="H3521" i="26"/>
  <c r="H3649" i="26"/>
  <c r="H3777" i="26"/>
  <c r="H3903" i="26"/>
  <c r="H3973" i="26"/>
  <c r="H4037" i="26"/>
  <c r="H4101" i="26"/>
  <c r="H4165" i="26"/>
  <c r="H4229" i="26"/>
  <c r="H4293" i="26"/>
  <c r="H4357" i="26"/>
  <c r="H4421" i="26"/>
  <c r="H4485" i="26"/>
  <c r="H4549" i="26"/>
  <c r="H4613" i="26"/>
  <c r="H4677" i="26"/>
  <c r="H2203" i="26"/>
  <c r="H2905" i="26"/>
  <c r="H3074" i="26"/>
  <c r="H3234" i="26"/>
  <c r="H3362" i="26"/>
  <c r="H3490" i="26"/>
  <c r="H3618" i="26"/>
  <c r="H2887" i="26"/>
  <c r="H3057" i="26"/>
  <c r="H3220" i="26"/>
  <c r="H3348" i="26"/>
  <c r="H3476" i="26"/>
  <c r="H3604" i="26"/>
  <c r="H3732" i="26"/>
  <c r="H3860" i="26"/>
  <c r="H3951" i="26"/>
  <c r="H4015" i="26"/>
  <c r="H4079" i="26"/>
  <c r="H4143" i="26"/>
  <c r="H4207" i="26"/>
  <c r="H4271" i="26"/>
  <c r="H4335" i="26"/>
  <c r="H4399" i="26"/>
  <c r="H4463" i="26"/>
  <c r="H2547" i="26"/>
  <c r="H2930" i="26"/>
  <c r="H3103" i="26"/>
  <c r="H3255" i="26"/>
  <c r="H3383" i="26"/>
  <c r="H3511" i="26"/>
  <c r="H3639" i="26"/>
  <c r="H3767" i="26"/>
  <c r="H3895" i="26"/>
  <c r="H3968" i="26"/>
  <c r="H4032" i="26"/>
  <c r="H4096" i="26"/>
  <c r="H2358" i="26"/>
  <c r="H2913" i="26"/>
  <c r="H3082" i="26"/>
  <c r="H3241" i="26"/>
  <c r="H3369" i="26"/>
  <c r="H3497" i="26"/>
  <c r="H3625" i="26"/>
  <c r="H3753" i="26"/>
  <c r="H3881" i="26"/>
  <c r="H3961" i="26"/>
  <c r="H4025" i="26"/>
  <c r="H4089" i="26"/>
  <c r="H4153" i="26"/>
  <c r="H4217" i="26"/>
  <c r="H4281" i="26"/>
  <c r="H4345" i="26"/>
  <c r="H4409" i="26"/>
  <c r="H4473" i="26"/>
  <c r="H4537" i="26"/>
  <c r="H4601" i="26"/>
  <c r="H4665" i="26"/>
  <c r="H4729" i="26"/>
  <c r="H2855" i="26"/>
  <c r="H3025" i="26"/>
  <c r="H3194" i="26"/>
  <c r="H3324" i="26"/>
  <c r="H3452" i="26"/>
  <c r="H3580" i="26"/>
  <c r="H3708" i="26"/>
  <c r="H3836" i="26"/>
  <c r="H3698" i="26"/>
  <c r="H3963" i="26"/>
  <c r="H4091" i="26"/>
  <c r="H4206" i="26"/>
  <c r="H4308" i="26"/>
  <c r="H4411" i="26"/>
  <c r="H4514" i="26"/>
  <c r="H4599" i="26"/>
  <c r="H4684" i="26"/>
  <c r="H4762" i="26"/>
  <c r="H4826" i="26"/>
  <c r="H4890" i="26"/>
  <c r="H4954" i="26"/>
  <c r="H3129" i="26"/>
  <c r="H3855" i="26"/>
  <c r="H4012" i="26"/>
  <c r="H4140" i="26"/>
  <c r="H4246" i="26"/>
  <c r="H4348" i="26"/>
  <c r="H4451" i="26"/>
  <c r="H4547" i="26"/>
  <c r="H4632" i="26"/>
  <c r="H2360" i="26"/>
  <c r="H3861" i="26"/>
  <c r="H2662" i="26"/>
  <c r="H2715" i="26"/>
  <c r="H2922" i="26"/>
  <c r="H3965" i="26"/>
  <c r="H4477" i="26"/>
  <c r="H3346" i="26"/>
  <c r="H3588" i="26"/>
  <c r="H4263" i="26"/>
  <c r="H3367" i="26"/>
  <c r="H4024" i="26"/>
  <c r="H3063" i="26"/>
  <c r="H3609" i="26"/>
  <c r="H4017" i="26"/>
  <c r="H4273" i="26"/>
  <c r="H4529" i="26"/>
  <c r="H2831" i="26"/>
  <c r="H3436" i="26"/>
  <c r="H3634" i="26"/>
  <c r="H4296" i="26"/>
  <c r="H4674" i="26"/>
  <c r="H4946" i="26"/>
  <c r="H4124" i="26"/>
  <c r="H4536" i="26"/>
  <c r="H4747" i="26"/>
  <c r="H4811" i="26"/>
  <c r="H4875" i="26"/>
  <c r="H4939" i="26"/>
  <c r="H5003" i="26"/>
  <c r="H5067" i="26"/>
  <c r="H5131" i="26"/>
  <c r="H5195" i="26"/>
  <c r="H5259" i="26"/>
  <c r="H5323" i="26"/>
  <c r="H5387" i="26"/>
  <c r="H5451" i="26"/>
  <c r="H3290" i="26"/>
  <c r="H3890" i="26"/>
  <c r="H4030" i="26"/>
  <c r="H4158" i="26"/>
  <c r="H4260" i="26"/>
  <c r="H4363" i="26"/>
  <c r="H4466" i="26"/>
  <c r="H4559" i="26"/>
  <c r="H4644" i="26"/>
  <c r="H4730" i="26"/>
  <c r="H4796" i="26"/>
  <c r="H4860" i="26"/>
  <c r="H4924" i="26"/>
  <c r="H4988" i="26"/>
  <c r="H5052" i="26"/>
  <c r="H5116" i="26"/>
  <c r="H5180" i="26"/>
  <c r="H5244" i="26"/>
  <c r="H3001" i="26"/>
  <c r="H3826" i="26"/>
  <c r="H4002" i="26"/>
  <c r="H4130" i="26"/>
  <c r="H4236" i="26"/>
  <c r="H4339" i="26"/>
  <c r="H4442" i="26"/>
  <c r="H4539" i="26"/>
  <c r="H3450" i="26"/>
  <c r="H3922" i="26"/>
  <c r="H4051" i="26"/>
  <c r="H4174" i="26"/>
  <c r="H4276" i="26"/>
  <c r="H4379" i="26"/>
  <c r="H4482" i="26"/>
  <c r="H4572" i="26"/>
  <c r="H4658" i="26"/>
  <c r="H4742" i="26"/>
  <c r="H4806" i="26"/>
  <c r="H4870" i="26"/>
  <c r="H4934" i="26"/>
  <c r="H4998" i="26"/>
  <c r="H5062" i="26"/>
  <c r="H3042" i="26"/>
  <c r="H3839" i="26"/>
  <c r="H4004" i="26"/>
  <c r="H4132" i="26"/>
  <c r="H4240" i="26"/>
  <c r="H4342" i="26"/>
  <c r="H4444" i="26"/>
  <c r="H4542" i="26"/>
  <c r="H4627" i="26"/>
  <c r="H4712" i="26"/>
  <c r="H4783" i="26"/>
  <c r="H4847" i="26"/>
  <c r="H4911" i="26"/>
  <c r="H4975" i="26"/>
  <c r="H5039" i="26"/>
  <c r="H5103" i="26"/>
  <c r="H5167" i="26"/>
  <c r="H5231" i="26"/>
  <c r="H5295" i="26"/>
  <c r="H5359" i="26"/>
  <c r="H5423" i="26"/>
  <c r="H5487" i="26"/>
  <c r="H3682" i="26"/>
  <c r="H3958" i="26"/>
  <c r="H4086" i="26"/>
  <c r="H4203" i="26"/>
  <c r="H4306" i="26"/>
  <c r="H4408" i="26"/>
  <c r="H4510" i="26"/>
  <c r="H4596" i="26"/>
  <c r="H4682" i="26"/>
  <c r="H4760" i="26"/>
  <c r="H4824" i="26"/>
  <c r="H4888" i="26"/>
  <c r="H4952" i="26"/>
  <c r="H5016" i="26"/>
  <c r="H5080" i="26"/>
  <c r="H5144" i="26"/>
  <c r="H3087" i="26"/>
  <c r="H4555" i="26"/>
  <c r="H4865" i="26"/>
  <c r="H5081" i="26"/>
  <c r="H5214" i="26"/>
  <c r="H5313" i="26"/>
  <c r="H5398" i="26"/>
  <c r="H5484" i="26"/>
  <c r="H5549" i="26"/>
  <c r="H5613" i="26"/>
  <c r="H5677" i="26"/>
  <c r="H4268" i="26"/>
  <c r="H4773" i="26"/>
  <c r="H5018" i="26"/>
  <c r="H5170" i="26"/>
  <c r="H5280" i="26"/>
  <c r="H5368" i="26"/>
  <c r="H5453" i="26"/>
  <c r="H5526" i="26"/>
  <c r="H5590" i="26"/>
  <c r="H5654" i="26"/>
  <c r="H5718" i="26"/>
  <c r="H4576" i="26"/>
  <c r="H4873" i="26"/>
  <c r="H4582" i="26"/>
  <c r="H4877" i="26"/>
  <c r="H5089" i="26"/>
  <c r="H5218" i="26"/>
  <c r="H5317" i="26"/>
  <c r="H5402" i="26"/>
  <c r="H5488" i="26"/>
  <c r="H5552" i="26"/>
  <c r="H5616" i="26"/>
  <c r="H5680" i="26"/>
  <c r="H4230" i="26"/>
  <c r="H4761" i="26"/>
  <c r="H5010" i="26"/>
  <c r="H5165" i="26"/>
  <c r="H5274" i="26"/>
  <c r="H5364" i="26"/>
  <c r="H5449" i="26"/>
  <c r="H5523" i="26"/>
  <c r="H5587" i="26"/>
  <c r="H5651" i="26"/>
  <c r="H5715" i="26"/>
  <c r="H4977" i="26"/>
  <c r="H5258" i="26"/>
  <c r="H5436" i="26"/>
  <c r="H5577" i="26"/>
  <c r="H5705" i="26"/>
  <c r="H5773" i="26"/>
  <c r="H5837" i="26"/>
  <c r="H5901" i="26"/>
  <c r="H5965" i="26"/>
  <c r="H2745" i="26"/>
  <c r="H2737" i="26"/>
  <c r="H2912" i="26"/>
  <c r="H2985" i="26"/>
  <c r="H3095" i="26"/>
  <c r="H4029" i="26"/>
  <c r="H4541" i="26"/>
  <c r="H3474" i="26"/>
  <c r="H3716" i="26"/>
  <c r="H4327" i="26"/>
  <c r="H3495" i="26"/>
  <c r="H4064" i="26"/>
  <c r="H3169" i="26"/>
  <c r="H3689" i="26"/>
  <c r="H4057" i="26"/>
  <c r="H4313" i="26"/>
  <c r="H4569" i="26"/>
  <c r="H2938" i="26"/>
  <c r="H3516" i="26"/>
  <c r="H3884" i="26"/>
  <c r="H4360" i="26"/>
  <c r="H4727" i="26"/>
  <c r="H4986" i="26"/>
  <c r="H4195" i="26"/>
  <c r="H4590" i="26"/>
  <c r="H4755" i="26"/>
  <c r="H4819" i="26"/>
  <c r="H4883" i="26"/>
  <c r="H4947" i="26"/>
  <c r="H5011" i="26"/>
  <c r="H5075" i="26"/>
  <c r="H5139" i="26"/>
  <c r="H5203" i="26"/>
  <c r="H5267" i="26"/>
  <c r="H5331" i="26"/>
  <c r="H5395" i="26"/>
  <c r="H5459" i="26"/>
  <c r="H3418" i="26"/>
  <c r="H3917" i="26"/>
  <c r="H4046" i="26"/>
  <c r="H4171" i="26"/>
  <c r="H4274" i="26"/>
  <c r="H4376" i="26"/>
  <c r="H4478" i="26"/>
  <c r="H4570" i="26"/>
  <c r="H4655" i="26"/>
  <c r="H4740" i="26"/>
  <c r="H4804" i="26"/>
  <c r="H4868" i="26"/>
  <c r="H4932" i="26"/>
  <c r="H4996" i="26"/>
  <c r="H5060" i="26"/>
  <c r="H5124" i="26"/>
  <c r="H5188" i="26"/>
  <c r="H5252" i="26"/>
  <c r="H3170" i="26"/>
  <c r="H3866" i="26"/>
  <c r="H4018" i="26"/>
  <c r="H4146" i="26"/>
  <c r="H4250" i="26"/>
  <c r="H4352" i="26"/>
  <c r="H4454" i="26"/>
  <c r="H4550" i="26"/>
  <c r="H3578" i="26"/>
  <c r="H3939" i="26"/>
  <c r="H4067" i="26"/>
  <c r="H4187" i="26"/>
  <c r="H4290" i="26"/>
  <c r="H4392" i="26"/>
  <c r="H4494" i="26"/>
  <c r="H4583" i="26"/>
  <c r="H4668" i="26"/>
  <c r="H4750" i="26"/>
  <c r="H4814" i="26"/>
  <c r="H4878" i="26"/>
  <c r="H4942" i="26"/>
  <c r="H5006" i="26"/>
  <c r="H5070" i="26"/>
  <c r="H3210" i="26"/>
  <c r="H3871" i="26"/>
  <c r="H4020" i="26"/>
  <c r="H4148" i="26"/>
  <c r="H4252" i="26"/>
  <c r="H4355" i="26"/>
  <c r="H4458" i="26"/>
  <c r="H4552" i="26"/>
  <c r="H4638" i="26"/>
  <c r="H4723" i="26"/>
  <c r="H4791" i="26"/>
  <c r="H4855" i="26"/>
  <c r="H4919" i="26"/>
  <c r="H4983" i="26"/>
  <c r="H5047" i="26"/>
  <c r="H5111" i="26"/>
  <c r="H5175" i="26"/>
  <c r="H5239" i="26"/>
  <c r="H5303" i="26"/>
  <c r="H5367" i="26"/>
  <c r="H5431" i="26"/>
  <c r="H1079" i="26"/>
  <c r="H3746" i="26"/>
  <c r="H3974" i="26"/>
  <c r="H4102" i="26"/>
  <c r="H4216" i="26"/>
  <c r="H4318" i="26"/>
  <c r="H4420" i="26"/>
  <c r="H4522" i="26"/>
  <c r="H4607" i="26"/>
  <c r="H4692" i="26"/>
  <c r="H4768" i="26"/>
  <c r="H4832" i="26"/>
  <c r="H4896" i="26"/>
  <c r="H4960" i="26"/>
  <c r="H5024" i="26"/>
  <c r="H5088" i="26"/>
  <c r="H5152" i="26"/>
  <c r="H3242" i="26"/>
  <c r="H4608" i="26"/>
  <c r="H4897" i="26"/>
  <c r="H5101" i="26"/>
  <c r="H5226" i="26"/>
  <c r="H5324" i="26"/>
  <c r="H5409" i="26"/>
  <c r="H5493" i="26"/>
  <c r="H5557" i="26"/>
  <c r="H5621" i="26"/>
  <c r="H5685" i="26"/>
  <c r="H4371" i="26"/>
  <c r="H4805" i="26"/>
  <c r="H5041" i="26"/>
  <c r="H5186" i="26"/>
  <c r="H5293" i="26"/>
  <c r="H5378" i="26"/>
  <c r="H5464" i="26"/>
  <c r="H5534" i="26"/>
  <c r="H5598" i="26"/>
  <c r="H5662" i="26"/>
  <c r="H3498" i="26"/>
  <c r="H4619" i="26"/>
  <c r="H3626" i="26"/>
  <c r="H4624" i="26"/>
  <c r="H4909" i="26"/>
  <c r="H5109" i="26"/>
  <c r="H5232" i="26"/>
  <c r="H5328" i="26"/>
  <c r="H5413" i="26"/>
  <c r="H5496" i="26"/>
  <c r="H5560" i="26"/>
  <c r="H5624" i="26"/>
  <c r="H5688" i="26"/>
  <c r="H4332" i="26"/>
  <c r="H4793" i="26"/>
  <c r="H5033" i="26"/>
  <c r="H5181" i="26"/>
  <c r="H5288" i="26"/>
  <c r="H5374" i="26"/>
  <c r="H5460" i="26"/>
  <c r="H5531" i="26"/>
  <c r="H5595" i="26"/>
  <c r="H5659" i="26"/>
  <c r="H3754" i="26"/>
  <c r="H5026" i="26"/>
  <c r="H5285" i="26"/>
  <c r="H5457" i="26"/>
  <c r="H5593" i="26"/>
  <c r="H5716" i="26"/>
  <c r="H5781" i="26"/>
  <c r="H5845" i="26"/>
  <c r="H5909" i="26"/>
  <c r="H5973" i="26"/>
  <c r="H3803" i="26"/>
  <c r="H3030" i="26"/>
  <c r="H3088" i="26"/>
  <c r="H3154" i="26"/>
  <c r="H3249" i="26"/>
  <c r="H4093" i="26"/>
  <c r="H4605" i="26"/>
  <c r="H3602" i="26"/>
  <c r="H3844" i="26"/>
  <c r="H4391" i="26"/>
  <c r="H3623" i="26"/>
  <c r="H4088" i="26"/>
  <c r="H3225" i="26"/>
  <c r="H3737" i="26"/>
  <c r="H4081" i="26"/>
  <c r="H4337" i="26"/>
  <c r="H4593" i="26"/>
  <c r="H3002" i="26"/>
  <c r="H3564" i="26"/>
  <c r="H3947" i="26"/>
  <c r="H4398" i="26"/>
  <c r="H4754" i="26"/>
  <c r="H2959" i="26"/>
  <c r="H4234" i="26"/>
  <c r="H4622" i="26"/>
  <c r="H4763" i="26"/>
  <c r="H4827" i="26"/>
  <c r="H4891" i="26"/>
  <c r="H4955" i="26"/>
  <c r="H5019" i="26"/>
  <c r="H5083" i="26"/>
  <c r="H5147" i="26"/>
  <c r="H5211" i="26"/>
  <c r="H5275" i="26"/>
  <c r="H5339" i="26"/>
  <c r="H5403" i="26"/>
  <c r="H5467" i="26"/>
  <c r="H3546" i="26"/>
  <c r="H3934" i="26"/>
  <c r="H4062" i="26"/>
  <c r="H4184" i="26"/>
  <c r="H4286" i="26"/>
  <c r="H4388" i="26"/>
  <c r="H4491" i="26"/>
  <c r="H4580" i="26"/>
  <c r="H4666" i="26"/>
  <c r="H4748" i="26"/>
  <c r="H4812" i="26"/>
  <c r="H4876" i="26"/>
  <c r="H4940" i="26"/>
  <c r="H5004" i="26"/>
  <c r="H5068" i="26"/>
  <c r="H5132" i="26"/>
  <c r="H5196" i="26"/>
  <c r="H5260" i="26"/>
  <c r="H3306" i="26"/>
  <c r="H3898" i="26"/>
  <c r="H4034" i="26"/>
  <c r="H4160" i="26"/>
  <c r="H4262" i="26"/>
  <c r="H4364" i="26"/>
  <c r="H4467" i="26"/>
  <c r="H4560" i="26"/>
  <c r="H3666" i="26"/>
  <c r="H3955" i="26"/>
  <c r="H4083" i="26"/>
  <c r="H4200" i="26"/>
  <c r="H4302" i="26"/>
  <c r="H4404" i="26"/>
  <c r="H4507" i="26"/>
  <c r="H4594" i="26"/>
  <c r="H4679" i="26"/>
  <c r="H4758" i="26"/>
  <c r="H4822" i="26"/>
  <c r="H4886" i="26"/>
  <c r="H4950" i="26"/>
  <c r="H5014" i="26"/>
  <c r="H5078" i="26"/>
  <c r="H3338" i="26"/>
  <c r="H3902" i="26"/>
  <c r="H4036" i="26"/>
  <c r="H4163" i="26"/>
  <c r="H4266" i="26"/>
  <c r="H4368" i="26"/>
  <c r="H4470" i="26"/>
  <c r="H4563" i="26"/>
  <c r="H4648" i="26"/>
  <c r="H1824" i="26"/>
  <c r="H3286" i="26"/>
  <c r="H3240" i="26"/>
  <c r="H3295" i="26"/>
  <c r="H3377" i="26"/>
  <c r="H4157" i="26"/>
  <c r="H4669" i="26"/>
  <c r="H2865" i="26"/>
  <c r="H3943" i="26"/>
  <c r="H4455" i="26"/>
  <c r="H3751" i="26"/>
  <c r="H4128" i="26"/>
  <c r="H3305" i="26"/>
  <c r="H3817" i="26"/>
  <c r="H4121" i="26"/>
  <c r="H4377" i="26"/>
  <c r="H4633" i="26"/>
  <c r="H3111" i="26"/>
  <c r="H3644" i="26"/>
  <c r="H4027" i="26"/>
  <c r="H4462" i="26"/>
  <c r="H4794" i="26"/>
  <c r="H3642" i="26"/>
  <c r="H4298" i="26"/>
  <c r="H4675" i="26"/>
  <c r="H4771" i="26"/>
  <c r="H4835" i="26"/>
  <c r="H4899" i="26"/>
  <c r="H4963" i="26"/>
  <c r="H5027" i="26"/>
  <c r="H5091" i="26"/>
  <c r="H5155" i="26"/>
  <c r="H5219" i="26"/>
  <c r="H5283" i="26"/>
  <c r="H5347" i="26"/>
  <c r="H5411" i="26"/>
  <c r="H5475" i="26"/>
  <c r="H3650" i="26"/>
  <c r="H3950" i="26"/>
  <c r="H4078" i="26"/>
  <c r="H4196" i="26"/>
  <c r="H4299" i="26"/>
  <c r="H4402" i="26"/>
  <c r="H4504" i="26"/>
  <c r="H4591" i="26"/>
  <c r="H4676" i="26"/>
  <c r="H4756" i="26"/>
  <c r="H4820" i="26"/>
  <c r="H4884" i="26"/>
  <c r="H4948" i="26"/>
  <c r="H5012" i="26"/>
  <c r="H5076" i="26"/>
  <c r="H5140" i="26"/>
  <c r="H5204" i="26"/>
  <c r="H5268" i="26"/>
  <c r="H3434" i="26"/>
  <c r="H3921" i="26"/>
  <c r="H4050" i="26"/>
  <c r="H4172" i="26"/>
  <c r="H4275" i="26"/>
  <c r="H4378" i="26"/>
  <c r="H4480" i="26"/>
  <c r="H4571" i="26"/>
  <c r="H3730" i="26"/>
  <c r="H3971" i="26"/>
  <c r="H4099" i="26"/>
  <c r="H4212" i="26"/>
  <c r="H4315" i="26"/>
  <c r="H4418" i="26"/>
  <c r="H4519" i="26"/>
  <c r="H4604" i="26"/>
  <c r="H4690" i="26"/>
  <c r="H4766" i="26"/>
  <c r="H4830" i="26"/>
  <c r="H4894" i="26"/>
  <c r="H4958" i="26"/>
  <c r="H5022" i="26"/>
  <c r="H5086" i="26"/>
  <c r="H3466" i="26"/>
  <c r="H3924" i="26"/>
  <c r="H4052" i="26"/>
  <c r="H4176" i="26"/>
  <c r="H4278" i="26"/>
  <c r="H4380" i="26"/>
  <c r="H4483" i="26"/>
  <c r="H4574" i="26"/>
  <c r="H4659" i="26"/>
  <c r="H4743" i="26"/>
  <c r="H4807" i="26"/>
  <c r="H4871" i="26"/>
  <c r="H4935" i="26"/>
  <c r="H4999" i="26"/>
  <c r="H5063" i="26"/>
  <c r="H5127" i="26"/>
  <c r="H5191" i="26"/>
  <c r="H5255" i="26"/>
  <c r="H5319" i="26"/>
  <c r="H5383" i="26"/>
  <c r="H5447" i="26"/>
  <c r="H3065" i="26"/>
  <c r="H3842" i="26"/>
  <c r="H4006" i="26"/>
  <c r="H4134" i="26"/>
  <c r="H4242" i="26"/>
  <c r="H4344" i="26"/>
  <c r="H4446" i="26"/>
  <c r="H4543" i="26"/>
  <c r="H4628" i="26"/>
  <c r="H4714" i="26"/>
  <c r="H4784" i="26"/>
  <c r="H4848" i="26"/>
  <c r="H4912" i="26"/>
  <c r="H4976" i="26"/>
  <c r="H5040" i="26"/>
  <c r="H5104" i="26"/>
  <c r="H5168" i="26"/>
  <c r="H4026" i="26"/>
  <c r="H4694" i="26"/>
  <c r="H4961" i="26"/>
  <c r="H5137" i="26"/>
  <c r="H5253" i="26"/>
  <c r="H5345" i="26"/>
  <c r="H5430" i="26"/>
  <c r="H5509" i="26"/>
  <c r="H5573" i="26"/>
  <c r="H5637" i="26"/>
  <c r="H5701" i="26"/>
  <c r="H4566" i="26"/>
  <c r="H4869" i="26"/>
  <c r="H5082" i="26"/>
  <c r="H5216" i="26"/>
  <c r="H5314" i="26"/>
  <c r="H5400" i="26"/>
  <c r="H5485" i="26"/>
  <c r="H5550" i="26"/>
  <c r="H5614" i="26"/>
  <c r="H5678" i="26"/>
  <c r="H4058" i="26"/>
  <c r="H4704" i="26"/>
  <c r="H4074" i="26"/>
  <c r="H4710" i="26"/>
  <c r="H4973" i="26"/>
  <c r="H5142" i="26"/>
  <c r="H5257" i="26"/>
  <c r="H5349" i="26"/>
  <c r="H5434" i="26"/>
  <c r="H5512" i="26"/>
  <c r="H5576" i="26"/>
  <c r="H5640" i="26"/>
  <c r="H5704" i="26"/>
  <c r="H4534" i="26"/>
  <c r="H4857" i="26"/>
  <c r="H5074" i="26"/>
  <c r="H5210" i="26"/>
  <c r="H5310" i="26"/>
  <c r="H5396" i="26"/>
  <c r="H5481" i="26"/>
  <c r="H5547" i="26"/>
  <c r="H5611" i="26"/>
  <c r="H5675" i="26"/>
  <c r="H4448" i="26"/>
  <c r="H5113" i="26"/>
  <c r="H5329" i="26"/>
  <c r="H5497" i="26"/>
  <c r="H5625" i="26"/>
  <c r="H5733" i="26"/>
  <c r="H5797" i="26"/>
  <c r="H5861" i="26"/>
  <c r="H5925" i="26"/>
  <c r="H5989" i="26"/>
  <c r="H2835" i="26"/>
  <c r="H3542" i="26"/>
  <c r="H3424" i="26"/>
  <c r="H3423" i="26"/>
  <c r="H3505" i="26"/>
  <c r="H4221" i="26"/>
  <c r="H4733" i="26"/>
  <c r="H3034" i="26"/>
  <c r="H4007" i="26"/>
  <c r="H2322" i="26"/>
  <c r="H3879" i="26"/>
  <c r="H4152" i="26"/>
  <c r="H3353" i="26"/>
  <c r="H3865" i="26"/>
  <c r="H4145" i="26"/>
  <c r="H4401" i="26"/>
  <c r="H4657" i="26"/>
  <c r="H3175" i="26"/>
  <c r="H3692" i="26"/>
  <c r="H4075" i="26"/>
  <c r="H4500" i="26"/>
  <c r="H4818" i="26"/>
  <c r="H3818" i="26"/>
  <c r="H4336" i="26"/>
  <c r="H4707" i="26"/>
  <c r="H4779" i="26"/>
  <c r="H4843" i="26"/>
  <c r="H4907" i="26"/>
  <c r="H4971" i="26"/>
  <c r="H5035" i="26"/>
  <c r="H5099" i="26"/>
  <c r="H5163" i="26"/>
  <c r="H5227" i="26"/>
  <c r="H5291" i="26"/>
  <c r="H5355" i="26"/>
  <c r="H5419" i="26"/>
  <c r="H5483" i="26"/>
  <c r="H3714" i="26"/>
  <c r="H3966" i="26"/>
  <c r="H4094" i="26"/>
  <c r="H4210" i="26"/>
  <c r="H4312" i="26"/>
  <c r="H4414" i="26"/>
  <c r="H4516" i="26"/>
  <c r="H4602" i="26"/>
  <c r="H4687" i="26"/>
  <c r="H4764" i="26"/>
  <c r="H4828" i="26"/>
  <c r="H4892" i="26"/>
  <c r="H4956" i="26"/>
  <c r="H5020" i="26"/>
  <c r="H5084" i="26"/>
  <c r="H5148" i="26"/>
  <c r="H5212" i="26"/>
  <c r="H5276" i="26"/>
  <c r="H3562" i="26"/>
  <c r="H3938" i="26"/>
  <c r="H4066" i="26"/>
  <c r="H4186" i="26"/>
  <c r="H4288" i="26"/>
  <c r="H4390" i="26"/>
  <c r="H4492" i="26"/>
  <c r="H2850" i="26"/>
  <c r="H3791" i="26"/>
  <c r="H3987" i="26"/>
  <c r="H4115" i="26"/>
  <c r="H4226" i="26"/>
  <c r="H4328" i="26"/>
  <c r="H4430" i="26"/>
  <c r="H4530" i="26"/>
  <c r="H4615" i="26"/>
  <c r="H4700" i="26"/>
  <c r="H4774" i="26"/>
  <c r="H4838" i="26"/>
  <c r="H4902" i="26"/>
  <c r="H4966" i="26"/>
  <c r="H5030" i="26"/>
  <c r="H5094" i="26"/>
  <c r="H3594" i="26"/>
  <c r="H3940" i="26"/>
  <c r="H4068" i="26"/>
  <c r="H4188" i="26"/>
  <c r="H4291" i="26"/>
  <c r="H4394" i="26"/>
  <c r="H4496" i="26"/>
  <c r="H4584" i="26"/>
  <c r="H4670" i="26"/>
  <c r="H4751" i="26"/>
  <c r="H4815" i="26"/>
  <c r="H4879" i="26"/>
  <c r="H4943" i="26"/>
  <c r="H5007" i="26"/>
  <c r="H5071" i="26"/>
  <c r="H5135" i="26"/>
  <c r="H5199" i="26"/>
  <c r="H5263" i="26"/>
  <c r="H5327" i="26"/>
  <c r="H5391" i="26"/>
  <c r="H5455" i="26"/>
  <c r="H3226" i="26"/>
  <c r="H3874" i="26"/>
  <c r="H4022" i="26"/>
  <c r="H4150" i="26"/>
  <c r="H4254" i="26"/>
  <c r="H4356" i="26"/>
  <c r="H4459" i="26"/>
  <c r="H4554" i="26"/>
  <c r="H4639" i="26"/>
  <c r="H4724" i="26"/>
  <c r="H4792" i="26"/>
  <c r="H4856" i="26"/>
  <c r="H4920" i="26"/>
  <c r="H4984" i="26"/>
  <c r="H5048" i="26"/>
  <c r="H5112" i="26"/>
  <c r="H5176" i="26"/>
  <c r="H4154" i="26"/>
  <c r="H4736" i="26"/>
  <c r="H4993" i="26"/>
  <c r="H5153" i="26"/>
  <c r="H5265" i="26"/>
  <c r="H5356" i="26"/>
  <c r="H3093" i="26"/>
  <c r="H3798" i="26"/>
  <c r="H3600" i="26"/>
  <c r="H3551" i="26"/>
  <c r="H3633" i="26"/>
  <c r="H4285" i="26"/>
  <c r="H2882" i="26"/>
  <c r="H3204" i="26"/>
  <c r="H4071" i="26"/>
  <c r="H2911" i="26"/>
  <c r="H3936" i="26"/>
  <c r="H2818" i="26"/>
  <c r="H3433" i="26"/>
  <c r="H3929" i="26"/>
  <c r="H4185" i="26"/>
  <c r="H4441" i="26"/>
  <c r="H4697" i="26"/>
  <c r="H3260" i="26"/>
  <c r="H3772" i="26"/>
  <c r="H4155" i="26"/>
  <c r="H4556" i="26"/>
  <c r="H4858" i="26"/>
  <c r="H3948" i="26"/>
  <c r="H4400" i="26"/>
  <c r="H4718" i="26"/>
  <c r="H4787" i="26"/>
  <c r="H4851" i="26"/>
  <c r="H4915" i="26"/>
  <c r="H4979" i="26"/>
  <c r="H5043" i="26"/>
  <c r="H5107" i="26"/>
  <c r="H5171" i="26"/>
  <c r="H5235" i="26"/>
  <c r="H5299" i="26"/>
  <c r="H5363" i="26"/>
  <c r="H5427" i="26"/>
  <c r="H2769" i="26"/>
  <c r="H3778" i="26"/>
  <c r="H3982" i="26"/>
  <c r="H4110" i="26"/>
  <c r="H4222" i="26"/>
  <c r="H4324" i="26"/>
  <c r="H4427" i="26"/>
  <c r="H4527" i="26"/>
  <c r="H4612" i="26"/>
  <c r="H4698" i="26"/>
  <c r="H4772" i="26"/>
  <c r="H4836" i="26"/>
  <c r="H4900" i="26"/>
  <c r="H4964" i="26"/>
  <c r="H5028" i="26"/>
  <c r="H5092" i="26"/>
  <c r="H5156" i="26"/>
  <c r="H5220" i="26"/>
  <c r="H5284" i="26"/>
  <c r="H3658" i="26"/>
  <c r="H3954" i="26"/>
  <c r="H4082" i="26"/>
  <c r="H4198" i="26"/>
  <c r="H4300" i="26"/>
  <c r="H4403" i="26"/>
  <c r="H4506" i="26"/>
  <c r="H3023" i="26"/>
  <c r="H3834" i="26"/>
  <c r="H4003" i="26"/>
  <c r="H4131" i="26"/>
  <c r="H4238" i="26"/>
  <c r="H4340" i="26"/>
  <c r="H4443" i="26"/>
  <c r="H4540" i="26"/>
  <c r="H4626" i="26"/>
  <c r="H4711" i="26"/>
  <c r="H4782" i="26"/>
  <c r="H4846" i="26"/>
  <c r="H4910" i="26"/>
  <c r="H4974" i="26"/>
  <c r="H5038" i="26"/>
  <c r="H5102" i="26"/>
  <c r="H3674" i="26"/>
  <c r="H3956" i="26"/>
  <c r="H4084" i="26"/>
  <c r="H4202" i="26"/>
  <c r="H4304" i="26"/>
  <c r="H4406" i="26"/>
  <c r="H4508" i="26"/>
  <c r="H4595" i="26"/>
  <c r="H4680" i="26"/>
  <c r="H4759" i="26"/>
  <c r="H4823" i="26"/>
  <c r="H4887" i="26"/>
  <c r="H4951" i="26"/>
  <c r="H5015" i="26"/>
  <c r="H5079" i="26"/>
  <c r="H5143" i="26"/>
  <c r="H5207" i="26"/>
  <c r="H5271" i="26"/>
  <c r="H5335" i="26"/>
  <c r="H5399" i="26"/>
  <c r="H5463" i="26"/>
  <c r="H3354" i="26"/>
  <c r="H3905" i="26"/>
  <c r="H4038" i="26"/>
  <c r="H4164" i="26"/>
  <c r="H4267" i="26"/>
  <c r="H4370" i="26"/>
  <c r="H4472" i="26"/>
  <c r="H4564" i="26"/>
  <c r="H4650" i="26"/>
  <c r="H4735" i="26"/>
  <c r="H4800" i="26"/>
  <c r="H4864" i="26"/>
  <c r="H4928" i="26"/>
  <c r="H4992" i="26"/>
  <c r="H5056" i="26"/>
  <c r="H5120" i="26"/>
  <c r="H5184" i="26"/>
  <c r="H4256" i="26"/>
  <c r="H4769" i="26"/>
  <c r="H5017" i="26"/>
  <c r="H5169" i="26"/>
  <c r="H5278" i="26"/>
  <c r="H5366" i="26"/>
  <c r="H5452" i="26"/>
  <c r="H5525" i="26"/>
  <c r="H5589" i="26"/>
  <c r="H5653" i="26"/>
  <c r="H3911" i="26"/>
  <c r="H4656" i="26"/>
  <c r="H4933" i="26"/>
  <c r="H5122" i="26"/>
  <c r="H5241" i="26"/>
  <c r="H5336" i="26"/>
  <c r="H5421" i="26"/>
  <c r="H5502" i="26"/>
  <c r="H5566" i="26"/>
  <c r="H5630" i="26"/>
  <c r="H5694" i="26"/>
  <c r="H4282" i="26"/>
  <c r="H4777" i="26"/>
  <c r="H4294" i="26"/>
  <c r="H4781" i="26"/>
  <c r="H5025" i="26"/>
  <c r="H5174" i="26"/>
  <c r="H5282" i="26"/>
  <c r="H5370" i="26"/>
  <c r="H5456" i="26"/>
  <c r="H5528" i="26"/>
  <c r="H5592" i="26"/>
  <c r="H5656" i="26"/>
  <c r="H3807" i="26"/>
  <c r="H4640" i="26"/>
  <c r="H4921" i="26"/>
  <c r="H5117" i="26"/>
  <c r="H5237" i="26"/>
  <c r="H5332" i="26"/>
  <c r="H5417" i="26"/>
  <c r="H5499" i="26"/>
  <c r="H5563" i="26"/>
  <c r="H5627" i="26"/>
  <c r="H5691" i="26"/>
  <c r="H4753" i="26"/>
  <c r="H5177" i="26"/>
  <c r="H5372" i="26"/>
  <c r="H5529" i="26"/>
  <c r="H5657" i="26"/>
  <c r="H5749" i="26"/>
  <c r="H5813" i="26"/>
  <c r="H5877" i="26"/>
  <c r="H5941" i="26"/>
  <c r="H6005" i="26"/>
  <c r="H3349" i="26"/>
  <c r="H3761" i="26"/>
  <c r="H4135" i="26"/>
  <c r="H3481" i="26"/>
  <c r="H4721" i="26"/>
  <c r="H4588" i="26"/>
  <c r="H4728" i="26"/>
  <c r="H4987" i="26"/>
  <c r="H5243" i="26"/>
  <c r="H2978" i="26"/>
  <c r="H4235" i="26"/>
  <c r="H4623" i="26"/>
  <c r="H4908" i="26"/>
  <c r="H5164" i="26"/>
  <c r="H3970" i="26"/>
  <c r="H4416" i="26"/>
  <c r="H4019" i="26"/>
  <c r="H4456" i="26"/>
  <c r="H4790" i="26"/>
  <c r="H5046" i="26"/>
  <c r="H4100" i="26"/>
  <c r="H4520" i="26"/>
  <c r="H4775" i="26"/>
  <c r="H4959" i="26"/>
  <c r="H5119" i="26"/>
  <c r="H5287" i="26"/>
  <c r="H5471" i="26"/>
  <c r="H3990" i="26"/>
  <c r="H4292" i="26"/>
  <c r="H4575" i="26"/>
  <c r="H4776" i="26"/>
  <c r="H4944" i="26"/>
  <c r="H5128" i="26"/>
  <c r="H4651" i="26"/>
  <c r="H5201" i="26"/>
  <c r="H5441" i="26"/>
  <c r="H5581" i="26"/>
  <c r="H3370" i="26"/>
  <c r="H4901" i="26"/>
  <c r="H5229" i="26"/>
  <c r="H5410" i="26"/>
  <c r="H5558" i="26"/>
  <c r="H5686" i="26"/>
  <c r="H4745" i="26"/>
  <c r="H4749" i="26"/>
  <c r="H5158" i="26"/>
  <c r="H5360" i="26"/>
  <c r="H5520" i="26"/>
  <c r="H5648" i="26"/>
  <c r="H4598" i="26"/>
  <c r="H5097" i="26"/>
  <c r="H5321" i="26"/>
  <c r="H5491" i="26"/>
  <c r="H5619" i="26"/>
  <c r="H4635" i="26"/>
  <c r="H5350" i="26"/>
  <c r="H5641" i="26"/>
  <c r="H5805" i="26"/>
  <c r="H5933" i="26"/>
  <c r="G39" i="20"/>
  <c r="G103" i="20"/>
  <c r="G167" i="20"/>
  <c r="G231" i="20"/>
  <c r="G295" i="20"/>
  <c r="G359" i="20"/>
  <c r="G423" i="20"/>
  <c r="G487" i="20"/>
  <c r="G551" i="20"/>
  <c r="G615" i="20"/>
  <c r="G679" i="20"/>
  <c r="G743" i="20"/>
  <c r="H4981" i="26"/>
  <c r="H5261" i="26"/>
  <c r="H5437" i="26"/>
  <c r="H5578" i="26"/>
  <c r="H5706" i="26"/>
  <c r="H5774" i="26"/>
  <c r="H5838" i="26"/>
  <c r="H5902" i="26"/>
  <c r="H5966" i="26"/>
  <c r="G32" i="20"/>
  <c r="G96" i="20"/>
  <c r="G160" i="20"/>
  <c r="G224" i="20"/>
  <c r="G288" i="20"/>
  <c r="G352" i="20"/>
  <c r="G416" i="20"/>
  <c r="G480" i="20"/>
  <c r="G544" i="20"/>
  <c r="G608" i="20"/>
  <c r="G672" i="20"/>
  <c r="G736" i="20"/>
  <c r="H4989" i="26"/>
  <c r="H5264" i="26"/>
  <c r="H5440" i="26"/>
  <c r="H5580" i="26"/>
  <c r="H5708" i="26"/>
  <c r="H5775" i="26"/>
  <c r="H5839" i="26"/>
  <c r="H5903" i="26"/>
  <c r="H5967" i="26"/>
  <c r="G33" i="20"/>
  <c r="G97" i="20"/>
  <c r="G161" i="20"/>
  <c r="G225" i="20"/>
  <c r="G289" i="20"/>
  <c r="G353" i="20"/>
  <c r="G417" i="20"/>
  <c r="G481" i="20"/>
  <c r="G545" i="20"/>
  <c r="G609" i="20"/>
  <c r="G673" i="20"/>
  <c r="G737" i="20"/>
  <c r="H5001" i="26"/>
  <c r="H5269" i="26"/>
  <c r="H5444" i="26"/>
  <c r="H5583" i="26"/>
  <c r="H5709" i="26"/>
  <c r="H5776" i="26"/>
  <c r="H5840" i="26"/>
  <c r="H5904" i="26"/>
  <c r="H5968" i="26"/>
  <c r="H4587" i="26"/>
  <c r="H5129" i="26"/>
  <c r="H5340" i="26"/>
  <c r="H5505" i="26"/>
  <c r="H5633" i="26"/>
  <c r="H5737" i="26"/>
  <c r="H5801" i="26"/>
  <c r="H5865" i="26"/>
  <c r="H5929" i="26"/>
  <c r="H5993" i="26"/>
  <c r="G51" i="20"/>
  <c r="G115" i="20"/>
  <c r="G179" i="20"/>
  <c r="G243" i="20"/>
  <c r="G307" i="20"/>
  <c r="G371" i="20"/>
  <c r="G435" i="20"/>
  <c r="G499" i="20"/>
  <c r="G563" i="20"/>
  <c r="G627" i="20"/>
  <c r="G691" i="20"/>
  <c r="H4346" i="26"/>
  <c r="H5093" i="26"/>
  <c r="H5320" i="26"/>
  <c r="H5490" i="26"/>
  <c r="H5618" i="26"/>
  <c r="H5730" i="26"/>
  <c r="H5794" i="26"/>
  <c r="H5858" i="26"/>
  <c r="H5922" i="26"/>
  <c r="H5986" i="26"/>
  <c r="G52" i="20"/>
  <c r="G116" i="20"/>
  <c r="G180" i="20"/>
  <c r="G244" i="20"/>
  <c r="G308" i="20"/>
  <c r="G372" i="20"/>
  <c r="G436" i="20"/>
  <c r="G500" i="20"/>
  <c r="G564" i="20"/>
  <c r="G628" i="20"/>
  <c r="G692" i="20"/>
  <c r="H4422" i="26"/>
  <c r="H5106" i="26"/>
  <c r="H5326" i="26"/>
  <c r="H5495" i="26"/>
  <c r="H5623" i="26"/>
  <c r="H5732" i="26"/>
  <c r="H5796" i="26"/>
  <c r="H3605" i="26"/>
  <c r="H3889" i="26"/>
  <c r="H4199" i="26"/>
  <c r="H3561" i="26"/>
  <c r="H2611" i="26"/>
  <c r="H4642" i="26"/>
  <c r="H4739" i="26"/>
  <c r="H4995" i="26"/>
  <c r="H5251" i="26"/>
  <c r="H3151" i="26"/>
  <c r="H4248" i="26"/>
  <c r="H4634" i="26"/>
  <c r="H4916" i="26"/>
  <c r="H5172" i="26"/>
  <c r="H3986" i="26"/>
  <c r="H4428" i="26"/>
  <c r="H4035" i="26"/>
  <c r="H4468" i="26"/>
  <c r="H4798" i="26"/>
  <c r="H5054" i="26"/>
  <c r="H4116" i="26"/>
  <c r="H4531" i="26"/>
  <c r="H4799" i="26"/>
  <c r="H4967" i="26"/>
  <c r="H5151" i="26"/>
  <c r="H5311" i="26"/>
  <c r="H5479" i="26"/>
  <c r="H4054" i="26"/>
  <c r="H4331" i="26"/>
  <c r="H4586" i="26"/>
  <c r="H4808" i="26"/>
  <c r="H4968" i="26"/>
  <c r="H5136" i="26"/>
  <c r="H4801" i="26"/>
  <c r="H5240" i="26"/>
  <c r="H5462" i="26"/>
  <c r="H5597" i="26"/>
  <c r="H4042" i="26"/>
  <c r="H4965" i="26"/>
  <c r="H5254" i="26"/>
  <c r="H5432" i="26"/>
  <c r="H5574" i="26"/>
  <c r="H5702" i="26"/>
  <c r="H4809" i="26"/>
  <c r="H4813" i="26"/>
  <c r="H5190" i="26"/>
  <c r="H5381" i="26"/>
  <c r="H5536" i="26"/>
  <c r="H5664" i="26"/>
  <c r="H4683" i="26"/>
  <c r="H5133" i="26"/>
  <c r="H5342" i="26"/>
  <c r="H5507" i="26"/>
  <c r="H5635" i="26"/>
  <c r="H4829" i="26"/>
  <c r="H5393" i="26"/>
  <c r="H5673" i="26"/>
  <c r="H5821" i="26"/>
  <c r="H5949" i="26"/>
  <c r="G47" i="20"/>
  <c r="G111" i="20"/>
  <c r="G175" i="20"/>
  <c r="G239" i="20"/>
  <c r="G303" i="20"/>
  <c r="G367" i="20"/>
  <c r="G431" i="20"/>
  <c r="G495" i="20"/>
  <c r="G559" i="20"/>
  <c r="G623" i="20"/>
  <c r="G687" i="20"/>
  <c r="H3850" i="26"/>
  <c r="H5029" i="26"/>
  <c r="H5286" i="26"/>
  <c r="H5458" i="26"/>
  <c r="H5594" i="26"/>
  <c r="H5717" i="26"/>
  <c r="H5782" i="26"/>
  <c r="H5846" i="26"/>
  <c r="H5910" i="26"/>
  <c r="H5974" i="26"/>
  <c r="G40" i="20"/>
  <c r="G104" i="20"/>
  <c r="G168" i="20"/>
  <c r="G232" i="20"/>
  <c r="G296" i="20"/>
  <c r="G360" i="20"/>
  <c r="G424" i="20"/>
  <c r="G488" i="20"/>
  <c r="G552" i="20"/>
  <c r="G616" i="20"/>
  <c r="G680" i="20"/>
  <c r="H3962" i="26"/>
  <c r="H5034" i="26"/>
  <c r="H5289" i="26"/>
  <c r="H5461" i="26"/>
  <c r="H5596" i="26"/>
  <c r="H5719" i="26"/>
  <c r="H5783" i="26"/>
  <c r="H5847" i="26"/>
  <c r="H5911" i="26"/>
  <c r="H5975" i="26"/>
  <c r="G41" i="20"/>
  <c r="G105" i="20"/>
  <c r="G169" i="20"/>
  <c r="G233" i="20"/>
  <c r="G297" i="20"/>
  <c r="G361" i="20"/>
  <c r="G425" i="20"/>
  <c r="G489" i="20"/>
  <c r="G553" i="20"/>
  <c r="G617" i="20"/>
  <c r="G681" i="20"/>
  <c r="H3978" i="26"/>
  <c r="H5042" i="26"/>
  <c r="H5294" i="26"/>
  <c r="H5465" i="26"/>
  <c r="H5599" i="26"/>
  <c r="H5720" i="26"/>
  <c r="H5784" i="26"/>
  <c r="H5848" i="26"/>
  <c r="H5912" i="26"/>
  <c r="H5976" i="26"/>
  <c r="H4688" i="26"/>
  <c r="H5161" i="26"/>
  <c r="H5361" i="26"/>
  <c r="H5521" i="26"/>
  <c r="H5649" i="26"/>
  <c r="H5745" i="26"/>
  <c r="H5809" i="26"/>
  <c r="H5873" i="26"/>
  <c r="H5937" i="26"/>
  <c r="H6001" i="26"/>
  <c r="G59" i="20"/>
  <c r="G123" i="20"/>
  <c r="G187" i="20"/>
  <c r="G251" i="20"/>
  <c r="G315" i="20"/>
  <c r="G379" i="20"/>
  <c r="G443" i="20"/>
  <c r="G507" i="20"/>
  <c r="G571" i="20"/>
  <c r="G635" i="20"/>
  <c r="G699" i="20"/>
  <c r="H4592" i="26"/>
  <c r="H5130" i="26"/>
  <c r="H5341" i="26"/>
  <c r="H5506" i="26"/>
  <c r="H5634" i="26"/>
  <c r="H5738" i="26"/>
  <c r="H5802" i="26"/>
  <c r="H5866" i="26"/>
  <c r="H5930" i="26"/>
  <c r="H5994" i="26"/>
  <c r="G60" i="20"/>
  <c r="G124" i="20"/>
  <c r="G188" i="20"/>
  <c r="G252" i="20"/>
  <c r="G316" i="20"/>
  <c r="G380" i="20"/>
  <c r="G444" i="20"/>
  <c r="G508" i="20"/>
  <c r="G572" i="20"/>
  <c r="G636" i="20"/>
  <c r="G700" i="20"/>
  <c r="H4630" i="26"/>
  <c r="H5141" i="26"/>
  <c r="H5348" i="26"/>
  <c r="H5511" i="26"/>
  <c r="H5639" i="26"/>
  <c r="H5740" i="26"/>
  <c r="H2498" i="26"/>
  <c r="H4349" i="26"/>
  <c r="H3081" i="26"/>
  <c r="H3953" i="26"/>
  <c r="H3308" i="26"/>
  <c r="H4882" i="26"/>
  <c r="H4795" i="26"/>
  <c r="H5051" i="26"/>
  <c r="H5307" i="26"/>
  <c r="H3823" i="26"/>
  <c r="H4338" i="26"/>
  <c r="H4708" i="26"/>
  <c r="H4972" i="26"/>
  <c r="H5228" i="26"/>
  <c r="H4098" i="26"/>
  <c r="H4518" i="26"/>
  <c r="H4147" i="26"/>
  <c r="H4551" i="26"/>
  <c r="H4854" i="26"/>
  <c r="H5110" i="26"/>
  <c r="H4214" i="26"/>
  <c r="H4606" i="26"/>
  <c r="H4831" i="26"/>
  <c r="H4991" i="26"/>
  <c r="H5159" i="26"/>
  <c r="H5343" i="26"/>
  <c r="H2895" i="26"/>
  <c r="H4070" i="26"/>
  <c r="H4382" i="26"/>
  <c r="H4618" i="26"/>
  <c r="H4816" i="26"/>
  <c r="H5000" i="26"/>
  <c r="H5160" i="26"/>
  <c r="H4833" i="26"/>
  <c r="H5290" i="26"/>
  <c r="H5473" i="26"/>
  <c r="H5605" i="26"/>
  <c r="H4166" i="26"/>
  <c r="H4997" i="26"/>
  <c r="H5266" i="26"/>
  <c r="H5442" i="26"/>
  <c r="H5582" i="26"/>
  <c r="H5710" i="26"/>
  <c r="H4841" i="26"/>
  <c r="H4845" i="26"/>
  <c r="H5206" i="26"/>
  <c r="H5392" i="26"/>
  <c r="H5544" i="26"/>
  <c r="H5672" i="26"/>
  <c r="H4726" i="26"/>
  <c r="H5149" i="26"/>
  <c r="H5353" i="26"/>
  <c r="H5515" i="26"/>
  <c r="H5643" i="26"/>
  <c r="H4913" i="26"/>
  <c r="H5414" i="26"/>
  <c r="H5689" i="26"/>
  <c r="H5829" i="26"/>
  <c r="H5957" i="26"/>
  <c r="G55" i="20"/>
  <c r="G119" i="20"/>
  <c r="G183" i="20"/>
  <c r="H1678" i="26"/>
  <c r="H4413" i="26"/>
  <c r="H3239" i="26"/>
  <c r="H3993" i="26"/>
  <c r="H3388" i="26"/>
  <c r="H4922" i="26"/>
  <c r="H4803" i="26"/>
  <c r="H5059" i="26"/>
  <c r="H5315" i="26"/>
  <c r="H3858" i="26"/>
  <c r="H4350" i="26"/>
  <c r="H4719" i="26"/>
  <c r="H4980" i="26"/>
  <c r="H5236" i="26"/>
  <c r="H4114" i="26"/>
  <c r="H4528" i="26"/>
  <c r="H4162" i="26"/>
  <c r="H4562" i="26"/>
  <c r="H4862" i="26"/>
  <c r="H2873" i="26"/>
  <c r="H4227" i="26"/>
  <c r="H4616" i="26"/>
  <c r="H4839" i="26"/>
  <c r="H5023" i="26"/>
  <c r="H5183" i="26"/>
  <c r="H5351" i="26"/>
  <c r="H3482" i="26"/>
  <c r="H4118" i="26"/>
  <c r="H4395" i="26"/>
  <c r="H4660" i="26"/>
  <c r="H4840" i="26"/>
  <c r="H5008" i="26"/>
  <c r="H5192" i="26"/>
  <c r="H4929" i="26"/>
  <c r="H5302" i="26"/>
  <c r="H5501" i="26"/>
  <c r="H5629" i="26"/>
  <c r="H4474" i="26"/>
  <c r="H5061" i="26"/>
  <c r="H5304" i="26"/>
  <c r="H5474" i="26"/>
  <c r="H5606" i="26"/>
  <c r="H3930" i="26"/>
  <c r="H3946" i="26"/>
  <c r="H4941" i="26"/>
  <c r="H5245" i="26"/>
  <c r="H5424" i="26"/>
  <c r="H5568" i="26"/>
  <c r="H5696" i="26"/>
  <c r="H4825" i="26"/>
  <c r="H5197" i="26"/>
  <c r="H5385" i="26"/>
  <c r="H5539" i="26"/>
  <c r="H5667" i="26"/>
  <c r="H5069" i="26"/>
  <c r="H5478" i="26"/>
  <c r="H5725" i="26"/>
  <c r="H5853" i="26"/>
  <c r="H5981" i="26"/>
  <c r="G63" i="20"/>
  <c r="G127" i="20"/>
  <c r="G191" i="20"/>
  <c r="G255" i="20"/>
  <c r="G319" i="20"/>
  <c r="G383" i="20"/>
  <c r="G447" i="20"/>
  <c r="G511" i="20"/>
  <c r="G575" i="20"/>
  <c r="G639" i="20"/>
  <c r="G703" i="20"/>
  <c r="H4512" i="26"/>
  <c r="H5114" i="26"/>
  <c r="H5330" i="26"/>
  <c r="H5498" i="26"/>
  <c r="H5626" i="26"/>
  <c r="H5734" i="26"/>
  <c r="H5798" i="26"/>
  <c r="H5862" i="26"/>
  <c r="H5926" i="26"/>
  <c r="H5990" i="26"/>
  <c r="G56" i="20"/>
  <c r="G120" i="20"/>
  <c r="G184" i="20"/>
  <c r="G248" i="20"/>
  <c r="G312" i="20"/>
  <c r="G376" i="20"/>
  <c r="G440" i="20"/>
  <c r="G504" i="20"/>
  <c r="G568" i="20"/>
  <c r="G632" i="20"/>
  <c r="G696" i="20"/>
  <c r="H4523" i="26"/>
  <c r="H5118" i="26"/>
  <c r="H5333" i="26"/>
  <c r="H5500" i="26"/>
  <c r="H5628" i="26"/>
  <c r="H5735" i="26"/>
  <c r="H5799" i="26"/>
  <c r="H5863" i="26"/>
  <c r="H5927" i="26"/>
  <c r="H5991" i="26"/>
  <c r="G57" i="20"/>
  <c r="G121" i="20"/>
  <c r="G185" i="20"/>
  <c r="G249" i="20"/>
  <c r="G313" i="20"/>
  <c r="G377" i="20"/>
  <c r="G441" i="20"/>
  <c r="G505" i="20"/>
  <c r="G569" i="20"/>
  <c r="G633" i="20"/>
  <c r="G697" i="20"/>
  <c r="H4544" i="26"/>
  <c r="H5125" i="26"/>
  <c r="H5337" i="26"/>
  <c r="H5503" i="26"/>
  <c r="H5631" i="26"/>
  <c r="H5736" i="26"/>
  <c r="H5800" i="26"/>
  <c r="H5864" i="26"/>
  <c r="H5928" i="26"/>
  <c r="H5992" i="26"/>
  <c r="H4881" i="26"/>
  <c r="H5221" i="26"/>
  <c r="H5404" i="26"/>
  <c r="H5553" i="26"/>
  <c r="H5681" i="26"/>
  <c r="H5761" i="26"/>
  <c r="H5825" i="26"/>
  <c r="H5889" i="26"/>
  <c r="H5953" i="26"/>
  <c r="G75" i="20"/>
  <c r="G139" i="20"/>
  <c r="G203" i="20"/>
  <c r="G267" i="20"/>
  <c r="G331" i="20"/>
  <c r="G395" i="20"/>
  <c r="G459" i="20"/>
  <c r="G523" i="20"/>
  <c r="G587" i="20"/>
  <c r="G651" i="20"/>
  <c r="G715" i="20"/>
  <c r="H4797" i="26"/>
  <c r="H5194" i="26"/>
  <c r="H5384" i="26"/>
  <c r="H5538" i="26"/>
  <c r="H5666" i="26"/>
  <c r="H5754" i="26"/>
  <c r="H3752" i="26"/>
  <c r="H3055" i="26"/>
  <c r="H3960" i="26"/>
  <c r="H4209" i="26"/>
  <c r="H3820" i="26"/>
  <c r="H3996" i="26"/>
  <c r="H4859" i="26"/>
  <c r="H5115" i="26"/>
  <c r="H5371" i="26"/>
  <c r="H3998" i="26"/>
  <c r="H4440" i="26"/>
  <c r="H4780" i="26"/>
  <c r="H5036" i="26"/>
  <c r="H5292" i="26"/>
  <c r="H4211" i="26"/>
  <c r="H3193" i="26"/>
  <c r="H4251" i="26"/>
  <c r="H4636" i="26"/>
  <c r="H4918" i="26"/>
  <c r="H3738" i="26"/>
  <c r="H4316" i="26"/>
  <c r="H4691" i="26"/>
  <c r="H4863" i="26"/>
  <c r="H5031" i="26"/>
  <c r="H5215" i="26"/>
  <c r="H5375" i="26"/>
  <c r="H3610" i="26"/>
  <c r="H4178" i="26"/>
  <c r="H4434" i="26"/>
  <c r="H4671" i="26"/>
  <c r="H4872" i="26"/>
  <c r="H5032" i="26"/>
  <c r="H5200" i="26"/>
  <c r="H5037" i="26"/>
  <c r="H5334" i="26"/>
  <c r="H5517" i="26"/>
  <c r="H5645" i="26"/>
  <c r="H4614" i="26"/>
  <c r="H5105" i="26"/>
  <c r="H5325" i="26"/>
  <c r="H5494" i="26"/>
  <c r="H5622" i="26"/>
  <c r="H4179" i="26"/>
  <c r="H4192" i="26"/>
  <c r="H5002" i="26"/>
  <c r="H5270" i="26"/>
  <c r="H5445" i="26"/>
  <c r="H5584" i="26"/>
  <c r="H2914" i="26"/>
  <c r="H4889" i="26"/>
  <c r="H5224" i="26"/>
  <c r="H5406" i="26"/>
  <c r="H5555" i="26"/>
  <c r="H5683" i="26"/>
  <c r="H5145" i="26"/>
  <c r="H5513" i="26"/>
  <c r="H5741" i="26"/>
  <c r="H5869" i="26"/>
  <c r="H5997" i="26"/>
  <c r="G71" i="20"/>
  <c r="G135" i="20"/>
  <c r="G199" i="20"/>
  <c r="G263" i="20"/>
  <c r="G327" i="20"/>
  <c r="G391" i="20"/>
  <c r="G455" i="20"/>
  <c r="G519" i="20"/>
  <c r="G583" i="20"/>
  <c r="G647" i="20"/>
  <c r="G711" i="20"/>
  <c r="H4646" i="26"/>
  <c r="H5146" i="26"/>
  <c r="H5352" i="26"/>
  <c r="H5514" i="26"/>
  <c r="H5642" i="26"/>
  <c r="H5742" i="26"/>
  <c r="H5806" i="26"/>
  <c r="H5870" i="26"/>
  <c r="H5934" i="26"/>
  <c r="H5998" i="26"/>
  <c r="G64" i="20"/>
  <c r="G128" i="20"/>
  <c r="G192" i="20"/>
  <c r="G256" i="20"/>
  <c r="G320" i="20"/>
  <c r="G384" i="20"/>
  <c r="G448" i="20"/>
  <c r="G512" i="20"/>
  <c r="G576" i="20"/>
  <c r="G640" i="20"/>
  <c r="G704" i="20"/>
  <c r="H4672" i="26"/>
  <c r="H5150" i="26"/>
  <c r="H5354" i="26"/>
  <c r="H5516" i="26"/>
  <c r="H5644" i="26"/>
  <c r="H5743" i="26"/>
  <c r="H5807" i="26"/>
  <c r="H5871" i="26"/>
  <c r="H5935" i="26"/>
  <c r="H5999" i="26"/>
  <c r="G65" i="20"/>
  <c r="G129" i="20"/>
  <c r="G193" i="20"/>
  <c r="G257" i="20"/>
  <c r="G321" i="20"/>
  <c r="G385" i="20"/>
  <c r="G449" i="20"/>
  <c r="G513" i="20"/>
  <c r="G577" i="20"/>
  <c r="G641" i="20"/>
  <c r="G705" i="20"/>
  <c r="H4678" i="26"/>
  <c r="H5157" i="26"/>
  <c r="H5358" i="26"/>
  <c r="H5519" i="26"/>
  <c r="H5647" i="26"/>
  <c r="H5744" i="26"/>
  <c r="H5808" i="26"/>
  <c r="H5872" i="26"/>
  <c r="H5936" i="26"/>
  <c r="H6000" i="26"/>
  <c r="H4945" i="26"/>
  <c r="H5246" i="26"/>
  <c r="H5425" i="26"/>
  <c r="H5569" i="26"/>
  <c r="H5697" i="26"/>
  <c r="H5769" i="26"/>
  <c r="H5833" i="26"/>
  <c r="H5897" i="26"/>
  <c r="H5961" i="26"/>
  <c r="G19" i="20"/>
  <c r="G83" i="20"/>
  <c r="G147" i="20"/>
  <c r="G211" i="20"/>
  <c r="G275" i="20"/>
  <c r="G339" i="20"/>
  <c r="G403" i="20"/>
  <c r="G467" i="20"/>
  <c r="G531" i="20"/>
  <c r="G595" i="20"/>
  <c r="G659" i="20"/>
  <c r="G723" i="20"/>
  <c r="H4885" i="26"/>
  <c r="H5222" i="26"/>
  <c r="H5405" i="26"/>
  <c r="H5554" i="26"/>
  <c r="H5682" i="26"/>
  <c r="H5762" i="26"/>
  <c r="H5826" i="26"/>
  <c r="H5890" i="26"/>
  <c r="H5954" i="26"/>
  <c r="G20" i="20"/>
  <c r="G84" i="20"/>
  <c r="G148" i="20"/>
  <c r="G212" i="20"/>
  <c r="G276" i="20"/>
  <c r="G340" i="20"/>
  <c r="G404" i="20"/>
  <c r="G468" i="20"/>
  <c r="G532" i="20"/>
  <c r="G596" i="20"/>
  <c r="G660" i="20"/>
  <c r="G724" i="20"/>
  <c r="H4905" i="26"/>
  <c r="H5230" i="26"/>
  <c r="H5412" i="26"/>
  <c r="H5559" i="26"/>
  <c r="H5687" i="26"/>
  <c r="H1941" i="26"/>
  <c r="H3218" i="26"/>
  <c r="H4000" i="26"/>
  <c r="H4249" i="26"/>
  <c r="H3258" i="26"/>
  <c r="H4076" i="26"/>
  <c r="H4867" i="26"/>
  <c r="H5123" i="26"/>
  <c r="H5379" i="26"/>
  <c r="H4014" i="26"/>
  <c r="H4452" i="26"/>
  <c r="H4788" i="26"/>
  <c r="H5044" i="26"/>
  <c r="H2819" i="26"/>
  <c r="H4224" i="26"/>
  <c r="H3322" i="26"/>
  <c r="H4264" i="26"/>
  <c r="H4647" i="26"/>
  <c r="H4926" i="26"/>
  <c r="H3794" i="26"/>
  <c r="H4330" i="26"/>
  <c r="H4702" i="26"/>
  <c r="H4895" i="26"/>
  <c r="H5055" i="26"/>
  <c r="H5223" i="26"/>
  <c r="H5407" i="26"/>
  <c r="H3802" i="26"/>
  <c r="H4190" i="26"/>
  <c r="H4484" i="26"/>
  <c r="H4703" i="26"/>
  <c r="H4880" i="26"/>
  <c r="H5064" i="26"/>
  <c r="H3882" i="26"/>
  <c r="H5058" i="26"/>
  <c r="H5377" i="26"/>
  <c r="H5533" i="26"/>
  <c r="H5661" i="26"/>
  <c r="H4699" i="26"/>
  <c r="H5138" i="26"/>
  <c r="H5346" i="26"/>
  <c r="H5510" i="26"/>
  <c r="H5638" i="26"/>
  <c r="H4384" i="26"/>
  <c r="H4396" i="26"/>
  <c r="H5045" i="26"/>
  <c r="H5296" i="26"/>
  <c r="H5466" i="26"/>
  <c r="H5600" i="26"/>
  <c r="H3994" i="26"/>
  <c r="H4953" i="26"/>
  <c r="H5249" i="26"/>
  <c r="H5428" i="26"/>
  <c r="H5571" i="26"/>
  <c r="H5699" i="26"/>
  <c r="H5208" i="26"/>
  <c r="H5545" i="26"/>
  <c r="H5757" i="26"/>
  <c r="H5885" i="26"/>
  <c r="G15" i="20"/>
  <c r="G79" i="20"/>
  <c r="G143" i="20"/>
  <c r="G207" i="20"/>
  <c r="G271" i="20"/>
  <c r="G335" i="20"/>
  <c r="G399" i="20"/>
  <c r="G463" i="20"/>
  <c r="G527" i="20"/>
  <c r="G591" i="20"/>
  <c r="G655" i="20"/>
  <c r="G719" i="20"/>
  <c r="H4757" i="26"/>
  <c r="H5178" i="26"/>
  <c r="H5373" i="26"/>
  <c r="H5530" i="26"/>
  <c r="H5658" i="26"/>
  <c r="H5750" i="26"/>
  <c r="H5814" i="26"/>
  <c r="H5878" i="26"/>
  <c r="H5942" i="26"/>
  <c r="H6006" i="26"/>
  <c r="G72" i="20"/>
  <c r="G136" i="20"/>
  <c r="G200" i="20"/>
  <c r="G264" i="20"/>
  <c r="G328" i="20"/>
  <c r="G392" i="20"/>
  <c r="G456" i="20"/>
  <c r="G520" i="20"/>
  <c r="G584" i="20"/>
  <c r="G648" i="20"/>
  <c r="G712" i="20"/>
  <c r="H4765" i="26"/>
  <c r="H5182" i="26"/>
  <c r="H5376" i="26"/>
  <c r="H5532" i="26"/>
  <c r="H5660" i="26"/>
  <c r="H5751" i="26"/>
  <c r="H5815" i="26"/>
  <c r="H5879" i="26"/>
  <c r="H5943" i="26"/>
  <c r="H6007" i="26"/>
  <c r="G73" i="20"/>
  <c r="G137" i="20"/>
  <c r="G201" i="20"/>
  <c r="G265" i="20"/>
  <c r="G329" i="20"/>
  <c r="G393" i="20"/>
  <c r="G457" i="20"/>
  <c r="G521" i="20"/>
  <c r="G585" i="20"/>
  <c r="G649" i="20"/>
  <c r="G713" i="20"/>
  <c r="H4785" i="26"/>
  <c r="H5189" i="26"/>
  <c r="H5380" i="26"/>
  <c r="H5535" i="26"/>
  <c r="H5663" i="26"/>
  <c r="H5752" i="26"/>
  <c r="H5816" i="26"/>
  <c r="H5880" i="26"/>
  <c r="H5944" i="26"/>
  <c r="H6008" i="26"/>
  <c r="H5005" i="26"/>
  <c r="H5272" i="26"/>
  <c r="H5446" i="26"/>
  <c r="H5585" i="26"/>
  <c r="H5711" i="26"/>
  <c r="H5777" i="26"/>
  <c r="H5841" i="26"/>
  <c r="H5905" i="26"/>
  <c r="H5969" i="26"/>
  <c r="G27" i="20"/>
  <c r="G91" i="20"/>
  <c r="G155" i="20"/>
  <c r="G219" i="20"/>
  <c r="G283" i="20"/>
  <c r="G347" i="20"/>
  <c r="G411" i="20"/>
  <c r="G475" i="20"/>
  <c r="G539" i="20"/>
  <c r="G603" i="20"/>
  <c r="G667" i="20"/>
  <c r="G731" i="20"/>
  <c r="H4949" i="26"/>
  <c r="H5248" i="26"/>
  <c r="H5426" i="26"/>
  <c r="H5570" i="26"/>
  <c r="H5698" i="26"/>
  <c r="H5770" i="26"/>
  <c r="H5834" i="26"/>
  <c r="H5898" i="26"/>
  <c r="H5962" i="26"/>
  <c r="G28" i="20"/>
  <c r="G92" i="20"/>
  <c r="G156" i="20"/>
  <c r="G220" i="20"/>
  <c r="G284" i="20"/>
  <c r="G348" i="20"/>
  <c r="G412" i="20"/>
  <c r="G476" i="20"/>
  <c r="G540" i="20"/>
  <c r="G604" i="20"/>
  <c r="G668" i="20"/>
  <c r="G732" i="20"/>
  <c r="H4969" i="26"/>
  <c r="H5256" i="26"/>
  <c r="H5433" i="26"/>
  <c r="H5575" i="26"/>
  <c r="H5703" i="26"/>
  <c r="H5772" i="26"/>
  <c r="H3679" i="26"/>
  <c r="H3332" i="26"/>
  <c r="H2890" i="26"/>
  <c r="H4465" i="26"/>
  <c r="H4194" i="26"/>
  <c r="H4438" i="26"/>
  <c r="H4923" i="26"/>
  <c r="H5179" i="26"/>
  <c r="H5435" i="26"/>
  <c r="H4126" i="26"/>
  <c r="H4538" i="26"/>
  <c r="H4844" i="26"/>
  <c r="H5100" i="26"/>
  <c r="H3722" i="26"/>
  <c r="H4314" i="26"/>
  <c r="H3868" i="26"/>
  <c r="H4354" i="26"/>
  <c r="H4722" i="26"/>
  <c r="H4982" i="26"/>
  <c r="H3972" i="26"/>
  <c r="H4419" i="26"/>
  <c r="H4734" i="26"/>
  <c r="H4903" i="26"/>
  <c r="H5087" i="26"/>
  <c r="H5247" i="26"/>
  <c r="H5415" i="26"/>
  <c r="H3926" i="26"/>
  <c r="H4228" i="26"/>
  <c r="H4498" i="26"/>
  <c r="H4744" i="26"/>
  <c r="H4904" i="26"/>
  <c r="H5072" i="26"/>
  <c r="H4358" i="26"/>
  <c r="H5121" i="26"/>
  <c r="H5388" i="26"/>
  <c r="H5541" i="26"/>
  <c r="H5669" i="26"/>
  <c r="H4741" i="26"/>
  <c r="H5154" i="26"/>
  <c r="H5357" i="26"/>
  <c r="H5518" i="26"/>
  <c r="H5646" i="26"/>
  <c r="H4486" i="26"/>
  <c r="H4499" i="26"/>
  <c r="H5066" i="26"/>
  <c r="H5306" i="26"/>
  <c r="H2483" i="26"/>
  <c r="H5443" i="26"/>
  <c r="H4366" i="26"/>
  <c r="H5279" i="26"/>
  <c r="H4460" i="26"/>
  <c r="H5542" i="26"/>
  <c r="H5608" i="26"/>
  <c r="H5438" i="26"/>
  <c r="H5561" i="26"/>
  <c r="G87" i="20"/>
  <c r="G287" i="20"/>
  <c r="G471" i="20"/>
  <c r="G631" i="20"/>
  <c r="H4917" i="26"/>
  <c r="H5546" i="26"/>
  <c r="H5790" i="26"/>
  <c r="H5958" i="26"/>
  <c r="G144" i="20"/>
  <c r="G304" i="20"/>
  <c r="G472" i="20"/>
  <c r="G656" i="20"/>
  <c r="H5077" i="26"/>
  <c r="H5564" i="26"/>
  <c r="H5823" i="26"/>
  <c r="H5983" i="26"/>
  <c r="G153" i="20"/>
  <c r="G337" i="20"/>
  <c r="G497" i="20"/>
  <c r="G665" i="20"/>
  <c r="H5217" i="26"/>
  <c r="H5615" i="26"/>
  <c r="H5832" i="26"/>
  <c r="H4010" i="26"/>
  <c r="H5382" i="26"/>
  <c r="H5729" i="26"/>
  <c r="H5913" i="26"/>
  <c r="G67" i="20"/>
  <c r="G235" i="20"/>
  <c r="G419" i="20"/>
  <c r="G579" i="20"/>
  <c r="H4090" i="26"/>
  <c r="H5448" i="26"/>
  <c r="H5746" i="26"/>
  <c r="H5882" i="26"/>
  <c r="G12" i="20"/>
  <c r="G140" i="20"/>
  <c r="G268" i="20"/>
  <c r="G396" i="20"/>
  <c r="G524" i="20"/>
  <c r="G652" i="20"/>
  <c r="H4821" i="26"/>
  <c r="H5390" i="26"/>
  <c r="H5671" i="26"/>
  <c r="H5804" i="26"/>
  <c r="H5868" i="26"/>
  <c r="H5932" i="26"/>
  <c r="H5996" i="26"/>
  <c r="G62" i="20"/>
  <c r="G126" i="20"/>
  <c r="G190" i="20"/>
  <c r="G254" i="20"/>
  <c r="G318" i="20"/>
  <c r="G382" i="20"/>
  <c r="G446" i="20"/>
  <c r="G510" i="20"/>
  <c r="G574" i="20"/>
  <c r="G638" i="20"/>
  <c r="G702" i="20"/>
  <c r="H5492" i="26"/>
  <c r="G69" i="20"/>
  <c r="G325" i="20"/>
  <c r="G581" i="20"/>
  <c r="G765" i="20"/>
  <c r="G829" i="20"/>
  <c r="G893" i="20"/>
  <c r="G957" i="20"/>
  <c r="F19" i="20"/>
  <c r="F83" i="20"/>
  <c r="F147" i="20"/>
  <c r="F211" i="20"/>
  <c r="F275" i="20"/>
  <c r="F339" i="20"/>
  <c r="F403" i="20"/>
  <c r="F467" i="20"/>
  <c r="F531" i="20"/>
  <c r="F595" i="20"/>
  <c r="F659" i="20"/>
  <c r="F723" i="20"/>
  <c r="F787" i="20"/>
  <c r="H4603" i="26"/>
  <c r="H5931" i="26"/>
  <c r="H5811" i="26"/>
  <c r="G141" i="20"/>
  <c r="H3460" i="26"/>
  <c r="H4142" i="26"/>
  <c r="H4732" i="26"/>
  <c r="H5439" i="26"/>
  <c r="H5185" i="26"/>
  <c r="H5670" i="26"/>
  <c r="H5632" i="26"/>
  <c r="H5470" i="26"/>
  <c r="H5609" i="26"/>
  <c r="G95" i="20"/>
  <c r="G311" i="20"/>
  <c r="G479" i="20"/>
  <c r="G663" i="20"/>
  <c r="H5073" i="26"/>
  <c r="H5562" i="26"/>
  <c r="H5822" i="26"/>
  <c r="H5982" i="26"/>
  <c r="G152" i="20"/>
  <c r="G336" i="20"/>
  <c r="G496" i="20"/>
  <c r="G664" i="20"/>
  <c r="H5213" i="26"/>
  <c r="H5612" i="26"/>
  <c r="H5831" i="26"/>
  <c r="G17" i="20"/>
  <c r="G177" i="20"/>
  <c r="G345" i="20"/>
  <c r="G529" i="20"/>
  <c r="G689" i="20"/>
  <c r="H5242" i="26"/>
  <c r="H5679" i="26"/>
  <c r="H5856" i="26"/>
  <c r="H4320" i="26"/>
  <c r="H5468" i="26"/>
  <c r="H5753" i="26"/>
  <c r="H5921" i="26"/>
  <c r="G99" i="20"/>
  <c r="G259" i="20"/>
  <c r="G427" i="20"/>
  <c r="G611" i="20"/>
  <c r="H4715" i="26"/>
  <c r="H5469" i="26"/>
  <c r="H5778" i="26"/>
  <c r="H5906" i="26"/>
  <c r="G36" i="20"/>
  <c r="G164" i="20"/>
  <c r="G292" i="20"/>
  <c r="G420" i="20"/>
  <c r="G548" i="20"/>
  <c r="G676" i="20"/>
  <c r="H5021" i="26"/>
  <c r="H5454" i="26"/>
  <c r="H5714" i="26"/>
  <c r="H5812" i="26"/>
  <c r="H5876" i="26"/>
  <c r="H5940" i="26"/>
  <c r="H6004" i="26"/>
  <c r="G70" i="20"/>
  <c r="G134" i="20"/>
  <c r="G198" i="20"/>
  <c r="G262" i="20"/>
  <c r="G326" i="20"/>
  <c r="G390" i="20"/>
  <c r="H2999" i="26"/>
  <c r="H4548" i="26"/>
  <c r="H4990" i="26"/>
  <c r="H3942" i="26"/>
  <c r="H5420" i="26"/>
  <c r="H4662" i="26"/>
  <c r="H4122" i="26"/>
  <c r="H5579" i="26"/>
  <c r="H5765" i="26"/>
  <c r="G151" i="20"/>
  <c r="G343" i="20"/>
  <c r="G503" i="20"/>
  <c r="G671" i="20"/>
  <c r="H5209" i="26"/>
  <c r="H5610" i="26"/>
  <c r="H5830" i="26"/>
  <c r="G16" i="20"/>
  <c r="G176" i="20"/>
  <c r="G344" i="20"/>
  <c r="G528" i="20"/>
  <c r="G688" i="20"/>
  <c r="H5238" i="26"/>
  <c r="H5676" i="26"/>
  <c r="H5855" i="26"/>
  <c r="G25" i="20"/>
  <c r="G209" i="20"/>
  <c r="G369" i="20"/>
  <c r="G537" i="20"/>
  <c r="G721" i="20"/>
  <c r="H5316" i="26"/>
  <c r="H5695" i="26"/>
  <c r="H5888" i="26"/>
  <c r="H4789" i="26"/>
  <c r="H5489" i="26"/>
  <c r="H5785" i="26"/>
  <c r="H5945" i="26"/>
  <c r="G107" i="20"/>
  <c r="G291" i="20"/>
  <c r="G451" i="20"/>
  <c r="G619" i="20"/>
  <c r="H5009" i="26"/>
  <c r="H5522" i="26"/>
  <c r="H5786" i="26"/>
  <c r="H5914" i="26"/>
  <c r="G44" i="20"/>
  <c r="G172" i="20"/>
  <c r="G300" i="20"/>
  <c r="G428" i="20"/>
  <c r="G556" i="20"/>
  <c r="G684" i="20"/>
  <c r="H5065" i="26"/>
  <c r="H5476" i="26"/>
  <c r="H5724" i="26"/>
  <c r="H5820" i="26"/>
  <c r="H5884" i="26"/>
  <c r="H5948" i="26"/>
  <c r="G14" i="20"/>
  <c r="G78" i="20"/>
  <c r="G142" i="20"/>
  <c r="G206" i="20"/>
  <c r="G270" i="20"/>
  <c r="G334" i="20"/>
  <c r="G398" i="20"/>
  <c r="G462" i="20"/>
  <c r="G526" i="20"/>
  <c r="G590" i="20"/>
  <c r="G654" i="20"/>
  <c r="G718" i="20"/>
  <c r="H5731" i="26"/>
  <c r="G133" i="20"/>
  <c r="G389" i="20"/>
  <c r="G645" i="20"/>
  <c r="G781" i="20"/>
  <c r="G845" i="20"/>
  <c r="G909" i="20"/>
  <c r="G973" i="20"/>
  <c r="F35" i="20"/>
  <c r="F99" i="20"/>
  <c r="F163" i="20"/>
  <c r="F227" i="20"/>
  <c r="F291" i="20"/>
  <c r="F355" i="20"/>
  <c r="F419" i="20"/>
  <c r="F483" i="20"/>
  <c r="F547" i="20"/>
  <c r="F611" i="20"/>
  <c r="F675" i="20"/>
  <c r="F739" i="20"/>
  <c r="F803" i="20"/>
  <c r="H5344" i="26"/>
  <c r="H4720" i="26"/>
  <c r="H5939" i="26"/>
  <c r="G205" i="20"/>
  <c r="G461" i="20"/>
  <c r="H4505" i="26"/>
  <c r="H4852" i="26"/>
  <c r="H3988" i="26"/>
  <c r="H4280" i="26"/>
  <c r="H5565" i="26"/>
  <c r="H4667" i="26"/>
  <c r="H4435" i="26"/>
  <c r="H5603" i="26"/>
  <c r="H5789" i="26"/>
  <c r="G159" i="20"/>
  <c r="G351" i="20"/>
  <c r="G535" i="20"/>
  <c r="G695" i="20"/>
  <c r="H5234" i="26"/>
  <c r="H5674" i="26"/>
  <c r="H5854" i="26"/>
  <c r="G24" i="20"/>
  <c r="G208" i="20"/>
  <c r="G368" i="20"/>
  <c r="G536" i="20"/>
  <c r="G720" i="20"/>
  <c r="H5312" i="26"/>
  <c r="H5692" i="26"/>
  <c r="H5887" i="26"/>
  <c r="G49" i="20"/>
  <c r="G217" i="20"/>
  <c r="G401" i="20"/>
  <c r="G561" i="20"/>
  <c r="G729" i="20"/>
  <c r="H5401" i="26"/>
  <c r="H5728" i="26"/>
  <c r="H5896" i="26"/>
  <c r="H5049" i="26"/>
  <c r="H5537" i="26"/>
  <c r="H5793" i="26"/>
  <c r="H5977" i="26"/>
  <c r="G131" i="20"/>
  <c r="G299" i="20"/>
  <c r="G483" i="20"/>
  <c r="G643" i="20"/>
  <c r="H5050" i="26"/>
  <c r="H5586" i="26"/>
  <c r="H5810" i="26"/>
  <c r="H5938" i="26"/>
  <c r="G68" i="20"/>
  <c r="G196" i="20"/>
  <c r="G324" i="20"/>
  <c r="G452" i="20"/>
  <c r="G580" i="20"/>
  <c r="G708" i="20"/>
  <c r="H5173" i="26"/>
  <c r="H5527" i="26"/>
  <c r="H5748" i="26"/>
  <c r="H5828" i="26"/>
  <c r="H5892" i="26"/>
  <c r="H5956" i="26"/>
  <c r="G22" i="20"/>
  <c r="G86" i="20"/>
  <c r="G150" i="20"/>
  <c r="G214" i="20"/>
  <c r="H4258" i="26"/>
  <c r="H5108" i="26"/>
  <c r="H4432" i="26"/>
  <c r="H4532" i="26"/>
  <c r="H5693" i="26"/>
  <c r="H5126" i="26"/>
  <c r="H4985" i="26"/>
  <c r="H5707" i="26"/>
  <c r="H5893" i="26"/>
  <c r="G215" i="20"/>
  <c r="G375" i="20"/>
  <c r="G543" i="20"/>
  <c r="G727" i="20"/>
  <c r="H5309" i="26"/>
  <c r="H5690" i="26"/>
  <c r="H5886" i="26"/>
  <c r="G48" i="20"/>
  <c r="G216" i="20"/>
  <c r="G400" i="20"/>
  <c r="G560" i="20"/>
  <c r="G728" i="20"/>
  <c r="H5397" i="26"/>
  <c r="H5727" i="26"/>
  <c r="H5895" i="26"/>
  <c r="G81" i="20"/>
  <c r="G241" i="20"/>
  <c r="G409" i="20"/>
  <c r="G593" i="20"/>
  <c r="H4307" i="26"/>
  <c r="H5422" i="26"/>
  <c r="H5760" i="26"/>
  <c r="H5920" i="26"/>
  <c r="H5090" i="26"/>
  <c r="H5601" i="26"/>
  <c r="H5817" i="26"/>
  <c r="H5985" i="26"/>
  <c r="G163" i="20"/>
  <c r="G323" i="20"/>
  <c r="G491" i="20"/>
  <c r="G675" i="20"/>
  <c r="H5162" i="26"/>
  <c r="H5602" i="26"/>
  <c r="H5818" i="26"/>
  <c r="H5946" i="26"/>
  <c r="G76" i="20"/>
  <c r="G204" i="20"/>
  <c r="G332" i="20"/>
  <c r="G460" i="20"/>
  <c r="G588" i="20"/>
  <c r="G716" i="20"/>
  <c r="H5205" i="26"/>
  <c r="H5543" i="26"/>
  <c r="H5756" i="26"/>
  <c r="H5836" i="26"/>
  <c r="H5900" i="26"/>
  <c r="H5964" i="26"/>
  <c r="G30" i="20"/>
  <c r="G94" i="20"/>
  <c r="G158" i="20"/>
  <c r="G222" i="20"/>
  <c r="G286" i="20"/>
  <c r="G350" i="20"/>
  <c r="G414" i="20"/>
  <c r="G478" i="20"/>
  <c r="G542" i="20"/>
  <c r="G606" i="20"/>
  <c r="G670" i="20"/>
  <c r="G734" i="20"/>
  <c r="H5859" i="26"/>
  <c r="G197" i="20"/>
  <c r="G453" i="20"/>
  <c r="G709" i="20"/>
  <c r="G797" i="20"/>
  <c r="G861" i="20"/>
  <c r="G925" i="20"/>
  <c r="G989" i="20"/>
  <c r="F51" i="20"/>
  <c r="F115" i="20"/>
  <c r="F179" i="20"/>
  <c r="F243" i="20"/>
  <c r="F307" i="20"/>
  <c r="F371" i="20"/>
  <c r="F435" i="20"/>
  <c r="F499" i="20"/>
  <c r="F563" i="20"/>
  <c r="F627" i="20"/>
  <c r="F691" i="20"/>
  <c r="F755" i="20"/>
  <c r="F819" i="20"/>
  <c r="H5636" i="26"/>
  <c r="H5365" i="26"/>
  <c r="G13" i="20"/>
  <c r="H4502" i="26"/>
  <c r="H3786" i="26"/>
  <c r="H4767" i="26"/>
  <c r="H4752" i="26"/>
  <c r="H4837" i="26"/>
  <c r="H5338" i="26"/>
  <c r="H5053" i="26"/>
  <c r="H4204" i="26"/>
  <c r="H5917" i="26"/>
  <c r="G223" i="20"/>
  <c r="G407" i="20"/>
  <c r="G567" i="20"/>
  <c r="G735" i="20"/>
  <c r="H5394" i="26"/>
  <c r="H5726" i="26"/>
  <c r="H5894" i="26"/>
  <c r="G80" i="20"/>
  <c r="G240" i="20"/>
  <c r="G408" i="20"/>
  <c r="G592" i="20"/>
  <c r="H4243" i="26"/>
  <c r="H5418" i="26"/>
  <c r="H5759" i="26"/>
  <c r="H5919" i="26"/>
  <c r="G89" i="20"/>
  <c r="G273" i="20"/>
  <c r="G433" i="20"/>
  <c r="G601" i="20"/>
  <c r="H4861" i="26"/>
  <c r="H5486" i="26"/>
  <c r="H5768" i="26"/>
  <c r="H5952" i="26"/>
  <c r="H5193" i="26"/>
  <c r="H5617" i="26"/>
  <c r="H5849" i="26"/>
  <c r="H6009" i="26"/>
  <c r="G171" i="20"/>
  <c r="G355" i="20"/>
  <c r="G515" i="20"/>
  <c r="G683" i="20"/>
  <c r="H5273" i="26"/>
  <c r="H5650" i="26"/>
  <c r="H5842" i="26"/>
  <c r="H5970" i="26"/>
  <c r="G100" i="20"/>
  <c r="G228" i="20"/>
  <c r="G356" i="20"/>
  <c r="G484" i="20"/>
  <c r="G612" i="20"/>
  <c r="H3690" i="26"/>
  <c r="H5281" i="26"/>
  <c r="H5591" i="26"/>
  <c r="H5764" i="26"/>
  <c r="H5844" i="26"/>
  <c r="H5908" i="26"/>
  <c r="H5972" i="26"/>
  <c r="G38" i="20"/>
  <c r="G102" i="20"/>
  <c r="G166" i="20"/>
  <c r="G230" i="20"/>
  <c r="G294" i="20"/>
  <c r="G358" i="20"/>
  <c r="G422" i="20"/>
  <c r="G486" i="20"/>
  <c r="G550" i="20"/>
  <c r="G614" i="20"/>
  <c r="G678" i="20"/>
  <c r="H4410" i="26"/>
  <c r="H5923" i="26"/>
  <c r="G229" i="20"/>
  <c r="G485" i="20"/>
  <c r="G740" i="20"/>
  <c r="G805" i="20"/>
  <c r="G869" i="20"/>
  <c r="G933" i="20"/>
  <c r="G997" i="20"/>
  <c r="F59" i="20"/>
  <c r="F123" i="20"/>
  <c r="F187" i="20"/>
  <c r="F251" i="20"/>
  <c r="F315" i="20"/>
  <c r="F379" i="20"/>
  <c r="F443" i="20"/>
  <c r="F507" i="20"/>
  <c r="F571" i="20"/>
  <c r="F635" i="20"/>
  <c r="F699" i="20"/>
  <c r="F763" i="20"/>
  <c r="F827" i="20"/>
  <c r="H5739" i="26"/>
  <c r="H5524" i="26"/>
  <c r="G45" i="20"/>
  <c r="G301" i="20"/>
  <c r="G557" i="20"/>
  <c r="H4931" i="26"/>
  <c r="H4326" i="26"/>
  <c r="H4927" i="26"/>
  <c r="H4936" i="26"/>
  <c r="H5202" i="26"/>
  <c r="H5477" i="26"/>
  <c r="H5262" i="26"/>
  <c r="H5233" i="26"/>
  <c r="G23" i="20"/>
  <c r="G247" i="20"/>
  <c r="G415" i="20"/>
  <c r="G599" i="20"/>
  <c r="H4218" i="26"/>
  <c r="H5416" i="26"/>
  <c r="H5758" i="26"/>
  <c r="H5918" i="26"/>
  <c r="G88" i="20"/>
  <c r="G272" i="20"/>
  <c r="G432" i="20"/>
  <c r="G600" i="20"/>
  <c r="H4853" i="26"/>
  <c r="H5482" i="26"/>
  <c r="H5767" i="26"/>
  <c r="H5951" i="26"/>
  <c r="G113" i="20"/>
  <c r="G281" i="20"/>
  <c r="G465" i="20"/>
  <c r="G625" i="20"/>
  <c r="H4937" i="26"/>
  <c r="H5551" i="26"/>
  <c r="H5792" i="26"/>
  <c r="H5960" i="26"/>
  <c r="H5297" i="26"/>
  <c r="H5665" i="26"/>
  <c r="H5857" i="26"/>
  <c r="G35" i="20"/>
  <c r="G195" i="20"/>
  <c r="G363" i="20"/>
  <c r="G547" i="20"/>
  <c r="G707" i="20"/>
  <c r="H5298" i="26"/>
  <c r="H5712" i="26"/>
  <c r="H5850" i="26"/>
  <c r="H5978" i="26"/>
  <c r="G108" i="20"/>
  <c r="G236" i="20"/>
  <c r="G364" i="20"/>
  <c r="G492" i="20"/>
  <c r="G620" i="20"/>
  <c r="H4138" i="26"/>
  <c r="H5305" i="26"/>
  <c r="H5607" i="26"/>
  <c r="H5780" i="26"/>
  <c r="H5852" i="26"/>
  <c r="H5916" i="26"/>
  <c r="H5980" i="26"/>
  <c r="G46" i="20"/>
  <c r="G110" i="20"/>
  <c r="G174" i="20"/>
  <c r="G238" i="20"/>
  <c r="G302" i="20"/>
  <c r="G366" i="20"/>
  <c r="G430" i="20"/>
  <c r="G494" i="20"/>
  <c r="G558" i="20"/>
  <c r="G622" i="20"/>
  <c r="G686" i="20"/>
  <c r="H5098" i="26"/>
  <c r="H5987" i="26"/>
  <c r="G261" i="20"/>
  <c r="G517" i="20"/>
  <c r="G749" i="20"/>
  <c r="G813" i="20"/>
  <c r="G877" i="20"/>
  <c r="G941" i="20"/>
  <c r="G1005" i="20"/>
  <c r="F67" i="20"/>
  <c r="F131" i="20"/>
  <c r="F195" i="20"/>
  <c r="F259" i="20"/>
  <c r="F323" i="20"/>
  <c r="F387" i="20"/>
  <c r="F451" i="20"/>
  <c r="F515" i="20"/>
  <c r="F579" i="20"/>
  <c r="H5187" i="26"/>
  <c r="G31" i="20"/>
  <c r="G112" i="20"/>
  <c r="G145" i="20"/>
  <c r="H5318" i="26"/>
  <c r="H5362" i="26"/>
  <c r="G644" i="20"/>
  <c r="G54" i="20"/>
  <c r="G406" i="20"/>
  <c r="G582" i="20"/>
  <c r="H5322" i="26"/>
  <c r="G421" i="20"/>
  <c r="G837" i="20"/>
  <c r="F171" i="20"/>
  <c r="F347" i="20"/>
  <c r="F523" i="20"/>
  <c r="F667" i="20"/>
  <c r="F795" i="20"/>
  <c r="H5995" i="26"/>
  <c r="G173" i="20"/>
  <c r="G525" i="20"/>
  <c r="G759" i="20"/>
  <c r="G823" i="20"/>
  <c r="G887" i="20"/>
  <c r="G951" i="20"/>
  <c r="F77" i="20"/>
  <c r="F141" i="20"/>
  <c r="F205" i="20"/>
  <c r="F269" i="20"/>
  <c r="F333" i="20"/>
  <c r="F397" i="20"/>
  <c r="F461" i="20"/>
  <c r="F525" i="20"/>
  <c r="F589" i="20"/>
  <c r="H5668" i="26"/>
  <c r="G114" i="20"/>
  <c r="G370" i="20"/>
  <c r="G626" i="20"/>
  <c r="G776" i="20"/>
  <c r="G840" i="20"/>
  <c r="G904" i="20"/>
  <c r="G968" i="20"/>
  <c r="F30" i="20"/>
  <c r="F94" i="20"/>
  <c r="F158" i="20"/>
  <c r="F222" i="20"/>
  <c r="F286" i="20"/>
  <c r="F350" i="20"/>
  <c r="F414" i="20"/>
  <c r="F478" i="20"/>
  <c r="F542" i="20"/>
  <c r="F606" i="20"/>
  <c r="F670" i="20"/>
  <c r="F734" i="20"/>
  <c r="F798" i="20"/>
  <c r="H5408" i="26"/>
  <c r="H5250" i="26"/>
  <c r="G26" i="20"/>
  <c r="G282" i="20"/>
  <c r="G538" i="20"/>
  <c r="G754" i="20"/>
  <c r="G818" i="20"/>
  <c r="G882" i="20"/>
  <c r="G946" i="20"/>
  <c r="G1010" i="20"/>
  <c r="F72" i="20"/>
  <c r="F136" i="20"/>
  <c r="F200" i="20"/>
  <c r="F264" i="20"/>
  <c r="F328" i="20"/>
  <c r="F392" i="20"/>
  <c r="F456" i="20"/>
  <c r="F520" i="20"/>
  <c r="F584" i="20"/>
  <c r="H5472" i="26"/>
  <c r="G66" i="20"/>
  <c r="G322" i="20"/>
  <c r="G578" i="20"/>
  <c r="G764" i="20"/>
  <c r="G828" i="20"/>
  <c r="G892" i="20"/>
  <c r="G202" i="20"/>
  <c r="G777" i="20"/>
  <c r="G942" i="20"/>
  <c r="F68" i="20"/>
  <c r="F196" i="20"/>
  <c r="F324" i="20"/>
  <c r="F452" i="20"/>
  <c r="F580" i="20"/>
  <c r="F679" i="20"/>
  <c r="F764" i="20"/>
  <c r="F848" i="20"/>
  <c r="F912" i="20"/>
  <c r="F976" i="20"/>
  <c r="H125" i="24"/>
  <c r="H189" i="24"/>
  <c r="H253" i="24"/>
  <c r="H317" i="24"/>
  <c r="H381" i="24"/>
  <c r="H445" i="24"/>
  <c r="H509" i="24"/>
  <c r="H573" i="24"/>
  <c r="H637" i="24"/>
  <c r="G554" i="20"/>
  <c r="G865" i="20"/>
  <c r="G1009" i="20"/>
  <c r="F135" i="20"/>
  <c r="F263" i="20"/>
  <c r="F391" i="20"/>
  <c r="F519" i="20"/>
  <c r="F637" i="20"/>
  <c r="F722" i="20"/>
  <c r="F808" i="20"/>
  <c r="F881" i="20"/>
  <c r="F945" i="20"/>
  <c r="F1009" i="20"/>
  <c r="G477" i="20"/>
  <c r="G846" i="20"/>
  <c r="G995" i="20"/>
  <c r="F137" i="20"/>
  <c r="F265" i="20"/>
  <c r="F393" i="20"/>
  <c r="F521" i="20"/>
  <c r="F639" i="20"/>
  <c r="F724" i="20"/>
  <c r="F809" i="20"/>
  <c r="F882" i="20"/>
  <c r="F946" i="20"/>
  <c r="F1010" i="20"/>
  <c r="H167" i="24"/>
  <c r="H231" i="24"/>
  <c r="H295" i="24"/>
  <c r="H359" i="24"/>
  <c r="H423" i="24"/>
  <c r="H487" i="24"/>
  <c r="H551" i="24"/>
  <c r="H615" i="24"/>
  <c r="G490" i="20"/>
  <c r="G849" i="20"/>
  <c r="G996" i="20"/>
  <c r="F138" i="20"/>
  <c r="F266" i="20"/>
  <c r="F394" i="20"/>
  <c r="F522" i="20"/>
  <c r="F640" i="20"/>
  <c r="F725" i="20"/>
  <c r="F810" i="20"/>
  <c r="F883" i="20"/>
  <c r="F947" i="20"/>
  <c r="H5779" i="26"/>
  <c r="G669" i="20"/>
  <c r="G894" i="20"/>
  <c r="F28" i="20"/>
  <c r="F156" i="20"/>
  <c r="F284" i="20"/>
  <c r="F412" i="20"/>
  <c r="F540" i="20"/>
  <c r="F652" i="20"/>
  <c r="F737" i="20"/>
  <c r="F823" i="20"/>
  <c r="F892" i="20"/>
  <c r="F956" i="20"/>
  <c r="H113" i="24"/>
  <c r="H177" i="24"/>
  <c r="H241" i="24"/>
  <c r="H305" i="24"/>
  <c r="H369" i="24"/>
  <c r="H433" i="24"/>
  <c r="H497" i="24"/>
  <c r="H3900" i="26"/>
  <c r="G279" i="20"/>
  <c r="G280" i="20"/>
  <c r="G305" i="20"/>
  <c r="H5721" i="26"/>
  <c r="H5722" i="26"/>
  <c r="H4731" i="26"/>
  <c r="G118" i="20"/>
  <c r="G438" i="20"/>
  <c r="G598" i="20"/>
  <c r="H5620" i="26"/>
  <c r="G549" i="20"/>
  <c r="G853" i="20"/>
  <c r="F27" i="20"/>
  <c r="F203" i="20"/>
  <c r="F363" i="20"/>
  <c r="F539" i="20"/>
  <c r="F683" i="20"/>
  <c r="F811" i="20"/>
  <c r="H5166" i="26"/>
  <c r="G237" i="20"/>
  <c r="G589" i="20"/>
  <c r="G767" i="20"/>
  <c r="G831" i="20"/>
  <c r="G895" i="20"/>
  <c r="G959" i="20"/>
  <c r="F21" i="20"/>
  <c r="F85" i="20"/>
  <c r="F149" i="20"/>
  <c r="F213" i="20"/>
  <c r="F277" i="20"/>
  <c r="F341" i="20"/>
  <c r="F405" i="20"/>
  <c r="F469" i="20"/>
  <c r="F533" i="20"/>
  <c r="F597" i="20"/>
  <c r="H5755" i="26"/>
  <c r="G146" i="20"/>
  <c r="G402" i="20"/>
  <c r="G658" i="20"/>
  <c r="G784" i="20"/>
  <c r="G848" i="20"/>
  <c r="G912" i="20"/>
  <c r="G976" i="20"/>
  <c r="F38" i="20"/>
  <c r="F102" i="20"/>
  <c r="F166" i="20"/>
  <c r="F230" i="20"/>
  <c r="F294" i="20"/>
  <c r="F358" i="20"/>
  <c r="F422" i="20"/>
  <c r="F486" i="20"/>
  <c r="F550" i="20"/>
  <c r="F614" i="20"/>
  <c r="F678" i="20"/>
  <c r="F742" i="20"/>
  <c r="F806" i="20"/>
  <c r="H5556" i="26"/>
  <c r="H5429" i="26"/>
  <c r="G58" i="20"/>
  <c r="G314" i="20"/>
  <c r="G570" i="20"/>
  <c r="G762" i="20"/>
  <c r="G826" i="20"/>
  <c r="G890" i="20"/>
  <c r="G954" i="20"/>
  <c r="F80" i="20"/>
  <c r="F144" i="20"/>
  <c r="F208" i="20"/>
  <c r="F272" i="20"/>
  <c r="F336" i="20"/>
  <c r="F400" i="20"/>
  <c r="F464" i="20"/>
  <c r="F528" i="20"/>
  <c r="F592" i="20"/>
  <c r="H5604" i="26"/>
  <c r="G98" i="20"/>
  <c r="G354" i="20"/>
  <c r="G610" i="20"/>
  <c r="G772" i="20"/>
  <c r="G836" i="20"/>
  <c r="G900" i="20"/>
  <c r="G285" i="20"/>
  <c r="G798" i="20"/>
  <c r="G958" i="20"/>
  <c r="F84" i="20"/>
  <c r="F212" i="20"/>
  <c r="F340" i="20"/>
  <c r="F468" i="20"/>
  <c r="F596" i="20"/>
  <c r="F689" i="20"/>
  <c r="F775" i="20"/>
  <c r="F856" i="20"/>
  <c r="F920" i="20"/>
  <c r="F984" i="20"/>
  <c r="H133" i="24"/>
  <c r="H197" i="24"/>
  <c r="H261" i="24"/>
  <c r="H325" i="24"/>
  <c r="H389" i="24"/>
  <c r="H453" i="24"/>
  <c r="H517" i="24"/>
  <c r="H581" i="24"/>
  <c r="H5450" i="26"/>
  <c r="G637" i="20"/>
  <c r="G886" i="20"/>
  <c r="F23" i="20"/>
  <c r="F151" i="20"/>
  <c r="F279" i="20"/>
  <c r="F407" i="20"/>
  <c r="F535" i="20"/>
  <c r="F648" i="20"/>
  <c r="F733" i="20"/>
  <c r="F818" i="20"/>
  <c r="F889" i="20"/>
  <c r="F953" i="20"/>
  <c r="G565" i="20"/>
  <c r="G867" i="20"/>
  <c r="F25" i="20"/>
  <c r="F153" i="20"/>
  <c r="F281" i="20"/>
  <c r="F409" i="20"/>
  <c r="F537" i="20"/>
  <c r="F649" i="20"/>
  <c r="F735" i="20"/>
  <c r="F820" i="20"/>
  <c r="F890" i="20"/>
  <c r="F954" i="20"/>
  <c r="H111" i="24"/>
  <c r="H175" i="24"/>
  <c r="H239" i="24"/>
  <c r="H303" i="24"/>
  <c r="H367" i="24"/>
  <c r="H431" i="24"/>
  <c r="H495" i="24"/>
  <c r="H559" i="24"/>
  <c r="H623" i="24"/>
  <c r="G573" i="20"/>
  <c r="G870" i="20"/>
  <c r="F26" i="20"/>
  <c r="F154" i="20"/>
  <c r="F282" i="20"/>
  <c r="F410" i="20"/>
  <c r="F538" i="20"/>
  <c r="F650" i="20"/>
  <c r="F736" i="20"/>
  <c r="F821" i="20"/>
  <c r="F891" i="20"/>
  <c r="F955" i="20"/>
  <c r="G74" i="20"/>
  <c r="G745" i="20"/>
  <c r="G915" i="20"/>
  <c r="F44" i="20"/>
  <c r="F172" i="20"/>
  <c r="H5095" i="26"/>
  <c r="G439" i="20"/>
  <c r="G464" i="20"/>
  <c r="G473" i="20"/>
  <c r="H5881" i="26"/>
  <c r="H5874" i="26"/>
  <c r="H5369" i="26"/>
  <c r="G182" i="20"/>
  <c r="G454" i="20"/>
  <c r="G630" i="20"/>
  <c r="H5795" i="26"/>
  <c r="G613" i="20"/>
  <c r="G885" i="20"/>
  <c r="F43" i="20"/>
  <c r="F219" i="20"/>
  <c r="F395" i="20"/>
  <c r="F555" i="20"/>
  <c r="F707" i="20"/>
  <c r="F835" i="20"/>
  <c r="H5652" i="26"/>
  <c r="G269" i="20"/>
  <c r="G621" i="20"/>
  <c r="G775" i="20"/>
  <c r="G839" i="20"/>
  <c r="G903" i="20"/>
  <c r="G967" i="20"/>
  <c r="F29" i="20"/>
  <c r="F93" i="20"/>
  <c r="F157" i="20"/>
  <c r="F221" i="20"/>
  <c r="F285" i="20"/>
  <c r="F349" i="20"/>
  <c r="F413" i="20"/>
  <c r="F477" i="20"/>
  <c r="F541" i="20"/>
  <c r="F605" i="20"/>
  <c r="H5819" i="26"/>
  <c r="G178" i="20"/>
  <c r="G434" i="20"/>
  <c r="G690" i="20"/>
  <c r="G792" i="20"/>
  <c r="G856" i="20"/>
  <c r="G920" i="20"/>
  <c r="G984" i="20"/>
  <c r="F46" i="20"/>
  <c r="F110" i="20"/>
  <c r="F174" i="20"/>
  <c r="F238" i="20"/>
  <c r="F302" i="20"/>
  <c r="F366" i="20"/>
  <c r="F430" i="20"/>
  <c r="F494" i="20"/>
  <c r="F558" i="20"/>
  <c r="F622" i="20"/>
  <c r="F686" i="20"/>
  <c r="F750" i="20"/>
  <c r="F814" i="20"/>
  <c r="H5684" i="26"/>
  <c r="H5572" i="26"/>
  <c r="G90" i="20"/>
  <c r="G346" i="20"/>
  <c r="G602" i="20"/>
  <c r="G770" i="20"/>
  <c r="G834" i="20"/>
  <c r="G898" i="20"/>
  <c r="G962" i="20"/>
  <c r="F24" i="20"/>
  <c r="F88" i="20"/>
  <c r="F152" i="20"/>
  <c r="F216" i="20"/>
  <c r="F280" i="20"/>
  <c r="F344" i="20"/>
  <c r="F408" i="20"/>
  <c r="F472" i="20"/>
  <c r="F536" i="20"/>
  <c r="F600" i="20"/>
  <c r="H5723" i="26"/>
  <c r="G130" i="20"/>
  <c r="G386" i="20"/>
  <c r="G642" i="20"/>
  <c r="G780" i="20"/>
  <c r="G844" i="20"/>
  <c r="G908" i="20"/>
  <c r="G373" i="20"/>
  <c r="G819" i="20"/>
  <c r="G974" i="20"/>
  <c r="F100" i="20"/>
  <c r="F228" i="20"/>
  <c r="F356" i="20"/>
  <c r="F484" i="20"/>
  <c r="F612" i="20"/>
  <c r="F700" i="20"/>
  <c r="H5096" i="26"/>
  <c r="G607" i="20"/>
  <c r="G624" i="20"/>
  <c r="G657" i="20"/>
  <c r="G43" i="20"/>
  <c r="H6002" i="26"/>
  <c r="H5655" i="26"/>
  <c r="G246" i="20"/>
  <c r="G470" i="20"/>
  <c r="G646" i="20"/>
  <c r="G37" i="20"/>
  <c r="G677" i="20"/>
  <c r="G901" i="20"/>
  <c r="F75" i="20"/>
  <c r="F235" i="20"/>
  <c r="F411" i="20"/>
  <c r="F587" i="20"/>
  <c r="F715" i="20"/>
  <c r="F843" i="20"/>
  <c r="H5747" i="26"/>
  <c r="G333" i="20"/>
  <c r="G653" i="20"/>
  <c r="G783" i="20"/>
  <c r="G847" i="20"/>
  <c r="G911" i="20"/>
  <c r="G975" i="20"/>
  <c r="F37" i="20"/>
  <c r="F101" i="20"/>
  <c r="F165" i="20"/>
  <c r="F229" i="20"/>
  <c r="F293" i="20"/>
  <c r="F357" i="20"/>
  <c r="F421" i="20"/>
  <c r="F485" i="20"/>
  <c r="F549" i="20"/>
  <c r="F613" i="20"/>
  <c r="H5883" i="26"/>
  <c r="G210" i="20"/>
  <c r="G466" i="20"/>
  <c r="G722" i="20"/>
  <c r="G800" i="20"/>
  <c r="G864" i="20"/>
  <c r="G928" i="20"/>
  <c r="G992" i="20"/>
  <c r="F54" i="20"/>
  <c r="F118" i="20"/>
  <c r="F182" i="20"/>
  <c r="F246" i="20"/>
  <c r="F310" i="20"/>
  <c r="F374" i="20"/>
  <c r="F438" i="20"/>
  <c r="F502" i="20"/>
  <c r="F566" i="20"/>
  <c r="F630" i="20"/>
  <c r="F694" i="20"/>
  <c r="F758" i="20"/>
  <c r="F822" i="20"/>
  <c r="H5763" i="26"/>
  <c r="H5700" i="26"/>
  <c r="G122" i="20"/>
  <c r="G378" i="20"/>
  <c r="G634" i="20"/>
  <c r="G778" i="20"/>
  <c r="G842" i="20"/>
  <c r="G906" i="20"/>
  <c r="G970" i="20"/>
  <c r="F32" i="20"/>
  <c r="F96" i="20"/>
  <c r="F160" i="20"/>
  <c r="F224" i="20"/>
  <c r="F288" i="20"/>
  <c r="F352" i="20"/>
  <c r="F416" i="20"/>
  <c r="F480" i="20"/>
  <c r="F544" i="20"/>
  <c r="F608" i="20"/>
  <c r="H5787" i="26"/>
  <c r="G162" i="20"/>
  <c r="G418" i="20"/>
  <c r="G674" i="20"/>
  <c r="G788" i="20"/>
  <c r="G852" i="20"/>
  <c r="G916" i="20"/>
  <c r="G458" i="20"/>
  <c r="G841" i="20"/>
  <c r="G990" i="20"/>
  <c r="F116" i="20"/>
  <c r="F244" i="20"/>
  <c r="F372" i="20"/>
  <c r="F500" i="20"/>
  <c r="F625" i="20"/>
  <c r="F711" i="20"/>
  <c r="F796" i="20"/>
  <c r="F872" i="20"/>
  <c r="F936" i="20"/>
  <c r="F1000" i="20"/>
  <c r="H149" i="24"/>
  <c r="H213" i="24"/>
  <c r="H277" i="24"/>
  <c r="H341" i="24"/>
  <c r="H405" i="24"/>
  <c r="H469" i="24"/>
  <c r="H533" i="24"/>
  <c r="H597" i="24"/>
  <c r="G125" i="20"/>
  <c r="G758" i="20"/>
  <c r="G929" i="20"/>
  <c r="F55" i="20"/>
  <c r="F183" i="20"/>
  <c r="F311" i="20"/>
  <c r="F439" i="20"/>
  <c r="F567" i="20"/>
  <c r="F669" i="20"/>
  <c r="F754" i="20"/>
  <c r="F840" i="20"/>
  <c r="F905" i="20"/>
  <c r="F969" i="20"/>
  <c r="G53" i="20"/>
  <c r="G733" i="20"/>
  <c r="G910" i="20"/>
  <c r="F57" i="20"/>
  <c r="F185" i="20"/>
  <c r="F313" i="20"/>
  <c r="F441" i="20"/>
  <c r="F569" i="20"/>
  <c r="F671" i="20"/>
  <c r="F756" i="20"/>
  <c r="F841" i="20"/>
  <c r="F906" i="20"/>
  <c r="F970" i="20"/>
  <c r="H127" i="24"/>
  <c r="H191" i="24"/>
  <c r="H255" i="24"/>
  <c r="H319" i="24"/>
  <c r="H383" i="24"/>
  <c r="H447" i="24"/>
  <c r="H511" i="24"/>
  <c r="H575" i="24"/>
  <c r="G61" i="20"/>
  <c r="G741" i="20"/>
  <c r="G913" i="20"/>
  <c r="F58" i="20"/>
  <c r="F186" i="20"/>
  <c r="F314" i="20"/>
  <c r="F442" i="20"/>
  <c r="F570" i="20"/>
  <c r="F672" i="20"/>
  <c r="F757" i="20"/>
  <c r="F842" i="20"/>
  <c r="F907" i="20"/>
  <c r="F971" i="20"/>
  <c r="G245" i="20"/>
  <c r="G787" i="20"/>
  <c r="G950" i="20"/>
  <c r="F76" i="20"/>
  <c r="F204" i="20"/>
  <c r="F332" i="20"/>
  <c r="F460" i="20"/>
  <c r="F588" i="20"/>
  <c r="F684" i="20"/>
  <c r="F769" i="20"/>
  <c r="F852" i="20"/>
  <c r="F916" i="20"/>
  <c r="F980" i="20"/>
  <c r="H137" i="24"/>
  <c r="H201" i="24"/>
  <c r="H265" i="24"/>
  <c r="H329" i="24"/>
  <c r="H393" i="24"/>
  <c r="H457" i="24"/>
  <c r="H5389" i="26"/>
  <c r="H4849" i="26"/>
  <c r="H4925" i="26"/>
  <c r="H5085" i="26"/>
  <c r="G227" i="20"/>
  <c r="G132" i="20"/>
  <c r="H5788" i="26"/>
  <c r="G278" i="20"/>
  <c r="G502" i="20"/>
  <c r="G662" i="20"/>
  <c r="G101" i="20"/>
  <c r="G757" i="20"/>
  <c r="G917" i="20"/>
  <c r="F91" i="20"/>
  <c r="F267" i="20"/>
  <c r="F427" i="20"/>
  <c r="F603" i="20"/>
  <c r="F731" i="20"/>
  <c r="H5134" i="26"/>
  <c r="H5875" i="26"/>
  <c r="G365" i="20"/>
  <c r="G685" i="20"/>
  <c r="G791" i="20"/>
  <c r="G855" i="20"/>
  <c r="G919" i="20"/>
  <c r="G983" i="20"/>
  <c r="F45" i="20"/>
  <c r="F109" i="20"/>
  <c r="F173" i="20"/>
  <c r="F237" i="20"/>
  <c r="F301" i="20"/>
  <c r="F365" i="20"/>
  <c r="F429" i="20"/>
  <c r="F493" i="20"/>
  <c r="F557" i="20"/>
  <c r="H4817" i="26"/>
  <c r="H5947" i="26"/>
  <c r="G242" i="20"/>
  <c r="G498" i="20"/>
  <c r="G744" i="20"/>
  <c r="G808" i="20"/>
  <c r="G872" i="20"/>
  <c r="G936" i="20"/>
  <c r="G1000" i="20"/>
  <c r="F62" i="20"/>
  <c r="F126" i="20"/>
  <c r="F190" i="20"/>
  <c r="F254" i="20"/>
  <c r="F318" i="20"/>
  <c r="F382" i="20"/>
  <c r="F446" i="20"/>
  <c r="F510" i="20"/>
  <c r="F574" i="20"/>
  <c r="F638" i="20"/>
  <c r="F702" i="20"/>
  <c r="F766" i="20"/>
  <c r="F830" i="20"/>
  <c r="H5827" i="26"/>
  <c r="H5771" i="26"/>
  <c r="G154" i="20"/>
  <c r="G410" i="20"/>
  <c r="G666" i="20"/>
  <c r="G786" i="20"/>
  <c r="G850" i="20"/>
  <c r="G914" i="20"/>
  <c r="G978" i="20"/>
  <c r="F40" i="20"/>
  <c r="F104" i="20"/>
  <c r="F168" i="20"/>
  <c r="F232" i="20"/>
  <c r="F296" i="20"/>
  <c r="F360" i="20"/>
  <c r="F424" i="20"/>
  <c r="F488" i="20"/>
  <c r="F552" i="20"/>
  <c r="F616" i="20"/>
  <c r="H5851" i="26"/>
  <c r="G194" i="20"/>
  <c r="G450" i="20"/>
  <c r="G706" i="20"/>
  <c r="G796" i="20"/>
  <c r="G860" i="20"/>
  <c r="G924" i="20"/>
  <c r="G541" i="20"/>
  <c r="G862" i="20"/>
  <c r="G1006" i="20"/>
  <c r="F132" i="20"/>
  <c r="F260" i="20"/>
  <c r="F388" i="20"/>
  <c r="F516" i="20"/>
  <c r="F636" i="20"/>
  <c r="F721" i="20"/>
  <c r="F807" i="20"/>
  <c r="F880" i="20"/>
  <c r="F944" i="20"/>
  <c r="F1008" i="20"/>
  <c r="H157" i="24"/>
  <c r="H221" i="24"/>
  <c r="H285" i="24"/>
  <c r="H349" i="24"/>
  <c r="H413" i="24"/>
  <c r="H477" i="24"/>
  <c r="H541" i="24"/>
  <c r="H605" i="24"/>
  <c r="G213" i="20"/>
  <c r="G779" i="20"/>
  <c r="G945" i="20"/>
  <c r="F71" i="20"/>
  <c r="F199" i="20"/>
  <c r="F327" i="20"/>
  <c r="F455" i="20"/>
  <c r="F583" i="20"/>
  <c r="F680" i="20"/>
  <c r="F765" i="20"/>
  <c r="F849" i="20"/>
  <c r="F913" i="20"/>
  <c r="F977" i="20"/>
  <c r="G138" i="20"/>
  <c r="G761" i="20"/>
  <c r="G931" i="20"/>
  <c r="F73" i="20"/>
  <c r="F201" i="20"/>
  <c r="F329" i="20"/>
  <c r="F457" i="20"/>
  <c r="F585" i="20"/>
  <c r="F681" i="20"/>
  <c r="F767" i="20"/>
  <c r="F850" i="20"/>
  <c r="F914" i="20"/>
  <c r="F978" i="20"/>
  <c r="H135" i="24"/>
  <c r="H199" i="24"/>
  <c r="H263" i="24"/>
  <c r="H327" i="24"/>
  <c r="H391" i="24"/>
  <c r="H455" i="24"/>
  <c r="H519" i="24"/>
  <c r="H583" i="24"/>
  <c r="G149" i="20"/>
  <c r="G763" i="20"/>
  <c r="G932" i="20"/>
  <c r="F74" i="20"/>
  <c r="F202" i="20"/>
  <c r="F330" i="20"/>
  <c r="F458" i="20"/>
  <c r="F586" i="20"/>
  <c r="F682" i="20"/>
  <c r="F768" i="20"/>
  <c r="F851" i="20"/>
  <c r="F915" i="20"/>
  <c r="F979" i="20"/>
  <c r="G330" i="20"/>
  <c r="G809" i="20"/>
  <c r="G966" i="20"/>
  <c r="F92" i="20"/>
  <c r="F220" i="20"/>
  <c r="F348" i="20"/>
  <c r="F476" i="20"/>
  <c r="F604" i="20"/>
  <c r="F695" i="20"/>
  <c r="F780" i="20"/>
  <c r="F860" i="20"/>
  <c r="F924" i="20"/>
  <c r="F988" i="20"/>
  <c r="H145" i="24"/>
  <c r="H209" i="24"/>
  <c r="H273" i="24"/>
  <c r="H337" i="24"/>
  <c r="H401" i="24"/>
  <c r="H465" i="24"/>
  <c r="H5504" i="26"/>
  <c r="H5480" i="26"/>
  <c r="H5548" i="26"/>
  <c r="H5567" i="26"/>
  <c r="G387" i="20"/>
  <c r="G260" i="20"/>
  <c r="H5860" i="26"/>
  <c r="G310" i="20"/>
  <c r="G518" i="20"/>
  <c r="G694" i="20"/>
  <c r="G165" i="20"/>
  <c r="G773" i="20"/>
  <c r="G949" i="20"/>
  <c r="F107" i="20"/>
  <c r="F283" i="20"/>
  <c r="F459" i="20"/>
  <c r="F619" i="20"/>
  <c r="F747" i="20"/>
  <c r="H5508" i="26"/>
  <c r="H6003" i="26"/>
  <c r="G397" i="20"/>
  <c r="G717" i="20"/>
  <c r="G799" i="20"/>
  <c r="G863" i="20"/>
  <c r="G927" i="20"/>
  <c r="G991" i="20"/>
  <c r="F53" i="20"/>
  <c r="F117" i="20"/>
  <c r="F181" i="20"/>
  <c r="F245" i="20"/>
  <c r="F309" i="20"/>
  <c r="F373" i="20"/>
  <c r="F437" i="20"/>
  <c r="F501" i="20"/>
  <c r="F565" i="20"/>
  <c r="H5198" i="26"/>
  <c r="G18" i="20"/>
  <c r="G274" i="20"/>
  <c r="G530" i="20"/>
  <c r="G752" i="20"/>
  <c r="G816" i="20"/>
  <c r="G880" i="20"/>
  <c r="G944" i="20"/>
  <c r="G1008" i="20"/>
  <c r="F70" i="20"/>
  <c r="F134" i="20"/>
  <c r="F198" i="20"/>
  <c r="F262" i="20"/>
  <c r="F326" i="20"/>
  <c r="F390" i="20"/>
  <c r="F454" i="20"/>
  <c r="F518" i="20"/>
  <c r="F582" i="20"/>
  <c r="F646" i="20"/>
  <c r="F710" i="20"/>
  <c r="F774" i="20"/>
  <c r="F838" i="20"/>
  <c r="H5891" i="26"/>
  <c r="H5835" i="26"/>
  <c r="G186" i="20"/>
  <c r="G442" i="20"/>
  <c r="G698" i="20"/>
  <c r="G794" i="20"/>
  <c r="G858" i="20"/>
  <c r="G922" i="20"/>
  <c r="G986" i="20"/>
  <c r="F48" i="20"/>
  <c r="F112" i="20"/>
  <c r="F176" i="20"/>
  <c r="F240" i="20"/>
  <c r="F304" i="20"/>
  <c r="F368" i="20"/>
  <c r="F432" i="20"/>
  <c r="F496" i="20"/>
  <c r="F560" i="20"/>
  <c r="H4106" i="26"/>
  <c r="H5915" i="26"/>
  <c r="G226" i="20"/>
  <c r="G482" i="20"/>
  <c r="G738" i="20"/>
  <c r="G804" i="20"/>
  <c r="G868" i="20"/>
  <c r="H5277" i="26"/>
  <c r="G629" i="20"/>
  <c r="G883" i="20"/>
  <c r="F20" i="20"/>
  <c r="F148" i="20"/>
  <c r="F276" i="20"/>
  <c r="F404" i="20"/>
  <c r="F532" i="20"/>
  <c r="F647" i="20"/>
  <c r="F732" i="20"/>
  <c r="F817" i="20"/>
  <c r="F888" i="20"/>
  <c r="F952" i="20"/>
  <c r="H165" i="24"/>
  <c r="H229" i="24"/>
  <c r="H293" i="24"/>
  <c r="H357" i="24"/>
  <c r="H421" i="24"/>
  <c r="H485" i="24"/>
  <c r="H549" i="24"/>
  <c r="H613" i="24"/>
  <c r="G298" i="20"/>
  <c r="G801" i="20"/>
  <c r="G961" i="20"/>
  <c r="F87" i="20"/>
  <c r="F215" i="20"/>
  <c r="F343" i="20"/>
  <c r="F471" i="20"/>
  <c r="F599" i="20"/>
  <c r="F690" i="20"/>
  <c r="F776" i="20"/>
  <c r="F857" i="20"/>
  <c r="F921" i="20"/>
  <c r="F985" i="20"/>
  <c r="G221" i="20"/>
  <c r="G782" i="20"/>
  <c r="G947" i="20"/>
  <c r="F89" i="20"/>
  <c r="F217" i="20"/>
  <c r="F345" i="20"/>
  <c r="F473" i="20"/>
  <c r="F601" i="20"/>
  <c r="F692" i="20"/>
  <c r="F777" i="20"/>
  <c r="F858" i="20"/>
  <c r="F922" i="20"/>
  <c r="F986" i="20"/>
  <c r="H143" i="24"/>
  <c r="H207" i="24"/>
  <c r="H271" i="24"/>
  <c r="H335" i="24"/>
  <c r="H399" i="24"/>
  <c r="H463" i="24"/>
  <c r="H527" i="24"/>
  <c r="H591" i="24"/>
  <c r="G234" i="20"/>
  <c r="G785" i="20"/>
  <c r="G948" i="20"/>
  <c r="F90" i="20"/>
  <c r="F218" i="20"/>
  <c r="F346" i="20"/>
  <c r="F474" i="20"/>
  <c r="F602" i="20"/>
  <c r="F693" i="20"/>
  <c r="F778" i="20"/>
  <c r="F859" i="20"/>
  <c r="F923" i="20"/>
  <c r="F987" i="20"/>
  <c r="G413" i="20"/>
  <c r="G830" i="20"/>
  <c r="G982" i="20"/>
  <c r="F108" i="20"/>
  <c r="F236" i="20"/>
  <c r="F364" i="20"/>
  <c r="F492" i="20"/>
  <c r="F620" i="20"/>
  <c r="F705" i="20"/>
  <c r="F791" i="20"/>
  <c r="F868" i="20"/>
  <c r="F932" i="20"/>
  <c r="F996" i="20"/>
  <c r="H153" i="24"/>
  <c r="H217" i="24"/>
  <c r="H281" i="24"/>
  <c r="H345" i="24"/>
  <c r="H409" i="24"/>
  <c r="H473" i="24"/>
  <c r="H5300" i="26"/>
  <c r="H5766" i="26"/>
  <c r="H5791" i="26"/>
  <c r="H5824" i="26"/>
  <c r="G555" i="20"/>
  <c r="G388" i="20"/>
  <c r="H5924" i="26"/>
  <c r="G342" i="20"/>
  <c r="G534" i="20"/>
  <c r="G710" i="20"/>
  <c r="G293" i="20"/>
  <c r="G789" i="20"/>
  <c r="G965" i="20"/>
  <c r="F139" i="20"/>
  <c r="F299" i="20"/>
  <c r="F475" i="20"/>
  <c r="F643" i="20"/>
  <c r="F771" i="20"/>
  <c r="H5803" i="26"/>
  <c r="G77" i="20"/>
  <c r="G429" i="20"/>
  <c r="G742" i="20"/>
  <c r="G807" i="20"/>
  <c r="G871" i="20"/>
  <c r="G935" i="20"/>
  <c r="G999" i="20"/>
  <c r="F61" i="20"/>
  <c r="F125" i="20"/>
  <c r="F189" i="20"/>
  <c r="F253" i="20"/>
  <c r="F317" i="20"/>
  <c r="F381" i="20"/>
  <c r="F445" i="20"/>
  <c r="F509" i="20"/>
  <c r="F573" i="20"/>
  <c r="H5386" i="26"/>
  <c r="G50" i="20"/>
  <c r="G306" i="20"/>
  <c r="G562" i="20"/>
  <c r="G760" i="20"/>
  <c r="G824" i="20"/>
  <c r="G888" i="20"/>
  <c r="G952" i="20"/>
  <c r="F14" i="20"/>
  <c r="F78" i="20"/>
  <c r="F142" i="20"/>
  <c r="F206" i="20"/>
  <c r="F270" i="20"/>
  <c r="F334" i="20"/>
  <c r="F398" i="20"/>
  <c r="F462" i="20"/>
  <c r="F526" i="20"/>
  <c r="F590" i="20"/>
  <c r="F654" i="20"/>
  <c r="F718" i="20"/>
  <c r="F782" i="20"/>
  <c r="H4893" i="26"/>
  <c r="H5955" i="26"/>
  <c r="H5899" i="26"/>
  <c r="G218" i="20"/>
  <c r="G474" i="20"/>
  <c r="G730" i="20"/>
  <c r="G802" i="20"/>
  <c r="G866" i="20"/>
  <c r="G930" i="20"/>
  <c r="G994" i="20"/>
  <c r="F56" i="20"/>
  <c r="F120" i="20"/>
  <c r="F184" i="20"/>
  <c r="F248" i="20"/>
  <c r="F312" i="20"/>
  <c r="F376" i="20"/>
  <c r="F440" i="20"/>
  <c r="F504" i="20"/>
  <c r="F568" i="20"/>
  <c r="H5057" i="26"/>
  <c r="H5979" i="26"/>
  <c r="G258" i="20"/>
  <c r="G514" i="20"/>
  <c r="G748" i="20"/>
  <c r="G812" i="20"/>
  <c r="G876" i="20"/>
  <c r="G29" i="20"/>
  <c r="G714" i="20"/>
  <c r="G905" i="20"/>
  <c r="F36" i="20"/>
  <c r="F164" i="20"/>
  <c r="F292" i="20"/>
  <c r="F420" i="20"/>
  <c r="F548" i="20"/>
  <c r="F657" i="20"/>
  <c r="F743" i="20"/>
  <c r="F828" i="20"/>
  <c r="F896" i="20"/>
  <c r="F960" i="20"/>
  <c r="H109" i="24"/>
  <c r="H173" i="24"/>
  <c r="H237" i="24"/>
  <c r="H301" i="24"/>
  <c r="H365" i="24"/>
  <c r="H429" i="24"/>
  <c r="H493" i="24"/>
  <c r="H557" i="24"/>
  <c r="H621" i="24"/>
  <c r="G381" i="20"/>
  <c r="G822" i="20"/>
  <c r="G977" i="20"/>
  <c r="F103" i="20"/>
  <c r="F231" i="20"/>
  <c r="F359" i="20"/>
  <c r="F487" i="20"/>
  <c r="F615" i="20"/>
  <c r="F701" i="20"/>
  <c r="F786" i="20"/>
  <c r="F865" i="20"/>
  <c r="F929" i="20"/>
  <c r="F993" i="20"/>
  <c r="G309" i="20"/>
  <c r="G803" i="20"/>
  <c r="G963" i="20"/>
  <c r="F105" i="20"/>
  <c r="F233" i="20"/>
  <c r="F361" i="20"/>
  <c r="F489" i="20"/>
  <c r="F617" i="20"/>
  <c r="F703" i="20"/>
  <c r="F788" i="20"/>
  <c r="F866" i="20"/>
  <c r="F930" i="20"/>
  <c r="F994" i="20"/>
  <c r="H151" i="24"/>
  <c r="H215" i="24"/>
  <c r="H279" i="24"/>
  <c r="H343" i="24"/>
  <c r="H407" i="24"/>
  <c r="H471" i="24"/>
  <c r="H5308" i="26"/>
  <c r="G566" i="20"/>
  <c r="F651" i="20"/>
  <c r="G943" i="20"/>
  <c r="F453" i="20"/>
  <c r="G832" i="20"/>
  <c r="F342" i="20"/>
  <c r="H5225" i="26"/>
  <c r="G938" i="20"/>
  <c r="F448" i="20"/>
  <c r="G820" i="20"/>
  <c r="F436" i="20"/>
  <c r="F928" i="20"/>
  <c r="H245" i="24"/>
  <c r="H501" i="24"/>
  <c r="G843" i="20"/>
  <c r="F375" i="20"/>
  <c r="F797" i="20"/>
  <c r="H5588" i="26"/>
  <c r="F169" i="20"/>
  <c r="F660" i="20"/>
  <c r="F962" i="20"/>
  <c r="H311" i="24"/>
  <c r="H543" i="24"/>
  <c r="G806" i="20"/>
  <c r="F170" i="20"/>
  <c r="F506" i="20"/>
  <c r="F789" i="20"/>
  <c r="F963" i="20"/>
  <c r="G873" i="20"/>
  <c r="F252" i="20"/>
  <c r="F508" i="20"/>
  <c r="F716" i="20"/>
  <c r="F876" i="20"/>
  <c r="F1004" i="20"/>
  <c r="H225" i="24"/>
  <c r="H353" i="24"/>
  <c r="H481" i="24"/>
  <c r="H553" i="24"/>
  <c r="H617" i="24"/>
  <c r="G426" i="20"/>
  <c r="G833" i="20"/>
  <c r="G985" i="20"/>
  <c r="F111" i="20"/>
  <c r="F239" i="20"/>
  <c r="F367" i="20"/>
  <c r="F495" i="20"/>
  <c r="F621" i="20"/>
  <c r="F706" i="20"/>
  <c r="F792" i="20"/>
  <c r="F869" i="20"/>
  <c r="F933" i="20"/>
  <c r="F997" i="20"/>
  <c r="H154" i="24"/>
  <c r="H218" i="24"/>
  <c r="H282" i="24"/>
  <c r="H346" i="24"/>
  <c r="H410" i="24"/>
  <c r="H474" i="24"/>
  <c r="H538" i="24"/>
  <c r="H602" i="24"/>
  <c r="G266" i="20"/>
  <c r="G793" i="20"/>
  <c r="G955" i="20"/>
  <c r="F81" i="20"/>
  <c r="F209" i="20"/>
  <c r="F337" i="20"/>
  <c r="F465" i="20"/>
  <c r="F593" i="20"/>
  <c r="F687" i="20"/>
  <c r="F772" i="20"/>
  <c r="F854" i="20"/>
  <c r="F918" i="20"/>
  <c r="F982" i="20"/>
  <c r="H139" i="24"/>
  <c r="H203" i="24"/>
  <c r="H267" i="24"/>
  <c r="H331" i="24"/>
  <c r="H395" i="24"/>
  <c r="H459" i="24"/>
  <c r="H523" i="24"/>
  <c r="H587" i="24"/>
  <c r="G923" i="20"/>
  <c r="F826" i="20"/>
  <c r="F306" i="20"/>
  <c r="H118" i="24"/>
  <c r="H288" i="24"/>
  <c r="H460" i="24"/>
  <c r="H630" i="24"/>
  <c r="H696" i="24"/>
  <c r="H760" i="24"/>
  <c r="H824" i="24"/>
  <c r="H888" i="24"/>
  <c r="H952" i="24"/>
  <c r="H1016" i="24"/>
  <c r="H1080" i="24"/>
  <c r="H1144" i="24"/>
  <c r="H1208" i="24"/>
  <c r="H1272" i="24"/>
  <c r="H1336" i="24"/>
  <c r="H1400" i="24"/>
  <c r="H1464" i="24"/>
  <c r="H1528" i="24"/>
  <c r="H1592" i="24"/>
  <c r="H1656" i="24"/>
  <c r="H1720" i="24"/>
  <c r="H1784" i="24"/>
  <c r="H1848" i="24"/>
  <c r="H1912" i="24"/>
  <c r="H1976" i="24"/>
  <c r="H2040" i="24"/>
  <c r="H2104" i="24"/>
  <c r="H2168" i="24"/>
  <c r="H2232" i="24"/>
  <c r="H2296" i="24"/>
  <c r="H2360" i="24"/>
  <c r="H2424" i="24"/>
  <c r="H2488" i="24"/>
  <c r="H2552" i="24"/>
  <c r="H2616" i="24"/>
  <c r="H2680" i="24"/>
  <c r="H2744" i="24"/>
  <c r="H2808" i="24"/>
  <c r="H2872" i="24"/>
  <c r="H2936" i="24"/>
  <c r="H3000" i="24"/>
  <c r="G277" i="20"/>
  <c r="F677" i="20"/>
  <c r="H164" i="24"/>
  <c r="H334" i="24"/>
  <c r="F466" i="20"/>
  <c r="H144" i="24"/>
  <c r="H316" i="24"/>
  <c r="H486" i="24"/>
  <c r="H642" i="24"/>
  <c r="H706" i="24"/>
  <c r="H770" i="24"/>
  <c r="H834" i="24"/>
  <c r="H898" i="24"/>
  <c r="H962" i="24"/>
  <c r="H1026" i="24"/>
  <c r="H1090" i="24"/>
  <c r="H1154" i="24"/>
  <c r="H1218" i="24"/>
  <c r="H1282" i="24"/>
  <c r="H1346" i="24"/>
  <c r="H1410" i="24"/>
  <c r="H1474" i="24"/>
  <c r="H1538" i="24"/>
  <c r="H1602" i="24"/>
  <c r="H1666" i="24"/>
  <c r="H1730" i="24"/>
  <c r="H1794" i="24"/>
  <c r="H1858" i="24"/>
  <c r="H1922" i="24"/>
  <c r="H1986" i="24"/>
  <c r="H2050" i="24"/>
  <c r="H2114" i="24"/>
  <c r="H2178" i="24"/>
  <c r="H2242" i="24"/>
  <c r="H2306" i="24"/>
  <c r="H2370" i="24"/>
  <c r="H2434" i="24"/>
  <c r="H2498" i="24"/>
  <c r="H2562" i="24"/>
  <c r="H2626" i="24"/>
  <c r="H2690" i="24"/>
  <c r="H2754" i="24"/>
  <c r="H2818" i="24"/>
  <c r="H2882" i="24"/>
  <c r="H2946" i="24"/>
  <c r="H5950" i="26"/>
  <c r="G726" i="20"/>
  <c r="F779" i="20"/>
  <c r="G1007" i="20"/>
  <c r="F517" i="20"/>
  <c r="G896" i="20"/>
  <c r="F406" i="20"/>
  <c r="H4957" i="26"/>
  <c r="G1002" i="20"/>
  <c r="F512" i="20"/>
  <c r="G884" i="20"/>
  <c r="F564" i="20"/>
  <c r="F968" i="20"/>
  <c r="H269" i="24"/>
  <c r="H525" i="24"/>
  <c r="G907" i="20"/>
  <c r="F423" i="20"/>
  <c r="F829" i="20"/>
  <c r="G394" i="20"/>
  <c r="F249" i="20"/>
  <c r="F713" i="20"/>
  <c r="F1002" i="20"/>
  <c r="H351" i="24"/>
  <c r="H567" i="24"/>
  <c r="G827" i="20"/>
  <c r="F234" i="20"/>
  <c r="F554" i="20"/>
  <c r="F800" i="20"/>
  <c r="F995" i="20"/>
  <c r="G934" i="20"/>
  <c r="F268" i="20"/>
  <c r="F524" i="20"/>
  <c r="F727" i="20"/>
  <c r="F884" i="20"/>
  <c r="H105" i="24"/>
  <c r="H233" i="24"/>
  <c r="H361" i="24"/>
  <c r="H489" i="24"/>
  <c r="H561" i="24"/>
  <c r="H625" i="24"/>
  <c r="G509" i="20"/>
  <c r="G854" i="20"/>
  <c r="G1001" i="20"/>
  <c r="F127" i="20"/>
  <c r="F255" i="20"/>
  <c r="F383" i="20"/>
  <c r="F511" i="20"/>
  <c r="F632" i="20"/>
  <c r="F717" i="20"/>
  <c r="F802" i="20"/>
  <c r="F877" i="20"/>
  <c r="F941" i="20"/>
  <c r="F1005" i="20"/>
  <c r="H162" i="24"/>
  <c r="H226" i="24"/>
  <c r="H290" i="24"/>
  <c r="H354" i="24"/>
  <c r="H418" i="24"/>
  <c r="H482" i="24"/>
  <c r="H546" i="24"/>
  <c r="H610" i="24"/>
  <c r="G349" i="20"/>
  <c r="G814" i="20"/>
  <c r="G971" i="20"/>
  <c r="F97" i="20"/>
  <c r="F225" i="20"/>
  <c r="F353" i="20"/>
  <c r="F481" i="20"/>
  <c r="F609" i="20"/>
  <c r="F697" i="20"/>
  <c r="F783" i="20"/>
  <c r="F862" i="20"/>
  <c r="F926" i="20"/>
  <c r="F990" i="20"/>
  <c r="H147" i="24"/>
  <c r="H211" i="24"/>
  <c r="H275" i="24"/>
  <c r="H339" i="24"/>
  <c r="H403" i="24"/>
  <c r="H467" i="24"/>
  <c r="H531" i="24"/>
  <c r="H595" i="24"/>
  <c r="F34" i="20"/>
  <c r="F895" i="20"/>
  <c r="F434" i="20"/>
  <c r="H140" i="24"/>
  <c r="H310" i="24"/>
  <c r="H480" i="24"/>
  <c r="H640" i="24"/>
  <c r="H704" i="24"/>
  <c r="H768" i="24"/>
  <c r="H832" i="24"/>
  <c r="H896" i="24"/>
  <c r="H960" i="24"/>
  <c r="H1024" i="24"/>
  <c r="H1088" i="24"/>
  <c r="H1152" i="24"/>
  <c r="H1216" i="24"/>
  <c r="H1280" i="24"/>
  <c r="H1344" i="24"/>
  <c r="H1408" i="24"/>
  <c r="H1472" i="24"/>
  <c r="H1536" i="24"/>
  <c r="H1600" i="24"/>
  <c r="H1664" i="24"/>
  <c r="H1728" i="24"/>
  <c r="H1792" i="24"/>
  <c r="H1856" i="24"/>
  <c r="H1920" i="24"/>
  <c r="H1984" i="24"/>
  <c r="H2048" i="24"/>
  <c r="H2112" i="24"/>
  <c r="H2176" i="24"/>
  <c r="H2240" i="24"/>
  <c r="H2304" i="24"/>
  <c r="H2368" i="24"/>
  <c r="H2432" i="24"/>
  <c r="H2496" i="24"/>
  <c r="H2560" i="24"/>
  <c r="H2624" i="24"/>
  <c r="H2688" i="24"/>
  <c r="H2752" i="24"/>
  <c r="H2816" i="24"/>
  <c r="H2880" i="24"/>
  <c r="H2944" i="24"/>
  <c r="H3008" i="24"/>
  <c r="G795" i="20"/>
  <c r="F762" i="20"/>
  <c r="H184" i="24"/>
  <c r="H356" i="24"/>
  <c r="F594" i="20"/>
  <c r="H166" i="24"/>
  <c r="H336" i="24"/>
  <c r="H508" i="24"/>
  <c r="H650" i="24"/>
  <c r="H714" i="24"/>
  <c r="H778" i="24"/>
  <c r="H842" i="24"/>
  <c r="H906" i="24"/>
  <c r="H970" i="24"/>
  <c r="H1034" i="24"/>
  <c r="H1098" i="24"/>
  <c r="H1162" i="24"/>
  <c r="H1226" i="24"/>
  <c r="H1290" i="24"/>
  <c r="H1354" i="24"/>
  <c r="H1418" i="24"/>
  <c r="H1482" i="24"/>
  <c r="H1546" i="24"/>
  <c r="H1610" i="24"/>
  <c r="H1674" i="24"/>
  <c r="H1738" i="24"/>
  <c r="H5959" i="26"/>
  <c r="G357" i="20"/>
  <c r="H5867" i="26"/>
  <c r="F69" i="20"/>
  <c r="F581" i="20"/>
  <c r="G960" i="20"/>
  <c r="F470" i="20"/>
  <c r="H5963" i="26"/>
  <c r="F64" i="20"/>
  <c r="F576" i="20"/>
  <c r="G117" i="20"/>
  <c r="F668" i="20"/>
  <c r="F992" i="20"/>
  <c r="H309" i="24"/>
  <c r="H565" i="24"/>
  <c r="G993" i="20"/>
  <c r="F503" i="20"/>
  <c r="F873" i="20"/>
  <c r="G650" i="20"/>
  <c r="F297" i="20"/>
  <c r="F745" i="20"/>
  <c r="H119" i="24"/>
  <c r="H375" i="24"/>
  <c r="H599" i="24"/>
  <c r="G891" i="20"/>
  <c r="F250" i="20"/>
  <c r="F618" i="20"/>
  <c r="F832" i="20"/>
  <c r="F1003" i="20"/>
  <c r="G998" i="20"/>
  <c r="F300" i="20"/>
  <c r="F556" i="20"/>
  <c r="F748" i="20"/>
  <c r="F900" i="20"/>
  <c r="H121" i="24"/>
  <c r="H249" i="24"/>
  <c r="H377" i="24"/>
  <c r="H505" i="24"/>
  <c r="H569" i="24"/>
  <c r="H633" i="24"/>
  <c r="G597" i="20"/>
  <c r="G875" i="20"/>
  <c r="F15" i="20"/>
  <c r="F143" i="20"/>
  <c r="F271" i="20"/>
  <c r="F399" i="20"/>
  <c r="F527" i="20"/>
  <c r="F642" i="20"/>
  <c r="F728" i="20"/>
  <c r="F813" i="20"/>
  <c r="F885" i="20"/>
  <c r="F949" i="20"/>
  <c r="H106" i="24"/>
  <c r="H170" i="24"/>
  <c r="H234" i="24"/>
  <c r="H298" i="24"/>
  <c r="H362" i="24"/>
  <c r="H426" i="24"/>
  <c r="H490" i="24"/>
  <c r="H554" i="24"/>
  <c r="H618" i="24"/>
  <c r="G437" i="20"/>
  <c r="G835" i="20"/>
  <c r="G987" i="20"/>
  <c r="F113" i="20"/>
  <c r="F241" i="20"/>
  <c r="F369" i="20"/>
  <c r="F497" i="20"/>
  <c r="F623" i="20"/>
  <c r="F708" i="20"/>
  <c r="F793" i="20"/>
  <c r="F870" i="20"/>
  <c r="F934" i="20"/>
  <c r="F998" i="20"/>
  <c r="H155" i="24"/>
  <c r="H219" i="24"/>
  <c r="H283" i="24"/>
  <c r="H347" i="24"/>
  <c r="H411" i="24"/>
  <c r="H475" i="24"/>
  <c r="H539" i="24"/>
  <c r="H603" i="24"/>
  <c r="F162" i="20"/>
  <c r="F959" i="20"/>
  <c r="F562" i="20"/>
  <c r="H160" i="24"/>
  <c r="H332" i="24"/>
  <c r="H502" i="24"/>
  <c r="H648" i="24"/>
  <c r="H712" i="24"/>
  <c r="H776" i="24"/>
  <c r="H840" i="24"/>
  <c r="H904" i="24"/>
  <c r="H968" i="24"/>
  <c r="H1032" i="24"/>
  <c r="H1096" i="24"/>
  <c r="H1160" i="24"/>
  <c r="H1224" i="24"/>
  <c r="H1288" i="24"/>
  <c r="H1352" i="24"/>
  <c r="H1416" i="24"/>
  <c r="H1480" i="24"/>
  <c r="H1544" i="24"/>
  <c r="H1608" i="24"/>
  <c r="H1672" i="24"/>
  <c r="H1736" i="24"/>
  <c r="H1800" i="24"/>
  <c r="H1864" i="24"/>
  <c r="H1928" i="24"/>
  <c r="H1992" i="24"/>
  <c r="H2056" i="24"/>
  <c r="H2120" i="24"/>
  <c r="H2184" i="24"/>
  <c r="H2248" i="24"/>
  <c r="H2312" i="24"/>
  <c r="H2376" i="24"/>
  <c r="H2440" i="24"/>
  <c r="H2504" i="24"/>
  <c r="H2568" i="24"/>
  <c r="H2632" i="24"/>
  <c r="H2696" i="24"/>
  <c r="H2760" i="24"/>
  <c r="H2824" i="24"/>
  <c r="H2888" i="24"/>
  <c r="H2952" i="24"/>
  <c r="H3016" i="24"/>
  <c r="G956" i="20"/>
  <c r="F847" i="20"/>
  <c r="H206" i="24"/>
  <c r="G362" i="20"/>
  <c r="F688" i="20"/>
  <c r="H188" i="24"/>
  <c r="H358" i="24"/>
  <c r="H528" i="24"/>
  <c r="H658" i="24"/>
  <c r="H722" i="24"/>
  <c r="H786" i="24"/>
  <c r="H850" i="24"/>
  <c r="H914" i="24"/>
  <c r="H978" i="24"/>
  <c r="H1042" i="24"/>
  <c r="H1106" i="24"/>
  <c r="H1170" i="24"/>
  <c r="H1234" i="24"/>
  <c r="H1298" i="24"/>
  <c r="H1362" i="24"/>
  <c r="H1426" i="24"/>
  <c r="H1490" i="24"/>
  <c r="H1554" i="24"/>
  <c r="H1618" i="24"/>
  <c r="H1682" i="24"/>
  <c r="H1746" i="24"/>
  <c r="H1810" i="24"/>
  <c r="H1874" i="24"/>
  <c r="H1938" i="24"/>
  <c r="H2002" i="24"/>
  <c r="H2066" i="24"/>
  <c r="H2130" i="24"/>
  <c r="H2194" i="24"/>
  <c r="H2258" i="24"/>
  <c r="H2322" i="24"/>
  <c r="H2386" i="24"/>
  <c r="H2450" i="24"/>
  <c r="H2514" i="24"/>
  <c r="H2578" i="24"/>
  <c r="H2642" i="24"/>
  <c r="H2706" i="24"/>
  <c r="H2770" i="24"/>
  <c r="H2834" i="24"/>
  <c r="H2898" i="24"/>
  <c r="H5984" i="26"/>
  <c r="G821" i="20"/>
  <c r="G109" i="20"/>
  <c r="F133" i="20"/>
  <c r="H5540" i="26"/>
  <c r="F22" i="20"/>
  <c r="F534" i="20"/>
  <c r="G250" i="20"/>
  <c r="F128" i="20"/>
  <c r="H5301" i="26"/>
  <c r="G755" i="20"/>
  <c r="F753" i="20"/>
  <c r="H333" i="24"/>
  <c r="H589" i="24"/>
  <c r="F39" i="20"/>
  <c r="F551" i="20"/>
  <c r="F897" i="20"/>
  <c r="G825" i="20"/>
  <c r="F377" i="20"/>
  <c r="F799" i="20"/>
  <c r="H159" i="24"/>
  <c r="H415" i="24"/>
  <c r="H607" i="24"/>
  <c r="G964" i="20"/>
  <c r="F298" i="20"/>
  <c r="F629" i="20"/>
  <c r="F867" i="20"/>
  <c r="G157" i="20"/>
  <c r="F12" i="20"/>
  <c r="F316" i="20"/>
  <c r="F572" i="20"/>
  <c r="F759" i="20"/>
  <c r="F908" i="20"/>
  <c r="H129" i="24"/>
  <c r="H257" i="24"/>
  <c r="H385" i="24"/>
  <c r="H513" i="24"/>
  <c r="H577" i="24"/>
  <c r="H5843" i="26"/>
  <c r="G682" i="20"/>
  <c r="G897" i="20"/>
  <c r="F31" i="20"/>
  <c r="F159" i="20"/>
  <c r="F287" i="20"/>
  <c r="F415" i="20"/>
  <c r="F543" i="20"/>
  <c r="F653" i="20"/>
  <c r="F738" i="20"/>
  <c r="F824" i="20"/>
  <c r="F893" i="20"/>
  <c r="F957" i="20"/>
  <c r="H114" i="24"/>
  <c r="H178" i="24"/>
  <c r="H242" i="24"/>
  <c r="H306" i="24"/>
  <c r="H370" i="24"/>
  <c r="H434" i="24"/>
  <c r="H498" i="24"/>
  <c r="H562" i="24"/>
  <c r="H626" i="24"/>
  <c r="G522" i="20"/>
  <c r="G857" i="20"/>
  <c r="G1003" i="20"/>
  <c r="F129" i="20"/>
  <c r="F257" i="20"/>
  <c r="F385" i="20"/>
  <c r="F513" i="20"/>
  <c r="F633" i="20"/>
  <c r="F719" i="20"/>
  <c r="F804" i="20"/>
  <c r="F878" i="20"/>
  <c r="F942" i="20"/>
  <c r="F1006" i="20"/>
  <c r="H163" i="24"/>
  <c r="H227" i="24"/>
  <c r="H291" i="24"/>
  <c r="H355" i="24"/>
  <c r="H419" i="24"/>
  <c r="H483" i="24"/>
  <c r="H547" i="24"/>
  <c r="H611" i="24"/>
  <c r="F290" i="20"/>
  <c r="G189" i="20"/>
  <c r="F666" i="20"/>
  <c r="H182" i="24"/>
  <c r="H352" i="24"/>
  <c r="H524" i="24"/>
  <c r="H656" i="24"/>
  <c r="H720" i="24"/>
  <c r="H784" i="24"/>
  <c r="H848" i="24"/>
  <c r="H912" i="24"/>
  <c r="H976" i="24"/>
  <c r="H1040" i="24"/>
  <c r="H1104" i="24"/>
  <c r="H1168" i="24"/>
  <c r="H1232" i="24"/>
  <c r="H1296" i="24"/>
  <c r="H1360" i="24"/>
  <c r="H1424" i="24"/>
  <c r="H1488" i="24"/>
  <c r="H1552" i="24"/>
  <c r="H1616" i="24"/>
  <c r="H1680" i="24"/>
  <c r="H1744" i="24"/>
  <c r="H1808" i="24"/>
  <c r="H1872" i="24"/>
  <c r="H1936" i="24"/>
  <c r="H2000" i="24"/>
  <c r="H2064" i="24"/>
  <c r="H2128" i="24"/>
  <c r="H2192" i="24"/>
  <c r="H2256" i="24"/>
  <c r="H2320" i="24"/>
  <c r="H2384" i="24"/>
  <c r="H2448" i="24"/>
  <c r="H2512" i="24"/>
  <c r="H2576" i="24"/>
  <c r="H2640" i="24"/>
  <c r="H2704" i="24"/>
  <c r="H2768" i="24"/>
  <c r="H2832" i="24"/>
  <c r="H2896" i="24"/>
  <c r="H2960" i="24"/>
  <c r="H3024" i="24"/>
  <c r="F66" i="20"/>
  <c r="F911" i="20"/>
  <c r="H228" i="24"/>
  <c r="G817" i="20"/>
  <c r="F773" i="20"/>
  <c r="H208" i="24"/>
  <c r="H380" i="24"/>
  <c r="H550" i="24"/>
  <c r="H666" i="24"/>
  <c r="H730" i="24"/>
  <c r="H794" i="24"/>
  <c r="H858" i="24"/>
  <c r="H922" i="24"/>
  <c r="H986" i="24"/>
  <c r="H1050" i="24"/>
  <c r="H1114" i="24"/>
  <c r="H1178" i="24"/>
  <c r="H1242" i="24"/>
  <c r="H1306" i="24"/>
  <c r="H1370" i="24"/>
  <c r="H1434" i="24"/>
  <c r="H1498" i="24"/>
  <c r="H1562" i="24"/>
  <c r="H1626" i="24"/>
  <c r="H1690" i="24"/>
  <c r="H1754" i="24"/>
  <c r="H1818" i="24"/>
  <c r="H1882" i="24"/>
  <c r="H1946" i="24"/>
  <c r="H2010" i="24"/>
  <c r="H2074" i="24"/>
  <c r="H2138" i="24"/>
  <c r="H2202" i="24"/>
  <c r="H2266" i="24"/>
  <c r="H2330" i="24"/>
  <c r="H2394" i="24"/>
  <c r="H2458" i="24"/>
  <c r="H2522" i="24"/>
  <c r="H2586" i="24"/>
  <c r="H2650" i="24"/>
  <c r="H2714" i="24"/>
  <c r="H2778" i="24"/>
  <c r="H2842" i="24"/>
  <c r="H2906" i="24"/>
  <c r="G739" i="20"/>
  <c r="G981" i="20"/>
  <c r="G493" i="20"/>
  <c r="G516" i="20"/>
  <c r="F155" i="20"/>
  <c r="G751" i="20"/>
  <c r="F261" i="20"/>
  <c r="G338" i="20"/>
  <c r="F150" i="20"/>
  <c r="F662" i="20"/>
  <c r="G746" i="20"/>
  <c r="F256" i="20"/>
  <c r="G290" i="20"/>
  <c r="F52" i="20"/>
  <c r="F839" i="20"/>
  <c r="H141" i="24"/>
  <c r="H397" i="24"/>
  <c r="G42" i="20"/>
  <c r="F167" i="20"/>
  <c r="F658" i="20"/>
  <c r="F961" i="20"/>
  <c r="G979" i="20"/>
  <c r="F505" i="20"/>
  <c r="F874" i="20"/>
  <c r="H223" i="24"/>
  <c r="H479" i="24"/>
  <c r="G317" i="20"/>
  <c r="F42" i="20"/>
  <c r="F378" i="20"/>
  <c r="F704" i="20"/>
  <c r="F899" i="20"/>
  <c r="G586" i="20"/>
  <c r="F124" i="20"/>
  <c r="F396" i="20"/>
  <c r="F641" i="20"/>
  <c r="F812" i="20"/>
  <c r="F948" i="20"/>
  <c r="H169" i="24"/>
  <c r="H297" i="24"/>
  <c r="H425" i="24"/>
  <c r="H529" i="24"/>
  <c r="H593" i="24"/>
  <c r="G170" i="20"/>
  <c r="G769" i="20"/>
  <c r="G937" i="20"/>
  <c r="F63" i="20"/>
  <c r="F191" i="20"/>
  <c r="F319" i="20"/>
  <c r="F447" i="20"/>
  <c r="F575" i="20"/>
  <c r="F674" i="20"/>
  <c r="F760" i="20"/>
  <c r="F845" i="20"/>
  <c r="F909" i="20"/>
  <c r="F973" i="20"/>
  <c r="H130" i="24"/>
  <c r="H194" i="24"/>
  <c r="H258" i="24"/>
  <c r="H322" i="24"/>
  <c r="H386" i="24"/>
  <c r="H450" i="24"/>
  <c r="H514" i="24"/>
  <c r="H578" i="24"/>
  <c r="H5907" i="26"/>
  <c r="G693" i="20"/>
  <c r="G899" i="20"/>
  <c r="F33" i="20"/>
  <c r="F161" i="20"/>
  <c r="F289" i="20"/>
  <c r="F417" i="20"/>
  <c r="F545" i="20"/>
  <c r="F655" i="20"/>
  <c r="F740" i="20"/>
  <c r="F825" i="20"/>
  <c r="F894" i="20"/>
  <c r="F958" i="20"/>
  <c r="H115" i="24"/>
  <c r="H179" i="24"/>
  <c r="H243" i="24"/>
  <c r="H307" i="24"/>
  <c r="H371" i="24"/>
  <c r="H435" i="24"/>
  <c r="H499" i="24"/>
  <c r="H563" i="24"/>
  <c r="H627" i="24"/>
  <c r="F546" i="20"/>
  <c r="G940" i="20"/>
  <c r="F837" i="20"/>
  <c r="H224" i="24"/>
  <c r="H396" i="24"/>
  <c r="H566" i="24"/>
  <c r="H672" i="24"/>
  <c r="H736" i="24"/>
  <c r="H800" i="24"/>
  <c r="H864" i="24"/>
  <c r="H928" i="24"/>
  <c r="H992" i="24"/>
  <c r="H1056" i="24"/>
  <c r="H1120" i="24"/>
  <c r="H1184" i="24"/>
  <c r="H1248" i="24"/>
  <c r="H1312" i="24"/>
  <c r="H1376" i="24"/>
  <c r="H1440" i="24"/>
  <c r="H1504" i="24"/>
  <c r="H1568" i="24"/>
  <c r="H1632" i="24"/>
  <c r="H1696" i="24"/>
  <c r="H1760" i="24"/>
  <c r="H1824" i="24"/>
  <c r="H1888" i="24"/>
  <c r="H1952" i="24"/>
  <c r="H2016" i="24"/>
  <c r="H2080" i="24"/>
  <c r="H2144" i="24"/>
  <c r="H2208" i="24"/>
  <c r="H2272" i="24"/>
  <c r="H2336" i="24"/>
  <c r="H2400" i="24"/>
  <c r="H2464" i="24"/>
  <c r="H2528" i="24"/>
  <c r="H2592" i="24"/>
  <c r="H2656" i="24"/>
  <c r="H2720" i="24"/>
  <c r="H2784" i="24"/>
  <c r="H2848" i="24"/>
  <c r="H2912" i="24"/>
  <c r="H2976" i="24"/>
  <c r="H3040" i="24"/>
  <c r="F322" i="20"/>
  <c r="H270" i="24"/>
  <c r="F82" i="20"/>
  <c r="F919" i="20"/>
  <c r="H252" i="24"/>
  <c r="H422" i="24"/>
  <c r="H592" i="24"/>
  <c r="H682" i="24"/>
  <c r="H746" i="24"/>
  <c r="H810" i="24"/>
  <c r="H874" i="24"/>
  <c r="H938" i="24"/>
  <c r="H1002" i="24"/>
  <c r="H1066" i="24"/>
  <c r="H1130" i="24"/>
  <c r="H1194" i="24"/>
  <c r="H1258" i="24"/>
  <c r="H1322" i="24"/>
  <c r="H1386" i="24"/>
  <c r="H1450" i="24"/>
  <c r="H1514" i="24"/>
  <c r="H1578" i="24"/>
  <c r="H1642" i="24"/>
  <c r="H1706" i="24"/>
  <c r="H1770" i="24"/>
  <c r="H1834" i="24"/>
  <c r="H1898" i="24"/>
  <c r="H1962" i="24"/>
  <c r="H2026" i="24"/>
  <c r="H2090" i="24"/>
  <c r="H2154" i="24"/>
  <c r="H2218" i="24"/>
  <c r="H2282" i="24"/>
  <c r="H2346" i="24"/>
  <c r="H2410" i="24"/>
  <c r="H2474" i="24"/>
  <c r="H2538" i="24"/>
  <c r="H2602" i="24"/>
  <c r="H2666" i="24"/>
  <c r="H2730" i="24"/>
  <c r="H2794" i="24"/>
  <c r="H2858" i="24"/>
  <c r="H2922" i="24"/>
  <c r="H5988" i="26"/>
  <c r="F331" i="20"/>
  <c r="G815" i="20"/>
  <c r="F325" i="20"/>
  <c r="G594" i="20"/>
  <c r="F214" i="20"/>
  <c r="F726" i="20"/>
  <c r="G810" i="20"/>
  <c r="F320" i="20"/>
  <c r="G546" i="20"/>
  <c r="F180" i="20"/>
  <c r="F864" i="20"/>
  <c r="H181" i="24"/>
  <c r="H437" i="24"/>
  <c r="G469" i="20"/>
  <c r="F247" i="20"/>
  <c r="F712" i="20"/>
  <c r="F1001" i="20"/>
  <c r="F41" i="20"/>
  <c r="F553" i="20"/>
  <c r="F898" i="20"/>
  <c r="H247" i="24"/>
  <c r="H503" i="24"/>
  <c r="G405" i="20"/>
  <c r="F106" i="20"/>
  <c r="F426" i="20"/>
  <c r="F714" i="20"/>
  <c r="F931" i="20"/>
  <c r="G766" i="20"/>
  <c r="F140" i="20"/>
  <c r="F428" i="20"/>
  <c r="F663" i="20"/>
  <c r="F833" i="20"/>
  <c r="F964" i="20"/>
  <c r="H185" i="24"/>
  <c r="H313" i="24"/>
  <c r="H441" i="24"/>
  <c r="H537" i="24"/>
  <c r="H601" i="24"/>
  <c r="G253" i="20"/>
  <c r="G790" i="20"/>
  <c r="G953" i="20"/>
  <c r="F79" i="20"/>
  <c r="F207" i="20"/>
  <c r="F335" i="20"/>
  <c r="F463" i="20"/>
  <c r="F591" i="20"/>
  <c r="F685" i="20"/>
  <c r="F770" i="20"/>
  <c r="F853" i="20"/>
  <c r="F917" i="20"/>
  <c r="F981" i="20"/>
  <c r="H138" i="24"/>
  <c r="H202" i="24"/>
  <c r="H266" i="24"/>
  <c r="H330" i="24"/>
  <c r="H394" i="24"/>
  <c r="H458" i="24"/>
  <c r="H522" i="24"/>
  <c r="H586" i="24"/>
  <c r="G93" i="20"/>
  <c r="G750" i="20"/>
  <c r="G921" i="20"/>
  <c r="F49" i="20"/>
  <c r="F177" i="20"/>
  <c r="F305" i="20"/>
  <c r="F433" i="20"/>
  <c r="F561" i="20"/>
  <c r="F665" i="20"/>
  <c r="F751" i="20"/>
  <c r="F836" i="20"/>
  <c r="F902" i="20"/>
  <c r="F966" i="20"/>
  <c r="H123" i="24"/>
  <c r="H187" i="24"/>
  <c r="H251" i="24"/>
  <c r="H315" i="24"/>
  <c r="H379" i="24"/>
  <c r="H443" i="24"/>
  <c r="H507" i="24"/>
  <c r="H571" i="24"/>
  <c r="G106" i="20"/>
  <c r="F656" i="20"/>
  <c r="F50" i="20"/>
  <c r="F903" i="20"/>
  <c r="H246" i="24"/>
  <c r="H416" i="24"/>
  <c r="H588" i="24"/>
  <c r="H680" i="24"/>
  <c r="H744" i="24"/>
  <c r="H808" i="24"/>
  <c r="H872" i="24"/>
  <c r="H936" i="24"/>
  <c r="H1000" i="24"/>
  <c r="H1064" i="24"/>
  <c r="H1128" i="24"/>
  <c r="H1192" i="24"/>
  <c r="H1256" i="24"/>
  <c r="H1320" i="24"/>
  <c r="H1384" i="24"/>
  <c r="H1448" i="24"/>
  <c r="H1512" i="24"/>
  <c r="H1576" i="24"/>
  <c r="H1640" i="24"/>
  <c r="H1704" i="24"/>
  <c r="H1768" i="24"/>
  <c r="H1832" i="24"/>
  <c r="H1896" i="24"/>
  <c r="H1960" i="24"/>
  <c r="H2024" i="24"/>
  <c r="H2088" i="24"/>
  <c r="H2152" i="24"/>
  <c r="H2216" i="24"/>
  <c r="H2280" i="24"/>
  <c r="H2344" i="24"/>
  <c r="H2408" i="24"/>
  <c r="H2472" i="24"/>
  <c r="H2536" i="24"/>
  <c r="H2600" i="24"/>
  <c r="H2664" i="24"/>
  <c r="H2728" i="24"/>
  <c r="H2792" i="24"/>
  <c r="H2856" i="24"/>
  <c r="H2920" i="24"/>
  <c r="H2984" i="24"/>
  <c r="H3048" i="24"/>
  <c r="F450" i="20"/>
  <c r="H120" i="24"/>
  <c r="H292" i="24"/>
  <c r="F210" i="20"/>
  <c r="F983" i="20"/>
  <c r="H272" i="24"/>
  <c r="H444" i="24"/>
  <c r="H614" i="24"/>
  <c r="H690" i="24"/>
  <c r="H754" i="24"/>
  <c r="H818" i="24"/>
  <c r="H882" i="24"/>
  <c r="H946" i="24"/>
  <c r="H1010" i="24"/>
  <c r="H1074" i="24"/>
  <c r="H1138" i="24"/>
  <c r="H1202" i="24"/>
  <c r="H1266" i="24"/>
  <c r="H1330" i="24"/>
  <c r="H1394" i="24"/>
  <c r="H1458" i="24"/>
  <c r="H1522" i="24"/>
  <c r="H1586" i="24"/>
  <c r="H1650" i="24"/>
  <c r="H1714" i="24"/>
  <c r="H1778" i="24"/>
  <c r="H1842" i="24"/>
  <c r="H1906" i="24"/>
  <c r="H1970" i="24"/>
  <c r="H2034" i="24"/>
  <c r="H2098" i="24"/>
  <c r="H2162" i="24"/>
  <c r="H2226" i="24"/>
  <c r="H2290" i="24"/>
  <c r="H2354" i="24"/>
  <c r="H2418" i="24"/>
  <c r="H2482" i="24"/>
  <c r="H2546" i="24"/>
  <c r="H2610" i="24"/>
  <c r="H2674" i="24"/>
  <c r="H2738" i="24"/>
  <c r="H2802" i="24"/>
  <c r="G374" i="20"/>
  <c r="F491" i="20"/>
  <c r="G879" i="20"/>
  <c r="F389" i="20"/>
  <c r="G768" i="20"/>
  <c r="F278" i="20"/>
  <c r="F790" i="20"/>
  <c r="G874" i="20"/>
  <c r="F384" i="20"/>
  <c r="G756" i="20"/>
  <c r="F308" i="20"/>
  <c r="F904" i="20"/>
  <c r="H205" i="24"/>
  <c r="H461" i="24"/>
  <c r="G725" i="20"/>
  <c r="F295" i="20"/>
  <c r="F744" i="20"/>
  <c r="F121" i="20"/>
  <c r="F628" i="20"/>
  <c r="F938" i="20"/>
  <c r="H287" i="24"/>
  <c r="H535" i="24"/>
  <c r="G661" i="20"/>
  <c r="F122" i="20"/>
  <c r="F490" i="20"/>
  <c r="F746" i="20"/>
  <c r="F939" i="20"/>
  <c r="G851" i="20"/>
  <c r="F188" i="20"/>
  <c r="F444" i="20"/>
  <c r="F673" i="20"/>
  <c r="F844" i="20"/>
  <c r="F972" i="20"/>
  <c r="H193" i="24"/>
  <c r="H321" i="24"/>
  <c r="H449" i="24"/>
  <c r="H545" i="24"/>
  <c r="H609" i="24"/>
  <c r="G341" i="20"/>
  <c r="G811" i="20"/>
  <c r="G969" i="20"/>
  <c r="F95" i="20"/>
  <c r="F223" i="20"/>
  <c r="F351" i="20"/>
  <c r="F479" i="20"/>
  <c r="F607" i="20"/>
  <c r="F696" i="20"/>
  <c r="F781" i="20"/>
  <c r="F861" i="20"/>
  <c r="F925" i="20"/>
  <c r="F989" i="20"/>
  <c r="H146" i="24"/>
  <c r="H210" i="24"/>
  <c r="H274" i="24"/>
  <c r="H338" i="24"/>
  <c r="H402" i="24"/>
  <c r="H466" i="24"/>
  <c r="H530" i="24"/>
  <c r="H594" i="24"/>
  <c r="G181" i="20"/>
  <c r="G771" i="20"/>
  <c r="G939" i="20"/>
  <c r="F65" i="20"/>
  <c r="F193" i="20"/>
  <c r="F321" i="20"/>
  <c r="F449" i="20"/>
  <c r="F577" i="20"/>
  <c r="F676" i="20"/>
  <c r="F761" i="20"/>
  <c r="F846" i="20"/>
  <c r="F910" i="20"/>
  <c r="F974" i="20"/>
  <c r="H131" i="24"/>
  <c r="H195" i="24"/>
  <c r="H259" i="24"/>
  <c r="H323" i="24"/>
  <c r="H387" i="24"/>
  <c r="H451" i="24"/>
  <c r="H515" i="24"/>
  <c r="H579" i="24"/>
  <c r="G753" i="20"/>
  <c r="F741" i="20"/>
  <c r="F178" i="20"/>
  <c r="F967" i="20"/>
  <c r="H268" i="24"/>
  <c r="H438" i="24"/>
  <c r="H608" i="24"/>
  <c r="H688" i="24"/>
  <c r="H752" i="24"/>
  <c r="H816" i="24"/>
  <c r="H880" i="24"/>
  <c r="H944" i="24"/>
  <c r="H1008" i="24"/>
  <c r="H1072" i="24"/>
  <c r="H1136" i="24"/>
  <c r="H1200" i="24"/>
  <c r="H1264" i="24"/>
  <c r="H1328" i="24"/>
  <c r="H1392" i="24"/>
  <c r="H1456" i="24"/>
  <c r="H1520" i="24"/>
  <c r="H1584" i="24"/>
  <c r="H1648" i="24"/>
  <c r="H1712" i="24"/>
  <c r="H1776" i="24"/>
  <c r="H1840" i="24"/>
  <c r="H1904" i="24"/>
  <c r="H1968" i="24"/>
  <c r="H2032" i="24"/>
  <c r="H2096" i="24"/>
  <c r="H2160" i="24"/>
  <c r="H2224" i="24"/>
  <c r="H2288" i="24"/>
  <c r="H2352" i="24"/>
  <c r="H2416" i="24"/>
  <c r="F197" i="20"/>
  <c r="F785" i="20"/>
  <c r="F362" i="20"/>
  <c r="F940" i="20"/>
  <c r="G918" i="20"/>
  <c r="F834" i="20"/>
  <c r="H442" i="24"/>
  <c r="F273" i="20"/>
  <c r="H107" i="24"/>
  <c r="H619" i="24"/>
  <c r="H728" i="24"/>
  <c r="H1240" i="24"/>
  <c r="H1752" i="24"/>
  <c r="H2264" i="24"/>
  <c r="H2608" i="24"/>
  <c r="H2864" i="24"/>
  <c r="F578" i="20"/>
  <c r="F855" i="20"/>
  <c r="H674" i="24"/>
  <c r="H930" i="24"/>
  <c r="H1186" i="24"/>
  <c r="H1442" i="24"/>
  <c r="H1698" i="24"/>
  <c r="H1890" i="24"/>
  <c r="H2058" i="24"/>
  <c r="H2234" i="24"/>
  <c r="H2402" i="24"/>
  <c r="H2570" i="24"/>
  <c r="H2746" i="24"/>
  <c r="H2890" i="24"/>
  <c r="H2986" i="24"/>
  <c r="G445" i="20"/>
  <c r="F698" i="20"/>
  <c r="F114" i="20"/>
  <c r="F935" i="20"/>
  <c r="H236" i="24"/>
  <c r="H406" i="24"/>
  <c r="H576" i="24"/>
  <c r="H676" i="24"/>
  <c r="H740" i="24"/>
  <c r="H804" i="24"/>
  <c r="H868" i="24"/>
  <c r="H932" i="24"/>
  <c r="H996" i="24"/>
  <c r="H1060" i="24"/>
  <c r="H1124" i="24"/>
  <c r="H1188" i="24"/>
  <c r="H1252" i="24"/>
  <c r="H1316" i="24"/>
  <c r="H1380" i="24"/>
  <c r="H1444" i="24"/>
  <c r="H1508" i="24"/>
  <c r="H1572" i="24"/>
  <c r="H1636" i="24"/>
  <c r="H1700" i="24"/>
  <c r="H1764" i="24"/>
  <c r="H1828" i="24"/>
  <c r="H1892" i="24"/>
  <c r="H1956" i="24"/>
  <c r="H2020" i="24"/>
  <c r="H2084" i="24"/>
  <c r="H2148" i="24"/>
  <c r="H2212" i="24"/>
  <c r="H2276" i="24"/>
  <c r="H2340" i="24"/>
  <c r="H2404" i="24"/>
  <c r="H2468" i="24"/>
  <c r="H2532" i="24"/>
  <c r="H2596" i="24"/>
  <c r="H2660" i="24"/>
  <c r="H2724" i="24"/>
  <c r="H2788" i="24"/>
  <c r="H2852" i="24"/>
  <c r="H2916" i="24"/>
  <c r="H2980" i="24"/>
  <c r="H5013" i="26"/>
  <c r="F720" i="20"/>
  <c r="H174" i="24"/>
  <c r="H344" i="24"/>
  <c r="H516" i="24"/>
  <c r="H653" i="24"/>
  <c r="H717" i="24"/>
  <c r="H781" i="24"/>
  <c r="H845" i="24"/>
  <c r="H909" i="24"/>
  <c r="H973" i="24"/>
  <c r="H1037" i="24"/>
  <c r="H1101" i="24"/>
  <c r="H1165" i="24"/>
  <c r="H1229" i="24"/>
  <c r="H1293" i="24"/>
  <c r="H1357" i="24"/>
  <c r="H1421" i="24"/>
  <c r="H1485" i="24"/>
  <c r="H1549" i="24"/>
  <c r="H1613" i="24"/>
  <c r="H1677" i="24"/>
  <c r="H1741" i="24"/>
  <c r="H1805" i="24"/>
  <c r="H1869" i="24"/>
  <c r="H1933" i="24"/>
  <c r="H1997" i="24"/>
  <c r="H2061" i="24"/>
  <c r="H2125" i="24"/>
  <c r="H2189" i="24"/>
  <c r="H2253" i="24"/>
  <c r="H2317" i="24"/>
  <c r="H2381" i="24"/>
  <c r="H2445" i="24"/>
  <c r="H2509" i="24"/>
  <c r="H2573" i="24"/>
  <c r="H2637" i="24"/>
  <c r="H2701" i="24"/>
  <c r="H2765" i="24"/>
  <c r="H2829" i="24"/>
  <c r="H2893" i="24"/>
  <c r="H2957" i="24"/>
  <c r="H158" i="24"/>
  <c r="H552" i="24"/>
  <c r="H731" i="24"/>
  <c r="H859" i="24"/>
  <c r="H987" i="24"/>
  <c r="H1115" i="24"/>
  <c r="H1243" i="24"/>
  <c r="H1371" i="24"/>
  <c r="H1499" i="24"/>
  <c r="H1627" i="24"/>
  <c r="H1755" i="24"/>
  <c r="H1883" i="24"/>
  <c r="H2011" i="24"/>
  <c r="H2139" i="24"/>
  <c r="H2267" i="24"/>
  <c r="H2395" i="24"/>
  <c r="H2523" i="24"/>
  <c r="H2651" i="24"/>
  <c r="H2779" i="24"/>
  <c r="H2907" i="24"/>
  <c r="H3029" i="24"/>
  <c r="H3100" i="24"/>
  <c r="H3164" i="24"/>
  <c r="H3228" i="24"/>
  <c r="H3292" i="24"/>
  <c r="H3356" i="24"/>
  <c r="H3420" i="24"/>
  <c r="H3484" i="24"/>
  <c r="H3548" i="24"/>
  <c r="H3612" i="24"/>
  <c r="H3676" i="24"/>
  <c r="H3740" i="24"/>
  <c r="H3804" i="24"/>
  <c r="H3868" i="24"/>
  <c r="H3932" i="24"/>
  <c r="H3996" i="24"/>
  <c r="H4060" i="24"/>
  <c r="H432" i="24"/>
  <c r="H686" i="24"/>
  <c r="H814" i="24"/>
  <c r="H942" i="24"/>
  <c r="H1070" i="24"/>
  <c r="H1198" i="24"/>
  <c r="H1326" i="24"/>
  <c r="H1454" i="24"/>
  <c r="H1582" i="24"/>
  <c r="H1710" i="24"/>
  <c r="H1838" i="24"/>
  <c r="H1966" i="24"/>
  <c r="H2094" i="24"/>
  <c r="H2222" i="24"/>
  <c r="H2350" i="24"/>
  <c r="H2478" i="24"/>
  <c r="G82" i="20"/>
  <c r="G889" i="20"/>
  <c r="F661" i="20"/>
  <c r="H161" i="24"/>
  <c r="F47" i="20"/>
  <c r="F901" i="20"/>
  <c r="H506" i="24"/>
  <c r="F401" i="20"/>
  <c r="H171" i="24"/>
  <c r="F418" i="20"/>
  <c r="H792" i="24"/>
  <c r="H1304" i="24"/>
  <c r="H1816" i="24"/>
  <c r="H2328" i="24"/>
  <c r="H2648" i="24"/>
  <c r="H2904" i="24"/>
  <c r="F975" i="20"/>
  <c r="H124" i="24"/>
  <c r="H698" i="24"/>
  <c r="H954" i="24"/>
  <c r="H1210" i="24"/>
  <c r="H1466" i="24"/>
  <c r="H1722" i="24"/>
  <c r="H1914" i="24"/>
  <c r="H2082" i="24"/>
  <c r="H2250" i="24"/>
  <c r="H2426" i="24"/>
  <c r="H2594" i="24"/>
  <c r="H2762" i="24"/>
  <c r="H2914" i="24"/>
  <c r="H2994" i="24"/>
  <c r="G838" i="20"/>
  <c r="F784" i="20"/>
  <c r="F242" i="20"/>
  <c r="F999" i="20"/>
  <c r="H256" i="24"/>
  <c r="H428" i="24"/>
  <c r="H598" i="24"/>
  <c r="H684" i="24"/>
  <c r="H748" i="24"/>
  <c r="H812" i="24"/>
  <c r="H876" i="24"/>
  <c r="H940" i="24"/>
  <c r="H1004" i="24"/>
  <c r="H1068" i="24"/>
  <c r="H1132" i="24"/>
  <c r="H1196" i="24"/>
  <c r="H1260" i="24"/>
  <c r="H1324" i="24"/>
  <c r="H1388" i="24"/>
  <c r="H1452" i="24"/>
  <c r="H1516" i="24"/>
  <c r="H1580" i="24"/>
  <c r="H1644" i="24"/>
  <c r="H1708" i="24"/>
  <c r="H1772" i="24"/>
  <c r="H1836" i="24"/>
  <c r="H1900" i="24"/>
  <c r="H1964" i="24"/>
  <c r="H2028" i="24"/>
  <c r="H2092" i="24"/>
  <c r="H2156" i="24"/>
  <c r="H2220" i="24"/>
  <c r="H2284" i="24"/>
  <c r="H2348" i="24"/>
  <c r="H2412" i="24"/>
  <c r="H2476" i="24"/>
  <c r="H2540" i="24"/>
  <c r="H2604" i="24"/>
  <c r="H2668" i="24"/>
  <c r="H2732" i="24"/>
  <c r="H2796" i="24"/>
  <c r="H2860" i="24"/>
  <c r="H2924" i="24"/>
  <c r="H2988" i="24"/>
  <c r="G618" i="20"/>
  <c r="F805" i="20"/>
  <c r="H196" i="24"/>
  <c r="H366" i="24"/>
  <c r="H536" i="24"/>
  <c r="H661" i="24"/>
  <c r="H725" i="24"/>
  <c r="H789" i="24"/>
  <c r="H853" i="24"/>
  <c r="H917" i="24"/>
  <c r="H981" i="24"/>
  <c r="H1045" i="24"/>
  <c r="H1109" i="24"/>
  <c r="H1173" i="24"/>
  <c r="H1237" i="24"/>
  <c r="H1301" i="24"/>
  <c r="H1365" i="24"/>
  <c r="H1429" i="24"/>
  <c r="H1493" i="24"/>
  <c r="H1557" i="24"/>
  <c r="H1621" i="24"/>
  <c r="H1685" i="24"/>
  <c r="H1749" i="24"/>
  <c r="H1813" i="24"/>
  <c r="H1877" i="24"/>
  <c r="H1941" i="24"/>
  <c r="H2005" i="24"/>
  <c r="H2069" i="24"/>
  <c r="H2133" i="24"/>
  <c r="H2197" i="24"/>
  <c r="H2261" i="24"/>
  <c r="H2325" i="24"/>
  <c r="H2389" i="24"/>
  <c r="H2453" i="24"/>
  <c r="H2517" i="24"/>
  <c r="H2581" i="24"/>
  <c r="H2645" i="24"/>
  <c r="H2709" i="24"/>
  <c r="H2773" i="24"/>
  <c r="H2837" i="24"/>
  <c r="H2901" i="24"/>
  <c r="H2965" i="24"/>
  <c r="H220" i="24"/>
  <c r="H596" i="24"/>
  <c r="H747" i="24"/>
  <c r="H875" i="24"/>
  <c r="H1003" i="24"/>
  <c r="H1131" i="24"/>
  <c r="H1259" i="24"/>
  <c r="H1387" i="24"/>
  <c r="H1515" i="24"/>
  <c r="H1643" i="24"/>
  <c r="H1771" i="24"/>
  <c r="H1899" i="24"/>
  <c r="H2027" i="24"/>
  <c r="H2155" i="24"/>
  <c r="H2283" i="24"/>
  <c r="H2411" i="24"/>
  <c r="H2539" i="24"/>
  <c r="H2667" i="24"/>
  <c r="H2795" i="24"/>
  <c r="H2923" i="24"/>
  <c r="H3041" i="24"/>
  <c r="H3108" i="24"/>
  <c r="H3172" i="24"/>
  <c r="H3236" i="24"/>
  <c r="H3300" i="24"/>
  <c r="H3364" i="24"/>
  <c r="H3428" i="24"/>
  <c r="H3492" i="24"/>
  <c r="H3556" i="24"/>
  <c r="H3620" i="24"/>
  <c r="H3684" i="24"/>
  <c r="H3748" i="24"/>
  <c r="H3812" i="24"/>
  <c r="H3876" i="24"/>
  <c r="H3940" i="24"/>
  <c r="H4004" i="24"/>
  <c r="F816" i="20"/>
  <c r="H476" i="24"/>
  <c r="H702" i="24"/>
  <c r="H830" i="24"/>
  <c r="H958" i="24"/>
  <c r="H1086" i="24"/>
  <c r="H1214" i="24"/>
  <c r="H1342" i="24"/>
  <c r="H1470" i="24"/>
  <c r="H1598" i="24"/>
  <c r="H1726" i="24"/>
  <c r="H1854" i="24"/>
  <c r="H1982" i="24"/>
  <c r="H2110" i="24"/>
  <c r="H2238" i="24"/>
  <c r="H2366" i="24"/>
  <c r="H2494" i="24"/>
  <c r="F86" i="20"/>
  <c r="H117" i="24"/>
  <c r="F425" i="20"/>
  <c r="F875" i="20"/>
  <c r="H289" i="24"/>
  <c r="F175" i="20"/>
  <c r="F965" i="20"/>
  <c r="H570" i="24"/>
  <c r="F529" i="20"/>
  <c r="H235" i="24"/>
  <c r="G774" i="20"/>
  <c r="H856" i="24"/>
  <c r="H1368" i="24"/>
  <c r="H1880" i="24"/>
  <c r="H2392" i="24"/>
  <c r="H2672" i="24"/>
  <c r="H2928" i="24"/>
  <c r="H230" i="24"/>
  <c r="H738" i="24"/>
  <c r="H994" i="24"/>
  <c r="H1250" i="24"/>
  <c r="H1506" i="24"/>
  <c r="H1762" i="24"/>
  <c r="H1930" i="24"/>
  <c r="H2106" i="24"/>
  <c r="H2274" i="24"/>
  <c r="H2442" i="24"/>
  <c r="H2618" i="24"/>
  <c r="H2786" i="24"/>
  <c r="H2930" i="24"/>
  <c r="H3002" i="24"/>
  <c r="G988" i="20"/>
  <c r="F863" i="20"/>
  <c r="F370" i="20"/>
  <c r="H108" i="24"/>
  <c r="H278" i="24"/>
  <c r="H448" i="24"/>
  <c r="H620" i="24"/>
  <c r="H692" i="24"/>
  <c r="H756" i="24"/>
  <c r="H820" i="24"/>
  <c r="H884" i="24"/>
  <c r="H948" i="24"/>
  <c r="H1012" i="24"/>
  <c r="H1076" i="24"/>
  <c r="H1140" i="24"/>
  <c r="H1204" i="24"/>
  <c r="H1268" i="24"/>
  <c r="H1332" i="24"/>
  <c r="H1396" i="24"/>
  <c r="H1460" i="24"/>
  <c r="H1524" i="24"/>
  <c r="H1588" i="24"/>
  <c r="H1652" i="24"/>
  <c r="H1716" i="24"/>
  <c r="H1780" i="24"/>
  <c r="H1844" i="24"/>
  <c r="H1908" i="24"/>
  <c r="H1972" i="24"/>
  <c r="H2036" i="24"/>
  <c r="H2100" i="24"/>
  <c r="H2164" i="24"/>
  <c r="H2228" i="24"/>
  <c r="H2292" i="24"/>
  <c r="H2356" i="24"/>
  <c r="H2420" i="24"/>
  <c r="H2484" i="24"/>
  <c r="H2548" i="24"/>
  <c r="H2612" i="24"/>
  <c r="H2676" i="24"/>
  <c r="H2740" i="24"/>
  <c r="H2804" i="24"/>
  <c r="H2868" i="24"/>
  <c r="H2932" i="24"/>
  <c r="H2996" i="24"/>
  <c r="G881" i="20"/>
  <c r="F879" i="20"/>
  <c r="H216" i="24"/>
  <c r="H388" i="24"/>
  <c r="H558" i="24"/>
  <c r="H669" i="24"/>
  <c r="H733" i="24"/>
  <c r="H797" i="24"/>
  <c r="H861" i="24"/>
  <c r="H925" i="24"/>
  <c r="H989" i="24"/>
  <c r="H1053" i="24"/>
  <c r="H1117" i="24"/>
  <c r="H1181" i="24"/>
  <c r="H1245" i="24"/>
  <c r="H1309" i="24"/>
  <c r="H1373" i="24"/>
  <c r="H1437" i="24"/>
  <c r="H1501" i="24"/>
  <c r="H1565" i="24"/>
  <c r="H1629" i="24"/>
  <c r="H1693" i="24"/>
  <c r="H1757" i="24"/>
  <c r="H1821" i="24"/>
  <c r="F598" i="20"/>
  <c r="H373" i="24"/>
  <c r="F831" i="20"/>
  <c r="G501" i="20"/>
  <c r="H417" i="24"/>
  <c r="F303" i="20"/>
  <c r="H122" i="24"/>
  <c r="H2390" i="26"/>
  <c r="F644" i="20"/>
  <c r="H299" i="24"/>
  <c r="F752" i="20"/>
  <c r="H920" i="24"/>
  <c r="H1432" i="24"/>
  <c r="H1944" i="24"/>
  <c r="H2456" i="24"/>
  <c r="H2712" i="24"/>
  <c r="H2968" i="24"/>
  <c r="H142" i="24"/>
  <c r="H294" i="24"/>
  <c r="H762" i="24"/>
  <c r="H1018" i="24"/>
  <c r="H1274" i="24"/>
  <c r="H1530" i="24"/>
  <c r="H1786" i="24"/>
  <c r="H1954" i="24"/>
  <c r="H2122" i="24"/>
  <c r="H2298" i="24"/>
  <c r="H2466" i="24"/>
  <c r="H2634" i="24"/>
  <c r="H2810" i="24"/>
  <c r="H2938" i="24"/>
  <c r="H3010" i="24"/>
  <c r="F98" i="20"/>
  <c r="F927" i="20"/>
  <c r="F498" i="20"/>
  <c r="H128" i="24"/>
  <c r="H300" i="24"/>
  <c r="H470" i="24"/>
  <c r="H635" i="24"/>
  <c r="H700" i="24"/>
  <c r="H764" i="24"/>
  <c r="H828" i="24"/>
  <c r="H892" i="24"/>
  <c r="H956" i="24"/>
  <c r="H1020" i="24"/>
  <c r="H1084" i="24"/>
  <c r="H1148" i="24"/>
  <c r="H1212" i="24"/>
  <c r="H1276" i="24"/>
  <c r="H1340" i="24"/>
  <c r="H1404" i="24"/>
  <c r="H1468" i="24"/>
  <c r="H1532" i="24"/>
  <c r="H1596" i="24"/>
  <c r="H1660" i="24"/>
  <c r="H1724" i="24"/>
  <c r="H1788" i="24"/>
  <c r="H1852" i="24"/>
  <c r="H1916" i="24"/>
  <c r="H1980" i="24"/>
  <c r="H2044" i="24"/>
  <c r="H2108" i="24"/>
  <c r="H2172" i="24"/>
  <c r="H2236" i="24"/>
  <c r="H2300" i="24"/>
  <c r="H2364" i="24"/>
  <c r="H2428" i="24"/>
  <c r="H2492" i="24"/>
  <c r="H2556" i="24"/>
  <c r="H2620" i="24"/>
  <c r="H2684" i="24"/>
  <c r="H2748" i="24"/>
  <c r="H2812" i="24"/>
  <c r="H2876" i="24"/>
  <c r="H2940" i="24"/>
  <c r="H3004" i="24"/>
  <c r="F130" i="20"/>
  <c r="F943" i="20"/>
  <c r="H238" i="24"/>
  <c r="H408" i="24"/>
  <c r="H580" i="24"/>
  <c r="H677" i="24"/>
  <c r="H741" i="24"/>
  <c r="H805" i="24"/>
  <c r="H869" i="24"/>
  <c r="H933" i="24"/>
  <c r="H997" i="24"/>
  <c r="H1061" i="24"/>
  <c r="H1125" i="24"/>
  <c r="H1189" i="24"/>
  <c r="H1253" i="24"/>
  <c r="H1317" i="24"/>
  <c r="H1381" i="24"/>
  <c r="H1445" i="24"/>
  <c r="H1509" i="24"/>
  <c r="H1573" i="24"/>
  <c r="H1637" i="24"/>
  <c r="H1701" i="24"/>
  <c r="H1765" i="24"/>
  <c r="H1829" i="24"/>
  <c r="H1893" i="24"/>
  <c r="H1957" i="24"/>
  <c r="H2021" i="24"/>
  <c r="H2085" i="24"/>
  <c r="H2149" i="24"/>
  <c r="H2213" i="24"/>
  <c r="H2277" i="24"/>
  <c r="H2341" i="24"/>
  <c r="H2405" i="24"/>
  <c r="H2469" i="24"/>
  <c r="H2533" i="24"/>
  <c r="H2597" i="24"/>
  <c r="H2661" i="24"/>
  <c r="H2725" i="24"/>
  <c r="H2789" i="24"/>
  <c r="H2853" i="24"/>
  <c r="H2917" i="24"/>
  <c r="H2981" i="24"/>
  <c r="H328" i="24"/>
  <c r="H651" i="24"/>
  <c r="H779" i="24"/>
  <c r="H907" i="24"/>
  <c r="H1035" i="24"/>
  <c r="H1163" i="24"/>
  <c r="H1291" i="24"/>
  <c r="H1419" i="24"/>
  <c r="H1547" i="24"/>
  <c r="H1675" i="24"/>
  <c r="H1803" i="24"/>
  <c r="H1931" i="24"/>
  <c r="H2059" i="24"/>
  <c r="H2187" i="24"/>
  <c r="H2315" i="24"/>
  <c r="H2443" i="24"/>
  <c r="H2571" i="24"/>
  <c r="H2699" i="24"/>
  <c r="H2827" i="24"/>
  <c r="H2955" i="24"/>
  <c r="H3060" i="24"/>
  <c r="H3124" i="24"/>
  <c r="H3188" i="24"/>
  <c r="H3252" i="24"/>
  <c r="H3316" i="24"/>
  <c r="H3380" i="24"/>
  <c r="H3444" i="24"/>
  <c r="H3508" i="24"/>
  <c r="H3572" i="24"/>
  <c r="H3636" i="24"/>
  <c r="H3700" i="24"/>
  <c r="H3764" i="24"/>
  <c r="H3828" i="24"/>
  <c r="H3892" i="24"/>
  <c r="H3956" i="24"/>
  <c r="H4020" i="24"/>
  <c r="H168" i="24"/>
  <c r="H560" i="24"/>
  <c r="H734" i="24"/>
  <c r="H862" i="24"/>
  <c r="H990" i="24"/>
  <c r="H1118" i="24"/>
  <c r="H1246" i="24"/>
  <c r="H1374" i="24"/>
  <c r="H1502" i="24"/>
  <c r="H1630" i="24"/>
  <c r="H1758" i="24"/>
  <c r="H1886" i="24"/>
  <c r="H2014" i="24"/>
  <c r="H2142" i="24"/>
  <c r="H2270" i="24"/>
  <c r="H2398" i="24"/>
  <c r="H2526" i="24"/>
  <c r="G506" i="20"/>
  <c r="H629" i="24"/>
  <c r="H183" i="24"/>
  <c r="F60" i="20"/>
  <c r="H521" i="24"/>
  <c r="F431" i="20"/>
  <c r="H186" i="24"/>
  <c r="G605" i="20"/>
  <c r="F729" i="20"/>
  <c r="H363" i="24"/>
  <c r="H204" i="24"/>
  <c r="H984" i="24"/>
  <c r="H1496" i="24"/>
  <c r="H2008" i="24"/>
  <c r="H2480" i="24"/>
  <c r="H2736" i="24"/>
  <c r="H2992" i="24"/>
  <c r="H248" i="24"/>
  <c r="H400" i="24"/>
  <c r="H802" i="24"/>
  <c r="H1058" i="24"/>
  <c r="H1314" i="24"/>
  <c r="H1570" i="24"/>
  <c r="H1802" i="24"/>
  <c r="H1978" i="24"/>
  <c r="H2146" i="24"/>
  <c r="H2314" i="24"/>
  <c r="H2490" i="24"/>
  <c r="H2658" i="24"/>
  <c r="H2826" i="24"/>
  <c r="H2954" i="24"/>
  <c r="H3018" i="24"/>
  <c r="F226" i="20"/>
  <c r="F991" i="20"/>
  <c r="F624" i="20"/>
  <c r="H150" i="24"/>
  <c r="H320" i="24"/>
  <c r="H492" i="24"/>
  <c r="H644" i="24"/>
  <c r="H708" i="24"/>
  <c r="H772" i="24"/>
  <c r="H836" i="24"/>
  <c r="H900" i="24"/>
  <c r="H964" i="24"/>
  <c r="H1028" i="24"/>
  <c r="H1092" i="24"/>
  <c r="H1156" i="24"/>
  <c r="H1220" i="24"/>
  <c r="H1284" i="24"/>
  <c r="H1348" i="24"/>
  <c r="H1412" i="24"/>
  <c r="H1476" i="24"/>
  <c r="H1540" i="24"/>
  <c r="H1604" i="24"/>
  <c r="H1668" i="24"/>
  <c r="H1732" i="24"/>
  <c r="H1796" i="24"/>
  <c r="H1860" i="24"/>
  <c r="H1924" i="24"/>
  <c r="H1988" i="24"/>
  <c r="H2052" i="24"/>
  <c r="H2116" i="24"/>
  <c r="H2180" i="24"/>
  <c r="H2244" i="24"/>
  <c r="H2308" i="24"/>
  <c r="H2372" i="24"/>
  <c r="H2436" i="24"/>
  <c r="H2500" i="24"/>
  <c r="H2564" i="24"/>
  <c r="H2628" i="24"/>
  <c r="H2692" i="24"/>
  <c r="H2756" i="24"/>
  <c r="H2820" i="24"/>
  <c r="H2884" i="24"/>
  <c r="H2948" i="24"/>
  <c r="H3012" i="24"/>
  <c r="F258" i="20"/>
  <c r="F1007" i="20"/>
  <c r="H260" i="24"/>
  <c r="H430" i="24"/>
  <c r="H600" i="24"/>
  <c r="H685" i="24"/>
  <c r="H749" i="24"/>
  <c r="H813" i="24"/>
  <c r="H877" i="24"/>
  <c r="H941" i="24"/>
  <c r="H1005" i="24"/>
  <c r="H1069" i="24"/>
  <c r="H1133" i="24"/>
  <c r="H1197" i="24"/>
  <c r="H1261" i="24"/>
  <c r="H1325" i="24"/>
  <c r="H1389" i="24"/>
  <c r="H1453" i="24"/>
  <c r="H1517" i="24"/>
  <c r="H1581" i="24"/>
  <c r="H1645" i="24"/>
  <c r="H1709" i="24"/>
  <c r="H1773" i="24"/>
  <c r="H1837" i="24"/>
  <c r="H1901" i="24"/>
  <c r="H1965" i="24"/>
  <c r="H2029" i="24"/>
  <c r="H2093" i="24"/>
  <c r="H2157" i="24"/>
  <c r="H2221" i="24"/>
  <c r="H2285" i="24"/>
  <c r="H2349" i="24"/>
  <c r="H2413" i="24"/>
  <c r="H2477" i="24"/>
  <c r="H2541" i="24"/>
  <c r="H2605" i="24"/>
  <c r="H2669" i="24"/>
  <c r="H2733" i="24"/>
  <c r="H2797" i="24"/>
  <c r="H2861" i="24"/>
  <c r="H2925" i="24"/>
  <c r="H2989" i="24"/>
  <c r="H382" i="24"/>
  <c r="H667" i="24"/>
  <c r="H795" i="24"/>
  <c r="H923" i="24"/>
  <c r="H1051" i="24"/>
  <c r="H1179" i="24"/>
  <c r="H1307" i="24"/>
  <c r="H1435" i="24"/>
  <c r="H1563" i="24"/>
  <c r="H1691" i="24"/>
  <c r="H1819" i="24"/>
  <c r="H1947" i="24"/>
  <c r="H2075" i="24"/>
  <c r="H2203" i="24"/>
  <c r="H2331" i="24"/>
  <c r="H2459" i="24"/>
  <c r="H2587" i="24"/>
  <c r="H2715" i="24"/>
  <c r="H2843" i="24"/>
  <c r="H2971" i="24"/>
  <c r="H3068" i="24"/>
  <c r="H3132" i="24"/>
  <c r="H3196" i="24"/>
  <c r="H3260" i="24"/>
  <c r="H3324" i="24"/>
  <c r="H3388" i="24"/>
  <c r="H3452" i="24"/>
  <c r="H3516" i="24"/>
  <c r="H3580" i="24"/>
  <c r="H3644" i="24"/>
  <c r="H3708" i="24"/>
  <c r="H3772" i="24"/>
  <c r="H3836" i="24"/>
  <c r="H3900" i="24"/>
  <c r="H3964" i="24"/>
  <c r="H4028" i="24"/>
  <c r="H222" i="24"/>
  <c r="H604" i="24"/>
  <c r="H750" i="24"/>
  <c r="H878" i="24"/>
  <c r="H1006" i="24"/>
  <c r="H1134" i="24"/>
  <c r="H1262" i="24"/>
  <c r="H1390" i="24"/>
  <c r="H1518" i="24"/>
  <c r="H1646" i="24"/>
  <c r="H1774" i="24"/>
  <c r="H1902" i="24"/>
  <c r="H2030" i="24"/>
  <c r="H2158" i="24"/>
  <c r="H2286" i="24"/>
  <c r="H2414" i="24"/>
  <c r="F192" i="20"/>
  <c r="F119" i="20"/>
  <c r="H439" i="24"/>
  <c r="F380" i="20"/>
  <c r="H585" i="24"/>
  <c r="F559" i="20"/>
  <c r="H250" i="24"/>
  <c r="G878" i="20"/>
  <c r="F815" i="20"/>
  <c r="H427" i="24"/>
  <c r="H374" i="24"/>
  <c r="H1048" i="24"/>
  <c r="H1560" i="24"/>
  <c r="H2072" i="24"/>
  <c r="H2520" i="24"/>
  <c r="H2776" i="24"/>
  <c r="H3032" i="24"/>
  <c r="H312" i="24"/>
  <c r="H464" i="24"/>
  <c r="H826" i="24"/>
  <c r="H1082" i="24"/>
  <c r="H1338" i="24"/>
  <c r="H1594" i="24"/>
  <c r="H1826" i="24"/>
  <c r="H1994" i="24"/>
  <c r="H2170" i="24"/>
  <c r="H2338" i="24"/>
  <c r="H2506" i="24"/>
  <c r="H2682" i="24"/>
  <c r="H2850" i="24"/>
  <c r="H2962" i="24"/>
  <c r="H3026" i="24"/>
  <c r="F354" i="20"/>
  <c r="G533" i="20"/>
  <c r="F709" i="20"/>
  <c r="H172" i="24"/>
  <c r="H342" i="24"/>
  <c r="H512" i="24"/>
  <c r="H652" i="24"/>
  <c r="H716" i="24"/>
  <c r="H780" i="24"/>
  <c r="H844" i="24"/>
  <c r="H908" i="24"/>
  <c r="H972" i="24"/>
  <c r="H1036" i="24"/>
  <c r="H1100" i="24"/>
  <c r="H1164" i="24"/>
  <c r="H1228" i="24"/>
  <c r="H1292" i="24"/>
  <c r="H1356" i="24"/>
  <c r="H1420" i="24"/>
  <c r="H1484" i="24"/>
  <c r="H1548" i="24"/>
  <c r="H1612" i="24"/>
  <c r="H1676" i="24"/>
  <c r="H1740" i="24"/>
  <c r="H1804" i="24"/>
  <c r="H1868" i="24"/>
  <c r="H1932" i="24"/>
  <c r="H1996" i="24"/>
  <c r="H2060" i="24"/>
  <c r="H2124" i="24"/>
  <c r="H2188" i="24"/>
  <c r="H2252" i="24"/>
  <c r="H2316" i="24"/>
  <c r="H2380" i="24"/>
  <c r="H2444" i="24"/>
  <c r="H2508" i="24"/>
  <c r="H2572" i="24"/>
  <c r="H2636" i="24"/>
  <c r="H2700" i="24"/>
  <c r="H2764" i="24"/>
  <c r="H2828" i="24"/>
  <c r="H2892" i="24"/>
  <c r="H2956" i="24"/>
  <c r="H3020" i="24"/>
  <c r="F386" i="20"/>
  <c r="H110" i="24"/>
  <c r="H280" i="24"/>
  <c r="H452" i="24"/>
  <c r="H622" i="24"/>
  <c r="H693" i="24"/>
  <c r="H757" i="24"/>
  <c r="H821" i="24"/>
  <c r="H885" i="24"/>
  <c r="H949" i="24"/>
  <c r="H1013" i="24"/>
  <c r="H1077" i="24"/>
  <c r="H1141" i="24"/>
  <c r="H1205" i="24"/>
  <c r="H1269" i="24"/>
  <c r="H1333" i="24"/>
  <c r="H1397" i="24"/>
  <c r="H1461" i="24"/>
  <c r="H1525" i="24"/>
  <c r="H1589" i="24"/>
  <c r="H1653" i="24"/>
  <c r="H1717" i="24"/>
  <c r="H1781" i="24"/>
  <c r="H1845" i="24"/>
  <c r="H1909" i="24"/>
  <c r="H1973" i="24"/>
  <c r="H2037" i="24"/>
  <c r="H2101" i="24"/>
  <c r="H2165" i="24"/>
  <c r="H2229" i="24"/>
  <c r="H2293" i="24"/>
  <c r="H2357" i="24"/>
  <c r="H2421" i="24"/>
  <c r="H2485" i="24"/>
  <c r="H2549" i="24"/>
  <c r="H2613" i="24"/>
  <c r="H2677" i="24"/>
  <c r="H2741" i="24"/>
  <c r="H2805" i="24"/>
  <c r="H2869" i="24"/>
  <c r="H2933" i="24"/>
  <c r="H2997" i="24"/>
  <c r="H424" i="24"/>
  <c r="H683" i="24"/>
  <c r="H811" i="24"/>
  <c r="H939" i="24"/>
  <c r="H1067" i="24"/>
  <c r="H1195" i="24"/>
  <c r="H1323" i="24"/>
  <c r="H1451" i="24"/>
  <c r="H1579" i="24"/>
  <c r="H1707" i="24"/>
  <c r="H1835" i="24"/>
  <c r="H1963" i="24"/>
  <c r="H2091" i="24"/>
  <c r="H2219" i="24"/>
  <c r="H2347" i="24"/>
  <c r="H2475" i="24"/>
  <c r="H2603" i="24"/>
  <c r="H2731" i="24"/>
  <c r="H2859" i="24"/>
  <c r="H2987" i="24"/>
  <c r="H3076" i="24"/>
  <c r="H3140" i="24"/>
  <c r="H3204" i="24"/>
  <c r="H3268" i="24"/>
  <c r="H3332" i="24"/>
  <c r="H3396" i="24"/>
  <c r="H3460" i="24"/>
  <c r="H3524" i="24"/>
  <c r="H3588" i="24"/>
  <c r="H3652" i="24"/>
  <c r="H3716" i="24"/>
  <c r="H3780" i="24"/>
  <c r="H3844" i="24"/>
  <c r="H3908" i="24"/>
  <c r="H3972" i="24"/>
  <c r="H4036" i="24"/>
  <c r="H284" i="24"/>
  <c r="H638" i="24"/>
  <c r="H766" i="24"/>
  <c r="H894" i="24"/>
  <c r="H1022" i="24"/>
  <c r="H1150" i="24"/>
  <c r="H1278" i="24"/>
  <c r="H1406" i="24"/>
  <c r="H1534" i="24"/>
  <c r="H1662" i="24"/>
  <c r="H1790" i="24"/>
  <c r="H1918" i="24"/>
  <c r="H2046" i="24"/>
  <c r="H2174" i="24"/>
  <c r="H2302" i="24"/>
  <c r="H2430" i="24"/>
  <c r="G34" i="20"/>
  <c r="F626" i="20"/>
  <c r="H5713" i="26"/>
  <c r="F631" i="20"/>
  <c r="G85" i="20"/>
  <c r="F664" i="20"/>
  <c r="H314" i="24"/>
  <c r="F17" i="20"/>
  <c r="F886" i="20"/>
  <c r="H491" i="24"/>
  <c r="H544" i="24"/>
  <c r="H1112" i="24"/>
  <c r="H1624" i="24"/>
  <c r="H2136" i="24"/>
  <c r="H2544" i="24"/>
  <c r="H2800" i="24"/>
  <c r="H3056" i="24"/>
  <c r="G972" i="20"/>
  <c r="H572" i="24"/>
  <c r="H866" i="24"/>
  <c r="H1122" i="24"/>
  <c r="H1378" i="24"/>
  <c r="H1634" i="24"/>
  <c r="H1850" i="24"/>
  <c r="H2018" i="24"/>
  <c r="H2186" i="24"/>
  <c r="H2362" i="24"/>
  <c r="H2530" i="24"/>
  <c r="H2698" i="24"/>
  <c r="H2866" i="24"/>
  <c r="H2970" i="24"/>
  <c r="H3034" i="24"/>
  <c r="F482" i="20"/>
  <c r="G859" i="20"/>
  <c r="F794" i="20"/>
  <c r="H192" i="24"/>
  <c r="H364" i="24"/>
  <c r="H534" i="24"/>
  <c r="H660" i="24"/>
  <c r="H724" i="24"/>
  <c r="H788" i="24"/>
  <c r="H852" i="24"/>
  <c r="H916" i="24"/>
  <c r="H980" i="24"/>
  <c r="H1044" i="24"/>
  <c r="H1108" i="24"/>
  <c r="H1172" i="24"/>
  <c r="H1236" i="24"/>
  <c r="H1300" i="24"/>
  <c r="H1364" i="24"/>
  <c r="H1428" i="24"/>
  <c r="H1492" i="24"/>
  <c r="H1556" i="24"/>
  <c r="H1620" i="24"/>
  <c r="H1684" i="24"/>
  <c r="H1748" i="24"/>
  <c r="H1812" i="24"/>
  <c r="H1876" i="24"/>
  <c r="H1940" i="24"/>
  <c r="H2004" i="24"/>
  <c r="H2068" i="24"/>
  <c r="H2132" i="24"/>
  <c r="H2196" i="24"/>
  <c r="H2260" i="24"/>
  <c r="H2324" i="24"/>
  <c r="H2388" i="24"/>
  <c r="H2452" i="24"/>
  <c r="H2516" i="24"/>
  <c r="H2580" i="24"/>
  <c r="H2644" i="24"/>
  <c r="H2708" i="24"/>
  <c r="H2772" i="24"/>
  <c r="H2836" i="24"/>
  <c r="H2900" i="24"/>
  <c r="H2964" i="24"/>
  <c r="H3028" i="24"/>
  <c r="F514" i="20"/>
  <c r="H132" i="24"/>
  <c r="H302" i="24"/>
  <c r="H472" i="24"/>
  <c r="H636" i="24"/>
  <c r="H701" i="24"/>
  <c r="H765" i="24"/>
  <c r="H829" i="24"/>
  <c r="H893" i="24"/>
  <c r="H957" i="24"/>
  <c r="H1021" i="24"/>
  <c r="H1085" i="24"/>
  <c r="H1149" i="24"/>
  <c r="H1213" i="24"/>
  <c r="H1277" i="24"/>
  <c r="H1341" i="24"/>
  <c r="H1405" i="24"/>
  <c r="H1469" i="24"/>
  <c r="H1533" i="24"/>
  <c r="H1597" i="24"/>
  <c r="H1661" i="24"/>
  <c r="H1725" i="24"/>
  <c r="H1789" i="24"/>
  <c r="H1853" i="24"/>
  <c r="H1917" i="24"/>
  <c r="H1981" i="24"/>
  <c r="H2045" i="24"/>
  <c r="H2109" i="24"/>
  <c r="H2173" i="24"/>
  <c r="H2237" i="24"/>
  <c r="H2301" i="24"/>
  <c r="H2365" i="24"/>
  <c r="H2429" i="24"/>
  <c r="H2493" i="24"/>
  <c r="H2557" i="24"/>
  <c r="H2621" i="24"/>
  <c r="H2685" i="24"/>
  <c r="H2749" i="24"/>
  <c r="H2813" i="24"/>
  <c r="H2877" i="24"/>
  <c r="H2941" i="24"/>
  <c r="G902" i="20"/>
  <c r="H468" i="24"/>
  <c r="H699" i="24"/>
  <c r="H827" i="24"/>
  <c r="H955" i="24"/>
  <c r="H1083" i="24"/>
  <c r="H1211" i="24"/>
  <c r="H1339" i="24"/>
  <c r="H1467" i="24"/>
  <c r="H1595" i="24"/>
  <c r="H1723" i="24"/>
  <c r="H1851" i="24"/>
  <c r="H1979" i="24"/>
  <c r="H2107" i="24"/>
  <c r="H2235" i="24"/>
  <c r="H2363" i="24"/>
  <c r="H2491" i="24"/>
  <c r="H2619" i="24"/>
  <c r="H2747" i="24"/>
  <c r="H2875" i="24"/>
  <c r="H3003" i="24"/>
  <c r="H3084" i="24"/>
  <c r="H3148" i="24"/>
  <c r="H3212" i="24"/>
  <c r="H3276" i="24"/>
  <c r="H3340" i="24"/>
  <c r="H3404" i="24"/>
  <c r="H3468" i="24"/>
  <c r="H3532" i="24"/>
  <c r="H3596" i="24"/>
  <c r="H3660" i="24"/>
  <c r="H3724" i="24"/>
  <c r="H3788" i="24"/>
  <c r="H3852" i="24"/>
  <c r="H3916" i="24"/>
  <c r="H3980" i="24"/>
  <c r="H4044" i="24"/>
  <c r="H340" i="24"/>
  <c r="H654" i="24"/>
  <c r="H782" i="24"/>
  <c r="H910" i="24"/>
  <c r="H1038" i="24"/>
  <c r="H1166" i="24"/>
  <c r="H1294" i="24"/>
  <c r="H1422" i="24"/>
  <c r="H1550" i="24"/>
  <c r="H1678" i="24"/>
  <c r="H1806" i="24"/>
  <c r="H1934" i="24"/>
  <c r="H2062" i="24"/>
  <c r="H2190" i="24"/>
  <c r="H2318" i="24"/>
  <c r="H2446" i="24"/>
  <c r="G926" i="20"/>
  <c r="H378" i="24"/>
  <c r="H2584" i="24"/>
  <c r="H1402" i="24"/>
  <c r="H2874" i="24"/>
  <c r="H556" i="24"/>
  <c r="H1116" i="24"/>
  <c r="H1628" i="24"/>
  <c r="H2140" i="24"/>
  <c r="H2652" i="24"/>
  <c r="H152" i="24"/>
  <c r="H965" i="24"/>
  <c r="H1477" i="24"/>
  <c r="H1925" i="24"/>
  <c r="H2181" i="24"/>
  <c r="H2437" i="24"/>
  <c r="H2693" i="24"/>
  <c r="H2949" i="24"/>
  <c r="H843" i="24"/>
  <c r="H1355" i="24"/>
  <c r="H1867" i="24"/>
  <c r="H2379" i="24"/>
  <c r="H2891" i="24"/>
  <c r="H3220" i="24"/>
  <c r="H3476" i="24"/>
  <c r="H3732" i="24"/>
  <c r="H3988" i="24"/>
  <c r="H798" i="24"/>
  <c r="H1310" i="24"/>
  <c r="H1822" i="24"/>
  <c r="H2334" i="24"/>
  <c r="H2606" i="24"/>
  <c r="H2734" i="24"/>
  <c r="H2862" i="24"/>
  <c r="H2990" i="24"/>
  <c r="H3077" i="24"/>
  <c r="H3141" i="24"/>
  <c r="H3205" i="24"/>
  <c r="H3269" i="24"/>
  <c r="H3333" i="24"/>
  <c r="H3397" i="24"/>
  <c r="H3461" i="24"/>
  <c r="H3525" i="24"/>
  <c r="H3589" i="24"/>
  <c r="H3653" i="24"/>
  <c r="H3717" i="24"/>
  <c r="H3781" i="24"/>
  <c r="H3845" i="24"/>
  <c r="H3909" i="24"/>
  <c r="H3973" i="24"/>
  <c r="H4037" i="24"/>
  <c r="H4101" i="24"/>
  <c r="H4165" i="24"/>
  <c r="H4229" i="24"/>
  <c r="H4293" i="24"/>
  <c r="H4357" i="24"/>
  <c r="H4421" i="24"/>
  <c r="H116" i="24"/>
  <c r="H520" i="24"/>
  <c r="H719" i="24"/>
  <c r="H847" i="24"/>
  <c r="H975" i="24"/>
  <c r="H1103" i="24"/>
  <c r="H1231" i="24"/>
  <c r="H1359" i="24"/>
  <c r="H1487" i="24"/>
  <c r="H1615" i="24"/>
  <c r="H1743" i="24"/>
  <c r="H1871" i="24"/>
  <c r="H1999" i="24"/>
  <c r="H2127" i="24"/>
  <c r="H2255" i="24"/>
  <c r="H2383" i="24"/>
  <c r="H2511" i="24"/>
  <c r="H126" i="24"/>
  <c r="H526" i="24"/>
  <c r="H721" i="24"/>
  <c r="H849" i="24"/>
  <c r="H977" i="24"/>
  <c r="H1105" i="24"/>
  <c r="H1233" i="24"/>
  <c r="H1361" i="24"/>
  <c r="H1489" i="24"/>
  <c r="H1617" i="24"/>
  <c r="H1745" i="24"/>
  <c r="H1873" i="24"/>
  <c r="H2001" i="24"/>
  <c r="H2129" i="24"/>
  <c r="H2257" i="24"/>
  <c r="H2385" i="24"/>
  <c r="H2513" i="24"/>
  <c r="H2641" i="24"/>
  <c r="H2769" i="24"/>
  <c r="H2897" i="24"/>
  <c r="H3021" i="24"/>
  <c r="H3095" i="24"/>
  <c r="H3159" i="24"/>
  <c r="H3223" i="24"/>
  <c r="H3287" i="24"/>
  <c r="H3351" i="24"/>
  <c r="H3415" i="24"/>
  <c r="H3479" i="24"/>
  <c r="H3543" i="24"/>
  <c r="H3607" i="24"/>
  <c r="H3671" i="24"/>
  <c r="H3735" i="24"/>
  <c r="H3799" i="24"/>
  <c r="H3863" i="24"/>
  <c r="H3927" i="24"/>
  <c r="H3991" i="24"/>
  <c r="H4055" i="24"/>
  <c r="H4119" i="24"/>
  <c r="H4183" i="24"/>
  <c r="H4247" i="24"/>
  <c r="H4311" i="24"/>
  <c r="H4375" i="24"/>
  <c r="H308" i="24"/>
  <c r="H646" i="24"/>
  <c r="H774" i="24"/>
  <c r="H902" i="24"/>
  <c r="H1030" i="24"/>
  <c r="H1158" i="24"/>
  <c r="H1286" i="24"/>
  <c r="H1414" i="24"/>
  <c r="H1542" i="24"/>
  <c r="H1670" i="24"/>
  <c r="H1798" i="24"/>
  <c r="H1926" i="24"/>
  <c r="H2054" i="24"/>
  <c r="H2182" i="24"/>
  <c r="H2310" i="24"/>
  <c r="H2438" i="24"/>
  <c r="H2566" i="24"/>
  <c r="H2694" i="24"/>
  <c r="H2822" i="24"/>
  <c r="H2950" i="24"/>
  <c r="H3057" i="24"/>
  <c r="H3121" i="24"/>
  <c r="H3185" i="24"/>
  <c r="H3249" i="24"/>
  <c r="H3313" i="24"/>
  <c r="H3377" i="24"/>
  <c r="H3441" i="24"/>
  <c r="H3505" i="24"/>
  <c r="H3569" i="24"/>
  <c r="H3633" i="24"/>
  <c r="H3697" i="24"/>
  <c r="H3761" i="24"/>
  <c r="H3825" i="24"/>
  <c r="H3889" i="24"/>
  <c r="H3953" i="24"/>
  <c r="H4017" i="24"/>
  <c r="H4081" i="24"/>
  <c r="H4145" i="24"/>
  <c r="H4209" i="24"/>
  <c r="H4273" i="24"/>
  <c r="H4337" i="24"/>
  <c r="H4401" i="24"/>
  <c r="H200" i="24"/>
  <c r="H584" i="24"/>
  <c r="H743" i="24"/>
  <c r="H871" i="24"/>
  <c r="H999" i="24"/>
  <c r="H1127" i="24"/>
  <c r="H1255" i="24"/>
  <c r="H1383" i="24"/>
  <c r="H1511" i="24"/>
  <c r="H1639" i="24"/>
  <c r="H1767" i="24"/>
  <c r="H1895" i="24"/>
  <c r="H2023" i="24"/>
  <c r="F145" i="20"/>
  <c r="H2840" i="24"/>
  <c r="H1658" i="24"/>
  <c r="H2978" i="24"/>
  <c r="H668" i="24"/>
  <c r="H1180" i="24"/>
  <c r="H1692" i="24"/>
  <c r="H2204" i="24"/>
  <c r="H2716" i="24"/>
  <c r="H324" i="24"/>
  <c r="H1029" i="24"/>
  <c r="H1541" i="24"/>
  <c r="H1949" i="24"/>
  <c r="H2205" i="24"/>
  <c r="H2461" i="24"/>
  <c r="H2717" i="24"/>
  <c r="H2973" i="24"/>
  <c r="H891" i="24"/>
  <c r="H1403" i="24"/>
  <c r="H1915" i="24"/>
  <c r="H2427" i="24"/>
  <c r="H2939" i="24"/>
  <c r="H3244" i="24"/>
  <c r="H3500" i="24"/>
  <c r="H3756" i="24"/>
  <c r="H4012" i="24"/>
  <c r="H846" i="24"/>
  <c r="H1358" i="24"/>
  <c r="H1870" i="24"/>
  <c r="H2382" i="24"/>
  <c r="H2622" i="24"/>
  <c r="H2750" i="24"/>
  <c r="H2878" i="24"/>
  <c r="H3005" i="24"/>
  <c r="H3085" i="24"/>
  <c r="H3149" i="24"/>
  <c r="H3213" i="24"/>
  <c r="H3277" i="24"/>
  <c r="H3341" i="24"/>
  <c r="H3405" i="24"/>
  <c r="H3469" i="24"/>
  <c r="H3533" i="24"/>
  <c r="H3597" i="24"/>
  <c r="H3661" i="24"/>
  <c r="H3725" i="24"/>
  <c r="H3789" i="24"/>
  <c r="H3853" i="24"/>
  <c r="H3917" i="24"/>
  <c r="H3981" i="24"/>
  <c r="H4045" i="24"/>
  <c r="H4109" i="24"/>
  <c r="H4173" i="24"/>
  <c r="H4237" i="24"/>
  <c r="H4301" i="24"/>
  <c r="H4365" i="24"/>
  <c r="H4429" i="24"/>
  <c r="H176" i="24"/>
  <c r="H564" i="24"/>
  <c r="H735" i="24"/>
  <c r="H863" i="24"/>
  <c r="H991" i="24"/>
  <c r="H1119" i="24"/>
  <c r="H1247" i="24"/>
  <c r="H1375" i="24"/>
  <c r="H1503" i="24"/>
  <c r="H1631" i="24"/>
  <c r="H1759" i="24"/>
  <c r="H1887" i="24"/>
  <c r="H2015" i="24"/>
  <c r="H2143" i="24"/>
  <c r="H2271" i="24"/>
  <c r="H2399" i="24"/>
  <c r="H2527" i="24"/>
  <c r="H180" i="24"/>
  <c r="H568" i="24"/>
  <c r="H737" i="24"/>
  <c r="H865" i="24"/>
  <c r="H993" i="24"/>
  <c r="H1121" i="24"/>
  <c r="H1249" i="24"/>
  <c r="H1377" i="24"/>
  <c r="H1505" i="24"/>
  <c r="H1633" i="24"/>
  <c r="H1761" i="24"/>
  <c r="H1889" i="24"/>
  <c r="H2017" i="24"/>
  <c r="H2145" i="24"/>
  <c r="H2273" i="24"/>
  <c r="H2401" i="24"/>
  <c r="H2529" i="24"/>
  <c r="H2657" i="24"/>
  <c r="H2785" i="24"/>
  <c r="H2913" i="24"/>
  <c r="H3033" i="24"/>
  <c r="H3103" i="24"/>
  <c r="H3167" i="24"/>
  <c r="H3231" i="24"/>
  <c r="H3295" i="24"/>
  <c r="H3359" i="24"/>
  <c r="H3423" i="24"/>
  <c r="H3487" i="24"/>
  <c r="H3551" i="24"/>
  <c r="H3615" i="24"/>
  <c r="H3679" i="24"/>
  <c r="H3743" i="24"/>
  <c r="H3807" i="24"/>
  <c r="H3871" i="24"/>
  <c r="H3935" i="24"/>
  <c r="H3999" i="24"/>
  <c r="H4063" i="24"/>
  <c r="H4127" i="24"/>
  <c r="H4191" i="24"/>
  <c r="H4255" i="24"/>
  <c r="H4319" i="24"/>
  <c r="H4383" i="24"/>
  <c r="H368" i="24"/>
  <c r="H662" i="24"/>
  <c r="H790" i="24"/>
  <c r="H918" i="24"/>
  <c r="H1046" i="24"/>
  <c r="H1174" i="24"/>
  <c r="H1302" i="24"/>
  <c r="H1430" i="24"/>
  <c r="H1558" i="24"/>
  <c r="H1686" i="24"/>
  <c r="H1814" i="24"/>
  <c r="H1942" i="24"/>
  <c r="H2070" i="24"/>
  <c r="H2198" i="24"/>
  <c r="H2326" i="24"/>
  <c r="H2454" i="24"/>
  <c r="H2582" i="24"/>
  <c r="H2710" i="24"/>
  <c r="H2838" i="24"/>
  <c r="H2966" i="24"/>
  <c r="H3065" i="24"/>
  <c r="H3129" i="24"/>
  <c r="H3193" i="24"/>
  <c r="H3257" i="24"/>
  <c r="H3321" i="24"/>
  <c r="H3385" i="24"/>
  <c r="H3449" i="24"/>
  <c r="H3513" i="24"/>
  <c r="H3577" i="24"/>
  <c r="H3641" i="24"/>
  <c r="H3705" i="24"/>
  <c r="H3769" i="24"/>
  <c r="H3833" i="24"/>
  <c r="H3897" i="24"/>
  <c r="H3961" i="24"/>
  <c r="H4025" i="24"/>
  <c r="H4089" i="24"/>
  <c r="H4153" i="24"/>
  <c r="H4217" i="24"/>
  <c r="H4281" i="24"/>
  <c r="H4345" i="24"/>
  <c r="H4409" i="24"/>
  <c r="H262" i="24"/>
  <c r="H628" i="24"/>
  <c r="H759" i="24"/>
  <c r="H887" i="24"/>
  <c r="H1015" i="24"/>
  <c r="H1143" i="24"/>
  <c r="H1271" i="24"/>
  <c r="H1399" i="24"/>
  <c r="H1527" i="24"/>
  <c r="H1655" i="24"/>
  <c r="H1783" i="24"/>
  <c r="H1911" i="24"/>
  <c r="H2039" i="24"/>
  <c r="F937" i="20"/>
  <c r="F950" i="20"/>
  <c r="F194" i="20"/>
  <c r="H1866" i="24"/>
  <c r="H3042" i="24"/>
  <c r="H732" i="24"/>
  <c r="H1244" i="24"/>
  <c r="H1756" i="24"/>
  <c r="H2268" i="24"/>
  <c r="H2780" i="24"/>
  <c r="H494" i="24"/>
  <c r="H1093" i="24"/>
  <c r="H1605" i="24"/>
  <c r="H1989" i="24"/>
  <c r="H2245" i="24"/>
  <c r="H2501" i="24"/>
  <c r="H2757" i="24"/>
  <c r="F730" i="20"/>
  <c r="H971" i="24"/>
  <c r="H1483" i="24"/>
  <c r="H1995" i="24"/>
  <c r="H2507" i="24"/>
  <c r="H3015" i="24"/>
  <c r="H3284" i="24"/>
  <c r="H3540" i="24"/>
  <c r="H3796" i="24"/>
  <c r="H4052" i="24"/>
  <c r="H926" i="24"/>
  <c r="H1438" i="24"/>
  <c r="H1950" i="24"/>
  <c r="H2462" i="24"/>
  <c r="H2638" i="24"/>
  <c r="H2766" i="24"/>
  <c r="H2894" i="24"/>
  <c r="H3017" i="24"/>
  <c r="H3093" i="24"/>
  <c r="H3157" i="24"/>
  <c r="H3221" i="24"/>
  <c r="H3285" i="24"/>
  <c r="H3349" i="24"/>
  <c r="H3413" i="24"/>
  <c r="H3477" i="24"/>
  <c r="H3541" i="24"/>
  <c r="H3605" i="24"/>
  <c r="H3669" i="24"/>
  <c r="H3733" i="24"/>
  <c r="H3797" i="24"/>
  <c r="H3861" i="24"/>
  <c r="H3925" i="24"/>
  <c r="H3989" i="24"/>
  <c r="H4053" i="24"/>
  <c r="H4117" i="24"/>
  <c r="H4181" i="24"/>
  <c r="H4245" i="24"/>
  <c r="H4309" i="24"/>
  <c r="H4373" i="24"/>
  <c r="H4437" i="24"/>
  <c r="H232" i="24"/>
  <c r="H606" i="24"/>
  <c r="H751" i="24"/>
  <c r="H879" i="24"/>
  <c r="H1007" i="24"/>
  <c r="H1135" i="24"/>
  <c r="H1263" i="24"/>
  <c r="H1391" i="24"/>
  <c r="H1519" i="24"/>
  <c r="H1647" i="24"/>
  <c r="H1775" i="24"/>
  <c r="H1903" i="24"/>
  <c r="H2031" i="24"/>
  <c r="H2159" i="24"/>
  <c r="H2287" i="24"/>
  <c r="H2415" i="24"/>
  <c r="H2543" i="24"/>
  <c r="H240" i="24"/>
  <c r="H612" i="24"/>
  <c r="H753" i="24"/>
  <c r="H881" i="24"/>
  <c r="H1009" i="24"/>
  <c r="H1137" i="24"/>
  <c r="H1265" i="24"/>
  <c r="H1393" i="24"/>
  <c r="H1521" i="24"/>
  <c r="H1649" i="24"/>
  <c r="H1777" i="24"/>
  <c r="H1905" i="24"/>
  <c r="H2033" i="24"/>
  <c r="H2161" i="24"/>
  <c r="H2289" i="24"/>
  <c r="H2417" i="24"/>
  <c r="H2545" i="24"/>
  <c r="H2673" i="24"/>
  <c r="H2801" i="24"/>
  <c r="H2929" i="24"/>
  <c r="H3045" i="24"/>
  <c r="H3111" i="24"/>
  <c r="H3175" i="24"/>
  <c r="H3239" i="24"/>
  <c r="H3303" i="24"/>
  <c r="H3367" i="24"/>
  <c r="H3431" i="24"/>
  <c r="H3495" i="24"/>
  <c r="H3559" i="24"/>
  <c r="H3623" i="24"/>
  <c r="H3687" i="24"/>
  <c r="H555" i="24"/>
  <c r="H2042" i="24"/>
  <c r="F610" i="20"/>
  <c r="H796" i="24"/>
  <c r="H1308" i="24"/>
  <c r="H1820" i="24"/>
  <c r="H2332" i="24"/>
  <c r="H2844" i="24"/>
  <c r="H645" i="24"/>
  <c r="H1157" i="24"/>
  <c r="H1669" i="24"/>
  <c r="H2013" i="24"/>
  <c r="H2269" i="24"/>
  <c r="H2525" i="24"/>
  <c r="H2781" i="24"/>
  <c r="H276" i="24"/>
  <c r="H1019" i="24"/>
  <c r="H1531" i="24"/>
  <c r="H2043" i="24"/>
  <c r="H2555" i="24"/>
  <c r="H3051" i="24"/>
  <c r="H3308" i="24"/>
  <c r="H3564" i="24"/>
  <c r="H3820" i="24"/>
  <c r="H112" i="24"/>
  <c r="H974" i="24"/>
  <c r="H1486" i="24"/>
  <c r="H1998" i="24"/>
  <c r="H2510" i="24"/>
  <c r="H2654" i="24"/>
  <c r="H2782" i="24"/>
  <c r="H2910" i="24"/>
  <c r="H3030" i="24"/>
  <c r="H3101" i="24"/>
  <c r="H3165" i="24"/>
  <c r="H3229" i="24"/>
  <c r="H3293" i="24"/>
  <c r="H3357" i="24"/>
  <c r="H3421" i="24"/>
  <c r="H3485" i="24"/>
  <c r="H3549" i="24"/>
  <c r="H3613" i="24"/>
  <c r="H3677" i="24"/>
  <c r="H3741" i="24"/>
  <c r="H3805" i="24"/>
  <c r="H3869" i="24"/>
  <c r="H3933" i="24"/>
  <c r="H3997" i="24"/>
  <c r="H4061" i="24"/>
  <c r="H4125" i="24"/>
  <c r="H4189" i="24"/>
  <c r="H4253" i="24"/>
  <c r="H4317" i="24"/>
  <c r="H4381" i="24"/>
  <c r="H4445" i="24"/>
  <c r="H286" i="24"/>
  <c r="H639" i="24"/>
  <c r="H767" i="24"/>
  <c r="H895" i="24"/>
  <c r="H1023" i="24"/>
  <c r="H1151" i="24"/>
  <c r="H1279" i="24"/>
  <c r="H1407" i="24"/>
  <c r="H1535" i="24"/>
  <c r="H1663" i="24"/>
  <c r="H1791" i="24"/>
  <c r="H1919" i="24"/>
  <c r="H2047" i="24"/>
  <c r="H2175" i="24"/>
  <c r="H2303" i="24"/>
  <c r="H2431" i="24"/>
  <c r="H2559" i="24"/>
  <c r="H296" i="24"/>
  <c r="H641" i="24"/>
  <c r="H769" i="24"/>
  <c r="H897" i="24"/>
  <c r="H1025" i="24"/>
  <c r="H1153" i="24"/>
  <c r="H1281" i="24"/>
  <c r="H1409" i="24"/>
  <c r="H1537" i="24"/>
  <c r="H1665" i="24"/>
  <c r="H1793" i="24"/>
  <c r="H1921" i="24"/>
  <c r="H2049" i="24"/>
  <c r="H2177" i="24"/>
  <c r="H2305" i="24"/>
  <c r="H2433" i="24"/>
  <c r="H2561" i="24"/>
  <c r="H2689" i="24"/>
  <c r="H2817" i="24"/>
  <c r="H2945" i="24"/>
  <c r="H3054" i="24"/>
  <c r="H3119" i="24"/>
  <c r="H3183" i="24"/>
  <c r="H3247" i="24"/>
  <c r="H3311" i="24"/>
  <c r="H3375" i="24"/>
  <c r="H3439" i="24"/>
  <c r="H3503" i="24"/>
  <c r="H3567" i="24"/>
  <c r="H3631" i="24"/>
  <c r="H3695" i="24"/>
  <c r="H3759" i="24"/>
  <c r="H3823" i="24"/>
  <c r="H3887" i="24"/>
  <c r="H3951" i="24"/>
  <c r="H4015" i="24"/>
  <c r="H4079" i="24"/>
  <c r="H4143" i="24"/>
  <c r="H4207" i="24"/>
  <c r="H4271" i="24"/>
  <c r="H4335" i="24"/>
  <c r="F274" i="20"/>
  <c r="H454" i="24"/>
  <c r="H694" i="24"/>
  <c r="H822" i="24"/>
  <c r="H950" i="24"/>
  <c r="H1078" i="24"/>
  <c r="H1206" i="24"/>
  <c r="H1334" i="24"/>
  <c r="H1462" i="24"/>
  <c r="H1590" i="24"/>
  <c r="H1718" i="24"/>
  <c r="H1846" i="24"/>
  <c r="H1974" i="24"/>
  <c r="H2102" i="24"/>
  <c r="H2230" i="24"/>
  <c r="H2358" i="24"/>
  <c r="H2486" i="24"/>
  <c r="H2614" i="24"/>
  <c r="H2742" i="24"/>
  <c r="H2870" i="24"/>
  <c r="H2998" i="24"/>
  <c r="H3081" i="24"/>
  <c r="H3145" i="24"/>
  <c r="H3209" i="24"/>
  <c r="H3273" i="24"/>
  <c r="H3337" i="24"/>
  <c r="H3401" i="24"/>
  <c r="H3465" i="24"/>
  <c r="H3529" i="24"/>
  <c r="H3593" i="24"/>
  <c r="H3657" i="24"/>
  <c r="H3721" i="24"/>
  <c r="H3785" i="24"/>
  <c r="H3849" i="24"/>
  <c r="H3913" i="24"/>
  <c r="H3977" i="24"/>
  <c r="H4041" i="24"/>
  <c r="H4105" i="24"/>
  <c r="H4169" i="24"/>
  <c r="H4233" i="24"/>
  <c r="H4297" i="24"/>
  <c r="H4361" i="24"/>
  <c r="H4425" i="24"/>
  <c r="H372" i="24"/>
  <c r="H663" i="24"/>
  <c r="H791" i="24"/>
  <c r="H919" i="24"/>
  <c r="H1047" i="24"/>
  <c r="H1175" i="24"/>
  <c r="H1303" i="24"/>
  <c r="H1431" i="24"/>
  <c r="H1559" i="24"/>
  <c r="H1687" i="24"/>
  <c r="H1815" i="24"/>
  <c r="H1943" i="24"/>
  <c r="H2071" i="24"/>
  <c r="G980" i="20"/>
  <c r="H664" i="24"/>
  <c r="F338" i="20"/>
  <c r="H2210" i="24"/>
  <c r="G1004" i="20"/>
  <c r="H860" i="24"/>
  <c r="H1372" i="24"/>
  <c r="H1884" i="24"/>
  <c r="H2396" i="24"/>
  <c r="H2908" i="24"/>
  <c r="H709" i="24"/>
  <c r="H1221" i="24"/>
  <c r="H1733" i="24"/>
  <c r="H2053" i="24"/>
  <c r="H2309" i="24"/>
  <c r="H2565" i="24"/>
  <c r="H2821" i="24"/>
  <c r="H510" i="24"/>
  <c r="H1099" i="24"/>
  <c r="H1611" i="24"/>
  <c r="H2123" i="24"/>
  <c r="H2635" i="24"/>
  <c r="H3092" i="24"/>
  <c r="H3348" i="24"/>
  <c r="H3604" i="24"/>
  <c r="H3860" i="24"/>
  <c r="H390" i="24"/>
  <c r="H1054" i="24"/>
  <c r="H1566" i="24"/>
  <c r="H2078" i="24"/>
  <c r="H2542" i="24"/>
  <c r="H2670" i="24"/>
  <c r="H2798" i="24"/>
  <c r="H2926" i="24"/>
  <c r="H3043" i="24"/>
  <c r="H3109" i="24"/>
  <c r="H3173" i="24"/>
  <c r="H3237" i="24"/>
  <c r="H3301" i="24"/>
  <c r="H3365" i="24"/>
  <c r="H3429" i="24"/>
  <c r="H3493" i="24"/>
  <c r="H3557" i="24"/>
  <c r="H3621" i="24"/>
  <c r="H3685" i="24"/>
  <c r="H3749" i="24"/>
  <c r="H3813" i="24"/>
  <c r="H3877" i="24"/>
  <c r="H3941" i="24"/>
  <c r="H4005" i="24"/>
  <c r="H4069" i="24"/>
  <c r="H4133" i="24"/>
  <c r="H4197" i="24"/>
  <c r="H4261" i="24"/>
  <c r="H4325" i="24"/>
  <c r="H4389" i="24"/>
  <c r="H4453" i="24"/>
  <c r="H348" i="24"/>
  <c r="H655" i="24"/>
  <c r="H783" i="24"/>
  <c r="H911" i="24"/>
  <c r="H1039" i="24"/>
  <c r="H1167" i="24"/>
  <c r="H1295" i="24"/>
  <c r="H1423" i="24"/>
  <c r="H1551" i="24"/>
  <c r="H1679" i="24"/>
  <c r="H1807" i="24"/>
  <c r="H1935" i="24"/>
  <c r="H2063" i="24"/>
  <c r="H2191" i="24"/>
  <c r="H2319" i="24"/>
  <c r="H2447" i="24"/>
  <c r="H2575" i="24"/>
  <c r="H350" i="24"/>
  <c r="H657" i="24"/>
  <c r="H785" i="24"/>
  <c r="H913" i="24"/>
  <c r="H1041" i="24"/>
  <c r="H1169" i="24"/>
  <c r="H1297" i="24"/>
  <c r="H1425" i="24"/>
  <c r="H1553" i="24"/>
  <c r="H1681" i="24"/>
  <c r="H1809" i="24"/>
  <c r="H1937" i="24"/>
  <c r="H2065" i="24"/>
  <c r="H2193" i="24"/>
  <c r="H2321" i="24"/>
  <c r="H2449" i="24"/>
  <c r="H2577" i="24"/>
  <c r="H2705" i="24"/>
  <c r="H2833" i="24"/>
  <c r="H2961" i="24"/>
  <c r="H3063" i="24"/>
  <c r="H3127" i="24"/>
  <c r="H3191" i="24"/>
  <c r="H3255" i="24"/>
  <c r="H3319" i="24"/>
  <c r="H3383" i="24"/>
  <c r="H3447" i="24"/>
  <c r="H3511" i="24"/>
  <c r="H3575" i="24"/>
  <c r="H3639" i="24"/>
  <c r="H3703" i="24"/>
  <c r="H3767" i="24"/>
  <c r="H3831" i="24"/>
  <c r="H3895" i="24"/>
  <c r="H3959" i="24"/>
  <c r="H4023" i="24"/>
  <c r="H4087" i="24"/>
  <c r="H4151" i="24"/>
  <c r="H4215" i="24"/>
  <c r="H4279" i="24"/>
  <c r="H4343" i="24"/>
  <c r="F402" i="20"/>
  <c r="H496" i="24"/>
  <c r="H710" i="24"/>
  <c r="H838" i="24"/>
  <c r="H966" i="24"/>
  <c r="H1094" i="24"/>
  <c r="H1222" i="24"/>
  <c r="H1350" i="24"/>
  <c r="H1478" i="24"/>
  <c r="H1606" i="24"/>
  <c r="H1734" i="24"/>
  <c r="H1862" i="24"/>
  <c r="H1990" i="24"/>
  <c r="H2118" i="24"/>
  <c r="H2246" i="24"/>
  <c r="H2374" i="24"/>
  <c r="H2502" i="24"/>
  <c r="H2630" i="24"/>
  <c r="H2758" i="24"/>
  <c r="H2886" i="24"/>
  <c r="H3011" i="24"/>
  <c r="H3089" i="24"/>
  <c r="H3153" i="24"/>
  <c r="H3217" i="24"/>
  <c r="H3281" i="24"/>
  <c r="H3345" i="24"/>
  <c r="H3409" i="24"/>
  <c r="H3473" i="24"/>
  <c r="H3537" i="24"/>
  <c r="H3601" i="24"/>
  <c r="H3665" i="24"/>
  <c r="H3729" i="24"/>
  <c r="H3793" i="24"/>
  <c r="H3857" i="24"/>
  <c r="H3921" i="24"/>
  <c r="H3985" i="24"/>
  <c r="H4049" i="24"/>
  <c r="H4113" i="24"/>
  <c r="H4177" i="24"/>
  <c r="H4241" i="24"/>
  <c r="H4305" i="24"/>
  <c r="H4369" i="24"/>
  <c r="H5971" i="26"/>
  <c r="H414" i="24"/>
  <c r="H679" i="24"/>
  <c r="H807" i="24"/>
  <c r="H935" i="24"/>
  <c r="H1063" i="24"/>
  <c r="H1191" i="24"/>
  <c r="H1319" i="24"/>
  <c r="H1447" i="24"/>
  <c r="H1575" i="24"/>
  <c r="H1703" i="24"/>
  <c r="H1831" i="24"/>
  <c r="H1959" i="24"/>
  <c r="H2087" i="24"/>
  <c r="F801" i="20"/>
  <c r="H1176" i="24"/>
  <c r="H632" i="24"/>
  <c r="H2378" i="24"/>
  <c r="F871" i="20"/>
  <c r="H924" i="24"/>
  <c r="H1436" i="24"/>
  <c r="H1948" i="24"/>
  <c r="H2460" i="24"/>
  <c r="H2972" i="24"/>
  <c r="H773" i="24"/>
  <c r="H1285" i="24"/>
  <c r="H1797" i="24"/>
  <c r="H2077" i="24"/>
  <c r="H2333" i="24"/>
  <c r="H2589" i="24"/>
  <c r="H2845" i="24"/>
  <c r="H634" i="24"/>
  <c r="H1147" i="24"/>
  <c r="H1659" i="24"/>
  <c r="H2171" i="24"/>
  <c r="H2683" i="24"/>
  <c r="H3116" i="24"/>
  <c r="H3372" i="24"/>
  <c r="H3628" i="24"/>
  <c r="H3884" i="24"/>
  <c r="H518" i="24"/>
  <c r="H1102" i="24"/>
  <c r="H1614" i="24"/>
  <c r="H2126" i="24"/>
  <c r="H2558" i="24"/>
  <c r="H2686" i="24"/>
  <c r="H2814" i="24"/>
  <c r="H2942" i="24"/>
  <c r="H3052" i="24"/>
  <c r="H3117" i="24"/>
  <c r="H3181" i="24"/>
  <c r="H3245" i="24"/>
  <c r="H3309" i="24"/>
  <c r="H3373" i="24"/>
  <c r="H3437" i="24"/>
  <c r="H3501" i="24"/>
  <c r="H3565" i="24"/>
  <c r="H3629" i="24"/>
  <c r="H3693" i="24"/>
  <c r="H3757" i="24"/>
  <c r="H3821" i="24"/>
  <c r="H3885" i="24"/>
  <c r="H3949" i="24"/>
  <c r="H4013" i="24"/>
  <c r="H4077" i="24"/>
  <c r="H4141" i="24"/>
  <c r="H4205" i="24"/>
  <c r="H4269" i="24"/>
  <c r="H4333" i="24"/>
  <c r="H4397" i="24"/>
  <c r="H4461" i="24"/>
  <c r="H392" i="24"/>
  <c r="H671" i="24"/>
  <c r="H799" i="24"/>
  <c r="H927" i="24"/>
  <c r="H1055" i="24"/>
  <c r="H1183" i="24"/>
  <c r="H1311" i="24"/>
  <c r="H1439" i="24"/>
  <c r="H1567" i="24"/>
  <c r="H1695" i="24"/>
  <c r="H1823" i="24"/>
  <c r="H1951" i="24"/>
  <c r="H2079" i="24"/>
  <c r="H2207" i="24"/>
  <c r="H2335" i="24"/>
  <c r="H2463" i="24"/>
  <c r="H2591" i="24"/>
  <c r="H398" i="24"/>
  <c r="H673" i="24"/>
  <c r="H801" i="24"/>
  <c r="H929" i="24"/>
  <c r="H1057" i="24"/>
  <c r="H1185" i="24"/>
  <c r="H1313" i="24"/>
  <c r="H1441" i="24"/>
  <c r="H1569" i="24"/>
  <c r="H1697" i="24"/>
  <c r="H1825" i="24"/>
  <c r="H1953" i="24"/>
  <c r="H2081" i="24"/>
  <c r="H2209" i="24"/>
  <c r="H2337" i="24"/>
  <c r="H2465" i="24"/>
  <c r="H2593" i="24"/>
  <c r="H2721" i="24"/>
  <c r="H2849" i="24"/>
  <c r="H2977" i="24"/>
  <c r="H3071" i="24"/>
  <c r="H3135" i="24"/>
  <c r="H3199" i="24"/>
  <c r="H3263" i="24"/>
  <c r="H3327" i="24"/>
  <c r="H3391" i="24"/>
  <c r="H3455" i="24"/>
  <c r="H3519" i="24"/>
  <c r="H3583" i="24"/>
  <c r="H3647" i="24"/>
  <c r="H3711" i="24"/>
  <c r="H3775" i="24"/>
  <c r="H3839" i="24"/>
  <c r="H3903" i="24"/>
  <c r="H3967" i="24"/>
  <c r="H4031" i="24"/>
  <c r="H4095" i="24"/>
  <c r="H4159" i="24"/>
  <c r="H4223" i="24"/>
  <c r="H4287" i="24"/>
  <c r="H4351" i="24"/>
  <c r="H136" i="24"/>
  <c r="H540" i="24"/>
  <c r="H726" i="24"/>
  <c r="H854" i="24"/>
  <c r="H982" i="24"/>
  <c r="H1110" i="24"/>
  <c r="H1238" i="24"/>
  <c r="H1366" i="24"/>
  <c r="H1494" i="24"/>
  <c r="H1622" i="24"/>
  <c r="H1750" i="24"/>
  <c r="H1878" i="24"/>
  <c r="H2006" i="24"/>
  <c r="H2134" i="24"/>
  <c r="H2262" i="24"/>
  <c r="H2390" i="24"/>
  <c r="H2518" i="24"/>
  <c r="H2646" i="24"/>
  <c r="H2774" i="24"/>
  <c r="H2902" i="24"/>
  <c r="H3023" i="24"/>
  <c r="H3097" i="24"/>
  <c r="H3161" i="24"/>
  <c r="H3225" i="24"/>
  <c r="H3289" i="24"/>
  <c r="H3353" i="24"/>
  <c r="H3417" i="24"/>
  <c r="H3481" i="24"/>
  <c r="H3545" i="24"/>
  <c r="H3609" i="24"/>
  <c r="H3673" i="24"/>
  <c r="H3737" i="24"/>
  <c r="H3801" i="24"/>
  <c r="H3865" i="24"/>
  <c r="H3929" i="24"/>
  <c r="H3993" i="24"/>
  <c r="H4057" i="24"/>
  <c r="H4121" i="24"/>
  <c r="H4185" i="24"/>
  <c r="H4249" i="24"/>
  <c r="H4313" i="24"/>
  <c r="H4377" i="24"/>
  <c r="G21" i="20"/>
  <c r="H456" i="24"/>
  <c r="H695" i="24"/>
  <c r="H823" i="24"/>
  <c r="H951" i="24"/>
  <c r="H1079" i="24"/>
  <c r="H1207" i="24"/>
  <c r="H1335" i="24"/>
  <c r="H1463" i="24"/>
  <c r="H1591" i="24"/>
  <c r="H1719" i="24"/>
  <c r="H1847" i="24"/>
  <c r="H1975" i="24"/>
  <c r="G747" i="20"/>
  <c r="H1688" i="24"/>
  <c r="H890" i="24"/>
  <c r="H2554" i="24"/>
  <c r="H214" i="24"/>
  <c r="H988" i="24"/>
  <c r="H1500" i="24"/>
  <c r="H2012" i="24"/>
  <c r="H2524" i="24"/>
  <c r="H3036" i="24"/>
  <c r="H837" i="24"/>
  <c r="H1349" i="24"/>
  <c r="H1861" i="24"/>
  <c r="H2117" i="24"/>
  <c r="H2373" i="24"/>
  <c r="H2629" i="24"/>
  <c r="H2885" i="24"/>
  <c r="H715" i="24"/>
  <c r="H1227" i="24"/>
  <c r="H1739" i="24"/>
  <c r="H2251" i="24"/>
  <c r="H2763" i="24"/>
  <c r="H3156" i="24"/>
  <c r="H3412" i="24"/>
  <c r="H3668" i="24"/>
  <c r="H3924" i="24"/>
  <c r="H670" i="24"/>
  <c r="H1182" i="24"/>
  <c r="H1694" i="24"/>
  <c r="H2206" i="24"/>
  <c r="H2574" i="24"/>
  <c r="H2702" i="24"/>
  <c r="H2830" i="24"/>
  <c r="H2958" i="24"/>
  <c r="H3061" i="24"/>
  <c r="H3125" i="24"/>
  <c r="H3189" i="24"/>
  <c r="H3253" i="24"/>
  <c r="H3317" i="24"/>
  <c r="H3381" i="24"/>
  <c r="H3445" i="24"/>
  <c r="H3509" i="24"/>
  <c r="H3573" i="24"/>
  <c r="H3637" i="24"/>
  <c r="H3701" i="24"/>
  <c r="H3765" i="24"/>
  <c r="H3829" i="24"/>
  <c r="H3893" i="24"/>
  <c r="H3957" i="24"/>
  <c r="H4021" i="24"/>
  <c r="H4085" i="24"/>
  <c r="H4149" i="24"/>
  <c r="H4213" i="24"/>
  <c r="H4277" i="24"/>
  <c r="H4341" i="24"/>
  <c r="H4405" i="24"/>
  <c r="F18" i="20"/>
  <c r="H436" i="24"/>
  <c r="H687" i="24"/>
  <c r="H815" i="24"/>
  <c r="H943" i="24"/>
  <c r="H1071" i="24"/>
  <c r="H1199" i="24"/>
  <c r="H1327" i="24"/>
  <c r="H1455" i="24"/>
  <c r="H1583" i="24"/>
  <c r="H1711" i="24"/>
  <c r="H1839" i="24"/>
  <c r="H1967" i="24"/>
  <c r="H2095" i="24"/>
  <c r="H2223" i="24"/>
  <c r="H2351" i="24"/>
  <c r="H2479" i="24"/>
  <c r="F146" i="20"/>
  <c r="H440" i="24"/>
  <c r="H689" i="24"/>
  <c r="H817" i="24"/>
  <c r="H945" i="24"/>
  <c r="H1073" i="24"/>
  <c r="H1201" i="24"/>
  <c r="H1329" i="24"/>
  <c r="H1457" i="24"/>
  <c r="H1585" i="24"/>
  <c r="H1713" i="24"/>
  <c r="H1841" i="24"/>
  <c r="H1969" i="24"/>
  <c r="H2097" i="24"/>
  <c r="H2225" i="24"/>
  <c r="H2353" i="24"/>
  <c r="H2481" i="24"/>
  <c r="H2609" i="24"/>
  <c r="H2737" i="24"/>
  <c r="H2865" i="24"/>
  <c r="H2993" i="24"/>
  <c r="H3079" i="24"/>
  <c r="H3143" i="24"/>
  <c r="H3207" i="24"/>
  <c r="H3271" i="24"/>
  <c r="H3335" i="24"/>
  <c r="H3399" i="24"/>
  <c r="H3463" i="24"/>
  <c r="H3527" i="24"/>
  <c r="H3591" i="24"/>
  <c r="H3655" i="24"/>
  <c r="H3719" i="24"/>
  <c r="H3783" i="24"/>
  <c r="H3847" i="24"/>
  <c r="H3911" i="24"/>
  <c r="H3975" i="24"/>
  <c r="H4039" i="24"/>
  <c r="H4103" i="24"/>
  <c r="H4167" i="24"/>
  <c r="H4231" i="24"/>
  <c r="H4295" i="24"/>
  <c r="H4359" i="24"/>
  <c r="H198" i="24"/>
  <c r="H582" i="24"/>
  <c r="H742" i="24"/>
  <c r="H870" i="24"/>
  <c r="H998" i="24"/>
  <c r="H1126" i="24"/>
  <c r="H1254" i="24"/>
  <c r="H1382" i="24"/>
  <c r="H1510" i="24"/>
  <c r="H1638" i="24"/>
  <c r="H1766" i="24"/>
  <c r="H1894" i="24"/>
  <c r="H2022" i="24"/>
  <c r="H2150" i="24"/>
  <c r="H2278" i="24"/>
  <c r="H2406" i="24"/>
  <c r="H2534" i="24"/>
  <c r="H2662" i="24"/>
  <c r="H2790" i="24"/>
  <c r="H2918" i="24"/>
  <c r="H3037" i="24"/>
  <c r="H3105" i="24"/>
  <c r="H3169" i="24"/>
  <c r="H3233" i="24"/>
  <c r="H3297" i="24"/>
  <c r="H3361" i="24"/>
  <c r="H3425" i="24"/>
  <c r="H3489" i="24"/>
  <c r="H3553" i="24"/>
  <c r="H3617" i="24"/>
  <c r="H3681" i="24"/>
  <c r="H3745" i="24"/>
  <c r="H3809" i="24"/>
  <c r="H3873" i="24"/>
  <c r="H3937" i="24"/>
  <c r="H4001" i="24"/>
  <c r="H4065" i="24"/>
  <c r="H4129" i="24"/>
  <c r="H4193" i="24"/>
  <c r="H4257" i="24"/>
  <c r="H4321" i="24"/>
  <c r="H4385" i="24"/>
  <c r="F530" i="20"/>
  <c r="H500" i="24"/>
  <c r="H711" i="24"/>
  <c r="H839" i="24"/>
  <c r="H967" i="24"/>
  <c r="H1095" i="24"/>
  <c r="H1223" i="24"/>
  <c r="H1351" i="24"/>
  <c r="H1479" i="24"/>
  <c r="H1607" i="24"/>
  <c r="H1735" i="24"/>
  <c r="H1863" i="24"/>
  <c r="H1991" i="24"/>
  <c r="H1052" i="24"/>
  <c r="H2141" i="24"/>
  <c r="H2811" i="24"/>
  <c r="H2254" i="24"/>
  <c r="H3261" i="24"/>
  <c r="H3773" i="24"/>
  <c r="H4285" i="24"/>
  <c r="H1087" i="24"/>
  <c r="H2111" i="24"/>
  <c r="H961" i="24"/>
  <c r="H1985" i="24"/>
  <c r="H3007" i="24"/>
  <c r="H3535" i="24"/>
  <c r="H3879" i="24"/>
  <c r="H4135" i="24"/>
  <c r="H4391" i="24"/>
  <c r="H934" i="24"/>
  <c r="H1446" i="24"/>
  <c r="H1958" i="24"/>
  <c r="H2470" i="24"/>
  <c r="H2982" i="24"/>
  <c r="H3265" i="24"/>
  <c r="H3521" i="24"/>
  <c r="H3777" i="24"/>
  <c r="H4033" i="24"/>
  <c r="H4289" i="24"/>
  <c r="H647" i="24"/>
  <c r="H1159" i="24"/>
  <c r="H1671" i="24"/>
  <c r="H2119" i="24"/>
  <c r="H2247" i="24"/>
  <c r="H2375" i="24"/>
  <c r="H2503" i="24"/>
  <c r="H2631" i="24"/>
  <c r="H2759" i="24"/>
  <c r="H2887" i="24"/>
  <c r="H3013" i="24"/>
  <c r="H3090" i="24"/>
  <c r="H3154" i="24"/>
  <c r="H3218" i="24"/>
  <c r="H3282" i="24"/>
  <c r="H3346" i="24"/>
  <c r="H3410" i="24"/>
  <c r="H3474" i="24"/>
  <c r="H3538" i="24"/>
  <c r="H3602" i="24"/>
  <c r="H3666" i="24"/>
  <c r="H3730" i="24"/>
  <c r="H3794" i="24"/>
  <c r="H3858" i="24"/>
  <c r="H3922" i="24"/>
  <c r="H3986" i="24"/>
  <c r="H4050" i="24"/>
  <c r="H4114" i="24"/>
  <c r="H4178" i="24"/>
  <c r="H4242" i="24"/>
  <c r="H4306" i="24"/>
  <c r="H4370" i="24"/>
  <c r="H4434" i="24"/>
  <c r="H809" i="24"/>
  <c r="H1321" i="24"/>
  <c r="H1833" i="24"/>
  <c r="H2345" i="24"/>
  <c r="H2771" i="24"/>
  <c r="H3075" i="24"/>
  <c r="H3246" i="24"/>
  <c r="H3416" i="24"/>
  <c r="H3587" i="24"/>
  <c r="H3758" i="24"/>
  <c r="H3928" i="24"/>
  <c r="H4091" i="24"/>
  <c r="H4219" i="24"/>
  <c r="H4347" i="24"/>
  <c r="H4454" i="24"/>
  <c r="H4519" i="24"/>
  <c r="H4583" i="24"/>
  <c r="H4647" i="24"/>
  <c r="H4711" i="24"/>
  <c r="H4775" i="24"/>
  <c r="H883" i="24"/>
  <c r="H1395" i="24"/>
  <c r="H1907" i="24"/>
  <c r="H2419" i="24"/>
  <c r="H2819" i="24"/>
  <c r="H3099" i="24"/>
  <c r="H3270" i="24"/>
  <c r="H3440" i="24"/>
  <c r="H3611" i="24"/>
  <c r="H3782" i="24"/>
  <c r="H3952" i="24"/>
  <c r="H4108" i="24"/>
  <c r="H4236" i="24"/>
  <c r="H4364" i="24"/>
  <c r="H4464" i="24"/>
  <c r="H4528" i="24"/>
  <c r="H4592" i="24"/>
  <c r="H4656" i="24"/>
  <c r="H4720" i="24"/>
  <c r="H4784" i="24"/>
  <c r="H4848" i="24"/>
  <c r="H697" i="24"/>
  <c r="H1209" i="24"/>
  <c r="H1721" i="24"/>
  <c r="H2233" i="24"/>
  <c r="H2697" i="24"/>
  <c r="H3031" i="24"/>
  <c r="H3208" i="24"/>
  <c r="H3379" i="24"/>
  <c r="H3550" i="24"/>
  <c r="H3720" i="24"/>
  <c r="H3891" i="24"/>
  <c r="H4062" i="24"/>
  <c r="H4190" i="24"/>
  <c r="H4318" i="24"/>
  <c r="H4435" i="24"/>
  <c r="H4505" i="24"/>
  <c r="H4569" i="24"/>
  <c r="H4633" i="24"/>
  <c r="H4697" i="24"/>
  <c r="H4761" i="24"/>
  <c r="H4825" i="24"/>
  <c r="H488" i="24"/>
  <c r="H1091" i="24"/>
  <c r="H1603" i="24"/>
  <c r="H2115" i="24"/>
  <c r="H2617" i="24"/>
  <c r="H2959" i="24"/>
  <c r="H3168" i="24"/>
  <c r="H3339" i="24"/>
  <c r="H3510" i="24"/>
  <c r="H3680" i="24"/>
  <c r="H3851" i="24"/>
  <c r="H4022" i="24"/>
  <c r="H4160" i="24"/>
  <c r="H4288" i="24"/>
  <c r="H4412" i="24"/>
  <c r="H4490" i="24"/>
  <c r="H4554" i="24"/>
  <c r="H4618" i="24"/>
  <c r="H4682" i="24"/>
  <c r="H4746" i="24"/>
  <c r="H4810" i="24"/>
  <c r="H4874" i="24"/>
  <c r="H851" i="24"/>
  <c r="H1363" i="24"/>
  <c r="H1875" i="24"/>
  <c r="H857" i="24"/>
  <c r="H1369" i="24"/>
  <c r="H1881" i="24"/>
  <c r="H1564" i="24"/>
  <c r="H2397" i="24"/>
  <c r="H3180" i="24"/>
  <c r="H2590" i="24"/>
  <c r="H3325" i="24"/>
  <c r="H3837" i="24"/>
  <c r="H4349" i="24"/>
  <c r="H1215" i="24"/>
  <c r="H2239" i="24"/>
  <c r="H1089" i="24"/>
  <c r="H2113" i="24"/>
  <c r="H3087" i="24"/>
  <c r="H3599" i="24"/>
  <c r="H3919" i="24"/>
  <c r="H4175" i="24"/>
  <c r="H254" i="24"/>
  <c r="H1014" i="24"/>
  <c r="H1526" i="24"/>
  <c r="H2038" i="24"/>
  <c r="H2550" i="24"/>
  <c r="H3047" i="24"/>
  <c r="H3305" i="24"/>
  <c r="H3561" i="24"/>
  <c r="H3817" i="24"/>
  <c r="H4073" i="24"/>
  <c r="H4329" i="24"/>
  <c r="H727" i="24"/>
  <c r="H1239" i="24"/>
  <c r="H1751" i="24"/>
  <c r="H2135" i="24"/>
  <c r="H2263" i="24"/>
  <c r="H2391" i="24"/>
  <c r="H2519" i="24"/>
  <c r="H2647" i="24"/>
  <c r="H2775" i="24"/>
  <c r="H2903" i="24"/>
  <c r="H3025" i="24"/>
  <c r="H3098" i="24"/>
  <c r="H3162" i="24"/>
  <c r="H3226" i="24"/>
  <c r="H3290" i="24"/>
  <c r="H3354" i="24"/>
  <c r="H3418" i="24"/>
  <c r="H3482" i="24"/>
  <c r="H3546" i="24"/>
  <c r="H3610" i="24"/>
  <c r="H3674" i="24"/>
  <c r="H3738" i="24"/>
  <c r="H3802" i="24"/>
  <c r="H3866" i="24"/>
  <c r="H3930" i="24"/>
  <c r="H3994" i="24"/>
  <c r="H4058" i="24"/>
  <c r="H4122" i="24"/>
  <c r="H4186" i="24"/>
  <c r="H4250" i="24"/>
  <c r="H4314" i="24"/>
  <c r="H4378" i="24"/>
  <c r="H4442" i="24"/>
  <c r="H873" i="24"/>
  <c r="H1385" i="24"/>
  <c r="H1897" i="24"/>
  <c r="H2409" i="24"/>
  <c r="H2815" i="24"/>
  <c r="H3096" i="24"/>
  <c r="H3267" i="24"/>
  <c r="H3438" i="24"/>
  <c r="H3608" i="24"/>
  <c r="H3779" i="24"/>
  <c r="H3950" i="24"/>
  <c r="H4107" i="24"/>
  <c r="H4235" i="24"/>
  <c r="H4363" i="24"/>
  <c r="H4463" i="24"/>
  <c r="H4527" i="24"/>
  <c r="H4591" i="24"/>
  <c r="H4655" i="24"/>
  <c r="H4719" i="24"/>
  <c r="H4783" i="24"/>
  <c r="H947" i="24"/>
  <c r="H1459" i="24"/>
  <c r="H1971" i="24"/>
  <c r="H2483" i="24"/>
  <c r="H2863" i="24"/>
  <c r="H3120" i="24"/>
  <c r="H3291" i="24"/>
  <c r="H3462" i="24"/>
  <c r="H3632" i="24"/>
  <c r="H3803" i="24"/>
  <c r="H3974" i="24"/>
  <c r="H4124" i="24"/>
  <c r="H4252" i="24"/>
  <c r="H4380" i="24"/>
  <c r="H4472" i="24"/>
  <c r="H4536" i="24"/>
  <c r="H4600" i="24"/>
  <c r="H4664" i="24"/>
  <c r="H4728" i="24"/>
  <c r="H4792" i="24"/>
  <c r="H4856" i="24"/>
  <c r="H761" i="24"/>
  <c r="H1273" i="24"/>
  <c r="H1785" i="24"/>
  <c r="H2297" i="24"/>
  <c r="H2739" i="24"/>
  <c r="H3059" i="24"/>
  <c r="H3230" i="24"/>
  <c r="H3400" i="24"/>
  <c r="H3571" i="24"/>
  <c r="H3742" i="24"/>
  <c r="H3912" i="24"/>
  <c r="H4078" i="24"/>
  <c r="H4206" i="24"/>
  <c r="H4334" i="24"/>
  <c r="H4446" i="24"/>
  <c r="H4513" i="24"/>
  <c r="H4577" i="24"/>
  <c r="H4641" i="24"/>
  <c r="H4705" i="24"/>
  <c r="H4769" i="24"/>
  <c r="H4833" i="24"/>
  <c r="H643" i="24"/>
  <c r="H1155" i="24"/>
  <c r="H1667" i="24"/>
  <c r="H2179" i="24"/>
  <c r="H2659" i="24"/>
  <c r="H3001" i="24"/>
  <c r="H3190" i="24"/>
  <c r="H3360" i="24"/>
  <c r="H3531" i="24"/>
  <c r="H3702" i="24"/>
  <c r="H3872" i="24"/>
  <c r="H4043" i="24"/>
  <c r="H4176" i="24"/>
  <c r="H4304" i="24"/>
  <c r="H4424" i="24"/>
  <c r="H4498" i="24"/>
  <c r="H4562" i="24"/>
  <c r="H4626" i="24"/>
  <c r="H4690" i="24"/>
  <c r="H4754" i="24"/>
  <c r="H4818" i="24"/>
  <c r="G701" i="20"/>
  <c r="H915" i="24"/>
  <c r="H1427" i="24"/>
  <c r="H1939" i="24"/>
  <c r="H921" i="24"/>
  <c r="H1433" i="24"/>
  <c r="H1945" i="24"/>
  <c r="H2457" i="24"/>
  <c r="H2847" i="24"/>
  <c r="H3112" i="24"/>
  <c r="H3283" i="24"/>
  <c r="H3454" i="24"/>
  <c r="H3624" i="24"/>
  <c r="H3795" i="24"/>
  <c r="H3966" i="24"/>
  <c r="H4118" i="24"/>
  <c r="H4246" i="24"/>
  <c r="H4374" i="24"/>
  <c r="H4469" i="24"/>
  <c r="H4533" i="24"/>
  <c r="H4597" i="24"/>
  <c r="H4661" i="24"/>
  <c r="H1891" i="24"/>
  <c r="H3044" i="24"/>
  <c r="H3499" i="24"/>
  <c r="H3960" i="24"/>
  <c r="H4324" i="24"/>
  <c r="H4550" i="24"/>
  <c r="H4710" i="24"/>
  <c r="H4829" i="24"/>
  <c r="H4912" i="24"/>
  <c r="H4976" i="24"/>
  <c r="H5040" i="24"/>
  <c r="H5104" i="24"/>
  <c r="F749" i="20"/>
  <c r="H2076" i="24"/>
  <c r="H2653" i="24"/>
  <c r="H3436" i="24"/>
  <c r="H2718" i="24"/>
  <c r="H3389" i="24"/>
  <c r="H3901" i="24"/>
  <c r="H4413" i="24"/>
  <c r="H1343" i="24"/>
  <c r="H2367" i="24"/>
  <c r="H1217" i="24"/>
  <c r="H2241" i="24"/>
  <c r="H3151" i="24"/>
  <c r="H3663" i="24"/>
  <c r="H3943" i="24"/>
  <c r="H4199" i="24"/>
  <c r="H412" i="24"/>
  <c r="H1062" i="24"/>
  <c r="H1574" i="24"/>
  <c r="H2086" i="24"/>
  <c r="H2598" i="24"/>
  <c r="H3073" i="24"/>
  <c r="H3329" i="24"/>
  <c r="H3585" i="24"/>
  <c r="H3841" i="24"/>
  <c r="H4097" i="24"/>
  <c r="H4353" i="24"/>
  <c r="H775" i="24"/>
  <c r="H1287" i="24"/>
  <c r="H1799" i="24"/>
  <c r="H2151" i="24"/>
  <c r="H2279" i="24"/>
  <c r="H2407" i="24"/>
  <c r="H2535" i="24"/>
  <c r="H2663" i="24"/>
  <c r="H2791" i="24"/>
  <c r="H2919" i="24"/>
  <c r="H3038" i="24"/>
  <c r="H3106" i="24"/>
  <c r="H3170" i="24"/>
  <c r="H3234" i="24"/>
  <c r="H3298" i="24"/>
  <c r="H3362" i="24"/>
  <c r="H3426" i="24"/>
  <c r="H3490" i="24"/>
  <c r="H3554" i="24"/>
  <c r="H3618" i="24"/>
  <c r="H3682" i="24"/>
  <c r="H3746" i="24"/>
  <c r="H3810" i="24"/>
  <c r="H3874" i="24"/>
  <c r="H3938" i="24"/>
  <c r="H4002" i="24"/>
  <c r="H4066" i="24"/>
  <c r="H4130" i="24"/>
  <c r="H4194" i="24"/>
  <c r="H4258" i="24"/>
  <c r="H4322" i="24"/>
  <c r="H4386" i="24"/>
  <c r="H4450" i="24"/>
  <c r="H937" i="24"/>
  <c r="H1449" i="24"/>
  <c r="H1961" i="24"/>
  <c r="H2473" i="24"/>
  <c r="H2857" i="24"/>
  <c r="H3118" i="24"/>
  <c r="H3288" i="24"/>
  <c r="H3459" i="24"/>
  <c r="H3630" i="24"/>
  <c r="H3800" i="24"/>
  <c r="H3971" i="24"/>
  <c r="H4123" i="24"/>
  <c r="H4251" i="24"/>
  <c r="H4379" i="24"/>
  <c r="H4471" i="24"/>
  <c r="H4535" i="24"/>
  <c r="H4599" i="24"/>
  <c r="H4663" i="24"/>
  <c r="H4727" i="24"/>
  <c r="H244" i="24"/>
  <c r="H1011" i="24"/>
  <c r="H1523" i="24"/>
  <c r="H2035" i="24"/>
  <c r="H2547" i="24"/>
  <c r="H2905" i="24"/>
  <c r="H3142" i="24"/>
  <c r="H3312" i="24"/>
  <c r="H3483" i="24"/>
  <c r="H3654" i="24"/>
  <c r="H3824" i="24"/>
  <c r="H3995" i="24"/>
  <c r="H4140" i="24"/>
  <c r="H4268" i="24"/>
  <c r="H4396" i="24"/>
  <c r="H4480" i="24"/>
  <c r="H4544" i="24"/>
  <c r="H4608" i="24"/>
  <c r="H4672" i="24"/>
  <c r="H4736" i="24"/>
  <c r="H4800" i="24"/>
  <c r="H4864" i="24"/>
  <c r="H825" i="24"/>
  <c r="H1337" i="24"/>
  <c r="H1849" i="24"/>
  <c r="H2361" i="24"/>
  <c r="H2783" i="24"/>
  <c r="H3080" i="24"/>
  <c r="H3251" i="24"/>
  <c r="H3422" i="24"/>
  <c r="H3592" i="24"/>
  <c r="H2200" i="24"/>
  <c r="H2588" i="24"/>
  <c r="H2909" i="24"/>
  <c r="H3692" i="24"/>
  <c r="H2846" i="24"/>
  <c r="H3453" i="24"/>
  <c r="H3965" i="24"/>
  <c r="F887" i="20"/>
  <c r="H1471" i="24"/>
  <c r="H2495" i="24"/>
  <c r="H1345" i="24"/>
  <c r="H2369" i="24"/>
  <c r="H3215" i="24"/>
  <c r="H3727" i="24"/>
  <c r="H3983" i="24"/>
  <c r="H4239" i="24"/>
  <c r="H624" i="24"/>
  <c r="H1142" i="24"/>
  <c r="H1654" i="24"/>
  <c r="H2166" i="24"/>
  <c r="H2678" i="24"/>
  <c r="H3113" i="24"/>
  <c r="H3369" i="24"/>
  <c r="H3625" i="24"/>
  <c r="H3881" i="24"/>
  <c r="H4137" i="24"/>
  <c r="H4393" i="24"/>
  <c r="H855" i="24"/>
  <c r="H1367" i="24"/>
  <c r="H1879" i="24"/>
  <c r="H2167" i="24"/>
  <c r="H2295" i="24"/>
  <c r="H2423" i="24"/>
  <c r="H2551" i="24"/>
  <c r="H2679" i="24"/>
  <c r="H2807" i="24"/>
  <c r="H2935" i="24"/>
  <c r="H3049" i="24"/>
  <c r="H3114" i="24"/>
  <c r="H3178" i="24"/>
  <c r="H3242" i="24"/>
  <c r="H3306" i="24"/>
  <c r="H3370" i="24"/>
  <c r="H3434" i="24"/>
  <c r="H3498" i="24"/>
  <c r="H3562" i="24"/>
  <c r="H3626" i="24"/>
  <c r="H3690" i="24"/>
  <c r="H3754" i="24"/>
  <c r="H3818" i="24"/>
  <c r="H3882" i="24"/>
  <c r="H3946" i="24"/>
  <c r="H4010" i="24"/>
  <c r="H4074" i="24"/>
  <c r="H4138" i="24"/>
  <c r="H4202" i="24"/>
  <c r="H4266" i="24"/>
  <c r="H4330" i="24"/>
  <c r="H4394" i="24"/>
  <c r="H212" i="24"/>
  <c r="H1001" i="24"/>
  <c r="H1513" i="24"/>
  <c r="H2025" i="24"/>
  <c r="H2537" i="24"/>
  <c r="H2899" i="24"/>
  <c r="H3139" i="24"/>
  <c r="H3310" i="24"/>
  <c r="H3480" i="24"/>
  <c r="H3651" i="24"/>
  <c r="H3822" i="24"/>
  <c r="H3992" i="24"/>
  <c r="H4139" i="24"/>
  <c r="H4267" i="24"/>
  <c r="H4395" i="24"/>
  <c r="H4479" i="24"/>
  <c r="H4543" i="24"/>
  <c r="H4607" i="24"/>
  <c r="H4671" i="24"/>
  <c r="H4735" i="24"/>
  <c r="H446" i="24"/>
  <c r="H1075" i="24"/>
  <c r="H1587" i="24"/>
  <c r="H2099" i="24"/>
  <c r="H2607" i="24"/>
  <c r="H2947" i="24"/>
  <c r="H3163" i="24"/>
  <c r="H3334" i="24"/>
  <c r="H3504" i="24"/>
  <c r="H3675" i="24"/>
  <c r="H3846" i="24"/>
  <c r="H4016" i="24"/>
  <c r="H4156" i="24"/>
  <c r="H4284" i="24"/>
  <c r="H4408" i="24"/>
  <c r="H4488" i="24"/>
  <c r="H4552" i="24"/>
  <c r="H4616" i="24"/>
  <c r="H4680" i="24"/>
  <c r="H4744" i="24"/>
  <c r="H4808" i="24"/>
  <c r="H4872" i="24"/>
  <c r="H889" i="24"/>
  <c r="H1401" i="24"/>
  <c r="H1913" i="24"/>
  <c r="H2425" i="24"/>
  <c r="H2825" i="24"/>
  <c r="H3102" i="24"/>
  <c r="H3272" i="24"/>
  <c r="H3443" i="24"/>
  <c r="H3614" i="24"/>
  <c r="H3784" i="24"/>
  <c r="H3955" i="24"/>
  <c r="H4110" i="24"/>
  <c r="H4238" i="24"/>
  <c r="H4366" i="24"/>
  <c r="H4465" i="24"/>
  <c r="H4529" i="24"/>
  <c r="H4593" i="24"/>
  <c r="H4657" i="24"/>
  <c r="H4721" i="24"/>
  <c r="H4785" i="24"/>
  <c r="H4849" i="24"/>
  <c r="H771" i="24"/>
  <c r="H1283" i="24"/>
  <c r="H1795" i="24"/>
  <c r="H2307" i="24"/>
  <c r="H2745" i="24"/>
  <c r="H3062" i="24"/>
  <c r="H3232" i="24"/>
  <c r="H3403" i="24"/>
  <c r="H3574" i="24"/>
  <c r="H3744" i="24"/>
  <c r="H3915" i="24"/>
  <c r="H4080" i="24"/>
  <c r="H4208" i="24"/>
  <c r="H4336" i="24"/>
  <c r="H4447" i="24"/>
  <c r="H4514" i="24"/>
  <c r="H4578" i="24"/>
  <c r="H4642" i="24"/>
  <c r="H4706" i="24"/>
  <c r="H4770" i="24"/>
  <c r="H4834" i="24"/>
  <c r="H360" i="24"/>
  <c r="H1043" i="24"/>
  <c r="H1555" i="24"/>
  <c r="H376" i="24"/>
  <c r="H1049" i="24"/>
  <c r="H1561" i="24"/>
  <c r="H2073" i="24"/>
  <c r="H2585" i="24"/>
  <c r="H2931" i="24"/>
  <c r="H3155" i="24"/>
  <c r="H3326" i="24"/>
  <c r="H3496" i="24"/>
  <c r="H3667" i="24"/>
  <c r="H3838" i="24"/>
  <c r="H4008" i="24"/>
  <c r="H4150" i="24"/>
  <c r="H4278" i="24"/>
  <c r="H4404" i="24"/>
  <c r="H4485" i="24"/>
  <c r="H4549" i="24"/>
  <c r="H4613" i="24"/>
  <c r="H4677" i="24"/>
  <c r="H2259" i="24"/>
  <c r="H3158" i="24"/>
  <c r="H3619" i="24"/>
  <c r="H4068" i="24"/>
  <c r="H4406" i="24"/>
  <c r="H4595" i="24"/>
  <c r="H4742" i="24"/>
  <c r="H4854" i="24"/>
  <c r="H4928" i="24"/>
  <c r="H4992" i="24"/>
  <c r="H5056" i="24"/>
  <c r="H5120" i="24"/>
  <c r="F634" i="20"/>
  <c r="H763" i="24"/>
  <c r="H3948" i="24"/>
  <c r="H2974" i="24"/>
  <c r="H3517" i="24"/>
  <c r="H4029" i="24"/>
  <c r="H478" i="24"/>
  <c r="H1599" i="24"/>
  <c r="F951" i="20"/>
  <c r="H1473" i="24"/>
  <c r="H2497" i="24"/>
  <c r="H3279" i="24"/>
  <c r="H3751" i="24"/>
  <c r="H4007" i="24"/>
  <c r="H4263" i="24"/>
  <c r="H678" i="24"/>
  <c r="H1190" i="24"/>
  <c r="H1702" i="24"/>
  <c r="H2214" i="24"/>
  <c r="H2726" i="24"/>
  <c r="H3137" i="24"/>
  <c r="H3393" i="24"/>
  <c r="H3649" i="24"/>
  <c r="H3905" i="24"/>
  <c r="H4161" i="24"/>
  <c r="H4417" i="24"/>
  <c r="H903" i="24"/>
  <c r="H1415" i="24"/>
  <c r="H1927" i="24"/>
  <c r="H2183" i="24"/>
  <c r="H2311" i="24"/>
  <c r="H2439" i="24"/>
  <c r="H2567" i="24"/>
  <c r="H2695" i="24"/>
  <c r="H2823" i="24"/>
  <c r="H2951" i="24"/>
  <c r="H3058" i="24"/>
  <c r="H3122" i="24"/>
  <c r="H3186" i="24"/>
  <c r="H3250" i="24"/>
  <c r="H3314" i="24"/>
  <c r="H3378" i="24"/>
  <c r="H3442" i="24"/>
  <c r="H3506" i="24"/>
  <c r="H3570" i="24"/>
  <c r="H3634" i="24"/>
  <c r="H3698" i="24"/>
  <c r="H3762" i="24"/>
  <c r="H3826" i="24"/>
  <c r="H3890" i="24"/>
  <c r="H3954" i="24"/>
  <c r="H4018" i="24"/>
  <c r="H4082" i="24"/>
  <c r="H4146" i="24"/>
  <c r="H4210" i="24"/>
  <c r="H4274" i="24"/>
  <c r="H4338" i="24"/>
  <c r="H4402" i="24"/>
  <c r="H420" i="24"/>
  <c r="H1065" i="24"/>
  <c r="H1577" i="24"/>
  <c r="H2089" i="24"/>
  <c r="H2601" i="24"/>
  <c r="H2943" i="24"/>
  <c r="H3160" i="24"/>
  <c r="H3331" i="24"/>
  <c r="H3502" i="24"/>
  <c r="H3672" i="24"/>
  <c r="H3843" i="24"/>
  <c r="H4014" i="24"/>
  <c r="H4155" i="24"/>
  <c r="H4283" i="24"/>
  <c r="H4407" i="24"/>
  <c r="H4487" i="24"/>
  <c r="H4551" i="24"/>
  <c r="H4615" i="24"/>
  <c r="H4679" i="24"/>
  <c r="H4743" i="24"/>
  <c r="H616" i="24"/>
  <c r="H1139" i="24"/>
  <c r="H1651" i="24"/>
  <c r="H2163" i="24"/>
  <c r="H2649" i="24"/>
  <c r="H2991" i="24"/>
  <c r="H3184" i="24"/>
  <c r="H3355" i="24"/>
  <c r="H3526" i="24"/>
  <c r="H3696" i="24"/>
  <c r="H3867" i="24"/>
  <c r="H4038" i="24"/>
  <c r="H4172" i="24"/>
  <c r="H4300" i="24"/>
  <c r="H4422" i="24"/>
  <c r="H4496" i="24"/>
  <c r="H4560" i="24"/>
  <c r="H4624" i="24"/>
  <c r="H4688" i="24"/>
  <c r="H4752" i="24"/>
  <c r="H4816" i="24"/>
  <c r="H4880" i="24"/>
  <c r="H953" i="24"/>
  <c r="H1465" i="24"/>
  <c r="H1977" i="24"/>
  <c r="H2489" i="24"/>
  <c r="H2867" i="24"/>
  <c r="H3123" i="24"/>
  <c r="H3294" i="24"/>
  <c r="H3464" i="24"/>
  <c r="H3635" i="24"/>
  <c r="H3806" i="24"/>
  <c r="H3976" i="24"/>
  <c r="H4126" i="24"/>
  <c r="H4254" i="24"/>
  <c r="H4382" i="24"/>
  <c r="H4473" i="24"/>
  <c r="H4537" i="24"/>
  <c r="H4601" i="24"/>
  <c r="H4665" i="24"/>
  <c r="H4729" i="24"/>
  <c r="H4793" i="24"/>
  <c r="H4857" i="24"/>
  <c r="H835" i="24"/>
  <c r="H1347" i="24"/>
  <c r="H1859" i="24"/>
  <c r="H2371" i="24"/>
  <c r="H2787" i="24"/>
  <c r="H3083" i="24"/>
  <c r="H3254" i="24"/>
  <c r="H3424" i="24"/>
  <c r="H3595" i="24"/>
  <c r="H3766" i="24"/>
  <c r="H3936" i="24"/>
  <c r="H4096" i="24"/>
  <c r="H4224" i="24"/>
  <c r="H4352" i="24"/>
  <c r="H4457" i="24"/>
  <c r="H4522" i="24"/>
  <c r="H4586" i="24"/>
  <c r="H4650" i="24"/>
  <c r="H4714" i="24"/>
  <c r="H4778" i="24"/>
  <c r="H4842" i="24"/>
  <c r="H532" i="24"/>
  <c r="H1107" i="24"/>
  <c r="H1619" i="24"/>
  <c r="H548" i="24"/>
  <c r="H1113" i="24"/>
  <c r="H1625" i="24"/>
  <c r="H2137" i="24"/>
  <c r="H2633" i="24"/>
  <c r="H2975" i="24"/>
  <c r="H3176" i="24"/>
  <c r="H3347" i="24"/>
  <c r="H3518" i="24"/>
  <c r="H3688" i="24"/>
  <c r="H3859" i="24"/>
  <c r="H4030" i="24"/>
  <c r="H4166" i="24"/>
  <c r="H4294" i="24"/>
  <c r="H4416" i="24"/>
  <c r="H4493" i="24"/>
  <c r="H4557" i="24"/>
  <c r="H4621" i="24"/>
  <c r="H574" i="24"/>
  <c r="H2441" i="24"/>
  <c r="H3216" i="24"/>
  <c r="H3670" i="24"/>
  <c r="H4115" i="24"/>
  <c r="H4439" i="24"/>
  <c r="H4614" i="24"/>
  <c r="H4758" i="24"/>
  <c r="H4868" i="24"/>
  <c r="H4936" i="24"/>
  <c r="H5000" i="24"/>
  <c r="H5064" i="24"/>
  <c r="H5128" i="24"/>
  <c r="H1146" i="24"/>
  <c r="H901" i="24"/>
  <c r="H1275" i="24"/>
  <c r="H718" i="24"/>
  <c r="H3069" i="24"/>
  <c r="H3581" i="24"/>
  <c r="H4093" i="24"/>
  <c r="H703" i="24"/>
  <c r="H1727" i="24"/>
  <c r="H484" i="24"/>
  <c r="H1601" i="24"/>
  <c r="H2625" i="24"/>
  <c r="H3343" i="24"/>
  <c r="H3791" i="24"/>
  <c r="H4047" i="24"/>
  <c r="H4303" i="24"/>
  <c r="H758" i="24"/>
  <c r="H1270" i="24"/>
  <c r="H1782" i="24"/>
  <c r="H2294" i="24"/>
  <c r="H2806" i="24"/>
  <c r="H3177" i="24"/>
  <c r="H3433" i="24"/>
  <c r="H3689" i="24"/>
  <c r="H3945" i="24"/>
  <c r="H4201" i="24"/>
  <c r="H148" i="24"/>
  <c r="H983" i="24"/>
  <c r="H1495" i="24"/>
  <c r="H2007" i="24"/>
  <c r="H2199" i="24"/>
  <c r="H2327" i="24"/>
  <c r="H2455" i="24"/>
  <c r="H2583" i="24"/>
  <c r="H2711" i="24"/>
  <c r="H2839" i="24"/>
  <c r="H2967" i="24"/>
  <c r="H3066" i="24"/>
  <c r="H3130" i="24"/>
  <c r="H3194" i="24"/>
  <c r="H3258" i="24"/>
  <c r="H3322" i="24"/>
  <c r="H3386" i="24"/>
  <c r="H3450" i="24"/>
  <c r="H3514" i="24"/>
  <c r="H3578" i="24"/>
  <c r="H3642" i="24"/>
  <c r="H3706" i="24"/>
  <c r="H3770" i="24"/>
  <c r="H3834" i="24"/>
  <c r="H3898" i="24"/>
  <c r="H3962" i="24"/>
  <c r="H4026" i="24"/>
  <c r="H4090" i="24"/>
  <c r="H4154" i="24"/>
  <c r="H4218" i="24"/>
  <c r="H4282" i="24"/>
  <c r="H4346" i="24"/>
  <c r="H4410" i="24"/>
  <c r="H590" i="24"/>
  <c r="H1129" i="24"/>
  <c r="H1641" i="24"/>
  <c r="H2153" i="24"/>
  <c r="H2643" i="24"/>
  <c r="H2985" i="24"/>
  <c r="H3182" i="24"/>
  <c r="H3352" i="24"/>
  <c r="H3523" i="24"/>
  <c r="H3694" i="24"/>
  <c r="H3864" i="24"/>
  <c r="H4035" i="24"/>
  <c r="H4171" i="24"/>
  <c r="H4299" i="24"/>
  <c r="H4420" i="24"/>
  <c r="H4495" i="24"/>
  <c r="H4559" i="24"/>
  <c r="H4623" i="24"/>
  <c r="H4687" i="24"/>
  <c r="H4751" i="24"/>
  <c r="H691" i="24"/>
  <c r="H1203" i="24"/>
  <c r="H1715" i="24"/>
  <c r="H2227" i="24"/>
  <c r="H2691" i="24"/>
  <c r="H3027" i="24"/>
  <c r="H3206" i="24"/>
  <c r="H3376" i="24"/>
  <c r="H3547" i="24"/>
  <c r="H3718" i="24"/>
  <c r="H3888" i="24"/>
  <c r="H4059" i="24"/>
  <c r="H4188" i="24"/>
  <c r="H4316" i="24"/>
  <c r="H4433" i="24"/>
  <c r="H4504" i="24"/>
  <c r="H4568" i="24"/>
  <c r="H4632" i="24"/>
  <c r="H4696" i="24"/>
  <c r="H4760" i="24"/>
  <c r="H4824" i="24"/>
  <c r="H264" i="24"/>
  <c r="H1017" i="24"/>
  <c r="H1529" i="24"/>
  <c r="H2041" i="24"/>
  <c r="H2553" i="24"/>
  <c r="H2911" i="24"/>
  <c r="H3144" i="24"/>
  <c r="H3315" i="24"/>
  <c r="H3486" i="24"/>
  <c r="H3656" i="24"/>
  <c r="H3827" i="24"/>
  <c r="H3998" i="24"/>
  <c r="H4142" i="24"/>
  <c r="H4270" i="24"/>
  <c r="H4398" i="24"/>
  <c r="H4481" i="24"/>
  <c r="H4545" i="24"/>
  <c r="H4609" i="24"/>
  <c r="H4673" i="24"/>
  <c r="H4737" i="24"/>
  <c r="H4801" i="24"/>
  <c r="H4865" i="24"/>
  <c r="H899" i="24"/>
  <c r="H1411" i="24"/>
  <c r="H1923" i="24"/>
  <c r="H2435" i="24"/>
  <c r="H2831" i="24"/>
  <c r="H3104" i="24"/>
  <c r="H3275" i="24"/>
  <c r="H3446" i="24"/>
  <c r="H3616" i="24"/>
  <c r="H3787" i="24"/>
  <c r="H3958" i="24"/>
  <c r="H4112" i="24"/>
  <c r="H4240" i="24"/>
  <c r="H4368" i="24"/>
  <c r="H4466" i="24"/>
  <c r="H4530" i="24"/>
  <c r="H4594" i="24"/>
  <c r="H4658" i="24"/>
  <c r="H4722" i="24"/>
  <c r="H4786" i="24"/>
  <c r="H4850" i="24"/>
  <c r="H659" i="24"/>
  <c r="H1171" i="24"/>
  <c r="H1683" i="24"/>
  <c r="H665" i="24"/>
  <c r="H1177" i="24"/>
  <c r="H1689" i="24"/>
  <c r="H2201" i="24"/>
  <c r="H2675" i="24"/>
  <c r="H3014" i="24"/>
  <c r="H3198" i="24"/>
  <c r="H3368" i="24"/>
  <c r="H3539" i="24"/>
  <c r="H3710" i="24"/>
  <c r="H3880" i="24"/>
  <c r="H4051" i="24"/>
  <c r="H4182" i="24"/>
  <c r="H4310" i="24"/>
  <c r="H4430" i="24"/>
  <c r="H4501" i="24"/>
  <c r="H4565" i="24"/>
  <c r="H4629" i="24"/>
  <c r="H867" i="24"/>
  <c r="H2595" i="24"/>
  <c r="H3278" i="24"/>
  <c r="H3728" i="24"/>
  <c r="H4152" i="24"/>
  <c r="H4467" i="24"/>
  <c r="H4636" i="24"/>
  <c r="H4774" i="24"/>
  <c r="H4879" i="24"/>
  <c r="H4944" i="24"/>
  <c r="H5008" i="24"/>
  <c r="H5072" i="24"/>
  <c r="H5136" i="24"/>
  <c r="H2722" i="24"/>
  <c r="H1413" i="24"/>
  <c r="H1787" i="24"/>
  <c r="H1230" i="24"/>
  <c r="H3133" i="24"/>
  <c r="H3645" i="24"/>
  <c r="H4157" i="24"/>
  <c r="H831" i="24"/>
  <c r="H1855" i="24"/>
  <c r="H705" i="24"/>
  <c r="H1729" i="24"/>
  <c r="H2753" i="24"/>
  <c r="H3407" i="24"/>
  <c r="H3815" i="24"/>
  <c r="H4071" i="24"/>
  <c r="H4327" i="24"/>
  <c r="H806" i="24"/>
  <c r="H1318" i="24"/>
  <c r="H1830" i="24"/>
  <c r="H2342" i="24"/>
  <c r="H2854" i="24"/>
  <c r="H3201" i="24"/>
  <c r="H3457" i="24"/>
  <c r="H3713" i="24"/>
  <c r="H3969" i="24"/>
  <c r="H4225" i="24"/>
  <c r="H318" i="24"/>
  <c r="H1031" i="24"/>
  <c r="H1543" i="24"/>
  <c r="H2055" i="24"/>
  <c r="H2215" i="24"/>
  <c r="H2343" i="24"/>
  <c r="H2471" i="24"/>
  <c r="H2599" i="24"/>
  <c r="H2727" i="24"/>
  <c r="H2855" i="24"/>
  <c r="H2983" i="24"/>
  <c r="H3074" i="24"/>
  <c r="H3138" i="24"/>
  <c r="H3202" i="24"/>
  <c r="H3266" i="24"/>
  <c r="H3330" i="24"/>
  <c r="H3394" i="24"/>
  <c r="H3458" i="24"/>
  <c r="H3522" i="24"/>
  <c r="H3586" i="24"/>
  <c r="H3650" i="24"/>
  <c r="H3714" i="24"/>
  <c r="H3778" i="24"/>
  <c r="H3842" i="24"/>
  <c r="H3906" i="24"/>
  <c r="H3970" i="24"/>
  <c r="H4034" i="24"/>
  <c r="H4098" i="24"/>
  <c r="H4162" i="24"/>
  <c r="H4226" i="24"/>
  <c r="H4290" i="24"/>
  <c r="H4354" i="24"/>
  <c r="H4418" i="24"/>
  <c r="H681" i="24"/>
  <c r="H1193" i="24"/>
  <c r="H1705" i="24"/>
  <c r="H2217" i="24"/>
  <c r="H2687" i="24"/>
  <c r="H3022" i="24"/>
  <c r="H3203" i="24"/>
  <c r="H3374" i="24"/>
  <c r="H3544" i="24"/>
  <c r="H3715" i="24"/>
  <c r="H3886" i="24"/>
  <c r="H4056" i="24"/>
  <c r="H4187" i="24"/>
  <c r="H4315" i="24"/>
  <c r="H4432" i="24"/>
  <c r="H4503" i="24"/>
  <c r="H4567" i="24"/>
  <c r="H4631" i="24"/>
  <c r="H4695" i="24"/>
  <c r="H4759" i="24"/>
  <c r="H755" i="24"/>
  <c r="H1267" i="24"/>
  <c r="H1779" i="24"/>
  <c r="H2291" i="24"/>
  <c r="H2735" i="24"/>
  <c r="H3055" i="24"/>
  <c r="H3227" i="24"/>
  <c r="H3398" i="24"/>
  <c r="H3568" i="24"/>
  <c r="H3739" i="24"/>
  <c r="H3910" i="24"/>
  <c r="H4076" i="24"/>
  <c r="H4204" i="24"/>
  <c r="H4332" i="24"/>
  <c r="H4444" i="24"/>
  <c r="H4512" i="24"/>
  <c r="H4576" i="24"/>
  <c r="H4640" i="24"/>
  <c r="H4704" i="24"/>
  <c r="H4768" i="24"/>
  <c r="H4832" i="24"/>
  <c r="H462" i="24"/>
  <c r="H1081" i="24"/>
  <c r="H1593" i="24"/>
  <c r="H2105" i="24"/>
  <c r="H2611" i="24"/>
  <c r="H2953" i="24"/>
  <c r="H3166" i="24"/>
  <c r="H3336" i="24"/>
  <c r="H3507" i="24"/>
  <c r="H3678" i="24"/>
  <c r="H3848" i="24"/>
  <c r="H4019" i="24"/>
  <c r="H4158" i="24"/>
  <c r="H4286" i="24"/>
  <c r="H4411" i="24"/>
  <c r="H4489" i="24"/>
  <c r="H4553" i="24"/>
  <c r="H4617" i="24"/>
  <c r="H4681" i="24"/>
  <c r="H4745" i="24"/>
  <c r="H4809" i="24"/>
  <c r="H4873" i="24"/>
  <c r="H963" i="24"/>
  <c r="H1475" i="24"/>
  <c r="H1987" i="24"/>
  <c r="H2499" i="24"/>
  <c r="H2873" i="24"/>
  <c r="H3126" i="24"/>
  <c r="H3296" i="24"/>
  <c r="H3467" i="24"/>
  <c r="H3638" i="24"/>
  <c r="H3808" i="24"/>
  <c r="H3979" i="24"/>
  <c r="H4128" i="24"/>
  <c r="H4256" i="24"/>
  <c r="H4384" i="24"/>
  <c r="H4474" i="24"/>
  <c r="H4538" i="24"/>
  <c r="H4602" i="24"/>
  <c r="H4666" i="24"/>
  <c r="H4730" i="24"/>
  <c r="H4794" i="24"/>
  <c r="H4858" i="24"/>
  <c r="H723" i="24"/>
  <c r="H1235" i="24"/>
  <c r="H1747" i="24"/>
  <c r="H729" i="24"/>
  <c r="H1241" i="24"/>
  <c r="H1753" i="24"/>
  <c r="H2265" i="24"/>
  <c r="H2719" i="24"/>
  <c r="H3046" i="24"/>
  <c r="H3219" i="24"/>
  <c r="H3390" i="24"/>
  <c r="H3560" i="24"/>
  <c r="H3731" i="24"/>
  <c r="H3902" i="24"/>
  <c r="H4070" i="24"/>
  <c r="H4198" i="24"/>
  <c r="H4326" i="24"/>
  <c r="H4440" i="24"/>
  <c r="H4509" i="24"/>
  <c r="H4573" i="24"/>
  <c r="H4637" i="24"/>
  <c r="H1123" i="24"/>
  <c r="H2713" i="24"/>
  <c r="H3328" i="24"/>
  <c r="H3790" i="24"/>
  <c r="H4196" i="24"/>
  <c r="H4486" i="24"/>
  <c r="H3709" i="24"/>
  <c r="H3855" i="24"/>
  <c r="H3241" i="24"/>
  <c r="H2103" i="24"/>
  <c r="H3082" i="24"/>
  <c r="H3594" i="24"/>
  <c r="H4106" i="24"/>
  <c r="H1769" i="24"/>
  <c r="H3907" i="24"/>
  <c r="H4703" i="24"/>
  <c r="H3248" i="24"/>
  <c r="H4455" i="24"/>
  <c r="H1145" i="24"/>
  <c r="H3699" i="24"/>
  <c r="H4302" i="24"/>
  <c r="H4625" i="24"/>
  <c r="H304" i="24"/>
  <c r="H2563" i="24"/>
  <c r="H3488" i="24"/>
  <c r="H4144" i="24"/>
  <c r="H4546" i="24"/>
  <c r="H4802" i="24"/>
  <c r="H1811" i="24"/>
  <c r="H2329" i="24"/>
  <c r="H3134" i="24"/>
  <c r="H3603" i="24"/>
  <c r="H4086" i="24"/>
  <c r="H4390" i="24"/>
  <c r="H4589" i="24"/>
  <c r="H2835" i="24"/>
  <c r="H4011" i="24"/>
  <c r="H4678" i="24"/>
  <c r="H4896" i="24"/>
  <c r="H5024" i="24"/>
  <c r="H5152" i="24"/>
  <c r="H5216" i="24"/>
  <c r="H5280" i="24"/>
  <c r="H5344" i="24"/>
  <c r="H5408" i="24"/>
  <c r="H5472" i="24"/>
  <c r="H5536" i="24"/>
  <c r="H5600" i="24"/>
  <c r="H5664" i="24"/>
  <c r="H5728" i="24"/>
  <c r="H5792" i="24"/>
  <c r="H5856" i="24"/>
  <c r="H5920" i="24"/>
  <c r="H5984" i="24"/>
  <c r="H6048" i="24"/>
  <c r="H6112" i="24"/>
  <c r="H6176" i="24"/>
  <c r="H6240" i="24"/>
  <c r="H6304" i="24"/>
  <c r="H6368" i="24"/>
  <c r="H6432" i="24"/>
  <c r="H6496" i="24"/>
  <c r="H6560" i="24"/>
  <c r="H6624" i="24"/>
  <c r="H6688" i="24"/>
  <c r="H6752" i="24"/>
  <c r="H6816" i="24"/>
  <c r="H6880" i="24"/>
  <c r="H6944" i="24"/>
  <c r="H7008" i="24"/>
  <c r="H2275" i="24"/>
  <c r="H3171" i="24"/>
  <c r="H3622" i="24"/>
  <c r="H4072" i="24"/>
  <c r="H4414" i="24"/>
  <c r="H4596" i="24"/>
  <c r="H4747" i="24"/>
  <c r="H4855" i="24"/>
  <c r="H4929" i="24"/>
  <c r="H4993" i="24"/>
  <c r="H5057" i="24"/>
  <c r="H5121" i="24"/>
  <c r="H5185" i="24"/>
  <c r="H5249" i="24"/>
  <c r="H5313" i="24"/>
  <c r="H5377" i="24"/>
  <c r="H5441" i="24"/>
  <c r="H5505" i="24"/>
  <c r="H5569" i="24"/>
  <c r="H5633" i="24"/>
  <c r="H5697" i="24"/>
  <c r="H5761" i="24"/>
  <c r="H5825" i="24"/>
  <c r="H5889" i="24"/>
  <c r="H5953" i="24"/>
  <c r="H6017" i="24"/>
  <c r="H6081" i="24"/>
  <c r="H6145" i="24"/>
  <c r="H6209" i="24"/>
  <c r="H6273" i="24"/>
  <c r="H6337" i="24"/>
  <c r="H6401" i="24"/>
  <c r="H6465" i="24"/>
  <c r="H6529" i="24"/>
  <c r="H6593" i="24"/>
  <c r="H6657" i="24"/>
  <c r="H6721" i="24"/>
  <c r="H6785" i="24"/>
  <c r="H6849" i="24"/>
  <c r="H6913" i="24"/>
  <c r="H6977" i="24"/>
  <c r="H1443" i="24"/>
  <c r="H2851" i="24"/>
  <c r="H3406" i="24"/>
  <c r="H3856" i="24"/>
  <c r="H4248" i="24"/>
  <c r="H4515" i="24"/>
  <c r="H4684" i="24"/>
  <c r="H4806" i="24"/>
  <c r="H4898" i="24"/>
  <c r="H4962" i="24"/>
  <c r="H5026" i="24"/>
  <c r="H5090" i="24"/>
  <c r="H5154" i="24"/>
  <c r="H5218" i="24"/>
  <c r="H5282" i="24"/>
  <c r="H5346" i="24"/>
  <c r="H5410" i="24"/>
  <c r="H5474" i="24"/>
  <c r="H5538" i="24"/>
  <c r="H5602" i="24"/>
  <c r="H5666" i="24"/>
  <c r="H5730" i="24"/>
  <c r="H5794" i="24"/>
  <c r="H5858" i="24"/>
  <c r="H5922" i="24"/>
  <c r="H5986" i="24"/>
  <c r="H6050" i="24"/>
  <c r="H6114" i="24"/>
  <c r="H6178" i="24"/>
  <c r="H6242" i="24"/>
  <c r="H6306" i="24"/>
  <c r="H6370" i="24"/>
  <c r="H6434" i="24"/>
  <c r="H6498" i="24"/>
  <c r="H6562" i="24"/>
  <c r="H6626" i="24"/>
  <c r="H6690" i="24"/>
  <c r="H6754" i="24"/>
  <c r="H6818" i="24"/>
  <c r="H6882" i="24"/>
  <c r="H6946" i="24"/>
  <c r="H7010" i="24"/>
  <c r="H2323" i="24"/>
  <c r="H3179" i="24"/>
  <c r="H3640" i="24"/>
  <c r="H4084" i="24"/>
  <c r="H4419" i="24"/>
  <c r="H4603" i="24"/>
  <c r="H4749" i="24"/>
  <c r="H4860" i="24"/>
  <c r="H4931" i="24"/>
  <c r="H4995" i="24"/>
  <c r="H5059" i="24"/>
  <c r="H5123" i="24"/>
  <c r="H5187" i="24"/>
  <c r="H5251" i="24"/>
  <c r="H5315" i="24"/>
  <c r="H5379" i="24"/>
  <c r="H5443" i="24"/>
  <c r="H5507" i="24"/>
  <c r="H5571" i="24"/>
  <c r="H5635" i="24"/>
  <c r="H5699" i="24"/>
  <c r="H5763" i="24"/>
  <c r="H5827" i="24"/>
  <c r="H5891" i="24"/>
  <c r="H5955" i="24"/>
  <c r="H6019" i="24"/>
  <c r="H6083" i="24"/>
  <c r="H6147" i="24"/>
  <c r="H6211" i="24"/>
  <c r="H6275" i="24"/>
  <c r="H6339" i="24"/>
  <c r="H6403" i="24"/>
  <c r="H6467" i="24"/>
  <c r="H6531" i="24"/>
  <c r="H6595" i="24"/>
  <c r="H6659" i="24"/>
  <c r="H6723" i="24"/>
  <c r="H6787" i="24"/>
  <c r="H6851" i="24"/>
  <c r="H6915" i="24"/>
  <c r="H6979" i="24"/>
  <c r="H1507" i="24"/>
  <c r="H2883" i="24"/>
  <c r="H3414" i="24"/>
  <c r="H3875" i="24"/>
  <c r="H4260" i="24"/>
  <c r="H4518" i="24"/>
  <c r="H4686" i="24"/>
  <c r="H4811" i="24"/>
  <c r="H4900" i="24"/>
  <c r="H4964" i="24"/>
  <c r="H5028" i="24"/>
  <c r="H5092" i="24"/>
  <c r="H5156" i="24"/>
  <c r="H5220" i="24"/>
  <c r="H5284" i="24"/>
  <c r="H5348" i="24"/>
  <c r="H5412" i="24"/>
  <c r="H5476" i="24"/>
  <c r="H5540" i="24"/>
  <c r="H5604" i="24"/>
  <c r="H5668" i="24"/>
  <c r="H1033" i="24"/>
  <c r="H2671" i="24"/>
  <c r="H3307" i="24"/>
  <c r="H3768" i="24"/>
  <c r="H4180" i="24"/>
  <c r="H4478" i="24"/>
  <c r="H4651" i="24"/>
  <c r="H4787" i="24"/>
  <c r="H4885" i="24"/>
  <c r="H4949" i="24"/>
  <c r="H5013" i="24"/>
  <c r="H5077" i="24"/>
  <c r="H5141" i="24"/>
  <c r="H5205" i="24"/>
  <c r="H5269" i="24"/>
  <c r="H5333" i="24"/>
  <c r="H5397" i="24"/>
  <c r="H5461" i="24"/>
  <c r="H5525" i="24"/>
  <c r="H5589" i="24"/>
  <c r="H5653" i="24"/>
  <c r="H5717" i="24"/>
  <c r="H5781" i="24"/>
  <c r="H5845" i="24"/>
  <c r="H5909" i="24"/>
  <c r="H5973" i="24"/>
  <c r="H6037" i="24"/>
  <c r="H6101" i="24"/>
  <c r="H6165" i="24"/>
  <c r="H6229" i="24"/>
  <c r="H6293" i="24"/>
  <c r="H6357" i="24"/>
  <c r="H6421" i="24"/>
  <c r="H6485" i="24"/>
  <c r="H6549" i="24"/>
  <c r="H6613" i="24"/>
  <c r="H6677" i="24"/>
  <c r="H6741" i="24"/>
  <c r="H6805" i="24"/>
  <c r="H6869" i="24"/>
  <c r="H6933" i="24"/>
  <c r="H6997" i="24"/>
  <c r="H1827" i="24"/>
  <c r="H3019" i="24"/>
  <c r="H3491" i="24"/>
  <c r="H3942" i="24"/>
  <c r="H4312" i="24"/>
  <c r="H4547" i="24"/>
  <c r="H4708" i="24"/>
  <c r="H4827" i="24"/>
  <c r="H4910" i="24"/>
  <c r="H4974" i="24"/>
  <c r="H5038" i="24"/>
  <c r="H5102" i="24"/>
  <c r="H5166" i="24"/>
  <c r="H5230" i="24"/>
  <c r="H5294" i="24"/>
  <c r="H5358" i="24"/>
  <c r="H5422" i="24"/>
  <c r="H5486" i="24"/>
  <c r="H5550" i="24"/>
  <c r="H5614" i="24"/>
  <c r="H5678" i="24"/>
  <c r="H5742" i="24"/>
  <c r="H5806" i="24"/>
  <c r="H5870" i="24"/>
  <c r="H5934" i="24"/>
  <c r="H5998" i="24"/>
  <c r="H6062" i="24"/>
  <c r="H6126" i="24"/>
  <c r="H6190" i="24"/>
  <c r="H6254" i="24"/>
  <c r="H6318" i="24"/>
  <c r="H6382" i="24"/>
  <c r="H6446" i="24"/>
  <c r="H6510" i="24"/>
  <c r="H6574" i="24"/>
  <c r="H6638" i="24"/>
  <c r="H6702" i="24"/>
  <c r="H6766" i="24"/>
  <c r="H6830" i="24"/>
  <c r="H6894" i="24"/>
  <c r="H6958" i="24"/>
  <c r="H3039" i="24"/>
  <c r="H4975" i="24"/>
  <c r="H5487" i="24"/>
  <c r="H5855" i="24"/>
  <c r="H6111" i="24"/>
  <c r="H6367" i="24"/>
  <c r="H6623" i="24"/>
  <c r="H6879" i="24"/>
  <c r="H4006" i="24"/>
  <c r="H5111" i="24"/>
  <c r="H5623" i="24"/>
  <c r="H5924" i="24"/>
  <c r="H6180" i="24"/>
  <c r="H6436" i="24"/>
  <c r="H6692" i="24"/>
  <c r="H6948" i="24"/>
  <c r="H4741" i="24"/>
  <c r="H5311" i="24"/>
  <c r="H5767" i="24"/>
  <c r="H6023" i="24"/>
  <c r="H6279" i="24"/>
  <c r="H6535" i="24"/>
  <c r="H6791" i="24"/>
  <c r="H4693" i="24"/>
  <c r="H6460" i="24"/>
  <c r="H4104" i="24"/>
  <c r="H5127" i="24"/>
  <c r="H5639" i="24"/>
  <c r="H5932" i="24"/>
  <c r="H6188" i="24"/>
  <c r="H6444" i="24"/>
  <c r="H6700" i="24"/>
  <c r="H6956" i="24"/>
  <c r="H6044" i="24"/>
  <c r="H2579" i="24"/>
  <c r="H4943" i="24"/>
  <c r="H5455" i="24"/>
  <c r="H5839" i="24"/>
  <c r="H6095" i="24"/>
  <c r="H6351" i="24"/>
  <c r="H6607" i="24"/>
  <c r="H6863" i="24"/>
  <c r="H5543" i="24"/>
  <c r="H6780" i="24"/>
  <c r="H4654" i="24"/>
  <c r="H5271" i="24"/>
  <c r="H5748" i="24"/>
  <c r="H6004" i="24"/>
  <c r="H6260" i="24"/>
  <c r="H4221" i="24"/>
  <c r="H4111" i="24"/>
  <c r="H3497" i="24"/>
  <c r="H2231" i="24"/>
  <c r="H3146" i="24"/>
  <c r="H3658" i="24"/>
  <c r="H4170" i="24"/>
  <c r="H2281" i="24"/>
  <c r="H4075" i="24"/>
  <c r="H4767" i="24"/>
  <c r="H3419" i="24"/>
  <c r="H4520" i="24"/>
  <c r="H1657" i="24"/>
  <c r="H3763" i="24"/>
  <c r="H4350" i="24"/>
  <c r="H4649" i="24"/>
  <c r="H707" i="24"/>
  <c r="H2703" i="24"/>
  <c r="H3552" i="24"/>
  <c r="H4192" i="24"/>
  <c r="H4570" i="24"/>
  <c r="H4826" i="24"/>
  <c r="H156" i="24"/>
  <c r="H2393" i="24"/>
  <c r="H3240" i="24"/>
  <c r="H3646" i="24"/>
  <c r="H4102" i="24"/>
  <c r="H4451" i="24"/>
  <c r="H4605" i="24"/>
  <c r="H2937" i="24"/>
  <c r="H4243" i="24"/>
  <c r="H4694" i="24"/>
  <c r="H4904" i="24"/>
  <c r="H5032" i="24"/>
  <c r="H5160" i="24"/>
  <c r="H5224" i="24"/>
  <c r="H5288" i="24"/>
  <c r="H5352" i="24"/>
  <c r="H5416" i="24"/>
  <c r="H5480" i="24"/>
  <c r="H5544" i="24"/>
  <c r="H5608" i="24"/>
  <c r="H5672" i="24"/>
  <c r="H5736" i="24"/>
  <c r="H5800" i="24"/>
  <c r="H5864" i="24"/>
  <c r="H5928" i="24"/>
  <c r="H5992" i="24"/>
  <c r="H6056" i="24"/>
  <c r="H6120" i="24"/>
  <c r="H6184" i="24"/>
  <c r="H6248" i="24"/>
  <c r="H6312" i="24"/>
  <c r="H6376" i="24"/>
  <c r="H6440" i="24"/>
  <c r="H6504" i="24"/>
  <c r="H6568" i="24"/>
  <c r="H6632" i="24"/>
  <c r="H6696" i="24"/>
  <c r="H6760" i="24"/>
  <c r="H6824" i="24"/>
  <c r="H6888" i="24"/>
  <c r="H6952" i="24"/>
  <c r="H649" i="24"/>
  <c r="H2451" i="24"/>
  <c r="H3222" i="24"/>
  <c r="H3683" i="24"/>
  <c r="H4116" i="24"/>
  <c r="H4441" i="24"/>
  <c r="H4619" i="24"/>
  <c r="H4763" i="24"/>
  <c r="H4869" i="24"/>
  <c r="H4937" i="24"/>
  <c r="H5001" i="24"/>
  <c r="H5065" i="24"/>
  <c r="H5129" i="24"/>
  <c r="H5193" i="24"/>
  <c r="H5257" i="24"/>
  <c r="H5321" i="24"/>
  <c r="H5385" i="24"/>
  <c r="H5449" i="24"/>
  <c r="H5513" i="24"/>
  <c r="H5577" i="24"/>
  <c r="H5641" i="24"/>
  <c r="H5705" i="24"/>
  <c r="H5769" i="24"/>
  <c r="H5833" i="24"/>
  <c r="H5897" i="24"/>
  <c r="H5961" i="24"/>
  <c r="H6025" i="24"/>
  <c r="H6089" i="24"/>
  <c r="H6153" i="24"/>
  <c r="H6217" i="24"/>
  <c r="H6281" i="24"/>
  <c r="H6345" i="24"/>
  <c r="H6409" i="24"/>
  <c r="H6473" i="24"/>
  <c r="H6537" i="24"/>
  <c r="H6601" i="24"/>
  <c r="H6665" i="24"/>
  <c r="H6729" i="24"/>
  <c r="H6793" i="24"/>
  <c r="H6857" i="24"/>
  <c r="H6921" i="24"/>
  <c r="H6985" i="24"/>
  <c r="H1699" i="24"/>
  <c r="H2969" i="24"/>
  <c r="H3456" i="24"/>
  <c r="H3918" i="24"/>
  <c r="H4292" i="24"/>
  <c r="H4534" i="24"/>
  <c r="H4700" i="24"/>
  <c r="H4820" i="24"/>
  <c r="H4906" i="24"/>
  <c r="H4970" i="24"/>
  <c r="H5034" i="24"/>
  <c r="H5098" i="24"/>
  <c r="H5162" i="24"/>
  <c r="H5226" i="24"/>
  <c r="H5290" i="24"/>
  <c r="H5354" i="24"/>
  <c r="H5418" i="24"/>
  <c r="H5482" i="24"/>
  <c r="H5546" i="24"/>
  <c r="H5610" i="24"/>
  <c r="H5674" i="24"/>
  <c r="H5738" i="24"/>
  <c r="H5802" i="24"/>
  <c r="H5866" i="24"/>
  <c r="H5930" i="24"/>
  <c r="H5994" i="24"/>
  <c r="H6058" i="24"/>
  <c r="H6122" i="24"/>
  <c r="H6186" i="24"/>
  <c r="H6250" i="24"/>
  <c r="H6314" i="24"/>
  <c r="H6378" i="24"/>
  <c r="H6442" i="24"/>
  <c r="H6506" i="24"/>
  <c r="H6570" i="24"/>
  <c r="H6634" i="24"/>
  <c r="H6698" i="24"/>
  <c r="H6762" i="24"/>
  <c r="H6826" i="24"/>
  <c r="H6890" i="24"/>
  <c r="H6954" i="24"/>
  <c r="H713" i="24"/>
  <c r="H2505" i="24"/>
  <c r="H3238" i="24"/>
  <c r="H3691" i="24"/>
  <c r="H4131" i="24"/>
  <c r="H4449" i="24"/>
  <c r="H4622" i="24"/>
  <c r="H4765" i="24"/>
  <c r="H4871" i="24"/>
  <c r="H4939" i="24"/>
  <c r="H5003" i="24"/>
  <c r="H5067" i="24"/>
  <c r="H5131" i="24"/>
  <c r="H5195" i="24"/>
  <c r="H5259" i="24"/>
  <c r="H5323" i="24"/>
  <c r="H5387" i="24"/>
  <c r="H5451" i="24"/>
  <c r="H5515" i="24"/>
  <c r="H5579" i="24"/>
  <c r="H5643" i="24"/>
  <c r="H5707" i="24"/>
  <c r="H5771" i="24"/>
  <c r="H5835" i="24"/>
  <c r="H5899" i="24"/>
  <c r="H5963" i="24"/>
  <c r="H6027" i="24"/>
  <c r="H6091" i="24"/>
  <c r="H6155" i="24"/>
  <c r="H6219" i="24"/>
  <c r="H6283" i="24"/>
  <c r="H6347" i="24"/>
  <c r="H6411" i="24"/>
  <c r="H6475" i="24"/>
  <c r="H6539" i="24"/>
  <c r="H6603" i="24"/>
  <c r="H6667" i="24"/>
  <c r="H6731" i="24"/>
  <c r="H6795" i="24"/>
  <c r="H6859" i="24"/>
  <c r="H6923" i="24"/>
  <c r="H6987" i="24"/>
  <c r="H1763" i="24"/>
  <c r="H3006" i="24"/>
  <c r="H3472" i="24"/>
  <c r="H3926" i="24"/>
  <c r="H4307" i="24"/>
  <c r="H4540" i="24"/>
  <c r="H4702" i="24"/>
  <c r="H4822" i="24"/>
  <c r="H4908" i="24"/>
  <c r="H4972" i="24"/>
  <c r="H5036" i="24"/>
  <c r="H5100" i="24"/>
  <c r="H5164" i="24"/>
  <c r="H5228" i="24"/>
  <c r="H5292" i="24"/>
  <c r="H5356" i="24"/>
  <c r="H5420" i="24"/>
  <c r="H5484" i="24"/>
  <c r="H5548" i="24"/>
  <c r="H5612" i="24"/>
  <c r="H5676" i="24"/>
  <c r="H1289" i="24"/>
  <c r="H2793" i="24"/>
  <c r="H3366" i="24"/>
  <c r="H3819" i="24"/>
  <c r="H4227" i="24"/>
  <c r="H4500" i="24"/>
  <c r="H4670" i="24"/>
  <c r="H4798" i="24"/>
  <c r="H4893" i="24"/>
  <c r="H4957" i="24"/>
  <c r="H5021" i="24"/>
  <c r="H5085" i="24"/>
  <c r="H5149" i="24"/>
  <c r="H5213" i="24"/>
  <c r="H5277" i="24"/>
  <c r="H5341" i="24"/>
  <c r="H5405" i="24"/>
  <c r="H5469" i="24"/>
  <c r="H5533" i="24"/>
  <c r="H5597" i="24"/>
  <c r="H5661" i="24"/>
  <c r="H5725" i="24"/>
  <c r="H5789" i="24"/>
  <c r="H5853" i="24"/>
  <c r="H5917" i="24"/>
  <c r="H5981" i="24"/>
  <c r="H6045" i="24"/>
  <c r="H6109" i="24"/>
  <c r="H6173" i="24"/>
  <c r="H6237" i="24"/>
  <c r="H6301" i="24"/>
  <c r="H6365" i="24"/>
  <c r="H6429" i="24"/>
  <c r="H6493" i="24"/>
  <c r="H6557" i="24"/>
  <c r="H6621" i="24"/>
  <c r="H6685" i="24"/>
  <c r="H6749" i="24"/>
  <c r="H6813" i="24"/>
  <c r="H6877" i="24"/>
  <c r="H6941" i="24"/>
  <c r="H7005" i="24"/>
  <c r="H2057" i="24"/>
  <c r="H3088" i="24"/>
  <c r="H3542" i="24"/>
  <c r="H4003" i="24"/>
  <c r="H4356" i="24"/>
  <c r="H4566" i="24"/>
  <c r="H4724" i="24"/>
  <c r="H4838" i="24"/>
  <c r="H4918" i="24"/>
  <c r="H4982" i="24"/>
  <c r="H5046" i="24"/>
  <c r="H5110" i="24"/>
  <c r="H5174" i="24"/>
  <c r="H5238" i="24"/>
  <c r="H5302" i="24"/>
  <c r="H5366" i="24"/>
  <c r="H5430" i="24"/>
  <c r="H5494" i="24"/>
  <c r="H5558" i="24"/>
  <c r="H5622" i="24"/>
  <c r="H5686" i="24"/>
  <c r="H5750" i="24"/>
  <c r="H5814" i="24"/>
  <c r="H5878" i="24"/>
  <c r="H5942" i="24"/>
  <c r="H6006" i="24"/>
  <c r="H6070" i="24"/>
  <c r="H6134" i="24"/>
  <c r="H6198" i="24"/>
  <c r="H6262" i="24"/>
  <c r="H6326" i="24"/>
  <c r="H6390" i="24"/>
  <c r="H6454" i="24"/>
  <c r="H6518" i="24"/>
  <c r="H6582" i="24"/>
  <c r="H6646" i="24"/>
  <c r="H6710" i="24"/>
  <c r="H6774" i="24"/>
  <c r="H6838" i="24"/>
  <c r="H6902" i="24"/>
  <c r="H6966" i="24"/>
  <c r="H3494" i="24"/>
  <c r="H5039" i="24"/>
  <c r="H5551" i="24"/>
  <c r="H5887" i="24"/>
  <c r="H6143" i="24"/>
  <c r="H6399" i="24"/>
  <c r="H6655" i="24"/>
  <c r="H6911" i="24"/>
  <c r="H4360" i="24"/>
  <c r="H5175" i="24"/>
  <c r="H5687" i="24"/>
  <c r="H5956" i="24"/>
  <c r="H6212" i="24"/>
  <c r="H6468" i="24"/>
  <c r="H6724" i="24"/>
  <c r="H6980" i="24"/>
  <c r="H4853" i="24"/>
  <c r="H5375" i="24"/>
  <c r="H5799" i="24"/>
  <c r="H6055" i="24"/>
  <c r="H6311" i="24"/>
  <c r="H6567" i="24"/>
  <c r="H6823" i="24"/>
  <c r="H5031" i="24"/>
  <c r="H6684" i="24"/>
  <c r="H4438" i="24"/>
  <c r="H5191" i="24"/>
  <c r="H5703" i="24"/>
  <c r="H5964" i="24"/>
  <c r="H6220" i="24"/>
  <c r="H6476" i="24"/>
  <c r="H6732" i="24"/>
  <c r="H6988" i="24"/>
  <c r="H6236" i="24"/>
  <c r="H3264" i="24"/>
  <c r="H5007" i="24"/>
  <c r="H5519" i="24"/>
  <c r="H5871" i="24"/>
  <c r="H6127" i="24"/>
  <c r="H6383" i="24"/>
  <c r="H6639" i="24"/>
  <c r="H6895" i="24"/>
  <c r="H5788" i="24"/>
  <c r="H6876" i="24"/>
  <c r="H4789" i="24"/>
  <c r="H5335" i="24"/>
  <c r="H5780" i="24"/>
  <c r="H6036" i="24"/>
  <c r="H6292" i="24"/>
  <c r="H959" i="24"/>
  <c r="H4367" i="24"/>
  <c r="H3753" i="24"/>
  <c r="H2359" i="24"/>
  <c r="H3210" i="24"/>
  <c r="H3722" i="24"/>
  <c r="H4234" i="24"/>
  <c r="H2729" i="24"/>
  <c r="H4203" i="24"/>
  <c r="H819" i="24"/>
  <c r="H3590" i="24"/>
  <c r="H4584" i="24"/>
  <c r="H2169" i="24"/>
  <c r="H3870" i="24"/>
  <c r="H4423" i="24"/>
  <c r="H4689" i="24"/>
  <c r="H1027" i="24"/>
  <c r="H2915" i="24"/>
  <c r="H3659" i="24"/>
  <c r="H4272" i="24"/>
  <c r="H4610" i="24"/>
  <c r="H4866" i="24"/>
  <c r="H793" i="24"/>
  <c r="H2521" i="24"/>
  <c r="H3262" i="24"/>
  <c r="H3752" i="24"/>
  <c r="H4134" i="24"/>
  <c r="H4460" i="24"/>
  <c r="H4645" i="24"/>
  <c r="H3107" i="24"/>
  <c r="H4280" i="24"/>
  <c r="H4726" i="24"/>
  <c r="H4920" i="24"/>
  <c r="H5048" i="24"/>
  <c r="H5168" i="24"/>
  <c r="H5232" i="24"/>
  <c r="H5296" i="24"/>
  <c r="H5360" i="24"/>
  <c r="H5424" i="24"/>
  <c r="H5488" i="24"/>
  <c r="H5552" i="24"/>
  <c r="H5616" i="24"/>
  <c r="H5680" i="24"/>
  <c r="H5744" i="24"/>
  <c r="H5808" i="24"/>
  <c r="H5872" i="24"/>
  <c r="H5936" i="24"/>
  <c r="H6000" i="24"/>
  <c r="H6064" i="24"/>
  <c r="H6128" i="24"/>
  <c r="H6192" i="24"/>
  <c r="H6256" i="24"/>
  <c r="H6320" i="24"/>
  <c r="H6384" i="24"/>
  <c r="H6448" i="24"/>
  <c r="H6512" i="24"/>
  <c r="H6576" i="24"/>
  <c r="H6640" i="24"/>
  <c r="H6704" i="24"/>
  <c r="H6768" i="24"/>
  <c r="H6832" i="24"/>
  <c r="H6896" i="24"/>
  <c r="H6960" i="24"/>
  <c r="H905" i="24"/>
  <c r="H2623" i="24"/>
  <c r="H3280" i="24"/>
  <c r="H3734" i="24"/>
  <c r="H4163" i="24"/>
  <c r="H4468" i="24"/>
  <c r="H4638" i="24"/>
  <c r="H4779" i="24"/>
  <c r="H4881" i="24"/>
  <c r="H4945" i="24"/>
  <c r="H5009" i="24"/>
  <c r="H5073" i="24"/>
  <c r="H5137" i="24"/>
  <c r="H5201" i="24"/>
  <c r="H5265" i="24"/>
  <c r="H5329" i="24"/>
  <c r="H5393" i="24"/>
  <c r="H5457" i="24"/>
  <c r="H5521" i="24"/>
  <c r="H5585" i="24"/>
  <c r="H5649" i="24"/>
  <c r="H5713" i="24"/>
  <c r="H5777" i="24"/>
  <c r="H5841" i="24"/>
  <c r="H5905" i="24"/>
  <c r="H5969" i="24"/>
  <c r="H6033" i="24"/>
  <c r="H6097" i="24"/>
  <c r="H6161" i="24"/>
  <c r="H6225" i="24"/>
  <c r="H6289" i="24"/>
  <c r="H6353" i="24"/>
  <c r="H6417" i="24"/>
  <c r="H6481" i="24"/>
  <c r="H6545" i="24"/>
  <c r="H6609" i="24"/>
  <c r="H6673" i="24"/>
  <c r="H6737" i="24"/>
  <c r="H6801" i="24"/>
  <c r="H6865" i="24"/>
  <c r="H6929" i="24"/>
  <c r="H6993" i="24"/>
  <c r="H1955" i="24"/>
  <c r="H3064" i="24"/>
  <c r="H3515" i="24"/>
  <c r="H3968" i="24"/>
  <c r="H4339" i="24"/>
  <c r="H4556" i="24"/>
  <c r="H4716" i="24"/>
  <c r="H4831" i="24"/>
  <c r="H4914" i="24"/>
  <c r="H4978" i="24"/>
  <c r="H5042" i="24"/>
  <c r="H5106" i="24"/>
  <c r="H5170" i="24"/>
  <c r="H5234" i="24"/>
  <c r="H5298" i="24"/>
  <c r="H5362" i="24"/>
  <c r="H5426" i="24"/>
  <c r="H5490" i="24"/>
  <c r="H5554" i="24"/>
  <c r="H5618" i="24"/>
  <c r="H5682" i="24"/>
  <c r="H5746" i="24"/>
  <c r="H5810" i="24"/>
  <c r="H5874" i="24"/>
  <c r="H5938" i="24"/>
  <c r="H6002" i="24"/>
  <c r="H6066" i="24"/>
  <c r="H6130" i="24"/>
  <c r="H6194" i="24"/>
  <c r="H6258" i="24"/>
  <c r="H6322" i="24"/>
  <c r="H6386" i="24"/>
  <c r="H6450" i="24"/>
  <c r="H6514" i="24"/>
  <c r="H6578" i="24"/>
  <c r="H6642" i="24"/>
  <c r="H6706" i="24"/>
  <c r="H6770" i="24"/>
  <c r="H6834" i="24"/>
  <c r="H6898" i="24"/>
  <c r="H6962" i="24"/>
  <c r="H969" i="24"/>
  <c r="H2639" i="24"/>
  <c r="H3299" i="24"/>
  <c r="H3750" i="24"/>
  <c r="H4168" i="24"/>
  <c r="H4475" i="24"/>
  <c r="H4644" i="24"/>
  <c r="H4781" i="24"/>
  <c r="H4883" i="24"/>
  <c r="H4947" i="24"/>
  <c r="H5011" i="24"/>
  <c r="H5075" i="24"/>
  <c r="H5139" i="24"/>
  <c r="H5203" i="24"/>
  <c r="H5267" i="24"/>
  <c r="H5331" i="24"/>
  <c r="H5395" i="24"/>
  <c r="H5459" i="24"/>
  <c r="H5523" i="24"/>
  <c r="H5587" i="24"/>
  <c r="H5651" i="24"/>
  <c r="H5715" i="24"/>
  <c r="H5779" i="24"/>
  <c r="H5843" i="24"/>
  <c r="H5907" i="24"/>
  <c r="H5971" i="24"/>
  <c r="H6035" i="24"/>
  <c r="H6099" i="24"/>
  <c r="H6163" i="24"/>
  <c r="H6227" i="24"/>
  <c r="H6291" i="24"/>
  <c r="H6355" i="24"/>
  <c r="H6419" i="24"/>
  <c r="H6483" i="24"/>
  <c r="H6547" i="24"/>
  <c r="H6611" i="24"/>
  <c r="H6675" i="24"/>
  <c r="H6739" i="24"/>
  <c r="H6803" i="24"/>
  <c r="H6867" i="24"/>
  <c r="H6931" i="24"/>
  <c r="H6995" i="24"/>
  <c r="H2003" i="24"/>
  <c r="H3072" i="24"/>
  <c r="H3534" i="24"/>
  <c r="H3984" i="24"/>
  <c r="H4344" i="24"/>
  <c r="H4563" i="24"/>
  <c r="H4718" i="24"/>
  <c r="H4836" i="24"/>
  <c r="H4916" i="24"/>
  <c r="H4980" i="24"/>
  <c r="H5044" i="24"/>
  <c r="H5108" i="24"/>
  <c r="H5172" i="24"/>
  <c r="H5236" i="24"/>
  <c r="H5300" i="24"/>
  <c r="H5364" i="24"/>
  <c r="H5428" i="24"/>
  <c r="H5492" i="24"/>
  <c r="H5556" i="24"/>
  <c r="H5620" i="24"/>
  <c r="H5684" i="24"/>
  <c r="H1545" i="24"/>
  <c r="H2895" i="24"/>
  <c r="H3427" i="24"/>
  <c r="H3878" i="24"/>
  <c r="H4264" i="24"/>
  <c r="H4523" i="24"/>
  <c r="H4691" i="24"/>
  <c r="H4812" i="24"/>
  <c r="H4901" i="24"/>
  <c r="H4965" i="24"/>
  <c r="H5029" i="24"/>
  <c r="H5093" i="24"/>
  <c r="H384" i="24"/>
  <c r="H1983" i="24"/>
  <c r="H886" i="24"/>
  <c r="H4009" i="24"/>
  <c r="H2487" i="24"/>
  <c r="H3274" i="24"/>
  <c r="H3786" i="24"/>
  <c r="H4298" i="24"/>
  <c r="H3053" i="24"/>
  <c r="H4331" i="24"/>
  <c r="H1331" i="24"/>
  <c r="H3760" i="24"/>
  <c r="H4648" i="24"/>
  <c r="H2655" i="24"/>
  <c r="H3934" i="24"/>
  <c r="H4456" i="24"/>
  <c r="H4713" i="24"/>
  <c r="H1219" i="24"/>
  <c r="H3035" i="24"/>
  <c r="H3723" i="24"/>
  <c r="H4320" i="24"/>
  <c r="H4634" i="24"/>
  <c r="H134" i="24"/>
  <c r="H985" i="24"/>
  <c r="H2761" i="24"/>
  <c r="H3304" i="24"/>
  <c r="H3774" i="24"/>
  <c r="H4214" i="24"/>
  <c r="H4477" i="24"/>
  <c r="H4653" i="24"/>
  <c r="H3387" i="24"/>
  <c r="H4371" i="24"/>
  <c r="H4790" i="24"/>
  <c r="H4952" i="24"/>
  <c r="H5080" i="24"/>
  <c r="H5176" i="24"/>
  <c r="H5240" i="24"/>
  <c r="H5304" i="24"/>
  <c r="H5368" i="24"/>
  <c r="H5432" i="24"/>
  <c r="H5496" i="24"/>
  <c r="H5560" i="24"/>
  <c r="H5624" i="24"/>
  <c r="H5688" i="24"/>
  <c r="H5752" i="24"/>
  <c r="H5816" i="24"/>
  <c r="H5880" i="24"/>
  <c r="H5944" i="24"/>
  <c r="H6008" i="24"/>
  <c r="H6072" i="24"/>
  <c r="H6136" i="24"/>
  <c r="H6200" i="24"/>
  <c r="H6264" i="24"/>
  <c r="H6328" i="24"/>
  <c r="H6392" i="24"/>
  <c r="H6456" i="24"/>
  <c r="H6520" i="24"/>
  <c r="H6584" i="24"/>
  <c r="H6648" i="24"/>
  <c r="H6712" i="24"/>
  <c r="H6776" i="24"/>
  <c r="H6840" i="24"/>
  <c r="H6904" i="24"/>
  <c r="H6968" i="24"/>
  <c r="H1161" i="24"/>
  <c r="H2723" i="24"/>
  <c r="H3342" i="24"/>
  <c r="H3792" i="24"/>
  <c r="H4200" i="24"/>
  <c r="H4491" i="24"/>
  <c r="H4660" i="24"/>
  <c r="H4791" i="24"/>
  <c r="H4889" i="24"/>
  <c r="H4953" i="24"/>
  <c r="H5017" i="24"/>
  <c r="H5081" i="24"/>
  <c r="H5145" i="24"/>
  <c r="H5209" i="24"/>
  <c r="H5273" i="24"/>
  <c r="H5337" i="24"/>
  <c r="H5401" i="24"/>
  <c r="H5465" i="24"/>
  <c r="H5529" i="24"/>
  <c r="H5593" i="24"/>
  <c r="H5657" i="24"/>
  <c r="H5721" i="24"/>
  <c r="H5785" i="24"/>
  <c r="H5849" i="24"/>
  <c r="H5913" i="24"/>
  <c r="H5977" i="24"/>
  <c r="H6041" i="24"/>
  <c r="H6105" i="24"/>
  <c r="H6169" i="24"/>
  <c r="H6233" i="24"/>
  <c r="H6297" i="24"/>
  <c r="H6361" i="24"/>
  <c r="H6425" i="24"/>
  <c r="H6489" i="24"/>
  <c r="H6553" i="24"/>
  <c r="H6617" i="24"/>
  <c r="H6681" i="24"/>
  <c r="H6745" i="24"/>
  <c r="H6809" i="24"/>
  <c r="H6873" i="24"/>
  <c r="H6937" i="24"/>
  <c r="H7001" i="24"/>
  <c r="H2131" i="24"/>
  <c r="H3115" i="24"/>
  <c r="H3576" i="24"/>
  <c r="H4027" i="24"/>
  <c r="H4376" i="24"/>
  <c r="H4579" i="24"/>
  <c r="H4732" i="24"/>
  <c r="H4845" i="24"/>
  <c r="H4922" i="24"/>
  <c r="H4986" i="24"/>
  <c r="H5050" i="24"/>
  <c r="H5114" i="24"/>
  <c r="H5178" i="24"/>
  <c r="H5242" i="24"/>
  <c r="H5306" i="24"/>
  <c r="H5370" i="24"/>
  <c r="H5434" i="24"/>
  <c r="H5498" i="24"/>
  <c r="H5562" i="24"/>
  <c r="H5626" i="24"/>
  <c r="H5690" i="24"/>
  <c r="H5754" i="24"/>
  <c r="H5818" i="24"/>
  <c r="H5882" i="24"/>
  <c r="H5946" i="24"/>
  <c r="H6010" i="24"/>
  <c r="H6074" i="24"/>
  <c r="H6138" i="24"/>
  <c r="H6202" i="24"/>
  <c r="H6266" i="24"/>
  <c r="H6330" i="24"/>
  <c r="H6394" i="24"/>
  <c r="H6458" i="24"/>
  <c r="H6522" i="24"/>
  <c r="H6586" i="24"/>
  <c r="H6650" i="24"/>
  <c r="H6714" i="24"/>
  <c r="H6778" i="24"/>
  <c r="H6842" i="24"/>
  <c r="H6906" i="24"/>
  <c r="H6970" i="24"/>
  <c r="H1225" i="24"/>
  <c r="H2755" i="24"/>
  <c r="H3350" i="24"/>
  <c r="H3811" i="24"/>
  <c r="H4212" i="24"/>
  <c r="H4494" i="24"/>
  <c r="H4667" i="24"/>
  <c r="H4796" i="24"/>
  <c r="H4891" i="24"/>
  <c r="H4955" i="24"/>
  <c r="H5019" i="24"/>
  <c r="H5083" i="24"/>
  <c r="H5147" i="24"/>
  <c r="H5211" i="24"/>
  <c r="H5275" i="24"/>
  <c r="H5339" i="24"/>
  <c r="H5403" i="24"/>
  <c r="H5467" i="24"/>
  <c r="H5531" i="24"/>
  <c r="H5595" i="24"/>
  <c r="H5659" i="24"/>
  <c r="H5723" i="24"/>
  <c r="H5787" i="24"/>
  <c r="H5851" i="24"/>
  <c r="H5915" i="24"/>
  <c r="H5979" i="24"/>
  <c r="H6043" i="24"/>
  <c r="H6107" i="24"/>
  <c r="H6171" i="24"/>
  <c r="H6235" i="24"/>
  <c r="H6299" i="24"/>
  <c r="H6363" i="24"/>
  <c r="H6427" i="24"/>
  <c r="H6491" i="24"/>
  <c r="H6555" i="24"/>
  <c r="H6619" i="24"/>
  <c r="H6683" i="24"/>
  <c r="H6747" i="24"/>
  <c r="H6811" i="24"/>
  <c r="H6875" i="24"/>
  <c r="H6939" i="24"/>
  <c r="H7003" i="24"/>
  <c r="H2185" i="24"/>
  <c r="H3131" i="24"/>
  <c r="H3584" i="24"/>
  <c r="H4046" i="24"/>
  <c r="H4388" i="24"/>
  <c r="H4582" i="24"/>
  <c r="H4734" i="24"/>
  <c r="H4847" i="24"/>
  <c r="H4924" i="24"/>
  <c r="H4988" i="24"/>
  <c r="H5052" i="24"/>
  <c r="H5116" i="24"/>
  <c r="H5180" i="24"/>
  <c r="H5244" i="24"/>
  <c r="H5308" i="24"/>
  <c r="H5372" i="24"/>
  <c r="H5436" i="24"/>
  <c r="H5500" i="24"/>
  <c r="H5564" i="24"/>
  <c r="H5628" i="24"/>
  <c r="H5692" i="24"/>
  <c r="H1801" i="24"/>
  <c r="H3009" i="24"/>
  <c r="H3478" i="24"/>
  <c r="H3939" i="24"/>
  <c r="H4308" i="24"/>
  <c r="H4542" i="24"/>
  <c r="H4707" i="24"/>
  <c r="H4823" i="24"/>
  <c r="H4909" i="24"/>
  <c r="H4973" i="24"/>
  <c r="H5037" i="24"/>
  <c r="H5101" i="24"/>
  <c r="H5165" i="24"/>
  <c r="H5229" i="24"/>
  <c r="H5293" i="24"/>
  <c r="H5357" i="24"/>
  <c r="H5421" i="24"/>
  <c r="H5485" i="24"/>
  <c r="H5549" i="24"/>
  <c r="H5613" i="24"/>
  <c r="H5677" i="24"/>
  <c r="H5741" i="24"/>
  <c r="H5805" i="24"/>
  <c r="H5869" i="24"/>
  <c r="H5933" i="24"/>
  <c r="H5997" i="24"/>
  <c r="H6061" i="24"/>
  <c r="H6125" i="24"/>
  <c r="H6189" i="24"/>
  <c r="H6253" i="24"/>
  <c r="H6317" i="24"/>
  <c r="H6381" i="24"/>
  <c r="H6445" i="24"/>
  <c r="H6509" i="24"/>
  <c r="H6573" i="24"/>
  <c r="H6637" i="24"/>
  <c r="H6701" i="24"/>
  <c r="H6765" i="24"/>
  <c r="H6829" i="24"/>
  <c r="H6893" i="24"/>
  <c r="H6957" i="24"/>
  <c r="H404" i="24"/>
  <c r="H2387" i="24"/>
  <c r="H3200" i="24"/>
  <c r="H3662" i="24"/>
  <c r="H4100" i="24"/>
  <c r="H4431" i="24"/>
  <c r="H4611" i="24"/>
  <c r="H4756" i="24"/>
  <c r="H4863" i="24"/>
  <c r="H4934" i="24"/>
  <c r="H4998" i="24"/>
  <c r="H5062" i="24"/>
  <c r="H5126" i="24"/>
  <c r="H5190" i="24"/>
  <c r="H5254" i="24"/>
  <c r="H5318" i="24"/>
  <c r="H5382" i="24"/>
  <c r="H5446" i="24"/>
  <c r="H5510" i="24"/>
  <c r="H5574" i="24"/>
  <c r="H5638" i="24"/>
  <c r="H5702" i="24"/>
  <c r="H5766" i="24"/>
  <c r="H5830" i="24"/>
  <c r="H5894" i="24"/>
  <c r="H5958" i="24"/>
  <c r="H6022" i="24"/>
  <c r="H6086" i="24"/>
  <c r="H6150" i="24"/>
  <c r="H6214" i="24"/>
  <c r="H6278" i="24"/>
  <c r="H6342" i="24"/>
  <c r="H6406" i="24"/>
  <c r="H6470" i="24"/>
  <c r="H6534" i="24"/>
  <c r="H6598" i="24"/>
  <c r="H6662" i="24"/>
  <c r="H6726" i="24"/>
  <c r="H6790" i="24"/>
  <c r="H6854" i="24"/>
  <c r="H6918" i="24"/>
  <c r="H6982" i="24"/>
  <c r="H4323" i="24"/>
  <c r="H5167" i="24"/>
  <c r="H5679" i="24"/>
  <c r="H5951" i="24"/>
  <c r="H6207" i="24"/>
  <c r="H6463" i="24"/>
  <c r="H6719" i="24"/>
  <c r="H6975" i="24"/>
  <c r="H4725" i="24"/>
  <c r="H5303" i="24"/>
  <c r="H5764" i="24"/>
  <c r="H6020" i="24"/>
  <c r="H6276" i="24"/>
  <c r="H6532" i="24"/>
  <c r="H6788" i="24"/>
  <c r="H3152" i="24"/>
  <c r="H4991" i="24"/>
  <c r="H5503" i="24"/>
  <c r="H5863" i="24"/>
  <c r="H6119" i="24"/>
  <c r="H6375" i="24"/>
  <c r="H6631" i="24"/>
  <c r="H6887" i="24"/>
  <c r="H5724" i="24"/>
  <c r="H6972" i="24"/>
  <c r="H4757" i="24"/>
  <c r="H5319" i="24"/>
  <c r="H5772" i="24"/>
  <c r="H6028" i="24"/>
  <c r="H6284" i="24"/>
  <c r="H6540" i="24"/>
  <c r="H6796" i="24"/>
  <c r="H4903" i="24"/>
  <c r="H6556" i="24"/>
  <c r="H4148" i="24"/>
  <c r="H5135" i="24"/>
  <c r="H5647" i="24"/>
  <c r="H5935" i="24"/>
  <c r="H6191" i="24"/>
  <c r="H6447" i="24"/>
  <c r="H6703" i="24"/>
  <c r="H6959" i="24"/>
  <c r="H6076" i="24"/>
  <c r="H2707" i="24"/>
  <c r="H4951" i="24"/>
  <c r="H5463" i="24"/>
  <c r="H5844" i="24"/>
  <c r="H6100" i="24"/>
  <c r="H1885" i="24"/>
  <c r="H833" i="24"/>
  <c r="H1398" i="24"/>
  <c r="H4265" i="24"/>
  <c r="H2615" i="24"/>
  <c r="H3338" i="24"/>
  <c r="H3850" i="24"/>
  <c r="H4362" i="24"/>
  <c r="H3224" i="24"/>
  <c r="H4443" i="24"/>
  <c r="H1843" i="24"/>
  <c r="H3931" i="24"/>
  <c r="H4712" i="24"/>
  <c r="H2995" i="24"/>
  <c r="H4040" i="24"/>
  <c r="H4497" i="24"/>
  <c r="H4753" i="24"/>
  <c r="H1539" i="24"/>
  <c r="H3147" i="24"/>
  <c r="H3830" i="24"/>
  <c r="H4399" i="24"/>
  <c r="H4674" i="24"/>
  <c r="H787" i="24"/>
  <c r="H1305" i="24"/>
  <c r="H2803" i="24"/>
  <c r="H3411" i="24"/>
  <c r="H3816" i="24"/>
  <c r="H4230" i="24"/>
  <c r="H4517" i="24"/>
  <c r="H4669" i="24"/>
  <c r="H3448" i="24"/>
  <c r="H4508" i="24"/>
  <c r="H4804" i="24"/>
  <c r="H4960" i="24"/>
  <c r="H5088" i="24"/>
  <c r="H5184" i="24"/>
  <c r="H5248" i="24"/>
  <c r="H5312" i="24"/>
  <c r="H5376" i="24"/>
  <c r="H5440" i="24"/>
  <c r="H5504" i="24"/>
  <c r="H5568" i="24"/>
  <c r="H5632" i="24"/>
  <c r="H5696" i="24"/>
  <c r="H5760" i="24"/>
  <c r="H5824" i="24"/>
  <c r="H5888" i="24"/>
  <c r="H5952" i="24"/>
  <c r="H6016" i="24"/>
  <c r="H6080" i="24"/>
  <c r="H6144" i="24"/>
  <c r="H6208" i="24"/>
  <c r="H6272" i="24"/>
  <c r="H6336" i="24"/>
  <c r="H6400" i="24"/>
  <c r="H6464" i="24"/>
  <c r="H6528" i="24"/>
  <c r="H6592" i="24"/>
  <c r="H6656" i="24"/>
  <c r="H6720" i="24"/>
  <c r="H6784" i="24"/>
  <c r="H6848" i="24"/>
  <c r="H6912" i="24"/>
  <c r="H6976" i="24"/>
  <c r="H1417" i="24"/>
  <c r="H2841" i="24"/>
  <c r="H3392" i="24"/>
  <c r="H3854" i="24"/>
  <c r="H4244" i="24"/>
  <c r="H4510" i="24"/>
  <c r="H4683" i="24"/>
  <c r="H4805" i="24"/>
  <c r="H4897" i="24"/>
  <c r="H4961" i="24"/>
  <c r="H5025" i="24"/>
  <c r="H5089" i="24"/>
  <c r="H5153" i="24"/>
  <c r="H5217" i="24"/>
  <c r="H5281" i="24"/>
  <c r="H5345" i="24"/>
  <c r="H5409" i="24"/>
  <c r="H5473" i="24"/>
  <c r="H5537" i="24"/>
  <c r="H5601" i="24"/>
  <c r="H5665" i="24"/>
  <c r="H5729" i="24"/>
  <c r="H5793" i="24"/>
  <c r="H5857" i="24"/>
  <c r="H5921" i="24"/>
  <c r="H5985" i="24"/>
  <c r="H6049" i="24"/>
  <c r="H6113" i="24"/>
  <c r="H6177" i="24"/>
  <c r="H6241" i="24"/>
  <c r="H6305" i="24"/>
  <c r="H6369" i="24"/>
  <c r="H6433" i="24"/>
  <c r="H6497" i="24"/>
  <c r="H6561" i="24"/>
  <c r="H6625" i="24"/>
  <c r="H6689" i="24"/>
  <c r="H6753" i="24"/>
  <c r="H6817" i="24"/>
  <c r="H6881" i="24"/>
  <c r="H6945" i="24"/>
  <c r="H7009" i="24"/>
  <c r="H2313" i="24"/>
  <c r="H3174" i="24"/>
  <c r="H3627" i="24"/>
  <c r="H4083" i="24"/>
  <c r="H4415" i="24"/>
  <c r="H4598" i="24"/>
  <c r="H4748" i="24"/>
  <c r="H4859" i="24"/>
  <c r="H4930" i="24"/>
  <c r="H4994" i="24"/>
  <c r="H5058" i="24"/>
  <c r="H5122" i="24"/>
  <c r="H5186" i="24"/>
  <c r="H5250" i="24"/>
  <c r="H5314" i="24"/>
  <c r="H5378" i="24"/>
  <c r="H5442" i="24"/>
  <c r="H5506" i="24"/>
  <c r="H5570" i="24"/>
  <c r="H5634" i="24"/>
  <c r="H5698" i="24"/>
  <c r="H5762" i="24"/>
  <c r="H5826" i="24"/>
  <c r="H5890" i="24"/>
  <c r="H5954" i="24"/>
  <c r="H6018" i="24"/>
  <c r="H6082" i="24"/>
  <c r="H6146" i="24"/>
  <c r="H6210" i="24"/>
  <c r="H6274" i="24"/>
  <c r="H6338" i="24"/>
  <c r="H6402" i="24"/>
  <c r="H6466" i="24"/>
  <c r="H6530" i="24"/>
  <c r="H6594" i="24"/>
  <c r="H6658" i="24"/>
  <c r="H6722" i="24"/>
  <c r="H6786" i="24"/>
  <c r="H6850" i="24"/>
  <c r="H6914" i="24"/>
  <c r="H6978" i="24"/>
  <c r="H1481" i="24"/>
  <c r="H2879" i="24"/>
  <c r="H3408" i="24"/>
  <c r="H3862" i="24"/>
  <c r="H4259" i="24"/>
  <c r="H4516" i="24"/>
  <c r="H4685" i="24"/>
  <c r="H4807" i="24"/>
  <c r="H4899" i="24"/>
  <c r="H4963" i="24"/>
  <c r="H5027" i="24"/>
  <c r="H5091" i="24"/>
  <c r="H5155" i="24"/>
  <c r="H5219" i="24"/>
  <c r="H5283" i="24"/>
  <c r="H5347" i="24"/>
  <c r="H5411" i="24"/>
  <c r="H5475" i="24"/>
  <c r="H5539" i="24"/>
  <c r="H5603" i="24"/>
  <c r="H5667" i="24"/>
  <c r="H5731" i="24"/>
  <c r="H5795" i="24"/>
  <c r="H5859" i="24"/>
  <c r="H5923" i="24"/>
  <c r="H5987" i="24"/>
  <c r="H6051" i="24"/>
  <c r="H6115" i="24"/>
  <c r="H6179" i="24"/>
  <c r="H6243" i="24"/>
  <c r="H6307" i="24"/>
  <c r="H6371" i="24"/>
  <c r="H6435" i="24"/>
  <c r="H6499" i="24"/>
  <c r="H6563" i="24"/>
  <c r="H6627" i="24"/>
  <c r="H6691" i="24"/>
  <c r="H6755" i="24"/>
  <c r="H6819" i="24"/>
  <c r="H6883" i="24"/>
  <c r="H6947" i="24"/>
  <c r="H190" i="24"/>
  <c r="H2339" i="24"/>
  <c r="H3192" i="24"/>
  <c r="H3643" i="24"/>
  <c r="H4088" i="24"/>
  <c r="H4427" i="24"/>
  <c r="H4604" i="24"/>
  <c r="H4750" i="24"/>
  <c r="H4861" i="24"/>
  <c r="H4932" i="24"/>
  <c r="H4996" i="24"/>
  <c r="H5060" i="24"/>
  <c r="H5124" i="24"/>
  <c r="H5188" i="24"/>
  <c r="H5252" i="24"/>
  <c r="H5316" i="24"/>
  <c r="H5380" i="24"/>
  <c r="H5444" i="24"/>
  <c r="H5508" i="24"/>
  <c r="H5572" i="24"/>
  <c r="H5636" i="24"/>
  <c r="H5700" i="24"/>
  <c r="H2019" i="24"/>
  <c r="H3086" i="24"/>
  <c r="H3536" i="24"/>
  <c r="H3990" i="24"/>
  <c r="H4355" i="24"/>
  <c r="H4564" i="24"/>
  <c r="H4723" i="24"/>
  <c r="H4837" i="24"/>
  <c r="H4917" i="24"/>
  <c r="H4981" i="24"/>
  <c r="H5045" i="24"/>
  <c r="H5109" i="24"/>
  <c r="H5173" i="24"/>
  <c r="H5237" i="24"/>
  <c r="H5301" i="24"/>
  <c r="H5365" i="24"/>
  <c r="H5429" i="24"/>
  <c r="H5493" i="24"/>
  <c r="H5557" i="24"/>
  <c r="H5621" i="24"/>
  <c r="H5685" i="24"/>
  <c r="H5749" i="24"/>
  <c r="H5813" i="24"/>
  <c r="H5877" i="24"/>
  <c r="H5941" i="24"/>
  <c r="H6005" i="24"/>
  <c r="H6069" i="24"/>
  <c r="H6133" i="24"/>
  <c r="H6197" i="24"/>
  <c r="H6261" i="24"/>
  <c r="H6325" i="24"/>
  <c r="H6389" i="24"/>
  <c r="H6453" i="24"/>
  <c r="H6517" i="24"/>
  <c r="H6581" i="24"/>
  <c r="H6645" i="24"/>
  <c r="H6709" i="24"/>
  <c r="H6773" i="24"/>
  <c r="H6837" i="24"/>
  <c r="H6901" i="24"/>
  <c r="H6965" i="24"/>
  <c r="H803" i="24"/>
  <c r="H2569" i="24"/>
  <c r="H3259" i="24"/>
  <c r="H3712" i="24"/>
  <c r="H4147" i="24"/>
  <c r="H4459" i="24"/>
  <c r="H4630" i="24"/>
  <c r="H4772" i="24"/>
  <c r="H4877" i="24"/>
  <c r="H4942" i="24"/>
  <c r="H5006" i="24"/>
  <c r="H5070" i="24"/>
  <c r="H5134" i="24"/>
  <c r="H5198" i="24"/>
  <c r="H5262" i="24"/>
  <c r="H5326" i="24"/>
  <c r="H5390" i="24"/>
  <c r="H5454" i="24"/>
  <c r="H5518" i="24"/>
  <c r="H5582" i="24"/>
  <c r="H5646" i="24"/>
  <c r="H5710" i="24"/>
  <c r="H5774" i="24"/>
  <c r="H5838" i="24"/>
  <c r="H5902" i="24"/>
  <c r="H5966" i="24"/>
  <c r="H6030" i="24"/>
  <c r="H6094" i="24"/>
  <c r="H6158" i="24"/>
  <c r="H6222" i="24"/>
  <c r="H6286" i="24"/>
  <c r="H6350" i="24"/>
  <c r="H6414" i="24"/>
  <c r="H6478" i="24"/>
  <c r="H6542" i="24"/>
  <c r="H6606" i="24"/>
  <c r="H6670" i="24"/>
  <c r="H6734" i="24"/>
  <c r="H6798" i="24"/>
  <c r="H6862" i="24"/>
  <c r="H6926" i="24"/>
  <c r="H6990" i="24"/>
  <c r="H4548" i="24"/>
  <c r="H5231" i="24"/>
  <c r="H5727" i="24"/>
  <c r="H5983" i="24"/>
  <c r="H6239" i="24"/>
  <c r="H6495" i="24"/>
  <c r="H6751" i="24"/>
  <c r="H7007" i="24"/>
  <c r="H4839" i="24"/>
  <c r="H5367" i="24"/>
  <c r="H5796" i="24"/>
  <c r="H6052" i="24"/>
  <c r="H6308" i="24"/>
  <c r="H6564" i="24"/>
  <c r="H6820" i="24"/>
  <c r="H3606" i="24"/>
  <c r="H5055" i="24"/>
  <c r="H5567" i="24"/>
  <c r="H5895" i="24"/>
  <c r="H6151" i="24"/>
  <c r="H6407" i="24"/>
  <c r="H6663" i="24"/>
  <c r="H6919" i="24"/>
  <c r="H5884" i="24"/>
  <c r="H504" i="24"/>
  <c r="H4867" i="24"/>
  <c r="H5383" i="24"/>
  <c r="H5804" i="24"/>
  <c r="H6060" i="24"/>
  <c r="H6316" i="24"/>
  <c r="H6572" i="24"/>
  <c r="H6828" i="24"/>
  <c r="H5223" i="24"/>
  <c r="H6620" i="24"/>
  <c r="H4462" i="24"/>
  <c r="H5199" i="24"/>
  <c r="H5711" i="24"/>
  <c r="H5967" i="24"/>
  <c r="H6223" i="24"/>
  <c r="H6479" i="24"/>
  <c r="H6735" i="24"/>
  <c r="H6991" i="24"/>
  <c r="H6204" i="24"/>
  <c r="H3323" i="24"/>
  <c r="H5015" i="24"/>
  <c r="H5527" i="24"/>
  <c r="H5876" i="24"/>
  <c r="H6132" i="24"/>
  <c r="H2299" i="24"/>
  <c r="H1857" i="24"/>
  <c r="H1910" i="24"/>
  <c r="H542" i="24"/>
  <c r="H2743" i="24"/>
  <c r="H3402" i="24"/>
  <c r="H3914" i="24"/>
  <c r="H4426" i="24"/>
  <c r="H3395" i="24"/>
  <c r="H4511" i="24"/>
  <c r="H2355" i="24"/>
  <c r="H4092" i="24"/>
  <c r="H4776" i="24"/>
  <c r="H3187" i="24"/>
  <c r="H4094" i="24"/>
  <c r="H4521" i="24"/>
  <c r="H4777" i="24"/>
  <c r="H1731" i="24"/>
  <c r="H3211" i="24"/>
  <c r="H3894" i="24"/>
  <c r="H4436" i="24"/>
  <c r="H4698" i="24"/>
  <c r="H979" i="24"/>
  <c r="H1497" i="24"/>
  <c r="H2889" i="24"/>
  <c r="H3432" i="24"/>
  <c r="H3923" i="24"/>
  <c r="H4262" i="24"/>
  <c r="H4525" i="24"/>
  <c r="H1379" i="24"/>
  <c r="H3558" i="24"/>
  <c r="H4531" i="24"/>
  <c r="H4815" i="24"/>
  <c r="H4968" i="24"/>
  <c r="H5096" i="24"/>
  <c r="H5192" i="24"/>
  <c r="H5256" i="24"/>
  <c r="H5320" i="24"/>
  <c r="H5384" i="24"/>
  <c r="H5448" i="24"/>
  <c r="H5512" i="24"/>
  <c r="H5576" i="24"/>
  <c r="H5640" i="24"/>
  <c r="H5704" i="24"/>
  <c r="H5768" i="24"/>
  <c r="H5832" i="24"/>
  <c r="H5896" i="24"/>
  <c r="H5960" i="24"/>
  <c r="H6024" i="24"/>
  <c r="H6088" i="24"/>
  <c r="H6152" i="24"/>
  <c r="H6216" i="24"/>
  <c r="H6280" i="24"/>
  <c r="H6344" i="24"/>
  <c r="H6408" i="24"/>
  <c r="H6472" i="24"/>
  <c r="H6536" i="24"/>
  <c r="H6600" i="24"/>
  <c r="H6664" i="24"/>
  <c r="H6728" i="24"/>
  <c r="H6792" i="24"/>
  <c r="H6856" i="24"/>
  <c r="H6920" i="24"/>
  <c r="H6984" i="24"/>
  <c r="H1673" i="24"/>
  <c r="H2963" i="24"/>
  <c r="H3451" i="24"/>
  <c r="H3904" i="24"/>
  <c r="H4291" i="24"/>
  <c r="H4532" i="24"/>
  <c r="H4699" i="24"/>
  <c r="H4819" i="24"/>
  <c r="H4905" i="24"/>
  <c r="H4969" i="24"/>
  <c r="H5033" i="24"/>
  <c r="H5097" i="24"/>
  <c r="H5161" i="24"/>
  <c r="H5225" i="24"/>
  <c r="H5289" i="24"/>
  <c r="H5353" i="24"/>
  <c r="H5417" i="24"/>
  <c r="H5481" i="24"/>
  <c r="H5545" i="24"/>
  <c r="H5609" i="24"/>
  <c r="H5673" i="24"/>
  <c r="H5737" i="24"/>
  <c r="H5801" i="24"/>
  <c r="H5865" i="24"/>
  <c r="H5929" i="24"/>
  <c r="H5993" i="24"/>
  <c r="H6057" i="24"/>
  <c r="H6121" i="24"/>
  <c r="H6185" i="24"/>
  <c r="H6249" i="24"/>
  <c r="H6313" i="24"/>
  <c r="H6377" i="24"/>
  <c r="H6441" i="24"/>
  <c r="H6505" i="24"/>
  <c r="H6569" i="24"/>
  <c r="H6633" i="24"/>
  <c r="H6697" i="24"/>
  <c r="H6761" i="24"/>
  <c r="H6825" i="24"/>
  <c r="H6889" i="24"/>
  <c r="H6953" i="24"/>
  <c r="H675" i="24"/>
  <c r="H2467" i="24"/>
  <c r="H3235" i="24"/>
  <c r="H3686" i="24"/>
  <c r="H4120" i="24"/>
  <c r="H4448" i="24"/>
  <c r="H4620" i="24"/>
  <c r="H4764" i="24"/>
  <c r="H4870" i="24"/>
  <c r="H4938" i="24"/>
  <c r="H5002" i="24"/>
  <c r="H5066" i="24"/>
  <c r="H5130" i="24"/>
  <c r="H5194" i="24"/>
  <c r="H5258" i="24"/>
  <c r="H5322" i="24"/>
  <c r="H5386" i="24"/>
  <c r="H5450" i="24"/>
  <c r="H5514" i="24"/>
  <c r="H5578" i="24"/>
  <c r="H5642" i="24"/>
  <c r="H5706" i="24"/>
  <c r="H5770" i="24"/>
  <c r="H5834" i="24"/>
  <c r="H5898" i="24"/>
  <c r="H5962" i="24"/>
  <c r="H6026" i="24"/>
  <c r="H6090" i="24"/>
  <c r="H6154" i="24"/>
  <c r="H6218" i="24"/>
  <c r="H6282" i="24"/>
  <c r="H6346" i="24"/>
  <c r="H6410" i="24"/>
  <c r="H6474" i="24"/>
  <c r="H6538" i="24"/>
  <c r="H6602" i="24"/>
  <c r="H6666" i="24"/>
  <c r="H6730" i="24"/>
  <c r="H6794" i="24"/>
  <c r="H6858" i="24"/>
  <c r="H6922" i="24"/>
  <c r="H6986" i="24"/>
  <c r="H1737" i="24"/>
  <c r="H2979" i="24"/>
  <c r="H3470" i="24"/>
  <c r="H3920" i="24"/>
  <c r="H4296" i="24"/>
  <c r="H4539" i="24"/>
  <c r="H4701" i="24"/>
  <c r="H4821" i="24"/>
  <c r="H4907" i="24"/>
  <c r="H4971" i="24"/>
  <c r="H5035" i="24"/>
  <c r="H5099" i="24"/>
  <c r="H5163" i="24"/>
  <c r="H5227" i="24"/>
  <c r="H5291" i="24"/>
  <c r="H5355" i="24"/>
  <c r="H5419" i="24"/>
  <c r="H5483" i="24"/>
  <c r="H5547" i="24"/>
  <c r="H5611" i="24"/>
  <c r="H5675" i="24"/>
  <c r="H5739" i="24"/>
  <c r="H5803" i="24"/>
  <c r="H5867" i="24"/>
  <c r="H5931" i="24"/>
  <c r="H5995" i="24"/>
  <c r="H6059" i="24"/>
  <c r="H6123" i="24"/>
  <c r="H6187" i="24"/>
  <c r="H6251" i="24"/>
  <c r="H6315" i="24"/>
  <c r="H6379" i="24"/>
  <c r="H6443" i="24"/>
  <c r="H6507" i="24"/>
  <c r="H6571" i="24"/>
  <c r="H6635" i="24"/>
  <c r="H6699" i="24"/>
  <c r="H6763" i="24"/>
  <c r="H6827" i="24"/>
  <c r="H6891" i="24"/>
  <c r="H6955" i="24"/>
  <c r="H739" i="24"/>
  <c r="H2515" i="24"/>
  <c r="H3243" i="24"/>
  <c r="H3704" i="24"/>
  <c r="H4132" i="24"/>
  <c r="H4452" i="24"/>
  <c r="H4627" i="24"/>
  <c r="H4766" i="24"/>
  <c r="H4875" i="24"/>
  <c r="H4940" i="24"/>
  <c r="H5004" i="24"/>
  <c r="H5068" i="24"/>
  <c r="H5132" i="24"/>
  <c r="H5196" i="24"/>
  <c r="H5260" i="24"/>
  <c r="H5324" i="24"/>
  <c r="H5388" i="24"/>
  <c r="H5452" i="24"/>
  <c r="H5516" i="24"/>
  <c r="H5580" i="24"/>
  <c r="H5644" i="24"/>
  <c r="H5708" i="24"/>
  <c r="H2195" i="24"/>
  <c r="H3136" i="24"/>
  <c r="H3598" i="24"/>
  <c r="H4048" i="24"/>
  <c r="H4392" i="24"/>
  <c r="H4587" i="24"/>
  <c r="H4739" i="24"/>
  <c r="H4851" i="24"/>
  <c r="H4925" i="24"/>
  <c r="H4989" i="24"/>
  <c r="H5053" i="24"/>
  <c r="H5117" i="24"/>
  <c r="H5181" i="24"/>
  <c r="H5245" i="24"/>
  <c r="H5309" i="24"/>
  <c r="H5373" i="24"/>
  <c r="H5437" i="24"/>
  <c r="H5501" i="24"/>
  <c r="H5565" i="24"/>
  <c r="H5629" i="24"/>
  <c r="H5693" i="24"/>
  <c r="H5757" i="24"/>
  <c r="H5821" i="24"/>
  <c r="H5885" i="24"/>
  <c r="H5949" i="24"/>
  <c r="H6013" i="24"/>
  <c r="H6077" i="24"/>
  <c r="H6141" i="24"/>
  <c r="H6205" i="24"/>
  <c r="H6269" i="24"/>
  <c r="H6333" i="24"/>
  <c r="H6397" i="24"/>
  <c r="H6461" i="24"/>
  <c r="H6525" i="24"/>
  <c r="H6589" i="24"/>
  <c r="H6653" i="24"/>
  <c r="H6717" i="24"/>
  <c r="H6781" i="24"/>
  <c r="H6845" i="24"/>
  <c r="H6909" i="24"/>
  <c r="H6973" i="24"/>
  <c r="H1059" i="24"/>
  <c r="H2681" i="24"/>
  <c r="H3320" i="24"/>
  <c r="H3771" i="24"/>
  <c r="H4184" i="24"/>
  <c r="H4483" i="24"/>
  <c r="H4652" i="24"/>
  <c r="H4788" i="24"/>
  <c r="H4886" i="24"/>
  <c r="H4950" i="24"/>
  <c r="H5014" i="24"/>
  <c r="H5078" i="24"/>
  <c r="H5142" i="24"/>
  <c r="H5206" i="24"/>
  <c r="H5270" i="24"/>
  <c r="H5334" i="24"/>
  <c r="H5398" i="24"/>
  <c r="H5462" i="24"/>
  <c r="H5526" i="24"/>
  <c r="H5590" i="24"/>
  <c r="H5654" i="24"/>
  <c r="H5718" i="24"/>
  <c r="H5782" i="24"/>
  <c r="H5846" i="24"/>
  <c r="H5910" i="24"/>
  <c r="H5974" i="24"/>
  <c r="H6038" i="24"/>
  <c r="H6102" i="24"/>
  <c r="H6166" i="24"/>
  <c r="H6230" i="24"/>
  <c r="H6294" i="24"/>
  <c r="H6358" i="24"/>
  <c r="H6422" i="24"/>
  <c r="H6486" i="24"/>
  <c r="H6550" i="24"/>
  <c r="H6614" i="24"/>
  <c r="H6678" i="24"/>
  <c r="H6742" i="24"/>
  <c r="H6806" i="24"/>
  <c r="H6870" i="24"/>
  <c r="H6934" i="24"/>
  <c r="H6998" i="24"/>
  <c r="H4709" i="24"/>
  <c r="H5295" i="24"/>
  <c r="H5759" i="24"/>
  <c r="H6015" i="24"/>
  <c r="H6271" i="24"/>
  <c r="H6527" i="24"/>
  <c r="H6783" i="24"/>
  <c r="H2067" i="24"/>
  <c r="H4919" i="24"/>
  <c r="H5431" i="24"/>
  <c r="H5828" i="24"/>
  <c r="H6084" i="24"/>
  <c r="H6340" i="24"/>
  <c r="H6596" i="24"/>
  <c r="H6852" i="24"/>
  <c r="H4067" i="24"/>
  <c r="H5119" i="24"/>
  <c r="H5631" i="24"/>
  <c r="H5927" i="24"/>
  <c r="H6183" i="24"/>
  <c r="H6439" i="24"/>
  <c r="H6695" i="24"/>
  <c r="H6951" i="24"/>
  <c r="H6012" i="24"/>
  <c r="H2403" i="24"/>
  <c r="H4935" i="24"/>
  <c r="H5447" i="24"/>
  <c r="H5836" i="24"/>
  <c r="H6092" i="24"/>
  <c r="H6348" i="24"/>
  <c r="H6604" i="24"/>
  <c r="H6860" i="24"/>
  <c r="H5479" i="24"/>
  <c r="H6748" i="24"/>
  <c r="H4635" i="24"/>
  <c r="H5263" i="24"/>
  <c r="H5743" i="24"/>
  <c r="H5999" i="24"/>
  <c r="H6255" i="24"/>
  <c r="H6511" i="24"/>
  <c r="H6767" i="24"/>
  <c r="H3896" i="24"/>
  <c r="H6364" i="24"/>
  <c r="H3776" i="24"/>
  <c r="H5079" i="24"/>
  <c r="H5591" i="24"/>
  <c r="H5908" i="24"/>
  <c r="H6164" i="24"/>
  <c r="H1742" i="24"/>
  <c r="H2881" i="24"/>
  <c r="H2422" i="24"/>
  <c r="H1111" i="24"/>
  <c r="H2871" i="24"/>
  <c r="H3466" i="24"/>
  <c r="H3978" i="24"/>
  <c r="H745" i="24"/>
  <c r="H3566" i="24"/>
  <c r="H4575" i="24"/>
  <c r="H2777" i="24"/>
  <c r="H4220" i="24"/>
  <c r="H4840" i="24"/>
  <c r="H3358" i="24"/>
  <c r="H4174" i="24"/>
  <c r="H4561" i="24"/>
  <c r="H4817" i="24"/>
  <c r="H2051" i="24"/>
  <c r="H3318" i="24"/>
  <c r="H4000" i="24"/>
  <c r="H4482" i="24"/>
  <c r="H4738" i="24"/>
  <c r="H1299" i="24"/>
  <c r="H1817" i="24"/>
  <c r="H3070" i="24"/>
  <c r="H3475" i="24"/>
  <c r="H3944" i="24"/>
  <c r="H4342" i="24"/>
  <c r="H4541" i="24"/>
  <c r="H1635" i="24"/>
  <c r="H3840" i="24"/>
  <c r="H4572" i="24"/>
  <c r="H4843" i="24"/>
  <c r="H4984" i="24"/>
  <c r="H5112" i="24"/>
  <c r="H5200" i="24"/>
  <c r="H5264" i="24"/>
  <c r="H5328" i="24"/>
  <c r="H5392" i="24"/>
  <c r="H5456" i="24"/>
  <c r="H5520" i="24"/>
  <c r="H5584" i="24"/>
  <c r="H5648" i="24"/>
  <c r="H5712" i="24"/>
  <c r="H5776" i="24"/>
  <c r="H5840" i="24"/>
  <c r="H5904" i="24"/>
  <c r="H5968" i="24"/>
  <c r="H6032" i="24"/>
  <c r="H6096" i="24"/>
  <c r="H6160" i="24"/>
  <c r="H6224" i="24"/>
  <c r="H6288" i="24"/>
  <c r="H6352" i="24"/>
  <c r="H6416" i="24"/>
  <c r="H6480" i="24"/>
  <c r="H6544" i="24"/>
  <c r="H6608" i="24"/>
  <c r="H6672" i="24"/>
  <c r="H6736" i="24"/>
  <c r="H6800" i="24"/>
  <c r="H6864" i="24"/>
  <c r="H6928" i="24"/>
  <c r="H6992" i="24"/>
  <c r="H1929" i="24"/>
  <c r="H3050" i="24"/>
  <c r="H3512" i="24"/>
  <c r="H3963" i="24"/>
  <c r="H4328" i="24"/>
  <c r="H4555" i="24"/>
  <c r="H4715" i="24"/>
  <c r="H4830" i="24"/>
  <c r="H4913" i="24"/>
  <c r="H4977" i="24"/>
  <c r="H5041" i="24"/>
  <c r="H5105" i="24"/>
  <c r="H5169" i="24"/>
  <c r="H5233" i="24"/>
  <c r="H5297" i="24"/>
  <c r="H5361" i="24"/>
  <c r="H5425" i="24"/>
  <c r="H5489" i="24"/>
  <c r="H5553" i="24"/>
  <c r="H5617" i="24"/>
  <c r="H5681" i="24"/>
  <c r="H5745" i="24"/>
  <c r="H5809" i="24"/>
  <c r="H5873" i="24"/>
  <c r="H5937" i="24"/>
  <c r="H6001" i="24"/>
  <c r="H6065" i="24"/>
  <c r="H6129" i="24"/>
  <c r="H6193" i="24"/>
  <c r="H6257" i="24"/>
  <c r="H6321" i="24"/>
  <c r="H6385" i="24"/>
  <c r="H6449" i="24"/>
  <c r="H6513" i="24"/>
  <c r="H6577" i="24"/>
  <c r="H6641" i="24"/>
  <c r="H6705" i="24"/>
  <c r="H6769" i="24"/>
  <c r="H6833" i="24"/>
  <c r="H6897" i="24"/>
  <c r="H6961" i="24"/>
  <c r="H931" i="24"/>
  <c r="H2627" i="24"/>
  <c r="H3286" i="24"/>
  <c r="H3747" i="24"/>
  <c r="H4164" i="24"/>
  <c r="H4470" i="24"/>
  <c r="H4643" i="24"/>
  <c r="H4780" i="24"/>
  <c r="H4882" i="24"/>
  <c r="H4946" i="24"/>
  <c r="H5010" i="24"/>
  <c r="H5074" i="24"/>
  <c r="H5138" i="24"/>
  <c r="H5202" i="24"/>
  <c r="H5266" i="24"/>
  <c r="H5330" i="24"/>
  <c r="H5394" i="24"/>
  <c r="H5458" i="24"/>
  <c r="H5522" i="24"/>
  <c r="H5586" i="24"/>
  <c r="H5650" i="24"/>
  <c r="H5714" i="24"/>
  <c r="H5778" i="24"/>
  <c r="H5842" i="24"/>
  <c r="H5906" i="24"/>
  <c r="H5970" i="24"/>
  <c r="H6034" i="24"/>
  <c r="H6098" i="24"/>
  <c r="H6162" i="24"/>
  <c r="H6226" i="24"/>
  <c r="H6290" i="24"/>
  <c r="H6354" i="24"/>
  <c r="H6418" i="24"/>
  <c r="H6482" i="24"/>
  <c r="H6546" i="24"/>
  <c r="H6610" i="24"/>
  <c r="H6674" i="24"/>
  <c r="H6738" i="24"/>
  <c r="H6802" i="24"/>
  <c r="H6866" i="24"/>
  <c r="H6930" i="24"/>
  <c r="H6994" i="24"/>
  <c r="H1993" i="24"/>
  <c r="H3067" i="24"/>
  <c r="H3520" i="24"/>
  <c r="H3982" i="24"/>
  <c r="H4340" i="24"/>
  <c r="H4558" i="24"/>
  <c r="H4717" i="24"/>
  <c r="H4835" i="24"/>
  <c r="H4915" i="24"/>
  <c r="H4979" i="24"/>
  <c r="H5043" i="24"/>
  <c r="H5107" i="24"/>
  <c r="H5171" i="24"/>
  <c r="H5235" i="24"/>
  <c r="H5299" i="24"/>
  <c r="H5363" i="24"/>
  <c r="H5427" i="24"/>
  <c r="H5491" i="24"/>
  <c r="H5555" i="24"/>
  <c r="H5619" i="24"/>
  <c r="H5683" i="24"/>
  <c r="H5747" i="24"/>
  <c r="H5811" i="24"/>
  <c r="H5875" i="24"/>
  <c r="H5939" i="24"/>
  <c r="H6003" i="24"/>
  <c r="H6067" i="24"/>
  <c r="H6131" i="24"/>
  <c r="H6195" i="24"/>
  <c r="H6259" i="24"/>
  <c r="H6323" i="24"/>
  <c r="H6387" i="24"/>
  <c r="H6451" i="24"/>
  <c r="H6515" i="24"/>
  <c r="H6579" i="24"/>
  <c r="H6643" i="24"/>
  <c r="H6707" i="24"/>
  <c r="H6771" i="24"/>
  <c r="H6835" i="24"/>
  <c r="H6899" i="24"/>
  <c r="H6963" i="24"/>
  <c r="H995" i="24"/>
  <c r="H2665" i="24"/>
  <c r="H3302" i="24"/>
  <c r="H3755" i="24"/>
  <c r="H4179" i="24"/>
  <c r="H4476" i="24"/>
  <c r="H4646" i="24"/>
  <c r="H4782" i="24"/>
  <c r="H4884" i="24"/>
  <c r="H4948" i="24"/>
  <c r="H5012" i="24"/>
  <c r="H5076" i="24"/>
  <c r="H5140" i="24"/>
  <c r="H5204" i="24"/>
  <c r="H5268" i="24"/>
  <c r="H5332" i="24"/>
  <c r="H5396" i="24"/>
  <c r="H5460" i="24"/>
  <c r="H5524" i="24"/>
  <c r="H5588" i="24"/>
  <c r="H5652" i="24"/>
  <c r="H326" i="24"/>
  <c r="H2377" i="24"/>
  <c r="H3195" i="24"/>
  <c r="H3648" i="24"/>
  <c r="H4099" i="24"/>
  <c r="H4428" i="24"/>
  <c r="H4606" i="24"/>
  <c r="H4755" i="24"/>
  <c r="H4862" i="24"/>
  <c r="H4933" i="24"/>
  <c r="H4997" i="24"/>
  <c r="H5061" i="24"/>
  <c r="H5125" i="24"/>
  <c r="H5189" i="24"/>
  <c r="H5253" i="24"/>
  <c r="H5317" i="24"/>
  <c r="H5381" i="24"/>
  <c r="H5445" i="24"/>
  <c r="H5509" i="24"/>
  <c r="H5573" i="24"/>
  <c r="H5637" i="24"/>
  <c r="H5701" i="24"/>
  <c r="H5765" i="24"/>
  <c r="H5829" i="24"/>
  <c r="H5893" i="24"/>
  <c r="H5957" i="24"/>
  <c r="H6021" i="24"/>
  <c r="H6085" i="24"/>
  <c r="H6149" i="24"/>
  <c r="H6213" i="24"/>
  <c r="H6277" i="24"/>
  <c r="H6341" i="24"/>
  <c r="H6405" i="24"/>
  <c r="H6469" i="24"/>
  <c r="H6533" i="24"/>
  <c r="H6597" i="24"/>
  <c r="H6661" i="24"/>
  <c r="H6725" i="24"/>
  <c r="H6789" i="24"/>
  <c r="H6853" i="24"/>
  <c r="H6917" i="24"/>
  <c r="H6981" i="24"/>
  <c r="H1315" i="24"/>
  <c r="H2799" i="24"/>
  <c r="H3371" i="24"/>
  <c r="H3832" i="24"/>
  <c r="H4228" i="24"/>
  <c r="H4502" i="24"/>
  <c r="H4675" i="24"/>
  <c r="H4799" i="24"/>
  <c r="H4894" i="24"/>
  <c r="H4958" i="24"/>
  <c r="H5022" i="24"/>
  <c r="H5086" i="24"/>
  <c r="H5150" i="24"/>
  <c r="H5214" i="24"/>
  <c r="H5278" i="24"/>
  <c r="H5342" i="24"/>
  <c r="H5406" i="24"/>
  <c r="H5470" i="24"/>
  <c r="H5534" i="24"/>
  <c r="H5598" i="24"/>
  <c r="H5662" i="24"/>
  <c r="H5726" i="24"/>
  <c r="H5790" i="24"/>
  <c r="H5854" i="24"/>
  <c r="H5918" i="24"/>
  <c r="H5982" i="24"/>
  <c r="H6046" i="24"/>
  <c r="H6110" i="24"/>
  <c r="H6174" i="24"/>
  <c r="H6238" i="24"/>
  <c r="H6302" i="24"/>
  <c r="H6366" i="24"/>
  <c r="H6430" i="24"/>
  <c r="H6494" i="24"/>
  <c r="H6558" i="24"/>
  <c r="H6622" i="24"/>
  <c r="H6686" i="24"/>
  <c r="H6750" i="24"/>
  <c r="H6814" i="24"/>
  <c r="H6878" i="24"/>
  <c r="H6942" i="24"/>
  <c r="H7006" i="24"/>
  <c r="H4828" i="24"/>
  <c r="H5359" i="24"/>
  <c r="H5791" i="24"/>
  <c r="H6047" i="24"/>
  <c r="H6303" i="24"/>
  <c r="H6559" i="24"/>
  <c r="H6815" i="24"/>
  <c r="H3094" i="24"/>
  <c r="H4983" i="24"/>
  <c r="H5495" i="24"/>
  <c r="H5860" i="24"/>
  <c r="H6116" i="24"/>
  <c r="H6372" i="24"/>
  <c r="H6628" i="24"/>
  <c r="H6884" i="24"/>
  <c r="H4403" i="24"/>
  <c r="H5183" i="24"/>
  <c r="H5695" i="24"/>
  <c r="H5959" i="24"/>
  <c r="H6215" i="24"/>
  <c r="H6471" i="24"/>
  <c r="H6727" i="24"/>
  <c r="H6983" i="24"/>
  <c r="H6172" i="24"/>
  <c r="H3214" i="24"/>
  <c r="H4999" i="24"/>
  <c r="H5511" i="24"/>
  <c r="H5868" i="24"/>
  <c r="H6124" i="24"/>
  <c r="H6380" i="24"/>
  <c r="H6636" i="24"/>
  <c r="H6892" i="24"/>
  <c r="H5756" i="24"/>
  <c r="H6908" i="24"/>
  <c r="H4773" i="24"/>
  <c r="H5327" i="24"/>
  <c r="H5775" i="24"/>
  <c r="H6031" i="24"/>
  <c r="H6287" i="24"/>
  <c r="H6543" i="24"/>
  <c r="H6799" i="24"/>
  <c r="H4967" i="24"/>
  <c r="H6524" i="24"/>
  <c r="H4195" i="24"/>
  <c r="H5143" i="24"/>
  <c r="H5655" i="24"/>
  <c r="H5940" i="24"/>
  <c r="H6196" i="24"/>
  <c r="H3530" i="24"/>
  <c r="H3528" i="24"/>
  <c r="H4762" i="24"/>
  <c r="H2083" i="24"/>
  <c r="H5336" i="24"/>
  <c r="H5848" i="24"/>
  <c r="H6360" i="24"/>
  <c r="H6872" i="24"/>
  <c r="H4574" i="24"/>
  <c r="H5241" i="24"/>
  <c r="H5753" i="24"/>
  <c r="H6265" i="24"/>
  <c r="H6777" i="24"/>
  <c r="H4211" i="24"/>
  <c r="H5146" i="24"/>
  <c r="H5658" i="24"/>
  <c r="H6170" i="24"/>
  <c r="H6682" i="24"/>
  <c r="H3579" i="24"/>
  <c r="H5051" i="24"/>
  <c r="H5563" i="24"/>
  <c r="H6075" i="24"/>
  <c r="H6587" i="24"/>
  <c r="H2767" i="24"/>
  <c r="H4956" i="24"/>
  <c r="H5468" i="24"/>
  <c r="H4136" i="24"/>
  <c r="H5133" i="24"/>
  <c r="H5389" i="24"/>
  <c r="H5645" i="24"/>
  <c r="H5901" i="24"/>
  <c r="H6157" i="24"/>
  <c r="H6413" i="24"/>
  <c r="H6669" i="24"/>
  <c r="H6925" i="24"/>
  <c r="H3430" i="24"/>
  <c r="H4692" i="24"/>
  <c r="H5030" i="24"/>
  <c r="H5286" i="24"/>
  <c r="H5542" i="24"/>
  <c r="H5798" i="24"/>
  <c r="H6054" i="24"/>
  <c r="H6310" i="24"/>
  <c r="H6566" i="24"/>
  <c r="H6822" i="24"/>
  <c r="H4911" i="24"/>
  <c r="H6335" i="24"/>
  <c r="H5047" i="24"/>
  <c r="H6404" i="24"/>
  <c r="H5247" i="24"/>
  <c r="H6503" i="24"/>
  <c r="H3664" i="24"/>
  <c r="H6156" i="24"/>
  <c r="H5916" i="24"/>
  <c r="H5807" i="24"/>
  <c r="H6831" i="24"/>
  <c r="H5207" i="24"/>
  <c r="H6356" i="24"/>
  <c r="H6612" i="24"/>
  <c r="H6868" i="24"/>
  <c r="H5351" i="24"/>
  <c r="H6812" i="24"/>
  <c r="H4676" i="24"/>
  <c r="H5279" i="24"/>
  <c r="H5751" i="24"/>
  <c r="H6007" i="24"/>
  <c r="H6263" i="24"/>
  <c r="H6519" i="24"/>
  <c r="H6775" i="24"/>
  <c r="H1609" i="24"/>
  <c r="H6716" i="24"/>
  <c r="H596" i="20"/>
  <c r="H597" i="20"/>
  <c r="H767" i="20"/>
  <c r="H895" i="20"/>
  <c r="H770" i="20"/>
  <c r="H981" i="20"/>
  <c r="H607" i="20"/>
  <c r="H567" i="20"/>
  <c r="H104" i="20"/>
  <c r="H185" i="20"/>
  <c r="H249" i="20"/>
  <c r="H293" i="20"/>
  <c r="H357" i="20"/>
  <c r="H421" i="20"/>
  <c r="H485" i="20"/>
  <c r="H415" i="20"/>
  <c r="H653" i="20"/>
  <c r="H832" i="20"/>
  <c r="H315" i="20"/>
  <c r="H674" i="20"/>
  <c r="H986" i="20"/>
  <c r="H224" i="20"/>
  <c r="H15" i="20"/>
  <c r="H630" i="20"/>
  <c r="H665" i="20"/>
  <c r="H801" i="20"/>
  <c r="H929" i="20"/>
  <c r="H838" i="20"/>
  <c r="H1010" i="20"/>
  <c r="H1000" i="20"/>
  <c r="H33" i="20"/>
  <c r="H122" i="20"/>
  <c r="H194" i="20"/>
  <c r="H258" i="20"/>
  <c r="H302" i="20"/>
  <c r="H366" i="20"/>
  <c r="H430" i="20"/>
  <c r="H494" i="20"/>
  <c r="H423" i="20"/>
  <c r="H699" i="20"/>
  <c r="H768" i="20"/>
  <c r="H339" i="20"/>
  <c r="H561" i="20"/>
  <c r="H716" i="20"/>
  <c r="H300" i="20"/>
  <c r="H536" i="20"/>
  <c r="H664" i="20"/>
  <c r="H707" i="20"/>
  <c r="H835" i="20"/>
  <c r="H619" i="20"/>
  <c r="H906" i="20"/>
  <c r="H942" i="20"/>
  <c r="H928" i="20"/>
  <c r="H51" i="20"/>
  <c r="H139" i="20"/>
  <c r="H203" i="20"/>
  <c r="H30" i="20"/>
  <c r="H311" i="20"/>
  <c r="H447" i="20"/>
  <c r="H760" i="20"/>
  <c r="H554" i="20"/>
  <c r="H42" i="20"/>
  <c r="H725" i="20"/>
  <c r="H853" i="20"/>
  <c r="H686" i="20"/>
  <c r="H939" i="20"/>
  <c r="H876" i="20"/>
  <c r="H856" i="20"/>
  <c r="H69" i="20"/>
  <c r="H148" i="20"/>
  <c r="H212" i="20"/>
  <c r="H99" i="20"/>
  <c r="H320" i="20"/>
  <c r="H384" i="20"/>
  <c r="H448" i="20"/>
  <c r="H512" i="20"/>
  <c r="H621" i="20"/>
  <c r="H639" i="20"/>
  <c r="H62" i="20"/>
  <c r="H658" i="20"/>
  <c r="H844" i="20"/>
  <c r="H308" i="20"/>
  <c r="H556" i="20"/>
  <c r="H101" i="20"/>
  <c r="H727" i="20"/>
  <c r="H855" i="20"/>
  <c r="H690" i="20"/>
  <c r="H941" i="20"/>
  <c r="H868" i="20"/>
  <c r="H848" i="20"/>
  <c r="H87" i="20"/>
  <c r="H157" i="20"/>
  <c r="H221" i="20"/>
  <c r="H135" i="20"/>
  <c r="H329" i="20"/>
  <c r="H393" i="20"/>
  <c r="H457" i="20"/>
  <c r="H521" i="20"/>
  <c r="H779" i="20"/>
  <c r="H75" i="20"/>
  <c r="H403" i="20"/>
  <c r="H749" i="20"/>
  <c r="H16" i="20"/>
  <c r="H340" i="20"/>
  <c r="H558" i="20"/>
  <c r="H133" i="20"/>
  <c r="H729" i="20"/>
  <c r="H857" i="20"/>
  <c r="H694" i="20"/>
  <c r="H943" i="20"/>
  <c r="H860" i="20"/>
  <c r="H840" i="20"/>
  <c r="H89" i="20"/>
  <c r="H158" i="20"/>
  <c r="H222" i="20"/>
  <c r="H266" i="20"/>
  <c r="H330" i="20"/>
  <c r="H394" i="20"/>
  <c r="H458" i="20"/>
  <c r="H121" i="20"/>
  <c r="H730" i="20"/>
  <c r="H223" i="20"/>
  <c r="H642" i="20"/>
  <c r="H696" i="20"/>
  <c r="H444" i="20"/>
  <c r="H902" i="20"/>
  <c r="H463" i="20"/>
  <c r="H765" i="20"/>
  <c r="H380" i="20"/>
  <c r="H739" i="20"/>
  <c r="H714" i="20"/>
  <c r="H800" i="20"/>
  <c r="H155" i="20"/>
  <c r="H219" i="20"/>
  <c r="H519" i="20"/>
  <c r="H586" i="20"/>
  <c r="H757" i="20"/>
  <c r="H748" i="20"/>
  <c r="H728" i="20"/>
  <c r="H272" i="20"/>
  <c r="H336" i="20"/>
  <c r="H464" i="20"/>
  <c r="H704" i="20"/>
  <c r="H733" i="20"/>
  <c r="H588" i="20"/>
  <c r="H759" i="20"/>
  <c r="H754" i="20"/>
  <c r="H720" i="20"/>
  <c r="H173" i="20"/>
  <c r="H345" i="20"/>
  <c r="H473" i="20"/>
  <c r="H167" i="20"/>
  <c r="H893" i="20"/>
  <c r="H590" i="20"/>
  <c r="H761" i="20"/>
  <c r="H758" i="20"/>
  <c r="H712" i="20"/>
  <c r="H174" i="20"/>
  <c r="H346" i="20"/>
  <c r="H474" i="20"/>
  <c r="H592" i="20"/>
  <c r="H283" i="20"/>
  <c r="H105" i="20"/>
  <c r="H559" i="20"/>
  <c r="H72" i="20"/>
  <c r="H620" i="20"/>
  <c r="H1005" i="20"/>
  <c r="H189" i="20"/>
  <c r="H361" i="20"/>
  <c r="H922" i="20"/>
  <c r="H200" i="20"/>
  <c r="H793" i="20"/>
  <c r="H25" i="20"/>
  <c r="H298" i="20"/>
  <c r="H948" i="20"/>
  <c r="I948" i="20" s="1"/>
  <c r="H627" i="20"/>
  <c r="H440" i="20"/>
  <c r="H540" i="20"/>
  <c r="H932" i="20"/>
  <c r="H385" i="20"/>
  <c r="H657" i="20"/>
  <c r="H841" i="20"/>
  <c r="H107" i="20"/>
  <c r="H175" i="20"/>
  <c r="H4042" i="24"/>
  <c r="H4222" i="24"/>
  <c r="H1491" i="24"/>
  <c r="H3899" i="24"/>
  <c r="H5400" i="24"/>
  <c r="H5912" i="24"/>
  <c r="H6424" i="24"/>
  <c r="H6936" i="24"/>
  <c r="H4731" i="24"/>
  <c r="H5305" i="24"/>
  <c r="H5817" i="24"/>
  <c r="H6329" i="24"/>
  <c r="H6841" i="24"/>
  <c r="H4492" i="24"/>
  <c r="H5210" i="24"/>
  <c r="H5722" i="24"/>
  <c r="H6234" i="24"/>
  <c r="H6746" i="24"/>
  <c r="H4032" i="24"/>
  <c r="H5115" i="24"/>
  <c r="H5627" i="24"/>
  <c r="H6139" i="24"/>
  <c r="H6651" i="24"/>
  <c r="H3363" i="24"/>
  <c r="H5020" i="24"/>
  <c r="H5532" i="24"/>
  <c r="H4458" i="24"/>
  <c r="H5157" i="24"/>
  <c r="H5413" i="24"/>
  <c r="H5669" i="24"/>
  <c r="H5925" i="24"/>
  <c r="H6181" i="24"/>
  <c r="H6437" i="24"/>
  <c r="H6693" i="24"/>
  <c r="H6949" i="24"/>
  <c r="H3600" i="24"/>
  <c r="H4740" i="24"/>
  <c r="H5054" i="24"/>
  <c r="H5310" i="24"/>
  <c r="H5566" i="24"/>
  <c r="H5822" i="24"/>
  <c r="H6078" i="24"/>
  <c r="H6334" i="24"/>
  <c r="H6590" i="24"/>
  <c r="H6846" i="24"/>
  <c r="H5103" i="24"/>
  <c r="H6431" i="24"/>
  <c r="H5239" i="24"/>
  <c r="H6500" i="24"/>
  <c r="H5439" i="24"/>
  <c r="H6599" i="24"/>
  <c r="H4612" i="24"/>
  <c r="H6252" i="24"/>
  <c r="H6396" i="24"/>
  <c r="H5903" i="24"/>
  <c r="H6927" i="24"/>
  <c r="H5399" i="24"/>
  <c r="H6388" i="24"/>
  <c r="H6644" i="24"/>
  <c r="H6900" i="24"/>
  <c r="H5671" i="24"/>
  <c r="H6940" i="24"/>
  <c r="H4803" i="24"/>
  <c r="H5343" i="24"/>
  <c r="H5783" i="24"/>
  <c r="H6039" i="24"/>
  <c r="H6295" i="24"/>
  <c r="H6551" i="24"/>
  <c r="H6807" i="24"/>
  <c r="H4526" i="24"/>
  <c r="H7004" i="24"/>
  <c r="H612" i="20"/>
  <c r="H629" i="20"/>
  <c r="H783" i="20"/>
  <c r="H911" i="20"/>
  <c r="H802" i="20"/>
  <c r="H997" i="20"/>
  <c r="H1004" i="20"/>
  <c r="H31" i="20"/>
  <c r="H120" i="20"/>
  <c r="H193" i="20"/>
  <c r="H257" i="20"/>
  <c r="H301" i="20"/>
  <c r="H365" i="20"/>
  <c r="H429" i="20"/>
  <c r="H493" i="20"/>
  <c r="H431" i="20"/>
  <c r="H747" i="20"/>
  <c r="H27" i="20"/>
  <c r="H347" i="20"/>
  <c r="H625" i="20"/>
  <c r="H623" i="20"/>
  <c r="H264" i="20"/>
  <c r="H109" i="20"/>
  <c r="H646" i="20"/>
  <c r="H689" i="20"/>
  <c r="H817" i="20"/>
  <c r="H547" i="20"/>
  <c r="H870" i="20"/>
  <c r="H978" i="20"/>
  <c r="H968" i="20"/>
  <c r="H49" i="20"/>
  <c r="H138" i="20"/>
  <c r="H202" i="20"/>
  <c r="H22" i="20"/>
  <c r="H310" i="20"/>
  <c r="H374" i="20"/>
  <c r="H438" i="20"/>
  <c r="H502" i="20"/>
  <c r="H439" i="20"/>
  <c r="H763" i="20"/>
  <c r="H59" i="20"/>
  <c r="H379" i="20"/>
  <c r="H685" i="20"/>
  <c r="H824" i="20"/>
  <c r="H348" i="20"/>
  <c r="H552" i="20"/>
  <c r="H680" i="20"/>
  <c r="H723" i="20"/>
  <c r="H851" i="20"/>
  <c r="H682" i="20"/>
  <c r="H937" i="20"/>
  <c r="H884" i="20"/>
  <c r="H864" i="20"/>
  <c r="H67" i="20"/>
  <c r="H147" i="20"/>
  <c r="H211" i="20"/>
  <c r="H94" i="20"/>
  <c r="H319" i="20"/>
  <c r="H479" i="20"/>
  <c r="H208" i="20"/>
  <c r="H570" i="20"/>
  <c r="H545" i="20"/>
  <c r="H741" i="20"/>
  <c r="H869" i="20"/>
  <c r="H718" i="20"/>
  <c r="H955" i="20"/>
  <c r="H812" i="20"/>
  <c r="H792" i="20"/>
  <c r="H85" i="20"/>
  <c r="H156" i="20"/>
  <c r="H220" i="20"/>
  <c r="H131" i="20"/>
  <c r="H328" i="20"/>
  <c r="H392" i="20"/>
  <c r="H456" i="20"/>
  <c r="H520" i="20"/>
  <c r="H731" i="20"/>
  <c r="H980" i="20"/>
  <c r="H299" i="20"/>
  <c r="H593" i="20"/>
  <c r="H888" i="20"/>
  <c r="H356" i="20"/>
  <c r="H572" i="20"/>
  <c r="H549" i="20"/>
  <c r="H743" i="20"/>
  <c r="H871" i="20"/>
  <c r="H722" i="20"/>
  <c r="H957" i="20"/>
  <c r="H804" i="20"/>
  <c r="H784" i="20"/>
  <c r="H32" i="20"/>
  <c r="H165" i="20"/>
  <c r="H229" i="20"/>
  <c r="H273" i="20"/>
  <c r="H337" i="20"/>
  <c r="H401" i="20"/>
  <c r="H465" i="20"/>
  <c r="H129" i="20"/>
  <c r="H843" i="20"/>
  <c r="H116" i="20"/>
  <c r="H443" i="20"/>
  <c r="H813" i="20"/>
  <c r="H61" i="20"/>
  <c r="H372" i="20"/>
  <c r="H574" i="20"/>
  <c r="H553" i="20"/>
  <c r="H745" i="20"/>
  <c r="H873" i="20"/>
  <c r="H726" i="20"/>
  <c r="H959" i="20"/>
  <c r="H796" i="20"/>
  <c r="H776" i="20"/>
  <c r="H36" i="20"/>
  <c r="H166" i="20"/>
  <c r="H230" i="20"/>
  <c r="H274" i="20"/>
  <c r="H338" i="20"/>
  <c r="H402" i="20"/>
  <c r="H466" i="20"/>
  <c r="H18" i="20"/>
  <c r="H890" i="20"/>
  <c r="H263" i="20"/>
  <c r="H717" i="20"/>
  <c r="H93" i="20"/>
  <c r="H484" i="20"/>
  <c r="H6839" i="24"/>
  <c r="H799" i="20"/>
  <c r="H834" i="20"/>
  <c r="H982" i="20"/>
  <c r="H47" i="20"/>
  <c r="H136" i="20"/>
  <c r="H265" i="20"/>
  <c r="H309" i="20"/>
  <c r="H437" i="20"/>
  <c r="H501" i="20"/>
  <c r="H455" i="20"/>
  <c r="H40" i="20"/>
  <c r="H395" i="20"/>
  <c r="H976" i="20"/>
  <c r="H284" i="20"/>
  <c r="H662" i="20"/>
  <c r="H705" i="20"/>
  <c r="H611" i="20"/>
  <c r="H946" i="20"/>
  <c r="H65" i="20"/>
  <c r="H146" i="20"/>
  <c r="H210" i="20"/>
  <c r="H318" i="20"/>
  <c r="H382" i="20"/>
  <c r="H510" i="20"/>
  <c r="H827" i="20"/>
  <c r="H91" i="20"/>
  <c r="H29" i="20"/>
  <c r="H541" i="20"/>
  <c r="H867" i="20"/>
  <c r="H953" i="20"/>
  <c r="H83" i="20"/>
  <c r="H127" i="20"/>
  <c r="H316" i="20"/>
  <c r="H577" i="20"/>
  <c r="H885" i="20"/>
  <c r="H971" i="20"/>
  <c r="H28" i="20"/>
  <c r="H228" i="20"/>
  <c r="H400" i="20"/>
  <c r="H811" i="20"/>
  <c r="H331" i="20"/>
  <c r="H45" i="20"/>
  <c r="H581" i="20"/>
  <c r="H887" i="20"/>
  <c r="H973" i="20"/>
  <c r="H64" i="20"/>
  <c r="H237" i="20"/>
  <c r="H409" i="20"/>
  <c r="H923" i="20"/>
  <c r="H483" i="20"/>
  <c r="H118" i="20"/>
  <c r="H585" i="20"/>
  <c r="H889" i="20"/>
  <c r="H732" i="20"/>
  <c r="H68" i="20"/>
  <c r="H238" i="20"/>
  <c r="H410" i="20"/>
  <c r="H993" i="20"/>
  <c r="H160" i="20"/>
  <c r="H814" i="20"/>
  <c r="H26" i="20"/>
  <c r="H134" i="20"/>
  <c r="H791" i="20"/>
  <c r="H23" i="20"/>
  <c r="H297" i="20"/>
  <c r="H489" i="20"/>
  <c r="H862" i="20"/>
  <c r="H649" i="20"/>
  <c r="H527" i="20"/>
  <c r="H254" i="20"/>
  <c r="H715" i="20"/>
  <c r="H256" i="20"/>
  <c r="H666" i="20"/>
  <c r="H140" i="20"/>
  <c r="H504" i="20"/>
  <c r="H268" i="20"/>
  <c r="H635" i="20"/>
  <c r="H213" i="20"/>
  <c r="H896" i="20"/>
  <c r="H670" i="20"/>
  <c r="H73" i="20"/>
  <c r="H322" i="20"/>
  <c r="H499" i="20"/>
  <c r="H1257" i="24"/>
  <c r="H4585" i="24"/>
  <c r="H2009" i="24"/>
  <c r="H4659" i="24"/>
  <c r="H5464" i="24"/>
  <c r="H5976" i="24"/>
  <c r="H6488" i="24"/>
  <c r="H7000" i="24"/>
  <c r="H4844" i="24"/>
  <c r="H5369" i="24"/>
  <c r="H5881" i="24"/>
  <c r="H6393" i="24"/>
  <c r="H6905" i="24"/>
  <c r="H4662" i="24"/>
  <c r="H5274" i="24"/>
  <c r="H5786" i="24"/>
  <c r="H6298" i="24"/>
  <c r="H6810" i="24"/>
  <c r="H4387" i="24"/>
  <c r="H5179" i="24"/>
  <c r="H5691" i="24"/>
  <c r="H6203" i="24"/>
  <c r="H6715" i="24"/>
  <c r="H3814" i="24"/>
  <c r="H5084" i="24"/>
  <c r="H5596" i="24"/>
  <c r="H4628" i="24"/>
  <c r="H5197" i="24"/>
  <c r="H5453" i="24"/>
  <c r="H5709" i="24"/>
  <c r="H5965" i="24"/>
  <c r="H6221" i="24"/>
  <c r="H6477" i="24"/>
  <c r="H6733" i="24"/>
  <c r="H6989" i="24"/>
  <c r="H3883" i="24"/>
  <c r="H4813" i="24"/>
  <c r="H5094" i="24"/>
  <c r="H5350" i="24"/>
  <c r="H5606" i="24"/>
  <c r="H5862" i="24"/>
  <c r="H6118" i="24"/>
  <c r="H6374" i="24"/>
  <c r="H6630" i="24"/>
  <c r="H6886" i="24"/>
  <c r="H5423" i="24"/>
  <c r="H6591" i="24"/>
  <c r="H5559" i="24"/>
  <c r="H6660" i="24"/>
  <c r="H5735" i="24"/>
  <c r="H6759" i="24"/>
  <c r="H5063" i="24"/>
  <c r="H6412" i="24"/>
  <c r="H841" i="24"/>
  <c r="H6063" i="24"/>
  <c r="H5287" i="24"/>
  <c r="H5716" i="24"/>
  <c r="H6420" i="24"/>
  <c r="H6676" i="24"/>
  <c r="H6932" i="24"/>
  <c r="H5820" i="24"/>
  <c r="H1353" i="24"/>
  <c r="H4895" i="24"/>
  <c r="H5407" i="24"/>
  <c r="H5815" i="24"/>
  <c r="H6071" i="24"/>
  <c r="H6327" i="24"/>
  <c r="H6583" i="24"/>
  <c r="H5159" i="24"/>
  <c r="H628" i="20"/>
  <c r="H661" i="20"/>
  <c r="H927" i="20"/>
  <c r="H972" i="20"/>
  <c r="H201" i="20"/>
  <c r="H373" i="20"/>
  <c r="H875" i="20"/>
  <c r="H701" i="20"/>
  <c r="H534" i="20"/>
  <c r="H833" i="20"/>
  <c r="H936" i="20"/>
  <c r="H86" i="20"/>
  <c r="H446" i="20"/>
  <c r="H427" i="20"/>
  <c r="H568" i="20"/>
  <c r="H820" i="20"/>
  <c r="I820" i="20" s="1"/>
  <c r="H327" i="20"/>
  <c r="H750" i="20"/>
  <c r="H164" i="20"/>
  <c r="H137" i="20"/>
  <c r="H396" i="20"/>
  <c r="H740" i="20"/>
  <c r="H281" i="20"/>
  <c r="H34" i="20"/>
  <c r="H420" i="20"/>
  <c r="H975" i="20"/>
  <c r="H282" i="20"/>
  <c r="H829" i="20"/>
  <c r="H92" i="20"/>
  <c r="H818" i="20"/>
  <c r="H560" i="20"/>
  <c r="H822" i="20"/>
  <c r="H362" i="20"/>
  <c r="H538" i="20"/>
  <c r="H239" i="20"/>
  <c r="H321" i="20"/>
  <c r="H918" i="20"/>
  <c r="H1008" i="20"/>
  <c r="H3197" i="24"/>
  <c r="H3736" i="24"/>
  <c r="H4841" i="24"/>
  <c r="H3091" i="24"/>
  <c r="H4888" i="24"/>
  <c r="H5528" i="24"/>
  <c r="H6040" i="24"/>
  <c r="H6552" i="24"/>
  <c r="H2121" i="24"/>
  <c r="H4921" i="24"/>
  <c r="H5433" i="24"/>
  <c r="H5945" i="24"/>
  <c r="H6457" i="24"/>
  <c r="H6969" i="24"/>
  <c r="H4795" i="24"/>
  <c r="H5338" i="24"/>
  <c r="H5850" i="24"/>
  <c r="H6362" i="24"/>
  <c r="H6874" i="24"/>
  <c r="H4580" i="24"/>
  <c r="H5243" i="24"/>
  <c r="H5755" i="24"/>
  <c r="H6267" i="24"/>
  <c r="H6779" i="24"/>
  <c r="H4216" i="24"/>
  <c r="H5148" i="24"/>
  <c r="H5660" i="24"/>
  <c r="H4771" i="24"/>
  <c r="H5221" i="24"/>
  <c r="H5477" i="24"/>
  <c r="H5733" i="24"/>
  <c r="H5989" i="24"/>
  <c r="H6245" i="24"/>
  <c r="H6501" i="24"/>
  <c r="H6757" i="24"/>
  <c r="F645" i="20"/>
  <c r="H4054" i="24"/>
  <c r="H4852" i="24"/>
  <c r="H5118" i="24"/>
  <c r="H5374" i="24"/>
  <c r="H5630" i="24"/>
  <c r="H5886" i="24"/>
  <c r="H6142" i="24"/>
  <c r="H6398" i="24"/>
  <c r="H6654" i="24"/>
  <c r="H6910" i="24"/>
  <c r="H5615" i="24"/>
  <c r="H6687" i="24"/>
  <c r="H5732" i="24"/>
  <c r="H6756" i="24"/>
  <c r="H5831" i="24"/>
  <c r="H6855" i="24"/>
  <c r="H5255" i="24"/>
  <c r="H6508" i="24"/>
  <c r="H3726" i="24"/>
  <c r="H6159" i="24"/>
  <c r="H5948" i="24"/>
  <c r="H5812" i="24"/>
  <c r="H6452" i="24"/>
  <c r="H6708" i="24"/>
  <c r="H6964" i="24"/>
  <c r="H5980" i="24"/>
  <c r="H2809" i="24"/>
  <c r="H4959" i="24"/>
  <c r="H5471" i="24"/>
  <c r="H5847" i="24"/>
  <c r="H6103" i="24"/>
  <c r="H6359" i="24"/>
  <c r="H6615" i="24"/>
  <c r="H6871" i="24"/>
  <c r="H5607" i="24"/>
  <c r="H90" i="20"/>
  <c r="H644" i="20"/>
  <c r="H687" i="20"/>
  <c r="H815" i="20"/>
  <c r="H539" i="20"/>
  <c r="H866" i="20"/>
  <c r="H950" i="20"/>
  <c r="H940" i="20"/>
  <c r="H63" i="20"/>
  <c r="H145" i="20"/>
  <c r="H209" i="20"/>
  <c r="H78" i="20"/>
  <c r="H317" i="20"/>
  <c r="H381" i="20"/>
  <c r="H445" i="20"/>
  <c r="H509" i="20"/>
  <c r="H471" i="20"/>
  <c r="H587" i="20"/>
  <c r="H143" i="20"/>
  <c r="H419" i="20"/>
  <c r="H781" i="20"/>
  <c r="H583" i="20"/>
  <c r="H324" i="20"/>
  <c r="H550" i="20"/>
  <c r="H678" i="20"/>
  <c r="H721" i="20"/>
  <c r="H849" i="20"/>
  <c r="H675" i="20"/>
  <c r="H934" i="20"/>
  <c r="H892" i="20"/>
  <c r="H872" i="20"/>
  <c r="H81" i="20"/>
  <c r="H154" i="20"/>
  <c r="H218" i="20"/>
  <c r="H123" i="20"/>
  <c r="H326" i="20"/>
  <c r="H390" i="20"/>
  <c r="H454" i="20"/>
  <c r="H518" i="20"/>
  <c r="H487" i="20"/>
  <c r="H907" i="20"/>
  <c r="H151" i="20"/>
  <c r="H467" i="20"/>
  <c r="H845" i="20"/>
  <c r="H44" i="20"/>
  <c r="H436" i="20"/>
  <c r="H584" i="20"/>
  <c r="H573" i="20"/>
  <c r="H755" i="20"/>
  <c r="H883" i="20"/>
  <c r="H746" i="20"/>
  <c r="H969" i="20"/>
  <c r="H756" i="20"/>
  <c r="H736" i="20"/>
  <c r="H24" i="20"/>
  <c r="H163" i="20"/>
  <c r="H227" i="20"/>
  <c r="H271" i="20"/>
  <c r="H335" i="20"/>
  <c r="H132" i="20"/>
  <c r="H404" i="20"/>
  <c r="H602" i="20"/>
  <c r="H609" i="20"/>
  <c r="H773" i="20"/>
  <c r="H901" i="20"/>
  <c r="H782" i="20"/>
  <c r="H987" i="20"/>
  <c r="H684" i="20"/>
  <c r="H647" i="20"/>
  <c r="H60" i="20"/>
  <c r="H172" i="20"/>
  <c r="H236" i="20"/>
  <c r="H280" i="20"/>
  <c r="H344" i="20"/>
  <c r="H408" i="20"/>
  <c r="H472" i="20"/>
  <c r="H50" i="20"/>
  <c r="H891" i="20"/>
  <c r="H43" i="20"/>
  <c r="H387" i="20"/>
  <c r="H797" i="20"/>
  <c r="H76" i="20"/>
  <c r="H428" i="20"/>
  <c r="H604" i="20"/>
  <c r="H613" i="20"/>
  <c r="H775" i="20"/>
  <c r="H903" i="20"/>
  <c r="H786" i="20"/>
  <c r="H989" i="20"/>
  <c r="H671" i="20"/>
  <c r="H631" i="20"/>
  <c r="H96" i="20"/>
  <c r="H181" i="20"/>
  <c r="H245" i="20"/>
  <c r="H289" i="20"/>
  <c r="H353" i="20"/>
  <c r="H417" i="20"/>
  <c r="H481" i="20"/>
  <c r="H528" i="20"/>
  <c r="H762" i="20"/>
  <c r="H207" i="20"/>
  <c r="H515" i="20"/>
  <c r="H702" i="20"/>
  <c r="H168" i="20"/>
  <c r="H460" i="20"/>
  <c r="H606" i="20"/>
  <c r="H617" i="20"/>
  <c r="H777" i="20"/>
  <c r="H905" i="20"/>
  <c r="H790" i="20"/>
  <c r="H991" i="20"/>
  <c r="H655" i="20"/>
  <c r="H615" i="20"/>
  <c r="H98" i="20"/>
  <c r="H182" i="20"/>
  <c r="H246" i="20"/>
  <c r="H290" i="20"/>
  <c r="H354" i="20"/>
  <c r="H418" i="20"/>
  <c r="H482" i="20"/>
  <c r="H589" i="20"/>
  <c r="H852" i="20"/>
  <c r="H323" i="20"/>
  <c r="H909" i="20"/>
  <c r="H216" i="20"/>
  <c r="H6938" i="24"/>
  <c r="H1571" i="24"/>
  <c r="H5158" i="24"/>
  <c r="H5670" i="24"/>
  <c r="H6182" i="24"/>
  <c r="H6694" i="24"/>
  <c r="H5823" i="24"/>
  <c r="H5892" i="24"/>
  <c r="H3435" i="24"/>
  <c r="H6668" i="24"/>
  <c r="H6319" i="24"/>
  <c r="H5972" i="24"/>
  <c r="H6740" i="24"/>
  <c r="H6140" i="24"/>
  <c r="H5023" i="24"/>
  <c r="H5879" i="24"/>
  <c r="H6391" i="24"/>
  <c r="H6903" i="24"/>
  <c r="H532" i="20"/>
  <c r="H703" i="20"/>
  <c r="H603" i="20"/>
  <c r="H900" i="20"/>
  <c r="H79" i="20"/>
  <c r="H217" i="20"/>
  <c r="H325" i="20"/>
  <c r="H453" i="20"/>
  <c r="H517" i="20"/>
  <c r="H794" i="20"/>
  <c r="H451" i="20"/>
  <c r="H77" i="20"/>
  <c r="H566" i="20"/>
  <c r="H737" i="20"/>
  <c r="H710" i="20"/>
  <c r="H828" i="20"/>
  <c r="H20" i="20"/>
  <c r="H226" i="20"/>
  <c r="H398" i="20"/>
  <c r="H82" i="20"/>
  <c r="H503" i="20"/>
  <c r="H507" i="20"/>
  <c r="H144" i="20"/>
  <c r="H476" i="20"/>
  <c r="H605" i="20"/>
  <c r="H899" i="20"/>
  <c r="H985" i="20"/>
  <c r="I985" i="20" s="1"/>
  <c r="H663" i="20"/>
  <c r="H171" i="20"/>
  <c r="H279" i="20"/>
  <c r="H363" i="20"/>
  <c r="H618" i="20"/>
  <c r="H917" i="20"/>
  <c r="H117" i="20"/>
  <c r="H244" i="20"/>
  <c r="H288" i="20"/>
  <c r="H416" i="20"/>
  <c r="H651" i="20"/>
  <c r="H877" i="20"/>
  <c r="H645" i="20"/>
  <c r="H543" i="20"/>
  <c r="H253" i="20"/>
  <c r="H247" i="20"/>
  <c r="H508" i="20"/>
  <c r="H921" i="20"/>
  <c r="H114" i="20"/>
  <c r="H426" i="20"/>
  <c r="H371" i="20"/>
  <c r="H780" i="20"/>
  <c r="H312" i="20"/>
  <c r="H979" i="20"/>
  <c r="H914" i="20"/>
  <c r="H103" i="20"/>
  <c r="H355" i="20"/>
  <c r="H713" i="20"/>
  <c r="H150" i="20"/>
  <c r="H514" i="20"/>
  <c r="H3471" i="24"/>
  <c r="H4639" i="24"/>
  <c r="H2243" i="24"/>
  <c r="H3582" i="24"/>
  <c r="H5016" i="24"/>
  <c r="H5592" i="24"/>
  <c r="H6104" i="24"/>
  <c r="H6616" i="24"/>
  <c r="H3110" i="24"/>
  <c r="H4985" i="24"/>
  <c r="H5497" i="24"/>
  <c r="H6009" i="24"/>
  <c r="H6521" i="24"/>
  <c r="H1187" i="24"/>
  <c r="H4890" i="24"/>
  <c r="H5402" i="24"/>
  <c r="H5914" i="24"/>
  <c r="H6426" i="24"/>
  <c r="H4733" i="24"/>
  <c r="H5307" i="24"/>
  <c r="H5819" i="24"/>
  <c r="H6331" i="24"/>
  <c r="H6843" i="24"/>
  <c r="H4499" i="24"/>
  <c r="H5212" i="24"/>
  <c r="H777" i="24"/>
  <c r="H4876" i="24"/>
  <c r="H5261" i="24"/>
  <c r="H5517" i="24"/>
  <c r="H5773" i="24"/>
  <c r="H6029" i="24"/>
  <c r="H6285" i="24"/>
  <c r="H6541" i="24"/>
  <c r="H6797" i="24"/>
  <c r="H4275" i="24"/>
  <c r="H4902" i="24"/>
  <c r="H5414" i="24"/>
  <c r="H5926" i="24"/>
  <c r="H6438" i="24"/>
  <c r="H6950" i="24"/>
  <c r="H6847" i="24"/>
  <c r="H6916" i="24"/>
  <c r="H5991" i="24"/>
  <c r="H5575" i="24"/>
  <c r="H4878" i="24"/>
  <c r="H6652" i="24"/>
  <c r="H6484" i="24"/>
  <c r="H6996" i="24"/>
  <c r="H3384" i="24"/>
  <c r="H5535" i="24"/>
  <c r="H6135" i="24"/>
  <c r="H6647" i="24"/>
  <c r="H5852" i="24"/>
  <c r="H660" i="20"/>
  <c r="H831" i="20"/>
  <c r="H898" i="20"/>
  <c r="H880" i="20"/>
  <c r="H153" i="20"/>
  <c r="H119" i="20"/>
  <c r="H389" i="20"/>
  <c r="H495" i="20"/>
  <c r="H183" i="20"/>
  <c r="H861" i="20"/>
  <c r="H364" i="20"/>
  <c r="H537" i="20"/>
  <c r="H865" i="20"/>
  <c r="H951" i="20"/>
  <c r="H808" i="20"/>
  <c r="H162" i="20"/>
  <c r="H270" i="20"/>
  <c r="H334" i="20"/>
  <c r="H462" i="20"/>
  <c r="H698" i="20"/>
  <c r="H191" i="20"/>
  <c r="H925" i="20"/>
  <c r="H600" i="20"/>
  <c r="H771" i="20"/>
  <c r="H778" i="20"/>
  <c r="H692" i="20"/>
  <c r="H56" i="20"/>
  <c r="H235" i="20"/>
  <c r="H359" i="20"/>
  <c r="H492" i="20"/>
  <c r="H641" i="20"/>
  <c r="H789" i="20"/>
  <c r="H1003" i="20"/>
  <c r="H180" i="20"/>
  <c r="H352" i="20"/>
  <c r="H480" i="20"/>
  <c r="H435" i="20"/>
  <c r="H468" i="20"/>
  <c r="H919" i="20"/>
  <c r="H112" i="20"/>
  <c r="H425" i="20"/>
  <c r="H562" i="20"/>
  <c r="H622" i="20"/>
  <c r="H1007" i="20"/>
  <c r="H190" i="20"/>
  <c r="H490" i="20"/>
  <c r="H734" i="20"/>
  <c r="H407" i="20"/>
  <c r="H376" i="20"/>
  <c r="H530" i="20"/>
  <c r="H839" i="20"/>
  <c r="H149" i="20"/>
  <c r="H683" i="20"/>
  <c r="H542" i="20"/>
  <c r="H904" i="20"/>
  <c r="H450" i="20"/>
  <c r="H388" i="20"/>
  <c r="H2934" i="24"/>
  <c r="H3078" i="24"/>
  <c r="H3382" i="24"/>
  <c r="H3987" i="24"/>
  <c r="H5144" i="24"/>
  <c r="H5656" i="24"/>
  <c r="H6168" i="24"/>
  <c r="H6680" i="24"/>
  <c r="H3563" i="24"/>
  <c r="H5049" i="24"/>
  <c r="H5561" i="24"/>
  <c r="H6073" i="24"/>
  <c r="H6585" i="24"/>
  <c r="H2751" i="24"/>
  <c r="H4954" i="24"/>
  <c r="H5466" i="24"/>
  <c r="H5978" i="24"/>
  <c r="H6490" i="24"/>
  <c r="H7002" i="24"/>
  <c r="H4846" i="24"/>
  <c r="H5371" i="24"/>
  <c r="H5883" i="24"/>
  <c r="H6395" i="24"/>
  <c r="H6907" i="24"/>
  <c r="H4668" i="24"/>
  <c r="H5276" i="24"/>
  <c r="H2531" i="24"/>
  <c r="H4941" i="24"/>
  <c r="H5285" i="24"/>
  <c r="H5541" i="24"/>
  <c r="H5797" i="24"/>
  <c r="H6053" i="24"/>
  <c r="H6309" i="24"/>
  <c r="H6565" i="24"/>
  <c r="H6821" i="24"/>
  <c r="H2211" i="24"/>
  <c r="H4400" i="24"/>
  <c r="H4926" i="24"/>
  <c r="H5182" i="24"/>
  <c r="H5438" i="24"/>
  <c r="H5694" i="24"/>
  <c r="H5950" i="24"/>
  <c r="H6206" i="24"/>
  <c r="H6462" i="24"/>
  <c r="H6718" i="24"/>
  <c r="H6974" i="24"/>
  <c r="H5919" i="24"/>
  <c r="H6943" i="24"/>
  <c r="H5988" i="24"/>
  <c r="H2249" i="24"/>
  <c r="H6087" i="24"/>
  <c r="H5415" i="24"/>
  <c r="H5740" i="24"/>
  <c r="H6764" i="24"/>
  <c r="H5071" i="24"/>
  <c r="H6415" i="24"/>
  <c r="H1097" i="24"/>
  <c r="H6068" i="24"/>
  <c r="H6516" i="24"/>
  <c r="H6772" i="24"/>
  <c r="H4276" i="24"/>
  <c r="H6300" i="24"/>
  <c r="H3835" i="24"/>
  <c r="H5087" i="24"/>
  <c r="H5599" i="24"/>
  <c r="H5911" i="24"/>
  <c r="H6167" i="24"/>
  <c r="H6423" i="24"/>
  <c r="H6679" i="24"/>
  <c r="H6935" i="24"/>
  <c r="H6108" i="24"/>
  <c r="H548" i="20"/>
  <c r="H676" i="20"/>
  <c r="H719" i="20"/>
  <c r="H847" i="20"/>
  <c r="H667" i="20"/>
  <c r="H930" i="20"/>
  <c r="H836" i="20"/>
  <c r="H816" i="20"/>
  <c r="H95" i="20"/>
  <c r="H161" i="20"/>
  <c r="H225" i="20"/>
  <c r="H269" i="20"/>
  <c r="H333" i="20"/>
  <c r="H397" i="20"/>
  <c r="H461" i="20"/>
  <c r="H97" i="20"/>
  <c r="H511" i="20"/>
  <c r="H945" i="20"/>
  <c r="H215" i="20"/>
  <c r="H491" i="20"/>
  <c r="H595" i="20"/>
  <c r="H102" i="20"/>
  <c r="H412" i="20"/>
  <c r="H582" i="20"/>
  <c r="H569" i="20"/>
  <c r="H753" i="20"/>
  <c r="H881" i="20"/>
  <c r="H742" i="20"/>
  <c r="H967" i="20"/>
  <c r="H764" i="20"/>
  <c r="H744" i="20"/>
  <c r="H52" i="20"/>
  <c r="H170" i="20"/>
  <c r="H234" i="20"/>
  <c r="H278" i="20"/>
  <c r="H342" i="20"/>
  <c r="H406" i="20"/>
  <c r="H470" i="20"/>
  <c r="H351" i="20"/>
  <c r="H66" i="20"/>
  <c r="H858" i="20"/>
  <c r="H231" i="20"/>
  <c r="H58" i="20"/>
  <c r="H766" i="20"/>
  <c r="H184" i="20"/>
  <c r="H516" i="20"/>
  <c r="H616" i="20"/>
  <c r="H637" i="20"/>
  <c r="H787" i="20"/>
  <c r="H915" i="20"/>
  <c r="H810" i="20"/>
  <c r="H1001" i="20"/>
  <c r="H575" i="20"/>
  <c r="H535" i="20"/>
  <c r="H88" i="20"/>
  <c r="H179" i="20"/>
  <c r="H243" i="20"/>
  <c r="H287" i="20"/>
  <c r="H367" i="20"/>
  <c r="H113" i="20"/>
  <c r="H17" i="20"/>
  <c r="H634" i="20"/>
  <c r="H673" i="20"/>
  <c r="H805" i="20"/>
  <c r="H933" i="20"/>
  <c r="H846" i="20"/>
  <c r="H1002" i="20"/>
  <c r="H992" i="20"/>
  <c r="H21" i="20"/>
  <c r="H110" i="20"/>
  <c r="H188" i="20"/>
  <c r="H252" i="20"/>
  <c r="H296" i="20"/>
  <c r="H360" i="20"/>
  <c r="H424" i="20"/>
  <c r="H488" i="20"/>
  <c r="H544" i="20"/>
  <c r="H826" i="20"/>
  <c r="H159" i="20"/>
  <c r="H475" i="20"/>
  <c r="H659" i="20"/>
  <c r="H176" i="20"/>
  <c r="H13" i="20"/>
  <c r="H636" i="20"/>
  <c r="H677" i="20"/>
  <c r="H807" i="20"/>
  <c r="H935" i="20"/>
  <c r="H850" i="20"/>
  <c r="H998" i="20"/>
  <c r="H988" i="20"/>
  <c r="H39" i="20"/>
  <c r="H128" i="20"/>
  <c r="H197" i="20"/>
  <c r="H261" i="20"/>
  <c r="H305" i="20"/>
  <c r="H369" i="20"/>
  <c r="H433" i="20"/>
  <c r="H497" i="20"/>
  <c r="H640" i="20"/>
  <c r="H990" i="20"/>
  <c r="H267" i="20"/>
  <c r="H610" i="20"/>
  <c r="H963" i="20"/>
  <c r="H240" i="20"/>
  <c r="H638" i="20"/>
  <c r="H681" i="20"/>
  <c r="H809" i="20"/>
  <c r="H74" i="20"/>
  <c r="H854" i="20"/>
  <c r="H994" i="20"/>
  <c r="H984" i="20"/>
  <c r="H41" i="20"/>
  <c r="H130" i="20"/>
  <c r="H198" i="20"/>
  <c r="H262" i="20"/>
  <c r="H306" i="20"/>
  <c r="H370" i="20"/>
  <c r="H434" i="20"/>
  <c r="H498" i="20"/>
  <c r="H795" i="20"/>
  <c r="H599" i="20"/>
  <c r="H411" i="20"/>
  <c r="H894" i="20"/>
  <c r="H276" i="20"/>
  <c r="H859" i="20"/>
  <c r="H459" i="20"/>
  <c r="H332" i="20"/>
  <c r="H631" i="24"/>
  <c r="H4506" i="24"/>
  <c r="H4581" i="24"/>
  <c r="H5272" i="24"/>
  <c r="H5784" i="24"/>
  <c r="H6296" i="24"/>
  <c r="H6808" i="24"/>
  <c r="H4372" i="24"/>
  <c r="H5689" i="24"/>
  <c r="H6201" i="24"/>
  <c r="H3798" i="24"/>
  <c r="H5594" i="24"/>
  <c r="H6618" i="24"/>
  <c r="H4987" i="24"/>
  <c r="H6011" i="24"/>
  <c r="H1251" i="24"/>
  <c r="H5404" i="24"/>
  <c r="H5069" i="24"/>
  <c r="H5605" i="24"/>
  <c r="H5861" i="24"/>
  <c r="H6373" i="24"/>
  <c r="H6885" i="24"/>
  <c r="H4588" i="24"/>
  <c r="H5246" i="24"/>
  <c r="H6014" i="24"/>
  <c r="H6526" i="24"/>
  <c r="H3947" i="24"/>
  <c r="H4571" i="24"/>
  <c r="H6343" i="24"/>
  <c r="H5996" i="24"/>
  <c r="H5583" i="24"/>
  <c r="H4887" i="24"/>
  <c r="H6580" i="24"/>
  <c r="H5095" i="24"/>
  <c r="H4507" i="24"/>
  <c r="H5719" i="24"/>
  <c r="H6231" i="24"/>
  <c r="H6743" i="24"/>
  <c r="H6492" i="24"/>
  <c r="H565" i="20"/>
  <c r="H879" i="20"/>
  <c r="H965" i="20"/>
  <c r="H688" i="20"/>
  <c r="H177" i="20"/>
  <c r="H285" i="20"/>
  <c r="H413" i="20"/>
  <c r="H391" i="20"/>
  <c r="H724" i="20"/>
  <c r="H594" i="20"/>
  <c r="H192" i="20"/>
  <c r="H614" i="20"/>
  <c r="H785" i="20"/>
  <c r="H806" i="20"/>
  <c r="H551" i="20"/>
  <c r="H186" i="20"/>
  <c r="H294" i="20"/>
  <c r="H422" i="20"/>
  <c r="H399" i="20"/>
  <c r="H916" i="20"/>
  <c r="H626" i="20"/>
  <c r="H70" i="20"/>
  <c r="H648" i="20"/>
  <c r="H819" i="20"/>
  <c r="H974" i="20"/>
  <c r="H35" i="20"/>
  <c r="H195" i="20"/>
  <c r="H303" i="20"/>
  <c r="H837" i="20"/>
  <c r="H938" i="20"/>
  <c r="H53" i="20"/>
  <c r="H38" i="20"/>
  <c r="H958" i="20"/>
  <c r="H711" i="20"/>
  <c r="H71" i="20"/>
  <c r="H513" i="20"/>
  <c r="H292" i="20"/>
  <c r="H924" i="20"/>
  <c r="H386" i="20"/>
  <c r="H1623" i="24"/>
  <c r="H4348" i="24"/>
  <c r="H4064" i="24"/>
  <c r="H4358" i="24"/>
  <c r="H5208" i="24"/>
  <c r="H5720" i="24"/>
  <c r="H6232" i="24"/>
  <c r="H6744" i="24"/>
  <c r="H4024" i="24"/>
  <c r="H5113" i="24"/>
  <c r="H5625" i="24"/>
  <c r="H6137" i="24"/>
  <c r="H6649" i="24"/>
  <c r="H3344" i="24"/>
  <c r="H5018" i="24"/>
  <c r="H5530" i="24"/>
  <c r="H6042" i="24"/>
  <c r="H6554" i="24"/>
  <c r="H2147" i="24"/>
  <c r="H4923" i="24"/>
  <c r="H5435" i="24"/>
  <c r="H5947" i="24"/>
  <c r="H6459" i="24"/>
  <c r="H6971" i="24"/>
  <c r="H4797" i="24"/>
  <c r="H5340" i="24"/>
  <c r="H3256" i="24"/>
  <c r="H5005" i="24"/>
  <c r="H5325" i="24"/>
  <c r="H5581" i="24"/>
  <c r="H5837" i="24"/>
  <c r="H6093" i="24"/>
  <c r="H6349" i="24"/>
  <c r="H6605" i="24"/>
  <c r="H6861" i="24"/>
  <c r="H2921" i="24"/>
  <c r="H4524" i="24"/>
  <c r="H4966" i="24"/>
  <c r="H5222" i="24"/>
  <c r="H5478" i="24"/>
  <c r="H5734" i="24"/>
  <c r="H5990" i="24"/>
  <c r="H6246" i="24"/>
  <c r="H6502" i="24"/>
  <c r="H6758" i="24"/>
  <c r="H1865" i="24"/>
  <c r="H6079" i="24"/>
  <c r="H3555" i="24"/>
  <c r="H6148" i="24"/>
  <c r="H4590" i="24"/>
  <c r="H6247" i="24"/>
  <c r="H6332" i="24"/>
  <c r="H5900" i="24"/>
  <c r="H6924" i="24"/>
  <c r="H5391" i="24"/>
  <c r="H6575" i="24"/>
  <c r="H4484" i="24"/>
  <c r="H6228" i="24"/>
  <c r="H6548" i="24"/>
  <c r="H6804" i="24"/>
  <c r="H4814" i="24"/>
  <c r="H6428" i="24"/>
  <c r="H4232" i="24"/>
  <c r="H5151" i="24"/>
  <c r="H5663" i="24"/>
  <c r="H5943" i="24"/>
  <c r="H6199" i="24"/>
  <c r="H6455" i="24"/>
  <c r="H6711" i="24"/>
  <c r="H6967" i="24"/>
  <c r="H6268" i="24"/>
  <c r="H564" i="20"/>
  <c r="H533" i="20"/>
  <c r="H735" i="20"/>
  <c r="H863" i="20"/>
  <c r="H706" i="20"/>
  <c r="H949" i="20"/>
  <c r="H772" i="20"/>
  <c r="H752" i="20"/>
  <c r="H48" i="20"/>
  <c r="H169" i="20"/>
  <c r="H233" i="20"/>
  <c r="H277" i="20"/>
  <c r="H341" i="20"/>
  <c r="H405" i="20"/>
  <c r="H469" i="20"/>
  <c r="H343" i="20"/>
  <c r="H576" i="20"/>
  <c r="H1009" i="20"/>
  <c r="H255" i="20"/>
  <c r="H546" i="20"/>
  <c r="H798" i="20"/>
  <c r="H152" i="20"/>
  <c r="H452" i="20"/>
  <c r="H598" i="20"/>
  <c r="H601" i="20"/>
  <c r="H769" i="20"/>
  <c r="H897" i="20"/>
  <c r="H774" i="20"/>
  <c r="H983" i="20"/>
  <c r="H700" i="20"/>
  <c r="H679" i="20"/>
  <c r="H84" i="20"/>
  <c r="H178" i="20"/>
  <c r="H242" i="20"/>
  <c r="H286" i="20"/>
  <c r="H350" i="20"/>
  <c r="H414" i="20"/>
  <c r="H478" i="20"/>
  <c r="H383" i="20"/>
  <c r="H608" i="20"/>
  <c r="H977" i="20"/>
  <c r="H111" i="20"/>
  <c r="H578" i="20"/>
  <c r="H926" i="20"/>
  <c r="H232" i="20"/>
  <c r="H632" i="20"/>
  <c r="H669" i="20"/>
  <c r="H803" i="20"/>
  <c r="H931" i="20"/>
  <c r="H842" i="20"/>
  <c r="H1006" i="20"/>
  <c r="H996" i="20"/>
  <c r="H19" i="20"/>
  <c r="H108" i="20"/>
  <c r="H187" i="20"/>
  <c r="H251" i="20"/>
  <c r="H295" i="20"/>
  <c r="H375" i="20"/>
  <c r="H531" i="20"/>
  <c r="H522" i="20"/>
  <c r="H650" i="20"/>
  <c r="H693" i="20"/>
  <c r="H821" i="20"/>
  <c r="H563" i="20"/>
  <c r="H878" i="20"/>
  <c r="H970" i="20"/>
  <c r="H960" i="20"/>
  <c r="H37" i="20"/>
  <c r="H126" i="20"/>
  <c r="H196" i="20"/>
  <c r="H260" i="20"/>
  <c r="H304" i="20"/>
  <c r="H368" i="20"/>
  <c r="H432" i="20"/>
  <c r="H496" i="20"/>
  <c r="H624" i="20"/>
  <c r="H961" i="20"/>
  <c r="H199" i="20"/>
  <c r="H12" i="20"/>
  <c r="H830" i="20"/>
  <c r="H248" i="20"/>
  <c r="H524" i="20"/>
  <c r="H652" i="20"/>
  <c r="H695" i="20"/>
  <c r="H823" i="20"/>
  <c r="H571" i="20"/>
  <c r="H882" i="20"/>
  <c r="H966" i="20"/>
  <c r="H956" i="20"/>
  <c r="H55" i="20"/>
  <c r="H141" i="20"/>
  <c r="H205" i="20"/>
  <c r="H46" i="20"/>
  <c r="H313" i="20"/>
  <c r="H377" i="20"/>
  <c r="H441" i="20"/>
  <c r="H505" i="20"/>
  <c r="H525" i="20"/>
  <c r="H788" i="20"/>
  <c r="H307" i="20"/>
  <c r="H529" i="20"/>
  <c r="H908" i="20"/>
  <c r="H115" i="20"/>
  <c r="H526" i="20"/>
  <c r="H654" i="20"/>
  <c r="H697" i="20"/>
  <c r="H825" i="20"/>
  <c r="H579" i="20"/>
  <c r="H886" i="20"/>
  <c r="H962" i="20"/>
  <c r="H952" i="20"/>
  <c r="H57" i="20"/>
  <c r="H142" i="20"/>
  <c r="H206" i="20"/>
  <c r="H54" i="20"/>
  <c r="H314" i="20"/>
  <c r="H378" i="20"/>
  <c r="H442" i="20"/>
  <c r="H506" i="20"/>
  <c r="H100" i="20"/>
  <c r="H954" i="20"/>
  <c r="H2999" i="24"/>
  <c r="H5177" i="24"/>
  <c r="H6713" i="24"/>
  <c r="H5082" i="24"/>
  <c r="H6106" i="24"/>
  <c r="H3128" i="24"/>
  <c r="H5499" i="24"/>
  <c r="H6523" i="24"/>
  <c r="H4892" i="24"/>
  <c r="H3707" i="24"/>
  <c r="H5349" i="24"/>
  <c r="H6117" i="24"/>
  <c r="H6629" i="24"/>
  <c r="H3150" i="24"/>
  <c r="H4990" i="24"/>
  <c r="H5502" i="24"/>
  <c r="H5758" i="24"/>
  <c r="H6270" i="24"/>
  <c r="H6782" i="24"/>
  <c r="H6175" i="24"/>
  <c r="H6244" i="24"/>
  <c r="H4927" i="24"/>
  <c r="H6844" i="24"/>
  <c r="H2927" i="24"/>
  <c r="H6671" i="24"/>
  <c r="H6324" i="24"/>
  <c r="H6836" i="24"/>
  <c r="H6588" i="24"/>
  <c r="H5215" i="24"/>
  <c r="H5975" i="24"/>
  <c r="H6487" i="24"/>
  <c r="H6999" i="24"/>
  <c r="H580" i="20"/>
  <c r="H751" i="20"/>
  <c r="H738" i="20"/>
  <c r="H708" i="20"/>
  <c r="H80" i="20"/>
  <c r="H241" i="20"/>
  <c r="H349" i="20"/>
  <c r="H477" i="20"/>
  <c r="H672" i="20"/>
  <c r="H275" i="20"/>
  <c r="H947" i="20"/>
  <c r="H500" i="20"/>
  <c r="H633" i="20"/>
  <c r="H913" i="20"/>
  <c r="H999" i="20"/>
  <c r="H591" i="20"/>
  <c r="H106" i="20"/>
  <c r="H250" i="20"/>
  <c r="H358" i="20"/>
  <c r="H486" i="20"/>
  <c r="H557" i="20"/>
  <c r="H291" i="20"/>
  <c r="H995" i="20"/>
  <c r="H125" i="20"/>
  <c r="H691" i="20"/>
  <c r="H555" i="20"/>
  <c r="H874" i="20"/>
  <c r="H964" i="20"/>
  <c r="H124" i="20"/>
  <c r="H259" i="20"/>
  <c r="H709" i="20"/>
  <c r="H910" i="20"/>
  <c r="H920" i="20"/>
  <c r="H204" i="20"/>
  <c r="H656" i="20"/>
  <c r="H668" i="20"/>
  <c r="H912" i="20"/>
  <c r="H449" i="20"/>
  <c r="H944" i="20"/>
  <c r="H643" i="20"/>
  <c r="H214" i="20"/>
  <c r="H523" i="20"/>
  <c r="H11" i="20"/>
  <c r="F11" i="20"/>
  <c r="G11" i="20"/>
  <c r="D10" i="27"/>
  <c r="G1009" i="19"/>
  <c r="C1009" i="19" s="1"/>
  <c r="I1009" i="19"/>
  <c r="E1009" i="19" s="1"/>
  <c r="J1009" i="19"/>
  <c r="F1009" i="19" s="1"/>
  <c r="H1009" i="19"/>
  <c r="D1009" i="19" s="1"/>
  <c r="G1008" i="19"/>
  <c r="C1008" i="19" s="1"/>
  <c r="I1008" i="19"/>
  <c r="E1008" i="19" s="1"/>
  <c r="J1008" i="19"/>
  <c r="F1008" i="19" s="1"/>
  <c r="H1008" i="19"/>
  <c r="D1008" i="19" s="1"/>
  <c r="G1007" i="19"/>
  <c r="C1007" i="19" s="1"/>
  <c r="I1007" i="19"/>
  <c r="E1007" i="19" s="1"/>
  <c r="J1007" i="19"/>
  <c r="F1007" i="19" s="1"/>
  <c r="H1007" i="19"/>
  <c r="D1007" i="19" s="1"/>
  <c r="G1006" i="19"/>
  <c r="C1006" i="19" s="1"/>
  <c r="I1006" i="19"/>
  <c r="E1006" i="19" s="1"/>
  <c r="J1006" i="19"/>
  <c r="F1006" i="19" s="1"/>
  <c r="H1006" i="19"/>
  <c r="D1006" i="19" s="1"/>
  <c r="G1005" i="19"/>
  <c r="C1005" i="19" s="1"/>
  <c r="I1005" i="19"/>
  <c r="E1005" i="19" s="1"/>
  <c r="J1005" i="19"/>
  <c r="F1005" i="19" s="1"/>
  <c r="H1005" i="19"/>
  <c r="D1005" i="19" s="1"/>
  <c r="G1004" i="19"/>
  <c r="C1004" i="19" s="1"/>
  <c r="I1004" i="19"/>
  <c r="E1004" i="19" s="1"/>
  <c r="J1004" i="19"/>
  <c r="F1004" i="19" s="1"/>
  <c r="H1004" i="19"/>
  <c r="D1004" i="19" s="1"/>
  <c r="G1003" i="19"/>
  <c r="C1003" i="19" s="1"/>
  <c r="I1003" i="19"/>
  <c r="E1003" i="19" s="1"/>
  <c r="J1003" i="19"/>
  <c r="F1003" i="19" s="1"/>
  <c r="H1003" i="19"/>
  <c r="D1003" i="19" s="1"/>
  <c r="G1002" i="19"/>
  <c r="C1002" i="19" s="1"/>
  <c r="I1002" i="19"/>
  <c r="E1002" i="19" s="1"/>
  <c r="J1002" i="19"/>
  <c r="F1002" i="19" s="1"/>
  <c r="H1002" i="19"/>
  <c r="D1002" i="19" s="1"/>
  <c r="G1001" i="19"/>
  <c r="C1001" i="19" s="1"/>
  <c r="I1001" i="19"/>
  <c r="E1001" i="19" s="1"/>
  <c r="J1001" i="19"/>
  <c r="F1001" i="19" s="1"/>
  <c r="H1001" i="19"/>
  <c r="D1001" i="19" s="1"/>
  <c r="G1000" i="19"/>
  <c r="C1000" i="19" s="1"/>
  <c r="I1000" i="19"/>
  <c r="E1000" i="19" s="1"/>
  <c r="J1000" i="19"/>
  <c r="F1000" i="19" s="1"/>
  <c r="H1000" i="19"/>
  <c r="D1000" i="19" s="1"/>
  <c r="G999" i="19"/>
  <c r="C999" i="19" s="1"/>
  <c r="I999" i="19"/>
  <c r="E999" i="19" s="1"/>
  <c r="J999" i="19"/>
  <c r="F999" i="19" s="1"/>
  <c r="H999" i="19"/>
  <c r="D999" i="19" s="1"/>
  <c r="G998" i="19"/>
  <c r="C998" i="19" s="1"/>
  <c r="I998" i="19"/>
  <c r="E998" i="19" s="1"/>
  <c r="J998" i="19"/>
  <c r="F998" i="19" s="1"/>
  <c r="H998" i="19"/>
  <c r="D998" i="19" s="1"/>
  <c r="G997" i="19"/>
  <c r="C997" i="19" s="1"/>
  <c r="I997" i="19"/>
  <c r="E997" i="19" s="1"/>
  <c r="J997" i="19"/>
  <c r="F997" i="19" s="1"/>
  <c r="H997" i="19"/>
  <c r="D997" i="19" s="1"/>
  <c r="G996" i="19"/>
  <c r="C996" i="19" s="1"/>
  <c r="I996" i="19"/>
  <c r="E996" i="19" s="1"/>
  <c r="J996" i="19"/>
  <c r="F996" i="19" s="1"/>
  <c r="H996" i="19"/>
  <c r="D996" i="19" s="1"/>
  <c r="G995" i="19"/>
  <c r="C995" i="19" s="1"/>
  <c r="I995" i="19"/>
  <c r="E995" i="19" s="1"/>
  <c r="J995" i="19"/>
  <c r="F995" i="19" s="1"/>
  <c r="H995" i="19"/>
  <c r="D995" i="19" s="1"/>
  <c r="G994" i="19"/>
  <c r="C994" i="19" s="1"/>
  <c r="I994" i="19"/>
  <c r="E994" i="19" s="1"/>
  <c r="J994" i="19"/>
  <c r="F994" i="19" s="1"/>
  <c r="H994" i="19"/>
  <c r="D994" i="19" s="1"/>
  <c r="G993" i="19"/>
  <c r="C993" i="19" s="1"/>
  <c r="I993" i="19"/>
  <c r="E993" i="19" s="1"/>
  <c r="J993" i="19"/>
  <c r="F993" i="19" s="1"/>
  <c r="H993" i="19"/>
  <c r="D993" i="19" s="1"/>
  <c r="G992" i="19"/>
  <c r="C992" i="19" s="1"/>
  <c r="I992" i="19"/>
  <c r="E992" i="19" s="1"/>
  <c r="J992" i="19"/>
  <c r="F992" i="19" s="1"/>
  <c r="H992" i="19"/>
  <c r="D992" i="19" s="1"/>
  <c r="G991" i="19"/>
  <c r="C991" i="19" s="1"/>
  <c r="I991" i="19"/>
  <c r="E991" i="19" s="1"/>
  <c r="J991" i="19"/>
  <c r="F991" i="19" s="1"/>
  <c r="H991" i="19"/>
  <c r="D991" i="19" s="1"/>
  <c r="G990" i="19"/>
  <c r="C990" i="19" s="1"/>
  <c r="I990" i="19"/>
  <c r="E990" i="19" s="1"/>
  <c r="J990" i="19"/>
  <c r="F990" i="19" s="1"/>
  <c r="H990" i="19"/>
  <c r="D990" i="19" s="1"/>
  <c r="G989" i="19"/>
  <c r="C989" i="19" s="1"/>
  <c r="I989" i="19"/>
  <c r="E989" i="19" s="1"/>
  <c r="J989" i="19"/>
  <c r="F989" i="19" s="1"/>
  <c r="H989" i="19"/>
  <c r="D989" i="19" s="1"/>
  <c r="G988" i="19"/>
  <c r="C988" i="19" s="1"/>
  <c r="I988" i="19"/>
  <c r="E988" i="19" s="1"/>
  <c r="J988" i="19"/>
  <c r="F988" i="19" s="1"/>
  <c r="H988" i="19"/>
  <c r="D988" i="19" s="1"/>
  <c r="G987" i="19"/>
  <c r="C987" i="19" s="1"/>
  <c r="I987" i="19"/>
  <c r="E987" i="19" s="1"/>
  <c r="J987" i="19"/>
  <c r="F987" i="19" s="1"/>
  <c r="H987" i="19"/>
  <c r="D987" i="19" s="1"/>
  <c r="G986" i="19"/>
  <c r="C986" i="19" s="1"/>
  <c r="I986" i="19"/>
  <c r="E986" i="19" s="1"/>
  <c r="J986" i="19"/>
  <c r="F986" i="19" s="1"/>
  <c r="H986" i="19"/>
  <c r="D986" i="19" s="1"/>
  <c r="G985" i="19"/>
  <c r="C985" i="19" s="1"/>
  <c r="I985" i="19"/>
  <c r="E985" i="19" s="1"/>
  <c r="J985" i="19"/>
  <c r="F985" i="19" s="1"/>
  <c r="H985" i="19"/>
  <c r="D985" i="19" s="1"/>
  <c r="G984" i="19"/>
  <c r="C984" i="19" s="1"/>
  <c r="I984" i="19"/>
  <c r="E984" i="19" s="1"/>
  <c r="J984" i="19"/>
  <c r="F984" i="19" s="1"/>
  <c r="H984" i="19"/>
  <c r="D984" i="19" s="1"/>
  <c r="G983" i="19"/>
  <c r="C983" i="19" s="1"/>
  <c r="I983" i="19"/>
  <c r="E983" i="19" s="1"/>
  <c r="J983" i="19"/>
  <c r="F983" i="19" s="1"/>
  <c r="H983" i="19"/>
  <c r="D983" i="19" s="1"/>
  <c r="G982" i="19"/>
  <c r="C982" i="19" s="1"/>
  <c r="I982" i="19"/>
  <c r="E982" i="19" s="1"/>
  <c r="J982" i="19"/>
  <c r="F982" i="19" s="1"/>
  <c r="H982" i="19"/>
  <c r="D982" i="19" s="1"/>
  <c r="G981" i="19"/>
  <c r="C981" i="19" s="1"/>
  <c r="I981" i="19"/>
  <c r="E981" i="19" s="1"/>
  <c r="J981" i="19"/>
  <c r="F981" i="19" s="1"/>
  <c r="H981" i="19"/>
  <c r="D981" i="19" s="1"/>
  <c r="G980" i="19"/>
  <c r="C980" i="19" s="1"/>
  <c r="I980" i="19"/>
  <c r="E980" i="19" s="1"/>
  <c r="J980" i="19"/>
  <c r="F980" i="19" s="1"/>
  <c r="H980" i="19"/>
  <c r="D980" i="19" s="1"/>
  <c r="G979" i="19"/>
  <c r="C979" i="19" s="1"/>
  <c r="I979" i="19"/>
  <c r="E979" i="19" s="1"/>
  <c r="J979" i="19"/>
  <c r="F979" i="19" s="1"/>
  <c r="H979" i="19"/>
  <c r="D979" i="19" s="1"/>
  <c r="G978" i="19"/>
  <c r="C978" i="19" s="1"/>
  <c r="I978" i="19"/>
  <c r="E978" i="19" s="1"/>
  <c r="J978" i="19"/>
  <c r="F978" i="19" s="1"/>
  <c r="H978" i="19"/>
  <c r="D978" i="19" s="1"/>
  <c r="G977" i="19"/>
  <c r="C977" i="19" s="1"/>
  <c r="I977" i="19"/>
  <c r="E977" i="19" s="1"/>
  <c r="J977" i="19"/>
  <c r="F977" i="19" s="1"/>
  <c r="H977" i="19"/>
  <c r="D977" i="19" s="1"/>
  <c r="G976" i="19"/>
  <c r="C976" i="19" s="1"/>
  <c r="I976" i="19"/>
  <c r="E976" i="19" s="1"/>
  <c r="J976" i="19"/>
  <c r="F976" i="19" s="1"/>
  <c r="H976" i="19"/>
  <c r="D976" i="19" s="1"/>
  <c r="G975" i="19"/>
  <c r="C975" i="19" s="1"/>
  <c r="I975" i="19"/>
  <c r="E975" i="19" s="1"/>
  <c r="J975" i="19"/>
  <c r="F975" i="19" s="1"/>
  <c r="H975" i="19"/>
  <c r="D975" i="19" s="1"/>
  <c r="G974" i="19"/>
  <c r="C974" i="19" s="1"/>
  <c r="I974" i="19"/>
  <c r="E974" i="19" s="1"/>
  <c r="J974" i="19"/>
  <c r="F974" i="19" s="1"/>
  <c r="H974" i="19"/>
  <c r="D974" i="19" s="1"/>
  <c r="G973" i="19"/>
  <c r="C973" i="19" s="1"/>
  <c r="I973" i="19"/>
  <c r="E973" i="19" s="1"/>
  <c r="J973" i="19"/>
  <c r="F973" i="19" s="1"/>
  <c r="H973" i="19"/>
  <c r="D973" i="19" s="1"/>
  <c r="G972" i="19"/>
  <c r="C972" i="19" s="1"/>
  <c r="I972" i="19"/>
  <c r="E972" i="19" s="1"/>
  <c r="J972" i="19"/>
  <c r="F972" i="19" s="1"/>
  <c r="H972" i="19"/>
  <c r="D972" i="19" s="1"/>
  <c r="G971" i="19"/>
  <c r="C971" i="19" s="1"/>
  <c r="I971" i="19"/>
  <c r="E971" i="19" s="1"/>
  <c r="J971" i="19"/>
  <c r="F971" i="19" s="1"/>
  <c r="H971" i="19"/>
  <c r="D971" i="19" s="1"/>
  <c r="G970" i="19"/>
  <c r="C970" i="19" s="1"/>
  <c r="I970" i="19"/>
  <c r="E970" i="19" s="1"/>
  <c r="J970" i="19"/>
  <c r="F970" i="19" s="1"/>
  <c r="H970" i="19"/>
  <c r="D970" i="19" s="1"/>
  <c r="G969" i="19"/>
  <c r="C969" i="19" s="1"/>
  <c r="I969" i="19"/>
  <c r="E969" i="19" s="1"/>
  <c r="J969" i="19"/>
  <c r="F969" i="19" s="1"/>
  <c r="H969" i="19"/>
  <c r="D969" i="19" s="1"/>
  <c r="G968" i="19"/>
  <c r="C968" i="19" s="1"/>
  <c r="I968" i="19"/>
  <c r="E968" i="19" s="1"/>
  <c r="J968" i="19"/>
  <c r="F968" i="19" s="1"/>
  <c r="H968" i="19"/>
  <c r="D968" i="19" s="1"/>
  <c r="G967" i="19"/>
  <c r="C967" i="19" s="1"/>
  <c r="I967" i="19"/>
  <c r="E967" i="19" s="1"/>
  <c r="J967" i="19"/>
  <c r="F967" i="19" s="1"/>
  <c r="H967" i="19"/>
  <c r="D967" i="19" s="1"/>
  <c r="G966" i="19"/>
  <c r="C966" i="19" s="1"/>
  <c r="I966" i="19"/>
  <c r="E966" i="19" s="1"/>
  <c r="J966" i="19"/>
  <c r="F966" i="19" s="1"/>
  <c r="H966" i="19"/>
  <c r="D966" i="19" s="1"/>
  <c r="G965" i="19"/>
  <c r="C965" i="19" s="1"/>
  <c r="I965" i="19"/>
  <c r="E965" i="19" s="1"/>
  <c r="J965" i="19"/>
  <c r="F965" i="19" s="1"/>
  <c r="H965" i="19"/>
  <c r="D965" i="19" s="1"/>
  <c r="G964" i="19"/>
  <c r="C964" i="19" s="1"/>
  <c r="I964" i="19"/>
  <c r="E964" i="19" s="1"/>
  <c r="J964" i="19"/>
  <c r="F964" i="19" s="1"/>
  <c r="H964" i="19"/>
  <c r="D964" i="19" s="1"/>
  <c r="G963" i="19"/>
  <c r="C963" i="19" s="1"/>
  <c r="I963" i="19"/>
  <c r="E963" i="19" s="1"/>
  <c r="J963" i="19"/>
  <c r="F963" i="19" s="1"/>
  <c r="H963" i="19"/>
  <c r="D963" i="19" s="1"/>
  <c r="G962" i="19"/>
  <c r="C962" i="19" s="1"/>
  <c r="I962" i="19"/>
  <c r="E962" i="19" s="1"/>
  <c r="J962" i="19"/>
  <c r="F962" i="19" s="1"/>
  <c r="H962" i="19"/>
  <c r="D962" i="19" s="1"/>
  <c r="G961" i="19"/>
  <c r="C961" i="19" s="1"/>
  <c r="I961" i="19"/>
  <c r="E961" i="19" s="1"/>
  <c r="J961" i="19"/>
  <c r="F961" i="19" s="1"/>
  <c r="H961" i="19"/>
  <c r="D961" i="19" s="1"/>
  <c r="G960" i="19"/>
  <c r="C960" i="19" s="1"/>
  <c r="I960" i="19"/>
  <c r="E960" i="19" s="1"/>
  <c r="J960" i="19"/>
  <c r="F960" i="19" s="1"/>
  <c r="H960" i="19"/>
  <c r="D960" i="19" s="1"/>
  <c r="G959" i="19"/>
  <c r="C959" i="19" s="1"/>
  <c r="I959" i="19"/>
  <c r="E959" i="19" s="1"/>
  <c r="J959" i="19"/>
  <c r="F959" i="19" s="1"/>
  <c r="H959" i="19"/>
  <c r="D959" i="19" s="1"/>
  <c r="G958" i="19"/>
  <c r="C958" i="19" s="1"/>
  <c r="I958" i="19"/>
  <c r="E958" i="19" s="1"/>
  <c r="J958" i="19"/>
  <c r="F958" i="19" s="1"/>
  <c r="H958" i="19"/>
  <c r="D958" i="19" s="1"/>
  <c r="G957" i="19"/>
  <c r="C957" i="19" s="1"/>
  <c r="I957" i="19"/>
  <c r="E957" i="19" s="1"/>
  <c r="J957" i="19"/>
  <c r="F957" i="19" s="1"/>
  <c r="H957" i="19"/>
  <c r="D957" i="19" s="1"/>
  <c r="G956" i="19"/>
  <c r="C956" i="19" s="1"/>
  <c r="I956" i="19"/>
  <c r="E956" i="19" s="1"/>
  <c r="J956" i="19"/>
  <c r="F956" i="19" s="1"/>
  <c r="H956" i="19"/>
  <c r="D956" i="19" s="1"/>
  <c r="G955" i="19"/>
  <c r="C955" i="19" s="1"/>
  <c r="I955" i="19"/>
  <c r="E955" i="19" s="1"/>
  <c r="J955" i="19"/>
  <c r="F955" i="19" s="1"/>
  <c r="H955" i="19"/>
  <c r="D955" i="19" s="1"/>
  <c r="G954" i="19"/>
  <c r="C954" i="19" s="1"/>
  <c r="I954" i="19"/>
  <c r="E954" i="19" s="1"/>
  <c r="J954" i="19"/>
  <c r="F954" i="19" s="1"/>
  <c r="H954" i="19"/>
  <c r="D954" i="19" s="1"/>
  <c r="G953" i="19"/>
  <c r="C953" i="19" s="1"/>
  <c r="I953" i="19"/>
  <c r="E953" i="19" s="1"/>
  <c r="J953" i="19"/>
  <c r="F953" i="19" s="1"/>
  <c r="H953" i="19"/>
  <c r="D953" i="19" s="1"/>
  <c r="G952" i="19"/>
  <c r="C952" i="19" s="1"/>
  <c r="I952" i="19"/>
  <c r="E952" i="19" s="1"/>
  <c r="J952" i="19"/>
  <c r="F952" i="19" s="1"/>
  <c r="H952" i="19"/>
  <c r="D952" i="19" s="1"/>
  <c r="G951" i="19"/>
  <c r="C951" i="19" s="1"/>
  <c r="I951" i="19"/>
  <c r="E951" i="19" s="1"/>
  <c r="J951" i="19"/>
  <c r="F951" i="19" s="1"/>
  <c r="H951" i="19"/>
  <c r="D951" i="19" s="1"/>
  <c r="G950" i="19"/>
  <c r="C950" i="19" s="1"/>
  <c r="I950" i="19"/>
  <c r="E950" i="19" s="1"/>
  <c r="J950" i="19"/>
  <c r="F950" i="19" s="1"/>
  <c r="H950" i="19"/>
  <c r="D950" i="19" s="1"/>
  <c r="G949" i="19"/>
  <c r="C949" i="19" s="1"/>
  <c r="I949" i="19"/>
  <c r="E949" i="19" s="1"/>
  <c r="J949" i="19"/>
  <c r="F949" i="19" s="1"/>
  <c r="H949" i="19"/>
  <c r="D949" i="19" s="1"/>
  <c r="G948" i="19"/>
  <c r="C948" i="19" s="1"/>
  <c r="I948" i="19"/>
  <c r="E948" i="19" s="1"/>
  <c r="J948" i="19"/>
  <c r="F948" i="19" s="1"/>
  <c r="H948" i="19"/>
  <c r="D948" i="19" s="1"/>
  <c r="G947" i="19"/>
  <c r="C947" i="19" s="1"/>
  <c r="I947" i="19"/>
  <c r="E947" i="19" s="1"/>
  <c r="J947" i="19"/>
  <c r="F947" i="19" s="1"/>
  <c r="H947" i="19"/>
  <c r="D947" i="19" s="1"/>
  <c r="G946" i="19"/>
  <c r="C946" i="19" s="1"/>
  <c r="I946" i="19"/>
  <c r="E946" i="19" s="1"/>
  <c r="J946" i="19"/>
  <c r="F946" i="19" s="1"/>
  <c r="H946" i="19"/>
  <c r="D946" i="19" s="1"/>
  <c r="G945" i="19"/>
  <c r="C945" i="19" s="1"/>
  <c r="I945" i="19"/>
  <c r="E945" i="19" s="1"/>
  <c r="J945" i="19"/>
  <c r="F945" i="19" s="1"/>
  <c r="H945" i="19"/>
  <c r="D945" i="19" s="1"/>
  <c r="G944" i="19"/>
  <c r="C944" i="19" s="1"/>
  <c r="I944" i="19"/>
  <c r="E944" i="19" s="1"/>
  <c r="J944" i="19"/>
  <c r="F944" i="19" s="1"/>
  <c r="H944" i="19"/>
  <c r="D944" i="19" s="1"/>
  <c r="G943" i="19"/>
  <c r="C943" i="19" s="1"/>
  <c r="I943" i="19"/>
  <c r="E943" i="19" s="1"/>
  <c r="J943" i="19"/>
  <c r="F943" i="19" s="1"/>
  <c r="H943" i="19"/>
  <c r="D943" i="19" s="1"/>
  <c r="G942" i="19"/>
  <c r="C942" i="19" s="1"/>
  <c r="I942" i="19"/>
  <c r="E942" i="19" s="1"/>
  <c r="J942" i="19"/>
  <c r="F942" i="19" s="1"/>
  <c r="H942" i="19"/>
  <c r="D942" i="19" s="1"/>
  <c r="G941" i="19"/>
  <c r="C941" i="19" s="1"/>
  <c r="I941" i="19"/>
  <c r="E941" i="19" s="1"/>
  <c r="J941" i="19"/>
  <c r="F941" i="19" s="1"/>
  <c r="H941" i="19"/>
  <c r="D941" i="19" s="1"/>
  <c r="G940" i="19"/>
  <c r="C940" i="19" s="1"/>
  <c r="I940" i="19"/>
  <c r="E940" i="19" s="1"/>
  <c r="J940" i="19"/>
  <c r="F940" i="19" s="1"/>
  <c r="H940" i="19"/>
  <c r="D940" i="19" s="1"/>
  <c r="G939" i="19"/>
  <c r="C939" i="19" s="1"/>
  <c r="I939" i="19"/>
  <c r="E939" i="19" s="1"/>
  <c r="J939" i="19"/>
  <c r="F939" i="19" s="1"/>
  <c r="H939" i="19"/>
  <c r="D939" i="19" s="1"/>
  <c r="G938" i="19"/>
  <c r="C938" i="19" s="1"/>
  <c r="I938" i="19"/>
  <c r="E938" i="19" s="1"/>
  <c r="J938" i="19"/>
  <c r="F938" i="19" s="1"/>
  <c r="H938" i="19"/>
  <c r="D938" i="19" s="1"/>
  <c r="G937" i="19"/>
  <c r="C937" i="19" s="1"/>
  <c r="I937" i="19"/>
  <c r="E937" i="19" s="1"/>
  <c r="J937" i="19"/>
  <c r="F937" i="19" s="1"/>
  <c r="H937" i="19"/>
  <c r="D937" i="19" s="1"/>
  <c r="G936" i="19"/>
  <c r="C936" i="19" s="1"/>
  <c r="I936" i="19"/>
  <c r="E936" i="19" s="1"/>
  <c r="J936" i="19"/>
  <c r="F936" i="19" s="1"/>
  <c r="H936" i="19"/>
  <c r="D936" i="19" s="1"/>
  <c r="G935" i="19"/>
  <c r="C935" i="19" s="1"/>
  <c r="I935" i="19"/>
  <c r="E935" i="19" s="1"/>
  <c r="J935" i="19"/>
  <c r="F935" i="19" s="1"/>
  <c r="H935" i="19"/>
  <c r="D935" i="19" s="1"/>
  <c r="G934" i="19"/>
  <c r="C934" i="19" s="1"/>
  <c r="I934" i="19"/>
  <c r="E934" i="19" s="1"/>
  <c r="J934" i="19"/>
  <c r="F934" i="19" s="1"/>
  <c r="H934" i="19"/>
  <c r="D934" i="19" s="1"/>
  <c r="G933" i="19"/>
  <c r="C933" i="19" s="1"/>
  <c r="I933" i="19"/>
  <c r="E933" i="19" s="1"/>
  <c r="J933" i="19"/>
  <c r="F933" i="19" s="1"/>
  <c r="H933" i="19"/>
  <c r="D933" i="19" s="1"/>
  <c r="G932" i="19"/>
  <c r="C932" i="19" s="1"/>
  <c r="I932" i="19"/>
  <c r="E932" i="19" s="1"/>
  <c r="J932" i="19"/>
  <c r="F932" i="19" s="1"/>
  <c r="H932" i="19"/>
  <c r="D932" i="19" s="1"/>
  <c r="G931" i="19"/>
  <c r="C931" i="19" s="1"/>
  <c r="I931" i="19"/>
  <c r="E931" i="19" s="1"/>
  <c r="J931" i="19"/>
  <c r="F931" i="19" s="1"/>
  <c r="H931" i="19"/>
  <c r="D931" i="19" s="1"/>
  <c r="G930" i="19"/>
  <c r="C930" i="19" s="1"/>
  <c r="I930" i="19"/>
  <c r="E930" i="19" s="1"/>
  <c r="J930" i="19"/>
  <c r="F930" i="19" s="1"/>
  <c r="H930" i="19"/>
  <c r="D930" i="19" s="1"/>
  <c r="G929" i="19"/>
  <c r="C929" i="19" s="1"/>
  <c r="I929" i="19"/>
  <c r="E929" i="19" s="1"/>
  <c r="J929" i="19"/>
  <c r="F929" i="19" s="1"/>
  <c r="H929" i="19"/>
  <c r="D929" i="19" s="1"/>
  <c r="G928" i="19"/>
  <c r="C928" i="19" s="1"/>
  <c r="I928" i="19"/>
  <c r="E928" i="19" s="1"/>
  <c r="J928" i="19"/>
  <c r="F928" i="19" s="1"/>
  <c r="H928" i="19"/>
  <c r="D928" i="19" s="1"/>
  <c r="G927" i="19"/>
  <c r="C927" i="19" s="1"/>
  <c r="I927" i="19"/>
  <c r="E927" i="19" s="1"/>
  <c r="J927" i="19"/>
  <c r="F927" i="19" s="1"/>
  <c r="H927" i="19"/>
  <c r="D927" i="19" s="1"/>
  <c r="G926" i="19"/>
  <c r="C926" i="19" s="1"/>
  <c r="I926" i="19"/>
  <c r="E926" i="19" s="1"/>
  <c r="J926" i="19"/>
  <c r="F926" i="19" s="1"/>
  <c r="H926" i="19"/>
  <c r="D926" i="19" s="1"/>
  <c r="G925" i="19"/>
  <c r="C925" i="19" s="1"/>
  <c r="I925" i="19"/>
  <c r="E925" i="19" s="1"/>
  <c r="J925" i="19"/>
  <c r="F925" i="19" s="1"/>
  <c r="H925" i="19"/>
  <c r="D925" i="19" s="1"/>
  <c r="G924" i="19"/>
  <c r="C924" i="19" s="1"/>
  <c r="I924" i="19"/>
  <c r="E924" i="19" s="1"/>
  <c r="J924" i="19"/>
  <c r="F924" i="19" s="1"/>
  <c r="H924" i="19"/>
  <c r="D924" i="19" s="1"/>
  <c r="G923" i="19"/>
  <c r="C923" i="19" s="1"/>
  <c r="I923" i="19"/>
  <c r="E923" i="19" s="1"/>
  <c r="J923" i="19"/>
  <c r="F923" i="19" s="1"/>
  <c r="H923" i="19"/>
  <c r="D923" i="19" s="1"/>
  <c r="G922" i="19"/>
  <c r="C922" i="19" s="1"/>
  <c r="I922" i="19"/>
  <c r="E922" i="19" s="1"/>
  <c r="J922" i="19"/>
  <c r="F922" i="19" s="1"/>
  <c r="H922" i="19"/>
  <c r="D922" i="19" s="1"/>
  <c r="G921" i="19"/>
  <c r="C921" i="19" s="1"/>
  <c r="I921" i="19"/>
  <c r="E921" i="19" s="1"/>
  <c r="J921" i="19"/>
  <c r="F921" i="19" s="1"/>
  <c r="H921" i="19"/>
  <c r="D921" i="19" s="1"/>
  <c r="G920" i="19"/>
  <c r="C920" i="19" s="1"/>
  <c r="I920" i="19"/>
  <c r="E920" i="19" s="1"/>
  <c r="J920" i="19"/>
  <c r="F920" i="19" s="1"/>
  <c r="H920" i="19"/>
  <c r="D920" i="19" s="1"/>
  <c r="G919" i="19"/>
  <c r="C919" i="19" s="1"/>
  <c r="I919" i="19"/>
  <c r="E919" i="19" s="1"/>
  <c r="J919" i="19"/>
  <c r="F919" i="19" s="1"/>
  <c r="H919" i="19"/>
  <c r="D919" i="19" s="1"/>
  <c r="G918" i="19"/>
  <c r="C918" i="19" s="1"/>
  <c r="I918" i="19"/>
  <c r="E918" i="19" s="1"/>
  <c r="J918" i="19"/>
  <c r="F918" i="19" s="1"/>
  <c r="H918" i="19"/>
  <c r="D918" i="19" s="1"/>
  <c r="G917" i="19"/>
  <c r="C917" i="19" s="1"/>
  <c r="I917" i="19"/>
  <c r="E917" i="19" s="1"/>
  <c r="J917" i="19"/>
  <c r="F917" i="19" s="1"/>
  <c r="H917" i="19"/>
  <c r="D917" i="19" s="1"/>
  <c r="G916" i="19"/>
  <c r="C916" i="19" s="1"/>
  <c r="I916" i="19"/>
  <c r="E916" i="19" s="1"/>
  <c r="J916" i="19"/>
  <c r="F916" i="19" s="1"/>
  <c r="H916" i="19"/>
  <c r="D916" i="19" s="1"/>
  <c r="G915" i="19"/>
  <c r="C915" i="19" s="1"/>
  <c r="I915" i="19"/>
  <c r="E915" i="19" s="1"/>
  <c r="J915" i="19"/>
  <c r="F915" i="19" s="1"/>
  <c r="H915" i="19"/>
  <c r="D915" i="19" s="1"/>
  <c r="G914" i="19"/>
  <c r="C914" i="19" s="1"/>
  <c r="I914" i="19"/>
  <c r="E914" i="19" s="1"/>
  <c r="J914" i="19"/>
  <c r="F914" i="19" s="1"/>
  <c r="H914" i="19"/>
  <c r="D914" i="19" s="1"/>
  <c r="G913" i="19"/>
  <c r="C913" i="19" s="1"/>
  <c r="I913" i="19"/>
  <c r="E913" i="19" s="1"/>
  <c r="J913" i="19"/>
  <c r="F913" i="19" s="1"/>
  <c r="H913" i="19"/>
  <c r="D913" i="19" s="1"/>
  <c r="G912" i="19"/>
  <c r="C912" i="19" s="1"/>
  <c r="I912" i="19"/>
  <c r="E912" i="19" s="1"/>
  <c r="J912" i="19"/>
  <c r="F912" i="19" s="1"/>
  <c r="H912" i="19"/>
  <c r="D912" i="19" s="1"/>
  <c r="G911" i="19"/>
  <c r="C911" i="19" s="1"/>
  <c r="I911" i="19"/>
  <c r="E911" i="19" s="1"/>
  <c r="J911" i="19"/>
  <c r="F911" i="19" s="1"/>
  <c r="H911" i="19"/>
  <c r="D911" i="19" s="1"/>
  <c r="G910" i="19"/>
  <c r="C910" i="19" s="1"/>
  <c r="I910" i="19"/>
  <c r="E910" i="19" s="1"/>
  <c r="J910" i="19"/>
  <c r="F910" i="19" s="1"/>
  <c r="H910" i="19"/>
  <c r="D910" i="19" s="1"/>
  <c r="G909" i="19"/>
  <c r="C909" i="19" s="1"/>
  <c r="I909" i="19"/>
  <c r="E909" i="19" s="1"/>
  <c r="J909" i="19"/>
  <c r="F909" i="19" s="1"/>
  <c r="H909" i="19"/>
  <c r="D909" i="19" s="1"/>
  <c r="G908" i="19"/>
  <c r="C908" i="19" s="1"/>
  <c r="I908" i="19"/>
  <c r="E908" i="19" s="1"/>
  <c r="J908" i="19"/>
  <c r="F908" i="19" s="1"/>
  <c r="H908" i="19"/>
  <c r="D908" i="19" s="1"/>
  <c r="G907" i="19"/>
  <c r="C907" i="19" s="1"/>
  <c r="I907" i="19"/>
  <c r="E907" i="19" s="1"/>
  <c r="J907" i="19"/>
  <c r="F907" i="19" s="1"/>
  <c r="H907" i="19"/>
  <c r="D907" i="19" s="1"/>
  <c r="G906" i="19"/>
  <c r="C906" i="19" s="1"/>
  <c r="I906" i="19"/>
  <c r="E906" i="19" s="1"/>
  <c r="J906" i="19"/>
  <c r="F906" i="19" s="1"/>
  <c r="H906" i="19"/>
  <c r="D906" i="19" s="1"/>
  <c r="G905" i="19"/>
  <c r="C905" i="19" s="1"/>
  <c r="I905" i="19"/>
  <c r="E905" i="19" s="1"/>
  <c r="J905" i="19"/>
  <c r="F905" i="19" s="1"/>
  <c r="H905" i="19"/>
  <c r="D905" i="19" s="1"/>
  <c r="G904" i="19"/>
  <c r="C904" i="19" s="1"/>
  <c r="I904" i="19"/>
  <c r="E904" i="19" s="1"/>
  <c r="J904" i="19"/>
  <c r="F904" i="19" s="1"/>
  <c r="H904" i="19"/>
  <c r="D904" i="19" s="1"/>
  <c r="G903" i="19"/>
  <c r="C903" i="19" s="1"/>
  <c r="I903" i="19"/>
  <c r="E903" i="19" s="1"/>
  <c r="J903" i="19"/>
  <c r="F903" i="19" s="1"/>
  <c r="H903" i="19"/>
  <c r="D903" i="19" s="1"/>
  <c r="G902" i="19"/>
  <c r="C902" i="19" s="1"/>
  <c r="I902" i="19"/>
  <c r="E902" i="19" s="1"/>
  <c r="J902" i="19"/>
  <c r="F902" i="19" s="1"/>
  <c r="H902" i="19"/>
  <c r="D902" i="19" s="1"/>
  <c r="G901" i="19"/>
  <c r="C901" i="19" s="1"/>
  <c r="I901" i="19"/>
  <c r="E901" i="19" s="1"/>
  <c r="J901" i="19"/>
  <c r="F901" i="19" s="1"/>
  <c r="H901" i="19"/>
  <c r="D901" i="19" s="1"/>
  <c r="G900" i="19"/>
  <c r="C900" i="19" s="1"/>
  <c r="I900" i="19"/>
  <c r="E900" i="19" s="1"/>
  <c r="J900" i="19"/>
  <c r="F900" i="19" s="1"/>
  <c r="H900" i="19"/>
  <c r="D900" i="19" s="1"/>
  <c r="G899" i="19"/>
  <c r="C899" i="19" s="1"/>
  <c r="I899" i="19"/>
  <c r="E899" i="19" s="1"/>
  <c r="J899" i="19"/>
  <c r="F899" i="19" s="1"/>
  <c r="H899" i="19"/>
  <c r="D899" i="19" s="1"/>
  <c r="G898" i="19"/>
  <c r="C898" i="19" s="1"/>
  <c r="I898" i="19"/>
  <c r="E898" i="19" s="1"/>
  <c r="J898" i="19"/>
  <c r="F898" i="19" s="1"/>
  <c r="H898" i="19"/>
  <c r="D898" i="19" s="1"/>
  <c r="G897" i="19"/>
  <c r="C897" i="19" s="1"/>
  <c r="I897" i="19"/>
  <c r="E897" i="19" s="1"/>
  <c r="J897" i="19"/>
  <c r="F897" i="19" s="1"/>
  <c r="H897" i="19"/>
  <c r="D897" i="19" s="1"/>
  <c r="G896" i="19"/>
  <c r="C896" i="19" s="1"/>
  <c r="I896" i="19"/>
  <c r="E896" i="19" s="1"/>
  <c r="J896" i="19"/>
  <c r="F896" i="19" s="1"/>
  <c r="H896" i="19"/>
  <c r="D896" i="19" s="1"/>
  <c r="G895" i="19"/>
  <c r="C895" i="19" s="1"/>
  <c r="I895" i="19"/>
  <c r="E895" i="19" s="1"/>
  <c r="J895" i="19"/>
  <c r="F895" i="19" s="1"/>
  <c r="H895" i="19"/>
  <c r="D895" i="19" s="1"/>
  <c r="G894" i="19"/>
  <c r="C894" i="19" s="1"/>
  <c r="I894" i="19"/>
  <c r="E894" i="19" s="1"/>
  <c r="J894" i="19"/>
  <c r="F894" i="19" s="1"/>
  <c r="H894" i="19"/>
  <c r="D894" i="19" s="1"/>
  <c r="G893" i="19"/>
  <c r="C893" i="19" s="1"/>
  <c r="I893" i="19"/>
  <c r="E893" i="19" s="1"/>
  <c r="J893" i="19"/>
  <c r="F893" i="19" s="1"/>
  <c r="H893" i="19"/>
  <c r="D893" i="19" s="1"/>
  <c r="G892" i="19"/>
  <c r="C892" i="19" s="1"/>
  <c r="I892" i="19"/>
  <c r="E892" i="19" s="1"/>
  <c r="J892" i="19"/>
  <c r="F892" i="19" s="1"/>
  <c r="H892" i="19"/>
  <c r="D892" i="19" s="1"/>
  <c r="G891" i="19"/>
  <c r="C891" i="19" s="1"/>
  <c r="I891" i="19"/>
  <c r="E891" i="19" s="1"/>
  <c r="J891" i="19"/>
  <c r="F891" i="19" s="1"/>
  <c r="H891" i="19"/>
  <c r="D891" i="19" s="1"/>
  <c r="G890" i="19"/>
  <c r="C890" i="19" s="1"/>
  <c r="I890" i="19"/>
  <c r="E890" i="19" s="1"/>
  <c r="J890" i="19"/>
  <c r="F890" i="19" s="1"/>
  <c r="H890" i="19"/>
  <c r="D890" i="19" s="1"/>
  <c r="G889" i="19"/>
  <c r="C889" i="19" s="1"/>
  <c r="I889" i="19"/>
  <c r="E889" i="19" s="1"/>
  <c r="J889" i="19"/>
  <c r="F889" i="19" s="1"/>
  <c r="H889" i="19"/>
  <c r="D889" i="19" s="1"/>
  <c r="G888" i="19"/>
  <c r="C888" i="19" s="1"/>
  <c r="I888" i="19"/>
  <c r="E888" i="19" s="1"/>
  <c r="J888" i="19"/>
  <c r="F888" i="19" s="1"/>
  <c r="H888" i="19"/>
  <c r="D888" i="19" s="1"/>
  <c r="G887" i="19"/>
  <c r="C887" i="19" s="1"/>
  <c r="I887" i="19"/>
  <c r="E887" i="19" s="1"/>
  <c r="J887" i="19"/>
  <c r="F887" i="19" s="1"/>
  <c r="H887" i="19"/>
  <c r="D887" i="19" s="1"/>
  <c r="G886" i="19"/>
  <c r="C886" i="19" s="1"/>
  <c r="I886" i="19"/>
  <c r="E886" i="19" s="1"/>
  <c r="J886" i="19"/>
  <c r="F886" i="19" s="1"/>
  <c r="H886" i="19"/>
  <c r="D886" i="19" s="1"/>
  <c r="G885" i="19"/>
  <c r="C885" i="19" s="1"/>
  <c r="I885" i="19"/>
  <c r="E885" i="19" s="1"/>
  <c r="J885" i="19"/>
  <c r="F885" i="19" s="1"/>
  <c r="H885" i="19"/>
  <c r="D885" i="19" s="1"/>
  <c r="G884" i="19"/>
  <c r="C884" i="19" s="1"/>
  <c r="I884" i="19"/>
  <c r="E884" i="19" s="1"/>
  <c r="J884" i="19"/>
  <c r="F884" i="19" s="1"/>
  <c r="H884" i="19"/>
  <c r="D884" i="19" s="1"/>
  <c r="G883" i="19"/>
  <c r="C883" i="19" s="1"/>
  <c r="I883" i="19"/>
  <c r="E883" i="19" s="1"/>
  <c r="J883" i="19"/>
  <c r="F883" i="19" s="1"/>
  <c r="H883" i="19"/>
  <c r="D883" i="19" s="1"/>
  <c r="G882" i="19"/>
  <c r="C882" i="19" s="1"/>
  <c r="I882" i="19"/>
  <c r="E882" i="19" s="1"/>
  <c r="J882" i="19"/>
  <c r="F882" i="19" s="1"/>
  <c r="H882" i="19"/>
  <c r="D882" i="19" s="1"/>
  <c r="G881" i="19"/>
  <c r="C881" i="19" s="1"/>
  <c r="I881" i="19"/>
  <c r="E881" i="19" s="1"/>
  <c r="J881" i="19"/>
  <c r="F881" i="19" s="1"/>
  <c r="H881" i="19"/>
  <c r="D881" i="19" s="1"/>
  <c r="G880" i="19"/>
  <c r="C880" i="19" s="1"/>
  <c r="I880" i="19"/>
  <c r="E880" i="19" s="1"/>
  <c r="J880" i="19"/>
  <c r="F880" i="19" s="1"/>
  <c r="H880" i="19"/>
  <c r="D880" i="19" s="1"/>
  <c r="G879" i="19"/>
  <c r="C879" i="19" s="1"/>
  <c r="I879" i="19"/>
  <c r="E879" i="19" s="1"/>
  <c r="J879" i="19"/>
  <c r="F879" i="19" s="1"/>
  <c r="H879" i="19"/>
  <c r="D879" i="19" s="1"/>
  <c r="G878" i="19"/>
  <c r="C878" i="19" s="1"/>
  <c r="I878" i="19"/>
  <c r="E878" i="19" s="1"/>
  <c r="J878" i="19"/>
  <c r="F878" i="19" s="1"/>
  <c r="H878" i="19"/>
  <c r="D878" i="19" s="1"/>
  <c r="G877" i="19"/>
  <c r="C877" i="19" s="1"/>
  <c r="I877" i="19"/>
  <c r="E877" i="19" s="1"/>
  <c r="J877" i="19"/>
  <c r="F877" i="19" s="1"/>
  <c r="H877" i="19"/>
  <c r="D877" i="19" s="1"/>
  <c r="G876" i="19"/>
  <c r="C876" i="19" s="1"/>
  <c r="I876" i="19"/>
  <c r="E876" i="19" s="1"/>
  <c r="J876" i="19"/>
  <c r="F876" i="19" s="1"/>
  <c r="H876" i="19"/>
  <c r="D876" i="19" s="1"/>
  <c r="G875" i="19"/>
  <c r="C875" i="19" s="1"/>
  <c r="I875" i="19"/>
  <c r="E875" i="19" s="1"/>
  <c r="J875" i="19"/>
  <c r="F875" i="19" s="1"/>
  <c r="H875" i="19"/>
  <c r="D875" i="19" s="1"/>
  <c r="G874" i="19"/>
  <c r="C874" i="19" s="1"/>
  <c r="I874" i="19"/>
  <c r="E874" i="19" s="1"/>
  <c r="J874" i="19"/>
  <c r="F874" i="19" s="1"/>
  <c r="H874" i="19"/>
  <c r="D874" i="19" s="1"/>
  <c r="G873" i="19"/>
  <c r="C873" i="19" s="1"/>
  <c r="I873" i="19"/>
  <c r="E873" i="19" s="1"/>
  <c r="J873" i="19"/>
  <c r="F873" i="19" s="1"/>
  <c r="H873" i="19"/>
  <c r="D873" i="19" s="1"/>
  <c r="G872" i="19"/>
  <c r="I872" i="19"/>
  <c r="E872" i="19" s="1"/>
  <c r="J872" i="19"/>
  <c r="F872" i="19" s="1"/>
  <c r="H872" i="19"/>
  <c r="D872" i="19" s="1"/>
  <c r="G871" i="19"/>
  <c r="C871" i="19" s="1"/>
  <c r="I871" i="19"/>
  <c r="E871" i="19" s="1"/>
  <c r="J871" i="19"/>
  <c r="F871" i="19" s="1"/>
  <c r="H871" i="19"/>
  <c r="D871" i="19" s="1"/>
  <c r="G870" i="19"/>
  <c r="C870" i="19" s="1"/>
  <c r="I870" i="19"/>
  <c r="E870" i="19" s="1"/>
  <c r="J870" i="19"/>
  <c r="F870" i="19" s="1"/>
  <c r="H870" i="19"/>
  <c r="D870" i="19" s="1"/>
  <c r="G869" i="19"/>
  <c r="C869" i="19" s="1"/>
  <c r="I869" i="19"/>
  <c r="E869" i="19" s="1"/>
  <c r="J869" i="19"/>
  <c r="F869" i="19" s="1"/>
  <c r="H869" i="19"/>
  <c r="D869" i="19" s="1"/>
  <c r="G868" i="19"/>
  <c r="C868" i="19" s="1"/>
  <c r="I868" i="19"/>
  <c r="E868" i="19" s="1"/>
  <c r="J868" i="19"/>
  <c r="F868" i="19" s="1"/>
  <c r="H868" i="19"/>
  <c r="D868" i="19" s="1"/>
  <c r="G867" i="19"/>
  <c r="C867" i="19" s="1"/>
  <c r="I867" i="19"/>
  <c r="E867" i="19" s="1"/>
  <c r="J867" i="19"/>
  <c r="F867" i="19" s="1"/>
  <c r="H867" i="19"/>
  <c r="D867" i="19" s="1"/>
  <c r="G866" i="19"/>
  <c r="C866" i="19" s="1"/>
  <c r="I866" i="19"/>
  <c r="E866" i="19" s="1"/>
  <c r="J866" i="19"/>
  <c r="F866" i="19" s="1"/>
  <c r="H866" i="19"/>
  <c r="D866" i="19" s="1"/>
  <c r="G865" i="19"/>
  <c r="C865" i="19" s="1"/>
  <c r="I865" i="19"/>
  <c r="E865" i="19" s="1"/>
  <c r="J865" i="19"/>
  <c r="F865" i="19" s="1"/>
  <c r="H865" i="19"/>
  <c r="D865" i="19" s="1"/>
  <c r="G864" i="19"/>
  <c r="C864" i="19" s="1"/>
  <c r="I864" i="19"/>
  <c r="E864" i="19" s="1"/>
  <c r="J864" i="19"/>
  <c r="F864" i="19" s="1"/>
  <c r="H864" i="19"/>
  <c r="D864" i="19" s="1"/>
  <c r="G863" i="19"/>
  <c r="C863" i="19" s="1"/>
  <c r="I863" i="19"/>
  <c r="E863" i="19" s="1"/>
  <c r="J863" i="19"/>
  <c r="F863" i="19" s="1"/>
  <c r="H863" i="19"/>
  <c r="D863" i="19" s="1"/>
  <c r="G862" i="19"/>
  <c r="C862" i="19" s="1"/>
  <c r="I862" i="19"/>
  <c r="E862" i="19" s="1"/>
  <c r="J862" i="19"/>
  <c r="F862" i="19" s="1"/>
  <c r="H862" i="19"/>
  <c r="D862" i="19" s="1"/>
  <c r="G861" i="19"/>
  <c r="C861" i="19" s="1"/>
  <c r="I861" i="19"/>
  <c r="E861" i="19" s="1"/>
  <c r="J861" i="19"/>
  <c r="F861" i="19" s="1"/>
  <c r="H861" i="19"/>
  <c r="D861" i="19" s="1"/>
  <c r="G860" i="19"/>
  <c r="C860" i="19" s="1"/>
  <c r="I860" i="19"/>
  <c r="E860" i="19" s="1"/>
  <c r="J860" i="19"/>
  <c r="F860" i="19" s="1"/>
  <c r="H860" i="19"/>
  <c r="D860" i="19" s="1"/>
  <c r="G859" i="19"/>
  <c r="C859" i="19" s="1"/>
  <c r="I859" i="19"/>
  <c r="E859" i="19" s="1"/>
  <c r="J859" i="19"/>
  <c r="F859" i="19" s="1"/>
  <c r="H859" i="19"/>
  <c r="D859" i="19" s="1"/>
  <c r="G858" i="19"/>
  <c r="C858" i="19" s="1"/>
  <c r="I858" i="19"/>
  <c r="E858" i="19" s="1"/>
  <c r="J858" i="19"/>
  <c r="F858" i="19" s="1"/>
  <c r="H858" i="19"/>
  <c r="D858" i="19" s="1"/>
  <c r="G857" i="19"/>
  <c r="C857" i="19" s="1"/>
  <c r="I857" i="19"/>
  <c r="E857" i="19" s="1"/>
  <c r="J857" i="19"/>
  <c r="F857" i="19" s="1"/>
  <c r="H857" i="19"/>
  <c r="D857" i="19" s="1"/>
  <c r="G856" i="19"/>
  <c r="C856" i="19" s="1"/>
  <c r="I856" i="19"/>
  <c r="E856" i="19" s="1"/>
  <c r="J856" i="19"/>
  <c r="F856" i="19" s="1"/>
  <c r="H856" i="19"/>
  <c r="D856" i="19" s="1"/>
  <c r="G855" i="19"/>
  <c r="C855" i="19" s="1"/>
  <c r="I855" i="19"/>
  <c r="E855" i="19" s="1"/>
  <c r="J855" i="19"/>
  <c r="F855" i="19" s="1"/>
  <c r="H855" i="19"/>
  <c r="D855" i="19" s="1"/>
  <c r="G854" i="19"/>
  <c r="C854" i="19" s="1"/>
  <c r="I854" i="19"/>
  <c r="E854" i="19" s="1"/>
  <c r="J854" i="19"/>
  <c r="F854" i="19" s="1"/>
  <c r="H854" i="19"/>
  <c r="D854" i="19" s="1"/>
  <c r="G853" i="19"/>
  <c r="C853" i="19" s="1"/>
  <c r="I853" i="19"/>
  <c r="E853" i="19" s="1"/>
  <c r="J853" i="19"/>
  <c r="F853" i="19" s="1"/>
  <c r="H853" i="19"/>
  <c r="D853" i="19" s="1"/>
  <c r="G852" i="19"/>
  <c r="C852" i="19" s="1"/>
  <c r="I852" i="19"/>
  <c r="E852" i="19" s="1"/>
  <c r="J852" i="19"/>
  <c r="F852" i="19" s="1"/>
  <c r="H852" i="19"/>
  <c r="D852" i="19" s="1"/>
  <c r="G851" i="19"/>
  <c r="C851" i="19" s="1"/>
  <c r="I851" i="19"/>
  <c r="E851" i="19" s="1"/>
  <c r="J851" i="19"/>
  <c r="F851" i="19" s="1"/>
  <c r="H851" i="19"/>
  <c r="D851" i="19" s="1"/>
  <c r="G850" i="19"/>
  <c r="C850" i="19" s="1"/>
  <c r="I850" i="19"/>
  <c r="E850" i="19" s="1"/>
  <c r="J850" i="19"/>
  <c r="F850" i="19" s="1"/>
  <c r="H850" i="19"/>
  <c r="D850" i="19" s="1"/>
  <c r="G849" i="19"/>
  <c r="C849" i="19" s="1"/>
  <c r="I849" i="19"/>
  <c r="E849" i="19" s="1"/>
  <c r="J849" i="19"/>
  <c r="F849" i="19" s="1"/>
  <c r="H849" i="19"/>
  <c r="D849" i="19" s="1"/>
  <c r="G848" i="19"/>
  <c r="C848" i="19" s="1"/>
  <c r="I848" i="19"/>
  <c r="E848" i="19" s="1"/>
  <c r="J848" i="19"/>
  <c r="F848" i="19" s="1"/>
  <c r="H848" i="19"/>
  <c r="D848" i="19" s="1"/>
  <c r="G847" i="19"/>
  <c r="C847" i="19" s="1"/>
  <c r="I847" i="19"/>
  <c r="E847" i="19" s="1"/>
  <c r="J847" i="19"/>
  <c r="F847" i="19" s="1"/>
  <c r="H847" i="19"/>
  <c r="D847" i="19" s="1"/>
  <c r="G846" i="19"/>
  <c r="C846" i="19" s="1"/>
  <c r="I846" i="19"/>
  <c r="E846" i="19" s="1"/>
  <c r="J846" i="19"/>
  <c r="F846" i="19" s="1"/>
  <c r="H846" i="19"/>
  <c r="D846" i="19" s="1"/>
  <c r="G845" i="19"/>
  <c r="C845" i="19" s="1"/>
  <c r="I845" i="19"/>
  <c r="E845" i="19" s="1"/>
  <c r="J845" i="19"/>
  <c r="F845" i="19" s="1"/>
  <c r="H845" i="19"/>
  <c r="D845" i="19" s="1"/>
  <c r="G844" i="19"/>
  <c r="C844" i="19" s="1"/>
  <c r="I844" i="19"/>
  <c r="E844" i="19" s="1"/>
  <c r="J844" i="19"/>
  <c r="F844" i="19" s="1"/>
  <c r="H844" i="19"/>
  <c r="D844" i="19" s="1"/>
  <c r="G843" i="19"/>
  <c r="C843" i="19" s="1"/>
  <c r="I843" i="19"/>
  <c r="E843" i="19" s="1"/>
  <c r="J843" i="19"/>
  <c r="F843" i="19" s="1"/>
  <c r="H843" i="19"/>
  <c r="D843" i="19" s="1"/>
  <c r="G842" i="19"/>
  <c r="C842" i="19" s="1"/>
  <c r="I842" i="19"/>
  <c r="E842" i="19" s="1"/>
  <c r="J842" i="19"/>
  <c r="F842" i="19" s="1"/>
  <c r="H842" i="19"/>
  <c r="D842" i="19" s="1"/>
  <c r="G841" i="19"/>
  <c r="C841" i="19" s="1"/>
  <c r="I841" i="19"/>
  <c r="E841" i="19" s="1"/>
  <c r="J841" i="19"/>
  <c r="F841" i="19" s="1"/>
  <c r="H841" i="19"/>
  <c r="D841" i="19" s="1"/>
  <c r="G840" i="19"/>
  <c r="C840" i="19" s="1"/>
  <c r="I840" i="19"/>
  <c r="E840" i="19" s="1"/>
  <c r="J840" i="19"/>
  <c r="F840" i="19" s="1"/>
  <c r="H840" i="19"/>
  <c r="D840" i="19" s="1"/>
  <c r="G839" i="19"/>
  <c r="C839" i="19" s="1"/>
  <c r="I839" i="19"/>
  <c r="E839" i="19" s="1"/>
  <c r="J839" i="19"/>
  <c r="F839" i="19" s="1"/>
  <c r="H839" i="19"/>
  <c r="D839" i="19" s="1"/>
  <c r="G838" i="19"/>
  <c r="C838" i="19" s="1"/>
  <c r="I838" i="19"/>
  <c r="E838" i="19" s="1"/>
  <c r="J838" i="19"/>
  <c r="F838" i="19" s="1"/>
  <c r="H838" i="19"/>
  <c r="D838" i="19" s="1"/>
  <c r="G837" i="19"/>
  <c r="C837" i="19" s="1"/>
  <c r="I837" i="19"/>
  <c r="E837" i="19" s="1"/>
  <c r="J837" i="19"/>
  <c r="F837" i="19" s="1"/>
  <c r="H837" i="19"/>
  <c r="D837" i="19" s="1"/>
  <c r="G836" i="19"/>
  <c r="C836" i="19" s="1"/>
  <c r="I836" i="19"/>
  <c r="E836" i="19" s="1"/>
  <c r="J836" i="19"/>
  <c r="F836" i="19" s="1"/>
  <c r="H836" i="19"/>
  <c r="D836" i="19" s="1"/>
  <c r="G835" i="19"/>
  <c r="C835" i="19" s="1"/>
  <c r="I835" i="19"/>
  <c r="E835" i="19" s="1"/>
  <c r="J835" i="19"/>
  <c r="F835" i="19" s="1"/>
  <c r="H835" i="19"/>
  <c r="D835" i="19" s="1"/>
  <c r="G834" i="19"/>
  <c r="C834" i="19" s="1"/>
  <c r="I834" i="19"/>
  <c r="E834" i="19" s="1"/>
  <c r="J834" i="19"/>
  <c r="F834" i="19" s="1"/>
  <c r="H834" i="19"/>
  <c r="D834" i="19" s="1"/>
  <c r="G833" i="19"/>
  <c r="C833" i="19" s="1"/>
  <c r="I833" i="19"/>
  <c r="E833" i="19" s="1"/>
  <c r="J833" i="19"/>
  <c r="F833" i="19" s="1"/>
  <c r="H833" i="19"/>
  <c r="D833" i="19" s="1"/>
  <c r="G832" i="19"/>
  <c r="C832" i="19" s="1"/>
  <c r="I832" i="19"/>
  <c r="E832" i="19" s="1"/>
  <c r="J832" i="19"/>
  <c r="F832" i="19" s="1"/>
  <c r="H832" i="19"/>
  <c r="D832" i="19" s="1"/>
  <c r="G831" i="19"/>
  <c r="C831" i="19" s="1"/>
  <c r="I831" i="19"/>
  <c r="E831" i="19" s="1"/>
  <c r="J831" i="19"/>
  <c r="F831" i="19" s="1"/>
  <c r="H831" i="19"/>
  <c r="D831" i="19" s="1"/>
  <c r="G830" i="19"/>
  <c r="C830" i="19" s="1"/>
  <c r="I830" i="19"/>
  <c r="E830" i="19" s="1"/>
  <c r="J830" i="19"/>
  <c r="F830" i="19" s="1"/>
  <c r="H830" i="19"/>
  <c r="D830" i="19" s="1"/>
  <c r="G829" i="19"/>
  <c r="C829" i="19" s="1"/>
  <c r="I829" i="19"/>
  <c r="E829" i="19" s="1"/>
  <c r="J829" i="19"/>
  <c r="F829" i="19" s="1"/>
  <c r="H829" i="19"/>
  <c r="D829" i="19" s="1"/>
  <c r="G828" i="19"/>
  <c r="C828" i="19" s="1"/>
  <c r="I828" i="19"/>
  <c r="E828" i="19" s="1"/>
  <c r="J828" i="19"/>
  <c r="F828" i="19" s="1"/>
  <c r="H828" i="19"/>
  <c r="D828" i="19" s="1"/>
  <c r="G827" i="19"/>
  <c r="C827" i="19" s="1"/>
  <c r="I827" i="19"/>
  <c r="E827" i="19" s="1"/>
  <c r="J827" i="19"/>
  <c r="F827" i="19" s="1"/>
  <c r="H827" i="19"/>
  <c r="D827" i="19" s="1"/>
  <c r="G826" i="19"/>
  <c r="C826" i="19" s="1"/>
  <c r="I826" i="19"/>
  <c r="E826" i="19" s="1"/>
  <c r="J826" i="19"/>
  <c r="F826" i="19" s="1"/>
  <c r="H826" i="19"/>
  <c r="D826" i="19" s="1"/>
  <c r="G825" i="19"/>
  <c r="C825" i="19" s="1"/>
  <c r="I825" i="19"/>
  <c r="E825" i="19" s="1"/>
  <c r="J825" i="19"/>
  <c r="F825" i="19" s="1"/>
  <c r="H825" i="19"/>
  <c r="D825" i="19" s="1"/>
  <c r="G824" i="19"/>
  <c r="C824" i="19" s="1"/>
  <c r="I824" i="19"/>
  <c r="E824" i="19" s="1"/>
  <c r="J824" i="19"/>
  <c r="F824" i="19" s="1"/>
  <c r="H824" i="19"/>
  <c r="D824" i="19" s="1"/>
  <c r="G823" i="19"/>
  <c r="C823" i="19" s="1"/>
  <c r="I823" i="19"/>
  <c r="E823" i="19" s="1"/>
  <c r="J823" i="19"/>
  <c r="F823" i="19" s="1"/>
  <c r="H823" i="19"/>
  <c r="D823" i="19" s="1"/>
  <c r="G822" i="19"/>
  <c r="C822" i="19" s="1"/>
  <c r="I822" i="19"/>
  <c r="E822" i="19" s="1"/>
  <c r="J822" i="19"/>
  <c r="F822" i="19" s="1"/>
  <c r="H822" i="19"/>
  <c r="D822" i="19" s="1"/>
  <c r="G821" i="19"/>
  <c r="C821" i="19" s="1"/>
  <c r="I821" i="19"/>
  <c r="E821" i="19" s="1"/>
  <c r="J821" i="19"/>
  <c r="F821" i="19" s="1"/>
  <c r="H821" i="19"/>
  <c r="D821" i="19" s="1"/>
  <c r="G820" i="19"/>
  <c r="C820" i="19" s="1"/>
  <c r="I820" i="19"/>
  <c r="E820" i="19" s="1"/>
  <c r="J820" i="19"/>
  <c r="F820" i="19" s="1"/>
  <c r="H820" i="19"/>
  <c r="D820" i="19" s="1"/>
  <c r="G819" i="19"/>
  <c r="C819" i="19" s="1"/>
  <c r="I819" i="19"/>
  <c r="E819" i="19" s="1"/>
  <c r="J819" i="19"/>
  <c r="F819" i="19" s="1"/>
  <c r="H819" i="19"/>
  <c r="D819" i="19" s="1"/>
  <c r="G818" i="19"/>
  <c r="C818" i="19" s="1"/>
  <c r="I818" i="19"/>
  <c r="E818" i="19" s="1"/>
  <c r="J818" i="19"/>
  <c r="F818" i="19" s="1"/>
  <c r="H818" i="19"/>
  <c r="D818" i="19" s="1"/>
  <c r="G817" i="19"/>
  <c r="C817" i="19" s="1"/>
  <c r="I817" i="19"/>
  <c r="E817" i="19" s="1"/>
  <c r="J817" i="19"/>
  <c r="F817" i="19" s="1"/>
  <c r="H817" i="19"/>
  <c r="D817" i="19" s="1"/>
  <c r="G816" i="19"/>
  <c r="C816" i="19" s="1"/>
  <c r="I816" i="19"/>
  <c r="E816" i="19" s="1"/>
  <c r="J816" i="19"/>
  <c r="F816" i="19" s="1"/>
  <c r="H816" i="19"/>
  <c r="D816" i="19" s="1"/>
  <c r="G815" i="19"/>
  <c r="C815" i="19" s="1"/>
  <c r="I815" i="19"/>
  <c r="E815" i="19" s="1"/>
  <c r="J815" i="19"/>
  <c r="F815" i="19" s="1"/>
  <c r="H815" i="19"/>
  <c r="D815" i="19" s="1"/>
  <c r="G814" i="19"/>
  <c r="C814" i="19" s="1"/>
  <c r="I814" i="19"/>
  <c r="E814" i="19" s="1"/>
  <c r="J814" i="19"/>
  <c r="F814" i="19" s="1"/>
  <c r="H814" i="19"/>
  <c r="D814" i="19" s="1"/>
  <c r="G813" i="19"/>
  <c r="C813" i="19" s="1"/>
  <c r="I813" i="19"/>
  <c r="E813" i="19" s="1"/>
  <c r="J813" i="19"/>
  <c r="F813" i="19" s="1"/>
  <c r="H813" i="19"/>
  <c r="D813" i="19" s="1"/>
  <c r="G812" i="19"/>
  <c r="C812" i="19" s="1"/>
  <c r="I812" i="19"/>
  <c r="E812" i="19" s="1"/>
  <c r="J812" i="19"/>
  <c r="F812" i="19" s="1"/>
  <c r="H812" i="19"/>
  <c r="D812" i="19" s="1"/>
  <c r="G811" i="19"/>
  <c r="C811" i="19" s="1"/>
  <c r="I811" i="19"/>
  <c r="E811" i="19" s="1"/>
  <c r="J811" i="19"/>
  <c r="F811" i="19" s="1"/>
  <c r="H811" i="19"/>
  <c r="D811" i="19" s="1"/>
  <c r="G810" i="19"/>
  <c r="C810" i="19" s="1"/>
  <c r="I810" i="19"/>
  <c r="E810" i="19" s="1"/>
  <c r="J810" i="19"/>
  <c r="F810" i="19" s="1"/>
  <c r="H810" i="19"/>
  <c r="D810" i="19" s="1"/>
  <c r="G809" i="19"/>
  <c r="C809" i="19" s="1"/>
  <c r="I809" i="19"/>
  <c r="E809" i="19" s="1"/>
  <c r="J809" i="19"/>
  <c r="F809" i="19" s="1"/>
  <c r="H809" i="19"/>
  <c r="D809" i="19" s="1"/>
  <c r="G808" i="19"/>
  <c r="C808" i="19" s="1"/>
  <c r="I808" i="19"/>
  <c r="E808" i="19" s="1"/>
  <c r="J808" i="19"/>
  <c r="F808" i="19" s="1"/>
  <c r="H808" i="19"/>
  <c r="D808" i="19" s="1"/>
  <c r="G807" i="19"/>
  <c r="C807" i="19" s="1"/>
  <c r="I807" i="19"/>
  <c r="E807" i="19" s="1"/>
  <c r="J807" i="19"/>
  <c r="F807" i="19" s="1"/>
  <c r="H807" i="19"/>
  <c r="D807" i="19" s="1"/>
  <c r="G806" i="19"/>
  <c r="C806" i="19" s="1"/>
  <c r="I806" i="19"/>
  <c r="E806" i="19" s="1"/>
  <c r="J806" i="19"/>
  <c r="F806" i="19" s="1"/>
  <c r="H806" i="19"/>
  <c r="D806" i="19" s="1"/>
  <c r="G805" i="19"/>
  <c r="C805" i="19" s="1"/>
  <c r="I805" i="19"/>
  <c r="E805" i="19" s="1"/>
  <c r="J805" i="19"/>
  <c r="F805" i="19" s="1"/>
  <c r="H805" i="19"/>
  <c r="D805" i="19" s="1"/>
  <c r="G804" i="19"/>
  <c r="C804" i="19" s="1"/>
  <c r="I804" i="19"/>
  <c r="E804" i="19" s="1"/>
  <c r="J804" i="19"/>
  <c r="F804" i="19" s="1"/>
  <c r="H804" i="19"/>
  <c r="D804" i="19" s="1"/>
  <c r="G803" i="19"/>
  <c r="C803" i="19" s="1"/>
  <c r="I803" i="19"/>
  <c r="E803" i="19" s="1"/>
  <c r="J803" i="19"/>
  <c r="F803" i="19" s="1"/>
  <c r="H803" i="19"/>
  <c r="D803" i="19" s="1"/>
  <c r="G802" i="19"/>
  <c r="C802" i="19" s="1"/>
  <c r="I802" i="19"/>
  <c r="E802" i="19" s="1"/>
  <c r="J802" i="19"/>
  <c r="F802" i="19" s="1"/>
  <c r="H802" i="19"/>
  <c r="D802" i="19" s="1"/>
  <c r="G801" i="19"/>
  <c r="C801" i="19" s="1"/>
  <c r="I801" i="19"/>
  <c r="E801" i="19" s="1"/>
  <c r="J801" i="19"/>
  <c r="F801" i="19" s="1"/>
  <c r="H801" i="19"/>
  <c r="D801" i="19" s="1"/>
  <c r="G800" i="19"/>
  <c r="C800" i="19" s="1"/>
  <c r="I800" i="19"/>
  <c r="E800" i="19" s="1"/>
  <c r="J800" i="19"/>
  <c r="F800" i="19" s="1"/>
  <c r="H800" i="19"/>
  <c r="D800" i="19" s="1"/>
  <c r="G799" i="19"/>
  <c r="C799" i="19" s="1"/>
  <c r="I799" i="19"/>
  <c r="E799" i="19" s="1"/>
  <c r="J799" i="19"/>
  <c r="F799" i="19" s="1"/>
  <c r="H799" i="19"/>
  <c r="D799" i="19" s="1"/>
  <c r="G798" i="19"/>
  <c r="C798" i="19" s="1"/>
  <c r="I798" i="19"/>
  <c r="E798" i="19" s="1"/>
  <c r="J798" i="19"/>
  <c r="F798" i="19" s="1"/>
  <c r="H798" i="19"/>
  <c r="D798" i="19" s="1"/>
  <c r="G797" i="19"/>
  <c r="C797" i="19" s="1"/>
  <c r="I797" i="19"/>
  <c r="E797" i="19" s="1"/>
  <c r="J797" i="19"/>
  <c r="F797" i="19" s="1"/>
  <c r="H797" i="19"/>
  <c r="D797" i="19" s="1"/>
  <c r="G796" i="19"/>
  <c r="C796" i="19" s="1"/>
  <c r="I796" i="19"/>
  <c r="E796" i="19" s="1"/>
  <c r="J796" i="19"/>
  <c r="F796" i="19" s="1"/>
  <c r="H796" i="19"/>
  <c r="D796" i="19" s="1"/>
  <c r="G795" i="19"/>
  <c r="C795" i="19" s="1"/>
  <c r="I795" i="19"/>
  <c r="E795" i="19" s="1"/>
  <c r="J795" i="19"/>
  <c r="F795" i="19" s="1"/>
  <c r="H795" i="19"/>
  <c r="D795" i="19" s="1"/>
  <c r="G794" i="19"/>
  <c r="C794" i="19" s="1"/>
  <c r="I794" i="19"/>
  <c r="E794" i="19" s="1"/>
  <c r="J794" i="19"/>
  <c r="F794" i="19" s="1"/>
  <c r="H794" i="19"/>
  <c r="D794" i="19" s="1"/>
  <c r="G793" i="19"/>
  <c r="C793" i="19" s="1"/>
  <c r="I793" i="19"/>
  <c r="E793" i="19" s="1"/>
  <c r="J793" i="19"/>
  <c r="F793" i="19" s="1"/>
  <c r="H793" i="19"/>
  <c r="D793" i="19" s="1"/>
  <c r="G792" i="19"/>
  <c r="C792" i="19" s="1"/>
  <c r="I792" i="19"/>
  <c r="E792" i="19" s="1"/>
  <c r="J792" i="19"/>
  <c r="F792" i="19" s="1"/>
  <c r="H792" i="19"/>
  <c r="D792" i="19" s="1"/>
  <c r="G791" i="19"/>
  <c r="C791" i="19" s="1"/>
  <c r="I791" i="19"/>
  <c r="E791" i="19" s="1"/>
  <c r="J791" i="19"/>
  <c r="F791" i="19" s="1"/>
  <c r="H791" i="19"/>
  <c r="D791" i="19" s="1"/>
  <c r="G790" i="19"/>
  <c r="C790" i="19" s="1"/>
  <c r="I790" i="19"/>
  <c r="E790" i="19" s="1"/>
  <c r="J790" i="19"/>
  <c r="F790" i="19" s="1"/>
  <c r="H790" i="19"/>
  <c r="D790" i="19" s="1"/>
  <c r="G789" i="19"/>
  <c r="C789" i="19" s="1"/>
  <c r="I789" i="19"/>
  <c r="E789" i="19" s="1"/>
  <c r="J789" i="19"/>
  <c r="F789" i="19" s="1"/>
  <c r="H789" i="19"/>
  <c r="D789" i="19" s="1"/>
  <c r="G788" i="19"/>
  <c r="C788" i="19" s="1"/>
  <c r="I788" i="19"/>
  <c r="E788" i="19" s="1"/>
  <c r="J788" i="19"/>
  <c r="F788" i="19" s="1"/>
  <c r="H788" i="19"/>
  <c r="D788" i="19" s="1"/>
  <c r="G787" i="19"/>
  <c r="C787" i="19" s="1"/>
  <c r="I787" i="19"/>
  <c r="E787" i="19" s="1"/>
  <c r="J787" i="19"/>
  <c r="F787" i="19" s="1"/>
  <c r="H787" i="19"/>
  <c r="D787" i="19" s="1"/>
  <c r="G786" i="19"/>
  <c r="C786" i="19" s="1"/>
  <c r="I786" i="19"/>
  <c r="E786" i="19" s="1"/>
  <c r="J786" i="19"/>
  <c r="F786" i="19" s="1"/>
  <c r="H786" i="19"/>
  <c r="D786" i="19" s="1"/>
  <c r="G785" i="19"/>
  <c r="C785" i="19" s="1"/>
  <c r="I785" i="19"/>
  <c r="E785" i="19" s="1"/>
  <c r="J785" i="19"/>
  <c r="F785" i="19" s="1"/>
  <c r="H785" i="19"/>
  <c r="D785" i="19" s="1"/>
  <c r="G784" i="19"/>
  <c r="C784" i="19" s="1"/>
  <c r="I784" i="19"/>
  <c r="E784" i="19" s="1"/>
  <c r="J784" i="19"/>
  <c r="F784" i="19" s="1"/>
  <c r="H784" i="19"/>
  <c r="D784" i="19" s="1"/>
  <c r="G783" i="19"/>
  <c r="C783" i="19" s="1"/>
  <c r="I783" i="19"/>
  <c r="E783" i="19" s="1"/>
  <c r="J783" i="19"/>
  <c r="F783" i="19" s="1"/>
  <c r="H783" i="19"/>
  <c r="D783" i="19" s="1"/>
  <c r="G782" i="19"/>
  <c r="C782" i="19" s="1"/>
  <c r="I782" i="19"/>
  <c r="E782" i="19" s="1"/>
  <c r="J782" i="19"/>
  <c r="F782" i="19" s="1"/>
  <c r="H782" i="19"/>
  <c r="D782" i="19" s="1"/>
  <c r="G781" i="19"/>
  <c r="C781" i="19" s="1"/>
  <c r="I781" i="19"/>
  <c r="E781" i="19" s="1"/>
  <c r="J781" i="19"/>
  <c r="F781" i="19" s="1"/>
  <c r="H781" i="19"/>
  <c r="D781" i="19" s="1"/>
  <c r="G780" i="19"/>
  <c r="C780" i="19" s="1"/>
  <c r="I780" i="19"/>
  <c r="E780" i="19" s="1"/>
  <c r="J780" i="19"/>
  <c r="F780" i="19" s="1"/>
  <c r="H780" i="19"/>
  <c r="D780" i="19" s="1"/>
  <c r="G779" i="19"/>
  <c r="C779" i="19" s="1"/>
  <c r="I779" i="19"/>
  <c r="E779" i="19" s="1"/>
  <c r="J779" i="19"/>
  <c r="F779" i="19" s="1"/>
  <c r="H779" i="19"/>
  <c r="D779" i="19" s="1"/>
  <c r="G778" i="19"/>
  <c r="C778" i="19" s="1"/>
  <c r="I778" i="19"/>
  <c r="E778" i="19" s="1"/>
  <c r="J778" i="19"/>
  <c r="F778" i="19" s="1"/>
  <c r="H778" i="19"/>
  <c r="D778" i="19" s="1"/>
  <c r="G777" i="19"/>
  <c r="C777" i="19" s="1"/>
  <c r="I777" i="19"/>
  <c r="E777" i="19" s="1"/>
  <c r="J777" i="19"/>
  <c r="F777" i="19" s="1"/>
  <c r="H777" i="19"/>
  <c r="D777" i="19" s="1"/>
  <c r="G776" i="19"/>
  <c r="C776" i="19" s="1"/>
  <c r="I776" i="19"/>
  <c r="E776" i="19" s="1"/>
  <c r="J776" i="19"/>
  <c r="F776" i="19" s="1"/>
  <c r="H776" i="19"/>
  <c r="D776" i="19" s="1"/>
  <c r="G775" i="19"/>
  <c r="C775" i="19" s="1"/>
  <c r="I775" i="19"/>
  <c r="E775" i="19" s="1"/>
  <c r="J775" i="19"/>
  <c r="F775" i="19" s="1"/>
  <c r="H775" i="19"/>
  <c r="D775" i="19" s="1"/>
  <c r="G774" i="19"/>
  <c r="C774" i="19" s="1"/>
  <c r="I774" i="19"/>
  <c r="E774" i="19" s="1"/>
  <c r="J774" i="19"/>
  <c r="F774" i="19" s="1"/>
  <c r="H774" i="19"/>
  <c r="D774" i="19" s="1"/>
  <c r="G773" i="19"/>
  <c r="C773" i="19" s="1"/>
  <c r="I773" i="19"/>
  <c r="E773" i="19" s="1"/>
  <c r="J773" i="19"/>
  <c r="F773" i="19" s="1"/>
  <c r="H773" i="19"/>
  <c r="D773" i="19" s="1"/>
  <c r="G772" i="19"/>
  <c r="C772" i="19" s="1"/>
  <c r="I772" i="19"/>
  <c r="E772" i="19" s="1"/>
  <c r="J772" i="19"/>
  <c r="F772" i="19" s="1"/>
  <c r="H772" i="19"/>
  <c r="D772" i="19" s="1"/>
  <c r="G771" i="19"/>
  <c r="C771" i="19" s="1"/>
  <c r="I771" i="19"/>
  <c r="E771" i="19" s="1"/>
  <c r="J771" i="19"/>
  <c r="F771" i="19" s="1"/>
  <c r="H771" i="19"/>
  <c r="D771" i="19" s="1"/>
  <c r="G770" i="19"/>
  <c r="C770" i="19" s="1"/>
  <c r="I770" i="19"/>
  <c r="E770" i="19" s="1"/>
  <c r="J770" i="19"/>
  <c r="F770" i="19" s="1"/>
  <c r="H770" i="19"/>
  <c r="D770" i="19" s="1"/>
  <c r="G769" i="19"/>
  <c r="C769" i="19" s="1"/>
  <c r="I769" i="19"/>
  <c r="E769" i="19" s="1"/>
  <c r="J769" i="19"/>
  <c r="F769" i="19" s="1"/>
  <c r="H769" i="19"/>
  <c r="D769" i="19" s="1"/>
  <c r="G768" i="19"/>
  <c r="C768" i="19" s="1"/>
  <c r="I768" i="19"/>
  <c r="E768" i="19" s="1"/>
  <c r="J768" i="19"/>
  <c r="F768" i="19" s="1"/>
  <c r="H768" i="19"/>
  <c r="D768" i="19" s="1"/>
  <c r="G767" i="19"/>
  <c r="C767" i="19" s="1"/>
  <c r="I767" i="19"/>
  <c r="E767" i="19" s="1"/>
  <c r="J767" i="19"/>
  <c r="F767" i="19" s="1"/>
  <c r="H767" i="19"/>
  <c r="D767" i="19" s="1"/>
  <c r="G766" i="19"/>
  <c r="C766" i="19" s="1"/>
  <c r="I766" i="19"/>
  <c r="E766" i="19" s="1"/>
  <c r="J766" i="19"/>
  <c r="F766" i="19" s="1"/>
  <c r="H766" i="19"/>
  <c r="D766" i="19" s="1"/>
  <c r="G765" i="19"/>
  <c r="C765" i="19" s="1"/>
  <c r="I765" i="19"/>
  <c r="E765" i="19" s="1"/>
  <c r="J765" i="19"/>
  <c r="F765" i="19" s="1"/>
  <c r="H765" i="19"/>
  <c r="D765" i="19" s="1"/>
  <c r="G764" i="19"/>
  <c r="C764" i="19" s="1"/>
  <c r="I764" i="19"/>
  <c r="E764" i="19" s="1"/>
  <c r="J764" i="19"/>
  <c r="F764" i="19" s="1"/>
  <c r="H764" i="19"/>
  <c r="D764" i="19" s="1"/>
  <c r="G763" i="19"/>
  <c r="C763" i="19" s="1"/>
  <c r="I763" i="19"/>
  <c r="E763" i="19" s="1"/>
  <c r="J763" i="19"/>
  <c r="F763" i="19" s="1"/>
  <c r="H763" i="19"/>
  <c r="D763" i="19" s="1"/>
  <c r="G762" i="19"/>
  <c r="C762" i="19" s="1"/>
  <c r="I762" i="19"/>
  <c r="E762" i="19" s="1"/>
  <c r="J762" i="19"/>
  <c r="F762" i="19" s="1"/>
  <c r="H762" i="19"/>
  <c r="D762" i="19" s="1"/>
  <c r="G761" i="19"/>
  <c r="C761" i="19" s="1"/>
  <c r="I761" i="19"/>
  <c r="E761" i="19" s="1"/>
  <c r="J761" i="19"/>
  <c r="F761" i="19" s="1"/>
  <c r="H761" i="19"/>
  <c r="D761" i="19" s="1"/>
  <c r="G760" i="19"/>
  <c r="C760" i="19" s="1"/>
  <c r="I760" i="19"/>
  <c r="E760" i="19" s="1"/>
  <c r="J760" i="19"/>
  <c r="F760" i="19" s="1"/>
  <c r="H760" i="19"/>
  <c r="D760" i="19" s="1"/>
  <c r="G759" i="19"/>
  <c r="C759" i="19" s="1"/>
  <c r="I759" i="19"/>
  <c r="E759" i="19" s="1"/>
  <c r="J759" i="19"/>
  <c r="F759" i="19" s="1"/>
  <c r="H759" i="19"/>
  <c r="D759" i="19" s="1"/>
  <c r="G758" i="19"/>
  <c r="C758" i="19" s="1"/>
  <c r="I758" i="19"/>
  <c r="E758" i="19" s="1"/>
  <c r="J758" i="19"/>
  <c r="F758" i="19" s="1"/>
  <c r="H758" i="19"/>
  <c r="D758" i="19" s="1"/>
  <c r="G757" i="19"/>
  <c r="C757" i="19" s="1"/>
  <c r="I757" i="19"/>
  <c r="E757" i="19" s="1"/>
  <c r="J757" i="19"/>
  <c r="F757" i="19" s="1"/>
  <c r="H757" i="19"/>
  <c r="D757" i="19" s="1"/>
  <c r="G756" i="19"/>
  <c r="C756" i="19" s="1"/>
  <c r="I756" i="19"/>
  <c r="E756" i="19" s="1"/>
  <c r="J756" i="19"/>
  <c r="F756" i="19" s="1"/>
  <c r="H756" i="19"/>
  <c r="D756" i="19" s="1"/>
  <c r="G755" i="19"/>
  <c r="C755" i="19" s="1"/>
  <c r="I755" i="19"/>
  <c r="E755" i="19" s="1"/>
  <c r="J755" i="19"/>
  <c r="F755" i="19" s="1"/>
  <c r="H755" i="19"/>
  <c r="D755" i="19" s="1"/>
  <c r="G754" i="19"/>
  <c r="C754" i="19" s="1"/>
  <c r="I754" i="19"/>
  <c r="E754" i="19" s="1"/>
  <c r="J754" i="19"/>
  <c r="F754" i="19" s="1"/>
  <c r="H754" i="19"/>
  <c r="D754" i="19" s="1"/>
  <c r="G753" i="19"/>
  <c r="C753" i="19" s="1"/>
  <c r="I753" i="19"/>
  <c r="E753" i="19" s="1"/>
  <c r="J753" i="19"/>
  <c r="F753" i="19" s="1"/>
  <c r="H753" i="19"/>
  <c r="D753" i="19" s="1"/>
  <c r="G752" i="19"/>
  <c r="C752" i="19" s="1"/>
  <c r="I752" i="19"/>
  <c r="E752" i="19" s="1"/>
  <c r="J752" i="19"/>
  <c r="F752" i="19" s="1"/>
  <c r="H752" i="19"/>
  <c r="D752" i="19" s="1"/>
  <c r="G751" i="19"/>
  <c r="C751" i="19" s="1"/>
  <c r="I751" i="19"/>
  <c r="E751" i="19" s="1"/>
  <c r="J751" i="19"/>
  <c r="F751" i="19" s="1"/>
  <c r="H751" i="19"/>
  <c r="D751" i="19" s="1"/>
  <c r="G750" i="19"/>
  <c r="C750" i="19" s="1"/>
  <c r="I750" i="19"/>
  <c r="E750" i="19" s="1"/>
  <c r="J750" i="19"/>
  <c r="F750" i="19" s="1"/>
  <c r="H750" i="19"/>
  <c r="D750" i="19" s="1"/>
  <c r="G749" i="19"/>
  <c r="C749" i="19" s="1"/>
  <c r="I749" i="19"/>
  <c r="E749" i="19" s="1"/>
  <c r="J749" i="19"/>
  <c r="F749" i="19" s="1"/>
  <c r="H749" i="19"/>
  <c r="D749" i="19" s="1"/>
  <c r="G748" i="19"/>
  <c r="C748" i="19" s="1"/>
  <c r="I748" i="19"/>
  <c r="E748" i="19" s="1"/>
  <c r="J748" i="19"/>
  <c r="F748" i="19" s="1"/>
  <c r="H748" i="19"/>
  <c r="D748" i="19" s="1"/>
  <c r="G747" i="19"/>
  <c r="C747" i="19" s="1"/>
  <c r="I747" i="19"/>
  <c r="E747" i="19" s="1"/>
  <c r="J747" i="19"/>
  <c r="F747" i="19" s="1"/>
  <c r="H747" i="19"/>
  <c r="D747" i="19" s="1"/>
  <c r="G746" i="19"/>
  <c r="C746" i="19" s="1"/>
  <c r="I746" i="19"/>
  <c r="E746" i="19" s="1"/>
  <c r="J746" i="19"/>
  <c r="F746" i="19" s="1"/>
  <c r="H746" i="19"/>
  <c r="D746" i="19" s="1"/>
  <c r="G745" i="19"/>
  <c r="C745" i="19" s="1"/>
  <c r="I745" i="19"/>
  <c r="E745" i="19" s="1"/>
  <c r="J745" i="19"/>
  <c r="F745" i="19" s="1"/>
  <c r="H745" i="19"/>
  <c r="D745" i="19" s="1"/>
  <c r="G744" i="19"/>
  <c r="C744" i="19" s="1"/>
  <c r="I744" i="19"/>
  <c r="E744" i="19" s="1"/>
  <c r="J744" i="19"/>
  <c r="F744" i="19" s="1"/>
  <c r="H744" i="19"/>
  <c r="D744" i="19" s="1"/>
  <c r="G743" i="19"/>
  <c r="C743" i="19" s="1"/>
  <c r="I743" i="19"/>
  <c r="E743" i="19" s="1"/>
  <c r="J743" i="19"/>
  <c r="F743" i="19" s="1"/>
  <c r="H743" i="19"/>
  <c r="D743" i="19" s="1"/>
  <c r="G742" i="19"/>
  <c r="C742" i="19" s="1"/>
  <c r="I742" i="19"/>
  <c r="E742" i="19" s="1"/>
  <c r="J742" i="19"/>
  <c r="F742" i="19" s="1"/>
  <c r="H742" i="19"/>
  <c r="D742" i="19" s="1"/>
  <c r="G741" i="19"/>
  <c r="C741" i="19" s="1"/>
  <c r="I741" i="19"/>
  <c r="E741" i="19" s="1"/>
  <c r="J741" i="19"/>
  <c r="F741" i="19" s="1"/>
  <c r="H741" i="19"/>
  <c r="D741" i="19" s="1"/>
  <c r="G740" i="19"/>
  <c r="C740" i="19" s="1"/>
  <c r="I740" i="19"/>
  <c r="E740" i="19" s="1"/>
  <c r="J740" i="19"/>
  <c r="F740" i="19" s="1"/>
  <c r="H740" i="19"/>
  <c r="D740" i="19" s="1"/>
  <c r="G739" i="19"/>
  <c r="C739" i="19" s="1"/>
  <c r="I739" i="19"/>
  <c r="E739" i="19" s="1"/>
  <c r="J739" i="19"/>
  <c r="F739" i="19" s="1"/>
  <c r="H739" i="19"/>
  <c r="D739" i="19" s="1"/>
  <c r="G738" i="19"/>
  <c r="C738" i="19" s="1"/>
  <c r="I738" i="19"/>
  <c r="E738" i="19" s="1"/>
  <c r="J738" i="19"/>
  <c r="F738" i="19" s="1"/>
  <c r="H738" i="19"/>
  <c r="D738" i="19" s="1"/>
  <c r="G737" i="19"/>
  <c r="C737" i="19" s="1"/>
  <c r="I737" i="19"/>
  <c r="E737" i="19" s="1"/>
  <c r="J737" i="19"/>
  <c r="F737" i="19" s="1"/>
  <c r="H737" i="19"/>
  <c r="D737" i="19" s="1"/>
  <c r="G736" i="19"/>
  <c r="C736" i="19" s="1"/>
  <c r="I736" i="19"/>
  <c r="E736" i="19" s="1"/>
  <c r="J736" i="19"/>
  <c r="F736" i="19" s="1"/>
  <c r="H736" i="19"/>
  <c r="D736" i="19" s="1"/>
  <c r="G735" i="19"/>
  <c r="C735" i="19" s="1"/>
  <c r="I735" i="19"/>
  <c r="E735" i="19" s="1"/>
  <c r="J735" i="19"/>
  <c r="F735" i="19" s="1"/>
  <c r="H735" i="19"/>
  <c r="D735" i="19" s="1"/>
  <c r="G734" i="19"/>
  <c r="C734" i="19" s="1"/>
  <c r="I734" i="19"/>
  <c r="E734" i="19" s="1"/>
  <c r="J734" i="19"/>
  <c r="F734" i="19" s="1"/>
  <c r="H734" i="19"/>
  <c r="D734" i="19" s="1"/>
  <c r="G733" i="19"/>
  <c r="C733" i="19" s="1"/>
  <c r="I733" i="19"/>
  <c r="E733" i="19" s="1"/>
  <c r="J733" i="19"/>
  <c r="F733" i="19" s="1"/>
  <c r="H733" i="19"/>
  <c r="D733" i="19" s="1"/>
  <c r="G732" i="19"/>
  <c r="C732" i="19" s="1"/>
  <c r="I732" i="19"/>
  <c r="E732" i="19" s="1"/>
  <c r="J732" i="19"/>
  <c r="F732" i="19" s="1"/>
  <c r="H732" i="19"/>
  <c r="D732" i="19" s="1"/>
  <c r="G731" i="19"/>
  <c r="C731" i="19" s="1"/>
  <c r="I731" i="19"/>
  <c r="E731" i="19" s="1"/>
  <c r="J731" i="19"/>
  <c r="F731" i="19" s="1"/>
  <c r="H731" i="19"/>
  <c r="D731" i="19" s="1"/>
  <c r="G730" i="19"/>
  <c r="C730" i="19" s="1"/>
  <c r="I730" i="19"/>
  <c r="E730" i="19" s="1"/>
  <c r="J730" i="19"/>
  <c r="F730" i="19" s="1"/>
  <c r="H730" i="19"/>
  <c r="D730" i="19" s="1"/>
  <c r="G729" i="19"/>
  <c r="C729" i="19" s="1"/>
  <c r="I729" i="19"/>
  <c r="E729" i="19" s="1"/>
  <c r="J729" i="19"/>
  <c r="F729" i="19" s="1"/>
  <c r="H729" i="19"/>
  <c r="D729" i="19" s="1"/>
  <c r="G728" i="19"/>
  <c r="C728" i="19" s="1"/>
  <c r="I728" i="19"/>
  <c r="E728" i="19" s="1"/>
  <c r="J728" i="19"/>
  <c r="F728" i="19" s="1"/>
  <c r="H728" i="19"/>
  <c r="D728" i="19" s="1"/>
  <c r="G727" i="19"/>
  <c r="C727" i="19" s="1"/>
  <c r="I727" i="19"/>
  <c r="E727" i="19" s="1"/>
  <c r="J727" i="19"/>
  <c r="F727" i="19" s="1"/>
  <c r="H727" i="19"/>
  <c r="D727" i="19" s="1"/>
  <c r="G726" i="19"/>
  <c r="C726" i="19" s="1"/>
  <c r="I726" i="19"/>
  <c r="E726" i="19" s="1"/>
  <c r="J726" i="19"/>
  <c r="F726" i="19" s="1"/>
  <c r="H726" i="19"/>
  <c r="D726" i="19" s="1"/>
  <c r="G725" i="19"/>
  <c r="C725" i="19" s="1"/>
  <c r="I725" i="19"/>
  <c r="E725" i="19" s="1"/>
  <c r="J725" i="19"/>
  <c r="F725" i="19" s="1"/>
  <c r="H725" i="19"/>
  <c r="D725" i="19" s="1"/>
  <c r="G724" i="19"/>
  <c r="C724" i="19" s="1"/>
  <c r="I724" i="19"/>
  <c r="E724" i="19" s="1"/>
  <c r="J724" i="19"/>
  <c r="F724" i="19" s="1"/>
  <c r="H724" i="19"/>
  <c r="D724" i="19" s="1"/>
  <c r="G723" i="19"/>
  <c r="C723" i="19" s="1"/>
  <c r="I723" i="19"/>
  <c r="E723" i="19" s="1"/>
  <c r="J723" i="19"/>
  <c r="F723" i="19" s="1"/>
  <c r="H723" i="19"/>
  <c r="D723" i="19" s="1"/>
  <c r="G722" i="19"/>
  <c r="C722" i="19" s="1"/>
  <c r="I722" i="19"/>
  <c r="E722" i="19" s="1"/>
  <c r="J722" i="19"/>
  <c r="F722" i="19" s="1"/>
  <c r="H722" i="19"/>
  <c r="D722" i="19" s="1"/>
  <c r="G721" i="19"/>
  <c r="C721" i="19" s="1"/>
  <c r="I721" i="19"/>
  <c r="E721" i="19" s="1"/>
  <c r="J721" i="19"/>
  <c r="F721" i="19" s="1"/>
  <c r="H721" i="19"/>
  <c r="D721" i="19" s="1"/>
  <c r="G720" i="19"/>
  <c r="C720" i="19" s="1"/>
  <c r="I720" i="19"/>
  <c r="E720" i="19" s="1"/>
  <c r="J720" i="19"/>
  <c r="F720" i="19" s="1"/>
  <c r="H720" i="19"/>
  <c r="D720" i="19" s="1"/>
  <c r="G719" i="19"/>
  <c r="C719" i="19" s="1"/>
  <c r="I719" i="19"/>
  <c r="E719" i="19" s="1"/>
  <c r="J719" i="19"/>
  <c r="F719" i="19" s="1"/>
  <c r="H719" i="19"/>
  <c r="D719" i="19" s="1"/>
  <c r="G718" i="19"/>
  <c r="C718" i="19" s="1"/>
  <c r="I718" i="19"/>
  <c r="E718" i="19" s="1"/>
  <c r="J718" i="19"/>
  <c r="F718" i="19" s="1"/>
  <c r="H718" i="19"/>
  <c r="D718" i="19" s="1"/>
  <c r="G717" i="19"/>
  <c r="C717" i="19" s="1"/>
  <c r="I717" i="19"/>
  <c r="E717" i="19" s="1"/>
  <c r="J717" i="19"/>
  <c r="F717" i="19" s="1"/>
  <c r="H717" i="19"/>
  <c r="D717" i="19" s="1"/>
  <c r="G716" i="19"/>
  <c r="C716" i="19" s="1"/>
  <c r="I716" i="19"/>
  <c r="E716" i="19" s="1"/>
  <c r="J716" i="19"/>
  <c r="F716" i="19" s="1"/>
  <c r="H716" i="19"/>
  <c r="D716" i="19" s="1"/>
  <c r="G715" i="19"/>
  <c r="C715" i="19" s="1"/>
  <c r="I715" i="19"/>
  <c r="E715" i="19" s="1"/>
  <c r="J715" i="19"/>
  <c r="F715" i="19" s="1"/>
  <c r="H715" i="19"/>
  <c r="D715" i="19" s="1"/>
  <c r="G714" i="19"/>
  <c r="C714" i="19" s="1"/>
  <c r="I714" i="19"/>
  <c r="E714" i="19" s="1"/>
  <c r="J714" i="19"/>
  <c r="F714" i="19" s="1"/>
  <c r="H714" i="19"/>
  <c r="D714" i="19" s="1"/>
  <c r="G713" i="19"/>
  <c r="C713" i="19" s="1"/>
  <c r="I713" i="19"/>
  <c r="E713" i="19" s="1"/>
  <c r="J713" i="19"/>
  <c r="F713" i="19" s="1"/>
  <c r="H713" i="19"/>
  <c r="D713" i="19" s="1"/>
  <c r="G712" i="19"/>
  <c r="C712" i="19" s="1"/>
  <c r="I712" i="19"/>
  <c r="E712" i="19" s="1"/>
  <c r="J712" i="19"/>
  <c r="F712" i="19" s="1"/>
  <c r="H712" i="19"/>
  <c r="D712" i="19" s="1"/>
  <c r="G711" i="19"/>
  <c r="C711" i="19" s="1"/>
  <c r="I711" i="19"/>
  <c r="E711" i="19" s="1"/>
  <c r="J711" i="19"/>
  <c r="F711" i="19" s="1"/>
  <c r="H711" i="19"/>
  <c r="D711" i="19" s="1"/>
  <c r="G710" i="19"/>
  <c r="C710" i="19" s="1"/>
  <c r="I710" i="19"/>
  <c r="E710" i="19" s="1"/>
  <c r="J710" i="19"/>
  <c r="F710" i="19" s="1"/>
  <c r="H710" i="19"/>
  <c r="D710" i="19" s="1"/>
  <c r="G709" i="19"/>
  <c r="C709" i="19" s="1"/>
  <c r="I709" i="19"/>
  <c r="E709" i="19" s="1"/>
  <c r="J709" i="19"/>
  <c r="F709" i="19" s="1"/>
  <c r="H709" i="19"/>
  <c r="D709" i="19" s="1"/>
  <c r="G708" i="19"/>
  <c r="C708" i="19" s="1"/>
  <c r="I708" i="19"/>
  <c r="E708" i="19" s="1"/>
  <c r="J708" i="19"/>
  <c r="F708" i="19" s="1"/>
  <c r="H708" i="19"/>
  <c r="D708" i="19" s="1"/>
  <c r="G707" i="19"/>
  <c r="C707" i="19" s="1"/>
  <c r="I707" i="19"/>
  <c r="E707" i="19" s="1"/>
  <c r="J707" i="19"/>
  <c r="F707" i="19" s="1"/>
  <c r="H707" i="19"/>
  <c r="D707" i="19" s="1"/>
  <c r="G706" i="19"/>
  <c r="C706" i="19" s="1"/>
  <c r="I706" i="19"/>
  <c r="E706" i="19" s="1"/>
  <c r="J706" i="19"/>
  <c r="F706" i="19" s="1"/>
  <c r="H706" i="19"/>
  <c r="D706" i="19" s="1"/>
  <c r="G705" i="19"/>
  <c r="C705" i="19" s="1"/>
  <c r="I705" i="19"/>
  <c r="E705" i="19" s="1"/>
  <c r="J705" i="19"/>
  <c r="F705" i="19" s="1"/>
  <c r="H705" i="19"/>
  <c r="D705" i="19" s="1"/>
  <c r="G704" i="19"/>
  <c r="C704" i="19" s="1"/>
  <c r="I704" i="19"/>
  <c r="E704" i="19" s="1"/>
  <c r="J704" i="19"/>
  <c r="F704" i="19" s="1"/>
  <c r="H704" i="19"/>
  <c r="D704" i="19" s="1"/>
  <c r="G703" i="19"/>
  <c r="C703" i="19" s="1"/>
  <c r="I703" i="19"/>
  <c r="E703" i="19" s="1"/>
  <c r="J703" i="19"/>
  <c r="F703" i="19" s="1"/>
  <c r="H703" i="19"/>
  <c r="D703" i="19" s="1"/>
  <c r="G702" i="19"/>
  <c r="C702" i="19" s="1"/>
  <c r="I702" i="19"/>
  <c r="E702" i="19" s="1"/>
  <c r="J702" i="19"/>
  <c r="F702" i="19" s="1"/>
  <c r="H702" i="19"/>
  <c r="D702" i="19" s="1"/>
  <c r="G701" i="19"/>
  <c r="C701" i="19" s="1"/>
  <c r="I701" i="19"/>
  <c r="E701" i="19" s="1"/>
  <c r="J701" i="19"/>
  <c r="F701" i="19" s="1"/>
  <c r="H701" i="19"/>
  <c r="D701" i="19" s="1"/>
  <c r="G700" i="19"/>
  <c r="C700" i="19" s="1"/>
  <c r="I700" i="19"/>
  <c r="E700" i="19" s="1"/>
  <c r="J700" i="19"/>
  <c r="F700" i="19" s="1"/>
  <c r="H700" i="19"/>
  <c r="D700" i="19" s="1"/>
  <c r="G699" i="19"/>
  <c r="C699" i="19" s="1"/>
  <c r="I699" i="19"/>
  <c r="E699" i="19" s="1"/>
  <c r="J699" i="19"/>
  <c r="F699" i="19" s="1"/>
  <c r="H699" i="19"/>
  <c r="D699" i="19" s="1"/>
  <c r="G698" i="19"/>
  <c r="C698" i="19" s="1"/>
  <c r="I698" i="19"/>
  <c r="E698" i="19" s="1"/>
  <c r="J698" i="19"/>
  <c r="F698" i="19" s="1"/>
  <c r="H698" i="19"/>
  <c r="D698" i="19" s="1"/>
  <c r="G697" i="19"/>
  <c r="C697" i="19" s="1"/>
  <c r="I697" i="19"/>
  <c r="E697" i="19" s="1"/>
  <c r="J697" i="19"/>
  <c r="F697" i="19" s="1"/>
  <c r="H697" i="19"/>
  <c r="D697" i="19" s="1"/>
  <c r="G696" i="19"/>
  <c r="C696" i="19" s="1"/>
  <c r="I696" i="19"/>
  <c r="E696" i="19" s="1"/>
  <c r="J696" i="19"/>
  <c r="F696" i="19" s="1"/>
  <c r="H696" i="19"/>
  <c r="D696" i="19" s="1"/>
  <c r="G695" i="19"/>
  <c r="C695" i="19" s="1"/>
  <c r="I695" i="19"/>
  <c r="E695" i="19" s="1"/>
  <c r="J695" i="19"/>
  <c r="F695" i="19" s="1"/>
  <c r="H695" i="19"/>
  <c r="D695" i="19" s="1"/>
  <c r="G694" i="19"/>
  <c r="C694" i="19" s="1"/>
  <c r="I694" i="19"/>
  <c r="E694" i="19" s="1"/>
  <c r="J694" i="19"/>
  <c r="F694" i="19" s="1"/>
  <c r="H694" i="19"/>
  <c r="D694" i="19" s="1"/>
  <c r="G693" i="19"/>
  <c r="C693" i="19" s="1"/>
  <c r="I693" i="19"/>
  <c r="E693" i="19" s="1"/>
  <c r="J693" i="19"/>
  <c r="F693" i="19" s="1"/>
  <c r="H693" i="19"/>
  <c r="D693" i="19" s="1"/>
  <c r="G692" i="19"/>
  <c r="C692" i="19" s="1"/>
  <c r="I692" i="19"/>
  <c r="E692" i="19" s="1"/>
  <c r="J692" i="19"/>
  <c r="F692" i="19" s="1"/>
  <c r="H692" i="19"/>
  <c r="D692" i="19" s="1"/>
  <c r="G691" i="19"/>
  <c r="C691" i="19" s="1"/>
  <c r="I691" i="19"/>
  <c r="E691" i="19" s="1"/>
  <c r="J691" i="19"/>
  <c r="F691" i="19" s="1"/>
  <c r="H691" i="19"/>
  <c r="D691" i="19" s="1"/>
  <c r="G690" i="19"/>
  <c r="C690" i="19" s="1"/>
  <c r="I690" i="19"/>
  <c r="E690" i="19" s="1"/>
  <c r="J690" i="19"/>
  <c r="F690" i="19" s="1"/>
  <c r="H690" i="19"/>
  <c r="D690" i="19" s="1"/>
  <c r="G689" i="19"/>
  <c r="C689" i="19" s="1"/>
  <c r="I689" i="19"/>
  <c r="E689" i="19" s="1"/>
  <c r="J689" i="19"/>
  <c r="F689" i="19" s="1"/>
  <c r="H689" i="19"/>
  <c r="D689" i="19" s="1"/>
  <c r="G688" i="19"/>
  <c r="C688" i="19" s="1"/>
  <c r="I688" i="19"/>
  <c r="E688" i="19" s="1"/>
  <c r="J688" i="19"/>
  <c r="F688" i="19" s="1"/>
  <c r="H688" i="19"/>
  <c r="D688" i="19" s="1"/>
  <c r="G687" i="19"/>
  <c r="C687" i="19" s="1"/>
  <c r="I687" i="19"/>
  <c r="E687" i="19" s="1"/>
  <c r="J687" i="19"/>
  <c r="F687" i="19" s="1"/>
  <c r="H687" i="19"/>
  <c r="D687" i="19" s="1"/>
  <c r="G686" i="19"/>
  <c r="C686" i="19" s="1"/>
  <c r="I686" i="19"/>
  <c r="E686" i="19" s="1"/>
  <c r="J686" i="19"/>
  <c r="F686" i="19" s="1"/>
  <c r="H686" i="19"/>
  <c r="D686" i="19" s="1"/>
  <c r="G685" i="19"/>
  <c r="C685" i="19" s="1"/>
  <c r="I685" i="19"/>
  <c r="E685" i="19" s="1"/>
  <c r="J685" i="19"/>
  <c r="F685" i="19" s="1"/>
  <c r="H685" i="19"/>
  <c r="D685" i="19" s="1"/>
  <c r="G684" i="19"/>
  <c r="C684" i="19" s="1"/>
  <c r="I684" i="19"/>
  <c r="E684" i="19" s="1"/>
  <c r="J684" i="19"/>
  <c r="F684" i="19" s="1"/>
  <c r="H684" i="19"/>
  <c r="D684" i="19" s="1"/>
  <c r="G683" i="19"/>
  <c r="C683" i="19" s="1"/>
  <c r="I683" i="19"/>
  <c r="E683" i="19" s="1"/>
  <c r="J683" i="19"/>
  <c r="F683" i="19" s="1"/>
  <c r="H683" i="19"/>
  <c r="D683" i="19" s="1"/>
  <c r="G682" i="19"/>
  <c r="C682" i="19" s="1"/>
  <c r="I682" i="19"/>
  <c r="E682" i="19" s="1"/>
  <c r="J682" i="19"/>
  <c r="F682" i="19" s="1"/>
  <c r="H682" i="19"/>
  <c r="D682" i="19" s="1"/>
  <c r="G681" i="19"/>
  <c r="C681" i="19" s="1"/>
  <c r="I681" i="19"/>
  <c r="E681" i="19" s="1"/>
  <c r="J681" i="19"/>
  <c r="F681" i="19" s="1"/>
  <c r="H681" i="19"/>
  <c r="D681" i="19" s="1"/>
  <c r="G680" i="19"/>
  <c r="C680" i="19" s="1"/>
  <c r="I680" i="19"/>
  <c r="E680" i="19" s="1"/>
  <c r="J680" i="19"/>
  <c r="F680" i="19" s="1"/>
  <c r="H680" i="19"/>
  <c r="D680" i="19" s="1"/>
  <c r="G679" i="19"/>
  <c r="C679" i="19" s="1"/>
  <c r="I679" i="19"/>
  <c r="E679" i="19" s="1"/>
  <c r="J679" i="19"/>
  <c r="F679" i="19" s="1"/>
  <c r="H679" i="19"/>
  <c r="D679" i="19" s="1"/>
  <c r="G678" i="19"/>
  <c r="C678" i="19" s="1"/>
  <c r="I678" i="19"/>
  <c r="E678" i="19" s="1"/>
  <c r="J678" i="19"/>
  <c r="F678" i="19" s="1"/>
  <c r="H678" i="19"/>
  <c r="D678" i="19" s="1"/>
  <c r="G677" i="19"/>
  <c r="C677" i="19" s="1"/>
  <c r="I677" i="19"/>
  <c r="E677" i="19" s="1"/>
  <c r="J677" i="19"/>
  <c r="F677" i="19" s="1"/>
  <c r="H677" i="19"/>
  <c r="D677" i="19" s="1"/>
  <c r="G676" i="19"/>
  <c r="C676" i="19" s="1"/>
  <c r="I676" i="19"/>
  <c r="E676" i="19" s="1"/>
  <c r="J676" i="19"/>
  <c r="F676" i="19" s="1"/>
  <c r="H676" i="19"/>
  <c r="D676" i="19" s="1"/>
  <c r="G675" i="19"/>
  <c r="C675" i="19" s="1"/>
  <c r="I675" i="19"/>
  <c r="E675" i="19" s="1"/>
  <c r="J675" i="19"/>
  <c r="F675" i="19" s="1"/>
  <c r="H675" i="19"/>
  <c r="D675" i="19" s="1"/>
  <c r="G674" i="19"/>
  <c r="C674" i="19" s="1"/>
  <c r="I674" i="19"/>
  <c r="E674" i="19" s="1"/>
  <c r="J674" i="19"/>
  <c r="F674" i="19" s="1"/>
  <c r="H674" i="19"/>
  <c r="D674" i="19" s="1"/>
  <c r="G673" i="19"/>
  <c r="C673" i="19" s="1"/>
  <c r="I673" i="19"/>
  <c r="E673" i="19" s="1"/>
  <c r="J673" i="19"/>
  <c r="F673" i="19" s="1"/>
  <c r="H673" i="19"/>
  <c r="D673" i="19" s="1"/>
  <c r="G672" i="19"/>
  <c r="C672" i="19" s="1"/>
  <c r="I672" i="19"/>
  <c r="E672" i="19" s="1"/>
  <c r="J672" i="19"/>
  <c r="F672" i="19" s="1"/>
  <c r="H672" i="19"/>
  <c r="D672" i="19" s="1"/>
  <c r="G671" i="19"/>
  <c r="C671" i="19" s="1"/>
  <c r="I671" i="19"/>
  <c r="E671" i="19" s="1"/>
  <c r="J671" i="19"/>
  <c r="F671" i="19" s="1"/>
  <c r="H671" i="19"/>
  <c r="D671" i="19" s="1"/>
  <c r="G670" i="19"/>
  <c r="C670" i="19" s="1"/>
  <c r="I670" i="19"/>
  <c r="E670" i="19" s="1"/>
  <c r="J670" i="19"/>
  <c r="F670" i="19" s="1"/>
  <c r="H670" i="19"/>
  <c r="D670" i="19" s="1"/>
  <c r="G669" i="19"/>
  <c r="C669" i="19" s="1"/>
  <c r="I669" i="19"/>
  <c r="E669" i="19" s="1"/>
  <c r="J669" i="19"/>
  <c r="F669" i="19" s="1"/>
  <c r="H669" i="19"/>
  <c r="D669" i="19" s="1"/>
  <c r="G668" i="19"/>
  <c r="C668" i="19" s="1"/>
  <c r="I668" i="19"/>
  <c r="E668" i="19" s="1"/>
  <c r="J668" i="19"/>
  <c r="F668" i="19" s="1"/>
  <c r="H668" i="19"/>
  <c r="D668" i="19" s="1"/>
  <c r="G667" i="19"/>
  <c r="C667" i="19" s="1"/>
  <c r="I667" i="19"/>
  <c r="E667" i="19" s="1"/>
  <c r="J667" i="19"/>
  <c r="F667" i="19" s="1"/>
  <c r="H667" i="19"/>
  <c r="D667" i="19" s="1"/>
  <c r="G666" i="19"/>
  <c r="C666" i="19" s="1"/>
  <c r="I666" i="19"/>
  <c r="E666" i="19" s="1"/>
  <c r="J666" i="19"/>
  <c r="F666" i="19" s="1"/>
  <c r="H666" i="19"/>
  <c r="D666" i="19" s="1"/>
  <c r="G665" i="19"/>
  <c r="C665" i="19" s="1"/>
  <c r="I665" i="19"/>
  <c r="E665" i="19" s="1"/>
  <c r="J665" i="19"/>
  <c r="F665" i="19" s="1"/>
  <c r="H665" i="19"/>
  <c r="D665" i="19" s="1"/>
  <c r="G664" i="19"/>
  <c r="C664" i="19" s="1"/>
  <c r="I664" i="19"/>
  <c r="E664" i="19" s="1"/>
  <c r="J664" i="19"/>
  <c r="F664" i="19" s="1"/>
  <c r="H664" i="19"/>
  <c r="D664" i="19" s="1"/>
  <c r="G663" i="19"/>
  <c r="C663" i="19" s="1"/>
  <c r="I663" i="19"/>
  <c r="E663" i="19" s="1"/>
  <c r="J663" i="19"/>
  <c r="F663" i="19" s="1"/>
  <c r="H663" i="19"/>
  <c r="D663" i="19" s="1"/>
  <c r="G662" i="19"/>
  <c r="C662" i="19" s="1"/>
  <c r="I662" i="19"/>
  <c r="E662" i="19" s="1"/>
  <c r="J662" i="19"/>
  <c r="F662" i="19" s="1"/>
  <c r="H662" i="19"/>
  <c r="D662" i="19" s="1"/>
  <c r="G661" i="19"/>
  <c r="C661" i="19" s="1"/>
  <c r="I661" i="19"/>
  <c r="E661" i="19" s="1"/>
  <c r="J661" i="19"/>
  <c r="F661" i="19" s="1"/>
  <c r="H661" i="19"/>
  <c r="D661" i="19" s="1"/>
  <c r="G660" i="19"/>
  <c r="C660" i="19" s="1"/>
  <c r="I660" i="19"/>
  <c r="E660" i="19" s="1"/>
  <c r="J660" i="19"/>
  <c r="F660" i="19" s="1"/>
  <c r="H660" i="19"/>
  <c r="D660" i="19" s="1"/>
  <c r="G659" i="19"/>
  <c r="C659" i="19" s="1"/>
  <c r="I659" i="19"/>
  <c r="E659" i="19" s="1"/>
  <c r="J659" i="19"/>
  <c r="F659" i="19" s="1"/>
  <c r="H659" i="19"/>
  <c r="D659" i="19" s="1"/>
  <c r="G658" i="19"/>
  <c r="C658" i="19" s="1"/>
  <c r="I658" i="19"/>
  <c r="E658" i="19" s="1"/>
  <c r="J658" i="19"/>
  <c r="F658" i="19" s="1"/>
  <c r="H658" i="19"/>
  <c r="D658" i="19" s="1"/>
  <c r="G657" i="19"/>
  <c r="C657" i="19" s="1"/>
  <c r="I657" i="19"/>
  <c r="E657" i="19" s="1"/>
  <c r="J657" i="19"/>
  <c r="F657" i="19" s="1"/>
  <c r="H657" i="19"/>
  <c r="D657" i="19" s="1"/>
  <c r="G656" i="19"/>
  <c r="C656" i="19" s="1"/>
  <c r="I656" i="19"/>
  <c r="E656" i="19" s="1"/>
  <c r="J656" i="19"/>
  <c r="F656" i="19" s="1"/>
  <c r="H656" i="19"/>
  <c r="D656" i="19" s="1"/>
  <c r="G655" i="19"/>
  <c r="C655" i="19" s="1"/>
  <c r="I655" i="19"/>
  <c r="E655" i="19" s="1"/>
  <c r="J655" i="19"/>
  <c r="F655" i="19" s="1"/>
  <c r="H655" i="19"/>
  <c r="D655" i="19" s="1"/>
  <c r="G654" i="19"/>
  <c r="C654" i="19" s="1"/>
  <c r="I654" i="19"/>
  <c r="E654" i="19" s="1"/>
  <c r="J654" i="19"/>
  <c r="F654" i="19" s="1"/>
  <c r="H654" i="19"/>
  <c r="D654" i="19" s="1"/>
  <c r="G653" i="19"/>
  <c r="C653" i="19" s="1"/>
  <c r="I653" i="19"/>
  <c r="E653" i="19" s="1"/>
  <c r="J653" i="19"/>
  <c r="F653" i="19" s="1"/>
  <c r="H653" i="19"/>
  <c r="D653" i="19" s="1"/>
  <c r="G652" i="19"/>
  <c r="C652" i="19" s="1"/>
  <c r="I652" i="19"/>
  <c r="E652" i="19" s="1"/>
  <c r="J652" i="19"/>
  <c r="F652" i="19" s="1"/>
  <c r="H652" i="19"/>
  <c r="D652" i="19" s="1"/>
  <c r="G651" i="19"/>
  <c r="C651" i="19" s="1"/>
  <c r="I651" i="19"/>
  <c r="E651" i="19" s="1"/>
  <c r="J651" i="19"/>
  <c r="F651" i="19" s="1"/>
  <c r="H651" i="19"/>
  <c r="D651" i="19" s="1"/>
  <c r="G650" i="19"/>
  <c r="C650" i="19" s="1"/>
  <c r="I650" i="19"/>
  <c r="E650" i="19" s="1"/>
  <c r="J650" i="19"/>
  <c r="F650" i="19" s="1"/>
  <c r="H650" i="19"/>
  <c r="D650" i="19" s="1"/>
  <c r="G649" i="19"/>
  <c r="C649" i="19" s="1"/>
  <c r="I649" i="19"/>
  <c r="E649" i="19" s="1"/>
  <c r="J649" i="19"/>
  <c r="F649" i="19" s="1"/>
  <c r="H649" i="19"/>
  <c r="D649" i="19" s="1"/>
  <c r="G648" i="19"/>
  <c r="C648" i="19" s="1"/>
  <c r="I648" i="19"/>
  <c r="E648" i="19" s="1"/>
  <c r="J648" i="19"/>
  <c r="F648" i="19" s="1"/>
  <c r="H648" i="19"/>
  <c r="D648" i="19" s="1"/>
  <c r="G647" i="19"/>
  <c r="C647" i="19" s="1"/>
  <c r="I647" i="19"/>
  <c r="E647" i="19" s="1"/>
  <c r="J647" i="19"/>
  <c r="F647" i="19" s="1"/>
  <c r="H647" i="19"/>
  <c r="D647" i="19" s="1"/>
  <c r="G646" i="19"/>
  <c r="C646" i="19" s="1"/>
  <c r="I646" i="19"/>
  <c r="E646" i="19" s="1"/>
  <c r="J646" i="19"/>
  <c r="F646" i="19" s="1"/>
  <c r="H646" i="19"/>
  <c r="D646" i="19" s="1"/>
  <c r="G645" i="19"/>
  <c r="C645" i="19" s="1"/>
  <c r="I645" i="19"/>
  <c r="E645" i="19" s="1"/>
  <c r="J645" i="19"/>
  <c r="F645" i="19" s="1"/>
  <c r="H645" i="19"/>
  <c r="D645" i="19" s="1"/>
  <c r="G644" i="19"/>
  <c r="C644" i="19" s="1"/>
  <c r="I644" i="19"/>
  <c r="E644" i="19" s="1"/>
  <c r="J644" i="19"/>
  <c r="F644" i="19" s="1"/>
  <c r="H644" i="19"/>
  <c r="D644" i="19" s="1"/>
  <c r="G643" i="19"/>
  <c r="C643" i="19" s="1"/>
  <c r="I643" i="19"/>
  <c r="E643" i="19" s="1"/>
  <c r="J643" i="19"/>
  <c r="F643" i="19" s="1"/>
  <c r="H643" i="19"/>
  <c r="D643" i="19" s="1"/>
  <c r="G642" i="19"/>
  <c r="C642" i="19" s="1"/>
  <c r="I642" i="19"/>
  <c r="E642" i="19" s="1"/>
  <c r="J642" i="19"/>
  <c r="F642" i="19" s="1"/>
  <c r="H642" i="19"/>
  <c r="D642" i="19" s="1"/>
  <c r="G641" i="19"/>
  <c r="C641" i="19" s="1"/>
  <c r="I641" i="19"/>
  <c r="E641" i="19" s="1"/>
  <c r="J641" i="19"/>
  <c r="F641" i="19" s="1"/>
  <c r="H641" i="19"/>
  <c r="D641" i="19" s="1"/>
  <c r="G640" i="19"/>
  <c r="C640" i="19" s="1"/>
  <c r="I640" i="19"/>
  <c r="E640" i="19" s="1"/>
  <c r="J640" i="19"/>
  <c r="F640" i="19" s="1"/>
  <c r="H640" i="19"/>
  <c r="D640" i="19" s="1"/>
  <c r="G639" i="19"/>
  <c r="C639" i="19" s="1"/>
  <c r="I639" i="19"/>
  <c r="E639" i="19" s="1"/>
  <c r="J639" i="19"/>
  <c r="F639" i="19" s="1"/>
  <c r="H639" i="19"/>
  <c r="D639" i="19" s="1"/>
  <c r="G638" i="19"/>
  <c r="C638" i="19" s="1"/>
  <c r="I638" i="19"/>
  <c r="E638" i="19" s="1"/>
  <c r="J638" i="19"/>
  <c r="F638" i="19" s="1"/>
  <c r="H638" i="19"/>
  <c r="D638" i="19" s="1"/>
  <c r="G637" i="19"/>
  <c r="C637" i="19" s="1"/>
  <c r="I637" i="19"/>
  <c r="E637" i="19" s="1"/>
  <c r="J637" i="19"/>
  <c r="F637" i="19" s="1"/>
  <c r="H637" i="19"/>
  <c r="D637" i="19" s="1"/>
  <c r="G636" i="19"/>
  <c r="C636" i="19" s="1"/>
  <c r="I636" i="19"/>
  <c r="E636" i="19" s="1"/>
  <c r="J636" i="19"/>
  <c r="F636" i="19" s="1"/>
  <c r="H636" i="19"/>
  <c r="D636" i="19" s="1"/>
  <c r="G635" i="19"/>
  <c r="C635" i="19" s="1"/>
  <c r="I635" i="19"/>
  <c r="E635" i="19" s="1"/>
  <c r="J635" i="19"/>
  <c r="F635" i="19" s="1"/>
  <c r="H635" i="19"/>
  <c r="D635" i="19" s="1"/>
  <c r="G634" i="19"/>
  <c r="C634" i="19" s="1"/>
  <c r="I634" i="19"/>
  <c r="E634" i="19" s="1"/>
  <c r="J634" i="19"/>
  <c r="F634" i="19" s="1"/>
  <c r="H634" i="19"/>
  <c r="D634" i="19" s="1"/>
  <c r="G633" i="19"/>
  <c r="C633" i="19" s="1"/>
  <c r="I633" i="19"/>
  <c r="E633" i="19" s="1"/>
  <c r="J633" i="19"/>
  <c r="F633" i="19" s="1"/>
  <c r="H633" i="19"/>
  <c r="D633" i="19" s="1"/>
  <c r="G632" i="19"/>
  <c r="C632" i="19" s="1"/>
  <c r="I632" i="19"/>
  <c r="E632" i="19" s="1"/>
  <c r="J632" i="19"/>
  <c r="F632" i="19" s="1"/>
  <c r="H632" i="19"/>
  <c r="D632" i="19" s="1"/>
  <c r="G631" i="19"/>
  <c r="C631" i="19" s="1"/>
  <c r="I631" i="19"/>
  <c r="E631" i="19" s="1"/>
  <c r="J631" i="19"/>
  <c r="F631" i="19" s="1"/>
  <c r="H631" i="19"/>
  <c r="D631" i="19" s="1"/>
  <c r="G630" i="19"/>
  <c r="C630" i="19" s="1"/>
  <c r="I630" i="19"/>
  <c r="E630" i="19" s="1"/>
  <c r="J630" i="19"/>
  <c r="F630" i="19" s="1"/>
  <c r="H630" i="19"/>
  <c r="D630" i="19" s="1"/>
  <c r="G629" i="19"/>
  <c r="C629" i="19" s="1"/>
  <c r="I629" i="19"/>
  <c r="E629" i="19" s="1"/>
  <c r="J629" i="19"/>
  <c r="F629" i="19" s="1"/>
  <c r="H629" i="19"/>
  <c r="D629" i="19" s="1"/>
  <c r="G628" i="19"/>
  <c r="C628" i="19" s="1"/>
  <c r="I628" i="19"/>
  <c r="E628" i="19" s="1"/>
  <c r="J628" i="19"/>
  <c r="F628" i="19" s="1"/>
  <c r="H628" i="19"/>
  <c r="D628" i="19" s="1"/>
  <c r="G627" i="19"/>
  <c r="C627" i="19" s="1"/>
  <c r="I627" i="19"/>
  <c r="E627" i="19" s="1"/>
  <c r="J627" i="19"/>
  <c r="F627" i="19" s="1"/>
  <c r="H627" i="19"/>
  <c r="D627" i="19" s="1"/>
  <c r="G626" i="19"/>
  <c r="C626" i="19" s="1"/>
  <c r="I626" i="19"/>
  <c r="E626" i="19" s="1"/>
  <c r="J626" i="19"/>
  <c r="F626" i="19" s="1"/>
  <c r="H626" i="19"/>
  <c r="D626" i="19" s="1"/>
  <c r="G625" i="19"/>
  <c r="C625" i="19" s="1"/>
  <c r="I625" i="19"/>
  <c r="E625" i="19" s="1"/>
  <c r="J625" i="19"/>
  <c r="F625" i="19" s="1"/>
  <c r="H625" i="19"/>
  <c r="D625" i="19" s="1"/>
  <c r="G624" i="19"/>
  <c r="C624" i="19" s="1"/>
  <c r="I624" i="19"/>
  <c r="E624" i="19" s="1"/>
  <c r="J624" i="19"/>
  <c r="F624" i="19" s="1"/>
  <c r="H624" i="19"/>
  <c r="D624" i="19" s="1"/>
  <c r="G623" i="19"/>
  <c r="C623" i="19" s="1"/>
  <c r="I623" i="19"/>
  <c r="E623" i="19" s="1"/>
  <c r="J623" i="19"/>
  <c r="F623" i="19" s="1"/>
  <c r="H623" i="19"/>
  <c r="D623" i="19" s="1"/>
  <c r="G622" i="19"/>
  <c r="C622" i="19" s="1"/>
  <c r="I622" i="19"/>
  <c r="E622" i="19" s="1"/>
  <c r="J622" i="19"/>
  <c r="F622" i="19" s="1"/>
  <c r="H622" i="19"/>
  <c r="D622" i="19" s="1"/>
  <c r="G621" i="19"/>
  <c r="C621" i="19" s="1"/>
  <c r="I621" i="19"/>
  <c r="E621" i="19" s="1"/>
  <c r="J621" i="19"/>
  <c r="F621" i="19" s="1"/>
  <c r="H621" i="19"/>
  <c r="D621" i="19" s="1"/>
  <c r="G620" i="19"/>
  <c r="C620" i="19" s="1"/>
  <c r="I620" i="19"/>
  <c r="E620" i="19" s="1"/>
  <c r="J620" i="19"/>
  <c r="F620" i="19" s="1"/>
  <c r="H620" i="19"/>
  <c r="D620" i="19" s="1"/>
  <c r="G619" i="19"/>
  <c r="C619" i="19" s="1"/>
  <c r="I619" i="19"/>
  <c r="E619" i="19" s="1"/>
  <c r="J619" i="19"/>
  <c r="F619" i="19" s="1"/>
  <c r="H619" i="19"/>
  <c r="D619" i="19" s="1"/>
  <c r="G618" i="19"/>
  <c r="C618" i="19" s="1"/>
  <c r="I618" i="19"/>
  <c r="E618" i="19" s="1"/>
  <c r="J618" i="19"/>
  <c r="F618" i="19" s="1"/>
  <c r="H618" i="19"/>
  <c r="D618" i="19" s="1"/>
  <c r="G617" i="19"/>
  <c r="C617" i="19" s="1"/>
  <c r="I617" i="19"/>
  <c r="E617" i="19" s="1"/>
  <c r="J617" i="19"/>
  <c r="F617" i="19" s="1"/>
  <c r="H617" i="19"/>
  <c r="D617" i="19" s="1"/>
  <c r="G616" i="19"/>
  <c r="C616" i="19" s="1"/>
  <c r="I616" i="19"/>
  <c r="E616" i="19" s="1"/>
  <c r="J616" i="19"/>
  <c r="F616" i="19" s="1"/>
  <c r="H616" i="19"/>
  <c r="D616" i="19" s="1"/>
  <c r="G615" i="19"/>
  <c r="C615" i="19" s="1"/>
  <c r="I615" i="19"/>
  <c r="E615" i="19" s="1"/>
  <c r="J615" i="19"/>
  <c r="F615" i="19" s="1"/>
  <c r="H615" i="19"/>
  <c r="D615" i="19" s="1"/>
  <c r="G614" i="19"/>
  <c r="C614" i="19" s="1"/>
  <c r="I614" i="19"/>
  <c r="E614" i="19" s="1"/>
  <c r="J614" i="19"/>
  <c r="F614" i="19" s="1"/>
  <c r="H614" i="19"/>
  <c r="D614" i="19" s="1"/>
  <c r="G613" i="19"/>
  <c r="C613" i="19" s="1"/>
  <c r="I613" i="19"/>
  <c r="E613" i="19" s="1"/>
  <c r="J613" i="19"/>
  <c r="F613" i="19" s="1"/>
  <c r="H613" i="19"/>
  <c r="D613" i="19" s="1"/>
  <c r="G612" i="19"/>
  <c r="C612" i="19" s="1"/>
  <c r="I612" i="19"/>
  <c r="E612" i="19" s="1"/>
  <c r="J612" i="19"/>
  <c r="F612" i="19" s="1"/>
  <c r="H612" i="19"/>
  <c r="D612" i="19" s="1"/>
  <c r="G611" i="19"/>
  <c r="C611" i="19" s="1"/>
  <c r="I611" i="19"/>
  <c r="E611" i="19" s="1"/>
  <c r="J611" i="19"/>
  <c r="F611" i="19" s="1"/>
  <c r="H611" i="19"/>
  <c r="D611" i="19" s="1"/>
  <c r="G610" i="19"/>
  <c r="C610" i="19" s="1"/>
  <c r="I610" i="19"/>
  <c r="E610" i="19" s="1"/>
  <c r="J610" i="19"/>
  <c r="F610" i="19" s="1"/>
  <c r="H610" i="19"/>
  <c r="D610" i="19" s="1"/>
  <c r="G609" i="19"/>
  <c r="C609" i="19" s="1"/>
  <c r="I609" i="19"/>
  <c r="E609" i="19" s="1"/>
  <c r="J609" i="19"/>
  <c r="F609" i="19" s="1"/>
  <c r="H609" i="19"/>
  <c r="D609" i="19" s="1"/>
  <c r="G608" i="19"/>
  <c r="C608" i="19" s="1"/>
  <c r="I608" i="19"/>
  <c r="E608" i="19" s="1"/>
  <c r="J608" i="19"/>
  <c r="F608" i="19" s="1"/>
  <c r="H608" i="19"/>
  <c r="D608" i="19" s="1"/>
  <c r="G607" i="19"/>
  <c r="C607" i="19" s="1"/>
  <c r="I607" i="19"/>
  <c r="E607" i="19" s="1"/>
  <c r="J607" i="19"/>
  <c r="F607" i="19" s="1"/>
  <c r="H607" i="19"/>
  <c r="D607" i="19" s="1"/>
  <c r="G606" i="19"/>
  <c r="C606" i="19" s="1"/>
  <c r="I606" i="19"/>
  <c r="E606" i="19" s="1"/>
  <c r="J606" i="19"/>
  <c r="F606" i="19" s="1"/>
  <c r="H606" i="19"/>
  <c r="D606" i="19" s="1"/>
  <c r="G605" i="19"/>
  <c r="C605" i="19" s="1"/>
  <c r="I605" i="19"/>
  <c r="E605" i="19" s="1"/>
  <c r="J605" i="19"/>
  <c r="F605" i="19" s="1"/>
  <c r="H605" i="19"/>
  <c r="D605" i="19" s="1"/>
  <c r="G604" i="19"/>
  <c r="C604" i="19" s="1"/>
  <c r="I604" i="19"/>
  <c r="E604" i="19" s="1"/>
  <c r="J604" i="19"/>
  <c r="F604" i="19" s="1"/>
  <c r="H604" i="19"/>
  <c r="D604" i="19" s="1"/>
  <c r="G603" i="19"/>
  <c r="C603" i="19" s="1"/>
  <c r="I603" i="19"/>
  <c r="E603" i="19" s="1"/>
  <c r="J603" i="19"/>
  <c r="F603" i="19" s="1"/>
  <c r="H603" i="19"/>
  <c r="D603" i="19" s="1"/>
  <c r="G602" i="19"/>
  <c r="C602" i="19" s="1"/>
  <c r="I602" i="19"/>
  <c r="E602" i="19" s="1"/>
  <c r="J602" i="19"/>
  <c r="F602" i="19" s="1"/>
  <c r="H602" i="19"/>
  <c r="D602" i="19" s="1"/>
  <c r="G601" i="19"/>
  <c r="C601" i="19" s="1"/>
  <c r="I601" i="19"/>
  <c r="E601" i="19" s="1"/>
  <c r="J601" i="19"/>
  <c r="F601" i="19" s="1"/>
  <c r="H601" i="19"/>
  <c r="D601" i="19" s="1"/>
  <c r="G600" i="19"/>
  <c r="C600" i="19" s="1"/>
  <c r="I600" i="19"/>
  <c r="E600" i="19" s="1"/>
  <c r="J600" i="19"/>
  <c r="F600" i="19" s="1"/>
  <c r="H600" i="19"/>
  <c r="D600" i="19" s="1"/>
  <c r="G599" i="19"/>
  <c r="C599" i="19" s="1"/>
  <c r="I599" i="19"/>
  <c r="E599" i="19" s="1"/>
  <c r="J599" i="19"/>
  <c r="F599" i="19" s="1"/>
  <c r="H599" i="19"/>
  <c r="D599" i="19" s="1"/>
  <c r="G598" i="19"/>
  <c r="C598" i="19" s="1"/>
  <c r="I598" i="19"/>
  <c r="E598" i="19" s="1"/>
  <c r="J598" i="19"/>
  <c r="F598" i="19" s="1"/>
  <c r="H598" i="19"/>
  <c r="D598" i="19" s="1"/>
  <c r="G597" i="19"/>
  <c r="C597" i="19" s="1"/>
  <c r="I597" i="19"/>
  <c r="E597" i="19" s="1"/>
  <c r="J597" i="19"/>
  <c r="F597" i="19" s="1"/>
  <c r="H597" i="19"/>
  <c r="D597" i="19" s="1"/>
  <c r="G596" i="19"/>
  <c r="C596" i="19" s="1"/>
  <c r="I596" i="19"/>
  <c r="E596" i="19" s="1"/>
  <c r="J596" i="19"/>
  <c r="F596" i="19" s="1"/>
  <c r="H596" i="19"/>
  <c r="D596" i="19" s="1"/>
  <c r="G595" i="19"/>
  <c r="C595" i="19" s="1"/>
  <c r="I595" i="19"/>
  <c r="E595" i="19" s="1"/>
  <c r="J595" i="19"/>
  <c r="F595" i="19" s="1"/>
  <c r="H595" i="19"/>
  <c r="D595" i="19" s="1"/>
  <c r="G594" i="19"/>
  <c r="C594" i="19" s="1"/>
  <c r="I594" i="19"/>
  <c r="E594" i="19" s="1"/>
  <c r="J594" i="19"/>
  <c r="F594" i="19" s="1"/>
  <c r="H594" i="19"/>
  <c r="D594" i="19" s="1"/>
  <c r="G593" i="19"/>
  <c r="C593" i="19" s="1"/>
  <c r="I593" i="19"/>
  <c r="E593" i="19" s="1"/>
  <c r="J593" i="19"/>
  <c r="F593" i="19" s="1"/>
  <c r="H593" i="19"/>
  <c r="D593" i="19" s="1"/>
  <c r="G592" i="19"/>
  <c r="C592" i="19" s="1"/>
  <c r="I592" i="19"/>
  <c r="E592" i="19" s="1"/>
  <c r="J592" i="19"/>
  <c r="F592" i="19" s="1"/>
  <c r="H592" i="19"/>
  <c r="D592" i="19" s="1"/>
  <c r="G591" i="19"/>
  <c r="C591" i="19" s="1"/>
  <c r="I591" i="19"/>
  <c r="E591" i="19" s="1"/>
  <c r="J591" i="19"/>
  <c r="F591" i="19" s="1"/>
  <c r="H591" i="19"/>
  <c r="D591" i="19" s="1"/>
  <c r="G590" i="19"/>
  <c r="C590" i="19" s="1"/>
  <c r="I590" i="19"/>
  <c r="E590" i="19" s="1"/>
  <c r="J590" i="19"/>
  <c r="F590" i="19" s="1"/>
  <c r="H590" i="19"/>
  <c r="D590" i="19" s="1"/>
  <c r="G589" i="19"/>
  <c r="C589" i="19" s="1"/>
  <c r="I589" i="19"/>
  <c r="E589" i="19" s="1"/>
  <c r="J589" i="19"/>
  <c r="F589" i="19" s="1"/>
  <c r="H589" i="19"/>
  <c r="D589" i="19" s="1"/>
  <c r="G588" i="19"/>
  <c r="C588" i="19" s="1"/>
  <c r="I588" i="19"/>
  <c r="E588" i="19" s="1"/>
  <c r="J588" i="19"/>
  <c r="F588" i="19" s="1"/>
  <c r="H588" i="19"/>
  <c r="D588" i="19" s="1"/>
  <c r="G587" i="19"/>
  <c r="C587" i="19" s="1"/>
  <c r="I587" i="19"/>
  <c r="E587" i="19" s="1"/>
  <c r="J587" i="19"/>
  <c r="F587" i="19" s="1"/>
  <c r="H587" i="19"/>
  <c r="D587" i="19" s="1"/>
  <c r="G586" i="19"/>
  <c r="C586" i="19" s="1"/>
  <c r="I586" i="19"/>
  <c r="E586" i="19" s="1"/>
  <c r="J586" i="19"/>
  <c r="F586" i="19" s="1"/>
  <c r="H586" i="19"/>
  <c r="D586" i="19" s="1"/>
  <c r="G585" i="19"/>
  <c r="C585" i="19" s="1"/>
  <c r="I585" i="19"/>
  <c r="E585" i="19" s="1"/>
  <c r="J585" i="19"/>
  <c r="F585" i="19" s="1"/>
  <c r="H585" i="19"/>
  <c r="D585" i="19" s="1"/>
  <c r="G584" i="19"/>
  <c r="C584" i="19" s="1"/>
  <c r="I584" i="19"/>
  <c r="E584" i="19" s="1"/>
  <c r="J584" i="19"/>
  <c r="F584" i="19" s="1"/>
  <c r="H584" i="19"/>
  <c r="D584" i="19" s="1"/>
  <c r="G583" i="19"/>
  <c r="C583" i="19" s="1"/>
  <c r="I583" i="19"/>
  <c r="E583" i="19" s="1"/>
  <c r="J583" i="19"/>
  <c r="F583" i="19" s="1"/>
  <c r="H583" i="19"/>
  <c r="D583" i="19" s="1"/>
  <c r="G582" i="19"/>
  <c r="C582" i="19" s="1"/>
  <c r="I582" i="19"/>
  <c r="E582" i="19" s="1"/>
  <c r="J582" i="19"/>
  <c r="F582" i="19" s="1"/>
  <c r="H582" i="19"/>
  <c r="D582" i="19" s="1"/>
  <c r="G581" i="19"/>
  <c r="C581" i="19" s="1"/>
  <c r="I581" i="19"/>
  <c r="E581" i="19" s="1"/>
  <c r="J581" i="19"/>
  <c r="F581" i="19" s="1"/>
  <c r="H581" i="19"/>
  <c r="D581" i="19" s="1"/>
  <c r="G580" i="19"/>
  <c r="C580" i="19" s="1"/>
  <c r="I580" i="19"/>
  <c r="E580" i="19" s="1"/>
  <c r="J580" i="19"/>
  <c r="F580" i="19" s="1"/>
  <c r="H580" i="19"/>
  <c r="D580" i="19" s="1"/>
  <c r="G579" i="19"/>
  <c r="C579" i="19" s="1"/>
  <c r="I579" i="19"/>
  <c r="E579" i="19" s="1"/>
  <c r="J579" i="19"/>
  <c r="F579" i="19" s="1"/>
  <c r="H579" i="19"/>
  <c r="D579" i="19" s="1"/>
  <c r="G578" i="19"/>
  <c r="C578" i="19" s="1"/>
  <c r="I578" i="19"/>
  <c r="E578" i="19" s="1"/>
  <c r="J578" i="19"/>
  <c r="F578" i="19" s="1"/>
  <c r="H578" i="19"/>
  <c r="D578" i="19" s="1"/>
  <c r="G577" i="19"/>
  <c r="C577" i="19" s="1"/>
  <c r="I577" i="19"/>
  <c r="E577" i="19" s="1"/>
  <c r="J577" i="19"/>
  <c r="F577" i="19" s="1"/>
  <c r="H577" i="19"/>
  <c r="D577" i="19" s="1"/>
  <c r="G576" i="19"/>
  <c r="C576" i="19" s="1"/>
  <c r="I576" i="19"/>
  <c r="E576" i="19" s="1"/>
  <c r="J576" i="19"/>
  <c r="F576" i="19" s="1"/>
  <c r="H576" i="19"/>
  <c r="D576" i="19" s="1"/>
  <c r="G575" i="19"/>
  <c r="C575" i="19" s="1"/>
  <c r="I575" i="19"/>
  <c r="E575" i="19" s="1"/>
  <c r="J575" i="19"/>
  <c r="F575" i="19" s="1"/>
  <c r="H575" i="19"/>
  <c r="D575" i="19" s="1"/>
  <c r="G574" i="19"/>
  <c r="C574" i="19" s="1"/>
  <c r="I574" i="19"/>
  <c r="E574" i="19" s="1"/>
  <c r="J574" i="19"/>
  <c r="F574" i="19" s="1"/>
  <c r="H574" i="19"/>
  <c r="D574" i="19" s="1"/>
  <c r="G573" i="19"/>
  <c r="C573" i="19" s="1"/>
  <c r="I573" i="19"/>
  <c r="E573" i="19" s="1"/>
  <c r="J573" i="19"/>
  <c r="F573" i="19" s="1"/>
  <c r="H573" i="19"/>
  <c r="D573" i="19" s="1"/>
  <c r="G572" i="19"/>
  <c r="C572" i="19" s="1"/>
  <c r="I572" i="19"/>
  <c r="E572" i="19" s="1"/>
  <c r="J572" i="19"/>
  <c r="F572" i="19" s="1"/>
  <c r="H572" i="19"/>
  <c r="D572" i="19" s="1"/>
  <c r="G571" i="19"/>
  <c r="C571" i="19" s="1"/>
  <c r="I571" i="19"/>
  <c r="E571" i="19" s="1"/>
  <c r="J571" i="19"/>
  <c r="F571" i="19" s="1"/>
  <c r="H571" i="19"/>
  <c r="D571" i="19" s="1"/>
  <c r="G570" i="19"/>
  <c r="C570" i="19" s="1"/>
  <c r="I570" i="19"/>
  <c r="E570" i="19" s="1"/>
  <c r="J570" i="19"/>
  <c r="F570" i="19" s="1"/>
  <c r="H570" i="19"/>
  <c r="D570" i="19" s="1"/>
  <c r="G569" i="19"/>
  <c r="C569" i="19" s="1"/>
  <c r="I569" i="19"/>
  <c r="E569" i="19" s="1"/>
  <c r="J569" i="19"/>
  <c r="F569" i="19" s="1"/>
  <c r="H569" i="19"/>
  <c r="D569" i="19" s="1"/>
  <c r="G568" i="19"/>
  <c r="C568" i="19" s="1"/>
  <c r="I568" i="19"/>
  <c r="E568" i="19" s="1"/>
  <c r="J568" i="19"/>
  <c r="F568" i="19" s="1"/>
  <c r="H568" i="19"/>
  <c r="D568" i="19" s="1"/>
  <c r="G567" i="19"/>
  <c r="C567" i="19" s="1"/>
  <c r="I567" i="19"/>
  <c r="E567" i="19" s="1"/>
  <c r="J567" i="19"/>
  <c r="F567" i="19" s="1"/>
  <c r="H567" i="19"/>
  <c r="D567" i="19" s="1"/>
  <c r="G566" i="19"/>
  <c r="C566" i="19" s="1"/>
  <c r="I566" i="19"/>
  <c r="E566" i="19" s="1"/>
  <c r="J566" i="19"/>
  <c r="F566" i="19" s="1"/>
  <c r="H566" i="19"/>
  <c r="D566" i="19" s="1"/>
  <c r="G565" i="19"/>
  <c r="C565" i="19" s="1"/>
  <c r="I565" i="19"/>
  <c r="E565" i="19" s="1"/>
  <c r="J565" i="19"/>
  <c r="F565" i="19" s="1"/>
  <c r="H565" i="19"/>
  <c r="D565" i="19" s="1"/>
  <c r="G564" i="19"/>
  <c r="C564" i="19" s="1"/>
  <c r="I564" i="19"/>
  <c r="E564" i="19" s="1"/>
  <c r="J564" i="19"/>
  <c r="F564" i="19" s="1"/>
  <c r="H564" i="19"/>
  <c r="D564" i="19" s="1"/>
  <c r="G563" i="19"/>
  <c r="C563" i="19" s="1"/>
  <c r="I563" i="19"/>
  <c r="E563" i="19" s="1"/>
  <c r="J563" i="19"/>
  <c r="F563" i="19" s="1"/>
  <c r="H563" i="19"/>
  <c r="D563" i="19" s="1"/>
  <c r="G562" i="19"/>
  <c r="C562" i="19" s="1"/>
  <c r="I562" i="19"/>
  <c r="E562" i="19" s="1"/>
  <c r="J562" i="19"/>
  <c r="F562" i="19" s="1"/>
  <c r="H562" i="19"/>
  <c r="D562" i="19" s="1"/>
  <c r="G561" i="19"/>
  <c r="C561" i="19" s="1"/>
  <c r="I561" i="19"/>
  <c r="E561" i="19" s="1"/>
  <c r="J561" i="19"/>
  <c r="F561" i="19" s="1"/>
  <c r="H561" i="19"/>
  <c r="D561" i="19" s="1"/>
  <c r="G560" i="19"/>
  <c r="C560" i="19" s="1"/>
  <c r="I560" i="19"/>
  <c r="E560" i="19" s="1"/>
  <c r="J560" i="19"/>
  <c r="F560" i="19" s="1"/>
  <c r="H560" i="19"/>
  <c r="D560" i="19" s="1"/>
  <c r="G559" i="19"/>
  <c r="C559" i="19" s="1"/>
  <c r="I559" i="19"/>
  <c r="E559" i="19" s="1"/>
  <c r="J559" i="19"/>
  <c r="F559" i="19" s="1"/>
  <c r="H559" i="19"/>
  <c r="D559" i="19" s="1"/>
  <c r="G558" i="19"/>
  <c r="C558" i="19" s="1"/>
  <c r="I558" i="19"/>
  <c r="E558" i="19" s="1"/>
  <c r="J558" i="19"/>
  <c r="F558" i="19" s="1"/>
  <c r="H558" i="19"/>
  <c r="D558" i="19" s="1"/>
  <c r="G557" i="19"/>
  <c r="C557" i="19" s="1"/>
  <c r="I557" i="19"/>
  <c r="E557" i="19" s="1"/>
  <c r="J557" i="19"/>
  <c r="F557" i="19" s="1"/>
  <c r="H557" i="19"/>
  <c r="D557" i="19" s="1"/>
  <c r="G556" i="19"/>
  <c r="C556" i="19" s="1"/>
  <c r="I556" i="19"/>
  <c r="E556" i="19" s="1"/>
  <c r="J556" i="19"/>
  <c r="F556" i="19" s="1"/>
  <c r="H556" i="19"/>
  <c r="D556" i="19" s="1"/>
  <c r="G555" i="19"/>
  <c r="C555" i="19" s="1"/>
  <c r="I555" i="19"/>
  <c r="E555" i="19" s="1"/>
  <c r="J555" i="19"/>
  <c r="F555" i="19" s="1"/>
  <c r="H555" i="19"/>
  <c r="D555" i="19" s="1"/>
  <c r="G554" i="19"/>
  <c r="C554" i="19" s="1"/>
  <c r="I554" i="19"/>
  <c r="E554" i="19" s="1"/>
  <c r="J554" i="19"/>
  <c r="F554" i="19" s="1"/>
  <c r="H554" i="19"/>
  <c r="D554" i="19" s="1"/>
  <c r="G553" i="19"/>
  <c r="C553" i="19" s="1"/>
  <c r="I553" i="19"/>
  <c r="E553" i="19" s="1"/>
  <c r="J553" i="19"/>
  <c r="F553" i="19" s="1"/>
  <c r="H553" i="19"/>
  <c r="D553" i="19" s="1"/>
  <c r="G552" i="19"/>
  <c r="C552" i="19" s="1"/>
  <c r="I552" i="19"/>
  <c r="E552" i="19" s="1"/>
  <c r="J552" i="19"/>
  <c r="F552" i="19" s="1"/>
  <c r="H552" i="19"/>
  <c r="D552" i="19" s="1"/>
  <c r="G551" i="19"/>
  <c r="C551" i="19" s="1"/>
  <c r="I551" i="19"/>
  <c r="E551" i="19" s="1"/>
  <c r="J551" i="19"/>
  <c r="F551" i="19" s="1"/>
  <c r="H551" i="19"/>
  <c r="D551" i="19" s="1"/>
  <c r="G550" i="19"/>
  <c r="C550" i="19" s="1"/>
  <c r="I550" i="19"/>
  <c r="E550" i="19" s="1"/>
  <c r="J550" i="19"/>
  <c r="F550" i="19" s="1"/>
  <c r="H550" i="19"/>
  <c r="D550" i="19" s="1"/>
  <c r="G549" i="19"/>
  <c r="C549" i="19" s="1"/>
  <c r="I549" i="19"/>
  <c r="E549" i="19" s="1"/>
  <c r="J549" i="19"/>
  <c r="F549" i="19" s="1"/>
  <c r="H549" i="19"/>
  <c r="D549" i="19" s="1"/>
  <c r="G548" i="19"/>
  <c r="C548" i="19" s="1"/>
  <c r="I548" i="19"/>
  <c r="E548" i="19" s="1"/>
  <c r="J548" i="19"/>
  <c r="F548" i="19" s="1"/>
  <c r="H548" i="19"/>
  <c r="D548" i="19" s="1"/>
  <c r="G547" i="19"/>
  <c r="C547" i="19" s="1"/>
  <c r="I547" i="19"/>
  <c r="E547" i="19" s="1"/>
  <c r="J547" i="19"/>
  <c r="F547" i="19" s="1"/>
  <c r="H547" i="19"/>
  <c r="D547" i="19" s="1"/>
  <c r="G546" i="19"/>
  <c r="C546" i="19" s="1"/>
  <c r="I546" i="19"/>
  <c r="E546" i="19" s="1"/>
  <c r="J546" i="19"/>
  <c r="F546" i="19" s="1"/>
  <c r="H546" i="19"/>
  <c r="D546" i="19" s="1"/>
  <c r="G545" i="19"/>
  <c r="C545" i="19" s="1"/>
  <c r="I545" i="19"/>
  <c r="E545" i="19" s="1"/>
  <c r="J545" i="19"/>
  <c r="F545" i="19" s="1"/>
  <c r="H545" i="19"/>
  <c r="D545" i="19" s="1"/>
  <c r="G544" i="19"/>
  <c r="C544" i="19" s="1"/>
  <c r="I544" i="19"/>
  <c r="E544" i="19" s="1"/>
  <c r="J544" i="19"/>
  <c r="F544" i="19" s="1"/>
  <c r="H544" i="19"/>
  <c r="D544" i="19" s="1"/>
  <c r="G543" i="19"/>
  <c r="C543" i="19" s="1"/>
  <c r="I543" i="19"/>
  <c r="E543" i="19" s="1"/>
  <c r="J543" i="19"/>
  <c r="F543" i="19" s="1"/>
  <c r="H543" i="19"/>
  <c r="D543" i="19" s="1"/>
  <c r="G542" i="19"/>
  <c r="C542" i="19" s="1"/>
  <c r="I542" i="19"/>
  <c r="E542" i="19" s="1"/>
  <c r="J542" i="19"/>
  <c r="F542" i="19" s="1"/>
  <c r="H542" i="19"/>
  <c r="D542" i="19" s="1"/>
  <c r="G541" i="19"/>
  <c r="C541" i="19" s="1"/>
  <c r="I541" i="19"/>
  <c r="E541" i="19" s="1"/>
  <c r="J541" i="19"/>
  <c r="F541" i="19" s="1"/>
  <c r="H541" i="19"/>
  <c r="D541" i="19" s="1"/>
  <c r="G540" i="19"/>
  <c r="C540" i="19" s="1"/>
  <c r="I540" i="19"/>
  <c r="E540" i="19" s="1"/>
  <c r="J540" i="19"/>
  <c r="F540" i="19" s="1"/>
  <c r="H540" i="19"/>
  <c r="D540" i="19" s="1"/>
  <c r="G539" i="19"/>
  <c r="C539" i="19" s="1"/>
  <c r="I539" i="19"/>
  <c r="E539" i="19" s="1"/>
  <c r="J539" i="19"/>
  <c r="F539" i="19" s="1"/>
  <c r="H539" i="19"/>
  <c r="D539" i="19" s="1"/>
  <c r="G538" i="19"/>
  <c r="C538" i="19" s="1"/>
  <c r="I538" i="19"/>
  <c r="E538" i="19" s="1"/>
  <c r="J538" i="19"/>
  <c r="F538" i="19" s="1"/>
  <c r="H538" i="19"/>
  <c r="D538" i="19" s="1"/>
  <c r="G537" i="19"/>
  <c r="C537" i="19" s="1"/>
  <c r="I537" i="19"/>
  <c r="E537" i="19" s="1"/>
  <c r="J537" i="19"/>
  <c r="F537" i="19" s="1"/>
  <c r="H537" i="19"/>
  <c r="D537" i="19" s="1"/>
  <c r="G536" i="19"/>
  <c r="C536" i="19" s="1"/>
  <c r="I536" i="19"/>
  <c r="E536" i="19" s="1"/>
  <c r="J536" i="19"/>
  <c r="F536" i="19" s="1"/>
  <c r="H536" i="19"/>
  <c r="D536" i="19" s="1"/>
  <c r="G535" i="19"/>
  <c r="C535" i="19" s="1"/>
  <c r="I535" i="19"/>
  <c r="E535" i="19" s="1"/>
  <c r="J535" i="19"/>
  <c r="F535" i="19" s="1"/>
  <c r="H535" i="19"/>
  <c r="D535" i="19" s="1"/>
  <c r="G534" i="19"/>
  <c r="C534" i="19" s="1"/>
  <c r="I534" i="19"/>
  <c r="E534" i="19" s="1"/>
  <c r="J534" i="19"/>
  <c r="F534" i="19" s="1"/>
  <c r="H534" i="19"/>
  <c r="D534" i="19" s="1"/>
  <c r="G533" i="19"/>
  <c r="C533" i="19" s="1"/>
  <c r="I533" i="19"/>
  <c r="E533" i="19" s="1"/>
  <c r="J533" i="19"/>
  <c r="F533" i="19" s="1"/>
  <c r="H533" i="19"/>
  <c r="D533" i="19" s="1"/>
  <c r="G532" i="19"/>
  <c r="C532" i="19" s="1"/>
  <c r="I532" i="19"/>
  <c r="E532" i="19" s="1"/>
  <c r="J532" i="19"/>
  <c r="F532" i="19" s="1"/>
  <c r="H532" i="19"/>
  <c r="D532" i="19" s="1"/>
  <c r="G531" i="19"/>
  <c r="C531" i="19" s="1"/>
  <c r="I531" i="19"/>
  <c r="E531" i="19" s="1"/>
  <c r="J531" i="19"/>
  <c r="F531" i="19" s="1"/>
  <c r="H531" i="19"/>
  <c r="D531" i="19" s="1"/>
  <c r="G530" i="19"/>
  <c r="C530" i="19" s="1"/>
  <c r="I530" i="19"/>
  <c r="E530" i="19" s="1"/>
  <c r="J530" i="19"/>
  <c r="F530" i="19" s="1"/>
  <c r="H530" i="19"/>
  <c r="D530" i="19" s="1"/>
  <c r="G529" i="19"/>
  <c r="C529" i="19" s="1"/>
  <c r="I529" i="19"/>
  <c r="E529" i="19" s="1"/>
  <c r="J529" i="19"/>
  <c r="F529" i="19" s="1"/>
  <c r="H529" i="19"/>
  <c r="D529" i="19" s="1"/>
  <c r="G528" i="19"/>
  <c r="C528" i="19" s="1"/>
  <c r="I528" i="19"/>
  <c r="E528" i="19" s="1"/>
  <c r="J528" i="19"/>
  <c r="F528" i="19" s="1"/>
  <c r="H528" i="19"/>
  <c r="D528" i="19" s="1"/>
  <c r="G527" i="19"/>
  <c r="C527" i="19" s="1"/>
  <c r="I527" i="19"/>
  <c r="E527" i="19" s="1"/>
  <c r="J527" i="19"/>
  <c r="F527" i="19" s="1"/>
  <c r="H527" i="19"/>
  <c r="D527" i="19" s="1"/>
  <c r="G526" i="19"/>
  <c r="C526" i="19" s="1"/>
  <c r="I526" i="19"/>
  <c r="E526" i="19" s="1"/>
  <c r="J526" i="19"/>
  <c r="F526" i="19" s="1"/>
  <c r="H526" i="19"/>
  <c r="D526" i="19" s="1"/>
  <c r="G525" i="19"/>
  <c r="C525" i="19" s="1"/>
  <c r="I525" i="19"/>
  <c r="E525" i="19" s="1"/>
  <c r="J525" i="19"/>
  <c r="F525" i="19" s="1"/>
  <c r="H525" i="19"/>
  <c r="D525" i="19" s="1"/>
  <c r="G524" i="19"/>
  <c r="C524" i="19" s="1"/>
  <c r="I524" i="19"/>
  <c r="E524" i="19" s="1"/>
  <c r="J524" i="19"/>
  <c r="F524" i="19" s="1"/>
  <c r="H524" i="19"/>
  <c r="D524" i="19" s="1"/>
  <c r="G523" i="19"/>
  <c r="C523" i="19" s="1"/>
  <c r="I523" i="19"/>
  <c r="E523" i="19" s="1"/>
  <c r="J523" i="19"/>
  <c r="F523" i="19" s="1"/>
  <c r="H523" i="19"/>
  <c r="D523" i="19" s="1"/>
  <c r="G522" i="19"/>
  <c r="C522" i="19" s="1"/>
  <c r="I522" i="19"/>
  <c r="E522" i="19" s="1"/>
  <c r="J522" i="19"/>
  <c r="F522" i="19" s="1"/>
  <c r="H522" i="19"/>
  <c r="D522" i="19" s="1"/>
  <c r="G521" i="19"/>
  <c r="C521" i="19" s="1"/>
  <c r="I521" i="19"/>
  <c r="E521" i="19" s="1"/>
  <c r="J521" i="19"/>
  <c r="F521" i="19" s="1"/>
  <c r="H521" i="19"/>
  <c r="D521" i="19" s="1"/>
  <c r="G520" i="19"/>
  <c r="C520" i="19" s="1"/>
  <c r="I520" i="19"/>
  <c r="E520" i="19" s="1"/>
  <c r="J520" i="19"/>
  <c r="F520" i="19" s="1"/>
  <c r="H520" i="19"/>
  <c r="D520" i="19" s="1"/>
  <c r="G519" i="19"/>
  <c r="C519" i="19" s="1"/>
  <c r="I519" i="19"/>
  <c r="E519" i="19" s="1"/>
  <c r="J519" i="19"/>
  <c r="F519" i="19" s="1"/>
  <c r="H519" i="19"/>
  <c r="D519" i="19" s="1"/>
  <c r="G518" i="19"/>
  <c r="C518" i="19" s="1"/>
  <c r="I518" i="19"/>
  <c r="E518" i="19" s="1"/>
  <c r="J518" i="19"/>
  <c r="F518" i="19" s="1"/>
  <c r="H518" i="19"/>
  <c r="D518" i="19" s="1"/>
  <c r="G517" i="19"/>
  <c r="C517" i="19" s="1"/>
  <c r="I517" i="19"/>
  <c r="E517" i="19" s="1"/>
  <c r="J517" i="19"/>
  <c r="F517" i="19" s="1"/>
  <c r="H517" i="19"/>
  <c r="D517" i="19" s="1"/>
  <c r="G516" i="19"/>
  <c r="C516" i="19" s="1"/>
  <c r="I516" i="19"/>
  <c r="E516" i="19" s="1"/>
  <c r="J516" i="19"/>
  <c r="F516" i="19" s="1"/>
  <c r="H516" i="19"/>
  <c r="D516" i="19" s="1"/>
  <c r="G515" i="19"/>
  <c r="C515" i="19" s="1"/>
  <c r="I515" i="19"/>
  <c r="E515" i="19" s="1"/>
  <c r="J515" i="19"/>
  <c r="F515" i="19" s="1"/>
  <c r="H515" i="19"/>
  <c r="D515" i="19" s="1"/>
  <c r="G514" i="19"/>
  <c r="C514" i="19" s="1"/>
  <c r="I514" i="19"/>
  <c r="E514" i="19" s="1"/>
  <c r="J514" i="19"/>
  <c r="F514" i="19" s="1"/>
  <c r="H514" i="19"/>
  <c r="D514" i="19" s="1"/>
  <c r="G513" i="19"/>
  <c r="C513" i="19" s="1"/>
  <c r="I513" i="19"/>
  <c r="E513" i="19" s="1"/>
  <c r="J513" i="19"/>
  <c r="F513" i="19" s="1"/>
  <c r="H513" i="19"/>
  <c r="D513" i="19" s="1"/>
  <c r="G512" i="19"/>
  <c r="C512" i="19" s="1"/>
  <c r="I512" i="19"/>
  <c r="E512" i="19" s="1"/>
  <c r="J512" i="19"/>
  <c r="F512" i="19" s="1"/>
  <c r="H512" i="19"/>
  <c r="D512" i="19" s="1"/>
  <c r="G511" i="19"/>
  <c r="C511" i="19" s="1"/>
  <c r="I511" i="19"/>
  <c r="E511" i="19" s="1"/>
  <c r="J511" i="19"/>
  <c r="F511" i="19" s="1"/>
  <c r="H511" i="19"/>
  <c r="D511" i="19" s="1"/>
  <c r="G510" i="19"/>
  <c r="C510" i="19" s="1"/>
  <c r="I510" i="19"/>
  <c r="E510" i="19" s="1"/>
  <c r="J510" i="19"/>
  <c r="F510" i="19" s="1"/>
  <c r="H510" i="19"/>
  <c r="D510" i="19" s="1"/>
  <c r="G509" i="19"/>
  <c r="C509" i="19" s="1"/>
  <c r="I509" i="19"/>
  <c r="E509" i="19" s="1"/>
  <c r="J509" i="19"/>
  <c r="F509" i="19" s="1"/>
  <c r="H509" i="19"/>
  <c r="D509" i="19" s="1"/>
  <c r="G508" i="19"/>
  <c r="C508" i="19" s="1"/>
  <c r="I508" i="19"/>
  <c r="E508" i="19" s="1"/>
  <c r="J508" i="19"/>
  <c r="F508" i="19" s="1"/>
  <c r="H508" i="19"/>
  <c r="D508" i="19" s="1"/>
  <c r="G507" i="19"/>
  <c r="C507" i="19" s="1"/>
  <c r="I507" i="19"/>
  <c r="E507" i="19" s="1"/>
  <c r="J507" i="19"/>
  <c r="F507" i="19" s="1"/>
  <c r="H507" i="19"/>
  <c r="D507" i="19" s="1"/>
  <c r="G506" i="19"/>
  <c r="C506" i="19" s="1"/>
  <c r="I506" i="19"/>
  <c r="E506" i="19" s="1"/>
  <c r="J506" i="19"/>
  <c r="F506" i="19" s="1"/>
  <c r="H506" i="19"/>
  <c r="D506" i="19" s="1"/>
  <c r="G505" i="19"/>
  <c r="C505" i="19" s="1"/>
  <c r="I505" i="19"/>
  <c r="E505" i="19" s="1"/>
  <c r="J505" i="19"/>
  <c r="F505" i="19" s="1"/>
  <c r="H505" i="19"/>
  <c r="D505" i="19" s="1"/>
  <c r="G504" i="19"/>
  <c r="C504" i="19" s="1"/>
  <c r="I504" i="19"/>
  <c r="E504" i="19" s="1"/>
  <c r="J504" i="19"/>
  <c r="F504" i="19" s="1"/>
  <c r="H504" i="19"/>
  <c r="D504" i="19" s="1"/>
  <c r="G503" i="19"/>
  <c r="C503" i="19" s="1"/>
  <c r="I503" i="19"/>
  <c r="E503" i="19" s="1"/>
  <c r="J503" i="19"/>
  <c r="F503" i="19" s="1"/>
  <c r="H503" i="19"/>
  <c r="D503" i="19" s="1"/>
  <c r="G502" i="19"/>
  <c r="C502" i="19" s="1"/>
  <c r="I502" i="19"/>
  <c r="E502" i="19" s="1"/>
  <c r="J502" i="19"/>
  <c r="F502" i="19" s="1"/>
  <c r="H502" i="19"/>
  <c r="D502" i="19" s="1"/>
  <c r="G501" i="19"/>
  <c r="C501" i="19" s="1"/>
  <c r="I501" i="19"/>
  <c r="E501" i="19" s="1"/>
  <c r="J501" i="19"/>
  <c r="F501" i="19" s="1"/>
  <c r="H501" i="19"/>
  <c r="D501" i="19" s="1"/>
  <c r="G500" i="19"/>
  <c r="C500" i="19" s="1"/>
  <c r="I500" i="19"/>
  <c r="E500" i="19" s="1"/>
  <c r="J500" i="19"/>
  <c r="F500" i="19" s="1"/>
  <c r="H500" i="19"/>
  <c r="D500" i="19" s="1"/>
  <c r="G499" i="19"/>
  <c r="C499" i="19" s="1"/>
  <c r="I499" i="19"/>
  <c r="E499" i="19" s="1"/>
  <c r="H499" i="19"/>
  <c r="D499" i="19" s="1"/>
  <c r="J499" i="19"/>
  <c r="F499" i="19" s="1"/>
  <c r="G498" i="19"/>
  <c r="C498" i="19" s="1"/>
  <c r="I498" i="19"/>
  <c r="E498" i="19" s="1"/>
  <c r="H498" i="19"/>
  <c r="D498" i="19" s="1"/>
  <c r="J498" i="19"/>
  <c r="F498" i="19" s="1"/>
  <c r="G497" i="19"/>
  <c r="C497" i="19" s="1"/>
  <c r="I497" i="19"/>
  <c r="E497" i="19" s="1"/>
  <c r="H497" i="19"/>
  <c r="D497" i="19" s="1"/>
  <c r="J497" i="19"/>
  <c r="F497" i="19" s="1"/>
  <c r="G496" i="19"/>
  <c r="C496" i="19" s="1"/>
  <c r="I496" i="19"/>
  <c r="E496" i="19" s="1"/>
  <c r="H496" i="19"/>
  <c r="D496" i="19" s="1"/>
  <c r="J496" i="19"/>
  <c r="F496" i="19" s="1"/>
  <c r="G495" i="19"/>
  <c r="C495" i="19" s="1"/>
  <c r="I495" i="19"/>
  <c r="E495" i="19" s="1"/>
  <c r="H495" i="19"/>
  <c r="D495" i="19" s="1"/>
  <c r="J495" i="19"/>
  <c r="F495" i="19" s="1"/>
  <c r="G494" i="19"/>
  <c r="C494" i="19" s="1"/>
  <c r="I494" i="19"/>
  <c r="E494" i="19" s="1"/>
  <c r="H494" i="19"/>
  <c r="D494" i="19" s="1"/>
  <c r="J494" i="19"/>
  <c r="F494" i="19" s="1"/>
  <c r="G493" i="19"/>
  <c r="C493" i="19" s="1"/>
  <c r="I493" i="19"/>
  <c r="E493" i="19" s="1"/>
  <c r="H493" i="19"/>
  <c r="D493" i="19" s="1"/>
  <c r="J493" i="19"/>
  <c r="F493" i="19" s="1"/>
  <c r="G492" i="19"/>
  <c r="C492" i="19" s="1"/>
  <c r="I492" i="19"/>
  <c r="E492" i="19" s="1"/>
  <c r="H492" i="19"/>
  <c r="D492" i="19" s="1"/>
  <c r="J492" i="19"/>
  <c r="F492" i="19" s="1"/>
  <c r="G491" i="19"/>
  <c r="C491" i="19" s="1"/>
  <c r="I491" i="19"/>
  <c r="E491" i="19" s="1"/>
  <c r="H491" i="19"/>
  <c r="D491" i="19" s="1"/>
  <c r="J491" i="19"/>
  <c r="F491" i="19" s="1"/>
  <c r="G490" i="19"/>
  <c r="C490" i="19" s="1"/>
  <c r="I490" i="19"/>
  <c r="E490" i="19" s="1"/>
  <c r="H490" i="19"/>
  <c r="D490" i="19" s="1"/>
  <c r="J490" i="19"/>
  <c r="F490" i="19" s="1"/>
  <c r="G489" i="19"/>
  <c r="C489" i="19" s="1"/>
  <c r="I489" i="19"/>
  <c r="E489" i="19" s="1"/>
  <c r="H489" i="19"/>
  <c r="D489" i="19" s="1"/>
  <c r="J489" i="19"/>
  <c r="F489" i="19" s="1"/>
  <c r="G488" i="19"/>
  <c r="C488" i="19" s="1"/>
  <c r="I488" i="19"/>
  <c r="E488" i="19" s="1"/>
  <c r="H488" i="19"/>
  <c r="D488" i="19" s="1"/>
  <c r="J488" i="19"/>
  <c r="F488" i="19" s="1"/>
  <c r="G487" i="19"/>
  <c r="C487" i="19" s="1"/>
  <c r="I487" i="19"/>
  <c r="E487" i="19" s="1"/>
  <c r="H487" i="19"/>
  <c r="D487" i="19" s="1"/>
  <c r="J487" i="19"/>
  <c r="F487" i="19" s="1"/>
  <c r="G486" i="19"/>
  <c r="C486" i="19" s="1"/>
  <c r="I486" i="19"/>
  <c r="E486" i="19" s="1"/>
  <c r="H486" i="19"/>
  <c r="D486" i="19" s="1"/>
  <c r="J486" i="19"/>
  <c r="F486" i="19" s="1"/>
  <c r="G485" i="19"/>
  <c r="C485" i="19" s="1"/>
  <c r="I485" i="19"/>
  <c r="E485" i="19" s="1"/>
  <c r="H485" i="19"/>
  <c r="D485" i="19" s="1"/>
  <c r="J485" i="19"/>
  <c r="F485" i="19" s="1"/>
  <c r="G484" i="19"/>
  <c r="C484" i="19" s="1"/>
  <c r="I484" i="19"/>
  <c r="E484" i="19" s="1"/>
  <c r="H484" i="19"/>
  <c r="D484" i="19" s="1"/>
  <c r="J484" i="19"/>
  <c r="F484" i="19" s="1"/>
  <c r="G483" i="19"/>
  <c r="C483" i="19" s="1"/>
  <c r="I483" i="19"/>
  <c r="E483" i="19" s="1"/>
  <c r="H483" i="19"/>
  <c r="D483" i="19" s="1"/>
  <c r="J483" i="19"/>
  <c r="F483" i="19" s="1"/>
  <c r="G482" i="19"/>
  <c r="C482" i="19" s="1"/>
  <c r="I482" i="19"/>
  <c r="E482" i="19" s="1"/>
  <c r="H482" i="19"/>
  <c r="D482" i="19" s="1"/>
  <c r="J482" i="19"/>
  <c r="F482" i="19" s="1"/>
  <c r="G481" i="19"/>
  <c r="C481" i="19" s="1"/>
  <c r="I481" i="19"/>
  <c r="E481" i="19" s="1"/>
  <c r="H481" i="19"/>
  <c r="D481" i="19" s="1"/>
  <c r="J481" i="19"/>
  <c r="F481" i="19" s="1"/>
  <c r="G480" i="19"/>
  <c r="C480" i="19" s="1"/>
  <c r="I480" i="19"/>
  <c r="E480" i="19" s="1"/>
  <c r="H480" i="19"/>
  <c r="D480" i="19" s="1"/>
  <c r="J480" i="19"/>
  <c r="F480" i="19" s="1"/>
  <c r="G479" i="19"/>
  <c r="C479" i="19" s="1"/>
  <c r="I479" i="19"/>
  <c r="E479" i="19" s="1"/>
  <c r="H479" i="19"/>
  <c r="D479" i="19" s="1"/>
  <c r="J479" i="19"/>
  <c r="F479" i="19" s="1"/>
  <c r="G478" i="19"/>
  <c r="C478" i="19" s="1"/>
  <c r="I478" i="19"/>
  <c r="E478" i="19" s="1"/>
  <c r="H478" i="19"/>
  <c r="D478" i="19" s="1"/>
  <c r="J478" i="19"/>
  <c r="F478" i="19" s="1"/>
  <c r="G477" i="19"/>
  <c r="C477" i="19" s="1"/>
  <c r="I477" i="19"/>
  <c r="E477" i="19" s="1"/>
  <c r="H477" i="19"/>
  <c r="D477" i="19" s="1"/>
  <c r="J477" i="19"/>
  <c r="F477" i="19" s="1"/>
  <c r="G476" i="19"/>
  <c r="C476" i="19" s="1"/>
  <c r="I476" i="19"/>
  <c r="E476" i="19" s="1"/>
  <c r="H476" i="19"/>
  <c r="D476" i="19" s="1"/>
  <c r="J476" i="19"/>
  <c r="F476" i="19" s="1"/>
  <c r="G475" i="19"/>
  <c r="C475" i="19" s="1"/>
  <c r="I475" i="19"/>
  <c r="E475" i="19" s="1"/>
  <c r="H475" i="19"/>
  <c r="D475" i="19" s="1"/>
  <c r="J475" i="19"/>
  <c r="F475" i="19" s="1"/>
  <c r="G474" i="19"/>
  <c r="C474" i="19" s="1"/>
  <c r="I474" i="19"/>
  <c r="E474" i="19" s="1"/>
  <c r="H474" i="19"/>
  <c r="D474" i="19" s="1"/>
  <c r="J474" i="19"/>
  <c r="F474" i="19" s="1"/>
  <c r="G473" i="19"/>
  <c r="C473" i="19" s="1"/>
  <c r="I473" i="19"/>
  <c r="E473" i="19" s="1"/>
  <c r="H473" i="19"/>
  <c r="D473" i="19" s="1"/>
  <c r="J473" i="19"/>
  <c r="F473" i="19" s="1"/>
  <c r="G472" i="19"/>
  <c r="C472" i="19" s="1"/>
  <c r="I472" i="19"/>
  <c r="E472" i="19" s="1"/>
  <c r="H472" i="19"/>
  <c r="D472" i="19" s="1"/>
  <c r="J472" i="19"/>
  <c r="F472" i="19" s="1"/>
  <c r="G471" i="19"/>
  <c r="C471" i="19" s="1"/>
  <c r="I471" i="19"/>
  <c r="E471" i="19" s="1"/>
  <c r="H471" i="19"/>
  <c r="D471" i="19" s="1"/>
  <c r="J471" i="19"/>
  <c r="F471" i="19" s="1"/>
  <c r="G470" i="19"/>
  <c r="C470" i="19" s="1"/>
  <c r="I470" i="19"/>
  <c r="E470" i="19" s="1"/>
  <c r="H470" i="19"/>
  <c r="D470" i="19" s="1"/>
  <c r="J470" i="19"/>
  <c r="F470" i="19" s="1"/>
  <c r="G469" i="19"/>
  <c r="C469" i="19" s="1"/>
  <c r="I469" i="19"/>
  <c r="E469" i="19" s="1"/>
  <c r="H469" i="19"/>
  <c r="D469" i="19" s="1"/>
  <c r="J469" i="19"/>
  <c r="F469" i="19" s="1"/>
  <c r="G468" i="19"/>
  <c r="C468" i="19" s="1"/>
  <c r="I468" i="19"/>
  <c r="E468" i="19" s="1"/>
  <c r="H468" i="19"/>
  <c r="D468" i="19" s="1"/>
  <c r="J468" i="19"/>
  <c r="F468" i="19" s="1"/>
  <c r="G467" i="19"/>
  <c r="C467" i="19" s="1"/>
  <c r="I467" i="19"/>
  <c r="E467" i="19" s="1"/>
  <c r="H467" i="19"/>
  <c r="D467" i="19" s="1"/>
  <c r="J467" i="19"/>
  <c r="F467" i="19" s="1"/>
  <c r="G466" i="19"/>
  <c r="C466" i="19" s="1"/>
  <c r="I466" i="19"/>
  <c r="E466" i="19" s="1"/>
  <c r="H466" i="19"/>
  <c r="D466" i="19" s="1"/>
  <c r="J466" i="19"/>
  <c r="F466" i="19" s="1"/>
  <c r="G465" i="19"/>
  <c r="C465" i="19" s="1"/>
  <c r="I465" i="19"/>
  <c r="E465" i="19" s="1"/>
  <c r="H465" i="19"/>
  <c r="D465" i="19" s="1"/>
  <c r="J465" i="19"/>
  <c r="F465" i="19" s="1"/>
  <c r="G464" i="19"/>
  <c r="C464" i="19" s="1"/>
  <c r="I464" i="19"/>
  <c r="E464" i="19" s="1"/>
  <c r="H464" i="19"/>
  <c r="D464" i="19" s="1"/>
  <c r="J464" i="19"/>
  <c r="F464" i="19" s="1"/>
  <c r="G463" i="19"/>
  <c r="C463" i="19" s="1"/>
  <c r="I463" i="19"/>
  <c r="E463" i="19" s="1"/>
  <c r="H463" i="19"/>
  <c r="D463" i="19" s="1"/>
  <c r="J463" i="19"/>
  <c r="F463" i="19" s="1"/>
  <c r="G462" i="19"/>
  <c r="C462" i="19" s="1"/>
  <c r="I462" i="19"/>
  <c r="E462" i="19" s="1"/>
  <c r="H462" i="19"/>
  <c r="D462" i="19" s="1"/>
  <c r="J462" i="19"/>
  <c r="F462" i="19" s="1"/>
  <c r="G461" i="19"/>
  <c r="C461" i="19" s="1"/>
  <c r="I461" i="19"/>
  <c r="E461" i="19" s="1"/>
  <c r="H461" i="19"/>
  <c r="D461" i="19" s="1"/>
  <c r="J461" i="19"/>
  <c r="F461" i="19" s="1"/>
  <c r="G460" i="19"/>
  <c r="C460" i="19" s="1"/>
  <c r="I460" i="19"/>
  <c r="E460" i="19" s="1"/>
  <c r="H460" i="19"/>
  <c r="D460" i="19" s="1"/>
  <c r="J460" i="19"/>
  <c r="F460" i="19" s="1"/>
  <c r="G459" i="19"/>
  <c r="C459" i="19" s="1"/>
  <c r="I459" i="19"/>
  <c r="E459" i="19" s="1"/>
  <c r="H459" i="19"/>
  <c r="D459" i="19" s="1"/>
  <c r="J459" i="19"/>
  <c r="F459" i="19" s="1"/>
  <c r="G458" i="19"/>
  <c r="C458" i="19" s="1"/>
  <c r="I458" i="19"/>
  <c r="E458" i="19" s="1"/>
  <c r="H458" i="19"/>
  <c r="D458" i="19" s="1"/>
  <c r="J458" i="19"/>
  <c r="F458" i="19" s="1"/>
  <c r="G457" i="19"/>
  <c r="C457" i="19" s="1"/>
  <c r="I457" i="19"/>
  <c r="E457" i="19" s="1"/>
  <c r="H457" i="19"/>
  <c r="D457" i="19" s="1"/>
  <c r="J457" i="19"/>
  <c r="F457" i="19" s="1"/>
  <c r="G456" i="19"/>
  <c r="C456" i="19" s="1"/>
  <c r="I456" i="19"/>
  <c r="E456" i="19" s="1"/>
  <c r="H456" i="19"/>
  <c r="D456" i="19" s="1"/>
  <c r="J456" i="19"/>
  <c r="F456" i="19" s="1"/>
  <c r="G455" i="19"/>
  <c r="C455" i="19" s="1"/>
  <c r="I455" i="19"/>
  <c r="E455" i="19" s="1"/>
  <c r="H455" i="19"/>
  <c r="D455" i="19" s="1"/>
  <c r="J455" i="19"/>
  <c r="F455" i="19" s="1"/>
  <c r="G454" i="19"/>
  <c r="C454" i="19" s="1"/>
  <c r="I454" i="19"/>
  <c r="E454" i="19" s="1"/>
  <c r="H454" i="19"/>
  <c r="D454" i="19" s="1"/>
  <c r="J454" i="19"/>
  <c r="F454" i="19" s="1"/>
  <c r="G453" i="19"/>
  <c r="C453" i="19" s="1"/>
  <c r="I453" i="19"/>
  <c r="E453" i="19" s="1"/>
  <c r="H453" i="19"/>
  <c r="D453" i="19" s="1"/>
  <c r="J453" i="19"/>
  <c r="F453" i="19" s="1"/>
  <c r="G452" i="19"/>
  <c r="C452" i="19" s="1"/>
  <c r="I452" i="19"/>
  <c r="E452" i="19" s="1"/>
  <c r="H452" i="19"/>
  <c r="D452" i="19" s="1"/>
  <c r="J452" i="19"/>
  <c r="F452" i="19" s="1"/>
  <c r="G451" i="19"/>
  <c r="C451" i="19" s="1"/>
  <c r="I451" i="19"/>
  <c r="E451" i="19" s="1"/>
  <c r="H451" i="19"/>
  <c r="D451" i="19" s="1"/>
  <c r="J451" i="19"/>
  <c r="F451" i="19" s="1"/>
  <c r="G450" i="19"/>
  <c r="C450" i="19" s="1"/>
  <c r="I450" i="19"/>
  <c r="E450" i="19" s="1"/>
  <c r="H450" i="19"/>
  <c r="D450" i="19" s="1"/>
  <c r="J450" i="19"/>
  <c r="F450" i="19" s="1"/>
  <c r="G449" i="19"/>
  <c r="C449" i="19" s="1"/>
  <c r="I449" i="19"/>
  <c r="E449" i="19" s="1"/>
  <c r="H449" i="19"/>
  <c r="D449" i="19" s="1"/>
  <c r="J449" i="19"/>
  <c r="F449" i="19" s="1"/>
  <c r="G448" i="19"/>
  <c r="C448" i="19" s="1"/>
  <c r="I448" i="19"/>
  <c r="E448" i="19" s="1"/>
  <c r="H448" i="19"/>
  <c r="D448" i="19" s="1"/>
  <c r="J448" i="19"/>
  <c r="F448" i="19" s="1"/>
  <c r="G447" i="19"/>
  <c r="C447" i="19" s="1"/>
  <c r="I447" i="19"/>
  <c r="E447" i="19" s="1"/>
  <c r="H447" i="19"/>
  <c r="D447" i="19" s="1"/>
  <c r="J447" i="19"/>
  <c r="F447" i="19" s="1"/>
  <c r="G446" i="19"/>
  <c r="C446" i="19" s="1"/>
  <c r="I446" i="19"/>
  <c r="E446" i="19" s="1"/>
  <c r="H446" i="19"/>
  <c r="D446" i="19" s="1"/>
  <c r="J446" i="19"/>
  <c r="F446" i="19" s="1"/>
  <c r="G445" i="19"/>
  <c r="C445" i="19" s="1"/>
  <c r="I445" i="19"/>
  <c r="E445" i="19" s="1"/>
  <c r="H445" i="19"/>
  <c r="D445" i="19" s="1"/>
  <c r="J445" i="19"/>
  <c r="F445" i="19" s="1"/>
  <c r="G444" i="19"/>
  <c r="C444" i="19" s="1"/>
  <c r="I444" i="19"/>
  <c r="E444" i="19" s="1"/>
  <c r="H444" i="19"/>
  <c r="D444" i="19" s="1"/>
  <c r="J444" i="19"/>
  <c r="F444" i="19" s="1"/>
  <c r="G443" i="19"/>
  <c r="C443" i="19" s="1"/>
  <c r="I443" i="19"/>
  <c r="E443" i="19" s="1"/>
  <c r="H443" i="19"/>
  <c r="D443" i="19" s="1"/>
  <c r="J443" i="19"/>
  <c r="F443" i="19" s="1"/>
  <c r="G442" i="19"/>
  <c r="C442" i="19" s="1"/>
  <c r="I442" i="19"/>
  <c r="E442" i="19" s="1"/>
  <c r="H442" i="19"/>
  <c r="D442" i="19" s="1"/>
  <c r="J442" i="19"/>
  <c r="F442" i="19" s="1"/>
  <c r="G441" i="19"/>
  <c r="C441" i="19" s="1"/>
  <c r="I441" i="19"/>
  <c r="E441" i="19" s="1"/>
  <c r="H441" i="19"/>
  <c r="D441" i="19" s="1"/>
  <c r="J441" i="19"/>
  <c r="F441" i="19" s="1"/>
  <c r="G440" i="19"/>
  <c r="C440" i="19" s="1"/>
  <c r="I440" i="19"/>
  <c r="E440" i="19" s="1"/>
  <c r="H440" i="19"/>
  <c r="D440" i="19" s="1"/>
  <c r="J440" i="19"/>
  <c r="F440" i="19" s="1"/>
  <c r="G439" i="19"/>
  <c r="C439" i="19" s="1"/>
  <c r="I439" i="19"/>
  <c r="E439" i="19" s="1"/>
  <c r="H439" i="19"/>
  <c r="D439" i="19" s="1"/>
  <c r="J439" i="19"/>
  <c r="F439" i="19" s="1"/>
  <c r="G438" i="19"/>
  <c r="C438" i="19" s="1"/>
  <c r="I438" i="19"/>
  <c r="E438" i="19" s="1"/>
  <c r="H438" i="19"/>
  <c r="D438" i="19" s="1"/>
  <c r="J438" i="19"/>
  <c r="F438" i="19" s="1"/>
  <c r="G437" i="19"/>
  <c r="C437" i="19" s="1"/>
  <c r="I437" i="19"/>
  <c r="E437" i="19" s="1"/>
  <c r="H437" i="19"/>
  <c r="D437" i="19" s="1"/>
  <c r="J437" i="19"/>
  <c r="F437" i="19" s="1"/>
  <c r="G436" i="19"/>
  <c r="C436" i="19" s="1"/>
  <c r="I436" i="19"/>
  <c r="E436" i="19" s="1"/>
  <c r="H436" i="19"/>
  <c r="D436" i="19" s="1"/>
  <c r="J436" i="19"/>
  <c r="F436" i="19" s="1"/>
  <c r="G435" i="19"/>
  <c r="C435" i="19" s="1"/>
  <c r="I435" i="19"/>
  <c r="E435" i="19" s="1"/>
  <c r="H435" i="19"/>
  <c r="D435" i="19" s="1"/>
  <c r="J435" i="19"/>
  <c r="F435" i="19" s="1"/>
  <c r="G434" i="19"/>
  <c r="C434" i="19" s="1"/>
  <c r="I434" i="19"/>
  <c r="E434" i="19" s="1"/>
  <c r="H434" i="19"/>
  <c r="D434" i="19" s="1"/>
  <c r="J434" i="19"/>
  <c r="F434" i="19" s="1"/>
  <c r="G433" i="19"/>
  <c r="C433" i="19" s="1"/>
  <c r="I433" i="19"/>
  <c r="E433" i="19" s="1"/>
  <c r="H433" i="19"/>
  <c r="D433" i="19" s="1"/>
  <c r="J433" i="19"/>
  <c r="F433" i="19" s="1"/>
  <c r="G432" i="19"/>
  <c r="C432" i="19" s="1"/>
  <c r="I432" i="19"/>
  <c r="E432" i="19" s="1"/>
  <c r="H432" i="19"/>
  <c r="D432" i="19" s="1"/>
  <c r="J432" i="19"/>
  <c r="F432" i="19" s="1"/>
  <c r="G431" i="19"/>
  <c r="C431" i="19" s="1"/>
  <c r="I431" i="19"/>
  <c r="E431" i="19" s="1"/>
  <c r="H431" i="19"/>
  <c r="D431" i="19" s="1"/>
  <c r="J431" i="19"/>
  <c r="F431" i="19" s="1"/>
  <c r="G430" i="19"/>
  <c r="C430" i="19" s="1"/>
  <c r="I430" i="19"/>
  <c r="E430" i="19" s="1"/>
  <c r="H430" i="19"/>
  <c r="D430" i="19" s="1"/>
  <c r="J430" i="19"/>
  <c r="F430" i="19" s="1"/>
  <c r="G429" i="19"/>
  <c r="C429" i="19" s="1"/>
  <c r="I429" i="19"/>
  <c r="E429" i="19" s="1"/>
  <c r="H429" i="19"/>
  <c r="D429" i="19" s="1"/>
  <c r="J429" i="19"/>
  <c r="F429" i="19" s="1"/>
  <c r="G428" i="19"/>
  <c r="C428" i="19" s="1"/>
  <c r="I428" i="19"/>
  <c r="E428" i="19" s="1"/>
  <c r="H428" i="19"/>
  <c r="D428" i="19" s="1"/>
  <c r="J428" i="19"/>
  <c r="F428" i="19" s="1"/>
  <c r="G427" i="19"/>
  <c r="C427" i="19" s="1"/>
  <c r="I427" i="19"/>
  <c r="E427" i="19" s="1"/>
  <c r="H427" i="19"/>
  <c r="D427" i="19" s="1"/>
  <c r="J427" i="19"/>
  <c r="F427" i="19" s="1"/>
  <c r="G426" i="19"/>
  <c r="C426" i="19" s="1"/>
  <c r="I426" i="19"/>
  <c r="E426" i="19" s="1"/>
  <c r="H426" i="19"/>
  <c r="D426" i="19" s="1"/>
  <c r="J426" i="19"/>
  <c r="F426" i="19" s="1"/>
  <c r="G425" i="19"/>
  <c r="C425" i="19" s="1"/>
  <c r="I425" i="19"/>
  <c r="E425" i="19" s="1"/>
  <c r="H425" i="19"/>
  <c r="D425" i="19" s="1"/>
  <c r="J425" i="19"/>
  <c r="F425" i="19" s="1"/>
  <c r="G424" i="19"/>
  <c r="C424" i="19" s="1"/>
  <c r="I424" i="19"/>
  <c r="E424" i="19" s="1"/>
  <c r="H424" i="19"/>
  <c r="D424" i="19" s="1"/>
  <c r="J424" i="19"/>
  <c r="F424" i="19" s="1"/>
  <c r="G423" i="19"/>
  <c r="C423" i="19" s="1"/>
  <c r="I423" i="19"/>
  <c r="E423" i="19" s="1"/>
  <c r="H423" i="19"/>
  <c r="D423" i="19" s="1"/>
  <c r="J423" i="19"/>
  <c r="F423" i="19" s="1"/>
  <c r="G422" i="19"/>
  <c r="C422" i="19" s="1"/>
  <c r="I422" i="19"/>
  <c r="E422" i="19" s="1"/>
  <c r="H422" i="19"/>
  <c r="D422" i="19" s="1"/>
  <c r="J422" i="19"/>
  <c r="F422" i="19" s="1"/>
  <c r="G421" i="19"/>
  <c r="C421" i="19" s="1"/>
  <c r="I421" i="19"/>
  <c r="E421" i="19" s="1"/>
  <c r="H421" i="19"/>
  <c r="D421" i="19" s="1"/>
  <c r="J421" i="19"/>
  <c r="F421" i="19" s="1"/>
  <c r="G420" i="19"/>
  <c r="C420" i="19" s="1"/>
  <c r="I420" i="19"/>
  <c r="E420" i="19" s="1"/>
  <c r="H420" i="19"/>
  <c r="D420" i="19" s="1"/>
  <c r="J420" i="19"/>
  <c r="F420" i="19" s="1"/>
  <c r="G419" i="19"/>
  <c r="C419" i="19" s="1"/>
  <c r="I419" i="19"/>
  <c r="E419" i="19" s="1"/>
  <c r="H419" i="19"/>
  <c r="D419" i="19" s="1"/>
  <c r="J419" i="19"/>
  <c r="F419" i="19" s="1"/>
  <c r="G418" i="19"/>
  <c r="C418" i="19" s="1"/>
  <c r="I418" i="19"/>
  <c r="E418" i="19" s="1"/>
  <c r="H418" i="19"/>
  <c r="D418" i="19" s="1"/>
  <c r="J418" i="19"/>
  <c r="F418" i="19" s="1"/>
  <c r="G417" i="19"/>
  <c r="C417" i="19" s="1"/>
  <c r="I417" i="19"/>
  <c r="E417" i="19" s="1"/>
  <c r="H417" i="19"/>
  <c r="D417" i="19" s="1"/>
  <c r="J417" i="19"/>
  <c r="F417" i="19" s="1"/>
  <c r="G416" i="19"/>
  <c r="C416" i="19" s="1"/>
  <c r="I416" i="19"/>
  <c r="E416" i="19" s="1"/>
  <c r="H416" i="19"/>
  <c r="D416" i="19" s="1"/>
  <c r="J416" i="19"/>
  <c r="F416" i="19" s="1"/>
  <c r="G415" i="19"/>
  <c r="C415" i="19" s="1"/>
  <c r="I415" i="19"/>
  <c r="E415" i="19" s="1"/>
  <c r="H415" i="19"/>
  <c r="D415" i="19" s="1"/>
  <c r="J415" i="19"/>
  <c r="F415" i="19" s="1"/>
  <c r="G414" i="19"/>
  <c r="C414" i="19" s="1"/>
  <c r="I414" i="19"/>
  <c r="E414" i="19" s="1"/>
  <c r="H414" i="19"/>
  <c r="D414" i="19" s="1"/>
  <c r="J414" i="19"/>
  <c r="F414" i="19" s="1"/>
  <c r="G413" i="19"/>
  <c r="C413" i="19" s="1"/>
  <c r="I413" i="19"/>
  <c r="E413" i="19" s="1"/>
  <c r="H413" i="19"/>
  <c r="D413" i="19" s="1"/>
  <c r="J413" i="19"/>
  <c r="F413" i="19" s="1"/>
  <c r="G412" i="19"/>
  <c r="C412" i="19" s="1"/>
  <c r="I412" i="19"/>
  <c r="E412" i="19" s="1"/>
  <c r="H412" i="19"/>
  <c r="D412" i="19" s="1"/>
  <c r="J412" i="19"/>
  <c r="F412" i="19" s="1"/>
  <c r="G411" i="19"/>
  <c r="C411" i="19" s="1"/>
  <c r="I411" i="19"/>
  <c r="E411" i="19" s="1"/>
  <c r="H411" i="19"/>
  <c r="D411" i="19" s="1"/>
  <c r="J411" i="19"/>
  <c r="F411" i="19" s="1"/>
  <c r="G410" i="19"/>
  <c r="C410" i="19" s="1"/>
  <c r="I410" i="19"/>
  <c r="E410" i="19" s="1"/>
  <c r="H410" i="19"/>
  <c r="D410" i="19" s="1"/>
  <c r="J410" i="19"/>
  <c r="F410" i="19" s="1"/>
  <c r="G409" i="19"/>
  <c r="C409" i="19" s="1"/>
  <c r="I409" i="19"/>
  <c r="E409" i="19" s="1"/>
  <c r="H409" i="19"/>
  <c r="D409" i="19" s="1"/>
  <c r="J409" i="19"/>
  <c r="F409" i="19" s="1"/>
  <c r="G408" i="19"/>
  <c r="C408" i="19" s="1"/>
  <c r="I408" i="19"/>
  <c r="E408" i="19" s="1"/>
  <c r="H408" i="19"/>
  <c r="D408" i="19" s="1"/>
  <c r="J408" i="19"/>
  <c r="F408" i="19" s="1"/>
  <c r="G407" i="19"/>
  <c r="C407" i="19" s="1"/>
  <c r="I407" i="19"/>
  <c r="E407" i="19" s="1"/>
  <c r="H407" i="19"/>
  <c r="D407" i="19" s="1"/>
  <c r="J407" i="19"/>
  <c r="F407" i="19" s="1"/>
  <c r="G406" i="19"/>
  <c r="C406" i="19" s="1"/>
  <c r="I406" i="19"/>
  <c r="E406" i="19" s="1"/>
  <c r="H406" i="19"/>
  <c r="D406" i="19" s="1"/>
  <c r="J406" i="19"/>
  <c r="F406" i="19" s="1"/>
  <c r="G405" i="19"/>
  <c r="C405" i="19" s="1"/>
  <c r="I405" i="19"/>
  <c r="E405" i="19" s="1"/>
  <c r="H405" i="19"/>
  <c r="D405" i="19" s="1"/>
  <c r="J405" i="19"/>
  <c r="F405" i="19" s="1"/>
  <c r="G404" i="19"/>
  <c r="C404" i="19" s="1"/>
  <c r="I404" i="19"/>
  <c r="E404" i="19" s="1"/>
  <c r="H404" i="19"/>
  <c r="D404" i="19" s="1"/>
  <c r="J404" i="19"/>
  <c r="F404" i="19" s="1"/>
  <c r="G403" i="19"/>
  <c r="C403" i="19" s="1"/>
  <c r="I403" i="19"/>
  <c r="E403" i="19" s="1"/>
  <c r="H403" i="19"/>
  <c r="D403" i="19" s="1"/>
  <c r="J403" i="19"/>
  <c r="F403" i="19" s="1"/>
  <c r="G402" i="19"/>
  <c r="C402" i="19" s="1"/>
  <c r="I402" i="19"/>
  <c r="E402" i="19" s="1"/>
  <c r="H402" i="19"/>
  <c r="D402" i="19" s="1"/>
  <c r="J402" i="19"/>
  <c r="F402" i="19" s="1"/>
  <c r="G401" i="19"/>
  <c r="C401" i="19" s="1"/>
  <c r="I401" i="19"/>
  <c r="E401" i="19" s="1"/>
  <c r="H401" i="19"/>
  <c r="D401" i="19" s="1"/>
  <c r="J401" i="19"/>
  <c r="F401" i="19" s="1"/>
  <c r="G400" i="19"/>
  <c r="C400" i="19" s="1"/>
  <c r="I400" i="19"/>
  <c r="E400" i="19" s="1"/>
  <c r="H400" i="19"/>
  <c r="D400" i="19" s="1"/>
  <c r="J400" i="19"/>
  <c r="F400" i="19" s="1"/>
  <c r="G399" i="19"/>
  <c r="C399" i="19" s="1"/>
  <c r="I399" i="19"/>
  <c r="E399" i="19" s="1"/>
  <c r="H399" i="19"/>
  <c r="D399" i="19" s="1"/>
  <c r="J399" i="19"/>
  <c r="F399" i="19" s="1"/>
  <c r="G398" i="19"/>
  <c r="C398" i="19" s="1"/>
  <c r="I398" i="19"/>
  <c r="E398" i="19" s="1"/>
  <c r="H398" i="19"/>
  <c r="D398" i="19" s="1"/>
  <c r="J398" i="19"/>
  <c r="F398" i="19" s="1"/>
  <c r="G397" i="19"/>
  <c r="C397" i="19" s="1"/>
  <c r="I397" i="19"/>
  <c r="E397" i="19" s="1"/>
  <c r="H397" i="19"/>
  <c r="D397" i="19" s="1"/>
  <c r="J397" i="19"/>
  <c r="F397" i="19" s="1"/>
  <c r="G396" i="19"/>
  <c r="C396" i="19" s="1"/>
  <c r="I396" i="19"/>
  <c r="E396" i="19" s="1"/>
  <c r="H396" i="19"/>
  <c r="D396" i="19" s="1"/>
  <c r="J396" i="19"/>
  <c r="F396" i="19" s="1"/>
  <c r="G395" i="19"/>
  <c r="C395" i="19" s="1"/>
  <c r="I395" i="19"/>
  <c r="E395" i="19" s="1"/>
  <c r="H395" i="19"/>
  <c r="D395" i="19" s="1"/>
  <c r="J395" i="19"/>
  <c r="F395" i="19" s="1"/>
  <c r="G394" i="19"/>
  <c r="C394" i="19" s="1"/>
  <c r="I394" i="19"/>
  <c r="E394" i="19" s="1"/>
  <c r="H394" i="19"/>
  <c r="D394" i="19" s="1"/>
  <c r="J394" i="19"/>
  <c r="F394" i="19" s="1"/>
  <c r="G393" i="19"/>
  <c r="C393" i="19" s="1"/>
  <c r="I393" i="19"/>
  <c r="E393" i="19" s="1"/>
  <c r="H393" i="19"/>
  <c r="D393" i="19" s="1"/>
  <c r="J393" i="19"/>
  <c r="F393" i="19" s="1"/>
  <c r="G392" i="19"/>
  <c r="C392" i="19" s="1"/>
  <c r="I392" i="19"/>
  <c r="E392" i="19" s="1"/>
  <c r="H392" i="19"/>
  <c r="D392" i="19" s="1"/>
  <c r="J392" i="19"/>
  <c r="F392" i="19" s="1"/>
  <c r="G391" i="19"/>
  <c r="C391" i="19" s="1"/>
  <c r="I391" i="19"/>
  <c r="E391" i="19" s="1"/>
  <c r="H391" i="19"/>
  <c r="D391" i="19" s="1"/>
  <c r="J391" i="19"/>
  <c r="F391" i="19" s="1"/>
  <c r="G390" i="19"/>
  <c r="C390" i="19" s="1"/>
  <c r="I390" i="19"/>
  <c r="E390" i="19" s="1"/>
  <c r="H390" i="19"/>
  <c r="D390" i="19" s="1"/>
  <c r="J390" i="19"/>
  <c r="F390" i="19" s="1"/>
  <c r="G389" i="19"/>
  <c r="C389" i="19" s="1"/>
  <c r="I389" i="19"/>
  <c r="E389" i="19" s="1"/>
  <c r="H389" i="19"/>
  <c r="D389" i="19" s="1"/>
  <c r="J389" i="19"/>
  <c r="F389" i="19" s="1"/>
  <c r="G388" i="19"/>
  <c r="C388" i="19" s="1"/>
  <c r="I388" i="19"/>
  <c r="E388" i="19" s="1"/>
  <c r="H388" i="19"/>
  <c r="D388" i="19" s="1"/>
  <c r="J388" i="19"/>
  <c r="F388" i="19" s="1"/>
  <c r="G387" i="19"/>
  <c r="C387" i="19" s="1"/>
  <c r="I387" i="19"/>
  <c r="E387" i="19" s="1"/>
  <c r="H387" i="19"/>
  <c r="D387" i="19" s="1"/>
  <c r="J387" i="19"/>
  <c r="F387" i="19" s="1"/>
  <c r="G386" i="19"/>
  <c r="C386" i="19" s="1"/>
  <c r="I386" i="19"/>
  <c r="E386" i="19" s="1"/>
  <c r="H386" i="19"/>
  <c r="D386" i="19" s="1"/>
  <c r="J386" i="19"/>
  <c r="F386" i="19" s="1"/>
  <c r="G385" i="19"/>
  <c r="C385" i="19" s="1"/>
  <c r="I385" i="19"/>
  <c r="E385" i="19" s="1"/>
  <c r="H385" i="19"/>
  <c r="D385" i="19" s="1"/>
  <c r="J385" i="19"/>
  <c r="F385" i="19" s="1"/>
  <c r="G384" i="19"/>
  <c r="C384" i="19" s="1"/>
  <c r="I384" i="19"/>
  <c r="E384" i="19" s="1"/>
  <c r="H384" i="19"/>
  <c r="D384" i="19" s="1"/>
  <c r="J384" i="19"/>
  <c r="F384" i="19" s="1"/>
  <c r="G383" i="19"/>
  <c r="C383" i="19" s="1"/>
  <c r="I383" i="19"/>
  <c r="E383" i="19" s="1"/>
  <c r="H383" i="19"/>
  <c r="D383" i="19" s="1"/>
  <c r="J383" i="19"/>
  <c r="F383" i="19" s="1"/>
  <c r="G382" i="19"/>
  <c r="C382" i="19" s="1"/>
  <c r="I382" i="19"/>
  <c r="E382" i="19" s="1"/>
  <c r="H382" i="19"/>
  <c r="D382" i="19" s="1"/>
  <c r="J382" i="19"/>
  <c r="F382" i="19" s="1"/>
  <c r="G381" i="19"/>
  <c r="C381" i="19" s="1"/>
  <c r="I381" i="19"/>
  <c r="E381" i="19" s="1"/>
  <c r="H381" i="19"/>
  <c r="D381" i="19" s="1"/>
  <c r="J381" i="19"/>
  <c r="F381" i="19" s="1"/>
  <c r="G380" i="19"/>
  <c r="C380" i="19" s="1"/>
  <c r="I380" i="19"/>
  <c r="E380" i="19" s="1"/>
  <c r="H380" i="19"/>
  <c r="D380" i="19" s="1"/>
  <c r="J380" i="19"/>
  <c r="F380" i="19" s="1"/>
  <c r="G379" i="19"/>
  <c r="C379" i="19" s="1"/>
  <c r="I379" i="19"/>
  <c r="E379" i="19" s="1"/>
  <c r="H379" i="19"/>
  <c r="D379" i="19" s="1"/>
  <c r="J379" i="19"/>
  <c r="F379" i="19" s="1"/>
  <c r="G378" i="19"/>
  <c r="C378" i="19" s="1"/>
  <c r="I378" i="19"/>
  <c r="E378" i="19" s="1"/>
  <c r="H378" i="19"/>
  <c r="D378" i="19" s="1"/>
  <c r="J378" i="19"/>
  <c r="F378" i="19" s="1"/>
  <c r="G377" i="19"/>
  <c r="C377" i="19" s="1"/>
  <c r="I377" i="19"/>
  <c r="E377" i="19" s="1"/>
  <c r="H377" i="19"/>
  <c r="D377" i="19" s="1"/>
  <c r="J377" i="19"/>
  <c r="F377" i="19" s="1"/>
  <c r="G376" i="19"/>
  <c r="C376" i="19" s="1"/>
  <c r="I376" i="19"/>
  <c r="E376" i="19" s="1"/>
  <c r="H376" i="19"/>
  <c r="D376" i="19" s="1"/>
  <c r="J376" i="19"/>
  <c r="F376" i="19" s="1"/>
  <c r="G375" i="19"/>
  <c r="C375" i="19" s="1"/>
  <c r="I375" i="19"/>
  <c r="E375" i="19" s="1"/>
  <c r="H375" i="19"/>
  <c r="D375" i="19" s="1"/>
  <c r="J375" i="19"/>
  <c r="F375" i="19" s="1"/>
  <c r="G374" i="19"/>
  <c r="C374" i="19" s="1"/>
  <c r="I374" i="19"/>
  <c r="E374" i="19" s="1"/>
  <c r="H374" i="19"/>
  <c r="D374" i="19" s="1"/>
  <c r="J374" i="19"/>
  <c r="F374" i="19" s="1"/>
  <c r="G373" i="19"/>
  <c r="C373" i="19" s="1"/>
  <c r="I373" i="19"/>
  <c r="E373" i="19" s="1"/>
  <c r="H373" i="19"/>
  <c r="D373" i="19" s="1"/>
  <c r="J373" i="19"/>
  <c r="F373" i="19" s="1"/>
  <c r="G372" i="19"/>
  <c r="C372" i="19" s="1"/>
  <c r="I372" i="19"/>
  <c r="E372" i="19" s="1"/>
  <c r="H372" i="19"/>
  <c r="D372" i="19" s="1"/>
  <c r="J372" i="19"/>
  <c r="F372" i="19" s="1"/>
  <c r="G371" i="19"/>
  <c r="C371" i="19" s="1"/>
  <c r="I371" i="19"/>
  <c r="E371" i="19" s="1"/>
  <c r="H371" i="19"/>
  <c r="D371" i="19" s="1"/>
  <c r="J371" i="19"/>
  <c r="F371" i="19" s="1"/>
  <c r="G370" i="19"/>
  <c r="C370" i="19" s="1"/>
  <c r="I370" i="19"/>
  <c r="E370" i="19" s="1"/>
  <c r="H370" i="19"/>
  <c r="D370" i="19" s="1"/>
  <c r="J370" i="19"/>
  <c r="F370" i="19" s="1"/>
  <c r="G369" i="19"/>
  <c r="C369" i="19" s="1"/>
  <c r="I369" i="19"/>
  <c r="E369" i="19" s="1"/>
  <c r="H369" i="19"/>
  <c r="D369" i="19" s="1"/>
  <c r="J369" i="19"/>
  <c r="F369" i="19" s="1"/>
  <c r="G368" i="19"/>
  <c r="C368" i="19" s="1"/>
  <c r="I368" i="19"/>
  <c r="E368" i="19" s="1"/>
  <c r="H368" i="19"/>
  <c r="D368" i="19" s="1"/>
  <c r="J368" i="19"/>
  <c r="F368" i="19" s="1"/>
  <c r="G367" i="19"/>
  <c r="C367" i="19" s="1"/>
  <c r="I367" i="19"/>
  <c r="E367" i="19" s="1"/>
  <c r="H367" i="19"/>
  <c r="D367" i="19" s="1"/>
  <c r="J367" i="19"/>
  <c r="F367" i="19" s="1"/>
  <c r="G366" i="19"/>
  <c r="C366" i="19" s="1"/>
  <c r="I366" i="19"/>
  <c r="E366" i="19" s="1"/>
  <c r="H366" i="19"/>
  <c r="D366" i="19" s="1"/>
  <c r="J366" i="19"/>
  <c r="F366" i="19" s="1"/>
  <c r="G365" i="19"/>
  <c r="C365" i="19" s="1"/>
  <c r="I365" i="19"/>
  <c r="E365" i="19" s="1"/>
  <c r="H365" i="19"/>
  <c r="D365" i="19" s="1"/>
  <c r="J365" i="19"/>
  <c r="F365" i="19" s="1"/>
  <c r="G364" i="19"/>
  <c r="C364" i="19" s="1"/>
  <c r="I364" i="19"/>
  <c r="E364" i="19" s="1"/>
  <c r="H364" i="19"/>
  <c r="D364" i="19" s="1"/>
  <c r="J364" i="19"/>
  <c r="F364" i="19" s="1"/>
  <c r="G363" i="19"/>
  <c r="C363" i="19" s="1"/>
  <c r="I363" i="19"/>
  <c r="E363" i="19" s="1"/>
  <c r="H363" i="19"/>
  <c r="D363" i="19" s="1"/>
  <c r="J363" i="19"/>
  <c r="F363" i="19" s="1"/>
  <c r="G362" i="19"/>
  <c r="C362" i="19" s="1"/>
  <c r="I362" i="19"/>
  <c r="E362" i="19" s="1"/>
  <c r="H362" i="19"/>
  <c r="D362" i="19" s="1"/>
  <c r="J362" i="19"/>
  <c r="F362" i="19" s="1"/>
  <c r="G361" i="19"/>
  <c r="C361" i="19" s="1"/>
  <c r="I361" i="19"/>
  <c r="E361" i="19" s="1"/>
  <c r="H361" i="19"/>
  <c r="D361" i="19" s="1"/>
  <c r="J361" i="19"/>
  <c r="F361" i="19" s="1"/>
  <c r="G360" i="19"/>
  <c r="C360" i="19" s="1"/>
  <c r="I360" i="19"/>
  <c r="E360" i="19" s="1"/>
  <c r="H360" i="19"/>
  <c r="D360" i="19" s="1"/>
  <c r="J360" i="19"/>
  <c r="F360" i="19" s="1"/>
  <c r="G359" i="19"/>
  <c r="C359" i="19" s="1"/>
  <c r="I359" i="19"/>
  <c r="E359" i="19" s="1"/>
  <c r="H359" i="19"/>
  <c r="D359" i="19" s="1"/>
  <c r="J359" i="19"/>
  <c r="F359" i="19" s="1"/>
  <c r="G358" i="19"/>
  <c r="C358" i="19" s="1"/>
  <c r="I358" i="19"/>
  <c r="E358" i="19" s="1"/>
  <c r="H358" i="19"/>
  <c r="D358" i="19" s="1"/>
  <c r="J358" i="19"/>
  <c r="F358" i="19" s="1"/>
  <c r="G357" i="19"/>
  <c r="C357" i="19" s="1"/>
  <c r="I357" i="19"/>
  <c r="E357" i="19" s="1"/>
  <c r="H357" i="19"/>
  <c r="D357" i="19" s="1"/>
  <c r="J357" i="19"/>
  <c r="F357" i="19" s="1"/>
  <c r="G356" i="19"/>
  <c r="C356" i="19" s="1"/>
  <c r="I356" i="19"/>
  <c r="E356" i="19" s="1"/>
  <c r="H356" i="19"/>
  <c r="D356" i="19" s="1"/>
  <c r="J356" i="19"/>
  <c r="F356" i="19" s="1"/>
  <c r="G355" i="19"/>
  <c r="C355" i="19" s="1"/>
  <c r="I355" i="19"/>
  <c r="E355" i="19" s="1"/>
  <c r="H355" i="19"/>
  <c r="D355" i="19" s="1"/>
  <c r="J355" i="19"/>
  <c r="F355" i="19" s="1"/>
  <c r="G354" i="19"/>
  <c r="C354" i="19" s="1"/>
  <c r="I354" i="19"/>
  <c r="E354" i="19" s="1"/>
  <c r="H354" i="19"/>
  <c r="D354" i="19" s="1"/>
  <c r="J354" i="19"/>
  <c r="F354" i="19" s="1"/>
  <c r="G353" i="19"/>
  <c r="C353" i="19" s="1"/>
  <c r="I353" i="19"/>
  <c r="E353" i="19" s="1"/>
  <c r="H353" i="19"/>
  <c r="D353" i="19" s="1"/>
  <c r="J353" i="19"/>
  <c r="F353" i="19" s="1"/>
  <c r="G352" i="19"/>
  <c r="C352" i="19" s="1"/>
  <c r="I352" i="19"/>
  <c r="E352" i="19" s="1"/>
  <c r="H352" i="19"/>
  <c r="D352" i="19" s="1"/>
  <c r="J352" i="19"/>
  <c r="F352" i="19" s="1"/>
  <c r="G351" i="19"/>
  <c r="C351" i="19" s="1"/>
  <c r="I351" i="19"/>
  <c r="E351" i="19" s="1"/>
  <c r="H351" i="19"/>
  <c r="D351" i="19" s="1"/>
  <c r="J351" i="19"/>
  <c r="F351" i="19" s="1"/>
  <c r="G350" i="19"/>
  <c r="C350" i="19" s="1"/>
  <c r="I350" i="19"/>
  <c r="E350" i="19" s="1"/>
  <c r="H350" i="19"/>
  <c r="D350" i="19" s="1"/>
  <c r="J350" i="19"/>
  <c r="F350" i="19" s="1"/>
  <c r="G349" i="19"/>
  <c r="C349" i="19" s="1"/>
  <c r="I349" i="19"/>
  <c r="E349" i="19" s="1"/>
  <c r="H349" i="19"/>
  <c r="D349" i="19" s="1"/>
  <c r="J349" i="19"/>
  <c r="F349" i="19" s="1"/>
  <c r="G348" i="19"/>
  <c r="C348" i="19" s="1"/>
  <c r="I348" i="19"/>
  <c r="E348" i="19" s="1"/>
  <c r="H348" i="19"/>
  <c r="D348" i="19" s="1"/>
  <c r="J348" i="19"/>
  <c r="F348" i="19" s="1"/>
  <c r="G347" i="19"/>
  <c r="C347" i="19" s="1"/>
  <c r="I347" i="19"/>
  <c r="E347" i="19" s="1"/>
  <c r="H347" i="19"/>
  <c r="D347" i="19" s="1"/>
  <c r="J347" i="19"/>
  <c r="F347" i="19" s="1"/>
  <c r="G346" i="19"/>
  <c r="C346" i="19" s="1"/>
  <c r="I346" i="19"/>
  <c r="E346" i="19" s="1"/>
  <c r="H346" i="19"/>
  <c r="D346" i="19" s="1"/>
  <c r="J346" i="19"/>
  <c r="F346" i="19" s="1"/>
  <c r="G345" i="19"/>
  <c r="C345" i="19" s="1"/>
  <c r="I345" i="19"/>
  <c r="E345" i="19" s="1"/>
  <c r="H345" i="19"/>
  <c r="D345" i="19" s="1"/>
  <c r="J345" i="19"/>
  <c r="F345" i="19" s="1"/>
  <c r="G344" i="19"/>
  <c r="C344" i="19" s="1"/>
  <c r="I344" i="19"/>
  <c r="E344" i="19" s="1"/>
  <c r="H344" i="19"/>
  <c r="D344" i="19" s="1"/>
  <c r="J344" i="19"/>
  <c r="F344" i="19" s="1"/>
  <c r="G343" i="19"/>
  <c r="C343" i="19" s="1"/>
  <c r="I343" i="19"/>
  <c r="E343" i="19" s="1"/>
  <c r="H343" i="19"/>
  <c r="D343" i="19" s="1"/>
  <c r="J343" i="19"/>
  <c r="F343" i="19" s="1"/>
  <c r="G342" i="19"/>
  <c r="C342" i="19" s="1"/>
  <c r="I342" i="19"/>
  <c r="E342" i="19" s="1"/>
  <c r="H342" i="19"/>
  <c r="D342" i="19" s="1"/>
  <c r="J342" i="19"/>
  <c r="F342" i="19" s="1"/>
  <c r="G341" i="19"/>
  <c r="C341" i="19" s="1"/>
  <c r="I341" i="19"/>
  <c r="E341" i="19" s="1"/>
  <c r="H341" i="19"/>
  <c r="D341" i="19" s="1"/>
  <c r="J341" i="19"/>
  <c r="F341" i="19" s="1"/>
  <c r="G340" i="19"/>
  <c r="C340" i="19" s="1"/>
  <c r="I340" i="19"/>
  <c r="E340" i="19" s="1"/>
  <c r="H340" i="19"/>
  <c r="D340" i="19" s="1"/>
  <c r="J340" i="19"/>
  <c r="F340" i="19" s="1"/>
  <c r="G339" i="19"/>
  <c r="C339" i="19" s="1"/>
  <c r="I339" i="19"/>
  <c r="E339" i="19" s="1"/>
  <c r="H339" i="19"/>
  <c r="D339" i="19" s="1"/>
  <c r="J339" i="19"/>
  <c r="F339" i="19" s="1"/>
  <c r="G338" i="19"/>
  <c r="C338" i="19" s="1"/>
  <c r="I338" i="19"/>
  <c r="E338" i="19" s="1"/>
  <c r="H338" i="19"/>
  <c r="D338" i="19" s="1"/>
  <c r="J338" i="19"/>
  <c r="F338" i="19" s="1"/>
  <c r="G337" i="19"/>
  <c r="C337" i="19" s="1"/>
  <c r="I337" i="19"/>
  <c r="E337" i="19" s="1"/>
  <c r="H337" i="19"/>
  <c r="D337" i="19" s="1"/>
  <c r="J337" i="19"/>
  <c r="F337" i="19" s="1"/>
  <c r="G336" i="19"/>
  <c r="C336" i="19" s="1"/>
  <c r="I336" i="19"/>
  <c r="E336" i="19" s="1"/>
  <c r="H336" i="19"/>
  <c r="D336" i="19" s="1"/>
  <c r="J336" i="19"/>
  <c r="F336" i="19" s="1"/>
  <c r="G335" i="19"/>
  <c r="C335" i="19" s="1"/>
  <c r="I335" i="19"/>
  <c r="E335" i="19" s="1"/>
  <c r="H335" i="19"/>
  <c r="D335" i="19" s="1"/>
  <c r="J335" i="19"/>
  <c r="F335" i="19" s="1"/>
  <c r="G334" i="19"/>
  <c r="C334" i="19" s="1"/>
  <c r="I334" i="19"/>
  <c r="E334" i="19" s="1"/>
  <c r="H334" i="19"/>
  <c r="D334" i="19" s="1"/>
  <c r="J334" i="19"/>
  <c r="F334" i="19" s="1"/>
  <c r="G333" i="19"/>
  <c r="C333" i="19" s="1"/>
  <c r="I333" i="19"/>
  <c r="E333" i="19" s="1"/>
  <c r="H333" i="19"/>
  <c r="D333" i="19" s="1"/>
  <c r="J333" i="19"/>
  <c r="F333" i="19" s="1"/>
  <c r="G332" i="19"/>
  <c r="C332" i="19" s="1"/>
  <c r="I332" i="19"/>
  <c r="E332" i="19" s="1"/>
  <c r="H332" i="19"/>
  <c r="D332" i="19" s="1"/>
  <c r="J332" i="19"/>
  <c r="F332" i="19" s="1"/>
  <c r="G331" i="19"/>
  <c r="C331" i="19" s="1"/>
  <c r="I331" i="19"/>
  <c r="E331" i="19" s="1"/>
  <c r="H331" i="19"/>
  <c r="D331" i="19" s="1"/>
  <c r="J331" i="19"/>
  <c r="F331" i="19" s="1"/>
  <c r="G330" i="19"/>
  <c r="C330" i="19" s="1"/>
  <c r="I330" i="19"/>
  <c r="E330" i="19" s="1"/>
  <c r="H330" i="19"/>
  <c r="D330" i="19" s="1"/>
  <c r="J330" i="19"/>
  <c r="F330" i="19" s="1"/>
  <c r="G329" i="19"/>
  <c r="C329" i="19" s="1"/>
  <c r="I329" i="19"/>
  <c r="E329" i="19" s="1"/>
  <c r="H329" i="19"/>
  <c r="D329" i="19" s="1"/>
  <c r="J329" i="19"/>
  <c r="F329" i="19" s="1"/>
  <c r="G328" i="19"/>
  <c r="C328" i="19" s="1"/>
  <c r="I328" i="19"/>
  <c r="E328" i="19" s="1"/>
  <c r="H328" i="19"/>
  <c r="D328" i="19" s="1"/>
  <c r="J328" i="19"/>
  <c r="F328" i="19" s="1"/>
  <c r="G327" i="19"/>
  <c r="C327" i="19" s="1"/>
  <c r="I327" i="19"/>
  <c r="E327" i="19" s="1"/>
  <c r="H327" i="19"/>
  <c r="D327" i="19" s="1"/>
  <c r="J327" i="19"/>
  <c r="F327" i="19" s="1"/>
  <c r="G326" i="19"/>
  <c r="C326" i="19" s="1"/>
  <c r="I326" i="19"/>
  <c r="E326" i="19" s="1"/>
  <c r="H326" i="19"/>
  <c r="D326" i="19" s="1"/>
  <c r="J326" i="19"/>
  <c r="F326" i="19" s="1"/>
  <c r="G325" i="19"/>
  <c r="C325" i="19" s="1"/>
  <c r="I325" i="19"/>
  <c r="E325" i="19" s="1"/>
  <c r="H325" i="19"/>
  <c r="D325" i="19" s="1"/>
  <c r="J325" i="19"/>
  <c r="F325" i="19" s="1"/>
  <c r="G324" i="19"/>
  <c r="C324" i="19" s="1"/>
  <c r="I324" i="19"/>
  <c r="E324" i="19" s="1"/>
  <c r="H324" i="19"/>
  <c r="D324" i="19" s="1"/>
  <c r="J324" i="19"/>
  <c r="F324" i="19" s="1"/>
  <c r="G323" i="19"/>
  <c r="C323" i="19" s="1"/>
  <c r="I323" i="19"/>
  <c r="E323" i="19" s="1"/>
  <c r="H323" i="19"/>
  <c r="D323" i="19" s="1"/>
  <c r="J323" i="19"/>
  <c r="F323" i="19" s="1"/>
  <c r="G322" i="19"/>
  <c r="C322" i="19" s="1"/>
  <c r="I322" i="19"/>
  <c r="E322" i="19" s="1"/>
  <c r="H322" i="19"/>
  <c r="D322" i="19" s="1"/>
  <c r="J322" i="19"/>
  <c r="F322" i="19" s="1"/>
  <c r="G321" i="19"/>
  <c r="C321" i="19" s="1"/>
  <c r="I321" i="19"/>
  <c r="E321" i="19" s="1"/>
  <c r="H321" i="19"/>
  <c r="D321" i="19" s="1"/>
  <c r="J321" i="19"/>
  <c r="F321" i="19" s="1"/>
  <c r="G320" i="19"/>
  <c r="C320" i="19" s="1"/>
  <c r="I320" i="19"/>
  <c r="E320" i="19" s="1"/>
  <c r="H320" i="19"/>
  <c r="D320" i="19" s="1"/>
  <c r="J320" i="19"/>
  <c r="F320" i="19" s="1"/>
  <c r="G319" i="19"/>
  <c r="C319" i="19" s="1"/>
  <c r="I319" i="19"/>
  <c r="E319" i="19" s="1"/>
  <c r="H319" i="19"/>
  <c r="D319" i="19" s="1"/>
  <c r="J319" i="19"/>
  <c r="F319" i="19" s="1"/>
  <c r="G318" i="19"/>
  <c r="C318" i="19" s="1"/>
  <c r="I318" i="19"/>
  <c r="E318" i="19" s="1"/>
  <c r="H318" i="19"/>
  <c r="D318" i="19" s="1"/>
  <c r="J318" i="19"/>
  <c r="F318" i="19" s="1"/>
  <c r="G317" i="19"/>
  <c r="C317" i="19" s="1"/>
  <c r="I317" i="19"/>
  <c r="E317" i="19" s="1"/>
  <c r="H317" i="19"/>
  <c r="D317" i="19" s="1"/>
  <c r="J317" i="19"/>
  <c r="F317" i="19" s="1"/>
  <c r="G316" i="19"/>
  <c r="C316" i="19" s="1"/>
  <c r="I316" i="19"/>
  <c r="E316" i="19" s="1"/>
  <c r="H316" i="19"/>
  <c r="D316" i="19" s="1"/>
  <c r="J316" i="19"/>
  <c r="F316" i="19" s="1"/>
  <c r="G315" i="19"/>
  <c r="C315" i="19" s="1"/>
  <c r="I315" i="19"/>
  <c r="E315" i="19" s="1"/>
  <c r="H315" i="19"/>
  <c r="D315" i="19" s="1"/>
  <c r="J315" i="19"/>
  <c r="F315" i="19" s="1"/>
  <c r="G314" i="19"/>
  <c r="C314" i="19" s="1"/>
  <c r="I314" i="19"/>
  <c r="E314" i="19" s="1"/>
  <c r="H314" i="19"/>
  <c r="D314" i="19" s="1"/>
  <c r="J314" i="19"/>
  <c r="F314" i="19" s="1"/>
  <c r="G313" i="19"/>
  <c r="C313" i="19" s="1"/>
  <c r="I313" i="19"/>
  <c r="E313" i="19" s="1"/>
  <c r="H313" i="19"/>
  <c r="D313" i="19" s="1"/>
  <c r="J313" i="19"/>
  <c r="F313" i="19" s="1"/>
  <c r="G312" i="19"/>
  <c r="C312" i="19" s="1"/>
  <c r="I312" i="19"/>
  <c r="E312" i="19" s="1"/>
  <c r="H312" i="19"/>
  <c r="D312" i="19" s="1"/>
  <c r="J312" i="19"/>
  <c r="F312" i="19" s="1"/>
  <c r="G311" i="19"/>
  <c r="C311" i="19" s="1"/>
  <c r="I311" i="19"/>
  <c r="E311" i="19" s="1"/>
  <c r="H311" i="19"/>
  <c r="D311" i="19" s="1"/>
  <c r="J311" i="19"/>
  <c r="F311" i="19" s="1"/>
  <c r="G310" i="19"/>
  <c r="C310" i="19" s="1"/>
  <c r="I310" i="19"/>
  <c r="E310" i="19" s="1"/>
  <c r="H310" i="19"/>
  <c r="D310" i="19" s="1"/>
  <c r="J310" i="19"/>
  <c r="F310" i="19" s="1"/>
  <c r="G309" i="19"/>
  <c r="C309" i="19" s="1"/>
  <c r="I309" i="19"/>
  <c r="E309" i="19" s="1"/>
  <c r="H309" i="19"/>
  <c r="D309" i="19" s="1"/>
  <c r="J309" i="19"/>
  <c r="F309" i="19" s="1"/>
  <c r="G308" i="19"/>
  <c r="C308" i="19" s="1"/>
  <c r="I308" i="19"/>
  <c r="E308" i="19" s="1"/>
  <c r="H308" i="19"/>
  <c r="D308" i="19" s="1"/>
  <c r="J308" i="19"/>
  <c r="F308" i="19" s="1"/>
  <c r="G307" i="19"/>
  <c r="C307" i="19" s="1"/>
  <c r="I307" i="19"/>
  <c r="E307" i="19" s="1"/>
  <c r="H307" i="19"/>
  <c r="D307" i="19" s="1"/>
  <c r="J307" i="19"/>
  <c r="F307" i="19" s="1"/>
  <c r="G306" i="19"/>
  <c r="C306" i="19" s="1"/>
  <c r="I306" i="19"/>
  <c r="E306" i="19" s="1"/>
  <c r="H306" i="19"/>
  <c r="D306" i="19" s="1"/>
  <c r="J306" i="19"/>
  <c r="F306" i="19" s="1"/>
  <c r="G305" i="19"/>
  <c r="C305" i="19" s="1"/>
  <c r="I305" i="19"/>
  <c r="E305" i="19" s="1"/>
  <c r="H305" i="19"/>
  <c r="D305" i="19" s="1"/>
  <c r="J305" i="19"/>
  <c r="F305" i="19" s="1"/>
  <c r="G304" i="19"/>
  <c r="C304" i="19" s="1"/>
  <c r="I304" i="19"/>
  <c r="E304" i="19" s="1"/>
  <c r="H304" i="19"/>
  <c r="D304" i="19" s="1"/>
  <c r="J304" i="19"/>
  <c r="F304" i="19" s="1"/>
  <c r="G303" i="19"/>
  <c r="C303" i="19" s="1"/>
  <c r="I303" i="19"/>
  <c r="E303" i="19" s="1"/>
  <c r="H303" i="19"/>
  <c r="D303" i="19" s="1"/>
  <c r="J303" i="19"/>
  <c r="F303" i="19" s="1"/>
  <c r="G302" i="19"/>
  <c r="C302" i="19" s="1"/>
  <c r="I302" i="19"/>
  <c r="E302" i="19" s="1"/>
  <c r="H302" i="19"/>
  <c r="D302" i="19" s="1"/>
  <c r="J302" i="19"/>
  <c r="F302" i="19" s="1"/>
  <c r="G301" i="19"/>
  <c r="C301" i="19" s="1"/>
  <c r="I301" i="19"/>
  <c r="E301" i="19" s="1"/>
  <c r="H301" i="19"/>
  <c r="D301" i="19" s="1"/>
  <c r="J301" i="19"/>
  <c r="F301" i="19" s="1"/>
  <c r="G300" i="19"/>
  <c r="C300" i="19" s="1"/>
  <c r="I300" i="19"/>
  <c r="E300" i="19" s="1"/>
  <c r="H300" i="19"/>
  <c r="D300" i="19" s="1"/>
  <c r="J300" i="19"/>
  <c r="F300" i="19" s="1"/>
  <c r="G299" i="19"/>
  <c r="C299" i="19" s="1"/>
  <c r="I299" i="19"/>
  <c r="E299" i="19" s="1"/>
  <c r="H299" i="19"/>
  <c r="D299" i="19" s="1"/>
  <c r="J299" i="19"/>
  <c r="F299" i="19" s="1"/>
  <c r="G298" i="19"/>
  <c r="C298" i="19" s="1"/>
  <c r="I298" i="19"/>
  <c r="E298" i="19" s="1"/>
  <c r="H298" i="19"/>
  <c r="D298" i="19" s="1"/>
  <c r="J298" i="19"/>
  <c r="F298" i="19" s="1"/>
  <c r="G297" i="19"/>
  <c r="C297" i="19" s="1"/>
  <c r="I297" i="19"/>
  <c r="E297" i="19" s="1"/>
  <c r="H297" i="19"/>
  <c r="D297" i="19" s="1"/>
  <c r="J297" i="19"/>
  <c r="F297" i="19" s="1"/>
  <c r="G296" i="19"/>
  <c r="C296" i="19" s="1"/>
  <c r="I296" i="19"/>
  <c r="E296" i="19" s="1"/>
  <c r="H296" i="19"/>
  <c r="D296" i="19" s="1"/>
  <c r="J296" i="19"/>
  <c r="F296" i="19" s="1"/>
  <c r="G295" i="19"/>
  <c r="C295" i="19" s="1"/>
  <c r="I295" i="19"/>
  <c r="E295" i="19" s="1"/>
  <c r="H295" i="19"/>
  <c r="D295" i="19" s="1"/>
  <c r="J295" i="19"/>
  <c r="F295" i="19" s="1"/>
  <c r="G294" i="19"/>
  <c r="C294" i="19" s="1"/>
  <c r="I294" i="19"/>
  <c r="E294" i="19" s="1"/>
  <c r="H294" i="19"/>
  <c r="D294" i="19" s="1"/>
  <c r="J294" i="19"/>
  <c r="F294" i="19" s="1"/>
  <c r="G293" i="19"/>
  <c r="C293" i="19" s="1"/>
  <c r="I293" i="19"/>
  <c r="E293" i="19" s="1"/>
  <c r="H293" i="19"/>
  <c r="D293" i="19" s="1"/>
  <c r="J293" i="19"/>
  <c r="F293" i="19" s="1"/>
  <c r="G292" i="19"/>
  <c r="C292" i="19" s="1"/>
  <c r="I292" i="19"/>
  <c r="E292" i="19" s="1"/>
  <c r="H292" i="19"/>
  <c r="D292" i="19" s="1"/>
  <c r="J292" i="19"/>
  <c r="F292" i="19" s="1"/>
  <c r="G291" i="19"/>
  <c r="C291" i="19" s="1"/>
  <c r="I291" i="19"/>
  <c r="E291" i="19" s="1"/>
  <c r="H291" i="19"/>
  <c r="D291" i="19" s="1"/>
  <c r="J291" i="19"/>
  <c r="F291" i="19" s="1"/>
  <c r="G290" i="19"/>
  <c r="C290" i="19" s="1"/>
  <c r="I290" i="19"/>
  <c r="E290" i="19" s="1"/>
  <c r="H290" i="19"/>
  <c r="D290" i="19" s="1"/>
  <c r="J290" i="19"/>
  <c r="F290" i="19" s="1"/>
  <c r="G289" i="19"/>
  <c r="C289" i="19" s="1"/>
  <c r="I289" i="19"/>
  <c r="E289" i="19" s="1"/>
  <c r="H289" i="19"/>
  <c r="D289" i="19" s="1"/>
  <c r="J289" i="19"/>
  <c r="F289" i="19" s="1"/>
  <c r="G288" i="19"/>
  <c r="C288" i="19" s="1"/>
  <c r="I288" i="19"/>
  <c r="E288" i="19" s="1"/>
  <c r="H288" i="19"/>
  <c r="D288" i="19" s="1"/>
  <c r="J288" i="19"/>
  <c r="F288" i="19" s="1"/>
  <c r="G287" i="19"/>
  <c r="C287" i="19" s="1"/>
  <c r="I287" i="19"/>
  <c r="E287" i="19" s="1"/>
  <c r="H287" i="19"/>
  <c r="D287" i="19" s="1"/>
  <c r="J287" i="19"/>
  <c r="F287" i="19" s="1"/>
  <c r="G286" i="19"/>
  <c r="C286" i="19" s="1"/>
  <c r="I286" i="19"/>
  <c r="E286" i="19" s="1"/>
  <c r="H286" i="19"/>
  <c r="D286" i="19" s="1"/>
  <c r="J286" i="19"/>
  <c r="F286" i="19" s="1"/>
  <c r="G285" i="19"/>
  <c r="C285" i="19" s="1"/>
  <c r="I285" i="19"/>
  <c r="E285" i="19" s="1"/>
  <c r="H285" i="19"/>
  <c r="D285" i="19" s="1"/>
  <c r="J285" i="19"/>
  <c r="F285" i="19" s="1"/>
  <c r="G284" i="19"/>
  <c r="C284" i="19" s="1"/>
  <c r="I284" i="19"/>
  <c r="E284" i="19" s="1"/>
  <c r="H284" i="19"/>
  <c r="D284" i="19" s="1"/>
  <c r="J284" i="19"/>
  <c r="F284" i="19" s="1"/>
  <c r="G283" i="19"/>
  <c r="C283" i="19" s="1"/>
  <c r="I283" i="19"/>
  <c r="E283" i="19" s="1"/>
  <c r="H283" i="19"/>
  <c r="D283" i="19" s="1"/>
  <c r="J283" i="19"/>
  <c r="F283" i="19" s="1"/>
  <c r="G282" i="19"/>
  <c r="C282" i="19" s="1"/>
  <c r="I282" i="19"/>
  <c r="E282" i="19" s="1"/>
  <c r="H282" i="19"/>
  <c r="D282" i="19" s="1"/>
  <c r="J282" i="19"/>
  <c r="F282" i="19" s="1"/>
  <c r="G281" i="19"/>
  <c r="C281" i="19" s="1"/>
  <c r="I281" i="19"/>
  <c r="E281" i="19" s="1"/>
  <c r="H281" i="19"/>
  <c r="D281" i="19" s="1"/>
  <c r="J281" i="19"/>
  <c r="F281" i="19" s="1"/>
  <c r="G280" i="19"/>
  <c r="C280" i="19" s="1"/>
  <c r="I280" i="19"/>
  <c r="E280" i="19" s="1"/>
  <c r="H280" i="19"/>
  <c r="D280" i="19" s="1"/>
  <c r="J280" i="19"/>
  <c r="F280" i="19" s="1"/>
  <c r="G279" i="19"/>
  <c r="C279" i="19" s="1"/>
  <c r="I279" i="19"/>
  <c r="E279" i="19" s="1"/>
  <c r="H279" i="19"/>
  <c r="D279" i="19" s="1"/>
  <c r="J279" i="19"/>
  <c r="F279" i="19" s="1"/>
  <c r="G278" i="19"/>
  <c r="C278" i="19" s="1"/>
  <c r="I278" i="19"/>
  <c r="E278" i="19" s="1"/>
  <c r="H278" i="19"/>
  <c r="D278" i="19" s="1"/>
  <c r="J278" i="19"/>
  <c r="F278" i="19" s="1"/>
  <c r="G277" i="19"/>
  <c r="C277" i="19" s="1"/>
  <c r="I277" i="19"/>
  <c r="E277" i="19" s="1"/>
  <c r="H277" i="19"/>
  <c r="D277" i="19" s="1"/>
  <c r="J277" i="19"/>
  <c r="F277" i="19" s="1"/>
  <c r="G276" i="19"/>
  <c r="C276" i="19" s="1"/>
  <c r="I276" i="19"/>
  <c r="E276" i="19" s="1"/>
  <c r="H276" i="19"/>
  <c r="D276" i="19" s="1"/>
  <c r="J276" i="19"/>
  <c r="F276" i="19" s="1"/>
  <c r="G275" i="19"/>
  <c r="C275" i="19" s="1"/>
  <c r="I275" i="19"/>
  <c r="E275" i="19" s="1"/>
  <c r="H275" i="19"/>
  <c r="D275" i="19" s="1"/>
  <c r="J275" i="19"/>
  <c r="F275" i="19" s="1"/>
  <c r="G274" i="19"/>
  <c r="C274" i="19" s="1"/>
  <c r="I274" i="19"/>
  <c r="E274" i="19" s="1"/>
  <c r="H274" i="19"/>
  <c r="D274" i="19" s="1"/>
  <c r="J274" i="19"/>
  <c r="F274" i="19" s="1"/>
  <c r="G273" i="19"/>
  <c r="C273" i="19" s="1"/>
  <c r="I273" i="19"/>
  <c r="E273" i="19" s="1"/>
  <c r="H273" i="19"/>
  <c r="D273" i="19" s="1"/>
  <c r="J273" i="19"/>
  <c r="F273" i="19" s="1"/>
  <c r="G272" i="19"/>
  <c r="C272" i="19" s="1"/>
  <c r="I272" i="19"/>
  <c r="E272" i="19" s="1"/>
  <c r="H272" i="19"/>
  <c r="D272" i="19" s="1"/>
  <c r="J272" i="19"/>
  <c r="F272" i="19" s="1"/>
  <c r="G271" i="19"/>
  <c r="C271" i="19" s="1"/>
  <c r="I271" i="19"/>
  <c r="E271" i="19" s="1"/>
  <c r="H271" i="19"/>
  <c r="D271" i="19" s="1"/>
  <c r="J271" i="19"/>
  <c r="F271" i="19" s="1"/>
  <c r="G270" i="19"/>
  <c r="C270" i="19" s="1"/>
  <c r="I270" i="19"/>
  <c r="E270" i="19" s="1"/>
  <c r="H270" i="19"/>
  <c r="D270" i="19" s="1"/>
  <c r="J270" i="19"/>
  <c r="F270" i="19" s="1"/>
  <c r="G269" i="19"/>
  <c r="C269" i="19" s="1"/>
  <c r="I269" i="19"/>
  <c r="E269" i="19" s="1"/>
  <c r="H269" i="19"/>
  <c r="D269" i="19" s="1"/>
  <c r="J269" i="19"/>
  <c r="F269" i="19" s="1"/>
  <c r="G268" i="19"/>
  <c r="C268" i="19" s="1"/>
  <c r="I268" i="19"/>
  <c r="E268" i="19" s="1"/>
  <c r="H268" i="19"/>
  <c r="D268" i="19" s="1"/>
  <c r="J268" i="19"/>
  <c r="F268" i="19" s="1"/>
  <c r="G267" i="19"/>
  <c r="C267" i="19" s="1"/>
  <c r="I267" i="19"/>
  <c r="E267" i="19" s="1"/>
  <c r="H267" i="19"/>
  <c r="D267" i="19" s="1"/>
  <c r="J267" i="19"/>
  <c r="F267" i="19" s="1"/>
  <c r="G266" i="19"/>
  <c r="C266" i="19" s="1"/>
  <c r="I266" i="19"/>
  <c r="E266" i="19" s="1"/>
  <c r="H266" i="19"/>
  <c r="D266" i="19" s="1"/>
  <c r="J266" i="19"/>
  <c r="F266" i="19" s="1"/>
  <c r="G265" i="19"/>
  <c r="C265" i="19" s="1"/>
  <c r="I265" i="19"/>
  <c r="E265" i="19" s="1"/>
  <c r="H265" i="19"/>
  <c r="D265" i="19" s="1"/>
  <c r="J265" i="19"/>
  <c r="F265" i="19" s="1"/>
  <c r="G264" i="19"/>
  <c r="C264" i="19" s="1"/>
  <c r="I264" i="19"/>
  <c r="E264" i="19" s="1"/>
  <c r="H264" i="19"/>
  <c r="D264" i="19" s="1"/>
  <c r="J264" i="19"/>
  <c r="F264" i="19" s="1"/>
  <c r="G263" i="19"/>
  <c r="C263" i="19" s="1"/>
  <c r="I263" i="19"/>
  <c r="E263" i="19" s="1"/>
  <c r="H263" i="19"/>
  <c r="D263" i="19" s="1"/>
  <c r="J263" i="19"/>
  <c r="F263" i="19" s="1"/>
  <c r="G262" i="19"/>
  <c r="C262" i="19" s="1"/>
  <c r="I262" i="19"/>
  <c r="E262" i="19" s="1"/>
  <c r="H262" i="19"/>
  <c r="D262" i="19" s="1"/>
  <c r="J262" i="19"/>
  <c r="F262" i="19" s="1"/>
  <c r="G261" i="19"/>
  <c r="C261" i="19" s="1"/>
  <c r="I261" i="19"/>
  <c r="E261" i="19" s="1"/>
  <c r="H261" i="19"/>
  <c r="D261" i="19" s="1"/>
  <c r="J261" i="19"/>
  <c r="F261" i="19" s="1"/>
  <c r="G260" i="19"/>
  <c r="C260" i="19" s="1"/>
  <c r="I260" i="19"/>
  <c r="E260" i="19" s="1"/>
  <c r="H260" i="19"/>
  <c r="D260" i="19" s="1"/>
  <c r="J260" i="19"/>
  <c r="F260" i="19" s="1"/>
  <c r="G259" i="19"/>
  <c r="C259" i="19" s="1"/>
  <c r="I259" i="19"/>
  <c r="E259" i="19" s="1"/>
  <c r="H259" i="19"/>
  <c r="D259" i="19" s="1"/>
  <c r="J259" i="19"/>
  <c r="F259" i="19" s="1"/>
  <c r="G258" i="19"/>
  <c r="C258" i="19" s="1"/>
  <c r="I258" i="19"/>
  <c r="E258" i="19" s="1"/>
  <c r="H258" i="19"/>
  <c r="D258" i="19" s="1"/>
  <c r="J258" i="19"/>
  <c r="F258" i="19" s="1"/>
  <c r="G257" i="19"/>
  <c r="C257" i="19" s="1"/>
  <c r="I257" i="19"/>
  <c r="E257" i="19" s="1"/>
  <c r="H257" i="19"/>
  <c r="D257" i="19" s="1"/>
  <c r="J257" i="19"/>
  <c r="F257" i="19" s="1"/>
  <c r="G256" i="19"/>
  <c r="C256" i="19" s="1"/>
  <c r="I256" i="19"/>
  <c r="E256" i="19" s="1"/>
  <c r="H256" i="19"/>
  <c r="D256" i="19" s="1"/>
  <c r="J256" i="19"/>
  <c r="F256" i="19" s="1"/>
  <c r="G255" i="19"/>
  <c r="C255" i="19" s="1"/>
  <c r="I255" i="19"/>
  <c r="E255" i="19" s="1"/>
  <c r="H255" i="19"/>
  <c r="D255" i="19" s="1"/>
  <c r="J255" i="19"/>
  <c r="F255" i="19" s="1"/>
  <c r="G254" i="19"/>
  <c r="C254" i="19" s="1"/>
  <c r="I254" i="19"/>
  <c r="E254" i="19" s="1"/>
  <c r="H254" i="19"/>
  <c r="D254" i="19" s="1"/>
  <c r="J254" i="19"/>
  <c r="F254" i="19" s="1"/>
  <c r="G253" i="19"/>
  <c r="C253" i="19" s="1"/>
  <c r="I253" i="19"/>
  <c r="E253" i="19" s="1"/>
  <c r="H253" i="19"/>
  <c r="D253" i="19" s="1"/>
  <c r="J253" i="19"/>
  <c r="F253" i="19" s="1"/>
  <c r="G252" i="19"/>
  <c r="C252" i="19" s="1"/>
  <c r="I252" i="19"/>
  <c r="E252" i="19" s="1"/>
  <c r="H252" i="19"/>
  <c r="D252" i="19" s="1"/>
  <c r="J252" i="19"/>
  <c r="F252" i="19" s="1"/>
  <c r="G251" i="19"/>
  <c r="C251" i="19" s="1"/>
  <c r="I251" i="19"/>
  <c r="E251" i="19" s="1"/>
  <c r="H251" i="19"/>
  <c r="D251" i="19" s="1"/>
  <c r="J251" i="19"/>
  <c r="F251" i="19" s="1"/>
  <c r="G250" i="19"/>
  <c r="C250" i="19" s="1"/>
  <c r="I250" i="19"/>
  <c r="E250" i="19" s="1"/>
  <c r="H250" i="19"/>
  <c r="D250" i="19" s="1"/>
  <c r="J250" i="19"/>
  <c r="F250" i="19" s="1"/>
  <c r="G249" i="19"/>
  <c r="C249" i="19" s="1"/>
  <c r="I249" i="19"/>
  <c r="E249" i="19" s="1"/>
  <c r="H249" i="19"/>
  <c r="D249" i="19" s="1"/>
  <c r="J249" i="19"/>
  <c r="F249" i="19" s="1"/>
  <c r="G248" i="19"/>
  <c r="C248" i="19" s="1"/>
  <c r="I248" i="19"/>
  <c r="E248" i="19" s="1"/>
  <c r="H248" i="19"/>
  <c r="D248" i="19" s="1"/>
  <c r="J248" i="19"/>
  <c r="F248" i="19" s="1"/>
  <c r="G247" i="19"/>
  <c r="C247" i="19" s="1"/>
  <c r="I247" i="19"/>
  <c r="E247" i="19" s="1"/>
  <c r="H247" i="19"/>
  <c r="D247" i="19" s="1"/>
  <c r="J247" i="19"/>
  <c r="F247" i="19" s="1"/>
  <c r="G246" i="19"/>
  <c r="C246" i="19" s="1"/>
  <c r="I246" i="19"/>
  <c r="E246" i="19" s="1"/>
  <c r="H246" i="19"/>
  <c r="D246" i="19" s="1"/>
  <c r="J246" i="19"/>
  <c r="F246" i="19" s="1"/>
  <c r="G245" i="19"/>
  <c r="C245" i="19" s="1"/>
  <c r="I245" i="19"/>
  <c r="E245" i="19" s="1"/>
  <c r="H245" i="19"/>
  <c r="D245" i="19" s="1"/>
  <c r="J245" i="19"/>
  <c r="F245" i="19" s="1"/>
  <c r="G244" i="19"/>
  <c r="C244" i="19" s="1"/>
  <c r="I244" i="19"/>
  <c r="E244" i="19" s="1"/>
  <c r="H244" i="19"/>
  <c r="D244" i="19" s="1"/>
  <c r="J244" i="19"/>
  <c r="F244" i="19" s="1"/>
  <c r="H243" i="19"/>
  <c r="D243" i="19" s="1"/>
  <c r="J243" i="19"/>
  <c r="F243" i="19" s="1"/>
  <c r="G243" i="19"/>
  <c r="C243" i="19" s="1"/>
  <c r="I243" i="19"/>
  <c r="E243" i="19" s="1"/>
  <c r="H242" i="19"/>
  <c r="D242" i="19" s="1"/>
  <c r="J242" i="19"/>
  <c r="F242" i="19" s="1"/>
  <c r="G242" i="19"/>
  <c r="C242" i="19" s="1"/>
  <c r="I242" i="19"/>
  <c r="E242" i="19" s="1"/>
  <c r="H241" i="19"/>
  <c r="D241" i="19" s="1"/>
  <c r="J241" i="19"/>
  <c r="F241" i="19" s="1"/>
  <c r="G241" i="19"/>
  <c r="C241" i="19" s="1"/>
  <c r="I241" i="19"/>
  <c r="E241" i="19" s="1"/>
  <c r="H240" i="19"/>
  <c r="D240" i="19" s="1"/>
  <c r="J240" i="19"/>
  <c r="F240" i="19" s="1"/>
  <c r="G240" i="19"/>
  <c r="C240" i="19" s="1"/>
  <c r="I240" i="19"/>
  <c r="E240" i="19" s="1"/>
  <c r="H239" i="19"/>
  <c r="D239" i="19" s="1"/>
  <c r="J239" i="19"/>
  <c r="F239" i="19" s="1"/>
  <c r="G239" i="19"/>
  <c r="C239" i="19" s="1"/>
  <c r="I239" i="19"/>
  <c r="E239" i="19" s="1"/>
  <c r="H238" i="19"/>
  <c r="D238" i="19" s="1"/>
  <c r="J238" i="19"/>
  <c r="F238" i="19" s="1"/>
  <c r="G238" i="19"/>
  <c r="C238" i="19" s="1"/>
  <c r="I238" i="19"/>
  <c r="E238" i="19" s="1"/>
  <c r="H237" i="19"/>
  <c r="D237" i="19" s="1"/>
  <c r="J237" i="19"/>
  <c r="F237" i="19" s="1"/>
  <c r="G237" i="19"/>
  <c r="C237" i="19" s="1"/>
  <c r="I237" i="19"/>
  <c r="E237" i="19" s="1"/>
  <c r="H236" i="19"/>
  <c r="D236" i="19" s="1"/>
  <c r="J236" i="19"/>
  <c r="F236" i="19" s="1"/>
  <c r="G236" i="19"/>
  <c r="C236" i="19" s="1"/>
  <c r="I236" i="19"/>
  <c r="E236" i="19" s="1"/>
  <c r="H235" i="19"/>
  <c r="D235" i="19" s="1"/>
  <c r="J235" i="19"/>
  <c r="F235" i="19" s="1"/>
  <c r="G235" i="19"/>
  <c r="C235" i="19" s="1"/>
  <c r="I235" i="19"/>
  <c r="E235" i="19" s="1"/>
  <c r="H234" i="19"/>
  <c r="D234" i="19" s="1"/>
  <c r="J234" i="19"/>
  <c r="F234" i="19" s="1"/>
  <c r="G234" i="19"/>
  <c r="C234" i="19" s="1"/>
  <c r="I234" i="19"/>
  <c r="E234" i="19" s="1"/>
  <c r="H233" i="19"/>
  <c r="D233" i="19" s="1"/>
  <c r="J233" i="19"/>
  <c r="F233" i="19" s="1"/>
  <c r="G233" i="19"/>
  <c r="C233" i="19" s="1"/>
  <c r="I233" i="19"/>
  <c r="E233" i="19" s="1"/>
  <c r="H232" i="19"/>
  <c r="D232" i="19" s="1"/>
  <c r="J232" i="19"/>
  <c r="F232" i="19" s="1"/>
  <c r="G232" i="19"/>
  <c r="C232" i="19" s="1"/>
  <c r="I232" i="19"/>
  <c r="E232" i="19" s="1"/>
  <c r="H231" i="19"/>
  <c r="D231" i="19" s="1"/>
  <c r="J231" i="19"/>
  <c r="F231" i="19" s="1"/>
  <c r="G231" i="19"/>
  <c r="C231" i="19" s="1"/>
  <c r="I231" i="19"/>
  <c r="E231" i="19" s="1"/>
  <c r="H230" i="19"/>
  <c r="D230" i="19" s="1"/>
  <c r="J230" i="19"/>
  <c r="F230" i="19" s="1"/>
  <c r="G230" i="19"/>
  <c r="C230" i="19" s="1"/>
  <c r="I230" i="19"/>
  <c r="E230" i="19" s="1"/>
  <c r="H229" i="19"/>
  <c r="D229" i="19" s="1"/>
  <c r="J229" i="19"/>
  <c r="F229" i="19" s="1"/>
  <c r="G229" i="19"/>
  <c r="C229" i="19" s="1"/>
  <c r="I229" i="19"/>
  <c r="E229" i="19" s="1"/>
  <c r="H228" i="19"/>
  <c r="D228" i="19" s="1"/>
  <c r="J228" i="19"/>
  <c r="F228" i="19" s="1"/>
  <c r="G228" i="19"/>
  <c r="C228" i="19" s="1"/>
  <c r="I228" i="19"/>
  <c r="E228" i="19" s="1"/>
  <c r="H227" i="19"/>
  <c r="D227" i="19" s="1"/>
  <c r="J227" i="19"/>
  <c r="F227" i="19" s="1"/>
  <c r="G227" i="19"/>
  <c r="C227" i="19" s="1"/>
  <c r="I227" i="19"/>
  <c r="E227" i="19" s="1"/>
  <c r="H226" i="19"/>
  <c r="D226" i="19" s="1"/>
  <c r="J226" i="19"/>
  <c r="F226" i="19" s="1"/>
  <c r="G226" i="19"/>
  <c r="C226" i="19" s="1"/>
  <c r="I226" i="19"/>
  <c r="E226" i="19" s="1"/>
  <c r="H225" i="19"/>
  <c r="D225" i="19" s="1"/>
  <c r="J225" i="19"/>
  <c r="F225" i="19" s="1"/>
  <c r="G225" i="19"/>
  <c r="C225" i="19" s="1"/>
  <c r="I225" i="19"/>
  <c r="E225" i="19" s="1"/>
  <c r="H224" i="19"/>
  <c r="D224" i="19" s="1"/>
  <c r="J224" i="19"/>
  <c r="F224" i="19" s="1"/>
  <c r="G224" i="19"/>
  <c r="C224" i="19" s="1"/>
  <c r="I224" i="19"/>
  <c r="E224" i="19" s="1"/>
  <c r="H223" i="19"/>
  <c r="D223" i="19" s="1"/>
  <c r="J223" i="19"/>
  <c r="F223" i="19" s="1"/>
  <c r="G223" i="19"/>
  <c r="C223" i="19" s="1"/>
  <c r="I223" i="19"/>
  <c r="E223" i="19" s="1"/>
  <c r="H222" i="19"/>
  <c r="D222" i="19" s="1"/>
  <c r="J222" i="19"/>
  <c r="F222" i="19" s="1"/>
  <c r="G222" i="19"/>
  <c r="C222" i="19" s="1"/>
  <c r="I222" i="19"/>
  <c r="E222" i="19" s="1"/>
  <c r="H221" i="19"/>
  <c r="D221" i="19" s="1"/>
  <c r="J221" i="19"/>
  <c r="F221" i="19" s="1"/>
  <c r="G221" i="19"/>
  <c r="C221" i="19" s="1"/>
  <c r="I221" i="19"/>
  <c r="E221" i="19" s="1"/>
  <c r="H220" i="19"/>
  <c r="D220" i="19" s="1"/>
  <c r="J220" i="19"/>
  <c r="F220" i="19" s="1"/>
  <c r="G220" i="19"/>
  <c r="C220" i="19" s="1"/>
  <c r="I220" i="19"/>
  <c r="E220" i="19" s="1"/>
  <c r="H219" i="19"/>
  <c r="D219" i="19" s="1"/>
  <c r="J219" i="19"/>
  <c r="F219" i="19" s="1"/>
  <c r="G219" i="19"/>
  <c r="C219" i="19" s="1"/>
  <c r="I219" i="19"/>
  <c r="E219" i="19" s="1"/>
  <c r="H218" i="19"/>
  <c r="D218" i="19" s="1"/>
  <c r="J218" i="19"/>
  <c r="F218" i="19" s="1"/>
  <c r="G218" i="19"/>
  <c r="C218" i="19" s="1"/>
  <c r="I218" i="19"/>
  <c r="E218" i="19" s="1"/>
  <c r="H217" i="19"/>
  <c r="D217" i="19" s="1"/>
  <c r="J217" i="19"/>
  <c r="F217" i="19" s="1"/>
  <c r="G217" i="19"/>
  <c r="C217" i="19" s="1"/>
  <c r="I217" i="19"/>
  <c r="E217" i="19" s="1"/>
  <c r="H216" i="19"/>
  <c r="D216" i="19" s="1"/>
  <c r="J216" i="19"/>
  <c r="F216" i="19" s="1"/>
  <c r="G216" i="19"/>
  <c r="C216" i="19" s="1"/>
  <c r="I216" i="19"/>
  <c r="E216" i="19" s="1"/>
  <c r="H215" i="19"/>
  <c r="D215" i="19" s="1"/>
  <c r="J215" i="19"/>
  <c r="F215" i="19" s="1"/>
  <c r="G215" i="19"/>
  <c r="C215" i="19" s="1"/>
  <c r="I215" i="19"/>
  <c r="E215" i="19" s="1"/>
  <c r="H214" i="19"/>
  <c r="D214" i="19" s="1"/>
  <c r="J214" i="19"/>
  <c r="F214" i="19" s="1"/>
  <c r="G214" i="19"/>
  <c r="C214" i="19" s="1"/>
  <c r="I214" i="19"/>
  <c r="E214" i="19" s="1"/>
  <c r="H213" i="19"/>
  <c r="D213" i="19" s="1"/>
  <c r="J213" i="19"/>
  <c r="F213" i="19" s="1"/>
  <c r="G213" i="19"/>
  <c r="C213" i="19" s="1"/>
  <c r="I213" i="19"/>
  <c r="E213" i="19" s="1"/>
  <c r="H212" i="19"/>
  <c r="D212" i="19" s="1"/>
  <c r="J212" i="19"/>
  <c r="F212" i="19" s="1"/>
  <c r="G212" i="19"/>
  <c r="C212" i="19" s="1"/>
  <c r="I212" i="19"/>
  <c r="E212" i="19" s="1"/>
  <c r="H211" i="19"/>
  <c r="D211" i="19" s="1"/>
  <c r="J211" i="19"/>
  <c r="F211" i="19" s="1"/>
  <c r="G211" i="19"/>
  <c r="C211" i="19" s="1"/>
  <c r="I211" i="19"/>
  <c r="E211" i="19" s="1"/>
  <c r="H210" i="19"/>
  <c r="D210" i="19" s="1"/>
  <c r="J210" i="19"/>
  <c r="F210" i="19" s="1"/>
  <c r="G210" i="19"/>
  <c r="C210" i="19" s="1"/>
  <c r="I210" i="19"/>
  <c r="E210" i="19" s="1"/>
  <c r="H209" i="19"/>
  <c r="D209" i="19" s="1"/>
  <c r="J209" i="19"/>
  <c r="F209" i="19" s="1"/>
  <c r="G209" i="19"/>
  <c r="C209" i="19" s="1"/>
  <c r="I209" i="19"/>
  <c r="E209" i="19" s="1"/>
  <c r="H208" i="19"/>
  <c r="D208" i="19" s="1"/>
  <c r="J208" i="19"/>
  <c r="F208" i="19" s="1"/>
  <c r="G208" i="19"/>
  <c r="C208" i="19" s="1"/>
  <c r="I208" i="19"/>
  <c r="E208" i="19" s="1"/>
  <c r="H207" i="19"/>
  <c r="D207" i="19" s="1"/>
  <c r="J207" i="19"/>
  <c r="F207" i="19" s="1"/>
  <c r="G207" i="19"/>
  <c r="C207" i="19" s="1"/>
  <c r="I207" i="19"/>
  <c r="E207" i="19" s="1"/>
  <c r="H206" i="19"/>
  <c r="D206" i="19" s="1"/>
  <c r="J206" i="19"/>
  <c r="F206" i="19" s="1"/>
  <c r="G206" i="19"/>
  <c r="C206" i="19" s="1"/>
  <c r="I206" i="19"/>
  <c r="E206" i="19" s="1"/>
  <c r="H205" i="19"/>
  <c r="D205" i="19" s="1"/>
  <c r="J205" i="19"/>
  <c r="F205" i="19" s="1"/>
  <c r="G205" i="19"/>
  <c r="C205" i="19" s="1"/>
  <c r="I205" i="19"/>
  <c r="E205" i="19" s="1"/>
  <c r="H204" i="19"/>
  <c r="D204" i="19" s="1"/>
  <c r="J204" i="19"/>
  <c r="F204" i="19" s="1"/>
  <c r="G204" i="19"/>
  <c r="C204" i="19" s="1"/>
  <c r="I204" i="19"/>
  <c r="E204" i="19" s="1"/>
  <c r="H203" i="19"/>
  <c r="D203" i="19" s="1"/>
  <c r="J203" i="19"/>
  <c r="F203" i="19" s="1"/>
  <c r="G203" i="19"/>
  <c r="C203" i="19" s="1"/>
  <c r="I203" i="19"/>
  <c r="E203" i="19" s="1"/>
  <c r="H202" i="19"/>
  <c r="D202" i="19" s="1"/>
  <c r="J202" i="19"/>
  <c r="F202" i="19" s="1"/>
  <c r="G202" i="19"/>
  <c r="C202" i="19" s="1"/>
  <c r="I202" i="19"/>
  <c r="E202" i="19" s="1"/>
  <c r="H201" i="19"/>
  <c r="D201" i="19" s="1"/>
  <c r="J201" i="19"/>
  <c r="F201" i="19" s="1"/>
  <c r="G201" i="19"/>
  <c r="C201" i="19" s="1"/>
  <c r="I201" i="19"/>
  <c r="E201" i="19" s="1"/>
  <c r="H200" i="19"/>
  <c r="D200" i="19" s="1"/>
  <c r="J200" i="19"/>
  <c r="F200" i="19" s="1"/>
  <c r="G200" i="19"/>
  <c r="C200" i="19" s="1"/>
  <c r="I200" i="19"/>
  <c r="E200" i="19" s="1"/>
  <c r="H199" i="19"/>
  <c r="D199" i="19" s="1"/>
  <c r="J199" i="19"/>
  <c r="F199" i="19" s="1"/>
  <c r="G199" i="19"/>
  <c r="C199" i="19" s="1"/>
  <c r="I199" i="19"/>
  <c r="E199" i="19" s="1"/>
  <c r="H198" i="19"/>
  <c r="D198" i="19" s="1"/>
  <c r="J198" i="19"/>
  <c r="F198" i="19" s="1"/>
  <c r="G198" i="19"/>
  <c r="C198" i="19" s="1"/>
  <c r="I198" i="19"/>
  <c r="E198" i="19" s="1"/>
  <c r="H197" i="19"/>
  <c r="D197" i="19" s="1"/>
  <c r="J197" i="19"/>
  <c r="F197" i="19" s="1"/>
  <c r="G197" i="19"/>
  <c r="C197" i="19" s="1"/>
  <c r="I197" i="19"/>
  <c r="E197" i="19" s="1"/>
  <c r="H196" i="19"/>
  <c r="D196" i="19" s="1"/>
  <c r="J196" i="19"/>
  <c r="F196" i="19" s="1"/>
  <c r="G196" i="19"/>
  <c r="C196" i="19" s="1"/>
  <c r="I196" i="19"/>
  <c r="E196" i="19" s="1"/>
  <c r="H195" i="19"/>
  <c r="D195" i="19" s="1"/>
  <c r="J195" i="19"/>
  <c r="F195" i="19" s="1"/>
  <c r="G195" i="19"/>
  <c r="C195" i="19" s="1"/>
  <c r="I195" i="19"/>
  <c r="E195" i="19" s="1"/>
  <c r="H194" i="19"/>
  <c r="D194" i="19" s="1"/>
  <c r="J194" i="19"/>
  <c r="F194" i="19" s="1"/>
  <c r="G194" i="19"/>
  <c r="C194" i="19" s="1"/>
  <c r="I194" i="19"/>
  <c r="E194" i="19" s="1"/>
  <c r="H193" i="19"/>
  <c r="D193" i="19" s="1"/>
  <c r="J193" i="19"/>
  <c r="F193" i="19" s="1"/>
  <c r="G193" i="19"/>
  <c r="C193" i="19" s="1"/>
  <c r="I193" i="19"/>
  <c r="E193" i="19" s="1"/>
  <c r="H192" i="19"/>
  <c r="D192" i="19" s="1"/>
  <c r="J192" i="19"/>
  <c r="F192" i="19" s="1"/>
  <c r="G192" i="19"/>
  <c r="C192" i="19" s="1"/>
  <c r="I192" i="19"/>
  <c r="E192" i="19" s="1"/>
  <c r="H191" i="19"/>
  <c r="D191" i="19" s="1"/>
  <c r="J191" i="19"/>
  <c r="F191" i="19" s="1"/>
  <c r="G191" i="19"/>
  <c r="C191" i="19" s="1"/>
  <c r="I191" i="19"/>
  <c r="E191" i="19" s="1"/>
  <c r="H190" i="19"/>
  <c r="D190" i="19" s="1"/>
  <c r="J190" i="19"/>
  <c r="F190" i="19" s="1"/>
  <c r="G190" i="19"/>
  <c r="C190" i="19" s="1"/>
  <c r="I190" i="19"/>
  <c r="E190" i="19" s="1"/>
  <c r="H189" i="19"/>
  <c r="D189" i="19" s="1"/>
  <c r="J189" i="19"/>
  <c r="F189" i="19" s="1"/>
  <c r="G189" i="19"/>
  <c r="C189" i="19" s="1"/>
  <c r="I189" i="19"/>
  <c r="E189" i="19" s="1"/>
  <c r="H188" i="19"/>
  <c r="D188" i="19" s="1"/>
  <c r="J188" i="19"/>
  <c r="F188" i="19" s="1"/>
  <c r="G188" i="19"/>
  <c r="C188" i="19" s="1"/>
  <c r="I188" i="19"/>
  <c r="E188" i="19" s="1"/>
  <c r="H187" i="19"/>
  <c r="D187" i="19" s="1"/>
  <c r="J187" i="19"/>
  <c r="F187" i="19" s="1"/>
  <c r="G187" i="19"/>
  <c r="C187" i="19" s="1"/>
  <c r="I187" i="19"/>
  <c r="E187" i="19" s="1"/>
  <c r="H186" i="19"/>
  <c r="D186" i="19" s="1"/>
  <c r="J186" i="19"/>
  <c r="F186" i="19" s="1"/>
  <c r="G186" i="19"/>
  <c r="C186" i="19" s="1"/>
  <c r="I186" i="19"/>
  <c r="E186" i="19" s="1"/>
  <c r="H185" i="19"/>
  <c r="D185" i="19" s="1"/>
  <c r="J185" i="19"/>
  <c r="F185" i="19" s="1"/>
  <c r="G185" i="19"/>
  <c r="C185" i="19" s="1"/>
  <c r="I185" i="19"/>
  <c r="E185" i="19" s="1"/>
  <c r="H184" i="19"/>
  <c r="D184" i="19" s="1"/>
  <c r="J184" i="19"/>
  <c r="F184" i="19" s="1"/>
  <c r="G184" i="19"/>
  <c r="C184" i="19" s="1"/>
  <c r="I184" i="19"/>
  <c r="E184" i="19" s="1"/>
  <c r="H183" i="19"/>
  <c r="D183" i="19" s="1"/>
  <c r="J183" i="19"/>
  <c r="F183" i="19" s="1"/>
  <c r="G183" i="19"/>
  <c r="C183" i="19" s="1"/>
  <c r="I183" i="19"/>
  <c r="E183" i="19" s="1"/>
  <c r="H182" i="19"/>
  <c r="D182" i="19" s="1"/>
  <c r="J182" i="19"/>
  <c r="F182" i="19" s="1"/>
  <c r="G182" i="19"/>
  <c r="C182" i="19" s="1"/>
  <c r="I182" i="19"/>
  <c r="E182" i="19" s="1"/>
  <c r="H181" i="19"/>
  <c r="D181" i="19" s="1"/>
  <c r="J181" i="19"/>
  <c r="F181" i="19" s="1"/>
  <c r="G181" i="19"/>
  <c r="C181" i="19" s="1"/>
  <c r="I181" i="19"/>
  <c r="E181" i="19" s="1"/>
  <c r="H180" i="19"/>
  <c r="D180" i="19" s="1"/>
  <c r="J180" i="19"/>
  <c r="F180" i="19" s="1"/>
  <c r="G180" i="19"/>
  <c r="C180" i="19" s="1"/>
  <c r="I180" i="19"/>
  <c r="E180" i="19" s="1"/>
  <c r="H179" i="19"/>
  <c r="D179" i="19" s="1"/>
  <c r="J179" i="19"/>
  <c r="F179" i="19" s="1"/>
  <c r="G179" i="19"/>
  <c r="C179" i="19" s="1"/>
  <c r="I179" i="19"/>
  <c r="E179" i="19" s="1"/>
  <c r="H178" i="19"/>
  <c r="D178" i="19" s="1"/>
  <c r="J178" i="19"/>
  <c r="F178" i="19" s="1"/>
  <c r="G178" i="19"/>
  <c r="C178" i="19" s="1"/>
  <c r="I178" i="19"/>
  <c r="E178" i="19" s="1"/>
  <c r="H177" i="19"/>
  <c r="D177" i="19" s="1"/>
  <c r="J177" i="19"/>
  <c r="F177" i="19" s="1"/>
  <c r="G177" i="19"/>
  <c r="C177" i="19" s="1"/>
  <c r="I177" i="19"/>
  <c r="E177" i="19" s="1"/>
  <c r="H176" i="19"/>
  <c r="D176" i="19" s="1"/>
  <c r="J176" i="19"/>
  <c r="F176" i="19" s="1"/>
  <c r="G176" i="19"/>
  <c r="C176" i="19" s="1"/>
  <c r="I176" i="19"/>
  <c r="E176" i="19" s="1"/>
  <c r="H175" i="19"/>
  <c r="D175" i="19" s="1"/>
  <c r="J175" i="19"/>
  <c r="F175" i="19" s="1"/>
  <c r="G175" i="19"/>
  <c r="C175" i="19" s="1"/>
  <c r="I175" i="19"/>
  <c r="E175" i="19" s="1"/>
  <c r="H174" i="19"/>
  <c r="D174" i="19" s="1"/>
  <c r="J174" i="19"/>
  <c r="F174" i="19" s="1"/>
  <c r="G174" i="19"/>
  <c r="C174" i="19" s="1"/>
  <c r="I174" i="19"/>
  <c r="E174" i="19" s="1"/>
  <c r="H173" i="19"/>
  <c r="D173" i="19" s="1"/>
  <c r="J173" i="19"/>
  <c r="F173" i="19" s="1"/>
  <c r="G173" i="19"/>
  <c r="C173" i="19" s="1"/>
  <c r="I173" i="19"/>
  <c r="E173" i="19" s="1"/>
  <c r="H172" i="19"/>
  <c r="D172" i="19" s="1"/>
  <c r="J172" i="19"/>
  <c r="F172" i="19" s="1"/>
  <c r="G172" i="19"/>
  <c r="C172" i="19" s="1"/>
  <c r="I172" i="19"/>
  <c r="E172" i="19" s="1"/>
  <c r="H171" i="19"/>
  <c r="D171" i="19" s="1"/>
  <c r="J171" i="19"/>
  <c r="F171" i="19" s="1"/>
  <c r="G171" i="19"/>
  <c r="C171" i="19" s="1"/>
  <c r="I171" i="19"/>
  <c r="E171" i="19" s="1"/>
  <c r="H170" i="19"/>
  <c r="D170" i="19" s="1"/>
  <c r="J170" i="19"/>
  <c r="F170" i="19" s="1"/>
  <c r="G170" i="19"/>
  <c r="C170" i="19" s="1"/>
  <c r="I170" i="19"/>
  <c r="E170" i="19" s="1"/>
  <c r="H169" i="19"/>
  <c r="D169" i="19" s="1"/>
  <c r="J169" i="19"/>
  <c r="F169" i="19" s="1"/>
  <c r="G169" i="19"/>
  <c r="C169" i="19" s="1"/>
  <c r="I169" i="19"/>
  <c r="E169" i="19" s="1"/>
  <c r="H168" i="19"/>
  <c r="D168" i="19" s="1"/>
  <c r="J168" i="19"/>
  <c r="F168" i="19" s="1"/>
  <c r="G168" i="19"/>
  <c r="C168" i="19" s="1"/>
  <c r="I168" i="19"/>
  <c r="E168" i="19" s="1"/>
  <c r="H167" i="19"/>
  <c r="D167" i="19" s="1"/>
  <c r="J167" i="19"/>
  <c r="F167" i="19" s="1"/>
  <c r="G167" i="19"/>
  <c r="C167" i="19" s="1"/>
  <c r="I167" i="19"/>
  <c r="E167" i="19" s="1"/>
  <c r="H166" i="19"/>
  <c r="D166" i="19" s="1"/>
  <c r="J166" i="19"/>
  <c r="F166" i="19" s="1"/>
  <c r="G166" i="19"/>
  <c r="C166" i="19" s="1"/>
  <c r="I166" i="19"/>
  <c r="E166" i="19" s="1"/>
  <c r="H165" i="19"/>
  <c r="D165" i="19" s="1"/>
  <c r="J165" i="19"/>
  <c r="F165" i="19" s="1"/>
  <c r="G165" i="19"/>
  <c r="C165" i="19" s="1"/>
  <c r="I165" i="19"/>
  <c r="E165" i="19" s="1"/>
  <c r="H164" i="19"/>
  <c r="D164" i="19" s="1"/>
  <c r="J164" i="19"/>
  <c r="F164" i="19" s="1"/>
  <c r="G164" i="19"/>
  <c r="C164" i="19" s="1"/>
  <c r="I164" i="19"/>
  <c r="E164" i="19" s="1"/>
  <c r="H163" i="19"/>
  <c r="D163" i="19" s="1"/>
  <c r="J163" i="19"/>
  <c r="F163" i="19" s="1"/>
  <c r="G163" i="19"/>
  <c r="C163" i="19" s="1"/>
  <c r="I163" i="19"/>
  <c r="E163" i="19" s="1"/>
  <c r="H162" i="19"/>
  <c r="D162" i="19" s="1"/>
  <c r="J162" i="19"/>
  <c r="F162" i="19" s="1"/>
  <c r="G162" i="19"/>
  <c r="C162" i="19" s="1"/>
  <c r="I162" i="19"/>
  <c r="E162" i="19" s="1"/>
  <c r="H161" i="19"/>
  <c r="D161" i="19" s="1"/>
  <c r="J161" i="19"/>
  <c r="F161" i="19" s="1"/>
  <c r="G161" i="19"/>
  <c r="C161" i="19" s="1"/>
  <c r="I161" i="19"/>
  <c r="E161" i="19" s="1"/>
  <c r="H160" i="19"/>
  <c r="D160" i="19" s="1"/>
  <c r="J160" i="19"/>
  <c r="F160" i="19" s="1"/>
  <c r="G160" i="19"/>
  <c r="C160" i="19" s="1"/>
  <c r="I160" i="19"/>
  <c r="E160" i="19" s="1"/>
  <c r="H159" i="19"/>
  <c r="D159" i="19" s="1"/>
  <c r="J159" i="19"/>
  <c r="F159" i="19" s="1"/>
  <c r="G159" i="19"/>
  <c r="C159" i="19" s="1"/>
  <c r="I159" i="19"/>
  <c r="E159" i="19" s="1"/>
  <c r="H158" i="19"/>
  <c r="D158" i="19" s="1"/>
  <c r="J158" i="19"/>
  <c r="F158" i="19" s="1"/>
  <c r="G158" i="19"/>
  <c r="C158" i="19" s="1"/>
  <c r="I158" i="19"/>
  <c r="E158" i="19" s="1"/>
  <c r="H157" i="19"/>
  <c r="D157" i="19" s="1"/>
  <c r="J157" i="19"/>
  <c r="F157" i="19" s="1"/>
  <c r="G157" i="19"/>
  <c r="C157" i="19" s="1"/>
  <c r="I157" i="19"/>
  <c r="E157" i="19" s="1"/>
  <c r="H156" i="19"/>
  <c r="D156" i="19" s="1"/>
  <c r="J156" i="19"/>
  <c r="F156" i="19" s="1"/>
  <c r="G156" i="19"/>
  <c r="C156" i="19" s="1"/>
  <c r="I156" i="19"/>
  <c r="E156" i="19" s="1"/>
  <c r="H155" i="19"/>
  <c r="D155" i="19" s="1"/>
  <c r="J155" i="19"/>
  <c r="F155" i="19" s="1"/>
  <c r="G155" i="19"/>
  <c r="C155" i="19" s="1"/>
  <c r="I155" i="19"/>
  <c r="E155" i="19" s="1"/>
  <c r="H154" i="19"/>
  <c r="D154" i="19" s="1"/>
  <c r="J154" i="19"/>
  <c r="F154" i="19" s="1"/>
  <c r="G154" i="19"/>
  <c r="C154" i="19" s="1"/>
  <c r="I154" i="19"/>
  <c r="E154" i="19" s="1"/>
  <c r="H153" i="19"/>
  <c r="D153" i="19" s="1"/>
  <c r="J153" i="19"/>
  <c r="F153" i="19" s="1"/>
  <c r="G153" i="19"/>
  <c r="C153" i="19" s="1"/>
  <c r="I153" i="19"/>
  <c r="E153" i="19" s="1"/>
  <c r="H152" i="19"/>
  <c r="D152" i="19" s="1"/>
  <c r="J152" i="19"/>
  <c r="F152" i="19" s="1"/>
  <c r="G152" i="19"/>
  <c r="C152" i="19" s="1"/>
  <c r="I152" i="19"/>
  <c r="E152" i="19" s="1"/>
  <c r="H151" i="19"/>
  <c r="D151" i="19" s="1"/>
  <c r="J151" i="19"/>
  <c r="F151" i="19" s="1"/>
  <c r="G151" i="19"/>
  <c r="C151" i="19" s="1"/>
  <c r="I151" i="19"/>
  <c r="E151" i="19" s="1"/>
  <c r="H150" i="19"/>
  <c r="D150" i="19" s="1"/>
  <c r="J150" i="19"/>
  <c r="F150" i="19" s="1"/>
  <c r="G150" i="19"/>
  <c r="C150" i="19" s="1"/>
  <c r="I150" i="19"/>
  <c r="E150" i="19" s="1"/>
  <c r="H149" i="19"/>
  <c r="D149" i="19" s="1"/>
  <c r="J149" i="19"/>
  <c r="F149" i="19" s="1"/>
  <c r="G149" i="19"/>
  <c r="C149" i="19" s="1"/>
  <c r="I149" i="19"/>
  <c r="E149" i="19" s="1"/>
  <c r="H148" i="19"/>
  <c r="D148" i="19" s="1"/>
  <c r="J148" i="19"/>
  <c r="F148" i="19" s="1"/>
  <c r="G148" i="19"/>
  <c r="C148" i="19" s="1"/>
  <c r="I148" i="19"/>
  <c r="E148" i="19" s="1"/>
  <c r="H147" i="19"/>
  <c r="D147" i="19" s="1"/>
  <c r="J147" i="19"/>
  <c r="F147" i="19" s="1"/>
  <c r="G147" i="19"/>
  <c r="C147" i="19" s="1"/>
  <c r="I147" i="19"/>
  <c r="E147" i="19" s="1"/>
  <c r="H146" i="19"/>
  <c r="D146" i="19" s="1"/>
  <c r="J146" i="19"/>
  <c r="F146" i="19" s="1"/>
  <c r="G146" i="19"/>
  <c r="C146" i="19" s="1"/>
  <c r="I146" i="19"/>
  <c r="E146" i="19" s="1"/>
  <c r="H145" i="19"/>
  <c r="D145" i="19" s="1"/>
  <c r="J145" i="19"/>
  <c r="F145" i="19" s="1"/>
  <c r="G145" i="19"/>
  <c r="C145" i="19" s="1"/>
  <c r="I145" i="19"/>
  <c r="E145" i="19" s="1"/>
  <c r="H144" i="19"/>
  <c r="D144" i="19" s="1"/>
  <c r="J144" i="19"/>
  <c r="F144" i="19" s="1"/>
  <c r="G144" i="19"/>
  <c r="C144" i="19" s="1"/>
  <c r="I144" i="19"/>
  <c r="E144" i="19" s="1"/>
  <c r="H143" i="19"/>
  <c r="D143" i="19" s="1"/>
  <c r="J143" i="19"/>
  <c r="F143" i="19" s="1"/>
  <c r="G143" i="19"/>
  <c r="C143" i="19" s="1"/>
  <c r="I143" i="19"/>
  <c r="E143" i="19" s="1"/>
  <c r="H142" i="19"/>
  <c r="D142" i="19" s="1"/>
  <c r="J142" i="19"/>
  <c r="F142" i="19" s="1"/>
  <c r="G142" i="19"/>
  <c r="C142" i="19" s="1"/>
  <c r="I142" i="19"/>
  <c r="E142" i="19" s="1"/>
  <c r="H141" i="19"/>
  <c r="D141" i="19" s="1"/>
  <c r="J141" i="19"/>
  <c r="F141" i="19" s="1"/>
  <c r="G141" i="19"/>
  <c r="C141" i="19" s="1"/>
  <c r="I141" i="19"/>
  <c r="E141" i="19" s="1"/>
  <c r="H140" i="19"/>
  <c r="D140" i="19" s="1"/>
  <c r="J140" i="19"/>
  <c r="F140" i="19" s="1"/>
  <c r="G140" i="19"/>
  <c r="C140" i="19" s="1"/>
  <c r="I140" i="19"/>
  <c r="E140" i="19" s="1"/>
  <c r="H139" i="19"/>
  <c r="D139" i="19" s="1"/>
  <c r="J139" i="19"/>
  <c r="F139" i="19" s="1"/>
  <c r="G139" i="19"/>
  <c r="C139" i="19" s="1"/>
  <c r="I139" i="19"/>
  <c r="E139" i="19" s="1"/>
  <c r="H138" i="19"/>
  <c r="D138" i="19" s="1"/>
  <c r="J138" i="19"/>
  <c r="F138" i="19" s="1"/>
  <c r="G138" i="19"/>
  <c r="C138" i="19" s="1"/>
  <c r="I138" i="19"/>
  <c r="E138" i="19" s="1"/>
  <c r="H137" i="19"/>
  <c r="D137" i="19" s="1"/>
  <c r="J137" i="19"/>
  <c r="F137" i="19" s="1"/>
  <c r="G137" i="19"/>
  <c r="C137" i="19" s="1"/>
  <c r="I137" i="19"/>
  <c r="E137" i="19" s="1"/>
  <c r="H136" i="19"/>
  <c r="D136" i="19" s="1"/>
  <c r="J136" i="19"/>
  <c r="F136" i="19" s="1"/>
  <c r="G136" i="19"/>
  <c r="C136" i="19" s="1"/>
  <c r="I136" i="19"/>
  <c r="E136" i="19" s="1"/>
  <c r="H135" i="19"/>
  <c r="D135" i="19" s="1"/>
  <c r="J135" i="19"/>
  <c r="F135" i="19" s="1"/>
  <c r="G135" i="19"/>
  <c r="C135" i="19" s="1"/>
  <c r="I135" i="19"/>
  <c r="E135" i="19" s="1"/>
  <c r="H134" i="19"/>
  <c r="D134" i="19" s="1"/>
  <c r="J134" i="19"/>
  <c r="F134" i="19" s="1"/>
  <c r="G134" i="19"/>
  <c r="C134" i="19" s="1"/>
  <c r="I134" i="19"/>
  <c r="E134" i="19" s="1"/>
  <c r="H133" i="19"/>
  <c r="D133" i="19" s="1"/>
  <c r="J133" i="19"/>
  <c r="F133" i="19" s="1"/>
  <c r="G133" i="19"/>
  <c r="C133" i="19" s="1"/>
  <c r="I133" i="19"/>
  <c r="E133" i="19" s="1"/>
  <c r="H132" i="19"/>
  <c r="D132" i="19" s="1"/>
  <c r="J132" i="19"/>
  <c r="F132" i="19" s="1"/>
  <c r="G132" i="19"/>
  <c r="C132" i="19" s="1"/>
  <c r="I132" i="19"/>
  <c r="E132" i="19" s="1"/>
  <c r="H131" i="19"/>
  <c r="D131" i="19" s="1"/>
  <c r="J131" i="19"/>
  <c r="F131" i="19" s="1"/>
  <c r="G131" i="19"/>
  <c r="C131" i="19" s="1"/>
  <c r="I131" i="19"/>
  <c r="E131" i="19" s="1"/>
  <c r="H130" i="19"/>
  <c r="D130" i="19" s="1"/>
  <c r="J130" i="19"/>
  <c r="F130" i="19" s="1"/>
  <c r="G130" i="19"/>
  <c r="C130" i="19" s="1"/>
  <c r="I130" i="19"/>
  <c r="E130" i="19" s="1"/>
  <c r="H129" i="19"/>
  <c r="D129" i="19" s="1"/>
  <c r="J129" i="19"/>
  <c r="F129" i="19" s="1"/>
  <c r="G129" i="19"/>
  <c r="C129" i="19" s="1"/>
  <c r="I129" i="19"/>
  <c r="E129" i="19" s="1"/>
  <c r="H128" i="19"/>
  <c r="D128" i="19" s="1"/>
  <c r="J128" i="19"/>
  <c r="F128" i="19" s="1"/>
  <c r="G128" i="19"/>
  <c r="C128" i="19" s="1"/>
  <c r="I128" i="19"/>
  <c r="E128" i="19" s="1"/>
  <c r="H127" i="19"/>
  <c r="D127" i="19" s="1"/>
  <c r="J127" i="19"/>
  <c r="F127" i="19" s="1"/>
  <c r="G127" i="19"/>
  <c r="C127" i="19" s="1"/>
  <c r="I127" i="19"/>
  <c r="E127" i="19" s="1"/>
  <c r="H126" i="19"/>
  <c r="D126" i="19" s="1"/>
  <c r="J126" i="19"/>
  <c r="F126" i="19" s="1"/>
  <c r="G126" i="19"/>
  <c r="C126" i="19" s="1"/>
  <c r="I126" i="19"/>
  <c r="E126" i="19" s="1"/>
  <c r="H125" i="19"/>
  <c r="D125" i="19" s="1"/>
  <c r="J125" i="19"/>
  <c r="F125" i="19" s="1"/>
  <c r="G125" i="19"/>
  <c r="C125" i="19" s="1"/>
  <c r="I125" i="19"/>
  <c r="E125" i="19" s="1"/>
  <c r="H124" i="19"/>
  <c r="D124" i="19" s="1"/>
  <c r="J124" i="19"/>
  <c r="F124" i="19" s="1"/>
  <c r="G124" i="19"/>
  <c r="C124" i="19" s="1"/>
  <c r="I124" i="19"/>
  <c r="E124" i="19" s="1"/>
  <c r="H123" i="19"/>
  <c r="D123" i="19" s="1"/>
  <c r="J123" i="19"/>
  <c r="F123" i="19" s="1"/>
  <c r="G123" i="19"/>
  <c r="C123" i="19" s="1"/>
  <c r="I123" i="19"/>
  <c r="E123" i="19" s="1"/>
  <c r="H122" i="19"/>
  <c r="D122" i="19" s="1"/>
  <c r="J122" i="19"/>
  <c r="F122" i="19" s="1"/>
  <c r="G122" i="19"/>
  <c r="C122" i="19" s="1"/>
  <c r="I122" i="19"/>
  <c r="E122" i="19" s="1"/>
  <c r="H121" i="19"/>
  <c r="D121" i="19" s="1"/>
  <c r="J121" i="19"/>
  <c r="F121" i="19" s="1"/>
  <c r="G121" i="19"/>
  <c r="C121" i="19" s="1"/>
  <c r="I121" i="19"/>
  <c r="E121" i="19" s="1"/>
  <c r="H120" i="19"/>
  <c r="D120" i="19" s="1"/>
  <c r="J120" i="19"/>
  <c r="F120" i="19" s="1"/>
  <c r="G120" i="19"/>
  <c r="C120" i="19" s="1"/>
  <c r="I120" i="19"/>
  <c r="E120" i="19" s="1"/>
  <c r="H119" i="19"/>
  <c r="D119" i="19" s="1"/>
  <c r="J119" i="19"/>
  <c r="F119" i="19" s="1"/>
  <c r="G119" i="19"/>
  <c r="C119" i="19" s="1"/>
  <c r="I119" i="19"/>
  <c r="E119" i="19" s="1"/>
  <c r="H118" i="19"/>
  <c r="D118" i="19" s="1"/>
  <c r="J118" i="19"/>
  <c r="F118" i="19" s="1"/>
  <c r="G118" i="19"/>
  <c r="C118" i="19" s="1"/>
  <c r="I118" i="19"/>
  <c r="E118" i="19" s="1"/>
  <c r="H117" i="19"/>
  <c r="D117" i="19" s="1"/>
  <c r="J117" i="19"/>
  <c r="F117" i="19" s="1"/>
  <c r="G117" i="19"/>
  <c r="C117" i="19" s="1"/>
  <c r="I117" i="19"/>
  <c r="E117" i="19" s="1"/>
  <c r="H116" i="19"/>
  <c r="D116" i="19" s="1"/>
  <c r="J116" i="19"/>
  <c r="F116" i="19" s="1"/>
  <c r="G116" i="19"/>
  <c r="C116" i="19" s="1"/>
  <c r="I116" i="19"/>
  <c r="E116" i="19" s="1"/>
  <c r="H115" i="19"/>
  <c r="D115" i="19" s="1"/>
  <c r="J115" i="19"/>
  <c r="F115" i="19" s="1"/>
  <c r="I115" i="19"/>
  <c r="E115" i="19" s="1"/>
  <c r="G115" i="19"/>
  <c r="C115" i="19" s="1"/>
  <c r="H114" i="19"/>
  <c r="D114" i="19" s="1"/>
  <c r="J114" i="19"/>
  <c r="F114" i="19" s="1"/>
  <c r="I114" i="19"/>
  <c r="E114" i="19" s="1"/>
  <c r="G114" i="19"/>
  <c r="C114" i="19" s="1"/>
  <c r="H113" i="19"/>
  <c r="D113" i="19" s="1"/>
  <c r="J113" i="19"/>
  <c r="F113" i="19" s="1"/>
  <c r="I113" i="19"/>
  <c r="E113" i="19" s="1"/>
  <c r="G113" i="19"/>
  <c r="C113" i="19" s="1"/>
  <c r="H112" i="19"/>
  <c r="D112" i="19" s="1"/>
  <c r="J112" i="19"/>
  <c r="F112" i="19" s="1"/>
  <c r="I112" i="19"/>
  <c r="E112" i="19" s="1"/>
  <c r="G112" i="19"/>
  <c r="C112" i="19" s="1"/>
  <c r="H111" i="19"/>
  <c r="D111" i="19" s="1"/>
  <c r="J111" i="19"/>
  <c r="F111" i="19" s="1"/>
  <c r="I111" i="19"/>
  <c r="E111" i="19" s="1"/>
  <c r="G111" i="19"/>
  <c r="C111" i="19" s="1"/>
  <c r="H110" i="19"/>
  <c r="D110" i="19" s="1"/>
  <c r="J110" i="19"/>
  <c r="F110" i="19" s="1"/>
  <c r="I110" i="19"/>
  <c r="E110" i="19" s="1"/>
  <c r="G110" i="19"/>
  <c r="C110" i="19" s="1"/>
  <c r="H109" i="19"/>
  <c r="D109" i="19" s="1"/>
  <c r="J109" i="19"/>
  <c r="F109" i="19" s="1"/>
  <c r="I109" i="19"/>
  <c r="E109" i="19" s="1"/>
  <c r="G109" i="19"/>
  <c r="C109" i="19" s="1"/>
  <c r="H108" i="19"/>
  <c r="D108" i="19" s="1"/>
  <c r="J108" i="19"/>
  <c r="F108" i="19" s="1"/>
  <c r="I108" i="19"/>
  <c r="E108" i="19" s="1"/>
  <c r="G108" i="19"/>
  <c r="C108" i="19" s="1"/>
  <c r="H107" i="19"/>
  <c r="D107" i="19" s="1"/>
  <c r="J107" i="19"/>
  <c r="F107" i="19" s="1"/>
  <c r="I107" i="19"/>
  <c r="E107" i="19" s="1"/>
  <c r="G107" i="19"/>
  <c r="C107" i="19" s="1"/>
  <c r="H106" i="19"/>
  <c r="D106" i="19" s="1"/>
  <c r="J106" i="19"/>
  <c r="F106" i="19" s="1"/>
  <c r="I106" i="19"/>
  <c r="E106" i="19" s="1"/>
  <c r="G106" i="19"/>
  <c r="C106" i="19" s="1"/>
  <c r="H105" i="19"/>
  <c r="D105" i="19" s="1"/>
  <c r="J105" i="19"/>
  <c r="F105" i="19" s="1"/>
  <c r="I105" i="19"/>
  <c r="E105" i="19" s="1"/>
  <c r="G105" i="19"/>
  <c r="C105" i="19" s="1"/>
  <c r="H104" i="19"/>
  <c r="D104" i="19" s="1"/>
  <c r="J104" i="19"/>
  <c r="F104" i="19" s="1"/>
  <c r="I104" i="19"/>
  <c r="E104" i="19" s="1"/>
  <c r="G104" i="19"/>
  <c r="C104" i="19" s="1"/>
  <c r="H103" i="19"/>
  <c r="D103" i="19" s="1"/>
  <c r="J103" i="19"/>
  <c r="F103" i="19" s="1"/>
  <c r="I103" i="19"/>
  <c r="E103" i="19" s="1"/>
  <c r="G103" i="19"/>
  <c r="C103" i="19" s="1"/>
  <c r="H102" i="19"/>
  <c r="D102" i="19" s="1"/>
  <c r="J102" i="19"/>
  <c r="F102" i="19" s="1"/>
  <c r="I102" i="19"/>
  <c r="E102" i="19" s="1"/>
  <c r="G102" i="19"/>
  <c r="C102" i="19" s="1"/>
  <c r="H101" i="19"/>
  <c r="D101" i="19" s="1"/>
  <c r="J101" i="19"/>
  <c r="F101" i="19" s="1"/>
  <c r="I101" i="19"/>
  <c r="E101" i="19" s="1"/>
  <c r="G101" i="19"/>
  <c r="C101" i="19" s="1"/>
  <c r="H100" i="19"/>
  <c r="D100" i="19" s="1"/>
  <c r="J100" i="19"/>
  <c r="F100" i="19" s="1"/>
  <c r="I100" i="19"/>
  <c r="E100" i="19" s="1"/>
  <c r="G100" i="19"/>
  <c r="C100" i="19" s="1"/>
  <c r="H99" i="19"/>
  <c r="D99" i="19" s="1"/>
  <c r="J99" i="19"/>
  <c r="F99" i="19" s="1"/>
  <c r="I99" i="19"/>
  <c r="E99" i="19" s="1"/>
  <c r="G99" i="19"/>
  <c r="C99" i="19" s="1"/>
  <c r="H98" i="19"/>
  <c r="D98" i="19" s="1"/>
  <c r="J98" i="19"/>
  <c r="F98" i="19" s="1"/>
  <c r="I98" i="19"/>
  <c r="E98" i="19" s="1"/>
  <c r="G98" i="19"/>
  <c r="C98" i="19" s="1"/>
  <c r="H97" i="19"/>
  <c r="D97" i="19" s="1"/>
  <c r="J97" i="19"/>
  <c r="F97" i="19" s="1"/>
  <c r="I97" i="19"/>
  <c r="E97" i="19" s="1"/>
  <c r="G97" i="19"/>
  <c r="C97" i="19" s="1"/>
  <c r="H96" i="19"/>
  <c r="D96" i="19" s="1"/>
  <c r="J96" i="19"/>
  <c r="F96" i="19" s="1"/>
  <c r="I96" i="19"/>
  <c r="E96" i="19" s="1"/>
  <c r="G96" i="19"/>
  <c r="C96" i="19" s="1"/>
  <c r="H95" i="19"/>
  <c r="D95" i="19" s="1"/>
  <c r="J95" i="19"/>
  <c r="F95" i="19" s="1"/>
  <c r="I95" i="19"/>
  <c r="E95" i="19" s="1"/>
  <c r="G95" i="19"/>
  <c r="C95" i="19" s="1"/>
  <c r="H94" i="19"/>
  <c r="D94" i="19" s="1"/>
  <c r="J94" i="19"/>
  <c r="F94" i="19" s="1"/>
  <c r="I94" i="19"/>
  <c r="E94" i="19" s="1"/>
  <c r="G94" i="19"/>
  <c r="C94" i="19" s="1"/>
  <c r="H93" i="19"/>
  <c r="D93" i="19" s="1"/>
  <c r="J93" i="19"/>
  <c r="F93" i="19" s="1"/>
  <c r="I93" i="19"/>
  <c r="E93" i="19" s="1"/>
  <c r="G93" i="19"/>
  <c r="C93" i="19" s="1"/>
  <c r="H92" i="19"/>
  <c r="D92" i="19" s="1"/>
  <c r="J92" i="19"/>
  <c r="F92" i="19" s="1"/>
  <c r="I92" i="19"/>
  <c r="E92" i="19" s="1"/>
  <c r="G92" i="19"/>
  <c r="C92" i="19" s="1"/>
  <c r="H91" i="19"/>
  <c r="D91" i="19" s="1"/>
  <c r="J91" i="19"/>
  <c r="F91" i="19" s="1"/>
  <c r="I91" i="19"/>
  <c r="E91" i="19" s="1"/>
  <c r="G91" i="19"/>
  <c r="C91" i="19" s="1"/>
  <c r="H90" i="19"/>
  <c r="D90" i="19" s="1"/>
  <c r="J90" i="19"/>
  <c r="F90" i="19" s="1"/>
  <c r="I90" i="19"/>
  <c r="E90" i="19" s="1"/>
  <c r="G90" i="19"/>
  <c r="C90" i="19" s="1"/>
  <c r="H89" i="19"/>
  <c r="D89" i="19" s="1"/>
  <c r="J89" i="19"/>
  <c r="F89" i="19" s="1"/>
  <c r="I89" i="19"/>
  <c r="E89" i="19" s="1"/>
  <c r="G89" i="19"/>
  <c r="C89" i="19" s="1"/>
  <c r="H88" i="19"/>
  <c r="D88" i="19" s="1"/>
  <c r="J88" i="19"/>
  <c r="F88" i="19" s="1"/>
  <c r="I88" i="19"/>
  <c r="E88" i="19" s="1"/>
  <c r="G88" i="19"/>
  <c r="C88" i="19" s="1"/>
  <c r="H87" i="19"/>
  <c r="D87" i="19" s="1"/>
  <c r="J87" i="19"/>
  <c r="F87" i="19" s="1"/>
  <c r="I87" i="19"/>
  <c r="E87" i="19" s="1"/>
  <c r="G87" i="19"/>
  <c r="C87" i="19" s="1"/>
  <c r="H86" i="19"/>
  <c r="D86" i="19" s="1"/>
  <c r="J86" i="19"/>
  <c r="F86" i="19" s="1"/>
  <c r="I86" i="19"/>
  <c r="E86" i="19" s="1"/>
  <c r="G86" i="19"/>
  <c r="C86" i="19" s="1"/>
  <c r="H85" i="19"/>
  <c r="D85" i="19" s="1"/>
  <c r="J85" i="19"/>
  <c r="F85" i="19" s="1"/>
  <c r="I85" i="19"/>
  <c r="E85" i="19" s="1"/>
  <c r="G85" i="19"/>
  <c r="C85" i="19" s="1"/>
  <c r="H84" i="19"/>
  <c r="D84" i="19" s="1"/>
  <c r="J84" i="19"/>
  <c r="F84" i="19" s="1"/>
  <c r="I84" i="19"/>
  <c r="E84" i="19" s="1"/>
  <c r="G84" i="19"/>
  <c r="C84" i="19" s="1"/>
  <c r="H83" i="19"/>
  <c r="D83" i="19" s="1"/>
  <c r="J83" i="19"/>
  <c r="F83" i="19" s="1"/>
  <c r="I83" i="19"/>
  <c r="E83" i="19" s="1"/>
  <c r="G83" i="19"/>
  <c r="C83" i="19" s="1"/>
  <c r="H82" i="19"/>
  <c r="D82" i="19" s="1"/>
  <c r="J82" i="19"/>
  <c r="F82" i="19" s="1"/>
  <c r="I82" i="19"/>
  <c r="E82" i="19" s="1"/>
  <c r="G82" i="19"/>
  <c r="C82" i="19" s="1"/>
  <c r="H81" i="19"/>
  <c r="D81" i="19" s="1"/>
  <c r="J81" i="19"/>
  <c r="F81" i="19" s="1"/>
  <c r="I81" i="19"/>
  <c r="E81" i="19" s="1"/>
  <c r="G81" i="19"/>
  <c r="C81" i="19" s="1"/>
  <c r="H80" i="19"/>
  <c r="D80" i="19" s="1"/>
  <c r="J80" i="19"/>
  <c r="F80" i="19" s="1"/>
  <c r="I80" i="19"/>
  <c r="E80" i="19" s="1"/>
  <c r="G80" i="19"/>
  <c r="C80" i="19" s="1"/>
  <c r="H79" i="19"/>
  <c r="D79" i="19" s="1"/>
  <c r="J79" i="19"/>
  <c r="F79" i="19" s="1"/>
  <c r="I79" i="19"/>
  <c r="E79" i="19" s="1"/>
  <c r="G79" i="19"/>
  <c r="C79" i="19" s="1"/>
  <c r="H78" i="19"/>
  <c r="D78" i="19" s="1"/>
  <c r="J78" i="19"/>
  <c r="F78" i="19" s="1"/>
  <c r="I78" i="19"/>
  <c r="E78" i="19" s="1"/>
  <c r="G78" i="19"/>
  <c r="C78" i="19" s="1"/>
  <c r="H77" i="19"/>
  <c r="D77" i="19" s="1"/>
  <c r="J77" i="19"/>
  <c r="F77" i="19" s="1"/>
  <c r="I77" i="19"/>
  <c r="E77" i="19" s="1"/>
  <c r="G77" i="19"/>
  <c r="C77" i="19" s="1"/>
  <c r="H76" i="19"/>
  <c r="D76" i="19" s="1"/>
  <c r="J76" i="19"/>
  <c r="F76" i="19" s="1"/>
  <c r="I76" i="19"/>
  <c r="E76" i="19" s="1"/>
  <c r="G76" i="19"/>
  <c r="C76" i="19" s="1"/>
  <c r="H75" i="19"/>
  <c r="D75" i="19" s="1"/>
  <c r="J75" i="19"/>
  <c r="F75" i="19" s="1"/>
  <c r="I75" i="19"/>
  <c r="E75" i="19" s="1"/>
  <c r="G75" i="19"/>
  <c r="C75" i="19" s="1"/>
  <c r="H74" i="19"/>
  <c r="D74" i="19" s="1"/>
  <c r="J74" i="19"/>
  <c r="F74" i="19" s="1"/>
  <c r="I74" i="19"/>
  <c r="E74" i="19" s="1"/>
  <c r="G74" i="19"/>
  <c r="C74" i="19" s="1"/>
  <c r="H73" i="19"/>
  <c r="D73" i="19" s="1"/>
  <c r="J73" i="19"/>
  <c r="F73" i="19" s="1"/>
  <c r="I73" i="19"/>
  <c r="E73" i="19" s="1"/>
  <c r="G73" i="19"/>
  <c r="C73" i="19" s="1"/>
  <c r="H72" i="19"/>
  <c r="D72" i="19" s="1"/>
  <c r="J72" i="19"/>
  <c r="F72" i="19" s="1"/>
  <c r="I72" i="19"/>
  <c r="E72" i="19" s="1"/>
  <c r="G72" i="19"/>
  <c r="C72" i="19" s="1"/>
  <c r="H71" i="19"/>
  <c r="D71" i="19" s="1"/>
  <c r="J71" i="19"/>
  <c r="F71" i="19" s="1"/>
  <c r="I71" i="19"/>
  <c r="E71" i="19" s="1"/>
  <c r="G71" i="19"/>
  <c r="C71" i="19" s="1"/>
  <c r="H70" i="19"/>
  <c r="D70" i="19" s="1"/>
  <c r="J70" i="19"/>
  <c r="F70" i="19" s="1"/>
  <c r="I70" i="19"/>
  <c r="E70" i="19" s="1"/>
  <c r="G70" i="19"/>
  <c r="C70" i="19" s="1"/>
  <c r="H69" i="19"/>
  <c r="D69" i="19" s="1"/>
  <c r="J69" i="19"/>
  <c r="F69" i="19" s="1"/>
  <c r="I69" i="19"/>
  <c r="E69" i="19" s="1"/>
  <c r="G69" i="19"/>
  <c r="C69" i="19" s="1"/>
  <c r="H68" i="19"/>
  <c r="D68" i="19" s="1"/>
  <c r="J68" i="19"/>
  <c r="F68" i="19" s="1"/>
  <c r="I68" i="19"/>
  <c r="E68" i="19" s="1"/>
  <c r="G68" i="19"/>
  <c r="C68" i="19" s="1"/>
  <c r="H67" i="19"/>
  <c r="D67" i="19" s="1"/>
  <c r="J67" i="19"/>
  <c r="F67" i="19" s="1"/>
  <c r="I67" i="19"/>
  <c r="E67" i="19" s="1"/>
  <c r="G67" i="19"/>
  <c r="C67" i="19" s="1"/>
  <c r="H66" i="19"/>
  <c r="D66" i="19" s="1"/>
  <c r="J66" i="19"/>
  <c r="F66" i="19" s="1"/>
  <c r="I66" i="19"/>
  <c r="E66" i="19" s="1"/>
  <c r="G66" i="19"/>
  <c r="C66" i="19" s="1"/>
  <c r="H65" i="19"/>
  <c r="D65" i="19" s="1"/>
  <c r="J65" i="19"/>
  <c r="F65" i="19" s="1"/>
  <c r="I65" i="19"/>
  <c r="E65" i="19" s="1"/>
  <c r="G65" i="19"/>
  <c r="C65" i="19" s="1"/>
  <c r="H64" i="19"/>
  <c r="D64" i="19" s="1"/>
  <c r="J64" i="19"/>
  <c r="F64" i="19" s="1"/>
  <c r="I64" i="19"/>
  <c r="E64" i="19" s="1"/>
  <c r="G64" i="19"/>
  <c r="C64" i="19" s="1"/>
  <c r="H63" i="19"/>
  <c r="D63" i="19" s="1"/>
  <c r="J63" i="19"/>
  <c r="F63" i="19" s="1"/>
  <c r="I63" i="19"/>
  <c r="E63" i="19" s="1"/>
  <c r="G63" i="19"/>
  <c r="C63" i="19" s="1"/>
  <c r="H62" i="19"/>
  <c r="D62" i="19" s="1"/>
  <c r="J62" i="19"/>
  <c r="F62" i="19" s="1"/>
  <c r="I62" i="19"/>
  <c r="E62" i="19" s="1"/>
  <c r="G62" i="19"/>
  <c r="C62" i="19" s="1"/>
  <c r="H61" i="19"/>
  <c r="D61" i="19" s="1"/>
  <c r="J61" i="19"/>
  <c r="F61" i="19" s="1"/>
  <c r="I61" i="19"/>
  <c r="E61" i="19" s="1"/>
  <c r="G61" i="19"/>
  <c r="C61" i="19" s="1"/>
  <c r="H60" i="19"/>
  <c r="D60" i="19" s="1"/>
  <c r="J60" i="19"/>
  <c r="F60" i="19" s="1"/>
  <c r="I60" i="19"/>
  <c r="E60" i="19" s="1"/>
  <c r="G60" i="19"/>
  <c r="C60" i="19" s="1"/>
  <c r="H59" i="19"/>
  <c r="D59" i="19" s="1"/>
  <c r="J59" i="19"/>
  <c r="F59" i="19" s="1"/>
  <c r="I59" i="19"/>
  <c r="E59" i="19" s="1"/>
  <c r="G59" i="19"/>
  <c r="C59" i="19" s="1"/>
  <c r="H58" i="19"/>
  <c r="D58" i="19" s="1"/>
  <c r="J58" i="19"/>
  <c r="F58" i="19" s="1"/>
  <c r="I58" i="19"/>
  <c r="E58" i="19" s="1"/>
  <c r="G58" i="19"/>
  <c r="C58" i="19" s="1"/>
  <c r="H57" i="19"/>
  <c r="D57" i="19" s="1"/>
  <c r="J57" i="19"/>
  <c r="F57" i="19" s="1"/>
  <c r="I57" i="19"/>
  <c r="E57" i="19" s="1"/>
  <c r="G57" i="19"/>
  <c r="C57" i="19" s="1"/>
  <c r="H56" i="19"/>
  <c r="D56" i="19" s="1"/>
  <c r="J56" i="19"/>
  <c r="F56" i="19" s="1"/>
  <c r="I56" i="19"/>
  <c r="E56" i="19" s="1"/>
  <c r="G56" i="19"/>
  <c r="C56" i="19" s="1"/>
  <c r="H55" i="19"/>
  <c r="D55" i="19" s="1"/>
  <c r="J55" i="19"/>
  <c r="F55" i="19" s="1"/>
  <c r="I55" i="19"/>
  <c r="E55" i="19" s="1"/>
  <c r="G55" i="19"/>
  <c r="C55" i="19" s="1"/>
  <c r="H54" i="19"/>
  <c r="D54" i="19" s="1"/>
  <c r="J54" i="19"/>
  <c r="F54" i="19" s="1"/>
  <c r="I54" i="19"/>
  <c r="E54" i="19" s="1"/>
  <c r="G54" i="19"/>
  <c r="C54" i="19" s="1"/>
  <c r="H53" i="19"/>
  <c r="D53" i="19" s="1"/>
  <c r="J53" i="19"/>
  <c r="F53" i="19" s="1"/>
  <c r="I53" i="19"/>
  <c r="E53" i="19" s="1"/>
  <c r="G53" i="19"/>
  <c r="C53" i="19" s="1"/>
  <c r="G52" i="19"/>
  <c r="C52" i="19" s="1"/>
  <c r="H52" i="19"/>
  <c r="D52" i="19" s="1"/>
  <c r="J52" i="19"/>
  <c r="F52" i="19" s="1"/>
  <c r="I52" i="19"/>
  <c r="E52" i="19" s="1"/>
  <c r="G51" i="19"/>
  <c r="C51" i="19" s="1"/>
  <c r="I51" i="19"/>
  <c r="E51" i="19" s="1"/>
  <c r="H51" i="19"/>
  <c r="D51" i="19" s="1"/>
  <c r="J51" i="19"/>
  <c r="F51" i="19" s="1"/>
  <c r="G50" i="19"/>
  <c r="C50" i="19" s="1"/>
  <c r="I50" i="19"/>
  <c r="E50" i="19" s="1"/>
  <c r="H50" i="19"/>
  <c r="D50" i="19" s="1"/>
  <c r="J50" i="19"/>
  <c r="F50" i="19" s="1"/>
  <c r="G49" i="19"/>
  <c r="C49" i="19" s="1"/>
  <c r="I49" i="19"/>
  <c r="E49" i="19" s="1"/>
  <c r="H49" i="19"/>
  <c r="D49" i="19" s="1"/>
  <c r="J49" i="19"/>
  <c r="F49" i="19" s="1"/>
  <c r="G48" i="19"/>
  <c r="C48" i="19" s="1"/>
  <c r="I48" i="19"/>
  <c r="E48" i="19" s="1"/>
  <c r="H48" i="19"/>
  <c r="D48" i="19" s="1"/>
  <c r="J48" i="19"/>
  <c r="F48" i="19" s="1"/>
  <c r="G47" i="19"/>
  <c r="C47" i="19" s="1"/>
  <c r="I47" i="19"/>
  <c r="E47" i="19" s="1"/>
  <c r="H47" i="19"/>
  <c r="D47" i="19" s="1"/>
  <c r="J47" i="19"/>
  <c r="F47" i="19" s="1"/>
  <c r="G46" i="19"/>
  <c r="C46" i="19" s="1"/>
  <c r="I46" i="19"/>
  <c r="E46" i="19" s="1"/>
  <c r="H46" i="19"/>
  <c r="D46" i="19" s="1"/>
  <c r="J46" i="19"/>
  <c r="F46" i="19" s="1"/>
  <c r="G45" i="19"/>
  <c r="C45" i="19" s="1"/>
  <c r="I45" i="19"/>
  <c r="E45" i="19" s="1"/>
  <c r="H45" i="19"/>
  <c r="D45" i="19" s="1"/>
  <c r="J45" i="19"/>
  <c r="F45" i="19" s="1"/>
  <c r="G44" i="19"/>
  <c r="C44" i="19" s="1"/>
  <c r="I44" i="19"/>
  <c r="E44" i="19" s="1"/>
  <c r="H44" i="19"/>
  <c r="D44" i="19" s="1"/>
  <c r="J44" i="19"/>
  <c r="F44" i="19" s="1"/>
  <c r="G43" i="19"/>
  <c r="C43" i="19" s="1"/>
  <c r="I43" i="19"/>
  <c r="E43" i="19" s="1"/>
  <c r="H43" i="19"/>
  <c r="D43" i="19" s="1"/>
  <c r="J43" i="19"/>
  <c r="F43" i="19" s="1"/>
  <c r="G42" i="19"/>
  <c r="C42" i="19" s="1"/>
  <c r="I42" i="19"/>
  <c r="E42" i="19" s="1"/>
  <c r="H42" i="19"/>
  <c r="D42" i="19" s="1"/>
  <c r="J42" i="19"/>
  <c r="F42" i="19" s="1"/>
  <c r="G41" i="19"/>
  <c r="C41" i="19" s="1"/>
  <c r="I41" i="19"/>
  <c r="E41" i="19" s="1"/>
  <c r="H41" i="19"/>
  <c r="D41" i="19" s="1"/>
  <c r="J41" i="19"/>
  <c r="F41" i="19" s="1"/>
  <c r="G40" i="19"/>
  <c r="C40" i="19" s="1"/>
  <c r="I40" i="19"/>
  <c r="E40" i="19" s="1"/>
  <c r="H40" i="19"/>
  <c r="D40" i="19" s="1"/>
  <c r="J40" i="19"/>
  <c r="F40" i="19" s="1"/>
  <c r="G39" i="19"/>
  <c r="C39" i="19" s="1"/>
  <c r="I39" i="19"/>
  <c r="E39" i="19" s="1"/>
  <c r="H39" i="19"/>
  <c r="D39" i="19" s="1"/>
  <c r="J39" i="19"/>
  <c r="F39" i="19" s="1"/>
  <c r="G38" i="19"/>
  <c r="C38" i="19" s="1"/>
  <c r="I38" i="19"/>
  <c r="E38" i="19" s="1"/>
  <c r="H38" i="19"/>
  <c r="D38" i="19" s="1"/>
  <c r="J38" i="19"/>
  <c r="F38" i="19" s="1"/>
  <c r="G37" i="19"/>
  <c r="C37" i="19" s="1"/>
  <c r="I37" i="19"/>
  <c r="E37" i="19" s="1"/>
  <c r="H37" i="19"/>
  <c r="D37" i="19" s="1"/>
  <c r="J37" i="19"/>
  <c r="F37" i="19" s="1"/>
  <c r="G36" i="19"/>
  <c r="C36" i="19" s="1"/>
  <c r="I36" i="19"/>
  <c r="E36" i="19" s="1"/>
  <c r="H36" i="19"/>
  <c r="D36" i="19" s="1"/>
  <c r="J36" i="19"/>
  <c r="F36" i="19" s="1"/>
  <c r="G35" i="19"/>
  <c r="C35" i="19" s="1"/>
  <c r="I35" i="19"/>
  <c r="E35" i="19" s="1"/>
  <c r="H35" i="19"/>
  <c r="D35" i="19" s="1"/>
  <c r="J35" i="19"/>
  <c r="F35" i="19" s="1"/>
  <c r="G34" i="19"/>
  <c r="C34" i="19" s="1"/>
  <c r="I34" i="19"/>
  <c r="E34" i="19" s="1"/>
  <c r="H34" i="19"/>
  <c r="D34" i="19" s="1"/>
  <c r="J34" i="19"/>
  <c r="F34" i="19" s="1"/>
  <c r="G33" i="19"/>
  <c r="C33" i="19" s="1"/>
  <c r="I33" i="19"/>
  <c r="E33" i="19" s="1"/>
  <c r="H33" i="19"/>
  <c r="D33" i="19" s="1"/>
  <c r="J33" i="19"/>
  <c r="F33" i="19" s="1"/>
  <c r="G32" i="19"/>
  <c r="C32" i="19" s="1"/>
  <c r="I32" i="19"/>
  <c r="E32" i="19" s="1"/>
  <c r="H32" i="19"/>
  <c r="D32" i="19" s="1"/>
  <c r="J32" i="19"/>
  <c r="F32" i="19" s="1"/>
  <c r="G31" i="19"/>
  <c r="C31" i="19" s="1"/>
  <c r="I31" i="19"/>
  <c r="E31" i="19" s="1"/>
  <c r="H31" i="19"/>
  <c r="D31" i="19" s="1"/>
  <c r="J31" i="19"/>
  <c r="F31" i="19" s="1"/>
  <c r="G30" i="19"/>
  <c r="C30" i="19" s="1"/>
  <c r="I30" i="19"/>
  <c r="E30" i="19" s="1"/>
  <c r="H30" i="19"/>
  <c r="D30" i="19" s="1"/>
  <c r="J30" i="19"/>
  <c r="F30" i="19" s="1"/>
  <c r="G29" i="19"/>
  <c r="C29" i="19" s="1"/>
  <c r="I29" i="19"/>
  <c r="E29" i="19" s="1"/>
  <c r="H29" i="19"/>
  <c r="D29" i="19" s="1"/>
  <c r="J29" i="19"/>
  <c r="F29" i="19" s="1"/>
  <c r="G28" i="19"/>
  <c r="C28" i="19" s="1"/>
  <c r="I28" i="19"/>
  <c r="E28" i="19" s="1"/>
  <c r="H28" i="19"/>
  <c r="D28" i="19" s="1"/>
  <c r="J28" i="19"/>
  <c r="F28" i="19" s="1"/>
  <c r="G27" i="19"/>
  <c r="C27" i="19" s="1"/>
  <c r="I27" i="19"/>
  <c r="E27" i="19" s="1"/>
  <c r="H27" i="19"/>
  <c r="D27" i="19" s="1"/>
  <c r="J27" i="19"/>
  <c r="F27" i="19" s="1"/>
  <c r="G26" i="19"/>
  <c r="C26" i="19" s="1"/>
  <c r="I26" i="19"/>
  <c r="E26" i="19" s="1"/>
  <c r="H26" i="19"/>
  <c r="D26" i="19" s="1"/>
  <c r="J26" i="19"/>
  <c r="F26" i="19" s="1"/>
  <c r="G25" i="19"/>
  <c r="C25" i="19" s="1"/>
  <c r="I25" i="19"/>
  <c r="E25" i="19" s="1"/>
  <c r="H25" i="19"/>
  <c r="D25" i="19" s="1"/>
  <c r="J25" i="19"/>
  <c r="F25" i="19" s="1"/>
  <c r="G24" i="19"/>
  <c r="C24" i="19" s="1"/>
  <c r="I24" i="19"/>
  <c r="E24" i="19" s="1"/>
  <c r="H24" i="19"/>
  <c r="D24" i="19" s="1"/>
  <c r="J24" i="19"/>
  <c r="F24" i="19" s="1"/>
  <c r="G23" i="19"/>
  <c r="C23" i="19" s="1"/>
  <c r="I23" i="19"/>
  <c r="E23" i="19" s="1"/>
  <c r="H23" i="19"/>
  <c r="D23" i="19" s="1"/>
  <c r="J23" i="19"/>
  <c r="F23" i="19" s="1"/>
  <c r="G22" i="19"/>
  <c r="C22" i="19" s="1"/>
  <c r="I22" i="19"/>
  <c r="E22" i="19" s="1"/>
  <c r="H22" i="19"/>
  <c r="D22" i="19" s="1"/>
  <c r="J22" i="19"/>
  <c r="F22" i="19" s="1"/>
  <c r="G21" i="19"/>
  <c r="C21" i="19" s="1"/>
  <c r="I21" i="19"/>
  <c r="E21" i="19" s="1"/>
  <c r="H21" i="19"/>
  <c r="D21" i="19" s="1"/>
  <c r="J21" i="19"/>
  <c r="F21" i="19" s="1"/>
  <c r="I20" i="19"/>
  <c r="I74" i="20" l="1"/>
  <c r="P13" i="31"/>
  <c r="U75" i="19"/>
  <c r="Q75" i="19"/>
  <c r="S75" i="19" s="1"/>
  <c r="U77" i="19"/>
  <c r="Q77" i="19"/>
  <c r="S77" i="19" s="1"/>
  <c r="U79" i="19"/>
  <c r="Q79" i="19"/>
  <c r="S79" i="19" s="1"/>
  <c r="U81" i="19"/>
  <c r="Q81" i="19"/>
  <c r="S81" i="19" s="1"/>
  <c r="U83" i="19"/>
  <c r="Q83" i="19"/>
  <c r="S83" i="19" s="1"/>
  <c r="U85" i="19"/>
  <c r="Q85" i="19"/>
  <c r="S85" i="19" s="1"/>
  <c r="U87" i="19"/>
  <c r="Q87" i="19"/>
  <c r="S87" i="19" s="1"/>
  <c r="U89" i="19"/>
  <c r="Q89" i="19"/>
  <c r="S89" i="19" s="1"/>
  <c r="U91" i="19"/>
  <c r="Q91" i="19"/>
  <c r="S91" i="19" s="1"/>
  <c r="U93" i="19"/>
  <c r="Q93" i="19"/>
  <c r="S93" i="19" s="1"/>
  <c r="U95" i="19"/>
  <c r="Q95" i="19"/>
  <c r="S95" i="19" s="1"/>
  <c r="U97" i="19"/>
  <c r="Q97" i="19"/>
  <c r="S97" i="19" s="1"/>
  <c r="U99" i="19"/>
  <c r="Q99" i="19"/>
  <c r="S99" i="19" s="1"/>
  <c r="U101" i="19"/>
  <c r="Q101" i="19"/>
  <c r="S101" i="19" s="1"/>
  <c r="U103" i="19"/>
  <c r="Q103" i="19"/>
  <c r="S103" i="19" s="1"/>
  <c r="U105" i="19"/>
  <c r="Q105" i="19"/>
  <c r="S105" i="19" s="1"/>
  <c r="U107" i="19"/>
  <c r="Q107" i="19"/>
  <c r="S107" i="19" s="1"/>
  <c r="U109" i="19"/>
  <c r="Q109" i="19"/>
  <c r="S109" i="19" s="1"/>
  <c r="U111" i="19"/>
  <c r="Q111" i="19"/>
  <c r="S111" i="19" s="1"/>
  <c r="U113" i="19"/>
  <c r="Q113" i="19"/>
  <c r="S113" i="19" s="1"/>
  <c r="U115" i="19"/>
  <c r="Q115" i="19"/>
  <c r="S115" i="19" s="1"/>
  <c r="U117" i="19"/>
  <c r="Q117" i="19"/>
  <c r="S117" i="19" s="1"/>
  <c r="U119" i="19"/>
  <c r="Q119" i="19"/>
  <c r="S119" i="19" s="1"/>
  <c r="U121" i="19"/>
  <c r="Q121" i="19"/>
  <c r="S121" i="19" s="1"/>
  <c r="U123" i="19"/>
  <c r="Q123" i="19"/>
  <c r="S123" i="19" s="1"/>
  <c r="U125" i="19"/>
  <c r="Q125" i="19"/>
  <c r="S125" i="19" s="1"/>
  <c r="U127" i="19"/>
  <c r="Q127" i="19"/>
  <c r="S127" i="19" s="1"/>
  <c r="U129" i="19"/>
  <c r="Q129" i="19"/>
  <c r="S129" i="19" s="1"/>
  <c r="U131" i="19"/>
  <c r="Q131" i="19"/>
  <c r="S131" i="19" s="1"/>
  <c r="U133" i="19"/>
  <c r="Q133" i="19"/>
  <c r="S133" i="19" s="1"/>
  <c r="U135" i="19"/>
  <c r="Q135" i="19"/>
  <c r="S135" i="19" s="1"/>
  <c r="U137" i="19"/>
  <c r="Q137" i="19"/>
  <c r="S137" i="19" s="1"/>
  <c r="U139" i="19"/>
  <c r="Q139" i="19"/>
  <c r="S139" i="19" s="1"/>
  <c r="U141" i="19"/>
  <c r="Q141" i="19"/>
  <c r="S141" i="19" s="1"/>
  <c r="U143" i="19"/>
  <c r="Q143" i="19"/>
  <c r="S143" i="19" s="1"/>
  <c r="U145" i="19"/>
  <c r="Q145" i="19"/>
  <c r="S145" i="19" s="1"/>
  <c r="U147" i="19"/>
  <c r="Q147" i="19"/>
  <c r="S147" i="19" s="1"/>
  <c r="U149" i="19"/>
  <c r="Q149" i="19"/>
  <c r="S149" i="19" s="1"/>
  <c r="U151" i="19"/>
  <c r="Q151" i="19"/>
  <c r="S151" i="19" s="1"/>
  <c r="U153" i="19"/>
  <c r="Q153" i="19"/>
  <c r="S153" i="19" s="1"/>
  <c r="U155" i="19"/>
  <c r="Q155" i="19"/>
  <c r="S155" i="19" s="1"/>
  <c r="U157" i="19"/>
  <c r="Q157" i="19"/>
  <c r="S157" i="19" s="1"/>
  <c r="U159" i="19"/>
  <c r="Q159" i="19"/>
  <c r="S159" i="19" s="1"/>
  <c r="U161" i="19"/>
  <c r="Q161" i="19"/>
  <c r="S161" i="19" s="1"/>
  <c r="U163" i="19"/>
  <c r="Q163" i="19"/>
  <c r="S163" i="19" s="1"/>
  <c r="U165" i="19"/>
  <c r="Q165" i="19"/>
  <c r="S165" i="19" s="1"/>
  <c r="U167" i="19"/>
  <c r="Q167" i="19"/>
  <c r="S167" i="19" s="1"/>
  <c r="U169" i="19"/>
  <c r="Q169" i="19"/>
  <c r="S169" i="19" s="1"/>
  <c r="U171" i="19"/>
  <c r="Q171" i="19"/>
  <c r="S171" i="19" s="1"/>
  <c r="U173" i="19"/>
  <c r="Q173" i="19"/>
  <c r="S173" i="19" s="1"/>
  <c r="U175" i="19"/>
  <c r="Q175" i="19"/>
  <c r="S175" i="19" s="1"/>
  <c r="U177" i="19"/>
  <c r="Q177" i="19"/>
  <c r="S177" i="19" s="1"/>
  <c r="U179" i="19"/>
  <c r="Q179" i="19"/>
  <c r="S179" i="19" s="1"/>
  <c r="U181" i="19"/>
  <c r="Q181" i="19"/>
  <c r="S181" i="19" s="1"/>
  <c r="U183" i="19"/>
  <c r="Q183" i="19"/>
  <c r="S183" i="19" s="1"/>
  <c r="U185" i="19"/>
  <c r="Q185" i="19"/>
  <c r="S185" i="19" s="1"/>
  <c r="U187" i="19"/>
  <c r="Q187" i="19"/>
  <c r="S187" i="19" s="1"/>
  <c r="U189" i="19"/>
  <c r="Q189" i="19"/>
  <c r="S189" i="19" s="1"/>
  <c r="U191" i="19"/>
  <c r="Q191" i="19"/>
  <c r="S191" i="19" s="1"/>
  <c r="U193" i="19"/>
  <c r="Q193" i="19"/>
  <c r="S193" i="19" s="1"/>
  <c r="U195" i="19"/>
  <c r="Q195" i="19"/>
  <c r="S195" i="19" s="1"/>
  <c r="U197" i="19"/>
  <c r="Q197" i="19"/>
  <c r="S197" i="19" s="1"/>
  <c r="U199" i="19"/>
  <c r="Q199" i="19"/>
  <c r="S199" i="19" s="1"/>
  <c r="U201" i="19"/>
  <c r="Q201" i="19"/>
  <c r="S201" i="19" s="1"/>
  <c r="U203" i="19"/>
  <c r="Q203" i="19"/>
  <c r="S203" i="19" s="1"/>
  <c r="U205" i="19"/>
  <c r="Q205" i="19"/>
  <c r="S205" i="19" s="1"/>
  <c r="U207" i="19"/>
  <c r="Q207" i="19"/>
  <c r="S207" i="19" s="1"/>
  <c r="U209" i="19"/>
  <c r="Q209" i="19"/>
  <c r="S209" i="19" s="1"/>
  <c r="U211" i="19"/>
  <c r="Q211" i="19"/>
  <c r="S211" i="19" s="1"/>
  <c r="U213" i="19"/>
  <c r="Q213" i="19"/>
  <c r="S213" i="19" s="1"/>
  <c r="U215" i="19"/>
  <c r="Q215" i="19"/>
  <c r="S215" i="19" s="1"/>
  <c r="U217" i="19"/>
  <c r="Q217" i="19"/>
  <c r="S217" i="19" s="1"/>
  <c r="U219" i="19"/>
  <c r="Q219" i="19"/>
  <c r="S219" i="19" s="1"/>
  <c r="U221" i="19"/>
  <c r="Q221" i="19"/>
  <c r="S221" i="19" s="1"/>
  <c r="U223" i="19"/>
  <c r="Q223" i="19"/>
  <c r="S223" i="19" s="1"/>
  <c r="U225" i="19"/>
  <c r="Q225" i="19"/>
  <c r="S225" i="19" s="1"/>
  <c r="U227" i="19"/>
  <c r="Q227" i="19"/>
  <c r="S227" i="19" s="1"/>
  <c r="U229" i="19"/>
  <c r="Q229" i="19"/>
  <c r="S229" i="19" s="1"/>
  <c r="U231" i="19"/>
  <c r="Q231" i="19"/>
  <c r="S231" i="19" s="1"/>
  <c r="U233" i="19"/>
  <c r="Q233" i="19"/>
  <c r="S233" i="19" s="1"/>
  <c r="U235" i="19"/>
  <c r="Q235" i="19"/>
  <c r="S235" i="19" s="1"/>
  <c r="U237" i="19"/>
  <c r="Q237" i="19"/>
  <c r="S237" i="19" s="1"/>
  <c r="U239" i="19"/>
  <c r="Q239" i="19"/>
  <c r="S239" i="19" s="1"/>
  <c r="U241" i="19"/>
  <c r="Q241" i="19"/>
  <c r="S241" i="19" s="1"/>
  <c r="U243" i="19"/>
  <c r="Q243" i="19"/>
  <c r="S243" i="19" s="1"/>
  <c r="U245" i="19"/>
  <c r="Q245" i="19"/>
  <c r="S245" i="19" s="1"/>
  <c r="U247" i="19"/>
  <c r="Q247" i="19"/>
  <c r="S247" i="19" s="1"/>
  <c r="U249" i="19"/>
  <c r="Q249" i="19"/>
  <c r="S249" i="19" s="1"/>
  <c r="U251" i="19"/>
  <c r="Q251" i="19"/>
  <c r="S251" i="19" s="1"/>
  <c r="U253" i="19"/>
  <c r="Q253" i="19"/>
  <c r="S253" i="19" s="1"/>
  <c r="U255" i="19"/>
  <c r="Q255" i="19"/>
  <c r="S255" i="19" s="1"/>
  <c r="U257" i="19"/>
  <c r="Q257" i="19"/>
  <c r="S257" i="19" s="1"/>
  <c r="U259" i="19"/>
  <c r="Q259" i="19"/>
  <c r="S259" i="19" s="1"/>
  <c r="U261" i="19"/>
  <c r="Q261" i="19"/>
  <c r="S261" i="19" s="1"/>
  <c r="U263" i="19"/>
  <c r="Q263" i="19"/>
  <c r="S263" i="19" s="1"/>
  <c r="U265" i="19"/>
  <c r="Q265" i="19"/>
  <c r="S265" i="19" s="1"/>
  <c r="U267" i="19"/>
  <c r="Q267" i="19"/>
  <c r="S267" i="19" s="1"/>
  <c r="U269" i="19"/>
  <c r="Q269" i="19"/>
  <c r="S269" i="19" s="1"/>
  <c r="U271" i="19"/>
  <c r="Q271" i="19"/>
  <c r="S271" i="19" s="1"/>
  <c r="U273" i="19"/>
  <c r="Q273" i="19"/>
  <c r="S273" i="19" s="1"/>
  <c r="U275" i="19"/>
  <c r="Q275" i="19"/>
  <c r="S275" i="19" s="1"/>
  <c r="U277" i="19"/>
  <c r="Q277" i="19"/>
  <c r="S277" i="19" s="1"/>
  <c r="U279" i="19"/>
  <c r="Q279" i="19"/>
  <c r="S279" i="19" s="1"/>
  <c r="U281" i="19"/>
  <c r="Q281" i="19"/>
  <c r="S281" i="19" s="1"/>
  <c r="U283" i="19"/>
  <c r="Q283" i="19"/>
  <c r="S283" i="19" s="1"/>
  <c r="U285" i="19"/>
  <c r="Q285" i="19"/>
  <c r="S285" i="19" s="1"/>
  <c r="U287" i="19"/>
  <c r="Q287" i="19"/>
  <c r="S287" i="19" s="1"/>
  <c r="U289" i="19"/>
  <c r="Q289" i="19"/>
  <c r="S289" i="19" s="1"/>
  <c r="U291" i="19"/>
  <c r="Q291" i="19"/>
  <c r="S291" i="19" s="1"/>
  <c r="U293" i="19"/>
  <c r="Q293" i="19"/>
  <c r="S293" i="19" s="1"/>
  <c r="U295" i="19"/>
  <c r="Q295" i="19"/>
  <c r="S295" i="19" s="1"/>
  <c r="U297" i="19"/>
  <c r="Q297" i="19"/>
  <c r="S297" i="19" s="1"/>
  <c r="U299" i="19"/>
  <c r="Q299" i="19"/>
  <c r="S299" i="19" s="1"/>
  <c r="U405" i="19"/>
  <c r="Q405" i="19"/>
  <c r="S405" i="19" s="1"/>
  <c r="U407" i="19"/>
  <c r="Q407" i="19"/>
  <c r="S407" i="19" s="1"/>
  <c r="U409" i="19"/>
  <c r="Q409" i="19"/>
  <c r="S409" i="19" s="1"/>
  <c r="U411" i="19"/>
  <c r="Q411" i="19"/>
  <c r="S411" i="19" s="1"/>
  <c r="U413" i="19"/>
  <c r="Q413" i="19"/>
  <c r="S413" i="19" s="1"/>
  <c r="U415" i="19"/>
  <c r="Q415" i="19"/>
  <c r="S415" i="19" s="1"/>
  <c r="U417" i="19"/>
  <c r="Q417" i="19"/>
  <c r="S417" i="19" s="1"/>
  <c r="U419" i="19"/>
  <c r="Q419" i="19"/>
  <c r="S419" i="19" s="1"/>
  <c r="U421" i="19"/>
  <c r="Q421" i="19"/>
  <c r="S421" i="19" s="1"/>
  <c r="U423" i="19"/>
  <c r="Q423" i="19"/>
  <c r="S423" i="19" s="1"/>
  <c r="U425" i="19"/>
  <c r="Q425" i="19"/>
  <c r="S425" i="19" s="1"/>
  <c r="U427" i="19"/>
  <c r="Q427" i="19"/>
  <c r="S427" i="19" s="1"/>
  <c r="U429" i="19"/>
  <c r="Q429" i="19"/>
  <c r="S429" i="19" s="1"/>
  <c r="U431" i="19"/>
  <c r="Q431" i="19"/>
  <c r="S431" i="19" s="1"/>
  <c r="U433" i="19"/>
  <c r="Q433" i="19"/>
  <c r="S433" i="19" s="1"/>
  <c r="U435" i="19"/>
  <c r="Q435" i="19"/>
  <c r="S435" i="19" s="1"/>
  <c r="U437" i="19"/>
  <c r="Q437" i="19"/>
  <c r="S437" i="19" s="1"/>
  <c r="U439" i="19"/>
  <c r="Q439" i="19"/>
  <c r="S439" i="19" s="1"/>
  <c r="U441" i="19"/>
  <c r="Q441" i="19"/>
  <c r="S441" i="19" s="1"/>
  <c r="U443" i="19"/>
  <c r="Q443" i="19"/>
  <c r="S443" i="19" s="1"/>
  <c r="U445" i="19"/>
  <c r="Q445" i="19"/>
  <c r="S445" i="19" s="1"/>
  <c r="U447" i="19"/>
  <c r="Q447" i="19"/>
  <c r="S447" i="19" s="1"/>
  <c r="U449" i="19"/>
  <c r="Q449" i="19"/>
  <c r="S449" i="19" s="1"/>
  <c r="U451" i="19"/>
  <c r="Q451" i="19"/>
  <c r="S451" i="19" s="1"/>
  <c r="U453" i="19"/>
  <c r="Q453" i="19"/>
  <c r="S453" i="19" s="1"/>
  <c r="U455" i="19"/>
  <c r="Q455" i="19"/>
  <c r="S455" i="19" s="1"/>
  <c r="U457" i="19"/>
  <c r="Q457" i="19"/>
  <c r="S457" i="19" s="1"/>
  <c r="U459" i="19"/>
  <c r="Q459" i="19"/>
  <c r="S459" i="19" s="1"/>
  <c r="U461" i="19"/>
  <c r="Q461" i="19"/>
  <c r="S461" i="19" s="1"/>
  <c r="U463" i="19"/>
  <c r="Q463" i="19"/>
  <c r="S463" i="19" s="1"/>
  <c r="U465" i="19"/>
  <c r="Q465" i="19"/>
  <c r="S465" i="19" s="1"/>
  <c r="U467" i="19"/>
  <c r="Q467" i="19"/>
  <c r="S467" i="19" s="1"/>
  <c r="U469" i="19"/>
  <c r="Q469" i="19"/>
  <c r="S469" i="19" s="1"/>
  <c r="U471" i="19"/>
  <c r="Q471" i="19"/>
  <c r="S471" i="19" s="1"/>
  <c r="U473" i="19"/>
  <c r="Q473" i="19"/>
  <c r="S473" i="19" s="1"/>
  <c r="U475" i="19"/>
  <c r="Q475" i="19"/>
  <c r="S475" i="19" s="1"/>
  <c r="U477" i="19"/>
  <c r="Q477" i="19"/>
  <c r="S477" i="19" s="1"/>
  <c r="U479" i="19"/>
  <c r="Q479" i="19"/>
  <c r="S479" i="19" s="1"/>
  <c r="U481" i="19"/>
  <c r="Q481" i="19"/>
  <c r="S481" i="19" s="1"/>
  <c r="U483" i="19"/>
  <c r="Q483" i="19"/>
  <c r="S483" i="19" s="1"/>
  <c r="U485" i="19"/>
  <c r="Q485" i="19"/>
  <c r="S485" i="19" s="1"/>
  <c r="U487" i="19"/>
  <c r="Q487" i="19"/>
  <c r="S487" i="19" s="1"/>
  <c r="U489" i="19"/>
  <c r="Q489" i="19"/>
  <c r="S489" i="19" s="1"/>
  <c r="U491" i="19"/>
  <c r="Q491" i="19"/>
  <c r="S491" i="19" s="1"/>
  <c r="U493" i="19"/>
  <c r="Q493" i="19"/>
  <c r="S493" i="19" s="1"/>
  <c r="U495" i="19"/>
  <c r="Q495" i="19"/>
  <c r="S495" i="19" s="1"/>
  <c r="U497" i="19"/>
  <c r="Q497" i="19"/>
  <c r="S497" i="19" s="1"/>
  <c r="U499" i="19"/>
  <c r="Q499" i="19"/>
  <c r="S499" i="19" s="1"/>
  <c r="U501" i="19"/>
  <c r="Q501" i="19"/>
  <c r="S501" i="19" s="1"/>
  <c r="U503" i="19"/>
  <c r="Q503" i="19"/>
  <c r="S503" i="19" s="1"/>
  <c r="U505" i="19"/>
  <c r="Q505" i="19"/>
  <c r="S505" i="19" s="1"/>
  <c r="U507" i="19"/>
  <c r="Q507" i="19"/>
  <c r="S507" i="19" s="1"/>
  <c r="U509" i="19"/>
  <c r="Q509" i="19"/>
  <c r="S509" i="19" s="1"/>
  <c r="U511" i="19"/>
  <c r="Q511" i="19"/>
  <c r="S511" i="19" s="1"/>
  <c r="I897" i="20"/>
  <c r="I216" i="20"/>
  <c r="U17" i="19"/>
  <c r="Q17" i="19"/>
  <c r="S17" i="19" s="1"/>
  <c r="U19" i="19"/>
  <c r="Q19" i="19"/>
  <c r="S19" i="19" s="1"/>
  <c r="U21" i="19"/>
  <c r="Q21" i="19"/>
  <c r="S21" i="19" s="1"/>
  <c r="U23" i="19"/>
  <c r="Q23" i="19"/>
  <c r="S23" i="19" s="1"/>
  <c r="U25" i="19"/>
  <c r="Q25" i="19"/>
  <c r="S25" i="19" s="1"/>
  <c r="U27" i="19"/>
  <c r="Q27" i="19"/>
  <c r="S27" i="19" s="1"/>
  <c r="U29" i="19"/>
  <c r="Q29" i="19"/>
  <c r="S29" i="19" s="1"/>
  <c r="U31" i="19"/>
  <c r="Q31" i="19"/>
  <c r="S31" i="19" s="1"/>
  <c r="U33" i="19"/>
  <c r="Q33" i="19"/>
  <c r="S33" i="19" s="1"/>
  <c r="U35" i="19"/>
  <c r="Q35" i="19"/>
  <c r="S35" i="19" s="1"/>
  <c r="U37" i="19"/>
  <c r="Q37" i="19"/>
  <c r="S37" i="19" s="1"/>
  <c r="U39" i="19"/>
  <c r="Q39" i="19"/>
  <c r="S39" i="19" s="1"/>
  <c r="U41" i="19"/>
  <c r="Q41" i="19"/>
  <c r="S41" i="19" s="1"/>
  <c r="U43" i="19"/>
  <c r="Q43" i="19"/>
  <c r="S43" i="19" s="1"/>
  <c r="U45" i="19"/>
  <c r="Q45" i="19"/>
  <c r="S45" i="19" s="1"/>
  <c r="U47" i="19"/>
  <c r="Q47" i="19"/>
  <c r="S47" i="19" s="1"/>
  <c r="U49" i="19"/>
  <c r="Q49" i="19"/>
  <c r="S49" i="19" s="1"/>
  <c r="U51" i="19"/>
  <c r="Q51" i="19"/>
  <c r="S51" i="19" s="1"/>
  <c r="U53" i="19"/>
  <c r="Q53" i="19"/>
  <c r="S53" i="19" s="1"/>
  <c r="U55" i="19"/>
  <c r="Q55" i="19"/>
  <c r="S55" i="19" s="1"/>
  <c r="U57" i="19"/>
  <c r="Q57" i="19"/>
  <c r="S57" i="19" s="1"/>
  <c r="U59" i="19"/>
  <c r="Q59" i="19"/>
  <c r="S59" i="19" s="1"/>
  <c r="U61" i="19"/>
  <c r="Q61" i="19"/>
  <c r="S61" i="19" s="1"/>
  <c r="U63" i="19"/>
  <c r="Q63" i="19"/>
  <c r="S63" i="19" s="1"/>
  <c r="U65" i="19"/>
  <c r="Q65" i="19"/>
  <c r="S65" i="19" s="1"/>
  <c r="U67" i="19"/>
  <c r="Q67" i="19"/>
  <c r="S67" i="19" s="1"/>
  <c r="U69" i="19"/>
  <c r="Q69" i="19"/>
  <c r="S69" i="19" s="1"/>
  <c r="U71" i="19"/>
  <c r="Q71" i="19"/>
  <c r="S71" i="19" s="1"/>
  <c r="U73" i="19"/>
  <c r="Q73" i="19"/>
  <c r="S73" i="19" s="1"/>
  <c r="U301" i="19"/>
  <c r="Q301" i="19"/>
  <c r="S301" i="19" s="1"/>
  <c r="U303" i="19"/>
  <c r="Q303" i="19"/>
  <c r="S303" i="19" s="1"/>
  <c r="U305" i="19"/>
  <c r="Q305" i="19"/>
  <c r="S305" i="19" s="1"/>
  <c r="U307" i="19"/>
  <c r="Q307" i="19"/>
  <c r="S307" i="19" s="1"/>
  <c r="U309" i="19"/>
  <c r="Q309" i="19"/>
  <c r="S309" i="19" s="1"/>
  <c r="U311" i="19"/>
  <c r="Q311" i="19"/>
  <c r="S311" i="19" s="1"/>
  <c r="U313" i="19"/>
  <c r="Q313" i="19"/>
  <c r="S313" i="19" s="1"/>
  <c r="U315" i="19"/>
  <c r="Q315" i="19"/>
  <c r="S315" i="19" s="1"/>
  <c r="U317" i="19"/>
  <c r="Q317" i="19"/>
  <c r="S317" i="19" s="1"/>
  <c r="U319" i="19"/>
  <c r="Q319" i="19"/>
  <c r="S319" i="19" s="1"/>
  <c r="U321" i="19"/>
  <c r="Q321" i="19"/>
  <c r="S321" i="19" s="1"/>
  <c r="U323" i="19"/>
  <c r="Q323" i="19"/>
  <c r="S323" i="19" s="1"/>
  <c r="U325" i="19"/>
  <c r="Q325" i="19"/>
  <c r="S325" i="19" s="1"/>
  <c r="U327" i="19"/>
  <c r="Q327" i="19"/>
  <c r="S327" i="19" s="1"/>
  <c r="U329" i="19"/>
  <c r="Q329" i="19"/>
  <c r="S329" i="19" s="1"/>
  <c r="U331" i="19"/>
  <c r="Q331" i="19"/>
  <c r="S331" i="19" s="1"/>
  <c r="U333" i="19"/>
  <c r="Q333" i="19"/>
  <c r="S333" i="19" s="1"/>
  <c r="U335" i="19"/>
  <c r="Q335" i="19"/>
  <c r="S335" i="19" s="1"/>
  <c r="U337" i="19"/>
  <c r="Q337" i="19"/>
  <c r="S337" i="19" s="1"/>
  <c r="U339" i="19"/>
  <c r="Q339" i="19"/>
  <c r="S339" i="19" s="1"/>
  <c r="U341" i="19"/>
  <c r="Q341" i="19"/>
  <c r="S341" i="19" s="1"/>
  <c r="U343" i="19"/>
  <c r="Q343" i="19"/>
  <c r="S343" i="19" s="1"/>
  <c r="U345" i="19"/>
  <c r="Q345" i="19"/>
  <c r="S345" i="19" s="1"/>
  <c r="U347" i="19"/>
  <c r="Q347" i="19"/>
  <c r="S347" i="19" s="1"/>
  <c r="U349" i="19"/>
  <c r="Q349" i="19"/>
  <c r="S349" i="19" s="1"/>
  <c r="U351" i="19"/>
  <c r="Q351" i="19"/>
  <c r="S351" i="19" s="1"/>
  <c r="U353" i="19"/>
  <c r="Q353" i="19"/>
  <c r="S353" i="19" s="1"/>
  <c r="U355" i="19"/>
  <c r="Q355" i="19"/>
  <c r="S355" i="19" s="1"/>
  <c r="U357" i="19"/>
  <c r="Q357" i="19"/>
  <c r="S357" i="19" s="1"/>
  <c r="U359" i="19"/>
  <c r="Q359" i="19"/>
  <c r="S359" i="19" s="1"/>
  <c r="U361" i="19"/>
  <c r="Q361" i="19"/>
  <c r="S361" i="19" s="1"/>
  <c r="U363" i="19"/>
  <c r="Q363" i="19"/>
  <c r="S363" i="19" s="1"/>
  <c r="U365" i="19"/>
  <c r="Q365" i="19"/>
  <c r="S365" i="19" s="1"/>
  <c r="U367" i="19"/>
  <c r="Q367" i="19"/>
  <c r="S367" i="19" s="1"/>
  <c r="U369" i="19"/>
  <c r="Q369" i="19"/>
  <c r="S369" i="19" s="1"/>
  <c r="U371" i="19"/>
  <c r="Q371" i="19"/>
  <c r="S371" i="19" s="1"/>
  <c r="U373" i="19"/>
  <c r="Q373" i="19"/>
  <c r="S373" i="19" s="1"/>
  <c r="U375" i="19"/>
  <c r="Q375" i="19"/>
  <c r="S375" i="19" s="1"/>
  <c r="U377" i="19"/>
  <c r="Q377" i="19"/>
  <c r="S377" i="19" s="1"/>
  <c r="U379" i="19"/>
  <c r="Q379" i="19"/>
  <c r="S379" i="19" s="1"/>
  <c r="U381" i="19"/>
  <c r="Q381" i="19"/>
  <c r="S381" i="19" s="1"/>
  <c r="U383" i="19"/>
  <c r="Q383" i="19"/>
  <c r="S383" i="19" s="1"/>
  <c r="U385" i="19"/>
  <c r="Q385" i="19"/>
  <c r="S385" i="19" s="1"/>
  <c r="U387" i="19"/>
  <c r="Q387" i="19"/>
  <c r="S387" i="19" s="1"/>
  <c r="U389" i="19"/>
  <c r="Q389" i="19"/>
  <c r="S389" i="19" s="1"/>
  <c r="U391" i="19"/>
  <c r="Q391" i="19"/>
  <c r="S391" i="19" s="1"/>
  <c r="U393" i="19"/>
  <c r="Q393" i="19"/>
  <c r="S393" i="19" s="1"/>
  <c r="U395" i="19"/>
  <c r="Q395" i="19"/>
  <c r="S395" i="19" s="1"/>
  <c r="U397" i="19"/>
  <c r="Q397" i="19"/>
  <c r="S397" i="19" s="1"/>
  <c r="U399" i="19"/>
  <c r="Q399" i="19"/>
  <c r="S399" i="19" s="1"/>
  <c r="U401" i="19"/>
  <c r="Q401" i="19"/>
  <c r="S401" i="19" s="1"/>
  <c r="U403" i="19"/>
  <c r="Q403" i="19"/>
  <c r="S403" i="19" s="1"/>
  <c r="U513" i="19"/>
  <c r="Q513" i="19"/>
  <c r="S513" i="19" s="1"/>
  <c r="U515" i="19"/>
  <c r="Q515" i="19"/>
  <c r="S515" i="19" s="1"/>
  <c r="U517" i="19"/>
  <c r="Q517" i="19"/>
  <c r="S517" i="19" s="1"/>
  <c r="U519" i="19"/>
  <c r="Q519" i="19"/>
  <c r="S519" i="19" s="1"/>
  <c r="U521" i="19"/>
  <c r="Q521" i="19"/>
  <c r="S521" i="19" s="1"/>
  <c r="U523" i="19"/>
  <c r="Q523" i="19"/>
  <c r="S523" i="19" s="1"/>
  <c r="U525" i="19"/>
  <c r="Q525" i="19"/>
  <c r="S525" i="19" s="1"/>
  <c r="U527" i="19"/>
  <c r="Q527" i="19"/>
  <c r="S527" i="19" s="1"/>
  <c r="U529" i="19"/>
  <c r="Q529" i="19"/>
  <c r="S529" i="19" s="1"/>
  <c r="U531" i="19"/>
  <c r="Q531" i="19"/>
  <c r="S531" i="19" s="1"/>
  <c r="U533" i="19"/>
  <c r="Q533" i="19"/>
  <c r="S533" i="19" s="1"/>
  <c r="AA17" i="19"/>
  <c r="AA19" i="19"/>
  <c r="AA21" i="19"/>
  <c r="AA23" i="19"/>
  <c r="AA25" i="19"/>
  <c r="AA27" i="19"/>
  <c r="AA29" i="19"/>
  <c r="AA31" i="19"/>
  <c r="AA33" i="19"/>
  <c r="AA35" i="19"/>
  <c r="AA37" i="19"/>
  <c r="AA39" i="19"/>
  <c r="AA41" i="19"/>
  <c r="AA43" i="19"/>
  <c r="AA45" i="19"/>
  <c r="AA47" i="19"/>
  <c r="AA49" i="19"/>
  <c r="AA51" i="19"/>
  <c r="AA53" i="19"/>
  <c r="AA55" i="19"/>
  <c r="AA57" i="19"/>
  <c r="AA59" i="19"/>
  <c r="AA61" i="19"/>
  <c r="AA63" i="19"/>
  <c r="AA65" i="19"/>
  <c r="AA67" i="19"/>
  <c r="AA69" i="19"/>
  <c r="AA71" i="19"/>
  <c r="AA73" i="19"/>
  <c r="AA75" i="19"/>
  <c r="AA77" i="19"/>
  <c r="AA79" i="19"/>
  <c r="AA81" i="19"/>
  <c r="AA83" i="19"/>
  <c r="AA85" i="19"/>
  <c r="AA87" i="19"/>
  <c r="AA89" i="19"/>
  <c r="AA91" i="19"/>
  <c r="AA93" i="19"/>
  <c r="AA95" i="19"/>
  <c r="AA97" i="19"/>
  <c r="AA99" i="19"/>
  <c r="AA101" i="19"/>
  <c r="AA103" i="19"/>
  <c r="AA105" i="19"/>
  <c r="AA107" i="19"/>
  <c r="AA109" i="19"/>
  <c r="AA111" i="19"/>
  <c r="AA113" i="19"/>
  <c r="AA115" i="19"/>
  <c r="AA117" i="19"/>
  <c r="AA119" i="19"/>
  <c r="AA121" i="19"/>
  <c r="AA123" i="19"/>
  <c r="AA125" i="19"/>
  <c r="AA127" i="19"/>
  <c r="AA129" i="19"/>
  <c r="AA131" i="19"/>
  <c r="AA133" i="19"/>
  <c r="AA135" i="19"/>
  <c r="AA137" i="19"/>
  <c r="AA139" i="19"/>
  <c r="AA141" i="19"/>
  <c r="AA143" i="19"/>
  <c r="AA145" i="19"/>
  <c r="AA147" i="19"/>
  <c r="AA149" i="19"/>
  <c r="AA151" i="19"/>
  <c r="AA153" i="19"/>
  <c r="AA155" i="19"/>
  <c r="AA157" i="19"/>
  <c r="AA159" i="19"/>
  <c r="AA161" i="19"/>
  <c r="AA163" i="19"/>
  <c r="AA165" i="19"/>
  <c r="AA167" i="19"/>
  <c r="AA169" i="19"/>
  <c r="AA171" i="19"/>
  <c r="AA173" i="19"/>
  <c r="AA175" i="19"/>
  <c r="AA177" i="19"/>
  <c r="AA179" i="19"/>
  <c r="AA181" i="19"/>
  <c r="AA183" i="19"/>
  <c r="AA185" i="19"/>
  <c r="AA187" i="19"/>
  <c r="AA189" i="19"/>
  <c r="AA191" i="19"/>
  <c r="AA193" i="19"/>
  <c r="AA195" i="19"/>
  <c r="AA197" i="19"/>
  <c r="AA199" i="19"/>
  <c r="AA201" i="19"/>
  <c r="AA203" i="19"/>
  <c r="AA205" i="19"/>
  <c r="AA207" i="19"/>
  <c r="AA209" i="19"/>
  <c r="AA211" i="19"/>
  <c r="AA213" i="19"/>
  <c r="AA215" i="19"/>
  <c r="AA217" i="19"/>
  <c r="AA219" i="19"/>
  <c r="AA221" i="19"/>
  <c r="AA223" i="19"/>
  <c r="AA225" i="19"/>
  <c r="AA227" i="19"/>
  <c r="AA229" i="19"/>
  <c r="AA231" i="19"/>
  <c r="AA233" i="19"/>
  <c r="AA235" i="19"/>
  <c r="AA237" i="19"/>
  <c r="AA239" i="19"/>
  <c r="AA241" i="19"/>
  <c r="AA243" i="19"/>
  <c r="AA245" i="19"/>
  <c r="AA247" i="19"/>
  <c r="AA249" i="19"/>
  <c r="AA251" i="19"/>
  <c r="AA253" i="19"/>
  <c r="AA255" i="19"/>
  <c r="AA257" i="19"/>
  <c r="AA259" i="19"/>
  <c r="AA261" i="19"/>
  <c r="AA263" i="19"/>
  <c r="AA265" i="19"/>
  <c r="AA267" i="19"/>
  <c r="AA269" i="19"/>
  <c r="AA271" i="19"/>
  <c r="AA273" i="19"/>
  <c r="AA275" i="19"/>
  <c r="AA277" i="19"/>
  <c r="AA279" i="19"/>
  <c r="AA281" i="19"/>
  <c r="AA283" i="19"/>
  <c r="AA285" i="19"/>
  <c r="AA287" i="19"/>
  <c r="AA289" i="19"/>
  <c r="AA291" i="19"/>
  <c r="AA293" i="19"/>
  <c r="AA295" i="19"/>
  <c r="AA297" i="19"/>
  <c r="AA299" i="19"/>
  <c r="AA301" i="19"/>
  <c r="AA303" i="19"/>
  <c r="AA305" i="19"/>
  <c r="AA307" i="19"/>
  <c r="AA309" i="19"/>
  <c r="AA311" i="19"/>
  <c r="AA313" i="19"/>
  <c r="AA315" i="19"/>
  <c r="AA317" i="19"/>
  <c r="AA319" i="19"/>
  <c r="AA321" i="19"/>
  <c r="AA323" i="19"/>
  <c r="AA325" i="19"/>
  <c r="AA327" i="19"/>
  <c r="AA329" i="19"/>
  <c r="AA331" i="19"/>
  <c r="AA333" i="19"/>
  <c r="AA335" i="19"/>
  <c r="AA337" i="19"/>
  <c r="AA339" i="19"/>
  <c r="AA341" i="19"/>
  <c r="AA343" i="19"/>
  <c r="AA345" i="19"/>
  <c r="AA347" i="19"/>
  <c r="AA349" i="19"/>
  <c r="AA351" i="19"/>
  <c r="AA353" i="19"/>
  <c r="AA355" i="19"/>
  <c r="AA357" i="19"/>
  <c r="AA359" i="19"/>
  <c r="AA361" i="19"/>
  <c r="AA363" i="19"/>
  <c r="AA365" i="19"/>
  <c r="AA367" i="19"/>
  <c r="AA369" i="19"/>
  <c r="AA371" i="19"/>
  <c r="AA373" i="19"/>
  <c r="AA375" i="19"/>
  <c r="AA377" i="19"/>
  <c r="AA379" i="19"/>
  <c r="AA381" i="19"/>
  <c r="AA383" i="19"/>
  <c r="AA385" i="19"/>
  <c r="AA387" i="19"/>
  <c r="AA389" i="19"/>
  <c r="AA391" i="19"/>
  <c r="AA393" i="19"/>
  <c r="AA395" i="19"/>
  <c r="AA397" i="19"/>
  <c r="AA399" i="19"/>
  <c r="AA401" i="19"/>
  <c r="AA403" i="19"/>
  <c r="AA405" i="19"/>
  <c r="AA407" i="19"/>
  <c r="AA409" i="19"/>
  <c r="AA411" i="19"/>
  <c r="AA413" i="19"/>
  <c r="AA415" i="19"/>
  <c r="AA417" i="19"/>
  <c r="AA419" i="19"/>
  <c r="AA421" i="19"/>
  <c r="AA423" i="19"/>
  <c r="AA425" i="19"/>
  <c r="AA427" i="19"/>
  <c r="AA429" i="19"/>
  <c r="AA431" i="19"/>
  <c r="AA433" i="19"/>
  <c r="AA435" i="19"/>
  <c r="AA437" i="19"/>
  <c r="AA439" i="19"/>
  <c r="AA441" i="19"/>
  <c r="AA443" i="19"/>
  <c r="AA445" i="19"/>
  <c r="AA447" i="19"/>
  <c r="AA449" i="19"/>
  <c r="AA451" i="19"/>
  <c r="AA453" i="19"/>
  <c r="AA455" i="19"/>
  <c r="AA457" i="19"/>
  <c r="AA459" i="19"/>
  <c r="AA461" i="19"/>
  <c r="AA463" i="19"/>
  <c r="AA465" i="19"/>
  <c r="AA467" i="19"/>
  <c r="AA469" i="19"/>
  <c r="AA471" i="19"/>
  <c r="AA473" i="19"/>
  <c r="AA475" i="19"/>
  <c r="AA477" i="19"/>
  <c r="AA479" i="19"/>
  <c r="AA481" i="19"/>
  <c r="AA483" i="19"/>
  <c r="AA485" i="19"/>
  <c r="AA487" i="19"/>
  <c r="AA489" i="19"/>
  <c r="AA491" i="19"/>
  <c r="AA493" i="19"/>
  <c r="AA495" i="19"/>
  <c r="AA497" i="19"/>
  <c r="AA499" i="19"/>
  <c r="AA501" i="19"/>
  <c r="AA503" i="19"/>
  <c r="AA505" i="19"/>
  <c r="AA507" i="19"/>
  <c r="AA509" i="19"/>
  <c r="AA511" i="19"/>
  <c r="AA513" i="19"/>
  <c r="AA515" i="19"/>
  <c r="AA517" i="19"/>
  <c r="AA519" i="19"/>
  <c r="AA521" i="19"/>
  <c r="AA523" i="19"/>
  <c r="AA525" i="19"/>
  <c r="AA527" i="19"/>
  <c r="AA529" i="19"/>
  <c r="AA531" i="19"/>
  <c r="AA533" i="19"/>
  <c r="U84" i="19"/>
  <c r="Q84" i="19"/>
  <c r="S84" i="19" s="1"/>
  <c r="U92" i="19"/>
  <c r="Q92" i="19"/>
  <c r="S92" i="19" s="1"/>
  <c r="U100" i="19"/>
  <c r="Q100" i="19"/>
  <c r="S100" i="19" s="1"/>
  <c r="U108" i="19"/>
  <c r="Q108" i="19"/>
  <c r="S108" i="19" s="1"/>
  <c r="U116" i="19"/>
  <c r="Q116" i="19"/>
  <c r="S116" i="19" s="1"/>
  <c r="U124" i="19"/>
  <c r="Q124" i="19"/>
  <c r="S124" i="19" s="1"/>
  <c r="U174" i="19"/>
  <c r="Q174" i="19"/>
  <c r="S174" i="19" s="1"/>
  <c r="U176" i="19"/>
  <c r="Q176" i="19"/>
  <c r="S176" i="19" s="1"/>
  <c r="U178" i="19"/>
  <c r="Q178" i="19"/>
  <c r="S178" i="19" s="1"/>
  <c r="U180" i="19"/>
  <c r="Q180" i="19"/>
  <c r="S180" i="19" s="1"/>
  <c r="U182" i="19"/>
  <c r="Q182" i="19"/>
  <c r="S182" i="19" s="1"/>
  <c r="U184" i="19"/>
  <c r="Q184" i="19"/>
  <c r="S184" i="19" s="1"/>
  <c r="U186" i="19"/>
  <c r="Q186" i="19"/>
  <c r="S186" i="19" s="1"/>
  <c r="U188" i="19"/>
  <c r="Q188" i="19"/>
  <c r="S188" i="19" s="1"/>
  <c r="U190" i="19"/>
  <c r="Q190" i="19"/>
  <c r="S190" i="19" s="1"/>
  <c r="U192" i="19"/>
  <c r="Q192" i="19"/>
  <c r="S192" i="19" s="1"/>
  <c r="U194" i="19"/>
  <c r="Q194" i="19"/>
  <c r="S194" i="19" s="1"/>
  <c r="U196" i="19"/>
  <c r="Q196" i="19"/>
  <c r="S196" i="19" s="1"/>
  <c r="U198" i="19"/>
  <c r="Q198" i="19"/>
  <c r="S198" i="19" s="1"/>
  <c r="U200" i="19"/>
  <c r="Q200" i="19"/>
  <c r="S200" i="19" s="1"/>
  <c r="U202" i="19"/>
  <c r="Q202" i="19"/>
  <c r="S202" i="19" s="1"/>
  <c r="U204" i="19"/>
  <c r="Q204" i="19"/>
  <c r="S204" i="19" s="1"/>
  <c r="U258" i="19"/>
  <c r="Q258" i="19"/>
  <c r="S258" i="19" s="1"/>
  <c r="U260" i="19"/>
  <c r="Q260" i="19"/>
  <c r="S260" i="19" s="1"/>
  <c r="U262" i="19"/>
  <c r="Q262" i="19"/>
  <c r="S262" i="19" s="1"/>
  <c r="U264" i="19"/>
  <c r="Q264" i="19"/>
  <c r="S264" i="19" s="1"/>
  <c r="U266" i="19"/>
  <c r="Q266" i="19"/>
  <c r="S266" i="19" s="1"/>
  <c r="U268" i="19"/>
  <c r="Q268" i="19"/>
  <c r="S268" i="19" s="1"/>
  <c r="U270" i="19"/>
  <c r="Q270" i="19"/>
  <c r="S270" i="19" s="1"/>
  <c r="U272" i="19"/>
  <c r="Q272" i="19"/>
  <c r="S272" i="19" s="1"/>
  <c r="U274" i="19"/>
  <c r="Q274" i="19"/>
  <c r="S274" i="19" s="1"/>
  <c r="U276" i="19"/>
  <c r="Q276" i="19"/>
  <c r="S276" i="19" s="1"/>
  <c r="U278" i="19"/>
  <c r="Q278" i="19"/>
  <c r="S278" i="19" s="1"/>
  <c r="U280" i="19"/>
  <c r="Q280" i="19"/>
  <c r="S280" i="19" s="1"/>
  <c r="U282" i="19"/>
  <c r="Q282" i="19"/>
  <c r="S282" i="19" s="1"/>
  <c r="U284" i="19"/>
  <c r="Q284" i="19"/>
  <c r="S284" i="19" s="1"/>
  <c r="U286" i="19"/>
  <c r="Q286" i="19"/>
  <c r="S286" i="19" s="1"/>
  <c r="U288" i="19"/>
  <c r="Q288" i="19"/>
  <c r="S288" i="19" s="1"/>
  <c r="U290" i="19"/>
  <c r="Q290" i="19"/>
  <c r="S290" i="19" s="1"/>
  <c r="U292" i="19"/>
  <c r="Q292" i="19"/>
  <c r="S292" i="19" s="1"/>
  <c r="U294" i="19"/>
  <c r="Q294" i="19"/>
  <c r="S294" i="19" s="1"/>
  <c r="U296" i="19"/>
  <c r="Q296" i="19"/>
  <c r="S296" i="19" s="1"/>
  <c r="U298" i="19"/>
  <c r="Q298" i="19"/>
  <c r="S298" i="19" s="1"/>
  <c r="U412" i="19"/>
  <c r="Q412" i="19"/>
  <c r="S412" i="19" s="1"/>
  <c r="U416" i="19"/>
  <c r="Q416" i="19"/>
  <c r="S416" i="19" s="1"/>
  <c r="U428" i="19"/>
  <c r="Q428" i="19"/>
  <c r="S428" i="19" s="1"/>
  <c r="U432" i="19"/>
  <c r="Q432" i="19"/>
  <c r="S432" i="19" s="1"/>
  <c r="U444" i="19"/>
  <c r="Q444" i="19"/>
  <c r="S444" i="19" s="1"/>
  <c r="U448" i="19"/>
  <c r="Q448" i="19"/>
  <c r="S448" i="19" s="1"/>
  <c r="U460" i="19"/>
  <c r="Q460" i="19"/>
  <c r="S460" i="19" s="1"/>
  <c r="U464" i="19"/>
  <c r="Q464" i="19"/>
  <c r="S464" i="19" s="1"/>
  <c r="U476" i="19"/>
  <c r="Q476" i="19"/>
  <c r="S476" i="19" s="1"/>
  <c r="U480" i="19"/>
  <c r="Q480" i="19"/>
  <c r="S480" i="19" s="1"/>
  <c r="U492" i="19"/>
  <c r="Q492" i="19"/>
  <c r="S492" i="19" s="1"/>
  <c r="U496" i="19"/>
  <c r="Q496" i="19"/>
  <c r="S496" i="19" s="1"/>
  <c r="U508" i="19"/>
  <c r="Q508" i="19"/>
  <c r="S508" i="19" s="1"/>
  <c r="U82" i="19"/>
  <c r="Q82" i="19"/>
  <c r="S82" i="19" s="1"/>
  <c r="U90" i="19"/>
  <c r="Q90" i="19"/>
  <c r="S90" i="19" s="1"/>
  <c r="U98" i="19"/>
  <c r="Q98" i="19"/>
  <c r="S98" i="19" s="1"/>
  <c r="U106" i="19"/>
  <c r="Q106" i="19"/>
  <c r="S106" i="19" s="1"/>
  <c r="U114" i="19"/>
  <c r="Q114" i="19"/>
  <c r="S114" i="19" s="1"/>
  <c r="U122" i="19"/>
  <c r="Q122" i="19"/>
  <c r="S122" i="19" s="1"/>
  <c r="U300" i="19"/>
  <c r="Q300" i="19"/>
  <c r="S300" i="19" s="1"/>
  <c r="U418" i="19"/>
  <c r="Q418" i="19"/>
  <c r="S418" i="19" s="1"/>
  <c r="U420" i="19"/>
  <c r="Q420" i="19"/>
  <c r="S420" i="19" s="1"/>
  <c r="U424" i="19"/>
  <c r="Q424" i="19"/>
  <c r="S424" i="19" s="1"/>
  <c r="U426" i="19"/>
  <c r="Q426" i="19"/>
  <c r="S426" i="19" s="1"/>
  <c r="U434" i="19"/>
  <c r="Q434" i="19"/>
  <c r="S434" i="19" s="1"/>
  <c r="U436" i="19"/>
  <c r="Q436" i="19"/>
  <c r="S436" i="19" s="1"/>
  <c r="U440" i="19"/>
  <c r="Q440" i="19"/>
  <c r="S440" i="19" s="1"/>
  <c r="U442" i="19"/>
  <c r="Q442" i="19"/>
  <c r="S442" i="19" s="1"/>
  <c r="U450" i="19"/>
  <c r="Q450" i="19"/>
  <c r="S450" i="19" s="1"/>
  <c r="U452" i="19"/>
  <c r="Q452" i="19"/>
  <c r="S452" i="19" s="1"/>
  <c r="U456" i="19"/>
  <c r="Q456" i="19"/>
  <c r="S456" i="19" s="1"/>
  <c r="U458" i="19"/>
  <c r="Q458" i="19"/>
  <c r="S458" i="19" s="1"/>
  <c r="U466" i="19"/>
  <c r="Q466" i="19"/>
  <c r="S466" i="19" s="1"/>
  <c r="U468" i="19"/>
  <c r="Q468" i="19"/>
  <c r="S468" i="19" s="1"/>
  <c r="U472" i="19"/>
  <c r="Q472" i="19"/>
  <c r="S472" i="19" s="1"/>
  <c r="U474" i="19"/>
  <c r="Q474" i="19"/>
  <c r="S474" i="19" s="1"/>
  <c r="U482" i="19"/>
  <c r="Q482" i="19"/>
  <c r="S482" i="19" s="1"/>
  <c r="U484" i="19"/>
  <c r="Q484" i="19"/>
  <c r="S484" i="19" s="1"/>
  <c r="U488" i="19"/>
  <c r="Q488" i="19"/>
  <c r="S488" i="19" s="1"/>
  <c r="U490" i="19"/>
  <c r="AA490" i="19" s="1"/>
  <c r="Q490" i="19"/>
  <c r="S490" i="19" s="1"/>
  <c r="U498" i="19"/>
  <c r="AA498" i="19" s="1"/>
  <c r="Q498" i="19"/>
  <c r="S498" i="19" s="1"/>
  <c r="U500" i="19"/>
  <c r="Q500" i="19"/>
  <c r="S500" i="19" s="1"/>
  <c r="U504" i="19"/>
  <c r="Q504" i="19"/>
  <c r="S504" i="19" s="1"/>
  <c r="U506" i="19"/>
  <c r="AA506" i="19" s="1"/>
  <c r="Q506" i="19"/>
  <c r="S506" i="19" s="1"/>
  <c r="U535" i="19"/>
  <c r="AA535" i="19" s="1"/>
  <c r="Q535" i="19"/>
  <c r="S535" i="19" s="1"/>
  <c r="U537" i="19"/>
  <c r="AA537" i="19" s="1"/>
  <c r="Q537" i="19"/>
  <c r="S537" i="19" s="1"/>
  <c r="U539" i="19"/>
  <c r="AA539" i="19" s="1"/>
  <c r="Q539" i="19"/>
  <c r="S539" i="19" s="1"/>
  <c r="U541" i="19"/>
  <c r="AA541" i="19" s="1"/>
  <c r="Q541" i="19"/>
  <c r="S541" i="19" s="1"/>
  <c r="U543" i="19"/>
  <c r="AA543" i="19" s="1"/>
  <c r="Q543" i="19"/>
  <c r="S543" i="19" s="1"/>
  <c r="U545" i="19"/>
  <c r="AA545" i="19" s="1"/>
  <c r="Q545" i="19"/>
  <c r="S545" i="19" s="1"/>
  <c r="U547" i="19"/>
  <c r="AA547" i="19" s="1"/>
  <c r="Q547" i="19"/>
  <c r="S547" i="19" s="1"/>
  <c r="U549" i="19"/>
  <c r="AA549" i="19" s="1"/>
  <c r="Q549" i="19"/>
  <c r="S549" i="19" s="1"/>
  <c r="U551" i="19"/>
  <c r="AA551" i="19" s="1"/>
  <c r="Q551" i="19"/>
  <c r="S551" i="19" s="1"/>
  <c r="U553" i="19"/>
  <c r="AA553" i="19" s="1"/>
  <c r="Q553" i="19"/>
  <c r="S553" i="19" s="1"/>
  <c r="U555" i="19"/>
  <c r="Q555" i="19"/>
  <c r="S555" i="19" s="1"/>
  <c r="U557" i="19"/>
  <c r="Q557" i="19"/>
  <c r="S557" i="19" s="1"/>
  <c r="U559" i="19"/>
  <c r="Q559" i="19"/>
  <c r="S559" i="19" s="1"/>
  <c r="U561" i="19"/>
  <c r="Q561" i="19"/>
  <c r="S561" i="19" s="1"/>
  <c r="U563" i="19"/>
  <c r="Q563" i="19"/>
  <c r="S563" i="19" s="1"/>
  <c r="U565" i="19"/>
  <c r="Q565" i="19"/>
  <c r="S565" i="19" s="1"/>
  <c r="U567" i="19"/>
  <c r="Q567" i="19"/>
  <c r="S567" i="19" s="1"/>
  <c r="U569" i="19"/>
  <c r="Q569" i="19"/>
  <c r="S569" i="19" s="1"/>
  <c r="U571" i="19"/>
  <c r="Q571" i="19"/>
  <c r="S571" i="19" s="1"/>
  <c r="U573" i="19"/>
  <c r="Q573" i="19"/>
  <c r="S573" i="19" s="1"/>
  <c r="U575" i="19"/>
  <c r="Q575" i="19"/>
  <c r="S575" i="19" s="1"/>
  <c r="U577" i="19"/>
  <c r="Q577" i="19"/>
  <c r="S577" i="19" s="1"/>
  <c r="U579" i="19"/>
  <c r="Q579" i="19"/>
  <c r="S579" i="19" s="1"/>
  <c r="U581" i="19"/>
  <c r="Q581" i="19"/>
  <c r="S581" i="19" s="1"/>
  <c r="U583" i="19"/>
  <c r="Q583" i="19"/>
  <c r="S583" i="19" s="1"/>
  <c r="U585" i="19"/>
  <c r="Q585" i="19"/>
  <c r="S585" i="19" s="1"/>
  <c r="U587" i="19"/>
  <c r="Q587" i="19"/>
  <c r="S587" i="19" s="1"/>
  <c r="U589" i="19"/>
  <c r="Q589" i="19"/>
  <c r="S589" i="19" s="1"/>
  <c r="U591" i="19"/>
  <c r="Q591" i="19"/>
  <c r="S591" i="19" s="1"/>
  <c r="U593" i="19"/>
  <c r="Q593" i="19"/>
  <c r="S593" i="19" s="1"/>
  <c r="U595" i="19"/>
  <c r="Q595" i="19"/>
  <c r="S595" i="19" s="1"/>
  <c r="U597" i="19"/>
  <c r="Q597" i="19"/>
  <c r="S597" i="19" s="1"/>
  <c r="U599" i="19"/>
  <c r="Q599" i="19"/>
  <c r="S599" i="19" s="1"/>
  <c r="U601" i="19"/>
  <c r="Q601" i="19"/>
  <c r="S601" i="19" s="1"/>
  <c r="U603" i="19"/>
  <c r="Q603" i="19"/>
  <c r="S603" i="19" s="1"/>
  <c r="U605" i="19"/>
  <c r="Q605" i="19"/>
  <c r="S605" i="19" s="1"/>
  <c r="U607" i="19"/>
  <c r="Q607" i="19"/>
  <c r="S607" i="19" s="1"/>
  <c r="U609" i="19"/>
  <c r="Q609" i="19"/>
  <c r="S609" i="19" s="1"/>
  <c r="U611" i="19"/>
  <c r="Q611" i="19"/>
  <c r="S611" i="19" s="1"/>
  <c r="U613" i="19"/>
  <c r="Q613" i="19"/>
  <c r="S613" i="19" s="1"/>
  <c r="U615" i="19"/>
  <c r="Q615" i="19"/>
  <c r="S615" i="19" s="1"/>
  <c r="U617" i="19"/>
  <c r="Q617" i="19"/>
  <c r="S617" i="19" s="1"/>
  <c r="U619" i="19"/>
  <c r="Q619" i="19"/>
  <c r="S619" i="19" s="1"/>
  <c r="U621" i="19"/>
  <c r="Q621" i="19"/>
  <c r="S621" i="19" s="1"/>
  <c r="U623" i="19"/>
  <c r="Q623" i="19"/>
  <c r="S623" i="19" s="1"/>
  <c r="U625" i="19"/>
  <c r="Q625" i="19"/>
  <c r="S625" i="19" s="1"/>
  <c r="U627" i="19"/>
  <c r="Q627" i="19"/>
  <c r="S627" i="19" s="1"/>
  <c r="U629" i="19"/>
  <c r="Q629" i="19"/>
  <c r="S629" i="19" s="1"/>
  <c r="U631" i="19"/>
  <c r="Q631" i="19"/>
  <c r="S631" i="19" s="1"/>
  <c r="U633" i="19"/>
  <c r="Q633" i="19"/>
  <c r="S633" i="19" s="1"/>
  <c r="U635" i="19"/>
  <c r="Q635" i="19"/>
  <c r="S635" i="19" s="1"/>
  <c r="U637" i="19"/>
  <c r="Q637" i="19"/>
  <c r="S637" i="19" s="1"/>
  <c r="U639" i="19"/>
  <c r="Q639" i="19"/>
  <c r="S639" i="19" s="1"/>
  <c r="U641" i="19"/>
  <c r="Q641" i="19"/>
  <c r="S641" i="19" s="1"/>
  <c r="U643" i="19"/>
  <c r="Q643" i="19"/>
  <c r="S643" i="19" s="1"/>
  <c r="U645" i="19"/>
  <c r="Q645" i="19"/>
  <c r="S645" i="19" s="1"/>
  <c r="U647" i="19"/>
  <c r="Q647" i="19"/>
  <c r="S647" i="19" s="1"/>
  <c r="U649" i="19"/>
  <c r="Q649" i="19"/>
  <c r="S649" i="19" s="1"/>
  <c r="U651" i="19"/>
  <c r="Q651" i="19"/>
  <c r="S651" i="19" s="1"/>
  <c r="U653" i="19"/>
  <c r="Q653" i="19"/>
  <c r="S653" i="19" s="1"/>
  <c r="U655" i="19"/>
  <c r="Q655" i="19"/>
  <c r="S655" i="19" s="1"/>
  <c r="U657" i="19"/>
  <c r="Q657" i="19"/>
  <c r="S657" i="19" s="1"/>
  <c r="U659" i="19"/>
  <c r="Q659" i="19"/>
  <c r="S659" i="19" s="1"/>
  <c r="U661" i="19"/>
  <c r="Q661" i="19"/>
  <c r="S661" i="19" s="1"/>
  <c r="U663" i="19"/>
  <c r="Q663" i="19"/>
  <c r="S663" i="19" s="1"/>
  <c r="U665" i="19"/>
  <c r="Q665" i="19"/>
  <c r="S665" i="19" s="1"/>
  <c r="U667" i="19"/>
  <c r="Q667" i="19"/>
  <c r="S667" i="19" s="1"/>
  <c r="U669" i="19"/>
  <c r="Q669" i="19"/>
  <c r="S669" i="19" s="1"/>
  <c r="U671" i="19"/>
  <c r="Q671" i="19"/>
  <c r="S671" i="19" s="1"/>
  <c r="U673" i="19"/>
  <c r="Q673" i="19"/>
  <c r="S673" i="19" s="1"/>
  <c r="U675" i="19"/>
  <c r="Q675" i="19"/>
  <c r="S675" i="19" s="1"/>
  <c r="U677" i="19"/>
  <c r="Q677" i="19"/>
  <c r="S677" i="19" s="1"/>
  <c r="U679" i="19"/>
  <c r="Q679" i="19"/>
  <c r="S679" i="19" s="1"/>
  <c r="U681" i="19"/>
  <c r="Q681" i="19"/>
  <c r="S681" i="19" s="1"/>
  <c r="U683" i="19"/>
  <c r="Q683" i="19"/>
  <c r="S683" i="19" s="1"/>
  <c r="U685" i="19"/>
  <c r="Q685" i="19"/>
  <c r="S685" i="19" s="1"/>
  <c r="U687" i="19"/>
  <c r="Q687" i="19"/>
  <c r="S687" i="19" s="1"/>
  <c r="U689" i="19"/>
  <c r="Q689" i="19"/>
  <c r="S689" i="19" s="1"/>
  <c r="U691" i="19"/>
  <c r="Q691" i="19"/>
  <c r="S691" i="19" s="1"/>
  <c r="U693" i="19"/>
  <c r="Q693" i="19"/>
  <c r="S693" i="19" s="1"/>
  <c r="U695" i="19"/>
  <c r="Q695" i="19"/>
  <c r="S695" i="19" s="1"/>
  <c r="U697" i="19"/>
  <c r="Q697" i="19"/>
  <c r="S697" i="19" s="1"/>
  <c r="U699" i="19"/>
  <c r="Q699" i="19"/>
  <c r="S699" i="19" s="1"/>
  <c r="U701" i="19"/>
  <c r="Q701" i="19"/>
  <c r="S701" i="19" s="1"/>
  <c r="U703" i="19"/>
  <c r="Q703" i="19"/>
  <c r="S703" i="19" s="1"/>
  <c r="U705" i="19"/>
  <c r="Q705" i="19"/>
  <c r="S705" i="19" s="1"/>
  <c r="U707" i="19"/>
  <c r="Q707" i="19"/>
  <c r="S707" i="19" s="1"/>
  <c r="U709" i="19"/>
  <c r="Q709" i="19"/>
  <c r="S709" i="19" s="1"/>
  <c r="U711" i="19"/>
  <c r="Q711" i="19"/>
  <c r="S711" i="19" s="1"/>
  <c r="U713" i="19"/>
  <c r="Q713" i="19"/>
  <c r="S713" i="19" s="1"/>
  <c r="U715" i="19"/>
  <c r="Q715" i="19"/>
  <c r="S715" i="19" s="1"/>
  <c r="U717" i="19"/>
  <c r="Q717" i="19"/>
  <c r="S717" i="19" s="1"/>
  <c r="U719" i="19"/>
  <c r="Q719" i="19"/>
  <c r="S719" i="19" s="1"/>
  <c r="U721" i="19"/>
  <c r="Q721" i="19"/>
  <c r="S721" i="19" s="1"/>
  <c r="U723" i="19"/>
  <c r="Q723" i="19"/>
  <c r="S723" i="19" s="1"/>
  <c r="U725" i="19"/>
  <c r="Q725" i="19"/>
  <c r="S725" i="19" s="1"/>
  <c r="U727" i="19"/>
  <c r="Q727" i="19"/>
  <c r="S727" i="19" s="1"/>
  <c r="U729" i="19"/>
  <c r="Q729" i="19"/>
  <c r="S729" i="19" s="1"/>
  <c r="U731" i="19"/>
  <c r="Q731" i="19"/>
  <c r="S731" i="19" s="1"/>
  <c r="U733" i="19"/>
  <c r="Q733" i="19"/>
  <c r="S733" i="19" s="1"/>
  <c r="U735" i="19"/>
  <c r="Q735" i="19"/>
  <c r="S735" i="19" s="1"/>
  <c r="U737" i="19"/>
  <c r="Q737" i="19"/>
  <c r="S737" i="19" s="1"/>
  <c r="U739" i="19"/>
  <c r="Q739" i="19"/>
  <c r="S739" i="19" s="1"/>
  <c r="U741" i="19"/>
  <c r="Q741" i="19"/>
  <c r="S741" i="19" s="1"/>
  <c r="U743" i="19"/>
  <c r="Q743" i="19"/>
  <c r="S743" i="19" s="1"/>
  <c r="U745" i="19"/>
  <c r="Q745" i="19"/>
  <c r="S745" i="19" s="1"/>
  <c r="U747" i="19"/>
  <c r="Q747" i="19"/>
  <c r="S747" i="19" s="1"/>
  <c r="U749" i="19"/>
  <c r="Q749" i="19"/>
  <c r="S749" i="19" s="1"/>
  <c r="U751" i="19"/>
  <c r="Q751" i="19"/>
  <c r="S751" i="19" s="1"/>
  <c r="U753" i="19"/>
  <c r="Q753" i="19"/>
  <c r="S753" i="19" s="1"/>
  <c r="U755" i="19"/>
  <c r="Q755" i="19"/>
  <c r="S755" i="19" s="1"/>
  <c r="U757" i="19"/>
  <c r="Q757" i="19"/>
  <c r="S757" i="19" s="1"/>
  <c r="U759" i="19"/>
  <c r="Q759" i="19"/>
  <c r="S759" i="19" s="1"/>
  <c r="U761" i="19"/>
  <c r="Q761" i="19"/>
  <c r="S761" i="19" s="1"/>
  <c r="U763" i="19"/>
  <c r="Q763" i="19"/>
  <c r="S763" i="19" s="1"/>
  <c r="U765" i="19"/>
  <c r="Q765" i="19"/>
  <c r="S765" i="19" s="1"/>
  <c r="U767" i="19"/>
  <c r="Q767" i="19"/>
  <c r="S767" i="19" s="1"/>
  <c r="U769" i="19"/>
  <c r="Q769" i="19"/>
  <c r="S769" i="19" s="1"/>
  <c r="U771" i="19"/>
  <c r="Q771" i="19"/>
  <c r="S771" i="19" s="1"/>
  <c r="U773" i="19"/>
  <c r="Q773" i="19"/>
  <c r="S773" i="19" s="1"/>
  <c r="U775" i="19"/>
  <c r="Q775" i="19"/>
  <c r="S775" i="19" s="1"/>
  <c r="U777" i="19"/>
  <c r="Q777" i="19"/>
  <c r="S777" i="19" s="1"/>
  <c r="U779" i="19"/>
  <c r="Q779" i="19"/>
  <c r="S779" i="19" s="1"/>
  <c r="U781" i="19"/>
  <c r="Q781" i="19"/>
  <c r="S781" i="19" s="1"/>
  <c r="U783" i="19"/>
  <c r="Q783" i="19"/>
  <c r="S783" i="19" s="1"/>
  <c r="U785" i="19"/>
  <c r="Q785" i="19"/>
  <c r="S785" i="19" s="1"/>
  <c r="U787" i="19"/>
  <c r="Q787" i="19"/>
  <c r="S787" i="19" s="1"/>
  <c r="U789" i="19"/>
  <c r="Q789" i="19"/>
  <c r="S789" i="19" s="1"/>
  <c r="U791" i="19"/>
  <c r="Q791" i="19"/>
  <c r="S791" i="19" s="1"/>
  <c r="U793" i="19"/>
  <c r="Q793" i="19"/>
  <c r="S793" i="19" s="1"/>
  <c r="U795" i="19"/>
  <c r="Q795" i="19"/>
  <c r="S795" i="19" s="1"/>
  <c r="U797" i="19"/>
  <c r="Q797" i="19"/>
  <c r="S797" i="19" s="1"/>
  <c r="U799" i="19"/>
  <c r="Q799" i="19"/>
  <c r="S799" i="19" s="1"/>
  <c r="U801" i="19"/>
  <c r="Q801" i="19"/>
  <c r="S801" i="19" s="1"/>
  <c r="U803" i="19"/>
  <c r="Q803" i="19"/>
  <c r="S803" i="19" s="1"/>
  <c r="U805" i="19"/>
  <c r="Q805" i="19"/>
  <c r="S805" i="19" s="1"/>
  <c r="U807" i="19"/>
  <c r="Q807" i="19"/>
  <c r="S807" i="19" s="1"/>
  <c r="U809" i="19"/>
  <c r="Q809" i="19"/>
  <c r="S809" i="19" s="1"/>
  <c r="U811" i="19"/>
  <c r="Q811" i="19"/>
  <c r="S811" i="19" s="1"/>
  <c r="U813" i="19"/>
  <c r="Q813" i="19"/>
  <c r="S813" i="19" s="1"/>
  <c r="U815" i="19"/>
  <c r="Q815" i="19"/>
  <c r="S815" i="19" s="1"/>
  <c r="U817" i="19"/>
  <c r="Q817" i="19"/>
  <c r="S817" i="19" s="1"/>
  <c r="U819" i="19"/>
  <c r="Q819" i="19"/>
  <c r="S819" i="19" s="1"/>
  <c r="U821" i="19"/>
  <c r="Q821" i="19"/>
  <c r="S821" i="19" s="1"/>
  <c r="U823" i="19"/>
  <c r="Q823" i="19"/>
  <c r="S823" i="19" s="1"/>
  <c r="U825" i="19"/>
  <c r="Q825" i="19"/>
  <c r="S825" i="19" s="1"/>
  <c r="U827" i="19"/>
  <c r="Q827" i="19"/>
  <c r="S827" i="19" s="1"/>
  <c r="U829" i="19"/>
  <c r="Q829" i="19"/>
  <c r="S829" i="19" s="1"/>
  <c r="U831" i="19"/>
  <c r="Q831" i="19"/>
  <c r="S831" i="19" s="1"/>
  <c r="U833" i="19"/>
  <c r="Q833" i="19"/>
  <c r="S833" i="19" s="1"/>
  <c r="U835" i="19"/>
  <c r="Q835" i="19"/>
  <c r="S835" i="19" s="1"/>
  <c r="U837" i="19"/>
  <c r="Q837" i="19"/>
  <c r="S837" i="19" s="1"/>
  <c r="U839" i="19"/>
  <c r="Q839" i="19"/>
  <c r="S839" i="19" s="1"/>
  <c r="U841" i="19"/>
  <c r="Q841" i="19"/>
  <c r="S841" i="19" s="1"/>
  <c r="U843" i="19"/>
  <c r="Q843" i="19"/>
  <c r="S843" i="19" s="1"/>
  <c r="U845" i="19"/>
  <c r="Q845" i="19"/>
  <c r="S845" i="19" s="1"/>
  <c r="U847" i="19"/>
  <c r="Q847" i="19"/>
  <c r="S847" i="19" s="1"/>
  <c r="U849" i="19"/>
  <c r="Q849" i="19"/>
  <c r="S849" i="19" s="1"/>
  <c r="U851" i="19"/>
  <c r="Q851" i="19"/>
  <c r="S851" i="19" s="1"/>
  <c r="U853" i="19"/>
  <c r="Q853" i="19"/>
  <c r="S853" i="19" s="1"/>
  <c r="U855" i="19"/>
  <c r="Q855" i="19"/>
  <c r="S855" i="19" s="1"/>
  <c r="U857" i="19"/>
  <c r="Q857" i="19"/>
  <c r="S857" i="19" s="1"/>
  <c r="U859" i="19"/>
  <c r="Q859" i="19"/>
  <c r="S859" i="19" s="1"/>
  <c r="U861" i="19"/>
  <c r="Q861" i="19"/>
  <c r="S861" i="19" s="1"/>
  <c r="U863" i="19"/>
  <c r="Q863" i="19"/>
  <c r="S863" i="19" s="1"/>
  <c r="U865" i="19"/>
  <c r="Q865" i="19"/>
  <c r="S865" i="19" s="1"/>
  <c r="U867" i="19"/>
  <c r="Q867" i="19"/>
  <c r="S867" i="19" s="1"/>
  <c r="U869" i="19"/>
  <c r="Q869" i="19"/>
  <c r="S869" i="19" s="1"/>
  <c r="U871" i="19"/>
  <c r="Q871" i="19"/>
  <c r="S871" i="19" s="1"/>
  <c r="U873" i="19"/>
  <c r="Q873" i="19"/>
  <c r="S873" i="19" s="1"/>
  <c r="U875" i="19"/>
  <c r="Q875" i="19"/>
  <c r="S875" i="19" s="1"/>
  <c r="U877" i="19"/>
  <c r="Q877" i="19"/>
  <c r="S877" i="19" s="1"/>
  <c r="U879" i="19"/>
  <c r="Q879" i="19"/>
  <c r="S879" i="19" s="1"/>
  <c r="U881" i="19"/>
  <c r="Q881" i="19"/>
  <c r="S881" i="19" s="1"/>
  <c r="U883" i="19"/>
  <c r="Q883" i="19"/>
  <c r="S883" i="19" s="1"/>
  <c r="U885" i="19"/>
  <c r="Q885" i="19"/>
  <c r="S885" i="19" s="1"/>
  <c r="U887" i="19"/>
  <c r="Q887" i="19"/>
  <c r="S887" i="19" s="1"/>
  <c r="U889" i="19"/>
  <c r="Q889" i="19"/>
  <c r="S889" i="19" s="1"/>
  <c r="U891" i="19"/>
  <c r="Q891" i="19"/>
  <c r="S891" i="19" s="1"/>
  <c r="U893" i="19"/>
  <c r="Q893" i="19"/>
  <c r="S893" i="19" s="1"/>
  <c r="U895" i="19"/>
  <c r="Q895" i="19"/>
  <c r="S895" i="19" s="1"/>
  <c r="U897" i="19"/>
  <c r="Q897" i="19"/>
  <c r="S897" i="19" s="1"/>
  <c r="U899" i="19"/>
  <c r="Q899" i="19"/>
  <c r="S899" i="19" s="1"/>
  <c r="U901" i="19"/>
  <c r="Q901" i="19"/>
  <c r="S901" i="19" s="1"/>
  <c r="U903" i="19"/>
  <c r="Q903" i="19"/>
  <c r="S903" i="19" s="1"/>
  <c r="U905" i="19"/>
  <c r="Q905" i="19"/>
  <c r="S905" i="19" s="1"/>
  <c r="U907" i="19"/>
  <c r="Q907" i="19"/>
  <c r="S907" i="19" s="1"/>
  <c r="U909" i="19"/>
  <c r="Q909" i="19"/>
  <c r="S909" i="19" s="1"/>
  <c r="U911" i="19"/>
  <c r="Q911" i="19"/>
  <c r="S911" i="19" s="1"/>
  <c r="U913" i="19"/>
  <c r="Q913" i="19"/>
  <c r="S913" i="19" s="1"/>
  <c r="U915" i="19"/>
  <c r="Q915" i="19"/>
  <c r="S915" i="19" s="1"/>
  <c r="U917" i="19"/>
  <c r="Q917" i="19"/>
  <c r="S917" i="19" s="1"/>
  <c r="U919" i="19"/>
  <c r="Q919" i="19"/>
  <c r="S919" i="19" s="1"/>
  <c r="U921" i="19"/>
  <c r="Q921" i="19"/>
  <c r="S921" i="19" s="1"/>
  <c r="U923" i="19"/>
  <c r="Q923" i="19"/>
  <c r="S923" i="19" s="1"/>
  <c r="U925" i="19"/>
  <c r="Q925" i="19"/>
  <c r="S925" i="19" s="1"/>
  <c r="U927" i="19"/>
  <c r="Q927" i="19"/>
  <c r="S927" i="19" s="1"/>
  <c r="U929" i="19"/>
  <c r="Q929" i="19"/>
  <c r="S929" i="19" s="1"/>
  <c r="U931" i="19"/>
  <c r="Q931" i="19"/>
  <c r="S931" i="19" s="1"/>
  <c r="U933" i="19"/>
  <c r="Q933" i="19"/>
  <c r="S933" i="19" s="1"/>
  <c r="U935" i="19"/>
  <c r="Q935" i="19"/>
  <c r="S935" i="19" s="1"/>
  <c r="U937" i="19"/>
  <c r="Q937" i="19"/>
  <c r="S937" i="19" s="1"/>
  <c r="U939" i="19"/>
  <c r="Q939" i="19"/>
  <c r="S939" i="19" s="1"/>
  <c r="U941" i="19"/>
  <c r="Q941" i="19"/>
  <c r="S941" i="19" s="1"/>
  <c r="U943" i="19"/>
  <c r="Q943" i="19"/>
  <c r="S943" i="19" s="1"/>
  <c r="U945" i="19"/>
  <c r="Q945" i="19"/>
  <c r="S945" i="19" s="1"/>
  <c r="U947" i="19"/>
  <c r="Q947" i="19"/>
  <c r="S947" i="19" s="1"/>
  <c r="U949" i="19"/>
  <c r="Q949" i="19"/>
  <c r="S949" i="19" s="1"/>
  <c r="U951" i="19"/>
  <c r="Q951" i="19"/>
  <c r="S951" i="19" s="1"/>
  <c r="U953" i="19"/>
  <c r="Q953" i="19"/>
  <c r="S953" i="19" s="1"/>
  <c r="U955" i="19"/>
  <c r="Q955" i="19"/>
  <c r="S955" i="19" s="1"/>
  <c r="U957" i="19"/>
  <c r="Q957" i="19"/>
  <c r="S957" i="19" s="1"/>
  <c r="U959" i="19"/>
  <c r="Q959" i="19"/>
  <c r="S959" i="19" s="1"/>
  <c r="U961" i="19"/>
  <c r="Q961" i="19"/>
  <c r="S961" i="19" s="1"/>
  <c r="U963" i="19"/>
  <c r="Q963" i="19"/>
  <c r="S963" i="19" s="1"/>
  <c r="U965" i="19"/>
  <c r="Q965" i="19"/>
  <c r="S965" i="19" s="1"/>
  <c r="U967" i="19"/>
  <c r="Q967" i="19"/>
  <c r="S967" i="19" s="1"/>
  <c r="U969" i="19"/>
  <c r="Q969" i="19"/>
  <c r="S969" i="19" s="1"/>
  <c r="U971" i="19"/>
  <c r="Q971" i="19"/>
  <c r="S971" i="19" s="1"/>
  <c r="U973" i="19"/>
  <c r="Q973" i="19"/>
  <c r="S973" i="19" s="1"/>
  <c r="U975" i="19"/>
  <c r="Q975" i="19"/>
  <c r="S975" i="19" s="1"/>
  <c r="U977" i="19"/>
  <c r="Q977" i="19"/>
  <c r="S977" i="19" s="1"/>
  <c r="U979" i="19"/>
  <c r="Q979" i="19"/>
  <c r="S979" i="19" s="1"/>
  <c r="U981" i="19"/>
  <c r="Q981" i="19"/>
  <c r="S981" i="19" s="1"/>
  <c r="U983" i="19"/>
  <c r="Q983" i="19"/>
  <c r="S983" i="19" s="1"/>
  <c r="U985" i="19"/>
  <c r="Q985" i="19"/>
  <c r="S985" i="19" s="1"/>
  <c r="U987" i="19"/>
  <c r="Q987" i="19"/>
  <c r="S987" i="19" s="1"/>
  <c r="U989" i="19"/>
  <c r="Q989" i="19"/>
  <c r="S989" i="19" s="1"/>
  <c r="U991" i="19"/>
  <c r="Q991" i="19"/>
  <c r="S991" i="19" s="1"/>
  <c r="U993" i="19"/>
  <c r="Q993" i="19"/>
  <c r="S993" i="19" s="1"/>
  <c r="U995" i="19"/>
  <c r="Q995" i="19"/>
  <c r="S995" i="19" s="1"/>
  <c r="U997" i="19"/>
  <c r="Q997" i="19"/>
  <c r="S997" i="19" s="1"/>
  <c r="U999" i="19"/>
  <c r="Q999" i="19"/>
  <c r="S999" i="19" s="1"/>
  <c r="U1001" i="19"/>
  <c r="Q1001" i="19"/>
  <c r="S1001" i="19" s="1"/>
  <c r="U1003" i="19"/>
  <c r="Q1003" i="19"/>
  <c r="S1003" i="19" s="1"/>
  <c r="U1005" i="19"/>
  <c r="Q1005" i="19"/>
  <c r="S1005" i="19" s="1"/>
  <c r="U1007" i="19"/>
  <c r="Q1007" i="19"/>
  <c r="S1007" i="19" s="1"/>
  <c r="U1009" i="19"/>
  <c r="Q1009" i="19"/>
  <c r="S1009" i="19" s="1"/>
  <c r="U18" i="19"/>
  <c r="Q18" i="19"/>
  <c r="S18" i="19" s="1"/>
  <c r="U20" i="19"/>
  <c r="Q20" i="19"/>
  <c r="S20" i="19" s="1"/>
  <c r="U22" i="19"/>
  <c r="Q22" i="19"/>
  <c r="S22" i="19" s="1"/>
  <c r="U24" i="19"/>
  <c r="Q24" i="19"/>
  <c r="S24" i="19" s="1"/>
  <c r="U26" i="19"/>
  <c r="Q26" i="19"/>
  <c r="S26" i="19" s="1"/>
  <c r="U28" i="19"/>
  <c r="Q28" i="19"/>
  <c r="S28" i="19" s="1"/>
  <c r="U30" i="19"/>
  <c r="Q30" i="19"/>
  <c r="S30" i="19" s="1"/>
  <c r="U32" i="19"/>
  <c r="Q32" i="19"/>
  <c r="S32" i="19" s="1"/>
  <c r="U34" i="19"/>
  <c r="Q34" i="19"/>
  <c r="S34" i="19" s="1"/>
  <c r="U36" i="19"/>
  <c r="Q36" i="19"/>
  <c r="S36" i="19" s="1"/>
  <c r="U38" i="19"/>
  <c r="Q38" i="19"/>
  <c r="S38" i="19" s="1"/>
  <c r="U40" i="19"/>
  <c r="Q40" i="19"/>
  <c r="S40" i="19" s="1"/>
  <c r="U42" i="19"/>
  <c r="Q42" i="19"/>
  <c r="S42" i="19" s="1"/>
  <c r="U44" i="19"/>
  <c r="Q44" i="19"/>
  <c r="S44" i="19" s="1"/>
  <c r="U46" i="19"/>
  <c r="Q46" i="19"/>
  <c r="S46" i="19" s="1"/>
  <c r="U48" i="19"/>
  <c r="Q48" i="19"/>
  <c r="S48" i="19" s="1"/>
  <c r="U50" i="19"/>
  <c r="Q50" i="19"/>
  <c r="S50" i="19" s="1"/>
  <c r="U52" i="19"/>
  <c r="Q52" i="19"/>
  <c r="S52" i="19" s="1"/>
  <c r="U54" i="19"/>
  <c r="Q54" i="19"/>
  <c r="S54" i="19" s="1"/>
  <c r="U56" i="19"/>
  <c r="Q56" i="19"/>
  <c r="S56" i="19" s="1"/>
  <c r="U58" i="19"/>
  <c r="Q58" i="19"/>
  <c r="S58" i="19" s="1"/>
  <c r="U60" i="19"/>
  <c r="Q60" i="19"/>
  <c r="S60" i="19" s="1"/>
  <c r="U62" i="19"/>
  <c r="Q62" i="19"/>
  <c r="S62" i="19" s="1"/>
  <c r="U64" i="19"/>
  <c r="Q64" i="19"/>
  <c r="S64" i="19" s="1"/>
  <c r="U66" i="19"/>
  <c r="Q66" i="19"/>
  <c r="S66" i="19" s="1"/>
  <c r="U68" i="19"/>
  <c r="Q68" i="19"/>
  <c r="S68" i="19" s="1"/>
  <c r="U70" i="19"/>
  <c r="Q70" i="19"/>
  <c r="S70" i="19" s="1"/>
  <c r="U72" i="19"/>
  <c r="Q72" i="19"/>
  <c r="S72" i="19" s="1"/>
  <c r="U74" i="19"/>
  <c r="Q74" i="19"/>
  <c r="S74" i="19" s="1"/>
  <c r="U76" i="19"/>
  <c r="Q76" i="19"/>
  <c r="S76" i="19" s="1"/>
  <c r="U78" i="19"/>
  <c r="Q78" i="19"/>
  <c r="S78" i="19" s="1"/>
  <c r="U80" i="19"/>
  <c r="Q80" i="19"/>
  <c r="S80" i="19" s="1"/>
  <c r="U86" i="19"/>
  <c r="Q86" i="19"/>
  <c r="S86" i="19" s="1"/>
  <c r="U88" i="19"/>
  <c r="Q88" i="19"/>
  <c r="S88" i="19" s="1"/>
  <c r="U94" i="19"/>
  <c r="Q94" i="19"/>
  <c r="S94" i="19" s="1"/>
  <c r="U96" i="19"/>
  <c r="Q96" i="19"/>
  <c r="S96" i="19" s="1"/>
  <c r="U102" i="19"/>
  <c r="Q102" i="19"/>
  <c r="S102" i="19" s="1"/>
  <c r="U104" i="19"/>
  <c r="Q104" i="19"/>
  <c r="S104" i="19" s="1"/>
  <c r="U110" i="19"/>
  <c r="Q110" i="19"/>
  <c r="S110" i="19" s="1"/>
  <c r="U112" i="19"/>
  <c r="Q112" i="19"/>
  <c r="S112" i="19" s="1"/>
  <c r="U118" i="19"/>
  <c r="Q118" i="19"/>
  <c r="S118" i="19" s="1"/>
  <c r="U120" i="19"/>
  <c r="Q120" i="19"/>
  <c r="S120" i="19" s="1"/>
  <c r="U126" i="19"/>
  <c r="Q126" i="19"/>
  <c r="S126" i="19" s="1"/>
  <c r="U128" i="19"/>
  <c r="Q128" i="19"/>
  <c r="S128" i="19" s="1"/>
  <c r="U130" i="19"/>
  <c r="Q130" i="19"/>
  <c r="S130" i="19" s="1"/>
  <c r="U132" i="19"/>
  <c r="Q132" i="19"/>
  <c r="S132" i="19" s="1"/>
  <c r="U134" i="19"/>
  <c r="Q134" i="19"/>
  <c r="S134" i="19" s="1"/>
  <c r="U136" i="19"/>
  <c r="Q136" i="19"/>
  <c r="S136" i="19" s="1"/>
  <c r="U138" i="19"/>
  <c r="Q138" i="19"/>
  <c r="S138" i="19" s="1"/>
  <c r="U140" i="19"/>
  <c r="Q140" i="19"/>
  <c r="S140" i="19" s="1"/>
  <c r="U142" i="19"/>
  <c r="Q142" i="19"/>
  <c r="S142" i="19" s="1"/>
  <c r="U144" i="19"/>
  <c r="Q144" i="19"/>
  <c r="S144" i="19" s="1"/>
  <c r="U146" i="19"/>
  <c r="Q146" i="19"/>
  <c r="S146" i="19" s="1"/>
  <c r="U148" i="19"/>
  <c r="Q148" i="19"/>
  <c r="S148" i="19" s="1"/>
  <c r="U150" i="19"/>
  <c r="Q150" i="19"/>
  <c r="S150" i="19" s="1"/>
  <c r="U152" i="19"/>
  <c r="Q152" i="19"/>
  <c r="S152" i="19" s="1"/>
  <c r="U154" i="19"/>
  <c r="Q154" i="19"/>
  <c r="S154" i="19" s="1"/>
  <c r="U156" i="19"/>
  <c r="Q156" i="19"/>
  <c r="S156" i="19" s="1"/>
  <c r="U158" i="19"/>
  <c r="Q158" i="19"/>
  <c r="S158" i="19" s="1"/>
  <c r="U160" i="19"/>
  <c r="Q160" i="19"/>
  <c r="S160" i="19" s="1"/>
  <c r="U162" i="19"/>
  <c r="Q162" i="19"/>
  <c r="S162" i="19" s="1"/>
  <c r="U164" i="19"/>
  <c r="Q164" i="19"/>
  <c r="S164" i="19" s="1"/>
  <c r="U166" i="19"/>
  <c r="Q166" i="19"/>
  <c r="S166" i="19" s="1"/>
  <c r="U168" i="19"/>
  <c r="Q168" i="19"/>
  <c r="S168" i="19" s="1"/>
  <c r="U170" i="19"/>
  <c r="Q170" i="19"/>
  <c r="S170" i="19" s="1"/>
  <c r="U172" i="19"/>
  <c r="Q172" i="19"/>
  <c r="S172" i="19" s="1"/>
  <c r="U206" i="19"/>
  <c r="Q206" i="19"/>
  <c r="S206" i="19" s="1"/>
  <c r="U208" i="19"/>
  <c r="Q208" i="19"/>
  <c r="S208" i="19" s="1"/>
  <c r="U210" i="19"/>
  <c r="Q210" i="19"/>
  <c r="S210" i="19" s="1"/>
  <c r="U212" i="19"/>
  <c r="Q212" i="19"/>
  <c r="S212" i="19" s="1"/>
  <c r="U214" i="19"/>
  <c r="Q214" i="19"/>
  <c r="S214" i="19" s="1"/>
  <c r="U216" i="19"/>
  <c r="Q216" i="19"/>
  <c r="S216" i="19" s="1"/>
  <c r="U218" i="19"/>
  <c r="Q218" i="19"/>
  <c r="S218" i="19" s="1"/>
  <c r="U220" i="19"/>
  <c r="Q220" i="19"/>
  <c r="S220" i="19" s="1"/>
  <c r="U222" i="19"/>
  <c r="Q222" i="19"/>
  <c r="S222" i="19" s="1"/>
  <c r="U224" i="19"/>
  <c r="Q224" i="19"/>
  <c r="S224" i="19" s="1"/>
  <c r="U226" i="19"/>
  <c r="Q226" i="19"/>
  <c r="S226" i="19" s="1"/>
  <c r="U228" i="19"/>
  <c r="Q228" i="19"/>
  <c r="S228" i="19" s="1"/>
  <c r="U230" i="19"/>
  <c r="Q230" i="19"/>
  <c r="S230" i="19" s="1"/>
  <c r="U232" i="19"/>
  <c r="Q232" i="19"/>
  <c r="S232" i="19" s="1"/>
  <c r="U234" i="19"/>
  <c r="Q234" i="19"/>
  <c r="S234" i="19" s="1"/>
  <c r="U236" i="19"/>
  <c r="Q236" i="19"/>
  <c r="S236" i="19" s="1"/>
  <c r="U238" i="19"/>
  <c r="Q238" i="19"/>
  <c r="S238" i="19" s="1"/>
  <c r="U240" i="19"/>
  <c r="Q240" i="19"/>
  <c r="S240" i="19" s="1"/>
  <c r="U242" i="19"/>
  <c r="Q242" i="19"/>
  <c r="S242" i="19" s="1"/>
  <c r="U244" i="19"/>
  <c r="Q244" i="19"/>
  <c r="S244" i="19" s="1"/>
  <c r="U246" i="19"/>
  <c r="Q246" i="19"/>
  <c r="S246" i="19" s="1"/>
  <c r="U248" i="19"/>
  <c r="Q248" i="19"/>
  <c r="S248" i="19" s="1"/>
  <c r="U250" i="19"/>
  <c r="Q250" i="19"/>
  <c r="S250" i="19" s="1"/>
  <c r="U252" i="19"/>
  <c r="Q252" i="19"/>
  <c r="S252" i="19" s="1"/>
  <c r="U254" i="19"/>
  <c r="Q254" i="19"/>
  <c r="S254" i="19" s="1"/>
  <c r="U256" i="19"/>
  <c r="Q256" i="19"/>
  <c r="S256" i="19" s="1"/>
  <c r="U302" i="19"/>
  <c r="Q302" i="19"/>
  <c r="S302" i="19" s="1"/>
  <c r="U304" i="19"/>
  <c r="Q304" i="19"/>
  <c r="S304" i="19" s="1"/>
  <c r="U306" i="19"/>
  <c r="Q306" i="19"/>
  <c r="S306" i="19" s="1"/>
  <c r="U308" i="19"/>
  <c r="Q308" i="19"/>
  <c r="S308" i="19" s="1"/>
  <c r="U310" i="19"/>
  <c r="Q310" i="19"/>
  <c r="S310" i="19" s="1"/>
  <c r="U312" i="19"/>
  <c r="Q312" i="19"/>
  <c r="S312" i="19" s="1"/>
  <c r="U314" i="19"/>
  <c r="Q314" i="19"/>
  <c r="S314" i="19" s="1"/>
  <c r="U316" i="19"/>
  <c r="Q316" i="19"/>
  <c r="S316" i="19" s="1"/>
  <c r="U318" i="19"/>
  <c r="Q318" i="19"/>
  <c r="S318" i="19" s="1"/>
  <c r="U320" i="19"/>
  <c r="Q320" i="19"/>
  <c r="S320" i="19" s="1"/>
  <c r="U322" i="19"/>
  <c r="Q322" i="19"/>
  <c r="S322" i="19" s="1"/>
  <c r="U324" i="19"/>
  <c r="Q324" i="19"/>
  <c r="S324" i="19" s="1"/>
  <c r="U326" i="19"/>
  <c r="Q326" i="19"/>
  <c r="S326" i="19" s="1"/>
  <c r="U328" i="19"/>
  <c r="Q328" i="19"/>
  <c r="S328" i="19" s="1"/>
  <c r="U330" i="19"/>
  <c r="Q330" i="19"/>
  <c r="S330" i="19" s="1"/>
  <c r="U332" i="19"/>
  <c r="Q332" i="19"/>
  <c r="S332" i="19" s="1"/>
  <c r="U334" i="19"/>
  <c r="Q334" i="19"/>
  <c r="S334" i="19" s="1"/>
  <c r="U336" i="19"/>
  <c r="Q336" i="19"/>
  <c r="S336" i="19" s="1"/>
  <c r="U338" i="19"/>
  <c r="Q338" i="19"/>
  <c r="S338" i="19" s="1"/>
  <c r="U340" i="19"/>
  <c r="Q340" i="19"/>
  <c r="S340" i="19" s="1"/>
  <c r="U342" i="19"/>
  <c r="Q342" i="19"/>
  <c r="S342" i="19" s="1"/>
  <c r="U344" i="19"/>
  <c r="Q344" i="19"/>
  <c r="S344" i="19" s="1"/>
  <c r="U346" i="19"/>
  <c r="Q346" i="19"/>
  <c r="S346" i="19" s="1"/>
  <c r="U348" i="19"/>
  <c r="Q348" i="19"/>
  <c r="S348" i="19" s="1"/>
  <c r="U350" i="19"/>
  <c r="Q350" i="19"/>
  <c r="S350" i="19" s="1"/>
  <c r="U352" i="19"/>
  <c r="Q352" i="19"/>
  <c r="S352" i="19" s="1"/>
  <c r="U354" i="19"/>
  <c r="Q354" i="19"/>
  <c r="S354" i="19" s="1"/>
  <c r="U356" i="19"/>
  <c r="Q356" i="19"/>
  <c r="S356" i="19" s="1"/>
  <c r="U358" i="19"/>
  <c r="Q358" i="19"/>
  <c r="S358" i="19" s="1"/>
  <c r="U360" i="19"/>
  <c r="Q360" i="19"/>
  <c r="S360" i="19" s="1"/>
  <c r="U362" i="19"/>
  <c r="Q362" i="19"/>
  <c r="S362" i="19" s="1"/>
  <c r="U364" i="19"/>
  <c r="Q364" i="19"/>
  <c r="S364" i="19" s="1"/>
  <c r="U366" i="19"/>
  <c r="Q366" i="19"/>
  <c r="S366" i="19" s="1"/>
  <c r="U368" i="19"/>
  <c r="Q368" i="19"/>
  <c r="S368" i="19" s="1"/>
  <c r="U370" i="19"/>
  <c r="Q370" i="19"/>
  <c r="S370" i="19" s="1"/>
  <c r="U372" i="19"/>
  <c r="Q372" i="19"/>
  <c r="S372" i="19" s="1"/>
  <c r="U374" i="19"/>
  <c r="Q374" i="19"/>
  <c r="S374" i="19" s="1"/>
  <c r="U376" i="19"/>
  <c r="Q376" i="19"/>
  <c r="S376" i="19" s="1"/>
  <c r="U378" i="19"/>
  <c r="Q378" i="19"/>
  <c r="S378" i="19" s="1"/>
  <c r="U380" i="19"/>
  <c r="Q380" i="19"/>
  <c r="S380" i="19" s="1"/>
  <c r="U382" i="19"/>
  <c r="Q382" i="19"/>
  <c r="S382" i="19" s="1"/>
  <c r="U384" i="19"/>
  <c r="Q384" i="19"/>
  <c r="S384" i="19" s="1"/>
  <c r="U386" i="19"/>
  <c r="Q386" i="19"/>
  <c r="S386" i="19" s="1"/>
  <c r="U388" i="19"/>
  <c r="Q388" i="19"/>
  <c r="S388" i="19" s="1"/>
  <c r="U390" i="19"/>
  <c r="Q390" i="19"/>
  <c r="S390" i="19" s="1"/>
  <c r="U392" i="19"/>
  <c r="Q392" i="19"/>
  <c r="S392" i="19" s="1"/>
  <c r="U394" i="19"/>
  <c r="Q394" i="19"/>
  <c r="S394" i="19" s="1"/>
  <c r="U396" i="19"/>
  <c r="Q396" i="19"/>
  <c r="S396" i="19" s="1"/>
  <c r="U398" i="19"/>
  <c r="Q398" i="19"/>
  <c r="S398" i="19" s="1"/>
  <c r="U400" i="19"/>
  <c r="Q400" i="19"/>
  <c r="S400" i="19" s="1"/>
  <c r="U402" i="19"/>
  <c r="Q402" i="19"/>
  <c r="S402" i="19" s="1"/>
  <c r="U404" i="19"/>
  <c r="Q404" i="19"/>
  <c r="S404" i="19" s="1"/>
  <c r="U406" i="19"/>
  <c r="Q406" i="19"/>
  <c r="S406" i="19" s="1"/>
  <c r="U408" i="19"/>
  <c r="Q408" i="19"/>
  <c r="S408" i="19" s="1"/>
  <c r="U410" i="19"/>
  <c r="Q410" i="19"/>
  <c r="S410" i="19" s="1"/>
  <c r="U414" i="19"/>
  <c r="Q414" i="19"/>
  <c r="S414" i="19" s="1"/>
  <c r="U422" i="19"/>
  <c r="Q422" i="19"/>
  <c r="S422" i="19" s="1"/>
  <c r="U430" i="19"/>
  <c r="Q430" i="19"/>
  <c r="S430" i="19" s="1"/>
  <c r="U438" i="19"/>
  <c r="Q438" i="19"/>
  <c r="S438" i="19" s="1"/>
  <c r="U446" i="19"/>
  <c r="Q446" i="19"/>
  <c r="S446" i="19" s="1"/>
  <c r="U454" i="19"/>
  <c r="Q454" i="19"/>
  <c r="S454" i="19" s="1"/>
  <c r="U462" i="19"/>
  <c r="Q462" i="19"/>
  <c r="S462" i="19" s="1"/>
  <c r="U470" i="19"/>
  <c r="Q470" i="19"/>
  <c r="S470" i="19" s="1"/>
  <c r="U478" i="19"/>
  <c r="Q478" i="19"/>
  <c r="S478" i="19" s="1"/>
  <c r="U486" i="19"/>
  <c r="Q486" i="19"/>
  <c r="S486" i="19" s="1"/>
  <c r="U494" i="19"/>
  <c r="Q494" i="19"/>
  <c r="S494" i="19" s="1"/>
  <c r="U502" i="19"/>
  <c r="Q502" i="19"/>
  <c r="S502" i="19" s="1"/>
  <c r="U510" i="19"/>
  <c r="Q510" i="19"/>
  <c r="S510" i="19" s="1"/>
  <c r="U512" i="19"/>
  <c r="Q512" i="19"/>
  <c r="S512" i="19" s="1"/>
  <c r="U514" i="19"/>
  <c r="AA514" i="19" s="1"/>
  <c r="Q514" i="19"/>
  <c r="S514" i="19" s="1"/>
  <c r="U516" i="19"/>
  <c r="Q516" i="19"/>
  <c r="S516" i="19" s="1"/>
  <c r="U518" i="19"/>
  <c r="Q518" i="19"/>
  <c r="S518" i="19" s="1"/>
  <c r="U520" i="19"/>
  <c r="Q520" i="19"/>
  <c r="S520" i="19" s="1"/>
  <c r="U522" i="19"/>
  <c r="AA522" i="19" s="1"/>
  <c r="Q522" i="19"/>
  <c r="S522" i="19" s="1"/>
  <c r="U524" i="19"/>
  <c r="Q524" i="19"/>
  <c r="S524" i="19" s="1"/>
  <c r="U526" i="19"/>
  <c r="Q526" i="19"/>
  <c r="S526" i="19" s="1"/>
  <c r="U528" i="19"/>
  <c r="Q528" i="19"/>
  <c r="S528" i="19" s="1"/>
  <c r="U530" i="19"/>
  <c r="AA530" i="19" s="1"/>
  <c r="Q530" i="19"/>
  <c r="S530" i="19" s="1"/>
  <c r="U532" i="19"/>
  <c r="Q532" i="19"/>
  <c r="S532" i="19" s="1"/>
  <c r="U534" i="19"/>
  <c r="Q534" i="19"/>
  <c r="S534" i="19" s="1"/>
  <c r="U536" i="19"/>
  <c r="Q536" i="19"/>
  <c r="S536" i="19" s="1"/>
  <c r="U538" i="19"/>
  <c r="AA538" i="19" s="1"/>
  <c r="Q538" i="19"/>
  <c r="S538" i="19" s="1"/>
  <c r="U540" i="19"/>
  <c r="Q540" i="19"/>
  <c r="S540" i="19" s="1"/>
  <c r="U542" i="19"/>
  <c r="Q542" i="19"/>
  <c r="S542" i="19" s="1"/>
  <c r="U544" i="19"/>
  <c r="Q544" i="19"/>
  <c r="S544" i="19" s="1"/>
  <c r="U546" i="19"/>
  <c r="AA546" i="19" s="1"/>
  <c r="Q546" i="19"/>
  <c r="S546" i="19" s="1"/>
  <c r="U548" i="19"/>
  <c r="Q548" i="19"/>
  <c r="S548" i="19" s="1"/>
  <c r="U550" i="19"/>
  <c r="Q550" i="19"/>
  <c r="S550" i="19" s="1"/>
  <c r="U552" i="19"/>
  <c r="Q552" i="19"/>
  <c r="S552" i="19" s="1"/>
  <c r="U554" i="19"/>
  <c r="AA554" i="19" s="1"/>
  <c r="Q554" i="19"/>
  <c r="S554" i="19" s="1"/>
  <c r="U556" i="19"/>
  <c r="Q556" i="19"/>
  <c r="S556" i="19" s="1"/>
  <c r="U558" i="19"/>
  <c r="Q558" i="19"/>
  <c r="S558" i="19" s="1"/>
  <c r="U560" i="19"/>
  <c r="Q560" i="19"/>
  <c r="S560" i="19" s="1"/>
  <c r="U562" i="19"/>
  <c r="AA562" i="19" s="1"/>
  <c r="Q562" i="19"/>
  <c r="S562" i="19" s="1"/>
  <c r="U564" i="19"/>
  <c r="Q564" i="19"/>
  <c r="S564" i="19" s="1"/>
  <c r="U566" i="19"/>
  <c r="Q566" i="19"/>
  <c r="S566" i="19" s="1"/>
  <c r="U568" i="19"/>
  <c r="Q568" i="19"/>
  <c r="S568" i="19" s="1"/>
  <c r="U570" i="19"/>
  <c r="AA570" i="19" s="1"/>
  <c r="Q570" i="19"/>
  <c r="S570" i="19" s="1"/>
  <c r="U572" i="19"/>
  <c r="Q572" i="19"/>
  <c r="S572" i="19" s="1"/>
  <c r="U574" i="19"/>
  <c r="Q574" i="19"/>
  <c r="S574" i="19" s="1"/>
  <c r="U576" i="19"/>
  <c r="Q576" i="19"/>
  <c r="S576" i="19" s="1"/>
  <c r="U578" i="19"/>
  <c r="AA578" i="19" s="1"/>
  <c r="Q578" i="19"/>
  <c r="S578" i="19" s="1"/>
  <c r="U580" i="19"/>
  <c r="Q580" i="19"/>
  <c r="S580" i="19" s="1"/>
  <c r="U582" i="19"/>
  <c r="Q582" i="19"/>
  <c r="S582" i="19" s="1"/>
  <c r="U584" i="19"/>
  <c r="Q584" i="19"/>
  <c r="S584" i="19" s="1"/>
  <c r="U586" i="19"/>
  <c r="AA586" i="19" s="1"/>
  <c r="Q586" i="19"/>
  <c r="S586" i="19" s="1"/>
  <c r="U588" i="19"/>
  <c r="Q588" i="19"/>
  <c r="S588" i="19" s="1"/>
  <c r="U590" i="19"/>
  <c r="Q590" i="19"/>
  <c r="S590" i="19" s="1"/>
  <c r="U592" i="19"/>
  <c r="Q592" i="19"/>
  <c r="S592" i="19" s="1"/>
  <c r="U594" i="19"/>
  <c r="AA594" i="19" s="1"/>
  <c r="Q594" i="19"/>
  <c r="S594" i="19" s="1"/>
  <c r="U596" i="19"/>
  <c r="Q596" i="19"/>
  <c r="S596" i="19" s="1"/>
  <c r="U598" i="19"/>
  <c r="Q598" i="19"/>
  <c r="S598" i="19" s="1"/>
  <c r="U600" i="19"/>
  <c r="Q600" i="19"/>
  <c r="S600" i="19" s="1"/>
  <c r="U602" i="19"/>
  <c r="AA602" i="19" s="1"/>
  <c r="Q602" i="19"/>
  <c r="S602" i="19" s="1"/>
  <c r="U604" i="19"/>
  <c r="Q604" i="19"/>
  <c r="S604" i="19" s="1"/>
  <c r="U606" i="19"/>
  <c r="Q606" i="19"/>
  <c r="S606" i="19" s="1"/>
  <c r="U608" i="19"/>
  <c r="Q608" i="19"/>
  <c r="S608" i="19" s="1"/>
  <c r="U610" i="19"/>
  <c r="AA610" i="19" s="1"/>
  <c r="Q610" i="19"/>
  <c r="S610" i="19" s="1"/>
  <c r="U612" i="19"/>
  <c r="Q612" i="19"/>
  <c r="S612" i="19" s="1"/>
  <c r="U614" i="19"/>
  <c r="Q614" i="19"/>
  <c r="S614" i="19" s="1"/>
  <c r="U616" i="19"/>
  <c r="Q616" i="19"/>
  <c r="S616" i="19" s="1"/>
  <c r="U618" i="19"/>
  <c r="AA618" i="19" s="1"/>
  <c r="Q618" i="19"/>
  <c r="S618" i="19" s="1"/>
  <c r="U620" i="19"/>
  <c r="Q620" i="19"/>
  <c r="S620" i="19" s="1"/>
  <c r="U622" i="19"/>
  <c r="Q622" i="19"/>
  <c r="S622" i="19" s="1"/>
  <c r="U624" i="19"/>
  <c r="Q624" i="19"/>
  <c r="S624" i="19" s="1"/>
  <c r="U626" i="19"/>
  <c r="AA626" i="19" s="1"/>
  <c r="Q626" i="19"/>
  <c r="S626" i="19" s="1"/>
  <c r="U628" i="19"/>
  <c r="Q628" i="19"/>
  <c r="S628" i="19" s="1"/>
  <c r="U630" i="19"/>
  <c r="Q630" i="19"/>
  <c r="S630" i="19" s="1"/>
  <c r="U632" i="19"/>
  <c r="Q632" i="19"/>
  <c r="S632" i="19" s="1"/>
  <c r="U634" i="19"/>
  <c r="AA634" i="19" s="1"/>
  <c r="Q634" i="19"/>
  <c r="S634" i="19" s="1"/>
  <c r="U636" i="19"/>
  <c r="Q636" i="19"/>
  <c r="S636" i="19" s="1"/>
  <c r="U638" i="19"/>
  <c r="Q638" i="19"/>
  <c r="S638" i="19" s="1"/>
  <c r="U640" i="19"/>
  <c r="Q640" i="19"/>
  <c r="S640" i="19" s="1"/>
  <c r="U642" i="19"/>
  <c r="AA642" i="19" s="1"/>
  <c r="Q642" i="19"/>
  <c r="S642" i="19" s="1"/>
  <c r="U644" i="19"/>
  <c r="Q644" i="19"/>
  <c r="S644" i="19" s="1"/>
  <c r="U646" i="19"/>
  <c r="Q646" i="19"/>
  <c r="S646" i="19" s="1"/>
  <c r="U648" i="19"/>
  <c r="Q648" i="19"/>
  <c r="S648" i="19" s="1"/>
  <c r="U650" i="19"/>
  <c r="AA650" i="19" s="1"/>
  <c r="Q650" i="19"/>
  <c r="S650" i="19" s="1"/>
  <c r="U652" i="19"/>
  <c r="Q652" i="19"/>
  <c r="S652" i="19" s="1"/>
  <c r="U654" i="19"/>
  <c r="Q654" i="19"/>
  <c r="S654" i="19" s="1"/>
  <c r="U656" i="19"/>
  <c r="Q656" i="19"/>
  <c r="S656" i="19" s="1"/>
  <c r="U658" i="19"/>
  <c r="AA658" i="19" s="1"/>
  <c r="Q658" i="19"/>
  <c r="S658" i="19" s="1"/>
  <c r="U660" i="19"/>
  <c r="Q660" i="19"/>
  <c r="S660" i="19" s="1"/>
  <c r="U662" i="19"/>
  <c r="Q662" i="19"/>
  <c r="S662" i="19" s="1"/>
  <c r="U664" i="19"/>
  <c r="Q664" i="19"/>
  <c r="S664" i="19" s="1"/>
  <c r="U666" i="19"/>
  <c r="AA666" i="19" s="1"/>
  <c r="Q666" i="19"/>
  <c r="S666" i="19" s="1"/>
  <c r="U668" i="19"/>
  <c r="Q668" i="19"/>
  <c r="S668" i="19" s="1"/>
  <c r="U670" i="19"/>
  <c r="Q670" i="19"/>
  <c r="S670" i="19" s="1"/>
  <c r="U672" i="19"/>
  <c r="Q672" i="19"/>
  <c r="S672" i="19" s="1"/>
  <c r="U674" i="19"/>
  <c r="AA674" i="19" s="1"/>
  <c r="Q674" i="19"/>
  <c r="S674" i="19" s="1"/>
  <c r="U676" i="19"/>
  <c r="Q676" i="19"/>
  <c r="S676" i="19" s="1"/>
  <c r="U678" i="19"/>
  <c r="Q678" i="19"/>
  <c r="S678" i="19" s="1"/>
  <c r="U680" i="19"/>
  <c r="Q680" i="19"/>
  <c r="S680" i="19" s="1"/>
  <c r="U682" i="19"/>
  <c r="AA682" i="19" s="1"/>
  <c r="Q682" i="19"/>
  <c r="S682" i="19" s="1"/>
  <c r="U684" i="19"/>
  <c r="Q684" i="19"/>
  <c r="S684" i="19" s="1"/>
  <c r="U686" i="19"/>
  <c r="Q686" i="19"/>
  <c r="S686" i="19" s="1"/>
  <c r="U688" i="19"/>
  <c r="Q688" i="19"/>
  <c r="S688" i="19" s="1"/>
  <c r="U690" i="19"/>
  <c r="AA690" i="19" s="1"/>
  <c r="Q690" i="19"/>
  <c r="S690" i="19" s="1"/>
  <c r="U692" i="19"/>
  <c r="Q692" i="19"/>
  <c r="S692" i="19" s="1"/>
  <c r="U694" i="19"/>
  <c r="Q694" i="19"/>
  <c r="S694" i="19" s="1"/>
  <c r="U696" i="19"/>
  <c r="Q696" i="19"/>
  <c r="S696" i="19" s="1"/>
  <c r="U698" i="19"/>
  <c r="AA698" i="19" s="1"/>
  <c r="Q698" i="19"/>
  <c r="S698" i="19" s="1"/>
  <c r="U700" i="19"/>
  <c r="Q700" i="19"/>
  <c r="S700" i="19" s="1"/>
  <c r="U702" i="19"/>
  <c r="Q702" i="19"/>
  <c r="S702" i="19" s="1"/>
  <c r="U704" i="19"/>
  <c r="Q704" i="19"/>
  <c r="S704" i="19" s="1"/>
  <c r="U706" i="19"/>
  <c r="AA706" i="19" s="1"/>
  <c r="Q706" i="19"/>
  <c r="S706" i="19" s="1"/>
  <c r="U708" i="19"/>
  <c r="Q708" i="19"/>
  <c r="S708" i="19" s="1"/>
  <c r="U710" i="19"/>
  <c r="Q710" i="19"/>
  <c r="S710" i="19" s="1"/>
  <c r="U712" i="19"/>
  <c r="Q712" i="19"/>
  <c r="S712" i="19" s="1"/>
  <c r="U714" i="19"/>
  <c r="AA714" i="19" s="1"/>
  <c r="Q714" i="19"/>
  <c r="S714" i="19" s="1"/>
  <c r="U716" i="19"/>
  <c r="Q716" i="19"/>
  <c r="S716" i="19" s="1"/>
  <c r="U718" i="19"/>
  <c r="Q718" i="19"/>
  <c r="S718" i="19" s="1"/>
  <c r="U720" i="19"/>
  <c r="Q720" i="19"/>
  <c r="S720" i="19" s="1"/>
  <c r="U722" i="19"/>
  <c r="AA722" i="19" s="1"/>
  <c r="Q722" i="19"/>
  <c r="S722" i="19" s="1"/>
  <c r="U724" i="19"/>
  <c r="Q724" i="19"/>
  <c r="S724" i="19" s="1"/>
  <c r="U726" i="19"/>
  <c r="Q726" i="19"/>
  <c r="S726" i="19" s="1"/>
  <c r="U728" i="19"/>
  <c r="Q728" i="19"/>
  <c r="S728" i="19" s="1"/>
  <c r="U730" i="19"/>
  <c r="AA730" i="19" s="1"/>
  <c r="Q730" i="19"/>
  <c r="S730" i="19" s="1"/>
  <c r="U732" i="19"/>
  <c r="Q732" i="19"/>
  <c r="S732" i="19" s="1"/>
  <c r="U734" i="19"/>
  <c r="Q734" i="19"/>
  <c r="S734" i="19" s="1"/>
  <c r="U736" i="19"/>
  <c r="Q736" i="19"/>
  <c r="S736" i="19" s="1"/>
  <c r="U738" i="19"/>
  <c r="AA738" i="19" s="1"/>
  <c r="Q738" i="19"/>
  <c r="S738" i="19" s="1"/>
  <c r="U740" i="19"/>
  <c r="Q740" i="19"/>
  <c r="S740" i="19" s="1"/>
  <c r="U742" i="19"/>
  <c r="Q742" i="19"/>
  <c r="S742" i="19" s="1"/>
  <c r="U744" i="19"/>
  <c r="Q744" i="19"/>
  <c r="S744" i="19" s="1"/>
  <c r="U746" i="19"/>
  <c r="AA746" i="19" s="1"/>
  <c r="Q746" i="19"/>
  <c r="S746" i="19" s="1"/>
  <c r="U748" i="19"/>
  <c r="Q748" i="19"/>
  <c r="S748" i="19" s="1"/>
  <c r="U750" i="19"/>
  <c r="Q750" i="19"/>
  <c r="S750" i="19" s="1"/>
  <c r="U752" i="19"/>
  <c r="Q752" i="19"/>
  <c r="S752" i="19" s="1"/>
  <c r="U754" i="19"/>
  <c r="Q754" i="19"/>
  <c r="S754" i="19" s="1"/>
  <c r="U756" i="19"/>
  <c r="Q756" i="19"/>
  <c r="S756" i="19" s="1"/>
  <c r="U758" i="19"/>
  <c r="Q758" i="19"/>
  <c r="S758" i="19" s="1"/>
  <c r="U760" i="19"/>
  <c r="Q760" i="19"/>
  <c r="S760" i="19" s="1"/>
  <c r="U762" i="19"/>
  <c r="Q762" i="19"/>
  <c r="S762" i="19" s="1"/>
  <c r="U764" i="19"/>
  <c r="Q764" i="19"/>
  <c r="S764" i="19" s="1"/>
  <c r="U766" i="19"/>
  <c r="Q766" i="19"/>
  <c r="S766" i="19" s="1"/>
  <c r="U768" i="19"/>
  <c r="Q768" i="19"/>
  <c r="S768" i="19" s="1"/>
  <c r="U770" i="19"/>
  <c r="Q770" i="19"/>
  <c r="S770" i="19" s="1"/>
  <c r="U772" i="19"/>
  <c r="Q772" i="19"/>
  <c r="S772" i="19" s="1"/>
  <c r="U774" i="19"/>
  <c r="Q774" i="19"/>
  <c r="S774" i="19" s="1"/>
  <c r="U776" i="19"/>
  <c r="Q776" i="19"/>
  <c r="S776" i="19" s="1"/>
  <c r="U778" i="19"/>
  <c r="Q778" i="19"/>
  <c r="S778" i="19" s="1"/>
  <c r="U780" i="19"/>
  <c r="Q780" i="19"/>
  <c r="S780" i="19" s="1"/>
  <c r="U782" i="19"/>
  <c r="Q782" i="19"/>
  <c r="S782" i="19" s="1"/>
  <c r="U784" i="19"/>
  <c r="Q784" i="19"/>
  <c r="S784" i="19" s="1"/>
  <c r="U786" i="19"/>
  <c r="Q786" i="19"/>
  <c r="S786" i="19" s="1"/>
  <c r="U788" i="19"/>
  <c r="Q788" i="19"/>
  <c r="S788" i="19" s="1"/>
  <c r="U790" i="19"/>
  <c r="Q790" i="19"/>
  <c r="S790" i="19" s="1"/>
  <c r="U792" i="19"/>
  <c r="Q792" i="19"/>
  <c r="S792" i="19" s="1"/>
  <c r="U794" i="19"/>
  <c r="Q794" i="19"/>
  <c r="S794" i="19" s="1"/>
  <c r="U796" i="19"/>
  <c r="Q796" i="19"/>
  <c r="S796" i="19" s="1"/>
  <c r="U798" i="19"/>
  <c r="Q798" i="19"/>
  <c r="S798" i="19" s="1"/>
  <c r="U800" i="19"/>
  <c r="Q800" i="19"/>
  <c r="S800" i="19" s="1"/>
  <c r="U802" i="19"/>
  <c r="Q802" i="19"/>
  <c r="S802" i="19" s="1"/>
  <c r="U804" i="19"/>
  <c r="Q804" i="19"/>
  <c r="S804" i="19" s="1"/>
  <c r="U806" i="19"/>
  <c r="Q806" i="19"/>
  <c r="S806" i="19" s="1"/>
  <c r="U808" i="19"/>
  <c r="Q808" i="19"/>
  <c r="S808" i="19" s="1"/>
  <c r="U810" i="19"/>
  <c r="Q810" i="19"/>
  <c r="S810" i="19" s="1"/>
  <c r="U812" i="19"/>
  <c r="Q812" i="19"/>
  <c r="S812" i="19" s="1"/>
  <c r="U814" i="19"/>
  <c r="Q814" i="19"/>
  <c r="S814" i="19" s="1"/>
  <c r="U816" i="19"/>
  <c r="Q816" i="19"/>
  <c r="S816" i="19" s="1"/>
  <c r="U818" i="19"/>
  <c r="Q818" i="19"/>
  <c r="S818" i="19" s="1"/>
  <c r="U820" i="19"/>
  <c r="Q820" i="19"/>
  <c r="S820" i="19" s="1"/>
  <c r="U822" i="19"/>
  <c r="Q822" i="19"/>
  <c r="S822" i="19" s="1"/>
  <c r="U824" i="19"/>
  <c r="Q824" i="19"/>
  <c r="S824" i="19" s="1"/>
  <c r="U826" i="19"/>
  <c r="Q826" i="19"/>
  <c r="S826" i="19" s="1"/>
  <c r="U828" i="19"/>
  <c r="Q828" i="19"/>
  <c r="S828" i="19" s="1"/>
  <c r="U830" i="19"/>
  <c r="Q830" i="19"/>
  <c r="S830" i="19" s="1"/>
  <c r="U832" i="19"/>
  <c r="Q832" i="19"/>
  <c r="S832" i="19" s="1"/>
  <c r="U834" i="19"/>
  <c r="Q834" i="19"/>
  <c r="S834" i="19" s="1"/>
  <c r="U836" i="19"/>
  <c r="Q836" i="19"/>
  <c r="S836" i="19" s="1"/>
  <c r="U838" i="19"/>
  <c r="Q838" i="19"/>
  <c r="S838" i="19" s="1"/>
  <c r="U840" i="19"/>
  <c r="Q840" i="19"/>
  <c r="S840" i="19" s="1"/>
  <c r="U842" i="19"/>
  <c r="Q842" i="19"/>
  <c r="S842" i="19" s="1"/>
  <c r="U844" i="19"/>
  <c r="Q844" i="19"/>
  <c r="S844" i="19" s="1"/>
  <c r="U846" i="19"/>
  <c r="Q846" i="19"/>
  <c r="S846" i="19" s="1"/>
  <c r="U848" i="19"/>
  <c r="Q848" i="19"/>
  <c r="S848" i="19" s="1"/>
  <c r="U850" i="19"/>
  <c r="Q850" i="19"/>
  <c r="S850" i="19" s="1"/>
  <c r="U852" i="19"/>
  <c r="Q852" i="19"/>
  <c r="S852" i="19" s="1"/>
  <c r="U854" i="19"/>
  <c r="Q854" i="19"/>
  <c r="S854" i="19" s="1"/>
  <c r="U856" i="19"/>
  <c r="Q856" i="19"/>
  <c r="S856" i="19" s="1"/>
  <c r="U858" i="19"/>
  <c r="Q858" i="19"/>
  <c r="S858" i="19" s="1"/>
  <c r="U860" i="19"/>
  <c r="Q860" i="19"/>
  <c r="S860" i="19" s="1"/>
  <c r="U862" i="19"/>
  <c r="Q862" i="19"/>
  <c r="S862" i="19" s="1"/>
  <c r="U864" i="19"/>
  <c r="Q864" i="19"/>
  <c r="S864" i="19" s="1"/>
  <c r="U866" i="19"/>
  <c r="Q866" i="19"/>
  <c r="S866" i="19" s="1"/>
  <c r="U868" i="19"/>
  <c r="Q868" i="19"/>
  <c r="S868" i="19" s="1"/>
  <c r="U870" i="19"/>
  <c r="Q870" i="19"/>
  <c r="S870" i="19" s="1"/>
  <c r="U872" i="19"/>
  <c r="Q872" i="19"/>
  <c r="S872" i="19" s="1"/>
  <c r="U874" i="19"/>
  <c r="Q874" i="19"/>
  <c r="S874" i="19" s="1"/>
  <c r="U876" i="19"/>
  <c r="Q876" i="19"/>
  <c r="S876" i="19" s="1"/>
  <c r="U878" i="19"/>
  <c r="Q878" i="19"/>
  <c r="S878" i="19" s="1"/>
  <c r="U880" i="19"/>
  <c r="Q880" i="19"/>
  <c r="S880" i="19" s="1"/>
  <c r="U882" i="19"/>
  <c r="Q882" i="19"/>
  <c r="S882" i="19" s="1"/>
  <c r="U884" i="19"/>
  <c r="Q884" i="19"/>
  <c r="S884" i="19" s="1"/>
  <c r="U886" i="19"/>
  <c r="Q886" i="19"/>
  <c r="S886" i="19" s="1"/>
  <c r="U888" i="19"/>
  <c r="Q888" i="19"/>
  <c r="S888" i="19" s="1"/>
  <c r="U890" i="19"/>
  <c r="Q890" i="19"/>
  <c r="S890" i="19" s="1"/>
  <c r="U892" i="19"/>
  <c r="Q892" i="19"/>
  <c r="S892" i="19" s="1"/>
  <c r="U894" i="19"/>
  <c r="Q894" i="19"/>
  <c r="S894" i="19" s="1"/>
  <c r="U896" i="19"/>
  <c r="Q896" i="19"/>
  <c r="S896" i="19" s="1"/>
  <c r="U898" i="19"/>
  <c r="Q898" i="19"/>
  <c r="S898" i="19" s="1"/>
  <c r="U900" i="19"/>
  <c r="Q900" i="19"/>
  <c r="S900" i="19" s="1"/>
  <c r="U902" i="19"/>
  <c r="Q902" i="19"/>
  <c r="S902" i="19" s="1"/>
  <c r="U904" i="19"/>
  <c r="Q904" i="19"/>
  <c r="S904" i="19" s="1"/>
  <c r="U906" i="19"/>
  <c r="Q906" i="19"/>
  <c r="S906" i="19" s="1"/>
  <c r="U908" i="19"/>
  <c r="Q908" i="19"/>
  <c r="S908" i="19" s="1"/>
  <c r="U910" i="19"/>
  <c r="Q910" i="19"/>
  <c r="S910" i="19" s="1"/>
  <c r="U912" i="19"/>
  <c r="Q912" i="19"/>
  <c r="S912" i="19" s="1"/>
  <c r="U914" i="19"/>
  <c r="Q914" i="19"/>
  <c r="S914" i="19" s="1"/>
  <c r="U916" i="19"/>
  <c r="Q916" i="19"/>
  <c r="S916" i="19" s="1"/>
  <c r="U918" i="19"/>
  <c r="Q918" i="19"/>
  <c r="S918" i="19" s="1"/>
  <c r="U920" i="19"/>
  <c r="Q920" i="19"/>
  <c r="S920" i="19" s="1"/>
  <c r="U922" i="19"/>
  <c r="Q922" i="19"/>
  <c r="S922" i="19" s="1"/>
  <c r="U924" i="19"/>
  <c r="Q924" i="19"/>
  <c r="S924" i="19" s="1"/>
  <c r="U926" i="19"/>
  <c r="Q926" i="19"/>
  <c r="S926" i="19" s="1"/>
  <c r="U928" i="19"/>
  <c r="Q928" i="19"/>
  <c r="S928" i="19" s="1"/>
  <c r="U930" i="19"/>
  <c r="Q930" i="19"/>
  <c r="S930" i="19" s="1"/>
  <c r="U932" i="19"/>
  <c r="Q932" i="19"/>
  <c r="S932" i="19" s="1"/>
  <c r="U934" i="19"/>
  <c r="Q934" i="19"/>
  <c r="S934" i="19" s="1"/>
  <c r="U936" i="19"/>
  <c r="Q936" i="19"/>
  <c r="S936" i="19" s="1"/>
  <c r="U938" i="19"/>
  <c r="AA938" i="19" s="1"/>
  <c r="Q938" i="19"/>
  <c r="S938" i="19" s="1"/>
  <c r="U940" i="19"/>
  <c r="Q940" i="19"/>
  <c r="S940" i="19" s="1"/>
  <c r="U942" i="19"/>
  <c r="Q942" i="19"/>
  <c r="S942" i="19" s="1"/>
  <c r="U944" i="19"/>
  <c r="Q944" i="19"/>
  <c r="S944" i="19" s="1"/>
  <c r="U946" i="19"/>
  <c r="AA946" i="19" s="1"/>
  <c r="Q946" i="19"/>
  <c r="S946" i="19" s="1"/>
  <c r="U948" i="19"/>
  <c r="Q948" i="19"/>
  <c r="S948" i="19" s="1"/>
  <c r="U950" i="19"/>
  <c r="Q950" i="19"/>
  <c r="S950" i="19" s="1"/>
  <c r="U952" i="19"/>
  <c r="Q952" i="19"/>
  <c r="S952" i="19" s="1"/>
  <c r="U954" i="19"/>
  <c r="AA954" i="19" s="1"/>
  <c r="Q954" i="19"/>
  <c r="S954" i="19" s="1"/>
  <c r="U956" i="19"/>
  <c r="Q956" i="19"/>
  <c r="S956" i="19" s="1"/>
  <c r="U958" i="19"/>
  <c r="Q958" i="19"/>
  <c r="S958" i="19" s="1"/>
  <c r="U960" i="19"/>
  <c r="Q960" i="19"/>
  <c r="S960" i="19" s="1"/>
  <c r="U962" i="19"/>
  <c r="AA962" i="19" s="1"/>
  <c r="Q962" i="19"/>
  <c r="S962" i="19" s="1"/>
  <c r="U964" i="19"/>
  <c r="Q964" i="19"/>
  <c r="S964" i="19" s="1"/>
  <c r="U966" i="19"/>
  <c r="Q966" i="19"/>
  <c r="S966" i="19" s="1"/>
  <c r="U968" i="19"/>
  <c r="Q968" i="19"/>
  <c r="S968" i="19" s="1"/>
  <c r="U970" i="19"/>
  <c r="AA970" i="19" s="1"/>
  <c r="Q970" i="19"/>
  <c r="S970" i="19" s="1"/>
  <c r="U972" i="19"/>
  <c r="Q972" i="19"/>
  <c r="S972" i="19" s="1"/>
  <c r="U974" i="19"/>
  <c r="Q974" i="19"/>
  <c r="S974" i="19" s="1"/>
  <c r="U976" i="19"/>
  <c r="Q976" i="19"/>
  <c r="S976" i="19" s="1"/>
  <c r="U978" i="19"/>
  <c r="AA978" i="19" s="1"/>
  <c r="Q978" i="19"/>
  <c r="S978" i="19" s="1"/>
  <c r="U980" i="19"/>
  <c r="Q980" i="19"/>
  <c r="S980" i="19" s="1"/>
  <c r="U982" i="19"/>
  <c r="Q982" i="19"/>
  <c r="S982" i="19" s="1"/>
  <c r="U984" i="19"/>
  <c r="Q984" i="19"/>
  <c r="S984" i="19" s="1"/>
  <c r="U986" i="19"/>
  <c r="AA986" i="19" s="1"/>
  <c r="Q986" i="19"/>
  <c r="S986" i="19" s="1"/>
  <c r="U988" i="19"/>
  <c r="Q988" i="19"/>
  <c r="S988" i="19" s="1"/>
  <c r="U990" i="19"/>
  <c r="Q990" i="19"/>
  <c r="S990" i="19" s="1"/>
  <c r="U992" i="19"/>
  <c r="Q992" i="19"/>
  <c r="S992" i="19" s="1"/>
  <c r="U994" i="19"/>
  <c r="AA994" i="19" s="1"/>
  <c r="Q994" i="19"/>
  <c r="S994" i="19" s="1"/>
  <c r="U996" i="19"/>
  <c r="Q996" i="19"/>
  <c r="S996" i="19" s="1"/>
  <c r="U998" i="19"/>
  <c r="Q998" i="19"/>
  <c r="S998" i="19" s="1"/>
  <c r="U1000" i="19"/>
  <c r="Q1000" i="19"/>
  <c r="S1000" i="19" s="1"/>
  <c r="U1002" i="19"/>
  <c r="AA1002" i="19" s="1"/>
  <c r="Q1002" i="19"/>
  <c r="S1002" i="19" s="1"/>
  <c r="U1004" i="19"/>
  <c r="Q1004" i="19"/>
  <c r="S1004" i="19" s="1"/>
  <c r="U1006" i="19"/>
  <c r="Q1006" i="19"/>
  <c r="S1006" i="19" s="1"/>
  <c r="U1008" i="19"/>
  <c r="Q1008" i="19"/>
  <c r="S1008" i="19" s="1"/>
  <c r="AA555" i="19"/>
  <c r="AA557" i="19"/>
  <c r="AA559" i="19"/>
  <c r="AA561" i="19"/>
  <c r="AA563" i="19"/>
  <c r="AA565" i="19"/>
  <c r="AA567" i="19"/>
  <c r="AA569" i="19"/>
  <c r="AA571" i="19"/>
  <c r="AA573" i="19"/>
  <c r="AA575" i="19"/>
  <c r="AA577" i="19"/>
  <c r="AA579" i="19"/>
  <c r="AA581" i="19"/>
  <c r="AA583" i="19"/>
  <c r="AA585" i="19"/>
  <c r="AA587" i="19"/>
  <c r="AA589" i="19"/>
  <c r="AA591" i="19"/>
  <c r="AA593" i="19"/>
  <c r="AA595" i="19"/>
  <c r="AA597" i="19"/>
  <c r="AA599" i="19"/>
  <c r="AA601" i="19"/>
  <c r="AA603" i="19"/>
  <c r="AA605" i="19"/>
  <c r="AA607" i="19"/>
  <c r="AA609" i="19"/>
  <c r="AA611" i="19"/>
  <c r="AA613" i="19"/>
  <c r="AA615" i="19"/>
  <c r="AA617" i="19"/>
  <c r="AA619" i="19"/>
  <c r="AA621" i="19"/>
  <c r="AA623" i="19"/>
  <c r="AA625" i="19"/>
  <c r="AA627" i="19"/>
  <c r="AA629" i="19"/>
  <c r="AA631" i="19"/>
  <c r="AA633" i="19"/>
  <c r="AA635" i="19"/>
  <c r="AA637" i="19"/>
  <c r="AA639" i="19"/>
  <c r="AA641" i="19"/>
  <c r="AA643" i="19"/>
  <c r="AA645" i="19"/>
  <c r="AA647" i="19"/>
  <c r="AA649" i="19"/>
  <c r="AA651" i="19"/>
  <c r="AA653" i="19"/>
  <c r="AA655" i="19"/>
  <c r="AA657" i="19"/>
  <c r="AA659" i="19"/>
  <c r="AA661" i="19"/>
  <c r="AA663" i="19"/>
  <c r="AA665" i="19"/>
  <c r="AA667" i="19"/>
  <c r="AA669" i="19"/>
  <c r="AA671" i="19"/>
  <c r="AA673" i="19"/>
  <c r="AA675" i="19"/>
  <c r="AA677" i="19"/>
  <c r="AA679" i="19"/>
  <c r="AA681" i="19"/>
  <c r="AA683" i="19"/>
  <c r="AA685" i="19"/>
  <c r="AA687" i="19"/>
  <c r="AA689" i="19"/>
  <c r="AA691" i="19"/>
  <c r="AA693" i="19"/>
  <c r="AA695" i="19"/>
  <c r="AA697" i="19"/>
  <c r="AA699" i="19"/>
  <c r="AA701" i="19"/>
  <c r="AA703" i="19"/>
  <c r="AA705" i="19"/>
  <c r="AA707" i="19"/>
  <c r="AA709" i="19"/>
  <c r="AA711" i="19"/>
  <c r="AA713" i="19"/>
  <c r="AA715" i="19"/>
  <c r="AA717" i="19"/>
  <c r="AA719" i="19"/>
  <c r="AA721" i="19"/>
  <c r="AA723" i="19"/>
  <c r="AA725" i="19"/>
  <c r="AA727" i="19"/>
  <c r="AA729" i="19"/>
  <c r="AA731" i="19"/>
  <c r="AA733" i="19"/>
  <c r="AA735" i="19"/>
  <c r="AA737" i="19"/>
  <c r="AA739" i="19"/>
  <c r="AA741" i="19"/>
  <c r="AA743" i="19"/>
  <c r="AA745" i="19"/>
  <c r="AA747" i="19"/>
  <c r="AA749" i="19"/>
  <c r="AA751" i="19"/>
  <c r="AA753" i="19"/>
  <c r="AA755" i="19"/>
  <c r="AA757" i="19"/>
  <c r="AA759" i="19"/>
  <c r="AA761" i="19"/>
  <c r="AA763" i="19"/>
  <c r="AA765" i="19"/>
  <c r="AA767" i="19"/>
  <c r="AA769" i="19"/>
  <c r="AA771" i="19"/>
  <c r="AA773" i="19"/>
  <c r="AA775" i="19"/>
  <c r="AA777" i="19"/>
  <c r="AA779" i="19"/>
  <c r="AA781" i="19"/>
  <c r="AA783" i="19"/>
  <c r="AA785" i="19"/>
  <c r="AA787" i="19"/>
  <c r="AA789" i="19"/>
  <c r="AA791" i="19"/>
  <c r="AA793" i="19"/>
  <c r="AA795" i="19"/>
  <c r="AA797" i="19"/>
  <c r="AA799" i="19"/>
  <c r="AA801" i="19"/>
  <c r="AA803" i="19"/>
  <c r="AA805" i="19"/>
  <c r="AA807" i="19"/>
  <c r="AA809" i="19"/>
  <c r="AA811" i="19"/>
  <c r="AA813" i="19"/>
  <c r="AA815" i="19"/>
  <c r="AA817" i="19"/>
  <c r="AA819" i="19"/>
  <c r="AA821" i="19"/>
  <c r="AA823" i="19"/>
  <c r="AA825" i="19"/>
  <c r="AA827" i="19"/>
  <c r="AA829" i="19"/>
  <c r="AA831" i="19"/>
  <c r="AA833" i="19"/>
  <c r="AA835" i="19"/>
  <c r="AA837" i="19"/>
  <c r="AA839" i="19"/>
  <c r="AA841" i="19"/>
  <c r="AA843" i="19"/>
  <c r="AA845" i="19"/>
  <c r="AA847" i="19"/>
  <c r="AA849" i="19"/>
  <c r="AA851" i="19"/>
  <c r="AA853" i="19"/>
  <c r="AA855" i="19"/>
  <c r="AA857" i="19"/>
  <c r="AA859" i="19"/>
  <c r="AA861" i="19"/>
  <c r="AA863" i="19"/>
  <c r="AA865" i="19"/>
  <c r="AA867" i="19"/>
  <c r="AA869" i="19"/>
  <c r="AA871" i="19"/>
  <c r="AA873" i="19"/>
  <c r="AA875" i="19"/>
  <c r="AA877" i="19"/>
  <c r="AA879" i="19"/>
  <c r="AA881" i="19"/>
  <c r="AA883" i="19"/>
  <c r="AA885" i="19"/>
  <c r="AA887" i="19"/>
  <c r="AA889" i="19"/>
  <c r="AA891" i="19"/>
  <c r="AA893" i="19"/>
  <c r="AA895" i="19"/>
  <c r="AA897" i="19"/>
  <c r="AA899" i="19"/>
  <c r="AA901" i="19"/>
  <c r="AA903" i="19"/>
  <c r="AA905" i="19"/>
  <c r="AA907" i="19"/>
  <c r="AA909" i="19"/>
  <c r="AA911" i="19"/>
  <c r="AA913" i="19"/>
  <c r="AA915" i="19"/>
  <c r="AA917" i="19"/>
  <c r="AA919" i="19"/>
  <c r="AA921" i="19"/>
  <c r="AA923" i="19"/>
  <c r="AA925" i="19"/>
  <c r="AA927" i="19"/>
  <c r="AA929" i="19"/>
  <c r="AA931" i="19"/>
  <c r="AA933" i="19"/>
  <c r="AA935" i="19"/>
  <c r="AA937" i="19"/>
  <c r="AA939" i="19"/>
  <c r="AA941" i="19"/>
  <c r="AA943" i="19"/>
  <c r="AA945" i="19"/>
  <c r="AA947" i="19"/>
  <c r="AA949" i="19"/>
  <c r="AA951" i="19"/>
  <c r="AA953" i="19"/>
  <c r="AA955" i="19"/>
  <c r="AA957" i="19"/>
  <c r="AA959" i="19"/>
  <c r="AA961" i="19"/>
  <c r="AA963" i="19"/>
  <c r="AA965" i="19"/>
  <c r="AA967" i="19"/>
  <c r="AA969" i="19"/>
  <c r="AA971" i="19"/>
  <c r="AA973" i="19"/>
  <c r="AA975" i="19"/>
  <c r="AA977" i="19"/>
  <c r="AA979" i="19"/>
  <c r="AA981" i="19"/>
  <c r="AA983" i="19"/>
  <c r="AA985" i="19"/>
  <c r="AA987" i="19"/>
  <c r="AA989" i="19"/>
  <c r="AA991" i="19"/>
  <c r="AA993" i="19"/>
  <c r="AA995" i="19"/>
  <c r="AA997" i="19"/>
  <c r="AA999" i="19"/>
  <c r="AA1001" i="19"/>
  <c r="AA1003" i="19"/>
  <c r="AA1005" i="19"/>
  <c r="AA1007" i="19"/>
  <c r="AA1009" i="19"/>
  <c r="AA18" i="19"/>
  <c r="AA20" i="19"/>
  <c r="AA22" i="19"/>
  <c r="AA24" i="19"/>
  <c r="AA26" i="19"/>
  <c r="AA28" i="19"/>
  <c r="AA30" i="19"/>
  <c r="AA32" i="19"/>
  <c r="AA34" i="19"/>
  <c r="AA36" i="19"/>
  <c r="AA38" i="19"/>
  <c r="AA40" i="19"/>
  <c r="AA42" i="19"/>
  <c r="AA44" i="19"/>
  <c r="AA46" i="19"/>
  <c r="AA48" i="19"/>
  <c r="AA50" i="19"/>
  <c r="AA52" i="19"/>
  <c r="AA54" i="19"/>
  <c r="AA56" i="19"/>
  <c r="AA58" i="19"/>
  <c r="AA60" i="19"/>
  <c r="AA62" i="19"/>
  <c r="AA64" i="19"/>
  <c r="AA66" i="19"/>
  <c r="AA68" i="19"/>
  <c r="AA70" i="19"/>
  <c r="AA72" i="19"/>
  <c r="AA74" i="19"/>
  <c r="AA76" i="19"/>
  <c r="AA78" i="19"/>
  <c r="AA80" i="19"/>
  <c r="AA82" i="19"/>
  <c r="AA84" i="19"/>
  <c r="AA86" i="19"/>
  <c r="AA88" i="19"/>
  <c r="AA90" i="19"/>
  <c r="AA92" i="19"/>
  <c r="AA94" i="19"/>
  <c r="AA96" i="19"/>
  <c r="AA98" i="19"/>
  <c r="AA100" i="19"/>
  <c r="AA102" i="19"/>
  <c r="AA104" i="19"/>
  <c r="AA106" i="19"/>
  <c r="AA108" i="19"/>
  <c r="AA110" i="19"/>
  <c r="AA112" i="19"/>
  <c r="AA114" i="19"/>
  <c r="AA116" i="19"/>
  <c r="AA118" i="19"/>
  <c r="AA120" i="19"/>
  <c r="AA122" i="19"/>
  <c r="AA124" i="19"/>
  <c r="AA126" i="19"/>
  <c r="AA128" i="19"/>
  <c r="AA130" i="19"/>
  <c r="AA132" i="19"/>
  <c r="AA134" i="19"/>
  <c r="AA136" i="19"/>
  <c r="AA138" i="19"/>
  <c r="AA140" i="19"/>
  <c r="AA142" i="19"/>
  <c r="AA144" i="19"/>
  <c r="AA146" i="19"/>
  <c r="AA148" i="19"/>
  <c r="AA150" i="19"/>
  <c r="AA152" i="19"/>
  <c r="AA154" i="19"/>
  <c r="AA156" i="19"/>
  <c r="AA158" i="19"/>
  <c r="AA160" i="19"/>
  <c r="AA162" i="19"/>
  <c r="AA164" i="19"/>
  <c r="AA166" i="19"/>
  <c r="AA168" i="19"/>
  <c r="AA170" i="19"/>
  <c r="AA172" i="19"/>
  <c r="AA174" i="19"/>
  <c r="AA176" i="19"/>
  <c r="AA178" i="19"/>
  <c r="AA180" i="19"/>
  <c r="AA182" i="19"/>
  <c r="AA184" i="19"/>
  <c r="AA186" i="19"/>
  <c r="AA188" i="19"/>
  <c r="AA190" i="19"/>
  <c r="AA192" i="19"/>
  <c r="AA194" i="19"/>
  <c r="AA196" i="19"/>
  <c r="AA198" i="19"/>
  <c r="AA200" i="19"/>
  <c r="AA202" i="19"/>
  <c r="AA204" i="19"/>
  <c r="AA206" i="19"/>
  <c r="AA208" i="19"/>
  <c r="AA210" i="19"/>
  <c r="AA212" i="19"/>
  <c r="AA214" i="19"/>
  <c r="AA216" i="19"/>
  <c r="AA218" i="19"/>
  <c r="AA220" i="19"/>
  <c r="AA222" i="19"/>
  <c r="AA224" i="19"/>
  <c r="AA226" i="19"/>
  <c r="AA228" i="19"/>
  <c r="AA230" i="19"/>
  <c r="AA232" i="19"/>
  <c r="AA234" i="19"/>
  <c r="AA236" i="19"/>
  <c r="AA238" i="19"/>
  <c r="AA240" i="19"/>
  <c r="AA242" i="19"/>
  <c r="AA244" i="19"/>
  <c r="AA246" i="19"/>
  <c r="AA248" i="19"/>
  <c r="AA250" i="19"/>
  <c r="AA252" i="19"/>
  <c r="AA254" i="19"/>
  <c r="AA256" i="19"/>
  <c r="AA258" i="19"/>
  <c r="AA260" i="19"/>
  <c r="AA262" i="19"/>
  <c r="AA264" i="19"/>
  <c r="AA266" i="19"/>
  <c r="AA268" i="19"/>
  <c r="AA270" i="19"/>
  <c r="AA272" i="19"/>
  <c r="AA274" i="19"/>
  <c r="AA276" i="19"/>
  <c r="AA278" i="19"/>
  <c r="AA280" i="19"/>
  <c r="AA282" i="19"/>
  <c r="AA284" i="19"/>
  <c r="AA286" i="19"/>
  <c r="AA288" i="19"/>
  <c r="AA290" i="19"/>
  <c r="AA292" i="19"/>
  <c r="AA294" i="19"/>
  <c r="AA296" i="19"/>
  <c r="AA298" i="19"/>
  <c r="AA300" i="19"/>
  <c r="AA302" i="19"/>
  <c r="AA304" i="19"/>
  <c r="AA306" i="19"/>
  <c r="AA308" i="19"/>
  <c r="AA310" i="19"/>
  <c r="AA312" i="19"/>
  <c r="AA314" i="19"/>
  <c r="AA316" i="19"/>
  <c r="AA318" i="19"/>
  <c r="AA320" i="19"/>
  <c r="AA322" i="19"/>
  <c r="AA324" i="19"/>
  <c r="AA326" i="19"/>
  <c r="AA328" i="19"/>
  <c r="AA330" i="19"/>
  <c r="AA332" i="19"/>
  <c r="AA334" i="19"/>
  <c r="AA336" i="19"/>
  <c r="AA338" i="19"/>
  <c r="AA340" i="19"/>
  <c r="AA342" i="19"/>
  <c r="AA344" i="19"/>
  <c r="AA346" i="19"/>
  <c r="AA348" i="19"/>
  <c r="AA350" i="19"/>
  <c r="AA352" i="19"/>
  <c r="AA354" i="19"/>
  <c r="AA356" i="19"/>
  <c r="AA358" i="19"/>
  <c r="AA360" i="19"/>
  <c r="AA362" i="19"/>
  <c r="AA364" i="19"/>
  <c r="AA366" i="19"/>
  <c r="AA368" i="19"/>
  <c r="AA370" i="19"/>
  <c r="AA372" i="19"/>
  <c r="AA374" i="19"/>
  <c r="AA376" i="19"/>
  <c r="AA378" i="19"/>
  <c r="AA380" i="19"/>
  <c r="AA382" i="19"/>
  <c r="AA384" i="19"/>
  <c r="AA386" i="19"/>
  <c r="AA388" i="19"/>
  <c r="AA390" i="19"/>
  <c r="AA392" i="19"/>
  <c r="AA394" i="19"/>
  <c r="AA396" i="19"/>
  <c r="AA398" i="19"/>
  <c r="AA400" i="19"/>
  <c r="AA402" i="19"/>
  <c r="AA404" i="19"/>
  <c r="AA406" i="19"/>
  <c r="AA408" i="19"/>
  <c r="AA410" i="19"/>
  <c r="AA412" i="19"/>
  <c r="AA414" i="19"/>
  <c r="AA416" i="19"/>
  <c r="AA418" i="19"/>
  <c r="AA420" i="19"/>
  <c r="AA422" i="19"/>
  <c r="AA424" i="19"/>
  <c r="AA426" i="19"/>
  <c r="AA428" i="19"/>
  <c r="AA430" i="19"/>
  <c r="AA432" i="19"/>
  <c r="AA434" i="19"/>
  <c r="AA436" i="19"/>
  <c r="AA438" i="19"/>
  <c r="AA440" i="19"/>
  <c r="AA442" i="19"/>
  <c r="AA444" i="19"/>
  <c r="AA446" i="19"/>
  <c r="AA448" i="19"/>
  <c r="AA450" i="19"/>
  <c r="AA452" i="19"/>
  <c r="AA454" i="19"/>
  <c r="AA456" i="19"/>
  <c r="AA458" i="19"/>
  <c r="AA460" i="19"/>
  <c r="AA462" i="19"/>
  <c r="AA464" i="19"/>
  <c r="AA466" i="19"/>
  <c r="AA468" i="19"/>
  <c r="AA470" i="19"/>
  <c r="AA472" i="19"/>
  <c r="AA474" i="19"/>
  <c r="AA476" i="19"/>
  <c r="AA478" i="19"/>
  <c r="AA480" i="19"/>
  <c r="AA482" i="19"/>
  <c r="AA484" i="19"/>
  <c r="AA486" i="19"/>
  <c r="AA488" i="19"/>
  <c r="AA492" i="19"/>
  <c r="AA494" i="19"/>
  <c r="AA496" i="19"/>
  <c r="AA500" i="19"/>
  <c r="AA502" i="19"/>
  <c r="AA504" i="19"/>
  <c r="AA508" i="19"/>
  <c r="AA510" i="19"/>
  <c r="AA512" i="19"/>
  <c r="AA516" i="19"/>
  <c r="AA518" i="19"/>
  <c r="AA520" i="19"/>
  <c r="AA524" i="19"/>
  <c r="AA526" i="19"/>
  <c r="AA528" i="19"/>
  <c r="AA532" i="19"/>
  <c r="AA534" i="19"/>
  <c r="AA536" i="19"/>
  <c r="AA540" i="19"/>
  <c r="AA542" i="19"/>
  <c r="AA544" i="19"/>
  <c r="AA548" i="19"/>
  <c r="AA550" i="19"/>
  <c r="AA552" i="19"/>
  <c r="AA556" i="19"/>
  <c r="AA558" i="19"/>
  <c r="AA560" i="19"/>
  <c r="AA564" i="19"/>
  <c r="AA566" i="19"/>
  <c r="AA568" i="19"/>
  <c r="AA572" i="19"/>
  <c r="AA574" i="19"/>
  <c r="AA576" i="19"/>
  <c r="AA580" i="19"/>
  <c r="AA582" i="19"/>
  <c r="AA584" i="19"/>
  <c r="AA588" i="19"/>
  <c r="AA590" i="19"/>
  <c r="AA592" i="19"/>
  <c r="AA596" i="19"/>
  <c r="AA598" i="19"/>
  <c r="AA600" i="19"/>
  <c r="AA604" i="19"/>
  <c r="AA606" i="19"/>
  <c r="AA608" i="19"/>
  <c r="AA612" i="19"/>
  <c r="AA614" i="19"/>
  <c r="AA616" i="19"/>
  <c r="AA620" i="19"/>
  <c r="AA622" i="19"/>
  <c r="AA624" i="19"/>
  <c r="AA628" i="19"/>
  <c r="AA630" i="19"/>
  <c r="AA632" i="19"/>
  <c r="AA636" i="19"/>
  <c r="AA638" i="19"/>
  <c r="AA640" i="19"/>
  <c r="AA644" i="19"/>
  <c r="AA646" i="19"/>
  <c r="AA648" i="19"/>
  <c r="AA652" i="19"/>
  <c r="AA654" i="19"/>
  <c r="AA656" i="19"/>
  <c r="AA660" i="19"/>
  <c r="AA662" i="19"/>
  <c r="AA664" i="19"/>
  <c r="AA668" i="19"/>
  <c r="AA670" i="19"/>
  <c r="AA672" i="19"/>
  <c r="AA676" i="19"/>
  <c r="AA678" i="19"/>
  <c r="AA680" i="19"/>
  <c r="AA684" i="19"/>
  <c r="AA686" i="19"/>
  <c r="AA688" i="19"/>
  <c r="AA692" i="19"/>
  <c r="AA694" i="19"/>
  <c r="AA696" i="19"/>
  <c r="AA700" i="19"/>
  <c r="AA702" i="19"/>
  <c r="AA704" i="19"/>
  <c r="AA708" i="19"/>
  <c r="AA710" i="19"/>
  <c r="AA712" i="19"/>
  <c r="AA716" i="19"/>
  <c r="AA718" i="19"/>
  <c r="AA720" i="19"/>
  <c r="AA724" i="19"/>
  <c r="AA726" i="19"/>
  <c r="AA728" i="19"/>
  <c r="AA732" i="19"/>
  <c r="AA734" i="19"/>
  <c r="AA736" i="19"/>
  <c r="AA740" i="19"/>
  <c r="AA742" i="19"/>
  <c r="AA744" i="19"/>
  <c r="AA748" i="19"/>
  <c r="AA750" i="19"/>
  <c r="AA752" i="19"/>
  <c r="AA754" i="19"/>
  <c r="AA756" i="19"/>
  <c r="AA758" i="19"/>
  <c r="AA760" i="19"/>
  <c r="AA762" i="19"/>
  <c r="AA764" i="19"/>
  <c r="AA766" i="19"/>
  <c r="AA768" i="19"/>
  <c r="AA770" i="19"/>
  <c r="AA772" i="19"/>
  <c r="AA774" i="19"/>
  <c r="AA776" i="19"/>
  <c r="AA778" i="19"/>
  <c r="AA780" i="19"/>
  <c r="AA782" i="19"/>
  <c r="AA784" i="19"/>
  <c r="AA786" i="19"/>
  <c r="AA788" i="19"/>
  <c r="AA790" i="19"/>
  <c r="AA792" i="19"/>
  <c r="AA794" i="19"/>
  <c r="AA796" i="19"/>
  <c r="AA798" i="19"/>
  <c r="AA800" i="19"/>
  <c r="AA802" i="19"/>
  <c r="AA804" i="19"/>
  <c r="AA806" i="19"/>
  <c r="AA808" i="19"/>
  <c r="AA810" i="19"/>
  <c r="AA812" i="19"/>
  <c r="AA814" i="19"/>
  <c r="AA816" i="19"/>
  <c r="AA818" i="19"/>
  <c r="AA820" i="19"/>
  <c r="AA822" i="19"/>
  <c r="AA824" i="19"/>
  <c r="AA826" i="19"/>
  <c r="AA828" i="19"/>
  <c r="AA830" i="19"/>
  <c r="AA832" i="19"/>
  <c r="AA834" i="19"/>
  <c r="AA836" i="19"/>
  <c r="AA838" i="19"/>
  <c r="AA840" i="19"/>
  <c r="AA842" i="19"/>
  <c r="AA844" i="19"/>
  <c r="AA846" i="19"/>
  <c r="AA848" i="19"/>
  <c r="AA850" i="19"/>
  <c r="AA852" i="19"/>
  <c r="AA854" i="19"/>
  <c r="AA856" i="19"/>
  <c r="AA858" i="19"/>
  <c r="AA860" i="19"/>
  <c r="AA862" i="19"/>
  <c r="AA864" i="19"/>
  <c r="AA866" i="19"/>
  <c r="AA868" i="19"/>
  <c r="AA870" i="19"/>
  <c r="AA872" i="19"/>
  <c r="AA874" i="19"/>
  <c r="AA876" i="19"/>
  <c r="AA878" i="19"/>
  <c r="AA880" i="19"/>
  <c r="AA882" i="19"/>
  <c r="AA884" i="19"/>
  <c r="AA886" i="19"/>
  <c r="AA888" i="19"/>
  <c r="AA890" i="19"/>
  <c r="AA892" i="19"/>
  <c r="AA894" i="19"/>
  <c r="AA896" i="19"/>
  <c r="AA898" i="19"/>
  <c r="AA900" i="19"/>
  <c r="AA902" i="19"/>
  <c r="AA904" i="19"/>
  <c r="AA906" i="19"/>
  <c r="AA908" i="19"/>
  <c r="AA910" i="19"/>
  <c r="AA912" i="19"/>
  <c r="AA914" i="19"/>
  <c r="AA916" i="19"/>
  <c r="AA918" i="19"/>
  <c r="AA920" i="19"/>
  <c r="AA922" i="19"/>
  <c r="AA924" i="19"/>
  <c r="AA926" i="19"/>
  <c r="AA928" i="19"/>
  <c r="AA930" i="19"/>
  <c r="AA932" i="19"/>
  <c r="AA934" i="19"/>
  <c r="AA936" i="19"/>
  <c r="AA940" i="19"/>
  <c r="AA942" i="19"/>
  <c r="AA944" i="19"/>
  <c r="AA948" i="19"/>
  <c r="AA950" i="19"/>
  <c r="AA952" i="19"/>
  <c r="AA956" i="19"/>
  <c r="AA958" i="19"/>
  <c r="AA960" i="19"/>
  <c r="AA964" i="19"/>
  <c r="AA966" i="19"/>
  <c r="AA968" i="19"/>
  <c r="AA972" i="19"/>
  <c r="AA974" i="19"/>
  <c r="AA976" i="19"/>
  <c r="AA980" i="19"/>
  <c r="AA982" i="19"/>
  <c r="AA984" i="19"/>
  <c r="AA988" i="19"/>
  <c r="AA990" i="19"/>
  <c r="AA992" i="19"/>
  <c r="AA996" i="19"/>
  <c r="AA998" i="19"/>
  <c r="AA1000" i="19"/>
  <c r="AA1004" i="19"/>
  <c r="AA1006" i="19"/>
  <c r="AA1008" i="19"/>
  <c r="I125" i="20"/>
  <c r="I909" i="20"/>
  <c r="I419" i="20"/>
  <c r="I67" i="20"/>
  <c r="I301" i="20"/>
  <c r="I667" i="20"/>
  <c r="I172" i="20"/>
  <c r="I163" i="20"/>
  <c r="I326" i="20"/>
  <c r="I275" i="20"/>
  <c r="I369" i="20"/>
  <c r="I322" i="20"/>
  <c r="I343" i="20"/>
  <c r="I70" i="20"/>
  <c r="I108" i="20"/>
  <c r="I414" i="20"/>
  <c r="I996" i="20"/>
  <c r="I711" i="20"/>
  <c r="I795" i="20"/>
  <c r="I87" i="20"/>
  <c r="I447" i="20"/>
  <c r="I691" i="20"/>
  <c r="Q16" i="19"/>
  <c r="S16" i="19" s="1"/>
  <c r="U16" i="19"/>
  <c r="Q15" i="19"/>
  <c r="U15" i="19"/>
  <c r="AA15" i="19" s="1"/>
  <c r="Q14" i="19"/>
  <c r="I705" i="20"/>
  <c r="I464" i="20"/>
  <c r="I219" i="20"/>
  <c r="I394" i="20"/>
  <c r="I307" i="20"/>
  <c r="I205" i="20"/>
  <c r="I624" i="20"/>
  <c r="I422" i="20"/>
  <c r="I388" i="20"/>
  <c r="I877" i="20"/>
  <c r="I710" i="20"/>
  <c r="I324" i="20"/>
  <c r="I136" i="20"/>
  <c r="I779" i="20"/>
  <c r="I524" i="20"/>
  <c r="I88" i="20"/>
  <c r="I207" i="20"/>
  <c r="I44" i="20"/>
  <c r="I386" i="20"/>
  <c r="I413" i="20"/>
  <c r="I542" i="20"/>
  <c r="I455" i="20"/>
  <c r="I100" i="20"/>
  <c r="I603" i="20"/>
  <c r="I73" i="20"/>
  <c r="I316" i="20"/>
  <c r="I962" i="20"/>
  <c r="I908" i="20"/>
  <c r="I916" i="20"/>
  <c r="I688" i="20"/>
  <c r="I198" i="20"/>
  <c r="I896" i="20"/>
  <c r="I309" i="20"/>
  <c r="I46" i="20"/>
  <c r="I945" i="20"/>
  <c r="I655" i="20"/>
  <c r="I353" i="20"/>
  <c r="I265" i="20"/>
  <c r="U14" i="19"/>
  <c r="H11" i="26" s="1"/>
  <c r="I390" i="20"/>
  <c r="I539" i="20"/>
  <c r="I65" i="20"/>
  <c r="I457" i="20"/>
  <c r="I383" i="20"/>
  <c r="I469" i="20"/>
  <c r="I809" i="20"/>
  <c r="I721" i="20"/>
  <c r="I510" i="20"/>
  <c r="I287" i="20"/>
  <c r="I266" i="20"/>
  <c r="I75" i="20"/>
  <c r="I157" i="20"/>
  <c r="I708" i="20"/>
  <c r="I71" i="20"/>
  <c r="I399" i="20"/>
  <c r="I599" i="20"/>
  <c r="I692" i="20"/>
  <c r="I81" i="20"/>
  <c r="I550" i="20"/>
  <c r="I35" i="20"/>
  <c r="I170" i="20"/>
  <c r="I144" i="20"/>
  <c r="I86" i="20"/>
  <c r="I347" i="20"/>
  <c r="I105" i="20"/>
  <c r="I222" i="20"/>
  <c r="I249" i="20"/>
  <c r="I496" i="20"/>
  <c r="I515" i="20"/>
  <c r="I775" i="20"/>
  <c r="I836" i="20"/>
  <c r="I600" i="20"/>
  <c r="I627" i="20"/>
  <c r="I242" i="20"/>
  <c r="I79" i="20"/>
  <c r="I477" i="20"/>
  <c r="I472" i="20"/>
  <c r="I420" i="20"/>
  <c r="I534" i="20"/>
  <c r="Q13" i="19"/>
  <c r="I375" i="20"/>
  <c r="I673" i="20"/>
  <c r="I591" i="20"/>
  <c r="I197" i="20"/>
  <c r="I323" i="20"/>
  <c r="I428" i="20"/>
  <c r="I799" i="20"/>
  <c r="I220" i="20"/>
  <c r="I33" i="20"/>
  <c r="U13" i="19"/>
  <c r="AA13" i="19" s="1"/>
  <c r="I649" i="20"/>
  <c r="I291" i="20"/>
  <c r="I837" i="20"/>
  <c r="I785" i="20"/>
  <c r="I262" i="20"/>
  <c r="I481" i="20"/>
  <c r="I238" i="20"/>
  <c r="I409" i="20"/>
  <c r="I811" i="20"/>
  <c r="I959" i="20"/>
  <c r="I298" i="20"/>
  <c r="I344" i="20"/>
  <c r="I560" i="20"/>
  <c r="I281" i="20"/>
  <c r="I152" i="20"/>
  <c r="I482" i="20"/>
  <c r="I953" i="20"/>
  <c r="I744" i="20"/>
  <c r="I919" i="20"/>
  <c r="I204" i="20"/>
  <c r="I652" i="20"/>
  <c r="I735" i="20"/>
  <c r="I958" i="20"/>
  <c r="I565" i="20"/>
  <c r="I179" i="20"/>
  <c r="I637" i="20"/>
  <c r="I114" i="20"/>
  <c r="I279" i="20"/>
  <c r="I737" i="20"/>
  <c r="I736" i="20"/>
  <c r="I887" i="20"/>
  <c r="I541" i="20"/>
  <c r="I395" i="20"/>
  <c r="I27" i="20"/>
  <c r="I440" i="20"/>
  <c r="I739" i="20"/>
  <c r="I133" i="20"/>
  <c r="I521" i="20"/>
  <c r="I848" i="20"/>
  <c r="I832" i="20"/>
  <c r="I920" i="20"/>
  <c r="I525" i="20"/>
  <c r="I1009" i="20"/>
  <c r="I533" i="20"/>
  <c r="I186" i="20"/>
  <c r="I459" i="20"/>
  <c r="I412" i="20"/>
  <c r="I461" i="20"/>
  <c r="I734" i="20"/>
  <c r="I921" i="20"/>
  <c r="I290" i="20"/>
  <c r="I833" i="20"/>
  <c r="I661" i="20"/>
  <c r="I499" i="20"/>
  <c r="I862" i="20"/>
  <c r="I29" i="20"/>
  <c r="I328" i="20"/>
  <c r="I94" i="20"/>
  <c r="I175" i="20"/>
  <c r="I757" i="20"/>
  <c r="I380" i="20"/>
  <c r="I844" i="20"/>
  <c r="I835" i="20"/>
  <c r="I768" i="20"/>
  <c r="I665" i="20"/>
  <c r="I643" i="20"/>
  <c r="I368" i="20"/>
  <c r="I48" i="20"/>
  <c r="I564" i="20"/>
  <c r="I53" i="20"/>
  <c r="I516" i="20"/>
  <c r="I102" i="20"/>
  <c r="I663" i="20"/>
  <c r="I82" i="20"/>
  <c r="I604" i="20"/>
  <c r="I776" i="20"/>
  <c r="I763" i="20"/>
  <c r="I31" i="20"/>
  <c r="I733" i="20"/>
  <c r="I765" i="20"/>
  <c r="I121" i="20"/>
  <c r="I941" i="20"/>
  <c r="I99" i="20"/>
  <c r="I415" i="20"/>
  <c r="I944" i="20"/>
  <c r="I999" i="20"/>
  <c r="I349" i="20"/>
  <c r="I966" i="20"/>
  <c r="I830" i="20"/>
  <c r="I267" i="20"/>
  <c r="I683" i="20"/>
  <c r="I247" i="20"/>
  <c r="I143" i="20"/>
  <c r="I209" i="20"/>
  <c r="I701" i="20"/>
  <c r="I611" i="20"/>
  <c r="I473" i="20"/>
  <c r="I519" i="20"/>
  <c r="I16" i="20"/>
  <c r="I633" i="20"/>
  <c r="I693" i="20"/>
  <c r="I949" i="20"/>
  <c r="I614" i="20"/>
  <c r="I280" i="20"/>
  <c r="I227" i="20"/>
  <c r="I154" i="20"/>
  <c r="I740" i="20"/>
  <c r="I484" i="20"/>
  <c r="I731" i="20"/>
  <c r="I978" i="20"/>
  <c r="I385" i="20"/>
  <c r="I173" i="20"/>
  <c r="I668" i="20"/>
  <c r="I486" i="20"/>
  <c r="I798" i="20"/>
  <c r="I195" i="20"/>
  <c r="I192" i="20"/>
  <c r="I497" i="20"/>
  <c r="I831" i="20"/>
  <c r="I150" i="20"/>
  <c r="I387" i="20"/>
  <c r="I92" i="20"/>
  <c r="I213" i="20"/>
  <c r="I284" i="20"/>
  <c r="I792" i="20"/>
  <c r="I208" i="20"/>
  <c r="I932" i="20"/>
  <c r="I793" i="20"/>
  <c r="I720" i="20"/>
  <c r="I800" i="20"/>
  <c r="I856" i="20"/>
  <c r="I838" i="20"/>
  <c r="I241" i="20"/>
  <c r="I260" i="20"/>
  <c r="I772" i="20"/>
  <c r="I766" i="20"/>
  <c r="I312" i="20"/>
  <c r="I98" i="20"/>
  <c r="I606" i="20"/>
  <c r="I875" i="20"/>
  <c r="I127" i="20"/>
  <c r="I813" i="20"/>
  <c r="I429" i="20"/>
  <c r="I620" i="20"/>
  <c r="I345" i="20"/>
  <c r="I902" i="20"/>
  <c r="I639" i="20"/>
  <c r="I991" i="20"/>
  <c r="Q12" i="19"/>
  <c r="J13" i="31" s="1"/>
  <c r="U12" i="19"/>
  <c r="I947" i="20"/>
  <c r="I926" i="20"/>
  <c r="I933" i="20"/>
  <c r="I376" i="20"/>
  <c r="I1003" i="20"/>
  <c r="I426" i="20"/>
  <c r="I903" i="20"/>
  <c r="I609" i="20"/>
  <c r="I24" i="20"/>
  <c r="I527" i="20"/>
  <c r="I889" i="20"/>
  <c r="I28" i="20"/>
  <c r="I210" i="20"/>
  <c r="I976" i="20"/>
  <c r="I745" i="20"/>
  <c r="I843" i="20"/>
  <c r="I547" i="20"/>
  <c r="I540" i="20"/>
  <c r="I200" i="20"/>
  <c r="I761" i="20"/>
  <c r="I728" i="20"/>
  <c r="I302" i="20"/>
  <c r="I751" i="20"/>
  <c r="I825" i="20"/>
  <c r="I286" i="20"/>
  <c r="I255" i="20"/>
  <c r="I724" i="20"/>
  <c r="I498" i="20"/>
  <c r="I475" i="20"/>
  <c r="I805" i="20"/>
  <c r="I52" i="20"/>
  <c r="I582" i="20"/>
  <c r="I97" i="20"/>
  <c r="I816" i="20"/>
  <c r="I450" i="20"/>
  <c r="I217" i="20"/>
  <c r="I891" i="20"/>
  <c r="I454" i="20"/>
  <c r="I164" i="20"/>
  <c r="I936" i="20"/>
  <c r="I927" i="20"/>
  <c r="I268" i="20"/>
  <c r="I47" i="20"/>
  <c r="I356" i="20"/>
  <c r="I955" i="20"/>
  <c r="I319" i="20"/>
  <c r="I817" i="20"/>
  <c r="I748" i="20"/>
  <c r="I158" i="20"/>
  <c r="I597" i="20"/>
  <c r="I214" i="20"/>
  <c r="I106" i="20"/>
  <c r="I672" i="20"/>
  <c r="I580" i="20"/>
  <c r="I697" i="20"/>
  <c r="I432" i="20"/>
  <c r="I38" i="20"/>
  <c r="I819" i="20"/>
  <c r="I391" i="20"/>
  <c r="I434" i="20"/>
  <c r="I305" i="20"/>
  <c r="I159" i="20"/>
  <c r="I904" i="20"/>
  <c r="I808" i="20"/>
  <c r="I389" i="20"/>
  <c r="I103" i="20"/>
  <c r="I503" i="20"/>
  <c r="I934" i="20"/>
  <c r="I645" i="20"/>
  <c r="I975" i="20"/>
  <c r="I504" i="20"/>
  <c r="I160" i="20"/>
  <c r="I118" i="20"/>
  <c r="I581" i="20"/>
  <c r="I885" i="20"/>
  <c r="I40" i="20"/>
  <c r="I982" i="20"/>
  <c r="I465" i="20"/>
  <c r="I804" i="20"/>
  <c r="I202" i="20"/>
  <c r="I689" i="20"/>
  <c r="I612" i="20"/>
  <c r="I592" i="20"/>
  <c r="I893" i="20"/>
  <c r="I588" i="20"/>
  <c r="I89" i="20"/>
  <c r="I558" i="20"/>
  <c r="I868" i="20"/>
  <c r="I30" i="20"/>
  <c r="I709" i="20"/>
  <c r="I995" i="20"/>
  <c r="I304" i="20"/>
  <c r="I563" i="20"/>
  <c r="I285" i="20"/>
  <c r="I575" i="20"/>
  <c r="I333" i="20"/>
  <c r="I435" i="20"/>
  <c r="I979" i="20"/>
  <c r="I451" i="20"/>
  <c r="I408" i="20"/>
  <c r="I849" i="20"/>
  <c r="I34" i="20"/>
  <c r="I410" i="20"/>
  <c r="I923" i="20"/>
  <c r="I331" i="20"/>
  <c r="I827" i="20"/>
  <c r="I337" i="20"/>
  <c r="I49" i="20"/>
  <c r="I109" i="20"/>
  <c r="I841" i="20"/>
  <c r="I1005" i="20"/>
  <c r="I346" i="20"/>
  <c r="I704" i="20"/>
  <c r="I329" i="20"/>
  <c r="I423" i="20"/>
  <c r="I449" i="20"/>
  <c r="I259" i="20"/>
  <c r="I913" i="20"/>
  <c r="I821" i="20"/>
  <c r="I292" i="20"/>
  <c r="I113" i="20"/>
  <c r="I1001" i="20"/>
  <c r="I269" i="20"/>
  <c r="I149" i="20"/>
  <c r="I537" i="20"/>
  <c r="I899" i="20"/>
  <c r="I226" i="20"/>
  <c r="I271" i="20"/>
  <c r="I883" i="20"/>
  <c r="I587" i="20"/>
  <c r="I670" i="20"/>
  <c r="I23" i="20"/>
  <c r="I437" i="20"/>
  <c r="I156" i="20"/>
  <c r="I968" i="20"/>
  <c r="I264" i="20"/>
  <c r="I174" i="20"/>
  <c r="I943" i="20"/>
  <c r="I51" i="20"/>
  <c r="Q11" i="19"/>
  <c r="I10" i="26" s="1"/>
  <c r="I912" i="20"/>
  <c r="I80" i="20"/>
  <c r="I513" i="20"/>
  <c r="I303" i="20"/>
  <c r="I39" i="20"/>
  <c r="I514" i="20"/>
  <c r="I780" i="20"/>
  <c r="I517" i="20"/>
  <c r="I417" i="20"/>
  <c r="I797" i="20"/>
  <c r="I63" i="20"/>
  <c r="I791" i="20"/>
  <c r="I68" i="20"/>
  <c r="I382" i="20"/>
  <c r="I662" i="20"/>
  <c r="I25" i="20"/>
  <c r="I727" i="20"/>
  <c r="I300" i="20"/>
  <c r="I430" i="20"/>
  <c r="I1010" i="20"/>
  <c r="U11" i="19"/>
  <c r="I501" i="20"/>
  <c r="I463" i="20"/>
  <c r="I505" i="20"/>
  <c r="I956" i="20"/>
  <c r="I295" i="20"/>
  <c r="I648" i="20"/>
  <c r="I551" i="20"/>
  <c r="I110" i="20"/>
  <c r="I492" i="20"/>
  <c r="I77" i="20"/>
  <c r="I900" i="20"/>
  <c r="I777" i="20"/>
  <c r="I628" i="20"/>
  <c r="I483" i="20"/>
  <c r="I577" i="20"/>
  <c r="I18" i="20"/>
  <c r="I593" i="20"/>
  <c r="I646" i="20"/>
  <c r="I107" i="20"/>
  <c r="I474" i="20"/>
  <c r="I393" i="20"/>
  <c r="I707" i="20"/>
  <c r="I806" i="20"/>
  <c r="I21" i="20"/>
  <c r="I191" i="20"/>
  <c r="I153" i="20"/>
  <c r="I528" i="20"/>
  <c r="I987" i="20"/>
  <c r="I335" i="20"/>
  <c r="I725" i="20"/>
  <c r="I139" i="20"/>
  <c r="I60" i="20"/>
  <c r="I370" i="20"/>
  <c r="I834" i="20"/>
  <c r="I861" i="20"/>
  <c r="I490" i="20"/>
  <c r="I384" i="20"/>
  <c r="I770" i="20"/>
  <c r="I378" i="20"/>
  <c r="I22" i="20"/>
  <c r="I847" i="20"/>
  <c r="I642" i="20"/>
  <c r="I762" i="20"/>
  <c r="I56" i="20"/>
  <c r="I462" i="20"/>
  <c r="I573" i="20"/>
  <c r="I732" i="20"/>
  <c r="I681" i="20"/>
  <c r="I232" i="20"/>
  <c r="I638" i="20"/>
  <c r="I126" i="20"/>
  <c r="I684" i="20"/>
  <c r="I314" i="20"/>
  <c r="I567" i="20"/>
  <c r="I1000" i="20"/>
  <c r="I352" i="20"/>
  <c r="I758" i="20"/>
  <c r="I246" i="20"/>
  <c r="I357" i="20"/>
  <c r="I700" i="20"/>
  <c r="I605" i="20"/>
  <c r="I522" i="20"/>
  <c r="I507" i="20"/>
  <c r="I196" i="20"/>
  <c r="I622" i="20"/>
  <c r="I589" i="20"/>
  <c r="I471" i="20"/>
  <c r="I427" i="20"/>
  <c r="I715" i="20"/>
  <c r="I400" i="20"/>
  <c r="I221" i="20"/>
  <c r="I621" i="20"/>
  <c r="I225" i="20"/>
  <c r="I839" i="20"/>
  <c r="I365" i="20"/>
  <c r="I72" i="20"/>
  <c r="I336" i="20"/>
  <c r="I330" i="20"/>
  <c r="I964" i="20"/>
  <c r="I500" i="20"/>
  <c r="I983" i="20"/>
  <c r="I965" i="20"/>
  <c r="I130" i="20"/>
  <c r="I161" i="20"/>
  <c r="I180" i="20"/>
  <c r="I371" i="20"/>
  <c r="I453" i="20"/>
  <c r="I396" i="20"/>
  <c r="I446" i="20"/>
  <c r="I201" i="20"/>
  <c r="I134" i="20"/>
  <c r="I64" i="20"/>
  <c r="I228" i="20"/>
  <c r="I873" i="20"/>
  <c r="I520" i="20"/>
  <c r="I884" i="20"/>
  <c r="I942" i="20"/>
  <c r="I895" i="20"/>
  <c r="I1007" i="20"/>
  <c r="I656" i="20"/>
  <c r="I358" i="20"/>
  <c r="I579" i="20"/>
  <c r="I695" i="20"/>
  <c r="I433" i="20"/>
  <c r="I713" i="20"/>
  <c r="I584" i="20"/>
  <c r="I829" i="20"/>
  <c r="I635" i="20"/>
  <c r="I973" i="20"/>
  <c r="I717" i="20"/>
  <c r="I557" i="20"/>
  <c r="I405" i="20"/>
  <c r="I879" i="20"/>
  <c r="I555" i="20"/>
  <c r="I250" i="20"/>
  <c r="I974" i="20"/>
  <c r="I294" i="20"/>
  <c r="I240" i="20"/>
  <c r="I436" i="20"/>
  <c r="I239" i="20"/>
  <c r="I784" i="20"/>
  <c r="I283" i="20"/>
  <c r="I759" i="20"/>
  <c r="Q10" i="19"/>
  <c r="I506" i="20"/>
  <c r="I115" i="20"/>
  <c r="I679" i="20"/>
  <c r="I452" i="20"/>
  <c r="I177" i="20"/>
  <c r="I894" i="20"/>
  <c r="I880" i="20"/>
  <c r="I117" i="20"/>
  <c r="I151" i="20"/>
  <c r="I568" i="20"/>
  <c r="I402" i="20"/>
  <c r="I545" i="20"/>
  <c r="I997" i="20"/>
  <c r="I657" i="20"/>
  <c r="I536" i="20"/>
  <c r="I494" i="20"/>
  <c r="I815" i="20"/>
  <c r="I863" i="20"/>
  <c r="I529" i="20"/>
  <c r="I193" i="20"/>
  <c r="I781" i="20"/>
  <c r="I122" i="20"/>
  <c r="I760" i="20"/>
  <c r="I812" i="20"/>
  <c r="I42" i="20"/>
  <c r="I658" i="20"/>
  <c r="I256" i="20"/>
  <c r="I12" i="20"/>
  <c r="I470" i="20"/>
  <c r="I783" i="20"/>
  <c r="I406" i="20"/>
  <c r="I876" i="20"/>
  <c r="I448" i="20"/>
  <c r="I994" i="20"/>
  <c r="I233" i="20"/>
  <c r="I786" i="20"/>
  <c r="I548" i="20"/>
  <c r="I398" i="20"/>
  <c r="I509" i="20"/>
  <c r="I771" i="20"/>
  <c r="I778" i="20"/>
  <c r="I647" i="20"/>
  <c r="I851" i="20"/>
  <c r="I977" i="20"/>
  <c r="I199" i="20"/>
  <c r="I807" i="20"/>
  <c r="I168" i="20"/>
  <c r="I574" i="20"/>
  <c r="I62" i="20"/>
  <c r="I756" i="20"/>
  <c r="I439" i="20"/>
  <c r="I116" i="20"/>
  <c r="I288" i="20"/>
  <c r="I694" i="20"/>
  <c r="I182" i="20"/>
  <c r="I293" i="20"/>
  <c r="I235" i="20"/>
  <c r="I882" i="20"/>
  <c r="I397" i="20"/>
  <c r="I443" i="20"/>
  <c r="I803" i="20"/>
  <c r="I531" i="20"/>
  <c r="I19" i="20"/>
  <c r="I320" i="20"/>
  <c r="I1004" i="20"/>
  <c r="I361" i="20"/>
  <c r="I244" i="20"/>
  <c r="I84" i="20"/>
  <c r="I722" i="20"/>
  <c r="I595" i="20"/>
  <c r="I377" i="20"/>
  <c r="I124" i="20"/>
  <c r="I632" i="20"/>
  <c r="I478" i="20"/>
  <c r="I411" i="20"/>
  <c r="I215" i="20"/>
  <c r="I719" i="20"/>
  <c r="I364" i="20"/>
  <c r="I543" i="20"/>
  <c r="I755" i="20"/>
  <c r="I678" i="20"/>
  <c r="I1008" i="20"/>
  <c r="I373" i="20"/>
  <c r="I237" i="20"/>
  <c r="I83" i="20"/>
  <c r="I348" i="20"/>
  <c r="I712" i="20"/>
  <c r="I155" i="20"/>
  <c r="I749" i="20"/>
  <c r="I145" i="20"/>
  <c r="I664" i="20"/>
  <c r="I418" i="20"/>
  <c r="I940" i="20"/>
  <c r="I910" i="20"/>
  <c r="I696" i="20"/>
  <c r="I790" i="20"/>
  <c r="I726" i="20"/>
  <c r="I674" i="20"/>
  <c r="I641" i="20"/>
  <c r="I666" i="20"/>
  <c r="I753" i="20"/>
  <c r="I1002" i="20"/>
  <c r="I918" i="20"/>
  <c r="I706" i="20"/>
  <c r="I716" i="20"/>
  <c r="I930" i="20"/>
  <c r="I334" i="20"/>
  <c r="I445" i="20"/>
  <c r="I532" i="20"/>
  <c r="I747" i="20"/>
  <c r="I988" i="20"/>
  <c r="I616" i="20"/>
  <c r="I104" i="20"/>
  <c r="I460" i="20"/>
  <c r="I907" i="20"/>
  <c r="I58" i="20"/>
  <c r="I671" i="20"/>
  <c r="I311" i="20"/>
  <c r="I872" i="20"/>
  <c r="I224" i="20"/>
  <c r="I630" i="20"/>
  <c r="I229" i="20"/>
  <c r="I26" i="20"/>
  <c r="I379" i="20"/>
  <c r="I467" i="20"/>
  <c r="I466" i="20"/>
  <c r="I11" i="20"/>
  <c r="I823" i="20"/>
  <c r="I961" i="20"/>
  <c r="I176" i="20"/>
  <c r="I915" i="20"/>
  <c r="I476" i="20"/>
  <c r="I236" i="20"/>
  <c r="I773" i="20"/>
  <c r="I318" i="20"/>
  <c r="I93" i="20"/>
  <c r="I274" i="20"/>
  <c r="I870" i="20"/>
  <c r="I272" i="20"/>
  <c r="I857" i="20"/>
  <c r="I366" i="20"/>
  <c r="I951" i="20"/>
  <c r="I634" i="20"/>
  <c r="I801" i="20"/>
  <c r="I729" i="20"/>
  <c r="I935" i="20"/>
  <c r="I362" i="20"/>
  <c r="I846" i="20"/>
  <c r="I607" i="20"/>
  <c r="I444" i="20"/>
  <c r="I278" i="20"/>
  <c r="I957" i="20"/>
  <c r="I562" i="20"/>
  <c r="I623" i="20"/>
  <c r="I992" i="20"/>
  <c r="I677" i="20"/>
  <c r="I854" i="20"/>
  <c r="I508" i="20"/>
  <c r="I866" i="20"/>
  <c r="I615" i="20"/>
  <c r="I782" i="20"/>
  <c r="I270" i="20"/>
  <c r="I381" i="20"/>
  <c r="I602" i="20"/>
  <c r="I986" i="20"/>
  <c r="I404" i="20"/>
  <c r="I619" i="20"/>
  <c r="I924" i="20"/>
  <c r="I682" i="20"/>
  <c r="I636" i="20"/>
  <c r="I552" i="20"/>
  <c r="I332" i="20"/>
  <c r="I842" i="20"/>
  <c r="I569" i="20"/>
  <c r="I969" i="20"/>
  <c r="I183" i="20"/>
  <c r="I796" i="20"/>
  <c r="I566" i="20"/>
  <c r="I54" i="20"/>
  <c r="I165" i="20"/>
  <c r="I814" i="20"/>
  <c r="I85" i="20"/>
  <c r="I171" i="20"/>
  <c r="I315" i="20"/>
  <c r="I403" i="20"/>
  <c r="I17" i="20"/>
  <c r="I865" i="20"/>
  <c r="I61" i="20"/>
  <c r="I243" i="20"/>
  <c r="I137" i="20"/>
  <c r="I972" i="20"/>
  <c r="I230" i="20"/>
  <c r="I937" i="20"/>
  <c r="I556" i="20"/>
  <c r="I561" i="20"/>
  <c r="I767" i="20"/>
  <c r="I530" i="20"/>
  <c r="I338" i="20"/>
  <c r="I631" i="20"/>
  <c r="I559" i="20"/>
  <c r="I752" i="20"/>
  <c r="I401" i="20"/>
  <c r="I855" i="20"/>
  <c r="I479" i="20"/>
  <c r="I188" i="20"/>
  <c r="I898" i="20"/>
  <c r="I297" i="20"/>
  <c r="I69" i="20"/>
  <c r="I495" i="20"/>
  <c r="I252" i="20"/>
  <c r="I342" i="20"/>
  <c r="I788" i="20"/>
  <c r="I487" i="20"/>
  <c r="I960" i="20"/>
  <c r="I718" i="20"/>
  <c r="I206" i="20"/>
  <c r="I317" i="20"/>
  <c r="I299" i="20"/>
  <c r="I922" i="20"/>
  <c r="I690" i="20"/>
  <c r="I276" i="20"/>
  <c r="I774" i="20"/>
  <c r="I860" i="20"/>
  <c r="I586" i="20"/>
  <c r="I488" i="20"/>
  <c r="I493" i="20"/>
  <c r="I980" i="20"/>
  <c r="I441" i="20"/>
  <c r="I905" i="20"/>
  <c r="I55" i="20"/>
  <c r="I608" i="20"/>
  <c r="I96" i="20"/>
  <c r="I502" i="20"/>
  <c r="I613" i="20"/>
  <c r="I101" i="20"/>
  <c r="I750" i="20"/>
  <c r="I818" i="20"/>
  <c r="I596" i="20"/>
  <c r="I263" i="20"/>
  <c r="I251" i="20"/>
  <c r="I339" i="20"/>
  <c r="I350" i="20"/>
  <c r="I277" i="20"/>
  <c r="I511" i="20"/>
  <c r="I289" i="20"/>
  <c r="I518" i="20"/>
  <c r="I321" i="20"/>
  <c r="I867" i="20"/>
  <c r="I456" i="20"/>
  <c r="I685" i="20"/>
  <c r="I523" i="20"/>
  <c r="I1006" i="20"/>
  <c r="I984" i="20"/>
  <c r="I66" i="20"/>
  <c r="I407" i="20"/>
  <c r="I112" i="20"/>
  <c r="I355" i="20"/>
  <c r="I651" i="20"/>
  <c r="I354" i="20"/>
  <c r="I282" i="20"/>
  <c r="I585" i="20"/>
  <c r="I971" i="20"/>
  <c r="I146" i="20"/>
  <c r="I166" i="20"/>
  <c r="I392" i="20"/>
  <c r="I629" i="20"/>
  <c r="I590" i="20"/>
  <c r="I308" i="20"/>
  <c r="I610" i="20"/>
  <c r="I794" i="20"/>
  <c r="I698" i="20"/>
  <c r="I578" i="20"/>
  <c r="I967" i="20"/>
  <c r="I676" i="20"/>
  <c r="I351" i="20"/>
  <c r="I938" i="20"/>
  <c r="I50" i="20"/>
  <c r="I981" i="20"/>
  <c r="I931" i="20"/>
  <c r="I553" i="20"/>
  <c r="I864" i="20"/>
  <c r="I325" i="20"/>
  <c r="I874" i="20"/>
  <c r="I257" i="20"/>
  <c r="I824" i="20"/>
  <c r="I128" i="20"/>
  <c r="I162" i="20"/>
  <c r="I15" i="20"/>
  <c r="I618" i="20"/>
  <c r="I594" i="20"/>
  <c r="I554" i="20"/>
  <c r="I687" i="20"/>
  <c r="I367" i="20"/>
  <c r="I703" i="20"/>
  <c r="I359" i="20"/>
  <c r="I36" i="20"/>
  <c r="I248" i="20"/>
  <c r="I654" i="20"/>
  <c r="I142" i="20"/>
  <c r="I253" i="20"/>
  <c r="I858" i="20"/>
  <c r="I952" i="20"/>
  <c r="I148" i="20"/>
  <c r="I458" i="20"/>
  <c r="I914" i="20"/>
  <c r="I680" i="20"/>
  <c r="I424" i="20"/>
  <c r="I76" i="20"/>
  <c r="I313" i="20"/>
  <c r="I840" i="20"/>
  <c r="I625" i="20"/>
  <c r="I544" i="20"/>
  <c r="I32" i="20"/>
  <c r="I438" i="20"/>
  <c r="I549" i="20"/>
  <c r="I37" i="20"/>
  <c r="I686" i="20"/>
  <c r="I650" i="20"/>
  <c r="I468" i="20"/>
  <c r="I810" i="20"/>
  <c r="I135" i="20"/>
  <c r="I764" i="20"/>
  <c r="I141" i="20"/>
  <c r="I699" i="20"/>
  <c r="I187" i="20"/>
  <c r="I787" i="20"/>
  <c r="I194" i="20"/>
  <c r="I626" i="20"/>
  <c r="I431" i="20"/>
  <c r="I644" i="20"/>
  <c r="I598" i="20"/>
  <c r="I901" i="20"/>
  <c r="I273" i="20"/>
  <c r="I178" i="20"/>
  <c r="I989" i="20"/>
  <c r="I223" i="20"/>
  <c r="I939" i="20"/>
  <c r="I917" i="20"/>
  <c r="I714" i="20"/>
  <c r="I41" i="20"/>
  <c r="I129" i="20"/>
  <c r="I738" i="20"/>
  <c r="I998" i="20"/>
  <c r="I576" i="20"/>
  <c r="I990" i="20"/>
  <c r="I802" i="20"/>
  <c r="I234" i="20"/>
  <c r="I512" i="20"/>
  <c r="I306" i="20"/>
  <c r="I963" i="20"/>
  <c r="I660" i="20"/>
  <c r="I928" i="20"/>
  <c r="I617" i="20"/>
  <c r="I231" i="20"/>
  <c r="I828" i="20"/>
  <c r="I184" i="20"/>
  <c r="I78" i="20"/>
  <c r="I189" i="20"/>
  <c r="I218" i="20"/>
  <c r="I888" i="20"/>
  <c r="I20" i="20"/>
  <c r="I245" i="20"/>
  <c r="I850" i="20"/>
  <c r="I583" i="20"/>
  <c r="I360" i="20"/>
  <c r="I254" i="20"/>
  <c r="I852" i="20"/>
  <c r="I570" i="20"/>
  <c r="I970" i="20"/>
  <c r="I185" i="20"/>
  <c r="I754" i="20"/>
  <c r="I480" i="20"/>
  <c r="I374" i="20"/>
  <c r="I485" i="20"/>
  <c r="I43" i="20"/>
  <c r="I538" i="20"/>
  <c r="I954" i="20"/>
  <c r="I340" i="20"/>
  <c r="I881" i="20"/>
  <c r="I123" i="20"/>
  <c r="I723" i="20"/>
  <c r="I211" i="20"/>
  <c r="I601" i="20"/>
  <c r="I859" i="20"/>
  <c r="I261" i="20"/>
  <c r="I535" i="20"/>
  <c r="I119" i="20"/>
  <c r="I132" i="20"/>
  <c r="I845" i="20"/>
  <c r="I675" i="20"/>
  <c r="I327" i="20"/>
  <c r="I140" i="20"/>
  <c r="I993" i="20"/>
  <c r="I45" i="20"/>
  <c r="I91" i="20"/>
  <c r="I946" i="20"/>
  <c r="I131" i="20"/>
  <c r="I869" i="20"/>
  <c r="I138" i="20"/>
  <c r="I167" i="20"/>
  <c r="I203" i="20"/>
  <c r="I871" i="20"/>
  <c r="I730" i="20"/>
  <c r="I950" i="20"/>
  <c r="I886" i="20"/>
  <c r="I258" i="20"/>
  <c r="I425" i="20"/>
  <c r="I741" i="20"/>
  <c r="I925" i="20"/>
  <c r="I95" i="20"/>
  <c r="I746" i="20"/>
  <c r="I491" i="20"/>
  <c r="I853" i="20"/>
  <c r="I546" i="20"/>
  <c r="I911" i="20"/>
  <c r="I878" i="20"/>
  <c r="I653" i="20"/>
  <c r="I572" i="20"/>
  <c r="I826" i="20"/>
  <c r="I111" i="20"/>
  <c r="I789" i="20"/>
  <c r="I169" i="20"/>
  <c r="I489" i="20"/>
  <c r="I929" i="20"/>
  <c r="I743" i="20"/>
  <c r="I120" i="20"/>
  <c r="I526" i="20"/>
  <c r="I14" i="20"/>
  <c r="I90" i="20"/>
  <c r="I181" i="20"/>
  <c r="I296" i="20"/>
  <c r="I702" i="20"/>
  <c r="I190" i="20"/>
  <c r="I769" i="20"/>
  <c r="I442" i="20"/>
  <c r="I906" i="20"/>
  <c r="I57" i="20"/>
  <c r="I669" i="20"/>
  <c r="I372" i="20"/>
  <c r="I416" i="20"/>
  <c r="I822" i="20"/>
  <c r="I310" i="20"/>
  <c r="I421" i="20"/>
  <c r="I890" i="20"/>
  <c r="I212" i="20"/>
  <c r="I742" i="20"/>
  <c r="I341" i="20"/>
  <c r="I363" i="20"/>
  <c r="I892" i="20"/>
  <c r="I640" i="20"/>
  <c r="I13" i="20"/>
  <c r="I571" i="20"/>
  <c r="I59" i="20"/>
  <c r="I659" i="20"/>
  <c r="I147" i="20"/>
  <c r="U10" i="19"/>
  <c r="P10" i="27"/>
  <c r="J20" i="19"/>
  <c r="J17" i="19"/>
  <c r="J11" i="19"/>
  <c r="J13" i="19"/>
  <c r="J10" i="19"/>
  <c r="J12" i="19"/>
  <c r="J15" i="19"/>
  <c r="J18" i="19"/>
  <c r="J16" i="19"/>
  <c r="J14" i="19"/>
  <c r="J19" i="19"/>
  <c r="I17" i="19"/>
  <c r="I18" i="19"/>
  <c r="I19" i="19"/>
  <c r="C872" i="19"/>
  <c r="J9" i="19"/>
  <c r="N17" i="19"/>
  <c r="N11" i="19"/>
  <c r="N16" i="19"/>
  <c r="N18" i="19"/>
  <c r="N26" i="19"/>
  <c r="N30" i="19"/>
  <c r="N52" i="19"/>
  <c r="N55" i="19"/>
  <c r="N57" i="19"/>
  <c r="N59" i="19"/>
  <c r="N62" i="19"/>
  <c r="N64" i="19"/>
  <c r="N66" i="19"/>
  <c r="N84" i="19"/>
  <c r="N88" i="19"/>
  <c r="N92" i="19"/>
  <c r="N100" i="19"/>
  <c r="N103" i="19"/>
  <c r="N105" i="19"/>
  <c r="N107" i="19"/>
  <c r="N109" i="19"/>
  <c r="N111" i="19"/>
  <c r="N113" i="19"/>
  <c r="N114" i="19"/>
  <c r="N118" i="19"/>
  <c r="N140" i="19"/>
  <c r="N156" i="19"/>
  <c r="N160" i="19"/>
  <c r="N164" i="19"/>
  <c r="N165" i="19"/>
  <c r="N166" i="19"/>
  <c r="N168" i="19"/>
  <c r="N169" i="19"/>
  <c r="N170" i="19"/>
  <c r="N172" i="19"/>
  <c r="N173" i="19"/>
  <c r="N174" i="19"/>
  <c r="N176" i="19"/>
  <c r="N177" i="19"/>
  <c r="N178" i="19"/>
  <c r="N180" i="19"/>
  <c r="N181" i="19"/>
  <c r="N182" i="19"/>
  <c r="N184" i="19"/>
  <c r="N185" i="19"/>
  <c r="N186" i="19"/>
  <c r="N188" i="19"/>
  <c r="N189" i="19"/>
  <c r="N190" i="19"/>
  <c r="N192" i="19"/>
  <c r="N193" i="19"/>
  <c r="N194" i="19"/>
  <c r="N196" i="19"/>
  <c r="N197" i="19"/>
  <c r="N198" i="19"/>
  <c r="N200" i="19"/>
  <c r="N201" i="19"/>
  <c r="N202" i="19"/>
  <c r="N204" i="19"/>
  <c r="N205" i="19"/>
  <c r="N206" i="19"/>
  <c r="N208" i="19"/>
  <c r="N209" i="19"/>
  <c r="N210" i="19"/>
  <c r="N212" i="19"/>
  <c r="N213" i="19"/>
  <c r="N214" i="19"/>
  <c r="N216" i="19"/>
  <c r="N217" i="19"/>
  <c r="N218" i="19"/>
  <c r="N220" i="19"/>
  <c r="N221" i="19"/>
  <c r="N222" i="19"/>
  <c r="N224" i="19"/>
  <c r="N225" i="19"/>
  <c r="N226" i="19"/>
  <c r="N228" i="19"/>
  <c r="N229" i="19"/>
  <c r="N230" i="19"/>
  <c r="N232" i="19"/>
  <c r="N233" i="19"/>
  <c r="N234" i="19"/>
  <c r="N236" i="19"/>
  <c r="N237" i="19"/>
  <c r="N238" i="19"/>
  <c r="N240" i="19"/>
  <c r="N241" i="19"/>
  <c r="N242" i="19"/>
  <c r="N244" i="19"/>
  <c r="N245" i="19"/>
  <c r="N246" i="19"/>
  <c r="N248" i="19"/>
  <c r="N249" i="19"/>
  <c r="N250" i="19"/>
  <c r="N252" i="19"/>
  <c r="N253" i="19"/>
  <c r="N254" i="19"/>
  <c r="N256" i="19"/>
  <c r="N257" i="19"/>
  <c r="N258" i="19"/>
  <c r="N260" i="19"/>
  <c r="N261" i="19"/>
  <c r="N262" i="19"/>
  <c r="N264" i="19"/>
  <c r="N265" i="19"/>
  <c r="N266" i="19"/>
  <c r="N268" i="19"/>
  <c r="N269" i="19"/>
  <c r="N270" i="19"/>
  <c r="N272" i="19"/>
  <c r="N273" i="19"/>
  <c r="N274" i="19"/>
  <c r="N276" i="19"/>
  <c r="N277" i="19"/>
  <c r="N278" i="19"/>
  <c r="N280" i="19"/>
  <c r="N281" i="19"/>
  <c r="N282" i="19"/>
  <c r="N284" i="19"/>
  <c r="N285" i="19"/>
  <c r="N286" i="19"/>
  <c r="N288" i="19"/>
  <c r="N289" i="19"/>
  <c r="N290" i="19"/>
  <c r="N292" i="19"/>
  <c r="N293" i="19"/>
  <c r="N294" i="19"/>
  <c r="N296" i="19"/>
  <c r="N297" i="19"/>
  <c r="N298" i="19"/>
  <c r="N300" i="19"/>
  <c r="N301" i="19"/>
  <c r="N302" i="19"/>
  <c r="N304" i="19"/>
  <c r="N305" i="19"/>
  <c r="N306" i="19"/>
  <c r="N308" i="19"/>
  <c r="N309" i="19"/>
  <c r="N310" i="19"/>
  <c r="N312" i="19"/>
  <c r="N313" i="19"/>
  <c r="N314" i="19"/>
  <c r="N316" i="19"/>
  <c r="N317" i="19"/>
  <c r="N318" i="19"/>
  <c r="N320" i="19"/>
  <c r="N321" i="19"/>
  <c r="N322" i="19"/>
  <c r="N324" i="19"/>
  <c r="N325" i="19"/>
  <c r="N326" i="19"/>
  <c r="N328" i="19"/>
  <c r="N329" i="19"/>
  <c r="N330" i="19"/>
  <c r="N332" i="19"/>
  <c r="N333" i="19"/>
  <c r="N334" i="19"/>
  <c r="N336" i="19"/>
  <c r="N337" i="19"/>
  <c r="N338" i="19"/>
  <c r="N340" i="19"/>
  <c r="N341" i="19"/>
  <c r="N342" i="19"/>
  <c r="N344" i="19"/>
  <c r="N345" i="19"/>
  <c r="N346" i="19"/>
  <c r="N348" i="19"/>
  <c r="N349" i="19"/>
  <c r="N350" i="19"/>
  <c r="N352" i="19"/>
  <c r="N353" i="19"/>
  <c r="N354" i="19"/>
  <c r="N356" i="19"/>
  <c r="N357" i="19"/>
  <c r="N358" i="19"/>
  <c r="N360" i="19"/>
  <c r="N361" i="19"/>
  <c r="N362" i="19"/>
  <c r="N364" i="19"/>
  <c r="N365" i="19"/>
  <c r="N366" i="19"/>
  <c r="N368" i="19"/>
  <c r="N369" i="19"/>
  <c r="N370" i="19"/>
  <c r="N372" i="19"/>
  <c r="N373" i="19"/>
  <c r="N374" i="19"/>
  <c r="N376" i="19"/>
  <c r="N377" i="19"/>
  <c r="N378" i="19"/>
  <c r="N380" i="19"/>
  <c r="N381" i="19"/>
  <c r="N382" i="19"/>
  <c r="N384" i="19"/>
  <c r="N385" i="19"/>
  <c r="N386" i="19"/>
  <c r="N388" i="19"/>
  <c r="N389" i="19"/>
  <c r="N390" i="19"/>
  <c r="N392" i="19"/>
  <c r="N393" i="19"/>
  <c r="N394" i="19"/>
  <c r="N396" i="19"/>
  <c r="N397" i="19"/>
  <c r="N398" i="19"/>
  <c r="N400" i="19"/>
  <c r="N401" i="19"/>
  <c r="N402" i="19"/>
  <c r="N404" i="19"/>
  <c r="N405" i="19"/>
  <c r="N406" i="19"/>
  <c r="N408" i="19"/>
  <c r="N409" i="19"/>
  <c r="N410" i="19"/>
  <c r="N412" i="19"/>
  <c r="N413" i="19"/>
  <c r="N414" i="19"/>
  <c r="N415" i="19"/>
  <c r="N416" i="19"/>
  <c r="N417" i="19"/>
  <c r="N418" i="19"/>
  <c r="N420" i="19"/>
  <c r="N421" i="19"/>
  <c r="N422" i="19"/>
  <c r="N423" i="19"/>
  <c r="N424" i="19"/>
  <c r="N425" i="19"/>
  <c r="N426" i="19"/>
  <c r="N428" i="19"/>
  <c r="N429" i="19"/>
  <c r="N430" i="19"/>
  <c r="N431" i="19"/>
  <c r="N432" i="19"/>
  <c r="N433" i="19"/>
  <c r="N434" i="19"/>
  <c r="N436" i="19"/>
  <c r="N437" i="19"/>
  <c r="N438" i="19"/>
  <c r="N439" i="19"/>
  <c r="N440" i="19"/>
  <c r="N441" i="19"/>
  <c r="N442" i="19"/>
  <c r="N444" i="19"/>
  <c r="N445" i="19"/>
  <c r="N446" i="19"/>
  <c r="N447" i="19"/>
  <c r="N448" i="19"/>
  <c r="N449" i="19"/>
  <c r="N450" i="19"/>
  <c r="N452" i="19"/>
  <c r="N453" i="19"/>
  <c r="N454" i="19"/>
  <c r="N455" i="19"/>
  <c r="N456" i="19"/>
  <c r="N457" i="19"/>
  <c r="N458" i="19"/>
  <c r="N460" i="19"/>
  <c r="N461" i="19"/>
  <c r="N462" i="19"/>
  <c r="N463" i="19"/>
  <c r="N464" i="19"/>
  <c r="N465" i="19"/>
  <c r="N466" i="19"/>
  <c r="N468" i="19"/>
  <c r="N469" i="19"/>
  <c r="N470" i="19"/>
  <c r="N471" i="19"/>
  <c r="N472" i="19"/>
  <c r="N473" i="19"/>
  <c r="N474" i="19"/>
  <c r="N476" i="19"/>
  <c r="N477" i="19"/>
  <c r="N478" i="19"/>
  <c r="N479" i="19"/>
  <c r="N480" i="19"/>
  <c r="N481" i="19"/>
  <c r="N482" i="19"/>
  <c r="N484" i="19"/>
  <c r="N485" i="19"/>
  <c r="N486" i="19"/>
  <c r="N487" i="19"/>
  <c r="N488" i="19"/>
  <c r="N489" i="19"/>
  <c r="N490" i="19"/>
  <c r="N492" i="19"/>
  <c r="N493" i="19"/>
  <c r="N494" i="19"/>
  <c r="N495" i="19"/>
  <c r="N496" i="19"/>
  <c r="N497" i="19"/>
  <c r="N498" i="19"/>
  <c r="N500" i="19"/>
  <c r="N501" i="19"/>
  <c r="N502" i="19"/>
  <c r="N503" i="19"/>
  <c r="N504" i="19"/>
  <c r="N505" i="19"/>
  <c r="N506" i="19"/>
  <c r="N508" i="19"/>
  <c r="N509" i="19"/>
  <c r="N510" i="19"/>
  <c r="N511" i="19"/>
  <c r="N512" i="19"/>
  <c r="N513" i="19"/>
  <c r="N514" i="19"/>
  <c r="N516" i="19"/>
  <c r="N517" i="19"/>
  <c r="N518" i="19"/>
  <c r="N519" i="19"/>
  <c r="N520" i="19"/>
  <c r="N521" i="19"/>
  <c r="N522" i="19"/>
  <c r="N524" i="19"/>
  <c r="N525" i="19"/>
  <c r="N526" i="19"/>
  <c r="N527" i="19"/>
  <c r="N528" i="19"/>
  <c r="N529" i="19"/>
  <c r="N530" i="19"/>
  <c r="N532" i="19"/>
  <c r="N533" i="19"/>
  <c r="N534" i="19"/>
  <c r="N535" i="19"/>
  <c r="N536" i="19"/>
  <c r="N537" i="19"/>
  <c r="N538" i="19"/>
  <c r="N540" i="19"/>
  <c r="N541" i="19"/>
  <c r="N542" i="19"/>
  <c r="N543" i="19"/>
  <c r="N544" i="19"/>
  <c r="N545" i="19"/>
  <c r="N546" i="19"/>
  <c r="N548" i="19"/>
  <c r="N549" i="19"/>
  <c r="N550" i="19"/>
  <c r="N551" i="19"/>
  <c r="N552" i="19"/>
  <c r="N553" i="19"/>
  <c r="N554" i="19"/>
  <c r="N556" i="19"/>
  <c r="N557" i="19"/>
  <c r="N558" i="19"/>
  <c r="N559" i="19"/>
  <c r="N560" i="19"/>
  <c r="N561" i="19"/>
  <c r="N562" i="19"/>
  <c r="N564" i="19"/>
  <c r="N565" i="19"/>
  <c r="N566" i="19"/>
  <c r="N567" i="19"/>
  <c r="N568" i="19"/>
  <c r="N569" i="19"/>
  <c r="N570" i="19"/>
  <c r="N572" i="19"/>
  <c r="N573" i="19"/>
  <c r="N574" i="19"/>
  <c r="N575" i="19"/>
  <c r="N576" i="19"/>
  <c r="N577" i="19"/>
  <c r="N578" i="19"/>
  <c r="N580" i="19"/>
  <c r="N581" i="19"/>
  <c r="N582" i="19"/>
  <c r="N583" i="19"/>
  <c r="N584" i="19"/>
  <c r="N585" i="19"/>
  <c r="N586" i="19"/>
  <c r="N588" i="19"/>
  <c r="N589" i="19"/>
  <c r="N590" i="19"/>
  <c r="N591" i="19"/>
  <c r="N592" i="19"/>
  <c r="N593" i="19"/>
  <c r="N594" i="19"/>
  <c r="N596" i="19"/>
  <c r="N597" i="19"/>
  <c r="N598" i="19"/>
  <c r="N599" i="19"/>
  <c r="N600" i="19"/>
  <c r="N601" i="19"/>
  <c r="N602" i="19"/>
  <c r="N604" i="19"/>
  <c r="N605" i="19"/>
  <c r="N606" i="19"/>
  <c r="N607" i="19"/>
  <c r="N608" i="19"/>
  <c r="N609" i="19"/>
  <c r="N610" i="19"/>
  <c r="N612" i="19"/>
  <c r="N613" i="19"/>
  <c r="N614" i="19"/>
  <c r="N615" i="19"/>
  <c r="N616" i="19"/>
  <c r="N617" i="19"/>
  <c r="N618" i="19"/>
  <c r="N620" i="19"/>
  <c r="N621" i="19"/>
  <c r="N622" i="19"/>
  <c r="N623" i="19"/>
  <c r="N624" i="19"/>
  <c r="N625" i="19"/>
  <c r="N626" i="19"/>
  <c r="N628" i="19"/>
  <c r="N629" i="19"/>
  <c r="N630" i="19"/>
  <c r="N631" i="19"/>
  <c r="N632" i="19"/>
  <c r="N633" i="19"/>
  <c r="N634" i="19"/>
  <c r="N636" i="19"/>
  <c r="N637" i="19"/>
  <c r="N638" i="19"/>
  <c r="N639" i="19"/>
  <c r="N640" i="19"/>
  <c r="N641" i="19"/>
  <c r="N642" i="19"/>
  <c r="N644" i="19"/>
  <c r="N645" i="19"/>
  <c r="N646" i="19"/>
  <c r="N647" i="19"/>
  <c r="N648" i="19"/>
  <c r="N649" i="19"/>
  <c r="N650" i="19"/>
  <c r="N652" i="19"/>
  <c r="N653" i="19"/>
  <c r="N654" i="19"/>
  <c r="N655" i="19"/>
  <c r="N656" i="19"/>
  <c r="N657" i="19"/>
  <c r="N658" i="19"/>
  <c r="N660" i="19"/>
  <c r="N661" i="19"/>
  <c r="N662" i="19"/>
  <c r="N663" i="19"/>
  <c r="N664" i="19"/>
  <c r="N665" i="19"/>
  <c r="N666" i="19"/>
  <c r="N668" i="19"/>
  <c r="N669" i="19"/>
  <c r="N670" i="19"/>
  <c r="N671" i="19"/>
  <c r="N672" i="19"/>
  <c r="N673" i="19"/>
  <c r="N674" i="19"/>
  <c r="N683" i="19"/>
  <c r="N691" i="19"/>
  <c r="N699" i="19"/>
  <c r="N702" i="19"/>
  <c r="N703" i="19"/>
  <c r="N706" i="19"/>
  <c r="N710" i="19"/>
  <c r="N711" i="19"/>
  <c r="N714" i="19"/>
  <c r="N718" i="19"/>
  <c r="N719" i="19"/>
  <c r="N722" i="19"/>
  <c r="N726" i="19"/>
  <c r="N727" i="19"/>
  <c r="N730" i="19"/>
  <c r="N734" i="19"/>
  <c r="N735" i="19"/>
  <c r="N738" i="19"/>
  <c r="N742" i="19"/>
  <c r="N743" i="19"/>
  <c r="N746" i="19"/>
  <c r="N750" i="19"/>
  <c r="N751" i="19"/>
  <c r="N754" i="19"/>
  <c r="N758" i="19"/>
  <c r="N759" i="19"/>
  <c r="N762" i="19"/>
  <c r="N766" i="19"/>
  <c r="N767" i="19"/>
  <c r="N770" i="19"/>
  <c r="N774" i="19"/>
  <c r="N775" i="19"/>
  <c r="N778" i="19"/>
  <c r="N782" i="19"/>
  <c r="N783" i="19"/>
  <c r="N786" i="19"/>
  <c r="N790" i="19"/>
  <c r="N791" i="19"/>
  <c r="N794" i="19"/>
  <c r="N798" i="19"/>
  <c r="N799" i="19"/>
  <c r="N802" i="19"/>
  <c r="N806" i="19"/>
  <c r="N807" i="19"/>
  <c r="N810" i="19"/>
  <c r="N814" i="19"/>
  <c r="N815" i="19"/>
  <c r="N817" i="19"/>
  <c r="N818" i="19"/>
  <c r="N822" i="19"/>
  <c r="N823" i="19"/>
  <c r="N826" i="19"/>
  <c r="N830" i="19"/>
  <c r="N831" i="19"/>
  <c r="N834" i="19"/>
  <c r="N838" i="19"/>
  <c r="N839" i="19"/>
  <c r="N842" i="19"/>
  <c r="N846" i="19"/>
  <c r="N847" i="19"/>
  <c r="N850" i="19"/>
  <c r="N854" i="19"/>
  <c r="N855" i="19"/>
  <c r="N858" i="19"/>
  <c r="N862" i="19"/>
  <c r="N863" i="19"/>
  <c r="N866" i="19"/>
  <c r="N870" i="19"/>
  <c r="N871" i="19"/>
  <c r="N874" i="19"/>
  <c r="N878" i="19"/>
  <c r="N879" i="19"/>
  <c r="N882" i="19"/>
  <c r="N886" i="19"/>
  <c r="N887" i="19"/>
  <c r="N890" i="19"/>
  <c r="N894" i="19"/>
  <c r="N895" i="19"/>
  <c r="N898" i="19"/>
  <c r="N902" i="19"/>
  <c r="N903" i="19"/>
  <c r="N906" i="19"/>
  <c r="N910" i="19"/>
  <c r="N911" i="19"/>
  <c r="N914" i="19"/>
  <c r="N918" i="19"/>
  <c r="N919" i="19"/>
  <c r="N924" i="19"/>
  <c r="N928" i="19"/>
  <c r="N932" i="19"/>
  <c r="N936" i="19"/>
  <c r="N940" i="19"/>
  <c r="N944" i="19"/>
  <c r="N946" i="19"/>
  <c r="N947" i="19"/>
  <c r="N948" i="19"/>
  <c r="N950" i="19"/>
  <c r="N951" i="19"/>
  <c r="N952" i="19"/>
  <c r="N954" i="19"/>
  <c r="N955" i="19"/>
  <c r="N956" i="19"/>
  <c r="N958" i="19"/>
  <c r="N959" i="19"/>
  <c r="N960" i="19"/>
  <c r="N962" i="19"/>
  <c r="N963" i="19"/>
  <c r="N964" i="19"/>
  <c r="N966" i="19"/>
  <c r="N967" i="19"/>
  <c r="N968" i="19"/>
  <c r="N970" i="19"/>
  <c r="N971" i="19"/>
  <c r="N972" i="19"/>
  <c r="N974" i="19"/>
  <c r="N975" i="19"/>
  <c r="N976" i="19"/>
  <c r="N978" i="19"/>
  <c r="N979" i="19"/>
  <c r="N980" i="19"/>
  <c r="N982" i="19"/>
  <c r="N983" i="19"/>
  <c r="N984" i="19"/>
  <c r="N986" i="19"/>
  <c r="N987" i="19"/>
  <c r="N988" i="19"/>
  <c r="N990" i="19"/>
  <c r="N991" i="19"/>
  <c r="N992" i="19"/>
  <c r="N994" i="19"/>
  <c r="N995" i="19"/>
  <c r="N996" i="19"/>
  <c r="N998" i="19"/>
  <c r="N999" i="19"/>
  <c r="N1000" i="19"/>
  <c r="N1002" i="19"/>
  <c r="N1003" i="19"/>
  <c r="N1004" i="19"/>
  <c r="N1006" i="19"/>
  <c r="N1007" i="19"/>
  <c r="N1008" i="19"/>
  <c r="N13" i="19"/>
  <c r="N19" i="19"/>
  <c r="N24" i="19"/>
  <c r="N25" i="19"/>
  <c r="N27" i="19"/>
  <c r="N29" i="19"/>
  <c r="N36" i="19"/>
  <c r="N40" i="19"/>
  <c r="N44" i="19"/>
  <c r="N58" i="19"/>
  <c r="N61" i="19"/>
  <c r="N63" i="19"/>
  <c r="N65" i="19"/>
  <c r="N68" i="19"/>
  <c r="N72" i="19"/>
  <c r="N76" i="19"/>
  <c r="N106" i="19"/>
  <c r="N110" i="19"/>
  <c r="N112" i="19"/>
  <c r="N115" i="19"/>
  <c r="N117" i="19"/>
  <c r="N119" i="19"/>
  <c r="N124" i="19"/>
  <c r="N132" i="19"/>
  <c r="N136" i="19"/>
  <c r="N148" i="19"/>
  <c r="N152" i="19"/>
  <c r="N676" i="19"/>
  <c r="N14" i="19"/>
  <c r="N22" i="19"/>
  <c r="N32" i="19"/>
  <c r="N34" i="19"/>
  <c r="N39" i="19"/>
  <c r="N42" i="19"/>
  <c r="N47" i="19"/>
  <c r="N49" i="19"/>
  <c r="N51" i="19"/>
  <c r="N53" i="19"/>
  <c r="N56" i="19"/>
  <c r="N70" i="19"/>
  <c r="N74" i="19"/>
  <c r="N79" i="19"/>
  <c r="N81" i="19"/>
  <c r="N83" i="19"/>
  <c r="N85" i="19"/>
  <c r="N87" i="19"/>
  <c r="N89" i="19"/>
  <c r="N91" i="19"/>
  <c r="N93" i="19"/>
  <c r="N95" i="19"/>
  <c r="N97" i="19"/>
  <c r="N99" i="19"/>
  <c r="N101" i="19"/>
  <c r="N104" i="19"/>
  <c r="N108" i="19"/>
  <c r="N122" i="19"/>
  <c r="N126" i="19"/>
  <c r="N128" i="19"/>
  <c r="N130" i="19"/>
  <c r="N134" i="19"/>
  <c r="N139" i="19"/>
  <c r="N141" i="19"/>
  <c r="N142" i="19"/>
  <c r="N144" i="19"/>
  <c r="N146" i="19"/>
  <c r="N150" i="19"/>
  <c r="N155" i="19"/>
  <c r="N157" i="19"/>
  <c r="N159" i="19"/>
  <c r="N161" i="19"/>
  <c r="N163" i="19"/>
  <c r="N10" i="19"/>
  <c r="N12" i="19"/>
  <c r="N15" i="19"/>
  <c r="N20" i="19"/>
  <c r="N21" i="19"/>
  <c r="N23" i="19"/>
  <c r="N28" i="19"/>
  <c r="N31" i="19"/>
  <c r="N33" i="19"/>
  <c r="N35" i="19"/>
  <c r="N37" i="19"/>
  <c r="N38" i="19"/>
  <c r="N41" i="19"/>
  <c r="N43" i="19"/>
  <c r="N45" i="19"/>
  <c r="N46" i="19"/>
  <c r="N48" i="19"/>
  <c r="N50" i="19"/>
  <c r="N54" i="19"/>
  <c r="N60" i="19"/>
  <c r="N67" i="19"/>
  <c r="N69" i="19"/>
  <c r="N71" i="19"/>
  <c r="N73" i="19"/>
  <c r="N75" i="19"/>
  <c r="N77" i="19"/>
  <c r="N78" i="19"/>
  <c r="N80" i="19"/>
  <c r="N82" i="19"/>
  <c r="N86" i="19"/>
  <c r="N90" i="19"/>
  <c r="N94" i="19"/>
  <c r="N96" i="19"/>
  <c r="N98" i="19"/>
  <c r="N102" i="19"/>
  <c r="N116" i="19"/>
  <c r="N120" i="19"/>
  <c r="N121" i="19"/>
  <c r="N123" i="19"/>
  <c r="N125" i="19"/>
  <c r="N127" i="19"/>
  <c r="N129" i="19"/>
  <c r="N131" i="19"/>
  <c r="N133" i="19"/>
  <c r="N135" i="19"/>
  <c r="N137" i="19"/>
  <c r="N138" i="19"/>
  <c r="N143" i="19"/>
  <c r="N145" i="19"/>
  <c r="N147" i="19"/>
  <c r="N149" i="19"/>
  <c r="N151" i="19"/>
  <c r="N153" i="19"/>
  <c r="N154" i="19"/>
  <c r="N158" i="19"/>
  <c r="N162" i="19"/>
  <c r="N167" i="19"/>
  <c r="N171" i="19"/>
  <c r="N175" i="19"/>
  <c r="N179" i="19"/>
  <c r="N183" i="19"/>
  <c r="N187" i="19"/>
  <c r="N191" i="19"/>
  <c r="N195" i="19"/>
  <c r="N199" i="19"/>
  <c r="N203" i="19"/>
  <c r="N207" i="19"/>
  <c r="N211" i="19"/>
  <c r="N215" i="19"/>
  <c r="N219" i="19"/>
  <c r="N223" i="19"/>
  <c r="N227" i="19"/>
  <c r="N231" i="19"/>
  <c r="N235" i="19"/>
  <c r="N239" i="19"/>
  <c r="N243" i="19"/>
  <c r="N247" i="19"/>
  <c r="N251" i="19"/>
  <c r="N255" i="19"/>
  <c r="N259" i="19"/>
  <c r="N263" i="19"/>
  <c r="N267" i="19"/>
  <c r="N271" i="19"/>
  <c r="N275" i="19"/>
  <c r="N279" i="19"/>
  <c r="N283" i="19"/>
  <c r="N287" i="19"/>
  <c r="N291" i="19"/>
  <c r="N295" i="19"/>
  <c r="N299" i="19"/>
  <c r="N303" i="19"/>
  <c r="N307" i="19"/>
  <c r="N311" i="19"/>
  <c r="N315" i="19"/>
  <c r="N319" i="19"/>
  <c r="N323" i="19"/>
  <c r="N327" i="19"/>
  <c r="N331" i="19"/>
  <c r="N335" i="19"/>
  <c r="N339" i="19"/>
  <c r="N343" i="19"/>
  <c r="N347" i="19"/>
  <c r="N351" i="19"/>
  <c r="N355" i="19"/>
  <c r="N359" i="19"/>
  <c r="N363" i="19"/>
  <c r="N367" i="19"/>
  <c r="N371" i="19"/>
  <c r="N375" i="19"/>
  <c r="N379" i="19"/>
  <c r="N383" i="19"/>
  <c r="N387" i="19"/>
  <c r="N391" i="19"/>
  <c r="N395" i="19"/>
  <c r="N399" i="19"/>
  <c r="N403" i="19"/>
  <c r="N407" i="19"/>
  <c r="N411" i="19"/>
  <c r="N419" i="19"/>
  <c r="N427" i="19"/>
  <c r="N435" i="19"/>
  <c r="N443" i="19"/>
  <c r="N451" i="19"/>
  <c r="N459" i="19"/>
  <c r="N467" i="19"/>
  <c r="N475" i="19"/>
  <c r="N483" i="19"/>
  <c r="N491" i="19"/>
  <c r="N499" i="19"/>
  <c r="N507" i="19"/>
  <c r="N515" i="19"/>
  <c r="N523" i="19"/>
  <c r="N531" i="19"/>
  <c r="N539" i="19"/>
  <c r="N547" i="19"/>
  <c r="N555" i="19"/>
  <c r="N563" i="19"/>
  <c r="N571" i="19"/>
  <c r="N579" i="19"/>
  <c r="N587" i="19"/>
  <c r="N595" i="19"/>
  <c r="N603" i="19"/>
  <c r="N611" i="19"/>
  <c r="N619" i="19"/>
  <c r="N627" i="19"/>
  <c r="N635" i="19"/>
  <c r="N643" i="19"/>
  <c r="N651" i="19"/>
  <c r="N659" i="19"/>
  <c r="N667" i="19"/>
  <c r="N675" i="19"/>
  <c r="N677" i="19"/>
  <c r="N678" i="19"/>
  <c r="N679" i="19"/>
  <c r="N680" i="19"/>
  <c r="N681" i="19"/>
  <c r="N682" i="19"/>
  <c r="N684" i="19"/>
  <c r="N685" i="19"/>
  <c r="N686" i="19"/>
  <c r="N687" i="19"/>
  <c r="N688" i="19"/>
  <c r="N689" i="19"/>
  <c r="N690" i="19"/>
  <c r="N692" i="19"/>
  <c r="N693" i="19"/>
  <c r="N694" i="19"/>
  <c r="N695" i="19"/>
  <c r="N696" i="19"/>
  <c r="N697" i="19"/>
  <c r="N698" i="19"/>
  <c r="N700" i="19"/>
  <c r="N701" i="19"/>
  <c r="N704" i="19"/>
  <c r="N705" i="19"/>
  <c r="N707" i="19"/>
  <c r="N708" i="19"/>
  <c r="N709" i="19"/>
  <c r="N712" i="19"/>
  <c r="N713" i="19"/>
  <c r="N715" i="19"/>
  <c r="N716" i="19"/>
  <c r="N717" i="19"/>
  <c r="N720" i="19"/>
  <c r="N721" i="19"/>
  <c r="N723" i="19"/>
  <c r="N724" i="19"/>
  <c r="N725" i="19"/>
  <c r="N728" i="19"/>
  <c r="N729" i="19"/>
  <c r="N731" i="19"/>
  <c r="N732" i="19"/>
  <c r="N733" i="19"/>
  <c r="N736" i="19"/>
  <c r="N737" i="19"/>
  <c r="N739" i="19"/>
  <c r="N740" i="19"/>
  <c r="N741" i="19"/>
  <c r="N744" i="19"/>
  <c r="N745" i="19"/>
  <c r="N747" i="19"/>
  <c r="N748" i="19"/>
  <c r="N749" i="19"/>
  <c r="N752" i="19"/>
  <c r="N753" i="19"/>
  <c r="N755" i="19"/>
  <c r="N756" i="19"/>
  <c r="N757" i="19"/>
  <c r="N760" i="19"/>
  <c r="N761" i="19"/>
  <c r="N763" i="19"/>
  <c r="N764" i="19"/>
  <c r="N765" i="19"/>
  <c r="N768" i="19"/>
  <c r="N769" i="19"/>
  <c r="N771" i="19"/>
  <c r="N772" i="19"/>
  <c r="N773" i="19"/>
  <c r="N776" i="19"/>
  <c r="N777" i="19"/>
  <c r="N779" i="19"/>
  <c r="N780" i="19"/>
  <c r="N781" i="19"/>
  <c r="N784" i="19"/>
  <c r="N785" i="19"/>
  <c r="N787" i="19"/>
  <c r="N788" i="19"/>
  <c r="N789" i="19"/>
  <c r="N792" i="19"/>
  <c r="N793" i="19"/>
  <c r="N795" i="19"/>
  <c r="N796" i="19"/>
  <c r="N797" i="19"/>
  <c r="N800" i="19"/>
  <c r="N801" i="19"/>
  <c r="N803" i="19"/>
  <c r="N804" i="19"/>
  <c r="N805" i="19"/>
  <c r="N808" i="19"/>
  <c r="N809" i="19"/>
  <c r="N811" i="19"/>
  <c r="N812" i="19"/>
  <c r="N813" i="19"/>
  <c r="N816" i="19"/>
  <c r="N819" i="19"/>
  <c r="N820" i="19"/>
  <c r="N821" i="19"/>
  <c r="N824" i="19"/>
  <c r="N825" i="19"/>
  <c r="N827" i="19"/>
  <c r="N828" i="19"/>
  <c r="N829" i="19"/>
  <c r="N832" i="19"/>
  <c r="N833" i="19"/>
  <c r="N835" i="19"/>
  <c r="N836" i="19"/>
  <c r="N837" i="19"/>
  <c r="N840" i="19"/>
  <c r="N841" i="19"/>
  <c r="N843" i="19"/>
  <c r="N844" i="19"/>
  <c r="N845" i="19"/>
  <c r="N848" i="19"/>
  <c r="N849" i="19"/>
  <c r="N851" i="19"/>
  <c r="N852" i="19"/>
  <c r="N853" i="19"/>
  <c r="N856" i="19"/>
  <c r="N857" i="19"/>
  <c r="N859" i="19"/>
  <c r="N860" i="19"/>
  <c r="N861" i="19"/>
  <c r="N864" i="19"/>
  <c r="N865" i="19"/>
  <c r="N867" i="19"/>
  <c r="N868" i="19"/>
  <c r="N869" i="19"/>
  <c r="N872" i="19"/>
  <c r="N873" i="19"/>
  <c r="N875" i="19"/>
  <c r="N876" i="19"/>
  <c r="N877" i="19"/>
  <c r="N880" i="19"/>
  <c r="N881" i="19"/>
  <c r="N883" i="19"/>
  <c r="N884" i="19"/>
  <c r="N885" i="19"/>
  <c r="N888" i="19"/>
  <c r="N889" i="19"/>
  <c r="N891" i="19"/>
  <c r="N892" i="19"/>
  <c r="N893" i="19"/>
  <c r="N896" i="19"/>
  <c r="N897" i="19"/>
  <c r="N899" i="19"/>
  <c r="N900" i="19"/>
  <c r="N901" i="19"/>
  <c r="N904" i="19"/>
  <c r="N905" i="19"/>
  <c r="N907" i="19"/>
  <c r="N908" i="19"/>
  <c r="N909" i="19"/>
  <c r="N912" i="19"/>
  <c r="N913" i="19"/>
  <c r="N915" i="19"/>
  <c r="N916" i="19"/>
  <c r="N917" i="19"/>
  <c r="N920" i="19"/>
  <c r="N921" i="19"/>
  <c r="N922" i="19"/>
  <c r="N923" i="19"/>
  <c r="N925" i="19"/>
  <c r="N926" i="19"/>
  <c r="N927" i="19"/>
  <c r="N929" i="19"/>
  <c r="N930" i="19"/>
  <c r="N931" i="19"/>
  <c r="N933" i="19"/>
  <c r="N934" i="19"/>
  <c r="N935" i="19"/>
  <c r="N937" i="19"/>
  <c r="N938" i="19"/>
  <c r="N939" i="19"/>
  <c r="N941" i="19"/>
  <c r="N942" i="19"/>
  <c r="N943" i="19"/>
  <c r="N945" i="19"/>
  <c r="N949" i="19"/>
  <c r="N953" i="19"/>
  <c r="N957" i="19"/>
  <c r="N961" i="19"/>
  <c r="N965" i="19"/>
  <c r="N969" i="19"/>
  <c r="N973" i="19"/>
  <c r="N977" i="19"/>
  <c r="N981" i="19"/>
  <c r="N985" i="19"/>
  <c r="N989" i="19"/>
  <c r="N993" i="19"/>
  <c r="N997" i="19"/>
  <c r="N1001" i="19"/>
  <c r="N1005" i="19"/>
  <c r="N1009" i="19"/>
  <c r="G17" i="19"/>
  <c r="G19" i="19"/>
  <c r="N9" i="19"/>
  <c r="AA12" i="19" l="1"/>
  <c r="N13" i="31"/>
  <c r="T10" i="19"/>
  <c r="H9" i="26"/>
  <c r="AA11" i="19"/>
  <c r="H10" i="26"/>
  <c r="S14" i="19"/>
  <c r="I11" i="26"/>
  <c r="S10" i="19"/>
  <c r="I9" i="26"/>
  <c r="T14" i="19"/>
  <c r="T16" i="19"/>
  <c r="AA16" i="19"/>
  <c r="S15" i="19"/>
  <c r="T15" i="19"/>
  <c r="AA14" i="19"/>
  <c r="S13" i="19"/>
  <c r="T13" i="19"/>
  <c r="S12" i="19"/>
  <c r="L13" i="31" s="1"/>
  <c r="T12" i="19"/>
  <c r="M13" i="31" s="1"/>
  <c r="S11" i="19"/>
  <c r="T11" i="19"/>
  <c r="AA10" i="19"/>
  <c r="F9" i="19"/>
  <c r="E20" i="19"/>
  <c r="F20" i="19"/>
  <c r="H20" i="19"/>
  <c r="G20" i="19"/>
  <c r="E17" i="19"/>
  <c r="E12" i="27"/>
  <c r="E19" i="19"/>
  <c r="H17" i="19"/>
  <c r="F17" i="19"/>
  <c r="G18" i="19"/>
  <c r="E18" i="19"/>
  <c r="F18" i="19"/>
  <c r="F12" i="19"/>
  <c r="F11" i="19"/>
  <c r="F15" i="19"/>
  <c r="F19" i="19"/>
  <c r="F16" i="19"/>
  <c r="F10" i="19"/>
  <c r="F14" i="19"/>
  <c r="F13" i="19"/>
  <c r="R36" i="28" l="1"/>
  <c r="R38" i="28"/>
  <c r="R40" i="28"/>
  <c r="R42" i="28"/>
  <c r="R44" i="28"/>
  <c r="R46" i="28"/>
  <c r="R48" i="28"/>
  <c r="R50" i="28"/>
  <c r="R52" i="28"/>
  <c r="R54" i="28"/>
  <c r="R37" i="28"/>
  <c r="R39" i="28"/>
  <c r="R41" i="28"/>
  <c r="R43" i="28"/>
  <c r="R45" i="28"/>
  <c r="R47" i="28"/>
  <c r="R49" i="28"/>
  <c r="R51" i="28"/>
  <c r="R53" i="28"/>
  <c r="R35" i="28"/>
  <c r="C20" i="19"/>
  <c r="G12" i="27"/>
  <c r="N37" i="28"/>
  <c r="H19" i="19"/>
  <c r="H18" i="19"/>
  <c r="C18" i="19"/>
  <c r="O42" i="28"/>
  <c r="P42" i="28"/>
  <c r="N42" i="28"/>
  <c r="N54" i="28"/>
  <c r="N50" i="28"/>
  <c r="N46" i="28"/>
  <c r="N38" i="28"/>
  <c r="N35" i="28"/>
  <c r="N51" i="28"/>
  <c r="N47" i="28"/>
  <c r="N43" i="28"/>
  <c r="N39" i="28"/>
  <c r="C19" i="19"/>
  <c r="N52" i="28"/>
  <c r="N48" i="28"/>
  <c r="N44" i="28"/>
  <c r="N40" i="28"/>
  <c r="N36" i="28"/>
  <c r="N53" i="28"/>
  <c r="N49" i="28"/>
  <c r="N45" i="28"/>
  <c r="N41" i="28"/>
  <c r="O51" i="28"/>
  <c r="S51" i="28" s="1"/>
  <c r="O36" i="28"/>
  <c r="O46" i="28"/>
  <c r="P54" i="28"/>
  <c r="O52" i="28"/>
  <c r="S52" i="28" s="1"/>
  <c r="P43" i="28"/>
  <c r="P52" i="28"/>
  <c r="P40" i="28"/>
  <c r="P49" i="28"/>
  <c r="O50" i="28"/>
  <c r="S50" i="28" s="1"/>
  <c r="O38" i="28"/>
  <c r="P37" i="28"/>
  <c r="P50" i="28"/>
  <c r="P35" i="28"/>
  <c r="P45" i="28"/>
  <c r="O53" i="28"/>
  <c r="S53" i="28" s="1"/>
  <c r="P53" i="28"/>
  <c r="P51" i="28"/>
  <c r="O48" i="28"/>
  <c r="S48" i="28" s="1"/>
  <c r="O54" i="28"/>
  <c r="S54" i="28" s="1"/>
  <c r="O41" i="28"/>
  <c r="P41" i="28"/>
  <c r="O40" i="28"/>
  <c r="O37" i="28"/>
  <c r="P44" i="28"/>
  <c r="P36" i="28"/>
  <c r="O49" i="28"/>
  <c r="S49" i="28" s="1"/>
  <c r="O47" i="28"/>
  <c r="S47" i="28" s="1"/>
  <c r="O45" i="28"/>
  <c r="O35" i="28"/>
  <c r="O43" i="28"/>
  <c r="P46" i="28"/>
  <c r="O44" i="28"/>
  <c r="P39" i="28"/>
  <c r="O39" i="28"/>
  <c r="P48" i="28"/>
  <c r="P38" i="28"/>
  <c r="P47" i="28"/>
  <c r="C17" i="19"/>
  <c r="P58" i="31" l="1"/>
  <c r="Q35" i="28"/>
  <c r="S35" i="28" s="1"/>
  <c r="Q41" i="28"/>
  <c r="S41" i="28" s="1"/>
  <c r="Q37" i="28"/>
  <c r="S37" i="28" s="1"/>
  <c r="Q45" i="28"/>
  <c r="S45" i="28" s="1"/>
  <c r="Q53" i="28"/>
  <c r="Q40" i="28"/>
  <c r="S40" i="28" s="1"/>
  <c r="Q50" i="28"/>
  <c r="Q43" i="28"/>
  <c r="S43" i="28" s="1"/>
  <c r="Q51" i="28"/>
  <c r="Q36" i="28"/>
  <c r="S36" i="28" s="1"/>
  <c r="Q52" i="28"/>
  <c r="Q46" i="28"/>
  <c r="S46" i="28" s="1"/>
  <c r="Q49" i="28"/>
  <c r="Q48" i="28"/>
  <c r="Q42" i="28"/>
  <c r="S42" i="28" s="1"/>
  <c r="Q39" i="28"/>
  <c r="S39" i="28" s="1"/>
  <c r="Q47" i="28"/>
  <c r="Q44" i="28"/>
  <c r="S44" i="28" s="1"/>
  <c r="Q38" i="28"/>
  <c r="S38" i="28" s="1"/>
  <c r="Q54" i="28"/>
  <c r="P23" i="29"/>
  <c r="P9" i="21" l="1"/>
  <c r="P11" i="21" l="1"/>
  <c r="P10" i="21"/>
  <c r="E9" i="21" l="1"/>
  <c r="E13" i="21" s="1"/>
  <c r="F9" i="21" l="1"/>
  <c r="F13" i="21" s="1"/>
  <c r="C18" i="14"/>
  <c r="G9" i="21" l="1"/>
  <c r="G13" i="21" s="1"/>
  <c r="H9" i="21" l="1"/>
  <c r="H13" i="21" s="1"/>
  <c r="I9" i="21" l="1"/>
  <c r="I13" i="21" s="1"/>
  <c r="J9" i="21" l="1"/>
  <c r="J13" i="21" s="1"/>
  <c r="K9" i="21" l="1"/>
  <c r="K13" i="21" s="1"/>
  <c r="L9" i="21" l="1"/>
  <c r="L13" i="21" s="1"/>
  <c r="M9" i="21" l="1"/>
  <c r="M13" i="21" s="1"/>
  <c r="N9" i="21" l="1"/>
  <c r="N13" i="21" s="1"/>
  <c r="O9" i="21" l="1"/>
  <c r="O13" i="21" s="1"/>
  <c r="P13" i="21" l="1"/>
  <c r="F12" i="27" l="1"/>
  <c r="D12" i="27"/>
  <c r="D20" i="19"/>
  <c r="D17" i="19"/>
  <c r="D19" i="19"/>
  <c r="D18" i="19"/>
  <c r="P26" i="29" l="1"/>
  <c r="P25" i="29" l="1"/>
  <c r="I11" i="19"/>
  <c r="H17" i="24" l="1"/>
  <c r="H25" i="24"/>
  <c r="H33" i="24"/>
  <c r="H41" i="24"/>
  <c r="H49" i="24"/>
  <c r="H57" i="24"/>
  <c r="H65" i="24"/>
  <c r="H73" i="24"/>
  <c r="H81" i="24"/>
  <c r="H89" i="24"/>
  <c r="H97" i="24"/>
  <c r="H9" i="24"/>
  <c r="I12" i="24"/>
  <c r="I20" i="24"/>
  <c r="I28" i="24"/>
  <c r="I36" i="24"/>
  <c r="I44" i="24"/>
  <c r="I52" i="24"/>
  <c r="I60" i="24"/>
  <c r="I68" i="24"/>
  <c r="I76" i="24"/>
  <c r="I84" i="24"/>
  <c r="I92" i="24"/>
  <c r="I100" i="24"/>
  <c r="J12" i="18"/>
  <c r="J20" i="18"/>
  <c r="J28" i="18"/>
  <c r="J36" i="18"/>
  <c r="J44" i="18"/>
  <c r="J52" i="18"/>
  <c r="J60" i="18"/>
  <c r="J68" i="18"/>
  <c r="J76" i="18"/>
  <c r="J84" i="18"/>
  <c r="J92" i="18"/>
  <c r="J100" i="18"/>
  <c r="G12" i="19"/>
  <c r="AA9" i="19"/>
  <c r="L12" i="20"/>
  <c r="I12" i="19"/>
  <c r="I9" i="19"/>
  <c r="I10" i="20"/>
  <c r="L10" i="20" s="1"/>
  <c r="Q9" i="19"/>
  <c r="L13" i="20"/>
  <c r="T9" i="19" l="1"/>
  <c r="H15" i="29"/>
  <c r="J9" i="31"/>
  <c r="H24" i="24"/>
  <c r="H40" i="24"/>
  <c r="H56" i="24"/>
  <c r="H72" i="24"/>
  <c r="H88" i="24"/>
  <c r="H104" i="24"/>
  <c r="H16" i="24"/>
  <c r="H32" i="24"/>
  <c r="H48" i="24"/>
  <c r="H64" i="24"/>
  <c r="H80" i="24"/>
  <c r="H96" i="24"/>
  <c r="H11" i="24"/>
  <c r="H27" i="24"/>
  <c r="H43" i="24"/>
  <c r="H59" i="24"/>
  <c r="H75" i="24"/>
  <c r="H91" i="24"/>
  <c r="H19" i="24"/>
  <c r="H35" i="24"/>
  <c r="H51" i="24"/>
  <c r="H67" i="24"/>
  <c r="H83" i="24"/>
  <c r="H99" i="24"/>
  <c r="H20" i="24"/>
  <c r="H36" i="24"/>
  <c r="H52" i="24"/>
  <c r="H68" i="24"/>
  <c r="H84" i="24"/>
  <c r="H100" i="24"/>
  <c r="H12" i="24"/>
  <c r="H28" i="24"/>
  <c r="H44" i="24"/>
  <c r="H60" i="24"/>
  <c r="H76" i="24"/>
  <c r="H92" i="24"/>
  <c r="H15" i="24"/>
  <c r="H31" i="24"/>
  <c r="H47" i="24"/>
  <c r="H63" i="24"/>
  <c r="H79" i="24"/>
  <c r="H95" i="24"/>
  <c r="H23" i="24"/>
  <c r="H39" i="24"/>
  <c r="H55" i="24"/>
  <c r="H71" i="24"/>
  <c r="H87" i="24"/>
  <c r="H103" i="24"/>
  <c r="H22" i="24"/>
  <c r="H38" i="24"/>
  <c r="H54" i="24"/>
  <c r="H70" i="24"/>
  <c r="H86" i="24"/>
  <c r="H102" i="24"/>
  <c r="H14" i="24"/>
  <c r="H30" i="24"/>
  <c r="H46" i="24"/>
  <c r="H62" i="24"/>
  <c r="H78" i="24"/>
  <c r="H94" i="24"/>
  <c r="I11" i="24"/>
  <c r="I19" i="24"/>
  <c r="I27" i="24"/>
  <c r="I35" i="24"/>
  <c r="I43" i="24"/>
  <c r="I51" i="24"/>
  <c r="I59" i="24"/>
  <c r="I67" i="24"/>
  <c r="I75" i="24"/>
  <c r="I83" i="24"/>
  <c r="I91" i="24"/>
  <c r="I99" i="24"/>
  <c r="I17" i="24"/>
  <c r="I25" i="24"/>
  <c r="I33" i="24"/>
  <c r="I41" i="24"/>
  <c r="I49" i="24"/>
  <c r="I57" i="24"/>
  <c r="I65" i="24"/>
  <c r="I73" i="24"/>
  <c r="I81" i="24"/>
  <c r="I89" i="24"/>
  <c r="I97" i="24"/>
  <c r="I9" i="24"/>
  <c r="J9" i="18"/>
  <c r="M11" i="19"/>
  <c r="J11" i="18"/>
  <c r="J19" i="18"/>
  <c r="J27" i="18"/>
  <c r="J35" i="18"/>
  <c r="J43" i="18"/>
  <c r="J51" i="18"/>
  <c r="J59" i="18"/>
  <c r="J67" i="18"/>
  <c r="J75" i="18"/>
  <c r="J83" i="18"/>
  <c r="J91" i="18"/>
  <c r="J99" i="18"/>
  <c r="M676" i="19"/>
  <c r="J17" i="18"/>
  <c r="J25" i="18"/>
  <c r="J33" i="18"/>
  <c r="J41" i="18"/>
  <c r="J49" i="18"/>
  <c r="J57" i="18"/>
  <c r="J65" i="18"/>
  <c r="J73" i="18"/>
  <c r="J81" i="18"/>
  <c r="J89" i="18"/>
  <c r="J97" i="18"/>
  <c r="H12" i="19"/>
  <c r="P56" i="31"/>
  <c r="G11" i="19"/>
  <c r="D67" i="31"/>
  <c r="E63" i="31" s="1"/>
  <c r="M13" i="19"/>
  <c r="I13" i="19"/>
  <c r="L14" i="20"/>
  <c r="P64" i="31"/>
  <c r="M92" i="19"/>
  <c r="M709" i="19"/>
  <c r="M576" i="19"/>
  <c r="M989" i="19"/>
  <c r="M807" i="19"/>
  <c r="M817" i="19"/>
  <c r="M494" i="19"/>
  <c r="M175" i="19"/>
  <c r="M651" i="19"/>
  <c r="M584" i="19"/>
  <c r="M939" i="19"/>
  <c r="M258" i="19"/>
  <c r="M908" i="19"/>
  <c r="M601" i="19"/>
  <c r="M942" i="19"/>
  <c r="M788" i="19"/>
  <c r="M207" i="19"/>
  <c r="M228" i="19"/>
  <c r="M88" i="19"/>
  <c r="M184" i="19"/>
  <c r="M538" i="19"/>
  <c r="M509" i="19"/>
  <c r="M561" i="19"/>
  <c r="M379" i="19"/>
  <c r="M315" i="19"/>
  <c r="M839" i="19"/>
  <c r="M614" i="19"/>
  <c r="M338" i="19"/>
  <c r="M436" i="19"/>
  <c r="M883" i="19"/>
  <c r="M925" i="19"/>
  <c r="M106" i="19"/>
  <c r="M949" i="19"/>
  <c r="M119" i="19"/>
  <c r="M619" i="19"/>
  <c r="M600" i="19"/>
  <c r="M376" i="19"/>
  <c r="M87" i="19"/>
  <c r="M782" i="19"/>
  <c r="M675" i="19"/>
  <c r="M325" i="19"/>
  <c r="M129" i="19"/>
  <c r="M811" i="19"/>
  <c r="M587" i="19"/>
  <c r="M966" i="19"/>
  <c r="M903" i="19"/>
  <c r="M318" i="19"/>
  <c r="M210" i="19"/>
  <c r="M984" i="19"/>
  <c r="M707" i="19"/>
  <c r="M975" i="19"/>
  <c r="M195" i="19"/>
  <c r="M823" i="19"/>
  <c r="M324" i="19"/>
  <c r="M370" i="19"/>
  <c r="M374" i="19"/>
  <c r="M520" i="19"/>
  <c r="M198" i="19"/>
  <c r="M470" i="19"/>
  <c r="M570" i="19"/>
  <c r="M659" i="19"/>
  <c r="M34" i="19"/>
  <c r="M225" i="19"/>
  <c r="M541" i="19"/>
  <c r="M262" i="19"/>
  <c r="M814" i="19"/>
  <c r="M371" i="19"/>
  <c r="M69" i="19"/>
  <c r="M410" i="19"/>
  <c r="M263" i="19"/>
  <c r="M226" i="19"/>
  <c r="M466" i="19"/>
  <c r="M84" i="19"/>
  <c r="M142" i="19"/>
  <c r="M751" i="19"/>
  <c r="M364" i="19"/>
  <c r="M49" i="19"/>
  <c r="M805" i="19"/>
  <c r="M545" i="19"/>
  <c r="M565" i="19"/>
  <c r="M320" i="19"/>
  <c r="M468" i="19"/>
  <c r="M525" i="19"/>
  <c r="M141" i="19"/>
  <c r="M439" i="19"/>
  <c r="M680" i="19"/>
  <c r="M248" i="19"/>
  <c r="M604" i="19"/>
  <c r="M833" i="19"/>
  <c r="M759" i="19"/>
  <c r="M663" i="19"/>
  <c r="M113" i="19"/>
  <c r="M89" i="19"/>
  <c r="M118" i="19"/>
  <c r="M442" i="19"/>
  <c r="M438" i="19"/>
  <c r="M564" i="19"/>
  <c r="M174" i="19"/>
  <c r="M616" i="19"/>
  <c r="M194" i="19"/>
  <c r="M790" i="19"/>
  <c r="M581" i="19"/>
  <c r="M856" i="19"/>
  <c r="M27" i="19"/>
  <c r="M922" i="19"/>
  <c r="M777" i="19"/>
  <c r="M783" i="19"/>
  <c r="M360" i="19"/>
  <c r="M473" i="19"/>
  <c r="M287" i="19"/>
  <c r="M290" i="19"/>
  <c r="M32" i="19"/>
  <c r="M285" i="19"/>
  <c r="M300" i="19"/>
  <c r="M404" i="19"/>
  <c r="M321" i="19"/>
  <c r="M75" i="19"/>
  <c r="M548" i="19"/>
  <c r="M602" i="19"/>
  <c r="M524" i="19"/>
  <c r="M146" i="19"/>
  <c r="M872" i="19"/>
  <c r="M740" i="19"/>
  <c r="M123" i="19"/>
  <c r="M591" i="19"/>
  <c r="M893" i="19"/>
  <c r="M57" i="19"/>
  <c r="M310" i="19"/>
  <c r="M29" i="19"/>
  <c r="M48" i="19"/>
  <c r="M780" i="19"/>
  <c r="M36" i="19"/>
  <c r="M437" i="19"/>
  <c r="M880" i="19"/>
  <c r="M499" i="19"/>
  <c r="M649" i="19"/>
  <c r="M52" i="19"/>
  <c r="M726" i="19"/>
  <c r="M170" i="19"/>
  <c r="M133" i="19"/>
  <c r="M427" i="19"/>
  <c r="M488" i="19"/>
  <c r="M711" i="19"/>
  <c r="M858" i="19"/>
  <c r="M820" i="19"/>
  <c r="M1007" i="19"/>
  <c r="M750" i="19"/>
  <c r="M362" i="19"/>
  <c r="M480" i="19"/>
  <c r="M899" i="19"/>
  <c r="M279" i="19"/>
  <c r="M701" i="19"/>
  <c r="M59" i="19"/>
  <c r="M124" i="19"/>
  <c r="M1003" i="19"/>
  <c r="M815" i="19"/>
  <c r="M247" i="19"/>
  <c r="M585" i="19"/>
  <c r="M131" i="19"/>
  <c r="M793" i="19"/>
  <c r="M938" i="19"/>
  <c r="M9" i="19"/>
  <c r="M366" i="19"/>
  <c r="M355" i="19"/>
  <c r="M313" i="19"/>
  <c r="M114" i="19"/>
  <c r="M956" i="19"/>
  <c r="M201" i="19"/>
  <c r="M668" i="19"/>
  <c r="M714" i="19"/>
  <c r="M419" i="19"/>
  <c r="M618" i="19"/>
  <c r="M235" i="19"/>
  <c r="M689" i="19"/>
  <c r="M223" i="19"/>
  <c r="M865" i="19"/>
  <c r="M894" i="19"/>
  <c r="M573" i="19"/>
  <c r="M317" i="19"/>
  <c r="M465" i="19"/>
  <c r="M979" i="19"/>
  <c r="M299" i="19"/>
  <c r="M528" i="19"/>
  <c r="M199" i="19"/>
  <c r="M45" i="19"/>
  <c r="M837" i="19"/>
  <c r="M699" i="19"/>
  <c r="M368" i="19"/>
  <c r="M963" i="19"/>
  <c r="M432" i="19"/>
  <c r="M110" i="19"/>
  <c r="M357" i="19"/>
  <c r="M755" i="19"/>
  <c r="M472" i="19"/>
  <c r="M282" i="19"/>
  <c r="M813" i="19"/>
  <c r="M552" i="19"/>
  <c r="M54" i="19"/>
  <c r="M24" i="19"/>
  <c r="M574" i="19"/>
  <c r="M352" i="19"/>
  <c r="M497" i="19"/>
  <c r="M135" i="19"/>
  <c r="M533" i="19"/>
  <c r="M928" i="19"/>
  <c r="M635" i="19"/>
  <c r="M962" i="19"/>
  <c r="M407" i="19"/>
  <c r="M329" i="19"/>
  <c r="M471" i="19"/>
  <c r="M296" i="19"/>
  <c r="M593" i="19"/>
  <c r="M309" i="19"/>
  <c r="M728" i="19"/>
  <c r="M969" i="19"/>
  <c r="M273" i="19"/>
  <c r="M246" i="19"/>
  <c r="M387" i="19"/>
  <c r="M990" i="19"/>
  <c r="M126" i="19"/>
  <c r="M331" i="19"/>
  <c r="M507" i="19"/>
  <c r="M530" i="19"/>
  <c r="M203" i="19"/>
  <c r="M102" i="19"/>
  <c r="M532" i="19"/>
  <c r="M21" i="19"/>
  <c r="M140" i="19"/>
  <c r="M22" i="19"/>
  <c r="M653" i="19"/>
  <c r="M180" i="19"/>
  <c r="M402" i="19"/>
  <c r="M786" i="19"/>
  <c r="M158" i="19"/>
  <c r="M496" i="19"/>
  <c r="M954" i="19"/>
  <c r="M831" i="19"/>
  <c r="M656" i="19"/>
  <c r="M55" i="19"/>
  <c r="M917" i="19"/>
  <c r="M64" i="19"/>
  <c r="M72" i="19"/>
  <c r="M479" i="19"/>
  <c r="M66" i="19"/>
  <c r="M1002" i="19"/>
  <c r="M626" i="19"/>
  <c r="M948" i="19"/>
  <c r="M762" i="19"/>
  <c r="M678" i="19"/>
  <c r="M926" i="19"/>
  <c r="M666" i="19"/>
  <c r="M130" i="19"/>
  <c r="M697" i="19"/>
  <c r="M756" i="19"/>
  <c r="M888" i="19"/>
  <c r="M860" i="19"/>
  <c r="M633" i="19"/>
  <c r="M818" i="19"/>
  <c r="M216" i="19"/>
  <c r="M1005" i="19"/>
  <c r="M456" i="19"/>
  <c r="M358" i="19"/>
  <c r="M641" i="19"/>
  <c r="M394" i="19"/>
  <c r="M580" i="19"/>
  <c r="M845" i="19"/>
  <c r="M998" i="19"/>
  <c r="M700" i="19"/>
  <c r="M74" i="19"/>
  <c r="M612" i="19"/>
  <c r="M717" i="19"/>
  <c r="M99" i="19"/>
  <c r="M144" i="19"/>
  <c r="M292" i="19"/>
  <c r="M250" i="19"/>
  <c r="M464" i="19"/>
  <c r="M115" i="19"/>
  <c r="M853" i="19"/>
  <c r="M904" i="19"/>
  <c r="M393" i="19"/>
  <c r="M594" i="19"/>
  <c r="M354" i="19"/>
  <c r="M639" i="19"/>
  <c r="M42" i="19"/>
  <c r="M98" i="19"/>
  <c r="M334" i="19"/>
  <c r="M688" i="19"/>
  <c r="M914" i="19"/>
  <c r="M259" i="19"/>
  <c r="M647" i="19"/>
  <c r="M71" i="19"/>
  <c r="M58" i="19"/>
  <c r="M487" i="19"/>
  <c r="M511" i="19"/>
  <c r="M63" i="19"/>
  <c r="M444" i="19"/>
  <c r="M240" i="19"/>
  <c r="M162" i="19"/>
  <c r="M440" i="19"/>
  <c r="M985" i="19"/>
  <c r="M672" i="19"/>
  <c r="M513" i="19"/>
  <c r="M715" i="19"/>
  <c r="M386" i="19"/>
  <c r="M661" i="19"/>
  <c r="M81" i="19"/>
  <c r="M395" i="19"/>
  <c r="M399" i="19"/>
  <c r="M999" i="19"/>
  <c r="M288" i="19"/>
  <c r="M351" i="19"/>
  <c r="M108" i="19"/>
  <c r="M138" i="19"/>
  <c r="M238" i="19"/>
  <c r="M28" i="19"/>
  <c r="M65" i="19"/>
  <c r="M293" i="19"/>
  <c r="M463" i="19"/>
  <c r="M416" i="19"/>
  <c r="M563" i="19"/>
  <c r="M921" i="19"/>
  <c r="M406" i="19"/>
  <c r="M637" i="19"/>
  <c r="M408" i="19"/>
  <c r="M311" i="19"/>
  <c r="M836" i="19"/>
  <c r="M562" i="19"/>
  <c r="M806" i="19"/>
  <c r="M636" i="19"/>
  <c r="M490" i="19"/>
  <c r="M200" i="19"/>
  <c r="M832" i="19"/>
  <c r="M117" i="19"/>
  <c r="M196" i="19"/>
  <c r="M411" i="19"/>
  <c r="M232" i="19"/>
  <c r="M328" i="19"/>
  <c r="M104" i="19"/>
  <c r="M151" i="19"/>
  <c r="M901" i="19"/>
  <c r="M206" i="19"/>
  <c r="M708" i="19"/>
  <c r="M878" i="19"/>
  <c r="M571" i="19"/>
  <c r="M90" i="19"/>
  <c r="M222" i="19"/>
  <c r="M974" i="19"/>
  <c r="M101" i="19"/>
  <c r="M209" i="19"/>
  <c r="M863" i="19"/>
  <c r="M997" i="19"/>
  <c r="M213" i="19"/>
  <c r="M347" i="19"/>
  <c r="M372" i="19"/>
  <c r="M869" i="19"/>
  <c r="M930" i="19"/>
  <c r="M544" i="19"/>
  <c r="M746" i="19"/>
  <c r="M650" i="19"/>
  <c r="M68" i="19"/>
  <c r="M829" i="19"/>
  <c r="M919" i="19"/>
  <c r="M62" i="19"/>
  <c r="M705" i="19"/>
  <c r="M862" i="19"/>
  <c r="M418" i="19"/>
  <c r="M204" i="19"/>
  <c r="M670" i="19"/>
  <c r="M294" i="19"/>
  <c r="M341" i="19"/>
  <c r="M265" i="19"/>
  <c r="M959" i="19"/>
  <c r="M843" i="19"/>
  <c r="M356" i="19"/>
  <c r="M627" i="19"/>
  <c r="M431" i="19"/>
  <c r="M243" i="19"/>
  <c r="M835" i="19"/>
  <c r="M568" i="19"/>
  <c r="M825" i="19"/>
  <c r="M31" i="19"/>
  <c r="M964" i="19"/>
  <c r="M266" i="19"/>
  <c r="M531" i="19"/>
  <c r="M308" i="19"/>
  <c r="M349" i="19"/>
  <c r="M342" i="19"/>
  <c r="M187" i="19"/>
  <c r="M80" i="19"/>
  <c r="M748" i="19"/>
  <c r="M771" i="19"/>
  <c r="M306" i="19"/>
  <c r="M171" i="19"/>
  <c r="M946" i="19"/>
  <c r="M242" i="19"/>
  <c r="M214" i="19"/>
  <c r="M327" i="19"/>
  <c r="M249" i="19"/>
  <c r="M409" i="19"/>
  <c r="M603" i="19"/>
  <c r="M280" i="19"/>
  <c r="M348" i="19"/>
  <c r="M896" i="19"/>
  <c r="M838" i="19"/>
  <c r="M302" i="19"/>
  <c r="M337" i="19"/>
  <c r="M40" i="19"/>
  <c r="M414" i="19"/>
  <c r="M43" i="19"/>
  <c r="M704" i="19"/>
  <c r="M76" i="19"/>
  <c r="M256" i="19"/>
  <c r="M148" i="19"/>
  <c r="M945" i="19"/>
  <c r="M451" i="19"/>
  <c r="M889" i="19"/>
  <c r="M864" i="19"/>
  <c r="M537" i="19"/>
  <c r="M991" i="19"/>
  <c r="M35" i="19"/>
  <c r="M957" i="19"/>
  <c r="M335" i="19"/>
  <c r="M111" i="19"/>
  <c r="M215" i="19"/>
  <c r="M523" i="19"/>
  <c r="M378" i="19"/>
  <c r="M721" i="19"/>
  <c r="M339" i="19"/>
  <c r="M753" i="19"/>
  <c r="M510" i="19"/>
  <c r="M710" i="19"/>
  <c r="M38" i="19"/>
  <c r="M560" i="19"/>
  <c r="M112" i="19"/>
  <c r="M980" i="19"/>
  <c r="M522" i="19"/>
  <c r="M270" i="19"/>
  <c r="M136" i="19"/>
  <c r="M629" i="19"/>
  <c r="M234" i="19"/>
  <c r="M816" i="19"/>
  <c r="M275" i="19"/>
  <c r="M887" i="19"/>
  <c r="M867" i="19"/>
  <c r="M982" i="19"/>
  <c r="M23" i="19"/>
  <c r="M752" i="19"/>
  <c r="M781" i="19"/>
  <c r="M286" i="19"/>
  <c r="M725" i="19"/>
  <c r="M830" i="19"/>
  <c r="M986" i="19"/>
  <c r="M854" i="19"/>
  <c r="M761" i="19"/>
  <c r="M742" i="19"/>
  <c r="M610" i="19"/>
  <c r="M730" i="19"/>
  <c r="M642" i="19"/>
  <c r="M39" i="19"/>
  <c r="M797" i="19"/>
  <c r="M691" i="19"/>
  <c r="M189" i="19"/>
  <c r="M624" i="19"/>
  <c r="M819" i="19"/>
  <c r="M599" i="19"/>
  <c r="M350" i="19"/>
  <c r="M645" i="19"/>
  <c r="M640" i="19"/>
  <c r="M840" i="19"/>
  <c r="M555" i="19"/>
  <c r="M994" i="19"/>
  <c r="M589" i="19"/>
  <c r="M169" i="19"/>
  <c r="M297" i="19"/>
  <c r="M669" i="19"/>
  <c r="M41" i="19"/>
  <c r="M60" i="19"/>
  <c r="M181" i="19"/>
  <c r="M906" i="19"/>
  <c r="M173" i="19"/>
  <c r="M179" i="19"/>
  <c r="M239" i="19"/>
  <c r="M120" i="19"/>
  <c r="M716" i="19"/>
  <c r="M575" i="19"/>
  <c r="M17" i="19"/>
  <c r="M346" i="19"/>
  <c r="M435" i="19"/>
  <c r="M375" i="19"/>
  <c r="M933" i="19"/>
  <c r="M449" i="19"/>
  <c r="M97" i="19"/>
  <c r="M529" i="19"/>
  <c r="M947" i="19"/>
  <c r="M847" i="19"/>
  <c r="M67" i="19"/>
  <c r="L15" i="20"/>
  <c r="M14" i="19"/>
  <c r="I14" i="19"/>
  <c r="M16" i="19"/>
  <c r="I16" i="19"/>
  <c r="L17" i="20"/>
  <c r="S9" i="19"/>
  <c r="G9" i="19"/>
  <c r="L11" i="20"/>
  <c r="M10" i="19"/>
  <c r="I10" i="19"/>
  <c r="P24" i="29"/>
  <c r="D27" i="29"/>
  <c r="E23" i="29" s="1"/>
  <c r="M12" i="19"/>
  <c r="M702" i="19"/>
  <c r="M776" i="19"/>
  <c r="M514" i="19"/>
  <c r="M683" i="19"/>
  <c r="M973" i="19"/>
  <c r="M172" i="19"/>
  <c r="M784" i="19"/>
  <c r="M1006" i="19"/>
  <c r="M361" i="19"/>
  <c r="M147" i="19"/>
  <c r="M517" i="19"/>
  <c r="M202" i="19"/>
  <c r="M631" i="19"/>
  <c r="M590" i="19"/>
  <c r="M185" i="19"/>
  <c r="M944" i="19"/>
  <c r="M915" i="19"/>
  <c r="M671" i="19"/>
  <c r="M549" i="19"/>
  <c r="M875" i="19"/>
  <c r="M291" i="19"/>
  <c r="M388" i="19"/>
  <c r="M658" i="19"/>
  <c r="M724" i="19"/>
  <c r="M796" i="19"/>
  <c r="M107" i="19"/>
  <c r="M301" i="19"/>
  <c r="M128" i="19"/>
  <c r="M660" i="19"/>
  <c r="M405" i="19"/>
  <c r="M907" i="19"/>
  <c r="M765" i="19"/>
  <c r="M164" i="19"/>
  <c r="M20" i="19"/>
  <c r="M895" i="19"/>
  <c r="M592" i="19"/>
  <c r="M950" i="19"/>
  <c r="M389" i="19"/>
  <c r="M272" i="19"/>
  <c r="M230" i="19"/>
  <c r="M916" i="19"/>
  <c r="M732" i="19"/>
  <c r="M810" i="19"/>
  <c r="M319" i="19"/>
  <c r="M192" i="19"/>
  <c r="M70" i="19"/>
  <c r="M505" i="19"/>
  <c r="M137" i="19"/>
  <c r="M988" i="19"/>
  <c r="M720" i="19"/>
  <c r="M971" i="19"/>
  <c r="M295" i="19"/>
  <c r="M426" i="19"/>
  <c r="M276" i="19"/>
  <c r="M578" i="19"/>
  <c r="M747" i="19"/>
  <c r="M19" i="19"/>
  <c r="M446" i="19"/>
  <c r="M340" i="19"/>
  <c r="M157" i="19"/>
  <c r="M474" i="19"/>
  <c r="M943" i="19"/>
  <c r="M153" i="19"/>
  <c r="M775" i="19"/>
  <c r="M965" i="19"/>
  <c r="M384" i="19"/>
  <c r="M809" i="19"/>
  <c r="M443" i="19"/>
  <c r="M588" i="19"/>
  <c r="M812" i="19"/>
  <c r="M687" i="19"/>
  <c r="M799" i="19"/>
  <c r="M674" i="19"/>
  <c r="M155" i="19"/>
  <c r="M953" i="19"/>
  <c r="M758" i="19"/>
  <c r="M453" i="19"/>
  <c r="M430" i="19"/>
  <c r="M961" i="19"/>
  <c r="M454" i="19"/>
  <c r="M696" i="19"/>
  <c r="M345" i="19"/>
  <c r="M447" i="19"/>
  <c r="M217" i="19"/>
  <c r="M212" i="19"/>
  <c r="M871" i="19"/>
  <c r="M139" i="19"/>
  <c r="M884" i="19"/>
  <c r="M617" i="19"/>
  <c r="M778" i="19"/>
  <c r="M515" i="19"/>
  <c r="M622" i="19"/>
  <c r="M723" i="19"/>
  <c r="M952" i="19"/>
  <c r="M769" i="19"/>
  <c r="M253" i="19"/>
  <c r="M178" i="19"/>
  <c r="M787" i="19"/>
  <c r="M940" i="19"/>
  <c r="M609" i="19"/>
  <c r="M493" i="19"/>
  <c r="M686" i="19"/>
  <c r="M381" i="19"/>
  <c r="M233" i="19"/>
  <c r="M628" i="19"/>
  <c r="M736" i="19"/>
  <c r="M220" i="19"/>
  <c r="M183" i="19"/>
  <c r="M219" i="19"/>
  <c r="M924" i="19"/>
  <c r="M859" i="19"/>
  <c r="M976" i="19"/>
  <c r="M923" i="19"/>
  <c r="M936" i="19"/>
  <c r="M127" i="19"/>
  <c r="M283" i="19"/>
  <c r="M165" i="19"/>
  <c r="M727" i="19"/>
  <c r="M61" i="19"/>
  <c r="M543" i="19"/>
  <c r="M731" i="19"/>
  <c r="M913" i="19"/>
  <c r="M231" i="19"/>
  <c r="M316" i="19"/>
  <c r="M870" i="19"/>
  <c r="M932" i="19"/>
  <c r="M122" i="19"/>
  <c r="M876" i="19"/>
  <c r="M846" i="19"/>
  <c r="M457" i="19"/>
  <c r="M455" i="19"/>
  <c r="M910" i="19"/>
  <c r="M373" i="19"/>
  <c r="M905" i="19"/>
  <c r="M662" i="19"/>
  <c r="M667" i="19"/>
  <c r="M401" i="19"/>
  <c r="M634" i="19"/>
  <c r="M828" i="19"/>
  <c r="M159" i="19"/>
  <c r="M121" i="19"/>
  <c r="M638" i="19"/>
  <c r="M86" i="19"/>
  <c r="M284" i="19"/>
  <c r="M579" i="19"/>
  <c r="M398" i="19"/>
  <c r="M186" i="19"/>
  <c r="M652" i="19"/>
  <c r="M353" i="19"/>
  <c r="M478" i="19"/>
  <c r="M996" i="19"/>
  <c r="M553" i="19"/>
  <c r="M698" i="19"/>
  <c r="M892" i="19"/>
  <c r="M857" i="19"/>
  <c r="M821" i="19"/>
  <c r="M744" i="19"/>
  <c r="M417" i="19"/>
  <c r="M760" i="19"/>
  <c r="M632" i="19"/>
  <c r="M502" i="19"/>
  <c r="M567" i="19"/>
  <c r="M100" i="19"/>
  <c r="M37" i="19"/>
  <c r="M168" i="19"/>
  <c r="M891" i="19"/>
  <c r="M595" i="19"/>
  <c r="M692" i="19"/>
  <c r="M643" i="19"/>
  <c r="M766" i="19"/>
  <c r="M289" i="19"/>
  <c r="M743" i="19"/>
  <c r="M508" i="19"/>
  <c r="M365" i="19"/>
  <c r="M558" i="19"/>
  <c r="M850" i="19"/>
  <c r="M237" i="19"/>
  <c r="M739" i="19"/>
  <c r="M729" i="19"/>
  <c r="M85" i="19"/>
  <c r="M221" i="19"/>
  <c r="M911" i="19"/>
  <c r="M512" i="19"/>
  <c r="M382" i="19"/>
  <c r="M960" i="19"/>
  <c r="M852" i="19"/>
  <c r="M489" i="19"/>
  <c r="M191" i="19"/>
  <c r="M779" i="19"/>
  <c r="M970" i="19"/>
  <c r="M977" i="19"/>
  <c r="M469" i="19"/>
  <c r="M33" i="19"/>
  <c r="M734" i="19"/>
  <c r="M498" i="19"/>
  <c r="M477" i="19"/>
  <c r="M245" i="19"/>
  <c r="M441" i="19"/>
  <c r="M96" i="19"/>
  <c r="M764" i="19"/>
  <c r="M105" i="19"/>
  <c r="M459" i="19"/>
  <c r="M264" i="19"/>
  <c r="M18" i="19"/>
  <c r="M827" i="19"/>
  <c r="M615" i="19"/>
  <c r="M551" i="19"/>
  <c r="M260" i="19"/>
  <c r="M785" i="19"/>
  <c r="M927" i="19"/>
  <c r="M611" i="19"/>
  <c r="M540" i="19"/>
  <c r="M519" i="19"/>
  <c r="M500" i="19"/>
  <c r="M93" i="19"/>
  <c r="M152" i="19"/>
  <c r="M281" i="19"/>
  <c r="M582" i="19"/>
  <c r="M749" i="19"/>
  <c r="M694" i="19"/>
  <c r="M597" i="19"/>
  <c r="M377" i="19"/>
  <c r="M685" i="19"/>
  <c r="M546" i="19"/>
  <c r="M718" i="19"/>
  <c r="M343" i="19"/>
  <c r="M526" i="19"/>
  <c r="M83" i="19"/>
  <c r="M941" i="19"/>
  <c r="M176" i="19"/>
  <c r="M396" i="19"/>
  <c r="M844" i="19"/>
  <c r="M462" i="19"/>
  <c r="M323" i="19"/>
  <c r="M254" i="19"/>
  <c r="M556" i="19"/>
  <c r="M535" i="19"/>
  <c r="M733" i="19"/>
  <c r="M848" i="19"/>
  <c r="M314" i="19"/>
  <c r="M369" i="19"/>
  <c r="M621" i="19"/>
  <c r="M773" i="19"/>
  <c r="M620" i="19"/>
  <c r="M648" i="19"/>
  <c r="M94" i="19"/>
  <c r="M125" i="19"/>
  <c r="M605" i="19"/>
  <c r="M44" i="19"/>
  <c r="M968" i="19"/>
  <c r="M460" i="19"/>
  <c r="M881" i="19"/>
  <c r="M879" i="19"/>
  <c r="M177" i="19"/>
  <c r="M654" i="19"/>
  <c r="M482" i="19"/>
  <c r="M211" i="19"/>
  <c r="M527" i="19"/>
  <c r="M506" i="19"/>
  <c r="M681" i="19"/>
  <c r="M902" i="19"/>
  <c r="M78" i="19"/>
  <c r="M298" i="19"/>
  <c r="M166" i="19"/>
  <c r="M554" i="19"/>
  <c r="M735" i="19"/>
  <c r="M586" i="19"/>
  <c r="M445" i="19"/>
  <c r="M161" i="19"/>
  <c r="M682" i="19"/>
  <c r="M918" i="19"/>
  <c r="M109" i="19"/>
  <c r="M428" i="19"/>
  <c r="M866" i="19"/>
  <c r="M82" i="19"/>
  <c r="M423" i="19"/>
  <c r="M143" i="19"/>
  <c r="M572" i="19"/>
  <c r="M485" i="19"/>
  <c r="M73" i="19"/>
  <c r="M333" i="19"/>
  <c r="M623" i="19"/>
  <c r="M30" i="19"/>
  <c r="M890" i="19"/>
  <c r="M77" i="19"/>
  <c r="M278" i="19"/>
  <c r="M834" i="19"/>
  <c r="M363" i="19"/>
  <c r="M326" i="19"/>
  <c r="M154" i="19"/>
  <c r="M992" i="19"/>
  <c r="M458" i="19"/>
  <c r="M690" i="19"/>
  <c r="M367" i="19"/>
  <c r="M504" i="19"/>
  <c r="M400" i="19"/>
  <c r="M391" i="19"/>
  <c r="M898" i="19"/>
  <c r="M332" i="19"/>
  <c r="M987" i="19"/>
  <c r="M693" i="19"/>
  <c r="M550" i="19"/>
  <c r="M826" i="19"/>
  <c r="M849" i="19"/>
  <c r="M132" i="19"/>
  <c r="M403" i="19"/>
  <c r="M673" i="19"/>
  <c r="M868" i="19"/>
  <c r="M803" i="19"/>
  <c r="M156" i="19"/>
  <c r="M559" i="19"/>
  <c r="M269" i="19"/>
  <c r="M625" i="19"/>
  <c r="M874" i="19"/>
  <c r="M794" i="19"/>
  <c r="M492" i="19"/>
  <c r="M182" i="19"/>
  <c r="M193" i="19"/>
  <c r="M873" i="19"/>
  <c r="M768" i="19"/>
  <c r="M277" i="19"/>
  <c r="M330" i="19"/>
  <c r="M547" i="19"/>
  <c r="M385" i="19"/>
  <c r="M677" i="19"/>
  <c r="M657" i="19"/>
  <c r="M79" i="19"/>
  <c r="M967" i="19"/>
  <c r="M770" i="19"/>
  <c r="M467" i="19"/>
  <c r="M596" i="19"/>
  <c r="M56" i="19"/>
  <c r="M772" i="19"/>
  <c r="M958" i="19"/>
  <c r="M227" i="19"/>
  <c r="M491" i="19"/>
  <c r="M851" i="19"/>
  <c r="M274" i="19"/>
  <c r="M897" i="19"/>
  <c r="M955" i="19"/>
  <c r="M791" i="19"/>
  <c r="M167" i="19"/>
  <c r="M50" i="19"/>
  <c r="M420" i="19"/>
  <c r="M842" i="19"/>
  <c r="M267" i="19"/>
  <c r="M1008" i="19"/>
  <c r="M150" i="19"/>
  <c r="M534" i="19"/>
  <c r="M703" i="19"/>
  <c r="M448" i="19"/>
  <c r="M774" i="19"/>
  <c r="M912" i="19"/>
  <c r="M909" i="19"/>
  <c r="M476" i="19"/>
  <c r="M767" i="19"/>
  <c r="M920" i="19"/>
  <c r="M801" i="19"/>
  <c r="M53" i="19"/>
  <c r="M719" i="19"/>
  <c r="M607" i="19"/>
  <c r="M461" i="19"/>
  <c r="M103" i="19"/>
  <c r="M205" i="19"/>
  <c r="M25" i="19"/>
  <c r="M188" i="19"/>
  <c r="M190" i="19"/>
  <c r="M95" i="19"/>
  <c r="M566" i="19"/>
  <c r="M824" i="19"/>
  <c r="M929" i="19"/>
  <c r="M1004" i="19"/>
  <c r="M518" i="19"/>
  <c r="M885" i="19"/>
  <c r="M937" i="19"/>
  <c r="M495" i="19"/>
  <c r="M483" i="19"/>
  <c r="M738" i="19"/>
  <c r="M934" i="19"/>
  <c r="M1000" i="19"/>
  <c r="M877" i="19"/>
  <c r="M51" i="19"/>
  <c r="M855" i="19"/>
  <c r="M983" i="19"/>
  <c r="M501" i="19"/>
  <c r="M475" i="19"/>
  <c r="M229" i="19"/>
  <c r="M861" i="19"/>
  <c r="M412" i="19"/>
  <c r="M745" i="19"/>
  <c r="M722" i="19"/>
  <c r="M808" i="19"/>
  <c r="M218" i="19"/>
  <c r="M208" i="19"/>
  <c r="M804" i="19"/>
  <c r="M757" i="19"/>
  <c r="M91" i="19"/>
  <c r="M802" i="19"/>
  <c r="M307" i="19"/>
  <c r="M197" i="19"/>
  <c r="M383" i="19"/>
  <c r="M424" i="19"/>
  <c r="M978" i="19"/>
  <c r="M972" i="19"/>
  <c r="M271" i="19"/>
  <c r="M754" i="19"/>
  <c r="M484" i="19"/>
  <c r="M713" i="19"/>
  <c r="M598" i="19"/>
  <c r="M737" i="19"/>
  <c r="M1001" i="19"/>
  <c r="M577" i="19"/>
  <c r="M900" i="19"/>
  <c r="M995" i="19"/>
  <c r="M397" i="19"/>
  <c r="M1009" i="19"/>
  <c r="M882" i="19"/>
  <c r="M516" i="19"/>
  <c r="M422" i="19"/>
  <c r="M695" i="19"/>
  <c r="M539" i="19"/>
  <c r="M981" i="19"/>
  <c r="M935" i="19"/>
  <c r="M236" i="19"/>
  <c r="M163" i="19"/>
  <c r="M268" i="19"/>
  <c r="M679" i="19"/>
  <c r="M336" i="19"/>
  <c r="M664" i="19"/>
  <c r="M344" i="19"/>
  <c r="M251" i="19"/>
  <c r="M684" i="19"/>
  <c r="M521" i="19"/>
  <c r="M149" i="19"/>
  <c r="M706" i="19"/>
  <c r="M795" i="19"/>
  <c r="M415" i="19"/>
  <c r="M26" i="19"/>
  <c r="M252" i="19"/>
  <c r="M303" i="19"/>
  <c r="M655" i="19"/>
  <c r="M452" i="19"/>
  <c r="M481" i="19"/>
  <c r="M536" i="19"/>
  <c r="M841" i="19"/>
  <c r="M646" i="19"/>
  <c r="M763" i="19"/>
  <c r="M613" i="19"/>
  <c r="M644" i="19"/>
  <c r="M433" i="19"/>
  <c r="M503" i="19"/>
  <c r="M450" i="19"/>
  <c r="M789" i="19"/>
  <c r="M255" i="19"/>
  <c r="M822" i="19"/>
  <c r="M312" i="19"/>
  <c r="M116" i="19"/>
  <c r="M429" i="19"/>
  <c r="M951" i="19"/>
  <c r="M261" i="19"/>
  <c r="M304" i="19"/>
  <c r="M665" i="19"/>
  <c r="M134" i="19"/>
  <c r="M608" i="19"/>
  <c r="M886" i="19"/>
  <c r="M392" i="19"/>
  <c r="M606" i="19"/>
  <c r="M380" i="19"/>
  <c r="M257" i="19"/>
  <c r="M712" i="19"/>
  <c r="M434" i="19"/>
  <c r="M305" i="19"/>
  <c r="M47" i="19"/>
  <c r="M931" i="19"/>
  <c r="M413" i="19"/>
  <c r="M583" i="19"/>
  <c r="M425" i="19"/>
  <c r="M630" i="19"/>
  <c r="M800" i="19"/>
  <c r="M741" i="19"/>
  <c r="M224" i="19"/>
  <c r="M569" i="19"/>
  <c r="M359" i="19"/>
  <c r="M542" i="19"/>
  <c r="M993" i="19"/>
  <c r="M421" i="19"/>
  <c r="M145" i="19"/>
  <c r="M322" i="19"/>
  <c r="M390" i="19"/>
  <c r="M160" i="19"/>
  <c r="M486" i="19"/>
  <c r="M46" i="19"/>
  <c r="M244" i="19"/>
  <c r="M792" i="19"/>
  <c r="M798" i="19"/>
  <c r="M557" i="19"/>
  <c r="M241" i="19"/>
  <c r="M15" i="19"/>
  <c r="L16" i="20"/>
  <c r="I15" i="19"/>
  <c r="E15" i="19" s="1"/>
  <c r="J15" i="29" l="1"/>
  <c r="L9" i="31"/>
  <c r="K15" i="29"/>
  <c r="M9" i="31"/>
  <c r="E27" i="29"/>
  <c r="F23" i="29" s="1"/>
  <c r="D42" i="31"/>
  <c r="E67" i="31"/>
  <c r="F63" i="31" s="1"/>
  <c r="H13" i="24"/>
  <c r="H29" i="24"/>
  <c r="H45" i="24"/>
  <c r="H61" i="24"/>
  <c r="H77" i="24"/>
  <c r="H93" i="24"/>
  <c r="H21" i="24"/>
  <c r="H37" i="24"/>
  <c r="H53" i="24"/>
  <c r="H69" i="24"/>
  <c r="H85" i="24"/>
  <c r="H101" i="24"/>
  <c r="H18" i="24"/>
  <c r="H34" i="24"/>
  <c r="H50" i="24"/>
  <c r="H66" i="24"/>
  <c r="H82" i="24"/>
  <c r="H98" i="24"/>
  <c r="H10" i="24"/>
  <c r="H26" i="24"/>
  <c r="H42" i="24"/>
  <c r="H58" i="24"/>
  <c r="H74" i="24"/>
  <c r="H90" i="24"/>
  <c r="I14" i="24"/>
  <c r="I22" i="24"/>
  <c r="I30" i="24"/>
  <c r="I38" i="24"/>
  <c r="I46" i="24"/>
  <c r="I54" i="24"/>
  <c r="I62" i="24"/>
  <c r="I70" i="24"/>
  <c r="I78" i="24"/>
  <c r="I86" i="24"/>
  <c r="I94" i="24"/>
  <c r="I102" i="24"/>
  <c r="I13" i="24"/>
  <c r="I21" i="24"/>
  <c r="I29" i="24"/>
  <c r="I37" i="24"/>
  <c r="I45" i="24"/>
  <c r="I53" i="24"/>
  <c r="I61" i="24"/>
  <c r="I69" i="24"/>
  <c r="I77" i="24"/>
  <c r="I85" i="24"/>
  <c r="I93" i="24"/>
  <c r="I101" i="24"/>
  <c r="I15" i="24"/>
  <c r="I23" i="24"/>
  <c r="I31" i="24"/>
  <c r="I39" i="24"/>
  <c r="I47" i="24"/>
  <c r="I55" i="24"/>
  <c r="I63" i="24"/>
  <c r="I71" i="24"/>
  <c r="I79" i="24"/>
  <c r="I87" i="24"/>
  <c r="I95" i="24"/>
  <c r="I103" i="24"/>
  <c r="I10" i="24"/>
  <c r="I18" i="24"/>
  <c r="I26" i="24"/>
  <c r="I34" i="24"/>
  <c r="I42" i="24"/>
  <c r="I50" i="24"/>
  <c r="I58" i="24"/>
  <c r="I66" i="24"/>
  <c r="I74" i="24"/>
  <c r="I82" i="24"/>
  <c r="I90" i="24"/>
  <c r="I98" i="24"/>
  <c r="I16" i="24"/>
  <c r="I24" i="24"/>
  <c r="I32" i="24"/>
  <c r="I40" i="24"/>
  <c r="I48" i="24"/>
  <c r="I56" i="24"/>
  <c r="I64" i="24"/>
  <c r="I72" i="24"/>
  <c r="I80" i="24"/>
  <c r="I88" i="24"/>
  <c r="I96" i="24"/>
  <c r="I104" i="24"/>
  <c r="E11" i="19"/>
  <c r="K12" i="19"/>
  <c r="J15" i="18"/>
  <c r="J23" i="18"/>
  <c r="J31" i="18"/>
  <c r="J39" i="18"/>
  <c r="J47" i="18"/>
  <c r="J55" i="18"/>
  <c r="J63" i="18"/>
  <c r="J71" i="18"/>
  <c r="J79" i="18"/>
  <c r="J87" i="18"/>
  <c r="J95" i="18"/>
  <c r="J103" i="18"/>
  <c r="J10" i="18"/>
  <c r="J18" i="18"/>
  <c r="J26" i="18"/>
  <c r="J34" i="18"/>
  <c r="J42" i="18"/>
  <c r="J50" i="18"/>
  <c r="J58" i="18"/>
  <c r="J66" i="18"/>
  <c r="J74" i="18"/>
  <c r="J82" i="18"/>
  <c r="J90" i="18"/>
  <c r="J98" i="18"/>
  <c r="J16" i="18"/>
  <c r="J24" i="18"/>
  <c r="J32" i="18"/>
  <c r="J40" i="18"/>
  <c r="J48" i="18"/>
  <c r="J56" i="18"/>
  <c r="J64" i="18"/>
  <c r="J72" i="18"/>
  <c r="J80" i="18"/>
  <c r="J88" i="18"/>
  <c r="J96" i="18"/>
  <c r="J104" i="18"/>
  <c r="J13" i="18"/>
  <c r="J21" i="18"/>
  <c r="J29" i="18"/>
  <c r="J37" i="18"/>
  <c r="J45" i="18"/>
  <c r="J53" i="18"/>
  <c r="J61" i="18"/>
  <c r="J69" i="18"/>
  <c r="J77" i="18"/>
  <c r="J85" i="18"/>
  <c r="J93" i="18"/>
  <c r="J101" i="18"/>
  <c r="J14" i="18"/>
  <c r="J22" i="18"/>
  <c r="J30" i="18"/>
  <c r="J38" i="18"/>
  <c r="J46" i="18"/>
  <c r="J54" i="18"/>
  <c r="J62" i="18"/>
  <c r="J70" i="18"/>
  <c r="J78" i="18"/>
  <c r="J86" i="18"/>
  <c r="J94" i="18"/>
  <c r="J102" i="18"/>
  <c r="P65" i="31"/>
  <c r="O12" i="27"/>
  <c r="P12" i="27" s="1"/>
  <c r="K15" i="19"/>
  <c r="G15" i="19"/>
  <c r="E9" i="19"/>
  <c r="K10" i="19"/>
  <c r="G10" i="19"/>
  <c r="H9" i="19"/>
  <c r="K460" i="19"/>
  <c r="K84" i="19"/>
  <c r="K699" i="19"/>
  <c r="K196" i="19"/>
  <c r="K75" i="19"/>
  <c r="K684" i="19"/>
  <c r="K866" i="19"/>
  <c r="K55" i="19"/>
  <c r="K142" i="19"/>
  <c r="K805" i="19"/>
  <c r="K282" i="19"/>
  <c r="K704" i="19"/>
  <c r="K186" i="19"/>
  <c r="K928" i="19"/>
  <c r="K485" i="19"/>
  <c r="K592" i="19"/>
  <c r="K980" i="19"/>
  <c r="K567" i="19"/>
  <c r="K50" i="19"/>
  <c r="K190" i="19"/>
  <c r="K455" i="19"/>
  <c r="K659" i="19"/>
  <c r="K380" i="19"/>
  <c r="K887" i="19"/>
  <c r="K753" i="19"/>
  <c r="K442" i="19"/>
  <c r="K669" i="19"/>
  <c r="K231" i="19"/>
  <c r="K423" i="19"/>
  <c r="K744" i="19"/>
  <c r="K538" i="19"/>
  <c r="K307" i="19"/>
  <c r="K521" i="19"/>
  <c r="K325" i="19"/>
  <c r="K489" i="19"/>
  <c r="K404" i="19"/>
  <c r="K696" i="19"/>
  <c r="K483" i="19"/>
  <c r="K768" i="19"/>
  <c r="K682" i="19"/>
  <c r="K678" i="19"/>
  <c r="K790" i="19"/>
  <c r="K930" i="19"/>
  <c r="K616" i="19"/>
  <c r="K61" i="19"/>
  <c r="K279" i="19"/>
  <c r="K220" i="19"/>
  <c r="K954" i="19"/>
  <c r="K830" i="19"/>
  <c r="K537" i="19"/>
  <c r="K53" i="19"/>
  <c r="K205" i="19"/>
  <c r="K583" i="19"/>
  <c r="K498" i="19"/>
  <c r="K54" i="19"/>
  <c r="K640" i="19"/>
  <c r="K574" i="19"/>
  <c r="K459" i="19"/>
  <c r="K284" i="19"/>
  <c r="K714" i="19"/>
  <c r="K724" i="19"/>
  <c r="K852" i="19"/>
  <c r="K698" i="19"/>
  <c r="K562" i="19"/>
  <c r="K929" i="19"/>
  <c r="K67" i="19"/>
  <c r="K413" i="19"/>
  <c r="K851" i="19"/>
  <c r="K951" i="19"/>
  <c r="K604" i="19"/>
  <c r="K760" i="19"/>
  <c r="K864" i="19"/>
  <c r="K794" i="19"/>
  <c r="K939" i="19"/>
  <c r="K207" i="19"/>
  <c r="K378" i="19"/>
  <c r="K436" i="19"/>
  <c r="K415" i="19"/>
  <c r="K342" i="19"/>
  <c r="K193" i="19"/>
  <c r="K29" i="19"/>
  <c r="K941" i="19"/>
  <c r="K82" i="19"/>
  <c r="K446" i="19"/>
  <c r="K1004" i="19"/>
  <c r="K950" i="19"/>
  <c r="K964" i="19"/>
  <c r="K137" i="19"/>
  <c r="K147" i="19"/>
  <c r="K946" i="19"/>
  <c r="K991" i="19"/>
  <c r="K646" i="19"/>
  <c r="K296" i="19"/>
  <c r="K849" i="19"/>
  <c r="K966" i="19"/>
  <c r="K988" i="19"/>
  <c r="K466" i="19"/>
  <c r="K120" i="19"/>
  <c r="K826" i="19"/>
  <c r="K713" i="19"/>
  <c r="K515" i="19"/>
  <c r="K927" i="19"/>
  <c r="K949" i="19"/>
  <c r="K751" i="19"/>
  <c r="K390" i="19"/>
  <c r="K262" i="19"/>
  <c r="K30" i="19"/>
  <c r="K652" i="19"/>
  <c r="K601" i="19"/>
  <c r="K650" i="19"/>
  <c r="K603" i="19"/>
  <c r="K195" i="19"/>
  <c r="K568" i="19"/>
  <c r="K399" i="19"/>
  <c r="K377" i="19"/>
  <c r="K80" i="19"/>
  <c r="K938" i="19"/>
  <c r="K441" i="19"/>
  <c r="K510" i="19"/>
  <c r="K291" i="19"/>
  <c r="K326" i="19"/>
  <c r="K182" i="19"/>
  <c r="K584" i="19"/>
  <c r="K998" i="19"/>
  <c r="K561" i="19"/>
  <c r="K637" i="19"/>
  <c r="K250" i="19"/>
  <c r="K427" i="19"/>
  <c r="K876" i="19"/>
  <c r="K820" i="19"/>
  <c r="K86" i="19"/>
  <c r="K855" i="19"/>
  <c r="K670" i="19"/>
  <c r="K281" i="19"/>
  <c r="K131" i="19"/>
  <c r="K99" i="19"/>
  <c r="K539" i="19"/>
  <c r="K527" i="19"/>
  <c r="K608" i="19"/>
  <c r="K522" i="19"/>
  <c r="K692" i="19"/>
  <c r="K808" i="19"/>
  <c r="K81" i="19"/>
  <c r="K519" i="19"/>
  <c r="K304" i="19"/>
  <c r="K857" i="19"/>
  <c r="K488" i="19"/>
  <c r="K287" i="19"/>
  <c r="K730" i="19"/>
  <c r="K104" i="19"/>
  <c r="K627" i="19"/>
  <c r="K959" i="19"/>
  <c r="K984" i="19"/>
  <c r="K115" i="19"/>
  <c r="K44" i="19"/>
  <c r="K691" i="19"/>
  <c r="K34" i="19"/>
  <c r="K277" i="19"/>
  <c r="K641" i="19"/>
  <c r="K166" i="19"/>
  <c r="K986" i="19"/>
  <c r="K504" i="19"/>
  <c r="K554" i="19"/>
  <c r="K481" i="19"/>
  <c r="K289" i="19"/>
  <c r="K26" i="19"/>
  <c r="K789" i="19"/>
  <c r="K274" i="19"/>
  <c r="K126" i="19"/>
  <c r="K817" i="19"/>
  <c r="K856" i="19"/>
  <c r="K418" i="19"/>
  <c r="K952" i="19"/>
  <c r="K942" i="19"/>
  <c r="K547" i="19"/>
  <c r="K63" i="19"/>
  <c r="K557" i="19"/>
  <c r="K577" i="19"/>
  <c r="K219" i="19"/>
  <c r="K685" i="19"/>
  <c r="K923" i="19"/>
  <c r="K256" i="19"/>
  <c r="K443" i="19"/>
  <c r="K171" i="19"/>
  <c r="K106" i="19"/>
  <c r="K719" i="19"/>
  <c r="K49" i="19"/>
  <c r="K679" i="19"/>
  <c r="K983" i="19"/>
  <c r="K395" i="19"/>
  <c r="K871" i="19"/>
  <c r="K649" i="19"/>
  <c r="K28" i="19"/>
  <c r="K982" i="19"/>
  <c r="K389" i="19"/>
  <c r="K599" i="19"/>
  <c r="K192" i="19"/>
  <c r="K902" i="19"/>
  <c r="K23" i="19"/>
  <c r="K750" i="19"/>
  <c r="K433" i="19"/>
  <c r="K884" i="19"/>
  <c r="K834" i="19"/>
  <c r="K396" i="19"/>
  <c r="K493" i="19"/>
  <c r="K25" i="19"/>
  <c r="K531" i="19"/>
  <c r="K111" i="19"/>
  <c r="K198" i="19"/>
  <c r="K962" i="19"/>
  <c r="K152" i="19"/>
  <c r="K229" i="19"/>
  <c r="K112" i="19"/>
  <c r="K107" i="19"/>
  <c r="K785" i="19"/>
  <c r="K299" i="19"/>
  <c r="K324" i="19"/>
  <c r="K72" i="19"/>
  <c r="K853" i="19"/>
  <c r="K594" i="19"/>
  <c r="K628" i="19"/>
  <c r="K634" i="19"/>
  <c r="K236" i="19"/>
  <c r="K624" i="19"/>
  <c r="K252" i="19"/>
  <c r="K862" i="19"/>
  <c r="K78" i="19"/>
  <c r="K910" i="19"/>
  <c r="K257" i="19"/>
  <c r="K181" i="19"/>
  <c r="K383" i="19"/>
  <c r="K675" i="19"/>
  <c r="K611" i="19"/>
  <c r="K187" i="19"/>
  <c r="K305" i="19"/>
  <c r="K164" i="19"/>
  <c r="K630" i="19"/>
  <c r="K113" i="19"/>
  <c r="K251" i="19"/>
  <c r="K523" i="19"/>
  <c r="K945" i="19"/>
  <c r="K821" i="19"/>
  <c r="K626" i="19"/>
  <c r="K356" i="19"/>
  <c r="K1003" i="19"/>
  <c r="K102" i="19"/>
  <c r="K108" i="19"/>
  <c r="K904" i="19"/>
  <c r="K878" i="19"/>
  <c r="K358" i="19"/>
  <c r="K39" i="19"/>
  <c r="K238" i="19"/>
  <c r="K919" i="19"/>
  <c r="K690" i="19"/>
  <c r="K451" i="19"/>
  <c r="K158" i="19"/>
  <c r="K261" i="19"/>
  <c r="K764" i="19"/>
  <c r="K955" i="19"/>
  <c r="K943" i="19"/>
  <c r="K686" i="19"/>
  <c r="K846" i="19"/>
  <c r="K762" i="19"/>
  <c r="K68" i="19"/>
  <c r="K544" i="19"/>
  <c r="K484" i="19"/>
  <c r="K911" i="19"/>
  <c r="K596" i="19"/>
  <c r="K471" i="19"/>
  <c r="K787" i="19"/>
  <c r="K469" i="19"/>
  <c r="K551" i="19"/>
  <c r="K332" i="19"/>
  <c r="K756" i="19"/>
  <c r="K860" i="19"/>
  <c r="K194" i="19"/>
  <c r="K431" i="19"/>
  <c r="K693" i="19"/>
  <c r="K381" i="19"/>
  <c r="K845" i="19"/>
  <c r="K572" i="19"/>
  <c r="K533" i="19"/>
  <c r="K581" i="19"/>
  <c r="K46" i="19"/>
  <c r="K593" i="19"/>
  <c r="K301" i="19"/>
  <c r="K125" i="19"/>
  <c r="K188" i="19"/>
  <c r="K815" i="19"/>
  <c r="K90" i="19"/>
  <c r="K479" i="19"/>
  <c r="K1002" i="19"/>
  <c r="K153" i="19"/>
  <c r="K725" i="19"/>
  <c r="K774" i="19"/>
  <c r="K973" i="19"/>
  <c r="K556" i="19"/>
  <c r="K788" i="19"/>
  <c r="K292" i="19"/>
  <c r="K520" i="19"/>
  <c r="K799" i="19"/>
  <c r="K841" i="19"/>
  <c r="K227" i="19"/>
  <c r="K354" i="19"/>
  <c r="K900" i="19"/>
  <c r="K410" i="19"/>
  <c r="K610" i="19"/>
  <c r="K795" i="19"/>
  <c r="K482" i="19"/>
  <c r="K657" i="19"/>
  <c r="K972" i="19"/>
  <c r="K367" i="19"/>
  <c r="K632" i="19"/>
  <c r="K123" i="19"/>
  <c r="K432" i="19"/>
  <c r="K351" i="19"/>
  <c r="K639" i="19"/>
  <c r="K355" i="19"/>
  <c r="K503" i="19"/>
  <c r="K993" i="19"/>
  <c r="K452" i="19"/>
  <c r="K739" i="19"/>
  <c r="K402" i="19"/>
  <c r="K264" i="19"/>
  <c r="K550" i="19"/>
  <c r="K541" i="19"/>
  <c r="K889" i="19"/>
  <c r="K570" i="19"/>
  <c r="K776" i="19"/>
  <c r="K58" i="19"/>
  <c r="K203" i="19"/>
  <c r="K783" i="19"/>
  <c r="K52" i="19"/>
  <c r="K116" i="19"/>
  <c r="K886" i="19"/>
  <c r="K842" i="19"/>
  <c r="K654" i="19"/>
  <c r="K673" i="19"/>
  <c r="K571" i="19"/>
  <c r="K398" i="19"/>
  <c r="K741" i="19"/>
  <c r="K824" i="19"/>
  <c r="K728" i="19"/>
  <c r="K20" i="19"/>
  <c r="K185" i="19"/>
  <c r="K791" i="19"/>
  <c r="K337" i="19"/>
  <c r="K944" i="19"/>
  <c r="K775" i="19"/>
  <c r="K76" i="19"/>
  <c r="K877" i="19"/>
  <c r="K666" i="19"/>
  <c r="K623" i="19"/>
  <c r="K405" i="19"/>
  <c r="K328" i="19"/>
  <c r="K329" i="19"/>
  <c r="K119" i="19"/>
  <c r="K576" i="19"/>
  <c r="K89" i="19"/>
  <c r="K552" i="19"/>
  <c r="K585" i="19"/>
  <c r="K761" i="19"/>
  <c r="K133" i="19"/>
  <c r="K612" i="19"/>
  <c r="K516" i="19"/>
  <c r="K582" i="19"/>
  <c r="K384" i="19"/>
  <c r="K545" i="19"/>
  <c r="K605" i="19"/>
  <c r="K987" i="19"/>
  <c r="K286" i="19"/>
  <c r="K478" i="19"/>
  <c r="K168" i="19"/>
  <c r="K917" i="19"/>
  <c r="K121" i="19"/>
  <c r="K467" i="19"/>
  <c r="K606" i="19"/>
  <c r="K633" i="19"/>
  <c r="K318" i="19"/>
  <c r="K24" i="19"/>
  <c r="K245" i="19"/>
  <c r="K428" i="19"/>
  <c r="K779" i="19"/>
  <c r="K315" i="19"/>
  <c r="K21" i="19"/>
  <c r="K270" i="19"/>
  <c r="K549" i="19"/>
  <c r="K232" i="19"/>
  <c r="K360" i="19"/>
  <c r="K702" i="19"/>
  <c r="K861" i="19"/>
  <c r="K664" i="19"/>
  <c r="K508" i="19"/>
  <c r="K309" i="19"/>
  <c r="K869" i="19"/>
  <c r="K575" i="19"/>
  <c r="K208" i="19"/>
  <c r="K56" i="19"/>
  <c r="K665" i="19"/>
  <c r="K387" i="19"/>
  <c r="K412" i="19"/>
  <c r="K807" i="19"/>
  <c r="K341" i="19"/>
  <c r="K249" i="19"/>
  <c r="K956" i="19"/>
  <c r="K854" i="19"/>
  <c r="K555" i="19"/>
  <c r="K721" i="19"/>
  <c r="K267" i="19"/>
  <c r="K124" i="19"/>
  <c r="K437" i="19"/>
  <c r="K833" i="19"/>
  <c r="K755" i="19"/>
  <c r="K472" i="19"/>
  <c r="K697" i="19"/>
  <c r="K17" i="19"/>
  <c r="K180" i="19"/>
  <c r="K526" i="19"/>
  <c r="K85" i="19"/>
  <c r="K565" i="19"/>
  <c r="K461" i="19"/>
  <c r="K255" i="19"/>
  <c r="K212" i="19"/>
  <c r="K199" i="19"/>
  <c r="K770" i="19"/>
  <c r="K647" i="19"/>
  <c r="K767" i="19"/>
  <c r="K963" i="19"/>
  <c r="K65" i="19"/>
  <c r="K409" i="19"/>
  <c r="K213" i="19"/>
  <c r="K430" i="19"/>
  <c r="K345" i="19"/>
  <c r="K440" i="19"/>
  <c r="K492" i="19"/>
  <c r="K529" i="19"/>
  <c r="K896" i="19"/>
  <c r="K429" i="19"/>
  <c r="K793" i="19"/>
  <c r="K151" i="19"/>
  <c r="K743" i="19"/>
  <c r="K357" i="19"/>
  <c r="K890" i="19"/>
  <c r="K609" i="19"/>
  <c r="K172" i="19"/>
  <c r="K858" i="19"/>
  <c r="K806" i="19"/>
  <c r="K578" i="19"/>
  <c r="K397" i="19"/>
  <c r="K915" i="19"/>
  <c r="K620" i="19"/>
  <c r="K748" i="19"/>
  <c r="K822" i="19"/>
  <c r="K712" i="19"/>
  <c r="K506" i="19"/>
  <c r="K978" i="19"/>
  <c r="K260" i="19"/>
  <c r="K940" i="19"/>
  <c r="K644" i="19"/>
  <c r="K505" i="19"/>
  <c r="K934" i="19"/>
  <c r="K475" i="19"/>
  <c r="K536" i="19"/>
  <c r="K366" i="19"/>
  <c r="K73" i="19"/>
  <c r="K295" i="19"/>
  <c r="K579" i="19"/>
  <c r="K970" i="19"/>
  <c r="K209" i="19"/>
  <c r="K879" i="19"/>
  <c r="K350" i="19"/>
  <c r="K92" i="19"/>
  <c r="K885" i="19"/>
  <c r="K870" i="19"/>
  <c r="K223" i="19"/>
  <c r="K259" i="19"/>
  <c r="K742" i="19"/>
  <c r="K534" i="19"/>
  <c r="K977" i="19"/>
  <c r="K388" i="19"/>
  <c r="K653" i="19"/>
  <c r="K831" i="19"/>
  <c r="K353" i="19"/>
  <c r="K392" i="19"/>
  <c r="K167" i="19"/>
  <c r="K394" i="19"/>
  <c r="K263" i="19"/>
  <c r="K953" i="19"/>
  <c r="K403" i="19"/>
  <c r="K450" i="19"/>
  <c r="K683" i="19"/>
  <c r="K241" i="19"/>
  <c r="K635" i="19"/>
  <c r="K1006" i="19"/>
  <c r="K880" i="19"/>
  <c r="K374" i="19"/>
  <c r="K273" i="19"/>
  <c r="E16" i="19"/>
  <c r="K14" i="19"/>
  <c r="G14" i="19"/>
  <c r="K13" i="19"/>
  <c r="G13" i="19"/>
  <c r="E13" i="19"/>
  <c r="H11" i="19"/>
  <c r="E10" i="19"/>
  <c r="C17" i="21"/>
  <c r="C27" i="21" s="1"/>
  <c r="K912" i="19"/>
  <c r="K393" i="19"/>
  <c r="K154" i="19"/>
  <c r="K435" i="19"/>
  <c r="K738" i="19"/>
  <c r="K638" i="19"/>
  <c r="K239" i="19"/>
  <c r="K829" i="19"/>
  <c r="K36" i="19"/>
  <c r="K161" i="19"/>
  <c r="K922" i="19"/>
  <c r="K371" i="19"/>
  <c r="K893" i="19"/>
  <c r="K372" i="19"/>
  <c r="K732" i="19"/>
  <c r="K316" i="19"/>
  <c r="K667" i="19"/>
  <c r="K746" i="19"/>
  <c r="K888" i="19"/>
  <c r="K465" i="19"/>
  <c r="K233" i="19"/>
  <c r="K311" i="19"/>
  <c r="K629" i="19"/>
  <c r="K27" i="19"/>
  <c r="K786" i="19"/>
  <c r="K872" i="19"/>
  <c r="K425" i="19"/>
  <c r="K687" i="19"/>
  <c r="K141" i="19"/>
  <c r="K94" i="19"/>
  <c r="K243" i="19"/>
  <c r="K169" i="19"/>
  <c r="K211" i="19"/>
  <c r="K722" i="19"/>
  <c r="K709" i="19"/>
  <c r="K813" i="19"/>
  <c r="K968" i="19"/>
  <c r="K617" i="19"/>
  <c r="K718" i="19"/>
  <c r="K310" i="19"/>
  <c r="K70" i="19"/>
  <c r="K458" i="19"/>
  <c r="K146" i="19"/>
  <c r="K622" i="19"/>
  <c r="K905" i="19"/>
  <c r="K495" i="19"/>
  <c r="K792" i="19"/>
  <c r="K31" i="19"/>
  <c r="K176" i="19"/>
  <c r="K597" i="19"/>
  <c r="K362" i="19"/>
  <c r="K530" i="19"/>
  <c r="K271" i="19"/>
  <c r="K179" i="19"/>
  <c r="K560" i="19"/>
  <c r="K850" i="19"/>
  <c r="K994" i="19"/>
  <c r="K444" i="19"/>
  <c r="K507" i="19"/>
  <c r="K875" i="19"/>
  <c r="K838" i="19"/>
  <c r="K419" i="19"/>
  <c r="K373" i="19"/>
  <c r="K918" i="19"/>
  <c r="K859" i="19"/>
  <c r="K546" i="19"/>
  <c r="K689" i="19"/>
  <c r="K130" i="19"/>
  <c r="K740" i="19"/>
  <c r="K417" i="19"/>
  <c r="K784" i="19"/>
  <c r="K517" i="19"/>
  <c r="K369" i="19"/>
  <c r="K33" i="19"/>
  <c r="K71" i="19"/>
  <c r="K777" i="19"/>
  <c r="K139" i="19"/>
  <c r="K935" i="19"/>
  <c r="K95" i="19"/>
  <c r="K700" i="19"/>
  <c r="K812" i="19"/>
  <c r="K525" i="19"/>
  <c r="K334" i="19"/>
  <c r="K400" i="19"/>
  <c r="K352" i="19"/>
  <c r="K588" i="19"/>
  <c r="K566" i="19"/>
  <c r="K98" i="19"/>
  <c r="K110" i="19"/>
  <c r="K426" i="19"/>
  <c r="K118" i="19"/>
  <c r="K757" i="19"/>
  <c r="K825" i="19"/>
  <c r="K41" i="19"/>
  <c r="K421" i="19"/>
  <c r="K811" i="19"/>
  <c r="K835" i="19"/>
  <c r="K797" i="19"/>
  <c r="K899" i="19"/>
  <c r="K35" i="19"/>
  <c r="K218" i="19"/>
  <c r="K511" i="19"/>
  <c r="K564" i="19"/>
  <c r="K331" i="19"/>
  <c r="K913" i="19"/>
  <c r="K464" i="19"/>
  <c r="K619" i="19"/>
  <c r="K453" i="19"/>
  <c r="K206" i="19"/>
  <c r="K348" i="19"/>
  <c r="K285" i="19"/>
  <c r="K895" i="19"/>
  <c r="K200" i="19"/>
  <c r="K971" i="19"/>
  <c r="K836" i="19"/>
  <c r="K600" i="19"/>
  <c r="K189" i="19"/>
  <c r="K548" i="19"/>
  <c r="K247" i="19"/>
  <c r="K671" i="19"/>
  <c r="K999" i="19"/>
  <c r="K688" i="19"/>
  <c r="K602" i="19"/>
  <c r="K969" i="19"/>
  <c r="K631" i="19"/>
  <c r="K339" i="19"/>
  <c r="K645" i="19"/>
  <c r="K248" i="19"/>
  <c r="K183" i="19"/>
  <c r="K708" i="19"/>
  <c r="K749" i="19"/>
  <c r="K960" i="19"/>
  <c r="K246" i="19"/>
  <c r="K321" i="19"/>
  <c r="K480" i="19"/>
  <c r="K1001" i="19"/>
  <c r="K827" i="19"/>
  <c r="K237" i="19"/>
  <c r="K336" i="19"/>
  <c r="K733" i="19"/>
  <c r="K701" i="19"/>
  <c r="K715" i="19"/>
  <c r="K500" i="19"/>
  <c r="K401" i="19"/>
  <c r="K60" i="19"/>
  <c r="K737" i="19"/>
  <c r="K242" i="19"/>
  <c r="K903" i="19"/>
  <c r="K618" i="19"/>
  <c r="K873" i="19"/>
  <c r="K894" i="19"/>
  <c r="K143" i="19"/>
  <c r="K989" i="19"/>
  <c r="K87" i="19"/>
  <c r="K828" i="19"/>
  <c r="K907" i="19"/>
  <c r="K57" i="19"/>
  <c r="K706" i="19"/>
  <c r="K607" i="19"/>
  <c r="K234" i="19"/>
  <c r="K512" i="19"/>
  <c r="K202" i="19"/>
  <c r="K499" i="19"/>
  <c r="K160" i="19"/>
  <c r="K553" i="19"/>
  <c r="K265" i="19"/>
  <c r="K294" i="19"/>
  <c r="K105" i="19"/>
  <c r="K313" i="19"/>
  <c r="K32" i="19"/>
  <c r="K173" i="19"/>
  <c r="K51" i="19"/>
  <c r="K258" i="19"/>
  <c r="K754" i="19"/>
  <c r="K136" i="19"/>
  <c r="K283" i="19"/>
  <c r="K765" i="19"/>
  <c r="K587" i="19"/>
  <c r="K979" i="19"/>
  <c r="K306" i="19"/>
  <c r="K363" i="19"/>
  <c r="K586" i="19"/>
  <c r="K359" i="19"/>
  <c r="K563" i="19"/>
  <c r="K769" i="19"/>
  <c r="K43" i="19"/>
  <c r="K772" i="19"/>
  <c r="K114" i="19"/>
  <c r="K201" i="19"/>
  <c r="K101" i="19"/>
  <c r="K96" i="19"/>
  <c r="K327" i="19"/>
  <c r="K809" i="19"/>
  <c r="K882" i="19"/>
  <c r="K496" i="19"/>
  <c r="K595" i="19"/>
  <c r="K847" i="19"/>
  <c r="K368" i="19"/>
  <c r="K655" i="19"/>
  <c r="K542" i="19"/>
  <c r="K832" i="19"/>
  <c r="K926" i="19"/>
  <c r="K501" i="19"/>
  <c r="K117" i="19"/>
  <c r="K974" i="19"/>
  <c r="K710" i="19"/>
  <c r="K897" i="19"/>
  <c r="K569" i="19"/>
  <c r="K844" i="19"/>
  <c r="K93" i="19"/>
  <c r="K97" i="19"/>
  <c r="K514" i="19"/>
  <c r="K122" i="19"/>
  <c r="K967" i="19"/>
  <c r="K335" i="19"/>
  <c r="K758" i="19"/>
  <c r="K731" i="19"/>
  <c r="K818" i="19"/>
  <c r="K643" i="19"/>
  <c r="K163" i="19"/>
  <c r="K734" i="19"/>
  <c r="K210" i="19"/>
  <c r="K868" i="19"/>
  <c r="K658" i="19"/>
  <c r="K883" i="19"/>
  <c r="K837" i="19"/>
  <c r="K490" i="19"/>
  <c r="K127" i="19"/>
  <c r="K781" i="19"/>
  <c r="K468" i="19"/>
  <c r="K47" i="19"/>
  <c r="K91" i="19"/>
  <c r="K254" i="19"/>
  <c r="K333" i="19"/>
  <c r="K613" i="19"/>
  <c r="K217" i="19"/>
  <c r="K735" i="19"/>
  <c r="K677" i="19"/>
  <c r="K155" i="19"/>
  <c r="K175" i="19"/>
  <c r="K449" i="19"/>
  <c r="K694" i="19"/>
  <c r="K867" i="19"/>
  <c r="K736" i="19"/>
  <c r="K308" i="19"/>
  <c r="K45" i="19"/>
  <c r="K204" i="19"/>
  <c r="K937" i="19"/>
  <c r="K297" i="19"/>
  <c r="K802" i="19"/>
  <c r="K438" i="19"/>
  <c r="K543" i="19"/>
  <c r="K407" i="19"/>
  <c r="K439" i="19"/>
  <c r="K420" i="19"/>
  <c r="K215" i="19"/>
  <c r="K406" i="19"/>
  <c r="K1008" i="19"/>
  <c r="K109" i="19"/>
  <c r="K170" i="19"/>
  <c r="K298" i="19"/>
  <c r="K276" i="19"/>
  <c r="K518" i="19"/>
  <c r="K660" i="19"/>
  <c r="K723" i="19"/>
  <c r="K77" i="19"/>
  <c r="K840" i="19"/>
  <c r="K140" i="19"/>
  <c r="K191" i="19"/>
  <c r="K729" i="19"/>
  <c r="K916" i="19"/>
  <c r="K447" i="19"/>
  <c r="K819" i="19"/>
  <c r="K780" i="19"/>
  <c r="K135" i="19"/>
  <c r="K975" i="19"/>
  <c r="K145" i="19"/>
  <c r="K463" i="19"/>
  <c r="K532" i="19"/>
  <c r="K278" i="19"/>
  <c r="K457" i="19"/>
  <c r="K798" i="19"/>
  <c r="K474" i="19"/>
  <c r="K804" i="19"/>
  <c r="K322" i="19"/>
  <c r="K535" i="19"/>
  <c r="K302" i="19"/>
  <c r="K266" i="19"/>
  <c r="K38" i="19"/>
  <c r="K40" i="19"/>
  <c r="K19" i="19"/>
  <c r="K1000" i="19"/>
  <c r="K985" i="19"/>
  <c r="K174" i="19"/>
  <c r="K346" i="19"/>
  <c r="K621" i="19"/>
  <c r="K901" i="19"/>
  <c r="K661" i="19"/>
  <c r="K925" i="19"/>
  <c r="K148" i="19"/>
  <c r="K100" i="19"/>
  <c r="K128" i="19"/>
  <c r="K456" i="19"/>
  <c r="K881" i="19"/>
  <c r="K1005" i="19"/>
  <c r="K947" i="19"/>
  <c r="K230" i="19"/>
  <c r="K814" i="19"/>
  <c r="K157" i="19"/>
  <c r="K18" i="19"/>
  <c r="K83" i="19"/>
  <c r="K614" i="19"/>
  <c r="K908" i="19"/>
  <c r="K214" i="19"/>
  <c r="K225" i="19"/>
  <c r="K898" i="19"/>
  <c r="K134" i="19"/>
  <c r="K509" i="19"/>
  <c r="K382" i="19"/>
  <c r="K663" i="19"/>
  <c r="K376" i="19"/>
  <c r="K224" i="19"/>
  <c r="K349" i="19"/>
  <c r="K162" i="19"/>
  <c r="K221" i="19"/>
  <c r="K965" i="19"/>
  <c r="K216" i="19"/>
  <c r="K487" i="19"/>
  <c r="K816" i="19"/>
  <c r="K865" i="19"/>
  <c r="K408" i="19"/>
  <c r="K778" i="19"/>
  <c r="K300" i="19"/>
  <c r="K48" i="19"/>
  <c r="K580" i="19"/>
  <c r="K540" i="19"/>
  <c r="K159" i="19"/>
  <c r="K312" i="19"/>
  <c r="K222" i="19"/>
  <c r="K716" i="19"/>
  <c r="K747" i="19"/>
  <c r="K197" i="19"/>
  <c r="K782" i="19"/>
  <c r="K995" i="19"/>
  <c r="K892" i="19"/>
  <c r="K379" i="19"/>
  <c r="K803" i="19"/>
  <c r="K759" i="19"/>
  <c r="K226" i="19"/>
  <c r="K462" i="19"/>
  <c r="K707" i="19"/>
  <c r="K763" i="19"/>
  <c r="K280" i="19"/>
  <c r="K149" i="19"/>
  <c r="K290" i="19"/>
  <c r="K513" i="19"/>
  <c r="K674" i="19"/>
  <c r="K948" i="19"/>
  <c r="K502" i="19"/>
  <c r="K422" i="19"/>
  <c r="K347" i="19"/>
  <c r="K996" i="19"/>
  <c r="K981" i="19"/>
  <c r="K589" i="19"/>
  <c r="K524" i="19"/>
  <c r="K573" i="19"/>
  <c r="K253" i="19"/>
  <c r="K680" i="19"/>
  <c r="K906" i="19"/>
  <c r="K726" i="19"/>
  <c r="K103" i="19"/>
  <c r="K992" i="19"/>
  <c r="K165" i="19"/>
  <c r="K272" i="19"/>
  <c r="K317" i="19"/>
  <c r="K9" i="19"/>
  <c r="K323" i="19"/>
  <c r="K275" i="19"/>
  <c r="K473" i="19"/>
  <c r="K42" i="19"/>
  <c r="K668" i="19"/>
  <c r="K414" i="19"/>
  <c r="K931" i="19"/>
  <c r="K59" i="19"/>
  <c r="K150" i="19"/>
  <c r="K642" i="19"/>
  <c r="K288" i="19"/>
  <c r="K843" i="19"/>
  <c r="K558" i="19"/>
  <c r="K559" i="19"/>
  <c r="K648" i="19"/>
  <c r="K823" i="19"/>
  <c r="K314" i="19"/>
  <c r="K228" i="19"/>
  <c r="K178" i="19"/>
  <c r="K320" i="19"/>
  <c r="K235" i="19"/>
  <c r="K269" i="19"/>
  <c r="K138" i="19"/>
  <c r="K184" i="19"/>
  <c r="K64" i="19"/>
  <c r="K672" i="19"/>
  <c r="K933" i="19"/>
  <c r="K636" i="19"/>
  <c r="K424" i="19"/>
  <c r="K497" i="19"/>
  <c r="K470" i="19"/>
  <c r="K62" i="19"/>
  <c r="K810" i="19"/>
  <c r="K720" i="19"/>
  <c r="K66" i="19"/>
  <c r="K74" i="19"/>
  <c r="K598" i="19"/>
  <c r="K344" i="19"/>
  <c r="K303" i="19"/>
  <c r="K961" i="19"/>
  <c r="K839" i="19"/>
  <c r="K717" i="19"/>
  <c r="K268" i="19"/>
  <c r="K932" i="19"/>
  <c r="K177" i="19"/>
  <c r="K773" i="19"/>
  <c r="K375" i="19"/>
  <c r="K924" i="19"/>
  <c r="K990" i="19"/>
  <c r="K476" i="19"/>
  <c r="K752" i="19"/>
  <c r="K528" i="19"/>
  <c r="K477" i="19"/>
  <c r="K370" i="19"/>
  <c r="K293" i="19"/>
  <c r="K79" i="19"/>
  <c r="K364" i="19"/>
  <c r="K386" i="19"/>
  <c r="K454" i="19"/>
  <c r="K416" i="19"/>
  <c r="K88" i="19"/>
  <c r="K705" i="19"/>
  <c r="K909" i="19"/>
  <c r="K766" i="19"/>
  <c r="K914" i="19"/>
  <c r="K445" i="19"/>
  <c r="K448" i="19"/>
  <c r="K144" i="19"/>
  <c r="K37" i="19"/>
  <c r="K615" i="19"/>
  <c r="K958" i="19"/>
  <c r="K1009" i="19"/>
  <c r="K771" i="19"/>
  <c r="K711" i="19"/>
  <c r="K800" i="19"/>
  <c r="K796" i="19"/>
  <c r="K625" i="19"/>
  <c r="K695" i="19"/>
  <c r="K656" i="19"/>
  <c r="K365" i="19"/>
  <c r="K411" i="19"/>
  <c r="K434" i="19"/>
  <c r="K340" i="19"/>
  <c r="K385" i="19"/>
  <c r="K338" i="19"/>
  <c r="K874" i="19"/>
  <c r="K491" i="19"/>
  <c r="K863" i="19"/>
  <c r="K997" i="19"/>
  <c r="K976" i="19"/>
  <c r="K936" i="19"/>
  <c r="K486" i="19"/>
  <c r="K22" i="19"/>
  <c r="K591" i="19"/>
  <c r="K590" i="19"/>
  <c r="K957" i="19"/>
  <c r="K132" i="19"/>
  <c r="K361" i="19"/>
  <c r="K1007" i="19"/>
  <c r="K129" i="19"/>
  <c r="K651" i="19"/>
  <c r="K921" i="19"/>
  <c r="K244" i="19"/>
  <c r="K920" i="19"/>
  <c r="K745" i="19"/>
  <c r="K727" i="19"/>
  <c r="K681" i="19"/>
  <c r="K156" i="19"/>
  <c r="K391" i="19"/>
  <c r="K330" i="19"/>
  <c r="K891" i="19"/>
  <c r="K848" i="19"/>
  <c r="K801" i="19"/>
  <c r="K494" i="19"/>
  <c r="K319" i="19"/>
  <c r="K69" i="19"/>
  <c r="K343" i="19"/>
  <c r="K676" i="19"/>
  <c r="K662" i="19"/>
  <c r="K703" i="19"/>
  <c r="K240" i="19"/>
  <c r="K16" i="19"/>
  <c r="G16" i="19"/>
  <c r="E14" i="19"/>
  <c r="E12" i="19"/>
  <c r="K11" i="19"/>
  <c r="C16" i="19" l="1"/>
  <c r="C11" i="19"/>
  <c r="E39" i="28"/>
  <c r="E47" i="28"/>
  <c r="E40" i="28"/>
  <c r="E48" i="28"/>
  <c r="E41" i="28"/>
  <c r="E49" i="28"/>
  <c r="E42" i="28"/>
  <c r="E50" i="28"/>
  <c r="E35" i="28"/>
  <c r="E43" i="28"/>
  <c r="E51" i="28"/>
  <c r="E36" i="28"/>
  <c r="E44" i="28"/>
  <c r="E52" i="28"/>
  <c r="E37" i="28"/>
  <c r="E45" i="28"/>
  <c r="E53" i="28"/>
  <c r="E38" i="28"/>
  <c r="E46" i="28"/>
  <c r="E54" i="28"/>
  <c r="F27" i="29"/>
  <c r="G23" i="29" s="1"/>
  <c r="E42" i="31"/>
  <c r="F67" i="31"/>
  <c r="G63" i="31" s="1"/>
  <c r="L11" i="19"/>
  <c r="L871" i="19"/>
  <c r="H16" i="19"/>
  <c r="L16" i="19"/>
  <c r="L12" i="19"/>
  <c r="C13" i="19"/>
  <c r="L14" i="19"/>
  <c r="H14" i="19"/>
  <c r="L368" i="19"/>
  <c r="L547" i="19"/>
  <c r="L225" i="19"/>
  <c r="L888" i="19"/>
  <c r="L825" i="19"/>
  <c r="L527" i="19"/>
  <c r="L228" i="19"/>
  <c r="L169" i="19"/>
  <c r="L251" i="19"/>
  <c r="L694" i="19"/>
  <c r="L598" i="19"/>
  <c r="L803" i="19"/>
  <c r="L715" i="19"/>
  <c r="L1009" i="19"/>
  <c r="L508" i="19"/>
  <c r="L453" i="19"/>
  <c r="L895" i="19"/>
  <c r="L329" i="19"/>
  <c r="L43" i="19"/>
  <c r="L285" i="19"/>
  <c r="L433" i="19"/>
  <c r="L646" i="19"/>
  <c r="L786" i="19"/>
  <c r="L242" i="19"/>
  <c r="L31" i="19"/>
  <c r="L27" i="19"/>
  <c r="L661" i="19"/>
  <c r="L383" i="19"/>
  <c r="L294" i="19"/>
  <c r="L262" i="19"/>
  <c r="L790" i="19"/>
  <c r="L52" i="19"/>
  <c r="L677" i="19"/>
  <c r="L650" i="19"/>
  <c r="L145" i="19"/>
  <c r="L271" i="19"/>
  <c r="L992" i="19"/>
  <c r="L159" i="19"/>
  <c r="L362" i="19"/>
  <c r="L748" i="19"/>
  <c r="L204" i="19"/>
  <c r="L565" i="19"/>
  <c r="L240" i="19"/>
  <c r="L823" i="19"/>
  <c r="L79" i="19"/>
  <c r="L306" i="19"/>
  <c r="L894" i="19"/>
  <c r="L410" i="19"/>
  <c r="L943" i="19"/>
  <c r="L173" i="19"/>
  <c r="L680" i="19"/>
  <c r="L875" i="19"/>
  <c r="L649" i="19"/>
  <c r="L385" i="19"/>
  <c r="L566" i="19"/>
  <c r="L291" i="19"/>
  <c r="L471" i="19"/>
  <c r="L332" i="19"/>
  <c r="L293" i="19"/>
  <c r="L529" i="19"/>
  <c r="L392" i="19"/>
  <c r="L439" i="19"/>
  <c r="L156" i="19"/>
  <c r="L557" i="19"/>
  <c r="L197" i="19"/>
  <c r="L74" i="19"/>
  <c r="L455" i="19"/>
  <c r="L417" i="19"/>
  <c r="L409" i="19"/>
  <c r="L535" i="19"/>
  <c r="L1007" i="19"/>
  <c r="L429" i="19"/>
  <c r="L170" i="19"/>
  <c r="L373" i="19"/>
  <c r="L805" i="19"/>
  <c r="L580" i="19"/>
  <c r="L201" i="19"/>
  <c r="L67" i="19"/>
  <c r="L495" i="19"/>
  <c r="L19" i="19"/>
  <c r="L238" i="19"/>
  <c r="L425" i="19"/>
  <c r="L604" i="19"/>
  <c r="L354" i="19"/>
  <c r="L712" i="19"/>
  <c r="L402" i="19"/>
  <c r="L101" i="19"/>
  <c r="L474" i="19"/>
  <c r="L189" i="19"/>
  <c r="L590" i="19"/>
  <c r="L299" i="19"/>
  <c r="L664" i="19"/>
  <c r="L80" i="19"/>
  <c r="L651" i="19"/>
  <c r="L643" i="19"/>
  <c r="L582" i="19"/>
  <c r="L847" i="19"/>
  <c r="L394" i="19"/>
  <c r="L418" i="19"/>
  <c r="L927" i="19"/>
  <c r="L313" i="19"/>
  <c r="L759" i="19"/>
  <c r="L959" i="19"/>
  <c r="L849" i="19"/>
  <c r="L531" i="19"/>
  <c r="L234" i="19"/>
  <c r="L872" i="19"/>
  <c r="L621" i="19"/>
  <c r="L82" i="19"/>
  <c r="L431" i="19"/>
  <c r="L308" i="19"/>
  <c r="L713" i="19"/>
  <c r="L447" i="19"/>
  <c r="L112" i="19"/>
  <c r="L302" i="19"/>
  <c r="L785" i="19"/>
  <c r="L50" i="19"/>
  <c r="L574" i="19"/>
  <c r="L476" i="19"/>
  <c r="L775" i="19"/>
  <c r="L647" i="19"/>
  <c r="L435" i="19"/>
  <c r="L137" i="19"/>
  <c r="L39" i="19"/>
  <c r="L938" i="19"/>
  <c r="L118" i="19"/>
  <c r="L968" i="19"/>
  <c r="L114" i="19"/>
  <c r="L200" i="19"/>
  <c r="L717" i="19"/>
  <c r="L690" i="19"/>
  <c r="L627" i="19"/>
  <c r="L96" i="19"/>
  <c r="L811" i="19"/>
  <c r="L571" i="19"/>
  <c r="L269" i="19"/>
  <c r="L854" i="19"/>
  <c r="L639" i="19"/>
  <c r="L388" i="19"/>
  <c r="L408" i="19"/>
  <c r="L414" i="19"/>
  <c r="L338" i="19"/>
  <c r="L178" i="19"/>
  <c r="L731" i="19"/>
  <c r="L949" i="19"/>
  <c r="L437" i="19"/>
  <c r="L861" i="19"/>
  <c r="L706" i="19"/>
  <c r="L802" i="19"/>
  <c r="L982" i="19"/>
  <c r="L75" i="19"/>
  <c r="L342" i="19"/>
  <c r="L494" i="19"/>
  <c r="L844" i="19"/>
  <c r="L177" i="19"/>
  <c r="L386" i="19"/>
  <c r="L216" i="19"/>
  <c r="L846" i="19"/>
  <c r="L929" i="19"/>
  <c r="L393" i="19"/>
  <c r="L328" i="19"/>
  <c r="L676" i="19"/>
  <c r="L363" i="19"/>
  <c r="L859" i="19"/>
  <c r="L935" i="19"/>
  <c r="L70" i="19"/>
  <c r="L35" i="19"/>
  <c r="L572" i="19"/>
  <c r="L1004" i="19"/>
  <c r="L211" i="19"/>
  <c r="L687" i="19"/>
  <c r="L904" i="19"/>
  <c r="L88" i="19"/>
  <c r="L212" i="19"/>
  <c r="L384" i="19"/>
  <c r="L613" i="19"/>
  <c r="L257" i="19"/>
  <c r="L497" i="19"/>
  <c r="L766" i="19"/>
  <c r="L327" i="19"/>
  <c r="L878" i="19"/>
  <c r="L975" i="19"/>
  <c r="L23" i="19"/>
  <c r="L900" i="19"/>
  <c r="L633" i="19"/>
  <c r="L693" i="19"/>
  <c r="L153" i="19"/>
  <c r="L33" i="19"/>
  <c r="L923" i="19"/>
  <c r="L611" i="19"/>
  <c r="L235" i="19"/>
  <c r="L389" i="19"/>
  <c r="L421" i="19"/>
  <c r="L65" i="19"/>
  <c r="L789" i="19"/>
  <c r="L467" i="19"/>
  <c r="L835" i="19"/>
  <c r="L699" i="19"/>
  <c r="L669" i="19"/>
  <c r="L695" i="19"/>
  <c r="L71" i="19"/>
  <c r="L304" i="19"/>
  <c r="L908" i="19"/>
  <c r="L595" i="19"/>
  <c r="L111" i="19"/>
  <c r="L617" i="19"/>
  <c r="L245" i="19"/>
  <c r="L284" i="19"/>
  <c r="L215" i="19"/>
  <c r="L456" i="19"/>
  <c r="L920" i="19"/>
  <c r="L49" i="19"/>
  <c r="L24" i="19"/>
  <c r="L562" i="19"/>
  <c r="L165" i="19"/>
  <c r="L672" i="19"/>
  <c r="L755" i="19"/>
  <c r="L382" i="19"/>
  <c r="L934" i="19"/>
  <c r="L940" i="19"/>
  <c r="L942" i="19"/>
  <c r="L461" i="19"/>
  <c r="L733" i="19"/>
  <c r="L654" i="19"/>
  <c r="L799" i="19"/>
  <c r="L751" i="19"/>
  <c r="L498" i="19"/>
  <c r="L488" i="19"/>
  <c r="L903" i="19"/>
  <c r="L274" i="19"/>
  <c r="L673" i="19"/>
  <c r="L61" i="19"/>
  <c r="L592" i="19"/>
  <c r="L78" i="19"/>
  <c r="L132" i="19"/>
  <c r="L73" i="19"/>
  <c r="L689" i="19"/>
  <c r="L130" i="19"/>
  <c r="L817" i="19"/>
  <c r="L214" i="19"/>
  <c r="L768" i="19"/>
  <c r="L206" i="19"/>
  <c r="L264" i="19"/>
  <c r="L270" i="19"/>
  <c r="L948" i="19"/>
  <c r="L966" i="19"/>
  <c r="L280" i="19"/>
  <c r="L479" i="19"/>
  <c r="L403" i="19"/>
  <c r="L54" i="19"/>
  <c r="L116" i="19"/>
  <c r="L390" i="19"/>
  <c r="L481" i="19"/>
  <c r="L420" i="19"/>
  <c r="L94" i="19"/>
  <c r="L657" i="19"/>
  <c r="L860" i="19"/>
  <c r="L310" i="19"/>
  <c r="L756" i="19"/>
  <c r="L879" i="19"/>
  <c r="L84" i="19"/>
  <c r="L636" i="19"/>
  <c r="L719" i="19"/>
  <c r="L223" i="19"/>
  <c r="L552" i="19"/>
  <c r="L585" i="19"/>
  <c r="L60" i="19"/>
  <c r="L321" i="19"/>
  <c r="L869" i="19"/>
  <c r="L885" i="19"/>
  <c r="L333" i="19"/>
  <c r="L227" i="19"/>
  <c r="L68" i="19"/>
  <c r="L422" i="19"/>
  <c r="L64" i="19"/>
  <c r="L432" i="19"/>
  <c r="L473" i="19"/>
  <c r="L63" i="19"/>
  <c r="L463" i="19"/>
  <c r="L185" i="19"/>
  <c r="L730" i="19"/>
  <c r="L779" i="19"/>
  <c r="L522" i="19"/>
  <c r="L102" i="19"/>
  <c r="L848" i="19"/>
  <c r="L305" i="19"/>
  <c r="L739" i="19"/>
  <c r="L85" i="19"/>
  <c r="L851" i="19"/>
  <c r="L737" i="19"/>
  <c r="L911" i="19"/>
  <c r="L405" i="19"/>
  <c r="L914" i="19"/>
  <c r="L910" i="19"/>
  <c r="L399" i="19"/>
  <c r="L925" i="19"/>
  <c r="L277" i="19"/>
  <c r="L255" i="19"/>
  <c r="L191" i="19"/>
  <c r="L686" i="19"/>
  <c r="L300" i="19"/>
  <c r="L783" i="19"/>
  <c r="L490" i="19"/>
  <c r="L926" i="19"/>
  <c r="L568" i="19"/>
  <c r="L260" i="19"/>
  <c r="L174" i="19"/>
  <c r="L941" i="19"/>
  <c r="L167" i="19"/>
  <c r="L357" i="19"/>
  <c r="L845" i="19"/>
  <c r="L276" i="19"/>
  <c r="L573" i="19"/>
  <c r="L76" i="19"/>
  <c r="L678" i="19"/>
  <c r="L366" i="19"/>
  <c r="L868" i="19"/>
  <c r="L472" i="19"/>
  <c r="L994" i="19"/>
  <c r="L979" i="19"/>
  <c r="L190" i="19"/>
  <c r="L34" i="19"/>
  <c r="L55" i="19"/>
  <c r="L462" i="19"/>
  <c r="L1006" i="19"/>
  <c r="L963" i="19"/>
  <c r="L148" i="19"/>
  <c r="L1000" i="19"/>
  <c r="L404" i="19"/>
  <c r="L542" i="19"/>
  <c r="L292" i="19"/>
  <c r="L117" i="19"/>
  <c r="L139" i="19"/>
  <c r="L977" i="19"/>
  <c r="L107" i="19"/>
  <c r="L151" i="19"/>
  <c r="L662" i="19"/>
  <c r="L821" i="19"/>
  <c r="L984" i="19"/>
  <c r="L155" i="19"/>
  <c r="L150" i="19"/>
  <c r="L698" i="19"/>
  <c r="L824" i="19"/>
  <c r="L899" i="19"/>
  <c r="L415" i="19"/>
  <c r="L601" i="19"/>
  <c r="L171" i="19"/>
  <c r="L515" i="19"/>
  <c r="L86" i="19"/>
  <c r="L464" i="19"/>
  <c r="L836" i="19"/>
  <c r="L213" i="19"/>
  <c r="L973" i="19"/>
  <c r="L616" i="19"/>
  <c r="L509" i="19"/>
  <c r="L999" i="19"/>
  <c r="L48" i="19"/>
  <c r="L434" i="19"/>
  <c r="L124" i="19"/>
  <c r="L141" i="19"/>
  <c r="L628" i="19"/>
  <c r="L570" i="19"/>
  <c r="L413" i="19"/>
  <c r="L95" i="19"/>
  <c r="L183" i="19"/>
  <c r="L232" i="19"/>
  <c r="L826" i="19"/>
  <c r="L297" i="19"/>
  <c r="L330" i="19"/>
  <c r="L593" i="19"/>
  <c r="L511" i="19"/>
  <c r="L349" i="19"/>
  <c r="L346" i="19"/>
  <c r="L546" i="19"/>
  <c r="L158" i="19"/>
  <c r="L600" i="19"/>
  <c r="L877" i="19"/>
  <c r="L442" i="19"/>
  <c r="L564" i="19"/>
  <c r="L436" i="19"/>
  <c r="L286" i="19"/>
  <c r="L115" i="19"/>
  <c r="L324" i="19"/>
  <c r="L781" i="19"/>
  <c r="L583" i="19"/>
  <c r="L626" i="19"/>
  <c r="L630" i="19"/>
  <c r="L865" i="19"/>
  <c r="L806" i="19"/>
  <c r="L98" i="19"/>
  <c r="L897" i="19"/>
  <c r="L767" i="19"/>
  <c r="L656" i="19"/>
  <c r="L653" i="19"/>
  <c r="L896" i="19"/>
  <c r="L594" i="19"/>
  <c r="L323" i="19"/>
  <c r="L735" i="19"/>
  <c r="L248" i="19"/>
  <c r="L725" i="19"/>
  <c r="L887" i="19"/>
  <c r="L589" i="19"/>
  <c r="L638" i="19"/>
  <c r="L487" i="19"/>
  <c r="L51" i="19"/>
  <c r="L335" i="19"/>
  <c r="L396" i="19"/>
  <c r="L261" i="19"/>
  <c r="L152" i="19"/>
  <c r="L744" i="19"/>
  <c r="L791" i="19"/>
  <c r="L194" i="19"/>
  <c r="L876" i="19"/>
  <c r="L451" i="19"/>
  <c r="L889" i="19"/>
  <c r="L642" i="19"/>
  <c r="L426" i="19"/>
  <c r="L587" i="19"/>
  <c r="L345" i="19"/>
  <c r="L172" i="19"/>
  <c r="L371" i="19"/>
  <c r="L707" i="19"/>
  <c r="L856" i="19"/>
  <c r="L550" i="19"/>
  <c r="L281" i="19"/>
  <c r="L997" i="19"/>
  <c r="L25" i="19"/>
  <c r="L794" i="19"/>
  <c r="L266" i="19"/>
  <c r="L758" i="19"/>
  <c r="L729" i="19"/>
  <c r="L659" i="19"/>
  <c r="L123" i="19"/>
  <c r="L815" i="19"/>
  <c r="L883" i="19"/>
  <c r="L704" i="19"/>
  <c r="L370" i="19"/>
  <c r="L226" i="19"/>
  <c r="L746" i="19"/>
  <c r="L880" i="19"/>
  <c r="L962" i="19"/>
  <c r="L793" i="19"/>
  <c r="L400" i="19"/>
  <c r="L166" i="19"/>
  <c r="L457" i="19"/>
  <c r="L597" i="19"/>
  <c r="L808" i="19"/>
  <c r="L701" i="19"/>
  <c r="L192" i="19"/>
  <c r="L419" i="19"/>
  <c r="L645" i="19"/>
  <c r="L797" i="19"/>
  <c r="L884" i="19"/>
  <c r="L906" i="19"/>
  <c r="L1002" i="19"/>
  <c r="L747" i="19"/>
  <c r="L283" i="19"/>
  <c r="L867" i="19"/>
  <c r="L449" i="19"/>
  <c r="L993" i="19"/>
  <c r="L931" i="19"/>
  <c r="L350" i="19"/>
  <c r="L337" i="19"/>
  <c r="L951" i="19"/>
  <c r="L866" i="19"/>
  <c r="L757" i="19"/>
  <c r="L62" i="19"/>
  <c r="L187" i="19"/>
  <c r="L131" i="19"/>
  <c r="L364" i="19"/>
  <c r="L955" i="19"/>
  <c r="L356" i="19"/>
  <c r="L946" i="19"/>
  <c r="L614" i="19"/>
  <c r="L267" i="19"/>
  <c r="L290" i="19"/>
  <c r="L268" i="19"/>
  <c r="L556" i="19"/>
  <c r="L841" i="19"/>
  <c r="L326" i="19"/>
  <c r="L708" i="19"/>
  <c r="L830" i="19"/>
  <c r="L122" i="19"/>
  <c r="L341" i="19"/>
  <c r="L623" i="19"/>
  <c r="L834" i="19"/>
  <c r="L819" i="19"/>
  <c r="L513" i="19"/>
  <c r="L303" i="19"/>
  <c r="L395" i="19"/>
  <c r="L136" i="19"/>
  <c r="L682" i="19"/>
  <c r="L28" i="19"/>
  <c r="L718" i="19"/>
  <c r="L106" i="19"/>
  <c r="L957" i="19"/>
  <c r="L922" i="19"/>
  <c r="C10" i="19"/>
  <c r="C12" i="19"/>
  <c r="H15" i="19"/>
  <c r="L15" i="19"/>
  <c r="C15" i="19"/>
  <c r="K11" i="27"/>
  <c r="M11" i="27"/>
  <c r="D11" i="27"/>
  <c r="J11" i="27"/>
  <c r="E11" i="27"/>
  <c r="O11" i="27"/>
  <c r="P57" i="31"/>
  <c r="D59" i="31"/>
  <c r="E55" i="31" s="1"/>
  <c r="L13" i="19"/>
  <c r="H13" i="19"/>
  <c r="C14" i="19"/>
  <c r="L576" i="19"/>
  <c r="L22" i="19"/>
  <c r="L524" i="19"/>
  <c r="L125" i="19"/>
  <c r="L465" i="19"/>
  <c r="L561" i="19"/>
  <c r="L69" i="19"/>
  <c r="L157" i="19"/>
  <c r="L671" i="19"/>
  <c r="L256" i="19"/>
  <c r="L534" i="19"/>
  <c r="L702" i="19"/>
  <c r="L765" i="19"/>
  <c r="L352" i="19"/>
  <c r="L489" i="19"/>
  <c r="L196" i="19"/>
  <c r="L378" i="19"/>
  <c r="L505" i="19"/>
  <c r="L586" i="19"/>
  <c r="L740" i="19"/>
  <c r="L540" i="19"/>
  <c r="L762" i="19"/>
  <c r="L361" i="19"/>
  <c r="L58" i="19"/>
  <c r="L606" i="19"/>
  <c r="L882" i="19"/>
  <c r="L530" i="19"/>
  <c r="L919" i="19"/>
  <c r="L839" i="19"/>
  <c r="L17" i="19"/>
  <c r="L890" i="19"/>
  <c r="L100" i="19"/>
  <c r="L458" i="19"/>
  <c r="L140" i="19"/>
  <c r="L937" i="19"/>
  <c r="L469" i="19"/>
  <c r="L108" i="19"/>
  <c r="L526" i="19"/>
  <c r="L898" i="19"/>
  <c r="L553" i="19"/>
  <c r="L822" i="19"/>
  <c r="L66" i="19"/>
  <c r="L184" i="19"/>
  <c r="L247" i="19"/>
  <c r="L56" i="19"/>
  <c r="L208" i="19"/>
  <c r="L820" i="19"/>
  <c r="L319" i="19"/>
  <c r="L143" i="19"/>
  <c r="L40" i="19"/>
  <c r="L549" i="19"/>
  <c r="L754" i="19"/>
  <c r="L243" i="19"/>
  <c r="L554" i="19"/>
  <c r="L674" i="19"/>
  <c r="L1008" i="19"/>
  <c r="L30" i="19"/>
  <c r="L47" i="19"/>
  <c r="L519" i="19"/>
  <c r="L1003" i="19"/>
  <c r="L38" i="19"/>
  <c r="L862" i="19"/>
  <c r="L932" i="19"/>
  <c r="L558" i="19"/>
  <c r="L838" i="19"/>
  <c r="L723" i="19"/>
  <c r="L831" i="19"/>
  <c r="L1001" i="19"/>
  <c r="L485" i="19"/>
  <c r="L777" i="19"/>
  <c r="L188" i="19"/>
  <c r="L916" i="19"/>
  <c r="L668" i="19"/>
  <c r="L222" i="19"/>
  <c r="L339" i="19"/>
  <c r="L640" i="19"/>
  <c r="L909" i="19"/>
  <c r="L72" i="19"/>
  <c r="L501" i="19"/>
  <c r="L764" i="19"/>
  <c r="L716" i="19"/>
  <c r="L726" i="19"/>
  <c r="L20" i="19"/>
  <c r="L376" i="19"/>
  <c r="L581" i="19"/>
  <c r="L207" i="19"/>
  <c r="L945" i="19"/>
  <c r="L176" i="19"/>
  <c r="L608" i="19"/>
  <c r="L450" i="19"/>
  <c r="L26" i="19"/>
  <c r="L412" i="19"/>
  <c r="L528" i="19"/>
  <c r="L468" i="19"/>
  <c r="L398" i="19"/>
  <c r="L301" i="19"/>
  <c r="L612" i="19"/>
  <c r="L504" i="19"/>
  <c r="L828" i="19"/>
  <c r="L743" i="19"/>
  <c r="L652" i="19"/>
  <c r="L711" i="19"/>
  <c r="L591" i="19"/>
  <c r="L220" i="19"/>
  <c r="L663" i="19"/>
  <c r="L168" i="19"/>
  <c r="L950" i="19"/>
  <c r="L886" i="19"/>
  <c r="L995" i="19"/>
  <c r="L990" i="19"/>
  <c r="L655" i="19"/>
  <c r="L829" i="19"/>
  <c r="L536" i="19"/>
  <c r="L427" i="19"/>
  <c r="L967" i="19"/>
  <c r="L833" i="19"/>
  <c r="L259" i="19"/>
  <c r="L241" i="19"/>
  <c r="L807" i="19"/>
  <c r="L175" i="19"/>
  <c r="L83" i="19"/>
  <c r="L199" i="19"/>
  <c r="L195" i="19"/>
  <c r="L182" i="19"/>
  <c r="L928" i="19"/>
  <c r="L936" i="19"/>
  <c r="L874" i="19"/>
  <c r="L688" i="19"/>
  <c r="L881" i="19"/>
  <c r="L832" i="19"/>
  <c r="L203" i="19"/>
  <c r="L965" i="19"/>
  <c r="L738" i="19"/>
  <c r="L353" i="19"/>
  <c r="L397" i="19"/>
  <c r="L551" i="19"/>
  <c r="L104" i="19"/>
  <c r="L907" i="19"/>
  <c r="L311" i="19"/>
  <c r="L288" i="19"/>
  <c r="L575" i="19"/>
  <c r="L956" i="19"/>
  <c r="L610" i="19"/>
  <c r="L692" i="19"/>
  <c r="L377" i="19"/>
  <c r="L681" i="19"/>
  <c r="L933" i="19"/>
  <c r="L749" i="19"/>
  <c r="L374" i="19"/>
  <c r="L231" i="19"/>
  <c r="L804" i="19"/>
  <c r="L579" i="19"/>
  <c r="L164" i="19"/>
  <c r="L629" i="19"/>
  <c r="L446" i="19"/>
  <c r="L287" i="19"/>
  <c r="L89" i="19"/>
  <c r="L512" i="19"/>
  <c r="L870" i="19"/>
  <c r="L279" i="19"/>
  <c r="L379" i="19"/>
  <c r="L567" i="19"/>
  <c r="L162" i="19"/>
  <c r="L772" i="19"/>
  <c r="L120" i="19"/>
  <c r="L110" i="19"/>
  <c r="L459" i="19"/>
  <c r="L615" i="19"/>
  <c r="L109" i="19"/>
  <c r="L684" i="19"/>
  <c r="L314" i="19"/>
  <c r="L813" i="19"/>
  <c r="L444" i="19"/>
  <c r="L619" i="19"/>
  <c r="L423" i="19"/>
  <c r="L913" i="19"/>
  <c r="L46" i="19"/>
  <c r="L138" i="19"/>
  <c r="L544" i="19"/>
  <c r="L778" i="19"/>
  <c r="L710" i="19"/>
  <c r="L602" i="19"/>
  <c r="L776" i="19"/>
  <c r="L667" i="19"/>
  <c r="L972" i="19"/>
  <c r="L800" i="19"/>
  <c r="L254" i="19"/>
  <c r="L514" i="19"/>
  <c r="L499" i="19"/>
  <c r="L796" i="19"/>
  <c r="L996" i="19"/>
  <c r="L555" i="19"/>
  <c r="L391" i="19"/>
  <c r="L964" i="19"/>
  <c r="L809" i="19"/>
  <c r="L978" i="19"/>
  <c r="L229" i="19"/>
  <c r="L90" i="19"/>
  <c r="L750" i="19"/>
  <c r="L774" i="19"/>
  <c r="L773" i="19"/>
  <c r="L703" i="19"/>
  <c r="L202" i="19"/>
  <c r="L478" i="19"/>
  <c r="L798" i="19"/>
  <c r="L770" i="19"/>
  <c r="L428" i="19"/>
  <c r="L952" i="19"/>
  <c r="L991" i="19"/>
  <c r="L406" i="19"/>
  <c r="L503" i="19"/>
  <c r="L539" i="19"/>
  <c r="L318" i="19"/>
  <c r="L252" i="19"/>
  <c r="L814" i="19"/>
  <c r="L842" i="19"/>
  <c r="L126" i="19"/>
  <c r="L641" i="19"/>
  <c r="L532" i="19"/>
  <c r="L510" i="19"/>
  <c r="L709" i="19"/>
  <c r="L596" i="19"/>
  <c r="L161" i="19"/>
  <c r="L320" i="19"/>
  <c r="L599" i="19"/>
  <c r="L486" i="19"/>
  <c r="L720" i="19"/>
  <c r="L986" i="19"/>
  <c r="L484" i="19"/>
  <c r="L921" i="19"/>
  <c r="L666" i="19"/>
  <c r="L134" i="19"/>
  <c r="L728" i="19"/>
  <c r="L278" i="19"/>
  <c r="L734" i="19"/>
  <c r="L142" i="19"/>
  <c r="L475" i="19"/>
  <c r="L492" i="19"/>
  <c r="L784" i="19"/>
  <c r="L105" i="19"/>
  <c r="L732" i="19"/>
  <c r="L127" i="19"/>
  <c r="L249" i="19"/>
  <c r="L769" i="19"/>
  <c r="L347" i="19"/>
  <c r="L543" i="19"/>
  <c r="L788" i="19"/>
  <c r="L133" i="19"/>
  <c r="C17" i="27"/>
  <c r="C27" i="27" s="1"/>
  <c r="L365" i="19"/>
  <c r="L917" i="19"/>
  <c r="L960" i="19"/>
  <c r="L119" i="19"/>
  <c r="L516" i="19"/>
  <c r="L344" i="19"/>
  <c r="L988" i="19"/>
  <c r="L411" i="19"/>
  <c r="L523" i="19"/>
  <c r="L714" i="19"/>
  <c r="L918" i="19"/>
  <c r="L221" i="19"/>
  <c r="L45" i="19"/>
  <c r="L912" i="19"/>
  <c r="L316" i="19"/>
  <c r="L18" i="19"/>
  <c r="L637" i="19"/>
  <c r="L517" i="19"/>
  <c r="L380" i="19"/>
  <c r="L59" i="19"/>
  <c r="L625" i="19"/>
  <c r="L631" i="19"/>
  <c r="L981" i="19"/>
  <c r="L812" i="19"/>
  <c r="L675" i="19"/>
  <c r="L298" i="19"/>
  <c r="L1005" i="19"/>
  <c r="L263" i="19"/>
  <c r="L482" i="19"/>
  <c r="L584" i="19"/>
  <c r="L233" i="19"/>
  <c r="L29" i="19"/>
  <c r="L905" i="19"/>
  <c r="L135" i="19"/>
  <c r="L958" i="19"/>
  <c r="L538" i="19"/>
  <c r="L372" i="19"/>
  <c r="L624" i="19"/>
  <c r="L954" i="19"/>
  <c r="L219" i="19"/>
  <c r="L892" i="19"/>
  <c r="L205" i="19"/>
  <c r="L741" i="19"/>
  <c r="L632" i="19"/>
  <c r="L736" i="19"/>
  <c r="L810" i="19"/>
  <c r="L340" i="19"/>
  <c r="L32" i="19"/>
  <c r="L620" i="19"/>
  <c r="L969" i="19"/>
  <c r="L296" i="19"/>
  <c r="L827" i="19"/>
  <c r="L309" i="19"/>
  <c r="L77" i="19"/>
  <c r="L721" i="19"/>
  <c r="L355" i="19"/>
  <c r="L359" i="19"/>
  <c r="L691" i="19"/>
  <c r="L358" i="19"/>
  <c r="L92" i="19"/>
  <c r="L670" i="19"/>
  <c r="L265" i="19"/>
  <c r="L331" i="19"/>
  <c r="L915" i="19"/>
  <c r="L679" i="19"/>
  <c r="L128" i="19"/>
  <c r="L700" i="19"/>
  <c r="L315" i="19"/>
  <c r="L217" i="19"/>
  <c r="L493" i="19"/>
  <c r="L930" i="19"/>
  <c r="L559" i="19"/>
  <c r="L91" i="19"/>
  <c r="L180" i="19"/>
  <c r="L97" i="19"/>
  <c r="L163" i="19"/>
  <c r="L891" i="19"/>
  <c r="L430" i="19"/>
  <c r="L939" i="19"/>
  <c r="L863" i="19"/>
  <c r="L179" i="19"/>
  <c r="L577" i="19"/>
  <c r="L658" i="19"/>
  <c r="L369" i="19"/>
  <c r="L438" i="19"/>
  <c r="L401" i="19"/>
  <c r="L348" i="19"/>
  <c r="L683" i="19"/>
  <c r="L443" i="19"/>
  <c r="L795" i="19"/>
  <c r="L665" i="19"/>
  <c r="L381" i="19"/>
  <c r="L634" i="19"/>
  <c r="L224" i="19"/>
  <c r="L843" i="19"/>
  <c r="L317" i="19"/>
  <c r="L985" i="19"/>
  <c r="L563" i="19"/>
  <c r="L470" i="19"/>
  <c r="L441" i="19"/>
  <c r="L351" i="19"/>
  <c r="L980" i="19"/>
  <c r="L609" i="19"/>
  <c r="L336" i="19"/>
  <c r="L753" i="19"/>
  <c r="L103" i="19"/>
  <c r="L53" i="19"/>
  <c r="L521" i="19"/>
  <c r="L944" i="19"/>
  <c r="L99" i="19"/>
  <c r="L445" i="19"/>
  <c r="L147" i="19"/>
  <c r="L236" i="19"/>
  <c r="L239" i="19"/>
  <c r="L144" i="19"/>
  <c r="L149" i="19"/>
  <c r="L289" i="19"/>
  <c r="L618" i="19"/>
  <c r="L160" i="19"/>
  <c r="L864" i="19"/>
  <c r="L987" i="19"/>
  <c r="L452" i="19"/>
  <c r="L525" i="19"/>
  <c r="L44" i="19"/>
  <c r="L961" i="19"/>
  <c r="L42" i="19"/>
  <c r="L37" i="19"/>
  <c r="L858" i="19"/>
  <c r="L312" i="19"/>
  <c r="L893" i="19"/>
  <c r="L696" i="19"/>
  <c r="L282" i="19"/>
  <c r="L375" i="19"/>
  <c r="L607" i="19"/>
  <c r="L902" i="19"/>
  <c r="L752" i="19"/>
  <c r="L644" i="19"/>
  <c r="L518" i="19"/>
  <c r="L210" i="19"/>
  <c r="L21" i="19"/>
  <c r="L246" i="19"/>
  <c r="L801" i="19"/>
  <c r="L496" i="19"/>
  <c r="L782" i="19"/>
  <c r="L193" i="19"/>
  <c r="L635" i="19"/>
  <c r="L93" i="19"/>
  <c r="L275" i="19"/>
  <c r="L407" i="19"/>
  <c r="L360" i="19"/>
  <c r="L154" i="19"/>
  <c r="L853" i="19"/>
  <c r="L198" i="19"/>
  <c r="L258" i="19"/>
  <c r="L533" i="19"/>
  <c r="L454" i="19"/>
  <c r="L507" i="19"/>
  <c r="L780" i="19"/>
  <c r="L491" i="19"/>
  <c r="L705" i="19"/>
  <c r="L424" i="19"/>
  <c r="L41" i="19"/>
  <c r="L250" i="19"/>
  <c r="L273" i="19"/>
  <c r="L322" i="19"/>
  <c r="L569" i="19"/>
  <c r="L989" i="19"/>
  <c r="L660" i="19"/>
  <c r="L947" i="19"/>
  <c r="L218" i="19"/>
  <c r="L787" i="19"/>
  <c r="L121" i="19"/>
  <c r="L850" i="19"/>
  <c r="L113" i="19"/>
  <c r="L970" i="19"/>
  <c r="L560" i="19"/>
  <c r="L500" i="19"/>
  <c r="L622" i="19"/>
  <c r="L57" i="19"/>
  <c r="L998" i="19"/>
  <c r="L502" i="19"/>
  <c r="L578" i="19"/>
  <c r="L722" i="19"/>
  <c r="L520" i="19"/>
  <c r="L745" i="19"/>
  <c r="L840" i="19"/>
  <c r="L537" i="19"/>
  <c r="L295" i="19"/>
  <c r="L307" i="19"/>
  <c r="L971" i="19"/>
  <c r="L818" i="19"/>
  <c r="L873" i="19"/>
  <c r="L466" i="19"/>
  <c r="L387" i="19"/>
  <c r="L325" i="19"/>
  <c r="L761" i="19"/>
  <c r="L648" i="19"/>
  <c r="L857" i="19"/>
  <c r="L545" i="19"/>
  <c r="L697" i="19"/>
  <c r="L343" i="19"/>
  <c r="L272" i="19"/>
  <c r="L87" i="19"/>
  <c r="L477" i="19"/>
  <c r="L763" i="19"/>
  <c r="L81" i="19"/>
  <c r="L742" i="19"/>
  <c r="L974" i="19"/>
  <c r="L901" i="19"/>
  <c r="L548" i="19"/>
  <c r="L855" i="19"/>
  <c r="L506" i="19"/>
  <c r="L440" i="19"/>
  <c r="L460" i="19"/>
  <c r="L237" i="19"/>
  <c r="L588" i="19"/>
  <c r="L253" i="19"/>
  <c r="L605" i="19"/>
  <c r="L760" i="19"/>
  <c r="L334" i="19"/>
  <c r="L186" i="19"/>
  <c r="L792" i="19"/>
  <c r="L181" i="19"/>
  <c r="L852" i="19"/>
  <c r="L724" i="19"/>
  <c r="L367" i="19"/>
  <c r="L924" i="19"/>
  <c r="L483" i="19"/>
  <c r="L976" i="19"/>
  <c r="L129" i="19"/>
  <c r="L416" i="19"/>
  <c r="L541" i="19"/>
  <c r="L603" i="19"/>
  <c r="L771" i="19"/>
  <c r="L209" i="19"/>
  <c r="L230" i="19"/>
  <c r="L816" i="19"/>
  <c r="L36" i="19"/>
  <c r="L448" i="19"/>
  <c r="L9" i="19"/>
  <c r="L727" i="19"/>
  <c r="L244" i="19"/>
  <c r="L146" i="19"/>
  <c r="L685" i="19"/>
  <c r="L837" i="19"/>
  <c r="L983" i="19"/>
  <c r="L953" i="19"/>
  <c r="L480" i="19"/>
  <c r="C9" i="19"/>
  <c r="L10" i="19"/>
  <c r="H10" i="19"/>
  <c r="G48" i="28"/>
  <c r="I36" i="28"/>
  <c r="G49" i="28"/>
  <c r="G40" i="28"/>
  <c r="G39" i="28"/>
  <c r="G46" i="28"/>
  <c r="I54" i="28"/>
  <c r="I39" i="28"/>
  <c r="I35" i="28"/>
  <c r="G47" i="28"/>
  <c r="I49" i="28"/>
  <c r="I47" i="28"/>
  <c r="I40" i="28"/>
  <c r="G51" i="28"/>
  <c r="G53" i="28"/>
  <c r="I53" i="28"/>
  <c r="I46" i="28"/>
  <c r="I45" i="28"/>
  <c r="I43" i="28"/>
  <c r="I37" i="28"/>
  <c r="I41" i="28"/>
  <c r="F47" i="28"/>
  <c r="F45" i="28"/>
  <c r="F43" i="28"/>
  <c r="F46" i="28"/>
  <c r="F42" i="28"/>
  <c r="F41" i="28"/>
  <c r="F50" i="28"/>
  <c r="F49" i="28"/>
  <c r="F54" i="28"/>
  <c r="F37" i="28"/>
  <c r="F40" i="28"/>
  <c r="I52" i="28"/>
  <c r="I48" i="28"/>
  <c r="I42" i="28"/>
  <c r="G52" i="28"/>
  <c r="G35" i="28"/>
  <c r="I38" i="28"/>
  <c r="G44" i="28"/>
  <c r="G50" i="28"/>
  <c r="G36" i="28"/>
  <c r="G41" i="28"/>
  <c r="F38" i="28"/>
  <c r="I50" i="28"/>
  <c r="G43" i="28"/>
  <c r="G54" i="28"/>
  <c r="F52" i="28"/>
  <c r="F44" i="28"/>
  <c r="G37" i="28"/>
  <c r="I51" i="28"/>
  <c r="G45" i="28"/>
  <c r="G38" i="28"/>
  <c r="I44" i="28"/>
  <c r="G42" i="28"/>
  <c r="F53" i="28"/>
  <c r="F39" i="28"/>
  <c r="F48" i="28"/>
  <c r="F51" i="28"/>
  <c r="F35" i="28"/>
  <c r="F36" i="28"/>
  <c r="N11" i="27"/>
  <c r="F11" i="27"/>
  <c r="G11" i="27"/>
  <c r="I11" i="27"/>
  <c r="H11" i="27"/>
  <c r="L11" i="27"/>
  <c r="E10" i="28" l="1"/>
  <c r="E18" i="28"/>
  <c r="E26" i="28"/>
  <c r="E11" i="28"/>
  <c r="E19" i="28"/>
  <c r="E27" i="28"/>
  <c r="E12" i="28"/>
  <c r="E20" i="28"/>
  <c r="E28" i="28"/>
  <c r="E13" i="28"/>
  <c r="E21" i="28"/>
  <c r="E29" i="28"/>
  <c r="E14" i="28"/>
  <c r="E22" i="28"/>
  <c r="E15" i="28"/>
  <c r="E23" i="28"/>
  <c r="E16" i="28"/>
  <c r="E24" i="28"/>
  <c r="E17" i="28"/>
  <c r="E25" i="28"/>
  <c r="G27" i="29"/>
  <c r="H23" i="29" s="1"/>
  <c r="F42" i="31"/>
  <c r="G67" i="31"/>
  <c r="H63" i="31" s="1"/>
  <c r="D37" i="31"/>
  <c r="E59" i="31"/>
  <c r="F55" i="31" s="1"/>
  <c r="H36" i="28"/>
  <c r="J36" i="28" s="1"/>
  <c r="J51" i="28"/>
  <c r="H51" i="28"/>
  <c r="H39" i="28"/>
  <c r="J39" i="28" s="1"/>
  <c r="J44" i="28"/>
  <c r="H44" i="28"/>
  <c r="H37" i="28"/>
  <c r="J37" i="28" s="1"/>
  <c r="H49" i="28"/>
  <c r="J49" i="28"/>
  <c r="H41" i="28"/>
  <c r="J41" i="28" s="1"/>
  <c r="J46" i="28"/>
  <c r="H46" i="28"/>
  <c r="H45" i="28"/>
  <c r="J45" i="28"/>
  <c r="D10" i="19"/>
  <c r="D12" i="19"/>
  <c r="I26" i="28"/>
  <c r="I22" i="28"/>
  <c r="I17" i="28"/>
  <c r="I12" i="28"/>
  <c r="G11" i="28"/>
  <c r="G23" i="28"/>
  <c r="G16" i="28"/>
  <c r="G26" i="28"/>
  <c r="I19" i="28"/>
  <c r="I16" i="28"/>
  <c r="G13" i="28"/>
  <c r="I18" i="28"/>
  <c r="G18" i="28"/>
  <c r="G19" i="28"/>
  <c r="G10" i="28"/>
  <c r="I27" i="28"/>
  <c r="I21" i="28"/>
  <c r="G29" i="28"/>
  <c r="G17" i="28"/>
  <c r="G20" i="28"/>
  <c r="G25" i="28"/>
  <c r="I23" i="28"/>
  <c r="F19" i="28"/>
  <c r="F17" i="28"/>
  <c r="F15" i="28"/>
  <c r="F20" i="28"/>
  <c r="F12" i="28"/>
  <c r="F22" i="28"/>
  <c r="G28" i="28"/>
  <c r="G14" i="28"/>
  <c r="G21" i="28"/>
  <c r="I24" i="28"/>
  <c r="G22" i="28"/>
  <c r="G15" i="28"/>
  <c r="F18" i="28"/>
  <c r="F10" i="28"/>
  <c r="I11" i="28"/>
  <c r="I29" i="28"/>
  <c r="I15" i="28"/>
  <c r="I20" i="28"/>
  <c r="I28" i="28"/>
  <c r="I13" i="28"/>
  <c r="F24" i="28"/>
  <c r="F11" i="28"/>
  <c r="F27" i="28"/>
  <c r="F28" i="28"/>
  <c r="F16" i="28"/>
  <c r="F23" i="28"/>
  <c r="F25" i="28"/>
  <c r="F14" i="28"/>
  <c r="F26" i="28"/>
  <c r="G12" i="28"/>
  <c r="I14" i="28"/>
  <c r="G27" i="28"/>
  <c r="G24" i="28"/>
  <c r="I10" i="28"/>
  <c r="I25" i="28"/>
  <c r="F13" i="28"/>
  <c r="F29" i="28"/>
  <c r="F21" i="28"/>
  <c r="D13" i="19"/>
  <c r="D15" i="19"/>
  <c r="D16" i="19"/>
  <c r="H35" i="28"/>
  <c r="J35" i="28" s="1"/>
  <c r="H48" i="28"/>
  <c r="J48" i="28"/>
  <c r="H53" i="28"/>
  <c r="J53" i="28"/>
  <c r="H52" i="28"/>
  <c r="J52" i="28"/>
  <c r="H38" i="28"/>
  <c r="J38" i="28" s="1"/>
  <c r="H40" i="28"/>
  <c r="J40" i="28" s="1"/>
  <c r="H54" i="28"/>
  <c r="J54" i="28"/>
  <c r="H50" i="28"/>
  <c r="J50" i="28"/>
  <c r="H42" i="28"/>
  <c r="J42" i="28" s="1"/>
  <c r="H43" i="28"/>
  <c r="J43" i="28"/>
  <c r="J47" i="28"/>
  <c r="H47" i="28"/>
  <c r="D11" i="19"/>
  <c r="P11" i="27"/>
  <c r="D13" i="27"/>
  <c r="E9" i="27" s="1"/>
  <c r="E13" i="27" s="1"/>
  <c r="F9" i="27" s="1"/>
  <c r="F13" i="27" s="1"/>
  <c r="G9" i="27" s="1"/>
  <c r="G13" i="27" s="1"/>
  <c r="H9" i="27" s="1"/>
  <c r="H13" i="27" s="1"/>
  <c r="I9" i="27" s="1"/>
  <c r="I13" i="27" s="1"/>
  <c r="J9" i="27" s="1"/>
  <c r="J13" i="27" s="1"/>
  <c r="K9" i="27" s="1"/>
  <c r="K13" i="27" s="1"/>
  <c r="L9" i="27" s="1"/>
  <c r="L13" i="27" s="1"/>
  <c r="M9" i="27" s="1"/>
  <c r="M13" i="27" s="1"/>
  <c r="N9" i="27" s="1"/>
  <c r="N13" i="27" s="1"/>
  <c r="O9" i="27" s="1"/>
  <c r="O13" i="27" s="1"/>
  <c r="P13" i="27" s="1"/>
  <c r="D9" i="19"/>
  <c r="D14" i="19"/>
  <c r="H27" i="29" l="1"/>
  <c r="I23" i="29" s="1"/>
  <c r="G42" i="31"/>
  <c r="H67" i="31"/>
  <c r="I63" i="31" s="1"/>
  <c r="E37" i="31"/>
  <c r="F59" i="31"/>
  <c r="G55" i="31" s="1"/>
  <c r="H29" i="28"/>
  <c r="J29" i="28"/>
  <c r="H26" i="28"/>
  <c r="J26" i="28"/>
  <c r="J27" i="28"/>
  <c r="H27" i="28"/>
  <c r="R12" i="28"/>
  <c r="P24" i="28"/>
  <c r="N11" i="28"/>
  <c r="P13" i="28"/>
  <c r="R24" i="28"/>
  <c r="R26" i="28"/>
  <c r="P26" i="28"/>
  <c r="N29" i="28"/>
  <c r="N16" i="28"/>
  <c r="N21" i="28"/>
  <c r="N12" i="28"/>
  <c r="R18" i="28"/>
  <c r="P15" i="28"/>
  <c r="R16" i="28"/>
  <c r="N22" i="28"/>
  <c r="P19" i="28"/>
  <c r="R13" i="28"/>
  <c r="R20" i="28"/>
  <c r="R29" i="28"/>
  <c r="R27" i="28"/>
  <c r="R28" i="28"/>
  <c r="R21" i="28"/>
  <c r="R23" i="28"/>
  <c r="P27" i="28"/>
  <c r="P20" i="28"/>
  <c r="P21" i="28"/>
  <c r="R22" i="28"/>
  <c r="N17" i="28"/>
  <c r="R17" i="28"/>
  <c r="P28" i="28"/>
  <c r="O21" i="28"/>
  <c r="O23" i="28"/>
  <c r="O11" i="28"/>
  <c r="O22" i="28"/>
  <c r="O10" i="28"/>
  <c r="O14" i="28"/>
  <c r="O29" i="28"/>
  <c r="O28" i="28"/>
  <c r="O15" i="28"/>
  <c r="O24" i="28"/>
  <c r="O27" i="28"/>
  <c r="R25" i="28"/>
  <c r="P16" i="28"/>
  <c r="N25" i="28"/>
  <c r="P12" i="28"/>
  <c r="R19" i="28"/>
  <c r="P25" i="28"/>
  <c r="R10" i="28"/>
  <c r="N18" i="28"/>
  <c r="P14" i="28"/>
  <c r="N13" i="28"/>
  <c r="P22" i="28"/>
  <c r="N14" i="28"/>
  <c r="P10" i="28"/>
  <c r="P18" i="28"/>
  <c r="R11" i="28"/>
  <c r="O18" i="28"/>
  <c r="N27" i="28"/>
  <c r="R14" i="28"/>
  <c r="N28" i="28"/>
  <c r="P17" i="28"/>
  <c r="P29" i="28"/>
  <c r="N26" i="28"/>
  <c r="N15" i="28"/>
  <c r="N23" i="28"/>
  <c r="O13" i="28"/>
  <c r="O12" i="28"/>
  <c r="O26" i="28"/>
  <c r="O16" i="28"/>
  <c r="O20" i="28"/>
  <c r="O25" i="28"/>
  <c r="P11" i="28"/>
  <c r="R15" i="28"/>
  <c r="N24" i="28"/>
  <c r="N20" i="28"/>
  <c r="N10" i="28"/>
  <c r="P23" i="28"/>
  <c r="N19" i="28"/>
  <c r="O17" i="28"/>
  <c r="O19" i="28"/>
  <c r="J21" i="28"/>
  <c r="H21" i="28"/>
  <c r="H13" i="28"/>
  <c r="J13" i="28" s="1"/>
  <c r="H14" i="28"/>
  <c r="J14" i="28" s="1"/>
  <c r="J23" i="28"/>
  <c r="H23" i="28"/>
  <c r="H28" i="28"/>
  <c r="J28" i="28"/>
  <c r="H11" i="28"/>
  <c r="J11" i="28" s="1"/>
  <c r="H18" i="28"/>
  <c r="J18" i="28"/>
  <c r="J22" i="28"/>
  <c r="H22" i="28"/>
  <c r="H20" i="28"/>
  <c r="J20" i="28"/>
  <c r="H17" i="28"/>
  <c r="J17" i="28" s="1"/>
  <c r="H25" i="28"/>
  <c r="J25" i="28"/>
  <c r="H16" i="28"/>
  <c r="J16" i="28" s="1"/>
  <c r="H24" i="28"/>
  <c r="J24" i="28"/>
  <c r="H10" i="28"/>
  <c r="J10" i="28" s="1"/>
  <c r="H12" i="28"/>
  <c r="J12" i="28" s="1"/>
  <c r="H15" i="28"/>
  <c r="J15" i="28" s="1"/>
  <c r="J19" i="28"/>
  <c r="H19" i="28"/>
  <c r="I27" i="29" l="1"/>
  <c r="J23" i="29" s="1"/>
  <c r="H42" i="31"/>
  <c r="I67" i="31"/>
  <c r="J63" i="31" s="1"/>
  <c r="F37" i="31"/>
  <c r="G59" i="31"/>
  <c r="H55" i="31" s="1"/>
  <c r="S20" i="28"/>
  <c r="Q20" i="28"/>
  <c r="S24" i="28"/>
  <c r="Q24" i="28"/>
  <c r="S28" i="28"/>
  <c r="Q28" i="28"/>
  <c r="Q14" i="28"/>
  <c r="S14" i="28" s="1"/>
  <c r="Q22" i="28"/>
  <c r="S22" i="28"/>
  <c r="Q23" i="28"/>
  <c r="S23" i="28"/>
  <c r="Q19" i="28"/>
  <c r="S19" i="28"/>
  <c r="S26" i="28"/>
  <c r="Q26" i="28"/>
  <c r="Q13" i="28"/>
  <c r="S13" i="28" s="1"/>
  <c r="Q17" i="28"/>
  <c r="S17" i="28" s="1"/>
  <c r="Q25" i="28"/>
  <c r="S25" i="28"/>
  <c r="Q16" i="28"/>
  <c r="S16" i="28" s="1"/>
  <c r="Q12" i="28"/>
  <c r="S12" i="28" s="1"/>
  <c r="S18" i="28"/>
  <c r="Q18" i="28"/>
  <c r="Q27" i="28"/>
  <c r="S27" i="28"/>
  <c r="Q15" i="28"/>
  <c r="S15" i="28" s="1"/>
  <c r="Q29" i="28"/>
  <c r="S29" i="28"/>
  <c r="Q10" i="28"/>
  <c r="S10" i="28" s="1"/>
  <c r="Q11" i="28"/>
  <c r="S11" i="28" s="1"/>
  <c r="S21" i="28"/>
  <c r="Q21" i="28"/>
  <c r="J27" i="29" l="1"/>
  <c r="K23" i="29" s="1"/>
  <c r="I42" i="31"/>
  <c r="J67" i="31"/>
  <c r="K63" i="31" s="1"/>
  <c r="G37" i="31"/>
  <c r="H59" i="31"/>
  <c r="I55" i="31" s="1"/>
  <c r="M9" i="29"/>
  <c r="M10" i="29" s="1"/>
  <c r="N9" i="29"/>
  <c r="N10" i="29" s="1"/>
  <c r="P9" i="29"/>
  <c r="P10" i="29" s="1"/>
  <c r="O9" i="29"/>
  <c r="O10" i="29" s="1"/>
  <c r="K27" i="29" l="1"/>
  <c r="L23" i="29" s="1"/>
  <c r="J42" i="31"/>
  <c r="K67" i="31"/>
  <c r="L63" i="31" s="1"/>
  <c r="H37" i="31"/>
  <c r="I59" i="31"/>
  <c r="J55" i="31" s="1"/>
  <c r="L27" i="29" l="1"/>
  <c r="M23" i="29" s="1"/>
  <c r="K42" i="31"/>
  <c r="L67" i="31"/>
  <c r="M63" i="31" s="1"/>
  <c r="I37" i="31"/>
  <c r="J59" i="31"/>
  <c r="K55" i="31" s="1"/>
  <c r="M27" i="29" l="1"/>
  <c r="N23" i="29" s="1"/>
  <c r="L42" i="31"/>
  <c r="M67" i="31"/>
  <c r="N63" i="31" s="1"/>
  <c r="J37" i="31"/>
  <c r="K59" i="31"/>
  <c r="L55" i="31" s="1"/>
  <c r="N27" i="29" l="1"/>
  <c r="O23" i="29" s="1"/>
  <c r="M42" i="31"/>
  <c r="N67" i="31"/>
  <c r="O63" i="31" s="1"/>
  <c r="K37" i="31"/>
  <c r="L59" i="31"/>
  <c r="M55" i="31" s="1"/>
  <c r="O27" i="29" l="1"/>
  <c r="P27" i="29" s="1"/>
  <c r="N42" i="31"/>
  <c r="O67" i="31"/>
  <c r="L37" i="31"/>
  <c r="M59" i="31"/>
  <c r="N55" i="31" s="1"/>
  <c r="P67" i="31" l="1"/>
  <c r="O42" i="31"/>
  <c r="M37" i="31"/>
  <c r="N59" i="31"/>
  <c r="O55" i="31" s="1"/>
  <c r="N37" i="31" l="1"/>
  <c r="O59" i="31"/>
  <c r="O37" i="31" l="1"/>
  <c r="P59"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8" authorId="0" shapeId="0" xr:uid="{00000000-0006-0000-0400-000001000000}">
      <text>
        <r>
          <rPr>
            <b/>
            <sz val="9"/>
            <color indexed="81"/>
            <rFont val="Segoe UI"/>
            <family val="2"/>
          </rPr>
          <t>TOP Excel Templates:</t>
        </r>
        <r>
          <rPr>
            <sz val="9"/>
            <color indexed="81"/>
            <rFont val="Segoe UI"/>
            <family val="2"/>
          </rPr>
          <t xml:space="preserve">
Enter a valid name for this product.</t>
        </r>
      </text>
    </comment>
    <comment ref="D8" authorId="0" shapeId="0" xr:uid="{00000000-0006-0000-0400-000002000000}">
      <text>
        <r>
          <rPr>
            <b/>
            <sz val="9"/>
            <color indexed="81"/>
            <rFont val="Segoe UI"/>
            <family val="2"/>
          </rPr>
          <t>TOP Excel Templates:</t>
        </r>
        <r>
          <rPr>
            <sz val="9"/>
            <color indexed="81"/>
            <rFont val="Segoe UI"/>
            <family val="2"/>
          </rPr>
          <t xml:space="preserve">
Enter a valid product ID.</t>
        </r>
      </text>
    </comment>
    <comment ref="E8" authorId="0" shapeId="0" xr:uid="{00000000-0006-0000-0400-000003000000}">
      <text>
        <r>
          <rPr>
            <b/>
            <sz val="9"/>
            <color indexed="81"/>
            <rFont val="Segoe UI"/>
            <family val="2"/>
          </rPr>
          <t>TOP Excel Templates:</t>
        </r>
        <r>
          <rPr>
            <sz val="9"/>
            <color indexed="81"/>
            <rFont val="Segoe UI"/>
            <family val="2"/>
          </rPr>
          <t xml:space="preserve">
Enter the opening inventory of this product.</t>
        </r>
      </text>
    </comment>
    <comment ref="F8" authorId="0" shapeId="0" xr:uid="{00000000-0006-0000-0400-000004000000}">
      <text>
        <r>
          <rPr>
            <b/>
            <sz val="9"/>
            <color indexed="81"/>
            <rFont val="Segoe UI"/>
            <family val="2"/>
          </rPr>
          <t>TOP Excel Templates:</t>
        </r>
        <r>
          <rPr>
            <sz val="9"/>
            <color indexed="81"/>
            <rFont val="Segoe UI"/>
            <family val="2"/>
          </rPr>
          <t xml:space="preserve">
Enter the registration date of the opening inventory.</t>
        </r>
      </text>
    </comment>
    <comment ref="G8" authorId="0" shapeId="0" xr:uid="{00000000-0006-0000-0400-000005000000}">
      <text>
        <r>
          <rPr>
            <b/>
            <sz val="9"/>
            <color indexed="81"/>
            <rFont val="Segoe UI"/>
            <family val="2"/>
          </rPr>
          <t>TOP Excel Templates:</t>
        </r>
        <r>
          <rPr>
            <sz val="9"/>
            <color indexed="81"/>
            <rFont val="Segoe UI"/>
            <family val="2"/>
          </rPr>
          <t xml:space="preserve">
Enter the average value per unit of this product.</t>
        </r>
      </text>
    </comment>
    <comment ref="H8" authorId="0" shapeId="0" xr:uid="{00000000-0006-0000-0400-000006000000}">
      <text>
        <r>
          <rPr>
            <b/>
            <sz val="9"/>
            <color indexed="81"/>
            <rFont val="Segoe UI"/>
            <family val="2"/>
          </rPr>
          <t>TOP Excel Templates:</t>
        </r>
        <r>
          <rPr>
            <sz val="9"/>
            <color indexed="81"/>
            <rFont val="Segoe UI"/>
            <family val="2"/>
          </rPr>
          <t xml:space="preserve">
Enter the Minimum Inventory Level for this product (it can be changed later).</t>
        </r>
      </text>
    </comment>
    <comment ref="I8" authorId="0" shapeId="0" xr:uid="{00000000-0006-0000-0400-000007000000}">
      <text>
        <r>
          <rPr>
            <b/>
            <sz val="9"/>
            <color indexed="81"/>
            <rFont val="Segoe UI"/>
            <family val="2"/>
          </rPr>
          <t>TOP Excel Templates:</t>
        </r>
        <r>
          <rPr>
            <sz val="9"/>
            <color indexed="81"/>
            <rFont val="Segoe UI"/>
            <family val="2"/>
          </rPr>
          <t xml:space="preserve">
Total Value of the opening inventory (calculated automatically).</t>
        </r>
      </text>
    </comment>
    <comment ref="J8" authorId="0" shapeId="0" xr:uid="{00000000-0006-0000-0400-000008000000}">
      <text>
        <r>
          <rPr>
            <b/>
            <sz val="9"/>
            <color indexed="81"/>
            <rFont val="Segoe UI"/>
            <family val="2"/>
          </rPr>
          <t>TOP Excel Templates:</t>
        </r>
        <r>
          <rPr>
            <sz val="9"/>
            <color indexed="81"/>
            <rFont val="Segoe UI"/>
            <family val="2"/>
          </rPr>
          <t xml:space="preserve">
Enter your preferred supplier name for future reference.</t>
        </r>
      </text>
    </comment>
    <comment ref="K8" authorId="0" shapeId="0" xr:uid="{00000000-0006-0000-0400-000009000000}">
      <text>
        <r>
          <rPr>
            <b/>
            <sz val="9"/>
            <color indexed="81"/>
            <rFont val="Segoe UI"/>
            <family val="2"/>
          </rPr>
          <t>TOP Excel Templates:</t>
        </r>
        <r>
          <rPr>
            <sz val="9"/>
            <color indexed="81"/>
            <rFont val="Segoe UI"/>
            <family val="2"/>
          </rPr>
          <t xml:space="preserve">
Enter any comments or additional information regarding this record.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8" authorId="0" shapeId="0" xr:uid="{00000000-0006-0000-0500-000001000000}">
      <text>
        <r>
          <rPr>
            <b/>
            <sz val="9"/>
            <color indexed="81"/>
            <rFont val="Segoe UI"/>
            <family val="2"/>
          </rPr>
          <t>TOP Excel Templates:</t>
        </r>
        <r>
          <rPr>
            <sz val="9"/>
            <color indexed="81"/>
            <rFont val="Segoe UI"/>
            <family val="2"/>
          </rPr>
          <t xml:space="preserve">
Enter the supplier name.</t>
        </r>
      </text>
    </comment>
    <comment ref="D8" authorId="0" shapeId="0" xr:uid="{00000000-0006-0000-0500-000002000000}">
      <text>
        <r>
          <rPr>
            <b/>
            <sz val="9"/>
            <color indexed="81"/>
            <rFont val="Segoe UI"/>
            <family val="2"/>
          </rPr>
          <t>TOP Excel Templates:</t>
        </r>
        <r>
          <rPr>
            <sz val="9"/>
            <color indexed="81"/>
            <rFont val="Segoe UI"/>
            <family val="2"/>
          </rPr>
          <t xml:space="preserve">
Enter the business category (eg. Foods, Clothing, Office supply, etc.) or a list of the best products sold by this supplier.</t>
        </r>
      </text>
    </comment>
    <comment ref="E8" authorId="0" shapeId="0" xr:uid="{00000000-0006-0000-0500-000003000000}">
      <text>
        <r>
          <rPr>
            <b/>
            <sz val="9"/>
            <color indexed="81"/>
            <rFont val="Segoe UI"/>
            <family val="2"/>
          </rPr>
          <t>TOP Excel Templates:</t>
        </r>
        <r>
          <rPr>
            <sz val="9"/>
            <color indexed="81"/>
            <rFont val="Segoe UI"/>
            <family val="2"/>
          </rPr>
          <t xml:space="preserve">
Enter your main contact name within this supplier.</t>
        </r>
      </text>
    </comment>
    <comment ref="F8" authorId="0" shapeId="0" xr:uid="{00000000-0006-0000-0500-000004000000}">
      <text>
        <r>
          <rPr>
            <b/>
            <sz val="9"/>
            <color indexed="81"/>
            <rFont val="Segoe UI"/>
            <family val="2"/>
          </rPr>
          <t>TOP Excel Templates:</t>
        </r>
        <r>
          <rPr>
            <sz val="9"/>
            <color indexed="81"/>
            <rFont val="Segoe UI"/>
            <family val="2"/>
          </rPr>
          <t xml:space="preserve">
Phone number of this contact.</t>
        </r>
      </text>
    </comment>
    <comment ref="G8" authorId="0" shapeId="0" xr:uid="{00000000-0006-0000-0500-000005000000}">
      <text>
        <r>
          <rPr>
            <b/>
            <sz val="9"/>
            <color indexed="81"/>
            <rFont val="Segoe UI"/>
            <family val="2"/>
          </rPr>
          <t>TOP Excel Templates:</t>
        </r>
        <r>
          <rPr>
            <sz val="9"/>
            <color indexed="81"/>
            <rFont val="Segoe UI"/>
            <family val="2"/>
          </rPr>
          <t xml:space="preserve">
Enter the contact e-mail of this supplier.</t>
        </r>
      </text>
    </comment>
    <comment ref="H8" authorId="0" shapeId="0" xr:uid="{00000000-0006-0000-0500-000006000000}">
      <text>
        <r>
          <rPr>
            <b/>
            <sz val="9"/>
            <color indexed="81"/>
            <rFont val="Segoe UI"/>
            <family val="2"/>
          </rPr>
          <t>TOP Excel Templates:</t>
        </r>
        <r>
          <rPr>
            <sz val="9"/>
            <color indexed="81"/>
            <rFont val="Segoe UI"/>
            <family val="2"/>
          </rPr>
          <t xml:space="preserve">
Enter the address details of this supplier.</t>
        </r>
      </text>
    </comment>
    <comment ref="I8" authorId="0" shapeId="0" xr:uid="{00000000-0006-0000-0500-000007000000}">
      <text>
        <r>
          <rPr>
            <b/>
            <sz val="9"/>
            <color indexed="81"/>
            <rFont val="Segoe UI"/>
            <family val="2"/>
          </rPr>
          <t>TOP Excel Templates:</t>
        </r>
        <r>
          <rPr>
            <sz val="9"/>
            <color indexed="81"/>
            <rFont val="Segoe UI"/>
            <family val="2"/>
          </rPr>
          <t xml:space="preserve">
Enter any comments or additional information regarding this record.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8" authorId="0" shapeId="0" xr:uid="{00000000-0006-0000-0600-000001000000}">
      <text>
        <r>
          <rPr>
            <b/>
            <sz val="9"/>
            <color indexed="81"/>
            <rFont val="Segoe UI"/>
            <family val="2"/>
          </rPr>
          <t>TOP Excel Templates:</t>
        </r>
        <r>
          <rPr>
            <sz val="9"/>
            <color indexed="81"/>
            <rFont val="Segoe UI"/>
            <family val="2"/>
          </rPr>
          <t xml:space="preserve">
Enter the receiving date.</t>
        </r>
      </text>
    </comment>
    <comment ref="D8" authorId="0" shapeId="0" xr:uid="{00000000-0006-0000-0600-000002000000}">
      <text>
        <r>
          <rPr>
            <b/>
            <sz val="9"/>
            <color indexed="81"/>
            <rFont val="Segoe UI"/>
            <family val="2"/>
          </rPr>
          <t>TOP Excel Templates:</t>
        </r>
        <r>
          <rPr>
            <sz val="9"/>
            <color indexed="81"/>
            <rFont val="Segoe UI"/>
            <family val="2"/>
          </rPr>
          <t xml:space="preserve">
Select or enter the product name. The Excel will show you the corresponding Product ID on the next column.</t>
        </r>
      </text>
    </comment>
    <comment ref="E8" authorId="0" shapeId="0" xr:uid="{00000000-0006-0000-0600-000003000000}">
      <text>
        <r>
          <rPr>
            <b/>
            <sz val="9"/>
            <color indexed="81"/>
            <rFont val="Segoe UI"/>
            <family val="2"/>
          </rPr>
          <t>TOP Excel Templates:</t>
        </r>
        <r>
          <rPr>
            <sz val="9"/>
            <color indexed="81"/>
            <rFont val="Segoe UI"/>
            <family val="2"/>
          </rPr>
          <t xml:space="preserve">
Product ID related to the product selected on the previous column.</t>
        </r>
      </text>
    </comment>
    <comment ref="F8" authorId="0" shapeId="0" xr:uid="{00000000-0006-0000-0600-000004000000}">
      <text>
        <r>
          <rPr>
            <b/>
            <sz val="9"/>
            <color indexed="81"/>
            <rFont val="Segoe UI"/>
            <family val="2"/>
          </rPr>
          <t>TOP Excel Templates:</t>
        </r>
        <r>
          <rPr>
            <sz val="9"/>
            <color indexed="81"/>
            <rFont val="Segoe UI"/>
            <family val="2"/>
          </rPr>
          <t xml:space="preserve">
Enter or select a registered supplier.</t>
        </r>
      </text>
    </comment>
    <comment ref="G8" authorId="0" shapeId="0" xr:uid="{00000000-0006-0000-0600-000005000000}">
      <text>
        <r>
          <rPr>
            <b/>
            <sz val="9"/>
            <color indexed="81"/>
            <rFont val="Segoe UI"/>
            <family val="2"/>
          </rPr>
          <t>TOP Excel Templates:</t>
        </r>
        <r>
          <rPr>
            <sz val="9"/>
            <color indexed="81"/>
            <rFont val="Segoe UI"/>
            <family val="2"/>
          </rPr>
          <t xml:space="preserve">
Enter the incoming quantity of this product.</t>
        </r>
      </text>
    </comment>
    <comment ref="H8" authorId="0" shapeId="0" xr:uid="{00000000-0006-0000-0600-000006000000}">
      <text>
        <r>
          <rPr>
            <b/>
            <sz val="9"/>
            <color indexed="81"/>
            <rFont val="Segoe UI"/>
            <family val="2"/>
          </rPr>
          <t>TOP Excel Templates:</t>
        </r>
        <r>
          <rPr>
            <sz val="9"/>
            <color indexed="81"/>
            <rFont val="Segoe UI"/>
            <family val="2"/>
          </rPr>
          <t xml:space="preserve">
Enter the value per unit of this product.</t>
        </r>
      </text>
    </comment>
    <comment ref="I8" authorId="0" shapeId="0" xr:uid="{00000000-0006-0000-0600-000007000000}">
      <text>
        <r>
          <rPr>
            <b/>
            <sz val="9"/>
            <color indexed="81"/>
            <rFont val="Segoe UI"/>
            <family val="2"/>
          </rPr>
          <t>TOP Excel Templates:</t>
        </r>
        <r>
          <rPr>
            <sz val="9"/>
            <color indexed="81"/>
            <rFont val="Segoe UI"/>
            <family val="2"/>
          </rPr>
          <t xml:space="preserve">
Calculated Total Received Value.</t>
        </r>
      </text>
    </comment>
    <comment ref="J8" authorId="0" shapeId="0" xr:uid="{00000000-0006-0000-0600-000008000000}">
      <text>
        <r>
          <rPr>
            <b/>
            <sz val="9"/>
            <color indexed="81"/>
            <rFont val="Segoe UI"/>
            <family val="2"/>
          </rPr>
          <t>TOP Excel Templates:</t>
        </r>
        <r>
          <rPr>
            <sz val="9"/>
            <color indexed="81"/>
            <rFont val="Segoe UI"/>
            <family val="2"/>
          </rPr>
          <t xml:space="preserve">
Excel shows the current inventory of a product considering all transfers recorded on this list.</t>
        </r>
      </text>
    </comment>
    <comment ref="K8" authorId="0" shapeId="0" xr:uid="{00000000-0006-0000-0600-000009000000}">
      <text>
        <r>
          <rPr>
            <b/>
            <sz val="9"/>
            <color indexed="81"/>
            <rFont val="Segoe UI"/>
            <family val="2"/>
          </rPr>
          <t>TOP Excel Templates:</t>
        </r>
        <r>
          <rPr>
            <sz val="9"/>
            <color indexed="81"/>
            <rFont val="Segoe UI"/>
            <family val="2"/>
          </rPr>
          <t xml:space="preserve">
Enter any comments or additional information regarding this record.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8" authorId="0" shapeId="0" xr:uid="{00000000-0006-0000-0700-000001000000}">
      <text>
        <r>
          <rPr>
            <b/>
            <sz val="9"/>
            <color indexed="81"/>
            <rFont val="Segoe UI"/>
            <family val="2"/>
          </rPr>
          <t>TOP Excel Templates:</t>
        </r>
        <r>
          <rPr>
            <sz val="9"/>
            <color indexed="81"/>
            <rFont val="Segoe UI"/>
            <family val="2"/>
          </rPr>
          <t xml:space="preserve">
Enter the shipping or delivery date.</t>
        </r>
      </text>
    </comment>
    <comment ref="D8" authorId="0" shapeId="0" xr:uid="{00000000-0006-0000-0700-000002000000}">
      <text>
        <r>
          <rPr>
            <b/>
            <sz val="9"/>
            <color indexed="81"/>
            <rFont val="Segoe UI"/>
            <family val="2"/>
          </rPr>
          <t>TOP Excel Templates:</t>
        </r>
        <r>
          <rPr>
            <sz val="9"/>
            <color indexed="81"/>
            <rFont val="Segoe UI"/>
            <family val="2"/>
          </rPr>
          <t xml:space="preserve">
Excel shows the product corresponding to the Product ID selected or inserted on the previous column.</t>
        </r>
      </text>
    </comment>
    <comment ref="E8" authorId="0" shapeId="0" xr:uid="{00000000-0006-0000-0700-000003000000}">
      <text>
        <r>
          <rPr>
            <b/>
            <sz val="9"/>
            <color indexed="81"/>
            <rFont val="Segoe UI"/>
            <family val="2"/>
          </rPr>
          <t>TOP Excel Templates:</t>
        </r>
        <r>
          <rPr>
            <sz val="9"/>
            <color indexed="81"/>
            <rFont val="Segoe UI"/>
            <family val="2"/>
          </rPr>
          <t xml:space="preserve">
Select or insert a valid Product ID.</t>
        </r>
      </text>
    </comment>
    <comment ref="F8" authorId="0" shapeId="0" xr:uid="{00000000-0006-0000-0700-000004000000}">
      <text>
        <r>
          <rPr>
            <b/>
            <sz val="9"/>
            <color indexed="81"/>
            <rFont val="Segoe UI"/>
            <family val="2"/>
          </rPr>
          <t>TOP Excel Templates:</t>
        </r>
        <r>
          <rPr>
            <sz val="9"/>
            <color indexed="81"/>
            <rFont val="Segoe UI"/>
            <family val="2"/>
          </rPr>
          <t xml:space="preserve">
Enter the amount of products being shipped or leaving the inventory (it must be a positive number).</t>
        </r>
      </text>
    </comment>
    <comment ref="G8" authorId="0" shapeId="0" xr:uid="{00000000-0006-0000-0700-000005000000}">
      <text>
        <r>
          <rPr>
            <b/>
            <sz val="9"/>
            <color indexed="81"/>
            <rFont val="Segoe UI"/>
            <family val="2"/>
          </rPr>
          <t>TOP Excel Templates:</t>
        </r>
        <r>
          <rPr>
            <sz val="9"/>
            <color indexed="81"/>
            <rFont val="Segoe UI"/>
            <family val="2"/>
          </rPr>
          <t xml:space="preserve">
Enter a destination or any information about this inventory transfer.</t>
        </r>
      </text>
    </comment>
    <comment ref="H8" authorId="0" shapeId="0" xr:uid="{00000000-0006-0000-0700-000006000000}">
      <text>
        <r>
          <rPr>
            <b/>
            <sz val="9"/>
            <color indexed="81"/>
            <rFont val="Segoe UI"/>
            <family val="2"/>
          </rPr>
          <t>TOP Excel Templates:</t>
        </r>
        <r>
          <rPr>
            <sz val="9"/>
            <color indexed="81"/>
            <rFont val="Segoe UI"/>
            <family val="2"/>
          </rPr>
          <t xml:space="preserve">
Excel shows the Total Value of delivered products based on average value per unit (calculated automatically).</t>
        </r>
      </text>
    </comment>
    <comment ref="I8" authorId="0" shapeId="0" xr:uid="{00000000-0006-0000-0700-000007000000}">
      <text>
        <r>
          <rPr>
            <b/>
            <sz val="9"/>
            <color indexed="81"/>
            <rFont val="Segoe UI"/>
            <family val="2"/>
          </rPr>
          <t>TOP Excel Templates:</t>
        </r>
        <r>
          <rPr>
            <sz val="9"/>
            <color indexed="81"/>
            <rFont val="Segoe UI"/>
            <family val="2"/>
          </rPr>
          <t xml:space="preserve">
Excel shows the current inventory of this product after delivering the amount listed on this record.</t>
        </r>
      </text>
    </comment>
    <comment ref="J8" authorId="0" shapeId="0" xr:uid="{00000000-0006-0000-0700-000008000000}">
      <text>
        <r>
          <rPr>
            <b/>
            <sz val="9"/>
            <color indexed="81"/>
            <rFont val="Segoe UI"/>
            <family val="2"/>
          </rPr>
          <t>TOP Excel Templates:</t>
        </r>
        <r>
          <rPr>
            <sz val="9"/>
            <color indexed="81"/>
            <rFont val="Segoe UI"/>
            <family val="2"/>
          </rPr>
          <t xml:space="preserve">
Enter any comments or additional information regarding this record.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O8" authorId="0" shapeId="0" xr:uid="{00000000-0006-0000-0800-000001000000}">
      <text>
        <r>
          <rPr>
            <b/>
            <sz val="9"/>
            <color indexed="81"/>
            <rFont val="Segoe UI"/>
            <family val="2"/>
          </rPr>
          <t>TOP Excel Templates:</t>
        </r>
        <r>
          <rPr>
            <sz val="9"/>
            <color indexed="81"/>
            <rFont val="Segoe UI"/>
            <family val="2"/>
          </rPr>
          <t xml:space="preserve">
Product ID as registered in the Database.</t>
        </r>
      </text>
    </comment>
    <comment ref="P8" authorId="0" shapeId="0" xr:uid="{00000000-0006-0000-0800-000002000000}">
      <text>
        <r>
          <rPr>
            <b/>
            <sz val="9"/>
            <color indexed="81"/>
            <rFont val="Segoe UI"/>
            <family val="2"/>
          </rPr>
          <t>TOP Excel Templates:</t>
        </r>
        <r>
          <rPr>
            <sz val="9"/>
            <color indexed="81"/>
            <rFont val="Segoe UI"/>
            <family val="2"/>
          </rPr>
          <t xml:space="preserve">
Product Name as registered in the Database.</t>
        </r>
      </text>
    </comment>
    <comment ref="Q8" authorId="0" shapeId="0" xr:uid="{00000000-0006-0000-0800-000003000000}">
      <text>
        <r>
          <rPr>
            <b/>
            <sz val="9"/>
            <color indexed="81"/>
            <rFont val="Segoe UI"/>
            <family val="2"/>
          </rPr>
          <t>TOP Excel Templates:</t>
        </r>
        <r>
          <rPr>
            <sz val="9"/>
            <color indexed="81"/>
            <rFont val="Segoe UI"/>
            <family val="2"/>
          </rPr>
          <t xml:space="preserve">
Current Inventory.</t>
        </r>
      </text>
    </comment>
    <comment ref="R8" authorId="0" shapeId="0" xr:uid="{00000000-0006-0000-0800-000004000000}">
      <text>
        <r>
          <rPr>
            <b/>
            <sz val="9"/>
            <color indexed="81"/>
            <rFont val="Segoe UI"/>
            <family val="2"/>
          </rPr>
          <t>TOP Excel Templates:</t>
        </r>
        <r>
          <rPr>
            <sz val="9"/>
            <color indexed="81"/>
            <rFont val="Segoe UI"/>
            <family val="2"/>
          </rPr>
          <t xml:space="preserve">
Minimum Inventory Level as registered in the Database.</t>
        </r>
      </text>
    </comment>
    <comment ref="S8" authorId="0" shapeId="0" xr:uid="{00000000-0006-0000-0800-000005000000}">
      <text>
        <r>
          <rPr>
            <b/>
            <sz val="9"/>
            <color indexed="81"/>
            <rFont val="Segoe UI"/>
            <family val="2"/>
          </rPr>
          <t>TOP Excel Templates:</t>
        </r>
        <r>
          <rPr>
            <sz val="9"/>
            <color indexed="81"/>
            <rFont val="Segoe UI"/>
            <family val="2"/>
          </rPr>
          <t xml:space="preserve">
Ratio of current inventory / minimum inventory level. If the current inventory is less than the minimum inventory level, this value will be negative. Otherwise it will be greater or equal zero.</t>
        </r>
      </text>
    </comment>
    <comment ref="T8" authorId="0" shapeId="0" xr:uid="{00000000-0006-0000-0800-000006000000}">
      <text>
        <r>
          <rPr>
            <b/>
            <sz val="9"/>
            <color indexed="81"/>
            <rFont val="Segoe UI"/>
            <family val="2"/>
          </rPr>
          <t>TOP Excel Templates:</t>
        </r>
        <r>
          <rPr>
            <sz val="9"/>
            <color indexed="81"/>
            <rFont val="Segoe UI"/>
            <family val="2"/>
          </rPr>
          <t xml:space="preserve">
Total Inventory Value for this product (value per unit x current inventory).</t>
        </r>
      </text>
    </comment>
    <comment ref="U8" authorId="0" shapeId="0" xr:uid="{00000000-0006-0000-0800-000007000000}">
      <text>
        <r>
          <rPr>
            <b/>
            <sz val="9"/>
            <color indexed="81"/>
            <rFont val="Segoe UI"/>
            <family val="2"/>
          </rPr>
          <t>TOP Excel Templates:</t>
        </r>
        <r>
          <rPr>
            <sz val="9"/>
            <color indexed="81"/>
            <rFont val="Segoe UI"/>
            <family val="2"/>
          </rPr>
          <t xml:space="preserve">
Average Value per unit (Sum of all received products value + Total Opening Inventory Value) / (Opening Inventory qty + sum of received products qty).</t>
        </r>
      </text>
    </comment>
    <comment ref="V8" authorId="0" shapeId="0" xr:uid="{00000000-0006-0000-0800-000008000000}">
      <text>
        <r>
          <rPr>
            <b/>
            <sz val="9"/>
            <color indexed="81"/>
            <rFont val="Segoe UI"/>
            <family val="2"/>
          </rPr>
          <t>TOP Excel Templates:</t>
        </r>
        <r>
          <rPr>
            <sz val="9"/>
            <color indexed="81"/>
            <rFont val="Segoe UI"/>
            <family val="2"/>
          </rPr>
          <t xml:space="preserve">
Opening Inventory quantity as registered in the Database.</t>
        </r>
      </text>
    </comment>
    <comment ref="W8" authorId="0" shapeId="0" xr:uid="{00000000-0006-0000-0800-000009000000}">
      <text>
        <r>
          <rPr>
            <b/>
            <sz val="9"/>
            <color indexed="81"/>
            <rFont val="Segoe UI"/>
            <family val="2"/>
          </rPr>
          <t>TOP Excel Templates:</t>
        </r>
        <r>
          <rPr>
            <sz val="9"/>
            <color indexed="81"/>
            <rFont val="Segoe UI"/>
            <family val="2"/>
          </rPr>
          <t xml:space="preserve">
Opening Inventory Value.</t>
        </r>
      </text>
    </comment>
    <comment ref="X8" authorId="0" shapeId="0" xr:uid="{00000000-0006-0000-0800-00000A000000}">
      <text>
        <r>
          <rPr>
            <b/>
            <sz val="9"/>
            <color indexed="81"/>
            <rFont val="Segoe UI"/>
            <family val="2"/>
          </rPr>
          <t>TOP Excel Templates:</t>
        </r>
        <r>
          <rPr>
            <sz val="9"/>
            <color indexed="81"/>
            <rFont val="Segoe UI"/>
            <family val="2"/>
          </rPr>
          <t xml:space="preserve">
Sum of all received items listed on Inventory Transfers.</t>
        </r>
      </text>
    </comment>
    <comment ref="Y8" authorId="0" shapeId="0" xr:uid="{00000000-0006-0000-0800-00000B000000}">
      <text>
        <r>
          <rPr>
            <b/>
            <sz val="9"/>
            <color indexed="81"/>
            <rFont val="Segoe UI"/>
            <family val="2"/>
          </rPr>
          <t>TOP Excel Templates:</t>
        </r>
        <r>
          <rPr>
            <sz val="9"/>
            <color indexed="81"/>
            <rFont val="Segoe UI"/>
            <family val="2"/>
          </rPr>
          <t xml:space="preserve">
Sum of all delivered items listed on Inventory Transfers.</t>
        </r>
      </text>
    </comment>
    <comment ref="Z8" authorId="0" shapeId="0" xr:uid="{00000000-0006-0000-0800-00000C000000}">
      <text>
        <r>
          <rPr>
            <b/>
            <sz val="9"/>
            <color indexed="81"/>
            <rFont val="Segoe UI"/>
            <family val="2"/>
          </rPr>
          <t>TOP Excel Templates:</t>
        </r>
        <r>
          <rPr>
            <sz val="9"/>
            <color indexed="81"/>
            <rFont val="Segoe UI"/>
            <family val="2"/>
          </rPr>
          <t xml:space="preserve">
Balance of all adjusted inventory.</t>
        </r>
      </text>
    </comment>
    <comment ref="AA8" authorId="0" shapeId="0" xr:uid="{00000000-0006-0000-0800-00000D000000}">
      <text>
        <r>
          <rPr>
            <b/>
            <sz val="9"/>
            <color indexed="81"/>
            <rFont val="Segoe UI"/>
            <family val="2"/>
          </rPr>
          <t>TOP Excel Templates:</t>
        </r>
        <r>
          <rPr>
            <sz val="9"/>
            <color indexed="81"/>
            <rFont val="Segoe UI"/>
            <family val="2"/>
          </rPr>
          <t xml:space="preserve">
Total Value of all Adjusted Inventory (based on average value per 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K9" authorId="0" shapeId="0" xr:uid="{00000000-0006-0000-0900-000001000000}">
      <text>
        <r>
          <rPr>
            <b/>
            <sz val="9"/>
            <color indexed="81"/>
            <rFont val="Segoe UI"/>
            <family val="2"/>
          </rPr>
          <t>TOP Excel Templates:</t>
        </r>
        <r>
          <rPr>
            <sz val="9"/>
            <color indexed="81"/>
            <rFont val="Segoe UI"/>
            <family val="2"/>
          </rPr>
          <t xml:space="preserve">
Enter the amount of physical product found.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8" authorId="0" shapeId="0" xr:uid="{00000000-0006-0000-0A00-000001000000}">
      <text>
        <r>
          <rPr>
            <b/>
            <sz val="9"/>
            <color indexed="81"/>
            <rFont val="Segoe UI"/>
            <family val="2"/>
          </rPr>
          <t>TOP Excel Templates:</t>
        </r>
        <r>
          <rPr>
            <sz val="9"/>
            <color indexed="81"/>
            <rFont val="Segoe UI"/>
            <family val="2"/>
          </rPr>
          <t xml:space="preserve">
Add / Remove items to fix ghost inventories.</t>
        </r>
      </text>
    </comment>
    <comment ref="D8" authorId="0" shapeId="0" xr:uid="{00000000-0006-0000-0A00-000002000000}">
      <text>
        <r>
          <rPr>
            <b/>
            <sz val="9"/>
            <color indexed="81"/>
            <rFont val="Segoe UI"/>
            <family val="2"/>
          </rPr>
          <t>TOP Excel Templates:</t>
        </r>
        <r>
          <rPr>
            <sz val="9"/>
            <color indexed="81"/>
            <rFont val="Segoe UI"/>
            <family val="2"/>
          </rPr>
          <t xml:space="preserve">
Date of inventory adjustment.</t>
        </r>
      </text>
    </comment>
    <comment ref="E8" authorId="0" shapeId="0" xr:uid="{00000000-0006-0000-0A00-000003000000}">
      <text>
        <r>
          <rPr>
            <b/>
            <sz val="9"/>
            <color indexed="81"/>
            <rFont val="Segoe UI"/>
            <family val="2"/>
          </rPr>
          <t>TOP Excel Templates:</t>
        </r>
        <r>
          <rPr>
            <sz val="9"/>
            <color indexed="81"/>
            <rFont val="Segoe UI"/>
            <family val="2"/>
          </rPr>
          <t xml:space="preserve">
Select or enter the product name. The Excel will show you the corresponding Product ID on the next column.</t>
        </r>
      </text>
    </comment>
    <comment ref="F8" authorId="0" shapeId="0" xr:uid="{00000000-0006-0000-0A00-000004000000}">
      <text>
        <r>
          <rPr>
            <b/>
            <sz val="9"/>
            <color indexed="81"/>
            <rFont val="Segoe UI"/>
            <family val="2"/>
          </rPr>
          <t>TOP Excel Templates:</t>
        </r>
        <r>
          <rPr>
            <sz val="9"/>
            <color indexed="81"/>
            <rFont val="Segoe UI"/>
            <family val="2"/>
          </rPr>
          <t xml:space="preserve">
Product ID related to the product selected on the previous column.</t>
        </r>
      </text>
    </comment>
    <comment ref="G8" authorId="0" shapeId="0" xr:uid="{00000000-0006-0000-0A00-000005000000}">
      <text>
        <r>
          <rPr>
            <b/>
            <sz val="9"/>
            <color indexed="81"/>
            <rFont val="Segoe UI"/>
            <family val="2"/>
          </rPr>
          <t xml:space="preserve">TOP Excel Templates:
</t>
        </r>
        <r>
          <rPr>
            <sz val="9"/>
            <color indexed="81"/>
            <rFont val="Segoe UI"/>
            <family val="2"/>
          </rPr>
          <t>Enter the amount of adjusted inventory (it has to be a positive number)</t>
        </r>
      </text>
    </comment>
    <comment ref="H8" authorId="0" shapeId="0" xr:uid="{00000000-0006-0000-0A00-000006000000}">
      <text>
        <r>
          <rPr>
            <b/>
            <sz val="9"/>
            <color indexed="81"/>
            <rFont val="Segoe UI"/>
            <family val="2"/>
          </rPr>
          <t>TOP Excel Templates:</t>
        </r>
        <r>
          <rPr>
            <sz val="9"/>
            <color indexed="81"/>
            <rFont val="Segoe UI"/>
            <family val="2"/>
          </rPr>
          <t xml:space="preserve">
Calculated value of inventory adjustment (based on average value per unit).</t>
        </r>
      </text>
    </comment>
    <comment ref="I8" authorId="0" shapeId="0" xr:uid="{00000000-0006-0000-0A00-000007000000}">
      <text>
        <r>
          <rPr>
            <b/>
            <sz val="9"/>
            <color indexed="81"/>
            <rFont val="Segoe UI"/>
            <family val="2"/>
          </rPr>
          <t>TOP Excel Templates:</t>
        </r>
        <r>
          <rPr>
            <sz val="9"/>
            <color indexed="81"/>
            <rFont val="Segoe UI"/>
            <family val="2"/>
          </rPr>
          <t xml:space="preserve">
O Excel exibe o saldo de estoque do produto após o registro deste ajuste.</t>
        </r>
      </text>
    </comment>
    <comment ref="J8" authorId="0" shapeId="0" xr:uid="{00000000-0006-0000-0A00-000008000000}">
      <text>
        <r>
          <rPr>
            <b/>
            <sz val="9"/>
            <color indexed="81"/>
            <rFont val="Segoe UI"/>
            <family val="2"/>
          </rPr>
          <t>TOP Excel Templates:</t>
        </r>
        <r>
          <rPr>
            <sz val="9"/>
            <color indexed="81"/>
            <rFont val="Segoe UI"/>
            <family val="2"/>
          </rPr>
          <t xml:space="preserve">
Enter any comments or additional information regarding this record.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8" authorId="0" shapeId="0" xr:uid="{00000000-0006-0000-0E00-000001000000}">
      <text>
        <r>
          <rPr>
            <b/>
            <sz val="9"/>
            <color indexed="81"/>
            <rFont val="Segoe UI"/>
            <family val="2"/>
          </rPr>
          <t>TOP Excel Templates:</t>
        </r>
        <r>
          <rPr>
            <sz val="9"/>
            <color indexed="81"/>
            <rFont val="Segoe UI"/>
            <family val="2"/>
          </rPr>
          <t xml:space="preserve">
Select or enter the name of a product.</t>
        </r>
      </text>
    </comment>
  </commentList>
</comments>
</file>

<file path=xl/sharedStrings.xml><?xml version="1.0" encoding="utf-8"?>
<sst xmlns="http://schemas.openxmlformats.org/spreadsheetml/2006/main" count="1010" uniqueCount="304">
  <si>
    <t>OBS</t>
  </si>
  <si>
    <t>10-9-9999-9999 / 10-4444-4444</t>
  </si>
  <si>
    <t>10-9-9999-9999 / 10-4444-4445</t>
  </si>
  <si>
    <t>10-9-9999-9999 / 10-4444-4446</t>
  </si>
  <si>
    <t>10-9-9999-9999 / 10-4444-4447</t>
  </si>
  <si>
    <t>10-9-9999-9999 / 10-4444-4448</t>
  </si>
  <si>
    <t>Entradas</t>
  </si>
  <si>
    <t>Saídas</t>
  </si>
  <si>
    <t>Mês</t>
  </si>
  <si>
    <t>Jan</t>
  </si>
  <si>
    <t>Fev</t>
  </si>
  <si>
    <t>Mar</t>
  </si>
  <si>
    <t>Abr</t>
  </si>
  <si>
    <t>Mai</t>
  </si>
  <si>
    <t>Jun</t>
  </si>
  <si>
    <t>Jul</t>
  </si>
  <si>
    <t>Ago</t>
  </si>
  <si>
    <t>Set</t>
  </si>
  <si>
    <t>Out</t>
  </si>
  <si>
    <t>Nov</t>
  </si>
  <si>
    <t>Dez</t>
  </si>
  <si>
    <t>ANO</t>
  </si>
  <si>
    <t>AB- QT</t>
  </si>
  <si>
    <t>AB-VLR</t>
  </si>
  <si>
    <t>AB-SAI</t>
  </si>
  <si>
    <t>Pos.</t>
  </si>
  <si>
    <t>Volume</t>
  </si>
  <si>
    <t>1º</t>
  </si>
  <si>
    <t>2º</t>
  </si>
  <si>
    <t>3º</t>
  </si>
  <si>
    <t>4º</t>
  </si>
  <si>
    <t>C001</t>
  </si>
  <si>
    <t>C002</t>
  </si>
  <si>
    <t>C003</t>
  </si>
  <si>
    <t>C004</t>
  </si>
  <si>
    <t>C005</t>
  </si>
  <si>
    <t>C006</t>
  </si>
  <si>
    <t>C007</t>
  </si>
  <si>
    <t>C008</t>
  </si>
  <si>
    <t>AB-ENT</t>
  </si>
  <si>
    <t>P_Q</t>
  </si>
  <si>
    <t>P_V</t>
  </si>
  <si>
    <t>P_E</t>
  </si>
  <si>
    <t>P_S</t>
  </si>
  <si>
    <t>OCULTAR</t>
  </si>
  <si>
    <t>MÊS</t>
  </si>
  <si>
    <t>q1</t>
  </si>
  <si>
    <t>q2</t>
  </si>
  <si>
    <t>q3</t>
  </si>
  <si>
    <t>q4</t>
  </si>
  <si>
    <t>q5</t>
  </si>
  <si>
    <t>q6</t>
  </si>
  <si>
    <t>q7</t>
  </si>
  <si>
    <t>q8</t>
  </si>
  <si>
    <t>q9</t>
  </si>
  <si>
    <t>q10</t>
  </si>
  <si>
    <t>q11</t>
  </si>
  <si>
    <t>q12</t>
  </si>
  <si>
    <t>q13</t>
  </si>
  <si>
    <t>q14</t>
  </si>
  <si>
    <t>q15</t>
  </si>
  <si>
    <t>q16</t>
  </si>
  <si>
    <t>q17</t>
  </si>
  <si>
    <t>q18</t>
  </si>
  <si>
    <t>q19</t>
  </si>
  <si>
    <t>q20</t>
  </si>
  <si>
    <t>e1</t>
  </si>
  <si>
    <t>e2</t>
  </si>
  <si>
    <t>e3</t>
  </si>
  <si>
    <t>e4</t>
  </si>
  <si>
    <t>e5</t>
  </si>
  <si>
    <t>e6</t>
  </si>
  <si>
    <t>e7</t>
  </si>
  <si>
    <t>e8</t>
  </si>
  <si>
    <t>e9</t>
  </si>
  <si>
    <t>e10</t>
  </si>
  <si>
    <t>e11</t>
  </si>
  <si>
    <t>e12</t>
  </si>
  <si>
    <t>e13</t>
  </si>
  <si>
    <t>e14</t>
  </si>
  <si>
    <t>e15</t>
  </si>
  <si>
    <t>e16</t>
  </si>
  <si>
    <t>e17</t>
  </si>
  <si>
    <t>e18</t>
  </si>
  <si>
    <t>e19</t>
  </si>
  <si>
    <t>e20</t>
  </si>
  <si>
    <t>s1</t>
  </si>
  <si>
    <t>s2</t>
  </si>
  <si>
    <t>s3</t>
  </si>
  <si>
    <t>s4</t>
  </si>
  <si>
    <t>s5</t>
  </si>
  <si>
    <t>s6</t>
  </si>
  <si>
    <t>s7</t>
  </si>
  <si>
    <t>s8</t>
  </si>
  <si>
    <t>s9</t>
  </si>
  <si>
    <t>s10</t>
  </si>
  <si>
    <t>s11</t>
  </si>
  <si>
    <t>s12</t>
  </si>
  <si>
    <t>s13</t>
  </si>
  <si>
    <t>s14</t>
  </si>
  <si>
    <t>s15</t>
  </si>
  <si>
    <t>s16</t>
  </si>
  <si>
    <t>s17</t>
  </si>
  <si>
    <t>s18</t>
  </si>
  <si>
    <t>s19</t>
  </si>
  <si>
    <t>s20</t>
  </si>
  <si>
    <t>v1</t>
  </si>
  <si>
    <t>v2</t>
  </si>
  <si>
    <t>v3</t>
  </si>
  <si>
    <t>v4</t>
  </si>
  <si>
    <t>v5</t>
  </si>
  <si>
    <t>v6</t>
  </si>
  <si>
    <t>v7</t>
  </si>
  <si>
    <t>v8</t>
  </si>
  <si>
    <t>v9</t>
  </si>
  <si>
    <t>v10</t>
  </si>
  <si>
    <t>v11</t>
  </si>
  <si>
    <t>v12</t>
  </si>
  <si>
    <t>v13</t>
  </si>
  <si>
    <t>v14</t>
  </si>
  <si>
    <t>v15</t>
  </si>
  <si>
    <t>v16</t>
  </si>
  <si>
    <t>v17</t>
  </si>
  <si>
    <t>v18</t>
  </si>
  <si>
    <t>v19</t>
  </si>
  <si>
    <t>v20</t>
  </si>
  <si>
    <t>5º</t>
  </si>
  <si>
    <t>6º</t>
  </si>
  <si>
    <t>7º</t>
  </si>
  <si>
    <t>8º</t>
  </si>
  <si>
    <t>9º</t>
  </si>
  <si>
    <t>10º</t>
  </si>
  <si>
    <t>11º</t>
  </si>
  <si>
    <t>12º</t>
  </si>
  <si>
    <t>13º</t>
  </si>
  <si>
    <t>14º</t>
  </si>
  <si>
    <t>15º</t>
  </si>
  <si>
    <t>16º</t>
  </si>
  <si>
    <t>17º</t>
  </si>
  <si>
    <t>18º</t>
  </si>
  <si>
    <t>19º</t>
  </si>
  <si>
    <t>20º</t>
  </si>
  <si>
    <t>crit _Q</t>
  </si>
  <si>
    <t>crit _V</t>
  </si>
  <si>
    <t>crit _E</t>
  </si>
  <si>
    <t>crit _S</t>
  </si>
  <si>
    <t>oculta</t>
  </si>
  <si>
    <t>Saldo Final</t>
  </si>
  <si>
    <t>(%)</t>
  </si>
  <si>
    <t>Saldo Inicial</t>
  </si>
  <si>
    <t>Saldo Inventário</t>
  </si>
  <si>
    <t>PRODUTO A</t>
  </si>
  <si>
    <t>PRODUTO B</t>
  </si>
  <si>
    <t>E-Mail</t>
  </si>
  <si>
    <t>email@email.com</t>
  </si>
  <si>
    <t>Product</t>
  </si>
  <si>
    <t>ID</t>
  </si>
  <si>
    <t>Value (per unit)</t>
  </si>
  <si>
    <t>Minimum Inventory Level</t>
  </si>
  <si>
    <t>Preferred Supplier</t>
  </si>
  <si>
    <t>Supplier</t>
  </si>
  <si>
    <t>Available Products</t>
  </si>
  <si>
    <t>Contact</t>
  </si>
  <si>
    <t>Phone</t>
  </si>
  <si>
    <t>Address</t>
  </si>
  <si>
    <t>Date</t>
  </si>
  <si>
    <t>Value
(per unit)</t>
  </si>
  <si>
    <t>Total Value</t>
  </si>
  <si>
    <t>Destination</t>
  </si>
  <si>
    <t>Current Inventory</t>
  </si>
  <si>
    <t>(%) Inventory Above Minimum Level</t>
  </si>
  <si>
    <t>Total Inventory Value</t>
  </si>
  <si>
    <t>Items Received</t>
  </si>
  <si>
    <t>Ghost Inventory Adjustment</t>
  </si>
  <si>
    <t>Adjusted Inventory Total Value</t>
  </si>
  <si>
    <t>Received</t>
  </si>
  <si>
    <t>Total Received</t>
  </si>
  <si>
    <t>Ghost Inventory</t>
  </si>
  <si>
    <t>Physical Inventory</t>
  </si>
  <si>
    <t>INVENTORY CHECKING</t>
  </si>
  <si>
    <t>INVENTORY RECORDS</t>
  </si>
  <si>
    <t>QTY</t>
  </si>
  <si>
    <t>Add / Remove</t>
  </si>
  <si>
    <t>Criteria</t>
  </si>
  <si>
    <t>Opening Inventory</t>
  </si>
  <si>
    <t>Closing Inventory</t>
  </si>
  <si>
    <t>Adjusted Inventory</t>
  </si>
  <si>
    <t>Feb</t>
  </si>
  <si>
    <t>Apr</t>
  </si>
  <si>
    <t>May</t>
  </si>
  <si>
    <t>Aug</t>
  </si>
  <si>
    <t>Sep</t>
  </si>
  <si>
    <t>Oct</t>
  </si>
  <si>
    <t>Dec</t>
  </si>
  <si>
    <t>YEAR</t>
  </si>
  <si>
    <t>Current Total Inventory</t>
  </si>
  <si>
    <t>Registered Products</t>
  </si>
  <si>
    <t>Average Stock by Product</t>
  </si>
  <si>
    <t>Average Value by Product</t>
  </si>
  <si>
    <t>ABC Analysis - Quantity</t>
  </si>
  <si>
    <t>ABC Analysis - Value</t>
  </si>
  <si>
    <t>ABC Analysis - Received</t>
  </si>
  <si>
    <t>Item Share (%)</t>
  </si>
  <si>
    <t>Accumulated Total Share (%)</t>
  </si>
  <si>
    <t>Class</t>
  </si>
  <si>
    <t>Qty Received</t>
  </si>
  <si>
    <t>Qty Sent</t>
  </si>
  <si>
    <t>Stock Qty</t>
  </si>
  <si>
    <t>Stock Value</t>
  </si>
  <si>
    <t>Select a product:</t>
  </si>
  <si>
    <t>Metrics</t>
  </si>
  <si>
    <t>Received Qty</t>
  </si>
  <si>
    <t>Sent Qty</t>
  </si>
  <si>
    <t>(%) Above Min Inventory Level</t>
  </si>
  <si>
    <t>Average Value (unit)</t>
  </si>
  <si>
    <t>Total Adjusted Inventory</t>
  </si>
  <si>
    <t>Quantity</t>
  </si>
  <si>
    <t>Select Product 1</t>
  </si>
  <si>
    <t>Select Product 2</t>
  </si>
  <si>
    <t>Select a criteria for product comparison (Quantity / Value) &gt;</t>
  </si>
  <si>
    <t>Select the chart type (Quantity / Value) &gt;</t>
  </si>
  <si>
    <t>Inventory Management Control Template</t>
  </si>
  <si>
    <t>Recommended practices to ensure this spreadsheet works properly</t>
  </si>
  <si>
    <t>PRODUCTS AND SUPPLIERS DATABASE</t>
  </si>
  <si>
    <t>INVENTORY TRANSFERS (Incoming / Outgoing)</t>
  </si>
  <si>
    <t>INVENTORY MANAGEMENT</t>
  </si>
  <si>
    <t>INVENTORY ADJUSTMENT (Checking / Adjustment)</t>
  </si>
  <si>
    <t>ANALYSES AND CHARTS (Dashboards)</t>
  </si>
  <si>
    <t>Date of Registration</t>
  </si>
  <si>
    <t>Opening Inventory Total Value</t>
  </si>
  <si>
    <t>Exclusive spreadsheet made by Top Excel Templates - ©All Rights Reserved</t>
  </si>
  <si>
    <t>Product Name</t>
  </si>
  <si>
    <t>Supplier Name</t>
  </si>
  <si>
    <t>Orange Juice 5L</t>
  </si>
  <si>
    <t>Permaculture Producers Company</t>
  </si>
  <si>
    <t>Paramount Bakery Co</t>
  </si>
  <si>
    <t>India Spices LLC</t>
  </si>
  <si>
    <t>Nature Wonders Inc</t>
  </si>
  <si>
    <t>Vegan Cheese Pack 450g</t>
  </si>
  <si>
    <t>Olive Oil - Bottle 500ml</t>
  </si>
  <si>
    <t>Brazilian Nuts - Pack 200g</t>
  </si>
  <si>
    <t>Pure Honey - Jar 500g</t>
  </si>
  <si>
    <t>Peanut Butter - 200g</t>
  </si>
  <si>
    <t>Whole Wheat Bread - 500g</t>
  </si>
  <si>
    <t>Oatmeal - Pack 1kg</t>
  </si>
  <si>
    <t>HIDE</t>
  </si>
  <si>
    <t>123 Gaia Road</t>
  </si>
  <si>
    <t>458 Amazonia Street</t>
  </si>
  <si>
    <t>99 Liberty Square</t>
  </si>
  <si>
    <t>1500 Columbus Avenue</t>
  </si>
  <si>
    <t>444 Ratatouille Street</t>
  </si>
  <si>
    <t>Sapiens Nutrition LLC</t>
  </si>
  <si>
    <t>Fruits, Vegetables, Juices, Honey</t>
  </si>
  <si>
    <t>Cereals, Nuts, Grains</t>
  </si>
  <si>
    <t>Cheese, Chocolates</t>
  </si>
  <si>
    <t>Spices, Cereals</t>
  </si>
  <si>
    <t>Cakes, Biscuits</t>
  </si>
  <si>
    <t>John</t>
  </si>
  <si>
    <t>Pamela</t>
  </si>
  <si>
    <t>Anne</t>
  </si>
  <si>
    <t>Jeremy</t>
  </si>
  <si>
    <t>Alice</t>
  </si>
  <si>
    <t>Comments and notes about this record</t>
  </si>
  <si>
    <t>MONTH</t>
  </si>
  <si>
    <t>Tony Depot</t>
  </si>
  <si>
    <t>Charles Depot</t>
  </si>
  <si>
    <t>Express Warehouse</t>
  </si>
  <si>
    <t>Joseph Depot</t>
  </si>
  <si>
    <t>DP404 - Depot</t>
  </si>
  <si>
    <t>Northside Depot</t>
  </si>
  <si>
    <t>DP88 - Depot</t>
  </si>
  <si>
    <t>Organic Market Storage</t>
  </si>
  <si>
    <t>Items Delivered</t>
  </si>
  <si>
    <t>Total Delivered</t>
  </si>
  <si>
    <t>Add</t>
  </si>
  <si>
    <t>Remove</t>
  </si>
  <si>
    <t>Delivered</t>
  </si>
  <si>
    <t>ABC Analysis - Delivered</t>
  </si>
  <si>
    <t>Delivered Qty</t>
  </si>
  <si>
    <t>Select your question on the listbox below:</t>
  </si>
  <si>
    <t>Answer:</t>
  </si>
  <si>
    <t>CLICK HERE AND SELECT YOUR QUESTION&gt;</t>
  </si>
  <si>
    <t/>
  </si>
  <si>
    <t>1. The SUM value is not correct</t>
  </si>
  <si>
    <t>Check if you missed any input cell. All required information must be filled down for this spreadsheet to work properly, even if it seems just like a text. 
Cell formulas with summed values check a range of numbers registered in other cells. In order for there to be no numbers missing in this range, the cells in the previous columns must be filled in exactly as explained.</t>
  </si>
  <si>
    <t>2. How can I print this report?</t>
  </si>
  <si>
    <t>Some spreadsheet templates have a specific option in the menu for printing reports. If your worksheet does not have this button, we recommend that you print as follows:
Select the cells you want to print (spreadsheet title and filled cells - do not select the menus) 
Use the "Ctrl+P" shortcut or menu option (File&gt; Print&gt; Settings&gt; Print Selection)
Your can also adjust the sheet properties on this same screen.
*If you see any mismatch, try adjusting the width of columns and rows (see topic 5 on this help page)</t>
  </si>
  <si>
    <t>3. How to Unlock / Lock this spreadsheet?</t>
  </si>
  <si>
    <t>Our spreadsheets are locked to prevent data being entered over a formula or heading. You can unlock as long as you know how to identify those cells and do not make changes that cause formatting or calculation errors. Access the menu: (Review&gt; Unprotect Sheet). To protect, follow the same path before.</t>
  </si>
  <si>
    <t>4. How to Hide / Unhide rows and columns?</t>
  </si>
  <si>
    <t>Some spreadsheets may have more headers that you do not intend to use. Just right-click on the row number or column letter and it will open a drop-down menu. Choose between "Hide" or "Unhide" option. This feature works for multiple intervals, just select multiple rows or columns.
*If columns or rows are not showing, see topic 9 of this help page.
*If the drop-down menu is locked, unlock the sheet first. (See topic 3 of this help page)</t>
  </si>
  <si>
    <t>5. How to adjust the width of one or more rows / columns?</t>
  </si>
  <si>
    <t>You can adjust the width of a column or height of an Excel row. Hover over the line that divides 2 columns or rows until the cursor become an arrow to scale the size. Just click and drag to the desired size.
*If only one down arrow appears, unlock the sheet first. (See topic 3 of this help page)</t>
  </si>
  <si>
    <t>In Office version 2010 or later:
Click the menu: (File&gt; Options&gt; Trust Center&gt; Trust Center Settings&gt; Macro Settings&gt; Disable all macros with notification)
If you do not want to enable this every time you open Excel, click on: "Enable all macros" (not recommended; possibly dangerous codes can be executed)</t>
  </si>
  <si>
    <t>To make the spreadsheet look cleaner, some may hide the row number or column letter. To display them again, simply open the "View" menu and check the "Gridlines" and "Headings" options.
*If these options are disabled, unlock the worksheet first. (See topic 3 of this help page)</t>
  </si>
  <si>
    <t>We do not recommend that you remove rows or columns because the spreadsheet works with several built-in formulas, and when removing a single column you may get error across the entire worksheet.</t>
  </si>
  <si>
    <t>Go to the menu: (Review&gt; Unprotect Sheet)
Click on the image of the current logo and delete. Now just paste the desired image into the worksheet or access the menu (Insert&gt; Images) and choose the folder in which your file is saved.
IMPORTANT: Protect the worksheet again for correct menu operation and avoid typing over the formulas. To protect, go to: (Review&gt; Protect Sheet)</t>
  </si>
  <si>
    <t>6. How to enable Macros and VBA in Excel?</t>
  </si>
  <si>
    <t>7. I would like to see the row numbers and column letters:</t>
  </si>
  <si>
    <t>8. How can I remove or add new rows / columns?</t>
  </si>
  <si>
    <t>9. How to change the logo on this spreadsheet?</t>
  </si>
  <si>
    <t>Check our channels for more information</t>
  </si>
  <si>
    <t>Check out our solutions to improve your business and save your time</t>
  </si>
  <si>
    <t>Getting started with each module available in the menu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</si>
</sst>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416]d\-mmm\-yy;@"/>
    <numFmt numFmtId="165" formatCode="#,##0.00_ ;\-#,##0.00\ "/>
    <numFmt numFmtId="166" formatCode="#,##0.00;[Red]#,##0.00"/>
    <numFmt numFmtId="167" formatCode="#,##0_ ;\-#,##0\ "/>
    <numFmt numFmtId="168" formatCode="[$-409]d/mmm/yyyy;@"/>
  </numFmts>
  <fonts count="36" x14ac:knownFonts="1">
    <font>
      <sz val="11"/>
      <color theme="1"/>
      <name val="Calibri"/>
      <family val="2"/>
      <scheme val="minor"/>
    </font>
    <font>
      <sz val="10"/>
      <name val="Arial"/>
      <family val="2"/>
    </font>
    <font>
      <b/>
      <sz val="12"/>
      <color theme="0"/>
      <name val="Arial"/>
      <family val="2"/>
    </font>
    <font>
      <b/>
      <sz val="11"/>
      <color theme="0"/>
      <name val="Arial"/>
      <family val="2"/>
    </font>
    <font>
      <b/>
      <sz val="11"/>
      <color theme="1" tint="0.14999847407452621"/>
      <name val="Arial"/>
      <family val="2"/>
    </font>
    <font>
      <sz val="11"/>
      <name val="Arial"/>
      <family val="2"/>
    </font>
    <font>
      <b/>
      <sz val="12"/>
      <name val="Calibri"/>
      <family val="2"/>
      <scheme val="minor"/>
    </font>
    <font>
      <sz val="12"/>
      <name val="Calibri"/>
      <family val="2"/>
      <scheme val="minor"/>
    </font>
    <font>
      <b/>
      <sz val="10"/>
      <name val="Arial"/>
      <family val="2"/>
    </font>
    <font>
      <b/>
      <sz val="10"/>
      <color theme="0"/>
      <name val="Arial"/>
      <family val="2"/>
    </font>
    <font>
      <b/>
      <sz val="25"/>
      <name val="Calibri"/>
      <family val="2"/>
      <scheme val="minor"/>
    </font>
    <font>
      <sz val="17"/>
      <name val="Calibri"/>
      <family val="2"/>
      <scheme val="minor"/>
    </font>
    <font>
      <b/>
      <sz val="15"/>
      <name val="Calibri"/>
      <family val="2"/>
      <scheme val="minor"/>
    </font>
    <font>
      <b/>
      <sz val="30"/>
      <name val="Calibri"/>
      <family val="2"/>
      <scheme val="minor"/>
    </font>
    <font>
      <sz val="13"/>
      <color theme="1"/>
      <name val="Calibri"/>
      <family val="2"/>
      <scheme val="minor"/>
    </font>
    <font>
      <sz val="13"/>
      <name val="Arial"/>
      <family val="2"/>
    </font>
    <font>
      <b/>
      <sz val="13"/>
      <name val="Calibri"/>
      <family val="2"/>
      <scheme val="minor"/>
    </font>
    <font>
      <b/>
      <sz val="13"/>
      <name val="Arial"/>
      <family val="2"/>
    </font>
    <font>
      <sz val="11"/>
      <color theme="1" tint="0.249977111117893"/>
      <name val="Calibri"/>
      <family val="2"/>
      <scheme val="minor"/>
    </font>
    <font>
      <u/>
      <sz val="11"/>
      <color theme="10"/>
      <name val="Calibri"/>
      <family val="2"/>
      <scheme val="minor"/>
    </font>
    <font>
      <sz val="11"/>
      <color theme="1"/>
      <name val="Calibri"/>
      <family val="2"/>
      <scheme val="minor"/>
    </font>
    <font>
      <b/>
      <sz val="11"/>
      <color theme="1" tint="0.249977111117893"/>
      <name val="Calibri"/>
      <family val="2"/>
      <scheme val="minor"/>
    </font>
    <font>
      <b/>
      <sz val="11"/>
      <color theme="0"/>
      <name val="Calibri"/>
      <family val="2"/>
      <scheme val="minor"/>
    </font>
    <font>
      <b/>
      <sz val="11"/>
      <color theme="1"/>
      <name val="Calibri"/>
      <family val="2"/>
      <scheme val="minor"/>
    </font>
    <font>
      <b/>
      <sz val="11"/>
      <name val="Arial"/>
      <family val="2"/>
    </font>
    <font>
      <sz val="11"/>
      <color theme="0" tint="-0.14999847407452621"/>
      <name val="Calibri"/>
      <family val="2"/>
      <scheme val="minor"/>
    </font>
    <font>
      <sz val="9"/>
      <color theme="0" tint="-0.14999847407452621"/>
      <name val="Calibri"/>
      <family val="2"/>
      <scheme val="minor"/>
    </font>
    <font>
      <sz val="11"/>
      <name val="Calibri"/>
      <family val="2"/>
      <scheme val="minor"/>
    </font>
    <font>
      <sz val="14"/>
      <color theme="1" tint="0.249977111117893"/>
      <name val="Calibri"/>
      <family val="2"/>
      <scheme val="minor"/>
    </font>
    <font>
      <b/>
      <sz val="14"/>
      <color theme="1" tint="0.249977111117893"/>
      <name val="Calibri"/>
      <family val="2"/>
      <scheme val="minor"/>
    </font>
    <font>
      <b/>
      <sz val="13"/>
      <color theme="0"/>
      <name val="Arial"/>
      <family val="2"/>
    </font>
    <font>
      <b/>
      <sz val="11"/>
      <color theme="1" tint="0.14999847407452621"/>
      <name val="Calibri"/>
      <family val="2"/>
      <scheme val="minor"/>
    </font>
    <font>
      <sz val="11"/>
      <color theme="1" tint="0.14999847407452621"/>
      <name val="Calibri"/>
      <family val="2"/>
      <scheme val="minor"/>
    </font>
    <font>
      <sz val="9"/>
      <color indexed="81"/>
      <name val="Segoe UI"/>
      <family val="2"/>
    </font>
    <font>
      <b/>
      <sz val="9"/>
      <color indexed="81"/>
      <name val="Segoe UI"/>
      <family val="2"/>
    </font>
    <font>
      <b/>
      <sz val="12"/>
      <color theme="1" tint="0.249977111117893"/>
      <name val="Calibri"/>
      <family val="2"/>
      <scheme val="minor"/>
    </font>
  </fonts>
  <fills count="12">
    <fill>
      <patternFill patternType="none"/>
    </fill>
    <fill>
      <patternFill patternType="gray125"/>
    </fill>
    <fill>
      <patternFill patternType="solid">
        <fgColor rgb="FF0D7E77"/>
        <bgColor indexed="64"/>
      </patternFill>
    </fill>
    <fill>
      <patternFill patternType="solid">
        <fgColor rgb="FF0070C0"/>
        <bgColor indexed="64"/>
      </patternFill>
    </fill>
    <fill>
      <patternFill patternType="solid">
        <fgColor theme="0" tint="-4.9989318521683403E-2"/>
        <bgColor indexed="64"/>
      </patternFill>
    </fill>
    <fill>
      <patternFill patternType="solid">
        <fgColor rgb="FFE7E7E7"/>
        <bgColor indexed="64"/>
      </patternFill>
    </fill>
    <fill>
      <patternFill patternType="solid">
        <fgColor theme="2"/>
        <bgColor indexed="64"/>
      </patternFill>
    </fill>
    <fill>
      <patternFill patternType="solid">
        <fgColor rgb="FFFFFF00"/>
        <bgColor indexed="64"/>
      </patternFill>
    </fill>
    <fill>
      <patternFill patternType="solid">
        <fgColor rgb="FF11A79C"/>
        <bgColor indexed="64"/>
      </patternFill>
    </fill>
    <fill>
      <patternFill patternType="solid">
        <fgColor rgb="FF3F5660"/>
        <bgColor indexed="64"/>
      </patternFill>
    </fill>
    <fill>
      <patternFill patternType="solid">
        <fgColor rgb="FF08AA5C"/>
        <bgColor indexed="64"/>
      </patternFill>
    </fill>
    <fill>
      <patternFill patternType="solid">
        <fgColor rgb="FFFFC000"/>
        <bgColor indexed="64"/>
      </patternFill>
    </fill>
  </fills>
  <borders count="42">
    <border>
      <left/>
      <right/>
      <top/>
      <bottom/>
      <diagonal/>
    </border>
    <border>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medium">
        <color theme="0"/>
      </left>
      <right/>
      <top style="medium">
        <color theme="0"/>
      </top>
      <bottom style="medium">
        <color theme="0"/>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theme="0"/>
      </right>
      <top/>
      <bottom style="medium">
        <color rgb="FF11A79C"/>
      </bottom>
      <diagonal/>
    </border>
    <border>
      <left style="medium">
        <color theme="2"/>
      </left>
      <right/>
      <top style="medium">
        <color theme="2"/>
      </top>
      <bottom/>
      <diagonal/>
    </border>
    <border>
      <left/>
      <right/>
      <top style="medium">
        <color theme="2"/>
      </top>
      <bottom/>
      <diagonal/>
    </border>
    <border>
      <left/>
      <right style="medium">
        <color theme="2"/>
      </right>
      <top style="medium">
        <color theme="2"/>
      </top>
      <bottom/>
      <diagonal/>
    </border>
    <border>
      <left style="medium">
        <color theme="2"/>
      </left>
      <right/>
      <top/>
      <bottom/>
      <diagonal/>
    </border>
    <border>
      <left/>
      <right style="medium">
        <color theme="2"/>
      </right>
      <top/>
      <bottom/>
      <diagonal/>
    </border>
    <border>
      <left style="medium">
        <color theme="2"/>
      </left>
      <right/>
      <top/>
      <bottom style="medium">
        <color theme="2"/>
      </bottom>
      <diagonal/>
    </border>
    <border>
      <left/>
      <right/>
      <top/>
      <bottom style="medium">
        <color theme="2"/>
      </bottom>
      <diagonal/>
    </border>
    <border>
      <left/>
      <right style="medium">
        <color theme="2"/>
      </right>
      <top/>
      <bottom style="medium">
        <color theme="2"/>
      </bottom>
      <diagonal/>
    </border>
    <border>
      <left style="medium">
        <color theme="2"/>
      </left>
      <right/>
      <top style="medium">
        <color theme="2"/>
      </top>
      <bottom style="medium">
        <color theme="2"/>
      </bottom>
      <diagonal/>
    </border>
    <border>
      <left/>
      <right/>
      <top style="medium">
        <color theme="2"/>
      </top>
      <bottom style="medium">
        <color theme="2"/>
      </bottom>
      <diagonal/>
    </border>
    <border>
      <left/>
      <right style="medium">
        <color theme="2"/>
      </right>
      <top style="medium">
        <color theme="2"/>
      </top>
      <bottom style="medium">
        <color theme="2"/>
      </bottom>
      <diagonal/>
    </border>
    <border>
      <left style="medium">
        <color rgb="FF11A79C"/>
      </left>
      <right/>
      <top style="medium">
        <color rgb="FF11A79C"/>
      </top>
      <bottom style="medium">
        <color rgb="FF11A79C"/>
      </bottom>
      <diagonal/>
    </border>
    <border>
      <left/>
      <right/>
      <top style="medium">
        <color rgb="FF11A79C"/>
      </top>
      <bottom style="medium">
        <color rgb="FF11A79C"/>
      </bottom>
      <diagonal/>
    </border>
    <border>
      <left/>
      <right style="medium">
        <color rgb="FF11A79C"/>
      </right>
      <top style="medium">
        <color rgb="FF11A79C"/>
      </top>
      <bottom style="medium">
        <color rgb="FF11A79C"/>
      </bottom>
      <diagonal/>
    </border>
    <border>
      <left style="medium">
        <color rgb="FF11A79C"/>
      </left>
      <right style="medium">
        <color rgb="FF11A79C"/>
      </right>
      <top style="medium">
        <color rgb="FF11A79C"/>
      </top>
      <bottom style="medium">
        <color rgb="FF11A79C"/>
      </bottom>
      <diagonal/>
    </border>
    <border>
      <left/>
      <right style="medium">
        <color theme="0"/>
      </right>
      <top/>
      <bottom/>
      <diagonal/>
    </border>
    <border>
      <left/>
      <right/>
      <top style="medium">
        <color theme="0"/>
      </top>
      <bottom style="medium">
        <color theme="0"/>
      </bottom>
      <diagonal/>
    </border>
    <border>
      <left style="medium">
        <color theme="0"/>
      </left>
      <right/>
      <top/>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right style="thin">
        <color theme="0" tint="-0.14993743705557422"/>
      </right>
      <top/>
      <bottom/>
      <diagonal/>
    </border>
    <border>
      <left style="medium">
        <color theme="0"/>
      </left>
      <right/>
      <top/>
      <bottom style="medium">
        <color theme="0"/>
      </bottom>
      <diagonal/>
    </border>
    <border>
      <left style="medium">
        <color theme="0"/>
      </left>
      <right style="medium">
        <color theme="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0"/>
      </left>
      <right/>
      <top/>
      <bottom style="thin">
        <color theme="0" tint="-0.14996795556505021"/>
      </bottom>
      <diagonal/>
    </border>
    <border>
      <left style="thin">
        <color theme="1" tint="0.24994659260841701"/>
      </left>
      <right/>
      <top style="thin">
        <color theme="1" tint="0.24994659260841701"/>
      </top>
      <bottom style="thin">
        <color theme="1" tint="0.24994659260841701"/>
      </bottom>
      <diagonal/>
    </border>
    <border>
      <left/>
      <right/>
      <top style="thin">
        <color theme="1" tint="0.24994659260841701"/>
      </top>
      <bottom style="thin">
        <color theme="1" tint="0.24994659260841701"/>
      </bottom>
      <diagonal/>
    </border>
    <border>
      <left/>
      <right style="thin">
        <color theme="1" tint="0.24994659260841701"/>
      </right>
      <top style="thin">
        <color theme="1" tint="0.24994659260841701"/>
      </top>
      <bottom style="thin">
        <color theme="1" tint="0.24994659260841701"/>
      </bottom>
      <diagonal/>
    </border>
    <border>
      <left style="medium">
        <color theme="0"/>
      </left>
      <right/>
      <top/>
      <bottom style="thin">
        <color theme="1" tint="0.24994659260841701"/>
      </bottom>
      <diagonal/>
    </border>
    <border>
      <left/>
      <right/>
      <top/>
      <bottom style="thin">
        <color theme="1" tint="0.2499465926084170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6">
    <xf numFmtId="0" fontId="0" fillId="0" borderId="0"/>
    <xf numFmtId="0" fontId="1" fillId="0" borderId="0"/>
    <xf numFmtId="43" fontId="1" fillId="0" borderId="0" applyFont="0" applyFill="0" applyBorder="0" applyAlignment="0" applyProtection="0"/>
    <xf numFmtId="0" fontId="19" fillId="0" borderId="0" applyNumberFormat="0" applyFill="0" applyBorder="0" applyAlignment="0" applyProtection="0"/>
    <xf numFmtId="43" fontId="20" fillId="0" borderId="0" applyFont="0" applyFill="0" applyBorder="0" applyAlignment="0" applyProtection="0"/>
    <xf numFmtId="9" fontId="20" fillId="0" borderId="0" applyFont="0" applyFill="0" applyBorder="0" applyAlignment="0" applyProtection="0"/>
  </cellStyleXfs>
  <cellXfs count="188">
    <xf numFmtId="0" fontId="0" fillId="0" borderId="0" xfId="0"/>
    <xf numFmtId="0" fontId="0" fillId="0" borderId="0" xfId="0" applyProtection="1"/>
    <xf numFmtId="0" fontId="0" fillId="0" borderId="0" xfId="0" applyFill="1" applyProtection="1"/>
    <xf numFmtId="0" fontId="1" fillId="0" borderId="0" xfId="1" applyProtection="1">
      <protection locked="0"/>
    </xf>
    <xf numFmtId="0" fontId="0" fillId="0" borderId="0" xfId="0" applyProtection="1">
      <protection locked="0"/>
    </xf>
    <xf numFmtId="0" fontId="1" fillId="0" borderId="0" xfId="1" applyAlignment="1" applyProtection="1">
      <alignment vertical="center"/>
      <protection locked="0"/>
    </xf>
    <xf numFmtId="0" fontId="1" fillId="0" borderId="0" xfId="1" applyProtection="1"/>
    <xf numFmtId="0" fontId="0" fillId="5" borderId="0" xfId="0" applyFill="1" applyProtection="1"/>
    <xf numFmtId="0" fontId="1" fillId="0" borderId="0" xfId="1" applyAlignment="1" applyProtection="1">
      <alignment vertical="center"/>
    </xf>
    <xf numFmtId="0" fontId="13" fillId="0" borderId="0" xfId="1" applyFont="1" applyAlignment="1" applyProtection="1">
      <alignment vertical="center"/>
    </xf>
    <xf numFmtId="0" fontId="9" fillId="0" borderId="0" xfId="1" applyFont="1" applyAlignment="1" applyProtection="1">
      <alignment vertical="center"/>
    </xf>
    <xf numFmtId="0" fontId="11" fillId="6" borderId="0" xfId="1" applyFont="1" applyFill="1" applyAlignment="1" applyProtection="1">
      <alignment vertical="center"/>
    </xf>
    <xf numFmtId="0" fontId="8" fillId="6" borderId="0" xfId="1" applyFont="1" applyFill="1" applyAlignment="1" applyProtection="1">
      <alignment vertical="center"/>
    </xf>
    <xf numFmtId="0" fontId="1" fillId="0" borderId="0" xfId="1" applyFill="1" applyAlignment="1" applyProtection="1">
      <alignment vertical="center"/>
    </xf>
    <xf numFmtId="0" fontId="14" fillId="0" borderId="0" xfId="0" applyFont="1" applyProtection="1"/>
    <xf numFmtId="0" fontId="5" fillId="0" borderId="0" xfId="1" applyFont="1" applyFill="1" applyAlignment="1" applyProtection="1">
      <alignment vertical="center"/>
    </xf>
    <xf numFmtId="0" fontId="5" fillId="0" borderId="0" xfId="1" applyFont="1" applyAlignment="1" applyProtection="1">
      <alignment vertical="center"/>
    </xf>
    <xf numFmtId="0" fontId="1" fillId="6" borderId="0" xfId="1" applyFont="1" applyFill="1" applyAlignment="1" applyProtection="1">
      <alignment vertical="center"/>
    </xf>
    <xf numFmtId="0" fontId="12" fillId="0" borderId="8" xfId="1" applyFont="1" applyFill="1" applyBorder="1" applyAlignment="1" applyProtection="1">
      <alignment horizontal="left" vertical="center"/>
    </xf>
    <xf numFmtId="0" fontId="1" fillId="0" borderId="8" xfId="1" applyFill="1" applyBorder="1" applyAlignment="1" applyProtection="1">
      <alignment vertical="center"/>
    </xf>
    <xf numFmtId="0" fontId="6" fillId="0" borderId="0" xfId="1" applyFont="1" applyBorder="1" applyAlignment="1" applyProtection="1">
      <alignment vertical="center"/>
    </xf>
    <xf numFmtId="0" fontId="1" fillId="0" borderId="0" xfId="1" applyBorder="1" applyAlignment="1" applyProtection="1">
      <alignment vertical="center"/>
    </xf>
    <xf numFmtId="0" fontId="7" fillId="0" borderId="0" xfId="1" applyFont="1" applyAlignment="1" applyProtection="1">
      <alignment vertical="center"/>
    </xf>
    <xf numFmtId="0" fontId="7" fillId="0" borderId="0" xfId="1" applyFont="1" applyProtection="1"/>
    <xf numFmtId="0" fontId="1" fillId="0" borderId="0" xfId="1" applyProtection="1">
      <protection hidden="1"/>
    </xf>
    <xf numFmtId="0" fontId="1" fillId="0" borderId="0" xfId="1" applyAlignment="1" applyProtection="1">
      <alignment vertical="center"/>
      <protection hidden="1"/>
    </xf>
    <xf numFmtId="0" fontId="10" fillId="0" borderId="0" xfId="1" applyFont="1" applyAlignment="1" applyProtection="1">
      <alignment vertical="center"/>
      <protection hidden="1"/>
    </xf>
    <xf numFmtId="0" fontId="7" fillId="0" borderId="0" xfId="1" applyFont="1" applyProtection="1">
      <protection hidden="1"/>
    </xf>
    <xf numFmtId="0" fontId="0" fillId="0" borderId="0" xfId="0" applyProtection="1">
      <protection hidden="1"/>
    </xf>
    <xf numFmtId="0" fontId="1" fillId="0" borderId="0" xfId="1" applyAlignment="1" applyProtection="1">
      <alignment horizontal="left" wrapText="1"/>
      <protection hidden="1"/>
    </xf>
    <xf numFmtId="0" fontId="1" fillId="0" borderId="0" xfId="1" applyFill="1" applyAlignment="1" applyProtection="1">
      <alignment vertical="center"/>
      <protection hidden="1"/>
    </xf>
    <xf numFmtId="0" fontId="1" fillId="0" borderId="0" xfId="1" applyAlignment="1" applyProtection="1">
      <alignment wrapText="1"/>
      <protection hidden="1"/>
    </xf>
    <xf numFmtId="0" fontId="7" fillId="0" borderId="0" xfId="1" applyFont="1" applyFill="1" applyProtection="1">
      <protection hidden="1"/>
    </xf>
    <xf numFmtId="0" fontId="0" fillId="0" borderId="0" xfId="0" applyAlignment="1" applyProtection="1">
      <alignment wrapText="1"/>
      <protection hidden="1"/>
    </xf>
    <xf numFmtId="0" fontId="6" fillId="0" borderId="0" xfId="1" applyFont="1" applyBorder="1" applyAlignment="1" applyProtection="1">
      <alignment vertical="center"/>
      <protection hidden="1"/>
    </xf>
    <xf numFmtId="0" fontId="16" fillId="0" borderId="0" xfId="1" applyFont="1" applyBorder="1" applyAlignment="1" applyProtection="1">
      <alignment vertical="center"/>
      <protection hidden="1"/>
    </xf>
    <xf numFmtId="0" fontId="1" fillId="0" borderId="0" xfId="1" applyAlignment="1" applyProtection="1">
      <alignment horizontal="center" vertical="center"/>
    </xf>
    <xf numFmtId="0" fontId="1" fillId="0" borderId="9" xfId="1" applyBorder="1" applyProtection="1"/>
    <xf numFmtId="0" fontId="1" fillId="0" borderId="10" xfId="1" applyBorder="1" applyProtection="1"/>
    <xf numFmtId="0" fontId="0" fillId="0" borderId="10" xfId="0" applyBorder="1" applyProtection="1"/>
    <xf numFmtId="0" fontId="0" fillId="0" borderId="11" xfId="0" applyBorder="1" applyProtection="1"/>
    <xf numFmtId="0" fontId="1" fillId="0" borderId="12" xfId="1" applyBorder="1" applyProtection="1"/>
    <xf numFmtId="0" fontId="1" fillId="0" borderId="0" xfId="1" applyBorder="1" applyProtection="1"/>
    <xf numFmtId="0" fontId="0" fillId="0" borderId="0" xfId="0" applyBorder="1" applyProtection="1"/>
    <xf numFmtId="0" fontId="0" fillId="0" borderId="13" xfId="0" applyBorder="1" applyProtection="1"/>
    <xf numFmtId="0" fontId="1" fillId="0" borderId="13" xfId="1" applyBorder="1" applyAlignment="1" applyProtection="1">
      <alignment vertical="center"/>
    </xf>
    <xf numFmtId="0" fontId="1" fillId="0" borderId="14" xfId="1" applyBorder="1" applyProtection="1"/>
    <xf numFmtId="0" fontId="1" fillId="0" borderId="15" xfId="1" applyBorder="1" applyProtection="1"/>
    <xf numFmtId="0" fontId="1" fillId="0" borderId="15" xfId="1" applyBorder="1" applyAlignment="1" applyProtection="1">
      <alignment vertical="center"/>
    </xf>
    <xf numFmtId="0" fontId="1" fillId="0" borderId="16" xfId="1" applyBorder="1" applyAlignment="1" applyProtection="1">
      <alignment vertical="center"/>
    </xf>
    <xf numFmtId="0" fontId="10" fillId="0" borderId="0" xfId="1" applyFont="1" applyAlignment="1" applyProtection="1">
      <alignment vertical="center"/>
    </xf>
    <xf numFmtId="0" fontId="9" fillId="8" borderId="23" xfId="1" applyFont="1" applyFill="1" applyBorder="1" applyAlignment="1" applyProtection="1">
      <alignment vertical="center"/>
      <protection hidden="1"/>
    </xf>
    <xf numFmtId="0" fontId="1" fillId="9" borderId="0" xfId="1" applyFill="1" applyAlignment="1" applyProtection="1">
      <alignment vertical="center"/>
    </xf>
    <xf numFmtId="0" fontId="0" fillId="6" borderId="0" xfId="0" applyFill="1" applyProtection="1"/>
    <xf numFmtId="0" fontId="0" fillId="5" borderId="0" xfId="0" applyFill="1" applyBorder="1" applyProtection="1"/>
    <xf numFmtId="0" fontId="1" fillId="6" borderId="0" xfId="1" applyFill="1" applyProtection="1">
      <protection hidden="1"/>
    </xf>
    <xf numFmtId="0" fontId="0" fillId="6" borderId="0" xfId="0" applyFill="1" applyProtection="1">
      <protection hidden="1"/>
    </xf>
    <xf numFmtId="0" fontId="1" fillId="6" borderId="0" xfId="1" applyFill="1" applyProtection="1"/>
    <xf numFmtId="0" fontId="3" fillId="3" borderId="2" xfId="1" applyFont="1" applyFill="1" applyBorder="1" applyAlignment="1" applyProtection="1">
      <alignment vertical="center"/>
    </xf>
    <xf numFmtId="0" fontId="1" fillId="9" borderId="0" xfId="1" applyFill="1" applyAlignment="1" applyProtection="1">
      <alignment horizontal="center" vertical="center" wrapText="1"/>
    </xf>
    <xf numFmtId="0" fontId="3" fillId="3" borderId="2" xfId="1" applyFont="1" applyFill="1" applyBorder="1" applyAlignment="1" applyProtection="1">
      <alignment horizontal="center" vertical="center" wrapText="1"/>
    </xf>
    <xf numFmtId="0" fontId="0" fillId="0" borderId="0" xfId="0" applyAlignment="1" applyProtection="1">
      <alignment horizontal="center" vertical="center" wrapText="1"/>
      <protection locked="0"/>
    </xf>
    <xf numFmtId="0" fontId="1" fillId="0" borderId="0" xfId="1" applyAlignment="1" applyProtection="1">
      <alignment horizontal="center" vertical="center" wrapText="1"/>
    </xf>
    <xf numFmtId="0" fontId="0" fillId="0" borderId="0" xfId="0" applyAlignment="1" applyProtection="1">
      <alignment horizontal="center" vertical="center" wrapText="1"/>
    </xf>
    <xf numFmtId="0" fontId="3" fillId="3" borderId="2" xfId="1" applyFont="1" applyFill="1" applyBorder="1" applyAlignment="1" applyProtection="1">
      <alignment horizontal="left" vertical="center" wrapText="1"/>
    </xf>
    <xf numFmtId="0" fontId="3" fillId="3" borderId="2" xfId="1" applyFont="1" applyFill="1" applyBorder="1" applyAlignment="1" applyProtection="1">
      <alignment vertical="center" wrapText="1"/>
    </xf>
    <xf numFmtId="0" fontId="18" fillId="0" borderId="7" xfId="1" applyNumberFormat="1" applyFont="1" applyBorder="1" applyAlignment="1" applyProtection="1">
      <alignment vertical="center"/>
      <protection locked="0"/>
    </xf>
    <xf numFmtId="1" fontId="18" fillId="0" borderId="7" xfId="1" applyNumberFormat="1" applyFont="1" applyBorder="1" applyAlignment="1" applyProtection="1">
      <alignment horizontal="center" vertical="center"/>
      <protection locked="0"/>
    </xf>
    <xf numFmtId="4" fontId="18" fillId="0" borderId="7" xfId="1" applyNumberFormat="1" applyFont="1" applyBorder="1" applyAlignment="1" applyProtection="1">
      <alignment horizontal="center" vertical="center"/>
      <protection locked="0"/>
    </xf>
    <xf numFmtId="4" fontId="18" fillId="4" borderId="7" xfId="1" applyNumberFormat="1" applyFont="1" applyFill="1" applyBorder="1" applyAlignment="1" applyProtection="1">
      <alignment horizontal="center" vertical="center"/>
      <protection hidden="1"/>
    </xf>
    <xf numFmtId="0" fontId="0" fillId="7" borderId="0" xfId="0" applyFill="1" applyAlignment="1" applyProtection="1">
      <alignment horizontal="center" vertical="center" wrapText="1"/>
      <protection hidden="1"/>
    </xf>
    <xf numFmtId="0" fontId="19" fillId="0" borderId="7" xfId="3" applyNumberFormat="1" applyBorder="1" applyAlignment="1" applyProtection="1">
      <alignment vertical="center"/>
      <protection locked="0"/>
    </xf>
    <xf numFmtId="0" fontId="0" fillId="7" borderId="0" xfId="0" applyFill="1" applyProtection="1">
      <protection hidden="1"/>
    </xf>
    <xf numFmtId="0" fontId="24" fillId="7" borderId="31" xfId="1" applyFont="1" applyFill="1" applyBorder="1" applyAlignment="1" applyProtection="1">
      <alignment vertical="center"/>
      <protection hidden="1"/>
    </xf>
    <xf numFmtId="0" fontId="26" fillId="0" borderId="0" xfId="0" applyFont="1" applyProtection="1">
      <protection hidden="1"/>
    </xf>
    <xf numFmtId="4" fontId="18" fillId="0" borderId="7" xfId="1" applyNumberFormat="1" applyFont="1" applyBorder="1" applyAlignment="1" applyProtection="1">
      <alignment horizontal="right" vertical="center"/>
      <protection locked="0"/>
    </xf>
    <xf numFmtId="0" fontId="18" fillId="4" borderId="7" xfId="1" applyNumberFormat="1" applyFont="1" applyFill="1" applyBorder="1" applyAlignment="1" applyProtection="1">
      <alignment vertical="center"/>
      <protection hidden="1"/>
    </xf>
    <xf numFmtId="43" fontId="18" fillId="4" borderId="7" xfId="4" applyNumberFormat="1" applyFont="1" applyFill="1" applyBorder="1" applyAlignment="1" applyProtection="1">
      <alignment vertical="center"/>
      <protection hidden="1"/>
    </xf>
    <xf numFmtId="167" fontId="18" fillId="4" borderId="7" xfId="4" applyNumberFormat="1" applyFont="1" applyFill="1" applyBorder="1" applyAlignment="1" applyProtection="1">
      <alignment horizontal="center" vertical="center"/>
      <protection hidden="1"/>
    </xf>
    <xf numFmtId="0" fontId="1" fillId="6" borderId="0" xfId="1" applyFill="1" applyProtection="1">
      <protection locked="0"/>
    </xf>
    <xf numFmtId="0" fontId="0" fillId="6" borderId="0" xfId="0" applyFill="1" applyProtection="1">
      <protection locked="0"/>
    </xf>
    <xf numFmtId="165" fontId="18" fillId="4" borderId="7" xfId="4" applyNumberFormat="1" applyFont="1" applyFill="1" applyBorder="1" applyAlignment="1" applyProtection="1">
      <alignment vertical="center"/>
      <protection hidden="1"/>
    </xf>
    <xf numFmtId="0" fontId="1" fillId="9" borderId="0" xfId="1" applyFill="1" applyAlignment="1" applyProtection="1">
      <alignment vertical="center"/>
      <protection hidden="1"/>
    </xf>
    <xf numFmtId="0" fontId="0" fillId="7" borderId="0" xfId="0" applyFont="1" applyFill="1" applyProtection="1">
      <protection hidden="1"/>
    </xf>
    <xf numFmtId="0" fontId="23" fillId="7" borderId="0" xfId="0" applyFont="1" applyFill="1" applyProtection="1">
      <protection hidden="1"/>
    </xf>
    <xf numFmtId="0" fontId="23" fillId="11" borderId="0" xfId="0" applyFont="1" applyFill="1" applyProtection="1">
      <protection hidden="1"/>
    </xf>
    <xf numFmtId="0" fontId="24" fillId="7" borderId="26" xfId="1" applyFont="1" applyFill="1" applyBorder="1" applyAlignment="1" applyProtection="1">
      <alignment vertical="center"/>
      <protection hidden="1"/>
    </xf>
    <xf numFmtId="0" fontId="9" fillId="3" borderId="2" xfId="1" applyFont="1" applyFill="1" applyBorder="1" applyAlignment="1" applyProtection="1">
      <alignment vertical="center" wrapText="1"/>
      <protection hidden="1"/>
    </xf>
    <xf numFmtId="0" fontId="9" fillId="3" borderId="2" xfId="1" applyFont="1" applyFill="1" applyBorder="1" applyAlignment="1" applyProtection="1">
      <alignment horizontal="center" vertical="center" wrapText="1"/>
      <protection hidden="1"/>
    </xf>
    <xf numFmtId="0" fontId="27" fillId="7" borderId="0" xfId="0" applyFont="1" applyFill="1" applyProtection="1">
      <protection hidden="1"/>
    </xf>
    <xf numFmtId="1" fontId="27" fillId="11" borderId="0" xfId="0" applyNumberFormat="1" applyFont="1" applyFill="1" applyProtection="1">
      <protection hidden="1"/>
    </xf>
    <xf numFmtId="0" fontId="27" fillId="11" borderId="0" xfId="0" applyFont="1" applyFill="1" applyProtection="1">
      <protection hidden="1"/>
    </xf>
    <xf numFmtId="9" fontId="0" fillId="7" borderId="0" xfId="5" applyFont="1" applyFill="1" applyProtection="1">
      <protection hidden="1"/>
    </xf>
    <xf numFmtId="1" fontId="18" fillId="6" borderId="7" xfId="1" applyNumberFormat="1" applyFont="1" applyFill="1" applyBorder="1" applyAlignment="1" applyProtection="1">
      <alignment horizontal="center" vertical="center"/>
      <protection hidden="1"/>
    </xf>
    <xf numFmtId="1" fontId="18" fillId="4" borderId="7" xfId="1" applyNumberFormat="1" applyFont="1" applyFill="1" applyBorder="1" applyAlignment="1" applyProtection="1">
      <alignment horizontal="center" vertical="center"/>
      <protection hidden="1"/>
    </xf>
    <xf numFmtId="9" fontId="18" fillId="4" borderId="7" xfId="5" applyNumberFormat="1" applyFont="1" applyFill="1" applyBorder="1" applyAlignment="1" applyProtection="1">
      <alignment vertical="center"/>
      <protection hidden="1"/>
    </xf>
    <xf numFmtId="165" fontId="18" fillId="4" borderId="7" xfId="1" applyNumberFormat="1" applyFont="1" applyFill="1" applyBorder="1" applyAlignment="1" applyProtection="1">
      <alignment vertical="center"/>
      <protection hidden="1"/>
    </xf>
    <xf numFmtId="4" fontId="18" fillId="4" borderId="7" xfId="1" applyNumberFormat="1" applyFont="1" applyFill="1" applyBorder="1" applyAlignment="1" applyProtection="1">
      <alignment horizontal="right" vertical="center"/>
      <protection hidden="1"/>
    </xf>
    <xf numFmtId="165" fontId="18" fillId="4" borderId="7" xfId="4" applyNumberFormat="1" applyFont="1" applyFill="1" applyBorder="1" applyAlignment="1" applyProtection="1">
      <alignment horizontal="right" vertical="center"/>
      <protection hidden="1"/>
    </xf>
    <xf numFmtId="0" fontId="3" fillId="3" borderId="24" xfId="1" applyFont="1" applyFill="1" applyBorder="1" applyAlignment="1" applyProtection="1">
      <alignment horizontal="center" vertical="center" wrapText="1"/>
      <protection hidden="1"/>
    </xf>
    <xf numFmtId="0" fontId="3" fillId="3" borderId="2" xfId="1" applyFont="1" applyFill="1" applyBorder="1" applyAlignment="1" applyProtection="1">
      <alignment horizontal="center" vertical="center" wrapText="1"/>
      <protection hidden="1"/>
    </xf>
    <xf numFmtId="0" fontId="0" fillId="0" borderId="0" xfId="0" applyFill="1" applyProtection="1">
      <protection hidden="1"/>
    </xf>
    <xf numFmtId="1" fontId="18" fillId="0" borderId="7" xfId="1" applyNumberFormat="1" applyFont="1" applyBorder="1" applyAlignment="1" applyProtection="1">
      <alignment horizontal="center" vertical="center"/>
      <protection hidden="1"/>
    </xf>
    <xf numFmtId="1" fontId="18" fillId="0" borderId="7" xfId="1" applyNumberFormat="1" applyFont="1" applyFill="1" applyBorder="1" applyAlignment="1" applyProtection="1">
      <alignment horizontal="center" vertical="center"/>
      <protection hidden="1"/>
    </xf>
    <xf numFmtId="3" fontId="18" fillId="4" borderId="7" xfId="1" applyNumberFormat="1" applyFont="1" applyFill="1" applyBorder="1" applyAlignment="1" applyProtection="1">
      <alignment horizontal="center" vertical="center"/>
      <protection hidden="1"/>
    </xf>
    <xf numFmtId="0" fontId="3" fillId="3" borderId="2" xfId="1" applyFont="1" applyFill="1" applyBorder="1" applyAlignment="1" applyProtection="1">
      <alignment vertical="center" wrapText="1"/>
      <protection hidden="1"/>
    </xf>
    <xf numFmtId="0" fontId="3" fillId="3" borderId="2" xfId="1" applyFont="1" applyFill="1" applyBorder="1" applyAlignment="1" applyProtection="1">
      <alignment vertical="center" wrapText="1" shrinkToFit="1"/>
      <protection hidden="1"/>
    </xf>
    <xf numFmtId="0" fontId="3" fillId="3" borderId="2" xfId="1" applyFont="1" applyFill="1" applyBorder="1" applyAlignment="1" applyProtection="1">
      <alignment horizontal="left" vertical="center" wrapText="1"/>
      <protection hidden="1"/>
    </xf>
    <xf numFmtId="0" fontId="3" fillId="3" borderId="2" xfId="1" applyFont="1" applyFill="1" applyBorder="1" applyAlignment="1" applyProtection="1">
      <alignment horizontal="center" vertical="center"/>
      <protection hidden="1"/>
    </xf>
    <xf numFmtId="2" fontId="21" fillId="4" borderId="7" xfId="1" applyNumberFormat="1" applyFont="1" applyFill="1" applyBorder="1" applyAlignment="1" applyProtection="1">
      <alignment vertical="center"/>
      <protection hidden="1"/>
    </xf>
    <xf numFmtId="3" fontId="18" fillId="4" borderId="7" xfId="1" applyNumberFormat="1" applyFont="1" applyFill="1" applyBorder="1" applyAlignment="1" applyProtection="1">
      <alignment vertical="center"/>
      <protection hidden="1"/>
    </xf>
    <xf numFmtId="3" fontId="21" fillId="6" borderId="7" xfId="1" applyNumberFormat="1" applyFont="1" applyFill="1" applyBorder="1" applyAlignment="1" applyProtection="1">
      <alignment vertical="center"/>
      <protection hidden="1"/>
    </xf>
    <xf numFmtId="164" fontId="21" fillId="4" borderId="7" xfId="1" applyNumberFormat="1" applyFont="1" applyFill="1" applyBorder="1" applyAlignment="1" applyProtection="1">
      <alignment horizontal="left" vertical="center"/>
      <protection hidden="1"/>
    </xf>
    <xf numFmtId="3" fontId="1" fillId="0" borderId="0" xfId="1" applyNumberFormat="1" applyFill="1" applyAlignment="1" applyProtection="1">
      <alignment vertical="center"/>
      <protection hidden="1"/>
    </xf>
    <xf numFmtId="3" fontId="0" fillId="0" borderId="0" xfId="0" applyNumberFormat="1" applyProtection="1">
      <protection hidden="1"/>
    </xf>
    <xf numFmtId="0" fontId="22" fillId="3" borderId="30" xfId="1" applyFont="1" applyFill="1" applyBorder="1" applyAlignment="1" applyProtection="1">
      <alignment horizontal="center" vertical="center"/>
      <protection hidden="1"/>
    </xf>
    <xf numFmtId="3" fontId="18" fillId="4" borderId="7" xfId="4" applyNumberFormat="1" applyFont="1" applyFill="1" applyBorder="1" applyAlignment="1" applyProtection="1">
      <alignment horizontal="center" vertical="center"/>
      <protection hidden="1"/>
    </xf>
    <xf numFmtId="164" fontId="21" fillId="0" borderId="0" xfId="1" applyNumberFormat="1" applyFont="1" applyFill="1" applyBorder="1" applyAlignment="1" applyProtection="1">
      <alignment horizontal="left" vertical="center"/>
      <protection hidden="1"/>
    </xf>
    <xf numFmtId="0" fontId="25" fillId="7" borderId="0" xfId="0" applyFont="1" applyFill="1" applyProtection="1">
      <protection hidden="1"/>
    </xf>
    <xf numFmtId="0" fontId="18" fillId="0" borderId="7" xfId="1" applyNumberFormat="1" applyFont="1" applyBorder="1" applyAlignment="1" applyProtection="1">
      <alignment vertical="center"/>
      <protection hidden="1"/>
    </xf>
    <xf numFmtId="9" fontId="18" fillId="0" borderId="7" xfId="5" applyFont="1" applyBorder="1" applyAlignment="1" applyProtection="1">
      <alignment vertical="center"/>
      <protection hidden="1"/>
    </xf>
    <xf numFmtId="3" fontId="18" fillId="0" borderId="7" xfId="1" applyNumberFormat="1" applyFont="1" applyBorder="1" applyAlignment="1" applyProtection="1">
      <alignment vertical="center"/>
      <protection hidden="1"/>
    </xf>
    <xf numFmtId="0" fontId="18" fillId="0" borderId="7" xfId="1" applyNumberFormat="1" applyFont="1" applyBorder="1" applyAlignment="1" applyProtection="1">
      <alignment horizontal="center" vertical="center"/>
      <protection hidden="1"/>
    </xf>
    <xf numFmtId="3" fontId="21" fillId="4" borderId="7" xfId="1" applyNumberFormat="1" applyFont="1" applyFill="1" applyBorder="1" applyAlignment="1" applyProtection="1">
      <alignment horizontal="center" vertical="center"/>
      <protection hidden="1"/>
    </xf>
    <xf numFmtId="9" fontId="21" fillId="4" borderId="7" xfId="5" applyFont="1" applyFill="1" applyBorder="1" applyAlignment="1" applyProtection="1">
      <alignment horizontal="center" vertical="center"/>
      <protection hidden="1"/>
    </xf>
    <xf numFmtId="9" fontId="18" fillId="4" borderId="7" xfId="5" applyFont="1" applyFill="1" applyBorder="1" applyAlignment="1" applyProtection="1">
      <alignment horizontal="center" vertical="center"/>
      <protection hidden="1"/>
    </xf>
    <xf numFmtId="0" fontId="18" fillId="4" borderId="7" xfId="1" applyNumberFormat="1" applyFont="1" applyFill="1" applyBorder="1" applyAlignment="1" applyProtection="1">
      <alignment horizontal="center" vertical="center"/>
      <protection hidden="1"/>
    </xf>
    <xf numFmtId="166" fontId="18" fillId="4" borderId="7" xfId="1" applyNumberFormat="1" applyFont="1" applyFill="1" applyBorder="1" applyAlignment="1" applyProtection="1">
      <alignment horizontal="center" vertical="center"/>
      <protection hidden="1"/>
    </xf>
    <xf numFmtId="2" fontId="18" fillId="4" borderId="7" xfId="1" applyNumberFormat="1" applyFont="1" applyFill="1" applyBorder="1" applyAlignment="1" applyProtection="1">
      <alignment horizontal="center" vertical="center"/>
      <protection hidden="1"/>
    </xf>
    <xf numFmtId="0" fontId="3" fillId="3" borderId="2" xfId="1" applyFont="1" applyFill="1" applyBorder="1" applyAlignment="1" applyProtection="1">
      <alignment vertical="center"/>
      <protection hidden="1"/>
    </xf>
    <xf numFmtId="3" fontId="18" fillId="4" borderId="7" xfId="1" applyNumberFormat="1" applyFont="1" applyFill="1" applyBorder="1" applyAlignment="1" applyProtection="1">
      <alignment horizontal="right" vertical="center"/>
      <protection hidden="1"/>
    </xf>
    <xf numFmtId="3" fontId="21" fillId="4" borderId="7" xfId="1" applyNumberFormat="1" applyFont="1" applyFill="1" applyBorder="1" applyAlignment="1" applyProtection="1">
      <alignment horizontal="right" vertical="center"/>
      <protection hidden="1"/>
    </xf>
    <xf numFmtId="0" fontId="4" fillId="7" borderId="2" xfId="1" applyFont="1" applyFill="1" applyBorder="1" applyAlignment="1" applyProtection="1">
      <alignment vertical="center"/>
      <protection hidden="1"/>
    </xf>
    <xf numFmtId="2" fontId="31" fillId="7" borderId="7" xfId="1" applyNumberFormat="1" applyFont="1" applyFill="1" applyBorder="1" applyAlignment="1" applyProtection="1">
      <alignment vertical="center"/>
      <protection hidden="1"/>
    </xf>
    <xf numFmtId="3" fontId="32" fillId="7" borderId="7" xfId="1" applyNumberFormat="1" applyFont="1" applyFill="1" applyBorder="1" applyAlignment="1" applyProtection="1">
      <alignment horizontal="right" vertical="center"/>
      <protection hidden="1"/>
    </xf>
    <xf numFmtId="3" fontId="31" fillId="7" borderId="7" xfId="1" applyNumberFormat="1" applyFont="1" applyFill="1" applyBorder="1" applyAlignment="1" applyProtection="1">
      <alignment horizontal="right" vertical="center"/>
      <protection hidden="1"/>
    </xf>
    <xf numFmtId="164" fontId="31" fillId="7" borderId="7" xfId="1" applyNumberFormat="1" applyFont="1" applyFill="1" applyBorder="1" applyAlignment="1" applyProtection="1">
      <alignment horizontal="left" vertical="center"/>
      <protection hidden="1"/>
    </xf>
    <xf numFmtId="0" fontId="32" fillId="7" borderId="0" xfId="0" applyFont="1" applyFill="1" applyProtection="1">
      <protection hidden="1"/>
    </xf>
    <xf numFmtId="3" fontId="32" fillId="11" borderId="7" xfId="1" applyNumberFormat="1" applyFont="1" applyFill="1" applyBorder="1" applyAlignment="1" applyProtection="1">
      <alignment horizontal="right" vertical="center"/>
      <protection hidden="1"/>
    </xf>
    <xf numFmtId="0" fontId="18" fillId="0" borderId="7" xfId="1" applyNumberFormat="1" applyFont="1" applyFill="1" applyBorder="1" applyAlignment="1" applyProtection="1">
      <alignment vertical="center"/>
      <protection locked="0"/>
    </xf>
    <xf numFmtId="3" fontId="18" fillId="4" borderId="7" xfId="1" applyNumberFormat="1" applyFont="1" applyFill="1" applyBorder="1" applyAlignment="1" applyProtection="1">
      <alignment vertical="center" wrapText="1"/>
      <protection hidden="1"/>
    </xf>
    <xf numFmtId="0" fontId="18" fillId="4" borderId="4" xfId="1" applyNumberFormat="1" applyFont="1" applyFill="1" applyBorder="1" applyAlignment="1" applyProtection="1">
      <alignment vertical="center"/>
      <protection hidden="1"/>
    </xf>
    <xf numFmtId="0" fontId="9" fillId="3" borderId="35" xfId="1" applyFont="1" applyFill="1" applyBorder="1" applyAlignment="1" applyProtection="1">
      <alignment vertical="center" wrapText="1"/>
      <protection hidden="1"/>
    </xf>
    <xf numFmtId="0" fontId="1" fillId="6" borderId="0" xfId="1" applyFill="1" applyAlignment="1" applyProtection="1">
      <alignment horizontal="center"/>
    </xf>
    <xf numFmtId="0" fontId="0" fillId="6" borderId="0" xfId="0" applyFill="1" applyAlignment="1" applyProtection="1">
      <alignment horizontal="center"/>
    </xf>
    <xf numFmtId="0" fontId="0" fillId="0" borderId="0" xfId="0" applyAlignment="1" applyProtection="1">
      <alignment horizontal="center"/>
    </xf>
    <xf numFmtId="0" fontId="0" fillId="0" borderId="0" xfId="0" applyAlignment="1" applyProtection="1">
      <alignment horizontal="center"/>
      <protection locked="0"/>
    </xf>
    <xf numFmtId="168" fontId="0" fillId="0" borderId="41" xfId="0" applyNumberFormat="1" applyBorder="1" applyAlignment="1" applyProtection="1">
      <alignment horizontal="center" vertical="center"/>
      <protection locked="0"/>
    </xf>
    <xf numFmtId="0" fontId="6" fillId="4" borderId="0" xfId="1" applyFont="1" applyFill="1" applyAlignment="1" applyProtection="1">
      <alignment horizontal="center" vertical="center" wrapText="1"/>
    </xf>
    <xf numFmtId="0" fontId="15" fillId="4" borderId="0" xfId="1" applyFont="1" applyFill="1" applyAlignment="1" applyProtection="1">
      <alignment horizontal="left" vertical="top" wrapText="1"/>
      <protection hidden="1"/>
    </xf>
    <xf numFmtId="0" fontId="17" fillId="0" borderId="20" xfId="1" applyFont="1" applyFill="1" applyBorder="1" applyAlignment="1" applyProtection="1">
      <alignment horizontal="left" vertical="center"/>
      <protection locked="0" hidden="1"/>
    </xf>
    <xf numFmtId="0" fontId="17" fillId="0" borderId="21" xfId="1" applyFont="1" applyFill="1" applyBorder="1" applyAlignment="1" applyProtection="1">
      <alignment horizontal="left" vertical="center"/>
      <protection locked="0" hidden="1"/>
    </xf>
    <xf numFmtId="0" fontId="17" fillId="0" borderId="22" xfId="1" applyFont="1" applyFill="1" applyBorder="1" applyAlignment="1" applyProtection="1">
      <alignment horizontal="left" vertical="center"/>
      <protection locked="0" hidden="1"/>
    </xf>
    <xf numFmtId="0" fontId="12" fillId="6" borderId="17" xfId="1" applyFont="1" applyFill="1" applyBorder="1" applyAlignment="1" applyProtection="1">
      <alignment horizontal="center" vertical="center"/>
    </xf>
    <xf numFmtId="0" fontId="12" fillId="6" borderId="18" xfId="1" applyFont="1" applyFill="1" applyBorder="1" applyAlignment="1" applyProtection="1">
      <alignment horizontal="center" vertical="center"/>
    </xf>
    <xf numFmtId="0" fontId="12" fillId="6" borderId="19" xfId="1" applyFont="1" applyFill="1" applyBorder="1" applyAlignment="1" applyProtection="1">
      <alignment horizontal="center" vertical="center"/>
    </xf>
    <xf numFmtId="0" fontId="3" fillId="2" borderId="3" xfId="1" applyFont="1" applyFill="1" applyBorder="1" applyAlignment="1" applyProtection="1">
      <alignment horizontal="center" vertical="center"/>
      <protection hidden="1"/>
    </xf>
    <xf numFmtId="0" fontId="3" fillId="2" borderId="1" xfId="1" applyFont="1" applyFill="1" applyBorder="1" applyAlignment="1" applyProtection="1">
      <alignment horizontal="center" vertical="center"/>
      <protection hidden="1"/>
    </xf>
    <xf numFmtId="0" fontId="3" fillId="2" borderId="25" xfId="1" applyFont="1" applyFill="1" applyBorder="1" applyAlignment="1" applyProtection="1">
      <alignment horizontal="center" vertical="center"/>
      <protection hidden="1"/>
    </xf>
    <xf numFmtId="3" fontId="29" fillId="0" borderId="27" xfId="1" applyNumberFormat="1" applyFont="1" applyBorder="1" applyAlignment="1" applyProtection="1">
      <alignment horizontal="center" vertical="center"/>
      <protection locked="0" hidden="1"/>
    </xf>
    <xf numFmtId="3" fontId="29" fillId="0" borderId="28" xfId="1" applyNumberFormat="1" applyFont="1" applyBorder="1" applyAlignment="1" applyProtection="1">
      <alignment horizontal="center" vertical="center"/>
      <protection locked="0" hidden="1"/>
    </xf>
    <xf numFmtId="3" fontId="28" fillId="0" borderId="32" xfId="1" applyNumberFormat="1" applyFont="1" applyBorder="1" applyAlignment="1" applyProtection="1">
      <alignment horizontal="center" vertical="center"/>
      <protection locked="0"/>
    </xf>
    <xf numFmtId="3" fontId="28" fillId="0" borderId="33" xfId="1" applyNumberFormat="1" applyFont="1" applyBorder="1" applyAlignment="1" applyProtection="1">
      <alignment horizontal="center" vertical="center"/>
      <protection locked="0"/>
    </xf>
    <xf numFmtId="3" fontId="28" fillId="0" borderId="34" xfId="1" applyNumberFormat="1" applyFont="1" applyBorder="1" applyAlignment="1" applyProtection="1">
      <alignment horizontal="center" vertical="center"/>
      <protection locked="0"/>
    </xf>
    <xf numFmtId="0" fontId="2" fillId="10" borderId="26" xfId="1" applyFont="1" applyFill="1" applyBorder="1" applyAlignment="1" applyProtection="1">
      <alignment horizontal="center" vertical="center"/>
      <protection hidden="1"/>
    </xf>
    <xf numFmtId="0" fontId="2" fillId="10" borderId="0" xfId="1" applyFont="1" applyFill="1" applyBorder="1" applyAlignment="1" applyProtection="1">
      <alignment horizontal="center" vertical="center"/>
      <protection hidden="1"/>
    </xf>
    <xf numFmtId="0" fontId="30" fillId="10" borderId="26" xfId="1" applyFont="1" applyFill="1" applyBorder="1" applyAlignment="1" applyProtection="1">
      <alignment horizontal="center" vertical="center"/>
      <protection hidden="1"/>
    </xf>
    <xf numFmtId="0" fontId="30" fillId="10" borderId="0" xfId="1" applyFont="1" applyFill="1" applyBorder="1" applyAlignment="1" applyProtection="1">
      <alignment horizontal="center" vertical="center"/>
      <protection hidden="1"/>
    </xf>
    <xf numFmtId="0" fontId="30" fillId="10" borderId="29" xfId="1" applyFont="1" applyFill="1" applyBorder="1" applyAlignment="1" applyProtection="1">
      <alignment horizontal="center" vertical="center"/>
      <protection hidden="1"/>
    </xf>
    <xf numFmtId="0" fontId="18" fillId="4" borderId="4" xfId="1" applyNumberFormat="1" applyFont="1" applyFill="1" applyBorder="1" applyAlignment="1" applyProtection="1">
      <alignment horizontal="left" vertical="center"/>
      <protection hidden="1"/>
    </xf>
    <xf numFmtId="0" fontId="18" fillId="4" borderId="5" xfId="1" applyNumberFormat="1" applyFont="1" applyFill="1" applyBorder="1" applyAlignment="1" applyProtection="1">
      <alignment horizontal="left" vertical="center"/>
      <protection hidden="1"/>
    </xf>
    <xf numFmtId="0" fontId="18" fillId="4" borderId="6" xfId="1" applyNumberFormat="1" applyFont="1" applyFill="1" applyBorder="1" applyAlignment="1" applyProtection="1">
      <alignment horizontal="left" vertical="center"/>
      <protection hidden="1"/>
    </xf>
    <xf numFmtId="0" fontId="9" fillId="3" borderId="26" xfId="1" applyFont="1" applyFill="1" applyBorder="1" applyAlignment="1" applyProtection="1">
      <alignment horizontal="center" vertical="center" wrapText="1"/>
      <protection hidden="1"/>
    </xf>
    <xf numFmtId="0" fontId="9" fillId="3" borderId="0" xfId="1" applyFont="1" applyFill="1" applyBorder="1" applyAlignment="1" applyProtection="1">
      <alignment horizontal="center" vertical="center" wrapText="1"/>
      <protection hidden="1"/>
    </xf>
    <xf numFmtId="0" fontId="9" fillId="3" borderId="24" xfId="1" applyFont="1" applyFill="1" applyBorder="1" applyAlignment="1" applyProtection="1">
      <alignment horizontal="center" vertical="center" wrapText="1"/>
      <protection hidden="1"/>
    </xf>
    <xf numFmtId="3" fontId="35" fillId="0" borderId="36" xfId="1" applyNumberFormat="1" applyFont="1" applyBorder="1" applyAlignment="1" applyProtection="1">
      <alignment horizontal="center" vertical="center"/>
      <protection locked="0" hidden="1"/>
    </xf>
    <xf numFmtId="3" fontId="35" fillId="0" borderId="37" xfId="1" applyNumberFormat="1" applyFont="1" applyBorder="1" applyAlignment="1" applyProtection="1">
      <alignment horizontal="center" vertical="center"/>
      <protection locked="0" hidden="1"/>
    </xf>
    <xf numFmtId="3" fontId="35" fillId="0" borderId="38" xfId="1" applyNumberFormat="1" applyFont="1" applyBorder="1" applyAlignment="1" applyProtection="1">
      <alignment horizontal="center" vertical="center"/>
      <protection locked="0" hidden="1"/>
    </xf>
    <xf numFmtId="0" fontId="2" fillId="10" borderId="39" xfId="1" applyFont="1" applyFill="1" applyBorder="1" applyAlignment="1" applyProtection="1">
      <alignment horizontal="center" vertical="center" wrapText="1"/>
      <protection hidden="1"/>
    </xf>
    <xf numFmtId="0" fontId="2" fillId="10" borderId="40" xfId="1" applyFont="1" applyFill="1" applyBorder="1" applyAlignment="1" applyProtection="1">
      <alignment horizontal="center" vertical="center" wrapText="1"/>
      <protection hidden="1"/>
    </xf>
    <xf numFmtId="0" fontId="4" fillId="7" borderId="26" xfId="1" applyFont="1" applyFill="1" applyBorder="1" applyAlignment="1" applyProtection="1">
      <alignment horizontal="center" vertical="center"/>
      <protection hidden="1"/>
    </xf>
    <xf numFmtId="0" fontId="4" fillId="7" borderId="0" xfId="1" applyFont="1" applyFill="1" applyBorder="1" applyAlignment="1" applyProtection="1">
      <alignment horizontal="center" vertical="center"/>
      <protection hidden="1"/>
    </xf>
    <xf numFmtId="0" fontId="3" fillId="10" borderId="26" xfId="1" applyFont="1" applyFill="1" applyBorder="1" applyAlignment="1" applyProtection="1">
      <alignment horizontal="center" vertical="center"/>
      <protection hidden="1"/>
    </xf>
    <xf numFmtId="0" fontId="3" fillId="10" borderId="0" xfId="1" applyFont="1" applyFill="1" applyBorder="1" applyAlignment="1" applyProtection="1">
      <alignment horizontal="center" vertical="center"/>
      <protection hidden="1"/>
    </xf>
    <xf numFmtId="0" fontId="3" fillId="10" borderId="29" xfId="1" applyFont="1" applyFill="1" applyBorder="1" applyAlignment="1" applyProtection="1">
      <alignment horizontal="center" vertical="center"/>
      <protection hidden="1"/>
    </xf>
    <xf numFmtId="168" fontId="0" fillId="4" borderId="41" xfId="0" applyNumberFormat="1" applyFill="1" applyBorder="1" applyAlignment="1" applyProtection="1">
      <alignment horizontal="center" vertical="center"/>
      <protection hidden="1"/>
    </xf>
    <xf numFmtId="0" fontId="18" fillId="4" borderId="7" xfId="1" applyNumberFormat="1" applyFont="1" applyFill="1" applyBorder="1" applyAlignment="1" applyProtection="1">
      <alignment vertical="center"/>
    </xf>
    <xf numFmtId="0" fontId="19" fillId="4" borderId="7" xfId="3" applyNumberFormat="1" applyFill="1" applyBorder="1" applyAlignment="1" applyProtection="1">
      <alignment vertical="center"/>
    </xf>
  </cellXfs>
  <cellStyles count="6">
    <cellStyle name="Hiperlink" xfId="3" builtinId="8"/>
    <cellStyle name="Normal" xfId="0" builtinId="0"/>
    <cellStyle name="Normal 2" xfId="1" xr:uid="{00000000-0005-0000-0000-000003000000}"/>
    <cellStyle name="Porcentagem" xfId="5" builtinId="5"/>
    <cellStyle name="Separador de milhares 2" xfId="2" xr:uid="{00000000-0005-0000-0000-000005000000}"/>
    <cellStyle name="Vírgula" xfId="4" builtinId="3"/>
  </cellStyles>
  <dxfs count="4">
    <dxf>
      <fill>
        <patternFill>
          <bgColor theme="7" tint="0.59996337778862885"/>
        </patternFill>
      </fill>
    </dxf>
    <dxf>
      <fill>
        <patternFill>
          <bgColor theme="9" tint="0.59996337778862885"/>
        </patternFill>
      </fill>
    </dxf>
    <dxf>
      <fill>
        <patternFill>
          <bgColor theme="5" tint="0.59996337778862885"/>
        </patternFill>
      </fill>
    </dxf>
    <dxf>
      <fill>
        <patternFill>
          <bgColor theme="2"/>
        </patternFill>
      </fill>
    </dxf>
  </dxfs>
  <tableStyles count="0" defaultTableStyle="TableStyleMedium2" defaultPivotStyle="PivotStyleLight16"/>
  <colors>
    <mruColors>
      <color rgb="FF5195D3"/>
      <color rgb="FF08AA5C"/>
      <color rgb="FF3F5660"/>
      <color rgb="FF5C9CD6"/>
      <color rgb="FF11A79C"/>
      <color rgb="FF0D7E77"/>
      <color rgb="FF0F938A"/>
      <color rgb="FF14C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0"/>
              <a:t>Quantity -</a:t>
            </a:r>
            <a:r>
              <a:rPr lang="pt-BR" b="0" baseline="0"/>
              <a:t> Received</a:t>
            </a:r>
            <a:r>
              <a:rPr lang="pt-BR" b="0"/>
              <a:t> x Delivered x Closing Inventory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2"/>
          <c:order val="2"/>
          <c:tx>
            <c:strRef>
              <c:f>Analise!$C$13</c:f>
              <c:strCache>
                <c:ptCount val="1"/>
                <c:pt idx="0">
                  <c:v>Closing Inventory</c:v>
                </c:pt>
              </c:strCache>
            </c:strRef>
          </c:tx>
          <c:spPr>
            <a:gradFill flip="none" rotWithShape="1">
              <a:gsLst>
                <a:gs pos="0">
                  <a:schemeClr val="bg1">
                    <a:lumMod val="75000"/>
                    <a:tint val="66000"/>
                    <a:satMod val="160000"/>
                  </a:schemeClr>
                </a:gs>
                <a:gs pos="50000">
                  <a:schemeClr val="bg1">
                    <a:lumMod val="75000"/>
                    <a:tint val="44500"/>
                    <a:satMod val="160000"/>
                  </a:schemeClr>
                </a:gs>
                <a:gs pos="100000">
                  <a:schemeClr val="bg1">
                    <a:lumMod val="75000"/>
                    <a:tint val="23500"/>
                    <a:satMod val="160000"/>
                  </a:schemeClr>
                </a:gs>
              </a:gsLst>
              <a:lin ang="8100000" scaled="1"/>
              <a:tileRect/>
            </a:gradFill>
            <a:ln>
              <a:solidFill>
                <a:schemeClr val="bg1">
                  <a:lumMod val="75000"/>
                </a:schemeClr>
              </a:solidFill>
            </a:ln>
            <a:effectLst/>
          </c:spPr>
          <c:invertIfNegative val="0"/>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Analise!$D$13:$O$13</c:f>
              <c:numCache>
                <c:formatCode>#,##0</c:formatCode>
                <c:ptCount val="12"/>
                <c:pt idx="0">
                  <c:v>820</c:v>
                </c:pt>
                <c:pt idx="1">
                  <c:v>1330</c:v>
                </c:pt>
                <c:pt idx="2">
                  <c:v>3135</c:v>
                </c:pt>
                <c:pt idx="3">
                  <c:v>3745</c:v>
                </c:pt>
                <c:pt idx="4">
                  <c:v>4470</c:v>
                </c:pt>
                <c:pt idx="5">
                  <c:v>5750</c:v>
                </c:pt>
                <c:pt idx="6">
                  <c:v>2525</c:v>
                </c:pt>
                <c:pt idx="7">
                  <c:v>3480</c:v>
                </c:pt>
                <c:pt idx="8">
                  <c:v>2730</c:v>
                </c:pt>
                <c:pt idx="9">
                  <c:v>3535</c:v>
                </c:pt>
                <c:pt idx="10">
                  <c:v>1955</c:v>
                </c:pt>
                <c:pt idx="11">
                  <c:v>1430</c:v>
                </c:pt>
              </c:numCache>
            </c:numRef>
          </c:val>
          <c:extLst>
            <c:ext xmlns:c16="http://schemas.microsoft.com/office/drawing/2014/chart" uri="{C3380CC4-5D6E-409C-BE32-E72D297353CC}">
              <c16:uniqueId val="{00000000-F6B0-42DC-B4D6-9FDE01379657}"/>
            </c:ext>
          </c:extLst>
        </c:ser>
        <c:dLbls>
          <c:showLegendKey val="0"/>
          <c:showVal val="0"/>
          <c:showCatName val="0"/>
          <c:showSerName val="0"/>
          <c:showPercent val="0"/>
          <c:showBubbleSize val="0"/>
        </c:dLbls>
        <c:gapWidth val="150"/>
        <c:axId val="457355624"/>
        <c:axId val="457349744"/>
      </c:barChart>
      <c:lineChart>
        <c:grouping val="standard"/>
        <c:varyColors val="0"/>
        <c:ser>
          <c:idx val="0"/>
          <c:order val="0"/>
          <c:tx>
            <c:strRef>
              <c:f>Analise!$C$10</c:f>
              <c:strCache>
                <c:ptCount val="1"/>
                <c:pt idx="0">
                  <c:v>Received</c:v>
                </c:pt>
              </c:strCache>
            </c:strRef>
          </c:tx>
          <c:spPr>
            <a:ln w="38100" cap="rnd">
              <a:solidFill>
                <a:schemeClr val="accent1"/>
              </a:solidFill>
              <a:round/>
            </a:ln>
            <a:effectLst/>
          </c:spPr>
          <c:marker>
            <c:symbol val="circle"/>
            <c:size val="5"/>
            <c:spPr>
              <a:solidFill>
                <a:schemeClr val="accent1"/>
              </a:solidFill>
              <a:ln w="38100">
                <a:solidFill>
                  <a:schemeClr val="accent1"/>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Analise!$D$10:$O$10</c:f>
              <c:numCache>
                <c:formatCode>#,##0</c:formatCode>
                <c:ptCount val="12"/>
                <c:pt idx="0">
                  <c:v>1140</c:v>
                </c:pt>
                <c:pt idx="1">
                  <c:v>2790</c:v>
                </c:pt>
                <c:pt idx="2">
                  <c:v>2440</c:v>
                </c:pt>
                <c:pt idx="3">
                  <c:v>2235</c:v>
                </c:pt>
                <c:pt idx="4">
                  <c:v>2305</c:v>
                </c:pt>
                <c:pt idx="5">
                  <c:v>2725</c:v>
                </c:pt>
                <c:pt idx="6">
                  <c:v>1255</c:v>
                </c:pt>
                <c:pt idx="7">
                  <c:v>2040</c:v>
                </c:pt>
                <c:pt idx="8">
                  <c:v>2760</c:v>
                </c:pt>
                <c:pt idx="9">
                  <c:v>3010</c:v>
                </c:pt>
                <c:pt idx="10">
                  <c:v>2260</c:v>
                </c:pt>
                <c:pt idx="11">
                  <c:v>2360</c:v>
                </c:pt>
              </c:numCache>
            </c:numRef>
          </c:val>
          <c:smooth val="0"/>
          <c:extLst>
            <c:ext xmlns:c16="http://schemas.microsoft.com/office/drawing/2014/chart" uri="{C3380CC4-5D6E-409C-BE32-E72D297353CC}">
              <c16:uniqueId val="{00000001-F6B0-42DC-B4D6-9FDE01379657}"/>
            </c:ext>
          </c:extLst>
        </c:ser>
        <c:ser>
          <c:idx val="1"/>
          <c:order val="1"/>
          <c:tx>
            <c:strRef>
              <c:f>Analise!$C$11</c:f>
              <c:strCache>
                <c:ptCount val="1"/>
                <c:pt idx="0">
                  <c:v>Delivered</c:v>
                </c:pt>
              </c:strCache>
            </c:strRef>
          </c:tx>
          <c:spPr>
            <a:ln w="38100" cap="rnd">
              <a:solidFill>
                <a:schemeClr val="accent2"/>
              </a:solidFill>
              <a:round/>
            </a:ln>
            <a:effectLst/>
          </c:spPr>
          <c:marker>
            <c:symbol val="circle"/>
            <c:size val="5"/>
            <c:spPr>
              <a:solidFill>
                <a:schemeClr val="accent2"/>
              </a:solidFill>
              <a:ln w="38100">
                <a:solidFill>
                  <a:schemeClr val="accent2"/>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Analise!$D$11:$O$11</c:f>
              <c:numCache>
                <c:formatCode>#,##0</c:formatCode>
                <c:ptCount val="12"/>
                <c:pt idx="0">
                  <c:v>1760</c:v>
                </c:pt>
                <c:pt idx="1">
                  <c:v>2280</c:v>
                </c:pt>
                <c:pt idx="2">
                  <c:v>635</c:v>
                </c:pt>
                <c:pt idx="3">
                  <c:v>1625</c:v>
                </c:pt>
                <c:pt idx="4">
                  <c:v>1580</c:v>
                </c:pt>
                <c:pt idx="5">
                  <c:v>1445</c:v>
                </c:pt>
                <c:pt idx="6">
                  <c:v>4480</c:v>
                </c:pt>
                <c:pt idx="7">
                  <c:v>1085</c:v>
                </c:pt>
                <c:pt idx="8">
                  <c:v>3510</c:v>
                </c:pt>
                <c:pt idx="9">
                  <c:v>2205</c:v>
                </c:pt>
                <c:pt idx="10">
                  <c:v>3840</c:v>
                </c:pt>
                <c:pt idx="11">
                  <c:v>2885</c:v>
                </c:pt>
              </c:numCache>
            </c:numRef>
          </c:val>
          <c:smooth val="0"/>
          <c:extLst>
            <c:ext xmlns:c16="http://schemas.microsoft.com/office/drawing/2014/chart" uri="{C3380CC4-5D6E-409C-BE32-E72D297353CC}">
              <c16:uniqueId val="{00000002-F6B0-42DC-B4D6-9FDE01379657}"/>
            </c:ext>
          </c:extLst>
        </c:ser>
        <c:ser>
          <c:idx val="3"/>
          <c:order val="3"/>
          <c:tx>
            <c:strRef>
              <c:f>Analise!$C$12</c:f>
              <c:strCache>
                <c:ptCount val="1"/>
                <c:pt idx="0">
                  <c:v>Adjusted Inventory</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val>
            <c:numRef>
              <c:f>Analise!$D$12:$O$12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F6B0-42DC-B4D6-9FDE01379657}"/>
            </c:ext>
          </c:extLst>
        </c:ser>
        <c:dLbls>
          <c:showLegendKey val="0"/>
          <c:showVal val="0"/>
          <c:showCatName val="0"/>
          <c:showSerName val="0"/>
          <c:showPercent val="0"/>
          <c:showBubbleSize val="0"/>
        </c:dLbls>
        <c:marker val="1"/>
        <c:smooth val="0"/>
        <c:axId val="457355624"/>
        <c:axId val="457349744"/>
      </c:lineChart>
      <c:catAx>
        <c:axId val="457355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49744"/>
        <c:crosses val="autoZero"/>
        <c:auto val="1"/>
        <c:lblAlgn val="ctr"/>
        <c:lblOffset val="100"/>
        <c:noMultiLvlLbl val="0"/>
      </c:catAx>
      <c:valAx>
        <c:axId val="457349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55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pattFill prst="pct25">
      <a:fgClr>
        <a:schemeClr val="bg1">
          <a:lumMod val="95000"/>
        </a:schemeClr>
      </a:fgClr>
      <a:bgClr>
        <a:schemeClr val="bg1"/>
      </a:bgClr>
    </a:patt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0"/>
              <a:t>Value -</a:t>
            </a:r>
            <a:r>
              <a:rPr lang="pt-BR" b="0" baseline="0"/>
              <a:t> </a:t>
            </a:r>
            <a:r>
              <a:rPr lang="pt-BR" b="0"/>
              <a:t>Received x Delivered x Closing Inventory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2"/>
          <c:order val="2"/>
          <c:tx>
            <c:strRef>
              <c:f>AnVal!$C$13</c:f>
              <c:strCache>
                <c:ptCount val="1"/>
                <c:pt idx="0">
                  <c:v>Closing Inventory</c:v>
                </c:pt>
              </c:strCache>
            </c:strRef>
          </c:tx>
          <c:spPr>
            <a:gradFill flip="none" rotWithShape="1">
              <a:gsLst>
                <a:gs pos="0">
                  <a:schemeClr val="bg1">
                    <a:lumMod val="75000"/>
                    <a:tint val="66000"/>
                    <a:satMod val="160000"/>
                  </a:schemeClr>
                </a:gs>
                <a:gs pos="50000">
                  <a:schemeClr val="bg1">
                    <a:lumMod val="75000"/>
                    <a:tint val="44500"/>
                    <a:satMod val="160000"/>
                  </a:schemeClr>
                </a:gs>
                <a:gs pos="100000">
                  <a:schemeClr val="bg1">
                    <a:lumMod val="75000"/>
                    <a:tint val="23500"/>
                    <a:satMod val="160000"/>
                  </a:schemeClr>
                </a:gs>
              </a:gsLst>
              <a:lin ang="8100000" scaled="1"/>
              <a:tileRect/>
            </a:gradFill>
            <a:ln>
              <a:solidFill>
                <a:schemeClr val="bg1">
                  <a:lumMod val="75000"/>
                </a:schemeClr>
              </a:solidFill>
            </a:ln>
            <a:effectLst/>
          </c:spPr>
          <c:invertIfNegative val="0"/>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AnVal!$D$13:$O$13</c:f>
              <c:numCache>
                <c:formatCode>#,##0</c:formatCode>
                <c:ptCount val="12"/>
                <c:pt idx="0">
                  <c:v>14507.802731952568</c:v>
                </c:pt>
                <c:pt idx="1">
                  <c:v>23678.452621487031</c:v>
                </c:pt>
                <c:pt idx="2">
                  <c:v>35528.709122654625</c:v>
                </c:pt>
                <c:pt idx="3">
                  <c:v>36394.215302873854</c:v>
                </c:pt>
                <c:pt idx="4">
                  <c:v>42394.40141946089</c:v>
                </c:pt>
                <c:pt idx="5">
                  <c:v>60220.852362470534</c:v>
                </c:pt>
                <c:pt idx="6">
                  <c:v>21321.193607587884</c:v>
                </c:pt>
                <c:pt idx="7">
                  <c:v>35766.104787262564</c:v>
                </c:pt>
                <c:pt idx="8">
                  <c:v>27966.874810391251</c:v>
                </c:pt>
                <c:pt idx="9">
                  <c:v>40723.819537570191</c:v>
                </c:pt>
                <c:pt idx="10">
                  <c:v>27783.334618175766</c:v>
                </c:pt>
                <c:pt idx="11">
                  <c:v>14131.330502272751</c:v>
                </c:pt>
              </c:numCache>
            </c:numRef>
          </c:val>
          <c:extLst>
            <c:ext xmlns:c16="http://schemas.microsoft.com/office/drawing/2014/chart" uri="{C3380CC4-5D6E-409C-BE32-E72D297353CC}">
              <c16:uniqueId val="{00000000-8751-408A-B270-899B6ACBD2BB}"/>
            </c:ext>
          </c:extLst>
        </c:ser>
        <c:dLbls>
          <c:showLegendKey val="0"/>
          <c:showVal val="0"/>
          <c:showCatName val="0"/>
          <c:showSerName val="0"/>
          <c:showPercent val="0"/>
          <c:showBubbleSize val="0"/>
        </c:dLbls>
        <c:gapWidth val="150"/>
        <c:axId val="457356016"/>
        <c:axId val="457347784"/>
      </c:barChart>
      <c:lineChart>
        <c:grouping val="standard"/>
        <c:varyColors val="0"/>
        <c:ser>
          <c:idx val="0"/>
          <c:order val="0"/>
          <c:tx>
            <c:strRef>
              <c:f>AnVal!$C$10</c:f>
              <c:strCache>
                <c:ptCount val="1"/>
                <c:pt idx="0">
                  <c:v>Received</c:v>
                </c:pt>
              </c:strCache>
            </c:strRef>
          </c:tx>
          <c:spPr>
            <a:ln w="38100" cap="rnd">
              <a:solidFill>
                <a:schemeClr val="accent1"/>
              </a:solidFill>
              <a:round/>
            </a:ln>
            <a:effectLst/>
          </c:spPr>
          <c:marker>
            <c:symbol val="circle"/>
            <c:size val="5"/>
            <c:spPr>
              <a:solidFill>
                <a:schemeClr val="accent1"/>
              </a:solidFill>
              <a:ln w="38100">
                <a:solidFill>
                  <a:schemeClr val="accent1"/>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AnVal!$D$10:$O$10</c:f>
              <c:numCache>
                <c:formatCode>#,##0</c:formatCode>
                <c:ptCount val="12"/>
                <c:pt idx="0">
                  <c:v>14877.5</c:v>
                </c:pt>
                <c:pt idx="1">
                  <c:v>32085</c:v>
                </c:pt>
                <c:pt idx="2">
                  <c:v>18200</c:v>
                </c:pt>
                <c:pt idx="3">
                  <c:v>19825</c:v>
                </c:pt>
                <c:pt idx="4">
                  <c:v>23945</c:v>
                </c:pt>
                <c:pt idx="5">
                  <c:v>33095</c:v>
                </c:pt>
                <c:pt idx="6">
                  <c:v>15351</c:v>
                </c:pt>
                <c:pt idx="7">
                  <c:v>25795</c:v>
                </c:pt>
                <c:pt idx="8">
                  <c:v>33615</c:v>
                </c:pt>
                <c:pt idx="9">
                  <c:v>35490</c:v>
                </c:pt>
                <c:pt idx="10">
                  <c:v>32170</c:v>
                </c:pt>
                <c:pt idx="11">
                  <c:v>32275</c:v>
                </c:pt>
              </c:numCache>
            </c:numRef>
          </c:val>
          <c:smooth val="0"/>
          <c:extLst>
            <c:ext xmlns:c16="http://schemas.microsoft.com/office/drawing/2014/chart" uri="{C3380CC4-5D6E-409C-BE32-E72D297353CC}">
              <c16:uniqueId val="{00000001-8751-408A-B270-899B6ACBD2BB}"/>
            </c:ext>
          </c:extLst>
        </c:ser>
        <c:ser>
          <c:idx val="1"/>
          <c:order val="1"/>
          <c:tx>
            <c:strRef>
              <c:f>AnVal!$C$11</c:f>
              <c:strCache>
                <c:ptCount val="1"/>
                <c:pt idx="0">
                  <c:v>Delivered</c:v>
                </c:pt>
              </c:strCache>
            </c:strRef>
          </c:tx>
          <c:spPr>
            <a:ln w="38100" cap="rnd">
              <a:solidFill>
                <a:schemeClr val="accent2"/>
              </a:solidFill>
              <a:round/>
            </a:ln>
            <a:effectLst/>
          </c:spPr>
          <c:marker>
            <c:symbol val="circle"/>
            <c:size val="5"/>
            <c:spPr>
              <a:solidFill>
                <a:schemeClr val="accent2"/>
              </a:solidFill>
              <a:ln w="38100">
                <a:solidFill>
                  <a:schemeClr val="accent2"/>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AnVal!$D$11:$O$11</c:f>
              <c:numCache>
                <c:formatCode>#,##0</c:formatCode>
                <c:ptCount val="12"/>
                <c:pt idx="0">
                  <c:v>17429.697268047432</c:v>
                </c:pt>
                <c:pt idx="1">
                  <c:v>22914.350110465541</c:v>
                </c:pt>
                <c:pt idx="2">
                  <c:v>6349.7434988324021</c:v>
                </c:pt>
                <c:pt idx="3">
                  <c:v>18959.493819780768</c:v>
                </c:pt>
                <c:pt idx="4">
                  <c:v>17944.81388341296</c:v>
                </c:pt>
                <c:pt idx="5">
                  <c:v>15268.549056990356</c:v>
                </c:pt>
                <c:pt idx="6">
                  <c:v>54250.658754882643</c:v>
                </c:pt>
                <c:pt idx="7">
                  <c:v>11350.088820325322</c:v>
                </c:pt>
                <c:pt idx="8">
                  <c:v>41414.229976871313</c:v>
                </c:pt>
                <c:pt idx="9">
                  <c:v>22733.055272821057</c:v>
                </c:pt>
                <c:pt idx="10">
                  <c:v>45110.484919394425</c:v>
                </c:pt>
                <c:pt idx="11">
                  <c:v>45927.004115903015</c:v>
                </c:pt>
              </c:numCache>
            </c:numRef>
          </c:val>
          <c:smooth val="0"/>
          <c:extLst>
            <c:ext xmlns:c16="http://schemas.microsoft.com/office/drawing/2014/chart" uri="{C3380CC4-5D6E-409C-BE32-E72D297353CC}">
              <c16:uniqueId val="{00000002-8751-408A-B270-899B6ACBD2BB}"/>
            </c:ext>
          </c:extLst>
        </c:ser>
        <c:ser>
          <c:idx val="3"/>
          <c:order val="3"/>
          <c:tx>
            <c:strRef>
              <c:f>AnVal!$C$12</c:f>
              <c:strCache>
                <c:ptCount val="1"/>
                <c:pt idx="0">
                  <c:v>Adjusted Inventory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AnVal!$D$12:$O$12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8751-408A-B270-899B6ACBD2BB}"/>
            </c:ext>
          </c:extLst>
        </c:ser>
        <c:dLbls>
          <c:showLegendKey val="0"/>
          <c:showVal val="0"/>
          <c:showCatName val="0"/>
          <c:showSerName val="0"/>
          <c:showPercent val="0"/>
          <c:showBubbleSize val="0"/>
        </c:dLbls>
        <c:marker val="1"/>
        <c:smooth val="0"/>
        <c:axId val="457356016"/>
        <c:axId val="457347784"/>
      </c:lineChart>
      <c:catAx>
        <c:axId val="45735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47784"/>
        <c:crosses val="autoZero"/>
        <c:auto val="1"/>
        <c:lblAlgn val="ctr"/>
        <c:lblOffset val="100"/>
        <c:noMultiLvlLbl val="0"/>
      </c:catAx>
      <c:valAx>
        <c:axId val="457347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56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pattFill prst="pct25">
      <a:fgClr>
        <a:schemeClr val="bg1">
          <a:lumMod val="95000"/>
        </a:schemeClr>
      </a:fgClr>
      <a:bgClr>
        <a:schemeClr val="bg1"/>
      </a:bgClr>
    </a:patt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AnProd!$C$27</c:f>
              <c:strCache>
                <c:ptCount val="1"/>
                <c:pt idx="0">
                  <c:v>Closing Inventory</c:v>
                </c:pt>
              </c:strCache>
            </c:strRef>
          </c:tx>
          <c:spPr>
            <a:gradFill flip="none" rotWithShape="1">
              <a:gsLst>
                <a:gs pos="0">
                  <a:schemeClr val="bg1"/>
                </a:gs>
                <a:gs pos="0">
                  <a:schemeClr val="bg1">
                    <a:lumMod val="85000"/>
                  </a:schemeClr>
                </a:gs>
                <a:gs pos="100000">
                  <a:schemeClr val="bg1">
                    <a:lumMod val="95000"/>
                  </a:schemeClr>
                </a:gs>
              </a:gsLst>
              <a:lin ang="9600000" scaled="0"/>
              <a:tileRect/>
            </a:gradFill>
            <a:ln w="9525">
              <a:solidFill>
                <a:schemeClr val="bg1">
                  <a:lumMod val="75000"/>
                </a:schemeClr>
              </a:solidFill>
            </a:ln>
            <a:effectLst/>
          </c:spPr>
          <c:invertIfNegative val="0"/>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AnProd!$D$27:$O$27</c:f>
              <c:numCache>
                <c:formatCode>#,##0</c:formatCode>
                <c:ptCount val="12"/>
                <c:pt idx="0">
                  <c:v>20</c:v>
                </c:pt>
                <c:pt idx="1">
                  <c:v>10</c:v>
                </c:pt>
                <c:pt idx="2">
                  <c:v>310</c:v>
                </c:pt>
                <c:pt idx="3">
                  <c:v>510</c:v>
                </c:pt>
                <c:pt idx="4">
                  <c:v>810</c:v>
                </c:pt>
                <c:pt idx="5">
                  <c:v>1200</c:v>
                </c:pt>
                <c:pt idx="6">
                  <c:v>300</c:v>
                </c:pt>
                <c:pt idx="7">
                  <c:v>700</c:v>
                </c:pt>
                <c:pt idx="8">
                  <c:v>500</c:v>
                </c:pt>
                <c:pt idx="9">
                  <c:v>900</c:v>
                </c:pt>
                <c:pt idx="10">
                  <c:v>700</c:v>
                </c:pt>
                <c:pt idx="11">
                  <c:v>100</c:v>
                </c:pt>
              </c:numCache>
            </c:numRef>
          </c:val>
          <c:extLst>
            <c:ext xmlns:c16="http://schemas.microsoft.com/office/drawing/2014/chart" uri="{C3380CC4-5D6E-409C-BE32-E72D297353CC}">
              <c16:uniqueId val="{00000000-11BD-41A7-88E8-1BAF7DDC9462}"/>
            </c:ext>
          </c:extLst>
        </c:ser>
        <c:dLbls>
          <c:showLegendKey val="0"/>
          <c:showVal val="0"/>
          <c:showCatName val="0"/>
          <c:showSerName val="0"/>
          <c:showPercent val="0"/>
          <c:showBubbleSize val="0"/>
        </c:dLbls>
        <c:gapWidth val="150"/>
        <c:axId val="457354056"/>
        <c:axId val="457346608"/>
      </c:barChart>
      <c:lineChart>
        <c:grouping val="standard"/>
        <c:varyColors val="0"/>
        <c:ser>
          <c:idx val="0"/>
          <c:order val="0"/>
          <c:tx>
            <c:strRef>
              <c:f>AnProd!$C$24</c:f>
              <c:strCache>
                <c:ptCount val="1"/>
                <c:pt idx="0">
                  <c:v>Received</c:v>
                </c:pt>
              </c:strCache>
            </c:strRef>
          </c:tx>
          <c:spPr>
            <a:ln w="28575" cap="rnd">
              <a:solidFill>
                <a:schemeClr val="accent1"/>
              </a:solidFill>
              <a:round/>
            </a:ln>
            <a:effectLst/>
          </c:spPr>
          <c:marker>
            <c:symbol val="circle"/>
            <c:size val="5"/>
            <c:spPr>
              <a:solidFill>
                <a:schemeClr val="accent1"/>
              </a:solidFill>
              <a:ln w="38100">
                <a:solidFill>
                  <a:schemeClr val="accent1"/>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AnProd!$D$24:$O$24</c:f>
              <c:numCache>
                <c:formatCode>#,##0</c:formatCode>
                <c:ptCount val="12"/>
                <c:pt idx="0">
                  <c:v>100</c:v>
                </c:pt>
                <c:pt idx="1">
                  <c:v>350</c:v>
                </c:pt>
                <c:pt idx="2">
                  <c:v>400</c:v>
                </c:pt>
                <c:pt idx="3">
                  <c:v>500</c:v>
                </c:pt>
                <c:pt idx="4">
                  <c:v>550</c:v>
                </c:pt>
                <c:pt idx="5">
                  <c:v>650</c:v>
                </c:pt>
                <c:pt idx="6">
                  <c:v>300</c:v>
                </c:pt>
                <c:pt idx="7">
                  <c:v>600</c:v>
                </c:pt>
                <c:pt idx="8">
                  <c:v>700</c:v>
                </c:pt>
                <c:pt idx="9">
                  <c:v>700</c:v>
                </c:pt>
                <c:pt idx="10">
                  <c:v>600</c:v>
                </c:pt>
                <c:pt idx="11">
                  <c:v>600</c:v>
                </c:pt>
              </c:numCache>
            </c:numRef>
          </c:val>
          <c:smooth val="0"/>
          <c:extLst>
            <c:ext xmlns:c16="http://schemas.microsoft.com/office/drawing/2014/chart" uri="{C3380CC4-5D6E-409C-BE32-E72D297353CC}">
              <c16:uniqueId val="{00000001-11BD-41A7-88E8-1BAF7DDC9462}"/>
            </c:ext>
          </c:extLst>
        </c:ser>
        <c:ser>
          <c:idx val="1"/>
          <c:order val="1"/>
          <c:tx>
            <c:strRef>
              <c:f>AnProd!$C$25</c:f>
              <c:strCache>
                <c:ptCount val="1"/>
                <c:pt idx="0">
                  <c:v>Delivered</c:v>
                </c:pt>
              </c:strCache>
            </c:strRef>
          </c:tx>
          <c:spPr>
            <a:ln w="28575" cap="rnd">
              <a:solidFill>
                <a:schemeClr val="accent2"/>
              </a:solidFill>
              <a:round/>
            </a:ln>
            <a:effectLst/>
          </c:spPr>
          <c:marker>
            <c:symbol val="circle"/>
            <c:size val="5"/>
            <c:spPr>
              <a:solidFill>
                <a:schemeClr val="accent2"/>
              </a:solidFill>
              <a:ln w="38100">
                <a:solidFill>
                  <a:schemeClr val="accent2"/>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AnProd!$D$25:$O$25</c:f>
              <c:numCache>
                <c:formatCode>#,##0</c:formatCode>
                <c:ptCount val="12"/>
                <c:pt idx="0">
                  <c:v>280</c:v>
                </c:pt>
                <c:pt idx="1">
                  <c:v>360</c:v>
                </c:pt>
                <c:pt idx="2">
                  <c:v>100</c:v>
                </c:pt>
                <c:pt idx="3">
                  <c:v>300</c:v>
                </c:pt>
                <c:pt idx="4">
                  <c:v>250</c:v>
                </c:pt>
                <c:pt idx="5">
                  <c:v>260</c:v>
                </c:pt>
                <c:pt idx="6">
                  <c:v>1200</c:v>
                </c:pt>
                <c:pt idx="7">
                  <c:v>200</c:v>
                </c:pt>
                <c:pt idx="8">
                  <c:v>900</c:v>
                </c:pt>
                <c:pt idx="9">
                  <c:v>300</c:v>
                </c:pt>
                <c:pt idx="10">
                  <c:v>800</c:v>
                </c:pt>
                <c:pt idx="11">
                  <c:v>1200</c:v>
                </c:pt>
              </c:numCache>
            </c:numRef>
          </c:val>
          <c:smooth val="0"/>
          <c:extLst>
            <c:ext xmlns:c16="http://schemas.microsoft.com/office/drawing/2014/chart" uri="{C3380CC4-5D6E-409C-BE32-E72D297353CC}">
              <c16:uniqueId val="{00000002-11BD-41A7-88E8-1BAF7DDC9462}"/>
            </c:ext>
          </c:extLst>
        </c:ser>
        <c:dLbls>
          <c:showLegendKey val="0"/>
          <c:showVal val="0"/>
          <c:showCatName val="0"/>
          <c:showSerName val="0"/>
          <c:showPercent val="0"/>
          <c:showBubbleSize val="0"/>
        </c:dLbls>
        <c:marker val="1"/>
        <c:smooth val="0"/>
        <c:axId val="457354056"/>
        <c:axId val="457346608"/>
      </c:lineChart>
      <c:catAx>
        <c:axId val="457354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46608"/>
        <c:crosses val="autoZero"/>
        <c:auto val="1"/>
        <c:lblAlgn val="ctr"/>
        <c:lblOffset val="100"/>
        <c:noMultiLvlLbl val="0"/>
      </c:catAx>
      <c:valAx>
        <c:axId val="457346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54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pattFill prst="pct25">
      <a:fgClr>
        <a:schemeClr val="bg1">
          <a:lumMod val="95000"/>
        </a:schemeClr>
      </a:fgClr>
      <a:bgClr>
        <a:schemeClr val="bg1"/>
      </a:bgClr>
    </a:patt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AnCompar!$C$9</c:f>
              <c:strCache>
                <c:ptCount val="1"/>
                <c:pt idx="0">
                  <c:v>Orange Juice 5L</c:v>
                </c:pt>
              </c:strCache>
            </c:strRef>
          </c:tx>
          <c:spPr>
            <a:ln w="28575" cap="rnd">
              <a:solidFill>
                <a:schemeClr val="accent1"/>
              </a:solidFill>
              <a:round/>
            </a:ln>
            <a:effectLst/>
          </c:spPr>
          <c:marker>
            <c:symbol val="circle"/>
            <c:size val="5"/>
            <c:spPr>
              <a:solidFill>
                <a:schemeClr val="accent1"/>
              </a:solidFill>
              <a:ln w="38100">
                <a:solidFill>
                  <a:schemeClr val="accent1"/>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AnCompar!$D$37:$O$37</c:f>
              <c:numCache>
                <c:formatCode>#,##0</c:formatCode>
                <c:ptCount val="12"/>
                <c:pt idx="0">
                  <c:v>20</c:v>
                </c:pt>
                <c:pt idx="1">
                  <c:v>10</c:v>
                </c:pt>
                <c:pt idx="2">
                  <c:v>310</c:v>
                </c:pt>
                <c:pt idx="3">
                  <c:v>510</c:v>
                </c:pt>
                <c:pt idx="4">
                  <c:v>810</c:v>
                </c:pt>
                <c:pt idx="5">
                  <c:v>1200</c:v>
                </c:pt>
                <c:pt idx="6">
                  <c:v>300</c:v>
                </c:pt>
                <c:pt idx="7">
                  <c:v>700</c:v>
                </c:pt>
                <c:pt idx="8">
                  <c:v>500</c:v>
                </c:pt>
                <c:pt idx="9">
                  <c:v>900</c:v>
                </c:pt>
                <c:pt idx="10">
                  <c:v>700</c:v>
                </c:pt>
                <c:pt idx="11">
                  <c:v>100</c:v>
                </c:pt>
              </c:numCache>
            </c:numRef>
          </c:val>
          <c:smooth val="0"/>
          <c:extLst>
            <c:ext xmlns:c16="http://schemas.microsoft.com/office/drawing/2014/chart" uri="{C3380CC4-5D6E-409C-BE32-E72D297353CC}">
              <c16:uniqueId val="{00000000-8C02-47D9-8371-FC1F8D7821A5}"/>
            </c:ext>
          </c:extLst>
        </c:ser>
        <c:ser>
          <c:idx val="1"/>
          <c:order val="1"/>
          <c:tx>
            <c:strRef>
              <c:f>AnCompar!$C$13</c:f>
              <c:strCache>
                <c:ptCount val="1"/>
                <c:pt idx="0">
                  <c:v>Olive Oil - Bottle 500ml</c:v>
                </c:pt>
              </c:strCache>
            </c:strRef>
          </c:tx>
          <c:spPr>
            <a:ln w="28575" cap="rnd">
              <a:solidFill>
                <a:srgbClr val="00B050"/>
              </a:solidFill>
              <a:round/>
            </a:ln>
            <a:effectLst/>
          </c:spPr>
          <c:marker>
            <c:symbol val="circle"/>
            <c:size val="5"/>
            <c:spPr>
              <a:solidFill>
                <a:srgbClr val="00B050"/>
              </a:solidFill>
              <a:ln w="38100">
                <a:solidFill>
                  <a:srgbClr val="00B050"/>
                </a:solidFill>
              </a:ln>
              <a:effectLst/>
            </c:spPr>
          </c:marker>
          <c:cat>
            <c:strRef>
              <c:f>Analise!$D$8:$O$8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AnCompar!$D$42:$O$42</c:f>
              <c:numCache>
                <c:formatCode>#,##0</c:formatCode>
                <c:ptCount val="12"/>
                <c:pt idx="0">
                  <c:v>245</c:v>
                </c:pt>
                <c:pt idx="1">
                  <c:v>245</c:v>
                </c:pt>
                <c:pt idx="2">
                  <c:v>655</c:v>
                </c:pt>
                <c:pt idx="3">
                  <c:v>805</c:v>
                </c:pt>
                <c:pt idx="4">
                  <c:v>965</c:v>
                </c:pt>
                <c:pt idx="5">
                  <c:v>1075</c:v>
                </c:pt>
                <c:pt idx="6">
                  <c:v>375</c:v>
                </c:pt>
                <c:pt idx="7">
                  <c:v>525</c:v>
                </c:pt>
                <c:pt idx="8">
                  <c:v>125</c:v>
                </c:pt>
                <c:pt idx="9">
                  <c:v>375</c:v>
                </c:pt>
                <c:pt idx="10">
                  <c:v>225</c:v>
                </c:pt>
                <c:pt idx="11">
                  <c:v>195</c:v>
                </c:pt>
              </c:numCache>
            </c:numRef>
          </c:val>
          <c:smooth val="0"/>
          <c:extLst>
            <c:ext xmlns:c16="http://schemas.microsoft.com/office/drawing/2014/chart" uri="{C3380CC4-5D6E-409C-BE32-E72D297353CC}">
              <c16:uniqueId val="{00000001-8C02-47D9-8371-FC1F8D7821A5}"/>
            </c:ext>
          </c:extLst>
        </c:ser>
        <c:dLbls>
          <c:showLegendKey val="0"/>
          <c:showVal val="0"/>
          <c:showCatName val="0"/>
          <c:showSerName val="0"/>
          <c:showPercent val="0"/>
          <c:showBubbleSize val="0"/>
        </c:dLbls>
        <c:marker val="1"/>
        <c:smooth val="0"/>
        <c:axId val="457348960"/>
        <c:axId val="457357976"/>
      </c:lineChart>
      <c:catAx>
        <c:axId val="45734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57976"/>
        <c:crosses val="autoZero"/>
        <c:auto val="1"/>
        <c:lblAlgn val="ctr"/>
        <c:lblOffset val="100"/>
        <c:noMultiLvlLbl val="0"/>
      </c:catAx>
      <c:valAx>
        <c:axId val="457357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348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pattFill prst="pct25">
      <a:fgClr>
        <a:schemeClr val="bg1">
          <a:lumMod val="95000"/>
        </a:schemeClr>
      </a:fgClr>
      <a:bgClr>
        <a:schemeClr val="bg1"/>
      </a:bgClr>
    </a:patt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juda!B6"/><Relationship Id="rId13" Type="http://schemas.openxmlformats.org/officeDocument/2006/relationships/image" Target="../media/image4.jpg"/><Relationship Id="rId3" Type="http://schemas.openxmlformats.org/officeDocument/2006/relationships/hyperlink" Target="#Cadastro!B6"/><Relationship Id="rId7" Type="http://schemas.openxmlformats.org/officeDocument/2006/relationships/hyperlink" Target="#Analise!B6"/><Relationship Id="rId12" Type="http://schemas.openxmlformats.org/officeDocument/2006/relationships/hyperlink" Target="#Dicas!B6"/><Relationship Id="rId2" Type="http://schemas.openxmlformats.org/officeDocument/2006/relationships/hyperlink" Target="#Inicio!B6"/><Relationship Id="rId1" Type="http://schemas.openxmlformats.org/officeDocument/2006/relationships/image" Target="../media/image1.png"/><Relationship Id="rId6" Type="http://schemas.openxmlformats.org/officeDocument/2006/relationships/hyperlink" Target="#Saldo!B6"/><Relationship Id="rId11" Type="http://schemas.openxmlformats.org/officeDocument/2006/relationships/image" Target="../media/image3.jpg"/><Relationship Id="rId5" Type="http://schemas.openxmlformats.org/officeDocument/2006/relationships/hyperlink" Target="#Inventario!B6"/><Relationship Id="rId10" Type="http://schemas.openxmlformats.org/officeDocument/2006/relationships/hyperlink" Target="#Sobre!B6"/><Relationship Id="rId4" Type="http://schemas.openxmlformats.org/officeDocument/2006/relationships/hyperlink" Target="#Movimento!B6"/><Relationship Id="rId9" Type="http://schemas.openxmlformats.org/officeDocument/2006/relationships/image" Target="../media/image2.jpg"/><Relationship Id="rId14" Type="http://schemas.openxmlformats.org/officeDocument/2006/relationships/hyperlink" Target="http://topexceltemplates.com/professional-templates-store/inventory-management-control-excel-template"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5.jpg"/><Relationship Id="rId13" Type="http://schemas.openxmlformats.org/officeDocument/2006/relationships/hyperlink" Target="#Analise!B6"/><Relationship Id="rId3" Type="http://schemas.openxmlformats.org/officeDocument/2006/relationships/image" Target="../media/image4.jpg"/><Relationship Id="rId7" Type="http://schemas.openxmlformats.org/officeDocument/2006/relationships/hyperlink" Target="#Ajuda!B6"/><Relationship Id="rId12" Type="http://schemas.openxmlformats.org/officeDocument/2006/relationships/hyperlink" Target="#Saldo!B6"/><Relationship Id="rId2" Type="http://schemas.openxmlformats.org/officeDocument/2006/relationships/hyperlink" Target="#Dicas!B6"/><Relationship Id="rId1" Type="http://schemas.openxmlformats.org/officeDocument/2006/relationships/hyperlink" Target="http://www.topexceltemplates.com/faq" TargetMode="External"/><Relationship Id="rId6" Type="http://schemas.openxmlformats.org/officeDocument/2006/relationships/hyperlink" Target="#Inicio!B6"/><Relationship Id="rId11" Type="http://schemas.openxmlformats.org/officeDocument/2006/relationships/hyperlink" Target="#Inventario!B6"/><Relationship Id="rId5" Type="http://schemas.openxmlformats.org/officeDocument/2006/relationships/image" Target="../media/image3.jpg"/><Relationship Id="rId15" Type="http://schemas.openxmlformats.org/officeDocument/2006/relationships/hyperlink" Target="http://topexceltemplates.com/professional-templates-store/inventory-management-control-excel-template" TargetMode="External"/><Relationship Id="rId10" Type="http://schemas.openxmlformats.org/officeDocument/2006/relationships/hyperlink" Target="#Movimento!B6"/><Relationship Id="rId4" Type="http://schemas.openxmlformats.org/officeDocument/2006/relationships/hyperlink" Target="#Sobre!B6"/><Relationship Id="rId9" Type="http://schemas.openxmlformats.org/officeDocument/2006/relationships/hyperlink" Target="#Cadastro!B6"/><Relationship Id="rId1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7.jpg"/><Relationship Id="rId13" Type="http://schemas.openxmlformats.org/officeDocument/2006/relationships/hyperlink" Target="#Analise!B6"/><Relationship Id="rId18" Type="http://schemas.openxmlformats.org/officeDocument/2006/relationships/hyperlink" Target="https://www.facebook.com/topexceltemplates" TargetMode="External"/><Relationship Id="rId3" Type="http://schemas.openxmlformats.org/officeDocument/2006/relationships/image" Target="../media/image2.jpg"/><Relationship Id="rId21" Type="http://schemas.openxmlformats.org/officeDocument/2006/relationships/image" Target="../media/image11.jpg"/><Relationship Id="rId7" Type="http://schemas.openxmlformats.org/officeDocument/2006/relationships/hyperlink" Target="#Sobre!B6"/><Relationship Id="rId12" Type="http://schemas.openxmlformats.org/officeDocument/2006/relationships/hyperlink" Target="#Saldo!B6"/><Relationship Id="rId17" Type="http://schemas.openxmlformats.org/officeDocument/2006/relationships/image" Target="../media/image9.jpg"/><Relationship Id="rId2" Type="http://schemas.openxmlformats.org/officeDocument/2006/relationships/hyperlink" Target="#Ajuda!B6"/><Relationship Id="rId16" Type="http://schemas.openxmlformats.org/officeDocument/2006/relationships/hyperlink" Target="https://www.youtube.com/channel/UCjZlEnoIOK_dmvFPgV65t6g" TargetMode="External"/><Relationship Id="rId20" Type="http://schemas.openxmlformats.org/officeDocument/2006/relationships/hyperlink" Target="http://topexceltemplates.com/category/business-blog/" TargetMode="External"/><Relationship Id="rId1" Type="http://schemas.openxmlformats.org/officeDocument/2006/relationships/image" Target="../media/image6.jpg"/><Relationship Id="rId6" Type="http://schemas.openxmlformats.org/officeDocument/2006/relationships/hyperlink" Target="#Inicio!B6"/><Relationship Id="rId11" Type="http://schemas.openxmlformats.org/officeDocument/2006/relationships/hyperlink" Target="#Inventario!B6"/><Relationship Id="rId24" Type="http://schemas.openxmlformats.org/officeDocument/2006/relationships/hyperlink" Target="http://topexceltemplates.com/professional-templates-store/inventory-management-control-excel-template" TargetMode="External"/><Relationship Id="rId5" Type="http://schemas.openxmlformats.org/officeDocument/2006/relationships/image" Target="../media/image4.jpg"/><Relationship Id="rId15" Type="http://schemas.openxmlformats.org/officeDocument/2006/relationships/image" Target="../media/image8.jpg"/><Relationship Id="rId23" Type="http://schemas.openxmlformats.org/officeDocument/2006/relationships/image" Target="../media/image12.jpg"/><Relationship Id="rId10" Type="http://schemas.openxmlformats.org/officeDocument/2006/relationships/hyperlink" Target="#Movimento!B6"/><Relationship Id="rId19" Type="http://schemas.openxmlformats.org/officeDocument/2006/relationships/image" Target="../media/image10.jpg"/><Relationship Id="rId4" Type="http://schemas.openxmlformats.org/officeDocument/2006/relationships/hyperlink" Target="#Dicas!B6"/><Relationship Id="rId9" Type="http://schemas.openxmlformats.org/officeDocument/2006/relationships/hyperlink" Target="#Cadastro!B6"/><Relationship Id="rId14" Type="http://schemas.openxmlformats.org/officeDocument/2006/relationships/image" Target="../media/image1.png"/><Relationship Id="rId22" Type="http://schemas.openxmlformats.org/officeDocument/2006/relationships/hyperlink" Target="http://topexceltemplates.com/faq" TargetMode="External"/></Relationships>
</file>

<file path=xl/drawings/_rels/drawing4.xml.rels><?xml version="1.0" encoding="UTF-8" standalone="yes"?>
<Relationships xmlns="http://schemas.openxmlformats.org/package/2006/relationships"><Relationship Id="rId8" Type="http://schemas.openxmlformats.org/officeDocument/2006/relationships/hyperlink" Target="#Cadastro!B6"/><Relationship Id="rId13" Type="http://schemas.openxmlformats.org/officeDocument/2006/relationships/image" Target="../media/image1.png"/><Relationship Id="rId3" Type="http://schemas.openxmlformats.org/officeDocument/2006/relationships/hyperlink" Target="#Sobre!B6"/><Relationship Id="rId7" Type="http://schemas.openxmlformats.org/officeDocument/2006/relationships/image" Target="../media/image13.jpg"/><Relationship Id="rId12" Type="http://schemas.openxmlformats.org/officeDocument/2006/relationships/hyperlink" Target="#Analise!B6"/><Relationship Id="rId2" Type="http://schemas.openxmlformats.org/officeDocument/2006/relationships/image" Target="../media/image2.jpg"/><Relationship Id="rId16" Type="http://schemas.openxmlformats.org/officeDocument/2006/relationships/hyperlink" Target="http://topexceltemplates.com/professional-templates-store/inventory-management-control-excel-template" TargetMode="External"/><Relationship Id="rId1" Type="http://schemas.openxmlformats.org/officeDocument/2006/relationships/hyperlink" Target="#Ajuda!B6"/><Relationship Id="rId6" Type="http://schemas.openxmlformats.org/officeDocument/2006/relationships/hyperlink" Target="#Dicas!B6"/><Relationship Id="rId11" Type="http://schemas.openxmlformats.org/officeDocument/2006/relationships/hyperlink" Target="#Saldo!B6"/><Relationship Id="rId5" Type="http://schemas.openxmlformats.org/officeDocument/2006/relationships/hyperlink" Target="#Inicio!B6"/><Relationship Id="rId15" Type="http://schemas.openxmlformats.org/officeDocument/2006/relationships/image" Target="../media/image14.jpg"/><Relationship Id="rId10" Type="http://schemas.openxmlformats.org/officeDocument/2006/relationships/hyperlink" Target="#Inventario!B6"/><Relationship Id="rId4" Type="http://schemas.openxmlformats.org/officeDocument/2006/relationships/image" Target="../media/image3.jpg"/><Relationship Id="rId9" Type="http://schemas.openxmlformats.org/officeDocument/2006/relationships/hyperlink" Target="#Movimento!B6"/><Relationship Id="rId14" Type="http://schemas.openxmlformats.org/officeDocument/2006/relationships/hyperlink" Target="http://topexceltemplates.com/professional-templates-store/" TargetMode="External"/></Relationships>
</file>

<file path=xl/drawings/_rels/drawing5.xml.rels><?xml version="1.0" encoding="UTF-8" standalone="yes"?>
<Relationships xmlns="http://schemas.openxmlformats.org/package/2006/relationships"><Relationship Id="rId8" Type="http://schemas.openxmlformats.org/officeDocument/2006/relationships/hyperlink" Target="#Analise!B6"/><Relationship Id="rId13" Type="http://schemas.openxmlformats.org/officeDocument/2006/relationships/image" Target="../media/image3.jpg"/><Relationship Id="rId3" Type="http://schemas.openxmlformats.org/officeDocument/2006/relationships/hyperlink" Target="#Cadastro!B9"/><Relationship Id="rId7" Type="http://schemas.openxmlformats.org/officeDocument/2006/relationships/hyperlink" Target="#Saldo!B6"/><Relationship Id="rId12" Type="http://schemas.openxmlformats.org/officeDocument/2006/relationships/hyperlink" Target="#Sobre!B6"/><Relationship Id="rId2" Type="http://schemas.openxmlformats.org/officeDocument/2006/relationships/hyperlink" Target="#Inicio!B6"/><Relationship Id="rId16" Type="http://schemas.openxmlformats.org/officeDocument/2006/relationships/hyperlink" Target="http://topexceltemplates.com/professional-templates-store/inventory-management-control-excel-template" TargetMode="External"/><Relationship Id="rId1" Type="http://schemas.openxmlformats.org/officeDocument/2006/relationships/hyperlink" Target="#CadForn!B6"/><Relationship Id="rId6" Type="http://schemas.openxmlformats.org/officeDocument/2006/relationships/hyperlink" Target="#Inventario!B6"/><Relationship Id="rId11" Type="http://schemas.openxmlformats.org/officeDocument/2006/relationships/image" Target="../media/image2.jpg"/><Relationship Id="rId5" Type="http://schemas.openxmlformats.org/officeDocument/2006/relationships/hyperlink" Target="#Movimento!B6"/><Relationship Id="rId15" Type="http://schemas.openxmlformats.org/officeDocument/2006/relationships/image" Target="../media/image4.jpg"/><Relationship Id="rId10" Type="http://schemas.openxmlformats.org/officeDocument/2006/relationships/hyperlink" Target="#Ajuda!B6"/><Relationship Id="rId4" Type="http://schemas.openxmlformats.org/officeDocument/2006/relationships/hyperlink" Target="#Cadastro!B6"/><Relationship Id="rId9" Type="http://schemas.openxmlformats.org/officeDocument/2006/relationships/image" Target="../media/image1.png"/><Relationship Id="rId14" Type="http://schemas.openxmlformats.org/officeDocument/2006/relationships/hyperlink" Target="#Dicas!B6"/></Relationships>
</file>

<file path=xl/drawings/_rels/drawing6.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Dicas!B6"/><Relationship Id="rId3" Type="http://schemas.openxmlformats.org/officeDocument/2006/relationships/hyperlink" Target="#Inicio!B6"/><Relationship Id="rId7" Type="http://schemas.openxmlformats.org/officeDocument/2006/relationships/hyperlink" Target="#Analise!B6"/><Relationship Id="rId12" Type="http://schemas.openxmlformats.org/officeDocument/2006/relationships/image" Target="../media/image3.jpg"/><Relationship Id="rId2" Type="http://schemas.openxmlformats.org/officeDocument/2006/relationships/hyperlink" Target="#Cadastro!B6"/><Relationship Id="rId1" Type="http://schemas.openxmlformats.org/officeDocument/2006/relationships/hyperlink" Target="#CadForn!B9"/><Relationship Id="rId6" Type="http://schemas.openxmlformats.org/officeDocument/2006/relationships/hyperlink" Target="#Saldo!B6"/><Relationship Id="rId11" Type="http://schemas.openxmlformats.org/officeDocument/2006/relationships/hyperlink" Target="#Sobre!B6"/><Relationship Id="rId5" Type="http://schemas.openxmlformats.org/officeDocument/2006/relationships/hyperlink" Target="#Inventario!B6"/><Relationship Id="rId15" Type="http://schemas.openxmlformats.org/officeDocument/2006/relationships/hyperlink" Target="http://topexceltemplates.com/professional-templates-store/inventory-management-control-excel-template" TargetMode="External"/><Relationship Id="rId10" Type="http://schemas.openxmlformats.org/officeDocument/2006/relationships/image" Target="../media/image2.jpg"/><Relationship Id="rId4" Type="http://schemas.openxmlformats.org/officeDocument/2006/relationships/hyperlink" Target="#Movimento!B6"/><Relationship Id="rId9" Type="http://schemas.openxmlformats.org/officeDocument/2006/relationships/hyperlink" Target="#Ajuda!B6"/><Relationship Id="rId14" Type="http://schemas.openxmlformats.org/officeDocument/2006/relationships/image" Target="../media/image4.jpg"/></Relationships>
</file>

<file path=xl/drawings/_rels/drawing7.xml.rels><?xml version="1.0" encoding="UTF-8" standalone="yes"?>
<Relationships xmlns="http://schemas.openxmlformats.org/package/2006/relationships"><Relationship Id="rId8" Type="http://schemas.openxmlformats.org/officeDocument/2006/relationships/hyperlink" Target="#Analise!B6"/><Relationship Id="rId13" Type="http://schemas.openxmlformats.org/officeDocument/2006/relationships/image" Target="../media/image3.jpg"/><Relationship Id="rId3" Type="http://schemas.openxmlformats.org/officeDocument/2006/relationships/hyperlink" Target="#Movimento!B9"/><Relationship Id="rId7" Type="http://schemas.openxmlformats.org/officeDocument/2006/relationships/hyperlink" Target="#Saldo!B6"/><Relationship Id="rId12" Type="http://schemas.openxmlformats.org/officeDocument/2006/relationships/hyperlink" Target="#Sobre!B6"/><Relationship Id="rId2" Type="http://schemas.openxmlformats.org/officeDocument/2006/relationships/hyperlink" Target="#Inicio!B6"/><Relationship Id="rId16" Type="http://schemas.openxmlformats.org/officeDocument/2006/relationships/hyperlink" Target="http://topexceltemplates.com/professional-templates-store/inventory-management-control-excel-template" TargetMode="External"/><Relationship Id="rId1" Type="http://schemas.openxmlformats.org/officeDocument/2006/relationships/hyperlink" Target="#MovSaida!B6"/><Relationship Id="rId6" Type="http://schemas.openxmlformats.org/officeDocument/2006/relationships/hyperlink" Target="#Inventario!B6"/><Relationship Id="rId11" Type="http://schemas.openxmlformats.org/officeDocument/2006/relationships/image" Target="../media/image2.jpg"/><Relationship Id="rId5" Type="http://schemas.openxmlformats.org/officeDocument/2006/relationships/hyperlink" Target="#Movimento!B6"/><Relationship Id="rId15" Type="http://schemas.openxmlformats.org/officeDocument/2006/relationships/image" Target="../media/image4.jpg"/><Relationship Id="rId10" Type="http://schemas.openxmlformats.org/officeDocument/2006/relationships/hyperlink" Target="#Ajuda!B6"/><Relationship Id="rId4" Type="http://schemas.openxmlformats.org/officeDocument/2006/relationships/hyperlink" Target="#Cadastro!B6"/><Relationship Id="rId9" Type="http://schemas.openxmlformats.org/officeDocument/2006/relationships/image" Target="../media/image1.png"/><Relationship Id="rId14" Type="http://schemas.openxmlformats.org/officeDocument/2006/relationships/hyperlink" Target="#Dicas!B6"/></Relationships>
</file>

<file path=xl/drawings/_rels/drawing8.xml.rels><?xml version="1.0" encoding="UTF-8" standalone="yes"?>
<Relationships xmlns="http://schemas.openxmlformats.org/package/2006/relationships"><Relationship Id="rId8" Type="http://schemas.openxmlformats.org/officeDocument/2006/relationships/hyperlink" Target="#Sobre!B6"/><Relationship Id="rId13" Type="http://schemas.openxmlformats.org/officeDocument/2006/relationships/hyperlink" Target="#Saldo!B6"/><Relationship Id="rId3" Type="http://schemas.openxmlformats.org/officeDocument/2006/relationships/hyperlink" Target="#MovSaida!B9"/><Relationship Id="rId7" Type="http://schemas.openxmlformats.org/officeDocument/2006/relationships/image" Target="../media/image2.jpg"/><Relationship Id="rId12" Type="http://schemas.openxmlformats.org/officeDocument/2006/relationships/hyperlink" Target="#Inventario!B6"/><Relationship Id="rId2" Type="http://schemas.openxmlformats.org/officeDocument/2006/relationships/hyperlink" Target="#Inicio!B6"/><Relationship Id="rId1" Type="http://schemas.openxmlformats.org/officeDocument/2006/relationships/hyperlink" Target="#Movimento!B6"/><Relationship Id="rId6" Type="http://schemas.openxmlformats.org/officeDocument/2006/relationships/hyperlink" Target="#Ajuda!B6"/><Relationship Id="rId11" Type="http://schemas.openxmlformats.org/officeDocument/2006/relationships/image" Target="../media/image4.jpg"/><Relationship Id="rId5" Type="http://schemas.openxmlformats.org/officeDocument/2006/relationships/image" Target="../media/image1.png"/><Relationship Id="rId15" Type="http://schemas.openxmlformats.org/officeDocument/2006/relationships/hyperlink" Target="http://topexceltemplates.com/professional-templates-store/inventory-management-control-excel-template" TargetMode="External"/><Relationship Id="rId10" Type="http://schemas.openxmlformats.org/officeDocument/2006/relationships/hyperlink" Target="#Dicas!B6"/><Relationship Id="rId4" Type="http://schemas.openxmlformats.org/officeDocument/2006/relationships/hyperlink" Target="#Cadastro!B6"/><Relationship Id="rId9" Type="http://schemas.openxmlformats.org/officeDocument/2006/relationships/image" Target="../media/image3.jpg"/><Relationship Id="rId14" Type="http://schemas.openxmlformats.org/officeDocument/2006/relationships/hyperlink" Target="#Analise!B6"/></Relationships>
</file>

<file path=xl/drawings/_rels/drawing9.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Dicas!B6"/><Relationship Id="rId3" Type="http://schemas.openxmlformats.org/officeDocument/2006/relationships/hyperlink" Target="#Cadastro!B6"/><Relationship Id="rId7" Type="http://schemas.openxmlformats.org/officeDocument/2006/relationships/hyperlink" Target="#Analise!B6"/><Relationship Id="rId12" Type="http://schemas.openxmlformats.org/officeDocument/2006/relationships/image" Target="../media/image3.jpg"/><Relationship Id="rId2" Type="http://schemas.openxmlformats.org/officeDocument/2006/relationships/hyperlink" Target="#Saldo!B9"/><Relationship Id="rId1" Type="http://schemas.openxmlformats.org/officeDocument/2006/relationships/hyperlink" Target="#Inicio!B6"/><Relationship Id="rId6" Type="http://schemas.openxmlformats.org/officeDocument/2006/relationships/hyperlink" Target="#Saldo!B6"/><Relationship Id="rId11" Type="http://schemas.openxmlformats.org/officeDocument/2006/relationships/hyperlink" Target="#Sobre!B6"/><Relationship Id="rId5" Type="http://schemas.openxmlformats.org/officeDocument/2006/relationships/hyperlink" Target="#Inventario!B6"/><Relationship Id="rId15" Type="http://schemas.openxmlformats.org/officeDocument/2006/relationships/hyperlink" Target="http://topexceltemplates.com/professional-templates-store/inventory-management-control-excel-template" TargetMode="External"/><Relationship Id="rId10" Type="http://schemas.openxmlformats.org/officeDocument/2006/relationships/image" Target="../media/image2.jpg"/><Relationship Id="rId4" Type="http://schemas.openxmlformats.org/officeDocument/2006/relationships/hyperlink" Target="#Movimento!B6"/><Relationship Id="rId9" Type="http://schemas.openxmlformats.org/officeDocument/2006/relationships/hyperlink" Target="#Ajuda!B6"/><Relationship Id="rId14" Type="http://schemas.openxmlformats.org/officeDocument/2006/relationships/image" Target="../media/image4.jpg"/></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Dicas!B6"/><Relationship Id="rId3" Type="http://schemas.openxmlformats.org/officeDocument/2006/relationships/hyperlink" Target="#Inventario!B10"/><Relationship Id="rId7" Type="http://schemas.openxmlformats.org/officeDocument/2006/relationships/hyperlink" Target="#Analise!B6"/><Relationship Id="rId12" Type="http://schemas.openxmlformats.org/officeDocument/2006/relationships/image" Target="../media/image3.jpg"/><Relationship Id="rId2" Type="http://schemas.openxmlformats.org/officeDocument/2006/relationships/hyperlink" Target="#Inicio!B6"/><Relationship Id="rId1" Type="http://schemas.openxmlformats.org/officeDocument/2006/relationships/hyperlink" Target="#InvAjust!B6"/><Relationship Id="rId6" Type="http://schemas.openxmlformats.org/officeDocument/2006/relationships/hyperlink" Target="#Saldo!B6"/><Relationship Id="rId11" Type="http://schemas.openxmlformats.org/officeDocument/2006/relationships/hyperlink" Target="#Sobre!B6"/><Relationship Id="rId5" Type="http://schemas.openxmlformats.org/officeDocument/2006/relationships/hyperlink" Target="#Movimento!B6"/><Relationship Id="rId15" Type="http://schemas.openxmlformats.org/officeDocument/2006/relationships/hyperlink" Target="http://topexceltemplates.com/professional-templates-store/inventory-management-control-excel-template" TargetMode="External"/><Relationship Id="rId10" Type="http://schemas.openxmlformats.org/officeDocument/2006/relationships/image" Target="../media/image2.jpg"/><Relationship Id="rId4" Type="http://schemas.openxmlformats.org/officeDocument/2006/relationships/hyperlink" Target="#Cadastro!B6"/><Relationship Id="rId9" Type="http://schemas.openxmlformats.org/officeDocument/2006/relationships/hyperlink" Target="#Ajuda!B6"/><Relationship Id="rId14" Type="http://schemas.openxmlformats.org/officeDocument/2006/relationships/image" Target="../media/image4.jpg"/></Relationships>
</file>

<file path=xl/drawings/_rels/drawing1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Dicas!B6"/><Relationship Id="rId3" Type="http://schemas.openxmlformats.org/officeDocument/2006/relationships/hyperlink" Target="#Cadastro!B6"/><Relationship Id="rId7" Type="http://schemas.openxmlformats.org/officeDocument/2006/relationships/hyperlink" Target="#Inventario!B6"/><Relationship Id="rId12" Type="http://schemas.openxmlformats.org/officeDocument/2006/relationships/image" Target="../media/image3.jpg"/><Relationship Id="rId2" Type="http://schemas.openxmlformats.org/officeDocument/2006/relationships/hyperlink" Target="#InvAjust!B9"/><Relationship Id="rId1" Type="http://schemas.openxmlformats.org/officeDocument/2006/relationships/hyperlink" Target="#Inicio!B6"/><Relationship Id="rId6" Type="http://schemas.openxmlformats.org/officeDocument/2006/relationships/hyperlink" Target="#Analise!B6"/><Relationship Id="rId11" Type="http://schemas.openxmlformats.org/officeDocument/2006/relationships/hyperlink" Target="#Sobre!B6"/><Relationship Id="rId5" Type="http://schemas.openxmlformats.org/officeDocument/2006/relationships/hyperlink" Target="#Saldo!B6"/><Relationship Id="rId15" Type="http://schemas.openxmlformats.org/officeDocument/2006/relationships/hyperlink" Target="http://topexceltemplates.com/professional-templates-store/inventory-management-control-excel-template" TargetMode="External"/><Relationship Id="rId10" Type="http://schemas.openxmlformats.org/officeDocument/2006/relationships/image" Target="../media/image2.jpg"/><Relationship Id="rId4" Type="http://schemas.openxmlformats.org/officeDocument/2006/relationships/hyperlink" Target="#Movimento!B6"/><Relationship Id="rId9" Type="http://schemas.openxmlformats.org/officeDocument/2006/relationships/hyperlink" Target="#Ajuda!B6"/><Relationship Id="rId14" Type="http://schemas.openxmlformats.org/officeDocument/2006/relationships/image" Target="../media/image4.jpg"/></Relationships>
</file>

<file path=xl/drawings/_rels/drawing12.xml.rels><?xml version="1.0" encoding="UTF-8" standalone="yes"?>
<Relationships xmlns="http://schemas.openxmlformats.org/package/2006/relationships"><Relationship Id="rId8" Type="http://schemas.openxmlformats.org/officeDocument/2006/relationships/hyperlink" Target="#Inventario!B6"/><Relationship Id="rId13" Type="http://schemas.openxmlformats.org/officeDocument/2006/relationships/hyperlink" Target="#Ajuda!B6"/><Relationship Id="rId18" Type="http://schemas.openxmlformats.org/officeDocument/2006/relationships/image" Target="../media/image4.jpg"/><Relationship Id="rId3" Type="http://schemas.openxmlformats.org/officeDocument/2006/relationships/hyperlink" Target="#AnProd!B6"/><Relationship Id="rId7" Type="http://schemas.openxmlformats.org/officeDocument/2006/relationships/hyperlink" Target="#Movimento!B6"/><Relationship Id="rId12" Type="http://schemas.openxmlformats.org/officeDocument/2006/relationships/image" Target="../media/image1.png"/><Relationship Id="rId17" Type="http://schemas.openxmlformats.org/officeDocument/2006/relationships/hyperlink" Target="#Dicas!B6"/><Relationship Id="rId2" Type="http://schemas.openxmlformats.org/officeDocument/2006/relationships/hyperlink" Target="#AnAbc!B6"/><Relationship Id="rId16" Type="http://schemas.openxmlformats.org/officeDocument/2006/relationships/image" Target="../media/image3.jpg"/><Relationship Id="rId1" Type="http://schemas.openxmlformats.org/officeDocument/2006/relationships/hyperlink" Target="#AnVal!B6"/><Relationship Id="rId6" Type="http://schemas.openxmlformats.org/officeDocument/2006/relationships/hyperlink" Target="#Cadastro!B6"/><Relationship Id="rId11" Type="http://schemas.openxmlformats.org/officeDocument/2006/relationships/chart" Target="../charts/chart1.xml"/><Relationship Id="rId5" Type="http://schemas.openxmlformats.org/officeDocument/2006/relationships/hyperlink" Target="#Analise!B6"/><Relationship Id="rId15" Type="http://schemas.openxmlformats.org/officeDocument/2006/relationships/hyperlink" Target="#Sobre!B6"/><Relationship Id="rId10" Type="http://schemas.openxmlformats.org/officeDocument/2006/relationships/hyperlink" Target="#AnCompar!B6"/><Relationship Id="rId19" Type="http://schemas.openxmlformats.org/officeDocument/2006/relationships/hyperlink" Target="http://topexceltemplates.com/professional-templates-store/inventory-management-control-excel-template" TargetMode="External"/><Relationship Id="rId4" Type="http://schemas.openxmlformats.org/officeDocument/2006/relationships/hyperlink" Target="#Inicio!B6"/><Relationship Id="rId9" Type="http://schemas.openxmlformats.org/officeDocument/2006/relationships/hyperlink" Target="#Saldo!B6"/><Relationship Id="rId14" Type="http://schemas.openxmlformats.org/officeDocument/2006/relationships/image" Target="../media/image2.jpg"/></Relationships>
</file>

<file path=xl/drawings/_rels/drawing13.xml.rels><?xml version="1.0" encoding="UTF-8" standalone="yes"?>
<Relationships xmlns="http://schemas.openxmlformats.org/package/2006/relationships"><Relationship Id="rId8" Type="http://schemas.openxmlformats.org/officeDocument/2006/relationships/hyperlink" Target="#AnAbc!B6"/><Relationship Id="rId13" Type="http://schemas.openxmlformats.org/officeDocument/2006/relationships/hyperlink" Target="#Ajuda!B6"/><Relationship Id="rId18" Type="http://schemas.openxmlformats.org/officeDocument/2006/relationships/image" Target="../media/image4.jpg"/><Relationship Id="rId3" Type="http://schemas.openxmlformats.org/officeDocument/2006/relationships/hyperlink" Target="#Cadastro!B6"/><Relationship Id="rId7" Type="http://schemas.openxmlformats.org/officeDocument/2006/relationships/hyperlink" Target="#Analise!B6"/><Relationship Id="rId12" Type="http://schemas.openxmlformats.org/officeDocument/2006/relationships/image" Target="../media/image1.png"/><Relationship Id="rId17" Type="http://schemas.openxmlformats.org/officeDocument/2006/relationships/hyperlink" Target="#Dicas!B6"/><Relationship Id="rId2" Type="http://schemas.openxmlformats.org/officeDocument/2006/relationships/hyperlink" Target="#AnVal!B6"/><Relationship Id="rId16" Type="http://schemas.openxmlformats.org/officeDocument/2006/relationships/image" Target="../media/image3.jpg"/><Relationship Id="rId1" Type="http://schemas.openxmlformats.org/officeDocument/2006/relationships/hyperlink" Target="#Inicio!B6"/><Relationship Id="rId6" Type="http://schemas.openxmlformats.org/officeDocument/2006/relationships/hyperlink" Target="#Saldo!B6"/><Relationship Id="rId11" Type="http://schemas.openxmlformats.org/officeDocument/2006/relationships/chart" Target="../charts/chart2.xml"/><Relationship Id="rId5" Type="http://schemas.openxmlformats.org/officeDocument/2006/relationships/hyperlink" Target="#Inventario!B6"/><Relationship Id="rId15" Type="http://schemas.openxmlformats.org/officeDocument/2006/relationships/hyperlink" Target="#Sobre!B6"/><Relationship Id="rId10" Type="http://schemas.openxmlformats.org/officeDocument/2006/relationships/hyperlink" Target="#AnCompar!B6"/><Relationship Id="rId19" Type="http://schemas.openxmlformats.org/officeDocument/2006/relationships/hyperlink" Target="http://topexceltemplates.com/professional-templates-store/inventory-management-control-excel-template" TargetMode="External"/><Relationship Id="rId4" Type="http://schemas.openxmlformats.org/officeDocument/2006/relationships/hyperlink" Target="#Movimento!B6"/><Relationship Id="rId9" Type="http://schemas.openxmlformats.org/officeDocument/2006/relationships/hyperlink" Target="#AnProd!B6"/><Relationship Id="rId14" Type="http://schemas.openxmlformats.org/officeDocument/2006/relationships/image" Target="../media/image2.jpg"/></Relationships>
</file>

<file path=xl/drawings/_rels/drawing14.xml.rels><?xml version="1.0" encoding="UTF-8" standalone="yes"?>
<Relationships xmlns="http://schemas.openxmlformats.org/package/2006/relationships"><Relationship Id="rId8" Type="http://schemas.openxmlformats.org/officeDocument/2006/relationships/hyperlink" Target="#AnVal!B6"/><Relationship Id="rId13" Type="http://schemas.openxmlformats.org/officeDocument/2006/relationships/image" Target="../media/image2.jpg"/><Relationship Id="rId18" Type="http://schemas.openxmlformats.org/officeDocument/2006/relationships/hyperlink" Target="http://topexceltemplates.com/professional-templates-store/inventory-management-control-excel-template" TargetMode="External"/><Relationship Id="rId3" Type="http://schemas.openxmlformats.org/officeDocument/2006/relationships/hyperlink" Target="#Cadastro!B6"/><Relationship Id="rId7" Type="http://schemas.openxmlformats.org/officeDocument/2006/relationships/hyperlink" Target="#Analise!B6"/><Relationship Id="rId12" Type="http://schemas.openxmlformats.org/officeDocument/2006/relationships/hyperlink" Target="#Ajuda!B6"/><Relationship Id="rId17" Type="http://schemas.openxmlformats.org/officeDocument/2006/relationships/image" Target="../media/image4.jpg"/><Relationship Id="rId2" Type="http://schemas.openxmlformats.org/officeDocument/2006/relationships/hyperlink" Target="#AnAbc!B6"/><Relationship Id="rId16" Type="http://schemas.openxmlformats.org/officeDocument/2006/relationships/hyperlink" Target="#Dicas!B6"/><Relationship Id="rId1" Type="http://schemas.openxmlformats.org/officeDocument/2006/relationships/hyperlink" Target="#Inicio!B6"/><Relationship Id="rId6" Type="http://schemas.openxmlformats.org/officeDocument/2006/relationships/hyperlink" Target="#Saldo!B6"/><Relationship Id="rId11" Type="http://schemas.openxmlformats.org/officeDocument/2006/relationships/image" Target="../media/image1.png"/><Relationship Id="rId5" Type="http://schemas.openxmlformats.org/officeDocument/2006/relationships/hyperlink" Target="#Inventario!B6"/><Relationship Id="rId15" Type="http://schemas.openxmlformats.org/officeDocument/2006/relationships/image" Target="../media/image3.jpg"/><Relationship Id="rId10" Type="http://schemas.openxmlformats.org/officeDocument/2006/relationships/hyperlink" Target="#AnCompar!B6"/><Relationship Id="rId4" Type="http://schemas.openxmlformats.org/officeDocument/2006/relationships/hyperlink" Target="#Movimento!B6"/><Relationship Id="rId9" Type="http://schemas.openxmlformats.org/officeDocument/2006/relationships/hyperlink" Target="#AnProd!B6"/><Relationship Id="rId14" Type="http://schemas.openxmlformats.org/officeDocument/2006/relationships/hyperlink" Target="#Sobre!B6"/></Relationships>
</file>

<file path=xl/drawings/_rels/drawing15.xml.rels><?xml version="1.0" encoding="UTF-8" standalone="yes"?>
<Relationships xmlns="http://schemas.openxmlformats.org/package/2006/relationships"><Relationship Id="rId8" Type="http://schemas.openxmlformats.org/officeDocument/2006/relationships/hyperlink" Target="#AnVal!B6"/><Relationship Id="rId13" Type="http://schemas.openxmlformats.org/officeDocument/2006/relationships/hyperlink" Target="#Ajuda!B6"/><Relationship Id="rId18" Type="http://schemas.openxmlformats.org/officeDocument/2006/relationships/image" Target="../media/image4.jpg"/><Relationship Id="rId3" Type="http://schemas.openxmlformats.org/officeDocument/2006/relationships/hyperlink" Target="#Cadastro!B6"/><Relationship Id="rId7" Type="http://schemas.openxmlformats.org/officeDocument/2006/relationships/hyperlink" Target="#Analise!B6"/><Relationship Id="rId12" Type="http://schemas.openxmlformats.org/officeDocument/2006/relationships/image" Target="../media/image1.png"/><Relationship Id="rId17" Type="http://schemas.openxmlformats.org/officeDocument/2006/relationships/hyperlink" Target="#Dicas!B6"/><Relationship Id="rId2" Type="http://schemas.openxmlformats.org/officeDocument/2006/relationships/hyperlink" Target="#AnProd!B6"/><Relationship Id="rId16" Type="http://schemas.openxmlformats.org/officeDocument/2006/relationships/image" Target="../media/image3.jpg"/><Relationship Id="rId1" Type="http://schemas.openxmlformats.org/officeDocument/2006/relationships/hyperlink" Target="#Inicio!B6"/><Relationship Id="rId6" Type="http://schemas.openxmlformats.org/officeDocument/2006/relationships/hyperlink" Target="#Saldo!B6"/><Relationship Id="rId11" Type="http://schemas.openxmlformats.org/officeDocument/2006/relationships/chart" Target="../charts/chart3.xml"/><Relationship Id="rId5" Type="http://schemas.openxmlformats.org/officeDocument/2006/relationships/hyperlink" Target="#Inventario!B6"/><Relationship Id="rId15" Type="http://schemas.openxmlformats.org/officeDocument/2006/relationships/hyperlink" Target="#Sobre!B6"/><Relationship Id="rId10" Type="http://schemas.openxmlformats.org/officeDocument/2006/relationships/hyperlink" Target="#AnCompar!B6"/><Relationship Id="rId19" Type="http://schemas.openxmlformats.org/officeDocument/2006/relationships/hyperlink" Target="http://topexceltemplates.com/professional-templates-store/inventory-management-control-excel-template" TargetMode="External"/><Relationship Id="rId4" Type="http://schemas.openxmlformats.org/officeDocument/2006/relationships/hyperlink" Target="#Movimento!B6"/><Relationship Id="rId9" Type="http://schemas.openxmlformats.org/officeDocument/2006/relationships/hyperlink" Target="#AnAbc!B6"/><Relationship Id="rId14" Type="http://schemas.openxmlformats.org/officeDocument/2006/relationships/image" Target="../media/image2.jpg"/></Relationships>
</file>

<file path=xl/drawings/_rels/drawing16.xml.rels><?xml version="1.0" encoding="UTF-8" standalone="yes"?>
<Relationships xmlns="http://schemas.openxmlformats.org/package/2006/relationships"><Relationship Id="rId8" Type="http://schemas.openxmlformats.org/officeDocument/2006/relationships/hyperlink" Target="#AnVal!B6"/><Relationship Id="rId13" Type="http://schemas.openxmlformats.org/officeDocument/2006/relationships/image" Target="../media/image2.jpg"/><Relationship Id="rId18" Type="http://schemas.openxmlformats.org/officeDocument/2006/relationships/hyperlink" Target="http://topexceltemplates.com/professional-templates-store/inventory-management-control-excel-template" TargetMode="External"/><Relationship Id="rId3" Type="http://schemas.openxmlformats.org/officeDocument/2006/relationships/hyperlink" Target="#Cadastro!B6"/><Relationship Id="rId7" Type="http://schemas.openxmlformats.org/officeDocument/2006/relationships/hyperlink" Target="#Analise!B6"/><Relationship Id="rId12" Type="http://schemas.openxmlformats.org/officeDocument/2006/relationships/hyperlink" Target="#Ajuda!B6"/><Relationship Id="rId17" Type="http://schemas.openxmlformats.org/officeDocument/2006/relationships/image" Target="../media/image4.jpg"/><Relationship Id="rId2" Type="http://schemas.openxmlformats.org/officeDocument/2006/relationships/hyperlink" Target="#AnProd!B6"/><Relationship Id="rId16" Type="http://schemas.openxmlformats.org/officeDocument/2006/relationships/hyperlink" Target="#Dicas!B6"/><Relationship Id="rId1" Type="http://schemas.openxmlformats.org/officeDocument/2006/relationships/hyperlink" Target="#Inicio!B6"/><Relationship Id="rId6" Type="http://schemas.openxmlformats.org/officeDocument/2006/relationships/hyperlink" Target="#Saldo!B6"/><Relationship Id="rId11" Type="http://schemas.openxmlformats.org/officeDocument/2006/relationships/image" Target="../media/image1.png"/><Relationship Id="rId5" Type="http://schemas.openxmlformats.org/officeDocument/2006/relationships/hyperlink" Target="#Inventario!B6"/><Relationship Id="rId15" Type="http://schemas.openxmlformats.org/officeDocument/2006/relationships/image" Target="../media/image3.jpg"/><Relationship Id="rId10" Type="http://schemas.openxmlformats.org/officeDocument/2006/relationships/chart" Target="../charts/chart4.xml"/><Relationship Id="rId4" Type="http://schemas.openxmlformats.org/officeDocument/2006/relationships/hyperlink" Target="#Movimento!B6"/><Relationship Id="rId9" Type="http://schemas.openxmlformats.org/officeDocument/2006/relationships/hyperlink" Target="#AnAbc!B6"/><Relationship Id="rId14" Type="http://schemas.openxmlformats.org/officeDocument/2006/relationships/hyperlink" Target="#Sobre!B6"/></Relationships>
</file>

<file path=xl/drawings/drawing1.xml><?xml version="1.0" encoding="utf-8"?>
<xdr:wsDr xmlns:xdr="http://schemas.openxmlformats.org/drawingml/2006/spreadsheetDrawing" xmlns:a="http://schemas.openxmlformats.org/drawingml/2006/main">
  <xdr:twoCellAnchor editAs="oneCell">
    <xdr:from>
      <xdr:col>1</xdr:col>
      <xdr:colOff>95249</xdr:colOff>
      <xdr:row>38</xdr:row>
      <xdr:rowOff>66675</xdr:rowOff>
    </xdr:from>
    <xdr:to>
      <xdr:col>15</xdr:col>
      <xdr:colOff>123824</xdr:colOff>
      <xdr:row>43</xdr:row>
      <xdr:rowOff>28574</xdr:rowOff>
    </xdr:to>
    <xdr:sp macro="" textlink="">
      <xdr:nvSpPr>
        <xdr:cNvPr id="10" name="CaixaDeTexto 9">
          <a:extLst>
            <a:ext uri="{FF2B5EF4-FFF2-40B4-BE49-F238E27FC236}">
              <a16:creationId xmlns:a16="http://schemas.microsoft.com/office/drawing/2014/main" id="{00000000-0008-0000-0000-00000A000000}"/>
            </a:ext>
          </a:extLst>
        </xdr:cNvPr>
        <xdr:cNvSpPr txBox="1"/>
      </xdr:nvSpPr>
      <xdr:spPr>
        <a:xfrm>
          <a:off x="1847849" y="9991725"/>
          <a:ext cx="10734675" cy="11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300">
              <a:solidFill>
                <a:schemeClr val="dk1"/>
              </a:solidFill>
              <a:effectLst/>
              <a:latin typeface="+mn-lt"/>
              <a:ea typeface="+mn-ea"/>
              <a:cs typeface="+mn-cs"/>
            </a:rPr>
            <a:t>In this screen you can choose between the Incoming and Outgoing buttons to keep track of all the stock movements.</a:t>
          </a:r>
        </a:p>
        <a:p>
          <a:r>
            <a:rPr lang="pt-BR" sz="1300">
              <a:solidFill>
                <a:schemeClr val="dk1"/>
              </a:solidFill>
              <a:effectLst/>
              <a:latin typeface="+mn-lt"/>
              <a:ea typeface="+mn-ea"/>
              <a:cs typeface="+mn-cs"/>
            </a:rPr>
            <a:t>Enter the date, ID, select the supplier name and fill in quantity and unit value.</a:t>
          </a:r>
        </a:p>
        <a:p>
          <a:r>
            <a:rPr lang="pt-BR" sz="1300">
              <a:solidFill>
                <a:schemeClr val="dk1"/>
              </a:solidFill>
              <a:effectLst/>
              <a:latin typeface="+mn-lt"/>
              <a:ea typeface="+mn-ea"/>
              <a:cs typeface="+mn-cs"/>
            </a:rPr>
            <a:t>Excel displays the corresponding calculation of the total value of the entry and the current inventory after that</a:t>
          </a:r>
          <a:r>
            <a:rPr lang="pt-BR" sz="1300" baseline="0">
              <a:solidFill>
                <a:schemeClr val="dk1"/>
              </a:solidFill>
              <a:effectLst/>
              <a:latin typeface="+mn-lt"/>
              <a:ea typeface="+mn-ea"/>
              <a:cs typeface="+mn-cs"/>
            </a:rPr>
            <a:t> transfer</a:t>
          </a:r>
          <a:r>
            <a:rPr lang="pt-BR" sz="1300">
              <a:solidFill>
                <a:schemeClr val="dk1"/>
              </a:solidFill>
              <a:effectLst/>
              <a:latin typeface="+mn-lt"/>
              <a:ea typeface="+mn-ea"/>
              <a:cs typeface="+mn-cs"/>
            </a:rPr>
            <a:t>.</a:t>
          </a:r>
        </a:p>
        <a:p>
          <a:r>
            <a:rPr lang="pt-BR" sz="1300">
              <a:solidFill>
                <a:schemeClr val="dk1"/>
              </a:solidFill>
              <a:effectLst/>
              <a:latin typeface="+mn-lt"/>
              <a:ea typeface="+mn-ea"/>
              <a:cs typeface="+mn-cs"/>
            </a:rPr>
            <a:t>You can also</a:t>
          </a:r>
          <a:r>
            <a:rPr lang="pt-BR" sz="1300" baseline="0">
              <a:solidFill>
                <a:schemeClr val="dk1"/>
              </a:solidFill>
              <a:effectLst/>
              <a:latin typeface="+mn-lt"/>
              <a:ea typeface="+mn-ea"/>
              <a:cs typeface="+mn-cs"/>
            </a:rPr>
            <a:t> </a:t>
          </a:r>
          <a:r>
            <a:rPr lang="pt-BR" sz="1300">
              <a:solidFill>
                <a:schemeClr val="dk1"/>
              </a:solidFill>
              <a:effectLst/>
              <a:latin typeface="+mn-lt"/>
              <a:ea typeface="+mn-ea"/>
              <a:cs typeface="+mn-cs"/>
            </a:rPr>
            <a:t>register a destination name for an outgoing record.</a:t>
          </a:r>
        </a:p>
        <a:p>
          <a:r>
            <a:rPr lang="pt-BR" sz="1300">
              <a:solidFill>
                <a:schemeClr val="dk1"/>
              </a:solidFill>
              <a:effectLst/>
              <a:latin typeface="+mn-lt"/>
              <a:ea typeface="+mn-ea"/>
              <a:cs typeface="+mn-cs"/>
            </a:rPr>
            <a:t>There are 7000 rows available for Incoming records + 7000 for Outgoing records.</a:t>
          </a:r>
          <a:endParaRPr lang="pt-BR" sz="1200">
            <a:solidFill>
              <a:schemeClr val="dk1"/>
            </a:solidFill>
            <a:effectLst/>
            <a:latin typeface="+mn-lt"/>
            <a:ea typeface="+mn-ea"/>
            <a:cs typeface="+mn-cs"/>
          </a:endParaRPr>
        </a:p>
      </xdr:txBody>
    </xdr:sp>
    <xdr:clientData/>
  </xdr:twoCellAnchor>
  <xdr:twoCellAnchor editAs="oneCell">
    <xdr:from>
      <xdr:col>1</xdr:col>
      <xdr:colOff>136306</xdr:colOff>
      <xdr:row>27</xdr:row>
      <xdr:rowOff>84030</xdr:rowOff>
    </xdr:from>
    <xdr:to>
      <xdr:col>15</xdr:col>
      <xdr:colOff>247650</xdr:colOff>
      <xdr:row>36</xdr:row>
      <xdr:rowOff>161925</xdr:rowOff>
    </xdr:to>
    <xdr:sp macro="" textlink="">
      <xdr:nvSpPr>
        <xdr:cNvPr id="11" name="CaixaDeTexto 10">
          <a:extLst>
            <a:ext uri="{FF2B5EF4-FFF2-40B4-BE49-F238E27FC236}">
              <a16:creationId xmlns:a16="http://schemas.microsoft.com/office/drawing/2014/main" id="{00000000-0008-0000-0000-00000B000000}"/>
            </a:ext>
          </a:extLst>
        </xdr:cNvPr>
        <xdr:cNvSpPr txBox="1"/>
      </xdr:nvSpPr>
      <xdr:spPr>
        <a:xfrm>
          <a:off x="1888906" y="7370655"/>
          <a:ext cx="10817444" cy="222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300">
              <a:solidFill>
                <a:schemeClr val="dk1"/>
              </a:solidFill>
              <a:effectLst/>
              <a:latin typeface="+mn-lt"/>
              <a:ea typeface="+mn-ea"/>
              <a:cs typeface="+mn-cs"/>
            </a:rPr>
            <a:t>On this screen you can register and manage products and</a:t>
          </a:r>
          <a:r>
            <a:rPr lang="pt-BR" sz="1300" baseline="0">
              <a:solidFill>
                <a:schemeClr val="dk1"/>
              </a:solidFill>
              <a:effectLst/>
              <a:latin typeface="+mn-lt"/>
              <a:ea typeface="+mn-ea"/>
              <a:cs typeface="+mn-cs"/>
            </a:rPr>
            <a:t> suppliers which will be used on other modules, preventing repetitive typing of data.</a:t>
          </a:r>
          <a:endParaRPr lang="pt-BR" sz="1300">
            <a:solidFill>
              <a:schemeClr val="dk1"/>
            </a:solidFill>
            <a:effectLst/>
            <a:latin typeface="+mn-lt"/>
            <a:ea typeface="+mn-ea"/>
            <a:cs typeface="+mn-cs"/>
          </a:endParaRPr>
        </a:p>
        <a:p>
          <a:endParaRPr lang="pt-BR" sz="1300">
            <a:solidFill>
              <a:schemeClr val="dk1"/>
            </a:solidFill>
            <a:effectLst/>
            <a:latin typeface="+mn-lt"/>
            <a:ea typeface="+mn-ea"/>
            <a:cs typeface="+mn-cs"/>
          </a:endParaRPr>
        </a:p>
        <a:p>
          <a:r>
            <a:rPr lang="pt-BR" sz="1300">
              <a:solidFill>
                <a:schemeClr val="dk1"/>
              </a:solidFill>
              <a:effectLst/>
              <a:latin typeface="+mn-lt"/>
              <a:ea typeface="+mn-ea"/>
              <a:cs typeface="+mn-cs"/>
            </a:rPr>
            <a:t>In the Products screen you can register up to 1000 items with the ID, product name, opening inventory, date of registration, average unit value and minimum inventory level. An Excel formula calculates the total opening inventory value.</a:t>
          </a:r>
        </a:p>
        <a:p>
          <a:endParaRPr lang="pt-BR" sz="1300">
            <a:solidFill>
              <a:schemeClr val="dk1"/>
            </a:solidFill>
            <a:effectLst/>
            <a:latin typeface="+mn-lt"/>
            <a:ea typeface="+mn-ea"/>
            <a:cs typeface="+mn-cs"/>
          </a:endParaRPr>
        </a:p>
        <a:p>
          <a:r>
            <a:rPr lang="pt-BR" sz="1300" b="1">
              <a:solidFill>
                <a:schemeClr val="dk1"/>
              </a:solidFill>
              <a:effectLst/>
              <a:latin typeface="+mn-lt"/>
              <a:ea typeface="+mn-ea"/>
              <a:cs typeface="+mn-cs"/>
            </a:rPr>
            <a:t>*It is mandatory to fill in all the columns of this screen!</a:t>
          </a:r>
          <a:r>
            <a:rPr lang="pt-BR" sz="1300">
              <a:solidFill>
                <a:schemeClr val="dk1"/>
              </a:solidFill>
              <a:effectLst/>
              <a:latin typeface="+mn-lt"/>
              <a:ea typeface="+mn-ea"/>
              <a:cs typeface="+mn-cs"/>
            </a:rPr>
            <a:t> If you do not know the current inventory of a registered product leave the number zero. If any field is left unfilled, the worksheet may have calculation errors.</a:t>
          </a:r>
        </a:p>
        <a:p>
          <a:endParaRPr lang="pt-BR" sz="1300">
            <a:solidFill>
              <a:schemeClr val="dk1"/>
            </a:solidFill>
            <a:effectLst/>
            <a:latin typeface="+mn-lt"/>
            <a:ea typeface="+mn-ea"/>
            <a:cs typeface="+mn-cs"/>
          </a:endParaRPr>
        </a:p>
        <a:p>
          <a:r>
            <a:rPr lang="pt-BR" sz="1300">
              <a:solidFill>
                <a:schemeClr val="dk1"/>
              </a:solidFill>
              <a:effectLst/>
              <a:latin typeface="+mn-lt"/>
              <a:ea typeface="+mn-ea"/>
              <a:cs typeface="+mn-cs"/>
            </a:rPr>
            <a:t>On the Suppliers screen you can enter the name and other company data for up to 2500 records.</a:t>
          </a:r>
        </a:p>
      </xdr:txBody>
    </xdr:sp>
    <xdr:clientData/>
  </xdr:twoCellAnchor>
  <xdr:twoCellAnchor editAs="absolute">
    <xdr:from>
      <xdr:col>2</xdr:col>
      <xdr:colOff>22005</xdr:colOff>
      <xdr:row>10</xdr:row>
      <xdr:rowOff>174086</xdr:rowOff>
    </xdr:from>
    <xdr:to>
      <xdr:col>14</xdr:col>
      <xdr:colOff>114300</xdr:colOff>
      <xdr:row>13</xdr:row>
      <xdr:rowOff>76201</xdr:rowOff>
    </xdr:to>
    <xdr:sp macro="" textlink="">
      <xdr:nvSpPr>
        <xdr:cNvPr id="12" name="CaixaDeTexto 11">
          <a:extLst>
            <a:ext uri="{FF2B5EF4-FFF2-40B4-BE49-F238E27FC236}">
              <a16:creationId xmlns:a16="http://schemas.microsoft.com/office/drawing/2014/main" id="{00000000-0008-0000-0000-00000C000000}"/>
            </a:ext>
          </a:extLst>
        </xdr:cNvPr>
        <xdr:cNvSpPr txBox="1"/>
      </xdr:nvSpPr>
      <xdr:spPr>
        <a:xfrm>
          <a:off x="1974630" y="2650586"/>
          <a:ext cx="9988770" cy="616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Click on the button on the left to access this template page at our website and read a brief description of each module.</a:t>
          </a:r>
          <a:br>
            <a:rPr kumimoji="0" lang="pt-BR" sz="1300" b="0" i="0" u="none" strike="noStrike" kern="0" cap="none" spc="0" normalizeH="0" baseline="0" noProof="0">
              <a:ln>
                <a:noFill/>
              </a:ln>
              <a:solidFill>
                <a:prstClr val="black"/>
              </a:solidFill>
              <a:effectLst/>
              <a:uLnTx/>
              <a:uFillTx/>
              <a:latin typeface="+mn-lt"/>
              <a:ea typeface="+mn-ea"/>
              <a:cs typeface="+mn-cs"/>
            </a:rPr>
          </a:br>
          <a:r>
            <a:rPr kumimoji="0" lang="pt-BR" sz="1300" b="0" i="0" u="none" strike="noStrike" kern="0" cap="none" spc="0" normalizeH="0" baseline="0" noProof="0">
              <a:ln>
                <a:noFill/>
              </a:ln>
              <a:solidFill>
                <a:prstClr val="black"/>
              </a:solidFill>
              <a:effectLst/>
              <a:uLnTx/>
              <a:uFillTx/>
              <a:latin typeface="+mn-lt"/>
              <a:ea typeface="+mn-ea"/>
              <a:cs typeface="+mn-cs"/>
            </a:rPr>
            <a:t>If your question is not answered here, go to the "Help" button (located at the top right) and see our answers to frequently asked questions.</a:t>
          </a:r>
        </a:p>
      </xdr:txBody>
    </xdr:sp>
    <xdr:clientData/>
  </xdr:twoCellAnchor>
  <xdr:twoCellAnchor editAs="absolute">
    <xdr:from>
      <xdr:col>2</xdr:col>
      <xdr:colOff>22005</xdr:colOff>
      <xdr:row>8</xdr:row>
      <xdr:rowOff>174086</xdr:rowOff>
    </xdr:from>
    <xdr:to>
      <xdr:col>10</xdr:col>
      <xdr:colOff>391941</xdr:colOff>
      <xdr:row>9</xdr:row>
      <xdr:rowOff>209551</xdr:rowOff>
    </xdr:to>
    <xdr:sp macro="" textlink="">
      <xdr:nvSpPr>
        <xdr:cNvPr id="21" name="CaixaDeTexto 20">
          <a:extLst>
            <a:ext uri="{FF2B5EF4-FFF2-40B4-BE49-F238E27FC236}">
              <a16:creationId xmlns:a16="http://schemas.microsoft.com/office/drawing/2014/main" id="{00000000-0008-0000-0000-000015000000}"/>
            </a:ext>
          </a:extLst>
        </xdr:cNvPr>
        <xdr:cNvSpPr txBox="1"/>
      </xdr:nvSpPr>
      <xdr:spPr>
        <a:xfrm>
          <a:off x="1974630" y="2174336"/>
          <a:ext cx="7828011" cy="27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pt-BR" sz="1600" b="1" i="0" u="none" strike="noStrike" kern="0" cap="none" spc="0" normalizeH="0" baseline="0" noProof="0">
              <a:ln>
                <a:noFill/>
              </a:ln>
              <a:solidFill>
                <a:sysClr val="windowText" lastClr="000000"/>
              </a:solidFill>
              <a:effectLst/>
              <a:uLnTx/>
              <a:uFillTx/>
              <a:latin typeface="+mn-lt"/>
              <a:ea typeface="+mn-ea"/>
              <a:cs typeface="+mn-cs"/>
            </a:rPr>
            <a:t>ATTENTION: </a:t>
          </a:r>
          <a:r>
            <a:rPr kumimoji="0" lang="pt-BR" sz="1600" b="0" i="0" u="none" strike="noStrike" kern="0" cap="none" spc="0" normalizeH="0" baseline="0" noProof="0">
              <a:ln>
                <a:noFill/>
              </a:ln>
              <a:solidFill>
                <a:sysClr val="windowText" lastClr="000000"/>
              </a:solidFill>
              <a:effectLst/>
              <a:uLnTx/>
              <a:uFillTx/>
              <a:latin typeface="+mn-lt"/>
              <a:ea typeface="+mn-ea"/>
              <a:cs typeface="+mn-cs"/>
            </a:rPr>
            <a:t>Read all instructions on this page before using this spreadsheet!</a:t>
          </a:r>
        </a:p>
      </xdr:txBody>
    </xdr:sp>
    <xdr:clientData/>
  </xdr:twoCellAnchor>
  <xdr:twoCellAnchor editAs="oneCell">
    <xdr:from>
      <xdr:col>2</xdr:col>
      <xdr:colOff>22005</xdr:colOff>
      <xdr:row>16</xdr:row>
      <xdr:rowOff>0</xdr:rowOff>
    </xdr:from>
    <xdr:to>
      <xdr:col>14</xdr:col>
      <xdr:colOff>142875</xdr:colOff>
      <xdr:row>21</xdr:row>
      <xdr:rowOff>25939</xdr:rowOff>
    </xdr:to>
    <xdr:sp macro="" textlink="">
      <xdr:nvSpPr>
        <xdr:cNvPr id="15" name="CaixaDeTexto 14">
          <a:extLst>
            <a:ext uri="{FF2B5EF4-FFF2-40B4-BE49-F238E27FC236}">
              <a16:creationId xmlns:a16="http://schemas.microsoft.com/office/drawing/2014/main" id="{00000000-0008-0000-0000-00000F000000}"/>
            </a:ext>
          </a:extLst>
        </xdr:cNvPr>
        <xdr:cNvSpPr txBox="1"/>
      </xdr:nvSpPr>
      <xdr:spPr>
        <a:xfrm>
          <a:off x="1974630" y="4191000"/>
          <a:ext cx="10017345" cy="1359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1" i="0" u="none" strike="noStrike" kern="0" cap="none" spc="0" normalizeH="0" baseline="0" noProof="0">
              <a:ln>
                <a:noFill/>
              </a:ln>
              <a:solidFill>
                <a:prstClr val="black"/>
              </a:solidFill>
              <a:effectLst/>
              <a:uLnTx/>
              <a:uFillTx/>
              <a:latin typeface="+mn-lt"/>
              <a:ea typeface="+mn-ea"/>
              <a:cs typeface="+mn-cs"/>
            </a:rPr>
            <a:t>1. </a:t>
          </a:r>
          <a:r>
            <a:rPr kumimoji="0" lang="pt-BR" sz="1300" b="0" i="0" u="none" strike="noStrike" kern="0" cap="none" spc="0" normalizeH="0" baseline="0" noProof="0">
              <a:ln>
                <a:noFill/>
              </a:ln>
              <a:solidFill>
                <a:prstClr val="black"/>
              </a:solidFill>
              <a:effectLst/>
              <a:uLnTx/>
              <a:uFillTx/>
              <a:latin typeface="+mn-lt"/>
              <a:ea typeface="+mn-ea"/>
              <a:cs typeface="+mn-cs"/>
            </a:rPr>
            <a:t>Excel version 2010 or later - Windows</a:t>
          </a:r>
        </a:p>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1" i="0" u="none" strike="noStrike" kern="0" cap="none" spc="0" normalizeH="0" baseline="0" noProof="0">
              <a:ln>
                <a:noFill/>
              </a:ln>
              <a:solidFill>
                <a:prstClr val="black"/>
              </a:solidFill>
              <a:effectLst/>
              <a:uLnTx/>
              <a:uFillTx/>
              <a:latin typeface="+mn-lt"/>
              <a:ea typeface="+mn-ea"/>
              <a:cs typeface="+mn-cs"/>
            </a:rPr>
            <a:t>2. </a:t>
          </a:r>
          <a:r>
            <a:rPr kumimoji="0" lang="pt-BR" sz="1300" b="0" i="0" u="none" strike="noStrike" kern="0" cap="none" spc="0" normalizeH="0" baseline="0" noProof="0">
              <a:ln>
                <a:noFill/>
              </a:ln>
              <a:solidFill>
                <a:prstClr val="black"/>
              </a:solidFill>
              <a:effectLst/>
              <a:uLnTx/>
              <a:uFillTx/>
              <a:latin typeface="+mn-lt"/>
              <a:ea typeface="+mn-ea"/>
              <a:cs typeface="+mn-cs"/>
            </a:rPr>
            <a:t>Do not change Sheet (tabs) names</a:t>
          </a:r>
        </a:p>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1" i="0" u="none" strike="noStrike" kern="0" cap="none" spc="0" normalizeH="0" baseline="0" noProof="0">
              <a:ln>
                <a:noFill/>
              </a:ln>
              <a:solidFill>
                <a:prstClr val="black"/>
              </a:solidFill>
              <a:effectLst/>
              <a:uLnTx/>
              <a:uFillTx/>
              <a:latin typeface="+mn-lt"/>
              <a:ea typeface="+mn-ea"/>
              <a:cs typeface="+mn-cs"/>
            </a:rPr>
            <a:t>3. </a:t>
          </a:r>
          <a:r>
            <a:rPr kumimoji="0" lang="pt-BR" sz="1300" b="0" i="0" u="none" strike="noStrike" kern="0" cap="none" spc="0" normalizeH="0" baseline="0" noProof="0">
              <a:ln>
                <a:noFill/>
              </a:ln>
              <a:solidFill>
                <a:prstClr val="black"/>
              </a:solidFill>
              <a:effectLst/>
              <a:uLnTx/>
              <a:uFillTx/>
              <a:latin typeface="+mn-lt"/>
              <a:ea typeface="+mn-ea"/>
              <a:cs typeface="+mn-cs"/>
            </a:rPr>
            <a:t>Do not insert or delete lines/columns</a:t>
          </a:r>
        </a:p>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1" i="0" u="none" strike="noStrike" kern="0" cap="none" spc="0" normalizeH="0" baseline="0" noProof="0">
              <a:ln>
                <a:noFill/>
              </a:ln>
              <a:solidFill>
                <a:prstClr val="black"/>
              </a:solidFill>
              <a:effectLst/>
              <a:uLnTx/>
              <a:uFillTx/>
              <a:latin typeface="+mn-lt"/>
              <a:ea typeface="+mn-ea"/>
              <a:cs typeface="+mn-cs"/>
            </a:rPr>
            <a:t>4. </a:t>
          </a:r>
          <a:r>
            <a:rPr kumimoji="0" lang="pt-BR" sz="1300" b="0" i="0" u="none" strike="noStrike" kern="0" cap="none" spc="0" normalizeH="0" baseline="0" noProof="0">
              <a:ln>
                <a:noFill/>
              </a:ln>
              <a:solidFill>
                <a:prstClr val="black"/>
              </a:solidFill>
              <a:effectLst/>
              <a:uLnTx/>
              <a:uFillTx/>
              <a:latin typeface="+mn-lt"/>
              <a:ea typeface="+mn-ea"/>
              <a:cs typeface="+mn-cs"/>
            </a:rPr>
            <a:t>Do not cut cells. Just copy, paste or delete content</a:t>
          </a:r>
          <a:br>
            <a:rPr kumimoji="0" lang="pt-BR" sz="1300" b="0" i="0" u="none" strike="noStrike" kern="0" cap="none" spc="0" normalizeH="0" baseline="0" noProof="0">
              <a:ln>
                <a:noFill/>
              </a:ln>
              <a:solidFill>
                <a:prstClr val="black"/>
              </a:solidFill>
              <a:effectLst/>
              <a:uLnTx/>
              <a:uFillTx/>
              <a:latin typeface="+mn-lt"/>
              <a:ea typeface="+mn-ea"/>
              <a:cs typeface="+mn-cs"/>
            </a:rPr>
          </a:br>
          <a:r>
            <a:rPr kumimoji="0" lang="pt-BR" sz="1300" b="1" i="0" u="none" strike="noStrike" kern="0" cap="none" spc="0" normalizeH="0" baseline="0" noProof="0">
              <a:ln>
                <a:noFill/>
              </a:ln>
              <a:solidFill>
                <a:prstClr val="black"/>
              </a:solidFill>
              <a:effectLst/>
              <a:uLnTx/>
              <a:uFillTx/>
              <a:latin typeface="+mn-lt"/>
              <a:ea typeface="+mn-ea"/>
              <a:cs typeface="+mn-cs"/>
            </a:rPr>
            <a:t>5. </a:t>
          </a:r>
          <a:r>
            <a:rPr kumimoji="0" lang="pt-BR" sz="1300" b="0" i="0" u="none" strike="noStrike" kern="0" cap="none" spc="0" normalizeH="0" baseline="0" noProof="0">
              <a:ln>
                <a:noFill/>
              </a:ln>
              <a:solidFill>
                <a:prstClr val="black"/>
              </a:solidFill>
              <a:effectLst/>
              <a:uLnTx/>
              <a:uFillTx/>
              <a:latin typeface="+mn-lt"/>
              <a:ea typeface="+mn-ea"/>
              <a:cs typeface="+mn-cs"/>
            </a:rPr>
            <a:t>Avoid unprotecting sheets and cells to prevent broken formulas and calculations</a:t>
          </a:r>
        </a:p>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1" i="0" u="none" strike="noStrike" kern="0" cap="none" spc="0" normalizeH="0" baseline="0" noProof="0">
              <a:ln>
                <a:noFill/>
              </a:ln>
              <a:solidFill>
                <a:prstClr val="black"/>
              </a:solidFill>
              <a:effectLst/>
              <a:uLnTx/>
              <a:uFillTx/>
              <a:latin typeface="+mn-lt"/>
              <a:ea typeface="+mn-ea"/>
              <a:cs typeface="+mn-cs"/>
            </a:rPr>
            <a:t>6. </a:t>
          </a:r>
          <a:r>
            <a:rPr kumimoji="0" lang="pt-BR" sz="1300" b="0" i="0" u="none" strike="noStrike" kern="0" cap="none" spc="0" normalizeH="0" baseline="0" noProof="0">
              <a:ln>
                <a:noFill/>
              </a:ln>
              <a:solidFill>
                <a:prstClr val="black"/>
              </a:solidFill>
              <a:effectLst/>
              <a:uLnTx/>
              <a:uFillTx/>
              <a:latin typeface="+mn-lt"/>
              <a:ea typeface="+mn-ea"/>
              <a:cs typeface="+mn-cs"/>
            </a:rPr>
            <a:t>It is recommended to keep this file as source and use copies of it</a:t>
          </a: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6" name="Imagem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0</xdr:col>
      <xdr:colOff>0</xdr:colOff>
      <xdr:row>3</xdr:row>
      <xdr:rowOff>78006</xdr:rowOff>
    </xdr:from>
    <xdr:to>
      <xdr:col>1</xdr:col>
      <xdr:colOff>244</xdr:colOff>
      <xdr:row>5</xdr:row>
      <xdr:rowOff>5954</xdr:rowOff>
    </xdr:to>
    <xdr:sp macro="" textlink="">
      <xdr:nvSpPr>
        <xdr:cNvPr id="27" name="Retângulo 26">
          <a:hlinkClick xmlns:r="http://schemas.openxmlformats.org/officeDocument/2006/relationships" r:id="rId2"/>
          <a:extLst>
            <a:ext uri="{FF2B5EF4-FFF2-40B4-BE49-F238E27FC236}">
              <a16:creationId xmlns:a16="http://schemas.microsoft.com/office/drawing/2014/main" id="{00000000-0008-0000-0000-00001B000000}"/>
            </a:ext>
          </a:extLst>
        </xdr:cNvPr>
        <xdr:cNvSpPr/>
      </xdr:nvSpPr>
      <xdr:spPr>
        <a:xfrm>
          <a:off x="0" y="792381"/>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6</xdr:row>
      <xdr:rowOff>0</xdr:rowOff>
    </xdr:from>
    <xdr:to>
      <xdr:col>1</xdr:col>
      <xdr:colOff>6486</xdr:colOff>
      <xdr:row>6</xdr:row>
      <xdr:rowOff>323574</xdr:rowOff>
    </xdr:to>
    <xdr:sp macro="" textlink="">
      <xdr:nvSpPr>
        <xdr:cNvPr id="42" name="Retângulo 41">
          <a:extLst>
            <a:ext uri="{FF2B5EF4-FFF2-40B4-BE49-F238E27FC236}">
              <a16:creationId xmlns:a16="http://schemas.microsoft.com/office/drawing/2014/main" id="{00000000-0008-0000-0000-00002A000000}"/>
            </a:ext>
          </a:extLst>
        </xdr:cNvPr>
        <xdr:cNvSpPr/>
      </xdr:nvSpPr>
      <xdr:spPr>
        <a:xfrm>
          <a:off x="0" y="1304925"/>
          <a:ext cx="1759086" cy="323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tx1">
                  <a:lumMod val="95000"/>
                  <a:lumOff val="5000"/>
                </a:schemeClr>
              </a:solidFill>
              <a:latin typeface="+mn-lt"/>
              <a:cs typeface="Arial" panose="020B0604020202020204" pitchFamily="34" charset="0"/>
            </a:rPr>
            <a:t>HOME</a:t>
          </a:r>
        </a:p>
      </xdr:txBody>
    </xdr:sp>
    <xdr:clientData/>
  </xdr:twoCellAnchor>
  <xdr:twoCellAnchor editAs="absolute">
    <xdr:from>
      <xdr:col>0</xdr:col>
      <xdr:colOff>0</xdr:colOff>
      <xdr:row>6</xdr:row>
      <xdr:rowOff>319965</xdr:rowOff>
    </xdr:from>
    <xdr:to>
      <xdr:col>1</xdr:col>
      <xdr:colOff>6486</xdr:colOff>
      <xdr:row>7</xdr:row>
      <xdr:rowOff>186765</xdr:rowOff>
    </xdr:to>
    <xdr:sp macro="" textlink="">
      <xdr:nvSpPr>
        <xdr:cNvPr id="43" name="Retângulo 42">
          <a:hlinkClick xmlns:r="http://schemas.openxmlformats.org/officeDocument/2006/relationships" r:id="rId3"/>
          <a:extLst>
            <a:ext uri="{FF2B5EF4-FFF2-40B4-BE49-F238E27FC236}">
              <a16:creationId xmlns:a16="http://schemas.microsoft.com/office/drawing/2014/main" id="{00000000-0008-0000-0000-00002B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7</xdr:row>
      <xdr:rowOff>180635</xdr:rowOff>
    </xdr:from>
    <xdr:to>
      <xdr:col>1</xdr:col>
      <xdr:colOff>6486</xdr:colOff>
      <xdr:row>9</xdr:row>
      <xdr:rowOff>24575</xdr:rowOff>
    </xdr:to>
    <xdr:sp macro="" textlink="">
      <xdr:nvSpPr>
        <xdr:cNvPr id="44" name="Retângulo 43">
          <a:hlinkClick xmlns:r="http://schemas.openxmlformats.org/officeDocument/2006/relationships" r:id="rId4"/>
          <a:extLst>
            <a:ext uri="{FF2B5EF4-FFF2-40B4-BE49-F238E27FC236}">
              <a16:creationId xmlns:a16="http://schemas.microsoft.com/office/drawing/2014/main" id="{00000000-0008-0000-0000-00002C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108064</xdr:rowOff>
    </xdr:from>
    <xdr:to>
      <xdr:col>1</xdr:col>
      <xdr:colOff>6486</xdr:colOff>
      <xdr:row>11</xdr:row>
      <xdr:rowOff>192034</xdr:rowOff>
    </xdr:to>
    <xdr:sp macro="" textlink="">
      <xdr:nvSpPr>
        <xdr:cNvPr id="45" name="Retângulo 44">
          <a:hlinkClick xmlns:r="http://schemas.openxmlformats.org/officeDocument/2006/relationships" r:id="rId5"/>
          <a:extLst>
            <a:ext uri="{FF2B5EF4-FFF2-40B4-BE49-F238E27FC236}">
              <a16:creationId xmlns:a16="http://schemas.microsoft.com/office/drawing/2014/main" id="{00000000-0008-0000-0000-00002D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24750</xdr:rowOff>
    </xdr:from>
    <xdr:to>
      <xdr:col>1</xdr:col>
      <xdr:colOff>6486</xdr:colOff>
      <xdr:row>10</xdr:row>
      <xdr:rowOff>109034</xdr:rowOff>
    </xdr:to>
    <xdr:sp macro="" textlink="">
      <xdr:nvSpPr>
        <xdr:cNvPr id="48" name="Retângulo 47">
          <a:hlinkClick xmlns:r="http://schemas.openxmlformats.org/officeDocument/2006/relationships" r:id="rId6"/>
          <a:extLst>
            <a:ext uri="{FF2B5EF4-FFF2-40B4-BE49-F238E27FC236}">
              <a16:creationId xmlns:a16="http://schemas.microsoft.com/office/drawing/2014/main" id="{00000000-0008-0000-0000-000030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11</xdr:row>
      <xdr:rowOff>191653</xdr:rowOff>
    </xdr:from>
    <xdr:to>
      <xdr:col>1</xdr:col>
      <xdr:colOff>6486</xdr:colOff>
      <xdr:row>13</xdr:row>
      <xdr:rowOff>35593</xdr:rowOff>
    </xdr:to>
    <xdr:sp macro="" textlink="">
      <xdr:nvSpPr>
        <xdr:cNvPr id="49" name="Retângulo 48">
          <a:hlinkClick xmlns:r="http://schemas.openxmlformats.org/officeDocument/2006/relationships" r:id="rId7"/>
          <a:extLst>
            <a:ext uri="{FF2B5EF4-FFF2-40B4-BE49-F238E27FC236}">
              <a16:creationId xmlns:a16="http://schemas.microsoft.com/office/drawing/2014/main" id="{00000000-0008-0000-0000-000031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 Charts</a:t>
          </a:r>
          <a:endParaRPr lang="pt-BR" sz="1200" b="0">
            <a:effectLst/>
          </a:endParaRPr>
        </a:p>
      </xdr:txBody>
    </xdr:sp>
    <xdr:clientData/>
  </xdr:twoCellAnchor>
  <xdr:twoCellAnchor editAs="absolute">
    <xdr:from>
      <xdr:col>8</xdr:col>
      <xdr:colOff>181444</xdr:colOff>
      <xdr:row>0</xdr:row>
      <xdr:rowOff>2761</xdr:rowOff>
    </xdr:from>
    <xdr:to>
      <xdr:col>8</xdr:col>
      <xdr:colOff>578717</xdr:colOff>
      <xdr:row>1</xdr:row>
      <xdr:rowOff>228122</xdr:rowOff>
    </xdr:to>
    <xdr:pic>
      <xdr:nvPicPr>
        <xdr:cNvPr id="20" name="Imagem 19">
          <a:hlinkClick xmlns:r="http://schemas.openxmlformats.org/officeDocument/2006/relationships" r:id="rId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8</xdr:col>
      <xdr:colOff>581056</xdr:colOff>
      <xdr:row>0</xdr:row>
      <xdr:rowOff>381</xdr:rowOff>
    </xdr:from>
    <xdr:to>
      <xdr:col>9</xdr:col>
      <xdr:colOff>370877</xdr:colOff>
      <xdr:row>1</xdr:row>
      <xdr:rowOff>228248</xdr:rowOff>
    </xdr:to>
    <xdr:pic>
      <xdr:nvPicPr>
        <xdr:cNvPr id="22" name="Imagem 21">
          <a:hlinkClick xmlns:r="http://schemas.openxmlformats.org/officeDocument/2006/relationships" r:id="rId10"/>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9</xdr:col>
      <xdr:colOff>381000</xdr:colOff>
      <xdr:row>0</xdr:row>
      <xdr:rowOff>3562</xdr:rowOff>
    </xdr:from>
    <xdr:to>
      <xdr:col>10</xdr:col>
      <xdr:colOff>169445</xdr:colOff>
      <xdr:row>1</xdr:row>
      <xdr:rowOff>229822</xdr:rowOff>
    </xdr:to>
    <xdr:pic>
      <xdr:nvPicPr>
        <xdr:cNvPr id="24" name="Imagem 23">
          <a:hlinkClick xmlns:r="http://schemas.openxmlformats.org/officeDocument/2006/relationships" r:id="rId12"/>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editAs="oneCell">
    <xdr:from>
      <xdr:col>1</xdr:col>
      <xdr:colOff>95249</xdr:colOff>
      <xdr:row>45</xdr:row>
      <xdr:rowOff>9525</xdr:rowOff>
    </xdr:from>
    <xdr:to>
      <xdr:col>15</xdr:col>
      <xdr:colOff>123824</xdr:colOff>
      <xdr:row>48</xdr:row>
      <xdr:rowOff>47625</xdr:rowOff>
    </xdr:to>
    <xdr:sp macro="" textlink="">
      <xdr:nvSpPr>
        <xdr:cNvPr id="23" name="CaixaDeTexto 22">
          <a:extLst>
            <a:ext uri="{FF2B5EF4-FFF2-40B4-BE49-F238E27FC236}">
              <a16:creationId xmlns:a16="http://schemas.microsoft.com/office/drawing/2014/main" id="{00000000-0008-0000-0000-000017000000}"/>
            </a:ext>
          </a:extLst>
        </xdr:cNvPr>
        <xdr:cNvSpPr txBox="1"/>
      </xdr:nvSpPr>
      <xdr:spPr>
        <a:xfrm>
          <a:off x="1847849" y="11601450"/>
          <a:ext cx="107346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300">
              <a:solidFill>
                <a:schemeClr val="dk1"/>
              </a:solidFill>
              <a:effectLst/>
              <a:latin typeface="+mn-lt"/>
              <a:ea typeface="+mn-ea"/>
              <a:cs typeface="+mn-cs"/>
            </a:rPr>
            <a:t>Check a real-time list with updated inventory information, plus indicators such as</a:t>
          </a:r>
          <a:r>
            <a:rPr lang="pt-BR" sz="1300" baseline="0">
              <a:solidFill>
                <a:schemeClr val="dk1"/>
              </a:solidFill>
              <a:effectLst/>
              <a:latin typeface="+mn-lt"/>
              <a:ea typeface="+mn-ea"/>
              <a:cs typeface="+mn-cs"/>
            </a:rPr>
            <a:t> current inventory compared to the Mininum Inventory Level</a:t>
          </a:r>
          <a:r>
            <a:rPr lang="pt-BR" sz="1300">
              <a:solidFill>
                <a:schemeClr val="dk1"/>
              </a:solidFill>
              <a:effectLst/>
              <a:latin typeface="+mn-lt"/>
              <a:ea typeface="+mn-ea"/>
              <a:cs typeface="+mn-cs"/>
            </a:rPr>
            <a:t>, average unit value, total inventory value, number</a:t>
          </a:r>
          <a:r>
            <a:rPr lang="pt-BR" sz="1300" baseline="0">
              <a:solidFill>
                <a:schemeClr val="dk1"/>
              </a:solidFill>
              <a:effectLst/>
              <a:latin typeface="+mn-lt"/>
              <a:ea typeface="+mn-ea"/>
              <a:cs typeface="+mn-cs"/>
            </a:rPr>
            <a:t> of incoming and outgoing transfers,</a:t>
          </a:r>
          <a:r>
            <a:rPr lang="pt-BR" sz="1300">
              <a:solidFill>
                <a:schemeClr val="dk1"/>
              </a:solidFill>
              <a:effectLst/>
              <a:latin typeface="+mn-lt"/>
              <a:ea typeface="+mn-ea"/>
              <a:cs typeface="+mn-cs"/>
            </a:rPr>
            <a:t> inventory adjustments for each product registered.</a:t>
          </a:r>
          <a:endParaRPr lang="pt-BR" sz="1200">
            <a:solidFill>
              <a:schemeClr val="dk1"/>
            </a:solidFill>
            <a:effectLst/>
            <a:latin typeface="+mn-lt"/>
            <a:ea typeface="+mn-ea"/>
            <a:cs typeface="+mn-cs"/>
          </a:endParaRPr>
        </a:p>
      </xdr:txBody>
    </xdr:sp>
    <xdr:clientData/>
  </xdr:twoCellAnchor>
  <xdr:twoCellAnchor editAs="oneCell">
    <xdr:from>
      <xdr:col>1</xdr:col>
      <xdr:colOff>95249</xdr:colOff>
      <xdr:row>50</xdr:row>
      <xdr:rowOff>9525</xdr:rowOff>
    </xdr:from>
    <xdr:to>
      <xdr:col>15</xdr:col>
      <xdr:colOff>123824</xdr:colOff>
      <xdr:row>54</xdr:row>
      <xdr:rowOff>209549</xdr:rowOff>
    </xdr:to>
    <xdr:sp macro="" textlink="">
      <xdr:nvSpPr>
        <xdr:cNvPr id="25" name="CaixaDeTexto 24">
          <a:extLst>
            <a:ext uri="{FF2B5EF4-FFF2-40B4-BE49-F238E27FC236}">
              <a16:creationId xmlns:a16="http://schemas.microsoft.com/office/drawing/2014/main" id="{00000000-0008-0000-0000-000019000000}"/>
            </a:ext>
          </a:extLst>
        </xdr:cNvPr>
        <xdr:cNvSpPr txBox="1"/>
      </xdr:nvSpPr>
      <xdr:spPr>
        <a:xfrm>
          <a:off x="1847849" y="12792075"/>
          <a:ext cx="10734675" cy="11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300">
              <a:solidFill>
                <a:schemeClr val="dk1"/>
              </a:solidFill>
              <a:effectLst/>
              <a:latin typeface="+mn-lt"/>
              <a:ea typeface="+mn-ea"/>
              <a:cs typeface="+mn-cs"/>
            </a:rPr>
            <a:t>In the "Inventory Checking" button screen, you can enter the physical stock quantities for each product, and Excel will indicate the amount needed to be adjusted.</a:t>
          </a:r>
        </a:p>
        <a:p>
          <a:endParaRPr lang="pt-BR" sz="1300">
            <a:solidFill>
              <a:schemeClr val="dk1"/>
            </a:solidFill>
            <a:effectLst/>
            <a:latin typeface="+mn-lt"/>
            <a:ea typeface="+mn-ea"/>
            <a:cs typeface="+mn-cs"/>
          </a:endParaRPr>
        </a:p>
        <a:p>
          <a:r>
            <a:rPr lang="pt-BR" sz="1300">
              <a:solidFill>
                <a:schemeClr val="dk1"/>
              </a:solidFill>
              <a:effectLst/>
              <a:latin typeface="+mn-lt"/>
              <a:ea typeface="+mn-ea"/>
              <a:cs typeface="+mn-cs"/>
            </a:rPr>
            <a:t>By clicking on the "Inventory Adjustment" button you can apply the required adjustments of ghost inventories up to 6000 records. (Changes made here will affect the current inventory quantity)</a:t>
          </a:r>
          <a:endParaRPr lang="pt-BR" sz="1200">
            <a:solidFill>
              <a:schemeClr val="dk1"/>
            </a:solidFill>
            <a:effectLst/>
            <a:latin typeface="+mn-lt"/>
            <a:ea typeface="+mn-ea"/>
            <a:cs typeface="+mn-cs"/>
          </a:endParaRPr>
        </a:p>
      </xdr:txBody>
    </xdr:sp>
    <xdr:clientData/>
  </xdr:twoCellAnchor>
  <xdr:twoCellAnchor editAs="oneCell">
    <xdr:from>
      <xdr:col>1</xdr:col>
      <xdr:colOff>114299</xdr:colOff>
      <xdr:row>58</xdr:row>
      <xdr:rowOff>19049</xdr:rowOff>
    </xdr:from>
    <xdr:to>
      <xdr:col>15</xdr:col>
      <xdr:colOff>333374</xdr:colOff>
      <xdr:row>72</xdr:row>
      <xdr:rowOff>142875</xdr:rowOff>
    </xdr:to>
    <xdr:sp macro="" textlink="">
      <xdr:nvSpPr>
        <xdr:cNvPr id="28" name="CaixaDeTexto 27">
          <a:extLst>
            <a:ext uri="{FF2B5EF4-FFF2-40B4-BE49-F238E27FC236}">
              <a16:creationId xmlns:a16="http://schemas.microsoft.com/office/drawing/2014/main" id="{00000000-0008-0000-0000-00001C000000}"/>
            </a:ext>
          </a:extLst>
        </xdr:cNvPr>
        <xdr:cNvSpPr txBox="1"/>
      </xdr:nvSpPr>
      <xdr:spPr>
        <a:xfrm>
          <a:off x="1866899" y="14706599"/>
          <a:ext cx="10925175" cy="3457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300" b="1">
              <a:solidFill>
                <a:schemeClr val="dk1"/>
              </a:solidFill>
              <a:effectLst/>
              <a:latin typeface="+mn-lt"/>
              <a:ea typeface="+mn-ea"/>
              <a:cs typeface="+mn-cs"/>
            </a:rPr>
            <a:t>Quantity:</a:t>
          </a:r>
          <a:r>
            <a:rPr lang="pt-BR" sz="1300" b="0">
              <a:solidFill>
                <a:schemeClr val="dk1"/>
              </a:solidFill>
              <a:effectLst/>
              <a:latin typeface="+mn-lt"/>
              <a:ea typeface="+mn-ea"/>
              <a:cs typeface="+mn-cs"/>
            </a:rPr>
            <a:t> Displays the summary and evolution charts of the quantity of products in inventory from month to month and displays the opening inventory quantities, received quantities, sent quantities, current total inventory and closing</a:t>
          </a:r>
          <a:r>
            <a:rPr lang="pt-BR" sz="1300" b="0" baseline="0">
              <a:solidFill>
                <a:schemeClr val="dk1"/>
              </a:solidFill>
              <a:effectLst/>
              <a:latin typeface="+mn-lt"/>
              <a:ea typeface="+mn-ea"/>
              <a:cs typeface="+mn-cs"/>
            </a:rPr>
            <a:t> total </a:t>
          </a:r>
          <a:r>
            <a:rPr lang="pt-BR" sz="1300" b="0">
              <a:solidFill>
                <a:schemeClr val="dk1"/>
              </a:solidFill>
              <a:effectLst/>
              <a:latin typeface="+mn-lt"/>
              <a:ea typeface="+mn-ea"/>
              <a:cs typeface="+mn-cs"/>
            </a:rPr>
            <a:t>inventory at</a:t>
          </a:r>
          <a:r>
            <a:rPr lang="pt-BR" sz="1300" b="0" baseline="0">
              <a:solidFill>
                <a:schemeClr val="dk1"/>
              </a:solidFill>
              <a:effectLst/>
              <a:latin typeface="+mn-lt"/>
              <a:ea typeface="+mn-ea"/>
              <a:cs typeface="+mn-cs"/>
            </a:rPr>
            <a:t> the end of periods</a:t>
          </a:r>
          <a:r>
            <a:rPr lang="pt-BR" sz="1300" b="0">
              <a:solidFill>
                <a:schemeClr val="dk1"/>
              </a:solidFill>
              <a:effectLst/>
              <a:latin typeface="+mn-lt"/>
              <a:ea typeface="+mn-ea"/>
              <a:cs typeface="+mn-cs"/>
            </a:rPr>
            <a:t>.</a:t>
          </a:r>
        </a:p>
        <a:p>
          <a:endParaRPr lang="pt-BR" sz="1300" b="0">
            <a:solidFill>
              <a:schemeClr val="dk1"/>
            </a:solidFill>
            <a:effectLst/>
            <a:latin typeface="+mn-lt"/>
            <a:ea typeface="+mn-ea"/>
            <a:cs typeface="+mn-cs"/>
          </a:endParaRPr>
        </a:p>
        <a:p>
          <a:r>
            <a:rPr lang="pt-BR" sz="1300" b="1">
              <a:solidFill>
                <a:schemeClr val="dk1"/>
              </a:solidFill>
              <a:effectLst/>
              <a:latin typeface="+mn-lt"/>
              <a:ea typeface="+mn-ea"/>
              <a:cs typeface="+mn-cs"/>
            </a:rPr>
            <a:t>Value:</a:t>
          </a:r>
          <a:r>
            <a:rPr lang="pt-BR" sz="1300" b="0">
              <a:solidFill>
                <a:schemeClr val="dk1"/>
              </a:solidFill>
              <a:effectLst/>
              <a:latin typeface="+mn-lt"/>
              <a:ea typeface="+mn-ea"/>
              <a:cs typeface="+mn-cs"/>
            </a:rPr>
            <a:t> Displays the summary and evolution charts of the total value ​​of products in inventory from month to month and displays opening inventory values from month to month, value of received items,</a:t>
          </a:r>
          <a:r>
            <a:rPr lang="pt-BR" sz="1300" b="0" baseline="0">
              <a:solidFill>
                <a:schemeClr val="dk1"/>
              </a:solidFill>
              <a:effectLst/>
              <a:latin typeface="+mn-lt"/>
              <a:ea typeface="+mn-ea"/>
              <a:cs typeface="+mn-cs"/>
            </a:rPr>
            <a:t> value of sent items, current total inventory value and closing inventory value </a:t>
          </a:r>
          <a:r>
            <a:rPr lang="pt-BR" sz="1300" b="0">
              <a:solidFill>
                <a:schemeClr val="dk1"/>
              </a:solidFill>
              <a:effectLst/>
              <a:latin typeface="+mn-lt"/>
              <a:ea typeface="+mn-ea"/>
              <a:cs typeface="+mn-cs"/>
            </a:rPr>
            <a:t>at the end of periods.</a:t>
          </a:r>
        </a:p>
        <a:p>
          <a:endParaRPr lang="pt-BR" sz="1300" b="0">
            <a:solidFill>
              <a:schemeClr val="dk1"/>
            </a:solidFill>
            <a:effectLst/>
            <a:latin typeface="+mn-lt"/>
            <a:ea typeface="+mn-ea"/>
            <a:cs typeface="+mn-cs"/>
          </a:endParaRPr>
        </a:p>
        <a:p>
          <a:r>
            <a:rPr lang="pt-BR" sz="1300" b="1">
              <a:solidFill>
                <a:schemeClr val="dk1"/>
              </a:solidFill>
              <a:effectLst/>
              <a:latin typeface="+mn-lt"/>
              <a:ea typeface="+mn-ea"/>
              <a:cs typeface="+mn-cs"/>
            </a:rPr>
            <a:t>ABC Analysis:</a:t>
          </a:r>
          <a:r>
            <a:rPr lang="pt-BR" sz="1300" b="0">
              <a:solidFill>
                <a:schemeClr val="dk1"/>
              </a:solidFill>
              <a:effectLst/>
              <a:latin typeface="+mn-lt"/>
              <a:ea typeface="+mn-ea"/>
              <a:cs typeface="+mn-cs"/>
            </a:rPr>
            <a:t> Check the products that represents the largest volume of movements. The evaluation criteria are the quantities in the current inventory, total inventory value, quantitative balance of received (input)</a:t>
          </a:r>
          <a:r>
            <a:rPr lang="pt-BR" sz="1300" b="0" baseline="0">
              <a:solidFill>
                <a:schemeClr val="dk1"/>
              </a:solidFill>
              <a:effectLst/>
              <a:latin typeface="+mn-lt"/>
              <a:ea typeface="+mn-ea"/>
              <a:cs typeface="+mn-cs"/>
            </a:rPr>
            <a:t> and sent (output) items.</a:t>
          </a:r>
        </a:p>
        <a:p>
          <a:r>
            <a:rPr lang="pt-BR" sz="1300" b="0">
              <a:solidFill>
                <a:schemeClr val="dk1"/>
              </a:solidFill>
              <a:effectLst/>
              <a:latin typeface="+mn-lt"/>
              <a:ea typeface="+mn-ea"/>
              <a:cs typeface="+mn-cs"/>
            </a:rPr>
            <a:t>The ABC Analysis</a:t>
          </a:r>
          <a:r>
            <a:rPr lang="pt-BR" sz="1300" b="0" baseline="0">
              <a:solidFill>
                <a:schemeClr val="dk1"/>
              </a:solidFill>
              <a:effectLst/>
              <a:latin typeface="+mn-lt"/>
              <a:ea typeface="+mn-ea"/>
              <a:cs typeface="+mn-cs"/>
            </a:rPr>
            <a:t> </a:t>
          </a:r>
          <a:r>
            <a:rPr lang="pt-BR" sz="1300" b="0">
              <a:solidFill>
                <a:schemeClr val="dk1"/>
              </a:solidFill>
              <a:effectLst/>
              <a:latin typeface="+mn-lt"/>
              <a:ea typeface="+mn-ea"/>
              <a:cs typeface="+mn-cs"/>
            </a:rPr>
            <a:t>criteria was defined as follows: Accumulated share up to 80% = "A", up to 15% = "B", up to 5% = "C")</a:t>
          </a:r>
        </a:p>
        <a:p>
          <a:endParaRPr lang="pt-BR" sz="1300" b="0">
            <a:solidFill>
              <a:schemeClr val="dk1"/>
            </a:solidFill>
            <a:effectLst/>
            <a:latin typeface="+mn-lt"/>
            <a:ea typeface="+mn-ea"/>
            <a:cs typeface="+mn-cs"/>
          </a:endParaRPr>
        </a:p>
        <a:p>
          <a:r>
            <a:rPr lang="pt-BR" sz="1300" b="1">
              <a:solidFill>
                <a:schemeClr val="dk1"/>
              </a:solidFill>
              <a:effectLst/>
              <a:latin typeface="+mn-lt"/>
              <a:ea typeface="+mn-ea"/>
              <a:cs typeface="+mn-cs"/>
            </a:rPr>
            <a:t>Analysis by Product:</a:t>
          </a:r>
          <a:r>
            <a:rPr lang="pt-BR" sz="1300" b="0">
              <a:solidFill>
                <a:schemeClr val="dk1"/>
              </a:solidFill>
              <a:effectLst/>
              <a:latin typeface="+mn-lt"/>
              <a:ea typeface="+mn-ea"/>
              <a:cs typeface="+mn-cs"/>
            </a:rPr>
            <a:t> Select a specific product to evaluate its evolution in quantities and values ​​as well as a graphical summary of the transfers and an inventory summary panel.</a:t>
          </a:r>
        </a:p>
        <a:p>
          <a:endParaRPr lang="pt-BR" sz="1300" b="0">
            <a:solidFill>
              <a:schemeClr val="dk1"/>
            </a:solidFill>
            <a:effectLst/>
            <a:latin typeface="+mn-lt"/>
            <a:ea typeface="+mn-ea"/>
            <a:cs typeface="+mn-cs"/>
          </a:endParaRPr>
        </a:p>
        <a:p>
          <a:r>
            <a:rPr lang="pt-BR" sz="1300" b="1">
              <a:solidFill>
                <a:schemeClr val="dk1"/>
              </a:solidFill>
              <a:effectLst/>
              <a:latin typeface="+mn-lt"/>
              <a:ea typeface="+mn-ea"/>
              <a:cs typeface="+mn-cs"/>
            </a:rPr>
            <a:t>Product Comparison:</a:t>
          </a:r>
          <a:r>
            <a:rPr lang="pt-BR" sz="1300" b="0">
              <a:solidFill>
                <a:schemeClr val="dk1"/>
              </a:solidFill>
              <a:effectLst/>
              <a:latin typeface="+mn-lt"/>
              <a:ea typeface="+mn-ea"/>
              <a:cs typeface="+mn-cs"/>
            </a:rPr>
            <a:t> Compare the evolution of two products in the same chart, referring to the quantity and value of inventories, in addition to a panel showing the inventory summary of each product.</a:t>
          </a:r>
          <a:endParaRPr lang="pt-BR" sz="1200" b="0">
            <a:solidFill>
              <a:schemeClr val="dk1"/>
            </a:solidFill>
            <a:effectLst/>
            <a:latin typeface="+mn-lt"/>
            <a:ea typeface="+mn-ea"/>
            <a:cs typeface="+mn-cs"/>
          </a:endParaRPr>
        </a:p>
      </xdr:txBody>
    </xdr:sp>
    <xdr:clientData/>
  </xdr:twoCellAnchor>
  <xdr:twoCellAnchor>
    <xdr:from>
      <xdr:col>0</xdr:col>
      <xdr:colOff>1752599</xdr:colOff>
      <xdr:row>0</xdr:row>
      <xdr:rowOff>0</xdr:rowOff>
    </xdr:from>
    <xdr:to>
      <xdr:col>3</xdr:col>
      <xdr:colOff>561974</xdr:colOff>
      <xdr:row>2</xdr:row>
      <xdr:rowOff>142875</xdr:rowOff>
    </xdr:to>
    <xdr:sp macro="" textlink="">
      <xdr:nvSpPr>
        <xdr:cNvPr id="29" name="Retângulo 28">
          <a:hlinkClick xmlns:r="http://schemas.openxmlformats.org/officeDocument/2006/relationships" r:id="rId14"/>
          <a:extLst>
            <a:ext uri="{FF2B5EF4-FFF2-40B4-BE49-F238E27FC236}">
              <a16:creationId xmlns:a16="http://schemas.microsoft.com/office/drawing/2014/main" id="{C64C0A15-B295-43D5-B85A-C672A888BC22}"/>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561975</xdr:colOff>
      <xdr:row>0</xdr:row>
      <xdr:rowOff>0</xdr:rowOff>
    </xdr:from>
    <xdr:to>
      <xdr:col>8</xdr:col>
      <xdr:colOff>161924</xdr:colOff>
      <xdr:row>2</xdr:row>
      <xdr:rowOff>142875</xdr:rowOff>
    </xdr:to>
    <xdr:sp macro="" textlink="">
      <xdr:nvSpPr>
        <xdr:cNvPr id="30" name="Retângulo 29">
          <a:hlinkClick xmlns:r="http://schemas.openxmlformats.org/officeDocument/2006/relationships" r:id="rId14"/>
          <a:extLst>
            <a:ext uri="{FF2B5EF4-FFF2-40B4-BE49-F238E27FC236}">
              <a16:creationId xmlns:a16="http://schemas.microsoft.com/office/drawing/2014/main" id="{49CBD16E-551E-4CFC-9570-74DE927AB182}"/>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12480</xdr:colOff>
      <xdr:row>6</xdr:row>
      <xdr:rowOff>107410</xdr:rowOff>
    </xdr:from>
    <xdr:to>
      <xdr:col>10</xdr:col>
      <xdr:colOff>2856634</xdr:colOff>
      <xdr:row>11</xdr:row>
      <xdr:rowOff>133350</xdr:rowOff>
    </xdr:to>
    <xdr:sp macro="" textlink="">
      <xdr:nvSpPr>
        <xdr:cNvPr id="11" name="CaixaDeTexto 10">
          <a:extLst>
            <a:ext uri="{FF2B5EF4-FFF2-40B4-BE49-F238E27FC236}">
              <a16:creationId xmlns:a16="http://schemas.microsoft.com/office/drawing/2014/main" id="{00000000-0008-0000-0100-00000B000000}"/>
            </a:ext>
          </a:extLst>
        </xdr:cNvPr>
        <xdr:cNvSpPr txBox="1"/>
      </xdr:nvSpPr>
      <xdr:spPr>
        <a:xfrm>
          <a:off x="1965105" y="1412335"/>
          <a:ext cx="9778354" cy="1216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If your question is not about filling up basic information on this worksheet, we listed the most </a:t>
          </a:r>
          <a:r>
            <a:rPr kumimoji="0" lang="pt-BR" sz="1300" b="1" i="0" u="none" strike="noStrike" kern="0" cap="none" spc="0" normalizeH="0" baseline="0" noProof="0">
              <a:ln>
                <a:noFill/>
              </a:ln>
              <a:solidFill>
                <a:prstClr val="black"/>
              </a:solidFill>
              <a:effectLst/>
              <a:uLnTx/>
              <a:uFillTx/>
              <a:latin typeface="+mn-lt"/>
              <a:ea typeface="+mn-ea"/>
              <a:cs typeface="+mn-cs"/>
            </a:rPr>
            <a:t>frequently asked questions</a:t>
          </a:r>
          <a:r>
            <a:rPr kumimoji="0" lang="pt-BR" sz="1300" b="0" i="0" u="none" strike="noStrike" kern="0" cap="none" spc="0" normalizeH="0" baseline="0" noProof="0">
              <a:ln>
                <a:noFill/>
              </a:ln>
              <a:solidFill>
                <a:prstClr val="black"/>
              </a:solidFill>
              <a:effectLst/>
              <a:uLnTx/>
              <a:uFillTx/>
              <a:latin typeface="+mn-lt"/>
              <a:ea typeface="+mn-ea"/>
              <a:cs typeface="+mn-cs"/>
            </a:rPr>
            <a:t> among our customers and how to solve them. </a:t>
          </a:r>
          <a:r>
            <a:rPr kumimoji="0" lang="pt-BR" sz="1300" b="1" i="0" u="none" strike="noStrike" kern="0" cap="none" spc="0" normalizeH="0" baseline="0" noProof="0">
              <a:ln>
                <a:noFill/>
              </a:ln>
              <a:solidFill>
                <a:prstClr val="black"/>
              </a:solidFill>
              <a:effectLst/>
              <a:uLnTx/>
              <a:uFillTx/>
              <a:latin typeface="+mn-lt"/>
              <a:ea typeface="+mn-ea"/>
              <a:cs typeface="+mn-cs"/>
            </a:rPr>
            <a:t>Click the listbox below </a:t>
          </a:r>
          <a:r>
            <a:rPr kumimoji="0" lang="pt-BR" sz="1300" b="0" i="0" u="none" strike="noStrike" kern="0" cap="none" spc="0" normalizeH="0" baseline="0" noProof="0">
              <a:ln>
                <a:noFill/>
              </a:ln>
              <a:solidFill>
                <a:prstClr val="black"/>
              </a:solidFill>
              <a:effectLst/>
              <a:uLnTx/>
              <a:uFillTx/>
              <a:latin typeface="+mn-lt"/>
              <a:ea typeface="+mn-ea"/>
              <a:cs typeface="+mn-cs"/>
            </a:rPr>
            <a:t>to see if your question was already answered.</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US" sz="13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But if you have not yet read our </a:t>
          </a:r>
          <a:r>
            <a:rPr kumimoji="0" lang="pt-BR" sz="1300" b="1" i="0" u="none" strike="noStrike" kern="0" cap="none" spc="0" normalizeH="0" baseline="0" noProof="0">
              <a:ln>
                <a:noFill/>
              </a:ln>
              <a:solidFill>
                <a:prstClr val="black"/>
              </a:solidFill>
              <a:effectLst/>
              <a:uLnTx/>
              <a:uFillTx/>
              <a:latin typeface="+mn-lt"/>
              <a:ea typeface="+mn-ea"/>
              <a:cs typeface="+mn-cs"/>
            </a:rPr>
            <a:t>overview page</a:t>
          </a:r>
          <a:r>
            <a:rPr kumimoji="0" lang="pt-BR" sz="1300" b="0" i="0" u="none" strike="noStrike" kern="0" cap="none" spc="0" normalizeH="0" baseline="0" noProof="0">
              <a:ln>
                <a:noFill/>
              </a:ln>
              <a:solidFill>
                <a:prstClr val="black"/>
              </a:solidFill>
              <a:effectLst/>
              <a:uLnTx/>
              <a:uFillTx/>
              <a:latin typeface="+mn-lt"/>
              <a:ea typeface="+mn-ea"/>
              <a:cs typeface="+mn-cs"/>
            </a:rPr>
            <a:t> for this spreadsheet, click on the icon on the left. You can also see the basics by clicking on the </a:t>
          </a:r>
          <a:r>
            <a:rPr kumimoji="0" lang="pt-BR" sz="1300" b="1" i="0" u="none" strike="noStrike" kern="0" cap="none" spc="0" normalizeH="0" baseline="0" noProof="0">
              <a:ln>
                <a:noFill/>
              </a:ln>
              <a:solidFill>
                <a:prstClr val="black"/>
              </a:solidFill>
              <a:effectLst/>
              <a:uLnTx/>
              <a:uFillTx/>
              <a:latin typeface="+mn-lt"/>
              <a:ea typeface="+mn-ea"/>
              <a:cs typeface="+mn-cs"/>
            </a:rPr>
            <a:t>top menu "Home"</a:t>
          </a:r>
          <a:r>
            <a:rPr kumimoji="0" lang="pt-BR" sz="1300" b="0" i="0" u="none" strike="noStrike" kern="0" cap="none" spc="0" normalizeH="0" baseline="0" noProof="0">
              <a:ln>
                <a:noFill/>
              </a:ln>
              <a:solidFill>
                <a:prstClr val="black"/>
              </a:solidFill>
              <a:effectLst/>
              <a:uLnTx/>
              <a:uFillTx/>
              <a:latin typeface="+mn-lt"/>
              <a:ea typeface="+mn-ea"/>
              <a:cs typeface="+mn-cs"/>
            </a:rPr>
            <a:t>.</a:t>
          </a:r>
          <a:endParaRPr kumimoji="0" lang="en-US" sz="13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editAs="absolute">
    <xdr:from>
      <xdr:col>2</xdr:col>
      <xdr:colOff>0</xdr:colOff>
      <xdr:row>19</xdr:row>
      <xdr:rowOff>28575</xdr:rowOff>
    </xdr:from>
    <xdr:to>
      <xdr:col>11</xdr:col>
      <xdr:colOff>57149</xdr:colOff>
      <xdr:row>20</xdr:row>
      <xdr:rowOff>209550</xdr:rowOff>
    </xdr:to>
    <xdr:sp macro="" textlink="">
      <xdr:nvSpPr>
        <xdr:cNvPr id="13" name="Retângulo 12">
          <a:hlinkClick xmlns:r="http://schemas.openxmlformats.org/officeDocument/2006/relationships" r:id="rId1"/>
          <a:extLst>
            <a:ext uri="{FF2B5EF4-FFF2-40B4-BE49-F238E27FC236}">
              <a16:creationId xmlns:a16="http://schemas.microsoft.com/office/drawing/2014/main" id="{00000000-0008-0000-0100-00000D000000}"/>
            </a:ext>
          </a:extLst>
        </xdr:cNvPr>
        <xdr:cNvSpPr/>
      </xdr:nvSpPr>
      <xdr:spPr>
        <a:xfrm>
          <a:off x="1952625" y="5915025"/>
          <a:ext cx="10667999" cy="419100"/>
        </a:xfrm>
        <a:prstGeom prst="rect">
          <a:avLst/>
        </a:prstGeom>
        <a:solidFill>
          <a:srgbClr val="11A79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600" b="1" i="0" u="none" strike="noStrike" kern="0" cap="none" spc="0" normalizeH="0" baseline="0" noProof="0">
              <a:ln>
                <a:noFill/>
              </a:ln>
              <a:solidFill>
                <a:prstClr val="white"/>
              </a:solidFill>
              <a:effectLst/>
              <a:uLnTx/>
              <a:uFillTx/>
              <a:latin typeface="+mn-lt"/>
              <a:ea typeface="+mn-ea"/>
              <a:cs typeface="+mn-cs"/>
            </a:rPr>
            <a:t>Do you still have questions? Click here to access our general FAQ page!</a:t>
          </a:r>
        </a:p>
      </xdr:txBody>
    </xdr:sp>
    <xdr:clientData/>
  </xdr:twoCellAnchor>
  <xdr:twoCellAnchor editAs="absolute">
    <xdr:from>
      <xdr:col>2</xdr:col>
      <xdr:colOff>19050</xdr:colOff>
      <xdr:row>22</xdr:row>
      <xdr:rowOff>152400</xdr:rowOff>
    </xdr:from>
    <xdr:to>
      <xdr:col>11</xdr:col>
      <xdr:colOff>66674</xdr:colOff>
      <xdr:row>24</xdr:row>
      <xdr:rowOff>47626</xdr:rowOff>
    </xdr:to>
    <xdr:sp macro="" textlink="">
      <xdr:nvSpPr>
        <xdr:cNvPr id="16" name="Retângulo 15">
          <a:extLst>
            <a:ext uri="{FF2B5EF4-FFF2-40B4-BE49-F238E27FC236}">
              <a16:creationId xmlns:a16="http://schemas.microsoft.com/office/drawing/2014/main" id="{00000000-0008-0000-0100-000010000000}"/>
            </a:ext>
          </a:extLst>
        </xdr:cNvPr>
        <xdr:cNvSpPr/>
      </xdr:nvSpPr>
      <xdr:spPr>
        <a:xfrm>
          <a:off x="1971675" y="6753225"/>
          <a:ext cx="10658474" cy="37147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400" b="0" i="0" u="none" strike="noStrike" kern="0" cap="none" spc="0" normalizeH="0" baseline="0" noProof="0">
              <a:ln>
                <a:noFill/>
              </a:ln>
              <a:solidFill>
                <a:sysClr val="windowText" lastClr="000000"/>
              </a:solidFill>
              <a:effectLst/>
              <a:uLnTx/>
              <a:uFillTx/>
              <a:latin typeface="+mn-lt"/>
              <a:ea typeface="+mn-ea"/>
              <a:cs typeface="+mn-cs"/>
            </a:rPr>
            <a:t>In case you have not found a solution to your question on our FAQ, send us an e-mail and we will help: contact@topexceltemplates.com</a:t>
          </a:r>
        </a:p>
      </xdr:txBody>
    </xdr:sp>
    <xdr:clientData/>
  </xdr:twoCellAnchor>
  <xdr:twoCellAnchor editAs="absolute">
    <xdr:from>
      <xdr:col>10</xdr:col>
      <xdr:colOff>302037</xdr:colOff>
      <xdr:row>0</xdr:row>
      <xdr:rowOff>1953</xdr:rowOff>
    </xdr:from>
    <xdr:to>
      <xdr:col>10</xdr:col>
      <xdr:colOff>700082</xdr:colOff>
      <xdr:row>1</xdr:row>
      <xdr:rowOff>228213</xdr:rowOff>
    </xdr:to>
    <xdr:pic>
      <xdr:nvPicPr>
        <xdr:cNvPr id="20" name="Imagem 19">
          <a:hlinkClick xmlns:r="http://schemas.openxmlformats.org/officeDocument/2006/relationships" r:id="rId2"/>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88862" y="1953"/>
          <a:ext cx="398045" cy="464385"/>
        </a:xfrm>
        <a:prstGeom prst="rect">
          <a:avLst/>
        </a:prstGeom>
      </xdr:spPr>
    </xdr:pic>
    <xdr:clientData/>
  </xdr:twoCellAnchor>
  <xdr:twoCellAnchor editAs="absolute">
    <xdr:from>
      <xdr:col>9</xdr:col>
      <xdr:colOff>504856</xdr:colOff>
      <xdr:row>0</xdr:row>
      <xdr:rowOff>381</xdr:rowOff>
    </xdr:from>
    <xdr:to>
      <xdr:col>10</xdr:col>
      <xdr:colOff>294677</xdr:colOff>
      <xdr:row>1</xdr:row>
      <xdr:rowOff>228248</xdr:rowOff>
    </xdr:to>
    <xdr:pic>
      <xdr:nvPicPr>
        <xdr:cNvPr id="21" name="Imagem 20">
          <a:hlinkClick xmlns:r="http://schemas.openxmlformats.org/officeDocument/2006/relationships" r:id="rId4"/>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82081" y="381"/>
          <a:ext cx="399421" cy="465992"/>
        </a:xfrm>
        <a:prstGeom prst="rect">
          <a:avLst/>
        </a:prstGeom>
      </xdr:spPr>
    </xdr:pic>
    <xdr:clientData/>
  </xdr:twoCellAnchor>
  <xdr:twoCellAnchor editAs="absolute">
    <xdr:from>
      <xdr:col>0</xdr:col>
      <xdr:colOff>0</xdr:colOff>
      <xdr:row>5</xdr:row>
      <xdr:rowOff>238124</xdr:rowOff>
    </xdr:from>
    <xdr:to>
      <xdr:col>1</xdr:col>
      <xdr:colOff>6486</xdr:colOff>
      <xdr:row>7</xdr:row>
      <xdr:rowOff>85448</xdr:rowOff>
    </xdr:to>
    <xdr:sp macro="" textlink="">
      <xdr:nvSpPr>
        <xdr:cNvPr id="22" name="Retângulo 21">
          <a:hlinkClick xmlns:r="http://schemas.openxmlformats.org/officeDocument/2006/relationships" r:id="rId6"/>
          <a:extLst>
            <a:ext uri="{FF2B5EF4-FFF2-40B4-BE49-F238E27FC236}">
              <a16:creationId xmlns:a16="http://schemas.microsoft.com/office/drawing/2014/main" id="{00000000-0008-0000-0100-000016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0</xdr:col>
      <xdr:colOff>887</xdr:colOff>
      <xdr:row>3</xdr:row>
      <xdr:rowOff>79399</xdr:rowOff>
    </xdr:from>
    <xdr:to>
      <xdr:col>0</xdr:col>
      <xdr:colOff>1750267</xdr:colOff>
      <xdr:row>5</xdr:row>
      <xdr:rowOff>7347</xdr:rowOff>
    </xdr:to>
    <xdr:sp macro="" textlink="">
      <xdr:nvSpPr>
        <xdr:cNvPr id="33" name="Retângulo 32">
          <a:hlinkClick xmlns:r="http://schemas.openxmlformats.org/officeDocument/2006/relationships" r:id="rId7"/>
          <a:extLst>
            <a:ext uri="{FF2B5EF4-FFF2-40B4-BE49-F238E27FC236}">
              <a16:creationId xmlns:a16="http://schemas.microsoft.com/office/drawing/2014/main" id="{00000000-0008-0000-0100-000021000000}"/>
            </a:ext>
          </a:extLst>
        </xdr:cNvPr>
        <xdr:cNvSpPr/>
      </xdr:nvSpPr>
      <xdr:spPr>
        <a:xfrm>
          <a:off x="887" y="793774"/>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9</xdr:col>
      <xdr:colOff>104274</xdr:colOff>
      <xdr:row>0</xdr:row>
      <xdr:rowOff>4263</xdr:rowOff>
    </xdr:from>
    <xdr:to>
      <xdr:col>9</xdr:col>
      <xdr:colOff>504324</xdr:colOff>
      <xdr:row>1</xdr:row>
      <xdr:rowOff>232863</xdr:rowOff>
    </xdr:to>
    <xdr:pic>
      <xdr:nvPicPr>
        <xdr:cNvPr id="4" name="Imagem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381499" y="4263"/>
          <a:ext cx="400050" cy="466725"/>
        </a:xfrm>
        <a:prstGeom prst="rect">
          <a:avLst/>
        </a:prstGeom>
      </xdr:spPr>
    </xdr:pic>
    <xdr:clientData/>
  </xdr:twoCellAnchor>
  <xdr:twoCellAnchor editAs="absolute">
    <xdr:from>
      <xdr:col>0</xdr:col>
      <xdr:colOff>0</xdr:colOff>
      <xdr:row>7</xdr:row>
      <xdr:rowOff>81840</xdr:rowOff>
    </xdr:from>
    <xdr:to>
      <xdr:col>1</xdr:col>
      <xdr:colOff>6486</xdr:colOff>
      <xdr:row>8</xdr:row>
      <xdr:rowOff>167715</xdr:rowOff>
    </xdr:to>
    <xdr:sp macro="" textlink="">
      <xdr:nvSpPr>
        <xdr:cNvPr id="37" name="Retângulo 36">
          <a:hlinkClick xmlns:r="http://schemas.openxmlformats.org/officeDocument/2006/relationships" r:id="rId9"/>
          <a:extLst>
            <a:ext uri="{FF2B5EF4-FFF2-40B4-BE49-F238E27FC236}">
              <a16:creationId xmlns:a16="http://schemas.microsoft.com/office/drawing/2014/main" id="{00000000-0008-0000-0100-000025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161585</xdr:rowOff>
    </xdr:from>
    <xdr:to>
      <xdr:col>1</xdr:col>
      <xdr:colOff>6486</xdr:colOff>
      <xdr:row>10</xdr:row>
      <xdr:rowOff>5525</xdr:rowOff>
    </xdr:to>
    <xdr:sp macro="" textlink="">
      <xdr:nvSpPr>
        <xdr:cNvPr id="38" name="Retângulo 37">
          <a:hlinkClick xmlns:r="http://schemas.openxmlformats.org/officeDocument/2006/relationships" r:id="rId10"/>
          <a:extLst>
            <a:ext uri="{FF2B5EF4-FFF2-40B4-BE49-F238E27FC236}">
              <a16:creationId xmlns:a16="http://schemas.microsoft.com/office/drawing/2014/main" id="{00000000-0008-0000-0100-000026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11</xdr:row>
      <xdr:rowOff>89014</xdr:rowOff>
    </xdr:from>
    <xdr:to>
      <xdr:col>1</xdr:col>
      <xdr:colOff>6486</xdr:colOff>
      <xdr:row>12</xdr:row>
      <xdr:rowOff>172984</xdr:rowOff>
    </xdr:to>
    <xdr:sp macro="" textlink="">
      <xdr:nvSpPr>
        <xdr:cNvPr id="39" name="Retângulo 38">
          <a:hlinkClick xmlns:r="http://schemas.openxmlformats.org/officeDocument/2006/relationships" r:id="rId11"/>
          <a:extLst>
            <a:ext uri="{FF2B5EF4-FFF2-40B4-BE49-F238E27FC236}">
              <a16:creationId xmlns:a16="http://schemas.microsoft.com/office/drawing/2014/main" id="{00000000-0008-0000-0100-000027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10</xdr:row>
      <xdr:rowOff>5700</xdr:rowOff>
    </xdr:from>
    <xdr:to>
      <xdr:col>1</xdr:col>
      <xdr:colOff>6486</xdr:colOff>
      <xdr:row>11</xdr:row>
      <xdr:rowOff>89984</xdr:rowOff>
    </xdr:to>
    <xdr:sp macro="" textlink="">
      <xdr:nvSpPr>
        <xdr:cNvPr id="40" name="Retângulo 39">
          <a:hlinkClick xmlns:r="http://schemas.openxmlformats.org/officeDocument/2006/relationships" r:id="rId12"/>
          <a:extLst>
            <a:ext uri="{FF2B5EF4-FFF2-40B4-BE49-F238E27FC236}">
              <a16:creationId xmlns:a16="http://schemas.microsoft.com/office/drawing/2014/main" id="{00000000-0008-0000-0100-000028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172603</xdr:rowOff>
    </xdr:from>
    <xdr:to>
      <xdr:col>1</xdr:col>
      <xdr:colOff>6486</xdr:colOff>
      <xdr:row>14</xdr:row>
      <xdr:rowOff>73693</xdr:rowOff>
    </xdr:to>
    <xdr:sp macro="" textlink="">
      <xdr:nvSpPr>
        <xdr:cNvPr id="41" name="Retângulo 40">
          <a:hlinkClick xmlns:r="http://schemas.openxmlformats.org/officeDocument/2006/relationships" r:id="rId13"/>
          <a:extLst>
            <a:ext uri="{FF2B5EF4-FFF2-40B4-BE49-F238E27FC236}">
              <a16:creationId xmlns:a16="http://schemas.microsoft.com/office/drawing/2014/main" id="{00000000-0008-0000-0100-000029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18" name="Imagem 25">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xdr:from>
      <xdr:col>0</xdr:col>
      <xdr:colOff>1752599</xdr:colOff>
      <xdr:row>0</xdr:row>
      <xdr:rowOff>0</xdr:rowOff>
    </xdr:from>
    <xdr:to>
      <xdr:col>4</xdr:col>
      <xdr:colOff>476249</xdr:colOff>
      <xdr:row>2</xdr:row>
      <xdr:rowOff>142875</xdr:rowOff>
    </xdr:to>
    <xdr:sp macro="" textlink="">
      <xdr:nvSpPr>
        <xdr:cNvPr id="17" name="Retângulo 16">
          <a:hlinkClick xmlns:r="http://schemas.openxmlformats.org/officeDocument/2006/relationships" r:id="rId15"/>
          <a:extLst>
            <a:ext uri="{FF2B5EF4-FFF2-40B4-BE49-F238E27FC236}">
              <a16:creationId xmlns:a16="http://schemas.microsoft.com/office/drawing/2014/main" id="{D4F64ACC-D790-4A5E-AA35-5672705A88C4}"/>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476250</xdr:colOff>
      <xdr:row>0</xdr:row>
      <xdr:rowOff>0</xdr:rowOff>
    </xdr:from>
    <xdr:to>
      <xdr:col>9</xdr:col>
      <xdr:colOff>76199</xdr:colOff>
      <xdr:row>2</xdr:row>
      <xdr:rowOff>142875</xdr:rowOff>
    </xdr:to>
    <xdr:sp macro="" textlink="">
      <xdr:nvSpPr>
        <xdr:cNvPr id="19" name="Retângulo 18">
          <a:hlinkClick xmlns:r="http://schemas.openxmlformats.org/officeDocument/2006/relationships" r:id="rId15"/>
          <a:extLst>
            <a:ext uri="{FF2B5EF4-FFF2-40B4-BE49-F238E27FC236}">
              <a16:creationId xmlns:a16="http://schemas.microsoft.com/office/drawing/2014/main" id="{F924E6D8-F751-4489-B43D-208ED8D3F8C1}"/>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19050</xdr:colOff>
      <xdr:row>6</xdr:row>
      <xdr:rowOff>173525</xdr:rowOff>
    </xdr:from>
    <xdr:to>
      <xdr:col>17</xdr:col>
      <xdr:colOff>602672</xdr:colOff>
      <xdr:row>12</xdr:row>
      <xdr:rowOff>209551</xdr:rowOff>
    </xdr:to>
    <xdr:sp macro="" textlink="">
      <xdr:nvSpPr>
        <xdr:cNvPr id="8" name="CaixaDeTexto 7">
          <a:extLst>
            <a:ext uri="{FF2B5EF4-FFF2-40B4-BE49-F238E27FC236}">
              <a16:creationId xmlns:a16="http://schemas.microsoft.com/office/drawing/2014/main" id="{00000000-0008-0000-0200-000008000000}"/>
            </a:ext>
          </a:extLst>
        </xdr:cNvPr>
        <xdr:cNvSpPr txBox="1"/>
      </xdr:nvSpPr>
      <xdr:spPr>
        <a:xfrm>
          <a:off x="2724150" y="1478450"/>
          <a:ext cx="9603797" cy="15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	We exist to help our customers work with </a:t>
          </a:r>
          <a:r>
            <a:rPr kumimoji="0" lang="pt-BR" sz="1300" b="1" i="0" u="none" strike="noStrike" kern="0" cap="none" spc="0" normalizeH="0" baseline="0" noProof="0">
              <a:ln>
                <a:noFill/>
              </a:ln>
              <a:solidFill>
                <a:prstClr val="black"/>
              </a:solidFill>
              <a:effectLst/>
              <a:uLnTx/>
              <a:uFillTx/>
              <a:latin typeface="+mn-lt"/>
              <a:ea typeface="+mn-ea"/>
              <a:cs typeface="+mn-cs"/>
            </a:rPr>
            <a:t>maximum efficiency</a:t>
          </a:r>
          <a:r>
            <a:rPr kumimoji="0" lang="pt-BR" sz="1300" b="0" i="0" u="none" strike="noStrike" kern="0" cap="none" spc="0" normalizeH="0" baseline="0" noProof="0">
              <a:ln>
                <a:noFill/>
              </a:ln>
              <a:solidFill>
                <a:prstClr val="black"/>
              </a:solidFill>
              <a:effectLst/>
              <a:uLnTx/>
              <a:uFillTx/>
              <a:latin typeface="+mn-lt"/>
              <a:ea typeface="+mn-ea"/>
              <a:cs typeface="+mn-cs"/>
            </a:rPr>
            <a:t> in their tasks and reports.</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3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	We offer the </a:t>
          </a:r>
          <a:r>
            <a:rPr kumimoji="0" lang="pt-BR" sz="1300" b="1" i="0" u="none" strike="noStrike" kern="0" cap="none" spc="0" normalizeH="0" baseline="0" noProof="0">
              <a:ln>
                <a:noFill/>
              </a:ln>
              <a:solidFill>
                <a:prstClr val="black"/>
              </a:solidFill>
              <a:effectLst/>
              <a:uLnTx/>
              <a:uFillTx/>
              <a:latin typeface="+mn-lt"/>
              <a:ea typeface="+mn-ea"/>
              <a:cs typeface="+mn-cs"/>
            </a:rPr>
            <a:t>best solutions in productivity</a:t>
          </a:r>
          <a:r>
            <a:rPr kumimoji="0" lang="pt-BR" sz="1300" b="0" i="0" u="none" strike="noStrike" kern="0" cap="none" spc="0" normalizeH="0" baseline="0" noProof="0">
              <a:ln>
                <a:noFill/>
              </a:ln>
              <a:solidFill>
                <a:prstClr val="black"/>
              </a:solidFill>
              <a:effectLst/>
              <a:uLnTx/>
              <a:uFillTx/>
              <a:latin typeface="+mn-lt"/>
              <a:ea typeface="+mn-ea"/>
              <a:cs typeface="+mn-cs"/>
            </a:rPr>
            <a:t> as Excel templates so you can save yourself many hours of work and focus on more urgent or strategic matters.</a:t>
          </a:r>
        </a:p>
        <a:p>
          <a:pPr marL="0" marR="0" lvl="0" indent="0" defTabSz="91440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For now, we offer free and professional templates.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3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BR" sz="1300" b="0" i="0" u="none" strike="noStrike" kern="0" cap="none" spc="0" normalizeH="0" baseline="0" noProof="0">
              <a:ln>
                <a:noFill/>
              </a:ln>
              <a:solidFill>
                <a:prstClr val="black"/>
              </a:solidFill>
              <a:effectLst/>
              <a:uLnTx/>
              <a:uFillTx/>
              <a:latin typeface="+mn-lt"/>
              <a:ea typeface="+mn-ea"/>
              <a:cs typeface="+mn-cs"/>
            </a:rPr>
            <a:t>If you want to keep up with a competitive market with </a:t>
          </a:r>
          <a:r>
            <a:rPr kumimoji="0" lang="pt-BR" sz="1300" b="1" i="0" u="none" strike="noStrike" kern="0" cap="none" spc="0" normalizeH="0" baseline="0" noProof="0">
              <a:ln>
                <a:noFill/>
              </a:ln>
              <a:solidFill>
                <a:prstClr val="black"/>
              </a:solidFill>
              <a:effectLst/>
              <a:uLnTx/>
              <a:uFillTx/>
              <a:latin typeface="+mn-lt"/>
              <a:ea typeface="+mn-ea"/>
              <a:cs typeface="+mn-cs"/>
            </a:rPr>
            <a:t>high quality reports</a:t>
          </a:r>
          <a:r>
            <a:rPr kumimoji="0" lang="pt-BR" sz="1300" b="0" i="0" u="none" strike="noStrike" kern="0" cap="none" spc="0" normalizeH="0" baseline="0" noProof="0">
              <a:ln>
                <a:noFill/>
              </a:ln>
              <a:solidFill>
                <a:prstClr val="black"/>
              </a:solidFill>
              <a:effectLst/>
              <a:uLnTx/>
              <a:uFillTx/>
              <a:latin typeface="+mn-lt"/>
              <a:ea typeface="+mn-ea"/>
              <a:cs typeface="+mn-cs"/>
            </a:rPr>
            <a:t>, you have come to the right place.</a:t>
          </a:r>
        </a:p>
        <a:p>
          <a:pPr marL="0" marR="0" lvl="0" indent="0" defTabSz="914400" eaLnBrk="1" fontAlgn="auto" latinLnBrk="0" hangingPunct="1">
            <a:lnSpc>
              <a:spcPct val="100000"/>
            </a:lnSpc>
            <a:spcBef>
              <a:spcPts val="0"/>
            </a:spcBef>
            <a:spcAft>
              <a:spcPts val="0"/>
            </a:spcAft>
            <a:buClrTx/>
            <a:buSzTx/>
            <a:buFontTx/>
            <a:buNone/>
            <a:tabLst/>
            <a:defRPr/>
          </a:pPr>
          <a:endParaRPr kumimoji="0" lang="pt-BR" sz="13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editAs="absolute">
    <xdr:from>
      <xdr:col>2</xdr:col>
      <xdr:colOff>637983</xdr:colOff>
      <xdr:row>7</xdr:row>
      <xdr:rowOff>14957</xdr:rowOff>
    </xdr:from>
    <xdr:to>
      <xdr:col>4</xdr:col>
      <xdr:colOff>314326</xdr:colOff>
      <xdr:row>8</xdr:row>
      <xdr:rowOff>181407</xdr:rowOff>
    </xdr:to>
    <xdr:pic>
      <xdr:nvPicPr>
        <xdr:cNvPr id="13" name="Imagem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608" y="1558007"/>
          <a:ext cx="1038418" cy="471250"/>
        </a:xfrm>
        <a:prstGeom prst="rect">
          <a:avLst/>
        </a:prstGeom>
      </xdr:spPr>
    </xdr:pic>
    <xdr:clientData/>
  </xdr:twoCellAnchor>
  <xdr:twoCellAnchor editAs="absolute">
    <xdr:from>
      <xdr:col>11</xdr:col>
      <xdr:colOff>476719</xdr:colOff>
      <xdr:row>0</xdr:row>
      <xdr:rowOff>2761</xdr:rowOff>
    </xdr:from>
    <xdr:to>
      <xdr:col>12</xdr:col>
      <xdr:colOff>264392</xdr:colOff>
      <xdr:row>1</xdr:row>
      <xdr:rowOff>228122</xdr:rowOff>
    </xdr:to>
    <xdr:pic>
      <xdr:nvPicPr>
        <xdr:cNvPr id="33" name="Imagem 32">
          <a:hlinkClick xmlns:r="http://schemas.openxmlformats.org/officeDocument/2006/relationships" r:id="rId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13</xdr:col>
      <xdr:colOff>63912</xdr:colOff>
      <xdr:row>0</xdr:row>
      <xdr:rowOff>1953</xdr:rowOff>
    </xdr:from>
    <xdr:to>
      <xdr:col>13</xdr:col>
      <xdr:colOff>461957</xdr:colOff>
      <xdr:row>1</xdr:row>
      <xdr:rowOff>228213</xdr:rowOff>
    </xdr:to>
    <xdr:pic>
      <xdr:nvPicPr>
        <xdr:cNvPr id="36" name="Imagem 35">
          <a:hlinkClick xmlns:r="http://schemas.openxmlformats.org/officeDocument/2006/relationships" r:id="rId4"/>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179337" y="1953"/>
          <a:ext cx="398045" cy="464385"/>
        </a:xfrm>
        <a:prstGeom prst="rect">
          <a:avLst/>
        </a:prstGeom>
      </xdr:spPr>
    </xdr:pic>
    <xdr:clientData/>
  </xdr:twoCellAnchor>
  <xdr:twoCellAnchor editAs="absolute">
    <xdr:from>
      <xdr:col>0</xdr:col>
      <xdr:colOff>0</xdr:colOff>
      <xdr:row>5</xdr:row>
      <xdr:rowOff>238124</xdr:rowOff>
    </xdr:from>
    <xdr:to>
      <xdr:col>1</xdr:col>
      <xdr:colOff>6486</xdr:colOff>
      <xdr:row>7</xdr:row>
      <xdr:rowOff>85448</xdr:rowOff>
    </xdr:to>
    <xdr:sp macro="" textlink="">
      <xdr:nvSpPr>
        <xdr:cNvPr id="38" name="Retângulo 37">
          <a:hlinkClick xmlns:r="http://schemas.openxmlformats.org/officeDocument/2006/relationships" r:id="rId6"/>
          <a:extLst>
            <a:ext uri="{FF2B5EF4-FFF2-40B4-BE49-F238E27FC236}">
              <a16:creationId xmlns:a16="http://schemas.microsoft.com/office/drawing/2014/main" id="{00000000-0008-0000-0200-000026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1</xdr:row>
      <xdr:rowOff>68069</xdr:rowOff>
    </xdr:from>
    <xdr:to>
      <xdr:col>8</xdr:col>
      <xdr:colOff>451522</xdr:colOff>
      <xdr:row>3</xdr:row>
      <xdr:rowOff>38100</xdr:rowOff>
    </xdr:to>
    <xdr:sp macro="" textlink="">
      <xdr:nvSpPr>
        <xdr:cNvPr id="47" name="CaixaDeTexto 46">
          <a:extLst>
            <a:ext uri="{FF2B5EF4-FFF2-40B4-BE49-F238E27FC236}">
              <a16:creationId xmlns:a16="http://schemas.microsoft.com/office/drawing/2014/main" id="{00000000-0008-0000-0200-00002F000000}"/>
            </a:ext>
          </a:extLst>
        </xdr:cNvPr>
        <xdr:cNvSpPr txBox="1"/>
      </xdr:nvSpPr>
      <xdr:spPr>
        <a:xfrm>
          <a:off x="1924937" y="306194"/>
          <a:ext cx="4279685" cy="446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2000" b="1"/>
            <a:t>About Us</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49" name="Retângulo 48">
          <a:hlinkClick xmlns:r="http://schemas.openxmlformats.org/officeDocument/2006/relationships" r:id="rId7"/>
          <a:extLst>
            <a:ext uri="{FF2B5EF4-FFF2-40B4-BE49-F238E27FC236}">
              <a16:creationId xmlns:a16="http://schemas.microsoft.com/office/drawing/2014/main" id="{00000000-0008-0000-0200-000031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12</xdr:col>
      <xdr:colOff>264319</xdr:colOff>
      <xdr:row>0</xdr:row>
      <xdr:rowOff>3</xdr:rowOff>
    </xdr:from>
    <xdr:to>
      <xdr:col>13</xdr:col>
      <xdr:colOff>54769</xdr:colOff>
      <xdr:row>1</xdr:row>
      <xdr:rowOff>228603</xdr:rowOff>
    </xdr:to>
    <xdr:pic>
      <xdr:nvPicPr>
        <xdr:cNvPr id="3" name="Imagem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770144" y="3"/>
          <a:ext cx="400050" cy="466725"/>
        </a:xfrm>
        <a:prstGeom prst="rect">
          <a:avLst/>
        </a:prstGeom>
      </xdr:spPr>
    </xdr:pic>
    <xdr:clientData/>
  </xdr:twoCellAnchor>
  <xdr:twoCellAnchor editAs="absolute">
    <xdr:from>
      <xdr:col>0</xdr:col>
      <xdr:colOff>0</xdr:colOff>
      <xdr:row>7</xdr:row>
      <xdr:rowOff>81840</xdr:rowOff>
    </xdr:from>
    <xdr:to>
      <xdr:col>1</xdr:col>
      <xdr:colOff>6486</xdr:colOff>
      <xdr:row>8</xdr:row>
      <xdr:rowOff>101040</xdr:rowOff>
    </xdr:to>
    <xdr:sp macro="" textlink="">
      <xdr:nvSpPr>
        <xdr:cNvPr id="30" name="Retângulo 29">
          <a:hlinkClick xmlns:r="http://schemas.openxmlformats.org/officeDocument/2006/relationships" r:id="rId9"/>
          <a:extLst>
            <a:ext uri="{FF2B5EF4-FFF2-40B4-BE49-F238E27FC236}">
              <a16:creationId xmlns:a16="http://schemas.microsoft.com/office/drawing/2014/main" id="{00000000-0008-0000-0200-00001E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94910</xdr:rowOff>
    </xdr:from>
    <xdr:to>
      <xdr:col>1</xdr:col>
      <xdr:colOff>6486</xdr:colOff>
      <xdr:row>9</xdr:row>
      <xdr:rowOff>186500</xdr:rowOff>
    </xdr:to>
    <xdr:sp macro="" textlink="">
      <xdr:nvSpPr>
        <xdr:cNvPr id="31" name="Retângulo 30">
          <a:hlinkClick xmlns:r="http://schemas.openxmlformats.org/officeDocument/2006/relationships" r:id="rId10"/>
          <a:extLst>
            <a:ext uri="{FF2B5EF4-FFF2-40B4-BE49-F238E27FC236}">
              <a16:creationId xmlns:a16="http://schemas.microsoft.com/office/drawing/2014/main" id="{00000000-0008-0000-0200-00001F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11</xdr:row>
      <xdr:rowOff>31864</xdr:rowOff>
    </xdr:from>
    <xdr:to>
      <xdr:col>1</xdr:col>
      <xdr:colOff>6486</xdr:colOff>
      <xdr:row>12</xdr:row>
      <xdr:rowOff>115834</xdr:rowOff>
    </xdr:to>
    <xdr:sp macro="" textlink="">
      <xdr:nvSpPr>
        <xdr:cNvPr id="32" name="Retângulo 31">
          <a:hlinkClick xmlns:r="http://schemas.openxmlformats.org/officeDocument/2006/relationships" r:id="rId11"/>
          <a:extLst>
            <a:ext uri="{FF2B5EF4-FFF2-40B4-BE49-F238E27FC236}">
              <a16:creationId xmlns:a16="http://schemas.microsoft.com/office/drawing/2014/main" id="{00000000-0008-0000-0200-000020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186675</xdr:rowOff>
    </xdr:from>
    <xdr:to>
      <xdr:col>1</xdr:col>
      <xdr:colOff>6486</xdr:colOff>
      <xdr:row>11</xdr:row>
      <xdr:rowOff>32834</xdr:rowOff>
    </xdr:to>
    <xdr:sp macro="" textlink="">
      <xdr:nvSpPr>
        <xdr:cNvPr id="34" name="Retângulo 33">
          <a:hlinkClick xmlns:r="http://schemas.openxmlformats.org/officeDocument/2006/relationships" r:id="rId12"/>
          <a:extLst>
            <a:ext uri="{FF2B5EF4-FFF2-40B4-BE49-F238E27FC236}">
              <a16:creationId xmlns:a16="http://schemas.microsoft.com/office/drawing/2014/main" id="{00000000-0008-0000-0200-000022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115453</xdr:rowOff>
    </xdr:from>
    <xdr:to>
      <xdr:col>1</xdr:col>
      <xdr:colOff>6486</xdr:colOff>
      <xdr:row>13</xdr:row>
      <xdr:rowOff>197518</xdr:rowOff>
    </xdr:to>
    <xdr:sp macro="" textlink="">
      <xdr:nvSpPr>
        <xdr:cNvPr id="35" name="Retângulo 34">
          <a:hlinkClick xmlns:r="http://schemas.openxmlformats.org/officeDocument/2006/relationships" r:id="rId13"/>
          <a:extLst>
            <a:ext uri="{FF2B5EF4-FFF2-40B4-BE49-F238E27FC236}">
              <a16:creationId xmlns:a16="http://schemas.microsoft.com/office/drawing/2014/main" id="{00000000-0008-0000-0200-000023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37" name="Imagem 25">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xdr:from>
      <xdr:col>3</xdr:col>
      <xdr:colOff>357866</xdr:colOff>
      <xdr:row>15</xdr:row>
      <xdr:rowOff>228600</xdr:rowOff>
    </xdr:from>
    <xdr:to>
      <xdr:col>9</xdr:col>
      <xdr:colOff>609599</xdr:colOff>
      <xdr:row>18</xdr:row>
      <xdr:rowOff>22225</xdr:rowOff>
    </xdr:to>
    <xdr:grpSp>
      <xdr:nvGrpSpPr>
        <xdr:cNvPr id="71" name="Group 70">
          <a:extLst>
            <a:ext uri="{FF2B5EF4-FFF2-40B4-BE49-F238E27FC236}">
              <a16:creationId xmlns:a16="http://schemas.microsoft.com/office/drawing/2014/main" id="{00000000-0008-0000-0200-000047000000}"/>
            </a:ext>
          </a:extLst>
        </xdr:cNvPr>
        <xdr:cNvGrpSpPr/>
      </xdr:nvGrpSpPr>
      <xdr:grpSpPr>
        <a:xfrm>
          <a:off x="3062966" y="3876675"/>
          <a:ext cx="4080783" cy="508000"/>
          <a:chOff x="557891" y="4286250"/>
          <a:chExt cx="4223658" cy="508000"/>
        </a:xfrm>
      </xdr:grpSpPr>
      <xdr:pic>
        <xdr:nvPicPr>
          <xdr:cNvPr id="72" name="Imagem 19">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7891" y="4286250"/>
            <a:ext cx="514803" cy="508000"/>
          </a:xfrm>
          <a:prstGeom prst="rect">
            <a:avLst/>
          </a:prstGeom>
        </xdr:spPr>
      </xdr:pic>
      <xdr:sp macro="" textlink="">
        <xdr:nvSpPr>
          <xdr:cNvPr id="73" name="CaixaDeTexto 21">
            <a:extLst>
              <a:ext uri="{FF2B5EF4-FFF2-40B4-BE49-F238E27FC236}">
                <a16:creationId xmlns:a16="http://schemas.microsoft.com/office/drawing/2014/main" id="{00000000-0008-0000-0200-000049000000}"/>
              </a:ext>
            </a:extLst>
          </xdr:cNvPr>
          <xdr:cNvSpPr txBox="1"/>
        </xdr:nvSpPr>
        <xdr:spPr>
          <a:xfrm>
            <a:off x="1060636" y="4308418"/>
            <a:ext cx="3720913" cy="463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800" b="0">
                <a:solidFill>
                  <a:schemeClr val="tx1">
                    <a:lumMod val="75000"/>
                    <a:lumOff val="25000"/>
                  </a:schemeClr>
                </a:solidFill>
              </a:rPr>
              <a:t>contact@topexceltemplates.com</a:t>
            </a:r>
          </a:p>
        </xdr:txBody>
      </xdr:sp>
    </xdr:grpSp>
    <xdr:clientData/>
  </xdr:twoCellAnchor>
  <xdr:twoCellAnchor>
    <xdr:from>
      <xdr:col>3</xdr:col>
      <xdr:colOff>356185</xdr:colOff>
      <xdr:row>18</xdr:row>
      <xdr:rowOff>203994</xdr:rowOff>
    </xdr:from>
    <xdr:to>
      <xdr:col>8</xdr:col>
      <xdr:colOff>0</xdr:colOff>
      <xdr:row>20</xdr:row>
      <xdr:rowOff>235744</xdr:rowOff>
    </xdr:to>
    <xdr:grpSp>
      <xdr:nvGrpSpPr>
        <xdr:cNvPr id="74" name="Group 73">
          <a:extLst>
            <a:ext uri="{FF2B5EF4-FFF2-40B4-BE49-F238E27FC236}">
              <a16:creationId xmlns:a16="http://schemas.microsoft.com/office/drawing/2014/main" id="{00000000-0008-0000-0200-00004A000000}"/>
            </a:ext>
          </a:extLst>
        </xdr:cNvPr>
        <xdr:cNvGrpSpPr/>
      </xdr:nvGrpSpPr>
      <xdr:grpSpPr>
        <a:xfrm>
          <a:off x="3061285" y="4566444"/>
          <a:ext cx="2691815" cy="508000"/>
          <a:chOff x="556210" y="4935374"/>
          <a:chExt cx="2834690" cy="508000"/>
        </a:xfrm>
      </xdr:grpSpPr>
      <xdr:pic>
        <xdr:nvPicPr>
          <xdr:cNvPr id="75" name="Imagem 14">
            <a:hlinkClick xmlns:r="http://schemas.openxmlformats.org/officeDocument/2006/relationships" r:id="rId16"/>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56210" y="4935374"/>
            <a:ext cx="521125" cy="508000"/>
          </a:xfrm>
          <a:prstGeom prst="rect">
            <a:avLst/>
          </a:prstGeom>
        </xdr:spPr>
      </xdr:pic>
      <xdr:sp macro="" textlink="">
        <xdr:nvSpPr>
          <xdr:cNvPr id="76" name="CaixaDeTexto 22">
            <a:hlinkClick xmlns:r="http://schemas.openxmlformats.org/officeDocument/2006/relationships" r:id="rId16"/>
            <a:extLst>
              <a:ext uri="{FF2B5EF4-FFF2-40B4-BE49-F238E27FC236}">
                <a16:creationId xmlns:a16="http://schemas.microsoft.com/office/drawing/2014/main" id="{00000000-0008-0000-0200-00004C000000}"/>
              </a:ext>
            </a:extLst>
          </xdr:cNvPr>
          <xdr:cNvSpPr txBox="1"/>
        </xdr:nvSpPr>
        <xdr:spPr>
          <a:xfrm>
            <a:off x="1058396" y="4960774"/>
            <a:ext cx="233250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800" b="0">
                <a:solidFill>
                  <a:schemeClr val="tx1">
                    <a:lumMod val="75000"/>
                    <a:lumOff val="25000"/>
                  </a:schemeClr>
                </a:solidFill>
              </a:rPr>
              <a:t>TOP Excel Templates</a:t>
            </a:r>
          </a:p>
        </xdr:txBody>
      </xdr:sp>
    </xdr:grpSp>
    <xdr:clientData/>
  </xdr:twoCellAnchor>
  <xdr:twoCellAnchor>
    <xdr:from>
      <xdr:col>3</xdr:col>
      <xdr:colOff>338760</xdr:colOff>
      <xdr:row>21</xdr:row>
      <xdr:rowOff>179388</xdr:rowOff>
    </xdr:from>
    <xdr:to>
      <xdr:col>10</xdr:col>
      <xdr:colOff>0</xdr:colOff>
      <xdr:row>23</xdr:row>
      <xdr:rowOff>211138</xdr:rowOff>
    </xdr:to>
    <xdr:grpSp>
      <xdr:nvGrpSpPr>
        <xdr:cNvPr id="77" name="Group 76">
          <a:extLst>
            <a:ext uri="{FF2B5EF4-FFF2-40B4-BE49-F238E27FC236}">
              <a16:creationId xmlns:a16="http://schemas.microsoft.com/office/drawing/2014/main" id="{00000000-0008-0000-0200-00004D000000}"/>
            </a:ext>
          </a:extLst>
        </xdr:cNvPr>
        <xdr:cNvGrpSpPr/>
      </xdr:nvGrpSpPr>
      <xdr:grpSpPr>
        <a:xfrm>
          <a:off x="3043860" y="5256213"/>
          <a:ext cx="4099890" cy="508000"/>
          <a:chOff x="538785" y="5566208"/>
          <a:chExt cx="4242765" cy="508000"/>
        </a:xfrm>
      </xdr:grpSpPr>
      <xdr:pic>
        <xdr:nvPicPr>
          <xdr:cNvPr id="78" name="Imagem 16">
            <a:hlinkClick xmlns:r="http://schemas.openxmlformats.org/officeDocument/2006/relationships" r:id="rId18"/>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38785" y="5566208"/>
            <a:ext cx="514803" cy="508000"/>
          </a:xfrm>
          <a:prstGeom prst="rect">
            <a:avLst/>
          </a:prstGeom>
        </xdr:spPr>
      </xdr:pic>
      <xdr:sp macro="" textlink="">
        <xdr:nvSpPr>
          <xdr:cNvPr id="79" name="CaixaDeTexto 25">
            <a:hlinkClick xmlns:r="http://schemas.openxmlformats.org/officeDocument/2006/relationships" r:id="rId18"/>
            <a:extLst>
              <a:ext uri="{FF2B5EF4-FFF2-40B4-BE49-F238E27FC236}">
                <a16:creationId xmlns:a16="http://schemas.microsoft.com/office/drawing/2014/main" id="{00000000-0008-0000-0200-00004F000000}"/>
              </a:ext>
            </a:extLst>
          </xdr:cNvPr>
          <xdr:cNvSpPr txBox="1"/>
        </xdr:nvSpPr>
        <xdr:spPr>
          <a:xfrm>
            <a:off x="1055810" y="5591609"/>
            <a:ext cx="3725740"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800" b="0">
                <a:solidFill>
                  <a:schemeClr val="tx1">
                    <a:lumMod val="75000"/>
                    <a:lumOff val="25000"/>
                  </a:schemeClr>
                </a:solidFill>
              </a:rPr>
              <a:t>facebook.com/topexceltemplates</a:t>
            </a:r>
          </a:p>
        </xdr:txBody>
      </xdr:sp>
    </xdr:grpSp>
    <xdr:clientData/>
  </xdr:twoCellAnchor>
  <xdr:twoCellAnchor>
    <xdr:from>
      <xdr:col>3</xdr:col>
      <xdr:colOff>337551</xdr:colOff>
      <xdr:row>24</xdr:row>
      <xdr:rowOff>154782</xdr:rowOff>
    </xdr:from>
    <xdr:to>
      <xdr:col>10</xdr:col>
      <xdr:colOff>460862</xdr:colOff>
      <xdr:row>26</xdr:row>
      <xdr:rowOff>186532</xdr:rowOff>
    </xdr:to>
    <xdr:grpSp>
      <xdr:nvGrpSpPr>
        <xdr:cNvPr id="80" name="Group 79">
          <a:extLst>
            <a:ext uri="{FF2B5EF4-FFF2-40B4-BE49-F238E27FC236}">
              <a16:creationId xmlns:a16="http://schemas.microsoft.com/office/drawing/2014/main" id="{00000000-0008-0000-0200-000050000000}"/>
            </a:ext>
          </a:extLst>
        </xdr:cNvPr>
        <xdr:cNvGrpSpPr/>
      </xdr:nvGrpSpPr>
      <xdr:grpSpPr>
        <a:xfrm>
          <a:off x="3042651" y="5945982"/>
          <a:ext cx="4561961" cy="508000"/>
          <a:chOff x="537576" y="6209814"/>
          <a:chExt cx="4704836" cy="508000"/>
        </a:xfrm>
      </xdr:grpSpPr>
      <xdr:pic>
        <xdr:nvPicPr>
          <xdr:cNvPr id="81" name="Imagem 17">
            <a:hlinkClick xmlns:r="http://schemas.openxmlformats.org/officeDocument/2006/relationships" r:id="rId2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37576" y="6209814"/>
            <a:ext cx="514803" cy="508000"/>
          </a:xfrm>
          <a:prstGeom prst="rect">
            <a:avLst/>
          </a:prstGeom>
        </xdr:spPr>
      </xdr:pic>
      <xdr:sp macro="" textlink="">
        <xdr:nvSpPr>
          <xdr:cNvPr id="82" name="CaixaDeTexto 26">
            <a:hlinkClick xmlns:r="http://schemas.openxmlformats.org/officeDocument/2006/relationships" r:id="rId20"/>
            <a:extLst>
              <a:ext uri="{FF2B5EF4-FFF2-40B4-BE49-F238E27FC236}">
                <a16:creationId xmlns:a16="http://schemas.microsoft.com/office/drawing/2014/main" id="{00000000-0008-0000-0200-000052000000}"/>
              </a:ext>
            </a:extLst>
          </xdr:cNvPr>
          <xdr:cNvSpPr txBox="1"/>
        </xdr:nvSpPr>
        <xdr:spPr>
          <a:xfrm>
            <a:off x="1060937" y="6235214"/>
            <a:ext cx="4181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800" b="0">
                <a:solidFill>
                  <a:schemeClr val="tx1">
                    <a:lumMod val="75000"/>
                    <a:lumOff val="25000"/>
                  </a:schemeClr>
                </a:solidFill>
              </a:rPr>
              <a:t>topexceltemplates.com/business-blog</a:t>
            </a:r>
          </a:p>
        </xdr:txBody>
      </xdr:sp>
    </xdr:grpSp>
    <xdr:clientData/>
  </xdr:twoCellAnchor>
  <xdr:twoCellAnchor>
    <xdr:from>
      <xdr:col>3</xdr:col>
      <xdr:colOff>329197</xdr:colOff>
      <xdr:row>27</xdr:row>
      <xdr:rowOff>130175</xdr:rowOff>
    </xdr:from>
    <xdr:to>
      <xdr:col>10</xdr:col>
      <xdr:colOff>456466</xdr:colOff>
      <xdr:row>29</xdr:row>
      <xdr:rowOff>161925</xdr:rowOff>
    </xdr:to>
    <xdr:grpSp>
      <xdr:nvGrpSpPr>
        <xdr:cNvPr id="83" name="Group 82">
          <a:extLst>
            <a:ext uri="{FF2B5EF4-FFF2-40B4-BE49-F238E27FC236}">
              <a16:creationId xmlns:a16="http://schemas.microsoft.com/office/drawing/2014/main" id="{00000000-0008-0000-0200-000053000000}"/>
            </a:ext>
          </a:extLst>
        </xdr:cNvPr>
        <xdr:cNvGrpSpPr/>
      </xdr:nvGrpSpPr>
      <xdr:grpSpPr>
        <a:xfrm>
          <a:off x="3034297" y="6635750"/>
          <a:ext cx="4565919" cy="508000"/>
          <a:chOff x="529222" y="7045325"/>
          <a:chExt cx="4708794" cy="508000"/>
        </a:xfrm>
      </xdr:grpSpPr>
      <xdr:pic>
        <xdr:nvPicPr>
          <xdr:cNvPr id="84" name="Imagem 18">
            <a:hlinkClick xmlns:r="http://schemas.openxmlformats.org/officeDocument/2006/relationships" r:id="rId22"/>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29222" y="7045325"/>
            <a:ext cx="514803" cy="508000"/>
          </a:xfrm>
          <a:prstGeom prst="rect">
            <a:avLst/>
          </a:prstGeom>
        </xdr:spPr>
      </xdr:pic>
      <xdr:sp macro="" textlink="">
        <xdr:nvSpPr>
          <xdr:cNvPr id="85" name="CaixaDeTexto 27">
            <a:hlinkClick xmlns:r="http://schemas.openxmlformats.org/officeDocument/2006/relationships" r:id="rId22"/>
            <a:extLst>
              <a:ext uri="{FF2B5EF4-FFF2-40B4-BE49-F238E27FC236}">
                <a16:creationId xmlns:a16="http://schemas.microsoft.com/office/drawing/2014/main" id="{00000000-0008-0000-0200-000055000000}"/>
              </a:ext>
            </a:extLst>
          </xdr:cNvPr>
          <xdr:cNvSpPr txBox="1"/>
        </xdr:nvSpPr>
        <xdr:spPr>
          <a:xfrm>
            <a:off x="1056541" y="7070725"/>
            <a:ext cx="4181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800" b="0">
                <a:solidFill>
                  <a:schemeClr val="tx1">
                    <a:lumMod val="75000"/>
                    <a:lumOff val="25000"/>
                  </a:schemeClr>
                </a:solidFill>
              </a:rPr>
              <a:t>topexceltemplates.com/faq</a:t>
            </a:r>
          </a:p>
        </xdr:txBody>
      </xdr:sp>
    </xdr:grpSp>
    <xdr:clientData/>
  </xdr:twoCellAnchor>
  <xdr:twoCellAnchor>
    <xdr:from>
      <xdr:col>0</xdr:col>
      <xdr:colOff>1752599</xdr:colOff>
      <xdr:row>0</xdr:row>
      <xdr:rowOff>0</xdr:rowOff>
    </xdr:from>
    <xdr:to>
      <xdr:col>7</xdr:col>
      <xdr:colOff>561974</xdr:colOff>
      <xdr:row>2</xdr:row>
      <xdr:rowOff>142875</xdr:rowOff>
    </xdr:to>
    <xdr:sp macro="" textlink="">
      <xdr:nvSpPr>
        <xdr:cNvPr id="39" name="Retângulo 38">
          <a:hlinkClick xmlns:r="http://schemas.openxmlformats.org/officeDocument/2006/relationships" r:id="rId24"/>
          <a:extLst>
            <a:ext uri="{FF2B5EF4-FFF2-40B4-BE49-F238E27FC236}">
              <a16:creationId xmlns:a16="http://schemas.microsoft.com/office/drawing/2014/main" id="{55F23780-A972-486E-B4EC-AD29431E5043}"/>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561975</xdr:colOff>
      <xdr:row>0</xdr:row>
      <xdr:rowOff>0</xdr:rowOff>
    </xdr:from>
    <xdr:to>
      <xdr:col>11</xdr:col>
      <xdr:colOff>457199</xdr:colOff>
      <xdr:row>2</xdr:row>
      <xdr:rowOff>142875</xdr:rowOff>
    </xdr:to>
    <xdr:sp macro="" textlink="">
      <xdr:nvSpPr>
        <xdr:cNvPr id="40" name="Retângulo 39">
          <a:hlinkClick xmlns:r="http://schemas.openxmlformats.org/officeDocument/2006/relationships" r:id="rId24"/>
          <a:extLst>
            <a:ext uri="{FF2B5EF4-FFF2-40B4-BE49-F238E27FC236}">
              <a16:creationId xmlns:a16="http://schemas.microsoft.com/office/drawing/2014/main" id="{2766E9CC-3801-41EB-BAD8-9563D689CF87}"/>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210019</xdr:colOff>
      <xdr:row>0</xdr:row>
      <xdr:rowOff>2761</xdr:rowOff>
    </xdr:from>
    <xdr:to>
      <xdr:col>5</xdr:col>
      <xdr:colOff>607292</xdr:colOff>
      <xdr:row>1</xdr:row>
      <xdr:rowOff>228122</xdr:rowOff>
    </xdr:to>
    <xdr:pic>
      <xdr:nvPicPr>
        <xdr:cNvPr id="17" name="Imagem 16">
          <a:hlinkClick xmlns:r="http://schemas.openxmlformats.org/officeDocument/2006/relationships" r:id="rId1"/>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6</xdr:col>
      <xdr:colOff>31</xdr:colOff>
      <xdr:row>0</xdr:row>
      <xdr:rowOff>381</xdr:rowOff>
    </xdr:from>
    <xdr:to>
      <xdr:col>6</xdr:col>
      <xdr:colOff>399452</xdr:colOff>
      <xdr:row>1</xdr:row>
      <xdr:rowOff>228248</xdr:rowOff>
    </xdr:to>
    <xdr:pic>
      <xdr:nvPicPr>
        <xdr:cNvPr id="19" name="Imagem 18">
          <a:hlinkClick xmlns:r="http://schemas.openxmlformats.org/officeDocument/2006/relationships" r:id="rId3"/>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0</xdr:col>
      <xdr:colOff>0</xdr:colOff>
      <xdr:row>5</xdr:row>
      <xdr:rowOff>238124</xdr:rowOff>
    </xdr:from>
    <xdr:to>
      <xdr:col>1</xdr:col>
      <xdr:colOff>6486</xdr:colOff>
      <xdr:row>7</xdr:row>
      <xdr:rowOff>9248</xdr:rowOff>
    </xdr:to>
    <xdr:sp macro="" textlink="">
      <xdr:nvSpPr>
        <xdr:cNvPr id="20" name="Retângulo 19">
          <a:hlinkClick xmlns:r="http://schemas.openxmlformats.org/officeDocument/2006/relationships" r:id="rId5"/>
          <a:extLst>
            <a:ext uri="{FF2B5EF4-FFF2-40B4-BE49-F238E27FC236}">
              <a16:creationId xmlns:a16="http://schemas.microsoft.com/office/drawing/2014/main" id="{00000000-0008-0000-0300-000014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31" name="Retângulo 30">
          <a:hlinkClick xmlns:r="http://schemas.openxmlformats.org/officeDocument/2006/relationships" r:id="rId6"/>
          <a:extLst>
            <a:ext uri="{FF2B5EF4-FFF2-40B4-BE49-F238E27FC236}">
              <a16:creationId xmlns:a16="http://schemas.microsoft.com/office/drawing/2014/main" id="{00000000-0008-0000-0300-00001F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6</xdr:col>
      <xdr:colOff>408385</xdr:colOff>
      <xdr:row>0</xdr:row>
      <xdr:rowOff>5</xdr:rowOff>
    </xdr:from>
    <xdr:to>
      <xdr:col>7</xdr:col>
      <xdr:colOff>198835</xdr:colOff>
      <xdr:row>1</xdr:row>
      <xdr:rowOff>228605</xdr:rowOff>
    </xdr:to>
    <xdr:pic>
      <xdr:nvPicPr>
        <xdr:cNvPr id="2" name="Imagem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80910" y="5"/>
          <a:ext cx="400050" cy="466725"/>
        </a:xfrm>
        <a:prstGeom prst="rect">
          <a:avLst/>
        </a:prstGeom>
      </xdr:spPr>
    </xdr:pic>
    <xdr:clientData/>
  </xdr:twoCellAnchor>
  <xdr:twoCellAnchor editAs="absolute">
    <xdr:from>
      <xdr:col>0</xdr:col>
      <xdr:colOff>0</xdr:colOff>
      <xdr:row>7</xdr:row>
      <xdr:rowOff>5640</xdr:rowOff>
    </xdr:from>
    <xdr:to>
      <xdr:col>1</xdr:col>
      <xdr:colOff>6486</xdr:colOff>
      <xdr:row>8</xdr:row>
      <xdr:rowOff>24840</xdr:rowOff>
    </xdr:to>
    <xdr:sp macro="" textlink="">
      <xdr:nvSpPr>
        <xdr:cNvPr id="15" name="Retângulo 14">
          <a:hlinkClick xmlns:r="http://schemas.openxmlformats.org/officeDocument/2006/relationships" r:id="rId8"/>
          <a:extLst>
            <a:ext uri="{FF2B5EF4-FFF2-40B4-BE49-F238E27FC236}">
              <a16:creationId xmlns:a16="http://schemas.microsoft.com/office/drawing/2014/main" id="{00000000-0008-0000-0300-00000F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18710</xdr:rowOff>
    </xdr:from>
    <xdr:to>
      <xdr:col>1</xdr:col>
      <xdr:colOff>6486</xdr:colOff>
      <xdr:row>9</xdr:row>
      <xdr:rowOff>110300</xdr:rowOff>
    </xdr:to>
    <xdr:sp macro="" textlink="">
      <xdr:nvSpPr>
        <xdr:cNvPr id="18" name="Retângulo 17">
          <a:hlinkClick xmlns:r="http://schemas.openxmlformats.org/officeDocument/2006/relationships" r:id="rId9"/>
          <a:extLst>
            <a:ext uri="{FF2B5EF4-FFF2-40B4-BE49-F238E27FC236}">
              <a16:creationId xmlns:a16="http://schemas.microsoft.com/office/drawing/2014/main" id="{00000000-0008-0000-0300-000012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193789</xdr:rowOff>
    </xdr:from>
    <xdr:to>
      <xdr:col>1</xdr:col>
      <xdr:colOff>6486</xdr:colOff>
      <xdr:row>12</xdr:row>
      <xdr:rowOff>39634</xdr:rowOff>
    </xdr:to>
    <xdr:sp macro="" textlink="">
      <xdr:nvSpPr>
        <xdr:cNvPr id="21" name="Retângulo 20">
          <a:hlinkClick xmlns:r="http://schemas.openxmlformats.org/officeDocument/2006/relationships" r:id="rId10"/>
          <a:extLst>
            <a:ext uri="{FF2B5EF4-FFF2-40B4-BE49-F238E27FC236}">
              <a16:creationId xmlns:a16="http://schemas.microsoft.com/office/drawing/2014/main" id="{00000000-0008-0000-0300-000015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110475</xdr:rowOff>
    </xdr:from>
    <xdr:to>
      <xdr:col>1</xdr:col>
      <xdr:colOff>6486</xdr:colOff>
      <xdr:row>10</xdr:row>
      <xdr:rowOff>194759</xdr:rowOff>
    </xdr:to>
    <xdr:sp macro="" textlink="">
      <xdr:nvSpPr>
        <xdr:cNvPr id="22" name="Retângulo 21">
          <a:hlinkClick xmlns:r="http://schemas.openxmlformats.org/officeDocument/2006/relationships" r:id="rId11"/>
          <a:extLst>
            <a:ext uri="{FF2B5EF4-FFF2-40B4-BE49-F238E27FC236}">
              <a16:creationId xmlns:a16="http://schemas.microsoft.com/office/drawing/2014/main" id="{00000000-0008-0000-0300-000016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39253</xdr:rowOff>
    </xdr:from>
    <xdr:to>
      <xdr:col>1</xdr:col>
      <xdr:colOff>6486</xdr:colOff>
      <xdr:row>13</xdr:row>
      <xdr:rowOff>121318</xdr:rowOff>
    </xdr:to>
    <xdr:sp macro="" textlink="">
      <xdr:nvSpPr>
        <xdr:cNvPr id="23" name="Retângulo 22">
          <a:hlinkClick xmlns:r="http://schemas.openxmlformats.org/officeDocument/2006/relationships" r:id="rId12"/>
          <a:extLst>
            <a:ext uri="{FF2B5EF4-FFF2-40B4-BE49-F238E27FC236}">
              <a16:creationId xmlns:a16="http://schemas.microsoft.com/office/drawing/2014/main" id="{00000000-0008-0000-0300-000017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4" name="Imagem 25">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2</xdr:col>
      <xdr:colOff>57150</xdr:colOff>
      <xdr:row>8</xdr:row>
      <xdr:rowOff>0</xdr:rowOff>
    </xdr:from>
    <xdr:to>
      <xdr:col>9</xdr:col>
      <xdr:colOff>396295</xdr:colOff>
      <xdr:row>12</xdr:row>
      <xdr:rowOff>154305</xdr:rowOff>
    </xdr:to>
    <xdr:pic>
      <xdr:nvPicPr>
        <xdr:cNvPr id="25" name="Imagem 43">
          <a:hlinkClick xmlns:r="http://schemas.openxmlformats.org/officeDocument/2006/relationships" r:id="rId1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09775" y="1924050"/>
          <a:ext cx="8987845" cy="1097280"/>
        </a:xfrm>
        <a:prstGeom prst="rect">
          <a:avLst/>
        </a:prstGeom>
      </xdr:spPr>
    </xdr:pic>
    <xdr:clientData/>
  </xdr:twoCellAnchor>
  <xdr:twoCellAnchor>
    <xdr:from>
      <xdr:col>0</xdr:col>
      <xdr:colOff>1752599</xdr:colOff>
      <xdr:row>0</xdr:row>
      <xdr:rowOff>0</xdr:rowOff>
    </xdr:from>
    <xdr:to>
      <xdr:col>2</xdr:col>
      <xdr:colOff>3752849</xdr:colOff>
      <xdr:row>2</xdr:row>
      <xdr:rowOff>142875</xdr:rowOff>
    </xdr:to>
    <xdr:sp macro="" textlink="">
      <xdr:nvSpPr>
        <xdr:cNvPr id="16" name="Retângulo 15">
          <a:hlinkClick xmlns:r="http://schemas.openxmlformats.org/officeDocument/2006/relationships" r:id="rId16"/>
          <a:extLst>
            <a:ext uri="{FF2B5EF4-FFF2-40B4-BE49-F238E27FC236}">
              <a16:creationId xmlns:a16="http://schemas.microsoft.com/office/drawing/2014/main" id="{4A6E61F8-6322-4B2A-AFAC-056381403586}"/>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3752850</xdr:colOff>
      <xdr:row>0</xdr:row>
      <xdr:rowOff>0</xdr:rowOff>
    </xdr:from>
    <xdr:to>
      <xdr:col>5</xdr:col>
      <xdr:colOff>190499</xdr:colOff>
      <xdr:row>2</xdr:row>
      <xdr:rowOff>142875</xdr:rowOff>
    </xdr:to>
    <xdr:sp macro="" textlink="">
      <xdr:nvSpPr>
        <xdr:cNvPr id="26" name="Retângulo 25">
          <a:hlinkClick xmlns:r="http://schemas.openxmlformats.org/officeDocument/2006/relationships" r:id="rId16"/>
          <a:extLst>
            <a:ext uri="{FF2B5EF4-FFF2-40B4-BE49-F238E27FC236}">
              <a16:creationId xmlns:a16="http://schemas.microsoft.com/office/drawing/2014/main" id="{CAEA94E0-5626-4430-8242-4F1C793C40DD}"/>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9525</xdr:colOff>
      <xdr:row>2</xdr:row>
      <xdr:rowOff>200024</xdr:rowOff>
    </xdr:from>
    <xdr:to>
      <xdr:col>2</xdr:col>
      <xdr:colOff>1481978</xdr:colOff>
      <xdr:row>4</xdr:row>
      <xdr:rowOff>11774</xdr:rowOff>
    </xdr:to>
    <xdr:sp macro="" textlink="">
      <xdr:nvSpPr>
        <xdr:cNvPr id="8" name="Retângulo 7">
          <a:extLst>
            <a:ext uri="{FF2B5EF4-FFF2-40B4-BE49-F238E27FC236}">
              <a16:creationId xmlns:a16="http://schemas.microsoft.com/office/drawing/2014/main" id="{00000000-0008-0000-0400-000008000000}"/>
            </a:ext>
          </a:extLst>
        </xdr:cNvPr>
        <xdr:cNvSpPr/>
      </xdr:nvSpPr>
      <xdr:spPr>
        <a:xfrm>
          <a:off x="1962150" y="676274"/>
          <a:ext cx="1472453"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1" kern="0" cap="none">
              <a:latin typeface="+mn-lt"/>
              <a:cs typeface="Arial" panose="020B0604020202020204" pitchFamily="34" charset="0"/>
            </a:rPr>
            <a:t>Products</a:t>
          </a:r>
        </a:p>
      </xdr:txBody>
    </xdr:sp>
    <xdr:clientData/>
  </xdr:twoCellAnchor>
  <xdr:twoCellAnchor editAs="absolute">
    <xdr:from>
      <xdr:col>2</xdr:col>
      <xdr:colOff>1546184</xdr:colOff>
      <xdr:row>2</xdr:row>
      <xdr:rowOff>200621</xdr:rowOff>
    </xdr:from>
    <xdr:to>
      <xdr:col>2</xdr:col>
      <xdr:colOff>3018584</xdr:colOff>
      <xdr:row>4</xdr:row>
      <xdr:rowOff>12371</xdr:rowOff>
    </xdr:to>
    <xdr:sp macro="" textlink="">
      <xdr:nvSpPr>
        <xdr:cNvPr id="10" name="Retângulo 9">
          <a:hlinkClick xmlns:r="http://schemas.openxmlformats.org/officeDocument/2006/relationships" r:id="rId1"/>
          <a:extLst>
            <a:ext uri="{FF2B5EF4-FFF2-40B4-BE49-F238E27FC236}">
              <a16:creationId xmlns:a16="http://schemas.microsoft.com/office/drawing/2014/main" id="{00000000-0008-0000-0400-00000A000000}"/>
            </a:ext>
          </a:extLst>
        </xdr:cNvPr>
        <xdr:cNvSpPr/>
      </xdr:nvSpPr>
      <xdr:spPr>
        <a:xfrm>
          <a:off x="349880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Suppliers</a:t>
          </a:r>
        </a:p>
      </xdr:txBody>
    </xdr:sp>
    <xdr:clientData/>
  </xdr:twoCellAnchor>
  <xdr:twoCellAnchor editAs="absolute">
    <xdr:from>
      <xdr:col>0</xdr:col>
      <xdr:colOff>0</xdr:colOff>
      <xdr:row>6</xdr:row>
      <xdr:rowOff>76199</xdr:rowOff>
    </xdr:from>
    <xdr:to>
      <xdr:col>1</xdr:col>
      <xdr:colOff>6486</xdr:colOff>
      <xdr:row>7</xdr:row>
      <xdr:rowOff>161648</xdr:rowOff>
    </xdr:to>
    <xdr:sp macro="" textlink="">
      <xdr:nvSpPr>
        <xdr:cNvPr id="15" name="Retângulo 14">
          <a:hlinkClick xmlns:r="http://schemas.openxmlformats.org/officeDocument/2006/relationships" r:id="rId2"/>
          <a:extLst>
            <a:ext uri="{FF2B5EF4-FFF2-40B4-BE49-F238E27FC236}">
              <a16:creationId xmlns:a16="http://schemas.microsoft.com/office/drawing/2014/main" id="{00000000-0008-0000-0400-00000F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4</xdr:col>
      <xdr:colOff>241972</xdr:colOff>
      <xdr:row>2</xdr:row>
      <xdr:rowOff>47625</xdr:rowOff>
    </xdr:to>
    <xdr:sp macro="" textlink="">
      <xdr:nvSpPr>
        <xdr:cNvPr id="16" name="CaixaDeTexto 15">
          <a:extLst>
            <a:ext uri="{FF2B5EF4-FFF2-40B4-BE49-F238E27FC236}">
              <a16:creationId xmlns:a16="http://schemas.microsoft.com/office/drawing/2014/main" id="{00000000-0008-0000-0400-000010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Product Database</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17" name="Retângulo 16">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158040</xdr:rowOff>
    </xdr:from>
    <xdr:to>
      <xdr:col>1</xdr:col>
      <xdr:colOff>6486</xdr:colOff>
      <xdr:row>7</xdr:row>
      <xdr:rowOff>482040</xdr:rowOff>
    </xdr:to>
    <xdr:sp macro="" textlink="">
      <xdr:nvSpPr>
        <xdr:cNvPr id="20" name="Retângulo 19">
          <a:hlinkClick xmlns:r="http://schemas.openxmlformats.org/officeDocument/2006/relationships" r:id="rId4"/>
          <a:extLst>
            <a:ext uri="{FF2B5EF4-FFF2-40B4-BE49-F238E27FC236}">
              <a16:creationId xmlns:a16="http://schemas.microsoft.com/office/drawing/2014/main" id="{00000000-0008-0000-0400-000014000000}"/>
            </a:ext>
          </a:extLst>
        </xdr:cNvPr>
        <xdr:cNvSpPr/>
      </xdr:nvSpPr>
      <xdr:spPr>
        <a:xfrm>
          <a:off x="0" y="1624890"/>
          <a:ext cx="1759086" cy="324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1" kern="0" cap="none">
              <a:solidFill>
                <a:sysClr val="windowText" lastClr="000000"/>
              </a:solidFill>
              <a:latin typeface="+mn-lt"/>
              <a:cs typeface="Arial" panose="020B0604020202020204" pitchFamily="34" charset="0"/>
            </a:rPr>
            <a:t>Products and Suppliers</a:t>
          </a:r>
        </a:p>
      </xdr:txBody>
    </xdr:sp>
    <xdr:clientData/>
  </xdr:twoCellAnchor>
  <xdr:twoCellAnchor editAs="absolute">
    <xdr:from>
      <xdr:col>0</xdr:col>
      <xdr:colOff>0</xdr:colOff>
      <xdr:row>7</xdr:row>
      <xdr:rowOff>475910</xdr:rowOff>
    </xdr:from>
    <xdr:to>
      <xdr:col>1</xdr:col>
      <xdr:colOff>6486</xdr:colOff>
      <xdr:row>8</xdr:row>
      <xdr:rowOff>209550</xdr:rowOff>
    </xdr:to>
    <xdr:sp macro="" textlink="">
      <xdr:nvSpPr>
        <xdr:cNvPr id="21" name="Retângulo 20">
          <a:hlinkClick xmlns:r="http://schemas.openxmlformats.org/officeDocument/2006/relationships" r:id="rId5"/>
          <a:extLst>
            <a:ext uri="{FF2B5EF4-FFF2-40B4-BE49-F238E27FC236}">
              <a16:creationId xmlns:a16="http://schemas.microsoft.com/office/drawing/2014/main" id="{00000000-0008-0000-0400-000015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60439</xdr:rowOff>
    </xdr:from>
    <xdr:to>
      <xdr:col>1</xdr:col>
      <xdr:colOff>6486</xdr:colOff>
      <xdr:row>11</xdr:row>
      <xdr:rowOff>106309</xdr:rowOff>
    </xdr:to>
    <xdr:sp macro="" textlink="">
      <xdr:nvSpPr>
        <xdr:cNvPr id="22" name="Retângulo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8</xdr:row>
      <xdr:rowOff>209550</xdr:rowOff>
    </xdr:from>
    <xdr:to>
      <xdr:col>1</xdr:col>
      <xdr:colOff>6486</xdr:colOff>
      <xdr:row>10</xdr:row>
      <xdr:rowOff>61409</xdr:rowOff>
    </xdr:to>
    <xdr:sp macro="" textlink="">
      <xdr:nvSpPr>
        <xdr:cNvPr id="23" name="Retângulo 22">
          <a:hlinkClick xmlns:r="http://schemas.openxmlformats.org/officeDocument/2006/relationships" r:id="rId7"/>
          <a:extLst>
            <a:ext uri="{FF2B5EF4-FFF2-40B4-BE49-F238E27FC236}">
              <a16:creationId xmlns:a16="http://schemas.microsoft.com/office/drawing/2014/main" id="{00000000-0008-0000-0400-000017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11</xdr:row>
      <xdr:rowOff>105928</xdr:rowOff>
    </xdr:from>
    <xdr:to>
      <xdr:col>1</xdr:col>
      <xdr:colOff>6486</xdr:colOff>
      <xdr:row>12</xdr:row>
      <xdr:rowOff>209550</xdr:rowOff>
    </xdr:to>
    <xdr:sp macro="" textlink="">
      <xdr:nvSpPr>
        <xdr:cNvPr id="24" name="Retângulo 23">
          <a:hlinkClick xmlns:r="http://schemas.openxmlformats.org/officeDocument/2006/relationships" r:id="rId8"/>
          <a:extLst>
            <a:ext uri="{FF2B5EF4-FFF2-40B4-BE49-F238E27FC236}">
              <a16:creationId xmlns:a16="http://schemas.microsoft.com/office/drawing/2014/main" id="{00000000-0008-0000-0400-000018000000}"/>
            </a:ext>
          </a:extLst>
        </xdr:cNvPr>
        <xdr:cNvSpPr/>
      </xdr:nvSpPr>
      <xdr:spPr>
        <a:xfrm>
          <a:off x="0" y="2868178"/>
          <a:ext cx="1759086" cy="341747"/>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a:t>
          </a:r>
          <a:r>
            <a:rPr lang="pt-BR" sz="1200" b="0" baseline="0">
              <a:solidFill>
                <a:schemeClr val="lt1"/>
              </a:solidFill>
              <a:effectLst/>
              <a:latin typeface="+mn-lt"/>
              <a:ea typeface="+mn-ea"/>
              <a:cs typeface="+mn-cs"/>
            </a:rPr>
            <a:t>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8" name="Imagem 25">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6</xdr:col>
      <xdr:colOff>171919</xdr:colOff>
      <xdr:row>0</xdr:row>
      <xdr:rowOff>2761</xdr:rowOff>
    </xdr:from>
    <xdr:to>
      <xdr:col>6</xdr:col>
      <xdr:colOff>569192</xdr:colOff>
      <xdr:row>1</xdr:row>
      <xdr:rowOff>228122</xdr:rowOff>
    </xdr:to>
    <xdr:pic>
      <xdr:nvPicPr>
        <xdr:cNvPr id="25" name="Imagem 19">
          <a:hlinkClick xmlns:r="http://schemas.openxmlformats.org/officeDocument/2006/relationships" r:id="rId10"/>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6</xdr:col>
      <xdr:colOff>571531</xdr:colOff>
      <xdr:row>0</xdr:row>
      <xdr:rowOff>381</xdr:rowOff>
    </xdr:from>
    <xdr:to>
      <xdr:col>6</xdr:col>
      <xdr:colOff>970952</xdr:colOff>
      <xdr:row>1</xdr:row>
      <xdr:rowOff>228248</xdr:rowOff>
    </xdr:to>
    <xdr:pic>
      <xdr:nvPicPr>
        <xdr:cNvPr id="26" name="Imagem 21">
          <a:hlinkClick xmlns:r="http://schemas.openxmlformats.org/officeDocument/2006/relationships" r:id="rId12"/>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6</xdr:col>
      <xdr:colOff>981075</xdr:colOff>
      <xdr:row>0</xdr:row>
      <xdr:rowOff>3562</xdr:rowOff>
    </xdr:from>
    <xdr:to>
      <xdr:col>6</xdr:col>
      <xdr:colOff>1379120</xdr:colOff>
      <xdr:row>1</xdr:row>
      <xdr:rowOff>229822</xdr:rowOff>
    </xdr:to>
    <xdr:pic>
      <xdr:nvPicPr>
        <xdr:cNvPr id="29" name="Imagem 23">
          <a:hlinkClick xmlns:r="http://schemas.openxmlformats.org/officeDocument/2006/relationships" r:id="rId14"/>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3</xdr:col>
      <xdr:colOff>361949</xdr:colOff>
      <xdr:row>2</xdr:row>
      <xdr:rowOff>142875</xdr:rowOff>
    </xdr:to>
    <xdr:sp macro="" textlink="">
      <xdr:nvSpPr>
        <xdr:cNvPr id="18" name="Retângulo 17">
          <a:hlinkClick xmlns:r="http://schemas.openxmlformats.org/officeDocument/2006/relationships" r:id="rId16"/>
          <a:extLst>
            <a:ext uri="{FF2B5EF4-FFF2-40B4-BE49-F238E27FC236}">
              <a16:creationId xmlns:a16="http://schemas.microsoft.com/office/drawing/2014/main" id="{60848517-34A5-405F-8405-5BEEF5AC8232}"/>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361950</xdr:colOff>
      <xdr:row>0</xdr:row>
      <xdr:rowOff>0</xdr:rowOff>
    </xdr:from>
    <xdr:to>
      <xdr:col>6</xdr:col>
      <xdr:colOff>152399</xdr:colOff>
      <xdr:row>2</xdr:row>
      <xdr:rowOff>142875</xdr:rowOff>
    </xdr:to>
    <xdr:sp macro="" textlink="">
      <xdr:nvSpPr>
        <xdr:cNvPr id="19" name="Retângulo 18">
          <a:hlinkClick xmlns:r="http://schemas.openxmlformats.org/officeDocument/2006/relationships" r:id="rId16"/>
          <a:extLst>
            <a:ext uri="{FF2B5EF4-FFF2-40B4-BE49-F238E27FC236}">
              <a16:creationId xmlns:a16="http://schemas.microsoft.com/office/drawing/2014/main" id="{4F310673-CCBE-4A81-BC43-EEEB20C01534}"/>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3</xdr:row>
      <xdr:rowOff>78005</xdr:rowOff>
    </xdr:from>
    <xdr:to>
      <xdr:col>0</xdr:col>
      <xdr:colOff>1749380</xdr:colOff>
      <xdr:row>5</xdr:row>
      <xdr:rowOff>5953</xdr:rowOff>
    </xdr:to>
    <xdr:sp macro="" textlink="">
      <xdr:nvSpPr>
        <xdr:cNvPr id="11" name="Retângulo 10">
          <a:hlinkClick xmlns:r="http://schemas.openxmlformats.org/officeDocument/2006/relationships" r:id="rId1"/>
          <a:extLst>
            <a:ext uri="{FF2B5EF4-FFF2-40B4-BE49-F238E27FC236}">
              <a16:creationId xmlns:a16="http://schemas.microsoft.com/office/drawing/2014/main" id="{00000000-0008-0000-05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2</xdr:col>
      <xdr:colOff>9525</xdr:colOff>
      <xdr:row>2</xdr:row>
      <xdr:rowOff>200024</xdr:rowOff>
    </xdr:from>
    <xdr:to>
      <xdr:col>2</xdr:col>
      <xdr:colOff>1481978</xdr:colOff>
      <xdr:row>4</xdr:row>
      <xdr:rowOff>11774</xdr:rowOff>
    </xdr:to>
    <xdr:sp macro="" textlink="">
      <xdr:nvSpPr>
        <xdr:cNvPr id="2" name="Retângulo 1">
          <a:hlinkClick xmlns:r="http://schemas.openxmlformats.org/officeDocument/2006/relationships" r:id="rId2"/>
          <a:extLst>
            <a:ext uri="{FF2B5EF4-FFF2-40B4-BE49-F238E27FC236}">
              <a16:creationId xmlns:a16="http://schemas.microsoft.com/office/drawing/2014/main" id="{00000000-0008-0000-0500-000002000000}"/>
            </a:ext>
          </a:extLst>
        </xdr:cNvPr>
        <xdr:cNvSpPr/>
      </xdr:nvSpPr>
      <xdr:spPr>
        <a:xfrm>
          <a:off x="1962150" y="676274"/>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Products</a:t>
          </a:r>
        </a:p>
      </xdr:txBody>
    </xdr:sp>
    <xdr:clientData/>
  </xdr:twoCellAnchor>
  <xdr:twoCellAnchor editAs="absolute">
    <xdr:from>
      <xdr:col>2</xdr:col>
      <xdr:colOff>1546184</xdr:colOff>
      <xdr:row>2</xdr:row>
      <xdr:rowOff>200621</xdr:rowOff>
    </xdr:from>
    <xdr:to>
      <xdr:col>2</xdr:col>
      <xdr:colOff>3018584</xdr:colOff>
      <xdr:row>4</xdr:row>
      <xdr:rowOff>12371</xdr:rowOff>
    </xdr:to>
    <xdr:sp macro="" textlink="">
      <xdr:nvSpPr>
        <xdr:cNvPr id="4" name="Retângulo 3">
          <a:extLst>
            <a:ext uri="{FF2B5EF4-FFF2-40B4-BE49-F238E27FC236}">
              <a16:creationId xmlns:a16="http://schemas.microsoft.com/office/drawing/2014/main" id="{00000000-0008-0000-0500-000004000000}"/>
            </a:ext>
          </a:extLst>
        </xdr:cNvPr>
        <xdr:cNvSpPr/>
      </xdr:nvSpPr>
      <xdr:spPr>
        <a:xfrm>
          <a:off x="3498809" y="676871"/>
          <a:ext cx="1472400"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1" kern="0" cap="none">
              <a:latin typeface="+mn-lt"/>
              <a:cs typeface="Arial" panose="020B0604020202020204" pitchFamily="34" charset="0"/>
            </a:rPr>
            <a:t>Suppliers</a:t>
          </a:r>
        </a:p>
      </xdr:txBody>
    </xdr:sp>
    <xdr:clientData/>
  </xdr:twoCellAnchor>
  <xdr:twoCellAnchor editAs="absolute">
    <xdr:from>
      <xdr:col>0</xdr:col>
      <xdr:colOff>0</xdr:colOff>
      <xdr:row>6</xdr:row>
      <xdr:rowOff>38099</xdr:rowOff>
    </xdr:from>
    <xdr:to>
      <xdr:col>1</xdr:col>
      <xdr:colOff>6486</xdr:colOff>
      <xdr:row>7</xdr:row>
      <xdr:rowOff>123548</xdr:rowOff>
    </xdr:to>
    <xdr:sp macro="" textlink="">
      <xdr:nvSpPr>
        <xdr:cNvPr id="9" name="Retângulo 8">
          <a:hlinkClick xmlns:r="http://schemas.openxmlformats.org/officeDocument/2006/relationships" r:id="rId3"/>
          <a:extLst>
            <a:ext uri="{FF2B5EF4-FFF2-40B4-BE49-F238E27FC236}">
              <a16:creationId xmlns:a16="http://schemas.microsoft.com/office/drawing/2014/main" id="{00000000-0008-0000-05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3</xdr:col>
      <xdr:colOff>642022</xdr:colOff>
      <xdr:row>2</xdr:row>
      <xdr:rowOff>47625</xdr:rowOff>
    </xdr:to>
    <xdr:sp macro="" textlink="">
      <xdr:nvSpPr>
        <xdr:cNvPr id="10" name="CaixaDeTexto 9">
          <a:extLst>
            <a:ext uri="{FF2B5EF4-FFF2-40B4-BE49-F238E27FC236}">
              <a16:creationId xmlns:a16="http://schemas.microsoft.com/office/drawing/2014/main" id="{00000000-0008-0000-0500-00000A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pt-BR" sz="1800" b="0">
              <a:solidFill>
                <a:schemeClr val="dk1"/>
              </a:solidFill>
              <a:effectLst/>
              <a:latin typeface="+mn-lt"/>
              <a:ea typeface="+mn-ea"/>
              <a:cs typeface="+mn-cs"/>
            </a:rPr>
            <a:t>Supplier Database</a:t>
          </a:r>
          <a:endParaRPr lang="pt-BR" sz="1800" b="0">
            <a:effectLst/>
          </a:endParaRPr>
        </a:p>
        <a:p>
          <a:pPr rtl="0"/>
          <a:endParaRPr lang="pt-BR" sz="2000" b="1"/>
        </a:p>
      </xdr:txBody>
    </xdr:sp>
    <xdr:clientData/>
  </xdr:twoCellAnchor>
  <xdr:twoCellAnchor editAs="absolute">
    <xdr:from>
      <xdr:col>0</xdr:col>
      <xdr:colOff>0</xdr:colOff>
      <xdr:row>7</xdr:row>
      <xdr:rowOff>119940</xdr:rowOff>
    </xdr:from>
    <xdr:to>
      <xdr:col>1</xdr:col>
      <xdr:colOff>6486</xdr:colOff>
      <xdr:row>8</xdr:row>
      <xdr:rowOff>5790</xdr:rowOff>
    </xdr:to>
    <xdr:sp macro="" textlink="">
      <xdr:nvSpPr>
        <xdr:cNvPr id="13" name="Retângulo 12">
          <a:hlinkClick xmlns:r="http://schemas.openxmlformats.org/officeDocument/2006/relationships" r:id="rId2"/>
          <a:extLst>
            <a:ext uri="{FF2B5EF4-FFF2-40B4-BE49-F238E27FC236}">
              <a16:creationId xmlns:a16="http://schemas.microsoft.com/office/drawing/2014/main" id="{00000000-0008-0000-0500-00000D000000}"/>
            </a:ext>
          </a:extLst>
        </xdr:cNvPr>
        <xdr:cNvSpPr/>
      </xdr:nvSpPr>
      <xdr:spPr>
        <a:xfrm>
          <a:off x="0" y="1624890"/>
          <a:ext cx="1759086" cy="324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1" kern="0" cap="none">
              <a:solidFill>
                <a:sysClr val="windowText" lastClr="000000"/>
              </a:solidFill>
              <a:latin typeface="+mn-lt"/>
              <a:cs typeface="Arial" panose="020B0604020202020204" pitchFamily="34" charset="0"/>
            </a:rPr>
            <a:t>Products</a:t>
          </a:r>
          <a:r>
            <a:rPr lang="pt-BR" sz="1200" b="1" kern="0" cap="none" baseline="0">
              <a:solidFill>
                <a:sysClr val="windowText" lastClr="000000"/>
              </a:solidFill>
              <a:latin typeface="+mn-lt"/>
              <a:cs typeface="Arial" panose="020B0604020202020204" pitchFamily="34" charset="0"/>
            </a:rPr>
            <a:t> and Suppliers</a:t>
          </a:r>
          <a:endParaRPr lang="pt-BR" sz="1200" b="1" kern="0" cap="none">
            <a:solidFill>
              <a:sysClr val="windowText" lastClr="000000"/>
            </a:solidFill>
            <a:latin typeface="+mn-lt"/>
            <a:cs typeface="Arial" panose="020B0604020202020204" pitchFamily="34" charset="0"/>
          </a:endParaRPr>
        </a:p>
      </xdr:txBody>
    </xdr:sp>
    <xdr:clientData/>
  </xdr:twoCellAnchor>
  <xdr:twoCellAnchor editAs="absolute">
    <xdr:from>
      <xdr:col>0</xdr:col>
      <xdr:colOff>0</xdr:colOff>
      <xdr:row>7</xdr:row>
      <xdr:rowOff>437810</xdr:rowOff>
    </xdr:from>
    <xdr:to>
      <xdr:col>1</xdr:col>
      <xdr:colOff>6486</xdr:colOff>
      <xdr:row>9</xdr:row>
      <xdr:rowOff>81725</xdr:rowOff>
    </xdr:to>
    <xdr:sp macro="" textlink="">
      <xdr:nvSpPr>
        <xdr:cNvPr id="14" name="Retângulo 13">
          <a:hlinkClick xmlns:r="http://schemas.openxmlformats.org/officeDocument/2006/relationships" r:id="rId4"/>
          <a:extLst>
            <a:ext uri="{FF2B5EF4-FFF2-40B4-BE49-F238E27FC236}">
              <a16:creationId xmlns:a16="http://schemas.microsoft.com/office/drawing/2014/main" id="{00000000-0008-0000-0500-00000E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165214</xdr:rowOff>
    </xdr:from>
    <xdr:to>
      <xdr:col>1</xdr:col>
      <xdr:colOff>6486</xdr:colOff>
      <xdr:row>12</xdr:row>
      <xdr:rowOff>11059</xdr:rowOff>
    </xdr:to>
    <xdr:sp macro="" textlink="">
      <xdr:nvSpPr>
        <xdr:cNvPr id="15" name="Retângulo 14">
          <a:hlinkClick xmlns:r="http://schemas.openxmlformats.org/officeDocument/2006/relationships" r:id="rId5"/>
          <a:extLst>
            <a:ext uri="{FF2B5EF4-FFF2-40B4-BE49-F238E27FC236}">
              <a16:creationId xmlns:a16="http://schemas.microsoft.com/office/drawing/2014/main" id="{00000000-0008-0000-0500-00000F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81900</xdr:rowOff>
    </xdr:from>
    <xdr:to>
      <xdr:col>1</xdr:col>
      <xdr:colOff>6486</xdr:colOff>
      <xdr:row>10</xdr:row>
      <xdr:rowOff>166184</xdr:rowOff>
    </xdr:to>
    <xdr:sp macro="" textlink="">
      <xdr:nvSpPr>
        <xdr:cNvPr id="16" name="Retângulo 15">
          <a:hlinkClick xmlns:r="http://schemas.openxmlformats.org/officeDocument/2006/relationships" r:id="rId6"/>
          <a:extLst>
            <a:ext uri="{FF2B5EF4-FFF2-40B4-BE49-F238E27FC236}">
              <a16:creationId xmlns:a16="http://schemas.microsoft.com/office/drawing/2014/main" id="{00000000-0008-0000-0500-000010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10678</xdr:rowOff>
    </xdr:from>
    <xdr:to>
      <xdr:col>1</xdr:col>
      <xdr:colOff>6486</xdr:colOff>
      <xdr:row>13</xdr:row>
      <xdr:rowOff>92743</xdr:rowOff>
    </xdr:to>
    <xdr:sp macro="" textlink="">
      <xdr:nvSpPr>
        <xdr:cNvPr id="17" name="Retângulo 16">
          <a:hlinkClick xmlns:r="http://schemas.openxmlformats.org/officeDocument/2006/relationships" r:id="rId7"/>
          <a:extLst>
            <a:ext uri="{FF2B5EF4-FFF2-40B4-BE49-F238E27FC236}">
              <a16:creationId xmlns:a16="http://schemas.microsoft.com/office/drawing/2014/main" id="{00000000-0008-0000-0500-000011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19" name="Imagem 25">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4</xdr:col>
      <xdr:colOff>162394</xdr:colOff>
      <xdr:row>0</xdr:row>
      <xdr:rowOff>2761</xdr:rowOff>
    </xdr:from>
    <xdr:to>
      <xdr:col>4</xdr:col>
      <xdr:colOff>559667</xdr:colOff>
      <xdr:row>1</xdr:row>
      <xdr:rowOff>228122</xdr:rowOff>
    </xdr:to>
    <xdr:pic>
      <xdr:nvPicPr>
        <xdr:cNvPr id="23" name="Imagem 19">
          <a:hlinkClick xmlns:r="http://schemas.openxmlformats.org/officeDocument/2006/relationships" r:id="rId9"/>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4</xdr:col>
      <xdr:colOff>562006</xdr:colOff>
      <xdr:row>0</xdr:row>
      <xdr:rowOff>381</xdr:rowOff>
    </xdr:from>
    <xdr:to>
      <xdr:col>4</xdr:col>
      <xdr:colOff>961427</xdr:colOff>
      <xdr:row>1</xdr:row>
      <xdr:rowOff>228248</xdr:rowOff>
    </xdr:to>
    <xdr:pic>
      <xdr:nvPicPr>
        <xdr:cNvPr id="24" name="Imagem 21">
          <a:hlinkClick xmlns:r="http://schemas.openxmlformats.org/officeDocument/2006/relationships" r:id="rId11"/>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4</xdr:col>
      <xdr:colOff>971550</xdr:colOff>
      <xdr:row>0</xdr:row>
      <xdr:rowOff>3562</xdr:rowOff>
    </xdr:from>
    <xdr:to>
      <xdr:col>4</xdr:col>
      <xdr:colOff>1369595</xdr:colOff>
      <xdr:row>1</xdr:row>
      <xdr:rowOff>229822</xdr:rowOff>
    </xdr:to>
    <xdr:pic>
      <xdr:nvPicPr>
        <xdr:cNvPr id="25" name="Imagem 23">
          <a:hlinkClick xmlns:r="http://schemas.openxmlformats.org/officeDocument/2006/relationships" r:id="rId13"/>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3</xdr:col>
      <xdr:colOff>142874</xdr:colOff>
      <xdr:row>2</xdr:row>
      <xdr:rowOff>142875</xdr:rowOff>
    </xdr:to>
    <xdr:sp macro="" textlink="">
      <xdr:nvSpPr>
        <xdr:cNvPr id="18" name="Retângulo 17">
          <a:hlinkClick xmlns:r="http://schemas.openxmlformats.org/officeDocument/2006/relationships" r:id="rId15"/>
          <a:extLst>
            <a:ext uri="{FF2B5EF4-FFF2-40B4-BE49-F238E27FC236}">
              <a16:creationId xmlns:a16="http://schemas.microsoft.com/office/drawing/2014/main" id="{83828FF3-8902-49A3-AA20-959B99F9D4FA}"/>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142875</xdr:colOff>
      <xdr:row>0</xdr:row>
      <xdr:rowOff>0</xdr:rowOff>
    </xdr:from>
    <xdr:to>
      <xdr:col>4</xdr:col>
      <xdr:colOff>142874</xdr:colOff>
      <xdr:row>2</xdr:row>
      <xdr:rowOff>142875</xdr:rowOff>
    </xdr:to>
    <xdr:sp macro="" textlink="">
      <xdr:nvSpPr>
        <xdr:cNvPr id="20" name="Retângulo 19">
          <a:hlinkClick xmlns:r="http://schemas.openxmlformats.org/officeDocument/2006/relationships" r:id="rId15"/>
          <a:extLst>
            <a:ext uri="{FF2B5EF4-FFF2-40B4-BE49-F238E27FC236}">
              <a16:creationId xmlns:a16="http://schemas.microsoft.com/office/drawing/2014/main" id="{7CE5FEE5-DC0D-472C-B907-306959815910}"/>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9525</xdr:colOff>
      <xdr:row>2</xdr:row>
      <xdr:rowOff>200024</xdr:rowOff>
    </xdr:from>
    <xdr:to>
      <xdr:col>3</xdr:col>
      <xdr:colOff>700928</xdr:colOff>
      <xdr:row>4</xdr:row>
      <xdr:rowOff>11774</xdr:rowOff>
    </xdr:to>
    <xdr:sp macro="" textlink="">
      <xdr:nvSpPr>
        <xdr:cNvPr id="2" name="Retângulo 1">
          <a:extLst>
            <a:ext uri="{FF2B5EF4-FFF2-40B4-BE49-F238E27FC236}">
              <a16:creationId xmlns:a16="http://schemas.microsoft.com/office/drawing/2014/main" id="{00000000-0008-0000-0600-000002000000}"/>
            </a:ext>
          </a:extLst>
        </xdr:cNvPr>
        <xdr:cNvSpPr/>
      </xdr:nvSpPr>
      <xdr:spPr>
        <a:xfrm>
          <a:off x="1962150" y="676274"/>
          <a:ext cx="1472453"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1" kern="0" cap="none">
              <a:latin typeface="+mn-lt"/>
              <a:cs typeface="Arial" panose="020B0604020202020204" pitchFamily="34" charset="0"/>
            </a:rPr>
            <a:t>Incoming</a:t>
          </a:r>
        </a:p>
      </xdr:txBody>
    </xdr:sp>
    <xdr:clientData/>
  </xdr:twoCellAnchor>
  <xdr:twoCellAnchor editAs="absolute">
    <xdr:from>
      <xdr:col>3</xdr:col>
      <xdr:colOff>765134</xdr:colOff>
      <xdr:row>2</xdr:row>
      <xdr:rowOff>200621</xdr:rowOff>
    </xdr:from>
    <xdr:to>
      <xdr:col>3</xdr:col>
      <xdr:colOff>2237534</xdr:colOff>
      <xdr:row>4</xdr:row>
      <xdr:rowOff>12371</xdr:rowOff>
    </xdr:to>
    <xdr:sp macro="" textlink="">
      <xdr:nvSpPr>
        <xdr:cNvPr id="4" name="Retângulo 3">
          <a:hlinkClick xmlns:r="http://schemas.openxmlformats.org/officeDocument/2006/relationships" r:id="rId1"/>
          <a:extLst>
            <a:ext uri="{FF2B5EF4-FFF2-40B4-BE49-F238E27FC236}">
              <a16:creationId xmlns:a16="http://schemas.microsoft.com/office/drawing/2014/main" id="{00000000-0008-0000-0600-000004000000}"/>
            </a:ext>
          </a:extLst>
        </xdr:cNvPr>
        <xdr:cNvSpPr/>
      </xdr:nvSpPr>
      <xdr:spPr>
        <a:xfrm>
          <a:off x="349880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Outgoing</a:t>
          </a:r>
        </a:p>
      </xdr:txBody>
    </xdr:sp>
    <xdr:clientData/>
  </xdr:twoCellAnchor>
  <xdr:twoCellAnchor editAs="absolute">
    <xdr:from>
      <xdr:col>0</xdr:col>
      <xdr:colOff>0</xdr:colOff>
      <xdr:row>6</xdr:row>
      <xdr:rowOff>76199</xdr:rowOff>
    </xdr:from>
    <xdr:to>
      <xdr:col>1</xdr:col>
      <xdr:colOff>6486</xdr:colOff>
      <xdr:row>7</xdr:row>
      <xdr:rowOff>161648</xdr:rowOff>
    </xdr:to>
    <xdr:sp macro="" textlink="">
      <xdr:nvSpPr>
        <xdr:cNvPr id="9" name="Retângulo 8">
          <a:hlinkClick xmlns:r="http://schemas.openxmlformats.org/officeDocument/2006/relationships" r:id="rId2"/>
          <a:extLst>
            <a:ext uri="{FF2B5EF4-FFF2-40B4-BE49-F238E27FC236}">
              <a16:creationId xmlns:a16="http://schemas.microsoft.com/office/drawing/2014/main" id="{00000000-0008-0000-06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4</xdr:col>
      <xdr:colOff>89572</xdr:colOff>
      <xdr:row>2</xdr:row>
      <xdr:rowOff>47625</xdr:rowOff>
    </xdr:to>
    <xdr:sp macro="" textlink="">
      <xdr:nvSpPr>
        <xdr:cNvPr id="10" name="CaixaDeTexto 9">
          <a:extLst>
            <a:ext uri="{FF2B5EF4-FFF2-40B4-BE49-F238E27FC236}">
              <a16:creationId xmlns:a16="http://schemas.microsoft.com/office/drawing/2014/main" id="{00000000-0008-0000-0600-00000A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Incoming</a:t>
          </a:r>
          <a:r>
            <a:rPr lang="pt-BR" sz="1800" b="0" baseline="0"/>
            <a:t> and Received Items</a:t>
          </a:r>
          <a:endParaRPr lang="pt-BR" sz="1800" b="0"/>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11" name="Retângulo 10">
          <a:hlinkClick xmlns:r="http://schemas.openxmlformats.org/officeDocument/2006/relationships" r:id="rId3"/>
          <a:extLst>
            <a:ext uri="{FF2B5EF4-FFF2-40B4-BE49-F238E27FC236}">
              <a16:creationId xmlns:a16="http://schemas.microsoft.com/office/drawing/2014/main" id="{00000000-0008-0000-06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158040</xdr:rowOff>
    </xdr:from>
    <xdr:to>
      <xdr:col>1</xdr:col>
      <xdr:colOff>6486</xdr:colOff>
      <xdr:row>8</xdr:row>
      <xdr:rowOff>15315</xdr:rowOff>
    </xdr:to>
    <xdr:sp macro="" textlink="">
      <xdr:nvSpPr>
        <xdr:cNvPr id="14" name="Retângulo 13">
          <a:hlinkClick xmlns:r="http://schemas.openxmlformats.org/officeDocument/2006/relationships" r:id="rId4"/>
          <a:extLst>
            <a:ext uri="{FF2B5EF4-FFF2-40B4-BE49-F238E27FC236}">
              <a16:creationId xmlns:a16="http://schemas.microsoft.com/office/drawing/2014/main" id="{00000000-0008-0000-0600-00000E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0</xdr:rowOff>
    </xdr:from>
    <xdr:to>
      <xdr:col>1</xdr:col>
      <xdr:colOff>6486</xdr:colOff>
      <xdr:row>9</xdr:row>
      <xdr:rowOff>91250</xdr:rowOff>
    </xdr:to>
    <xdr:sp macro="" textlink="">
      <xdr:nvSpPr>
        <xdr:cNvPr id="15" name="Retângulo 14">
          <a:hlinkClick xmlns:r="http://schemas.openxmlformats.org/officeDocument/2006/relationships" r:id="rId5"/>
          <a:extLst>
            <a:ext uri="{FF2B5EF4-FFF2-40B4-BE49-F238E27FC236}">
              <a16:creationId xmlns:a16="http://schemas.microsoft.com/office/drawing/2014/main" id="{00000000-0008-0000-0600-00000F000000}"/>
            </a:ext>
          </a:extLst>
        </xdr:cNvPr>
        <xdr:cNvSpPr/>
      </xdr:nvSpPr>
      <xdr:spPr>
        <a:xfrm>
          <a:off x="0" y="1942760"/>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Inventory Transfers</a:t>
          </a:r>
          <a:endParaRPr lang="pt-BR" sz="1200" b="1">
            <a:solidFill>
              <a:sysClr val="windowText" lastClr="000000"/>
            </a:solidFill>
            <a:effectLst/>
          </a:endParaRPr>
        </a:p>
      </xdr:txBody>
    </xdr:sp>
    <xdr:clientData/>
  </xdr:twoCellAnchor>
  <xdr:twoCellAnchor editAs="absolute">
    <xdr:from>
      <xdr:col>0</xdr:col>
      <xdr:colOff>0</xdr:colOff>
      <xdr:row>10</xdr:row>
      <xdr:rowOff>174739</xdr:rowOff>
    </xdr:from>
    <xdr:to>
      <xdr:col>1</xdr:col>
      <xdr:colOff>6486</xdr:colOff>
      <xdr:row>12</xdr:row>
      <xdr:rowOff>20584</xdr:rowOff>
    </xdr:to>
    <xdr:sp macro="" textlink="">
      <xdr:nvSpPr>
        <xdr:cNvPr id="16" name="Retângulo 15">
          <a:hlinkClick xmlns:r="http://schemas.openxmlformats.org/officeDocument/2006/relationships" r:id="rId6"/>
          <a:extLst>
            <a:ext uri="{FF2B5EF4-FFF2-40B4-BE49-F238E27FC236}">
              <a16:creationId xmlns:a16="http://schemas.microsoft.com/office/drawing/2014/main" id="{00000000-0008-0000-0600-000010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a:t>
          </a:r>
          <a:r>
            <a:rPr lang="pt-BR" sz="1200" b="0" baseline="0">
              <a:solidFill>
                <a:schemeClr val="lt1"/>
              </a:solidFill>
              <a:effectLst/>
              <a:latin typeface="+mn-lt"/>
              <a:ea typeface="+mn-ea"/>
              <a:cs typeface="+mn-cs"/>
            </a:rPr>
            <a:t> Adjustment</a:t>
          </a:r>
          <a:endParaRPr lang="pt-BR" sz="1200" b="0">
            <a:effectLst/>
          </a:endParaRPr>
        </a:p>
      </xdr:txBody>
    </xdr:sp>
    <xdr:clientData/>
  </xdr:twoCellAnchor>
  <xdr:twoCellAnchor editAs="absolute">
    <xdr:from>
      <xdr:col>0</xdr:col>
      <xdr:colOff>0</xdr:colOff>
      <xdr:row>9</xdr:row>
      <xdr:rowOff>91425</xdr:rowOff>
    </xdr:from>
    <xdr:to>
      <xdr:col>1</xdr:col>
      <xdr:colOff>6486</xdr:colOff>
      <xdr:row>10</xdr:row>
      <xdr:rowOff>175709</xdr:rowOff>
    </xdr:to>
    <xdr:sp macro="" textlink="">
      <xdr:nvSpPr>
        <xdr:cNvPr id="17" name="Retângulo 16">
          <a:hlinkClick xmlns:r="http://schemas.openxmlformats.org/officeDocument/2006/relationships" r:id="rId7"/>
          <a:extLst>
            <a:ext uri="{FF2B5EF4-FFF2-40B4-BE49-F238E27FC236}">
              <a16:creationId xmlns:a16="http://schemas.microsoft.com/office/drawing/2014/main" id="{00000000-0008-0000-0600-000011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a:t>
          </a:r>
          <a:r>
            <a:rPr lang="pt-BR" sz="1200" b="0" baseline="0">
              <a:solidFill>
                <a:schemeClr val="lt1"/>
              </a:solidFill>
              <a:effectLst/>
              <a:latin typeface="+mn-lt"/>
              <a:ea typeface="+mn-ea"/>
              <a:cs typeface="+mn-cs"/>
            </a:rPr>
            <a:t> Management</a:t>
          </a:r>
          <a:endParaRPr lang="pt-BR" sz="1200" b="0">
            <a:effectLst/>
          </a:endParaRPr>
        </a:p>
      </xdr:txBody>
    </xdr:sp>
    <xdr:clientData/>
  </xdr:twoCellAnchor>
  <xdr:twoCellAnchor editAs="absolute">
    <xdr:from>
      <xdr:col>0</xdr:col>
      <xdr:colOff>0</xdr:colOff>
      <xdr:row>12</xdr:row>
      <xdr:rowOff>20203</xdr:rowOff>
    </xdr:from>
    <xdr:to>
      <xdr:col>1</xdr:col>
      <xdr:colOff>6486</xdr:colOff>
      <xdr:row>13</xdr:row>
      <xdr:rowOff>102268</xdr:rowOff>
    </xdr:to>
    <xdr:sp macro="" textlink="">
      <xdr:nvSpPr>
        <xdr:cNvPr id="18" name="Retângulo 17">
          <a:hlinkClick xmlns:r="http://schemas.openxmlformats.org/officeDocument/2006/relationships" r:id="rId8"/>
          <a:extLst>
            <a:ext uri="{FF2B5EF4-FFF2-40B4-BE49-F238E27FC236}">
              <a16:creationId xmlns:a16="http://schemas.microsoft.com/office/drawing/2014/main" id="{00000000-0008-0000-0600-000012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a:t>
          </a:r>
          <a:r>
            <a:rPr lang="pt-BR" sz="1200" b="0" baseline="0">
              <a:solidFill>
                <a:schemeClr val="lt1"/>
              </a:solidFill>
              <a:effectLst/>
              <a:latin typeface="+mn-lt"/>
              <a:ea typeface="+mn-ea"/>
              <a:cs typeface="+mn-cs"/>
            </a:rPr>
            <a:t>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2" name="Imagem 25">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5</xdr:col>
      <xdr:colOff>1238719</xdr:colOff>
      <xdr:row>0</xdr:row>
      <xdr:rowOff>2761</xdr:rowOff>
    </xdr:from>
    <xdr:to>
      <xdr:col>5</xdr:col>
      <xdr:colOff>1635992</xdr:colOff>
      <xdr:row>1</xdr:row>
      <xdr:rowOff>228122</xdr:rowOff>
    </xdr:to>
    <xdr:pic>
      <xdr:nvPicPr>
        <xdr:cNvPr id="19" name="Imagem 19">
          <a:hlinkClick xmlns:r="http://schemas.openxmlformats.org/officeDocument/2006/relationships" r:id="rId10"/>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5</xdr:col>
      <xdr:colOff>1638331</xdr:colOff>
      <xdr:row>0</xdr:row>
      <xdr:rowOff>381</xdr:rowOff>
    </xdr:from>
    <xdr:to>
      <xdr:col>5</xdr:col>
      <xdr:colOff>2037752</xdr:colOff>
      <xdr:row>1</xdr:row>
      <xdr:rowOff>228248</xdr:rowOff>
    </xdr:to>
    <xdr:pic>
      <xdr:nvPicPr>
        <xdr:cNvPr id="24" name="Imagem 21">
          <a:hlinkClick xmlns:r="http://schemas.openxmlformats.org/officeDocument/2006/relationships" r:id="rId12"/>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5</xdr:col>
      <xdr:colOff>2047875</xdr:colOff>
      <xdr:row>0</xdr:row>
      <xdr:rowOff>3562</xdr:rowOff>
    </xdr:from>
    <xdr:to>
      <xdr:col>6</xdr:col>
      <xdr:colOff>321845</xdr:colOff>
      <xdr:row>1</xdr:row>
      <xdr:rowOff>229822</xdr:rowOff>
    </xdr:to>
    <xdr:pic>
      <xdr:nvPicPr>
        <xdr:cNvPr id="25" name="Imagem 23">
          <a:hlinkClick xmlns:r="http://schemas.openxmlformats.org/officeDocument/2006/relationships" r:id="rId1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3</xdr:col>
      <xdr:colOff>2971799</xdr:colOff>
      <xdr:row>2</xdr:row>
      <xdr:rowOff>142875</xdr:rowOff>
    </xdr:to>
    <xdr:sp macro="" textlink="">
      <xdr:nvSpPr>
        <xdr:cNvPr id="20" name="Retângulo 19">
          <a:hlinkClick xmlns:r="http://schemas.openxmlformats.org/officeDocument/2006/relationships" r:id="rId16"/>
          <a:extLst>
            <a:ext uri="{FF2B5EF4-FFF2-40B4-BE49-F238E27FC236}">
              <a16:creationId xmlns:a16="http://schemas.microsoft.com/office/drawing/2014/main" id="{97F17CF9-B6CA-4208-9527-0C0A37A2A2B0}"/>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2971800</xdr:colOff>
      <xdr:row>0</xdr:row>
      <xdr:rowOff>0</xdr:rowOff>
    </xdr:from>
    <xdr:to>
      <xdr:col>5</xdr:col>
      <xdr:colOff>1219199</xdr:colOff>
      <xdr:row>2</xdr:row>
      <xdr:rowOff>142875</xdr:rowOff>
    </xdr:to>
    <xdr:sp macro="" textlink="">
      <xdr:nvSpPr>
        <xdr:cNvPr id="21" name="Retângulo 20">
          <a:hlinkClick xmlns:r="http://schemas.openxmlformats.org/officeDocument/2006/relationships" r:id="rId16"/>
          <a:extLst>
            <a:ext uri="{FF2B5EF4-FFF2-40B4-BE49-F238E27FC236}">
              <a16:creationId xmlns:a16="http://schemas.microsoft.com/office/drawing/2014/main" id="{65B4D53A-312F-4892-9AE1-E337F478B2F7}"/>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9525</xdr:colOff>
      <xdr:row>2</xdr:row>
      <xdr:rowOff>200024</xdr:rowOff>
    </xdr:from>
    <xdr:to>
      <xdr:col>3</xdr:col>
      <xdr:colOff>700928</xdr:colOff>
      <xdr:row>4</xdr:row>
      <xdr:rowOff>11774</xdr:rowOff>
    </xdr:to>
    <xdr:sp macro="" textlink="">
      <xdr:nvSpPr>
        <xdr:cNvPr id="2" name="Retângulo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1962150" y="676274"/>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Incoming</a:t>
          </a:r>
        </a:p>
      </xdr:txBody>
    </xdr:sp>
    <xdr:clientData/>
  </xdr:twoCellAnchor>
  <xdr:twoCellAnchor editAs="absolute">
    <xdr:from>
      <xdr:col>3</xdr:col>
      <xdr:colOff>765134</xdr:colOff>
      <xdr:row>2</xdr:row>
      <xdr:rowOff>200621</xdr:rowOff>
    </xdr:from>
    <xdr:to>
      <xdr:col>3</xdr:col>
      <xdr:colOff>2237534</xdr:colOff>
      <xdr:row>4</xdr:row>
      <xdr:rowOff>12371</xdr:rowOff>
    </xdr:to>
    <xdr:sp macro="" textlink="">
      <xdr:nvSpPr>
        <xdr:cNvPr id="4" name="Retângulo 3">
          <a:extLst>
            <a:ext uri="{FF2B5EF4-FFF2-40B4-BE49-F238E27FC236}">
              <a16:creationId xmlns:a16="http://schemas.microsoft.com/office/drawing/2014/main" id="{00000000-0008-0000-0700-000004000000}"/>
            </a:ext>
          </a:extLst>
        </xdr:cNvPr>
        <xdr:cNvSpPr/>
      </xdr:nvSpPr>
      <xdr:spPr>
        <a:xfrm>
          <a:off x="3498809" y="676871"/>
          <a:ext cx="1472400"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1" kern="0" cap="none">
              <a:latin typeface="+mn-lt"/>
              <a:cs typeface="Arial" panose="020B0604020202020204" pitchFamily="34" charset="0"/>
            </a:rPr>
            <a:t>Outgoing</a:t>
          </a:r>
        </a:p>
      </xdr:txBody>
    </xdr:sp>
    <xdr:clientData/>
  </xdr:twoCellAnchor>
  <xdr:twoCellAnchor editAs="absolute">
    <xdr:from>
      <xdr:col>0</xdr:col>
      <xdr:colOff>0</xdr:colOff>
      <xdr:row>6</xdr:row>
      <xdr:rowOff>85724</xdr:rowOff>
    </xdr:from>
    <xdr:to>
      <xdr:col>1</xdr:col>
      <xdr:colOff>6486</xdr:colOff>
      <xdr:row>7</xdr:row>
      <xdr:rowOff>171173</xdr:rowOff>
    </xdr:to>
    <xdr:sp macro="" textlink="">
      <xdr:nvSpPr>
        <xdr:cNvPr id="7" name="Retângulo 6">
          <a:hlinkClick xmlns:r="http://schemas.openxmlformats.org/officeDocument/2006/relationships" r:id="rId2"/>
          <a:extLst>
            <a:ext uri="{FF2B5EF4-FFF2-40B4-BE49-F238E27FC236}">
              <a16:creationId xmlns:a16="http://schemas.microsoft.com/office/drawing/2014/main" id="{00000000-0008-0000-0700-000007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4</xdr:col>
      <xdr:colOff>89572</xdr:colOff>
      <xdr:row>2</xdr:row>
      <xdr:rowOff>47625</xdr:rowOff>
    </xdr:to>
    <xdr:sp macro="" textlink="">
      <xdr:nvSpPr>
        <xdr:cNvPr id="8" name="CaixaDeTexto 7">
          <a:extLst>
            <a:ext uri="{FF2B5EF4-FFF2-40B4-BE49-F238E27FC236}">
              <a16:creationId xmlns:a16="http://schemas.microsoft.com/office/drawing/2014/main" id="{00000000-0008-0000-0700-000008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Outgoing and Delivered Items</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9" name="Retângulo 8">
          <a:hlinkClick xmlns:r="http://schemas.openxmlformats.org/officeDocument/2006/relationships" r:id="rId3"/>
          <a:extLst>
            <a:ext uri="{FF2B5EF4-FFF2-40B4-BE49-F238E27FC236}">
              <a16:creationId xmlns:a16="http://schemas.microsoft.com/office/drawing/2014/main" id="{00000000-0008-0000-0700-000009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167565</xdr:rowOff>
    </xdr:from>
    <xdr:to>
      <xdr:col>1</xdr:col>
      <xdr:colOff>6486</xdr:colOff>
      <xdr:row>8</xdr:row>
      <xdr:rowOff>24840</xdr:rowOff>
    </xdr:to>
    <xdr:sp macro="" textlink="">
      <xdr:nvSpPr>
        <xdr:cNvPr id="11" name="Retângulo 10">
          <a:hlinkClick xmlns:r="http://schemas.openxmlformats.org/officeDocument/2006/relationships" r:id="rId4"/>
          <a:extLst>
            <a:ext uri="{FF2B5EF4-FFF2-40B4-BE49-F238E27FC236}">
              <a16:creationId xmlns:a16="http://schemas.microsoft.com/office/drawing/2014/main" id="{00000000-0008-0000-0700-00000B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a:t>
          </a:r>
          <a:r>
            <a:rPr lang="pt-BR" sz="1200" b="0" kern="0" cap="none" baseline="0">
              <a:solidFill>
                <a:schemeClr val="bg1"/>
              </a:solidFill>
              <a:latin typeface="+mn-lt"/>
              <a:cs typeface="Arial" panose="020B0604020202020204" pitchFamily="34" charset="0"/>
            </a:rPr>
            <a:t> and Suppliers</a:t>
          </a:r>
          <a:endParaRPr lang="pt-BR" sz="1200" b="0" kern="0" cap="none">
            <a:solidFill>
              <a:schemeClr val="bg1"/>
            </a:solidFill>
            <a:latin typeface="+mn-lt"/>
            <a:cs typeface="Arial" panose="020B0604020202020204" pitchFamily="34" charset="0"/>
          </a:endParaRPr>
        </a:p>
      </xdr:txBody>
    </xdr:sp>
    <xdr:clientData/>
  </xdr:twoCellAnchor>
  <xdr:twoCellAnchor editAs="absolute">
    <xdr:from>
      <xdr:col>0</xdr:col>
      <xdr:colOff>0</xdr:colOff>
      <xdr:row>8</xdr:row>
      <xdr:rowOff>18710</xdr:rowOff>
    </xdr:from>
    <xdr:to>
      <xdr:col>1</xdr:col>
      <xdr:colOff>6486</xdr:colOff>
      <xdr:row>9</xdr:row>
      <xdr:rowOff>100775</xdr:rowOff>
    </xdr:to>
    <xdr:sp macro="" textlink="">
      <xdr:nvSpPr>
        <xdr:cNvPr id="12" name="Retângulo 11">
          <a:hlinkClick xmlns:r="http://schemas.openxmlformats.org/officeDocument/2006/relationships" r:id="rId1"/>
          <a:extLst>
            <a:ext uri="{FF2B5EF4-FFF2-40B4-BE49-F238E27FC236}">
              <a16:creationId xmlns:a16="http://schemas.microsoft.com/office/drawing/2014/main" id="{00000000-0008-0000-0700-00000C000000}"/>
            </a:ext>
          </a:extLst>
        </xdr:cNvPr>
        <xdr:cNvSpPr/>
      </xdr:nvSpPr>
      <xdr:spPr>
        <a:xfrm>
          <a:off x="0" y="1942760"/>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Inventory Transfers</a:t>
          </a:r>
          <a:endParaRPr lang="pt-BR" sz="1200" b="1">
            <a:solidFill>
              <a:sysClr val="windowText" lastClr="000000"/>
            </a:solidFill>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16" name="Imagem 2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6</xdr:col>
      <xdr:colOff>676744</xdr:colOff>
      <xdr:row>0</xdr:row>
      <xdr:rowOff>2761</xdr:rowOff>
    </xdr:from>
    <xdr:to>
      <xdr:col>6</xdr:col>
      <xdr:colOff>1074017</xdr:colOff>
      <xdr:row>1</xdr:row>
      <xdr:rowOff>228122</xdr:rowOff>
    </xdr:to>
    <xdr:pic>
      <xdr:nvPicPr>
        <xdr:cNvPr id="21" name="Imagem 19">
          <a:hlinkClick xmlns:r="http://schemas.openxmlformats.org/officeDocument/2006/relationships" r:id="rId6"/>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6</xdr:col>
      <xdr:colOff>1076356</xdr:colOff>
      <xdr:row>0</xdr:row>
      <xdr:rowOff>381</xdr:rowOff>
    </xdr:from>
    <xdr:to>
      <xdr:col>6</xdr:col>
      <xdr:colOff>1475777</xdr:colOff>
      <xdr:row>1</xdr:row>
      <xdr:rowOff>228248</xdr:rowOff>
    </xdr:to>
    <xdr:pic>
      <xdr:nvPicPr>
        <xdr:cNvPr id="22" name="Imagem 21">
          <a:hlinkClick xmlns:r="http://schemas.openxmlformats.org/officeDocument/2006/relationships" r:id="rId8"/>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6</xdr:col>
      <xdr:colOff>1485900</xdr:colOff>
      <xdr:row>0</xdr:row>
      <xdr:rowOff>3562</xdr:rowOff>
    </xdr:from>
    <xdr:to>
      <xdr:col>6</xdr:col>
      <xdr:colOff>1883945</xdr:colOff>
      <xdr:row>1</xdr:row>
      <xdr:rowOff>229822</xdr:rowOff>
    </xdr:to>
    <xdr:pic>
      <xdr:nvPicPr>
        <xdr:cNvPr id="23" name="Imagem 23">
          <a:hlinkClick xmlns:r="http://schemas.openxmlformats.org/officeDocument/2006/relationships" r:id="rId10"/>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editAs="absolute">
    <xdr:from>
      <xdr:col>0</xdr:col>
      <xdr:colOff>0</xdr:colOff>
      <xdr:row>10</xdr:row>
      <xdr:rowOff>197614</xdr:rowOff>
    </xdr:from>
    <xdr:to>
      <xdr:col>1</xdr:col>
      <xdr:colOff>6486</xdr:colOff>
      <xdr:row>12</xdr:row>
      <xdr:rowOff>43459</xdr:rowOff>
    </xdr:to>
    <xdr:sp macro="" textlink="">
      <xdr:nvSpPr>
        <xdr:cNvPr id="17" name="Retângulo 15">
          <a:hlinkClick xmlns:r="http://schemas.openxmlformats.org/officeDocument/2006/relationships" r:id="rId12"/>
          <a:extLst>
            <a:ext uri="{FF2B5EF4-FFF2-40B4-BE49-F238E27FC236}">
              <a16:creationId xmlns:a16="http://schemas.microsoft.com/office/drawing/2014/main" id="{00000000-0008-0000-0700-000011000000}"/>
            </a:ext>
          </a:extLst>
        </xdr:cNvPr>
        <xdr:cNvSpPr/>
      </xdr:nvSpPr>
      <xdr:spPr>
        <a:xfrm>
          <a:off x="0" y="259791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a:t>
          </a:r>
          <a:r>
            <a:rPr lang="pt-BR" sz="1200" b="0" baseline="0">
              <a:solidFill>
                <a:schemeClr val="lt1"/>
              </a:solidFill>
              <a:effectLst/>
              <a:latin typeface="+mn-lt"/>
              <a:ea typeface="+mn-ea"/>
              <a:cs typeface="+mn-cs"/>
            </a:rPr>
            <a:t> Adjustment</a:t>
          </a:r>
          <a:endParaRPr lang="pt-BR" sz="1200" b="0">
            <a:effectLst/>
          </a:endParaRPr>
        </a:p>
      </xdr:txBody>
    </xdr:sp>
    <xdr:clientData/>
  </xdr:twoCellAnchor>
  <xdr:twoCellAnchor editAs="absolute">
    <xdr:from>
      <xdr:col>0</xdr:col>
      <xdr:colOff>0</xdr:colOff>
      <xdr:row>9</xdr:row>
      <xdr:rowOff>114300</xdr:rowOff>
    </xdr:from>
    <xdr:to>
      <xdr:col>1</xdr:col>
      <xdr:colOff>6486</xdr:colOff>
      <xdr:row>10</xdr:row>
      <xdr:rowOff>198584</xdr:rowOff>
    </xdr:to>
    <xdr:sp macro="" textlink="">
      <xdr:nvSpPr>
        <xdr:cNvPr id="18" name="Retângulo 16">
          <a:hlinkClick xmlns:r="http://schemas.openxmlformats.org/officeDocument/2006/relationships" r:id="rId13"/>
          <a:extLst>
            <a:ext uri="{FF2B5EF4-FFF2-40B4-BE49-F238E27FC236}">
              <a16:creationId xmlns:a16="http://schemas.microsoft.com/office/drawing/2014/main" id="{00000000-0008-0000-0700-000012000000}"/>
            </a:ext>
          </a:extLst>
        </xdr:cNvPr>
        <xdr:cNvSpPr/>
      </xdr:nvSpPr>
      <xdr:spPr>
        <a:xfrm>
          <a:off x="0" y="227647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a:t>
          </a:r>
          <a:r>
            <a:rPr lang="pt-BR" sz="1200" b="0" baseline="0">
              <a:solidFill>
                <a:schemeClr val="lt1"/>
              </a:solidFill>
              <a:effectLst/>
              <a:latin typeface="+mn-lt"/>
              <a:ea typeface="+mn-ea"/>
              <a:cs typeface="+mn-cs"/>
            </a:rPr>
            <a:t> Management</a:t>
          </a:r>
          <a:endParaRPr lang="pt-BR" sz="1200" b="0">
            <a:effectLst/>
          </a:endParaRPr>
        </a:p>
      </xdr:txBody>
    </xdr:sp>
    <xdr:clientData/>
  </xdr:twoCellAnchor>
  <xdr:twoCellAnchor editAs="absolute">
    <xdr:from>
      <xdr:col>0</xdr:col>
      <xdr:colOff>0</xdr:colOff>
      <xdr:row>12</xdr:row>
      <xdr:rowOff>43078</xdr:rowOff>
    </xdr:from>
    <xdr:to>
      <xdr:col>1</xdr:col>
      <xdr:colOff>6486</xdr:colOff>
      <xdr:row>13</xdr:row>
      <xdr:rowOff>125143</xdr:rowOff>
    </xdr:to>
    <xdr:sp macro="" textlink="">
      <xdr:nvSpPr>
        <xdr:cNvPr id="19" name="Retângulo 17">
          <a:hlinkClick xmlns:r="http://schemas.openxmlformats.org/officeDocument/2006/relationships" r:id="rId14"/>
          <a:extLst>
            <a:ext uri="{FF2B5EF4-FFF2-40B4-BE49-F238E27FC236}">
              <a16:creationId xmlns:a16="http://schemas.microsoft.com/office/drawing/2014/main" id="{00000000-0008-0000-0700-000013000000}"/>
            </a:ext>
          </a:extLst>
        </xdr:cNvPr>
        <xdr:cNvSpPr/>
      </xdr:nvSpPr>
      <xdr:spPr>
        <a:xfrm>
          <a:off x="0" y="291962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a:t>
          </a:r>
          <a:r>
            <a:rPr lang="pt-BR" sz="1200" b="0" baseline="0">
              <a:solidFill>
                <a:schemeClr val="lt1"/>
              </a:solidFill>
              <a:effectLst/>
              <a:latin typeface="+mn-lt"/>
              <a:ea typeface="+mn-ea"/>
              <a:cs typeface="+mn-cs"/>
            </a:rPr>
            <a:t> and Charts</a:t>
          </a:r>
          <a:endParaRPr lang="pt-BR" sz="1200" b="0">
            <a:effectLst/>
          </a:endParaRPr>
        </a:p>
      </xdr:txBody>
    </xdr:sp>
    <xdr:clientData/>
  </xdr:twoCellAnchor>
  <xdr:twoCellAnchor>
    <xdr:from>
      <xdr:col>0</xdr:col>
      <xdr:colOff>1752599</xdr:colOff>
      <xdr:row>0</xdr:row>
      <xdr:rowOff>0</xdr:rowOff>
    </xdr:from>
    <xdr:to>
      <xdr:col>3</xdr:col>
      <xdr:colOff>2971799</xdr:colOff>
      <xdr:row>2</xdr:row>
      <xdr:rowOff>142875</xdr:rowOff>
    </xdr:to>
    <xdr:sp macro="" textlink="">
      <xdr:nvSpPr>
        <xdr:cNvPr id="20" name="Retângulo 19">
          <a:hlinkClick xmlns:r="http://schemas.openxmlformats.org/officeDocument/2006/relationships" r:id="rId15"/>
          <a:extLst>
            <a:ext uri="{FF2B5EF4-FFF2-40B4-BE49-F238E27FC236}">
              <a16:creationId xmlns:a16="http://schemas.microsoft.com/office/drawing/2014/main" id="{C47E8050-8B60-476B-B957-14274CB79C90}"/>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2971800</xdr:colOff>
      <xdr:row>0</xdr:row>
      <xdr:rowOff>0</xdr:rowOff>
    </xdr:from>
    <xdr:to>
      <xdr:col>6</xdr:col>
      <xdr:colOff>657224</xdr:colOff>
      <xdr:row>2</xdr:row>
      <xdr:rowOff>142875</xdr:rowOff>
    </xdr:to>
    <xdr:sp macro="" textlink="">
      <xdr:nvSpPr>
        <xdr:cNvPr id="24" name="Retângulo 23">
          <a:hlinkClick xmlns:r="http://schemas.openxmlformats.org/officeDocument/2006/relationships" r:id="rId15"/>
          <a:extLst>
            <a:ext uri="{FF2B5EF4-FFF2-40B4-BE49-F238E27FC236}">
              <a16:creationId xmlns:a16="http://schemas.microsoft.com/office/drawing/2014/main" id="{36621305-1A77-47FE-B943-7F03AB15DB9F}"/>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6</xdr:row>
      <xdr:rowOff>85724</xdr:rowOff>
    </xdr:from>
    <xdr:to>
      <xdr:col>1</xdr:col>
      <xdr:colOff>0</xdr:colOff>
      <xdr:row>7</xdr:row>
      <xdr:rowOff>171173</xdr:rowOff>
    </xdr:to>
    <xdr:sp macro="" textlink="">
      <xdr:nvSpPr>
        <xdr:cNvPr id="9" name="Retângulo 8">
          <a:hlinkClick xmlns:r="http://schemas.openxmlformats.org/officeDocument/2006/relationships" r:id="rId1"/>
          <a:extLst>
            <a:ext uri="{FF2B5EF4-FFF2-40B4-BE49-F238E27FC236}">
              <a16:creationId xmlns:a16="http://schemas.microsoft.com/office/drawing/2014/main" id="{00000000-0008-0000-08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17</xdr:col>
      <xdr:colOff>80047</xdr:colOff>
      <xdr:row>2</xdr:row>
      <xdr:rowOff>47625</xdr:rowOff>
    </xdr:to>
    <xdr:sp macro="" textlink="">
      <xdr:nvSpPr>
        <xdr:cNvPr id="10" name="CaixaDeTexto 9">
          <a:extLst>
            <a:ext uri="{FF2B5EF4-FFF2-40B4-BE49-F238E27FC236}">
              <a16:creationId xmlns:a16="http://schemas.microsoft.com/office/drawing/2014/main" id="{00000000-0008-0000-0800-00000A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2000" b="0"/>
            <a:t>Inventory Overview</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11" name="Retângulo 10">
          <a:hlinkClick xmlns:r="http://schemas.openxmlformats.org/officeDocument/2006/relationships" r:id="rId2"/>
          <a:extLst>
            <a:ext uri="{FF2B5EF4-FFF2-40B4-BE49-F238E27FC236}">
              <a16:creationId xmlns:a16="http://schemas.microsoft.com/office/drawing/2014/main" id="{00000000-0008-0000-08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167565</xdr:rowOff>
    </xdr:from>
    <xdr:to>
      <xdr:col>1</xdr:col>
      <xdr:colOff>0</xdr:colOff>
      <xdr:row>7</xdr:row>
      <xdr:rowOff>491565</xdr:rowOff>
    </xdr:to>
    <xdr:sp macro="" textlink="">
      <xdr:nvSpPr>
        <xdr:cNvPr id="14" name="Retângulo 13">
          <a:hlinkClick xmlns:r="http://schemas.openxmlformats.org/officeDocument/2006/relationships" r:id="rId3"/>
          <a:extLst>
            <a:ext uri="{FF2B5EF4-FFF2-40B4-BE49-F238E27FC236}">
              <a16:creationId xmlns:a16="http://schemas.microsoft.com/office/drawing/2014/main" id="{00000000-0008-0000-0800-00000E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7</xdr:row>
      <xdr:rowOff>485435</xdr:rowOff>
    </xdr:from>
    <xdr:to>
      <xdr:col>1</xdr:col>
      <xdr:colOff>0</xdr:colOff>
      <xdr:row>7</xdr:row>
      <xdr:rowOff>805625</xdr:rowOff>
    </xdr:to>
    <xdr:sp macro="" textlink="">
      <xdr:nvSpPr>
        <xdr:cNvPr id="15" name="Retângulo 14">
          <a:hlinkClick xmlns:r="http://schemas.openxmlformats.org/officeDocument/2006/relationships" r:id="rId4"/>
          <a:extLst>
            <a:ext uri="{FF2B5EF4-FFF2-40B4-BE49-F238E27FC236}">
              <a16:creationId xmlns:a16="http://schemas.microsoft.com/office/drawing/2014/main" id="{00000000-0008-0000-0800-00000F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9</xdr:row>
      <xdr:rowOff>69964</xdr:rowOff>
    </xdr:from>
    <xdr:to>
      <xdr:col>1</xdr:col>
      <xdr:colOff>0</xdr:colOff>
      <xdr:row>10</xdr:row>
      <xdr:rowOff>153934</xdr:rowOff>
    </xdr:to>
    <xdr:sp macro="" textlink="">
      <xdr:nvSpPr>
        <xdr:cNvPr id="16" name="Retângulo 15">
          <a:hlinkClick xmlns:r="http://schemas.openxmlformats.org/officeDocument/2006/relationships" r:id="rId5"/>
          <a:extLst>
            <a:ext uri="{FF2B5EF4-FFF2-40B4-BE49-F238E27FC236}">
              <a16:creationId xmlns:a16="http://schemas.microsoft.com/office/drawing/2014/main" id="{00000000-0008-0000-0800-000010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7</xdr:row>
      <xdr:rowOff>805800</xdr:rowOff>
    </xdr:from>
    <xdr:to>
      <xdr:col>1</xdr:col>
      <xdr:colOff>0</xdr:colOff>
      <xdr:row>9</xdr:row>
      <xdr:rowOff>70934</xdr:rowOff>
    </xdr:to>
    <xdr:sp macro="" textlink="">
      <xdr:nvSpPr>
        <xdr:cNvPr id="17" name="Retângulo 16">
          <a:hlinkClick xmlns:r="http://schemas.openxmlformats.org/officeDocument/2006/relationships" r:id="rId6"/>
          <a:extLst>
            <a:ext uri="{FF2B5EF4-FFF2-40B4-BE49-F238E27FC236}">
              <a16:creationId xmlns:a16="http://schemas.microsoft.com/office/drawing/2014/main" id="{00000000-0008-0000-0800-000011000000}"/>
            </a:ext>
          </a:extLst>
        </xdr:cNvPr>
        <xdr:cNvSpPr/>
      </xdr:nvSpPr>
      <xdr:spPr>
        <a:xfrm>
          <a:off x="0" y="2263125"/>
          <a:ext cx="1759086" cy="32240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Inventory Management</a:t>
          </a:r>
          <a:endParaRPr lang="pt-BR" sz="1200" b="1">
            <a:solidFill>
              <a:sysClr val="windowText" lastClr="000000"/>
            </a:solidFill>
            <a:effectLst/>
          </a:endParaRPr>
        </a:p>
      </xdr:txBody>
    </xdr:sp>
    <xdr:clientData/>
  </xdr:twoCellAnchor>
  <xdr:twoCellAnchor editAs="absolute">
    <xdr:from>
      <xdr:col>0</xdr:col>
      <xdr:colOff>0</xdr:colOff>
      <xdr:row>10</xdr:row>
      <xdr:rowOff>153553</xdr:rowOff>
    </xdr:from>
    <xdr:to>
      <xdr:col>1</xdr:col>
      <xdr:colOff>0</xdr:colOff>
      <xdr:row>11</xdr:row>
      <xdr:rowOff>178468</xdr:rowOff>
    </xdr:to>
    <xdr:sp macro="" textlink="">
      <xdr:nvSpPr>
        <xdr:cNvPr id="18" name="Retângulo 17">
          <a:hlinkClick xmlns:r="http://schemas.openxmlformats.org/officeDocument/2006/relationships" r:id="rId7"/>
          <a:extLst>
            <a:ext uri="{FF2B5EF4-FFF2-40B4-BE49-F238E27FC236}">
              <a16:creationId xmlns:a16="http://schemas.microsoft.com/office/drawing/2014/main" id="{00000000-0008-0000-0800-000012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a:t>
          </a:r>
          <a:r>
            <a:rPr lang="pt-BR" sz="1200" b="0" baseline="0">
              <a:solidFill>
                <a:schemeClr val="lt1"/>
              </a:solidFill>
              <a:effectLst/>
              <a:latin typeface="+mn-lt"/>
              <a:ea typeface="+mn-ea"/>
              <a:cs typeface="+mn-cs"/>
            </a:rPr>
            <a:t> and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0" name="Imagem 25">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19</xdr:col>
      <xdr:colOff>743419</xdr:colOff>
      <xdr:row>0</xdr:row>
      <xdr:rowOff>2761</xdr:rowOff>
    </xdr:from>
    <xdr:to>
      <xdr:col>20</xdr:col>
      <xdr:colOff>131042</xdr:colOff>
      <xdr:row>1</xdr:row>
      <xdr:rowOff>228122</xdr:rowOff>
    </xdr:to>
    <xdr:pic>
      <xdr:nvPicPr>
        <xdr:cNvPr id="19" name="Imagem 19">
          <a:hlinkClick xmlns:r="http://schemas.openxmlformats.org/officeDocument/2006/relationships" r:id="rId9"/>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20</xdr:col>
      <xdr:colOff>133381</xdr:colOff>
      <xdr:row>0</xdr:row>
      <xdr:rowOff>381</xdr:rowOff>
    </xdr:from>
    <xdr:to>
      <xdr:col>20</xdr:col>
      <xdr:colOff>532802</xdr:colOff>
      <xdr:row>1</xdr:row>
      <xdr:rowOff>228248</xdr:rowOff>
    </xdr:to>
    <xdr:pic>
      <xdr:nvPicPr>
        <xdr:cNvPr id="23" name="Imagem 21">
          <a:hlinkClick xmlns:r="http://schemas.openxmlformats.org/officeDocument/2006/relationships" r:id="rId11"/>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20</xdr:col>
      <xdr:colOff>542925</xdr:colOff>
      <xdr:row>0</xdr:row>
      <xdr:rowOff>3562</xdr:rowOff>
    </xdr:from>
    <xdr:to>
      <xdr:col>21</xdr:col>
      <xdr:colOff>74195</xdr:colOff>
      <xdr:row>1</xdr:row>
      <xdr:rowOff>229822</xdr:rowOff>
    </xdr:to>
    <xdr:pic>
      <xdr:nvPicPr>
        <xdr:cNvPr id="25" name="Imagem 23">
          <a:hlinkClick xmlns:r="http://schemas.openxmlformats.org/officeDocument/2006/relationships" r:id="rId13"/>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16</xdr:col>
      <xdr:colOff>590549</xdr:colOff>
      <xdr:row>2</xdr:row>
      <xdr:rowOff>142875</xdr:rowOff>
    </xdr:to>
    <xdr:sp macro="" textlink="">
      <xdr:nvSpPr>
        <xdr:cNvPr id="21" name="Retângulo 20">
          <a:hlinkClick xmlns:r="http://schemas.openxmlformats.org/officeDocument/2006/relationships" r:id="rId15"/>
          <a:extLst>
            <a:ext uri="{FF2B5EF4-FFF2-40B4-BE49-F238E27FC236}">
              <a16:creationId xmlns:a16="http://schemas.microsoft.com/office/drawing/2014/main" id="{663C706B-7E9C-44BE-9F22-6FEDEC93874E}"/>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16</xdr:col>
      <xdr:colOff>590550</xdr:colOff>
      <xdr:row>0</xdr:row>
      <xdr:rowOff>0</xdr:rowOff>
    </xdr:from>
    <xdr:to>
      <xdr:col>19</xdr:col>
      <xdr:colOff>723899</xdr:colOff>
      <xdr:row>2</xdr:row>
      <xdr:rowOff>142875</xdr:rowOff>
    </xdr:to>
    <xdr:sp macro="" textlink="">
      <xdr:nvSpPr>
        <xdr:cNvPr id="22" name="Retângulo 21">
          <a:hlinkClick xmlns:r="http://schemas.openxmlformats.org/officeDocument/2006/relationships" r:id="rId15"/>
          <a:extLst>
            <a:ext uri="{FF2B5EF4-FFF2-40B4-BE49-F238E27FC236}">
              <a16:creationId xmlns:a16="http://schemas.microsoft.com/office/drawing/2014/main" id="{156C74F5-DC69-4CC5-923A-EDCBD19895A3}"/>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9525</xdr:colOff>
      <xdr:row>2</xdr:row>
      <xdr:rowOff>200024</xdr:rowOff>
    </xdr:from>
    <xdr:to>
      <xdr:col>3</xdr:col>
      <xdr:colOff>672353</xdr:colOff>
      <xdr:row>4</xdr:row>
      <xdr:rowOff>11774</xdr:rowOff>
    </xdr:to>
    <xdr:sp macro="" textlink="">
      <xdr:nvSpPr>
        <xdr:cNvPr id="2" name="Retângulo 1">
          <a:extLst>
            <a:ext uri="{FF2B5EF4-FFF2-40B4-BE49-F238E27FC236}">
              <a16:creationId xmlns:a16="http://schemas.microsoft.com/office/drawing/2014/main" id="{00000000-0008-0000-0900-000002000000}"/>
            </a:ext>
          </a:extLst>
        </xdr:cNvPr>
        <xdr:cNvSpPr/>
      </xdr:nvSpPr>
      <xdr:spPr>
        <a:xfrm>
          <a:off x="1962150" y="676274"/>
          <a:ext cx="1472453"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effectLst/>
              <a:latin typeface="+mn-lt"/>
              <a:ea typeface="+mn-ea"/>
              <a:cs typeface="+mn-cs"/>
            </a:rPr>
            <a:t>Inventory Checking</a:t>
          </a:r>
          <a:endParaRPr lang="pt-BR" sz="1200" b="1">
            <a:effectLst/>
          </a:endParaRPr>
        </a:p>
      </xdr:txBody>
    </xdr:sp>
    <xdr:clientData/>
  </xdr:twoCellAnchor>
  <xdr:twoCellAnchor editAs="absolute">
    <xdr:from>
      <xdr:col>3</xdr:col>
      <xdr:colOff>736559</xdr:colOff>
      <xdr:row>2</xdr:row>
      <xdr:rowOff>200621</xdr:rowOff>
    </xdr:from>
    <xdr:to>
      <xdr:col>3</xdr:col>
      <xdr:colOff>2208959</xdr:colOff>
      <xdr:row>4</xdr:row>
      <xdr:rowOff>12371</xdr:rowOff>
    </xdr:to>
    <xdr:sp macro="" textlink="">
      <xdr:nvSpPr>
        <xdr:cNvPr id="4" name="Retângulo 3">
          <a:hlinkClick xmlns:r="http://schemas.openxmlformats.org/officeDocument/2006/relationships" r:id="rId1"/>
          <a:extLst>
            <a:ext uri="{FF2B5EF4-FFF2-40B4-BE49-F238E27FC236}">
              <a16:creationId xmlns:a16="http://schemas.microsoft.com/office/drawing/2014/main" id="{00000000-0008-0000-0900-000004000000}"/>
            </a:ext>
          </a:extLst>
        </xdr:cNvPr>
        <xdr:cNvSpPr/>
      </xdr:nvSpPr>
      <xdr:spPr>
        <a:xfrm>
          <a:off x="349880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6</xdr:row>
      <xdr:rowOff>47624</xdr:rowOff>
    </xdr:from>
    <xdr:to>
      <xdr:col>1</xdr:col>
      <xdr:colOff>6486</xdr:colOff>
      <xdr:row>7</xdr:row>
      <xdr:rowOff>133073</xdr:rowOff>
    </xdr:to>
    <xdr:sp macro="" textlink="">
      <xdr:nvSpPr>
        <xdr:cNvPr id="9" name="Retângulo 8">
          <a:hlinkClick xmlns:r="http://schemas.openxmlformats.org/officeDocument/2006/relationships" r:id="rId2"/>
          <a:extLst>
            <a:ext uri="{FF2B5EF4-FFF2-40B4-BE49-F238E27FC236}">
              <a16:creationId xmlns:a16="http://schemas.microsoft.com/office/drawing/2014/main" id="{00000000-0008-0000-09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5</xdr:col>
      <xdr:colOff>346747</xdr:colOff>
      <xdr:row>2</xdr:row>
      <xdr:rowOff>47625</xdr:rowOff>
    </xdr:to>
    <xdr:sp macro="" textlink="">
      <xdr:nvSpPr>
        <xdr:cNvPr id="10" name="CaixaDeTexto 9">
          <a:extLst>
            <a:ext uri="{FF2B5EF4-FFF2-40B4-BE49-F238E27FC236}">
              <a16:creationId xmlns:a16="http://schemas.microsoft.com/office/drawing/2014/main" id="{00000000-0008-0000-0900-00000A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Inventory Audit</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11" name="Retângulo 10">
          <a:hlinkClick xmlns:r="http://schemas.openxmlformats.org/officeDocument/2006/relationships" r:id="rId3"/>
          <a:extLst>
            <a:ext uri="{FF2B5EF4-FFF2-40B4-BE49-F238E27FC236}">
              <a16:creationId xmlns:a16="http://schemas.microsoft.com/office/drawing/2014/main" id="{00000000-0008-0000-09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129465</xdr:rowOff>
    </xdr:from>
    <xdr:to>
      <xdr:col>1</xdr:col>
      <xdr:colOff>6486</xdr:colOff>
      <xdr:row>8</xdr:row>
      <xdr:rowOff>129615</xdr:rowOff>
    </xdr:to>
    <xdr:sp macro="" textlink="">
      <xdr:nvSpPr>
        <xdr:cNvPr id="14" name="Retângulo 13">
          <a:hlinkClick xmlns:r="http://schemas.openxmlformats.org/officeDocument/2006/relationships" r:id="rId4"/>
          <a:extLst>
            <a:ext uri="{FF2B5EF4-FFF2-40B4-BE49-F238E27FC236}">
              <a16:creationId xmlns:a16="http://schemas.microsoft.com/office/drawing/2014/main" id="{00000000-0008-0000-0900-00000E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123485</xdr:rowOff>
    </xdr:from>
    <xdr:to>
      <xdr:col>1</xdr:col>
      <xdr:colOff>6486</xdr:colOff>
      <xdr:row>9</xdr:row>
      <xdr:rowOff>5525</xdr:rowOff>
    </xdr:to>
    <xdr:sp macro="" textlink="">
      <xdr:nvSpPr>
        <xdr:cNvPr id="15" name="Retângulo 14">
          <a:hlinkClick xmlns:r="http://schemas.openxmlformats.org/officeDocument/2006/relationships" r:id="rId5"/>
          <a:extLst>
            <a:ext uri="{FF2B5EF4-FFF2-40B4-BE49-F238E27FC236}">
              <a16:creationId xmlns:a16="http://schemas.microsoft.com/office/drawing/2014/main" id="{00000000-0008-0000-0900-00000F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89014</xdr:rowOff>
    </xdr:from>
    <xdr:to>
      <xdr:col>1</xdr:col>
      <xdr:colOff>6486</xdr:colOff>
      <xdr:row>11</xdr:row>
      <xdr:rowOff>172984</xdr:rowOff>
    </xdr:to>
    <xdr:sp macro="" textlink="">
      <xdr:nvSpPr>
        <xdr:cNvPr id="16" name="Retângulo 15">
          <a:extLst>
            <a:ext uri="{FF2B5EF4-FFF2-40B4-BE49-F238E27FC236}">
              <a16:creationId xmlns:a16="http://schemas.microsoft.com/office/drawing/2014/main" id="{00000000-0008-0000-0900-000010000000}"/>
            </a:ext>
          </a:extLst>
        </xdr:cNvPr>
        <xdr:cNvSpPr/>
      </xdr:nvSpPr>
      <xdr:spPr>
        <a:xfrm>
          <a:off x="0" y="2584564"/>
          <a:ext cx="1759086" cy="32209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Inventory</a:t>
          </a:r>
          <a:r>
            <a:rPr lang="pt-BR" sz="1200" b="1" baseline="0">
              <a:solidFill>
                <a:sysClr val="windowText" lastClr="000000"/>
              </a:solidFill>
              <a:effectLst/>
              <a:latin typeface="+mn-lt"/>
              <a:ea typeface="+mn-ea"/>
              <a:cs typeface="+mn-cs"/>
            </a:rPr>
            <a:t> Adjustment</a:t>
          </a:r>
          <a:endParaRPr lang="pt-BR" sz="1200" b="1">
            <a:solidFill>
              <a:sysClr val="windowText" lastClr="000000"/>
            </a:solidFill>
            <a:effectLst/>
          </a:endParaRPr>
        </a:p>
      </xdr:txBody>
    </xdr:sp>
    <xdr:clientData/>
  </xdr:twoCellAnchor>
  <xdr:twoCellAnchor editAs="absolute">
    <xdr:from>
      <xdr:col>0</xdr:col>
      <xdr:colOff>0</xdr:colOff>
      <xdr:row>9</xdr:row>
      <xdr:rowOff>5700</xdr:rowOff>
    </xdr:from>
    <xdr:to>
      <xdr:col>1</xdr:col>
      <xdr:colOff>6486</xdr:colOff>
      <xdr:row>10</xdr:row>
      <xdr:rowOff>89984</xdr:rowOff>
    </xdr:to>
    <xdr:sp macro="" textlink="">
      <xdr:nvSpPr>
        <xdr:cNvPr id="17" name="Retângulo 16">
          <a:hlinkClick xmlns:r="http://schemas.openxmlformats.org/officeDocument/2006/relationships" r:id="rId6"/>
          <a:extLst>
            <a:ext uri="{FF2B5EF4-FFF2-40B4-BE49-F238E27FC236}">
              <a16:creationId xmlns:a16="http://schemas.microsoft.com/office/drawing/2014/main" id="{00000000-0008-0000-0900-000011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11</xdr:row>
      <xdr:rowOff>172603</xdr:rowOff>
    </xdr:from>
    <xdr:to>
      <xdr:col>1</xdr:col>
      <xdr:colOff>6486</xdr:colOff>
      <xdr:row>13</xdr:row>
      <xdr:rowOff>16543</xdr:rowOff>
    </xdr:to>
    <xdr:sp macro="" textlink="">
      <xdr:nvSpPr>
        <xdr:cNvPr id="18" name="Retângulo 17">
          <a:hlinkClick xmlns:r="http://schemas.openxmlformats.org/officeDocument/2006/relationships" r:id="rId7"/>
          <a:extLst>
            <a:ext uri="{FF2B5EF4-FFF2-40B4-BE49-F238E27FC236}">
              <a16:creationId xmlns:a16="http://schemas.microsoft.com/office/drawing/2014/main" id="{00000000-0008-0000-0900-000012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a:t>
          </a:r>
          <a:r>
            <a:rPr lang="pt-BR" sz="1200" b="0" baseline="0">
              <a:solidFill>
                <a:schemeClr val="lt1"/>
              </a:solidFill>
              <a:effectLst/>
              <a:latin typeface="+mn-lt"/>
              <a:ea typeface="+mn-ea"/>
              <a:cs typeface="+mn-cs"/>
            </a:rPr>
            <a:t> Charts</a:t>
          </a:r>
          <a:endParaRPr lang="pt-BR" sz="1200" b="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2" name="Imagem 25">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8</xdr:col>
      <xdr:colOff>210019</xdr:colOff>
      <xdr:row>0</xdr:row>
      <xdr:rowOff>2761</xdr:rowOff>
    </xdr:from>
    <xdr:to>
      <xdr:col>8</xdr:col>
      <xdr:colOff>607292</xdr:colOff>
      <xdr:row>1</xdr:row>
      <xdr:rowOff>228122</xdr:rowOff>
    </xdr:to>
    <xdr:pic>
      <xdr:nvPicPr>
        <xdr:cNvPr id="19" name="Imagem 19">
          <a:hlinkClick xmlns:r="http://schemas.openxmlformats.org/officeDocument/2006/relationships" r:id="rId9"/>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8</xdr:col>
      <xdr:colOff>609631</xdr:colOff>
      <xdr:row>0</xdr:row>
      <xdr:rowOff>381</xdr:rowOff>
    </xdr:from>
    <xdr:to>
      <xdr:col>9</xdr:col>
      <xdr:colOff>304202</xdr:colOff>
      <xdr:row>1</xdr:row>
      <xdr:rowOff>228248</xdr:rowOff>
    </xdr:to>
    <xdr:pic>
      <xdr:nvPicPr>
        <xdr:cNvPr id="23" name="Imagem 21">
          <a:hlinkClick xmlns:r="http://schemas.openxmlformats.org/officeDocument/2006/relationships" r:id="rId11"/>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9</xdr:col>
      <xdr:colOff>314325</xdr:colOff>
      <xdr:row>0</xdr:row>
      <xdr:rowOff>3562</xdr:rowOff>
    </xdr:from>
    <xdr:to>
      <xdr:col>10</xdr:col>
      <xdr:colOff>102770</xdr:colOff>
      <xdr:row>1</xdr:row>
      <xdr:rowOff>229822</xdr:rowOff>
    </xdr:to>
    <xdr:pic>
      <xdr:nvPicPr>
        <xdr:cNvPr id="25" name="Imagem 23">
          <a:hlinkClick xmlns:r="http://schemas.openxmlformats.org/officeDocument/2006/relationships" r:id="rId13"/>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4</xdr:col>
      <xdr:colOff>685799</xdr:colOff>
      <xdr:row>2</xdr:row>
      <xdr:rowOff>142875</xdr:rowOff>
    </xdr:to>
    <xdr:sp macro="" textlink="">
      <xdr:nvSpPr>
        <xdr:cNvPr id="20" name="Retângulo 19">
          <a:hlinkClick xmlns:r="http://schemas.openxmlformats.org/officeDocument/2006/relationships" r:id="rId15"/>
          <a:extLst>
            <a:ext uri="{FF2B5EF4-FFF2-40B4-BE49-F238E27FC236}">
              <a16:creationId xmlns:a16="http://schemas.microsoft.com/office/drawing/2014/main" id="{7E98204B-83F8-4EA5-B978-8146C665B617}"/>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685800</xdr:colOff>
      <xdr:row>0</xdr:row>
      <xdr:rowOff>0</xdr:rowOff>
    </xdr:from>
    <xdr:to>
      <xdr:col>8</xdr:col>
      <xdr:colOff>190499</xdr:colOff>
      <xdr:row>2</xdr:row>
      <xdr:rowOff>142875</xdr:rowOff>
    </xdr:to>
    <xdr:sp macro="" textlink="">
      <xdr:nvSpPr>
        <xdr:cNvPr id="21" name="Retângulo 20">
          <a:hlinkClick xmlns:r="http://schemas.openxmlformats.org/officeDocument/2006/relationships" r:id="rId15"/>
          <a:extLst>
            <a:ext uri="{FF2B5EF4-FFF2-40B4-BE49-F238E27FC236}">
              <a16:creationId xmlns:a16="http://schemas.microsoft.com/office/drawing/2014/main" id="{89FDCD91-F539-4C56-BD1E-9EF804374A32}"/>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6</xdr:row>
      <xdr:rowOff>47624</xdr:rowOff>
    </xdr:from>
    <xdr:to>
      <xdr:col>1</xdr:col>
      <xdr:colOff>6486</xdr:colOff>
      <xdr:row>7</xdr:row>
      <xdr:rowOff>133073</xdr:rowOff>
    </xdr:to>
    <xdr:sp macro="" textlink="">
      <xdr:nvSpPr>
        <xdr:cNvPr id="7" name="Retângulo 6">
          <a:hlinkClick xmlns:r="http://schemas.openxmlformats.org/officeDocument/2006/relationships" r:id="rId1"/>
          <a:extLst>
            <a:ext uri="{FF2B5EF4-FFF2-40B4-BE49-F238E27FC236}">
              <a16:creationId xmlns:a16="http://schemas.microsoft.com/office/drawing/2014/main" id="{00000000-0008-0000-0A00-000007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4</xdr:col>
      <xdr:colOff>2337472</xdr:colOff>
      <xdr:row>2</xdr:row>
      <xdr:rowOff>47625</xdr:rowOff>
    </xdr:to>
    <xdr:sp macro="" textlink="">
      <xdr:nvSpPr>
        <xdr:cNvPr id="8" name="CaixaDeTexto 7">
          <a:extLst>
            <a:ext uri="{FF2B5EF4-FFF2-40B4-BE49-F238E27FC236}">
              <a16:creationId xmlns:a16="http://schemas.microsoft.com/office/drawing/2014/main" id="{00000000-0008-0000-0A00-000008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Ghost Inventory Adjustment</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9" name="Retângulo 8">
          <a:hlinkClick xmlns:r="http://schemas.openxmlformats.org/officeDocument/2006/relationships" r:id="rId2"/>
          <a:extLst>
            <a:ext uri="{FF2B5EF4-FFF2-40B4-BE49-F238E27FC236}">
              <a16:creationId xmlns:a16="http://schemas.microsoft.com/office/drawing/2014/main" id="{00000000-0008-0000-0A00-000009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129465</xdr:rowOff>
    </xdr:from>
    <xdr:to>
      <xdr:col>1</xdr:col>
      <xdr:colOff>6486</xdr:colOff>
      <xdr:row>8</xdr:row>
      <xdr:rowOff>15315</xdr:rowOff>
    </xdr:to>
    <xdr:sp macro="" textlink="">
      <xdr:nvSpPr>
        <xdr:cNvPr id="11" name="Retângulo 10">
          <a:hlinkClick xmlns:r="http://schemas.openxmlformats.org/officeDocument/2006/relationships" r:id="rId3"/>
          <a:extLst>
            <a:ext uri="{FF2B5EF4-FFF2-40B4-BE49-F238E27FC236}">
              <a16:creationId xmlns:a16="http://schemas.microsoft.com/office/drawing/2014/main" id="{00000000-0008-0000-0A00-00000B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a:t>
          </a:r>
          <a:r>
            <a:rPr lang="pt-BR" sz="1200" b="0" kern="0" cap="none" baseline="0">
              <a:solidFill>
                <a:schemeClr val="bg1"/>
              </a:solidFill>
              <a:latin typeface="+mn-lt"/>
              <a:cs typeface="Arial" panose="020B0604020202020204" pitchFamily="34" charset="0"/>
            </a:rPr>
            <a:t> and Suppliers</a:t>
          </a:r>
          <a:endParaRPr lang="pt-BR" sz="1200" b="0" kern="0" cap="none">
            <a:solidFill>
              <a:schemeClr val="bg1"/>
            </a:solidFill>
            <a:latin typeface="+mn-lt"/>
            <a:cs typeface="Arial" panose="020B0604020202020204" pitchFamily="34" charset="0"/>
          </a:endParaRPr>
        </a:p>
      </xdr:txBody>
    </xdr:sp>
    <xdr:clientData/>
  </xdr:twoCellAnchor>
  <xdr:twoCellAnchor editAs="absolute">
    <xdr:from>
      <xdr:col>0</xdr:col>
      <xdr:colOff>0</xdr:colOff>
      <xdr:row>8</xdr:row>
      <xdr:rowOff>9185</xdr:rowOff>
    </xdr:from>
    <xdr:to>
      <xdr:col>1</xdr:col>
      <xdr:colOff>6486</xdr:colOff>
      <xdr:row>9</xdr:row>
      <xdr:rowOff>91250</xdr:rowOff>
    </xdr:to>
    <xdr:sp macro="" textlink="">
      <xdr:nvSpPr>
        <xdr:cNvPr id="12" name="Retângulo 11">
          <a:hlinkClick xmlns:r="http://schemas.openxmlformats.org/officeDocument/2006/relationships" r:id="rId4"/>
          <a:extLst>
            <a:ext uri="{FF2B5EF4-FFF2-40B4-BE49-F238E27FC236}">
              <a16:creationId xmlns:a16="http://schemas.microsoft.com/office/drawing/2014/main" id="{00000000-0008-0000-0A00-00000C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174739</xdr:rowOff>
    </xdr:from>
    <xdr:to>
      <xdr:col>1</xdr:col>
      <xdr:colOff>6486</xdr:colOff>
      <xdr:row>12</xdr:row>
      <xdr:rowOff>20584</xdr:rowOff>
    </xdr:to>
    <xdr:sp macro="" textlink="">
      <xdr:nvSpPr>
        <xdr:cNvPr id="13" name="Retângulo 12">
          <a:extLst>
            <a:ext uri="{FF2B5EF4-FFF2-40B4-BE49-F238E27FC236}">
              <a16:creationId xmlns:a16="http://schemas.microsoft.com/office/drawing/2014/main" id="{00000000-0008-0000-0A00-00000D000000}"/>
            </a:ext>
          </a:extLst>
        </xdr:cNvPr>
        <xdr:cNvSpPr/>
      </xdr:nvSpPr>
      <xdr:spPr>
        <a:xfrm>
          <a:off x="0" y="2584564"/>
          <a:ext cx="1759086" cy="32209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Inventory Adjustment</a:t>
          </a:r>
          <a:endParaRPr lang="pt-BR" sz="1200" b="1">
            <a:solidFill>
              <a:sysClr val="windowText" lastClr="000000"/>
            </a:solidFill>
            <a:effectLst/>
          </a:endParaRPr>
        </a:p>
      </xdr:txBody>
    </xdr:sp>
    <xdr:clientData/>
  </xdr:twoCellAnchor>
  <xdr:twoCellAnchor editAs="absolute">
    <xdr:from>
      <xdr:col>0</xdr:col>
      <xdr:colOff>0</xdr:colOff>
      <xdr:row>9</xdr:row>
      <xdr:rowOff>91425</xdr:rowOff>
    </xdr:from>
    <xdr:to>
      <xdr:col>1</xdr:col>
      <xdr:colOff>6486</xdr:colOff>
      <xdr:row>10</xdr:row>
      <xdr:rowOff>175709</xdr:rowOff>
    </xdr:to>
    <xdr:sp macro="" textlink="">
      <xdr:nvSpPr>
        <xdr:cNvPr id="14" name="Retângulo 13">
          <a:hlinkClick xmlns:r="http://schemas.openxmlformats.org/officeDocument/2006/relationships" r:id="rId5"/>
          <a:extLst>
            <a:ext uri="{FF2B5EF4-FFF2-40B4-BE49-F238E27FC236}">
              <a16:creationId xmlns:a16="http://schemas.microsoft.com/office/drawing/2014/main" id="{00000000-0008-0000-0A00-00000E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20203</xdr:rowOff>
    </xdr:from>
    <xdr:to>
      <xdr:col>1</xdr:col>
      <xdr:colOff>6486</xdr:colOff>
      <xdr:row>13</xdr:row>
      <xdr:rowOff>102268</xdr:rowOff>
    </xdr:to>
    <xdr:sp macro="" textlink="">
      <xdr:nvSpPr>
        <xdr:cNvPr id="15" name="Retângulo 14">
          <a:hlinkClick xmlns:r="http://schemas.openxmlformats.org/officeDocument/2006/relationships" r:id="rId6"/>
          <a:extLst>
            <a:ext uri="{FF2B5EF4-FFF2-40B4-BE49-F238E27FC236}">
              <a16:creationId xmlns:a16="http://schemas.microsoft.com/office/drawing/2014/main" id="{00000000-0008-0000-0A00-00000F000000}"/>
            </a:ext>
          </a:extLst>
        </xdr:cNvPr>
        <xdr:cNvSpPr/>
      </xdr:nvSpPr>
      <xdr:spPr>
        <a:xfrm>
          <a:off x="0" y="2906278"/>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Analyses and Charts</a:t>
          </a:r>
          <a:endParaRPr lang="pt-BR" sz="1200" b="0">
            <a:effectLst/>
          </a:endParaRPr>
        </a:p>
      </xdr:txBody>
    </xdr:sp>
    <xdr:clientData/>
  </xdr:twoCellAnchor>
  <xdr:twoCellAnchor editAs="absolute">
    <xdr:from>
      <xdr:col>2</xdr:col>
      <xdr:colOff>9525</xdr:colOff>
      <xdr:row>2</xdr:row>
      <xdr:rowOff>200024</xdr:rowOff>
    </xdr:from>
    <xdr:to>
      <xdr:col>3</xdr:col>
      <xdr:colOff>348503</xdr:colOff>
      <xdr:row>4</xdr:row>
      <xdr:rowOff>11774</xdr:rowOff>
    </xdr:to>
    <xdr:sp macro="" textlink="">
      <xdr:nvSpPr>
        <xdr:cNvPr id="17" name="Retângulo 16">
          <a:hlinkClick xmlns:r="http://schemas.openxmlformats.org/officeDocument/2006/relationships" r:id="rId7"/>
          <a:extLst>
            <a:ext uri="{FF2B5EF4-FFF2-40B4-BE49-F238E27FC236}">
              <a16:creationId xmlns:a16="http://schemas.microsoft.com/office/drawing/2014/main" id="{00000000-0008-0000-0A00-000011000000}"/>
            </a:ext>
          </a:extLst>
        </xdr:cNvPr>
        <xdr:cNvSpPr/>
      </xdr:nvSpPr>
      <xdr:spPr>
        <a:xfrm>
          <a:off x="1962150" y="676274"/>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Inventory Checking</a:t>
          </a:r>
        </a:p>
      </xdr:txBody>
    </xdr:sp>
    <xdr:clientData/>
  </xdr:twoCellAnchor>
  <xdr:twoCellAnchor editAs="absolute">
    <xdr:from>
      <xdr:col>3</xdr:col>
      <xdr:colOff>412709</xdr:colOff>
      <xdr:row>2</xdr:row>
      <xdr:rowOff>200621</xdr:rowOff>
    </xdr:from>
    <xdr:to>
      <xdr:col>4</xdr:col>
      <xdr:colOff>1104059</xdr:colOff>
      <xdr:row>4</xdr:row>
      <xdr:rowOff>12371</xdr:rowOff>
    </xdr:to>
    <xdr:sp macro="" textlink="">
      <xdr:nvSpPr>
        <xdr:cNvPr id="18" name="Retângulo 17">
          <a:extLst>
            <a:ext uri="{FF2B5EF4-FFF2-40B4-BE49-F238E27FC236}">
              <a16:creationId xmlns:a16="http://schemas.microsoft.com/office/drawing/2014/main" id="{00000000-0008-0000-0A00-000012000000}"/>
            </a:ext>
          </a:extLst>
        </xdr:cNvPr>
        <xdr:cNvSpPr/>
      </xdr:nvSpPr>
      <xdr:spPr>
        <a:xfrm>
          <a:off x="3498809" y="676871"/>
          <a:ext cx="1472400"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00" b="1" kern="0" cap="none">
              <a:latin typeface="+mn-lt"/>
              <a:cs typeface="Arial" panose="020B0604020202020204" pitchFamily="34" charset="0"/>
            </a:rPr>
            <a:t>Inventory Adjustment</a:t>
          </a: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0" name="Imagem 25">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6</xdr:col>
      <xdr:colOff>267169</xdr:colOff>
      <xdr:row>0</xdr:row>
      <xdr:rowOff>2761</xdr:rowOff>
    </xdr:from>
    <xdr:to>
      <xdr:col>6</xdr:col>
      <xdr:colOff>664442</xdr:colOff>
      <xdr:row>1</xdr:row>
      <xdr:rowOff>228122</xdr:rowOff>
    </xdr:to>
    <xdr:pic>
      <xdr:nvPicPr>
        <xdr:cNvPr id="23" name="Imagem 19">
          <a:hlinkClick xmlns:r="http://schemas.openxmlformats.org/officeDocument/2006/relationships" r:id="rId9"/>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6</xdr:col>
      <xdr:colOff>666781</xdr:colOff>
      <xdr:row>0</xdr:row>
      <xdr:rowOff>381</xdr:rowOff>
    </xdr:from>
    <xdr:to>
      <xdr:col>7</xdr:col>
      <xdr:colOff>75602</xdr:colOff>
      <xdr:row>1</xdr:row>
      <xdr:rowOff>228248</xdr:rowOff>
    </xdr:to>
    <xdr:pic>
      <xdr:nvPicPr>
        <xdr:cNvPr id="24" name="Imagem 21">
          <a:hlinkClick xmlns:r="http://schemas.openxmlformats.org/officeDocument/2006/relationships" r:id="rId11"/>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7</xdr:col>
      <xdr:colOff>85725</xdr:colOff>
      <xdr:row>0</xdr:row>
      <xdr:rowOff>3562</xdr:rowOff>
    </xdr:from>
    <xdr:to>
      <xdr:col>7</xdr:col>
      <xdr:colOff>483770</xdr:colOff>
      <xdr:row>1</xdr:row>
      <xdr:rowOff>229822</xdr:rowOff>
    </xdr:to>
    <xdr:pic>
      <xdr:nvPicPr>
        <xdr:cNvPr id="25" name="Imagem 23">
          <a:hlinkClick xmlns:r="http://schemas.openxmlformats.org/officeDocument/2006/relationships" r:id="rId1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4</xdr:col>
      <xdr:colOff>1838324</xdr:colOff>
      <xdr:row>2</xdr:row>
      <xdr:rowOff>142875</xdr:rowOff>
    </xdr:to>
    <xdr:sp macro="" textlink="">
      <xdr:nvSpPr>
        <xdr:cNvPr id="16" name="Retângulo 15">
          <a:hlinkClick xmlns:r="http://schemas.openxmlformats.org/officeDocument/2006/relationships" r:id="rId15"/>
          <a:extLst>
            <a:ext uri="{FF2B5EF4-FFF2-40B4-BE49-F238E27FC236}">
              <a16:creationId xmlns:a16="http://schemas.microsoft.com/office/drawing/2014/main" id="{24B1B54B-CBD2-452C-B75E-B18A052C249D}"/>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1838325</xdr:colOff>
      <xdr:row>0</xdr:row>
      <xdr:rowOff>0</xdr:rowOff>
    </xdr:from>
    <xdr:to>
      <xdr:col>6</xdr:col>
      <xdr:colOff>247649</xdr:colOff>
      <xdr:row>2</xdr:row>
      <xdr:rowOff>142875</xdr:rowOff>
    </xdr:to>
    <xdr:sp macro="" textlink="">
      <xdr:nvSpPr>
        <xdr:cNvPr id="19" name="Retângulo 18">
          <a:hlinkClick xmlns:r="http://schemas.openxmlformats.org/officeDocument/2006/relationships" r:id="rId15"/>
          <a:extLst>
            <a:ext uri="{FF2B5EF4-FFF2-40B4-BE49-F238E27FC236}">
              <a16:creationId xmlns:a16="http://schemas.microsoft.com/office/drawing/2014/main" id="{94DD375D-86DD-4CD4-B49E-33D98AE2325A}"/>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2</xdr:col>
      <xdr:colOff>9525</xdr:colOff>
      <xdr:row>2</xdr:row>
      <xdr:rowOff>200024</xdr:rowOff>
    </xdr:from>
    <xdr:to>
      <xdr:col>2</xdr:col>
      <xdr:colOff>1481978</xdr:colOff>
      <xdr:row>4</xdr:row>
      <xdr:rowOff>11774</xdr:rowOff>
    </xdr:to>
    <xdr:sp macro="" textlink="">
      <xdr:nvSpPr>
        <xdr:cNvPr id="2" name="Retângulo 1">
          <a:extLst>
            <a:ext uri="{FF2B5EF4-FFF2-40B4-BE49-F238E27FC236}">
              <a16:creationId xmlns:a16="http://schemas.microsoft.com/office/drawing/2014/main" id="{00000000-0008-0000-0B00-000002000000}"/>
            </a:ext>
          </a:extLst>
        </xdr:cNvPr>
        <xdr:cNvSpPr/>
      </xdr:nvSpPr>
      <xdr:spPr>
        <a:xfrm>
          <a:off x="1962150" y="676274"/>
          <a:ext cx="1472453"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00" b="1" kern="0" cap="none">
              <a:latin typeface="+mn-lt"/>
              <a:cs typeface="Arial" panose="020B0604020202020204" pitchFamily="34" charset="0"/>
            </a:rPr>
            <a:t>Quantity</a:t>
          </a:r>
        </a:p>
      </xdr:txBody>
    </xdr:sp>
    <xdr:clientData/>
  </xdr:twoCellAnchor>
  <xdr:twoCellAnchor editAs="absolute">
    <xdr:from>
      <xdr:col>3</xdr:col>
      <xdr:colOff>22184</xdr:colOff>
      <xdr:row>2</xdr:row>
      <xdr:rowOff>200621</xdr:rowOff>
    </xdr:from>
    <xdr:to>
      <xdr:col>5</xdr:col>
      <xdr:colOff>84884</xdr:colOff>
      <xdr:row>4</xdr:row>
      <xdr:rowOff>12371</xdr:rowOff>
    </xdr:to>
    <xdr:sp macro="" textlink="">
      <xdr:nvSpPr>
        <xdr:cNvPr id="4" name="Retângulo 3">
          <a:hlinkClick xmlns:r="http://schemas.openxmlformats.org/officeDocument/2006/relationships" r:id="rId1"/>
          <a:extLst>
            <a:ext uri="{FF2B5EF4-FFF2-40B4-BE49-F238E27FC236}">
              <a16:creationId xmlns:a16="http://schemas.microsoft.com/office/drawing/2014/main" id="{00000000-0008-0000-0B00-000004000000}"/>
            </a:ext>
          </a:extLst>
        </xdr:cNvPr>
        <xdr:cNvSpPr/>
      </xdr:nvSpPr>
      <xdr:spPr>
        <a:xfrm>
          <a:off x="349880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Value</a:t>
          </a:r>
        </a:p>
      </xdr:txBody>
    </xdr:sp>
    <xdr:clientData/>
  </xdr:twoCellAnchor>
  <xdr:twoCellAnchor editAs="absolute">
    <xdr:from>
      <xdr:col>5</xdr:col>
      <xdr:colOff>151701</xdr:colOff>
      <xdr:row>2</xdr:row>
      <xdr:rowOff>199791</xdr:rowOff>
    </xdr:from>
    <xdr:to>
      <xdr:col>7</xdr:col>
      <xdr:colOff>214454</xdr:colOff>
      <xdr:row>4</xdr:row>
      <xdr:rowOff>11541</xdr:rowOff>
    </xdr:to>
    <xdr:sp macro="" textlink="">
      <xdr:nvSpPr>
        <xdr:cNvPr id="5" name="Retângulo 4">
          <a:hlinkClick xmlns:r="http://schemas.openxmlformats.org/officeDocument/2006/relationships" r:id="rId2"/>
          <a:extLst>
            <a:ext uri="{FF2B5EF4-FFF2-40B4-BE49-F238E27FC236}">
              <a16:creationId xmlns:a16="http://schemas.microsoft.com/office/drawing/2014/main" id="{00000000-0008-0000-0B00-000005000000}"/>
            </a:ext>
          </a:extLst>
        </xdr:cNvPr>
        <xdr:cNvSpPr/>
      </xdr:nvSpPr>
      <xdr:spPr>
        <a:xfrm>
          <a:off x="5038026" y="676041"/>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ABC Analysis</a:t>
          </a:r>
        </a:p>
      </xdr:txBody>
    </xdr:sp>
    <xdr:clientData/>
  </xdr:twoCellAnchor>
  <xdr:twoCellAnchor editAs="absolute">
    <xdr:from>
      <xdr:col>7</xdr:col>
      <xdr:colOff>278660</xdr:colOff>
      <xdr:row>2</xdr:row>
      <xdr:rowOff>200388</xdr:rowOff>
    </xdr:from>
    <xdr:to>
      <xdr:col>9</xdr:col>
      <xdr:colOff>341360</xdr:colOff>
      <xdr:row>4</xdr:row>
      <xdr:rowOff>12138</xdr:rowOff>
    </xdr:to>
    <xdr:sp macro="" textlink="">
      <xdr:nvSpPr>
        <xdr:cNvPr id="6" name="Retângulo 5">
          <a:hlinkClick xmlns:r="http://schemas.openxmlformats.org/officeDocument/2006/relationships" r:id="rId3"/>
          <a:extLst>
            <a:ext uri="{FF2B5EF4-FFF2-40B4-BE49-F238E27FC236}">
              <a16:creationId xmlns:a16="http://schemas.microsoft.com/office/drawing/2014/main" id="{00000000-0008-0000-0B00-000006000000}"/>
            </a:ext>
          </a:extLst>
        </xdr:cNvPr>
        <xdr:cNvSpPr/>
      </xdr:nvSpPr>
      <xdr:spPr>
        <a:xfrm>
          <a:off x="6574685" y="676638"/>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Product Overview</a:t>
          </a:r>
        </a:p>
      </xdr:txBody>
    </xdr:sp>
    <xdr:clientData/>
  </xdr:twoCellAnchor>
  <xdr:twoCellAnchor editAs="absolute">
    <xdr:from>
      <xdr:col>0</xdr:col>
      <xdr:colOff>0</xdr:colOff>
      <xdr:row>5</xdr:row>
      <xdr:rowOff>238124</xdr:rowOff>
    </xdr:from>
    <xdr:to>
      <xdr:col>1</xdr:col>
      <xdr:colOff>6486</xdr:colOff>
      <xdr:row>7</xdr:row>
      <xdr:rowOff>85448</xdr:rowOff>
    </xdr:to>
    <xdr:sp macro="" textlink="">
      <xdr:nvSpPr>
        <xdr:cNvPr id="9" name="Retângulo 8">
          <a:hlinkClick xmlns:r="http://schemas.openxmlformats.org/officeDocument/2006/relationships" r:id="rId4"/>
          <a:extLst>
            <a:ext uri="{FF2B5EF4-FFF2-40B4-BE49-F238E27FC236}">
              <a16:creationId xmlns:a16="http://schemas.microsoft.com/office/drawing/2014/main" id="{00000000-0008-0000-0B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172336</xdr:colOff>
      <xdr:row>0</xdr:row>
      <xdr:rowOff>68069</xdr:rowOff>
    </xdr:from>
    <xdr:to>
      <xdr:col>9</xdr:col>
      <xdr:colOff>28574</xdr:colOff>
      <xdr:row>2</xdr:row>
      <xdr:rowOff>47625</xdr:rowOff>
    </xdr:to>
    <xdr:sp macro="" textlink="">
      <xdr:nvSpPr>
        <xdr:cNvPr id="10" name="CaixaDeTexto 9">
          <a:extLst>
            <a:ext uri="{FF2B5EF4-FFF2-40B4-BE49-F238E27FC236}">
              <a16:creationId xmlns:a16="http://schemas.microsoft.com/office/drawing/2014/main" id="{00000000-0008-0000-0B00-00000A000000}"/>
            </a:ext>
          </a:extLst>
        </xdr:cNvPr>
        <xdr:cNvSpPr txBox="1"/>
      </xdr:nvSpPr>
      <xdr:spPr>
        <a:xfrm>
          <a:off x="1924936" y="68069"/>
          <a:ext cx="5809363"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Summary of Inventory Quantities + Chart</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11" name="Retângulo 10">
          <a:hlinkClick xmlns:r="http://schemas.openxmlformats.org/officeDocument/2006/relationships" r:id="rId5"/>
          <a:extLst>
            <a:ext uri="{FF2B5EF4-FFF2-40B4-BE49-F238E27FC236}">
              <a16:creationId xmlns:a16="http://schemas.microsoft.com/office/drawing/2014/main" id="{00000000-0008-0000-0B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81840</xdr:rowOff>
    </xdr:from>
    <xdr:to>
      <xdr:col>1</xdr:col>
      <xdr:colOff>6486</xdr:colOff>
      <xdr:row>8</xdr:row>
      <xdr:rowOff>91515</xdr:rowOff>
    </xdr:to>
    <xdr:sp macro="" textlink="">
      <xdr:nvSpPr>
        <xdr:cNvPr id="14" name="Retângulo 13">
          <a:hlinkClick xmlns:r="http://schemas.openxmlformats.org/officeDocument/2006/relationships" r:id="rId6"/>
          <a:extLst>
            <a:ext uri="{FF2B5EF4-FFF2-40B4-BE49-F238E27FC236}">
              <a16:creationId xmlns:a16="http://schemas.microsoft.com/office/drawing/2014/main" id="{00000000-0008-0000-0B00-00000E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85385</xdr:rowOff>
    </xdr:from>
    <xdr:to>
      <xdr:col>1</xdr:col>
      <xdr:colOff>6486</xdr:colOff>
      <xdr:row>9</xdr:row>
      <xdr:rowOff>167450</xdr:rowOff>
    </xdr:to>
    <xdr:sp macro="" textlink="">
      <xdr:nvSpPr>
        <xdr:cNvPr id="15" name="Retângulo 14">
          <a:hlinkClick xmlns:r="http://schemas.openxmlformats.org/officeDocument/2006/relationships" r:id="rId7"/>
          <a:extLst>
            <a:ext uri="{FF2B5EF4-FFF2-40B4-BE49-F238E27FC236}">
              <a16:creationId xmlns:a16="http://schemas.microsoft.com/office/drawing/2014/main" id="{00000000-0008-0000-0B00-00000F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11</xdr:row>
      <xdr:rowOff>12814</xdr:rowOff>
    </xdr:from>
    <xdr:to>
      <xdr:col>1</xdr:col>
      <xdr:colOff>6486</xdr:colOff>
      <xdr:row>12</xdr:row>
      <xdr:rowOff>96784</xdr:rowOff>
    </xdr:to>
    <xdr:sp macro="" textlink="">
      <xdr:nvSpPr>
        <xdr:cNvPr id="16" name="Retângulo 15">
          <a:hlinkClick xmlns:r="http://schemas.openxmlformats.org/officeDocument/2006/relationships" r:id="rId8"/>
          <a:extLst>
            <a:ext uri="{FF2B5EF4-FFF2-40B4-BE49-F238E27FC236}">
              <a16:creationId xmlns:a16="http://schemas.microsoft.com/office/drawing/2014/main" id="{00000000-0008-0000-0B00-000010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167625</xdr:rowOff>
    </xdr:from>
    <xdr:to>
      <xdr:col>1</xdr:col>
      <xdr:colOff>6486</xdr:colOff>
      <xdr:row>11</xdr:row>
      <xdr:rowOff>13784</xdr:rowOff>
    </xdr:to>
    <xdr:sp macro="" textlink="">
      <xdr:nvSpPr>
        <xdr:cNvPr id="17" name="Retângulo 16">
          <a:hlinkClick xmlns:r="http://schemas.openxmlformats.org/officeDocument/2006/relationships" r:id="rId9"/>
          <a:extLst>
            <a:ext uri="{FF2B5EF4-FFF2-40B4-BE49-F238E27FC236}">
              <a16:creationId xmlns:a16="http://schemas.microsoft.com/office/drawing/2014/main" id="{00000000-0008-0000-0B00-000011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96403</xdr:rowOff>
    </xdr:from>
    <xdr:to>
      <xdr:col>1</xdr:col>
      <xdr:colOff>6486</xdr:colOff>
      <xdr:row>13</xdr:row>
      <xdr:rowOff>178468</xdr:rowOff>
    </xdr:to>
    <xdr:sp macro="" textlink="">
      <xdr:nvSpPr>
        <xdr:cNvPr id="18" name="Retângulo 17">
          <a:extLst>
            <a:ext uri="{FF2B5EF4-FFF2-40B4-BE49-F238E27FC236}">
              <a16:creationId xmlns:a16="http://schemas.microsoft.com/office/drawing/2014/main" id="{00000000-0008-0000-0B00-000012000000}"/>
            </a:ext>
          </a:extLst>
        </xdr:cNvPr>
        <xdr:cNvSpPr/>
      </xdr:nvSpPr>
      <xdr:spPr>
        <a:xfrm>
          <a:off x="0" y="2906278"/>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Analyses and Charts</a:t>
          </a:r>
          <a:endParaRPr lang="pt-BR" sz="1200" b="1">
            <a:solidFill>
              <a:sysClr val="windowText" lastClr="000000"/>
            </a:solidFill>
            <a:effectLst/>
          </a:endParaRPr>
        </a:p>
      </xdr:txBody>
    </xdr:sp>
    <xdr:clientData/>
  </xdr:twoCellAnchor>
  <xdr:twoCellAnchor editAs="absolute">
    <xdr:from>
      <xdr:col>9</xdr:col>
      <xdr:colOff>399730</xdr:colOff>
      <xdr:row>2</xdr:row>
      <xdr:rowOff>199695</xdr:rowOff>
    </xdr:from>
    <xdr:to>
      <xdr:col>11</xdr:col>
      <xdr:colOff>465111</xdr:colOff>
      <xdr:row>4</xdr:row>
      <xdr:rowOff>10460</xdr:rowOff>
    </xdr:to>
    <xdr:sp macro="" textlink="">
      <xdr:nvSpPr>
        <xdr:cNvPr id="21" name="Retângulo 20">
          <a:hlinkClick xmlns:r="http://schemas.openxmlformats.org/officeDocument/2006/relationships" r:id="rId10"/>
          <a:extLst>
            <a:ext uri="{FF2B5EF4-FFF2-40B4-BE49-F238E27FC236}">
              <a16:creationId xmlns:a16="http://schemas.microsoft.com/office/drawing/2014/main" id="{00000000-0008-0000-0B00-000015000000}"/>
            </a:ext>
          </a:extLst>
        </xdr:cNvPr>
        <xdr:cNvSpPr/>
      </xdr:nvSpPr>
      <xdr:spPr>
        <a:xfrm>
          <a:off x="8105455" y="675945"/>
          <a:ext cx="1475081" cy="287015"/>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150" b="0">
              <a:solidFill>
                <a:schemeClr val="lt1"/>
              </a:solidFill>
              <a:effectLst/>
              <a:latin typeface="+mn-lt"/>
              <a:ea typeface="+mn-ea"/>
              <a:cs typeface="+mn-cs"/>
            </a:rPr>
            <a:t>Product Comparison</a:t>
          </a:r>
          <a:endParaRPr lang="pt-BR" sz="1150">
            <a:effectLst/>
          </a:endParaRPr>
        </a:p>
      </xdr:txBody>
    </xdr:sp>
    <xdr:clientData/>
  </xdr:twoCellAnchor>
  <xdr:twoCellAnchor>
    <xdr:from>
      <xdr:col>3</xdr:col>
      <xdr:colOff>381000</xdr:colOff>
      <xdr:row>15</xdr:row>
      <xdr:rowOff>14286</xdr:rowOff>
    </xdr:from>
    <xdr:to>
      <xdr:col>15</xdr:col>
      <xdr:colOff>685800</xdr:colOff>
      <xdr:row>27</xdr:row>
      <xdr:rowOff>47625</xdr:rowOff>
    </xdr:to>
    <xdr:graphicFrame macro="">
      <xdr:nvGraphicFramePr>
        <xdr:cNvPr id="12" name="Gráfico 11">
          <a:extLst>
            <a:ext uri="{FF2B5EF4-FFF2-40B4-BE49-F238E27FC236}">
              <a16:creationId xmlns:a16="http://schemas.microsoft.com/office/drawing/2014/main" id="{00000000-0008-0000-0B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xdr:col>
      <xdr:colOff>762000</xdr:colOff>
      <xdr:row>14</xdr:row>
      <xdr:rowOff>15145</xdr:rowOff>
    </xdr:from>
    <xdr:to>
      <xdr:col>2</xdr:col>
      <xdr:colOff>763972</xdr:colOff>
      <xdr:row>14</xdr:row>
      <xdr:rowOff>176857</xdr:rowOff>
    </xdr:to>
    <xdr:cxnSp macro="">
      <xdr:nvCxnSpPr>
        <xdr:cNvPr id="22" name="Conector de seta reta 21">
          <a:extLst>
            <a:ext uri="{FF2B5EF4-FFF2-40B4-BE49-F238E27FC236}">
              <a16:creationId xmlns:a16="http://schemas.microsoft.com/office/drawing/2014/main" id="{00000000-0008-0000-0B00-000016000000}"/>
            </a:ext>
          </a:extLst>
        </xdr:cNvPr>
        <xdr:cNvCxnSpPr/>
      </xdr:nvCxnSpPr>
      <xdr:spPr>
        <a:xfrm flipH="1">
          <a:off x="2714625" y="3301270"/>
          <a:ext cx="1972" cy="161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501581</xdr:colOff>
      <xdr:row>13</xdr:row>
      <xdr:rowOff>47625</xdr:rowOff>
    </xdr:from>
    <xdr:to>
      <xdr:col>15</xdr:col>
      <xdr:colOff>502656</xdr:colOff>
      <xdr:row>14</xdr:row>
      <xdr:rowOff>8295</xdr:rowOff>
    </xdr:to>
    <xdr:cxnSp macro="">
      <xdr:nvCxnSpPr>
        <xdr:cNvPr id="23" name="Conector de seta reta 22">
          <a:extLst>
            <a:ext uri="{FF2B5EF4-FFF2-40B4-BE49-F238E27FC236}">
              <a16:creationId xmlns:a16="http://schemas.microsoft.com/office/drawing/2014/main" id="{00000000-0008-0000-0B00-000017000000}"/>
            </a:ext>
          </a:extLst>
        </xdr:cNvPr>
        <xdr:cNvCxnSpPr/>
      </xdr:nvCxnSpPr>
      <xdr:spPr>
        <a:xfrm flipH="1" flipV="1">
          <a:off x="12436406" y="3095625"/>
          <a:ext cx="1075" cy="1987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763972</xdr:colOff>
      <xdr:row>14</xdr:row>
      <xdr:rowOff>4656</xdr:rowOff>
    </xdr:from>
    <xdr:to>
      <xdr:col>15</xdr:col>
      <xdr:colOff>501841</xdr:colOff>
      <xdr:row>14</xdr:row>
      <xdr:rowOff>18955</xdr:rowOff>
    </xdr:to>
    <xdr:cxnSp macro="">
      <xdr:nvCxnSpPr>
        <xdr:cNvPr id="24" name="Conector reto 23">
          <a:extLst>
            <a:ext uri="{FF2B5EF4-FFF2-40B4-BE49-F238E27FC236}">
              <a16:creationId xmlns:a16="http://schemas.microsoft.com/office/drawing/2014/main" id="{00000000-0008-0000-0B00-000018000000}"/>
            </a:ext>
          </a:extLst>
        </xdr:cNvPr>
        <xdr:cNvCxnSpPr/>
      </xdr:nvCxnSpPr>
      <xdr:spPr>
        <a:xfrm flipV="1">
          <a:off x="2716597" y="3290781"/>
          <a:ext cx="9720069" cy="142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54864</xdr:colOff>
      <xdr:row>0</xdr:row>
      <xdr:rowOff>97502</xdr:rowOff>
    </xdr:from>
    <xdr:to>
      <xdr:col>0</xdr:col>
      <xdr:colOff>1700784</xdr:colOff>
      <xdr:row>2</xdr:row>
      <xdr:rowOff>207299</xdr:rowOff>
    </xdr:to>
    <xdr:pic>
      <xdr:nvPicPr>
        <xdr:cNvPr id="26" name="Imagem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9</xdr:col>
      <xdr:colOff>667219</xdr:colOff>
      <xdr:row>0</xdr:row>
      <xdr:rowOff>2761</xdr:rowOff>
    </xdr:from>
    <xdr:to>
      <xdr:col>10</xdr:col>
      <xdr:colOff>359642</xdr:colOff>
      <xdr:row>1</xdr:row>
      <xdr:rowOff>228122</xdr:rowOff>
    </xdr:to>
    <xdr:pic>
      <xdr:nvPicPr>
        <xdr:cNvPr id="25" name="Imagem 19">
          <a:hlinkClick xmlns:r="http://schemas.openxmlformats.org/officeDocument/2006/relationships" r:id="rId13"/>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10</xdr:col>
      <xdr:colOff>361981</xdr:colOff>
      <xdr:row>0</xdr:row>
      <xdr:rowOff>381</xdr:rowOff>
    </xdr:from>
    <xdr:to>
      <xdr:col>11</xdr:col>
      <xdr:colOff>56552</xdr:colOff>
      <xdr:row>1</xdr:row>
      <xdr:rowOff>228248</xdr:rowOff>
    </xdr:to>
    <xdr:pic>
      <xdr:nvPicPr>
        <xdr:cNvPr id="27" name="Imagem 21">
          <a:hlinkClick xmlns:r="http://schemas.openxmlformats.org/officeDocument/2006/relationships" r:id="rId15"/>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11</xdr:col>
      <xdr:colOff>66675</xdr:colOff>
      <xdr:row>0</xdr:row>
      <xdr:rowOff>3562</xdr:rowOff>
    </xdr:from>
    <xdr:to>
      <xdr:col>11</xdr:col>
      <xdr:colOff>464720</xdr:colOff>
      <xdr:row>1</xdr:row>
      <xdr:rowOff>229822</xdr:rowOff>
    </xdr:to>
    <xdr:pic>
      <xdr:nvPicPr>
        <xdr:cNvPr id="28" name="Imagem 23">
          <a:hlinkClick xmlns:r="http://schemas.openxmlformats.org/officeDocument/2006/relationships" r:id="rId1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6</xdr:col>
      <xdr:colOff>114299</xdr:colOff>
      <xdr:row>2</xdr:row>
      <xdr:rowOff>142875</xdr:rowOff>
    </xdr:to>
    <xdr:sp macro="" textlink="">
      <xdr:nvSpPr>
        <xdr:cNvPr id="29" name="Retângulo 28">
          <a:hlinkClick xmlns:r="http://schemas.openxmlformats.org/officeDocument/2006/relationships" r:id="rId19"/>
          <a:extLst>
            <a:ext uri="{FF2B5EF4-FFF2-40B4-BE49-F238E27FC236}">
              <a16:creationId xmlns:a16="http://schemas.microsoft.com/office/drawing/2014/main" id="{4179C901-1C99-4779-9C39-E173EA5716C0}"/>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114300</xdr:colOff>
      <xdr:row>0</xdr:row>
      <xdr:rowOff>0</xdr:rowOff>
    </xdr:from>
    <xdr:to>
      <xdr:col>9</xdr:col>
      <xdr:colOff>647699</xdr:colOff>
      <xdr:row>2</xdr:row>
      <xdr:rowOff>142875</xdr:rowOff>
    </xdr:to>
    <xdr:sp macro="" textlink="">
      <xdr:nvSpPr>
        <xdr:cNvPr id="30" name="Retângulo 29">
          <a:hlinkClick xmlns:r="http://schemas.openxmlformats.org/officeDocument/2006/relationships" r:id="rId19"/>
          <a:extLst>
            <a:ext uri="{FF2B5EF4-FFF2-40B4-BE49-F238E27FC236}">
              <a16:creationId xmlns:a16="http://schemas.microsoft.com/office/drawing/2014/main" id="{35A6FA30-5104-448B-9B33-14F0B0AEAE50}"/>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6</xdr:row>
      <xdr:rowOff>16248</xdr:rowOff>
    </xdr:from>
    <xdr:to>
      <xdr:col>1</xdr:col>
      <xdr:colOff>10968</xdr:colOff>
      <xdr:row>7</xdr:row>
      <xdr:rowOff>104498</xdr:rowOff>
    </xdr:to>
    <xdr:sp macro="" textlink="">
      <xdr:nvSpPr>
        <xdr:cNvPr id="9" name="Retângulo 8">
          <a:hlinkClick xmlns:r="http://schemas.openxmlformats.org/officeDocument/2006/relationships" r:id="rId1"/>
          <a:extLst>
            <a:ext uri="{FF2B5EF4-FFF2-40B4-BE49-F238E27FC236}">
              <a16:creationId xmlns:a16="http://schemas.microsoft.com/office/drawing/2014/main" id="{00000000-0008-0000-0C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176819</xdr:colOff>
      <xdr:row>0</xdr:row>
      <xdr:rowOff>68069</xdr:rowOff>
    </xdr:from>
    <xdr:to>
      <xdr:col>8</xdr:col>
      <xdr:colOff>321049</xdr:colOff>
      <xdr:row>2</xdr:row>
      <xdr:rowOff>53228</xdr:rowOff>
    </xdr:to>
    <xdr:sp macro="" textlink="">
      <xdr:nvSpPr>
        <xdr:cNvPr id="10" name="CaixaDeTexto 9">
          <a:extLst>
            <a:ext uri="{FF2B5EF4-FFF2-40B4-BE49-F238E27FC236}">
              <a16:creationId xmlns:a16="http://schemas.microsoft.com/office/drawing/2014/main" id="{00000000-0008-0000-0C00-00000A000000}"/>
            </a:ext>
          </a:extLst>
        </xdr:cNvPr>
        <xdr:cNvSpPr txBox="1"/>
      </xdr:nvSpPr>
      <xdr:spPr>
        <a:xfrm>
          <a:off x="1924937" y="68069"/>
          <a:ext cx="5399788"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Summary of Inventory Value + Chart</a:t>
          </a:r>
        </a:p>
      </xdr:txBody>
    </xdr:sp>
    <xdr:clientData/>
  </xdr:twoCellAnchor>
  <xdr:twoCellAnchor editAs="absolute">
    <xdr:from>
      <xdr:col>0</xdr:col>
      <xdr:colOff>0</xdr:colOff>
      <xdr:row>3</xdr:row>
      <xdr:rowOff>86409</xdr:rowOff>
    </xdr:from>
    <xdr:to>
      <xdr:col>1</xdr:col>
      <xdr:colOff>1262</xdr:colOff>
      <xdr:row>5</xdr:row>
      <xdr:rowOff>19400</xdr:rowOff>
    </xdr:to>
    <xdr:sp macro="" textlink="">
      <xdr:nvSpPr>
        <xdr:cNvPr id="11" name="Retângulo 10">
          <a:hlinkClick xmlns:r="http://schemas.openxmlformats.org/officeDocument/2006/relationships" r:id="rId2"/>
          <a:extLst>
            <a:ext uri="{FF2B5EF4-FFF2-40B4-BE49-F238E27FC236}">
              <a16:creationId xmlns:a16="http://schemas.microsoft.com/office/drawing/2014/main" id="{00000000-0008-0000-0C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100890</xdr:rowOff>
    </xdr:from>
    <xdr:to>
      <xdr:col>1</xdr:col>
      <xdr:colOff>10968</xdr:colOff>
      <xdr:row>8</xdr:row>
      <xdr:rowOff>111125</xdr:rowOff>
    </xdr:to>
    <xdr:sp macro="" textlink="">
      <xdr:nvSpPr>
        <xdr:cNvPr id="12" name="Retângulo 11">
          <a:hlinkClick xmlns:r="http://schemas.openxmlformats.org/officeDocument/2006/relationships" r:id="rId3"/>
          <a:extLst>
            <a:ext uri="{FF2B5EF4-FFF2-40B4-BE49-F238E27FC236}">
              <a16:creationId xmlns:a16="http://schemas.microsoft.com/office/drawing/2014/main" id="{00000000-0008-0000-0C00-00000C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a:t>
          </a:r>
          <a:r>
            <a:rPr lang="pt-BR" sz="1200" b="0" kern="0" cap="none" baseline="0">
              <a:solidFill>
                <a:schemeClr val="bg1"/>
              </a:solidFill>
              <a:latin typeface="+mn-lt"/>
              <a:cs typeface="Arial" panose="020B0604020202020204" pitchFamily="34" charset="0"/>
            </a:rPr>
            <a:t> and Suppliers</a:t>
          </a:r>
          <a:endParaRPr lang="pt-BR" sz="1200" b="0" kern="0" cap="none">
            <a:solidFill>
              <a:schemeClr val="bg1"/>
            </a:solidFill>
            <a:latin typeface="+mn-lt"/>
            <a:cs typeface="Arial" panose="020B0604020202020204" pitchFamily="34" charset="0"/>
          </a:endParaRPr>
        </a:p>
      </xdr:txBody>
    </xdr:sp>
    <xdr:clientData/>
  </xdr:twoCellAnchor>
  <xdr:twoCellAnchor editAs="absolute">
    <xdr:from>
      <xdr:col>0</xdr:col>
      <xdr:colOff>0</xdr:colOff>
      <xdr:row>8</xdr:row>
      <xdr:rowOff>104995</xdr:rowOff>
    </xdr:from>
    <xdr:to>
      <xdr:col>1</xdr:col>
      <xdr:colOff>10968</xdr:colOff>
      <xdr:row>9</xdr:row>
      <xdr:rowOff>189862</xdr:rowOff>
    </xdr:to>
    <xdr:sp macro="" textlink="">
      <xdr:nvSpPr>
        <xdr:cNvPr id="13" name="Retângulo 12">
          <a:hlinkClick xmlns:r="http://schemas.openxmlformats.org/officeDocument/2006/relationships" r:id="rId4"/>
          <a:extLst>
            <a:ext uri="{FF2B5EF4-FFF2-40B4-BE49-F238E27FC236}">
              <a16:creationId xmlns:a16="http://schemas.microsoft.com/office/drawing/2014/main" id="{00000000-0008-0000-0C00-00000D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11</xdr:row>
      <xdr:rowOff>40829</xdr:rowOff>
    </xdr:from>
    <xdr:to>
      <xdr:col>1</xdr:col>
      <xdr:colOff>10968</xdr:colOff>
      <xdr:row>12</xdr:row>
      <xdr:rowOff>127600</xdr:rowOff>
    </xdr:to>
    <xdr:sp macro="" textlink="">
      <xdr:nvSpPr>
        <xdr:cNvPr id="14" name="Retângulo 13">
          <a:hlinkClick xmlns:r="http://schemas.openxmlformats.org/officeDocument/2006/relationships" r:id="rId5"/>
          <a:extLst>
            <a:ext uri="{FF2B5EF4-FFF2-40B4-BE49-F238E27FC236}">
              <a16:creationId xmlns:a16="http://schemas.microsoft.com/office/drawing/2014/main" id="{00000000-0008-0000-0C00-00000E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190037</xdr:rowOff>
    </xdr:from>
    <xdr:to>
      <xdr:col>1</xdr:col>
      <xdr:colOff>10968</xdr:colOff>
      <xdr:row>11</xdr:row>
      <xdr:rowOff>41799</xdr:rowOff>
    </xdr:to>
    <xdr:sp macro="" textlink="">
      <xdr:nvSpPr>
        <xdr:cNvPr id="15" name="Retângulo 14">
          <a:hlinkClick xmlns:r="http://schemas.openxmlformats.org/officeDocument/2006/relationships" r:id="rId6"/>
          <a:extLst>
            <a:ext uri="{FF2B5EF4-FFF2-40B4-BE49-F238E27FC236}">
              <a16:creationId xmlns:a16="http://schemas.microsoft.com/office/drawing/2014/main" id="{00000000-0008-0000-0C00-00000F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127219</xdr:rowOff>
    </xdr:from>
    <xdr:to>
      <xdr:col>1</xdr:col>
      <xdr:colOff>10968</xdr:colOff>
      <xdr:row>13</xdr:row>
      <xdr:rowOff>212086</xdr:rowOff>
    </xdr:to>
    <xdr:sp macro="" textlink="">
      <xdr:nvSpPr>
        <xdr:cNvPr id="16" name="Retângulo 15">
          <a:extLst>
            <a:ext uri="{FF2B5EF4-FFF2-40B4-BE49-F238E27FC236}">
              <a16:creationId xmlns:a16="http://schemas.microsoft.com/office/drawing/2014/main" id="{00000000-0008-0000-0C00-000010000000}"/>
            </a:ext>
          </a:extLst>
        </xdr:cNvPr>
        <xdr:cNvSpPr/>
      </xdr:nvSpPr>
      <xdr:spPr>
        <a:xfrm>
          <a:off x="0" y="2906278"/>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Analyses and Charts</a:t>
          </a:r>
          <a:endParaRPr lang="pt-BR" sz="1200" b="1">
            <a:solidFill>
              <a:sysClr val="windowText" lastClr="000000"/>
            </a:solidFill>
            <a:effectLst/>
          </a:endParaRPr>
        </a:p>
      </xdr:txBody>
    </xdr:sp>
    <xdr:clientData/>
  </xdr:twoCellAnchor>
  <xdr:twoCellAnchor editAs="absolute">
    <xdr:from>
      <xdr:col>2</xdr:col>
      <xdr:colOff>12326</xdr:colOff>
      <xdr:row>2</xdr:row>
      <xdr:rowOff>205627</xdr:rowOff>
    </xdr:from>
    <xdr:to>
      <xdr:col>2</xdr:col>
      <xdr:colOff>1484779</xdr:colOff>
      <xdr:row>4</xdr:row>
      <xdr:rowOff>22980</xdr:rowOff>
    </xdr:to>
    <xdr:sp macro="" textlink="">
      <xdr:nvSpPr>
        <xdr:cNvPr id="31" name="Retângulo 30">
          <a:hlinkClick xmlns:r="http://schemas.openxmlformats.org/officeDocument/2006/relationships" r:id="rId7"/>
          <a:extLst>
            <a:ext uri="{FF2B5EF4-FFF2-40B4-BE49-F238E27FC236}">
              <a16:creationId xmlns:a16="http://schemas.microsoft.com/office/drawing/2014/main" id="{00000000-0008-0000-0C00-00001F000000}"/>
            </a:ext>
          </a:extLst>
        </xdr:cNvPr>
        <xdr:cNvSpPr/>
      </xdr:nvSpPr>
      <xdr:spPr>
        <a:xfrm>
          <a:off x="1962150" y="676274"/>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Quantity</a:t>
          </a:r>
        </a:p>
      </xdr:txBody>
    </xdr:sp>
    <xdr:clientData/>
  </xdr:twoCellAnchor>
  <xdr:twoCellAnchor editAs="absolute">
    <xdr:from>
      <xdr:col>3</xdr:col>
      <xdr:colOff>24985</xdr:colOff>
      <xdr:row>2</xdr:row>
      <xdr:rowOff>206224</xdr:rowOff>
    </xdr:from>
    <xdr:to>
      <xdr:col>5</xdr:col>
      <xdr:colOff>85444</xdr:colOff>
      <xdr:row>4</xdr:row>
      <xdr:rowOff>23577</xdr:rowOff>
    </xdr:to>
    <xdr:sp macro="" textlink="">
      <xdr:nvSpPr>
        <xdr:cNvPr id="32" name="Retângulo 31">
          <a:extLst>
            <a:ext uri="{FF2B5EF4-FFF2-40B4-BE49-F238E27FC236}">
              <a16:creationId xmlns:a16="http://schemas.microsoft.com/office/drawing/2014/main" id="{00000000-0008-0000-0C00-000020000000}"/>
            </a:ext>
          </a:extLst>
        </xdr:cNvPr>
        <xdr:cNvSpPr/>
      </xdr:nvSpPr>
      <xdr:spPr>
        <a:xfrm>
          <a:off x="3498809" y="676871"/>
          <a:ext cx="1472400"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1" kern="0" cap="none">
              <a:latin typeface="+mn-lt"/>
              <a:cs typeface="Arial" panose="020B0604020202020204" pitchFamily="34" charset="0"/>
            </a:rPr>
            <a:t>Value</a:t>
          </a:r>
        </a:p>
      </xdr:txBody>
    </xdr:sp>
    <xdr:clientData/>
  </xdr:twoCellAnchor>
  <xdr:twoCellAnchor editAs="absolute">
    <xdr:from>
      <xdr:col>5</xdr:col>
      <xdr:colOff>152261</xdr:colOff>
      <xdr:row>2</xdr:row>
      <xdr:rowOff>205394</xdr:rowOff>
    </xdr:from>
    <xdr:to>
      <xdr:col>7</xdr:col>
      <xdr:colOff>212773</xdr:colOff>
      <xdr:row>4</xdr:row>
      <xdr:rowOff>22747</xdr:rowOff>
    </xdr:to>
    <xdr:sp macro="" textlink="">
      <xdr:nvSpPr>
        <xdr:cNvPr id="33" name="Retângulo 32">
          <a:hlinkClick xmlns:r="http://schemas.openxmlformats.org/officeDocument/2006/relationships" r:id="rId8"/>
          <a:extLst>
            <a:ext uri="{FF2B5EF4-FFF2-40B4-BE49-F238E27FC236}">
              <a16:creationId xmlns:a16="http://schemas.microsoft.com/office/drawing/2014/main" id="{00000000-0008-0000-0C00-000021000000}"/>
            </a:ext>
          </a:extLst>
        </xdr:cNvPr>
        <xdr:cNvSpPr/>
      </xdr:nvSpPr>
      <xdr:spPr>
        <a:xfrm>
          <a:off x="5038026" y="676041"/>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ABC Analysis</a:t>
          </a:r>
        </a:p>
      </xdr:txBody>
    </xdr:sp>
    <xdr:clientData/>
  </xdr:twoCellAnchor>
  <xdr:twoCellAnchor editAs="absolute">
    <xdr:from>
      <xdr:col>7</xdr:col>
      <xdr:colOff>276979</xdr:colOff>
      <xdr:row>2</xdr:row>
      <xdr:rowOff>205991</xdr:rowOff>
    </xdr:from>
    <xdr:to>
      <xdr:col>9</xdr:col>
      <xdr:colOff>337438</xdr:colOff>
      <xdr:row>4</xdr:row>
      <xdr:rowOff>23344</xdr:rowOff>
    </xdr:to>
    <xdr:sp macro="" textlink="">
      <xdr:nvSpPr>
        <xdr:cNvPr id="34" name="Retângulo 33">
          <a:hlinkClick xmlns:r="http://schemas.openxmlformats.org/officeDocument/2006/relationships" r:id="rId9"/>
          <a:extLst>
            <a:ext uri="{FF2B5EF4-FFF2-40B4-BE49-F238E27FC236}">
              <a16:creationId xmlns:a16="http://schemas.microsoft.com/office/drawing/2014/main" id="{00000000-0008-0000-0C00-000022000000}"/>
            </a:ext>
          </a:extLst>
        </xdr:cNvPr>
        <xdr:cNvSpPr/>
      </xdr:nvSpPr>
      <xdr:spPr>
        <a:xfrm>
          <a:off x="6574685" y="676638"/>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Product Overview</a:t>
          </a:r>
        </a:p>
      </xdr:txBody>
    </xdr:sp>
    <xdr:clientData/>
  </xdr:twoCellAnchor>
  <xdr:twoCellAnchor editAs="absolute">
    <xdr:from>
      <xdr:col>9</xdr:col>
      <xdr:colOff>395808</xdr:colOff>
      <xdr:row>2</xdr:row>
      <xdr:rowOff>205298</xdr:rowOff>
    </xdr:from>
    <xdr:to>
      <xdr:col>11</xdr:col>
      <xdr:colOff>458948</xdr:colOff>
      <xdr:row>4</xdr:row>
      <xdr:rowOff>21666</xdr:rowOff>
    </xdr:to>
    <xdr:sp macro="" textlink="">
      <xdr:nvSpPr>
        <xdr:cNvPr id="36" name="Retângulo 35">
          <a:hlinkClick xmlns:r="http://schemas.openxmlformats.org/officeDocument/2006/relationships" r:id="rId10"/>
          <a:extLst>
            <a:ext uri="{FF2B5EF4-FFF2-40B4-BE49-F238E27FC236}">
              <a16:creationId xmlns:a16="http://schemas.microsoft.com/office/drawing/2014/main" id="{00000000-0008-0000-0C00-000024000000}"/>
            </a:ext>
          </a:extLst>
        </xdr:cNvPr>
        <xdr:cNvSpPr/>
      </xdr:nvSpPr>
      <xdr:spPr>
        <a:xfrm>
          <a:off x="8105455" y="675945"/>
          <a:ext cx="1475081" cy="287015"/>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150" b="0">
              <a:solidFill>
                <a:schemeClr val="lt1"/>
              </a:solidFill>
              <a:effectLst/>
              <a:latin typeface="+mn-lt"/>
              <a:ea typeface="+mn-ea"/>
              <a:cs typeface="+mn-cs"/>
            </a:rPr>
            <a:t>Product Comparison</a:t>
          </a:r>
          <a:endParaRPr lang="pt-BR" sz="1150">
            <a:effectLst/>
          </a:endParaRPr>
        </a:p>
      </xdr:txBody>
    </xdr:sp>
    <xdr:clientData/>
  </xdr:twoCellAnchor>
  <xdr:twoCellAnchor>
    <xdr:from>
      <xdr:col>3</xdr:col>
      <xdr:colOff>381000</xdr:colOff>
      <xdr:row>15</xdr:row>
      <xdr:rowOff>14286</xdr:rowOff>
    </xdr:from>
    <xdr:to>
      <xdr:col>15</xdr:col>
      <xdr:colOff>685800</xdr:colOff>
      <xdr:row>27</xdr:row>
      <xdr:rowOff>47625</xdr:rowOff>
    </xdr:to>
    <xdr:graphicFrame macro="">
      <xdr:nvGraphicFramePr>
        <xdr:cNvPr id="20" name="Gráfico 19">
          <a:extLst>
            <a:ext uri="{FF2B5EF4-FFF2-40B4-BE49-F238E27FC236}">
              <a16:creationId xmlns:a16="http://schemas.microsoft.com/office/drawing/2014/main" id="{00000000-0008-0000-0C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xdr:col>
      <xdr:colOff>781879</xdr:colOff>
      <xdr:row>14</xdr:row>
      <xdr:rowOff>40229</xdr:rowOff>
    </xdr:from>
    <xdr:to>
      <xdr:col>2</xdr:col>
      <xdr:colOff>783851</xdr:colOff>
      <xdr:row>14</xdr:row>
      <xdr:rowOff>201941</xdr:rowOff>
    </xdr:to>
    <xdr:cxnSp macro="">
      <xdr:nvCxnSpPr>
        <xdr:cNvPr id="42" name="Conector de seta reta 41">
          <a:extLst>
            <a:ext uri="{FF2B5EF4-FFF2-40B4-BE49-F238E27FC236}">
              <a16:creationId xmlns:a16="http://schemas.microsoft.com/office/drawing/2014/main" id="{00000000-0008-0000-0C00-00002A000000}"/>
            </a:ext>
          </a:extLst>
        </xdr:cNvPr>
        <xdr:cNvCxnSpPr/>
      </xdr:nvCxnSpPr>
      <xdr:spPr>
        <a:xfrm flipH="1">
          <a:off x="2733608" y="3314700"/>
          <a:ext cx="1972" cy="161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508013</xdr:colOff>
      <xdr:row>13</xdr:row>
      <xdr:rowOff>69908</xdr:rowOff>
    </xdr:from>
    <xdr:to>
      <xdr:col>15</xdr:col>
      <xdr:colOff>509088</xdr:colOff>
      <xdr:row>14</xdr:row>
      <xdr:rowOff>33379</xdr:rowOff>
    </xdr:to>
    <xdr:cxnSp macro="">
      <xdr:nvCxnSpPr>
        <xdr:cNvPr id="43" name="Conector de seta reta 42">
          <a:extLst>
            <a:ext uri="{FF2B5EF4-FFF2-40B4-BE49-F238E27FC236}">
              <a16:creationId xmlns:a16="http://schemas.microsoft.com/office/drawing/2014/main" id="{00000000-0008-0000-0C00-00002B000000}"/>
            </a:ext>
          </a:extLst>
        </xdr:cNvPr>
        <xdr:cNvCxnSpPr/>
      </xdr:nvCxnSpPr>
      <xdr:spPr>
        <a:xfrm flipH="1" flipV="1">
          <a:off x="12455308" y="3096450"/>
          <a:ext cx="1075" cy="1987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783851</xdr:colOff>
      <xdr:row>14</xdr:row>
      <xdr:rowOff>29740</xdr:rowOff>
    </xdr:from>
    <xdr:to>
      <xdr:col>15</xdr:col>
      <xdr:colOff>508273</xdr:colOff>
      <xdr:row>14</xdr:row>
      <xdr:rowOff>44039</xdr:rowOff>
    </xdr:to>
    <xdr:cxnSp macro="">
      <xdr:nvCxnSpPr>
        <xdr:cNvPr id="47" name="Conector reto 46">
          <a:extLst>
            <a:ext uri="{FF2B5EF4-FFF2-40B4-BE49-F238E27FC236}">
              <a16:creationId xmlns:a16="http://schemas.microsoft.com/office/drawing/2014/main" id="{00000000-0008-0000-0C00-00002F000000}"/>
            </a:ext>
          </a:extLst>
        </xdr:cNvPr>
        <xdr:cNvCxnSpPr/>
      </xdr:nvCxnSpPr>
      <xdr:spPr>
        <a:xfrm flipV="1">
          <a:off x="2735580" y="3302306"/>
          <a:ext cx="9720069" cy="1620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54864</xdr:colOff>
      <xdr:row>0</xdr:row>
      <xdr:rowOff>97502</xdr:rowOff>
    </xdr:from>
    <xdr:to>
      <xdr:col>0</xdr:col>
      <xdr:colOff>1700784</xdr:colOff>
      <xdr:row>2</xdr:row>
      <xdr:rowOff>207299</xdr:rowOff>
    </xdr:to>
    <xdr:pic>
      <xdr:nvPicPr>
        <xdr:cNvPr id="23" name="Imagem 25">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9</xdr:col>
      <xdr:colOff>667219</xdr:colOff>
      <xdr:row>0</xdr:row>
      <xdr:rowOff>2761</xdr:rowOff>
    </xdr:from>
    <xdr:to>
      <xdr:col>10</xdr:col>
      <xdr:colOff>359642</xdr:colOff>
      <xdr:row>1</xdr:row>
      <xdr:rowOff>228122</xdr:rowOff>
    </xdr:to>
    <xdr:pic>
      <xdr:nvPicPr>
        <xdr:cNvPr id="25" name="Imagem 19">
          <a:hlinkClick xmlns:r="http://schemas.openxmlformats.org/officeDocument/2006/relationships" r:id="rId13"/>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10</xdr:col>
      <xdr:colOff>361981</xdr:colOff>
      <xdr:row>0</xdr:row>
      <xdr:rowOff>381</xdr:rowOff>
    </xdr:from>
    <xdr:to>
      <xdr:col>11</xdr:col>
      <xdr:colOff>56552</xdr:colOff>
      <xdr:row>1</xdr:row>
      <xdr:rowOff>228248</xdr:rowOff>
    </xdr:to>
    <xdr:pic>
      <xdr:nvPicPr>
        <xdr:cNvPr id="26" name="Imagem 21">
          <a:hlinkClick xmlns:r="http://schemas.openxmlformats.org/officeDocument/2006/relationships" r:id="rId1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11</xdr:col>
      <xdr:colOff>66675</xdr:colOff>
      <xdr:row>0</xdr:row>
      <xdr:rowOff>3562</xdr:rowOff>
    </xdr:from>
    <xdr:to>
      <xdr:col>11</xdr:col>
      <xdr:colOff>464720</xdr:colOff>
      <xdr:row>1</xdr:row>
      <xdr:rowOff>229822</xdr:rowOff>
    </xdr:to>
    <xdr:pic>
      <xdr:nvPicPr>
        <xdr:cNvPr id="27" name="Imagem 23">
          <a:hlinkClick xmlns:r="http://schemas.openxmlformats.org/officeDocument/2006/relationships" r:id="rId17"/>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6</xdr:col>
      <xdr:colOff>114299</xdr:colOff>
      <xdr:row>2</xdr:row>
      <xdr:rowOff>142875</xdr:rowOff>
    </xdr:to>
    <xdr:sp macro="" textlink="">
      <xdr:nvSpPr>
        <xdr:cNvPr id="24" name="Retângulo 23">
          <a:hlinkClick xmlns:r="http://schemas.openxmlformats.org/officeDocument/2006/relationships" r:id="rId19"/>
          <a:extLst>
            <a:ext uri="{FF2B5EF4-FFF2-40B4-BE49-F238E27FC236}">
              <a16:creationId xmlns:a16="http://schemas.microsoft.com/office/drawing/2014/main" id="{33A8AD6C-C3A1-4277-AC19-641D39C48D6E}"/>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114300</xdr:colOff>
      <xdr:row>0</xdr:row>
      <xdr:rowOff>0</xdr:rowOff>
    </xdr:from>
    <xdr:to>
      <xdr:col>9</xdr:col>
      <xdr:colOff>647699</xdr:colOff>
      <xdr:row>2</xdr:row>
      <xdr:rowOff>142875</xdr:rowOff>
    </xdr:to>
    <xdr:sp macro="" textlink="">
      <xdr:nvSpPr>
        <xdr:cNvPr id="28" name="Retângulo 27">
          <a:hlinkClick xmlns:r="http://schemas.openxmlformats.org/officeDocument/2006/relationships" r:id="rId19"/>
          <a:extLst>
            <a:ext uri="{FF2B5EF4-FFF2-40B4-BE49-F238E27FC236}">
              <a16:creationId xmlns:a16="http://schemas.microsoft.com/office/drawing/2014/main" id="{630A70BD-BF1F-44B4-B1B8-98167606BA13}"/>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5</xdr:row>
      <xdr:rowOff>238124</xdr:rowOff>
    </xdr:from>
    <xdr:to>
      <xdr:col>1</xdr:col>
      <xdr:colOff>6486</xdr:colOff>
      <xdr:row>7</xdr:row>
      <xdr:rowOff>85448</xdr:rowOff>
    </xdr:to>
    <xdr:sp macro="" textlink="">
      <xdr:nvSpPr>
        <xdr:cNvPr id="5" name="Retângulo 4">
          <a:hlinkClick xmlns:r="http://schemas.openxmlformats.org/officeDocument/2006/relationships" r:id="rId1"/>
          <a:extLst>
            <a:ext uri="{FF2B5EF4-FFF2-40B4-BE49-F238E27FC236}">
              <a16:creationId xmlns:a16="http://schemas.microsoft.com/office/drawing/2014/main" id="{00000000-0008-0000-0D00-000005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172336</xdr:colOff>
      <xdr:row>0</xdr:row>
      <xdr:rowOff>68069</xdr:rowOff>
    </xdr:from>
    <xdr:to>
      <xdr:col>8</xdr:col>
      <xdr:colOff>561974</xdr:colOff>
      <xdr:row>2</xdr:row>
      <xdr:rowOff>47625</xdr:rowOff>
    </xdr:to>
    <xdr:sp macro="" textlink="">
      <xdr:nvSpPr>
        <xdr:cNvPr id="6" name="CaixaDeTexto 5">
          <a:extLst>
            <a:ext uri="{FF2B5EF4-FFF2-40B4-BE49-F238E27FC236}">
              <a16:creationId xmlns:a16="http://schemas.microsoft.com/office/drawing/2014/main" id="{00000000-0008-0000-0D00-000006000000}"/>
            </a:ext>
          </a:extLst>
        </xdr:cNvPr>
        <xdr:cNvSpPr txBox="1"/>
      </xdr:nvSpPr>
      <xdr:spPr>
        <a:xfrm>
          <a:off x="1924936" y="68069"/>
          <a:ext cx="5980813"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400" b="0"/>
            <a:t>ABC Analysis ("A"</a:t>
          </a:r>
          <a:r>
            <a:rPr lang="pt-BR" sz="1400" b="0" baseline="0"/>
            <a:t> = accounts for 80% of Total, "B" = up to </a:t>
          </a:r>
          <a:r>
            <a:rPr lang="pt-BR" sz="1400" b="0"/>
            <a:t>15%, "C" = up to</a:t>
          </a:r>
          <a:r>
            <a:rPr lang="pt-BR" sz="1400" b="0" baseline="0"/>
            <a:t> </a:t>
          </a:r>
          <a:r>
            <a:rPr lang="pt-BR" sz="1400" b="0"/>
            <a:t>5%)</a:t>
          </a:r>
        </a:p>
      </xdr:txBody>
    </xdr:sp>
    <xdr:clientData/>
  </xdr:twoCellAnchor>
  <xdr:twoCellAnchor editAs="absolute">
    <xdr:from>
      <xdr:col>0</xdr:col>
      <xdr:colOff>0</xdr:colOff>
      <xdr:row>3</xdr:row>
      <xdr:rowOff>78005</xdr:rowOff>
    </xdr:from>
    <xdr:to>
      <xdr:col>0</xdr:col>
      <xdr:colOff>1749380</xdr:colOff>
      <xdr:row>5</xdr:row>
      <xdr:rowOff>5953</xdr:rowOff>
    </xdr:to>
    <xdr:sp macro="" textlink="">
      <xdr:nvSpPr>
        <xdr:cNvPr id="7" name="Retângulo 6">
          <a:hlinkClick xmlns:r="http://schemas.openxmlformats.org/officeDocument/2006/relationships" r:id="rId2"/>
          <a:extLst>
            <a:ext uri="{FF2B5EF4-FFF2-40B4-BE49-F238E27FC236}">
              <a16:creationId xmlns:a16="http://schemas.microsoft.com/office/drawing/2014/main" id="{00000000-0008-0000-0D00-000007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81840</xdr:rowOff>
    </xdr:from>
    <xdr:to>
      <xdr:col>1</xdr:col>
      <xdr:colOff>6486</xdr:colOff>
      <xdr:row>8</xdr:row>
      <xdr:rowOff>24840</xdr:rowOff>
    </xdr:to>
    <xdr:sp macro="" textlink="">
      <xdr:nvSpPr>
        <xdr:cNvPr id="8" name="Retângulo 7">
          <a:hlinkClick xmlns:r="http://schemas.openxmlformats.org/officeDocument/2006/relationships" r:id="rId3"/>
          <a:extLst>
            <a:ext uri="{FF2B5EF4-FFF2-40B4-BE49-F238E27FC236}">
              <a16:creationId xmlns:a16="http://schemas.microsoft.com/office/drawing/2014/main" id="{00000000-0008-0000-0D00-000008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18710</xdr:rowOff>
    </xdr:from>
    <xdr:to>
      <xdr:col>1</xdr:col>
      <xdr:colOff>6486</xdr:colOff>
      <xdr:row>8</xdr:row>
      <xdr:rowOff>338900</xdr:rowOff>
    </xdr:to>
    <xdr:sp macro="" textlink="">
      <xdr:nvSpPr>
        <xdr:cNvPr id="9" name="Retângulo 8">
          <a:hlinkClick xmlns:r="http://schemas.openxmlformats.org/officeDocument/2006/relationships" r:id="rId4"/>
          <a:extLst>
            <a:ext uri="{FF2B5EF4-FFF2-40B4-BE49-F238E27FC236}">
              <a16:creationId xmlns:a16="http://schemas.microsoft.com/office/drawing/2014/main" id="{00000000-0008-0000-0D00-000009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9</xdr:row>
      <xdr:rowOff>79489</xdr:rowOff>
    </xdr:from>
    <xdr:to>
      <xdr:col>1</xdr:col>
      <xdr:colOff>6486</xdr:colOff>
      <xdr:row>10</xdr:row>
      <xdr:rowOff>163459</xdr:rowOff>
    </xdr:to>
    <xdr:sp macro="" textlink="">
      <xdr:nvSpPr>
        <xdr:cNvPr id="10" name="Retângulo 9">
          <a:hlinkClick xmlns:r="http://schemas.openxmlformats.org/officeDocument/2006/relationships" r:id="rId5"/>
          <a:extLst>
            <a:ext uri="{FF2B5EF4-FFF2-40B4-BE49-F238E27FC236}">
              <a16:creationId xmlns:a16="http://schemas.microsoft.com/office/drawing/2014/main" id="{00000000-0008-0000-0D00-00000A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8</xdr:row>
      <xdr:rowOff>339075</xdr:rowOff>
    </xdr:from>
    <xdr:to>
      <xdr:col>1</xdr:col>
      <xdr:colOff>6486</xdr:colOff>
      <xdr:row>9</xdr:row>
      <xdr:rowOff>80459</xdr:rowOff>
    </xdr:to>
    <xdr:sp macro="" textlink="">
      <xdr:nvSpPr>
        <xdr:cNvPr id="11" name="Retângulo 10">
          <a:hlinkClick xmlns:r="http://schemas.openxmlformats.org/officeDocument/2006/relationships" r:id="rId6"/>
          <a:extLst>
            <a:ext uri="{FF2B5EF4-FFF2-40B4-BE49-F238E27FC236}">
              <a16:creationId xmlns:a16="http://schemas.microsoft.com/office/drawing/2014/main" id="{00000000-0008-0000-0D00-00000B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10</xdr:row>
      <xdr:rowOff>163078</xdr:rowOff>
    </xdr:from>
    <xdr:to>
      <xdr:col>1</xdr:col>
      <xdr:colOff>6486</xdr:colOff>
      <xdr:row>12</xdr:row>
      <xdr:rowOff>7018</xdr:rowOff>
    </xdr:to>
    <xdr:sp macro="" textlink="">
      <xdr:nvSpPr>
        <xdr:cNvPr id="12" name="Retângulo 11">
          <a:extLst>
            <a:ext uri="{FF2B5EF4-FFF2-40B4-BE49-F238E27FC236}">
              <a16:creationId xmlns:a16="http://schemas.microsoft.com/office/drawing/2014/main" id="{00000000-0008-0000-0D00-00000C000000}"/>
            </a:ext>
          </a:extLst>
        </xdr:cNvPr>
        <xdr:cNvSpPr/>
      </xdr:nvSpPr>
      <xdr:spPr>
        <a:xfrm>
          <a:off x="0" y="2906278"/>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Analyses and Charts</a:t>
          </a:r>
          <a:endParaRPr lang="pt-BR" sz="1200" b="1">
            <a:solidFill>
              <a:sysClr val="windowText" lastClr="000000"/>
            </a:solidFill>
            <a:effectLst/>
          </a:endParaRPr>
        </a:p>
      </xdr:txBody>
    </xdr:sp>
    <xdr:clientData/>
  </xdr:twoCellAnchor>
  <xdr:twoCellAnchor editAs="absolute">
    <xdr:from>
      <xdr:col>3</xdr:col>
      <xdr:colOff>9525</xdr:colOff>
      <xdr:row>2</xdr:row>
      <xdr:rowOff>200024</xdr:rowOff>
    </xdr:from>
    <xdr:to>
      <xdr:col>5</xdr:col>
      <xdr:colOff>424703</xdr:colOff>
      <xdr:row>4</xdr:row>
      <xdr:rowOff>11774</xdr:rowOff>
    </xdr:to>
    <xdr:sp macro="" textlink="">
      <xdr:nvSpPr>
        <xdr:cNvPr id="15" name="Retângulo 14">
          <a:hlinkClick xmlns:r="http://schemas.openxmlformats.org/officeDocument/2006/relationships" r:id="rId7"/>
          <a:extLst>
            <a:ext uri="{FF2B5EF4-FFF2-40B4-BE49-F238E27FC236}">
              <a16:creationId xmlns:a16="http://schemas.microsoft.com/office/drawing/2014/main" id="{00000000-0008-0000-0D00-00000F000000}"/>
            </a:ext>
          </a:extLst>
        </xdr:cNvPr>
        <xdr:cNvSpPr/>
      </xdr:nvSpPr>
      <xdr:spPr>
        <a:xfrm>
          <a:off x="1962150" y="676274"/>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Quantity</a:t>
          </a:r>
        </a:p>
      </xdr:txBody>
    </xdr:sp>
    <xdr:clientData/>
  </xdr:twoCellAnchor>
  <xdr:twoCellAnchor editAs="absolute">
    <xdr:from>
      <xdr:col>5</xdr:col>
      <xdr:colOff>488909</xdr:colOff>
      <xdr:row>2</xdr:row>
      <xdr:rowOff>200621</xdr:rowOff>
    </xdr:from>
    <xdr:to>
      <xdr:col>5</xdr:col>
      <xdr:colOff>1961309</xdr:colOff>
      <xdr:row>4</xdr:row>
      <xdr:rowOff>12371</xdr:rowOff>
    </xdr:to>
    <xdr:sp macro="" textlink="">
      <xdr:nvSpPr>
        <xdr:cNvPr id="16" name="Retângulo 15">
          <a:hlinkClick xmlns:r="http://schemas.openxmlformats.org/officeDocument/2006/relationships" r:id="rId8"/>
          <a:extLst>
            <a:ext uri="{FF2B5EF4-FFF2-40B4-BE49-F238E27FC236}">
              <a16:creationId xmlns:a16="http://schemas.microsoft.com/office/drawing/2014/main" id="{00000000-0008-0000-0D00-000010000000}"/>
            </a:ext>
          </a:extLst>
        </xdr:cNvPr>
        <xdr:cNvSpPr/>
      </xdr:nvSpPr>
      <xdr:spPr>
        <a:xfrm>
          <a:off x="349880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Value</a:t>
          </a:r>
        </a:p>
      </xdr:txBody>
    </xdr:sp>
    <xdr:clientData/>
  </xdr:twoCellAnchor>
  <xdr:twoCellAnchor editAs="absolute">
    <xdr:from>
      <xdr:col>5</xdr:col>
      <xdr:colOff>2028126</xdr:colOff>
      <xdr:row>2</xdr:row>
      <xdr:rowOff>199791</xdr:rowOff>
    </xdr:from>
    <xdr:to>
      <xdr:col>7</xdr:col>
      <xdr:colOff>71579</xdr:colOff>
      <xdr:row>4</xdr:row>
      <xdr:rowOff>11541</xdr:rowOff>
    </xdr:to>
    <xdr:sp macro="" textlink="">
      <xdr:nvSpPr>
        <xdr:cNvPr id="17" name="Retângulo 16">
          <a:extLst>
            <a:ext uri="{FF2B5EF4-FFF2-40B4-BE49-F238E27FC236}">
              <a16:creationId xmlns:a16="http://schemas.microsoft.com/office/drawing/2014/main" id="{00000000-0008-0000-0D00-000011000000}"/>
            </a:ext>
          </a:extLst>
        </xdr:cNvPr>
        <xdr:cNvSpPr/>
      </xdr:nvSpPr>
      <xdr:spPr>
        <a:xfrm>
          <a:off x="5038026" y="676041"/>
          <a:ext cx="1472453"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1" kern="0" cap="none">
              <a:latin typeface="+mn-lt"/>
              <a:cs typeface="Arial" panose="020B0604020202020204" pitchFamily="34" charset="0"/>
            </a:rPr>
            <a:t>ABC Analysis</a:t>
          </a:r>
        </a:p>
      </xdr:txBody>
    </xdr:sp>
    <xdr:clientData/>
  </xdr:twoCellAnchor>
  <xdr:twoCellAnchor editAs="absolute">
    <xdr:from>
      <xdr:col>7</xdr:col>
      <xdr:colOff>135785</xdr:colOff>
      <xdr:row>2</xdr:row>
      <xdr:rowOff>200388</xdr:rowOff>
    </xdr:from>
    <xdr:to>
      <xdr:col>8</xdr:col>
      <xdr:colOff>703310</xdr:colOff>
      <xdr:row>4</xdr:row>
      <xdr:rowOff>12138</xdr:rowOff>
    </xdr:to>
    <xdr:sp macro="" textlink="">
      <xdr:nvSpPr>
        <xdr:cNvPr id="18" name="Retângulo 17">
          <a:hlinkClick xmlns:r="http://schemas.openxmlformats.org/officeDocument/2006/relationships" r:id="rId9"/>
          <a:extLst>
            <a:ext uri="{FF2B5EF4-FFF2-40B4-BE49-F238E27FC236}">
              <a16:creationId xmlns:a16="http://schemas.microsoft.com/office/drawing/2014/main" id="{00000000-0008-0000-0D00-000012000000}"/>
            </a:ext>
          </a:extLst>
        </xdr:cNvPr>
        <xdr:cNvSpPr/>
      </xdr:nvSpPr>
      <xdr:spPr>
        <a:xfrm>
          <a:off x="6574685" y="676638"/>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Product Overview</a:t>
          </a:r>
        </a:p>
      </xdr:txBody>
    </xdr:sp>
    <xdr:clientData/>
  </xdr:twoCellAnchor>
  <xdr:twoCellAnchor editAs="absolute">
    <xdr:from>
      <xdr:col>8</xdr:col>
      <xdr:colOff>761680</xdr:colOff>
      <xdr:row>2</xdr:row>
      <xdr:rowOff>199695</xdr:rowOff>
    </xdr:from>
    <xdr:to>
      <xdr:col>12</xdr:col>
      <xdr:colOff>65061</xdr:colOff>
      <xdr:row>4</xdr:row>
      <xdr:rowOff>10460</xdr:rowOff>
    </xdr:to>
    <xdr:sp macro="" textlink="">
      <xdr:nvSpPr>
        <xdr:cNvPr id="20" name="Retângulo 19">
          <a:hlinkClick xmlns:r="http://schemas.openxmlformats.org/officeDocument/2006/relationships" r:id="rId10"/>
          <a:extLst>
            <a:ext uri="{FF2B5EF4-FFF2-40B4-BE49-F238E27FC236}">
              <a16:creationId xmlns:a16="http://schemas.microsoft.com/office/drawing/2014/main" id="{00000000-0008-0000-0D00-000014000000}"/>
            </a:ext>
          </a:extLst>
        </xdr:cNvPr>
        <xdr:cNvSpPr/>
      </xdr:nvSpPr>
      <xdr:spPr>
        <a:xfrm>
          <a:off x="8105455" y="675945"/>
          <a:ext cx="1475081" cy="287015"/>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150" b="0">
              <a:solidFill>
                <a:schemeClr val="lt1"/>
              </a:solidFill>
              <a:effectLst/>
              <a:latin typeface="+mn-lt"/>
              <a:ea typeface="+mn-ea"/>
              <a:cs typeface="+mn-cs"/>
            </a:rPr>
            <a:t>Product Comparison</a:t>
          </a:r>
          <a:endParaRPr lang="pt-BR" sz="1150">
            <a:effectLst/>
          </a:endParaRPr>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19" name="Imagem 25">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9</xdr:col>
      <xdr:colOff>124294</xdr:colOff>
      <xdr:row>0</xdr:row>
      <xdr:rowOff>2761</xdr:rowOff>
    </xdr:from>
    <xdr:to>
      <xdr:col>9</xdr:col>
      <xdr:colOff>521567</xdr:colOff>
      <xdr:row>1</xdr:row>
      <xdr:rowOff>228122</xdr:rowOff>
    </xdr:to>
    <xdr:pic>
      <xdr:nvPicPr>
        <xdr:cNvPr id="22" name="Imagem 19">
          <a:hlinkClick xmlns:r="http://schemas.openxmlformats.org/officeDocument/2006/relationships" r:id="rId12"/>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9</xdr:col>
      <xdr:colOff>523906</xdr:colOff>
      <xdr:row>0</xdr:row>
      <xdr:rowOff>381</xdr:rowOff>
    </xdr:from>
    <xdr:to>
      <xdr:col>10</xdr:col>
      <xdr:colOff>18452</xdr:colOff>
      <xdr:row>1</xdr:row>
      <xdr:rowOff>228248</xdr:rowOff>
    </xdr:to>
    <xdr:pic>
      <xdr:nvPicPr>
        <xdr:cNvPr id="23" name="Imagem 21">
          <a:hlinkClick xmlns:r="http://schemas.openxmlformats.org/officeDocument/2006/relationships" r:id="rId14"/>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10</xdr:col>
      <xdr:colOff>28575</xdr:colOff>
      <xdr:row>0</xdr:row>
      <xdr:rowOff>3562</xdr:rowOff>
    </xdr:from>
    <xdr:to>
      <xdr:col>12</xdr:col>
      <xdr:colOff>64670</xdr:colOff>
      <xdr:row>1</xdr:row>
      <xdr:rowOff>229822</xdr:rowOff>
    </xdr:to>
    <xdr:pic>
      <xdr:nvPicPr>
        <xdr:cNvPr id="24" name="Imagem 23">
          <a:hlinkClick xmlns:r="http://schemas.openxmlformats.org/officeDocument/2006/relationships" r:id="rId16"/>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6</xdr:col>
      <xdr:colOff>171449</xdr:colOff>
      <xdr:row>2</xdr:row>
      <xdr:rowOff>142875</xdr:rowOff>
    </xdr:to>
    <xdr:sp macro="" textlink="">
      <xdr:nvSpPr>
        <xdr:cNvPr id="21" name="Retângulo 20">
          <a:hlinkClick xmlns:r="http://schemas.openxmlformats.org/officeDocument/2006/relationships" r:id="rId18"/>
          <a:extLst>
            <a:ext uri="{FF2B5EF4-FFF2-40B4-BE49-F238E27FC236}">
              <a16:creationId xmlns:a16="http://schemas.microsoft.com/office/drawing/2014/main" id="{2B745644-E0CB-43B8-BD65-C84692E1CA3E}"/>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171450</xdr:colOff>
      <xdr:row>0</xdr:row>
      <xdr:rowOff>0</xdr:rowOff>
    </xdr:from>
    <xdr:to>
      <xdr:col>9</xdr:col>
      <xdr:colOff>104774</xdr:colOff>
      <xdr:row>2</xdr:row>
      <xdr:rowOff>142875</xdr:rowOff>
    </xdr:to>
    <xdr:sp macro="" textlink="">
      <xdr:nvSpPr>
        <xdr:cNvPr id="25" name="Retângulo 24">
          <a:hlinkClick xmlns:r="http://schemas.openxmlformats.org/officeDocument/2006/relationships" r:id="rId18"/>
          <a:extLst>
            <a:ext uri="{FF2B5EF4-FFF2-40B4-BE49-F238E27FC236}">
              <a16:creationId xmlns:a16="http://schemas.microsoft.com/office/drawing/2014/main" id="{34B1107B-1B4A-4303-B3E5-B6D3D1F00642}"/>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6</xdr:row>
      <xdr:rowOff>2801</xdr:rowOff>
    </xdr:from>
    <xdr:to>
      <xdr:col>1</xdr:col>
      <xdr:colOff>6486</xdr:colOff>
      <xdr:row>7</xdr:row>
      <xdr:rowOff>85448</xdr:rowOff>
    </xdr:to>
    <xdr:sp macro="" textlink="">
      <xdr:nvSpPr>
        <xdr:cNvPr id="9" name="Retângulo 8">
          <a:hlinkClick xmlns:r="http://schemas.openxmlformats.org/officeDocument/2006/relationships" r:id="rId1"/>
          <a:extLst>
            <a:ext uri="{FF2B5EF4-FFF2-40B4-BE49-F238E27FC236}">
              <a16:creationId xmlns:a16="http://schemas.microsoft.com/office/drawing/2014/main" id="{00000000-0008-0000-0E00-000009000000}"/>
            </a:ext>
          </a:extLst>
        </xdr:cNvPr>
        <xdr:cNvSpPr/>
      </xdr:nvSpPr>
      <xdr:spPr>
        <a:xfrm>
          <a:off x="0" y="1304924"/>
          <a:ext cx="1759086" cy="323574"/>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1</xdr:col>
      <xdr:colOff>172337</xdr:colOff>
      <xdr:row>0</xdr:row>
      <xdr:rowOff>68069</xdr:rowOff>
    </xdr:from>
    <xdr:to>
      <xdr:col>7</xdr:col>
      <xdr:colOff>22337</xdr:colOff>
      <xdr:row>2</xdr:row>
      <xdr:rowOff>47625</xdr:rowOff>
    </xdr:to>
    <xdr:sp macro="" textlink="">
      <xdr:nvSpPr>
        <xdr:cNvPr id="10" name="CaixaDeTexto 9">
          <a:extLst>
            <a:ext uri="{FF2B5EF4-FFF2-40B4-BE49-F238E27FC236}">
              <a16:creationId xmlns:a16="http://schemas.microsoft.com/office/drawing/2014/main" id="{00000000-0008-0000-0E00-00000A000000}"/>
            </a:ext>
          </a:extLst>
        </xdr:cNvPr>
        <xdr:cNvSpPr txBox="1"/>
      </xdr:nvSpPr>
      <xdr:spPr>
        <a:xfrm>
          <a:off x="1924937" y="68069"/>
          <a:ext cx="4279685" cy="45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pt-BR" sz="1800" b="0"/>
            <a:t>Inventory Analysis by Product +</a:t>
          </a:r>
          <a:r>
            <a:rPr lang="pt-BR" sz="1800" b="0" baseline="0"/>
            <a:t> Chart</a:t>
          </a:r>
          <a:endParaRPr lang="pt-BR" sz="1800" b="0"/>
        </a:p>
      </xdr:txBody>
    </xdr:sp>
    <xdr:clientData/>
  </xdr:twoCellAnchor>
  <xdr:twoCellAnchor editAs="absolute">
    <xdr:from>
      <xdr:col>0</xdr:col>
      <xdr:colOff>0</xdr:colOff>
      <xdr:row>3</xdr:row>
      <xdr:rowOff>78005</xdr:rowOff>
    </xdr:from>
    <xdr:to>
      <xdr:col>1</xdr:col>
      <xdr:colOff>1262</xdr:colOff>
      <xdr:row>5</xdr:row>
      <xdr:rowOff>5953</xdr:rowOff>
    </xdr:to>
    <xdr:sp macro="" textlink="">
      <xdr:nvSpPr>
        <xdr:cNvPr id="11" name="Retângulo 10">
          <a:hlinkClick xmlns:r="http://schemas.openxmlformats.org/officeDocument/2006/relationships" r:id="rId2"/>
          <a:extLst>
            <a:ext uri="{FF2B5EF4-FFF2-40B4-BE49-F238E27FC236}">
              <a16:creationId xmlns:a16="http://schemas.microsoft.com/office/drawing/2014/main" id="{00000000-0008-0000-0E00-00000B000000}"/>
            </a:ext>
          </a:extLst>
        </xdr:cNvPr>
        <xdr:cNvSpPr/>
      </xdr:nvSpPr>
      <xdr:spPr>
        <a:xfrm>
          <a:off x="0" y="792380"/>
          <a:ext cx="1749380"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81840</xdr:rowOff>
    </xdr:from>
    <xdr:to>
      <xdr:col>1</xdr:col>
      <xdr:colOff>6486</xdr:colOff>
      <xdr:row>8</xdr:row>
      <xdr:rowOff>24840</xdr:rowOff>
    </xdr:to>
    <xdr:sp macro="" textlink="">
      <xdr:nvSpPr>
        <xdr:cNvPr id="12" name="Retângulo 11">
          <a:hlinkClick xmlns:r="http://schemas.openxmlformats.org/officeDocument/2006/relationships" r:id="rId3"/>
          <a:extLst>
            <a:ext uri="{FF2B5EF4-FFF2-40B4-BE49-F238E27FC236}">
              <a16:creationId xmlns:a16="http://schemas.microsoft.com/office/drawing/2014/main" id="{00000000-0008-0000-0E00-00000C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8</xdr:row>
      <xdr:rowOff>18710</xdr:rowOff>
    </xdr:from>
    <xdr:to>
      <xdr:col>1</xdr:col>
      <xdr:colOff>6486</xdr:colOff>
      <xdr:row>9</xdr:row>
      <xdr:rowOff>100775</xdr:rowOff>
    </xdr:to>
    <xdr:sp macro="" textlink="">
      <xdr:nvSpPr>
        <xdr:cNvPr id="13" name="Retângulo 12">
          <a:hlinkClick xmlns:r="http://schemas.openxmlformats.org/officeDocument/2006/relationships" r:id="rId4"/>
          <a:extLst>
            <a:ext uri="{FF2B5EF4-FFF2-40B4-BE49-F238E27FC236}">
              <a16:creationId xmlns:a16="http://schemas.microsoft.com/office/drawing/2014/main" id="{00000000-0008-0000-0E00-00000D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10</xdr:row>
      <xdr:rowOff>184264</xdr:rowOff>
    </xdr:from>
    <xdr:to>
      <xdr:col>1</xdr:col>
      <xdr:colOff>6486</xdr:colOff>
      <xdr:row>12</xdr:row>
      <xdr:rowOff>30109</xdr:rowOff>
    </xdr:to>
    <xdr:sp macro="" textlink="">
      <xdr:nvSpPr>
        <xdr:cNvPr id="14" name="Retângulo 13">
          <a:hlinkClick xmlns:r="http://schemas.openxmlformats.org/officeDocument/2006/relationships" r:id="rId5"/>
          <a:extLst>
            <a:ext uri="{FF2B5EF4-FFF2-40B4-BE49-F238E27FC236}">
              <a16:creationId xmlns:a16="http://schemas.microsoft.com/office/drawing/2014/main" id="{00000000-0008-0000-0E00-00000E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9</xdr:row>
      <xdr:rowOff>100950</xdr:rowOff>
    </xdr:from>
    <xdr:to>
      <xdr:col>1</xdr:col>
      <xdr:colOff>6486</xdr:colOff>
      <xdr:row>10</xdr:row>
      <xdr:rowOff>185234</xdr:rowOff>
    </xdr:to>
    <xdr:sp macro="" textlink="">
      <xdr:nvSpPr>
        <xdr:cNvPr id="15" name="Retângulo 14">
          <a:hlinkClick xmlns:r="http://schemas.openxmlformats.org/officeDocument/2006/relationships" r:id="rId6"/>
          <a:extLst>
            <a:ext uri="{FF2B5EF4-FFF2-40B4-BE49-F238E27FC236}">
              <a16:creationId xmlns:a16="http://schemas.microsoft.com/office/drawing/2014/main" id="{00000000-0008-0000-0E00-00000F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12</xdr:row>
      <xdr:rowOff>29728</xdr:rowOff>
    </xdr:from>
    <xdr:to>
      <xdr:col>1</xdr:col>
      <xdr:colOff>6486</xdr:colOff>
      <xdr:row>13</xdr:row>
      <xdr:rowOff>111793</xdr:rowOff>
    </xdr:to>
    <xdr:sp macro="" textlink="">
      <xdr:nvSpPr>
        <xdr:cNvPr id="16" name="Retângulo 15">
          <a:extLst>
            <a:ext uri="{FF2B5EF4-FFF2-40B4-BE49-F238E27FC236}">
              <a16:creationId xmlns:a16="http://schemas.microsoft.com/office/drawing/2014/main" id="{00000000-0008-0000-0E00-000010000000}"/>
            </a:ext>
          </a:extLst>
        </xdr:cNvPr>
        <xdr:cNvSpPr/>
      </xdr:nvSpPr>
      <xdr:spPr>
        <a:xfrm>
          <a:off x="0" y="2906278"/>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Analyses and Charts</a:t>
          </a:r>
          <a:endParaRPr lang="pt-BR" sz="1200" b="1">
            <a:solidFill>
              <a:sysClr val="windowText" lastClr="000000"/>
            </a:solidFill>
            <a:effectLst/>
          </a:endParaRPr>
        </a:p>
      </xdr:txBody>
    </xdr:sp>
    <xdr:clientData/>
  </xdr:twoCellAnchor>
  <xdr:twoCellAnchor editAs="absolute">
    <xdr:from>
      <xdr:col>2</xdr:col>
      <xdr:colOff>9525</xdr:colOff>
      <xdr:row>2</xdr:row>
      <xdr:rowOff>200024</xdr:rowOff>
    </xdr:from>
    <xdr:to>
      <xdr:col>3</xdr:col>
      <xdr:colOff>262218</xdr:colOff>
      <xdr:row>4</xdr:row>
      <xdr:rowOff>11774</xdr:rowOff>
    </xdr:to>
    <xdr:sp macro="" textlink="">
      <xdr:nvSpPr>
        <xdr:cNvPr id="26" name="Retângulo 25">
          <a:hlinkClick xmlns:r="http://schemas.openxmlformats.org/officeDocument/2006/relationships" r:id="rId7"/>
          <a:extLst>
            <a:ext uri="{FF2B5EF4-FFF2-40B4-BE49-F238E27FC236}">
              <a16:creationId xmlns:a16="http://schemas.microsoft.com/office/drawing/2014/main" id="{00000000-0008-0000-0E00-00001A000000}"/>
            </a:ext>
          </a:extLst>
        </xdr:cNvPr>
        <xdr:cNvSpPr/>
      </xdr:nvSpPr>
      <xdr:spPr>
        <a:xfrm>
          <a:off x="1962150" y="676274"/>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Quantity</a:t>
          </a:r>
        </a:p>
      </xdr:txBody>
    </xdr:sp>
    <xdr:clientData/>
  </xdr:twoCellAnchor>
  <xdr:twoCellAnchor editAs="absolute">
    <xdr:from>
      <xdr:col>3</xdr:col>
      <xdr:colOff>326424</xdr:colOff>
      <xdr:row>2</xdr:row>
      <xdr:rowOff>200621</xdr:rowOff>
    </xdr:from>
    <xdr:to>
      <xdr:col>5</xdr:col>
      <xdr:colOff>293874</xdr:colOff>
      <xdr:row>4</xdr:row>
      <xdr:rowOff>12371</xdr:rowOff>
    </xdr:to>
    <xdr:sp macro="" textlink="">
      <xdr:nvSpPr>
        <xdr:cNvPr id="27" name="Retângulo 26">
          <a:hlinkClick xmlns:r="http://schemas.openxmlformats.org/officeDocument/2006/relationships" r:id="rId8"/>
          <a:extLst>
            <a:ext uri="{FF2B5EF4-FFF2-40B4-BE49-F238E27FC236}">
              <a16:creationId xmlns:a16="http://schemas.microsoft.com/office/drawing/2014/main" id="{00000000-0008-0000-0E00-00001B000000}"/>
            </a:ext>
          </a:extLst>
        </xdr:cNvPr>
        <xdr:cNvSpPr/>
      </xdr:nvSpPr>
      <xdr:spPr>
        <a:xfrm>
          <a:off x="349880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Value</a:t>
          </a:r>
        </a:p>
      </xdr:txBody>
    </xdr:sp>
    <xdr:clientData/>
  </xdr:twoCellAnchor>
  <xdr:twoCellAnchor editAs="absolute">
    <xdr:from>
      <xdr:col>5</xdr:col>
      <xdr:colOff>360691</xdr:colOff>
      <xdr:row>2</xdr:row>
      <xdr:rowOff>199791</xdr:rowOff>
    </xdr:from>
    <xdr:to>
      <xdr:col>7</xdr:col>
      <xdr:colOff>328194</xdr:colOff>
      <xdr:row>4</xdr:row>
      <xdr:rowOff>11541</xdr:rowOff>
    </xdr:to>
    <xdr:sp macro="" textlink="">
      <xdr:nvSpPr>
        <xdr:cNvPr id="28" name="Retângulo 27">
          <a:hlinkClick xmlns:r="http://schemas.openxmlformats.org/officeDocument/2006/relationships" r:id="rId9"/>
          <a:extLst>
            <a:ext uri="{FF2B5EF4-FFF2-40B4-BE49-F238E27FC236}">
              <a16:creationId xmlns:a16="http://schemas.microsoft.com/office/drawing/2014/main" id="{00000000-0008-0000-0E00-00001C000000}"/>
            </a:ext>
          </a:extLst>
        </xdr:cNvPr>
        <xdr:cNvSpPr/>
      </xdr:nvSpPr>
      <xdr:spPr>
        <a:xfrm>
          <a:off x="5038026" y="676041"/>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ABC Analysis</a:t>
          </a:r>
        </a:p>
      </xdr:txBody>
    </xdr:sp>
    <xdr:clientData/>
  </xdr:twoCellAnchor>
  <xdr:twoCellAnchor editAs="absolute">
    <xdr:from>
      <xdr:col>7</xdr:col>
      <xdr:colOff>392400</xdr:colOff>
      <xdr:row>2</xdr:row>
      <xdr:rowOff>200388</xdr:rowOff>
    </xdr:from>
    <xdr:to>
      <xdr:col>9</xdr:col>
      <xdr:colOff>357048</xdr:colOff>
      <xdr:row>4</xdr:row>
      <xdr:rowOff>12138</xdr:rowOff>
    </xdr:to>
    <xdr:sp macro="" textlink="">
      <xdr:nvSpPr>
        <xdr:cNvPr id="29" name="Retângulo 28">
          <a:extLst>
            <a:ext uri="{FF2B5EF4-FFF2-40B4-BE49-F238E27FC236}">
              <a16:creationId xmlns:a16="http://schemas.microsoft.com/office/drawing/2014/main" id="{00000000-0008-0000-0E00-00001D000000}"/>
            </a:ext>
          </a:extLst>
        </xdr:cNvPr>
        <xdr:cNvSpPr/>
      </xdr:nvSpPr>
      <xdr:spPr>
        <a:xfrm>
          <a:off x="6574685" y="676638"/>
          <a:ext cx="1472400" cy="288000"/>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1" kern="0" cap="none">
              <a:latin typeface="+mn-lt"/>
              <a:cs typeface="Arial" panose="020B0604020202020204" pitchFamily="34" charset="0"/>
            </a:rPr>
            <a:t>Product Overview</a:t>
          </a:r>
        </a:p>
      </xdr:txBody>
    </xdr:sp>
    <xdr:clientData/>
  </xdr:twoCellAnchor>
  <xdr:twoCellAnchor editAs="absolute">
    <xdr:from>
      <xdr:col>9</xdr:col>
      <xdr:colOff>419901</xdr:colOff>
      <xdr:row>2</xdr:row>
      <xdr:rowOff>199695</xdr:rowOff>
    </xdr:from>
    <xdr:to>
      <xdr:col>11</xdr:col>
      <xdr:colOff>390031</xdr:colOff>
      <xdr:row>4</xdr:row>
      <xdr:rowOff>10460</xdr:rowOff>
    </xdr:to>
    <xdr:sp macro="" textlink="">
      <xdr:nvSpPr>
        <xdr:cNvPr id="31" name="Retângulo 30">
          <a:hlinkClick xmlns:r="http://schemas.openxmlformats.org/officeDocument/2006/relationships" r:id="rId10"/>
          <a:extLst>
            <a:ext uri="{FF2B5EF4-FFF2-40B4-BE49-F238E27FC236}">
              <a16:creationId xmlns:a16="http://schemas.microsoft.com/office/drawing/2014/main" id="{00000000-0008-0000-0E00-00001F000000}"/>
            </a:ext>
          </a:extLst>
        </xdr:cNvPr>
        <xdr:cNvSpPr/>
      </xdr:nvSpPr>
      <xdr:spPr>
        <a:xfrm>
          <a:off x="8105455" y="675945"/>
          <a:ext cx="1475081" cy="287015"/>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150" b="0">
              <a:solidFill>
                <a:schemeClr val="lt1"/>
              </a:solidFill>
              <a:effectLst/>
              <a:latin typeface="+mn-lt"/>
              <a:ea typeface="+mn-ea"/>
              <a:cs typeface="+mn-cs"/>
            </a:rPr>
            <a:t>Product Comparison</a:t>
          </a:r>
          <a:endParaRPr lang="pt-BR" sz="1150">
            <a:effectLst/>
          </a:endParaRPr>
        </a:p>
      </xdr:txBody>
    </xdr:sp>
    <xdr:clientData/>
  </xdr:twoCellAnchor>
  <xdr:twoCellAnchor>
    <xdr:from>
      <xdr:col>2</xdr:col>
      <xdr:colOff>38100</xdr:colOff>
      <xdr:row>28</xdr:row>
      <xdr:rowOff>76200</xdr:rowOff>
    </xdr:from>
    <xdr:to>
      <xdr:col>16</xdr:col>
      <xdr:colOff>19050</xdr:colOff>
      <xdr:row>40</xdr:row>
      <xdr:rowOff>109539</xdr:rowOff>
    </xdr:to>
    <xdr:graphicFrame macro="">
      <xdr:nvGraphicFramePr>
        <xdr:cNvPr id="21" name="Gráfico 20">
          <a:extLst>
            <a:ext uri="{FF2B5EF4-FFF2-40B4-BE49-F238E27FC236}">
              <a16:creationId xmlns:a16="http://schemas.microsoft.com/office/drawing/2014/main" id="{00000000-0008-0000-0E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54864</xdr:colOff>
      <xdr:row>0</xdr:row>
      <xdr:rowOff>97502</xdr:rowOff>
    </xdr:from>
    <xdr:to>
      <xdr:col>0</xdr:col>
      <xdr:colOff>1700784</xdr:colOff>
      <xdr:row>2</xdr:row>
      <xdr:rowOff>207299</xdr:rowOff>
    </xdr:to>
    <xdr:pic>
      <xdr:nvPicPr>
        <xdr:cNvPr id="20" name="Imagem 25">
          <a:extLst>
            <a:ext uri="{FF2B5EF4-FFF2-40B4-BE49-F238E27FC236}">
              <a16:creationId xmlns:a16="http://schemas.microsoft.com/office/drawing/2014/main" id="{00000000-0008-0000-0E00-00001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9</xdr:col>
      <xdr:colOff>686269</xdr:colOff>
      <xdr:row>0</xdr:row>
      <xdr:rowOff>2761</xdr:rowOff>
    </xdr:from>
    <xdr:to>
      <xdr:col>10</xdr:col>
      <xdr:colOff>331067</xdr:colOff>
      <xdr:row>1</xdr:row>
      <xdr:rowOff>228122</xdr:rowOff>
    </xdr:to>
    <xdr:pic>
      <xdr:nvPicPr>
        <xdr:cNvPr id="23" name="Imagem 19">
          <a:hlinkClick xmlns:r="http://schemas.openxmlformats.org/officeDocument/2006/relationships" r:id="rId13"/>
          <a:extLst>
            <a:ext uri="{FF2B5EF4-FFF2-40B4-BE49-F238E27FC236}">
              <a16:creationId xmlns:a16="http://schemas.microsoft.com/office/drawing/2014/main" id="{00000000-0008-0000-0E00-00001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10</xdr:col>
      <xdr:colOff>333406</xdr:colOff>
      <xdr:row>0</xdr:row>
      <xdr:rowOff>381</xdr:rowOff>
    </xdr:from>
    <xdr:to>
      <xdr:col>10</xdr:col>
      <xdr:colOff>732827</xdr:colOff>
      <xdr:row>1</xdr:row>
      <xdr:rowOff>228248</xdr:rowOff>
    </xdr:to>
    <xdr:pic>
      <xdr:nvPicPr>
        <xdr:cNvPr id="24" name="Imagem 21">
          <a:hlinkClick xmlns:r="http://schemas.openxmlformats.org/officeDocument/2006/relationships" r:id="rId15"/>
          <a:extLst>
            <a:ext uri="{FF2B5EF4-FFF2-40B4-BE49-F238E27FC236}">
              <a16:creationId xmlns:a16="http://schemas.microsoft.com/office/drawing/2014/main" id="{00000000-0008-0000-0E00-00001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10</xdr:col>
      <xdr:colOff>742950</xdr:colOff>
      <xdr:row>0</xdr:row>
      <xdr:rowOff>3562</xdr:rowOff>
    </xdr:from>
    <xdr:to>
      <xdr:col>11</xdr:col>
      <xdr:colOff>388520</xdr:colOff>
      <xdr:row>1</xdr:row>
      <xdr:rowOff>229822</xdr:rowOff>
    </xdr:to>
    <xdr:pic>
      <xdr:nvPicPr>
        <xdr:cNvPr id="25" name="Imagem 23">
          <a:hlinkClick xmlns:r="http://schemas.openxmlformats.org/officeDocument/2006/relationships" r:id="rId17"/>
          <a:extLst>
            <a:ext uri="{FF2B5EF4-FFF2-40B4-BE49-F238E27FC236}">
              <a16:creationId xmlns:a16="http://schemas.microsoft.com/office/drawing/2014/main" id="{00000000-0008-0000-0E00-000019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6</xdr:col>
      <xdr:colOff>276224</xdr:colOff>
      <xdr:row>2</xdr:row>
      <xdr:rowOff>142875</xdr:rowOff>
    </xdr:to>
    <xdr:sp macro="" textlink="">
      <xdr:nvSpPr>
        <xdr:cNvPr id="22" name="Retângulo 21">
          <a:hlinkClick xmlns:r="http://schemas.openxmlformats.org/officeDocument/2006/relationships" r:id="rId19"/>
          <a:extLst>
            <a:ext uri="{FF2B5EF4-FFF2-40B4-BE49-F238E27FC236}">
              <a16:creationId xmlns:a16="http://schemas.microsoft.com/office/drawing/2014/main" id="{E9E7F3C7-FD9F-4F57-B118-6A565C0742C9}"/>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276225</xdr:colOff>
      <xdr:row>0</xdr:row>
      <xdr:rowOff>0</xdr:rowOff>
    </xdr:from>
    <xdr:to>
      <xdr:col>9</xdr:col>
      <xdr:colOff>666749</xdr:colOff>
      <xdr:row>2</xdr:row>
      <xdr:rowOff>142875</xdr:rowOff>
    </xdr:to>
    <xdr:sp macro="" textlink="">
      <xdr:nvSpPr>
        <xdr:cNvPr id="30" name="Retângulo 29">
          <a:hlinkClick xmlns:r="http://schemas.openxmlformats.org/officeDocument/2006/relationships" r:id="rId19"/>
          <a:extLst>
            <a:ext uri="{FF2B5EF4-FFF2-40B4-BE49-F238E27FC236}">
              <a16:creationId xmlns:a16="http://schemas.microsoft.com/office/drawing/2014/main" id="{09605EA6-E755-4AEC-93D2-CFCEBA5C257C}"/>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6</xdr:row>
      <xdr:rowOff>2801</xdr:rowOff>
    </xdr:from>
    <xdr:to>
      <xdr:col>1</xdr:col>
      <xdr:colOff>6486</xdr:colOff>
      <xdr:row>7</xdr:row>
      <xdr:rowOff>85448</xdr:rowOff>
    </xdr:to>
    <xdr:sp macro="" textlink="">
      <xdr:nvSpPr>
        <xdr:cNvPr id="5" name="Retângulo 4">
          <a:hlinkClick xmlns:r="http://schemas.openxmlformats.org/officeDocument/2006/relationships" r:id="rId1"/>
          <a:extLst>
            <a:ext uri="{FF2B5EF4-FFF2-40B4-BE49-F238E27FC236}">
              <a16:creationId xmlns:a16="http://schemas.microsoft.com/office/drawing/2014/main" id="{00000000-0008-0000-0F00-000005000000}"/>
            </a:ext>
          </a:extLst>
        </xdr:cNvPr>
        <xdr:cNvSpPr/>
      </xdr:nvSpPr>
      <xdr:spPr>
        <a:xfrm>
          <a:off x="0" y="1307726"/>
          <a:ext cx="1759086" cy="320772"/>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solidFill>
                <a:schemeClr val="bg1"/>
              </a:solidFill>
              <a:latin typeface="+mn-lt"/>
              <a:cs typeface="Arial" panose="020B0604020202020204" pitchFamily="34" charset="0"/>
            </a:rPr>
            <a:t>HOME</a:t>
          </a:r>
        </a:p>
      </xdr:txBody>
    </xdr:sp>
    <xdr:clientData/>
  </xdr:twoCellAnchor>
  <xdr:twoCellAnchor editAs="absolute">
    <xdr:from>
      <xdr:col>0</xdr:col>
      <xdr:colOff>0</xdr:colOff>
      <xdr:row>3</xdr:row>
      <xdr:rowOff>78005</xdr:rowOff>
    </xdr:from>
    <xdr:to>
      <xdr:col>1</xdr:col>
      <xdr:colOff>1262</xdr:colOff>
      <xdr:row>5</xdr:row>
      <xdr:rowOff>5953</xdr:rowOff>
    </xdr:to>
    <xdr:sp macro="" textlink="">
      <xdr:nvSpPr>
        <xdr:cNvPr id="7" name="Retângulo 6">
          <a:hlinkClick xmlns:r="http://schemas.openxmlformats.org/officeDocument/2006/relationships" r:id="rId2"/>
          <a:extLst>
            <a:ext uri="{FF2B5EF4-FFF2-40B4-BE49-F238E27FC236}">
              <a16:creationId xmlns:a16="http://schemas.microsoft.com/office/drawing/2014/main" id="{00000000-0008-0000-0F00-000007000000}"/>
            </a:ext>
          </a:extLst>
        </xdr:cNvPr>
        <xdr:cNvSpPr/>
      </xdr:nvSpPr>
      <xdr:spPr>
        <a:xfrm>
          <a:off x="0" y="792380"/>
          <a:ext cx="1753862" cy="280373"/>
        </a:xfrm>
        <a:prstGeom prst="rect">
          <a:avLst/>
        </a:prstGeom>
        <a:solidFill>
          <a:srgbClr val="4379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100" b="1" kern="0" cap="none">
              <a:latin typeface="+mn-lt"/>
              <a:cs typeface="Arial" panose="020B0604020202020204" pitchFamily="34" charset="0"/>
            </a:rPr>
            <a:t>MENU </a:t>
          </a:r>
        </a:p>
      </xdr:txBody>
    </xdr:sp>
    <xdr:clientData/>
  </xdr:twoCellAnchor>
  <xdr:twoCellAnchor editAs="absolute">
    <xdr:from>
      <xdr:col>0</xdr:col>
      <xdr:colOff>0</xdr:colOff>
      <xdr:row>7</xdr:row>
      <xdr:rowOff>81840</xdr:rowOff>
    </xdr:from>
    <xdr:to>
      <xdr:col>1</xdr:col>
      <xdr:colOff>6486</xdr:colOff>
      <xdr:row>7</xdr:row>
      <xdr:rowOff>405840</xdr:rowOff>
    </xdr:to>
    <xdr:sp macro="" textlink="">
      <xdr:nvSpPr>
        <xdr:cNvPr id="8" name="Retângulo 7">
          <a:hlinkClick xmlns:r="http://schemas.openxmlformats.org/officeDocument/2006/relationships" r:id="rId3"/>
          <a:extLst>
            <a:ext uri="{FF2B5EF4-FFF2-40B4-BE49-F238E27FC236}">
              <a16:creationId xmlns:a16="http://schemas.microsoft.com/office/drawing/2014/main" id="{00000000-0008-0000-0F00-000008000000}"/>
            </a:ext>
          </a:extLst>
        </xdr:cNvPr>
        <xdr:cNvSpPr/>
      </xdr:nvSpPr>
      <xdr:spPr>
        <a:xfrm>
          <a:off x="0" y="1624890"/>
          <a:ext cx="1759086" cy="32400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pt-BR" sz="1200" b="0" kern="0" cap="none">
              <a:solidFill>
                <a:schemeClr val="bg1"/>
              </a:solidFill>
              <a:latin typeface="+mn-lt"/>
              <a:cs typeface="Arial" panose="020B0604020202020204" pitchFamily="34" charset="0"/>
            </a:rPr>
            <a:t>Products and Suppliers</a:t>
          </a:r>
        </a:p>
      </xdr:txBody>
    </xdr:sp>
    <xdr:clientData/>
  </xdr:twoCellAnchor>
  <xdr:twoCellAnchor editAs="absolute">
    <xdr:from>
      <xdr:col>0</xdr:col>
      <xdr:colOff>0</xdr:colOff>
      <xdr:row>7</xdr:row>
      <xdr:rowOff>399710</xdr:rowOff>
    </xdr:from>
    <xdr:to>
      <xdr:col>1</xdr:col>
      <xdr:colOff>6486</xdr:colOff>
      <xdr:row>8</xdr:row>
      <xdr:rowOff>62675</xdr:rowOff>
    </xdr:to>
    <xdr:sp macro="" textlink="">
      <xdr:nvSpPr>
        <xdr:cNvPr id="9" name="Retângulo 8">
          <a:hlinkClick xmlns:r="http://schemas.openxmlformats.org/officeDocument/2006/relationships" r:id="rId4"/>
          <a:extLst>
            <a:ext uri="{FF2B5EF4-FFF2-40B4-BE49-F238E27FC236}">
              <a16:creationId xmlns:a16="http://schemas.microsoft.com/office/drawing/2014/main" id="{00000000-0008-0000-0F00-000009000000}"/>
            </a:ext>
          </a:extLst>
        </xdr:cNvPr>
        <xdr:cNvSpPr/>
      </xdr:nvSpPr>
      <xdr:spPr>
        <a:xfrm>
          <a:off x="0" y="1942760"/>
          <a:ext cx="1759086" cy="320190"/>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Transfers</a:t>
          </a:r>
          <a:endParaRPr lang="pt-BR" sz="1200" b="0">
            <a:effectLst/>
          </a:endParaRPr>
        </a:p>
      </xdr:txBody>
    </xdr:sp>
    <xdr:clientData/>
  </xdr:twoCellAnchor>
  <xdr:twoCellAnchor editAs="absolute">
    <xdr:from>
      <xdr:col>0</xdr:col>
      <xdr:colOff>0</xdr:colOff>
      <xdr:row>9</xdr:row>
      <xdr:rowOff>69964</xdr:rowOff>
    </xdr:from>
    <xdr:to>
      <xdr:col>1</xdr:col>
      <xdr:colOff>6486</xdr:colOff>
      <xdr:row>10</xdr:row>
      <xdr:rowOff>153934</xdr:rowOff>
    </xdr:to>
    <xdr:sp macro="" textlink="">
      <xdr:nvSpPr>
        <xdr:cNvPr id="10" name="Retângulo 9">
          <a:hlinkClick xmlns:r="http://schemas.openxmlformats.org/officeDocument/2006/relationships" r:id="rId5"/>
          <a:extLst>
            <a:ext uri="{FF2B5EF4-FFF2-40B4-BE49-F238E27FC236}">
              <a16:creationId xmlns:a16="http://schemas.microsoft.com/office/drawing/2014/main" id="{00000000-0008-0000-0F00-00000A000000}"/>
            </a:ext>
          </a:extLst>
        </xdr:cNvPr>
        <xdr:cNvSpPr/>
      </xdr:nvSpPr>
      <xdr:spPr>
        <a:xfrm>
          <a:off x="0" y="2584564"/>
          <a:ext cx="1759086" cy="322095"/>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Adjustment</a:t>
          </a:r>
          <a:endParaRPr lang="pt-BR" sz="1200" b="0">
            <a:effectLst/>
          </a:endParaRPr>
        </a:p>
      </xdr:txBody>
    </xdr:sp>
    <xdr:clientData/>
  </xdr:twoCellAnchor>
  <xdr:twoCellAnchor editAs="absolute">
    <xdr:from>
      <xdr:col>0</xdr:col>
      <xdr:colOff>0</xdr:colOff>
      <xdr:row>8</xdr:row>
      <xdr:rowOff>62850</xdr:rowOff>
    </xdr:from>
    <xdr:to>
      <xdr:col>1</xdr:col>
      <xdr:colOff>6486</xdr:colOff>
      <xdr:row>9</xdr:row>
      <xdr:rowOff>70934</xdr:rowOff>
    </xdr:to>
    <xdr:sp macro="" textlink="">
      <xdr:nvSpPr>
        <xdr:cNvPr id="11" name="Retângulo 10">
          <a:hlinkClick xmlns:r="http://schemas.openxmlformats.org/officeDocument/2006/relationships" r:id="rId6"/>
          <a:extLst>
            <a:ext uri="{FF2B5EF4-FFF2-40B4-BE49-F238E27FC236}">
              <a16:creationId xmlns:a16="http://schemas.microsoft.com/office/drawing/2014/main" id="{00000000-0008-0000-0F00-00000B000000}"/>
            </a:ext>
          </a:extLst>
        </xdr:cNvPr>
        <xdr:cNvSpPr/>
      </xdr:nvSpPr>
      <xdr:spPr>
        <a:xfrm>
          <a:off x="0" y="2263125"/>
          <a:ext cx="1759086" cy="322409"/>
        </a:xfrm>
        <a:prstGeom prst="rect">
          <a:avLst/>
        </a:prstGeom>
        <a:solidFill>
          <a:srgbClr val="3F56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0">
              <a:solidFill>
                <a:schemeClr val="lt1"/>
              </a:solidFill>
              <a:effectLst/>
              <a:latin typeface="+mn-lt"/>
              <a:ea typeface="+mn-ea"/>
              <a:cs typeface="+mn-cs"/>
            </a:rPr>
            <a:t>Inventory Management</a:t>
          </a:r>
          <a:endParaRPr lang="pt-BR" sz="1200" b="0">
            <a:effectLst/>
          </a:endParaRPr>
        </a:p>
      </xdr:txBody>
    </xdr:sp>
    <xdr:clientData/>
  </xdr:twoCellAnchor>
  <xdr:twoCellAnchor editAs="absolute">
    <xdr:from>
      <xdr:col>0</xdr:col>
      <xdr:colOff>0</xdr:colOff>
      <xdr:row>10</xdr:row>
      <xdr:rowOff>153553</xdr:rowOff>
    </xdr:from>
    <xdr:to>
      <xdr:col>1</xdr:col>
      <xdr:colOff>6486</xdr:colOff>
      <xdr:row>11</xdr:row>
      <xdr:rowOff>235618</xdr:rowOff>
    </xdr:to>
    <xdr:sp macro="" textlink="">
      <xdr:nvSpPr>
        <xdr:cNvPr id="12" name="Retângulo 11">
          <a:extLst>
            <a:ext uri="{FF2B5EF4-FFF2-40B4-BE49-F238E27FC236}">
              <a16:creationId xmlns:a16="http://schemas.microsoft.com/office/drawing/2014/main" id="{00000000-0008-0000-0F00-00000C000000}"/>
            </a:ext>
          </a:extLst>
        </xdr:cNvPr>
        <xdr:cNvSpPr/>
      </xdr:nvSpPr>
      <xdr:spPr>
        <a:xfrm>
          <a:off x="0" y="2906278"/>
          <a:ext cx="1759086" cy="32019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200" b="1">
              <a:solidFill>
                <a:sysClr val="windowText" lastClr="000000"/>
              </a:solidFill>
              <a:effectLst/>
              <a:latin typeface="+mn-lt"/>
              <a:ea typeface="+mn-ea"/>
              <a:cs typeface="+mn-cs"/>
            </a:rPr>
            <a:t>Analyses and Charts</a:t>
          </a:r>
          <a:endParaRPr lang="pt-BR" sz="1200" b="1">
            <a:solidFill>
              <a:sysClr val="windowText" lastClr="000000"/>
            </a:solidFill>
            <a:effectLst/>
          </a:endParaRPr>
        </a:p>
      </xdr:txBody>
    </xdr:sp>
    <xdr:clientData/>
  </xdr:twoCellAnchor>
  <xdr:twoCellAnchor editAs="absolute">
    <xdr:from>
      <xdr:col>2</xdr:col>
      <xdr:colOff>9525</xdr:colOff>
      <xdr:row>2</xdr:row>
      <xdr:rowOff>200024</xdr:rowOff>
    </xdr:from>
    <xdr:to>
      <xdr:col>3</xdr:col>
      <xdr:colOff>728943</xdr:colOff>
      <xdr:row>4</xdr:row>
      <xdr:rowOff>11774</xdr:rowOff>
    </xdr:to>
    <xdr:sp macro="" textlink="">
      <xdr:nvSpPr>
        <xdr:cNvPr id="14" name="Retângulo 13">
          <a:hlinkClick xmlns:r="http://schemas.openxmlformats.org/officeDocument/2006/relationships" r:id="rId7"/>
          <a:extLst>
            <a:ext uri="{FF2B5EF4-FFF2-40B4-BE49-F238E27FC236}">
              <a16:creationId xmlns:a16="http://schemas.microsoft.com/office/drawing/2014/main" id="{00000000-0008-0000-0F00-00000E000000}"/>
            </a:ext>
          </a:extLst>
        </xdr:cNvPr>
        <xdr:cNvSpPr/>
      </xdr:nvSpPr>
      <xdr:spPr>
        <a:xfrm>
          <a:off x="1962150" y="676274"/>
          <a:ext cx="147189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Quantity</a:t>
          </a:r>
        </a:p>
      </xdr:txBody>
    </xdr:sp>
    <xdr:clientData/>
  </xdr:twoCellAnchor>
  <xdr:twoCellAnchor editAs="absolute">
    <xdr:from>
      <xdr:col>4</xdr:col>
      <xdr:colOff>40674</xdr:colOff>
      <xdr:row>2</xdr:row>
      <xdr:rowOff>200621</xdr:rowOff>
    </xdr:from>
    <xdr:to>
      <xdr:col>6</xdr:col>
      <xdr:colOff>36699</xdr:colOff>
      <xdr:row>4</xdr:row>
      <xdr:rowOff>12371</xdr:rowOff>
    </xdr:to>
    <xdr:sp macro="" textlink="">
      <xdr:nvSpPr>
        <xdr:cNvPr id="15" name="Retângulo 14">
          <a:hlinkClick xmlns:r="http://schemas.openxmlformats.org/officeDocument/2006/relationships" r:id="rId8"/>
          <a:extLst>
            <a:ext uri="{FF2B5EF4-FFF2-40B4-BE49-F238E27FC236}">
              <a16:creationId xmlns:a16="http://schemas.microsoft.com/office/drawing/2014/main" id="{00000000-0008-0000-0F00-00000F000000}"/>
            </a:ext>
          </a:extLst>
        </xdr:cNvPr>
        <xdr:cNvSpPr/>
      </xdr:nvSpPr>
      <xdr:spPr>
        <a:xfrm>
          <a:off x="3498249" y="676871"/>
          <a:ext cx="1472400"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Value</a:t>
          </a:r>
        </a:p>
      </xdr:txBody>
    </xdr:sp>
    <xdr:clientData/>
  </xdr:twoCellAnchor>
  <xdr:twoCellAnchor editAs="absolute">
    <xdr:from>
      <xdr:col>6</xdr:col>
      <xdr:colOff>103516</xdr:colOff>
      <xdr:row>2</xdr:row>
      <xdr:rowOff>199791</xdr:rowOff>
    </xdr:from>
    <xdr:to>
      <xdr:col>8</xdr:col>
      <xdr:colOff>71019</xdr:colOff>
      <xdr:row>4</xdr:row>
      <xdr:rowOff>11541</xdr:rowOff>
    </xdr:to>
    <xdr:sp macro="" textlink="">
      <xdr:nvSpPr>
        <xdr:cNvPr id="16" name="Retângulo 15">
          <a:hlinkClick xmlns:r="http://schemas.openxmlformats.org/officeDocument/2006/relationships" r:id="rId9"/>
          <a:extLst>
            <a:ext uri="{FF2B5EF4-FFF2-40B4-BE49-F238E27FC236}">
              <a16:creationId xmlns:a16="http://schemas.microsoft.com/office/drawing/2014/main" id="{00000000-0008-0000-0F00-000010000000}"/>
            </a:ext>
          </a:extLst>
        </xdr:cNvPr>
        <xdr:cNvSpPr/>
      </xdr:nvSpPr>
      <xdr:spPr>
        <a:xfrm>
          <a:off x="5037466" y="676041"/>
          <a:ext cx="1472453"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200" b="0" kern="0" cap="none">
              <a:latin typeface="+mn-lt"/>
              <a:cs typeface="Arial" panose="020B0604020202020204" pitchFamily="34" charset="0"/>
            </a:rPr>
            <a:t>ABC Analysis</a:t>
          </a:r>
        </a:p>
      </xdr:txBody>
    </xdr:sp>
    <xdr:clientData/>
  </xdr:twoCellAnchor>
  <xdr:twoCellAnchor editAs="absolute">
    <xdr:from>
      <xdr:col>8</xdr:col>
      <xdr:colOff>135225</xdr:colOff>
      <xdr:row>2</xdr:row>
      <xdr:rowOff>200388</xdr:rowOff>
    </xdr:from>
    <xdr:to>
      <xdr:col>10</xdr:col>
      <xdr:colOff>95951</xdr:colOff>
      <xdr:row>4</xdr:row>
      <xdr:rowOff>12138</xdr:rowOff>
    </xdr:to>
    <xdr:sp macro="" textlink="">
      <xdr:nvSpPr>
        <xdr:cNvPr id="17" name="Retângulo 16">
          <a:hlinkClick xmlns:r="http://schemas.openxmlformats.org/officeDocument/2006/relationships" r:id="rId2"/>
          <a:extLst>
            <a:ext uri="{FF2B5EF4-FFF2-40B4-BE49-F238E27FC236}">
              <a16:creationId xmlns:a16="http://schemas.microsoft.com/office/drawing/2014/main" id="{00000000-0008-0000-0F00-000011000000}"/>
            </a:ext>
          </a:extLst>
        </xdr:cNvPr>
        <xdr:cNvSpPr/>
      </xdr:nvSpPr>
      <xdr:spPr>
        <a:xfrm>
          <a:off x="6574125" y="676638"/>
          <a:ext cx="1469598" cy="288000"/>
        </a:xfrm>
        <a:prstGeom prst="rect">
          <a:avLst/>
        </a:prstGeom>
        <a:solidFill>
          <a:srgbClr val="519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pt-BR" sz="1150" b="0" kern="0" cap="none">
              <a:latin typeface="+mn-lt"/>
              <a:cs typeface="Arial" panose="020B0604020202020204" pitchFamily="34" charset="0"/>
            </a:rPr>
            <a:t>Product Overview</a:t>
          </a:r>
        </a:p>
      </xdr:txBody>
    </xdr:sp>
    <xdr:clientData/>
  </xdr:twoCellAnchor>
  <xdr:twoCellAnchor editAs="absolute">
    <xdr:from>
      <xdr:col>10</xdr:col>
      <xdr:colOff>158804</xdr:colOff>
      <xdr:row>2</xdr:row>
      <xdr:rowOff>199695</xdr:rowOff>
    </xdr:from>
    <xdr:to>
      <xdr:col>12</xdr:col>
      <xdr:colOff>128934</xdr:colOff>
      <xdr:row>4</xdr:row>
      <xdr:rowOff>10460</xdr:rowOff>
    </xdr:to>
    <xdr:sp macro="" textlink="">
      <xdr:nvSpPr>
        <xdr:cNvPr id="19" name="Retângulo 18">
          <a:extLst>
            <a:ext uri="{FF2B5EF4-FFF2-40B4-BE49-F238E27FC236}">
              <a16:creationId xmlns:a16="http://schemas.microsoft.com/office/drawing/2014/main" id="{00000000-0008-0000-0F00-000013000000}"/>
            </a:ext>
          </a:extLst>
        </xdr:cNvPr>
        <xdr:cNvSpPr/>
      </xdr:nvSpPr>
      <xdr:spPr>
        <a:xfrm>
          <a:off x="8106576" y="675945"/>
          <a:ext cx="1475080" cy="287015"/>
        </a:xfrm>
        <a:prstGeom prst="rect">
          <a:avLst/>
        </a:prstGeom>
        <a:solidFill>
          <a:srgbClr val="08AA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r>
            <a:rPr lang="pt-BR" sz="1100" b="1">
              <a:solidFill>
                <a:schemeClr val="lt1"/>
              </a:solidFill>
              <a:effectLst/>
              <a:latin typeface="+mn-lt"/>
              <a:ea typeface="+mn-ea"/>
              <a:cs typeface="+mn-cs"/>
            </a:rPr>
            <a:t>Product Comparison</a:t>
          </a:r>
          <a:endParaRPr lang="pt-BR" sz="1100" b="1">
            <a:effectLst/>
          </a:endParaRPr>
        </a:p>
      </xdr:txBody>
    </xdr:sp>
    <xdr:clientData/>
  </xdr:twoCellAnchor>
  <xdr:twoCellAnchor>
    <xdr:from>
      <xdr:col>1</xdr:col>
      <xdr:colOff>171451</xdr:colOff>
      <xdr:row>20</xdr:row>
      <xdr:rowOff>142875</xdr:rowOff>
    </xdr:from>
    <xdr:to>
      <xdr:col>14</xdr:col>
      <xdr:colOff>723901</xdr:colOff>
      <xdr:row>32</xdr:row>
      <xdr:rowOff>100014</xdr:rowOff>
    </xdr:to>
    <xdr:graphicFrame macro="">
      <xdr:nvGraphicFramePr>
        <xdr:cNvPr id="20" name="Gráfico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361950</xdr:colOff>
      <xdr:row>7</xdr:row>
      <xdr:rowOff>38100</xdr:rowOff>
    </xdr:from>
    <xdr:to>
      <xdr:col>7</xdr:col>
      <xdr:colOff>323850</xdr:colOff>
      <xdr:row>7</xdr:row>
      <xdr:rowOff>438150</xdr:rowOff>
    </xdr:to>
    <xdr:sp macro="" textlink="">
      <xdr:nvSpPr>
        <xdr:cNvPr id="21" name="Seta para a direita 20">
          <a:extLst>
            <a:ext uri="{FF2B5EF4-FFF2-40B4-BE49-F238E27FC236}">
              <a16:creationId xmlns:a16="http://schemas.microsoft.com/office/drawing/2014/main" id="{00000000-0008-0000-0F00-000015000000}"/>
            </a:ext>
          </a:extLst>
        </xdr:cNvPr>
        <xdr:cNvSpPr/>
      </xdr:nvSpPr>
      <xdr:spPr>
        <a:xfrm>
          <a:off x="5324475" y="1581150"/>
          <a:ext cx="714375" cy="400050"/>
        </a:xfrm>
        <a:prstGeom prst="rightArrow">
          <a:avLst/>
        </a:prstGeom>
        <a:solidFill>
          <a:schemeClr val="bg1">
            <a:lumMod val="75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381000</xdr:colOff>
      <xdr:row>11</xdr:row>
      <xdr:rowOff>47625</xdr:rowOff>
    </xdr:from>
    <xdr:to>
      <xdr:col>7</xdr:col>
      <xdr:colOff>342900</xdr:colOff>
      <xdr:row>11</xdr:row>
      <xdr:rowOff>447675</xdr:rowOff>
    </xdr:to>
    <xdr:sp macro="" textlink="">
      <xdr:nvSpPr>
        <xdr:cNvPr id="22" name="Seta para a direita 21">
          <a:extLst>
            <a:ext uri="{FF2B5EF4-FFF2-40B4-BE49-F238E27FC236}">
              <a16:creationId xmlns:a16="http://schemas.microsoft.com/office/drawing/2014/main" id="{00000000-0008-0000-0F00-000016000000}"/>
            </a:ext>
          </a:extLst>
        </xdr:cNvPr>
        <xdr:cNvSpPr/>
      </xdr:nvSpPr>
      <xdr:spPr>
        <a:xfrm>
          <a:off x="5343525" y="2876550"/>
          <a:ext cx="714375" cy="400050"/>
        </a:xfrm>
        <a:prstGeom prst="rightArrow">
          <a:avLst/>
        </a:prstGeom>
        <a:solidFill>
          <a:schemeClr val="bg1">
            <a:lumMod val="75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457202</xdr:colOff>
      <xdr:row>17</xdr:row>
      <xdr:rowOff>171451</xdr:rowOff>
    </xdr:from>
    <xdr:to>
      <xdr:col>11</xdr:col>
      <xdr:colOff>91442</xdr:colOff>
      <xdr:row>19</xdr:row>
      <xdr:rowOff>104776</xdr:rowOff>
    </xdr:to>
    <xdr:sp macro="" textlink="">
      <xdr:nvSpPr>
        <xdr:cNvPr id="23" name="Seta para a direita 22">
          <a:extLst>
            <a:ext uri="{FF2B5EF4-FFF2-40B4-BE49-F238E27FC236}">
              <a16:creationId xmlns:a16="http://schemas.microsoft.com/office/drawing/2014/main" id="{00000000-0008-0000-0F00-000017000000}"/>
            </a:ext>
          </a:extLst>
        </xdr:cNvPr>
        <xdr:cNvSpPr/>
      </xdr:nvSpPr>
      <xdr:spPr>
        <a:xfrm rot="5400000">
          <a:off x="7432360" y="5321618"/>
          <a:ext cx="552450" cy="386715"/>
        </a:xfrm>
        <a:prstGeom prst="rightArrow">
          <a:avLst/>
        </a:prstGeom>
        <a:solidFill>
          <a:schemeClr val="bg1">
            <a:lumMod val="75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absolute">
    <xdr:from>
      <xdr:col>0</xdr:col>
      <xdr:colOff>54864</xdr:colOff>
      <xdr:row>0</xdr:row>
      <xdr:rowOff>97502</xdr:rowOff>
    </xdr:from>
    <xdr:to>
      <xdr:col>0</xdr:col>
      <xdr:colOff>1700784</xdr:colOff>
      <xdr:row>2</xdr:row>
      <xdr:rowOff>207299</xdr:rowOff>
    </xdr:to>
    <xdr:pic>
      <xdr:nvPicPr>
        <xdr:cNvPr id="24" name="Imagem 25">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864" y="97502"/>
          <a:ext cx="1645920" cy="586047"/>
        </a:xfrm>
        <a:prstGeom prst="rect">
          <a:avLst/>
        </a:prstGeom>
      </xdr:spPr>
    </xdr:pic>
    <xdr:clientData/>
  </xdr:twoCellAnchor>
  <xdr:twoCellAnchor editAs="absolute">
    <xdr:from>
      <xdr:col>10</xdr:col>
      <xdr:colOff>429094</xdr:colOff>
      <xdr:row>0</xdr:row>
      <xdr:rowOff>2761</xdr:rowOff>
    </xdr:from>
    <xdr:to>
      <xdr:col>11</xdr:col>
      <xdr:colOff>73892</xdr:colOff>
      <xdr:row>1</xdr:row>
      <xdr:rowOff>228122</xdr:rowOff>
    </xdr:to>
    <xdr:pic>
      <xdr:nvPicPr>
        <xdr:cNvPr id="26" name="Imagem 19">
          <a:hlinkClick xmlns:r="http://schemas.openxmlformats.org/officeDocument/2006/relationships" r:id="rId12"/>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72944" y="2761"/>
          <a:ext cx="397273" cy="463486"/>
        </a:xfrm>
        <a:prstGeom prst="rect">
          <a:avLst/>
        </a:prstGeom>
      </xdr:spPr>
    </xdr:pic>
    <xdr:clientData/>
  </xdr:twoCellAnchor>
  <xdr:twoCellAnchor editAs="absolute">
    <xdr:from>
      <xdr:col>11</xdr:col>
      <xdr:colOff>76231</xdr:colOff>
      <xdr:row>0</xdr:row>
      <xdr:rowOff>381</xdr:rowOff>
    </xdr:from>
    <xdr:to>
      <xdr:col>11</xdr:col>
      <xdr:colOff>475652</xdr:colOff>
      <xdr:row>1</xdr:row>
      <xdr:rowOff>228248</xdr:rowOff>
    </xdr:to>
    <xdr:pic>
      <xdr:nvPicPr>
        <xdr:cNvPr id="27" name="Imagem 21">
          <a:hlinkClick xmlns:r="http://schemas.openxmlformats.org/officeDocument/2006/relationships" r:id="rId14"/>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772556" y="381"/>
          <a:ext cx="399421" cy="465992"/>
        </a:xfrm>
        <a:prstGeom prst="rect">
          <a:avLst/>
        </a:prstGeom>
      </xdr:spPr>
    </xdr:pic>
    <xdr:clientData/>
  </xdr:twoCellAnchor>
  <xdr:twoCellAnchor editAs="absolute">
    <xdr:from>
      <xdr:col>11</xdr:col>
      <xdr:colOff>485775</xdr:colOff>
      <xdr:row>0</xdr:row>
      <xdr:rowOff>3562</xdr:rowOff>
    </xdr:from>
    <xdr:to>
      <xdr:col>12</xdr:col>
      <xdr:colOff>131345</xdr:colOff>
      <xdr:row>1</xdr:row>
      <xdr:rowOff>229822</xdr:rowOff>
    </xdr:to>
    <xdr:pic>
      <xdr:nvPicPr>
        <xdr:cNvPr id="28" name="Imagem 23">
          <a:hlinkClick xmlns:r="http://schemas.openxmlformats.org/officeDocument/2006/relationships" r:id="rId16"/>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182100" y="3562"/>
          <a:ext cx="398045" cy="464385"/>
        </a:xfrm>
        <a:prstGeom prst="rect">
          <a:avLst/>
        </a:prstGeom>
      </xdr:spPr>
    </xdr:pic>
    <xdr:clientData/>
  </xdr:twoCellAnchor>
  <xdr:twoCellAnchor>
    <xdr:from>
      <xdr:col>0</xdr:col>
      <xdr:colOff>1752599</xdr:colOff>
      <xdr:row>0</xdr:row>
      <xdr:rowOff>0</xdr:rowOff>
    </xdr:from>
    <xdr:to>
      <xdr:col>7</xdr:col>
      <xdr:colOff>19049</xdr:colOff>
      <xdr:row>2</xdr:row>
      <xdr:rowOff>142875</xdr:rowOff>
    </xdr:to>
    <xdr:sp macro="" textlink="">
      <xdr:nvSpPr>
        <xdr:cNvPr id="25" name="Retângulo 24">
          <a:hlinkClick xmlns:r="http://schemas.openxmlformats.org/officeDocument/2006/relationships" r:id="rId18"/>
          <a:extLst>
            <a:ext uri="{FF2B5EF4-FFF2-40B4-BE49-F238E27FC236}">
              <a16:creationId xmlns:a16="http://schemas.microsoft.com/office/drawing/2014/main" id="{CF3D245B-E132-4910-BCD9-EBF9FFCF13AC}"/>
            </a:ext>
          </a:extLst>
        </xdr:cNvPr>
        <xdr:cNvSpPr/>
      </xdr:nvSpPr>
      <xdr:spPr>
        <a:xfrm>
          <a:off x="1752599" y="0"/>
          <a:ext cx="3952875" cy="619125"/>
        </a:xfrm>
        <a:prstGeom prst="rect">
          <a:avLst/>
        </a:prstGeom>
        <a:solidFill>
          <a:srgbClr val="FFC91D"/>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r>
            <a:rPr lang="pt-BR" sz="1300" b="1" i="0">
              <a:solidFill>
                <a:schemeClr val="bg2">
                  <a:lumMod val="25000"/>
                </a:schemeClr>
              </a:solidFill>
              <a:effectLst/>
              <a:latin typeface="Arial" panose="020B0604020202020204" pitchFamily="34" charset="0"/>
              <a:ea typeface="+mn-ea"/>
              <a:cs typeface="Arial" panose="020B0604020202020204" pitchFamily="34" charset="0"/>
            </a:rPr>
            <a:t>THIS TEMPLATE IS A TRIAL VERSION WITH LIMITED FEATURES.</a:t>
          </a:r>
          <a:endParaRPr lang="pt-BR" sz="1300" b="1">
            <a:solidFill>
              <a:schemeClr val="bg2">
                <a:lumMod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19050</xdr:colOff>
      <xdr:row>0</xdr:row>
      <xdr:rowOff>0</xdr:rowOff>
    </xdr:from>
    <xdr:to>
      <xdr:col>10</xdr:col>
      <xdr:colOff>409574</xdr:colOff>
      <xdr:row>2</xdr:row>
      <xdr:rowOff>142875</xdr:rowOff>
    </xdr:to>
    <xdr:sp macro="" textlink="">
      <xdr:nvSpPr>
        <xdr:cNvPr id="29" name="Retângulo 28">
          <a:hlinkClick xmlns:r="http://schemas.openxmlformats.org/officeDocument/2006/relationships" r:id="rId18"/>
          <a:extLst>
            <a:ext uri="{FF2B5EF4-FFF2-40B4-BE49-F238E27FC236}">
              <a16:creationId xmlns:a16="http://schemas.microsoft.com/office/drawing/2014/main" id="{8C9B105C-0AFE-4AA6-BF71-87655DFC0D2D}"/>
            </a:ext>
          </a:extLst>
        </xdr:cNvPr>
        <xdr:cNvSpPr/>
      </xdr:nvSpPr>
      <xdr:spPr>
        <a:xfrm>
          <a:off x="5705475" y="0"/>
          <a:ext cx="2647949" cy="619125"/>
        </a:xfrm>
        <a:prstGeom prst="rect">
          <a:avLst/>
        </a:prstGeom>
        <a:solidFill>
          <a:srgbClr val="FF2121"/>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300" b="1" i="0">
              <a:solidFill>
                <a:schemeClr val="lt1"/>
              </a:solidFill>
              <a:effectLst/>
              <a:latin typeface="Arial" panose="020B0604020202020204" pitchFamily="34" charset="0"/>
              <a:ea typeface="+mn-ea"/>
              <a:cs typeface="Arial" panose="020B0604020202020204" pitchFamily="34" charset="0"/>
            </a:rPr>
            <a:t>CLICK HERE TO BUY THE FULL PROFESSIONAL</a:t>
          </a:r>
          <a:r>
            <a:rPr lang="pt-BR" sz="1300" b="1" i="0" baseline="0">
              <a:solidFill>
                <a:schemeClr val="lt1"/>
              </a:solidFill>
              <a:effectLst/>
              <a:latin typeface="Arial" panose="020B0604020202020204" pitchFamily="34" charset="0"/>
              <a:ea typeface="+mn-ea"/>
              <a:cs typeface="Arial" panose="020B0604020202020204" pitchFamily="34" charset="0"/>
            </a:rPr>
            <a:t> </a:t>
          </a:r>
          <a:r>
            <a:rPr lang="pt-BR" sz="1300" b="1" i="0">
              <a:solidFill>
                <a:schemeClr val="lt1"/>
              </a:solidFill>
              <a:effectLst/>
              <a:latin typeface="Arial" panose="020B0604020202020204" pitchFamily="34" charset="0"/>
              <a:ea typeface="+mn-ea"/>
              <a:cs typeface="Arial" panose="020B0604020202020204" pitchFamily="34" charset="0"/>
            </a:rPr>
            <a:t>VERSION</a:t>
          </a:r>
          <a:endParaRPr lang="pt-BR" sz="1300" b="1" i="0">
            <a:effectLst/>
            <a:latin typeface="Arial" panose="020B0604020202020204" pitchFamily="34" charset="0"/>
            <a:cs typeface="Arial" panose="020B0604020202020204" pitchFamily="34" charset="0"/>
          </a:endParaRPr>
        </a:p>
        <a:p>
          <a:pPr algn="l"/>
          <a:endParaRPr lang="pt-BR"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raiz@raiz.com" TargetMode="External"/><Relationship Id="rId1" Type="http://schemas.openxmlformats.org/officeDocument/2006/relationships/hyperlink" Target="mailto:raiz@raiz.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R113"/>
  <sheetViews>
    <sheetView showGridLines="0" tabSelected="1" zoomScaleNormal="100" workbookViewId="0">
      <pane xSplit="1" ySplit="5" topLeftCell="B6" activePane="bottomRight" state="frozen"/>
      <selection activeCell="B6" sqref="B6"/>
      <selection pane="topRight" activeCell="B6" sqref="B6"/>
      <selection pane="bottomLeft" activeCell="B6" sqref="B6"/>
      <selection pane="bottomRight" activeCell="N3" sqref="N3"/>
    </sheetView>
  </sheetViews>
  <sheetFormatPr defaultColWidth="0" defaultRowHeight="15" zeroHeight="1" x14ac:dyDescent="0.25"/>
  <cols>
    <col min="1" max="1" width="26.28515625" style="1" customWidth="1"/>
    <col min="2" max="2" width="3" style="1" customWidth="1"/>
    <col min="3" max="3" width="47.85546875" style="1" customWidth="1"/>
    <col min="4" max="27" width="9.140625" style="1" customWidth="1"/>
    <col min="28" max="28" width="9.140625" hidden="1" customWidth="1"/>
    <col min="29" max="76" width="9.140625" style="1" hidden="1" customWidth="1"/>
    <col min="77" max="80" width="6.7109375" style="1" hidden="1" customWidth="1"/>
    <col min="81" max="98" width="9.140625" style="1" hidden="1" customWidth="1"/>
    <col min="99" max="122" width="0" style="1" hidden="1" customWidth="1"/>
    <col min="123" max="16384" width="9.140625" style="1" hidden="1"/>
  </cols>
  <sheetData>
    <row r="1" spans="1:98" s="6" customFormat="1" ht="18.95" customHeight="1" x14ac:dyDescent="0.25">
      <c r="A1" s="52"/>
      <c r="B1" s="54"/>
      <c r="C1" s="7"/>
      <c r="D1" s="7"/>
      <c r="E1" s="53"/>
      <c r="F1" s="53"/>
      <c r="G1" s="53"/>
      <c r="H1" s="53"/>
      <c r="I1" s="53"/>
      <c r="J1" s="53"/>
      <c r="K1" s="7"/>
      <c r="L1" s="7"/>
      <c r="M1" s="7"/>
      <c r="N1" s="7"/>
      <c r="O1" s="7"/>
      <c r="P1" s="7"/>
      <c r="Q1" s="7"/>
      <c r="R1" s="7"/>
      <c r="S1" s="7"/>
      <c r="T1" s="7"/>
      <c r="U1" s="7"/>
      <c r="V1" s="7"/>
      <c r="W1" s="7"/>
      <c r="X1" s="7"/>
      <c r="Y1" s="7"/>
      <c r="Z1" s="7"/>
      <c r="AA1" s="7"/>
      <c r="AB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row>
    <row r="2" spans="1:98" s="6" customFormat="1" ht="18.95" customHeight="1" x14ac:dyDescent="0.25">
      <c r="A2" s="52"/>
      <c r="B2" s="54"/>
      <c r="C2" s="7"/>
      <c r="D2" s="7"/>
      <c r="E2" s="53"/>
      <c r="F2" s="53"/>
      <c r="G2" s="53"/>
      <c r="H2" s="53"/>
      <c r="I2" s="53"/>
      <c r="J2" s="53"/>
      <c r="K2" s="7"/>
      <c r="L2" s="7"/>
      <c r="M2" s="7"/>
      <c r="N2" s="7"/>
      <c r="O2" s="7"/>
      <c r="P2" s="7"/>
      <c r="Q2" s="7"/>
      <c r="R2" s="7"/>
      <c r="S2" s="7"/>
      <c r="T2" s="7"/>
      <c r="U2" s="7"/>
      <c r="V2" s="7"/>
      <c r="W2" s="7"/>
      <c r="X2" s="7"/>
      <c r="Y2" s="7"/>
      <c r="Z2" s="7"/>
      <c r="AA2" s="7"/>
      <c r="AB2"/>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row>
    <row r="3" spans="1:98" s="6" customFormat="1" ht="18.95" customHeight="1" x14ac:dyDescent="0.25">
      <c r="A3" s="52"/>
      <c r="B3" s="54"/>
      <c r="C3" s="7"/>
      <c r="D3" s="7"/>
      <c r="E3" s="53"/>
      <c r="F3" s="53"/>
      <c r="G3" s="53"/>
      <c r="H3" s="53"/>
      <c r="I3" s="53"/>
      <c r="J3" s="53"/>
      <c r="K3" s="7"/>
      <c r="L3" s="7"/>
      <c r="M3" s="7"/>
      <c r="N3" s="7"/>
      <c r="O3" s="7"/>
      <c r="P3" s="7"/>
      <c r="Q3" s="7"/>
      <c r="R3" s="7"/>
      <c r="S3" s="7"/>
      <c r="T3" s="7"/>
      <c r="U3" s="7"/>
      <c r="V3" s="7"/>
      <c r="W3" s="7"/>
      <c r="X3" s="7"/>
      <c r="Y3" s="7"/>
      <c r="Z3" s="7"/>
      <c r="AA3" s="7"/>
      <c r="AB3"/>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row>
    <row r="4" spans="1:98" s="6" customFormat="1" ht="18.95" customHeight="1" x14ac:dyDescent="0.25">
      <c r="A4" s="52"/>
      <c r="B4" s="54"/>
      <c r="C4" s="7"/>
      <c r="D4" s="7"/>
      <c r="E4" s="53"/>
      <c r="F4" s="53"/>
      <c r="G4" s="53"/>
      <c r="H4" s="53"/>
      <c r="I4" s="53"/>
      <c r="J4" s="53"/>
      <c r="K4" s="7"/>
      <c r="L4" s="7"/>
      <c r="M4" s="7"/>
      <c r="N4" s="7"/>
      <c r="O4" s="7"/>
      <c r="P4" s="7"/>
      <c r="Q4" s="7"/>
      <c r="R4" s="7"/>
      <c r="S4" s="7"/>
      <c r="T4" s="7"/>
      <c r="U4" s="7"/>
      <c r="V4" s="7"/>
      <c r="W4" s="7"/>
      <c r="X4" s="7"/>
      <c r="Y4" s="7"/>
      <c r="Z4" s="7"/>
      <c r="AA4" s="7"/>
      <c r="AB4"/>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row>
    <row r="5" spans="1:98" s="6" customFormat="1" ht="9" customHeight="1" x14ac:dyDescent="0.25">
      <c r="A5" s="52"/>
      <c r="B5" s="54"/>
      <c r="C5" s="7"/>
      <c r="D5" s="7"/>
      <c r="E5" s="7"/>
      <c r="F5" s="7"/>
      <c r="G5" s="7"/>
      <c r="H5" s="7"/>
      <c r="I5" s="7"/>
      <c r="J5" s="7"/>
      <c r="K5" s="7"/>
      <c r="L5" s="7"/>
      <c r="M5" s="7"/>
      <c r="N5" s="7"/>
      <c r="O5" s="7"/>
      <c r="P5" s="7"/>
      <c r="Q5" s="7"/>
      <c r="R5" s="7"/>
      <c r="S5" s="7"/>
      <c r="T5" s="7"/>
      <c r="U5" s="7"/>
      <c r="V5" s="7"/>
      <c r="W5" s="7"/>
      <c r="X5" s="7"/>
      <c r="Y5" s="7"/>
      <c r="Z5" s="7"/>
      <c r="AA5" s="7"/>
      <c r="AB5"/>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row>
    <row r="6" spans="1:98" s="6" customFormat="1" ht="18.95" customHeight="1" x14ac:dyDescent="0.25">
      <c r="A6" s="52"/>
      <c r="Q6" s="1"/>
      <c r="AB6"/>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row>
    <row r="7" spans="1:98" s="8" customFormat="1" ht="36" customHeight="1" x14ac:dyDescent="0.25">
      <c r="A7" s="52"/>
      <c r="C7" s="9" t="s">
        <v>221</v>
      </c>
      <c r="Q7" s="1"/>
      <c r="AB7"/>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row>
    <row r="8" spans="1:98" s="8" customFormat="1" ht="18.95" customHeight="1" x14ac:dyDescent="0.25">
      <c r="A8" s="52"/>
      <c r="Q8" s="1"/>
      <c r="X8" s="1"/>
      <c r="Y8" s="1"/>
      <c r="Z8" s="1"/>
      <c r="AA8" s="1"/>
      <c r="AB8"/>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row>
    <row r="9" spans="1:98" s="6" customFormat="1" ht="18.95" customHeight="1" x14ac:dyDescent="0.25">
      <c r="A9" s="52"/>
      <c r="Q9" s="1"/>
      <c r="AB9"/>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row>
    <row r="10" spans="1:98" s="10" customFormat="1" ht="18.95" customHeight="1" x14ac:dyDescent="0.25">
      <c r="A10" s="52"/>
      <c r="C10" s="1"/>
      <c r="D10" s="1"/>
      <c r="E10" s="1"/>
      <c r="F10" s="1"/>
      <c r="G10" s="1"/>
      <c r="H10" s="1"/>
      <c r="I10" s="1"/>
      <c r="J10" s="1"/>
      <c r="K10" s="1"/>
      <c r="L10" s="1"/>
      <c r="M10" s="1"/>
      <c r="N10" s="1"/>
      <c r="O10" s="1"/>
      <c r="P10" s="1"/>
      <c r="Q10" s="1"/>
      <c r="R10" s="1"/>
      <c r="S10" s="1"/>
      <c r="T10" s="1"/>
      <c r="U10" s="1"/>
      <c r="V10" s="1"/>
      <c r="W10" s="1"/>
      <c r="X10" s="1"/>
      <c r="Y10" s="1"/>
      <c r="Z10" s="1"/>
      <c r="AA10" s="1"/>
      <c r="AB10"/>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row>
    <row r="11" spans="1:98" s="10" customFormat="1" ht="18.95" customHeight="1" x14ac:dyDescent="0.25">
      <c r="A11" s="52"/>
      <c r="C11" s="1"/>
      <c r="D11" s="1"/>
      <c r="E11" s="1"/>
      <c r="F11" s="1"/>
      <c r="G11" s="1"/>
      <c r="H11" s="1"/>
      <c r="I11" s="1"/>
      <c r="J11" s="1"/>
      <c r="K11" s="1"/>
      <c r="L11" s="1"/>
      <c r="M11" s="1"/>
      <c r="N11" s="1"/>
      <c r="O11" s="1"/>
      <c r="P11" s="1"/>
      <c r="Q11" s="1"/>
      <c r="R11" s="1"/>
      <c r="S11" s="1"/>
      <c r="T11" s="1"/>
      <c r="U11" s="1"/>
      <c r="V11" s="1"/>
      <c r="W11" s="1"/>
      <c r="X11" s="1"/>
      <c r="Y11" s="1"/>
      <c r="Z11" s="1"/>
      <c r="AA11" s="1"/>
      <c r="AB1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row>
    <row r="12" spans="1:98" s="10" customFormat="1" ht="18.95" customHeight="1" x14ac:dyDescent="0.25">
      <c r="A12" s="52"/>
      <c r="C12" s="1"/>
      <c r="D12" s="1"/>
      <c r="E12" s="1"/>
      <c r="F12" s="1"/>
      <c r="G12" s="1"/>
      <c r="H12" s="1"/>
      <c r="I12" s="1"/>
      <c r="J12" s="1"/>
      <c r="K12" s="1"/>
      <c r="L12" s="1"/>
      <c r="M12" s="1"/>
      <c r="N12" s="1"/>
      <c r="O12" s="1"/>
      <c r="P12" s="1"/>
      <c r="Q12" s="1"/>
      <c r="R12" s="1"/>
      <c r="S12" s="1"/>
      <c r="T12" s="1"/>
      <c r="U12" s="1"/>
      <c r="V12" s="1"/>
      <c r="W12" s="1"/>
      <c r="X12" s="1"/>
      <c r="Y12" s="1"/>
      <c r="Z12" s="1"/>
      <c r="AA12" s="1"/>
      <c r="AB12"/>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row>
    <row r="13" spans="1:98" s="10" customFormat="1" ht="18.95" customHeight="1" x14ac:dyDescent="0.25">
      <c r="A13" s="52"/>
      <c r="C13" s="1"/>
      <c r="D13" s="1"/>
      <c r="E13" s="1"/>
      <c r="F13" s="1"/>
      <c r="G13" s="1"/>
      <c r="H13" s="1"/>
      <c r="I13" s="1"/>
      <c r="J13" s="1"/>
      <c r="K13" s="1"/>
      <c r="L13" s="1"/>
      <c r="M13" s="1"/>
      <c r="N13" s="1"/>
      <c r="O13" s="1"/>
      <c r="P13" s="1"/>
      <c r="Q13" s="1"/>
      <c r="R13" s="1"/>
      <c r="S13" s="1"/>
      <c r="T13" s="1"/>
      <c r="U13" s="1"/>
      <c r="V13" s="1"/>
      <c r="W13" s="1"/>
      <c r="X13" s="1"/>
      <c r="Y13" s="1"/>
      <c r="Z13" s="1"/>
      <c r="AA13" s="1"/>
      <c r="AB13"/>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row>
    <row r="14" spans="1:98" s="10" customFormat="1" ht="30" customHeight="1" x14ac:dyDescent="0.25">
      <c r="A14" s="52"/>
      <c r="C14" s="1"/>
      <c r="D14" s="1"/>
      <c r="E14" s="1"/>
      <c r="F14" s="1"/>
      <c r="G14" s="1"/>
      <c r="H14" s="1"/>
      <c r="I14" s="1"/>
      <c r="J14" s="1"/>
      <c r="K14" s="1"/>
      <c r="L14" s="1"/>
      <c r="M14" s="1"/>
      <c r="N14" s="1"/>
      <c r="O14" s="1"/>
      <c r="P14" s="1"/>
      <c r="Q14" s="1"/>
      <c r="R14" s="1"/>
      <c r="S14" s="1"/>
      <c r="T14" s="1"/>
      <c r="U14" s="1"/>
      <c r="V14" s="1"/>
      <c r="W14" s="1"/>
      <c r="X14" s="1"/>
      <c r="Y14" s="1"/>
      <c r="Z14" s="1"/>
      <c r="AA14" s="1"/>
      <c r="AB14"/>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row>
    <row r="15" spans="1:98" s="10" customFormat="1" ht="30" customHeight="1" x14ac:dyDescent="0.25">
      <c r="A15" s="52"/>
      <c r="C15" s="11" t="s">
        <v>222</v>
      </c>
      <c r="D15" s="12"/>
      <c r="E15" s="12"/>
      <c r="F15" s="12"/>
      <c r="G15" s="12"/>
      <c r="H15" s="12"/>
      <c r="I15" s="12"/>
      <c r="J15" s="12"/>
      <c r="K15" s="12"/>
      <c r="L15" s="12"/>
      <c r="M15" s="12"/>
      <c r="N15" s="12"/>
      <c r="O15" s="12"/>
      <c r="P15" s="12"/>
      <c r="Q15" s="1"/>
      <c r="R15" s="1"/>
      <c r="S15" s="1"/>
      <c r="T15" s="1"/>
      <c r="U15" s="1"/>
      <c r="V15" s="1"/>
      <c r="W15" s="1"/>
      <c r="X15" s="1"/>
      <c r="Y15" s="1"/>
      <c r="Z15" s="1"/>
      <c r="AA15" s="1"/>
      <c r="AB15"/>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row>
    <row r="16" spans="1:98" s="8" customFormat="1" ht="18.95" customHeight="1" x14ac:dyDescent="0.25">
      <c r="A16" s="52"/>
      <c r="C16" s="13"/>
      <c r="D16" s="13"/>
      <c r="E16" s="13"/>
      <c r="F16" s="13"/>
      <c r="G16" s="13"/>
      <c r="H16" s="13"/>
      <c r="I16" s="13"/>
      <c r="J16" s="13"/>
      <c r="K16" s="13"/>
      <c r="L16" s="13"/>
      <c r="M16" s="13"/>
      <c r="N16" s="13"/>
      <c r="O16" s="13"/>
      <c r="P16" s="13"/>
      <c r="Q16" s="1"/>
      <c r="R16" s="1"/>
      <c r="S16" s="1"/>
      <c r="T16" s="1"/>
      <c r="U16" s="1"/>
      <c r="V16" s="1"/>
      <c r="W16" s="1"/>
      <c r="X16" s="1"/>
      <c r="Y16" s="1"/>
      <c r="Z16" s="1"/>
      <c r="AA16" s="1"/>
      <c r="AB16"/>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row>
    <row r="17" spans="1:98" s="8" customFormat="1" ht="18.95" customHeight="1" x14ac:dyDescent="0.3">
      <c r="A17" s="52"/>
      <c r="C17" s="14"/>
      <c r="D17" s="13"/>
      <c r="E17" s="13"/>
      <c r="F17" s="13"/>
      <c r="G17" s="13"/>
      <c r="H17" s="13"/>
      <c r="I17" s="15"/>
      <c r="J17" s="2"/>
      <c r="K17" s="13"/>
      <c r="L17" s="13"/>
      <c r="M17" s="13"/>
      <c r="N17" s="13"/>
      <c r="O17" s="13"/>
      <c r="P17" s="13"/>
      <c r="Q17" s="1"/>
      <c r="R17" s="1"/>
      <c r="S17" s="1"/>
      <c r="T17" s="1"/>
      <c r="U17" s="1"/>
      <c r="V17" s="1"/>
      <c r="W17" s="1"/>
      <c r="X17" s="1"/>
      <c r="Y17" s="1"/>
      <c r="Z17" s="1"/>
      <c r="AA17" s="1"/>
      <c r="AB17"/>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row>
    <row r="18" spans="1:98" s="8" customFormat="1" ht="18.95" customHeight="1" x14ac:dyDescent="0.3">
      <c r="A18" s="52"/>
      <c r="C18" s="14"/>
      <c r="D18" s="13"/>
      <c r="E18" s="13"/>
      <c r="F18" s="13"/>
      <c r="G18" s="13"/>
      <c r="H18" s="13"/>
      <c r="I18" s="15"/>
      <c r="J18" s="2"/>
      <c r="K18" s="13"/>
      <c r="L18" s="13"/>
      <c r="M18" s="13"/>
      <c r="N18" s="13"/>
      <c r="O18" s="13"/>
      <c r="P18" s="13"/>
      <c r="Q18" s="1"/>
      <c r="R18" s="1"/>
      <c r="S18" s="1"/>
      <c r="T18" s="1"/>
      <c r="U18" s="1"/>
      <c r="V18" s="1"/>
      <c r="W18" s="1"/>
      <c r="X18" s="1"/>
      <c r="Y18" s="1"/>
      <c r="Z18" s="1"/>
      <c r="AA18" s="1"/>
      <c r="AB18"/>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row>
    <row r="19" spans="1:98" s="8" customFormat="1" ht="18.95" customHeight="1" x14ac:dyDescent="0.3">
      <c r="A19" s="52"/>
      <c r="C19" s="14"/>
      <c r="D19" s="13"/>
      <c r="E19" s="13"/>
      <c r="F19" s="13"/>
      <c r="G19" s="13"/>
      <c r="H19" s="13"/>
      <c r="I19" s="15"/>
      <c r="J19" s="2"/>
      <c r="K19" s="13"/>
      <c r="L19" s="13"/>
      <c r="M19" s="13"/>
      <c r="N19" s="13"/>
      <c r="O19" s="13"/>
      <c r="P19" s="13"/>
      <c r="Q19" s="1"/>
      <c r="R19" s="1"/>
      <c r="S19" s="1"/>
      <c r="T19" s="1"/>
      <c r="U19" s="1"/>
      <c r="V19" s="1"/>
      <c r="W19" s="1"/>
      <c r="X19" s="1"/>
      <c r="Y19" s="1"/>
      <c r="Z19" s="1"/>
      <c r="AA19" s="1"/>
      <c r="AB19"/>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row>
    <row r="20" spans="1:98" s="8" customFormat="1" ht="18.95" customHeight="1" x14ac:dyDescent="0.3">
      <c r="A20" s="52"/>
      <c r="C20" s="14"/>
      <c r="D20" s="13"/>
      <c r="E20" s="13"/>
      <c r="F20" s="13"/>
      <c r="G20" s="13"/>
      <c r="H20" s="13"/>
      <c r="I20" s="15"/>
      <c r="J20" s="2"/>
      <c r="K20" s="13"/>
      <c r="L20" s="13"/>
      <c r="M20" s="13"/>
      <c r="N20" s="13"/>
      <c r="O20" s="13"/>
      <c r="P20" s="13"/>
      <c r="Q20" s="1"/>
      <c r="R20" s="1"/>
      <c r="S20" s="1"/>
      <c r="T20" s="1"/>
      <c r="U20" s="1"/>
      <c r="V20" s="1"/>
      <c r="W20" s="1"/>
      <c r="X20" s="1"/>
      <c r="Y20" s="1"/>
      <c r="Z20" s="1"/>
      <c r="AA20" s="1"/>
      <c r="AB20"/>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row>
    <row r="21" spans="1:98" s="8" customFormat="1" ht="30" customHeight="1" x14ac:dyDescent="0.25">
      <c r="A21" s="52"/>
      <c r="G21" s="16"/>
      <c r="Q21" s="1"/>
      <c r="R21" s="1"/>
      <c r="S21" s="1"/>
      <c r="T21" s="1"/>
      <c r="U21" s="1"/>
      <c r="V21" s="1"/>
      <c r="W21" s="1"/>
      <c r="X21" s="1"/>
      <c r="Y21" s="1"/>
      <c r="Z21" s="1"/>
      <c r="AA21" s="1"/>
      <c r="AB2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row>
    <row r="22" spans="1:98" s="8" customFormat="1" ht="20.25" customHeight="1" x14ac:dyDescent="0.25">
      <c r="A22" s="52"/>
      <c r="G22" s="16"/>
      <c r="Q22" s="1"/>
      <c r="R22" s="1"/>
      <c r="S22" s="1"/>
      <c r="T22" s="1"/>
      <c r="U22" s="1"/>
      <c r="V22" s="1"/>
      <c r="W22" s="1"/>
      <c r="X22" s="1"/>
      <c r="Y22" s="1"/>
      <c r="Z22" s="1"/>
      <c r="AA22" s="1"/>
      <c r="AB22"/>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row>
    <row r="23" spans="1:98" s="8" customFormat="1" ht="14.25" customHeight="1" x14ac:dyDescent="0.25">
      <c r="A23" s="52"/>
      <c r="G23" s="16"/>
      <c r="Q23" s="1"/>
      <c r="R23" s="1"/>
      <c r="S23" s="1"/>
      <c r="T23" s="1"/>
      <c r="U23" s="1"/>
      <c r="V23" s="1"/>
      <c r="W23" s="1"/>
      <c r="X23" s="1"/>
      <c r="Y23" s="1"/>
      <c r="Z23" s="1"/>
      <c r="AA23" s="1"/>
      <c r="AB23"/>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row>
    <row r="24" spans="1:98" s="8" customFormat="1" ht="30" customHeight="1" x14ac:dyDescent="0.25">
      <c r="A24" s="52"/>
      <c r="C24" s="11" t="s">
        <v>303</v>
      </c>
      <c r="D24" s="17"/>
      <c r="E24" s="17"/>
      <c r="F24" s="17"/>
      <c r="G24" s="17"/>
      <c r="H24" s="17"/>
      <c r="I24" s="17"/>
      <c r="J24" s="17"/>
      <c r="K24" s="17"/>
      <c r="L24" s="17"/>
      <c r="M24" s="17"/>
      <c r="N24" s="17"/>
      <c r="O24" s="17"/>
      <c r="P24" s="17"/>
      <c r="Q24" s="1"/>
      <c r="R24" s="1"/>
      <c r="S24" s="1"/>
      <c r="T24" s="1"/>
      <c r="U24" s="1"/>
      <c r="V24" s="1"/>
      <c r="W24" s="1"/>
      <c r="X24" s="1"/>
      <c r="Y24" s="1"/>
      <c r="Z24" s="1"/>
      <c r="AA24" s="1"/>
      <c r="AB24"/>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row>
    <row r="25" spans="1:98" ht="21" customHeight="1" x14ac:dyDescent="0.25">
      <c r="A25" s="52"/>
    </row>
    <row r="26" spans="1:98" ht="15.75" customHeight="1" x14ac:dyDescent="0.25">
      <c r="A26" s="52"/>
    </row>
    <row r="27" spans="1:98" s="8" customFormat="1" ht="18.95" customHeight="1" thickBot="1" x14ac:dyDescent="0.3">
      <c r="A27" s="52"/>
      <c r="C27" s="18" t="s">
        <v>223</v>
      </c>
      <c r="D27" s="19"/>
      <c r="E27" s="19"/>
      <c r="F27" s="19"/>
      <c r="G27" s="19"/>
      <c r="H27" s="19"/>
      <c r="I27" s="19"/>
      <c r="J27" s="19"/>
      <c r="K27" s="19"/>
      <c r="L27" s="19"/>
      <c r="M27" s="19"/>
      <c r="N27" s="19"/>
      <c r="O27" s="19"/>
      <c r="P27" s="19"/>
      <c r="Q27" s="1"/>
      <c r="R27" s="1"/>
      <c r="S27" s="1"/>
      <c r="T27" s="1"/>
      <c r="U27" s="1"/>
      <c r="V27" s="1"/>
      <c r="W27" s="1"/>
      <c r="X27" s="1"/>
      <c r="Y27" s="1"/>
      <c r="Z27" s="1"/>
      <c r="AA27" s="1"/>
      <c r="AB27"/>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row>
    <row r="28" spans="1:98" s="8" customFormat="1" ht="18.95" customHeight="1" x14ac:dyDescent="0.25">
      <c r="A28" s="52"/>
      <c r="C28" s="20"/>
      <c r="D28" s="21"/>
      <c r="E28" s="21"/>
      <c r="F28" s="21"/>
      <c r="Q28" s="1"/>
      <c r="R28" s="1"/>
      <c r="S28" s="1"/>
      <c r="T28" s="1"/>
      <c r="U28" s="1"/>
      <c r="V28" s="1"/>
      <c r="W28" s="1"/>
      <c r="X28" s="1"/>
      <c r="Y28" s="1"/>
      <c r="Z28" s="1"/>
      <c r="AA28" s="1"/>
      <c r="AB28"/>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row>
    <row r="29" spans="1:98" s="8" customFormat="1" ht="18.95" customHeight="1" x14ac:dyDescent="0.25">
      <c r="A29" s="52"/>
      <c r="C29" s="22"/>
      <c r="Q29" s="1"/>
      <c r="R29" s="1"/>
      <c r="S29" s="1"/>
      <c r="T29" s="1"/>
      <c r="U29" s="1"/>
      <c r="V29" s="1"/>
      <c r="W29" s="1"/>
      <c r="X29" s="1"/>
      <c r="Y29" s="1"/>
      <c r="Z29" s="1"/>
      <c r="AA29" s="1"/>
      <c r="AB29"/>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row>
    <row r="30" spans="1:98" s="8" customFormat="1" ht="18.95" customHeight="1" x14ac:dyDescent="0.25">
      <c r="A30" s="52"/>
      <c r="C30" s="22"/>
      <c r="Q30" s="1"/>
      <c r="R30" s="1"/>
      <c r="S30" s="1"/>
      <c r="T30" s="1"/>
      <c r="U30" s="1"/>
      <c r="V30" s="1"/>
      <c r="W30" s="1"/>
      <c r="X30" s="1"/>
      <c r="Y30" s="1"/>
      <c r="Z30" s="1"/>
      <c r="AA30" s="1"/>
      <c r="AB30"/>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row>
    <row r="31" spans="1:98" s="8" customFormat="1" ht="18.95" customHeight="1" x14ac:dyDescent="0.25">
      <c r="A31" s="52"/>
      <c r="C31" s="22"/>
      <c r="Q31" s="1"/>
      <c r="R31" s="1"/>
      <c r="S31" s="1"/>
      <c r="T31" s="1"/>
      <c r="U31" s="1"/>
      <c r="V31" s="1"/>
      <c r="W31" s="1"/>
      <c r="X31" s="1"/>
      <c r="Y31" s="1"/>
      <c r="Z31" s="1"/>
      <c r="AA31" s="1"/>
      <c r="AB3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row>
    <row r="32" spans="1:98" s="8" customFormat="1" ht="18.95" customHeight="1" x14ac:dyDescent="0.25">
      <c r="A32" s="52"/>
      <c r="C32" s="22"/>
      <c r="Q32" s="1"/>
      <c r="R32" s="1"/>
      <c r="S32" s="1"/>
      <c r="T32" s="1"/>
      <c r="U32" s="1"/>
      <c r="V32" s="1"/>
      <c r="W32" s="1"/>
      <c r="X32" s="1"/>
      <c r="Y32" s="1"/>
      <c r="Z32" s="1"/>
      <c r="AA32" s="1"/>
      <c r="AB32"/>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row>
    <row r="33" spans="1:98" s="8" customFormat="1" ht="18.95" customHeight="1" x14ac:dyDescent="0.25">
      <c r="A33" s="52"/>
      <c r="C33" s="22"/>
      <c r="Q33" s="1"/>
      <c r="R33" s="1"/>
      <c r="S33" s="1"/>
      <c r="T33" s="1"/>
      <c r="U33" s="1"/>
      <c r="V33" s="1"/>
      <c r="W33" s="1"/>
      <c r="X33" s="1"/>
      <c r="Y33" s="1"/>
      <c r="Z33" s="1"/>
      <c r="AA33" s="1"/>
      <c r="AB33"/>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row>
    <row r="34" spans="1:98" s="8" customFormat="1" ht="18.95" customHeight="1" x14ac:dyDescent="0.25">
      <c r="A34" s="52"/>
      <c r="C34" s="22"/>
      <c r="Q34" s="1"/>
      <c r="R34" s="1"/>
      <c r="S34" s="1"/>
      <c r="T34" s="1"/>
      <c r="U34" s="1"/>
      <c r="V34" s="1"/>
      <c r="W34" s="1"/>
      <c r="X34" s="1"/>
      <c r="Y34" s="1"/>
      <c r="Z34" s="1"/>
      <c r="AA34" s="1"/>
      <c r="AB34"/>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row>
    <row r="35" spans="1:98" s="8" customFormat="1" ht="18.95" customHeight="1" x14ac:dyDescent="0.25">
      <c r="A35" s="52"/>
      <c r="C35" s="22"/>
      <c r="Q35" s="1"/>
      <c r="R35" s="1"/>
      <c r="S35" s="1"/>
      <c r="T35" s="1"/>
      <c r="U35" s="1"/>
      <c r="V35" s="1"/>
      <c r="W35" s="1"/>
      <c r="X35" s="1"/>
      <c r="Y35" s="1"/>
      <c r="Z35" s="1"/>
      <c r="AA35" s="1"/>
      <c r="AB35"/>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row>
    <row r="36" spans="1:98" s="8" customFormat="1" ht="18.95" customHeight="1" x14ac:dyDescent="0.25">
      <c r="A36" s="52"/>
      <c r="C36" s="22"/>
      <c r="Q36" s="1"/>
      <c r="R36" s="1"/>
      <c r="S36" s="1"/>
      <c r="T36" s="1"/>
      <c r="U36" s="1"/>
      <c r="V36" s="1"/>
      <c r="W36" s="1"/>
      <c r="X36" s="1"/>
      <c r="Y36" s="1"/>
      <c r="Z36" s="1"/>
      <c r="AA36" s="1"/>
      <c r="AB36"/>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row>
    <row r="37" spans="1:98" s="8" customFormat="1" ht="18.95" customHeight="1" x14ac:dyDescent="0.25">
      <c r="A37" s="52"/>
      <c r="C37" s="22"/>
      <c r="Q37" s="1"/>
      <c r="R37" s="1"/>
      <c r="S37" s="1"/>
      <c r="T37" s="1"/>
      <c r="U37" s="1"/>
      <c r="V37" s="1"/>
      <c r="W37" s="1"/>
      <c r="X37" s="1"/>
      <c r="Y37" s="1"/>
      <c r="Z37" s="1"/>
      <c r="AA37" s="1"/>
      <c r="AB37"/>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row>
    <row r="38" spans="1:98" s="8" customFormat="1" ht="18.95" customHeight="1" thickBot="1" x14ac:dyDescent="0.3">
      <c r="A38" s="52"/>
      <c r="C38" s="18" t="s">
        <v>224</v>
      </c>
      <c r="D38" s="19"/>
      <c r="E38" s="19"/>
      <c r="F38" s="19"/>
      <c r="G38" s="19"/>
      <c r="H38" s="19"/>
      <c r="I38" s="19"/>
      <c r="J38" s="19"/>
      <c r="K38" s="19"/>
      <c r="L38" s="19"/>
      <c r="M38" s="19"/>
      <c r="N38" s="19"/>
      <c r="O38" s="19"/>
      <c r="P38" s="19"/>
      <c r="Q38" s="1"/>
      <c r="R38" s="1"/>
      <c r="S38" s="1"/>
      <c r="T38" s="1"/>
      <c r="U38" s="1"/>
      <c r="V38" s="1"/>
      <c r="W38" s="1"/>
      <c r="X38" s="1"/>
      <c r="Y38" s="1"/>
      <c r="Z38" s="1"/>
      <c r="AA38" s="1"/>
      <c r="AB38"/>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row>
    <row r="39" spans="1:98" s="8" customFormat="1" ht="18.95" customHeight="1" x14ac:dyDescent="0.25">
      <c r="A39" s="52"/>
      <c r="C39" s="20"/>
      <c r="D39" s="21"/>
      <c r="E39" s="21"/>
      <c r="F39" s="21"/>
      <c r="Q39" s="1"/>
      <c r="R39" s="1"/>
      <c r="S39" s="1"/>
      <c r="T39" s="1"/>
      <c r="U39" s="1"/>
      <c r="V39" s="1"/>
      <c r="W39" s="1"/>
      <c r="X39" s="1"/>
      <c r="Y39" s="1"/>
      <c r="Z39" s="1"/>
      <c r="AA39" s="1"/>
      <c r="AB39"/>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row>
    <row r="40" spans="1:98" s="8" customFormat="1" ht="18.95" customHeight="1" x14ac:dyDescent="0.25">
      <c r="A40" s="52"/>
      <c r="C40" s="22"/>
      <c r="Q40" s="1"/>
      <c r="R40" s="1"/>
      <c r="S40" s="1"/>
      <c r="T40" s="1"/>
      <c r="U40" s="1"/>
      <c r="V40" s="1"/>
      <c r="W40" s="1"/>
      <c r="X40" s="1"/>
      <c r="Y40" s="1"/>
      <c r="Z40" s="1"/>
      <c r="AA40" s="1"/>
      <c r="AB40"/>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row>
    <row r="41" spans="1:98" s="8" customFormat="1" ht="18.95" customHeight="1" x14ac:dyDescent="0.25">
      <c r="A41" s="52"/>
      <c r="C41" s="22"/>
      <c r="Q41" s="1"/>
      <c r="R41" s="1"/>
      <c r="S41" s="1"/>
      <c r="T41" s="1"/>
      <c r="U41" s="1"/>
      <c r="V41" s="1"/>
      <c r="W41" s="1"/>
      <c r="X41" s="1"/>
      <c r="Y41" s="1"/>
      <c r="Z41" s="1"/>
      <c r="AA41" s="1"/>
      <c r="AB4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row>
    <row r="42" spans="1:98" s="8" customFormat="1" ht="18.95" customHeight="1" x14ac:dyDescent="0.25">
      <c r="A42" s="52"/>
      <c r="C42" s="22"/>
      <c r="Q42" s="1"/>
      <c r="R42" s="1"/>
      <c r="S42" s="1"/>
      <c r="T42" s="1"/>
      <c r="U42" s="1"/>
      <c r="V42" s="1"/>
      <c r="W42" s="1"/>
      <c r="X42" s="1"/>
      <c r="Y42" s="1"/>
      <c r="Z42" s="1"/>
      <c r="AA42" s="1"/>
      <c r="AB42"/>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row>
    <row r="43" spans="1:98" s="8" customFormat="1" ht="18.95" customHeight="1" x14ac:dyDescent="0.25">
      <c r="A43" s="52"/>
      <c r="C43" s="22"/>
      <c r="Q43" s="1"/>
      <c r="R43" s="1"/>
      <c r="S43" s="1"/>
      <c r="T43" s="1"/>
      <c r="U43" s="1"/>
      <c r="V43" s="1"/>
      <c r="W43" s="1"/>
      <c r="X43" s="1"/>
      <c r="Y43" s="1"/>
      <c r="Z43" s="1"/>
      <c r="AA43" s="1"/>
      <c r="AB43"/>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row>
    <row r="44" spans="1:98" s="8" customFormat="1" ht="18.95" customHeight="1" x14ac:dyDescent="0.25">
      <c r="A44" s="52"/>
      <c r="C44" s="22"/>
      <c r="Q44" s="1"/>
      <c r="R44" s="1"/>
      <c r="S44" s="1"/>
      <c r="T44" s="1"/>
      <c r="U44" s="1"/>
      <c r="V44" s="1"/>
      <c r="W44" s="1"/>
      <c r="X44" s="1"/>
      <c r="Y44" s="1"/>
      <c r="Z44" s="1"/>
      <c r="AA44" s="1"/>
      <c r="AB44"/>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row>
    <row r="45" spans="1:98" s="8" customFormat="1" ht="18.95" customHeight="1" thickBot="1" x14ac:dyDescent="0.3">
      <c r="A45" s="52"/>
      <c r="C45" s="18" t="s">
        <v>225</v>
      </c>
      <c r="D45" s="19"/>
      <c r="E45" s="19"/>
      <c r="F45" s="19"/>
      <c r="G45" s="19"/>
      <c r="H45" s="19"/>
      <c r="I45" s="19"/>
      <c r="J45" s="19"/>
      <c r="K45" s="19"/>
      <c r="L45" s="19"/>
      <c r="M45" s="19"/>
      <c r="N45" s="19"/>
      <c r="O45" s="19"/>
      <c r="P45" s="19"/>
      <c r="Q45" s="1"/>
      <c r="R45" s="1"/>
      <c r="S45" s="1"/>
      <c r="T45" s="1"/>
      <c r="U45" s="1"/>
      <c r="V45" s="1"/>
      <c r="W45" s="1"/>
      <c r="X45" s="1"/>
      <c r="Y45" s="1"/>
      <c r="Z45" s="1"/>
      <c r="AA45" s="1"/>
      <c r="AB45"/>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row>
    <row r="46" spans="1:98" s="8" customFormat="1" ht="18.95" customHeight="1" x14ac:dyDescent="0.25">
      <c r="A46" s="52"/>
      <c r="C46" s="20"/>
      <c r="D46" s="21"/>
      <c r="E46" s="21"/>
      <c r="F46" s="21"/>
      <c r="Q46" s="1"/>
      <c r="R46" s="1"/>
      <c r="S46" s="1"/>
      <c r="T46" s="1"/>
      <c r="U46" s="1"/>
      <c r="V46" s="1"/>
      <c r="W46" s="1"/>
      <c r="X46" s="1"/>
      <c r="Y46" s="1"/>
      <c r="Z46" s="1"/>
      <c r="AA46" s="1"/>
      <c r="AB46"/>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row>
    <row r="47" spans="1:98" s="8" customFormat="1" ht="18.95" customHeight="1" x14ac:dyDescent="0.25">
      <c r="A47" s="52"/>
      <c r="C47" s="20"/>
      <c r="D47" s="21"/>
      <c r="E47" s="21"/>
      <c r="F47" s="21"/>
      <c r="Q47" s="1"/>
      <c r="R47" s="1"/>
      <c r="S47" s="1"/>
      <c r="T47" s="1"/>
      <c r="U47" s="1"/>
      <c r="V47" s="1"/>
      <c r="W47" s="1"/>
      <c r="X47" s="1"/>
      <c r="Y47" s="1"/>
      <c r="Z47" s="1"/>
      <c r="AA47" s="1"/>
      <c r="AB47"/>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row>
    <row r="48" spans="1:98" s="8" customFormat="1" ht="18.95" customHeight="1" x14ac:dyDescent="0.25">
      <c r="A48" s="52"/>
      <c r="C48" s="20"/>
      <c r="D48" s="21"/>
      <c r="E48" s="21"/>
      <c r="F48" s="21"/>
      <c r="Q48" s="1"/>
      <c r="R48" s="1"/>
      <c r="S48" s="1"/>
      <c r="T48" s="1"/>
      <c r="U48" s="1"/>
      <c r="V48" s="1"/>
      <c r="W48" s="1"/>
      <c r="X48" s="1"/>
      <c r="Y48" s="1"/>
      <c r="Z48" s="1"/>
      <c r="AA48" s="1"/>
      <c r="AB48"/>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row>
    <row r="49" spans="1:98" s="8" customFormat="1" ht="18.95" customHeight="1" x14ac:dyDescent="0.25">
      <c r="A49" s="52"/>
      <c r="C49" s="20"/>
      <c r="D49" s="21"/>
      <c r="E49" s="21"/>
      <c r="F49" s="21"/>
      <c r="Q49" s="1"/>
      <c r="R49" s="1"/>
      <c r="S49" s="1"/>
      <c r="T49" s="1"/>
      <c r="U49" s="1"/>
      <c r="V49" s="1"/>
      <c r="W49" s="1"/>
      <c r="X49" s="1"/>
      <c r="Y49" s="1"/>
      <c r="Z49" s="1"/>
      <c r="AA49" s="1"/>
      <c r="AB49"/>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row>
    <row r="50" spans="1:98" s="8" customFormat="1" ht="18.95" customHeight="1" thickBot="1" x14ac:dyDescent="0.3">
      <c r="A50" s="52"/>
      <c r="C50" s="18" t="s">
        <v>226</v>
      </c>
      <c r="D50" s="19"/>
      <c r="E50" s="19"/>
      <c r="F50" s="19"/>
      <c r="G50" s="19"/>
      <c r="H50" s="19"/>
      <c r="I50" s="19"/>
      <c r="J50" s="19"/>
      <c r="K50" s="19"/>
      <c r="L50" s="19"/>
      <c r="M50" s="19"/>
      <c r="N50" s="19"/>
      <c r="O50" s="19"/>
      <c r="P50" s="19"/>
      <c r="Q50" s="1"/>
      <c r="R50" s="1"/>
      <c r="S50" s="1"/>
      <c r="T50" s="1"/>
      <c r="U50" s="1"/>
      <c r="V50" s="1"/>
      <c r="W50" s="1"/>
      <c r="X50" s="1"/>
      <c r="Y50" s="1"/>
      <c r="Z50" s="1"/>
      <c r="AA50" s="1"/>
      <c r="AB50"/>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row>
    <row r="51" spans="1:98" s="8" customFormat="1" ht="18.95" customHeight="1" x14ac:dyDescent="0.25">
      <c r="A51" s="52"/>
      <c r="C51" s="20"/>
      <c r="D51" s="21"/>
      <c r="E51" s="21"/>
      <c r="F51" s="21"/>
      <c r="Q51" s="1"/>
      <c r="R51" s="1"/>
      <c r="S51" s="1"/>
      <c r="T51" s="1"/>
      <c r="U51" s="1"/>
      <c r="V51" s="1"/>
      <c r="W51" s="1"/>
      <c r="X51" s="1"/>
      <c r="Y51" s="1"/>
      <c r="Z51" s="1"/>
      <c r="AA51" s="1"/>
      <c r="AB5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row>
    <row r="52" spans="1:98" s="8" customFormat="1" ht="18.95" customHeight="1" x14ac:dyDescent="0.25">
      <c r="A52" s="52"/>
      <c r="C52" s="20"/>
      <c r="D52" s="21"/>
      <c r="E52" s="21"/>
      <c r="F52" s="21"/>
      <c r="Q52" s="1"/>
      <c r="R52" s="1"/>
      <c r="S52" s="1"/>
      <c r="T52" s="1"/>
      <c r="U52" s="1"/>
      <c r="V52" s="1"/>
      <c r="W52" s="1"/>
      <c r="X52" s="1"/>
      <c r="Y52" s="1"/>
      <c r="Z52" s="1"/>
      <c r="AA52" s="1"/>
      <c r="AB52"/>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row>
    <row r="53" spans="1:98" s="8" customFormat="1" ht="18.95" customHeight="1" x14ac:dyDescent="0.25">
      <c r="A53" s="52"/>
      <c r="C53" s="23"/>
      <c r="D53" s="6"/>
      <c r="E53" s="6"/>
      <c r="F53" s="6"/>
      <c r="G53" s="6"/>
      <c r="H53" s="6"/>
      <c r="I53" s="6"/>
      <c r="J53" s="6"/>
      <c r="K53" s="6"/>
      <c r="L53" s="6"/>
      <c r="M53" s="6"/>
      <c r="N53" s="6"/>
      <c r="O53" s="6"/>
      <c r="P53" s="6"/>
      <c r="R53" s="1"/>
      <c r="S53" s="1"/>
      <c r="T53" s="1"/>
      <c r="U53" s="1"/>
      <c r="V53" s="1"/>
      <c r="W53" s="1"/>
      <c r="X53" s="1"/>
      <c r="Y53" s="1"/>
      <c r="Z53" s="1"/>
      <c r="AA53" s="1"/>
      <c r="AB53"/>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row>
    <row r="54" spans="1:98" s="8" customFormat="1" ht="18.95" customHeight="1" x14ac:dyDescent="0.25">
      <c r="A54" s="52"/>
      <c r="C54" s="23"/>
      <c r="D54" s="6"/>
      <c r="E54" s="6"/>
      <c r="F54" s="6"/>
      <c r="G54" s="6"/>
      <c r="H54" s="6"/>
      <c r="I54" s="6"/>
      <c r="J54" s="6"/>
      <c r="K54" s="6"/>
      <c r="L54" s="6"/>
      <c r="M54" s="6"/>
      <c r="N54" s="6"/>
      <c r="O54" s="6"/>
      <c r="P54" s="6"/>
      <c r="R54" s="1"/>
      <c r="S54" s="1"/>
      <c r="T54" s="1"/>
      <c r="U54" s="1"/>
      <c r="V54" s="1"/>
      <c r="W54" s="1"/>
      <c r="X54" s="1"/>
      <c r="Y54" s="1"/>
      <c r="Z54" s="1"/>
      <c r="AA54" s="1"/>
      <c r="AB54"/>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row>
    <row r="55" spans="1:98" s="8" customFormat="1" ht="18.95" customHeight="1" x14ac:dyDescent="0.25">
      <c r="A55" s="52"/>
      <c r="C55" s="23"/>
      <c r="D55" s="6"/>
      <c r="E55" s="6"/>
      <c r="F55" s="6"/>
      <c r="G55" s="6"/>
      <c r="H55" s="6"/>
      <c r="I55" s="6"/>
      <c r="J55" s="6"/>
      <c r="K55" s="6"/>
      <c r="L55" s="6"/>
      <c r="M55" s="6"/>
      <c r="N55" s="6"/>
      <c r="O55" s="6"/>
      <c r="P55" s="6"/>
      <c r="R55" s="1"/>
      <c r="S55" s="1"/>
      <c r="T55" s="1"/>
      <c r="U55" s="1"/>
      <c r="V55" s="1"/>
      <c r="W55" s="1"/>
      <c r="X55" s="1"/>
      <c r="Y55" s="1"/>
      <c r="Z55" s="1"/>
      <c r="AA55" s="1"/>
      <c r="AB55"/>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row>
    <row r="56" spans="1:98" s="8" customFormat="1" ht="18.95" customHeight="1" x14ac:dyDescent="0.25">
      <c r="A56" s="52"/>
      <c r="C56" s="23"/>
      <c r="D56" s="6"/>
      <c r="E56" s="6"/>
      <c r="F56" s="6"/>
      <c r="G56" s="6"/>
      <c r="H56" s="6"/>
      <c r="I56" s="6"/>
      <c r="J56" s="6"/>
      <c r="K56" s="6"/>
      <c r="L56" s="6"/>
      <c r="M56" s="6"/>
      <c r="N56" s="6"/>
      <c r="O56" s="6"/>
      <c r="P56" s="6"/>
      <c r="R56" s="1"/>
      <c r="S56" s="1"/>
      <c r="T56" s="1"/>
      <c r="U56" s="1"/>
      <c r="V56" s="1"/>
      <c r="W56" s="1"/>
      <c r="X56" s="1"/>
      <c r="Y56" s="1"/>
      <c r="Z56" s="1"/>
      <c r="AA56" s="1"/>
      <c r="AB56"/>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row>
    <row r="57" spans="1:98" s="8" customFormat="1" ht="18.95" customHeight="1" x14ac:dyDescent="0.25">
      <c r="A57" s="52"/>
      <c r="C57" s="23"/>
      <c r="D57" s="6"/>
      <c r="E57" s="6"/>
      <c r="F57" s="6"/>
      <c r="G57" s="6"/>
      <c r="H57" s="6"/>
      <c r="I57" s="6"/>
      <c r="J57" s="6"/>
      <c r="K57" s="6"/>
      <c r="L57" s="6"/>
      <c r="M57" s="6"/>
      <c r="N57" s="6"/>
      <c r="O57" s="6"/>
      <c r="P57" s="6"/>
      <c r="R57" s="1"/>
      <c r="S57" s="1"/>
      <c r="T57" s="1"/>
      <c r="U57" s="1"/>
      <c r="V57" s="1"/>
      <c r="W57" s="1"/>
      <c r="X57" s="1"/>
      <c r="Y57" s="1"/>
      <c r="Z57" s="1"/>
      <c r="AA57" s="1"/>
      <c r="AB57"/>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row>
    <row r="58" spans="1:98" s="8" customFormat="1" ht="18.95" customHeight="1" thickBot="1" x14ac:dyDescent="0.3">
      <c r="A58" s="52"/>
      <c r="C58" s="18" t="s">
        <v>227</v>
      </c>
      <c r="D58" s="19"/>
      <c r="E58" s="19"/>
      <c r="F58" s="19"/>
      <c r="G58" s="19"/>
      <c r="H58" s="19"/>
      <c r="I58" s="19"/>
      <c r="J58" s="19"/>
      <c r="K58" s="19"/>
      <c r="L58" s="19"/>
      <c r="M58" s="19"/>
      <c r="N58" s="19"/>
      <c r="O58" s="19"/>
      <c r="P58" s="19"/>
      <c r="Q58" s="1"/>
      <c r="R58" s="1"/>
      <c r="S58" s="1"/>
      <c r="T58" s="1"/>
      <c r="U58" s="1"/>
      <c r="V58" s="1"/>
      <c r="W58" s="1"/>
      <c r="X58" s="1"/>
      <c r="Y58" s="1"/>
      <c r="Z58" s="1"/>
      <c r="AA58" s="1"/>
      <c r="AB58"/>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row>
    <row r="59" spans="1:98" s="8" customFormat="1" ht="18.95" customHeight="1" x14ac:dyDescent="0.25">
      <c r="A59" s="52"/>
      <c r="C59" s="20"/>
      <c r="D59" s="21"/>
      <c r="E59" s="21"/>
      <c r="F59" s="21"/>
      <c r="Q59" s="1"/>
      <c r="R59" s="1"/>
      <c r="S59" s="1"/>
      <c r="T59" s="1"/>
      <c r="U59" s="1"/>
      <c r="V59" s="1"/>
      <c r="W59" s="1"/>
      <c r="X59" s="1"/>
      <c r="Y59" s="1"/>
      <c r="Z59" s="1"/>
      <c r="AA59" s="1"/>
      <c r="AB59"/>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row>
    <row r="60" spans="1:98" s="8" customFormat="1" ht="18.95" customHeight="1" x14ac:dyDescent="0.25">
      <c r="A60" s="52"/>
      <c r="C60" s="20"/>
      <c r="D60" s="21"/>
      <c r="E60" s="21"/>
      <c r="F60" s="21"/>
      <c r="Q60" s="1"/>
      <c r="R60" s="1"/>
      <c r="S60" s="1"/>
      <c r="T60" s="1"/>
      <c r="U60" s="1"/>
      <c r="V60" s="1"/>
      <c r="W60" s="1"/>
      <c r="X60" s="1"/>
      <c r="Y60" s="1"/>
      <c r="Z60" s="1"/>
      <c r="AA60" s="1"/>
      <c r="AB60"/>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row>
    <row r="61" spans="1:98" s="8" customFormat="1" ht="18.95" customHeight="1" x14ac:dyDescent="0.25">
      <c r="A61" s="52"/>
      <c r="C61" s="23"/>
      <c r="D61" s="6"/>
      <c r="E61" s="6"/>
      <c r="F61" s="6"/>
      <c r="G61" s="6"/>
      <c r="H61" s="6"/>
      <c r="I61" s="6"/>
      <c r="J61" s="6"/>
      <c r="K61" s="6"/>
      <c r="L61" s="6"/>
      <c r="M61" s="6"/>
      <c r="N61" s="6"/>
      <c r="O61" s="6"/>
      <c r="P61" s="6"/>
      <c r="R61" s="1"/>
      <c r="S61" s="1"/>
      <c r="T61" s="1"/>
      <c r="U61" s="1"/>
      <c r="V61" s="1"/>
      <c r="W61" s="1"/>
      <c r="X61" s="1"/>
      <c r="Y61" s="1"/>
      <c r="Z61" s="1"/>
      <c r="AA61" s="1"/>
      <c r="AB6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row>
    <row r="62" spans="1:98" s="8" customFormat="1" ht="18.95" customHeight="1" x14ac:dyDescent="0.25">
      <c r="A62" s="52"/>
      <c r="C62" s="23"/>
      <c r="D62" s="6"/>
      <c r="E62" s="6"/>
      <c r="F62" s="6"/>
      <c r="G62" s="6"/>
      <c r="H62" s="6"/>
      <c r="I62" s="6"/>
      <c r="J62" s="6"/>
      <c r="K62" s="6"/>
      <c r="L62" s="6"/>
      <c r="M62" s="6"/>
      <c r="N62" s="6"/>
      <c r="O62" s="6"/>
      <c r="P62" s="6"/>
      <c r="R62" s="1"/>
      <c r="S62" s="1"/>
      <c r="T62" s="1"/>
      <c r="U62" s="1"/>
      <c r="V62" s="1"/>
      <c r="W62" s="1"/>
      <c r="X62" s="1"/>
      <c r="Y62" s="1"/>
      <c r="Z62" s="1"/>
      <c r="AA62" s="1"/>
      <c r="AB62"/>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row>
    <row r="63" spans="1:98" s="8" customFormat="1" ht="18.95" customHeight="1" x14ac:dyDescent="0.25">
      <c r="A63" s="52"/>
      <c r="C63" s="23"/>
      <c r="D63" s="6"/>
      <c r="E63" s="6"/>
      <c r="F63" s="6"/>
      <c r="G63" s="6"/>
      <c r="H63" s="6"/>
      <c r="I63" s="6"/>
      <c r="J63" s="6"/>
      <c r="K63" s="6"/>
      <c r="L63" s="6"/>
      <c r="M63" s="6"/>
      <c r="N63" s="6"/>
      <c r="O63" s="6"/>
      <c r="P63" s="6"/>
      <c r="R63" s="1"/>
      <c r="S63" s="1"/>
      <c r="T63" s="1"/>
      <c r="U63" s="1"/>
      <c r="V63" s="1"/>
      <c r="W63" s="1"/>
      <c r="X63" s="1"/>
      <c r="Y63" s="1"/>
      <c r="Z63" s="1"/>
      <c r="AA63" s="1"/>
      <c r="AB63"/>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row>
    <row r="64" spans="1:98" s="8" customFormat="1" ht="18.95" customHeight="1" x14ac:dyDescent="0.25">
      <c r="A64" s="52"/>
      <c r="C64" s="23"/>
      <c r="D64" s="6"/>
      <c r="E64" s="6"/>
      <c r="F64" s="6"/>
      <c r="G64" s="6"/>
      <c r="H64" s="6"/>
      <c r="I64" s="6"/>
      <c r="J64" s="6"/>
      <c r="K64" s="6"/>
      <c r="L64" s="6"/>
      <c r="M64" s="6"/>
      <c r="N64" s="6"/>
      <c r="O64" s="6"/>
      <c r="P64" s="6"/>
      <c r="R64" s="1"/>
      <c r="S64" s="1"/>
      <c r="T64" s="1"/>
      <c r="U64" s="1"/>
      <c r="V64" s="1"/>
      <c r="W64" s="1"/>
      <c r="X64" s="1"/>
      <c r="Y64" s="1"/>
      <c r="Z64" s="1"/>
      <c r="AA64" s="1"/>
      <c r="AB64"/>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row>
    <row r="65" spans="1:98" s="8" customFormat="1" ht="18.95" customHeight="1" x14ac:dyDescent="0.25">
      <c r="A65" s="52"/>
      <c r="C65" s="23"/>
      <c r="D65" s="6"/>
      <c r="E65" s="6"/>
      <c r="F65" s="6"/>
      <c r="G65" s="6"/>
      <c r="H65" s="6"/>
      <c r="I65" s="6"/>
      <c r="J65" s="6"/>
      <c r="K65" s="6"/>
      <c r="L65" s="6"/>
      <c r="M65" s="6"/>
      <c r="N65" s="6"/>
      <c r="O65" s="6"/>
      <c r="P65" s="6"/>
      <c r="R65" s="1"/>
      <c r="S65" s="1"/>
      <c r="T65" s="1"/>
      <c r="U65" s="1"/>
      <c r="V65" s="1"/>
      <c r="W65" s="1"/>
      <c r="X65" s="1"/>
      <c r="Y65" s="1"/>
      <c r="Z65" s="1"/>
      <c r="AA65" s="1"/>
      <c r="AB65"/>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row>
    <row r="66" spans="1:98" s="8" customFormat="1" ht="18.95" customHeight="1" x14ac:dyDescent="0.25">
      <c r="A66" s="52"/>
      <c r="C66" s="23"/>
      <c r="D66" s="6"/>
      <c r="E66" s="6"/>
      <c r="F66" s="6"/>
      <c r="G66" s="6"/>
      <c r="H66" s="6"/>
      <c r="I66" s="6"/>
      <c r="J66" s="6"/>
      <c r="K66" s="6"/>
      <c r="L66" s="6"/>
      <c r="M66" s="6"/>
      <c r="N66" s="6"/>
      <c r="O66" s="6"/>
      <c r="P66" s="6"/>
      <c r="R66" s="1"/>
      <c r="S66" s="1"/>
      <c r="T66" s="1"/>
      <c r="U66" s="1"/>
      <c r="V66" s="1"/>
      <c r="W66" s="1"/>
      <c r="X66" s="1"/>
      <c r="Y66" s="1"/>
      <c r="Z66" s="1"/>
      <c r="AA66" s="1"/>
      <c r="AB66"/>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row>
    <row r="67" spans="1:98" s="8" customFormat="1" ht="18.95" customHeight="1" x14ac:dyDescent="0.25">
      <c r="A67" s="52"/>
      <c r="C67" s="23"/>
      <c r="D67" s="6"/>
      <c r="E67" s="6"/>
      <c r="F67" s="6"/>
      <c r="G67" s="6"/>
      <c r="H67" s="6"/>
      <c r="I67" s="6"/>
      <c r="J67" s="6"/>
      <c r="K67" s="6"/>
      <c r="L67" s="6"/>
      <c r="M67" s="6"/>
      <c r="N67" s="6"/>
      <c r="O67" s="6"/>
      <c r="P67" s="6"/>
      <c r="R67" s="1"/>
      <c r="S67" s="1"/>
      <c r="T67" s="1"/>
      <c r="U67" s="1"/>
      <c r="V67" s="1"/>
      <c r="W67" s="1"/>
      <c r="X67" s="1"/>
      <c r="Y67" s="1"/>
      <c r="Z67" s="1"/>
      <c r="AA67" s="1"/>
      <c r="AB67"/>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row>
    <row r="68" spans="1:98" s="8" customFormat="1" ht="18.95" customHeight="1" x14ac:dyDescent="0.25">
      <c r="A68" s="52"/>
      <c r="C68" s="23"/>
      <c r="D68" s="6"/>
      <c r="E68" s="6"/>
      <c r="F68" s="6"/>
      <c r="G68" s="6"/>
      <c r="H68" s="6"/>
      <c r="I68" s="6"/>
      <c r="J68" s="6"/>
      <c r="K68" s="6"/>
      <c r="L68" s="6"/>
      <c r="M68" s="6"/>
      <c r="N68" s="6"/>
      <c r="O68" s="6"/>
      <c r="P68" s="6"/>
      <c r="R68" s="1"/>
      <c r="S68" s="1"/>
      <c r="T68" s="1"/>
      <c r="U68" s="1"/>
      <c r="V68" s="1"/>
      <c r="W68" s="1"/>
      <c r="X68" s="1"/>
      <c r="Y68" s="1"/>
      <c r="Z68" s="1"/>
      <c r="AA68" s="1"/>
      <c r="AB68"/>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row>
    <row r="69" spans="1:98" s="8" customFormat="1" ht="18.95" customHeight="1" x14ac:dyDescent="0.25">
      <c r="A69" s="52"/>
      <c r="C69" s="23"/>
      <c r="D69" s="6"/>
      <c r="E69" s="6"/>
      <c r="F69" s="6"/>
      <c r="G69" s="6"/>
      <c r="H69" s="6"/>
      <c r="I69" s="6"/>
      <c r="J69" s="6"/>
      <c r="K69" s="6"/>
      <c r="L69" s="6"/>
      <c r="M69" s="6"/>
      <c r="N69" s="6"/>
      <c r="O69" s="6"/>
      <c r="P69" s="6"/>
      <c r="R69" s="1"/>
      <c r="S69" s="1"/>
      <c r="T69" s="1"/>
      <c r="U69" s="1"/>
      <c r="V69" s="1"/>
      <c r="W69" s="1"/>
      <c r="X69" s="1"/>
      <c r="Y69" s="1"/>
      <c r="Z69" s="1"/>
      <c r="AA69" s="1"/>
      <c r="AB69"/>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row>
    <row r="70" spans="1:98" s="8" customFormat="1" ht="18.95" customHeight="1" x14ac:dyDescent="0.25">
      <c r="A70" s="52"/>
      <c r="C70" s="23"/>
      <c r="D70" s="6"/>
      <c r="E70" s="6"/>
      <c r="F70" s="6"/>
      <c r="G70" s="6"/>
      <c r="H70" s="6"/>
      <c r="I70" s="6"/>
      <c r="J70" s="6"/>
      <c r="K70" s="6"/>
      <c r="L70" s="6"/>
      <c r="M70" s="6"/>
      <c r="N70" s="6"/>
      <c r="O70" s="6"/>
      <c r="P70" s="6"/>
      <c r="R70" s="1"/>
      <c r="S70" s="1"/>
      <c r="T70" s="1"/>
      <c r="U70" s="1"/>
      <c r="V70" s="1"/>
      <c r="W70" s="1"/>
      <c r="X70" s="1"/>
      <c r="Y70" s="1"/>
      <c r="Z70" s="1"/>
      <c r="AA70" s="1"/>
      <c r="AB70"/>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row>
    <row r="71" spans="1:98" s="8" customFormat="1" ht="18.95" customHeight="1" x14ac:dyDescent="0.25">
      <c r="A71" s="52"/>
      <c r="C71" s="23"/>
      <c r="D71" s="6"/>
      <c r="E71" s="6"/>
      <c r="F71" s="6"/>
      <c r="G71" s="6"/>
      <c r="H71" s="6"/>
      <c r="I71" s="6"/>
      <c r="J71" s="6"/>
      <c r="K71" s="6"/>
      <c r="L71" s="6"/>
      <c r="M71" s="6"/>
      <c r="N71" s="6"/>
      <c r="O71" s="6"/>
      <c r="P71" s="6"/>
      <c r="R71" s="1"/>
      <c r="S71" s="1"/>
      <c r="T71" s="1"/>
      <c r="U71" s="1"/>
      <c r="V71" s="1"/>
      <c r="W71" s="1"/>
      <c r="X71" s="1"/>
      <c r="Y71" s="1"/>
      <c r="Z71" s="1"/>
      <c r="AA71" s="1"/>
      <c r="AB7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row>
    <row r="72" spans="1:98" s="8" customFormat="1" ht="18.95" customHeight="1" x14ac:dyDescent="0.25">
      <c r="A72" s="52"/>
      <c r="C72" s="23"/>
      <c r="D72" s="6"/>
      <c r="E72" s="6"/>
      <c r="F72" s="6"/>
      <c r="G72" s="6"/>
      <c r="H72" s="6"/>
      <c r="I72" s="6"/>
      <c r="J72" s="6"/>
      <c r="K72" s="6"/>
      <c r="L72" s="6"/>
      <c r="M72" s="6"/>
      <c r="N72" s="6"/>
      <c r="O72" s="6"/>
      <c r="P72" s="6"/>
      <c r="R72" s="1"/>
      <c r="S72" s="1"/>
      <c r="T72" s="1"/>
      <c r="U72" s="1"/>
      <c r="V72" s="1"/>
      <c r="W72" s="1"/>
      <c r="X72" s="1"/>
      <c r="Y72" s="1"/>
      <c r="Z72" s="1"/>
      <c r="AA72" s="1"/>
      <c r="AB72"/>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row>
    <row r="73" spans="1:98" s="8" customFormat="1" ht="18.95" customHeight="1" x14ac:dyDescent="0.25">
      <c r="A73" s="52"/>
      <c r="C73" s="23"/>
      <c r="D73" s="6"/>
      <c r="E73" s="6"/>
      <c r="F73" s="6"/>
      <c r="G73" s="6"/>
      <c r="H73" s="6"/>
      <c r="I73" s="6"/>
      <c r="J73" s="6"/>
      <c r="K73" s="6"/>
      <c r="L73" s="6"/>
      <c r="M73" s="6"/>
      <c r="N73" s="6"/>
      <c r="O73" s="6"/>
      <c r="P73" s="6"/>
      <c r="R73" s="1"/>
      <c r="S73" s="1"/>
      <c r="T73" s="1"/>
      <c r="U73" s="1"/>
      <c r="V73" s="1"/>
      <c r="W73" s="1"/>
      <c r="X73" s="1"/>
      <c r="Y73" s="1"/>
      <c r="Z73" s="1"/>
      <c r="AA73" s="1"/>
      <c r="AB73"/>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row>
    <row r="74" spans="1:98" s="8" customFormat="1" ht="18.95" customHeight="1" x14ac:dyDescent="0.25">
      <c r="A74" s="52"/>
      <c r="C74" s="23"/>
      <c r="D74" s="6"/>
      <c r="E74" s="6"/>
      <c r="F74" s="6"/>
      <c r="G74" s="6"/>
      <c r="H74" s="6"/>
      <c r="I74" s="6"/>
      <c r="J74" s="6"/>
      <c r="K74" s="6"/>
      <c r="L74" s="6"/>
      <c r="M74" s="6"/>
      <c r="N74" s="6"/>
      <c r="O74" s="6"/>
      <c r="P74" s="6"/>
      <c r="R74" s="1"/>
      <c r="S74" s="1"/>
      <c r="T74" s="1"/>
      <c r="U74" s="1"/>
      <c r="V74" s="1"/>
      <c r="W74" s="1"/>
      <c r="X74" s="1"/>
      <c r="Y74" s="1"/>
      <c r="Z74" s="1"/>
      <c r="AA74" s="1"/>
      <c r="AB74"/>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row>
    <row r="75" spans="1:98" s="8" customFormat="1" ht="49.5" customHeight="1" x14ac:dyDescent="0.25">
      <c r="A75" s="52"/>
      <c r="C75" s="148" t="s">
        <v>230</v>
      </c>
      <c r="D75" s="148"/>
      <c r="E75" s="148"/>
      <c r="F75" s="148"/>
      <c r="G75" s="148"/>
      <c r="H75" s="148"/>
      <c r="I75" s="148"/>
      <c r="J75" s="148"/>
      <c r="K75" s="148"/>
      <c r="L75" s="148"/>
      <c r="M75" s="148"/>
      <c r="N75" s="148"/>
      <c r="O75" s="148"/>
      <c r="P75" s="148"/>
      <c r="Q75" s="1"/>
      <c r="R75" s="1"/>
      <c r="S75" s="1"/>
      <c r="T75" s="1"/>
      <c r="U75" s="1"/>
      <c r="V75" s="1"/>
      <c r="W75" s="1"/>
      <c r="X75" s="1"/>
      <c r="Y75" s="1"/>
      <c r="Z75" s="1"/>
      <c r="AA75" s="1"/>
      <c r="AB75"/>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row>
    <row r="76" spans="1:98" s="6" customFormat="1" ht="18.95" customHeight="1" x14ac:dyDescent="0.25">
      <c r="A76" s="52"/>
      <c r="C76" s="23"/>
      <c r="R76" s="1"/>
      <c r="S76" s="1"/>
      <c r="T76" s="1"/>
      <c r="U76" s="1"/>
      <c r="V76" s="1"/>
      <c r="W76" s="1"/>
      <c r="X76" s="1"/>
      <c r="Y76" s="1"/>
      <c r="Z76" s="1"/>
      <c r="AA76" s="1"/>
      <c r="AB76"/>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row>
    <row r="77" spans="1:98" ht="18.95" customHeight="1" x14ac:dyDescent="0.25">
      <c r="A77" s="52"/>
    </row>
    <row r="78" spans="1:98" ht="18.95" hidden="1" customHeight="1" x14ac:dyDescent="0.25">
      <c r="A78"/>
    </row>
    <row r="79" spans="1:98" ht="18.95" hidden="1" customHeight="1" x14ac:dyDescent="0.25">
      <c r="A79"/>
    </row>
    <row r="80" spans="1:98" ht="18.95" hidden="1" customHeight="1" x14ac:dyDescent="0.25">
      <c r="A80"/>
    </row>
    <row r="81" spans="1:1" ht="18.95" hidden="1" customHeight="1" x14ac:dyDescent="0.25">
      <c r="A81"/>
    </row>
    <row r="82" spans="1:1" ht="18.95" hidden="1" customHeight="1" x14ac:dyDescent="0.25">
      <c r="A82"/>
    </row>
    <row r="83" spans="1:1" ht="18.95" hidden="1" customHeight="1" x14ac:dyDescent="0.25">
      <c r="A83"/>
    </row>
    <row r="84" spans="1:1" ht="18.95" hidden="1" customHeight="1" x14ac:dyDescent="0.25">
      <c r="A84"/>
    </row>
    <row r="85" spans="1:1" ht="18.95" hidden="1" customHeight="1" x14ac:dyDescent="0.25">
      <c r="A85"/>
    </row>
    <row r="86" spans="1:1" ht="18.95" hidden="1" customHeight="1" x14ac:dyDescent="0.25">
      <c r="A86"/>
    </row>
    <row r="87" spans="1:1" ht="18.95" hidden="1" customHeight="1" x14ac:dyDescent="0.25">
      <c r="A87"/>
    </row>
    <row r="88" spans="1:1" ht="18.95" hidden="1" customHeight="1" x14ac:dyDescent="0.25">
      <c r="A88"/>
    </row>
    <row r="89" spans="1:1" ht="18.95" hidden="1" customHeight="1" x14ac:dyDescent="0.25">
      <c r="A89"/>
    </row>
    <row r="90" spans="1:1" ht="18.95" hidden="1" customHeight="1" x14ac:dyDescent="0.25">
      <c r="A90"/>
    </row>
    <row r="91" spans="1:1" ht="18.95" hidden="1" customHeight="1" x14ac:dyDescent="0.25">
      <c r="A91"/>
    </row>
    <row r="92" spans="1:1" ht="18.95" hidden="1" customHeight="1" x14ac:dyDescent="0.25">
      <c r="A92"/>
    </row>
    <row r="93" spans="1:1" ht="18.95" hidden="1" customHeight="1" x14ac:dyDescent="0.25">
      <c r="A93"/>
    </row>
    <row r="94" spans="1:1" ht="13.5" hidden="1" customHeight="1" x14ac:dyDescent="0.25">
      <c r="A94"/>
    </row>
    <row r="95" spans="1:1" hidden="1" x14ac:dyDescent="0.25">
      <c r="A95"/>
    </row>
    <row r="96" spans="1:1" hidden="1" x14ac:dyDescent="0.25">
      <c r="A96"/>
    </row>
    <row r="97" spans="1:1" hidden="1" x14ac:dyDescent="0.25">
      <c r="A97"/>
    </row>
    <row r="98" spans="1:1" hidden="1" x14ac:dyDescent="0.25">
      <c r="A98"/>
    </row>
    <row r="99" spans="1:1" hidden="1" x14ac:dyDescent="0.25">
      <c r="A99"/>
    </row>
    <row r="100" spans="1:1" hidden="1" x14ac:dyDescent="0.25">
      <c r="A100"/>
    </row>
    <row r="101" spans="1:1" hidden="1" x14ac:dyDescent="0.25">
      <c r="A101"/>
    </row>
    <row r="102" spans="1:1" hidden="1" x14ac:dyDescent="0.25">
      <c r="A102"/>
    </row>
    <row r="103" spans="1:1" hidden="1" x14ac:dyDescent="0.25">
      <c r="A103"/>
    </row>
    <row r="104" spans="1:1" hidden="1" x14ac:dyDescent="0.25">
      <c r="A104"/>
    </row>
    <row r="105" spans="1:1" hidden="1" x14ac:dyDescent="0.25">
      <c r="A105"/>
    </row>
    <row r="106" spans="1:1" hidden="1" x14ac:dyDescent="0.25">
      <c r="A106"/>
    </row>
    <row r="107" spans="1:1" hidden="1" x14ac:dyDescent="0.25">
      <c r="A107"/>
    </row>
    <row r="108" spans="1:1" hidden="1" x14ac:dyDescent="0.25">
      <c r="A108"/>
    </row>
    <row r="109" spans="1:1" hidden="1" x14ac:dyDescent="0.25">
      <c r="A109"/>
    </row>
    <row r="110" spans="1:1" hidden="1" x14ac:dyDescent="0.25">
      <c r="A110"/>
    </row>
    <row r="111" spans="1:1" hidden="1" x14ac:dyDescent="0.25">
      <c r="A111"/>
    </row>
    <row r="112" spans="1:1" hidden="1" x14ac:dyDescent="0.25">
      <c r="A112"/>
    </row>
    <row r="113" hidden="1" x14ac:dyDescent="0.25"/>
  </sheetData>
  <sheetProtection algorithmName="SHA-512" hashValue="viiQcha753UPHfa7N2zHVtb3FSTfaEJk7aUuDH7cqx4+qAOkl8F9pyEHdGwns12iwdK2E/MLJGDr7yHuTOZqdw==" saltValue="wYt0k3Ps0V+Egs2Op7vUGQ==" spinCount="100000" sheet="1" objects="1" scenarios="1" selectLockedCells="1"/>
  <mergeCells count="1">
    <mergeCell ref="C75:P75"/>
  </mergeCell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E123"/>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15" sqref="C15:G15"/>
    </sheetView>
  </sheetViews>
  <sheetFormatPr defaultColWidth="0" defaultRowHeight="15" zeroHeight="1" x14ac:dyDescent="0.25"/>
  <cols>
    <col min="1" max="1" width="26.28515625" style="4" customWidth="1"/>
    <col min="2" max="2" width="3" style="4" customWidth="1"/>
    <col min="3" max="3" width="40" style="4" customWidth="1"/>
    <col min="4" max="10" width="9.140625" style="4" customWidth="1"/>
    <col min="11" max="11" width="55.140625" style="4" customWidth="1"/>
    <col min="12" max="13" width="9.140625" style="4" customWidth="1"/>
    <col min="14" max="14" width="6.7109375" style="4" customWidth="1"/>
    <col min="15" max="27" width="9.140625" style="4" customWidth="1"/>
    <col min="28" max="28" width="9.140625" hidden="1" customWidth="1"/>
    <col min="29" max="16384" width="9.140625" style="4" hidden="1"/>
  </cols>
  <sheetData>
    <row r="1" spans="1:31" s="3" customFormat="1" ht="18.95" customHeight="1" x14ac:dyDescent="0.25">
      <c r="A1" s="52"/>
      <c r="B1" s="55"/>
      <c r="C1" s="55"/>
      <c r="D1" s="55"/>
      <c r="E1" s="55"/>
      <c r="F1" s="55"/>
      <c r="G1" s="55"/>
      <c r="H1" s="55"/>
      <c r="I1" s="55"/>
      <c r="J1" s="55"/>
      <c r="K1" s="56"/>
      <c r="L1" s="55"/>
      <c r="M1" s="55"/>
      <c r="N1" s="55"/>
      <c r="O1" s="55"/>
      <c r="P1" s="55"/>
      <c r="Q1" s="55"/>
      <c r="R1" s="55"/>
      <c r="S1" s="55"/>
      <c r="T1" s="55"/>
      <c r="U1" s="55"/>
      <c r="V1" s="55"/>
      <c r="W1" s="55"/>
      <c r="X1" s="55"/>
      <c r="Y1" s="55"/>
      <c r="Z1" s="55"/>
      <c r="AA1" s="55"/>
      <c r="AB1"/>
      <c r="AC1" s="24"/>
      <c r="AD1" s="24"/>
      <c r="AE1" s="24"/>
    </row>
    <row r="2" spans="1:31" s="3" customFormat="1" ht="18.95" customHeight="1" x14ac:dyDescent="0.25">
      <c r="A2" s="52"/>
      <c r="B2" s="55"/>
      <c r="C2" s="55"/>
      <c r="D2" s="55"/>
      <c r="E2" s="55"/>
      <c r="F2" s="55"/>
      <c r="G2" s="55"/>
      <c r="H2" s="55"/>
      <c r="I2" s="55"/>
      <c r="J2" s="55"/>
      <c r="K2" s="56"/>
      <c r="L2" s="55"/>
      <c r="M2" s="55"/>
      <c r="N2" s="55"/>
      <c r="O2" s="55"/>
      <c r="P2" s="55"/>
      <c r="Q2" s="55"/>
      <c r="R2" s="55"/>
      <c r="S2" s="55"/>
      <c r="T2" s="55"/>
      <c r="U2" s="55"/>
      <c r="V2" s="55"/>
      <c r="W2" s="55"/>
      <c r="X2" s="55"/>
      <c r="Y2" s="55"/>
      <c r="Z2" s="55"/>
      <c r="AA2" s="55"/>
      <c r="AB2"/>
      <c r="AC2" s="24"/>
      <c r="AD2" s="24"/>
      <c r="AE2" s="24"/>
    </row>
    <row r="3" spans="1:31" s="3" customFormat="1" ht="18.95" customHeight="1" x14ac:dyDescent="0.25">
      <c r="A3" s="52"/>
      <c r="B3" s="56"/>
      <c r="C3" s="56"/>
      <c r="D3" s="56"/>
      <c r="E3" s="56"/>
      <c r="F3" s="56"/>
      <c r="G3" s="56"/>
      <c r="H3" s="56"/>
      <c r="I3" s="56"/>
      <c r="J3" s="56"/>
      <c r="K3" s="56"/>
      <c r="L3" s="56"/>
      <c r="M3" s="56"/>
      <c r="N3" s="56"/>
      <c r="O3" s="56"/>
      <c r="P3" s="56"/>
      <c r="Q3" s="56"/>
      <c r="R3" s="56"/>
      <c r="S3" s="56"/>
      <c r="T3" s="56"/>
      <c r="U3" s="56"/>
      <c r="V3" s="56"/>
      <c r="W3" s="56"/>
      <c r="X3" s="56"/>
      <c r="Y3" s="56"/>
      <c r="Z3" s="56"/>
      <c r="AA3" s="56"/>
      <c r="AB3"/>
      <c r="AC3" s="24"/>
      <c r="AD3" s="24"/>
      <c r="AE3" s="24"/>
    </row>
    <row r="4" spans="1:31" s="3" customFormat="1" ht="18.95" customHeight="1" x14ac:dyDescent="0.25">
      <c r="A4" s="52"/>
      <c r="B4" s="56"/>
      <c r="C4" s="56"/>
      <c r="D4" s="56"/>
      <c r="E4" s="56"/>
      <c r="F4" s="56"/>
      <c r="G4" s="56"/>
      <c r="H4" s="56"/>
      <c r="I4" s="56"/>
      <c r="J4" s="56"/>
      <c r="K4" s="56"/>
      <c r="L4" s="56"/>
      <c r="M4" s="56"/>
      <c r="N4" s="56"/>
      <c r="O4" s="56"/>
      <c r="P4" s="56"/>
      <c r="Q4" s="56"/>
      <c r="R4" s="56"/>
      <c r="S4" s="56"/>
      <c r="T4" s="56"/>
      <c r="U4" s="56"/>
      <c r="V4" s="56"/>
      <c r="W4" s="56"/>
      <c r="X4" s="56"/>
      <c r="Y4" s="56"/>
      <c r="Z4" s="56"/>
      <c r="AA4" s="56"/>
      <c r="AB4"/>
      <c r="AC4" s="24"/>
      <c r="AD4" s="24"/>
      <c r="AE4" s="24"/>
    </row>
    <row r="5" spans="1:31" s="3" customFormat="1" ht="9" customHeight="1" x14ac:dyDescent="0.25">
      <c r="A5" s="52"/>
      <c r="B5" s="56"/>
      <c r="C5" s="56"/>
      <c r="D5" s="56"/>
      <c r="E5" s="56"/>
      <c r="F5" s="56"/>
      <c r="G5" s="56"/>
      <c r="H5" s="56"/>
      <c r="I5" s="56"/>
      <c r="J5" s="56"/>
      <c r="K5" s="56"/>
      <c r="L5" s="56"/>
      <c r="M5" s="56"/>
      <c r="N5" s="56"/>
      <c r="O5" s="56"/>
      <c r="P5" s="56"/>
      <c r="Q5" s="56"/>
      <c r="R5" s="56"/>
      <c r="S5" s="56"/>
      <c r="T5" s="56"/>
      <c r="U5" s="56"/>
      <c r="V5" s="56"/>
      <c r="W5" s="56"/>
      <c r="X5" s="56"/>
      <c r="Y5" s="56"/>
      <c r="Z5" s="56"/>
      <c r="AA5" s="56"/>
      <c r="AB5"/>
      <c r="AC5" s="24"/>
      <c r="AD5" s="24"/>
      <c r="AE5" s="24"/>
    </row>
    <row r="6" spans="1:31" s="3" customFormat="1" ht="18.95" customHeight="1" x14ac:dyDescent="0.25">
      <c r="A6" s="52"/>
      <c r="B6" s="24"/>
      <c r="C6" s="24"/>
      <c r="D6" s="24"/>
      <c r="E6" s="24"/>
      <c r="F6" s="24"/>
      <c r="G6" s="24"/>
      <c r="H6" s="24"/>
      <c r="I6" s="24"/>
      <c r="J6" s="24"/>
      <c r="K6" s="24"/>
      <c r="L6" s="24"/>
      <c r="M6" s="24"/>
      <c r="N6" s="24"/>
      <c r="O6" s="24"/>
      <c r="P6" s="24"/>
      <c r="Q6" s="24"/>
      <c r="R6" s="24"/>
      <c r="S6" s="24"/>
      <c r="T6" s="24"/>
      <c r="U6" s="24"/>
      <c r="V6" s="24"/>
      <c r="W6" s="24"/>
      <c r="X6" s="24"/>
      <c r="Y6" s="24"/>
      <c r="Z6" s="24"/>
      <c r="AA6" s="24"/>
      <c r="AB6"/>
      <c r="AC6" s="24"/>
      <c r="AD6" s="24"/>
      <c r="AE6" s="24"/>
    </row>
    <row r="7" spans="1:31" s="5" customFormat="1" ht="18.95" customHeight="1" x14ac:dyDescent="0.25">
      <c r="A7" s="52"/>
      <c r="B7" s="25"/>
      <c r="C7" s="26"/>
      <c r="D7" s="25"/>
      <c r="E7" s="25"/>
      <c r="F7" s="25"/>
      <c r="G7" s="25"/>
      <c r="H7" s="25"/>
      <c r="I7" s="25"/>
      <c r="J7" s="25"/>
      <c r="K7" s="25"/>
      <c r="L7" s="25"/>
      <c r="M7" s="25"/>
      <c r="N7" s="25"/>
      <c r="O7" s="25"/>
      <c r="P7" s="25"/>
      <c r="Q7" s="25"/>
      <c r="R7" s="25"/>
      <c r="S7" s="25"/>
      <c r="T7" s="25"/>
      <c r="U7" s="25"/>
      <c r="V7" s="25"/>
      <c r="W7" s="25"/>
      <c r="X7" s="25"/>
      <c r="Y7" s="25"/>
      <c r="Z7" s="25"/>
      <c r="AA7" s="25"/>
      <c r="AB7"/>
      <c r="AC7" s="25"/>
      <c r="AD7" s="27" t="s">
        <v>281</v>
      </c>
      <c r="AE7" s="24" t="s">
        <v>282</v>
      </c>
    </row>
    <row r="8" spans="1:31" s="5" customFormat="1" ht="18.95" customHeight="1" x14ac:dyDescent="0.25">
      <c r="A8" s="52"/>
      <c r="B8" s="25"/>
      <c r="C8" s="25"/>
      <c r="D8" s="25"/>
      <c r="E8" s="25"/>
      <c r="F8" s="25"/>
      <c r="G8" s="25"/>
      <c r="H8" s="25"/>
      <c r="I8" s="28"/>
      <c r="J8" s="28"/>
      <c r="K8" s="28"/>
      <c r="L8" s="28"/>
      <c r="M8" s="28"/>
      <c r="N8" s="28"/>
      <c r="O8" s="25"/>
      <c r="P8" s="25"/>
      <c r="Q8" s="25"/>
      <c r="R8" s="25"/>
      <c r="S8" s="25"/>
      <c r="T8" s="25"/>
      <c r="U8" s="25"/>
      <c r="V8" s="25"/>
      <c r="W8" s="25"/>
      <c r="X8" s="25"/>
      <c r="Y8" s="25"/>
      <c r="Z8" s="25"/>
      <c r="AA8" s="25"/>
      <c r="AB8"/>
      <c r="AC8" s="25"/>
      <c r="AD8" s="27" t="s">
        <v>283</v>
      </c>
      <c r="AE8" s="29" t="s">
        <v>284</v>
      </c>
    </row>
    <row r="9" spans="1:31" s="5" customFormat="1" ht="18.95" customHeight="1" x14ac:dyDescent="0.25">
      <c r="A9" s="52"/>
      <c r="B9" s="25"/>
      <c r="C9" s="30"/>
      <c r="D9" s="30"/>
      <c r="E9" s="30"/>
      <c r="F9" s="30"/>
      <c r="G9" s="30"/>
      <c r="H9" s="30"/>
      <c r="I9" s="28"/>
      <c r="J9" s="28"/>
      <c r="K9" s="28"/>
      <c r="L9" s="28"/>
      <c r="M9" s="28"/>
      <c r="N9" s="28"/>
      <c r="O9" s="25"/>
      <c r="P9" s="25"/>
      <c r="Q9" s="25"/>
      <c r="R9" s="25"/>
      <c r="S9" s="25"/>
      <c r="T9" s="25"/>
      <c r="U9" s="25"/>
      <c r="V9" s="25"/>
      <c r="W9" s="25"/>
      <c r="X9" s="25"/>
      <c r="Y9" s="25"/>
      <c r="Z9" s="25"/>
      <c r="AA9" s="25"/>
      <c r="AB9"/>
      <c r="AC9" s="25"/>
      <c r="AD9" s="27" t="s">
        <v>285</v>
      </c>
      <c r="AE9" s="31" t="s">
        <v>286</v>
      </c>
    </row>
    <row r="10" spans="1:31" s="5" customFormat="1" ht="18.95" customHeight="1" x14ac:dyDescent="0.25">
      <c r="A10" s="52"/>
      <c r="B10" s="25"/>
      <c r="C10" s="30"/>
      <c r="D10" s="30"/>
      <c r="E10" s="30"/>
      <c r="F10" s="30"/>
      <c r="G10" s="30"/>
      <c r="H10" s="30"/>
      <c r="I10" s="28"/>
      <c r="J10" s="28"/>
      <c r="K10" s="28"/>
      <c r="L10" s="28"/>
      <c r="M10" s="28"/>
      <c r="N10" s="28"/>
      <c r="O10" s="25"/>
      <c r="P10" s="25"/>
      <c r="Q10" s="25"/>
      <c r="R10" s="25"/>
      <c r="S10" s="25"/>
      <c r="T10" s="25"/>
      <c r="U10" s="25"/>
      <c r="V10" s="25"/>
      <c r="W10" s="25"/>
      <c r="X10" s="25"/>
      <c r="Y10" s="25"/>
      <c r="Z10" s="25"/>
      <c r="AA10" s="25"/>
      <c r="AB10"/>
      <c r="AC10" s="25"/>
      <c r="AD10" s="32" t="s">
        <v>287</v>
      </c>
      <c r="AE10" s="28" t="s">
        <v>288</v>
      </c>
    </row>
    <row r="11" spans="1:31" s="5" customFormat="1" ht="18.95" customHeight="1" x14ac:dyDescent="0.25">
      <c r="A11" s="52"/>
      <c r="B11" s="25"/>
      <c r="C11" s="30"/>
      <c r="D11" s="30"/>
      <c r="E11" s="30"/>
      <c r="F11" s="30"/>
      <c r="G11" s="30"/>
      <c r="H11" s="30"/>
      <c r="I11" s="25"/>
      <c r="J11" s="25"/>
      <c r="K11" s="25"/>
      <c r="L11" s="25"/>
      <c r="M11" s="25"/>
      <c r="N11" s="25"/>
      <c r="O11" s="25"/>
      <c r="P11" s="25"/>
      <c r="Q11" s="25"/>
      <c r="R11" s="25"/>
      <c r="S11" s="25"/>
      <c r="T11" s="25"/>
      <c r="U11" s="25"/>
      <c r="V11" s="25"/>
      <c r="W11" s="25"/>
      <c r="X11" s="25"/>
      <c r="Y11" s="25"/>
      <c r="Z11" s="25"/>
      <c r="AA11" s="25"/>
      <c r="AB11"/>
      <c r="AC11" s="25"/>
      <c r="AD11" s="32" t="s">
        <v>289</v>
      </c>
      <c r="AE11" s="33" t="s">
        <v>290</v>
      </c>
    </row>
    <row r="12" spans="1:31" s="5" customFormat="1" ht="18.95" customHeight="1" x14ac:dyDescent="0.25">
      <c r="A12" s="52"/>
      <c r="B12" s="25"/>
      <c r="C12" s="30"/>
      <c r="D12" s="30"/>
      <c r="E12" s="30"/>
      <c r="F12" s="30"/>
      <c r="G12" s="30"/>
      <c r="H12" s="30"/>
      <c r="I12" s="25"/>
      <c r="J12" s="25"/>
      <c r="K12" s="25"/>
      <c r="L12" s="25"/>
      <c r="M12" s="25"/>
      <c r="N12" s="25"/>
      <c r="O12" s="25"/>
      <c r="P12" s="25"/>
      <c r="Q12" s="25"/>
      <c r="R12" s="25"/>
      <c r="S12" s="25"/>
      <c r="T12" s="25"/>
      <c r="U12" s="25"/>
      <c r="V12" s="25"/>
      <c r="W12" s="25"/>
      <c r="X12" s="25"/>
      <c r="Y12" s="25"/>
      <c r="Z12" s="25"/>
      <c r="AA12" s="25"/>
      <c r="AB12"/>
      <c r="AC12" s="25"/>
      <c r="AD12" s="32" t="s">
        <v>291</v>
      </c>
      <c r="AE12" s="33" t="s">
        <v>292</v>
      </c>
    </row>
    <row r="13" spans="1:31" s="5" customFormat="1" ht="18.95" customHeight="1" thickBot="1" x14ac:dyDescent="0.3">
      <c r="A13" s="52"/>
      <c r="B13" s="25"/>
      <c r="C13" s="30"/>
      <c r="D13" s="30"/>
      <c r="E13" s="30"/>
      <c r="F13" s="30"/>
      <c r="G13" s="30"/>
      <c r="H13" s="30"/>
      <c r="I13" s="25"/>
      <c r="J13" s="25"/>
      <c r="K13" s="25"/>
      <c r="L13" s="25"/>
      <c r="M13" s="25"/>
      <c r="N13" s="25"/>
      <c r="O13" s="25"/>
      <c r="P13" s="25"/>
      <c r="Q13" s="25"/>
      <c r="R13" s="25"/>
      <c r="S13" s="25"/>
      <c r="T13" s="25"/>
      <c r="U13" s="25"/>
      <c r="V13" s="25"/>
      <c r="W13" s="25"/>
      <c r="X13" s="25"/>
      <c r="Y13" s="25"/>
      <c r="Z13" s="25"/>
      <c r="AA13" s="25"/>
      <c r="AB13"/>
      <c r="AC13" s="25"/>
      <c r="AD13" s="32" t="s">
        <v>297</v>
      </c>
      <c r="AE13" s="33" t="s">
        <v>293</v>
      </c>
    </row>
    <row r="14" spans="1:31" s="5" customFormat="1" ht="14.25" customHeight="1" thickBot="1" x14ac:dyDescent="0.3">
      <c r="A14" s="52"/>
      <c r="B14" s="25"/>
      <c r="C14" s="51" t="s">
        <v>279</v>
      </c>
      <c r="D14" s="28"/>
      <c r="E14" s="28"/>
      <c r="F14" s="28"/>
      <c r="G14" s="28"/>
      <c r="H14" s="28"/>
      <c r="I14" s="25"/>
      <c r="J14" s="25"/>
      <c r="K14" s="25"/>
      <c r="L14" s="25"/>
      <c r="M14" s="25"/>
      <c r="N14" s="25"/>
      <c r="O14" s="25"/>
      <c r="P14" s="25"/>
      <c r="Q14" s="25"/>
      <c r="R14" s="25"/>
      <c r="S14" s="25"/>
      <c r="T14" s="25"/>
      <c r="U14" s="25"/>
      <c r="V14" s="25"/>
      <c r="W14" s="25"/>
      <c r="X14" s="25"/>
      <c r="Y14" s="25"/>
      <c r="Z14" s="25"/>
      <c r="AA14" s="25"/>
      <c r="AB14"/>
      <c r="AC14" s="25"/>
      <c r="AD14" s="32" t="s">
        <v>298</v>
      </c>
      <c r="AE14" s="33" t="s">
        <v>294</v>
      </c>
    </row>
    <row r="15" spans="1:31" s="5" customFormat="1" ht="19.5" customHeight="1" thickBot="1" x14ac:dyDescent="0.3">
      <c r="A15" s="52"/>
      <c r="B15" s="25"/>
      <c r="C15" s="150" t="s">
        <v>281</v>
      </c>
      <c r="D15" s="151"/>
      <c r="E15" s="151"/>
      <c r="F15" s="151"/>
      <c r="G15" s="152"/>
      <c r="H15" s="28"/>
      <c r="I15" s="25"/>
      <c r="J15" s="25"/>
      <c r="K15" s="25"/>
      <c r="L15" s="25"/>
      <c r="M15" s="25"/>
      <c r="N15" s="25"/>
      <c r="O15" s="25"/>
      <c r="P15" s="25"/>
      <c r="Q15" s="25"/>
      <c r="R15" s="25"/>
      <c r="S15" s="25"/>
      <c r="T15" s="25"/>
      <c r="U15" s="25"/>
      <c r="V15" s="25"/>
      <c r="W15" s="25"/>
      <c r="X15" s="25"/>
      <c r="Y15" s="25"/>
      <c r="Z15" s="25"/>
      <c r="AA15" s="25"/>
      <c r="AB15"/>
      <c r="AC15" s="25"/>
      <c r="AD15" s="32" t="s">
        <v>299</v>
      </c>
      <c r="AE15" s="33" t="s">
        <v>295</v>
      </c>
    </row>
    <row r="16" spans="1:31" s="5" customFormat="1" ht="18.95" customHeight="1" x14ac:dyDescent="0.25">
      <c r="A16" s="52"/>
      <c r="B16" s="25"/>
      <c r="C16" s="34"/>
      <c r="D16" s="28"/>
      <c r="E16" s="28"/>
      <c r="F16" s="28"/>
      <c r="G16" s="28"/>
      <c r="H16" s="28"/>
      <c r="I16" s="25"/>
      <c r="J16" s="25"/>
      <c r="K16" s="25"/>
      <c r="L16" s="25"/>
      <c r="M16" s="25"/>
      <c r="N16" s="25"/>
      <c r="O16" s="25"/>
      <c r="P16" s="25"/>
      <c r="Q16" s="25"/>
      <c r="R16" s="25"/>
      <c r="S16" s="25"/>
      <c r="T16" s="25"/>
      <c r="U16" s="25"/>
      <c r="V16" s="25"/>
      <c r="W16" s="25"/>
      <c r="X16" s="25"/>
      <c r="Y16" s="25"/>
      <c r="Z16" s="25"/>
      <c r="AA16" s="25"/>
      <c r="AB16"/>
      <c r="AC16" s="25"/>
      <c r="AD16" s="32" t="s">
        <v>300</v>
      </c>
      <c r="AE16" s="33" t="s">
        <v>296</v>
      </c>
    </row>
    <row r="17" spans="1:31" s="5" customFormat="1" ht="18.95" customHeight="1" x14ac:dyDescent="0.25">
      <c r="A17" s="52"/>
      <c r="B17" s="25"/>
      <c r="C17" s="35" t="s">
        <v>280</v>
      </c>
      <c r="D17" s="28"/>
      <c r="E17" s="28"/>
      <c r="F17" s="28"/>
      <c r="G17" s="28"/>
      <c r="H17" s="28"/>
      <c r="I17" s="25"/>
      <c r="J17" s="25"/>
      <c r="K17" s="25"/>
      <c r="L17" s="25"/>
      <c r="M17" s="25"/>
      <c r="N17" s="25"/>
      <c r="O17" s="25"/>
      <c r="P17" s="25"/>
      <c r="Q17" s="25"/>
      <c r="R17" s="25"/>
      <c r="S17" s="25"/>
      <c r="T17" s="25"/>
      <c r="U17" s="25"/>
      <c r="V17" s="25"/>
      <c r="W17" s="25"/>
      <c r="X17" s="25"/>
      <c r="Y17" s="25"/>
      <c r="Z17" s="25"/>
      <c r="AA17" s="25"/>
      <c r="AB17"/>
      <c r="AC17" s="25"/>
      <c r="AD17" s="25"/>
      <c r="AE17" s="25"/>
    </row>
    <row r="18" spans="1:31" s="5" customFormat="1" ht="139.5" customHeight="1" x14ac:dyDescent="0.25">
      <c r="A18" s="52"/>
      <c r="B18" s="25"/>
      <c r="C18" s="149" t="str">
        <f>VLOOKUP(C15,$AD$7:$AE$16,2,FALSE)</f>
        <v/>
      </c>
      <c r="D18" s="149"/>
      <c r="E18" s="149"/>
      <c r="F18" s="149"/>
      <c r="G18" s="149"/>
      <c r="H18" s="149"/>
      <c r="I18" s="149"/>
      <c r="J18" s="149"/>
      <c r="K18" s="149"/>
      <c r="L18" s="25"/>
      <c r="M18" s="25"/>
      <c r="N18" s="25"/>
      <c r="O18" s="25"/>
      <c r="P18" s="25"/>
      <c r="Q18" s="25"/>
      <c r="R18" s="25"/>
      <c r="S18" s="25"/>
      <c r="T18" s="25"/>
      <c r="U18" s="25"/>
      <c r="V18" s="25"/>
      <c r="W18" s="25"/>
      <c r="X18" s="25"/>
      <c r="Y18" s="25"/>
      <c r="Z18" s="25"/>
      <c r="AA18" s="25"/>
      <c r="AB18"/>
      <c r="AC18" s="25"/>
      <c r="AD18" s="25"/>
      <c r="AE18" s="25"/>
    </row>
    <row r="19" spans="1:31" s="5" customFormat="1" ht="18.95" customHeight="1" x14ac:dyDescent="0.25">
      <c r="A19" s="52"/>
      <c r="B19" s="25"/>
      <c r="C19" s="27"/>
      <c r="D19" s="24"/>
      <c r="E19" s="24"/>
      <c r="F19" s="24"/>
      <c r="G19" s="24"/>
      <c r="H19" s="24"/>
      <c r="I19" s="25"/>
      <c r="J19" s="25"/>
      <c r="K19" s="25"/>
      <c r="L19" s="25"/>
      <c r="M19" s="25"/>
      <c r="N19" s="25"/>
      <c r="O19" s="25"/>
      <c r="P19" s="25"/>
      <c r="Q19" s="25"/>
      <c r="R19" s="25"/>
      <c r="S19" s="25"/>
      <c r="T19" s="25"/>
      <c r="U19" s="25"/>
      <c r="V19" s="25"/>
      <c r="W19" s="25"/>
      <c r="X19" s="25"/>
      <c r="Y19" s="25"/>
      <c r="Z19" s="25"/>
      <c r="AA19" s="25"/>
      <c r="AB19"/>
      <c r="AC19" s="25"/>
      <c r="AD19" s="25"/>
      <c r="AE19" s="25"/>
    </row>
    <row r="20" spans="1:31" s="5" customFormat="1" ht="18.95" customHeight="1" x14ac:dyDescent="0.25">
      <c r="A20" s="52"/>
      <c r="B20" s="25"/>
      <c r="C20" s="27"/>
      <c r="D20" s="24"/>
      <c r="E20" s="24"/>
      <c r="F20" s="24"/>
      <c r="G20" s="24"/>
      <c r="H20" s="24"/>
      <c r="I20" s="25"/>
      <c r="J20" s="25"/>
      <c r="K20" s="25"/>
      <c r="L20" s="25"/>
      <c r="M20" s="25"/>
      <c r="N20" s="25"/>
      <c r="O20" s="25"/>
      <c r="P20" s="25"/>
      <c r="Q20" s="25"/>
      <c r="R20" s="25"/>
      <c r="S20" s="25"/>
      <c r="T20" s="25"/>
      <c r="U20" s="25"/>
      <c r="V20" s="25"/>
      <c r="W20" s="25"/>
      <c r="X20" s="25"/>
      <c r="Y20" s="25"/>
      <c r="Z20" s="25"/>
      <c r="AA20" s="25"/>
      <c r="AB20"/>
      <c r="AC20" s="25"/>
      <c r="AD20" s="25"/>
      <c r="AE20" s="25"/>
    </row>
    <row r="21" spans="1:31" s="5" customFormat="1" ht="18.95" customHeight="1" x14ac:dyDescent="0.25">
      <c r="A21" s="52"/>
      <c r="B21" s="25"/>
      <c r="C21" s="27"/>
      <c r="D21" s="24"/>
      <c r="E21" s="24"/>
      <c r="F21" s="24"/>
      <c r="G21" s="24"/>
      <c r="H21" s="24"/>
      <c r="I21" s="25"/>
      <c r="J21" s="25"/>
      <c r="K21" s="25"/>
      <c r="L21" s="25"/>
      <c r="M21" s="25"/>
      <c r="N21" s="25"/>
      <c r="O21" s="25"/>
      <c r="P21" s="25"/>
      <c r="Q21" s="25"/>
      <c r="R21" s="25"/>
      <c r="S21" s="25"/>
      <c r="T21" s="25"/>
      <c r="U21" s="25"/>
      <c r="V21" s="25"/>
      <c r="W21" s="25"/>
      <c r="X21" s="25"/>
      <c r="Y21" s="25"/>
      <c r="Z21" s="25"/>
      <c r="AA21" s="25"/>
      <c r="AB21"/>
      <c r="AC21" s="25"/>
      <c r="AD21" s="25"/>
      <c r="AE21" s="25"/>
    </row>
    <row r="22" spans="1:31" s="5" customFormat="1" ht="18.95" customHeight="1" x14ac:dyDescent="0.25">
      <c r="A22" s="52"/>
      <c r="B22" s="25"/>
      <c r="C22" s="27"/>
      <c r="D22" s="24"/>
      <c r="E22" s="24"/>
      <c r="F22" s="24"/>
      <c r="G22" s="24"/>
      <c r="H22" s="24"/>
      <c r="I22" s="25"/>
      <c r="J22" s="25"/>
      <c r="K22" s="25"/>
      <c r="L22" s="25"/>
      <c r="M22" s="25"/>
      <c r="N22" s="25"/>
      <c r="O22" s="25"/>
      <c r="P22" s="25"/>
      <c r="Q22" s="25"/>
      <c r="R22" s="25"/>
      <c r="S22" s="25"/>
      <c r="T22" s="25"/>
      <c r="U22" s="25"/>
      <c r="V22" s="25"/>
      <c r="W22" s="25"/>
      <c r="X22" s="25"/>
      <c r="Y22" s="25"/>
      <c r="Z22" s="25"/>
      <c r="AA22" s="25"/>
      <c r="AB22"/>
      <c r="AC22" s="25"/>
      <c r="AD22" s="25"/>
      <c r="AE22" s="25"/>
    </row>
    <row r="23" spans="1:31" s="5" customFormat="1" ht="18.95" customHeight="1" x14ac:dyDescent="0.25">
      <c r="A23" s="52"/>
      <c r="B23" s="25"/>
      <c r="C23" s="27"/>
      <c r="D23" s="24"/>
      <c r="E23" s="24"/>
      <c r="F23" s="24"/>
      <c r="G23" s="24"/>
      <c r="H23" s="24"/>
      <c r="I23" s="25"/>
      <c r="J23" s="25"/>
      <c r="K23" s="25"/>
      <c r="L23" s="25"/>
      <c r="M23" s="25"/>
      <c r="N23" s="25"/>
      <c r="O23" s="25"/>
      <c r="P23" s="25"/>
      <c r="Q23" s="25"/>
      <c r="R23" s="25"/>
      <c r="S23" s="25"/>
      <c r="T23" s="25"/>
      <c r="U23" s="25"/>
      <c r="V23" s="25"/>
      <c r="W23" s="25"/>
      <c r="X23" s="25"/>
      <c r="Y23" s="25"/>
      <c r="Z23" s="25"/>
      <c r="AA23" s="25"/>
      <c r="AB23"/>
      <c r="AC23" s="25"/>
      <c r="AD23" s="25"/>
      <c r="AE23" s="25"/>
    </row>
    <row r="24" spans="1:31" s="5" customFormat="1" ht="18.95" customHeight="1" x14ac:dyDescent="0.25">
      <c r="A24" s="52"/>
      <c r="B24" s="25"/>
      <c r="C24" s="27"/>
      <c r="D24" s="24"/>
      <c r="E24" s="24"/>
      <c r="F24" s="24"/>
      <c r="G24" s="24"/>
      <c r="H24" s="24"/>
      <c r="I24" s="25"/>
      <c r="J24" s="25"/>
      <c r="K24" s="25"/>
      <c r="L24" s="25"/>
      <c r="M24" s="25"/>
      <c r="N24" s="25"/>
      <c r="O24" s="25"/>
      <c r="P24" s="25"/>
      <c r="Q24" s="25"/>
      <c r="R24" s="25"/>
      <c r="S24" s="25"/>
      <c r="T24" s="25"/>
      <c r="U24" s="25"/>
      <c r="V24" s="25"/>
      <c r="W24" s="25"/>
      <c r="X24" s="25"/>
      <c r="Y24" s="25"/>
      <c r="Z24" s="25"/>
      <c r="AA24" s="25"/>
      <c r="AB24"/>
      <c r="AC24" s="25"/>
      <c r="AD24" s="25"/>
      <c r="AE24" s="25"/>
    </row>
    <row r="25" spans="1:31" s="5" customFormat="1" ht="18.95" customHeight="1" x14ac:dyDescent="0.25">
      <c r="A25" s="52"/>
      <c r="B25" s="25"/>
      <c r="C25" s="27"/>
      <c r="D25" s="24"/>
      <c r="E25" s="28"/>
      <c r="F25" s="28"/>
      <c r="G25" s="28"/>
      <c r="H25" s="28"/>
      <c r="I25" s="28"/>
      <c r="J25" s="28"/>
      <c r="K25" s="28"/>
      <c r="L25" s="28"/>
      <c r="M25" s="28"/>
      <c r="N25" s="28"/>
      <c r="O25" s="25"/>
      <c r="P25" s="25"/>
      <c r="Q25" s="25"/>
      <c r="R25" s="25"/>
      <c r="S25" s="25"/>
      <c r="T25" s="25"/>
      <c r="U25" s="25"/>
      <c r="V25" s="25"/>
      <c r="W25" s="25"/>
      <c r="X25" s="25"/>
      <c r="Y25" s="25"/>
      <c r="Z25" s="25"/>
      <c r="AA25" s="25"/>
      <c r="AB25"/>
      <c r="AC25" s="25"/>
      <c r="AD25" s="25"/>
      <c r="AE25" s="25"/>
    </row>
    <row r="26" spans="1:31" s="5" customFormat="1" ht="18.95" customHeight="1" x14ac:dyDescent="0.25">
      <c r="A26" s="52"/>
      <c r="B26" s="25"/>
      <c r="C26" s="25"/>
      <c r="D26" s="25"/>
      <c r="E26" s="28"/>
      <c r="F26" s="28"/>
      <c r="G26" s="28"/>
      <c r="H26" s="28"/>
      <c r="I26" s="28"/>
      <c r="J26" s="28"/>
      <c r="K26" s="28"/>
      <c r="L26" s="28"/>
      <c r="M26" s="28"/>
      <c r="N26" s="28"/>
      <c r="O26" s="25"/>
      <c r="P26" s="25"/>
      <c r="Q26" s="25"/>
      <c r="R26" s="25"/>
      <c r="S26" s="25"/>
      <c r="T26" s="25"/>
      <c r="U26" s="25"/>
      <c r="V26" s="25"/>
      <c r="W26" s="25"/>
      <c r="X26" s="25"/>
      <c r="Y26" s="25"/>
      <c r="Z26" s="25"/>
      <c r="AA26" s="25"/>
      <c r="AB26"/>
      <c r="AC26" s="25"/>
      <c r="AD26" s="25"/>
      <c r="AE26" s="25"/>
    </row>
    <row r="27" spans="1:31" ht="18.95" hidden="1" customHeight="1" x14ac:dyDescent="0.25"/>
    <row r="28" spans="1:31" ht="18.95" hidden="1" customHeight="1" x14ac:dyDescent="0.25"/>
    <row r="29" spans="1:31" ht="18.95" hidden="1" customHeight="1" x14ac:dyDescent="0.25"/>
    <row r="30" spans="1:31" ht="18.95" hidden="1" customHeight="1" x14ac:dyDescent="0.25"/>
    <row r="31" spans="1:31" ht="18.95" hidden="1" customHeight="1" x14ac:dyDescent="0.25"/>
    <row r="32" spans="1:31" ht="18.95" hidden="1" customHeight="1" x14ac:dyDescent="0.25"/>
    <row r="33" ht="18.95" hidden="1" customHeight="1" x14ac:dyDescent="0.25"/>
    <row r="34" ht="18.95" hidden="1" customHeight="1" x14ac:dyDescent="0.25"/>
    <row r="35" ht="18.95" hidden="1" customHeight="1" x14ac:dyDescent="0.25"/>
    <row r="36" ht="18.95" hidden="1" customHeight="1" x14ac:dyDescent="0.25"/>
    <row r="37" ht="18.95" hidden="1" customHeight="1" x14ac:dyDescent="0.25"/>
    <row r="38" ht="18.95" hidden="1" customHeight="1" x14ac:dyDescent="0.25"/>
    <row r="39" ht="18.95" hidden="1" customHeight="1" x14ac:dyDescent="0.25"/>
    <row r="40" ht="18.95" hidden="1" customHeight="1" x14ac:dyDescent="0.25"/>
    <row r="41" ht="18.95" hidden="1" customHeight="1" x14ac:dyDescent="0.25"/>
    <row r="42" ht="18.95" hidden="1" customHeight="1" x14ac:dyDescent="0.25"/>
    <row r="43" ht="18.95" hidden="1" customHeight="1" x14ac:dyDescent="0.25"/>
    <row r="44" ht="18.95" hidden="1" customHeight="1" x14ac:dyDescent="0.25"/>
    <row r="45" ht="18.95" hidden="1" customHeight="1" x14ac:dyDescent="0.25"/>
    <row r="46" ht="18.95" hidden="1" customHeight="1" x14ac:dyDescent="0.25"/>
    <row r="47" ht="18.95" hidden="1" customHeight="1" x14ac:dyDescent="0.25"/>
    <row r="48" ht="18.95" hidden="1" customHeight="1" x14ac:dyDescent="0.25"/>
    <row r="49" ht="18.95" hidden="1" customHeight="1" x14ac:dyDescent="0.25"/>
    <row r="50" ht="18.95" hidden="1" customHeight="1" x14ac:dyDescent="0.25"/>
    <row r="51" ht="18.95" hidden="1" customHeight="1" x14ac:dyDescent="0.25"/>
    <row r="52" ht="18.95" hidden="1" customHeight="1" x14ac:dyDescent="0.25"/>
    <row r="53" ht="18.95" hidden="1" customHeight="1" x14ac:dyDescent="0.25"/>
    <row r="54" ht="18.95" hidden="1" customHeight="1" x14ac:dyDescent="0.25"/>
    <row r="55" ht="18.95" hidden="1" customHeight="1" x14ac:dyDescent="0.25"/>
    <row r="56" ht="18.95" hidden="1" customHeight="1" x14ac:dyDescent="0.25"/>
    <row r="57" ht="13.5" hidden="1" customHeight="1" x14ac:dyDescent="0.25"/>
    <row r="58" ht="18.95" hidden="1" customHeight="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t="12.75" hidden="1" customHeight="1" x14ac:dyDescent="0.25"/>
    <row r="85" ht="12.75" hidden="1" customHeight="1" x14ac:dyDescent="0.25"/>
    <row r="86" ht="12.75" hidden="1" customHeight="1" x14ac:dyDescent="0.25"/>
    <row r="87" ht="12.75" hidden="1" customHeight="1" x14ac:dyDescent="0.25"/>
    <row r="88" ht="12.75" hidden="1" customHeight="1" x14ac:dyDescent="0.25"/>
    <row r="89" ht="12.75" hidden="1" customHeight="1" x14ac:dyDescent="0.25"/>
    <row r="90" ht="12.75" hidden="1" customHeight="1" x14ac:dyDescent="0.25"/>
    <row r="91" ht="12.75" hidden="1" customHeight="1" x14ac:dyDescent="0.25"/>
    <row r="92" ht="12.75" hidden="1" customHeight="1" x14ac:dyDescent="0.25"/>
    <row r="93" ht="12.75" hidden="1" customHeight="1" x14ac:dyDescent="0.25"/>
    <row r="94" ht="12.75" hidden="1" customHeight="1" x14ac:dyDescent="0.25"/>
    <row r="95" ht="12.75" hidden="1" customHeight="1" x14ac:dyDescent="0.25"/>
    <row r="96" ht="12.75" hidden="1" customHeight="1" x14ac:dyDescent="0.25"/>
    <row r="97" ht="12.75" hidden="1" customHeight="1" x14ac:dyDescent="0.25"/>
    <row r="98" ht="12.75" hidden="1" customHeight="1" x14ac:dyDescent="0.25"/>
    <row r="99" ht="12.75" hidden="1" customHeight="1" x14ac:dyDescent="0.25"/>
    <row r="100" ht="12.75" hidden="1" customHeight="1" x14ac:dyDescent="0.25"/>
    <row r="101" ht="12.75" hidden="1" customHeight="1" x14ac:dyDescent="0.25"/>
    <row r="102" ht="12.75" hidden="1" customHeight="1" x14ac:dyDescent="0.25"/>
    <row r="103" ht="12.75" hidden="1" customHeight="1" x14ac:dyDescent="0.25"/>
    <row r="104" ht="12.75" hidden="1" customHeight="1" x14ac:dyDescent="0.25"/>
    <row r="105" ht="12.75" hidden="1" customHeight="1" x14ac:dyDescent="0.25"/>
    <row r="106" ht="12.75" hidden="1" customHeight="1" x14ac:dyDescent="0.25"/>
    <row r="107" ht="12.75" hidden="1" customHeight="1" x14ac:dyDescent="0.25"/>
    <row r="108" ht="12.75" hidden="1" customHeight="1" x14ac:dyDescent="0.25"/>
    <row r="109" ht="12.75" hidden="1" customHeight="1" x14ac:dyDescent="0.25"/>
    <row r="110" ht="12.75" hidden="1" customHeight="1" x14ac:dyDescent="0.25"/>
    <row r="111" ht="12.75" hidden="1" customHeight="1" x14ac:dyDescent="0.25"/>
    <row r="112" ht="12.75" hidden="1" customHeight="1" x14ac:dyDescent="0.25"/>
    <row r="113" ht="12.75" hidden="1" customHeight="1" x14ac:dyDescent="0.25"/>
    <row r="114" ht="12.75" hidden="1" customHeight="1" x14ac:dyDescent="0.25"/>
    <row r="115" ht="12.75" hidden="1" customHeight="1" x14ac:dyDescent="0.25"/>
    <row r="116" ht="12.75" hidden="1" customHeight="1" x14ac:dyDescent="0.25"/>
    <row r="117" ht="12.75" hidden="1" customHeight="1" x14ac:dyDescent="0.25"/>
    <row r="118" ht="12.75" hidden="1" customHeight="1" x14ac:dyDescent="0.25"/>
    <row r="119" ht="12.75" hidden="1" customHeight="1" x14ac:dyDescent="0.25"/>
    <row r="120" ht="12.75" hidden="1" customHeight="1" x14ac:dyDescent="0.25"/>
    <row r="121" hidden="1" x14ac:dyDescent="0.25"/>
    <row r="122" hidden="1" x14ac:dyDescent="0.25"/>
    <row r="123" hidden="1" x14ac:dyDescent="0.25"/>
  </sheetData>
  <sheetProtection algorithmName="SHA-512" hashValue="VOMxgcYC0TsnAs6QhJGdyM+nxfH0hUAD3WpuWk64QT3btd8hj28ky1p+YqZ7JWeFLyzQxMXC39QVyhq1Knz5rA==" saltValue="ZQC575C+03hdNkuZWTUJgA==" spinCount="100000" sheet="1" objects="1" scenarios="1" selectLockedCells="1"/>
  <mergeCells count="2">
    <mergeCell ref="C18:K18"/>
    <mergeCell ref="C15:G15"/>
  </mergeCells>
  <dataValidations count="1">
    <dataValidation type="list" allowBlank="1" showErrorMessage="1" sqref="C15" xr:uid="{00000000-0002-0000-0100-000000000000}">
      <formula1>$AD$7:$AD$16</formula1>
    </dataValidation>
  </dataValidation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T119"/>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6" sqref="C6"/>
    </sheetView>
  </sheetViews>
  <sheetFormatPr defaultColWidth="0" defaultRowHeight="15" zeroHeight="1" x14ac:dyDescent="0.25"/>
  <cols>
    <col min="1" max="1" width="26.28515625" style="4" customWidth="1"/>
    <col min="2" max="2" width="3" style="4" customWidth="1"/>
    <col min="3" max="3" width="11.28515625" style="4" customWidth="1"/>
    <col min="4" max="8" width="9.140625" style="4" customWidth="1"/>
    <col min="9" max="9" width="11.7109375" style="4" customWidth="1"/>
    <col min="10" max="10" width="9.140625" style="4" customWidth="1"/>
    <col min="11" max="11" width="11.28515625" style="4" customWidth="1"/>
    <col min="12" max="16" width="9.140625" style="4" customWidth="1"/>
    <col min="17" max="17" width="11.7109375" style="4" customWidth="1"/>
    <col min="18" max="27" width="9.140625" style="4" customWidth="1"/>
    <col min="28" max="28" width="9.140625" hidden="1" customWidth="1"/>
    <col min="29" max="77" width="9.140625" style="4" hidden="1" customWidth="1"/>
    <col min="78" max="81" width="6.7109375" style="4" hidden="1" customWidth="1"/>
    <col min="82" max="82" width="3" style="4" hidden="1" customWidth="1"/>
    <col min="83" max="83" width="2.140625" style="4" hidden="1" customWidth="1"/>
    <col min="84" max="84" width="4.42578125" style="4" hidden="1" customWidth="1"/>
    <col min="85" max="95" width="9.140625" style="4" hidden="1" customWidth="1"/>
    <col min="96" max="96" width="9.5703125" style="4" hidden="1" customWidth="1"/>
    <col min="97" max="97" width="2.28515625" style="4" hidden="1" customWidth="1"/>
    <col min="98" max="98" width="3" style="4" hidden="1" customWidth="1"/>
    <col min="99" max="16384" width="9.140625" style="4" hidden="1"/>
  </cols>
  <sheetData>
    <row r="1" spans="1:27" ht="18.95" customHeight="1" x14ac:dyDescent="0.25">
      <c r="A1" s="52"/>
      <c r="B1" s="57"/>
      <c r="C1" s="57"/>
      <c r="D1" s="57"/>
      <c r="E1" s="57"/>
      <c r="F1" s="57"/>
      <c r="G1" s="57"/>
      <c r="H1" s="57"/>
      <c r="I1" s="57"/>
      <c r="J1" s="57"/>
      <c r="K1" s="57"/>
      <c r="L1" s="57"/>
      <c r="M1" s="57"/>
      <c r="N1" s="57"/>
      <c r="O1" s="57"/>
      <c r="P1" s="57"/>
      <c r="Q1" s="57"/>
      <c r="R1" s="57"/>
      <c r="S1" s="57"/>
      <c r="T1" s="57"/>
      <c r="U1" s="57"/>
      <c r="V1" s="57"/>
      <c r="W1" s="57"/>
      <c r="X1" s="57"/>
      <c r="Y1" s="57"/>
      <c r="Z1" s="57"/>
      <c r="AA1" s="57"/>
    </row>
    <row r="2" spans="1:27" ht="18.95" customHeight="1" x14ac:dyDescent="0.25">
      <c r="A2" s="52"/>
      <c r="B2" s="57"/>
      <c r="C2" s="57"/>
      <c r="D2" s="57"/>
      <c r="E2" s="57"/>
      <c r="F2" s="57"/>
      <c r="G2" s="57"/>
      <c r="H2" s="57"/>
      <c r="I2" s="57"/>
      <c r="J2" s="57"/>
      <c r="K2" s="57"/>
      <c r="L2" s="57"/>
      <c r="M2" s="57"/>
      <c r="N2" s="57"/>
      <c r="O2" s="57"/>
      <c r="P2" s="57"/>
      <c r="Q2" s="57"/>
      <c r="R2" s="57"/>
      <c r="S2" s="57"/>
      <c r="T2" s="57"/>
      <c r="U2" s="57"/>
      <c r="V2" s="57"/>
      <c r="W2" s="57"/>
      <c r="X2" s="57"/>
      <c r="Y2" s="57"/>
      <c r="Z2" s="57"/>
      <c r="AA2" s="57"/>
    </row>
    <row r="3" spans="1:27" ht="18.95" customHeight="1" x14ac:dyDescent="0.25">
      <c r="A3" s="52"/>
      <c r="B3" s="53"/>
      <c r="C3" s="53"/>
      <c r="D3" s="53"/>
      <c r="E3" s="53"/>
      <c r="F3" s="53"/>
      <c r="G3" s="53"/>
      <c r="H3" s="53"/>
      <c r="I3" s="53"/>
      <c r="J3" s="53"/>
      <c r="K3" s="53"/>
      <c r="L3" s="53"/>
      <c r="M3" s="53"/>
      <c r="N3" s="53"/>
      <c r="O3" s="53"/>
      <c r="P3" s="53"/>
      <c r="Q3" s="53"/>
      <c r="R3" s="53"/>
      <c r="S3" s="53"/>
      <c r="T3" s="53"/>
      <c r="U3" s="53"/>
      <c r="V3" s="53"/>
      <c r="W3" s="53"/>
      <c r="X3" s="53"/>
      <c r="Y3" s="53"/>
      <c r="Z3" s="53"/>
      <c r="AA3" s="53"/>
    </row>
    <row r="4" spans="1:27" ht="18.95" customHeight="1" x14ac:dyDescent="0.25">
      <c r="A4" s="52"/>
      <c r="B4" s="53"/>
      <c r="C4" s="53"/>
      <c r="D4" s="53"/>
      <c r="E4" s="53"/>
      <c r="F4" s="53"/>
      <c r="G4" s="53"/>
      <c r="H4" s="53"/>
      <c r="I4" s="53"/>
      <c r="J4" s="53"/>
      <c r="K4" s="53"/>
      <c r="L4" s="53"/>
      <c r="M4" s="53"/>
      <c r="N4" s="53"/>
      <c r="O4" s="53"/>
      <c r="P4" s="53"/>
      <c r="Q4" s="53"/>
      <c r="R4" s="53"/>
      <c r="S4" s="53"/>
      <c r="T4" s="53"/>
      <c r="U4" s="53"/>
      <c r="V4" s="53"/>
      <c r="W4" s="53"/>
      <c r="X4" s="53"/>
      <c r="Y4" s="53"/>
      <c r="Z4" s="53"/>
      <c r="AA4" s="53"/>
    </row>
    <row r="5" spans="1:27" ht="9" customHeight="1" x14ac:dyDescent="0.25">
      <c r="A5" s="52"/>
      <c r="B5" s="53"/>
      <c r="C5" s="53"/>
      <c r="D5" s="53"/>
      <c r="E5" s="53"/>
      <c r="F5" s="53"/>
      <c r="G5" s="53"/>
      <c r="H5" s="53"/>
      <c r="I5" s="53"/>
      <c r="J5" s="53"/>
      <c r="K5" s="53"/>
      <c r="L5" s="53"/>
      <c r="M5" s="53"/>
      <c r="N5" s="53"/>
      <c r="O5" s="53"/>
      <c r="P5" s="53"/>
      <c r="Q5" s="53"/>
      <c r="R5" s="53"/>
      <c r="S5" s="53"/>
      <c r="T5" s="53"/>
      <c r="U5" s="53"/>
      <c r="V5" s="53"/>
      <c r="W5" s="53"/>
      <c r="X5" s="53"/>
      <c r="Y5" s="53"/>
      <c r="Z5" s="53"/>
      <c r="AA5" s="53"/>
    </row>
    <row r="6" spans="1:27" ht="18.95" customHeight="1" x14ac:dyDescent="0.25">
      <c r="A6" s="52"/>
      <c r="B6" s="6"/>
      <c r="C6" s="6"/>
      <c r="D6" s="6"/>
      <c r="E6" s="6"/>
      <c r="F6" s="6"/>
      <c r="G6" s="6"/>
      <c r="H6" s="6"/>
      <c r="I6" s="6"/>
      <c r="J6" s="6"/>
      <c r="K6" s="6"/>
      <c r="L6" s="6"/>
      <c r="M6" s="6"/>
      <c r="N6" s="6"/>
      <c r="O6" s="6"/>
      <c r="P6" s="6"/>
      <c r="Q6" s="6"/>
      <c r="R6" s="6"/>
      <c r="S6" s="6"/>
      <c r="T6" s="6"/>
      <c r="U6" s="6"/>
      <c r="V6" s="6"/>
      <c r="W6" s="6"/>
      <c r="X6" s="6"/>
      <c r="Y6" s="6"/>
      <c r="Z6" s="6"/>
      <c r="AA6" s="6"/>
    </row>
    <row r="7" spans="1:27" ht="18.95" customHeight="1" x14ac:dyDescent="0.25">
      <c r="A7" s="52"/>
      <c r="B7" s="8"/>
      <c r="C7" s="8"/>
      <c r="D7" s="50"/>
      <c r="E7" s="8"/>
      <c r="F7" s="8"/>
      <c r="G7" s="8"/>
      <c r="H7" s="8"/>
      <c r="I7" s="8"/>
      <c r="J7" s="8"/>
      <c r="K7" s="8"/>
      <c r="L7" s="8"/>
      <c r="M7" s="8"/>
      <c r="N7" s="8"/>
      <c r="O7" s="8"/>
      <c r="P7" s="8"/>
      <c r="Q7" s="8"/>
      <c r="R7" s="8"/>
      <c r="S7" s="8"/>
      <c r="T7" s="8"/>
      <c r="U7" s="8"/>
      <c r="V7" s="8"/>
      <c r="W7" s="8"/>
      <c r="X7" s="8"/>
      <c r="Y7" s="8"/>
      <c r="Z7" s="8"/>
      <c r="AA7" s="8"/>
    </row>
    <row r="8" spans="1:27" ht="24" customHeight="1" x14ac:dyDescent="0.25">
      <c r="A8" s="52"/>
      <c r="B8" s="8"/>
      <c r="C8" s="8"/>
      <c r="D8" s="8"/>
      <c r="E8" s="8"/>
      <c r="F8" s="8"/>
      <c r="G8" s="8"/>
      <c r="H8" s="8"/>
      <c r="I8" s="8"/>
      <c r="J8" s="8"/>
      <c r="K8" s="8"/>
      <c r="L8" s="8"/>
      <c r="M8" s="8"/>
      <c r="N8" s="8"/>
      <c r="O8" s="8"/>
      <c r="P8" s="8"/>
      <c r="Q8" s="8"/>
      <c r="R8" s="8"/>
      <c r="S8" s="8"/>
      <c r="T8" s="8"/>
      <c r="U8" s="8"/>
      <c r="V8" s="8"/>
      <c r="W8" s="8"/>
      <c r="X8" s="1"/>
      <c r="Y8" s="1"/>
      <c r="Z8" s="1"/>
      <c r="AA8" s="1"/>
    </row>
    <row r="9" spans="1:27" ht="18" customHeight="1" x14ac:dyDescent="0.25">
      <c r="A9" s="52"/>
      <c r="B9" s="8"/>
      <c r="C9" s="13"/>
      <c r="D9" s="13"/>
      <c r="E9" s="13"/>
      <c r="F9" s="13"/>
      <c r="G9" s="13"/>
      <c r="H9" s="13"/>
      <c r="I9" s="13"/>
      <c r="J9" s="13"/>
      <c r="K9" s="13"/>
      <c r="L9" s="13"/>
      <c r="M9" s="13"/>
      <c r="N9" s="13"/>
      <c r="O9" s="13"/>
      <c r="P9" s="13"/>
      <c r="Q9" s="13"/>
      <c r="R9" s="13"/>
      <c r="S9" s="13"/>
      <c r="T9" s="13"/>
      <c r="U9" s="13"/>
      <c r="V9" s="13"/>
      <c r="W9" s="13"/>
      <c r="X9" s="13"/>
      <c r="Y9" s="13"/>
      <c r="Z9" s="13"/>
      <c r="AA9" s="2"/>
    </row>
    <row r="10" spans="1:27" ht="18.95" customHeight="1" x14ac:dyDescent="0.25">
      <c r="A10" s="52"/>
      <c r="B10" s="8"/>
      <c r="C10" s="13"/>
      <c r="D10" s="13"/>
      <c r="E10" s="13"/>
      <c r="F10" s="13"/>
      <c r="G10" s="13"/>
      <c r="H10" s="13"/>
      <c r="I10" s="15"/>
      <c r="J10" s="2"/>
      <c r="K10" s="13"/>
      <c r="L10" s="13"/>
      <c r="M10" s="13"/>
      <c r="N10" s="13"/>
      <c r="O10" s="13"/>
      <c r="P10" s="13"/>
      <c r="Q10" s="13"/>
      <c r="R10" s="13"/>
      <c r="S10" s="13"/>
      <c r="T10" s="13"/>
      <c r="U10" s="13"/>
      <c r="V10" s="13"/>
      <c r="W10" s="13"/>
      <c r="X10" s="13"/>
      <c r="Y10" s="13"/>
      <c r="Z10" s="13"/>
      <c r="AA10" s="2"/>
    </row>
    <row r="11" spans="1:27" ht="18.95" customHeight="1" x14ac:dyDescent="0.25">
      <c r="A11" s="52"/>
      <c r="B11" s="8"/>
      <c r="C11" s="13"/>
      <c r="D11" s="13"/>
      <c r="E11" s="13"/>
      <c r="F11" s="13"/>
      <c r="G11" s="13"/>
      <c r="H11" s="13"/>
      <c r="I11" s="15"/>
      <c r="J11" s="13"/>
      <c r="K11" s="13"/>
      <c r="L11" s="13"/>
      <c r="M11" s="13"/>
      <c r="N11" s="13"/>
      <c r="O11" s="13"/>
      <c r="P11" s="13"/>
      <c r="Q11" s="13"/>
      <c r="R11" s="13"/>
      <c r="S11" s="13"/>
      <c r="T11" s="13"/>
      <c r="U11" s="13"/>
      <c r="V11" s="13"/>
      <c r="W11" s="13"/>
      <c r="X11" s="13"/>
      <c r="Y11" s="13"/>
      <c r="Z11" s="13"/>
      <c r="AA11" s="13"/>
    </row>
    <row r="12" spans="1:27" ht="18.95" customHeight="1" x14ac:dyDescent="0.25">
      <c r="A12" s="52"/>
      <c r="B12" s="8"/>
      <c r="C12" s="13"/>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18.95" customHeight="1" x14ac:dyDescent="0.25">
      <c r="A13" s="52"/>
      <c r="B13" s="8"/>
      <c r="C13" s="13"/>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30" customHeight="1" thickBot="1" x14ac:dyDescent="0.3">
      <c r="A14" s="52"/>
      <c r="B14" s="36"/>
      <c r="C14"/>
      <c r="D14"/>
      <c r="E14"/>
      <c r="F14"/>
      <c r="G14"/>
      <c r="H14"/>
      <c r="I14"/>
      <c r="J14"/>
      <c r="K14"/>
      <c r="L14"/>
      <c r="M14"/>
      <c r="N14"/>
      <c r="O14"/>
      <c r="P14"/>
      <c r="Q14"/>
      <c r="R14"/>
      <c r="S14" s="36"/>
      <c r="T14" s="36"/>
      <c r="U14" s="36"/>
      <c r="V14" s="36"/>
      <c r="W14" s="36"/>
      <c r="X14" s="36"/>
      <c r="Y14" s="36"/>
      <c r="Z14" s="36"/>
      <c r="AA14" s="36"/>
    </row>
    <row r="15" spans="1:27" ht="18.95" customHeight="1" thickBot="1" x14ac:dyDescent="0.3">
      <c r="A15" s="52"/>
      <c r="B15" s="8"/>
      <c r="C15"/>
      <c r="D15" s="153" t="s">
        <v>301</v>
      </c>
      <c r="E15" s="154"/>
      <c r="F15" s="154"/>
      <c r="G15" s="154"/>
      <c r="H15" s="154"/>
      <c r="I15" s="154"/>
      <c r="J15" s="154"/>
      <c r="K15" s="155"/>
      <c r="L15"/>
      <c r="M15"/>
      <c r="N15"/>
      <c r="O15"/>
      <c r="P15"/>
      <c r="Q15"/>
      <c r="R15"/>
      <c r="S15" s="1"/>
      <c r="T15" s="8"/>
      <c r="U15" s="8"/>
      <c r="V15" s="8"/>
      <c r="W15" s="8"/>
      <c r="X15" s="8"/>
      <c r="Y15" s="8"/>
      <c r="Z15" s="8"/>
      <c r="AA15" s="8"/>
    </row>
    <row r="16" spans="1:27" ht="18.95" customHeight="1" x14ac:dyDescent="0.25">
      <c r="A16" s="52"/>
      <c r="B16" s="8"/>
      <c r="C16"/>
      <c r="D16" s="37"/>
      <c r="E16" s="38"/>
      <c r="F16" s="38"/>
      <c r="G16" s="38"/>
      <c r="H16" s="39"/>
      <c r="I16" s="39"/>
      <c r="J16" s="39"/>
      <c r="K16" s="40"/>
      <c r="L16"/>
      <c r="M16"/>
      <c r="N16"/>
      <c r="O16"/>
      <c r="P16"/>
      <c r="Q16"/>
      <c r="R16"/>
      <c r="S16" s="1"/>
      <c r="T16" s="8"/>
      <c r="U16" s="8"/>
      <c r="V16" s="8"/>
      <c r="W16" s="8"/>
      <c r="X16" s="8"/>
      <c r="Y16" s="8"/>
      <c r="Z16" s="8"/>
      <c r="AA16" s="8"/>
    </row>
    <row r="17" spans="1:27" ht="18.95" customHeight="1" x14ac:dyDescent="0.25">
      <c r="A17" s="52"/>
      <c r="B17" s="8"/>
      <c r="C17"/>
      <c r="D17" s="41"/>
      <c r="E17" s="42"/>
      <c r="F17" s="42"/>
      <c r="G17" s="42"/>
      <c r="H17" s="43"/>
      <c r="I17" s="43"/>
      <c r="J17" s="43"/>
      <c r="K17" s="44"/>
      <c r="L17"/>
      <c r="M17"/>
      <c r="N17"/>
      <c r="O17"/>
      <c r="P17"/>
      <c r="Q17"/>
      <c r="R17"/>
      <c r="S17" s="1"/>
      <c r="T17" s="8"/>
      <c r="U17" s="8"/>
      <c r="V17" s="8"/>
      <c r="W17" s="8"/>
      <c r="X17" s="8"/>
      <c r="Y17" s="8"/>
      <c r="Z17" s="8"/>
      <c r="AA17" s="8"/>
    </row>
    <row r="18" spans="1:27" ht="18.95" customHeight="1" x14ac:dyDescent="0.25">
      <c r="A18" s="52"/>
      <c r="B18" s="8"/>
      <c r="C18"/>
      <c r="D18" s="41"/>
      <c r="E18" s="42"/>
      <c r="F18" s="42"/>
      <c r="G18" s="42"/>
      <c r="H18" s="43"/>
      <c r="I18" s="43"/>
      <c r="J18" s="43"/>
      <c r="K18" s="44"/>
      <c r="L18"/>
      <c r="M18"/>
      <c r="N18"/>
      <c r="O18"/>
      <c r="P18"/>
      <c r="Q18"/>
      <c r="R18"/>
      <c r="S18" s="1"/>
      <c r="T18" s="8"/>
      <c r="U18" s="8"/>
      <c r="V18" s="8"/>
      <c r="W18" s="8"/>
      <c r="X18" s="8"/>
      <c r="Y18" s="8"/>
      <c r="Z18" s="8"/>
      <c r="AA18" s="8"/>
    </row>
    <row r="19" spans="1:27" ht="18.95" customHeight="1" x14ac:dyDescent="0.25">
      <c r="A19" s="52"/>
      <c r="B19" s="8"/>
      <c r="C19"/>
      <c r="D19" s="41"/>
      <c r="E19" s="42"/>
      <c r="F19" s="42"/>
      <c r="G19" s="42"/>
      <c r="H19" s="43"/>
      <c r="I19" s="43"/>
      <c r="J19" s="43"/>
      <c r="K19" s="44"/>
      <c r="L19"/>
      <c r="M19"/>
      <c r="N19"/>
      <c r="O19"/>
      <c r="P19"/>
      <c r="Q19"/>
      <c r="R19"/>
      <c r="S19" s="1"/>
      <c r="T19" s="8"/>
      <c r="U19" s="8"/>
      <c r="V19" s="8"/>
      <c r="W19" s="8"/>
      <c r="X19" s="8"/>
      <c r="Y19" s="8"/>
      <c r="Z19" s="8"/>
      <c r="AA19" s="8"/>
    </row>
    <row r="20" spans="1:27" ht="18.95" customHeight="1" x14ac:dyDescent="0.25">
      <c r="A20" s="52"/>
      <c r="B20" s="8"/>
      <c r="C20"/>
      <c r="D20" s="41"/>
      <c r="E20" s="42"/>
      <c r="F20" s="42"/>
      <c r="G20" s="42"/>
      <c r="H20" s="43"/>
      <c r="I20" s="43"/>
      <c r="J20" s="43"/>
      <c r="K20" s="44"/>
      <c r="L20"/>
      <c r="M20"/>
      <c r="N20"/>
      <c r="O20"/>
      <c r="P20"/>
      <c r="Q20"/>
      <c r="R20"/>
      <c r="S20" s="1"/>
      <c r="T20" s="8"/>
      <c r="U20" s="8"/>
      <c r="V20" s="8"/>
      <c r="W20" s="8"/>
      <c r="X20" s="8"/>
      <c r="Y20" s="8"/>
      <c r="Z20" s="8"/>
      <c r="AA20" s="8"/>
    </row>
    <row r="21" spans="1:27" ht="18.95" customHeight="1" x14ac:dyDescent="0.25">
      <c r="A21" s="52"/>
      <c r="B21" s="8"/>
      <c r="C21"/>
      <c r="D21" s="41"/>
      <c r="E21" s="42"/>
      <c r="F21" s="42"/>
      <c r="G21" s="42"/>
      <c r="H21" s="43"/>
      <c r="I21" s="43"/>
      <c r="J21" s="43"/>
      <c r="K21" s="44"/>
      <c r="L21"/>
      <c r="M21"/>
      <c r="N21"/>
      <c r="O21"/>
      <c r="P21"/>
      <c r="Q21"/>
      <c r="R21"/>
      <c r="S21" s="1"/>
      <c r="T21" s="8"/>
      <c r="U21" s="8"/>
      <c r="V21" s="8"/>
      <c r="W21" s="8"/>
      <c r="X21" s="8"/>
      <c r="Y21" s="8"/>
      <c r="Z21" s="8"/>
      <c r="AA21" s="8"/>
    </row>
    <row r="22" spans="1:27" ht="18.95" customHeight="1" x14ac:dyDescent="0.25">
      <c r="A22" s="52"/>
      <c r="B22" s="8"/>
      <c r="C22"/>
      <c r="D22" s="41"/>
      <c r="E22" s="42"/>
      <c r="F22" s="42"/>
      <c r="G22" s="42"/>
      <c r="H22" s="43"/>
      <c r="I22" s="43"/>
      <c r="J22" s="43"/>
      <c r="K22" s="44"/>
      <c r="L22"/>
      <c r="M22"/>
      <c r="N22"/>
      <c r="O22"/>
      <c r="P22"/>
      <c r="Q22"/>
      <c r="R22"/>
      <c r="S22" s="1"/>
      <c r="T22" s="8"/>
      <c r="U22" s="8"/>
      <c r="V22" s="8"/>
      <c r="W22" s="8"/>
      <c r="X22" s="8"/>
      <c r="Y22" s="8"/>
      <c r="Z22" s="8"/>
      <c r="AA22" s="8"/>
    </row>
    <row r="23" spans="1:27" ht="18.95" customHeight="1" x14ac:dyDescent="0.25">
      <c r="A23" s="52"/>
      <c r="B23" s="8"/>
      <c r="C23"/>
      <c r="D23" s="41"/>
      <c r="E23" s="42"/>
      <c r="F23" s="42"/>
      <c r="G23" s="42"/>
      <c r="H23" s="43"/>
      <c r="I23" s="43"/>
      <c r="J23" s="43"/>
      <c r="K23" s="44"/>
      <c r="L23"/>
      <c r="M23"/>
      <c r="N23"/>
      <c r="O23"/>
      <c r="P23"/>
      <c r="Q23"/>
      <c r="R23"/>
      <c r="S23" s="8"/>
      <c r="T23" s="8"/>
      <c r="U23" s="8"/>
      <c r="V23" s="8"/>
      <c r="W23" s="8"/>
      <c r="X23" s="8"/>
      <c r="Y23" s="8"/>
      <c r="Z23" s="8"/>
      <c r="AA23" s="8"/>
    </row>
    <row r="24" spans="1:27" ht="18.95" customHeight="1" x14ac:dyDescent="0.25">
      <c r="A24" s="52"/>
      <c r="B24" s="8"/>
      <c r="C24"/>
      <c r="D24" s="41"/>
      <c r="E24" s="42"/>
      <c r="F24" s="42"/>
      <c r="G24" s="42"/>
      <c r="H24" s="42"/>
      <c r="I24" s="42"/>
      <c r="J24" s="21"/>
      <c r="K24" s="45"/>
      <c r="L24"/>
      <c r="M24"/>
      <c r="N24"/>
      <c r="O24"/>
      <c r="P24"/>
      <c r="Q24"/>
      <c r="R24"/>
      <c r="S24" s="8"/>
      <c r="T24" s="8"/>
      <c r="U24" s="8"/>
      <c r="V24" s="8"/>
      <c r="W24" s="8"/>
      <c r="X24" s="8"/>
      <c r="Y24" s="8"/>
      <c r="Z24" s="8"/>
      <c r="AA24" s="8"/>
    </row>
    <row r="25" spans="1:27" ht="18.95" customHeight="1" x14ac:dyDescent="0.25">
      <c r="A25" s="52"/>
      <c r="B25" s="8"/>
      <c r="C25"/>
      <c r="D25" s="41"/>
      <c r="E25" s="42"/>
      <c r="F25" s="42"/>
      <c r="G25" s="42"/>
      <c r="H25" s="42"/>
      <c r="I25" s="42"/>
      <c r="J25" s="21"/>
      <c r="K25" s="45"/>
      <c r="L25"/>
      <c r="M25"/>
      <c r="N25"/>
      <c r="O25"/>
      <c r="P25"/>
      <c r="Q25"/>
      <c r="R25"/>
      <c r="S25" s="8"/>
      <c r="T25" s="8"/>
      <c r="U25" s="8"/>
      <c r="V25" s="8"/>
      <c r="W25" s="8"/>
      <c r="X25" s="8"/>
      <c r="Y25" s="8"/>
      <c r="Z25" s="8"/>
      <c r="AA25" s="8"/>
    </row>
    <row r="26" spans="1:27" ht="18.95" customHeight="1" x14ac:dyDescent="0.25">
      <c r="A26" s="52"/>
      <c r="B26" s="8"/>
      <c r="C26"/>
      <c r="D26" s="41"/>
      <c r="E26" s="42"/>
      <c r="F26" s="42"/>
      <c r="G26" s="42"/>
      <c r="H26" s="42"/>
      <c r="I26" s="42"/>
      <c r="J26" s="21"/>
      <c r="K26" s="45"/>
      <c r="L26"/>
      <c r="M26"/>
      <c r="N26"/>
      <c r="O26"/>
      <c r="P26"/>
      <c r="Q26"/>
      <c r="R26"/>
      <c r="S26" s="8"/>
      <c r="T26" s="8"/>
      <c r="U26" s="8"/>
      <c r="V26" s="8"/>
      <c r="W26" s="8"/>
      <c r="X26" s="8"/>
      <c r="Y26" s="8"/>
      <c r="Z26" s="8"/>
      <c r="AA26" s="8"/>
    </row>
    <row r="27" spans="1:27" ht="18.95" customHeight="1" x14ac:dyDescent="0.25">
      <c r="A27" s="52"/>
      <c r="B27" s="8"/>
      <c r="C27"/>
      <c r="D27" s="41"/>
      <c r="E27" s="42"/>
      <c r="F27" s="42"/>
      <c r="G27" s="42"/>
      <c r="H27" s="42"/>
      <c r="I27" s="42"/>
      <c r="J27" s="21"/>
      <c r="K27" s="45"/>
      <c r="L27"/>
      <c r="M27"/>
      <c r="N27"/>
      <c r="O27"/>
      <c r="P27"/>
      <c r="Q27"/>
      <c r="R27"/>
      <c r="S27" s="8"/>
      <c r="T27" s="8"/>
      <c r="U27" s="8"/>
      <c r="V27" s="8"/>
      <c r="W27" s="8"/>
      <c r="X27" s="8"/>
      <c r="Y27" s="8"/>
      <c r="Z27" s="8"/>
      <c r="AA27" s="8"/>
    </row>
    <row r="28" spans="1:27" ht="18.95" customHeight="1" x14ac:dyDescent="0.25">
      <c r="A28" s="52"/>
      <c r="B28" s="8"/>
      <c r="C28"/>
      <c r="D28" s="41"/>
      <c r="E28" s="42"/>
      <c r="F28" s="42"/>
      <c r="G28" s="42"/>
      <c r="H28" s="42"/>
      <c r="I28" s="42"/>
      <c r="J28" s="21"/>
      <c r="K28" s="45"/>
      <c r="L28"/>
      <c r="M28"/>
      <c r="N28"/>
      <c r="O28"/>
      <c r="P28"/>
      <c r="Q28"/>
      <c r="R28"/>
      <c r="S28" s="8"/>
      <c r="T28" s="8"/>
      <c r="U28" s="8"/>
      <c r="V28" s="8"/>
      <c r="W28" s="8"/>
      <c r="X28" s="8"/>
      <c r="Y28" s="8"/>
      <c r="Z28" s="8"/>
      <c r="AA28" s="8"/>
    </row>
    <row r="29" spans="1:27" ht="18.95" customHeight="1" x14ac:dyDescent="0.25">
      <c r="A29" s="52"/>
      <c r="B29" s="8"/>
      <c r="C29"/>
      <c r="D29" s="41"/>
      <c r="E29" s="42"/>
      <c r="F29" s="42"/>
      <c r="G29" s="42"/>
      <c r="H29" s="42"/>
      <c r="I29" s="42"/>
      <c r="J29" s="21"/>
      <c r="K29" s="45"/>
      <c r="L29"/>
      <c r="M29"/>
      <c r="N29"/>
      <c r="O29"/>
      <c r="P29"/>
      <c r="Q29"/>
      <c r="R29"/>
      <c r="S29" s="8"/>
      <c r="T29" s="8"/>
      <c r="U29" s="8"/>
      <c r="V29" s="8"/>
      <c r="W29" s="8"/>
      <c r="X29" s="8"/>
      <c r="Y29" s="8"/>
      <c r="Z29" s="8"/>
      <c r="AA29" s="8"/>
    </row>
    <row r="30" spans="1:27" ht="18.95" customHeight="1" x14ac:dyDescent="0.25">
      <c r="A30" s="52"/>
      <c r="B30" s="8"/>
      <c r="C30"/>
      <c r="D30" s="41"/>
      <c r="E30" s="42"/>
      <c r="F30" s="42"/>
      <c r="G30" s="42"/>
      <c r="H30" s="42"/>
      <c r="I30" s="42"/>
      <c r="J30" s="21"/>
      <c r="K30" s="45"/>
      <c r="L30"/>
      <c r="M30"/>
      <c r="N30"/>
      <c r="O30"/>
      <c r="P30"/>
      <c r="Q30"/>
      <c r="R30"/>
      <c r="S30" s="8"/>
      <c r="T30" s="8"/>
      <c r="U30" s="8"/>
      <c r="V30" s="8"/>
      <c r="W30" s="8"/>
      <c r="X30" s="8"/>
      <c r="Y30" s="8"/>
      <c r="Z30" s="8"/>
      <c r="AA30" s="8"/>
    </row>
    <row r="31" spans="1:27" ht="18.95" customHeight="1" thickBot="1" x14ac:dyDescent="0.3">
      <c r="A31" s="52"/>
      <c r="B31" s="6"/>
      <c r="C31"/>
      <c r="D31" s="46"/>
      <c r="E31" s="47"/>
      <c r="F31" s="47"/>
      <c r="G31" s="47"/>
      <c r="H31" s="47"/>
      <c r="I31" s="47"/>
      <c r="J31" s="48"/>
      <c r="K31" s="49"/>
      <c r="L31"/>
      <c r="M31"/>
      <c r="N31"/>
      <c r="O31"/>
      <c r="P31"/>
      <c r="Q31"/>
      <c r="R31"/>
      <c r="S31" s="6"/>
      <c r="T31" s="6"/>
      <c r="U31" s="6"/>
      <c r="V31" s="6"/>
      <c r="W31" s="6"/>
      <c r="X31" s="6"/>
      <c r="Y31" s="6"/>
      <c r="Z31" s="6"/>
      <c r="AA31" s="6"/>
    </row>
    <row r="32" spans="1:27" ht="18.95" customHeight="1" x14ac:dyDescent="0.25">
      <c r="A32" s="52"/>
      <c r="B32" s="1"/>
      <c r="C32" s="1"/>
      <c r="D32" s="1"/>
      <c r="E32" s="1"/>
      <c r="F32" s="1"/>
      <c r="G32" s="1"/>
      <c r="H32" s="1"/>
      <c r="I32" s="1"/>
      <c r="J32" s="1"/>
      <c r="K32" s="1"/>
      <c r="L32" s="1"/>
      <c r="M32" s="1"/>
      <c r="N32" s="1"/>
      <c r="O32" s="1"/>
      <c r="P32" s="1"/>
      <c r="Q32" s="1"/>
      <c r="R32" s="1"/>
      <c r="S32" s="1"/>
      <c r="T32" s="1"/>
      <c r="U32" s="1"/>
      <c r="V32" s="1"/>
      <c r="W32" s="1"/>
      <c r="X32" s="1"/>
      <c r="Y32" s="1"/>
      <c r="Z32" s="1"/>
      <c r="AA32" s="1"/>
    </row>
    <row r="33" ht="18.95" hidden="1" customHeight="1" x14ac:dyDescent="0.25"/>
    <row r="34" ht="18.95" hidden="1" customHeight="1" x14ac:dyDescent="0.25"/>
    <row r="35" ht="18.95" hidden="1" customHeight="1" x14ac:dyDescent="0.25"/>
    <row r="36" ht="18.95" hidden="1" customHeight="1" x14ac:dyDescent="0.25"/>
    <row r="37" ht="18.95" hidden="1" customHeight="1" x14ac:dyDescent="0.25"/>
    <row r="38" ht="18.95" hidden="1" customHeight="1" x14ac:dyDescent="0.25"/>
    <row r="39" ht="18.95" hidden="1" customHeight="1" x14ac:dyDescent="0.25"/>
    <row r="40" ht="18.95" hidden="1" customHeight="1" x14ac:dyDescent="0.25"/>
    <row r="41" ht="18.95" hidden="1" customHeight="1" x14ac:dyDescent="0.25"/>
    <row r="42" ht="18.95" hidden="1" customHeight="1" x14ac:dyDescent="0.25"/>
    <row r="43" ht="18.95" hidden="1" customHeight="1" x14ac:dyDescent="0.25"/>
    <row r="44" ht="18.95" hidden="1" customHeight="1" x14ac:dyDescent="0.25"/>
    <row r="45" ht="18.95" hidden="1" customHeight="1" x14ac:dyDescent="0.25"/>
    <row r="46" ht="18.95" hidden="1" customHeight="1" x14ac:dyDescent="0.25"/>
    <row r="47" ht="18.95" hidden="1" customHeight="1" x14ac:dyDescent="0.25"/>
    <row r="48" ht="13.5" hidden="1" customHeight="1" x14ac:dyDescent="0.25"/>
    <row r="49" ht="18.95" hidden="1" customHeight="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t="12.75" hidden="1" customHeight="1" x14ac:dyDescent="0.25"/>
    <row r="76" ht="12.75" hidden="1" customHeight="1" x14ac:dyDescent="0.25"/>
    <row r="77" ht="12.75" hidden="1" customHeight="1" x14ac:dyDescent="0.25"/>
    <row r="78" ht="12.75" hidden="1" customHeight="1" x14ac:dyDescent="0.25"/>
    <row r="79" ht="12.75" hidden="1" customHeight="1" x14ac:dyDescent="0.25"/>
    <row r="80" ht="12.75" hidden="1" customHeight="1" x14ac:dyDescent="0.25"/>
    <row r="81" ht="12.75" hidden="1" customHeight="1" x14ac:dyDescent="0.25"/>
    <row r="82" ht="12.75" hidden="1" customHeight="1" x14ac:dyDescent="0.25"/>
    <row r="83" ht="12.75" hidden="1" customHeight="1" x14ac:dyDescent="0.25"/>
    <row r="84" ht="12.75" hidden="1" customHeight="1" x14ac:dyDescent="0.25"/>
    <row r="85" ht="12.75" hidden="1" customHeight="1" x14ac:dyDescent="0.25"/>
    <row r="86" ht="12.75" hidden="1" customHeight="1" x14ac:dyDescent="0.25"/>
    <row r="87" ht="12.75" hidden="1" customHeight="1" x14ac:dyDescent="0.25"/>
    <row r="88" ht="12.75" hidden="1" customHeight="1" x14ac:dyDescent="0.25"/>
    <row r="89" ht="12.75" hidden="1" customHeight="1" x14ac:dyDescent="0.25"/>
    <row r="90" ht="12.75" hidden="1" customHeight="1" x14ac:dyDescent="0.25"/>
    <row r="91" ht="12.75" hidden="1" customHeight="1" x14ac:dyDescent="0.25"/>
    <row r="92" ht="12.75" hidden="1" customHeight="1" x14ac:dyDescent="0.25"/>
    <row r="93" ht="12.75" hidden="1" customHeight="1" x14ac:dyDescent="0.25"/>
    <row r="94" ht="12.75" hidden="1" customHeight="1" x14ac:dyDescent="0.25"/>
    <row r="95" ht="12.75" hidden="1" customHeight="1" x14ac:dyDescent="0.25"/>
    <row r="96" ht="12.75" hidden="1" customHeight="1" x14ac:dyDescent="0.25"/>
    <row r="97" ht="12.75" hidden="1" customHeight="1" x14ac:dyDescent="0.25"/>
    <row r="98" ht="12.75" hidden="1" customHeight="1" x14ac:dyDescent="0.25"/>
    <row r="99" ht="12.75" hidden="1" customHeight="1" x14ac:dyDescent="0.25"/>
    <row r="100" ht="12.75" hidden="1" customHeight="1" x14ac:dyDescent="0.25"/>
    <row r="101" ht="12.75" hidden="1" customHeight="1" x14ac:dyDescent="0.25"/>
    <row r="102" ht="12.75" hidden="1" customHeight="1" x14ac:dyDescent="0.25"/>
    <row r="103" ht="12.75" hidden="1" customHeight="1" x14ac:dyDescent="0.25"/>
    <row r="104" ht="12.75" hidden="1" customHeight="1" x14ac:dyDescent="0.25"/>
    <row r="105" ht="12.75" hidden="1" customHeight="1" x14ac:dyDescent="0.25"/>
    <row r="106" ht="12.75" hidden="1" customHeight="1" x14ac:dyDescent="0.25"/>
    <row r="107" ht="12.75" hidden="1" customHeight="1" x14ac:dyDescent="0.25"/>
    <row r="108" ht="12.75" hidden="1" customHeight="1" x14ac:dyDescent="0.25"/>
    <row r="109" ht="12.75" hidden="1" customHeight="1" x14ac:dyDescent="0.25"/>
    <row r="110" ht="12.75" hidden="1" customHeight="1" x14ac:dyDescent="0.25"/>
    <row r="111" ht="12.75" hidden="1" customHeight="1" x14ac:dyDescent="0.25"/>
    <row r="112" ht="12.75" hidden="1" customHeight="1" x14ac:dyDescent="0.25"/>
    <row r="113" hidden="1" x14ac:dyDescent="0.25"/>
    <row r="114" hidden="1" x14ac:dyDescent="0.25"/>
    <row r="115" hidden="1" x14ac:dyDescent="0.25"/>
    <row r="116" hidden="1" x14ac:dyDescent="0.25"/>
    <row r="117" hidden="1" x14ac:dyDescent="0.25"/>
    <row r="118" hidden="1" x14ac:dyDescent="0.25"/>
    <row r="119" hidden="1" x14ac:dyDescent="0.25"/>
  </sheetData>
  <sheetProtection algorithmName="SHA-512" hashValue="/OA4wmy5a1D/uWX8HnxzlU7mLAz452gZQQCNt8h5Q4phjb0iyuIJF+f2yqzVtoI4k4TnDJKX0WU9U5/etR7DCA==" saltValue="XjvjChwgMXGPwL9SDGLvyQ==" spinCount="100000" sheet="1" objects="1" scenarios="1" selectLockedCells="1"/>
  <mergeCells count="1">
    <mergeCell ref="D15:K15"/>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T104"/>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20" sqref="C20"/>
    </sheetView>
  </sheetViews>
  <sheetFormatPr defaultColWidth="0" defaultRowHeight="15" zeroHeight="1" x14ac:dyDescent="0.25"/>
  <cols>
    <col min="1" max="1" width="26.28515625" style="4" customWidth="1"/>
    <col min="2" max="2" width="3" style="4" customWidth="1"/>
    <col min="3" max="3" width="74.85546875" style="4" customWidth="1"/>
    <col min="4" max="11" width="9.140625" style="4" customWidth="1"/>
    <col min="12" max="12" width="11.5703125" style="4" customWidth="1"/>
    <col min="13" max="27" width="9.140625" style="4" customWidth="1"/>
    <col min="28" max="28" width="9.140625" hidden="1" customWidth="1"/>
    <col min="29" max="76" width="9.140625" style="4" hidden="1" customWidth="1"/>
    <col min="77" max="81" width="6.7109375" style="4" hidden="1" customWidth="1"/>
    <col min="82" max="82" width="3" style="4" hidden="1" customWidth="1"/>
    <col min="83" max="83" width="2.140625" style="4" hidden="1" customWidth="1"/>
    <col min="84" max="84" width="4.42578125" style="4" hidden="1" customWidth="1"/>
    <col min="85" max="95" width="9.140625" style="4" hidden="1" customWidth="1"/>
    <col min="96" max="96" width="9.5703125" style="4" hidden="1" customWidth="1"/>
    <col min="97" max="97" width="2.28515625" style="4" hidden="1" customWidth="1"/>
    <col min="98" max="98" width="3" style="4" hidden="1" customWidth="1"/>
    <col min="99" max="16384" width="9.140625" style="4" hidden="1"/>
  </cols>
  <sheetData>
    <row r="1" spans="1:27" ht="18.95" customHeight="1" x14ac:dyDescent="0.25">
      <c r="A1" s="52"/>
      <c r="B1" s="57"/>
      <c r="C1" s="57"/>
      <c r="D1" s="57"/>
      <c r="E1" s="57"/>
      <c r="F1" s="57"/>
      <c r="G1" s="57"/>
      <c r="H1" s="57"/>
      <c r="I1" s="57"/>
      <c r="J1" s="57"/>
      <c r="K1" s="57"/>
      <c r="L1" s="57"/>
      <c r="M1" s="57"/>
      <c r="N1" s="57"/>
      <c r="O1" s="57"/>
      <c r="P1" s="57"/>
      <c r="Q1" s="57"/>
      <c r="R1" s="57"/>
      <c r="S1" s="57"/>
      <c r="T1" s="57"/>
      <c r="U1" s="57"/>
      <c r="V1" s="57"/>
      <c r="W1" s="57"/>
      <c r="X1" s="57"/>
      <c r="Y1" s="57"/>
      <c r="Z1" s="57"/>
      <c r="AA1" s="57"/>
    </row>
    <row r="2" spans="1:27" ht="18.95" customHeight="1" x14ac:dyDescent="0.25">
      <c r="A2" s="52"/>
      <c r="B2" s="57"/>
      <c r="C2" s="57"/>
      <c r="D2" s="57"/>
      <c r="E2" s="57"/>
      <c r="F2" s="57"/>
      <c r="G2" s="57"/>
      <c r="H2" s="57"/>
      <c r="I2" s="57"/>
      <c r="J2" s="57"/>
      <c r="K2" s="57"/>
      <c r="L2" s="57"/>
      <c r="M2" s="57"/>
      <c r="N2" s="57"/>
      <c r="O2" s="57"/>
      <c r="P2" s="57"/>
      <c r="Q2" s="57"/>
      <c r="R2" s="57"/>
      <c r="S2" s="57"/>
      <c r="T2" s="57"/>
      <c r="U2" s="57"/>
      <c r="V2" s="57"/>
      <c r="W2" s="57"/>
      <c r="X2" s="57"/>
      <c r="Y2" s="57"/>
      <c r="Z2" s="57"/>
      <c r="AA2" s="57"/>
    </row>
    <row r="3" spans="1:27" ht="18.95" customHeight="1" x14ac:dyDescent="0.25">
      <c r="A3" s="52"/>
      <c r="B3" s="53"/>
      <c r="C3" s="53"/>
      <c r="D3" s="53"/>
      <c r="E3" s="53"/>
      <c r="F3" s="53"/>
      <c r="G3" s="53"/>
      <c r="H3" s="53"/>
      <c r="I3" s="53"/>
      <c r="J3" s="53"/>
      <c r="K3" s="53"/>
      <c r="L3" s="53"/>
      <c r="M3" s="53"/>
      <c r="N3" s="53"/>
      <c r="O3" s="53"/>
      <c r="P3" s="53"/>
      <c r="Q3" s="53"/>
      <c r="R3" s="53"/>
      <c r="S3" s="53"/>
      <c r="T3" s="53"/>
      <c r="U3" s="53"/>
      <c r="V3" s="53"/>
      <c r="W3" s="53"/>
      <c r="X3" s="53"/>
      <c r="Y3" s="53"/>
      <c r="Z3" s="53"/>
      <c r="AA3" s="53"/>
    </row>
    <row r="4" spans="1:27" ht="18.95" customHeight="1" x14ac:dyDescent="0.25">
      <c r="A4" s="52"/>
      <c r="B4" s="53"/>
      <c r="C4" s="53"/>
      <c r="D4" s="53"/>
      <c r="E4" s="53"/>
      <c r="F4" s="53"/>
      <c r="G4" s="53"/>
      <c r="H4" s="53"/>
      <c r="I4" s="53"/>
      <c r="J4" s="53"/>
      <c r="K4" s="53"/>
      <c r="L4" s="53"/>
      <c r="M4" s="53"/>
      <c r="N4" s="53"/>
      <c r="O4" s="53"/>
      <c r="P4" s="53"/>
      <c r="Q4" s="53"/>
      <c r="R4" s="53"/>
      <c r="S4" s="53"/>
      <c r="T4" s="53"/>
      <c r="U4" s="53"/>
      <c r="V4" s="53"/>
      <c r="W4" s="53"/>
      <c r="X4" s="53"/>
      <c r="Y4" s="53"/>
      <c r="Z4" s="53"/>
      <c r="AA4" s="53"/>
    </row>
    <row r="5" spans="1:27" ht="9" customHeight="1" x14ac:dyDescent="0.25">
      <c r="A5" s="52"/>
      <c r="B5" s="53"/>
      <c r="C5" s="53"/>
      <c r="D5" s="53"/>
      <c r="E5" s="53"/>
      <c r="F5" s="53"/>
      <c r="G5" s="53"/>
      <c r="H5" s="53"/>
      <c r="I5" s="53"/>
      <c r="J5" s="53"/>
      <c r="K5" s="53"/>
      <c r="L5" s="53"/>
      <c r="M5" s="53"/>
      <c r="N5" s="53"/>
      <c r="O5" s="53"/>
      <c r="P5" s="53"/>
      <c r="Q5" s="53"/>
      <c r="R5" s="53"/>
      <c r="S5" s="53"/>
      <c r="T5" s="53"/>
      <c r="U5" s="53"/>
      <c r="V5" s="53"/>
      <c r="W5" s="53"/>
      <c r="X5" s="53"/>
      <c r="Y5" s="53"/>
      <c r="Z5" s="53"/>
      <c r="AA5" s="53"/>
    </row>
    <row r="6" spans="1:27" ht="18.95" customHeight="1" x14ac:dyDescent="0.25">
      <c r="A6" s="52"/>
      <c r="B6" s="6"/>
      <c r="C6" s="6"/>
      <c r="D6" s="6"/>
      <c r="E6" s="6"/>
      <c r="F6" s="6"/>
      <c r="G6" s="6"/>
      <c r="H6" s="6"/>
      <c r="I6" s="6"/>
      <c r="J6" s="6"/>
      <c r="K6" s="6"/>
      <c r="L6" s="6"/>
      <c r="M6" s="6"/>
      <c r="N6" s="6"/>
      <c r="O6" s="6"/>
      <c r="P6" s="6"/>
      <c r="Q6" s="6"/>
      <c r="R6" s="6"/>
      <c r="S6" s="6"/>
      <c r="T6" s="6"/>
      <c r="U6" s="6"/>
      <c r="V6" s="6"/>
      <c r="W6" s="6"/>
      <c r="X6" s="6"/>
      <c r="Y6" s="6"/>
      <c r="Z6" s="6"/>
      <c r="AA6" s="6"/>
    </row>
    <row r="7" spans="1:27" ht="24.75" customHeight="1" x14ac:dyDescent="0.25">
      <c r="A7" s="52"/>
      <c r="B7" s="8"/>
      <c r="C7" s="50" t="s">
        <v>302</v>
      </c>
      <c r="D7" s="8"/>
      <c r="E7" s="8"/>
      <c r="F7" s="8"/>
      <c r="G7" s="8"/>
      <c r="H7" s="8"/>
      <c r="I7" s="8"/>
      <c r="J7" s="8"/>
      <c r="K7" s="8"/>
      <c r="L7" s="8"/>
      <c r="M7" s="8"/>
      <c r="N7" s="8"/>
      <c r="O7" s="8"/>
      <c r="P7" s="8"/>
      <c r="Q7" s="8"/>
      <c r="R7" s="8"/>
      <c r="S7" s="8"/>
      <c r="T7" s="8"/>
      <c r="U7" s="8"/>
      <c r="V7" s="8"/>
      <c r="W7" s="8"/>
      <c r="X7" s="8"/>
      <c r="Y7" s="8"/>
      <c r="Z7" s="8"/>
      <c r="AA7" s="8"/>
    </row>
    <row r="8" spans="1:27" ht="24" customHeight="1" x14ac:dyDescent="0.25">
      <c r="A8" s="52"/>
      <c r="B8" s="8"/>
      <c r="C8" s="8"/>
      <c r="D8" s="8"/>
      <c r="E8" s="8"/>
      <c r="F8" s="8"/>
      <c r="G8" s="8"/>
      <c r="H8" s="8"/>
      <c r="I8" s="8"/>
      <c r="J8" s="8"/>
      <c r="K8" s="8"/>
      <c r="L8" s="8"/>
      <c r="M8" s="8"/>
      <c r="N8" s="8"/>
      <c r="O8" s="8"/>
      <c r="P8" s="8"/>
      <c r="Q8" s="8"/>
      <c r="R8" s="8"/>
      <c r="S8" s="8"/>
      <c r="T8" s="8"/>
      <c r="U8" s="8"/>
      <c r="V8" s="8"/>
      <c r="W8" s="8"/>
      <c r="X8" s="1"/>
      <c r="Y8" s="1"/>
      <c r="Z8" s="1"/>
      <c r="AA8" s="1"/>
    </row>
    <row r="9" spans="1:27" ht="18" customHeight="1" x14ac:dyDescent="0.25">
      <c r="A9" s="52"/>
      <c r="B9" s="8"/>
      <c r="C9" s="13"/>
      <c r="D9" s="13"/>
      <c r="E9" s="13"/>
      <c r="F9" s="13"/>
      <c r="G9" s="13"/>
      <c r="H9" s="13"/>
      <c r="I9" s="13"/>
      <c r="J9" s="13"/>
      <c r="K9" s="13"/>
      <c r="L9" s="13"/>
      <c r="M9" s="13"/>
      <c r="N9" s="13"/>
      <c r="O9" s="13"/>
      <c r="P9" s="13"/>
      <c r="Q9" s="13"/>
      <c r="R9" s="13"/>
      <c r="S9" s="13"/>
      <c r="T9" s="13"/>
      <c r="U9" s="13"/>
      <c r="V9" s="13"/>
      <c r="W9" s="13"/>
      <c r="X9" s="13"/>
      <c r="Y9" s="13"/>
      <c r="Z9" s="13"/>
      <c r="AA9" s="2"/>
    </row>
    <row r="10" spans="1:27" ht="18.95" customHeight="1" x14ac:dyDescent="0.25">
      <c r="A10" s="52"/>
      <c r="B10" s="8"/>
      <c r="C10" s="13"/>
      <c r="D10" s="13"/>
      <c r="E10" s="13"/>
      <c r="F10" s="13"/>
      <c r="G10" s="13"/>
      <c r="H10" s="13"/>
      <c r="I10" s="15"/>
      <c r="J10" s="2"/>
      <c r="K10" s="13"/>
      <c r="L10" s="13"/>
      <c r="M10" s="13"/>
      <c r="N10" s="13"/>
      <c r="O10" s="13"/>
      <c r="P10" s="13"/>
      <c r="Q10" s="13"/>
      <c r="R10" s="13"/>
      <c r="S10" s="13"/>
      <c r="T10" s="13"/>
      <c r="U10" s="13"/>
      <c r="V10" s="13"/>
      <c r="W10" s="13"/>
      <c r="X10" s="13"/>
      <c r="Y10" s="13"/>
      <c r="Z10" s="13"/>
      <c r="AA10" s="2"/>
    </row>
    <row r="11" spans="1:27" ht="18.95" customHeight="1" x14ac:dyDescent="0.25">
      <c r="A11" s="52"/>
      <c r="B11" s="8"/>
      <c r="C11" s="13"/>
      <c r="D11" s="13"/>
      <c r="E11" s="13"/>
      <c r="F11" s="13"/>
      <c r="G11" s="13"/>
      <c r="H11" s="13"/>
      <c r="I11" s="15"/>
      <c r="J11" s="13"/>
      <c r="K11" s="13"/>
      <c r="L11" s="13"/>
      <c r="M11" s="13"/>
      <c r="N11" s="13"/>
      <c r="O11" s="13"/>
      <c r="P11" s="13"/>
      <c r="Q11" s="13"/>
      <c r="R11" s="13"/>
      <c r="S11" s="13"/>
      <c r="T11" s="13"/>
      <c r="U11" s="13"/>
      <c r="V11" s="13"/>
      <c r="W11" s="13"/>
      <c r="X11" s="13"/>
      <c r="Y11" s="13"/>
      <c r="Z11" s="13"/>
      <c r="AA11" s="13"/>
    </row>
    <row r="12" spans="1:27" ht="18.95" customHeight="1" x14ac:dyDescent="0.25">
      <c r="A12" s="52"/>
      <c r="B12" s="8"/>
      <c r="C12" s="13"/>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18.95" customHeight="1" x14ac:dyDescent="0.25">
      <c r="A13" s="52"/>
      <c r="B13" s="8"/>
      <c r="C13" s="13"/>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18.95" customHeight="1" x14ac:dyDescent="0.25">
      <c r="A14" s="52"/>
      <c r="B14" s="8"/>
      <c r="C14" s="13"/>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18.95" customHeight="1" x14ac:dyDescent="0.25">
      <c r="A15" s="52"/>
      <c r="B15" s="8"/>
      <c r="C15" s="13"/>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34.5" customHeight="1" x14ac:dyDescent="0.25">
      <c r="A16" s="52"/>
      <c r="B16" s="8"/>
      <c r="C16" s="13"/>
      <c r="D16" s="13"/>
      <c r="E16" s="13"/>
      <c r="F16" s="13"/>
      <c r="G16" s="13"/>
      <c r="H16" s="13"/>
      <c r="I16" s="13"/>
      <c r="J16" s="13"/>
      <c r="K16" s="13"/>
      <c r="L16" s="13"/>
      <c r="M16" s="1"/>
      <c r="N16" s="13"/>
      <c r="O16" s="13"/>
      <c r="P16" s="13"/>
      <c r="Q16" s="13"/>
      <c r="R16" s="13"/>
      <c r="S16" s="13"/>
      <c r="T16" s="13"/>
      <c r="U16" s="13"/>
      <c r="V16" s="13"/>
      <c r="W16" s="13"/>
      <c r="X16" s="13"/>
      <c r="Y16" s="13"/>
      <c r="Z16" s="13"/>
      <c r="AA16" s="13"/>
    </row>
    <row r="17" spans="1:27" ht="18.95" customHeight="1" x14ac:dyDescent="0.25">
      <c r="A17" s="52"/>
      <c r="B17" s="8"/>
      <c r="C17" s="1"/>
      <c r="D17" s="6"/>
      <c r="E17" s="6"/>
      <c r="F17" s="6"/>
      <c r="G17" s="6"/>
      <c r="H17" s="6"/>
      <c r="I17" s="6"/>
      <c r="J17" s="6"/>
      <c r="K17" s="6"/>
      <c r="L17" s="6"/>
      <c r="M17" s="1"/>
      <c r="N17" s="6"/>
      <c r="O17" s="6"/>
      <c r="P17" s="6"/>
      <c r="Q17" s="8"/>
      <c r="R17" s="8"/>
      <c r="S17" s="8"/>
      <c r="T17" s="8"/>
      <c r="U17" s="8"/>
      <c r="V17" s="8"/>
      <c r="W17" s="8"/>
      <c r="X17" s="8"/>
      <c r="Y17" s="8"/>
      <c r="Z17" s="8"/>
      <c r="AA17" s="8"/>
    </row>
    <row r="18" spans="1:27" ht="18.95" customHeight="1" x14ac:dyDescent="0.25">
      <c r="A18" s="52"/>
      <c r="B18" s="8"/>
      <c r="C18" s="23"/>
      <c r="D18" s="6"/>
      <c r="E18" s="6"/>
      <c r="F18" s="6"/>
      <c r="G18" s="6"/>
      <c r="H18" s="6"/>
      <c r="I18" s="6"/>
      <c r="J18" s="6"/>
      <c r="K18" s="6"/>
      <c r="L18" s="6"/>
      <c r="M18" s="1"/>
      <c r="N18" s="6"/>
      <c r="O18" s="6"/>
      <c r="P18" s="6"/>
      <c r="Q18" s="8"/>
      <c r="R18" s="8"/>
      <c r="S18" s="8"/>
      <c r="T18" s="8"/>
      <c r="U18" s="8"/>
      <c r="V18" s="8"/>
      <c r="W18" s="8"/>
      <c r="X18" s="8"/>
      <c r="Y18" s="8"/>
      <c r="Z18" s="8"/>
      <c r="AA18" s="8"/>
    </row>
    <row r="19" spans="1:27" ht="18.95" customHeight="1" x14ac:dyDescent="0.25">
      <c r="A19" s="52"/>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8.95" customHeight="1" x14ac:dyDescent="0.25">
      <c r="A20" s="52"/>
      <c r="B20" s="1"/>
    </row>
    <row r="21" spans="1:27" ht="18.95" customHeight="1" x14ac:dyDescent="0.25">
      <c r="A21" s="52"/>
      <c r="B21" s="1"/>
    </row>
    <row r="22" spans="1:27" ht="18.95" customHeight="1" x14ac:dyDescent="0.25">
      <c r="A22" s="52"/>
      <c r="B22" s="1"/>
    </row>
    <row r="23" spans="1:27" ht="18.95" customHeight="1" x14ac:dyDescent="0.25">
      <c r="A23" s="52"/>
      <c r="B23" s="1"/>
    </row>
    <row r="24" spans="1:27" ht="18.95" customHeight="1" x14ac:dyDescent="0.25">
      <c r="A24" s="52"/>
      <c r="B24" s="1"/>
    </row>
    <row r="25" spans="1:27" ht="18.95" customHeight="1" x14ac:dyDescent="0.25">
      <c r="A25" s="52"/>
      <c r="B25" s="1"/>
    </row>
    <row r="26" spans="1:27" ht="18.95" customHeight="1" x14ac:dyDescent="0.25">
      <c r="A26" s="52"/>
      <c r="B26" s="1"/>
    </row>
    <row r="27" spans="1:27" ht="18.95" customHeight="1" x14ac:dyDescent="0.25">
      <c r="A27" s="52"/>
      <c r="B27" s="1"/>
    </row>
    <row r="28" spans="1:27" ht="18.95" customHeight="1" x14ac:dyDescent="0.25">
      <c r="A28" s="52"/>
      <c r="B28" s="1"/>
    </row>
    <row r="29" spans="1:27" ht="18.95" customHeight="1" x14ac:dyDescent="0.25">
      <c r="A29" s="52"/>
      <c r="B29" s="1"/>
    </row>
    <row r="30" spans="1:27" ht="18.95" customHeight="1" x14ac:dyDescent="0.25">
      <c r="A30" s="52"/>
      <c r="B30" s="1"/>
    </row>
    <row r="31" spans="1:27" ht="18.95" hidden="1" customHeight="1" x14ac:dyDescent="0.25"/>
    <row r="32" spans="1:27" ht="18.95" hidden="1" customHeight="1" x14ac:dyDescent="0.25"/>
    <row r="33" ht="18.95" hidden="1" customHeight="1" x14ac:dyDescent="0.25"/>
    <row r="34" ht="18.95" hidden="1" customHeight="1" x14ac:dyDescent="0.25"/>
    <row r="35" ht="18.95" hidden="1" customHeight="1" x14ac:dyDescent="0.25"/>
    <row r="36" ht="18.95" hidden="1" customHeight="1" x14ac:dyDescent="0.25"/>
    <row r="37" ht="18.95" hidden="1" customHeight="1" x14ac:dyDescent="0.25"/>
    <row r="38" ht="18.95" hidden="1" customHeight="1" x14ac:dyDescent="0.25"/>
    <row r="39" ht="13.5" hidden="1" customHeight="1" x14ac:dyDescent="0.25"/>
    <row r="40" ht="18.95" hidden="1" customHeight="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t="12.75" hidden="1" customHeight="1" x14ac:dyDescent="0.25"/>
    <row r="67" ht="12.75" hidden="1" customHeight="1" x14ac:dyDescent="0.25"/>
    <row r="68" ht="12.75" hidden="1" customHeight="1" x14ac:dyDescent="0.25"/>
    <row r="69" ht="12.75" hidden="1" customHeight="1" x14ac:dyDescent="0.25"/>
    <row r="70" ht="12.75" hidden="1" customHeight="1" x14ac:dyDescent="0.25"/>
    <row r="71" ht="12.75" hidden="1" customHeight="1" x14ac:dyDescent="0.25"/>
    <row r="72" ht="12.75" hidden="1" customHeight="1" x14ac:dyDescent="0.25"/>
    <row r="73" ht="12.75" hidden="1" customHeight="1" x14ac:dyDescent="0.25"/>
    <row r="74" ht="12.75" hidden="1" customHeight="1" x14ac:dyDescent="0.25"/>
    <row r="75" ht="12.75" hidden="1" customHeight="1" x14ac:dyDescent="0.25"/>
    <row r="76" ht="12.75" hidden="1" customHeight="1" x14ac:dyDescent="0.25"/>
    <row r="77" ht="12.75" hidden="1" customHeight="1" x14ac:dyDescent="0.25"/>
    <row r="78" ht="12.75" hidden="1" customHeight="1" x14ac:dyDescent="0.25"/>
    <row r="79" ht="12.75" hidden="1" customHeight="1" x14ac:dyDescent="0.25"/>
    <row r="80" ht="12.75" hidden="1" customHeight="1" x14ac:dyDescent="0.25"/>
    <row r="81" ht="12.75" hidden="1" customHeight="1" x14ac:dyDescent="0.25"/>
    <row r="82" ht="12.75" hidden="1" customHeight="1" x14ac:dyDescent="0.25"/>
    <row r="83" ht="12.75" hidden="1" customHeight="1" x14ac:dyDescent="0.25"/>
    <row r="84" ht="12.75" hidden="1" customHeight="1" x14ac:dyDescent="0.25"/>
    <row r="85" ht="12.75" hidden="1" customHeight="1" x14ac:dyDescent="0.25"/>
    <row r="86" ht="12.75" hidden="1" customHeight="1" x14ac:dyDescent="0.25"/>
    <row r="87" ht="12.75" hidden="1" customHeight="1" x14ac:dyDescent="0.25"/>
    <row r="88" ht="12.75" hidden="1" customHeight="1" x14ac:dyDescent="0.25"/>
    <row r="89" ht="12.75" hidden="1" customHeight="1" x14ac:dyDescent="0.25"/>
    <row r="90" ht="12.75" hidden="1" customHeight="1" x14ac:dyDescent="0.25"/>
    <row r="91" ht="12.75" hidden="1" customHeight="1" x14ac:dyDescent="0.25"/>
    <row r="92" ht="12.75" hidden="1" customHeight="1" x14ac:dyDescent="0.25"/>
    <row r="93" ht="12.75" hidden="1" customHeight="1" x14ac:dyDescent="0.25"/>
    <row r="94" ht="12.75" hidden="1" customHeight="1" x14ac:dyDescent="0.25"/>
    <row r="95" ht="12.75" hidden="1" customHeight="1" x14ac:dyDescent="0.25"/>
    <row r="96" ht="12.75" hidden="1" customHeight="1" x14ac:dyDescent="0.25"/>
    <row r="97" ht="12.75" hidden="1" customHeight="1" x14ac:dyDescent="0.25"/>
    <row r="98" ht="12.75" hidden="1" customHeight="1" x14ac:dyDescent="0.25"/>
    <row r="99" ht="12.75" hidden="1" customHeight="1" x14ac:dyDescent="0.25"/>
    <row r="100" ht="12.75" hidden="1" customHeight="1" x14ac:dyDescent="0.25"/>
    <row r="101" ht="12.75" hidden="1" customHeight="1" x14ac:dyDescent="0.25"/>
    <row r="102" ht="12.75" hidden="1" customHeight="1" x14ac:dyDescent="0.25"/>
    <row r="103" ht="12.75" hidden="1" customHeight="1" x14ac:dyDescent="0.25"/>
    <row r="104" hidden="1" x14ac:dyDescent="0.25"/>
  </sheetData>
  <sheetProtection algorithmName="SHA-512" hashValue="mS/6e+Ub5u8EnLI6cJvshjWFxIQAtlUNSVQZ8lMEAJZd3y93Gg/7rRiEbjn2D4dPUdju5nx3+v4YGXHXGIWsag==" saltValue="6I6whhinF/lMuCuD66TrDg==" spinCount="100000" sheet="1" objects="1" scenarios="1" selectLockedCells="1"/>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Y1010"/>
  <sheetViews>
    <sheetView showGridLines="0" zoomScaleNormal="100" workbookViewId="0">
      <pane xSplit="1" ySplit="8" topLeftCell="B9" activePane="bottomRight" state="frozen"/>
      <selection activeCell="B6" sqref="B6"/>
      <selection pane="topRight" activeCell="B6" sqref="B6"/>
      <selection pane="bottomLeft" activeCell="B6" sqref="B6"/>
      <selection pane="bottomRight" activeCell="B9" sqref="B9"/>
    </sheetView>
  </sheetViews>
  <sheetFormatPr defaultColWidth="0" defaultRowHeight="0" customHeight="1" zeroHeight="1" x14ac:dyDescent="0.25"/>
  <cols>
    <col min="1" max="1" width="26.28515625" style="1" customWidth="1"/>
    <col min="2" max="2" width="3" style="4" customWidth="1"/>
    <col min="3" max="3" width="50.85546875" style="4" customWidth="1"/>
    <col min="4" max="4" width="9.28515625" style="4" bestFit="1" customWidth="1"/>
    <col min="5" max="5" width="16" style="4" bestFit="1" customWidth="1"/>
    <col min="6" max="6" width="17.5703125" style="146" customWidth="1"/>
    <col min="7" max="7" width="21.7109375" style="4" customWidth="1"/>
    <col min="8" max="8" width="17.5703125" style="4" bestFit="1" customWidth="1"/>
    <col min="9" max="9" width="16.140625" style="4" customWidth="1"/>
    <col min="10" max="10" width="42.85546875" style="4" customWidth="1"/>
    <col min="11" max="11" width="67.7109375" style="4" customWidth="1"/>
    <col min="12" max="12" width="9.140625" style="1" hidden="1" customWidth="1"/>
    <col min="13" max="15" width="9.140625" style="1" customWidth="1"/>
    <col min="16" max="16" width="11.5703125" style="1" customWidth="1"/>
    <col min="17" max="28" width="9.140625" style="1" customWidth="1"/>
    <col min="29" max="32" width="9.140625" hidden="1" customWidth="1"/>
    <col min="33" max="80" width="9.140625" style="4" hidden="1" customWidth="1"/>
    <col min="81" max="85" width="6.7109375" style="4" hidden="1" customWidth="1"/>
    <col min="86" max="86" width="3" style="4" hidden="1" customWidth="1"/>
    <col min="87" max="87" width="2.140625" style="4" hidden="1" customWidth="1"/>
    <col min="88" max="88" width="4.42578125" style="4" hidden="1" customWidth="1"/>
    <col min="89" max="99" width="9.140625" style="4" hidden="1" customWidth="1"/>
    <col min="100" max="100" width="9.5703125" style="4" hidden="1" customWidth="1"/>
    <col min="101" max="101" width="2.28515625" style="4" hidden="1" customWidth="1"/>
    <col min="102" max="103" width="3" style="4" hidden="1" customWidth="1"/>
    <col min="104" max="16384" width="9.140625" style="4" hidden="1"/>
  </cols>
  <sheetData>
    <row r="1" spans="1:30" s="1" customFormat="1" ht="18.95" customHeight="1" x14ac:dyDescent="0.25">
      <c r="A1" s="52"/>
      <c r="B1" s="79"/>
      <c r="C1" s="57"/>
      <c r="D1" s="57"/>
      <c r="E1" s="57"/>
      <c r="F1" s="143"/>
      <c r="G1" s="57"/>
      <c r="H1" s="57"/>
      <c r="I1" s="57"/>
      <c r="J1" s="57"/>
      <c r="K1" s="57"/>
      <c r="L1" s="57"/>
      <c r="M1" s="57"/>
      <c r="N1" s="57"/>
      <c r="O1" s="57"/>
      <c r="P1" s="57"/>
      <c r="Q1" s="57"/>
      <c r="R1" s="57"/>
      <c r="S1" s="57"/>
      <c r="T1" s="57"/>
      <c r="U1" s="57"/>
      <c r="V1" s="57"/>
      <c r="W1" s="57"/>
      <c r="X1" s="57"/>
      <c r="Y1" s="57"/>
      <c r="Z1" s="57"/>
      <c r="AA1" s="57"/>
      <c r="AB1" s="57"/>
    </row>
    <row r="2" spans="1:30" s="1" customFormat="1" ht="18.95" customHeight="1" x14ac:dyDescent="0.25">
      <c r="A2" s="52"/>
      <c r="B2" s="79"/>
      <c r="C2" s="57"/>
      <c r="D2" s="57"/>
      <c r="E2" s="57"/>
      <c r="F2" s="143"/>
      <c r="G2" s="57"/>
      <c r="H2" s="57"/>
      <c r="I2" s="57"/>
      <c r="J2" s="57"/>
      <c r="K2" s="57"/>
      <c r="L2" s="57"/>
      <c r="M2" s="57"/>
      <c r="N2" s="57"/>
      <c r="O2" s="57"/>
      <c r="P2" s="57"/>
      <c r="Q2" s="57"/>
      <c r="R2" s="57"/>
      <c r="S2" s="57"/>
      <c r="T2" s="57"/>
      <c r="U2" s="57"/>
      <c r="V2" s="57"/>
      <c r="W2" s="57"/>
      <c r="X2" s="57"/>
      <c r="Y2" s="57"/>
      <c r="Z2" s="57"/>
      <c r="AA2" s="57"/>
      <c r="AB2" s="57"/>
    </row>
    <row r="3" spans="1:30" s="1" customFormat="1" ht="18.95" customHeight="1" x14ac:dyDescent="0.25">
      <c r="A3" s="52"/>
      <c r="B3" s="80"/>
      <c r="C3" s="53"/>
      <c r="D3" s="53"/>
      <c r="E3" s="53"/>
      <c r="F3" s="144"/>
      <c r="G3" s="53"/>
      <c r="H3" s="53"/>
      <c r="I3" s="53"/>
      <c r="J3" s="53"/>
      <c r="K3" s="53"/>
      <c r="L3" s="53"/>
      <c r="M3" s="53"/>
      <c r="N3" s="53"/>
      <c r="O3" s="53"/>
      <c r="P3" s="53"/>
      <c r="Q3" s="53"/>
      <c r="R3" s="53"/>
      <c r="S3" s="53"/>
      <c r="T3" s="53"/>
      <c r="U3" s="53"/>
      <c r="V3" s="53"/>
      <c r="W3" s="53"/>
      <c r="X3" s="53"/>
      <c r="Y3" s="53"/>
      <c r="Z3" s="53"/>
      <c r="AA3" s="53"/>
      <c r="AB3" s="53"/>
    </row>
    <row r="4" spans="1:30" s="1" customFormat="1" ht="18.95" customHeight="1" x14ac:dyDescent="0.25">
      <c r="A4" s="52"/>
      <c r="B4" s="80"/>
      <c r="C4" s="53"/>
      <c r="D4" s="53"/>
      <c r="E4" s="53"/>
      <c r="F4" s="144"/>
      <c r="G4" s="53"/>
      <c r="H4" s="53"/>
      <c r="I4" s="53"/>
      <c r="J4" s="53"/>
      <c r="K4" s="53"/>
      <c r="L4" s="53"/>
      <c r="M4" s="53"/>
      <c r="N4" s="53"/>
      <c r="O4" s="53"/>
      <c r="P4" s="53"/>
      <c r="Q4" s="53"/>
      <c r="R4" s="53"/>
      <c r="S4" s="53"/>
      <c r="T4" s="53"/>
      <c r="U4" s="53"/>
      <c r="V4" s="53"/>
      <c r="W4" s="53"/>
      <c r="X4" s="53"/>
      <c r="Y4" s="53"/>
      <c r="Z4" s="53"/>
      <c r="AA4" s="53"/>
      <c r="AB4" s="53"/>
    </row>
    <row r="5" spans="1:30" s="1" customFormat="1" ht="9" customHeight="1" x14ac:dyDescent="0.25">
      <c r="A5" s="52"/>
      <c r="B5" s="80"/>
      <c r="C5" s="53"/>
      <c r="D5" s="53"/>
      <c r="E5" s="53"/>
      <c r="F5" s="144"/>
      <c r="G5" s="53"/>
      <c r="H5" s="53"/>
      <c r="I5" s="53"/>
      <c r="J5" s="53"/>
      <c r="K5" s="53"/>
      <c r="L5" s="53"/>
      <c r="M5" s="53"/>
      <c r="N5" s="53"/>
      <c r="O5" s="53"/>
      <c r="P5" s="53"/>
      <c r="Q5" s="53"/>
      <c r="R5" s="53"/>
      <c r="S5" s="53"/>
      <c r="T5" s="53"/>
      <c r="U5" s="53"/>
      <c r="V5" s="53"/>
      <c r="W5" s="53"/>
      <c r="X5" s="53"/>
      <c r="Y5" s="53"/>
      <c r="Z5" s="53"/>
      <c r="AA5" s="53"/>
      <c r="AB5" s="53"/>
    </row>
    <row r="6" spans="1:30" s="1" customFormat="1" ht="12.75" customHeight="1" x14ac:dyDescent="0.25">
      <c r="A6" s="52"/>
      <c r="B6" s="4"/>
      <c r="F6" s="145"/>
      <c r="U6" s="6"/>
      <c r="V6" s="6"/>
      <c r="W6" s="6"/>
      <c r="X6" s="6"/>
      <c r="Y6" s="6"/>
      <c r="Z6" s="6"/>
      <c r="AA6" s="6"/>
      <c r="AB6" s="6"/>
    </row>
    <row r="7" spans="1:30" s="1" customFormat="1" ht="18.95" customHeight="1" x14ac:dyDescent="0.25">
      <c r="A7" s="52"/>
      <c r="B7" s="4"/>
      <c r="F7" s="145"/>
      <c r="I7"/>
      <c r="U7" s="8"/>
      <c r="V7" s="8"/>
      <c r="W7" s="8"/>
      <c r="X7" s="8"/>
      <c r="Y7" s="8"/>
      <c r="Z7" s="8"/>
      <c r="AA7" s="8"/>
      <c r="AB7" s="8"/>
    </row>
    <row r="8" spans="1:30" s="63" customFormat="1" ht="45.75" thickBot="1" x14ac:dyDescent="0.3">
      <c r="A8" s="59"/>
      <c r="B8" s="61"/>
      <c r="C8" s="64" t="s">
        <v>231</v>
      </c>
      <c r="D8" s="60" t="s">
        <v>156</v>
      </c>
      <c r="E8" s="60" t="s">
        <v>184</v>
      </c>
      <c r="F8" s="60" t="s">
        <v>228</v>
      </c>
      <c r="G8" s="60" t="s">
        <v>157</v>
      </c>
      <c r="H8" s="60" t="s">
        <v>158</v>
      </c>
      <c r="I8" s="60" t="s">
        <v>229</v>
      </c>
      <c r="J8" s="64" t="s">
        <v>159</v>
      </c>
      <c r="K8" s="64" t="s">
        <v>0</v>
      </c>
      <c r="L8" s="70" t="s">
        <v>245</v>
      </c>
      <c r="U8" s="62"/>
      <c r="V8" s="62"/>
      <c r="W8" s="62"/>
      <c r="X8" s="62"/>
      <c r="Y8" s="62"/>
      <c r="Z8" s="62"/>
      <c r="AA8" s="62"/>
      <c r="AC8" s="1"/>
      <c r="AD8" s="1"/>
    </row>
    <row r="9" spans="1:30" ht="18.95" customHeight="1" x14ac:dyDescent="0.25">
      <c r="A9" s="52"/>
      <c r="C9" s="66" t="s">
        <v>233</v>
      </c>
      <c r="D9" s="66" t="s">
        <v>31</v>
      </c>
      <c r="E9" s="67">
        <v>200</v>
      </c>
      <c r="F9" s="147">
        <v>42370</v>
      </c>
      <c r="G9" s="68">
        <v>30</v>
      </c>
      <c r="H9" s="67">
        <v>50</v>
      </c>
      <c r="I9" s="69">
        <f t="shared" ref="I9:I73" si="0">IF(E9="","",IFERROR(E9*G9,""))</f>
        <v>6000</v>
      </c>
      <c r="J9" s="66" t="s">
        <v>234</v>
      </c>
      <c r="K9" s="66" t="s">
        <v>262</v>
      </c>
      <c r="L9" s="28">
        <f>IF(F9="","",MONTH(F9))</f>
        <v>1</v>
      </c>
      <c r="U9" s="13"/>
      <c r="V9" s="13"/>
      <c r="W9" s="13"/>
      <c r="X9" s="13"/>
      <c r="Y9" s="13"/>
      <c r="Z9" s="13"/>
      <c r="AA9" s="13"/>
      <c r="AB9" s="13"/>
    </row>
    <row r="10" spans="1:30" ht="18.95" customHeight="1" x14ac:dyDescent="0.25">
      <c r="A10" s="52"/>
      <c r="C10" s="66" t="s">
        <v>244</v>
      </c>
      <c r="D10" s="66" t="s">
        <v>32</v>
      </c>
      <c r="E10" s="67">
        <v>320</v>
      </c>
      <c r="F10" s="147">
        <v>42370</v>
      </c>
      <c r="G10" s="68">
        <v>1.5</v>
      </c>
      <c r="H10" s="67">
        <v>50</v>
      </c>
      <c r="I10" s="69">
        <f t="shared" si="0"/>
        <v>480</v>
      </c>
      <c r="J10" s="66" t="s">
        <v>251</v>
      </c>
      <c r="K10" s="66" t="s">
        <v>262</v>
      </c>
      <c r="L10" s="28">
        <f t="shared" ref="L10:L73" si="1">IF(F10="","",MONTH(F10))</f>
        <v>1</v>
      </c>
      <c r="U10" s="13"/>
      <c r="V10" s="13"/>
      <c r="W10" s="13"/>
      <c r="X10" s="13"/>
      <c r="Y10" s="13"/>
      <c r="Z10" s="13"/>
      <c r="AA10" s="13"/>
      <c r="AB10" s="13"/>
    </row>
    <row r="11" spans="1:30" ht="18.95" customHeight="1" x14ac:dyDescent="0.25">
      <c r="A11" s="52"/>
      <c r="C11" s="66" t="s">
        <v>238</v>
      </c>
      <c r="D11" s="66" t="s">
        <v>33</v>
      </c>
      <c r="E11" s="67">
        <v>200</v>
      </c>
      <c r="F11" s="147">
        <v>42370</v>
      </c>
      <c r="G11" s="68">
        <v>12</v>
      </c>
      <c r="H11" s="67">
        <v>20</v>
      </c>
      <c r="I11" s="69">
        <f t="shared" si="0"/>
        <v>2400</v>
      </c>
      <c r="J11" s="66" t="s">
        <v>237</v>
      </c>
      <c r="K11" s="66" t="s">
        <v>262</v>
      </c>
      <c r="L11" s="28">
        <f t="shared" si="1"/>
        <v>1</v>
      </c>
      <c r="U11" s="13"/>
      <c r="V11" s="13"/>
      <c r="W11" s="13"/>
      <c r="X11" s="13"/>
      <c r="Y11" s="13"/>
      <c r="Z11" s="13"/>
      <c r="AA11" s="13"/>
      <c r="AB11" s="13"/>
    </row>
    <row r="12" spans="1:30" ht="18.95" customHeight="1" x14ac:dyDescent="0.25">
      <c r="A12" s="52"/>
      <c r="C12" s="76" t="s">
        <v>239</v>
      </c>
      <c r="D12" s="76" t="s">
        <v>34</v>
      </c>
      <c r="E12" s="94">
        <v>400</v>
      </c>
      <c r="F12" s="185">
        <v>42370</v>
      </c>
      <c r="G12" s="69">
        <v>6.5</v>
      </c>
      <c r="H12" s="94">
        <v>200</v>
      </c>
      <c r="I12" s="69">
        <f t="shared" si="0"/>
        <v>2600</v>
      </c>
      <c r="J12" s="76" t="s">
        <v>236</v>
      </c>
      <c r="K12" s="76" t="s">
        <v>262</v>
      </c>
      <c r="L12" s="28">
        <f t="shared" si="1"/>
        <v>1</v>
      </c>
      <c r="U12" s="13"/>
      <c r="V12" s="13"/>
      <c r="W12" s="13"/>
      <c r="X12" s="13"/>
      <c r="Y12" s="13"/>
      <c r="Z12" s="13"/>
      <c r="AA12" s="13"/>
      <c r="AB12" s="13"/>
    </row>
    <row r="13" spans="1:30" ht="18.95" customHeight="1" x14ac:dyDescent="0.25">
      <c r="A13" s="52"/>
      <c r="C13" s="76" t="s">
        <v>240</v>
      </c>
      <c r="D13" s="76" t="s">
        <v>35</v>
      </c>
      <c r="E13" s="94">
        <v>200</v>
      </c>
      <c r="F13" s="185">
        <v>42370</v>
      </c>
      <c r="G13" s="69">
        <v>22.5</v>
      </c>
      <c r="H13" s="94">
        <v>150</v>
      </c>
      <c r="I13" s="69">
        <f t="shared" si="0"/>
        <v>4500</v>
      </c>
      <c r="J13" s="76" t="s">
        <v>251</v>
      </c>
      <c r="K13" s="76" t="s">
        <v>262</v>
      </c>
      <c r="L13" s="28">
        <f t="shared" si="1"/>
        <v>1</v>
      </c>
      <c r="U13" s="13"/>
      <c r="V13" s="13"/>
      <c r="W13" s="13"/>
      <c r="X13" s="13"/>
      <c r="Y13" s="13"/>
      <c r="Z13" s="13"/>
      <c r="AA13" s="13"/>
      <c r="AB13" s="13"/>
    </row>
    <row r="14" spans="1:30" ht="18.95" customHeight="1" x14ac:dyDescent="0.25">
      <c r="A14" s="52"/>
      <c r="C14" s="76" t="s">
        <v>241</v>
      </c>
      <c r="D14" s="76" t="s">
        <v>36</v>
      </c>
      <c r="E14" s="94">
        <v>120</v>
      </c>
      <c r="F14" s="185">
        <v>42370</v>
      </c>
      <c r="G14" s="69">
        <v>9</v>
      </c>
      <c r="H14" s="94">
        <v>15</v>
      </c>
      <c r="I14" s="69">
        <f t="shared" si="0"/>
        <v>1080</v>
      </c>
      <c r="J14" s="76" t="s">
        <v>234</v>
      </c>
      <c r="K14" s="76" t="s">
        <v>262</v>
      </c>
      <c r="L14" s="28">
        <f t="shared" si="1"/>
        <v>1</v>
      </c>
      <c r="U14" s="13"/>
      <c r="V14" s="13"/>
      <c r="W14" s="13"/>
      <c r="X14" s="13"/>
      <c r="Y14" s="13"/>
      <c r="Z14" s="13"/>
      <c r="AA14" s="13"/>
      <c r="AB14" s="13"/>
    </row>
    <row r="15" spans="1:30" ht="18.95" customHeight="1" x14ac:dyDescent="0.25">
      <c r="A15" s="52"/>
      <c r="C15" s="76" t="s">
        <v>243</v>
      </c>
      <c r="D15" s="76" t="s">
        <v>37</v>
      </c>
      <c r="E15" s="94">
        <v>100</v>
      </c>
      <c r="F15" s="185">
        <v>42402</v>
      </c>
      <c r="G15" s="69">
        <v>5</v>
      </c>
      <c r="H15" s="94">
        <v>250</v>
      </c>
      <c r="I15" s="69">
        <f t="shared" si="0"/>
        <v>500</v>
      </c>
      <c r="J15" s="76" t="s">
        <v>235</v>
      </c>
      <c r="K15" s="76" t="s">
        <v>262</v>
      </c>
      <c r="L15" s="28">
        <f t="shared" si="1"/>
        <v>2</v>
      </c>
      <c r="U15" s="13"/>
      <c r="V15" s="13"/>
      <c r="W15" s="13"/>
      <c r="X15" s="13"/>
      <c r="Y15" s="13"/>
      <c r="Z15" s="13"/>
      <c r="AA15" s="13"/>
      <c r="AB15" s="13"/>
    </row>
    <row r="16" spans="1:30" ht="18.95" customHeight="1" x14ac:dyDescent="0.25">
      <c r="A16" s="52"/>
      <c r="C16" s="76" t="s">
        <v>242</v>
      </c>
      <c r="D16" s="76" t="s">
        <v>38</v>
      </c>
      <c r="E16" s="94">
        <v>400</v>
      </c>
      <c r="F16" s="185">
        <v>42402</v>
      </c>
      <c r="G16" s="69">
        <v>22</v>
      </c>
      <c r="H16" s="94">
        <v>200</v>
      </c>
      <c r="I16" s="69">
        <f t="shared" si="0"/>
        <v>8800</v>
      </c>
      <c r="J16" s="76" t="s">
        <v>237</v>
      </c>
      <c r="K16" s="76" t="s">
        <v>262</v>
      </c>
      <c r="L16" s="28">
        <f t="shared" si="1"/>
        <v>2</v>
      </c>
      <c r="U16" s="13"/>
      <c r="V16" s="13"/>
      <c r="W16" s="13"/>
      <c r="X16" s="13"/>
      <c r="Y16" s="13"/>
      <c r="Z16" s="13"/>
      <c r="AA16" s="13"/>
      <c r="AB16" s="13"/>
    </row>
    <row r="17" spans="1:28" ht="18.95" customHeight="1" x14ac:dyDescent="0.25">
      <c r="A17" s="52"/>
      <c r="C17" s="76"/>
      <c r="D17" s="76"/>
      <c r="E17" s="94"/>
      <c r="F17" s="185"/>
      <c r="G17" s="69"/>
      <c r="H17" s="94"/>
      <c r="I17" s="69" t="str">
        <f t="shared" si="0"/>
        <v/>
      </c>
      <c r="J17" s="76"/>
      <c r="K17" s="76"/>
      <c r="L17" s="28" t="str">
        <f t="shared" si="1"/>
        <v/>
      </c>
      <c r="U17" s="8"/>
      <c r="V17" s="8"/>
      <c r="W17" s="8"/>
      <c r="X17" s="8"/>
      <c r="Y17" s="8"/>
      <c r="Z17" s="8"/>
      <c r="AA17" s="8"/>
      <c r="AB17" s="8"/>
    </row>
    <row r="18" spans="1:28" ht="18.95" customHeight="1" x14ac:dyDescent="0.25">
      <c r="A18" s="52"/>
      <c r="C18" s="76"/>
      <c r="D18" s="76"/>
      <c r="E18" s="94"/>
      <c r="F18" s="185"/>
      <c r="G18" s="69"/>
      <c r="H18" s="94"/>
      <c r="I18" s="69" t="str">
        <f t="shared" si="0"/>
        <v/>
      </c>
      <c r="J18" s="76"/>
      <c r="K18" s="76"/>
      <c r="L18" s="28" t="str">
        <f t="shared" si="1"/>
        <v/>
      </c>
      <c r="U18" s="8"/>
      <c r="V18" s="8"/>
      <c r="W18" s="8"/>
      <c r="X18" s="8"/>
      <c r="Y18" s="8"/>
      <c r="Z18" s="8"/>
      <c r="AA18" s="8"/>
      <c r="AB18" s="8"/>
    </row>
    <row r="19" spans="1:28" ht="18.95" customHeight="1" x14ac:dyDescent="0.25">
      <c r="A19" s="52"/>
      <c r="C19" s="76"/>
      <c r="D19" s="76"/>
      <c r="E19" s="94"/>
      <c r="F19" s="185"/>
      <c r="G19" s="69"/>
      <c r="H19" s="94"/>
      <c r="I19" s="69" t="str">
        <f t="shared" si="0"/>
        <v/>
      </c>
      <c r="J19" s="76"/>
      <c r="K19" s="76"/>
      <c r="L19" s="28" t="str">
        <f t="shared" si="1"/>
        <v/>
      </c>
    </row>
    <row r="20" spans="1:28" ht="18.95" customHeight="1" x14ac:dyDescent="0.25">
      <c r="A20" s="52"/>
      <c r="C20" s="76"/>
      <c r="D20" s="76"/>
      <c r="E20" s="94"/>
      <c r="F20" s="185"/>
      <c r="G20" s="69"/>
      <c r="H20" s="94"/>
      <c r="I20" s="69" t="str">
        <f t="shared" si="0"/>
        <v/>
      </c>
      <c r="J20" s="76"/>
      <c r="K20" s="76"/>
      <c r="L20" s="28" t="str">
        <f t="shared" si="1"/>
        <v/>
      </c>
    </row>
    <row r="21" spans="1:28" ht="18.95" customHeight="1" x14ac:dyDescent="0.25">
      <c r="A21" s="52"/>
      <c r="C21" s="76"/>
      <c r="D21" s="76"/>
      <c r="E21" s="94"/>
      <c r="F21" s="185"/>
      <c r="G21" s="69"/>
      <c r="H21" s="94"/>
      <c r="I21" s="69" t="str">
        <f t="shared" si="0"/>
        <v/>
      </c>
      <c r="J21" s="76"/>
      <c r="K21" s="76"/>
      <c r="L21" s="28" t="str">
        <f t="shared" si="1"/>
        <v/>
      </c>
    </row>
    <row r="22" spans="1:28" ht="18.95" customHeight="1" x14ac:dyDescent="0.25">
      <c r="A22" s="52"/>
      <c r="C22" s="76"/>
      <c r="D22" s="76"/>
      <c r="E22" s="94"/>
      <c r="F22" s="185"/>
      <c r="G22" s="69"/>
      <c r="H22" s="94"/>
      <c r="I22" s="69" t="str">
        <f t="shared" si="0"/>
        <v/>
      </c>
      <c r="J22" s="76"/>
      <c r="K22" s="76"/>
      <c r="L22" s="28" t="str">
        <f t="shared" si="1"/>
        <v/>
      </c>
    </row>
    <row r="23" spans="1:28" ht="18.95" customHeight="1" x14ac:dyDescent="0.25">
      <c r="A23" s="52"/>
      <c r="C23" s="76"/>
      <c r="D23" s="76"/>
      <c r="E23" s="94"/>
      <c r="F23" s="185"/>
      <c r="G23" s="69"/>
      <c r="H23" s="94"/>
      <c r="I23" s="69" t="str">
        <f t="shared" si="0"/>
        <v/>
      </c>
      <c r="J23" s="76"/>
      <c r="K23" s="76"/>
      <c r="L23" s="28" t="str">
        <f t="shared" si="1"/>
        <v/>
      </c>
    </row>
    <row r="24" spans="1:28" ht="18.95" customHeight="1" x14ac:dyDescent="0.25">
      <c r="A24" s="52"/>
      <c r="C24" s="76"/>
      <c r="D24" s="76"/>
      <c r="E24" s="94"/>
      <c r="F24" s="185"/>
      <c r="G24" s="69"/>
      <c r="H24" s="94"/>
      <c r="I24" s="69" t="str">
        <f t="shared" si="0"/>
        <v/>
      </c>
      <c r="J24" s="76"/>
      <c r="K24" s="76"/>
      <c r="L24" s="28" t="str">
        <f t="shared" si="1"/>
        <v/>
      </c>
    </row>
    <row r="25" spans="1:28" ht="18.95" customHeight="1" x14ac:dyDescent="0.25">
      <c r="A25" s="52"/>
      <c r="C25" s="76"/>
      <c r="D25" s="76"/>
      <c r="E25" s="94"/>
      <c r="F25" s="185"/>
      <c r="G25" s="69"/>
      <c r="H25" s="94"/>
      <c r="I25" s="69" t="str">
        <f t="shared" si="0"/>
        <v/>
      </c>
      <c r="J25" s="76"/>
      <c r="K25" s="76"/>
      <c r="L25" s="28" t="str">
        <f t="shared" si="1"/>
        <v/>
      </c>
    </row>
    <row r="26" spans="1:28" ht="18.95" customHeight="1" x14ac:dyDescent="0.25">
      <c r="A26" s="52"/>
      <c r="C26" s="76"/>
      <c r="D26" s="76"/>
      <c r="E26" s="94"/>
      <c r="F26" s="185"/>
      <c r="G26" s="69"/>
      <c r="H26" s="94"/>
      <c r="I26" s="69" t="str">
        <f t="shared" si="0"/>
        <v/>
      </c>
      <c r="J26" s="76"/>
      <c r="K26" s="76"/>
      <c r="L26" s="28" t="str">
        <f t="shared" si="1"/>
        <v/>
      </c>
    </row>
    <row r="27" spans="1:28" ht="18.95" customHeight="1" x14ac:dyDescent="0.25">
      <c r="A27" s="52"/>
      <c r="C27" s="76"/>
      <c r="D27" s="76"/>
      <c r="E27" s="94"/>
      <c r="F27" s="185"/>
      <c r="G27" s="69"/>
      <c r="H27" s="94"/>
      <c r="I27" s="69" t="str">
        <f t="shared" si="0"/>
        <v/>
      </c>
      <c r="J27" s="76"/>
      <c r="K27" s="76"/>
      <c r="L27" s="28" t="str">
        <f t="shared" si="1"/>
        <v/>
      </c>
    </row>
    <row r="28" spans="1:28" ht="18.95" customHeight="1" x14ac:dyDescent="0.25">
      <c r="A28" s="52"/>
      <c r="C28" s="76"/>
      <c r="D28" s="76"/>
      <c r="E28" s="94"/>
      <c r="F28" s="185"/>
      <c r="G28" s="69"/>
      <c r="H28" s="94"/>
      <c r="I28" s="69" t="str">
        <f t="shared" si="0"/>
        <v/>
      </c>
      <c r="J28" s="76"/>
      <c r="K28" s="76"/>
      <c r="L28" s="28" t="str">
        <f t="shared" si="1"/>
        <v/>
      </c>
    </row>
    <row r="29" spans="1:28" ht="18.95" customHeight="1" x14ac:dyDescent="0.25">
      <c r="A29" s="52"/>
      <c r="C29" s="76"/>
      <c r="D29" s="76"/>
      <c r="E29" s="94"/>
      <c r="F29" s="185"/>
      <c r="G29" s="69"/>
      <c r="H29" s="94"/>
      <c r="I29" s="69" t="str">
        <f t="shared" si="0"/>
        <v/>
      </c>
      <c r="J29" s="76"/>
      <c r="K29" s="76"/>
      <c r="L29" s="28" t="str">
        <f t="shared" si="1"/>
        <v/>
      </c>
    </row>
    <row r="30" spans="1:28" ht="18.95" customHeight="1" x14ac:dyDescent="0.25">
      <c r="A30" s="52"/>
      <c r="C30" s="76"/>
      <c r="D30" s="76"/>
      <c r="E30" s="94"/>
      <c r="F30" s="185"/>
      <c r="G30" s="69"/>
      <c r="H30" s="94"/>
      <c r="I30" s="69" t="str">
        <f t="shared" si="0"/>
        <v/>
      </c>
      <c r="J30" s="76"/>
      <c r="K30" s="76"/>
      <c r="L30" s="28" t="str">
        <f t="shared" si="1"/>
        <v/>
      </c>
    </row>
    <row r="31" spans="1:28" ht="18.95" customHeight="1" x14ac:dyDescent="0.25">
      <c r="A31" s="52"/>
      <c r="C31" s="76"/>
      <c r="D31" s="76"/>
      <c r="E31" s="94"/>
      <c r="F31" s="185"/>
      <c r="G31" s="69"/>
      <c r="H31" s="94"/>
      <c r="I31" s="69" t="str">
        <f t="shared" si="0"/>
        <v/>
      </c>
      <c r="J31" s="76"/>
      <c r="K31" s="76"/>
      <c r="L31" s="28" t="str">
        <f t="shared" si="1"/>
        <v/>
      </c>
    </row>
    <row r="32" spans="1:28" ht="18.95" customHeight="1" x14ac:dyDescent="0.25">
      <c r="A32" s="52"/>
      <c r="C32" s="76"/>
      <c r="D32" s="76"/>
      <c r="E32" s="94"/>
      <c r="F32" s="185"/>
      <c r="G32" s="69"/>
      <c r="H32" s="94"/>
      <c r="I32" s="69" t="str">
        <f t="shared" si="0"/>
        <v/>
      </c>
      <c r="J32" s="76"/>
      <c r="K32" s="76"/>
      <c r="L32" s="28" t="str">
        <f t="shared" si="1"/>
        <v/>
      </c>
    </row>
    <row r="33" spans="1:12" ht="18.95" customHeight="1" x14ac:dyDescent="0.25">
      <c r="A33" s="52"/>
      <c r="C33" s="76"/>
      <c r="D33" s="76"/>
      <c r="E33" s="94"/>
      <c r="F33" s="185"/>
      <c r="G33" s="69"/>
      <c r="H33" s="94"/>
      <c r="I33" s="69" t="str">
        <f t="shared" si="0"/>
        <v/>
      </c>
      <c r="J33" s="76"/>
      <c r="K33" s="76"/>
      <c r="L33" s="28" t="str">
        <f t="shared" si="1"/>
        <v/>
      </c>
    </row>
    <row r="34" spans="1:12" ht="18.95" customHeight="1" x14ac:dyDescent="0.25">
      <c r="A34" s="52"/>
      <c r="C34" s="76"/>
      <c r="D34" s="76"/>
      <c r="E34" s="94"/>
      <c r="F34" s="185"/>
      <c r="G34" s="69"/>
      <c r="H34" s="94"/>
      <c r="I34" s="69" t="str">
        <f t="shared" si="0"/>
        <v/>
      </c>
      <c r="J34" s="76"/>
      <c r="K34" s="76"/>
      <c r="L34" s="28" t="str">
        <f t="shared" si="1"/>
        <v/>
      </c>
    </row>
    <row r="35" spans="1:12" ht="18.95" customHeight="1" x14ac:dyDescent="0.25">
      <c r="A35" s="52"/>
      <c r="C35" s="76"/>
      <c r="D35" s="76"/>
      <c r="E35" s="94"/>
      <c r="F35" s="185"/>
      <c r="G35" s="69"/>
      <c r="H35" s="94"/>
      <c r="I35" s="69" t="str">
        <f t="shared" si="0"/>
        <v/>
      </c>
      <c r="J35" s="76"/>
      <c r="K35" s="76"/>
      <c r="L35" s="28" t="str">
        <f t="shared" si="1"/>
        <v/>
      </c>
    </row>
    <row r="36" spans="1:12" ht="18.95" customHeight="1" x14ac:dyDescent="0.25">
      <c r="A36" s="52"/>
      <c r="C36" s="76"/>
      <c r="D36" s="76"/>
      <c r="E36" s="94"/>
      <c r="F36" s="185"/>
      <c r="G36" s="69"/>
      <c r="H36" s="94"/>
      <c r="I36" s="69" t="str">
        <f t="shared" si="0"/>
        <v/>
      </c>
      <c r="J36" s="76"/>
      <c r="K36" s="76"/>
      <c r="L36" s="28" t="str">
        <f t="shared" si="1"/>
        <v/>
      </c>
    </row>
    <row r="37" spans="1:12" ht="18.95" customHeight="1" x14ac:dyDescent="0.25">
      <c r="A37" s="52"/>
      <c r="C37" s="76"/>
      <c r="D37" s="76"/>
      <c r="E37" s="94"/>
      <c r="F37" s="185"/>
      <c r="G37" s="69"/>
      <c r="H37" s="94"/>
      <c r="I37" s="69" t="str">
        <f t="shared" si="0"/>
        <v/>
      </c>
      <c r="J37" s="76"/>
      <c r="K37" s="76"/>
      <c r="L37" s="28" t="str">
        <f t="shared" si="1"/>
        <v/>
      </c>
    </row>
    <row r="38" spans="1:12" ht="18.95" customHeight="1" x14ac:dyDescent="0.25">
      <c r="A38" s="52"/>
      <c r="C38" s="76"/>
      <c r="D38" s="76"/>
      <c r="E38" s="94"/>
      <c r="F38" s="185"/>
      <c r="G38" s="69"/>
      <c r="H38" s="94"/>
      <c r="I38" s="69" t="str">
        <f t="shared" si="0"/>
        <v/>
      </c>
      <c r="J38" s="76"/>
      <c r="K38" s="76"/>
      <c r="L38" s="28" t="str">
        <f t="shared" si="1"/>
        <v/>
      </c>
    </row>
    <row r="39" spans="1:12" ht="18.95" customHeight="1" x14ac:dyDescent="0.25">
      <c r="A39" s="52"/>
      <c r="C39" s="76"/>
      <c r="D39" s="76"/>
      <c r="E39" s="94"/>
      <c r="F39" s="185"/>
      <c r="G39" s="69"/>
      <c r="H39" s="94"/>
      <c r="I39" s="69" t="str">
        <f t="shared" si="0"/>
        <v/>
      </c>
      <c r="J39" s="76"/>
      <c r="K39" s="76"/>
      <c r="L39" s="28" t="str">
        <f t="shared" si="1"/>
        <v/>
      </c>
    </row>
    <row r="40" spans="1:12" ht="18.95" customHeight="1" x14ac:dyDescent="0.25">
      <c r="A40" s="52"/>
      <c r="C40" s="76"/>
      <c r="D40" s="76"/>
      <c r="E40" s="94"/>
      <c r="F40" s="185"/>
      <c r="G40" s="69"/>
      <c r="H40" s="94"/>
      <c r="I40" s="69" t="str">
        <f t="shared" si="0"/>
        <v/>
      </c>
      <c r="J40" s="76"/>
      <c r="K40" s="76"/>
      <c r="L40" s="28" t="str">
        <f t="shared" si="1"/>
        <v/>
      </c>
    </row>
    <row r="41" spans="1:12" ht="18.95" customHeight="1" x14ac:dyDescent="0.25">
      <c r="A41" s="52"/>
      <c r="C41" s="76"/>
      <c r="D41" s="76"/>
      <c r="E41" s="94"/>
      <c r="F41" s="185"/>
      <c r="G41" s="69"/>
      <c r="H41" s="94"/>
      <c r="I41" s="69" t="str">
        <f t="shared" si="0"/>
        <v/>
      </c>
      <c r="J41" s="76"/>
      <c r="K41" s="76"/>
      <c r="L41" s="28" t="str">
        <f t="shared" si="1"/>
        <v/>
      </c>
    </row>
    <row r="42" spans="1:12" ht="18.95" customHeight="1" x14ac:dyDescent="0.25">
      <c r="A42" s="52"/>
      <c r="C42" s="76"/>
      <c r="D42" s="76"/>
      <c r="E42" s="94"/>
      <c r="F42" s="185"/>
      <c r="G42" s="69"/>
      <c r="H42" s="94"/>
      <c r="I42" s="69" t="str">
        <f t="shared" si="0"/>
        <v/>
      </c>
      <c r="J42" s="76"/>
      <c r="K42" s="76"/>
      <c r="L42" s="28" t="str">
        <f t="shared" si="1"/>
        <v/>
      </c>
    </row>
    <row r="43" spans="1:12" ht="18.95" customHeight="1" x14ac:dyDescent="0.25">
      <c r="A43" s="52"/>
      <c r="C43" s="76"/>
      <c r="D43" s="76"/>
      <c r="E43" s="94"/>
      <c r="F43" s="185"/>
      <c r="G43" s="69"/>
      <c r="H43" s="94"/>
      <c r="I43" s="69" t="str">
        <f t="shared" si="0"/>
        <v/>
      </c>
      <c r="J43" s="76"/>
      <c r="K43" s="76"/>
      <c r="L43" s="28" t="str">
        <f t="shared" si="1"/>
        <v/>
      </c>
    </row>
    <row r="44" spans="1:12" ht="18.95" customHeight="1" x14ac:dyDescent="0.25">
      <c r="A44" s="52"/>
      <c r="C44" s="76"/>
      <c r="D44" s="76"/>
      <c r="E44" s="94"/>
      <c r="F44" s="185"/>
      <c r="G44" s="69"/>
      <c r="H44" s="94"/>
      <c r="I44" s="69" t="str">
        <f t="shared" si="0"/>
        <v/>
      </c>
      <c r="J44" s="76"/>
      <c r="K44" s="76"/>
      <c r="L44" s="28" t="str">
        <f t="shared" si="1"/>
        <v/>
      </c>
    </row>
    <row r="45" spans="1:12" ht="18.95" customHeight="1" x14ac:dyDescent="0.25">
      <c r="A45" s="52"/>
      <c r="C45" s="76"/>
      <c r="D45" s="76"/>
      <c r="E45" s="94"/>
      <c r="F45" s="185"/>
      <c r="G45" s="69"/>
      <c r="H45" s="94"/>
      <c r="I45" s="69" t="str">
        <f t="shared" si="0"/>
        <v/>
      </c>
      <c r="J45" s="76"/>
      <c r="K45" s="76"/>
      <c r="L45" s="28" t="str">
        <f t="shared" si="1"/>
        <v/>
      </c>
    </row>
    <row r="46" spans="1:12" ht="18.95" customHeight="1" x14ac:dyDescent="0.25">
      <c r="A46" s="52"/>
      <c r="C46" s="76"/>
      <c r="D46" s="76"/>
      <c r="E46" s="94"/>
      <c r="F46" s="185"/>
      <c r="G46" s="69"/>
      <c r="H46" s="94"/>
      <c r="I46" s="69" t="str">
        <f t="shared" si="0"/>
        <v/>
      </c>
      <c r="J46" s="76"/>
      <c r="K46" s="76"/>
      <c r="L46" s="28" t="str">
        <f t="shared" si="1"/>
        <v/>
      </c>
    </row>
    <row r="47" spans="1:12" ht="18.95" customHeight="1" x14ac:dyDescent="0.25">
      <c r="A47" s="52"/>
      <c r="C47" s="76"/>
      <c r="D47" s="76"/>
      <c r="E47" s="94"/>
      <c r="F47" s="185"/>
      <c r="G47" s="69"/>
      <c r="H47" s="94"/>
      <c r="I47" s="69" t="str">
        <f t="shared" si="0"/>
        <v/>
      </c>
      <c r="J47" s="76"/>
      <c r="K47" s="76"/>
      <c r="L47" s="28" t="str">
        <f t="shared" si="1"/>
        <v/>
      </c>
    </row>
    <row r="48" spans="1:12" ht="18.95" customHeight="1" x14ac:dyDescent="0.25">
      <c r="A48" s="52"/>
      <c r="C48" s="76"/>
      <c r="D48" s="76"/>
      <c r="E48" s="94"/>
      <c r="F48" s="185"/>
      <c r="G48" s="69"/>
      <c r="H48" s="94"/>
      <c r="I48" s="69" t="str">
        <f t="shared" si="0"/>
        <v/>
      </c>
      <c r="J48" s="76"/>
      <c r="K48" s="76"/>
      <c r="L48" s="28" t="str">
        <f t="shared" si="1"/>
        <v/>
      </c>
    </row>
    <row r="49" spans="1:12" ht="18.95" customHeight="1" x14ac:dyDescent="0.25">
      <c r="A49" s="52"/>
      <c r="C49" s="76"/>
      <c r="D49" s="76"/>
      <c r="E49" s="94"/>
      <c r="F49" s="185"/>
      <c r="G49" s="69"/>
      <c r="H49" s="94"/>
      <c r="I49" s="69" t="str">
        <f t="shared" si="0"/>
        <v/>
      </c>
      <c r="J49" s="76"/>
      <c r="K49" s="76"/>
      <c r="L49" s="28" t="str">
        <f t="shared" si="1"/>
        <v/>
      </c>
    </row>
    <row r="50" spans="1:12" ht="18.95" customHeight="1" x14ac:dyDescent="0.25">
      <c r="A50" s="52"/>
      <c r="C50" s="76"/>
      <c r="D50" s="76"/>
      <c r="E50" s="94"/>
      <c r="F50" s="185"/>
      <c r="G50" s="69"/>
      <c r="H50" s="94"/>
      <c r="I50" s="69" t="str">
        <f t="shared" si="0"/>
        <v/>
      </c>
      <c r="J50" s="76"/>
      <c r="K50" s="76"/>
      <c r="L50" s="28" t="str">
        <f t="shared" si="1"/>
        <v/>
      </c>
    </row>
    <row r="51" spans="1:12" ht="18.95" customHeight="1" x14ac:dyDescent="0.25">
      <c r="A51" s="52"/>
      <c r="C51" s="76"/>
      <c r="D51" s="76"/>
      <c r="E51" s="94"/>
      <c r="F51" s="185"/>
      <c r="G51" s="69"/>
      <c r="H51" s="94"/>
      <c r="I51" s="69" t="str">
        <f t="shared" si="0"/>
        <v/>
      </c>
      <c r="J51" s="76"/>
      <c r="K51" s="76"/>
      <c r="L51" s="28" t="str">
        <f t="shared" si="1"/>
        <v/>
      </c>
    </row>
    <row r="52" spans="1:12" ht="18.95" customHeight="1" x14ac:dyDescent="0.25">
      <c r="A52" s="52"/>
      <c r="C52" s="76"/>
      <c r="D52" s="76"/>
      <c r="E52" s="94"/>
      <c r="F52" s="185"/>
      <c r="G52" s="69"/>
      <c r="H52" s="94"/>
      <c r="I52" s="69" t="str">
        <f t="shared" si="0"/>
        <v/>
      </c>
      <c r="J52" s="76"/>
      <c r="K52" s="76"/>
      <c r="L52" s="28" t="str">
        <f t="shared" si="1"/>
        <v/>
      </c>
    </row>
    <row r="53" spans="1:12" ht="18.95" customHeight="1" x14ac:dyDescent="0.25">
      <c r="A53" s="52"/>
      <c r="C53" s="76"/>
      <c r="D53" s="76"/>
      <c r="E53" s="94"/>
      <c r="F53" s="185"/>
      <c r="G53" s="69"/>
      <c r="H53" s="94"/>
      <c r="I53" s="69" t="str">
        <f t="shared" si="0"/>
        <v/>
      </c>
      <c r="J53" s="76"/>
      <c r="K53" s="76"/>
      <c r="L53" s="28" t="str">
        <f t="shared" si="1"/>
        <v/>
      </c>
    </row>
    <row r="54" spans="1:12" ht="18.95" customHeight="1" x14ac:dyDescent="0.25">
      <c r="A54" s="52"/>
      <c r="C54" s="76"/>
      <c r="D54" s="76"/>
      <c r="E54" s="94"/>
      <c r="F54" s="185"/>
      <c r="G54" s="69"/>
      <c r="H54" s="94"/>
      <c r="I54" s="69" t="str">
        <f t="shared" si="0"/>
        <v/>
      </c>
      <c r="J54" s="76"/>
      <c r="K54" s="76"/>
      <c r="L54" s="28" t="str">
        <f t="shared" si="1"/>
        <v/>
      </c>
    </row>
    <row r="55" spans="1:12" ht="18.95" customHeight="1" x14ac:dyDescent="0.25">
      <c r="A55" s="52"/>
      <c r="C55" s="76"/>
      <c r="D55" s="76"/>
      <c r="E55" s="94"/>
      <c r="F55" s="185"/>
      <c r="G55" s="69"/>
      <c r="H55" s="94"/>
      <c r="I55" s="69" t="str">
        <f t="shared" si="0"/>
        <v/>
      </c>
      <c r="J55" s="76"/>
      <c r="K55" s="76"/>
      <c r="L55" s="28" t="str">
        <f t="shared" si="1"/>
        <v/>
      </c>
    </row>
    <row r="56" spans="1:12" ht="18.95" customHeight="1" x14ac:dyDescent="0.25">
      <c r="A56" s="52"/>
      <c r="C56" s="76"/>
      <c r="D56" s="76"/>
      <c r="E56" s="94"/>
      <c r="F56" s="185"/>
      <c r="G56" s="69"/>
      <c r="H56" s="94"/>
      <c r="I56" s="69" t="str">
        <f t="shared" si="0"/>
        <v/>
      </c>
      <c r="J56" s="76"/>
      <c r="K56" s="76"/>
      <c r="L56" s="28" t="str">
        <f t="shared" si="1"/>
        <v/>
      </c>
    </row>
    <row r="57" spans="1:12" ht="18.95" customHeight="1" x14ac:dyDescent="0.25">
      <c r="A57" s="52"/>
      <c r="C57" s="76"/>
      <c r="D57" s="76"/>
      <c r="E57" s="94"/>
      <c r="F57" s="185"/>
      <c r="G57" s="69"/>
      <c r="H57" s="94"/>
      <c r="I57" s="69" t="str">
        <f t="shared" si="0"/>
        <v/>
      </c>
      <c r="J57" s="76"/>
      <c r="K57" s="76"/>
      <c r="L57" s="28" t="str">
        <f t="shared" si="1"/>
        <v/>
      </c>
    </row>
    <row r="58" spans="1:12" ht="18.95" customHeight="1" x14ac:dyDescent="0.25">
      <c r="A58" s="52"/>
      <c r="C58" s="76"/>
      <c r="D58" s="76"/>
      <c r="E58" s="94"/>
      <c r="F58" s="185"/>
      <c r="G58" s="69"/>
      <c r="H58" s="94"/>
      <c r="I58" s="69" t="str">
        <f t="shared" si="0"/>
        <v/>
      </c>
      <c r="J58" s="76"/>
      <c r="K58" s="76"/>
      <c r="L58" s="28" t="str">
        <f t="shared" si="1"/>
        <v/>
      </c>
    </row>
    <row r="59" spans="1:12" ht="18.95" customHeight="1" x14ac:dyDescent="0.25">
      <c r="A59" s="52"/>
      <c r="C59" s="76"/>
      <c r="D59" s="76"/>
      <c r="E59" s="94"/>
      <c r="F59" s="185"/>
      <c r="G59" s="69"/>
      <c r="H59" s="94"/>
      <c r="I59" s="69" t="str">
        <f t="shared" si="0"/>
        <v/>
      </c>
      <c r="J59" s="76"/>
      <c r="K59" s="76"/>
      <c r="L59" s="28" t="str">
        <f t="shared" si="1"/>
        <v/>
      </c>
    </row>
    <row r="60" spans="1:12" ht="18.95" customHeight="1" x14ac:dyDescent="0.25">
      <c r="A60" s="52"/>
      <c r="C60" s="76"/>
      <c r="D60" s="76"/>
      <c r="E60" s="94"/>
      <c r="F60" s="185"/>
      <c r="G60" s="69"/>
      <c r="H60" s="94"/>
      <c r="I60" s="69" t="str">
        <f t="shared" si="0"/>
        <v/>
      </c>
      <c r="J60" s="76"/>
      <c r="K60" s="76"/>
      <c r="L60" s="28" t="str">
        <f t="shared" si="1"/>
        <v/>
      </c>
    </row>
    <row r="61" spans="1:12" ht="18.95" customHeight="1" x14ac:dyDescent="0.25">
      <c r="A61" s="52"/>
      <c r="C61" s="76"/>
      <c r="D61" s="76"/>
      <c r="E61" s="94"/>
      <c r="F61" s="185"/>
      <c r="G61" s="69"/>
      <c r="H61" s="94"/>
      <c r="I61" s="69" t="str">
        <f t="shared" si="0"/>
        <v/>
      </c>
      <c r="J61" s="76"/>
      <c r="K61" s="76"/>
      <c r="L61" s="28" t="str">
        <f t="shared" si="1"/>
        <v/>
      </c>
    </row>
    <row r="62" spans="1:12" ht="18.95" customHeight="1" x14ac:dyDescent="0.25">
      <c r="A62" s="52"/>
      <c r="C62" s="76"/>
      <c r="D62" s="76"/>
      <c r="E62" s="94"/>
      <c r="F62" s="185"/>
      <c r="G62" s="69"/>
      <c r="H62" s="94"/>
      <c r="I62" s="69" t="str">
        <f t="shared" si="0"/>
        <v/>
      </c>
      <c r="J62" s="76"/>
      <c r="K62" s="76"/>
      <c r="L62" s="28" t="str">
        <f t="shared" si="1"/>
        <v/>
      </c>
    </row>
    <row r="63" spans="1:12" ht="18.95" customHeight="1" x14ac:dyDescent="0.25">
      <c r="A63" s="52"/>
      <c r="C63" s="76"/>
      <c r="D63" s="76"/>
      <c r="E63" s="94"/>
      <c r="F63" s="185"/>
      <c r="G63" s="69"/>
      <c r="H63" s="94"/>
      <c r="I63" s="69" t="str">
        <f t="shared" si="0"/>
        <v/>
      </c>
      <c r="J63" s="76"/>
      <c r="K63" s="76"/>
      <c r="L63" s="28" t="str">
        <f t="shared" si="1"/>
        <v/>
      </c>
    </row>
    <row r="64" spans="1:12" ht="18.95" customHeight="1" x14ac:dyDescent="0.25">
      <c r="A64" s="52"/>
      <c r="C64" s="76"/>
      <c r="D64" s="76"/>
      <c r="E64" s="94"/>
      <c r="F64" s="185"/>
      <c r="G64" s="69"/>
      <c r="H64" s="94"/>
      <c r="I64" s="69" t="str">
        <f t="shared" si="0"/>
        <v/>
      </c>
      <c r="J64" s="76"/>
      <c r="K64" s="76"/>
      <c r="L64" s="28" t="str">
        <f t="shared" si="1"/>
        <v/>
      </c>
    </row>
    <row r="65" spans="1:12" ht="18.95" customHeight="1" x14ac:dyDescent="0.25">
      <c r="A65" s="52"/>
      <c r="C65" s="76"/>
      <c r="D65" s="76"/>
      <c r="E65" s="94"/>
      <c r="F65" s="185"/>
      <c r="G65" s="69"/>
      <c r="H65" s="94"/>
      <c r="I65" s="69" t="str">
        <f t="shared" si="0"/>
        <v/>
      </c>
      <c r="J65" s="76"/>
      <c r="K65" s="76"/>
      <c r="L65" s="28" t="str">
        <f t="shared" si="1"/>
        <v/>
      </c>
    </row>
    <row r="66" spans="1:12" ht="18.95" customHeight="1" x14ac:dyDescent="0.25">
      <c r="A66" s="52"/>
      <c r="C66" s="76"/>
      <c r="D66" s="76"/>
      <c r="E66" s="94"/>
      <c r="F66" s="185"/>
      <c r="G66" s="69"/>
      <c r="H66" s="94"/>
      <c r="I66" s="69" t="str">
        <f t="shared" si="0"/>
        <v/>
      </c>
      <c r="J66" s="76"/>
      <c r="K66" s="76"/>
      <c r="L66" s="28" t="str">
        <f t="shared" si="1"/>
        <v/>
      </c>
    </row>
    <row r="67" spans="1:12" ht="18.95" customHeight="1" x14ac:dyDescent="0.25">
      <c r="A67" s="52"/>
      <c r="C67" s="76"/>
      <c r="D67" s="76"/>
      <c r="E67" s="94"/>
      <c r="F67" s="185"/>
      <c r="G67" s="69"/>
      <c r="H67" s="94"/>
      <c r="I67" s="69" t="str">
        <f t="shared" si="0"/>
        <v/>
      </c>
      <c r="J67" s="76"/>
      <c r="K67" s="76"/>
      <c r="L67" s="28" t="str">
        <f t="shared" si="1"/>
        <v/>
      </c>
    </row>
    <row r="68" spans="1:12" ht="18.95" customHeight="1" x14ac:dyDescent="0.25">
      <c r="A68" s="52"/>
      <c r="C68" s="76"/>
      <c r="D68" s="76"/>
      <c r="E68" s="94"/>
      <c r="F68" s="185"/>
      <c r="G68" s="69"/>
      <c r="H68" s="94"/>
      <c r="I68" s="69" t="str">
        <f t="shared" si="0"/>
        <v/>
      </c>
      <c r="J68" s="76"/>
      <c r="K68" s="76"/>
      <c r="L68" s="28" t="str">
        <f t="shared" si="1"/>
        <v/>
      </c>
    </row>
    <row r="69" spans="1:12" ht="18.95" customHeight="1" x14ac:dyDescent="0.25">
      <c r="A69" s="52"/>
      <c r="C69" s="76"/>
      <c r="D69" s="76"/>
      <c r="E69" s="94"/>
      <c r="F69" s="185"/>
      <c r="G69" s="69"/>
      <c r="H69" s="94"/>
      <c r="I69" s="69" t="str">
        <f t="shared" si="0"/>
        <v/>
      </c>
      <c r="J69" s="76"/>
      <c r="K69" s="76"/>
      <c r="L69" s="28" t="str">
        <f t="shared" si="1"/>
        <v/>
      </c>
    </row>
    <row r="70" spans="1:12" ht="18.95" customHeight="1" x14ac:dyDescent="0.25">
      <c r="A70" s="52"/>
      <c r="C70" s="76"/>
      <c r="D70" s="76"/>
      <c r="E70" s="94"/>
      <c r="F70" s="185"/>
      <c r="G70" s="69"/>
      <c r="H70" s="94"/>
      <c r="I70" s="69" t="str">
        <f t="shared" si="0"/>
        <v/>
      </c>
      <c r="J70" s="76"/>
      <c r="K70" s="76"/>
      <c r="L70" s="28" t="str">
        <f t="shared" si="1"/>
        <v/>
      </c>
    </row>
    <row r="71" spans="1:12" ht="18.95" customHeight="1" x14ac:dyDescent="0.25">
      <c r="A71" s="52"/>
      <c r="C71" s="76"/>
      <c r="D71" s="76"/>
      <c r="E71" s="94"/>
      <c r="F71" s="185"/>
      <c r="G71" s="69"/>
      <c r="H71" s="94"/>
      <c r="I71" s="69" t="str">
        <f t="shared" si="0"/>
        <v/>
      </c>
      <c r="J71" s="76"/>
      <c r="K71" s="76"/>
      <c r="L71" s="28" t="str">
        <f t="shared" si="1"/>
        <v/>
      </c>
    </row>
    <row r="72" spans="1:12" ht="18.95" customHeight="1" x14ac:dyDescent="0.25">
      <c r="A72" s="52"/>
      <c r="C72" s="76"/>
      <c r="D72" s="76"/>
      <c r="E72" s="94"/>
      <c r="F72" s="185"/>
      <c r="G72" s="69"/>
      <c r="H72" s="94"/>
      <c r="I72" s="69" t="str">
        <f t="shared" si="0"/>
        <v/>
      </c>
      <c r="J72" s="76"/>
      <c r="K72" s="76"/>
      <c r="L72" s="28" t="str">
        <f t="shared" si="1"/>
        <v/>
      </c>
    </row>
    <row r="73" spans="1:12" ht="18.95" customHeight="1" x14ac:dyDescent="0.25">
      <c r="A73" s="52"/>
      <c r="C73" s="76"/>
      <c r="D73" s="76"/>
      <c r="E73" s="94"/>
      <c r="F73" s="185"/>
      <c r="G73" s="69"/>
      <c r="H73" s="94"/>
      <c r="I73" s="69" t="str">
        <f t="shared" si="0"/>
        <v/>
      </c>
      <c r="J73" s="76"/>
      <c r="K73" s="76"/>
      <c r="L73" s="28" t="str">
        <f t="shared" si="1"/>
        <v/>
      </c>
    </row>
    <row r="74" spans="1:12" ht="18.95" customHeight="1" x14ac:dyDescent="0.25">
      <c r="A74" s="52"/>
      <c r="C74" s="76"/>
      <c r="D74" s="76"/>
      <c r="E74" s="94"/>
      <c r="F74" s="185"/>
      <c r="G74" s="69"/>
      <c r="H74" s="94"/>
      <c r="I74" s="69" t="str">
        <f t="shared" ref="I74:I137" si="2">IF(E74="","",IFERROR(E74*G74,""))</f>
        <v/>
      </c>
      <c r="J74" s="76"/>
      <c r="K74" s="76"/>
      <c r="L74" s="28" t="str">
        <f t="shared" ref="L74:L137" si="3">IF(F74="","",MONTH(F74))</f>
        <v/>
      </c>
    </row>
    <row r="75" spans="1:12" ht="18.95" customHeight="1" x14ac:dyDescent="0.25">
      <c r="A75" s="52"/>
      <c r="C75" s="76"/>
      <c r="D75" s="76"/>
      <c r="E75" s="94"/>
      <c r="F75" s="185"/>
      <c r="G75" s="69"/>
      <c r="H75" s="94"/>
      <c r="I75" s="69" t="str">
        <f t="shared" si="2"/>
        <v/>
      </c>
      <c r="J75" s="76"/>
      <c r="K75" s="76"/>
      <c r="L75" s="28" t="str">
        <f t="shared" si="3"/>
        <v/>
      </c>
    </row>
    <row r="76" spans="1:12" ht="18.95" customHeight="1" x14ac:dyDescent="0.25">
      <c r="A76" s="52"/>
      <c r="C76" s="76"/>
      <c r="D76" s="76"/>
      <c r="E76" s="94"/>
      <c r="F76" s="185"/>
      <c r="G76" s="69"/>
      <c r="H76" s="94"/>
      <c r="I76" s="69" t="str">
        <f t="shared" si="2"/>
        <v/>
      </c>
      <c r="J76" s="76"/>
      <c r="K76" s="76"/>
      <c r="L76" s="28" t="str">
        <f t="shared" si="3"/>
        <v/>
      </c>
    </row>
    <row r="77" spans="1:12" ht="18.95" customHeight="1" x14ac:dyDescent="0.25">
      <c r="A77" s="52"/>
      <c r="C77" s="76"/>
      <c r="D77" s="76"/>
      <c r="E77" s="94"/>
      <c r="F77" s="185"/>
      <c r="G77" s="69"/>
      <c r="H77" s="94"/>
      <c r="I77" s="69" t="str">
        <f t="shared" si="2"/>
        <v/>
      </c>
      <c r="J77" s="76"/>
      <c r="K77" s="76"/>
      <c r="L77" s="28" t="str">
        <f t="shared" si="3"/>
        <v/>
      </c>
    </row>
    <row r="78" spans="1:12" ht="18.95" customHeight="1" x14ac:dyDescent="0.25">
      <c r="A78" s="52"/>
      <c r="C78" s="76"/>
      <c r="D78" s="76"/>
      <c r="E78" s="94"/>
      <c r="F78" s="185"/>
      <c r="G78" s="69"/>
      <c r="H78" s="94"/>
      <c r="I78" s="69" t="str">
        <f t="shared" si="2"/>
        <v/>
      </c>
      <c r="J78" s="76"/>
      <c r="K78" s="76"/>
      <c r="L78" s="28" t="str">
        <f t="shared" si="3"/>
        <v/>
      </c>
    </row>
    <row r="79" spans="1:12" ht="18.95" customHeight="1" x14ac:dyDescent="0.25">
      <c r="A79" s="52"/>
      <c r="C79" s="76"/>
      <c r="D79" s="76"/>
      <c r="E79" s="94"/>
      <c r="F79" s="185"/>
      <c r="G79" s="69"/>
      <c r="H79" s="94"/>
      <c r="I79" s="69" t="str">
        <f t="shared" si="2"/>
        <v/>
      </c>
      <c r="J79" s="76"/>
      <c r="K79" s="76"/>
      <c r="L79" s="28" t="str">
        <f t="shared" si="3"/>
        <v/>
      </c>
    </row>
    <row r="80" spans="1:12" ht="18.95" customHeight="1" x14ac:dyDescent="0.25">
      <c r="A80" s="52"/>
      <c r="C80" s="76"/>
      <c r="D80" s="76"/>
      <c r="E80" s="94"/>
      <c r="F80" s="185"/>
      <c r="G80" s="69"/>
      <c r="H80" s="94"/>
      <c r="I80" s="69" t="str">
        <f t="shared" si="2"/>
        <v/>
      </c>
      <c r="J80" s="76"/>
      <c r="K80" s="76"/>
      <c r="L80" s="28" t="str">
        <f t="shared" si="3"/>
        <v/>
      </c>
    </row>
    <row r="81" spans="1:12" ht="18.95" customHeight="1" x14ac:dyDescent="0.25">
      <c r="A81" s="52"/>
      <c r="C81" s="76"/>
      <c r="D81" s="76"/>
      <c r="E81" s="94"/>
      <c r="F81" s="185"/>
      <c r="G81" s="69"/>
      <c r="H81" s="94"/>
      <c r="I81" s="69" t="str">
        <f t="shared" si="2"/>
        <v/>
      </c>
      <c r="J81" s="76"/>
      <c r="K81" s="76"/>
      <c r="L81" s="28" t="str">
        <f t="shared" si="3"/>
        <v/>
      </c>
    </row>
    <row r="82" spans="1:12" ht="18.95" customHeight="1" x14ac:dyDescent="0.25">
      <c r="A82" s="52"/>
      <c r="C82" s="76"/>
      <c r="D82" s="76"/>
      <c r="E82" s="94"/>
      <c r="F82" s="185"/>
      <c r="G82" s="69"/>
      <c r="H82" s="94"/>
      <c r="I82" s="69" t="str">
        <f t="shared" si="2"/>
        <v/>
      </c>
      <c r="J82" s="76"/>
      <c r="K82" s="76"/>
      <c r="L82" s="28" t="str">
        <f t="shared" si="3"/>
        <v/>
      </c>
    </row>
    <row r="83" spans="1:12" ht="18.95" customHeight="1" x14ac:dyDescent="0.25">
      <c r="A83" s="52"/>
      <c r="C83" s="76"/>
      <c r="D83" s="76"/>
      <c r="E83" s="94"/>
      <c r="F83" s="185"/>
      <c r="G83" s="69"/>
      <c r="H83" s="94"/>
      <c r="I83" s="69" t="str">
        <f t="shared" si="2"/>
        <v/>
      </c>
      <c r="J83" s="76"/>
      <c r="K83" s="76"/>
      <c r="L83" s="28" t="str">
        <f t="shared" si="3"/>
        <v/>
      </c>
    </row>
    <row r="84" spans="1:12" ht="18.95" customHeight="1" x14ac:dyDescent="0.25">
      <c r="A84" s="52"/>
      <c r="C84" s="76"/>
      <c r="D84" s="76"/>
      <c r="E84" s="94"/>
      <c r="F84" s="185"/>
      <c r="G84" s="69"/>
      <c r="H84" s="94"/>
      <c r="I84" s="69" t="str">
        <f t="shared" si="2"/>
        <v/>
      </c>
      <c r="J84" s="76"/>
      <c r="K84" s="76"/>
      <c r="L84" s="28" t="str">
        <f t="shared" si="3"/>
        <v/>
      </c>
    </row>
    <row r="85" spans="1:12" ht="18.95" customHeight="1" x14ac:dyDescent="0.25">
      <c r="A85" s="52"/>
      <c r="C85" s="76"/>
      <c r="D85" s="76"/>
      <c r="E85" s="94"/>
      <c r="F85" s="185"/>
      <c r="G85" s="69"/>
      <c r="H85" s="94"/>
      <c r="I85" s="69" t="str">
        <f t="shared" si="2"/>
        <v/>
      </c>
      <c r="J85" s="76"/>
      <c r="K85" s="76"/>
      <c r="L85" s="28" t="str">
        <f t="shared" si="3"/>
        <v/>
      </c>
    </row>
    <row r="86" spans="1:12" ht="18.95" customHeight="1" x14ac:dyDescent="0.25">
      <c r="A86" s="52"/>
      <c r="C86" s="76"/>
      <c r="D86" s="76"/>
      <c r="E86" s="94"/>
      <c r="F86" s="185"/>
      <c r="G86" s="69"/>
      <c r="H86" s="94"/>
      <c r="I86" s="69" t="str">
        <f t="shared" si="2"/>
        <v/>
      </c>
      <c r="J86" s="76"/>
      <c r="K86" s="76"/>
      <c r="L86" s="28" t="str">
        <f t="shared" si="3"/>
        <v/>
      </c>
    </row>
    <row r="87" spans="1:12" ht="18.95" customHeight="1" x14ac:dyDescent="0.25">
      <c r="A87" s="52"/>
      <c r="C87" s="76"/>
      <c r="D87" s="76"/>
      <c r="E87" s="94"/>
      <c r="F87" s="185"/>
      <c r="G87" s="69"/>
      <c r="H87" s="94"/>
      <c r="I87" s="69" t="str">
        <f t="shared" si="2"/>
        <v/>
      </c>
      <c r="J87" s="76"/>
      <c r="K87" s="76"/>
      <c r="L87" s="28" t="str">
        <f t="shared" si="3"/>
        <v/>
      </c>
    </row>
    <row r="88" spans="1:12" ht="18.95" customHeight="1" x14ac:dyDescent="0.25">
      <c r="A88" s="52"/>
      <c r="C88" s="76"/>
      <c r="D88" s="76"/>
      <c r="E88" s="94"/>
      <c r="F88" s="185"/>
      <c r="G88" s="69"/>
      <c r="H88" s="94"/>
      <c r="I88" s="69" t="str">
        <f t="shared" si="2"/>
        <v/>
      </c>
      <c r="J88" s="76"/>
      <c r="K88" s="76"/>
      <c r="L88" s="28" t="str">
        <f t="shared" si="3"/>
        <v/>
      </c>
    </row>
    <row r="89" spans="1:12" ht="18.95" customHeight="1" x14ac:dyDescent="0.25">
      <c r="A89" s="52"/>
      <c r="C89" s="76"/>
      <c r="D89" s="76"/>
      <c r="E89" s="94"/>
      <c r="F89" s="185"/>
      <c r="G89" s="69"/>
      <c r="H89" s="94"/>
      <c r="I89" s="69" t="str">
        <f t="shared" si="2"/>
        <v/>
      </c>
      <c r="J89" s="76"/>
      <c r="K89" s="76"/>
      <c r="L89" s="28" t="str">
        <f t="shared" si="3"/>
        <v/>
      </c>
    </row>
    <row r="90" spans="1:12" ht="18.95" customHeight="1" x14ac:dyDescent="0.25">
      <c r="A90" s="52"/>
      <c r="C90" s="76"/>
      <c r="D90" s="76"/>
      <c r="E90" s="94"/>
      <c r="F90" s="185"/>
      <c r="G90" s="69"/>
      <c r="H90" s="94"/>
      <c r="I90" s="69" t="str">
        <f t="shared" si="2"/>
        <v/>
      </c>
      <c r="J90" s="76"/>
      <c r="K90" s="76"/>
      <c r="L90" s="28" t="str">
        <f t="shared" si="3"/>
        <v/>
      </c>
    </row>
    <row r="91" spans="1:12" ht="18.95" customHeight="1" x14ac:dyDescent="0.25">
      <c r="A91" s="52"/>
      <c r="C91" s="76"/>
      <c r="D91" s="76"/>
      <c r="E91" s="94"/>
      <c r="F91" s="185"/>
      <c r="G91" s="69"/>
      <c r="H91" s="94"/>
      <c r="I91" s="69" t="str">
        <f t="shared" si="2"/>
        <v/>
      </c>
      <c r="J91" s="76"/>
      <c r="K91" s="76"/>
      <c r="L91" s="28" t="str">
        <f t="shared" si="3"/>
        <v/>
      </c>
    </row>
    <row r="92" spans="1:12" ht="18.95" customHeight="1" x14ac:dyDescent="0.25">
      <c r="A92" s="52"/>
      <c r="C92" s="76"/>
      <c r="D92" s="76"/>
      <c r="E92" s="94"/>
      <c r="F92" s="185"/>
      <c r="G92" s="69"/>
      <c r="H92" s="94"/>
      <c r="I92" s="69" t="str">
        <f t="shared" si="2"/>
        <v/>
      </c>
      <c r="J92" s="76"/>
      <c r="K92" s="76"/>
      <c r="L92" s="28" t="str">
        <f t="shared" si="3"/>
        <v/>
      </c>
    </row>
    <row r="93" spans="1:12" ht="18.95" customHeight="1" x14ac:dyDescent="0.25">
      <c r="A93" s="52"/>
      <c r="C93" s="76"/>
      <c r="D93" s="76"/>
      <c r="E93" s="94"/>
      <c r="F93" s="185"/>
      <c r="G93" s="69"/>
      <c r="H93" s="94"/>
      <c r="I93" s="69" t="str">
        <f t="shared" si="2"/>
        <v/>
      </c>
      <c r="J93" s="76"/>
      <c r="K93" s="76"/>
      <c r="L93" s="28" t="str">
        <f t="shared" si="3"/>
        <v/>
      </c>
    </row>
    <row r="94" spans="1:12" ht="18.95" customHeight="1" x14ac:dyDescent="0.25">
      <c r="A94" s="52"/>
      <c r="C94" s="76"/>
      <c r="D94" s="76"/>
      <c r="E94" s="94"/>
      <c r="F94" s="185"/>
      <c r="G94" s="69"/>
      <c r="H94" s="94"/>
      <c r="I94" s="69" t="str">
        <f t="shared" si="2"/>
        <v/>
      </c>
      <c r="J94" s="76"/>
      <c r="K94" s="76"/>
      <c r="L94" s="28" t="str">
        <f t="shared" si="3"/>
        <v/>
      </c>
    </row>
    <row r="95" spans="1:12" ht="18.95" customHeight="1" x14ac:dyDescent="0.25">
      <c r="A95" s="52"/>
      <c r="C95" s="76"/>
      <c r="D95" s="76"/>
      <c r="E95" s="94"/>
      <c r="F95" s="185"/>
      <c r="G95" s="69"/>
      <c r="H95" s="94"/>
      <c r="I95" s="69" t="str">
        <f t="shared" si="2"/>
        <v/>
      </c>
      <c r="J95" s="76"/>
      <c r="K95" s="76"/>
      <c r="L95" s="28" t="str">
        <f t="shared" si="3"/>
        <v/>
      </c>
    </row>
    <row r="96" spans="1:12" ht="18.95" customHeight="1" x14ac:dyDescent="0.25">
      <c r="A96" s="52"/>
      <c r="C96" s="76"/>
      <c r="D96" s="76"/>
      <c r="E96" s="94"/>
      <c r="F96" s="185"/>
      <c r="G96" s="69"/>
      <c r="H96" s="94"/>
      <c r="I96" s="69" t="str">
        <f t="shared" si="2"/>
        <v/>
      </c>
      <c r="J96" s="76"/>
      <c r="K96" s="76"/>
      <c r="L96" s="28" t="str">
        <f t="shared" si="3"/>
        <v/>
      </c>
    </row>
    <row r="97" spans="1:12" ht="18.95" customHeight="1" x14ac:dyDescent="0.25">
      <c r="A97" s="52"/>
      <c r="C97" s="76"/>
      <c r="D97" s="76"/>
      <c r="E97" s="94"/>
      <c r="F97" s="185"/>
      <c r="G97" s="69"/>
      <c r="H97" s="94"/>
      <c r="I97" s="69" t="str">
        <f t="shared" si="2"/>
        <v/>
      </c>
      <c r="J97" s="76"/>
      <c r="K97" s="76"/>
      <c r="L97" s="28" t="str">
        <f t="shared" si="3"/>
        <v/>
      </c>
    </row>
    <row r="98" spans="1:12" ht="18.95" customHeight="1" x14ac:dyDescent="0.25">
      <c r="A98" s="52"/>
      <c r="C98" s="76"/>
      <c r="D98" s="76"/>
      <c r="E98" s="94"/>
      <c r="F98" s="185"/>
      <c r="G98" s="69"/>
      <c r="H98" s="94"/>
      <c r="I98" s="69" t="str">
        <f t="shared" si="2"/>
        <v/>
      </c>
      <c r="J98" s="76"/>
      <c r="K98" s="76"/>
      <c r="L98" s="28" t="str">
        <f t="shared" si="3"/>
        <v/>
      </c>
    </row>
    <row r="99" spans="1:12" ht="18.95" customHeight="1" x14ac:dyDescent="0.25">
      <c r="A99" s="52"/>
      <c r="C99" s="76"/>
      <c r="D99" s="76"/>
      <c r="E99" s="94"/>
      <c r="F99" s="185"/>
      <c r="G99" s="69"/>
      <c r="H99" s="94"/>
      <c r="I99" s="69" t="str">
        <f t="shared" si="2"/>
        <v/>
      </c>
      <c r="J99" s="76"/>
      <c r="K99" s="76"/>
      <c r="L99" s="28" t="str">
        <f t="shared" si="3"/>
        <v/>
      </c>
    </row>
    <row r="100" spans="1:12" ht="18.95" customHeight="1" x14ac:dyDescent="0.25">
      <c r="A100" s="52"/>
      <c r="C100" s="76"/>
      <c r="D100" s="76"/>
      <c r="E100" s="94"/>
      <c r="F100" s="185"/>
      <c r="G100" s="69"/>
      <c r="H100" s="94"/>
      <c r="I100" s="69" t="str">
        <f t="shared" si="2"/>
        <v/>
      </c>
      <c r="J100" s="76"/>
      <c r="K100" s="76"/>
      <c r="L100" s="28" t="str">
        <f t="shared" si="3"/>
        <v/>
      </c>
    </row>
    <row r="101" spans="1:12" ht="18.95" customHeight="1" x14ac:dyDescent="0.25">
      <c r="A101" s="52"/>
      <c r="C101" s="76"/>
      <c r="D101" s="76"/>
      <c r="E101" s="94"/>
      <c r="F101" s="185"/>
      <c r="G101" s="69"/>
      <c r="H101" s="94"/>
      <c r="I101" s="69" t="str">
        <f t="shared" si="2"/>
        <v/>
      </c>
      <c r="J101" s="76"/>
      <c r="K101" s="76"/>
      <c r="L101" s="28" t="str">
        <f t="shared" si="3"/>
        <v/>
      </c>
    </row>
    <row r="102" spans="1:12" ht="18.95" customHeight="1" x14ac:dyDescent="0.25">
      <c r="A102" s="52"/>
      <c r="C102" s="76"/>
      <c r="D102" s="76"/>
      <c r="E102" s="94"/>
      <c r="F102" s="185"/>
      <c r="G102" s="69"/>
      <c r="H102" s="94"/>
      <c r="I102" s="69" t="str">
        <f t="shared" si="2"/>
        <v/>
      </c>
      <c r="J102" s="76"/>
      <c r="K102" s="76"/>
      <c r="L102" s="28" t="str">
        <f t="shared" si="3"/>
        <v/>
      </c>
    </row>
    <row r="103" spans="1:12" ht="18.95" customHeight="1" x14ac:dyDescent="0.25">
      <c r="A103" s="52"/>
      <c r="C103" s="76"/>
      <c r="D103" s="76"/>
      <c r="E103" s="94"/>
      <c r="F103" s="185"/>
      <c r="G103" s="69"/>
      <c r="H103" s="94"/>
      <c r="I103" s="69" t="str">
        <f t="shared" si="2"/>
        <v/>
      </c>
      <c r="J103" s="76"/>
      <c r="K103" s="76"/>
      <c r="L103" s="28" t="str">
        <f t="shared" si="3"/>
        <v/>
      </c>
    </row>
    <row r="104" spans="1:12" ht="18.95" customHeight="1" x14ac:dyDescent="0.25">
      <c r="A104" s="52"/>
      <c r="C104" s="76"/>
      <c r="D104" s="76"/>
      <c r="E104" s="94"/>
      <c r="F104" s="185"/>
      <c r="G104" s="69"/>
      <c r="H104" s="94"/>
      <c r="I104" s="69" t="str">
        <f t="shared" si="2"/>
        <v/>
      </c>
      <c r="J104" s="76"/>
      <c r="K104" s="76"/>
      <c r="L104" s="28" t="str">
        <f t="shared" si="3"/>
        <v/>
      </c>
    </row>
    <row r="105" spans="1:12" ht="18.95" customHeight="1" x14ac:dyDescent="0.25">
      <c r="A105" s="52"/>
      <c r="C105" s="76"/>
      <c r="D105" s="76"/>
      <c r="E105" s="94"/>
      <c r="F105" s="185"/>
      <c r="G105" s="69"/>
      <c r="H105" s="94"/>
      <c r="I105" s="69" t="str">
        <f t="shared" si="2"/>
        <v/>
      </c>
      <c r="J105" s="76"/>
      <c r="K105" s="76"/>
      <c r="L105" s="28" t="str">
        <f t="shared" si="3"/>
        <v/>
      </c>
    </row>
    <row r="106" spans="1:12" ht="18.95" customHeight="1" x14ac:dyDescent="0.25">
      <c r="A106" s="52"/>
      <c r="C106" s="76"/>
      <c r="D106" s="76"/>
      <c r="E106" s="94"/>
      <c r="F106" s="185"/>
      <c r="G106" s="69"/>
      <c r="H106" s="94"/>
      <c r="I106" s="69" t="str">
        <f t="shared" si="2"/>
        <v/>
      </c>
      <c r="J106" s="76"/>
      <c r="K106" s="76"/>
      <c r="L106" s="28" t="str">
        <f t="shared" si="3"/>
        <v/>
      </c>
    </row>
    <row r="107" spans="1:12" ht="18.95" customHeight="1" x14ac:dyDescent="0.25">
      <c r="A107" s="52"/>
      <c r="C107" s="76"/>
      <c r="D107" s="76"/>
      <c r="E107" s="94"/>
      <c r="F107" s="185"/>
      <c r="G107" s="69"/>
      <c r="H107" s="94"/>
      <c r="I107" s="69" t="str">
        <f t="shared" si="2"/>
        <v/>
      </c>
      <c r="J107" s="76"/>
      <c r="K107" s="76"/>
      <c r="L107" s="28" t="str">
        <f t="shared" si="3"/>
        <v/>
      </c>
    </row>
    <row r="108" spans="1:12" ht="18.95" customHeight="1" x14ac:dyDescent="0.25">
      <c r="A108" s="52"/>
      <c r="C108" s="76"/>
      <c r="D108" s="76"/>
      <c r="E108" s="94"/>
      <c r="F108" s="185"/>
      <c r="G108" s="69"/>
      <c r="H108" s="94"/>
      <c r="I108" s="69" t="str">
        <f t="shared" si="2"/>
        <v/>
      </c>
      <c r="J108" s="76"/>
      <c r="K108" s="76"/>
      <c r="L108" s="28" t="str">
        <f t="shared" si="3"/>
        <v/>
      </c>
    </row>
    <row r="109" spans="1:12" ht="18.95" customHeight="1" x14ac:dyDescent="0.25">
      <c r="A109" s="52"/>
      <c r="C109" s="76"/>
      <c r="D109" s="76"/>
      <c r="E109" s="94"/>
      <c r="F109" s="185"/>
      <c r="G109" s="69"/>
      <c r="H109" s="94"/>
      <c r="I109" s="69" t="str">
        <f t="shared" si="2"/>
        <v/>
      </c>
      <c r="J109" s="76"/>
      <c r="K109" s="76"/>
      <c r="L109" s="28" t="str">
        <f t="shared" si="3"/>
        <v/>
      </c>
    </row>
    <row r="110" spans="1:12" ht="18.95" customHeight="1" x14ac:dyDescent="0.25">
      <c r="A110" s="52"/>
      <c r="C110" s="76"/>
      <c r="D110" s="76"/>
      <c r="E110" s="94"/>
      <c r="F110" s="185"/>
      <c r="G110" s="69"/>
      <c r="H110" s="94"/>
      <c r="I110" s="69" t="str">
        <f t="shared" si="2"/>
        <v/>
      </c>
      <c r="J110" s="76"/>
      <c r="K110" s="76"/>
      <c r="L110" s="28" t="str">
        <f t="shared" si="3"/>
        <v/>
      </c>
    </row>
    <row r="111" spans="1:12" ht="18.95" customHeight="1" x14ac:dyDescent="0.25">
      <c r="A111" s="52"/>
      <c r="C111" s="76"/>
      <c r="D111" s="76"/>
      <c r="E111" s="94"/>
      <c r="F111" s="185"/>
      <c r="G111" s="69"/>
      <c r="H111" s="94"/>
      <c r="I111" s="69" t="str">
        <f t="shared" si="2"/>
        <v/>
      </c>
      <c r="J111" s="76"/>
      <c r="K111" s="76"/>
      <c r="L111" s="28" t="str">
        <f t="shared" si="3"/>
        <v/>
      </c>
    </row>
    <row r="112" spans="1:12" ht="18.95" customHeight="1" x14ac:dyDescent="0.25">
      <c r="A112" s="52"/>
      <c r="C112" s="76"/>
      <c r="D112" s="76"/>
      <c r="E112" s="94"/>
      <c r="F112" s="185"/>
      <c r="G112" s="69"/>
      <c r="H112" s="94"/>
      <c r="I112" s="69" t="str">
        <f t="shared" si="2"/>
        <v/>
      </c>
      <c r="J112" s="76"/>
      <c r="K112" s="76"/>
      <c r="L112" s="28" t="str">
        <f t="shared" si="3"/>
        <v/>
      </c>
    </row>
    <row r="113" spans="1:12" ht="18.95" customHeight="1" x14ac:dyDescent="0.25">
      <c r="A113" s="52"/>
      <c r="C113" s="76"/>
      <c r="D113" s="76"/>
      <c r="E113" s="94"/>
      <c r="F113" s="185"/>
      <c r="G113" s="69"/>
      <c r="H113" s="94"/>
      <c r="I113" s="69" t="str">
        <f t="shared" si="2"/>
        <v/>
      </c>
      <c r="J113" s="76"/>
      <c r="K113" s="76"/>
      <c r="L113" s="28" t="str">
        <f t="shared" si="3"/>
        <v/>
      </c>
    </row>
    <row r="114" spans="1:12" ht="18.95" customHeight="1" x14ac:dyDescent="0.25">
      <c r="A114" s="52"/>
      <c r="C114" s="76"/>
      <c r="D114" s="76"/>
      <c r="E114" s="94"/>
      <c r="F114" s="185"/>
      <c r="G114" s="69"/>
      <c r="H114" s="94"/>
      <c r="I114" s="69" t="str">
        <f t="shared" si="2"/>
        <v/>
      </c>
      <c r="J114" s="76"/>
      <c r="K114" s="76"/>
      <c r="L114" s="28" t="str">
        <f t="shared" si="3"/>
        <v/>
      </c>
    </row>
    <row r="115" spans="1:12" ht="18.95" customHeight="1" x14ac:dyDescent="0.25">
      <c r="A115" s="52"/>
      <c r="C115" s="76"/>
      <c r="D115" s="76"/>
      <c r="E115" s="94"/>
      <c r="F115" s="185"/>
      <c r="G115" s="69"/>
      <c r="H115" s="94"/>
      <c r="I115" s="69" t="str">
        <f t="shared" si="2"/>
        <v/>
      </c>
      <c r="J115" s="76"/>
      <c r="K115" s="76"/>
      <c r="L115" s="28" t="str">
        <f t="shared" si="3"/>
        <v/>
      </c>
    </row>
    <row r="116" spans="1:12" ht="18.95" customHeight="1" x14ac:dyDescent="0.25">
      <c r="A116" s="52"/>
      <c r="C116" s="76"/>
      <c r="D116" s="76"/>
      <c r="E116" s="94"/>
      <c r="F116" s="185"/>
      <c r="G116" s="69"/>
      <c r="H116" s="94"/>
      <c r="I116" s="69" t="str">
        <f t="shared" si="2"/>
        <v/>
      </c>
      <c r="J116" s="76"/>
      <c r="K116" s="76"/>
      <c r="L116" s="28" t="str">
        <f t="shared" si="3"/>
        <v/>
      </c>
    </row>
    <row r="117" spans="1:12" ht="18.95" customHeight="1" x14ac:dyDescent="0.25">
      <c r="A117" s="52"/>
      <c r="C117" s="76"/>
      <c r="D117" s="76"/>
      <c r="E117" s="94"/>
      <c r="F117" s="185"/>
      <c r="G117" s="69"/>
      <c r="H117" s="94"/>
      <c r="I117" s="69" t="str">
        <f t="shared" si="2"/>
        <v/>
      </c>
      <c r="J117" s="76"/>
      <c r="K117" s="76"/>
      <c r="L117" s="28" t="str">
        <f t="shared" si="3"/>
        <v/>
      </c>
    </row>
    <row r="118" spans="1:12" ht="18.95" customHeight="1" x14ac:dyDescent="0.25">
      <c r="A118" s="52"/>
      <c r="C118" s="76"/>
      <c r="D118" s="76"/>
      <c r="E118" s="94"/>
      <c r="F118" s="185"/>
      <c r="G118" s="69"/>
      <c r="H118" s="94"/>
      <c r="I118" s="69" t="str">
        <f t="shared" si="2"/>
        <v/>
      </c>
      <c r="J118" s="76"/>
      <c r="K118" s="76"/>
      <c r="L118" s="28" t="str">
        <f t="shared" si="3"/>
        <v/>
      </c>
    </row>
    <row r="119" spans="1:12" ht="18.95" customHeight="1" x14ac:dyDescent="0.25">
      <c r="A119" s="52"/>
      <c r="C119" s="76"/>
      <c r="D119" s="76"/>
      <c r="E119" s="94"/>
      <c r="F119" s="185"/>
      <c r="G119" s="69"/>
      <c r="H119" s="94"/>
      <c r="I119" s="69" t="str">
        <f t="shared" si="2"/>
        <v/>
      </c>
      <c r="J119" s="76"/>
      <c r="K119" s="76"/>
      <c r="L119" s="28" t="str">
        <f t="shared" si="3"/>
        <v/>
      </c>
    </row>
    <row r="120" spans="1:12" ht="18.95" customHeight="1" x14ac:dyDescent="0.25">
      <c r="A120" s="52"/>
      <c r="C120" s="76"/>
      <c r="D120" s="76"/>
      <c r="E120" s="94"/>
      <c r="F120" s="185"/>
      <c r="G120" s="69"/>
      <c r="H120" s="94"/>
      <c r="I120" s="69" t="str">
        <f t="shared" si="2"/>
        <v/>
      </c>
      <c r="J120" s="76"/>
      <c r="K120" s="76"/>
      <c r="L120" s="28" t="str">
        <f t="shared" si="3"/>
        <v/>
      </c>
    </row>
    <row r="121" spans="1:12" ht="18.95" customHeight="1" x14ac:dyDescent="0.25">
      <c r="A121" s="52"/>
      <c r="C121" s="76"/>
      <c r="D121" s="76"/>
      <c r="E121" s="94"/>
      <c r="F121" s="185"/>
      <c r="G121" s="69"/>
      <c r="H121" s="94"/>
      <c r="I121" s="69" t="str">
        <f t="shared" si="2"/>
        <v/>
      </c>
      <c r="J121" s="76"/>
      <c r="K121" s="76"/>
      <c r="L121" s="28" t="str">
        <f t="shared" si="3"/>
        <v/>
      </c>
    </row>
    <row r="122" spans="1:12" ht="18.95" customHeight="1" x14ac:dyDescent="0.25">
      <c r="A122" s="52"/>
      <c r="C122" s="76"/>
      <c r="D122" s="76"/>
      <c r="E122" s="94"/>
      <c r="F122" s="185"/>
      <c r="G122" s="69"/>
      <c r="H122" s="94"/>
      <c r="I122" s="69" t="str">
        <f t="shared" si="2"/>
        <v/>
      </c>
      <c r="J122" s="76"/>
      <c r="K122" s="76"/>
      <c r="L122" s="28" t="str">
        <f t="shared" si="3"/>
        <v/>
      </c>
    </row>
    <row r="123" spans="1:12" ht="18.95" customHeight="1" x14ac:dyDescent="0.25">
      <c r="A123" s="52"/>
      <c r="C123" s="76"/>
      <c r="D123" s="76"/>
      <c r="E123" s="94"/>
      <c r="F123" s="185"/>
      <c r="G123" s="69"/>
      <c r="H123" s="94"/>
      <c r="I123" s="69" t="str">
        <f t="shared" si="2"/>
        <v/>
      </c>
      <c r="J123" s="76"/>
      <c r="K123" s="76"/>
      <c r="L123" s="28" t="str">
        <f t="shared" si="3"/>
        <v/>
      </c>
    </row>
    <row r="124" spans="1:12" ht="18.95" customHeight="1" x14ac:dyDescent="0.25">
      <c r="A124" s="52"/>
      <c r="C124" s="76"/>
      <c r="D124" s="76"/>
      <c r="E124" s="94"/>
      <c r="F124" s="185"/>
      <c r="G124" s="69"/>
      <c r="H124" s="94"/>
      <c r="I124" s="69" t="str">
        <f t="shared" si="2"/>
        <v/>
      </c>
      <c r="J124" s="76"/>
      <c r="K124" s="76"/>
      <c r="L124" s="28" t="str">
        <f t="shared" si="3"/>
        <v/>
      </c>
    </row>
    <row r="125" spans="1:12" ht="18.95" customHeight="1" x14ac:dyDescent="0.25">
      <c r="A125" s="52"/>
      <c r="C125" s="76"/>
      <c r="D125" s="76"/>
      <c r="E125" s="94"/>
      <c r="F125" s="185"/>
      <c r="G125" s="69"/>
      <c r="H125" s="94"/>
      <c r="I125" s="69" t="str">
        <f t="shared" si="2"/>
        <v/>
      </c>
      <c r="J125" s="76"/>
      <c r="K125" s="76"/>
      <c r="L125" s="28" t="str">
        <f t="shared" si="3"/>
        <v/>
      </c>
    </row>
    <row r="126" spans="1:12" ht="18.95" customHeight="1" x14ac:dyDescent="0.25">
      <c r="A126" s="52"/>
      <c r="C126" s="76"/>
      <c r="D126" s="76"/>
      <c r="E126" s="94"/>
      <c r="F126" s="185"/>
      <c r="G126" s="69"/>
      <c r="H126" s="94"/>
      <c r="I126" s="69" t="str">
        <f t="shared" si="2"/>
        <v/>
      </c>
      <c r="J126" s="76"/>
      <c r="K126" s="76"/>
      <c r="L126" s="28" t="str">
        <f t="shared" si="3"/>
        <v/>
      </c>
    </row>
    <row r="127" spans="1:12" ht="18.95" customHeight="1" x14ac:dyDescent="0.25">
      <c r="A127" s="52"/>
      <c r="C127" s="76"/>
      <c r="D127" s="76"/>
      <c r="E127" s="94"/>
      <c r="F127" s="185"/>
      <c r="G127" s="69"/>
      <c r="H127" s="94"/>
      <c r="I127" s="69" t="str">
        <f t="shared" si="2"/>
        <v/>
      </c>
      <c r="J127" s="76"/>
      <c r="K127" s="76"/>
      <c r="L127" s="28" t="str">
        <f t="shared" si="3"/>
        <v/>
      </c>
    </row>
    <row r="128" spans="1:12" ht="18.95" customHeight="1" x14ac:dyDescent="0.25">
      <c r="A128" s="52"/>
      <c r="C128" s="76"/>
      <c r="D128" s="76"/>
      <c r="E128" s="94"/>
      <c r="F128" s="185"/>
      <c r="G128" s="69"/>
      <c r="H128" s="94"/>
      <c r="I128" s="69" t="str">
        <f t="shared" si="2"/>
        <v/>
      </c>
      <c r="J128" s="76"/>
      <c r="K128" s="76"/>
      <c r="L128" s="28" t="str">
        <f t="shared" si="3"/>
        <v/>
      </c>
    </row>
    <row r="129" spans="1:12" ht="18.95" customHeight="1" x14ac:dyDescent="0.25">
      <c r="A129" s="52"/>
      <c r="C129" s="76"/>
      <c r="D129" s="76"/>
      <c r="E129" s="94"/>
      <c r="F129" s="185"/>
      <c r="G129" s="69"/>
      <c r="H129" s="94"/>
      <c r="I129" s="69" t="str">
        <f t="shared" si="2"/>
        <v/>
      </c>
      <c r="J129" s="76"/>
      <c r="K129" s="76"/>
      <c r="L129" s="28" t="str">
        <f t="shared" si="3"/>
        <v/>
      </c>
    </row>
    <row r="130" spans="1:12" ht="18.95" customHeight="1" x14ac:dyDescent="0.25">
      <c r="A130" s="52"/>
      <c r="C130" s="76"/>
      <c r="D130" s="76"/>
      <c r="E130" s="94"/>
      <c r="F130" s="185"/>
      <c r="G130" s="69"/>
      <c r="H130" s="94"/>
      <c r="I130" s="69" t="str">
        <f t="shared" si="2"/>
        <v/>
      </c>
      <c r="J130" s="76"/>
      <c r="K130" s="76"/>
      <c r="L130" s="28" t="str">
        <f t="shared" si="3"/>
        <v/>
      </c>
    </row>
    <row r="131" spans="1:12" ht="18.95" customHeight="1" x14ac:dyDescent="0.25">
      <c r="A131" s="52"/>
      <c r="C131" s="76"/>
      <c r="D131" s="76"/>
      <c r="E131" s="94"/>
      <c r="F131" s="185"/>
      <c r="G131" s="69"/>
      <c r="H131" s="94"/>
      <c r="I131" s="69" t="str">
        <f t="shared" si="2"/>
        <v/>
      </c>
      <c r="J131" s="76"/>
      <c r="K131" s="76"/>
      <c r="L131" s="28" t="str">
        <f t="shared" si="3"/>
        <v/>
      </c>
    </row>
    <row r="132" spans="1:12" ht="18.95" customHeight="1" x14ac:dyDescent="0.25">
      <c r="A132" s="52"/>
      <c r="C132" s="76"/>
      <c r="D132" s="76"/>
      <c r="E132" s="94"/>
      <c r="F132" s="185"/>
      <c r="G132" s="69"/>
      <c r="H132" s="94"/>
      <c r="I132" s="69" t="str">
        <f t="shared" si="2"/>
        <v/>
      </c>
      <c r="J132" s="76"/>
      <c r="K132" s="76"/>
      <c r="L132" s="28" t="str">
        <f t="shared" si="3"/>
        <v/>
      </c>
    </row>
    <row r="133" spans="1:12" ht="18.95" customHeight="1" x14ac:dyDescent="0.25">
      <c r="A133" s="52"/>
      <c r="C133" s="76"/>
      <c r="D133" s="76"/>
      <c r="E133" s="94"/>
      <c r="F133" s="185"/>
      <c r="G133" s="69"/>
      <c r="H133" s="94"/>
      <c r="I133" s="69" t="str">
        <f t="shared" si="2"/>
        <v/>
      </c>
      <c r="J133" s="76"/>
      <c r="K133" s="76"/>
      <c r="L133" s="28" t="str">
        <f t="shared" si="3"/>
        <v/>
      </c>
    </row>
    <row r="134" spans="1:12" ht="18.95" customHeight="1" x14ac:dyDescent="0.25">
      <c r="A134" s="52"/>
      <c r="C134" s="76"/>
      <c r="D134" s="76"/>
      <c r="E134" s="94"/>
      <c r="F134" s="185"/>
      <c r="G134" s="69"/>
      <c r="H134" s="94"/>
      <c r="I134" s="69" t="str">
        <f t="shared" si="2"/>
        <v/>
      </c>
      <c r="J134" s="76"/>
      <c r="K134" s="76"/>
      <c r="L134" s="28" t="str">
        <f t="shared" si="3"/>
        <v/>
      </c>
    </row>
    <row r="135" spans="1:12" ht="18.95" customHeight="1" x14ac:dyDescent="0.25">
      <c r="A135" s="52"/>
      <c r="C135" s="76"/>
      <c r="D135" s="76"/>
      <c r="E135" s="94"/>
      <c r="F135" s="185"/>
      <c r="G135" s="69"/>
      <c r="H135" s="94"/>
      <c r="I135" s="69" t="str">
        <f t="shared" si="2"/>
        <v/>
      </c>
      <c r="J135" s="76"/>
      <c r="K135" s="76"/>
      <c r="L135" s="28" t="str">
        <f t="shared" si="3"/>
        <v/>
      </c>
    </row>
    <row r="136" spans="1:12" ht="18.95" customHeight="1" x14ac:dyDescent="0.25">
      <c r="A136" s="52"/>
      <c r="C136" s="76"/>
      <c r="D136" s="76"/>
      <c r="E136" s="94"/>
      <c r="F136" s="185"/>
      <c r="G136" s="69"/>
      <c r="H136" s="94"/>
      <c r="I136" s="69" t="str">
        <f t="shared" si="2"/>
        <v/>
      </c>
      <c r="J136" s="76"/>
      <c r="K136" s="76"/>
      <c r="L136" s="28" t="str">
        <f t="shared" si="3"/>
        <v/>
      </c>
    </row>
    <row r="137" spans="1:12" ht="18.95" customHeight="1" x14ac:dyDescent="0.25">
      <c r="A137" s="52"/>
      <c r="C137" s="76"/>
      <c r="D137" s="76"/>
      <c r="E137" s="94"/>
      <c r="F137" s="185"/>
      <c r="G137" s="69"/>
      <c r="H137" s="94"/>
      <c r="I137" s="69" t="str">
        <f t="shared" si="2"/>
        <v/>
      </c>
      <c r="J137" s="76"/>
      <c r="K137" s="76"/>
      <c r="L137" s="28" t="str">
        <f t="shared" si="3"/>
        <v/>
      </c>
    </row>
    <row r="138" spans="1:12" ht="18.95" customHeight="1" x14ac:dyDescent="0.25">
      <c r="A138" s="52"/>
      <c r="C138" s="76"/>
      <c r="D138" s="76"/>
      <c r="E138" s="94"/>
      <c r="F138" s="185"/>
      <c r="G138" s="69"/>
      <c r="H138" s="94"/>
      <c r="I138" s="69" t="str">
        <f t="shared" ref="I138:I201" si="4">IF(E138="","",IFERROR(E138*G138,""))</f>
        <v/>
      </c>
      <c r="J138" s="76"/>
      <c r="K138" s="76"/>
      <c r="L138" s="28" t="str">
        <f t="shared" ref="L138:L201" si="5">IF(F138="","",MONTH(F138))</f>
        <v/>
      </c>
    </row>
    <row r="139" spans="1:12" ht="18.95" customHeight="1" x14ac:dyDescent="0.25">
      <c r="A139" s="52"/>
      <c r="C139" s="76"/>
      <c r="D139" s="76"/>
      <c r="E139" s="94"/>
      <c r="F139" s="185"/>
      <c r="G139" s="69"/>
      <c r="H139" s="94"/>
      <c r="I139" s="69" t="str">
        <f t="shared" si="4"/>
        <v/>
      </c>
      <c r="J139" s="76"/>
      <c r="K139" s="76"/>
      <c r="L139" s="28" t="str">
        <f t="shared" si="5"/>
        <v/>
      </c>
    </row>
    <row r="140" spans="1:12" ht="18.95" customHeight="1" x14ac:dyDescent="0.25">
      <c r="A140" s="52"/>
      <c r="C140" s="76"/>
      <c r="D140" s="76"/>
      <c r="E140" s="94"/>
      <c r="F140" s="185"/>
      <c r="G140" s="69"/>
      <c r="H140" s="94"/>
      <c r="I140" s="69" t="str">
        <f t="shared" si="4"/>
        <v/>
      </c>
      <c r="J140" s="76"/>
      <c r="K140" s="76"/>
      <c r="L140" s="28" t="str">
        <f t="shared" si="5"/>
        <v/>
      </c>
    </row>
    <row r="141" spans="1:12" ht="18.95" customHeight="1" x14ac:dyDescent="0.25">
      <c r="A141" s="52"/>
      <c r="C141" s="76"/>
      <c r="D141" s="76"/>
      <c r="E141" s="94"/>
      <c r="F141" s="185"/>
      <c r="G141" s="69"/>
      <c r="H141" s="94"/>
      <c r="I141" s="69" t="str">
        <f t="shared" si="4"/>
        <v/>
      </c>
      <c r="J141" s="76"/>
      <c r="K141" s="76"/>
      <c r="L141" s="28" t="str">
        <f t="shared" si="5"/>
        <v/>
      </c>
    </row>
    <row r="142" spans="1:12" ht="18.95" customHeight="1" x14ac:dyDescent="0.25">
      <c r="A142" s="52"/>
      <c r="C142" s="76"/>
      <c r="D142" s="76"/>
      <c r="E142" s="94"/>
      <c r="F142" s="185"/>
      <c r="G142" s="69"/>
      <c r="H142" s="94"/>
      <c r="I142" s="69" t="str">
        <f t="shared" si="4"/>
        <v/>
      </c>
      <c r="J142" s="76"/>
      <c r="K142" s="76"/>
      <c r="L142" s="28" t="str">
        <f t="shared" si="5"/>
        <v/>
      </c>
    </row>
    <row r="143" spans="1:12" ht="18.95" customHeight="1" x14ac:dyDescent="0.25">
      <c r="A143" s="52"/>
      <c r="C143" s="76"/>
      <c r="D143" s="76"/>
      <c r="E143" s="94"/>
      <c r="F143" s="185"/>
      <c r="G143" s="69"/>
      <c r="H143" s="94"/>
      <c r="I143" s="69" t="str">
        <f t="shared" si="4"/>
        <v/>
      </c>
      <c r="J143" s="76"/>
      <c r="K143" s="76"/>
      <c r="L143" s="28" t="str">
        <f t="shared" si="5"/>
        <v/>
      </c>
    </row>
    <row r="144" spans="1:12" ht="18.95" customHeight="1" x14ac:dyDescent="0.25">
      <c r="A144" s="52"/>
      <c r="C144" s="76"/>
      <c r="D144" s="76"/>
      <c r="E144" s="94"/>
      <c r="F144" s="185"/>
      <c r="G144" s="69"/>
      <c r="H144" s="94"/>
      <c r="I144" s="69" t="str">
        <f t="shared" si="4"/>
        <v/>
      </c>
      <c r="J144" s="76"/>
      <c r="K144" s="76"/>
      <c r="L144" s="28" t="str">
        <f t="shared" si="5"/>
        <v/>
      </c>
    </row>
    <row r="145" spans="1:12" ht="18.95" customHeight="1" x14ac:dyDescent="0.25">
      <c r="A145" s="52"/>
      <c r="C145" s="76"/>
      <c r="D145" s="76"/>
      <c r="E145" s="94"/>
      <c r="F145" s="185"/>
      <c r="G145" s="69"/>
      <c r="H145" s="94"/>
      <c r="I145" s="69" t="str">
        <f t="shared" si="4"/>
        <v/>
      </c>
      <c r="J145" s="76"/>
      <c r="K145" s="76"/>
      <c r="L145" s="28" t="str">
        <f t="shared" si="5"/>
        <v/>
      </c>
    </row>
    <row r="146" spans="1:12" ht="18.95" customHeight="1" x14ac:dyDescent="0.25">
      <c r="A146" s="52"/>
      <c r="C146" s="76"/>
      <c r="D146" s="76"/>
      <c r="E146" s="94"/>
      <c r="F146" s="185"/>
      <c r="G146" s="69"/>
      <c r="H146" s="94"/>
      <c r="I146" s="69" t="str">
        <f t="shared" si="4"/>
        <v/>
      </c>
      <c r="J146" s="76"/>
      <c r="K146" s="76"/>
      <c r="L146" s="28" t="str">
        <f t="shared" si="5"/>
        <v/>
      </c>
    </row>
    <row r="147" spans="1:12" ht="18.95" customHeight="1" x14ac:dyDescent="0.25">
      <c r="A147" s="52"/>
      <c r="C147" s="76"/>
      <c r="D147" s="76"/>
      <c r="E147" s="94"/>
      <c r="F147" s="185"/>
      <c r="G147" s="69"/>
      <c r="H147" s="94"/>
      <c r="I147" s="69" t="str">
        <f t="shared" si="4"/>
        <v/>
      </c>
      <c r="J147" s="76"/>
      <c r="K147" s="76"/>
      <c r="L147" s="28" t="str">
        <f t="shared" si="5"/>
        <v/>
      </c>
    </row>
    <row r="148" spans="1:12" ht="18.95" customHeight="1" x14ac:dyDescent="0.25">
      <c r="A148" s="52"/>
      <c r="C148" s="76"/>
      <c r="D148" s="76"/>
      <c r="E148" s="94"/>
      <c r="F148" s="185"/>
      <c r="G148" s="69"/>
      <c r="H148" s="94"/>
      <c r="I148" s="69" t="str">
        <f t="shared" si="4"/>
        <v/>
      </c>
      <c r="J148" s="76"/>
      <c r="K148" s="76"/>
      <c r="L148" s="28" t="str">
        <f t="shared" si="5"/>
        <v/>
      </c>
    </row>
    <row r="149" spans="1:12" ht="18.95" customHeight="1" x14ac:dyDescent="0.25">
      <c r="A149" s="52"/>
      <c r="C149" s="76"/>
      <c r="D149" s="76"/>
      <c r="E149" s="94"/>
      <c r="F149" s="185"/>
      <c r="G149" s="69"/>
      <c r="H149" s="94"/>
      <c r="I149" s="69" t="str">
        <f t="shared" si="4"/>
        <v/>
      </c>
      <c r="J149" s="76"/>
      <c r="K149" s="76"/>
      <c r="L149" s="28" t="str">
        <f t="shared" si="5"/>
        <v/>
      </c>
    </row>
    <row r="150" spans="1:12" ht="18.95" customHeight="1" x14ac:dyDescent="0.25">
      <c r="A150" s="52"/>
      <c r="C150" s="76"/>
      <c r="D150" s="76"/>
      <c r="E150" s="94"/>
      <c r="F150" s="185"/>
      <c r="G150" s="69"/>
      <c r="H150" s="94"/>
      <c r="I150" s="69" t="str">
        <f t="shared" si="4"/>
        <v/>
      </c>
      <c r="J150" s="76"/>
      <c r="K150" s="76"/>
      <c r="L150" s="28" t="str">
        <f t="shared" si="5"/>
        <v/>
      </c>
    </row>
    <row r="151" spans="1:12" ht="18.95" customHeight="1" x14ac:dyDescent="0.25">
      <c r="A151" s="52"/>
      <c r="C151" s="76"/>
      <c r="D151" s="76"/>
      <c r="E151" s="94"/>
      <c r="F151" s="185"/>
      <c r="G151" s="69"/>
      <c r="H151" s="94"/>
      <c r="I151" s="69" t="str">
        <f t="shared" si="4"/>
        <v/>
      </c>
      <c r="J151" s="76"/>
      <c r="K151" s="76"/>
      <c r="L151" s="28" t="str">
        <f t="shared" si="5"/>
        <v/>
      </c>
    </row>
    <row r="152" spans="1:12" ht="18.95" customHeight="1" x14ac:dyDescent="0.25">
      <c r="A152" s="52"/>
      <c r="C152" s="76"/>
      <c r="D152" s="76"/>
      <c r="E152" s="94"/>
      <c r="F152" s="185"/>
      <c r="G152" s="69"/>
      <c r="H152" s="94"/>
      <c r="I152" s="69" t="str">
        <f t="shared" si="4"/>
        <v/>
      </c>
      <c r="J152" s="76"/>
      <c r="K152" s="76"/>
      <c r="L152" s="28" t="str">
        <f t="shared" si="5"/>
        <v/>
      </c>
    </row>
    <row r="153" spans="1:12" ht="18.95" customHeight="1" x14ac:dyDescent="0.25">
      <c r="A153" s="52"/>
      <c r="C153" s="76"/>
      <c r="D153" s="76"/>
      <c r="E153" s="94"/>
      <c r="F153" s="185"/>
      <c r="G153" s="69"/>
      <c r="H153" s="94"/>
      <c r="I153" s="69" t="str">
        <f t="shared" si="4"/>
        <v/>
      </c>
      <c r="J153" s="76"/>
      <c r="K153" s="76"/>
      <c r="L153" s="28" t="str">
        <f t="shared" si="5"/>
        <v/>
      </c>
    </row>
    <row r="154" spans="1:12" ht="18.95" customHeight="1" x14ac:dyDescent="0.25">
      <c r="A154" s="52"/>
      <c r="C154" s="76"/>
      <c r="D154" s="76"/>
      <c r="E154" s="94"/>
      <c r="F154" s="185"/>
      <c r="G154" s="69"/>
      <c r="H154" s="94"/>
      <c r="I154" s="69" t="str">
        <f t="shared" si="4"/>
        <v/>
      </c>
      <c r="J154" s="76"/>
      <c r="K154" s="76"/>
      <c r="L154" s="28" t="str">
        <f t="shared" si="5"/>
        <v/>
      </c>
    </row>
    <row r="155" spans="1:12" ht="18.95" customHeight="1" x14ac:dyDescent="0.25">
      <c r="A155" s="52"/>
      <c r="C155" s="76"/>
      <c r="D155" s="76"/>
      <c r="E155" s="94"/>
      <c r="F155" s="185"/>
      <c r="G155" s="69"/>
      <c r="H155" s="94"/>
      <c r="I155" s="69" t="str">
        <f t="shared" si="4"/>
        <v/>
      </c>
      <c r="J155" s="76"/>
      <c r="K155" s="76"/>
      <c r="L155" s="28" t="str">
        <f t="shared" si="5"/>
        <v/>
      </c>
    </row>
    <row r="156" spans="1:12" ht="18.95" customHeight="1" x14ac:dyDescent="0.25">
      <c r="A156" s="52"/>
      <c r="C156" s="76"/>
      <c r="D156" s="76"/>
      <c r="E156" s="94"/>
      <c r="F156" s="185"/>
      <c r="G156" s="69"/>
      <c r="H156" s="94"/>
      <c r="I156" s="69" t="str">
        <f t="shared" si="4"/>
        <v/>
      </c>
      <c r="J156" s="76"/>
      <c r="K156" s="76"/>
      <c r="L156" s="28" t="str">
        <f t="shared" si="5"/>
        <v/>
      </c>
    </row>
    <row r="157" spans="1:12" ht="18.95" customHeight="1" x14ac:dyDescent="0.25">
      <c r="A157" s="52"/>
      <c r="C157" s="76"/>
      <c r="D157" s="76"/>
      <c r="E157" s="94"/>
      <c r="F157" s="185"/>
      <c r="G157" s="69"/>
      <c r="H157" s="94"/>
      <c r="I157" s="69" t="str">
        <f t="shared" si="4"/>
        <v/>
      </c>
      <c r="J157" s="76"/>
      <c r="K157" s="76"/>
      <c r="L157" s="28" t="str">
        <f t="shared" si="5"/>
        <v/>
      </c>
    </row>
    <row r="158" spans="1:12" ht="18.95" customHeight="1" x14ac:dyDescent="0.25">
      <c r="A158" s="52"/>
      <c r="C158" s="76"/>
      <c r="D158" s="76"/>
      <c r="E158" s="94"/>
      <c r="F158" s="185"/>
      <c r="G158" s="69"/>
      <c r="H158" s="94"/>
      <c r="I158" s="69" t="str">
        <f t="shared" si="4"/>
        <v/>
      </c>
      <c r="J158" s="76"/>
      <c r="K158" s="76"/>
      <c r="L158" s="28" t="str">
        <f t="shared" si="5"/>
        <v/>
      </c>
    </row>
    <row r="159" spans="1:12" ht="18.95" customHeight="1" x14ac:dyDescent="0.25">
      <c r="A159" s="52"/>
      <c r="C159" s="76"/>
      <c r="D159" s="76"/>
      <c r="E159" s="94"/>
      <c r="F159" s="185"/>
      <c r="G159" s="69"/>
      <c r="H159" s="94"/>
      <c r="I159" s="69" t="str">
        <f t="shared" si="4"/>
        <v/>
      </c>
      <c r="J159" s="76"/>
      <c r="K159" s="76"/>
      <c r="L159" s="28" t="str">
        <f t="shared" si="5"/>
        <v/>
      </c>
    </row>
    <row r="160" spans="1:12" ht="18.95" customHeight="1" x14ac:dyDescent="0.25">
      <c r="A160" s="52"/>
      <c r="C160" s="76"/>
      <c r="D160" s="76"/>
      <c r="E160" s="94"/>
      <c r="F160" s="185"/>
      <c r="G160" s="69"/>
      <c r="H160" s="94"/>
      <c r="I160" s="69" t="str">
        <f t="shared" si="4"/>
        <v/>
      </c>
      <c r="J160" s="76"/>
      <c r="K160" s="76"/>
      <c r="L160" s="28" t="str">
        <f t="shared" si="5"/>
        <v/>
      </c>
    </row>
    <row r="161" spans="1:12" ht="18.95" customHeight="1" x14ac:dyDescent="0.25">
      <c r="A161" s="52"/>
      <c r="C161" s="76"/>
      <c r="D161" s="76"/>
      <c r="E161" s="94"/>
      <c r="F161" s="185"/>
      <c r="G161" s="69"/>
      <c r="H161" s="94"/>
      <c r="I161" s="69" t="str">
        <f t="shared" si="4"/>
        <v/>
      </c>
      <c r="J161" s="76"/>
      <c r="K161" s="76"/>
      <c r="L161" s="28" t="str">
        <f t="shared" si="5"/>
        <v/>
      </c>
    </row>
    <row r="162" spans="1:12" ht="18.95" customHeight="1" x14ac:dyDescent="0.25">
      <c r="A162" s="52"/>
      <c r="C162" s="76"/>
      <c r="D162" s="76"/>
      <c r="E162" s="94"/>
      <c r="F162" s="185"/>
      <c r="G162" s="69"/>
      <c r="H162" s="94"/>
      <c r="I162" s="69" t="str">
        <f t="shared" si="4"/>
        <v/>
      </c>
      <c r="J162" s="76"/>
      <c r="K162" s="76"/>
      <c r="L162" s="28" t="str">
        <f t="shared" si="5"/>
        <v/>
      </c>
    </row>
    <row r="163" spans="1:12" ht="18.95" customHeight="1" x14ac:dyDescent="0.25">
      <c r="A163" s="52"/>
      <c r="C163" s="76"/>
      <c r="D163" s="76"/>
      <c r="E163" s="94"/>
      <c r="F163" s="185"/>
      <c r="G163" s="69"/>
      <c r="H163" s="94"/>
      <c r="I163" s="69" t="str">
        <f t="shared" si="4"/>
        <v/>
      </c>
      <c r="J163" s="76"/>
      <c r="K163" s="76"/>
      <c r="L163" s="28" t="str">
        <f t="shared" si="5"/>
        <v/>
      </c>
    </row>
    <row r="164" spans="1:12" ht="18.95" customHeight="1" x14ac:dyDescent="0.25">
      <c r="A164" s="52"/>
      <c r="C164" s="76"/>
      <c r="D164" s="76"/>
      <c r="E164" s="94"/>
      <c r="F164" s="185"/>
      <c r="G164" s="69"/>
      <c r="H164" s="94"/>
      <c r="I164" s="69" t="str">
        <f t="shared" si="4"/>
        <v/>
      </c>
      <c r="J164" s="76"/>
      <c r="K164" s="76"/>
      <c r="L164" s="28" t="str">
        <f t="shared" si="5"/>
        <v/>
      </c>
    </row>
    <row r="165" spans="1:12" ht="18.95" customHeight="1" x14ac:dyDescent="0.25">
      <c r="A165" s="52"/>
      <c r="C165" s="76"/>
      <c r="D165" s="76"/>
      <c r="E165" s="94"/>
      <c r="F165" s="185"/>
      <c r="G165" s="69"/>
      <c r="H165" s="94"/>
      <c r="I165" s="69" t="str">
        <f t="shared" si="4"/>
        <v/>
      </c>
      <c r="J165" s="76"/>
      <c r="K165" s="76"/>
      <c r="L165" s="28" t="str">
        <f t="shared" si="5"/>
        <v/>
      </c>
    </row>
    <row r="166" spans="1:12" ht="18.95" customHeight="1" x14ac:dyDescent="0.25">
      <c r="A166" s="52"/>
      <c r="C166" s="76"/>
      <c r="D166" s="76"/>
      <c r="E166" s="94"/>
      <c r="F166" s="185"/>
      <c r="G166" s="69"/>
      <c r="H166" s="94"/>
      <c r="I166" s="69" t="str">
        <f t="shared" si="4"/>
        <v/>
      </c>
      <c r="J166" s="76"/>
      <c r="K166" s="76"/>
      <c r="L166" s="28" t="str">
        <f t="shared" si="5"/>
        <v/>
      </c>
    </row>
    <row r="167" spans="1:12" ht="18.95" customHeight="1" x14ac:dyDescent="0.25">
      <c r="A167" s="52"/>
      <c r="C167" s="76"/>
      <c r="D167" s="76"/>
      <c r="E167" s="94"/>
      <c r="F167" s="185"/>
      <c r="G167" s="69"/>
      <c r="H167" s="94"/>
      <c r="I167" s="69" t="str">
        <f t="shared" si="4"/>
        <v/>
      </c>
      <c r="J167" s="76"/>
      <c r="K167" s="76"/>
      <c r="L167" s="28" t="str">
        <f t="shared" si="5"/>
        <v/>
      </c>
    </row>
    <row r="168" spans="1:12" ht="18.95" customHeight="1" x14ac:dyDescent="0.25">
      <c r="A168" s="52"/>
      <c r="C168" s="76"/>
      <c r="D168" s="76"/>
      <c r="E168" s="94"/>
      <c r="F168" s="185"/>
      <c r="G168" s="69"/>
      <c r="H168" s="94"/>
      <c r="I168" s="69" t="str">
        <f t="shared" si="4"/>
        <v/>
      </c>
      <c r="J168" s="76"/>
      <c r="K168" s="76"/>
      <c r="L168" s="28" t="str">
        <f t="shared" si="5"/>
        <v/>
      </c>
    </row>
    <row r="169" spans="1:12" ht="18.95" customHeight="1" x14ac:dyDescent="0.25">
      <c r="A169" s="52"/>
      <c r="C169" s="76"/>
      <c r="D169" s="76"/>
      <c r="E169" s="94"/>
      <c r="F169" s="185"/>
      <c r="G169" s="69"/>
      <c r="H169" s="94"/>
      <c r="I169" s="69" t="str">
        <f t="shared" si="4"/>
        <v/>
      </c>
      <c r="J169" s="76"/>
      <c r="K169" s="76"/>
      <c r="L169" s="28" t="str">
        <f t="shared" si="5"/>
        <v/>
      </c>
    </row>
    <row r="170" spans="1:12" ht="18.95" customHeight="1" x14ac:dyDescent="0.25">
      <c r="A170" s="52"/>
      <c r="C170" s="76"/>
      <c r="D170" s="76"/>
      <c r="E170" s="94"/>
      <c r="F170" s="185"/>
      <c r="G170" s="69"/>
      <c r="H170" s="94"/>
      <c r="I170" s="69" t="str">
        <f t="shared" si="4"/>
        <v/>
      </c>
      <c r="J170" s="76"/>
      <c r="K170" s="76"/>
      <c r="L170" s="28" t="str">
        <f t="shared" si="5"/>
        <v/>
      </c>
    </row>
    <row r="171" spans="1:12" ht="18.95" customHeight="1" x14ac:dyDescent="0.25">
      <c r="A171" s="52"/>
      <c r="C171" s="76"/>
      <c r="D171" s="76"/>
      <c r="E171" s="94"/>
      <c r="F171" s="185"/>
      <c r="G171" s="69"/>
      <c r="H171" s="94"/>
      <c r="I171" s="69" t="str">
        <f t="shared" si="4"/>
        <v/>
      </c>
      <c r="J171" s="76"/>
      <c r="K171" s="76"/>
      <c r="L171" s="28" t="str">
        <f t="shared" si="5"/>
        <v/>
      </c>
    </row>
    <row r="172" spans="1:12" ht="18.95" customHeight="1" x14ac:dyDescent="0.25">
      <c r="A172" s="52"/>
      <c r="C172" s="76"/>
      <c r="D172" s="76"/>
      <c r="E172" s="94"/>
      <c r="F172" s="185"/>
      <c r="G172" s="69"/>
      <c r="H172" s="94"/>
      <c r="I172" s="69" t="str">
        <f t="shared" si="4"/>
        <v/>
      </c>
      <c r="J172" s="76"/>
      <c r="K172" s="76"/>
      <c r="L172" s="28" t="str">
        <f t="shared" si="5"/>
        <v/>
      </c>
    </row>
    <row r="173" spans="1:12" ht="18.95" customHeight="1" x14ac:dyDescent="0.25">
      <c r="A173" s="52"/>
      <c r="C173" s="76"/>
      <c r="D173" s="76"/>
      <c r="E173" s="94"/>
      <c r="F173" s="185"/>
      <c r="G173" s="69"/>
      <c r="H173" s="94"/>
      <c r="I173" s="69" t="str">
        <f t="shared" si="4"/>
        <v/>
      </c>
      <c r="J173" s="76"/>
      <c r="K173" s="76"/>
      <c r="L173" s="28" t="str">
        <f t="shared" si="5"/>
        <v/>
      </c>
    </row>
    <row r="174" spans="1:12" ht="18.95" customHeight="1" x14ac:dyDescent="0.25">
      <c r="A174" s="52"/>
      <c r="C174" s="76"/>
      <c r="D174" s="76"/>
      <c r="E174" s="94"/>
      <c r="F174" s="185"/>
      <c r="G174" s="69"/>
      <c r="H174" s="94"/>
      <c r="I174" s="69" t="str">
        <f t="shared" si="4"/>
        <v/>
      </c>
      <c r="J174" s="76"/>
      <c r="K174" s="76"/>
      <c r="L174" s="28" t="str">
        <f t="shared" si="5"/>
        <v/>
      </c>
    </row>
    <row r="175" spans="1:12" ht="18.95" customHeight="1" x14ac:dyDescent="0.25">
      <c r="A175" s="52"/>
      <c r="C175" s="76"/>
      <c r="D175" s="76"/>
      <c r="E175" s="94"/>
      <c r="F175" s="185"/>
      <c r="G175" s="69"/>
      <c r="H175" s="94"/>
      <c r="I175" s="69" t="str">
        <f t="shared" si="4"/>
        <v/>
      </c>
      <c r="J175" s="76"/>
      <c r="K175" s="76"/>
      <c r="L175" s="28" t="str">
        <f t="shared" si="5"/>
        <v/>
      </c>
    </row>
    <row r="176" spans="1:12" ht="18.95" customHeight="1" x14ac:dyDescent="0.25">
      <c r="A176" s="52"/>
      <c r="C176" s="76"/>
      <c r="D176" s="76"/>
      <c r="E176" s="94"/>
      <c r="F176" s="185"/>
      <c r="G176" s="69"/>
      <c r="H176" s="94"/>
      <c r="I176" s="69" t="str">
        <f t="shared" si="4"/>
        <v/>
      </c>
      <c r="J176" s="76"/>
      <c r="K176" s="76"/>
      <c r="L176" s="28" t="str">
        <f t="shared" si="5"/>
        <v/>
      </c>
    </row>
    <row r="177" spans="1:12" ht="18.95" customHeight="1" x14ac:dyDescent="0.25">
      <c r="A177" s="52"/>
      <c r="C177" s="76"/>
      <c r="D177" s="76"/>
      <c r="E177" s="94"/>
      <c r="F177" s="185"/>
      <c r="G177" s="69"/>
      <c r="H177" s="94"/>
      <c r="I177" s="69" t="str">
        <f t="shared" si="4"/>
        <v/>
      </c>
      <c r="J177" s="76"/>
      <c r="K177" s="76"/>
      <c r="L177" s="28" t="str">
        <f t="shared" si="5"/>
        <v/>
      </c>
    </row>
    <row r="178" spans="1:12" ht="18.95" customHeight="1" x14ac:dyDescent="0.25">
      <c r="A178" s="52"/>
      <c r="C178" s="76"/>
      <c r="D178" s="76"/>
      <c r="E178" s="94"/>
      <c r="F178" s="185"/>
      <c r="G178" s="69"/>
      <c r="H178" s="94"/>
      <c r="I178" s="69" t="str">
        <f t="shared" si="4"/>
        <v/>
      </c>
      <c r="J178" s="76"/>
      <c r="K178" s="76"/>
      <c r="L178" s="28" t="str">
        <f t="shared" si="5"/>
        <v/>
      </c>
    </row>
    <row r="179" spans="1:12" ht="18.95" customHeight="1" x14ac:dyDescent="0.25">
      <c r="A179" s="52"/>
      <c r="C179" s="76"/>
      <c r="D179" s="76"/>
      <c r="E179" s="94"/>
      <c r="F179" s="185"/>
      <c r="G179" s="69"/>
      <c r="H179" s="94"/>
      <c r="I179" s="69" t="str">
        <f t="shared" si="4"/>
        <v/>
      </c>
      <c r="J179" s="76"/>
      <c r="K179" s="76"/>
      <c r="L179" s="28" t="str">
        <f t="shared" si="5"/>
        <v/>
      </c>
    </row>
    <row r="180" spans="1:12" ht="18.95" customHeight="1" x14ac:dyDescent="0.25">
      <c r="A180" s="52"/>
      <c r="C180" s="76"/>
      <c r="D180" s="76"/>
      <c r="E180" s="94"/>
      <c r="F180" s="185"/>
      <c r="G180" s="69"/>
      <c r="H180" s="94"/>
      <c r="I180" s="69" t="str">
        <f t="shared" si="4"/>
        <v/>
      </c>
      <c r="J180" s="76"/>
      <c r="K180" s="76"/>
      <c r="L180" s="28" t="str">
        <f t="shared" si="5"/>
        <v/>
      </c>
    </row>
    <row r="181" spans="1:12" ht="18.95" customHeight="1" x14ac:dyDescent="0.25">
      <c r="A181" s="52"/>
      <c r="C181" s="76"/>
      <c r="D181" s="76"/>
      <c r="E181" s="94"/>
      <c r="F181" s="185"/>
      <c r="G181" s="69"/>
      <c r="H181" s="94"/>
      <c r="I181" s="69" t="str">
        <f t="shared" si="4"/>
        <v/>
      </c>
      <c r="J181" s="76"/>
      <c r="K181" s="76"/>
      <c r="L181" s="28" t="str">
        <f t="shared" si="5"/>
        <v/>
      </c>
    </row>
    <row r="182" spans="1:12" ht="18.95" customHeight="1" x14ac:dyDescent="0.25">
      <c r="A182" s="52"/>
      <c r="C182" s="76"/>
      <c r="D182" s="76"/>
      <c r="E182" s="94"/>
      <c r="F182" s="185"/>
      <c r="G182" s="69"/>
      <c r="H182" s="94"/>
      <c r="I182" s="69" t="str">
        <f t="shared" si="4"/>
        <v/>
      </c>
      <c r="J182" s="76"/>
      <c r="K182" s="76"/>
      <c r="L182" s="28" t="str">
        <f t="shared" si="5"/>
        <v/>
      </c>
    </row>
    <row r="183" spans="1:12" ht="18.95" customHeight="1" x14ac:dyDescent="0.25">
      <c r="A183" s="52"/>
      <c r="C183" s="76"/>
      <c r="D183" s="76"/>
      <c r="E183" s="94"/>
      <c r="F183" s="185"/>
      <c r="G183" s="69"/>
      <c r="H183" s="94"/>
      <c r="I183" s="69" t="str">
        <f t="shared" si="4"/>
        <v/>
      </c>
      <c r="J183" s="76"/>
      <c r="K183" s="76"/>
      <c r="L183" s="28" t="str">
        <f t="shared" si="5"/>
        <v/>
      </c>
    </row>
    <row r="184" spans="1:12" ht="18.95" customHeight="1" x14ac:dyDescent="0.25">
      <c r="A184" s="52"/>
      <c r="C184" s="76"/>
      <c r="D184" s="76"/>
      <c r="E184" s="94"/>
      <c r="F184" s="185"/>
      <c r="G184" s="69"/>
      <c r="H184" s="94"/>
      <c r="I184" s="69" t="str">
        <f t="shared" si="4"/>
        <v/>
      </c>
      <c r="J184" s="76"/>
      <c r="K184" s="76"/>
      <c r="L184" s="28" t="str">
        <f t="shared" si="5"/>
        <v/>
      </c>
    </row>
    <row r="185" spans="1:12" ht="18.95" customHeight="1" x14ac:dyDescent="0.25">
      <c r="A185" s="52"/>
      <c r="C185" s="76"/>
      <c r="D185" s="76"/>
      <c r="E185" s="94"/>
      <c r="F185" s="185"/>
      <c r="G185" s="69"/>
      <c r="H185" s="94"/>
      <c r="I185" s="69" t="str">
        <f t="shared" si="4"/>
        <v/>
      </c>
      <c r="J185" s="76"/>
      <c r="K185" s="76"/>
      <c r="L185" s="28" t="str">
        <f t="shared" si="5"/>
        <v/>
      </c>
    </row>
    <row r="186" spans="1:12" ht="18.95" customHeight="1" x14ac:dyDescent="0.25">
      <c r="A186" s="52"/>
      <c r="C186" s="76"/>
      <c r="D186" s="76"/>
      <c r="E186" s="94"/>
      <c r="F186" s="185"/>
      <c r="G186" s="69"/>
      <c r="H186" s="94"/>
      <c r="I186" s="69" t="str">
        <f t="shared" si="4"/>
        <v/>
      </c>
      <c r="J186" s="76"/>
      <c r="K186" s="76"/>
      <c r="L186" s="28" t="str">
        <f t="shared" si="5"/>
        <v/>
      </c>
    </row>
    <row r="187" spans="1:12" ht="18.95" customHeight="1" x14ac:dyDescent="0.25">
      <c r="A187" s="52"/>
      <c r="C187" s="76"/>
      <c r="D187" s="76"/>
      <c r="E187" s="94"/>
      <c r="F187" s="185"/>
      <c r="G187" s="69"/>
      <c r="H187" s="94"/>
      <c r="I187" s="69" t="str">
        <f t="shared" si="4"/>
        <v/>
      </c>
      <c r="J187" s="76"/>
      <c r="K187" s="76"/>
      <c r="L187" s="28" t="str">
        <f t="shared" si="5"/>
        <v/>
      </c>
    </row>
    <row r="188" spans="1:12" ht="18.95" customHeight="1" x14ac:dyDescent="0.25">
      <c r="A188" s="52"/>
      <c r="C188" s="76"/>
      <c r="D188" s="76"/>
      <c r="E188" s="94"/>
      <c r="F188" s="185"/>
      <c r="G188" s="69"/>
      <c r="H188" s="94"/>
      <c r="I188" s="69" t="str">
        <f t="shared" si="4"/>
        <v/>
      </c>
      <c r="J188" s="76"/>
      <c r="K188" s="76"/>
      <c r="L188" s="28" t="str">
        <f t="shared" si="5"/>
        <v/>
      </c>
    </row>
    <row r="189" spans="1:12" ht="18.95" customHeight="1" x14ac:dyDescent="0.25">
      <c r="A189" s="52"/>
      <c r="C189" s="76"/>
      <c r="D189" s="76"/>
      <c r="E189" s="94"/>
      <c r="F189" s="185"/>
      <c r="G189" s="69"/>
      <c r="H189" s="94"/>
      <c r="I189" s="69" t="str">
        <f t="shared" si="4"/>
        <v/>
      </c>
      <c r="J189" s="76"/>
      <c r="K189" s="76"/>
      <c r="L189" s="28" t="str">
        <f t="shared" si="5"/>
        <v/>
      </c>
    </row>
    <row r="190" spans="1:12" ht="18.95" customHeight="1" x14ac:dyDescent="0.25">
      <c r="A190" s="52"/>
      <c r="C190" s="76"/>
      <c r="D190" s="76"/>
      <c r="E190" s="94"/>
      <c r="F190" s="185"/>
      <c r="G190" s="69"/>
      <c r="H190" s="94"/>
      <c r="I190" s="69" t="str">
        <f t="shared" si="4"/>
        <v/>
      </c>
      <c r="J190" s="76"/>
      <c r="K190" s="76"/>
      <c r="L190" s="28" t="str">
        <f t="shared" si="5"/>
        <v/>
      </c>
    </row>
    <row r="191" spans="1:12" ht="18.95" customHeight="1" x14ac:dyDescent="0.25">
      <c r="A191" s="52"/>
      <c r="C191" s="76"/>
      <c r="D191" s="76"/>
      <c r="E191" s="94"/>
      <c r="F191" s="185"/>
      <c r="G191" s="69"/>
      <c r="H191" s="94"/>
      <c r="I191" s="69" t="str">
        <f t="shared" si="4"/>
        <v/>
      </c>
      <c r="J191" s="76"/>
      <c r="K191" s="76"/>
      <c r="L191" s="28" t="str">
        <f t="shared" si="5"/>
        <v/>
      </c>
    </row>
    <row r="192" spans="1:12" ht="18.95" customHeight="1" x14ac:dyDescent="0.25">
      <c r="A192" s="52"/>
      <c r="C192" s="76"/>
      <c r="D192" s="76"/>
      <c r="E192" s="94"/>
      <c r="F192" s="185"/>
      <c r="G192" s="69"/>
      <c r="H192" s="94"/>
      <c r="I192" s="69" t="str">
        <f t="shared" si="4"/>
        <v/>
      </c>
      <c r="J192" s="76"/>
      <c r="K192" s="76"/>
      <c r="L192" s="28" t="str">
        <f t="shared" si="5"/>
        <v/>
      </c>
    </row>
    <row r="193" spans="1:12" ht="18.95" customHeight="1" x14ac:dyDescent="0.25">
      <c r="A193" s="52"/>
      <c r="C193" s="76"/>
      <c r="D193" s="76"/>
      <c r="E193" s="94"/>
      <c r="F193" s="185"/>
      <c r="G193" s="69"/>
      <c r="H193" s="94"/>
      <c r="I193" s="69" t="str">
        <f t="shared" si="4"/>
        <v/>
      </c>
      <c r="J193" s="76"/>
      <c r="K193" s="76"/>
      <c r="L193" s="28" t="str">
        <f t="shared" si="5"/>
        <v/>
      </c>
    </row>
    <row r="194" spans="1:12" ht="18.95" customHeight="1" x14ac:dyDescent="0.25">
      <c r="A194" s="52"/>
      <c r="C194" s="76"/>
      <c r="D194" s="76"/>
      <c r="E194" s="94"/>
      <c r="F194" s="185"/>
      <c r="G194" s="69"/>
      <c r="H194" s="94"/>
      <c r="I194" s="69" t="str">
        <f t="shared" si="4"/>
        <v/>
      </c>
      <c r="J194" s="76"/>
      <c r="K194" s="76"/>
      <c r="L194" s="28" t="str">
        <f t="shared" si="5"/>
        <v/>
      </c>
    </row>
    <row r="195" spans="1:12" ht="18.95" customHeight="1" x14ac:dyDescent="0.25">
      <c r="A195" s="52"/>
      <c r="C195" s="76"/>
      <c r="D195" s="76"/>
      <c r="E195" s="94"/>
      <c r="F195" s="185"/>
      <c r="G195" s="69"/>
      <c r="H195" s="94"/>
      <c r="I195" s="69" t="str">
        <f t="shared" si="4"/>
        <v/>
      </c>
      <c r="J195" s="76"/>
      <c r="K195" s="76"/>
      <c r="L195" s="28" t="str">
        <f t="shared" si="5"/>
        <v/>
      </c>
    </row>
    <row r="196" spans="1:12" ht="18.95" customHeight="1" x14ac:dyDescent="0.25">
      <c r="A196" s="52"/>
      <c r="C196" s="76"/>
      <c r="D196" s="76"/>
      <c r="E196" s="94"/>
      <c r="F196" s="185"/>
      <c r="G196" s="69"/>
      <c r="H196" s="94"/>
      <c r="I196" s="69" t="str">
        <f t="shared" si="4"/>
        <v/>
      </c>
      <c r="J196" s="76"/>
      <c r="K196" s="76"/>
      <c r="L196" s="28" t="str">
        <f t="shared" si="5"/>
        <v/>
      </c>
    </row>
    <row r="197" spans="1:12" ht="18.95" customHeight="1" x14ac:dyDescent="0.25">
      <c r="A197" s="52"/>
      <c r="C197" s="76"/>
      <c r="D197" s="76"/>
      <c r="E197" s="94"/>
      <c r="F197" s="185"/>
      <c r="G197" s="69"/>
      <c r="H197" s="94"/>
      <c r="I197" s="69" t="str">
        <f t="shared" si="4"/>
        <v/>
      </c>
      <c r="J197" s="76"/>
      <c r="K197" s="76"/>
      <c r="L197" s="28" t="str">
        <f t="shared" si="5"/>
        <v/>
      </c>
    </row>
    <row r="198" spans="1:12" ht="18.95" customHeight="1" x14ac:dyDescent="0.25">
      <c r="A198" s="52"/>
      <c r="C198" s="76"/>
      <c r="D198" s="76"/>
      <c r="E198" s="94"/>
      <c r="F198" s="185"/>
      <c r="G198" s="69"/>
      <c r="H198" s="94"/>
      <c r="I198" s="69" t="str">
        <f t="shared" si="4"/>
        <v/>
      </c>
      <c r="J198" s="76"/>
      <c r="K198" s="76"/>
      <c r="L198" s="28" t="str">
        <f t="shared" si="5"/>
        <v/>
      </c>
    </row>
    <row r="199" spans="1:12" ht="18.95" customHeight="1" x14ac:dyDescent="0.25">
      <c r="A199" s="52"/>
      <c r="C199" s="76"/>
      <c r="D199" s="76"/>
      <c r="E199" s="94"/>
      <c r="F199" s="185"/>
      <c r="G199" s="69"/>
      <c r="H199" s="94"/>
      <c r="I199" s="69" t="str">
        <f t="shared" si="4"/>
        <v/>
      </c>
      <c r="J199" s="76"/>
      <c r="K199" s="76"/>
      <c r="L199" s="28" t="str">
        <f t="shared" si="5"/>
        <v/>
      </c>
    </row>
    <row r="200" spans="1:12" ht="18.95" customHeight="1" x14ac:dyDescent="0.25">
      <c r="A200" s="52"/>
      <c r="C200" s="76"/>
      <c r="D200" s="76"/>
      <c r="E200" s="94"/>
      <c r="F200" s="185"/>
      <c r="G200" s="69"/>
      <c r="H200" s="94"/>
      <c r="I200" s="69" t="str">
        <f t="shared" si="4"/>
        <v/>
      </c>
      <c r="J200" s="76"/>
      <c r="K200" s="76"/>
      <c r="L200" s="28" t="str">
        <f t="shared" si="5"/>
        <v/>
      </c>
    </row>
    <row r="201" spans="1:12" ht="18.95" customHeight="1" x14ac:dyDescent="0.25">
      <c r="A201" s="52"/>
      <c r="C201" s="76"/>
      <c r="D201" s="76"/>
      <c r="E201" s="94"/>
      <c r="F201" s="185"/>
      <c r="G201" s="69"/>
      <c r="H201" s="94"/>
      <c r="I201" s="69" t="str">
        <f t="shared" si="4"/>
        <v/>
      </c>
      <c r="J201" s="76"/>
      <c r="K201" s="76"/>
      <c r="L201" s="28" t="str">
        <f t="shared" si="5"/>
        <v/>
      </c>
    </row>
    <row r="202" spans="1:12" ht="18.95" customHeight="1" x14ac:dyDescent="0.25">
      <c r="A202" s="52"/>
      <c r="C202" s="76"/>
      <c r="D202" s="76"/>
      <c r="E202" s="94"/>
      <c r="F202" s="185"/>
      <c r="G202" s="69"/>
      <c r="H202" s="94"/>
      <c r="I202" s="69" t="str">
        <f t="shared" ref="I202:I265" si="6">IF(E202="","",IFERROR(E202*G202,""))</f>
        <v/>
      </c>
      <c r="J202" s="76"/>
      <c r="K202" s="76"/>
      <c r="L202" s="28" t="str">
        <f t="shared" ref="L202:L265" si="7">IF(F202="","",MONTH(F202))</f>
        <v/>
      </c>
    </row>
    <row r="203" spans="1:12" ht="18.95" customHeight="1" x14ac:dyDescent="0.25">
      <c r="A203" s="52"/>
      <c r="C203" s="76"/>
      <c r="D203" s="76"/>
      <c r="E203" s="94"/>
      <c r="F203" s="185"/>
      <c r="G203" s="69"/>
      <c r="H203" s="94"/>
      <c r="I203" s="69" t="str">
        <f t="shared" si="6"/>
        <v/>
      </c>
      <c r="J203" s="76"/>
      <c r="K203" s="76"/>
      <c r="L203" s="28" t="str">
        <f t="shared" si="7"/>
        <v/>
      </c>
    </row>
    <row r="204" spans="1:12" ht="18.95" customHeight="1" x14ac:dyDescent="0.25">
      <c r="A204" s="52"/>
      <c r="C204" s="76"/>
      <c r="D204" s="76"/>
      <c r="E204" s="94"/>
      <c r="F204" s="185"/>
      <c r="G204" s="69"/>
      <c r="H204" s="94"/>
      <c r="I204" s="69" t="str">
        <f t="shared" si="6"/>
        <v/>
      </c>
      <c r="J204" s="76"/>
      <c r="K204" s="76"/>
      <c r="L204" s="28" t="str">
        <f t="shared" si="7"/>
        <v/>
      </c>
    </row>
    <row r="205" spans="1:12" ht="18.95" customHeight="1" x14ac:dyDescent="0.25">
      <c r="A205" s="52"/>
      <c r="C205" s="76"/>
      <c r="D205" s="76"/>
      <c r="E205" s="94"/>
      <c r="F205" s="185"/>
      <c r="G205" s="69"/>
      <c r="H205" s="94"/>
      <c r="I205" s="69" t="str">
        <f t="shared" si="6"/>
        <v/>
      </c>
      <c r="J205" s="76"/>
      <c r="K205" s="76"/>
      <c r="L205" s="28" t="str">
        <f t="shared" si="7"/>
        <v/>
      </c>
    </row>
    <row r="206" spans="1:12" ht="18.95" customHeight="1" x14ac:dyDescent="0.25">
      <c r="A206" s="52"/>
      <c r="C206" s="76"/>
      <c r="D206" s="76"/>
      <c r="E206" s="94"/>
      <c r="F206" s="185"/>
      <c r="G206" s="69"/>
      <c r="H206" s="94"/>
      <c r="I206" s="69" t="str">
        <f t="shared" si="6"/>
        <v/>
      </c>
      <c r="J206" s="76"/>
      <c r="K206" s="76"/>
      <c r="L206" s="28" t="str">
        <f t="shared" si="7"/>
        <v/>
      </c>
    </row>
    <row r="207" spans="1:12" ht="18.95" customHeight="1" x14ac:dyDescent="0.25">
      <c r="A207" s="52"/>
      <c r="C207" s="76"/>
      <c r="D207" s="76"/>
      <c r="E207" s="94"/>
      <c r="F207" s="185"/>
      <c r="G207" s="69"/>
      <c r="H207" s="94"/>
      <c r="I207" s="69" t="str">
        <f t="shared" si="6"/>
        <v/>
      </c>
      <c r="J207" s="76"/>
      <c r="K207" s="76"/>
      <c r="L207" s="28" t="str">
        <f t="shared" si="7"/>
        <v/>
      </c>
    </row>
    <row r="208" spans="1:12" ht="18.95" customHeight="1" x14ac:dyDescent="0.25">
      <c r="A208" s="52"/>
      <c r="C208" s="76"/>
      <c r="D208" s="76"/>
      <c r="E208" s="94"/>
      <c r="F208" s="185"/>
      <c r="G208" s="69"/>
      <c r="H208" s="94"/>
      <c r="I208" s="69" t="str">
        <f t="shared" si="6"/>
        <v/>
      </c>
      <c r="J208" s="76"/>
      <c r="K208" s="76"/>
      <c r="L208" s="28" t="str">
        <f t="shared" si="7"/>
        <v/>
      </c>
    </row>
    <row r="209" spans="1:12" ht="18.95" customHeight="1" x14ac:dyDescent="0.25">
      <c r="A209" s="52"/>
      <c r="C209" s="76"/>
      <c r="D209" s="76"/>
      <c r="E209" s="94"/>
      <c r="F209" s="185"/>
      <c r="G209" s="69"/>
      <c r="H209" s="94"/>
      <c r="I209" s="69" t="str">
        <f t="shared" si="6"/>
        <v/>
      </c>
      <c r="J209" s="76"/>
      <c r="K209" s="76"/>
      <c r="L209" s="28" t="str">
        <f t="shared" si="7"/>
        <v/>
      </c>
    </row>
    <row r="210" spans="1:12" ht="18.95" customHeight="1" x14ac:dyDescent="0.25">
      <c r="A210" s="52"/>
      <c r="C210" s="76"/>
      <c r="D210" s="76"/>
      <c r="E210" s="94"/>
      <c r="F210" s="185"/>
      <c r="G210" s="69"/>
      <c r="H210" s="94"/>
      <c r="I210" s="69" t="str">
        <f t="shared" si="6"/>
        <v/>
      </c>
      <c r="J210" s="76"/>
      <c r="K210" s="76"/>
      <c r="L210" s="28" t="str">
        <f t="shared" si="7"/>
        <v/>
      </c>
    </row>
    <row r="211" spans="1:12" ht="18.95" customHeight="1" x14ac:dyDescent="0.25">
      <c r="A211" s="52"/>
      <c r="C211" s="76"/>
      <c r="D211" s="76"/>
      <c r="E211" s="94"/>
      <c r="F211" s="185"/>
      <c r="G211" s="69"/>
      <c r="H211" s="94"/>
      <c r="I211" s="69" t="str">
        <f t="shared" si="6"/>
        <v/>
      </c>
      <c r="J211" s="76"/>
      <c r="K211" s="76"/>
      <c r="L211" s="28" t="str">
        <f t="shared" si="7"/>
        <v/>
      </c>
    </row>
    <row r="212" spans="1:12" ht="18.95" customHeight="1" x14ac:dyDescent="0.25">
      <c r="A212" s="52"/>
      <c r="C212" s="76"/>
      <c r="D212" s="76"/>
      <c r="E212" s="94"/>
      <c r="F212" s="185"/>
      <c r="G212" s="69"/>
      <c r="H212" s="94"/>
      <c r="I212" s="69" t="str">
        <f t="shared" si="6"/>
        <v/>
      </c>
      <c r="J212" s="76"/>
      <c r="K212" s="76"/>
      <c r="L212" s="28" t="str">
        <f t="shared" si="7"/>
        <v/>
      </c>
    </row>
    <row r="213" spans="1:12" ht="18.95" customHeight="1" x14ac:dyDescent="0.25">
      <c r="A213" s="52"/>
      <c r="C213" s="76"/>
      <c r="D213" s="76"/>
      <c r="E213" s="94"/>
      <c r="F213" s="185"/>
      <c r="G213" s="69"/>
      <c r="H213" s="94"/>
      <c r="I213" s="69" t="str">
        <f t="shared" si="6"/>
        <v/>
      </c>
      <c r="J213" s="76"/>
      <c r="K213" s="76"/>
      <c r="L213" s="28" t="str">
        <f t="shared" si="7"/>
        <v/>
      </c>
    </row>
    <row r="214" spans="1:12" ht="18.95" customHeight="1" x14ac:dyDescent="0.25">
      <c r="A214" s="52"/>
      <c r="C214" s="76"/>
      <c r="D214" s="76"/>
      <c r="E214" s="94"/>
      <c r="F214" s="185"/>
      <c r="G214" s="69"/>
      <c r="H214" s="94"/>
      <c r="I214" s="69" t="str">
        <f t="shared" si="6"/>
        <v/>
      </c>
      <c r="J214" s="76"/>
      <c r="K214" s="76"/>
      <c r="L214" s="28" t="str">
        <f t="shared" si="7"/>
        <v/>
      </c>
    </row>
    <row r="215" spans="1:12" ht="18.95" customHeight="1" x14ac:dyDescent="0.25">
      <c r="A215" s="52"/>
      <c r="C215" s="76"/>
      <c r="D215" s="76"/>
      <c r="E215" s="94"/>
      <c r="F215" s="185"/>
      <c r="G215" s="69"/>
      <c r="H215" s="94"/>
      <c r="I215" s="69" t="str">
        <f t="shared" si="6"/>
        <v/>
      </c>
      <c r="J215" s="76"/>
      <c r="K215" s="76"/>
      <c r="L215" s="28" t="str">
        <f t="shared" si="7"/>
        <v/>
      </c>
    </row>
    <row r="216" spans="1:12" ht="18.95" customHeight="1" x14ac:dyDescent="0.25">
      <c r="A216" s="52"/>
      <c r="C216" s="76"/>
      <c r="D216" s="76"/>
      <c r="E216" s="94"/>
      <c r="F216" s="185"/>
      <c r="G216" s="69"/>
      <c r="H216" s="94"/>
      <c r="I216" s="69" t="str">
        <f t="shared" si="6"/>
        <v/>
      </c>
      <c r="J216" s="76"/>
      <c r="K216" s="76"/>
      <c r="L216" s="28" t="str">
        <f t="shared" si="7"/>
        <v/>
      </c>
    </row>
    <row r="217" spans="1:12" ht="18.95" customHeight="1" x14ac:dyDescent="0.25">
      <c r="A217" s="52"/>
      <c r="C217" s="76"/>
      <c r="D217" s="76"/>
      <c r="E217" s="94"/>
      <c r="F217" s="185"/>
      <c r="G217" s="69"/>
      <c r="H217" s="94"/>
      <c r="I217" s="69" t="str">
        <f t="shared" si="6"/>
        <v/>
      </c>
      <c r="J217" s="76"/>
      <c r="K217" s="76"/>
      <c r="L217" s="28" t="str">
        <f t="shared" si="7"/>
        <v/>
      </c>
    </row>
    <row r="218" spans="1:12" ht="18.95" customHeight="1" x14ac:dyDescent="0.25">
      <c r="A218" s="52"/>
      <c r="C218" s="76"/>
      <c r="D218" s="76"/>
      <c r="E218" s="94"/>
      <c r="F218" s="185"/>
      <c r="G218" s="69"/>
      <c r="H218" s="94"/>
      <c r="I218" s="69" t="str">
        <f t="shared" si="6"/>
        <v/>
      </c>
      <c r="J218" s="76"/>
      <c r="K218" s="76"/>
      <c r="L218" s="28" t="str">
        <f t="shared" si="7"/>
        <v/>
      </c>
    </row>
    <row r="219" spans="1:12" ht="18.95" customHeight="1" x14ac:dyDescent="0.25">
      <c r="A219" s="52"/>
      <c r="C219" s="76"/>
      <c r="D219" s="76"/>
      <c r="E219" s="94"/>
      <c r="F219" s="185"/>
      <c r="G219" s="69"/>
      <c r="H219" s="94"/>
      <c r="I219" s="69" t="str">
        <f t="shared" si="6"/>
        <v/>
      </c>
      <c r="J219" s="76"/>
      <c r="K219" s="76"/>
      <c r="L219" s="28" t="str">
        <f t="shared" si="7"/>
        <v/>
      </c>
    </row>
    <row r="220" spans="1:12" ht="18.95" customHeight="1" x14ac:dyDescent="0.25">
      <c r="A220" s="52"/>
      <c r="C220" s="76"/>
      <c r="D220" s="76"/>
      <c r="E220" s="94"/>
      <c r="F220" s="185"/>
      <c r="G220" s="69"/>
      <c r="H220" s="94"/>
      <c r="I220" s="69" t="str">
        <f t="shared" si="6"/>
        <v/>
      </c>
      <c r="J220" s="76"/>
      <c r="K220" s="76"/>
      <c r="L220" s="28" t="str">
        <f t="shared" si="7"/>
        <v/>
      </c>
    </row>
    <row r="221" spans="1:12" ht="18.95" customHeight="1" x14ac:dyDescent="0.25">
      <c r="A221" s="52"/>
      <c r="C221" s="76"/>
      <c r="D221" s="76"/>
      <c r="E221" s="94"/>
      <c r="F221" s="185"/>
      <c r="G221" s="69"/>
      <c r="H221" s="94"/>
      <c r="I221" s="69" t="str">
        <f t="shared" si="6"/>
        <v/>
      </c>
      <c r="J221" s="76"/>
      <c r="K221" s="76"/>
      <c r="L221" s="28" t="str">
        <f t="shared" si="7"/>
        <v/>
      </c>
    </row>
    <row r="222" spans="1:12" ht="18.95" customHeight="1" x14ac:dyDescent="0.25">
      <c r="A222" s="52"/>
      <c r="C222" s="76"/>
      <c r="D222" s="76"/>
      <c r="E222" s="94"/>
      <c r="F222" s="185"/>
      <c r="G222" s="69"/>
      <c r="H222" s="94"/>
      <c r="I222" s="69" t="str">
        <f t="shared" si="6"/>
        <v/>
      </c>
      <c r="J222" s="76"/>
      <c r="K222" s="76"/>
      <c r="L222" s="28" t="str">
        <f t="shared" si="7"/>
        <v/>
      </c>
    </row>
    <row r="223" spans="1:12" ht="18.95" customHeight="1" x14ac:dyDescent="0.25">
      <c r="A223" s="52"/>
      <c r="C223" s="76"/>
      <c r="D223" s="76"/>
      <c r="E223" s="94"/>
      <c r="F223" s="185"/>
      <c r="G223" s="69"/>
      <c r="H223" s="94"/>
      <c r="I223" s="69" t="str">
        <f t="shared" si="6"/>
        <v/>
      </c>
      <c r="J223" s="76"/>
      <c r="K223" s="76"/>
      <c r="L223" s="28" t="str">
        <f t="shared" si="7"/>
        <v/>
      </c>
    </row>
    <row r="224" spans="1:12" ht="18.95" customHeight="1" x14ac:dyDescent="0.25">
      <c r="A224" s="52"/>
      <c r="C224" s="76"/>
      <c r="D224" s="76"/>
      <c r="E224" s="94"/>
      <c r="F224" s="185"/>
      <c r="G224" s="69"/>
      <c r="H224" s="94"/>
      <c r="I224" s="69" t="str">
        <f t="shared" si="6"/>
        <v/>
      </c>
      <c r="J224" s="76"/>
      <c r="K224" s="76"/>
      <c r="L224" s="28" t="str">
        <f t="shared" si="7"/>
        <v/>
      </c>
    </row>
    <row r="225" spans="1:12" ht="18.95" customHeight="1" x14ac:dyDescent="0.25">
      <c r="A225" s="52"/>
      <c r="C225" s="76"/>
      <c r="D225" s="76"/>
      <c r="E225" s="94"/>
      <c r="F225" s="185"/>
      <c r="G225" s="69"/>
      <c r="H225" s="94"/>
      <c r="I225" s="69" t="str">
        <f t="shared" si="6"/>
        <v/>
      </c>
      <c r="J225" s="76"/>
      <c r="K225" s="76"/>
      <c r="L225" s="28" t="str">
        <f t="shared" si="7"/>
        <v/>
      </c>
    </row>
    <row r="226" spans="1:12" ht="18.95" customHeight="1" x14ac:dyDescent="0.25">
      <c r="A226" s="52"/>
      <c r="C226" s="76"/>
      <c r="D226" s="76"/>
      <c r="E226" s="94"/>
      <c r="F226" s="185"/>
      <c r="G226" s="69"/>
      <c r="H226" s="94"/>
      <c r="I226" s="69" t="str">
        <f t="shared" si="6"/>
        <v/>
      </c>
      <c r="J226" s="76"/>
      <c r="K226" s="76"/>
      <c r="L226" s="28" t="str">
        <f t="shared" si="7"/>
        <v/>
      </c>
    </row>
    <row r="227" spans="1:12" ht="18.95" customHeight="1" x14ac:dyDescent="0.25">
      <c r="A227" s="52"/>
      <c r="C227" s="76"/>
      <c r="D227" s="76"/>
      <c r="E227" s="94"/>
      <c r="F227" s="185"/>
      <c r="G227" s="69"/>
      <c r="H227" s="94"/>
      <c r="I227" s="69" t="str">
        <f t="shared" si="6"/>
        <v/>
      </c>
      <c r="J227" s="76"/>
      <c r="K227" s="76"/>
      <c r="L227" s="28" t="str">
        <f t="shared" si="7"/>
        <v/>
      </c>
    </row>
    <row r="228" spans="1:12" ht="18.95" customHeight="1" x14ac:dyDescent="0.25">
      <c r="A228" s="52"/>
      <c r="C228" s="76"/>
      <c r="D228" s="76"/>
      <c r="E228" s="94"/>
      <c r="F228" s="185"/>
      <c r="G228" s="69"/>
      <c r="H228" s="94"/>
      <c r="I228" s="69" t="str">
        <f t="shared" si="6"/>
        <v/>
      </c>
      <c r="J228" s="76"/>
      <c r="K228" s="76"/>
      <c r="L228" s="28" t="str">
        <f t="shared" si="7"/>
        <v/>
      </c>
    </row>
    <row r="229" spans="1:12" ht="18.95" customHeight="1" x14ac:dyDescent="0.25">
      <c r="A229" s="52"/>
      <c r="C229" s="76"/>
      <c r="D229" s="76"/>
      <c r="E229" s="94"/>
      <c r="F229" s="185"/>
      <c r="G229" s="69"/>
      <c r="H229" s="94"/>
      <c r="I229" s="69" t="str">
        <f t="shared" si="6"/>
        <v/>
      </c>
      <c r="J229" s="76"/>
      <c r="K229" s="76"/>
      <c r="L229" s="28" t="str">
        <f t="shared" si="7"/>
        <v/>
      </c>
    </row>
    <row r="230" spans="1:12" ht="18.95" customHeight="1" x14ac:dyDescent="0.25">
      <c r="A230" s="52"/>
      <c r="C230" s="76"/>
      <c r="D230" s="76"/>
      <c r="E230" s="94"/>
      <c r="F230" s="185"/>
      <c r="G230" s="69"/>
      <c r="H230" s="94"/>
      <c r="I230" s="69" t="str">
        <f t="shared" si="6"/>
        <v/>
      </c>
      <c r="J230" s="76"/>
      <c r="K230" s="76"/>
      <c r="L230" s="28" t="str">
        <f t="shared" si="7"/>
        <v/>
      </c>
    </row>
    <row r="231" spans="1:12" ht="18.95" customHeight="1" x14ac:dyDescent="0.25">
      <c r="A231" s="52"/>
      <c r="C231" s="76"/>
      <c r="D231" s="76"/>
      <c r="E231" s="94"/>
      <c r="F231" s="185"/>
      <c r="G231" s="69"/>
      <c r="H231" s="94"/>
      <c r="I231" s="69" t="str">
        <f t="shared" si="6"/>
        <v/>
      </c>
      <c r="J231" s="76"/>
      <c r="K231" s="76"/>
      <c r="L231" s="28" t="str">
        <f t="shared" si="7"/>
        <v/>
      </c>
    </row>
    <row r="232" spans="1:12" ht="18.95" customHeight="1" x14ac:dyDescent="0.25">
      <c r="A232" s="52"/>
      <c r="C232" s="76"/>
      <c r="D232" s="76"/>
      <c r="E232" s="94"/>
      <c r="F232" s="185"/>
      <c r="G232" s="69"/>
      <c r="H232" s="94"/>
      <c r="I232" s="69" t="str">
        <f t="shared" si="6"/>
        <v/>
      </c>
      <c r="J232" s="76"/>
      <c r="K232" s="76"/>
      <c r="L232" s="28" t="str">
        <f t="shared" si="7"/>
        <v/>
      </c>
    </row>
    <row r="233" spans="1:12" ht="18.95" customHeight="1" x14ac:dyDescent="0.25">
      <c r="A233" s="52"/>
      <c r="C233" s="76"/>
      <c r="D233" s="76"/>
      <c r="E233" s="94"/>
      <c r="F233" s="185"/>
      <c r="G233" s="69"/>
      <c r="H233" s="94"/>
      <c r="I233" s="69" t="str">
        <f t="shared" si="6"/>
        <v/>
      </c>
      <c r="J233" s="76"/>
      <c r="K233" s="76"/>
      <c r="L233" s="28" t="str">
        <f t="shared" si="7"/>
        <v/>
      </c>
    </row>
    <row r="234" spans="1:12" ht="18.95" customHeight="1" x14ac:dyDescent="0.25">
      <c r="A234" s="52"/>
      <c r="C234" s="76"/>
      <c r="D234" s="76"/>
      <c r="E234" s="94"/>
      <c r="F234" s="185"/>
      <c r="G234" s="69"/>
      <c r="H234" s="94"/>
      <c r="I234" s="69" t="str">
        <f t="shared" si="6"/>
        <v/>
      </c>
      <c r="J234" s="76"/>
      <c r="K234" s="76"/>
      <c r="L234" s="28" t="str">
        <f t="shared" si="7"/>
        <v/>
      </c>
    </row>
    <row r="235" spans="1:12" ht="18.95" customHeight="1" x14ac:dyDescent="0.25">
      <c r="A235" s="52"/>
      <c r="C235" s="76"/>
      <c r="D235" s="76"/>
      <c r="E235" s="94"/>
      <c r="F235" s="185"/>
      <c r="G235" s="69"/>
      <c r="H235" s="94"/>
      <c r="I235" s="69" t="str">
        <f t="shared" si="6"/>
        <v/>
      </c>
      <c r="J235" s="76"/>
      <c r="K235" s="76"/>
      <c r="L235" s="28" t="str">
        <f t="shared" si="7"/>
        <v/>
      </c>
    </row>
    <row r="236" spans="1:12" ht="18.95" customHeight="1" x14ac:dyDescent="0.25">
      <c r="A236" s="52"/>
      <c r="C236" s="76"/>
      <c r="D236" s="76"/>
      <c r="E236" s="94"/>
      <c r="F236" s="185"/>
      <c r="G236" s="69"/>
      <c r="H236" s="94"/>
      <c r="I236" s="69" t="str">
        <f t="shared" si="6"/>
        <v/>
      </c>
      <c r="J236" s="76"/>
      <c r="K236" s="76"/>
      <c r="L236" s="28" t="str">
        <f t="shared" si="7"/>
        <v/>
      </c>
    </row>
    <row r="237" spans="1:12" ht="18.95" customHeight="1" x14ac:dyDescent="0.25">
      <c r="A237" s="52"/>
      <c r="C237" s="76"/>
      <c r="D237" s="76"/>
      <c r="E237" s="94"/>
      <c r="F237" s="185"/>
      <c r="G237" s="69"/>
      <c r="H237" s="94"/>
      <c r="I237" s="69" t="str">
        <f t="shared" si="6"/>
        <v/>
      </c>
      <c r="J237" s="76"/>
      <c r="K237" s="76"/>
      <c r="L237" s="28" t="str">
        <f t="shared" si="7"/>
        <v/>
      </c>
    </row>
    <row r="238" spans="1:12" ht="18.95" customHeight="1" x14ac:dyDescent="0.25">
      <c r="A238" s="52"/>
      <c r="C238" s="76"/>
      <c r="D238" s="76"/>
      <c r="E238" s="94"/>
      <c r="F238" s="185"/>
      <c r="G238" s="69"/>
      <c r="H238" s="94"/>
      <c r="I238" s="69" t="str">
        <f t="shared" si="6"/>
        <v/>
      </c>
      <c r="J238" s="76"/>
      <c r="K238" s="76"/>
      <c r="L238" s="28" t="str">
        <f t="shared" si="7"/>
        <v/>
      </c>
    </row>
    <row r="239" spans="1:12" ht="18.95" customHeight="1" x14ac:dyDescent="0.25">
      <c r="A239" s="52"/>
      <c r="C239" s="76"/>
      <c r="D239" s="76"/>
      <c r="E239" s="94"/>
      <c r="F239" s="185"/>
      <c r="G239" s="69"/>
      <c r="H239" s="94"/>
      <c r="I239" s="69" t="str">
        <f t="shared" si="6"/>
        <v/>
      </c>
      <c r="J239" s="76"/>
      <c r="K239" s="76"/>
      <c r="L239" s="28" t="str">
        <f t="shared" si="7"/>
        <v/>
      </c>
    </row>
    <row r="240" spans="1:12" ht="18.95" customHeight="1" x14ac:dyDescent="0.25">
      <c r="A240" s="52"/>
      <c r="C240" s="76"/>
      <c r="D240" s="76"/>
      <c r="E240" s="94"/>
      <c r="F240" s="185"/>
      <c r="G240" s="69"/>
      <c r="H240" s="94"/>
      <c r="I240" s="69" t="str">
        <f t="shared" si="6"/>
        <v/>
      </c>
      <c r="J240" s="76"/>
      <c r="K240" s="76"/>
      <c r="L240" s="28" t="str">
        <f t="shared" si="7"/>
        <v/>
      </c>
    </row>
    <row r="241" spans="1:12" ht="18.95" customHeight="1" x14ac:dyDescent="0.25">
      <c r="A241" s="52"/>
      <c r="C241" s="76"/>
      <c r="D241" s="76"/>
      <c r="E241" s="94"/>
      <c r="F241" s="185"/>
      <c r="G241" s="69"/>
      <c r="H241" s="94"/>
      <c r="I241" s="69" t="str">
        <f t="shared" si="6"/>
        <v/>
      </c>
      <c r="J241" s="76"/>
      <c r="K241" s="76"/>
      <c r="L241" s="28" t="str">
        <f t="shared" si="7"/>
        <v/>
      </c>
    </row>
    <row r="242" spans="1:12" ht="18.95" customHeight="1" x14ac:dyDescent="0.25">
      <c r="A242" s="52"/>
      <c r="C242" s="76"/>
      <c r="D242" s="76"/>
      <c r="E242" s="94"/>
      <c r="F242" s="185"/>
      <c r="G242" s="69"/>
      <c r="H242" s="94"/>
      <c r="I242" s="69" t="str">
        <f t="shared" si="6"/>
        <v/>
      </c>
      <c r="J242" s="76"/>
      <c r="K242" s="76"/>
      <c r="L242" s="28" t="str">
        <f t="shared" si="7"/>
        <v/>
      </c>
    </row>
    <row r="243" spans="1:12" ht="18.95" customHeight="1" x14ac:dyDescent="0.25">
      <c r="A243" s="52"/>
      <c r="C243" s="76"/>
      <c r="D243" s="76"/>
      <c r="E243" s="94"/>
      <c r="F243" s="185"/>
      <c r="G243" s="69"/>
      <c r="H243" s="94"/>
      <c r="I243" s="69" t="str">
        <f t="shared" si="6"/>
        <v/>
      </c>
      <c r="J243" s="76"/>
      <c r="K243" s="76"/>
      <c r="L243" s="28" t="str">
        <f t="shared" si="7"/>
        <v/>
      </c>
    </row>
    <row r="244" spans="1:12" ht="18.95" customHeight="1" x14ac:dyDescent="0.25">
      <c r="A244" s="52"/>
      <c r="C244" s="76"/>
      <c r="D244" s="76"/>
      <c r="E244" s="94"/>
      <c r="F244" s="185"/>
      <c r="G244" s="69"/>
      <c r="H244" s="94"/>
      <c r="I244" s="69" t="str">
        <f t="shared" si="6"/>
        <v/>
      </c>
      <c r="J244" s="76"/>
      <c r="K244" s="76"/>
      <c r="L244" s="28" t="str">
        <f t="shared" si="7"/>
        <v/>
      </c>
    </row>
    <row r="245" spans="1:12" ht="18.95" customHeight="1" x14ac:dyDescent="0.25">
      <c r="A245" s="52"/>
      <c r="C245" s="76"/>
      <c r="D245" s="76"/>
      <c r="E245" s="94"/>
      <c r="F245" s="185"/>
      <c r="G245" s="69"/>
      <c r="H245" s="94"/>
      <c r="I245" s="69" t="str">
        <f t="shared" si="6"/>
        <v/>
      </c>
      <c r="J245" s="76"/>
      <c r="K245" s="76"/>
      <c r="L245" s="28" t="str">
        <f t="shared" si="7"/>
        <v/>
      </c>
    </row>
    <row r="246" spans="1:12" ht="18.95" customHeight="1" x14ac:dyDescent="0.25">
      <c r="A246" s="52"/>
      <c r="C246" s="76"/>
      <c r="D246" s="76"/>
      <c r="E246" s="94"/>
      <c r="F246" s="185"/>
      <c r="G246" s="69"/>
      <c r="H246" s="94"/>
      <c r="I246" s="69" t="str">
        <f t="shared" si="6"/>
        <v/>
      </c>
      <c r="J246" s="76"/>
      <c r="K246" s="76"/>
      <c r="L246" s="28" t="str">
        <f t="shared" si="7"/>
        <v/>
      </c>
    </row>
    <row r="247" spans="1:12" ht="18.95" customHeight="1" x14ac:dyDescent="0.25">
      <c r="A247" s="52"/>
      <c r="C247" s="76"/>
      <c r="D247" s="76"/>
      <c r="E247" s="94"/>
      <c r="F247" s="185"/>
      <c r="G247" s="69"/>
      <c r="H247" s="94"/>
      <c r="I247" s="69" t="str">
        <f t="shared" si="6"/>
        <v/>
      </c>
      <c r="J247" s="76"/>
      <c r="K247" s="76"/>
      <c r="L247" s="28" t="str">
        <f t="shared" si="7"/>
        <v/>
      </c>
    </row>
    <row r="248" spans="1:12" ht="18.95" customHeight="1" x14ac:dyDescent="0.25">
      <c r="A248" s="52"/>
      <c r="C248" s="76"/>
      <c r="D248" s="76"/>
      <c r="E248" s="94"/>
      <c r="F248" s="185"/>
      <c r="G248" s="69"/>
      <c r="H248" s="94"/>
      <c r="I248" s="69" t="str">
        <f t="shared" si="6"/>
        <v/>
      </c>
      <c r="J248" s="76"/>
      <c r="K248" s="76"/>
      <c r="L248" s="28" t="str">
        <f t="shared" si="7"/>
        <v/>
      </c>
    </row>
    <row r="249" spans="1:12" ht="18.95" customHeight="1" x14ac:dyDescent="0.25">
      <c r="A249" s="52"/>
      <c r="C249" s="76"/>
      <c r="D249" s="76"/>
      <c r="E249" s="94"/>
      <c r="F249" s="185"/>
      <c r="G249" s="69"/>
      <c r="H249" s="94"/>
      <c r="I249" s="69" t="str">
        <f t="shared" si="6"/>
        <v/>
      </c>
      <c r="J249" s="76"/>
      <c r="K249" s="76"/>
      <c r="L249" s="28" t="str">
        <f t="shared" si="7"/>
        <v/>
      </c>
    </row>
    <row r="250" spans="1:12" ht="18.95" customHeight="1" x14ac:dyDescent="0.25">
      <c r="A250" s="52"/>
      <c r="C250" s="76"/>
      <c r="D250" s="76"/>
      <c r="E250" s="94"/>
      <c r="F250" s="185"/>
      <c r="G250" s="69"/>
      <c r="H250" s="94"/>
      <c r="I250" s="69" t="str">
        <f t="shared" si="6"/>
        <v/>
      </c>
      <c r="J250" s="76"/>
      <c r="K250" s="76"/>
      <c r="L250" s="28" t="str">
        <f t="shared" si="7"/>
        <v/>
      </c>
    </row>
    <row r="251" spans="1:12" ht="18.95" customHeight="1" x14ac:dyDescent="0.25">
      <c r="A251" s="52"/>
      <c r="C251" s="76"/>
      <c r="D251" s="76"/>
      <c r="E251" s="94"/>
      <c r="F251" s="185"/>
      <c r="G251" s="69"/>
      <c r="H251" s="94"/>
      <c r="I251" s="69" t="str">
        <f t="shared" si="6"/>
        <v/>
      </c>
      <c r="J251" s="76"/>
      <c r="K251" s="76"/>
      <c r="L251" s="28" t="str">
        <f t="shared" si="7"/>
        <v/>
      </c>
    </row>
    <row r="252" spans="1:12" ht="18.95" customHeight="1" x14ac:dyDescent="0.25">
      <c r="A252" s="52"/>
      <c r="C252" s="76"/>
      <c r="D252" s="76"/>
      <c r="E252" s="94"/>
      <c r="F252" s="185"/>
      <c r="G252" s="69"/>
      <c r="H252" s="94"/>
      <c r="I252" s="69" t="str">
        <f t="shared" si="6"/>
        <v/>
      </c>
      <c r="J252" s="76"/>
      <c r="K252" s="76"/>
      <c r="L252" s="28" t="str">
        <f t="shared" si="7"/>
        <v/>
      </c>
    </row>
    <row r="253" spans="1:12" ht="18.95" customHeight="1" x14ac:dyDescent="0.25">
      <c r="A253" s="52"/>
      <c r="C253" s="76"/>
      <c r="D253" s="76"/>
      <c r="E253" s="94"/>
      <c r="F253" s="185"/>
      <c r="G253" s="69"/>
      <c r="H253" s="94"/>
      <c r="I253" s="69" t="str">
        <f t="shared" si="6"/>
        <v/>
      </c>
      <c r="J253" s="76"/>
      <c r="K253" s="76"/>
      <c r="L253" s="28" t="str">
        <f t="shared" si="7"/>
        <v/>
      </c>
    </row>
    <row r="254" spans="1:12" ht="18.95" customHeight="1" x14ac:dyDescent="0.25">
      <c r="A254" s="52"/>
      <c r="C254" s="76"/>
      <c r="D254" s="76"/>
      <c r="E254" s="94"/>
      <c r="F254" s="185"/>
      <c r="G254" s="69"/>
      <c r="H254" s="94"/>
      <c r="I254" s="69" t="str">
        <f t="shared" si="6"/>
        <v/>
      </c>
      <c r="J254" s="76"/>
      <c r="K254" s="76"/>
      <c r="L254" s="28" t="str">
        <f t="shared" si="7"/>
        <v/>
      </c>
    </row>
    <row r="255" spans="1:12" ht="18.95" customHeight="1" x14ac:dyDescent="0.25">
      <c r="A255" s="52"/>
      <c r="C255" s="76"/>
      <c r="D255" s="76"/>
      <c r="E255" s="94"/>
      <c r="F255" s="185"/>
      <c r="G255" s="69"/>
      <c r="H255" s="94"/>
      <c r="I255" s="69" t="str">
        <f t="shared" si="6"/>
        <v/>
      </c>
      <c r="J255" s="76"/>
      <c r="K255" s="76"/>
      <c r="L255" s="28" t="str">
        <f t="shared" si="7"/>
        <v/>
      </c>
    </row>
    <row r="256" spans="1:12" ht="18.95" customHeight="1" x14ac:dyDescent="0.25">
      <c r="A256" s="52"/>
      <c r="C256" s="76"/>
      <c r="D256" s="76"/>
      <c r="E256" s="94"/>
      <c r="F256" s="185"/>
      <c r="G256" s="69"/>
      <c r="H256" s="94"/>
      <c r="I256" s="69" t="str">
        <f t="shared" si="6"/>
        <v/>
      </c>
      <c r="J256" s="76"/>
      <c r="K256" s="76"/>
      <c r="L256" s="28" t="str">
        <f t="shared" si="7"/>
        <v/>
      </c>
    </row>
    <row r="257" spans="1:12" ht="18.95" customHeight="1" x14ac:dyDescent="0.25">
      <c r="A257" s="52"/>
      <c r="C257" s="76"/>
      <c r="D257" s="76"/>
      <c r="E257" s="94"/>
      <c r="F257" s="185"/>
      <c r="G257" s="69"/>
      <c r="H257" s="94"/>
      <c r="I257" s="69" t="str">
        <f t="shared" si="6"/>
        <v/>
      </c>
      <c r="J257" s="76"/>
      <c r="K257" s="76"/>
      <c r="L257" s="28" t="str">
        <f t="shared" si="7"/>
        <v/>
      </c>
    </row>
    <row r="258" spans="1:12" ht="18.95" customHeight="1" x14ac:dyDescent="0.25">
      <c r="A258" s="52"/>
      <c r="C258" s="76"/>
      <c r="D258" s="76"/>
      <c r="E258" s="94"/>
      <c r="F258" s="185"/>
      <c r="G258" s="69"/>
      <c r="H258" s="94"/>
      <c r="I258" s="69" t="str">
        <f t="shared" si="6"/>
        <v/>
      </c>
      <c r="J258" s="76"/>
      <c r="K258" s="76"/>
      <c r="L258" s="28" t="str">
        <f t="shared" si="7"/>
        <v/>
      </c>
    </row>
    <row r="259" spans="1:12" ht="18.95" customHeight="1" x14ac:dyDescent="0.25">
      <c r="A259" s="52"/>
      <c r="C259" s="76"/>
      <c r="D259" s="76"/>
      <c r="E259" s="94"/>
      <c r="F259" s="185"/>
      <c r="G259" s="69"/>
      <c r="H259" s="94"/>
      <c r="I259" s="69" t="str">
        <f t="shared" si="6"/>
        <v/>
      </c>
      <c r="J259" s="76"/>
      <c r="K259" s="76"/>
      <c r="L259" s="28" t="str">
        <f t="shared" si="7"/>
        <v/>
      </c>
    </row>
    <row r="260" spans="1:12" ht="18.95" customHeight="1" x14ac:dyDescent="0.25">
      <c r="A260" s="52"/>
      <c r="C260" s="76"/>
      <c r="D260" s="76"/>
      <c r="E260" s="94"/>
      <c r="F260" s="185"/>
      <c r="G260" s="69"/>
      <c r="H260" s="94"/>
      <c r="I260" s="69" t="str">
        <f t="shared" si="6"/>
        <v/>
      </c>
      <c r="J260" s="76"/>
      <c r="K260" s="76"/>
      <c r="L260" s="28" t="str">
        <f t="shared" si="7"/>
        <v/>
      </c>
    </row>
    <row r="261" spans="1:12" ht="18.95" customHeight="1" x14ac:dyDescent="0.25">
      <c r="A261" s="52"/>
      <c r="C261" s="76"/>
      <c r="D261" s="76"/>
      <c r="E261" s="94"/>
      <c r="F261" s="185"/>
      <c r="G261" s="69"/>
      <c r="H261" s="94"/>
      <c r="I261" s="69" t="str">
        <f t="shared" si="6"/>
        <v/>
      </c>
      <c r="J261" s="76"/>
      <c r="K261" s="76"/>
      <c r="L261" s="28" t="str">
        <f t="shared" si="7"/>
        <v/>
      </c>
    </row>
    <row r="262" spans="1:12" ht="18.95" customHeight="1" x14ac:dyDescent="0.25">
      <c r="A262" s="52"/>
      <c r="C262" s="76"/>
      <c r="D262" s="76"/>
      <c r="E262" s="94"/>
      <c r="F262" s="185"/>
      <c r="G262" s="69"/>
      <c r="H262" s="94"/>
      <c r="I262" s="69" t="str">
        <f t="shared" si="6"/>
        <v/>
      </c>
      <c r="J262" s="76"/>
      <c r="K262" s="76"/>
      <c r="L262" s="28" t="str">
        <f t="shared" si="7"/>
        <v/>
      </c>
    </row>
    <row r="263" spans="1:12" ht="18.95" customHeight="1" x14ac:dyDescent="0.25">
      <c r="A263" s="52"/>
      <c r="C263" s="76"/>
      <c r="D263" s="76"/>
      <c r="E263" s="94"/>
      <c r="F263" s="185"/>
      <c r="G263" s="69"/>
      <c r="H263" s="94"/>
      <c r="I263" s="69" t="str">
        <f t="shared" si="6"/>
        <v/>
      </c>
      <c r="J263" s="76"/>
      <c r="K263" s="76"/>
      <c r="L263" s="28" t="str">
        <f t="shared" si="7"/>
        <v/>
      </c>
    </row>
    <row r="264" spans="1:12" ht="18.95" customHeight="1" x14ac:dyDescent="0.25">
      <c r="A264" s="52"/>
      <c r="C264" s="76"/>
      <c r="D264" s="76"/>
      <c r="E264" s="94"/>
      <c r="F264" s="185"/>
      <c r="G264" s="69"/>
      <c r="H264" s="94"/>
      <c r="I264" s="69" t="str">
        <f t="shared" si="6"/>
        <v/>
      </c>
      <c r="J264" s="76"/>
      <c r="K264" s="76"/>
      <c r="L264" s="28" t="str">
        <f t="shared" si="7"/>
        <v/>
      </c>
    </row>
    <row r="265" spans="1:12" ht="18.95" customHeight="1" x14ac:dyDescent="0.25">
      <c r="A265" s="52"/>
      <c r="C265" s="76"/>
      <c r="D265" s="76"/>
      <c r="E265" s="94"/>
      <c r="F265" s="185"/>
      <c r="G265" s="69"/>
      <c r="H265" s="94"/>
      <c r="I265" s="69" t="str">
        <f t="shared" si="6"/>
        <v/>
      </c>
      <c r="J265" s="76"/>
      <c r="K265" s="76"/>
      <c r="L265" s="28" t="str">
        <f t="shared" si="7"/>
        <v/>
      </c>
    </row>
    <row r="266" spans="1:12" ht="18.95" customHeight="1" x14ac:dyDescent="0.25">
      <c r="A266" s="52"/>
      <c r="C266" s="76"/>
      <c r="D266" s="76"/>
      <c r="E266" s="94"/>
      <c r="F266" s="185"/>
      <c r="G266" s="69"/>
      <c r="H266" s="94"/>
      <c r="I266" s="69" t="str">
        <f t="shared" ref="I266:I329" si="8">IF(E266="","",IFERROR(E266*G266,""))</f>
        <v/>
      </c>
      <c r="J266" s="76"/>
      <c r="K266" s="76"/>
      <c r="L266" s="28" t="str">
        <f t="shared" ref="L266:L329" si="9">IF(F266="","",MONTH(F266))</f>
        <v/>
      </c>
    </row>
    <row r="267" spans="1:12" ht="18.95" customHeight="1" x14ac:dyDescent="0.25">
      <c r="A267" s="52"/>
      <c r="C267" s="76"/>
      <c r="D267" s="76"/>
      <c r="E267" s="94"/>
      <c r="F267" s="185"/>
      <c r="G267" s="69"/>
      <c r="H267" s="94"/>
      <c r="I267" s="69" t="str">
        <f t="shared" si="8"/>
        <v/>
      </c>
      <c r="J267" s="76"/>
      <c r="K267" s="76"/>
      <c r="L267" s="28" t="str">
        <f t="shared" si="9"/>
        <v/>
      </c>
    </row>
    <row r="268" spans="1:12" ht="18.95" customHeight="1" x14ac:dyDescent="0.25">
      <c r="A268" s="52"/>
      <c r="C268" s="76"/>
      <c r="D268" s="76"/>
      <c r="E268" s="94"/>
      <c r="F268" s="185"/>
      <c r="G268" s="69"/>
      <c r="H268" s="94"/>
      <c r="I268" s="69" t="str">
        <f t="shared" si="8"/>
        <v/>
      </c>
      <c r="J268" s="76"/>
      <c r="K268" s="76"/>
      <c r="L268" s="28" t="str">
        <f t="shared" si="9"/>
        <v/>
      </c>
    </row>
    <row r="269" spans="1:12" ht="18.95" customHeight="1" x14ac:dyDescent="0.25">
      <c r="A269" s="52"/>
      <c r="C269" s="76"/>
      <c r="D269" s="76"/>
      <c r="E269" s="94"/>
      <c r="F269" s="185"/>
      <c r="G269" s="69"/>
      <c r="H269" s="94"/>
      <c r="I269" s="69" t="str">
        <f t="shared" si="8"/>
        <v/>
      </c>
      <c r="J269" s="76"/>
      <c r="K269" s="76"/>
      <c r="L269" s="28" t="str">
        <f t="shared" si="9"/>
        <v/>
      </c>
    </row>
    <row r="270" spans="1:12" ht="18.95" customHeight="1" x14ac:dyDescent="0.25">
      <c r="A270" s="52"/>
      <c r="C270" s="76"/>
      <c r="D270" s="76"/>
      <c r="E270" s="94"/>
      <c r="F270" s="185"/>
      <c r="G270" s="69"/>
      <c r="H270" s="94"/>
      <c r="I270" s="69" t="str">
        <f t="shared" si="8"/>
        <v/>
      </c>
      <c r="J270" s="76"/>
      <c r="K270" s="76"/>
      <c r="L270" s="28" t="str">
        <f t="shared" si="9"/>
        <v/>
      </c>
    </row>
    <row r="271" spans="1:12" ht="18.95" customHeight="1" x14ac:dyDescent="0.25">
      <c r="A271" s="52"/>
      <c r="C271" s="76"/>
      <c r="D271" s="76"/>
      <c r="E271" s="94"/>
      <c r="F271" s="185"/>
      <c r="G271" s="69"/>
      <c r="H271" s="94"/>
      <c r="I271" s="69" t="str">
        <f t="shared" si="8"/>
        <v/>
      </c>
      <c r="J271" s="76"/>
      <c r="K271" s="76"/>
      <c r="L271" s="28" t="str">
        <f t="shared" si="9"/>
        <v/>
      </c>
    </row>
    <row r="272" spans="1:12" ht="18.95" customHeight="1" x14ac:dyDescent="0.25">
      <c r="A272" s="52"/>
      <c r="C272" s="76"/>
      <c r="D272" s="76"/>
      <c r="E272" s="94"/>
      <c r="F272" s="185"/>
      <c r="G272" s="69"/>
      <c r="H272" s="94"/>
      <c r="I272" s="69" t="str">
        <f t="shared" si="8"/>
        <v/>
      </c>
      <c r="J272" s="76"/>
      <c r="K272" s="76"/>
      <c r="L272" s="28" t="str">
        <f t="shared" si="9"/>
        <v/>
      </c>
    </row>
    <row r="273" spans="1:12" ht="18.95" customHeight="1" x14ac:dyDescent="0.25">
      <c r="A273" s="52"/>
      <c r="C273" s="76"/>
      <c r="D273" s="76"/>
      <c r="E273" s="94"/>
      <c r="F273" s="185"/>
      <c r="G273" s="69"/>
      <c r="H273" s="94"/>
      <c r="I273" s="69" t="str">
        <f t="shared" si="8"/>
        <v/>
      </c>
      <c r="J273" s="76"/>
      <c r="K273" s="76"/>
      <c r="L273" s="28" t="str">
        <f t="shared" si="9"/>
        <v/>
      </c>
    </row>
    <row r="274" spans="1:12" ht="18.95" customHeight="1" x14ac:dyDescent="0.25">
      <c r="A274" s="52"/>
      <c r="C274" s="76"/>
      <c r="D274" s="76"/>
      <c r="E274" s="94"/>
      <c r="F274" s="185"/>
      <c r="G274" s="69"/>
      <c r="H274" s="94"/>
      <c r="I274" s="69" t="str">
        <f t="shared" si="8"/>
        <v/>
      </c>
      <c r="J274" s="76"/>
      <c r="K274" s="76"/>
      <c r="L274" s="28" t="str">
        <f t="shared" si="9"/>
        <v/>
      </c>
    </row>
    <row r="275" spans="1:12" ht="18.95" customHeight="1" x14ac:dyDescent="0.25">
      <c r="A275" s="52"/>
      <c r="C275" s="76"/>
      <c r="D275" s="76"/>
      <c r="E275" s="94"/>
      <c r="F275" s="185"/>
      <c r="G275" s="69"/>
      <c r="H275" s="94"/>
      <c r="I275" s="69" t="str">
        <f t="shared" si="8"/>
        <v/>
      </c>
      <c r="J275" s="76"/>
      <c r="K275" s="76"/>
      <c r="L275" s="28" t="str">
        <f t="shared" si="9"/>
        <v/>
      </c>
    </row>
    <row r="276" spans="1:12" ht="18.95" customHeight="1" x14ac:dyDescent="0.25">
      <c r="A276" s="52"/>
      <c r="C276" s="76"/>
      <c r="D276" s="76"/>
      <c r="E276" s="94"/>
      <c r="F276" s="185"/>
      <c r="G276" s="69"/>
      <c r="H276" s="94"/>
      <c r="I276" s="69" t="str">
        <f t="shared" si="8"/>
        <v/>
      </c>
      <c r="J276" s="76"/>
      <c r="K276" s="76"/>
      <c r="L276" s="28" t="str">
        <f t="shared" si="9"/>
        <v/>
      </c>
    </row>
    <row r="277" spans="1:12" ht="18.95" customHeight="1" x14ac:dyDescent="0.25">
      <c r="A277" s="52"/>
      <c r="C277" s="76"/>
      <c r="D277" s="76"/>
      <c r="E277" s="94"/>
      <c r="F277" s="185"/>
      <c r="G277" s="69"/>
      <c r="H277" s="94"/>
      <c r="I277" s="69" t="str">
        <f t="shared" si="8"/>
        <v/>
      </c>
      <c r="J277" s="76"/>
      <c r="K277" s="76"/>
      <c r="L277" s="28" t="str">
        <f t="shared" si="9"/>
        <v/>
      </c>
    </row>
    <row r="278" spans="1:12" ht="18.95" customHeight="1" x14ac:dyDescent="0.25">
      <c r="A278" s="52"/>
      <c r="C278" s="76"/>
      <c r="D278" s="76"/>
      <c r="E278" s="94"/>
      <c r="F278" s="185"/>
      <c r="G278" s="69"/>
      <c r="H278" s="94"/>
      <c r="I278" s="69" t="str">
        <f t="shared" si="8"/>
        <v/>
      </c>
      <c r="J278" s="76"/>
      <c r="K278" s="76"/>
      <c r="L278" s="28" t="str">
        <f t="shared" si="9"/>
        <v/>
      </c>
    </row>
    <row r="279" spans="1:12" ht="18.95" customHeight="1" x14ac:dyDescent="0.25">
      <c r="A279" s="52"/>
      <c r="C279" s="76"/>
      <c r="D279" s="76"/>
      <c r="E279" s="94"/>
      <c r="F279" s="185"/>
      <c r="G279" s="69"/>
      <c r="H279" s="94"/>
      <c r="I279" s="69" t="str">
        <f t="shared" si="8"/>
        <v/>
      </c>
      <c r="J279" s="76"/>
      <c r="K279" s="76"/>
      <c r="L279" s="28" t="str">
        <f t="shared" si="9"/>
        <v/>
      </c>
    </row>
    <row r="280" spans="1:12" ht="18.95" customHeight="1" x14ac:dyDescent="0.25">
      <c r="A280" s="52"/>
      <c r="C280" s="76"/>
      <c r="D280" s="76"/>
      <c r="E280" s="94"/>
      <c r="F280" s="185"/>
      <c r="G280" s="69"/>
      <c r="H280" s="94"/>
      <c r="I280" s="69" t="str">
        <f t="shared" si="8"/>
        <v/>
      </c>
      <c r="J280" s="76"/>
      <c r="K280" s="76"/>
      <c r="L280" s="28" t="str">
        <f t="shared" si="9"/>
        <v/>
      </c>
    </row>
    <row r="281" spans="1:12" ht="18.95" customHeight="1" x14ac:dyDescent="0.25">
      <c r="A281" s="52"/>
      <c r="C281" s="76"/>
      <c r="D281" s="76"/>
      <c r="E281" s="94"/>
      <c r="F281" s="185"/>
      <c r="G281" s="69"/>
      <c r="H281" s="94"/>
      <c r="I281" s="69" t="str">
        <f t="shared" si="8"/>
        <v/>
      </c>
      <c r="J281" s="76"/>
      <c r="K281" s="76"/>
      <c r="L281" s="28" t="str">
        <f t="shared" si="9"/>
        <v/>
      </c>
    </row>
    <row r="282" spans="1:12" ht="18.95" customHeight="1" x14ac:dyDescent="0.25">
      <c r="A282" s="52"/>
      <c r="C282" s="76"/>
      <c r="D282" s="76"/>
      <c r="E282" s="94"/>
      <c r="F282" s="185"/>
      <c r="G282" s="69"/>
      <c r="H282" s="94"/>
      <c r="I282" s="69" t="str">
        <f t="shared" si="8"/>
        <v/>
      </c>
      <c r="J282" s="76"/>
      <c r="K282" s="76"/>
      <c r="L282" s="28" t="str">
        <f t="shared" si="9"/>
        <v/>
      </c>
    </row>
    <row r="283" spans="1:12" ht="18.95" customHeight="1" x14ac:dyDescent="0.25">
      <c r="A283" s="52"/>
      <c r="C283" s="76"/>
      <c r="D283" s="76"/>
      <c r="E283" s="94"/>
      <c r="F283" s="185"/>
      <c r="G283" s="69"/>
      <c r="H283" s="94"/>
      <c r="I283" s="69" t="str">
        <f t="shared" si="8"/>
        <v/>
      </c>
      <c r="J283" s="76"/>
      <c r="K283" s="76"/>
      <c r="L283" s="28" t="str">
        <f t="shared" si="9"/>
        <v/>
      </c>
    </row>
    <row r="284" spans="1:12" ht="18.95" customHeight="1" x14ac:dyDescent="0.25">
      <c r="A284" s="52"/>
      <c r="C284" s="76"/>
      <c r="D284" s="76"/>
      <c r="E284" s="94"/>
      <c r="F284" s="185"/>
      <c r="G284" s="69"/>
      <c r="H284" s="94"/>
      <c r="I284" s="69" t="str">
        <f t="shared" si="8"/>
        <v/>
      </c>
      <c r="J284" s="76"/>
      <c r="K284" s="76"/>
      <c r="L284" s="28" t="str">
        <f t="shared" si="9"/>
        <v/>
      </c>
    </row>
    <row r="285" spans="1:12" ht="18.95" customHeight="1" x14ac:dyDescent="0.25">
      <c r="A285" s="52"/>
      <c r="C285" s="76"/>
      <c r="D285" s="76"/>
      <c r="E285" s="94"/>
      <c r="F285" s="185"/>
      <c r="G285" s="69"/>
      <c r="H285" s="94"/>
      <c r="I285" s="69" t="str">
        <f t="shared" si="8"/>
        <v/>
      </c>
      <c r="J285" s="76"/>
      <c r="K285" s="76"/>
      <c r="L285" s="28" t="str">
        <f t="shared" si="9"/>
        <v/>
      </c>
    </row>
    <row r="286" spans="1:12" ht="18.95" customHeight="1" x14ac:dyDescent="0.25">
      <c r="A286" s="52"/>
      <c r="C286" s="76"/>
      <c r="D286" s="76"/>
      <c r="E286" s="94"/>
      <c r="F286" s="185"/>
      <c r="G286" s="69"/>
      <c r="H286" s="94"/>
      <c r="I286" s="69" t="str">
        <f t="shared" si="8"/>
        <v/>
      </c>
      <c r="J286" s="76"/>
      <c r="K286" s="76"/>
      <c r="L286" s="28" t="str">
        <f t="shared" si="9"/>
        <v/>
      </c>
    </row>
    <row r="287" spans="1:12" ht="18.95" customHeight="1" x14ac:dyDescent="0.25">
      <c r="A287" s="52"/>
      <c r="C287" s="76"/>
      <c r="D287" s="76"/>
      <c r="E287" s="94"/>
      <c r="F287" s="185"/>
      <c r="G287" s="69"/>
      <c r="H287" s="94"/>
      <c r="I287" s="69" t="str">
        <f t="shared" si="8"/>
        <v/>
      </c>
      <c r="J287" s="76"/>
      <c r="K287" s="76"/>
      <c r="L287" s="28" t="str">
        <f t="shared" si="9"/>
        <v/>
      </c>
    </row>
    <row r="288" spans="1:12" ht="18.95" customHeight="1" x14ac:dyDescent="0.25">
      <c r="A288" s="52"/>
      <c r="C288" s="76"/>
      <c r="D288" s="76"/>
      <c r="E288" s="94"/>
      <c r="F288" s="185"/>
      <c r="G288" s="69"/>
      <c r="H288" s="94"/>
      <c r="I288" s="69" t="str">
        <f t="shared" si="8"/>
        <v/>
      </c>
      <c r="J288" s="76"/>
      <c r="K288" s="76"/>
      <c r="L288" s="28" t="str">
        <f t="shared" si="9"/>
        <v/>
      </c>
    </row>
    <row r="289" spans="1:12" ht="18.95" customHeight="1" x14ac:dyDescent="0.25">
      <c r="A289" s="52"/>
      <c r="C289" s="76"/>
      <c r="D289" s="76"/>
      <c r="E289" s="94"/>
      <c r="F289" s="185"/>
      <c r="G289" s="69"/>
      <c r="H289" s="94"/>
      <c r="I289" s="69" t="str">
        <f t="shared" si="8"/>
        <v/>
      </c>
      <c r="J289" s="76"/>
      <c r="K289" s="76"/>
      <c r="L289" s="28" t="str">
        <f t="shared" si="9"/>
        <v/>
      </c>
    </row>
    <row r="290" spans="1:12" ht="18.95" customHeight="1" x14ac:dyDescent="0.25">
      <c r="A290" s="52"/>
      <c r="C290" s="76"/>
      <c r="D290" s="76"/>
      <c r="E290" s="94"/>
      <c r="F290" s="185"/>
      <c r="G290" s="69"/>
      <c r="H290" s="94"/>
      <c r="I290" s="69" t="str">
        <f t="shared" si="8"/>
        <v/>
      </c>
      <c r="J290" s="76"/>
      <c r="K290" s="76"/>
      <c r="L290" s="28" t="str">
        <f t="shared" si="9"/>
        <v/>
      </c>
    </row>
    <row r="291" spans="1:12" ht="18.95" customHeight="1" x14ac:dyDescent="0.25">
      <c r="A291" s="52"/>
      <c r="C291" s="76"/>
      <c r="D291" s="76"/>
      <c r="E291" s="94"/>
      <c r="F291" s="185"/>
      <c r="G291" s="69"/>
      <c r="H291" s="94"/>
      <c r="I291" s="69" t="str">
        <f t="shared" si="8"/>
        <v/>
      </c>
      <c r="J291" s="76"/>
      <c r="K291" s="76"/>
      <c r="L291" s="28" t="str">
        <f t="shared" si="9"/>
        <v/>
      </c>
    </row>
    <row r="292" spans="1:12" ht="18.95" customHeight="1" x14ac:dyDescent="0.25">
      <c r="A292" s="52"/>
      <c r="C292" s="76"/>
      <c r="D292" s="76"/>
      <c r="E292" s="94"/>
      <c r="F292" s="185"/>
      <c r="G292" s="69"/>
      <c r="H292" s="94"/>
      <c r="I292" s="69" t="str">
        <f t="shared" si="8"/>
        <v/>
      </c>
      <c r="J292" s="76"/>
      <c r="K292" s="76"/>
      <c r="L292" s="28" t="str">
        <f t="shared" si="9"/>
        <v/>
      </c>
    </row>
    <row r="293" spans="1:12" ht="18.95" customHeight="1" x14ac:dyDescent="0.25">
      <c r="A293" s="52"/>
      <c r="C293" s="76"/>
      <c r="D293" s="76"/>
      <c r="E293" s="94"/>
      <c r="F293" s="185"/>
      <c r="G293" s="69"/>
      <c r="H293" s="94"/>
      <c r="I293" s="69" t="str">
        <f t="shared" si="8"/>
        <v/>
      </c>
      <c r="J293" s="76"/>
      <c r="K293" s="76"/>
      <c r="L293" s="28" t="str">
        <f t="shared" si="9"/>
        <v/>
      </c>
    </row>
    <row r="294" spans="1:12" ht="18.95" customHeight="1" x14ac:dyDescent="0.25">
      <c r="A294" s="52"/>
      <c r="C294" s="76"/>
      <c r="D294" s="76"/>
      <c r="E294" s="94"/>
      <c r="F294" s="185"/>
      <c r="G294" s="69"/>
      <c r="H294" s="94"/>
      <c r="I294" s="69" t="str">
        <f t="shared" si="8"/>
        <v/>
      </c>
      <c r="J294" s="76"/>
      <c r="K294" s="76"/>
      <c r="L294" s="28" t="str">
        <f t="shared" si="9"/>
        <v/>
      </c>
    </row>
    <row r="295" spans="1:12" ht="18.95" customHeight="1" x14ac:dyDescent="0.25">
      <c r="A295" s="52"/>
      <c r="C295" s="76"/>
      <c r="D295" s="76"/>
      <c r="E295" s="94"/>
      <c r="F295" s="185"/>
      <c r="G295" s="69"/>
      <c r="H295" s="94"/>
      <c r="I295" s="69" t="str">
        <f t="shared" si="8"/>
        <v/>
      </c>
      <c r="J295" s="76"/>
      <c r="K295" s="76"/>
      <c r="L295" s="28" t="str">
        <f t="shared" si="9"/>
        <v/>
      </c>
    </row>
    <row r="296" spans="1:12" ht="18.95" customHeight="1" x14ac:dyDescent="0.25">
      <c r="A296" s="52"/>
      <c r="C296" s="76"/>
      <c r="D296" s="76"/>
      <c r="E296" s="94"/>
      <c r="F296" s="185"/>
      <c r="G296" s="69"/>
      <c r="H296" s="94"/>
      <c r="I296" s="69" t="str">
        <f t="shared" si="8"/>
        <v/>
      </c>
      <c r="J296" s="76"/>
      <c r="K296" s="76"/>
      <c r="L296" s="28" t="str">
        <f t="shared" si="9"/>
        <v/>
      </c>
    </row>
    <row r="297" spans="1:12" ht="18.95" customHeight="1" x14ac:dyDescent="0.25">
      <c r="A297" s="52"/>
      <c r="C297" s="76"/>
      <c r="D297" s="76"/>
      <c r="E297" s="94"/>
      <c r="F297" s="185"/>
      <c r="G297" s="69"/>
      <c r="H297" s="94"/>
      <c r="I297" s="69" t="str">
        <f t="shared" si="8"/>
        <v/>
      </c>
      <c r="J297" s="76"/>
      <c r="K297" s="76"/>
      <c r="L297" s="28" t="str">
        <f t="shared" si="9"/>
        <v/>
      </c>
    </row>
    <row r="298" spans="1:12" ht="18.95" customHeight="1" x14ac:dyDescent="0.25">
      <c r="A298" s="52"/>
      <c r="C298" s="76"/>
      <c r="D298" s="76"/>
      <c r="E298" s="94"/>
      <c r="F298" s="185"/>
      <c r="G298" s="69"/>
      <c r="H298" s="94"/>
      <c r="I298" s="69" t="str">
        <f t="shared" si="8"/>
        <v/>
      </c>
      <c r="J298" s="76"/>
      <c r="K298" s="76"/>
      <c r="L298" s="28" t="str">
        <f t="shared" si="9"/>
        <v/>
      </c>
    </row>
    <row r="299" spans="1:12" ht="18.95" customHeight="1" x14ac:dyDescent="0.25">
      <c r="A299" s="52"/>
      <c r="C299" s="76"/>
      <c r="D299" s="76"/>
      <c r="E299" s="94"/>
      <c r="F299" s="185"/>
      <c r="G299" s="69"/>
      <c r="H299" s="94"/>
      <c r="I299" s="69" t="str">
        <f t="shared" si="8"/>
        <v/>
      </c>
      <c r="J299" s="76"/>
      <c r="K299" s="76"/>
      <c r="L299" s="28" t="str">
        <f t="shared" si="9"/>
        <v/>
      </c>
    </row>
    <row r="300" spans="1:12" ht="18.95" customHeight="1" x14ac:dyDescent="0.25">
      <c r="A300" s="52"/>
      <c r="C300" s="76"/>
      <c r="D300" s="76"/>
      <c r="E300" s="94"/>
      <c r="F300" s="185"/>
      <c r="G300" s="69"/>
      <c r="H300" s="94"/>
      <c r="I300" s="69" t="str">
        <f t="shared" si="8"/>
        <v/>
      </c>
      <c r="J300" s="76"/>
      <c r="K300" s="76"/>
      <c r="L300" s="28" t="str">
        <f t="shared" si="9"/>
        <v/>
      </c>
    </row>
    <row r="301" spans="1:12" ht="18.95" customHeight="1" x14ac:dyDescent="0.25">
      <c r="A301" s="52"/>
      <c r="C301" s="76"/>
      <c r="D301" s="76"/>
      <c r="E301" s="94"/>
      <c r="F301" s="185"/>
      <c r="G301" s="69"/>
      <c r="H301" s="94"/>
      <c r="I301" s="69" t="str">
        <f t="shared" si="8"/>
        <v/>
      </c>
      <c r="J301" s="76"/>
      <c r="K301" s="76"/>
      <c r="L301" s="28" t="str">
        <f t="shared" si="9"/>
        <v/>
      </c>
    </row>
    <row r="302" spans="1:12" ht="18.95" customHeight="1" x14ac:dyDescent="0.25">
      <c r="A302" s="52"/>
      <c r="C302" s="76"/>
      <c r="D302" s="76"/>
      <c r="E302" s="94"/>
      <c r="F302" s="185"/>
      <c r="G302" s="69"/>
      <c r="H302" s="94"/>
      <c r="I302" s="69" t="str">
        <f t="shared" si="8"/>
        <v/>
      </c>
      <c r="J302" s="76"/>
      <c r="K302" s="76"/>
      <c r="L302" s="28" t="str">
        <f t="shared" si="9"/>
        <v/>
      </c>
    </row>
    <row r="303" spans="1:12" ht="18.95" customHeight="1" x14ac:dyDescent="0.25">
      <c r="A303" s="52"/>
      <c r="C303" s="76"/>
      <c r="D303" s="76"/>
      <c r="E303" s="94"/>
      <c r="F303" s="185"/>
      <c r="G303" s="69"/>
      <c r="H303" s="94"/>
      <c r="I303" s="69" t="str">
        <f t="shared" si="8"/>
        <v/>
      </c>
      <c r="J303" s="76"/>
      <c r="K303" s="76"/>
      <c r="L303" s="28" t="str">
        <f t="shared" si="9"/>
        <v/>
      </c>
    </row>
    <row r="304" spans="1:12" ht="18.95" customHeight="1" x14ac:dyDescent="0.25">
      <c r="A304" s="52"/>
      <c r="C304" s="76"/>
      <c r="D304" s="76"/>
      <c r="E304" s="94"/>
      <c r="F304" s="185"/>
      <c r="G304" s="69"/>
      <c r="H304" s="94"/>
      <c r="I304" s="69" t="str">
        <f t="shared" si="8"/>
        <v/>
      </c>
      <c r="J304" s="76"/>
      <c r="K304" s="76"/>
      <c r="L304" s="28" t="str">
        <f t="shared" si="9"/>
        <v/>
      </c>
    </row>
    <row r="305" spans="1:12" ht="18.95" customHeight="1" x14ac:dyDescent="0.25">
      <c r="A305" s="52"/>
      <c r="C305" s="76"/>
      <c r="D305" s="76"/>
      <c r="E305" s="94"/>
      <c r="F305" s="185"/>
      <c r="G305" s="69"/>
      <c r="H305" s="94"/>
      <c r="I305" s="69" t="str">
        <f t="shared" si="8"/>
        <v/>
      </c>
      <c r="J305" s="76"/>
      <c r="K305" s="76"/>
      <c r="L305" s="28" t="str">
        <f t="shared" si="9"/>
        <v/>
      </c>
    </row>
    <row r="306" spans="1:12" ht="18.95" customHeight="1" x14ac:dyDescent="0.25">
      <c r="A306" s="52"/>
      <c r="C306" s="76"/>
      <c r="D306" s="76"/>
      <c r="E306" s="94"/>
      <c r="F306" s="185"/>
      <c r="G306" s="69"/>
      <c r="H306" s="94"/>
      <c r="I306" s="69" t="str">
        <f t="shared" si="8"/>
        <v/>
      </c>
      <c r="J306" s="76"/>
      <c r="K306" s="76"/>
      <c r="L306" s="28" t="str">
        <f t="shared" si="9"/>
        <v/>
      </c>
    </row>
    <row r="307" spans="1:12" ht="18.95" customHeight="1" x14ac:dyDescent="0.25">
      <c r="A307" s="52"/>
      <c r="C307" s="76"/>
      <c r="D307" s="76"/>
      <c r="E307" s="94"/>
      <c r="F307" s="185"/>
      <c r="G307" s="69"/>
      <c r="H307" s="94"/>
      <c r="I307" s="69" t="str">
        <f t="shared" si="8"/>
        <v/>
      </c>
      <c r="J307" s="76"/>
      <c r="K307" s="76"/>
      <c r="L307" s="28" t="str">
        <f t="shared" si="9"/>
        <v/>
      </c>
    </row>
    <row r="308" spans="1:12" ht="18.95" customHeight="1" x14ac:dyDescent="0.25">
      <c r="A308" s="52"/>
      <c r="C308" s="76"/>
      <c r="D308" s="76"/>
      <c r="E308" s="94"/>
      <c r="F308" s="185"/>
      <c r="G308" s="69"/>
      <c r="H308" s="94"/>
      <c r="I308" s="69" t="str">
        <f t="shared" si="8"/>
        <v/>
      </c>
      <c r="J308" s="76"/>
      <c r="K308" s="76"/>
      <c r="L308" s="28" t="str">
        <f t="shared" si="9"/>
        <v/>
      </c>
    </row>
    <row r="309" spans="1:12" ht="18.95" customHeight="1" x14ac:dyDescent="0.25">
      <c r="A309" s="52"/>
      <c r="C309" s="76"/>
      <c r="D309" s="76"/>
      <c r="E309" s="94"/>
      <c r="F309" s="185"/>
      <c r="G309" s="69"/>
      <c r="H309" s="94"/>
      <c r="I309" s="69" t="str">
        <f t="shared" si="8"/>
        <v/>
      </c>
      <c r="J309" s="76"/>
      <c r="K309" s="76"/>
      <c r="L309" s="28" t="str">
        <f t="shared" si="9"/>
        <v/>
      </c>
    </row>
    <row r="310" spans="1:12" ht="18.95" customHeight="1" x14ac:dyDescent="0.25">
      <c r="A310" s="52"/>
      <c r="C310" s="76"/>
      <c r="D310" s="76"/>
      <c r="E310" s="94"/>
      <c r="F310" s="185"/>
      <c r="G310" s="69"/>
      <c r="H310" s="94"/>
      <c r="I310" s="69" t="str">
        <f t="shared" si="8"/>
        <v/>
      </c>
      <c r="J310" s="76"/>
      <c r="K310" s="76"/>
      <c r="L310" s="28" t="str">
        <f t="shared" si="9"/>
        <v/>
      </c>
    </row>
    <row r="311" spans="1:12" ht="18.95" customHeight="1" x14ac:dyDescent="0.25">
      <c r="A311" s="52"/>
      <c r="C311" s="76"/>
      <c r="D311" s="76"/>
      <c r="E311" s="94"/>
      <c r="F311" s="185"/>
      <c r="G311" s="69"/>
      <c r="H311" s="94"/>
      <c r="I311" s="69" t="str">
        <f t="shared" si="8"/>
        <v/>
      </c>
      <c r="J311" s="76"/>
      <c r="K311" s="76"/>
      <c r="L311" s="28" t="str">
        <f t="shared" si="9"/>
        <v/>
      </c>
    </row>
    <row r="312" spans="1:12" ht="18.95" customHeight="1" x14ac:dyDescent="0.25">
      <c r="A312" s="52"/>
      <c r="C312" s="76"/>
      <c r="D312" s="76"/>
      <c r="E312" s="94"/>
      <c r="F312" s="185"/>
      <c r="G312" s="69"/>
      <c r="H312" s="94"/>
      <c r="I312" s="69" t="str">
        <f t="shared" si="8"/>
        <v/>
      </c>
      <c r="J312" s="76"/>
      <c r="K312" s="76"/>
      <c r="L312" s="28" t="str">
        <f t="shared" si="9"/>
        <v/>
      </c>
    </row>
    <row r="313" spans="1:12" ht="18.95" customHeight="1" x14ac:dyDescent="0.25">
      <c r="A313" s="52"/>
      <c r="C313" s="76"/>
      <c r="D313" s="76"/>
      <c r="E313" s="94"/>
      <c r="F313" s="185"/>
      <c r="G313" s="69"/>
      <c r="H313" s="94"/>
      <c r="I313" s="69" t="str">
        <f t="shared" si="8"/>
        <v/>
      </c>
      <c r="J313" s="76"/>
      <c r="K313" s="76"/>
      <c r="L313" s="28" t="str">
        <f t="shared" si="9"/>
        <v/>
      </c>
    </row>
    <row r="314" spans="1:12" ht="18.95" customHeight="1" x14ac:dyDescent="0.25">
      <c r="A314" s="52"/>
      <c r="C314" s="76"/>
      <c r="D314" s="76"/>
      <c r="E314" s="94"/>
      <c r="F314" s="185"/>
      <c r="G314" s="69"/>
      <c r="H314" s="94"/>
      <c r="I314" s="69" t="str">
        <f t="shared" si="8"/>
        <v/>
      </c>
      <c r="J314" s="76"/>
      <c r="K314" s="76"/>
      <c r="L314" s="28" t="str">
        <f t="shared" si="9"/>
        <v/>
      </c>
    </row>
    <row r="315" spans="1:12" ht="18.95" customHeight="1" x14ac:dyDescent="0.25">
      <c r="A315" s="52"/>
      <c r="C315" s="76"/>
      <c r="D315" s="76"/>
      <c r="E315" s="94"/>
      <c r="F315" s="185"/>
      <c r="G315" s="69"/>
      <c r="H315" s="94"/>
      <c r="I315" s="69" t="str">
        <f t="shared" si="8"/>
        <v/>
      </c>
      <c r="J315" s="76"/>
      <c r="K315" s="76"/>
      <c r="L315" s="28" t="str">
        <f t="shared" si="9"/>
        <v/>
      </c>
    </row>
    <row r="316" spans="1:12" ht="18.95" customHeight="1" x14ac:dyDescent="0.25">
      <c r="A316" s="52"/>
      <c r="C316" s="76"/>
      <c r="D316" s="76"/>
      <c r="E316" s="94"/>
      <c r="F316" s="185"/>
      <c r="G316" s="69"/>
      <c r="H316" s="94"/>
      <c r="I316" s="69" t="str">
        <f t="shared" si="8"/>
        <v/>
      </c>
      <c r="J316" s="76"/>
      <c r="K316" s="76"/>
      <c r="L316" s="28" t="str">
        <f t="shared" si="9"/>
        <v/>
      </c>
    </row>
    <row r="317" spans="1:12" ht="18.95" customHeight="1" x14ac:dyDescent="0.25">
      <c r="A317" s="52"/>
      <c r="C317" s="76"/>
      <c r="D317" s="76"/>
      <c r="E317" s="94"/>
      <c r="F317" s="185"/>
      <c r="G317" s="69"/>
      <c r="H317" s="94"/>
      <c r="I317" s="69" t="str">
        <f t="shared" si="8"/>
        <v/>
      </c>
      <c r="J317" s="76"/>
      <c r="K317" s="76"/>
      <c r="L317" s="28" t="str">
        <f t="shared" si="9"/>
        <v/>
      </c>
    </row>
    <row r="318" spans="1:12" ht="18.95" customHeight="1" x14ac:dyDescent="0.25">
      <c r="A318" s="52"/>
      <c r="C318" s="76"/>
      <c r="D318" s="76"/>
      <c r="E318" s="94"/>
      <c r="F318" s="185"/>
      <c r="G318" s="69"/>
      <c r="H318" s="94"/>
      <c r="I318" s="69" t="str">
        <f t="shared" si="8"/>
        <v/>
      </c>
      <c r="J318" s="76"/>
      <c r="K318" s="76"/>
      <c r="L318" s="28" t="str">
        <f t="shared" si="9"/>
        <v/>
      </c>
    </row>
    <row r="319" spans="1:12" ht="18.95" customHeight="1" x14ac:dyDescent="0.25">
      <c r="A319" s="52"/>
      <c r="C319" s="76"/>
      <c r="D319" s="76"/>
      <c r="E319" s="94"/>
      <c r="F319" s="185"/>
      <c r="G319" s="69"/>
      <c r="H319" s="94"/>
      <c r="I319" s="69" t="str">
        <f t="shared" si="8"/>
        <v/>
      </c>
      <c r="J319" s="76"/>
      <c r="K319" s="76"/>
      <c r="L319" s="28" t="str">
        <f t="shared" si="9"/>
        <v/>
      </c>
    </row>
    <row r="320" spans="1:12" ht="18.95" customHeight="1" x14ac:dyDescent="0.25">
      <c r="A320" s="52"/>
      <c r="C320" s="76"/>
      <c r="D320" s="76"/>
      <c r="E320" s="94"/>
      <c r="F320" s="185"/>
      <c r="G320" s="69"/>
      <c r="H320" s="94"/>
      <c r="I320" s="69" t="str">
        <f t="shared" si="8"/>
        <v/>
      </c>
      <c r="J320" s="76"/>
      <c r="K320" s="76"/>
      <c r="L320" s="28" t="str">
        <f t="shared" si="9"/>
        <v/>
      </c>
    </row>
    <row r="321" spans="1:12" ht="18.95" customHeight="1" x14ac:dyDescent="0.25">
      <c r="A321" s="52"/>
      <c r="C321" s="76"/>
      <c r="D321" s="76"/>
      <c r="E321" s="94"/>
      <c r="F321" s="185"/>
      <c r="G321" s="69"/>
      <c r="H321" s="94"/>
      <c r="I321" s="69" t="str">
        <f t="shared" si="8"/>
        <v/>
      </c>
      <c r="J321" s="76"/>
      <c r="K321" s="76"/>
      <c r="L321" s="28" t="str">
        <f t="shared" si="9"/>
        <v/>
      </c>
    </row>
    <row r="322" spans="1:12" ht="18.95" customHeight="1" x14ac:dyDescent="0.25">
      <c r="A322" s="52"/>
      <c r="C322" s="76"/>
      <c r="D322" s="76"/>
      <c r="E322" s="94"/>
      <c r="F322" s="185"/>
      <c r="G322" s="69"/>
      <c r="H322" s="94"/>
      <c r="I322" s="69" t="str">
        <f t="shared" si="8"/>
        <v/>
      </c>
      <c r="J322" s="76"/>
      <c r="K322" s="76"/>
      <c r="L322" s="28" t="str">
        <f t="shared" si="9"/>
        <v/>
      </c>
    </row>
    <row r="323" spans="1:12" ht="18.95" customHeight="1" x14ac:dyDescent="0.25">
      <c r="A323" s="52"/>
      <c r="C323" s="76"/>
      <c r="D323" s="76"/>
      <c r="E323" s="94"/>
      <c r="F323" s="185"/>
      <c r="G323" s="69"/>
      <c r="H323" s="94"/>
      <c r="I323" s="69" t="str">
        <f t="shared" si="8"/>
        <v/>
      </c>
      <c r="J323" s="76"/>
      <c r="K323" s="76"/>
      <c r="L323" s="28" t="str">
        <f t="shared" si="9"/>
        <v/>
      </c>
    </row>
    <row r="324" spans="1:12" ht="18.95" customHeight="1" x14ac:dyDescent="0.25">
      <c r="A324" s="52"/>
      <c r="C324" s="76"/>
      <c r="D324" s="76"/>
      <c r="E324" s="94"/>
      <c r="F324" s="185"/>
      <c r="G324" s="69"/>
      <c r="H324" s="94"/>
      <c r="I324" s="69" t="str">
        <f t="shared" si="8"/>
        <v/>
      </c>
      <c r="J324" s="76"/>
      <c r="K324" s="76"/>
      <c r="L324" s="28" t="str">
        <f t="shared" si="9"/>
        <v/>
      </c>
    </row>
    <row r="325" spans="1:12" ht="18.95" customHeight="1" x14ac:dyDescent="0.25">
      <c r="A325" s="52"/>
      <c r="C325" s="76"/>
      <c r="D325" s="76"/>
      <c r="E325" s="94"/>
      <c r="F325" s="185"/>
      <c r="G325" s="69"/>
      <c r="H325" s="94"/>
      <c r="I325" s="69" t="str">
        <f t="shared" si="8"/>
        <v/>
      </c>
      <c r="J325" s="76"/>
      <c r="K325" s="76"/>
      <c r="L325" s="28" t="str">
        <f t="shared" si="9"/>
        <v/>
      </c>
    </row>
    <row r="326" spans="1:12" ht="18.95" customHeight="1" x14ac:dyDescent="0.25">
      <c r="A326" s="52"/>
      <c r="C326" s="76"/>
      <c r="D326" s="76"/>
      <c r="E326" s="94"/>
      <c r="F326" s="185"/>
      <c r="G326" s="69"/>
      <c r="H326" s="94"/>
      <c r="I326" s="69" t="str">
        <f t="shared" si="8"/>
        <v/>
      </c>
      <c r="J326" s="76"/>
      <c r="K326" s="76"/>
      <c r="L326" s="28" t="str">
        <f t="shared" si="9"/>
        <v/>
      </c>
    </row>
    <row r="327" spans="1:12" ht="18.95" customHeight="1" x14ac:dyDescent="0.25">
      <c r="A327" s="52"/>
      <c r="C327" s="76"/>
      <c r="D327" s="76"/>
      <c r="E327" s="94"/>
      <c r="F327" s="185"/>
      <c r="G327" s="69"/>
      <c r="H327" s="94"/>
      <c r="I327" s="69" t="str">
        <f t="shared" si="8"/>
        <v/>
      </c>
      <c r="J327" s="76"/>
      <c r="K327" s="76"/>
      <c r="L327" s="28" t="str">
        <f t="shared" si="9"/>
        <v/>
      </c>
    </row>
    <row r="328" spans="1:12" ht="18.95" customHeight="1" x14ac:dyDescent="0.25">
      <c r="A328" s="52"/>
      <c r="C328" s="76"/>
      <c r="D328" s="76"/>
      <c r="E328" s="94"/>
      <c r="F328" s="185"/>
      <c r="G328" s="69"/>
      <c r="H328" s="94"/>
      <c r="I328" s="69" t="str">
        <f t="shared" si="8"/>
        <v/>
      </c>
      <c r="J328" s="76"/>
      <c r="K328" s="76"/>
      <c r="L328" s="28" t="str">
        <f t="shared" si="9"/>
        <v/>
      </c>
    </row>
    <row r="329" spans="1:12" ht="18.95" customHeight="1" x14ac:dyDescent="0.25">
      <c r="A329" s="52"/>
      <c r="C329" s="76"/>
      <c r="D329" s="76"/>
      <c r="E329" s="94"/>
      <c r="F329" s="185"/>
      <c r="G329" s="69"/>
      <c r="H329" s="94"/>
      <c r="I329" s="69" t="str">
        <f t="shared" si="8"/>
        <v/>
      </c>
      <c r="J329" s="76"/>
      <c r="K329" s="76"/>
      <c r="L329" s="28" t="str">
        <f t="shared" si="9"/>
        <v/>
      </c>
    </row>
    <row r="330" spans="1:12" ht="18.95" customHeight="1" x14ac:dyDescent="0.25">
      <c r="A330" s="52"/>
      <c r="C330" s="76"/>
      <c r="D330" s="76"/>
      <c r="E330" s="94"/>
      <c r="F330" s="185"/>
      <c r="G330" s="69"/>
      <c r="H330" s="94"/>
      <c r="I330" s="69" t="str">
        <f t="shared" ref="I330:I393" si="10">IF(E330="","",IFERROR(E330*G330,""))</f>
        <v/>
      </c>
      <c r="J330" s="76"/>
      <c r="K330" s="76"/>
      <c r="L330" s="28" t="str">
        <f t="shared" ref="L330:L393" si="11">IF(F330="","",MONTH(F330))</f>
        <v/>
      </c>
    </row>
    <row r="331" spans="1:12" ht="18.95" customHeight="1" x14ac:dyDescent="0.25">
      <c r="A331" s="52"/>
      <c r="C331" s="76"/>
      <c r="D331" s="76"/>
      <c r="E331" s="94"/>
      <c r="F331" s="185"/>
      <c r="G331" s="69"/>
      <c r="H331" s="94"/>
      <c r="I331" s="69" t="str">
        <f t="shared" si="10"/>
        <v/>
      </c>
      <c r="J331" s="76"/>
      <c r="K331" s="76"/>
      <c r="L331" s="28" t="str">
        <f t="shared" si="11"/>
        <v/>
      </c>
    </row>
    <row r="332" spans="1:12" ht="18.95" customHeight="1" x14ac:dyDescent="0.25">
      <c r="A332" s="52"/>
      <c r="C332" s="76"/>
      <c r="D332" s="76"/>
      <c r="E332" s="94"/>
      <c r="F332" s="185"/>
      <c r="G332" s="69"/>
      <c r="H332" s="94"/>
      <c r="I332" s="69" t="str">
        <f t="shared" si="10"/>
        <v/>
      </c>
      <c r="J332" s="76"/>
      <c r="K332" s="76"/>
      <c r="L332" s="28" t="str">
        <f t="shared" si="11"/>
        <v/>
      </c>
    </row>
    <row r="333" spans="1:12" ht="18.95" customHeight="1" x14ac:dyDescent="0.25">
      <c r="A333" s="52"/>
      <c r="C333" s="76"/>
      <c r="D333" s="76"/>
      <c r="E333" s="94"/>
      <c r="F333" s="185"/>
      <c r="G333" s="69"/>
      <c r="H333" s="94"/>
      <c r="I333" s="69" t="str">
        <f t="shared" si="10"/>
        <v/>
      </c>
      <c r="J333" s="76"/>
      <c r="K333" s="76"/>
      <c r="L333" s="28" t="str">
        <f t="shared" si="11"/>
        <v/>
      </c>
    </row>
    <row r="334" spans="1:12" ht="18.95" customHeight="1" x14ac:dyDescent="0.25">
      <c r="A334" s="52"/>
      <c r="C334" s="76"/>
      <c r="D334" s="76"/>
      <c r="E334" s="94"/>
      <c r="F334" s="185"/>
      <c r="G334" s="69"/>
      <c r="H334" s="94"/>
      <c r="I334" s="69" t="str">
        <f t="shared" si="10"/>
        <v/>
      </c>
      <c r="J334" s="76"/>
      <c r="K334" s="76"/>
      <c r="L334" s="28" t="str">
        <f t="shared" si="11"/>
        <v/>
      </c>
    </row>
    <row r="335" spans="1:12" ht="18.95" customHeight="1" x14ac:dyDescent="0.25">
      <c r="A335" s="52"/>
      <c r="C335" s="76"/>
      <c r="D335" s="76"/>
      <c r="E335" s="94"/>
      <c r="F335" s="185"/>
      <c r="G335" s="69"/>
      <c r="H335" s="94"/>
      <c r="I335" s="69" t="str">
        <f t="shared" si="10"/>
        <v/>
      </c>
      <c r="J335" s="76"/>
      <c r="K335" s="76"/>
      <c r="L335" s="28" t="str">
        <f t="shared" si="11"/>
        <v/>
      </c>
    </row>
    <row r="336" spans="1:12" ht="18.95" customHeight="1" x14ac:dyDescent="0.25">
      <c r="A336" s="52"/>
      <c r="C336" s="76"/>
      <c r="D336" s="76"/>
      <c r="E336" s="94"/>
      <c r="F336" s="185"/>
      <c r="G336" s="69"/>
      <c r="H336" s="94"/>
      <c r="I336" s="69" t="str">
        <f t="shared" si="10"/>
        <v/>
      </c>
      <c r="J336" s="76"/>
      <c r="K336" s="76"/>
      <c r="L336" s="28" t="str">
        <f t="shared" si="11"/>
        <v/>
      </c>
    </row>
    <row r="337" spans="1:12" ht="18.95" customHeight="1" x14ac:dyDescent="0.25">
      <c r="A337" s="52"/>
      <c r="C337" s="76"/>
      <c r="D337" s="76"/>
      <c r="E337" s="94"/>
      <c r="F337" s="185"/>
      <c r="G337" s="69"/>
      <c r="H337" s="94"/>
      <c r="I337" s="69" t="str">
        <f t="shared" si="10"/>
        <v/>
      </c>
      <c r="J337" s="76"/>
      <c r="K337" s="76"/>
      <c r="L337" s="28" t="str">
        <f t="shared" si="11"/>
        <v/>
      </c>
    </row>
    <row r="338" spans="1:12" ht="18.95" customHeight="1" x14ac:dyDescent="0.25">
      <c r="A338" s="52"/>
      <c r="C338" s="76"/>
      <c r="D338" s="76"/>
      <c r="E338" s="94"/>
      <c r="F338" s="185"/>
      <c r="G338" s="69"/>
      <c r="H338" s="94"/>
      <c r="I338" s="69" t="str">
        <f t="shared" si="10"/>
        <v/>
      </c>
      <c r="J338" s="76"/>
      <c r="K338" s="76"/>
      <c r="L338" s="28" t="str">
        <f t="shared" si="11"/>
        <v/>
      </c>
    </row>
    <row r="339" spans="1:12" ht="18.95" customHeight="1" x14ac:dyDescent="0.25">
      <c r="A339" s="52"/>
      <c r="C339" s="76"/>
      <c r="D339" s="76"/>
      <c r="E339" s="94"/>
      <c r="F339" s="185"/>
      <c r="G339" s="69"/>
      <c r="H339" s="94"/>
      <c r="I339" s="69" t="str">
        <f t="shared" si="10"/>
        <v/>
      </c>
      <c r="J339" s="76"/>
      <c r="K339" s="76"/>
      <c r="L339" s="28" t="str">
        <f t="shared" si="11"/>
        <v/>
      </c>
    </row>
    <row r="340" spans="1:12" ht="18.95" customHeight="1" x14ac:dyDescent="0.25">
      <c r="A340" s="52"/>
      <c r="C340" s="76"/>
      <c r="D340" s="76"/>
      <c r="E340" s="94"/>
      <c r="F340" s="185"/>
      <c r="G340" s="69"/>
      <c r="H340" s="94"/>
      <c r="I340" s="69" t="str">
        <f t="shared" si="10"/>
        <v/>
      </c>
      <c r="J340" s="76"/>
      <c r="K340" s="76"/>
      <c r="L340" s="28" t="str">
        <f t="shared" si="11"/>
        <v/>
      </c>
    </row>
    <row r="341" spans="1:12" ht="18.95" customHeight="1" x14ac:dyDescent="0.25">
      <c r="A341" s="52"/>
      <c r="C341" s="76"/>
      <c r="D341" s="76"/>
      <c r="E341" s="94"/>
      <c r="F341" s="185"/>
      <c r="G341" s="69"/>
      <c r="H341" s="94"/>
      <c r="I341" s="69" t="str">
        <f t="shared" si="10"/>
        <v/>
      </c>
      <c r="J341" s="76"/>
      <c r="K341" s="76"/>
      <c r="L341" s="28" t="str">
        <f t="shared" si="11"/>
        <v/>
      </c>
    </row>
    <row r="342" spans="1:12" ht="18.95" customHeight="1" x14ac:dyDescent="0.25">
      <c r="A342" s="52"/>
      <c r="C342" s="76"/>
      <c r="D342" s="76"/>
      <c r="E342" s="94"/>
      <c r="F342" s="185"/>
      <c r="G342" s="69"/>
      <c r="H342" s="94"/>
      <c r="I342" s="69" t="str">
        <f t="shared" si="10"/>
        <v/>
      </c>
      <c r="J342" s="76"/>
      <c r="K342" s="76"/>
      <c r="L342" s="28" t="str">
        <f t="shared" si="11"/>
        <v/>
      </c>
    </row>
    <row r="343" spans="1:12" ht="18.95" customHeight="1" x14ac:dyDescent="0.25">
      <c r="A343" s="52"/>
      <c r="C343" s="76"/>
      <c r="D343" s="76"/>
      <c r="E343" s="94"/>
      <c r="F343" s="185"/>
      <c r="G343" s="69"/>
      <c r="H343" s="94"/>
      <c r="I343" s="69" t="str">
        <f t="shared" si="10"/>
        <v/>
      </c>
      <c r="J343" s="76"/>
      <c r="K343" s="76"/>
      <c r="L343" s="28" t="str">
        <f t="shared" si="11"/>
        <v/>
      </c>
    </row>
    <row r="344" spans="1:12" ht="18.95" customHeight="1" x14ac:dyDescent="0.25">
      <c r="A344" s="52"/>
      <c r="C344" s="76"/>
      <c r="D344" s="76"/>
      <c r="E344" s="94"/>
      <c r="F344" s="185"/>
      <c r="G344" s="69"/>
      <c r="H344" s="94"/>
      <c r="I344" s="69" t="str">
        <f t="shared" si="10"/>
        <v/>
      </c>
      <c r="J344" s="76"/>
      <c r="K344" s="76"/>
      <c r="L344" s="28" t="str">
        <f t="shared" si="11"/>
        <v/>
      </c>
    </row>
    <row r="345" spans="1:12" ht="18.95" customHeight="1" x14ac:dyDescent="0.25">
      <c r="A345" s="52"/>
      <c r="C345" s="76"/>
      <c r="D345" s="76"/>
      <c r="E345" s="94"/>
      <c r="F345" s="185"/>
      <c r="G345" s="69"/>
      <c r="H345" s="94"/>
      <c r="I345" s="69" t="str">
        <f t="shared" si="10"/>
        <v/>
      </c>
      <c r="J345" s="76"/>
      <c r="K345" s="76"/>
      <c r="L345" s="28" t="str">
        <f t="shared" si="11"/>
        <v/>
      </c>
    </row>
    <row r="346" spans="1:12" ht="18.95" customHeight="1" x14ac:dyDescent="0.25">
      <c r="A346" s="52"/>
      <c r="C346" s="76"/>
      <c r="D346" s="76"/>
      <c r="E346" s="94"/>
      <c r="F346" s="185"/>
      <c r="G346" s="69"/>
      <c r="H346" s="94"/>
      <c r="I346" s="69" t="str">
        <f t="shared" si="10"/>
        <v/>
      </c>
      <c r="J346" s="76"/>
      <c r="K346" s="76"/>
      <c r="L346" s="28" t="str">
        <f t="shared" si="11"/>
        <v/>
      </c>
    </row>
    <row r="347" spans="1:12" ht="18.95" customHeight="1" x14ac:dyDescent="0.25">
      <c r="A347" s="52"/>
      <c r="C347" s="76"/>
      <c r="D347" s="76"/>
      <c r="E347" s="94"/>
      <c r="F347" s="185"/>
      <c r="G347" s="69"/>
      <c r="H347" s="94"/>
      <c r="I347" s="69" t="str">
        <f t="shared" si="10"/>
        <v/>
      </c>
      <c r="J347" s="76"/>
      <c r="K347" s="76"/>
      <c r="L347" s="28" t="str">
        <f t="shared" si="11"/>
        <v/>
      </c>
    </row>
    <row r="348" spans="1:12" ht="18.95" customHeight="1" x14ac:dyDescent="0.25">
      <c r="A348" s="52"/>
      <c r="C348" s="76"/>
      <c r="D348" s="76"/>
      <c r="E348" s="94"/>
      <c r="F348" s="185"/>
      <c r="G348" s="69"/>
      <c r="H348" s="94"/>
      <c r="I348" s="69" t="str">
        <f t="shared" si="10"/>
        <v/>
      </c>
      <c r="J348" s="76"/>
      <c r="K348" s="76"/>
      <c r="L348" s="28" t="str">
        <f t="shared" si="11"/>
        <v/>
      </c>
    </row>
    <row r="349" spans="1:12" ht="18.95" customHeight="1" x14ac:dyDescent="0.25">
      <c r="A349" s="52"/>
      <c r="C349" s="76"/>
      <c r="D349" s="76"/>
      <c r="E349" s="94"/>
      <c r="F349" s="185"/>
      <c r="G349" s="69"/>
      <c r="H349" s="94"/>
      <c r="I349" s="69" t="str">
        <f t="shared" si="10"/>
        <v/>
      </c>
      <c r="J349" s="76"/>
      <c r="K349" s="76"/>
      <c r="L349" s="28" t="str">
        <f t="shared" si="11"/>
        <v/>
      </c>
    </row>
    <row r="350" spans="1:12" ht="18.95" customHeight="1" x14ac:dyDescent="0.25">
      <c r="A350" s="52"/>
      <c r="C350" s="76"/>
      <c r="D350" s="76"/>
      <c r="E350" s="94"/>
      <c r="F350" s="185"/>
      <c r="G350" s="69"/>
      <c r="H350" s="94"/>
      <c r="I350" s="69" t="str">
        <f t="shared" si="10"/>
        <v/>
      </c>
      <c r="J350" s="76"/>
      <c r="K350" s="76"/>
      <c r="L350" s="28" t="str">
        <f t="shared" si="11"/>
        <v/>
      </c>
    </row>
    <row r="351" spans="1:12" ht="18.95" customHeight="1" x14ac:dyDescent="0.25">
      <c r="A351" s="52"/>
      <c r="C351" s="76"/>
      <c r="D351" s="76"/>
      <c r="E351" s="94"/>
      <c r="F351" s="185"/>
      <c r="G351" s="69"/>
      <c r="H351" s="94"/>
      <c r="I351" s="69" t="str">
        <f t="shared" si="10"/>
        <v/>
      </c>
      <c r="J351" s="76"/>
      <c r="K351" s="76"/>
      <c r="L351" s="28" t="str">
        <f t="shared" si="11"/>
        <v/>
      </c>
    </row>
    <row r="352" spans="1:12" ht="18.95" customHeight="1" x14ac:dyDescent="0.25">
      <c r="A352" s="52"/>
      <c r="C352" s="76"/>
      <c r="D352" s="76"/>
      <c r="E352" s="94"/>
      <c r="F352" s="185"/>
      <c r="G352" s="69"/>
      <c r="H352" s="94"/>
      <c r="I352" s="69" t="str">
        <f t="shared" si="10"/>
        <v/>
      </c>
      <c r="J352" s="76"/>
      <c r="K352" s="76"/>
      <c r="L352" s="28" t="str">
        <f t="shared" si="11"/>
        <v/>
      </c>
    </row>
    <row r="353" spans="1:12" ht="18.95" customHeight="1" x14ac:dyDescent="0.25">
      <c r="A353" s="52"/>
      <c r="C353" s="76"/>
      <c r="D353" s="76"/>
      <c r="E353" s="94"/>
      <c r="F353" s="185"/>
      <c r="G353" s="69"/>
      <c r="H353" s="94"/>
      <c r="I353" s="69" t="str">
        <f t="shared" si="10"/>
        <v/>
      </c>
      <c r="J353" s="76"/>
      <c r="K353" s="76"/>
      <c r="L353" s="28" t="str">
        <f t="shared" si="11"/>
        <v/>
      </c>
    </row>
    <row r="354" spans="1:12" ht="18.95" customHeight="1" x14ac:dyDescent="0.25">
      <c r="A354" s="52"/>
      <c r="C354" s="76"/>
      <c r="D354" s="76"/>
      <c r="E354" s="94"/>
      <c r="F354" s="185"/>
      <c r="G354" s="69"/>
      <c r="H354" s="94"/>
      <c r="I354" s="69" t="str">
        <f t="shared" si="10"/>
        <v/>
      </c>
      <c r="J354" s="76"/>
      <c r="K354" s="76"/>
      <c r="L354" s="28" t="str">
        <f t="shared" si="11"/>
        <v/>
      </c>
    </row>
    <row r="355" spans="1:12" ht="18.95" customHeight="1" x14ac:dyDescent="0.25">
      <c r="A355" s="52"/>
      <c r="C355" s="76"/>
      <c r="D355" s="76"/>
      <c r="E355" s="94"/>
      <c r="F355" s="185"/>
      <c r="G355" s="69"/>
      <c r="H355" s="94"/>
      <c r="I355" s="69" t="str">
        <f t="shared" si="10"/>
        <v/>
      </c>
      <c r="J355" s="76"/>
      <c r="K355" s="76"/>
      <c r="L355" s="28" t="str">
        <f t="shared" si="11"/>
        <v/>
      </c>
    </row>
    <row r="356" spans="1:12" ht="18.95" customHeight="1" x14ac:dyDescent="0.25">
      <c r="A356" s="52"/>
      <c r="C356" s="76"/>
      <c r="D356" s="76"/>
      <c r="E356" s="94"/>
      <c r="F356" s="185"/>
      <c r="G356" s="69"/>
      <c r="H356" s="94"/>
      <c r="I356" s="69" t="str">
        <f t="shared" si="10"/>
        <v/>
      </c>
      <c r="J356" s="76"/>
      <c r="K356" s="76"/>
      <c r="L356" s="28" t="str">
        <f t="shared" si="11"/>
        <v/>
      </c>
    </row>
    <row r="357" spans="1:12" ht="18.95" customHeight="1" x14ac:dyDescent="0.25">
      <c r="A357" s="52"/>
      <c r="C357" s="76"/>
      <c r="D357" s="76"/>
      <c r="E357" s="94"/>
      <c r="F357" s="185"/>
      <c r="G357" s="69"/>
      <c r="H357" s="94"/>
      <c r="I357" s="69" t="str">
        <f t="shared" si="10"/>
        <v/>
      </c>
      <c r="J357" s="76"/>
      <c r="K357" s="76"/>
      <c r="L357" s="28" t="str">
        <f t="shared" si="11"/>
        <v/>
      </c>
    </row>
    <row r="358" spans="1:12" ht="18.95" customHeight="1" x14ac:dyDescent="0.25">
      <c r="A358" s="52"/>
      <c r="C358" s="76"/>
      <c r="D358" s="76"/>
      <c r="E358" s="94"/>
      <c r="F358" s="185"/>
      <c r="G358" s="69"/>
      <c r="H358" s="94"/>
      <c r="I358" s="69" t="str">
        <f t="shared" si="10"/>
        <v/>
      </c>
      <c r="J358" s="76"/>
      <c r="K358" s="76"/>
      <c r="L358" s="28" t="str">
        <f t="shared" si="11"/>
        <v/>
      </c>
    </row>
    <row r="359" spans="1:12" ht="18.95" customHeight="1" x14ac:dyDescent="0.25">
      <c r="A359" s="52"/>
      <c r="C359" s="76"/>
      <c r="D359" s="76"/>
      <c r="E359" s="94"/>
      <c r="F359" s="185"/>
      <c r="G359" s="69"/>
      <c r="H359" s="94"/>
      <c r="I359" s="69" t="str">
        <f t="shared" si="10"/>
        <v/>
      </c>
      <c r="J359" s="76"/>
      <c r="K359" s="76"/>
      <c r="L359" s="28" t="str">
        <f t="shared" si="11"/>
        <v/>
      </c>
    </row>
    <row r="360" spans="1:12" ht="18.95" customHeight="1" x14ac:dyDescent="0.25">
      <c r="A360" s="52"/>
      <c r="C360" s="76"/>
      <c r="D360" s="76"/>
      <c r="E360" s="94"/>
      <c r="F360" s="185"/>
      <c r="G360" s="69"/>
      <c r="H360" s="94"/>
      <c r="I360" s="69" t="str">
        <f t="shared" si="10"/>
        <v/>
      </c>
      <c r="J360" s="76"/>
      <c r="K360" s="76"/>
      <c r="L360" s="28" t="str">
        <f t="shared" si="11"/>
        <v/>
      </c>
    </row>
    <row r="361" spans="1:12" ht="18.95" customHeight="1" x14ac:dyDescent="0.25">
      <c r="A361" s="52"/>
      <c r="C361" s="76"/>
      <c r="D361" s="76"/>
      <c r="E361" s="94"/>
      <c r="F361" s="185"/>
      <c r="G361" s="69"/>
      <c r="H361" s="94"/>
      <c r="I361" s="69" t="str">
        <f t="shared" si="10"/>
        <v/>
      </c>
      <c r="J361" s="76"/>
      <c r="K361" s="76"/>
      <c r="L361" s="28" t="str">
        <f t="shared" si="11"/>
        <v/>
      </c>
    </row>
    <row r="362" spans="1:12" ht="18.95" customHeight="1" x14ac:dyDescent="0.25">
      <c r="A362" s="52"/>
      <c r="C362" s="76"/>
      <c r="D362" s="76"/>
      <c r="E362" s="94"/>
      <c r="F362" s="185"/>
      <c r="G362" s="69"/>
      <c r="H362" s="94"/>
      <c r="I362" s="69" t="str">
        <f t="shared" si="10"/>
        <v/>
      </c>
      <c r="J362" s="76"/>
      <c r="K362" s="76"/>
      <c r="L362" s="28" t="str">
        <f t="shared" si="11"/>
        <v/>
      </c>
    </row>
    <row r="363" spans="1:12" ht="18.95" customHeight="1" x14ac:dyDescent="0.25">
      <c r="A363" s="52"/>
      <c r="C363" s="76"/>
      <c r="D363" s="76"/>
      <c r="E363" s="94"/>
      <c r="F363" s="185"/>
      <c r="G363" s="69"/>
      <c r="H363" s="94"/>
      <c r="I363" s="69" t="str">
        <f t="shared" si="10"/>
        <v/>
      </c>
      <c r="J363" s="76"/>
      <c r="K363" s="76"/>
      <c r="L363" s="28" t="str">
        <f t="shared" si="11"/>
        <v/>
      </c>
    </row>
    <row r="364" spans="1:12" ht="18.95" customHeight="1" x14ac:dyDescent="0.25">
      <c r="A364" s="52"/>
      <c r="C364" s="76"/>
      <c r="D364" s="76"/>
      <c r="E364" s="94"/>
      <c r="F364" s="185"/>
      <c r="G364" s="69"/>
      <c r="H364" s="94"/>
      <c r="I364" s="69" t="str">
        <f t="shared" si="10"/>
        <v/>
      </c>
      <c r="J364" s="76"/>
      <c r="K364" s="76"/>
      <c r="L364" s="28" t="str">
        <f t="shared" si="11"/>
        <v/>
      </c>
    </row>
    <row r="365" spans="1:12" ht="18.95" customHeight="1" x14ac:dyDescent="0.25">
      <c r="A365" s="52"/>
      <c r="C365" s="76"/>
      <c r="D365" s="76"/>
      <c r="E365" s="94"/>
      <c r="F365" s="185"/>
      <c r="G365" s="69"/>
      <c r="H365" s="94"/>
      <c r="I365" s="69" t="str">
        <f t="shared" si="10"/>
        <v/>
      </c>
      <c r="J365" s="76"/>
      <c r="K365" s="76"/>
      <c r="L365" s="28" t="str">
        <f t="shared" si="11"/>
        <v/>
      </c>
    </row>
    <row r="366" spans="1:12" ht="18.95" customHeight="1" x14ac:dyDescent="0.25">
      <c r="A366" s="52"/>
      <c r="C366" s="76"/>
      <c r="D366" s="76"/>
      <c r="E366" s="94"/>
      <c r="F366" s="185"/>
      <c r="G366" s="69"/>
      <c r="H366" s="94"/>
      <c r="I366" s="69" t="str">
        <f t="shared" si="10"/>
        <v/>
      </c>
      <c r="J366" s="76"/>
      <c r="K366" s="76"/>
      <c r="L366" s="28" t="str">
        <f t="shared" si="11"/>
        <v/>
      </c>
    </row>
    <row r="367" spans="1:12" ht="18.95" customHeight="1" x14ac:dyDescent="0.25">
      <c r="A367" s="52"/>
      <c r="C367" s="76"/>
      <c r="D367" s="76"/>
      <c r="E367" s="94"/>
      <c r="F367" s="185"/>
      <c r="G367" s="69"/>
      <c r="H367" s="94"/>
      <c r="I367" s="69" t="str">
        <f t="shared" si="10"/>
        <v/>
      </c>
      <c r="J367" s="76"/>
      <c r="K367" s="76"/>
      <c r="L367" s="28" t="str">
        <f t="shared" si="11"/>
        <v/>
      </c>
    </row>
    <row r="368" spans="1:12" ht="18.95" customHeight="1" x14ac:dyDescent="0.25">
      <c r="A368" s="52"/>
      <c r="C368" s="76"/>
      <c r="D368" s="76"/>
      <c r="E368" s="94"/>
      <c r="F368" s="185"/>
      <c r="G368" s="69"/>
      <c r="H368" s="94"/>
      <c r="I368" s="69" t="str">
        <f t="shared" si="10"/>
        <v/>
      </c>
      <c r="J368" s="76"/>
      <c r="K368" s="76"/>
      <c r="L368" s="28" t="str">
        <f t="shared" si="11"/>
        <v/>
      </c>
    </row>
    <row r="369" spans="1:12" ht="18.95" customHeight="1" x14ac:dyDescent="0.25">
      <c r="A369" s="52"/>
      <c r="C369" s="76"/>
      <c r="D369" s="76"/>
      <c r="E369" s="94"/>
      <c r="F369" s="185"/>
      <c r="G369" s="69"/>
      <c r="H369" s="94"/>
      <c r="I369" s="69" t="str">
        <f t="shared" si="10"/>
        <v/>
      </c>
      <c r="J369" s="76"/>
      <c r="K369" s="76"/>
      <c r="L369" s="28" t="str">
        <f t="shared" si="11"/>
        <v/>
      </c>
    </row>
    <row r="370" spans="1:12" ht="18.95" customHeight="1" x14ac:dyDescent="0.25">
      <c r="A370" s="52"/>
      <c r="C370" s="76"/>
      <c r="D370" s="76"/>
      <c r="E370" s="94"/>
      <c r="F370" s="185"/>
      <c r="G370" s="69"/>
      <c r="H370" s="94"/>
      <c r="I370" s="69" t="str">
        <f t="shared" si="10"/>
        <v/>
      </c>
      <c r="J370" s="76"/>
      <c r="K370" s="76"/>
      <c r="L370" s="28" t="str">
        <f t="shared" si="11"/>
        <v/>
      </c>
    </row>
    <row r="371" spans="1:12" ht="18.95" customHeight="1" x14ac:dyDescent="0.25">
      <c r="A371" s="52"/>
      <c r="C371" s="76"/>
      <c r="D371" s="76"/>
      <c r="E371" s="94"/>
      <c r="F371" s="185"/>
      <c r="G371" s="69"/>
      <c r="H371" s="94"/>
      <c r="I371" s="69" t="str">
        <f t="shared" si="10"/>
        <v/>
      </c>
      <c r="J371" s="76"/>
      <c r="K371" s="76"/>
      <c r="L371" s="28" t="str">
        <f t="shared" si="11"/>
        <v/>
      </c>
    </row>
    <row r="372" spans="1:12" ht="18.95" customHeight="1" x14ac:dyDescent="0.25">
      <c r="A372" s="52"/>
      <c r="C372" s="76"/>
      <c r="D372" s="76"/>
      <c r="E372" s="94"/>
      <c r="F372" s="185"/>
      <c r="G372" s="69"/>
      <c r="H372" s="94"/>
      <c r="I372" s="69" t="str">
        <f t="shared" si="10"/>
        <v/>
      </c>
      <c r="J372" s="76"/>
      <c r="K372" s="76"/>
      <c r="L372" s="28" t="str">
        <f t="shared" si="11"/>
        <v/>
      </c>
    </row>
    <row r="373" spans="1:12" ht="18.95" customHeight="1" x14ac:dyDescent="0.25">
      <c r="A373" s="52"/>
      <c r="C373" s="76"/>
      <c r="D373" s="76"/>
      <c r="E373" s="94"/>
      <c r="F373" s="185"/>
      <c r="G373" s="69"/>
      <c r="H373" s="94"/>
      <c r="I373" s="69" t="str">
        <f t="shared" si="10"/>
        <v/>
      </c>
      <c r="J373" s="76"/>
      <c r="K373" s="76"/>
      <c r="L373" s="28" t="str">
        <f t="shared" si="11"/>
        <v/>
      </c>
    </row>
    <row r="374" spans="1:12" ht="18.95" customHeight="1" x14ac:dyDescent="0.25">
      <c r="A374" s="52"/>
      <c r="C374" s="76"/>
      <c r="D374" s="76"/>
      <c r="E374" s="94"/>
      <c r="F374" s="185"/>
      <c r="G374" s="69"/>
      <c r="H374" s="94"/>
      <c r="I374" s="69" t="str">
        <f t="shared" si="10"/>
        <v/>
      </c>
      <c r="J374" s="76"/>
      <c r="K374" s="76"/>
      <c r="L374" s="28" t="str">
        <f t="shared" si="11"/>
        <v/>
      </c>
    </row>
    <row r="375" spans="1:12" ht="18.95" customHeight="1" x14ac:dyDescent="0.25">
      <c r="A375" s="52"/>
      <c r="C375" s="76"/>
      <c r="D375" s="76"/>
      <c r="E375" s="94"/>
      <c r="F375" s="185"/>
      <c r="G375" s="69"/>
      <c r="H375" s="94"/>
      <c r="I375" s="69" t="str">
        <f t="shared" si="10"/>
        <v/>
      </c>
      <c r="J375" s="76"/>
      <c r="K375" s="76"/>
      <c r="L375" s="28" t="str">
        <f t="shared" si="11"/>
        <v/>
      </c>
    </row>
    <row r="376" spans="1:12" ht="18.95" customHeight="1" x14ac:dyDescent="0.25">
      <c r="A376" s="52"/>
      <c r="C376" s="76"/>
      <c r="D376" s="76"/>
      <c r="E376" s="94"/>
      <c r="F376" s="185"/>
      <c r="G376" s="69"/>
      <c r="H376" s="94"/>
      <c r="I376" s="69" t="str">
        <f t="shared" si="10"/>
        <v/>
      </c>
      <c r="J376" s="76"/>
      <c r="K376" s="76"/>
      <c r="L376" s="28" t="str">
        <f t="shared" si="11"/>
        <v/>
      </c>
    </row>
    <row r="377" spans="1:12" ht="18.95" customHeight="1" x14ac:dyDescent="0.25">
      <c r="A377" s="52"/>
      <c r="C377" s="76"/>
      <c r="D377" s="76"/>
      <c r="E377" s="94"/>
      <c r="F377" s="185"/>
      <c r="G377" s="69"/>
      <c r="H377" s="94"/>
      <c r="I377" s="69" t="str">
        <f t="shared" si="10"/>
        <v/>
      </c>
      <c r="J377" s="76"/>
      <c r="K377" s="76"/>
      <c r="L377" s="28" t="str">
        <f t="shared" si="11"/>
        <v/>
      </c>
    </row>
    <row r="378" spans="1:12" ht="18.95" customHeight="1" x14ac:dyDescent="0.25">
      <c r="A378" s="52"/>
      <c r="C378" s="76"/>
      <c r="D378" s="76"/>
      <c r="E378" s="94"/>
      <c r="F378" s="185"/>
      <c r="G378" s="69"/>
      <c r="H378" s="94"/>
      <c r="I378" s="69" t="str">
        <f t="shared" si="10"/>
        <v/>
      </c>
      <c r="J378" s="76"/>
      <c r="K378" s="76"/>
      <c r="L378" s="28" t="str">
        <f t="shared" si="11"/>
        <v/>
      </c>
    </row>
    <row r="379" spans="1:12" ht="18.95" customHeight="1" x14ac:dyDescent="0.25">
      <c r="A379" s="52"/>
      <c r="C379" s="76"/>
      <c r="D379" s="76"/>
      <c r="E379" s="94"/>
      <c r="F379" s="185"/>
      <c r="G379" s="69"/>
      <c r="H379" s="94"/>
      <c r="I379" s="69" t="str">
        <f t="shared" si="10"/>
        <v/>
      </c>
      <c r="J379" s="76"/>
      <c r="K379" s="76"/>
      <c r="L379" s="28" t="str">
        <f t="shared" si="11"/>
        <v/>
      </c>
    </row>
    <row r="380" spans="1:12" ht="18.95" customHeight="1" x14ac:dyDescent="0.25">
      <c r="A380" s="52"/>
      <c r="C380" s="76"/>
      <c r="D380" s="76"/>
      <c r="E380" s="94"/>
      <c r="F380" s="185"/>
      <c r="G380" s="69"/>
      <c r="H380" s="94"/>
      <c r="I380" s="69" t="str">
        <f t="shared" si="10"/>
        <v/>
      </c>
      <c r="J380" s="76"/>
      <c r="K380" s="76"/>
      <c r="L380" s="28" t="str">
        <f t="shared" si="11"/>
        <v/>
      </c>
    </row>
    <row r="381" spans="1:12" ht="18.95" customHeight="1" x14ac:dyDescent="0.25">
      <c r="A381" s="52"/>
      <c r="C381" s="76"/>
      <c r="D381" s="76"/>
      <c r="E381" s="94"/>
      <c r="F381" s="185"/>
      <c r="G381" s="69"/>
      <c r="H381" s="94"/>
      <c r="I381" s="69" t="str">
        <f t="shared" si="10"/>
        <v/>
      </c>
      <c r="J381" s="76"/>
      <c r="K381" s="76"/>
      <c r="L381" s="28" t="str">
        <f t="shared" si="11"/>
        <v/>
      </c>
    </row>
    <row r="382" spans="1:12" ht="18.95" customHeight="1" x14ac:dyDescent="0.25">
      <c r="A382" s="52"/>
      <c r="C382" s="76"/>
      <c r="D382" s="76"/>
      <c r="E382" s="94"/>
      <c r="F382" s="185"/>
      <c r="G382" s="69"/>
      <c r="H382" s="94"/>
      <c r="I382" s="69" t="str">
        <f t="shared" si="10"/>
        <v/>
      </c>
      <c r="J382" s="76"/>
      <c r="K382" s="76"/>
      <c r="L382" s="28" t="str">
        <f t="shared" si="11"/>
        <v/>
      </c>
    </row>
    <row r="383" spans="1:12" ht="18.95" customHeight="1" x14ac:dyDescent="0.25">
      <c r="A383" s="52"/>
      <c r="C383" s="76"/>
      <c r="D383" s="76"/>
      <c r="E383" s="94"/>
      <c r="F383" s="185"/>
      <c r="G383" s="69"/>
      <c r="H383" s="94"/>
      <c r="I383" s="69" t="str">
        <f t="shared" si="10"/>
        <v/>
      </c>
      <c r="J383" s="76"/>
      <c r="K383" s="76"/>
      <c r="L383" s="28" t="str">
        <f t="shared" si="11"/>
        <v/>
      </c>
    </row>
    <row r="384" spans="1:12" ht="18.95" customHeight="1" x14ac:dyDescent="0.25">
      <c r="A384" s="52"/>
      <c r="C384" s="76"/>
      <c r="D384" s="76"/>
      <c r="E384" s="94"/>
      <c r="F384" s="185"/>
      <c r="G384" s="69"/>
      <c r="H384" s="94"/>
      <c r="I384" s="69" t="str">
        <f t="shared" si="10"/>
        <v/>
      </c>
      <c r="J384" s="76"/>
      <c r="K384" s="76"/>
      <c r="L384" s="28" t="str">
        <f t="shared" si="11"/>
        <v/>
      </c>
    </row>
    <row r="385" spans="1:12" ht="18.95" customHeight="1" x14ac:dyDescent="0.25">
      <c r="A385" s="52"/>
      <c r="C385" s="76"/>
      <c r="D385" s="76"/>
      <c r="E385" s="94"/>
      <c r="F385" s="185"/>
      <c r="G385" s="69"/>
      <c r="H385" s="94"/>
      <c r="I385" s="69" t="str">
        <f t="shared" si="10"/>
        <v/>
      </c>
      <c r="J385" s="76"/>
      <c r="K385" s="76"/>
      <c r="L385" s="28" t="str">
        <f t="shared" si="11"/>
        <v/>
      </c>
    </row>
    <row r="386" spans="1:12" ht="18.95" customHeight="1" x14ac:dyDescent="0.25">
      <c r="A386" s="52"/>
      <c r="C386" s="76"/>
      <c r="D386" s="76"/>
      <c r="E386" s="94"/>
      <c r="F386" s="185"/>
      <c r="G386" s="69"/>
      <c r="H386" s="94"/>
      <c r="I386" s="69" t="str">
        <f t="shared" si="10"/>
        <v/>
      </c>
      <c r="J386" s="76"/>
      <c r="K386" s="76"/>
      <c r="L386" s="28" t="str">
        <f t="shared" si="11"/>
        <v/>
      </c>
    </row>
    <row r="387" spans="1:12" ht="18.95" customHeight="1" x14ac:dyDescent="0.25">
      <c r="A387" s="52"/>
      <c r="C387" s="76"/>
      <c r="D387" s="76"/>
      <c r="E387" s="94"/>
      <c r="F387" s="185"/>
      <c r="G387" s="69"/>
      <c r="H387" s="94"/>
      <c r="I387" s="69" t="str">
        <f t="shared" si="10"/>
        <v/>
      </c>
      <c r="J387" s="76"/>
      <c r="K387" s="76"/>
      <c r="L387" s="28" t="str">
        <f t="shared" si="11"/>
        <v/>
      </c>
    </row>
    <row r="388" spans="1:12" ht="18.95" customHeight="1" x14ac:dyDescent="0.25">
      <c r="A388" s="52"/>
      <c r="C388" s="76"/>
      <c r="D388" s="76"/>
      <c r="E388" s="94"/>
      <c r="F388" s="185"/>
      <c r="G388" s="69"/>
      <c r="H388" s="94"/>
      <c r="I388" s="69" t="str">
        <f t="shared" si="10"/>
        <v/>
      </c>
      <c r="J388" s="76"/>
      <c r="K388" s="76"/>
      <c r="L388" s="28" t="str">
        <f t="shared" si="11"/>
        <v/>
      </c>
    </row>
    <row r="389" spans="1:12" ht="18.95" customHeight="1" x14ac:dyDescent="0.25">
      <c r="A389" s="52"/>
      <c r="C389" s="76"/>
      <c r="D389" s="76"/>
      <c r="E389" s="94"/>
      <c r="F389" s="185"/>
      <c r="G389" s="69"/>
      <c r="H389" s="94"/>
      <c r="I389" s="69" t="str">
        <f t="shared" si="10"/>
        <v/>
      </c>
      <c r="J389" s="76"/>
      <c r="K389" s="76"/>
      <c r="L389" s="28" t="str">
        <f t="shared" si="11"/>
        <v/>
      </c>
    </row>
    <row r="390" spans="1:12" ht="18.95" customHeight="1" x14ac:dyDescent="0.25">
      <c r="A390" s="52"/>
      <c r="C390" s="76"/>
      <c r="D390" s="76"/>
      <c r="E390" s="94"/>
      <c r="F390" s="185"/>
      <c r="G390" s="69"/>
      <c r="H390" s="94"/>
      <c r="I390" s="69" t="str">
        <f t="shared" si="10"/>
        <v/>
      </c>
      <c r="J390" s="76"/>
      <c r="K390" s="76"/>
      <c r="L390" s="28" t="str">
        <f t="shared" si="11"/>
        <v/>
      </c>
    </row>
    <row r="391" spans="1:12" ht="18.95" customHeight="1" x14ac:dyDescent="0.25">
      <c r="A391" s="52"/>
      <c r="C391" s="76"/>
      <c r="D391" s="76"/>
      <c r="E391" s="94"/>
      <c r="F391" s="185"/>
      <c r="G391" s="69"/>
      <c r="H391" s="94"/>
      <c r="I391" s="69" t="str">
        <f t="shared" si="10"/>
        <v/>
      </c>
      <c r="J391" s="76"/>
      <c r="K391" s="76"/>
      <c r="L391" s="28" t="str">
        <f t="shared" si="11"/>
        <v/>
      </c>
    </row>
    <row r="392" spans="1:12" ht="18.95" customHeight="1" x14ac:dyDescent="0.25">
      <c r="A392" s="52"/>
      <c r="C392" s="76"/>
      <c r="D392" s="76"/>
      <c r="E392" s="94"/>
      <c r="F392" s="185"/>
      <c r="G392" s="69"/>
      <c r="H392" s="94"/>
      <c r="I392" s="69" t="str">
        <f t="shared" si="10"/>
        <v/>
      </c>
      <c r="J392" s="76"/>
      <c r="K392" s="76"/>
      <c r="L392" s="28" t="str">
        <f t="shared" si="11"/>
        <v/>
      </c>
    </row>
    <row r="393" spans="1:12" ht="18.95" customHeight="1" x14ac:dyDescent="0.25">
      <c r="A393" s="52"/>
      <c r="C393" s="76"/>
      <c r="D393" s="76"/>
      <c r="E393" s="94"/>
      <c r="F393" s="185"/>
      <c r="G393" s="69"/>
      <c r="H393" s="94"/>
      <c r="I393" s="69" t="str">
        <f t="shared" si="10"/>
        <v/>
      </c>
      <c r="J393" s="76"/>
      <c r="K393" s="76"/>
      <c r="L393" s="28" t="str">
        <f t="shared" si="11"/>
        <v/>
      </c>
    </row>
    <row r="394" spans="1:12" ht="18.95" customHeight="1" x14ac:dyDescent="0.25">
      <c r="A394" s="52"/>
      <c r="C394" s="76"/>
      <c r="D394" s="76"/>
      <c r="E394" s="94"/>
      <c r="F394" s="185"/>
      <c r="G394" s="69"/>
      <c r="H394" s="94"/>
      <c r="I394" s="69" t="str">
        <f t="shared" ref="I394:I457" si="12">IF(E394="","",IFERROR(E394*G394,""))</f>
        <v/>
      </c>
      <c r="J394" s="76"/>
      <c r="K394" s="76"/>
      <c r="L394" s="28" t="str">
        <f t="shared" ref="L394:L457" si="13">IF(F394="","",MONTH(F394))</f>
        <v/>
      </c>
    </row>
    <row r="395" spans="1:12" ht="18.95" customHeight="1" x14ac:dyDescent="0.25">
      <c r="A395" s="52"/>
      <c r="C395" s="76"/>
      <c r="D395" s="76"/>
      <c r="E395" s="94"/>
      <c r="F395" s="185"/>
      <c r="G395" s="69"/>
      <c r="H395" s="94"/>
      <c r="I395" s="69" t="str">
        <f t="shared" si="12"/>
        <v/>
      </c>
      <c r="J395" s="76"/>
      <c r="K395" s="76"/>
      <c r="L395" s="28" t="str">
        <f t="shared" si="13"/>
        <v/>
      </c>
    </row>
    <row r="396" spans="1:12" ht="18.95" customHeight="1" x14ac:dyDescent="0.25">
      <c r="A396" s="52"/>
      <c r="C396" s="76"/>
      <c r="D396" s="76"/>
      <c r="E396" s="94"/>
      <c r="F396" s="185"/>
      <c r="G396" s="69"/>
      <c r="H396" s="94"/>
      <c r="I396" s="69" t="str">
        <f t="shared" si="12"/>
        <v/>
      </c>
      <c r="J396" s="76"/>
      <c r="K396" s="76"/>
      <c r="L396" s="28" t="str">
        <f t="shared" si="13"/>
        <v/>
      </c>
    </row>
    <row r="397" spans="1:12" ht="18.95" customHeight="1" x14ac:dyDescent="0.25">
      <c r="A397" s="52"/>
      <c r="C397" s="76"/>
      <c r="D397" s="76"/>
      <c r="E397" s="94"/>
      <c r="F397" s="185"/>
      <c r="G397" s="69"/>
      <c r="H397" s="94"/>
      <c r="I397" s="69" t="str">
        <f t="shared" si="12"/>
        <v/>
      </c>
      <c r="J397" s="76"/>
      <c r="K397" s="76"/>
      <c r="L397" s="28" t="str">
        <f t="shared" si="13"/>
        <v/>
      </c>
    </row>
    <row r="398" spans="1:12" ht="18.95" customHeight="1" x14ac:dyDescent="0.25">
      <c r="A398" s="52"/>
      <c r="C398" s="76"/>
      <c r="D398" s="76"/>
      <c r="E398" s="94"/>
      <c r="F398" s="185"/>
      <c r="G398" s="69"/>
      <c r="H398" s="94"/>
      <c r="I398" s="69" t="str">
        <f t="shared" si="12"/>
        <v/>
      </c>
      <c r="J398" s="76"/>
      <c r="K398" s="76"/>
      <c r="L398" s="28" t="str">
        <f t="shared" si="13"/>
        <v/>
      </c>
    </row>
    <row r="399" spans="1:12" ht="18.95" customHeight="1" x14ac:dyDescent="0.25">
      <c r="A399" s="52"/>
      <c r="C399" s="76"/>
      <c r="D399" s="76"/>
      <c r="E399" s="94"/>
      <c r="F399" s="185"/>
      <c r="G399" s="69"/>
      <c r="H399" s="94"/>
      <c r="I399" s="69" t="str">
        <f t="shared" si="12"/>
        <v/>
      </c>
      <c r="J399" s="76"/>
      <c r="K399" s="76"/>
      <c r="L399" s="28" t="str">
        <f t="shared" si="13"/>
        <v/>
      </c>
    </row>
    <row r="400" spans="1:12" ht="18.95" customHeight="1" x14ac:dyDescent="0.25">
      <c r="A400" s="52"/>
      <c r="C400" s="76"/>
      <c r="D400" s="76"/>
      <c r="E400" s="94"/>
      <c r="F400" s="185"/>
      <c r="G400" s="69"/>
      <c r="H400" s="94"/>
      <c r="I400" s="69" t="str">
        <f t="shared" si="12"/>
        <v/>
      </c>
      <c r="J400" s="76"/>
      <c r="K400" s="76"/>
      <c r="L400" s="28" t="str">
        <f t="shared" si="13"/>
        <v/>
      </c>
    </row>
    <row r="401" spans="1:12" ht="18.95" customHeight="1" x14ac:dyDescent="0.25">
      <c r="A401" s="52"/>
      <c r="C401" s="76"/>
      <c r="D401" s="76"/>
      <c r="E401" s="94"/>
      <c r="F401" s="185"/>
      <c r="G401" s="69"/>
      <c r="H401" s="94"/>
      <c r="I401" s="69" t="str">
        <f t="shared" si="12"/>
        <v/>
      </c>
      <c r="J401" s="76"/>
      <c r="K401" s="76"/>
      <c r="L401" s="28" t="str">
        <f t="shared" si="13"/>
        <v/>
      </c>
    </row>
    <row r="402" spans="1:12" ht="18.95" customHeight="1" x14ac:dyDescent="0.25">
      <c r="A402" s="52"/>
      <c r="C402" s="76"/>
      <c r="D402" s="76"/>
      <c r="E402" s="94"/>
      <c r="F402" s="185"/>
      <c r="G402" s="69"/>
      <c r="H402" s="94"/>
      <c r="I402" s="69" t="str">
        <f t="shared" si="12"/>
        <v/>
      </c>
      <c r="J402" s="76"/>
      <c r="K402" s="76"/>
      <c r="L402" s="28" t="str">
        <f t="shared" si="13"/>
        <v/>
      </c>
    </row>
    <row r="403" spans="1:12" ht="18.95" customHeight="1" x14ac:dyDescent="0.25">
      <c r="A403" s="52"/>
      <c r="C403" s="76"/>
      <c r="D403" s="76"/>
      <c r="E403" s="94"/>
      <c r="F403" s="185"/>
      <c r="G403" s="69"/>
      <c r="H403" s="94"/>
      <c r="I403" s="69" t="str">
        <f t="shared" si="12"/>
        <v/>
      </c>
      <c r="J403" s="76"/>
      <c r="K403" s="76"/>
      <c r="L403" s="28" t="str">
        <f t="shared" si="13"/>
        <v/>
      </c>
    </row>
    <row r="404" spans="1:12" ht="18.95" customHeight="1" x14ac:dyDescent="0.25">
      <c r="A404" s="52"/>
      <c r="C404" s="76"/>
      <c r="D404" s="76"/>
      <c r="E404" s="94"/>
      <c r="F404" s="185"/>
      <c r="G404" s="69"/>
      <c r="H404" s="94"/>
      <c r="I404" s="69" t="str">
        <f t="shared" si="12"/>
        <v/>
      </c>
      <c r="J404" s="76"/>
      <c r="K404" s="76"/>
      <c r="L404" s="28" t="str">
        <f t="shared" si="13"/>
        <v/>
      </c>
    </row>
    <row r="405" spans="1:12" ht="18.95" customHeight="1" x14ac:dyDescent="0.25">
      <c r="A405" s="52"/>
      <c r="C405" s="76"/>
      <c r="D405" s="76"/>
      <c r="E405" s="94"/>
      <c r="F405" s="185"/>
      <c r="G405" s="69"/>
      <c r="H405" s="94"/>
      <c r="I405" s="69" t="str">
        <f t="shared" si="12"/>
        <v/>
      </c>
      <c r="J405" s="76"/>
      <c r="K405" s="76"/>
      <c r="L405" s="28" t="str">
        <f t="shared" si="13"/>
        <v/>
      </c>
    </row>
    <row r="406" spans="1:12" ht="18.95" customHeight="1" x14ac:dyDescent="0.25">
      <c r="A406" s="52"/>
      <c r="C406" s="76"/>
      <c r="D406" s="76"/>
      <c r="E406" s="94"/>
      <c r="F406" s="185"/>
      <c r="G406" s="69"/>
      <c r="H406" s="94"/>
      <c r="I406" s="69" t="str">
        <f t="shared" si="12"/>
        <v/>
      </c>
      <c r="J406" s="76"/>
      <c r="K406" s="76"/>
      <c r="L406" s="28" t="str">
        <f t="shared" si="13"/>
        <v/>
      </c>
    </row>
    <row r="407" spans="1:12" ht="18.95" customHeight="1" x14ac:dyDescent="0.25">
      <c r="A407" s="52"/>
      <c r="C407" s="76"/>
      <c r="D407" s="76"/>
      <c r="E407" s="94"/>
      <c r="F407" s="185"/>
      <c r="G407" s="69"/>
      <c r="H407" s="94"/>
      <c r="I407" s="69" t="str">
        <f t="shared" si="12"/>
        <v/>
      </c>
      <c r="J407" s="76"/>
      <c r="K407" s="76"/>
      <c r="L407" s="28" t="str">
        <f t="shared" si="13"/>
        <v/>
      </c>
    </row>
    <row r="408" spans="1:12" ht="18.95" customHeight="1" x14ac:dyDescent="0.25">
      <c r="A408" s="52"/>
      <c r="C408" s="76"/>
      <c r="D408" s="76"/>
      <c r="E408" s="94"/>
      <c r="F408" s="185"/>
      <c r="G408" s="69"/>
      <c r="H408" s="94"/>
      <c r="I408" s="69" t="str">
        <f t="shared" si="12"/>
        <v/>
      </c>
      <c r="J408" s="76"/>
      <c r="K408" s="76"/>
      <c r="L408" s="28" t="str">
        <f t="shared" si="13"/>
        <v/>
      </c>
    </row>
    <row r="409" spans="1:12" ht="18.95" customHeight="1" x14ac:dyDescent="0.25">
      <c r="A409" s="52"/>
      <c r="C409" s="76"/>
      <c r="D409" s="76"/>
      <c r="E409" s="94"/>
      <c r="F409" s="185"/>
      <c r="G409" s="69"/>
      <c r="H409" s="94"/>
      <c r="I409" s="69" t="str">
        <f t="shared" si="12"/>
        <v/>
      </c>
      <c r="J409" s="76"/>
      <c r="K409" s="76"/>
      <c r="L409" s="28" t="str">
        <f t="shared" si="13"/>
        <v/>
      </c>
    </row>
    <row r="410" spans="1:12" ht="18.95" customHeight="1" x14ac:dyDescent="0.25">
      <c r="A410" s="52"/>
      <c r="C410" s="76"/>
      <c r="D410" s="76"/>
      <c r="E410" s="94"/>
      <c r="F410" s="185"/>
      <c r="G410" s="69"/>
      <c r="H410" s="94"/>
      <c r="I410" s="69" t="str">
        <f t="shared" si="12"/>
        <v/>
      </c>
      <c r="J410" s="76"/>
      <c r="K410" s="76"/>
      <c r="L410" s="28" t="str">
        <f t="shared" si="13"/>
        <v/>
      </c>
    </row>
    <row r="411" spans="1:12" ht="18.95" customHeight="1" x14ac:dyDescent="0.25">
      <c r="A411" s="52"/>
      <c r="C411" s="76"/>
      <c r="D411" s="76"/>
      <c r="E411" s="94"/>
      <c r="F411" s="185"/>
      <c r="G411" s="69"/>
      <c r="H411" s="94"/>
      <c r="I411" s="69" t="str">
        <f t="shared" si="12"/>
        <v/>
      </c>
      <c r="J411" s="76"/>
      <c r="K411" s="76"/>
      <c r="L411" s="28" t="str">
        <f t="shared" si="13"/>
        <v/>
      </c>
    </row>
    <row r="412" spans="1:12" ht="18.95" customHeight="1" x14ac:dyDescent="0.25">
      <c r="A412" s="52"/>
      <c r="C412" s="76"/>
      <c r="D412" s="76"/>
      <c r="E412" s="94"/>
      <c r="F412" s="185"/>
      <c r="G412" s="69"/>
      <c r="H412" s="94"/>
      <c r="I412" s="69" t="str">
        <f t="shared" si="12"/>
        <v/>
      </c>
      <c r="J412" s="76"/>
      <c r="K412" s="76"/>
      <c r="L412" s="28" t="str">
        <f t="shared" si="13"/>
        <v/>
      </c>
    </row>
    <row r="413" spans="1:12" ht="18.95" customHeight="1" x14ac:dyDescent="0.25">
      <c r="A413" s="52"/>
      <c r="C413" s="76"/>
      <c r="D413" s="76"/>
      <c r="E413" s="94"/>
      <c r="F413" s="185"/>
      <c r="G413" s="69"/>
      <c r="H413" s="94"/>
      <c r="I413" s="69" t="str">
        <f t="shared" si="12"/>
        <v/>
      </c>
      <c r="J413" s="76"/>
      <c r="K413" s="76"/>
      <c r="L413" s="28" t="str">
        <f t="shared" si="13"/>
        <v/>
      </c>
    </row>
    <row r="414" spans="1:12" ht="18.95" customHeight="1" x14ac:dyDescent="0.25">
      <c r="A414" s="52"/>
      <c r="C414" s="76"/>
      <c r="D414" s="76"/>
      <c r="E414" s="94"/>
      <c r="F414" s="185"/>
      <c r="G414" s="69"/>
      <c r="H414" s="94"/>
      <c r="I414" s="69" t="str">
        <f t="shared" si="12"/>
        <v/>
      </c>
      <c r="J414" s="76"/>
      <c r="K414" s="76"/>
      <c r="L414" s="28" t="str">
        <f t="shared" si="13"/>
        <v/>
      </c>
    </row>
    <row r="415" spans="1:12" ht="18.95" customHeight="1" x14ac:dyDescent="0.25">
      <c r="A415" s="52"/>
      <c r="C415" s="76"/>
      <c r="D415" s="76"/>
      <c r="E415" s="94"/>
      <c r="F415" s="185"/>
      <c r="G415" s="69"/>
      <c r="H415" s="94"/>
      <c r="I415" s="69" t="str">
        <f t="shared" si="12"/>
        <v/>
      </c>
      <c r="J415" s="76"/>
      <c r="K415" s="76"/>
      <c r="L415" s="28" t="str">
        <f t="shared" si="13"/>
        <v/>
      </c>
    </row>
    <row r="416" spans="1:12" ht="18.95" customHeight="1" x14ac:dyDescent="0.25">
      <c r="A416" s="52"/>
      <c r="C416" s="76"/>
      <c r="D416" s="76"/>
      <c r="E416" s="94"/>
      <c r="F416" s="185"/>
      <c r="G416" s="69"/>
      <c r="H416" s="94"/>
      <c r="I416" s="69" t="str">
        <f t="shared" si="12"/>
        <v/>
      </c>
      <c r="J416" s="76"/>
      <c r="K416" s="76"/>
      <c r="L416" s="28" t="str">
        <f t="shared" si="13"/>
        <v/>
      </c>
    </row>
    <row r="417" spans="1:12" ht="18.95" customHeight="1" x14ac:dyDescent="0.25">
      <c r="A417" s="52"/>
      <c r="C417" s="76"/>
      <c r="D417" s="76"/>
      <c r="E417" s="94"/>
      <c r="F417" s="185"/>
      <c r="G417" s="69"/>
      <c r="H417" s="94"/>
      <c r="I417" s="69" t="str">
        <f t="shared" si="12"/>
        <v/>
      </c>
      <c r="J417" s="76"/>
      <c r="K417" s="76"/>
      <c r="L417" s="28" t="str">
        <f t="shared" si="13"/>
        <v/>
      </c>
    </row>
    <row r="418" spans="1:12" ht="18.95" customHeight="1" x14ac:dyDescent="0.25">
      <c r="A418" s="52"/>
      <c r="C418" s="76"/>
      <c r="D418" s="76"/>
      <c r="E418" s="94"/>
      <c r="F418" s="185"/>
      <c r="G418" s="69"/>
      <c r="H418" s="94"/>
      <c r="I418" s="69" t="str">
        <f t="shared" si="12"/>
        <v/>
      </c>
      <c r="J418" s="76"/>
      <c r="K418" s="76"/>
      <c r="L418" s="28" t="str">
        <f t="shared" si="13"/>
        <v/>
      </c>
    </row>
    <row r="419" spans="1:12" ht="18.95" customHeight="1" x14ac:dyDescent="0.25">
      <c r="A419" s="52"/>
      <c r="C419" s="76"/>
      <c r="D419" s="76"/>
      <c r="E419" s="94"/>
      <c r="F419" s="185"/>
      <c r="G419" s="69"/>
      <c r="H419" s="94"/>
      <c r="I419" s="69" t="str">
        <f t="shared" si="12"/>
        <v/>
      </c>
      <c r="J419" s="76"/>
      <c r="K419" s="76"/>
      <c r="L419" s="28" t="str">
        <f t="shared" si="13"/>
        <v/>
      </c>
    </row>
    <row r="420" spans="1:12" ht="18.95" customHeight="1" x14ac:dyDescent="0.25">
      <c r="A420" s="52"/>
      <c r="C420" s="76"/>
      <c r="D420" s="76"/>
      <c r="E420" s="94"/>
      <c r="F420" s="185"/>
      <c r="G420" s="69"/>
      <c r="H420" s="94"/>
      <c r="I420" s="69" t="str">
        <f t="shared" si="12"/>
        <v/>
      </c>
      <c r="J420" s="76"/>
      <c r="K420" s="76"/>
      <c r="L420" s="28" t="str">
        <f t="shared" si="13"/>
        <v/>
      </c>
    </row>
    <row r="421" spans="1:12" ht="18.95" customHeight="1" x14ac:dyDescent="0.25">
      <c r="A421" s="52"/>
      <c r="C421" s="76"/>
      <c r="D421" s="76"/>
      <c r="E421" s="94"/>
      <c r="F421" s="185"/>
      <c r="G421" s="69"/>
      <c r="H421" s="94"/>
      <c r="I421" s="69" t="str">
        <f t="shared" si="12"/>
        <v/>
      </c>
      <c r="J421" s="76"/>
      <c r="K421" s="76"/>
      <c r="L421" s="28" t="str">
        <f t="shared" si="13"/>
        <v/>
      </c>
    </row>
    <row r="422" spans="1:12" ht="18.95" customHeight="1" x14ac:dyDescent="0.25">
      <c r="A422" s="52"/>
      <c r="C422" s="76"/>
      <c r="D422" s="76"/>
      <c r="E422" s="94"/>
      <c r="F422" s="185"/>
      <c r="G422" s="69"/>
      <c r="H422" s="94"/>
      <c r="I422" s="69" t="str">
        <f t="shared" si="12"/>
        <v/>
      </c>
      <c r="J422" s="76"/>
      <c r="K422" s="76"/>
      <c r="L422" s="28" t="str">
        <f t="shared" si="13"/>
        <v/>
      </c>
    </row>
    <row r="423" spans="1:12" ht="18.95" customHeight="1" x14ac:dyDescent="0.25">
      <c r="A423" s="52"/>
      <c r="C423" s="76"/>
      <c r="D423" s="76"/>
      <c r="E423" s="94"/>
      <c r="F423" s="185"/>
      <c r="G423" s="69"/>
      <c r="H423" s="94"/>
      <c r="I423" s="69" t="str">
        <f t="shared" si="12"/>
        <v/>
      </c>
      <c r="J423" s="76"/>
      <c r="K423" s="76"/>
      <c r="L423" s="28" t="str">
        <f t="shared" si="13"/>
        <v/>
      </c>
    </row>
    <row r="424" spans="1:12" ht="18.95" customHeight="1" x14ac:dyDescent="0.25">
      <c r="A424" s="52"/>
      <c r="C424" s="76"/>
      <c r="D424" s="76"/>
      <c r="E424" s="94"/>
      <c r="F424" s="185"/>
      <c r="G424" s="69"/>
      <c r="H424" s="94"/>
      <c r="I424" s="69" t="str">
        <f t="shared" si="12"/>
        <v/>
      </c>
      <c r="J424" s="76"/>
      <c r="K424" s="76"/>
      <c r="L424" s="28" t="str">
        <f t="shared" si="13"/>
        <v/>
      </c>
    </row>
    <row r="425" spans="1:12" ht="18.95" customHeight="1" x14ac:dyDescent="0.25">
      <c r="A425" s="52"/>
      <c r="C425" s="76"/>
      <c r="D425" s="76"/>
      <c r="E425" s="94"/>
      <c r="F425" s="185"/>
      <c r="G425" s="69"/>
      <c r="H425" s="94"/>
      <c r="I425" s="69" t="str">
        <f t="shared" si="12"/>
        <v/>
      </c>
      <c r="J425" s="76"/>
      <c r="K425" s="76"/>
      <c r="L425" s="28" t="str">
        <f t="shared" si="13"/>
        <v/>
      </c>
    </row>
    <row r="426" spans="1:12" ht="18.95" customHeight="1" x14ac:dyDescent="0.25">
      <c r="A426" s="52"/>
      <c r="C426" s="76"/>
      <c r="D426" s="76"/>
      <c r="E426" s="94"/>
      <c r="F426" s="185"/>
      <c r="G426" s="69"/>
      <c r="H426" s="94"/>
      <c r="I426" s="69" t="str">
        <f t="shared" si="12"/>
        <v/>
      </c>
      <c r="J426" s="76"/>
      <c r="K426" s="76"/>
      <c r="L426" s="28" t="str">
        <f t="shared" si="13"/>
        <v/>
      </c>
    </row>
    <row r="427" spans="1:12" ht="18.95" customHeight="1" x14ac:dyDescent="0.25">
      <c r="A427" s="52"/>
      <c r="C427" s="76"/>
      <c r="D427" s="76"/>
      <c r="E427" s="94"/>
      <c r="F427" s="185"/>
      <c r="G427" s="69"/>
      <c r="H427" s="94"/>
      <c r="I427" s="69" t="str">
        <f t="shared" si="12"/>
        <v/>
      </c>
      <c r="J427" s="76"/>
      <c r="K427" s="76"/>
      <c r="L427" s="28" t="str">
        <f t="shared" si="13"/>
        <v/>
      </c>
    </row>
    <row r="428" spans="1:12" ht="18.95" customHeight="1" x14ac:dyDescent="0.25">
      <c r="A428" s="52"/>
      <c r="C428" s="76"/>
      <c r="D428" s="76"/>
      <c r="E428" s="94"/>
      <c r="F428" s="185"/>
      <c r="G428" s="69"/>
      <c r="H428" s="94"/>
      <c r="I428" s="69" t="str">
        <f t="shared" si="12"/>
        <v/>
      </c>
      <c r="J428" s="76"/>
      <c r="K428" s="76"/>
      <c r="L428" s="28" t="str">
        <f t="shared" si="13"/>
        <v/>
      </c>
    </row>
    <row r="429" spans="1:12" ht="18.95" customHeight="1" x14ac:dyDescent="0.25">
      <c r="A429" s="52"/>
      <c r="C429" s="76"/>
      <c r="D429" s="76"/>
      <c r="E429" s="94"/>
      <c r="F429" s="185"/>
      <c r="G429" s="69"/>
      <c r="H429" s="94"/>
      <c r="I429" s="69" t="str">
        <f t="shared" si="12"/>
        <v/>
      </c>
      <c r="J429" s="76"/>
      <c r="K429" s="76"/>
      <c r="L429" s="28" t="str">
        <f t="shared" si="13"/>
        <v/>
      </c>
    </row>
    <row r="430" spans="1:12" ht="18.95" customHeight="1" x14ac:dyDescent="0.25">
      <c r="A430" s="52"/>
      <c r="C430" s="76"/>
      <c r="D430" s="76"/>
      <c r="E430" s="94"/>
      <c r="F430" s="185"/>
      <c r="G430" s="69"/>
      <c r="H430" s="94"/>
      <c r="I430" s="69" t="str">
        <f t="shared" si="12"/>
        <v/>
      </c>
      <c r="J430" s="76"/>
      <c r="K430" s="76"/>
      <c r="L430" s="28" t="str">
        <f t="shared" si="13"/>
        <v/>
      </c>
    </row>
    <row r="431" spans="1:12" ht="18.95" customHeight="1" x14ac:dyDescent="0.25">
      <c r="A431" s="52"/>
      <c r="C431" s="76"/>
      <c r="D431" s="76"/>
      <c r="E431" s="94"/>
      <c r="F431" s="185"/>
      <c r="G431" s="69"/>
      <c r="H431" s="94"/>
      <c r="I431" s="69" t="str">
        <f t="shared" si="12"/>
        <v/>
      </c>
      <c r="J431" s="76"/>
      <c r="K431" s="76"/>
      <c r="L431" s="28" t="str">
        <f t="shared" si="13"/>
        <v/>
      </c>
    </row>
    <row r="432" spans="1:12" ht="18.95" customHeight="1" x14ac:dyDescent="0.25">
      <c r="A432" s="52"/>
      <c r="C432" s="76"/>
      <c r="D432" s="76"/>
      <c r="E432" s="94"/>
      <c r="F432" s="185"/>
      <c r="G432" s="69"/>
      <c r="H432" s="94"/>
      <c r="I432" s="69" t="str">
        <f t="shared" si="12"/>
        <v/>
      </c>
      <c r="J432" s="76"/>
      <c r="K432" s="76"/>
      <c r="L432" s="28" t="str">
        <f t="shared" si="13"/>
        <v/>
      </c>
    </row>
    <row r="433" spans="1:12" ht="18.95" customHeight="1" x14ac:dyDescent="0.25">
      <c r="A433" s="52"/>
      <c r="C433" s="76"/>
      <c r="D433" s="76"/>
      <c r="E433" s="94"/>
      <c r="F433" s="185"/>
      <c r="G433" s="69"/>
      <c r="H433" s="94"/>
      <c r="I433" s="69" t="str">
        <f t="shared" si="12"/>
        <v/>
      </c>
      <c r="J433" s="76"/>
      <c r="K433" s="76"/>
      <c r="L433" s="28" t="str">
        <f t="shared" si="13"/>
        <v/>
      </c>
    </row>
    <row r="434" spans="1:12" ht="18.95" customHeight="1" x14ac:dyDescent="0.25">
      <c r="A434" s="52"/>
      <c r="C434" s="76"/>
      <c r="D434" s="76"/>
      <c r="E434" s="94"/>
      <c r="F434" s="185"/>
      <c r="G434" s="69"/>
      <c r="H434" s="94"/>
      <c r="I434" s="69" t="str">
        <f t="shared" si="12"/>
        <v/>
      </c>
      <c r="J434" s="76"/>
      <c r="K434" s="76"/>
      <c r="L434" s="28" t="str">
        <f t="shared" si="13"/>
        <v/>
      </c>
    </row>
    <row r="435" spans="1:12" ht="18.95" customHeight="1" x14ac:dyDescent="0.25">
      <c r="A435" s="52"/>
      <c r="C435" s="76"/>
      <c r="D435" s="76"/>
      <c r="E435" s="94"/>
      <c r="F435" s="185"/>
      <c r="G435" s="69"/>
      <c r="H435" s="94"/>
      <c r="I435" s="69" t="str">
        <f t="shared" si="12"/>
        <v/>
      </c>
      <c r="J435" s="76"/>
      <c r="K435" s="76"/>
      <c r="L435" s="28" t="str">
        <f t="shared" si="13"/>
        <v/>
      </c>
    </row>
    <row r="436" spans="1:12" ht="18.95" customHeight="1" x14ac:dyDescent="0.25">
      <c r="A436" s="52"/>
      <c r="C436" s="76"/>
      <c r="D436" s="76"/>
      <c r="E436" s="94"/>
      <c r="F436" s="185"/>
      <c r="G436" s="69"/>
      <c r="H436" s="94"/>
      <c r="I436" s="69" t="str">
        <f t="shared" si="12"/>
        <v/>
      </c>
      <c r="J436" s="76"/>
      <c r="K436" s="76"/>
      <c r="L436" s="28" t="str">
        <f t="shared" si="13"/>
        <v/>
      </c>
    </row>
    <row r="437" spans="1:12" ht="18.95" customHeight="1" x14ac:dyDescent="0.25">
      <c r="A437" s="52"/>
      <c r="C437" s="76"/>
      <c r="D437" s="76"/>
      <c r="E437" s="94"/>
      <c r="F437" s="185"/>
      <c r="G437" s="69"/>
      <c r="H437" s="94"/>
      <c r="I437" s="69" t="str">
        <f t="shared" si="12"/>
        <v/>
      </c>
      <c r="J437" s="76"/>
      <c r="K437" s="76"/>
      <c r="L437" s="28" t="str">
        <f t="shared" si="13"/>
        <v/>
      </c>
    </row>
    <row r="438" spans="1:12" ht="18.95" customHeight="1" x14ac:dyDescent="0.25">
      <c r="A438" s="52"/>
      <c r="C438" s="76"/>
      <c r="D438" s="76"/>
      <c r="E438" s="94"/>
      <c r="F438" s="185"/>
      <c r="G438" s="69"/>
      <c r="H438" s="94"/>
      <c r="I438" s="69" t="str">
        <f t="shared" si="12"/>
        <v/>
      </c>
      <c r="J438" s="76"/>
      <c r="K438" s="76"/>
      <c r="L438" s="28" t="str">
        <f t="shared" si="13"/>
        <v/>
      </c>
    </row>
    <row r="439" spans="1:12" ht="18.95" customHeight="1" x14ac:dyDescent="0.25">
      <c r="A439" s="52"/>
      <c r="C439" s="76"/>
      <c r="D439" s="76"/>
      <c r="E439" s="94"/>
      <c r="F439" s="185"/>
      <c r="G439" s="69"/>
      <c r="H439" s="94"/>
      <c r="I439" s="69" t="str">
        <f t="shared" si="12"/>
        <v/>
      </c>
      <c r="J439" s="76"/>
      <c r="K439" s="76"/>
      <c r="L439" s="28" t="str">
        <f t="shared" si="13"/>
        <v/>
      </c>
    </row>
    <row r="440" spans="1:12" ht="18.95" customHeight="1" x14ac:dyDescent="0.25">
      <c r="A440" s="52"/>
      <c r="C440" s="76"/>
      <c r="D440" s="76"/>
      <c r="E440" s="94"/>
      <c r="F440" s="185"/>
      <c r="G440" s="69"/>
      <c r="H440" s="94"/>
      <c r="I440" s="69" t="str">
        <f t="shared" si="12"/>
        <v/>
      </c>
      <c r="J440" s="76"/>
      <c r="K440" s="76"/>
      <c r="L440" s="28" t="str">
        <f t="shared" si="13"/>
        <v/>
      </c>
    </row>
    <row r="441" spans="1:12" ht="18.95" customHeight="1" x14ac:dyDescent="0.25">
      <c r="A441" s="52"/>
      <c r="C441" s="76"/>
      <c r="D441" s="76"/>
      <c r="E441" s="94"/>
      <c r="F441" s="185"/>
      <c r="G441" s="69"/>
      <c r="H441" s="94"/>
      <c r="I441" s="69" t="str">
        <f t="shared" si="12"/>
        <v/>
      </c>
      <c r="J441" s="76"/>
      <c r="K441" s="76"/>
      <c r="L441" s="28" t="str">
        <f t="shared" si="13"/>
        <v/>
      </c>
    </row>
    <row r="442" spans="1:12" ht="18.95" customHeight="1" x14ac:dyDescent="0.25">
      <c r="A442" s="52"/>
      <c r="C442" s="76"/>
      <c r="D442" s="76"/>
      <c r="E442" s="94"/>
      <c r="F442" s="185"/>
      <c r="G442" s="69"/>
      <c r="H442" s="94"/>
      <c r="I442" s="69" t="str">
        <f t="shared" si="12"/>
        <v/>
      </c>
      <c r="J442" s="76"/>
      <c r="K442" s="76"/>
      <c r="L442" s="28" t="str">
        <f t="shared" si="13"/>
        <v/>
      </c>
    </row>
    <row r="443" spans="1:12" ht="18.95" customHeight="1" x14ac:dyDescent="0.25">
      <c r="A443" s="52"/>
      <c r="C443" s="76"/>
      <c r="D443" s="76"/>
      <c r="E443" s="94"/>
      <c r="F443" s="185"/>
      <c r="G443" s="69"/>
      <c r="H443" s="94"/>
      <c r="I443" s="69" t="str">
        <f t="shared" si="12"/>
        <v/>
      </c>
      <c r="J443" s="76"/>
      <c r="K443" s="76"/>
      <c r="L443" s="28" t="str">
        <f t="shared" si="13"/>
        <v/>
      </c>
    </row>
    <row r="444" spans="1:12" ht="18.95" customHeight="1" x14ac:dyDescent="0.25">
      <c r="A444" s="52"/>
      <c r="C444" s="76"/>
      <c r="D444" s="76"/>
      <c r="E444" s="94"/>
      <c r="F444" s="185"/>
      <c r="G444" s="69"/>
      <c r="H444" s="94"/>
      <c r="I444" s="69" t="str">
        <f t="shared" si="12"/>
        <v/>
      </c>
      <c r="J444" s="76"/>
      <c r="K444" s="76"/>
      <c r="L444" s="28" t="str">
        <f t="shared" si="13"/>
        <v/>
      </c>
    </row>
    <row r="445" spans="1:12" ht="18.95" customHeight="1" x14ac:dyDescent="0.25">
      <c r="A445" s="52"/>
      <c r="C445" s="76"/>
      <c r="D445" s="76"/>
      <c r="E445" s="94"/>
      <c r="F445" s="185"/>
      <c r="G445" s="69"/>
      <c r="H445" s="94"/>
      <c r="I445" s="69" t="str">
        <f t="shared" si="12"/>
        <v/>
      </c>
      <c r="J445" s="76"/>
      <c r="K445" s="76"/>
      <c r="L445" s="28" t="str">
        <f t="shared" si="13"/>
        <v/>
      </c>
    </row>
    <row r="446" spans="1:12" ht="18.95" customHeight="1" x14ac:dyDescent="0.25">
      <c r="A446" s="52"/>
      <c r="C446" s="76"/>
      <c r="D446" s="76"/>
      <c r="E446" s="94"/>
      <c r="F446" s="185"/>
      <c r="G446" s="69"/>
      <c r="H446" s="94"/>
      <c r="I446" s="69" t="str">
        <f t="shared" si="12"/>
        <v/>
      </c>
      <c r="J446" s="76"/>
      <c r="K446" s="76"/>
      <c r="L446" s="28" t="str">
        <f t="shared" si="13"/>
        <v/>
      </c>
    </row>
    <row r="447" spans="1:12" ht="18.95" customHeight="1" x14ac:dyDescent="0.25">
      <c r="A447" s="52"/>
      <c r="C447" s="76"/>
      <c r="D447" s="76"/>
      <c r="E447" s="94"/>
      <c r="F447" s="185"/>
      <c r="G447" s="69"/>
      <c r="H447" s="94"/>
      <c r="I447" s="69" t="str">
        <f t="shared" si="12"/>
        <v/>
      </c>
      <c r="J447" s="76"/>
      <c r="K447" s="76"/>
      <c r="L447" s="28" t="str">
        <f t="shared" si="13"/>
        <v/>
      </c>
    </row>
    <row r="448" spans="1:12" ht="18.95" customHeight="1" x14ac:dyDescent="0.25">
      <c r="A448" s="52"/>
      <c r="C448" s="76"/>
      <c r="D448" s="76"/>
      <c r="E448" s="94"/>
      <c r="F448" s="185"/>
      <c r="G448" s="69"/>
      <c r="H448" s="94"/>
      <c r="I448" s="69" t="str">
        <f t="shared" si="12"/>
        <v/>
      </c>
      <c r="J448" s="76"/>
      <c r="K448" s="76"/>
      <c r="L448" s="28" t="str">
        <f t="shared" si="13"/>
        <v/>
      </c>
    </row>
    <row r="449" spans="1:12" ht="18.95" customHeight="1" x14ac:dyDescent="0.25">
      <c r="A449" s="52"/>
      <c r="C449" s="76"/>
      <c r="D449" s="76"/>
      <c r="E449" s="94"/>
      <c r="F449" s="185"/>
      <c r="G449" s="69"/>
      <c r="H449" s="94"/>
      <c r="I449" s="69" t="str">
        <f t="shared" si="12"/>
        <v/>
      </c>
      <c r="J449" s="76"/>
      <c r="K449" s="76"/>
      <c r="L449" s="28" t="str">
        <f t="shared" si="13"/>
        <v/>
      </c>
    </row>
    <row r="450" spans="1:12" ht="18.95" customHeight="1" x14ac:dyDescent="0.25">
      <c r="A450" s="52"/>
      <c r="C450" s="76"/>
      <c r="D450" s="76"/>
      <c r="E450" s="94"/>
      <c r="F450" s="185"/>
      <c r="G450" s="69"/>
      <c r="H450" s="94"/>
      <c r="I450" s="69" t="str">
        <f t="shared" si="12"/>
        <v/>
      </c>
      <c r="J450" s="76"/>
      <c r="K450" s="76"/>
      <c r="L450" s="28" t="str">
        <f t="shared" si="13"/>
        <v/>
      </c>
    </row>
    <row r="451" spans="1:12" ht="18.95" customHeight="1" x14ac:dyDescent="0.25">
      <c r="A451" s="52"/>
      <c r="C451" s="76"/>
      <c r="D451" s="76"/>
      <c r="E451" s="94"/>
      <c r="F451" s="185"/>
      <c r="G451" s="69"/>
      <c r="H451" s="94"/>
      <c r="I451" s="69" t="str">
        <f t="shared" si="12"/>
        <v/>
      </c>
      <c r="J451" s="76"/>
      <c r="K451" s="76"/>
      <c r="L451" s="28" t="str">
        <f t="shared" si="13"/>
        <v/>
      </c>
    </row>
    <row r="452" spans="1:12" ht="18.95" customHeight="1" x14ac:dyDescent="0.25">
      <c r="A452" s="52"/>
      <c r="C452" s="76"/>
      <c r="D452" s="76"/>
      <c r="E452" s="94"/>
      <c r="F452" s="185"/>
      <c r="G452" s="69"/>
      <c r="H452" s="94"/>
      <c r="I452" s="69" t="str">
        <f t="shared" si="12"/>
        <v/>
      </c>
      <c r="J452" s="76"/>
      <c r="K452" s="76"/>
      <c r="L452" s="28" t="str">
        <f t="shared" si="13"/>
        <v/>
      </c>
    </row>
    <row r="453" spans="1:12" ht="18.95" customHeight="1" x14ac:dyDescent="0.25">
      <c r="A453" s="52"/>
      <c r="C453" s="76"/>
      <c r="D453" s="76"/>
      <c r="E453" s="94"/>
      <c r="F453" s="185"/>
      <c r="G453" s="69"/>
      <c r="H453" s="94"/>
      <c r="I453" s="69" t="str">
        <f t="shared" si="12"/>
        <v/>
      </c>
      <c r="J453" s="76"/>
      <c r="K453" s="76"/>
      <c r="L453" s="28" t="str">
        <f t="shared" si="13"/>
        <v/>
      </c>
    </row>
    <row r="454" spans="1:12" ht="18.95" customHeight="1" x14ac:dyDescent="0.25">
      <c r="A454" s="52"/>
      <c r="C454" s="76"/>
      <c r="D454" s="76"/>
      <c r="E454" s="94"/>
      <c r="F454" s="185"/>
      <c r="G454" s="69"/>
      <c r="H454" s="94"/>
      <c r="I454" s="69" t="str">
        <f t="shared" si="12"/>
        <v/>
      </c>
      <c r="J454" s="76"/>
      <c r="K454" s="76"/>
      <c r="L454" s="28" t="str">
        <f t="shared" si="13"/>
        <v/>
      </c>
    </row>
    <row r="455" spans="1:12" ht="18.95" customHeight="1" x14ac:dyDescent="0.25">
      <c r="A455" s="52"/>
      <c r="C455" s="76"/>
      <c r="D455" s="76"/>
      <c r="E455" s="94"/>
      <c r="F455" s="185"/>
      <c r="G455" s="69"/>
      <c r="H455" s="94"/>
      <c r="I455" s="69" t="str">
        <f t="shared" si="12"/>
        <v/>
      </c>
      <c r="J455" s="76"/>
      <c r="K455" s="76"/>
      <c r="L455" s="28" t="str">
        <f t="shared" si="13"/>
        <v/>
      </c>
    </row>
    <row r="456" spans="1:12" ht="18.95" customHeight="1" x14ac:dyDescent="0.25">
      <c r="A456" s="52"/>
      <c r="C456" s="76"/>
      <c r="D456" s="76"/>
      <c r="E456" s="94"/>
      <c r="F456" s="185"/>
      <c r="G456" s="69"/>
      <c r="H456" s="94"/>
      <c r="I456" s="69" t="str">
        <f t="shared" si="12"/>
        <v/>
      </c>
      <c r="J456" s="76"/>
      <c r="K456" s="76"/>
      <c r="L456" s="28" t="str">
        <f t="shared" si="13"/>
        <v/>
      </c>
    </row>
    <row r="457" spans="1:12" ht="18.95" customHeight="1" x14ac:dyDescent="0.25">
      <c r="A457" s="52"/>
      <c r="C457" s="76"/>
      <c r="D457" s="76"/>
      <c r="E457" s="94"/>
      <c r="F457" s="185"/>
      <c r="G457" s="69"/>
      <c r="H457" s="94"/>
      <c r="I457" s="69" t="str">
        <f t="shared" si="12"/>
        <v/>
      </c>
      <c r="J457" s="76"/>
      <c r="K457" s="76"/>
      <c r="L457" s="28" t="str">
        <f t="shared" si="13"/>
        <v/>
      </c>
    </row>
    <row r="458" spans="1:12" ht="18.95" customHeight="1" x14ac:dyDescent="0.25">
      <c r="A458" s="52"/>
      <c r="C458" s="76"/>
      <c r="D458" s="76"/>
      <c r="E458" s="94"/>
      <c r="F458" s="185"/>
      <c r="G458" s="69"/>
      <c r="H458" s="94"/>
      <c r="I458" s="69" t="str">
        <f t="shared" ref="I458:I521" si="14">IF(E458="","",IFERROR(E458*G458,""))</f>
        <v/>
      </c>
      <c r="J458" s="76"/>
      <c r="K458" s="76"/>
      <c r="L458" s="28" t="str">
        <f t="shared" ref="L458:L521" si="15">IF(F458="","",MONTH(F458))</f>
        <v/>
      </c>
    </row>
    <row r="459" spans="1:12" ht="18.95" customHeight="1" x14ac:dyDescent="0.25">
      <c r="A459" s="52"/>
      <c r="C459" s="76"/>
      <c r="D459" s="76"/>
      <c r="E459" s="94"/>
      <c r="F459" s="185"/>
      <c r="G459" s="69"/>
      <c r="H459" s="94"/>
      <c r="I459" s="69" t="str">
        <f t="shared" si="14"/>
        <v/>
      </c>
      <c r="J459" s="76"/>
      <c r="K459" s="76"/>
      <c r="L459" s="28" t="str">
        <f t="shared" si="15"/>
        <v/>
      </c>
    </row>
    <row r="460" spans="1:12" ht="18.95" customHeight="1" x14ac:dyDescent="0.25">
      <c r="A460" s="52"/>
      <c r="C460" s="76"/>
      <c r="D460" s="76"/>
      <c r="E460" s="94"/>
      <c r="F460" s="185"/>
      <c r="G460" s="69"/>
      <c r="H460" s="94"/>
      <c r="I460" s="69" t="str">
        <f t="shared" si="14"/>
        <v/>
      </c>
      <c r="J460" s="76"/>
      <c r="K460" s="76"/>
      <c r="L460" s="28" t="str">
        <f t="shared" si="15"/>
        <v/>
      </c>
    </row>
    <row r="461" spans="1:12" ht="18.95" customHeight="1" x14ac:dyDescent="0.25">
      <c r="A461" s="52"/>
      <c r="C461" s="76"/>
      <c r="D461" s="76"/>
      <c r="E461" s="94"/>
      <c r="F461" s="185"/>
      <c r="G461" s="69"/>
      <c r="H461" s="94"/>
      <c r="I461" s="69" t="str">
        <f t="shared" si="14"/>
        <v/>
      </c>
      <c r="J461" s="76"/>
      <c r="K461" s="76"/>
      <c r="L461" s="28" t="str">
        <f t="shared" si="15"/>
        <v/>
      </c>
    </row>
    <row r="462" spans="1:12" ht="18.95" customHeight="1" x14ac:dyDescent="0.25">
      <c r="A462" s="52"/>
      <c r="C462" s="76"/>
      <c r="D462" s="76"/>
      <c r="E462" s="94"/>
      <c r="F462" s="185"/>
      <c r="G462" s="69"/>
      <c r="H462" s="94"/>
      <c r="I462" s="69" t="str">
        <f t="shared" si="14"/>
        <v/>
      </c>
      <c r="J462" s="76"/>
      <c r="K462" s="76"/>
      <c r="L462" s="28" t="str">
        <f t="shared" si="15"/>
        <v/>
      </c>
    </row>
    <row r="463" spans="1:12" ht="18.95" customHeight="1" x14ac:dyDescent="0.25">
      <c r="A463" s="52"/>
      <c r="C463" s="76"/>
      <c r="D463" s="76"/>
      <c r="E463" s="94"/>
      <c r="F463" s="185"/>
      <c r="G463" s="69"/>
      <c r="H463" s="94"/>
      <c r="I463" s="69" t="str">
        <f t="shared" si="14"/>
        <v/>
      </c>
      <c r="J463" s="76"/>
      <c r="K463" s="76"/>
      <c r="L463" s="28" t="str">
        <f t="shared" si="15"/>
        <v/>
      </c>
    </row>
    <row r="464" spans="1:12" ht="18.95" customHeight="1" x14ac:dyDescent="0.25">
      <c r="A464" s="52"/>
      <c r="C464" s="76"/>
      <c r="D464" s="76"/>
      <c r="E464" s="94"/>
      <c r="F464" s="185"/>
      <c r="G464" s="69"/>
      <c r="H464" s="94"/>
      <c r="I464" s="69" t="str">
        <f t="shared" si="14"/>
        <v/>
      </c>
      <c r="J464" s="76"/>
      <c r="K464" s="76"/>
      <c r="L464" s="28" t="str">
        <f t="shared" si="15"/>
        <v/>
      </c>
    </row>
    <row r="465" spans="1:12" ht="18.95" customHeight="1" x14ac:dyDescent="0.25">
      <c r="A465" s="52"/>
      <c r="C465" s="76"/>
      <c r="D465" s="76"/>
      <c r="E465" s="94"/>
      <c r="F465" s="185"/>
      <c r="G465" s="69"/>
      <c r="H465" s="94"/>
      <c r="I465" s="69" t="str">
        <f t="shared" si="14"/>
        <v/>
      </c>
      <c r="J465" s="76"/>
      <c r="K465" s="76"/>
      <c r="L465" s="28" t="str">
        <f t="shared" si="15"/>
        <v/>
      </c>
    </row>
    <row r="466" spans="1:12" ht="18.95" customHeight="1" x14ac:dyDescent="0.25">
      <c r="A466" s="52"/>
      <c r="C466" s="76"/>
      <c r="D466" s="76"/>
      <c r="E466" s="94"/>
      <c r="F466" s="185"/>
      <c r="G466" s="69"/>
      <c r="H466" s="94"/>
      <c r="I466" s="69" t="str">
        <f t="shared" si="14"/>
        <v/>
      </c>
      <c r="J466" s="76"/>
      <c r="K466" s="76"/>
      <c r="L466" s="28" t="str">
        <f t="shared" si="15"/>
        <v/>
      </c>
    </row>
    <row r="467" spans="1:12" ht="18.95" customHeight="1" x14ac:dyDescent="0.25">
      <c r="A467" s="52"/>
      <c r="C467" s="76"/>
      <c r="D467" s="76"/>
      <c r="E467" s="94"/>
      <c r="F467" s="185"/>
      <c r="G467" s="69"/>
      <c r="H467" s="94"/>
      <c r="I467" s="69" t="str">
        <f t="shared" si="14"/>
        <v/>
      </c>
      <c r="J467" s="76"/>
      <c r="K467" s="76"/>
      <c r="L467" s="28" t="str">
        <f t="shared" si="15"/>
        <v/>
      </c>
    </row>
    <row r="468" spans="1:12" ht="18.95" customHeight="1" x14ac:dyDescent="0.25">
      <c r="A468" s="52"/>
      <c r="C468" s="76"/>
      <c r="D468" s="76"/>
      <c r="E468" s="94"/>
      <c r="F468" s="185"/>
      <c r="G468" s="69"/>
      <c r="H468" s="94"/>
      <c r="I468" s="69" t="str">
        <f t="shared" si="14"/>
        <v/>
      </c>
      <c r="J468" s="76"/>
      <c r="K468" s="76"/>
      <c r="L468" s="28" t="str">
        <f t="shared" si="15"/>
        <v/>
      </c>
    </row>
    <row r="469" spans="1:12" ht="18.95" customHeight="1" x14ac:dyDescent="0.25">
      <c r="A469" s="52"/>
      <c r="C469" s="76"/>
      <c r="D469" s="76"/>
      <c r="E469" s="94"/>
      <c r="F469" s="185"/>
      <c r="G469" s="69"/>
      <c r="H469" s="94"/>
      <c r="I469" s="69" t="str">
        <f t="shared" si="14"/>
        <v/>
      </c>
      <c r="J469" s="76"/>
      <c r="K469" s="76"/>
      <c r="L469" s="28" t="str">
        <f t="shared" si="15"/>
        <v/>
      </c>
    </row>
    <row r="470" spans="1:12" ht="18.95" customHeight="1" x14ac:dyDescent="0.25">
      <c r="A470" s="52"/>
      <c r="C470" s="76"/>
      <c r="D470" s="76"/>
      <c r="E470" s="94"/>
      <c r="F470" s="185"/>
      <c r="G470" s="69"/>
      <c r="H470" s="94"/>
      <c r="I470" s="69" t="str">
        <f t="shared" si="14"/>
        <v/>
      </c>
      <c r="J470" s="76"/>
      <c r="K470" s="76"/>
      <c r="L470" s="28" t="str">
        <f t="shared" si="15"/>
        <v/>
      </c>
    </row>
    <row r="471" spans="1:12" ht="18.95" customHeight="1" x14ac:dyDescent="0.25">
      <c r="A471" s="52"/>
      <c r="C471" s="76"/>
      <c r="D471" s="76"/>
      <c r="E471" s="94"/>
      <c r="F471" s="185"/>
      <c r="G471" s="69"/>
      <c r="H471" s="94"/>
      <c r="I471" s="69" t="str">
        <f t="shared" si="14"/>
        <v/>
      </c>
      <c r="J471" s="76"/>
      <c r="K471" s="76"/>
      <c r="L471" s="28" t="str">
        <f t="shared" si="15"/>
        <v/>
      </c>
    </row>
    <row r="472" spans="1:12" ht="18.95" customHeight="1" x14ac:dyDescent="0.25">
      <c r="A472" s="52"/>
      <c r="C472" s="76"/>
      <c r="D472" s="76"/>
      <c r="E472" s="94"/>
      <c r="F472" s="185"/>
      <c r="G472" s="69"/>
      <c r="H472" s="94"/>
      <c r="I472" s="69" t="str">
        <f t="shared" si="14"/>
        <v/>
      </c>
      <c r="J472" s="76"/>
      <c r="K472" s="76"/>
      <c r="L472" s="28" t="str">
        <f t="shared" si="15"/>
        <v/>
      </c>
    </row>
    <row r="473" spans="1:12" ht="18.95" customHeight="1" x14ac:dyDescent="0.25">
      <c r="A473" s="52"/>
      <c r="C473" s="76"/>
      <c r="D473" s="76"/>
      <c r="E473" s="94"/>
      <c r="F473" s="185"/>
      <c r="G473" s="69"/>
      <c r="H473" s="94"/>
      <c r="I473" s="69" t="str">
        <f t="shared" si="14"/>
        <v/>
      </c>
      <c r="J473" s="76"/>
      <c r="K473" s="76"/>
      <c r="L473" s="28" t="str">
        <f t="shared" si="15"/>
        <v/>
      </c>
    </row>
    <row r="474" spans="1:12" ht="18.95" customHeight="1" x14ac:dyDescent="0.25">
      <c r="A474" s="52"/>
      <c r="C474" s="76"/>
      <c r="D474" s="76"/>
      <c r="E474" s="94"/>
      <c r="F474" s="185"/>
      <c r="G474" s="69"/>
      <c r="H474" s="94"/>
      <c r="I474" s="69" t="str">
        <f t="shared" si="14"/>
        <v/>
      </c>
      <c r="J474" s="76"/>
      <c r="K474" s="76"/>
      <c r="L474" s="28" t="str">
        <f t="shared" si="15"/>
        <v/>
      </c>
    </row>
    <row r="475" spans="1:12" ht="18.95" customHeight="1" x14ac:dyDescent="0.25">
      <c r="A475" s="52"/>
      <c r="C475" s="76"/>
      <c r="D475" s="76"/>
      <c r="E475" s="94"/>
      <c r="F475" s="185"/>
      <c r="G475" s="69"/>
      <c r="H475" s="94"/>
      <c r="I475" s="69" t="str">
        <f t="shared" si="14"/>
        <v/>
      </c>
      <c r="J475" s="76"/>
      <c r="K475" s="76"/>
      <c r="L475" s="28" t="str">
        <f t="shared" si="15"/>
        <v/>
      </c>
    </row>
    <row r="476" spans="1:12" ht="18.95" customHeight="1" x14ac:dyDescent="0.25">
      <c r="A476" s="52"/>
      <c r="C476" s="76"/>
      <c r="D476" s="76"/>
      <c r="E476" s="94"/>
      <c r="F476" s="185"/>
      <c r="G476" s="69"/>
      <c r="H476" s="94"/>
      <c r="I476" s="69" t="str">
        <f t="shared" si="14"/>
        <v/>
      </c>
      <c r="J476" s="76"/>
      <c r="K476" s="76"/>
      <c r="L476" s="28" t="str">
        <f t="shared" si="15"/>
        <v/>
      </c>
    </row>
    <row r="477" spans="1:12" ht="18.95" customHeight="1" x14ac:dyDescent="0.25">
      <c r="A477" s="52"/>
      <c r="C477" s="76"/>
      <c r="D477" s="76"/>
      <c r="E477" s="94"/>
      <c r="F477" s="185"/>
      <c r="G477" s="69"/>
      <c r="H477" s="94"/>
      <c r="I477" s="69" t="str">
        <f t="shared" si="14"/>
        <v/>
      </c>
      <c r="J477" s="76"/>
      <c r="K477" s="76"/>
      <c r="L477" s="28" t="str">
        <f t="shared" si="15"/>
        <v/>
      </c>
    </row>
    <row r="478" spans="1:12" ht="18.95" customHeight="1" x14ac:dyDescent="0.25">
      <c r="A478" s="52"/>
      <c r="C478" s="76"/>
      <c r="D478" s="76"/>
      <c r="E478" s="94"/>
      <c r="F478" s="185"/>
      <c r="G478" s="69"/>
      <c r="H478" s="94"/>
      <c r="I478" s="69" t="str">
        <f t="shared" si="14"/>
        <v/>
      </c>
      <c r="J478" s="76"/>
      <c r="K478" s="76"/>
      <c r="L478" s="28" t="str">
        <f t="shared" si="15"/>
        <v/>
      </c>
    </row>
    <row r="479" spans="1:12" ht="18.95" customHeight="1" x14ac:dyDescent="0.25">
      <c r="A479" s="52"/>
      <c r="C479" s="76"/>
      <c r="D479" s="76"/>
      <c r="E479" s="94"/>
      <c r="F479" s="185"/>
      <c r="G479" s="69"/>
      <c r="H479" s="94"/>
      <c r="I479" s="69" t="str">
        <f t="shared" si="14"/>
        <v/>
      </c>
      <c r="J479" s="76"/>
      <c r="K479" s="76"/>
      <c r="L479" s="28" t="str">
        <f t="shared" si="15"/>
        <v/>
      </c>
    </row>
    <row r="480" spans="1:12" ht="18.95" customHeight="1" x14ac:dyDescent="0.25">
      <c r="A480" s="52"/>
      <c r="C480" s="76"/>
      <c r="D480" s="76"/>
      <c r="E480" s="94"/>
      <c r="F480" s="185"/>
      <c r="G480" s="69"/>
      <c r="H480" s="94"/>
      <c r="I480" s="69" t="str">
        <f t="shared" si="14"/>
        <v/>
      </c>
      <c r="J480" s="76"/>
      <c r="K480" s="76"/>
      <c r="L480" s="28" t="str">
        <f t="shared" si="15"/>
        <v/>
      </c>
    </row>
    <row r="481" spans="1:12" ht="18.95" customHeight="1" x14ac:dyDescent="0.25">
      <c r="A481" s="52"/>
      <c r="C481" s="76"/>
      <c r="D481" s="76"/>
      <c r="E481" s="94"/>
      <c r="F481" s="185"/>
      <c r="G481" s="69"/>
      <c r="H481" s="94"/>
      <c r="I481" s="69" t="str">
        <f t="shared" si="14"/>
        <v/>
      </c>
      <c r="J481" s="76"/>
      <c r="K481" s="76"/>
      <c r="L481" s="28" t="str">
        <f t="shared" si="15"/>
        <v/>
      </c>
    </row>
    <row r="482" spans="1:12" ht="18.95" customHeight="1" x14ac:dyDescent="0.25">
      <c r="A482" s="52"/>
      <c r="C482" s="76"/>
      <c r="D482" s="76"/>
      <c r="E482" s="94"/>
      <c r="F482" s="185"/>
      <c r="G482" s="69"/>
      <c r="H482" s="94"/>
      <c r="I482" s="69" t="str">
        <f t="shared" si="14"/>
        <v/>
      </c>
      <c r="J482" s="76"/>
      <c r="K482" s="76"/>
      <c r="L482" s="28" t="str">
        <f t="shared" si="15"/>
        <v/>
      </c>
    </row>
    <row r="483" spans="1:12" ht="18.95" customHeight="1" x14ac:dyDescent="0.25">
      <c r="A483" s="52"/>
      <c r="C483" s="76"/>
      <c r="D483" s="76"/>
      <c r="E483" s="94"/>
      <c r="F483" s="185"/>
      <c r="G483" s="69"/>
      <c r="H483" s="94"/>
      <c r="I483" s="69" t="str">
        <f t="shared" si="14"/>
        <v/>
      </c>
      <c r="J483" s="76"/>
      <c r="K483" s="76"/>
      <c r="L483" s="28" t="str">
        <f t="shared" si="15"/>
        <v/>
      </c>
    </row>
    <row r="484" spans="1:12" ht="18.95" customHeight="1" x14ac:dyDescent="0.25">
      <c r="A484" s="52"/>
      <c r="C484" s="76"/>
      <c r="D484" s="76"/>
      <c r="E484" s="94"/>
      <c r="F484" s="185"/>
      <c r="G484" s="69"/>
      <c r="H484" s="94"/>
      <c r="I484" s="69" t="str">
        <f t="shared" si="14"/>
        <v/>
      </c>
      <c r="J484" s="76"/>
      <c r="K484" s="76"/>
      <c r="L484" s="28" t="str">
        <f t="shared" si="15"/>
        <v/>
      </c>
    </row>
    <row r="485" spans="1:12" ht="18.95" customHeight="1" x14ac:dyDescent="0.25">
      <c r="A485" s="52"/>
      <c r="C485" s="76"/>
      <c r="D485" s="76"/>
      <c r="E485" s="94"/>
      <c r="F485" s="185"/>
      <c r="G485" s="69"/>
      <c r="H485" s="94"/>
      <c r="I485" s="69" t="str">
        <f t="shared" si="14"/>
        <v/>
      </c>
      <c r="J485" s="76"/>
      <c r="K485" s="76"/>
      <c r="L485" s="28" t="str">
        <f t="shared" si="15"/>
        <v/>
      </c>
    </row>
    <row r="486" spans="1:12" ht="18.95" customHeight="1" x14ac:dyDescent="0.25">
      <c r="A486" s="52"/>
      <c r="C486" s="76"/>
      <c r="D486" s="76"/>
      <c r="E486" s="94"/>
      <c r="F486" s="185"/>
      <c r="G486" s="69"/>
      <c r="H486" s="94"/>
      <c r="I486" s="69" t="str">
        <f t="shared" si="14"/>
        <v/>
      </c>
      <c r="J486" s="76"/>
      <c r="K486" s="76"/>
      <c r="L486" s="28" t="str">
        <f t="shared" si="15"/>
        <v/>
      </c>
    </row>
    <row r="487" spans="1:12" ht="18.95" customHeight="1" x14ac:dyDescent="0.25">
      <c r="A487" s="52"/>
      <c r="C487" s="76"/>
      <c r="D487" s="76"/>
      <c r="E487" s="94"/>
      <c r="F487" s="185"/>
      <c r="G487" s="69"/>
      <c r="H487" s="94"/>
      <c r="I487" s="69" t="str">
        <f t="shared" si="14"/>
        <v/>
      </c>
      <c r="J487" s="76"/>
      <c r="K487" s="76"/>
      <c r="L487" s="28" t="str">
        <f t="shared" si="15"/>
        <v/>
      </c>
    </row>
    <row r="488" spans="1:12" ht="18.95" customHeight="1" x14ac:dyDescent="0.25">
      <c r="A488" s="52"/>
      <c r="C488" s="76"/>
      <c r="D488" s="76"/>
      <c r="E488" s="94"/>
      <c r="F488" s="185"/>
      <c r="G488" s="69"/>
      <c r="H488" s="94"/>
      <c r="I488" s="69" t="str">
        <f t="shared" si="14"/>
        <v/>
      </c>
      <c r="J488" s="76"/>
      <c r="K488" s="76"/>
      <c r="L488" s="28" t="str">
        <f t="shared" si="15"/>
        <v/>
      </c>
    </row>
    <row r="489" spans="1:12" ht="18.95" customHeight="1" x14ac:dyDescent="0.25">
      <c r="A489" s="52"/>
      <c r="C489" s="76"/>
      <c r="D489" s="76"/>
      <c r="E489" s="94"/>
      <c r="F489" s="185"/>
      <c r="G489" s="69"/>
      <c r="H489" s="94"/>
      <c r="I489" s="69" t="str">
        <f t="shared" si="14"/>
        <v/>
      </c>
      <c r="J489" s="76"/>
      <c r="K489" s="76"/>
      <c r="L489" s="28" t="str">
        <f t="shared" si="15"/>
        <v/>
      </c>
    </row>
    <row r="490" spans="1:12" ht="18.95" customHeight="1" x14ac:dyDescent="0.25">
      <c r="A490" s="52"/>
      <c r="C490" s="76"/>
      <c r="D490" s="76"/>
      <c r="E490" s="94"/>
      <c r="F490" s="185"/>
      <c r="G490" s="69"/>
      <c r="H490" s="94"/>
      <c r="I490" s="69" t="str">
        <f t="shared" si="14"/>
        <v/>
      </c>
      <c r="J490" s="76"/>
      <c r="K490" s="76"/>
      <c r="L490" s="28" t="str">
        <f t="shared" si="15"/>
        <v/>
      </c>
    </row>
    <row r="491" spans="1:12" ht="18.95" customHeight="1" x14ac:dyDescent="0.25">
      <c r="A491" s="52"/>
      <c r="C491" s="76"/>
      <c r="D491" s="76"/>
      <c r="E491" s="94"/>
      <c r="F491" s="185"/>
      <c r="G491" s="69"/>
      <c r="H491" s="94"/>
      <c r="I491" s="69" t="str">
        <f t="shared" si="14"/>
        <v/>
      </c>
      <c r="J491" s="76"/>
      <c r="K491" s="76"/>
      <c r="L491" s="28" t="str">
        <f t="shared" si="15"/>
        <v/>
      </c>
    </row>
    <row r="492" spans="1:12" ht="18.95" customHeight="1" x14ac:dyDescent="0.25">
      <c r="A492" s="52"/>
      <c r="C492" s="76"/>
      <c r="D492" s="76"/>
      <c r="E492" s="94"/>
      <c r="F492" s="185"/>
      <c r="G492" s="69"/>
      <c r="H492" s="94"/>
      <c r="I492" s="69" t="str">
        <f t="shared" si="14"/>
        <v/>
      </c>
      <c r="J492" s="76"/>
      <c r="K492" s="76"/>
      <c r="L492" s="28" t="str">
        <f t="shared" si="15"/>
        <v/>
      </c>
    </row>
    <row r="493" spans="1:12" ht="18.95" customHeight="1" x14ac:dyDescent="0.25">
      <c r="A493" s="52"/>
      <c r="C493" s="76"/>
      <c r="D493" s="76"/>
      <c r="E493" s="94"/>
      <c r="F493" s="185"/>
      <c r="G493" s="69"/>
      <c r="H493" s="94"/>
      <c r="I493" s="69" t="str">
        <f t="shared" si="14"/>
        <v/>
      </c>
      <c r="J493" s="76"/>
      <c r="K493" s="76"/>
      <c r="L493" s="28" t="str">
        <f t="shared" si="15"/>
        <v/>
      </c>
    </row>
    <row r="494" spans="1:12" ht="18.95" customHeight="1" x14ac:dyDescent="0.25">
      <c r="A494" s="52"/>
      <c r="C494" s="76"/>
      <c r="D494" s="76"/>
      <c r="E494" s="94"/>
      <c r="F494" s="185"/>
      <c r="G494" s="69"/>
      <c r="H494" s="94"/>
      <c r="I494" s="69" t="str">
        <f t="shared" si="14"/>
        <v/>
      </c>
      <c r="J494" s="76"/>
      <c r="K494" s="76"/>
      <c r="L494" s="28" t="str">
        <f t="shared" si="15"/>
        <v/>
      </c>
    </row>
    <row r="495" spans="1:12" ht="18.95" customHeight="1" x14ac:dyDescent="0.25">
      <c r="A495" s="52"/>
      <c r="C495" s="76"/>
      <c r="D495" s="76"/>
      <c r="E495" s="94"/>
      <c r="F495" s="185"/>
      <c r="G495" s="69"/>
      <c r="H495" s="94"/>
      <c r="I495" s="69" t="str">
        <f t="shared" si="14"/>
        <v/>
      </c>
      <c r="J495" s="76"/>
      <c r="K495" s="76"/>
      <c r="L495" s="28" t="str">
        <f t="shared" si="15"/>
        <v/>
      </c>
    </row>
    <row r="496" spans="1:12" ht="18.95" customHeight="1" x14ac:dyDescent="0.25">
      <c r="A496" s="52"/>
      <c r="C496" s="76"/>
      <c r="D496" s="76"/>
      <c r="E496" s="94"/>
      <c r="F496" s="185"/>
      <c r="G496" s="69"/>
      <c r="H496" s="94"/>
      <c r="I496" s="69" t="str">
        <f t="shared" si="14"/>
        <v/>
      </c>
      <c r="J496" s="76"/>
      <c r="K496" s="76"/>
      <c r="L496" s="28" t="str">
        <f t="shared" si="15"/>
        <v/>
      </c>
    </row>
    <row r="497" spans="1:12" ht="18.95" customHeight="1" x14ac:dyDescent="0.25">
      <c r="A497" s="52"/>
      <c r="C497" s="76"/>
      <c r="D497" s="76"/>
      <c r="E497" s="94"/>
      <c r="F497" s="185"/>
      <c r="G497" s="69"/>
      <c r="H497" s="94"/>
      <c r="I497" s="69" t="str">
        <f t="shared" si="14"/>
        <v/>
      </c>
      <c r="J497" s="76"/>
      <c r="K497" s="76"/>
      <c r="L497" s="28" t="str">
        <f t="shared" si="15"/>
        <v/>
      </c>
    </row>
    <row r="498" spans="1:12" ht="18.95" customHeight="1" x14ac:dyDescent="0.25">
      <c r="A498" s="52"/>
      <c r="C498" s="76"/>
      <c r="D498" s="76"/>
      <c r="E498" s="94"/>
      <c r="F498" s="185"/>
      <c r="G498" s="69"/>
      <c r="H498" s="94"/>
      <c r="I498" s="69" t="str">
        <f t="shared" si="14"/>
        <v/>
      </c>
      <c r="J498" s="76"/>
      <c r="K498" s="76"/>
      <c r="L498" s="28" t="str">
        <f t="shared" si="15"/>
        <v/>
      </c>
    </row>
    <row r="499" spans="1:12" ht="18.95" customHeight="1" x14ac:dyDescent="0.25">
      <c r="A499" s="52"/>
      <c r="C499" s="76"/>
      <c r="D499" s="76"/>
      <c r="E499" s="94"/>
      <c r="F499" s="185"/>
      <c r="G499" s="69"/>
      <c r="H499" s="94"/>
      <c r="I499" s="69" t="str">
        <f t="shared" si="14"/>
        <v/>
      </c>
      <c r="J499" s="76"/>
      <c r="K499" s="76"/>
      <c r="L499" s="28" t="str">
        <f t="shared" si="15"/>
        <v/>
      </c>
    </row>
    <row r="500" spans="1:12" ht="18.95" customHeight="1" x14ac:dyDescent="0.25">
      <c r="A500" s="52"/>
      <c r="C500" s="76"/>
      <c r="D500" s="76"/>
      <c r="E500" s="94"/>
      <c r="F500" s="185"/>
      <c r="G500" s="69"/>
      <c r="H500" s="94"/>
      <c r="I500" s="69" t="str">
        <f t="shared" si="14"/>
        <v/>
      </c>
      <c r="J500" s="76"/>
      <c r="K500" s="76"/>
      <c r="L500" s="28" t="str">
        <f t="shared" si="15"/>
        <v/>
      </c>
    </row>
    <row r="501" spans="1:12" ht="18.95" customHeight="1" x14ac:dyDescent="0.25">
      <c r="A501" s="52"/>
      <c r="C501" s="76"/>
      <c r="D501" s="76"/>
      <c r="E501" s="94"/>
      <c r="F501" s="185"/>
      <c r="G501" s="69"/>
      <c r="H501" s="94"/>
      <c r="I501" s="69" t="str">
        <f t="shared" si="14"/>
        <v/>
      </c>
      <c r="J501" s="76"/>
      <c r="K501" s="76"/>
      <c r="L501" s="28" t="str">
        <f t="shared" si="15"/>
        <v/>
      </c>
    </row>
    <row r="502" spans="1:12" ht="18.95" customHeight="1" x14ac:dyDescent="0.25">
      <c r="A502" s="52"/>
      <c r="C502" s="76"/>
      <c r="D502" s="76"/>
      <c r="E502" s="94"/>
      <c r="F502" s="185"/>
      <c r="G502" s="69"/>
      <c r="H502" s="94"/>
      <c r="I502" s="69" t="str">
        <f t="shared" si="14"/>
        <v/>
      </c>
      <c r="J502" s="76"/>
      <c r="K502" s="76"/>
      <c r="L502" s="28" t="str">
        <f t="shared" si="15"/>
        <v/>
      </c>
    </row>
    <row r="503" spans="1:12" ht="18.95" customHeight="1" x14ac:dyDescent="0.25">
      <c r="A503" s="52"/>
      <c r="C503" s="76"/>
      <c r="D503" s="76"/>
      <c r="E503" s="94"/>
      <c r="F503" s="185"/>
      <c r="G503" s="69"/>
      <c r="H503" s="94"/>
      <c r="I503" s="69" t="str">
        <f t="shared" si="14"/>
        <v/>
      </c>
      <c r="J503" s="76"/>
      <c r="K503" s="76"/>
      <c r="L503" s="28" t="str">
        <f t="shared" si="15"/>
        <v/>
      </c>
    </row>
    <row r="504" spans="1:12" ht="18.95" customHeight="1" x14ac:dyDescent="0.25">
      <c r="A504" s="52"/>
      <c r="C504" s="76"/>
      <c r="D504" s="76"/>
      <c r="E504" s="94"/>
      <c r="F504" s="185"/>
      <c r="G504" s="69"/>
      <c r="H504" s="94"/>
      <c r="I504" s="69" t="str">
        <f t="shared" si="14"/>
        <v/>
      </c>
      <c r="J504" s="76"/>
      <c r="K504" s="76"/>
      <c r="L504" s="28" t="str">
        <f t="shared" si="15"/>
        <v/>
      </c>
    </row>
    <row r="505" spans="1:12" ht="18.95" customHeight="1" x14ac:dyDescent="0.25">
      <c r="A505" s="52"/>
      <c r="C505" s="76"/>
      <c r="D505" s="76"/>
      <c r="E505" s="94"/>
      <c r="F505" s="185"/>
      <c r="G505" s="69"/>
      <c r="H505" s="94"/>
      <c r="I505" s="69" t="str">
        <f t="shared" si="14"/>
        <v/>
      </c>
      <c r="J505" s="76"/>
      <c r="K505" s="76"/>
      <c r="L505" s="28" t="str">
        <f t="shared" si="15"/>
        <v/>
      </c>
    </row>
    <row r="506" spans="1:12" ht="18.95" customHeight="1" x14ac:dyDescent="0.25">
      <c r="A506" s="52"/>
      <c r="C506" s="76"/>
      <c r="D506" s="76"/>
      <c r="E506" s="94"/>
      <c r="F506" s="185"/>
      <c r="G506" s="69"/>
      <c r="H506" s="94"/>
      <c r="I506" s="69" t="str">
        <f t="shared" si="14"/>
        <v/>
      </c>
      <c r="J506" s="76"/>
      <c r="K506" s="76"/>
      <c r="L506" s="28" t="str">
        <f t="shared" si="15"/>
        <v/>
      </c>
    </row>
    <row r="507" spans="1:12" ht="18.95" customHeight="1" x14ac:dyDescent="0.25">
      <c r="A507" s="52"/>
      <c r="C507" s="76"/>
      <c r="D507" s="76"/>
      <c r="E507" s="94"/>
      <c r="F507" s="185"/>
      <c r="G507" s="69"/>
      <c r="H507" s="94"/>
      <c r="I507" s="69" t="str">
        <f t="shared" si="14"/>
        <v/>
      </c>
      <c r="J507" s="76"/>
      <c r="K507" s="76"/>
      <c r="L507" s="28" t="str">
        <f t="shared" si="15"/>
        <v/>
      </c>
    </row>
    <row r="508" spans="1:12" ht="18.95" customHeight="1" x14ac:dyDescent="0.25">
      <c r="A508" s="52"/>
      <c r="C508" s="76"/>
      <c r="D508" s="76"/>
      <c r="E508" s="94"/>
      <c r="F508" s="185"/>
      <c r="G508" s="69"/>
      <c r="H508" s="94"/>
      <c r="I508" s="69" t="str">
        <f t="shared" si="14"/>
        <v/>
      </c>
      <c r="J508" s="76"/>
      <c r="K508" s="76"/>
      <c r="L508" s="28" t="str">
        <f t="shared" si="15"/>
        <v/>
      </c>
    </row>
    <row r="509" spans="1:12" ht="18.95" customHeight="1" x14ac:dyDescent="0.25">
      <c r="A509" s="52"/>
      <c r="C509" s="76"/>
      <c r="D509" s="76"/>
      <c r="E509" s="94"/>
      <c r="F509" s="185"/>
      <c r="G509" s="69"/>
      <c r="H509" s="94"/>
      <c r="I509" s="69" t="str">
        <f t="shared" si="14"/>
        <v/>
      </c>
      <c r="J509" s="76"/>
      <c r="K509" s="76"/>
      <c r="L509" s="28" t="str">
        <f t="shared" si="15"/>
        <v/>
      </c>
    </row>
    <row r="510" spans="1:12" ht="18.95" customHeight="1" x14ac:dyDescent="0.25">
      <c r="A510" s="52"/>
      <c r="C510" s="76"/>
      <c r="D510" s="76"/>
      <c r="E510" s="94"/>
      <c r="F510" s="185"/>
      <c r="G510" s="69"/>
      <c r="H510" s="94"/>
      <c r="I510" s="69" t="str">
        <f t="shared" si="14"/>
        <v/>
      </c>
      <c r="J510" s="76"/>
      <c r="K510" s="76"/>
      <c r="L510" s="28" t="str">
        <f t="shared" si="15"/>
        <v/>
      </c>
    </row>
    <row r="511" spans="1:12" ht="18.95" customHeight="1" x14ac:dyDescent="0.25">
      <c r="A511" s="52"/>
      <c r="C511" s="76"/>
      <c r="D511" s="76"/>
      <c r="E511" s="94"/>
      <c r="F511" s="185"/>
      <c r="G511" s="69"/>
      <c r="H511" s="94"/>
      <c r="I511" s="69" t="str">
        <f t="shared" si="14"/>
        <v/>
      </c>
      <c r="J511" s="76"/>
      <c r="K511" s="76"/>
      <c r="L511" s="28" t="str">
        <f t="shared" si="15"/>
        <v/>
      </c>
    </row>
    <row r="512" spans="1:12" ht="18.95" customHeight="1" x14ac:dyDescent="0.25">
      <c r="A512" s="52"/>
      <c r="C512" s="76"/>
      <c r="D512" s="76"/>
      <c r="E512" s="94"/>
      <c r="F512" s="185"/>
      <c r="G512" s="69"/>
      <c r="H512" s="94"/>
      <c r="I512" s="69" t="str">
        <f t="shared" si="14"/>
        <v/>
      </c>
      <c r="J512" s="76"/>
      <c r="K512" s="76"/>
      <c r="L512" s="28" t="str">
        <f t="shared" si="15"/>
        <v/>
      </c>
    </row>
    <row r="513" spans="1:12" ht="18.95" customHeight="1" x14ac:dyDescent="0.25">
      <c r="A513" s="52"/>
      <c r="C513" s="76"/>
      <c r="D513" s="76"/>
      <c r="E513" s="94"/>
      <c r="F513" s="185"/>
      <c r="G513" s="69"/>
      <c r="H513" s="94"/>
      <c r="I513" s="69" t="str">
        <f t="shared" si="14"/>
        <v/>
      </c>
      <c r="J513" s="76"/>
      <c r="K513" s="76"/>
      <c r="L513" s="28" t="str">
        <f t="shared" si="15"/>
        <v/>
      </c>
    </row>
    <row r="514" spans="1:12" ht="18.95" customHeight="1" x14ac:dyDescent="0.25">
      <c r="A514" s="52"/>
      <c r="C514" s="76"/>
      <c r="D514" s="76"/>
      <c r="E514" s="94"/>
      <c r="F514" s="185"/>
      <c r="G514" s="69"/>
      <c r="H514" s="94"/>
      <c r="I514" s="69" t="str">
        <f t="shared" si="14"/>
        <v/>
      </c>
      <c r="J514" s="76"/>
      <c r="K514" s="76"/>
      <c r="L514" s="28" t="str">
        <f t="shared" si="15"/>
        <v/>
      </c>
    </row>
    <row r="515" spans="1:12" ht="18.95" customHeight="1" x14ac:dyDescent="0.25">
      <c r="A515" s="52"/>
      <c r="C515" s="76"/>
      <c r="D515" s="76"/>
      <c r="E515" s="94"/>
      <c r="F515" s="185"/>
      <c r="G515" s="69"/>
      <c r="H515" s="94"/>
      <c r="I515" s="69" t="str">
        <f t="shared" si="14"/>
        <v/>
      </c>
      <c r="J515" s="76"/>
      <c r="K515" s="76"/>
      <c r="L515" s="28" t="str">
        <f t="shared" si="15"/>
        <v/>
      </c>
    </row>
    <row r="516" spans="1:12" ht="18.95" customHeight="1" x14ac:dyDescent="0.25">
      <c r="A516" s="52"/>
      <c r="C516" s="76"/>
      <c r="D516" s="76"/>
      <c r="E516" s="94"/>
      <c r="F516" s="185"/>
      <c r="G516" s="69"/>
      <c r="H516" s="94"/>
      <c r="I516" s="69" t="str">
        <f t="shared" si="14"/>
        <v/>
      </c>
      <c r="J516" s="76"/>
      <c r="K516" s="76"/>
      <c r="L516" s="28" t="str">
        <f t="shared" si="15"/>
        <v/>
      </c>
    </row>
    <row r="517" spans="1:12" ht="18.95" customHeight="1" x14ac:dyDescent="0.25">
      <c r="A517" s="52"/>
      <c r="C517" s="76"/>
      <c r="D517" s="76"/>
      <c r="E517" s="94"/>
      <c r="F517" s="185"/>
      <c r="G517" s="69"/>
      <c r="H517" s="94"/>
      <c r="I517" s="69" t="str">
        <f t="shared" si="14"/>
        <v/>
      </c>
      <c r="J517" s="76"/>
      <c r="K517" s="76"/>
      <c r="L517" s="28" t="str">
        <f t="shared" si="15"/>
        <v/>
      </c>
    </row>
    <row r="518" spans="1:12" ht="18.95" customHeight="1" x14ac:dyDescent="0.25">
      <c r="A518" s="52"/>
      <c r="C518" s="76"/>
      <c r="D518" s="76"/>
      <c r="E518" s="94"/>
      <c r="F518" s="185"/>
      <c r="G518" s="69"/>
      <c r="H518" s="94"/>
      <c r="I518" s="69" t="str">
        <f t="shared" si="14"/>
        <v/>
      </c>
      <c r="J518" s="76"/>
      <c r="K518" s="76"/>
      <c r="L518" s="28" t="str">
        <f t="shared" si="15"/>
        <v/>
      </c>
    </row>
    <row r="519" spans="1:12" ht="18.95" customHeight="1" x14ac:dyDescent="0.25">
      <c r="A519" s="52"/>
      <c r="C519" s="76"/>
      <c r="D519" s="76"/>
      <c r="E519" s="94"/>
      <c r="F519" s="185"/>
      <c r="G519" s="69"/>
      <c r="H519" s="94"/>
      <c r="I519" s="69" t="str">
        <f t="shared" si="14"/>
        <v/>
      </c>
      <c r="J519" s="76"/>
      <c r="K519" s="76"/>
      <c r="L519" s="28" t="str">
        <f t="shared" si="15"/>
        <v/>
      </c>
    </row>
    <row r="520" spans="1:12" ht="18.95" customHeight="1" x14ac:dyDescent="0.25">
      <c r="A520" s="52"/>
      <c r="C520" s="76"/>
      <c r="D520" s="76"/>
      <c r="E520" s="94"/>
      <c r="F520" s="185"/>
      <c r="G520" s="69"/>
      <c r="H520" s="94"/>
      <c r="I520" s="69" t="str">
        <f t="shared" si="14"/>
        <v/>
      </c>
      <c r="J520" s="76"/>
      <c r="K520" s="76"/>
      <c r="L520" s="28" t="str">
        <f t="shared" si="15"/>
        <v/>
      </c>
    </row>
    <row r="521" spans="1:12" ht="18.95" customHeight="1" x14ac:dyDescent="0.25">
      <c r="A521" s="52"/>
      <c r="C521" s="76"/>
      <c r="D521" s="76"/>
      <c r="E521" s="94"/>
      <c r="F521" s="185"/>
      <c r="G521" s="69"/>
      <c r="H521" s="94"/>
      <c r="I521" s="69" t="str">
        <f t="shared" si="14"/>
        <v/>
      </c>
      <c r="J521" s="76"/>
      <c r="K521" s="76"/>
      <c r="L521" s="28" t="str">
        <f t="shared" si="15"/>
        <v/>
      </c>
    </row>
    <row r="522" spans="1:12" ht="18.95" customHeight="1" x14ac:dyDescent="0.25">
      <c r="A522" s="52"/>
      <c r="C522" s="76"/>
      <c r="D522" s="76"/>
      <c r="E522" s="94"/>
      <c r="F522" s="185"/>
      <c r="G522" s="69"/>
      <c r="H522" s="94"/>
      <c r="I522" s="69" t="str">
        <f t="shared" ref="I522:I585" si="16">IF(E522="","",IFERROR(E522*G522,""))</f>
        <v/>
      </c>
      <c r="J522" s="76"/>
      <c r="K522" s="76"/>
      <c r="L522" s="28" t="str">
        <f t="shared" ref="L522:L585" si="17">IF(F522="","",MONTH(F522))</f>
        <v/>
      </c>
    </row>
    <row r="523" spans="1:12" ht="18.95" customHeight="1" x14ac:dyDescent="0.25">
      <c r="A523" s="52"/>
      <c r="C523" s="76"/>
      <c r="D523" s="76"/>
      <c r="E523" s="94"/>
      <c r="F523" s="185"/>
      <c r="G523" s="69"/>
      <c r="H523" s="94"/>
      <c r="I523" s="69" t="str">
        <f t="shared" si="16"/>
        <v/>
      </c>
      <c r="J523" s="76"/>
      <c r="K523" s="76"/>
      <c r="L523" s="28" t="str">
        <f t="shared" si="17"/>
        <v/>
      </c>
    </row>
    <row r="524" spans="1:12" ht="18.95" customHeight="1" x14ac:dyDescent="0.25">
      <c r="A524" s="52"/>
      <c r="C524" s="76"/>
      <c r="D524" s="76"/>
      <c r="E524" s="94"/>
      <c r="F524" s="185"/>
      <c r="G524" s="69"/>
      <c r="H524" s="94"/>
      <c r="I524" s="69" t="str">
        <f t="shared" si="16"/>
        <v/>
      </c>
      <c r="J524" s="76"/>
      <c r="K524" s="76"/>
      <c r="L524" s="28" t="str">
        <f t="shared" si="17"/>
        <v/>
      </c>
    </row>
    <row r="525" spans="1:12" ht="18.95" customHeight="1" x14ac:dyDescent="0.25">
      <c r="A525" s="52"/>
      <c r="C525" s="76"/>
      <c r="D525" s="76"/>
      <c r="E525" s="94"/>
      <c r="F525" s="185"/>
      <c r="G525" s="69"/>
      <c r="H525" s="94"/>
      <c r="I525" s="69" t="str">
        <f t="shared" si="16"/>
        <v/>
      </c>
      <c r="J525" s="76"/>
      <c r="K525" s="76"/>
      <c r="L525" s="28" t="str">
        <f t="shared" si="17"/>
        <v/>
      </c>
    </row>
    <row r="526" spans="1:12" ht="18.95" customHeight="1" x14ac:dyDescent="0.25">
      <c r="A526" s="52"/>
      <c r="C526" s="76"/>
      <c r="D526" s="76"/>
      <c r="E526" s="94"/>
      <c r="F526" s="185"/>
      <c r="G526" s="69"/>
      <c r="H526" s="94"/>
      <c r="I526" s="69" t="str">
        <f t="shared" si="16"/>
        <v/>
      </c>
      <c r="J526" s="76"/>
      <c r="K526" s="76"/>
      <c r="L526" s="28" t="str">
        <f t="shared" si="17"/>
        <v/>
      </c>
    </row>
    <row r="527" spans="1:12" ht="18.95" customHeight="1" x14ac:dyDescent="0.25">
      <c r="A527" s="52"/>
      <c r="C527" s="76"/>
      <c r="D527" s="76"/>
      <c r="E527" s="94"/>
      <c r="F527" s="185"/>
      <c r="G527" s="69"/>
      <c r="H527" s="94"/>
      <c r="I527" s="69" t="str">
        <f t="shared" si="16"/>
        <v/>
      </c>
      <c r="J527" s="76"/>
      <c r="K527" s="76"/>
      <c r="L527" s="28" t="str">
        <f t="shared" si="17"/>
        <v/>
      </c>
    </row>
    <row r="528" spans="1:12" ht="18.95" customHeight="1" x14ac:dyDescent="0.25">
      <c r="A528" s="52"/>
      <c r="C528" s="76"/>
      <c r="D528" s="76"/>
      <c r="E528" s="94"/>
      <c r="F528" s="185"/>
      <c r="G528" s="69"/>
      <c r="H528" s="94"/>
      <c r="I528" s="69" t="str">
        <f t="shared" si="16"/>
        <v/>
      </c>
      <c r="J528" s="76"/>
      <c r="K528" s="76"/>
      <c r="L528" s="28" t="str">
        <f t="shared" si="17"/>
        <v/>
      </c>
    </row>
    <row r="529" spans="1:12" ht="18.95" customHeight="1" x14ac:dyDescent="0.25">
      <c r="A529" s="52"/>
      <c r="C529" s="76"/>
      <c r="D529" s="76"/>
      <c r="E529" s="94"/>
      <c r="F529" s="185"/>
      <c r="G529" s="69"/>
      <c r="H529" s="94"/>
      <c r="I529" s="69" t="str">
        <f t="shared" si="16"/>
        <v/>
      </c>
      <c r="J529" s="76"/>
      <c r="K529" s="76"/>
      <c r="L529" s="28" t="str">
        <f t="shared" si="17"/>
        <v/>
      </c>
    </row>
    <row r="530" spans="1:12" ht="18.95" customHeight="1" x14ac:dyDescent="0.25">
      <c r="A530" s="52"/>
      <c r="C530" s="76"/>
      <c r="D530" s="76"/>
      <c r="E530" s="94"/>
      <c r="F530" s="185"/>
      <c r="G530" s="69"/>
      <c r="H530" s="94"/>
      <c r="I530" s="69" t="str">
        <f t="shared" si="16"/>
        <v/>
      </c>
      <c r="J530" s="76"/>
      <c r="K530" s="76"/>
      <c r="L530" s="28" t="str">
        <f t="shared" si="17"/>
        <v/>
      </c>
    </row>
    <row r="531" spans="1:12" ht="18.95" customHeight="1" x14ac:dyDescent="0.25">
      <c r="A531" s="52"/>
      <c r="C531" s="76"/>
      <c r="D531" s="76"/>
      <c r="E531" s="94"/>
      <c r="F531" s="185"/>
      <c r="G531" s="69"/>
      <c r="H531" s="94"/>
      <c r="I531" s="69" t="str">
        <f t="shared" si="16"/>
        <v/>
      </c>
      <c r="J531" s="76"/>
      <c r="K531" s="76"/>
      <c r="L531" s="28" t="str">
        <f t="shared" si="17"/>
        <v/>
      </c>
    </row>
    <row r="532" spans="1:12" ht="18.95" customHeight="1" x14ac:dyDescent="0.25">
      <c r="A532" s="52"/>
      <c r="C532" s="76"/>
      <c r="D532" s="76"/>
      <c r="E532" s="94"/>
      <c r="F532" s="185"/>
      <c r="G532" s="69"/>
      <c r="H532" s="94"/>
      <c r="I532" s="69" t="str">
        <f t="shared" si="16"/>
        <v/>
      </c>
      <c r="J532" s="76"/>
      <c r="K532" s="76"/>
      <c r="L532" s="28" t="str">
        <f t="shared" si="17"/>
        <v/>
      </c>
    </row>
    <row r="533" spans="1:12" ht="18.95" customHeight="1" x14ac:dyDescent="0.25">
      <c r="A533" s="52"/>
      <c r="C533" s="76"/>
      <c r="D533" s="76"/>
      <c r="E533" s="94"/>
      <c r="F533" s="185"/>
      <c r="G533" s="69"/>
      <c r="H533" s="94"/>
      <c r="I533" s="69" t="str">
        <f t="shared" si="16"/>
        <v/>
      </c>
      <c r="J533" s="76"/>
      <c r="K533" s="76"/>
      <c r="L533" s="28" t="str">
        <f t="shared" si="17"/>
        <v/>
      </c>
    </row>
    <row r="534" spans="1:12" ht="18.95" customHeight="1" x14ac:dyDescent="0.25">
      <c r="A534" s="52"/>
      <c r="C534" s="76"/>
      <c r="D534" s="76"/>
      <c r="E534" s="94"/>
      <c r="F534" s="185"/>
      <c r="G534" s="69"/>
      <c r="H534" s="94"/>
      <c r="I534" s="69" t="str">
        <f t="shared" si="16"/>
        <v/>
      </c>
      <c r="J534" s="76"/>
      <c r="K534" s="76"/>
      <c r="L534" s="28" t="str">
        <f t="shared" si="17"/>
        <v/>
      </c>
    </row>
    <row r="535" spans="1:12" ht="18.95" customHeight="1" x14ac:dyDescent="0.25">
      <c r="A535" s="52"/>
      <c r="C535" s="76"/>
      <c r="D535" s="76"/>
      <c r="E535" s="94"/>
      <c r="F535" s="185"/>
      <c r="G535" s="69"/>
      <c r="H535" s="94"/>
      <c r="I535" s="69" t="str">
        <f t="shared" si="16"/>
        <v/>
      </c>
      <c r="J535" s="76"/>
      <c r="K535" s="76"/>
      <c r="L535" s="28" t="str">
        <f t="shared" si="17"/>
        <v/>
      </c>
    </row>
    <row r="536" spans="1:12" ht="18.95" customHeight="1" x14ac:dyDescent="0.25">
      <c r="A536" s="52"/>
      <c r="C536" s="76"/>
      <c r="D536" s="76"/>
      <c r="E536" s="94"/>
      <c r="F536" s="185"/>
      <c r="G536" s="69"/>
      <c r="H536" s="94"/>
      <c r="I536" s="69" t="str">
        <f t="shared" si="16"/>
        <v/>
      </c>
      <c r="J536" s="76"/>
      <c r="K536" s="76"/>
      <c r="L536" s="28" t="str">
        <f t="shared" si="17"/>
        <v/>
      </c>
    </row>
    <row r="537" spans="1:12" ht="18.95" customHeight="1" x14ac:dyDescent="0.25">
      <c r="A537" s="52"/>
      <c r="C537" s="76"/>
      <c r="D537" s="76"/>
      <c r="E537" s="94"/>
      <c r="F537" s="185"/>
      <c r="G537" s="69"/>
      <c r="H537" s="94"/>
      <c r="I537" s="69" t="str">
        <f t="shared" si="16"/>
        <v/>
      </c>
      <c r="J537" s="76"/>
      <c r="K537" s="76"/>
      <c r="L537" s="28" t="str">
        <f t="shared" si="17"/>
        <v/>
      </c>
    </row>
    <row r="538" spans="1:12" ht="18.95" customHeight="1" x14ac:dyDescent="0.25">
      <c r="A538" s="52"/>
      <c r="C538" s="76"/>
      <c r="D538" s="76"/>
      <c r="E538" s="94"/>
      <c r="F538" s="185"/>
      <c r="G538" s="69"/>
      <c r="H538" s="94"/>
      <c r="I538" s="69" t="str">
        <f t="shared" si="16"/>
        <v/>
      </c>
      <c r="J538" s="76"/>
      <c r="K538" s="76"/>
      <c r="L538" s="28" t="str">
        <f t="shared" si="17"/>
        <v/>
      </c>
    </row>
    <row r="539" spans="1:12" ht="18.95" customHeight="1" x14ac:dyDescent="0.25">
      <c r="A539" s="52"/>
      <c r="C539" s="76"/>
      <c r="D539" s="76"/>
      <c r="E539" s="94"/>
      <c r="F539" s="185"/>
      <c r="G539" s="69"/>
      <c r="H539" s="94"/>
      <c r="I539" s="69" t="str">
        <f t="shared" si="16"/>
        <v/>
      </c>
      <c r="J539" s="76"/>
      <c r="K539" s="76"/>
      <c r="L539" s="28" t="str">
        <f t="shared" si="17"/>
        <v/>
      </c>
    </row>
    <row r="540" spans="1:12" ht="18.95" customHeight="1" x14ac:dyDescent="0.25">
      <c r="A540" s="52"/>
      <c r="C540" s="76"/>
      <c r="D540" s="76"/>
      <c r="E540" s="94"/>
      <c r="F540" s="185"/>
      <c r="G540" s="69"/>
      <c r="H540" s="94"/>
      <c r="I540" s="69" t="str">
        <f t="shared" si="16"/>
        <v/>
      </c>
      <c r="J540" s="76"/>
      <c r="K540" s="76"/>
      <c r="L540" s="28" t="str">
        <f t="shared" si="17"/>
        <v/>
      </c>
    </row>
    <row r="541" spans="1:12" ht="18.95" customHeight="1" x14ac:dyDescent="0.25">
      <c r="A541" s="52"/>
      <c r="C541" s="76"/>
      <c r="D541" s="76"/>
      <c r="E541" s="94"/>
      <c r="F541" s="185"/>
      <c r="G541" s="69"/>
      <c r="H541" s="94"/>
      <c r="I541" s="69" t="str">
        <f t="shared" si="16"/>
        <v/>
      </c>
      <c r="J541" s="76"/>
      <c r="K541" s="76"/>
      <c r="L541" s="28" t="str">
        <f t="shared" si="17"/>
        <v/>
      </c>
    </row>
    <row r="542" spans="1:12" ht="18.95" customHeight="1" x14ac:dyDescent="0.25">
      <c r="A542" s="52"/>
      <c r="C542" s="76"/>
      <c r="D542" s="76"/>
      <c r="E542" s="94"/>
      <c r="F542" s="185"/>
      <c r="G542" s="69"/>
      <c r="H542" s="94"/>
      <c r="I542" s="69" t="str">
        <f t="shared" si="16"/>
        <v/>
      </c>
      <c r="J542" s="76"/>
      <c r="K542" s="76"/>
      <c r="L542" s="28" t="str">
        <f t="shared" si="17"/>
        <v/>
      </c>
    </row>
    <row r="543" spans="1:12" ht="18.95" customHeight="1" x14ac:dyDescent="0.25">
      <c r="A543" s="52"/>
      <c r="C543" s="76"/>
      <c r="D543" s="76"/>
      <c r="E543" s="94"/>
      <c r="F543" s="185"/>
      <c r="G543" s="69"/>
      <c r="H543" s="94"/>
      <c r="I543" s="69" t="str">
        <f t="shared" si="16"/>
        <v/>
      </c>
      <c r="J543" s="76"/>
      <c r="K543" s="76"/>
      <c r="L543" s="28" t="str">
        <f t="shared" si="17"/>
        <v/>
      </c>
    </row>
    <row r="544" spans="1:12" ht="18.95" customHeight="1" x14ac:dyDescent="0.25">
      <c r="A544" s="52"/>
      <c r="C544" s="76"/>
      <c r="D544" s="76"/>
      <c r="E544" s="94"/>
      <c r="F544" s="185"/>
      <c r="G544" s="69"/>
      <c r="H544" s="94"/>
      <c r="I544" s="69" t="str">
        <f t="shared" si="16"/>
        <v/>
      </c>
      <c r="J544" s="76"/>
      <c r="K544" s="76"/>
      <c r="L544" s="28" t="str">
        <f t="shared" si="17"/>
        <v/>
      </c>
    </row>
    <row r="545" spans="1:12" ht="18.95" customHeight="1" x14ac:dyDescent="0.25">
      <c r="A545" s="52"/>
      <c r="C545" s="76"/>
      <c r="D545" s="76"/>
      <c r="E545" s="94"/>
      <c r="F545" s="185"/>
      <c r="G545" s="69"/>
      <c r="H545" s="94"/>
      <c r="I545" s="69" t="str">
        <f t="shared" si="16"/>
        <v/>
      </c>
      <c r="J545" s="76"/>
      <c r="K545" s="76"/>
      <c r="L545" s="28" t="str">
        <f t="shared" si="17"/>
        <v/>
      </c>
    </row>
    <row r="546" spans="1:12" ht="18.95" customHeight="1" x14ac:dyDescent="0.25">
      <c r="A546" s="52"/>
      <c r="C546" s="76"/>
      <c r="D546" s="76"/>
      <c r="E546" s="94"/>
      <c r="F546" s="185"/>
      <c r="G546" s="69"/>
      <c r="H546" s="94"/>
      <c r="I546" s="69" t="str">
        <f t="shared" si="16"/>
        <v/>
      </c>
      <c r="J546" s="76"/>
      <c r="K546" s="76"/>
      <c r="L546" s="28" t="str">
        <f t="shared" si="17"/>
        <v/>
      </c>
    </row>
    <row r="547" spans="1:12" ht="18.95" customHeight="1" x14ac:dyDescent="0.25">
      <c r="A547" s="52"/>
      <c r="C547" s="76"/>
      <c r="D547" s="76"/>
      <c r="E547" s="94"/>
      <c r="F547" s="185"/>
      <c r="G547" s="69"/>
      <c r="H547" s="94"/>
      <c r="I547" s="69" t="str">
        <f t="shared" si="16"/>
        <v/>
      </c>
      <c r="J547" s="76"/>
      <c r="K547" s="76"/>
      <c r="L547" s="28" t="str">
        <f t="shared" si="17"/>
        <v/>
      </c>
    </row>
    <row r="548" spans="1:12" ht="18.95" customHeight="1" x14ac:dyDescent="0.25">
      <c r="A548" s="52"/>
      <c r="C548" s="76"/>
      <c r="D548" s="76"/>
      <c r="E548" s="94"/>
      <c r="F548" s="185"/>
      <c r="G548" s="69"/>
      <c r="H548" s="94"/>
      <c r="I548" s="69" t="str">
        <f t="shared" si="16"/>
        <v/>
      </c>
      <c r="J548" s="76"/>
      <c r="K548" s="76"/>
      <c r="L548" s="28" t="str">
        <f t="shared" si="17"/>
        <v/>
      </c>
    </row>
    <row r="549" spans="1:12" ht="18.95" customHeight="1" x14ac:dyDescent="0.25">
      <c r="A549" s="52"/>
      <c r="C549" s="76"/>
      <c r="D549" s="76"/>
      <c r="E549" s="94"/>
      <c r="F549" s="185"/>
      <c r="G549" s="69"/>
      <c r="H549" s="94"/>
      <c r="I549" s="69" t="str">
        <f t="shared" si="16"/>
        <v/>
      </c>
      <c r="J549" s="76"/>
      <c r="K549" s="76"/>
      <c r="L549" s="28" t="str">
        <f t="shared" si="17"/>
        <v/>
      </c>
    </row>
    <row r="550" spans="1:12" ht="18.95" customHeight="1" x14ac:dyDescent="0.25">
      <c r="A550" s="52"/>
      <c r="C550" s="76"/>
      <c r="D550" s="76"/>
      <c r="E550" s="94"/>
      <c r="F550" s="185"/>
      <c r="G550" s="69"/>
      <c r="H550" s="94"/>
      <c r="I550" s="69" t="str">
        <f t="shared" si="16"/>
        <v/>
      </c>
      <c r="J550" s="76"/>
      <c r="K550" s="76"/>
      <c r="L550" s="28" t="str">
        <f t="shared" si="17"/>
        <v/>
      </c>
    </row>
    <row r="551" spans="1:12" ht="18.95" customHeight="1" x14ac:dyDescent="0.25">
      <c r="A551" s="52"/>
      <c r="C551" s="76"/>
      <c r="D551" s="76"/>
      <c r="E551" s="94"/>
      <c r="F551" s="185"/>
      <c r="G551" s="69"/>
      <c r="H551" s="94"/>
      <c r="I551" s="69" t="str">
        <f t="shared" si="16"/>
        <v/>
      </c>
      <c r="J551" s="76"/>
      <c r="K551" s="76"/>
      <c r="L551" s="28" t="str">
        <f t="shared" si="17"/>
        <v/>
      </c>
    </row>
    <row r="552" spans="1:12" ht="18.95" customHeight="1" x14ac:dyDescent="0.25">
      <c r="A552" s="52"/>
      <c r="C552" s="76"/>
      <c r="D552" s="76"/>
      <c r="E552" s="94"/>
      <c r="F552" s="185"/>
      <c r="G552" s="69"/>
      <c r="H552" s="94"/>
      <c r="I552" s="69" t="str">
        <f t="shared" si="16"/>
        <v/>
      </c>
      <c r="J552" s="76"/>
      <c r="K552" s="76"/>
      <c r="L552" s="28" t="str">
        <f t="shared" si="17"/>
        <v/>
      </c>
    </row>
    <row r="553" spans="1:12" ht="18.95" customHeight="1" x14ac:dyDescent="0.25">
      <c r="A553" s="52"/>
      <c r="C553" s="76"/>
      <c r="D553" s="76"/>
      <c r="E553" s="94"/>
      <c r="F553" s="185"/>
      <c r="G553" s="69"/>
      <c r="H553" s="94"/>
      <c r="I553" s="69" t="str">
        <f t="shared" si="16"/>
        <v/>
      </c>
      <c r="J553" s="76"/>
      <c r="K553" s="76"/>
      <c r="L553" s="28" t="str">
        <f t="shared" si="17"/>
        <v/>
      </c>
    </row>
    <row r="554" spans="1:12" ht="18.95" customHeight="1" x14ac:dyDescent="0.25">
      <c r="A554" s="52"/>
      <c r="C554" s="76"/>
      <c r="D554" s="76"/>
      <c r="E554" s="94"/>
      <c r="F554" s="185"/>
      <c r="G554" s="69"/>
      <c r="H554" s="94"/>
      <c r="I554" s="69" t="str">
        <f t="shared" si="16"/>
        <v/>
      </c>
      <c r="J554" s="76"/>
      <c r="K554" s="76"/>
      <c r="L554" s="28" t="str">
        <f t="shared" si="17"/>
        <v/>
      </c>
    </row>
    <row r="555" spans="1:12" ht="18.95" customHeight="1" x14ac:dyDescent="0.25">
      <c r="A555" s="52"/>
      <c r="C555" s="76"/>
      <c r="D555" s="76"/>
      <c r="E555" s="94"/>
      <c r="F555" s="185"/>
      <c r="G555" s="69"/>
      <c r="H555" s="94"/>
      <c r="I555" s="69" t="str">
        <f t="shared" si="16"/>
        <v/>
      </c>
      <c r="J555" s="76"/>
      <c r="K555" s="76"/>
      <c r="L555" s="28" t="str">
        <f t="shared" si="17"/>
        <v/>
      </c>
    </row>
    <row r="556" spans="1:12" ht="18.95" customHeight="1" x14ac:dyDescent="0.25">
      <c r="A556" s="52"/>
      <c r="C556" s="76"/>
      <c r="D556" s="76"/>
      <c r="E556" s="94"/>
      <c r="F556" s="185"/>
      <c r="G556" s="69"/>
      <c r="H556" s="94"/>
      <c r="I556" s="69" t="str">
        <f t="shared" si="16"/>
        <v/>
      </c>
      <c r="J556" s="76"/>
      <c r="K556" s="76"/>
      <c r="L556" s="28" t="str">
        <f t="shared" si="17"/>
        <v/>
      </c>
    </row>
    <row r="557" spans="1:12" ht="18.95" customHeight="1" x14ac:dyDescent="0.25">
      <c r="A557" s="52"/>
      <c r="C557" s="76"/>
      <c r="D557" s="76"/>
      <c r="E557" s="94"/>
      <c r="F557" s="185"/>
      <c r="G557" s="69"/>
      <c r="H557" s="94"/>
      <c r="I557" s="69" t="str">
        <f t="shared" si="16"/>
        <v/>
      </c>
      <c r="J557" s="76"/>
      <c r="K557" s="76"/>
      <c r="L557" s="28" t="str">
        <f t="shared" si="17"/>
        <v/>
      </c>
    </row>
    <row r="558" spans="1:12" ht="18.95" customHeight="1" x14ac:dyDescent="0.25">
      <c r="A558" s="52"/>
      <c r="C558" s="76"/>
      <c r="D558" s="76"/>
      <c r="E558" s="94"/>
      <c r="F558" s="185"/>
      <c r="G558" s="69"/>
      <c r="H558" s="94"/>
      <c r="I558" s="69" t="str">
        <f t="shared" si="16"/>
        <v/>
      </c>
      <c r="J558" s="76"/>
      <c r="K558" s="76"/>
      <c r="L558" s="28" t="str">
        <f t="shared" si="17"/>
        <v/>
      </c>
    </row>
    <row r="559" spans="1:12" ht="18.95" customHeight="1" x14ac:dyDescent="0.25">
      <c r="A559" s="52"/>
      <c r="C559" s="76"/>
      <c r="D559" s="76"/>
      <c r="E559" s="94"/>
      <c r="F559" s="185"/>
      <c r="G559" s="69"/>
      <c r="H559" s="94"/>
      <c r="I559" s="69" t="str">
        <f t="shared" si="16"/>
        <v/>
      </c>
      <c r="J559" s="76"/>
      <c r="K559" s="76"/>
      <c r="L559" s="28" t="str">
        <f t="shared" si="17"/>
        <v/>
      </c>
    </row>
    <row r="560" spans="1:12" ht="18.95" customHeight="1" x14ac:dyDescent="0.25">
      <c r="A560" s="52"/>
      <c r="C560" s="76"/>
      <c r="D560" s="76"/>
      <c r="E560" s="94"/>
      <c r="F560" s="185"/>
      <c r="G560" s="69"/>
      <c r="H560" s="94"/>
      <c r="I560" s="69" t="str">
        <f t="shared" si="16"/>
        <v/>
      </c>
      <c r="J560" s="76"/>
      <c r="K560" s="76"/>
      <c r="L560" s="28" t="str">
        <f t="shared" si="17"/>
        <v/>
      </c>
    </row>
    <row r="561" spans="1:12" ht="18.95" customHeight="1" x14ac:dyDescent="0.25">
      <c r="A561" s="52"/>
      <c r="C561" s="76"/>
      <c r="D561" s="76"/>
      <c r="E561" s="94"/>
      <c r="F561" s="185"/>
      <c r="G561" s="69"/>
      <c r="H561" s="94"/>
      <c r="I561" s="69" t="str">
        <f t="shared" si="16"/>
        <v/>
      </c>
      <c r="J561" s="76"/>
      <c r="K561" s="76"/>
      <c r="L561" s="28" t="str">
        <f t="shared" si="17"/>
        <v/>
      </c>
    </row>
    <row r="562" spans="1:12" ht="18.95" customHeight="1" x14ac:dyDescent="0.25">
      <c r="A562" s="52"/>
      <c r="C562" s="76"/>
      <c r="D562" s="76"/>
      <c r="E562" s="94"/>
      <c r="F562" s="185"/>
      <c r="G562" s="69"/>
      <c r="H562" s="94"/>
      <c r="I562" s="69" t="str">
        <f t="shared" si="16"/>
        <v/>
      </c>
      <c r="J562" s="76"/>
      <c r="K562" s="76"/>
      <c r="L562" s="28" t="str">
        <f t="shared" si="17"/>
        <v/>
      </c>
    </row>
    <row r="563" spans="1:12" ht="18.95" customHeight="1" x14ac:dyDescent="0.25">
      <c r="A563" s="52"/>
      <c r="C563" s="76"/>
      <c r="D563" s="76"/>
      <c r="E563" s="94"/>
      <c r="F563" s="185"/>
      <c r="G563" s="69"/>
      <c r="H563" s="94"/>
      <c r="I563" s="69" t="str">
        <f t="shared" si="16"/>
        <v/>
      </c>
      <c r="J563" s="76"/>
      <c r="K563" s="76"/>
      <c r="L563" s="28" t="str">
        <f t="shared" si="17"/>
        <v/>
      </c>
    </row>
    <row r="564" spans="1:12" ht="18.95" customHeight="1" x14ac:dyDescent="0.25">
      <c r="A564" s="52"/>
      <c r="C564" s="76"/>
      <c r="D564" s="76"/>
      <c r="E564" s="94"/>
      <c r="F564" s="185"/>
      <c r="G564" s="69"/>
      <c r="H564" s="94"/>
      <c r="I564" s="69" t="str">
        <f t="shared" si="16"/>
        <v/>
      </c>
      <c r="J564" s="76"/>
      <c r="K564" s="76"/>
      <c r="L564" s="28" t="str">
        <f t="shared" si="17"/>
        <v/>
      </c>
    </row>
    <row r="565" spans="1:12" ht="18.95" customHeight="1" x14ac:dyDescent="0.25">
      <c r="A565" s="52"/>
      <c r="C565" s="76"/>
      <c r="D565" s="76"/>
      <c r="E565" s="94"/>
      <c r="F565" s="185"/>
      <c r="G565" s="69"/>
      <c r="H565" s="94"/>
      <c r="I565" s="69" t="str">
        <f t="shared" si="16"/>
        <v/>
      </c>
      <c r="J565" s="76"/>
      <c r="K565" s="76"/>
      <c r="L565" s="28" t="str">
        <f t="shared" si="17"/>
        <v/>
      </c>
    </row>
    <row r="566" spans="1:12" ht="18.95" customHeight="1" x14ac:dyDescent="0.25">
      <c r="A566" s="52"/>
      <c r="C566" s="76"/>
      <c r="D566" s="76"/>
      <c r="E566" s="94"/>
      <c r="F566" s="185"/>
      <c r="G566" s="69"/>
      <c r="H566" s="94"/>
      <c r="I566" s="69" t="str">
        <f t="shared" si="16"/>
        <v/>
      </c>
      <c r="J566" s="76"/>
      <c r="K566" s="76"/>
      <c r="L566" s="28" t="str">
        <f t="shared" si="17"/>
        <v/>
      </c>
    </row>
    <row r="567" spans="1:12" ht="18.95" customHeight="1" x14ac:dyDescent="0.25">
      <c r="A567" s="52"/>
      <c r="C567" s="76"/>
      <c r="D567" s="76"/>
      <c r="E567" s="94"/>
      <c r="F567" s="185"/>
      <c r="G567" s="69"/>
      <c r="H567" s="94"/>
      <c r="I567" s="69" t="str">
        <f t="shared" si="16"/>
        <v/>
      </c>
      <c r="J567" s="76"/>
      <c r="K567" s="76"/>
      <c r="L567" s="28" t="str">
        <f t="shared" si="17"/>
        <v/>
      </c>
    </row>
    <row r="568" spans="1:12" ht="18.95" customHeight="1" x14ac:dyDescent="0.25">
      <c r="A568" s="52"/>
      <c r="C568" s="76"/>
      <c r="D568" s="76"/>
      <c r="E568" s="94"/>
      <c r="F568" s="185"/>
      <c r="G568" s="69"/>
      <c r="H568" s="94"/>
      <c r="I568" s="69" t="str">
        <f t="shared" si="16"/>
        <v/>
      </c>
      <c r="J568" s="76"/>
      <c r="K568" s="76"/>
      <c r="L568" s="28" t="str">
        <f t="shared" si="17"/>
        <v/>
      </c>
    </row>
    <row r="569" spans="1:12" ht="18.95" customHeight="1" x14ac:dyDescent="0.25">
      <c r="A569" s="52"/>
      <c r="C569" s="76"/>
      <c r="D569" s="76"/>
      <c r="E569" s="94"/>
      <c r="F569" s="185"/>
      <c r="G569" s="69"/>
      <c r="H569" s="94"/>
      <c r="I569" s="69" t="str">
        <f t="shared" si="16"/>
        <v/>
      </c>
      <c r="J569" s="76"/>
      <c r="K569" s="76"/>
      <c r="L569" s="28" t="str">
        <f t="shared" si="17"/>
        <v/>
      </c>
    </row>
    <row r="570" spans="1:12" ht="18.95" customHeight="1" x14ac:dyDescent="0.25">
      <c r="A570" s="52"/>
      <c r="C570" s="76"/>
      <c r="D570" s="76"/>
      <c r="E570" s="94"/>
      <c r="F570" s="185"/>
      <c r="G570" s="69"/>
      <c r="H570" s="94"/>
      <c r="I570" s="69" t="str">
        <f t="shared" si="16"/>
        <v/>
      </c>
      <c r="J570" s="76"/>
      <c r="K570" s="76"/>
      <c r="L570" s="28" t="str">
        <f t="shared" si="17"/>
        <v/>
      </c>
    </row>
    <row r="571" spans="1:12" ht="18.95" customHeight="1" x14ac:dyDescent="0.25">
      <c r="A571" s="52"/>
      <c r="C571" s="76"/>
      <c r="D571" s="76"/>
      <c r="E571" s="94"/>
      <c r="F571" s="185"/>
      <c r="G571" s="69"/>
      <c r="H571" s="94"/>
      <c r="I571" s="69" t="str">
        <f t="shared" si="16"/>
        <v/>
      </c>
      <c r="J571" s="76"/>
      <c r="K571" s="76"/>
      <c r="L571" s="28" t="str">
        <f t="shared" si="17"/>
        <v/>
      </c>
    </row>
    <row r="572" spans="1:12" ht="18.95" customHeight="1" x14ac:dyDescent="0.25">
      <c r="A572" s="52"/>
      <c r="C572" s="76"/>
      <c r="D572" s="76"/>
      <c r="E572" s="94"/>
      <c r="F572" s="185"/>
      <c r="G572" s="69"/>
      <c r="H572" s="94"/>
      <c r="I572" s="69" t="str">
        <f t="shared" si="16"/>
        <v/>
      </c>
      <c r="J572" s="76"/>
      <c r="K572" s="76"/>
      <c r="L572" s="28" t="str">
        <f t="shared" si="17"/>
        <v/>
      </c>
    </row>
    <row r="573" spans="1:12" ht="18.95" customHeight="1" x14ac:dyDescent="0.25">
      <c r="A573" s="52"/>
      <c r="C573" s="76"/>
      <c r="D573" s="76"/>
      <c r="E573" s="94"/>
      <c r="F573" s="185"/>
      <c r="G573" s="69"/>
      <c r="H573" s="94"/>
      <c r="I573" s="69" t="str">
        <f t="shared" si="16"/>
        <v/>
      </c>
      <c r="J573" s="76"/>
      <c r="K573" s="76"/>
      <c r="L573" s="28" t="str">
        <f t="shared" si="17"/>
        <v/>
      </c>
    </row>
    <row r="574" spans="1:12" ht="18.95" customHeight="1" x14ac:dyDescent="0.25">
      <c r="A574" s="52"/>
      <c r="C574" s="76"/>
      <c r="D574" s="76"/>
      <c r="E574" s="94"/>
      <c r="F574" s="185"/>
      <c r="G574" s="69"/>
      <c r="H574" s="94"/>
      <c r="I574" s="69" t="str">
        <f t="shared" si="16"/>
        <v/>
      </c>
      <c r="J574" s="76"/>
      <c r="K574" s="76"/>
      <c r="L574" s="28" t="str">
        <f t="shared" si="17"/>
        <v/>
      </c>
    </row>
    <row r="575" spans="1:12" ht="18.95" customHeight="1" x14ac:dyDescent="0.25">
      <c r="A575" s="52"/>
      <c r="C575" s="76"/>
      <c r="D575" s="76"/>
      <c r="E575" s="94"/>
      <c r="F575" s="185"/>
      <c r="G575" s="69"/>
      <c r="H575" s="94"/>
      <c r="I575" s="69" t="str">
        <f t="shared" si="16"/>
        <v/>
      </c>
      <c r="J575" s="76"/>
      <c r="K575" s="76"/>
      <c r="L575" s="28" t="str">
        <f t="shared" si="17"/>
        <v/>
      </c>
    </row>
    <row r="576" spans="1:12" ht="18.95" customHeight="1" x14ac:dyDescent="0.25">
      <c r="A576" s="52"/>
      <c r="C576" s="76"/>
      <c r="D576" s="76"/>
      <c r="E576" s="94"/>
      <c r="F576" s="185"/>
      <c r="G576" s="69"/>
      <c r="H576" s="94"/>
      <c r="I576" s="69" t="str">
        <f t="shared" si="16"/>
        <v/>
      </c>
      <c r="J576" s="76"/>
      <c r="K576" s="76"/>
      <c r="L576" s="28" t="str">
        <f t="shared" si="17"/>
        <v/>
      </c>
    </row>
    <row r="577" spans="1:12" ht="18.95" customHeight="1" x14ac:dyDescent="0.25">
      <c r="A577" s="52"/>
      <c r="C577" s="76"/>
      <c r="D577" s="76"/>
      <c r="E577" s="94"/>
      <c r="F577" s="185"/>
      <c r="G577" s="69"/>
      <c r="H577" s="94"/>
      <c r="I577" s="69" t="str">
        <f t="shared" si="16"/>
        <v/>
      </c>
      <c r="J577" s="76"/>
      <c r="K577" s="76"/>
      <c r="L577" s="28" t="str">
        <f t="shared" si="17"/>
        <v/>
      </c>
    </row>
    <row r="578" spans="1:12" ht="18.95" customHeight="1" x14ac:dyDescent="0.25">
      <c r="A578" s="52"/>
      <c r="C578" s="76"/>
      <c r="D578" s="76"/>
      <c r="E578" s="94"/>
      <c r="F578" s="185"/>
      <c r="G578" s="69"/>
      <c r="H578" s="94"/>
      <c r="I578" s="69" t="str">
        <f t="shared" si="16"/>
        <v/>
      </c>
      <c r="J578" s="76"/>
      <c r="K578" s="76"/>
      <c r="L578" s="28" t="str">
        <f t="shared" si="17"/>
        <v/>
      </c>
    </row>
    <row r="579" spans="1:12" ht="18.95" customHeight="1" x14ac:dyDescent="0.25">
      <c r="A579" s="52"/>
      <c r="C579" s="76"/>
      <c r="D579" s="76"/>
      <c r="E579" s="94"/>
      <c r="F579" s="185"/>
      <c r="G579" s="69"/>
      <c r="H579" s="94"/>
      <c r="I579" s="69" t="str">
        <f t="shared" si="16"/>
        <v/>
      </c>
      <c r="J579" s="76"/>
      <c r="K579" s="76"/>
      <c r="L579" s="28" t="str">
        <f t="shared" si="17"/>
        <v/>
      </c>
    </row>
    <row r="580" spans="1:12" ht="18.95" customHeight="1" x14ac:dyDescent="0.25">
      <c r="A580" s="52"/>
      <c r="C580" s="76"/>
      <c r="D580" s="76"/>
      <c r="E580" s="94"/>
      <c r="F580" s="185"/>
      <c r="G580" s="69"/>
      <c r="H580" s="94"/>
      <c r="I580" s="69" t="str">
        <f t="shared" si="16"/>
        <v/>
      </c>
      <c r="J580" s="76"/>
      <c r="K580" s="76"/>
      <c r="L580" s="28" t="str">
        <f t="shared" si="17"/>
        <v/>
      </c>
    </row>
    <row r="581" spans="1:12" ht="18.95" customHeight="1" x14ac:dyDescent="0.25">
      <c r="A581" s="52"/>
      <c r="C581" s="76"/>
      <c r="D581" s="76"/>
      <c r="E581" s="94"/>
      <c r="F581" s="185"/>
      <c r="G581" s="69"/>
      <c r="H581" s="94"/>
      <c r="I581" s="69" t="str">
        <f t="shared" si="16"/>
        <v/>
      </c>
      <c r="J581" s="76"/>
      <c r="K581" s="76"/>
      <c r="L581" s="28" t="str">
        <f t="shared" si="17"/>
        <v/>
      </c>
    </row>
    <row r="582" spans="1:12" ht="18.95" customHeight="1" x14ac:dyDescent="0.25">
      <c r="A582" s="52"/>
      <c r="C582" s="76"/>
      <c r="D582" s="76"/>
      <c r="E582" s="94"/>
      <c r="F582" s="185"/>
      <c r="G582" s="69"/>
      <c r="H582" s="94"/>
      <c r="I582" s="69" t="str">
        <f t="shared" si="16"/>
        <v/>
      </c>
      <c r="J582" s="76"/>
      <c r="K582" s="76"/>
      <c r="L582" s="28" t="str">
        <f t="shared" si="17"/>
        <v/>
      </c>
    </row>
    <row r="583" spans="1:12" ht="18.95" customHeight="1" x14ac:dyDescent="0.25">
      <c r="A583" s="52"/>
      <c r="C583" s="76"/>
      <c r="D583" s="76"/>
      <c r="E583" s="94"/>
      <c r="F583" s="185"/>
      <c r="G583" s="69"/>
      <c r="H583" s="94"/>
      <c r="I583" s="69" t="str">
        <f t="shared" si="16"/>
        <v/>
      </c>
      <c r="J583" s="76"/>
      <c r="K583" s="76"/>
      <c r="L583" s="28" t="str">
        <f t="shared" si="17"/>
        <v/>
      </c>
    </row>
    <row r="584" spans="1:12" ht="18.95" customHeight="1" x14ac:dyDescent="0.25">
      <c r="A584" s="52"/>
      <c r="C584" s="76"/>
      <c r="D584" s="76"/>
      <c r="E584" s="94"/>
      <c r="F584" s="185"/>
      <c r="G584" s="69"/>
      <c r="H584" s="94"/>
      <c r="I584" s="69" t="str">
        <f t="shared" si="16"/>
        <v/>
      </c>
      <c r="J584" s="76"/>
      <c r="K584" s="76"/>
      <c r="L584" s="28" t="str">
        <f t="shared" si="17"/>
        <v/>
      </c>
    </row>
    <row r="585" spans="1:12" ht="18.95" customHeight="1" x14ac:dyDescent="0.25">
      <c r="A585" s="52"/>
      <c r="C585" s="76"/>
      <c r="D585" s="76"/>
      <c r="E585" s="94"/>
      <c r="F585" s="185"/>
      <c r="G585" s="69"/>
      <c r="H585" s="94"/>
      <c r="I585" s="69" t="str">
        <f t="shared" si="16"/>
        <v/>
      </c>
      <c r="J585" s="76"/>
      <c r="K585" s="76"/>
      <c r="L585" s="28" t="str">
        <f t="shared" si="17"/>
        <v/>
      </c>
    </row>
    <row r="586" spans="1:12" ht="18.95" customHeight="1" x14ac:dyDescent="0.25">
      <c r="A586" s="52"/>
      <c r="C586" s="76"/>
      <c r="D586" s="76"/>
      <c r="E586" s="94"/>
      <c r="F586" s="185"/>
      <c r="G586" s="69"/>
      <c r="H586" s="94"/>
      <c r="I586" s="69" t="str">
        <f t="shared" ref="I586:I649" si="18">IF(E586="","",IFERROR(E586*G586,""))</f>
        <v/>
      </c>
      <c r="J586" s="76"/>
      <c r="K586" s="76"/>
      <c r="L586" s="28" t="str">
        <f t="shared" ref="L586:L649" si="19">IF(F586="","",MONTH(F586))</f>
        <v/>
      </c>
    </row>
    <row r="587" spans="1:12" ht="18.95" customHeight="1" x14ac:dyDescent="0.25">
      <c r="A587" s="52"/>
      <c r="C587" s="76"/>
      <c r="D587" s="76"/>
      <c r="E587" s="94"/>
      <c r="F587" s="185"/>
      <c r="G587" s="69"/>
      <c r="H587" s="94"/>
      <c r="I587" s="69" t="str">
        <f t="shared" si="18"/>
        <v/>
      </c>
      <c r="J587" s="76"/>
      <c r="K587" s="76"/>
      <c r="L587" s="28" t="str">
        <f t="shared" si="19"/>
        <v/>
      </c>
    </row>
    <row r="588" spans="1:12" ht="18.95" customHeight="1" x14ac:dyDescent="0.25">
      <c r="A588" s="52"/>
      <c r="C588" s="76"/>
      <c r="D588" s="76"/>
      <c r="E588" s="94"/>
      <c r="F588" s="185"/>
      <c r="G588" s="69"/>
      <c r="H588" s="94"/>
      <c r="I588" s="69" t="str">
        <f t="shared" si="18"/>
        <v/>
      </c>
      <c r="J588" s="76"/>
      <c r="K588" s="76"/>
      <c r="L588" s="28" t="str">
        <f t="shared" si="19"/>
        <v/>
      </c>
    </row>
    <row r="589" spans="1:12" ht="18.95" customHeight="1" x14ac:dyDescent="0.25">
      <c r="A589" s="52"/>
      <c r="C589" s="76"/>
      <c r="D589" s="76"/>
      <c r="E589" s="94"/>
      <c r="F589" s="185"/>
      <c r="G589" s="69"/>
      <c r="H589" s="94"/>
      <c r="I589" s="69" t="str">
        <f t="shared" si="18"/>
        <v/>
      </c>
      <c r="J589" s="76"/>
      <c r="K589" s="76"/>
      <c r="L589" s="28" t="str">
        <f t="shared" si="19"/>
        <v/>
      </c>
    </row>
    <row r="590" spans="1:12" ht="18.95" customHeight="1" x14ac:dyDescent="0.25">
      <c r="A590" s="52"/>
      <c r="C590" s="76"/>
      <c r="D590" s="76"/>
      <c r="E590" s="94"/>
      <c r="F590" s="185"/>
      <c r="G590" s="69"/>
      <c r="H590" s="94"/>
      <c r="I590" s="69" t="str">
        <f t="shared" si="18"/>
        <v/>
      </c>
      <c r="J590" s="76"/>
      <c r="K590" s="76"/>
      <c r="L590" s="28" t="str">
        <f t="shared" si="19"/>
        <v/>
      </c>
    </row>
    <row r="591" spans="1:12" ht="18.95" customHeight="1" x14ac:dyDescent="0.25">
      <c r="A591" s="52"/>
      <c r="C591" s="76"/>
      <c r="D591" s="76"/>
      <c r="E591" s="94"/>
      <c r="F591" s="185"/>
      <c r="G591" s="69"/>
      <c r="H591" s="94"/>
      <c r="I591" s="69" t="str">
        <f t="shared" si="18"/>
        <v/>
      </c>
      <c r="J591" s="76"/>
      <c r="K591" s="76"/>
      <c r="L591" s="28" t="str">
        <f t="shared" si="19"/>
        <v/>
      </c>
    </row>
    <row r="592" spans="1:12" ht="18.95" customHeight="1" x14ac:dyDescent="0.25">
      <c r="A592" s="52"/>
      <c r="C592" s="76"/>
      <c r="D592" s="76"/>
      <c r="E592" s="94"/>
      <c r="F592" s="185"/>
      <c r="G592" s="69"/>
      <c r="H592" s="94"/>
      <c r="I592" s="69" t="str">
        <f t="shared" si="18"/>
        <v/>
      </c>
      <c r="J592" s="76"/>
      <c r="K592" s="76"/>
      <c r="L592" s="28" t="str">
        <f t="shared" si="19"/>
        <v/>
      </c>
    </row>
    <row r="593" spans="1:12" ht="18.95" customHeight="1" x14ac:dyDescent="0.25">
      <c r="A593" s="52"/>
      <c r="C593" s="76"/>
      <c r="D593" s="76"/>
      <c r="E593" s="94"/>
      <c r="F593" s="185"/>
      <c r="G593" s="69"/>
      <c r="H593" s="94"/>
      <c r="I593" s="69" t="str">
        <f t="shared" si="18"/>
        <v/>
      </c>
      <c r="J593" s="76"/>
      <c r="K593" s="76"/>
      <c r="L593" s="28" t="str">
        <f t="shared" si="19"/>
        <v/>
      </c>
    </row>
    <row r="594" spans="1:12" ht="18.95" customHeight="1" x14ac:dyDescent="0.25">
      <c r="A594" s="52"/>
      <c r="C594" s="76"/>
      <c r="D594" s="76"/>
      <c r="E594" s="94"/>
      <c r="F594" s="185"/>
      <c r="G594" s="69"/>
      <c r="H594" s="94"/>
      <c r="I594" s="69" t="str">
        <f t="shared" si="18"/>
        <v/>
      </c>
      <c r="J594" s="76"/>
      <c r="K594" s="76"/>
      <c r="L594" s="28" t="str">
        <f t="shared" si="19"/>
        <v/>
      </c>
    </row>
    <row r="595" spans="1:12" ht="18.95" customHeight="1" x14ac:dyDescent="0.25">
      <c r="A595" s="52"/>
      <c r="C595" s="76"/>
      <c r="D595" s="76"/>
      <c r="E595" s="94"/>
      <c r="F595" s="185"/>
      <c r="G595" s="69"/>
      <c r="H595" s="94"/>
      <c r="I595" s="69" t="str">
        <f t="shared" si="18"/>
        <v/>
      </c>
      <c r="J595" s="76"/>
      <c r="K595" s="76"/>
      <c r="L595" s="28" t="str">
        <f t="shared" si="19"/>
        <v/>
      </c>
    </row>
    <row r="596" spans="1:12" ht="18.95" customHeight="1" x14ac:dyDescent="0.25">
      <c r="A596" s="52"/>
      <c r="C596" s="76"/>
      <c r="D596" s="76"/>
      <c r="E596" s="94"/>
      <c r="F596" s="185"/>
      <c r="G596" s="69"/>
      <c r="H596" s="94"/>
      <c r="I596" s="69" t="str">
        <f t="shared" si="18"/>
        <v/>
      </c>
      <c r="J596" s="76"/>
      <c r="K596" s="76"/>
      <c r="L596" s="28" t="str">
        <f t="shared" si="19"/>
        <v/>
      </c>
    </row>
    <row r="597" spans="1:12" ht="18.95" customHeight="1" x14ac:dyDescent="0.25">
      <c r="A597" s="52"/>
      <c r="C597" s="76"/>
      <c r="D597" s="76"/>
      <c r="E597" s="94"/>
      <c r="F597" s="185"/>
      <c r="G597" s="69"/>
      <c r="H597" s="94"/>
      <c r="I597" s="69" t="str">
        <f t="shared" si="18"/>
        <v/>
      </c>
      <c r="J597" s="76"/>
      <c r="K597" s="76"/>
      <c r="L597" s="28" t="str">
        <f t="shared" si="19"/>
        <v/>
      </c>
    </row>
    <row r="598" spans="1:12" ht="18.95" customHeight="1" x14ac:dyDescent="0.25">
      <c r="A598" s="52"/>
      <c r="C598" s="76"/>
      <c r="D598" s="76"/>
      <c r="E598" s="94"/>
      <c r="F598" s="185"/>
      <c r="G598" s="69"/>
      <c r="H598" s="94"/>
      <c r="I598" s="69" t="str">
        <f t="shared" si="18"/>
        <v/>
      </c>
      <c r="J598" s="76"/>
      <c r="K598" s="76"/>
      <c r="L598" s="28" t="str">
        <f t="shared" si="19"/>
        <v/>
      </c>
    </row>
    <row r="599" spans="1:12" ht="18.95" customHeight="1" x14ac:dyDescent="0.25">
      <c r="A599" s="52"/>
      <c r="C599" s="76"/>
      <c r="D599" s="76"/>
      <c r="E599" s="94"/>
      <c r="F599" s="185"/>
      <c r="G599" s="69"/>
      <c r="H599" s="94"/>
      <c r="I599" s="69" t="str">
        <f t="shared" si="18"/>
        <v/>
      </c>
      <c r="J599" s="76"/>
      <c r="K599" s="76"/>
      <c r="L599" s="28" t="str">
        <f t="shared" si="19"/>
        <v/>
      </c>
    </row>
    <row r="600" spans="1:12" ht="18.95" customHeight="1" x14ac:dyDescent="0.25">
      <c r="A600" s="52"/>
      <c r="C600" s="76"/>
      <c r="D600" s="76"/>
      <c r="E600" s="94"/>
      <c r="F600" s="185"/>
      <c r="G600" s="69"/>
      <c r="H600" s="94"/>
      <c r="I600" s="69" t="str">
        <f t="shared" si="18"/>
        <v/>
      </c>
      <c r="J600" s="76"/>
      <c r="K600" s="76"/>
      <c r="L600" s="28" t="str">
        <f t="shared" si="19"/>
        <v/>
      </c>
    </row>
    <row r="601" spans="1:12" ht="18.95" customHeight="1" x14ac:dyDescent="0.25">
      <c r="A601" s="52"/>
      <c r="C601" s="76"/>
      <c r="D601" s="76"/>
      <c r="E601" s="94"/>
      <c r="F601" s="185"/>
      <c r="G601" s="69"/>
      <c r="H601" s="94"/>
      <c r="I601" s="69" t="str">
        <f t="shared" si="18"/>
        <v/>
      </c>
      <c r="J601" s="76"/>
      <c r="K601" s="76"/>
      <c r="L601" s="28" t="str">
        <f t="shared" si="19"/>
        <v/>
      </c>
    </row>
    <row r="602" spans="1:12" ht="18.95" customHeight="1" x14ac:dyDescent="0.25">
      <c r="A602" s="52"/>
      <c r="C602" s="76"/>
      <c r="D602" s="76"/>
      <c r="E602" s="94"/>
      <c r="F602" s="185"/>
      <c r="G602" s="69"/>
      <c r="H602" s="94"/>
      <c r="I602" s="69" t="str">
        <f t="shared" si="18"/>
        <v/>
      </c>
      <c r="J602" s="76"/>
      <c r="K602" s="76"/>
      <c r="L602" s="28" t="str">
        <f t="shared" si="19"/>
        <v/>
      </c>
    </row>
    <row r="603" spans="1:12" ht="18.95" customHeight="1" x14ac:dyDescent="0.25">
      <c r="A603" s="52"/>
      <c r="C603" s="76"/>
      <c r="D603" s="76"/>
      <c r="E603" s="94"/>
      <c r="F603" s="185"/>
      <c r="G603" s="69"/>
      <c r="H603" s="94"/>
      <c r="I603" s="69" t="str">
        <f t="shared" si="18"/>
        <v/>
      </c>
      <c r="J603" s="76"/>
      <c r="K603" s="76"/>
      <c r="L603" s="28" t="str">
        <f t="shared" si="19"/>
        <v/>
      </c>
    </row>
    <row r="604" spans="1:12" ht="18.95" customHeight="1" x14ac:dyDescent="0.25">
      <c r="A604" s="52"/>
      <c r="C604" s="76"/>
      <c r="D604" s="76"/>
      <c r="E604" s="94"/>
      <c r="F604" s="185"/>
      <c r="G604" s="69"/>
      <c r="H604" s="94"/>
      <c r="I604" s="69" t="str">
        <f t="shared" si="18"/>
        <v/>
      </c>
      <c r="J604" s="76"/>
      <c r="K604" s="76"/>
      <c r="L604" s="28" t="str">
        <f t="shared" si="19"/>
        <v/>
      </c>
    </row>
    <row r="605" spans="1:12" ht="18.95" customHeight="1" x14ac:dyDescent="0.25">
      <c r="A605" s="52"/>
      <c r="C605" s="76"/>
      <c r="D605" s="76"/>
      <c r="E605" s="94"/>
      <c r="F605" s="185"/>
      <c r="G605" s="69"/>
      <c r="H605" s="94"/>
      <c r="I605" s="69" t="str">
        <f t="shared" si="18"/>
        <v/>
      </c>
      <c r="J605" s="76"/>
      <c r="K605" s="76"/>
      <c r="L605" s="28" t="str">
        <f t="shared" si="19"/>
        <v/>
      </c>
    </row>
    <row r="606" spans="1:12" ht="18.95" customHeight="1" x14ac:dyDescent="0.25">
      <c r="A606" s="52"/>
      <c r="C606" s="76"/>
      <c r="D606" s="76"/>
      <c r="E606" s="94"/>
      <c r="F606" s="185"/>
      <c r="G606" s="69"/>
      <c r="H606" s="94"/>
      <c r="I606" s="69" t="str">
        <f t="shared" si="18"/>
        <v/>
      </c>
      <c r="J606" s="76"/>
      <c r="K606" s="76"/>
      <c r="L606" s="28" t="str">
        <f t="shared" si="19"/>
        <v/>
      </c>
    </row>
    <row r="607" spans="1:12" ht="18.95" customHeight="1" x14ac:dyDescent="0.25">
      <c r="A607" s="52"/>
      <c r="C607" s="76"/>
      <c r="D607" s="76"/>
      <c r="E607" s="94"/>
      <c r="F607" s="185"/>
      <c r="G607" s="69"/>
      <c r="H607" s="94"/>
      <c r="I607" s="69" t="str">
        <f t="shared" si="18"/>
        <v/>
      </c>
      <c r="J607" s="76"/>
      <c r="K607" s="76"/>
      <c r="L607" s="28" t="str">
        <f t="shared" si="19"/>
        <v/>
      </c>
    </row>
    <row r="608" spans="1:12" ht="18.95" customHeight="1" x14ac:dyDescent="0.25">
      <c r="A608" s="52"/>
      <c r="C608" s="76"/>
      <c r="D608" s="76"/>
      <c r="E608" s="94"/>
      <c r="F608" s="185"/>
      <c r="G608" s="69"/>
      <c r="H608" s="94"/>
      <c r="I608" s="69" t="str">
        <f t="shared" si="18"/>
        <v/>
      </c>
      <c r="J608" s="76"/>
      <c r="K608" s="76"/>
      <c r="L608" s="28" t="str">
        <f t="shared" si="19"/>
        <v/>
      </c>
    </row>
    <row r="609" spans="1:12" ht="18.95" customHeight="1" x14ac:dyDescent="0.25">
      <c r="A609" s="52"/>
      <c r="C609" s="76"/>
      <c r="D609" s="76"/>
      <c r="E609" s="94"/>
      <c r="F609" s="185"/>
      <c r="G609" s="69"/>
      <c r="H609" s="94"/>
      <c r="I609" s="69" t="str">
        <f t="shared" si="18"/>
        <v/>
      </c>
      <c r="J609" s="76"/>
      <c r="K609" s="76"/>
      <c r="L609" s="28" t="str">
        <f t="shared" si="19"/>
        <v/>
      </c>
    </row>
    <row r="610" spans="1:12" ht="18.95" customHeight="1" x14ac:dyDescent="0.25">
      <c r="A610" s="52"/>
      <c r="C610" s="76"/>
      <c r="D610" s="76"/>
      <c r="E610" s="94"/>
      <c r="F610" s="185"/>
      <c r="G610" s="69"/>
      <c r="H610" s="94"/>
      <c r="I610" s="69" t="str">
        <f t="shared" si="18"/>
        <v/>
      </c>
      <c r="J610" s="76"/>
      <c r="K610" s="76"/>
      <c r="L610" s="28" t="str">
        <f t="shared" si="19"/>
        <v/>
      </c>
    </row>
    <row r="611" spans="1:12" ht="18.95" customHeight="1" x14ac:dyDescent="0.25">
      <c r="A611" s="52"/>
      <c r="C611" s="76"/>
      <c r="D611" s="76"/>
      <c r="E611" s="94"/>
      <c r="F611" s="185"/>
      <c r="G611" s="69"/>
      <c r="H611" s="94"/>
      <c r="I611" s="69" t="str">
        <f t="shared" si="18"/>
        <v/>
      </c>
      <c r="J611" s="76"/>
      <c r="K611" s="76"/>
      <c r="L611" s="28" t="str">
        <f t="shared" si="19"/>
        <v/>
      </c>
    </row>
    <row r="612" spans="1:12" ht="18.95" customHeight="1" x14ac:dyDescent="0.25">
      <c r="A612" s="52"/>
      <c r="C612" s="76"/>
      <c r="D612" s="76"/>
      <c r="E612" s="94"/>
      <c r="F612" s="185"/>
      <c r="G612" s="69"/>
      <c r="H612" s="94"/>
      <c r="I612" s="69" t="str">
        <f t="shared" si="18"/>
        <v/>
      </c>
      <c r="J612" s="76"/>
      <c r="K612" s="76"/>
      <c r="L612" s="28" t="str">
        <f t="shared" si="19"/>
        <v/>
      </c>
    </row>
    <row r="613" spans="1:12" ht="18.95" customHeight="1" x14ac:dyDescent="0.25">
      <c r="A613" s="52"/>
      <c r="C613" s="76"/>
      <c r="D613" s="76"/>
      <c r="E613" s="94"/>
      <c r="F613" s="185"/>
      <c r="G613" s="69"/>
      <c r="H613" s="94"/>
      <c r="I613" s="69" t="str">
        <f t="shared" si="18"/>
        <v/>
      </c>
      <c r="J613" s="76"/>
      <c r="K613" s="76"/>
      <c r="L613" s="28" t="str">
        <f t="shared" si="19"/>
        <v/>
      </c>
    </row>
    <row r="614" spans="1:12" ht="18.95" customHeight="1" x14ac:dyDescent="0.25">
      <c r="A614" s="52"/>
      <c r="C614" s="76"/>
      <c r="D614" s="76"/>
      <c r="E614" s="94"/>
      <c r="F614" s="185"/>
      <c r="G614" s="69"/>
      <c r="H614" s="94"/>
      <c r="I614" s="69" t="str">
        <f t="shared" si="18"/>
        <v/>
      </c>
      <c r="J614" s="76"/>
      <c r="K614" s="76"/>
      <c r="L614" s="28" t="str">
        <f t="shared" si="19"/>
        <v/>
      </c>
    </row>
    <row r="615" spans="1:12" ht="18.95" customHeight="1" x14ac:dyDescent="0.25">
      <c r="A615" s="52"/>
      <c r="C615" s="76"/>
      <c r="D615" s="76"/>
      <c r="E615" s="94"/>
      <c r="F615" s="185"/>
      <c r="G615" s="69"/>
      <c r="H615" s="94"/>
      <c r="I615" s="69" t="str">
        <f t="shared" si="18"/>
        <v/>
      </c>
      <c r="J615" s="76"/>
      <c r="K615" s="76"/>
      <c r="L615" s="28" t="str">
        <f t="shared" si="19"/>
        <v/>
      </c>
    </row>
    <row r="616" spans="1:12" ht="18.95" customHeight="1" x14ac:dyDescent="0.25">
      <c r="A616" s="52"/>
      <c r="C616" s="76"/>
      <c r="D616" s="76"/>
      <c r="E616" s="94"/>
      <c r="F616" s="185"/>
      <c r="G616" s="69"/>
      <c r="H616" s="94"/>
      <c r="I616" s="69" t="str">
        <f t="shared" si="18"/>
        <v/>
      </c>
      <c r="J616" s="76"/>
      <c r="K616" s="76"/>
      <c r="L616" s="28" t="str">
        <f t="shared" si="19"/>
        <v/>
      </c>
    </row>
    <row r="617" spans="1:12" ht="18.95" customHeight="1" x14ac:dyDescent="0.25">
      <c r="A617" s="52"/>
      <c r="C617" s="76"/>
      <c r="D617" s="76"/>
      <c r="E617" s="94"/>
      <c r="F617" s="185"/>
      <c r="G617" s="69"/>
      <c r="H617" s="94"/>
      <c r="I617" s="69" t="str">
        <f t="shared" si="18"/>
        <v/>
      </c>
      <c r="J617" s="76"/>
      <c r="K617" s="76"/>
      <c r="L617" s="28" t="str">
        <f t="shared" si="19"/>
        <v/>
      </c>
    </row>
    <row r="618" spans="1:12" ht="18.95" customHeight="1" x14ac:dyDescent="0.25">
      <c r="A618" s="52"/>
      <c r="C618" s="76"/>
      <c r="D618" s="76"/>
      <c r="E618" s="94"/>
      <c r="F618" s="185"/>
      <c r="G618" s="69"/>
      <c r="H618" s="94"/>
      <c r="I618" s="69" t="str">
        <f t="shared" si="18"/>
        <v/>
      </c>
      <c r="J618" s="76"/>
      <c r="K618" s="76"/>
      <c r="L618" s="28" t="str">
        <f t="shared" si="19"/>
        <v/>
      </c>
    </row>
    <row r="619" spans="1:12" ht="18.95" customHeight="1" x14ac:dyDescent="0.25">
      <c r="A619" s="52"/>
      <c r="C619" s="76"/>
      <c r="D619" s="76"/>
      <c r="E619" s="94"/>
      <c r="F619" s="185"/>
      <c r="G619" s="69"/>
      <c r="H619" s="94"/>
      <c r="I619" s="69" t="str">
        <f t="shared" si="18"/>
        <v/>
      </c>
      <c r="J619" s="76"/>
      <c r="K619" s="76"/>
      <c r="L619" s="28" t="str">
        <f t="shared" si="19"/>
        <v/>
      </c>
    </row>
    <row r="620" spans="1:12" ht="18.95" customHeight="1" x14ac:dyDescent="0.25">
      <c r="A620" s="52"/>
      <c r="C620" s="76"/>
      <c r="D620" s="76"/>
      <c r="E620" s="94"/>
      <c r="F620" s="185"/>
      <c r="G620" s="69"/>
      <c r="H620" s="94"/>
      <c r="I620" s="69" t="str">
        <f t="shared" si="18"/>
        <v/>
      </c>
      <c r="J620" s="76"/>
      <c r="K620" s="76"/>
      <c r="L620" s="28" t="str">
        <f t="shared" si="19"/>
        <v/>
      </c>
    </row>
    <row r="621" spans="1:12" ht="18.95" customHeight="1" x14ac:dyDescent="0.25">
      <c r="A621" s="52"/>
      <c r="C621" s="76"/>
      <c r="D621" s="76"/>
      <c r="E621" s="94"/>
      <c r="F621" s="185"/>
      <c r="G621" s="69"/>
      <c r="H621" s="94"/>
      <c r="I621" s="69" t="str">
        <f t="shared" si="18"/>
        <v/>
      </c>
      <c r="J621" s="76"/>
      <c r="K621" s="76"/>
      <c r="L621" s="28" t="str">
        <f t="shared" si="19"/>
        <v/>
      </c>
    </row>
    <row r="622" spans="1:12" ht="18.95" customHeight="1" x14ac:dyDescent="0.25">
      <c r="A622" s="52"/>
      <c r="C622" s="76"/>
      <c r="D622" s="76"/>
      <c r="E622" s="94"/>
      <c r="F622" s="185"/>
      <c r="G622" s="69"/>
      <c r="H622" s="94"/>
      <c r="I622" s="69" t="str">
        <f t="shared" si="18"/>
        <v/>
      </c>
      <c r="J622" s="76"/>
      <c r="K622" s="76"/>
      <c r="L622" s="28" t="str">
        <f t="shared" si="19"/>
        <v/>
      </c>
    </row>
    <row r="623" spans="1:12" ht="18.95" customHeight="1" x14ac:dyDescent="0.25">
      <c r="A623" s="52"/>
      <c r="C623" s="76"/>
      <c r="D623" s="76"/>
      <c r="E623" s="94"/>
      <c r="F623" s="185"/>
      <c r="G623" s="69"/>
      <c r="H623" s="94"/>
      <c r="I623" s="69" t="str">
        <f t="shared" si="18"/>
        <v/>
      </c>
      <c r="J623" s="76"/>
      <c r="K623" s="76"/>
      <c r="L623" s="28" t="str">
        <f t="shared" si="19"/>
        <v/>
      </c>
    </row>
    <row r="624" spans="1:12" ht="18.95" customHeight="1" x14ac:dyDescent="0.25">
      <c r="A624" s="52"/>
      <c r="C624" s="76"/>
      <c r="D624" s="76"/>
      <c r="E624" s="94"/>
      <c r="F624" s="185"/>
      <c r="G624" s="69"/>
      <c r="H624" s="94"/>
      <c r="I624" s="69" t="str">
        <f t="shared" si="18"/>
        <v/>
      </c>
      <c r="J624" s="76"/>
      <c r="K624" s="76"/>
      <c r="L624" s="28" t="str">
        <f t="shared" si="19"/>
        <v/>
      </c>
    </row>
    <row r="625" spans="1:12" ht="18.95" customHeight="1" x14ac:dyDescent="0.25">
      <c r="A625" s="52"/>
      <c r="C625" s="76"/>
      <c r="D625" s="76"/>
      <c r="E625" s="94"/>
      <c r="F625" s="185"/>
      <c r="G625" s="69"/>
      <c r="H625" s="94"/>
      <c r="I625" s="69" t="str">
        <f t="shared" si="18"/>
        <v/>
      </c>
      <c r="J625" s="76"/>
      <c r="K625" s="76"/>
      <c r="L625" s="28" t="str">
        <f t="shared" si="19"/>
        <v/>
      </c>
    </row>
    <row r="626" spans="1:12" ht="18.95" customHeight="1" x14ac:dyDescent="0.25">
      <c r="A626" s="52"/>
      <c r="C626" s="76"/>
      <c r="D626" s="76"/>
      <c r="E626" s="94"/>
      <c r="F626" s="185"/>
      <c r="G626" s="69"/>
      <c r="H626" s="94"/>
      <c r="I626" s="69" t="str">
        <f t="shared" si="18"/>
        <v/>
      </c>
      <c r="J626" s="76"/>
      <c r="K626" s="76"/>
      <c r="L626" s="28" t="str">
        <f t="shared" si="19"/>
        <v/>
      </c>
    </row>
    <row r="627" spans="1:12" ht="18.95" customHeight="1" x14ac:dyDescent="0.25">
      <c r="A627" s="52"/>
      <c r="C627" s="76"/>
      <c r="D627" s="76"/>
      <c r="E627" s="94"/>
      <c r="F627" s="185"/>
      <c r="G627" s="69"/>
      <c r="H627" s="94"/>
      <c r="I627" s="69" t="str">
        <f t="shared" si="18"/>
        <v/>
      </c>
      <c r="J627" s="76"/>
      <c r="K627" s="76"/>
      <c r="L627" s="28" t="str">
        <f t="shared" si="19"/>
        <v/>
      </c>
    </row>
    <row r="628" spans="1:12" ht="18.95" customHeight="1" x14ac:dyDescent="0.25">
      <c r="A628" s="52"/>
      <c r="C628" s="76"/>
      <c r="D628" s="76"/>
      <c r="E628" s="94"/>
      <c r="F628" s="185"/>
      <c r="G628" s="69"/>
      <c r="H628" s="94"/>
      <c r="I628" s="69" t="str">
        <f t="shared" si="18"/>
        <v/>
      </c>
      <c r="J628" s="76"/>
      <c r="K628" s="76"/>
      <c r="L628" s="28" t="str">
        <f t="shared" si="19"/>
        <v/>
      </c>
    </row>
    <row r="629" spans="1:12" ht="18.95" customHeight="1" x14ac:dyDescent="0.25">
      <c r="A629" s="52"/>
      <c r="C629" s="76"/>
      <c r="D629" s="76"/>
      <c r="E629" s="94"/>
      <c r="F629" s="185"/>
      <c r="G629" s="69"/>
      <c r="H629" s="94"/>
      <c r="I629" s="69" t="str">
        <f t="shared" si="18"/>
        <v/>
      </c>
      <c r="J629" s="76"/>
      <c r="K629" s="76"/>
      <c r="L629" s="28" t="str">
        <f t="shared" si="19"/>
        <v/>
      </c>
    </row>
    <row r="630" spans="1:12" ht="18.95" customHeight="1" x14ac:dyDescent="0.25">
      <c r="A630" s="52"/>
      <c r="C630" s="76"/>
      <c r="D630" s="76"/>
      <c r="E630" s="94"/>
      <c r="F630" s="185"/>
      <c r="G630" s="69"/>
      <c r="H630" s="94"/>
      <c r="I630" s="69" t="str">
        <f t="shared" si="18"/>
        <v/>
      </c>
      <c r="J630" s="76"/>
      <c r="K630" s="76"/>
      <c r="L630" s="28" t="str">
        <f t="shared" si="19"/>
        <v/>
      </c>
    </row>
    <row r="631" spans="1:12" ht="18.95" customHeight="1" x14ac:dyDescent="0.25">
      <c r="A631" s="52"/>
      <c r="C631" s="76"/>
      <c r="D631" s="76"/>
      <c r="E631" s="94"/>
      <c r="F631" s="185"/>
      <c r="G631" s="69"/>
      <c r="H631" s="94"/>
      <c r="I631" s="69" t="str">
        <f t="shared" si="18"/>
        <v/>
      </c>
      <c r="J631" s="76"/>
      <c r="K631" s="76"/>
      <c r="L631" s="28" t="str">
        <f t="shared" si="19"/>
        <v/>
      </c>
    </row>
    <row r="632" spans="1:12" ht="18.95" customHeight="1" x14ac:dyDescent="0.25">
      <c r="A632" s="52"/>
      <c r="C632" s="76"/>
      <c r="D632" s="76"/>
      <c r="E632" s="94"/>
      <c r="F632" s="185"/>
      <c r="G632" s="69"/>
      <c r="H632" s="94"/>
      <c r="I632" s="69" t="str">
        <f t="shared" si="18"/>
        <v/>
      </c>
      <c r="J632" s="76"/>
      <c r="K632" s="76"/>
      <c r="L632" s="28" t="str">
        <f t="shared" si="19"/>
        <v/>
      </c>
    </row>
    <row r="633" spans="1:12" ht="18.95" customHeight="1" x14ac:dyDescent="0.25">
      <c r="A633" s="52"/>
      <c r="C633" s="76"/>
      <c r="D633" s="76"/>
      <c r="E633" s="94"/>
      <c r="F633" s="185"/>
      <c r="G633" s="69"/>
      <c r="H633" s="94"/>
      <c r="I633" s="69" t="str">
        <f t="shared" si="18"/>
        <v/>
      </c>
      <c r="J633" s="76"/>
      <c r="K633" s="76"/>
      <c r="L633" s="28" t="str">
        <f t="shared" si="19"/>
        <v/>
      </c>
    </row>
    <row r="634" spans="1:12" ht="18.95" customHeight="1" x14ac:dyDescent="0.25">
      <c r="A634" s="52"/>
      <c r="C634" s="76"/>
      <c r="D634" s="76"/>
      <c r="E634" s="94"/>
      <c r="F634" s="185"/>
      <c r="G634" s="69"/>
      <c r="H634" s="94"/>
      <c r="I634" s="69" t="str">
        <f t="shared" si="18"/>
        <v/>
      </c>
      <c r="J634" s="76"/>
      <c r="K634" s="76"/>
      <c r="L634" s="28" t="str">
        <f t="shared" si="19"/>
        <v/>
      </c>
    </row>
    <row r="635" spans="1:12" ht="18.95" customHeight="1" x14ac:dyDescent="0.25">
      <c r="A635" s="52"/>
      <c r="C635" s="76"/>
      <c r="D635" s="76"/>
      <c r="E635" s="94"/>
      <c r="F635" s="185"/>
      <c r="G635" s="69"/>
      <c r="H635" s="94"/>
      <c r="I635" s="69" t="str">
        <f t="shared" si="18"/>
        <v/>
      </c>
      <c r="J635" s="76"/>
      <c r="K635" s="76"/>
      <c r="L635" s="28" t="str">
        <f t="shared" si="19"/>
        <v/>
      </c>
    </row>
    <row r="636" spans="1:12" ht="18.95" customHeight="1" x14ac:dyDescent="0.25">
      <c r="A636" s="52"/>
      <c r="C636" s="76"/>
      <c r="D636" s="76"/>
      <c r="E636" s="94"/>
      <c r="F636" s="185"/>
      <c r="G636" s="69"/>
      <c r="H636" s="94"/>
      <c r="I636" s="69" t="str">
        <f t="shared" si="18"/>
        <v/>
      </c>
      <c r="J636" s="76"/>
      <c r="K636" s="76"/>
      <c r="L636" s="28" t="str">
        <f t="shared" si="19"/>
        <v/>
      </c>
    </row>
    <row r="637" spans="1:12" ht="18.95" customHeight="1" x14ac:dyDescent="0.25">
      <c r="A637" s="52"/>
      <c r="C637" s="76"/>
      <c r="D637" s="76"/>
      <c r="E637" s="94"/>
      <c r="F637" s="185"/>
      <c r="G637" s="69"/>
      <c r="H637" s="94"/>
      <c r="I637" s="69" t="str">
        <f t="shared" si="18"/>
        <v/>
      </c>
      <c r="J637" s="76"/>
      <c r="K637" s="76"/>
      <c r="L637" s="28" t="str">
        <f t="shared" si="19"/>
        <v/>
      </c>
    </row>
    <row r="638" spans="1:12" ht="18.95" customHeight="1" x14ac:dyDescent="0.25">
      <c r="A638" s="52"/>
      <c r="C638" s="76"/>
      <c r="D638" s="76"/>
      <c r="E638" s="94"/>
      <c r="F638" s="185"/>
      <c r="G638" s="69"/>
      <c r="H638" s="94"/>
      <c r="I638" s="69" t="str">
        <f t="shared" si="18"/>
        <v/>
      </c>
      <c r="J638" s="76"/>
      <c r="K638" s="76"/>
      <c r="L638" s="28" t="str">
        <f t="shared" si="19"/>
        <v/>
      </c>
    </row>
    <row r="639" spans="1:12" ht="18.95" customHeight="1" x14ac:dyDescent="0.25">
      <c r="A639" s="52"/>
      <c r="C639" s="76"/>
      <c r="D639" s="76"/>
      <c r="E639" s="94"/>
      <c r="F639" s="185"/>
      <c r="G639" s="69"/>
      <c r="H639" s="94"/>
      <c r="I639" s="69" t="str">
        <f t="shared" si="18"/>
        <v/>
      </c>
      <c r="J639" s="76"/>
      <c r="K639" s="76"/>
      <c r="L639" s="28" t="str">
        <f t="shared" si="19"/>
        <v/>
      </c>
    </row>
    <row r="640" spans="1:12" ht="18.95" customHeight="1" x14ac:dyDescent="0.25">
      <c r="A640" s="52"/>
      <c r="C640" s="76"/>
      <c r="D640" s="76"/>
      <c r="E640" s="94"/>
      <c r="F640" s="185"/>
      <c r="G640" s="69"/>
      <c r="H640" s="94"/>
      <c r="I640" s="69" t="str">
        <f t="shared" si="18"/>
        <v/>
      </c>
      <c r="J640" s="76"/>
      <c r="K640" s="76"/>
      <c r="L640" s="28" t="str">
        <f t="shared" si="19"/>
        <v/>
      </c>
    </row>
    <row r="641" spans="1:12" ht="18.95" customHeight="1" x14ac:dyDescent="0.25">
      <c r="A641" s="52"/>
      <c r="C641" s="76"/>
      <c r="D641" s="76"/>
      <c r="E641" s="94"/>
      <c r="F641" s="185"/>
      <c r="G641" s="69"/>
      <c r="H641" s="94"/>
      <c r="I641" s="69" t="str">
        <f t="shared" si="18"/>
        <v/>
      </c>
      <c r="J641" s="76"/>
      <c r="K641" s="76"/>
      <c r="L641" s="28" t="str">
        <f t="shared" si="19"/>
        <v/>
      </c>
    </row>
    <row r="642" spans="1:12" ht="18.95" customHeight="1" x14ac:dyDescent="0.25">
      <c r="A642" s="52"/>
      <c r="C642" s="76"/>
      <c r="D642" s="76"/>
      <c r="E642" s="94"/>
      <c r="F642" s="185"/>
      <c r="G642" s="69"/>
      <c r="H642" s="94"/>
      <c r="I642" s="69" t="str">
        <f t="shared" si="18"/>
        <v/>
      </c>
      <c r="J642" s="76"/>
      <c r="K642" s="76"/>
      <c r="L642" s="28" t="str">
        <f t="shared" si="19"/>
        <v/>
      </c>
    </row>
    <row r="643" spans="1:12" ht="18.95" customHeight="1" x14ac:dyDescent="0.25">
      <c r="A643" s="52"/>
      <c r="C643" s="76"/>
      <c r="D643" s="76"/>
      <c r="E643" s="94"/>
      <c r="F643" s="185"/>
      <c r="G643" s="69"/>
      <c r="H643" s="94"/>
      <c r="I643" s="69" t="str">
        <f t="shared" si="18"/>
        <v/>
      </c>
      <c r="J643" s="76"/>
      <c r="K643" s="76"/>
      <c r="L643" s="28" t="str">
        <f t="shared" si="19"/>
        <v/>
      </c>
    </row>
    <row r="644" spans="1:12" ht="18.95" customHeight="1" x14ac:dyDescent="0.25">
      <c r="A644" s="52"/>
      <c r="C644" s="76"/>
      <c r="D644" s="76"/>
      <c r="E644" s="94"/>
      <c r="F644" s="185"/>
      <c r="G644" s="69"/>
      <c r="H644" s="94"/>
      <c r="I644" s="69" t="str">
        <f t="shared" si="18"/>
        <v/>
      </c>
      <c r="J644" s="76"/>
      <c r="K644" s="76"/>
      <c r="L644" s="28" t="str">
        <f t="shared" si="19"/>
        <v/>
      </c>
    </row>
    <row r="645" spans="1:12" ht="18.95" customHeight="1" x14ac:dyDescent="0.25">
      <c r="A645" s="52"/>
      <c r="C645" s="76"/>
      <c r="D645" s="76"/>
      <c r="E645" s="94"/>
      <c r="F645" s="185"/>
      <c r="G645" s="69"/>
      <c r="H645" s="94"/>
      <c r="I645" s="69" t="str">
        <f t="shared" si="18"/>
        <v/>
      </c>
      <c r="J645" s="76"/>
      <c r="K645" s="76"/>
      <c r="L645" s="28" t="str">
        <f t="shared" si="19"/>
        <v/>
      </c>
    </row>
    <row r="646" spans="1:12" ht="18.95" customHeight="1" x14ac:dyDescent="0.25">
      <c r="A646" s="52"/>
      <c r="C646" s="76"/>
      <c r="D646" s="76"/>
      <c r="E646" s="94"/>
      <c r="F646" s="185"/>
      <c r="G646" s="69"/>
      <c r="H646" s="94"/>
      <c r="I646" s="69" t="str">
        <f t="shared" si="18"/>
        <v/>
      </c>
      <c r="J646" s="76"/>
      <c r="K646" s="76"/>
      <c r="L646" s="28" t="str">
        <f t="shared" si="19"/>
        <v/>
      </c>
    </row>
    <row r="647" spans="1:12" ht="18.95" customHeight="1" x14ac:dyDescent="0.25">
      <c r="A647" s="52"/>
      <c r="C647" s="76"/>
      <c r="D647" s="76"/>
      <c r="E647" s="94"/>
      <c r="F647" s="185"/>
      <c r="G647" s="69"/>
      <c r="H647" s="94"/>
      <c r="I647" s="69" t="str">
        <f t="shared" si="18"/>
        <v/>
      </c>
      <c r="J647" s="76"/>
      <c r="K647" s="76"/>
      <c r="L647" s="28" t="str">
        <f t="shared" si="19"/>
        <v/>
      </c>
    </row>
    <row r="648" spans="1:12" ht="18.95" customHeight="1" x14ac:dyDescent="0.25">
      <c r="A648" s="52"/>
      <c r="C648" s="76"/>
      <c r="D648" s="76"/>
      <c r="E648" s="94"/>
      <c r="F648" s="185"/>
      <c r="G648" s="69"/>
      <c r="H648" s="94"/>
      <c r="I648" s="69" t="str">
        <f t="shared" si="18"/>
        <v/>
      </c>
      <c r="J648" s="76"/>
      <c r="K648" s="76"/>
      <c r="L648" s="28" t="str">
        <f t="shared" si="19"/>
        <v/>
      </c>
    </row>
    <row r="649" spans="1:12" ht="18.95" customHeight="1" x14ac:dyDescent="0.25">
      <c r="A649" s="52"/>
      <c r="C649" s="76"/>
      <c r="D649" s="76"/>
      <c r="E649" s="94"/>
      <c r="F649" s="185"/>
      <c r="G649" s="69"/>
      <c r="H649" s="94"/>
      <c r="I649" s="69" t="str">
        <f t="shared" si="18"/>
        <v/>
      </c>
      <c r="J649" s="76"/>
      <c r="K649" s="76"/>
      <c r="L649" s="28" t="str">
        <f t="shared" si="19"/>
        <v/>
      </c>
    </row>
    <row r="650" spans="1:12" ht="18.95" customHeight="1" x14ac:dyDescent="0.25">
      <c r="A650" s="52"/>
      <c r="C650" s="76"/>
      <c r="D650" s="76"/>
      <c r="E650" s="94"/>
      <c r="F650" s="185"/>
      <c r="G650" s="69"/>
      <c r="H650" s="94"/>
      <c r="I650" s="69" t="str">
        <f t="shared" ref="I650:I713" si="20">IF(E650="","",IFERROR(E650*G650,""))</f>
        <v/>
      </c>
      <c r="J650" s="76"/>
      <c r="K650" s="76"/>
      <c r="L650" s="28" t="str">
        <f t="shared" ref="L650:L713" si="21">IF(F650="","",MONTH(F650))</f>
        <v/>
      </c>
    </row>
    <row r="651" spans="1:12" ht="18.95" customHeight="1" x14ac:dyDescent="0.25">
      <c r="A651" s="52"/>
      <c r="C651" s="76"/>
      <c r="D651" s="76"/>
      <c r="E651" s="94"/>
      <c r="F651" s="185"/>
      <c r="G651" s="69"/>
      <c r="H651" s="94"/>
      <c r="I651" s="69" t="str">
        <f t="shared" si="20"/>
        <v/>
      </c>
      <c r="J651" s="76"/>
      <c r="K651" s="76"/>
      <c r="L651" s="28" t="str">
        <f t="shared" si="21"/>
        <v/>
      </c>
    </row>
    <row r="652" spans="1:12" ht="18.95" customHeight="1" x14ac:dyDescent="0.25">
      <c r="A652" s="52"/>
      <c r="C652" s="76"/>
      <c r="D652" s="76"/>
      <c r="E652" s="94"/>
      <c r="F652" s="185"/>
      <c r="G652" s="69"/>
      <c r="H652" s="94"/>
      <c r="I652" s="69" t="str">
        <f t="shared" si="20"/>
        <v/>
      </c>
      <c r="J652" s="76"/>
      <c r="K652" s="76"/>
      <c r="L652" s="28" t="str">
        <f t="shared" si="21"/>
        <v/>
      </c>
    </row>
    <row r="653" spans="1:12" ht="18.95" customHeight="1" x14ac:dyDescent="0.25">
      <c r="A653" s="52"/>
      <c r="C653" s="76"/>
      <c r="D653" s="76"/>
      <c r="E653" s="94"/>
      <c r="F653" s="185"/>
      <c r="G653" s="69"/>
      <c r="H653" s="94"/>
      <c r="I653" s="69" t="str">
        <f t="shared" si="20"/>
        <v/>
      </c>
      <c r="J653" s="76"/>
      <c r="K653" s="76"/>
      <c r="L653" s="28" t="str">
        <f t="shared" si="21"/>
        <v/>
      </c>
    </row>
    <row r="654" spans="1:12" ht="18.95" customHeight="1" x14ac:dyDescent="0.25">
      <c r="A654" s="52"/>
      <c r="C654" s="76"/>
      <c r="D654" s="76"/>
      <c r="E654" s="94"/>
      <c r="F654" s="185"/>
      <c r="G654" s="69"/>
      <c r="H654" s="94"/>
      <c r="I654" s="69" t="str">
        <f t="shared" si="20"/>
        <v/>
      </c>
      <c r="J654" s="76"/>
      <c r="K654" s="76"/>
      <c r="L654" s="28" t="str">
        <f t="shared" si="21"/>
        <v/>
      </c>
    </row>
    <row r="655" spans="1:12" ht="18.95" customHeight="1" x14ac:dyDescent="0.25">
      <c r="A655" s="52"/>
      <c r="C655" s="76"/>
      <c r="D655" s="76"/>
      <c r="E655" s="94"/>
      <c r="F655" s="185"/>
      <c r="G655" s="69"/>
      <c r="H655" s="94"/>
      <c r="I655" s="69" t="str">
        <f t="shared" si="20"/>
        <v/>
      </c>
      <c r="J655" s="76"/>
      <c r="K655" s="76"/>
      <c r="L655" s="28" t="str">
        <f t="shared" si="21"/>
        <v/>
      </c>
    </row>
    <row r="656" spans="1:12" ht="18.95" customHeight="1" x14ac:dyDescent="0.25">
      <c r="A656" s="52"/>
      <c r="C656" s="76"/>
      <c r="D656" s="76"/>
      <c r="E656" s="94"/>
      <c r="F656" s="185"/>
      <c r="G656" s="69"/>
      <c r="H656" s="94"/>
      <c r="I656" s="69" t="str">
        <f t="shared" si="20"/>
        <v/>
      </c>
      <c r="J656" s="76"/>
      <c r="K656" s="76"/>
      <c r="L656" s="28" t="str">
        <f t="shared" si="21"/>
        <v/>
      </c>
    </row>
    <row r="657" spans="1:12" ht="18.95" customHeight="1" x14ac:dyDescent="0.25">
      <c r="A657" s="52"/>
      <c r="C657" s="76"/>
      <c r="D657" s="76"/>
      <c r="E657" s="94"/>
      <c r="F657" s="185"/>
      <c r="G657" s="69"/>
      <c r="H657" s="94"/>
      <c r="I657" s="69" t="str">
        <f t="shared" si="20"/>
        <v/>
      </c>
      <c r="J657" s="76"/>
      <c r="K657" s="76"/>
      <c r="L657" s="28" t="str">
        <f t="shared" si="21"/>
        <v/>
      </c>
    </row>
    <row r="658" spans="1:12" ht="18.95" customHeight="1" x14ac:dyDescent="0.25">
      <c r="A658" s="52"/>
      <c r="C658" s="76"/>
      <c r="D658" s="76"/>
      <c r="E658" s="94"/>
      <c r="F658" s="185"/>
      <c r="G658" s="69"/>
      <c r="H658" s="94"/>
      <c r="I658" s="69" t="str">
        <f t="shared" si="20"/>
        <v/>
      </c>
      <c r="J658" s="76"/>
      <c r="K658" s="76"/>
      <c r="L658" s="28" t="str">
        <f t="shared" si="21"/>
        <v/>
      </c>
    </row>
    <row r="659" spans="1:12" ht="18.95" customHeight="1" x14ac:dyDescent="0.25">
      <c r="A659" s="52"/>
      <c r="C659" s="76"/>
      <c r="D659" s="76"/>
      <c r="E659" s="94"/>
      <c r="F659" s="185"/>
      <c r="G659" s="69"/>
      <c r="H659" s="94"/>
      <c r="I659" s="69" t="str">
        <f t="shared" si="20"/>
        <v/>
      </c>
      <c r="J659" s="76"/>
      <c r="K659" s="76"/>
      <c r="L659" s="28" t="str">
        <f t="shared" si="21"/>
        <v/>
      </c>
    </row>
    <row r="660" spans="1:12" ht="18.95" customHeight="1" x14ac:dyDescent="0.25">
      <c r="A660" s="52"/>
      <c r="C660" s="76"/>
      <c r="D660" s="76"/>
      <c r="E660" s="94"/>
      <c r="F660" s="185"/>
      <c r="G660" s="69"/>
      <c r="H660" s="94"/>
      <c r="I660" s="69" t="str">
        <f t="shared" si="20"/>
        <v/>
      </c>
      <c r="J660" s="76"/>
      <c r="K660" s="76"/>
      <c r="L660" s="28" t="str">
        <f t="shared" si="21"/>
        <v/>
      </c>
    </row>
    <row r="661" spans="1:12" ht="18.95" customHeight="1" x14ac:dyDescent="0.25">
      <c r="A661" s="52"/>
      <c r="C661" s="76"/>
      <c r="D661" s="76"/>
      <c r="E661" s="94"/>
      <c r="F661" s="185"/>
      <c r="G661" s="69"/>
      <c r="H661" s="94"/>
      <c r="I661" s="69" t="str">
        <f t="shared" si="20"/>
        <v/>
      </c>
      <c r="J661" s="76"/>
      <c r="K661" s="76"/>
      <c r="L661" s="28" t="str">
        <f t="shared" si="21"/>
        <v/>
      </c>
    </row>
    <row r="662" spans="1:12" ht="18.95" customHeight="1" x14ac:dyDescent="0.25">
      <c r="A662" s="52"/>
      <c r="C662" s="76"/>
      <c r="D662" s="76"/>
      <c r="E662" s="94"/>
      <c r="F662" s="185"/>
      <c r="G662" s="69"/>
      <c r="H662" s="94"/>
      <c r="I662" s="69" t="str">
        <f t="shared" si="20"/>
        <v/>
      </c>
      <c r="J662" s="76"/>
      <c r="K662" s="76"/>
      <c r="L662" s="28" t="str">
        <f t="shared" si="21"/>
        <v/>
      </c>
    </row>
    <row r="663" spans="1:12" ht="18.95" customHeight="1" x14ac:dyDescent="0.25">
      <c r="A663" s="52"/>
      <c r="C663" s="76"/>
      <c r="D663" s="76"/>
      <c r="E663" s="94"/>
      <c r="F663" s="185"/>
      <c r="G663" s="69"/>
      <c r="H663" s="94"/>
      <c r="I663" s="69" t="str">
        <f t="shared" si="20"/>
        <v/>
      </c>
      <c r="J663" s="76"/>
      <c r="K663" s="76"/>
      <c r="L663" s="28" t="str">
        <f t="shared" si="21"/>
        <v/>
      </c>
    </row>
    <row r="664" spans="1:12" ht="18.95" customHeight="1" x14ac:dyDescent="0.25">
      <c r="A664" s="52"/>
      <c r="C664" s="76"/>
      <c r="D664" s="76"/>
      <c r="E664" s="94"/>
      <c r="F664" s="185"/>
      <c r="G664" s="69"/>
      <c r="H664" s="94"/>
      <c r="I664" s="69" t="str">
        <f t="shared" si="20"/>
        <v/>
      </c>
      <c r="J664" s="76"/>
      <c r="K664" s="76"/>
      <c r="L664" s="28" t="str">
        <f t="shared" si="21"/>
        <v/>
      </c>
    </row>
    <row r="665" spans="1:12" ht="18.95" customHeight="1" x14ac:dyDescent="0.25">
      <c r="A665" s="52"/>
      <c r="C665" s="76"/>
      <c r="D665" s="76"/>
      <c r="E665" s="94"/>
      <c r="F665" s="185"/>
      <c r="G665" s="69"/>
      <c r="H665" s="94"/>
      <c r="I665" s="69" t="str">
        <f t="shared" si="20"/>
        <v/>
      </c>
      <c r="J665" s="76"/>
      <c r="K665" s="76"/>
      <c r="L665" s="28" t="str">
        <f t="shared" si="21"/>
        <v/>
      </c>
    </row>
    <row r="666" spans="1:12" ht="18.95" customHeight="1" x14ac:dyDescent="0.25">
      <c r="A666" s="52"/>
      <c r="C666" s="76"/>
      <c r="D666" s="76"/>
      <c r="E666" s="94"/>
      <c r="F666" s="185"/>
      <c r="G666" s="69"/>
      <c r="H666" s="94"/>
      <c r="I666" s="69" t="str">
        <f t="shared" si="20"/>
        <v/>
      </c>
      <c r="J666" s="76"/>
      <c r="K666" s="76"/>
      <c r="L666" s="28" t="str">
        <f t="shared" si="21"/>
        <v/>
      </c>
    </row>
    <row r="667" spans="1:12" ht="18.95" customHeight="1" x14ac:dyDescent="0.25">
      <c r="A667" s="52"/>
      <c r="C667" s="76"/>
      <c r="D667" s="76"/>
      <c r="E667" s="94"/>
      <c r="F667" s="185"/>
      <c r="G667" s="69"/>
      <c r="H667" s="94"/>
      <c r="I667" s="69" t="str">
        <f t="shared" si="20"/>
        <v/>
      </c>
      <c r="J667" s="76"/>
      <c r="K667" s="76"/>
      <c r="L667" s="28" t="str">
        <f t="shared" si="21"/>
        <v/>
      </c>
    </row>
    <row r="668" spans="1:12" ht="18.95" customHeight="1" x14ac:dyDescent="0.25">
      <c r="A668" s="52"/>
      <c r="C668" s="76"/>
      <c r="D668" s="76"/>
      <c r="E668" s="94"/>
      <c r="F668" s="185"/>
      <c r="G668" s="69"/>
      <c r="H668" s="94"/>
      <c r="I668" s="69" t="str">
        <f t="shared" si="20"/>
        <v/>
      </c>
      <c r="J668" s="76"/>
      <c r="K668" s="76"/>
      <c r="L668" s="28" t="str">
        <f t="shared" si="21"/>
        <v/>
      </c>
    </row>
    <row r="669" spans="1:12" ht="18.95" customHeight="1" x14ac:dyDescent="0.25">
      <c r="A669" s="52"/>
      <c r="C669" s="76"/>
      <c r="D669" s="76"/>
      <c r="E669" s="94"/>
      <c r="F669" s="185"/>
      <c r="G669" s="69"/>
      <c r="H669" s="94"/>
      <c r="I669" s="69" t="str">
        <f t="shared" si="20"/>
        <v/>
      </c>
      <c r="J669" s="76"/>
      <c r="K669" s="76"/>
      <c r="L669" s="28" t="str">
        <f t="shared" si="21"/>
        <v/>
      </c>
    </row>
    <row r="670" spans="1:12" ht="18.95" customHeight="1" x14ac:dyDescent="0.25">
      <c r="A670" s="52"/>
      <c r="C670" s="76"/>
      <c r="D670" s="76"/>
      <c r="E670" s="94"/>
      <c r="F670" s="185"/>
      <c r="G670" s="69"/>
      <c r="H670" s="94"/>
      <c r="I670" s="69" t="str">
        <f t="shared" si="20"/>
        <v/>
      </c>
      <c r="J670" s="76"/>
      <c r="K670" s="76"/>
      <c r="L670" s="28" t="str">
        <f t="shared" si="21"/>
        <v/>
      </c>
    </row>
    <row r="671" spans="1:12" ht="18.95" customHeight="1" x14ac:dyDescent="0.25">
      <c r="A671" s="52"/>
      <c r="C671" s="76"/>
      <c r="D671" s="76"/>
      <c r="E671" s="94"/>
      <c r="F671" s="185"/>
      <c r="G671" s="69"/>
      <c r="H671" s="94"/>
      <c r="I671" s="69" t="str">
        <f t="shared" si="20"/>
        <v/>
      </c>
      <c r="J671" s="76"/>
      <c r="K671" s="76"/>
      <c r="L671" s="28" t="str">
        <f t="shared" si="21"/>
        <v/>
      </c>
    </row>
    <row r="672" spans="1:12" ht="18.95" customHeight="1" x14ac:dyDescent="0.25">
      <c r="A672" s="52"/>
      <c r="C672" s="76"/>
      <c r="D672" s="76"/>
      <c r="E672" s="94"/>
      <c r="F672" s="185"/>
      <c r="G672" s="69"/>
      <c r="H672" s="94"/>
      <c r="I672" s="69" t="str">
        <f t="shared" si="20"/>
        <v/>
      </c>
      <c r="J672" s="76"/>
      <c r="K672" s="76"/>
      <c r="L672" s="28" t="str">
        <f t="shared" si="21"/>
        <v/>
      </c>
    </row>
    <row r="673" spans="1:12" ht="18.95" customHeight="1" x14ac:dyDescent="0.25">
      <c r="A673" s="52"/>
      <c r="C673" s="76"/>
      <c r="D673" s="76"/>
      <c r="E673" s="94"/>
      <c r="F673" s="185"/>
      <c r="G673" s="69"/>
      <c r="H673" s="94"/>
      <c r="I673" s="69" t="str">
        <f t="shared" si="20"/>
        <v/>
      </c>
      <c r="J673" s="76"/>
      <c r="K673" s="76"/>
      <c r="L673" s="28" t="str">
        <f t="shared" si="21"/>
        <v/>
      </c>
    </row>
    <row r="674" spans="1:12" ht="18.95" customHeight="1" x14ac:dyDescent="0.25">
      <c r="A674" s="52"/>
      <c r="C674" s="76"/>
      <c r="D674" s="76"/>
      <c r="E674" s="94"/>
      <c r="F674" s="185"/>
      <c r="G674" s="69"/>
      <c r="H674" s="94"/>
      <c r="I674" s="69" t="str">
        <f t="shared" si="20"/>
        <v/>
      </c>
      <c r="J674" s="76"/>
      <c r="K674" s="76"/>
      <c r="L674" s="28" t="str">
        <f t="shared" si="21"/>
        <v/>
      </c>
    </row>
    <row r="675" spans="1:12" ht="18.95" customHeight="1" x14ac:dyDescent="0.25">
      <c r="A675" s="52"/>
      <c r="C675" s="76"/>
      <c r="D675" s="76"/>
      <c r="E675" s="94"/>
      <c r="F675" s="185"/>
      <c r="G675" s="69"/>
      <c r="H675" s="94"/>
      <c r="I675" s="69" t="str">
        <f t="shared" si="20"/>
        <v/>
      </c>
      <c r="J675" s="76"/>
      <c r="K675" s="76"/>
      <c r="L675" s="28" t="str">
        <f t="shared" si="21"/>
        <v/>
      </c>
    </row>
    <row r="676" spans="1:12" ht="18.95" customHeight="1" x14ac:dyDescent="0.25">
      <c r="A676" s="52"/>
      <c r="C676" s="76"/>
      <c r="D676" s="76"/>
      <c r="E676" s="94"/>
      <c r="F676" s="185"/>
      <c r="G676" s="69"/>
      <c r="H676" s="94"/>
      <c r="I676" s="69" t="str">
        <f t="shared" si="20"/>
        <v/>
      </c>
      <c r="J676" s="76"/>
      <c r="K676" s="76"/>
      <c r="L676" s="28" t="str">
        <f t="shared" si="21"/>
        <v/>
      </c>
    </row>
    <row r="677" spans="1:12" ht="18.95" customHeight="1" x14ac:dyDescent="0.25">
      <c r="A677" s="52"/>
      <c r="C677" s="76"/>
      <c r="D677" s="76"/>
      <c r="E677" s="94"/>
      <c r="F677" s="185"/>
      <c r="G677" s="69"/>
      <c r="H677" s="94"/>
      <c r="I677" s="69" t="str">
        <f t="shared" si="20"/>
        <v/>
      </c>
      <c r="J677" s="76"/>
      <c r="K677" s="76"/>
      <c r="L677" s="28" t="str">
        <f t="shared" si="21"/>
        <v/>
      </c>
    </row>
    <row r="678" spans="1:12" ht="18.95" customHeight="1" x14ac:dyDescent="0.25">
      <c r="A678" s="52"/>
      <c r="C678" s="76"/>
      <c r="D678" s="76"/>
      <c r="E678" s="94"/>
      <c r="F678" s="185"/>
      <c r="G678" s="69"/>
      <c r="H678" s="94"/>
      <c r="I678" s="69" t="str">
        <f t="shared" si="20"/>
        <v/>
      </c>
      <c r="J678" s="76"/>
      <c r="K678" s="76"/>
      <c r="L678" s="28" t="str">
        <f t="shared" si="21"/>
        <v/>
      </c>
    </row>
    <row r="679" spans="1:12" ht="18.95" customHeight="1" x14ac:dyDescent="0.25">
      <c r="A679" s="52"/>
      <c r="C679" s="76"/>
      <c r="D679" s="76"/>
      <c r="E679" s="94"/>
      <c r="F679" s="185"/>
      <c r="G679" s="69"/>
      <c r="H679" s="94"/>
      <c r="I679" s="69" t="str">
        <f t="shared" si="20"/>
        <v/>
      </c>
      <c r="J679" s="76"/>
      <c r="K679" s="76"/>
      <c r="L679" s="28" t="str">
        <f t="shared" si="21"/>
        <v/>
      </c>
    </row>
    <row r="680" spans="1:12" ht="18.95" customHeight="1" x14ac:dyDescent="0.25">
      <c r="A680" s="52"/>
      <c r="C680" s="76"/>
      <c r="D680" s="76"/>
      <c r="E680" s="94"/>
      <c r="F680" s="185"/>
      <c r="G680" s="69"/>
      <c r="H680" s="94"/>
      <c r="I680" s="69" t="str">
        <f t="shared" si="20"/>
        <v/>
      </c>
      <c r="J680" s="76"/>
      <c r="K680" s="76"/>
      <c r="L680" s="28" t="str">
        <f t="shared" si="21"/>
        <v/>
      </c>
    </row>
    <row r="681" spans="1:12" ht="18.95" customHeight="1" x14ac:dyDescent="0.25">
      <c r="A681" s="52"/>
      <c r="C681" s="76"/>
      <c r="D681" s="76"/>
      <c r="E681" s="94"/>
      <c r="F681" s="185"/>
      <c r="G681" s="69"/>
      <c r="H681" s="94"/>
      <c r="I681" s="69" t="str">
        <f t="shared" si="20"/>
        <v/>
      </c>
      <c r="J681" s="76"/>
      <c r="K681" s="76"/>
      <c r="L681" s="28" t="str">
        <f t="shared" si="21"/>
        <v/>
      </c>
    </row>
    <row r="682" spans="1:12" ht="18.95" customHeight="1" x14ac:dyDescent="0.25">
      <c r="A682" s="52"/>
      <c r="C682" s="76"/>
      <c r="D682" s="76"/>
      <c r="E682" s="94"/>
      <c r="F682" s="185"/>
      <c r="G682" s="69"/>
      <c r="H682" s="94"/>
      <c r="I682" s="69" t="str">
        <f t="shared" si="20"/>
        <v/>
      </c>
      <c r="J682" s="76"/>
      <c r="K682" s="76"/>
      <c r="L682" s="28" t="str">
        <f t="shared" si="21"/>
        <v/>
      </c>
    </row>
    <row r="683" spans="1:12" ht="18.95" customHeight="1" x14ac:dyDescent="0.25">
      <c r="A683" s="52"/>
      <c r="C683" s="76"/>
      <c r="D683" s="76"/>
      <c r="E683" s="94"/>
      <c r="F683" s="185"/>
      <c r="G683" s="69"/>
      <c r="H683" s="94"/>
      <c r="I683" s="69" t="str">
        <f t="shared" si="20"/>
        <v/>
      </c>
      <c r="J683" s="76"/>
      <c r="K683" s="76"/>
      <c r="L683" s="28" t="str">
        <f t="shared" si="21"/>
        <v/>
      </c>
    </row>
    <row r="684" spans="1:12" ht="18.95" customHeight="1" x14ac:dyDescent="0.25">
      <c r="A684" s="52"/>
      <c r="C684" s="76"/>
      <c r="D684" s="76"/>
      <c r="E684" s="94"/>
      <c r="F684" s="185"/>
      <c r="G684" s="69"/>
      <c r="H684" s="94"/>
      <c r="I684" s="69" t="str">
        <f t="shared" si="20"/>
        <v/>
      </c>
      <c r="J684" s="76"/>
      <c r="K684" s="76"/>
      <c r="L684" s="28" t="str">
        <f t="shared" si="21"/>
        <v/>
      </c>
    </row>
    <row r="685" spans="1:12" ht="18.95" customHeight="1" x14ac:dyDescent="0.25">
      <c r="A685" s="52"/>
      <c r="C685" s="76"/>
      <c r="D685" s="76"/>
      <c r="E685" s="94"/>
      <c r="F685" s="185"/>
      <c r="G685" s="69"/>
      <c r="H685" s="94"/>
      <c r="I685" s="69" t="str">
        <f t="shared" si="20"/>
        <v/>
      </c>
      <c r="J685" s="76"/>
      <c r="K685" s="76"/>
      <c r="L685" s="28" t="str">
        <f t="shared" si="21"/>
        <v/>
      </c>
    </row>
    <row r="686" spans="1:12" ht="18.95" customHeight="1" x14ac:dyDescent="0.25">
      <c r="A686" s="52"/>
      <c r="C686" s="76"/>
      <c r="D686" s="76"/>
      <c r="E686" s="94"/>
      <c r="F686" s="185"/>
      <c r="G686" s="69"/>
      <c r="H686" s="94"/>
      <c r="I686" s="69" t="str">
        <f t="shared" si="20"/>
        <v/>
      </c>
      <c r="J686" s="76"/>
      <c r="K686" s="76"/>
      <c r="L686" s="28" t="str">
        <f t="shared" si="21"/>
        <v/>
      </c>
    </row>
    <row r="687" spans="1:12" ht="18.95" customHeight="1" x14ac:dyDescent="0.25">
      <c r="A687" s="52"/>
      <c r="C687" s="76"/>
      <c r="D687" s="76"/>
      <c r="E687" s="94"/>
      <c r="F687" s="185"/>
      <c r="G687" s="69"/>
      <c r="H687" s="94"/>
      <c r="I687" s="69" t="str">
        <f t="shared" si="20"/>
        <v/>
      </c>
      <c r="J687" s="76"/>
      <c r="K687" s="76"/>
      <c r="L687" s="28" t="str">
        <f t="shared" si="21"/>
        <v/>
      </c>
    </row>
    <row r="688" spans="1:12" ht="18.95" customHeight="1" x14ac:dyDescent="0.25">
      <c r="A688" s="52"/>
      <c r="C688" s="76"/>
      <c r="D688" s="76"/>
      <c r="E688" s="94"/>
      <c r="F688" s="185"/>
      <c r="G688" s="69"/>
      <c r="H688" s="94"/>
      <c r="I688" s="69" t="str">
        <f t="shared" si="20"/>
        <v/>
      </c>
      <c r="J688" s="76"/>
      <c r="K688" s="76"/>
      <c r="L688" s="28" t="str">
        <f t="shared" si="21"/>
        <v/>
      </c>
    </row>
    <row r="689" spans="1:12" ht="18.95" customHeight="1" x14ac:dyDescent="0.25">
      <c r="A689" s="52"/>
      <c r="C689" s="76"/>
      <c r="D689" s="76"/>
      <c r="E689" s="94"/>
      <c r="F689" s="185"/>
      <c r="G689" s="69"/>
      <c r="H689" s="94"/>
      <c r="I689" s="69" t="str">
        <f t="shared" si="20"/>
        <v/>
      </c>
      <c r="J689" s="76"/>
      <c r="K689" s="76"/>
      <c r="L689" s="28" t="str">
        <f t="shared" si="21"/>
        <v/>
      </c>
    </row>
    <row r="690" spans="1:12" ht="18.95" customHeight="1" x14ac:dyDescent="0.25">
      <c r="A690" s="52"/>
      <c r="C690" s="76"/>
      <c r="D690" s="76"/>
      <c r="E690" s="94"/>
      <c r="F690" s="185"/>
      <c r="G690" s="69"/>
      <c r="H690" s="94"/>
      <c r="I690" s="69" t="str">
        <f t="shared" si="20"/>
        <v/>
      </c>
      <c r="J690" s="76"/>
      <c r="K690" s="76"/>
      <c r="L690" s="28" t="str">
        <f t="shared" si="21"/>
        <v/>
      </c>
    </row>
    <row r="691" spans="1:12" ht="18.95" customHeight="1" x14ac:dyDescent="0.25">
      <c r="A691" s="52"/>
      <c r="C691" s="76"/>
      <c r="D691" s="76"/>
      <c r="E691" s="94"/>
      <c r="F691" s="185"/>
      <c r="G691" s="69"/>
      <c r="H691" s="94"/>
      <c r="I691" s="69" t="str">
        <f t="shared" si="20"/>
        <v/>
      </c>
      <c r="J691" s="76"/>
      <c r="K691" s="76"/>
      <c r="L691" s="28" t="str">
        <f t="shared" si="21"/>
        <v/>
      </c>
    </row>
    <row r="692" spans="1:12" ht="18.95" customHeight="1" x14ac:dyDescent="0.25">
      <c r="A692" s="52"/>
      <c r="C692" s="76"/>
      <c r="D692" s="76"/>
      <c r="E692" s="94"/>
      <c r="F692" s="185"/>
      <c r="G692" s="69"/>
      <c r="H692" s="94"/>
      <c r="I692" s="69" t="str">
        <f t="shared" si="20"/>
        <v/>
      </c>
      <c r="J692" s="76"/>
      <c r="K692" s="76"/>
      <c r="L692" s="28" t="str">
        <f t="shared" si="21"/>
        <v/>
      </c>
    </row>
    <row r="693" spans="1:12" ht="18.95" customHeight="1" x14ac:dyDescent="0.25">
      <c r="A693" s="52"/>
      <c r="C693" s="76"/>
      <c r="D693" s="76"/>
      <c r="E693" s="94"/>
      <c r="F693" s="185"/>
      <c r="G693" s="69"/>
      <c r="H693" s="94"/>
      <c r="I693" s="69" t="str">
        <f t="shared" si="20"/>
        <v/>
      </c>
      <c r="J693" s="76"/>
      <c r="K693" s="76"/>
      <c r="L693" s="28" t="str">
        <f t="shared" si="21"/>
        <v/>
      </c>
    </row>
    <row r="694" spans="1:12" ht="18.95" customHeight="1" x14ac:dyDescent="0.25">
      <c r="A694" s="52"/>
      <c r="C694" s="76"/>
      <c r="D694" s="76"/>
      <c r="E694" s="94"/>
      <c r="F694" s="185"/>
      <c r="G694" s="69"/>
      <c r="H694" s="94"/>
      <c r="I694" s="69" t="str">
        <f t="shared" si="20"/>
        <v/>
      </c>
      <c r="J694" s="76"/>
      <c r="K694" s="76"/>
      <c r="L694" s="28" t="str">
        <f t="shared" si="21"/>
        <v/>
      </c>
    </row>
    <row r="695" spans="1:12" ht="18.95" customHeight="1" x14ac:dyDescent="0.25">
      <c r="A695" s="52"/>
      <c r="C695" s="76"/>
      <c r="D695" s="76"/>
      <c r="E695" s="94"/>
      <c r="F695" s="185"/>
      <c r="G695" s="69"/>
      <c r="H695" s="94"/>
      <c r="I695" s="69" t="str">
        <f t="shared" si="20"/>
        <v/>
      </c>
      <c r="J695" s="76"/>
      <c r="K695" s="76"/>
      <c r="L695" s="28" t="str">
        <f t="shared" si="21"/>
        <v/>
      </c>
    </row>
    <row r="696" spans="1:12" ht="18.95" customHeight="1" x14ac:dyDescent="0.25">
      <c r="A696" s="52"/>
      <c r="C696" s="76"/>
      <c r="D696" s="76"/>
      <c r="E696" s="94"/>
      <c r="F696" s="185"/>
      <c r="G696" s="69"/>
      <c r="H696" s="94"/>
      <c r="I696" s="69" t="str">
        <f t="shared" si="20"/>
        <v/>
      </c>
      <c r="J696" s="76"/>
      <c r="K696" s="76"/>
      <c r="L696" s="28" t="str">
        <f t="shared" si="21"/>
        <v/>
      </c>
    </row>
    <row r="697" spans="1:12" ht="18.95" customHeight="1" x14ac:dyDescent="0.25">
      <c r="A697" s="52"/>
      <c r="C697" s="76"/>
      <c r="D697" s="76"/>
      <c r="E697" s="94"/>
      <c r="F697" s="185"/>
      <c r="G697" s="69"/>
      <c r="H697" s="94"/>
      <c r="I697" s="69" t="str">
        <f t="shared" si="20"/>
        <v/>
      </c>
      <c r="J697" s="76"/>
      <c r="K697" s="76"/>
      <c r="L697" s="28" t="str">
        <f t="shared" si="21"/>
        <v/>
      </c>
    </row>
    <row r="698" spans="1:12" ht="18.95" customHeight="1" x14ac:dyDescent="0.25">
      <c r="A698" s="52"/>
      <c r="C698" s="76"/>
      <c r="D698" s="76"/>
      <c r="E698" s="94"/>
      <c r="F698" s="185"/>
      <c r="G698" s="69"/>
      <c r="H698" s="94"/>
      <c r="I698" s="69" t="str">
        <f t="shared" si="20"/>
        <v/>
      </c>
      <c r="J698" s="76"/>
      <c r="K698" s="76"/>
      <c r="L698" s="28" t="str">
        <f t="shared" si="21"/>
        <v/>
      </c>
    </row>
    <row r="699" spans="1:12" ht="18.95" customHeight="1" x14ac:dyDescent="0.25">
      <c r="A699" s="52"/>
      <c r="C699" s="76"/>
      <c r="D699" s="76"/>
      <c r="E699" s="94"/>
      <c r="F699" s="185"/>
      <c r="G699" s="69"/>
      <c r="H699" s="94"/>
      <c r="I699" s="69" t="str">
        <f t="shared" si="20"/>
        <v/>
      </c>
      <c r="J699" s="76"/>
      <c r="K699" s="76"/>
      <c r="L699" s="28" t="str">
        <f t="shared" si="21"/>
        <v/>
      </c>
    </row>
    <row r="700" spans="1:12" ht="18.95" customHeight="1" x14ac:dyDescent="0.25">
      <c r="A700" s="52"/>
      <c r="C700" s="76"/>
      <c r="D700" s="76"/>
      <c r="E700" s="94"/>
      <c r="F700" s="185"/>
      <c r="G700" s="69"/>
      <c r="H700" s="94"/>
      <c r="I700" s="69" t="str">
        <f t="shared" si="20"/>
        <v/>
      </c>
      <c r="J700" s="76"/>
      <c r="K700" s="76"/>
      <c r="L700" s="28" t="str">
        <f t="shared" si="21"/>
        <v/>
      </c>
    </row>
    <row r="701" spans="1:12" ht="18.95" customHeight="1" x14ac:dyDescent="0.25">
      <c r="A701" s="52"/>
      <c r="C701" s="76"/>
      <c r="D701" s="76"/>
      <c r="E701" s="94"/>
      <c r="F701" s="185"/>
      <c r="G701" s="69"/>
      <c r="H701" s="94"/>
      <c r="I701" s="69" t="str">
        <f t="shared" si="20"/>
        <v/>
      </c>
      <c r="J701" s="76"/>
      <c r="K701" s="76"/>
      <c r="L701" s="28" t="str">
        <f t="shared" si="21"/>
        <v/>
      </c>
    </row>
    <row r="702" spans="1:12" ht="18.95" customHeight="1" x14ac:dyDescent="0.25">
      <c r="A702" s="52"/>
      <c r="C702" s="76"/>
      <c r="D702" s="76"/>
      <c r="E702" s="94"/>
      <c r="F702" s="185"/>
      <c r="G702" s="69"/>
      <c r="H702" s="94"/>
      <c r="I702" s="69" t="str">
        <f t="shared" si="20"/>
        <v/>
      </c>
      <c r="J702" s="76"/>
      <c r="K702" s="76"/>
      <c r="L702" s="28" t="str">
        <f t="shared" si="21"/>
        <v/>
      </c>
    </row>
    <row r="703" spans="1:12" ht="18.95" customHeight="1" x14ac:dyDescent="0.25">
      <c r="A703" s="52"/>
      <c r="C703" s="76"/>
      <c r="D703" s="76"/>
      <c r="E703" s="94"/>
      <c r="F703" s="185"/>
      <c r="G703" s="69"/>
      <c r="H703" s="94"/>
      <c r="I703" s="69" t="str">
        <f t="shared" si="20"/>
        <v/>
      </c>
      <c r="J703" s="76"/>
      <c r="K703" s="76"/>
      <c r="L703" s="28" t="str">
        <f t="shared" si="21"/>
        <v/>
      </c>
    </row>
    <row r="704" spans="1:12" ht="18.95" customHeight="1" x14ac:dyDescent="0.25">
      <c r="A704" s="52"/>
      <c r="C704" s="76"/>
      <c r="D704" s="76"/>
      <c r="E704" s="94"/>
      <c r="F704" s="185"/>
      <c r="G704" s="69"/>
      <c r="H704" s="94"/>
      <c r="I704" s="69" t="str">
        <f t="shared" si="20"/>
        <v/>
      </c>
      <c r="J704" s="76"/>
      <c r="K704" s="76"/>
      <c r="L704" s="28" t="str">
        <f t="shared" si="21"/>
        <v/>
      </c>
    </row>
    <row r="705" spans="1:12" ht="18.95" customHeight="1" x14ac:dyDescent="0.25">
      <c r="A705" s="52"/>
      <c r="C705" s="76"/>
      <c r="D705" s="76"/>
      <c r="E705" s="94"/>
      <c r="F705" s="185"/>
      <c r="G705" s="69"/>
      <c r="H705" s="94"/>
      <c r="I705" s="69" t="str">
        <f t="shared" si="20"/>
        <v/>
      </c>
      <c r="J705" s="76"/>
      <c r="K705" s="76"/>
      <c r="L705" s="28" t="str">
        <f t="shared" si="21"/>
        <v/>
      </c>
    </row>
    <row r="706" spans="1:12" ht="18.95" customHeight="1" x14ac:dyDescent="0.25">
      <c r="A706" s="52"/>
      <c r="C706" s="76"/>
      <c r="D706" s="76"/>
      <c r="E706" s="94"/>
      <c r="F706" s="185"/>
      <c r="G706" s="69"/>
      <c r="H706" s="94"/>
      <c r="I706" s="69" t="str">
        <f t="shared" si="20"/>
        <v/>
      </c>
      <c r="J706" s="76"/>
      <c r="K706" s="76"/>
      <c r="L706" s="28" t="str">
        <f t="shared" si="21"/>
        <v/>
      </c>
    </row>
    <row r="707" spans="1:12" ht="18.95" customHeight="1" x14ac:dyDescent="0.25">
      <c r="A707" s="52"/>
      <c r="C707" s="76"/>
      <c r="D707" s="76"/>
      <c r="E707" s="94"/>
      <c r="F707" s="185"/>
      <c r="G707" s="69"/>
      <c r="H707" s="94"/>
      <c r="I707" s="69" t="str">
        <f t="shared" si="20"/>
        <v/>
      </c>
      <c r="J707" s="76"/>
      <c r="K707" s="76"/>
      <c r="L707" s="28" t="str">
        <f t="shared" si="21"/>
        <v/>
      </c>
    </row>
    <row r="708" spans="1:12" ht="18.95" customHeight="1" x14ac:dyDescent="0.25">
      <c r="A708" s="52"/>
      <c r="C708" s="76"/>
      <c r="D708" s="76"/>
      <c r="E708" s="94"/>
      <c r="F708" s="185"/>
      <c r="G708" s="69"/>
      <c r="H708" s="94"/>
      <c r="I708" s="69" t="str">
        <f t="shared" si="20"/>
        <v/>
      </c>
      <c r="J708" s="76"/>
      <c r="K708" s="76"/>
      <c r="L708" s="28" t="str">
        <f t="shared" si="21"/>
        <v/>
      </c>
    </row>
    <row r="709" spans="1:12" ht="18.95" customHeight="1" x14ac:dyDescent="0.25">
      <c r="A709" s="52"/>
      <c r="C709" s="76"/>
      <c r="D709" s="76"/>
      <c r="E709" s="94"/>
      <c r="F709" s="185"/>
      <c r="G709" s="69"/>
      <c r="H709" s="94"/>
      <c r="I709" s="69" t="str">
        <f t="shared" si="20"/>
        <v/>
      </c>
      <c r="J709" s="76"/>
      <c r="K709" s="76"/>
      <c r="L709" s="28" t="str">
        <f t="shared" si="21"/>
        <v/>
      </c>
    </row>
    <row r="710" spans="1:12" ht="18.95" customHeight="1" x14ac:dyDescent="0.25">
      <c r="A710" s="52"/>
      <c r="C710" s="76"/>
      <c r="D710" s="76"/>
      <c r="E710" s="94"/>
      <c r="F710" s="185"/>
      <c r="G710" s="69"/>
      <c r="H710" s="94"/>
      <c r="I710" s="69" t="str">
        <f t="shared" si="20"/>
        <v/>
      </c>
      <c r="J710" s="76"/>
      <c r="K710" s="76"/>
      <c r="L710" s="28" t="str">
        <f t="shared" si="21"/>
        <v/>
      </c>
    </row>
    <row r="711" spans="1:12" ht="18.95" customHeight="1" x14ac:dyDescent="0.25">
      <c r="A711" s="52"/>
      <c r="C711" s="76"/>
      <c r="D711" s="76"/>
      <c r="E711" s="94"/>
      <c r="F711" s="185"/>
      <c r="G711" s="69"/>
      <c r="H711" s="94"/>
      <c r="I711" s="69" t="str">
        <f t="shared" si="20"/>
        <v/>
      </c>
      <c r="J711" s="76"/>
      <c r="K711" s="76"/>
      <c r="L711" s="28" t="str">
        <f t="shared" si="21"/>
        <v/>
      </c>
    </row>
    <row r="712" spans="1:12" ht="18.95" customHeight="1" x14ac:dyDescent="0.25">
      <c r="A712" s="52"/>
      <c r="C712" s="76"/>
      <c r="D712" s="76"/>
      <c r="E712" s="94"/>
      <c r="F712" s="185"/>
      <c r="G712" s="69"/>
      <c r="H712" s="94"/>
      <c r="I712" s="69" t="str">
        <f t="shared" si="20"/>
        <v/>
      </c>
      <c r="J712" s="76"/>
      <c r="K712" s="76"/>
      <c r="L712" s="28" t="str">
        <f t="shared" si="21"/>
        <v/>
      </c>
    </row>
    <row r="713" spans="1:12" ht="18.95" customHeight="1" x14ac:dyDescent="0.25">
      <c r="A713" s="52"/>
      <c r="C713" s="76"/>
      <c r="D713" s="76"/>
      <c r="E713" s="94"/>
      <c r="F713" s="185"/>
      <c r="G713" s="69"/>
      <c r="H713" s="94"/>
      <c r="I713" s="69" t="str">
        <f t="shared" si="20"/>
        <v/>
      </c>
      <c r="J713" s="76"/>
      <c r="K713" s="76"/>
      <c r="L713" s="28" t="str">
        <f t="shared" si="21"/>
        <v/>
      </c>
    </row>
    <row r="714" spans="1:12" ht="18.95" customHeight="1" x14ac:dyDescent="0.25">
      <c r="A714" s="52"/>
      <c r="C714" s="76"/>
      <c r="D714" s="76"/>
      <c r="E714" s="94"/>
      <c r="F714" s="185"/>
      <c r="G714" s="69"/>
      <c r="H714" s="94"/>
      <c r="I714" s="69" t="str">
        <f t="shared" ref="I714:I777" si="22">IF(E714="","",IFERROR(E714*G714,""))</f>
        <v/>
      </c>
      <c r="J714" s="76"/>
      <c r="K714" s="76"/>
      <c r="L714" s="28" t="str">
        <f t="shared" ref="L714:L777" si="23">IF(F714="","",MONTH(F714))</f>
        <v/>
      </c>
    </row>
    <row r="715" spans="1:12" ht="18.95" customHeight="1" x14ac:dyDescent="0.25">
      <c r="A715" s="52"/>
      <c r="C715" s="76"/>
      <c r="D715" s="76"/>
      <c r="E715" s="94"/>
      <c r="F715" s="185"/>
      <c r="G715" s="69"/>
      <c r="H715" s="94"/>
      <c r="I715" s="69" t="str">
        <f t="shared" si="22"/>
        <v/>
      </c>
      <c r="J715" s="76"/>
      <c r="K715" s="76"/>
      <c r="L715" s="28" t="str">
        <f t="shared" si="23"/>
        <v/>
      </c>
    </row>
    <row r="716" spans="1:12" ht="18.95" customHeight="1" x14ac:dyDescent="0.25">
      <c r="A716" s="52"/>
      <c r="C716" s="76"/>
      <c r="D716" s="76"/>
      <c r="E716" s="94"/>
      <c r="F716" s="185"/>
      <c r="G716" s="69"/>
      <c r="H716" s="94"/>
      <c r="I716" s="69" t="str">
        <f t="shared" si="22"/>
        <v/>
      </c>
      <c r="J716" s="76"/>
      <c r="K716" s="76"/>
      <c r="L716" s="28" t="str">
        <f t="shared" si="23"/>
        <v/>
      </c>
    </row>
    <row r="717" spans="1:12" ht="18.95" customHeight="1" x14ac:dyDescent="0.25">
      <c r="A717" s="52"/>
      <c r="C717" s="76"/>
      <c r="D717" s="76"/>
      <c r="E717" s="94"/>
      <c r="F717" s="185"/>
      <c r="G717" s="69"/>
      <c r="H717" s="94"/>
      <c r="I717" s="69" t="str">
        <f t="shared" si="22"/>
        <v/>
      </c>
      <c r="J717" s="76"/>
      <c r="K717" s="76"/>
      <c r="L717" s="28" t="str">
        <f t="shared" si="23"/>
        <v/>
      </c>
    </row>
    <row r="718" spans="1:12" ht="18.95" customHeight="1" x14ac:dyDescent="0.25">
      <c r="A718" s="52"/>
      <c r="C718" s="76"/>
      <c r="D718" s="76"/>
      <c r="E718" s="94"/>
      <c r="F718" s="185"/>
      <c r="G718" s="69"/>
      <c r="H718" s="94"/>
      <c r="I718" s="69" t="str">
        <f t="shared" si="22"/>
        <v/>
      </c>
      <c r="J718" s="76"/>
      <c r="K718" s="76"/>
      <c r="L718" s="28" t="str">
        <f t="shared" si="23"/>
        <v/>
      </c>
    </row>
    <row r="719" spans="1:12" ht="18.95" customHeight="1" x14ac:dyDescent="0.25">
      <c r="A719" s="52"/>
      <c r="C719" s="76"/>
      <c r="D719" s="76"/>
      <c r="E719" s="94"/>
      <c r="F719" s="185"/>
      <c r="G719" s="69"/>
      <c r="H719" s="94"/>
      <c r="I719" s="69" t="str">
        <f t="shared" si="22"/>
        <v/>
      </c>
      <c r="J719" s="76"/>
      <c r="K719" s="76"/>
      <c r="L719" s="28" t="str">
        <f t="shared" si="23"/>
        <v/>
      </c>
    </row>
    <row r="720" spans="1:12" ht="18.95" customHeight="1" x14ac:dyDescent="0.25">
      <c r="A720" s="52"/>
      <c r="C720" s="76"/>
      <c r="D720" s="76"/>
      <c r="E720" s="94"/>
      <c r="F720" s="185"/>
      <c r="G720" s="69"/>
      <c r="H720" s="94"/>
      <c r="I720" s="69" t="str">
        <f t="shared" si="22"/>
        <v/>
      </c>
      <c r="J720" s="76"/>
      <c r="K720" s="76"/>
      <c r="L720" s="28" t="str">
        <f t="shared" si="23"/>
        <v/>
      </c>
    </row>
    <row r="721" spans="1:12" ht="18.95" customHeight="1" x14ac:dyDescent="0.25">
      <c r="A721" s="52"/>
      <c r="C721" s="76"/>
      <c r="D721" s="76"/>
      <c r="E721" s="94"/>
      <c r="F721" s="185"/>
      <c r="G721" s="69"/>
      <c r="H721" s="94"/>
      <c r="I721" s="69" t="str">
        <f t="shared" si="22"/>
        <v/>
      </c>
      <c r="J721" s="76"/>
      <c r="K721" s="76"/>
      <c r="L721" s="28" t="str">
        <f t="shared" si="23"/>
        <v/>
      </c>
    </row>
    <row r="722" spans="1:12" ht="18.95" customHeight="1" x14ac:dyDescent="0.25">
      <c r="A722" s="52"/>
      <c r="C722" s="76"/>
      <c r="D722" s="76"/>
      <c r="E722" s="94"/>
      <c r="F722" s="185"/>
      <c r="G722" s="69"/>
      <c r="H722" s="94"/>
      <c r="I722" s="69" t="str">
        <f t="shared" si="22"/>
        <v/>
      </c>
      <c r="J722" s="76"/>
      <c r="K722" s="76"/>
      <c r="L722" s="28" t="str">
        <f t="shared" si="23"/>
        <v/>
      </c>
    </row>
    <row r="723" spans="1:12" ht="18.95" customHeight="1" x14ac:dyDescent="0.25">
      <c r="A723" s="52"/>
      <c r="C723" s="76"/>
      <c r="D723" s="76"/>
      <c r="E723" s="94"/>
      <c r="F723" s="185"/>
      <c r="G723" s="69"/>
      <c r="H723" s="94"/>
      <c r="I723" s="69" t="str">
        <f t="shared" si="22"/>
        <v/>
      </c>
      <c r="J723" s="76"/>
      <c r="K723" s="76"/>
      <c r="L723" s="28" t="str">
        <f t="shared" si="23"/>
        <v/>
      </c>
    </row>
    <row r="724" spans="1:12" ht="18.95" customHeight="1" x14ac:dyDescent="0.25">
      <c r="A724" s="52"/>
      <c r="C724" s="76"/>
      <c r="D724" s="76"/>
      <c r="E724" s="94"/>
      <c r="F724" s="185"/>
      <c r="G724" s="69"/>
      <c r="H724" s="94"/>
      <c r="I724" s="69" t="str">
        <f t="shared" si="22"/>
        <v/>
      </c>
      <c r="J724" s="76"/>
      <c r="K724" s="76"/>
      <c r="L724" s="28" t="str">
        <f t="shared" si="23"/>
        <v/>
      </c>
    </row>
    <row r="725" spans="1:12" ht="18.95" customHeight="1" x14ac:dyDescent="0.25">
      <c r="A725" s="52"/>
      <c r="C725" s="76"/>
      <c r="D725" s="76"/>
      <c r="E725" s="94"/>
      <c r="F725" s="185"/>
      <c r="G725" s="69"/>
      <c r="H725" s="94"/>
      <c r="I725" s="69" t="str">
        <f t="shared" si="22"/>
        <v/>
      </c>
      <c r="J725" s="76"/>
      <c r="K725" s="76"/>
      <c r="L725" s="28" t="str">
        <f t="shared" si="23"/>
        <v/>
      </c>
    </row>
    <row r="726" spans="1:12" ht="18.95" customHeight="1" x14ac:dyDescent="0.25">
      <c r="A726" s="52"/>
      <c r="C726" s="76"/>
      <c r="D726" s="76"/>
      <c r="E726" s="94"/>
      <c r="F726" s="185"/>
      <c r="G726" s="69"/>
      <c r="H726" s="94"/>
      <c r="I726" s="69" t="str">
        <f t="shared" si="22"/>
        <v/>
      </c>
      <c r="J726" s="76"/>
      <c r="K726" s="76"/>
      <c r="L726" s="28" t="str">
        <f t="shared" si="23"/>
        <v/>
      </c>
    </row>
    <row r="727" spans="1:12" ht="18.95" customHeight="1" x14ac:dyDescent="0.25">
      <c r="A727" s="52"/>
      <c r="C727" s="76"/>
      <c r="D727" s="76"/>
      <c r="E727" s="94"/>
      <c r="F727" s="185"/>
      <c r="G727" s="69"/>
      <c r="H727" s="94"/>
      <c r="I727" s="69" t="str">
        <f t="shared" si="22"/>
        <v/>
      </c>
      <c r="J727" s="76"/>
      <c r="K727" s="76"/>
      <c r="L727" s="28" t="str">
        <f t="shared" si="23"/>
        <v/>
      </c>
    </row>
    <row r="728" spans="1:12" ht="18.95" customHeight="1" x14ac:dyDescent="0.25">
      <c r="A728" s="52"/>
      <c r="C728" s="76"/>
      <c r="D728" s="76"/>
      <c r="E728" s="94"/>
      <c r="F728" s="185"/>
      <c r="G728" s="69"/>
      <c r="H728" s="94"/>
      <c r="I728" s="69" t="str">
        <f t="shared" si="22"/>
        <v/>
      </c>
      <c r="J728" s="76"/>
      <c r="K728" s="76"/>
      <c r="L728" s="28" t="str">
        <f t="shared" si="23"/>
        <v/>
      </c>
    </row>
    <row r="729" spans="1:12" ht="18.95" customHeight="1" x14ac:dyDescent="0.25">
      <c r="A729" s="52"/>
      <c r="C729" s="76"/>
      <c r="D729" s="76"/>
      <c r="E729" s="94"/>
      <c r="F729" s="185"/>
      <c r="G729" s="69"/>
      <c r="H729" s="94"/>
      <c r="I729" s="69" t="str">
        <f t="shared" si="22"/>
        <v/>
      </c>
      <c r="J729" s="76"/>
      <c r="K729" s="76"/>
      <c r="L729" s="28" t="str">
        <f t="shared" si="23"/>
        <v/>
      </c>
    </row>
    <row r="730" spans="1:12" ht="18.95" customHeight="1" x14ac:dyDescent="0.25">
      <c r="A730" s="52"/>
      <c r="C730" s="76"/>
      <c r="D730" s="76"/>
      <c r="E730" s="94"/>
      <c r="F730" s="185"/>
      <c r="G730" s="69"/>
      <c r="H730" s="94"/>
      <c r="I730" s="69" t="str">
        <f t="shared" si="22"/>
        <v/>
      </c>
      <c r="J730" s="76"/>
      <c r="K730" s="76"/>
      <c r="L730" s="28" t="str">
        <f t="shared" si="23"/>
        <v/>
      </c>
    </row>
    <row r="731" spans="1:12" ht="18.95" customHeight="1" x14ac:dyDescent="0.25">
      <c r="A731" s="52"/>
      <c r="C731" s="76"/>
      <c r="D731" s="76"/>
      <c r="E731" s="94"/>
      <c r="F731" s="185"/>
      <c r="G731" s="69"/>
      <c r="H731" s="94"/>
      <c r="I731" s="69" t="str">
        <f t="shared" si="22"/>
        <v/>
      </c>
      <c r="J731" s="76"/>
      <c r="K731" s="76"/>
      <c r="L731" s="28" t="str">
        <f t="shared" si="23"/>
        <v/>
      </c>
    </row>
    <row r="732" spans="1:12" ht="18.95" customHeight="1" x14ac:dyDescent="0.25">
      <c r="A732" s="52"/>
      <c r="C732" s="76"/>
      <c r="D732" s="76"/>
      <c r="E732" s="94"/>
      <c r="F732" s="185"/>
      <c r="G732" s="69"/>
      <c r="H732" s="94"/>
      <c r="I732" s="69" t="str">
        <f t="shared" si="22"/>
        <v/>
      </c>
      <c r="J732" s="76"/>
      <c r="K732" s="76"/>
      <c r="L732" s="28" t="str">
        <f t="shared" si="23"/>
        <v/>
      </c>
    </row>
    <row r="733" spans="1:12" ht="18.95" customHeight="1" x14ac:dyDescent="0.25">
      <c r="A733" s="52"/>
      <c r="C733" s="76"/>
      <c r="D733" s="76"/>
      <c r="E733" s="94"/>
      <c r="F733" s="185"/>
      <c r="G733" s="69"/>
      <c r="H733" s="94"/>
      <c r="I733" s="69" t="str">
        <f t="shared" si="22"/>
        <v/>
      </c>
      <c r="J733" s="76"/>
      <c r="K733" s="76"/>
      <c r="L733" s="28" t="str">
        <f t="shared" si="23"/>
        <v/>
      </c>
    </row>
    <row r="734" spans="1:12" ht="18.95" customHeight="1" x14ac:dyDescent="0.25">
      <c r="A734" s="52"/>
      <c r="C734" s="76"/>
      <c r="D734" s="76"/>
      <c r="E734" s="94"/>
      <c r="F734" s="185"/>
      <c r="G734" s="69"/>
      <c r="H734" s="94"/>
      <c r="I734" s="69" t="str">
        <f t="shared" si="22"/>
        <v/>
      </c>
      <c r="J734" s="76"/>
      <c r="K734" s="76"/>
      <c r="L734" s="28" t="str">
        <f t="shared" si="23"/>
        <v/>
      </c>
    </row>
    <row r="735" spans="1:12" ht="18.95" customHeight="1" x14ac:dyDescent="0.25">
      <c r="A735" s="52"/>
      <c r="C735" s="76"/>
      <c r="D735" s="76"/>
      <c r="E735" s="94"/>
      <c r="F735" s="185"/>
      <c r="G735" s="69"/>
      <c r="H735" s="94"/>
      <c r="I735" s="69" t="str">
        <f t="shared" si="22"/>
        <v/>
      </c>
      <c r="J735" s="76"/>
      <c r="K735" s="76"/>
      <c r="L735" s="28" t="str">
        <f t="shared" si="23"/>
        <v/>
      </c>
    </row>
    <row r="736" spans="1:12" ht="18.95" customHeight="1" x14ac:dyDescent="0.25">
      <c r="A736" s="52"/>
      <c r="C736" s="76"/>
      <c r="D736" s="76"/>
      <c r="E736" s="94"/>
      <c r="F736" s="185"/>
      <c r="G736" s="69"/>
      <c r="H736" s="94"/>
      <c r="I736" s="69" t="str">
        <f t="shared" si="22"/>
        <v/>
      </c>
      <c r="J736" s="76"/>
      <c r="K736" s="76"/>
      <c r="L736" s="28" t="str">
        <f t="shared" si="23"/>
        <v/>
      </c>
    </row>
    <row r="737" spans="1:12" ht="18.95" customHeight="1" x14ac:dyDescent="0.25">
      <c r="A737" s="52"/>
      <c r="C737" s="76"/>
      <c r="D737" s="76"/>
      <c r="E737" s="94"/>
      <c r="F737" s="185"/>
      <c r="G737" s="69"/>
      <c r="H737" s="94"/>
      <c r="I737" s="69" t="str">
        <f t="shared" si="22"/>
        <v/>
      </c>
      <c r="J737" s="76"/>
      <c r="K737" s="76"/>
      <c r="L737" s="28" t="str">
        <f t="shared" si="23"/>
        <v/>
      </c>
    </row>
    <row r="738" spans="1:12" ht="18.95" customHeight="1" x14ac:dyDescent="0.25">
      <c r="A738" s="52"/>
      <c r="C738" s="76"/>
      <c r="D738" s="76"/>
      <c r="E738" s="94"/>
      <c r="F738" s="185"/>
      <c r="G738" s="69"/>
      <c r="H738" s="94"/>
      <c r="I738" s="69" t="str">
        <f t="shared" si="22"/>
        <v/>
      </c>
      <c r="J738" s="76"/>
      <c r="K738" s="76"/>
      <c r="L738" s="28" t="str">
        <f t="shared" si="23"/>
        <v/>
      </c>
    </row>
    <row r="739" spans="1:12" ht="18.95" customHeight="1" x14ac:dyDescent="0.25">
      <c r="A739" s="52"/>
      <c r="C739" s="76"/>
      <c r="D739" s="76"/>
      <c r="E739" s="94"/>
      <c r="F739" s="185"/>
      <c r="G739" s="69"/>
      <c r="H739" s="94"/>
      <c r="I739" s="69" t="str">
        <f t="shared" si="22"/>
        <v/>
      </c>
      <c r="J739" s="76"/>
      <c r="K739" s="76"/>
      <c r="L739" s="28" t="str">
        <f t="shared" si="23"/>
        <v/>
      </c>
    </row>
    <row r="740" spans="1:12" ht="18.95" customHeight="1" x14ac:dyDescent="0.25">
      <c r="A740" s="52"/>
      <c r="C740" s="76"/>
      <c r="D740" s="76"/>
      <c r="E740" s="94"/>
      <c r="F740" s="185"/>
      <c r="G740" s="69"/>
      <c r="H740" s="94"/>
      <c r="I740" s="69" t="str">
        <f t="shared" si="22"/>
        <v/>
      </c>
      <c r="J740" s="76"/>
      <c r="K740" s="76"/>
      <c r="L740" s="28" t="str">
        <f t="shared" si="23"/>
        <v/>
      </c>
    </row>
    <row r="741" spans="1:12" ht="18.95" customHeight="1" x14ac:dyDescent="0.25">
      <c r="A741" s="52"/>
      <c r="C741" s="76"/>
      <c r="D741" s="76"/>
      <c r="E741" s="94"/>
      <c r="F741" s="185"/>
      <c r="G741" s="69"/>
      <c r="H741" s="94"/>
      <c r="I741" s="69" t="str">
        <f t="shared" si="22"/>
        <v/>
      </c>
      <c r="J741" s="76"/>
      <c r="K741" s="76"/>
      <c r="L741" s="28" t="str">
        <f t="shared" si="23"/>
        <v/>
      </c>
    </row>
    <row r="742" spans="1:12" ht="18.95" customHeight="1" x14ac:dyDescent="0.25">
      <c r="A742" s="52"/>
      <c r="C742" s="76"/>
      <c r="D742" s="76"/>
      <c r="E742" s="94"/>
      <c r="F742" s="185"/>
      <c r="G742" s="69"/>
      <c r="H742" s="94"/>
      <c r="I742" s="69" t="str">
        <f t="shared" si="22"/>
        <v/>
      </c>
      <c r="J742" s="76"/>
      <c r="K742" s="76"/>
      <c r="L742" s="28" t="str">
        <f t="shared" si="23"/>
        <v/>
      </c>
    </row>
    <row r="743" spans="1:12" ht="18.95" customHeight="1" x14ac:dyDescent="0.25">
      <c r="A743" s="52"/>
      <c r="C743" s="76"/>
      <c r="D743" s="76"/>
      <c r="E743" s="94"/>
      <c r="F743" s="185"/>
      <c r="G743" s="69"/>
      <c r="H743" s="94"/>
      <c r="I743" s="69" t="str">
        <f t="shared" si="22"/>
        <v/>
      </c>
      <c r="J743" s="76"/>
      <c r="K743" s="76"/>
      <c r="L743" s="28" t="str">
        <f t="shared" si="23"/>
        <v/>
      </c>
    </row>
    <row r="744" spans="1:12" ht="18.95" customHeight="1" x14ac:dyDescent="0.25">
      <c r="A744" s="52"/>
      <c r="C744" s="76"/>
      <c r="D744" s="76"/>
      <c r="E744" s="94"/>
      <c r="F744" s="185"/>
      <c r="G744" s="69"/>
      <c r="H744" s="94"/>
      <c r="I744" s="69" t="str">
        <f t="shared" si="22"/>
        <v/>
      </c>
      <c r="J744" s="76"/>
      <c r="K744" s="76"/>
      <c r="L744" s="28" t="str">
        <f t="shared" si="23"/>
        <v/>
      </c>
    </row>
    <row r="745" spans="1:12" ht="18.95" customHeight="1" x14ac:dyDescent="0.25">
      <c r="A745" s="52"/>
      <c r="C745" s="76"/>
      <c r="D745" s="76"/>
      <c r="E745" s="94"/>
      <c r="F745" s="185"/>
      <c r="G745" s="69"/>
      <c r="H745" s="94"/>
      <c r="I745" s="69" t="str">
        <f t="shared" si="22"/>
        <v/>
      </c>
      <c r="J745" s="76"/>
      <c r="K745" s="76"/>
      <c r="L745" s="28" t="str">
        <f t="shared" si="23"/>
        <v/>
      </c>
    </row>
    <row r="746" spans="1:12" ht="18.95" customHeight="1" x14ac:dyDescent="0.25">
      <c r="A746" s="52"/>
      <c r="C746" s="76"/>
      <c r="D746" s="76"/>
      <c r="E746" s="94"/>
      <c r="F746" s="185"/>
      <c r="G746" s="69"/>
      <c r="H746" s="94"/>
      <c r="I746" s="69" t="str">
        <f t="shared" si="22"/>
        <v/>
      </c>
      <c r="J746" s="76"/>
      <c r="K746" s="76"/>
      <c r="L746" s="28" t="str">
        <f t="shared" si="23"/>
        <v/>
      </c>
    </row>
    <row r="747" spans="1:12" ht="18.95" customHeight="1" x14ac:dyDescent="0.25">
      <c r="A747" s="52"/>
      <c r="C747" s="76"/>
      <c r="D747" s="76"/>
      <c r="E747" s="94"/>
      <c r="F747" s="185"/>
      <c r="G747" s="69"/>
      <c r="H747" s="94"/>
      <c r="I747" s="69" t="str">
        <f t="shared" si="22"/>
        <v/>
      </c>
      <c r="J747" s="76"/>
      <c r="K747" s="76"/>
      <c r="L747" s="28" t="str">
        <f t="shared" si="23"/>
        <v/>
      </c>
    </row>
    <row r="748" spans="1:12" ht="18.95" customHeight="1" x14ac:dyDescent="0.25">
      <c r="A748" s="52"/>
      <c r="C748" s="76"/>
      <c r="D748" s="76"/>
      <c r="E748" s="94"/>
      <c r="F748" s="185"/>
      <c r="G748" s="69"/>
      <c r="H748" s="94"/>
      <c r="I748" s="69" t="str">
        <f t="shared" si="22"/>
        <v/>
      </c>
      <c r="J748" s="76"/>
      <c r="K748" s="76"/>
      <c r="L748" s="28" t="str">
        <f t="shared" si="23"/>
        <v/>
      </c>
    </row>
    <row r="749" spans="1:12" ht="18.95" customHeight="1" x14ac:dyDescent="0.25">
      <c r="A749" s="52"/>
      <c r="C749" s="76"/>
      <c r="D749" s="76"/>
      <c r="E749" s="94"/>
      <c r="F749" s="185"/>
      <c r="G749" s="69"/>
      <c r="H749" s="94"/>
      <c r="I749" s="69" t="str">
        <f t="shared" si="22"/>
        <v/>
      </c>
      <c r="J749" s="76"/>
      <c r="K749" s="76"/>
      <c r="L749" s="28" t="str">
        <f t="shared" si="23"/>
        <v/>
      </c>
    </row>
    <row r="750" spans="1:12" ht="18.95" customHeight="1" x14ac:dyDescent="0.25">
      <c r="A750" s="52"/>
      <c r="C750" s="76"/>
      <c r="D750" s="76"/>
      <c r="E750" s="94"/>
      <c r="F750" s="185"/>
      <c r="G750" s="69"/>
      <c r="H750" s="94"/>
      <c r="I750" s="69" t="str">
        <f t="shared" si="22"/>
        <v/>
      </c>
      <c r="J750" s="76"/>
      <c r="K750" s="76"/>
      <c r="L750" s="28" t="str">
        <f t="shared" si="23"/>
        <v/>
      </c>
    </row>
    <row r="751" spans="1:12" ht="18.95" customHeight="1" x14ac:dyDescent="0.25">
      <c r="A751" s="52"/>
      <c r="C751" s="76"/>
      <c r="D751" s="76"/>
      <c r="E751" s="94"/>
      <c r="F751" s="185"/>
      <c r="G751" s="69"/>
      <c r="H751" s="94"/>
      <c r="I751" s="69" t="str">
        <f t="shared" si="22"/>
        <v/>
      </c>
      <c r="J751" s="76"/>
      <c r="K751" s="76"/>
      <c r="L751" s="28" t="str">
        <f t="shared" si="23"/>
        <v/>
      </c>
    </row>
    <row r="752" spans="1:12" ht="18.95" customHeight="1" x14ac:dyDescent="0.25">
      <c r="A752" s="52"/>
      <c r="C752" s="76"/>
      <c r="D752" s="76"/>
      <c r="E752" s="94"/>
      <c r="F752" s="185"/>
      <c r="G752" s="69"/>
      <c r="H752" s="94"/>
      <c r="I752" s="69" t="str">
        <f t="shared" si="22"/>
        <v/>
      </c>
      <c r="J752" s="76"/>
      <c r="K752" s="76"/>
      <c r="L752" s="28" t="str">
        <f t="shared" si="23"/>
        <v/>
      </c>
    </row>
    <row r="753" spans="1:12" ht="18.95" customHeight="1" x14ac:dyDescent="0.25">
      <c r="A753" s="52"/>
      <c r="C753" s="76"/>
      <c r="D753" s="76"/>
      <c r="E753" s="94"/>
      <c r="F753" s="185"/>
      <c r="G753" s="69"/>
      <c r="H753" s="94"/>
      <c r="I753" s="69" t="str">
        <f t="shared" si="22"/>
        <v/>
      </c>
      <c r="J753" s="76"/>
      <c r="K753" s="76"/>
      <c r="L753" s="28" t="str">
        <f t="shared" si="23"/>
        <v/>
      </c>
    </row>
    <row r="754" spans="1:12" ht="18.95" customHeight="1" x14ac:dyDescent="0.25">
      <c r="A754" s="52"/>
      <c r="C754" s="76"/>
      <c r="D754" s="76"/>
      <c r="E754" s="94"/>
      <c r="F754" s="185"/>
      <c r="G754" s="69"/>
      <c r="H754" s="94"/>
      <c r="I754" s="69" t="str">
        <f t="shared" si="22"/>
        <v/>
      </c>
      <c r="J754" s="76"/>
      <c r="K754" s="76"/>
      <c r="L754" s="28" t="str">
        <f t="shared" si="23"/>
        <v/>
      </c>
    </row>
    <row r="755" spans="1:12" ht="18.95" customHeight="1" x14ac:dyDescent="0.25">
      <c r="A755" s="52"/>
      <c r="C755" s="76"/>
      <c r="D755" s="76"/>
      <c r="E755" s="94"/>
      <c r="F755" s="185"/>
      <c r="G755" s="69"/>
      <c r="H755" s="94"/>
      <c r="I755" s="69" t="str">
        <f t="shared" si="22"/>
        <v/>
      </c>
      <c r="J755" s="76"/>
      <c r="K755" s="76"/>
      <c r="L755" s="28" t="str">
        <f t="shared" si="23"/>
        <v/>
      </c>
    </row>
    <row r="756" spans="1:12" ht="18.95" customHeight="1" x14ac:dyDescent="0.25">
      <c r="A756" s="52"/>
      <c r="C756" s="76"/>
      <c r="D756" s="76"/>
      <c r="E756" s="94"/>
      <c r="F756" s="185"/>
      <c r="G756" s="69"/>
      <c r="H756" s="94"/>
      <c r="I756" s="69" t="str">
        <f t="shared" si="22"/>
        <v/>
      </c>
      <c r="J756" s="76"/>
      <c r="K756" s="76"/>
      <c r="L756" s="28" t="str">
        <f t="shared" si="23"/>
        <v/>
      </c>
    </row>
    <row r="757" spans="1:12" ht="18.95" customHeight="1" x14ac:dyDescent="0.25">
      <c r="A757" s="52"/>
      <c r="C757" s="76"/>
      <c r="D757" s="76"/>
      <c r="E757" s="94"/>
      <c r="F757" s="185"/>
      <c r="G757" s="69"/>
      <c r="H757" s="94"/>
      <c r="I757" s="69" t="str">
        <f t="shared" si="22"/>
        <v/>
      </c>
      <c r="J757" s="76"/>
      <c r="K757" s="76"/>
      <c r="L757" s="28" t="str">
        <f t="shared" si="23"/>
        <v/>
      </c>
    </row>
    <row r="758" spans="1:12" ht="18.95" customHeight="1" x14ac:dyDescent="0.25">
      <c r="A758" s="52"/>
      <c r="C758" s="76"/>
      <c r="D758" s="76"/>
      <c r="E758" s="94"/>
      <c r="F758" s="185"/>
      <c r="G758" s="69"/>
      <c r="H758" s="94"/>
      <c r="I758" s="69" t="str">
        <f t="shared" si="22"/>
        <v/>
      </c>
      <c r="J758" s="76"/>
      <c r="K758" s="76"/>
      <c r="L758" s="28" t="str">
        <f t="shared" si="23"/>
        <v/>
      </c>
    </row>
    <row r="759" spans="1:12" ht="18.95" customHeight="1" x14ac:dyDescent="0.25">
      <c r="A759" s="52"/>
      <c r="C759" s="76"/>
      <c r="D759" s="76"/>
      <c r="E759" s="94"/>
      <c r="F759" s="185"/>
      <c r="G759" s="69"/>
      <c r="H759" s="94"/>
      <c r="I759" s="69" t="str">
        <f t="shared" si="22"/>
        <v/>
      </c>
      <c r="J759" s="76"/>
      <c r="K759" s="76"/>
      <c r="L759" s="28" t="str">
        <f t="shared" si="23"/>
        <v/>
      </c>
    </row>
    <row r="760" spans="1:12" ht="18.95" customHeight="1" x14ac:dyDescent="0.25">
      <c r="A760" s="52"/>
      <c r="C760" s="76"/>
      <c r="D760" s="76"/>
      <c r="E760" s="94"/>
      <c r="F760" s="185"/>
      <c r="G760" s="69"/>
      <c r="H760" s="94"/>
      <c r="I760" s="69" t="str">
        <f t="shared" si="22"/>
        <v/>
      </c>
      <c r="J760" s="76"/>
      <c r="K760" s="76"/>
      <c r="L760" s="28" t="str">
        <f t="shared" si="23"/>
        <v/>
      </c>
    </row>
    <row r="761" spans="1:12" ht="18.95" customHeight="1" x14ac:dyDescent="0.25">
      <c r="A761" s="52"/>
      <c r="C761" s="76"/>
      <c r="D761" s="76"/>
      <c r="E761" s="94"/>
      <c r="F761" s="185"/>
      <c r="G761" s="69"/>
      <c r="H761" s="94"/>
      <c r="I761" s="69" t="str">
        <f t="shared" si="22"/>
        <v/>
      </c>
      <c r="J761" s="76"/>
      <c r="K761" s="76"/>
      <c r="L761" s="28" t="str">
        <f t="shared" si="23"/>
        <v/>
      </c>
    </row>
    <row r="762" spans="1:12" ht="18.95" customHeight="1" x14ac:dyDescent="0.25">
      <c r="A762" s="52"/>
      <c r="C762" s="76"/>
      <c r="D762" s="76"/>
      <c r="E762" s="94"/>
      <c r="F762" s="185"/>
      <c r="G762" s="69"/>
      <c r="H762" s="94"/>
      <c r="I762" s="69" t="str">
        <f t="shared" si="22"/>
        <v/>
      </c>
      <c r="J762" s="76"/>
      <c r="K762" s="76"/>
      <c r="L762" s="28" t="str">
        <f t="shared" si="23"/>
        <v/>
      </c>
    </row>
    <row r="763" spans="1:12" ht="18.95" customHeight="1" x14ac:dyDescent="0.25">
      <c r="A763" s="52"/>
      <c r="C763" s="76"/>
      <c r="D763" s="76"/>
      <c r="E763" s="94"/>
      <c r="F763" s="185"/>
      <c r="G763" s="69"/>
      <c r="H763" s="94"/>
      <c r="I763" s="69" t="str">
        <f t="shared" si="22"/>
        <v/>
      </c>
      <c r="J763" s="76"/>
      <c r="K763" s="76"/>
      <c r="L763" s="28" t="str">
        <f t="shared" si="23"/>
        <v/>
      </c>
    </row>
    <row r="764" spans="1:12" ht="18.95" customHeight="1" x14ac:dyDescent="0.25">
      <c r="A764" s="52"/>
      <c r="C764" s="76"/>
      <c r="D764" s="76"/>
      <c r="E764" s="94"/>
      <c r="F764" s="185"/>
      <c r="G764" s="69"/>
      <c r="H764" s="94"/>
      <c r="I764" s="69" t="str">
        <f t="shared" si="22"/>
        <v/>
      </c>
      <c r="J764" s="76"/>
      <c r="K764" s="76"/>
      <c r="L764" s="28" t="str">
        <f t="shared" si="23"/>
        <v/>
      </c>
    </row>
    <row r="765" spans="1:12" ht="18.95" customHeight="1" x14ac:dyDescent="0.25">
      <c r="A765" s="52"/>
      <c r="C765" s="76"/>
      <c r="D765" s="76"/>
      <c r="E765" s="94"/>
      <c r="F765" s="185"/>
      <c r="G765" s="69"/>
      <c r="H765" s="94"/>
      <c r="I765" s="69" t="str">
        <f t="shared" si="22"/>
        <v/>
      </c>
      <c r="J765" s="76"/>
      <c r="K765" s="76"/>
      <c r="L765" s="28" t="str">
        <f t="shared" si="23"/>
        <v/>
      </c>
    </row>
    <row r="766" spans="1:12" ht="18.95" customHeight="1" x14ac:dyDescent="0.25">
      <c r="A766" s="52"/>
      <c r="C766" s="76"/>
      <c r="D766" s="76"/>
      <c r="E766" s="94"/>
      <c r="F766" s="185"/>
      <c r="G766" s="69"/>
      <c r="H766" s="94"/>
      <c r="I766" s="69" t="str">
        <f t="shared" si="22"/>
        <v/>
      </c>
      <c r="J766" s="76"/>
      <c r="K766" s="76"/>
      <c r="L766" s="28" t="str">
        <f t="shared" si="23"/>
        <v/>
      </c>
    </row>
    <row r="767" spans="1:12" ht="18.95" customHeight="1" x14ac:dyDescent="0.25">
      <c r="A767" s="52"/>
      <c r="C767" s="76"/>
      <c r="D767" s="76"/>
      <c r="E767" s="94"/>
      <c r="F767" s="185"/>
      <c r="G767" s="69"/>
      <c r="H767" s="94"/>
      <c r="I767" s="69" t="str">
        <f t="shared" si="22"/>
        <v/>
      </c>
      <c r="J767" s="76"/>
      <c r="K767" s="76"/>
      <c r="L767" s="28" t="str">
        <f t="shared" si="23"/>
        <v/>
      </c>
    </row>
    <row r="768" spans="1:12" ht="18.95" customHeight="1" x14ac:dyDescent="0.25">
      <c r="A768" s="52"/>
      <c r="C768" s="76"/>
      <c r="D768" s="76"/>
      <c r="E768" s="94"/>
      <c r="F768" s="185"/>
      <c r="G768" s="69"/>
      <c r="H768" s="94"/>
      <c r="I768" s="69" t="str">
        <f t="shared" si="22"/>
        <v/>
      </c>
      <c r="J768" s="76"/>
      <c r="K768" s="76"/>
      <c r="L768" s="28" t="str">
        <f t="shared" si="23"/>
        <v/>
      </c>
    </row>
    <row r="769" spans="1:12" ht="18.95" customHeight="1" x14ac:dyDescent="0.25">
      <c r="A769" s="52"/>
      <c r="C769" s="76"/>
      <c r="D769" s="76"/>
      <c r="E769" s="94"/>
      <c r="F769" s="185"/>
      <c r="G769" s="69"/>
      <c r="H769" s="94"/>
      <c r="I769" s="69" t="str">
        <f t="shared" si="22"/>
        <v/>
      </c>
      <c r="J769" s="76"/>
      <c r="K769" s="76"/>
      <c r="L769" s="28" t="str">
        <f t="shared" si="23"/>
        <v/>
      </c>
    </row>
    <row r="770" spans="1:12" ht="18.95" customHeight="1" x14ac:dyDescent="0.25">
      <c r="A770" s="52"/>
      <c r="C770" s="76"/>
      <c r="D770" s="76"/>
      <c r="E770" s="94"/>
      <c r="F770" s="185"/>
      <c r="G770" s="69"/>
      <c r="H770" s="94"/>
      <c r="I770" s="69" t="str">
        <f t="shared" si="22"/>
        <v/>
      </c>
      <c r="J770" s="76"/>
      <c r="K770" s="76"/>
      <c r="L770" s="28" t="str">
        <f t="shared" si="23"/>
        <v/>
      </c>
    </row>
    <row r="771" spans="1:12" ht="18.95" customHeight="1" x14ac:dyDescent="0.25">
      <c r="A771" s="52"/>
      <c r="C771" s="76"/>
      <c r="D771" s="76"/>
      <c r="E771" s="94"/>
      <c r="F771" s="185"/>
      <c r="G771" s="69"/>
      <c r="H771" s="94"/>
      <c r="I771" s="69" t="str">
        <f t="shared" si="22"/>
        <v/>
      </c>
      <c r="J771" s="76"/>
      <c r="K771" s="76"/>
      <c r="L771" s="28" t="str">
        <f t="shared" si="23"/>
        <v/>
      </c>
    </row>
    <row r="772" spans="1:12" ht="18.95" customHeight="1" x14ac:dyDescent="0.25">
      <c r="A772" s="52"/>
      <c r="C772" s="76"/>
      <c r="D772" s="76"/>
      <c r="E772" s="94"/>
      <c r="F772" s="185"/>
      <c r="G772" s="69"/>
      <c r="H772" s="94"/>
      <c r="I772" s="69" t="str">
        <f t="shared" si="22"/>
        <v/>
      </c>
      <c r="J772" s="76"/>
      <c r="K772" s="76"/>
      <c r="L772" s="28" t="str">
        <f t="shared" si="23"/>
        <v/>
      </c>
    </row>
    <row r="773" spans="1:12" ht="18.95" customHeight="1" x14ac:dyDescent="0.25">
      <c r="A773" s="52"/>
      <c r="C773" s="76"/>
      <c r="D773" s="76"/>
      <c r="E773" s="94"/>
      <c r="F773" s="185"/>
      <c r="G773" s="69"/>
      <c r="H773" s="94"/>
      <c r="I773" s="69" t="str">
        <f t="shared" si="22"/>
        <v/>
      </c>
      <c r="J773" s="76"/>
      <c r="K773" s="76"/>
      <c r="L773" s="28" t="str">
        <f t="shared" si="23"/>
        <v/>
      </c>
    </row>
    <row r="774" spans="1:12" ht="18.95" customHeight="1" x14ac:dyDescent="0.25">
      <c r="A774" s="52"/>
      <c r="C774" s="76"/>
      <c r="D774" s="76"/>
      <c r="E774" s="94"/>
      <c r="F774" s="185"/>
      <c r="G774" s="69"/>
      <c r="H774" s="94"/>
      <c r="I774" s="69" t="str">
        <f t="shared" si="22"/>
        <v/>
      </c>
      <c r="J774" s="76"/>
      <c r="K774" s="76"/>
      <c r="L774" s="28" t="str">
        <f t="shared" si="23"/>
        <v/>
      </c>
    </row>
    <row r="775" spans="1:12" ht="18.95" customHeight="1" x14ac:dyDescent="0.25">
      <c r="A775" s="52"/>
      <c r="C775" s="76"/>
      <c r="D775" s="76"/>
      <c r="E775" s="94"/>
      <c r="F775" s="185"/>
      <c r="G775" s="69"/>
      <c r="H775" s="94"/>
      <c r="I775" s="69" t="str">
        <f t="shared" si="22"/>
        <v/>
      </c>
      <c r="J775" s="76"/>
      <c r="K775" s="76"/>
      <c r="L775" s="28" t="str">
        <f t="shared" si="23"/>
        <v/>
      </c>
    </row>
    <row r="776" spans="1:12" ht="18.95" customHeight="1" x14ac:dyDescent="0.25">
      <c r="A776" s="52"/>
      <c r="C776" s="76"/>
      <c r="D776" s="76"/>
      <c r="E776" s="94"/>
      <c r="F776" s="185"/>
      <c r="G776" s="69"/>
      <c r="H776" s="94"/>
      <c r="I776" s="69" t="str">
        <f t="shared" si="22"/>
        <v/>
      </c>
      <c r="J776" s="76"/>
      <c r="K776" s="76"/>
      <c r="L776" s="28" t="str">
        <f t="shared" si="23"/>
        <v/>
      </c>
    </row>
    <row r="777" spans="1:12" ht="18.95" customHeight="1" x14ac:dyDescent="0.25">
      <c r="A777" s="52"/>
      <c r="C777" s="76"/>
      <c r="D777" s="76"/>
      <c r="E777" s="94"/>
      <c r="F777" s="185"/>
      <c r="G777" s="69"/>
      <c r="H777" s="94"/>
      <c r="I777" s="69" t="str">
        <f t="shared" si="22"/>
        <v/>
      </c>
      <c r="J777" s="76"/>
      <c r="K777" s="76"/>
      <c r="L777" s="28" t="str">
        <f t="shared" si="23"/>
        <v/>
      </c>
    </row>
    <row r="778" spans="1:12" ht="18.95" customHeight="1" x14ac:dyDescent="0.25">
      <c r="A778" s="52"/>
      <c r="C778" s="76"/>
      <c r="D778" s="76"/>
      <c r="E778" s="94"/>
      <c r="F778" s="185"/>
      <c r="G778" s="69"/>
      <c r="H778" s="94"/>
      <c r="I778" s="69" t="str">
        <f t="shared" ref="I778:I841" si="24">IF(E778="","",IFERROR(E778*G778,""))</f>
        <v/>
      </c>
      <c r="J778" s="76"/>
      <c r="K778" s="76"/>
      <c r="L778" s="28" t="str">
        <f t="shared" ref="L778:L841" si="25">IF(F778="","",MONTH(F778))</f>
        <v/>
      </c>
    </row>
    <row r="779" spans="1:12" ht="18.95" customHeight="1" x14ac:dyDescent="0.25">
      <c r="A779" s="52"/>
      <c r="C779" s="76"/>
      <c r="D779" s="76"/>
      <c r="E779" s="94"/>
      <c r="F779" s="185"/>
      <c r="G779" s="69"/>
      <c r="H779" s="94"/>
      <c r="I779" s="69" t="str">
        <f t="shared" si="24"/>
        <v/>
      </c>
      <c r="J779" s="76"/>
      <c r="K779" s="76"/>
      <c r="L779" s="28" t="str">
        <f t="shared" si="25"/>
        <v/>
      </c>
    </row>
    <row r="780" spans="1:12" ht="18.95" customHeight="1" x14ac:dyDescent="0.25">
      <c r="A780" s="52"/>
      <c r="C780" s="76"/>
      <c r="D780" s="76"/>
      <c r="E780" s="94"/>
      <c r="F780" s="185"/>
      <c r="G780" s="69"/>
      <c r="H780" s="94"/>
      <c r="I780" s="69" t="str">
        <f t="shared" si="24"/>
        <v/>
      </c>
      <c r="J780" s="76"/>
      <c r="K780" s="76"/>
      <c r="L780" s="28" t="str">
        <f t="shared" si="25"/>
        <v/>
      </c>
    </row>
    <row r="781" spans="1:12" ht="18.95" customHeight="1" x14ac:dyDescent="0.25">
      <c r="A781" s="52"/>
      <c r="C781" s="76"/>
      <c r="D781" s="76"/>
      <c r="E781" s="94"/>
      <c r="F781" s="185"/>
      <c r="G781" s="69"/>
      <c r="H781" s="94"/>
      <c r="I781" s="69" t="str">
        <f t="shared" si="24"/>
        <v/>
      </c>
      <c r="J781" s="76"/>
      <c r="K781" s="76"/>
      <c r="L781" s="28" t="str">
        <f t="shared" si="25"/>
        <v/>
      </c>
    </row>
    <row r="782" spans="1:12" ht="18.95" customHeight="1" x14ac:dyDescent="0.25">
      <c r="A782" s="52"/>
      <c r="C782" s="76"/>
      <c r="D782" s="76"/>
      <c r="E782" s="94"/>
      <c r="F782" s="185"/>
      <c r="G782" s="69"/>
      <c r="H782" s="94"/>
      <c r="I782" s="69" t="str">
        <f t="shared" si="24"/>
        <v/>
      </c>
      <c r="J782" s="76"/>
      <c r="K782" s="76"/>
      <c r="L782" s="28" t="str">
        <f t="shared" si="25"/>
        <v/>
      </c>
    </row>
    <row r="783" spans="1:12" ht="18.95" customHeight="1" x14ac:dyDescent="0.25">
      <c r="A783" s="52"/>
      <c r="C783" s="76"/>
      <c r="D783" s="76"/>
      <c r="E783" s="94"/>
      <c r="F783" s="185"/>
      <c r="G783" s="69"/>
      <c r="H783" s="94"/>
      <c r="I783" s="69" t="str">
        <f t="shared" si="24"/>
        <v/>
      </c>
      <c r="J783" s="76"/>
      <c r="K783" s="76"/>
      <c r="L783" s="28" t="str">
        <f t="shared" si="25"/>
        <v/>
      </c>
    </row>
    <row r="784" spans="1:12" ht="18.95" customHeight="1" x14ac:dyDescent="0.25">
      <c r="A784" s="52"/>
      <c r="C784" s="76"/>
      <c r="D784" s="76"/>
      <c r="E784" s="94"/>
      <c r="F784" s="185"/>
      <c r="G784" s="69"/>
      <c r="H784" s="94"/>
      <c r="I784" s="69" t="str">
        <f t="shared" si="24"/>
        <v/>
      </c>
      <c r="J784" s="76"/>
      <c r="K784" s="76"/>
      <c r="L784" s="28" t="str">
        <f t="shared" si="25"/>
        <v/>
      </c>
    </row>
    <row r="785" spans="1:12" ht="18.95" customHeight="1" x14ac:dyDescent="0.25">
      <c r="A785" s="52"/>
      <c r="C785" s="76"/>
      <c r="D785" s="76"/>
      <c r="E785" s="94"/>
      <c r="F785" s="185"/>
      <c r="G785" s="69"/>
      <c r="H785" s="94"/>
      <c r="I785" s="69" t="str">
        <f t="shared" si="24"/>
        <v/>
      </c>
      <c r="J785" s="76"/>
      <c r="K785" s="76"/>
      <c r="L785" s="28" t="str">
        <f t="shared" si="25"/>
        <v/>
      </c>
    </row>
    <row r="786" spans="1:12" ht="18.95" customHeight="1" x14ac:dyDescent="0.25">
      <c r="A786" s="52"/>
      <c r="C786" s="76"/>
      <c r="D786" s="76"/>
      <c r="E786" s="94"/>
      <c r="F786" s="185"/>
      <c r="G786" s="69"/>
      <c r="H786" s="94"/>
      <c r="I786" s="69" t="str">
        <f t="shared" si="24"/>
        <v/>
      </c>
      <c r="J786" s="76"/>
      <c r="K786" s="76"/>
      <c r="L786" s="28" t="str">
        <f t="shared" si="25"/>
        <v/>
      </c>
    </row>
    <row r="787" spans="1:12" ht="18.95" customHeight="1" x14ac:dyDescent="0.25">
      <c r="A787" s="52"/>
      <c r="C787" s="76"/>
      <c r="D787" s="76"/>
      <c r="E787" s="94"/>
      <c r="F787" s="185"/>
      <c r="G787" s="69"/>
      <c r="H787" s="94"/>
      <c r="I787" s="69" t="str">
        <f t="shared" si="24"/>
        <v/>
      </c>
      <c r="J787" s="76"/>
      <c r="K787" s="76"/>
      <c r="L787" s="28" t="str">
        <f t="shared" si="25"/>
        <v/>
      </c>
    </row>
    <row r="788" spans="1:12" ht="18.95" customHeight="1" x14ac:dyDescent="0.25">
      <c r="A788" s="52"/>
      <c r="C788" s="76"/>
      <c r="D788" s="76"/>
      <c r="E788" s="94"/>
      <c r="F788" s="185"/>
      <c r="G788" s="69"/>
      <c r="H788" s="94"/>
      <c r="I788" s="69" t="str">
        <f t="shared" si="24"/>
        <v/>
      </c>
      <c r="J788" s="76"/>
      <c r="K788" s="76"/>
      <c r="L788" s="28" t="str">
        <f t="shared" si="25"/>
        <v/>
      </c>
    </row>
    <row r="789" spans="1:12" ht="18.95" customHeight="1" x14ac:dyDescent="0.25">
      <c r="A789" s="52"/>
      <c r="C789" s="76"/>
      <c r="D789" s="76"/>
      <c r="E789" s="94"/>
      <c r="F789" s="185"/>
      <c r="G789" s="69"/>
      <c r="H789" s="94"/>
      <c r="I789" s="69" t="str">
        <f t="shared" si="24"/>
        <v/>
      </c>
      <c r="J789" s="76"/>
      <c r="K789" s="76"/>
      <c r="L789" s="28" t="str">
        <f t="shared" si="25"/>
        <v/>
      </c>
    </row>
    <row r="790" spans="1:12" ht="18.95" customHeight="1" x14ac:dyDescent="0.25">
      <c r="A790" s="52"/>
      <c r="C790" s="76"/>
      <c r="D790" s="76"/>
      <c r="E790" s="94"/>
      <c r="F790" s="185"/>
      <c r="G790" s="69"/>
      <c r="H790" s="94"/>
      <c r="I790" s="69" t="str">
        <f t="shared" si="24"/>
        <v/>
      </c>
      <c r="J790" s="76"/>
      <c r="K790" s="76"/>
      <c r="L790" s="28" t="str">
        <f t="shared" si="25"/>
        <v/>
      </c>
    </row>
    <row r="791" spans="1:12" ht="18.95" customHeight="1" x14ac:dyDescent="0.25">
      <c r="A791" s="52"/>
      <c r="C791" s="76"/>
      <c r="D791" s="76"/>
      <c r="E791" s="94"/>
      <c r="F791" s="185"/>
      <c r="G791" s="69"/>
      <c r="H791" s="94"/>
      <c r="I791" s="69" t="str">
        <f t="shared" si="24"/>
        <v/>
      </c>
      <c r="J791" s="76"/>
      <c r="K791" s="76"/>
      <c r="L791" s="28" t="str">
        <f t="shared" si="25"/>
        <v/>
      </c>
    </row>
    <row r="792" spans="1:12" ht="18.95" customHeight="1" x14ac:dyDescent="0.25">
      <c r="A792" s="52"/>
      <c r="C792" s="76"/>
      <c r="D792" s="76"/>
      <c r="E792" s="94"/>
      <c r="F792" s="185"/>
      <c r="G792" s="69"/>
      <c r="H792" s="94"/>
      <c r="I792" s="69" t="str">
        <f t="shared" si="24"/>
        <v/>
      </c>
      <c r="J792" s="76"/>
      <c r="K792" s="76"/>
      <c r="L792" s="28" t="str">
        <f t="shared" si="25"/>
        <v/>
      </c>
    </row>
    <row r="793" spans="1:12" ht="18.95" customHeight="1" x14ac:dyDescent="0.25">
      <c r="A793" s="52"/>
      <c r="C793" s="76"/>
      <c r="D793" s="76"/>
      <c r="E793" s="94"/>
      <c r="F793" s="185"/>
      <c r="G793" s="69"/>
      <c r="H793" s="94"/>
      <c r="I793" s="69" t="str">
        <f t="shared" si="24"/>
        <v/>
      </c>
      <c r="J793" s="76"/>
      <c r="K793" s="76"/>
      <c r="L793" s="28" t="str">
        <f t="shared" si="25"/>
        <v/>
      </c>
    </row>
    <row r="794" spans="1:12" ht="18.95" customHeight="1" x14ac:dyDescent="0.25">
      <c r="A794" s="52"/>
      <c r="C794" s="76"/>
      <c r="D794" s="76"/>
      <c r="E794" s="94"/>
      <c r="F794" s="185"/>
      <c r="G794" s="69"/>
      <c r="H794" s="94"/>
      <c r="I794" s="69" t="str">
        <f t="shared" si="24"/>
        <v/>
      </c>
      <c r="J794" s="76"/>
      <c r="K794" s="76"/>
      <c r="L794" s="28" t="str">
        <f t="shared" si="25"/>
        <v/>
      </c>
    </row>
    <row r="795" spans="1:12" ht="18.95" customHeight="1" x14ac:dyDescent="0.25">
      <c r="A795" s="52"/>
      <c r="C795" s="76"/>
      <c r="D795" s="76"/>
      <c r="E795" s="94"/>
      <c r="F795" s="185"/>
      <c r="G795" s="69"/>
      <c r="H795" s="94"/>
      <c r="I795" s="69" t="str">
        <f t="shared" si="24"/>
        <v/>
      </c>
      <c r="J795" s="76"/>
      <c r="K795" s="76"/>
      <c r="L795" s="28" t="str">
        <f t="shared" si="25"/>
        <v/>
      </c>
    </row>
    <row r="796" spans="1:12" ht="18.95" customHeight="1" x14ac:dyDescent="0.25">
      <c r="A796" s="52"/>
      <c r="C796" s="76"/>
      <c r="D796" s="76"/>
      <c r="E796" s="94"/>
      <c r="F796" s="185"/>
      <c r="G796" s="69"/>
      <c r="H796" s="94"/>
      <c r="I796" s="69" t="str">
        <f t="shared" si="24"/>
        <v/>
      </c>
      <c r="J796" s="76"/>
      <c r="K796" s="76"/>
      <c r="L796" s="28" t="str">
        <f t="shared" si="25"/>
        <v/>
      </c>
    </row>
    <row r="797" spans="1:12" ht="18.95" customHeight="1" x14ac:dyDescent="0.25">
      <c r="A797" s="52"/>
      <c r="C797" s="76"/>
      <c r="D797" s="76"/>
      <c r="E797" s="94"/>
      <c r="F797" s="185"/>
      <c r="G797" s="69"/>
      <c r="H797" s="94"/>
      <c r="I797" s="69" t="str">
        <f t="shared" si="24"/>
        <v/>
      </c>
      <c r="J797" s="76"/>
      <c r="K797" s="76"/>
      <c r="L797" s="28" t="str">
        <f t="shared" si="25"/>
        <v/>
      </c>
    </row>
    <row r="798" spans="1:12" ht="18.95" customHeight="1" x14ac:dyDescent="0.25">
      <c r="A798" s="52"/>
      <c r="C798" s="76"/>
      <c r="D798" s="76"/>
      <c r="E798" s="94"/>
      <c r="F798" s="185"/>
      <c r="G798" s="69"/>
      <c r="H798" s="94"/>
      <c r="I798" s="69" t="str">
        <f t="shared" si="24"/>
        <v/>
      </c>
      <c r="J798" s="76"/>
      <c r="K798" s="76"/>
      <c r="L798" s="28" t="str">
        <f t="shared" si="25"/>
        <v/>
      </c>
    </row>
    <row r="799" spans="1:12" ht="18.95" customHeight="1" x14ac:dyDescent="0.25">
      <c r="A799" s="52"/>
      <c r="C799" s="76"/>
      <c r="D799" s="76"/>
      <c r="E799" s="94"/>
      <c r="F799" s="185"/>
      <c r="G799" s="69"/>
      <c r="H799" s="94"/>
      <c r="I799" s="69" t="str">
        <f t="shared" si="24"/>
        <v/>
      </c>
      <c r="J799" s="76"/>
      <c r="K799" s="76"/>
      <c r="L799" s="28" t="str">
        <f t="shared" si="25"/>
        <v/>
      </c>
    </row>
    <row r="800" spans="1:12" ht="18.95" customHeight="1" x14ac:dyDescent="0.25">
      <c r="A800" s="52"/>
      <c r="C800" s="76"/>
      <c r="D800" s="76"/>
      <c r="E800" s="94"/>
      <c r="F800" s="185"/>
      <c r="G800" s="69"/>
      <c r="H800" s="94"/>
      <c r="I800" s="69" t="str">
        <f t="shared" si="24"/>
        <v/>
      </c>
      <c r="J800" s="76"/>
      <c r="K800" s="76"/>
      <c r="L800" s="28" t="str">
        <f t="shared" si="25"/>
        <v/>
      </c>
    </row>
    <row r="801" spans="1:12" ht="18.95" customHeight="1" x14ac:dyDescent="0.25">
      <c r="A801" s="52"/>
      <c r="C801" s="76"/>
      <c r="D801" s="76"/>
      <c r="E801" s="94"/>
      <c r="F801" s="185"/>
      <c r="G801" s="69"/>
      <c r="H801" s="94"/>
      <c r="I801" s="69" t="str">
        <f t="shared" si="24"/>
        <v/>
      </c>
      <c r="J801" s="76"/>
      <c r="K801" s="76"/>
      <c r="L801" s="28" t="str">
        <f t="shared" si="25"/>
        <v/>
      </c>
    </row>
    <row r="802" spans="1:12" ht="18.95" customHeight="1" x14ac:dyDescent="0.25">
      <c r="A802" s="52"/>
      <c r="C802" s="76"/>
      <c r="D802" s="76"/>
      <c r="E802" s="94"/>
      <c r="F802" s="185"/>
      <c r="G802" s="69"/>
      <c r="H802" s="94"/>
      <c r="I802" s="69" t="str">
        <f t="shared" si="24"/>
        <v/>
      </c>
      <c r="J802" s="76"/>
      <c r="K802" s="76"/>
      <c r="L802" s="28" t="str">
        <f t="shared" si="25"/>
        <v/>
      </c>
    </row>
    <row r="803" spans="1:12" ht="18.95" customHeight="1" x14ac:dyDescent="0.25">
      <c r="A803" s="52"/>
      <c r="C803" s="76"/>
      <c r="D803" s="76"/>
      <c r="E803" s="94"/>
      <c r="F803" s="185"/>
      <c r="G803" s="69"/>
      <c r="H803" s="94"/>
      <c r="I803" s="69" t="str">
        <f t="shared" si="24"/>
        <v/>
      </c>
      <c r="J803" s="76"/>
      <c r="K803" s="76"/>
      <c r="L803" s="28" t="str">
        <f t="shared" si="25"/>
        <v/>
      </c>
    </row>
    <row r="804" spans="1:12" ht="18.95" customHeight="1" x14ac:dyDescent="0.25">
      <c r="A804" s="52"/>
      <c r="C804" s="76"/>
      <c r="D804" s="76"/>
      <c r="E804" s="94"/>
      <c r="F804" s="185"/>
      <c r="G804" s="69"/>
      <c r="H804" s="94"/>
      <c r="I804" s="69" t="str">
        <f t="shared" si="24"/>
        <v/>
      </c>
      <c r="J804" s="76"/>
      <c r="K804" s="76"/>
      <c r="L804" s="28" t="str">
        <f t="shared" si="25"/>
        <v/>
      </c>
    </row>
    <row r="805" spans="1:12" ht="18.95" customHeight="1" x14ac:dyDescent="0.25">
      <c r="A805" s="52"/>
      <c r="C805" s="76"/>
      <c r="D805" s="76"/>
      <c r="E805" s="94"/>
      <c r="F805" s="185"/>
      <c r="G805" s="69"/>
      <c r="H805" s="94"/>
      <c r="I805" s="69" t="str">
        <f t="shared" si="24"/>
        <v/>
      </c>
      <c r="J805" s="76"/>
      <c r="K805" s="76"/>
      <c r="L805" s="28" t="str">
        <f t="shared" si="25"/>
        <v/>
      </c>
    </row>
    <row r="806" spans="1:12" ht="18.95" customHeight="1" x14ac:dyDescent="0.25">
      <c r="A806" s="52"/>
      <c r="C806" s="76"/>
      <c r="D806" s="76"/>
      <c r="E806" s="94"/>
      <c r="F806" s="185"/>
      <c r="G806" s="69"/>
      <c r="H806" s="94"/>
      <c r="I806" s="69" t="str">
        <f t="shared" si="24"/>
        <v/>
      </c>
      <c r="J806" s="76"/>
      <c r="K806" s="76"/>
      <c r="L806" s="28" t="str">
        <f t="shared" si="25"/>
        <v/>
      </c>
    </row>
    <row r="807" spans="1:12" ht="18.95" customHeight="1" x14ac:dyDescent="0.25">
      <c r="A807" s="52"/>
      <c r="C807" s="76"/>
      <c r="D807" s="76"/>
      <c r="E807" s="94"/>
      <c r="F807" s="185"/>
      <c r="G807" s="69"/>
      <c r="H807" s="94"/>
      <c r="I807" s="69" t="str">
        <f t="shared" si="24"/>
        <v/>
      </c>
      <c r="J807" s="76"/>
      <c r="K807" s="76"/>
      <c r="L807" s="28" t="str">
        <f t="shared" si="25"/>
        <v/>
      </c>
    </row>
    <row r="808" spans="1:12" ht="18.95" customHeight="1" x14ac:dyDescent="0.25">
      <c r="A808" s="52"/>
      <c r="C808" s="76"/>
      <c r="D808" s="76"/>
      <c r="E808" s="94"/>
      <c r="F808" s="185"/>
      <c r="G808" s="69"/>
      <c r="H808" s="94"/>
      <c r="I808" s="69" t="str">
        <f t="shared" si="24"/>
        <v/>
      </c>
      <c r="J808" s="76"/>
      <c r="K808" s="76"/>
      <c r="L808" s="28" t="str">
        <f t="shared" si="25"/>
        <v/>
      </c>
    </row>
    <row r="809" spans="1:12" ht="18.95" customHeight="1" x14ac:dyDescent="0.25">
      <c r="A809" s="52"/>
      <c r="C809" s="76"/>
      <c r="D809" s="76"/>
      <c r="E809" s="94"/>
      <c r="F809" s="185"/>
      <c r="G809" s="69"/>
      <c r="H809" s="94"/>
      <c r="I809" s="69" t="str">
        <f t="shared" si="24"/>
        <v/>
      </c>
      <c r="J809" s="76"/>
      <c r="K809" s="76"/>
      <c r="L809" s="28" t="str">
        <f t="shared" si="25"/>
        <v/>
      </c>
    </row>
    <row r="810" spans="1:12" ht="18.95" customHeight="1" x14ac:dyDescent="0.25">
      <c r="A810" s="52"/>
      <c r="C810" s="76"/>
      <c r="D810" s="76"/>
      <c r="E810" s="94"/>
      <c r="F810" s="185"/>
      <c r="G810" s="69"/>
      <c r="H810" s="94"/>
      <c r="I810" s="69" t="str">
        <f t="shared" si="24"/>
        <v/>
      </c>
      <c r="J810" s="76"/>
      <c r="K810" s="76"/>
      <c r="L810" s="28" t="str">
        <f t="shared" si="25"/>
        <v/>
      </c>
    </row>
    <row r="811" spans="1:12" ht="18.95" customHeight="1" x14ac:dyDescent="0.25">
      <c r="A811" s="52"/>
      <c r="C811" s="76"/>
      <c r="D811" s="76"/>
      <c r="E811" s="94"/>
      <c r="F811" s="185"/>
      <c r="G811" s="69"/>
      <c r="H811" s="94"/>
      <c r="I811" s="69" t="str">
        <f t="shared" si="24"/>
        <v/>
      </c>
      <c r="J811" s="76"/>
      <c r="K811" s="76"/>
      <c r="L811" s="28" t="str">
        <f t="shared" si="25"/>
        <v/>
      </c>
    </row>
    <row r="812" spans="1:12" ht="18.95" customHeight="1" x14ac:dyDescent="0.25">
      <c r="A812" s="52"/>
      <c r="C812" s="76"/>
      <c r="D812" s="76"/>
      <c r="E812" s="94"/>
      <c r="F812" s="185"/>
      <c r="G812" s="69"/>
      <c r="H812" s="94"/>
      <c r="I812" s="69" t="str">
        <f t="shared" si="24"/>
        <v/>
      </c>
      <c r="J812" s="76"/>
      <c r="K812" s="76"/>
      <c r="L812" s="28" t="str">
        <f t="shared" si="25"/>
        <v/>
      </c>
    </row>
    <row r="813" spans="1:12" ht="18.95" customHeight="1" x14ac:dyDescent="0.25">
      <c r="A813" s="52"/>
      <c r="C813" s="76"/>
      <c r="D813" s="76"/>
      <c r="E813" s="94"/>
      <c r="F813" s="185"/>
      <c r="G813" s="69"/>
      <c r="H813" s="94"/>
      <c r="I813" s="69" t="str">
        <f t="shared" si="24"/>
        <v/>
      </c>
      <c r="J813" s="76"/>
      <c r="K813" s="76"/>
      <c r="L813" s="28" t="str">
        <f t="shared" si="25"/>
        <v/>
      </c>
    </row>
    <row r="814" spans="1:12" ht="18.95" customHeight="1" x14ac:dyDescent="0.25">
      <c r="A814" s="52"/>
      <c r="C814" s="76"/>
      <c r="D814" s="76"/>
      <c r="E814" s="94"/>
      <c r="F814" s="185"/>
      <c r="G814" s="69"/>
      <c r="H814" s="94"/>
      <c r="I814" s="69" t="str">
        <f t="shared" si="24"/>
        <v/>
      </c>
      <c r="J814" s="76"/>
      <c r="K814" s="76"/>
      <c r="L814" s="28" t="str">
        <f t="shared" si="25"/>
        <v/>
      </c>
    </row>
    <row r="815" spans="1:12" ht="18.95" customHeight="1" x14ac:dyDescent="0.25">
      <c r="A815" s="52"/>
      <c r="C815" s="76"/>
      <c r="D815" s="76"/>
      <c r="E815" s="94"/>
      <c r="F815" s="185"/>
      <c r="G815" s="69"/>
      <c r="H815" s="94"/>
      <c r="I815" s="69" t="str">
        <f t="shared" si="24"/>
        <v/>
      </c>
      <c r="J815" s="76"/>
      <c r="K815" s="76"/>
      <c r="L815" s="28" t="str">
        <f t="shared" si="25"/>
        <v/>
      </c>
    </row>
    <row r="816" spans="1:12" ht="18.95" customHeight="1" x14ac:dyDescent="0.25">
      <c r="A816" s="52"/>
      <c r="C816" s="76"/>
      <c r="D816" s="76"/>
      <c r="E816" s="94"/>
      <c r="F816" s="185"/>
      <c r="G816" s="69"/>
      <c r="H816" s="94"/>
      <c r="I816" s="69" t="str">
        <f t="shared" si="24"/>
        <v/>
      </c>
      <c r="J816" s="76"/>
      <c r="K816" s="76"/>
      <c r="L816" s="28" t="str">
        <f t="shared" si="25"/>
        <v/>
      </c>
    </row>
    <row r="817" spans="1:12" ht="18.95" customHeight="1" x14ac:dyDescent="0.25">
      <c r="A817" s="52"/>
      <c r="C817" s="76"/>
      <c r="D817" s="76"/>
      <c r="E817" s="94"/>
      <c r="F817" s="185"/>
      <c r="G817" s="69"/>
      <c r="H817" s="94"/>
      <c r="I817" s="69" t="str">
        <f t="shared" si="24"/>
        <v/>
      </c>
      <c r="J817" s="76"/>
      <c r="K817" s="76"/>
      <c r="L817" s="28" t="str">
        <f t="shared" si="25"/>
        <v/>
      </c>
    </row>
    <row r="818" spans="1:12" ht="18.95" customHeight="1" x14ac:dyDescent="0.25">
      <c r="A818" s="52"/>
      <c r="C818" s="76"/>
      <c r="D818" s="76"/>
      <c r="E818" s="94"/>
      <c r="F818" s="185"/>
      <c r="G818" s="69"/>
      <c r="H818" s="94"/>
      <c r="I818" s="69" t="str">
        <f t="shared" si="24"/>
        <v/>
      </c>
      <c r="J818" s="76"/>
      <c r="K818" s="76"/>
      <c r="L818" s="28" t="str">
        <f t="shared" si="25"/>
        <v/>
      </c>
    </row>
    <row r="819" spans="1:12" ht="18.95" customHeight="1" x14ac:dyDescent="0.25">
      <c r="A819" s="52"/>
      <c r="C819" s="76"/>
      <c r="D819" s="76"/>
      <c r="E819" s="94"/>
      <c r="F819" s="185"/>
      <c r="G819" s="69"/>
      <c r="H819" s="94"/>
      <c r="I819" s="69" t="str">
        <f t="shared" si="24"/>
        <v/>
      </c>
      <c r="J819" s="76"/>
      <c r="K819" s="76"/>
      <c r="L819" s="28" t="str">
        <f t="shared" si="25"/>
        <v/>
      </c>
    </row>
    <row r="820" spans="1:12" ht="18.95" customHeight="1" x14ac:dyDescent="0.25">
      <c r="A820" s="52"/>
      <c r="C820" s="76"/>
      <c r="D820" s="76"/>
      <c r="E820" s="94"/>
      <c r="F820" s="185"/>
      <c r="G820" s="69"/>
      <c r="H820" s="94"/>
      <c r="I820" s="69" t="str">
        <f t="shared" si="24"/>
        <v/>
      </c>
      <c r="J820" s="76"/>
      <c r="K820" s="76"/>
      <c r="L820" s="28" t="str">
        <f t="shared" si="25"/>
        <v/>
      </c>
    </row>
    <row r="821" spans="1:12" ht="18.95" customHeight="1" x14ac:dyDescent="0.25">
      <c r="A821" s="52"/>
      <c r="C821" s="76"/>
      <c r="D821" s="76"/>
      <c r="E821" s="94"/>
      <c r="F821" s="185"/>
      <c r="G821" s="69"/>
      <c r="H821" s="94"/>
      <c r="I821" s="69" t="str">
        <f t="shared" si="24"/>
        <v/>
      </c>
      <c r="J821" s="76"/>
      <c r="K821" s="76"/>
      <c r="L821" s="28" t="str">
        <f t="shared" si="25"/>
        <v/>
      </c>
    </row>
    <row r="822" spans="1:12" ht="18.95" customHeight="1" x14ac:dyDescent="0.25">
      <c r="A822" s="52"/>
      <c r="C822" s="76"/>
      <c r="D822" s="76"/>
      <c r="E822" s="94"/>
      <c r="F822" s="185"/>
      <c r="G822" s="69"/>
      <c r="H822" s="94"/>
      <c r="I822" s="69" t="str">
        <f t="shared" si="24"/>
        <v/>
      </c>
      <c r="J822" s="76"/>
      <c r="K822" s="76"/>
      <c r="L822" s="28" t="str">
        <f t="shared" si="25"/>
        <v/>
      </c>
    </row>
    <row r="823" spans="1:12" ht="18.95" customHeight="1" x14ac:dyDescent="0.25">
      <c r="A823" s="52"/>
      <c r="C823" s="76"/>
      <c r="D823" s="76"/>
      <c r="E823" s="94"/>
      <c r="F823" s="185"/>
      <c r="G823" s="69"/>
      <c r="H823" s="94"/>
      <c r="I823" s="69" t="str">
        <f t="shared" si="24"/>
        <v/>
      </c>
      <c r="J823" s="76"/>
      <c r="K823" s="76"/>
      <c r="L823" s="28" t="str">
        <f t="shared" si="25"/>
        <v/>
      </c>
    </row>
    <row r="824" spans="1:12" ht="18.95" customHeight="1" x14ac:dyDescent="0.25">
      <c r="A824" s="52"/>
      <c r="C824" s="76"/>
      <c r="D824" s="76"/>
      <c r="E824" s="94"/>
      <c r="F824" s="185"/>
      <c r="G824" s="69"/>
      <c r="H824" s="94"/>
      <c r="I824" s="69" t="str">
        <f t="shared" si="24"/>
        <v/>
      </c>
      <c r="J824" s="76"/>
      <c r="K824" s="76"/>
      <c r="L824" s="28" t="str">
        <f t="shared" si="25"/>
        <v/>
      </c>
    </row>
    <row r="825" spans="1:12" ht="18.95" customHeight="1" x14ac:dyDescent="0.25">
      <c r="A825" s="52"/>
      <c r="C825" s="76"/>
      <c r="D825" s="76"/>
      <c r="E825" s="94"/>
      <c r="F825" s="185"/>
      <c r="G825" s="69"/>
      <c r="H825" s="94"/>
      <c r="I825" s="69" t="str">
        <f t="shared" si="24"/>
        <v/>
      </c>
      <c r="J825" s="76"/>
      <c r="K825" s="76"/>
      <c r="L825" s="28" t="str">
        <f t="shared" si="25"/>
        <v/>
      </c>
    </row>
    <row r="826" spans="1:12" ht="18.95" customHeight="1" x14ac:dyDescent="0.25">
      <c r="A826" s="52"/>
      <c r="C826" s="76"/>
      <c r="D826" s="76"/>
      <c r="E826" s="94"/>
      <c r="F826" s="185"/>
      <c r="G826" s="69"/>
      <c r="H826" s="94"/>
      <c r="I826" s="69" t="str">
        <f t="shared" si="24"/>
        <v/>
      </c>
      <c r="J826" s="76"/>
      <c r="K826" s="76"/>
      <c r="L826" s="28" t="str">
        <f t="shared" si="25"/>
        <v/>
      </c>
    </row>
    <row r="827" spans="1:12" ht="18.95" customHeight="1" x14ac:dyDescent="0.25">
      <c r="A827" s="52"/>
      <c r="C827" s="76"/>
      <c r="D827" s="76"/>
      <c r="E827" s="94"/>
      <c r="F827" s="185"/>
      <c r="G827" s="69"/>
      <c r="H827" s="94"/>
      <c r="I827" s="69" t="str">
        <f t="shared" si="24"/>
        <v/>
      </c>
      <c r="J827" s="76"/>
      <c r="K827" s="76"/>
      <c r="L827" s="28" t="str">
        <f t="shared" si="25"/>
        <v/>
      </c>
    </row>
    <row r="828" spans="1:12" ht="18.95" customHeight="1" x14ac:dyDescent="0.25">
      <c r="A828" s="52"/>
      <c r="C828" s="76"/>
      <c r="D828" s="76"/>
      <c r="E828" s="94"/>
      <c r="F828" s="185"/>
      <c r="G828" s="69"/>
      <c r="H828" s="94"/>
      <c r="I828" s="69" t="str">
        <f t="shared" si="24"/>
        <v/>
      </c>
      <c r="J828" s="76"/>
      <c r="K828" s="76"/>
      <c r="L828" s="28" t="str">
        <f t="shared" si="25"/>
        <v/>
      </c>
    </row>
    <row r="829" spans="1:12" ht="18.95" customHeight="1" x14ac:dyDescent="0.25">
      <c r="A829" s="52"/>
      <c r="C829" s="76"/>
      <c r="D829" s="76"/>
      <c r="E829" s="94"/>
      <c r="F829" s="185"/>
      <c r="G829" s="69"/>
      <c r="H829" s="94"/>
      <c r="I829" s="69" t="str">
        <f t="shared" si="24"/>
        <v/>
      </c>
      <c r="J829" s="76"/>
      <c r="K829" s="76"/>
      <c r="L829" s="28" t="str">
        <f t="shared" si="25"/>
        <v/>
      </c>
    </row>
    <row r="830" spans="1:12" ht="18.95" customHeight="1" x14ac:dyDescent="0.25">
      <c r="A830" s="52"/>
      <c r="C830" s="76"/>
      <c r="D830" s="76"/>
      <c r="E830" s="94"/>
      <c r="F830" s="185"/>
      <c r="G830" s="69"/>
      <c r="H830" s="94"/>
      <c r="I830" s="69" t="str">
        <f t="shared" si="24"/>
        <v/>
      </c>
      <c r="J830" s="76"/>
      <c r="K830" s="76"/>
      <c r="L830" s="28" t="str">
        <f t="shared" si="25"/>
        <v/>
      </c>
    </row>
    <row r="831" spans="1:12" ht="18.95" customHeight="1" x14ac:dyDescent="0.25">
      <c r="A831" s="52"/>
      <c r="C831" s="76"/>
      <c r="D831" s="76"/>
      <c r="E831" s="94"/>
      <c r="F831" s="185"/>
      <c r="G831" s="69"/>
      <c r="H831" s="94"/>
      <c r="I831" s="69" t="str">
        <f t="shared" si="24"/>
        <v/>
      </c>
      <c r="J831" s="76"/>
      <c r="K831" s="76"/>
      <c r="L831" s="28" t="str">
        <f t="shared" si="25"/>
        <v/>
      </c>
    </row>
    <row r="832" spans="1:12" ht="18.95" customHeight="1" x14ac:dyDescent="0.25">
      <c r="A832" s="52"/>
      <c r="C832" s="76"/>
      <c r="D832" s="76"/>
      <c r="E832" s="94"/>
      <c r="F832" s="185"/>
      <c r="G832" s="69"/>
      <c r="H832" s="94"/>
      <c r="I832" s="69" t="str">
        <f t="shared" si="24"/>
        <v/>
      </c>
      <c r="J832" s="76"/>
      <c r="K832" s="76"/>
      <c r="L832" s="28" t="str">
        <f t="shared" si="25"/>
        <v/>
      </c>
    </row>
    <row r="833" spans="1:12" ht="18.95" customHeight="1" x14ac:dyDescent="0.25">
      <c r="A833" s="52"/>
      <c r="C833" s="76"/>
      <c r="D833" s="76"/>
      <c r="E833" s="94"/>
      <c r="F833" s="185"/>
      <c r="G833" s="69"/>
      <c r="H833" s="94"/>
      <c r="I833" s="69" t="str">
        <f t="shared" si="24"/>
        <v/>
      </c>
      <c r="J833" s="76"/>
      <c r="K833" s="76"/>
      <c r="L833" s="28" t="str">
        <f t="shared" si="25"/>
        <v/>
      </c>
    </row>
    <row r="834" spans="1:12" ht="18.95" customHeight="1" x14ac:dyDescent="0.25">
      <c r="A834" s="52"/>
      <c r="C834" s="76"/>
      <c r="D834" s="76"/>
      <c r="E834" s="94"/>
      <c r="F834" s="185"/>
      <c r="G834" s="69"/>
      <c r="H834" s="94"/>
      <c r="I834" s="69" t="str">
        <f t="shared" si="24"/>
        <v/>
      </c>
      <c r="J834" s="76"/>
      <c r="K834" s="76"/>
      <c r="L834" s="28" t="str">
        <f t="shared" si="25"/>
        <v/>
      </c>
    </row>
    <row r="835" spans="1:12" ht="18.95" customHeight="1" x14ac:dyDescent="0.25">
      <c r="A835" s="52"/>
      <c r="C835" s="76"/>
      <c r="D835" s="76"/>
      <c r="E835" s="94"/>
      <c r="F835" s="185"/>
      <c r="G835" s="69"/>
      <c r="H835" s="94"/>
      <c r="I835" s="69" t="str">
        <f t="shared" si="24"/>
        <v/>
      </c>
      <c r="J835" s="76"/>
      <c r="K835" s="76"/>
      <c r="L835" s="28" t="str">
        <f t="shared" si="25"/>
        <v/>
      </c>
    </row>
    <row r="836" spans="1:12" ht="18.95" customHeight="1" x14ac:dyDescent="0.25">
      <c r="A836" s="52"/>
      <c r="C836" s="76"/>
      <c r="D836" s="76"/>
      <c r="E836" s="94"/>
      <c r="F836" s="185"/>
      <c r="G836" s="69"/>
      <c r="H836" s="94"/>
      <c r="I836" s="69" t="str">
        <f t="shared" si="24"/>
        <v/>
      </c>
      <c r="J836" s="76"/>
      <c r="K836" s="76"/>
      <c r="L836" s="28" t="str">
        <f t="shared" si="25"/>
        <v/>
      </c>
    </row>
    <row r="837" spans="1:12" ht="18.95" customHeight="1" x14ac:dyDescent="0.25">
      <c r="A837" s="52"/>
      <c r="C837" s="76"/>
      <c r="D837" s="76"/>
      <c r="E837" s="94"/>
      <c r="F837" s="185"/>
      <c r="G837" s="69"/>
      <c r="H837" s="94"/>
      <c r="I837" s="69" t="str">
        <f t="shared" si="24"/>
        <v/>
      </c>
      <c r="J837" s="76"/>
      <c r="K837" s="76"/>
      <c r="L837" s="28" t="str">
        <f t="shared" si="25"/>
        <v/>
      </c>
    </row>
    <row r="838" spans="1:12" ht="18.95" customHeight="1" x14ac:dyDescent="0.25">
      <c r="A838" s="52"/>
      <c r="C838" s="76"/>
      <c r="D838" s="76"/>
      <c r="E838" s="94"/>
      <c r="F838" s="185"/>
      <c r="G838" s="69"/>
      <c r="H838" s="94"/>
      <c r="I838" s="69" t="str">
        <f t="shared" si="24"/>
        <v/>
      </c>
      <c r="J838" s="76"/>
      <c r="K838" s="76"/>
      <c r="L838" s="28" t="str">
        <f t="shared" si="25"/>
        <v/>
      </c>
    </row>
    <row r="839" spans="1:12" ht="18.95" customHeight="1" x14ac:dyDescent="0.25">
      <c r="A839" s="52"/>
      <c r="C839" s="76"/>
      <c r="D839" s="76"/>
      <c r="E839" s="94"/>
      <c r="F839" s="185"/>
      <c r="G839" s="69"/>
      <c r="H839" s="94"/>
      <c r="I839" s="69" t="str">
        <f t="shared" si="24"/>
        <v/>
      </c>
      <c r="J839" s="76"/>
      <c r="K839" s="76"/>
      <c r="L839" s="28" t="str">
        <f t="shared" si="25"/>
        <v/>
      </c>
    </row>
    <row r="840" spans="1:12" ht="18.95" customHeight="1" x14ac:dyDescent="0.25">
      <c r="A840" s="52"/>
      <c r="C840" s="76"/>
      <c r="D840" s="76"/>
      <c r="E840" s="94"/>
      <c r="F840" s="185"/>
      <c r="G840" s="69"/>
      <c r="H840" s="94"/>
      <c r="I840" s="69" t="str">
        <f t="shared" si="24"/>
        <v/>
      </c>
      <c r="J840" s="76"/>
      <c r="K840" s="76"/>
      <c r="L840" s="28" t="str">
        <f t="shared" si="25"/>
        <v/>
      </c>
    </row>
    <row r="841" spans="1:12" ht="18.95" customHeight="1" x14ac:dyDescent="0.25">
      <c r="A841" s="52"/>
      <c r="C841" s="76"/>
      <c r="D841" s="76"/>
      <c r="E841" s="94"/>
      <c r="F841" s="185"/>
      <c r="G841" s="69"/>
      <c r="H841" s="94"/>
      <c r="I841" s="69" t="str">
        <f t="shared" si="24"/>
        <v/>
      </c>
      <c r="J841" s="76"/>
      <c r="K841" s="76"/>
      <c r="L841" s="28" t="str">
        <f t="shared" si="25"/>
        <v/>
      </c>
    </row>
    <row r="842" spans="1:12" ht="18.95" customHeight="1" x14ac:dyDescent="0.25">
      <c r="A842" s="52"/>
      <c r="C842" s="76"/>
      <c r="D842" s="76"/>
      <c r="E842" s="94"/>
      <c r="F842" s="185"/>
      <c r="G842" s="69"/>
      <c r="H842" s="94"/>
      <c r="I842" s="69" t="str">
        <f t="shared" ref="I842:I905" si="26">IF(E842="","",IFERROR(E842*G842,""))</f>
        <v/>
      </c>
      <c r="J842" s="76"/>
      <c r="K842" s="76"/>
      <c r="L842" s="28" t="str">
        <f t="shared" ref="L842:L905" si="27">IF(F842="","",MONTH(F842))</f>
        <v/>
      </c>
    </row>
    <row r="843" spans="1:12" ht="18.95" customHeight="1" x14ac:dyDescent="0.25">
      <c r="A843" s="52"/>
      <c r="C843" s="76"/>
      <c r="D843" s="76"/>
      <c r="E843" s="94"/>
      <c r="F843" s="185"/>
      <c r="G843" s="69"/>
      <c r="H843" s="94"/>
      <c r="I843" s="69" t="str">
        <f t="shared" si="26"/>
        <v/>
      </c>
      <c r="J843" s="76"/>
      <c r="K843" s="76"/>
      <c r="L843" s="28" t="str">
        <f t="shared" si="27"/>
        <v/>
      </c>
    </row>
    <row r="844" spans="1:12" ht="18.95" customHeight="1" x14ac:dyDescent="0.25">
      <c r="A844" s="52"/>
      <c r="C844" s="76"/>
      <c r="D844" s="76"/>
      <c r="E844" s="94"/>
      <c r="F844" s="185"/>
      <c r="G844" s="69"/>
      <c r="H844" s="94"/>
      <c r="I844" s="69" t="str">
        <f t="shared" si="26"/>
        <v/>
      </c>
      <c r="J844" s="76"/>
      <c r="K844" s="76"/>
      <c r="L844" s="28" t="str">
        <f t="shared" si="27"/>
        <v/>
      </c>
    </row>
    <row r="845" spans="1:12" ht="18.95" customHeight="1" x14ac:dyDescent="0.25">
      <c r="A845" s="52"/>
      <c r="C845" s="76"/>
      <c r="D845" s="76"/>
      <c r="E845" s="94"/>
      <c r="F845" s="185"/>
      <c r="G845" s="69"/>
      <c r="H845" s="94"/>
      <c r="I845" s="69" t="str">
        <f t="shared" si="26"/>
        <v/>
      </c>
      <c r="J845" s="76"/>
      <c r="K845" s="76"/>
      <c r="L845" s="28" t="str">
        <f t="shared" si="27"/>
        <v/>
      </c>
    </row>
    <row r="846" spans="1:12" ht="18.95" customHeight="1" x14ac:dyDescent="0.25">
      <c r="A846" s="52"/>
      <c r="C846" s="76"/>
      <c r="D846" s="76"/>
      <c r="E846" s="94"/>
      <c r="F846" s="185"/>
      <c r="G846" s="69"/>
      <c r="H846" s="94"/>
      <c r="I846" s="69" t="str">
        <f t="shared" si="26"/>
        <v/>
      </c>
      <c r="J846" s="76"/>
      <c r="K846" s="76"/>
      <c r="L846" s="28" t="str">
        <f t="shared" si="27"/>
        <v/>
      </c>
    </row>
    <row r="847" spans="1:12" ht="18.95" customHeight="1" x14ac:dyDescent="0.25">
      <c r="A847" s="52"/>
      <c r="C847" s="76"/>
      <c r="D847" s="76"/>
      <c r="E847" s="94"/>
      <c r="F847" s="185"/>
      <c r="G847" s="69"/>
      <c r="H847" s="94"/>
      <c r="I847" s="69" t="str">
        <f t="shared" si="26"/>
        <v/>
      </c>
      <c r="J847" s="76"/>
      <c r="K847" s="76"/>
      <c r="L847" s="28" t="str">
        <f t="shared" si="27"/>
        <v/>
      </c>
    </row>
    <row r="848" spans="1:12" ht="18.95" customHeight="1" x14ac:dyDescent="0.25">
      <c r="A848" s="52"/>
      <c r="C848" s="76"/>
      <c r="D848" s="76"/>
      <c r="E848" s="94"/>
      <c r="F848" s="185"/>
      <c r="G848" s="69"/>
      <c r="H848" s="94"/>
      <c r="I848" s="69" t="str">
        <f t="shared" si="26"/>
        <v/>
      </c>
      <c r="J848" s="76"/>
      <c r="K848" s="76"/>
      <c r="L848" s="28" t="str">
        <f t="shared" si="27"/>
        <v/>
      </c>
    </row>
    <row r="849" spans="1:12" ht="18.95" customHeight="1" x14ac:dyDescent="0.25">
      <c r="A849" s="52"/>
      <c r="C849" s="76"/>
      <c r="D849" s="76"/>
      <c r="E849" s="94"/>
      <c r="F849" s="185"/>
      <c r="G849" s="69"/>
      <c r="H849" s="94"/>
      <c r="I849" s="69" t="str">
        <f t="shared" si="26"/>
        <v/>
      </c>
      <c r="J849" s="76"/>
      <c r="K849" s="76"/>
      <c r="L849" s="28" t="str">
        <f t="shared" si="27"/>
        <v/>
      </c>
    </row>
    <row r="850" spans="1:12" ht="18.95" customHeight="1" x14ac:dyDescent="0.25">
      <c r="A850" s="52"/>
      <c r="C850" s="76"/>
      <c r="D850" s="76"/>
      <c r="E850" s="94"/>
      <c r="F850" s="185"/>
      <c r="G850" s="69"/>
      <c r="H850" s="94"/>
      <c r="I850" s="69" t="str">
        <f t="shared" si="26"/>
        <v/>
      </c>
      <c r="J850" s="76"/>
      <c r="K850" s="76"/>
      <c r="L850" s="28" t="str">
        <f t="shared" si="27"/>
        <v/>
      </c>
    </row>
    <row r="851" spans="1:12" ht="18.95" customHeight="1" x14ac:dyDescent="0.25">
      <c r="A851" s="52"/>
      <c r="C851" s="76"/>
      <c r="D851" s="76"/>
      <c r="E851" s="94"/>
      <c r="F851" s="185"/>
      <c r="G851" s="69"/>
      <c r="H851" s="94"/>
      <c r="I851" s="69" t="str">
        <f t="shared" si="26"/>
        <v/>
      </c>
      <c r="J851" s="76"/>
      <c r="K851" s="76"/>
      <c r="L851" s="28" t="str">
        <f t="shared" si="27"/>
        <v/>
      </c>
    </row>
    <row r="852" spans="1:12" ht="18.95" customHeight="1" x14ac:dyDescent="0.25">
      <c r="A852" s="52"/>
      <c r="C852" s="76"/>
      <c r="D852" s="76"/>
      <c r="E852" s="94"/>
      <c r="F852" s="185"/>
      <c r="G852" s="69"/>
      <c r="H852" s="94"/>
      <c r="I852" s="69" t="str">
        <f t="shared" si="26"/>
        <v/>
      </c>
      <c r="J852" s="76"/>
      <c r="K852" s="76"/>
      <c r="L852" s="28" t="str">
        <f t="shared" si="27"/>
        <v/>
      </c>
    </row>
    <row r="853" spans="1:12" ht="18.95" customHeight="1" x14ac:dyDescent="0.25">
      <c r="A853" s="52"/>
      <c r="C853" s="76"/>
      <c r="D853" s="76"/>
      <c r="E853" s="94"/>
      <c r="F853" s="185"/>
      <c r="G853" s="69"/>
      <c r="H853" s="94"/>
      <c r="I853" s="69" t="str">
        <f t="shared" si="26"/>
        <v/>
      </c>
      <c r="J853" s="76"/>
      <c r="K853" s="76"/>
      <c r="L853" s="28" t="str">
        <f t="shared" si="27"/>
        <v/>
      </c>
    </row>
    <row r="854" spans="1:12" ht="18.95" customHeight="1" x14ac:dyDescent="0.25">
      <c r="A854" s="52"/>
      <c r="C854" s="76"/>
      <c r="D854" s="76"/>
      <c r="E854" s="94"/>
      <c r="F854" s="185"/>
      <c r="G854" s="69"/>
      <c r="H854" s="94"/>
      <c r="I854" s="69" t="str">
        <f t="shared" si="26"/>
        <v/>
      </c>
      <c r="J854" s="76"/>
      <c r="K854" s="76"/>
      <c r="L854" s="28" t="str">
        <f t="shared" si="27"/>
        <v/>
      </c>
    </row>
    <row r="855" spans="1:12" ht="18.95" customHeight="1" x14ac:dyDescent="0.25">
      <c r="A855" s="52"/>
      <c r="C855" s="76"/>
      <c r="D855" s="76"/>
      <c r="E855" s="94"/>
      <c r="F855" s="185"/>
      <c r="G855" s="69"/>
      <c r="H855" s="94"/>
      <c r="I855" s="69" t="str">
        <f t="shared" si="26"/>
        <v/>
      </c>
      <c r="J855" s="76"/>
      <c r="K855" s="76"/>
      <c r="L855" s="28" t="str">
        <f t="shared" si="27"/>
        <v/>
      </c>
    </row>
    <row r="856" spans="1:12" ht="18.95" customHeight="1" x14ac:dyDescent="0.25">
      <c r="A856" s="52"/>
      <c r="C856" s="76"/>
      <c r="D856" s="76"/>
      <c r="E856" s="94"/>
      <c r="F856" s="185"/>
      <c r="G856" s="69"/>
      <c r="H856" s="94"/>
      <c r="I856" s="69" t="str">
        <f t="shared" si="26"/>
        <v/>
      </c>
      <c r="J856" s="76"/>
      <c r="K856" s="76"/>
      <c r="L856" s="28" t="str">
        <f t="shared" si="27"/>
        <v/>
      </c>
    </row>
    <row r="857" spans="1:12" ht="18.95" customHeight="1" x14ac:dyDescent="0.25">
      <c r="A857" s="52"/>
      <c r="C857" s="76"/>
      <c r="D857" s="76"/>
      <c r="E857" s="94"/>
      <c r="F857" s="185"/>
      <c r="G857" s="69"/>
      <c r="H857" s="94"/>
      <c r="I857" s="69" t="str">
        <f t="shared" si="26"/>
        <v/>
      </c>
      <c r="J857" s="76"/>
      <c r="K857" s="76"/>
      <c r="L857" s="28" t="str">
        <f t="shared" si="27"/>
        <v/>
      </c>
    </row>
    <row r="858" spans="1:12" ht="18.95" customHeight="1" x14ac:dyDescent="0.25">
      <c r="A858" s="52"/>
      <c r="C858" s="76"/>
      <c r="D858" s="76"/>
      <c r="E858" s="94"/>
      <c r="F858" s="185"/>
      <c r="G858" s="69"/>
      <c r="H858" s="94"/>
      <c r="I858" s="69" t="str">
        <f t="shared" si="26"/>
        <v/>
      </c>
      <c r="J858" s="76"/>
      <c r="K858" s="76"/>
      <c r="L858" s="28" t="str">
        <f t="shared" si="27"/>
        <v/>
      </c>
    </row>
    <row r="859" spans="1:12" ht="18.95" customHeight="1" x14ac:dyDescent="0.25">
      <c r="A859" s="52"/>
      <c r="C859" s="76"/>
      <c r="D859" s="76"/>
      <c r="E859" s="94"/>
      <c r="F859" s="185"/>
      <c r="G859" s="69"/>
      <c r="H859" s="94"/>
      <c r="I859" s="69" t="str">
        <f t="shared" si="26"/>
        <v/>
      </c>
      <c r="J859" s="76"/>
      <c r="K859" s="76"/>
      <c r="L859" s="28" t="str">
        <f t="shared" si="27"/>
        <v/>
      </c>
    </row>
    <row r="860" spans="1:12" ht="18.95" customHeight="1" x14ac:dyDescent="0.25">
      <c r="A860" s="52"/>
      <c r="C860" s="76"/>
      <c r="D860" s="76"/>
      <c r="E860" s="94"/>
      <c r="F860" s="185"/>
      <c r="G860" s="69"/>
      <c r="H860" s="94"/>
      <c r="I860" s="69" t="str">
        <f t="shared" si="26"/>
        <v/>
      </c>
      <c r="J860" s="76"/>
      <c r="K860" s="76"/>
      <c r="L860" s="28" t="str">
        <f t="shared" si="27"/>
        <v/>
      </c>
    </row>
    <row r="861" spans="1:12" ht="18.95" customHeight="1" x14ac:dyDescent="0.25">
      <c r="A861" s="52"/>
      <c r="C861" s="76"/>
      <c r="D861" s="76"/>
      <c r="E861" s="94"/>
      <c r="F861" s="185"/>
      <c r="G861" s="69"/>
      <c r="H861" s="94"/>
      <c r="I861" s="69" t="str">
        <f t="shared" si="26"/>
        <v/>
      </c>
      <c r="J861" s="76"/>
      <c r="K861" s="76"/>
      <c r="L861" s="28" t="str">
        <f t="shared" si="27"/>
        <v/>
      </c>
    </row>
    <row r="862" spans="1:12" ht="18.95" customHeight="1" x14ac:dyDescent="0.25">
      <c r="A862" s="52"/>
      <c r="C862" s="76"/>
      <c r="D862" s="76"/>
      <c r="E862" s="94"/>
      <c r="F862" s="185"/>
      <c r="G862" s="69"/>
      <c r="H862" s="94"/>
      <c r="I862" s="69" t="str">
        <f t="shared" si="26"/>
        <v/>
      </c>
      <c r="J862" s="76"/>
      <c r="K862" s="76"/>
      <c r="L862" s="28" t="str">
        <f t="shared" si="27"/>
        <v/>
      </c>
    </row>
    <row r="863" spans="1:12" ht="18.95" customHeight="1" x14ac:dyDescent="0.25">
      <c r="A863" s="52"/>
      <c r="C863" s="76"/>
      <c r="D863" s="76"/>
      <c r="E863" s="94"/>
      <c r="F863" s="185"/>
      <c r="G863" s="69"/>
      <c r="H863" s="94"/>
      <c r="I863" s="69" t="str">
        <f t="shared" si="26"/>
        <v/>
      </c>
      <c r="J863" s="76"/>
      <c r="K863" s="76"/>
      <c r="L863" s="28" t="str">
        <f t="shared" si="27"/>
        <v/>
      </c>
    </row>
    <row r="864" spans="1:12" ht="18.95" customHeight="1" x14ac:dyDescent="0.25">
      <c r="A864" s="52"/>
      <c r="C864" s="76"/>
      <c r="D864" s="76"/>
      <c r="E864" s="94"/>
      <c r="F864" s="185"/>
      <c r="G864" s="69"/>
      <c r="H864" s="94"/>
      <c r="I864" s="69" t="str">
        <f t="shared" si="26"/>
        <v/>
      </c>
      <c r="J864" s="76"/>
      <c r="K864" s="76"/>
      <c r="L864" s="28" t="str">
        <f t="shared" si="27"/>
        <v/>
      </c>
    </row>
    <row r="865" spans="1:12" ht="18.95" customHeight="1" x14ac:dyDescent="0.25">
      <c r="A865" s="52"/>
      <c r="C865" s="76"/>
      <c r="D865" s="76"/>
      <c r="E865" s="94"/>
      <c r="F865" s="185"/>
      <c r="G865" s="69"/>
      <c r="H865" s="94"/>
      <c r="I865" s="69" t="str">
        <f t="shared" si="26"/>
        <v/>
      </c>
      <c r="J865" s="76"/>
      <c r="K865" s="76"/>
      <c r="L865" s="28" t="str">
        <f t="shared" si="27"/>
        <v/>
      </c>
    </row>
    <row r="866" spans="1:12" ht="18.95" customHeight="1" x14ac:dyDescent="0.25">
      <c r="A866" s="52"/>
      <c r="C866" s="76"/>
      <c r="D866" s="76"/>
      <c r="E866" s="94"/>
      <c r="F866" s="185"/>
      <c r="G866" s="69"/>
      <c r="H866" s="94"/>
      <c r="I866" s="69" t="str">
        <f t="shared" si="26"/>
        <v/>
      </c>
      <c r="J866" s="76"/>
      <c r="K866" s="76"/>
      <c r="L866" s="28" t="str">
        <f t="shared" si="27"/>
        <v/>
      </c>
    </row>
    <row r="867" spans="1:12" ht="18.95" customHeight="1" x14ac:dyDescent="0.25">
      <c r="A867" s="52"/>
      <c r="C867" s="76"/>
      <c r="D867" s="76"/>
      <c r="E867" s="94"/>
      <c r="F867" s="185"/>
      <c r="G867" s="69"/>
      <c r="H867" s="94"/>
      <c r="I867" s="69" t="str">
        <f t="shared" si="26"/>
        <v/>
      </c>
      <c r="J867" s="76"/>
      <c r="K867" s="76"/>
      <c r="L867" s="28" t="str">
        <f t="shared" si="27"/>
        <v/>
      </c>
    </row>
    <row r="868" spans="1:12" ht="18.95" customHeight="1" x14ac:dyDescent="0.25">
      <c r="A868" s="52"/>
      <c r="C868" s="76"/>
      <c r="D868" s="76"/>
      <c r="E868" s="94"/>
      <c r="F868" s="185"/>
      <c r="G868" s="69"/>
      <c r="H868" s="94"/>
      <c r="I868" s="69" t="str">
        <f t="shared" si="26"/>
        <v/>
      </c>
      <c r="J868" s="76"/>
      <c r="K868" s="76"/>
      <c r="L868" s="28" t="str">
        <f t="shared" si="27"/>
        <v/>
      </c>
    </row>
    <row r="869" spans="1:12" ht="18.95" customHeight="1" x14ac:dyDescent="0.25">
      <c r="A869" s="52"/>
      <c r="C869" s="76"/>
      <c r="D869" s="76"/>
      <c r="E869" s="94"/>
      <c r="F869" s="185"/>
      <c r="G869" s="69"/>
      <c r="H869" s="94"/>
      <c r="I869" s="69" t="str">
        <f t="shared" si="26"/>
        <v/>
      </c>
      <c r="J869" s="76"/>
      <c r="K869" s="76"/>
      <c r="L869" s="28" t="str">
        <f t="shared" si="27"/>
        <v/>
      </c>
    </row>
    <row r="870" spans="1:12" ht="18.95" customHeight="1" x14ac:dyDescent="0.25">
      <c r="A870" s="52"/>
      <c r="C870" s="76"/>
      <c r="D870" s="76"/>
      <c r="E870" s="94"/>
      <c r="F870" s="185"/>
      <c r="G870" s="69"/>
      <c r="H870" s="94"/>
      <c r="I870" s="69" t="str">
        <f t="shared" si="26"/>
        <v/>
      </c>
      <c r="J870" s="76"/>
      <c r="K870" s="76"/>
      <c r="L870" s="28" t="str">
        <f t="shared" si="27"/>
        <v/>
      </c>
    </row>
    <row r="871" spans="1:12" ht="18.95" customHeight="1" x14ac:dyDescent="0.25">
      <c r="A871" s="52"/>
      <c r="C871" s="76"/>
      <c r="D871" s="76"/>
      <c r="E871" s="94"/>
      <c r="F871" s="185"/>
      <c r="G871" s="69"/>
      <c r="H871" s="94"/>
      <c r="I871" s="69" t="str">
        <f t="shared" si="26"/>
        <v/>
      </c>
      <c r="J871" s="76"/>
      <c r="K871" s="76"/>
      <c r="L871" s="28" t="str">
        <f t="shared" si="27"/>
        <v/>
      </c>
    </row>
    <row r="872" spans="1:12" ht="18.95" customHeight="1" x14ac:dyDescent="0.25">
      <c r="A872" s="52"/>
      <c r="C872" s="76"/>
      <c r="D872" s="76"/>
      <c r="E872" s="94"/>
      <c r="F872" s="185"/>
      <c r="G872" s="69"/>
      <c r="H872" s="94"/>
      <c r="I872" s="69" t="str">
        <f t="shared" si="26"/>
        <v/>
      </c>
      <c r="J872" s="76"/>
      <c r="K872" s="76"/>
      <c r="L872" s="28" t="str">
        <f t="shared" si="27"/>
        <v/>
      </c>
    </row>
    <row r="873" spans="1:12" ht="18.95" customHeight="1" x14ac:dyDescent="0.25">
      <c r="A873" s="52"/>
      <c r="C873" s="76"/>
      <c r="D873" s="76"/>
      <c r="E873" s="94"/>
      <c r="F873" s="185"/>
      <c r="G873" s="69"/>
      <c r="H873" s="94"/>
      <c r="I873" s="69" t="str">
        <f t="shared" si="26"/>
        <v/>
      </c>
      <c r="J873" s="76"/>
      <c r="K873" s="76"/>
      <c r="L873" s="28" t="str">
        <f t="shared" si="27"/>
        <v/>
      </c>
    </row>
    <row r="874" spans="1:12" ht="18.95" customHeight="1" x14ac:dyDescent="0.25">
      <c r="A874" s="52"/>
      <c r="C874" s="76"/>
      <c r="D874" s="76"/>
      <c r="E874" s="94"/>
      <c r="F874" s="185"/>
      <c r="G874" s="69"/>
      <c r="H874" s="94"/>
      <c r="I874" s="69" t="str">
        <f t="shared" si="26"/>
        <v/>
      </c>
      <c r="J874" s="76"/>
      <c r="K874" s="76"/>
      <c r="L874" s="28" t="str">
        <f t="shared" si="27"/>
        <v/>
      </c>
    </row>
    <row r="875" spans="1:12" ht="18.95" customHeight="1" x14ac:dyDescent="0.25">
      <c r="A875" s="52"/>
      <c r="C875" s="76"/>
      <c r="D875" s="76"/>
      <c r="E875" s="94"/>
      <c r="F875" s="185"/>
      <c r="G875" s="69"/>
      <c r="H875" s="94"/>
      <c r="I875" s="69" t="str">
        <f t="shared" si="26"/>
        <v/>
      </c>
      <c r="J875" s="76"/>
      <c r="K875" s="76"/>
      <c r="L875" s="28" t="str">
        <f t="shared" si="27"/>
        <v/>
      </c>
    </row>
    <row r="876" spans="1:12" ht="18.95" customHeight="1" x14ac:dyDescent="0.25">
      <c r="A876" s="52"/>
      <c r="C876" s="76"/>
      <c r="D876" s="76"/>
      <c r="E876" s="94"/>
      <c r="F876" s="185"/>
      <c r="G876" s="69"/>
      <c r="H876" s="94"/>
      <c r="I876" s="69" t="str">
        <f t="shared" si="26"/>
        <v/>
      </c>
      <c r="J876" s="76"/>
      <c r="K876" s="76"/>
      <c r="L876" s="28" t="str">
        <f t="shared" si="27"/>
        <v/>
      </c>
    </row>
    <row r="877" spans="1:12" ht="18.95" customHeight="1" x14ac:dyDescent="0.25">
      <c r="A877" s="52"/>
      <c r="C877" s="76"/>
      <c r="D877" s="76"/>
      <c r="E877" s="94"/>
      <c r="F877" s="185"/>
      <c r="G877" s="69"/>
      <c r="H877" s="94"/>
      <c r="I877" s="69" t="str">
        <f t="shared" si="26"/>
        <v/>
      </c>
      <c r="J877" s="76"/>
      <c r="K877" s="76"/>
      <c r="L877" s="28" t="str">
        <f t="shared" si="27"/>
        <v/>
      </c>
    </row>
    <row r="878" spans="1:12" ht="18.95" customHeight="1" x14ac:dyDescent="0.25">
      <c r="A878" s="52"/>
      <c r="C878" s="76"/>
      <c r="D878" s="76"/>
      <c r="E878" s="94"/>
      <c r="F878" s="185"/>
      <c r="G878" s="69"/>
      <c r="H878" s="94"/>
      <c r="I878" s="69" t="str">
        <f t="shared" si="26"/>
        <v/>
      </c>
      <c r="J878" s="76"/>
      <c r="K878" s="76"/>
      <c r="L878" s="28" t="str">
        <f t="shared" si="27"/>
        <v/>
      </c>
    </row>
    <row r="879" spans="1:12" ht="18.95" customHeight="1" x14ac:dyDescent="0.25">
      <c r="A879" s="52"/>
      <c r="C879" s="76"/>
      <c r="D879" s="76"/>
      <c r="E879" s="94"/>
      <c r="F879" s="185"/>
      <c r="G879" s="69"/>
      <c r="H879" s="94"/>
      <c r="I879" s="69" t="str">
        <f t="shared" si="26"/>
        <v/>
      </c>
      <c r="J879" s="76"/>
      <c r="K879" s="76"/>
      <c r="L879" s="28" t="str">
        <f t="shared" si="27"/>
        <v/>
      </c>
    </row>
    <row r="880" spans="1:12" ht="18.95" customHeight="1" x14ac:dyDescent="0.25">
      <c r="A880" s="52"/>
      <c r="C880" s="76"/>
      <c r="D880" s="76"/>
      <c r="E880" s="94"/>
      <c r="F880" s="185"/>
      <c r="G880" s="69"/>
      <c r="H880" s="94"/>
      <c r="I880" s="69" t="str">
        <f t="shared" si="26"/>
        <v/>
      </c>
      <c r="J880" s="76"/>
      <c r="K880" s="76"/>
      <c r="L880" s="28" t="str">
        <f t="shared" si="27"/>
        <v/>
      </c>
    </row>
    <row r="881" spans="1:12" ht="18.95" customHeight="1" x14ac:dyDescent="0.25">
      <c r="A881" s="52"/>
      <c r="C881" s="76"/>
      <c r="D881" s="76"/>
      <c r="E881" s="94"/>
      <c r="F881" s="185"/>
      <c r="G881" s="69"/>
      <c r="H881" s="94"/>
      <c r="I881" s="69" t="str">
        <f t="shared" si="26"/>
        <v/>
      </c>
      <c r="J881" s="76"/>
      <c r="K881" s="76"/>
      <c r="L881" s="28" t="str">
        <f t="shared" si="27"/>
        <v/>
      </c>
    </row>
    <row r="882" spans="1:12" ht="18.95" customHeight="1" x14ac:dyDescent="0.25">
      <c r="A882" s="52"/>
      <c r="C882" s="76"/>
      <c r="D882" s="76"/>
      <c r="E882" s="94"/>
      <c r="F882" s="185"/>
      <c r="G882" s="69"/>
      <c r="H882" s="94"/>
      <c r="I882" s="69" t="str">
        <f t="shared" si="26"/>
        <v/>
      </c>
      <c r="J882" s="76"/>
      <c r="K882" s="76"/>
      <c r="L882" s="28" t="str">
        <f t="shared" si="27"/>
        <v/>
      </c>
    </row>
    <row r="883" spans="1:12" ht="18.95" customHeight="1" x14ac:dyDescent="0.25">
      <c r="A883" s="52"/>
      <c r="C883" s="76"/>
      <c r="D883" s="76"/>
      <c r="E883" s="94"/>
      <c r="F883" s="185"/>
      <c r="G883" s="69"/>
      <c r="H883" s="94"/>
      <c r="I883" s="69" t="str">
        <f t="shared" si="26"/>
        <v/>
      </c>
      <c r="J883" s="76"/>
      <c r="K883" s="76"/>
      <c r="L883" s="28" t="str">
        <f t="shared" si="27"/>
        <v/>
      </c>
    </row>
    <row r="884" spans="1:12" ht="18.95" customHeight="1" x14ac:dyDescent="0.25">
      <c r="A884" s="52"/>
      <c r="C884" s="76"/>
      <c r="D884" s="76"/>
      <c r="E884" s="94"/>
      <c r="F884" s="185"/>
      <c r="G884" s="69"/>
      <c r="H884" s="94"/>
      <c r="I884" s="69" t="str">
        <f t="shared" si="26"/>
        <v/>
      </c>
      <c r="J884" s="76"/>
      <c r="K884" s="76"/>
      <c r="L884" s="28" t="str">
        <f t="shared" si="27"/>
        <v/>
      </c>
    </row>
    <row r="885" spans="1:12" ht="18.95" customHeight="1" x14ac:dyDescent="0.25">
      <c r="A885" s="52"/>
      <c r="C885" s="76"/>
      <c r="D885" s="76"/>
      <c r="E885" s="94"/>
      <c r="F885" s="185"/>
      <c r="G885" s="69"/>
      <c r="H885" s="94"/>
      <c r="I885" s="69" t="str">
        <f t="shared" si="26"/>
        <v/>
      </c>
      <c r="J885" s="76"/>
      <c r="K885" s="76"/>
      <c r="L885" s="28" t="str">
        <f t="shared" si="27"/>
        <v/>
      </c>
    </row>
    <row r="886" spans="1:12" ht="18.95" customHeight="1" x14ac:dyDescent="0.25">
      <c r="A886" s="52"/>
      <c r="C886" s="76"/>
      <c r="D886" s="76"/>
      <c r="E886" s="94"/>
      <c r="F886" s="185"/>
      <c r="G886" s="69"/>
      <c r="H886" s="94"/>
      <c r="I886" s="69" t="str">
        <f t="shared" si="26"/>
        <v/>
      </c>
      <c r="J886" s="76"/>
      <c r="K886" s="76"/>
      <c r="L886" s="28" t="str">
        <f t="shared" si="27"/>
        <v/>
      </c>
    </row>
    <row r="887" spans="1:12" ht="18.95" customHeight="1" x14ac:dyDescent="0.25">
      <c r="A887" s="52"/>
      <c r="C887" s="76"/>
      <c r="D887" s="76"/>
      <c r="E887" s="94"/>
      <c r="F887" s="185"/>
      <c r="G887" s="69"/>
      <c r="H887" s="94"/>
      <c r="I887" s="69" t="str">
        <f t="shared" si="26"/>
        <v/>
      </c>
      <c r="J887" s="76"/>
      <c r="K887" s="76"/>
      <c r="L887" s="28" t="str">
        <f t="shared" si="27"/>
        <v/>
      </c>
    </row>
    <row r="888" spans="1:12" ht="18.95" customHeight="1" x14ac:dyDescent="0.25">
      <c r="A888" s="52"/>
      <c r="C888" s="76"/>
      <c r="D888" s="76"/>
      <c r="E888" s="94"/>
      <c r="F888" s="185"/>
      <c r="G888" s="69"/>
      <c r="H888" s="94"/>
      <c r="I888" s="69" t="str">
        <f t="shared" si="26"/>
        <v/>
      </c>
      <c r="J888" s="76"/>
      <c r="K888" s="76"/>
      <c r="L888" s="28" t="str">
        <f t="shared" si="27"/>
        <v/>
      </c>
    </row>
    <row r="889" spans="1:12" ht="18.95" customHeight="1" x14ac:dyDescent="0.25">
      <c r="A889" s="52"/>
      <c r="C889" s="76"/>
      <c r="D889" s="76"/>
      <c r="E889" s="94"/>
      <c r="F889" s="185"/>
      <c r="G889" s="69"/>
      <c r="H889" s="94"/>
      <c r="I889" s="69" t="str">
        <f t="shared" si="26"/>
        <v/>
      </c>
      <c r="J889" s="76"/>
      <c r="K889" s="76"/>
      <c r="L889" s="28" t="str">
        <f t="shared" si="27"/>
        <v/>
      </c>
    </row>
    <row r="890" spans="1:12" ht="18.95" customHeight="1" x14ac:dyDescent="0.25">
      <c r="A890" s="52"/>
      <c r="C890" s="76"/>
      <c r="D890" s="76"/>
      <c r="E890" s="94"/>
      <c r="F890" s="185"/>
      <c r="G890" s="69"/>
      <c r="H890" s="94"/>
      <c r="I890" s="69" t="str">
        <f t="shared" si="26"/>
        <v/>
      </c>
      <c r="J890" s="76"/>
      <c r="K890" s="76"/>
      <c r="L890" s="28" t="str">
        <f t="shared" si="27"/>
        <v/>
      </c>
    </row>
    <row r="891" spans="1:12" ht="18.95" customHeight="1" x14ac:dyDescent="0.25">
      <c r="A891" s="52"/>
      <c r="C891" s="76"/>
      <c r="D891" s="76"/>
      <c r="E891" s="94"/>
      <c r="F891" s="185"/>
      <c r="G891" s="69"/>
      <c r="H891" s="94"/>
      <c r="I891" s="69" t="str">
        <f t="shared" si="26"/>
        <v/>
      </c>
      <c r="J891" s="76"/>
      <c r="K891" s="76"/>
      <c r="L891" s="28" t="str">
        <f t="shared" si="27"/>
        <v/>
      </c>
    </row>
    <row r="892" spans="1:12" ht="18.95" customHeight="1" x14ac:dyDescent="0.25">
      <c r="A892" s="52"/>
      <c r="C892" s="76"/>
      <c r="D892" s="76"/>
      <c r="E892" s="94"/>
      <c r="F892" s="185"/>
      <c r="G892" s="69"/>
      <c r="H892" s="94"/>
      <c r="I892" s="69" t="str">
        <f t="shared" si="26"/>
        <v/>
      </c>
      <c r="J892" s="76"/>
      <c r="K892" s="76"/>
      <c r="L892" s="28" t="str">
        <f t="shared" si="27"/>
        <v/>
      </c>
    </row>
    <row r="893" spans="1:12" ht="18.95" customHeight="1" x14ac:dyDescent="0.25">
      <c r="A893" s="52"/>
      <c r="C893" s="76"/>
      <c r="D893" s="76"/>
      <c r="E893" s="94"/>
      <c r="F893" s="185"/>
      <c r="G893" s="69"/>
      <c r="H893" s="94"/>
      <c r="I893" s="69" t="str">
        <f t="shared" si="26"/>
        <v/>
      </c>
      <c r="J893" s="76"/>
      <c r="K893" s="76"/>
      <c r="L893" s="28" t="str">
        <f t="shared" si="27"/>
        <v/>
      </c>
    </row>
    <row r="894" spans="1:12" ht="18.95" customHeight="1" x14ac:dyDescent="0.25">
      <c r="A894" s="52"/>
      <c r="C894" s="76"/>
      <c r="D894" s="76"/>
      <c r="E894" s="94"/>
      <c r="F894" s="185"/>
      <c r="G894" s="69"/>
      <c r="H894" s="94"/>
      <c r="I894" s="69" t="str">
        <f t="shared" si="26"/>
        <v/>
      </c>
      <c r="J894" s="76"/>
      <c r="K894" s="76"/>
      <c r="L894" s="28" t="str">
        <f t="shared" si="27"/>
        <v/>
      </c>
    </row>
    <row r="895" spans="1:12" ht="18.95" customHeight="1" x14ac:dyDescent="0.25">
      <c r="A895" s="52"/>
      <c r="C895" s="76"/>
      <c r="D895" s="76"/>
      <c r="E895" s="94"/>
      <c r="F895" s="185"/>
      <c r="G895" s="69"/>
      <c r="H895" s="94"/>
      <c r="I895" s="69" t="str">
        <f t="shared" si="26"/>
        <v/>
      </c>
      <c r="J895" s="76"/>
      <c r="K895" s="76"/>
      <c r="L895" s="28" t="str">
        <f t="shared" si="27"/>
        <v/>
      </c>
    </row>
    <row r="896" spans="1:12" ht="18.95" customHeight="1" x14ac:dyDescent="0.25">
      <c r="A896" s="52"/>
      <c r="C896" s="76"/>
      <c r="D896" s="76"/>
      <c r="E896" s="94"/>
      <c r="F896" s="185"/>
      <c r="G896" s="69"/>
      <c r="H896" s="94"/>
      <c r="I896" s="69" t="str">
        <f t="shared" si="26"/>
        <v/>
      </c>
      <c r="J896" s="76"/>
      <c r="K896" s="76"/>
      <c r="L896" s="28" t="str">
        <f t="shared" si="27"/>
        <v/>
      </c>
    </row>
    <row r="897" spans="1:12" ht="18.95" customHeight="1" x14ac:dyDescent="0.25">
      <c r="A897" s="52"/>
      <c r="C897" s="76"/>
      <c r="D897" s="76"/>
      <c r="E897" s="94"/>
      <c r="F897" s="185"/>
      <c r="G897" s="69"/>
      <c r="H897" s="94"/>
      <c r="I897" s="69" t="str">
        <f t="shared" si="26"/>
        <v/>
      </c>
      <c r="J897" s="76"/>
      <c r="K897" s="76"/>
      <c r="L897" s="28" t="str">
        <f t="shared" si="27"/>
        <v/>
      </c>
    </row>
    <row r="898" spans="1:12" ht="18.95" customHeight="1" x14ac:dyDescent="0.25">
      <c r="A898" s="52"/>
      <c r="C898" s="76"/>
      <c r="D898" s="76"/>
      <c r="E898" s="94"/>
      <c r="F898" s="185"/>
      <c r="G898" s="69"/>
      <c r="H898" s="94"/>
      <c r="I898" s="69" t="str">
        <f t="shared" si="26"/>
        <v/>
      </c>
      <c r="J898" s="76"/>
      <c r="K898" s="76"/>
      <c r="L898" s="28" t="str">
        <f t="shared" si="27"/>
        <v/>
      </c>
    </row>
    <row r="899" spans="1:12" ht="18.95" customHeight="1" x14ac:dyDescent="0.25">
      <c r="A899" s="52"/>
      <c r="C899" s="76"/>
      <c r="D899" s="76"/>
      <c r="E899" s="94"/>
      <c r="F899" s="185"/>
      <c r="G899" s="69"/>
      <c r="H899" s="94"/>
      <c r="I899" s="69" t="str">
        <f t="shared" si="26"/>
        <v/>
      </c>
      <c r="J899" s="76"/>
      <c r="K899" s="76"/>
      <c r="L899" s="28" t="str">
        <f t="shared" si="27"/>
        <v/>
      </c>
    </row>
    <row r="900" spans="1:12" ht="18.95" customHeight="1" x14ac:dyDescent="0.25">
      <c r="A900" s="52"/>
      <c r="C900" s="76"/>
      <c r="D900" s="76"/>
      <c r="E900" s="94"/>
      <c r="F900" s="185"/>
      <c r="G900" s="69"/>
      <c r="H900" s="94"/>
      <c r="I900" s="69" t="str">
        <f t="shared" si="26"/>
        <v/>
      </c>
      <c r="J900" s="76"/>
      <c r="K900" s="76"/>
      <c r="L900" s="28" t="str">
        <f t="shared" si="27"/>
        <v/>
      </c>
    </row>
    <row r="901" spans="1:12" ht="18.95" customHeight="1" x14ac:dyDescent="0.25">
      <c r="A901" s="52"/>
      <c r="C901" s="76"/>
      <c r="D901" s="76"/>
      <c r="E901" s="94"/>
      <c r="F901" s="185"/>
      <c r="G901" s="69"/>
      <c r="H901" s="94"/>
      <c r="I901" s="69" t="str">
        <f t="shared" si="26"/>
        <v/>
      </c>
      <c r="J901" s="76"/>
      <c r="K901" s="76"/>
      <c r="L901" s="28" t="str">
        <f t="shared" si="27"/>
        <v/>
      </c>
    </row>
    <row r="902" spans="1:12" ht="18.95" customHeight="1" x14ac:dyDescent="0.25">
      <c r="A902" s="52"/>
      <c r="C902" s="76"/>
      <c r="D902" s="76"/>
      <c r="E902" s="94"/>
      <c r="F902" s="185"/>
      <c r="G902" s="69"/>
      <c r="H902" s="94"/>
      <c r="I902" s="69" t="str">
        <f t="shared" si="26"/>
        <v/>
      </c>
      <c r="J902" s="76"/>
      <c r="K902" s="76"/>
      <c r="L902" s="28" t="str">
        <f t="shared" si="27"/>
        <v/>
      </c>
    </row>
    <row r="903" spans="1:12" ht="18.95" customHeight="1" x14ac:dyDescent="0.25">
      <c r="A903" s="52"/>
      <c r="C903" s="76"/>
      <c r="D903" s="76"/>
      <c r="E903" s="94"/>
      <c r="F903" s="185"/>
      <c r="G903" s="69"/>
      <c r="H903" s="94"/>
      <c r="I903" s="69" t="str">
        <f t="shared" si="26"/>
        <v/>
      </c>
      <c r="J903" s="76"/>
      <c r="K903" s="76"/>
      <c r="L903" s="28" t="str">
        <f t="shared" si="27"/>
        <v/>
      </c>
    </row>
    <row r="904" spans="1:12" ht="18.95" customHeight="1" x14ac:dyDescent="0.25">
      <c r="A904" s="52"/>
      <c r="C904" s="76"/>
      <c r="D904" s="76"/>
      <c r="E904" s="94"/>
      <c r="F904" s="185"/>
      <c r="G904" s="69"/>
      <c r="H904" s="94"/>
      <c r="I904" s="69" t="str">
        <f t="shared" si="26"/>
        <v/>
      </c>
      <c r="J904" s="76"/>
      <c r="K904" s="76"/>
      <c r="L904" s="28" t="str">
        <f t="shared" si="27"/>
        <v/>
      </c>
    </row>
    <row r="905" spans="1:12" ht="18.95" customHeight="1" x14ac:dyDescent="0.25">
      <c r="A905" s="52"/>
      <c r="C905" s="76"/>
      <c r="D905" s="76"/>
      <c r="E905" s="94"/>
      <c r="F905" s="185"/>
      <c r="G905" s="69"/>
      <c r="H905" s="94"/>
      <c r="I905" s="69" t="str">
        <f t="shared" si="26"/>
        <v/>
      </c>
      <c r="J905" s="76"/>
      <c r="K905" s="76"/>
      <c r="L905" s="28" t="str">
        <f t="shared" si="27"/>
        <v/>
      </c>
    </row>
    <row r="906" spans="1:12" ht="18.95" customHeight="1" x14ac:dyDescent="0.25">
      <c r="A906" s="52"/>
      <c r="C906" s="76"/>
      <c r="D906" s="76"/>
      <c r="E906" s="94"/>
      <c r="F906" s="185"/>
      <c r="G906" s="69"/>
      <c r="H906" s="94"/>
      <c r="I906" s="69" t="str">
        <f t="shared" ref="I906:I969" si="28">IF(E906="","",IFERROR(E906*G906,""))</f>
        <v/>
      </c>
      <c r="J906" s="76"/>
      <c r="K906" s="76"/>
      <c r="L906" s="28" t="str">
        <f t="shared" ref="L906:L969" si="29">IF(F906="","",MONTH(F906))</f>
        <v/>
      </c>
    </row>
    <row r="907" spans="1:12" ht="18.95" customHeight="1" x14ac:dyDescent="0.25">
      <c r="A907" s="52"/>
      <c r="C907" s="76"/>
      <c r="D907" s="76"/>
      <c r="E907" s="94"/>
      <c r="F907" s="185"/>
      <c r="G907" s="69"/>
      <c r="H907" s="94"/>
      <c r="I907" s="69" t="str">
        <f t="shared" si="28"/>
        <v/>
      </c>
      <c r="J907" s="76"/>
      <c r="K907" s="76"/>
      <c r="L907" s="28" t="str">
        <f t="shared" si="29"/>
        <v/>
      </c>
    </row>
    <row r="908" spans="1:12" ht="18.95" customHeight="1" x14ac:dyDescent="0.25">
      <c r="A908" s="52"/>
      <c r="C908" s="76"/>
      <c r="D908" s="76"/>
      <c r="E908" s="94"/>
      <c r="F908" s="185"/>
      <c r="G908" s="69"/>
      <c r="H908" s="94"/>
      <c r="I908" s="69" t="str">
        <f t="shared" si="28"/>
        <v/>
      </c>
      <c r="J908" s="76"/>
      <c r="K908" s="76"/>
      <c r="L908" s="28" t="str">
        <f t="shared" si="29"/>
        <v/>
      </c>
    </row>
    <row r="909" spans="1:12" ht="18.95" customHeight="1" x14ac:dyDescent="0.25">
      <c r="A909" s="52"/>
      <c r="C909" s="76"/>
      <c r="D909" s="76"/>
      <c r="E909" s="94"/>
      <c r="F909" s="185"/>
      <c r="G909" s="69"/>
      <c r="H909" s="94"/>
      <c r="I909" s="69" t="str">
        <f t="shared" si="28"/>
        <v/>
      </c>
      <c r="J909" s="76"/>
      <c r="K909" s="76"/>
      <c r="L909" s="28" t="str">
        <f t="shared" si="29"/>
        <v/>
      </c>
    </row>
    <row r="910" spans="1:12" ht="18.95" customHeight="1" x14ac:dyDescent="0.25">
      <c r="A910" s="52"/>
      <c r="C910" s="76"/>
      <c r="D910" s="76"/>
      <c r="E910" s="94"/>
      <c r="F910" s="185"/>
      <c r="G910" s="69"/>
      <c r="H910" s="94"/>
      <c r="I910" s="69" t="str">
        <f t="shared" si="28"/>
        <v/>
      </c>
      <c r="J910" s="76"/>
      <c r="K910" s="76"/>
      <c r="L910" s="28" t="str">
        <f t="shared" si="29"/>
        <v/>
      </c>
    </row>
    <row r="911" spans="1:12" ht="18.95" customHeight="1" x14ac:dyDescent="0.25">
      <c r="A911" s="52"/>
      <c r="C911" s="76"/>
      <c r="D911" s="76"/>
      <c r="E911" s="94"/>
      <c r="F911" s="185"/>
      <c r="G911" s="69"/>
      <c r="H911" s="94"/>
      <c r="I911" s="69" t="str">
        <f t="shared" si="28"/>
        <v/>
      </c>
      <c r="J911" s="76"/>
      <c r="K911" s="76"/>
      <c r="L911" s="28" t="str">
        <f t="shared" si="29"/>
        <v/>
      </c>
    </row>
    <row r="912" spans="1:12" ht="18.95" customHeight="1" x14ac:dyDescent="0.25">
      <c r="A912" s="52"/>
      <c r="C912" s="76"/>
      <c r="D912" s="76"/>
      <c r="E912" s="94"/>
      <c r="F912" s="185"/>
      <c r="G912" s="69"/>
      <c r="H912" s="94"/>
      <c r="I912" s="69" t="str">
        <f t="shared" si="28"/>
        <v/>
      </c>
      <c r="J912" s="76"/>
      <c r="K912" s="76"/>
      <c r="L912" s="28" t="str">
        <f t="shared" si="29"/>
        <v/>
      </c>
    </row>
    <row r="913" spans="1:12" ht="18.95" customHeight="1" x14ac:dyDescent="0.25">
      <c r="A913" s="52"/>
      <c r="C913" s="76"/>
      <c r="D913" s="76"/>
      <c r="E913" s="94"/>
      <c r="F913" s="185"/>
      <c r="G913" s="69"/>
      <c r="H913" s="94"/>
      <c r="I913" s="69" t="str">
        <f t="shared" si="28"/>
        <v/>
      </c>
      <c r="J913" s="76"/>
      <c r="K913" s="76"/>
      <c r="L913" s="28" t="str">
        <f t="shared" si="29"/>
        <v/>
      </c>
    </row>
    <row r="914" spans="1:12" ht="18.95" customHeight="1" x14ac:dyDescent="0.25">
      <c r="A914" s="52"/>
      <c r="C914" s="76"/>
      <c r="D914" s="76"/>
      <c r="E914" s="94"/>
      <c r="F914" s="185"/>
      <c r="G914" s="69"/>
      <c r="H914" s="94"/>
      <c r="I914" s="69" t="str">
        <f t="shared" si="28"/>
        <v/>
      </c>
      <c r="J914" s="76"/>
      <c r="K914" s="76"/>
      <c r="L914" s="28" t="str">
        <f t="shared" si="29"/>
        <v/>
      </c>
    </row>
    <row r="915" spans="1:12" ht="18.95" customHeight="1" x14ac:dyDescent="0.25">
      <c r="A915" s="52"/>
      <c r="C915" s="76"/>
      <c r="D915" s="76"/>
      <c r="E915" s="94"/>
      <c r="F915" s="185"/>
      <c r="G915" s="69"/>
      <c r="H915" s="94"/>
      <c r="I915" s="69" t="str">
        <f t="shared" si="28"/>
        <v/>
      </c>
      <c r="J915" s="76"/>
      <c r="K915" s="76"/>
      <c r="L915" s="28" t="str">
        <f t="shared" si="29"/>
        <v/>
      </c>
    </row>
    <row r="916" spans="1:12" ht="18.95" customHeight="1" x14ac:dyDescent="0.25">
      <c r="A916" s="52"/>
      <c r="C916" s="76"/>
      <c r="D916" s="76"/>
      <c r="E916" s="94"/>
      <c r="F916" s="185"/>
      <c r="G916" s="69"/>
      <c r="H916" s="94"/>
      <c r="I916" s="69" t="str">
        <f t="shared" si="28"/>
        <v/>
      </c>
      <c r="J916" s="76"/>
      <c r="K916" s="76"/>
      <c r="L916" s="28" t="str">
        <f t="shared" si="29"/>
        <v/>
      </c>
    </row>
    <row r="917" spans="1:12" ht="18.95" customHeight="1" x14ac:dyDescent="0.25">
      <c r="A917" s="52"/>
      <c r="C917" s="76"/>
      <c r="D917" s="76"/>
      <c r="E917" s="94"/>
      <c r="F917" s="185"/>
      <c r="G917" s="69"/>
      <c r="H917" s="94"/>
      <c r="I917" s="69" t="str">
        <f t="shared" si="28"/>
        <v/>
      </c>
      <c r="J917" s="76"/>
      <c r="K917" s="76"/>
      <c r="L917" s="28" t="str">
        <f t="shared" si="29"/>
        <v/>
      </c>
    </row>
    <row r="918" spans="1:12" ht="18.95" customHeight="1" x14ac:dyDescent="0.25">
      <c r="A918" s="52"/>
      <c r="C918" s="76"/>
      <c r="D918" s="76"/>
      <c r="E918" s="94"/>
      <c r="F918" s="185"/>
      <c r="G918" s="69"/>
      <c r="H918" s="94"/>
      <c r="I918" s="69" t="str">
        <f t="shared" si="28"/>
        <v/>
      </c>
      <c r="J918" s="76"/>
      <c r="K918" s="76"/>
      <c r="L918" s="28" t="str">
        <f t="shared" si="29"/>
        <v/>
      </c>
    </row>
    <row r="919" spans="1:12" ht="18.95" customHeight="1" x14ac:dyDescent="0.25">
      <c r="A919" s="52"/>
      <c r="C919" s="76"/>
      <c r="D919" s="76"/>
      <c r="E919" s="94"/>
      <c r="F919" s="185"/>
      <c r="G919" s="69"/>
      <c r="H919" s="94"/>
      <c r="I919" s="69" t="str">
        <f t="shared" si="28"/>
        <v/>
      </c>
      <c r="J919" s="76"/>
      <c r="K919" s="76"/>
      <c r="L919" s="28" t="str">
        <f t="shared" si="29"/>
        <v/>
      </c>
    </row>
    <row r="920" spans="1:12" ht="18.95" customHeight="1" x14ac:dyDescent="0.25">
      <c r="A920" s="52"/>
      <c r="C920" s="76"/>
      <c r="D920" s="76"/>
      <c r="E920" s="94"/>
      <c r="F920" s="185"/>
      <c r="G920" s="69"/>
      <c r="H920" s="94"/>
      <c r="I920" s="69" t="str">
        <f t="shared" si="28"/>
        <v/>
      </c>
      <c r="J920" s="76"/>
      <c r="K920" s="76"/>
      <c r="L920" s="28" t="str">
        <f t="shared" si="29"/>
        <v/>
      </c>
    </row>
    <row r="921" spans="1:12" ht="18.95" customHeight="1" x14ac:dyDescent="0.25">
      <c r="A921" s="52"/>
      <c r="C921" s="76"/>
      <c r="D921" s="76"/>
      <c r="E921" s="94"/>
      <c r="F921" s="185"/>
      <c r="G921" s="69"/>
      <c r="H921" s="94"/>
      <c r="I921" s="69" t="str">
        <f t="shared" si="28"/>
        <v/>
      </c>
      <c r="J921" s="76"/>
      <c r="K921" s="76"/>
      <c r="L921" s="28" t="str">
        <f t="shared" si="29"/>
        <v/>
      </c>
    </row>
    <row r="922" spans="1:12" ht="18.95" customHeight="1" x14ac:dyDescent="0.25">
      <c r="A922" s="52"/>
      <c r="C922" s="76"/>
      <c r="D922" s="76"/>
      <c r="E922" s="94"/>
      <c r="F922" s="185"/>
      <c r="G922" s="69"/>
      <c r="H922" s="94"/>
      <c r="I922" s="69" t="str">
        <f t="shared" si="28"/>
        <v/>
      </c>
      <c r="J922" s="76"/>
      <c r="K922" s="76"/>
      <c r="L922" s="28" t="str">
        <f t="shared" si="29"/>
        <v/>
      </c>
    </row>
    <row r="923" spans="1:12" ht="18.95" customHeight="1" x14ac:dyDescent="0.25">
      <c r="A923" s="52"/>
      <c r="C923" s="76"/>
      <c r="D923" s="76"/>
      <c r="E923" s="94"/>
      <c r="F923" s="185"/>
      <c r="G923" s="69"/>
      <c r="H923" s="94"/>
      <c r="I923" s="69" t="str">
        <f t="shared" si="28"/>
        <v/>
      </c>
      <c r="J923" s="76"/>
      <c r="K923" s="76"/>
      <c r="L923" s="28" t="str">
        <f t="shared" si="29"/>
        <v/>
      </c>
    </row>
    <row r="924" spans="1:12" ht="18.95" customHeight="1" x14ac:dyDescent="0.25">
      <c r="A924" s="52"/>
      <c r="C924" s="76"/>
      <c r="D924" s="76"/>
      <c r="E924" s="94"/>
      <c r="F924" s="185"/>
      <c r="G924" s="69"/>
      <c r="H924" s="94"/>
      <c r="I924" s="69" t="str">
        <f t="shared" si="28"/>
        <v/>
      </c>
      <c r="J924" s="76"/>
      <c r="K924" s="76"/>
      <c r="L924" s="28" t="str">
        <f t="shared" si="29"/>
        <v/>
      </c>
    </row>
    <row r="925" spans="1:12" ht="18.95" customHeight="1" x14ac:dyDescent="0.25">
      <c r="A925" s="52"/>
      <c r="C925" s="76"/>
      <c r="D925" s="76"/>
      <c r="E925" s="94"/>
      <c r="F925" s="185"/>
      <c r="G925" s="69"/>
      <c r="H925" s="94"/>
      <c r="I925" s="69" t="str">
        <f t="shared" si="28"/>
        <v/>
      </c>
      <c r="J925" s="76"/>
      <c r="K925" s="76"/>
      <c r="L925" s="28" t="str">
        <f t="shared" si="29"/>
        <v/>
      </c>
    </row>
    <row r="926" spans="1:12" ht="18.95" customHeight="1" x14ac:dyDescent="0.25">
      <c r="A926" s="52"/>
      <c r="C926" s="76"/>
      <c r="D926" s="76"/>
      <c r="E926" s="94"/>
      <c r="F926" s="185"/>
      <c r="G926" s="69"/>
      <c r="H926" s="94"/>
      <c r="I926" s="69" t="str">
        <f t="shared" si="28"/>
        <v/>
      </c>
      <c r="J926" s="76"/>
      <c r="K926" s="76"/>
      <c r="L926" s="28" t="str">
        <f t="shared" si="29"/>
        <v/>
      </c>
    </row>
    <row r="927" spans="1:12" ht="18.95" customHeight="1" x14ac:dyDescent="0.25">
      <c r="A927" s="52"/>
      <c r="C927" s="76"/>
      <c r="D927" s="76"/>
      <c r="E927" s="94"/>
      <c r="F927" s="185"/>
      <c r="G927" s="69"/>
      <c r="H927" s="94"/>
      <c r="I927" s="69" t="str">
        <f t="shared" si="28"/>
        <v/>
      </c>
      <c r="J927" s="76"/>
      <c r="K927" s="76"/>
      <c r="L927" s="28" t="str">
        <f t="shared" si="29"/>
        <v/>
      </c>
    </row>
    <row r="928" spans="1:12" ht="18.95" customHeight="1" x14ac:dyDescent="0.25">
      <c r="A928" s="52"/>
      <c r="C928" s="76"/>
      <c r="D928" s="76"/>
      <c r="E928" s="94"/>
      <c r="F928" s="185"/>
      <c r="G928" s="69"/>
      <c r="H928" s="94"/>
      <c r="I928" s="69" t="str">
        <f t="shared" si="28"/>
        <v/>
      </c>
      <c r="J928" s="76"/>
      <c r="K928" s="76"/>
      <c r="L928" s="28" t="str">
        <f t="shared" si="29"/>
        <v/>
      </c>
    </row>
    <row r="929" spans="1:12" ht="18.95" customHeight="1" x14ac:dyDescent="0.25">
      <c r="A929" s="52"/>
      <c r="C929" s="76"/>
      <c r="D929" s="76"/>
      <c r="E929" s="94"/>
      <c r="F929" s="185"/>
      <c r="G929" s="69"/>
      <c r="H929" s="94"/>
      <c r="I929" s="69" t="str">
        <f t="shared" si="28"/>
        <v/>
      </c>
      <c r="J929" s="76"/>
      <c r="K929" s="76"/>
      <c r="L929" s="28" t="str">
        <f t="shared" si="29"/>
        <v/>
      </c>
    </row>
    <row r="930" spans="1:12" ht="18.95" customHeight="1" x14ac:dyDescent="0.25">
      <c r="A930" s="52"/>
      <c r="C930" s="76"/>
      <c r="D930" s="76"/>
      <c r="E930" s="94"/>
      <c r="F930" s="185"/>
      <c r="G930" s="69"/>
      <c r="H930" s="94"/>
      <c r="I930" s="69" t="str">
        <f t="shared" si="28"/>
        <v/>
      </c>
      <c r="J930" s="76"/>
      <c r="K930" s="76"/>
      <c r="L930" s="28" t="str">
        <f t="shared" si="29"/>
        <v/>
      </c>
    </row>
    <row r="931" spans="1:12" ht="18.95" customHeight="1" x14ac:dyDescent="0.25">
      <c r="A931" s="52"/>
      <c r="C931" s="76"/>
      <c r="D931" s="76"/>
      <c r="E931" s="94"/>
      <c r="F931" s="185"/>
      <c r="G931" s="69"/>
      <c r="H931" s="94"/>
      <c r="I931" s="69" t="str">
        <f t="shared" si="28"/>
        <v/>
      </c>
      <c r="J931" s="76"/>
      <c r="K931" s="76"/>
      <c r="L931" s="28" t="str">
        <f t="shared" si="29"/>
        <v/>
      </c>
    </row>
    <row r="932" spans="1:12" ht="18.95" customHeight="1" x14ac:dyDescent="0.25">
      <c r="A932" s="52"/>
      <c r="C932" s="76"/>
      <c r="D932" s="76"/>
      <c r="E932" s="94"/>
      <c r="F932" s="185"/>
      <c r="G932" s="69"/>
      <c r="H932" s="94"/>
      <c r="I932" s="69" t="str">
        <f t="shared" si="28"/>
        <v/>
      </c>
      <c r="J932" s="76"/>
      <c r="K932" s="76"/>
      <c r="L932" s="28" t="str">
        <f t="shared" si="29"/>
        <v/>
      </c>
    </row>
    <row r="933" spans="1:12" ht="18.95" customHeight="1" x14ac:dyDescent="0.25">
      <c r="A933" s="52"/>
      <c r="C933" s="76"/>
      <c r="D933" s="76"/>
      <c r="E933" s="94"/>
      <c r="F933" s="185"/>
      <c r="G933" s="69"/>
      <c r="H933" s="94"/>
      <c r="I933" s="69" t="str">
        <f t="shared" si="28"/>
        <v/>
      </c>
      <c r="J933" s="76"/>
      <c r="K933" s="76"/>
      <c r="L933" s="28" t="str">
        <f t="shared" si="29"/>
        <v/>
      </c>
    </row>
    <row r="934" spans="1:12" ht="18.95" customHeight="1" x14ac:dyDescent="0.25">
      <c r="A934" s="52"/>
      <c r="C934" s="76"/>
      <c r="D934" s="76"/>
      <c r="E934" s="94"/>
      <c r="F934" s="185"/>
      <c r="G934" s="69"/>
      <c r="H934" s="94"/>
      <c r="I934" s="69" t="str">
        <f t="shared" si="28"/>
        <v/>
      </c>
      <c r="J934" s="76"/>
      <c r="K934" s="76"/>
      <c r="L934" s="28" t="str">
        <f t="shared" si="29"/>
        <v/>
      </c>
    </row>
    <row r="935" spans="1:12" ht="18.95" customHeight="1" x14ac:dyDescent="0.25">
      <c r="A935" s="52"/>
      <c r="C935" s="76"/>
      <c r="D935" s="76"/>
      <c r="E935" s="94"/>
      <c r="F935" s="185"/>
      <c r="G935" s="69"/>
      <c r="H935" s="94"/>
      <c r="I935" s="69" t="str">
        <f t="shared" si="28"/>
        <v/>
      </c>
      <c r="J935" s="76"/>
      <c r="K935" s="76"/>
      <c r="L935" s="28" t="str">
        <f t="shared" si="29"/>
        <v/>
      </c>
    </row>
    <row r="936" spans="1:12" ht="18.95" customHeight="1" x14ac:dyDescent="0.25">
      <c r="A936" s="52"/>
      <c r="C936" s="76"/>
      <c r="D936" s="76"/>
      <c r="E936" s="94"/>
      <c r="F936" s="185"/>
      <c r="G936" s="69"/>
      <c r="H936" s="94"/>
      <c r="I936" s="69" t="str">
        <f t="shared" si="28"/>
        <v/>
      </c>
      <c r="J936" s="76"/>
      <c r="K936" s="76"/>
      <c r="L936" s="28" t="str">
        <f t="shared" si="29"/>
        <v/>
      </c>
    </row>
    <row r="937" spans="1:12" ht="18.95" customHeight="1" x14ac:dyDescent="0.25">
      <c r="A937" s="52"/>
      <c r="C937" s="76"/>
      <c r="D937" s="76"/>
      <c r="E937" s="94"/>
      <c r="F937" s="185"/>
      <c r="G937" s="69"/>
      <c r="H937" s="94"/>
      <c r="I937" s="69" t="str">
        <f t="shared" si="28"/>
        <v/>
      </c>
      <c r="J937" s="76"/>
      <c r="K937" s="76"/>
      <c r="L937" s="28" t="str">
        <f t="shared" si="29"/>
        <v/>
      </c>
    </row>
    <row r="938" spans="1:12" ht="18.95" customHeight="1" x14ac:dyDescent="0.25">
      <c r="A938" s="52"/>
      <c r="C938" s="76"/>
      <c r="D938" s="76"/>
      <c r="E938" s="94"/>
      <c r="F938" s="185"/>
      <c r="G938" s="69"/>
      <c r="H938" s="94"/>
      <c r="I938" s="69" t="str">
        <f t="shared" si="28"/>
        <v/>
      </c>
      <c r="J938" s="76"/>
      <c r="K938" s="76"/>
      <c r="L938" s="28" t="str">
        <f t="shared" si="29"/>
        <v/>
      </c>
    </row>
    <row r="939" spans="1:12" ht="18.95" customHeight="1" x14ac:dyDescent="0.25">
      <c r="A939" s="52"/>
      <c r="C939" s="76"/>
      <c r="D939" s="76"/>
      <c r="E939" s="94"/>
      <c r="F939" s="185"/>
      <c r="G939" s="69"/>
      <c r="H939" s="94"/>
      <c r="I939" s="69" t="str">
        <f t="shared" si="28"/>
        <v/>
      </c>
      <c r="J939" s="76"/>
      <c r="K939" s="76"/>
      <c r="L939" s="28" t="str">
        <f t="shared" si="29"/>
        <v/>
      </c>
    </row>
    <row r="940" spans="1:12" ht="18.95" customHeight="1" x14ac:dyDescent="0.25">
      <c r="A940" s="52"/>
      <c r="C940" s="76"/>
      <c r="D940" s="76"/>
      <c r="E940" s="94"/>
      <c r="F940" s="185"/>
      <c r="G940" s="69"/>
      <c r="H940" s="94"/>
      <c r="I940" s="69" t="str">
        <f t="shared" si="28"/>
        <v/>
      </c>
      <c r="J940" s="76"/>
      <c r="K940" s="76"/>
      <c r="L940" s="28" t="str">
        <f t="shared" si="29"/>
        <v/>
      </c>
    </row>
    <row r="941" spans="1:12" ht="18.95" customHeight="1" x14ac:dyDescent="0.25">
      <c r="A941" s="52"/>
      <c r="C941" s="76"/>
      <c r="D941" s="76"/>
      <c r="E941" s="94"/>
      <c r="F941" s="185"/>
      <c r="G941" s="69"/>
      <c r="H941" s="94"/>
      <c r="I941" s="69" t="str">
        <f t="shared" si="28"/>
        <v/>
      </c>
      <c r="J941" s="76"/>
      <c r="K941" s="76"/>
      <c r="L941" s="28" t="str">
        <f t="shared" si="29"/>
        <v/>
      </c>
    </row>
    <row r="942" spans="1:12" ht="18.95" customHeight="1" x14ac:dyDescent="0.25">
      <c r="A942" s="52"/>
      <c r="C942" s="76"/>
      <c r="D942" s="76"/>
      <c r="E942" s="94"/>
      <c r="F942" s="185"/>
      <c r="G942" s="69"/>
      <c r="H942" s="94"/>
      <c r="I942" s="69" t="str">
        <f t="shared" si="28"/>
        <v/>
      </c>
      <c r="J942" s="76"/>
      <c r="K942" s="76"/>
      <c r="L942" s="28" t="str">
        <f t="shared" si="29"/>
        <v/>
      </c>
    </row>
    <row r="943" spans="1:12" ht="18.95" customHeight="1" x14ac:dyDescent="0.25">
      <c r="A943" s="52"/>
      <c r="C943" s="76"/>
      <c r="D943" s="76"/>
      <c r="E943" s="94"/>
      <c r="F943" s="185"/>
      <c r="G943" s="69"/>
      <c r="H943" s="94"/>
      <c r="I943" s="69" t="str">
        <f t="shared" si="28"/>
        <v/>
      </c>
      <c r="J943" s="76"/>
      <c r="K943" s="76"/>
      <c r="L943" s="28" t="str">
        <f t="shared" si="29"/>
        <v/>
      </c>
    </row>
    <row r="944" spans="1:12" ht="18.95" customHeight="1" x14ac:dyDescent="0.25">
      <c r="A944" s="52"/>
      <c r="C944" s="76"/>
      <c r="D944" s="76"/>
      <c r="E944" s="94"/>
      <c r="F944" s="185"/>
      <c r="G944" s="69"/>
      <c r="H944" s="94"/>
      <c r="I944" s="69" t="str">
        <f t="shared" si="28"/>
        <v/>
      </c>
      <c r="J944" s="76"/>
      <c r="K944" s="76"/>
      <c r="L944" s="28" t="str">
        <f t="shared" si="29"/>
        <v/>
      </c>
    </row>
    <row r="945" spans="1:12" ht="18.95" customHeight="1" x14ac:dyDescent="0.25">
      <c r="A945" s="52"/>
      <c r="C945" s="76"/>
      <c r="D945" s="76"/>
      <c r="E945" s="94"/>
      <c r="F945" s="185"/>
      <c r="G945" s="69"/>
      <c r="H945" s="94"/>
      <c r="I945" s="69" t="str">
        <f t="shared" si="28"/>
        <v/>
      </c>
      <c r="J945" s="76"/>
      <c r="K945" s="76"/>
      <c r="L945" s="28" t="str">
        <f t="shared" si="29"/>
        <v/>
      </c>
    </row>
    <row r="946" spans="1:12" ht="18.95" customHeight="1" x14ac:dyDescent="0.25">
      <c r="A946" s="52"/>
      <c r="C946" s="76"/>
      <c r="D946" s="76"/>
      <c r="E946" s="94"/>
      <c r="F946" s="185"/>
      <c r="G946" s="69"/>
      <c r="H946" s="94"/>
      <c r="I946" s="69" t="str">
        <f t="shared" si="28"/>
        <v/>
      </c>
      <c r="J946" s="76"/>
      <c r="K946" s="76"/>
      <c r="L946" s="28" t="str">
        <f t="shared" si="29"/>
        <v/>
      </c>
    </row>
    <row r="947" spans="1:12" ht="18.95" customHeight="1" x14ac:dyDescent="0.25">
      <c r="A947" s="52"/>
      <c r="C947" s="76"/>
      <c r="D947" s="76"/>
      <c r="E947" s="94"/>
      <c r="F947" s="185"/>
      <c r="G947" s="69"/>
      <c r="H947" s="94"/>
      <c r="I947" s="69" t="str">
        <f t="shared" si="28"/>
        <v/>
      </c>
      <c r="J947" s="76"/>
      <c r="K947" s="76"/>
      <c r="L947" s="28" t="str">
        <f t="shared" si="29"/>
        <v/>
      </c>
    </row>
    <row r="948" spans="1:12" ht="18.95" customHeight="1" x14ac:dyDescent="0.25">
      <c r="A948" s="52"/>
      <c r="C948" s="76"/>
      <c r="D948" s="76"/>
      <c r="E948" s="94"/>
      <c r="F948" s="185"/>
      <c r="G948" s="69"/>
      <c r="H948" s="94"/>
      <c r="I948" s="69" t="str">
        <f t="shared" si="28"/>
        <v/>
      </c>
      <c r="J948" s="76"/>
      <c r="K948" s="76"/>
      <c r="L948" s="28" t="str">
        <f t="shared" si="29"/>
        <v/>
      </c>
    </row>
    <row r="949" spans="1:12" ht="18.95" customHeight="1" x14ac:dyDescent="0.25">
      <c r="A949" s="52"/>
      <c r="C949" s="76"/>
      <c r="D949" s="76"/>
      <c r="E949" s="94"/>
      <c r="F949" s="185"/>
      <c r="G949" s="69"/>
      <c r="H949" s="94"/>
      <c r="I949" s="69" t="str">
        <f t="shared" si="28"/>
        <v/>
      </c>
      <c r="J949" s="76"/>
      <c r="K949" s="76"/>
      <c r="L949" s="28" t="str">
        <f t="shared" si="29"/>
        <v/>
      </c>
    </row>
    <row r="950" spans="1:12" ht="18.95" customHeight="1" x14ac:dyDescent="0.25">
      <c r="A950" s="52"/>
      <c r="C950" s="76"/>
      <c r="D950" s="76"/>
      <c r="E950" s="94"/>
      <c r="F950" s="185"/>
      <c r="G950" s="69"/>
      <c r="H950" s="94"/>
      <c r="I950" s="69" t="str">
        <f t="shared" si="28"/>
        <v/>
      </c>
      <c r="J950" s="76"/>
      <c r="K950" s="76"/>
      <c r="L950" s="28" t="str">
        <f t="shared" si="29"/>
        <v/>
      </c>
    </row>
    <row r="951" spans="1:12" ht="18.95" customHeight="1" x14ac:dyDescent="0.25">
      <c r="A951" s="52"/>
      <c r="C951" s="76"/>
      <c r="D951" s="76"/>
      <c r="E951" s="94"/>
      <c r="F951" s="185"/>
      <c r="G951" s="69"/>
      <c r="H951" s="94"/>
      <c r="I951" s="69" t="str">
        <f t="shared" si="28"/>
        <v/>
      </c>
      <c r="J951" s="76"/>
      <c r="K951" s="76"/>
      <c r="L951" s="28" t="str">
        <f t="shared" si="29"/>
        <v/>
      </c>
    </row>
    <row r="952" spans="1:12" ht="18.95" customHeight="1" x14ac:dyDescent="0.25">
      <c r="A952" s="52"/>
      <c r="C952" s="76"/>
      <c r="D952" s="76"/>
      <c r="E952" s="94"/>
      <c r="F952" s="185"/>
      <c r="G952" s="69"/>
      <c r="H952" s="94"/>
      <c r="I952" s="69" t="str">
        <f t="shared" si="28"/>
        <v/>
      </c>
      <c r="J952" s="76"/>
      <c r="K952" s="76"/>
      <c r="L952" s="28" t="str">
        <f t="shared" si="29"/>
        <v/>
      </c>
    </row>
    <row r="953" spans="1:12" ht="18.95" customHeight="1" x14ac:dyDescent="0.25">
      <c r="A953" s="52"/>
      <c r="C953" s="76"/>
      <c r="D953" s="76"/>
      <c r="E953" s="94"/>
      <c r="F953" s="185"/>
      <c r="G953" s="69"/>
      <c r="H953" s="94"/>
      <c r="I953" s="69" t="str">
        <f t="shared" si="28"/>
        <v/>
      </c>
      <c r="J953" s="76"/>
      <c r="K953" s="76"/>
      <c r="L953" s="28" t="str">
        <f t="shared" si="29"/>
        <v/>
      </c>
    </row>
    <row r="954" spans="1:12" ht="18.95" customHeight="1" x14ac:dyDescent="0.25">
      <c r="A954" s="52"/>
      <c r="C954" s="76"/>
      <c r="D954" s="76"/>
      <c r="E954" s="94"/>
      <c r="F954" s="185"/>
      <c r="G954" s="69"/>
      <c r="H954" s="94"/>
      <c r="I954" s="69" t="str">
        <f t="shared" si="28"/>
        <v/>
      </c>
      <c r="J954" s="76"/>
      <c r="K954" s="76"/>
      <c r="L954" s="28" t="str">
        <f t="shared" si="29"/>
        <v/>
      </c>
    </row>
    <row r="955" spans="1:12" ht="18.95" customHeight="1" x14ac:dyDescent="0.25">
      <c r="A955" s="52"/>
      <c r="C955" s="76"/>
      <c r="D955" s="76"/>
      <c r="E955" s="94"/>
      <c r="F955" s="185"/>
      <c r="G955" s="69"/>
      <c r="H955" s="94"/>
      <c r="I955" s="69" t="str">
        <f t="shared" si="28"/>
        <v/>
      </c>
      <c r="J955" s="76"/>
      <c r="K955" s="76"/>
      <c r="L955" s="28" t="str">
        <f t="shared" si="29"/>
        <v/>
      </c>
    </row>
    <row r="956" spans="1:12" ht="18.95" customHeight="1" x14ac:dyDescent="0.25">
      <c r="A956" s="52"/>
      <c r="C956" s="76"/>
      <c r="D956" s="76"/>
      <c r="E956" s="94"/>
      <c r="F956" s="185"/>
      <c r="G956" s="69"/>
      <c r="H956" s="94"/>
      <c r="I956" s="69" t="str">
        <f t="shared" si="28"/>
        <v/>
      </c>
      <c r="J956" s="76"/>
      <c r="K956" s="76"/>
      <c r="L956" s="28" t="str">
        <f t="shared" si="29"/>
        <v/>
      </c>
    </row>
    <row r="957" spans="1:12" ht="18.95" customHeight="1" x14ac:dyDescent="0.25">
      <c r="A957" s="52"/>
      <c r="C957" s="76"/>
      <c r="D957" s="76"/>
      <c r="E957" s="94"/>
      <c r="F957" s="185"/>
      <c r="G957" s="69"/>
      <c r="H957" s="94"/>
      <c r="I957" s="69" t="str">
        <f t="shared" si="28"/>
        <v/>
      </c>
      <c r="J957" s="76"/>
      <c r="K957" s="76"/>
      <c r="L957" s="28" t="str">
        <f t="shared" si="29"/>
        <v/>
      </c>
    </row>
    <row r="958" spans="1:12" ht="18.95" customHeight="1" x14ac:dyDescent="0.25">
      <c r="A958" s="52"/>
      <c r="C958" s="76"/>
      <c r="D958" s="76"/>
      <c r="E958" s="94"/>
      <c r="F958" s="185"/>
      <c r="G958" s="69"/>
      <c r="H958" s="94"/>
      <c r="I958" s="69" t="str">
        <f t="shared" si="28"/>
        <v/>
      </c>
      <c r="J958" s="76"/>
      <c r="K958" s="76"/>
      <c r="L958" s="28" t="str">
        <f t="shared" si="29"/>
        <v/>
      </c>
    </row>
    <row r="959" spans="1:12" ht="18.95" customHeight="1" x14ac:dyDescent="0.25">
      <c r="A959" s="52"/>
      <c r="C959" s="76"/>
      <c r="D959" s="76"/>
      <c r="E959" s="94"/>
      <c r="F959" s="185"/>
      <c r="G959" s="69"/>
      <c r="H959" s="94"/>
      <c r="I959" s="69" t="str">
        <f t="shared" si="28"/>
        <v/>
      </c>
      <c r="J959" s="76"/>
      <c r="K959" s="76"/>
      <c r="L959" s="28" t="str">
        <f t="shared" si="29"/>
        <v/>
      </c>
    </row>
    <row r="960" spans="1:12" ht="18.95" customHeight="1" x14ac:dyDescent="0.25">
      <c r="A960" s="52"/>
      <c r="C960" s="76"/>
      <c r="D960" s="76"/>
      <c r="E960" s="94"/>
      <c r="F960" s="185"/>
      <c r="G960" s="69"/>
      <c r="H960" s="94"/>
      <c r="I960" s="69" t="str">
        <f t="shared" si="28"/>
        <v/>
      </c>
      <c r="J960" s="76"/>
      <c r="K960" s="76"/>
      <c r="L960" s="28" t="str">
        <f t="shared" si="29"/>
        <v/>
      </c>
    </row>
    <row r="961" spans="1:12" ht="18.95" customHeight="1" x14ac:dyDescent="0.25">
      <c r="A961" s="52"/>
      <c r="C961" s="76"/>
      <c r="D961" s="76"/>
      <c r="E961" s="94"/>
      <c r="F961" s="185"/>
      <c r="G961" s="69"/>
      <c r="H961" s="94"/>
      <c r="I961" s="69" t="str">
        <f t="shared" si="28"/>
        <v/>
      </c>
      <c r="J961" s="76"/>
      <c r="K961" s="76"/>
      <c r="L961" s="28" t="str">
        <f t="shared" si="29"/>
        <v/>
      </c>
    </row>
    <row r="962" spans="1:12" ht="18.95" customHeight="1" x14ac:dyDescent="0.25">
      <c r="A962" s="52"/>
      <c r="C962" s="76"/>
      <c r="D962" s="76"/>
      <c r="E962" s="94"/>
      <c r="F962" s="185"/>
      <c r="G962" s="69"/>
      <c r="H962" s="94"/>
      <c r="I962" s="69" t="str">
        <f t="shared" si="28"/>
        <v/>
      </c>
      <c r="J962" s="76"/>
      <c r="K962" s="76"/>
      <c r="L962" s="28" t="str">
        <f t="shared" si="29"/>
        <v/>
      </c>
    </row>
    <row r="963" spans="1:12" ht="18.95" customHeight="1" x14ac:dyDescent="0.25">
      <c r="A963" s="52"/>
      <c r="C963" s="76"/>
      <c r="D963" s="76"/>
      <c r="E963" s="94"/>
      <c r="F963" s="185"/>
      <c r="G963" s="69"/>
      <c r="H963" s="94"/>
      <c r="I963" s="69" t="str">
        <f t="shared" si="28"/>
        <v/>
      </c>
      <c r="J963" s="76"/>
      <c r="K963" s="76"/>
      <c r="L963" s="28" t="str">
        <f t="shared" si="29"/>
        <v/>
      </c>
    </row>
    <row r="964" spans="1:12" ht="18.95" customHeight="1" x14ac:dyDescent="0.25">
      <c r="A964" s="52"/>
      <c r="C964" s="76"/>
      <c r="D964" s="76"/>
      <c r="E964" s="94"/>
      <c r="F964" s="185"/>
      <c r="G964" s="69"/>
      <c r="H964" s="94"/>
      <c r="I964" s="69" t="str">
        <f t="shared" si="28"/>
        <v/>
      </c>
      <c r="J964" s="76"/>
      <c r="K964" s="76"/>
      <c r="L964" s="28" t="str">
        <f t="shared" si="29"/>
        <v/>
      </c>
    </row>
    <row r="965" spans="1:12" ht="18.95" customHeight="1" x14ac:dyDescent="0.25">
      <c r="A965" s="52"/>
      <c r="C965" s="76"/>
      <c r="D965" s="76"/>
      <c r="E965" s="94"/>
      <c r="F965" s="185"/>
      <c r="G965" s="69"/>
      <c r="H965" s="94"/>
      <c r="I965" s="69" t="str">
        <f t="shared" si="28"/>
        <v/>
      </c>
      <c r="J965" s="76"/>
      <c r="K965" s="76"/>
      <c r="L965" s="28" t="str">
        <f t="shared" si="29"/>
        <v/>
      </c>
    </row>
    <row r="966" spans="1:12" ht="18.95" customHeight="1" x14ac:dyDescent="0.25">
      <c r="A966" s="52"/>
      <c r="C966" s="76"/>
      <c r="D966" s="76"/>
      <c r="E966" s="94"/>
      <c r="F966" s="185"/>
      <c r="G966" s="69"/>
      <c r="H966" s="94"/>
      <c r="I966" s="69" t="str">
        <f t="shared" si="28"/>
        <v/>
      </c>
      <c r="J966" s="76"/>
      <c r="K966" s="76"/>
      <c r="L966" s="28" t="str">
        <f t="shared" si="29"/>
        <v/>
      </c>
    </row>
    <row r="967" spans="1:12" ht="18.95" customHeight="1" x14ac:dyDescent="0.25">
      <c r="A967" s="52"/>
      <c r="C967" s="76"/>
      <c r="D967" s="76"/>
      <c r="E967" s="94"/>
      <c r="F967" s="185"/>
      <c r="G967" s="69"/>
      <c r="H967" s="94"/>
      <c r="I967" s="69" t="str">
        <f t="shared" si="28"/>
        <v/>
      </c>
      <c r="J967" s="76"/>
      <c r="K967" s="76"/>
      <c r="L967" s="28" t="str">
        <f t="shared" si="29"/>
        <v/>
      </c>
    </row>
    <row r="968" spans="1:12" ht="18.95" customHeight="1" x14ac:dyDescent="0.25">
      <c r="A968" s="52"/>
      <c r="C968" s="76"/>
      <c r="D968" s="76"/>
      <c r="E968" s="94"/>
      <c r="F968" s="185"/>
      <c r="G968" s="69"/>
      <c r="H968" s="94"/>
      <c r="I968" s="69" t="str">
        <f t="shared" si="28"/>
        <v/>
      </c>
      <c r="J968" s="76"/>
      <c r="K968" s="76"/>
      <c r="L968" s="28" t="str">
        <f t="shared" si="29"/>
        <v/>
      </c>
    </row>
    <row r="969" spans="1:12" ht="18.95" customHeight="1" x14ac:dyDescent="0.25">
      <c r="A969" s="52"/>
      <c r="C969" s="76"/>
      <c r="D969" s="76"/>
      <c r="E969" s="94"/>
      <c r="F969" s="185"/>
      <c r="G969" s="69"/>
      <c r="H969" s="94"/>
      <c r="I969" s="69" t="str">
        <f t="shared" si="28"/>
        <v/>
      </c>
      <c r="J969" s="76"/>
      <c r="K969" s="76"/>
      <c r="L969" s="28" t="str">
        <f t="shared" si="29"/>
        <v/>
      </c>
    </row>
    <row r="970" spans="1:12" ht="18.95" customHeight="1" x14ac:dyDescent="0.25">
      <c r="A970" s="52"/>
      <c r="C970" s="76"/>
      <c r="D970" s="76"/>
      <c r="E970" s="94"/>
      <c r="F970" s="185"/>
      <c r="G970" s="69"/>
      <c r="H970" s="94"/>
      <c r="I970" s="69" t="str">
        <f t="shared" ref="I970:I1009" si="30">IF(E970="","",IFERROR(E970*G970,""))</f>
        <v/>
      </c>
      <c r="J970" s="76"/>
      <c r="K970" s="76"/>
      <c r="L970" s="28" t="str">
        <f t="shared" ref="L970:L1009" si="31">IF(F970="","",MONTH(F970))</f>
        <v/>
      </c>
    </row>
    <row r="971" spans="1:12" ht="18.95" customHeight="1" x14ac:dyDescent="0.25">
      <c r="A971" s="52"/>
      <c r="C971" s="76"/>
      <c r="D971" s="76"/>
      <c r="E971" s="94"/>
      <c r="F971" s="185"/>
      <c r="G971" s="69"/>
      <c r="H971" s="94"/>
      <c r="I971" s="69" t="str">
        <f t="shared" si="30"/>
        <v/>
      </c>
      <c r="J971" s="76"/>
      <c r="K971" s="76"/>
      <c r="L971" s="28" t="str">
        <f t="shared" si="31"/>
        <v/>
      </c>
    </row>
    <row r="972" spans="1:12" ht="18.95" customHeight="1" x14ac:dyDescent="0.25">
      <c r="A972" s="52"/>
      <c r="C972" s="76"/>
      <c r="D972" s="76"/>
      <c r="E972" s="94"/>
      <c r="F972" s="185"/>
      <c r="G972" s="69"/>
      <c r="H972" s="94"/>
      <c r="I972" s="69" t="str">
        <f t="shared" si="30"/>
        <v/>
      </c>
      <c r="J972" s="76"/>
      <c r="K972" s="76"/>
      <c r="L972" s="28" t="str">
        <f t="shared" si="31"/>
        <v/>
      </c>
    </row>
    <row r="973" spans="1:12" ht="18.95" customHeight="1" x14ac:dyDescent="0.25">
      <c r="A973" s="52"/>
      <c r="C973" s="76"/>
      <c r="D973" s="76"/>
      <c r="E973" s="94"/>
      <c r="F973" s="185"/>
      <c r="G973" s="69"/>
      <c r="H973" s="94"/>
      <c r="I973" s="69" t="str">
        <f t="shared" si="30"/>
        <v/>
      </c>
      <c r="J973" s="76"/>
      <c r="K973" s="76"/>
      <c r="L973" s="28" t="str">
        <f t="shared" si="31"/>
        <v/>
      </c>
    </row>
    <row r="974" spans="1:12" ht="18.95" customHeight="1" x14ac:dyDescent="0.25">
      <c r="A974" s="52"/>
      <c r="C974" s="76"/>
      <c r="D974" s="76"/>
      <c r="E974" s="94"/>
      <c r="F974" s="185"/>
      <c r="G974" s="69"/>
      <c r="H974" s="94"/>
      <c r="I974" s="69" t="str">
        <f t="shared" si="30"/>
        <v/>
      </c>
      <c r="J974" s="76"/>
      <c r="K974" s="76"/>
      <c r="L974" s="28" t="str">
        <f t="shared" si="31"/>
        <v/>
      </c>
    </row>
    <row r="975" spans="1:12" ht="18.95" customHeight="1" x14ac:dyDescent="0.25">
      <c r="A975" s="52"/>
      <c r="C975" s="76"/>
      <c r="D975" s="76"/>
      <c r="E975" s="94"/>
      <c r="F975" s="185"/>
      <c r="G975" s="69"/>
      <c r="H975" s="94"/>
      <c r="I975" s="69" t="str">
        <f t="shared" si="30"/>
        <v/>
      </c>
      <c r="J975" s="76"/>
      <c r="K975" s="76"/>
      <c r="L975" s="28" t="str">
        <f t="shared" si="31"/>
        <v/>
      </c>
    </row>
    <row r="976" spans="1:12" ht="18.95" customHeight="1" x14ac:dyDescent="0.25">
      <c r="A976" s="52"/>
      <c r="C976" s="76"/>
      <c r="D976" s="76"/>
      <c r="E976" s="94"/>
      <c r="F976" s="185"/>
      <c r="G976" s="69"/>
      <c r="H976" s="94"/>
      <c r="I976" s="69" t="str">
        <f t="shared" si="30"/>
        <v/>
      </c>
      <c r="J976" s="76"/>
      <c r="K976" s="76"/>
      <c r="L976" s="28" t="str">
        <f t="shared" si="31"/>
        <v/>
      </c>
    </row>
    <row r="977" spans="1:12" ht="18.95" customHeight="1" x14ac:dyDescent="0.25">
      <c r="A977" s="52"/>
      <c r="C977" s="76"/>
      <c r="D977" s="76"/>
      <c r="E977" s="94"/>
      <c r="F977" s="185"/>
      <c r="G977" s="69"/>
      <c r="H977" s="94"/>
      <c r="I977" s="69" t="str">
        <f t="shared" si="30"/>
        <v/>
      </c>
      <c r="J977" s="76"/>
      <c r="K977" s="76"/>
      <c r="L977" s="28" t="str">
        <f t="shared" si="31"/>
        <v/>
      </c>
    </row>
    <row r="978" spans="1:12" ht="18.95" customHeight="1" x14ac:dyDescent="0.25">
      <c r="A978" s="52"/>
      <c r="C978" s="76"/>
      <c r="D978" s="76"/>
      <c r="E978" s="94"/>
      <c r="F978" s="185"/>
      <c r="G978" s="69"/>
      <c r="H978" s="94"/>
      <c r="I978" s="69" t="str">
        <f t="shared" si="30"/>
        <v/>
      </c>
      <c r="J978" s="76"/>
      <c r="K978" s="76"/>
      <c r="L978" s="28" t="str">
        <f t="shared" si="31"/>
        <v/>
      </c>
    </row>
    <row r="979" spans="1:12" ht="18.95" customHeight="1" x14ac:dyDescent="0.25">
      <c r="A979" s="52"/>
      <c r="C979" s="76"/>
      <c r="D979" s="76"/>
      <c r="E979" s="94"/>
      <c r="F979" s="185"/>
      <c r="G979" s="69"/>
      <c r="H979" s="94"/>
      <c r="I979" s="69" t="str">
        <f t="shared" si="30"/>
        <v/>
      </c>
      <c r="J979" s="76"/>
      <c r="K979" s="76"/>
      <c r="L979" s="28" t="str">
        <f t="shared" si="31"/>
        <v/>
      </c>
    </row>
    <row r="980" spans="1:12" ht="18.95" customHeight="1" x14ac:dyDescent="0.25">
      <c r="A980" s="52"/>
      <c r="C980" s="76"/>
      <c r="D980" s="76"/>
      <c r="E980" s="94"/>
      <c r="F980" s="185"/>
      <c r="G980" s="69"/>
      <c r="H980" s="94"/>
      <c r="I980" s="69" t="str">
        <f t="shared" si="30"/>
        <v/>
      </c>
      <c r="J980" s="76"/>
      <c r="K980" s="76"/>
      <c r="L980" s="28" t="str">
        <f t="shared" si="31"/>
        <v/>
      </c>
    </row>
    <row r="981" spans="1:12" ht="18.95" customHeight="1" x14ac:dyDescent="0.25">
      <c r="A981" s="52"/>
      <c r="C981" s="76"/>
      <c r="D981" s="76"/>
      <c r="E981" s="94"/>
      <c r="F981" s="185"/>
      <c r="G981" s="69"/>
      <c r="H981" s="94"/>
      <c r="I981" s="69" t="str">
        <f t="shared" si="30"/>
        <v/>
      </c>
      <c r="J981" s="76"/>
      <c r="K981" s="76"/>
      <c r="L981" s="28" t="str">
        <f t="shared" si="31"/>
        <v/>
      </c>
    </row>
    <row r="982" spans="1:12" ht="18.95" customHeight="1" x14ac:dyDescent="0.25">
      <c r="A982" s="52"/>
      <c r="C982" s="76"/>
      <c r="D982" s="76"/>
      <c r="E982" s="94"/>
      <c r="F982" s="185"/>
      <c r="G982" s="69"/>
      <c r="H982" s="94"/>
      <c r="I982" s="69" t="str">
        <f t="shared" si="30"/>
        <v/>
      </c>
      <c r="J982" s="76"/>
      <c r="K982" s="76"/>
      <c r="L982" s="28" t="str">
        <f t="shared" si="31"/>
        <v/>
      </c>
    </row>
    <row r="983" spans="1:12" ht="18.95" customHeight="1" x14ac:dyDescent="0.25">
      <c r="A983" s="52"/>
      <c r="C983" s="76"/>
      <c r="D983" s="76"/>
      <c r="E983" s="94"/>
      <c r="F983" s="185"/>
      <c r="G983" s="69"/>
      <c r="H983" s="94"/>
      <c r="I983" s="69" t="str">
        <f t="shared" si="30"/>
        <v/>
      </c>
      <c r="J983" s="76"/>
      <c r="K983" s="76"/>
      <c r="L983" s="28" t="str">
        <f t="shared" si="31"/>
        <v/>
      </c>
    </row>
    <row r="984" spans="1:12" ht="18.95" customHeight="1" x14ac:dyDescent="0.25">
      <c r="A984" s="52"/>
      <c r="C984" s="76"/>
      <c r="D984" s="76"/>
      <c r="E984" s="94"/>
      <c r="F984" s="185"/>
      <c r="G984" s="69"/>
      <c r="H984" s="94"/>
      <c r="I984" s="69" t="str">
        <f t="shared" si="30"/>
        <v/>
      </c>
      <c r="J984" s="76"/>
      <c r="K984" s="76"/>
      <c r="L984" s="28" t="str">
        <f t="shared" si="31"/>
        <v/>
      </c>
    </row>
    <row r="985" spans="1:12" ht="18.95" customHeight="1" x14ac:dyDescent="0.25">
      <c r="A985" s="52"/>
      <c r="C985" s="76"/>
      <c r="D985" s="76"/>
      <c r="E985" s="94"/>
      <c r="F985" s="185"/>
      <c r="G985" s="69"/>
      <c r="H985" s="94"/>
      <c r="I985" s="69" t="str">
        <f t="shared" si="30"/>
        <v/>
      </c>
      <c r="J985" s="76"/>
      <c r="K985" s="76"/>
      <c r="L985" s="28" t="str">
        <f t="shared" si="31"/>
        <v/>
      </c>
    </row>
    <row r="986" spans="1:12" ht="18.95" customHeight="1" x14ac:dyDescent="0.25">
      <c r="A986" s="52"/>
      <c r="C986" s="76"/>
      <c r="D986" s="76"/>
      <c r="E986" s="94"/>
      <c r="F986" s="185"/>
      <c r="G986" s="69"/>
      <c r="H986" s="94"/>
      <c r="I986" s="69" t="str">
        <f t="shared" si="30"/>
        <v/>
      </c>
      <c r="J986" s="76"/>
      <c r="K986" s="76"/>
      <c r="L986" s="28" t="str">
        <f t="shared" si="31"/>
        <v/>
      </c>
    </row>
    <row r="987" spans="1:12" ht="18.95" customHeight="1" x14ac:dyDescent="0.25">
      <c r="A987" s="52"/>
      <c r="C987" s="76"/>
      <c r="D987" s="76"/>
      <c r="E987" s="94"/>
      <c r="F987" s="185"/>
      <c r="G987" s="69"/>
      <c r="H987" s="94"/>
      <c r="I987" s="69" t="str">
        <f t="shared" si="30"/>
        <v/>
      </c>
      <c r="J987" s="76"/>
      <c r="K987" s="76"/>
      <c r="L987" s="28" t="str">
        <f t="shared" si="31"/>
        <v/>
      </c>
    </row>
    <row r="988" spans="1:12" ht="18.95" customHeight="1" x14ac:dyDescent="0.25">
      <c r="A988" s="52"/>
      <c r="C988" s="76"/>
      <c r="D988" s="76"/>
      <c r="E988" s="94"/>
      <c r="F988" s="185"/>
      <c r="G988" s="69"/>
      <c r="H988" s="94"/>
      <c r="I988" s="69" t="str">
        <f t="shared" si="30"/>
        <v/>
      </c>
      <c r="J988" s="76"/>
      <c r="K988" s="76"/>
      <c r="L988" s="28" t="str">
        <f t="shared" si="31"/>
        <v/>
      </c>
    </row>
    <row r="989" spans="1:12" ht="18.95" customHeight="1" x14ac:dyDescent="0.25">
      <c r="A989" s="52"/>
      <c r="C989" s="76"/>
      <c r="D989" s="76"/>
      <c r="E989" s="94"/>
      <c r="F989" s="185"/>
      <c r="G989" s="69"/>
      <c r="H989" s="94"/>
      <c r="I989" s="69" t="str">
        <f t="shared" si="30"/>
        <v/>
      </c>
      <c r="J989" s="76"/>
      <c r="K989" s="76"/>
      <c r="L989" s="28" t="str">
        <f t="shared" si="31"/>
        <v/>
      </c>
    </row>
    <row r="990" spans="1:12" ht="18.95" customHeight="1" x14ac:dyDescent="0.25">
      <c r="A990" s="52"/>
      <c r="C990" s="76"/>
      <c r="D990" s="76"/>
      <c r="E990" s="94"/>
      <c r="F990" s="185"/>
      <c r="G990" s="69"/>
      <c r="H990" s="94"/>
      <c r="I990" s="69" t="str">
        <f t="shared" si="30"/>
        <v/>
      </c>
      <c r="J990" s="76"/>
      <c r="K990" s="76"/>
      <c r="L990" s="28" t="str">
        <f t="shared" si="31"/>
        <v/>
      </c>
    </row>
    <row r="991" spans="1:12" ht="18.95" customHeight="1" x14ac:dyDescent="0.25">
      <c r="A991" s="52"/>
      <c r="C991" s="76"/>
      <c r="D991" s="76"/>
      <c r="E991" s="94"/>
      <c r="F991" s="185"/>
      <c r="G991" s="69"/>
      <c r="H991" s="94"/>
      <c r="I991" s="69" t="str">
        <f t="shared" si="30"/>
        <v/>
      </c>
      <c r="J991" s="76"/>
      <c r="K991" s="76"/>
      <c r="L991" s="28" t="str">
        <f t="shared" si="31"/>
        <v/>
      </c>
    </row>
    <row r="992" spans="1:12" ht="18.95" customHeight="1" x14ac:dyDescent="0.25">
      <c r="A992" s="52"/>
      <c r="C992" s="76"/>
      <c r="D992" s="76"/>
      <c r="E992" s="94"/>
      <c r="F992" s="185"/>
      <c r="G992" s="69"/>
      <c r="H992" s="94"/>
      <c r="I992" s="69" t="str">
        <f t="shared" si="30"/>
        <v/>
      </c>
      <c r="J992" s="76"/>
      <c r="K992" s="76"/>
      <c r="L992" s="28" t="str">
        <f t="shared" si="31"/>
        <v/>
      </c>
    </row>
    <row r="993" spans="1:12" ht="18.95" customHeight="1" x14ac:dyDescent="0.25">
      <c r="A993" s="52"/>
      <c r="C993" s="76"/>
      <c r="D993" s="76"/>
      <c r="E993" s="94"/>
      <c r="F993" s="185"/>
      <c r="G993" s="69"/>
      <c r="H993" s="94"/>
      <c r="I993" s="69" t="str">
        <f t="shared" si="30"/>
        <v/>
      </c>
      <c r="J993" s="76"/>
      <c r="K993" s="76"/>
      <c r="L993" s="28" t="str">
        <f t="shared" si="31"/>
        <v/>
      </c>
    </row>
    <row r="994" spans="1:12" ht="18.95" customHeight="1" x14ac:dyDescent="0.25">
      <c r="A994" s="52"/>
      <c r="C994" s="76"/>
      <c r="D994" s="76"/>
      <c r="E994" s="94"/>
      <c r="F994" s="185"/>
      <c r="G994" s="69"/>
      <c r="H994" s="94"/>
      <c r="I994" s="69" t="str">
        <f t="shared" si="30"/>
        <v/>
      </c>
      <c r="J994" s="76"/>
      <c r="K994" s="76"/>
      <c r="L994" s="28" t="str">
        <f t="shared" si="31"/>
        <v/>
      </c>
    </row>
    <row r="995" spans="1:12" ht="18.95" customHeight="1" x14ac:dyDescent="0.25">
      <c r="A995" s="52"/>
      <c r="C995" s="76"/>
      <c r="D995" s="76"/>
      <c r="E995" s="94"/>
      <c r="F995" s="185"/>
      <c r="G995" s="69"/>
      <c r="H995" s="94"/>
      <c r="I995" s="69" t="str">
        <f t="shared" si="30"/>
        <v/>
      </c>
      <c r="J995" s="76"/>
      <c r="K995" s="76"/>
      <c r="L995" s="28" t="str">
        <f t="shared" si="31"/>
        <v/>
      </c>
    </row>
    <row r="996" spans="1:12" ht="18.95" customHeight="1" x14ac:dyDescent="0.25">
      <c r="A996" s="52"/>
      <c r="C996" s="76"/>
      <c r="D996" s="76"/>
      <c r="E996" s="94"/>
      <c r="F996" s="185"/>
      <c r="G996" s="69"/>
      <c r="H996" s="94"/>
      <c r="I996" s="69" t="str">
        <f t="shared" si="30"/>
        <v/>
      </c>
      <c r="J996" s="76"/>
      <c r="K996" s="76"/>
      <c r="L996" s="28" t="str">
        <f t="shared" si="31"/>
        <v/>
      </c>
    </row>
    <row r="997" spans="1:12" ht="18.95" customHeight="1" x14ac:dyDescent="0.25">
      <c r="A997" s="52"/>
      <c r="C997" s="76"/>
      <c r="D997" s="76"/>
      <c r="E997" s="94"/>
      <c r="F997" s="185"/>
      <c r="G997" s="69"/>
      <c r="H997" s="94"/>
      <c r="I997" s="69" t="str">
        <f t="shared" si="30"/>
        <v/>
      </c>
      <c r="J997" s="76"/>
      <c r="K997" s="76"/>
      <c r="L997" s="28" t="str">
        <f t="shared" si="31"/>
        <v/>
      </c>
    </row>
    <row r="998" spans="1:12" ht="18.95" customHeight="1" x14ac:dyDescent="0.25">
      <c r="A998" s="52"/>
      <c r="C998" s="76"/>
      <c r="D998" s="76"/>
      <c r="E998" s="94"/>
      <c r="F998" s="185"/>
      <c r="G998" s="69"/>
      <c r="H998" s="94"/>
      <c r="I998" s="69" t="str">
        <f t="shared" si="30"/>
        <v/>
      </c>
      <c r="J998" s="76"/>
      <c r="K998" s="76"/>
      <c r="L998" s="28" t="str">
        <f t="shared" si="31"/>
        <v/>
      </c>
    </row>
    <row r="999" spans="1:12" ht="18.95" customHeight="1" x14ac:dyDescent="0.25">
      <c r="A999" s="52"/>
      <c r="C999" s="76"/>
      <c r="D999" s="76"/>
      <c r="E999" s="94"/>
      <c r="F999" s="185"/>
      <c r="G999" s="69"/>
      <c r="H999" s="94"/>
      <c r="I999" s="69" t="str">
        <f t="shared" si="30"/>
        <v/>
      </c>
      <c r="J999" s="76"/>
      <c r="K999" s="76"/>
      <c r="L999" s="28" t="str">
        <f t="shared" si="31"/>
        <v/>
      </c>
    </row>
    <row r="1000" spans="1:12" ht="18.95" customHeight="1" x14ac:dyDescent="0.25">
      <c r="A1000" s="52"/>
      <c r="C1000" s="76"/>
      <c r="D1000" s="76"/>
      <c r="E1000" s="94"/>
      <c r="F1000" s="185"/>
      <c r="G1000" s="69"/>
      <c r="H1000" s="94"/>
      <c r="I1000" s="69" t="str">
        <f t="shared" si="30"/>
        <v/>
      </c>
      <c r="J1000" s="76"/>
      <c r="K1000" s="76"/>
      <c r="L1000" s="28" t="str">
        <f t="shared" si="31"/>
        <v/>
      </c>
    </row>
    <row r="1001" spans="1:12" ht="18.95" customHeight="1" x14ac:dyDescent="0.25">
      <c r="A1001" s="52"/>
      <c r="C1001" s="76"/>
      <c r="D1001" s="76"/>
      <c r="E1001" s="94"/>
      <c r="F1001" s="185"/>
      <c r="G1001" s="69"/>
      <c r="H1001" s="94"/>
      <c r="I1001" s="69" t="str">
        <f t="shared" si="30"/>
        <v/>
      </c>
      <c r="J1001" s="76"/>
      <c r="K1001" s="76"/>
      <c r="L1001" s="28" t="str">
        <f t="shared" si="31"/>
        <v/>
      </c>
    </row>
    <row r="1002" spans="1:12" ht="18.95" customHeight="1" x14ac:dyDescent="0.25">
      <c r="A1002" s="52"/>
      <c r="C1002" s="76"/>
      <c r="D1002" s="76"/>
      <c r="E1002" s="94"/>
      <c r="F1002" s="185"/>
      <c r="G1002" s="69"/>
      <c r="H1002" s="94"/>
      <c r="I1002" s="69" t="str">
        <f t="shared" si="30"/>
        <v/>
      </c>
      <c r="J1002" s="76"/>
      <c r="K1002" s="76"/>
      <c r="L1002" s="28" t="str">
        <f t="shared" si="31"/>
        <v/>
      </c>
    </row>
    <row r="1003" spans="1:12" ht="18.95" customHeight="1" x14ac:dyDescent="0.25">
      <c r="A1003" s="52"/>
      <c r="C1003" s="76"/>
      <c r="D1003" s="76"/>
      <c r="E1003" s="94"/>
      <c r="F1003" s="185"/>
      <c r="G1003" s="69"/>
      <c r="H1003" s="94"/>
      <c r="I1003" s="69" t="str">
        <f t="shared" si="30"/>
        <v/>
      </c>
      <c r="J1003" s="76"/>
      <c r="K1003" s="76"/>
      <c r="L1003" s="28" t="str">
        <f t="shared" si="31"/>
        <v/>
      </c>
    </row>
    <row r="1004" spans="1:12" ht="18.95" customHeight="1" x14ac:dyDescent="0.25">
      <c r="A1004" s="52"/>
      <c r="C1004" s="76"/>
      <c r="D1004" s="76"/>
      <c r="E1004" s="94"/>
      <c r="F1004" s="185"/>
      <c r="G1004" s="69"/>
      <c r="H1004" s="94"/>
      <c r="I1004" s="69" t="str">
        <f t="shared" si="30"/>
        <v/>
      </c>
      <c r="J1004" s="76"/>
      <c r="K1004" s="76"/>
      <c r="L1004" s="28" t="str">
        <f t="shared" si="31"/>
        <v/>
      </c>
    </row>
    <row r="1005" spans="1:12" ht="18.95" customHeight="1" x14ac:dyDescent="0.25">
      <c r="A1005" s="52"/>
      <c r="C1005" s="76"/>
      <c r="D1005" s="76"/>
      <c r="E1005" s="94"/>
      <c r="F1005" s="185"/>
      <c r="G1005" s="69"/>
      <c r="H1005" s="94"/>
      <c r="I1005" s="69" t="str">
        <f t="shared" si="30"/>
        <v/>
      </c>
      <c r="J1005" s="76"/>
      <c r="K1005" s="76"/>
      <c r="L1005" s="28" t="str">
        <f t="shared" si="31"/>
        <v/>
      </c>
    </row>
    <row r="1006" spans="1:12" ht="18.95" customHeight="1" x14ac:dyDescent="0.25">
      <c r="A1006" s="52"/>
      <c r="C1006" s="76"/>
      <c r="D1006" s="76"/>
      <c r="E1006" s="94"/>
      <c r="F1006" s="185"/>
      <c r="G1006" s="69"/>
      <c r="H1006" s="94"/>
      <c r="I1006" s="69" t="str">
        <f t="shared" si="30"/>
        <v/>
      </c>
      <c r="J1006" s="76"/>
      <c r="K1006" s="76"/>
      <c r="L1006" s="28" t="str">
        <f t="shared" si="31"/>
        <v/>
      </c>
    </row>
    <row r="1007" spans="1:12" ht="18.95" customHeight="1" x14ac:dyDescent="0.25">
      <c r="A1007" s="52"/>
      <c r="C1007" s="76"/>
      <c r="D1007" s="76"/>
      <c r="E1007" s="94"/>
      <c r="F1007" s="185"/>
      <c r="G1007" s="69"/>
      <c r="H1007" s="94"/>
      <c r="I1007" s="69" t="str">
        <f t="shared" si="30"/>
        <v/>
      </c>
      <c r="J1007" s="76"/>
      <c r="K1007" s="76"/>
      <c r="L1007" s="28" t="str">
        <f t="shared" si="31"/>
        <v/>
      </c>
    </row>
    <row r="1008" spans="1:12" ht="18.95" customHeight="1" x14ac:dyDescent="0.25">
      <c r="A1008" s="52"/>
      <c r="C1008" s="76"/>
      <c r="D1008" s="76"/>
      <c r="E1008" s="94"/>
      <c r="F1008" s="185"/>
      <c r="G1008" s="69"/>
      <c r="H1008" s="94"/>
      <c r="I1008" s="69" t="str">
        <f t="shared" si="30"/>
        <v/>
      </c>
      <c r="J1008" s="76"/>
      <c r="K1008" s="76"/>
      <c r="L1008" s="28" t="str">
        <f t="shared" si="31"/>
        <v/>
      </c>
    </row>
    <row r="1009" spans="1:12" ht="18.95" customHeight="1" x14ac:dyDescent="0.25">
      <c r="A1009" s="52"/>
      <c r="C1009" s="76"/>
      <c r="D1009" s="76"/>
      <c r="E1009" s="94"/>
      <c r="F1009" s="185"/>
      <c r="G1009" s="69"/>
      <c r="H1009" s="94"/>
      <c r="I1009" s="69" t="str">
        <f t="shared" si="30"/>
        <v/>
      </c>
      <c r="J1009" s="76"/>
      <c r="K1009" s="76"/>
      <c r="L1009" s="28" t="str">
        <f t="shared" si="31"/>
        <v/>
      </c>
    </row>
    <row r="1010" spans="1:12" ht="15" customHeight="1" x14ac:dyDescent="0.25"/>
  </sheetData>
  <sheetProtection algorithmName="SHA-512" hashValue="KwBJd2lqHFhalvoqsTTNrGEboGRbWrunOCztJTM/02UBrz3d700Y0gNZ7ktjpe9JmW4zhKg5I3zrDZ5MO8hKPg==" saltValue="ROEboQCIpkvn7bFcEiwG/g==" spinCount="100000" sheet="1" objects="1" scenarios="1" selectLockedCells="1"/>
  <pageMargins left="0.511811024" right="0.511811024" top="0.78740157499999996" bottom="0.78740157499999996" header="0.31496062000000002" footer="0.31496062000000002"/>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T3035"/>
  <sheetViews>
    <sheetView showGridLines="0" zoomScaleNormal="100" workbookViewId="0">
      <pane xSplit="1" ySplit="8" topLeftCell="B9" activePane="bottomRight" state="frozen"/>
      <selection activeCell="B6" sqref="B6"/>
      <selection pane="topRight" activeCell="B6" sqref="B6"/>
      <selection pane="bottomLeft" activeCell="B6" sqref="B6"/>
      <selection pane="bottomRight" activeCell="C9" sqref="C9"/>
    </sheetView>
  </sheetViews>
  <sheetFormatPr defaultColWidth="0" defaultRowHeight="15" customHeight="1" zeroHeight="1" x14ac:dyDescent="0.25"/>
  <cols>
    <col min="1" max="1" width="26.28515625" style="1" customWidth="1"/>
    <col min="2" max="2" width="3" style="4" customWidth="1"/>
    <col min="3" max="3" width="54.140625" style="4" customWidth="1"/>
    <col min="4" max="4" width="39.7109375" style="4" customWidth="1"/>
    <col min="5" max="5" width="24.85546875" style="4" customWidth="1"/>
    <col min="6" max="6" width="29.5703125" style="4" customWidth="1"/>
    <col min="7" max="7" width="23.85546875" style="4" customWidth="1"/>
    <col min="8" max="8" width="33.85546875" style="4" customWidth="1"/>
    <col min="9" max="9" width="62.42578125" style="4" customWidth="1"/>
    <col min="10" max="11" width="9.140625" style="1" customWidth="1"/>
    <col min="12" max="12" width="11.5703125" style="1" customWidth="1"/>
    <col min="13" max="27" width="9.140625" style="1" customWidth="1"/>
    <col min="28" max="28" width="9.140625" hidden="1" customWidth="1"/>
    <col min="29" max="76" width="9.140625" style="4" hidden="1" customWidth="1"/>
    <col min="77" max="81" width="6.7109375" style="4" hidden="1" customWidth="1"/>
    <col min="82" max="82" width="3" style="4" hidden="1" customWidth="1"/>
    <col min="83" max="83" width="2.140625" style="4" hidden="1" customWidth="1"/>
    <col min="84" max="84" width="4.42578125" style="4" hidden="1" customWidth="1"/>
    <col min="85" max="95" width="9.140625" style="4" hidden="1" customWidth="1"/>
    <col min="96" max="96" width="9.5703125" style="4" hidden="1" customWidth="1"/>
    <col min="97" max="97" width="2.28515625" style="4" hidden="1" customWidth="1"/>
    <col min="98" max="98" width="3" style="4" hidden="1" customWidth="1"/>
    <col min="99" max="16384" width="9.140625" style="4" hidden="1"/>
  </cols>
  <sheetData>
    <row r="1" spans="1:27" s="1" customFormat="1" ht="18.95" customHeight="1" x14ac:dyDescent="0.25">
      <c r="A1" s="52"/>
      <c r="B1" s="57"/>
      <c r="C1" s="57"/>
      <c r="D1" s="57"/>
      <c r="E1" s="57"/>
      <c r="F1" s="57"/>
      <c r="G1" s="57"/>
      <c r="H1" s="57"/>
      <c r="I1" s="57"/>
      <c r="J1" s="57"/>
      <c r="K1" s="57"/>
      <c r="L1" s="57"/>
      <c r="M1" s="57"/>
      <c r="N1" s="57"/>
      <c r="O1" s="57"/>
      <c r="P1" s="57"/>
      <c r="Q1" s="57"/>
      <c r="R1" s="57"/>
      <c r="S1" s="57"/>
      <c r="T1" s="57"/>
      <c r="U1" s="57"/>
      <c r="V1" s="57"/>
      <c r="W1" s="57"/>
      <c r="X1" s="57"/>
      <c r="Y1" s="57"/>
      <c r="Z1" s="57"/>
      <c r="AA1" s="57"/>
    </row>
    <row r="2" spans="1:27" s="1" customFormat="1" ht="18.95" customHeight="1" x14ac:dyDescent="0.25">
      <c r="A2" s="52"/>
      <c r="B2" s="57"/>
      <c r="C2" s="57"/>
      <c r="D2" s="57"/>
      <c r="E2" s="57"/>
      <c r="F2" s="57"/>
      <c r="G2" s="57"/>
      <c r="H2" s="57"/>
      <c r="I2" s="57"/>
      <c r="J2" s="57"/>
      <c r="K2" s="57"/>
      <c r="L2" s="57"/>
      <c r="M2" s="57"/>
      <c r="N2" s="57"/>
      <c r="O2" s="57"/>
      <c r="P2" s="57"/>
      <c r="Q2" s="57"/>
      <c r="R2" s="57"/>
      <c r="S2" s="57"/>
      <c r="T2" s="57"/>
      <c r="U2" s="57"/>
      <c r="V2" s="57"/>
      <c r="W2" s="57"/>
      <c r="X2" s="57"/>
      <c r="Y2" s="57"/>
      <c r="Z2" s="57"/>
      <c r="AA2" s="57"/>
    </row>
    <row r="3" spans="1:27" s="1" customFormat="1" ht="18.95" customHeight="1" x14ac:dyDescent="0.25">
      <c r="A3" s="52"/>
      <c r="B3" s="53"/>
      <c r="C3" s="53"/>
      <c r="D3" s="53"/>
      <c r="E3" s="53"/>
      <c r="F3" s="53"/>
      <c r="G3" s="53"/>
      <c r="H3" s="53"/>
      <c r="I3" s="53"/>
      <c r="J3" s="53"/>
      <c r="K3" s="53"/>
      <c r="L3" s="53"/>
      <c r="M3" s="53"/>
      <c r="N3" s="53"/>
      <c r="O3" s="53"/>
      <c r="P3" s="53"/>
      <c r="Q3" s="53"/>
      <c r="R3" s="53"/>
      <c r="S3" s="53"/>
      <c r="T3" s="53"/>
      <c r="U3" s="53"/>
      <c r="V3" s="53"/>
      <c r="W3" s="53"/>
      <c r="X3" s="53"/>
      <c r="Y3" s="53"/>
      <c r="Z3" s="53"/>
      <c r="AA3" s="53"/>
    </row>
    <row r="4" spans="1:27" s="1" customFormat="1" ht="18.95" customHeight="1" x14ac:dyDescent="0.25">
      <c r="A4" s="52"/>
      <c r="B4" s="53"/>
      <c r="C4" s="53"/>
      <c r="D4" s="53"/>
      <c r="E4" s="53"/>
      <c r="F4" s="53"/>
      <c r="G4" s="53"/>
      <c r="H4" s="53"/>
      <c r="I4" s="53"/>
      <c r="J4" s="53"/>
      <c r="K4" s="53"/>
      <c r="L4" s="53"/>
      <c r="M4" s="53"/>
      <c r="N4" s="53"/>
      <c r="O4" s="53"/>
      <c r="P4" s="53"/>
      <c r="Q4" s="53"/>
      <c r="R4" s="53"/>
      <c r="S4" s="53"/>
      <c r="T4" s="53"/>
      <c r="U4" s="53"/>
      <c r="V4" s="53"/>
      <c r="W4" s="53"/>
      <c r="X4" s="53"/>
      <c r="Y4" s="53"/>
      <c r="Z4" s="53"/>
      <c r="AA4" s="53"/>
    </row>
    <row r="5" spans="1:27" s="1" customFormat="1" ht="9" customHeight="1" x14ac:dyDescent="0.25">
      <c r="A5" s="52"/>
      <c r="B5" s="53"/>
      <c r="C5" s="53"/>
      <c r="D5" s="53"/>
      <c r="E5" s="53"/>
      <c r="F5" s="53"/>
      <c r="G5" s="53"/>
      <c r="H5" s="53"/>
      <c r="I5" s="53"/>
      <c r="J5" s="53"/>
      <c r="K5" s="53"/>
      <c r="L5" s="53"/>
      <c r="M5" s="53"/>
      <c r="N5" s="53"/>
      <c r="O5" s="53"/>
      <c r="P5" s="53"/>
      <c r="Q5" s="53"/>
      <c r="R5" s="53"/>
      <c r="S5" s="53"/>
      <c r="T5" s="53"/>
      <c r="U5" s="53"/>
      <c r="V5" s="53"/>
      <c r="W5" s="53"/>
      <c r="X5" s="53"/>
      <c r="Y5" s="53"/>
      <c r="Z5" s="53"/>
      <c r="AA5" s="53"/>
    </row>
    <row r="6" spans="1:27" s="1" customFormat="1" ht="15.75" customHeight="1" x14ac:dyDescent="0.25">
      <c r="A6" s="52"/>
      <c r="Q6" s="6"/>
      <c r="R6" s="6"/>
      <c r="S6" s="6"/>
      <c r="T6" s="6"/>
      <c r="U6" s="6"/>
      <c r="V6" s="6"/>
      <c r="W6" s="6"/>
      <c r="X6" s="6"/>
      <c r="Y6" s="6"/>
      <c r="Z6" s="6"/>
      <c r="AA6" s="6"/>
    </row>
    <row r="7" spans="1:27" s="1" customFormat="1" ht="18.95" customHeight="1" x14ac:dyDescent="0.25">
      <c r="A7" s="52"/>
      <c r="Q7" s="8"/>
      <c r="R7" s="8"/>
      <c r="S7" s="8"/>
      <c r="T7" s="8"/>
      <c r="U7" s="8"/>
      <c r="V7" s="8"/>
      <c r="W7" s="8"/>
      <c r="X7" s="8"/>
      <c r="Y7" s="8"/>
      <c r="Z7" s="8"/>
      <c r="AA7" s="8"/>
    </row>
    <row r="8" spans="1:27" s="1" customFormat="1" ht="35.1" customHeight="1" thickBot="1" x14ac:dyDescent="0.3">
      <c r="A8" s="52"/>
      <c r="C8" s="58" t="s">
        <v>232</v>
      </c>
      <c r="D8" s="58" t="s">
        <v>161</v>
      </c>
      <c r="E8" s="58" t="s">
        <v>162</v>
      </c>
      <c r="F8" s="58" t="s">
        <v>163</v>
      </c>
      <c r="G8" s="58" t="s">
        <v>153</v>
      </c>
      <c r="H8" s="58" t="s">
        <v>164</v>
      </c>
      <c r="I8" s="64" t="s">
        <v>0</v>
      </c>
      <c r="Q8" s="8"/>
      <c r="R8" s="8"/>
      <c r="S8" s="8"/>
      <c r="T8" s="8"/>
      <c r="U8" s="8"/>
      <c r="V8" s="8"/>
      <c r="W8" s="8"/>
    </row>
    <row r="9" spans="1:27" ht="18.95" customHeight="1" x14ac:dyDescent="0.25">
      <c r="A9" s="52"/>
      <c r="B9"/>
      <c r="C9" s="66" t="s">
        <v>234</v>
      </c>
      <c r="D9" s="66" t="s">
        <v>252</v>
      </c>
      <c r="E9" s="66" t="s">
        <v>261</v>
      </c>
      <c r="F9" s="66" t="s">
        <v>1</v>
      </c>
      <c r="G9" s="71" t="s">
        <v>154</v>
      </c>
      <c r="H9" s="66" t="s">
        <v>246</v>
      </c>
      <c r="I9" s="66" t="s">
        <v>262</v>
      </c>
      <c r="Q9" s="13"/>
      <c r="R9" s="13"/>
      <c r="S9" s="13"/>
      <c r="T9" s="13"/>
      <c r="U9" s="13"/>
      <c r="V9" s="13"/>
      <c r="W9" s="13"/>
      <c r="X9" s="13"/>
      <c r="Y9" s="13"/>
      <c r="Z9" s="13"/>
      <c r="AA9" s="2"/>
    </row>
    <row r="10" spans="1:27" ht="18.95" customHeight="1" x14ac:dyDescent="0.25">
      <c r="A10" s="52"/>
      <c r="B10"/>
      <c r="C10" s="66" t="s">
        <v>251</v>
      </c>
      <c r="D10" s="66" t="s">
        <v>253</v>
      </c>
      <c r="E10" s="66" t="s">
        <v>260</v>
      </c>
      <c r="F10" s="66" t="s">
        <v>2</v>
      </c>
      <c r="G10" s="71" t="s">
        <v>154</v>
      </c>
      <c r="H10" s="66" t="s">
        <v>247</v>
      </c>
      <c r="I10" s="66" t="s">
        <v>262</v>
      </c>
      <c r="Q10" s="13"/>
      <c r="R10" s="13"/>
      <c r="S10" s="13"/>
      <c r="T10" s="13"/>
      <c r="U10" s="13"/>
      <c r="V10" s="13"/>
      <c r="W10" s="13"/>
      <c r="X10" s="13"/>
      <c r="Y10" s="13"/>
      <c r="Z10" s="13"/>
      <c r="AA10" s="2"/>
    </row>
    <row r="11" spans="1:27" ht="18.95" customHeight="1" x14ac:dyDescent="0.25">
      <c r="A11" s="52"/>
      <c r="B11"/>
      <c r="C11" s="66" t="s">
        <v>237</v>
      </c>
      <c r="D11" s="66" t="s">
        <v>254</v>
      </c>
      <c r="E11" s="66" t="s">
        <v>259</v>
      </c>
      <c r="F11" s="66" t="s">
        <v>3</v>
      </c>
      <c r="G11" s="71" t="s">
        <v>154</v>
      </c>
      <c r="H11" s="66" t="s">
        <v>248</v>
      </c>
      <c r="I11" s="66" t="s">
        <v>262</v>
      </c>
      <c r="Q11" s="13"/>
      <c r="R11" s="13"/>
      <c r="S11" s="13"/>
      <c r="T11" s="13"/>
      <c r="U11" s="13"/>
      <c r="V11" s="13"/>
      <c r="W11" s="13"/>
      <c r="X11" s="13"/>
      <c r="Y11" s="13"/>
      <c r="Z11" s="13"/>
      <c r="AA11" s="13"/>
    </row>
    <row r="12" spans="1:27" ht="18.95" customHeight="1" x14ac:dyDescent="0.25">
      <c r="A12" s="52"/>
      <c r="B12"/>
      <c r="C12" s="186" t="s">
        <v>236</v>
      </c>
      <c r="D12" s="186" t="s">
        <v>255</v>
      </c>
      <c r="E12" s="186" t="s">
        <v>258</v>
      </c>
      <c r="F12" s="186" t="s">
        <v>4</v>
      </c>
      <c r="G12" s="187" t="s">
        <v>154</v>
      </c>
      <c r="H12" s="186" t="s">
        <v>250</v>
      </c>
      <c r="I12" s="186" t="s">
        <v>262</v>
      </c>
      <c r="Q12" s="13"/>
      <c r="R12" s="13"/>
      <c r="S12" s="13"/>
      <c r="T12" s="13"/>
      <c r="U12" s="13"/>
      <c r="V12" s="13"/>
      <c r="W12" s="13"/>
      <c r="X12" s="13"/>
      <c r="Y12" s="13"/>
      <c r="Z12" s="13"/>
      <c r="AA12" s="13"/>
    </row>
    <row r="13" spans="1:27" ht="18.95" customHeight="1" x14ac:dyDescent="0.25">
      <c r="A13" s="52"/>
      <c r="B13"/>
      <c r="C13" s="186" t="s">
        <v>235</v>
      </c>
      <c r="D13" s="186" t="s">
        <v>256</v>
      </c>
      <c r="E13" s="186" t="s">
        <v>257</v>
      </c>
      <c r="F13" s="186" t="s">
        <v>5</v>
      </c>
      <c r="G13" s="187" t="s">
        <v>154</v>
      </c>
      <c r="H13" s="186" t="s">
        <v>249</v>
      </c>
      <c r="I13" s="186" t="s">
        <v>262</v>
      </c>
      <c r="Q13" s="13"/>
      <c r="R13" s="13"/>
      <c r="S13" s="13"/>
      <c r="T13" s="13"/>
      <c r="U13" s="13"/>
      <c r="V13" s="13"/>
      <c r="W13" s="13"/>
      <c r="X13" s="13"/>
      <c r="Y13" s="13"/>
      <c r="Z13" s="13"/>
      <c r="AA13" s="13"/>
    </row>
    <row r="14" spans="1:27" ht="18.95" customHeight="1" x14ac:dyDescent="0.25">
      <c r="A14" s="52"/>
      <c r="B14"/>
      <c r="C14" s="186"/>
      <c r="D14" s="186"/>
      <c r="E14" s="186"/>
      <c r="F14" s="186"/>
      <c r="G14" s="187"/>
      <c r="H14" s="186"/>
      <c r="I14" s="186"/>
      <c r="Q14" s="13"/>
      <c r="R14" s="13"/>
      <c r="S14" s="13"/>
      <c r="T14" s="13"/>
      <c r="U14" s="13"/>
      <c r="V14" s="13"/>
      <c r="W14" s="13"/>
      <c r="X14" s="13"/>
      <c r="Y14" s="13"/>
      <c r="Z14" s="13"/>
      <c r="AA14" s="13"/>
    </row>
    <row r="15" spans="1:27" ht="18.95" customHeight="1" x14ac:dyDescent="0.25">
      <c r="A15" s="52"/>
      <c r="B15"/>
      <c r="C15" s="186"/>
      <c r="D15" s="186"/>
      <c r="E15" s="186"/>
      <c r="F15" s="186"/>
      <c r="G15" s="187"/>
      <c r="H15" s="186"/>
      <c r="I15" s="186"/>
      <c r="Q15" s="13"/>
      <c r="R15" s="13"/>
      <c r="S15" s="13"/>
      <c r="T15" s="13"/>
      <c r="U15" s="13"/>
      <c r="V15" s="13"/>
      <c r="W15" s="13"/>
      <c r="X15" s="13"/>
      <c r="Y15" s="13"/>
      <c r="Z15" s="13"/>
      <c r="AA15" s="13"/>
    </row>
    <row r="16" spans="1:27" ht="18.95" customHeight="1" x14ac:dyDescent="0.25">
      <c r="A16" s="52"/>
      <c r="B16"/>
      <c r="C16" s="186"/>
      <c r="D16" s="186"/>
      <c r="E16" s="186"/>
      <c r="F16" s="186"/>
      <c r="G16" s="187"/>
      <c r="H16" s="186"/>
      <c r="I16" s="186"/>
      <c r="Q16" s="13"/>
      <c r="R16" s="13"/>
      <c r="S16" s="13"/>
      <c r="T16" s="13"/>
      <c r="U16" s="13"/>
      <c r="V16" s="13"/>
      <c r="W16" s="13"/>
      <c r="X16" s="13"/>
      <c r="Y16" s="13"/>
      <c r="Z16" s="13"/>
      <c r="AA16" s="13"/>
    </row>
    <row r="17" spans="1:27" ht="18.95" customHeight="1" x14ac:dyDescent="0.25">
      <c r="A17" s="52"/>
      <c r="B17"/>
      <c r="C17" s="186"/>
      <c r="D17" s="186"/>
      <c r="E17" s="186"/>
      <c r="F17" s="186"/>
      <c r="G17" s="187"/>
      <c r="H17" s="186"/>
      <c r="I17" s="186"/>
      <c r="Q17" s="8"/>
      <c r="R17" s="8"/>
      <c r="S17" s="8"/>
      <c r="T17" s="8"/>
      <c r="U17" s="8"/>
      <c r="V17" s="8"/>
      <c r="W17" s="8"/>
      <c r="X17" s="8"/>
      <c r="Y17" s="8"/>
      <c r="Z17" s="8"/>
      <c r="AA17" s="8"/>
    </row>
    <row r="18" spans="1:27" ht="18.95" customHeight="1" x14ac:dyDescent="0.25">
      <c r="A18" s="52"/>
      <c r="B18"/>
      <c r="C18" s="186"/>
      <c r="D18" s="186"/>
      <c r="E18" s="186"/>
      <c r="F18" s="186"/>
      <c r="G18" s="187"/>
      <c r="H18" s="186"/>
      <c r="I18" s="186"/>
      <c r="Q18" s="8"/>
      <c r="R18" s="8"/>
      <c r="S18" s="8"/>
      <c r="T18" s="8"/>
      <c r="U18" s="8"/>
      <c r="V18" s="8"/>
      <c r="W18" s="8"/>
      <c r="X18" s="8"/>
      <c r="Y18" s="8"/>
      <c r="Z18" s="8"/>
      <c r="AA18" s="8"/>
    </row>
    <row r="19" spans="1:27" ht="18.95" customHeight="1" x14ac:dyDescent="0.25">
      <c r="A19" s="52"/>
      <c r="B19"/>
      <c r="C19" s="186"/>
      <c r="D19" s="186"/>
      <c r="E19" s="186"/>
      <c r="F19" s="186"/>
      <c r="G19" s="187"/>
      <c r="H19" s="186"/>
      <c r="I19" s="186"/>
    </row>
    <row r="20" spans="1:27" ht="18.95" customHeight="1" x14ac:dyDescent="0.25">
      <c r="A20" s="52"/>
      <c r="B20"/>
      <c r="C20" s="186"/>
      <c r="D20" s="186"/>
      <c r="E20" s="186"/>
      <c r="F20" s="186"/>
      <c r="G20" s="187"/>
      <c r="H20" s="186"/>
      <c r="I20" s="186"/>
    </row>
    <row r="21" spans="1:27" ht="18.95" customHeight="1" x14ac:dyDescent="0.25">
      <c r="A21" s="52"/>
      <c r="B21"/>
      <c r="C21" s="186"/>
      <c r="D21" s="186"/>
      <c r="E21" s="186"/>
      <c r="F21" s="186"/>
      <c r="G21" s="187"/>
      <c r="H21" s="186"/>
      <c r="I21" s="186"/>
    </row>
    <row r="22" spans="1:27" ht="18.95" customHeight="1" x14ac:dyDescent="0.25">
      <c r="A22" s="52"/>
      <c r="B22"/>
      <c r="C22" s="186"/>
      <c r="D22" s="186"/>
      <c r="E22" s="186"/>
      <c r="F22" s="186"/>
      <c r="G22" s="187"/>
      <c r="H22" s="186"/>
      <c r="I22" s="186"/>
    </row>
    <row r="23" spans="1:27" ht="18.95" customHeight="1" x14ac:dyDescent="0.25">
      <c r="A23" s="52"/>
      <c r="B23"/>
      <c r="C23" s="186"/>
      <c r="D23" s="186"/>
      <c r="E23" s="186"/>
      <c r="F23" s="186"/>
      <c r="G23" s="187"/>
      <c r="H23" s="186"/>
      <c r="I23" s="186"/>
    </row>
    <row r="24" spans="1:27" ht="18.95" customHeight="1" x14ac:dyDescent="0.25">
      <c r="A24" s="52"/>
      <c r="B24"/>
      <c r="C24" s="186"/>
      <c r="D24" s="186"/>
      <c r="E24" s="186"/>
      <c r="F24" s="186"/>
      <c r="G24" s="187"/>
      <c r="H24" s="186"/>
      <c r="I24" s="186"/>
    </row>
    <row r="25" spans="1:27" ht="18.95" customHeight="1" x14ac:dyDescent="0.25">
      <c r="A25" s="52"/>
      <c r="B25"/>
      <c r="C25" s="186"/>
      <c r="D25" s="186"/>
      <c r="E25" s="186"/>
      <c r="F25" s="186"/>
      <c r="G25" s="187"/>
      <c r="H25" s="186"/>
      <c r="I25" s="186"/>
    </row>
    <row r="26" spans="1:27" ht="18.95" customHeight="1" x14ac:dyDescent="0.25">
      <c r="A26" s="52"/>
      <c r="B26"/>
      <c r="C26" s="186"/>
      <c r="D26" s="186"/>
      <c r="E26" s="186"/>
      <c r="F26" s="186"/>
      <c r="G26" s="187"/>
      <c r="H26" s="186"/>
      <c r="I26" s="186"/>
    </row>
    <row r="27" spans="1:27" ht="18.95" customHeight="1" x14ac:dyDescent="0.25">
      <c r="A27" s="52"/>
      <c r="B27"/>
      <c r="C27" s="186"/>
      <c r="D27" s="186"/>
      <c r="E27" s="186"/>
      <c r="F27" s="186"/>
      <c r="G27" s="187"/>
      <c r="H27" s="186"/>
      <c r="I27" s="186"/>
    </row>
    <row r="28" spans="1:27" ht="18.95" customHeight="1" x14ac:dyDescent="0.25">
      <c r="A28" s="52"/>
      <c r="B28"/>
      <c r="C28" s="186"/>
      <c r="D28" s="186"/>
      <c r="E28" s="186"/>
      <c r="F28" s="186"/>
      <c r="G28" s="187"/>
      <c r="H28" s="186"/>
      <c r="I28" s="186"/>
    </row>
    <row r="29" spans="1:27" ht="18.95" customHeight="1" x14ac:dyDescent="0.25">
      <c r="A29" s="52"/>
      <c r="B29"/>
      <c r="C29" s="186"/>
      <c r="D29" s="186"/>
      <c r="E29" s="186"/>
      <c r="F29" s="186"/>
      <c r="G29" s="187"/>
      <c r="H29" s="186"/>
      <c r="I29" s="186"/>
    </row>
    <row r="30" spans="1:27" ht="18.95" customHeight="1" x14ac:dyDescent="0.25">
      <c r="A30" s="52"/>
      <c r="C30" s="186"/>
      <c r="D30" s="186"/>
      <c r="E30" s="186"/>
      <c r="F30" s="186"/>
      <c r="G30" s="187"/>
      <c r="H30" s="186"/>
      <c r="I30" s="186"/>
    </row>
    <row r="31" spans="1:27" ht="18.95" customHeight="1" x14ac:dyDescent="0.25">
      <c r="A31" s="52"/>
      <c r="C31" s="186"/>
      <c r="D31" s="186"/>
      <c r="E31" s="186"/>
      <c r="F31" s="186"/>
      <c r="G31" s="187"/>
      <c r="H31" s="186"/>
      <c r="I31" s="186"/>
    </row>
    <row r="32" spans="1:27" ht="18.95" customHeight="1" x14ac:dyDescent="0.25">
      <c r="A32" s="52"/>
      <c r="C32" s="186"/>
      <c r="D32" s="186"/>
      <c r="E32" s="186"/>
      <c r="F32" s="186"/>
      <c r="G32" s="187"/>
      <c r="H32" s="186"/>
      <c r="I32" s="186"/>
    </row>
    <row r="33" spans="1:9" ht="18.95" customHeight="1" x14ac:dyDescent="0.25">
      <c r="A33" s="52"/>
      <c r="C33" s="186"/>
      <c r="D33" s="186"/>
      <c r="E33" s="186"/>
      <c r="F33" s="186"/>
      <c r="G33" s="187"/>
      <c r="H33" s="186"/>
      <c r="I33" s="186"/>
    </row>
    <row r="34" spans="1:9" ht="18.95" customHeight="1" x14ac:dyDescent="0.25">
      <c r="A34" s="52"/>
      <c r="C34" s="186"/>
      <c r="D34" s="186"/>
      <c r="E34" s="186"/>
      <c r="F34" s="186"/>
      <c r="G34" s="187"/>
      <c r="H34" s="186"/>
      <c r="I34" s="186"/>
    </row>
    <row r="35" spans="1:9" ht="18.95" customHeight="1" x14ac:dyDescent="0.25">
      <c r="A35" s="52"/>
      <c r="C35" s="186"/>
      <c r="D35" s="186"/>
      <c r="E35" s="186"/>
      <c r="F35" s="186"/>
      <c r="G35" s="187"/>
      <c r="H35" s="186"/>
      <c r="I35" s="186"/>
    </row>
    <row r="36" spans="1:9" ht="18.95" customHeight="1" x14ac:dyDescent="0.25">
      <c r="A36" s="52"/>
      <c r="C36" s="186"/>
      <c r="D36" s="186"/>
      <c r="E36" s="186"/>
      <c r="F36" s="186"/>
      <c r="G36" s="187"/>
      <c r="H36" s="186"/>
      <c r="I36" s="186"/>
    </row>
    <row r="37" spans="1:9" ht="18.95" customHeight="1" x14ac:dyDescent="0.25">
      <c r="A37" s="52"/>
      <c r="C37" s="186"/>
      <c r="D37" s="186"/>
      <c r="E37" s="186"/>
      <c r="F37" s="186"/>
      <c r="G37" s="187"/>
      <c r="H37" s="186"/>
      <c r="I37" s="186"/>
    </row>
    <row r="38" spans="1:9" ht="18.95" customHeight="1" x14ac:dyDescent="0.25">
      <c r="A38" s="52"/>
      <c r="C38" s="186"/>
      <c r="D38" s="186"/>
      <c r="E38" s="186"/>
      <c r="F38" s="186"/>
      <c r="G38" s="187"/>
      <c r="H38" s="186"/>
      <c r="I38" s="186"/>
    </row>
    <row r="39" spans="1:9" ht="18.95" customHeight="1" x14ac:dyDescent="0.25">
      <c r="A39" s="52"/>
      <c r="C39" s="186"/>
      <c r="D39" s="186"/>
      <c r="E39" s="186"/>
      <c r="F39" s="186"/>
      <c r="G39" s="187"/>
      <c r="H39" s="186"/>
      <c r="I39" s="186"/>
    </row>
    <row r="40" spans="1:9" ht="18.95" customHeight="1" x14ac:dyDescent="0.25">
      <c r="A40" s="52"/>
      <c r="C40" s="186"/>
      <c r="D40" s="186"/>
      <c r="E40" s="186"/>
      <c r="F40" s="186"/>
      <c r="G40" s="187"/>
      <c r="H40" s="186"/>
      <c r="I40" s="186"/>
    </row>
    <row r="41" spans="1:9" ht="18.95" customHeight="1" x14ac:dyDescent="0.25">
      <c r="A41" s="52"/>
      <c r="C41" s="186"/>
      <c r="D41" s="186"/>
      <c r="E41" s="186"/>
      <c r="F41" s="186"/>
      <c r="G41" s="187"/>
      <c r="H41" s="186"/>
      <c r="I41" s="186"/>
    </row>
    <row r="42" spans="1:9" ht="18.95" customHeight="1" x14ac:dyDescent="0.25">
      <c r="A42" s="52"/>
      <c r="C42" s="186"/>
      <c r="D42" s="186"/>
      <c r="E42" s="186"/>
      <c r="F42" s="186"/>
      <c r="G42" s="187"/>
      <c r="H42" s="186"/>
      <c r="I42" s="186"/>
    </row>
    <row r="43" spans="1:9" ht="18.95" customHeight="1" x14ac:dyDescent="0.25">
      <c r="A43" s="52"/>
      <c r="C43" s="186"/>
      <c r="D43" s="186"/>
      <c r="E43" s="186"/>
      <c r="F43" s="186"/>
      <c r="G43" s="187"/>
      <c r="H43" s="186"/>
      <c r="I43" s="186"/>
    </row>
    <row r="44" spans="1:9" ht="18.95" customHeight="1" x14ac:dyDescent="0.25">
      <c r="A44" s="52"/>
      <c r="C44" s="186"/>
      <c r="D44" s="186"/>
      <c r="E44" s="186"/>
      <c r="F44" s="186"/>
      <c r="G44" s="187"/>
      <c r="H44" s="186"/>
      <c r="I44" s="186"/>
    </row>
    <row r="45" spans="1:9" ht="18.95" customHeight="1" x14ac:dyDescent="0.25">
      <c r="A45" s="52"/>
      <c r="C45" s="186"/>
      <c r="D45" s="186"/>
      <c r="E45" s="186"/>
      <c r="F45" s="186"/>
      <c r="G45" s="187"/>
      <c r="H45" s="186"/>
      <c r="I45" s="186"/>
    </row>
    <row r="46" spans="1:9" ht="18.95" customHeight="1" x14ac:dyDescent="0.25">
      <c r="A46" s="52"/>
      <c r="C46" s="186"/>
      <c r="D46" s="186"/>
      <c r="E46" s="186"/>
      <c r="F46" s="186"/>
      <c r="G46" s="187"/>
      <c r="H46" s="186"/>
      <c r="I46" s="186"/>
    </row>
    <row r="47" spans="1:9" ht="18.95" customHeight="1" x14ac:dyDescent="0.25">
      <c r="A47" s="52"/>
      <c r="C47" s="186"/>
      <c r="D47" s="186"/>
      <c r="E47" s="186"/>
      <c r="F47" s="186"/>
      <c r="G47" s="187"/>
      <c r="H47" s="186"/>
      <c r="I47" s="186"/>
    </row>
    <row r="48" spans="1:9" ht="18.95" customHeight="1" x14ac:dyDescent="0.25">
      <c r="A48" s="52"/>
      <c r="C48" s="186"/>
      <c r="D48" s="186"/>
      <c r="E48" s="186"/>
      <c r="F48" s="186"/>
      <c r="G48" s="187"/>
      <c r="H48" s="186"/>
      <c r="I48" s="186"/>
    </row>
    <row r="49" spans="1:9" ht="18.95" customHeight="1" x14ac:dyDescent="0.25">
      <c r="A49" s="52"/>
      <c r="C49" s="186"/>
      <c r="D49" s="186"/>
      <c r="E49" s="186"/>
      <c r="F49" s="186"/>
      <c r="G49" s="187"/>
      <c r="H49" s="186"/>
      <c r="I49" s="186"/>
    </row>
    <row r="50" spans="1:9" ht="18.95" customHeight="1" x14ac:dyDescent="0.25">
      <c r="A50" s="52"/>
      <c r="C50" s="186"/>
      <c r="D50" s="186"/>
      <c r="E50" s="186"/>
      <c r="F50" s="186"/>
      <c r="G50" s="187"/>
      <c r="H50" s="186"/>
      <c r="I50" s="186"/>
    </row>
    <row r="51" spans="1:9" ht="18.95" customHeight="1" x14ac:dyDescent="0.25">
      <c r="A51" s="52"/>
      <c r="C51" s="186"/>
      <c r="D51" s="186"/>
      <c r="E51" s="186"/>
      <c r="F51" s="186"/>
      <c r="G51" s="187"/>
      <c r="H51" s="186"/>
      <c r="I51" s="186"/>
    </row>
    <row r="52" spans="1:9" ht="18.95" customHeight="1" x14ac:dyDescent="0.25">
      <c r="A52" s="52"/>
      <c r="C52" s="186"/>
      <c r="D52" s="186"/>
      <c r="E52" s="186"/>
      <c r="F52" s="186"/>
      <c r="G52" s="187"/>
      <c r="H52" s="186"/>
      <c r="I52" s="186"/>
    </row>
    <row r="53" spans="1:9" ht="18.95" customHeight="1" x14ac:dyDescent="0.25">
      <c r="A53" s="52"/>
      <c r="C53" s="186"/>
      <c r="D53" s="186"/>
      <c r="E53" s="186"/>
      <c r="F53" s="186"/>
      <c r="G53" s="187"/>
      <c r="H53" s="186"/>
      <c r="I53" s="186"/>
    </row>
    <row r="54" spans="1:9" ht="18.95" customHeight="1" x14ac:dyDescent="0.25">
      <c r="A54" s="52"/>
      <c r="C54" s="186"/>
      <c r="D54" s="186"/>
      <c r="E54" s="186"/>
      <c r="F54" s="186"/>
      <c r="G54" s="187"/>
      <c r="H54" s="186"/>
      <c r="I54" s="186"/>
    </row>
    <row r="55" spans="1:9" ht="18.95" customHeight="1" x14ac:dyDescent="0.25">
      <c r="A55" s="52"/>
      <c r="C55" s="186"/>
      <c r="D55" s="186"/>
      <c r="E55" s="186"/>
      <c r="F55" s="186"/>
      <c r="G55" s="187"/>
      <c r="H55" s="186"/>
      <c r="I55" s="186"/>
    </row>
    <row r="56" spans="1:9" ht="18.95" customHeight="1" x14ac:dyDescent="0.25">
      <c r="A56" s="52"/>
      <c r="C56" s="186"/>
      <c r="D56" s="186"/>
      <c r="E56" s="186"/>
      <c r="F56" s="186"/>
      <c r="G56" s="187"/>
      <c r="H56" s="186"/>
      <c r="I56" s="186"/>
    </row>
    <row r="57" spans="1:9" ht="18.95" customHeight="1" x14ac:dyDescent="0.25">
      <c r="A57" s="52"/>
      <c r="C57" s="186"/>
      <c r="D57" s="186"/>
      <c r="E57" s="186"/>
      <c r="F57" s="186"/>
      <c r="G57" s="187"/>
      <c r="H57" s="186"/>
      <c r="I57" s="186"/>
    </row>
    <row r="58" spans="1:9" ht="18.95" customHeight="1" x14ac:dyDescent="0.25">
      <c r="A58" s="52"/>
      <c r="C58" s="186"/>
      <c r="D58" s="186"/>
      <c r="E58" s="186"/>
      <c r="F58" s="186"/>
      <c r="G58" s="187"/>
      <c r="H58" s="186"/>
      <c r="I58" s="186"/>
    </row>
    <row r="59" spans="1:9" ht="18.95" customHeight="1" x14ac:dyDescent="0.25">
      <c r="A59" s="52"/>
      <c r="C59" s="186"/>
      <c r="D59" s="186"/>
      <c r="E59" s="186"/>
      <c r="F59" s="186"/>
      <c r="G59" s="187"/>
      <c r="H59" s="186"/>
      <c r="I59" s="186"/>
    </row>
    <row r="60" spans="1:9" ht="18.95" customHeight="1" x14ac:dyDescent="0.25">
      <c r="A60" s="52"/>
      <c r="C60" s="186"/>
      <c r="D60" s="186"/>
      <c r="E60" s="186"/>
      <c r="F60" s="186"/>
      <c r="G60" s="187"/>
      <c r="H60" s="186"/>
      <c r="I60" s="186"/>
    </row>
    <row r="61" spans="1:9" ht="18.95" customHeight="1" x14ac:dyDescent="0.25">
      <c r="A61" s="52"/>
      <c r="C61" s="186"/>
      <c r="D61" s="186"/>
      <c r="E61" s="186"/>
      <c r="F61" s="186"/>
      <c r="G61" s="187"/>
      <c r="H61" s="186"/>
      <c r="I61" s="186"/>
    </row>
    <row r="62" spans="1:9" ht="18.95" customHeight="1" x14ac:dyDescent="0.25">
      <c r="A62" s="52"/>
      <c r="C62" s="186"/>
      <c r="D62" s="186"/>
      <c r="E62" s="186"/>
      <c r="F62" s="186"/>
      <c r="G62" s="187"/>
      <c r="H62" s="186"/>
      <c r="I62" s="186"/>
    </row>
    <row r="63" spans="1:9" ht="18.95" customHeight="1" x14ac:dyDescent="0.25">
      <c r="A63" s="52"/>
      <c r="C63" s="186"/>
      <c r="D63" s="186"/>
      <c r="E63" s="186"/>
      <c r="F63" s="186"/>
      <c r="G63" s="187"/>
      <c r="H63" s="186"/>
      <c r="I63" s="186"/>
    </row>
    <row r="64" spans="1:9" ht="18.95" customHeight="1" x14ac:dyDescent="0.25">
      <c r="A64" s="52"/>
      <c r="C64" s="186"/>
      <c r="D64" s="186"/>
      <c r="E64" s="186"/>
      <c r="F64" s="186"/>
      <c r="G64" s="187"/>
      <c r="H64" s="186"/>
      <c r="I64" s="186"/>
    </row>
    <row r="65" spans="1:9" ht="18.95" customHeight="1" x14ac:dyDescent="0.25">
      <c r="A65" s="52"/>
      <c r="C65" s="186"/>
      <c r="D65" s="186"/>
      <c r="E65" s="186"/>
      <c r="F65" s="186"/>
      <c r="G65" s="187"/>
      <c r="H65" s="186"/>
      <c r="I65" s="186"/>
    </row>
    <row r="66" spans="1:9" ht="18.95" customHeight="1" x14ac:dyDescent="0.25">
      <c r="A66" s="52"/>
      <c r="C66" s="186"/>
      <c r="D66" s="186"/>
      <c r="E66" s="186"/>
      <c r="F66" s="186"/>
      <c r="G66" s="187"/>
      <c r="H66" s="186"/>
      <c r="I66" s="186"/>
    </row>
    <row r="67" spans="1:9" ht="18.95" customHeight="1" x14ac:dyDescent="0.25">
      <c r="A67" s="52"/>
      <c r="C67" s="186"/>
      <c r="D67" s="186"/>
      <c r="E67" s="186"/>
      <c r="F67" s="186"/>
      <c r="G67" s="187"/>
      <c r="H67" s="186"/>
      <c r="I67" s="186"/>
    </row>
    <row r="68" spans="1:9" ht="18.95" customHeight="1" x14ac:dyDescent="0.25">
      <c r="A68" s="52"/>
      <c r="C68" s="186"/>
      <c r="D68" s="186"/>
      <c r="E68" s="186"/>
      <c r="F68" s="186"/>
      <c r="G68" s="187"/>
      <c r="H68" s="186"/>
      <c r="I68" s="186"/>
    </row>
    <row r="69" spans="1:9" ht="18.95" customHeight="1" x14ac:dyDescent="0.25">
      <c r="A69" s="52"/>
      <c r="C69" s="186"/>
      <c r="D69" s="186"/>
      <c r="E69" s="186"/>
      <c r="F69" s="186"/>
      <c r="G69" s="187"/>
      <c r="H69" s="186"/>
      <c r="I69" s="186"/>
    </row>
    <row r="70" spans="1:9" ht="18.95" customHeight="1" x14ac:dyDescent="0.25">
      <c r="A70" s="52"/>
      <c r="C70" s="186"/>
      <c r="D70" s="186"/>
      <c r="E70" s="186"/>
      <c r="F70" s="186"/>
      <c r="G70" s="187"/>
      <c r="H70" s="186"/>
      <c r="I70" s="186"/>
    </row>
    <row r="71" spans="1:9" ht="18.95" customHeight="1" x14ac:dyDescent="0.25">
      <c r="A71" s="52"/>
      <c r="C71" s="186"/>
      <c r="D71" s="186"/>
      <c r="E71" s="186"/>
      <c r="F71" s="186"/>
      <c r="G71" s="187"/>
      <c r="H71" s="186"/>
      <c r="I71" s="186"/>
    </row>
    <row r="72" spans="1:9" ht="18.95" customHeight="1" x14ac:dyDescent="0.25">
      <c r="A72" s="52"/>
      <c r="C72" s="186"/>
      <c r="D72" s="186"/>
      <c r="E72" s="186"/>
      <c r="F72" s="186"/>
      <c r="G72" s="187"/>
      <c r="H72" s="186"/>
      <c r="I72" s="186"/>
    </row>
    <row r="73" spans="1:9" ht="18.95" customHeight="1" x14ac:dyDescent="0.25">
      <c r="A73" s="52"/>
      <c r="C73" s="186"/>
      <c r="D73" s="186"/>
      <c r="E73" s="186"/>
      <c r="F73" s="186"/>
      <c r="G73" s="187"/>
      <c r="H73" s="186"/>
      <c r="I73" s="186"/>
    </row>
    <row r="74" spans="1:9" ht="18.95" customHeight="1" x14ac:dyDescent="0.25">
      <c r="A74" s="52"/>
      <c r="C74" s="186"/>
      <c r="D74" s="186"/>
      <c r="E74" s="186"/>
      <c r="F74" s="186"/>
      <c r="G74" s="187"/>
      <c r="H74" s="186"/>
      <c r="I74" s="186"/>
    </row>
    <row r="75" spans="1:9" ht="18.95" customHeight="1" x14ac:dyDescent="0.25">
      <c r="A75" s="52"/>
      <c r="C75" s="186"/>
      <c r="D75" s="186"/>
      <c r="E75" s="186"/>
      <c r="F75" s="186"/>
      <c r="G75" s="187"/>
      <c r="H75" s="186"/>
      <c r="I75" s="186"/>
    </row>
    <row r="76" spans="1:9" ht="18.95" customHeight="1" x14ac:dyDescent="0.25">
      <c r="A76" s="52"/>
      <c r="C76" s="186"/>
      <c r="D76" s="186"/>
      <c r="E76" s="186"/>
      <c r="F76" s="186"/>
      <c r="G76" s="187"/>
      <c r="H76" s="186"/>
      <c r="I76" s="186"/>
    </row>
    <row r="77" spans="1:9" ht="18.95" customHeight="1" x14ac:dyDescent="0.25">
      <c r="A77" s="52"/>
      <c r="C77" s="186"/>
      <c r="D77" s="186"/>
      <c r="E77" s="186"/>
      <c r="F77" s="186"/>
      <c r="G77" s="187"/>
      <c r="H77" s="186"/>
      <c r="I77" s="186"/>
    </row>
    <row r="78" spans="1:9" ht="18.95" customHeight="1" x14ac:dyDescent="0.25">
      <c r="A78" s="52"/>
      <c r="C78" s="186"/>
      <c r="D78" s="186"/>
      <c r="E78" s="186"/>
      <c r="F78" s="186"/>
      <c r="G78" s="187"/>
      <c r="H78" s="186"/>
      <c r="I78" s="186"/>
    </row>
    <row r="79" spans="1:9" ht="18.95" customHeight="1" x14ac:dyDescent="0.25">
      <c r="A79" s="52"/>
      <c r="C79" s="186"/>
      <c r="D79" s="186"/>
      <c r="E79" s="186"/>
      <c r="F79" s="186"/>
      <c r="G79" s="187"/>
      <c r="H79" s="186"/>
      <c r="I79" s="186"/>
    </row>
    <row r="80" spans="1:9" ht="18.95" customHeight="1" x14ac:dyDescent="0.25">
      <c r="A80" s="52"/>
      <c r="C80" s="186"/>
      <c r="D80" s="186"/>
      <c r="E80" s="186"/>
      <c r="F80" s="186"/>
      <c r="G80" s="187"/>
      <c r="H80" s="186"/>
      <c r="I80" s="186"/>
    </row>
    <row r="81" spans="1:9" ht="18.95" customHeight="1" x14ac:dyDescent="0.25">
      <c r="A81" s="52"/>
      <c r="C81" s="186"/>
      <c r="D81" s="186"/>
      <c r="E81" s="186"/>
      <c r="F81" s="186"/>
      <c r="G81" s="187"/>
      <c r="H81" s="186"/>
      <c r="I81" s="186"/>
    </row>
    <row r="82" spans="1:9" ht="18.95" customHeight="1" x14ac:dyDescent="0.25">
      <c r="A82" s="52"/>
      <c r="C82" s="186"/>
      <c r="D82" s="186"/>
      <c r="E82" s="186"/>
      <c r="F82" s="186"/>
      <c r="G82" s="187"/>
      <c r="H82" s="186"/>
      <c r="I82" s="186"/>
    </row>
    <row r="83" spans="1:9" ht="18.95" customHeight="1" x14ac:dyDescent="0.25">
      <c r="A83" s="52"/>
      <c r="C83" s="186"/>
      <c r="D83" s="186"/>
      <c r="E83" s="186"/>
      <c r="F83" s="186"/>
      <c r="G83" s="187"/>
      <c r="H83" s="186"/>
      <c r="I83" s="186"/>
    </row>
    <row r="84" spans="1:9" ht="18.95" customHeight="1" x14ac:dyDescent="0.25">
      <c r="A84" s="52"/>
      <c r="C84" s="186"/>
      <c r="D84" s="186"/>
      <c r="E84" s="186"/>
      <c r="F84" s="186"/>
      <c r="G84" s="187"/>
      <c r="H84" s="186"/>
      <c r="I84" s="186"/>
    </row>
    <row r="85" spans="1:9" ht="18.95" customHeight="1" x14ac:dyDescent="0.25">
      <c r="A85" s="52"/>
      <c r="C85" s="186"/>
      <c r="D85" s="186"/>
      <c r="E85" s="186"/>
      <c r="F85" s="186"/>
      <c r="G85" s="187"/>
      <c r="H85" s="186"/>
      <c r="I85" s="186"/>
    </row>
    <row r="86" spans="1:9" ht="18.95" customHeight="1" x14ac:dyDescent="0.25">
      <c r="A86" s="52"/>
      <c r="C86" s="186"/>
      <c r="D86" s="186"/>
      <c r="E86" s="186"/>
      <c r="F86" s="186"/>
      <c r="G86" s="187"/>
      <c r="H86" s="186"/>
      <c r="I86" s="186"/>
    </row>
    <row r="87" spans="1:9" ht="18.95" customHeight="1" x14ac:dyDescent="0.25">
      <c r="A87" s="52"/>
      <c r="C87" s="186"/>
      <c r="D87" s="186"/>
      <c r="E87" s="186"/>
      <c r="F87" s="186"/>
      <c r="G87" s="187"/>
      <c r="H87" s="186"/>
      <c r="I87" s="186"/>
    </row>
    <row r="88" spans="1:9" ht="18.95" customHeight="1" x14ac:dyDescent="0.25">
      <c r="A88" s="52"/>
      <c r="C88" s="186"/>
      <c r="D88" s="186"/>
      <c r="E88" s="186"/>
      <c r="F88" s="186"/>
      <c r="G88" s="187"/>
      <c r="H88" s="186"/>
      <c r="I88" s="186"/>
    </row>
    <row r="89" spans="1:9" ht="18.95" customHeight="1" x14ac:dyDescent="0.25">
      <c r="A89" s="52"/>
      <c r="C89" s="186"/>
      <c r="D89" s="186"/>
      <c r="E89" s="186"/>
      <c r="F89" s="186"/>
      <c r="G89" s="187"/>
      <c r="H89" s="186"/>
      <c r="I89" s="186"/>
    </row>
    <row r="90" spans="1:9" ht="18.95" customHeight="1" x14ac:dyDescent="0.25">
      <c r="A90" s="52"/>
      <c r="C90" s="186"/>
      <c r="D90" s="186"/>
      <c r="E90" s="186"/>
      <c r="F90" s="186"/>
      <c r="G90" s="187"/>
      <c r="H90" s="186"/>
      <c r="I90" s="186"/>
    </row>
    <row r="91" spans="1:9" ht="18.95" customHeight="1" x14ac:dyDescent="0.25">
      <c r="A91" s="52"/>
      <c r="C91" s="186"/>
      <c r="D91" s="186"/>
      <c r="E91" s="186"/>
      <c r="F91" s="186"/>
      <c r="G91" s="187"/>
      <c r="H91" s="186"/>
      <c r="I91" s="186"/>
    </row>
    <row r="92" spans="1:9" ht="18.95" customHeight="1" x14ac:dyDescent="0.25">
      <c r="A92" s="52"/>
      <c r="C92" s="186"/>
      <c r="D92" s="186"/>
      <c r="E92" s="186"/>
      <c r="F92" s="186"/>
      <c r="G92" s="187"/>
      <c r="H92" s="186"/>
      <c r="I92" s="186"/>
    </row>
    <row r="93" spans="1:9" ht="18.95" customHeight="1" x14ac:dyDescent="0.25">
      <c r="A93" s="52"/>
      <c r="C93" s="186"/>
      <c r="D93" s="186"/>
      <c r="E93" s="186"/>
      <c r="F93" s="186"/>
      <c r="G93" s="187"/>
      <c r="H93" s="186"/>
      <c r="I93" s="186"/>
    </row>
    <row r="94" spans="1:9" ht="18.95" customHeight="1" x14ac:dyDescent="0.25">
      <c r="A94" s="52"/>
      <c r="C94" s="186"/>
      <c r="D94" s="186"/>
      <c r="E94" s="186"/>
      <c r="F94" s="186"/>
      <c r="G94" s="187"/>
      <c r="H94" s="186"/>
      <c r="I94" s="186"/>
    </row>
    <row r="95" spans="1:9" ht="18.95" customHeight="1" x14ac:dyDescent="0.25">
      <c r="A95" s="52"/>
      <c r="C95" s="186"/>
      <c r="D95" s="186"/>
      <c r="E95" s="186"/>
      <c r="F95" s="186"/>
      <c r="G95" s="187"/>
      <c r="H95" s="186"/>
      <c r="I95" s="186"/>
    </row>
    <row r="96" spans="1:9" ht="18.95" customHeight="1" x14ac:dyDescent="0.25">
      <c r="A96" s="52"/>
      <c r="C96" s="186"/>
      <c r="D96" s="186"/>
      <c r="E96" s="186"/>
      <c r="F96" s="186"/>
      <c r="G96" s="187"/>
      <c r="H96" s="186"/>
      <c r="I96" s="186"/>
    </row>
    <row r="97" spans="1:9" ht="18.95" customHeight="1" x14ac:dyDescent="0.25">
      <c r="A97" s="52"/>
      <c r="C97" s="186"/>
      <c r="D97" s="186"/>
      <c r="E97" s="186"/>
      <c r="F97" s="186"/>
      <c r="G97" s="187"/>
      <c r="H97" s="186"/>
      <c r="I97" s="186"/>
    </row>
    <row r="98" spans="1:9" ht="18.95" customHeight="1" x14ac:dyDescent="0.25">
      <c r="A98" s="52"/>
      <c r="C98" s="186"/>
      <c r="D98" s="186"/>
      <c r="E98" s="186"/>
      <c r="F98" s="186"/>
      <c r="G98" s="187"/>
      <c r="H98" s="186"/>
      <c r="I98" s="186"/>
    </row>
    <row r="99" spans="1:9" ht="18.95" customHeight="1" x14ac:dyDescent="0.25">
      <c r="A99" s="52"/>
      <c r="C99" s="186"/>
      <c r="D99" s="186"/>
      <c r="E99" s="186"/>
      <c r="F99" s="186"/>
      <c r="G99" s="187"/>
      <c r="H99" s="186"/>
      <c r="I99" s="186"/>
    </row>
    <row r="100" spans="1:9" ht="18.95" customHeight="1" x14ac:dyDescent="0.25">
      <c r="A100" s="52"/>
      <c r="C100" s="186"/>
      <c r="D100" s="186"/>
      <c r="E100" s="186"/>
      <c r="F100" s="186"/>
      <c r="G100" s="187"/>
      <c r="H100" s="186"/>
      <c r="I100" s="186"/>
    </row>
    <row r="101" spans="1:9" ht="18.95" customHeight="1" x14ac:dyDescent="0.25">
      <c r="A101" s="52"/>
      <c r="C101" s="186"/>
      <c r="D101" s="186"/>
      <c r="E101" s="186"/>
      <c r="F101" s="186"/>
      <c r="G101" s="187"/>
      <c r="H101" s="186"/>
      <c r="I101" s="186"/>
    </row>
    <row r="102" spans="1:9" ht="18.95" customHeight="1" x14ac:dyDescent="0.25">
      <c r="A102" s="52"/>
      <c r="C102" s="186"/>
      <c r="D102" s="186"/>
      <c r="E102" s="186"/>
      <c r="F102" s="186"/>
      <c r="G102" s="187"/>
      <c r="H102" s="186"/>
      <c r="I102" s="186"/>
    </row>
    <row r="103" spans="1:9" ht="18.95" customHeight="1" x14ac:dyDescent="0.25">
      <c r="A103" s="52"/>
      <c r="C103" s="186"/>
      <c r="D103" s="186"/>
      <c r="E103" s="186"/>
      <c r="F103" s="186"/>
      <c r="G103" s="187"/>
      <c r="H103" s="186"/>
      <c r="I103" s="186"/>
    </row>
    <row r="104" spans="1:9" ht="18.95" customHeight="1" x14ac:dyDescent="0.25">
      <c r="A104" s="52"/>
      <c r="C104" s="186"/>
      <c r="D104" s="186"/>
      <c r="E104" s="186"/>
      <c r="F104" s="186"/>
      <c r="G104" s="187"/>
      <c r="H104" s="186"/>
      <c r="I104" s="186"/>
    </row>
    <row r="105" spans="1:9" ht="18.95" customHeight="1" x14ac:dyDescent="0.25">
      <c r="A105" s="52"/>
      <c r="C105" s="186"/>
      <c r="D105" s="186"/>
      <c r="E105" s="186"/>
      <c r="F105" s="186"/>
      <c r="G105" s="187"/>
      <c r="H105" s="186"/>
      <c r="I105" s="186"/>
    </row>
    <row r="106" spans="1:9" ht="18.95" customHeight="1" x14ac:dyDescent="0.25">
      <c r="A106" s="52"/>
      <c r="C106" s="186"/>
      <c r="D106" s="186"/>
      <c r="E106" s="186"/>
      <c r="F106" s="186"/>
      <c r="G106" s="187"/>
      <c r="H106" s="186"/>
      <c r="I106" s="186"/>
    </row>
    <row r="107" spans="1:9" ht="18.95" customHeight="1" x14ac:dyDescent="0.25">
      <c r="A107" s="52"/>
      <c r="C107" s="186"/>
      <c r="D107" s="186"/>
      <c r="E107" s="186"/>
      <c r="F107" s="186"/>
      <c r="G107" s="187"/>
      <c r="H107" s="186"/>
      <c r="I107" s="186"/>
    </row>
    <row r="108" spans="1:9" ht="18.95" customHeight="1" x14ac:dyDescent="0.25">
      <c r="A108" s="52"/>
      <c r="C108" s="186"/>
      <c r="D108" s="186"/>
      <c r="E108" s="186"/>
      <c r="F108" s="186"/>
      <c r="G108" s="187"/>
      <c r="H108" s="186"/>
      <c r="I108" s="186"/>
    </row>
    <row r="109" spans="1:9" ht="18.95" customHeight="1" x14ac:dyDescent="0.25">
      <c r="A109" s="52"/>
      <c r="C109" s="186"/>
      <c r="D109" s="186"/>
      <c r="E109" s="186"/>
      <c r="F109" s="186"/>
      <c r="G109" s="187"/>
      <c r="H109" s="186"/>
      <c r="I109" s="186"/>
    </row>
    <row r="110" spans="1:9" ht="18.95" customHeight="1" x14ac:dyDescent="0.25">
      <c r="A110" s="52"/>
      <c r="C110" s="186"/>
      <c r="D110" s="186"/>
      <c r="E110" s="186"/>
      <c r="F110" s="186"/>
      <c r="G110" s="187"/>
      <c r="H110" s="186"/>
      <c r="I110" s="186"/>
    </row>
    <row r="111" spans="1:9" ht="18.95" customHeight="1" x14ac:dyDescent="0.25">
      <c r="A111" s="52"/>
      <c r="C111" s="186"/>
      <c r="D111" s="186"/>
      <c r="E111" s="186"/>
      <c r="F111" s="186"/>
      <c r="G111" s="187"/>
      <c r="H111" s="186"/>
      <c r="I111" s="186"/>
    </row>
    <row r="112" spans="1:9" ht="18.95" customHeight="1" x14ac:dyDescent="0.25">
      <c r="A112" s="52"/>
      <c r="C112" s="186"/>
      <c r="D112" s="186"/>
      <c r="E112" s="186"/>
      <c r="F112" s="186"/>
      <c r="G112" s="187"/>
      <c r="H112" s="186"/>
      <c r="I112" s="186"/>
    </row>
    <row r="113" spans="1:9" ht="18.95" customHeight="1" x14ac:dyDescent="0.25">
      <c r="A113" s="52"/>
      <c r="C113" s="186"/>
      <c r="D113" s="186"/>
      <c r="E113" s="186"/>
      <c r="F113" s="186"/>
      <c r="G113" s="187"/>
      <c r="H113" s="186"/>
      <c r="I113" s="186"/>
    </row>
    <row r="114" spans="1:9" ht="18.95" customHeight="1" x14ac:dyDescent="0.25">
      <c r="A114" s="52"/>
      <c r="C114" s="186"/>
      <c r="D114" s="186"/>
      <c r="E114" s="186"/>
      <c r="F114" s="186"/>
      <c r="G114" s="187"/>
      <c r="H114" s="186"/>
      <c r="I114" s="186"/>
    </row>
    <row r="115" spans="1:9" ht="18.95" customHeight="1" x14ac:dyDescent="0.25">
      <c r="A115" s="52"/>
      <c r="C115" s="186"/>
      <c r="D115" s="186"/>
      <c r="E115" s="186"/>
      <c r="F115" s="186"/>
      <c r="G115" s="187"/>
      <c r="H115" s="186"/>
      <c r="I115" s="186"/>
    </row>
    <row r="116" spans="1:9" ht="18.95" customHeight="1" x14ac:dyDescent="0.25">
      <c r="A116" s="52"/>
      <c r="C116" s="186"/>
      <c r="D116" s="186"/>
      <c r="E116" s="186"/>
      <c r="F116" s="186"/>
      <c r="G116" s="187"/>
      <c r="H116" s="186"/>
      <c r="I116" s="186"/>
    </row>
    <row r="117" spans="1:9" ht="18.95" customHeight="1" x14ac:dyDescent="0.25">
      <c r="A117" s="52"/>
      <c r="C117" s="186"/>
      <c r="D117" s="186"/>
      <c r="E117" s="186"/>
      <c r="F117" s="186"/>
      <c r="G117" s="187"/>
      <c r="H117" s="186"/>
      <c r="I117" s="186"/>
    </row>
    <row r="118" spans="1:9" ht="18.95" customHeight="1" x14ac:dyDescent="0.25">
      <c r="A118" s="52"/>
      <c r="C118" s="186"/>
      <c r="D118" s="186"/>
      <c r="E118" s="186"/>
      <c r="F118" s="186"/>
      <c r="G118" s="187"/>
      <c r="H118" s="186"/>
      <c r="I118" s="186"/>
    </row>
    <row r="119" spans="1:9" ht="18.95" customHeight="1" x14ac:dyDescent="0.25">
      <c r="A119" s="52"/>
      <c r="C119" s="186"/>
      <c r="D119" s="186"/>
      <c r="E119" s="186"/>
      <c r="F119" s="186"/>
      <c r="G119" s="187"/>
      <c r="H119" s="186"/>
      <c r="I119" s="186"/>
    </row>
    <row r="120" spans="1:9" ht="18.95" customHeight="1" x14ac:dyDescent="0.25">
      <c r="A120" s="52"/>
      <c r="C120" s="186"/>
      <c r="D120" s="186"/>
      <c r="E120" s="186"/>
      <c r="F120" s="186"/>
      <c r="G120" s="187"/>
      <c r="H120" s="186"/>
      <c r="I120" s="186"/>
    </row>
    <row r="121" spans="1:9" ht="18.95" customHeight="1" x14ac:dyDescent="0.25">
      <c r="A121" s="52"/>
      <c r="C121" s="186"/>
      <c r="D121" s="186"/>
      <c r="E121" s="186"/>
      <c r="F121" s="186"/>
      <c r="G121" s="187"/>
      <c r="H121" s="186"/>
      <c r="I121" s="186"/>
    </row>
    <row r="122" spans="1:9" ht="18.95" customHeight="1" x14ac:dyDescent="0.25">
      <c r="A122" s="52"/>
      <c r="C122" s="186"/>
      <c r="D122" s="186"/>
      <c r="E122" s="186"/>
      <c r="F122" s="186"/>
      <c r="G122" s="187"/>
      <c r="H122" s="186"/>
      <c r="I122" s="186"/>
    </row>
    <row r="123" spans="1:9" ht="18.95" customHeight="1" x14ac:dyDescent="0.25">
      <c r="A123" s="52"/>
      <c r="C123" s="186"/>
      <c r="D123" s="186"/>
      <c r="E123" s="186"/>
      <c r="F123" s="186"/>
      <c r="G123" s="187"/>
      <c r="H123" s="186"/>
      <c r="I123" s="186"/>
    </row>
    <row r="124" spans="1:9" ht="18.95" customHeight="1" x14ac:dyDescent="0.25">
      <c r="A124" s="52"/>
      <c r="C124" s="186"/>
      <c r="D124" s="186"/>
      <c r="E124" s="186"/>
      <c r="F124" s="186"/>
      <c r="G124" s="187"/>
      <c r="H124" s="186"/>
      <c r="I124" s="186"/>
    </row>
    <row r="125" spans="1:9" ht="18.95" customHeight="1" x14ac:dyDescent="0.25">
      <c r="A125" s="52"/>
      <c r="C125" s="186"/>
      <c r="D125" s="186"/>
      <c r="E125" s="186"/>
      <c r="F125" s="186"/>
      <c r="G125" s="187"/>
      <c r="H125" s="186"/>
      <c r="I125" s="186"/>
    </row>
    <row r="126" spans="1:9" ht="18.95" customHeight="1" x14ac:dyDescent="0.25">
      <c r="A126" s="52"/>
      <c r="C126" s="186"/>
      <c r="D126" s="186"/>
      <c r="E126" s="186"/>
      <c r="F126" s="186"/>
      <c r="G126" s="187"/>
      <c r="H126" s="186"/>
      <c r="I126" s="186"/>
    </row>
    <row r="127" spans="1:9" ht="18.95" customHeight="1" x14ac:dyDescent="0.25">
      <c r="A127" s="52"/>
      <c r="C127" s="186"/>
      <c r="D127" s="186"/>
      <c r="E127" s="186"/>
      <c r="F127" s="186"/>
      <c r="G127" s="187"/>
      <c r="H127" s="186"/>
      <c r="I127" s="186"/>
    </row>
    <row r="128" spans="1:9" ht="18.95" customHeight="1" x14ac:dyDescent="0.25">
      <c r="A128" s="52"/>
      <c r="C128" s="186"/>
      <c r="D128" s="186"/>
      <c r="E128" s="186"/>
      <c r="F128" s="186"/>
      <c r="G128" s="187"/>
      <c r="H128" s="186"/>
      <c r="I128" s="186"/>
    </row>
    <row r="129" spans="1:9" ht="18.95" customHeight="1" x14ac:dyDescent="0.25">
      <c r="A129" s="52"/>
      <c r="C129" s="186"/>
      <c r="D129" s="186"/>
      <c r="E129" s="186"/>
      <c r="F129" s="186"/>
      <c r="G129" s="187"/>
      <c r="H129" s="186"/>
      <c r="I129" s="186"/>
    </row>
    <row r="130" spans="1:9" ht="18.95" customHeight="1" x14ac:dyDescent="0.25">
      <c r="A130" s="52"/>
      <c r="C130" s="186"/>
      <c r="D130" s="186"/>
      <c r="E130" s="186"/>
      <c r="F130" s="186"/>
      <c r="G130" s="187"/>
      <c r="H130" s="186"/>
      <c r="I130" s="186"/>
    </row>
    <row r="131" spans="1:9" ht="18.95" customHeight="1" x14ac:dyDescent="0.25">
      <c r="A131" s="52"/>
      <c r="C131" s="186"/>
      <c r="D131" s="186"/>
      <c r="E131" s="186"/>
      <c r="F131" s="186"/>
      <c r="G131" s="187"/>
      <c r="H131" s="186"/>
      <c r="I131" s="186"/>
    </row>
    <row r="132" spans="1:9" ht="18.95" customHeight="1" x14ac:dyDescent="0.25">
      <c r="A132" s="52"/>
      <c r="C132" s="186"/>
      <c r="D132" s="186"/>
      <c r="E132" s="186"/>
      <c r="F132" s="186"/>
      <c r="G132" s="187"/>
      <c r="H132" s="186"/>
      <c r="I132" s="186"/>
    </row>
    <row r="133" spans="1:9" ht="18.95" customHeight="1" x14ac:dyDescent="0.25">
      <c r="A133" s="52"/>
      <c r="C133" s="186"/>
      <c r="D133" s="186"/>
      <c r="E133" s="186"/>
      <c r="F133" s="186"/>
      <c r="G133" s="187"/>
      <c r="H133" s="186"/>
      <c r="I133" s="186"/>
    </row>
    <row r="134" spans="1:9" ht="18.95" customHeight="1" x14ac:dyDescent="0.25">
      <c r="A134" s="52"/>
      <c r="C134" s="186"/>
      <c r="D134" s="186"/>
      <c r="E134" s="186"/>
      <c r="F134" s="186"/>
      <c r="G134" s="187"/>
      <c r="H134" s="186"/>
      <c r="I134" s="186"/>
    </row>
    <row r="135" spans="1:9" ht="18.95" customHeight="1" x14ac:dyDescent="0.25">
      <c r="A135" s="52"/>
      <c r="C135" s="186"/>
      <c r="D135" s="186"/>
      <c r="E135" s="186"/>
      <c r="F135" s="186"/>
      <c r="G135" s="187"/>
      <c r="H135" s="186"/>
      <c r="I135" s="186"/>
    </row>
    <row r="136" spans="1:9" ht="18.95" customHeight="1" x14ac:dyDescent="0.25">
      <c r="A136" s="52"/>
      <c r="C136" s="186"/>
      <c r="D136" s="186"/>
      <c r="E136" s="186"/>
      <c r="F136" s="186"/>
      <c r="G136" s="187"/>
      <c r="H136" s="186"/>
      <c r="I136" s="186"/>
    </row>
    <row r="137" spans="1:9" ht="18.95" customHeight="1" x14ac:dyDescent="0.25">
      <c r="A137" s="52"/>
      <c r="C137" s="186"/>
      <c r="D137" s="186"/>
      <c r="E137" s="186"/>
      <c r="F137" s="186"/>
      <c r="G137" s="187"/>
      <c r="H137" s="186"/>
      <c r="I137" s="186"/>
    </row>
    <row r="138" spans="1:9" ht="18.95" customHeight="1" x14ac:dyDescent="0.25">
      <c r="A138" s="52"/>
      <c r="C138" s="186"/>
      <c r="D138" s="186"/>
      <c r="E138" s="186"/>
      <c r="F138" s="186"/>
      <c r="G138" s="187"/>
      <c r="H138" s="186"/>
      <c r="I138" s="186"/>
    </row>
    <row r="139" spans="1:9" ht="18.95" customHeight="1" x14ac:dyDescent="0.25">
      <c r="A139" s="52"/>
      <c r="C139" s="186"/>
      <c r="D139" s="186"/>
      <c r="E139" s="186"/>
      <c r="F139" s="186"/>
      <c r="G139" s="187"/>
      <c r="H139" s="186"/>
      <c r="I139" s="186"/>
    </row>
    <row r="140" spans="1:9" ht="18.95" customHeight="1" x14ac:dyDescent="0.25">
      <c r="A140" s="52"/>
      <c r="C140" s="186"/>
      <c r="D140" s="186"/>
      <c r="E140" s="186"/>
      <c r="F140" s="186"/>
      <c r="G140" s="187"/>
      <c r="H140" s="186"/>
      <c r="I140" s="186"/>
    </row>
    <row r="141" spans="1:9" ht="18.95" customHeight="1" x14ac:dyDescent="0.25">
      <c r="A141" s="52"/>
      <c r="C141" s="186"/>
      <c r="D141" s="186"/>
      <c r="E141" s="186"/>
      <c r="F141" s="186"/>
      <c r="G141" s="187"/>
      <c r="H141" s="186"/>
      <c r="I141" s="186"/>
    </row>
    <row r="142" spans="1:9" ht="18.95" customHeight="1" x14ac:dyDescent="0.25">
      <c r="A142" s="52"/>
      <c r="C142" s="186"/>
      <c r="D142" s="186"/>
      <c r="E142" s="186"/>
      <c r="F142" s="186"/>
      <c r="G142" s="187"/>
      <c r="H142" s="186"/>
      <c r="I142" s="186"/>
    </row>
    <row r="143" spans="1:9" ht="18.95" customHeight="1" x14ac:dyDescent="0.25">
      <c r="A143" s="52"/>
      <c r="C143" s="186"/>
      <c r="D143" s="186"/>
      <c r="E143" s="186"/>
      <c r="F143" s="186"/>
      <c r="G143" s="187"/>
      <c r="H143" s="186"/>
      <c r="I143" s="186"/>
    </row>
    <row r="144" spans="1:9" ht="18.95" customHeight="1" x14ac:dyDescent="0.25">
      <c r="A144" s="52"/>
      <c r="C144" s="186"/>
      <c r="D144" s="186"/>
      <c r="E144" s="186"/>
      <c r="F144" s="186"/>
      <c r="G144" s="187"/>
      <c r="H144" s="186"/>
      <c r="I144" s="186"/>
    </row>
    <row r="145" spans="1:9" ht="18.95" customHeight="1" x14ac:dyDescent="0.25">
      <c r="A145" s="52"/>
      <c r="C145" s="186"/>
      <c r="D145" s="186"/>
      <c r="E145" s="186"/>
      <c r="F145" s="186"/>
      <c r="G145" s="187"/>
      <c r="H145" s="186"/>
      <c r="I145" s="186"/>
    </row>
    <row r="146" spans="1:9" ht="18.95" customHeight="1" x14ac:dyDescent="0.25">
      <c r="A146" s="52"/>
      <c r="C146" s="186"/>
      <c r="D146" s="186"/>
      <c r="E146" s="186"/>
      <c r="F146" s="186"/>
      <c r="G146" s="187"/>
      <c r="H146" s="186"/>
      <c r="I146" s="186"/>
    </row>
    <row r="147" spans="1:9" ht="18.95" customHeight="1" x14ac:dyDescent="0.25">
      <c r="A147" s="52"/>
      <c r="C147" s="186"/>
      <c r="D147" s="186"/>
      <c r="E147" s="186"/>
      <c r="F147" s="186"/>
      <c r="G147" s="187"/>
      <c r="H147" s="186"/>
      <c r="I147" s="186"/>
    </row>
    <row r="148" spans="1:9" ht="18.95" customHeight="1" x14ac:dyDescent="0.25">
      <c r="A148" s="52"/>
      <c r="C148" s="186"/>
      <c r="D148" s="186"/>
      <c r="E148" s="186"/>
      <c r="F148" s="186"/>
      <c r="G148" s="187"/>
      <c r="H148" s="186"/>
      <c r="I148" s="186"/>
    </row>
    <row r="149" spans="1:9" ht="18.95" customHeight="1" x14ac:dyDescent="0.25">
      <c r="A149" s="52"/>
      <c r="C149" s="186"/>
      <c r="D149" s="186"/>
      <c r="E149" s="186"/>
      <c r="F149" s="186"/>
      <c r="G149" s="187"/>
      <c r="H149" s="186"/>
      <c r="I149" s="186"/>
    </row>
    <row r="150" spans="1:9" ht="18.95" customHeight="1" x14ac:dyDescent="0.25">
      <c r="A150" s="52"/>
      <c r="C150" s="186"/>
      <c r="D150" s="186"/>
      <c r="E150" s="186"/>
      <c r="F150" s="186"/>
      <c r="G150" s="187"/>
      <c r="H150" s="186"/>
      <c r="I150" s="186"/>
    </row>
    <row r="151" spans="1:9" ht="18.95" customHeight="1" x14ac:dyDescent="0.25">
      <c r="A151" s="52"/>
      <c r="C151" s="186"/>
      <c r="D151" s="186"/>
      <c r="E151" s="186"/>
      <c r="F151" s="186"/>
      <c r="G151" s="187"/>
      <c r="H151" s="186"/>
      <c r="I151" s="186"/>
    </row>
    <row r="152" spans="1:9" ht="18.95" customHeight="1" x14ac:dyDescent="0.25">
      <c r="A152" s="52"/>
      <c r="C152" s="186"/>
      <c r="D152" s="186"/>
      <c r="E152" s="186"/>
      <c r="F152" s="186"/>
      <c r="G152" s="187"/>
      <c r="H152" s="186"/>
      <c r="I152" s="186"/>
    </row>
    <row r="153" spans="1:9" ht="18.95" customHeight="1" x14ac:dyDescent="0.25">
      <c r="A153" s="52"/>
      <c r="C153" s="186"/>
      <c r="D153" s="186"/>
      <c r="E153" s="186"/>
      <c r="F153" s="186"/>
      <c r="G153" s="187"/>
      <c r="H153" s="186"/>
      <c r="I153" s="186"/>
    </row>
    <row r="154" spans="1:9" ht="18.95" customHeight="1" x14ac:dyDescent="0.25">
      <c r="A154" s="52"/>
      <c r="C154" s="186"/>
      <c r="D154" s="186"/>
      <c r="E154" s="186"/>
      <c r="F154" s="186"/>
      <c r="G154" s="187"/>
      <c r="H154" s="186"/>
      <c r="I154" s="186"/>
    </row>
    <row r="155" spans="1:9" ht="18.95" customHeight="1" x14ac:dyDescent="0.25">
      <c r="A155" s="52"/>
      <c r="C155" s="186"/>
      <c r="D155" s="186"/>
      <c r="E155" s="186"/>
      <c r="F155" s="186"/>
      <c r="G155" s="187"/>
      <c r="H155" s="186"/>
      <c r="I155" s="186"/>
    </row>
    <row r="156" spans="1:9" ht="18.95" customHeight="1" x14ac:dyDescent="0.25">
      <c r="A156" s="52"/>
      <c r="C156" s="186"/>
      <c r="D156" s="186"/>
      <c r="E156" s="186"/>
      <c r="F156" s="186"/>
      <c r="G156" s="187"/>
      <c r="H156" s="186"/>
      <c r="I156" s="186"/>
    </row>
    <row r="157" spans="1:9" ht="18.95" customHeight="1" x14ac:dyDescent="0.25">
      <c r="A157" s="52"/>
      <c r="C157" s="186"/>
      <c r="D157" s="186"/>
      <c r="E157" s="186"/>
      <c r="F157" s="186"/>
      <c r="G157" s="187"/>
      <c r="H157" s="186"/>
      <c r="I157" s="186"/>
    </row>
    <row r="158" spans="1:9" ht="18.95" customHeight="1" x14ac:dyDescent="0.25">
      <c r="A158" s="52"/>
      <c r="C158" s="186"/>
      <c r="D158" s="186"/>
      <c r="E158" s="186"/>
      <c r="F158" s="186"/>
      <c r="G158" s="187"/>
      <c r="H158" s="186"/>
      <c r="I158" s="186"/>
    </row>
    <row r="159" spans="1:9" ht="18.95" customHeight="1" x14ac:dyDescent="0.25">
      <c r="A159" s="52"/>
      <c r="C159" s="186"/>
      <c r="D159" s="186"/>
      <c r="E159" s="186"/>
      <c r="F159" s="186"/>
      <c r="G159" s="187"/>
      <c r="H159" s="186"/>
      <c r="I159" s="186"/>
    </row>
    <row r="160" spans="1:9" ht="18.95" customHeight="1" x14ac:dyDescent="0.25">
      <c r="A160" s="52"/>
      <c r="C160" s="186"/>
      <c r="D160" s="186"/>
      <c r="E160" s="186"/>
      <c r="F160" s="186"/>
      <c r="G160" s="187"/>
      <c r="H160" s="186"/>
      <c r="I160" s="186"/>
    </row>
    <row r="161" spans="1:9" ht="18.95" customHeight="1" x14ac:dyDescent="0.25">
      <c r="A161" s="52"/>
      <c r="C161" s="186"/>
      <c r="D161" s="186"/>
      <c r="E161" s="186"/>
      <c r="F161" s="186"/>
      <c r="G161" s="187"/>
      <c r="H161" s="186"/>
      <c r="I161" s="186"/>
    </row>
    <row r="162" spans="1:9" ht="18.95" customHeight="1" x14ac:dyDescent="0.25">
      <c r="A162" s="52"/>
      <c r="C162" s="186"/>
      <c r="D162" s="186"/>
      <c r="E162" s="186"/>
      <c r="F162" s="186"/>
      <c r="G162" s="187"/>
      <c r="H162" s="186"/>
      <c r="I162" s="186"/>
    </row>
    <row r="163" spans="1:9" ht="18.95" customHeight="1" x14ac:dyDescent="0.25">
      <c r="A163" s="52"/>
      <c r="C163" s="186"/>
      <c r="D163" s="186"/>
      <c r="E163" s="186"/>
      <c r="F163" s="186"/>
      <c r="G163" s="187"/>
      <c r="H163" s="186"/>
      <c r="I163" s="186"/>
    </row>
    <row r="164" spans="1:9" ht="18.95" customHeight="1" x14ac:dyDescent="0.25">
      <c r="A164" s="52"/>
      <c r="C164" s="186"/>
      <c r="D164" s="186"/>
      <c r="E164" s="186"/>
      <c r="F164" s="186"/>
      <c r="G164" s="187"/>
      <c r="H164" s="186"/>
      <c r="I164" s="186"/>
    </row>
    <row r="165" spans="1:9" ht="18.95" customHeight="1" x14ac:dyDescent="0.25">
      <c r="A165" s="52"/>
      <c r="C165" s="186"/>
      <c r="D165" s="186"/>
      <c r="E165" s="186"/>
      <c r="F165" s="186"/>
      <c r="G165" s="187"/>
      <c r="H165" s="186"/>
      <c r="I165" s="186"/>
    </row>
    <row r="166" spans="1:9" ht="18.95" customHeight="1" x14ac:dyDescent="0.25">
      <c r="A166" s="52"/>
      <c r="C166" s="186"/>
      <c r="D166" s="186"/>
      <c r="E166" s="186"/>
      <c r="F166" s="186"/>
      <c r="G166" s="187"/>
      <c r="H166" s="186"/>
      <c r="I166" s="186"/>
    </row>
    <row r="167" spans="1:9" ht="18.95" customHeight="1" x14ac:dyDescent="0.25">
      <c r="A167" s="52"/>
      <c r="C167" s="186"/>
      <c r="D167" s="186"/>
      <c r="E167" s="186"/>
      <c r="F167" s="186"/>
      <c r="G167" s="187"/>
      <c r="H167" s="186"/>
      <c r="I167" s="186"/>
    </row>
    <row r="168" spans="1:9" ht="18.95" customHeight="1" x14ac:dyDescent="0.25">
      <c r="A168" s="52"/>
      <c r="C168" s="186"/>
      <c r="D168" s="186"/>
      <c r="E168" s="186"/>
      <c r="F168" s="186"/>
      <c r="G168" s="187"/>
      <c r="H168" s="186"/>
      <c r="I168" s="186"/>
    </row>
    <row r="169" spans="1:9" ht="18.95" customHeight="1" x14ac:dyDescent="0.25">
      <c r="A169" s="52"/>
      <c r="C169" s="186"/>
      <c r="D169" s="186"/>
      <c r="E169" s="186"/>
      <c r="F169" s="186"/>
      <c r="G169" s="187"/>
      <c r="H169" s="186"/>
      <c r="I169" s="186"/>
    </row>
    <row r="170" spans="1:9" ht="18.95" customHeight="1" x14ac:dyDescent="0.25">
      <c r="A170" s="52"/>
      <c r="C170" s="186"/>
      <c r="D170" s="186"/>
      <c r="E170" s="186"/>
      <c r="F170" s="186"/>
      <c r="G170" s="187"/>
      <c r="H170" s="186"/>
      <c r="I170" s="186"/>
    </row>
    <row r="171" spans="1:9" ht="18.95" customHeight="1" x14ac:dyDescent="0.25">
      <c r="A171" s="52"/>
      <c r="C171" s="186"/>
      <c r="D171" s="186"/>
      <c r="E171" s="186"/>
      <c r="F171" s="186"/>
      <c r="G171" s="187"/>
      <c r="H171" s="186"/>
      <c r="I171" s="186"/>
    </row>
    <row r="172" spans="1:9" ht="18.95" customHeight="1" x14ac:dyDescent="0.25">
      <c r="A172" s="52"/>
      <c r="C172" s="186"/>
      <c r="D172" s="186"/>
      <c r="E172" s="186"/>
      <c r="F172" s="186"/>
      <c r="G172" s="187"/>
      <c r="H172" s="186"/>
      <c r="I172" s="186"/>
    </row>
    <row r="173" spans="1:9" ht="18.95" customHeight="1" x14ac:dyDescent="0.25">
      <c r="A173" s="52"/>
      <c r="C173" s="186"/>
      <c r="D173" s="186"/>
      <c r="E173" s="186"/>
      <c r="F173" s="186"/>
      <c r="G173" s="187"/>
      <c r="H173" s="186"/>
      <c r="I173" s="186"/>
    </row>
    <row r="174" spans="1:9" ht="18.95" customHeight="1" x14ac:dyDescent="0.25">
      <c r="A174" s="52"/>
      <c r="C174" s="186"/>
      <c r="D174" s="186"/>
      <c r="E174" s="186"/>
      <c r="F174" s="186"/>
      <c r="G174" s="187"/>
      <c r="H174" s="186"/>
      <c r="I174" s="186"/>
    </row>
    <row r="175" spans="1:9" ht="18.95" customHeight="1" x14ac:dyDescent="0.25">
      <c r="A175" s="52"/>
      <c r="C175" s="186"/>
      <c r="D175" s="186"/>
      <c r="E175" s="186"/>
      <c r="F175" s="186"/>
      <c r="G175" s="187"/>
      <c r="H175" s="186"/>
      <c r="I175" s="186"/>
    </row>
    <row r="176" spans="1:9" ht="18.95" customHeight="1" x14ac:dyDescent="0.25">
      <c r="A176" s="52"/>
      <c r="C176" s="186"/>
      <c r="D176" s="186"/>
      <c r="E176" s="186"/>
      <c r="F176" s="186"/>
      <c r="G176" s="187"/>
      <c r="H176" s="186"/>
      <c r="I176" s="186"/>
    </row>
    <row r="177" spans="1:9" ht="18.95" customHeight="1" x14ac:dyDescent="0.25">
      <c r="A177" s="52"/>
      <c r="C177" s="186"/>
      <c r="D177" s="186"/>
      <c r="E177" s="186"/>
      <c r="F177" s="186"/>
      <c r="G177" s="187"/>
      <c r="H177" s="186"/>
      <c r="I177" s="186"/>
    </row>
    <row r="178" spans="1:9" ht="18.95" customHeight="1" x14ac:dyDescent="0.25">
      <c r="A178" s="52"/>
      <c r="C178" s="186"/>
      <c r="D178" s="186"/>
      <c r="E178" s="186"/>
      <c r="F178" s="186"/>
      <c r="G178" s="187"/>
      <c r="H178" s="186"/>
      <c r="I178" s="186"/>
    </row>
    <row r="179" spans="1:9" ht="18.95" customHeight="1" x14ac:dyDescent="0.25">
      <c r="A179" s="52"/>
      <c r="C179" s="186"/>
      <c r="D179" s="186"/>
      <c r="E179" s="186"/>
      <c r="F179" s="186"/>
      <c r="G179" s="187"/>
      <c r="H179" s="186"/>
      <c r="I179" s="186"/>
    </row>
    <row r="180" spans="1:9" ht="18.95" customHeight="1" x14ac:dyDescent="0.25">
      <c r="A180" s="52"/>
      <c r="C180" s="186"/>
      <c r="D180" s="186"/>
      <c r="E180" s="186"/>
      <c r="F180" s="186"/>
      <c r="G180" s="187"/>
      <c r="H180" s="186"/>
      <c r="I180" s="186"/>
    </row>
    <row r="181" spans="1:9" ht="18.95" customHeight="1" x14ac:dyDescent="0.25">
      <c r="A181" s="52"/>
      <c r="C181" s="186"/>
      <c r="D181" s="186"/>
      <c r="E181" s="186"/>
      <c r="F181" s="186"/>
      <c r="G181" s="187"/>
      <c r="H181" s="186"/>
      <c r="I181" s="186"/>
    </row>
    <row r="182" spans="1:9" ht="18.95" customHeight="1" x14ac:dyDescent="0.25">
      <c r="A182" s="52"/>
      <c r="C182" s="186"/>
      <c r="D182" s="186"/>
      <c r="E182" s="186"/>
      <c r="F182" s="186"/>
      <c r="G182" s="187"/>
      <c r="H182" s="186"/>
      <c r="I182" s="186"/>
    </row>
    <row r="183" spans="1:9" ht="18.95" customHeight="1" x14ac:dyDescent="0.25">
      <c r="A183" s="52"/>
      <c r="C183" s="186"/>
      <c r="D183" s="186"/>
      <c r="E183" s="186"/>
      <c r="F183" s="186"/>
      <c r="G183" s="187"/>
      <c r="H183" s="186"/>
      <c r="I183" s="186"/>
    </row>
    <row r="184" spans="1:9" ht="18.95" customHeight="1" x14ac:dyDescent="0.25">
      <c r="A184" s="52"/>
      <c r="C184" s="186"/>
      <c r="D184" s="186"/>
      <c r="E184" s="186"/>
      <c r="F184" s="186"/>
      <c r="G184" s="187"/>
      <c r="H184" s="186"/>
      <c r="I184" s="186"/>
    </row>
    <row r="185" spans="1:9" ht="18.95" customHeight="1" x14ac:dyDescent="0.25">
      <c r="A185" s="52"/>
      <c r="C185" s="186"/>
      <c r="D185" s="186"/>
      <c r="E185" s="186"/>
      <c r="F185" s="186"/>
      <c r="G185" s="187"/>
      <c r="H185" s="186"/>
      <c r="I185" s="186"/>
    </row>
    <row r="186" spans="1:9" ht="18.95" customHeight="1" x14ac:dyDescent="0.25">
      <c r="A186" s="52"/>
      <c r="C186" s="186"/>
      <c r="D186" s="186"/>
      <c r="E186" s="186"/>
      <c r="F186" s="186"/>
      <c r="G186" s="187"/>
      <c r="H186" s="186"/>
      <c r="I186" s="186"/>
    </row>
    <row r="187" spans="1:9" ht="18.95" customHeight="1" x14ac:dyDescent="0.25">
      <c r="A187" s="52"/>
      <c r="C187" s="186"/>
      <c r="D187" s="186"/>
      <c r="E187" s="186"/>
      <c r="F187" s="186"/>
      <c r="G187" s="187"/>
      <c r="H187" s="186"/>
      <c r="I187" s="186"/>
    </row>
    <row r="188" spans="1:9" ht="18.95" customHeight="1" x14ac:dyDescent="0.25">
      <c r="A188" s="52"/>
      <c r="C188" s="186"/>
      <c r="D188" s="186"/>
      <c r="E188" s="186"/>
      <c r="F188" s="186"/>
      <c r="G188" s="187"/>
      <c r="H188" s="186"/>
      <c r="I188" s="186"/>
    </row>
    <row r="189" spans="1:9" ht="18.95" customHeight="1" x14ac:dyDescent="0.25">
      <c r="A189" s="52"/>
      <c r="C189" s="186"/>
      <c r="D189" s="186"/>
      <c r="E189" s="186"/>
      <c r="F189" s="186"/>
      <c r="G189" s="187"/>
      <c r="H189" s="186"/>
      <c r="I189" s="186"/>
    </row>
    <row r="190" spans="1:9" ht="18.95" customHeight="1" x14ac:dyDescent="0.25">
      <c r="A190" s="52"/>
      <c r="C190" s="186"/>
      <c r="D190" s="186"/>
      <c r="E190" s="186"/>
      <c r="F190" s="186"/>
      <c r="G190" s="187"/>
      <c r="H190" s="186"/>
      <c r="I190" s="186"/>
    </row>
    <row r="191" spans="1:9" ht="18.95" customHeight="1" x14ac:dyDescent="0.25">
      <c r="A191" s="52"/>
      <c r="C191" s="186"/>
      <c r="D191" s="186"/>
      <c r="E191" s="186"/>
      <c r="F191" s="186"/>
      <c r="G191" s="187"/>
      <c r="H191" s="186"/>
      <c r="I191" s="186"/>
    </row>
    <row r="192" spans="1:9" ht="18.95" customHeight="1" x14ac:dyDescent="0.25">
      <c r="A192" s="52"/>
      <c r="C192" s="186"/>
      <c r="D192" s="186"/>
      <c r="E192" s="186"/>
      <c r="F192" s="186"/>
      <c r="G192" s="187"/>
      <c r="H192" s="186"/>
      <c r="I192" s="186"/>
    </row>
    <row r="193" spans="1:9" ht="18.95" customHeight="1" x14ac:dyDescent="0.25">
      <c r="A193" s="52"/>
      <c r="C193" s="186"/>
      <c r="D193" s="186"/>
      <c r="E193" s="186"/>
      <c r="F193" s="186"/>
      <c r="G193" s="187"/>
      <c r="H193" s="186"/>
      <c r="I193" s="186"/>
    </row>
    <row r="194" spans="1:9" ht="18.95" customHeight="1" x14ac:dyDescent="0.25">
      <c r="A194" s="52"/>
      <c r="C194" s="186"/>
      <c r="D194" s="186"/>
      <c r="E194" s="186"/>
      <c r="F194" s="186"/>
      <c r="G194" s="187"/>
      <c r="H194" s="186"/>
      <c r="I194" s="186"/>
    </row>
    <row r="195" spans="1:9" ht="18.95" customHeight="1" x14ac:dyDescent="0.25">
      <c r="A195" s="52"/>
      <c r="C195" s="186"/>
      <c r="D195" s="186"/>
      <c r="E195" s="186"/>
      <c r="F195" s="186"/>
      <c r="G195" s="187"/>
      <c r="H195" s="186"/>
      <c r="I195" s="186"/>
    </row>
    <row r="196" spans="1:9" ht="18.95" customHeight="1" x14ac:dyDescent="0.25">
      <c r="A196" s="52"/>
      <c r="C196" s="186"/>
      <c r="D196" s="186"/>
      <c r="E196" s="186"/>
      <c r="F196" s="186"/>
      <c r="G196" s="187"/>
      <c r="H196" s="186"/>
      <c r="I196" s="186"/>
    </row>
    <row r="197" spans="1:9" ht="18.95" customHeight="1" x14ac:dyDescent="0.25">
      <c r="A197" s="52"/>
      <c r="C197" s="186"/>
      <c r="D197" s="186"/>
      <c r="E197" s="186"/>
      <c r="F197" s="186"/>
      <c r="G197" s="187"/>
      <c r="H197" s="186"/>
      <c r="I197" s="186"/>
    </row>
    <row r="198" spans="1:9" ht="18.95" customHeight="1" x14ac:dyDescent="0.25">
      <c r="A198" s="52"/>
      <c r="C198" s="186"/>
      <c r="D198" s="186"/>
      <c r="E198" s="186"/>
      <c r="F198" s="186"/>
      <c r="G198" s="187"/>
      <c r="H198" s="186"/>
      <c r="I198" s="186"/>
    </row>
    <row r="199" spans="1:9" ht="18.95" customHeight="1" x14ac:dyDescent="0.25">
      <c r="A199" s="52"/>
      <c r="C199" s="186"/>
      <c r="D199" s="186"/>
      <c r="E199" s="186"/>
      <c r="F199" s="186"/>
      <c r="G199" s="187"/>
      <c r="H199" s="186"/>
      <c r="I199" s="186"/>
    </row>
    <row r="200" spans="1:9" ht="18.95" customHeight="1" x14ac:dyDescent="0.25">
      <c r="A200" s="52"/>
      <c r="C200" s="186"/>
      <c r="D200" s="186"/>
      <c r="E200" s="186"/>
      <c r="F200" s="186"/>
      <c r="G200" s="187"/>
      <c r="H200" s="186"/>
      <c r="I200" s="186"/>
    </row>
    <row r="201" spans="1:9" ht="18.95" customHeight="1" x14ac:dyDescent="0.25">
      <c r="A201" s="52"/>
      <c r="C201" s="186"/>
      <c r="D201" s="186"/>
      <c r="E201" s="186"/>
      <c r="F201" s="186"/>
      <c r="G201" s="187"/>
      <c r="H201" s="186"/>
      <c r="I201" s="186"/>
    </row>
    <row r="202" spans="1:9" ht="18.95" customHeight="1" x14ac:dyDescent="0.25">
      <c r="A202" s="52"/>
      <c r="C202" s="186"/>
      <c r="D202" s="186"/>
      <c r="E202" s="186"/>
      <c r="F202" s="186"/>
      <c r="G202" s="187"/>
      <c r="H202" s="186"/>
      <c r="I202" s="186"/>
    </row>
    <row r="203" spans="1:9" ht="18.95" customHeight="1" x14ac:dyDescent="0.25">
      <c r="A203" s="52"/>
      <c r="C203" s="186"/>
      <c r="D203" s="186"/>
      <c r="E203" s="186"/>
      <c r="F203" s="186"/>
      <c r="G203" s="187"/>
      <c r="H203" s="186"/>
      <c r="I203" s="186"/>
    </row>
    <row r="204" spans="1:9" ht="18.95" customHeight="1" x14ac:dyDescent="0.25">
      <c r="A204" s="52"/>
      <c r="C204" s="186"/>
      <c r="D204" s="186"/>
      <c r="E204" s="186"/>
      <c r="F204" s="186"/>
      <c r="G204" s="187"/>
      <c r="H204" s="186"/>
      <c r="I204" s="186"/>
    </row>
    <row r="205" spans="1:9" ht="18.95" customHeight="1" x14ac:dyDescent="0.25">
      <c r="A205" s="52"/>
      <c r="C205" s="186"/>
      <c r="D205" s="186"/>
      <c r="E205" s="186"/>
      <c r="F205" s="186"/>
      <c r="G205" s="187"/>
      <c r="H205" s="186"/>
      <c r="I205" s="186"/>
    </row>
    <row r="206" spans="1:9" ht="18.95" customHeight="1" x14ac:dyDescent="0.25">
      <c r="A206" s="52"/>
      <c r="C206" s="186"/>
      <c r="D206" s="186"/>
      <c r="E206" s="186"/>
      <c r="F206" s="186"/>
      <c r="G206" s="187"/>
      <c r="H206" s="186"/>
      <c r="I206" s="186"/>
    </row>
    <row r="207" spans="1:9" ht="18.95" customHeight="1" x14ac:dyDescent="0.25">
      <c r="A207" s="52"/>
      <c r="C207" s="186"/>
      <c r="D207" s="186"/>
      <c r="E207" s="186"/>
      <c r="F207" s="186"/>
      <c r="G207" s="187"/>
      <c r="H207" s="186"/>
      <c r="I207" s="186"/>
    </row>
    <row r="208" spans="1:9" ht="18.95" customHeight="1" x14ac:dyDescent="0.25">
      <c r="A208" s="52"/>
      <c r="C208" s="186"/>
      <c r="D208" s="186"/>
      <c r="E208" s="186"/>
      <c r="F208" s="186"/>
      <c r="G208" s="187"/>
      <c r="H208" s="186"/>
      <c r="I208" s="186"/>
    </row>
    <row r="209" spans="1:9" ht="18.95" customHeight="1" x14ac:dyDescent="0.25">
      <c r="A209" s="52"/>
      <c r="C209" s="186"/>
      <c r="D209" s="186"/>
      <c r="E209" s="186"/>
      <c r="F209" s="186"/>
      <c r="G209" s="187"/>
      <c r="H209" s="186"/>
      <c r="I209" s="186"/>
    </row>
    <row r="210" spans="1:9" ht="18.95" customHeight="1" x14ac:dyDescent="0.25">
      <c r="A210" s="52"/>
      <c r="C210" s="186"/>
      <c r="D210" s="186"/>
      <c r="E210" s="186"/>
      <c r="F210" s="186"/>
      <c r="G210" s="187"/>
      <c r="H210" s="186"/>
      <c r="I210" s="186"/>
    </row>
    <row r="211" spans="1:9" ht="18.95" customHeight="1" x14ac:dyDescent="0.25">
      <c r="A211" s="52"/>
      <c r="C211" s="186"/>
      <c r="D211" s="186"/>
      <c r="E211" s="186"/>
      <c r="F211" s="186"/>
      <c r="G211" s="187"/>
      <c r="H211" s="186"/>
      <c r="I211" s="186"/>
    </row>
    <row r="212" spans="1:9" ht="18.95" customHeight="1" x14ac:dyDescent="0.25">
      <c r="A212" s="52"/>
      <c r="C212" s="186"/>
      <c r="D212" s="186"/>
      <c r="E212" s="186"/>
      <c r="F212" s="186"/>
      <c r="G212" s="187"/>
      <c r="H212" s="186"/>
      <c r="I212" s="186"/>
    </row>
    <row r="213" spans="1:9" ht="18.95" customHeight="1" x14ac:dyDescent="0.25">
      <c r="A213" s="52"/>
      <c r="C213" s="186"/>
      <c r="D213" s="186"/>
      <c r="E213" s="186"/>
      <c r="F213" s="186"/>
      <c r="G213" s="187"/>
      <c r="H213" s="186"/>
      <c r="I213" s="186"/>
    </row>
    <row r="214" spans="1:9" ht="18.95" customHeight="1" x14ac:dyDescent="0.25">
      <c r="A214" s="52"/>
      <c r="C214" s="186"/>
      <c r="D214" s="186"/>
      <c r="E214" s="186"/>
      <c r="F214" s="186"/>
      <c r="G214" s="187"/>
      <c r="H214" s="186"/>
      <c r="I214" s="186"/>
    </row>
    <row r="215" spans="1:9" ht="18.95" customHeight="1" x14ac:dyDescent="0.25">
      <c r="A215" s="52"/>
      <c r="C215" s="186"/>
      <c r="D215" s="186"/>
      <c r="E215" s="186"/>
      <c r="F215" s="186"/>
      <c r="G215" s="187"/>
      <c r="H215" s="186"/>
      <c r="I215" s="186"/>
    </row>
    <row r="216" spans="1:9" ht="18.95" customHeight="1" x14ac:dyDescent="0.25">
      <c r="A216" s="52"/>
      <c r="C216" s="186"/>
      <c r="D216" s="186"/>
      <c r="E216" s="186"/>
      <c r="F216" s="186"/>
      <c r="G216" s="187"/>
      <c r="H216" s="186"/>
      <c r="I216" s="186"/>
    </row>
    <row r="217" spans="1:9" ht="18.95" customHeight="1" x14ac:dyDescent="0.25">
      <c r="A217" s="52"/>
      <c r="C217" s="186"/>
      <c r="D217" s="186"/>
      <c r="E217" s="186"/>
      <c r="F217" s="186"/>
      <c r="G217" s="187"/>
      <c r="H217" s="186"/>
      <c r="I217" s="186"/>
    </row>
    <row r="218" spans="1:9" ht="18.95" customHeight="1" x14ac:dyDescent="0.25">
      <c r="A218" s="52"/>
      <c r="C218" s="186"/>
      <c r="D218" s="186"/>
      <c r="E218" s="186"/>
      <c r="F218" s="186"/>
      <c r="G218" s="187"/>
      <c r="H218" s="186"/>
      <c r="I218" s="186"/>
    </row>
    <row r="219" spans="1:9" ht="18.95" customHeight="1" x14ac:dyDescent="0.25">
      <c r="A219" s="52"/>
      <c r="C219" s="186"/>
      <c r="D219" s="186"/>
      <c r="E219" s="186"/>
      <c r="F219" s="186"/>
      <c r="G219" s="187"/>
      <c r="H219" s="186"/>
      <c r="I219" s="186"/>
    </row>
    <row r="220" spans="1:9" ht="18.95" customHeight="1" x14ac:dyDescent="0.25">
      <c r="A220" s="52"/>
      <c r="C220" s="186"/>
      <c r="D220" s="186"/>
      <c r="E220" s="186"/>
      <c r="F220" s="186"/>
      <c r="G220" s="187"/>
      <c r="H220" s="186"/>
      <c r="I220" s="186"/>
    </row>
    <row r="221" spans="1:9" ht="18.95" customHeight="1" x14ac:dyDescent="0.25">
      <c r="A221" s="52"/>
      <c r="C221" s="186"/>
      <c r="D221" s="186"/>
      <c r="E221" s="186"/>
      <c r="F221" s="186"/>
      <c r="G221" s="187"/>
      <c r="H221" s="186"/>
      <c r="I221" s="186"/>
    </row>
    <row r="222" spans="1:9" ht="18.95" customHeight="1" x14ac:dyDescent="0.25">
      <c r="A222" s="52"/>
      <c r="C222" s="186"/>
      <c r="D222" s="186"/>
      <c r="E222" s="186"/>
      <c r="F222" s="186"/>
      <c r="G222" s="187"/>
      <c r="H222" s="186"/>
      <c r="I222" s="186"/>
    </row>
    <row r="223" spans="1:9" ht="18.95" customHeight="1" x14ac:dyDescent="0.25">
      <c r="A223" s="52"/>
      <c r="C223" s="186"/>
      <c r="D223" s="186"/>
      <c r="E223" s="186"/>
      <c r="F223" s="186"/>
      <c r="G223" s="187"/>
      <c r="H223" s="186"/>
      <c r="I223" s="186"/>
    </row>
    <row r="224" spans="1:9" ht="18.95" customHeight="1" x14ac:dyDescent="0.25">
      <c r="A224" s="52"/>
      <c r="C224" s="186"/>
      <c r="D224" s="186"/>
      <c r="E224" s="186"/>
      <c r="F224" s="186"/>
      <c r="G224" s="187"/>
      <c r="H224" s="186"/>
      <c r="I224" s="186"/>
    </row>
    <row r="225" spans="1:9" ht="18.95" customHeight="1" x14ac:dyDescent="0.25">
      <c r="A225" s="52"/>
      <c r="C225" s="186"/>
      <c r="D225" s="186"/>
      <c r="E225" s="186"/>
      <c r="F225" s="186"/>
      <c r="G225" s="187"/>
      <c r="H225" s="186"/>
      <c r="I225" s="186"/>
    </row>
    <row r="226" spans="1:9" ht="18.95" customHeight="1" x14ac:dyDescent="0.25">
      <c r="A226" s="52"/>
      <c r="C226" s="186"/>
      <c r="D226" s="186"/>
      <c r="E226" s="186"/>
      <c r="F226" s="186"/>
      <c r="G226" s="187"/>
      <c r="H226" s="186"/>
      <c r="I226" s="186"/>
    </row>
    <row r="227" spans="1:9" ht="18.95" customHeight="1" x14ac:dyDescent="0.25">
      <c r="A227" s="52"/>
      <c r="C227" s="186"/>
      <c r="D227" s="186"/>
      <c r="E227" s="186"/>
      <c r="F227" s="186"/>
      <c r="G227" s="187"/>
      <c r="H227" s="186"/>
      <c r="I227" s="186"/>
    </row>
    <row r="228" spans="1:9" ht="18.95" customHeight="1" x14ac:dyDescent="0.25">
      <c r="A228" s="52"/>
      <c r="C228" s="186"/>
      <c r="D228" s="186"/>
      <c r="E228" s="186"/>
      <c r="F228" s="186"/>
      <c r="G228" s="187"/>
      <c r="H228" s="186"/>
      <c r="I228" s="186"/>
    </row>
    <row r="229" spans="1:9" ht="18.95" customHeight="1" x14ac:dyDescent="0.25">
      <c r="A229" s="52"/>
      <c r="C229" s="186"/>
      <c r="D229" s="186"/>
      <c r="E229" s="186"/>
      <c r="F229" s="186"/>
      <c r="G229" s="187"/>
      <c r="H229" s="186"/>
      <c r="I229" s="186"/>
    </row>
    <row r="230" spans="1:9" ht="18.95" customHeight="1" x14ac:dyDescent="0.25">
      <c r="A230" s="52"/>
      <c r="C230" s="186"/>
      <c r="D230" s="186"/>
      <c r="E230" s="186"/>
      <c r="F230" s="186"/>
      <c r="G230" s="187"/>
      <c r="H230" s="186"/>
      <c r="I230" s="186"/>
    </row>
    <row r="231" spans="1:9" ht="18.95" customHeight="1" x14ac:dyDescent="0.25">
      <c r="A231" s="52"/>
      <c r="C231" s="186"/>
      <c r="D231" s="186"/>
      <c r="E231" s="186"/>
      <c r="F231" s="186"/>
      <c r="G231" s="187"/>
      <c r="H231" s="186"/>
      <c r="I231" s="186"/>
    </row>
    <row r="232" spans="1:9" ht="18.95" customHeight="1" x14ac:dyDescent="0.25">
      <c r="A232" s="52"/>
      <c r="C232" s="186"/>
      <c r="D232" s="186"/>
      <c r="E232" s="186"/>
      <c r="F232" s="186"/>
      <c r="G232" s="187"/>
      <c r="H232" s="186"/>
      <c r="I232" s="186"/>
    </row>
    <row r="233" spans="1:9" ht="18.95" customHeight="1" x14ac:dyDescent="0.25">
      <c r="A233" s="52"/>
      <c r="C233" s="186"/>
      <c r="D233" s="186"/>
      <c r="E233" s="186"/>
      <c r="F233" s="186"/>
      <c r="G233" s="187"/>
      <c r="H233" s="186"/>
      <c r="I233" s="186"/>
    </row>
    <row r="234" spans="1:9" ht="18.95" customHeight="1" x14ac:dyDescent="0.25">
      <c r="A234" s="52"/>
      <c r="C234" s="186"/>
      <c r="D234" s="186"/>
      <c r="E234" s="186"/>
      <c r="F234" s="186"/>
      <c r="G234" s="187"/>
      <c r="H234" s="186"/>
      <c r="I234" s="186"/>
    </row>
    <row r="235" spans="1:9" ht="18.95" customHeight="1" x14ac:dyDescent="0.25">
      <c r="A235" s="52"/>
      <c r="C235" s="186"/>
      <c r="D235" s="186"/>
      <c r="E235" s="186"/>
      <c r="F235" s="186"/>
      <c r="G235" s="187"/>
      <c r="H235" s="186"/>
      <c r="I235" s="186"/>
    </row>
    <row r="236" spans="1:9" ht="18.95" customHeight="1" x14ac:dyDescent="0.25">
      <c r="A236" s="52"/>
      <c r="C236" s="186"/>
      <c r="D236" s="186"/>
      <c r="E236" s="186"/>
      <c r="F236" s="186"/>
      <c r="G236" s="187"/>
      <c r="H236" s="186"/>
      <c r="I236" s="186"/>
    </row>
    <row r="237" spans="1:9" ht="18.95" customHeight="1" x14ac:dyDescent="0.25">
      <c r="A237" s="52"/>
      <c r="C237" s="186"/>
      <c r="D237" s="186"/>
      <c r="E237" s="186"/>
      <c r="F237" s="186"/>
      <c r="G237" s="187"/>
      <c r="H237" s="186"/>
      <c r="I237" s="186"/>
    </row>
    <row r="238" spans="1:9" ht="18.95" customHeight="1" x14ac:dyDescent="0.25">
      <c r="A238" s="52"/>
      <c r="C238" s="186"/>
      <c r="D238" s="186"/>
      <c r="E238" s="186"/>
      <c r="F238" s="186"/>
      <c r="G238" s="187"/>
      <c r="H238" s="186"/>
      <c r="I238" s="186"/>
    </row>
    <row r="239" spans="1:9" ht="18.95" customHeight="1" x14ac:dyDescent="0.25">
      <c r="A239" s="52"/>
      <c r="C239" s="186"/>
      <c r="D239" s="186"/>
      <c r="E239" s="186"/>
      <c r="F239" s="186"/>
      <c r="G239" s="187"/>
      <c r="H239" s="186"/>
      <c r="I239" s="186"/>
    </row>
    <row r="240" spans="1:9" ht="18.95" customHeight="1" x14ac:dyDescent="0.25">
      <c r="A240" s="52"/>
      <c r="C240" s="186"/>
      <c r="D240" s="186"/>
      <c r="E240" s="186"/>
      <c r="F240" s="186"/>
      <c r="G240" s="187"/>
      <c r="H240" s="186"/>
      <c r="I240" s="186"/>
    </row>
    <row r="241" spans="1:9" ht="18.95" customHeight="1" x14ac:dyDescent="0.25">
      <c r="A241" s="52"/>
      <c r="C241" s="186"/>
      <c r="D241" s="186"/>
      <c r="E241" s="186"/>
      <c r="F241" s="186"/>
      <c r="G241" s="187"/>
      <c r="H241" s="186"/>
      <c r="I241" s="186"/>
    </row>
    <row r="242" spans="1:9" ht="18.95" customHeight="1" x14ac:dyDescent="0.25">
      <c r="A242" s="52"/>
      <c r="C242" s="186"/>
      <c r="D242" s="186"/>
      <c r="E242" s="186"/>
      <c r="F242" s="186"/>
      <c r="G242" s="187"/>
      <c r="H242" s="186"/>
      <c r="I242" s="186"/>
    </row>
    <row r="243" spans="1:9" ht="18.95" customHeight="1" x14ac:dyDescent="0.25">
      <c r="A243" s="52"/>
      <c r="C243" s="186"/>
      <c r="D243" s="186"/>
      <c r="E243" s="186"/>
      <c r="F243" s="186"/>
      <c r="G243" s="187"/>
      <c r="H243" s="186"/>
      <c r="I243" s="186"/>
    </row>
    <row r="244" spans="1:9" ht="18.95" customHeight="1" x14ac:dyDescent="0.25">
      <c r="A244" s="52"/>
      <c r="C244" s="186"/>
      <c r="D244" s="186"/>
      <c r="E244" s="186"/>
      <c r="F244" s="186"/>
      <c r="G244" s="187"/>
      <c r="H244" s="186"/>
      <c r="I244" s="186"/>
    </row>
    <row r="245" spans="1:9" ht="18.95" customHeight="1" x14ac:dyDescent="0.25">
      <c r="A245" s="52"/>
      <c r="C245" s="186"/>
      <c r="D245" s="186"/>
      <c r="E245" s="186"/>
      <c r="F245" s="186"/>
      <c r="G245" s="187"/>
      <c r="H245" s="186"/>
      <c r="I245" s="186"/>
    </row>
    <row r="246" spans="1:9" ht="18.95" customHeight="1" x14ac:dyDescent="0.25">
      <c r="A246" s="52"/>
      <c r="C246" s="186"/>
      <c r="D246" s="186"/>
      <c r="E246" s="186"/>
      <c r="F246" s="186"/>
      <c r="G246" s="187"/>
      <c r="H246" s="186"/>
      <c r="I246" s="186"/>
    </row>
    <row r="247" spans="1:9" ht="18.95" customHeight="1" x14ac:dyDescent="0.25">
      <c r="A247" s="52"/>
      <c r="C247" s="186"/>
      <c r="D247" s="186"/>
      <c r="E247" s="186"/>
      <c r="F247" s="186"/>
      <c r="G247" s="187"/>
      <c r="H247" s="186"/>
      <c r="I247" s="186"/>
    </row>
    <row r="248" spans="1:9" ht="18.95" customHeight="1" x14ac:dyDescent="0.25">
      <c r="A248" s="52"/>
      <c r="C248" s="186"/>
      <c r="D248" s="186"/>
      <c r="E248" s="186"/>
      <c r="F248" s="186"/>
      <c r="G248" s="187"/>
      <c r="H248" s="186"/>
      <c r="I248" s="186"/>
    </row>
    <row r="249" spans="1:9" ht="18.95" customHeight="1" x14ac:dyDescent="0.25">
      <c r="A249" s="52"/>
      <c r="C249" s="186"/>
      <c r="D249" s="186"/>
      <c r="E249" s="186"/>
      <c r="F249" s="186"/>
      <c r="G249" s="187"/>
      <c r="H249" s="186"/>
      <c r="I249" s="186"/>
    </row>
    <row r="250" spans="1:9" ht="18.95" customHeight="1" x14ac:dyDescent="0.25">
      <c r="A250" s="52"/>
      <c r="C250" s="186"/>
      <c r="D250" s="186"/>
      <c r="E250" s="186"/>
      <c r="F250" s="186"/>
      <c r="G250" s="187"/>
      <c r="H250" s="186"/>
      <c r="I250" s="186"/>
    </row>
    <row r="251" spans="1:9" ht="18.95" customHeight="1" x14ac:dyDescent="0.25">
      <c r="A251" s="52"/>
      <c r="C251" s="186"/>
      <c r="D251" s="186"/>
      <c r="E251" s="186"/>
      <c r="F251" s="186"/>
      <c r="G251" s="187"/>
      <c r="H251" s="186"/>
      <c r="I251" s="186"/>
    </row>
    <row r="252" spans="1:9" ht="18.95" customHeight="1" x14ac:dyDescent="0.25">
      <c r="A252" s="52"/>
      <c r="C252" s="186"/>
      <c r="D252" s="186"/>
      <c r="E252" s="186"/>
      <c r="F252" s="186"/>
      <c r="G252" s="187"/>
      <c r="H252" s="186"/>
      <c r="I252" s="186"/>
    </row>
    <row r="253" spans="1:9" ht="18.95" customHeight="1" x14ac:dyDescent="0.25">
      <c r="A253" s="52"/>
      <c r="C253" s="186"/>
      <c r="D253" s="186"/>
      <c r="E253" s="186"/>
      <c r="F253" s="186"/>
      <c r="G253" s="187"/>
      <c r="H253" s="186"/>
      <c r="I253" s="186"/>
    </row>
    <row r="254" spans="1:9" ht="18.95" customHeight="1" x14ac:dyDescent="0.25">
      <c r="A254" s="52"/>
      <c r="C254" s="186"/>
      <c r="D254" s="186"/>
      <c r="E254" s="186"/>
      <c r="F254" s="186"/>
      <c r="G254" s="187"/>
      <c r="H254" s="186"/>
      <c r="I254" s="186"/>
    </row>
    <row r="255" spans="1:9" ht="18.95" customHeight="1" x14ac:dyDescent="0.25">
      <c r="A255" s="52"/>
      <c r="C255" s="186"/>
      <c r="D255" s="186"/>
      <c r="E255" s="186"/>
      <c r="F255" s="186"/>
      <c r="G255" s="187"/>
      <c r="H255" s="186"/>
      <c r="I255" s="186"/>
    </row>
    <row r="256" spans="1:9" ht="18.95" customHeight="1" x14ac:dyDescent="0.25">
      <c r="A256" s="52"/>
      <c r="C256" s="186"/>
      <c r="D256" s="186"/>
      <c r="E256" s="186"/>
      <c r="F256" s="186"/>
      <c r="G256" s="187"/>
      <c r="H256" s="186"/>
      <c r="I256" s="186"/>
    </row>
    <row r="257" spans="1:9" ht="18.95" customHeight="1" x14ac:dyDescent="0.25">
      <c r="A257" s="52"/>
      <c r="C257" s="186"/>
      <c r="D257" s="186"/>
      <c r="E257" s="186"/>
      <c r="F257" s="186"/>
      <c r="G257" s="187"/>
      <c r="H257" s="186"/>
      <c r="I257" s="186"/>
    </row>
    <row r="258" spans="1:9" ht="18.95" customHeight="1" x14ac:dyDescent="0.25">
      <c r="A258" s="52"/>
      <c r="C258" s="186"/>
      <c r="D258" s="186"/>
      <c r="E258" s="186"/>
      <c r="F258" s="186"/>
      <c r="G258" s="187"/>
      <c r="H258" s="186"/>
      <c r="I258" s="186"/>
    </row>
    <row r="259" spans="1:9" ht="18.95" customHeight="1" x14ac:dyDescent="0.25">
      <c r="A259" s="52"/>
      <c r="C259" s="186"/>
      <c r="D259" s="186"/>
      <c r="E259" s="186"/>
      <c r="F259" s="186"/>
      <c r="G259" s="187"/>
      <c r="H259" s="186"/>
      <c r="I259" s="186"/>
    </row>
    <row r="260" spans="1:9" ht="18.95" customHeight="1" x14ac:dyDescent="0.25">
      <c r="A260" s="52"/>
      <c r="C260" s="186"/>
      <c r="D260" s="186"/>
      <c r="E260" s="186"/>
      <c r="F260" s="186"/>
      <c r="G260" s="187"/>
      <c r="H260" s="186"/>
      <c r="I260" s="186"/>
    </row>
    <row r="261" spans="1:9" ht="18.95" customHeight="1" x14ac:dyDescent="0.25">
      <c r="A261" s="52"/>
      <c r="C261" s="186"/>
      <c r="D261" s="186"/>
      <c r="E261" s="186"/>
      <c r="F261" s="186"/>
      <c r="G261" s="187"/>
      <c r="H261" s="186"/>
      <c r="I261" s="186"/>
    </row>
    <row r="262" spans="1:9" ht="18.95" customHeight="1" x14ac:dyDescent="0.25">
      <c r="A262" s="52"/>
      <c r="C262" s="186"/>
      <c r="D262" s="186"/>
      <c r="E262" s="186"/>
      <c r="F262" s="186"/>
      <c r="G262" s="187"/>
      <c r="H262" s="186"/>
      <c r="I262" s="186"/>
    </row>
    <row r="263" spans="1:9" ht="18.95" customHeight="1" x14ac:dyDescent="0.25">
      <c r="A263" s="52"/>
      <c r="C263" s="186"/>
      <c r="D263" s="186"/>
      <c r="E263" s="186"/>
      <c r="F263" s="186"/>
      <c r="G263" s="187"/>
      <c r="H263" s="186"/>
      <c r="I263" s="186"/>
    </row>
    <row r="264" spans="1:9" ht="18.95" customHeight="1" x14ac:dyDescent="0.25">
      <c r="A264" s="52"/>
      <c r="C264" s="186"/>
      <c r="D264" s="186"/>
      <c r="E264" s="186"/>
      <c r="F264" s="186"/>
      <c r="G264" s="187"/>
      <c r="H264" s="186"/>
      <c r="I264" s="186"/>
    </row>
    <row r="265" spans="1:9" ht="18.95" customHeight="1" x14ac:dyDescent="0.25">
      <c r="A265" s="52"/>
      <c r="C265" s="186"/>
      <c r="D265" s="186"/>
      <c r="E265" s="186"/>
      <c r="F265" s="186"/>
      <c r="G265" s="187"/>
      <c r="H265" s="186"/>
      <c r="I265" s="186"/>
    </row>
    <row r="266" spans="1:9" ht="18.95" customHeight="1" x14ac:dyDescent="0.25">
      <c r="A266" s="52"/>
      <c r="C266" s="186"/>
      <c r="D266" s="186"/>
      <c r="E266" s="186"/>
      <c r="F266" s="186"/>
      <c r="G266" s="187"/>
      <c r="H266" s="186"/>
      <c r="I266" s="186"/>
    </row>
    <row r="267" spans="1:9" ht="18.95" customHeight="1" x14ac:dyDescent="0.25">
      <c r="A267" s="52"/>
      <c r="C267" s="186"/>
      <c r="D267" s="186"/>
      <c r="E267" s="186"/>
      <c r="F267" s="186"/>
      <c r="G267" s="187"/>
      <c r="H267" s="186"/>
      <c r="I267" s="186"/>
    </row>
    <row r="268" spans="1:9" ht="18.95" customHeight="1" x14ac:dyDescent="0.25">
      <c r="A268" s="52"/>
      <c r="C268" s="186"/>
      <c r="D268" s="186"/>
      <c r="E268" s="186"/>
      <c r="F268" s="186"/>
      <c r="G268" s="187"/>
      <c r="H268" s="186"/>
      <c r="I268" s="186"/>
    </row>
    <row r="269" spans="1:9" ht="18.95" customHeight="1" x14ac:dyDescent="0.25">
      <c r="A269" s="52"/>
      <c r="C269" s="186"/>
      <c r="D269" s="186"/>
      <c r="E269" s="186"/>
      <c r="F269" s="186"/>
      <c r="G269" s="187"/>
      <c r="H269" s="186"/>
      <c r="I269" s="186"/>
    </row>
    <row r="270" spans="1:9" ht="18.95" customHeight="1" x14ac:dyDescent="0.25">
      <c r="A270" s="52"/>
      <c r="C270" s="186"/>
      <c r="D270" s="186"/>
      <c r="E270" s="186"/>
      <c r="F270" s="186"/>
      <c r="G270" s="187"/>
      <c r="H270" s="186"/>
      <c r="I270" s="186"/>
    </row>
    <row r="271" spans="1:9" ht="18.95" customHeight="1" x14ac:dyDescent="0.25">
      <c r="A271" s="52"/>
      <c r="C271" s="186"/>
      <c r="D271" s="186"/>
      <c r="E271" s="186"/>
      <c r="F271" s="186"/>
      <c r="G271" s="187"/>
      <c r="H271" s="186"/>
      <c r="I271" s="186"/>
    </row>
    <row r="272" spans="1:9" ht="18.95" customHeight="1" x14ac:dyDescent="0.25">
      <c r="A272" s="52"/>
      <c r="C272" s="186"/>
      <c r="D272" s="186"/>
      <c r="E272" s="186"/>
      <c r="F272" s="186"/>
      <c r="G272" s="187"/>
      <c r="H272" s="186"/>
      <c r="I272" s="186"/>
    </row>
    <row r="273" spans="1:9" ht="18.95" customHeight="1" x14ac:dyDescent="0.25">
      <c r="A273" s="52"/>
      <c r="C273" s="186"/>
      <c r="D273" s="186"/>
      <c r="E273" s="186"/>
      <c r="F273" s="186"/>
      <c r="G273" s="187"/>
      <c r="H273" s="186"/>
      <c r="I273" s="186"/>
    </row>
    <row r="274" spans="1:9" ht="18.95" customHeight="1" x14ac:dyDescent="0.25">
      <c r="A274" s="52"/>
      <c r="C274" s="186"/>
      <c r="D274" s="186"/>
      <c r="E274" s="186"/>
      <c r="F274" s="186"/>
      <c r="G274" s="187"/>
      <c r="H274" s="186"/>
      <c r="I274" s="186"/>
    </row>
    <row r="275" spans="1:9" ht="18.95" customHeight="1" x14ac:dyDescent="0.25">
      <c r="A275" s="52"/>
      <c r="C275" s="186"/>
      <c r="D275" s="186"/>
      <c r="E275" s="186"/>
      <c r="F275" s="186"/>
      <c r="G275" s="187"/>
      <c r="H275" s="186"/>
      <c r="I275" s="186"/>
    </row>
    <row r="276" spans="1:9" ht="18.95" customHeight="1" x14ac:dyDescent="0.25">
      <c r="A276" s="52"/>
      <c r="C276" s="186"/>
      <c r="D276" s="186"/>
      <c r="E276" s="186"/>
      <c r="F276" s="186"/>
      <c r="G276" s="187"/>
      <c r="H276" s="186"/>
      <c r="I276" s="186"/>
    </row>
    <row r="277" spans="1:9" ht="18.95" customHeight="1" x14ac:dyDescent="0.25">
      <c r="A277" s="52"/>
      <c r="C277" s="186"/>
      <c r="D277" s="186"/>
      <c r="E277" s="186"/>
      <c r="F277" s="186"/>
      <c r="G277" s="187"/>
      <c r="H277" s="186"/>
      <c r="I277" s="186"/>
    </row>
    <row r="278" spans="1:9" ht="18.95" customHeight="1" x14ac:dyDescent="0.25">
      <c r="A278" s="52"/>
      <c r="C278" s="186"/>
      <c r="D278" s="186"/>
      <c r="E278" s="186"/>
      <c r="F278" s="186"/>
      <c r="G278" s="187"/>
      <c r="H278" s="186"/>
      <c r="I278" s="186"/>
    </row>
    <row r="279" spans="1:9" ht="18.95" customHeight="1" x14ac:dyDescent="0.25">
      <c r="A279" s="52"/>
      <c r="C279" s="186"/>
      <c r="D279" s="186"/>
      <c r="E279" s="186"/>
      <c r="F279" s="186"/>
      <c r="G279" s="187"/>
      <c r="H279" s="186"/>
      <c r="I279" s="186"/>
    </row>
    <row r="280" spans="1:9" ht="18.95" customHeight="1" x14ac:dyDescent="0.25">
      <c r="A280" s="52"/>
      <c r="C280" s="186"/>
      <c r="D280" s="186"/>
      <c r="E280" s="186"/>
      <c r="F280" s="186"/>
      <c r="G280" s="187"/>
      <c r="H280" s="186"/>
      <c r="I280" s="186"/>
    </row>
    <row r="281" spans="1:9" ht="18.95" customHeight="1" x14ac:dyDescent="0.25">
      <c r="A281" s="52"/>
      <c r="C281" s="186"/>
      <c r="D281" s="186"/>
      <c r="E281" s="186"/>
      <c r="F281" s="186"/>
      <c r="G281" s="187"/>
      <c r="H281" s="186"/>
      <c r="I281" s="186"/>
    </row>
    <row r="282" spans="1:9" ht="18.95" customHeight="1" x14ac:dyDescent="0.25">
      <c r="A282" s="52"/>
      <c r="C282" s="186"/>
      <c r="D282" s="186"/>
      <c r="E282" s="186"/>
      <c r="F282" s="186"/>
      <c r="G282" s="187"/>
      <c r="H282" s="186"/>
      <c r="I282" s="186"/>
    </row>
    <row r="283" spans="1:9" ht="18.95" customHeight="1" x14ac:dyDescent="0.25">
      <c r="A283" s="52"/>
      <c r="C283" s="186"/>
      <c r="D283" s="186"/>
      <c r="E283" s="186"/>
      <c r="F283" s="186"/>
      <c r="G283" s="187"/>
      <c r="H283" s="186"/>
      <c r="I283" s="186"/>
    </row>
    <row r="284" spans="1:9" ht="18.95" customHeight="1" x14ac:dyDescent="0.25">
      <c r="A284" s="52"/>
      <c r="C284" s="186"/>
      <c r="D284" s="186"/>
      <c r="E284" s="186"/>
      <c r="F284" s="186"/>
      <c r="G284" s="187"/>
      <c r="H284" s="186"/>
      <c r="I284" s="186"/>
    </row>
    <row r="285" spans="1:9" ht="18.95" customHeight="1" x14ac:dyDescent="0.25">
      <c r="A285" s="52"/>
      <c r="C285" s="186"/>
      <c r="D285" s="186"/>
      <c r="E285" s="186"/>
      <c r="F285" s="186"/>
      <c r="G285" s="187"/>
      <c r="H285" s="186"/>
      <c r="I285" s="186"/>
    </row>
    <row r="286" spans="1:9" ht="18.95" customHeight="1" x14ac:dyDescent="0.25">
      <c r="A286" s="52"/>
      <c r="C286" s="186"/>
      <c r="D286" s="186"/>
      <c r="E286" s="186"/>
      <c r="F286" s="186"/>
      <c r="G286" s="187"/>
      <c r="H286" s="186"/>
      <c r="I286" s="186"/>
    </row>
    <row r="287" spans="1:9" ht="18.95" customHeight="1" x14ac:dyDescent="0.25">
      <c r="A287" s="52"/>
      <c r="C287" s="186"/>
      <c r="D287" s="186"/>
      <c r="E287" s="186"/>
      <c r="F287" s="186"/>
      <c r="G287" s="187"/>
      <c r="H287" s="186"/>
      <c r="I287" s="186"/>
    </row>
    <row r="288" spans="1:9" ht="18.95" customHeight="1" x14ac:dyDescent="0.25">
      <c r="A288" s="52"/>
      <c r="C288" s="186"/>
      <c r="D288" s="186"/>
      <c r="E288" s="186"/>
      <c r="F288" s="186"/>
      <c r="G288" s="187"/>
      <c r="H288" s="186"/>
      <c r="I288" s="186"/>
    </row>
    <row r="289" spans="1:9" ht="18.95" customHeight="1" x14ac:dyDescent="0.25">
      <c r="A289" s="52"/>
      <c r="C289" s="186"/>
      <c r="D289" s="186"/>
      <c r="E289" s="186"/>
      <c r="F289" s="186"/>
      <c r="G289" s="187"/>
      <c r="H289" s="186"/>
      <c r="I289" s="186"/>
    </row>
    <row r="290" spans="1:9" ht="18.95" customHeight="1" x14ac:dyDescent="0.25">
      <c r="A290" s="52"/>
      <c r="C290" s="186"/>
      <c r="D290" s="186"/>
      <c r="E290" s="186"/>
      <c r="F290" s="186"/>
      <c r="G290" s="187"/>
      <c r="H290" s="186"/>
      <c r="I290" s="186"/>
    </row>
    <row r="291" spans="1:9" ht="18.95" customHeight="1" x14ac:dyDescent="0.25">
      <c r="A291" s="52"/>
      <c r="C291" s="186"/>
      <c r="D291" s="186"/>
      <c r="E291" s="186"/>
      <c r="F291" s="186"/>
      <c r="G291" s="187"/>
      <c r="H291" s="186"/>
      <c r="I291" s="186"/>
    </row>
    <row r="292" spans="1:9" ht="18.95" customHeight="1" x14ac:dyDescent="0.25">
      <c r="A292" s="52"/>
      <c r="C292" s="186"/>
      <c r="D292" s="186"/>
      <c r="E292" s="186"/>
      <c r="F292" s="186"/>
      <c r="G292" s="187"/>
      <c r="H292" s="186"/>
      <c r="I292" s="186"/>
    </row>
    <row r="293" spans="1:9" ht="18.95" customHeight="1" x14ac:dyDescent="0.25">
      <c r="A293" s="52"/>
      <c r="C293" s="186"/>
      <c r="D293" s="186"/>
      <c r="E293" s="186"/>
      <c r="F293" s="186"/>
      <c r="G293" s="187"/>
      <c r="H293" s="186"/>
      <c r="I293" s="186"/>
    </row>
    <row r="294" spans="1:9" ht="18.95" customHeight="1" x14ac:dyDescent="0.25">
      <c r="A294" s="52"/>
      <c r="C294" s="186"/>
      <c r="D294" s="186"/>
      <c r="E294" s="186"/>
      <c r="F294" s="186"/>
      <c r="G294" s="187"/>
      <c r="H294" s="186"/>
      <c r="I294" s="186"/>
    </row>
    <row r="295" spans="1:9" ht="18.95" customHeight="1" x14ac:dyDescent="0.25">
      <c r="A295" s="52"/>
      <c r="C295" s="186"/>
      <c r="D295" s="186"/>
      <c r="E295" s="186"/>
      <c r="F295" s="186"/>
      <c r="G295" s="187"/>
      <c r="H295" s="186"/>
      <c r="I295" s="186"/>
    </row>
    <row r="296" spans="1:9" ht="18.95" customHeight="1" x14ac:dyDescent="0.25">
      <c r="A296" s="52"/>
      <c r="C296" s="186"/>
      <c r="D296" s="186"/>
      <c r="E296" s="186"/>
      <c r="F296" s="186"/>
      <c r="G296" s="187"/>
      <c r="H296" s="186"/>
      <c r="I296" s="186"/>
    </row>
    <row r="297" spans="1:9" ht="18.95" customHeight="1" x14ac:dyDescent="0.25">
      <c r="A297" s="52"/>
      <c r="C297" s="186"/>
      <c r="D297" s="186"/>
      <c r="E297" s="186"/>
      <c r="F297" s="186"/>
      <c r="G297" s="187"/>
      <c r="H297" s="186"/>
      <c r="I297" s="186"/>
    </row>
    <row r="298" spans="1:9" ht="18.95" customHeight="1" x14ac:dyDescent="0.25">
      <c r="A298" s="52"/>
      <c r="C298" s="186"/>
      <c r="D298" s="186"/>
      <c r="E298" s="186"/>
      <c r="F298" s="186"/>
      <c r="G298" s="187"/>
      <c r="H298" s="186"/>
      <c r="I298" s="186"/>
    </row>
    <row r="299" spans="1:9" ht="18.95" customHeight="1" x14ac:dyDescent="0.25">
      <c r="A299" s="52"/>
      <c r="C299" s="186"/>
      <c r="D299" s="186"/>
      <c r="E299" s="186"/>
      <c r="F299" s="186"/>
      <c r="G299" s="187"/>
      <c r="H299" s="186"/>
      <c r="I299" s="186"/>
    </row>
    <row r="300" spans="1:9" ht="18.95" customHeight="1" x14ac:dyDescent="0.25">
      <c r="A300" s="52"/>
      <c r="C300" s="186"/>
      <c r="D300" s="186"/>
      <c r="E300" s="186"/>
      <c r="F300" s="186"/>
      <c r="G300" s="187"/>
      <c r="H300" s="186"/>
      <c r="I300" s="186"/>
    </row>
    <row r="301" spans="1:9" ht="18.95" customHeight="1" x14ac:dyDescent="0.25">
      <c r="A301" s="52"/>
      <c r="C301" s="186"/>
      <c r="D301" s="186"/>
      <c r="E301" s="186"/>
      <c r="F301" s="186"/>
      <c r="G301" s="187"/>
      <c r="H301" s="186"/>
      <c r="I301" s="186"/>
    </row>
    <row r="302" spans="1:9" ht="18.95" customHeight="1" x14ac:dyDescent="0.25">
      <c r="A302" s="52"/>
      <c r="C302" s="186"/>
      <c r="D302" s="186"/>
      <c r="E302" s="186"/>
      <c r="F302" s="186"/>
      <c r="G302" s="187"/>
      <c r="H302" s="186"/>
      <c r="I302" s="186"/>
    </row>
    <row r="303" spans="1:9" ht="18.95" customHeight="1" x14ac:dyDescent="0.25">
      <c r="A303" s="52"/>
      <c r="C303" s="186"/>
      <c r="D303" s="186"/>
      <c r="E303" s="186"/>
      <c r="F303" s="186"/>
      <c r="G303" s="187"/>
      <c r="H303" s="186"/>
      <c r="I303" s="186"/>
    </row>
    <row r="304" spans="1:9" ht="18.95" customHeight="1" x14ac:dyDescent="0.25">
      <c r="A304" s="52"/>
      <c r="C304" s="186"/>
      <c r="D304" s="186"/>
      <c r="E304" s="186"/>
      <c r="F304" s="186"/>
      <c r="G304" s="187"/>
      <c r="H304" s="186"/>
      <c r="I304" s="186"/>
    </row>
    <row r="305" spans="1:9" ht="18.95" customHeight="1" x14ac:dyDescent="0.25">
      <c r="A305" s="52"/>
      <c r="C305" s="186"/>
      <c r="D305" s="186"/>
      <c r="E305" s="186"/>
      <c r="F305" s="186"/>
      <c r="G305" s="187"/>
      <c r="H305" s="186"/>
      <c r="I305" s="186"/>
    </row>
    <row r="306" spans="1:9" ht="18.95" customHeight="1" x14ac:dyDescent="0.25">
      <c r="A306" s="52"/>
      <c r="C306" s="186"/>
      <c r="D306" s="186"/>
      <c r="E306" s="186"/>
      <c r="F306" s="186"/>
      <c r="G306" s="187"/>
      <c r="H306" s="186"/>
      <c r="I306" s="186"/>
    </row>
    <row r="307" spans="1:9" ht="18.95" customHeight="1" x14ac:dyDescent="0.25">
      <c r="A307" s="52"/>
      <c r="C307" s="186"/>
      <c r="D307" s="186"/>
      <c r="E307" s="186"/>
      <c r="F307" s="186"/>
      <c r="G307" s="187"/>
      <c r="H307" s="186"/>
      <c r="I307" s="186"/>
    </row>
    <row r="308" spans="1:9" ht="18.95" customHeight="1" x14ac:dyDescent="0.25">
      <c r="A308" s="52"/>
      <c r="C308" s="186"/>
      <c r="D308" s="186"/>
      <c r="E308" s="186"/>
      <c r="F308" s="186"/>
      <c r="G308" s="187"/>
      <c r="H308" s="186"/>
      <c r="I308" s="186"/>
    </row>
    <row r="309" spans="1:9" ht="18.95" customHeight="1" x14ac:dyDescent="0.25">
      <c r="A309" s="52"/>
      <c r="C309" s="186"/>
      <c r="D309" s="186"/>
      <c r="E309" s="186"/>
      <c r="F309" s="186"/>
      <c r="G309" s="187"/>
      <c r="H309" s="186"/>
      <c r="I309" s="186"/>
    </row>
    <row r="310" spans="1:9" ht="18.95" customHeight="1" x14ac:dyDescent="0.25">
      <c r="A310" s="52"/>
      <c r="C310" s="186"/>
      <c r="D310" s="186"/>
      <c r="E310" s="186"/>
      <c r="F310" s="186"/>
      <c r="G310" s="187"/>
      <c r="H310" s="186"/>
      <c r="I310" s="186"/>
    </row>
    <row r="311" spans="1:9" ht="18.95" customHeight="1" x14ac:dyDescent="0.25">
      <c r="A311" s="52"/>
      <c r="C311" s="186"/>
      <c r="D311" s="186"/>
      <c r="E311" s="186"/>
      <c r="F311" s="186"/>
      <c r="G311" s="187"/>
      <c r="H311" s="186"/>
      <c r="I311" s="186"/>
    </row>
    <row r="312" spans="1:9" ht="18.95" customHeight="1" x14ac:dyDescent="0.25">
      <c r="A312" s="52"/>
      <c r="C312" s="186"/>
      <c r="D312" s="186"/>
      <c r="E312" s="186"/>
      <c r="F312" s="186"/>
      <c r="G312" s="187"/>
      <c r="H312" s="186"/>
      <c r="I312" s="186"/>
    </row>
    <row r="313" spans="1:9" ht="18.95" customHeight="1" x14ac:dyDescent="0.25">
      <c r="A313" s="52"/>
      <c r="C313" s="186"/>
      <c r="D313" s="186"/>
      <c r="E313" s="186"/>
      <c r="F313" s="186"/>
      <c r="G313" s="187"/>
      <c r="H313" s="186"/>
      <c r="I313" s="186"/>
    </row>
    <row r="314" spans="1:9" ht="18.95" customHeight="1" x14ac:dyDescent="0.25">
      <c r="A314" s="52"/>
      <c r="C314" s="186"/>
      <c r="D314" s="186"/>
      <c r="E314" s="186"/>
      <c r="F314" s="186"/>
      <c r="G314" s="187"/>
      <c r="H314" s="186"/>
      <c r="I314" s="186"/>
    </row>
    <row r="315" spans="1:9" ht="18.95" customHeight="1" x14ac:dyDescent="0.25">
      <c r="A315" s="52"/>
      <c r="C315" s="186"/>
      <c r="D315" s="186"/>
      <c r="E315" s="186"/>
      <c r="F315" s="186"/>
      <c r="G315" s="187"/>
      <c r="H315" s="186"/>
      <c r="I315" s="186"/>
    </row>
    <row r="316" spans="1:9" ht="18.95" customHeight="1" x14ac:dyDescent="0.25">
      <c r="A316" s="52"/>
      <c r="C316" s="186"/>
      <c r="D316" s="186"/>
      <c r="E316" s="186"/>
      <c r="F316" s="186"/>
      <c r="G316" s="187"/>
      <c r="H316" s="186"/>
      <c r="I316" s="186"/>
    </row>
    <row r="317" spans="1:9" ht="18.95" customHeight="1" x14ac:dyDescent="0.25">
      <c r="A317" s="52"/>
      <c r="C317" s="186"/>
      <c r="D317" s="186"/>
      <c r="E317" s="186"/>
      <c r="F317" s="186"/>
      <c r="G317" s="187"/>
      <c r="H317" s="186"/>
      <c r="I317" s="186"/>
    </row>
    <row r="318" spans="1:9" ht="18.95" customHeight="1" x14ac:dyDescent="0.25">
      <c r="A318" s="52"/>
      <c r="C318" s="186"/>
      <c r="D318" s="186"/>
      <c r="E318" s="186"/>
      <c r="F318" s="186"/>
      <c r="G318" s="187"/>
      <c r="H318" s="186"/>
      <c r="I318" s="186"/>
    </row>
    <row r="319" spans="1:9" ht="18.95" customHeight="1" x14ac:dyDescent="0.25">
      <c r="A319" s="52"/>
      <c r="C319" s="186"/>
      <c r="D319" s="186"/>
      <c r="E319" s="186"/>
      <c r="F319" s="186"/>
      <c r="G319" s="187"/>
      <c r="H319" s="186"/>
      <c r="I319" s="186"/>
    </row>
    <row r="320" spans="1:9" ht="18.95" customHeight="1" x14ac:dyDescent="0.25">
      <c r="A320" s="52"/>
      <c r="C320" s="186"/>
      <c r="D320" s="186"/>
      <c r="E320" s="186"/>
      <c r="F320" s="186"/>
      <c r="G320" s="187"/>
      <c r="H320" s="186"/>
      <c r="I320" s="186"/>
    </row>
    <row r="321" spans="1:9" ht="18.95" customHeight="1" x14ac:dyDescent="0.25">
      <c r="A321" s="52"/>
      <c r="C321" s="186"/>
      <c r="D321" s="186"/>
      <c r="E321" s="186"/>
      <c r="F321" s="186"/>
      <c r="G321" s="187"/>
      <c r="H321" s="186"/>
      <c r="I321" s="186"/>
    </row>
    <row r="322" spans="1:9" ht="18.95" customHeight="1" x14ac:dyDescent="0.25">
      <c r="A322" s="52"/>
      <c r="C322" s="186"/>
      <c r="D322" s="186"/>
      <c r="E322" s="186"/>
      <c r="F322" s="186"/>
      <c r="G322" s="187"/>
      <c r="H322" s="186"/>
      <c r="I322" s="186"/>
    </row>
    <row r="323" spans="1:9" ht="18.95" customHeight="1" x14ac:dyDescent="0.25">
      <c r="A323" s="52"/>
      <c r="C323" s="186"/>
      <c r="D323" s="186"/>
      <c r="E323" s="186"/>
      <c r="F323" s="186"/>
      <c r="G323" s="187"/>
      <c r="H323" s="186"/>
      <c r="I323" s="186"/>
    </row>
    <row r="324" spans="1:9" ht="18.95" customHeight="1" x14ac:dyDescent="0.25">
      <c r="A324" s="52"/>
      <c r="C324" s="186"/>
      <c r="D324" s="186"/>
      <c r="E324" s="186"/>
      <c r="F324" s="186"/>
      <c r="G324" s="187"/>
      <c r="H324" s="186"/>
      <c r="I324" s="186"/>
    </row>
    <row r="325" spans="1:9" ht="18.95" customHeight="1" x14ac:dyDescent="0.25">
      <c r="A325" s="52"/>
      <c r="C325" s="186"/>
      <c r="D325" s="186"/>
      <c r="E325" s="186"/>
      <c r="F325" s="186"/>
      <c r="G325" s="187"/>
      <c r="H325" s="186"/>
      <c r="I325" s="186"/>
    </row>
    <row r="326" spans="1:9" ht="18.95" customHeight="1" x14ac:dyDescent="0.25">
      <c r="A326" s="52"/>
      <c r="C326" s="186"/>
      <c r="D326" s="186"/>
      <c r="E326" s="186"/>
      <c r="F326" s="186"/>
      <c r="G326" s="187"/>
      <c r="H326" s="186"/>
      <c r="I326" s="186"/>
    </row>
    <row r="327" spans="1:9" ht="18.95" customHeight="1" x14ac:dyDescent="0.25">
      <c r="A327" s="52"/>
      <c r="C327" s="186"/>
      <c r="D327" s="186"/>
      <c r="E327" s="186"/>
      <c r="F327" s="186"/>
      <c r="G327" s="187"/>
      <c r="H327" s="186"/>
      <c r="I327" s="186"/>
    </row>
    <row r="328" spans="1:9" ht="18.95" customHeight="1" x14ac:dyDescent="0.25">
      <c r="A328" s="52"/>
      <c r="C328" s="186"/>
      <c r="D328" s="186"/>
      <c r="E328" s="186"/>
      <c r="F328" s="186"/>
      <c r="G328" s="187"/>
      <c r="H328" s="186"/>
      <c r="I328" s="186"/>
    </row>
    <row r="329" spans="1:9" ht="18.95" customHeight="1" x14ac:dyDescent="0.25">
      <c r="A329" s="52"/>
      <c r="C329" s="186"/>
      <c r="D329" s="186"/>
      <c r="E329" s="186"/>
      <c r="F329" s="186"/>
      <c r="G329" s="187"/>
      <c r="H329" s="186"/>
      <c r="I329" s="186"/>
    </row>
    <row r="330" spans="1:9" ht="18.95" customHeight="1" x14ac:dyDescent="0.25">
      <c r="A330" s="52"/>
      <c r="C330" s="186"/>
      <c r="D330" s="186"/>
      <c r="E330" s="186"/>
      <c r="F330" s="186"/>
      <c r="G330" s="187"/>
      <c r="H330" s="186"/>
      <c r="I330" s="186"/>
    </row>
    <row r="331" spans="1:9" ht="18.95" customHeight="1" x14ac:dyDescent="0.25">
      <c r="A331" s="52"/>
      <c r="C331" s="186"/>
      <c r="D331" s="186"/>
      <c r="E331" s="186"/>
      <c r="F331" s="186"/>
      <c r="G331" s="187"/>
      <c r="H331" s="186"/>
      <c r="I331" s="186"/>
    </row>
    <row r="332" spans="1:9" ht="18.95" customHeight="1" x14ac:dyDescent="0.25">
      <c r="A332" s="52"/>
      <c r="C332" s="186"/>
      <c r="D332" s="186"/>
      <c r="E332" s="186"/>
      <c r="F332" s="186"/>
      <c r="G332" s="187"/>
      <c r="H332" s="186"/>
      <c r="I332" s="186"/>
    </row>
    <row r="333" spans="1:9" ht="18.95" customHeight="1" x14ac:dyDescent="0.25">
      <c r="A333" s="52"/>
      <c r="C333" s="186"/>
      <c r="D333" s="186"/>
      <c r="E333" s="186"/>
      <c r="F333" s="186"/>
      <c r="G333" s="187"/>
      <c r="H333" s="186"/>
      <c r="I333" s="186"/>
    </row>
    <row r="334" spans="1:9" ht="18.95" customHeight="1" x14ac:dyDescent="0.25">
      <c r="A334" s="52"/>
      <c r="C334" s="186"/>
      <c r="D334" s="186"/>
      <c r="E334" s="186"/>
      <c r="F334" s="186"/>
      <c r="G334" s="187"/>
      <c r="H334" s="186"/>
      <c r="I334" s="186"/>
    </row>
    <row r="335" spans="1:9" ht="18.95" customHeight="1" x14ac:dyDescent="0.25">
      <c r="A335" s="52"/>
      <c r="C335" s="186"/>
      <c r="D335" s="186"/>
      <c r="E335" s="186"/>
      <c r="F335" s="186"/>
      <c r="G335" s="187"/>
      <c r="H335" s="186"/>
      <c r="I335" s="186"/>
    </row>
    <row r="336" spans="1:9" ht="18.95" customHeight="1" x14ac:dyDescent="0.25">
      <c r="A336" s="52"/>
      <c r="C336" s="186"/>
      <c r="D336" s="186"/>
      <c r="E336" s="186"/>
      <c r="F336" s="186"/>
      <c r="G336" s="187"/>
      <c r="H336" s="186"/>
      <c r="I336" s="186"/>
    </row>
    <row r="337" spans="1:9" ht="18.95" customHeight="1" x14ac:dyDescent="0.25">
      <c r="A337" s="52"/>
      <c r="C337" s="186"/>
      <c r="D337" s="186"/>
      <c r="E337" s="186"/>
      <c r="F337" s="186"/>
      <c r="G337" s="187"/>
      <c r="H337" s="186"/>
      <c r="I337" s="186"/>
    </row>
    <row r="338" spans="1:9" ht="18.95" customHeight="1" x14ac:dyDescent="0.25">
      <c r="A338" s="52"/>
      <c r="C338" s="186"/>
      <c r="D338" s="186"/>
      <c r="E338" s="186"/>
      <c r="F338" s="186"/>
      <c r="G338" s="187"/>
      <c r="H338" s="186"/>
      <c r="I338" s="186"/>
    </row>
    <row r="339" spans="1:9" ht="18.95" customHeight="1" x14ac:dyDescent="0.25">
      <c r="A339" s="52"/>
      <c r="C339" s="186"/>
      <c r="D339" s="186"/>
      <c r="E339" s="186"/>
      <c r="F339" s="186"/>
      <c r="G339" s="187"/>
      <c r="H339" s="186"/>
      <c r="I339" s="186"/>
    </row>
    <row r="340" spans="1:9" ht="18.95" customHeight="1" x14ac:dyDescent="0.25">
      <c r="A340" s="52"/>
      <c r="C340" s="186"/>
      <c r="D340" s="186"/>
      <c r="E340" s="186"/>
      <c r="F340" s="186"/>
      <c r="G340" s="187"/>
      <c r="H340" s="186"/>
      <c r="I340" s="186"/>
    </row>
    <row r="341" spans="1:9" ht="18.95" customHeight="1" x14ac:dyDescent="0.25">
      <c r="A341" s="52"/>
      <c r="C341" s="186"/>
      <c r="D341" s="186"/>
      <c r="E341" s="186"/>
      <c r="F341" s="186"/>
      <c r="G341" s="187"/>
      <c r="H341" s="186"/>
      <c r="I341" s="186"/>
    </row>
    <row r="342" spans="1:9" ht="18.95" customHeight="1" x14ac:dyDescent="0.25">
      <c r="A342" s="52"/>
      <c r="C342" s="186"/>
      <c r="D342" s="186"/>
      <c r="E342" s="186"/>
      <c r="F342" s="186"/>
      <c r="G342" s="187"/>
      <c r="H342" s="186"/>
      <c r="I342" s="186"/>
    </row>
    <row r="343" spans="1:9" ht="18.95" customHeight="1" x14ac:dyDescent="0.25">
      <c r="A343" s="52"/>
      <c r="C343" s="186"/>
      <c r="D343" s="186"/>
      <c r="E343" s="186"/>
      <c r="F343" s="186"/>
      <c r="G343" s="187"/>
      <c r="H343" s="186"/>
      <c r="I343" s="186"/>
    </row>
    <row r="344" spans="1:9" ht="18.95" customHeight="1" x14ac:dyDescent="0.25">
      <c r="A344" s="52"/>
      <c r="C344" s="186"/>
      <c r="D344" s="186"/>
      <c r="E344" s="186"/>
      <c r="F344" s="186"/>
      <c r="G344" s="187"/>
      <c r="H344" s="186"/>
      <c r="I344" s="186"/>
    </row>
    <row r="345" spans="1:9" ht="18.95" customHeight="1" x14ac:dyDescent="0.25">
      <c r="A345" s="52"/>
      <c r="C345" s="186"/>
      <c r="D345" s="186"/>
      <c r="E345" s="186"/>
      <c r="F345" s="186"/>
      <c r="G345" s="187"/>
      <c r="H345" s="186"/>
      <c r="I345" s="186"/>
    </row>
    <row r="346" spans="1:9" ht="18.95" customHeight="1" x14ac:dyDescent="0.25">
      <c r="A346" s="52"/>
      <c r="C346" s="186"/>
      <c r="D346" s="186"/>
      <c r="E346" s="186"/>
      <c r="F346" s="186"/>
      <c r="G346" s="187"/>
      <c r="H346" s="186"/>
      <c r="I346" s="186"/>
    </row>
    <row r="347" spans="1:9" ht="18.95" customHeight="1" x14ac:dyDescent="0.25">
      <c r="A347" s="52"/>
      <c r="C347" s="186"/>
      <c r="D347" s="186"/>
      <c r="E347" s="186"/>
      <c r="F347" s="186"/>
      <c r="G347" s="187"/>
      <c r="H347" s="186"/>
      <c r="I347" s="186"/>
    </row>
    <row r="348" spans="1:9" ht="18.95" customHeight="1" x14ac:dyDescent="0.25">
      <c r="A348" s="52"/>
      <c r="C348" s="186"/>
      <c r="D348" s="186"/>
      <c r="E348" s="186"/>
      <c r="F348" s="186"/>
      <c r="G348" s="187"/>
      <c r="H348" s="186"/>
      <c r="I348" s="186"/>
    </row>
    <row r="349" spans="1:9" ht="18.95" customHeight="1" x14ac:dyDescent="0.25">
      <c r="A349" s="52"/>
      <c r="C349" s="186"/>
      <c r="D349" s="186"/>
      <c r="E349" s="186"/>
      <c r="F349" s="186"/>
      <c r="G349" s="187"/>
      <c r="H349" s="186"/>
      <c r="I349" s="186"/>
    </row>
    <row r="350" spans="1:9" ht="18.95" customHeight="1" x14ac:dyDescent="0.25">
      <c r="A350" s="52"/>
      <c r="C350" s="186"/>
      <c r="D350" s="186"/>
      <c r="E350" s="186"/>
      <c r="F350" s="186"/>
      <c r="G350" s="187"/>
      <c r="H350" s="186"/>
      <c r="I350" s="186"/>
    </row>
    <row r="351" spans="1:9" ht="18.95" customHeight="1" x14ac:dyDescent="0.25">
      <c r="A351" s="52"/>
      <c r="C351" s="186"/>
      <c r="D351" s="186"/>
      <c r="E351" s="186"/>
      <c r="F351" s="186"/>
      <c r="G351" s="187"/>
      <c r="H351" s="186"/>
      <c r="I351" s="186"/>
    </row>
    <row r="352" spans="1:9" ht="18.95" customHeight="1" x14ac:dyDescent="0.25">
      <c r="A352" s="52"/>
      <c r="C352" s="186"/>
      <c r="D352" s="186"/>
      <c r="E352" s="186"/>
      <c r="F352" s="186"/>
      <c r="G352" s="187"/>
      <c r="H352" s="186"/>
      <c r="I352" s="186"/>
    </row>
    <row r="353" spans="1:9" ht="18.95" customHeight="1" x14ac:dyDescent="0.25">
      <c r="A353" s="52"/>
      <c r="C353" s="186"/>
      <c r="D353" s="186"/>
      <c r="E353" s="186"/>
      <c r="F353" s="186"/>
      <c r="G353" s="187"/>
      <c r="H353" s="186"/>
      <c r="I353" s="186"/>
    </row>
    <row r="354" spans="1:9" ht="18.95" customHeight="1" x14ac:dyDescent="0.25">
      <c r="A354" s="52"/>
      <c r="C354" s="186"/>
      <c r="D354" s="186"/>
      <c r="E354" s="186"/>
      <c r="F354" s="186"/>
      <c r="G354" s="187"/>
      <c r="H354" s="186"/>
      <c r="I354" s="186"/>
    </row>
    <row r="355" spans="1:9" ht="18.95" customHeight="1" x14ac:dyDescent="0.25">
      <c r="A355" s="52"/>
      <c r="C355" s="186"/>
      <c r="D355" s="186"/>
      <c r="E355" s="186"/>
      <c r="F355" s="186"/>
      <c r="G355" s="187"/>
      <c r="H355" s="186"/>
      <c r="I355" s="186"/>
    </row>
    <row r="356" spans="1:9" ht="18.95" customHeight="1" x14ac:dyDescent="0.25">
      <c r="A356" s="52"/>
      <c r="C356" s="186"/>
      <c r="D356" s="186"/>
      <c r="E356" s="186"/>
      <c r="F356" s="186"/>
      <c r="G356" s="187"/>
      <c r="H356" s="186"/>
      <c r="I356" s="186"/>
    </row>
    <row r="357" spans="1:9" ht="18.95" customHeight="1" x14ac:dyDescent="0.25">
      <c r="A357" s="52"/>
      <c r="C357" s="186"/>
      <c r="D357" s="186"/>
      <c r="E357" s="186"/>
      <c r="F357" s="186"/>
      <c r="G357" s="187"/>
      <c r="H357" s="186"/>
      <c r="I357" s="186"/>
    </row>
    <row r="358" spans="1:9" ht="18.95" customHeight="1" x14ac:dyDescent="0.25">
      <c r="A358" s="52"/>
      <c r="C358" s="186"/>
      <c r="D358" s="186"/>
      <c r="E358" s="186"/>
      <c r="F358" s="186"/>
      <c r="G358" s="187"/>
      <c r="H358" s="186"/>
      <c r="I358" s="186"/>
    </row>
    <row r="359" spans="1:9" ht="18.95" customHeight="1" x14ac:dyDescent="0.25">
      <c r="A359" s="52"/>
      <c r="C359" s="186"/>
      <c r="D359" s="186"/>
      <c r="E359" s="186"/>
      <c r="F359" s="186"/>
      <c r="G359" s="187"/>
      <c r="H359" s="186"/>
      <c r="I359" s="186"/>
    </row>
    <row r="360" spans="1:9" ht="18.95" customHeight="1" x14ac:dyDescent="0.25">
      <c r="A360" s="52"/>
      <c r="C360" s="186"/>
      <c r="D360" s="186"/>
      <c r="E360" s="186"/>
      <c r="F360" s="186"/>
      <c r="G360" s="187"/>
      <c r="H360" s="186"/>
      <c r="I360" s="186"/>
    </row>
    <row r="361" spans="1:9" ht="18.95" customHeight="1" x14ac:dyDescent="0.25">
      <c r="A361" s="52"/>
      <c r="C361" s="186"/>
      <c r="D361" s="186"/>
      <c r="E361" s="186"/>
      <c r="F361" s="186"/>
      <c r="G361" s="187"/>
      <c r="H361" s="186"/>
      <c r="I361" s="186"/>
    </row>
    <row r="362" spans="1:9" ht="18.95" customHeight="1" x14ac:dyDescent="0.25">
      <c r="A362" s="52"/>
      <c r="C362" s="186"/>
      <c r="D362" s="186"/>
      <c r="E362" s="186"/>
      <c r="F362" s="186"/>
      <c r="G362" s="187"/>
      <c r="H362" s="186"/>
      <c r="I362" s="186"/>
    </row>
    <row r="363" spans="1:9" ht="18.95" customHeight="1" x14ac:dyDescent="0.25">
      <c r="A363" s="52"/>
      <c r="C363" s="186"/>
      <c r="D363" s="186"/>
      <c r="E363" s="186"/>
      <c r="F363" s="186"/>
      <c r="G363" s="187"/>
      <c r="H363" s="186"/>
      <c r="I363" s="186"/>
    </row>
    <row r="364" spans="1:9" ht="18.95" customHeight="1" x14ac:dyDescent="0.25">
      <c r="A364" s="52"/>
      <c r="C364" s="186"/>
      <c r="D364" s="186"/>
      <c r="E364" s="186"/>
      <c r="F364" s="186"/>
      <c r="G364" s="187"/>
      <c r="H364" s="186"/>
      <c r="I364" s="186"/>
    </row>
    <row r="365" spans="1:9" ht="18.95" customHeight="1" x14ac:dyDescent="0.25">
      <c r="A365" s="52"/>
      <c r="C365" s="186"/>
      <c r="D365" s="186"/>
      <c r="E365" s="186"/>
      <c r="F365" s="186"/>
      <c r="G365" s="187"/>
      <c r="H365" s="186"/>
      <c r="I365" s="186"/>
    </row>
    <row r="366" spans="1:9" ht="18.95" customHeight="1" x14ac:dyDescent="0.25">
      <c r="A366" s="52"/>
      <c r="C366" s="186"/>
      <c r="D366" s="186"/>
      <c r="E366" s="186"/>
      <c r="F366" s="186"/>
      <c r="G366" s="187"/>
      <c r="H366" s="186"/>
      <c r="I366" s="186"/>
    </row>
    <row r="367" spans="1:9" ht="18.95" customHeight="1" x14ac:dyDescent="0.25">
      <c r="A367" s="52"/>
      <c r="C367" s="186"/>
      <c r="D367" s="186"/>
      <c r="E367" s="186"/>
      <c r="F367" s="186"/>
      <c r="G367" s="187"/>
      <c r="H367" s="186"/>
      <c r="I367" s="186"/>
    </row>
    <row r="368" spans="1:9" ht="18.95" customHeight="1" x14ac:dyDescent="0.25">
      <c r="A368" s="52"/>
      <c r="C368" s="186"/>
      <c r="D368" s="186"/>
      <c r="E368" s="186"/>
      <c r="F368" s="186"/>
      <c r="G368" s="187"/>
      <c r="H368" s="186"/>
      <c r="I368" s="186"/>
    </row>
    <row r="369" spans="1:9" ht="18.95" customHeight="1" x14ac:dyDescent="0.25">
      <c r="A369" s="52"/>
      <c r="C369" s="186"/>
      <c r="D369" s="186"/>
      <c r="E369" s="186"/>
      <c r="F369" s="186"/>
      <c r="G369" s="187"/>
      <c r="H369" s="186"/>
      <c r="I369" s="186"/>
    </row>
    <row r="370" spans="1:9" ht="18.95" customHeight="1" x14ac:dyDescent="0.25">
      <c r="A370" s="52"/>
      <c r="C370" s="186"/>
      <c r="D370" s="186"/>
      <c r="E370" s="186"/>
      <c r="F370" s="186"/>
      <c r="G370" s="187"/>
      <c r="H370" s="186"/>
      <c r="I370" s="186"/>
    </row>
    <row r="371" spans="1:9" ht="18.95" customHeight="1" x14ac:dyDescent="0.25">
      <c r="A371" s="52"/>
      <c r="C371" s="186"/>
      <c r="D371" s="186"/>
      <c r="E371" s="186"/>
      <c r="F371" s="186"/>
      <c r="G371" s="187"/>
      <c r="H371" s="186"/>
      <c r="I371" s="186"/>
    </row>
    <row r="372" spans="1:9" ht="18.95" customHeight="1" x14ac:dyDescent="0.25">
      <c r="A372" s="52"/>
      <c r="C372" s="186"/>
      <c r="D372" s="186"/>
      <c r="E372" s="186"/>
      <c r="F372" s="186"/>
      <c r="G372" s="187"/>
      <c r="H372" s="186"/>
      <c r="I372" s="186"/>
    </row>
    <row r="373" spans="1:9" ht="18.95" customHeight="1" x14ac:dyDescent="0.25">
      <c r="A373" s="52"/>
      <c r="C373" s="186"/>
      <c r="D373" s="186"/>
      <c r="E373" s="186"/>
      <c r="F373" s="186"/>
      <c r="G373" s="187"/>
      <c r="H373" s="186"/>
      <c r="I373" s="186"/>
    </row>
    <row r="374" spans="1:9" ht="18.95" customHeight="1" x14ac:dyDescent="0.25">
      <c r="A374" s="52"/>
      <c r="C374" s="186"/>
      <c r="D374" s="186"/>
      <c r="E374" s="186"/>
      <c r="F374" s="186"/>
      <c r="G374" s="187"/>
      <c r="H374" s="186"/>
      <c r="I374" s="186"/>
    </row>
    <row r="375" spans="1:9" ht="18.95" customHeight="1" x14ac:dyDescent="0.25">
      <c r="A375" s="52"/>
      <c r="C375" s="186"/>
      <c r="D375" s="186"/>
      <c r="E375" s="186"/>
      <c r="F375" s="186"/>
      <c r="G375" s="187"/>
      <c r="H375" s="186"/>
      <c r="I375" s="186"/>
    </row>
    <row r="376" spans="1:9" ht="18.95" customHeight="1" x14ac:dyDescent="0.25">
      <c r="A376" s="52"/>
      <c r="C376" s="186"/>
      <c r="D376" s="186"/>
      <c r="E376" s="186"/>
      <c r="F376" s="186"/>
      <c r="G376" s="187"/>
      <c r="H376" s="186"/>
      <c r="I376" s="186"/>
    </row>
    <row r="377" spans="1:9" ht="18.95" customHeight="1" x14ac:dyDescent="0.25">
      <c r="A377" s="52"/>
      <c r="C377" s="186"/>
      <c r="D377" s="186"/>
      <c r="E377" s="186"/>
      <c r="F377" s="186"/>
      <c r="G377" s="187"/>
      <c r="H377" s="186"/>
      <c r="I377" s="186"/>
    </row>
    <row r="378" spans="1:9" ht="18.95" customHeight="1" x14ac:dyDescent="0.25">
      <c r="A378" s="52"/>
      <c r="C378" s="186"/>
      <c r="D378" s="186"/>
      <c r="E378" s="186"/>
      <c r="F378" s="186"/>
      <c r="G378" s="187"/>
      <c r="H378" s="186"/>
      <c r="I378" s="186"/>
    </row>
    <row r="379" spans="1:9" ht="18.95" customHeight="1" x14ac:dyDescent="0.25">
      <c r="A379" s="52"/>
      <c r="C379" s="186"/>
      <c r="D379" s="186"/>
      <c r="E379" s="186"/>
      <c r="F379" s="186"/>
      <c r="G379" s="187"/>
      <c r="H379" s="186"/>
      <c r="I379" s="186"/>
    </row>
    <row r="380" spans="1:9" ht="18.95" customHeight="1" x14ac:dyDescent="0.25">
      <c r="A380" s="52"/>
      <c r="C380" s="186"/>
      <c r="D380" s="186"/>
      <c r="E380" s="186"/>
      <c r="F380" s="186"/>
      <c r="G380" s="187"/>
      <c r="H380" s="186"/>
      <c r="I380" s="186"/>
    </row>
    <row r="381" spans="1:9" ht="18.95" customHeight="1" x14ac:dyDescent="0.25">
      <c r="A381" s="52"/>
      <c r="C381" s="186"/>
      <c r="D381" s="186"/>
      <c r="E381" s="186"/>
      <c r="F381" s="186"/>
      <c r="G381" s="187"/>
      <c r="H381" s="186"/>
      <c r="I381" s="186"/>
    </row>
    <row r="382" spans="1:9" ht="18.95" customHeight="1" x14ac:dyDescent="0.25">
      <c r="A382" s="52"/>
      <c r="C382" s="186"/>
      <c r="D382" s="186"/>
      <c r="E382" s="186"/>
      <c r="F382" s="186"/>
      <c r="G382" s="187"/>
      <c r="H382" s="186"/>
      <c r="I382" s="186"/>
    </row>
    <row r="383" spans="1:9" ht="18.95" customHeight="1" x14ac:dyDescent="0.25">
      <c r="A383" s="52"/>
      <c r="C383" s="186"/>
      <c r="D383" s="186"/>
      <c r="E383" s="186"/>
      <c r="F383" s="186"/>
      <c r="G383" s="187"/>
      <c r="H383" s="186"/>
      <c r="I383" s="186"/>
    </row>
    <row r="384" spans="1:9" ht="18.95" customHeight="1" x14ac:dyDescent="0.25">
      <c r="A384" s="52"/>
      <c r="C384" s="186"/>
      <c r="D384" s="186"/>
      <c r="E384" s="186"/>
      <c r="F384" s="186"/>
      <c r="G384" s="187"/>
      <c r="H384" s="186"/>
      <c r="I384" s="186"/>
    </row>
    <row r="385" spans="1:9" ht="18.95" customHeight="1" x14ac:dyDescent="0.25">
      <c r="A385" s="52"/>
      <c r="C385" s="186"/>
      <c r="D385" s="186"/>
      <c r="E385" s="186"/>
      <c r="F385" s="186"/>
      <c r="G385" s="187"/>
      <c r="H385" s="186"/>
      <c r="I385" s="186"/>
    </row>
    <row r="386" spans="1:9" ht="18.95" customHeight="1" x14ac:dyDescent="0.25">
      <c r="A386" s="52"/>
      <c r="C386" s="186"/>
      <c r="D386" s="186"/>
      <c r="E386" s="186"/>
      <c r="F386" s="186"/>
      <c r="G386" s="187"/>
      <c r="H386" s="186"/>
      <c r="I386" s="186"/>
    </row>
    <row r="387" spans="1:9" ht="18.95" customHeight="1" x14ac:dyDescent="0.25">
      <c r="A387" s="52"/>
      <c r="C387" s="186"/>
      <c r="D387" s="186"/>
      <c r="E387" s="186"/>
      <c r="F387" s="186"/>
      <c r="G387" s="187"/>
      <c r="H387" s="186"/>
      <c r="I387" s="186"/>
    </row>
    <row r="388" spans="1:9" ht="18.95" customHeight="1" x14ac:dyDescent="0.25">
      <c r="A388" s="52"/>
      <c r="C388" s="186"/>
      <c r="D388" s="186"/>
      <c r="E388" s="186"/>
      <c r="F388" s="186"/>
      <c r="G388" s="187"/>
      <c r="H388" s="186"/>
      <c r="I388" s="186"/>
    </row>
    <row r="389" spans="1:9" ht="18.95" customHeight="1" x14ac:dyDescent="0.25">
      <c r="A389" s="52"/>
      <c r="C389" s="186"/>
      <c r="D389" s="186"/>
      <c r="E389" s="186"/>
      <c r="F389" s="186"/>
      <c r="G389" s="187"/>
      <c r="H389" s="186"/>
      <c r="I389" s="186"/>
    </row>
    <row r="390" spans="1:9" ht="18.95" customHeight="1" x14ac:dyDescent="0.25">
      <c r="A390" s="52"/>
      <c r="C390" s="186"/>
      <c r="D390" s="186"/>
      <c r="E390" s="186"/>
      <c r="F390" s="186"/>
      <c r="G390" s="187"/>
      <c r="H390" s="186"/>
      <c r="I390" s="186"/>
    </row>
    <row r="391" spans="1:9" ht="18.95" customHeight="1" x14ac:dyDescent="0.25">
      <c r="A391" s="52"/>
      <c r="C391" s="186"/>
      <c r="D391" s="186"/>
      <c r="E391" s="186"/>
      <c r="F391" s="186"/>
      <c r="G391" s="187"/>
      <c r="H391" s="186"/>
      <c r="I391" s="186"/>
    </row>
    <row r="392" spans="1:9" ht="18.95" customHeight="1" x14ac:dyDescent="0.25">
      <c r="A392" s="52"/>
      <c r="C392" s="186"/>
      <c r="D392" s="186"/>
      <c r="E392" s="186"/>
      <c r="F392" s="186"/>
      <c r="G392" s="187"/>
      <c r="H392" s="186"/>
      <c r="I392" s="186"/>
    </row>
    <row r="393" spans="1:9" ht="18.95" customHeight="1" x14ac:dyDescent="0.25">
      <c r="A393" s="52"/>
      <c r="C393" s="186"/>
      <c r="D393" s="186"/>
      <c r="E393" s="186"/>
      <c r="F393" s="186"/>
      <c r="G393" s="187"/>
      <c r="H393" s="186"/>
      <c r="I393" s="186"/>
    </row>
    <row r="394" spans="1:9" ht="18.95" customHeight="1" x14ac:dyDescent="0.25">
      <c r="A394" s="52"/>
      <c r="C394" s="186"/>
      <c r="D394" s="186"/>
      <c r="E394" s="186"/>
      <c r="F394" s="186"/>
      <c r="G394" s="187"/>
      <c r="H394" s="186"/>
      <c r="I394" s="186"/>
    </row>
    <row r="395" spans="1:9" ht="18.95" customHeight="1" x14ac:dyDescent="0.25">
      <c r="A395" s="52"/>
      <c r="C395" s="186"/>
      <c r="D395" s="186"/>
      <c r="E395" s="186"/>
      <c r="F395" s="186"/>
      <c r="G395" s="187"/>
      <c r="H395" s="186"/>
      <c r="I395" s="186"/>
    </row>
    <row r="396" spans="1:9" ht="18.95" customHeight="1" x14ac:dyDescent="0.25">
      <c r="A396" s="52"/>
      <c r="C396" s="186"/>
      <c r="D396" s="186"/>
      <c r="E396" s="186"/>
      <c r="F396" s="186"/>
      <c r="G396" s="187"/>
      <c r="H396" s="186"/>
      <c r="I396" s="186"/>
    </row>
    <row r="397" spans="1:9" ht="18.95" customHeight="1" x14ac:dyDescent="0.25">
      <c r="A397" s="52"/>
      <c r="C397" s="186"/>
      <c r="D397" s="186"/>
      <c r="E397" s="186"/>
      <c r="F397" s="186"/>
      <c r="G397" s="187"/>
      <c r="H397" s="186"/>
      <c r="I397" s="186"/>
    </row>
    <row r="398" spans="1:9" ht="18.95" customHeight="1" x14ac:dyDescent="0.25">
      <c r="A398" s="52"/>
      <c r="C398" s="186"/>
      <c r="D398" s="186"/>
      <c r="E398" s="186"/>
      <c r="F398" s="186"/>
      <c r="G398" s="187"/>
      <c r="H398" s="186"/>
      <c r="I398" s="186"/>
    </row>
    <row r="399" spans="1:9" ht="18.95" customHeight="1" x14ac:dyDescent="0.25">
      <c r="A399" s="52"/>
      <c r="C399" s="186"/>
      <c r="D399" s="186"/>
      <c r="E399" s="186"/>
      <c r="F399" s="186"/>
      <c r="G399" s="187"/>
      <c r="H399" s="186"/>
      <c r="I399" s="186"/>
    </row>
    <row r="400" spans="1:9" ht="18.95" customHeight="1" x14ac:dyDescent="0.25">
      <c r="A400" s="52"/>
      <c r="C400" s="186"/>
      <c r="D400" s="186"/>
      <c r="E400" s="186"/>
      <c r="F400" s="186"/>
      <c r="G400" s="187"/>
      <c r="H400" s="186"/>
      <c r="I400" s="186"/>
    </row>
    <row r="401" spans="1:9" ht="18.95" customHeight="1" x14ac:dyDescent="0.25">
      <c r="A401" s="52"/>
      <c r="C401" s="186"/>
      <c r="D401" s="186"/>
      <c r="E401" s="186"/>
      <c r="F401" s="186"/>
      <c r="G401" s="187"/>
      <c r="H401" s="186"/>
      <c r="I401" s="186"/>
    </row>
    <row r="402" spans="1:9" ht="18.95" customHeight="1" x14ac:dyDescent="0.25">
      <c r="A402" s="52"/>
      <c r="C402" s="186"/>
      <c r="D402" s="186"/>
      <c r="E402" s="186"/>
      <c r="F402" s="186"/>
      <c r="G402" s="187"/>
      <c r="H402" s="186"/>
      <c r="I402" s="186"/>
    </row>
    <row r="403" spans="1:9" ht="18.95" customHeight="1" x14ac:dyDescent="0.25">
      <c r="A403" s="52"/>
      <c r="C403" s="186"/>
      <c r="D403" s="186"/>
      <c r="E403" s="186"/>
      <c r="F403" s="186"/>
      <c r="G403" s="187"/>
      <c r="H403" s="186"/>
      <c r="I403" s="186"/>
    </row>
    <row r="404" spans="1:9" ht="18.95" customHeight="1" x14ac:dyDescent="0.25">
      <c r="A404" s="52"/>
      <c r="C404" s="186"/>
      <c r="D404" s="186"/>
      <c r="E404" s="186"/>
      <c r="F404" s="186"/>
      <c r="G404" s="187"/>
      <c r="H404" s="186"/>
      <c r="I404" s="186"/>
    </row>
    <row r="405" spans="1:9" ht="18.95" customHeight="1" x14ac:dyDescent="0.25">
      <c r="A405" s="52"/>
      <c r="C405" s="186"/>
      <c r="D405" s="186"/>
      <c r="E405" s="186"/>
      <c r="F405" s="186"/>
      <c r="G405" s="187"/>
      <c r="H405" s="186"/>
      <c r="I405" s="186"/>
    </row>
    <row r="406" spans="1:9" ht="18.95" customHeight="1" x14ac:dyDescent="0.25">
      <c r="A406" s="52"/>
      <c r="C406" s="186"/>
      <c r="D406" s="186"/>
      <c r="E406" s="186"/>
      <c r="F406" s="186"/>
      <c r="G406" s="187"/>
      <c r="H406" s="186"/>
      <c r="I406" s="186"/>
    </row>
    <row r="407" spans="1:9" ht="18.95" customHeight="1" x14ac:dyDescent="0.25">
      <c r="A407" s="52"/>
      <c r="C407" s="186"/>
      <c r="D407" s="186"/>
      <c r="E407" s="186"/>
      <c r="F407" s="186"/>
      <c r="G407" s="187"/>
      <c r="H407" s="186"/>
      <c r="I407" s="186"/>
    </row>
    <row r="408" spans="1:9" ht="18.95" customHeight="1" x14ac:dyDescent="0.25">
      <c r="A408" s="52"/>
      <c r="C408" s="186"/>
      <c r="D408" s="186"/>
      <c r="E408" s="186"/>
      <c r="F408" s="186"/>
      <c r="G408" s="187"/>
      <c r="H408" s="186"/>
      <c r="I408" s="186"/>
    </row>
    <row r="409" spans="1:9" ht="18.95" customHeight="1" x14ac:dyDescent="0.25">
      <c r="A409" s="52"/>
      <c r="C409" s="186"/>
      <c r="D409" s="186"/>
      <c r="E409" s="186"/>
      <c r="F409" s="186"/>
      <c r="G409" s="187"/>
      <c r="H409" s="186"/>
      <c r="I409" s="186"/>
    </row>
    <row r="410" spans="1:9" ht="18.95" customHeight="1" x14ac:dyDescent="0.25">
      <c r="A410" s="52"/>
      <c r="C410" s="186"/>
      <c r="D410" s="186"/>
      <c r="E410" s="186"/>
      <c r="F410" s="186"/>
      <c r="G410" s="187"/>
      <c r="H410" s="186"/>
      <c r="I410" s="186"/>
    </row>
    <row r="411" spans="1:9" ht="18.95" customHeight="1" x14ac:dyDescent="0.25">
      <c r="A411" s="52"/>
      <c r="C411" s="186"/>
      <c r="D411" s="186"/>
      <c r="E411" s="186"/>
      <c r="F411" s="186"/>
      <c r="G411" s="187"/>
      <c r="H411" s="186"/>
      <c r="I411" s="186"/>
    </row>
    <row r="412" spans="1:9" ht="18.95" customHeight="1" x14ac:dyDescent="0.25">
      <c r="A412" s="52"/>
      <c r="C412" s="186"/>
      <c r="D412" s="186"/>
      <c r="E412" s="186"/>
      <c r="F412" s="186"/>
      <c r="G412" s="187"/>
      <c r="H412" s="186"/>
      <c r="I412" s="186"/>
    </row>
    <row r="413" spans="1:9" ht="18.95" customHeight="1" x14ac:dyDescent="0.25">
      <c r="A413" s="52"/>
      <c r="C413" s="186"/>
      <c r="D413" s="186"/>
      <c r="E413" s="186"/>
      <c r="F413" s="186"/>
      <c r="G413" s="187"/>
      <c r="H413" s="186"/>
      <c r="I413" s="186"/>
    </row>
    <row r="414" spans="1:9" ht="18.95" customHeight="1" x14ac:dyDescent="0.25">
      <c r="A414" s="52"/>
      <c r="C414" s="186"/>
      <c r="D414" s="186"/>
      <c r="E414" s="186"/>
      <c r="F414" s="186"/>
      <c r="G414" s="187"/>
      <c r="H414" s="186"/>
      <c r="I414" s="186"/>
    </row>
    <row r="415" spans="1:9" ht="18.95" customHeight="1" x14ac:dyDescent="0.25">
      <c r="A415" s="52"/>
      <c r="C415" s="186"/>
      <c r="D415" s="186"/>
      <c r="E415" s="186"/>
      <c r="F415" s="186"/>
      <c r="G415" s="187"/>
      <c r="H415" s="186"/>
      <c r="I415" s="186"/>
    </row>
    <row r="416" spans="1:9" ht="18.95" customHeight="1" x14ac:dyDescent="0.25">
      <c r="A416" s="52"/>
      <c r="C416" s="186"/>
      <c r="D416" s="186"/>
      <c r="E416" s="186"/>
      <c r="F416" s="186"/>
      <c r="G416" s="187"/>
      <c r="H416" s="186"/>
      <c r="I416" s="186"/>
    </row>
    <row r="417" spans="1:9" ht="18.95" customHeight="1" x14ac:dyDescent="0.25">
      <c r="A417" s="52"/>
      <c r="C417" s="186"/>
      <c r="D417" s="186"/>
      <c r="E417" s="186"/>
      <c r="F417" s="186"/>
      <c r="G417" s="187"/>
      <c r="H417" s="186"/>
      <c r="I417" s="186"/>
    </row>
    <row r="418" spans="1:9" ht="18.95" customHeight="1" x14ac:dyDescent="0.25">
      <c r="A418" s="52"/>
      <c r="C418" s="186"/>
      <c r="D418" s="186"/>
      <c r="E418" s="186"/>
      <c r="F418" s="186"/>
      <c r="G418" s="187"/>
      <c r="H418" s="186"/>
      <c r="I418" s="186"/>
    </row>
    <row r="419" spans="1:9" ht="18.95" customHeight="1" x14ac:dyDescent="0.25">
      <c r="A419" s="52"/>
      <c r="C419" s="186"/>
      <c r="D419" s="186"/>
      <c r="E419" s="186"/>
      <c r="F419" s="186"/>
      <c r="G419" s="187"/>
      <c r="H419" s="186"/>
      <c r="I419" s="186"/>
    </row>
    <row r="420" spans="1:9" ht="18.95" customHeight="1" x14ac:dyDescent="0.25">
      <c r="A420" s="52"/>
      <c r="C420" s="186"/>
      <c r="D420" s="186"/>
      <c r="E420" s="186"/>
      <c r="F420" s="186"/>
      <c r="G420" s="187"/>
      <c r="H420" s="186"/>
      <c r="I420" s="186"/>
    </row>
    <row r="421" spans="1:9" ht="18.95" customHeight="1" x14ac:dyDescent="0.25">
      <c r="A421" s="52"/>
      <c r="C421" s="186"/>
      <c r="D421" s="186"/>
      <c r="E421" s="186"/>
      <c r="F421" s="186"/>
      <c r="G421" s="187"/>
      <c r="H421" s="186"/>
      <c r="I421" s="186"/>
    </row>
    <row r="422" spans="1:9" ht="18.95" customHeight="1" x14ac:dyDescent="0.25">
      <c r="A422" s="52"/>
      <c r="C422" s="186"/>
      <c r="D422" s="186"/>
      <c r="E422" s="186"/>
      <c r="F422" s="186"/>
      <c r="G422" s="187"/>
      <c r="H422" s="186"/>
      <c r="I422" s="186"/>
    </row>
    <row r="423" spans="1:9" ht="18.95" customHeight="1" x14ac:dyDescent="0.25">
      <c r="A423" s="52"/>
      <c r="C423" s="186"/>
      <c r="D423" s="186"/>
      <c r="E423" s="186"/>
      <c r="F423" s="186"/>
      <c r="G423" s="187"/>
      <c r="H423" s="186"/>
      <c r="I423" s="186"/>
    </row>
    <row r="424" spans="1:9" ht="18.95" customHeight="1" x14ac:dyDescent="0.25">
      <c r="A424" s="52"/>
      <c r="C424" s="186"/>
      <c r="D424" s="186"/>
      <c r="E424" s="186"/>
      <c r="F424" s="186"/>
      <c r="G424" s="187"/>
      <c r="H424" s="186"/>
      <c r="I424" s="186"/>
    </row>
    <row r="425" spans="1:9" ht="18.95" customHeight="1" x14ac:dyDescent="0.25">
      <c r="A425" s="52"/>
      <c r="C425" s="186"/>
      <c r="D425" s="186"/>
      <c r="E425" s="186"/>
      <c r="F425" s="186"/>
      <c r="G425" s="187"/>
      <c r="H425" s="186"/>
      <c r="I425" s="186"/>
    </row>
    <row r="426" spans="1:9" ht="18.95" customHeight="1" x14ac:dyDescent="0.25">
      <c r="A426" s="52"/>
      <c r="C426" s="186"/>
      <c r="D426" s="186"/>
      <c r="E426" s="186"/>
      <c r="F426" s="186"/>
      <c r="G426" s="187"/>
      <c r="H426" s="186"/>
      <c r="I426" s="186"/>
    </row>
    <row r="427" spans="1:9" ht="18.95" customHeight="1" x14ac:dyDescent="0.25">
      <c r="A427" s="52"/>
      <c r="C427" s="186"/>
      <c r="D427" s="186"/>
      <c r="E427" s="186"/>
      <c r="F427" s="186"/>
      <c r="G427" s="187"/>
      <c r="H427" s="186"/>
      <c r="I427" s="186"/>
    </row>
    <row r="428" spans="1:9" ht="18.95" customHeight="1" x14ac:dyDescent="0.25">
      <c r="A428" s="52"/>
      <c r="C428" s="186"/>
      <c r="D428" s="186"/>
      <c r="E428" s="186"/>
      <c r="F428" s="186"/>
      <c r="G428" s="187"/>
      <c r="H428" s="186"/>
      <c r="I428" s="186"/>
    </row>
    <row r="429" spans="1:9" ht="18.95" customHeight="1" x14ac:dyDescent="0.25">
      <c r="A429" s="52"/>
      <c r="C429" s="186"/>
      <c r="D429" s="186"/>
      <c r="E429" s="186"/>
      <c r="F429" s="186"/>
      <c r="G429" s="187"/>
      <c r="H429" s="186"/>
      <c r="I429" s="186"/>
    </row>
    <row r="430" spans="1:9" ht="18.95" customHeight="1" x14ac:dyDescent="0.25">
      <c r="A430" s="52"/>
      <c r="C430" s="186"/>
      <c r="D430" s="186"/>
      <c r="E430" s="186"/>
      <c r="F430" s="186"/>
      <c r="G430" s="187"/>
      <c r="H430" s="186"/>
      <c r="I430" s="186"/>
    </row>
    <row r="431" spans="1:9" ht="18.95" customHeight="1" x14ac:dyDescent="0.25">
      <c r="A431" s="52"/>
      <c r="C431" s="186"/>
      <c r="D431" s="186"/>
      <c r="E431" s="186"/>
      <c r="F431" s="186"/>
      <c r="G431" s="187"/>
      <c r="H431" s="186"/>
      <c r="I431" s="186"/>
    </row>
    <row r="432" spans="1:9" ht="18.95" customHeight="1" x14ac:dyDescent="0.25">
      <c r="A432" s="52"/>
      <c r="C432" s="186"/>
      <c r="D432" s="186"/>
      <c r="E432" s="186"/>
      <c r="F432" s="186"/>
      <c r="G432" s="187"/>
      <c r="H432" s="186"/>
      <c r="I432" s="186"/>
    </row>
    <row r="433" spans="1:9" ht="18.95" customHeight="1" x14ac:dyDescent="0.25">
      <c r="A433" s="52"/>
      <c r="C433" s="186"/>
      <c r="D433" s="186"/>
      <c r="E433" s="186"/>
      <c r="F433" s="186"/>
      <c r="G433" s="187"/>
      <c r="H433" s="186"/>
      <c r="I433" s="186"/>
    </row>
    <row r="434" spans="1:9" ht="18.95" customHeight="1" x14ac:dyDescent="0.25">
      <c r="A434" s="52"/>
      <c r="C434" s="186"/>
      <c r="D434" s="186"/>
      <c r="E434" s="186"/>
      <c r="F434" s="186"/>
      <c r="G434" s="187"/>
      <c r="H434" s="186"/>
      <c r="I434" s="186"/>
    </row>
    <row r="435" spans="1:9" ht="18.95" customHeight="1" x14ac:dyDescent="0.25">
      <c r="A435" s="52"/>
      <c r="C435" s="186"/>
      <c r="D435" s="186"/>
      <c r="E435" s="186"/>
      <c r="F435" s="186"/>
      <c r="G435" s="187"/>
      <c r="H435" s="186"/>
      <c r="I435" s="186"/>
    </row>
    <row r="436" spans="1:9" ht="18.95" customHeight="1" x14ac:dyDescent="0.25">
      <c r="A436" s="52"/>
      <c r="C436" s="186"/>
      <c r="D436" s="186"/>
      <c r="E436" s="186"/>
      <c r="F436" s="186"/>
      <c r="G436" s="187"/>
      <c r="H436" s="186"/>
      <c r="I436" s="186"/>
    </row>
    <row r="437" spans="1:9" ht="18.95" customHeight="1" x14ac:dyDescent="0.25">
      <c r="A437" s="52"/>
      <c r="C437" s="186"/>
      <c r="D437" s="186"/>
      <c r="E437" s="186"/>
      <c r="F437" s="186"/>
      <c r="G437" s="187"/>
      <c r="H437" s="186"/>
      <c r="I437" s="186"/>
    </row>
    <row r="438" spans="1:9" ht="18.95" customHeight="1" x14ac:dyDescent="0.25">
      <c r="A438" s="52"/>
      <c r="C438" s="186"/>
      <c r="D438" s="186"/>
      <c r="E438" s="186"/>
      <c r="F438" s="186"/>
      <c r="G438" s="187"/>
      <c r="H438" s="186"/>
      <c r="I438" s="186"/>
    </row>
    <row r="439" spans="1:9" ht="18.95" customHeight="1" x14ac:dyDescent="0.25">
      <c r="A439" s="52"/>
      <c r="C439" s="186"/>
      <c r="D439" s="186"/>
      <c r="E439" s="186"/>
      <c r="F439" s="186"/>
      <c r="G439" s="187"/>
      <c r="H439" s="186"/>
      <c r="I439" s="186"/>
    </row>
    <row r="440" spans="1:9" ht="18.95" customHeight="1" x14ac:dyDescent="0.25">
      <c r="A440" s="52"/>
      <c r="C440" s="186"/>
      <c r="D440" s="186"/>
      <c r="E440" s="186"/>
      <c r="F440" s="186"/>
      <c r="G440" s="187"/>
      <c r="H440" s="186"/>
      <c r="I440" s="186"/>
    </row>
    <row r="441" spans="1:9" ht="18.95" customHeight="1" x14ac:dyDescent="0.25">
      <c r="A441" s="52"/>
      <c r="C441" s="186"/>
      <c r="D441" s="186"/>
      <c r="E441" s="186"/>
      <c r="F441" s="186"/>
      <c r="G441" s="187"/>
      <c r="H441" s="186"/>
      <c r="I441" s="186"/>
    </row>
    <row r="442" spans="1:9" ht="18.95" customHeight="1" x14ac:dyDescent="0.25">
      <c r="A442" s="52"/>
      <c r="C442" s="186"/>
      <c r="D442" s="186"/>
      <c r="E442" s="186"/>
      <c r="F442" s="186"/>
      <c r="G442" s="187"/>
      <c r="H442" s="186"/>
      <c r="I442" s="186"/>
    </row>
    <row r="443" spans="1:9" ht="18.95" customHeight="1" x14ac:dyDescent="0.25">
      <c r="A443" s="52"/>
      <c r="C443" s="186"/>
      <c r="D443" s="186"/>
      <c r="E443" s="186"/>
      <c r="F443" s="186"/>
      <c r="G443" s="187"/>
      <c r="H443" s="186"/>
      <c r="I443" s="186"/>
    </row>
    <row r="444" spans="1:9" ht="18.95" customHeight="1" x14ac:dyDescent="0.25">
      <c r="A444" s="52"/>
      <c r="C444" s="186"/>
      <c r="D444" s="186"/>
      <c r="E444" s="186"/>
      <c r="F444" s="186"/>
      <c r="G444" s="187"/>
      <c r="H444" s="186"/>
      <c r="I444" s="186"/>
    </row>
    <row r="445" spans="1:9" ht="18.95" customHeight="1" x14ac:dyDescent="0.25">
      <c r="A445" s="52"/>
      <c r="C445" s="186"/>
      <c r="D445" s="186"/>
      <c r="E445" s="186"/>
      <c r="F445" s="186"/>
      <c r="G445" s="187"/>
      <c r="H445" s="186"/>
      <c r="I445" s="186"/>
    </row>
    <row r="446" spans="1:9" ht="18.95" customHeight="1" x14ac:dyDescent="0.25">
      <c r="A446" s="52"/>
      <c r="C446" s="186"/>
      <c r="D446" s="186"/>
      <c r="E446" s="186"/>
      <c r="F446" s="186"/>
      <c r="G446" s="187"/>
      <c r="H446" s="186"/>
      <c r="I446" s="186"/>
    </row>
    <row r="447" spans="1:9" ht="18.95" customHeight="1" x14ac:dyDescent="0.25">
      <c r="A447" s="52"/>
      <c r="C447" s="186"/>
      <c r="D447" s="186"/>
      <c r="E447" s="186"/>
      <c r="F447" s="186"/>
      <c r="G447" s="187"/>
      <c r="H447" s="186"/>
      <c r="I447" s="186"/>
    </row>
    <row r="448" spans="1:9" ht="18.95" customHeight="1" x14ac:dyDescent="0.25">
      <c r="A448" s="52"/>
      <c r="C448" s="186"/>
      <c r="D448" s="186"/>
      <c r="E448" s="186"/>
      <c r="F448" s="186"/>
      <c r="G448" s="187"/>
      <c r="H448" s="186"/>
      <c r="I448" s="186"/>
    </row>
    <row r="449" spans="1:9" ht="18.95" customHeight="1" x14ac:dyDescent="0.25">
      <c r="A449" s="52"/>
      <c r="C449" s="186"/>
      <c r="D449" s="186"/>
      <c r="E449" s="186"/>
      <c r="F449" s="186"/>
      <c r="G449" s="187"/>
      <c r="H449" s="186"/>
      <c r="I449" s="186"/>
    </row>
    <row r="450" spans="1:9" ht="18.95" customHeight="1" x14ac:dyDescent="0.25">
      <c r="A450" s="52"/>
      <c r="C450" s="186"/>
      <c r="D450" s="186"/>
      <c r="E450" s="186"/>
      <c r="F450" s="186"/>
      <c r="G450" s="187"/>
      <c r="H450" s="186"/>
      <c r="I450" s="186"/>
    </row>
    <row r="451" spans="1:9" ht="18.95" customHeight="1" x14ac:dyDescent="0.25">
      <c r="A451" s="52"/>
      <c r="C451" s="186"/>
      <c r="D451" s="186"/>
      <c r="E451" s="186"/>
      <c r="F451" s="186"/>
      <c r="G451" s="187"/>
      <c r="H451" s="186"/>
      <c r="I451" s="186"/>
    </row>
    <row r="452" spans="1:9" ht="18.95" customHeight="1" x14ac:dyDescent="0.25">
      <c r="A452" s="52"/>
      <c r="C452" s="186"/>
      <c r="D452" s="186"/>
      <c r="E452" s="186"/>
      <c r="F452" s="186"/>
      <c r="G452" s="187"/>
      <c r="H452" s="186"/>
      <c r="I452" s="186"/>
    </row>
    <row r="453" spans="1:9" ht="18.95" customHeight="1" x14ac:dyDescent="0.25">
      <c r="A453" s="52"/>
      <c r="C453" s="186"/>
      <c r="D453" s="186"/>
      <c r="E453" s="186"/>
      <c r="F453" s="186"/>
      <c r="G453" s="187"/>
      <c r="H453" s="186"/>
      <c r="I453" s="186"/>
    </row>
    <row r="454" spans="1:9" ht="18.95" customHeight="1" x14ac:dyDescent="0.25">
      <c r="A454" s="52"/>
      <c r="C454" s="186"/>
      <c r="D454" s="186"/>
      <c r="E454" s="186"/>
      <c r="F454" s="186"/>
      <c r="G454" s="187"/>
      <c r="H454" s="186"/>
      <c r="I454" s="186"/>
    </row>
    <row r="455" spans="1:9" ht="18.95" customHeight="1" x14ac:dyDescent="0.25">
      <c r="A455" s="52"/>
      <c r="C455" s="186"/>
      <c r="D455" s="186"/>
      <c r="E455" s="186"/>
      <c r="F455" s="186"/>
      <c r="G455" s="187"/>
      <c r="H455" s="186"/>
      <c r="I455" s="186"/>
    </row>
    <row r="456" spans="1:9" ht="18.95" customHeight="1" x14ac:dyDescent="0.25">
      <c r="A456" s="52"/>
      <c r="C456" s="186"/>
      <c r="D456" s="186"/>
      <c r="E456" s="186"/>
      <c r="F456" s="186"/>
      <c r="G456" s="187"/>
      <c r="H456" s="186"/>
      <c r="I456" s="186"/>
    </row>
    <row r="457" spans="1:9" ht="18.95" customHeight="1" x14ac:dyDescent="0.25">
      <c r="A457" s="52"/>
      <c r="C457" s="186"/>
      <c r="D457" s="186"/>
      <c r="E457" s="186"/>
      <c r="F457" s="186"/>
      <c r="G457" s="187"/>
      <c r="H457" s="186"/>
      <c r="I457" s="186"/>
    </row>
    <row r="458" spans="1:9" ht="18.95" customHeight="1" x14ac:dyDescent="0.25">
      <c r="A458" s="52"/>
      <c r="C458" s="186"/>
      <c r="D458" s="186"/>
      <c r="E458" s="186"/>
      <c r="F458" s="186"/>
      <c r="G458" s="187"/>
      <c r="H458" s="186"/>
      <c r="I458" s="186"/>
    </row>
    <row r="459" spans="1:9" ht="18.95" customHeight="1" x14ac:dyDescent="0.25">
      <c r="A459" s="52"/>
      <c r="C459" s="186"/>
      <c r="D459" s="186"/>
      <c r="E459" s="186"/>
      <c r="F459" s="186"/>
      <c r="G459" s="187"/>
      <c r="H459" s="186"/>
      <c r="I459" s="186"/>
    </row>
    <row r="460" spans="1:9" ht="18.95" customHeight="1" x14ac:dyDescent="0.25">
      <c r="A460" s="52"/>
      <c r="C460" s="186"/>
      <c r="D460" s="186"/>
      <c r="E460" s="186"/>
      <c r="F460" s="186"/>
      <c r="G460" s="187"/>
      <c r="H460" s="186"/>
      <c r="I460" s="186"/>
    </row>
    <row r="461" spans="1:9" ht="18.95" customHeight="1" x14ac:dyDescent="0.25">
      <c r="A461" s="52"/>
      <c r="C461" s="186"/>
      <c r="D461" s="186"/>
      <c r="E461" s="186"/>
      <c r="F461" s="186"/>
      <c r="G461" s="187"/>
      <c r="H461" s="186"/>
      <c r="I461" s="186"/>
    </row>
    <row r="462" spans="1:9" ht="18.95" customHeight="1" x14ac:dyDescent="0.25">
      <c r="A462" s="52"/>
      <c r="C462" s="186"/>
      <c r="D462" s="186"/>
      <c r="E462" s="186"/>
      <c r="F462" s="186"/>
      <c r="G462" s="187"/>
      <c r="H462" s="186"/>
      <c r="I462" s="186"/>
    </row>
    <row r="463" spans="1:9" ht="18.95" customHeight="1" x14ac:dyDescent="0.25">
      <c r="A463" s="52"/>
      <c r="C463" s="186"/>
      <c r="D463" s="186"/>
      <c r="E463" s="186"/>
      <c r="F463" s="186"/>
      <c r="G463" s="187"/>
      <c r="H463" s="186"/>
      <c r="I463" s="186"/>
    </row>
    <row r="464" spans="1:9" ht="18.95" customHeight="1" x14ac:dyDescent="0.25">
      <c r="A464" s="52"/>
      <c r="C464" s="186"/>
      <c r="D464" s="186"/>
      <c r="E464" s="186"/>
      <c r="F464" s="186"/>
      <c r="G464" s="187"/>
      <c r="H464" s="186"/>
      <c r="I464" s="186"/>
    </row>
    <row r="465" spans="1:9" ht="18.95" customHeight="1" x14ac:dyDescent="0.25">
      <c r="A465" s="52"/>
      <c r="C465" s="186"/>
      <c r="D465" s="186"/>
      <c r="E465" s="186"/>
      <c r="F465" s="186"/>
      <c r="G465" s="187"/>
      <c r="H465" s="186"/>
      <c r="I465" s="186"/>
    </row>
    <row r="466" spans="1:9" ht="18.95" customHeight="1" x14ac:dyDescent="0.25">
      <c r="A466" s="52"/>
      <c r="C466" s="186"/>
      <c r="D466" s="186"/>
      <c r="E466" s="186"/>
      <c r="F466" s="186"/>
      <c r="G466" s="187"/>
      <c r="H466" s="186"/>
      <c r="I466" s="186"/>
    </row>
    <row r="467" spans="1:9" ht="18.95" customHeight="1" x14ac:dyDescent="0.25">
      <c r="A467" s="52"/>
      <c r="C467" s="186"/>
      <c r="D467" s="186"/>
      <c r="E467" s="186"/>
      <c r="F467" s="186"/>
      <c r="G467" s="187"/>
      <c r="H467" s="186"/>
      <c r="I467" s="186"/>
    </row>
    <row r="468" spans="1:9" ht="18.95" customHeight="1" x14ac:dyDescent="0.25">
      <c r="A468" s="52"/>
      <c r="C468" s="186"/>
      <c r="D468" s="186"/>
      <c r="E468" s="186"/>
      <c r="F468" s="186"/>
      <c r="G468" s="187"/>
      <c r="H468" s="186"/>
      <c r="I468" s="186"/>
    </row>
    <row r="469" spans="1:9" ht="18.95" customHeight="1" x14ac:dyDescent="0.25">
      <c r="A469" s="52"/>
      <c r="C469" s="186"/>
      <c r="D469" s="186"/>
      <c r="E469" s="186"/>
      <c r="F469" s="186"/>
      <c r="G469" s="187"/>
      <c r="H469" s="186"/>
      <c r="I469" s="186"/>
    </row>
    <row r="470" spans="1:9" ht="18.95" customHeight="1" x14ac:dyDescent="0.25">
      <c r="A470" s="52"/>
      <c r="C470" s="186"/>
      <c r="D470" s="186"/>
      <c r="E470" s="186"/>
      <c r="F470" s="186"/>
      <c r="G470" s="187"/>
      <c r="H470" s="186"/>
      <c r="I470" s="186"/>
    </row>
    <row r="471" spans="1:9" ht="18.95" customHeight="1" x14ac:dyDescent="0.25">
      <c r="A471" s="52"/>
      <c r="C471" s="186"/>
      <c r="D471" s="186"/>
      <c r="E471" s="186"/>
      <c r="F471" s="186"/>
      <c r="G471" s="187"/>
      <c r="H471" s="186"/>
      <c r="I471" s="186"/>
    </row>
    <row r="472" spans="1:9" ht="18.95" customHeight="1" x14ac:dyDescent="0.25">
      <c r="A472" s="52"/>
      <c r="C472" s="186"/>
      <c r="D472" s="186"/>
      <c r="E472" s="186"/>
      <c r="F472" s="186"/>
      <c r="G472" s="187"/>
      <c r="H472" s="186"/>
      <c r="I472" s="186"/>
    </row>
    <row r="473" spans="1:9" ht="18.95" customHeight="1" x14ac:dyDescent="0.25">
      <c r="A473" s="52"/>
      <c r="C473" s="186"/>
      <c r="D473" s="186"/>
      <c r="E473" s="186"/>
      <c r="F473" s="186"/>
      <c r="G473" s="187"/>
      <c r="H473" s="186"/>
      <c r="I473" s="186"/>
    </row>
    <row r="474" spans="1:9" ht="18.95" customHeight="1" x14ac:dyDescent="0.25">
      <c r="A474" s="52"/>
      <c r="C474" s="186"/>
      <c r="D474" s="186"/>
      <c r="E474" s="186"/>
      <c r="F474" s="186"/>
      <c r="G474" s="187"/>
      <c r="H474" s="186"/>
      <c r="I474" s="186"/>
    </row>
    <row r="475" spans="1:9" ht="18.95" customHeight="1" x14ac:dyDescent="0.25">
      <c r="A475" s="52"/>
      <c r="C475" s="186"/>
      <c r="D475" s="186"/>
      <c r="E475" s="186"/>
      <c r="F475" s="186"/>
      <c r="G475" s="187"/>
      <c r="H475" s="186"/>
      <c r="I475" s="186"/>
    </row>
    <row r="476" spans="1:9" ht="18.95" customHeight="1" x14ac:dyDescent="0.25">
      <c r="A476" s="52"/>
      <c r="C476" s="186"/>
      <c r="D476" s="186"/>
      <c r="E476" s="186"/>
      <c r="F476" s="186"/>
      <c r="G476" s="187"/>
      <c r="H476" s="186"/>
      <c r="I476" s="186"/>
    </row>
    <row r="477" spans="1:9" ht="18.95" customHeight="1" x14ac:dyDescent="0.25">
      <c r="A477" s="52"/>
      <c r="C477" s="186"/>
      <c r="D477" s="186"/>
      <c r="E477" s="186"/>
      <c r="F477" s="186"/>
      <c r="G477" s="187"/>
      <c r="H477" s="186"/>
      <c r="I477" s="186"/>
    </row>
    <row r="478" spans="1:9" ht="18.95" customHeight="1" x14ac:dyDescent="0.25">
      <c r="A478" s="52"/>
      <c r="C478" s="186"/>
      <c r="D478" s="186"/>
      <c r="E478" s="186"/>
      <c r="F478" s="186"/>
      <c r="G478" s="187"/>
      <c r="H478" s="186"/>
      <c r="I478" s="186"/>
    </row>
    <row r="479" spans="1:9" ht="18.95" customHeight="1" x14ac:dyDescent="0.25">
      <c r="A479" s="52"/>
      <c r="C479" s="186"/>
      <c r="D479" s="186"/>
      <c r="E479" s="186"/>
      <c r="F479" s="186"/>
      <c r="G479" s="187"/>
      <c r="H479" s="186"/>
      <c r="I479" s="186"/>
    </row>
    <row r="480" spans="1:9" ht="18.95" customHeight="1" x14ac:dyDescent="0.25">
      <c r="A480" s="52"/>
      <c r="C480" s="186"/>
      <c r="D480" s="186"/>
      <c r="E480" s="186"/>
      <c r="F480" s="186"/>
      <c r="G480" s="187"/>
      <c r="H480" s="186"/>
      <c r="I480" s="186"/>
    </row>
    <row r="481" spans="1:9" ht="18.95" customHeight="1" x14ac:dyDescent="0.25">
      <c r="A481" s="52"/>
      <c r="C481" s="186"/>
      <c r="D481" s="186"/>
      <c r="E481" s="186"/>
      <c r="F481" s="186"/>
      <c r="G481" s="187"/>
      <c r="H481" s="186"/>
      <c r="I481" s="186"/>
    </row>
    <row r="482" spans="1:9" ht="18.95" customHeight="1" x14ac:dyDescent="0.25">
      <c r="A482" s="52"/>
      <c r="C482" s="186"/>
      <c r="D482" s="186"/>
      <c r="E482" s="186"/>
      <c r="F482" s="186"/>
      <c r="G482" s="187"/>
      <c r="H482" s="186"/>
      <c r="I482" s="186"/>
    </row>
    <row r="483" spans="1:9" ht="18.95" customHeight="1" x14ac:dyDescent="0.25">
      <c r="A483" s="52"/>
      <c r="C483" s="186"/>
      <c r="D483" s="186"/>
      <c r="E483" s="186"/>
      <c r="F483" s="186"/>
      <c r="G483" s="187"/>
      <c r="H483" s="186"/>
      <c r="I483" s="186"/>
    </row>
    <row r="484" spans="1:9" ht="18.95" customHeight="1" x14ac:dyDescent="0.25">
      <c r="A484" s="52"/>
      <c r="C484" s="186"/>
      <c r="D484" s="186"/>
      <c r="E484" s="186"/>
      <c r="F484" s="186"/>
      <c r="G484" s="187"/>
      <c r="H484" s="186"/>
      <c r="I484" s="186"/>
    </row>
    <row r="485" spans="1:9" ht="18.95" customHeight="1" x14ac:dyDescent="0.25">
      <c r="A485" s="52"/>
      <c r="C485" s="186"/>
      <c r="D485" s="186"/>
      <c r="E485" s="186"/>
      <c r="F485" s="186"/>
      <c r="G485" s="187"/>
      <c r="H485" s="186"/>
      <c r="I485" s="186"/>
    </row>
    <row r="486" spans="1:9" ht="18.95" customHeight="1" x14ac:dyDescent="0.25">
      <c r="A486" s="52"/>
      <c r="C486" s="186"/>
      <c r="D486" s="186"/>
      <c r="E486" s="186"/>
      <c r="F486" s="186"/>
      <c r="G486" s="187"/>
      <c r="H486" s="186"/>
      <c r="I486" s="186"/>
    </row>
    <row r="487" spans="1:9" ht="18.95" customHeight="1" x14ac:dyDescent="0.25">
      <c r="A487" s="52"/>
      <c r="C487" s="186"/>
      <c r="D487" s="186"/>
      <c r="E487" s="186"/>
      <c r="F487" s="186"/>
      <c r="G487" s="187"/>
      <c r="H487" s="186"/>
      <c r="I487" s="186"/>
    </row>
    <row r="488" spans="1:9" ht="18.95" customHeight="1" x14ac:dyDescent="0.25">
      <c r="A488" s="52"/>
      <c r="C488" s="186"/>
      <c r="D488" s="186"/>
      <c r="E488" s="186"/>
      <c r="F488" s="186"/>
      <c r="G488" s="187"/>
      <c r="H488" s="186"/>
      <c r="I488" s="186"/>
    </row>
    <row r="489" spans="1:9" ht="18.95" customHeight="1" x14ac:dyDescent="0.25">
      <c r="A489" s="52"/>
      <c r="C489" s="186"/>
      <c r="D489" s="186"/>
      <c r="E489" s="186"/>
      <c r="F489" s="186"/>
      <c r="G489" s="187"/>
      <c r="H489" s="186"/>
      <c r="I489" s="186"/>
    </row>
    <row r="490" spans="1:9" ht="18.95" customHeight="1" x14ac:dyDescent="0.25">
      <c r="A490" s="52"/>
      <c r="C490" s="186"/>
      <c r="D490" s="186"/>
      <c r="E490" s="186"/>
      <c r="F490" s="186"/>
      <c r="G490" s="187"/>
      <c r="H490" s="186"/>
      <c r="I490" s="186"/>
    </row>
    <row r="491" spans="1:9" ht="18.95" customHeight="1" x14ac:dyDescent="0.25">
      <c r="A491" s="52"/>
      <c r="C491" s="186"/>
      <c r="D491" s="186"/>
      <c r="E491" s="186"/>
      <c r="F491" s="186"/>
      <c r="G491" s="187"/>
      <c r="H491" s="186"/>
      <c r="I491" s="186"/>
    </row>
    <row r="492" spans="1:9" ht="18.95" customHeight="1" x14ac:dyDescent="0.25">
      <c r="A492" s="52"/>
      <c r="C492" s="186"/>
      <c r="D492" s="186"/>
      <c r="E492" s="186"/>
      <c r="F492" s="186"/>
      <c r="G492" s="187"/>
      <c r="H492" s="186"/>
      <c r="I492" s="186"/>
    </row>
    <row r="493" spans="1:9" ht="18.95" customHeight="1" x14ac:dyDescent="0.25">
      <c r="A493" s="52"/>
      <c r="C493" s="186"/>
      <c r="D493" s="186"/>
      <c r="E493" s="186"/>
      <c r="F493" s="186"/>
      <c r="G493" s="187"/>
      <c r="H493" s="186"/>
      <c r="I493" s="186"/>
    </row>
    <row r="494" spans="1:9" ht="18.95" customHeight="1" x14ac:dyDescent="0.25">
      <c r="A494" s="52"/>
      <c r="C494" s="186"/>
      <c r="D494" s="186"/>
      <c r="E494" s="186"/>
      <c r="F494" s="186"/>
      <c r="G494" s="187"/>
      <c r="H494" s="186"/>
      <c r="I494" s="186"/>
    </row>
    <row r="495" spans="1:9" ht="18.95" customHeight="1" x14ac:dyDescent="0.25">
      <c r="A495" s="52"/>
      <c r="C495" s="186"/>
      <c r="D495" s="186"/>
      <c r="E495" s="186"/>
      <c r="F495" s="186"/>
      <c r="G495" s="187"/>
      <c r="H495" s="186"/>
      <c r="I495" s="186"/>
    </row>
    <row r="496" spans="1:9" ht="18.95" customHeight="1" x14ac:dyDescent="0.25">
      <c r="A496" s="52"/>
      <c r="C496" s="186"/>
      <c r="D496" s="186"/>
      <c r="E496" s="186"/>
      <c r="F496" s="186"/>
      <c r="G496" s="187"/>
      <c r="H496" s="186"/>
      <c r="I496" s="186"/>
    </row>
    <row r="497" spans="1:9" ht="18.95" customHeight="1" x14ac:dyDescent="0.25">
      <c r="A497" s="52"/>
      <c r="C497" s="186"/>
      <c r="D497" s="186"/>
      <c r="E497" s="186"/>
      <c r="F497" s="186"/>
      <c r="G497" s="187"/>
      <c r="H497" s="186"/>
      <c r="I497" s="186"/>
    </row>
    <row r="498" spans="1:9" ht="18.95" customHeight="1" x14ac:dyDescent="0.25">
      <c r="A498" s="52"/>
      <c r="C498" s="186"/>
      <c r="D498" s="186"/>
      <c r="E498" s="186"/>
      <c r="F498" s="186"/>
      <c r="G498" s="187"/>
      <c r="H498" s="186"/>
      <c r="I498" s="186"/>
    </row>
    <row r="499" spans="1:9" ht="18.95" customHeight="1" x14ac:dyDescent="0.25">
      <c r="A499" s="52"/>
      <c r="C499" s="186"/>
      <c r="D499" s="186"/>
      <c r="E499" s="186"/>
      <c r="F499" s="186"/>
      <c r="G499" s="187"/>
      <c r="H499" s="186"/>
      <c r="I499" s="186"/>
    </row>
    <row r="500" spans="1:9" ht="18.95" customHeight="1" x14ac:dyDescent="0.25">
      <c r="A500" s="52"/>
      <c r="C500" s="186"/>
      <c r="D500" s="186"/>
      <c r="E500" s="186"/>
      <c r="F500" s="186"/>
      <c r="G500" s="187"/>
      <c r="H500" s="186"/>
      <c r="I500" s="186"/>
    </row>
    <row r="501" spans="1:9" ht="18.95" customHeight="1" x14ac:dyDescent="0.25">
      <c r="A501" s="52"/>
      <c r="C501" s="186"/>
      <c r="D501" s="186"/>
      <c r="E501" s="186"/>
      <c r="F501" s="186"/>
      <c r="G501" s="187"/>
      <c r="H501" s="186"/>
      <c r="I501" s="186"/>
    </row>
    <row r="502" spans="1:9" ht="18.95" customHeight="1" x14ac:dyDescent="0.25">
      <c r="A502" s="52"/>
      <c r="C502" s="186"/>
      <c r="D502" s="186"/>
      <c r="E502" s="186"/>
      <c r="F502" s="186"/>
      <c r="G502" s="187"/>
      <c r="H502" s="186"/>
      <c r="I502" s="186"/>
    </row>
    <row r="503" spans="1:9" ht="18.95" customHeight="1" x14ac:dyDescent="0.25">
      <c r="A503" s="52"/>
      <c r="C503" s="186"/>
      <c r="D503" s="186"/>
      <c r="E503" s="186"/>
      <c r="F503" s="186"/>
      <c r="G503" s="187"/>
      <c r="H503" s="186"/>
      <c r="I503" s="186"/>
    </row>
    <row r="504" spans="1:9" ht="18.95" customHeight="1" x14ac:dyDescent="0.25">
      <c r="A504" s="52"/>
      <c r="C504" s="186"/>
      <c r="D504" s="186"/>
      <c r="E504" s="186"/>
      <c r="F504" s="186"/>
      <c r="G504" s="187"/>
      <c r="H504" s="186"/>
      <c r="I504" s="186"/>
    </row>
    <row r="505" spans="1:9" ht="18.95" customHeight="1" x14ac:dyDescent="0.25">
      <c r="A505" s="52"/>
      <c r="C505" s="186"/>
      <c r="D505" s="186"/>
      <c r="E505" s="186"/>
      <c r="F505" s="186"/>
      <c r="G505" s="187"/>
      <c r="H505" s="186"/>
      <c r="I505" s="186"/>
    </row>
    <row r="506" spans="1:9" ht="18.95" customHeight="1" x14ac:dyDescent="0.25">
      <c r="A506" s="52"/>
      <c r="C506" s="186"/>
      <c r="D506" s="186"/>
      <c r="E506" s="186"/>
      <c r="F506" s="186"/>
      <c r="G506" s="187"/>
      <c r="H506" s="186"/>
      <c r="I506" s="186"/>
    </row>
    <row r="507" spans="1:9" ht="18.95" customHeight="1" x14ac:dyDescent="0.25">
      <c r="A507" s="52"/>
      <c r="C507" s="186"/>
      <c r="D507" s="186"/>
      <c r="E507" s="186"/>
      <c r="F507" s="186"/>
      <c r="G507" s="187"/>
      <c r="H507" s="186"/>
      <c r="I507" s="186"/>
    </row>
    <row r="508" spans="1:9" ht="18.95" customHeight="1" x14ac:dyDescent="0.25">
      <c r="A508" s="52"/>
      <c r="C508" s="186"/>
      <c r="D508" s="186"/>
      <c r="E508" s="186"/>
      <c r="F508" s="186"/>
      <c r="G508" s="187"/>
      <c r="H508" s="186"/>
      <c r="I508" s="186"/>
    </row>
    <row r="509" spans="1:9" ht="18.95" customHeight="1" x14ac:dyDescent="0.25">
      <c r="A509" s="52"/>
      <c r="C509" s="186"/>
      <c r="D509" s="186"/>
      <c r="E509" s="186"/>
      <c r="F509" s="186"/>
      <c r="G509" s="187"/>
      <c r="H509" s="186"/>
      <c r="I509" s="186"/>
    </row>
    <row r="510" spans="1:9" ht="18.95" customHeight="1" x14ac:dyDescent="0.25">
      <c r="A510" s="52"/>
      <c r="C510" s="186"/>
      <c r="D510" s="186"/>
      <c r="E510" s="186"/>
      <c r="F510" s="186"/>
      <c r="G510" s="187"/>
      <c r="H510" s="186"/>
      <c r="I510" s="186"/>
    </row>
    <row r="511" spans="1:9" ht="18.95" customHeight="1" x14ac:dyDescent="0.25">
      <c r="A511" s="52"/>
      <c r="C511" s="186"/>
      <c r="D511" s="186"/>
      <c r="E511" s="186"/>
      <c r="F511" s="186"/>
      <c r="G511" s="187"/>
      <c r="H511" s="186"/>
      <c r="I511" s="186"/>
    </row>
    <row r="512" spans="1:9" ht="18.95" customHeight="1" x14ac:dyDescent="0.25">
      <c r="A512" s="52"/>
      <c r="C512" s="186"/>
      <c r="D512" s="186"/>
      <c r="E512" s="186"/>
      <c r="F512" s="186"/>
      <c r="G512" s="187"/>
      <c r="H512" s="186"/>
      <c r="I512" s="186"/>
    </row>
    <row r="513" spans="1:9" ht="18.95" customHeight="1" x14ac:dyDescent="0.25">
      <c r="A513" s="52"/>
      <c r="C513" s="186"/>
      <c r="D513" s="186"/>
      <c r="E513" s="186"/>
      <c r="F513" s="186"/>
      <c r="G513" s="187"/>
      <c r="H513" s="186"/>
      <c r="I513" s="186"/>
    </row>
    <row r="514" spans="1:9" ht="18.95" customHeight="1" x14ac:dyDescent="0.25">
      <c r="A514" s="52"/>
      <c r="C514" s="186"/>
      <c r="D514" s="186"/>
      <c r="E514" s="186"/>
      <c r="F514" s="186"/>
      <c r="G514" s="187"/>
      <c r="H514" s="186"/>
      <c r="I514" s="186"/>
    </row>
    <row r="515" spans="1:9" ht="18.95" customHeight="1" x14ac:dyDescent="0.25">
      <c r="A515" s="52"/>
      <c r="C515" s="186"/>
      <c r="D515" s="186"/>
      <c r="E515" s="186"/>
      <c r="F515" s="186"/>
      <c r="G515" s="187"/>
      <c r="H515" s="186"/>
      <c r="I515" s="186"/>
    </row>
    <row r="516" spans="1:9" ht="18.95" customHeight="1" x14ac:dyDescent="0.25">
      <c r="A516" s="52"/>
      <c r="C516" s="186"/>
      <c r="D516" s="186"/>
      <c r="E516" s="186"/>
      <c r="F516" s="186"/>
      <c r="G516" s="187"/>
      <c r="H516" s="186"/>
      <c r="I516" s="186"/>
    </row>
    <row r="517" spans="1:9" ht="18.95" customHeight="1" x14ac:dyDescent="0.25">
      <c r="A517" s="52"/>
      <c r="C517" s="186"/>
      <c r="D517" s="186"/>
      <c r="E517" s="186"/>
      <c r="F517" s="186"/>
      <c r="G517" s="187"/>
      <c r="H517" s="186"/>
      <c r="I517" s="186"/>
    </row>
    <row r="518" spans="1:9" ht="18.95" customHeight="1" x14ac:dyDescent="0.25">
      <c r="A518" s="52"/>
      <c r="C518" s="186"/>
      <c r="D518" s="186"/>
      <c r="E518" s="186"/>
      <c r="F518" s="186"/>
      <c r="G518" s="187"/>
      <c r="H518" s="186"/>
      <c r="I518" s="186"/>
    </row>
    <row r="519" spans="1:9" ht="18.95" customHeight="1" x14ac:dyDescent="0.25">
      <c r="A519" s="52"/>
      <c r="C519" s="186"/>
      <c r="D519" s="186"/>
      <c r="E519" s="186"/>
      <c r="F519" s="186"/>
      <c r="G519" s="187"/>
      <c r="H519" s="186"/>
      <c r="I519" s="186"/>
    </row>
    <row r="520" spans="1:9" ht="18.95" customHeight="1" x14ac:dyDescent="0.25">
      <c r="A520" s="52"/>
      <c r="C520" s="186"/>
      <c r="D520" s="186"/>
      <c r="E520" s="186"/>
      <c r="F520" s="186"/>
      <c r="G520" s="187"/>
      <c r="H520" s="186"/>
      <c r="I520" s="186"/>
    </row>
    <row r="521" spans="1:9" ht="18.95" customHeight="1" x14ac:dyDescent="0.25">
      <c r="A521" s="52"/>
      <c r="C521" s="186"/>
      <c r="D521" s="186"/>
      <c r="E521" s="186"/>
      <c r="F521" s="186"/>
      <c r="G521" s="187"/>
      <c r="H521" s="186"/>
      <c r="I521" s="186"/>
    </row>
    <row r="522" spans="1:9" ht="18.95" customHeight="1" x14ac:dyDescent="0.25">
      <c r="A522" s="52"/>
      <c r="C522" s="186"/>
      <c r="D522" s="186"/>
      <c r="E522" s="186"/>
      <c r="F522" s="186"/>
      <c r="G522" s="187"/>
      <c r="H522" s="186"/>
      <c r="I522" s="186"/>
    </row>
    <row r="523" spans="1:9" ht="18.95" customHeight="1" x14ac:dyDescent="0.25">
      <c r="A523" s="52"/>
      <c r="C523" s="186"/>
      <c r="D523" s="186"/>
      <c r="E523" s="186"/>
      <c r="F523" s="186"/>
      <c r="G523" s="187"/>
      <c r="H523" s="186"/>
      <c r="I523" s="186"/>
    </row>
    <row r="524" spans="1:9" ht="18.95" customHeight="1" x14ac:dyDescent="0.25">
      <c r="A524" s="52"/>
      <c r="C524" s="186"/>
      <c r="D524" s="186"/>
      <c r="E524" s="186"/>
      <c r="F524" s="186"/>
      <c r="G524" s="187"/>
      <c r="H524" s="186"/>
      <c r="I524" s="186"/>
    </row>
    <row r="525" spans="1:9" ht="18.95" customHeight="1" x14ac:dyDescent="0.25">
      <c r="A525" s="52"/>
      <c r="C525" s="186"/>
      <c r="D525" s="186"/>
      <c r="E525" s="186"/>
      <c r="F525" s="186"/>
      <c r="G525" s="187"/>
      <c r="H525" s="186"/>
      <c r="I525" s="186"/>
    </row>
    <row r="526" spans="1:9" ht="18.95" customHeight="1" x14ac:dyDescent="0.25">
      <c r="A526" s="52"/>
      <c r="C526" s="186"/>
      <c r="D526" s="186"/>
      <c r="E526" s="186"/>
      <c r="F526" s="186"/>
      <c r="G526" s="187"/>
      <c r="H526" s="186"/>
      <c r="I526" s="186"/>
    </row>
    <row r="527" spans="1:9" ht="18.95" customHeight="1" x14ac:dyDescent="0.25">
      <c r="A527" s="52"/>
      <c r="C527" s="186"/>
      <c r="D527" s="186"/>
      <c r="E527" s="186"/>
      <c r="F527" s="186"/>
      <c r="G527" s="187"/>
      <c r="H527" s="186"/>
      <c r="I527" s="186"/>
    </row>
    <row r="528" spans="1:9" ht="18.95" customHeight="1" x14ac:dyDescent="0.25">
      <c r="A528" s="52"/>
      <c r="C528" s="186"/>
      <c r="D528" s="186"/>
      <c r="E528" s="186"/>
      <c r="F528" s="186"/>
      <c r="G528" s="187"/>
      <c r="H528" s="186"/>
      <c r="I528" s="186"/>
    </row>
    <row r="529" spans="1:9" ht="18.95" customHeight="1" x14ac:dyDescent="0.25">
      <c r="A529" s="52"/>
      <c r="C529" s="186"/>
      <c r="D529" s="186"/>
      <c r="E529" s="186"/>
      <c r="F529" s="186"/>
      <c r="G529" s="187"/>
      <c r="H529" s="186"/>
      <c r="I529" s="186"/>
    </row>
    <row r="530" spans="1:9" ht="18.95" customHeight="1" x14ac:dyDescent="0.25">
      <c r="A530" s="52"/>
      <c r="C530" s="186"/>
      <c r="D530" s="186"/>
      <c r="E530" s="186"/>
      <c r="F530" s="186"/>
      <c r="G530" s="187"/>
      <c r="H530" s="186"/>
      <c r="I530" s="186"/>
    </row>
    <row r="531" spans="1:9" ht="18.95" customHeight="1" x14ac:dyDescent="0.25">
      <c r="A531" s="52"/>
      <c r="C531" s="186"/>
      <c r="D531" s="186"/>
      <c r="E531" s="186"/>
      <c r="F531" s="186"/>
      <c r="G531" s="187"/>
      <c r="H531" s="186"/>
      <c r="I531" s="186"/>
    </row>
    <row r="532" spans="1:9" ht="18.95" customHeight="1" x14ac:dyDescent="0.25">
      <c r="A532" s="52"/>
      <c r="C532" s="186"/>
      <c r="D532" s="186"/>
      <c r="E532" s="186"/>
      <c r="F532" s="186"/>
      <c r="G532" s="187"/>
      <c r="H532" s="186"/>
      <c r="I532" s="186"/>
    </row>
    <row r="533" spans="1:9" ht="18.95" customHeight="1" x14ac:dyDescent="0.25">
      <c r="A533" s="52"/>
      <c r="C533" s="186"/>
      <c r="D533" s="186"/>
      <c r="E533" s="186"/>
      <c r="F533" s="186"/>
      <c r="G533" s="187"/>
      <c r="H533" s="186"/>
      <c r="I533" s="186"/>
    </row>
    <row r="534" spans="1:9" ht="18.95" customHeight="1" x14ac:dyDescent="0.25">
      <c r="A534" s="52"/>
      <c r="C534" s="186"/>
      <c r="D534" s="186"/>
      <c r="E534" s="186"/>
      <c r="F534" s="186"/>
      <c r="G534" s="187"/>
      <c r="H534" s="186"/>
      <c r="I534" s="186"/>
    </row>
    <row r="535" spans="1:9" ht="18.95" customHeight="1" x14ac:dyDescent="0.25">
      <c r="A535" s="52"/>
      <c r="C535" s="186"/>
      <c r="D535" s="186"/>
      <c r="E535" s="186"/>
      <c r="F535" s="186"/>
      <c r="G535" s="187"/>
      <c r="H535" s="186"/>
      <c r="I535" s="186"/>
    </row>
    <row r="536" spans="1:9" ht="18.95" customHeight="1" x14ac:dyDescent="0.25">
      <c r="A536" s="52"/>
      <c r="C536" s="186"/>
      <c r="D536" s="186"/>
      <c r="E536" s="186"/>
      <c r="F536" s="186"/>
      <c r="G536" s="187"/>
      <c r="H536" s="186"/>
      <c r="I536" s="186"/>
    </row>
    <row r="537" spans="1:9" ht="18.95" customHeight="1" x14ac:dyDescent="0.25">
      <c r="A537" s="52"/>
      <c r="C537" s="186"/>
      <c r="D537" s="186"/>
      <c r="E537" s="186"/>
      <c r="F537" s="186"/>
      <c r="G537" s="187"/>
      <c r="H537" s="186"/>
      <c r="I537" s="186"/>
    </row>
    <row r="538" spans="1:9" ht="18.95" customHeight="1" x14ac:dyDescent="0.25">
      <c r="A538" s="52"/>
      <c r="C538" s="186"/>
      <c r="D538" s="186"/>
      <c r="E538" s="186"/>
      <c r="F538" s="186"/>
      <c r="G538" s="187"/>
      <c r="H538" s="186"/>
      <c r="I538" s="186"/>
    </row>
    <row r="539" spans="1:9" ht="18.95" customHeight="1" x14ac:dyDescent="0.25">
      <c r="A539" s="52"/>
      <c r="C539" s="186"/>
      <c r="D539" s="186"/>
      <c r="E539" s="186"/>
      <c r="F539" s="186"/>
      <c r="G539" s="187"/>
      <c r="H539" s="186"/>
      <c r="I539" s="186"/>
    </row>
    <row r="540" spans="1:9" ht="18.95" customHeight="1" x14ac:dyDescent="0.25">
      <c r="A540" s="52"/>
      <c r="C540" s="186"/>
      <c r="D540" s="186"/>
      <c r="E540" s="186"/>
      <c r="F540" s="186"/>
      <c r="G540" s="187"/>
      <c r="H540" s="186"/>
      <c r="I540" s="186"/>
    </row>
    <row r="541" spans="1:9" ht="18.95" customHeight="1" x14ac:dyDescent="0.25">
      <c r="A541" s="52"/>
      <c r="C541" s="186"/>
      <c r="D541" s="186"/>
      <c r="E541" s="186"/>
      <c r="F541" s="186"/>
      <c r="G541" s="187"/>
      <c r="H541" s="186"/>
      <c r="I541" s="186"/>
    </row>
    <row r="542" spans="1:9" ht="18.95" customHeight="1" x14ac:dyDescent="0.25">
      <c r="A542" s="52"/>
      <c r="C542" s="186"/>
      <c r="D542" s="186"/>
      <c r="E542" s="186"/>
      <c r="F542" s="186"/>
      <c r="G542" s="187"/>
      <c r="H542" s="186"/>
      <c r="I542" s="186"/>
    </row>
    <row r="543" spans="1:9" ht="18.95" customHeight="1" x14ac:dyDescent="0.25">
      <c r="A543" s="52"/>
      <c r="C543" s="186"/>
      <c r="D543" s="186"/>
      <c r="E543" s="186"/>
      <c r="F543" s="186"/>
      <c r="G543" s="187"/>
      <c r="H543" s="186"/>
      <c r="I543" s="186"/>
    </row>
    <row r="544" spans="1:9" ht="18.95" customHeight="1" x14ac:dyDescent="0.25">
      <c r="A544" s="52"/>
      <c r="C544" s="186"/>
      <c r="D544" s="186"/>
      <c r="E544" s="186"/>
      <c r="F544" s="186"/>
      <c r="G544" s="187"/>
      <c r="H544" s="186"/>
      <c r="I544" s="186"/>
    </row>
    <row r="545" spans="1:9" ht="18.95" customHeight="1" x14ac:dyDescent="0.25">
      <c r="A545" s="52"/>
      <c r="C545" s="186"/>
      <c r="D545" s="186"/>
      <c r="E545" s="186"/>
      <c r="F545" s="186"/>
      <c r="G545" s="187"/>
      <c r="H545" s="186"/>
      <c r="I545" s="186"/>
    </row>
    <row r="546" spans="1:9" ht="18.95" customHeight="1" x14ac:dyDescent="0.25">
      <c r="A546" s="52"/>
      <c r="C546" s="186"/>
      <c r="D546" s="186"/>
      <c r="E546" s="186"/>
      <c r="F546" s="186"/>
      <c r="G546" s="187"/>
      <c r="H546" s="186"/>
      <c r="I546" s="186"/>
    </row>
    <row r="547" spans="1:9" ht="18.95" customHeight="1" x14ac:dyDescent="0.25">
      <c r="A547" s="52"/>
      <c r="C547" s="186"/>
      <c r="D547" s="186"/>
      <c r="E547" s="186"/>
      <c r="F547" s="186"/>
      <c r="G547" s="187"/>
      <c r="H547" s="186"/>
      <c r="I547" s="186"/>
    </row>
    <row r="548" spans="1:9" ht="18.95" customHeight="1" x14ac:dyDescent="0.25">
      <c r="A548" s="52"/>
      <c r="C548" s="186"/>
      <c r="D548" s="186"/>
      <c r="E548" s="186"/>
      <c r="F548" s="186"/>
      <c r="G548" s="187"/>
      <c r="H548" s="186"/>
      <c r="I548" s="186"/>
    </row>
    <row r="549" spans="1:9" ht="18.95" customHeight="1" x14ac:dyDescent="0.25">
      <c r="A549" s="52"/>
      <c r="C549" s="186"/>
      <c r="D549" s="186"/>
      <c r="E549" s="186"/>
      <c r="F549" s="186"/>
      <c r="G549" s="187"/>
      <c r="H549" s="186"/>
      <c r="I549" s="186"/>
    </row>
    <row r="550" spans="1:9" ht="18.95" customHeight="1" x14ac:dyDescent="0.25">
      <c r="A550" s="52"/>
      <c r="C550" s="186"/>
      <c r="D550" s="186"/>
      <c r="E550" s="186"/>
      <c r="F550" s="186"/>
      <c r="G550" s="187"/>
      <c r="H550" s="186"/>
      <c r="I550" s="186"/>
    </row>
    <row r="551" spans="1:9" ht="18.95" customHeight="1" x14ac:dyDescent="0.25">
      <c r="A551" s="52"/>
      <c r="C551" s="186"/>
      <c r="D551" s="186"/>
      <c r="E551" s="186"/>
      <c r="F551" s="186"/>
      <c r="G551" s="187"/>
      <c r="H551" s="186"/>
      <c r="I551" s="186"/>
    </row>
    <row r="552" spans="1:9" ht="18.95" customHeight="1" x14ac:dyDescent="0.25">
      <c r="A552" s="52"/>
      <c r="C552" s="186"/>
      <c r="D552" s="186"/>
      <c r="E552" s="186"/>
      <c r="F552" s="186"/>
      <c r="G552" s="187"/>
      <c r="H552" s="186"/>
      <c r="I552" s="186"/>
    </row>
    <row r="553" spans="1:9" ht="18.95" customHeight="1" x14ac:dyDescent="0.25">
      <c r="A553" s="52"/>
      <c r="C553" s="186"/>
      <c r="D553" s="186"/>
      <c r="E553" s="186"/>
      <c r="F553" s="186"/>
      <c r="G553" s="187"/>
      <c r="H553" s="186"/>
      <c r="I553" s="186"/>
    </row>
    <row r="554" spans="1:9" ht="18.95" customHeight="1" x14ac:dyDescent="0.25">
      <c r="A554" s="52"/>
      <c r="C554" s="186"/>
      <c r="D554" s="186"/>
      <c r="E554" s="186"/>
      <c r="F554" s="186"/>
      <c r="G554" s="187"/>
      <c r="H554" s="186"/>
      <c r="I554" s="186"/>
    </row>
    <row r="555" spans="1:9" ht="18.95" customHeight="1" x14ac:dyDescent="0.25">
      <c r="A555" s="52"/>
      <c r="C555" s="186"/>
      <c r="D555" s="186"/>
      <c r="E555" s="186"/>
      <c r="F555" s="186"/>
      <c r="G555" s="187"/>
      <c r="H555" s="186"/>
      <c r="I555" s="186"/>
    </row>
    <row r="556" spans="1:9" ht="18.95" customHeight="1" x14ac:dyDescent="0.25">
      <c r="A556" s="52"/>
      <c r="C556" s="186"/>
      <c r="D556" s="186"/>
      <c r="E556" s="186"/>
      <c r="F556" s="186"/>
      <c r="G556" s="187"/>
      <c r="H556" s="186"/>
      <c r="I556" s="186"/>
    </row>
    <row r="557" spans="1:9" ht="18.95" customHeight="1" x14ac:dyDescent="0.25">
      <c r="A557" s="52"/>
      <c r="C557" s="186"/>
      <c r="D557" s="186"/>
      <c r="E557" s="186"/>
      <c r="F557" s="186"/>
      <c r="G557" s="187"/>
      <c r="H557" s="186"/>
      <c r="I557" s="186"/>
    </row>
    <row r="558" spans="1:9" ht="18.95" customHeight="1" x14ac:dyDescent="0.25">
      <c r="A558" s="52"/>
      <c r="C558" s="186"/>
      <c r="D558" s="186"/>
      <c r="E558" s="186"/>
      <c r="F558" s="186"/>
      <c r="G558" s="187"/>
      <c r="H558" s="186"/>
      <c r="I558" s="186"/>
    </row>
    <row r="559" spans="1:9" ht="18.95" customHeight="1" x14ac:dyDescent="0.25">
      <c r="A559" s="52"/>
      <c r="C559" s="186"/>
      <c r="D559" s="186"/>
      <c r="E559" s="186"/>
      <c r="F559" s="186"/>
      <c r="G559" s="187"/>
      <c r="H559" s="186"/>
      <c r="I559" s="186"/>
    </row>
    <row r="560" spans="1:9" ht="18.95" customHeight="1" x14ac:dyDescent="0.25">
      <c r="A560" s="52"/>
      <c r="C560" s="186"/>
      <c r="D560" s="186"/>
      <c r="E560" s="186"/>
      <c r="F560" s="186"/>
      <c r="G560" s="187"/>
      <c r="H560" s="186"/>
      <c r="I560" s="186"/>
    </row>
    <row r="561" spans="1:9" ht="18.95" customHeight="1" x14ac:dyDescent="0.25">
      <c r="A561" s="52"/>
      <c r="C561" s="186"/>
      <c r="D561" s="186"/>
      <c r="E561" s="186"/>
      <c r="F561" s="186"/>
      <c r="G561" s="187"/>
      <c r="H561" s="186"/>
      <c r="I561" s="186"/>
    </row>
    <row r="562" spans="1:9" ht="18.95" customHeight="1" x14ac:dyDescent="0.25">
      <c r="A562" s="52"/>
      <c r="C562" s="186"/>
      <c r="D562" s="186"/>
      <c r="E562" s="186"/>
      <c r="F562" s="186"/>
      <c r="G562" s="187"/>
      <c r="H562" s="186"/>
      <c r="I562" s="186"/>
    </row>
    <row r="563" spans="1:9" ht="18.95" customHeight="1" x14ac:dyDescent="0.25">
      <c r="A563" s="52"/>
      <c r="C563" s="186"/>
      <c r="D563" s="186"/>
      <c r="E563" s="186"/>
      <c r="F563" s="186"/>
      <c r="G563" s="187"/>
      <c r="H563" s="186"/>
      <c r="I563" s="186"/>
    </row>
    <row r="564" spans="1:9" ht="18.95" customHeight="1" x14ac:dyDescent="0.25">
      <c r="A564" s="52"/>
      <c r="C564" s="186"/>
      <c r="D564" s="186"/>
      <c r="E564" s="186"/>
      <c r="F564" s="186"/>
      <c r="G564" s="187"/>
      <c r="H564" s="186"/>
      <c r="I564" s="186"/>
    </row>
    <row r="565" spans="1:9" ht="18.95" customHeight="1" x14ac:dyDescent="0.25">
      <c r="A565" s="52"/>
      <c r="C565" s="186"/>
      <c r="D565" s="186"/>
      <c r="E565" s="186"/>
      <c r="F565" s="186"/>
      <c r="G565" s="187"/>
      <c r="H565" s="186"/>
      <c r="I565" s="186"/>
    </row>
    <row r="566" spans="1:9" ht="18.95" customHeight="1" x14ac:dyDescent="0.25">
      <c r="A566" s="52"/>
      <c r="C566" s="186"/>
      <c r="D566" s="186"/>
      <c r="E566" s="186"/>
      <c r="F566" s="186"/>
      <c r="G566" s="187"/>
      <c r="H566" s="186"/>
      <c r="I566" s="186"/>
    </row>
    <row r="567" spans="1:9" ht="18.95" customHeight="1" x14ac:dyDescent="0.25">
      <c r="A567" s="52"/>
      <c r="C567" s="186"/>
      <c r="D567" s="186"/>
      <c r="E567" s="186"/>
      <c r="F567" s="186"/>
      <c r="G567" s="187"/>
      <c r="H567" s="186"/>
      <c r="I567" s="186"/>
    </row>
    <row r="568" spans="1:9" ht="18.95" customHeight="1" x14ac:dyDescent="0.25">
      <c r="A568" s="52"/>
      <c r="C568" s="186"/>
      <c r="D568" s="186"/>
      <c r="E568" s="186"/>
      <c r="F568" s="186"/>
      <c r="G568" s="187"/>
      <c r="H568" s="186"/>
      <c r="I568" s="186"/>
    </row>
    <row r="569" spans="1:9" ht="18.95" customHeight="1" x14ac:dyDescent="0.25">
      <c r="A569" s="52"/>
      <c r="C569" s="186"/>
      <c r="D569" s="186"/>
      <c r="E569" s="186"/>
      <c r="F569" s="186"/>
      <c r="G569" s="187"/>
      <c r="H569" s="186"/>
      <c r="I569" s="186"/>
    </row>
    <row r="570" spans="1:9" ht="18.95" customHeight="1" x14ac:dyDescent="0.25">
      <c r="A570" s="52"/>
      <c r="C570" s="186"/>
      <c r="D570" s="186"/>
      <c r="E570" s="186"/>
      <c r="F570" s="186"/>
      <c r="G570" s="187"/>
      <c r="H570" s="186"/>
      <c r="I570" s="186"/>
    </row>
    <row r="571" spans="1:9" ht="18.95" customHeight="1" x14ac:dyDescent="0.25">
      <c r="A571" s="52"/>
      <c r="C571" s="186"/>
      <c r="D571" s="186"/>
      <c r="E571" s="186"/>
      <c r="F571" s="186"/>
      <c r="G571" s="187"/>
      <c r="H571" s="186"/>
      <c r="I571" s="186"/>
    </row>
    <row r="572" spans="1:9" ht="18.95" customHeight="1" x14ac:dyDescent="0.25">
      <c r="A572" s="52"/>
      <c r="C572" s="186"/>
      <c r="D572" s="186"/>
      <c r="E572" s="186"/>
      <c r="F572" s="186"/>
      <c r="G572" s="187"/>
      <c r="H572" s="186"/>
      <c r="I572" s="186"/>
    </row>
    <row r="573" spans="1:9" ht="18.95" customHeight="1" x14ac:dyDescent="0.25">
      <c r="A573" s="52"/>
      <c r="C573" s="186"/>
      <c r="D573" s="186"/>
      <c r="E573" s="186"/>
      <c r="F573" s="186"/>
      <c r="G573" s="187"/>
      <c r="H573" s="186"/>
      <c r="I573" s="186"/>
    </row>
    <row r="574" spans="1:9" ht="18.95" customHeight="1" x14ac:dyDescent="0.25">
      <c r="A574" s="52"/>
      <c r="C574" s="186"/>
      <c r="D574" s="186"/>
      <c r="E574" s="186"/>
      <c r="F574" s="186"/>
      <c r="G574" s="187"/>
      <c r="H574" s="186"/>
      <c r="I574" s="186"/>
    </row>
    <row r="575" spans="1:9" ht="18.95" customHeight="1" x14ac:dyDescent="0.25">
      <c r="A575" s="52"/>
      <c r="C575" s="186"/>
      <c r="D575" s="186"/>
      <c r="E575" s="186"/>
      <c r="F575" s="186"/>
      <c r="G575" s="187"/>
      <c r="H575" s="186"/>
      <c r="I575" s="186"/>
    </row>
    <row r="576" spans="1:9" ht="18.95" customHeight="1" x14ac:dyDescent="0.25">
      <c r="A576" s="52"/>
      <c r="C576" s="186"/>
      <c r="D576" s="186"/>
      <c r="E576" s="186"/>
      <c r="F576" s="186"/>
      <c r="G576" s="187"/>
      <c r="H576" s="186"/>
      <c r="I576" s="186"/>
    </row>
    <row r="577" spans="1:9" ht="18.95" customHeight="1" x14ac:dyDescent="0.25">
      <c r="A577" s="52"/>
      <c r="C577" s="186"/>
      <c r="D577" s="186"/>
      <c r="E577" s="186"/>
      <c r="F577" s="186"/>
      <c r="G577" s="187"/>
      <c r="H577" s="186"/>
      <c r="I577" s="186"/>
    </row>
    <row r="578" spans="1:9" ht="18.95" customHeight="1" x14ac:dyDescent="0.25">
      <c r="A578" s="52"/>
      <c r="C578" s="186"/>
      <c r="D578" s="186"/>
      <c r="E578" s="186"/>
      <c r="F578" s="186"/>
      <c r="G578" s="187"/>
      <c r="H578" s="186"/>
      <c r="I578" s="186"/>
    </row>
    <row r="579" spans="1:9" ht="18.95" customHeight="1" x14ac:dyDescent="0.25">
      <c r="A579" s="52"/>
      <c r="C579" s="186"/>
      <c r="D579" s="186"/>
      <c r="E579" s="186"/>
      <c r="F579" s="186"/>
      <c r="G579" s="187"/>
      <c r="H579" s="186"/>
      <c r="I579" s="186"/>
    </row>
    <row r="580" spans="1:9" ht="18.95" customHeight="1" x14ac:dyDescent="0.25">
      <c r="A580" s="52"/>
      <c r="C580" s="186"/>
      <c r="D580" s="186"/>
      <c r="E580" s="186"/>
      <c r="F580" s="186"/>
      <c r="G580" s="187"/>
      <c r="H580" s="186"/>
      <c r="I580" s="186"/>
    </row>
    <row r="581" spans="1:9" ht="18.95" customHeight="1" x14ac:dyDescent="0.25">
      <c r="A581" s="52"/>
      <c r="C581" s="186"/>
      <c r="D581" s="186"/>
      <c r="E581" s="186"/>
      <c r="F581" s="186"/>
      <c r="G581" s="187"/>
      <c r="H581" s="186"/>
      <c r="I581" s="186"/>
    </row>
    <row r="582" spans="1:9" ht="18.95" customHeight="1" x14ac:dyDescent="0.25">
      <c r="A582" s="52"/>
      <c r="C582" s="186"/>
      <c r="D582" s="186"/>
      <c r="E582" s="186"/>
      <c r="F582" s="186"/>
      <c r="G582" s="187"/>
      <c r="H582" s="186"/>
      <c r="I582" s="186"/>
    </row>
    <row r="583" spans="1:9" ht="18.95" customHeight="1" x14ac:dyDescent="0.25">
      <c r="A583" s="52"/>
      <c r="C583" s="186"/>
      <c r="D583" s="186"/>
      <c r="E583" s="186"/>
      <c r="F583" s="186"/>
      <c r="G583" s="187"/>
      <c r="H583" s="186"/>
      <c r="I583" s="186"/>
    </row>
    <row r="584" spans="1:9" ht="18.95" customHeight="1" x14ac:dyDescent="0.25">
      <c r="A584" s="52"/>
      <c r="C584" s="186"/>
      <c r="D584" s="186"/>
      <c r="E584" s="186"/>
      <c r="F584" s="186"/>
      <c r="G584" s="187"/>
      <c r="H584" s="186"/>
      <c r="I584" s="186"/>
    </row>
    <row r="585" spans="1:9" ht="18.95" customHeight="1" x14ac:dyDescent="0.25">
      <c r="A585" s="52"/>
      <c r="C585" s="186"/>
      <c r="D585" s="186"/>
      <c r="E585" s="186"/>
      <c r="F585" s="186"/>
      <c r="G585" s="187"/>
      <c r="H585" s="186"/>
      <c r="I585" s="186"/>
    </row>
    <row r="586" spans="1:9" ht="18.95" customHeight="1" x14ac:dyDescent="0.25">
      <c r="A586" s="52"/>
      <c r="C586" s="186"/>
      <c r="D586" s="186"/>
      <c r="E586" s="186"/>
      <c r="F586" s="186"/>
      <c r="G586" s="187"/>
      <c r="H586" s="186"/>
      <c r="I586" s="186"/>
    </row>
    <row r="587" spans="1:9" ht="18.95" customHeight="1" x14ac:dyDescent="0.25">
      <c r="A587" s="52"/>
      <c r="C587" s="186"/>
      <c r="D587" s="186"/>
      <c r="E587" s="186"/>
      <c r="F587" s="186"/>
      <c r="G587" s="187"/>
      <c r="H587" s="186"/>
      <c r="I587" s="186"/>
    </row>
    <row r="588" spans="1:9" ht="18.95" customHeight="1" x14ac:dyDescent="0.25">
      <c r="A588" s="52"/>
      <c r="C588" s="186"/>
      <c r="D588" s="186"/>
      <c r="E588" s="186"/>
      <c r="F588" s="186"/>
      <c r="G588" s="187"/>
      <c r="H588" s="186"/>
      <c r="I588" s="186"/>
    </row>
    <row r="589" spans="1:9" ht="18.95" customHeight="1" x14ac:dyDescent="0.25">
      <c r="A589" s="52"/>
      <c r="C589" s="186"/>
      <c r="D589" s="186"/>
      <c r="E589" s="186"/>
      <c r="F589" s="186"/>
      <c r="G589" s="187"/>
      <c r="H589" s="186"/>
      <c r="I589" s="186"/>
    </row>
    <row r="590" spans="1:9" ht="18.95" customHeight="1" x14ac:dyDescent="0.25">
      <c r="A590" s="52"/>
      <c r="C590" s="186"/>
      <c r="D590" s="186"/>
      <c r="E590" s="186"/>
      <c r="F590" s="186"/>
      <c r="G590" s="187"/>
      <c r="H590" s="186"/>
      <c r="I590" s="186"/>
    </row>
    <row r="591" spans="1:9" ht="18.95" customHeight="1" x14ac:dyDescent="0.25">
      <c r="A591" s="52"/>
      <c r="C591" s="186"/>
      <c r="D591" s="186"/>
      <c r="E591" s="186"/>
      <c r="F591" s="186"/>
      <c r="G591" s="187"/>
      <c r="H591" s="186"/>
      <c r="I591" s="186"/>
    </row>
    <row r="592" spans="1:9" ht="18.95" customHeight="1" x14ac:dyDescent="0.25">
      <c r="A592" s="52"/>
      <c r="C592" s="186"/>
      <c r="D592" s="186"/>
      <c r="E592" s="186"/>
      <c r="F592" s="186"/>
      <c r="G592" s="187"/>
      <c r="H592" s="186"/>
      <c r="I592" s="186"/>
    </row>
    <row r="593" spans="1:9" ht="18.95" customHeight="1" x14ac:dyDescent="0.25">
      <c r="A593" s="52"/>
      <c r="C593" s="186"/>
      <c r="D593" s="186"/>
      <c r="E593" s="186"/>
      <c r="F593" s="186"/>
      <c r="G593" s="187"/>
      <c r="H593" s="186"/>
      <c r="I593" s="186"/>
    </row>
    <row r="594" spans="1:9" ht="18.95" customHeight="1" x14ac:dyDescent="0.25">
      <c r="A594" s="52"/>
      <c r="C594" s="186"/>
      <c r="D594" s="186"/>
      <c r="E594" s="186"/>
      <c r="F594" s="186"/>
      <c r="G594" s="187"/>
      <c r="H594" s="186"/>
      <c r="I594" s="186"/>
    </row>
    <row r="595" spans="1:9" ht="18.95" customHeight="1" x14ac:dyDescent="0.25">
      <c r="A595" s="52"/>
      <c r="C595" s="186"/>
      <c r="D595" s="186"/>
      <c r="E595" s="186"/>
      <c r="F595" s="186"/>
      <c r="G595" s="187"/>
      <c r="H595" s="186"/>
      <c r="I595" s="186"/>
    </row>
    <row r="596" spans="1:9" ht="18.95" customHeight="1" x14ac:dyDescent="0.25">
      <c r="A596" s="52"/>
      <c r="C596" s="186"/>
      <c r="D596" s="186"/>
      <c r="E596" s="186"/>
      <c r="F596" s="186"/>
      <c r="G596" s="187"/>
      <c r="H596" s="186"/>
      <c r="I596" s="186"/>
    </row>
    <row r="597" spans="1:9" ht="18.95" customHeight="1" x14ac:dyDescent="0.25">
      <c r="A597" s="52"/>
      <c r="C597" s="186"/>
      <c r="D597" s="186"/>
      <c r="E597" s="186"/>
      <c r="F597" s="186"/>
      <c r="G597" s="187"/>
      <c r="H597" s="186"/>
      <c r="I597" s="186"/>
    </row>
    <row r="598" spans="1:9" ht="18.95" customHeight="1" x14ac:dyDescent="0.25">
      <c r="A598" s="52"/>
      <c r="C598" s="186"/>
      <c r="D598" s="186"/>
      <c r="E598" s="186"/>
      <c r="F598" s="186"/>
      <c r="G598" s="187"/>
      <c r="H598" s="186"/>
      <c r="I598" s="186"/>
    </row>
    <row r="599" spans="1:9" ht="18.95" customHeight="1" x14ac:dyDescent="0.25">
      <c r="A599" s="52"/>
      <c r="C599" s="186"/>
      <c r="D599" s="186"/>
      <c r="E599" s="186"/>
      <c r="F599" s="186"/>
      <c r="G599" s="187"/>
      <c r="H599" s="186"/>
      <c r="I599" s="186"/>
    </row>
    <row r="600" spans="1:9" ht="18.95" customHeight="1" x14ac:dyDescent="0.25">
      <c r="A600" s="52"/>
      <c r="C600" s="186"/>
      <c r="D600" s="186"/>
      <c r="E600" s="186"/>
      <c r="F600" s="186"/>
      <c r="G600" s="187"/>
      <c r="H600" s="186"/>
      <c r="I600" s="186"/>
    </row>
    <row r="601" spans="1:9" ht="18.95" customHeight="1" x14ac:dyDescent="0.25">
      <c r="A601" s="52"/>
      <c r="C601" s="186"/>
      <c r="D601" s="186"/>
      <c r="E601" s="186"/>
      <c r="F601" s="186"/>
      <c r="G601" s="187"/>
      <c r="H601" s="186"/>
      <c r="I601" s="186"/>
    </row>
    <row r="602" spans="1:9" ht="18.95" customHeight="1" x14ac:dyDescent="0.25">
      <c r="A602" s="52"/>
      <c r="C602" s="186"/>
      <c r="D602" s="186"/>
      <c r="E602" s="186"/>
      <c r="F602" s="186"/>
      <c r="G602" s="187"/>
      <c r="H602" s="186"/>
      <c r="I602" s="186"/>
    </row>
    <row r="603" spans="1:9" ht="18.95" customHeight="1" x14ac:dyDescent="0.25">
      <c r="A603" s="52"/>
      <c r="C603" s="186"/>
      <c r="D603" s="186"/>
      <c r="E603" s="186"/>
      <c r="F603" s="186"/>
      <c r="G603" s="187"/>
      <c r="H603" s="186"/>
      <c r="I603" s="186"/>
    </row>
    <row r="604" spans="1:9" ht="18.95" customHeight="1" x14ac:dyDescent="0.25">
      <c r="A604" s="52"/>
      <c r="C604" s="186"/>
      <c r="D604" s="186"/>
      <c r="E604" s="186"/>
      <c r="F604" s="186"/>
      <c r="G604" s="187"/>
      <c r="H604" s="186"/>
      <c r="I604" s="186"/>
    </row>
    <row r="605" spans="1:9" ht="18.95" customHeight="1" x14ac:dyDescent="0.25">
      <c r="A605" s="52"/>
      <c r="C605" s="186"/>
      <c r="D605" s="186"/>
      <c r="E605" s="186"/>
      <c r="F605" s="186"/>
      <c r="G605" s="187"/>
      <c r="H605" s="186"/>
      <c r="I605" s="186"/>
    </row>
    <row r="606" spans="1:9" ht="18.95" customHeight="1" x14ac:dyDescent="0.25">
      <c r="A606" s="52"/>
      <c r="C606" s="186"/>
      <c r="D606" s="186"/>
      <c r="E606" s="186"/>
      <c r="F606" s="186"/>
      <c r="G606" s="187"/>
      <c r="H606" s="186"/>
      <c r="I606" s="186"/>
    </row>
    <row r="607" spans="1:9" ht="18.95" customHeight="1" x14ac:dyDescent="0.25">
      <c r="A607" s="52"/>
      <c r="C607" s="186"/>
      <c r="D607" s="186"/>
      <c r="E607" s="186"/>
      <c r="F607" s="186"/>
      <c r="G607" s="187"/>
      <c r="H607" s="186"/>
      <c r="I607" s="186"/>
    </row>
    <row r="608" spans="1:9" ht="18.95" customHeight="1" x14ac:dyDescent="0.25">
      <c r="A608" s="52"/>
      <c r="C608" s="186"/>
      <c r="D608" s="186"/>
      <c r="E608" s="186"/>
      <c r="F608" s="186"/>
      <c r="G608" s="187"/>
      <c r="H608" s="186"/>
      <c r="I608" s="186"/>
    </row>
    <row r="609" spans="1:9" ht="18.95" customHeight="1" x14ac:dyDescent="0.25">
      <c r="A609" s="52"/>
      <c r="C609" s="186"/>
      <c r="D609" s="186"/>
      <c r="E609" s="186"/>
      <c r="F609" s="186"/>
      <c r="G609" s="187"/>
      <c r="H609" s="186"/>
      <c r="I609" s="186"/>
    </row>
    <row r="610" spans="1:9" ht="18.95" customHeight="1" x14ac:dyDescent="0.25">
      <c r="A610" s="52"/>
      <c r="C610" s="186"/>
      <c r="D610" s="186"/>
      <c r="E610" s="186"/>
      <c r="F610" s="186"/>
      <c r="G610" s="187"/>
      <c r="H610" s="186"/>
      <c r="I610" s="186"/>
    </row>
    <row r="611" spans="1:9" ht="18.95" customHeight="1" x14ac:dyDescent="0.25">
      <c r="A611" s="52"/>
      <c r="C611" s="186"/>
      <c r="D611" s="186"/>
      <c r="E611" s="186"/>
      <c r="F611" s="186"/>
      <c r="G611" s="187"/>
      <c r="H611" s="186"/>
      <c r="I611" s="186"/>
    </row>
    <row r="612" spans="1:9" ht="18.95" customHeight="1" x14ac:dyDescent="0.25">
      <c r="A612" s="52"/>
      <c r="C612" s="186"/>
      <c r="D612" s="186"/>
      <c r="E612" s="186"/>
      <c r="F612" s="186"/>
      <c r="G612" s="187"/>
      <c r="H612" s="186"/>
      <c r="I612" s="186"/>
    </row>
    <row r="613" spans="1:9" ht="18.95" customHeight="1" x14ac:dyDescent="0.25">
      <c r="A613" s="52"/>
      <c r="C613" s="186"/>
      <c r="D613" s="186"/>
      <c r="E613" s="186"/>
      <c r="F613" s="186"/>
      <c r="G613" s="187"/>
      <c r="H613" s="186"/>
      <c r="I613" s="186"/>
    </row>
    <row r="614" spans="1:9" ht="18.95" customHeight="1" x14ac:dyDescent="0.25">
      <c r="A614" s="52"/>
      <c r="C614" s="186"/>
      <c r="D614" s="186"/>
      <c r="E614" s="186"/>
      <c r="F614" s="186"/>
      <c r="G614" s="187"/>
      <c r="H614" s="186"/>
      <c r="I614" s="186"/>
    </row>
    <row r="615" spans="1:9" ht="18.95" customHeight="1" x14ac:dyDescent="0.25">
      <c r="A615" s="52"/>
      <c r="C615" s="186"/>
      <c r="D615" s="186"/>
      <c r="E615" s="186"/>
      <c r="F615" s="186"/>
      <c r="G615" s="187"/>
      <c r="H615" s="186"/>
      <c r="I615" s="186"/>
    </row>
    <row r="616" spans="1:9" ht="18.95" customHeight="1" x14ac:dyDescent="0.25">
      <c r="A616" s="52"/>
      <c r="C616" s="186"/>
      <c r="D616" s="186"/>
      <c r="E616" s="186"/>
      <c r="F616" s="186"/>
      <c r="G616" s="187"/>
      <c r="H616" s="186"/>
      <c r="I616" s="186"/>
    </row>
    <row r="617" spans="1:9" ht="18.95" customHeight="1" x14ac:dyDescent="0.25">
      <c r="A617" s="52"/>
      <c r="C617" s="186"/>
      <c r="D617" s="186"/>
      <c r="E617" s="186"/>
      <c r="F617" s="186"/>
      <c r="G617" s="187"/>
      <c r="H617" s="186"/>
      <c r="I617" s="186"/>
    </row>
    <row r="618" spans="1:9" ht="18.95" customHeight="1" x14ac:dyDescent="0.25">
      <c r="A618" s="52"/>
      <c r="C618" s="186"/>
      <c r="D618" s="186"/>
      <c r="E618" s="186"/>
      <c r="F618" s="186"/>
      <c r="G618" s="187"/>
      <c r="H618" s="186"/>
      <c r="I618" s="186"/>
    </row>
    <row r="619" spans="1:9" ht="18.95" customHeight="1" x14ac:dyDescent="0.25">
      <c r="A619" s="52"/>
      <c r="C619" s="186"/>
      <c r="D619" s="186"/>
      <c r="E619" s="186"/>
      <c r="F619" s="186"/>
      <c r="G619" s="187"/>
      <c r="H619" s="186"/>
      <c r="I619" s="186"/>
    </row>
    <row r="620" spans="1:9" ht="18.95" customHeight="1" x14ac:dyDescent="0.25">
      <c r="A620" s="52"/>
      <c r="C620" s="186"/>
      <c r="D620" s="186"/>
      <c r="E620" s="186"/>
      <c r="F620" s="186"/>
      <c r="G620" s="187"/>
      <c r="H620" s="186"/>
      <c r="I620" s="186"/>
    </row>
    <row r="621" spans="1:9" ht="18.95" customHeight="1" x14ac:dyDescent="0.25">
      <c r="A621" s="52"/>
      <c r="C621" s="186"/>
      <c r="D621" s="186"/>
      <c r="E621" s="186"/>
      <c r="F621" s="186"/>
      <c r="G621" s="187"/>
      <c r="H621" s="186"/>
      <c r="I621" s="186"/>
    </row>
    <row r="622" spans="1:9" ht="18.95" customHeight="1" x14ac:dyDescent="0.25">
      <c r="A622" s="52"/>
      <c r="C622" s="186"/>
      <c r="D622" s="186"/>
      <c r="E622" s="186"/>
      <c r="F622" s="186"/>
      <c r="G622" s="187"/>
      <c r="H622" s="186"/>
      <c r="I622" s="186"/>
    </row>
    <row r="623" spans="1:9" ht="18.95" customHeight="1" x14ac:dyDescent="0.25">
      <c r="A623" s="52"/>
      <c r="C623" s="186"/>
      <c r="D623" s="186"/>
      <c r="E623" s="186"/>
      <c r="F623" s="186"/>
      <c r="G623" s="187"/>
      <c r="H623" s="186"/>
      <c r="I623" s="186"/>
    </row>
    <row r="624" spans="1:9" ht="18.95" customHeight="1" x14ac:dyDescent="0.25">
      <c r="A624" s="52"/>
      <c r="C624" s="186"/>
      <c r="D624" s="186"/>
      <c r="E624" s="186"/>
      <c r="F624" s="186"/>
      <c r="G624" s="187"/>
      <c r="H624" s="186"/>
      <c r="I624" s="186"/>
    </row>
    <row r="625" spans="1:9" ht="18.95" customHeight="1" x14ac:dyDescent="0.25">
      <c r="A625" s="52"/>
      <c r="C625" s="186"/>
      <c r="D625" s="186"/>
      <c r="E625" s="186"/>
      <c r="F625" s="186"/>
      <c r="G625" s="187"/>
      <c r="H625" s="186"/>
      <c r="I625" s="186"/>
    </row>
    <row r="626" spans="1:9" ht="18.95" customHeight="1" x14ac:dyDescent="0.25">
      <c r="A626" s="52"/>
      <c r="C626" s="186"/>
      <c r="D626" s="186"/>
      <c r="E626" s="186"/>
      <c r="F626" s="186"/>
      <c r="G626" s="187"/>
      <c r="H626" s="186"/>
      <c r="I626" s="186"/>
    </row>
    <row r="627" spans="1:9" ht="18.95" customHeight="1" x14ac:dyDescent="0.25">
      <c r="A627" s="52"/>
      <c r="C627" s="186"/>
      <c r="D627" s="186"/>
      <c r="E627" s="186"/>
      <c r="F627" s="186"/>
      <c r="G627" s="187"/>
      <c r="H627" s="186"/>
      <c r="I627" s="186"/>
    </row>
    <row r="628" spans="1:9" ht="18.95" customHeight="1" x14ac:dyDescent="0.25">
      <c r="A628" s="52"/>
      <c r="C628" s="186"/>
      <c r="D628" s="186"/>
      <c r="E628" s="186"/>
      <c r="F628" s="186"/>
      <c r="G628" s="187"/>
      <c r="H628" s="186"/>
      <c r="I628" s="186"/>
    </row>
    <row r="629" spans="1:9" ht="18.95" customHeight="1" x14ac:dyDescent="0.25">
      <c r="A629" s="52"/>
      <c r="C629" s="186"/>
      <c r="D629" s="186"/>
      <c r="E629" s="186"/>
      <c r="F629" s="186"/>
      <c r="G629" s="187"/>
      <c r="H629" s="186"/>
      <c r="I629" s="186"/>
    </row>
    <row r="630" spans="1:9" ht="18.95" customHeight="1" x14ac:dyDescent="0.25">
      <c r="A630" s="52"/>
      <c r="C630" s="186"/>
      <c r="D630" s="186"/>
      <c r="E630" s="186"/>
      <c r="F630" s="186"/>
      <c r="G630" s="187"/>
      <c r="H630" s="186"/>
      <c r="I630" s="186"/>
    </row>
    <row r="631" spans="1:9" ht="18.95" customHeight="1" x14ac:dyDescent="0.25">
      <c r="A631" s="52"/>
      <c r="C631" s="186"/>
      <c r="D631" s="186"/>
      <c r="E631" s="186"/>
      <c r="F631" s="186"/>
      <c r="G631" s="187"/>
      <c r="H631" s="186"/>
      <c r="I631" s="186"/>
    </row>
    <row r="632" spans="1:9" ht="18.95" customHeight="1" x14ac:dyDescent="0.25">
      <c r="A632" s="52"/>
      <c r="C632" s="186"/>
      <c r="D632" s="186"/>
      <c r="E632" s="186"/>
      <c r="F632" s="186"/>
      <c r="G632" s="187"/>
      <c r="H632" s="186"/>
      <c r="I632" s="186"/>
    </row>
    <row r="633" spans="1:9" ht="18.95" customHeight="1" x14ac:dyDescent="0.25">
      <c r="A633" s="52"/>
      <c r="C633" s="186"/>
      <c r="D633" s="186"/>
      <c r="E633" s="186"/>
      <c r="F633" s="186"/>
      <c r="G633" s="187"/>
      <c r="H633" s="186"/>
      <c r="I633" s="186"/>
    </row>
    <row r="634" spans="1:9" ht="18.95" customHeight="1" x14ac:dyDescent="0.25">
      <c r="A634" s="52"/>
      <c r="C634" s="186"/>
      <c r="D634" s="186"/>
      <c r="E634" s="186"/>
      <c r="F634" s="186"/>
      <c r="G634" s="187"/>
      <c r="H634" s="186"/>
      <c r="I634" s="186"/>
    </row>
    <row r="635" spans="1:9" ht="18.95" customHeight="1" x14ac:dyDescent="0.25">
      <c r="A635" s="52"/>
      <c r="C635" s="186"/>
      <c r="D635" s="186"/>
      <c r="E635" s="186"/>
      <c r="F635" s="186"/>
      <c r="G635" s="187"/>
      <c r="H635" s="186"/>
      <c r="I635" s="186"/>
    </row>
    <row r="636" spans="1:9" ht="18.95" customHeight="1" x14ac:dyDescent="0.25">
      <c r="A636" s="52"/>
      <c r="C636" s="186"/>
      <c r="D636" s="186"/>
      <c r="E636" s="186"/>
      <c r="F636" s="186"/>
      <c r="G636" s="187"/>
      <c r="H636" s="186"/>
      <c r="I636" s="186"/>
    </row>
    <row r="637" spans="1:9" ht="18.95" customHeight="1" x14ac:dyDescent="0.25">
      <c r="A637" s="52"/>
      <c r="C637" s="186"/>
      <c r="D637" s="186"/>
      <c r="E637" s="186"/>
      <c r="F637" s="186"/>
      <c r="G637" s="187"/>
      <c r="H637" s="186"/>
      <c r="I637" s="186"/>
    </row>
    <row r="638" spans="1:9" ht="18.95" customHeight="1" x14ac:dyDescent="0.25">
      <c r="A638" s="52"/>
      <c r="C638" s="186"/>
      <c r="D638" s="186"/>
      <c r="E638" s="186"/>
      <c r="F638" s="186"/>
      <c r="G638" s="187"/>
      <c r="H638" s="186"/>
      <c r="I638" s="186"/>
    </row>
    <row r="639" spans="1:9" ht="18.95" customHeight="1" x14ac:dyDescent="0.25">
      <c r="A639" s="52"/>
      <c r="C639" s="186"/>
      <c r="D639" s="186"/>
      <c r="E639" s="186"/>
      <c r="F639" s="186"/>
      <c r="G639" s="187"/>
      <c r="H639" s="186"/>
      <c r="I639" s="186"/>
    </row>
    <row r="640" spans="1:9" ht="18.95" customHeight="1" x14ac:dyDescent="0.25">
      <c r="A640" s="52"/>
      <c r="C640" s="186"/>
      <c r="D640" s="186"/>
      <c r="E640" s="186"/>
      <c r="F640" s="186"/>
      <c r="G640" s="187"/>
      <c r="H640" s="186"/>
      <c r="I640" s="186"/>
    </row>
    <row r="641" spans="1:9" ht="18.95" customHeight="1" x14ac:dyDescent="0.25">
      <c r="A641" s="52"/>
      <c r="C641" s="186"/>
      <c r="D641" s="186"/>
      <c r="E641" s="186"/>
      <c r="F641" s="186"/>
      <c r="G641" s="187"/>
      <c r="H641" s="186"/>
      <c r="I641" s="186"/>
    </row>
    <row r="642" spans="1:9" ht="18.95" customHeight="1" x14ac:dyDescent="0.25">
      <c r="A642" s="52"/>
      <c r="C642" s="186"/>
      <c r="D642" s="186"/>
      <c r="E642" s="186"/>
      <c r="F642" s="186"/>
      <c r="G642" s="187"/>
      <c r="H642" s="186"/>
      <c r="I642" s="186"/>
    </row>
    <row r="643" spans="1:9" ht="18.95" customHeight="1" x14ac:dyDescent="0.25">
      <c r="A643" s="52"/>
      <c r="C643" s="186"/>
      <c r="D643" s="186"/>
      <c r="E643" s="186"/>
      <c r="F643" s="186"/>
      <c r="G643" s="187"/>
      <c r="H643" s="186"/>
      <c r="I643" s="186"/>
    </row>
    <row r="644" spans="1:9" ht="18.95" customHeight="1" x14ac:dyDescent="0.25">
      <c r="A644" s="52"/>
      <c r="C644" s="186"/>
      <c r="D644" s="186"/>
      <c r="E644" s="186"/>
      <c r="F644" s="186"/>
      <c r="G644" s="187"/>
      <c r="H644" s="186"/>
      <c r="I644" s="186"/>
    </row>
    <row r="645" spans="1:9" ht="18.95" customHeight="1" x14ac:dyDescent="0.25">
      <c r="A645" s="52"/>
      <c r="C645" s="186"/>
      <c r="D645" s="186"/>
      <c r="E645" s="186"/>
      <c r="F645" s="186"/>
      <c r="G645" s="187"/>
      <c r="H645" s="186"/>
      <c r="I645" s="186"/>
    </row>
    <row r="646" spans="1:9" ht="18.95" customHeight="1" x14ac:dyDescent="0.25">
      <c r="A646" s="52"/>
      <c r="C646" s="186"/>
      <c r="D646" s="186"/>
      <c r="E646" s="186"/>
      <c r="F646" s="186"/>
      <c r="G646" s="187"/>
      <c r="H646" s="186"/>
      <c r="I646" s="186"/>
    </row>
    <row r="647" spans="1:9" ht="18.95" customHeight="1" x14ac:dyDescent="0.25">
      <c r="A647" s="52"/>
      <c r="C647" s="186"/>
      <c r="D647" s="186"/>
      <c r="E647" s="186"/>
      <c r="F647" s="186"/>
      <c r="G647" s="187"/>
      <c r="H647" s="186"/>
      <c r="I647" s="186"/>
    </row>
    <row r="648" spans="1:9" ht="18.95" customHeight="1" x14ac:dyDescent="0.25">
      <c r="A648" s="52"/>
      <c r="C648" s="186"/>
      <c r="D648" s="186"/>
      <c r="E648" s="186"/>
      <c r="F648" s="186"/>
      <c r="G648" s="187"/>
      <c r="H648" s="186"/>
      <c r="I648" s="186"/>
    </row>
    <row r="649" spans="1:9" ht="18.95" customHeight="1" x14ac:dyDescent="0.25">
      <c r="A649" s="52"/>
      <c r="C649" s="186"/>
      <c r="D649" s="186"/>
      <c r="E649" s="186"/>
      <c r="F649" s="186"/>
      <c r="G649" s="187"/>
      <c r="H649" s="186"/>
      <c r="I649" s="186"/>
    </row>
    <row r="650" spans="1:9" ht="18.95" customHeight="1" x14ac:dyDescent="0.25">
      <c r="A650" s="52"/>
      <c r="C650" s="186"/>
      <c r="D650" s="186"/>
      <c r="E650" s="186"/>
      <c r="F650" s="186"/>
      <c r="G650" s="187"/>
      <c r="H650" s="186"/>
      <c r="I650" s="186"/>
    </row>
    <row r="651" spans="1:9" ht="18.95" customHeight="1" x14ac:dyDescent="0.25">
      <c r="A651" s="52"/>
      <c r="C651" s="186"/>
      <c r="D651" s="186"/>
      <c r="E651" s="186"/>
      <c r="F651" s="186"/>
      <c r="G651" s="187"/>
      <c r="H651" s="186"/>
      <c r="I651" s="186"/>
    </row>
    <row r="652" spans="1:9" ht="18.95" customHeight="1" x14ac:dyDescent="0.25">
      <c r="A652" s="52"/>
      <c r="C652" s="186"/>
      <c r="D652" s="186"/>
      <c r="E652" s="186"/>
      <c r="F652" s="186"/>
      <c r="G652" s="187"/>
      <c r="H652" s="186"/>
      <c r="I652" s="186"/>
    </row>
    <row r="653" spans="1:9" ht="18.95" customHeight="1" x14ac:dyDescent="0.25">
      <c r="A653" s="52"/>
      <c r="C653" s="186"/>
      <c r="D653" s="186"/>
      <c r="E653" s="186"/>
      <c r="F653" s="186"/>
      <c r="G653" s="187"/>
      <c r="H653" s="186"/>
      <c r="I653" s="186"/>
    </row>
    <row r="654" spans="1:9" ht="18.95" customHeight="1" x14ac:dyDescent="0.25">
      <c r="A654" s="52"/>
      <c r="C654" s="186"/>
      <c r="D654" s="186"/>
      <c r="E654" s="186"/>
      <c r="F654" s="186"/>
      <c r="G654" s="187"/>
      <c r="H654" s="186"/>
      <c r="I654" s="186"/>
    </row>
    <row r="655" spans="1:9" ht="18.95" customHeight="1" x14ac:dyDescent="0.25">
      <c r="A655" s="52"/>
      <c r="C655" s="186"/>
      <c r="D655" s="186"/>
      <c r="E655" s="186"/>
      <c r="F655" s="186"/>
      <c r="G655" s="187"/>
      <c r="H655" s="186"/>
      <c r="I655" s="186"/>
    </row>
    <row r="656" spans="1:9" ht="18.95" customHeight="1" x14ac:dyDescent="0.25">
      <c r="A656" s="52"/>
      <c r="C656" s="186"/>
      <c r="D656" s="186"/>
      <c r="E656" s="186"/>
      <c r="F656" s="186"/>
      <c r="G656" s="187"/>
      <c r="H656" s="186"/>
      <c r="I656" s="186"/>
    </row>
    <row r="657" spans="1:9" ht="18.95" customHeight="1" x14ac:dyDescent="0.25">
      <c r="A657" s="52"/>
      <c r="C657" s="186"/>
      <c r="D657" s="186"/>
      <c r="E657" s="186"/>
      <c r="F657" s="186"/>
      <c r="G657" s="187"/>
      <c r="H657" s="186"/>
      <c r="I657" s="186"/>
    </row>
    <row r="658" spans="1:9" ht="18.95" customHeight="1" x14ac:dyDescent="0.25">
      <c r="A658" s="52"/>
      <c r="C658" s="186"/>
      <c r="D658" s="186"/>
      <c r="E658" s="186"/>
      <c r="F658" s="186"/>
      <c r="G658" s="187"/>
      <c r="H658" s="186"/>
      <c r="I658" s="186"/>
    </row>
    <row r="659" spans="1:9" ht="18.95" customHeight="1" x14ac:dyDescent="0.25">
      <c r="A659" s="52"/>
      <c r="C659" s="186"/>
      <c r="D659" s="186"/>
      <c r="E659" s="186"/>
      <c r="F659" s="186"/>
      <c r="G659" s="187"/>
      <c r="H659" s="186"/>
      <c r="I659" s="186"/>
    </row>
    <row r="660" spans="1:9" ht="18.95" customHeight="1" x14ac:dyDescent="0.25">
      <c r="A660" s="52"/>
      <c r="C660" s="186"/>
      <c r="D660" s="186"/>
      <c r="E660" s="186"/>
      <c r="F660" s="186"/>
      <c r="G660" s="187"/>
      <c r="H660" s="186"/>
      <c r="I660" s="186"/>
    </row>
    <row r="661" spans="1:9" ht="18.95" customHeight="1" x14ac:dyDescent="0.25">
      <c r="A661" s="52"/>
      <c r="C661" s="186"/>
      <c r="D661" s="186"/>
      <c r="E661" s="186"/>
      <c r="F661" s="186"/>
      <c r="G661" s="187"/>
      <c r="H661" s="186"/>
      <c r="I661" s="186"/>
    </row>
    <row r="662" spans="1:9" ht="18.95" customHeight="1" x14ac:dyDescent="0.25">
      <c r="A662" s="52"/>
      <c r="C662" s="186"/>
      <c r="D662" s="186"/>
      <c r="E662" s="186"/>
      <c r="F662" s="186"/>
      <c r="G662" s="187"/>
      <c r="H662" s="186"/>
      <c r="I662" s="186"/>
    </row>
    <row r="663" spans="1:9" ht="18.95" customHeight="1" x14ac:dyDescent="0.25">
      <c r="A663" s="52"/>
      <c r="C663" s="186"/>
      <c r="D663" s="186"/>
      <c r="E663" s="186"/>
      <c r="F663" s="186"/>
      <c r="G663" s="187"/>
      <c r="H663" s="186"/>
      <c r="I663" s="186"/>
    </row>
    <row r="664" spans="1:9" ht="18.95" customHeight="1" x14ac:dyDescent="0.25">
      <c r="A664" s="52"/>
      <c r="C664" s="186"/>
      <c r="D664" s="186"/>
      <c r="E664" s="186"/>
      <c r="F664" s="186"/>
      <c r="G664" s="187"/>
      <c r="H664" s="186"/>
      <c r="I664" s="186"/>
    </row>
    <row r="665" spans="1:9" ht="18.95" customHeight="1" x14ac:dyDescent="0.25">
      <c r="A665" s="52"/>
      <c r="C665" s="186"/>
      <c r="D665" s="186"/>
      <c r="E665" s="186"/>
      <c r="F665" s="186"/>
      <c r="G665" s="187"/>
      <c r="H665" s="186"/>
      <c r="I665" s="186"/>
    </row>
    <row r="666" spans="1:9" ht="18.95" customHeight="1" x14ac:dyDescent="0.25">
      <c r="A666" s="52"/>
      <c r="C666" s="186"/>
      <c r="D666" s="186"/>
      <c r="E666" s="186"/>
      <c r="F666" s="186"/>
      <c r="G666" s="187"/>
      <c r="H666" s="186"/>
      <c r="I666" s="186"/>
    </row>
    <row r="667" spans="1:9" ht="18.95" customHeight="1" x14ac:dyDescent="0.25">
      <c r="A667" s="52"/>
      <c r="C667" s="186"/>
      <c r="D667" s="186"/>
      <c r="E667" s="186"/>
      <c r="F667" s="186"/>
      <c r="G667" s="187"/>
      <c r="H667" s="186"/>
      <c r="I667" s="186"/>
    </row>
    <row r="668" spans="1:9" ht="18.95" customHeight="1" x14ac:dyDescent="0.25">
      <c r="A668" s="52"/>
      <c r="C668" s="186"/>
      <c r="D668" s="186"/>
      <c r="E668" s="186"/>
      <c r="F668" s="186"/>
      <c r="G668" s="187"/>
      <c r="H668" s="186"/>
      <c r="I668" s="186"/>
    </row>
    <row r="669" spans="1:9" ht="18.95" customHeight="1" x14ac:dyDescent="0.25">
      <c r="A669" s="52"/>
      <c r="C669" s="186"/>
      <c r="D669" s="186"/>
      <c r="E669" s="186"/>
      <c r="F669" s="186"/>
      <c r="G669" s="187"/>
      <c r="H669" s="186"/>
      <c r="I669" s="186"/>
    </row>
    <row r="670" spans="1:9" ht="18.95" customHeight="1" x14ac:dyDescent="0.25">
      <c r="A670" s="52"/>
      <c r="C670" s="186"/>
      <c r="D670" s="186"/>
      <c r="E670" s="186"/>
      <c r="F670" s="186"/>
      <c r="G670" s="187"/>
      <c r="H670" s="186"/>
      <c r="I670" s="186"/>
    </row>
    <row r="671" spans="1:9" ht="18.95" customHeight="1" x14ac:dyDescent="0.25">
      <c r="A671" s="52"/>
      <c r="C671" s="186"/>
      <c r="D671" s="186"/>
      <c r="E671" s="186"/>
      <c r="F671" s="186"/>
      <c r="G671" s="187"/>
      <c r="H671" s="186"/>
      <c r="I671" s="186"/>
    </row>
    <row r="672" spans="1:9" ht="18.95" customHeight="1" x14ac:dyDescent="0.25">
      <c r="A672" s="52"/>
      <c r="C672" s="186"/>
      <c r="D672" s="186"/>
      <c r="E672" s="186"/>
      <c r="F672" s="186"/>
      <c r="G672" s="187"/>
      <c r="H672" s="186"/>
      <c r="I672" s="186"/>
    </row>
    <row r="673" spans="1:9" ht="18.95" customHeight="1" x14ac:dyDescent="0.25">
      <c r="A673" s="52"/>
      <c r="C673" s="186"/>
      <c r="D673" s="186"/>
      <c r="E673" s="186"/>
      <c r="F673" s="186"/>
      <c r="G673" s="187"/>
      <c r="H673" s="186"/>
      <c r="I673" s="186"/>
    </row>
    <row r="674" spans="1:9" ht="18.95" customHeight="1" x14ac:dyDescent="0.25">
      <c r="A674" s="52"/>
      <c r="C674" s="186"/>
      <c r="D674" s="186"/>
      <c r="E674" s="186"/>
      <c r="F674" s="186"/>
      <c r="G674" s="187"/>
      <c r="H674" s="186"/>
      <c r="I674" s="186"/>
    </row>
    <row r="675" spans="1:9" ht="18.95" customHeight="1" x14ac:dyDescent="0.25">
      <c r="A675" s="52"/>
      <c r="C675" s="186"/>
      <c r="D675" s="186"/>
      <c r="E675" s="186"/>
      <c r="F675" s="186"/>
      <c r="G675" s="187"/>
      <c r="H675" s="186"/>
      <c r="I675" s="186"/>
    </row>
    <row r="676" spans="1:9" ht="18.95" customHeight="1" x14ac:dyDescent="0.25">
      <c r="A676" s="52"/>
      <c r="C676" s="186"/>
      <c r="D676" s="186"/>
      <c r="E676" s="186"/>
      <c r="F676" s="186"/>
      <c r="G676" s="187"/>
      <c r="H676" s="186"/>
      <c r="I676" s="186"/>
    </row>
    <row r="677" spans="1:9" ht="18.95" customHeight="1" x14ac:dyDescent="0.25">
      <c r="A677" s="52"/>
      <c r="C677" s="186"/>
      <c r="D677" s="186"/>
      <c r="E677" s="186"/>
      <c r="F677" s="186"/>
      <c r="G677" s="187"/>
      <c r="H677" s="186"/>
      <c r="I677" s="186"/>
    </row>
    <row r="678" spans="1:9" ht="18.95" customHeight="1" x14ac:dyDescent="0.25">
      <c r="A678" s="52"/>
      <c r="C678" s="186"/>
      <c r="D678" s="186"/>
      <c r="E678" s="186"/>
      <c r="F678" s="186"/>
      <c r="G678" s="187"/>
      <c r="H678" s="186"/>
      <c r="I678" s="186"/>
    </row>
    <row r="679" spans="1:9" ht="18.95" customHeight="1" x14ac:dyDescent="0.25">
      <c r="A679" s="52"/>
      <c r="C679" s="186"/>
      <c r="D679" s="186"/>
      <c r="E679" s="186"/>
      <c r="F679" s="186"/>
      <c r="G679" s="187"/>
      <c r="H679" s="186"/>
      <c r="I679" s="186"/>
    </row>
    <row r="680" spans="1:9" ht="18.95" customHeight="1" x14ac:dyDescent="0.25">
      <c r="A680" s="52"/>
      <c r="C680" s="186"/>
      <c r="D680" s="186"/>
      <c r="E680" s="186"/>
      <c r="F680" s="186"/>
      <c r="G680" s="187"/>
      <c r="H680" s="186"/>
      <c r="I680" s="186"/>
    </row>
    <row r="681" spans="1:9" ht="18.95" customHeight="1" x14ac:dyDescent="0.25">
      <c r="A681" s="52"/>
      <c r="C681" s="186"/>
      <c r="D681" s="186"/>
      <c r="E681" s="186"/>
      <c r="F681" s="186"/>
      <c r="G681" s="187"/>
      <c r="H681" s="186"/>
      <c r="I681" s="186"/>
    </row>
    <row r="682" spans="1:9" ht="18.95" customHeight="1" x14ac:dyDescent="0.25">
      <c r="A682" s="52"/>
      <c r="C682" s="186"/>
      <c r="D682" s="186"/>
      <c r="E682" s="186"/>
      <c r="F682" s="186"/>
      <c r="G682" s="187"/>
      <c r="H682" s="186"/>
      <c r="I682" s="186"/>
    </row>
    <row r="683" spans="1:9" ht="18.95" customHeight="1" x14ac:dyDescent="0.25">
      <c r="A683" s="52"/>
      <c r="C683" s="186"/>
      <c r="D683" s="186"/>
      <c r="E683" s="186"/>
      <c r="F683" s="186"/>
      <c r="G683" s="187"/>
      <c r="H683" s="186"/>
      <c r="I683" s="186"/>
    </row>
    <row r="684" spans="1:9" ht="18.95" customHeight="1" x14ac:dyDescent="0.25">
      <c r="A684" s="52"/>
      <c r="C684" s="186"/>
      <c r="D684" s="186"/>
      <c r="E684" s="186"/>
      <c r="F684" s="186"/>
      <c r="G684" s="187"/>
      <c r="H684" s="186"/>
      <c r="I684" s="186"/>
    </row>
    <row r="685" spans="1:9" ht="18.95" customHeight="1" x14ac:dyDescent="0.25">
      <c r="A685" s="52"/>
      <c r="C685" s="186"/>
      <c r="D685" s="186"/>
      <c r="E685" s="186"/>
      <c r="F685" s="186"/>
      <c r="G685" s="187"/>
      <c r="H685" s="186"/>
      <c r="I685" s="186"/>
    </row>
    <row r="686" spans="1:9" ht="18.95" customHeight="1" x14ac:dyDescent="0.25">
      <c r="A686" s="52"/>
      <c r="C686" s="186"/>
      <c r="D686" s="186"/>
      <c r="E686" s="186"/>
      <c r="F686" s="186"/>
      <c r="G686" s="187"/>
      <c r="H686" s="186"/>
      <c r="I686" s="186"/>
    </row>
    <row r="687" spans="1:9" ht="18.95" customHeight="1" x14ac:dyDescent="0.25">
      <c r="A687" s="52"/>
      <c r="C687" s="186"/>
      <c r="D687" s="186"/>
      <c r="E687" s="186"/>
      <c r="F687" s="186"/>
      <c r="G687" s="187"/>
      <c r="H687" s="186"/>
      <c r="I687" s="186"/>
    </row>
    <row r="688" spans="1:9" ht="18.95" customHeight="1" x14ac:dyDescent="0.25">
      <c r="A688" s="52"/>
      <c r="C688" s="186"/>
      <c r="D688" s="186"/>
      <c r="E688" s="186"/>
      <c r="F688" s="186"/>
      <c r="G688" s="187"/>
      <c r="H688" s="186"/>
      <c r="I688" s="186"/>
    </row>
    <row r="689" spans="1:9" ht="18.95" customHeight="1" x14ac:dyDescent="0.25">
      <c r="A689" s="52"/>
      <c r="C689" s="186"/>
      <c r="D689" s="186"/>
      <c r="E689" s="186"/>
      <c r="F689" s="186"/>
      <c r="G689" s="187"/>
      <c r="H689" s="186"/>
      <c r="I689" s="186"/>
    </row>
    <row r="690" spans="1:9" ht="18.95" customHeight="1" x14ac:dyDescent="0.25">
      <c r="A690" s="52"/>
      <c r="C690" s="186"/>
      <c r="D690" s="186"/>
      <c r="E690" s="186"/>
      <c r="F690" s="186"/>
      <c r="G690" s="187"/>
      <c r="H690" s="186"/>
      <c r="I690" s="186"/>
    </row>
    <row r="691" spans="1:9" ht="18.95" customHeight="1" x14ac:dyDescent="0.25">
      <c r="A691" s="52"/>
      <c r="C691" s="186"/>
      <c r="D691" s="186"/>
      <c r="E691" s="186"/>
      <c r="F691" s="186"/>
      <c r="G691" s="187"/>
      <c r="H691" s="186"/>
      <c r="I691" s="186"/>
    </row>
    <row r="692" spans="1:9" ht="18.95" customHeight="1" x14ac:dyDescent="0.25">
      <c r="A692" s="52"/>
      <c r="C692" s="186"/>
      <c r="D692" s="186"/>
      <c r="E692" s="186"/>
      <c r="F692" s="186"/>
      <c r="G692" s="187"/>
      <c r="H692" s="186"/>
      <c r="I692" s="186"/>
    </row>
    <row r="693" spans="1:9" ht="18.95" customHeight="1" x14ac:dyDescent="0.25">
      <c r="A693" s="52"/>
      <c r="C693" s="186"/>
      <c r="D693" s="186"/>
      <c r="E693" s="186"/>
      <c r="F693" s="186"/>
      <c r="G693" s="187"/>
      <c r="H693" s="186"/>
      <c r="I693" s="186"/>
    </row>
    <row r="694" spans="1:9" ht="18.95" customHeight="1" x14ac:dyDescent="0.25">
      <c r="A694" s="52"/>
      <c r="C694" s="186"/>
      <c r="D694" s="186"/>
      <c r="E694" s="186"/>
      <c r="F694" s="186"/>
      <c r="G694" s="187"/>
      <c r="H694" s="186"/>
      <c r="I694" s="186"/>
    </row>
    <row r="695" spans="1:9" ht="18.95" customHeight="1" x14ac:dyDescent="0.25">
      <c r="A695" s="52"/>
      <c r="C695" s="186"/>
      <c r="D695" s="186"/>
      <c r="E695" s="186"/>
      <c r="F695" s="186"/>
      <c r="G695" s="187"/>
      <c r="H695" s="186"/>
      <c r="I695" s="186"/>
    </row>
    <row r="696" spans="1:9" ht="18.95" customHeight="1" x14ac:dyDescent="0.25">
      <c r="A696" s="52"/>
      <c r="C696" s="186"/>
      <c r="D696" s="186"/>
      <c r="E696" s="186"/>
      <c r="F696" s="186"/>
      <c r="G696" s="187"/>
      <c r="H696" s="186"/>
      <c r="I696" s="186"/>
    </row>
    <row r="697" spans="1:9" ht="18.95" customHeight="1" x14ac:dyDescent="0.25">
      <c r="A697" s="52"/>
      <c r="C697" s="186"/>
      <c r="D697" s="186"/>
      <c r="E697" s="186"/>
      <c r="F697" s="186"/>
      <c r="G697" s="187"/>
      <c r="H697" s="186"/>
      <c r="I697" s="186"/>
    </row>
    <row r="698" spans="1:9" ht="18.95" customHeight="1" x14ac:dyDescent="0.25">
      <c r="A698" s="52"/>
      <c r="C698" s="186"/>
      <c r="D698" s="186"/>
      <c r="E698" s="186"/>
      <c r="F698" s="186"/>
      <c r="G698" s="187"/>
      <c r="H698" s="186"/>
      <c r="I698" s="186"/>
    </row>
    <row r="699" spans="1:9" ht="18.95" customHeight="1" x14ac:dyDescent="0.25">
      <c r="A699" s="52"/>
      <c r="C699" s="186"/>
      <c r="D699" s="186"/>
      <c r="E699" s="186"/>
      <c r="F699" s="186"/>
      <c r="G699" s="187"/>
      <c r="H699" s="186"/>
      <c r="I699" s="186"/>
    </row>
    <row r="700" spans="1:9" ht="18.95" customHeight="1" x14ac:dyDescent="0.25">
      <c r="A700" s="52"/>
      <c r="C700" s="186"/>
      <c r="D700" s="186"/>
      <c r="E700" s="186"/>
      <c r="F700" s="186"/>
      <c r="G700" s="187"/>
      <c r="H700" s="186"/>
      <c r="I700" s="186"/>
    </row>
    <row r="701" spans="1:9" ht="18.95" customHeight="1" x14ac:dyDescent="0.25">
      <c r="A701" s="52"/>
      <c r="C701" s="186"/>
      <c r="D701" s="186"/>
      <c r="E701" s="186"/>
      <c r="F701" s="186"/>
      <c r="G701" s="187"/>
      <c r="H701" s="186"/>
      <c r="I701" s="186"/>
    </row>
    <row r="702" spans="1:9" ht="18.95" customHeight="1" x14ac:dyDescent="0.25">
      <c r="A702" s="52"/>
      <c r="C702" s="186"/>
      <c r="D702" s="186"/>
      <c r="E702" s="186"/>
      <c r="F702" s="186"/>
      <c r="G702" s="187"/>
      <c r="H702" s="186"/>
      <c r="I702" s="186"/>
    </row>
    <row r="703" spans="1:9" ht="18.95" customHeight="1" x14ac:dyDescent="0.25">
      <c r="A703" s="52"/>
      <c r="C703" s="186"/>
      <c r="D703" s="186"/>
      <c r="E703" s="186"/>
      <c r="F703" s="186"/>
      <c r="G703" s="187"/>
      <c r="H703" s="186"/>
      <c r="I703" s="186"/>
    </row>
    <row r="704" spans="1:9" ht="18.95" customHeight="1" x14ac:dyDescent="0.25">
      <c r="A704" s="52"/>
      <c r="C704" s="186"/>
      <c r="D704" s="186"/>
      <c r="E704" s="186"/>
      <c r="F704" s="186"/>
      <c r="G704" s="187"/>
      <c r="H704" s="186"/>
      <c r="I704" s="186"/>
    </row>
    <row r="705" spans="1:9" ht="18.95" customHeight="1" x14ac:dyDescent="0.25">
      <c r="A705" s="52"/>
      <c r="C705" s="186"/>
      <c r="D705" s="186"/>
      <c r="E705" s="186"/>
      <c r="F705" s="186"/>
      <c r="G705" s="187"/>
      <c r="H705" s="186"/>
      <c r="I705" s="186"/>
    </row>
    <row r="706" spans="1:9" ht="18.95" customHeight="1" x14ac:dyDescent="0.25">
      <c r="A706" s="52"/>
      <c r="C706" s="186"/>
      <c r="D706" s="186"/>
      <c r="E706" s="186"/>
      <c r="F706" s="186"/>
      <c r="G706" s="187"/>
      <c r="H706" s="186"/>
      <c r="I706" s="186"/>
    </row>
    <row r="707" spans="1:9" ht="18.95" customHeight="1" x14ac:dyDescent="0.25">
      <c r="A707" s="52"/>
      <c r="C707" s="186"/>
      <c r="D707" s="186"/>
      <c r="E707" s="186"/>
      <c r="F707" s="186"/>
      <c r="G707" s="187"/>
      <c r="H707" s="186"/>
      <c r="I707" s="186"/>
    </row>
    <row r="708" spans="1:9" ht="18.95" customHeight="1" x14ac:dyDescent="0.25">
      <c r="A708" s="52"/>
      <c r="C708" s="186"/>
      <c r="D708" s="186"/>
      <c r="E708" s="186"/>
      <c r="F708" s="186"/>
      <c r="G708" s="187"/>
      <c r="H708" s="186"/>
      <c r="I708" s="186"/>
    </row>
    <row r="709" spans="1:9" ht="18.95" customHeight="1" x14ac:dyDescent="0.25">
      <c r="A709" s="52"/>
      <c r="C709" s="186"/>
      <c r="D709" s="186"/>
      <c r="E709" s="186"/>
      <c r="F709" s="186"/>
      <c r="G709" s="187"/>
      <c r="H709" s="186"/>
      <c r="I709" s="186"/>
    </row>
    <row r="710" spans="1:9" ht="18.95" customHeight="1" x14ac:dyDescent="0.25">
      <c r="A710" s="52"/>
      <c r="C710" s="186"/>
      <c r="D710" s="186"/>
      <c r="E710" s="186"/>
      <c r="F710" s="186"/>
      <c r="G710" s="187"/>
      <c r="H710" s="186"/>
      <c r="I710" s="186"/>
    </row>
    <row r="711" spans="1:9" ht="18.95" customHeight="1" x14ac:dyDescent="0.25">
      <c r="A711" s="52"/>
      <c r="C711" s="186"/>
      <c r="D711" s="186"/>
      <c r="E711" s="186"/>
      <c r="F711" s="186"/>
      <c r="G711" s="187"/>
      <c r="H711" s="186"/>
      <c r="I711" s="186"/>
    </row>
    <row r="712" spans="1:9" ht="18.95" customHeight="1" x14ac:dyDescent="0.25">
      <c r="A712" s="52"/>
      <c r="C712" s="186"/>
      <c r="D712" s="186"/>
      <c r="E712" s="186"/>
      <c r="F712" s="186"/>
      <c r="G712" s="187"/>
      <c r="H712" s="186"/>
      <c r="I712" s="186"/>
    </row>
    <row r="713" spans="1:9" ht="18.95" customHeight="1" x14ac:dyDescent="0.25">
      <c r="A713" s="52"/>
      <c r="C713" s="186"/>
      <c r="D713" s="186"/>
      <c r="E713" s="186"/>
      <c r="F713" s="186"/>
      <c r="G713" s="187"/>
      <c r="H713" s="186"/>
      <c r="I713" s="186"/>
    </row>
    <row r="714" spans="1:9" ht="18.95" customHeight="1" x14ac:dyDescent="0.25">
      <c r="A714" s="52"/>
      <c r="C714" s="186"/>
      <c r="D714" s="186"/>
      <c r="E714" s="186"/>
      <c r="F714" s="186"/>
      <c r="G714" s="187"/>
      <c r="H714" s="186"/>
      <c r="I714" s="186"/>
    </row>
    <row r="715" spans="1:9" ht="18.95" customHeight="1" x14ac:dyDescent="0.25">
      <c r="A715" s="52"/>
      <c r="C715" s="186"/>
      <c r="D715" s="186"/>
      <c r="E715" s="186"/>
      <c r="F715" s="186"/>
      <c r="G715" s="187"/>
      <c r="H715" s="186"/>
      <c r="I715" s="186"/>
    </row>
    <row r="716" spans="1:9" ht="18.95" customHeight="1" x14ac:dyDescent="0.25">
      <c r="A716" s="52"/>
      <c r="C716" s="186"/>
      <c r="D716" s="186"/>
      <c r="E716" s="186"/>
      <c r="F716" s="186"/>
      <c r="G716" s="187"/>
      <c r="H716" s="186"/>
      <c r="I716" s="186"/>
    </row>
    <row r="717" spans="1:9" ht="18.95" customHeight="1" x14ac:dyDescent="0.25">
      <c r="A717" s="52"/>
      <c r="C717" s="186"/>
      <c r="D717" s="186"/>
      <c r="E717" s="186"/>
      <c r="F717" s="186"/>
      <c r="G717" s="187"/>
      <c r="H717" s="186"/>
      <c r="I717" s="186"/>
    </row>
    <row r="718" spans="1:9" ht="18.95" customHeight="1" x14ac:dyDescent="0.25">
      <c r="A718" s="52"/>
      <c r="C718" s="186"/>
      <c r="D718" s="186"/>
      <c r="E718" s="186"/>
      <c r="F718" s="186"/>
      <c r="G718" s="187"/>
      <c r="H718" s="186"/>
      <c r="I718" s="186"/>
    </row>
    <row r="719" spans="1:9" ht="18.95" customHeight="1" x14ac:dyDescent="0.25">
      <c r="A719" s="52"/>
      <c r="C719" s="186"/>
      <c r="D719" s="186"/>
      <c r="E719" s="186"/>
      <c r="F719" s="186"/>
      <c r="G719" s="187"/>
      <c r="H719" s="186"/>
      <c r="I719" s="186"/>
    </row>
    <row r="720" spans="1:9" ht="18.95" customHeight="1" x14ac:dyDescent="0.25">
      <c r="A720" s="52"/>
      <c r="C720" s="186"/>
      <c r="D720" s="186"/>
      <c r="E720" s="186"/>
      <c r="F720" s="186"/>
      <c r="G720" s="187"/>
      <c r="H720" s="186"/>
      <c r="I720" s="186"/>
    </row>
    <row r="721" spans="1:9" ht="18.95" customHeight="1" x14ac:dyDescent="0.25">
      <c r="A721" s="52"/>
      <c r="C721" s="186"/>
      <c r="D721" s="186"/>
      <c r="E721" s="186"/>
      <c r="F721" s="186"/>
      <c r="G721" s="187"/>
      <c r="H721" s="186"/>
      <c r="I721" s="186"/>
    </row>
    <row r="722" spans="1:9" ht="18.95" customHeight="1" x14ac:dyDescent="0.25">
      <c r="A722" s="52"/>
      <c r="C722" s="186"/>
      <c r="D722" s="186"/>
      <c r="E722" s="186"/>
      <c r="F722" s="186"/>
      <c r="G722" s="187"/>
      <c r="H722" s="186"/>
      <c r="I722" s="186"/>
    </row>
    <row r="723" spans="1:9" ht="18.95" customHeight="1" x14ac:dyDescent="0.25">
      <c r="A723" s="52"/>
      <c r="C723" s="186"/>
      <c r="D723" s="186"/>
      <c r="E723" s="186"/>
      <c r="F723" s="186"/>
      <c r="G723" s="187"/>
      <c r="H723" s="186"/>
      <c r="I723" s="186"/>
    </row>
    <row r="724" spans="1:9" ht="18.95" customHeight="1" x14ac:dyDescent="0.25">
      <c r="A724" s="52"/>
      <c r="C724" s="186"/>
      <c r="D724" s="186"/>
      <c r="E724" s="186"/>
      <c r="F724" s="186"/>
      <c r="G724" s="187"/>
      <c r="H724" s="186"/>
      <c r="I724" s="186"/>
    </row>
    <row r="725" spans="1:9" ht="18.95" customHeight="1" x14ac:dyDescent="0.25">
      <c r="A725" s="52"/>
      <c r="C725" s="186"/>
      <c r="D725" s="186"/>
      <c r="E725" s="186"/>
      <c r="F725" s="186"/>
      <c r="G725" s="187"/>
      <c r="H725" s="186"/>
      <c r="I725" s="186"/>
    </row>
    <row r="726" spans="1:9" ht="18.95" customHeight="1" x14ac:dyDescent="0.25">
      <c r="A726" s="52"/>
      <c r="C726" s="186"/>
      <c r="D726" s="186"/>
      <c r="E726" s="186"/>
      <c r="F726" s="186"/>
      <c r="G726" s="187"/>
      <c r="H726" s="186"/>
      <c r="I726" s="186"/>
    </row>
    <row r="727" spans="1:9" ht="18.95" customHeight="1" x14ac:dyDescent="0.25">
      <c r="A727" s="52"/>
      <c r="C727" s="186"/>
      <c r="D727" s="186"/>
      <c r="E727" s="186"/>
      <c r="F727" s="186"/>
      <c r="G727" s="187"/>
      <c r="H727" s="186"/>
      <c r="I727" s="186"/>
    </row>
    <row r="728" spans="1:9" ht="18.95" customHeight="1" x14ac:dyDescent="0.25">
      <c r="A728" s="52"/>
      <c r="C728" s="186"/>
      <c r="D728" s="186"/>
      <c r="E728" s="186"/>
      <c r="F728" s="186"/>
      <c r="G728" s="187"/>
      <c r="H728" s="186"/>
      <c r="I728" s="186"/>
    </row>
    <row r="729" spans="1:9" ht="18.95" customHeight="1" x14ac:dyDescent="0.25">
      <c r="A729" s="52"/>
      <c r="C729" s="186"/>
      <c r="D729" s="186"/>
      <c r="E729" s="186"/>
      <c r="F729" s="186"/>
      <c r="G729" s="187"/>
      <c r="H729" s="186"/>
      <c r="I729" s="186"/>
    </row>
    <row r="730" spans="1:9" ht="18.95" customHeight="1" x14ac:dyDescent="0.25">
      <c r="A730" s="52"/>
      <c r="C730" s="186"/>
      <c r="D730" s="186"/>
      <c r="E730" s="186"/>
      <c r="F730" s="186"/>
      <c r="G730" s="187"/>
      <c r="H730" s="186"/>
      <c r="I730" s="186"/>
    </row>
    <row r="731" spans="1:9" ht="18.95" customHeight="1" x14ac:dyDescent="0.25">
      <c r="A731" s="52"/>
      <c r="C731" s="186"/>
      <c r="D731" s="186"/>
      <c r="E731" s="186"/>
      <c r="F731" s="186"/>
      <c r="G731" s="187"/>
      <c r="H731" s="186"/>
      <c r="I731" s="186"/>
    </row>
    <row r="732" spans="1:9" ht="18.95" customHeight="1" x14ac:dyDescent="0.25">
      <c r="A732" s="52"/>
      <c r="C732" s="186"/>
      <c r="D732" s="186"/>
      <c r="E732" s="186"/>
      <c r="F732" s="186"/>
      <c r="G732" s="187"/>
      <c r="H732" s="186"/>
      <c r="I732" s="186"/>
    </row>
    <row r="733" spans="1:9" ht="18.95" customHeight="1" x14ac:dyDescent="0.25">
      <c r="A733" s="52"/>
      <c r="C733" s="186"/>
      <c r="D733" s="186"/>
      <c r="E733" s="186"/>
      <c r="F733" s="186"/>
      <c r="G733" s="187"/>
      <c r="H733" s="186"/>
      <c r="I733" s="186"/>
    </row>
    <row r="734" spans="1:9" ht="18.95" customHeight="1" x14ac:dyDescent="0.25">
      <c r="A734" s="52"/>
      <c r="C734" s="186"/>
      <c r="D734" s="186"/>
      <c r="E734" s="186"/>
      <c r="F734" s="186"/>
      <c r="G734" s="187"/>
      <c r="H734" s="186"/>
      <c r="I734" s="186"/>
    </row>
    <row r="735" spans="1:9" ht="18.95" customHeight="1" x14ac:dyDescent="0.25">
      <c r="A735" s="52"/>
      <c r="C735" s="186"/>
      <c r="D735" s="186"/>
      <c r="E735" s="186"/>
      <c r="F735" s="186"/>
      <c r="G735" s="187"/>
      <c r="H735" s="186"/>
      <c r="I735" s="186"/>
    </row>
    <row r="736" spans="1:9" ht="18.95" customHeight="1" x14ac:dyDescent="0.25">
      <c r="A736" s="52"/>
      <c r="C736" s="186"/>
      <c r="D736" s="186"/>
      <c r="E736" s="186"/>
      <c r="F736" s="186"/>
      <c r="G736" s="187"/>
      <c r="H736" s="186"/>
      <c r="I736" s="186"/>
    </row>
    <row r="737" spans="1:9" ht="18.95" customHeight="1" x14ac:dyDescent="0.25">
      <c r="A737" s="52"/>
      <c r="C737" s="186"/>
      <c r="D737" s="186"/>
      <c r="E737" s="186"/>
      <c r="F737" s="186"/>
      <c r="G737" s="187"/>
      <c r="H737" s="186"/>
      <c r="I737" s="186"/>
    </row>
    <row r="738" spans="1:9" ht="18.95" customHeight="1" x14ac:dyDescent="0.25">
      <c r="A738" s="52"/>
      <c r="C738" s="186"/>
      <c r="D738" s="186"/>
      <c r="E738" s="186"/>
      <c r="F738" s="186"/>
      <c r="G738" s="187"/>
      <c r="H738" s="186"/>
      <c r="I738" s="186"/>
    </row>
    <row r="739" spans="1:9" ht="18.95" customHeight="1" x14ac:dyDescent="0.25">
      <c r="A739" s="52"/>
      <c r="C739" s="186"/>
      <c r="D739" s="186"/>
      <c r="E739" s="186"/>
      <c r="F739" s="186"/>
      <c r="G739" s="187"/>
      <c r="H739" s="186"/>
      <c r="I739" s="186"/>
    </row>
    <row r="740" spans="1:9" ht="18.95" customHeight="1" x14ac:dyDescent="0.25">
      <c r="A740" s="52"/>
      <c r="C740" s="186"/>
      <c r="D740" s="186"/>
      <c r="E740" s="186"/>
      <c r="F740" s="186"/>
      <c r="G740" s="187"/>
      <c r="H740" s="186"/>
      <c r="I740" s="186"/>
    </row>
    <row r="741" spans="1:9" ht="18.95" customHeight="1" x14ac:dyDescent="0.25">
      <c r="A741" s="52"/>
      <c r="C741" s="186"/>
      <c r="D741" s="186"/>
      <c r="E741" s="186"/>
      <c r="F741" s="186"/>
      <c r="G741" s="187"/>
      <c r="H741" s="186"/>
      <c r="I741" s="186"/>
    </row>
    <row r="742" spans="1:9" ht="18.95" customHeight="1" x14ac:dyDescent="0.25">
      <c r="A742" s="52"/>
      <c r="C742" s="186"/>
      <c r="D742" s="186"/>
      <c r="E742" s="186"/>
      <c r="F742" s="186"/>
      <c r="G742" s="187"/>
      <c r="H742" s="186"/>
      <c r="I742" s="186"/>
    </row>
    <row r="743" spans="1:9" ht="18.95" customHeight="1" x14ac:dyDescent="0.25">
      <c r="A743" s="52"/>
      <c r="C743" s="186"/>
      <c r="D743" s="186"/>
      <c r="E743" s="186"/>
      <c r="F743" s="186"/>
      <c r="G743" s="187"/>
      <c r="H743" s="186"/>
      <c r="I743" s="186"/>
    </row>
    <row r="744" spans="1:9" ht="18.95" customHeight="1" x14ac:dyDescent="0.25">
      <c r="A744" s="52"/>
      <c r="C744" s="186"/>
      <c r="D744" s="186"/>
      <c r="E744" s="186"/>
      <c r="F744" s="186"/>
      <c r="G744" s="187"/>
      <c r="H744" s="186"/>
      <c r="I744" s="186"/>
    </row>
    <row r="745" spans="1:9" ht="18.95" customHeight="1" x14ac:dyDescent="0.25">
      <c r="A745" s="52"/>
      <c r="C745" s="186"/>
      <c r="D745" s="186"/>
      <c r="E745" s="186"/>
      <c r="F745" s="186"/>
      <c r="G745" s="187"/>
      <c r="H745" s="186"/>
      <c r="I745" s="186"/>
    </row>
    <row r="746" spans="1:9" ht="18.95" customHeight="1" x14ac:dyDescent="0.25">
      <c r="A746" s="52"/>
      <c r="C746" s="186"/>
      <c r="D746" s="186"/>
      <c r="E746" s="186"/>
      <c r="F746" s="186"/>
      <c r="G746" s="187"/>
      <c r="H746" s="186"/>
      <c r="I746" s="186"/>
    </row>
    <row r="747" spans="1:9" ht="18.95" customHeight="1" x14ac:dyDescent="0.25">
      <c r="A747" s="52"/>
      <c r="C747" s="186"/>
      <c r="D747" s="186"/>
      <c r="E747" s="186"/>
      <c r="F747" s="186"/>
      <c r="G747" s="187"/>
      <c r="H747" s="186"/>
      <c r="I747" s="186"/>
    </row>
    <row r="748" spans="1:9" ht="18.95" customHeight="1" x14ac:dyDescent="0.25">
      <c r="A748" s="52"/>
      <c r="C748" s="186"/>
      <c r="D748" s="186"/>
      <c r="E748" s="186"/>
      <c r="F748" s="186"/>
      <c r="G748" s="187"/>
      <c r="H748" s="186"/>
      <c r="I748" s="186"/>
    </row>
    <row r="749" spans="1:9" ht="18.95" customHeight="1" x14ac:dyDescent="0.25">
      <c r="A749" s="52"/>
      <c r="C749" s="186"/>
      <c r="D749" s="186"/>
      <c r="E749" s="186"/>
      <c r="F749" s="186"/>
      <c r="G749" s="187"/>
      <c r="H749" s="186"/>
      <c r="I749" s="186"/>
    </row>
    <row r="750" spans="1:9" ht="18.95" customHeight="1" x14ac:dyDescent="0.25">
      <c r="A750" s="52"/>
      <c r="C750" s="186"/>
      <c r="D750" s="186"/>
      <c r="E750" s="186"/>
      <c r="F750" s="186"/>
      <c r="G750" s="187"/>
      <c r="H750" s="186"/>
      <c r="I750" s="186"/>
    </row>
    <row r="751" spans="1:9" ht="18.95" customHeight="1" x14ac:dyDescent="0.25">
      <c r="A751" s="52"/>
      <c r="C751" s="186"/>
      <c r="D751" s="186"/>
      <c r="E751" s="186"/>
      <c r="F751" s="186"/>
      <c r="G751" s="187"/>
      <c r="H751" s="186"/>
      <c r="I751" s="186"/>
    </row>
    <row r="752" spans="1:9" ht="18.95" customHeight="1" x14ac:dyDescent="0.25">
      <c r="A752" s="52"/>
      <c r="C752" s="186"/>
      <c r="D752" s="186"/>
      <c r="E752" s="186"/>
      <c r="F752" s="186"/>
      <c r="G752" s="187"/>
      <c r="H752" s="186"/>
      <c r="I752" s="186"/>
    </row>
    <row r="753" spans="1:9" ht="18.95" customHeight="1" x14ac:dyDescent="0.25">
      <c r="A753" s="52"/>
      <c r="C753" s="186"/>
      <c r="D753" s="186"/>
      <c r="E753" s="186"/>
      <c r="F753" s="186"/>
      <c r="G753" s="187"/>
      <c r="H753" s="186"/>
      <c r="I753" s="186"/>
    </row>
    <row r="754" spans="1:9" ht="18.95" customHeight="1" x14ac:dyDescent="0.25">
      <c r="A754" s="52"/>
      <c r="C754" s="186"/>
      <c r="D754" s="186"/>
      <c r="E754" s="186"/>
      <c r="F754" s="186"/>
      <c r="G754" s="187"/>
      <c r="H754" s="186"/>
      <c r="I754" s="186"/>
    </row>
    <row r="755" spans="1:9" ht="18.95" customHeight="1" x14ac:dyDescent="0.25">
      <c r="A755" s="52"/>
      <c r="C755" s="186"/>
      <c r="D755" s="186"/>
      <c r="E755" s="186"/>
      <c r="F755" s="186"/>
      <c r="G755" s="187"/>
      <c r="H755" s="186"/>
      <c r="I755" s="186"/>
    </row>
    <row r="756" spans="1:9" ht="18.95" customHeight="1" x14ac:dyDescent="0.25">
      <c r="A756" s="52"/>
      <c r="C756" s="186"/>
      <c r="D756" s="186"/>
      <c r="E756" s="186"/>
      <c r="F756" s="186"/>
      <c r="G756" s="187"/>
      <c r="H756" s="186"/>
      <c r="I756" s="186"/>
    </row>
    <row r="757" spans="1:9" ht="18.95" customHeight="1" x14ac:dyDescent="0.25">
      <c r="A757" s="52"/>
      <c r="C757" s="186"/>
      <c r="D757" s="186"/>
      <c r="E757" s="186"/>
      <c r="F757" s="186"/>
      <c r="G757" s="187"/>
      <c r="H757" s="186"/>
      <c r="I757" s="186"/>
    </row>
    <row r="758" spans="1:9" ht="18.95" customHeight="1" x14ac:dyDescent="0.25">
      <c r="A758" s="52"/>
      <c r="C758" s="186"/>
      <c r="D758" s="186"/>
      <c r="E758" s="186"/>
      <c r="F758" s="186"/>
      <c r="G758" s="187"/>
      <c r="H758" s="186"/>
      <c r="I758" s="186"/>
    </row>
    <row r="759" spans="1:9" ht="18.95" customHeight="1" x14ac:dyDescent="0.25">
      <c r="A759" s="52"/>
      <c r="C759" s="186"/>
      <c r="D759" s="186"/>
      <c r="E759" s="186"/>
      <c r="F759" s="186"/>
      <c r="G759" s="187"/>
      <c r="H759" s="186"/>
      <c r="I759" s="186"/>
    </row>
    <row r="760" spans="1:9" ht="18.95" customHeight="1" x14ac:dyDescent="0.25">
      <c r="A760" s="52"/>
      <c r="C760" s="186"/>
      <c r="D760" s="186"/>
      <c r="E760" s="186"/>
      <c r="F760" s="186"/>
      <c r="G760" s="187"/>
      <c r="H760" s="186"/>
      <c r="I760" s="186"/>
    </row>
    <row r="761" spans="1:9" ht="18.95" customHeight="1" x14ac:dyDescent="0.25">
      <c r="A761" s="52"/>
      <c r="C761" s="186"/>
      <c r="D761" s="186"/>
      <c r="E761" s="186"/>
      <c r="F761" s="186"/>
      <c r="G761" s="187"/>
      <c r="H761" s="186"/>
      <c r="I761" s="186"/>
    </row>
    <row r="762" spans="1:9" ht="18.95" customHeight="1" x14ac:dyDescent="0.25">
      <c r="A762" s="52"/>
      <c r="C762" s="186"/>
      <c r="D762" s="186"/>
      <c r="E762" s="186"/>
      <c r="F762" s="186"/>
      <c r="G762" s="187"/>
      <c r="H762" s="186"/>
      <c r="I762" s="186"/>
    </row>
    <row r="763" spans="1:9" ht="18.95" customHeight="1" x14ac:dyDescent="0.25">
      <c r="A763" s="52"/>
      <c r="C763" s="186"/>
      <c r="D763" s="186"/>
      <c r="E763" s="186"/>
      <c r="F763" s="186"/>
      <c r="G763" s="187"/>
      <c r="H763" s="186"/>
      <c r="I763" s="186"/>
    </row>
    <row r="764" spans="1:9" ht="18.95" customHeight="1" x14ac:dyDescent="0.25">
      <c r="A764" s="52"/>
      <c r="C764" s="186"/>
      <c r="D764" s="186"/>
      <c r="E764" s="186"/>
      <c r="F764" s="186"/>
      <c r="G764" s="187"/>
      <c r="H764" s="186"/>
      <c r="I764" s="186"/>
    </row>
    <row r="765" spans="1:9" ht="18.95" customHeight="1" x14ac:dyDescent="0.25">
      <c r="A765" s="52"/>
      <c r="C765" s="186"/>
      <c r="D765" s="186"/>
      <c r="E765" s="186"/>
      <c r="F765" s="186"/>
      <c r="G765" s="187"/>
      <c r="H765" s="186"/>
      <c r="I765" s="186"/>
    </row>
    <row r="766" spans="1:9" ht="18.95" customHeight="1" x14ac:dyDescent="0.25">
      <c r="A766" s="52"/>
      <c r="C766" s="186"/>
      <c r="D766" s="186"/>
      <c r="E766" s="186"/>
      <c r="F766" s="186"/>
      <c r="G766" s="187"/>
      <c r="H766" s="186"/>
      <c r="I766" s="186"/>
    </row>
    <row r="767" spans="1:9" ht="18.95" customHeight="1" x14ac:dyDescent="0.25">
      <c r="A767" s="52"/>
      <c r="C767" s="186"/>
      <c r="D767" s="186"/>
      <c r="E767" s="186"/>
      <c r="F767" s="186"/>
      <c r="G767" s="187"/>
      <c r="H767" s="186"/>
      <c r="I767" s="186"/>
    </row>
    <row r="768" spans="1:9" ht="18.95" customHeight="1" x14ac:dyDescent="0.25">
      <c r="A768" s="52"/>
      <c r="C768" s="186"/>
      <c r="D768" s="186"/>
      <c r="E768" s="186"/>
      <c r="F768" s="186"/>
      <c r="G768" s="187"/>
      <c r="H768" s="186"/>
      <c r="I768" s="186"/>
    </row>
    <row r="769" spans="1:9" ht="18.95" customHeight="1" x14ac:dyDescent="0.25">
      <c r="A769" s="52"/>
      <c r="C769" s="186"/>
      <c r="D769" s="186"/>
      <c r="E769" s="186"/>
      <c r="F769" s="186"/>
      <c r="G769" s="187"/>
      <c r="H769" s="186"/>
      <c r="I769" s="186"/>
    </row>
    <row r="770" spans="1:9" ht="18.95" customHeight="1" x14ac:dyDescent="0.25">
      <c r="A770" s="52"/>
      <c r="C770" s="186"/>
      <c r="D770" s="186"/>
      <c r="E770" s="186"/>
      <c r="F770" s="186"/>
      <c r="G770" s="187"/>
      <c r="H770" s="186"/>
      <c r="I770" s="186"/>
    </row>
    <row r="771" spans="1:9" ht="18.95" customHeight="1" x14ac:dyDescent="0.25">
      <c r="A771" s="52"/>
      <c r="C771" s="186"/>
      <c r="D771" s="186"/>
      <c r="E771" s="186"/>
      <c r="F771" s="186"/>
      <c r="G771" s="187"/>
      <c r="H771" s="186"/>
      <c r="I771" s="186"/>
    </row>
    <row r="772" spans="1:9" ht="18.95" customHeight="1" x14ac:dyDescent="0.25">
      <c r="A772" s="52"/>
      <c r="C772" s="186"/>
      <c r="D772" s="186"/>
      <c r="E772" s="186"/>
      <c r="F772" s="186"/>
      <c r="G772" s="187"/>
      <c r="H772" s="186"/>
      <c r="I772" s="186"/>
    </row>
    <row r="773" spans="1:9" ht="18.95" customHeight="1" x14ac:dyDescent="0.25">
      <c r="A773" s="52"/>
      <c r="C773" s="186"/>
      <c r="D773" s="186"/>
      <c r="E773" s="186"/>
      <c r="F773" s="186"/>
      <c r="G773" s="187"/>
      <c r="H773" s="186"/>
      <c r="I773" s="186"/>
    </row>
    <row r="774" spans="1:9" ht="18.95" customHeight="1" x14ac:dyDescent="0.25">
      <c r="A774" s="52"/>
      <c r="C774" s="186"/>
      <c r="D774" s="186"/>
      <c r="E774" s="186"/>
      <c r="F774" s="186"/>
      <c r="G774" s="187"/>
      <c r="H774" s="186"/>
      <c r="I774" s="186"/>
    </row>
    <row r="775" spans="1:9" ht="18.95" customHeight="1" x14ac:dyDescent="0.25">
      <c r="A775" s="52"/>
      <c r="C775" s="186"/>
      <c r="D775" s="186"/>
      <c r="E775" s="186"/>
      <c r="F775" s="186"/>
      <c r="G775" s="187"/>
      <c r="H775" s="186"/>
      <c r="I775" s="186"/>
    </row>
    <row r="776" spans="1:9" ht="18.95" customHeight="1" x14ac:dyDescent="0.25">
      <c r="A776" s="52"/>
      <c r="C776" s="186"/>
      <c r="D776" s="186"/>
      <c r="E776" s="186"/>
      <c r="F776" s="186"/>
      <c r="G776" s="187"/>
      <c r="H776" s="186"/>
      <c r="I776" s="186"/>
    </row>
    <row r="777" spans="1:9" ht="18.95" customHeight="1" x14ac:dyDescent="0.25">
      <c r="A777" s="52"/>
      <c r="C777" s="186"/>
      <c r="D777" s="186"/>
      <c r="E777" s="186"/>
      <c r="F777" s="186"/>
      <c r="G777" s="187"/>
      <c r="H777" s="186"/>
      <c r="I777" s="186"/>
    </row>
    <row r="778" spans="1:9" ht="18.95" customHeight="1" x14ac:dyDescent="0.25">
      <c r="A778" s="52"/>
      <c r="C778" s="186"/>
      <c r="D778" s="186"/>
      <c r="E778" s="186"/>
      <c r="F778" s="186"/>
      <c r="G778" s="187"/>
      <c r="H778" s="186"/>
      <c r="I778" s="186"/>
    </row>
    <row r="779" spans="1:9" ht="18.95" customHeight="1" x14ac:dyDescent="0.25">
      <c r="A779" s="52"/>
      <c r="C779" s="186"/>
      <c r="D779" s="186"/>
      <c r="E779" s="186"/>
      <c r="F779" s="186"/>
      <c r="G779" s="187"/>
      <c r="H779" s="186"/>
      <c r="I779" s="186"/>
    </row>
    <row r="780" spans="1:9" ht="18.95" customHeight="1" x14ac:dyDescent="0.25">
      <c r="A780" s="52"/>
      <c r="C780" s="186"/>
      <c r="D780" s="186"/>
      <c r="E780" s="186"/>
      <c r="F780" s="186"/>
      <c r="G780" s="187"/>
      <c r="H780" s="186"/>
      <c r="I780" s="186"/>
    </row>
    <row r="781" spans="1:9" ht="18.95" customHeight="1" x14ac:dyDescent="0.25">
      <c r="A781" s="52"/>
      <c r="C781" s="186"/>
      <c r="D781" s="186"/>
      <c r="E781" s="186"/>
      <c r="F781" s="186"/>
      <c r="G781" s="187"/>
      <c r="H781" s="186"/>
      <c r="I781" s="186"/>
    </row>
    <row r="782" spans="1:9" ht="18.95" customHeight="1" x14ac:dyDescent="0.25">
      <c r="A782" s="52"/>
      <c r="C782" s="186"/>
      <c r="D782" s="186"/>
      <c r="E782" s="186"/>
      <c r="F782" s="186"/>
      <c r="G782" s="187"/>
      <c r="H782" s="186"/>
      <c r="I782" s="186"/>
    </row>
    <row r="783" spans="1:9" ht="18.95" customHeight="1" x14ac:dyDescent="0.25">
      <c r="A783" s="52"/>
      <c r="C783" s="186"/>
      <c r="D783" s="186"/>
      <c r="E783" s="186"/>
      <c r="F783" s="186"/>
      <c r="G783" s="187"/>
      <c r="H783" s="186"/>
      <c r="I783" s="186"/>
    </row>
    <row r="784" spans="1:9" ht="18.95" customHeight="1" x14ac:dyDescent="0.25">
      <c r="A784" s="52"/>
      <c r="C784" s="186"/>
      <c r="D784" s="186"/>
      <c r="E784" s="186"/>
      <c r="F784" s="186"/>
      <c r="G784" s="187"/>
      <c r="H784" s="186"/>
      <c r="I784" s="186"/>
    </row>
    <row r="785" spans="1:9" ht="18.95" customHeight="1" x14ac:dyDescent="0.25">
      <c r="A785" s="52"/>
      <c r="C785" s="186"/>
      <c r="D785" s="186"/>
      <c r="E785" s="186"/>
      <c r="F785" s="186"/>
      <c r="G785" s="187"/>
      <c r="H785" s="186"/>
      <c r="I785" s="186"/>
    </row>
    <row r="786" spans="1:9" ht="18.95" customHeight="1" x14ac:dyDescent="0.25">
      <c r="A786" s="52"/>
      <c r="C786" s="186"/>
      <c r="D786" s="186"/>
      <c r="E786" s="186"/>
      <c r="F786" s="186"/>
      <c r="G786" s="187"/>
      <c r="H786" s="186"/>
      <c r="I786" s="186"/>
    </row>
    <row r="787" spans="1:9" ht="18.95" customHeight="1" x14ac:dyDescent="0.25">
      <c r="A787" s="52"/>
      <c r="C787" s="186"/>
      <c r="D787" s="186"/>
      <c r="E787" s="186"/>
      <c r="F787" s="186"/>
      <c r="G787" s="187"/>
      <c r="H787" s="186"/>
      <c r="I787" s="186"/>
    </row>
    <row r="788" spans="1:9" ht="18.95" customHeight="1" x14ac:dyDescent="0.25">
      <c r="A788" s="52"/>
      <c r="C788" s="186"/>
      <c r="D788" s="186"/>
      <c r="E788" s="186"/>
      <c r="F788" s="186"/>
      <c r="G788" s="187"/>
      <c r="H788" s="186"/>
      <c r="I788" s="186"/>
    </row>
    <row r="789" spans="1:9" ht="18.95" customHeight="1" x14ac:dyDescent="0.25">
      <c r="A789" s="52"/>
      <c r="C789" s="186"/>
      <c r="D789" s="186"/>
      <c r="E789" s="186"/>
      <c r="F789" s="186"/>
      <c r="G789" s="187"/>
      <c r="H789" s="186"/>
      <c r="I789" s="186"/>
    </row>
    <row r="790" spans="1:9" ht="18.95" customHeight="1" x14ac:dyDescent="0.25">
      <c r="A790" s="52"/>
      <c r="C790" s="186"/>
      <c r="D790" s="186"/>
      <c r="E790" s="186"/>
      <c r="F790" s="186"/>
      <c r="G790" s="187"/>
      <c r="H790" s="186"/>
      <c r="I790" s="186"/>
    </row>
    <row r="791" spans="1:9" ht="18.95" customHeight="1" x14ac:dyDescent="0.25">
      <c r="A791" s="52"/>
      <c r="C791" s="186"/>
      <c r="D791" s="186"/>
      <c r="E791" s="186"/>
      <c r="F791" s="186"/>
      <c r="G791" s="187"/>
      <c r="H791" s="186"/>
      <c r="I791" s="186"/>
    </row>
    <row r="792" spans="1:9" ht="18.95" customHeight="1" x14ac:dyDescent="0.25">
      <c r="A792" s="52"/>
      <c r="C792" s="186"/>
      <c r="D792" s="186"/>
      <c r="E792" s="186"/>
      <c r="F792" s="186"/>
      <c r="G792" s="187"/>
      <c r="H792" s="186"/>
      <c r="I792" s="186"/>
    </row>
    <row r="793" spans="1:9" ht="18.95" customHeight="1" x14ac:dyDescent="0.25">
      <c r="A793" s="52"/>
      <c r="C793" s="186"/>
      <c r="D793" s="186"/>
      <c r="E793" s="186"/>
      <c r="F793" s="186"/>
      <c r="G793" s="187"/>
      <c r="H793" s="186"/>
      <c r="I793" s="186"/>
    </row>
    <row r="794" spans="1:9" ht="18.95" customHeight="1" x14ac:dyDescent="0.25">
      <c r="A794" s="52"/>
      <c r="C794" s="186"/>
      <c r="D794" s="186"/>
      <c r="E794" s="186"/>
      <c r="F794" s="186"/>
      <c r="G794" s="187"/>
      <c r="H794" s="186"/>
      <c r="I794" s="186"/>
    </row>
    <row r="795" spans="1:9" ht="18.95" customHeight="1" x14ac:dyDescent="0.25">
      <c r="A795" s="52"/>
      <c r="C795" s="186"/>
      <c r="D795" s="186"/>
      <c r="E795" s="186"/>
      <c r="F795" s="186"/>
      <c r="G795" s="187"/>
      <c r="H795" s="186"/>
      <c r="I795" s="186"/>
    </row>
    <row r="796" spans="1:9" ht="18.95" customHeight="1" x14ac:dyDescent="0.25">
      <c r="A796" s="52"/>
      <c r="C796" s="186"/>
      <c r="D796" s="186"/>
      <c r="E796" s="186"/>
      <c r="F796" s="186"/>
      <c r="G796" s="187"/>
      <c r="H796" s="186"/>
      <c r="I796" s="186"/>
    </row>
    <row r="797" spans="1:9" ht="18.95" customHeight="1" x14ac:dyDescent="0.25">
      <c r="A797" s="52"/>
      <c r="C797" s="186"/>
      <c r="D797" s="186"/>
      <c r="E797" s="186"/>
      <c r="F797" s="186"/>
      <c r="G797" s="187"/>
      <c r="H797" s="186"/>
      <c r="I797" s="186"/>
    </row>
    <row r="798" spans="1:9" ht="18.95" customHeight="1" x14ac:dyDescent="0.25">
      <c r="A798" s="52"/>
      <c r="C798" s="186"/>
      <c r="D798" s="186"/>
      <c r="E798" s="186"/>
      <c r="F798" s="186"/>
      <c r="G798" s="187"/>
      <c r="H798" s="186"/>
      <c r="I798" s="186"/>
    </row>
    <row r="799" spans="1:9" ht="18.95" customHeight="1" x14ac:dyDescent="0.25">
      <c r="A799" s="52"/>
      <c r="C799" s="186"/>
      <c r="D799" s="186"/>
      <c r="E799" s="186"/>
      <c r="F799" s="186"/>
      <c r="G799" s="187"/>
      <c r="H799" s="186"/>
      <c r="I799" s="186"/>
    </row>
    <row r="800" spans="1:9" ht="18.95" customHeight="1" x14ac:dyDescent="0.25">
      <c r="A800" s="52"/>
      <c r="C800" s="186"/>
      <c r="D800" s="186"/>
      <c r="E800" s="186"/>
      <c r="F800" s="186"/>
      <c r="G800" s="187"/>
      <c r="H800" s="186"/>
      <c r="I800" s="186"/>
    </row>
    <row r="801" spans="1:9" ht="18.95" customHeight="1" x14ac:dyDescent="0.25">
      <c r="A801" s="52"/>
      <c r="C801" s="186"/>
      <c r="D801" s="186"/>
      <c r="E801" s="186"/>
      <c r="F801" s="186"/>
      <c r="G801" s="187"/>
      <c r="H801" s="186"/>
      <c r="I801" s="186"/>
    </row>
    <row r="802" spans="1:9" ht="18.95" customHeight="1" x14ac:dyDescent="0.25">
      <c r="A802" s="52"/>
      <c r="C802" s="186"/>
      <c r="D802" s="186"/>
      <c r="E802" s="186"/>
      <c r="F802" s="186"/>
      <c r="G802" s="187"/>
      <c r="H802" s="186"/>
      <c r="I802" s="186"/>
    </row>
    <row r="803" spans="1:9" ht="18.95" customHeight="1" x14ac:dyDescent="0.25">
      <c r="A803" s="52"/>
      <c r="C803" s="186"/>
      <c r="D803" s="186"/>
      <c r="E803" s="186"/>
      <c r="F803" s="186"/>
      <c r="G803" s="187"/>
      <c r="H803" s="186"/>
      <c r="I803" s="186"/>
    </row>
    <row r="804" spans="1:9" ht="18.95" customHeight="1" x14ac:dyDescent="0.25">
      <c r="A804" s="52"/>
      <c r="C804" s="186"/>
      <c r="D804" s="186"/>
      <c r="E804" s="186"/>
      <c r="F804" s="186"/>
      <c r="G804" s="187"/>
      <c r="H804" s="186"/>
      <c r="I804" s="186"/>
    </row>
    <row r="805" spans="1:9" ht="18.95" customHeight="1" x14ac:dyDescent="0.25">
      <c r="A805" s="52"/>
      <c r="C805" s="186"/>
      <c r="D805" s="186"/>
      <c r="E805" s="186"/>
      <c r="F805" s="186"/>
      <c r="G805" s="187"/>
      <c r="H805" s="186"/>
      <c r="I805" s="186"/>
    </row>
    <row r="806" spans="1:9" ht="18.95" customHeight="1" x14ac:dyDescent="0.25">
      <c r="A806" s="52"/>
      <c r="C806" s="186"/>
      <c r="D806" s="186"/>
      <c r="E806" s="186"/>
      <c r="F806" s="186"/>
      <c r="G806" s="187"/>
      <c r="H806" s="186"/>
      <c r="I806" s="186"/>
    </row>
    <row r="807" spans="1:9" ht="18.95" customHeight="1" x14ac:dyDescent="0.25">
      <c r="A807" s="52"/>
      <c r="C807" s="186"/>
      <c r="D807" s="186"/>
      <c r="E807" s="186"/>
      <c r="F807" s="186"/>
      <c r="G807" s="187"/>
      <c r="H807" s="186"/>
      <c r="I807" s="186"/>
    </row>
    <row r="808" spans="1:9" ht="18.95" customHeight="1" x14ac:dyDescent="0.25">
      <c r="A808" s="52"/>
      <c r="C808" s="186"/>
      <c r="D808" s="186"/>
      <c r="E808" s="186"/>
      <c r="F808" s="186"/>
      <c r="G808" s="187"/>
      <c r="H808" s="186"/>
      <c r="I808" s="186"/>
    </row>
    <row r="809" spans="1:9" ht="18.95" customHeight="1" x14ac:dyDescent="0.25">
      <c r="A809" s="52"/>
      <c r="C809" s="186"/>
      <c r="D809" s="186"/>
      <c r="E809" s="186"/>
      <c r="F809" s="186"/>
      <c r="G809" s="187"/>
      <c r="H809" s="186"/>
      <c r="I809" s="186"/>
    </row>
    <row r="810" spans="1:9" ht="18.95" customHeight="1" x14ac:dyDescent="0.25">
      <c r="A810" s="52"/>
      <c r="C810" s="186"/>
      <c r="D810" s="186"/>
      <c r="E810" s="186"/>
      <c r="F810" s="186"/>
      <c r="G810" s="187"/>
      <c r="H810" s="186"/>
      <c r="I810" s="186"/>
    </row>
    <row r="811" spans="1:9" ht="18.95" customHeight="1" x14ac:dyDescent="0.25">
      <c r="A811" s="52"/>
      <c r="C811" s="186"/>
      <c r="D811" s="186"/>
      <c r="E811" s="186"/>
      <c r="F811" s="186"/>
      <c r="G811" s="187"/>
      <c r="H811" s="186"/>
      <c r="I811" s="186"/>
    </row>
    <row r="812" spans="1:9" ht="18.95" customHeight="1" x14ac:dyDescent="0.25">
      <c r="A812" s="52"/>
      <c r="C812" s="186"/>
      <c r="D812" s="186"/>
      <c r="E812" s="186"/>
      <c r="F812" s="186"/>
      <c r="G812" s="187"/>
      <c r="H812" s="186"/>
      <c r="I812" s="186"/>
    </row>
    <row r="813" spans="1:9" ht="18.95" customHeight="1" x14ac:dyDescent="0.25">
      <c r="A813" s="52"/>
      <c r="C813" s="186"/>
      <c r="D813" s="186"/>
      <c r="E813" s="186"/>
      <c r="F813" s="186"/>
      <c r="G813" s="187"/>
      <c r="H813" s="186"/>
      <c r="I813" s="186"/>
    </row>
    <row r="814" spans="1:9" ht="18.95" customHeight="1" x14ac:dyDescent="0.25">
      <c r="A814" s="52"/>
      <c r="C814" s="186"/>
      <c r="D814" s="186"/>
      <c r="E814" s="186"/>
      <c r="F814" s="186"/>
      <c r="G814" s="187"/>
      <c r="H814" s="186"/>
      <c r="I814" s="186"/>
    </row>
    <row r="815" spans="1:9" ht="18.95" customHeight="1" x14ac:dyDescent="0.25">
      <c r="A815" s="52"/>
      <c r="C815" s="186"/>
      <c r="D815" s="186"/>
      <c r="E815" s="186"/>
      <c r="F815" s="186"/>
      <c r="G815" s="187"/>
      <c r="H815" s="186"/>
      <c r="I815" s="186"/>
    </row>
    <row r="816" spans="1:9" ht="18.95" customHeight="1" x14ac:dyDescent="0.25">
      <c r="A816" s="52"/>
      <c r="C816" s="186"/>
      <c r="D816" s="186"/>
      <c r="E816" s="186"/>
      <c r="F816" s="186"/>
      <c r="G816" s="187"/>
      <c r="H816" s="186"/>
      <c r="I816" s="186"/>
    </row>
    <row r="817" spans="1:9" ht="18.95" customHeight="1" x14ac:dyDescent="0.25">
      <c r="A817" s="52"/>
      <c r="C817" s="186"/>
      <c r="D817" s="186"/>
      <c r="E817" s="186"/>
      <c r="F817" s="186"/>
      <c r="G817" s="187"/>
      <c r="H817" s="186"/>
      <c r="I817" s="186"/>
    </row>
    <row r="818" spans="1:9" ht="18.95" customHeight="1" x14ac:dyDescent="0.25">
      <c r="A818" s="52"/>
      <c r="C818" s="186"/>
      <c r="D818" s="186"/>
      <c r="E818" s="186"/>
      <c r="F818" s="186"/>
      <c r="G818" s="187"/>
      <c r="H818" s="186"/>
      <c r="I818" s="186"/>
    </row>
    <row r="819" spans="1:9" ht="18.95" customHeight="1" x14ac:dyDescent="0.25">
      <c r="A819" s="52"/>
      <c r="C819" s="186"/>
      <c r="D819" s="186"/>
      <c r="E819" s="186"/>
      <c r="F819" s="186"/>
      <c r="G819" s="187"/>
      <c r="H819" s="186"/>
      <c r="I819" s="186"/>
    </row>
    <row r="820" spans="1:9" ht="18.95" customHeight="1" x14ac:dyDescent="0.25">
      <c r="A820" s="52"/>
      <c r="C820" s="186"/>
      <c r="D820" s="186"/>
      <c r="E820" s="186"/>
      <c r="F820" s="186"/>
      <c r="G820" s="187"/>
      <c r="H820" s="186"/>
      <c r="I820" s="186"/>
    </row>
    <row r="821" spans="1:9" ht="18.95" customHeight="1" x14ac:dyDescent="0.25">
      <c r="A821" s="52"/>
      <c r="C821" s="186"/>
      <c r="D821" s="186"/>
      <c r="E821" s="186"/>
      <c r="F821" s="186"/>
      <c r="G821" s="187"/>
      <c r="H821" s="186"/>
      <c r="I821" s="186"/>
    </row>
    <row r="822" spans="1:9" ht="18.95" customHeight="1" x14ac:dyDescent="0.25">
      <c r="A822" s="52"/>
      <c r="C822" s="186"/>
      <c r="D822" s="186"/>
      <c r="E822" s="186"/>
      <c r="F822" s="186"/>
      <c r="G822" s="187"/>
      <c r="H822" s="186"/>
      <c r="I822" s="186"/>
    </row>
    <row r="823" spans="1:9" ht="18.95" customHeight="1" x14ac:dyDescent="0.25">
      <c r="A823" s="52"/>
      <c r="C823" s="186"/>
      <c r="D823" s="186"/>
      <c r="E823" s="186"/>
      <c r="F823" s="186"/>
      <c r="G823" s="187"/>
      <c r="H823" s="186"/>
      <c r="I823" s="186"/>
    </row>
    <row r="824" spans="1:9" ht="18.95" customHeight="1" x14ac:dyDescent="0.25">
      <c r="A824" s="52"/>
      <c r="C824" s="186"/>
      <c r="D824" s="186"/>
      <c r="E824" s="186"/>
      <c r="F824" s="186"/>
      <c r="G824" s="187"/>
      <c r="H824" s="186"/>
      <c r="I824" s="186"/>
    </row>
    <row r="825" spans="1:9" ht="18.95" customHeight="1" x14ac:dyDescent="0.25">
      <c r="A825" s="52"/>
      <c r="C825" s="186"/>
      <c r="D825" s="186"/>
      <c r="E825" s="186"/>
      <c r="F825" s="186"/>
      <c r="G825" s="187"/>
      <c r="H825" s="186"/>
      <c r="I825" s="186"/>
    </row>
    <row r="826" spans="1:9" ht="18.95" customHeight="1" x14ac:dyDescent="0.25">
      <c r="A826" s="52"/>
      <c r="C826" s="186"/>
      <c r="D826" s="186"/>
      <c r="E826" s="186"/>
      <c r="F826" s="186"/>
      <c r="G826" s="187"/>
      <c r="H826" s="186"/>
      <c r="I826" s="186"/>
    </row>
    <row r="827" spans="1:9" ht="18.95" customHeight="1" x14ac:dyDescent="0.25">
      <c r="A827" s="52"/>
      <c r="C827" s="186"/>
      <c r="D827" s="186"/>
      <c r="E827" s="186"/>
      <c r="F827" s="186"/>
      <c r="G827" s="187"/>
      <c r="H827" s="186"/>
      <c r="I827" s="186"/>
    </row>
    <row r="828" spans="1:9" ht="18.95" customHeight="1" x14ac:dyDescent="0.25">
      <c r="A828" s="52"/>
      <c r="C828" s="186"/>
      <c r="D828" s="186"/>
      <c r="E828" s="186"/>
      <c r="F828" s="186"/>
      <c r="G828" s="187"/>
      <c r="H828" s="186"/>
      <c r="I828" s="186"/>
    </row>
    <row r="829" spans="1:9" ht="18.95" customHeight="1" x14ac:dyDescent="0.25">
      <c r="A829" s="52"/>
      <c r="C829" s="186"/>
      <c r="D829" s="186"/>
      <c r="E829" s="186"/>
      <c r="F829" s="186"/>
      <c r="G829" s="187"/>
      <c r="H829" s="186"/>
      <c r="I829" s="186"/>
    </row>
    <row r="830" spans="1:9" ht="18.95" customHeight="1" x14ac:dyDescent="0.25">
      <c r="A830" s="52"/>
      <c r="C830" s="186"/>
      <c r="D830" s="186"/>
      <c r="E830" s="186"/>
      <c r="F830" s="186"/>
      <c r="G830" s="187"/>
      <c r="H830" s="186"/>
      <c r="I830" s="186"/>
    </row>
    <row r="831" spans="1:9" ht="18.95" customHeight="1" x14ac:dyDescent="0.25">
      <c r="A831" s="52"/>
      <c r="C831" s="186"/>
      <c r="D831" s="186"/>
      <c r="E831" s="186"/>
      <c r="F831" s="186"/>
      <c r="G831" s="187"/>
      <c r="H831" s="186"/>
      <c r="I831" s="186"/>
    </row>
    <row r="832" spans="1:9" ht="18.95" customHeight="1" x14ac:dyDescent="0.25">
      <c r="A832" s="52"/>
      <c r="C832" s="186"/>
      <c r="D832" s="186"/>
      <c r="E832" s="186"/>
      <c r="F832" s="186"/>
      <c r="G832" s="187"/>
      <c r="H832" s="186"/>
      <c r="I832" s="186"/>
    </row>
    <row r="833" spans="1:9" ht="18.95" customHeight="1" x14ac:dyDescent="0.25">
      <c r="A833" s="52"/>
      <c r="C833" s="186"/>
      <c r="D833" s="186"/>
      <c r="E833" s="186"/>
      <c r="F833" s="186"/>
      <c r="G833" s="187"/>
      <c r="H833" s="186"/>
      <c r="I833" s="186"/>
    </row>
    <row r="834" spans="1:9" ht="18.95" customHeight="1" x14ac:dyDescent="0.25">
      <c r="A834" s="52"/>
      <c r="C834" s="186"/>
      <c r="D834" s="186"/>
      <c r="E834" s="186"/>
      <c r="F834" s="186"/>
      <c r="G834" s="187"/>
      <c r="H834" s="186"/>
      <c r="I834" s="186"/>
    </row>
    <row r="835" spans="1:9" ht="18.95" customHeight="1" x14ac:dyDescent="0.25">
      <c r="A835" s="52"/>
      <c r="C835" s="186"/>
      <c r="D835" s="186"/>
      <c r="E835" s="186"/>
      <c r="F835" s="186"/>
      <c r="G835" s="187"/>
      <c r="H835" s="186"/>
      <c r="I835" s="186"/>
    </row>
    <row r="836" spans="1:9" ht="18.95" customHeight="1" x14ac:dyDescent="0.25">
      <c r="A836" s="52"/>
      <c r="C836" s="186"/>
      <c r="D836" s="186"/>
      <c r="E836" s="186"/>
      <c r="F836" s="186"/>
      <c r="G836" s="187"/>
      <c r="H836" s="186"/>
      <c r="I836" s="186"/>
    </row>
    <row r="837" spans="1:9" ht="18.95" customHeight="1" x14ac:dyDescent="0.25">
      <c r="A837" s="52"/>
      <c r="C837" s="186"/>
      <c r="D837" s="186"/>
      <c r="E837" s="186"/>
      <c r="F837" s="186"/>
      <c r="G837" s="187"/>
      <c r="H837" s="186"/>
      <c r="I837" s="186"/>
    </row>
    <row r="838" spans="1:9" ht="18.95" customHeight="1" x14ac:dyDescent="0.25">
      <c r="A838" s="52"/>
      <c r="C838" s="186"/>
      <c r="D838" s="186"/>
      <c r="E838" s="186"/>
      <c r="F838" s="186"/>
      <c r="G838" s="187"/>
      <c r="H838" s="186"/>
      <c r="I838" s="186"/>
    </row>
    <row r="839" spans="1:9" ht="18.95" customHeight="1" x14ac:dyDescent="0.25">
      <c r="A839" s="52"/>
      <c r="C839" s="186"/>
      <c r="D839" s="186"/>
      <c r="E839" s="186"/>
      <c r="F839" s="186"/>
      <c r="G839" s="187"/>
      <c r="H839" s="186"/>
      <c r="I839" s="186"/>
    </row>
    <row r="840" spans="1:9" ht="18.95" customHeight="1" x14ac:dyDescent="0.25">
      <c r="A840" s="52"/>
      <c r="C840" s="186"/>
      <c r="D840" s="186"/>
      <c r="E840" s="186"/>
      <c r="F840" s="186"/>
      <c r="G840" s="187"/>
      <c r="H840" s="186"/>
      <c r="I840" s="186"/>
    </row>
    <row r="841" spans="1:9" ht="18.95" customHeight="1" x14ac:dyDescent="0.25">
      <c r="A841" s="52"/>
      <c r="C841" s="186"/>
      <c r="D841" s="186"/>
      <c r="E841" s="186"/>
      <c r="F841" s="186"/>
      <c r="G841" s="187"/>
      <c r="H841" s="186"/>
      <c r="I841" s="186"/>
    </row>
    <row r="842" spans="1:9" ht="18.95" customHeight="1" x14ac:dyDescent="0.25">
      <c r="A842" s="52"/>
      <c r="C842" s="186"/>
      <c r="D842" s="186"/>
      <c r="E842" s="186"/>
      <c r="F842" s="186"/>
      <c r="G842" s="187"/>
      <c r="H842" s="186"/>
      <c r="I842" s="186"/>
    </row>
    <row r="843" spans="1:9" ht="18.95" customHeight="1" x14ac:dyDescent="0.25">
      <c r="A843" s="52"/>
      <c r="C843" s="186"/>
      <c r="D843" s="186"/>
      <c r="E843" s="186"/>
      <c r="F843" s="186"/>
      <c r="G843" s="187"/>
      <c r="H843" s="186"/>
      <c r="I843" s="186"/>
    </row>
    <row r="844" spans="1:9" ht="18.95" customHeight="1" x14ac:dyDescent="0.25">
      <c r="A844" s="52"/>
      <c r="C844" s="186"/>
      <c r="D844" s="186"/>
      <c r="E844" s="186"/>
      <c r="F844" s="186"/>
      <c r="G844" s="187"/>
      <c r="H844" s="186"/>
      <c r="I844" s="186"/>
    </row>
    <row r="845" spans="1:9" ht="18.95" customHeight="1" x14ac:dyDescent="0.25">
      <c r="A845" s="52"/>
      <c r="C845" s="186"/>
      <c r="D845" s="186"/>
      <c r="E845" s="186"/>
      <c r="F845" s="186"/>
      <c r="G845" s="187"/>
      <c r="H845" s="186"/>
      <c r="I845" s="186"/>
    </row>
    <row r="846" spans="1:9" ht="18.95" customHeight="1" x14ac:dyDescent="0.25">
      <c r="A846" s="52"/>
      <c r="C846" s="186"/>
      <c r="D846" s="186"/>
      <c r="E846" s="186"/>
      <c r="F846" s="186"/>
      <c r="G846" s="187"/>
      <c r="H846" s="186"/>
      <c r="I846" s="186"/>
    </row>
    <row r="847" spans="1:9" ht="18.95" customHeight="1" x14ac:dyDescent="0.25">
      <c r="A847" s="52"/>
      <c r="C847" s="186"/>
      <c r="D847" s="186"/>
      <c r="E847" s="186"/>
      <c r="F847" s="186"/>
      <c r="G847" s="187"/>
      <c r="H847" s="186"/>
      <c r="I847" s="186"/>
    </row>
    <row r="848" spans="1:9" ht="18.95" customHeight="1" x14ac:dyDescent="0.25">
      <c r="A848" s="52"/>
      <c r="C848" s="186"/>
      <c r="D848" s="186"/>
      <c r="E848" s="186"/>
      <c r="F848" s="186"/>
      <c r="G848" s="187"/>
      <c r="H848" s="186"/>
      <c r="I848" s="186"/>
    </row>
    <row r="849" spans="1:9" ht="18.95" customHeight="1" x14ac:dyDescent="0.25">
      <c r="A849" s="52"/>
      <c r="C849" s="186"/>
      <c r="D849" s="186"/>
      <c r="E849" s="186"/>
      <c r="F849" s="186"/>
      <c r="G849" s="187"/>
      <c r="H849" s="186"/>
      <c r="I849" s="186"/>
    </row>
    <row r="850" spans="1:9" ht="18.95" customHeight="1" x14ac:dyDescent="0.25">
      <c r="A850" s="52"/>
      <c r="C850" s="186"/>
      <c r="D850" s="186"/>
      <c r="E850" s="186"/>
      <c r="F850" s="186"/>
      <c r="G850" s="187"/>
      <c r="H850" s="186"/>
      <c r="I850" s="186"/>
    </row>
    <row r="851" spans="1:9" ht="18.95" customHeight="1" x14ac:dyDescent="0.25">
      <c r="A851" s="52"/>
      <c r="C851" s="186"/>
      <c r="D851" s="186"/>
      <c r="E851" s="186"/>
      <c r="F851" s="186"/>
      <c r="G851" s="187"/>
      <c r="H851" s="186"/>
      <c r="I851" s="186"/>
    </row>
    <row r="852" spans="1:9" ht="18.95" customHeight="1" x14ac:dyDescent="0.25">
      <c r="A852" s="52"/>
      <c r="C852" s="186"/>
      <c r="D852" s="186"/>
      <c r="E852" s="186"/>
      <c r="F852" s="186"/>
      <c r="G852" s="187"/>
      <c r="H852" s="186"/>
      <c r="I852" s="186"/>
    </row>
    <row r="853" spans="1:9" ht="18.95" customHeight="1" x14ac:dyDescent="0.25">
      <c r="A853" s="52"/>
      <c r="C853" s="186"/>
      <c r="D853" s="186"/>
      <c r="E853" s="186"/>
      <c r="F853" s="186"/>
      <c r="G853" s="187"/>
      <c r="H853" s="186"/>
      <c r="I853" s="186"/>
    </row>
    <row r="854" spans="1:9" ht="18.95" customHeight="1" x14ac:dyDescent="0.25">
      <c r="A854" s="52"/>
      <c r="C854" s="186"/>
      <c r="D854" s="186"/>
      <c r="E854" s="186"/>
      <c r="F854" s="186"/>
      <c r="G854" s="187"/>
      <c r="H854" s="186"/>
      <c r="I854" s="186"/>
    </row>
    <row r="855" spans="1:9" ht="18.95" customHeight="1" x14ac:dyDescent="0.25">
      <c r="A855" s="52"/>
      <c r="C855" s="186"/>
      <c r="D855" s="186"/>
      <c r="E855" s="186"/>
      <c r="F855" s="186"/>
      <c r="G855" s="187"/>
      <c r="H855" s="186"/>
      <c r="I855" s="186"/>
    </row>
    <row r="856" spans="1:9" ht="18.95" customHeight="1" x14ac:dyDescent="0.25">
      <c r="A856" s="52"/>
      <c r="C856" s="186"/>
      <c r="D856" s="186"/>
      <c r="E856" s="186"/>
      <c r="F856" s="186"/>
      <c r="G856" s="187"/>
      <c r="H856" s="186"/>
      <c r="I856" s="186"/>
    </row>
    <row r="857" spans="1:9" ht="18.95" customHeight="1" x14ac:dyDescent="0.25">
      <c r="A857" s="52"/>
      <c r="C857" s="186"/>
      <c r="D857" s="186"/>
      <c r="E857" s="186"/>
      <c r="F857" s="186"/>
      <c r="G857" s="187"/>
      <c r="H857" s="186"/>
      <c r="I857" s="186"/>
    </row>
    <row r="858" spans="1:9" ht="18.95" customHeight="1" x14ac:dyDescent="0.25">
      <c r="A858" s="52"/>
      <c r="C858" s="186"/>
      <c r="D858" s="186"/>
      <c r="E858" s="186"/>
      <c r="F858" s="186"/>
      <c r="G858" s="187"/>
      <c r="H858" s="186"/>
      <c r="I858" s="186"/>
    </row>
    <row r="859" spans="1:9" ht="18.95" customHeight="1" x14ac:dyDescent="0.25">
      <c r="A859" s="52"/>
      <c r="C859" s="186"/>
      <c r="D859" s="186"/>
      <c r="E859" s="186"/>
      <c r="F859" s="186"/>
      <c r="G859" s="187"/>
      <c r="H859" s="186"/>
      <c r="I859" s="186"/>
    </row>
    <row r="860" spans="1:9" ht="18.95" customHeight="1" x14ac:dyDescent="0.25">
      <c r="A860" s="52"/>
      <c r="C860" s="186"/>
      <c r="D860" s="186"/>
      <c r="E860" s="186"/>
      <c r="F860" s="186"/>
      <c r="G860" s="187"/>
      <c r="H860" s="186"/>
      <c r="I860" s="186"/>
    </row>
    <row r="861" spans="1:9" ht="18.95" customHeight="1" x14ac:dyDescent="0.25">
      <c r="A861" s="52"/>
      <c r="C861" s="186"/>
      <c r="D861" s="186"/>
      <c r="E861" s="186"/>
      <c r="F861" s="186"/>
      <c r="G861" s="187"/>
      <c r="H861" s="186"/>
      <c r="I861" s="186"/>
    </row>
    <row r="862" spans="1:9" ht="18.95" customHeight="1" x14ac:dyDescent="0.25">
      <c r="A862" s="52"/>
      <c r="C862" s="186"/>
      <c r="D862" s="186"/>
      <c r="E862" s="186"/>
      <c r="F862" s="186"/>
      <c r="G862" s="187"/>
      <c r="H862" s="186"/>
      <c r="I862" s="186"/>
    </row>
    <row r="863" spans="1:9" ht="18.95" customHeight="1" x14ac:dyDescent="0.25">
      <c r="A863" s="52"/>
      <c r="C863" s="186"/>
      <c r="D863" s="186"/>
      <c r="E863" s="186"/>
      <c r="F863" s="186"/>
      <c r="G863" s="187"/>
      <c r="H863" s="186"/>
      <c r="I863" s="186"/>
    </row>
    <row r="864" spans="1:9" ht="18.95" customHeight="1" x14ac:dyDescent="0.25">
      <c r="A864" s="52"/>
      <c r="C864" s="186"/>
      <c r="D864" s="186"/>
      <c r="E864" s="186"/>
      <c r="F864" s="186"/>
      <c r="G864" s="187"/>
      <c r="H864" s="186"/>
      <c r="I864" s="186"/>
    </row>
    <row r="865" spans="1:9" ht="18.95" customHeight="1" x14ac:dyDescent="0.25">
      <c r="A865" s="52"/>
      <c r="C865" s="186"/>
      <c r="D865" s="186"/>
      <c r="E865" s="186"/>
      <c r="F865" s="186"/>
      <c r="G865" s="187"/>
      <c r="H865" s="186"/>
      <c r="I865" s="186"/>
    </row>
    <row r="866" spans="1:9" ht="18.95" customHeight="1" x14ac:dyDescent="0.25">
      <c r="A866" s="52"/>
      <c r="C866" s="186"/>
      <c r="D866" s="186"/>
      <c r="E866" s="186"/>
      <c r="F866" s="186"/>
      <c r="G866" s="187"/>
      <c r="H866" s="186"/>
      <c r="I866" s="186"/>
    </row>
    <row r="867" spans="1:9" ht="18.95" customHeight="1" x14ac:dyDescent="0.25">
      <c r="A867" s="52"/>
      <c r="C867" s="186"/>
      <c r="D867" s="186"/>
      <c r="E867" s="186"/>
      <c r="F867" s="186"/>
      <c r="G867" s="187"/>
      <c r="H867" s="186"/>
      <c r="I867" s="186"/>
    </row>
    <row r="868" spans="1:9" ht="18.95" customHeight="1" x14ac:dyDescent="0.25">
      <c r="A868" s="52"/>
      <c r="C868" s="186"/>
      <c r="D868" s="186"/>
      <c r="E868" s="186"/>
      <c r="F868" s="186"/>
      <c r="G868" s="187"/>
      <c r="H868" s="186"/>
      <c r="I868" s="186"/>
    </row>
    <row r="869" spans="1:9" ht="18.95" customHeight="1" x14ac:dyDescent="0.25">
      <c r="A869" s="52"/>
      <c r="C869" s="186"/>
      <c r="D869" s="186"/>
      <c r="E869" s="186"/>
      <c r="F869" s="186"/>
      <c r="G869" s="187"/>
      <c r="H869" s="186"/>
      <c r="I869" s="186"/>
    </row>
    <row r="870" spans="1:9" ht="18.95" customHeight="1" x14ac:dyDescent="0.25">
      <c r="A870" s="52"/>
      <c r="C870" s="186"/>
      <c r="D870" s="186"/>
      <c r="E870" s="186"/>
      <c r="F870" s="186"/>
      <c r="G870" s="187"/>
      <c r="H870" s="186"/>
      <c r="I870" s="186"/>
    </row>
    <row r="871" spans="1:9" ht="18.95" customHeight="1" x14ac:dyDescent="0.25">
      <c r="A871" s="52"/>
      <c r="C871" s="186"/>
      <c r="D871" s="186"/>
      <c r="E871" s="186"/>
      <c r="F871" s="186"/>
      <c r="G871" s="187"/>
      <c r="H871" s="186"/>
      <c r="I871" s="186"/>
    </row>
    <row r="872" spans="1:9" ht="18.95" customHeight="1" x14ac:dyDescent="0.25">
      <c r="A872" s="52"/>
      <c r="C872" s="186"/>
      <c r="D872" s="186"/>
      <c r="E872" s="186"/>
      <c r="F872" s="186"/>
      <c r="G872" s="187"/>
      <c r="H872" s="186"/>
      <c r="I872" s="186"/>
    </row>
    <row r="873" spans="1:9" ht="18.95" customHeight="1" x14ac:dyDescent="0.25">
      <c r="A873" s="52"/>
      <c r="C873" s="186"/>
      <c r="D873" s="186"/>
      <c r="E873" s="186"/>
      <c r="F873" s="186"/>
      <c r="G873" s="187"/>
      <c r="H873" s="186"/>
      <c r="I873" s="186"/>
    </row>
    <row r="874" spans="1:9" ht="18.95" customHeight="1" x14ac:dyDescent="0.25">
      <c r="A874" s="52"/>
      <c r="C874" s="186"/>
      <c r="D874" s="186"/>
      <c r="E874" s="186"/>
      <c r="F874" s="186"/>
      <c r="G874" s="187"/>
      <c r="H874" s="186"/>
      <c r="I874" s="186"/>
    </row>
    <row r="875" spans="1:9" ht="18.95" customHeight="1" x14ac:dyDescent="0.25">
      <c r="A875" s="52"/>
      <c r="C875" s="186"/>
      <c r="D875" s="186"/>
      <c r="E875" s="186"/>
      <c r="F875" s="186"/>
      <c r="G875" s="187"/>
      <c r="H875" s="186"/>
      <c r="I875" s="186"/>
    </row>
    <row r="876" spans="1:9" ht="18.95" customHeight="1" x14ac:dyDescent="0.25">
      <c r="A876" s="52"/>
      <c r="C876" s="186"/>
      <c r="D876" s="186"/>
      <c r="E876" s="186"/>
      <c r="F876" s="186"/>
      <c r="G876" s="187"/>
      <c r="H876" s="186"/>
      <c r="I876" s="186"/>
    </row>
    <row r="877" spans="1:9" ht="18.95" customHeight="1" x14ac:dyDescent="0.25">
      <c r="A877" s="52"/>
      <c r="C877" s="186"/>
      <c r="D877" s="186"/>
      <c r="E877" s="186"/>
      <c r="F877" s="186"/>
      <c r="G877" s="187"/>
      <c r="H877" s="186"/>
      <c r="I877" s="186"/>
    </row>
    <row r="878" spans="1:9" ht="18.95" customHeight="1" x14ac:dyDescent="0.25">
      <c r="A878" s="52"/>
      <c r="C878" s="186"/>
      <c r="D878" s="186"/>
      <c r="E878" s="186"/>
      <c r="F878" s="186"/>
      <c r="G878" s="187"/>
      <c r="H878" s="186"/>
      <c r="I878" s="186"/>
    </row>
    <row r="879" spans="1:9" ht="18.95" customHeight="1" x14ac:dyDescent="0.25">
      <c r="A879" s="52"/>
      <c r="C879" s="186"/>
      <c r="D879" s="186"/>
      <c r="E879" s="186"/>
      <c r="F879" s="186"/>
      <c r="G879" s="187"/>
      <c r="H879" s="186"/>
      <c r="I879" s="186"/>
    </row>
    <row r="880" spans="1:9" ht="18.95" customHeight="1" x14ac:dyDescent="0.25">
      <c r="A880" s="52"/>
      <c r="C880" s="186"/>
      <c r="D880" s="186"/>
      <c r="E880" s="186"/>
      <c r="F880" s="186"/>
      <c r="G880" s="187"/>
      <c r="H880" s="186"/>
      <c r="I880" s="186"/>
    </row>
    <row r="881" spans="1:9" ht="18.95" customHeight="1" x14ac:dyDescent="0.25">
      <c r="A881" s="52"/>
      <c r="C881" s="186"/>
      <c r="D881" s="186"/>
      <c r="E881" s="186"/>
      <c r="F881" s="186"/>
      <c r="G881" s="187"/>
      <c r="H881" s="186"/>
      <c r="I881" s="186"/>
    </row>
    <row r="882" spans="1:9" ht="18.95" customHeight="1" x14ac:dyDescent="0.25">
      <c r="A882" s="52"/>
      <c r="C882" s="186"/>
      <c r="D882" s="186"/>
      <c r="E882" s="186"/>
      <c r="F882" s="186"/>
      <c r="G882" s="187"/>
      <c r="H882" s="186"/>
      <c r="I882" s="186"/>
    </row>
    <row r="883" spans="1:9" ht="18.95" customHeight="1" x14ac:dyDescent="0.25">
      <c r="A883" s="52"/>
      <c r="C883" s="186"/>
      <c r="D883" s="186"/>
      <c r="E883" s="186"/>
      <c r="F883" s="186"/>
      <c r="G883" s="187"/>
      <c r="H883" s="186"/>
      <c r="I883" s="186"/>
    </row>
    <row r="884" spans="1:9" ht="18.95" customHeight="1" x14ac:dyDescent="0.25">
      <c r="A884" s="52"/>
      <c r="C884" s="186"/>
      <c r="D884" s="186"/>
      <c r="E884" s="186"/>
      <c r="F884" s="186"/>
      <c r="G884" s="187"/>
      <c r="H884" s="186"/>
      <c r="I884" s="186"/>
    </row>
    <row r="885" spans="1:9" ht="18.95" customHeight="1" x14ac:dyDescent="0.25">
      <c r="A885" s="52"/>
      <c r="C885" s="186"/>
      <c r="D885" s="186"/>
      <c r="E885" s="186"/>
      <c r="F885" s="186"/>
      <c r="G885" s="187"/>
      <c r="H885" s="186"/>
      <c r="I885" s="186"/>
    </row>
    <row r="886" spans="1:9" ht="18.95" customHeight="1" x14ac:dyDescent="0.25">
      <c r="A886" s="52"/>
      <c r="C886" s="186"/>
      <c r="D886" s="186"/>
      <c r="E886" s="186"/>
      <c r="F886" s="186"/>
      <c r="G886" s="187"/>
      <c r="H886" s="186"/>
      <c r="I886" s="186"/>
    </row>
    <row r="887" spans="1:9" ht="18.95" customHeight="1" x14ac:dyDescent="0.25">
      <c r="A887" s="52"/>
      <c r="C887" s="186"/>
      <c r="D887" s="186"/>
      <c r="E887" s="186"/>
      <c r="F887" s="186"/>
      <c r="G887" s="187"/>
      <c r="H887" s="186"/>
      <c r="I887" s="186"/>
    </row>
    <row r="888" spans="1:9" ht="18.95" customHeight="1" x14ac:dyDescent="0.25">
      <c r="A888" s="52"/>
      <c r="C888" s="186"/>
      <c r="D888" s="186"/>
      <c r="E888" s="186"/>
      <c r="F888" s="186"/>
      <c r="G888" s="187"/>
      <c r="H888" s="186"/>
      <c r="I888" s="186"/>
    </row>
    <row r="889" spans="1:9" ht="18.95" customHeight="1" x14ac:dyDescent="0.25">
      <c r="A889" s="52"/>
      <c r="C889" s="186"/>
      <c r="D889" s="186"/>
      <c r="E889" s="186"/>
      <c r="F889" s="186"/>
      <c r="G889" s="187"/>
      <c r="H889" s="186"/>
      <c r="I889" s="186"/>
    </row>
    <row r="890" spans="1:9" ht="18.95" customHeight="1" x14ac:dyDescent="0.25">
      <c r="A890" s="52"/>
      <c r="C890" s="186"/>
      <c r="D890" s="186"/>
      <c r="E890" s="186"/>
      <c r="F890" s="186"/>
      <c r="G890" s="187"/>
      <c r="H890" s="186"/>
      <c r="I890" s="186"/>
    </row>
    <row r="891" spans="1:9" ht="18.95" customHeight="1" x14ac:dyDescent="0.25">
      <c r="A891" s="52"/>
      <c r="C891" s="186"/>
      <c r="D891" s="186"/>
      <c r="E891" s="186"/>
      <c r="F891" s="186"/>
      <c r="G891" s="187"/>
      <c r="H891" s="186"/>
      <c r="I891" s="186"/>
    </row>
    <row r="892" spans="1:9" ht="18.95" customHeight="1" x14ac:dyDescent="0.25">
      <c r="A892" s="52"/>
      <c r="C892" s="186"/>
      <c r="D892" s="186"/>
      <c r="E892" s="186"/>
      <c r="F892" s="186"/>
      <c r="G892" s="187"/>
      <c r="H892" s="186"/>
      <c r="I892" s="186"/>
    </row>
    <row r="893" spans="1:9" ht="18.95" customHeight="1" x14ac:dyDescent="0.25">
      <c r="A893" s="52"/>
      <c r="C893" s="186"/>
      <c r="D893" s="186"/>
      <c r="E893" s="186"/>
      <c r="F893" s="186"/>
      <c r="G893" s="187"/>
      <c r="H893" s="186"/>
      <c r="I893" s="186"/>
    </row>
    <row r="894" spans="1:9" ht="18.95" customHeight="1" x14ac:dyDescent="0.25">
      <c r="A894" s="52"/>
      <c r="C894" s="186"/>
      <c r="D894" s="186"/>
      <c r="E894" s="186"/>
      <c r="F894" s="186"/>
      <c r="G894" s="187"/>
      <c r="H894" s="186"/>
      <c r="I894" s="186"/>
    </row>
    <row r="895" spans="1:9" ht="18.95" customHeight="1" x14ac:dyDescent="0.25">
      <c r="A895" s="52"/>
      <c r="C895" s="186"/>
      <c r="D895" s="186"/>
      <c r="E895" s="186"/>
      <c r="F895" s="186"/>
      <c r="G895" s="187"/>
      <c r="H895" s="186"/>
      <c r="I895" s="186"/>
    </row>
    <row r="896" spans="1:9" ht="18.95" customHeight="1" x14ac:dyDescent="0.25">
      <c r="A896" s="52"/>
      <c r="C896" s="186"/>
      <c r="D896" s="186"/>
      <c r="E896" s="186"/>
      <c r="F896" s="186"/>
      <c r="G896" s="187"/>
      <c r="H896" s="186"/>
      <c r="I896" s="186"/>
    </row>
    <row r="897" spans="1:9" ht="18.95" customHeight="1" x14ac:dyDescent="0.25">
      <c r="A897" s="52"/>
      <c r="C897" s="186"/>
      <c r="D897" s="186"/>
      <c r="E897" s="186"/>
      <c r="F897" s="186"/>
      <c r="G897" s="187"/>
      <c r="H897" s="186"/>
      <c r="I897" s="186"/>
    </row>
    <row r="898" spans="1:9" ht="18.95" customHeight="1" x14ac:dyDescent="0.25">
      <c r="A898" s="52"/>
      <c r="C898" s="186"/>
      <c r="D898" s="186"/>
      <c r="E898" s="186"/>
      <c r="F898" s="186"/>
      <c r="G898" s="187"/>
      <c r="H898" s="186"/>
      <c r="I898" s="186"/>
    </row>
    <row r="899" spans="1:9" ht="18.95" customHeight="1" x14ac:dyDescent="0.25">
      <c r="A899" s="52"/>
      <c r="C899" s="186"/>
      <c r="D899" s="186"/>
      <c r="E899" s="186"/>
      <c r="F899" s="186"/>
      <c r="G899" s="187"/>
      <c r="H899" s="186"/>
      <c r="I899" s="186"/>
    </row>
    <row r="900" spans="1:9" ht="18.95" customHeight="1" x14ac:dyDescent="0.25">
      <c r="A900" s="52"/>
      <c r="C900" s="186"/>
      <c r="D900" s="186"/>
      <c r="E900" s="186"/>
      <c r="F900" s="186"/>
      <c r="G900" s="187"/>
      <c r="H900" s="186"/>
      <c r="I900" s="186"/>
    </row>
    <row r="901" spans="1:9" ht="18.95" customHeight="1" x14ac:dyDescent="0.25">
      <c r="A901" s="52"/>
      <c r="C901" s="186"/>
      <c r="D901" s="186"/>
      <c r="E901" s="186"/>
      <c r="F901" s="186"/>
      <c r="G901" s="187"/>
      <c r="H901" s="186"/>
      <c r="I901" s="186"/>
    </row>
    <row r="902" spans="1:9" ht="18.95" customHeight="1" x14ac:dyDescent="0.25">
      <c r="A902" s="52"/>
      <c r="C902" s="186"/>
      <c r="D902" s="186"/>
      <c r="E902" s="186"/>
      <c r="F902" s="186"/>
      <c r="G902" s="187"/>
      <c r="H902" s="186"/>
      <c r="I902" s="186"/>
    </row>
    <row r="903" spans="1:9" ht="18.95" customHeight="1" x14ac:dyDescent="0.25">
      <c r="A903" s="52"/>
      <c r="C903" s="186"/>
      <c r="D903" s="186"/>
      <c r="E903" s="186"/>
      <c r="F903" s="186"/>
      <c r="G903" s="187"/>
      <c r="H903" s="186"/>
      <c r="I903" s="186"/>
    </row>
    <row r="904" spans="1:9" ht="18.95" customHeight="1" x14ac:dyDescent="0.25">
      <c r="A904" s="52"/>
      <c r="C904" s="186"/>
      <c r="D904" s="186"/>
      <c r="E904" s="186"/>
      <c r="F904" s="186"/>
      <c r="G904" s="187"/>
      <c r="H904" s="186"/>
      <c r="I904" s="186"/>
    </row>
    <row r="905" spans="1:9" ht="18.95" customHeight="1" x14ac:dyDescent="0.25">
      <c r="A905" s="52"/>
      <c r="C905" s="186"/>
      <c r="D905" s="186"/>
      <c r="E905" s="186"/>
      <c r="F905" s="186"/>
      <c r="G905" s="187"/>
      <c r="H905" s="186"/>
      <c r="I905" s="186"/>
    </row>
    <row r="906" spans="1:9" ht="18.95" customHeight="1" x14ac:dyDescent="0.25">
      <c r="A906" s="52"/>
      <c r="C906" s="186"/>
      <c r="D906" s="186"/>
      <c r="E906" s="186"/>
      <c r="F906" s="186"/>
      <c r="G906" s="187"/>
      <c r="H906" s="186"/>
      <c r="I906" s="186"/>
    </row>
    <row r="907" spans="1:9" ht="18.95" customHeight="1" x14ac:dyDescent="0.25">
      <c r="A907" s="52"/>
      <c r="C907" s="186"/>
      <c r="D907" s="186"/>
      <c r="E907" s="186"/>
      <c r="F907" s="186"/>
      <c r="G907" s="187"/>
      <c r="H907" s="186"/>
      <c r="I907" s="186"/>
    </row>
    <row r="908" spans="1:9" ht="18.95" customHeight="1" x14ac:dyDescent="0.25">
      <c r="A908" s="52"/>
      <c r="C908" s="186"/>
      <c r="D908" s="186"/>
      <c r="E908" s="186"/>
      <c r="F908" s="186"/>
      <c r="G908" s="187"/>
      <c r="H908" s="186"/>
      <c r="I908" s="186"/>
    </row>
    <row r="909" spans="1:9" ht="18.95" customHeight="1" x14ac:dyDescent="0.25">
      <c r="A909" s="52"/>
      <c r="C909" s="186"/>
      <c r="D909" s="186"/>
      <c r="E909" s="186"/>
      <c r="F909" s="186"/>
      <c r="G909" s="187"/>
      <c r="H909" s="186"/>
      <c r="I909" s="186"/>
    </row>
    <row r="910" spans="1:9" ht="18.95" customHeight="1" x14ac:dyDescent="0.25">
      <c r="A910" s="52"/>
      <c r="C910" s="186"/>
      <c r="D910" s="186"/>
      <c r="E910" s="186"/>
      <c r="F910" s="186"/>
      <c r="G910" s="187"/>
      <c r="H910" s="186"/>
      <c r="I910" s="186"/>
    </row>
    <row r="911" spans="1:9" ht="18.95" customHeight="1" x14ac:dyDescent="0.25">
      <c r="A911" s="52"/>
      <c r="C911" s="186"/>
      <c r="D911" s="186"/>
      <c r="E911" s="186"/>
      <c r="F911" s="186"/>
      <c r="G911" s="187"/>
      <c r="H911" s="186"/>
      <c r="I911" s="186"/>
    </row>
    <row r="912" spans="1:9" ht="18.95" customHeight="1" x14ac:dyDescent="0.25">
      <c r="A912" s="52"/>
      <c r="C912" s="186"/>
      <c r="D912" s="186"/>
      <c r="E912" s="186"/>
      <c r="F912" s="186"/>
      <c r="G912" s="187"/>
      <c r="H912" s="186"/>
      <c r="I912" s="186"/>
    </row>
    <row r="913" spans="1:9" ht="18.95" customHeight="1" x14ac:dyDescent="0.25">
      <c r="A913" s="52"/>
      <c r="C913" s="186"/>
      <c r="D913" s="186"/>
      <c r="E913" s="186"/>
      <c r="F913" s="186"/>
      <c r="G913" s="187"/>
      <c r="H913" s="186"/>
      <c r="I913" s="186"/>
    </row>
    <row r="914" spans="1:9" ht="18.95" customHeight="1" x14ac:dyDescent="0.25">
      <c r="A914" s="52"/>
      <c r="C914" s="186"/>
      <c r="D914" s="186"/>
      <c r="E914" s="186"/>
      <c r="F914" s="186"/>
      <c r="G914" s="187"/>
      <c r="H914" s="186"/>
      <c r="I914" s="186"/>
    </row>
    <row r="915" spans="1:9" ht="18.95" customHeight="1" x14ac:dyDescent="0.25">
      <c r="A915" s="52"/>
      <c r="C915" s="186"/>
      <c r="D915" s="186"/>
      <c r="E915" s="186"/>
      <c r="F915" s="186"/>
      <c r="G915" s="187"/>
      <c r="H915" s="186"/>
      <c r="I915" s="186"/>
    </row>
    <row r="916" spans="1:9" ht="18.95" customHeight="1" x14ac:dyDescent="0.25">
      <c r="A916" s="52"/>
      <c r="C916" s="186"/>
      <c r="D916" s="186"/>
      <c r="E916" s="186"/>
      <c r="F916" s="186"/>
      <c r="G916" s="187"/>
      <c r="H916" s="186"/>
      <c r="I916" s="186"/>
    </row>
    <row r="917" spans="1:9" ht="18.95" customHeight="1" x14ac:dyDescent="0.25">
      <c r="A917" s="52"/>
      <c r="C917" s="186"/>
      <c r="D917" s="186"/>
      <c r="E917" s="186"/>
      <c r="F917" s="186"/>
      <c r="G917" s="187"/>
      <c r="H917" s="186"/>
      <c r="I917" s="186"/>
    </row>
    <row r="918" spans="1:9" ht="18.95" customHeight="1" x14ac:dyDescent="0.25">
      <c r="A918" s="52"/>
      <c r="C918" s="186"/>
      <c r="D918" s="186"/>
      <c r="E918" s="186"/>
      <c r="F918" s="186"/>
      <c r="G918" s="187"/>
      <c r="H918" s="186"/>
      <c r="I918" s="186"/>
    </row>
    <row r="919" spans="1:9" ht="18.95" customHeight="1" x14ac:dyDescent="0.25">
      <c r="A919" s="52"/>
      <c r="C919" s="186"/>
      <c r="D919" s="186"/>
      <c r="E919" s="186"/>
      <c r="F919" s="186"/>
      <c r="G919" s="187"/>
      <c r="H919" s="186"/>
      <c r="I919" s="186"/>
    </row>
    <row r="920" spans="1:9" ht="18.95" customHeight="1" x14ac:dyDescent="0.25">
      <c r="A920" s="52"/>
      <c r="C920" s="186"/>
      <c r="D920" s="186"/>
      <c r="E920" s="186"/>
      <c r="F920" s="186"/>
      <c r="G920" s="187"/>
      <c r="H920" s="186"/>
      <c r="I920" s="186"/>
    </row>
    <row r="921" spans="1:9" ht="18.95" customHeight="1" x14ac:dyDescent="0.25">
      <c r="A921" s="52"/>
      <c r="C921" s="186"/>
      <c r="D921" s="186"/>
      <c r="E921" s="186"/>
      <c r="F921" s="186"/>
      <c r="G921" s="187"/>
      <c r="H921" s="186"/>
      <c r="I921" s="186"/>
    </row>
    <row r="922" spans="1:9" ht="18.95" customHeight="1" x14ac:dyDescent="0.25">
      <c r="A922" s="52"/>
      <c r="C922" s="186"/>
      <c r="D922" s="186"/>
      <c r="E922" s="186"/>
      <c r="F922" s="186"/>
      <c r="G922" s="187"/>
      <c r="H922" s="186"/>
      <c r="I922" s="186"/>
    </row>
    <row r="923" spans="1:9" ht="18.95" customHeight="1" x14ac:dyDescent="0.25">
      <c r="A923" s="52"/>
      <c r="C923" s="186"/>
      <c r="D923" s="186"/>
      <c r="E923" s="186"/>
      <c r="F923" s="186"/>
      <c r="G923" s="187"/>
      <c r="H923" s="186"/>
      <c r="I923" s="186"/>
    </row>
    <row r="924" spans="1:9" ht="18.95" customHeight="1" x14ac:dyDescent="0.25">
      <c r="A924" s="52"/>
      <c r="C924" s="186"/>
      <c r="D924" s="186"/>
      <c r="E924" s="186"/>
      <c r="F924" s="186"/>
      <c r="G924" s="187"/>
      <c r="H924" s="186"/>
      <c r="I924" s="186"/>
    </row>
    <row r="925" spans="1:9" ht="18.95" customHeight="1" x14ac:dyDescent="0.25">
      <c r="A925" s="52"/>
      <c r="C925" s="186"/>
      <c r="D925" s="186"/>
      <c r="E925" s="186"/>
      <c r="F925" s="186"/>
      <c r="G925" s="187"/>
      <c r="H925" s="186"/>
      <c r="I925" s="186"/>
    </row>
    <row r="926" spans="1:9" ht="18.95" customHeight="1" x14ac:dyDescent="0.25">
      <c r="A926" s="52"/>
      <c r="C926" s="186"/>
      <c r="D926" s="186"/>
      <c r="E926" s="186"/>
      <c r="F926" s="186"/>
      <c r="G926" s="187"/>
      <c r="H926" s="186"/>
      <c r="I926" s="186"/>
    </row>
    <row r="927" spans="1:9" ht="18.95" customHeight="1" x14ac:dyDescent="0.25">
      <c r="A927" s="52"/>
      <c r="C927" s="186"/>
      <c r="D927" s="186"/>
      <c r="E927" s="186"/>
      <c r="F927" s="186"/>
      <c r="G927" s="187"/>
      <c r="H927" s="186"/>
      <c r="I927" s="186"/>
    </row>
    <row r="928" spans="1:9" ht="18.95" customHeight="1" x14ac:dyDescent="0.25">
      <c r="A928" s="52"/>
      <c r="C928" s="186"/>
      <c r="D928" s="186"/>
      <c r="E928" s="186"/>
      <c r="F928" s="186"/>
      <c r="G928" s="187"/>
      <c r="H928" s="186"/>
      <c r="I928" s="186"/>
    </row>
    <row r="929" spans="1:9" ht="18.95" customHeight="1" x14ac:dyDescent="0.25">
      <c r="A929" s="52"/>
      <c r="C929" s="186"/>
      <c r="D929" s="186"/>
      <c r="E929" s="186"/>
      <c r="F929" s="186"/>
      <c r="G929" s="187"/>
      <c r="H929" s="186"/>
      <c r="I929" s="186"/>
    </row>
    <row r="930" spans="1:9" ht="18.95" customHeight="1" x14ac:dyDescent="0.25">
      <c r="A930" s="52"/>
      <c r="C930" s="186"/>
      <c r="D930" s="186"/>
      <c r="E930" s="186"/>
      <c r="F930" s="186"/>
      <c r="G930" s="187"/>
      <c r="H930" s="186"/>
      <c r="I930" s="186"/>
    </row>
    <row r="931" spans="1:9" ht="18.95" customHeight="1" x14ac:dyDescent="0.25">
      <c r="A931" s="52"/>
      <c r="C931" s="186"/>
      <c r="D931" s="186"/>
      <c r="E931" s="186"/>
      <c r="F931" s="186"/>
      <c r="G931" s="187"/>
      <c r="H931" s="186"/>
      <c r="I931" s="186"/>
    </row>
    <row r="932" spans="1:9" ht="18.95" customHeight="1" x14ac:dyDescent="0.25">
      <c r="A932" s="52"/>
      <c r="C932" s="186"/>
      <c r="D932" s="186"/>
      <c r="E932" s="186"/>
      <c r="F932" s="186"/>
      <c r="G932" s="187"/>
      <c r="H932" s="186"/>
      <c r="I932" s="186"/>
    </row>
    <row r="933" spans="1:9" ht="18.95" customHeight="1" x14ac:dyDescent="0.25">
      <c r="A933" s="52"/>
      <c r="C933" s="186"/>
      <c r="D933" s="186"/>
      <c r="E933" s="186"/>
      <c r="F933" s="186"/>
      <c r="G933" s="187"/>
      <c r="H933" s="186"/>
      <c r="I933" s="186"/>
    </row>
    <row r="934" spans="1:9" ht="18.95" customHeight="1" x14ac:dyDescent="0.25">
      <c r="A934" s="52"/>
      <c r="C934" s="186"/>
      <c r="D934" s="186"/>
      <c r="E934" s="186"/>
      <c r="F934" s="186"/>
      <c r="G934" s="187"/>
      <c r="H934" s="186"/>
      <c r="I934" s="186"/>
    </row>
    <row r="935" spans="1:9" ht="18.95" customHeight="1" x14ac:dyDescent="0.25">
      <c r="A935" s="52"/>
      <c r="C935" s="186"/>
      <c r="D935" s="186"/>
      <c r="E935" s="186"/>
      <c r="F935" s="186"/>
      <c r="G935" s="187"/>
      <c r="H935" s="186"/>
      <c r="I935" s="186"/>
    </row>
    <row r="936" spans="1:9" ht="18.95" customHeight="1" x14ac:dyDescent="0.25">
      <c r="A936" s="52"/>
      <c r="C936" s="186"/>
      <c r="D936" s="186"/>
      <c r="E936" s="186"/>
      <c r="F936" s="186"/>
      <c r="G936" s="187"/>
      <c r="H936" s="186"/>
      <c r="I936" s="186"/>
    </row>
    <row r="937" spans="1:9" ht="18.95" customHeight="1" x14ac:dyDescent="0.25">
      <c r="A937" s="52"/>
      <c r="C937" s="186"/>
      <c r="D937" s="186"/>
      <c r="E937" s="186"/>
      <c r="F937" s="186"/>
      <c r="G937" s="187"/>
      <c r="H937" s="186"/>
      <c r="I937" s="186"/>
    </row>
    <row r="938" spans="1:9" ht="18.95" customHeight="1" x14ac:dyDescent="0.25">
      <c r="A938" s="52"/>
      <c r="C938" s="186"/>
      <c r="D938" s="186"/>
      <c r="E938" s="186"/>
      <c r="F938" s="186"/>
      <c r="G938" s="187"/>
      <c r="H938" s="186"/>
      <c r="I938" s="186"/>
    </row>
    <row r="939" spans="1:9" ht="18.95" customHeight="1" x14ac:dyDescent="0.25">
      <c r="A939" s="52"/>
      <c r="C939" s="186"/>
      <c r="D939" s="186"/>
      <c r="E939" s="186"/>
      <c r="F939" s="186"/>
      <c r="G939" s="187"/>
      <c r="H939" s="186"/>
      <c r="I939" s="186"/>
    </row>
    <row r="940" spans="1:9" ht="18.95" customHeight="1" x14ac:dyDescent="0.25">
      <c r="A940" s="52"/>
      <c r="C940" s="186"/>
      <c r="D940" s="186"/>
      <c r="E940" s="186"/>
      <c r="F940" s="186"/>
      <c r="G940" s="187"/>
      <c r="H940" s="186"/>
      <c r="I940" s="186"/>
    </row>
    <row r="941" spans="1:9" ht="18.95" customHeight="1" x14ac:dyDescent="0.25">
      <c r="A941" s="52"/>
      <c r="C941" s="186"/>
      <c r="D941" s="186"/>
      <c r="E941" s="186"/>
      <c r="F941" s="186"/>
      <c r="G941" s="187"/>
      <c r="H941" s="186"/>
      <c r="I941" s="186"/>
    </row>
    <row r="942" spans="1:9" ht="18.95" customHeight="1" x14ac:dyDescent="0.25">
      <c r="A942" s="52"/>
      <c r="C942" s="186"/>
      <c r="D942" s="186"/>
      <c r="E942" s="186"/>
      <c r="F942" s="186"/>
      <c r="G942" s="187"/>
      <c r="H942" s="186"/>
      <c r="I942" s="186"/>
    </row>
    <row r="943" spans="1:9" ht="18.95" customHeight="1" x14ac:dyDescent="0.25">
      <c r="A943" s="52"/>
      <c r="C943" s="186"/>
      <c r="D943" s="186"/>
      <c r="E943" s="186"/>
      <c r="F943" s="186"/>
      <c r="G943" s="187"/>
      <c r="H943" s="186"/>
      <c r="I943" s="186"/>
    </row>
    <row r="944" spans="1:9" ht="18.95" customHeight="1" x14ac:dyDescent="0.25">
      <c r="A944" s="52"/>
      <c r="C944" s="186"/>
      <c r="D944" s="186"/>
      <c r="E944" s="186"/>
      <c r="F944" s="186"/>
      <c r="G944" s="187"/>
      <c r="H944" s="186"/>
      <c r="I944" s="186"/>
    </row>
    <row r="945" spans="1:9" ht="18.95" customHeight="1" x14ac:dyDescent="0.25">
      <c r="A945" s="52"/>
      <c r="C945" s="186"/>
      <c r="D945" s="186"/>
      <c r="E945" s="186"/>
      <c r="F945" s="186"/>
      <c r="G945" s="187"/>
      <c r="H945" s="186"/>
      <c r="I945" s="186"/>
    </row>
    <row r="946" spans="1:9" ht="18.95" customHeight="1" x14ac:dyDescent="0.25">
      <c r="A946" s="52"/>
      <c r="C946" s="186"/>
      <c r="D946" s="186"/>
      <c r="E946" s="186"/>
      <c r="F946" s="186"/>
      <c r="G946" s="187"/>
      <c r="H946" s="186"/>
      <c r="I946" s="186"/>
    </row>
    <row r="947" spans="1:9" ht="18.95" customHeight="1" x14ac:dyDescent="0.25">
      <c r="A947" s="52"/>
      <c r="C947" s="186"/>
      <c r="D947" s="186"/>
      <c r="E947" s="186"/>
      <c r="F947" s="186"/>
      <c r="G947" s="187"/>
      <c r="H947" s="186"/>
      <c r="I947" s="186"/>
    </row>
    <row r="948" spans="1:9" ht="18.95" customHeight="1" x14ac:dyDescent="0.25">
      <c r="A948" s="52"/>
      <c r="C948" s="186"/>
      <c r="D948" s="186"/>
      <c r="E948" s="186"/>
      <c r="F948" s="186"/>
      <c r="G948" s="187"/>
      <c r="H948" s="186"/>
      <c r="I948" s="186"/>
    </row>
    <row r="949" spans="1:9" ht="18.95" customHeight="1" x14ac:dyDescent="0.25">
      <c r="A949" s="52"/>
      <c r="C949" s="186"/>
      <c r="D949" s="186"/>
      <c r="E949" s="186"/>
      <c r="F949" s="186"/>
      <c r="G949" s="187"/>
      <c r="H949" s="186"/>
      <c r="I949" s="186"/>
    </row>
    <row r="950" spans="1:9" ht="18.95" customHeight="1" x14ac:dyDescent="0.25">
      <c r="A950" s="52"/>
      <c r="C950" s="186"/>
      <c r="D950" s="186"/>
      <c r="E950" s="186"/>
      <c r="F950" s="186"/>
      <c r="G950" s="187"/>
      <c r="H950" s="186"/>
      <c r="I950" s="186"/>
    </row>
    <row r="951" spans="1:9" ht="18.95" customHeight="1" x14ac:dyDescent="0.25">
      <c r="A951" s="52"/>
      <c r="C951" s="186"/>
      <c r="D951" s="186"/>
      <c r="E951" s="186"/>
      <c r="F951" s="186"/>
      <c r="G951" s="187"/>
      <c r="H951" s="186"/>
      <c r="I951" s="186"/>
    </row>
    <row r="952" spans="1:9" ht="18.95" customHeight="1" x14ac:dyDescent="0.25">
      <c r="A952" s="52"/>
      <c r="C952" s="186"/>
      <c r="D952" s="186"/>
      <c r="E952" s="186"/>
      <c r="F952" s="186"/>
      <c r="G952" s="187"/>
      <c r="H952" s="186"/>
      <c r="I952" s="186"/>
    </row>
    <row r="953" spans="1:9" ht="18.95" customHeight="1" x14ac:dyDescent="0.25">
      <c r="A953" s="52"/>
      <c r="C953" s="186"/>
      <c r="D953" s="186"/>
      <c r="E953" s="186"/>
      <c r="F953" s="186"/>
      <c r="G953" s="187"/>
      <c r="H953" s="186"/>
      <c r="I953" s="186"/>
    </row>
    <row r="954" spans="1:9" ht="18.95" customHeight="1" x14ac:dyDescent="0.25">
      <c r="A954" s="52"/>
      <c r="C954" s="186"/>
      <c r="D954" s="186"/>
      <c r="E954" s="186"/>
      <c r="F954" s="186"/>
      <c r="G954" s="187"/>
      <c r="H954" s="186"/>
      <c r="I954" s="186"/>
    </row>
    <row r="955" spans="1:9" ht="18.95" customHeight="1" x14ac:dyDescent="0.25">
      <c r="A955" s="52"/>
      <c r="C955" s="186"/>
      <c r="D955" s="186"/>
      <c r="E955" s="186"/>
      <c r="F955" s="186"/>
      <c r="G955" s="187"/>
      <c r="H955" s="186"/>
      <c r="I955" s="186"/>
    </row>
    <row r="956" spans="1:9" ht="18.95" customHeight="1" x14ac:dyDescent="0.25">
      <c r="A956" s="52"/>
      <c r="C956" s="186"/>
      <c r="D956" s="186"/>
      <c r="E956" s="186"/>
      <c r="F956" s="186"/>
      <c r="G956" s="187"/>
      <c r="H956" s="186"/>
      <c r="I956" s="186"/>
    </row>
    <row r="957" spans="1:9" ht="18.95" customHeight="1" x14ac:dyDescent="0.25">
      <c r="A957" s="52"/>
      <c r="C957" s="186"/>
      <c r="D957" s="186"/>
      <c r="E957" s="186"/>
      <c r="F957" s="186"/>
      <c r="G957" s="187"/>
      <c r="H957" s="186"/>
      <c r="I957" s="186"/>
    </row>
    <row r="958" spans="1:9" ht="18.95" customHeight="1" x14ac:dyDescent="0.25">
      <c r="A958" s="52"/>
      <c r="C958" s="186"/>
      <c r="D958" s="186"/>
      <c r="E958" s="186"/>
      <c r="F958" s="186"/>
      <c r="G958" s="187"/>
      <c r="H958" s="186"/>
      <c r="I958" s="186"/>
    </row>
    <row r="959" spans="1:9" ht="18.95" customHeight="1" x14ac:dyDescent="0.25">
      <c r="A959" s="52"/>
      <c r="C959" s="186"/>
      <c r="D959" s="186"/>
      <c r="E959" s="186"/>
      <c r="F959" s="186"/>
      <c r="G959" s="187"/>
      <c r="H959" s="186"/>
      <c r="I959" s="186"/>
    </row>
    <row r="960" spans="1:9" ht="18.95" customHeight="1" x14ac:dyDescent="0.25">
      <c r="A960" s="52"/>
      <c r="C960" s="186"/>
      <c r="D960" s="186"/>
      <c r="E960" s="186"/>
      <c r="F960" s="186"/>
      <c r="G960" s="187"/>
      <c r="H960" s="186"/>
      <c r="I960" s="186"/>
    </row>
    <row r="961" spans="1:9" ht="18.95" customHeight="1" x14ac:dyDescent="0.25">
      <c r="A961" s="52"/>
      <c r="C961" s="186"/>
      <c r="D961" s="186"/>
      <c r="E961" s="186"/>
      <c r="F961" s="186"/>
      <c r="G961" s="187"/>
      <c r="H961" s="186"/>
      <c r="I961" s="186"/>
    </row>
    <row r="962" spans="1:9" ht="18.95" customHeight="1" x14ac:dyDescent="0.25">
      <c r="A962" s="52"/>
      <c r="C962" s="186"/>
      <c r="D962" s="186"/>
      <c r="E962" s="186"/>
      <c r="F962" s="186"/>
      <c r="G962" s="187"/>
      <c r="H962" s="186"/>
      <c r="I962" s="186"/>
    </row>
    <row r="963" spans="1:9" ht="18.95" customHeight="1" x14ac:dyDescent="0.25">
      <c r="A963" s="52"/>
      <c r="C963" s="186"/>
      <c r="D963" s="186"/>
      <c r="E963" s="186"/>
      <c r="F963" s="186"/>
      <c r="G963" s="187"/>
      <c r="H963" s="186"/>
      <c r="I963" s="186"/>
    </row>
    <row r="964" spans="1:9" ht="18.95" customHeight="1" x14ac:dyDescent="0.25">
      <c r="A964" s="52"/>
      <c r="C964" s="186"/>
      <c r="D964" s="186"/>
      <c r="E964" s="186"/>
      <c r="F964" s="186"/>
      <c r="G964" s="187"/>
      <c r="H964" s="186"/>
      <c r="I964" s="186"/>
    </row>
    <row r="965" spans="1:9" ht="18.95" customHeight="1" x14ac:dyDescent="0.25">
      <c r="A965" s="52"/>
      <c r="C965" s="186"/>
      <c r="D965" s="186"/>
      <c r="E965" s="186"/>
      <c r="F965" s="186"/>
      <c r="G965" s="187"/>
      <c r="H965" s="186"/>
      <c r="I965" s="186"/>
    </row>
    <row r="966" spans="1:9" ht="18.95" customHeight="1" x14ac:dyDescent="0.25">
      <c r="A966" s="52"/>
      <c r="C966" s="186"/>
      <c r="D966" s="186"/>
      <c r="E966" s="186"/>
      <c r="F966" s="186"/>
      <c r="G966" s="187"/>
      <c r="H966" s="186"/>
      <c r="I966" s="186"/>
    </row>
    <row r="967" spans="1:9" ht="18.95" customHeight="1" x14ac:dyDescent="0.25">
      <c r="A967" s="52"/>
      <c r="C967" s="186"/>
      <c r="D967" s="186"/>
      <c r="E967" s="186"/>
      <c r="F967" s="186"/>
      <c r="G967" s="187"/>
      <c r="H967" s="186"/>
      <c r="I967" s="186"/>
    </row>
    <row r="968" spans="1:9" ht="18.95" customHeight="1" x14ac:dyDescent="0.25">
      <c r="A968" s="52"/>
      <c r="C968" s="186"/>
      <c r="D968" s="186"/>
      <c r="E968" s="186"/>
      <c r="F968" s="186"/>
      <c r="G968" s="187"/>
      <c r="H968" s="186"/>
      <c r="I968" s="186"/>
    </row>
    <row r="969" spans="1:9" ht="18.95" customHeight="1" x14ac:dyDescent="0.25">
      <c r="A969" s="52"/>
      <c r="C969" s="186"/>
      <c r="D969" s="186"/>
      <c r="E969" s="186"/>
      <c r="F969" s="186"/>
      <c r="G969" s="187"/>
      <c r="H969" s="186"/>
      <c r="I969" s="186"/>
    </row>
    <row r="970" spans="1:9" ht="18.95" customHeight="1" x14ac:dyDescent="0.25">
      <c r="A970" s="52"/>
      <c r="C970" s="186"/>
      <c r="D970" s="186"/>
      <c r="E970" s="186"/>
      <c r="F970" s="186"/>
      <c r="G970" s="187"/>
      <c r="H970" s="186"/>
      <c r="I970" s="186"/>
    </row>
    <row r="971" spans="1:9" ht="18.95" customHeight="1" x14ac:dyDescent="0.25">
      <c r="A971" s="52"/>
      <c r="C971" s="186"/>
      <c r="D971" s="186"/>
      <c r="E971" s="186"/>
      <c r="F971" s="186"/>
      <c r="G971" s="187"/>
      <c r="H971" s="186"/>
      <c r="I971" s="186"/>
    </row>
    <row r="972" spans="1:9" ht="18.95" customHeight="1" x14ac:dyDescent="0.25">
      <c r="A972" s="52"/>
      <c r="C972" s="186"/>
      <c r="D972" s="186"/>
      <c r="E972" s="186"/>
      <c r="F972" s="186"/>
      <c r="G972" s="187"/>
      <c r="H972" s="186"/>
      <c r="I972" s="186"/>
    </row>
    <row r="973" spans="1:9" ht="18.95" customHeight="1" x14ac:dyDescent="0.25">
      <c r="A973" s="52"/>
      <c r="C973" s="186"/>
      <c r="D973" s="186"/>
      <c r="E973" s="186"/>
      <c r="F973" s="186"/>
      <c r="G973" s="187"/>
      <c r="H973" s="186"/>
      <c r="I973" s="186"/>
    </row>
    <row r="974" spans="1:9" ht="18.95" customHeight="1" x14ac:dyDescent="0.25">
      <c r="A974" s="52"/>
      <c r="C974" s="186"/>
      <c r="D974" s="186"/>
      <c r="E974" s="186"/>
      <c r="F974" s="186"/>
      <c r="G974" s="187"/>
      <c r="H974" s="186"/>
      <c r="I974" s="186"/>
    </row>
    <row r="975" spans="1:9" ht="18.95" customHeight="1" x14ac:dyDescent="0.25">
      <c r="A975" s="52"/>
      <c r="C975" s="186"/>
      <c r="D975" s="186"/>
      <c r="E975" s="186"/>
      <c r="F975" s="186"/>
      <c r="G975" s="187"/>
      <c r="H975" s="186"/>
      <c r="I975" s="186"/>
    </row>
    <row r="976" spans="1:9" ht="18.95" customHeight="1" x14ac:dyDescent="0.25">
      <c r="A976" s="52"/>
      <c r="C976" s="186"/>
      <c r="D976" s="186"/>
      <c r="E976" s="186"/>
      <c r="F976" s="186"/>
      <c r="G976" s="187"/>
      <c r="H976" s="186"/>
      <c r="I976" s="186"/>
    </row>
    <row r="977" spans="1:9" ht="18.95" customHeight="1" x14ac:dyDescent="0.25">
      <c r="A977" s="52"/>
      <c r="C977" s="186"/>
      <c r="D977" s="186"/>
      <c r="E977" s="186"/>
      <c r="F977" s="186"/>
      <c r="G977" s="187"/>
      <c r="H977" s="186"/>
      <c r="I977" s="186"/>
    </row>
    <row r="978" spans="1:9" ht="18.95" customHeight="1" x14ac:dyDescent="0.25">
      <c r="A978" s="52"/>
      <c r="C978" s="186"/>
      <c r="D978" s="186"/>
      <c r="E978" s="186"/>
      <c r="F978" s="186"/>
      <c r="G978" s="187"/>
      <c r="H978" s="186"/>
      <c r="I978" s="186"/>
    </row>
    <row r="979" spans="1:9" ht="18.95" customHeight="1" x14ac:dyDescent="0.25">
      <c r="A979" s="52"/>
      <c r="C979" s="186"/>
      <c r="D979" s="186"/>
      <c r="E979" s="186"/>
      <c r="F979" s="186"/>
      <c r="G979" s="187"/>
      <c r="H979" s="186"/>
      <c r="I979" s="186"/>
    </row>
    <row r="980" spans="1:9" ht="18.95" customHeight="1" x14ac:dyDescent="0.25">
      <c r="A980" s="52"/>
      <c r="C980" s="186"/>
      <c r="D980" s="186"/>
      <c r="E980" s="186"/>
      <c r="F980" s="186"/>
      <c r="G980" s="187"/>
      <c r="H980" s="186"/>
      <c r="I980" s="186"/>
    </row>
    <row r="981" spans="1:9" ht="18.95" customHeight="1" x14ac:dyDescent="0.25">
      <c r="A981" s="52"/>
      <c r="C981" s="186"/>
      <c r="D981" s="186"/>
      <c r="E981" s="186"/>
      <c r="F981" s="186"/>
      <c r="G981" s="187"/>
      <c r="H981" s="186"/>
      <c r="I981" s="186"/>
    </row>
    <row r="982" spans="1:9" ht="18.95" customHeight="1" x14ac:dyDescent="0.25">
      <c r="A982" s="52"/>
      <c r="C982" s="186"/>
      <c r="D982" s="186"/>
      <c r="E982" s="186"/>
      <c r="F982" s="186"/>
      <c r="G982" s="187"/>
      <c r="H982" s="186"/>
      <c r="I982" s="186"/>
    </row>
    <row r="983" spans="1:9" ht="18.95" customHeight="1" x14ac:dyDescent="0.25">
      <c r="A983" s="52"/>
      <c r="C983" s="186"/>
      <c r="D983" s="186"/>
      <c r="E983" s="186"/>
      <c r="F983" s="186"/>
      <c r="G983" s="187"/>
      <c r="H983" s="186"/>
      <c r="I983" s="186"/>
    </row>
    <row r="984" spans="1:9" ht="18.95" customHeight="1" x14ac:dyDescent="0.25">
      <c r="A984" s="52"/>
      <c r="C984" s="186"/>
      <c r="D984" s="186"/>
      <c r="E984" s="186"/>
      <c r="F984" s="186"/>
      <c r="G984" s="187"/>
      <c r="H984" s="186"/>
      <c r="I984" s="186"/>
    </row>
    <row r="985" spans="1:9" ht="18.95" customHeight="1" x14ac:dyDescent="0.25">
      <c r="A985" s="52"/>
      <c r="C985" s="186"/>
      <c r="D985" s="186"/>
      <c r="E985" s="186"/>
      <c r="F985" s="186"/>
      <c r="G985" s="187"/>
      <c r="H985" s="186"/>
      <c r="I985" s="186"/>
    </row>
    <row r="986" spans="1:9" ht="18.95" customHeight="1" x14ac:dyDescent="0.25">
      <c r="A986" s="52"/>
      <c r="C986" s="186"/>
      <c r="D986" s="186"/>
      <c r="E986" s="186"/>
      <c r="F986" s="186"/>
      <c r="G986" s="187"/>
      <c r="H986" s="186"/>
      <c r="I986" s="186"/>
    </row>
    <row r="987" spans="1:9" ht="18.95" customHeight="1" x14ac:dyDescent="0.25">
      <c r="A987" s="52"/>
      <c r="C987" s="186"/>
      <c r="D987" s="186"/>
      <c r="E987" s="186"/>
      <c r="F987" s="186"/>
      <c r="G987" s="187"/>
      <c r="H987" s="186"/>
      <c r="I987" s="186"/>
    </row>
    <row r="988" spans="1:9" ht="18.95" customHeight="1" x14ac:dyDescent="0.25">
      <c r="A988" s="52"/>
      <c r="C988" s="186"/>
      <c r="D988" s="186"/>
      <c r="E988" s="186"/>
      <c r="F988" s="186"/>
      <c r="G988" s="187"/>
      <c r="H988" s="186"/>
      <c r="I988" s="186"/>
    </row>
    <row r="989" spans="1:9" ht="18.95" customHeight="1" x14ac:dyDescent="0.25">
      <c r="A989" s="52"/>
      <c r="C989" s="186"/>
      <c r="D989" s="186"/>
      <c r="E989" s="186"/>
      <c r="F989" s="186"/>
      <c r="G989" s="187"/>
      <c r="H989" s="186"/>
      <c r="I989" s="186"/>
    </row>
    <row r="990" spans="1:9" ht="18.95" customHeight="1" x14ac:dyDescent="0.25">
      <c r="A990" s="52"/>
      <c r="C990" s="186"/>
      <c r="D990" s="186"/>
      <c r="E990" s="186"/>
      <c r="F990" s="186"/>
      <c r="G990" s="187"/>
      <c r="H990" s="186"/>
      <c r="I990" s="186"/>
    </row>
    <row r="991" spans="1:9" ht="18.95" customHeight="1" x14ac:dyDescent="0.25">
      <c r="A991" s="52"/>
      <c r="C991" s="186"/>
      <c r="D991" s="186"/>
      <c r="E991" s="186"/>
      <c r="F991" s="186"/>
      <c r="G991" s="187"/>
      <c r="H991" s="186"/>
      <c r="I991" s="186"/>
    </row>
    <row r="992" spans="1:9" ht="18.95" customHeight="1" x14ac:dyDescent="0.25">
      <c r="A992" s="52"/>
      <c r="C992" s="186"/>
      <c r="D992" s="186"/>
      <c r="E992" s="186"/>
      <c r="F992" s="186"/>
      <c r="G992" s="187"/>
      <c r="H992" s="186"/>
      <c r="I992" s="186"/>
    </row>
    <row r="993" spans="1:9" ht="18.95" customHeight="1" x14ac:dyDescent="0.25">
      <c r="A993" s="52"/>
      <c r="C993" s="186"/>
      <c r="D993" s="186"/>
      <c r="E993" s="186"/>
      <c r="F993" s="186"/>
      <c r="G993" s="187"/>
      <c r="H993" s="186"/>
      <c r="I993" s="186"/>
    </row>
    <row r="994" spans="1:9" ht="18.95" customHeight="1" x14ac:dyDescent="0.25">
      <c r="A994" s="52"/>
      <c r="C994" s="186"/>
      <c r="D994" s="186"/>
      <c r="E994" s="186"/>
      <c r="F994" s="186"/>
      <c r="G994" s="187"/>
      <c r="H994" s="186"/>
      <c r="I994" s="186"/>
    </row>
    <row r="995" spans="1:9" ht="18.95" customHeight="1" x14ac:dyDescent="0.25">
      <c r="A995" s="52"/>
      <c r="C995" s="186"/>
      <c r="D995" s="186"/>
      <c r="E995" s="186"/>
      <c r="F995" s="186"/>
      <c r="G995" s="187"/>
      <c r="H995" s="186"/>
      <c r="I995" s="186"/>
    </row>
    <row r="996" spans="1:9" ht="18.95" customHeight="1" x14ac:dyDescent="0.25">
      <c r="A996" s="52"/>
      <c r="C996" s="186"/>
      <c r="D996" s="186"/>
      <c r="E996" s="186"/>
      <c r="F996" s="186"/>
      <c r="G996" s="187"/>
      <c r="H996" s="186"/>
      <c r="I996" s="186"/>
    </row>
    <row r="997" spans="1:9" ht="18.95" customHeight="1" x14ac:dyDescent="0.25">
      <c r="A997" s="52"/>
      <c r="C997" s="186"/>
      <c r="D997" s="186"/>
      <c r="E997" s="186"/>
      <c r="F997" s="186"/>
      <c r="G997" s="187"/>
      <c r="H997" s="186"/>
      <c r="I997" s="186"/>
    </row>
    <row r="998" spans="1:9" ht="18.95" customHeight="1" x14ac:dyDescent="0.25">
      <c r="A998" s="52"/>
      <c r="C998" s="186"/>
      <c r="D998" s="186"/>
      <c r="E998" s="186"/>
      <c r="F998" s="186"/>
      <c r="G998" s="187"/>
      <c r="H998" s="186"/>
      <c r="I998" s="186"/>
    </row>
    <row r="999" spans="1:9" ht="18.95" customHeight="1" x14ac:dyDescent="0.25">
      <c r="A999" s="52"/>
      <c r="C999" s="186"/>
      <c r="D999" s="186"/>
      <c r="E999" s="186"/>
      <c r="F999" s="186"/>
      <c r="G999" s="187"/>
      <c r="H999" s="186"/>
      <c r="I999" s="186"/>
    </row>
    <row r="1000" spans="1:9" ht="18.95" customHeight="1" x14ac:dyDescent="0.25">
      <c r="A1000" s="52"/>
      <c r="C1000" s="186"/>
      <c r="D1000" s="186"/>
      <c r="E1000" s="186"/>
      <c r="F1000" s="186"/>
      <c r="G1000" s="187"/>
      <c r="H1000" s="186"/>
      <c r="I1000" s="186"/>
    </row>
    <row r="1001" spans="1:9" ht="18.95" customHeight="1" x14ac:dyDescent="0.25">
      <c r="A1001" s="52"/>
      <c r="C1001" s="186"/>
      <c r="D1001" s="186"/>
      <c r="E1001" s="186"/>
      <c r="F1001" s="186"/>
      <c r="G1001" s="187"/>
      <c r="H1001" s="186"/>
      <c r="I1001" s="186"/>
    </row>
    <row r="1002" spans="1:9" ht="18.95" customHeight="1" x14ac:dyDescent="0.25">
      <c r="A1002" s="52"/>
      <c r="C1002" s="186"/>
      <c r="D1002" s="186"/>
      <c r="E1002" s="186"/>
      <c r="F1002" s="186"/>
      <c r="G1002" s="187"/>
      <c r="H1002" s="186"/>
      <c r="I1002" s="186"/>
    </row>
    <row r="1003" spans="1:9" ht="18.95" customHeight="1" x14ac:dyDescent="0.25">
      <c r="A1003" s="52"/>
      <c r="C1003" s="186"/>
      <c r="D1003" s="186"/>
      <c r="E1003" s="186"/>
      <c r="F1003" s="186"/>
      <c r="G1003" s="187"/>
      <c r="H1003" s="186"/>
      <c r="I1003" s="186"/>
    </row>
    <row r="1004" spans="1:9" ht="18.95" customHeight="1" x14ac:dyDescent="0.25">
      <c r="A1004" s="52"/>
      <c r="C1004" s="186"/>
      <c r="D1004" s="186"/>
      <c r="E1004" s="186"/>
      <c r="F1004" s="186"/>
      <c r="G1004" s="187"/>
      <c r="H1004" s="186"/>
      <c r="I1004" s="186"/>
    </row>
    <row r="1005" spans="1:9" ht="18.95" customHeight="1" x14ac:dyDescent="0.25">
      <c r="A1005" s="52"/>
      <c r="C1005" s="186"/>
      <c r="D1005" s="186"/>
      <c r="E1005" s="186"/>
      <c r="F1005" s="186"/>
      <c r="G1005" s="187"/>
      <c r="H1005" s="186"/>
      <c r="I1005" s="186"/>
    </row>
    <row r="1006" spans="1:9" ht="18.95" customHeight="1" x14ac:dyDescent="0.25">
      <c r="A1006" s="52"/>
      <c r="C1006" s="186"/>
      <c r="D1006" s="186"/>
      <c r="E1006" s="186"/>
      <c r="F1006" s="186"/>
      <c r="G1006" s="187"/>
      <c r="H1006" s="186"/>
      <c r="I1006" s="186"/>
    </row>
    <row r="1007" spans="1:9" ht="18.95" customHeight="1" x14ac:dyDescent="0.25">
      <c r="A1007" s="52"/>
      <c r="C1007" s="186"/>
      <c r="D1007" s="186"/>
      <c r="E1007" s="186"/>
      <c r="F1007" s="186"/>
      <c r="G1007" s="187"/>
      <c r="H1007" s="186"/>
      <c r="I1007" s="186"/>
    </row>
    <row r="1008" spans="1:9" ht="18.95" customHeight="1" x14ac:dyDescent="0.25">
      <c r="A1008" s="52"/>
      <c r="C1008" s="186"/>
      <c r="D1008" s="186"/>
      <c r="E1008" s="186"/>
      <c r="F1008" s="186"/>
      <c r="G1008" s="187"/>
      <c r="H1008" s="186"/>
      <c r="I1008" s="186"/>
    </row>
    <row r="1009" spans="1:9" ht="18.95" customHeight="1" x14ac:dyDescent="0.25">
      <c r="A1009" s="52"/>
      <c r="C1009" s="186"/>
      <c r="D1009" s="186"/>
      <c r="E1009" s="186"/>
      <c r="F1009" s="186"/>
      <c r="G1009" s="187"/>
      <c r="H1009" s="186"/>
      <c r="I1009" s="186"/>
    </row>
    <row r="1010" spans="1:9" ht="18.95" customHeight="1" x14ac:dyDescent="0.25">
      <c r="A1010" s="52"/>
      <c r="C1010" s="186"/>
      <c r="D1010" s="186"/>
      <c r="E1010" s="186"/>
      <c r="F1010" s="186"/>
      <c r="G1010" s="187"/>
      <c r="H1010" s="186"/>
      <c r="I1010" s="186"/>
    </row>
    <row r="1011" spans="1:9" ht="18.95" customHeight="1" x14ac:dyDescent="0.25">
      <c r="A1011" s="52"/>
      <c r="C1011" s="186"/>
      <c r="D1011" s="186"/>
      <c r="E1011" s="186"/>
      <c r="F1011" s="186"/>
      <c r="G1011" s="187"/>
      <c r="H1011" s="186"/>
      <c r="I1011" s="186"/>
    </row>
    <row r="1012" spans="1:9" ht="18.95" customHeight="1" x14ac:dyDescent="0.25">
      <c r="A1012" s="52"/>
      <c r="C1012" s="186"/>
      <c r="D1012" s="186"/>
      <c r="E1012" s="186"/>
      <c r="F1012" s="186"/>
      <c r="G1012" s="187"/>
      <c r="H1012" s="186"/>
      <c r="I1012" s="186"/>
    </row>
    <row r="1013" spans="1:9" ht="18.95" customHeight="1" x14ac:dyDescent="0.25">
      <c r="A1013" s="52"/>
      <c r="C1013" s="186"/>
      <c r="D1013" s="186"/>
      <c r="E1013" s="186"/>
      <c r="F1013" s="186"/>
      <c r="G1013" s="187"/>
      <c r="H1013" s="186"/>
      <c r="I1013" s="186"/>
    </row>
    <row r="1014" spans="1:9" ht="18.95" customHeight="1" x14ac:dyDescent="0.25">
      <c r="A1014" s="52"/>
      <c r="C1014" s="186"/>
      <c r="D1014" s="186"/>
      <c r="E1014" s="186"/>
      <c r="F1014" s="186"/>
      <c r="G1014" s="187"/>
      <c r="H1014" s="186"/>
      <c r="I1014" s="186"/>
    </row>
    <row r="1015" spans="1:9" ht="18.95" customHeight="1" x14ac:dyDescent="0.25">
      <c r="A1015" s="52"/>
      <c r="C1015" s="186"/>
      <c r="D1015" s="186"/>
      <c r="E1015" s="186"/>
      <c r="F1015" s="186"/>
      <c r="G1015" s="187"/>
      <c r="H1015" s="186"/>
      <c r="I1015" s="186"/>
    </row>
    <row r="1016" spans="1:9" ht="18.95" customHeight="1" x14ac:dyDescent="0.25">
      <c r="A1016" s="52"/>
      <c r="C1016" s="186"/>
      <c r="D1016" s="186"/>
      <c r="E1016" s="186"/>
      <c r="F1016" s="186"/>
      <c r="G1016" s="187"/>
      <c r="H1016" s="186"/>
      <c r="I1016" s="186"/>
    </row>
    <row r="1017" spans="1:9" ht="18.95" customHeight="1" x14ac:dyDescent="0.25">
      <c r="A1017" s="52"/>
      <c r="C1017" s="186"/>
      <c r="D1017" s="186"/>
      <c r="E1017" s="186"/>
      <c r="F1017" s="186"/>
      <c r="G1017" s="187"/>
      <c r="H1017" s="186"/>
      <c r="I1017" s="186"/>
    </row>
    <row r="1018" spans="1:9" ht="18.95" customHeight="1" x14ac:dyDescent="0.25">
      <c r="A1018" s="52"/>
      <c r="C1018" s="186"/>
      <c r="D1018" s="186"/>
      <c r="E1018" s="186"/>
      <c r="F1018" s="186"/>
      <c r="G1018" s="187"/>
      <c r="H1018" s="186"/>
      <c r="I1018" s="186"/>
    </row>
    <row r="1019" spans="1:9" ht="18.95" customHeight="1" x14ac:dyDescent="0.25">
      <c r="A1019" s="52"/>
      <c r="C1019" s="186"/>
      <c r="D1019" s="186"/>
      <c r="E1019" s="186"/>
      <c r="F1019" s="186"/>
      <c r="G1019" s="187"/>
      <c r="H1019" s="186"/>
      <c r="I1019" s="186"/>
    </row>
    <row r="1020" spans="1:9" ht="18.95" customHeight="1" x14ac:dyDescent="0.25">
      <c r="A1020" s="52"/>
      <c r="C1020" s="186"/>
      <c r="D1020" s="186"/>
      <c r="E1020" s="186"/>
      <c r="F1020" s="186"/>
      <c r="G1020" s="187"/>
      <c r="H1020" s="186"/>
      <c r="I1020" s="186"/>
    </row>
    <row r="1021" spans="1:9" ht="18.95" customHeight="1" x14ac:dyDescent="0.25">
      <c r="A1021" s="52"/>
      <c r="C1021" s="186"/>
      <c r="D1021" s="186"/>
      <c r="E1021" s="186"/>
      <c r="F1021" s="186"/>
      <c r="G1021" s="187"/>
      <c r="H1021" s="186"/>
      <c r="I1021" s="186"/>
    </row>
    <row r="1022" spans="1:9" ht="18.95" customHeight="1" x14ac:dyDescent="0.25">
      <c r="A1022" s="52"/>
      <c r="C1022" s="186"/>
      <c r="D1022" s="186"/>
      <c r="E1022" s="186"/>
      <c r="F1022" s="186"/>
      <c r="G1022" s="187"/>
      <c r="H1022" s="186"/>
      <c r="I1022" s="186"/>
    </row>
    <row r="1023" spans="1:9" ht="18.95" customHeight="1" x14ac:dyDescent="0.25">
      <c r="A1023" s="52"/>
      <c r="C1023" s="186"/>
      <c r="D1023" s="186"/>
      <c r="E1023" s="186"/>
      <c r="F1023" s="186"/>
      <c r="G1023" s="187"/>
      <c r="H1023" s="186"/>
      <c r="I1023" s="186"/>
    </row>
    <row r="1024" spans="1:9" ht="18.95" customHeight="1" x14ac:dyDescent="0.25">
      <c r="A1024" s="52"/>
      <c r="C1024" s="186"/>
      <c r="D1024" s="186"/>
      <c r="E1024" s="186"/>
      <c r="F1024" s="186"/>
      <c r="G1024" s="187"/>
      <c r="H1024" s="186"/>
      <c r="I1024" s="186"/>
    </row>
    <row r="1025" spans="1:9" ht="18.95" customHeight="1" x14ac:dyDescent="0.25">
      <c r="A1025" s="52"/>
      <c r="C1025" s="186"/>
      <c r="D1025" s="186"/>
      <c r="E1025" s="186"/>
      <c r="F1025" s="186"/>
      <c r="G1025" s="187"/>
      <c r="H1025" s="186"/>
      <c r="I1025" s="186"/>
    </row>
    <row r="1026" spans="1:9" ht="18.95" customHeight="1" x14ac:dyDescent="0.25">
      <c r="A1026" s="52"/>
      <c r="C1026" s="186"/>
      <c r="D1026" s="186"/>
      <c r="E1026" s="186"/>
      <c r="F1026" s="186"/>
      <c r="G1026" s="187"/>
      <c r="H1026" s="186"/>
      <c r="I1026" s="186"/>
    </row>
    <row r="1027" spans="1:9" ht="18.95" customHeight="1" x14ac:dyDescent="0.25">
      <c r="A1027" s="52"/>
      <c r="C1027" s="186"/>
      <c r="D1027" s="186"/>
      <c r="E1027" s="186"/>
      <c r="F1027" s="186"/>
      <c r="G1027" s="187"/>
      <c r="H1027" s="186"/>
      <c r="I1027" s="186"/>
    </row>
    <row r="1028" spans="1:9" ht="18.95" customHeight="1" x14ac:dyDescent="0.25">
      <c r="A1028" s="52"/>
      <c r="C1028" s="186"/>
      <c r="D1028" s="186"/>
      <c r="E1028" s="186"/>
      <c r="F1028" s="186"/>
      <c r="G1028" s="187"/>
      <c r="H1028" s="186"/>
      <c r="I1028" s="186"/>
    </row>
    <row r="1029" spans="1:9" ht="18.95" customHeight="1" x14ac:dyDescent="0.25">
      <c r="A1029" s="52"/>
      <c r="C1029" s="186"/>
      <c r="D1029" s="186"/>
      <c r="E1029" s="186"/>
      <c r="F1029" s="186"/>
      <c r="G1029" s="187"/>
      <c r="H1029" s="186"/>
      <c r="I1029" s="186"/>
    </row>
    <row r="1030" spans="1:9" ht="18.95" customHeight="1" x14ac:dyDescent="0.25">
      <c r="A1030" s="52"/>
      <c r="C1030" s="186"/>
      <c r="D1030" s="186"/>
      <c r="E1030" s="186"/>
      <c r="F1030" s="186"/>
      <c r="G1030" s="187"/>
      <c r="H1030" s="186"/>
      <c r="I1030" s="186"/>
    </row>
    <row r="1031" spans="1:9" ht="18.95" customHeight="1" x14ac:dyDescent="0.25">
      <c r="A1031" s="52"/>
      <c r="C1031" s="186"/>
      <c r="D1031" s="186"/>
      <c r="E1031" s="186"/>
      <c r="F1031" s="186"/>
      <c r="G1031" s="187"/>
      <c r="H1031" s="186"/>
      <c r="I1031" s="186"/>
    </row>
    <row r="1032" spans="1:9" ht="18.95" customHeight="1" x14ac:dyDescent="0.25">
      <c r="A1032" s="52"/>
      <c r="C1032" s="186"/>
      <c r="D1032" s="186"/>
      <c r="E1032" s="186"/>
      <c r="F1032" s="186"/>
      <c r="G1032" s="187"/>
      <c r="H1032" s="186"/>
      <c r="I1032" s="186"/>
    </row>
    <row r="1033" spans="1:9" ht="18.95" customHeight="1" x14ac:dyDescent="0.25">
      <c r="A1033" s="52"/>
      <c r="C1033" s="186"/>
      <c r="D1033" s="186"/>
      <c r="E1033" s="186"/>
      <c r="F1033" s="186"/>
      <c r="G1033" s="187"/>
      <c r="H1033" s="186"/>
      <c r="I1033" s="186"/>
    </row>
    <row r="1034" spans="1:9" ht="18.95" customHeight="1" x14ac:dyDescent="0.25">
      <c r="A1034" s="52"/>
      <c r="C1034" s="186"/>
      <c r="D1034" s="186"/>
      <c r="E1034" s="186"/>
      <c r="F1034" s="186"/>
      <c r="G1034" s="187"/>
      <c r="H1034" s="186"/>
      <c r="I1034" s="186"/>
    </row>
    <row r="1035" spans="1:9" ht="18.95" customHeight="1" x14ac:dyDescent="0.25">
      <c r="A1035" s="52"/>
      <c r="C1035" s="186"/>
      <c r="D1035" s="186"/>
      <c r="E1035" s="186"/>
      <c r="F1035" s="186"/>
      <c r="G1035" s="187"/>
      <c r="H1035" s="186"/>
      <c r="I1035" s="186"/>
    </row>
    <row r="1036" spans="1:9" ht="18.95" customHeight="1" x14ac:dyDescent="0.25">
      <c r="A1036" s="52"/>
      <c r="C1036" s="186"/>
      <c r="D1036" s="186"/>
      <c r="E1036" s="186"/>
      <c r="F1036" s="186"/>
      <c r="G1036" s="187"/>
      <c r="H1036" s="186"/>
      <c r="I1036" s="186"/>
    </row>
    <row r="1037" spans="1:9" ht="18.95" customHeight="1" x14ac:dyDescent="0.25">
      <c r="A1037" s="52"/>
      <c r="C1037" s="186"/>
      <c r="D1037" s="186"/>
      <c r="E1037" s="186"/>
      <c r="F1037" s="186"/>
      <c r="G1037" s="187"/>
      <c r="H1037" s="186"/>
      <c r="I1037" s="186"/>
    </row>
    <row r="1038" spans="1:9" ht="18.95" customHeight="1" x14ac:dyDescent="0.25">
      <c r="A1038" s="52"/>
      <c r="C1038" s="186"/>
      <c r="D1038" s="186"/>
      <c r="E1038" s="186"/>
      <c r="F1038" s="186"/>
      <c r="G1038" s="187"/>
      <c r="H1038" s="186"/>
      <c r="I1038" s="186"/>
    </row>
    <row r="1039" spans="1:9" ht="18.95" customHeight="1" x14ac:dyDescent="0.25">
      <c r="A1039" s="52"/>
      <c r="C1039" s="186"/>
      <c r="D1039" s="186"/>
      <c r="E1039" s="186"/>
      <c r="F1039" s="186"/>
      <c r="G1039" s="187"/>
      <c r="H1039" s="186"/>
      <c r="I1039" s="186"/>
    </row>
    <row r="1040" spans="1:9" ht="18.95" customHeight="1" x14ac:dyDescent="0.25">
      <c r="A1040" s="52"/>
      <c r="C1040" s="186"/>
      <c r="D1040" s="186"/>
      <c r="E1040" s="186"/>
      <c r="F1040" s="186"/>
      <c r="G1040" s="187"/>
      <c r="H1040" s="186"/>
      <c r="I1040" s="186"/>
    </row>
    <row r="1041" spans="1:9" ht="18.95" customHeight="1" x14ac:dyDescent="0.25">
      <c r="A1041" s="52"/>
      <c r="C1041" s="186"/>
      <c r="D1041" s="186"/>
      <c r="E1041" s="186"/>
      <c r="F1041" s="186"/>
      <c r="G1041" s="187"/>
      <c r="H1041" s="186"/>
      <c r="I1041" s="186"/>
    </row>
    <row r="1042" spans="1:9" ht="18.95" customHeight="1" x14ac:dyDescent="0.25">
      <c r="A1042" s="52"/>
      <c r="C1042" s="186"/>
      <c r="D1042" s="186"/>
      <c r="E1042" s="186"/>
      <c r="F1042" s="186"/>
      <c r="G1042" s="187"/>
      <c r="H1042" s="186"/>
      <c r="I1042" s="186"/>
    </row>
    <row r="1043" spans="1:9" ht="18.95" customHeight="1" x14ac:dyDescent="0.25">
      <c r="A1043" s="52"/>
      <c r="C1043" s="186"/>
      <c r="D1043" s="186"/>
      <c r="E1043" s="186"/>
      <c r="F1043" s="186"/>
      <c r="G1043" s="187"/>
      <c r="H1043" s="186"/>
      <c r="I1043" s="186"/>
    </row>
    <row r="1044" spans="1:9" ht="18.95" customHeight="1" x14ac:dyDescent="0.25">
      <c r="A1044" s="52"/>
      <c r="C1044" s="186"/>
      <c r="D1044" s="186"/>
      <c r="E1044" s="186"/>
      <c r="F1044" s="186"/>
      <c r="G1044" s="187"/>
      <c r="H1044" s="186"/>
      <c r="I1044" s="186"/>
    </row>
    <row r="1045" spans="1:9" ht="18.95" customHeight="1" x14ac:dyDescent="0.25">
      <c r="A1045" s="52"/>
      <c r="C1045" s="186"/>
      <c r="D1045" s="186"/>
      <c r="E1045" s="186"/>
      <c r="F1045" s="186"/>
      <c r="G1045" s="187"/>
      <c r="H1045" s="186"/>
      <c r="I1045" s="186"/>
    </row>
    <row r="1046" spans="1:9" ht="18.95" customHeight="1" x14ac:dyDescent="0.25">
      <c r="A1046" s="52"/>
      <c r="C1046" s="186"/>
      <c r="D1046" s="186"/>
      <c r="E1046" s="186"/>
      <c r="F1046" s="186"/>
      <c r="G1046" s="187"/>
      <c r="H1046" s="186"/>
      <c r="I1046" s="186"/>
    </row>
    <row r="1047" spans="1:9" ht="18.95" customHeight="1" x14ac:dyDescent="0.25">
      <c r="A1047" s="52"/>
      <c r="C1047" s="186"/>
      <c r="D1047" s="186"/>
      <c r="E1047" s="186"/>
      <c r="F1047" s="186"/>
      <c r="G1047" s="187"/>
      <c r="H1047" s="186"/>
      <c r="I1047" s="186"/>
    </row>
    <row r="1048" spans="1:9" ht="18.95" customHeight="1" x14ac:dyDescent="0.25">
      <c r="A1048" s="52"/>
      <c r="C1048" s="186"/>
      <c r="D1048" s="186"/>
      <c r="E1048" s="186"/>
      <c r="F1048" s="186"/>
      <c r="G1048" s="187"/>
      <c r="H1048" s="186"/>
      <c r="I1048" s="186"/>
    </row>
    <row r="1049" spans="1:9" ht="18.95" customHeight="1" x14ac:dyDescent="0.25">
      <c r="A1049" s="52"/>
      <c r="C1049" s="186"/>
      <c r="D1049" s="186"/>
      <c r="E1049" s="186"/>
      <c r="F1049" s="186"/>
      <c r="G1049" s="187"/>
      <c r="H1049" s="186"/>
      <c r="I1049" s="186"/>
    </row>
    <row r="1050" spans="1:9" ht="18.95" customHeight="1" x14ac:dyDescent="0.25">
      <c r="A1050" s="52"/>
      <c r="C1050" s="186"/>
      <c r="D1050" s="186"/>
      <c r="E1050" s="186"/>
      <c r="F1050" s="186"/>
      <c r="G1050" s="187"/>
      <c r="H1050" s="186"/>
      <c r="I1050" s="186"/>
    </row>
    <row r="1051" spans="1:9" ht="18.95" customHeight="1" x14ac:dyDescent="0.25">
      <c r="A1051" s="52"/>
      <c r="C1051" s="186"/>
      <c r="D1051" s="186"/>
      <c r="E1051" s="186"/>
      <c r="F1051" s="186"/>
      <c r="G1051" s="187"/>
      <c r="H1051" s="186"/>
      <c r="I1051" s="186"/>
    </row>
    <row r="1052" spans="1:9" ht="18.95" customHeight="1" x14ac:dyDescent="0.25">
      <c r="A1052" s="52"/>
      <c r="C1052" s="186"/>
      <c r="D1052" s="186"/>
      <c r="E1052" s="186"/>
      <c r="F1052" s="186"/>
      <c r="G1052" s="187"/>
      <c r="H1052" s="186"/>
      <c r="I1052" s="186"/>
    </row>
    <row r="1053" spans="1:9" ht="18.95" customHeight="1" x14ac:dyDescent="0.25">
      <c r="A1053" s="52"/>
      <c r="C1053" s="186"/>
      <c r="D1053" s="186"/>
      <c r="E1053" s="186"/>
      <c r="F1053" s="186"/>
      <c r="G1053" s="187"/>
      <c r="H1053" s="186"/>
      <c r="I1053" s="186"/>
    </row>
    <row r="1054" spans="1:9" ht="18.95" customHeight="1" x14ac:dyDescent="0.25">
      <c r="A1054" s="52"/>
      <c r="C1054" s="186"/>
      <c r="D1054" s="186"/>
      <c r="E1054" s="186"/>
      <c r="F1054" s="186"/>
      <c r="G1054" s="187"/>
      <c r="H1054" s="186"/>
      <c r="I1054" s="186"/>
    </row>
    <row r="1055" spans="1:9" ht="18.95" customHeight="1" x14ac:dyDescent="0.25">
      <c r="A1055" s="52"/>
      <c r="C1055" s="186"/>
      <c r="D1055" s="186"/>
      <c r="E1055" s="186"/>
      <c r="F1055" s="186"/>
      <c r="G1055" s="187"/>
      <c r="H1055" s="186"/>
      <c r="I1055" s="186"/>
    </row>
    <row r="1056" spans="1:9" ht="18.95" customHeight="1" x14ac:dyDescent="0.25">
      <c r="A1056" s="52"/>
      <c r="C1056" s="186"/>
      <c r="D1056" s="186"/>
      <c r="E1056" s="186"/>
      <c r="F1056" s="186"/>
      <c r="G1056" s="187"/>
      <c r="H1056" s="186"/>
      <c r="I1056" s="186"/>
    </row>
    <row r="1057" spans="1:9" ht="18.95" customHeight="1" x14ac:dyDescent="0.25">
      <c r="A1057" s="52"/>
      <c r="C1057" s="186"/>
      <c r="D1057" s="186"/>
      <c r="E1057" s="186"/>
      <c r="F1057" s="186"/>
      <c r="G1057" s="187"/>
      <c r="H1057" s="186"/>
      <c r="I1057" s="186"/>
    </row>
    <row r="1058" spans="1:9" ht="18.95" customHeight="1" x14ac:dyDescent="0.25">
      <c r="A1058" s="52"/>
      <c r="C1058" s="186"/>
      <c r="D1058" s="186"/>
      <c r="E1058" s="186"/>
      <c r="F1058" s="186"/>
      <c r="G1058" s="187"/>
      <c r="H1058" s="186"/>
      <c r="I1058" s="186"/>
    </row>
    <row r="1059" spans="1:9" ht="18.95" customHeight="1" x14ac:dyDescent="0.25">
      <c r="A1059" s="52"/>
      <c r="C1059" s="186"/>
      <c r="D1059" s="186"/>
      <c r="E1059" s="186"/>
      <c r="F1059" s="186"/>
      <c r="G1059" s="187"/>
      <c r="H1059" s="186"/>
      <c r="I1059" s="186"/>
    </row>
    <row r="1060" spans="1:9" ht="18.95" customHeight="1" x14ac:dyDescent="0.25">
      <c r="A1060" s="52"/>
      <c r="C1060" s="186"/>
      <c r="D1060" s="186"/>
      <c r="E1060" s="186"/>
      <c r="F1060" s="186"/>
      <c r="G1060" s="187"/>
      <c r="H1060" s="186"/>
      <c r="I1060" s="186"/>
    </row>
    <row r="1061" spans="1:9" ht="18.95" customHeight="1" x14ac:dyDescent="0.25">
      <c r="A1061" s="52"/>
      <c r="C1061" s="186"/>
      <c r="D1061" s="186"/>
      <c r="E1061" s="186"/>
      <c r="F1061" s="186"/>
      <c r="G1061" s="187"/>
      <c r="H1061" s="186"/>
      <c r="I1061" s="186"/>
    </row>
    <row r="1062" spans="1:9" ht="18.95" customHeight="1" x14ac:dyDescent="0.25">
      <c r="A1062" s="52"/>
      <c r="C1062" s="186"/>
      <c r="D1062" s="186"/>
      <c r="E1062" s="186"/>
      <c r="F1062" s="186"/>
      <c r="G1062" s="187"/>
      <c r="H1062" s="186"/>
      <c r="I1062" s="186"/>
    </row>
    <row r="1063" spans="1:9" ht="18.95" customHeight="1" x14ac:dyDescent="0.25">
      <c r="A1063" s="52"/>
      <c r="C1063" s="186"/>
      <c r="D1063" s="186"/>
      <c r="E1063" s="186"/>
      <c r="F1063" s="186"/>
      <c r="G1063" s="187"/>
      <c r="H1063" s="186"/>
      <c r="I1063" s="186"/>
    </row>
    <row r="1064" spans="1:9" ht="18.95" customHeight="1" x14ac:dyDescent="0.25">
      <c r="A1064" s="52"/>
      <c r="C1064" s="186"/>
      <c r="D1064" s="186"/>
      <c r="E1064" s="186"/>
      <c r="F1064" s="186"/>
      <c r="G1064" s="187"/>
      <c r="H1064" s="186"/>
      <c r="I1064" s="186"/>
    </row>
    <row r="1065" spans="1:9" ht="18.95" customHeight="1" x14ac:dyDescent="0.25">
      <c r="A1065" s="52"/>
      <c r="C1065" s="186"/>
      <c r="D1065" s="186"/>
      <c r="E1065" s="186"/>
      <c r="F1065" s="186"/>
      <c r="G1065" s="187"/>
      <c r="H1065" s="186"/>
      <c r="I1065" s="186"/>
    </row>
    <row r="1066" spans="1:9" ht="18.95" customHeight="1" x14ac:dyDescent="0.25">
      <c r="A1066" s="52"/>
      <c r="C1066" s="186"/>
      <c r="D1066" s="186"/>
      <c r="E1066" s="186"/>
      <c r="F1066" s="186"/>
      <c r="G1066" s="187"/>
      <c r="H1066" s="186"/>
      <c r="I1066" s="186"/>
    </row>
    <row r="1067" spans="1:9" ht="18.95" customHeight="1" x14ac:dyDescent="0.25">
      <c r="A1067" s="52"/>
      <c r="C1067" s="186"/>
      <c r="D1067" s="186"/>
      <c r="E1067" s="186"/>
      <c r="F1067" s="186"/>
      <c r="G1067" s="187"/>
      <c r="H1067" s="186"/>
      <c r="I1067" s="186"/>
    </row>
    <row r="1068" spans="1:9" ht="18.95" customHeight="1" x14ac:dyDescent="0.25">
      <c r="A1068" s="52"/>
      <c r="C1068" s="186"/>
      <c r="D1068" s="186"/>
      <c r="E1068" s="186"/>
      <c r="F1068" s="186"/>
      <c r="G1068" s="187"/>
      <c r="H1068" s="186"/>
      <c r="I1068" s="186"/>
    </row>
    <row r="1069" spans="1:9" ht="18.95" customHeight="1" x14ac:dyDescent="0.25">
      <c r="A1069" s="52"/>
      <c r="C1069" s="186"/>
      <c r="D1069" s="186"/>
      <c r="E1069" s="186"/>
      <c r="F1069" s="186"/>
      <c r="G1069" s="187"/>
      <c r="H1069" s="186"/>
      <c r="I1069" s="186"/>
    </row>
    <row r="1070" spans="1:9" ht="18.95" customHeight="1" x14ac:dyDescent="0.25">
      <c r="A1070" s="52"/>
      <c r="C1070" s="186"/>
      <c r="D1070" s="186"/>
      <c r="E1070" s="186"/>
      <c r="F1070" s="186"/>
      <c r="G1070" s="187"/>
      <c r="H1070" s="186"/>
      <c r="I1070" s="186"/>
    </row>
    <row r="1071" spans="1:9" ht="18.95" customHeight="1" x14ac:dyDescent="0.25">
      <c r="A1071" s="52"/>
      <c r="C1071" s="186"/>
      <c r="D1071" s="186"/>
      <c r="E1071" s="186"/>
      <c r="F1071" s="186"/>
      <c r="G1071" s="187"/>
      <c r="H1071" s="186"/>
      <c r="I1071" s="186"/>
    </row>
    <row r="1072" spans="1:9" ht="18.95" customHeight="1" x14ac:dyDescent="0.25">
      <c r="A1072" s="52"/>
      <c r="C1072" s="186"/>
      <c r="D1072" s="186"/>
      <c r="E1072" s="186"/>
      <c r="F1072" s="186"/>
      <c r="G1072" s="187"/>
      <c r="H1072" s="186"/>
      <c r="I1072" s="186"/>
    </row>
    <row r="1073" spans="1:9" ht="18.95" customHeight="1" x14ac:dyDescent="0.25">
      <c r="A1073" s="52"/>
      <c r="C1073" s="186"/>
      <c r="D1073" s="186"/>
      <c r="E1073" s="186"/>
      <c r="F1073" s="186"/>
      <c r="G1073" s="187"/>
      <c r="H1073" s="186"/>
      <c r="I1073" s="186"/>
    </row>
    <row r="1074" spans="1:9" ht="18.95" customHeight="1" x14ac:dyDescent="0.25">
      <c r="A1074" s="52"/>
      <c r="C1074" s="186"/>
      <c r="D1074" s="186"/>
      <c r="E1074" s="186"/>
      <c r="F1074" s="186"/>
      <c r="G1074" s="187"/>
      <c r="H1074" s="186"/>
      <c r="I1074" s="186"/>
    </row>
    <row r="1075" spans="1:9" ht="18.95" customHeight="1" x14ac:dyDescent="0.25">
      <c r="A1075" s="52"/>
      <c r="C1075" s="186"/>
      <c r="D1075" s="186"/>
      <c r="E1075" s="186"/>
      <c r="F1075" s="186"/>
      <c r="G1075" s="187"/>
      <c r="H1075" s="186"/>
      <c r="I1075" s="186"/>
    </row>
    <row r="1076" spans="1:9" ht="18.95" customHeight="1" x14ac:dyDescent="0.25">
      <c r="A1076" s="52"/>
      <c r="C1076" s="186"/>
      <c r="D1076" s="186"/>
      <c r="E1076" s="186"/>
      <c r="F1076" s="186"/>
      <c r="G1076" s="187"/>
      <c r="H1076" s="186"/>
      <c r="I1076" s="186"/>
    </row>
    <row r="1077" spans="1:9" ht="18.95" customHeight="1" x14ac:dyDescent="0.25">
      <c r="A1077" s="52"/>
      <c r="C1077" s="186"/>
      <c r="D1077" s="186"/>
      <c r="E1077" s="186"/>
      <c r="F1077" s="186"/>
      <c r="G1077" s="187"/>
      <c r="H1077" s="186"/>
      <c r="I1077" s="186"/>
    </row>
    <row r="1078" spans="1:9" ht="18.95" customHeight="1" x14ac:dyDescent="0.25">
      <c r="A1078" s="52"/>
      <c r="C1078" s="186"/>
      <c r="D1078" s="186"/>
      <c r="E1078" s="186"/>
      <c r="F1078" s="186"/>
      <c r="G1078" s="187"/>
      <c r="H1078" s="186"/>
      <c r="I1078" s="186"/>
    </row>
    <row r="1079" spans="1:9" ht="18.95" customHeight="1" x14ac:dyDescent="0.25">
      <c r="A1079" s="52"/>
      <c r="C1079" s="186"/>
      <c r="D1079" s="186"/>
      <c r="E1079" s="186"/>
      <c r="F1079" s="186"/>
      <c r="G1079" s="187"/>
      <c r="H1079" s="186"/>
      <c r="I1079" s="186"/>
    </row>
    <row r="1080" spans="1:9" ht="18.95" customHeight="1" x14ac:dyDescent="0.25">
      <c r="A1080" s="52"/>
      <c r="C1080" s="186"/>
      <c r="D1080" s="186"/>
      <c r="E1080" s="186"/>
      <c r="F1080" s="186"/>
      <c r="G1080" s="187"/>
      <c r="H1080" s="186"/>
      <c r="I1080" s="186"/>
    </row>
    <row r="1081" spans="1:9" ht="18.95" customHeight="1" x14ac:dyDescent="0.25">
      <c r="A1081" s="52"/>
      <c r="C1081" s="186"/>
      <c r="D1081" s="186"/>
      <c r="E1081" s="186"/>
      <c r="F1081" s="186"/>
      <c r="G1081" s="187"/>
      <c r="H1081" s="186"/>
      <c r="I1081" s="186"/>
    </row>
    <row r="1082" spans="1:9" ht="18.95" customHeight="1" x14ac:dyDescent="0.25">
      <c r="A1082" s="52"/>
      <c r="C1082" s="186"/>
      <c r="D1082" s="186"/>
      <c r="E1082" s="186"/>
      <c r="F1082" s="186"/>
      <c r="G1082" s="187"/>
      <c r="H1082" s="186"/>
      <c r="I1082" s="186"/>
    </row>
    <row r="1083" spans="1:9" ht="18.95" customHeight="1" x14ac:dyDescent="0.25">
      <c r="A1083" s="52"/>
      <c r="C1083" s="186"/>
      <c r="D1083" s="186"/>
      <c r="E1083" s="186"/>
      <c r="F1083" s="186"/>
      <c r="G1083" s="187"/>
      <c r="H1083" s="186"/>
      <c r="I1083" s="186"/>
    </row>
    <row r="1084" spans="1:9" ht="18.95" customHeight="1" x14ac:dyDescent="0.25">
      <c r="A1084" s="52"/>
      <c r="C1084" s="186"/>
      <c r="D1084" s="186"/>
      <c r="E1084" s="186"/>
      <c r="F1084" s="186"/>
      <c r="G1084" s="187"/>
      <c r="H1084" s="186"/>
      <c r="I1084" s="186"/>
    </row>
    <row r="1085" spans="1:9" ht="18.95" customHeight="1" x14ac:dyDescent="0.25">
      <c r="A1085" s="52"/>
      <c r="C1085" s="186"/>
      <c r="D1085" s="186"/>
      <c r="E1085" s="186"/>
      <c r="F1085" s="186"/>
      <c r="G1085" s="187"/>
      <c r="H1085" s="186"/>
      <c r="I1085" s="186"/>
    </row>
    <row r="1086" spans="1:9" ht="18.95" customHeight="1" x14ac:dyDescent="0.25">
      <c r="A1086" s="52"/>
      <c r="C1086" s="186"/>
      <c r="D1086" s="186"/>
      <c r="E1086" s="186"/>
      <c r="F1086" s="186"/>
      <c r="G1086" s="187"/>
      <c r="H1086" s="186"/>
      <c r="I1086" s="186"/>
    </row>
    <row r="1087" spans="1:9" ht="18.95" customHeight="1" x14ac:dyDescent="0.25">
      <c r="A1087" s="52"/>
      <c r="C1087" s="186"/>
      <c r="D1087" s="186"/>
      <c r="E1087" s="186"/>
      <c r="F1087" s="186"/>
      <c r="G1087" s="187"/>
      <c r="H1087" s="186"/>
      <c r="I1087" s="186"/>
    </row>
    <row r="1088" spans="1:9" ht="18.95" customHeight="1" x14ac:dyDescent="0.25">
      <c r="A1088" s="52"/>
      <c r="C1088" s="186"/>
      <c r="D1088" s="186"/>
      <c r="E1088" s="186"/>
      <c r="F1088" s="186"/>
      <c r="G1088" s="187"/>
      <c r="H1088" s="186"/>
      <c r="I1088" s="186"/>
    </row>
    <row r="1089" spans="1:9" ht="18.95" customHeight="1" x14ac:dyDescent="0.25">
      <c r="A1089" s="52"/>
      <c r="C1089" s="186"/>
      <c r="D1089" s="186"/>
      <c r="E1089" s="186"/>
      <c r="F1089" s="186"/>
      <c r="G1089" s="187"/>
      <c r="H1089" s="186"/>
      <c r="I1089" s="186"/>
    </row>
    <row r="1090" spans="1:9" ht="18.95" customHeight="1" x14ac:dyDescent="0.25">
      <c r="A1090" s="52"/>
      <c r="C1090" s="186"/>
      <c r="D1090" s="186"/>
      <c r="E1090" s="186"/>
      <c r="F1090" s="186"/>
      <c r="G1090" s="187"/>
      <c r="H1090" s="186"/>
      <c r="I1090" s="186"/>
    </row>
    <row r="1091" spans="1:9" ht="18.95" customHeight="1" x14ac:dyDescent="0.25">
      <c r="A1091" s="52"/>
      <c r="C1091" s="186"/>
      <c r="D1091" s="186"/>
      <c r="E1091" s="186"/>
      <c r="F1091" s="186"/>
      <c r="G1091" s="187"/>
      <c r="H1091" s="186"/>
      <c r="I1091" s="186"/>
    </row>
    <row r="1092" spans="1:9" ht="18.95" customHeight="1" x14ac:dyDescent="0.25">
      <c r="A1092" s="52"/>
      <c r="C1092" s="186"/>
      <c r="D1092" s="186"/>
      <c r="E1092" s="186"/>
      <c r="F1092" s="186"/>
      <c r="G1092" s="187"/>
      <c r="H1092" s="186"/>
      <c r="I1092" s="186"/>
    </row>
    <row r="1093" spans="1:9" ht="18.95" customHeight="1" x14ac:dyDescent="0.25">
      <c r="A1093" s="52"/>
      <c r="C1093" s="186"/>
      <c r="D1093" s="186"/>
      <c r="E1093" s="186"/>
      <c r="F1093" s="186"/>
      <c r="G1093" s="187"/>
      <c r="H1093" s="186"/>
      <c r="I1093" s="186"/>
    </row>
    <row r="1094" spans="1:9" ht="18.95" customHeight="1" x14ac:dyDescent="0.25">
      <c r="A1094" s="52"/>
      <c r="C1094" s="186"/>
      <c r="D1094" s="186"/>
      <c r="E1094" s="186"/>
      <c r="F1094" s="186"/>
      <c r="G1094" s="187"/>
      <c r="H1094" s="186"/>
      <c r="I1094" s="186"/>
    </row>
    <row r="1095" spans="1:9" ht="18.95" customHeight="1" x14ac:dyDescent="0.25">
      <c r="A1095" s="52"/>
      <c r="C1095" s="186"/>
      <c r="D1095" s="186"/>
      <c r="E1095" s="186"/>
      <c r="F1095" s="186"/>
      <c r="G1095" s="187"/>
      <c r="H1095" s="186"/>
      <c r="I1095" s="186"/>
    </row>
    <row r="1096" spans="1:9" ht="18.95" customHeight="1" x14ac:dyDescent="0.25">
      <c r="A1096" s="52"/>
      <c r="C1096" s="186"/>
      <c r="D1096" s="186"/>
      <c r="E1096" s="186"/>
      <c r="F1096" s="186"/>
      <c r="G1096" s="187"/>
      <c r="H1096" s="186"/>
      <c r="I1096" s="186"/>
    </row>
    <row r="1097" spans="1:9" ht="18.95" customHeight="1" x14ac:dyDescent="0.25">
      <c r="A1097" s="52"/>
      <c r="C1097" s="186"/>
      <c r="D1097" s="186"/>
      <c r="E1097" s="186"/>
      <c r="F1097" s="186"/>
      <c r="G1097" s="187"/>
      <c r="H1097" s="186"/>
      <c r="I1097" s="186"/>
    </row>
    <row r="1098" spans="1:9" ht="18.95" customHeight="1" x14ac:dyDescent="0.25">
      <c r="A1098" s="52"/>
      <c r="C1098" s="186"/>
      <c r="D1098" s="186"/>
      <c r="E1098" s="186"/>
      <c r="F1098" s="186"/>
      <c r="G1098" s="187"/>
      <c r="H1098" s="186"/>
      <c r="I1098" s="186"/>
    </row>
    <row r="1099" spans="1:9" ht="18.95" customHeight="1" x14ac:dyDescent="0.25">
      <c r="A1099" s="52"/>
      <c r="C1099" s="186"/>
      <c r="D1099" s="186"/>
      <c r="E1099" s="186"/>
      <c r="F1099" s="186"/>
      <c r="G1099" s="187"/>
      <c r="H1099" s="186"/>
      <c r="I1099" s="186"/>
    </row>
    <row r="1100" spans="1:9" ht="18.95" customHeight="1" x14ac:dyDescent="0.25">
      <c r="A1100" s="52"/>
      <c r="C1100" s="186"/>
      <c r="D1100" s="186"/>
      <c r="E1100" s="186"/>
      <c r="F1100" s="186"/>
      <c r="G1100" s="187"/>
      <c r="H1100" s="186"/>
      <c r="I1100" s="186"/>
    </row>
    <row r="1101" spans="1:9" ht="18.95" customHeight="1" x14ac:dyDescent="0.25">
      <c r="A1101" s="52"/>
      <c r="C1101" s="186"/>
      <c r="D1101" s="186"/>
      <c r="E1101" s="186"/>
      <c r="F1101" s="186"/>
      <c r="G1101" s="187"/>
      <c r="H1101" s="186"/>
      <c r="I1101" s="186"/>
    </row>
    <row r="1102" spans="1:9" ht="18.95" customHeight="1" x14ac:dyDescent="0.25">
      <c r="A1102" s="52"/>
      <c r="C1102" s="186"/>
      <c r="D1102" s="186"/>
      <c r="E1102" s="186"/>
      <c r="F1102" s="186"/>
      <c r="G1102" s="187"/>
      <c r="H1102" s="186"/>
      <c r="I1102" s="186"/>
    </row>
    <row r="1103" spans="1:9" ht="18.95" customHeight="1" x14ac:dyDescent="0.25">
      <c r="A1103" s="52"/>
      <c r="C1103" s="186"/>
      <c r="D1103" s="186"/>
      <c r="E1103" s="186"/>
      <c r="F1103" s="186"/>
      <c r="G1103" s="187"/>
      <c r="H1103" s="186"/>
      <c r="I1103" s="186"/>
    </row>
    <row r="1104" spans="1:9" ht="18.95" customHeight="1" x14ac:dyDescent="0.25">
      <c r="A1104" s="52"/>
      <c r="C1104" s="186"/>
      <c r="D1104" s="186"/>
      <c r="E1104" s="186"/>
      <c r="F1104" s="186"/>
      <c r="G1104" s="187"/>
      <c r="H1104" s="186"/>
      <c r="I1104" s="186"/>
    </row>
    <row r="1105" spans="1:9" ht="18.95" customHeight="1" x14ac:dyDescent="0.25">
      <c r="A1105" s="52"/>
      <c r="C1105" s="186"/>
      <c r="D1105" s="186"/>
      <c r="E1105" s="186"/>
      <c r="F1105" s="186"/>
      <c r="G1105" s="187"/>
      <c r="H1105" s="186"/>
      <c r="I1105" s="186"/>
    </row>
    <row r="1106" spans="1:9" ht="18.95" customHeight="1" x14ac:dyDescent="0.25">
      <c r="A1106" s="52"/>
      <c r="C1106" s="186"/>
      <c r="D1106" s="186"/>
      <c r="E1106" s="186"/>
      <c r="F1106" s="186"/>
      <c r="G1106" s="187"/>
      <c r="H1106" s="186"/>
      <c r="I1106" s="186"/>
    </row>
    <row r="1107" spans="1:9" ht="18.95" customHeight="1" x14ac:dyDescent="0.25">
      <c r="A1107" s="52"/>
      <c r="C1107" s="186"/>
      <c r="D1107" s="186"/>
      <c r="E1107" s="186"/>
      <c r="F1107" s="186"/>
      <c r="G1107" s="187"/>
      <c r="H1107" s="186"/>
      <c r="I1107" s="186"/>
    </row>
    <row r="1108" spans="1:9" ht="18.95" customHeight="1" x14ac:dyDescent="0.25">
      <c r="A1108" s="52"/>
      <c r="C1108" s="186"/>
      <c r="D1108" s="186"/>
      <c r="E1108" s="186"/>
      <c r="F1108" s="186"/>
      <c r="G1108" s="187"/>
      <c r="H1108" s="186"/>
      <c r="I1108" s="186"/>
    </row>
    <row r="1109" spans="1:9" ht="18.95" customHeight="1" x14ac:dyDescent="0.25">
      <c r="A1109" s="52"/>
      <c r="C1109" s="186"/>
      <c r="D1109" s="186"/>
      <c r="E1109" s="186"/>
      <c r="F1109" s="186"/>
      <c r="G1109" s="187"/>
      <c r="H1109" s="186"/>
      <c r="I1109" s="186"/>
    </row>
    <row r="1110" spans="1:9" ht="18.95" customHeight="1" x14ac:dyDescent="0.25">
      <c r="A1110" s="52"/>
      <c r="C1110" s="186"/>
      <c r="D1110" s="186"/>
      <c r="E1110" s="186"/>
      <c r="F1110" s="186"/>
      <c r="G1110" s="187"/>
      <c r="H1110" s="186"/>
      <c r="I1110" s="186"/>
    </row>
    <row r="1111" spans="1:9" ht="18.95" customHeight="1" x14ac:dyDescent="0.25">
      <c r="A1111" s="52"/>
      <c r="C1111" s="186"/>
      <c r="D1111" s="186"/>
      <c r="E1111" s="186"/>
      <c r="F1111" s="186"/>
      <c r="G1111" s="187"/>
      <c r="H1111" s="186"/>
      <c r="I1111" s="186"/>
    </row>
    <row r="1112" spans="1:9" ht="18.95" customHeight="1" x14ac:dyDescent="0.25">
      <c r="A1112" s="52"/>
      <c r="C1112" s="186"/>
      <c r="D1112" s="186"/>
      <c r="E1112" s="186"/>
      <c r="F1112" s="186"/>
      <c r="G1112" s="187"/>
      <c r="H1112" s="186"/>
      <c r="I1112" s="186"/>
    </row>
    <row r="1113" spans="1:9" ht="18.95" customHeight="1" x14ac:dyDescent="0.25">
      <c r="A1113" s="52"/>
      <c r="C1113" s="186"/>
      <c r="D1113" s="186"/>
      <c r="E1113" s="186"/>
      <c r="F1113" s="186"/>
      <c r="G1113" s="187"/>
      <c r="H1113" s="186"/>
      <c r="I1113" s="186"/>
    </row>
    <row r="1114" spans="1:9" ht="18.95" customHeight="1" x14ac:dyDescent="0.25">
      <c r="A1114" s="52"/>
      <c r="C1114" s="186"/>
      <c r="D1114" s="186"/>
      <c r="E1114" s="186"/>
      <c r="F1114" s="186"/>
      <c r="G1114" s="187"/>
      <c r="H1114" s="186"/>
      <c r="I1114" s="186"/>
    </row>
    <row r="1115" spans="1:9" ht="18.95" customHeight="1" x14ac:dyDescent="0.25">
      <c r="A1115" s="52"/>
      <c r="C1115" s="186"/>
      <c r="D1115" s="186"/>
      <c r="E1115" s="186"/>
      <c r="F1115" s="186"/>
      <c r="G1115" s="187"/>
      <c r="H1115" s="186"/>
      <c r="I1115" s="186"/>
    </row>
    <row r="1116" spans="1:9" ht="18.95" customHeight="1" x14ac:dyDescent="0.25">
      <c r="A1116" s="52"/>
      <c r="C1116" s="186"/>
      <c r="D1116" s="186"/>
      <c r="E1116" s="186"/>
      <c r="F1116" s="186"/>
      <c r="G1116" s="187"/>
      <c r="H1116" s="186"/>
      <c r="I1116" s="186"/>
    </row>
    <row r="1117" spans="1:9" ht="18.95" customHeight="1" x14ac:dyDescent="0.25">
      <c r="A1117" s="52"/>
      <c r="C1117" s="186"/>
      <c r="D1117" s="186"/>
      <c r="E1117" s="186"/>
      <c r="F1117" s="186"/>
      <c r="G1117" s="187"/>
      <c r="H1117" s="186"/>
      <c r="I1117" s="186"/>
    </row>
    <row r="1118" spans="1:9" ht="18.95" customHeight="1" x14ac:dyDescent="0.25">
      <c r="A1118" s="52"/>
      <c r="C1118" s="186"/>
      <c r="D1118" s="186"/>
      <c r="E1118" s="186"/>
      <c r="F1118" s="186"/>
      <c r="G1118" s="187"/>
      <c r="H1118" s="186"/>
      <c r="I1118" s="186"/>
    </row>
    <row r="1119" spans="1:9" ht="18.95" customHeight="1" x14ac:dyDescent="0.25">
      <c r="A1119" s="52"/>
      <c r="C1119" s="186"/>
      <c r="D1119" s="186"/>
      <c r="E1119" s="186"/>
      <c r="F1119" s="186"/>
      <c r="G1119" s="187"/>
      <c r="H1119" s="186"/>
      <c r="I1119" s="186"/>
    </row>
    <row r="1120" spans="1:9" ht="18.95" customHeight="1" x14ac:dyDescent="0.25">
      <c r="A1120" s="52"/>
      <c r="C1120" s="186"/>
      <c r="D1120" s="186"/>
      <c r="E1120" s="186"/>
      <c r="F1120" s="186"/>
      <c r="G1120" s="187"/>
      <c r="H1120" s="186"/>
      <c r="I1120" s="186"/>
    </row>
    <row r="1121" spans="1:9" ht="18.95" customHeight="1" x14ac:dyDescent="0.25">
      <c r="A1121" s="52"/>
      <c r="C1121" s="186"/>
      <c r="D1121" s="186"/>
      <c r="E1121" s="186"/>
      <c r="F1121" s="186"/>
      <c r="G1121" s="187"/>
      <c r="H1121" s="186"/>
      <c r="I1121" s="186"/>
    </row>
    <row r="1122" spans="1:9" ht="18.95" customHeight="1" x14ac:dyDescent="0.25">
      <c r="A1122" s="52"/>
      <c r="C1122" s="186"/>
      <c r="D1122" s="186"/>
      <c r="E1122" s="186"/>
      <c r="F1122" s="186"/>
      <c r="G1122" s="187"/>
      <c r="H1122" s="186"/>
      <c r="I1122" s="186"/>
    </row>
    <row r="1123" spans="1:9" ht="18.95" customHeight="1" x14ac:dyDescent="0.25">
      <c r="A1123" s="52"/>
      <c r="C1123" s="186"/>
      <c r="D1123" s="186"/>
      <c r="E1123" s="186"/>
      <c r="F1123" s="186"/>
      <c r="G1123" s="187"/>
      <c r="H1123" s="186"/>
      <c r="I1123" s="186"/>
    </row>
    <row r="1124" spans="1:9" ht="18.95" customHeight="1" x14ac:dyDescent="0.25">
      <c r="A1124" s="52"/>
      <c r="C1124" s="186"/>
      <c r="D1124" s="186"/>
      <c r="E1124" s="186"/>
      <c r="F1124" s="186"/>
      <c r="G1124" s="187"/>
      <c r="H1124" s="186"/>
      <c r="I1124" s="186"/>
    </row>
    <row r="1125" spans="1:9" ht="18.95" customHeight="1" x14ac:dyDescent="0.25">
      <c r="A1125" s="52"/>
      <c r="C1125" s="186"/>
      <c r="D1125" s="186"/>
      <c r="E1125" s="186"/>
      <c r="F1125" s="186"/>
      <c r="G1125" s="187"/>
      <c r="H1125" s="186"/>
      <c r="I1125" s="186"/>
    </row>
    <row r="1126" spans="1:9" ht="18.95" customHeight="1" x14ac:dyDescent="0.25">
      <c r="A1126" s="52"/>
      <c r="C1126" s="186"/>
      <c r="D1126" s="186"/>
      <c r="E1126" s="186"/>
      <c r="F1126" s="186"/>
      <c r="G1126" s="187"/>
      <c r="H1126" s="186"/>
      <c r="I1126" s="186"/>
    </row>
    <row r="1127" spans="1:9" ht="18.95" customHeight="1" x14ac:dyDescent="0.25">
      <c r="A1127" s="52"/>
      <c r="C1127" s="186"/>
      <c r="D1127" s="186"/>
      <c r="E1127" s="186"/>
      <c r="F1127" s="186"/>
      <c r="G1127" s="187"/>
      <c r="H1127" s="186"/>
      <c r="I1127" s="186"/>
    </row>
    <row r="1128" spans="1:9" ht="18.95" customHeight="1" x14ac:dyDescent="0.25">
      <c r="A1128" s="52"/>
      <c r="C1128" s="186"/>
      <c r="D1128" s="186"/>
      <c r="E1128" s="186"/>
      <c r="F1128" s="186"/>
      <c r="G1128" s="187"/>
      <c r="H1128" s="186"/>
      <c r="I1128" s="186"/>
    </row>
    <row r="1129" spans="1:9" ht="18.95" customHeight="1" x14ac:dyDescent="0.25">
      <c r="A1129" s="52"/>
      <c r="C1129" s="186"/>
      <c r="D1129" s="186"/>
      <c r="E1129" s="186"/>
      <c r="F1129" s="186"/>
      <c r="G1129" s="187"/>
      <c r="H1129" s="186"/>
      <c r="I1129" s="186"/>
    </row>
    <row r="1130" spans="1:9" ht="18.95" customHeight="1" x14ac:dyDescent="0.25">
      <c r="A1130" s="52"/>
      <c r="C1130" s="186"/>
      <c r="D1130" s="186"/>
      <c r="E1130" s="186"/>
      <c r="F1130" s="186"/>
      <c r="G1130" s="187"/>
      <c r="H1130" s="186"/>
      <c r="I1130" s="186"/>
    </row>
    <row r="1131" spans="1:9" ht="18.95" customHeight="1" x14ac:dyDescent="0.25">
      <c r="A1131" s="52"/>
      <c r="C1131" s="186"/>
      <c r="D1131" s="186"/>
      <c r="E1131" s="186"/>
      <c r="F1131" s="186"/>
      <c r="G1131" s="187"/>
      <c r="H1131" s="186"/>
      <c r="I1131" s="186"/>
    </row>
    <row r="1132" spans="1:9" ht="18.95" customHeight="1" x14ac:dyDescent="0.25">
      <c r="A1132" s="52"/>
      <c r="C1132" s="186"/>
      <c r="D1132" s="186"/>
      <c r="E1132" s="186"/>
      <c r="F1132" s="186"/>
      <c r="G1132" s="187"/>
      <c r="H1132" s="186"/>
      <c r="I1132" s="186"/>
    </row>
    <row r="1133" spans="1:9" ht="18.95" customHeight="1" x14ac:dyDescent="0.25">
      <c r="A1133" s="52"/>
      <c r="C1133" s="186"/>
      <c r="D1133" s="186"/>
      <c r="E1133" s="186"/>
      <c r="F1133" s="186"/>
      <c r="G1133" s="187"/>
      <c r="H1133" s="186"/>
      <c r="I1133" s="186"/>
    </row>
    <row r="1134" spans="1:9" ht="18.95" customHeight="1" x14ac:dyDescent="0.25">
      <c r="A1134" s="52"/>
      <c r="C1134" s="186"/>
      <c r="D1134" s="186"/>
      <c r="E1134" s="186"/>
      <c r="F1134" s="186"/>
      <c r="G1134" s="187"/>
      <c r="H1134" s="186"/>
      <c r="I1134" s="186"/>
    </row>
    <row r="1135" spans="1:9" ht="18.95" customHeight="1" x14ac:dyDescent="0.25">
      <c r="A1135" s="52"/>
      <c r="C1135" s="186"/>
      <c r="D1135" s="186"/>
      <c r="E1135" s="186"/>
      <c r="F1135" s="186"/>
      <c r="G1135" s="187"/>
      <c r="H1135" s="186"/>
      <c r="I1135" s="186"/>
    </row>
    <row r="1136" spans="1:9" ht="18.95" customHeight="1" x14ac:dyDescent="0.25">
      <c r="A1136" s="52"/>
      <c r="C1136" s="186"/>
      <c r="D1136" s="186"/>
      <c r="E1136" s="186"/>
      <c r="F1136" s="186"/>
      <c r="G1136" s="187"/>
      <c r="H1136" s="186"/>
      <c r="I1136" s="186"/>
    </row>
    <row r="1137" spans="1:9" ht="18.95" customHeight="1" x14ac:dyDescent="0.25">
      <c r="A1137" s="52"/>
      <c r="C1137" s="186"/>
      <c r="D1137" s="186"/>
      <c r="E1137" s="186"/>
      <c r="F1137" s="186"/>
      <c r="G1137" s="187"/>
      <c r="H1137" s="186"/>
      <c r="I1137" s="186"/>
    </row>
    <row r="1138" spans="1:9" ht="18.95" customHeight="1" x14ac:dyDescent="0.25">
      <c r="A1138" s="52"/>
      <c r="C1138" s="186"/>
      <c r="D1138" s="186"/>
      <c r="E1138" s="186"/>
      <c r="F1138" s="186"/>
      <c r="G1138" s="187"/>
      <c r="H1138" s="186"/>
      <c r="I1138" s="186"/>
    </row>
    <row r="1139" spans="1:9" ht="18.95" customHeight="1" x14ac:dyDescent="0.25">
      <c r="A1139" s="52"/>
      <c r="C1139" s="186"/>
      <c r="D1139" s="186"/>
      <c r="E1139" s="186"/>
      <c r="F1139" s="186"/>
      <c r="G1139" s="187"/>
      <c r="H1139" s="186"/>
      <c r="I1139" s="186"/>
    </row>
    <row r="1140" spans="1:9" ht="18.95" customHeight="1" x14ac:dyDescent="0.25">
      <c r="A1140" s="52"/>
      <c r="C1140" s="186"/>
      <c r="D1140" s="186"/>
      <c r="E1140" s="186"/>
      <c r="F1140" s="186"/>
      <c r="G1140" s="187"/>
      <c r="H1140" s="186"/>
      <c r="I1140" s="186"/>
    </row>
    <row r="1141" spans="1:9" ht="18.95" customHeight="1" x14ac:dyDescent="0.25">
      <c r="A1141" s="52"/>
      <c r="C1141" s="186"/>
      <c r="D1141" s="186"/>
      <c r="E1141" s="186"/>
      <c r="F1141" s="186"/>
      <c r="G1141" s="187"/>
      <c r="H1141" s="186"/>
      <c r="I1141" s="186"/>
    </row>
    <row r="1142" spans="1:9" ht="18.95" customHeight="1" x14ac:dyDescent="0.25">
      <c r="A1142" s="52"/>
      <c r="C1142" s="186"/>
      <c r="D1142" s="186"/>
      <c r="E1142" s="186"/>
      <c r="F1142" s="186"/>
      <c r="G1142" s="187"/>
      <c r="H1142" s="186"/>
      <c r="I1142" s="186"/>
    </row>
    <row r="1143" spans="1:9" ht="18.95" customHeight="1" x14ac:dyDescent="0.25">
      <c r="A1143" s="52"/>
      <c r="C1143" s="186"/>
      <c r="D1143" s="186"/>
      <c r="E1143" s="186"/>
      <c r="F1143" s="186"/>
      <c r="G1143" s="187"/>
      <c r="H1143" s="186"/>
      <c r="I1143" s="186"/>
    </row>
    <row r="1144" spans="1:9" ht="18.95" customHeight="1" x14ac:dyDescent="0.25">
      <c r="A1144" s="52"/>
      <c r="C1144" s="186"/>
      <c r="D1144" s="186"/>
      <c r="E1144" s="186"/>
      <c r="F1144" s="186"/>
      <c r="G1144" s="187"/>
      <c r="H1144" s="186"/>
      <c r="I1144" s="186"/>
    </row>
    <row r="1145" spans="1:9" ht="18.95" customHeight="1" x14ac:dyDescent="0.25">
      <c r="A1145" s="52"/>
      <c r="C1145" s="186"/>
      <c r="D1145" s="186"/>
      <c r="E1145" s="186"/>
      <c r="F1145" s="186"/>
      <c r="G1145" s="187"/>
      <c r="H1145" s="186"/>
      <c r="I1145" s="186"/>
    </row>
    <row r="1146" spans="1:9" ht="18.95" customHeight="1" x14ac:dyDescent="0.25">
      <c r="A1146" s="52"/>
      <c r="C1146" s="186"/>
      <c r="D1146" s="186"/>
      <c r="E1146" s="186"/>
      <c r="F1146" s="186"/>
      <c r="G1146" s="187"/>
      <c r="H1146" s="186"/>
      <c r="I1146" s="186"/>
    </row>
    <row r="1147" spans="1:9" ht="18.95" customHeight="1" x14ac:dyDescent="0.25">
      <c r="A1147" s="52"/>
      <c r="C1147" s="186"/>
      <c r="D1147" s="186"/>
      <c r="E1147" s="186"/>
      <c r="F1147" s="186"/>
      <c r="G1147" s="187"/>
      <c r="H1147" s="186"/>
      <c r="I1147" s="186"/>
    </row>
    <row r="1148" spans="1:9" ht="18.95" customHeight="1" x14ac:dyDescent="0.25">
      <c r="A1148" s="52"/>
      <c r="C1148" s="186"/>
      <c r="D1148" s="186"/>
      <c r="E1148" s="186"/>
      <c r="F1148" s="186"/>
      <c r="G1148" s="187"/>
      <c r="H1148" s="186"/>
      <c r="I1148" s="186"/>
    </row>
    <row r="1149" spans="1:9" ht="18.95" customHeight="1" x14ac:dyDescent="0.25">
      <c r="A1149" s="52"/>
      <c r="C1149" s="186"/>
      <c r="D1149" s="186"/>
      <c r="E1149" s="186"/>
      <c r="F1149" s="186"/>
      <c r="G1149" s="187"/>
      <c r="H1149" s="186"/>
      <c r="I1149" s="186"/>
    </row>
    <row r="1150" spans="1:9" ht="18.95" customHeight="1" x14ac:dyDescent="0.25">
      <c r="A1150" s="52"/>
      <c r="C1150" s="186"/>
      <c r="D1150" s="186"/>
      <c r="E1150" s="186"/>
      <c r="F1150" s="186"/>
      <c r="G1150" s="187"/>
      <c r="H1150" s="186"/>
      <c r="I1150" s="186"/>
    </row>
    <row r="1151" spans="1:9" ht="18.95" customHeight="1" x14ac:dyDescent="0.25">
      <c r="A1151" s="52"/>
      <c r="C1151" s="186"/>
      <c r="D1151" s="186"/>
      <c r="E1151" s="186"/>
      <c r="F1151" s="186"/>
      <c r="G1151" s="187"/>
      <c r="H1151" s="186"/>
      <c r="I1151" s="186"/>
    </row>
    <row r="1152" spans="1:9" ht="18.95" customHeight="1" x14ac:dyDescent="0.25">
      <c r="A1152" s="52"/>
      <c r="C1152" s="186"/>
      <c r="D1152" s="186"/>
      <c r="E1152" s="186"/>
      <c r="F1152" s="186"/>
      <c r="G1152" s="187"/>
      <c r="H1152" s="186"/>
      <c r="I1152" s="186"/>
    </row>
    <row r="1153" spans="1:9" ht="18.95" customHeight="1" x14ac:dyDescent="0.25">
      <c r="A1153" s="52"/>
      <c r="C1153" s="186"/>
      <c r="D1153" s="186"/>
      <c r="E1153" s="186"/>
      <c r="F1153" s="186"/>
      <c r="G1153" s="187"/>
      <c r="H1153" s="186"/>
      <c r="I1153" s="186"/>
    </row>
    <row r="1154" spans="1:9" ht="18.95" customHeight="1" x14ac:dyDescent="0.25">
      <c r="A1154" s="52"/>
      <c r="C1154" s="186"/>
      <c r="D1154" s="186"/>
      <c r="E1154" s="186"/>
      <c r="F1154" s="186"/>
      <c r="G1154" s="187"/>
      <c r="H1154" s="186"/>
      <c r="I1154" s="186"/>
    </row>
    <row r="1155" spans="1:9" ht="18.95" customHeight="1" x14ac:dyDescent="0.25">
      <c r="A1155" s="52"/>
      <c r="C1155" s="186"/>
      <c r="D1155" s="186"/>
      <c r="E1155" s="186"/>
      <c r="F1155" s="186"/>
      <c r="G1155" s="187"/>
      <c r="H1155" s="186"/>
      <c r="I1155" s="186"/>
    </row>
    <row r="1156" spans="1:9" ht="18.95" customHeight="1" x14ac:dyDescent="0.25">
      <c r="A1156" s="52"/>
      <c r="C1156" s="186"/>
      <c r="D1156" s="186"/>
      <c r="E1156" s="186"/>
      <c r="F1156" s="186"/>
      <c r="G1156" s="187"/>
      <c r="H1156" s="186"/>
      <c r="I1156" s="186"/>
    </row>
    <row r="1157" spans="1:9" ht="18.95" customHeight="1" x14ac:dyDescent="0.25">
      <c r="A1157" s="52"/>
      <c r="C1157" s="186"/>
      <c r="D1157" s="186"/>
      <c r="E1157" s="186"/>
      <c r="F1157" s="186"/>
      <c r="G1157" s="187"/>
      <c r="H1157" s="186"/>
      <c r="I1157" s="186"/>
    </row>
    <row r="1158" spans="1:9" ht="18.95" customHeight="1" x14ac:dyDescent="0.25">
      <c r="A1158" s="52"/>
      <c r="C1158" s="186"/>
      <c r="D1158" s="186"/>
      <c r="E1158" s="186"/>
      <c r="F1158" s="186"/>
      <c r="G1158" s="187"/>
      <c r="H1158" s="186"/>
      <c r="I1158" s="186"/>
    </row>
    <row r="1159" spans="1:9" ht="18.95" customHeight="1" x14ac:dyDescent="0.25">
      <c r="A1159" s="52"/>
      <c r="C1159" s="186"/>
      <c r="D1159" s="186"/>
      <c r="E1159" s="186"/>
      <c r="F1159" s="186"/>
      <c r="G1159" s="187"/>
      <c r="H1159" s="186"/>
      <c r="I1159" s="186"/>
    </row>
    <row r="1160" spans="1:9" ht="18.95" customHeight="1" x14ac:dyDescent="0.25">
      <c r="A1160" s="52"/>
      <c r="C1160" s="186"/>
      <c r="D1160" s="186"/>
      <c r="E1160" s="186"/>
      <c r="F1160" s="186"/>
      <c r="G1160" s="187"/>
      <c r="H1160" s="186"/>
      <c r="I1160" s="186"/>
    </row>
    <row r="1161" spans="1:9" ht="18.95" customHeight="1" x14ac:dyDescent="0.25">
      <c r="A1161" s="52"/>
      <c r="C1161" s="186"/>
      <c r="D1161" s="186"/>
      <c r="E1161" s="186"/>
      <c r="F1161" s="186"/>
      <c r="G1161" s="187"/>
      <c r="H1161" s="186"/>
      <c r="I1161" s="186"/>
    </row>
    <row r="1162" spans="1:9" ht="18.95" customHeight="1" x14ac:dyDescent="0.25">
      <c r="A1162" s="52"/>
      <c r="C1162" s="186"/>
      <c r="D1162" s="186"/>
      <c r="E1162" s="186"/>
      <c r="F1162" s="186"/>
      <c r="G1162" s="187"/>
      <c r="H1162" s="186"/>
      <c r="I1162" s="186"/>
    </row>
    <row r="1163" spans="1:9" ht="18.95" customHeight="1" x14ac:dyDescent="0.25">
      <c r="A1163" s="52"/>
      <c r="C1163" s="186"/>
      <c r="D1163" s="186"/>
      <c r="E1163" s="186"/>
      <c r="F1163" s="186"/>
      <c r="G1163" s="187"/>
      <c r="H1163" s="186"/>
      <c r="I1163" s="186"/>
    </row>
    <row r="1164" spans="1:9" ht="18.95" customHeight="1" x14ac:dyDescent="0.25">
      <c r="A1164" s="52"/>
      <c r="C1164" s="186"/>
      <c r="D1164" s="186"/>
      <c r="E1164" s="186"/>
      <c r="F1164" s="186"/>
      <c r="G1164" s="187"/>
      <c r="H1164" s="186"/>
      <c r="I1164" s="186"/>
    </row>
    <row r="1165" spans="1:9" ht="18.95" customHeight="1" x14ac:dyDescent="0.25">
      <c r="A1165" s="52"/>
      <c r="C1165" s="186"/>
      <c r="D1165" s="186"/>
      <c r="E1165" s="186"/>
      <c r="F1165" s="186"/>
      <c r="G1165" s="187"/>
      <c r="H1165" s="186"/>
      <c r="I1165" s="186"/>
    </row>
    <row r="1166" spans="1:9" ht="18.95" customHeight="1" x14ac:dyDescent="0.25">
      <c r="A1166" s="52"/>
      <c r="C1166" s="186"/>
      <c r="D1166" s="186"/>
      <c r="E1166" s="186"/>
      <c r="F1166" s="186"/>
      <c r="G1166" s="187"/>
      <c r="H1166" s="186"/>
      <c r="I1166" s="186"/>
    </row>
    <row r="1167" spans="1:9" ht="18.95" customHeight="1" x14ac:dyDescent="0.25">
      <c r="A1167" s="52"/>
      <c r="C1167" s="186"/>
      <c r="D1167" s="186"/>
      <c r="E1167" s="186"/>
      <c r="F1167" s="186"/>
      <c r="G1167" s="187"/>
      <c r="H1167" s="186"/>
      <c r="I1167" s="186"/>
    </row>
    <row r="1168" spans="1:9" ht="18.95" customHeight="1" x14ac:dyDescent="0.25">
      <c r="A1168" s="52"/>
      <c r="C1168" s="186"/>
      <c r="D1168" s="186"/>
      <c r="E1168" s="186"/>
      <c r="F1168" s="186"/>
      <c r="G1168" s="187"/>
      <c r="H1168" s="186"/>
      <c r="I1168" s="186"/>
    </row>
    <row r="1169" spans="1:9" ht="18.95" customHeight="1" x14ac:dyDescent="0.25">
      <c r="A1169" s="52"/>
      <c r="C1169" s="186"/>
      <c r="D1169" s="186"/>
      <c r="E1169" s="186"/>
      <c r="F1169" s="186"/>
      <c r="G1169" s="187"/>
      <c r="H1169" s="186"/>
      <c r="I1169" s="186"/>
    </row>
    <row r="1170" spans="1:9" ht="18.95" customHeight="1" x14ac:dyDescent="0.25">
      <c r="A1170" s="52"/>
      <c r="C1170" s="186"/>
      <c r="D1170" s="186"/>
      <c r="E1170" s="186"/>
      <c r="F1170" s="186"/>
      <c r="G1170" s="187"/>
      <c r="H1170" s="186"/>
      <c r="I1170" s="186"/>
    </row>
    <row r="1171" spans="1:9" ht="18.95" customHeight="1" x14ac:dyDescent="0.25">
      <c r="A1171" s="52"/>
      <c r="C1171" s="186"/>
      <c r="D1171" s="186"/>
      <c r="E1171" s="186"/>
      <c r="F1171" s="186"/>
      <c r="G1171" s="187"/>
      <c r="H1171" s="186"/>
      <c r="I1171" s="186"/>
    </row>
    <row r="1172" spans="1:9" ht="18.95" customHeight="1" x14ac:dyDescent="0.25">
      <c r="A1172" s="52"/>
      <c r="C1172" s="186"/>
      <c r="D1172" s="186"/>
      <c r="E1172" s="186"/>
      <c r="F1172" s="186"/>
      <c r="G1172" s="187"/>
      <c r="H1172" s="186"/>
      <c r="I1172" s="186"/>
    </row>
    <row r="1173" spans="1:9" ht="18.95" customHeight="1" x14ac:dyDescent="0.25">
      <c r="A1173" s="52"/>
      <c r="C1173" s="186"/>
      <c r="D1173" s="186"/>
      <c r="E1173" s="186"/>
      <c r="F1173" s="186"/>
      <c r="G1173" s="187"/>
      <c r="H1173" s="186"/>
      <c r="I1173" s="186"/>
    </row>
    <row r="1174" spans="1:9" ht="18.95" customHeight="1" x14ac:dyDescent="0.25">
      <c r="A1174" s="52"/>
      <c r="C1174" s="186"/>
      <c r="D1174" s="186"/>
      <c r="E1174" s="186"/>
      <c r="F1174" s="186"/>
      <c r="G1174" s="187"/>
      <c r="H1174" s="186"/>
      <c r="I1174" s="186"/>
    </row>
    <row r="1175" spans="1:9" ht="18.95" customHeight="1" x14ac:dyDescent="0.25">
      <c r="A1175" s="52"/>
      <c r="C1175" s="186"/>
      <c r="D1175" s="186"/>
      <c r="E1175" s="186"/>
      <c r="F1175" s="186"/>
      <c r="G1175" s="187"/>
      <c r="H1175" s="186"/>
      <c r="I1175" s="186"/>
    </row>
    <row r="1176" spans="1:9" ht="18.95" customHeight="1" x14ac:dyDescent="0.25">
      <c r="A1176" s="52"/>
      <c r="C1176" s="186"/>
      <c r="D1176" s="186"/>
      <c r="E1176" s="186"/>
      <c r="F1176" s="186"/>
      <c r="G1176" s="187"/>
      <c r="H1176" s="186"/>
      <c r="I1176" s="186"/>
    </row>
    <row r="1177" spans="1:9" ht="18.95" customHeight="1" x14ac:dyDescent="0.25">
      <c r="A1177" s="52"/>
      <c r="C1177" s="186"/>
      <c r="D1177" s="186"/>
      <c r="E1177" s="186"/>
      <c r="F1177" s="186"/>
      <c r="G1177" s="187"/>
      <c r="H1177" s="186"/>
      <c r="I1177" s="186"/>
    </row>
    <row r="1178" spans="1:9" ht="18.95" customHeight="1" x14ac:dyDescent="0.25">
      <c r="A1178" s="52"/>
      <c r="C1178" s="186"/>
      <c r="D1178" s="186"/>
      <c r="E1178" s="186"/>
      <c r="F1178" s="186"/>
      <c r="G1178" s="187"/>
      <c r="H1178" s="186"/>
      <c r="I1178" s="186"/>
    </row>
    <row r="1179" spans="1:9" ht="18.95" customHeight="1" x14ac:dyDescent="0.25">
      <c r="A1179" s="52"/>
      <c r="C1179" s="186"/>
      <c r="D1179" s="186"/>
      <c r="E1179" s="186"/>
      <c r="F1179" s="186"/>
      <c r="G1179" s="187"/>
      <c r="H1179" s="186"/>
      <c r="I1179" s="186"/>
    </row>
    <row r="1180" spans="1:9" ht="18.95" customHeight="1" x14ac:dyDescent="0.25">
      <c r="A1180" s="52"/>
      <c r="C1180" s="186"/>
      <c r="D1180" s="186"/>
      <c r="E1180" s="186"/>
      <c r="F1180" s="186"/>
      <c r="G1180" s="187"/>
      <c r="H1180" s="186"/>
      <c r="I1180" s="186"/>
    </row>
    <row r="1181" spans="1:9" ht="18.95" customHeight="1" x14ac:dyDescent="0.25">
      <c r="A1181" s="52"/>
      <c r="C1181" s="186"/>
      <c r="D1181" s="186"/>
      <c r="E1181" s="186"/>
      <c r="F1181" s="186"/>
      <c r="G1181" s="187"/>
      <c r="H1181" s="186"/>
      <c r="I1181" s="186"/>
    </row>
    <row r="1182" spans="1:9" ht="18.95" customHeight="1" x14ac:dyDescent="0.25">
      <c r="A1182" s="52"/>
      <c r="C1182" s="186"/>
      <c r="D1182" s="186"/>
      <c r="E1182" s="186"/>
      <c r="F1182" s="186"/>
      <c r="G1182" s="187"/>
      <c r="H1182" s="186"/>
      <c r="I1182" s="186"/>
    </row>
    <row r="1183" spans="1:9" ht="18.95" customHeight="1" x14ac:dyDescent="0.25">
      <c r="A1183" s="52"/>
      <c r="C1183" s="186"/>
      <c r="D1183" s="186"/>
      <c r="E1183" s="186"/>
      <c r="F1183" s="186"/>
      <c r="G1183" s="187"/>
      <c r="H1183" s="186"/>
      <c r="I1183" s="186"/>
    </row>
    <row r="1184" spans="1:9" ht="18.95" customHeight="1" x14ac:dyDescent="0.25">
      <c r="A1184" s="52"/>
      <c r="C1184" s="186"/>
      <c r="D1184" s="186"/>
      <c r="E1184" s="186"/>
      <c r="F1184" s="186"/>
      <c r="G1184" s="187"/>
      <c r="H1184" s="186"/>
      <c r="I1184" s="186"/>
    </row>
    <row r="1185" spans="1:9" ht="18.95" customHeight="1" x14ac:dyDescent="0.25">
      <c r="A1185" s="52"/>
      <c r="C1185" s="186"/>
      <c r="D1185" s="186"/>
      <c r="E1185" s="186"/>
      <c r="F1185" s="186"/>
      <c r="G1185" s="187"/>
      <c r="H1185" s="186"/>
      <c r="I1185" s="186"/>
    </row>
    <row r="1186" spans="1:9" ht="18.95" customHeight="1" x14ac:dyDescent="0.25">
      <c r="A1186" s="52"/>
      <c r="C1186" s="186"/>
      <c r="D1186" s="186"/>
      <c r="E1186" s="186"/>
      <c r="F1186" s="186"/>
      <c r="G1186" s="187"/>
      <c r="H1186" s="186"/>
      <c r="I1186" s="186"/>
    </row>
    <row r="1187" spans="1:9" ht="18.95" customHeight="1" x14ac:dyDescent="0.25">
      <c r="A1187" s="52"/>
      <c r="C1187" s="186"/>
      <c r="D1187" s="186"/>
      <c r="E1187" s="186"/>
      <c r="F1187" s="186"/>
      <c r="G1187" s="187"/>
      <c r="H1187" s="186"/>
      <c r="I1187" s="186"/>
    </row>
    <row r="1188" spans="1:9" ht="18.95" customHeight="1" x14ac:dyDescent="0.25">
      <c r="A1188" s="52"/>
      <c r="C1188" s="186"/>
      <c r="D1188" s="186"/>
      <c r="E1188" s="186"/>
      <c r="F1188" s="186"/>
      <c r="G1188" s="187"/>
      <c r="H1188" s="186"/>
      <c r="I1188" s="186"/>
    </row>
    <row r="1189" spans="1:9" ht="18.95" customHeight="1" x14ac:dyDescent="0.25">
      <c r="A1189" s="52"/>
      <c r="C1189" s="186"/>
      <c r="D1189" s="186"/>
      <c r="E1189" s="186"/>
      <c r="F1189" s="186"/>
      <c r="G1189" s="187"/>
      <c r="H1189" s="186"/>
      <c r="I1189" s="186"/>
    </row>
    <row r="1190" spans="1:9" ht="18.95" customHeight="1" x14ac:dyDescent="0.25">
      <c r="A1190" s="52"/>
      <c r="C1190" s="186"/>
      <c r="D1190" s="186"/>
      <c r="E1190" s="186"/>
      <c r="F1190" s="186"/>
      <c r="G1190" s="187"/>
      <c r="H1190" s="186"/>
      <c r="I1190" s="186"/>
    </row>
    <row r="1191" spans="1:9" ht="18.95" customHeight="1" x14ac:dyDescent="0.25">
      <c r="A1191" s="52"/>
      <c r="C1191" s="186"/>
      <c r="D1191" s="186"/>
      <c r="E1191" s="186"/>
      <c r="F1191" s="186"/>
      <c r="G1191" s="187"/>
      <c r="H1191" s="186"/>
      <c r="I1191" s="186"/>
    </row>
    <row r="1192" spans="1:9" ht="18.95" customHeight="1" x14ac:dyDescent="0.25">
      <c r="A1192" s="52"/>
      <c r="C1192" s="186"/>
      <c r="D1192" s="186"/>
      <c r="E1192" s="186"/>
      <c r="F1192" s="186"/>
      <c r="G1192" s="187"/>
      <c r="H1192" s="186"/>
      <c r="I1192" s="186"/>
    </row>
    <row r="1193" spans="1:9" ht="18.95" customHeight="1" x14ac:dyDescent="0.25">
      <c r="A1193" s="52"/>
      <c r="C1193" s="186"/>
      <c r="D1193" s="186"/>
      <c r="E1193" s="186"/>
      <c r="F1193" s="186"/>
      <c r="G1193" s="187"/>
      <c r="H1193" s="186"/>
      <c r="I1193" s="186"/>
    </row>
    <row r="1194" spans="1:9" ht="18.95" customHeight="1" x14ac:dyDescent="0.25">
      <c r="A1194" s="52"/>
      <c r="C1194" s="186"/>
      <c r="D1194" s="186"/>
      <c r="E1194" s="186"/>
      <c r="F1194" s="186"/>
      <c r="G1194" s="187"/>
      <c r="H1194" s="186"/>
      <c r="I1194" s="186"/>
    </row>
    <row r="1195" spans="1:9" ht="18.95" customHeight="1" x14ac:dyDescent="0.25">
      <c r="A1195" s="52"/>
      <c r="C1195" s="186"/>
      <c r="D1195" s="186"/>
      <c r="E1195" s="186"/>
      <c r="F1195" s="186"/>
      <c r="G1195" s="187"/>
      <c r="H1195" s="186"/>
      <c r="I1195" s="186"/>
    </row>
    <row r="1196" spans="1:9" ht="18.95" customHeight="1" x14ac:dyDescent="0.25">
      <c r="A1196" s="52"/>
      <c r="C1196" s="186"/>
      <c r="D1196" s="186"/>
      <c r="E1196" s="186"/>
      <c r="F1196" s="186"/>
      <c r="G1196" s="187"/>
      <c r="H1196" s="186"/>
      <c r="I1196" s="186"/>
    </row>
    <row r="1197" spans="1:9" ht="18.95" customHeight="1" x14ac:dyDescent="0.25">
      <c r="A1197" s="52"/>
      <c r="C1197" s="186"/>
      <c r="D1197" s="186"/>
      <c r="E1197" s="186"/>
      <c r="F1197" s="186"/>
      <c r="G1197" s="187"/>
      <c r="H1197" s="186"/>
      <c r="I1197" s="186"/>
    </row>
    <row r="1198" spans="1:9" ht="18.95" customHeight="1" x14ac:dyDescent="0.25">
      <c r="A1198" s="52"/>
      <c r="C1198" s="186"/>
      <c r="D1198" s="186"/>
      <c r="E1198" s="186"/>
      <c r="F1198" s="186"/>
      <c r="G1198" s="187"/>
      <c r="H1198" s="186"/>
      <c r="I1198" s="186"/>
    </row>
    <row r="1199" spans="1:9" ht="18.95" customHeight="1" x14ac:dyDescent="0.25">
      <c r="A1199" s="52"/>
      <c r="C1199" s="186"/>
      <c r="D1199" s="186"/>
      <c r="E1199" s="186"/>
      <c r="F1199" s="186"/>
      <c r="G1199" s="187"/>
      <c r="H1199" s="186"/>
      <c r="I1199" s="186"/>
    </row>
    <row r="1200" spans="1:9" ht="18.95" customHeight="1" x14ac:dyDescent="0.25">
      <c r="A1200" s="52"/>
      <c r="C1200" s="186"/>
      <c r="D1200" s="186"/>
      <c r="E1200" s="186"/>
      <c r="F1200" s="186"/>
      <c r="G1200" s="187"/>
      <c r="H1200" s="186"/>
      <c r="I1200" s="186"/>
    </row>
    <row r="1201" spans="1:9" ht="18.95" customHeight="1" x14ac:dyDescent="0.25">
      <c r="A1201" s="52"/>
      <c r="C1201" s="186"/>
      <c r="D1201" s="186"/>
      <c r="E1201" s="186"/>
      <c r="F1201" s="186"/>
      <c r="G1201" s="187"/>
      <c r="H1201" s="186"/>
      <c r="I1201" s="186"/>
    </row>
    <row r="1202" spans="1:9" ht="18.95" customHeight="1" x14ac:dyDescent="0.25">
      <c r="A1202" s="52"/>
      <c r="C1202" s="186"/>
      <c r="D1202" s="186"/>
      <c r="E1202" s="186"/>
      <c r="F1202" s="186"/>
      <c r="G1202" s="187"/>
      <c r="H1202" s="186"/>
      <c r="I1202" s="186"/>
    </row>
    <row r="1203" spans="1:9" ht="18.95" customHeight="1" x14ac:dyDescent="0.25">
      <c r="A1203" s="52"/>
      <c r="C1203" s="186"/>
      <c r="D1203" s="186"/>
      <c r="E1203" s="186"/>
      <c r="F1203" s="186"/>
      <c r="G1203" s="187"/>
      <c r="H1203" s="186"/>
      <c r="I1203" s="186"/>
    </row>
    <row r="1204" spans="1:9" ht="18.95" customHeight="1" x14ac:dyDescent="0.25">
      <c r="A1204" s="52"/>
      <c r="C1204" s="186"/>
      <c r="D1204" s="186"/>
      <c r="E1204" s="186"/>
      <c r="F1204" s="186"/>
      <c r="G1204" s="187"/>
      <c r="H1204" s="186"/>
      <c r="I1204" s="186"/>
    </row>
    <row r="1205" spans="1:9" ht="18.95" customHeight="1" x14ac:dyDescent="0.25">
      <c r="A1205" s="52"/>
      <c r="C1205" s="186"/>
      <c r="D1205" s="186"/>
      <c r="E1205" s="186"/>
      <c r="F1205" s="186"/>
      <c r="G1205" s="187"/>
      <c r="H1205" s="186"/>
      <c r="I1205" s="186"/>
    </row>
    <row r="1206" spans="1:9" ht="18.95" customHeight="1" x14ac:dyDescent="0.25">
      <c r="A1206" s="52"/>
      <c r="C1206" s="186"/>
      <c r="D1206" s="186"/>
      <c r="E1206" s="186"/>
      <c r="F1206" s="186"/>
      <c r="G1206" s="187"/>
      <c r="H1206" s="186"/>
      <c r="I1206" s="186"/>
    </row>
    <row r="1207" spans="1:9" ht="18.95" customHeight="1" x14ac:dyDescent="0.25">
      <c r="A1207" s="52"/>
      <c r="C1207" s="186"/>
      <c r="D1207" s="186"/>
      <c r="E1207" s="186"/>
      <c r="F1207" s="186"/>
      <c r="G1207" s="187"/>
      <c r="H1207" s="186"/>
      <c r="I1207" s="186"/>
    </row>
    <row r="1208" spans="1:9" ht="18.95" customHeight="1" x14ac:dyDescent="0.25">
      <c r="A1208" s="52"/>
      <c r="C1208" s="186"/>
      <c r="D1208" s="186"/>
      <c r="E1208" s="186"/>
      <c r="F1208" s="186"/>
      <c r="G1208" s="187"/>
      <c r="H1208" s="186"/>
      <c r="I1208" s="186"/>
    </row>
    <row r="1209" spans="1:9" ht="18.95" customHeight="1" x14ac:dyDescent="0.25">
      <c r="A1209" s="52"/>
      <c r="C1209" s="186"/>
      <c r="D1209" s="186"/>
      <c r="E1209" s="186"/>
      <c r="F1209" s="186"/>
      <c r="G1209" s="187"/>
      <c r="H1209" s="186"/>
      <c r="I1209" s="186"/>
    </row>
    <row r="1210" spans="1:9" ht="18.95" customHeight="1" x14ac:dyDescent="0.25">
      <c r="A1210" s="52"/>
      <c r="C1210" s="186"/>
      <c r="D1210" s="186"/>
      <c r="E1210" s="186"/>
      <c r="F1210" s="186"/>
      <c r="G1210" s="187"/>
      <c r="H1210" s="186"/>
      <c r="I1210" s="186"/>
    </row>
    <row r="1211" spans="1:9" ht="18.95" customHeight="1" x14ac:dyDescent="0.25">
      <c r="A1211" s="52"/>
      <c r="C1211" s="186"/>
      <c r="D1211" s="186"/>
      <c r="E1211" s="186"/>
      <c r="F1211" s="186"/>
      <c r="G1211" s="187"/>
      <c r="H1211" s="186"/>
      <c r="I1211" s="186"/>
    </row>
    <row r="1212" spans="1:9" ht="18.95" customHeight="1" x14ac:dyDescent="0.25">
      <c r="A1212" s="52"/>
      <c r="C1212" s="186"/>
      <c r="D1212" s="186"/>
      <c r="E1212" s="186"/>
      <c r="F1212" s="186"/>
      <c r="G1212" s="187"/>
      <c r="H1212" s="186"/>
      <c r="I1212" s="186"/>
    </row>
    <row r="1213" spans="1:9" ht="18.95" customHeight="1" x14ac:dyDescent="0.25">
      <c r="A1213" s="52"/>
      <c r="C1213" s="186"/>
      <c r="D1213" s="186"/>
      <c r="E1213" s="186"/>
      <c r="F1213" s="186"/>
      <c r="G1213" s="187"/>
      <c r="H1213" s="186"/>
      <c r="I1213" s="186"/>
    </row>
    <row r="1214" spans="1:9" ht="18.95" customHeight="1" x14ac:dyDescent="0.25">
      <c r="A1214" s="52"/>
      <c r="C1214" s="186"/>
      <c r="D1214" s="186"/>
      <c r="E1214" s="186"/>
      <c r="F1214" s="186"/>
      <c r="G1214" s="187"/>
      <c r="H1214" s="186"/>
      <c r="I1214" s="186"/>
    </row>
    <row r="1215" spans="1:9" ht="18.95" customHeight="1" x14ac:dyDescent="0.25">
      <c r="A1215" s="52"/>
      <c r="C1215" s="186"/>
      <c r="D1215" s="186"/>
      <c r="E1215" s="186"/>
      <c r="F1215" s="186"/>
      <c r="G1215" s="187"/>
      <c r="H1215" s="186"/>
      <c r="I1215" s="186"/>
    </row>
    <row r="1216" spans="1:9" ht="18.95" customHeight="1" x14ac:dyDescent="0.25">
      <c r="A1216" s="52"/>
      <c r="C1216" s="186"/>
      <c r="D1216" s="186"/>
      <c r="E1216" s="186"/>
      <c r="F1216" s="186"/>
      <c r="G1216" s="187"/>
      <c r="H1216" s="186"/>
      <c r="I1216" s="186"/>
    </row>
    <row r="1217" spans="1:9" ht="18.95" customHeight="1" x14ac:dyDescent="0.25">
      <c r="A1217" s="52"/>
      <c r="C1217" s="186"/>
      <c r="D1217" s="186"/>
      <c r="E1217" s="186"/>
      <c r="F1217" s="186"/>
      <c r="G1217" s="187"/>
      <c r="H1217" s="186"/>
      <c r="I1217" s="186"/>
    </row>
    <row r="1218" spans="1:9" ht="18.95" customHeight="1" x14ac:dyDescent="0.25">
      <c r="A1218" s="52"/>
      <c r="C1218" s="186"/>
      <c r="D1218" s="186"/>
      <c r="E1218" s="186"/>
      <c r="F1218" s="186"/>
      <c r="G1218" s="187"/>
      <c r="H1218" s="186"/>
      <c r="I1218" s="186"/>
    </row>
    <row r="1219" spans="1:9" ht="18.95" customHeight="1" x14ac:dyDescent="0.25">
      <c r="A1219" s="52"/>
      <c r="C1219" s="186"/>
      <c r="D1219" s="186"/>
      <c r="E1219" s="186"/>
      <c r="F1219" s="186"/>
      <c r="G1219" s="187"/>
      <c r="H1219" s="186"/>
      <c r="I1219" s="186"/>
    </row>
    <row r="1220" spans="1:9" ht="18.95" customHeight="1" x14ac:dyDescent="0.25">
      <c r="A1220" s="52"/>
      <c r="C1220" s="186"/>
      <c r="D1220" s="186"/>
      <c r="E1220" s="186"/>
      <c r="F1220" s="186"/>
      <c r="G1220" s="187"/>
      <c r="H1220" s="186"/>
      <c r="I1220" s="186"/>
    </row>
    <row r="1221" spans="1:9" ht="18.95" customHeight="1" x14ac:dyDescent="0.25">
      <c r="A1221" s="52"/>
      <c r="C1221" s="186"/>
      <c r="D1221" s="186"/>
      <c r="E1221" s="186"/>
      <c r="F1221" s="186"/>
      <c r="G1221" s="187"/>
      <c r="H1221" s="186"/>
      <c r="I1221" s="186"/>
    </row>
    <row r="1222" spans="1:9" ht="18.95" customHeight="1" x14ac:dyDescent="0.25">
      <c r="A1222" s="52"/>
      <c r="C1222" s="186"/>
      <c r="D1222" s="186"/>
      <c r="E1222" s="186"/>
      <c r="F1222" s="186"/>
      <c r="G1222" s="187"/>
      <c r="H1222" s="186"/>
      <c r="I1222" s="186"/>
    </row>
    <row r="1223" spans="1:9" ht="18.95" customHeight="1" x14ac:dyDescent="0.25">
      <c r="A1223" s="52"/>
      <c r="C1223" s="186"/>
      <c r="D1223" s="186"/>
      <c r="E1223" s="186"/>
      <c r="F1223" s="186"/>
      <c r="G1223" s="187"/>
      <c r="H1223" s="186"/>
      <c r="I1223" s="186"/>
    </row>
    <row r="1224" spans="1:9" ht="18.95" customHeight="1" x14ac:dyDescent="0.25">
      <c r="A1224" s="52"/>
      <c r="C1224" s="186"/>
      <c r="D1224" s="186"/>
      <c r="E1224" s="186"/>
      <c r="F1224" s="186"/>
      <c r="G1224" s="187"/>
      <c r="H1224" s="186"/>
      <c r="I1224" s="186"/>
    </row>
    <row r="1225" spans="1:9" ht="18.95" customHeight="1" x14ac:dyDescent="0.25">
      <c r="A1225" s="52"/>
      <c r="C1225" s="186"/>
      <c r="D1225" s="186"/>
      <c r="E1225" s="186"/>
      <c r="F1225" s="186"/>
      <c r="G1225" s="187"/>
      <c r="H1225" s="186"/>
      <c r="I1225" s="186"/>
    </row>
    <row r="1226" spans="1:9" ht="18.95" customHeight="1" x14ac:dyDescent="0.25">
      <c r="A1226" s="52"/>
      <c r="C1226" s="186"/>
      <c r="D1226" s="186"/>
      <c r="E1226" s="186"/>
      <c r="F1226" s="186"/>
      <c r="G1226" s="187"/>
      <c r="H1226" s="186"/>
      <c r="I1226" s="186"/>
    </row>
    <row r="1227" spans="1:9" ht="18.95" customHeight="1" x14ac:dyDescent="0.25">
      <c r="A1227" s="52"/>
      <c r="C1227" s="186"/>
      <c r="D1227" s="186"/>
      <c r="E1227" s="186"/>
      <c r="F1227" s="186"/>
      <c r="G1227" s="187"/>
      <c r="H1227" s="186"/>
      <c r="I1227" s="186"/>
    </row>
    <row r="1228" spans="1:9" ht="18.95" customHeight="1" x14ac:dyDescent="0.25">
      <c r="A1228" s="52"/>
      <c r="C1228" s="186"/>
      <c r="D1228" s="186"/>
      <c r="E1228" s="186"/>
      <c r="F1228" s="186"/>
      <c r="G1228" s="187"/>
      <c r="H1228" s="186"/>
      <c r="I1228" s="186"/>
    </row>
    <row r="1229" spans="1:9" ht="18.95" customHeight="1" x14ac:dyDescent="0.25">
      <c r="A1229" s="52"/>
      <c r="C1229" s="186"/>
      <c r="D1229" s="186"/>
      <c r="E1229" s="186"/>
      <c r="F1229" s="186"/>
      <c r="G1229" s="187"/>
      <c r="H1229" s="186"/>
      <c r="I1229" s="186"/>
    </row>
    <row r="1230" spans="1:9" ht="18.95" customHeight="1" x14ac:dyDescent="0.25">
      <c r="A1230" s="52"/>
      <c r="C1230" s="186"/>
      <c r="D1230" s="186"/>
      <c r="E1230" s="186"/>
      <c r="F1230" s="186"/>
      <c r="G1230" s="187"/>
      <c r="H1230" s="186"/>
      <c r="I1230" s="186"/>
    </row>
    <row r="1231" spans="1:9" ht="18.95" customHeight="1" x14ac:dyDescent="0.25">
      <c r="A1231" s="52"/>
      <c r="C1231" s="186"/>
      <c r="D1231" s="186"/>
      <c r="E1231" s="186"/>
      <c r="F1231" s="186"/>
      <c r="G1231" s="187"/>
      <c r="H1231" s="186"/>
      <c r="I1231" s="186"/>
    </row>
    <row r="1232" spans="1:9" ht="18.95" customHeight="1" x14ac:dyDescent="0.25">
      <c r="A1232" s="52"/>
      <c r="C1232" s="186"/>
      <c r="D1232" s="186"/>
      <c r="E1232" s="186"/>
      <c r="F1232" s="186"/>
      <c r="G1232" s="187"/>
      <c r="H1232" s="186"/>
      <c r="I1232" s="186"/>
    </row>
    <row r="1233" spans="1:9" ht="18.95" customHeight="1" x14ac:dyDescent="0.25">
      <c r="A1233" s="52"/>
      <c r="C1233" s="186"/>
      <c r="D1233" s="186"/>
      <c r="E1233" s="186"/>
      <c r="F1233" s="186"/>
      <c r="G1233" s="187"/>
      <c r="H1233" s="186"/>
      <c r="I1233" s="186"/>
    </row>
    <row r="1234" spans="1:9" ht="18.95" customHeight="1" x14ac:dyDescent="0.25">
      <c r="A1234" s="52"/>
      <c r="C1234" s="186"/>
      <c r="D1234" s="186"/>
      <c r="E1234" s="186"/>
      <c r="F1234" s="186"/>
      <c r="G1234" s="187"/>
      <c r="H1234" s="186"/>
      <c r="I1234" s="186"/>
    </row>
    <row r="1235" spans="1:9" ht="18.95" customHeight="1" x14ac:dyDescent="0.25">
      <c r="A1235" s="52"/>
      <c r="C1235" s="186"/>
      <c r="D1235" s="186"/>
      <c r="E1235" s="186"/>
      <c r="F1235" s="186"/>
      <c r="G1235" s="187"/>
      <c r="H1235" s="186"/>
      <c r="I1235" s="186"/>
    </row>
    <row r="1236" spans="1:9" ht="18.95" customHeight="1" x14ac:dyDescent="0.25">
      <c r="A1236" s="52"/>
      <c r="C1236" s="186"/>
      <c r="D1236" s="186"/>
      <c r="E1236" s="186"/>
      <c r="F1236" s="186"/>
      <c r="G1236" s="187"/>
      <c r="H1236" s="186"/>
      <c r="I1236" s="186"/>
    </row>
    <row r="1237" spans="1:9" ht="18.95" customHeight="1" x14ac:dyDescent="0.25">
      <c r="A1237" s="52"/>
      <c r="C1237" s="186"/>
      <c r="D1237" s="186"/>
      <c r="E1237" s="186"/>
      <c r="F1237" s="186"/>
      <c r="G1237" s="187"/>
      <c r="H1237" s="186"/>
      <c r="I1237" s="186"/>
    </row>
    <row r="1238" spans="1:9" ht="18.95" customHeight="1" x14ac:dyDescent="0.25">
      <c r="A1238" s="52"/>
      <c r="C1238" s="186"/>
      <c r="D1238" s="186"/>
      <c r="E1238" s="186"/>
      <c r="F1238" s="186"/>
      <c r="G1238" s="187"/>
      <c r="H1238" s="186"/>
      <c r="I1238" s="186"/>
    </row>
    <row r="1239" spans="1:9" ht="18.95" customHeight="1" x14ac:dyDescent="0.25">
      <c r="A1239" s="52"/>
      <c r="C1239" s="186"/>
      <c r="D1239" s="186"/>
      <c r="E1239" s="186"/>
      <c r="F1239" s="186"/>
      <c r="G1239" s="187"/>
      <c r="H1239" s="186"/>
      <c r="I1239" s="186"/>
    </row>
    <row r="1240" spans="1:9" ht="18.95" customHeight="1" x14ac:dyDescent="0.25">
      <c r="A1240" s="52"/>
      <c r="C1240" s="186"/>
      <c r="D1240" s="186"/>
      <c r="E1240" s="186"/>
      <c r="F1240" s="186"/>
      <c r="G1240" s="187"/>
      <c r="H1240" s="186"/>
      <c r="I1240" s="186"/>
    </row>
    <row r="1241" spans="1:9" ht="18.95" customHeight="1" x14ac:dyDescent="0.25">
      <c r="A1241" s="52"/>
      <c r="C1241" s="186"/>
      <c r="D1241" s="186"/>
      <c r="E1241" s="186"/>
      <c r="F1241" s="186"/>
      <c r="G1241" s="187"/>
      <c r="H1241" s="186"/>
      <c r="I1241" s="186"/>
    </row>
    <row r="1242" spans="1:9" ht="18.95" customHeight="1" x14ac:dyDescent="0.25">
      <c r="A1242" s="52"/>
      <c r="C1242" s="186"/>
      <c r="D1242" s="186"/>
      <c r="E1242" s="186"/>
      <c r="F1242" s="186"/>
      <c r="G1242" s="187"/>
      <c r="H1242" s="186"/>
      <c r="I1242" s="186"/>
    </row>
    <row r="1243" spans="1:9" ht="18.95" customHeight="1" x14ac:dyDescent="0.25">
      <c r="A1243" s="52"/>
      <c r="C1243" s="186"/>
      <c r="D1243" s="186"/>
      <c r="E1243" s="186"/>
      <c r="F1243" s="186"/>
      <c r="G1243" s="187"/>
      <c r="H1243" s="186"/>
      <c r="I1243" s="186"/>
    </row>
    <row r="1244" spans="1:9" ht="18.95" customHeight="1" x14ac:dyDescent="0.25">
      <c r="A1244" s="52"/>
      <c r="C1244" s="186"/>
      <c r="D1244" s="186"/>
      <c r="E1244" s="186"/>
      <c r="F1244" s="186"/>
      <c r="G1244" s="187"/>
      <c r="H1244" s="186"/>
      <c r="I1244" s="186"/>
    </row>
    <row r="1245" spans="1:9" ht="18.95" customHeight="1" x14ac:dyDescent="0.25">
      <c r="A1245" s="52"/>
      <c r="C1245" s="186"/>
      <c r="D1245" s="186"/>
      <c r="E1245" s="186"/>
      <c r="F1245" s="186"/>
      <c r="G1245" s="187"/>
      <c r="H1245" s="186"/>
      <c r="I1245" s="186"/>
    </row>
    <row r="1246" spans="1:9" ht="18.95" customHeight="1" x14ac:dyDescent="0.25">
      <c r="A1246" s="52"/>
      <c r="C1246" s="186"/>
      <c r="D1246" s="186"/>
      <c r="E1246" s="186"/>
      <c r="F1246" s="186"/>
      <c r="G1246" s="187"/>
      <c r="H1246" s="186"/>
      <c r="I1246" s="186"/>
    </row>
    <row r="1247" spans="1:9" ht="18.95" customHeight="1" x14ac:dyDescent="0.25">
      <c r="A1247" s="52"/>
      <c r="C1247" s="186"/>
      <c r="D1247" s="186"/>
      <c r="E1247" s="186"/>
      <c r="F1247" s="186"/>
      <c r="G1247" s="187"/>
      <c r="H1247" s="186"/>
      <c r="I1247" s="186"/>
    </row>
    <row r="1248" spans="1:9" ht="18.95" customHeight="1" x14ac:dyDescent="0.25">
      <c r="A1248" s="52"/>
      <c r="C1248" s="186"/>
      <c r="D1248" s="186"/>
      <c r="E1248" s="186"/>
      <c r="F1248" s="186"/>
      <c r="G1248" s="187"/>
      <c r="H1248" s="186"/>
      <c r="I1248" s="186"/>
    </row>
    <row r="1249" spans="1:9" ht="18.95" customHeight="1" x14ac:dyDescent="0.25">
      <c r="A1249" s="52"/>
      <c r="C1249" s="186"/>
      <c r="D1249" s="186"/>
      <c r="E1249" s="186"/>
      <c r="F1249" s="186"/>
      <c r="G1249" s="187"/>
      <c r="H1249" s="186"/>
      <c r="I1249" s="186"/>
    </row>
    <row r="1250" spans="1:9" ht="18.95" customHeight="1" x14ac:dyDescent="0.25">
      <c r="A1250" s="52"/>
      <c r="C1250" s="186"/>
      <c r="D1250" s="186"/>
      <c r="E1250" s="186"/>
      <c r="F1250" s="186"/>
      <c r="G1250" s="187"/>
      <c r="H1250" s="186"/>
      <c r="I1250" s="186"/>
    </row>
    <row r="1251" spans="1:9" ht="18.95" customHeight="1" x14ac:dyDescent="0.25">
      <c r="A1251" s="52"/>
      <c r="C1251" s="186"/>
      <c r="D1251" s="186"/>
      <c r="E1251" s="186"/>
      <c r="F1251" s="186"/>
      <c r="G1251" s="187"/>
      <c r="H1251" s="186"/>
      <c r="I1251" s="186"/>
    </row>
    <row r="1252" spans="1:9" ht="18.95" customHeight="1" x14ac:dyDescent="0.25">
      <c r="A1252" s="52"/>
      <c r="C1252" s="186"/>
      <c r="D1252" s="186"/>
      <c r="E1252" s="186"/>
      <c r="F1252" s="186"/>
      <c r="G1252" s="187"/>
      <c r="H1252" s="186"/>
      <c r="I1252" s="186"/>
    </row>
    <row r="1253" spans="1:9" ht="18.95" customHeight="1" x14ac:dyDescent="0.25">
      <c r="A1253" s="52"/>
      <c r="C1253" s="186"/>
      <c r="D1253" s="186"/>
      <c r="E1253" s="186"/>
      <c r="F1253" s="186"/>
      <c r="G1253" s="187"/>
      <c r="H1253" s="186"/>
      <c r="I1253" s="186"/>
    </row>
    <row r="1254" spans="1:9" ht="18.95" customHeight="1" x14ac:dyDescent="0.25">
      <c r="A1254" s="52"/>
      <c r="C1254" s="186"/>
      <c r="D1254" s="186"/>
      <c r="E1254" s="186"/>
      <c r="F1254" s="186"/>
      <c r="G1254" s="187"/>
      <c r="H1254" s="186"/>
      <c r="I1254" s="186"/>
    </row>
    <row r="1255" spans="1:9" ht="18.95" customHeight="1" x14ac:dyDescent="0.25">
      <c r="A1255" s="52"/>
      <c r="C1255" s="186"/>
      <c r="D1255" s="186"/>
      <c r="E1255" s="186"/>
      <c r="F1255" s="186"/>
      <c r="G1255" s="187"/>
      <c r="H1255" s="186"/>
      <c r="I1255" s="186"/>
    </row>
    <row r="1256" spans="1:9" ht="18.95" customHeight="1" x14ac:dyDescent="0.25">
      <c r="A1256" s="52"/>
      <c r="C1256" s="186"/>
      <c r="D1256" s="186"/>
      <c r="E1256" s="186"/>
      <c r="F1256" s="186"/>
      <c r="G1256" s="187"/>
      <c r="H1256" s="186"/>
      <c r="I1256" s="186"/>
    </row>
    <row r="1257" spans="1:9" ht="18.95" customHeight="1" x14ac:dyDescent="0.25">
      <c r="A1257" s="52"/>
      <c r="C1257" s="186"/>
      <c r="D1257" s="186"/>
      <c r="E1257" s="186"/>
      <c r="F1257" s="186"/>
      <c r="G1257" s="187"/>
      <c r="H1257" s="186"/>
      <c r="I1257" s="186"/>
    </row>
    <row r="1258" spans="1:9" ht="18.95" customHeight="1" x14ac:dyDescent="0.25">
      <c r="A1258" s="52"/>
      <c r="C1258" s="186"/>
      <c r="D1258" s="186"/>
      <c r="E1258" s="186"/>
      <c r="F1258" s="186"/>
      <c r="G1258" s="187"/>
      <c r="H1258" s="186"/>
      <c r="I1258" s="186"/>
    </row>
    <row r="1259" spans="1:9" ht="18.95" customHeight="1" x14ac:dyDescent="0.25">
      <c r="A1259" s="52"/>
      <c r="C1259" s="186"/>
      <c r="D1259" s="186"/>
      <c r="E1259" s="186"/>
      <c r="F1259" s="186"/>
      <c r="G1259" s="187"/>
      <c r="H1259" s="186"/>
      <c r="I1259" s="186"/>
    </row>
    <row r="1260" spans="1:9" ht="18.95" customHeight="1" x14ac:dyDescent="0.25">
      <c r="A1260" s="52"/>
      <c r="C1260" s="186"/>
      <c r="D1260" s="186"/>
      <c r="E1260" s="186"/>
      <c r="F1260" s="186"/>
      <c r="G1260" s="187"/>
      <c r="H1260" s="186"/>
      <c r="I1260" s="186"/>
    </row>
    <row r="1261" spans="1:9" ht="18.95" customHeight="1" x14ac:dyDescent="0.25">
      <c r="A1261" s="52"/>
      <c r="C1261" s="186"/>
      <c r="D1261" s="186"/>
      <c r="E1261" s="186"/>
      <c r="F1261" s="186"/>
      <c r="G1261" s="187"/>
      <c r="H1261" s="186"/>
      <c r="I1261" s="186"/>
    </row>
    <row r="1262" spans="1:9" ht="18.95" customHeight="1" x14ac:dyDescent="0.25">
      <c r="A1262" s="52"/>
      <c r="C1262" s="186"/>
      <c r="D1262" s="186"/>
      <c r="E1262" s="186"/>
      <c r="F1262" s="186"/>
      <c r="G1262" s="187"/>
      <c r="H1262" s="186"/>
      <c r="I1262" s="186"/>
    </row>
    <row r="1263" spans="1:9" ht="18.95" customHeight="1" x14ac:dyDescent="0.25">
      <c r="A1263" s="52"/>
      <c r="C1263" s="186"/>
      <c r="D1263" s="186"/>
      <c r="E1263" s="186"/>
      <c r="F1263" s="186"/>
      <c r="G1263" s="187"/>
      <c r="H1263" s="186"/>
      <c r="I1263" s="186"/>
    </row>
    <row r="1264" spans="1:9" ht="18.95" customHeight="1" x14ac:dyDescent="0.25">
      <c r="A1264" s="52"/>
      <c r="C1264" s="186"/>
      <c r="D1264" s="186"/>
      <c r="E1264" s="186"/>
      <c r="F1264" s="186"/>
      <c r="G1264" s="187"/>
      <c r="H1264" s="186"/>
      <c r="I1264" s="186"/>
    </row>
    <row r="1265" spans="1:9" ht="18.95" customHeight="1" x14ac:dyDescent="0.25">
      <c r="A1265" s="52"/>
      <c r="C1265" s="186"/>
      <c r="D1265" s="186"/>
      <c r="E1265" s="186"/>
      <c r="F1265" s="186"/>
      <c r="G1265" s="187"/>
      <c r="H1265" s="186"/>
      <c r="I1265" s="186"/>
    </row>
    <row r="1266" spans="1:9" ht="18.95" customHeight="1" x14ac:dyDescent="0.25">
      <c r="A1266" s="52"/>
      <c r="C1266" s="186"/>
      <c r="D1266" s="186"/>
      <c r="E1266" s="186"/>
      <c r="F1266" s="186"/>
      <c r="G1266" s="187"/>
      <c r="H1266" s="186"/>
      <c r="I1266" s="186"/>
    </row>
    <row r="1267" spans="1:9" ht="18.95" customHeight="1" x14ac:dyDescent="0.25">
      <c r="A1267" s="52"/>
      <c r="C1267" s="186"/>
      <c r="D1267" s="186"/>
      <c r="E1267" s="186"/>
      <c r="F1267" s="186"/>
      <c r="G1267" s="187"/>
      <c r="H1267" s="186"/>
      <c r="I1267" s="186"/>
    </row>
    <row r="1268" spans="1:9" ht="18.95" customHeight="1" x14ac:dyDescent="0.25">
      <c r="A1268" s="52"/>
      <c r="C1268" s="186"/>
      <c r="D1268" s="186"/>
      <c r="E1268" s="186"/>
      <c r="F1268" s="186"/>
      <c r="G1268" s="187"/>
      <c r="H1268" s="186"/>
      <c r="I1268" s="186"/>
    </row>
    <row r="1269" spans="1:9" ht="18.95" customHeight="1" x14ac:dyDescent="0.25">
      <c r="A1269" s="52"/>
      <c r="C1269" s="186"/>
      <c r="D1269" s="186"/>
      <c r="E1269" s="186"/>
      <c r="F1269" s="186"/>
      <c r="G1269" s="187"/>
      <c r="H1269" s="186"/>
      <c r="I1269" s="186"/>
    </row>
    <row r="1270" spans="1:9" ht="18.95" customHeight="1" x14ac:dyDescent="0.25">
      <c r="A1270" s="52"/>
      <c r="C1270" s="186"/>
      <c r="D1270" s="186"/>
      <c r="E1270" s="186"/>
      <c r="F1270" s="186"/>
      <c r="G1270" s="187"/>
      <c r="H1270" s="186"/>
      <c r="I1270" s="186"/>
    </row>
    <row r="1271" spans="1:9" ht="18.95" customHeight="1" x14ac:dyDescent="0.25">
      <c r="A1271" s="52"/>
      <c r="C1271" s="186"/>
      <c r="D1271" s="186"/>
      <c r="E1271" s="186"/>
      <c r="F1271" s="186"/>
      <c r="G1271" s="187"/>
      <c r="H1271" s="186"/>
      <c r="I1271" s="186"/>
    </row>
    <row r="1272" spans="1:9" ht="18.95" customHeight="1" x14ac:dyDescent="0.25">
      <c r="A1272" s="52"/>
      <c r="C1272" s="186"/>
      <c r="D1272" s="186"/>
      <c r="E1272" s="186"/>
      <c r="F1272" s="186"/>
      <c r="G1272" s="187"/>
      <c r="H1272" s="186"/>
      <c r="I1272" s="186"/>
    </row>
    <row r="1273" spans="1:9" ht="18.95" customHeight="1" x14ac:dyDescent="0.25">
      <c r="A1273" s="52"/>
      <c r="C1273" s="186"/>
      <c r="D1273" s="186"/>
      <c r="E1273" s="186"/>
      <c r="F1273" s="186"/>
      <c r="G1273" s="187"/>
      <c r="H1273" s="186"/>
      <c r="I1273" s="186"/>
    </row>
    <row r="1274" spans="1:9" ht="18.95" customHeight="1" x14ac:dyDescent="0.25">
      <c r="A1274" s="52"/>
      <c r="C1274" s="186"/>
      <c r="D1274" s="186"/>
      <c r="E1274" s="186"/>
      <c r="F1274" s="186"/>
      <c r="G1274" s="187"/>
      <c r="H1274" s="186"/>
      <c r="I1274" s="186"/>
    </row>
    <row r="1275" spans="1:9" ht="18.95" customHeight="1" x14ac:dyDescent="0.25">
      <c r="A1275" s="52"/>
      <c r="C1275" s="186"/>
      <c r="D1275" s="186"/>
      <c r="E1275" s="186"/>
      <c r="F1275" s="186"/>
      <c r="G1275" s="187"/>
      <c r="H1275" s="186"/>
      <c r="I1275" s="186"/>
    </row>
    <row r="1276" spans="1:9" ht="18.95" customHeight="1" x14ac:dyDescent="0.25">
      <c r="A1276" s="52"/>
      <c r="C1276" s="186"/>
      <c r="D1276" s="186"/>
      <c r="E1276" s="186"/>
      <c r="F1276" s="186"/>
      <c r="G1276" s="187"/>
      <c r="H1276" s="186"/>
      <c r="I1276" s="186"/>
    </row>
    <row r="1277" spans="1:9" ht="18.95" customHeight="1" x14ac:dyDescent="0.25">
      <c r="A1277" s="52"/>
      <c r="C1277" s="186"/>
      <c r="D1277" s="186"/>
      <c r="E1277" s="186"/>
      <c r="F1277" s="186"/>
      <c r="G1277" s="187"/>
      <c r="H1277" s="186"/>
      <c r="I1277" s="186"/>
    </row>
    <row r="1278" spans="1:9" ht="18.95" customHeight="1" x14ac:dyDescent="0.25">
      <c r="A1278" s="52"/>
      <c r="C1278" s="186"/>
      <c r="D1278" s="186"/>
      <c r="E1278" s="186"/>
      <c r="F1278" s="186"/>
      <c r="G1278" s="187"/>
      <c r="H1278" s="186"/>
      <c r="I1278" s="186"/>
    </row>
    <row r="1279" spans="1:9" ht="18.95" customHeight="1" x14ac:dyDescent="0.25">
      <c r="A1279" s="52"/>
      <c r="C1279" s="186"/>
      <c r="D1279" s="186"/>
      <c r="E1279" s="186"/>
      <c r="F1279" s="186"/>
      <c r="G1279" s="187"/>
      <c r="H1279" s="186"/>
      <c r="I1279" s="186"/>
    </row>
    <row r="1280" spans="1:9" ht="18.95" customHeight="1" x14ac:dyDescent="0.25">
      <c r="A1280" s="52"/>
      <c r="C1280" s="186"/>
      <c r="D1280" s="186"/>
      <c r="E1280" s="186"/>
      <c r="F1280" s="186"/>
      <c r="G1280" s="187"/>
      <c r="H1280" s="186"/>
      <c r="I1280" s="186"/>
    </row>
    <row r="1281" spans="1:9" ht="18.95" customHeight="1" x14ac:dyDescent="0.25">
      <c r="A1281" s="52"/>
      <c r="C1281" s="186"/>
      <c r="D1281" s="186"/>
      <c r="E1281" s="186"/>
      <c r="F1281" s="186"/>
      <c r="G1281" s="187"/>
      <c r="H1281" s="186"/>
      <c r="I1281" s="186"/>
    </row>
    <row r="1282" spans="1:9" ht="18.95" customHeight="1" x14ac:dyDescent="0.25">
      <c r="A1282" s="52"/>
      <c r="C1282" s="186"/>
      <c r="D1282" s="186"/>
      <c r="E1282" s="186"/>
      <c r="F1282" s="186"/>
      <c r="G1282" s="187"/>
      <c r="H1282" s="186"/>
      <c r="I1282" s="186"/>
    </row>
    <row r="1283" spans="1:9" ht="18.95" customHeight="1" x14ac:dyDescent="0.25">
      <c r="A1283" s="52"/>
      <c r="C1283" s="186"/>
      <c r="D1283" s="186"/>
      <c r="E1283" s="186"/>
      <c r="F1283" s="186"/>
      <c r="G1283" s="187"/>
      <c r="H1283" s="186"/>
      <c r="I1283" s="186"/>
    </row>
    <row r="1284" spans="1:9" ht="18.95" customHeight="1" x14ac:dyDescent="0.25">
      <c r="A1284" s="52"/>
      <c r="C1284" s="186"/>
      <c r="D1284" s="186"/>
      <c r="E1284" s="186"/>
      <c r="F1284" s="186"/>
      <c r="G1284" s="187"/>
      <c r="H1284" s="186"/>
      <c r="I1284" s="186"/>
    </row>
    <row r="1285" spans="1:9" ht="18.95" customHeight="1" x14ac:dyDescent="0.25">
      <c r="A1285" s="52"/>
      <c r="C1285" s="186"/>
      <c r="D1285" s="186"/>
      <c r="E1285" s="186"/>
      <c r="F1285" s="186"/>
      <c r="G1285" s="187"/>
      <c r="H1285" s="186"/>
      <c r="I1285" s="186"/>
    </row>
    <row r="1286" spans="1:9" ht="18.95" customHeight="1" x14ac:dyDescent="0.25">
      <c r="A1286" s="52"/>
      <c r="C1286" s="186"/>
      <c r="D1286" s="186"/>
      <c r="E1286" s="186"/>
      <c r="F1286" s="186"/>
      <c r="G1286" s="187"/>
      <c r="H1286" s="186"/>
      <c r="I1286" s="186"/>
    </row>
    <row r="1287" spans="1:9" ht="18.95" customHeight="1" x14ac:dyDescent="0.25">
      <c r="A1287" s="52"/>
      <c r="C1287" s="186"/>
      <c r="D1287" s="186"/>
      <c r="E1287" s="186"/>
      <c r="F1287" s="186"/>
      <c r="G1287" s="187"/>
      <c r="H1287" s="186"/>
      <c r="I1287" s="186"/>
    </row>
    <row r="1288" spans="1:9" ht="18.95" customHeight="1" x14ac:dyDescent="0.25">
      <c r="A1288" s="52"/>
      <c r="C1288" s="186"/>
      <c r="D1288" s="186"/>
      <c r="E1288" s="186"/>
      <c r="F1288" s="186"/>
      <c r="G1288" s="187"/>
      <c r="H1288" s="186"/>
      <c r="I1288" s="186"/>
    </row>
    <row r="1289" spans="1:9" ht="18.95" customHeight="1" x14ac:dyDescent="0.25">
      <c r="A1289" s="52"/>
      <c r="C1289" s="186"/>
      <c r="D1289" s="186"/>
      <c r="E1289" s="186"/>
      <c r="F1289" s="186"/>
      <c r="G1289" s="187"/>
      <c r="H1289" s="186"/>
      <c r="I1289" s="186"/>
    </row>
    <row r="1290" spans="1:9" ht="18.95" customHeight="1" x14ac:dyDescent="0.25">
      <c r="A1290" s="52"/>
      <c r="C1290" s="186"/>
      <c r="D1290" s="186"/>
      <c r="E1290" s="186"/>
      <c r="F1290" s="186"/>
      <c r="G1290" s="187"/>
      <c r="H1290" s="186"/>
      <c r="I1290" s="186"/>
    </row>
    <row r="1291" spans="1:9" ht="18.95" customHeight="1" x14ac:dyDescent="0.25">
      <c r="A1291" s="52"/>
      <c r="C1291" s="186"/>
      <c r="D1291" s="186"/>
      <c r="E1291" s="186"/>
      <c r="F1291" s="186"/>
      <c r="G1291" s="187"/>
      <c r="H1291" s="186"/>
      <c r="I1291" s="186"/>
    </row>
    <row r="1292" spans="1:9" ht="18.95" customHeight="1" x14ac:dyDescent="0.25">
      <c r="A1292" s="52"/>
      <c r="C1292" s="186"/>
      <c r="D1292" s="186"/>
      <c r="E1292" s="186"/>
      <c r="F1292" s="186"/>
      <c r="G1292" s="187"/>
      <c r="H1292" s="186"/>
      <c r="I1292" s="186"/>
    </row>
    <row r="1293" spans="1:9" ht="18.95" customHeight="1" x14ac:dyDescent="0.25">
      <c r="A1293" s="52"/>
      <c r="C1293" s="186"/>
      <c r="D1293" s="186"/>
      <c r="E1293" s="186"/>
      <c r="F1293" s="186"/>
      <c r="G1293" s="187"/>
      <c r="H1293" s="186"/>
      <c r="I1293" s="186"/>
    </row>
    <row r="1294" spans="1:9" ht="18.95" customHeight="1" x14ac:dyDescent="0.25">
      <c r="A1294" s="52"/>
      <c r="C1294" s="186"/>
      <c r="D1294" s="186"/>
      <c r="E1294" s="186"/>
      <c r="F1294" s="186"/>
      <c r="G1294" s="187"/>
      <c r="H1294" s="186"/>
      <c r="I1294" s="186"/>
    </row>
    <row r="1295" spans="1:9" ht="18.95" customHeight="1" x14ac:dyDescent="0.25">
      <c r="A1295" s="52"/>
      <c r="C1295" s="186"/>
      <c r="D1295" s="186"/>
      <c r="E1295" s="186"/>
      <c r="F1295" s="186"/>
      <c r="G1295" s="187"/>
      <c r="H1295" s="186"/>
      <c r="I1295" s="186"/>
    </row>
    <row r="1296" spans="1:9" ht="18.95" customHeight="1" x14ac:dyDescent="0.25">
      <c r="A1296" s="52"/>
      <c r="C1296" s="186"/>
      <c r="D1296" s="186"/>
      <c r="E1296" s="186"/>
      <c r="F1296" s="186"/>
      <c r="G1296" s="187"/>
      <c r="H1296" s="186"/>
      <c r="I1296" s="186"/>
    </row>
    <row r="1297" spans="1:9" ht="18.95" customHeight="1" x14ac:dyDescent="0.25">
      <c r="A1297" s="52"/>
      <c r="C1297" s="186"/>
      <c r="D1297" s="186"/>
      <c r="E1297" s="186"/>
      <c r="F1297" s="186"/>
      <c r="G1297" s="187"/>
      <c r="H1297" s="186"/>
      <c r="I1297" s="186"/>
    </row>
    <row r="1298" spans="1:9" ht="18.95" customHeight="1" x14ac:dyDescent="0.25">
      <c r="A1298" s="52"/>
      <c r="C1298" s="186"/>
      <c r="D1298" s="186"/>
      <c r="E1298" s="186"/>
      <c r="F1298" s="186"/>
      <c r="G1298" s="187"/>
      <c r="H1298" s="186"/>
      <c r="I1298" s="186"/>
    </row>
    <row r="1299" spans="1:9" ht="18.95" customHeight="1" x14ac:dyDescent="0.25">
      <c r="A1299" s="52"/>
      <c r="C1299" s="186"/>
      <c r="D1299" s="186"/>
      <c r="E1299" s="186"/>
      <c r="F1299" s="186"/>
      <c r="G1299" s="187"/>
      <c r="H1299" s="186"/>
      <c r="I1299" s="186"/>
    </row>
    <row r="1300" spans="1:9" ht="18.95" customHeight="1" x14ac:dyDescent="0.25">
      <c r="A1300" s="52"/>
      <c r="C1300" s="186"/>
      <c r="D1300" s="186"/>
      <c r="E1300" s="186"/>
      <c r="F1300" s="186"/>
      <c r="G1300" s="187"/>
      <c r="H1300" s="186"/>
      <c r="I1300" s="186"/>
    </row>
    <row r="1301" spans="1:9" ht="18.95" customHeight="1" x14ac:dyDescent="0.25">
      <c r="A1301" s="52"/>
      <c r="C1301" s="186"/>
      <c r="D1301" s="186"/>
      <c r="E1301" s="186"/>
      <c r="F1301" s="186"/>
      <c r="G1301" s="187"/>
      <c r="H1301" s="186"/>
      <c r="I1301" s="186"/>
    </row>
    <row r="1302" spans="1:9" ht="18.95" customHeight="1" x14ac:dyDescent="0.25">
      <c r="A1302" s="52"/>
      <c r="C1302" s="186"/>
      <c r="D1302" s="186"/>
      <c r="E1302" s="186"/>
      <c r="F1302" s="186"/>
      <c r="G1302" s="187"/>
      <c r="H1302" s="186"/>
      <c r="I1302" s="186"/>
    </row>
    <row r="1303" spans="1:9" ht="18.95" customHeight="1" x14ac:dyDescent="0.25">
      <c r="A1303" s="52"/>
      <c r="C1303" s="186"/>
      <c r="D1303" s="186"/>
      <c r="E1303" s="186"/>
      <c r="F1303" s="186"/>
      <c r="G1303" s="187"/>
      <c r="H1303" s="186"/>
      <c r="I1303" s="186"/>
    </row>
    <row r="1304" spans="1:9" ht="18.95" customHeight="1" x14ac:dyDescent="0.25">
      <c r="A1304" s="52"/>
      <c r="C1304" s="186"/>
      <c r="D1304" s="186"/>
      <c r="E1304" s="186"/>
      <c r="F1304" s="186"/>
      <c r="G1304" s="187"/>
      <c r="H1304" s="186"/>
      <c r="I1304" s="186"/>
    </row>
    <row r="1305" spans="1:9" ht="18.95" customHeight="1" x14ac:dyDescent="0.25">
      <c r="A1305" s="52"/>
      <c r="C1305" s="186"/>
      <c r="D1305" s="186"/>
      <c r="E1305" s="186"/>
      <c r="F1305" s="186"/>
      <c r="G1305" s="187"/>
      <c r="H1305" s="186"/>
      <c r="I1305" s="186"/>
    </row>
    <row r="1306" spans="1:9" ht="18.95" customHeight="1" x14ac:dyDescent="0.25">
      <c r="A1306" s="52"/>
      <c r="C1306" s="186"/>
      <c r="D1306" s="186"/>
      <c r="E1306" s="186"/>
      <c r="F1306" s="186"/>
      <c r="G1306" s="187"/>
      <c r="H1306" s="186"/>
      <c r="I1306" s="186"/>
    </row>
    <row r="1307" spans="1:9" ht="18.95" customHeight="1" x14ac:dyDescent="0.25">
      <c r="A1307" s="52"/>
      <c r="C1307" s="186"/>
      <c r="D1307" s="186"/>
      <c r="E1307" s="186"/>
      <c r="F1307" s="186"/>
      <c r="G1307" s="187"/>
      <c r="H1307" s="186"/>
      <c r="I1307" s="186"/>
    </row>
    <row r="1308" spans="1:9" ht="18.95" customHeight="1" x14ac:dyDescent="0.25">
      <c r="A1308" s="52"/>
      <c r="C1308" s="186"/>
      <c r="D1308" s="186"/>
      <c r="E1308" s="186"/>
      <c r="F1308" s="186"/>
      <c r="G1308" s="187"/>
      <c r="H1308" s="186"/>
      <c r="I1308" s="186"/>
    </row>
    <row r="1309" spans="1:9" ht="18.95" customHeight="1" x14ac:dyDescent="0.25">
      <c r="A1309" s="52"/>
      <c r="C1309" s="186"/>
      <c r="D1309" s="186"/>
      <c r="E1309" s="186"/>
      <c r="F1309" s="186"/>
      <c r="G1309" s="187"/>
      <c r="H1309" s="186"/>
      <c r="I1309" s="186"/>
    </row>
    <row r="1310" spans="1:9" ht="18.95" customHeight="1" x14ac:dyDescent="0.25">
      <c r="A1310" s="52"/>
      <c r="C1310" s="186"/>
      <c r="D1310" s="186"/>
      <c r="E1310" s="186"/>
      <c r="F1310" s="186"/>
      <c r="G1310" s="187"/>
      <c r="H1310" s="186"/>
      <c r="I1310" s="186"/>
    </row>
    <row r="1311" spans="1:9" ht="18.95" customHeight="1" x14ac:dyDescent="0.25">
      <c r="A1311" s="52"/>
      <c r="C1311" s="186"/>
      <c r="D1311" s="186"/>
      <c r="E1311" s="186"/>
      <c r="F1311" s="186"/>
      <c r="G1311" s="187"/>
      <c r="H1311" s="186"/>
      <c r="I1311" s="186"/>
    </row>
    <row r="1312" spans="1:9" ht="18.95" customHeight="1" x14ac:dyDescent="0.25">
      <c r="A1312" s="52"/>
      <c r="C1312" s="186"/>
      <c r="D1312" s="186"/>
      <c r="E1312" s="186"/>
      <c r="F1312" s="186"/>
      <c r="G1312" s="187"/>
      <c r="H1312" s="186"/>
      <c r="I1312" s="186"/>
    </row>
    <row r="1313" spans="1:9" ht="18.95" customHeight="1" x14ac:dyDescent="0.25">
      <c r="A1313" s="52"/>
      <c r="C1313" s="186"/>
      <c r="D1313" s="186"/>
      <c r="E1313" s="186"/>
      <c r="F1313" s="186"/>
      <c r="G1313" s="187"/>
      <c r="H1313" s="186"/>
      <c r="I1313" s="186"/>
    </row>
    <row r="1314" spans="1:9" ht="18.95" customHeight="1" x14ac:dyDescent="0.25">
      <c r="A1314" s="52"/>
      <c r="C1314" s="186"/>
      <c r="D1314" s="186"/>
      <c r="E1314" s="186"/>
      <c r="F1314" s="186"/>
      <c r="G1314" s="187"/>
      <c r="H1314" s="186"/>
      <c r="I1314" s="186"/>
    </row>
    <row r="1315" spans="1:9" ht="18.95" customHeight="1" x14ac:dyDescent="0.25">
      <c r="A1315" s="52"/>
      <c r="C1315" s="186"/>
      <c r="D1315" s="186"/>
      <c r="E1315" s="186"/>
      <c r="F1315" s="186"/>
      <c r="G1315" s="187"/>
      <c r="H1315" s="186"/>
      <c r="I1315" s="186"/>
    </row>
    <row r="1316" spans="1:9" ht="18.95" customHeight="1" x14ac:dyDescent="0.25">
      <c r="A1316" s="52"/>
      <c r="C1316" s="186"/>
      <c r="D1316" s="186"/>
      <c r="E1316" s="186"/>
      <c r="F1316" s="186"/>
      <c r="G1316" s="187"/>
      <c r="H1316" s="186"/>
      <c r="I1316" s="186"/>
    </row>
    <row r="1317" spans="1:9" ht="18.95" customHeight="1" x14ac:dyDescent="0.25">
      <c r="A1317" s="52"/>
      <c r="C1317" s="186"/>
      <c r="D1317" s="186"/>
      <c r="E1317" s="186"/>
      <c r="F1317" s="186"/>
      <c r="G1317" s="187"/>
      <c r="H1317" s="186"/>
      <c r="I1317" s="186"/>
    </row>
    <row r="1318" spans="1:9" ht="18.95" customHeight="1" x14ac:dyDescent="0.25">
      <c r="A1318" s="52"/>
      <c r="C1318" s="186"/>
      <c r="D1318" s="186"/>
      <c r="E1318" s="186"/>
      <c r="F1318" s="186"/>
      <c r="G1318" s="187"/>
      <c r="H1318" s="186"/>
      <c r="I1318" s="186"/>
    </row>
    <row r="1319" spans="1:9" ht="18.95" customHeight="1" x14ac:dyDescent="0.25">
      <c r="A1319" s="52"/>
      <c r="C1319" s="186"/>
      <c r="D1319" s="186"/>
      <c r="E1319" s="186"/>
      <c r="F1319" s="186"/>
      <c r="G1319" s="187"/>
      <c r="H1319" s="186"/>
      <c r="I1319" s="186"/>
    </row>
    <row r="1320" spans="1:9" ht="18.95" customHeight="1" x14ac:dyDescent="0.25">
      <c r="A1320" s="52"/>
      <c r="C1320" s="186"/>
      <c r="D1320" s="186"/>
      <c r="E1320" s="186"/>
      <c r="F1320" s="186"/>
      <c r="G1320" s="187"/>
      <c r="H1320" s="186"/>
      <c r="I1320" s="186"/>
    </row>
    <row r="1321" spans="1:9" ht="18.95" customHeight="1" x14ac:dyDescent="0.25">
      <c r="A1321" s="52"/>
      <c r="C1321" s="186"/>
      <c r="D1321" s="186"/>
      <c r="E1321" s="186"/>
      <c r="F1321" s="186"/>
      <c r="G1321" s="187"/>
      <c r="H1321" s="186"/>
      <c r="I1321" s="186"/>
    </row>
    <row r="1322" spans="1:9" ht="18.95" customHeight="1" x14ac:dyDescent="0.25">
      <c r="A1322" s="52"/>
      <c r="C1322" s="186"/>
      <c r="D1322" s="186"/>
      <c r="E1322" s="186"/>
      <c r="F1322" s="186"/>
      <c r="G1322" s="187"/>
      <c r="H1322" s="186"/>
      <c r="I1322" s="186"/>
    </row>
    <row r="1323" spans="1:9" ht="18.95" customHeight="1" x14ac:dyDescent="0.25">
      <c r="A1323" s="52"/>
      <c r="C1323" s="186"/>
      <c r="D1323" s="186"/>
      <c r="E1323" s="186"/>
      <c r="F1323" s="186"/>
      <c r="G1323" s="187"/>
      <c r="H1323" s="186"/>
      <c r="I1323" s="186"/>
    </row>
    <row r="1324" spans="1:9" ht="18.95" customHeight="1" x14ac:dyDescent="0.25">
      <c r="A1324" s="52"/>
      <c r="C1324" s="186"/>
      <c r="D1324" s="186"/>
      <c r="E1324" s="186"/>
      <c r="F1324" s="186"/>
      <c r="G1324" s="187"/>
      <c r="H1324" s="186"/>
      <c r="I1324" s="186"/>
    </row>
    <row r="1325" spans="1:9" ht="18.95" customHeight="1" x14ac:dyDescent="0.25">
      <c r="A1325" s="52"/>
      <c r="C1325" s="186"/>
      <c r="D1325" s="186"/>
      <c r="E1325" s="186"/>
      <c r="F1325" s="186"/>
      <c r="G1325" s="187"/>
      <c r="H1325" s="186"/>
      <c r="I1325" s="186"/>
    </row>
    <row r="1326" spans="1:9" ht="18.95" customHeight="1" x14ac:dyDescent="0.25">
      <c r="A1326" s="52"/>
      <c r="C1326" s="186"/>
      <c r="D1326" s="186"/>
      <c r="E1326" s="186"/>
      <c r="F1326" s="186"/>
      <c r="G1326" s="187"/>
      <c r="H1326" s="186"/>
      <c r="I1326" s="186"/>
    </row>
    <row r="1327" spans="1:9" ht="18.95" customHeight="1" x14ac:dyDescent="0.25">
      <c r="A1327" s="52"/>
      <c r="C1327" s="186"/>
      <c r="D1327" s="186"/>
      <c r="E1327" s="186"/>
      <c r="F1327" s="186"/>
      <c r="G1327" s="187"/>
      <c r="H1327" s="186"/>
      <c r="I1327" s="186"/>
    </row>
    <row r="1328" spans="1:9" ht="18.95" customHeight="1" x14ac:dyDescent="0.25">
      <c r="A1328" s="52"/>
      <c r="C1328" s="186"/>
      <c r="D1328" s="186"/>
      <c r="E1328" s="186"/>
      <c r="F1328" s="186"/>
      <c r="G1328" s="187"/>
      <c r="H1328" s="186"/>
      <c r="I1328" s="186"/>
    </row>
    <row r="1329" spans="1:9" ht="18.95" customHeight="1" x14ac:dyDescent="0.25">
      <c r="A1329" s="52"/>
      <c r="C1329" s="186"/>
      <c r="D1329" s="186"/>
      <c r="E1329" s="186"/>
      <c r="F1329" s="186"/>
      <c r="G1329" s="187"/>
      <c r="H1329" s="186"/>
      <c r="I1329" s="186"/>
    </row>
    <row r="1330" spans="1:9" ht="18.95" customHeight="1" x14ac:dyDescent="0.25">
      <c r="A1330" s="52"/>
      <c r="C1330" s="186"/>
      <c r="D1330" s="186"/>
      <c r="E1330" s="186"/>
      <c r="F1330" s="186"/>
      <c r="G1330" s="187"/>
      <c r="H1330" s="186"/>
      <c r="I1330" s="186"/>
    </row>
    <row r="1331" spans="1:9" ht="18.95" customHeight="1" x14ac:dyDescent="0.25">
      <c r="A1331" s="52"/>
      <c r="C1331" s="186"/>
      <c r="D1331" s="186"/>
      <c r="E1331" s="186"/>
      <c r="F1331" s="186"/>
      <c r="G1331" s="187"/>
      <c r="H1331" s="186"/>
      <c r="I1331" s="186"/>
    </row>
    <row r="1332" spans="1:9" ht="18.95" customHeight="1" x14ac:dyDescent="0.25">
      <c r="A1332" s="52"/>
      <c r="C1332" s="186"/>
      <c r="D1332" s="186"/>
      <c r="E1332" s="186"/>
      <c r="F1332" s="186"/>
      <c r="G1332" s="187"/>
      <c r="H1332" s="186"/>
      <c r="I1332" s="186"/>
    </row>
    <row r="1333" spans="1:9" ht="18.95" customHeight="1" x14ac:dyDescent="0.25">
      <c r="A1333" s="52"/>
      <c r="C1333" s="186"/>
      <c r="D1333" s="186"/>
      <c r="E1333" s="186"/>
      <c r="F1333" s="186"/>
      <c r="G1333" s="187"/>
      <c r="H1333" s="186"/>
      <c r="I1333" s="186"/>
    </row>
    <row r="1334" spans="1:9" ht="18.95" customHeight="1" x14ac:dyDescent="0.25">
      <c r="A1334" s="52"/>
      <c r="C1334" s="186"/>
      <c r="D1334" s="186"/>
      <c r="E1334" s="186"/>
      <c r="F1334" s="186"/>
      <c r="G1334" s="187"/>
      <c r="H1334" s="186"/>
      <c r="I1334" s="186"/>
    </row>
    <row r="1335" spans="1:9" ht="18.95" customHeight="1" x14ac:dyDescent="0.25">
      <c r="A1335" s="52"/>
      <c r="C1335" s="186"/>
      <c r="D1335" s="186"/>
      <c r="E1335" s="186"/>
      <c r="F1335" s="186"/>
      <c r="G1335" s="187"/>
      <c r="H1335" s="186"/>
      <c r="I1335" s="186"/>
    </row>
    <row r="1336" spans="1:9" ht="18.95" customHeight="1" x14ac:dyDescent="0.25">
      <c r="A1336" s="52"/>
      <c r="C1336" s="186"/>
      <c r="D1336" s="186"/>
      <c r="E1336" s="186"/>
      <c r="F1336" s="186"/>
      <c r="G1336" s="187"/>
      <c r="H1336" s="186"/>
      <c r="I1336" s="186"/>
    </row>
    <row r="1337" spans="1:9" ht="18.95" customHeight="1" x14ac:dyDescent="0.25">
      <c r="A1337" s="52"/>
      <c r="C1337" s="186"/>
      <c r="D1337" s="186"/>
      <c r="E1337" s="186"/>
      <c r="F1337" s="186"/>
      <c r="G1337" s="187"/>
      <c r="H1337" s="186"/>
      <c r="I1337" s="186"/>
    </row>
    <row r="1338" spans="1:9" ht="18.95" customHeight="1" x14ac:dyDescent="0.25">
      <c r="A1338" s="52"/>
      <c r="C1338" s="186"/>
      <c r="D1338" s="186"/>
      <c r="E1338" s="186"/>
      <c r="F1338" s="186"/>
      <c r="G1338" s="187"/>
      <c r="H1338" s="186"/>
      <c r="I1338" s="186"/>
    </row>
    <row r="1339" spans="1:9" ht="18.95" customHeight="1" x14ac:dyDescent="0.25">
      <c r="A1339" s="52"/>
      <c r="C1339" s="186"/>
      <c r="D1339" s="186"/>
      <c r="E1339" s="186"/>
      <c r="F1339" s="186"/>
      <c r="G1339" s="187"/>
      <c r="H1339" s="186"/>
      <c r="I1339" s="186"/>
    </row>
    <row r="1340" spans="1:9" ht="18.95" customHeight="1" x14ac:dyDescent="0.25">
      <c r="A1340" s="52"/>
      <c r="C1340" s="186"/>
      <c r="D1340" s="186"/>
      <c r="E1340" s="186"/>
      <c r="F1340" s="186"/>
      <c r="G1340" s="187"/>
      <c r="H1340" s="186"/>
      <c r="I1340" s="186"/>
    </row>
    <row r="1341" spans="1:9" ht="18.95" customHeight="1" x14ac:dyDescent="0.25">
      <c r="A1341" s="52"/>
      <c r="C1341" s="186"/>
      <c r="D1341" s="186"/>
      <c r="E1341" s="186"/>
      <c r="F1341" s="186"/>
      <c r="G1341" s="187"/>
      <c r="H1341" s="186"/>
      <c r="I1341" s="186"/>
    </row>
    <row r="1342" spans="1:9" ht="18.95" customHeight="1" x14ac:dyDescent="0.25">
      <c r="A1342" s="52"/>
      <c r="C1342" s="186"/>
      <c r="D1342" s="186"/>
      <c r="E1342" s="186"/>
      <c r="F1342" s="186"/>
      <c r="G1342" s="187"/>
      <c r="H1342" s="186"/>
      <c r="I1342" s="186"/>
    </row>
    <row r="1343" spans="1:9" ht="18.95" customHeight="1" x14ac:dyDescent="0.25">
      <c r="A1343" s="52"/>
      <c r="C1343" s="186"/>
      <c r="D1343" s="186"/>
      <c r="E1343" s="186"/>
      <c r="F1343" s="186"/>
      <c r="G1343" s="187"/>
      <c r="H1343" s="186"/>
      <c r="I1343" s="186"/>
    </row>
    <row r="1344" spans="1:9" ht="18.95" customHeight="1" x14ac:dyDescent="0.25">
      <c r="A1344" s="52"/>
      <c r="C1344" s="186"/>
      <c r="D1344" s="186"/>
      <c r="E1344" s="186"/>
      <c r="F1344" s="186"/>
      <c r="G1344" s="187"/>
      <c r="H1344" s="186"/>
      <c r="I1344" s="186"/>
    </row>
    <row r="1345" spans="1:9" ht="18.95" customHeight="1" x14ac:dyDescent="0.25">
      <c r="A1345" s="52"/>
      <c r="C1345" s="186"/>
      <c r="D1345" s="186"/>
      <c r="E1345" s="186"/>
      <c r="F1345" s="186"/>
      <c r="G1345" s="187"/>
      <c r="H1345" s="186"/>
      <c r="I1345" s="186"/>
    </row>
    <row r="1346" spans="1:9" ht="18.95" customHeight="1" x14ac:dyDescent="0.25">
      <c r="A1346" s="52"/>
      <c r="C1346" s="186"/>
      <c r="D1346" s="186"/>
      <c r="E1346" s="186"/>
      <c r="F1346" s="186"/>
      <c r="G1346" s="187"/>
      <c r="H1346" s="186"/>
      <c r="I1346" s="186"/>
    </row>
    <row r="1347" spans="1:9" ht="18.95" customHeight="1" x14ac:dyDescent="0.25">
      <c r="A1347" s="52"/>
      <c r="C1347" s="186"/>
      <c r="D1347" s="186"/>
      <c r="E1347" s="186"/>
      <c r="F1347" s="186"/>
      <c r="G1347" s="187"/>
      <c r="H1347" s="186"/>
      <c r="I1347" s="186"/>
    </row>
    <row r="1348" spans="1:9" ht="18.95" customHeight="1" x14ac:dyDescent="0.25">
      <c r="A1348" s="52"/>
      <c r="C1348" s="186"/>
      <c r="D1348" s="186"/>
      <c r="E1348" s="186"/>
      <c r="F1348" s="186"/>
      <c r="G1348" s="187"/>
      <c r="H1348" s="186"/>
      <c r="I1348" s="186"/>
    </row>
    <row r="1349" spans="1:9" ht="18.95" customHeight="1" x14ac:dyDescent="0.25">
      <c r="A1349" s="52"/>
      <c r="C1349" s="186"/>
      <c r="D1349" s="186"/>
      <c r="E1349" s="186"/>
      <c r="F1349" s="186"/>
      <c r="G1349" s="187"/>
      <c r="H1349" s="186"/>
      <c r="I1349" s="186"/>
    </row>
    <row r="1350" spans="1:9" ht="18.95" customHeight="1" x14ac:dyDescent="0.25">
      <c r="A1350" s="52"/>
      <c r="C1350" s="186"/>
      <c r="D1350" s="186"/>
      <c r="E1350" s="186"/>
      <c r="F1350" s="186"/>
      <c r="G1350" s="187"/>
      <c r="H1350" s="186"/>
      <c r="I1350" s="186"/>
    </row>
    <row r="1351" spans="1:9" ht="18.95" customHeight="1" x14ac:dyDescent="0.25">
      <c r="A1351" s="52"/>
      <c r="C1351" s="186"/>
      <c r="D1351" s="186"/>
      <c r="E1351" s="186"/>
      <c r="F1351" s="186"/>
      <c r="G1351" s="187"/>
      <c r="H1351" s="186"/>
      <c r="I1351" s="186"/>
    </row>
    <row r="1352" spans="1:9" ht="18.95" customHeight="1" x14ac:dyDescent="0.25">
      <c r="A1352" s="52"/>
      <c r="C1352" s="186"/>
      <c r="D1352" s="186"/>
      <c r="E1352" s="186"/>
      <c r="F1352" s="186"/>
      <c r="G1352" s="187"/>
      <c r="H1352" s="186"/>
      <c r="I1352" s="186"/>
    </row>
    <row r="1353" spans="1:9" ht="18.95" customHeight="1" x14ac:dyDescent="0.25">
      <c r="A1353" s="52"/>
      <c r="C1353" s="186"/>
      <c r="D1353" s="186"/>
      <c r="E1353" s="186"/>
      <c r="F1353" s="186"/>
      <c r="G1353" s="187"/>
      <c r="H1353" s="186"/>
      <c r="I1353" s="186"/>
    </row>
    <row r="1354" spans="1:9" ht="18.95" customHeight="1" x14ac:dyDescent="0.25">
      <c r="A1354" s="52"/>
      <c r="C1354" s="186"/>
      <c r="D1354" s="186"/>
      <c r="E1354" s="186"/>
      <c r="F1354" s="186"/>
      <c r="G1354" s="187"/>
      <c r="H1354" s="186"/>
      <c r="I1354" s="186"/>
    </row>
    <row r="1355" spans="1:9" ht="18.95" customHeight="1" x14ac:dyDescent="0.25">
      <c r="A1355" s="52"/>
      <c r="C1355" s="186"/>
      <c r="D1355" s="186"/>
      <c r="E1355" s="186"/>
      <c r="F1355" s="186"/>
      <c r="G1355" s="187"/>
      <c r="H1355" s="186"/>
      <c r="I1355" s="186"/>
    </row>
    <row r="1356" spans="1:9" ht="18.95" customHeight="1" x14ac:dyDescent="0.25">
      <c r="A1356" s="52"/>
      <c r="C1356" s="186"/>
      <c r="D1356" s="186"/>
      <c r="E1356" s="186"/>
      <c r="F1356" s="186"/>
      <c r="G1356" s="187"/>
      <c r="H1356" s="186"/>
      <c r="I1356" s="186"/>
    </row>
    <row r="1357" spans="1:9" ht="18.95" customHeight="1" x14ac:dyDescent="0.25">
      <c r="A1357" s="52"/>
      <c r="C1357" s="186"/>
      <c r="D1357" s="186"/>
      <c r="E1357" s="186"/>
      <c r="F1357" s="186"/>
      <c r="G1357" s="187"/>
      <c r="H1357" s="186"/>
      <c r="I1357" s="186"/>
    </row>
    <row r="1358" spans="1:9" ht="18.95" customHeight="1" x14ac:dyDescent="0.25">
      <c r="A1358" s="52"/>
      <c r="C1358" s="186"/>
      <c r="D1358" s="186"/>
      <c r="E1358" s="186"/>
      <c r="F1358" s="186"/>
      <c r="G1358" s="187"/>
      <c r="H1358" s="186"/>
      <c r="I1358" s="186"/>
    </row>
    <row r="1359" spans="1:9" ht="18.95" customHeight="1" x14ac:dyDescent="0.25">
      <c r="A1359" s="52"/>
      <c r="C1359" s="186"/>
      <c r="D1359" s="186"/>
      <c r="E1359" s="186"/>
      <c r="F1359" s="186"/>
      <c r="G1359" s="187"/>
      <c r="H1359" s="186"/>
      <c r="I1359" s="186"/>
    </row>
    <row r="1360" spans="1:9" ht="18.95" customHeight="1" x14ac:dyDescent="0.25">
      <c r="A1360" s="52"/>
      <c r="C1360" s="186"/>
      <c r="D1360" s="186"/>
      <c r="E1360" s="186"/>
      <c r="F1360" s="186"/>
      <c r="G1360" s="187"/>
      <c r="H1360" s="186"/>
      <c r="I1360" s="186"/>
    </row>
    <row r="1361" spans="1:9" ht="18.95" customHeight="1" x14ac:dyDescent="0.25">
      <c r="A1361" s="52"/>
      <c r="C1361" s="186"/>
      <c r="D1361" s="186"/>
      <c r="E1361" s="186"/>
      <c r="F1361" s="186"/>
      <c r="G1361" s="187"/>
      <c r="H1361" s="186"/>
      <c r="I1361" s="186"/>
    </row>
    <row r="1362" spans="1:9" ht="18.95" customHeight="1" x14ac:dyDescent="0.25">
      <c r="A1362" s="52"/>
      <c r="C1362" s="186"/>
      <c r="D1362" s="186"/>
      <c r="E1362" s="186"/>
      <c r="F1362" s="186"/>
      <c r="G1362" s="187"/>
      <c r="H1362" s="186"/>
      <c r="I1362" s="186"/>
    </row>
    <row r="1363" spans="1:9" ht="18.95" customHeight="1" x14ac:dyDescent="0.25">
      <c r="A1363" s="52"/>
      <c r="C1363" s="186"/>
      <c r="D1363" s="186"/>
      <c r="E1363" s="186"/>
      <c r="F1363" s="186"/>
      <c r="G1363" s="187"/>
      <c r="H1363" s="186"/>
      <c r="I1363" s="186"/>
    </row>
    <row r="1364" spans="1:9" ht="18.95" customHeight="1" x14ac:dyDescent="0.25">
      <c r="A1364" s="52"/>
      <c r="C1364" s="186"/>
      <c r="D1364" s="186"/>
      <c r="E1364" s="186"/>
      <c r="F1364" s="186"/>
      <c r="G1364" s="187"/>
      <c r="H1364" s="186"/>
      <c r="I1364" s="186"/>
    </row>
    <row r="1365" spans="1:9" ht="18.95" customHeight="1" x14ac:dyDescent="0.25">
      <c r="A1365" s="52"/>
      <c r="C1365" s="186"/>
      <c r="D1365" s="186"/>
      <c r="E1365" s="186"/>
      <c r="F1365" s="186"/>
      <c r="G1365" s="187"/>
      <c r="H1365" s="186"/>
      <c r="I1365" s="186"/>
    </row>
    <row r="1366" spans="1:9" ht="18.95" customHeight="1" x14ac:dyDescent="0.25">
      <c r="A1366" s="52"/>
      <c r="C1366" s="186"/>
      <c r="D1366" s="186"/>
      <c r="E1366" s="186"/>
      <c r="F1366" s="186"/>
      <c r="G1366" s="187"/>
      <c r="H1366" s="186"/>
      <c r="I1366" s="186"/>
    </row>
    <row r="1367" spans="1:9" ht="18.95" customHeight="1" x14ac:dyDescent="0.25">
      <c r="A1367" s="52"/>
      <c r="C1367" s="186"/>
      <c r="D1367" s="186"/>
      <c r="E1367" s="186"/>
      <c r="F1367" s="186"/>
      <c r="G1367" s="187"/>
      <c r="H1367" s="186"/>
      <c r="I1367" s="186"/>
    </row>
    <row r="1368" spans="1:9" ht="18.95" customHeight="1" x14ac:dyDescent="0.25">
      <c r="A1368" s="52"/>
      <c r="C1368" s="186"/>
      <c r="D1368" s="186"/>
      <c r="E1368" s="186"/>
      <c r="F1368" s="186"/>
      <c r="G1368" s="187"/>
      <c r="H1368" s="186"/>
      <c r="I1368" s="186"/>
    </row>
    <row r="1369" spans="1:9" ht="18.95" customHeight="1" x14ac:dyDescent="0.25">
      <c r="A1369" s="52"/>
      <c r="C1369" s="186"/>
      <c r="D1369" s="186"/>
      <c r="E1369" s="186"/>
      <c r="F1369" s="186"/>
      <c r="G1369" s="187"/>
      <c r="H1369" s="186"/>
      <c r="I1369" s="186"/>
    </row>
    <row r="1370" spans="1:9" ht="18.95" customHeight="1" x14ac:dyDescent="0.25">
      <c r="A1370" s="52"/>
      <c r="C1370" s="186"/>
      <c r="D1370" s="186"/>
      <c r="E1370" s="186"/>
      <c r="F1370" s="186"/>
      <c r="G1370" s="187"/>
      <c r="H1370" s="186"/>
      <c r="I1370" s="186"/>
    </row>
    <row r="1371" spans="1:9" ht="18.95" customHeight="1" x14ac:dyDescent="0.25">
      <c r="A1371" s="52"/>
      <c r="C1371" s="186"/>
      <c r="D1371" s="186"/>
      <c r="E1371" s="186"/>
      <c r="F1371" s="186"/>
      <c r="G1371" s="187"/>
      <c r="H1371" s="186"/>
      <c r="I1371" s="186"/>
    </row>
    <row r="1372" spans="1:9" ht="18.95" customHeight="1" x14ac:dyDescent="0.25">
      <c r="A1372" s="52"/>
      <c r="C1372" s="186"/>
      <c r="D1372" s="186"/>
      <c r="E1372" s="186"/>
      <c r="F1372" s="186"/>
      <c r="G1372" s="187"/>
      <c r="H1372" s="186"/>
      <c r="I1372" s="186"/>
    </row>
    <row r="1373" spans="1:9" ht="18.95" customHeight="1" x14ac:dyDescent="0.25">
      <c r="A1373" s="52"/>
      <c r="C1373" s="186"/>
      <c r="D1373" s="186"/>
      <c r="E1373" s="186"/>
      <c r="F1373" s="186"/>
      <c r="G1373" s="187"/>
      <c r="H1373" s="186"/>
      <c r="I1373" s="186"/>
    </row>
    <row r="1374" spans="1:9" ht="18.95" customHeight="1" x14ac:dyDescent="0.25">
      <c r="A1374" s="52"/>
      <c r="C1374" s="186"/>
      <c r="D1374" s="186"/>
      <c r="E1374" s="186"/>
      <c r="F1374" s="186"/>
      <c r="G1374" s="187"/>
      <c r="H1374" s="186"/>
      <c r="I1374" s="186"/>
    </row>
    <row r="1375" spans="1:9" ht="18.95" customHeight="1" x14ac:dyDescent="0.25">
      <c r="A1375" s="52"/>
      <c r="C1375" s="186"/>
      <c r="D1375" s="186"/>
      <c r="E1375" s="186"/>
      <c r="F1375" s="186"/>
      <c r="G1375" s="187"/>
      <c r="H1375" s="186"/>
      <c r="I1375" s="186"/>
    </row>
    <row r="1376" spans="1:9" ht="18.95" customHeight="1" x14ac:dyDescent="0.25">
      <c r="A1376" s="52"/>
      <c r="C1376" s="186"/>
      <c r="D1376" s="186"/>
      <c r="E1376" s="186"/>
      <c r="F1376" s="186"/>
      <c r="G1376" s="187"/>
      <c r="H1376" s="186"/>
      <c r="I1376" s="186"/>
    </row>
    <row r="1377" spans="1:9" ht="18.95" customHeight="1" x14ac:dyDescent="0.25">
      <c r="A1377" s="52"/>
      <c r="C1377" s="186"/>
      <c r="D1377" s="186"/>
      <c r="E1377" s="186"/>
      <c r="F1377" s="186"/>
      <c r="G1377" s="187"/>
      <c r="H1377" s="186"/>
      <c r="I1377" s="186"/>
    </row>
    <row r="1378" spans="1:9" ht="18.95" customHeight="1" x14ac:dyDescent="0.25">
      <c r="A1378" s="52"/>
      <c r="C1378" s="186"/>
      <c r="D1378" s="186"/>
      <c r="E1378" s="186"/>
      <c r="F1378" s="186"/>
      <c r="G1378" s="187"/>
      <c r="H1378" s="186"/>
      <c r="I1378" s="186"/>
    </row>
    <row r="1379" spans="1:9" ht="18.95" customHeight="1" x14ac:dyDescent="0.25">
      <c r="A1379" s="52"/>
      <c r="C1379" s="186"/>
      <c r="D1379" s="186"/>
      <c r="E1379" s="186"/>
      <c r="F1379" s="186"/>
      <c r="G1379" s="187"/>
      <c r="H1379" s="186"/>
      <c r="I1379" s="186"/>
    </row>
    <row r="1380" spans="1:9" ht="18.95" customHeight="1" x14ac:dyDescent="0.25">
      <c r="A1380" s="52"/>
      <c r="C1380" s="186"/>
      <c r="D1380" s="186"/>
      <c r="E1380" s="186"/>
      <c r="F1380" s="186"/>
      <c r="G1380" s="187"/>
      <c r="H1380" s="186"/>
      <c r="I1380" s="186"/>
    </row>
    <row r="1381" spans="1:9" ht="18.95" customHeight="1" x14ac:dyDescent="0.25">
      <c r="A1381" s="52"/>
      <c r="C1381" s="186"/>
      <c r="D1381" s="186"/>
      <c r="E1381" s="186"/>
      <c r="F1381" s="186"/>
      <c r="G1381" s="187"/>
      <c r="H1381" s="186"/>
      <c r="I1381" s="186"/>
    </row>
    <row r="1382" spans="1:9" ht="18.95" customHeight="1" x14ac:dyDescent="0.25">
      <c r="A1382" s="52"/>
      <c r="C1382" s="186"/>
      <c r="D1382" s="186"/>
      <c r="E1382" s="186"/>
      <c r="F1382" s="186"/>
      <c r="G1382" s="187"/>
      <c r="H1382" s="186"/>
      <c r="I1382" s="186"/>
    </row>
    <row r="1383" spans="1:9" ht="18.95" customHeight="1" x14ac:dyDescent="0.25">
      <c r="A1383" s="52"/>
      <c r="C1383" s="186"/>
      <c r="D1383" s="186"/>
      <c r="E1383" s="186"/>
      <c r="F1383" s="186"/>
      <c r="G1383" s="187"/>
      <c r="H1383" s="186"/>
      <c r="I1383" s="186"/>
    </row>
    <row r="1384" spans="1:9" ht="18.95" customHeight="1" x14ac:dyDescent="0.25">
      <c r="A1384" s="52"/>
      <c r="C1384" s="186"/>
      <c r="D1384" s="186"/>
      <c r="E1384" s="186"/>
      <c r="F1384" s="186"/>
      <c r="G1384" s="187"/>
      <c r="H1384" s="186"/>
      <c r="I1384" s="186"/>
    </row>
    <row r="1385" spans="1:9" ht="18.95" customHeight="1" x14ac:dyDescent="0.25">
      <c r="A1385" s="52"/>
      <c r="C1385" s="186"/>
      <c r="D1385" s="186"/>
      <c r="E1385" s="186"/>
      <c r="F1385" s="186"/>
      <c r="G1385" s="187"/>
      <c r="H1385" s="186"/>
      <c r="I1385" s="186"/>
    </row>
    <row r="1386" spans="1:9" ht="18.95" customHeight="1" x14ac:dyDescent="0.25">
      <c r="A1386" s="52"/>
      <c r="C1386" s="186"/>
      <c r="D1386" s="186"/>
      <c r="E1386" s="186"/>
      <c r="F1386" s="186"/>
      <c r="G1386" s="187"/>
      <c r="H1386" s="186"/>
      <c r="I1386" s="186"/>
    </row>
    <row r="1387" spans="1:9" ht="18.95" customHeight="1" x14ac:dyDescent="0.25">
      <c r="A1387" s="52"/>
      <c r="C1387" s="186"/>
      <c r="D1387" s="186"/>
      <c r="E1387" s="186"/>
      <c r="F1387" s="186"/>
      <c r="G1387" s="187"/>
      <c r="H1387" s="186"/>
      <c r="I1387" s="186"/>
    </row>
    <row r="1388" spans="1:9" ht="18.95" customHeight="1" x14ac:dyDescent="0.25">
      <c r="A1388" s="52"/>
      <c r="C1388" s="186"/>
      <c r="D1388" s="186"/>
      <c r="E1388" s="186"/>
      <c r="F1388" s="186"/>
      <c r="G1388" s="187"/>
      <c r="H1388" s="186"/>
      <c r="I1388" s="186"/>
    </row>
    <row r="1389" spans="1:9" ht="18.95" customHeight="1" x14ac:dyDescent="0.25">
      <c r="A1389" s="52"/>
      <c r="C1389" s="186"/>
      <c r="D1389" s="186"/>
      <c r="E1389" s="186"/>
      <c r="F1389" s="186"/>
      <c r="G1389" s="187"/>
      <c r="H1389" s="186"/>
      <c r="I1389" s="186"/>
    </row>
    <row r="1390" spans="1:9" ht="18.95" customHeight="1" x14ac:dyDescent="0.25">
      <c r="A1390" s="52"/>
      <c r="C1390" s="186"/>
      <c r="D1390" s="186"/>
      <c r="E1390" s="186"/>
      <c r="F1390" s="186"/>
      <c r="G1390" s="187"/>
      <c r="H1390" s="186"/>
      <c r="I1390" s="186"/>
    </row>
    <row r="1391" spans="1:9" ht="18.95" customHeight="1" x14ac:dyDescent="0.25">
      <c r="A1391" s="52"/>
      <c r="C1391" s="186"/>
      <c r="D1391" s="186"/>
      <c r="E1391" s="186"/>
      <c r="F1391" s="186"/>
      <c r="G1391" s="187"/>
      <c r="H1391" s="186"/>
      <c r="I1391" s="186"/>
    </row>
    <row r="1392" spans="1:9" ht="18.95" customHeight="1" x14ac:dyDescent="0.25">
      <c r="A1392" s="52"/>
      <c r="C1392" s="186"/>
      <c r="D1392" s="186"/>
      <c r="E1392" s="186"/>
      <c r="F1392" s="186"/>
      <c r="G1392" s="187"/>
      <c r="H1392" s="186"/>
      <c r="I1392" s="186"/>
    </row>
    <row r="1393" spans="1:9" ht="18.95" customHeight="1" x14ac:dyDescent="0.25">
      <c r="A1393" s="52"/>
      <c r="C1393" s="186"/>
      <c r="D1393" s="186"/>
      <c r="E1393" s="186"/>
      <c r="F1393" s="186"/>
      <c r="G1393" s="187"/>
      <c r="H1393" s="186"/>
      <c r="I1393" s="186"/>
    </row>
    <row r="1394" spans="1:9" ht="18.95" customHeight="1" x14ac:dyDescent="0.25">
      <c r="A1394" s="52"/>
      <c r="C1394" s="186"/>
      <c r="D1394" s="186"/>
      <c r="E1394" s="186"/>
      <c r="F1394" s="186"/>
      <c r="G1394" s="187"/>
      <c r="H1394" s="186"/>
      <c r="I1394" s="186"/>
    </row>
    <row r="1395" spans="1:9" ht="18.95" customHeight="1" x14ac:dyDescent="0.25">
      <c r="A1395" s="52"/>
      <c r="C1395" s="186"/>
      <c r="D1395" s="186"/>
      <c r="E1395" s="186"/>
      <c r="F1395" s="186"/>
      <c r="G1395" s="187"/>
      <c r="H1395" s="186"/>
      <c r="I1395" s="186"/>
    </row>
    <row r="1396" spans="1:9" ht="18.95" customHeight="1" x14ac:dyDescent="0.25">
      <c r="A1396" s="52"/>
      <c r="C1396" s="186"/>
      <c r="D1396" s="186"/>
      <c r="E1396" s="186"/>
      <c r="F1396" s="186"/>
      <c r="G1396" s="187"/>
      <c r="H1396" s="186"/>
      <c r="I1396" s="186"/>
    </row>
    <row r="1397" spans="1:9" ht="18.95" customHeight="1" x14ac:dyDescent="0.25">
      <c r="A1397" s="52"/>
      <c r="C1397" s="186"/>
      <c r="D1397" s="186"/>
      <c r="E1397" s="186"/>
      <c r="F1397" s="186"/>
      <c r="G1397" s="187"/>
      <c r="H1397" s="186"/>
      <c r="I1397" s="186"/>
    </row>
    <row r="1398" spans="1:9" ht="18.95" customHeight="1" x14ac:dyDescent="0.25">
      <c r="A1398" s="52"/>
      <c r="C1398" s="186"/>
      <c r="D1398" s="186"/>
      <c r="E1398" s="186"/>
      <c r="F1398" s="186"/>
      <c r="G1398" s="187"/>
      <c r="H1398" s="186"/>
      <c r="I1398" s="186"/>
    </row>
    <row r="1399" spans="1:9" ht="18.95" customHeight="1" x14ac:dyDescent="0.25">
      <c r="A1399" s="52"/>
      <c r="C1399" s="186"/>
      <c r="D1399" s="186"/>
      <c r="E1399" s="186"/>
      <c r="F1399" s="186"/>
      <c r="G1399" s="187"/>
      <c r="H1399" s="186"/>
      <c r="I1399" s="186"/>
    </row>
    <row r="1400" spans="1:9" ht="18.95" customHeight="1" x14ac:dyDescent="0.25">
      <c r="A1400" s="52"/>
      <c r="C1400" s="186"/>
      <c r="D1400" s="186"/>
      <c r="E1400" s="186"/>
      <c r="F1400" s="186"/>
      <c r="G1400" s="187"/>
      <c r="H1400" s="186"/>
      <c r="I1400" s="186"/>
    </row>
    <row r="1401" spans="1:9" ht="18.95" customHeight="1" x14ac:dyDescent="0.25">
      <c r="A1401" s="52"/>
      <c r="C1401" s="186"/>
      <c r="D1401" s="186"/>
      <c r="E1401" s="186"/>
      <c r="F1401" s="186"/>
      <c r="G1401" s="187"/>
      <c r="H1401" s="186"/>
      <c r="I1401" s="186"/>
    </row>
    <row r="1402" spans="1:9" ht="18.95" customHeight="1" x14ac:dyDescent="0.25">
      <c r="A1402" s="52"/>
      <c r="C1402" s="186"/>
      <c r="D1402" s="186"/>
      <c r="E1402" s="186"/>
      <c r="F1402" s="186"/>
      <c r="G1402" s="187"/>
      <c r="H1402" s="186"/>
      <c r="I1402" s="186"/>
    </row>
    <row r="1403" spans="1:9" ht="18.95" customHeight="1" x14ac:dyDescent="0.25">
      <c r="A1403" s="52"/>
      <c r="C1403" s="186"/>
      <c r="D1403" s="186"/>
      <c r="E1403" s="186"/>
      <c r="F1403" s="186"/>
      <c r="G1403" s="187"/>
      <c r="H1403" s="186"/>
      <c r="I1403" s="186"/>
    </row>
    <row r="1404" spans="1:9" ht="18.95" customHeight="1" x14ac:dyDescent="0.25">
      <c r="A1404" s="52"/>
      <c r="C1404" s="186"/>
      <c r="D1404" s="186"/>
      <c r="E1404" s="186"/>
      <c r="F1404" s="186"/>
      <c r="G1404" s="187"/>
      <c r="H1404" s="186"/>
      <c r="I1404" s="186"/>
    </row>
    <row r="1405" spans="1:9" ht="18.95" customHeight="1" x14ac:dyDescent="0.25">
      <c r="A1405" s="52"/>
      <c r="C1405" s="186"/>
      <c r="D1405" s="186"/>
      <c r="E1405" s="186"/>
      <c r="F1405" s="186"/>
      <c r="G1405" s="187"/>
      <c r="H1405" s="186"/>
      <c r="I1405" s="186"/>
    </row>
    <row r="1406" spans="1:9" ht="18.95" customHeight="1" x14ac:dyDescent="0.25">
      <c r="A1406" s="52"/>
      <c r="C1406" s="186"/>
      <c r="D1406" s="186"/>
      <c r="E1406" s="186"/>
      <c r="F1406" s="186"/>
      <c r="G1406" s="187"/>
      <c r="H1406" s="186"/>
      <c r="I1406" s="186"/>
    </row>
    <row r="1407" spans="1:9" ht="18.95" customHeight="1" x14ac:dyDescent="0.25">
      <c r="A1407" s="52"/>
      <c r="C1407" s="186"/>
      <c r="D1407" s="186"/>
      <c r="E1407" s="186"/>
      <c r="F1407" s="186"/>
      <c r="G1407" s="187"/>
      <c r="H1407" s="186"/>
      <c r="I1407" s="186"/>
    </row>
    <row r="1408" spans="1:9" ht="18.95" customHeight="1" x14ac:dyDescent="0.25">
      <c r="A1408" s="52"/>
      <c r="C1408" s="186"/>
      <c r="D1408" s="186"/>
      <c r="E1408" s="186"/>
      <c r="F1408" s="186"/>
      <c r="G1408" s="187"/>
      <c r="H1408" s="186"/>
      <c r="I1408" s="186"/>
    </row>
    <row r="1409" spans="1:9" ht="18.95" customHeight="1" x14ac:dyDescent="0.25">
      <c r="A1409" s="52"/>
      <c r="C1409" s="186"/>
      <c r="D1409" s="186"/>
      <c r="E1409" s="186"/>
      <c r="F1409" s="186"/>
      <c r="G1409" s="187"/>
      <c r="H1409" s="186"/>
      <c r="I1409" s="186"/>
    </row>
    <row r="1410" spans="1:9" ht="18.95" customHeight="1" x14ac:dyDescent="0.25">
      <c r="A1410" s="52"/>
      <c r="C1410" s="186"/>
      <c r="D1410" s="186"/>
      <c r="E1410" s="186"/>
      <c r="F1410" s="186"/>
      <c r="G1410" s="187"/>
      <c r="H1410" s="186"/>
      <c r="I1410" s="186"/>
    </row>
    <row r="1411" spans="1:9" ht="18.95" customHeight="1" x14ac:dyDescent="0.25">
      <c r="A1411" s="52"/>
      <c r="C1411" s="186"/>
      <c r="D1411" s="186"/>
      <c r="E1411" s="186"/>
      <c r="F1411" s="186"/>
      <c r="G1411" s="187"/>
      <c r="H1411" s="186"/>
      <c r="I1411" s="186"/>
    </row>
    <row r="1412" spans="1:9" ht="18.95" customHeight="1" x14ac:dyDescent="0.25">
      <c r="A1412" s="52"/>
      <c r="C1412" s="186"/>
      <c r="D1412" s="186"/>
      <c r="E1412" s="186"/>
      <c r="F1412" s="186"/>
      <c r="G1412" s="187"/>
      <c r="H1412" s="186"/>
      <c r="I1412" s="186"/>
    </row>
    <row r="1413" spans="1:9" ht="18.95" customHeight="1" x14ac:dyDescent="0.25">
      <c r="A1413" s="52"/>
      <c r="C1413" s="186"/>
      <c r="D1413" s="186"/>
      <c r="E1413" s="186"/>
      <c r="F1413" s="186"/>
      <c r="G1413" s="187"/>
      <c r="H1413" s="186"/>
      <c r="I1413" s="186"/>
    </row>
    <row r="1414" spans="1:9" ht="18.95" customHeight="1" x14ac:dyDescent="0.25">
      <c r="A1414" s="52"/>
      <c r="C1414" s="186"/>
      <c r="D1414" s="186"/>
      <c r="E1414" s="186"/>
      <c r="F1414" s="186"/>
      <c r="G1414" s="187"/>
      <c r="H1414" s="186"/>
      <c r="I1414" s="186"/>
    </row>
    <row r="1415" spans="1:9" ht="18.95" customHeight="1" x14ac:dyDescent="0.25">
      <c r="A1415" s="52"/>
      <c r="C1415" s="186"/>
      <c r="D1415" s="186"/>
      <c r="E1415" s="186"/>
      <c r="F1415" s="186"/>
      <c r="G1415" s="187"/>
      <c r="H1415" s="186"/>
      <c r="I1415" s="186"/>
    </row>
    <row r="1416" spans="1:9" ht="18.95" customHeight="1" x14ac:dyDescent="0.25">
      <c r="A1416" s="52"/>
      <c r="C1416" s="186"/>
      <c r="D1416" s="186"/>
      <c r="E1416" s="186"/>
      <c r="F1416" s="186"/>
      <c r="G1416" s="187"/>
      <c r="H1416" s="186"/>
      <c r="I1416" s="186"/>
    </row>
    <row r="1417" spans="1:9" ht="18.95" customHeight="1" x14ac:dyDescent="0.25">
      <c r="A1417" s="52"/>
      <c r="C1417" s="186"/>
      <c r="D1417" s="186"/>
      <c r="E1417" s="186"/>
      <c r="F1417" s="186"/>
      <c r="G1417" s="187"/>
      <c r="H1417" s="186"/>
      <c r="I1417" s="186"/>
    </row>
    <row r="1418" spans="1:9" ht="18.95" customHeight="1" x14ac:dyDescent="0.25">
      <c r="A1418" s="52"/>
      <c r="C1418" s="186"/>
      <c r="D1418" s="186"/>
      <c r="E1418" s="186"/>
      <c r="F1418" s="186"/>
      <c r="G1418" s="187"/>
      <c r="H1418" s="186"/>
      <c r="I1418" s="186"/>
    </row>
    <row r="1419" spans="1:9" ht="18.95" customHeight="1" x14ac:dyDescent="0.25">
      <c r="A1419" s="52"/>
      <c r="C1419" s="186"/>
      <c r="D1419" s="186"/>
      <c r="E1419" s="186"/>
      <c r="F1419" s="186"/>
      <c r="G1419" s="187"/>
      <c r="H1419" s="186"/>
      <c r="I1419" s="186"/>
    </row>
    <row r="1420" spans="1:9" ht="18.95" customHeight="1" x14ac:dyDescent="0.25">
      <c r="A1420" s="52"/>
      <c r="C1420" s="186"/>
      <c r="D1420" s="186"/>
      <c r="E1420" s="186"/>
      <c r="F1420" s="186"/>
      <c r="G1420" s="187"/>
      <c r="H1420" s="186"/>
      <c r="I1420" s="186"/>
    </row>
    <row r="1421" spans="1:9" ht="18.95" customHeight="1" x14ac:dyDescent="0.25">
      <c r="A1421" s="52"/>
      <c r="C1421" s="186"/>
      <c r="D1421" s="186"/>
      <c r="E1421" s="186"/>
      <c r="F1421" s="186"/>
      <c r="G1421" s="187"/>
      <c r="H1421" s="186"/>
      <c r="I1421" s="186"/>
    </row>
    <row r="1422" spans="1:9" ht="18.95" customHeight="1" x14ac:dyDescent="0.25">
      <c r="A1422" s="52"/>
      <c r="C1422" s="186"/>
      <c r="D1422" s="186"/>
      <c r="E1422" s="186"/>
      <c r="F1422" s="186"/>
      <c r="G1422" s="187"/>
      <c r="H1422" s="186"/>
      <c r="I1422" s="186"/>
    </row>
    <row r="1423" spans="1:9" ht="18.95" customHeight="1" x14ac:dyDescent="0.25">
      <c r="A1423" s="52"/>
      <c r="C1423" s="186"/>
      <c r="D1423" s="186"/>
      <c r="E1423" s="186"/>
      <c r="F1423" s="186"/>
      <c r="G1423" s="187"/>
      <c r="H1423" s="186"/>
      <c r="I1423" s="186"/>
    </row>
    <row r="1424" spans="1:9" ht="18.95" customHeight="1" x14ac:dyDescent="0.25">
      <c r="A1424" s="52"/>
      <c r="C1424" s="186"/>
      <c r="D1424" s="186"/>
      <c r="E1424" s="186"/>
      <c r="F1424" s="186"/>
      <c r="G1424" s="187"/>
      <c r="H1424" s="186"/>
      <c r="I1424" s="186"/>
    </row>
    <row r="1425" spans="1:9" ht="18.95" customHeight="1" x14ac:dyDescent="0.25">
      <c r="A1425" s="52"/>
      <c r="C1425" s="186"/>
      <c r="D1425" s="186"/>
      <c r="E1425" s="186"/>
      <c r="F1425" s="186"/>
      <c r="G1425" s="187"/>
      <c r="H1425" s="186"/>
      <c r="I1425" s="186"/>
    </row>
    <row r="1426" spans="1:9" ht="18.95" customHeight="1" x14ac:dyDescent="0.25">
      <c r="A1426" s="52"/>
      <c r="C1426" s="186"/>
      <c r="D1426" s="186"/>
      <c r="E1426" s="186"/>
      <c r="F1426" s="186"/>
      <c r="G1426" s="187"/>
      <c r="H1426" s="186"/>
      <c r="I1426" s="186"/>
    </row>
    <row r="1427" spans="1:9" ht="18.95" customHeight="1" x14ac:dyDescent="0.25">
      <c r="A1427" s="52"/>
      <c r="C1427" s="186"/>
      <c r="D1427" s="186"/>
      <c r="E1427" s="186"/>
      <c r="F1427" s="186"/>
      <c r="G1427" s="187"/>
      <c r="H1427" s="186"/>
      <c r="I1427" s="186"/>
    </row>
    <row r="1428" spans="1:9" ht="18.95" customHeight="1" x14ac:dyDescent="0.25">
      <c r="A1428" s="52"/>
      <c r="C1428" s="186"/>
      <c r="D1428" s="186"/>
      <c r="E1428" s="186"/>
      <c r="F1428" s="186"/>
      <c r="G1428" s="187"/>
      <c r="H1428" s="186"/>
      <c r="I1428" s="186"/>
    </row>
    <row r="1429" spans="1:9" ht="18.95" customHeight="1" x14ac:dyDescent="0.25">
      <c r="A1429" s="52"/>
      <c r="C1429" s="186"/>
      <c r="D1429" s="186"/>
      <c r="E1429" s="186"/>
      <c r="F1429" s="186"/>
      <c r="G1429" s="187"/>
      <c r="H1429" s="186"/>
      <c r="I1429" s="186"/>
    </row>
    <row r="1430" spans="1:9" ht="18.95" customHeight="1" x14ac:dyDescent="0.25">
      <c r="A1430" s="52"/>
      <c r="C1430" s="186"/>
      <c r="D1430" s="186"/>
      <c r="E1430" s="186"/>
      <c r="F1430" s="186"/>
      <c r="G1430" s="187"/>
      <c r="H1430" s="186"/>
      <c r="I1430" s="186"/>
    </row>
    <row r="1431" spans="1:9" ht="18.95" customHeight="1" x14ac:dyDescent="0.25">
      <c r="A1431" s="52"/>
      <c r="C1431" s="186"/>
      <c r="D1431" s="186"/>
      <c r="E1431" s="186"/>
      <c r="F1431" s="186"/>
      <c r="G1431" s="187"/>
      <c r="H1431" s="186"/>
      <c r="I1431" s="186"/>
    </row>
    <row r="1432" spans="1:9" ht="18.95" customHeight="1" x14ac:dyDescent="0.25">
      <c r="A1432" s="52"/>
      <c r="C1432" s="186"/>
      <c r="D1432" s="186"/>
      <c r="E1432" s="186"/>
      <c r="F1432" s="186"/>
      <c r="G1432" s="187"/>
      <c r="H1432" s="186"/>
      <c r="I1432" s="186"/>
    </row>
    <row r="1433" spans="1:9" ht="18.95" customHeight="1" x14ac:dyDescent="0.25">
      <c r="A1433" s="52"/>
      <c r="C1433" s="186"/>
      <c r="D1433" s="186"/>
      <c r="E1433" s="186"/>
      <c r="F1433" s="186"/>
      <c r="G1433" s="187"/>
      <c r="H1433" s="186"/>
      <c r="I1433" s="186"/>
    </row>
    <row r="1434" spans="1:9" ht="18.95" customHeight="1" x14ac:dyDescent="0.25">
      <c r="A1434" s="52"/>
      <c r="C1434" s="186"/>
      <c r="D1434" s="186"/>
      <c r="E1434" s="186"/>
      <c r="F1434" s="186"/>
      <c r="G1434" s="187"/>
      <c r="H1434" s="186"/>
      <c r="I1434" s="186"/>
    </row>
    <row r="1435" spans="1:9" ht="18.95" customHeight="1" x14ac:dyDescent="0.25">
      <c r="A1435" s="52"/>
      <c r="C1435" s="186"/>
      <c r="D1435" s="186"/>
      <c r="E1435" s="186"/>
      <c r="F1435" s="186"/>
      <c r="G1435" s="187"/>
      <c r="H1435" s="186"/>
      <c r="I1435" s="186"/>
    </row>
    <row r="1436" spans="1:9" ht="18.95" customHeight="1" x14ac:dyDescent="0.25">
      <c r="A1436" s="52"/>
      <c r="C1436" s="186"/>
      <c r="D1436" s="186"/>
      <c r="E1436" s="186"/>
      <c r="F1436" s="186"/>
      <c r="G1436" s="187"/>
      <c r="H1436" s="186"/>
      <c r="I1436" s="186"/>
    </row>
    <row r="1437" spans="1:9" ht="18.95" customHeight="1" x14ac:dyDescent="0.25">
      <c r="A1437" s="52"/>
      <c r="C1437" s="186"/>
      <c r="D1437" s="186"/>
      <c r="E1437" s="186"/>
      <c r="F1437" s="186"/>
      <c r="G1437" s="187"/>
      <c r="H1437" s="186"/>
      <c r="I1437" s="186"/>
    </row>
    <row r="1438" spans="1:9" ht="18.95" customHeight="1" x14ac:dyDescent="0.25">
      <c r="A1438" s="52"/>
      <c r="C1438" s="186"/>
      <c r="D1438" s="186"/>
      <c r="E1438" s="186"/>
      <c r="F1438" s="186"/>
      <c r="G1438" s="187"/>
      <c r="H1438" s="186"/>
      <c r="I1438" s="186"/>
    </row>
    <row r="1439" spans="1:9" ht="18.95" customHeight="1" x14ac:dyDescent="0.25">
      <c r="A1439" s="52"/>
      <c r="C1439" s="186"/>
      <c r="D1439" s="186"/>
      <c r="E1439" s="186"/>
      <c r="F1439" s="186"/>
      <c r="G1439" s="187"/>
      <c r="H1439" s="186"/>
      <c r="I1439" s="186"/>
    </row>
    <row r="1440" spans="1:9" ht="18.95" customHeight="1" x14ac:dyDescent="0.25">
      <c r="A1440" s="52"/>
      <c r="C1440" s="186"/>
      <c r="D1440" s="186"/>
      <c r="E1440" s="186"/>
      <c r="F1440" s="186"/>
      <c r="G1440" s="187"/>
      <c r="H1440" s="186"/>
      <c r="I1440" s="186"/>
    </row>
    <row r="1441" spans="1:9" ht="18.95" customHeight="1" x14ac:dyDescent="0.25">
      <c r="A1441" s="52"/>
      <c r="C1441" s="186"/>
      <c r="D1441" s="186"/>
      <c r="E1441" s="186"/>
      <c r="F1441" s="186"/>
      <c r="G1441" s="187"/>
      <c r="H1441" s="186"/>
      <c r="I1441" s="186"/>
    </row>
    <row r="1442" spans="1:9" ht="18.95" customHeight="1" x14ac:dyDescent="0.25">
      <c r="A1442" s="52"/>
      <c r="C1442" s="186"/>
      <c r="D1442" s="186"/>
      <c r="E1442" s="186"/>
      <c r="F1442" s="186"/>
      <c r="G1442" s="187"/>
      <c r="H1442" s="186"/>
      <c r="I1442" s="186"/>
    </row>
    <row r="1443" spans="1:9" ht="18.95" customHeight="1" x14ac:dyDescent="0.25">
      <c r="A1443" s="52"/>
      <c r="C1443" s="186"/>
      <c r="D1443" s="186"/>
      <c r="E1443" s="186"/>
      <c r="F1443" s="186"/>
      <c r="G1443" s="187"/>
      <c r="H1443" s="186"/>
      <c r="I1443" s="186"/>
    </row>
    <row r="1444" spans="1:9" ht="18.95" customHeight="1" x14ac:dyDescent="0.25">
      <c r="A1444" s="52"/>
      <c r="C1444" s="186"/>
      <c r="D1444" s="186"/>
      <c r="E1444" s="186"/>
      <c r="F1444" s="186"/>
      <c r="G1444" s="187"/>
      <c r="H1444" s="186"/>
      <c r="I1444" s="186"/>
    </row>
    <row r="1445" spans="1:9" ht="18.95" customHeight="1" x14ac:dyDescent="0.25">
      <c r="A1445" s="52"/>
      <c r="C1445" s="186"/>
      <c r="D1445" s="186"/>
      <c r="E1445" s="186"/>
      <c r="F1445" s="186"/>
      <c r="G1445" s="187"/>
      <c r="H1445" s="186"/>
      <c r="I1445" s="186"/>
    </row>
    <row r="1446" spans="1:9" ht="18.95" customHeight="1" x14ac:dyDescent="0.25">
      <c r="A1446" s="52"/>
      <c r="C1446" s="186"/>
      <c r="D1446" s="186"/>
      <c r="E1446" s="186"/>
      <c r="F1446" s="186"/>
      <c r="G1446" s="187"/>
      <c r="H1446" s="186"/>
      <c r="I1446" s="186"/>
    </row>
    <row r="1447" spans="1:9" ht="18.95" customHeight="1" x14ac:dyDescent="0.25">
      <c r="A1447" s="52"/>
      <c r="C1447" s="186"/>
      <c r="D1447" s="186"/>
      <c r="E1447" s="186"/>
      <c r="F1447" s="186"/>
      <c r="G1447" s="187"/>
      <c r="H1447" s="186"/>
      <c r="I1447" s="186"/>
    </row>
    <row r="1448" spans="1:9" ht="18.95" customHeight="1" x14ac:dyDescent="0.25">
      <c r="A1448" s="52"/>
      <c r="C1448" s="186"/>
      <c r="D1448" s="186"/>
      <c r="E1448" s="186"/>
      <c r="F1448" s="186"/>
      <c r="G1448" s="187"/>
      <c r="H1448" s="186"/>
      <c r="I1448" s="186"/>
    </row>
    <row r="1449" spans="1:9" ht="18.95" customHeight="1" x14ac:dyDescent="0.25">
      <c r="A1449" s="52"/>
      <c r="C1449" s="186"/>
      <c r="D1449" s="186"/>
      <c r="E1449" s="186"/>
      <c r="F1449" s="186"/>
      <c r="G1449" s="187"/>
      <c r="H1449" s="186"/>
      <c r="I1449" s="186"/>
    </row>
    <row r="1450" spans="1:9" ht="18.95" customHeight="1" x14ac:dyDescent="0.25">
      <c r="A1450" s="52"/>
      <c r="C1450" s="186"/>
      <c r="D1450" s="186"/>
      <c r="E1450" s="186"/>
      <c r="F1450" s="186"/>
      <c r="G1450" s="187"/>
      <c r="H1450" s="186"/>
      <c r="I1450" s="186"/>
    </row>
    <row r="1451" spans="1:9" ht="18.95" customHeight="1" x14ac:dyDescent="0.25">
      <c r="A1451" s="52"/>
      <c r="C1451" s="186"/>
      <c r="D1451" s="186"/>
      <c r="E1451" s="186"/>
      <c r="F1451" s="186"/>
      <c r="G1451" s="187"/>
      <c r="H1451" s="186"/>
      <c r="I1451" s="186"/>
    </row>
    <row r="1452" spans="1:9" ht="18.95" customHeight="1" x14ac:dyDescent="0.25">
      <c r="A1452" s="52"/>
      <c r="C1452" s="186"/>
      <c r="D1452" s="186"/>
      <c r="E1452" s="186"/>
      <c r="F1452" s="186"/>
      <c r="G1452" s="187"/>
      <c r="H1452" s="186"/>
      <c r="I1452" s="186"/>
    </row>
    <row r="1453" spans="1:9" ht="18.95" customHeight="1" x14ac:dyDescent="0.25">
      <c r="A1453" s="52"/>
      <c r="C1453" s="186"/>
      <c r="D1453" s="186"/>
      <c r="E1453" s="186"/>
      <c r="F1453" s="186"/>
      <c r="G1453" s="187"/>
      <c r="H1453" s="186"/>
      <c r="I1453" s="186"/>
    </row>
    <row r="1454" spans="1:9" ht="18.95" customHeight="1" x14ac:dyDescent="0.25">
      <c r="A1454" s="52"/>
      <c r="C1454" s="186"/>
      <c r="D1454" s="186"/>
      <c r="E1454" s="186"/>
      <c r="F1454" s="186"/>
      <c r="G1454" s="187"/>
      <c r="H1454" s="186"/>
      <c r="I1454" s="186"/>
    </row>
    <row r="1455" spans="1:9" ht="18.95" customHeight="1" x14ac:dyDescent="0.25">
      <c r="A1455" s="52"/>
      <c r="C1455" s="186"/>
      <c r="D1455" s="186"/>
      <c r="E1455" s="186"/>
      <c r="F1455" s="186"/>
      <c r="G1455" s="187"/>
      <c r="H1455" s="186"/>
      <c r="I1455" s="186"/>
    </row>
    <row r="1456" spans="1:9" ht="18.95" customHeight="1" x14ac:dyDescent="0.25">
      <c r="A1456" s="52"/>
      <c r="C1456" s="186"/>
      <c r="D1456" s="186"/>
      <c r="E1456" s="186"/>
      <c r="F1456" s="186"/>
      <c r="G1456" s="187"/>
      <c r="H1456" s="186"/>
      <c r="I1456" s="186"/>
    </row>
    <row r="1457" spans="1:9" ht="18.95" customHeight="1" x14ac:dyDescent="0.25">
      <c r="A1457" s="52"/>
      <c r="C1457" s="186"/>
      <c r="D1457" s="186"/>
      <c r="E1457" s="186"/>
      <c r="F1457" s="186"/>
      <c r="G1457" s="187"/>
      <c r="H1457" s="186"/>
      <c r="I1457" s="186"/>
    </row>
    <row r="1458" spans="1:9" ht="18.95" customHeight="1" x14ac:dyDescent="0.25">
      <c r="A1458" s="52"/>
      <c r="C1458" s="186"/>
      <c r="D1458" s="186"/>
      <c r="E1458" s="186"/>
      <c r="F1458" s="186"/>
      <c r="G1458" s="187"/>
      <c r="H1458" s="186"/>
      <c r="I1458" s="186"/>
    </row>
    <row r="1459" spans="1:9" ht="18.95" customHeight="1" x14ac:dyDescent="0.25">
      <c r="A1459" s="52"/>
      <c r="C1459" s="186"/>
      <c r="D1459" s="186"/>
      <c r="E1459" s="186"/>
      <c r="F1459" s="186"/>
      <c r="G1459" s="187"/>
      <c r="H1459" s="186"/>
      <c r="I1459" s="186"/>
    </row>
    <row r="1460" spans="1:9" ht="18.95" customHeight="1" x14ac:dyDescent="0.25">
      <c r="A1460" s="52"/>
      <c r="C1460" s="186"/>
      <c r="D1460" s="186"/>
      <c r="E1460" s="186"/>
      <c r="F1460" s="186"/>
      <c r="G1460" s="187"/>
      <c r="H1460" s="186"/>
      <c r="I1460" s="186"/>
    </row>
    <row r="1461" spans="1:9" ht="18.95" customHeight="1" x14ac:dyDescent="0.25">
      <c r="A1461" s="52"/>
      <c r="C1461" s="186"/>
      <c r="D1461" s="186"/>
      <c r="E1461" s="186"/>
      <c r="F1461" s="186"/>
      <c r="G1461" s="187"/>
      <c r="H1461" s="186"/>
      <c r="I1461" s="186"/>
    </row>
    <row r="1462" spans="1:9" ht="18.95" customHeight="1" x14ac:dyDescent="0.25">
      <c r="A1462" s="52"/>
      <c r="C1462" s="186"/>
      <c r="D1462" s="186"/>
      <c r="E1462" s="186"/>
      <c r="F1462" s="186"/>
      <c r="G1462" s="187"/>
      <c r="H1462" s="186"/>
      <c r="I1462" s="186"/>
    </row>
    <row r="1463" spans="1:9" ht="18.95" customHeight="1" x14ac:dyDescent="0.25">
      <c r="A1463" s="52"/>
      <c r="C1463" s="186"/>
      <c r="D1463" s="186"/>
      <c r="E1463" s="186"/>
      <c r="F1463" s="186"/>
      <c r="G1463" s="187"/>
      <c r="H1463" s="186"/>
      <c r="I1463" s="186"/>
    </row>
    <row r="1464" spans="1:9" ht="18.95" customHeight="1" x14ac:dyDescent="0.25">
      <c r="A1464" s="52"/>
      <c r="C1464" s="186"/>
      <c r="D1464" s="186"/>
      <c r="E1464" s="186"/>
      <c r="F1464" s="186"/>
      <c r="G1464" s="187"/>
      <c r="H1464" s="186"/>
      <c r="I1464" s="186"/>
    </row>
    <row r="1465" spans="1:9" ht="18.95" customHeight="1" x14ac:dyDescent="0.25">
      <c r="A1465" s="52"/>
      <c r="C1465" s="186"/>
      <c r="D1465" s="186"/>
      <c r="E1465" s="186"/>
      <c r="F1465" s="186"/>
      <c r="G1465" s="187"/>
      <c r="H1465" s="186"/>
      <c r="I1465" s="186"/>
    </row>
    <row r="1466" spans="1:9" ht="18.95" customHeight="1" x14ac:dyDescent="0.25">
      <c r="A1466" s="52"/>
      <c r="C1466" s="186"/>
      <c r="D1466" s="186"/>
      <c r="E1466" s="186"/>
      <c r="F1466" s="186"/>
      <c r="G1466" s="187"/>
      <c r="H1466" s="186"/>
      <c r="I1466" s="186"/>
    </row>
    <row r="1467" spans="1:9" ht="18.95" customHeight="1" x14ac:dyDescent="0.25">
      <c r="A1467" s="52"/>
      <c r="C1467" s="186"/>
      <c r="D1467" s="186"/>
      <c r="E1467" s="186"/>
      <c r="F1467" s="186"/>
      <c r="G1467" s="187"/>
      <c r="H1467" s="186"/>
      <c r="I1467" s="186"/>
    </row>
    <row r="1468" spans="1:9" ht="18.95" customHeight="1" x14ac:dyDescent="0.25">
      <c r="A1468" s="52"/>
      <c r="C1468" s="186"/>
      <c r="D1468" s="186"/>
      <c r="E1468" s="186"/>
      <c r="F1468" s="186"/>
      <c r="G1468" s="187"/>
      <c r="H1468" s="186"/>
      <c r="I1468" s="186"/>
    </row>
    <row r="1469" spans="1:9" ht="18.95" customHeight="1" x14ac:dyDescent="0.25">
      <c r="A1469" s="52"/>
      <c r="C1469" s="186"/>
      <c r="D1469" s="186"/>
      <c r="E1469" s="186"/>
      <c r="F1469" s="186"/>
      <c r="G1469" s="187"/>
      <c r="H1469" s="186"/>
      <c r="I1469" s="186"/>
    </row>
    <row r="1470" spans="1:9" ht="18.95" customHeight="1" x14ac:dyDescent="0.25">
      <c r="A1470" s="52"/>
      <c r="C1470" s="186"/>
      <c r="D1470" s="186"/>
      <c r="E1470" s="186"/>
      <c r="F1470" s="186"/>
      <c r="G1470" s="187"/>
      <c r="H1470" s="186"/>
      <c r="I1470" s="186"/>
    </row>
    <row r="1471" spans="1:9" ht="18.95" customHeight="1" x14ac:dyDescent="0.25">
      <c r="A1471" s="52"/>
      <c r="C1471" s="186"/>
      <c r="D1471" s="186"/>
      <c r="E1471" s="186"/>
      <c r="F1471" s="186"/>
      <c r="G1471" s="187"/>
      <c r="H1471" s="186"/>
      <c r="I1471" s="186"/>
    </row>
    <row r="1472" spans="1:9" ht="18.95" customHeight="1" x14ac:dyDescent="0.25">
      <c r="A1472" s="52"/>
      <c r="C1472" s="186"/>
      <c r="D1472" s="186"/>
      <c r="E1472" s="186"/>
      <c r="F1472" s="186"/>
      <c r="G1472" s="187"/>
      <c r="H1472" s="186"/>
      <c r="I1472" s="186"/>
    </row>
    <row r="1473" spans="1:9" ht="18.95" customHeight="1" x14ac:dyDescent="0.25">
      <c r="A1473" s="52"/>
      <c r="C1473" s="186"/>
      <c r="D1473" s="186"/>
      <c r="E1473" s="186"/>
      <c r="F1473" s="186"/>
      <c r="G1473" s="187"/>
      <c r="H1473" s="186"/>
      <c r="I1473" s="186"/>
    </row>
    <row r="1474" spans="1:9" ht="18.95" customHeight="1" x14ac:dyDescent="0.25">
      <c r="A1474" s="52"/>
      <c r="C1474" s="186"/>
      <c r="D1474" s="186"/>
      <c r="E1474" s="186"/>
      <c r="F1474" s="186"/>
      <c r="G1474" s="187"/>
      <c r="H1474" s="186"/>
      <c r="I1474" s="186"/>
    </row>
    <row r="1475" spans="1:9" ht="18.95" customHeight="1" x14ac:dyDescent="0.25">
      <c r="A1475" s="52"/>
      <c r="C1475" s="186"/>
      <c r="D1475" s="186"/>
      <c r="E1475" s="186"/>
      <c r="F1475" s="186"/>
      <c r="G1475" s="187"/>
      <c r="H1475" s="186"/>
      <c r="I1475" s="186"/>
    </row>
    <row r="1476" spans="1:9" ht="18.95" customHeight="1" x14ac:dyDescent="0.25">
      <c r="A1476" s="52"/>
      <c r="C1476" s="186"/>
      <c r="D1476" s="186"/>
      <c r="E1476" s="186"/>
      <c r="F1476" s="186"/>
      <c r="G1476" s="187"/>
      <c r="H1476" s="186"/>
      <c r="I1476" s="186"/>
    </row>
    <row r="1477" spans="1:9" ht="18.95" customHeight="1" x14ac:dyDescent="0.25">
      <c r="A1477" s="52"/>
      <c r="C1477" s="186"/>
      <c r="D1477" s="186"/>
      <c r="E1477" s="186"/>
      <c r="F1477" s="186"/>
      <c r="G1477" s="187"/>
      <c r="H1477" s="186"/>
      <c r="I1477" s="186"/>
    </row>
    <row r="1478" spans="1:9" ht="18.95" customHeight="1" x14ac:dyDescent="0.25">
      <c r="A1478" s="52"/>
      <c r="C1478" s="186"/>
      <c r="D1478" s="186"/>
      <c r="E1478" s="186"/>
      <c r="F1478" s="186"/>
      <c r="G1478" s="187"/>
      <c r="H1478" s="186"/>
      <c r="I1478" s="186"/>
    </row>
    <row r="1479" spans="1:9" ht="18.95" customHeight="1" x14ac:dyDescent="0.25">
      <c r="A1479" s="52"/>
      <c r="C1479" s="186"/>
      <c r="D1479" s="186"/>
      <c r="E1479" s="186"/>
      <c r="F1479" s="186"/>
      <c r="G1479" s="187"/>
      <c r="H1479" s="186"/>
      <c r="I1479" s="186"/>
    </row>
    <row r="1480" spans="1:9" ht="18.95" customHeight="1" x14ac:dyDescent="0.25">
      <c r="A1480" s="52"/>
      <c r="C1480" s="186"/>
      <c r="D1480" s="186"/>
      <c r="E1480" s="186"/>
      <c r="F1480" s="186"/>
      <c r="G1480" s="187"/>
      <c r="H1480" s="186"/>
      <c r="I1480" s="186"/>
    </row>
    <row r="1481" spans="1:9" ht="18.95" customHeight="1" x14ac:dyDescent="0.25">
      <c r="A1481" s="52"/>
      <c r="C1481" s="186"/>
      <c r="D1481" s="186"/>
      <c r="E1481" s="186"/>
      <c r="F1481" s="186"/>
      <c r="G1481" s="187"/>
      <c r="H1481" s="186"/>
      <c r="I1481" s="186"/>
    </row>
    <row r="1482" spans="1:9" ht="18.95" customHeight="1" x14ac:dyDescent="0.25">
      <c r="A1482" s="52"/>
      <c r="C1482" s="186"/>
      <c r="D1482" s="186"/>
      <c r="E1482" s="186"/>
      <c r="F1482" s="186"/>
      <c r="G1482" s="187"/>
      <c r="H1482" s="186"/>
      <c r="I1482" s="186"/>
    </row>
    <row r="1483" spans="1:9" ht="18.95" customHeight="1" x14ac:dyDescent="0.25">
      <c r="A1483" s="52"/>
      <c r="C1483" s="186"/>
      <c r="D1483" s="186"/>
      <c r="E1483" s="186"/>
      <c r="F1483" s="186"/>
      <c r="G1483" s="187"/>
      <c r="H1483" s="186"/>
      <c r="I1483" s="186"/>
    </row>
    <row r="1484" spans="1:9" ht="18.95" customHeight="1" x14ac:dyDescent="0.25">
      <c r="A1484" s="52"/>
      <c r="C1484" s="186"/>
      <c r="D1484" s="186"/>
      <c r="E1484" s="186"/>
      <c r="F1484" s="186"/>
      <c r="G1484" s="187"/>
      <c r="H1484" s="186"/>
      <c r="I1484" s="186"/>
    </row>
    <row r="1485" spans="1:9" ht="18.95" customHeight="1" x14ac:dyDescent="0.25">
      <c r="A1485" s="52"/>
      <c r="C1485" s="186"/>
      <c r="D1485" s="186"/>
      <c r="E1485" s="186"/>
      <c r="F1485" s="186"/>
      <c r="G1485" s="187"/>
      <c r="H1485" s="186"/>
      <c r="I1485" s="186"/>
    </row>
    <row r="1486" spans="1:9" ht="18.95" customHeight="1" x14ac:dyDescent="0.25">
      <c r="A1486" s="52"/>
      <c r="C1486" s="186"/>
      <c r="D1486" s="186"/>
      <c r="E1486" s="186"/>
      <c r="F1486" s="186"/>
      <c r="G1486" s="187"/>
      <c r="H1486" s="186"/>
      <c r="I1486" s="186"/>
    </row>
    <row r="1487" spans="1:9" ht="18.95" customHeight="1" x14ac:dyDescent="0.25">
      <c r="A1487" s="52"/>
      <c r="C1487" s="186"/>
      <c r="D1487" s="186"/>
      <c r="E1487" s="186"/>
      <c r="F1487" s="186"/>
      <c r="G1487" s="187"/>
      <c r="H1487" s="186"/>
      <c r="I1487" s="186"/>
    </row>
    <row r="1488" spans="1:9" ht="18.95" customHeight="1" x14ac:dyDescent="0.25">
      <c r="A1488" s="52"/>
      <c r="C1488" s="186"/>
      <c r="D1488" s="186"/>
      <c r="E1488" s="186"/>
      <c r="F1488" s="186"/>
      <c r="G1488" s="187"/>
      <c r="H1488" s="186"/>
      <c r="I1488" s="186"/>
    </row>
    <row r="1489" spans="1:9" ht="18.95" customHeight="1" x14ac:dyDescent="0.25">
      <c r="A1489" s="52"/>
      <c r="C1489" s="186"/>
      <c r="D1489" s="186"/>
      <c r="E1489" s="186"/>
      <c r="F1489" s="186"/>
      <c r="G1489" s="187"/>
      <c r="H1489" s="186"/>
      <c r="I1489" s="186"/>
    </row>
    <row r="1490" spans="1:9" ht="18.95" customHeight="1" x14ac:dyDescent="0.25">
      <c r="A1490" s="52"/>
      <c r="C1490" s="186"/>
      <c r="D1490" s="186"/>
      <c r="E1490" s="186"/>
      <c r="F1490" s="186"/>
      <c r="G1490" s="187"/>
      <c r="H1490" s="186"/>
      <c r="I1490" s="186"/>
    </row>
    <row r="1491" spans="1:9" ht="18.95" customHeight="1" x14ac:dyDescent="0.25">
      <c r="A1491" s="52"/>
      <c r="C1491" s="186"/>
      <c r="D1491" s="186"/>
      <c r="E1491" s="186"/>
      <c r="F1491" s="186"/>
      <c r="G1491" s="187"/>
      <c r="H1491" s="186"/>
      <c r="I1491" s="186"/>
    </row>
    <row r="1492" spans="1:9" ht="18.95" customHeight="1" x14ac:dyDescent="0.25">
      <c r="A1492" s="52"/>
      <c r="C1492" s="186"/>
      <c r="D1492" s="186"/>
      <c r="E1492" s="186"/>
      <c r="F1492" s="186"/>
      <c r="G1492" s="187"/>
      <c r="H1492" s="186"/>
      <c r="I1492" s="186"/>
    </row>
    <row r="1493" spans="1:9" ht="18.95" customHeight="1" x14ac:dyDescent="0.25">
      <c r="A1493" s="52"/>
      <c r="C1493" s="186"/>
      <c r="D1493" s="186"/>
      <c r="E1493" s="186"/>
      <c r="F1493" s="186"/>
      <c r="G1493" s="187"/>
      <c r="H1493" s="186"/>
      <c r="I1493" s="186"/>
    </row>
    <row r="1494" spans="1:9" ht="18.95" customHeight="1" x14ac:dyDescent="0.25">
      <c r="A1494" s="52"/>
      <c r="C1494" s="186"/>
      <c r="D1494" s="186"/>
      <c r="E1494" s="186"/>
      <c r="F1494" s="186"/>
      <c r="G1494" s="187"/>
      <c r="H1494" s="186"/>
      <c r="I1494" s="186"/>
    </row>
    <row r="1495" spans="1:9" ht="18.95" customHeight="1" x14ac:dyDescent="0.25">
      <c r="A1495" s="52"/>
      <c r="C1495" s="186"/>
      <c r="D1495" s="186"/>
      <c r="E1495" s="186"/>
      <c r="F1495" s="186"/>
      <c r="G1495" s="187"/>
      <c r="H1495" s="186"/>
      <c r="I1495" s="186"/>
    </row>
    <row r="1496" spans="1:9" ht="18.95" customHeight="1" x14ac:dyDescent="0.25">
      <c r="A1496" s="52"/>
      <c r="C1496" s="186"/>
      <c r="D1496" s="186"/>
      <c r="E1496" s="186"/>
      <c r="F1496" s="186"/>
      <c r="G1496" s="187"/>
      <c r="H1496" s="186"/>
      <c r="I1496" s="186"/>
    </row>
    <row r="1497" spans="1:9" ht="18.95" customHeight="1" x14ac:dyDescent="0.25">
      <c r="A1497" s="52"/>
      <c r="C1497" s="186"/>
      <c r="D1497" s="186"/>
      <c r="E1497" s="186"/>
      <c r="F1497" s="186"/>
      <c r="G1497" s="187"/>
      <c r="H1497" s="186"/>
      <c r="I1497" s="186"/>
    </row>
    <row r="1498" spans="1:9" ht="18.95" customHeight="1" x14ac:dyDescent="0.25">
      <c r="A1498" s="52"/>
      <c r="C1498" s="186"/>
      <c r="D1498" s="186"/>
      <c r="E1498" s="186"/>
      <c r="F1498" s="186"/>
      <c r="G1498" s="187"/>
      <c r="H1498" s="186"/>
      <c r="I1498" s="186"/>
    </row>
    <row r="1499" spans="1:9" ht="18.95" customHeight="1" x14ac:dyDescent="0.25">
      <c r="A1499" s="52"/>
      <c r="C1499" s="186"/>
      <c r="D1499" s="186"/>
      <c r="E1499" s="186"/>
      <c r="F1499" s="186"/>
      <c r="G1499" s="187"/>
      <c r="H1499" s="186"/>
      <c r="I1499" s="186"/>
    </row>
    <row r="1500" spans="1:9" ht="18.95" customHeight="1" x14ac:dyDescent="0.25">
      <c r="A1500" s="52"/>
      <c r="C1500" s="186"/>
      <c r="D1500" s="186"/>
      <c r="E1500" s="186"/>
      <c r="F1500" s="186"/>
      <c r="G1500" s="187"/>
      <c r="H1500" s="186"/>
      <c r="I1500" s="186"/>
    </row>
    <row r="1501" spans="1:9" ht="18.95" customHeight="1" x14ac:dyDescent="0.25">
      <c r="A1501" s="52"/>
      <c r="C1501" s="186"/>
      <c r="D1501" s="186"/>
      <c r="E1501" s="186"/>
      <c r="F1501" s="186"/>
      <c r="G1501" s="187"/>
      <c r="H1501" s="186"/>
      <c r="I1501" s="186"/>
    </row>
    <row r="1502" spans="1:9" ht="18.95" customHeight="1" x14ac:dyDescent="0.25">
      <c r="A1502" s="52"/>
      <c r="C1502" s="186"/>
      <c r="D1502" s="186"/>
      <c r="E1502" s="186"/>
      <c r="F1502" s="186"/>
      <c r="G1502" s="187"/>
      <c r="H1502" s="186"/>
      <c r="I1502" s="186"/>
    </row>
    <row r="1503" spans="1:9" ht="18.95" customHeight="1" x14ac:dyDescent="0.25">
      <c r="A1503" s="52"/>
      <c r="C1503" s="186"/>
      <c r="D1503" s="186"/>
      <c r="E1503" s="186"/>
      <c r="F1503" s="186"/>
      <c r="G1503" s="187"/>
      <c r="H1503" s="186"/>
      <c r="I1503" s="186"/>
    </row>
    <row r="1504" spans="1:9" ht="18.95" customHeight="1" x14ac:dyDescent="0.25">
      <c r="A1504" s="52"/>
      <c r="C1504" s="186"/>
      <c r="D1504" s="186"/>
      <c r="E1504" s="186"/>
      <c r="F1504" s="186"/>
      <c r="G1504" s="187"/>
      <c r="H1504" s="186"/>
      <c r="I1504" s="186"/>
    </row>
    <row r="1505" spans="1:9" ht="18.95" customHeight="1" x14ac:dyDescent="0.25">
      <c r="A1505" s="52"/>
      <c r="C1505" s="186"/>
      <c r="D1505" s="186"/>
      <c r="E1505" s="186"/>
      <c r="F1505" s="186"/>
      <c r="G1505" s="187"/>
      <c r="H1505" s="186"/>
      <c r="I1505" s="186"/>
    </row>
    <row r="1506" spans="1:9" ht="18.95" customHeight="1" x14ac:dyDescent="0.25">
      <c r="A1506" s="52"/>
      <c r="C1506" s="186"/>
      <c r="D1506" s="186"/>
      <c r="E1506" s="186"/>
      <c r="F1506" s="186"/>
      <c r="G1506" s="187"/>
      <c r="H1506" s="186"/>
      <c r="I1506" s="186"/>
    </row>
    <row r="1507" spans="1:9" ht="18.95" customHeight="1" x14ac:dyDescent="0.25">
      <c r="A1507" s="52"/>
      <c r="C1507" s="186"/>
      <c r="D1507" s="186"/>
      <c r="E1507" s="186"/>
      <c r="F1507" s="186"/>
      <c r="G1507" s="187"/>
      <c r="H1507" s="186"/>
      <c r="I1507" s="186"/>
    </row>
    <row r="1508" spans="1:9" ht="18.95" customHeight="1" x14ac:dyDescent="0.25">
      <c r="A1508" s="52"/>
      <c r="C1508" s="186"/>
      <c r="D1508" s="186"/>
      <c r="E1508" s="186"/>
      <c r="F1508" s="186"/>
      <c r="G1508" s="187"/>
      <c r="H1508" s="186"/>
      <c r="I1508" s="186"/>
    </row>
    <row r="1509" spans="1:9" ht="18.95" customHeight="1" x14ac:dyDescent="0.25">
      <c r="A1509" s="52"/>
      <c r="C1509" s="186"/>
      <c r="D1509" s="186"/>
      <c r="E1509" s="186"/>
      <c r="F1509" s="186"/>
      <c r="G1509" s="187"/>
      <c r="H1509" s="186"/>
      <c r="I1509" s="186"/>
    </row>
    <row r="1510" spans="1:9" ht="18.95" customHeight="1" x14ac:dyDescent="0.25">
      <c r="A1510" s="52"/>
      <c r="C1510" s="186"/>
      <c r="D1510" s="186"/>
      <c r="E1510" s="186"/>
      <c r="F1510" s="186"/>
      <c r="G1510" s="187"/>
      <c r="H1510" s="186"/>
      <c r="I1510" s="186"/>
    </row>
    <row r="1511" spans="1:9" ht="18.95" customHeight="1" x14ac:dyDescent="0.25">
      <c r="A1511" s="52"/>
      <c r="C1511" s="186"/>
      <c r="D1511" s="186"/>
      <c r="E1511" s="186"/>
      <c r="F1511" s="186"/>
      <c r="G1511" s="187"/>
      <c r="H1511" s="186"/>
      <c r="I1511" s="186"/>
    </row>
    <row r="1512" spans="1:9" ht="18.95" customHeight="1" x14ac:dyDescent="0.25">
      <c r="A1512" s="52"/>
      <c r="C1512" s="186"/>
      <c r="D1512" s="186"/>
      <c r="E1512" s="186"/>
      <c r="F1512" s="186"/>
      <c r="G1512" s="187"/>
      <c r="H1512" s="186"/>
      <c r="I1512" s="186"/>
    </row>
    <row r="1513" spans="1:9" ht="18.95" customHeight="1" x14ac:dyDescent="0.25">
      <c r="A1513" s="52"/>
      <c r="C1513" s="186"/>
      <c r="D1513" s="186"/>
      <c r="E1513" s="186"/>
      <c r="F1513" s="186"/>
      <c r="G1513" s="187"/>
      <c r="H1513" s="186"/>
      <c r="I1513" s="186"/>
    </row>
    <row r="1514" spans="1:9" ht="18.95" customHeight="1" x14ac:dyDescent="0.25">
      <c r="A1514" s="52"/>
      <c r="C1514" s="186"/>
      <c r="D1514" s="186"/>
      <c r="E1514" s="186"/>
      <c r="F1514" s="186"/>
      <c r="G1514" s="187"/>
      <c r="H1514" s="186"/>
      <c r="I1514" s="186"/>
    </row>
    <row r="1515" spans="1:9" ht="18.95" customHeight="1" x14ac:dyDescent="0.25">
      <c r="A1515" s="52"/>
      <c r="C1515" s="186"/>
      <c r="D1515" s="186"/>
      <c r="E1515" s="186"/>
      <c r="F1515" s="186"/>
      <c r="G1515" s="187"/>
      <c r="H1515" s="186"/>
      <c r="I1515" s="186"/>
    </row>
    <row r="1516" spans="1:9" ht="18.95" customHeight="1" x14ac:dyDescent="0.25">
      <c r="A1516" s="52"/>
      <c r="C1516" s="186"/>
      <c r="D1516" s="186"/>
      <c r="E1516" s="186"/>
      <c r="F1516" s="186"/>
      <c r="G1516" s="187"/>
      <c r="H1516" s="186"/>
      <c r="I1516" s="186"/>
    </row>
    <row r="1517" spans="1:9" ht="18.95" customHeight="1" x14ac:dyDescent="0.25">
      <c r="A1517" s="52"/>
      <c r="C1517" s="186"/>
      <c r="D1517" s="186"/>
      <c r="E1517" s="186"/>
      <c r="F1517" s="186"/>
      <c r="G1517" s="187"/>
      <c r="H1517" s="186"/>
      <c r="I1517" s="186"/>
    </row>
    <row r="1518" spans="1:9" ht="18.95" customHeight="1" x14ac:dyDescent="0.25">
      <c r="A1518" s="52"/>
      <c r="C1518" s="186"/>
      <c r="D1518" s="186"/>
      <c r="E1518" s="186"/>
      <c r="F1518" s="186"/>
      <c r="G1518" s="187"/>
      <c r="H1518" s="186"/>
      <c r="I1518" s="186"/>
    </row>
    <row r="1519" spans="1:9" ht="18.95" customHeight="1" x14ac:dyDescent="0.25">
      <c r="A1519" s="52"/>
      <c r="C1519" s="186"/>
      <c r="D1519" s="186"/>
      <c r="E1519" s="186"/>
      <c r="F1519" s="186"/>
      <c r="G1519" s="187"/>
      <c r="H1519" s="186"/>
      <c r="I1519" s="186"/>
    </row>
    <row r="1520" spans="1:9" ht="18.95" customHeight="1" x14ac:dyDescent="0.25">
      <c r="A1520" s="52"/>
      <c r="C1520" s="186"/>
      <c r="D1520" s="186"/>
      <c r="E1520" s="186"/>
      <c r="F1520" s="186"/>
      <c r="G1520" s="187"/>
      <c r="H1520" s="186"/>
      <c r="I1520" s="186"/>
    </row>
    <row r="1521" spans="1:9" ht="18.95" customHeight="1" x14ac:dyDescent="0.25">
      <c r="A1521" s="52"/>
      <c r="C1521" s="186"/>
      <c r="D1521" s="186"/>
      <c r="E1521" s="186"/>
      <c r="F1521" s="186"/>
      <c r="G1521" s="187"/>
      <c r="H1521" s="186"/>
      <c r="I1521" s="186"/>
    </row>
    <row r="1522" spans="1:9" ht="18.95" customHeight="1" x14ac:dyDescent="0.25">
      <c r="A1522" s="52"/>
      <c r="C1522" s="186"/>
      <c r="D1522" s="186"/>
      <c r="E1522" s="186"/>
      <c r="F1522" s="186"/>
      <c r="G1522" s="187"/>
      <c r="H1522" s="186"/>
      <c r="I1522" s="186"/>
    </row>
    <row r="1523" spans="1:9" ht="18.95" customHeight="1" x14ac:dyDescent="0.25">
      <c r="A1523" s="52"/>
      <c r="C1523" s="186"/>
      <c r="D1523" s="186"/>
      <c r="E1523" s="186"/>
      <c r="F1523" s="186"/>
      <c r="G1523" s="187"/>
      <c r="H1523" s="186"/>
      <c r="I1523" s="186"/>
    </row>
    <row r="1524" spans="1:9" ht="18.95" customHeight="1" x14ac:dyDescent="0.25">
      <c r="A1524" s="52"/>
      <c r="C1524" s="186"/>
      <c r="D1524" s="186"/>
      <c r="E1524" s="186"/>
      <c r="F1524" s="186"/>
      <c r="G1524" s="187"/>
      <c r="H1524" s="186"/>
      <c r="I1524" s="186"/>
    </row>
    <row r="1525" spans="1:9" ht="18.95" customHeight="1" x14ac:dyDescent="0.25">
      <c r="A1525" s="52"/>
      <c r="C1525" s="186"/>
      <c r="D1525" s="186"/>
      <c r="E1525" s="186"/>
      <c r="F1525" s="186"/>
      <c r="G1525" s="187"/>
      <c r="H1525" s="186"/>
      <c r="I1525" s="186"/>
    </row>
    <row r="1526" spans="1:9" ht="18.95" customHeight="1" x14ac:dyDescent="0.25">
      <c r="A1526" s="52"/>
      <c r="C1526" s="186"/>
      <c r="D1526" s="186"/>
      <c r="E1526" s="186"/>
      <c r="F1526" s="186"/>
      <c r="G1526" s="187"/>
      <c r="H1526" s="186"/>
      <c r="I1526" s="186"/>
    </row>
    <row r="1527" spans="1:9" ht="18.95" customHeight="1" x14ac:dyDescent="0.25">
      <c r="A1527" s="52"/>
      <c r="C1527" s="186"/>
      <c r="D1527" s="186"/>
      <c r="E1527" s="186"/>
      <c r="F1527" s="186"/>
      <c r="G1527" s="187"/>
      <c r="H1527" s="186"/>
      <c r="I1527" s="186"/>
    </row>
    <row r="1528" spans="1:9" ht="18.95" customHeight="1" x14ac:dyDescent="0.25">
      <c r="A1528" s="52"/>
      <c r="C1528" s="186"/>
      <c r="D1528" s="186"/>
      <c r="E1528" s="186"/>
      <c r="F1528" s="186"/>
      <c r="G1528" s="187"/>
      <c r="H1528" s="186"/>
      <c r="I1528" s="186"/>
    </row>
    <row r="1529" spans="1:9" ht="18.95" customHeight="1" x14ac:dyDescent="0.25">
      <c r="A1529" s="52"/>
      <c r="C1529" s="186"/>
      <c r="D1529" s="186"/>
      <c r="E1529" s="186"/>
      <c r="F1529" s="186"/>
      <c r="G1529" s="187"/>
      <c r="H1529" s="186"/>
      <c r="I1529" s="186"/>
    </row>
    <row r="1530" spans="1:9" ht="18.95" customHeight="1" x14ac:dyDescent="0.25">
      <c r="A1530" s="52"/>
      <c r="C1530" s="186"/>
      <c r="D1530" s="186"/>
      <c r="E1530" s="186"/>
      <c r="F1530" s="186"/>
      <c r="G1530" s="187"/>
      <c r="H1530" s="186"/>
      <c r="I1530" s="186"/>
    </row>
    <row r="1531" spans="1:9" ht="18.95" customHeight="1" x14ac:dyDescent="0.25">
      <c r="A1531" s="52"/>
      <c r="C1531" s="186"/>
      <c r="D1531" s="186"/>
      <c r="E1531" s="186"/>
      <c r="F1531" s="186"/>
      <c r="G1531" s="187"/>
      <c r="H1531" s="186"/>
      <c r="I1531" s="186"/>
    </row>
    <row r="1532" spans="1:9" ht="18.95" customHeight="1" x14ac:dyDescent="0.25">
      <c r="A1532" s="52"/>
      <c r="C1532" s="186"/>
      <c r="D1532" s="186"/>
      <c r="E1532" s="186"/>
      <c r="F1532" s="186"/>
      <c r="G1532" s="187"/>
      <c r="H1532" s="186"/>
      <c r="I1532" s="186"/>
    </row>
    <row r="1533" spans="1:9" ht="18.95" customHeight="1" x14ac:dyDescent="0.25">
      <c r="A1533" s="52"/>
      <c r="C1533" s="186"/>
      <c r="D1533" s="186"/>
      <c r="E1533" s="186"/>
      <c r="F1533" s="186"/>
      <c r="G1533" s="187"/>
      <c r="H1533" s="186"/>
      <c r="I1533" s="186"/>
    </row>
    <row r="1534" spans="1:9" ht="18.95" customHeight="1" x14ac:dyDescent="0.25">
      <c r="A1534" s="52"/>
      <c r="C1534" s="186"/>
      <c r="D1534" s="186"/>
      <c r="E1534" s="186"/>
      <c r="F1534" s="186"/>
      <c r="G1534" s="187"/>
      <c r="H1534" s="186"/>
      <c r="I1534" s="186"/>
    </row>
    <row r="1535" spans="1:9" ht="18.95" customHeight="1" x14ac:dyDescent="0.25">
      <c r="A1535" s="52"/>
      <c r="C1535" s="186"/>
      <c r="D1535" s="186"/>
      <c r="E1535" s="186"/>
      <c r="F1535" s="186"/>
      <c r="G1535" s="187"/>
      <c r="H1535" s="186"/>
      <c r="I1535" s="186"/>
    </row>
    <row r="1536" spans="1:9" ht="18.95" customHeight="1" x14ac:dyDescent="0.25">
      <c r="A1536" s="52"/>
      <c r="C1536" s="186"/>
      <c r="D1536" s="186"/>
      <c r="E1536" s="186"/>
      <c r="F1536" s="186"/>
      <c r="G1536" s="187"/>
      <c r="H1536" s="186"/>
      <c r="I1536" s="186"/>
    </row>
    <row r="1537" spans="1:9" ht="18.95" customHeight="1" x14ac:dyDescent="0.25">
      <c r="A1537" s="52"/>
      <c r="C1537" s="186"/>
      <c r="D1537" s="186"/>
      <c r="E1537" s="186"/>
      <c r="F1537" s="186"/>
      <c r="G1537" s="187"/>
      <c r="H1537" s="186"/>
      <c r="I1537" s="186"/>
    </row>
    <row r="1538" spans="1:9" ht="18.95" customHeight="1" x14ac:dyDescent="0.25">
      <c r="A1538" s="52"/>
      <c r="C1538" s="186"/>
      <c r="D1538" s="186"/>
      <c r="E1538" s="186"/>
      <c r="F1538" s="186"/>
      <c r="G1538" s="187"/>
      <c r="H1538" s="186"/>
      <c r="I1538" s="186"/>
    </row>
    <row r="1539" spans="1:9" ht="18.95" customHeight="1" x14ac:dyDescent="0.25">
      <c r="A1539" s="52"/>
      <c r="C1539" s="186"/>
      <c r="D1539" s="186"/>
      <c r="E1539" s="186"/>
      <c r="F1539" s="186"/>
      <c r="G1539" s="187"/>
      <c r="H1539" s="186"/>
      <c r="I1539" s="186"/>
    </row>
    <row r="1540" spans="1:9" ht="18.95" customHeight="1" x14ac:dyDescent="0.25">
      <c r="A1540" s="52"/>
      <c r="C1540" s="186"/>
      <c r="D1540" s="186"/>
      <c r="E1540" s="186"/>
      <c r="F1540" s="186"/>
      <c r="G1540" s="187"/>
      <c r="H1540" s="186"/>
      <c r="I1540" s="186"/>
    </row>
    <row r="1541" spans="1:9" ht="18.95" customHeight="1" x14ac:dyDescent="0.25">
      <c r="A1541" s="52"/>
      <c r="C1541" s="186"/>
      <c r="D1541" s="186"/>
      <c r="E1541" s="186"/>
      <c r="F1541" s="186"/>
      <c r="G1541" s="187"/>
      <c r="H1541" s="186"/>
      <c r="I1541" s="186"/>
    </row>
    <row r="1542" spans="1:9" ht="18.95" customHeight="1" x14ac:dyDescent="0.25">
      <c r="A1542" s="52"/>
      <c r="C1542" s="186"/>
      <c r="D1542" s="186"/>
      <c r="E1542" s="186"/>
      <c r="F1542" s="186"/>
      <c r="G1542" s="187"/>
      <c r="H1542" s="186"/>
      <c r="I1542" s="186"/>
    </row>
    <row r="1543" spans="1:9" ht="18.95" customHeight="1" x14ac:dyDescent="0.25">
      <c r="A1543" s="52"/>
      <c r="C1543" s="186"/>
      <c r="D1543" s="186"/>
      <c r="E1543" s="186"/>
      <c r="F1543" s="186"/>
      <c r="G1543" s="187"/>
      <c r="H1543" s="186"/>
      <c r="I1543" s="186"/>
    </row>
    <row r="1544" spans="1:9" ht="18.95" customHeight="1" x14ac:dyDescent="0.25">
      <c r="A1544" s="52"/>
      <c r="C1544" s="186"/>
      <c r="D1544" s="186"/>
      <c r="E1544" s="186"/>
      <c r="F1544" s="186"/>
      <c r="G1544" s="187"/>
      <c r="H1544" s="186"/>
      <c r="I1544" s="186"/>
    </row>
    <row r="1545" spans="1:9" ht="18.95" customHeight="1" x14ac:dyDescent="0.25">
      <c r="A1545" s="52"/>
      <c r="C1545" s="186"/>
      <c r="D1545" s="186"/>
      <c r="E1545" s="186"/>
      <c r="F1545" s="186"/>
      <c r="G1545" s="187"/>
      <c r="H1545" s="186"/>
      <c r="I1545" s="186"/>
    </row>
    <row r="1546" spans="1:9" ht="18.95" customHeight="1" x14ac:dyDescent="0.25">
      <c r="A1546" s="52"/>
      <c r="C1546" s="186"/>
      <c r="D1546" s="186"/>
      <c r="E1546" s="186"/>
      <c r="F1546" s="186"/>
      <c r="G1546" s="187"/>
      <c r="H1546" s="186"/>
      <c r="I1546" s="186"/>
    </row>
    <row r="1547" spans="1:9" ht="18.95" customHeight="1" x14ac:dyDescent="0.25">
      <c r="A1547" s="52"/>
      <c r="C1547" s="186"/>
      <c r="D1547" s="186"/>
      <c r="E1547" s="186"/>
      <c r="F1547" s="186"/>
      <c r="G1547" s="187"/>
      <c r="H1547" s="186"/>
      <c r="I1547" s="186"/>
    </row>
    <row r="1548" spans="1:9" ht="18.95" customHeight="1" x14ac:dyDescent="0.25">
      <c r="A1548" s="52"/>
      <c r="C1548" s="186"/>
      <c r="D1548" s="186"/>
      <c r="E1548" s="186"/>
      <c r="F1548" s="186"/>
      <c r="G1548" s="187"/>
      <c r="H1548" s="186"/>
      <c r="I1548" s="186"/>
    </row>
    <row r="1549" spans="1:9" ht="18.95" customHeight="1" x14ac:dyDescent="0.25">
      <c r="A1549" s="52"/>
      <c r="C1549" s="186"/>
      <c r="D1549" s="186"/>
      <c r="E1549" s="186"/>
      <c r="F1549" s="186"/>
      <c r="G1549" s="187"/>
      <c r="H1549" s="186"/>
      <c r="I1549" s="186"/>
    </row>
    <row r="1550" spans="1:9" ht="18.95" customHeight="1" x14ac:dyDescent="0.25">
      <c r="A1550" s="52"/>
      <c r="C1550" s="186"/>
      <c r="D1550" s="186"/>
      <c r="E1550" s="186"/>
      <c r="F1550" s="186"/>
      <c r="G1550" s="187"/>
      <c r="H1550" s="186"/>
      <c r="I1550" s="186"/>
    </row>
    <row r="1551" spans="1:9" ht="18.95" customHeight="1" x14ac:dyDescent="0.25">
      <c r="A1551" s="52"/>
      <c r="C1551" s="186"/>
      <c r="D1551" s="186"/>
      <c r="E1551" s="186"/>
      <c r="F1551" s="186"/>
      <c r="G1551" s="187"/>
      <c r="H1551" s="186"/>
      <c r="I1551" s="186"/>
    </row>
    <row r="1552" spans="1:9" ht="18.95" customHeight="1" x14ac:dyDescent="0.25">
      <c r="A1552" s="52"/>
      <c r="C1552" s="186"/>
      <c r="D1552" s="186"/>
      <c r="E1552" s="186"/>
      <c r="F1552" s="186"/>
      <c r="G1552" s="187"/>
      <c r="H1552" s="186"/>
      <c r="I1552" s="186"/>
    </row>
    <row r="1553" spans="1:9" ht="18.95" customHeight="1" x14ac:dyDescent="0.25">
      <c r="A1553" s="52"/>
      <c r="C1553" s="186"/>
      <c r="D1553" s="186"/>
      <c r="E1553" s="186"/>
      <c r="F1553" s="186"/>
      <c r="G1553" s="187"/>
      <c r="H1553" s="186"/>
      <c r="I1553" s="186"/>
    </row>
    <row r="1554" spans="1:9" ht="18.95" customHeight="1" x14ac:dyDescent="0.25">
      <c r="A1554" s="52"/>
      <c r="C1554" s="186"/>
      <c r="D1554" s="186"/>
      <c r="E1554" s="186"/>
      <c r="F1554" s="186"/>
      <c r="G1554" s="187"/>
      <c r="H1554" s="186"/>
      <c r="I1554" s="186"/>
    </row>
    <row r="1555" spans="1:9" ht="18.95" customHeight="1" x14ac:dyDescent="0.25">
      <c r="A1555" s="52"/>
      <c r="C1555" s="186"/>
      <c r="D1555" s="186"/>
      <c r="E1555" s="186"/>
      <c r="F1555" s="186"/>
      <c r="G1555" s="187"/>
      <c r="H1555" s="186"/>
      <c r="I1555" s="186"/>
    </row>
    <row r="1556" spans="1:9" ht="18.95" customHeight="1" x14ac:dyDescent="0.25">
      <c r="A1556" s="52"/>
      <c r="C1556" s="186"/>
      <c r="D1556" s="186"/>
      <c r="E1556" s="186"/>
      <c r="F1556" s="186"/>
      <c r="G1556" s="187"/>
      <c r="H1556" s="186"/>
      <c r="I1556" s="186"/>
    </row>
    <row r="1557" spans="1:9" ht="18.95" customHeight="1" x14ac:dyDescent="0.25">
      <c r="A1557" s="52"/>
      <c r="C1557" s="186"/>
      <c r="D1557" s="186"/>
      <c r="E1557" s="186"/>
      <c r="F1557" s="186"/>
      <c r="G1557" s="187"/>
      <c r="H1557" s="186"/>
      <c r="I1557" s="186"/>
    </row>
    <row r="1558" spans="1:9" ht="18.95" customHeight="1" x14ac:dyDescent="0.25">
      <c r="A1558" s="52"/>
      <c r="C1558" s="186"/>
      <c r="D1558" s="186"/>
      <c r="E1558" s="186"/>
      <c r="F1558" s="186"/>
      <c r="G1558" s="187"/>
      <c r="H1558" s="186"/>
      <c r="I1558" s="186"/>
    </row>
    <row r="1559" spans="1:9" ht="18.95" customHeight="1" x14ac:dyDescent="0.25">
      <c r="A1559" s="52"/>
      <c r="C1559" s="186"/>
      <c r="D1559" s="186"/>
      <c r="E1559" s="186"/>
      <c r="F1559" s="186"/>
      <c r="G1559" s="187"/>
      <c r="H1559" s="186"/>
      <c r="I1559" s="186"/>
    </row>
    <row r="1560" spans="1:9" ht="18.95" customHeight="1" x14ac:dyDescent="0.25">
      <c r="A1560" s="52"/>
      <c r="C1560" s="186"/>
      <c r="D1560" s="186"/>
      <c r="E1560" s="186"/>
      <c r="F1560" s="186"/>
      <c r="G1560" s="187"/>
      <c r="H1560" s="186"/>
      <c r="I1560" s="186"/>
    </row>
    <row r="1561" spans="1:9" ht="18.95" customHeight="1" x14ac:dyDescent="0.25">
      <c r="A1561" s="52"/>
      <c r="C1561" s="186"/>
      <c r="D1561" s="186"/>
      <c r="E1561" s="186"/>
      <c r="F1561" s="186"/>
      <c r="G1561" s="187"/>
      <c r="H1561" s="186"/>
      <c r="I1561" s="186"/>
    </row>
    <row r="1562" spans="1:9" ht="18.95" customHeight="1" x14ac:dyDescent="0.25">
      <c r="A1562" s="52"/>
      <c r="C1562" s="186"/>
      <c r="D1562" s="186"/>
      <c r="E1562" s="186"/>
      <c r="F1562" s="186"/>
      <c r="G1562" s="187"/>
      <c r="H1562" s="186"/>
      <c r="I1562" s="186"/>
    </row>
    <row r="1563" spans="1:9" ht="18.95" customHeight="1" x14ac:dyDescent="0.25">
      <c r="A1563" s="52"/>
      <c r="C1563" s="186"/>
      <c r="D1563" s="186"/>
      <c r="E1563" s="186"/>
      <c r="F1563" s="186"/>
      <c r="G1563" s="187"/>
      <c r="H1563" s="186"/>
      <c r="I1563" s="186"/>
    </row>
    <row r="1564" spans="1:9" ht="18.95" customHeight="1" x14ac:dyDescent="0.25">
      <c r="A1564" s="52"/>
      <c r="C1564" s="186"/>
      <c r="D1564" s="186"/>
      <c r="E1564" s="186"/>
      <c r="F1564" s="186"/>
      <c r="G1564" s="187"/>
      <c r="H1564" s="186"/>
      <c r="I1564" s="186"/>
    </row>
    <row r="1565" spans="1:9" ht="18.95" customHeight="1" x14ac:dyDescent="0.25">
      <c r="A1565" s="52"/>
      <c r="C1565" s="186"/>
      <c r="D1565" s="186"/>
      <c r="E1565" s="186"/>
      <c r="F1565" s="186"/>
      <c r="G1565" s="187"/>
      <c r="H1565" s="186"/>
      <c r="I1565" s="186"/>
    </row>
    <row r="1566" spans="1:9" ht="18.95" customHeight="1" x14ac:dyDescent="0.25">
      <c r="A1566" s="52"/>
      <c r="C1566" s="186"/>
      <c r="D1566" s="186"/>
      <c r="E1566" s="186"/>
      <c r="F1566" s="186"/>
      <c r="G1566" s="187"/>
      <c r="H1566" s="186"/>
      <c r="I1566" s="186"/>
    </row>
    <row r="1567" spans="1:9" ht="18.95" customHeight="1" x14ac:dyDescent="0.25">
      <c r="A1567" s="52"/>
      <c r="C1567" s="186"/>
      <c r="D1567" s="186"/>
      <c r="E1567" s="186"/>
      <c r="F1567" s="186"/>
      <c r="G1567" s="187"/>
      <c r="H1567" s="186"/>
      <c r="I1567" s="186"/>
    </row>
    <row r="1568" spans="1:9" ht="18.95" customHeight="1" x14ac:dyDescent="0.25">
      <c r="A1568" s="52"/>
      <c r="C1568" s="186"/>
      <c r="D1568" s="186"/>
      <c r="E1568" s="186"/>
      <c r="F1568" s="186"/>
      <c r="G1568" s="187"/>
      <c r="H1568" s="186"/>
      <c r="I1568" s="186"/>
    </row>
    <row r="1569" spans="1:9" ht="18.95" customHeight="1" x14ac:dyDescent="0.25">
      <c r="A1569" s="52"/>
      <c r="C1569" s="186"/>
      <c r="D1569" s="186"/>
      <c r="E1569" s="186"/>
      <c r="F1569" s="186"/>
      <c r="G1569" s="187"/>
      <c r="H1569" s="186"/>
      <c r="I1569" s="186"/>
    </row>
    <row r="1570" spans="1:9" ht="18.95" customHeight="1" x14ac:dyDescent="0.25">
      <c r="A1570" s="52"/>
      <c r="C1570" s="186"/>
      <c r="D1570" s="186"/>
      <c r="E1570" s="186"/>
      <c r="F1570" s="186"/>
      <c r="G1570" s="187"/>
      <c r="H1570" s="186"/>
      <c r="I1570" s="186"/>
    </row>
    <row r="1571" spans="1:9" ht="18.95" customHeight="1" x14ac:dyDescent="0.25">
      <c r="A1571" s="52"/>
      <c r="C1571" s="186"/>
      <c r="D1571" s="186"/>
      <c r="E1571" s="186"/>
      <c r="F1571" s="186"/>
      <c r="G1571" s="187"/>
      <c r="H1571" s="186"/>
      <c r="I1571" s="186"/>
    </row>
    <row r="1572" spans="1:9" ht="18.95" customHeight="1" x14ac:dyDescent="0.25">
      <c r="A1572" s="52"/>
      <c r="C1572" s="186"/>
      <c r="D1572" s="186"/>
      <c r="E1572" s="186"/>
      <c r="F1572" s="186"/>
      <c r="G1572" s="187"/>
      <c r="H1572" s="186"/>
      <c r="I1572" s="186"/>
    </row>
    <row r="1573" spans="1:9" ht="18.95" customHeight="1" x14ac:dyDescent="0.25">
      <c r="A1573" s="52"/>
      <c r="C1573" s="186"/>
      <c r="D1573" s="186"/>
      <c r="E1573" s="186"/>
      <c r="F1573" s="186"/>
      <c r="G1573" s="187"/>
      <c r="H1573" s="186"/>
      <c r="I1573" s="186"/>
    </row>
    <row r="1574" spans="1:9" ht="18.95" customHeight="1" x14ac:dyDescent="0.25">
      <c r="A1574" s="52"/>
      <c r="C1574" s="186"/>
      <c r="D1574" s="186"/>
      <c r="E1574" s="186"/>
      <c r="F1574" s="186"/>
      <c r="G1574" s="187"/>
      <c r="H1574" s="186"/>
      <c r="I1574" s="186"/>
    </row>
    <row r="1575" spans="1:9" ht="18.95" customHeight="1" x14ac:dyDescent="0.25">
      <c r="A1575" s="52"/>
      <c r="C1575" s="186"/>
      <c r="D1575" s="186"/>
      <c r="E1575" s="186"/>
      <c r="F1575" s="186"/>
      <c r="G1575" s="187"/>
      <c r="H1575" s="186"/>
      <c r="I1575" s="186"/>
    </row>
    <row r="1576" spans="1:9" ht="18.95" customHeight="1" x14ac:dyDescent="0.25">
      <c r="A1576" s="52"/>
      <c r="C1576" s="186"/>
      <c r="D1576" s="186"/>
      <c r="E1576" s="186"/>
      <c r="F1576" s="186"/>
      <c r="G1576" s="187"/>
      <c r="H1576" s="186"/>
      <c r="I1576" s="186"/>
    </row>
    <row r="1577" spans="1:9" ht="18.95" customHeight="1" x14ac:dyDescent="0.25">
      <c r="A1577" s="52"/>
      <c r="C1577" s="186"/>
      <c r="D1577" s="186"/>
      <c r="E1577" s="186"/>
      <c r="F1577" s="186"/>
      <c r="G1577" s="187"/>
      <c r="H1577" s="186"/>
      <c r="I1577" s="186"/>
    </row>
    <row r="1578" spans="1:9" ht="18.95" customHeight="1" x14ac:dyDescent="0.25">
      <c r="A1578" s="52"/>
      <c r="C1578" s="186"/>
      <c r="D1578" s="186"/>
      <c r="E1578" s="186"/>
      <c r="F1578" s="186"/>
      <c r="G1578" s="187"/>
      <c r="H1578" s="186"/>
      <c r="I1578" s="186"/>
    </row>
    <row r="1579" spans="1:9" ht="18.95" customHeight="1" x14ac:dyDescent="0.25">
      <c r="A1579" s="52"/>
      <c r="C1579" s="186"/>
      <c r="D1579" s="186"/>
      <c r="E1579" s="186"/>
      <c r="F1579" s="186"/>
      <c r="G1579" s="187"/>
      <c r="H1579" s="186"/>
      <c r="I1579" s="186"/>
    </row>
    <row r="1580" spans="1:9" ht="18.95" customHeight="1" x14ac:dyDescent="0.25">
      <c r="A1580" s="52"/>
      <c r="C1580" s="186"/>
      <c r="D1580" s="186"/>
      <c r="E1580" s="186"/>
      <c r="F1580" s="186"/>
      <c r="G1580" s="187"/>
      <c r="H1580" s="186"/>
      <c r="I1580" s="186"/>
    </row>
    <row r="1581" spans="1:9" ht="18.95" customHeight="1" x14ac:dyDescent="0.25">
      <c r="A1581" s="52"/>
      <c r="C1581" s="186"/>
      <c r="D1581" s="186"/>
      <c r="E1581" s="186"/>
      <c r="F1581" s="186"/>
      <c r="G1581" s="187"/>
      <c r="H1581" s="186"/>
      <c r="I1581" s="186"/>
    </row>
    <row r="1582" spans="1:9" ht="18.95" customHeight="1" x14ac:dyDescent="0.25">
      <c r="A1582" s="52"/>
      <c r="C1582" s="186"/>
      <c r="D1582" s="186"/>
      <c r="E1582" s="186"/>
      <c r="F1582" s="186"/>
      <c r="G1582" s="187"/>
      <c r="H1582" s="186"/>
      <c r="I1582" s="186"/>
    </row>
    <row r="1583" spans="1:9" ht="18.95" customHeight="1" x14ac:dyDescent="0.25">
      <c r="A1583" s="52"/>
      <c r="C1583" s="186"/>
      <c r="D1583" s="186"/>
      <c r="E1583" s="186"/>
      <c r="F1583" s="186"/>
      <c r="G1583" s="187"/>
      <c r="H1583" s="186"/>
      <c r="I1583" s="186"/>
    </row>
    <row r="1584" spans="1:9" ht="18.95" customHeight="1" x14ac:dyDescent="0.25">
      <c r="A1584" s="52"/>
      <c r="C1584" s="186"/>
      <c r="D1584" s="186"/>
      <c r="E1584" s="186"/>
      <c r="F1584" s="186"/>
      <c r="G1584" s="187"/>
      <c r="H1584" s="186"/>
      <c r="I1584" s="186"/>
    </row>
    <row r="1585" spans="1:9" ht="18.95" customHeight="1" x14ac:dyDescent="0.25">
      <c r="A1585" s="52"/>
      <c r="C1585" s="186"/>
      <c r="D1585" s="186"/>
      <c r="E1585" s="186"/>
      <c r="F1585" s="186"/>
      <c r="G1585" s="187"/>
      <c r="H1585" s="186"/>
      <c r="I1585" s="186"/>
    </row>
    <row r="1586" spans="1:9" ht="18.95" customHeight="1" x14ac:dyDescent="0.25">
      <c r="A1586" s="52"/>
      <c r="C1586" s="186"/>
      <c r="D1586" s="186"/>
      <c r="E1586" s="186"/>
      <c r="F1586" s="186"/>
      <c r="G1586" s="187"/>
      <c r="H1586" s="186"/>
      <c r="I1586" s="186"/>
    </row>
    <row r="1587" spans="1:9" ht="18.95" customHeight="1" x14ac:dyDescent="0.25">
      <c r="A1587" s="52"/>
      <c r="C1587" s="186"/>
      <c r="D1587" s="186"/>
      <c r="E1587" s="186"/>
      <c r="F1587" s="186"/>
      <c r="G1587" s="187"/>
      <c r="H1587" s="186"/>
      <c r="I1587" s="186"/>
    </row>
    <row r="1588" spans="1:9" ht="18.95" customHeight="1" x14ac:dyDescent="0.25">
      <c r="A1588" s="52"/>
      <c r="C1588" s="186"/>
      <c r="D1588" s="186"/>
      <c r="E1588" s="186"/>
      <c r="F1588" s="186"/>
      <c r="G1588" s="187"/>
      <c r="H1588" s="186"/>
      <c r="I1588" s="186"/>
    </row>
    <row r="1589" spans="1:9" ht="18.95" customHeight="1" x14ac:dyDescent="0.25">
      <c r="A1589" s="52"/>
      <c r="C1589" s="186"/>
      <c r="D1589" s="186"/>
      <c r="E1589" s="186"/>
      <c r="F1589" s="186"/>
      <c r="G1589" s="187"/>
      <c r="H1589" s="186"/>
      <c r="I1589" s="186"/>
    </row>
    <row r="1590" spans="1:9" ht="18.95" customHeight="1" x14ac:dyDescent="0.25">
      <c r="A1590" s="52"/>
      <c r="C1590" s="186"/>
      <c r="D1590" s="186"/>
      <c r="E1590" s="186"/>
      <c r="F1590" s="186"/>
      <c r="G1590" s="187"/>
      <c r="H1590" s="186"/>
      <c r="I1590" s="186"/>
    </row>
    <row r="1591" spans="1:9" ht="18.95" customHeight="1" x14ac:dyDescent="0.25">
      <c r="A1591" s="52"/>
      <c r="C1591" s="186"/>
      <c r="D1591" s="186"/>
      <c r="E1591" s="186"/>
      <c r="F1591" s="186"/>
      <c r="G1591" s="187"/>
      <c r="H1591" s="186"/>
      <c r="I1591" s="186"/>
    </row>
    <row r="1592" spans="1:9" ht="18.95" customHeight="1" x14ac:dyDescent="0.25">
      <c r="A1592" s="52"/>
      <c r="C1592" s="186"/>
      <c r="D1592" s="186"/>
      <c r="E1592" s="186"/>
      <c r="F1592" s="186"/>
      <c r="G1592" s="187"/>
      <c r="H1592" s="186"/>
      <c r="I1592" s="186"/>
    </row>
    <row r="1593" spans="1:9" ht="18.95" customHeight="1" x14ac:dyDescent="0.25">
      <c r="A1593" s="52"/>
      <c r="C1593" s="186"/>
      <c r="D1593" s="186"/>
      <c r="E1593" s="186"/>
      <c r="F1593" s="186"/>
      <c r="G1593" s="187"/>
      <c r="H1593" s="186"/>
      <c r="I1593" s="186"/>
    </row>
    <row r="1594" spans="1:9" ht="18.95" customHeight="1" x14ac:dyDescent="0.25">
      <c r="A1594" s="52"/>
      <c r="C1594" s="186"/>
      <c r="D1594" s="186"/>
      <c r="E1594" s="186"/>
      <c r="F1594" s="186"/>
      <c r="G1594" s="187"/>
      <c r="H1594" s="186"/>
      <c r="I1594" s="186"/>
    </row>
    <row r="1595" spans="1:9" ht="18.95" customHeight="1" x14ac:dyDescent="0.25">
      <c r="A1595" s="52"/>
      <c r="C1595" s="186"/>
      <c r="D1595" s="186"/>
      <c r="E1595" s="186"/>
      <c r="F1595" s="186"/>
      <c r="G1595" s="187"/>
      <c r="H1595" s="186"/>
      <c r="I1595" s="186"/>
    </row>
    <row r="1596" spans="1:9" ht="18.95" customHeight="1" x14ac:dyDescent="0.25">
      <c r="A1596" s="52"/>
      <c r="C1596" s="186"/>
      <c r="D1596" s="186"/>
      <c r="E1596" s="186"/>
      <c r="F1596" s="186"/>
      <c r="G1596" s="187"/>
      <c r="H1596" s="186"/>
      <c r="I1596" s="186"/>
    </row>
    <row r="1597" spans="1:9" ht="18.95" customHeight="1" x14ac:dyDescent="0.25">
      <c r="A1597" s="52"/>
      <c r="C1597" s="186"/>
      <c r="D1597" s="186"/>
      <c r="E1597" s="186"/>
      <c r="F1597" s="186"/>
      <c r="G1597" s="187"/>
      <c r="H1597" s="186"/>
      <c r="I1597" s="186"/>
    </row>
    <row r="1598" spans="1:9" ht="18.95" customHeight="1" x14ac:dyDescent="0.25">
      <c r="A1598" s="52"/>
      <c r="C1598" s="186"/>
      <c r="D1598" s="186"/>
      <c r="E1598" s="186"/>
      <c r="F1598" s="186"/>
      <c r="G1598" s="187"/>
      <c r="H1598" s="186"/>
      <c r="I1598" s="186"/>
    </row>
    <row r="1599" spans="1:9" ht="18.95" customHeight="1" x14ac:dyDescent="0.25">
      <c r="A1599" s="52"/>
      <c r="C1599" s="186"/>
      <c r="D1599" s="186"/>
      <c r="E1599" s="186"/>
      <c r="F1599" s="186"/>
      <c r="G1599" s="187"/>
      <c r="H1599" s="186"/>
      <c r="I1599" s="186"/>
    </row>
    <row r="1600" spans="1:9" ht="18.95" customHeight="1" x14ac:dyDescent="0.25">
      <c r="A1600" s="52"/>
      <c r="C1600" s="186"/>
      <c r="D1600" s="186"/>
      <c r="E1600" s="186"/>
      <c r="F1600" s="186"/>
      <c r="G1600" s="187"/>
      <c r="H1600" s="186"/>
      <c r="I1600" s="186"/>
    </row>
    <row r="1601" spans="1:9" ht="18.95" customHeight="1" x14ac:dyDescent="0.25">
      <c r="A1601" s="52"/>
      <c r="C1601" s="186"/>
      <c r="D1601" s="186"/>
      <c r="E1601" s="186"/>
      <c r="F1601" s="186"/>
      <c r="G1601" s="187"/>
      <c r="H1601" s="186"/>
      <c r="I1601" s="186"/>
    </row>
    <row r="1602" spans="1:9" ht="18.95" customHeight="1" x14ac:dyDescent="0.25">
      <c r="A1602" s="52"/>
      <c r="C1602" s="186"/>
      <c r="D1602" s="186"/>
      <c r="E1602" s="186"/>
      <c r="F1602" s="186"/>
      <c r="G1602" s="187"/>
      <c r="H1602" s="186"/>
      <c r="I1602" s="186"/>
    </row>
    <row r="1603" spans="1:9" ht="18.95" customHeight="1" x14ac:dyDescent="0.25">
      <c r="A1603" s="52"/>
      <c r="C1603" s="186"/>
      <c r="D1603" s="186"/>
      <c r="E1603" s="186"/>
      <c r="F1603" s="186"/>
      <c r="G1603" s="187"/>
      <c r="H1603" s="186"/>
      <c r="I1603" s="186"/>
    </row>
    <row r="1604" spans="1:9" ht="18.95" customHeight="1" x14ac:dyDescent="0.25">
      <c r="A1604" s="52"/>
      <c r="C1604" s="186"/>
      <c r="D1604" s="186"/>
      <c r="E1604" s="186"/>
      <c r="F1604" s="186"/>
      <c r="G1604" s="187"/>
      <c r="H1604" s="186"/>
      <c r="I1604" s="186"/>
    </row>
    <row r="1605" spans="1:9" ht="18.95" customHeight="1" x14ac:dyDescent="0.25">
      <c r="A1605" s="52"/>
      <c r="C1605" s="186"/>
      <c r="D1605" s="186"/>
      <c r="E1605" s="186"/>
      <c r="F1605" s="186"/>
      <c r="G1605" s="187"/>
      <c r="H1605" s="186"/>
      <c r="I1605" s="186"/>
    </row>
    <row r="1606" spans="1:9" ht="18.95" customHeight="1" x14ac:dyDescent="0.25">
      <c r="A1606" s="52"/>
      <c r="C1606" s="186"/>
      <c r="D1606" s="186"/>
      <c r="E1606" s="186"/>
      <c r="F1606" s="186"/>
      <c r="G1606" s="187"/>
      <c r="H1606" s="186"/>
      <c r="I1606" s="186"/>
    </row>
    <row r="1607" spans="1:9" ht="18.95" customHeight="1" x14ac:dyDescent="0.25">
      <c r="A1607" s="52"/>
      <c r="C1607" s="186"/>
      <c r="D1607" s="186"/>
      <c r="E1607" s="186"/>
      <c r="F1607" s="186"/>
      <c r="G1607" s="187"/>
      <c r="H1607" s="186"/>
      <c r="I1607" s="186"/>
    </row>
    <row r="1608" spans="1:9" ht="18.95" customHeight="1" x14ac:dyDescent="0.25">
      <c r="A1608" s="52"/>
      <c r="C1608" s="186"/>
      <c r="D1608" s="186"/>
      <c r="E1608" s="186"/>
      <c r="F1608" s="186"/>
      <c r="G1608" s="187"/>
      <c r="H1608" s="186"/>
      <c r="I1608" s="186"/>
    </row>
    <row r="1609" spans="1:9" ht="18.95" customHeight="1" x14ac:dyDescent="0.25">
      <c r="A1609" s="52"/>
      <c r="C1609" s="186"/>
      <c r="D1609" s="186"/>
      <c r="E1609" s="186"/>
      <c r="F1609" s="186"/>
      <c r="G1609" s="187"/>
      <c r="H1609" s="186"/>
      <c r="I1609" s="186"/>
    </row>
    <row r="1610" spans="1:9" ht="18.95" customHeight="1" x14ac:dyDescent="0.25">
      <c r="A1610" s="52"/>
      <c r="C1610" s="186"/>
      <c r="D1610" s="186"/>
      <c r="E1610" s="186"/>
      <c r="F1610" s="186"/>
      <c r="G1610" s="187"/>
      <c r="H1610" s="186"/>
      <c r="I1610" s="186"/>
    </row>
    <row r="1611" spans="1:9" ht="18.95" customHeight="1" x14ac:dyDescent="0.25">
      <c r="A1611" s="52"/>
      <c r="C1611" s="186"/>
      <c r="D1611" s="186"/>
      <c r="E1611" s="186"/>
      <c r="F1611" s="186"/>
      <c r="G1611" s="187"/>
      <c r="H1611" s="186"/>
      <c r="I1611" s="186"/>
    </row>
    <row r="1612" spans="1:9" ht="18.95" customHeight="1" x14ac:dyDescent="0.25">
      <c r="A1612" s="52"/>
      <c r="C1612" s="186"/>
      <c r="D1612" s="186"/>
      <c r="E1612" s="186"/>
      <c r="F1612" s="186"/>
      <c r="G1612" s="187"/>
      <c r="H1612" s="186"/>
      <c r="I1612" s="186"/>
    </row>
    <row r="1613" spans="1:9" ht="18.95" customHeight="1" x14ac:dyDescent="0.25">
      <c r="A1613" s="52"/>
      <c r="C1613" s="186"/>
      <c r="D1613" s="186"/>
      <c r="E1613" s="186"/>
      <c r="F1613" s="186"/>
      <c r="G1613" s="187"/>
      <c r="H1613" s="186"/>
      <c r="I1613" s="186"/>
    </row>
    <row r="1614" spans="1:9" ht="18.95" customHeight="1" x14ac:dyDescent="0.25">
      <c r="A1614" s="52"/>
      <c r="C1614" s="186"/>
      <c r="D1614" s="186"/>
      <c r="E1614" s="186"/>
      <c r="F1614" s="186"/>
      <c r="G1614" s="187"/>
      <c r="H1614" s="186"/>
      <c r="I1614" s="186"/>
    </row>
    <row r="1615" spans="1:9" ht="18.95" customHeight="1" x14ac:dyDescent="0.25">
      <c r="A1615" s="52"/>
      <c r="C1615" s="186"/>
      <c r="D1615" s="186"/>
      <c r="E1615" s="186"/>
      <c r="F1615" s="186"/>
      <c r="G1615" s="187"/>
      <c r="H1615" s="186"/>
      <c r="I1615" s="186"/>
    </row>
    <row r="1616" spans="1:9" ht="18.95" customHeight="1" x14ac:dyDescent="0.25">
      <c r="A1616" s="52"/>
      <c r="C1616" s="186"/>
      <c r="D1616" s="186"/>
      <c r="E1616" s="186"/>
      <c r="F1616" s="186"/>
      <c r="G1616" s="187"/>
      <c r="H1616" s="186"/>
      <c r="I1616" s="186"/>
    </row>
    <row r="1617" spans="1:9" ht="18.95" customHeight="1" x14ac:dyDescent="0.25">
      <c r="A1617" s="52"/>
      <c r="C1617" s="186"/>
      <c r="D1617" s="186"/>
      <c r="E1617" s="186"/>
      <c r="F1617" s="186"/>
      <c r="G1617" s="187"/>
      <c r="H1617" s="186"/>
      <c r="I1617" s="186"/>
    </row>
    <row r="1618" spans="1:9" ht="18.95" customHeight="1" x14ac:dyDescent="0.25">
      <c r="A1618" s="52"/>
      <c r="C1618" s="186"/>
      <c r="D1618" s="186"/>
      <c r="E1618" s="186"/>
      <c r="F1618" s="186"/>
      <c r="G1618" s="187"/>
      <c r="H1618" s="186"/>
      <c r="I1618" s="186"/>
    </row>
    <row r="1619" spans="1:9" ht="18.95" customHeight="1" x14ac:dyDescent="0.25">
      <c r="A1619" s="52"/>
      <c r="C1619" s="186"/>
      <c r="D1619" s="186"/>
      <c r="E1619" s="186"/>
      <c r="F1619" s="186"/>
      <c r="G1619" s="187"/>
      <c r="H1619" s="186"/>
      <c r="I1619" s="186"/>
    </row>
    <row r="1620" spans="1:9" ht="18.95" customHeight="1" x14ac:dyDescent="0.25">
      <c r="A1620" s="52"/>
      <c r="C1620" s="186"/>
      <c r="D1620" s="186"/>
      <c r="E1620" s="186"/>
      <c r="F1620" s="186"/>
      <c r="G1620" s="187"/>
      <c r="H1620" s="186"/>
      <c r="I1620" s="186"/>
    </row>
    <row r="1621" spans="1:9" ht="18.95" customHeight="1" x14ac:dyDescent="0.25">
      <c r="A1621" s="52"/>
      <c r="C1621" s="186"/>
      <c r="D1621" s="186"/>
      <c r="E1621" s="186"/>
      <c r="F1621" s="186"/>
      <c r="G1621" s="187"/>
      <c r="H1621" s="186"/>
      <c r="I1621" s="186"/>
    </row>
    <row r="1622" spans="1:9" ht="18.95" customHeight="1" x14ac:dyDescent="0.25">
      <c r="A1622" s="52"/>
      <c r="C1622" s="186"/>
      <c r="D1622" s="186"/>
      <c r="E1622" s="186"/>
      <c r="F1622" s="186"/>
      <c r="G1622" s="187"/>
      <c r="H1622" s="186"/>
      <c r="I1622" s="186"/>
    </row>
    <row r="1623" spans="1:9" ht="18.95" customHeight="1" x14ac:dyDescent="0.25">
      <c r="A1623" s="52"/>
      <c r="C1623" s="186"/>
      <c r="D1623" s="186"/>
      <c r="E1623" s="186"/>
      <c r="F1623" s="186"/>
      <c r="G1623" s="187"/>
      <c r="H1623" s="186"/>
      <c r="I1623" s="186"/>
    </row>
    <row r="1624" spans="1:9" ht="18.95" customHeight="1" x14ac:dyDescent="0.25">
      <c r="A1624" s="52"/>
      <c r="C1624" s="186"/>
      <c r="D1624" s="186"/>
      <c r="E1624" s="186"/>
      <c r="F1624" s="186"/>
      <c r="G1624" s="187"/>
      <c r="H1624" s="186"/>
      <c r="I1624" s="186"/>
    </row>
    <row r="1625" spans="1:9" ht="18.95" customHeight="1" x14ac:dyDescent="0.25">
      <c r="A1625" s="52"/>
      <c r="C1625" s="186"/>
      <c r="D1625" s="186"/>
      <c r="E1625" s="186"/>
      <c r="F1625" s="186"/>
      <c r="G1625" s="187"/>
      <c r="H1625" s="186"/>
      <c r="I1625" s="186"/>
    </row>
    <row r="1626" spans="1:9" ht="18.95" customHeight="1" x14ac:dyDescent="0.25">
      <c r="A1626" s="52"/>
      <c r="C1626" s="186"/>
      <c r="D1626" s="186"/>
      <c r="E1626" s="186"/>
      <c r="F1626" s="186"/>
      <c r="G1626" s="187"/>
      <c r="H1626" s="186"/>
      <c r="I1626" s="186"/>
    </row>
    <row r="1627" spans="1:9" ht="18.95" customHeight="1" x14ac:dyDescent="0.25">
      <c r="A1627" s="52"/>
      <c r="C1627" s="186"/>
      <c r="D1627" s="186"/>
      <c r="E1627" s="186"/>
      <c r="F1627" s="186"/>
      <c r="G1627" s="187"/>
      <c r="H1627" s="186"/>
      <c r="I1627" s="186"/>
    </row>
    <row r="1628" spans="1:9" ht="18.95" customHeight="1" x14ac:dyDescent="0.25">
      <c r="A1628" s="52"/>
      <c r="C1628" s="186"/>
      <c r="D1628" s="186"/>
      <c r="E1628" s="186"/>
      <c r="F1628" s="186"/>
      <c r="G1628" s="187"/>
      <c r="H1628" s="186"/>
      <c r="I1628" s="186"/>
    </row>
    <row r="1629" spans="1:9" ht="18.95" customHeight="1" x14ac:dyDescent="0.25">
      <c r="A1629" s="52"/>
      <c r="C1629" s="186"/>
      <c r="D1629" s="186"/>
      <c r="E1629" s="186"/>
      <c r="F1629" s="186"/>
      <c r="G1629" s="187"/>
      <c r="H1629" s="186"/>
      <c r="I1629" s="186"/>
    </row>
    <row r="1630" spans="1:9" ht="18.95" customHeight="1" x14ac:dyDescent="0.25">
      <c r="A1630" s="52"/>
      <c r="C1630" s="186"/>
      <c r="D1630" s="186"/>
      <c r="E1630" s="186"/>
      <c r="F1630" s="186"/>
      <c r="G1630" s="187"/>
      <c r="H1630" s="186"/>
      <c r="I1630" s="186"/>
    </row>
    <row r="1631" spans="1:9" ht="18.95" customHeight="1" x14ac:dyDescent="0.25">
      <c r="A1631" s="52"/>
      <c r="C1631" s="186"/>
      <c r="D1631" s="186"/>
      <c r="E1631" s="186"/>
      <c r="F1631" s="186"/>
      <c r="G1631" s="187"/>
      <c r="H1631" s="186"/>
      <c r="I1631" s="186"/>
    </row>
    <row r="1632" spans="1:9" ht="18.95" customHeight="1" x14ac:dyDescent="0.25">
      <c r="A1632" s="52"/>
      <c r="C1632" s="186"/>
      <c r="D1632" s="186"/>
      <c r="E1632" s="186"/>
      <c r="F1632" s="186"/>
      <c r="G1632" s="187"/>
      <c r="H1632" s="186"/>
      <c r="I1632" s="186"/>
    </row>
    <row r="1633" spans="1:9" ht="18.95" customHeight="1" x14ac:dyDescent="0.25">
      <c r="A1633" s="52"/>
      <c r="C1633" s="186"/>
      <c r="D1633" s="186"/>
      <c r="E1633" s="186"/>
      <c r="F1633" s="186"/>
      <c r="G1633" s="187"/>
      <c r="H1633" s="186"/>
      <c r="I1633" s="186"/>
    </row>
    <row r="1634" spans="1:9" ht="18.95" customHeight="1" x14ac:dyDescent="0.25">
      <c r="A1634" s="52"/>
      <c r="C1634" s="186"/>
      <c r="D1634" s="186"/>
      <c r="E1634" s="186"/>
      <c r="F1634" s="186"/>
      <c r="G1634" s="187"/>
      <c r="H1634" s="186"/>
      <c r="I1634" s="186"/>
    </row>
    <row r="1635" spans="1:9" ht="18.95" customHeight="1" x14ac:dyDescent="0.25">
      <c r="A1635" s="52"/>
      <c r="C1635" s="186"/>
      <c r="D1635" s="186"/>
      <c r="E1635" s="186"/>
      <c r="F1635" s="186"/>
      <c r="G1635" s="187"/>
      <c r="H1635" s="186"/>
      <c r="I1635" s="186"/>
    </row>
    <row r="1636" spans="1:9" ht="18.95" customHeight="1" x14ac:dyDescent="0.25">
      <c r="A1636" s="52"/>
      <c r="C1636" s="186"/>
      <c r="D1636" s="186"/>
      <c r="E1636" s="186"/>
      <c r="F1636" s="186"/>
      <c r="G1636" s="187"/>
      <c r="H1636" s="186"/>
      <c r="I1636" s="186"/>
    </row>
    <row r="1637" spans="1:9" ht="18.95" customHeight="1" x14ac:dyDescent="0.25">
      <c r="A1637" s="52"/>
      <c r="C1637" s="186"/>
      <c r="D1637" s="186"/>
      <c r="E1637" s="186"/>
      <c r="F1637" s="186"/>
      <c r="G1637" s="187"/>
      <c r="H1637" s="186"/>
      <c r="I1637" s="186"/>
    </row>
    <row r="1638" spans="1:9" ht="18.95" customHeight="1" x14ac:dyDescent="0.25">
      <c r="A1638" s="52"/>
      <c r="C1638" s="186"/>
      <c r="D1638" s="186"/>
      <c r="E1638" s="186"/>
      <c r="F1638" s="186"/>
      <c r="G1638" s="187"/>
      <c r="H1638" s="186"/>
      <c r="I1638" s="186"/>
    </row>
    <row r="1639" spans="1:9" ht="18.95" customHeight="1" x14ac:dyDescent="0.25">
      <c r="A1639" s="52"/>
      <c r="C1639" s="186"/>
      <c r="D1639" s="186"/>
      <c r="E1639" s="186"/>
      <c r="F1639" s="186"/>
      <c r="G1639" s="187"/>
      <c r="H1639" s="186"/>
      <c r="I1639" s="186"/>
    </row>
    <row r="1640" spans="1:9" ht="18.95" customHeight="1" x14ac:dyDescent="0.25">
      <c r="A1640" s="52"/>
      <c r="C1640" s="186"/>
      <c r="D1640" s="186"/>
      <c r="E1640" s="186"/>
      <c r="F1640" s="186"/>
      <c r="G1640" s="187"/>
      <c r="H1640" s="186"/>
      <c r="I1640" s="186"/>
    </row>
    <row r="1641" spans="1:9" ht="18.95" customHeight="1" x14ac:dyDescent="0.25">
      <c r="A1641" s="52"/>
      <c r="C1641" s="186"/>
      <c r="D1641" s="186"/>
      <c r="E1641" s="186"/>
      <c r="F1641" s="186"/>
      <c r="G1641" s="187"/>
      <c r="H1641" s="186"/>
      <c r="I1641" s="186"/>
    </row>
    <row r="1642" spans="1:9" ht="18.95" customHeight="1" x14ac:dyDescent="0.25">
      <c r="A1642" s="52"/>
      <c r="C1642" s="186"/>
      <c r="D1642" s="186"/>
      <c r="E1642" s="186"/>
      <c r="F1642" s="186"/>
      <c r="G1642" s="187"/>
      <c r="H1642" s="186"/>
      <c r="I1642" s="186"/>
    </row>
    <row r="1643" spans="1:9" ht="18.95" customHeight="1" x14ac:dyDescent="0.25">
      <c r="A1643" s="52"/>
      <c r="C1643" s="186"/>
      <c r="D1643" s="186"/>
      <c r="E1643" s="186"/>
      <c r="F1643" s="186"/>
      <c r="G1643" s="187"/>
      <c r="H1643" s="186"/>
      <c r="I1643" s="186"/>
    </row>
    <row r="1644" spans="1:9" ht="18.95" customHeight="1" x14ac:dyDescent="0.25">
      <c r="A1644" s="52"/>
      <c r="C1644" s="186"/>
      <c r="D1644" s="186"/>
      <c r="E1644" s="186"/>
      <c r="F1644" s="186"/>
      <c r="G1644" s="187"/>
      <c r="H1644" s="186"/>
      <c r="I1644" s="186"/>
    </row>
    <row r="1645" spans="1:9" ht="18.95" customHeight="1" x14ac:dyDescent="0.25">
      <c r="A1645" s="52"/>
      <c r="C1645" s="186"/>
      <c r="D1645" s="186"/>
      <c r="E1645" s="186"/>
      <c r="F1645" s="186"/>
      <c r="G1645" s="187"/>
      <c r="H1645" s="186"/>
      <c r="I1645" s="186"/>
    </row>
    <row r="1646" spans="1:9" ht="18.95" customHeight="1" x14ac:dyDescent="0.25">
      <c r="A1646" s="52"/>
      <c r="C1646" s="186"/>
      <c r="D1646" s="186"/>
      <c r="E1646" s="186"/>
      <c r="F1646" s="186"/>
      <c r="G1646" s="187"/>
      <c r="H1646" s="186"/>
      <c r="I1646" s="186"/>
    </row>
    <row r="1647" spans="1:9" ht="18.95" customHeight="1" x14ac:dyDescent="0.25">
      <c r="A1647" s="52"/>
      <c r="C1647" s="186"/>
      <c r="D1647" s="186"/>
      <c r="E1647" s="186"/>
      <c r="F1647" s="186"/>
      <c r="G1647" s="187"/>
      <c r="H1647" s="186"/>
      <c r="I1647" s="186"/>
    </row>
    <row r="1648" spans="1:9" ht="18.95" customHeight="1" x14ac:dyDescent="0.25">
      <c r="A1648" s="52"/>
      <c r="C1648" s="186"/>
      <c r="D1648" s="186"/>
      <c r="E1648" s="186"/>
      <c r="F1648" s="186"/>
      <c r="G1648" s="187"/>
      <c r="H1648" s="186"/>
      <c r="I1648" s="186"/>
    </row>
    <row r="1649" spans="1:9" ht="18.95" customHeight="1" x14ac:dyDescent="0.25">
      <c r="A1649" s="52"/>
      <c r="C1649" s="186"/>
      <c r="D1649" s="186"/>
      <c r="E1649" s="186"/>
      <c r="F1649" s="186"/>
      <c r="G1649" s="187"/>
      <c r="H1649" s="186"/>
      <c r="I1649" s="186"/>
    </row>
    <row r="1650" spans="1:9" ht="18.95" customHeight="1" x14ac:dyDescent="0.25">
      <c r="A1650" s="52"/>
      <c r="C1650" s="186"/>
      <c r="D1650" s="186"/>
      <c r="E1650" s="186"/>
      <c r="F1650" s="186"/>
      <c r="G1650" s="187"/>
      <c r="H1650" s="186"/>
      <c r="I1650" s="186"/>
    </row>
    <row r="1651" spans="1:9" ht="18.95" customHeight="1" x14ac:dyDescent="0.25">
      <c r="A1651" s="52"/>
      <c r="C1651" s="186"/>
      <c r="D1651" s="186"/>
      <c r="E1651" s="186"/>
      <c r="F1651" s="186"/>
      <c r="G1651" s="187"/>
      <c r="H1651" s="186"/>
      <c r="I1651" s="186"/>
    </row>
    <row r="1652" spans="1:9" ht="18.95" customHeight="1" x14ac:dyDescent="0.25">
      <c r="A1652" s="52"/>
      <c r="C1652" s="186"/>
      <c r="D1652" s="186"/>
      <c r="E1652" s="186"/>
      <c r="F1652" s="186"/>
      <c r="G1652" s="187"/>
      <c r="H1652" s="186"/>
      <c r="I1652" s="186"/>
    </row>
    <row r="1653" spans="1:9" ht="18.95" customHeight="1" x14ac:dyDescent="0.25">
      <c r="A1653" s="52"/>
      <c r="C1653" s="186"/>
      <c r="D1653" s="186"/>
      <c r="E1653" s="186"/>
      <c r="F1653" s="186"/>
      <c r="G1653" s="187"/>
      <c r="H1653" s="186"/>
      <c r="I1653" s="186"/>
    </row>
    <row r="1654" spans="1:9" ht="18.95" customHeight="1" x14ac:dyDescent="0.25">
      <c r="A1654" s="52"/>
      <c r="C1654" s="186"/>
      <c r="D1654" s="186"/>
      <c r="E1654" s="186"/>
      <c r="F1654" s="186"/>
      <c r="G1654" s="187"/>
      <c r="H1654" s="186"/>
      <c r="I1654" s="186"/>
    </row>
    <row r="1655" spans="1:9" ht="18.95" customHeight="1" x14ac:dyDescent="0.25">
      <c r="A1655" s="52"/>
      <c r="C1655" s="186"/>
      <c r="D1655" s="186"/>
      <c r="E1655" s="186"/>
      <c r="F1655" s="186"/>
      <c r="G1655" s="187"/>
      <c r="H1655" s="186"/>
      <c r="I1655" s="186"/>
    </row>
    <row r="1656" spans="1:9" ht="18.95" customHeight="1" x14ac:dyDescent="0.25">
      <c r="A1656" s="52"/>
      <c r="C1656" s="186"/>
      <c r="D1656" s="186"/>
      <c r="E1656" s="186"/>
      <c r="F1656" s="186"/>
      <c r="G1656" s="187"/>
      <c r="H1656" s="186"/>
      <c r="I1656" s="186"/>
    </row>
    <row r="1657" spans="1:9" ht="18.95" customHeight="1" x14ac:dyDescent="0.25">
      <c r="A1657" s="52"/>
      <c r="C1657" s="186"/>
      <c r="D1657" s="186"/>
      <c r="E1657" s="186"/>
      <c r="F1657" s="186"/>
      <c r="G1657" s="187"/>
      <c r="H1657" s="186"/>
      <c r="I1657" s="186"/>
    </row>
    <row r="1658" spans="1:9" ht="18.95" customHeight="1" x14ac:dyDescent="0.25">
      <c r="A1658" s="52"/>
      <c r="C1658" s="186"/>
      <c r="D1658" s="186"/>
      <c r="E1658" s="186"/>
      <c r="F1658" s="186"/>
      <c r="G1658" s="187"/>
      <c r="H1658" s="186"/>
      <c r="I1658" s="186"/>
    </row>
    <row r="1659" spans="1:9" ht="18.95" customHeight="1" x14ac:dyDescent="0.25">
      <c r="A1659" s="52"/>
      <c r="C1659" s="186"/>
      <c r="D1659" s="186"/>
      <c r="E1659" s="186"/>
      <c r="F1659" s="186"/>
      <c r="G1659" s="187"/>
      <c r="H1659" s="186"/>
      <c r="I1659" s="186"/>
    </row>
    <row r="1660" spans="1:9" ht="18.95" customHeight="1" x14ac:dyDescent="0.25">
      <c r="A1660" s="52"/>
      <c r="C1660" s="186"/>
      <c r="D1660" s="186"/>
      <c r="E1660" s="186"/>
      <c r="F1660" s="186"/>
      <c r="G1660" s="187"/>
      <c r="H1660" s="186"/>
      <c r="I1660" s="186"/>
    </row>
    <row r="1661" spans="1:9" ht="18.95" customHeight="1" x14ac:dyDescent="0.25">
      <c r="A1661" s="52"/>
      <c r="C1661" s="186"/>
      <c r="D1661" s="186"/>
      <c r="E1661" s="186"/>
      <c r="F1661" s="186"/>
      <c r="G1661" s="187"/>
      <c r="H1661" s="186"/>
      <c r="I1661" s="186"/>
    </row>
    <row r="1662" spans="1:9" ht="18.95" customHeight="1" x14ac:dyDescent="0.25">
      <c r="A1662" s="52"/>
      <c r="C1662" s="186"/>
      <c r="D1662" s="186"/>
      <c r="E1662" s="186"/>
      <c r="F1662" s="186"/>
      <c r="G1662" s="187"/>
      <c r="H1662" s="186"/>
      <c r="I1662" s="186"/>
    </row>
    <row r="1663" spans="1:9" ht="18.95" customHeight="1" x14ac:dyDescent="0.25">
      <c r="A1663" s="52"/>
      <c r="C1663" s="186"/>
      <c r="D1663" s="186"/>
      <c r="E1663" s="186"/>
      <c r="F1663" s="186"/>
      <c r="G1663" s="187"/>
      <c r="H1663" s="186"/>
      <c r="I1663" s="186"/>
    </row>
    <row r="1664" spans="1:9" ht="18.95" customHeight="1" x14ac:dyDescent="0.25">
      <c r="A1664" s="52"/>
      <c r="C1664" s="186"/>
      <c r="D1664" s="186"/>
      <c r="E1664" s="186"/>
      <c r="F1664" s="186"/>
      <c r="G1664" s="187"/>
      <c r="H1664" s="186"/>
      <c r="I1664" s="186"/>
    </row>
    <row r="1665" spans="1:9" ht="18.95" customHeight="1" x14ac:dyDescent="0.25">
      <c r="A1665" s="52"/>
      <c r="C1665" s="186"/>
      <c r="D1665" s="186"/>
      <c r="E1665" s="186"/>
      <c r="F1665" s="186"/>
      <c r="G1665" s="187"/>
      <c r="H1665" s="186"/>
      <c r="I1665" s="186"/>
    </row>
    <row r="1666" spans="1:9" ht="18.95" customHeight="1" x14ac:dyDescent="0.25">
      <c r="A1666" s="52"/>
      <c r="C1666" s="186"/>
      <c r="D1666" s="186"/>
      <c r="E1666" s="186"/>
      <c r="F1666" s="186"/>
      <c r="G1666" s="187"/>
      <c r="H1666" s="186"/>
      <c r="I1666" s="186"/>
    </row>
    <row r="1667" spans="1:9" ht="18.95" customHeight="1" x14ac:dyDescent="0.25">
      <c r="A1667" s="52"/>
      <c r="C1667" s="186"/>
      <c r="D1667" s="186"/>
      <c r="E1667" s="186"/>
      <c r="F1667" s="186"/>
      <c r="G1667" s="187"/>
      <c r="H1667" s="186"/>
      <c r="I1667" s="186"/>
    </row>
    <row r="1668" spans="1:9" ht="18.95" customHeight="1" x14ac:dyDescent="0.25">
      <c r="A1668" s="52"/>
      <c r="C1668" s="186"/>
      <c r="D1668" s="186"/>
      <c r="E1668" s="186"/>
      <c r="F1668" s="186"/>
      <c r="G1668" s="187"/>
      <c r="H1668" s="186"/>
      <c r="I1668" s="186"/>
    </row>
    <row r="1669" spans="1:9" ht="18.95" customHeight="1" x14ac:dyDescent="0.25">
      <c r="A1669" s="52"/>
      <c r="C1669" s="186"/>
      <c r="D1669" s="186"/>
      <c r="E1669" s="186"/>
      <c r="F1669" s="186"/>
      <c r="G1669" s="187"/>
      <c r="H1669" s="186"/>
      <c r="I1669" s="186"/>
    </row>
    <row r="1670" spans="1:9" ht="18.95" customHeight="1" x14ac:dyDescent="0.25">
      <c r="A1670" s="52"/>
      <c r="C1670" s="186"/>
      <c r="D1670" s="186"/>
      <c r="E1670" s="186"/>
      <c r="F1670" s="186"/>
      <c r="G1670" s="187"/>
      <c r="H1670" s="186"/>
      <c r="I1670" s="186"/>
    </row>
    <row r="1671" spans="1:9" ht="18.95" customHeight="1" x14ac:dyDescent="0.25">
      <c r="A1671" s="52"/>
      <c r="C1671" s="186"/>
      <c r="D1671" s="186"/>
      <c r="E1671" s="186"/>
      <c r="F1671" s="186"/>
      <c r="G1671" s="187"/>
      <c r="H1671" s="186"/>
      <c r="I1671" s="186"/>
    </row>
    <row r="1672" spans="1:9" ht="18.95" customHeight="1" x14ac:dyDescent="0.25">
      <c r="A1672" s="52"/>
      <c r="C1672" s="186"/>
      <c r="D1672" s="186"/>
      <c r="E1672" s="186"/>
      <c r="F1672" s="186"/>
      <c r="G1672" s="187"/>
      <c r="H1672" s="186"/>
      <c r="I1672" s="186"/>
    </row>
    <row r="1673" spans="1:9" ht="18.95" customHeight="1" x14ac:dyDescent="0.25">
      <c r="A1673" s="52"/>
      <c r="C1673" s="186"/>
      <c r="D1673" s="186"/>
      <c r="E1673" s="186"/>
      <c r="F1673" s="186"/>
      <c r="G1673" s="187"/>
      <c r="H1673" s="186"/>
      <c r="I1673" s="186"/>
    </row>
    <row r="1674" spans="1:9" ht="18.95" customHeight="1" x14ac:dyDescent="0.25">
      <c r="A1674" s="52"/>
      <c r="C1674" s="186"/>
      <c r="D1674" s="186"/>
      <c r="E1674" s="186"/>
      <c r="F1674" s="186"/>
      <c r="G1674" s="187"/>
      <c r="H1674" s="186"/>
      <c r="I1674" s="186"/>
    </row>
    <row r="1675" spans="1:9" ht="18.95" customHeight="1" x14ac:dyDescent="0.25">
      <c r="A1675" s="52"/>
      <c r="C1675" s="186"/>
      <c r="D1675" s="186"/>
      <c r="E1675" s="186"/>
      <c r="F1675" s="186"/>
      <c r="G1675" s="187"/>
      <c r="H1675" s="186"/>
      <c r="I1675" s="186"/>
    </row>
    <row r="1676" spans="1:9" ht="18.95" customHeight="1" x14ac:dyDescent="0.25">
      <c r="A1676" s="52"/>
      <c r="C1676" s="186"/>
      <c r="D1676" s="186"/>
      <c r="E1676" s="186"/>
      <c r="F1676" s="186"/>
      <c r="G1676" s="187"/>
      <c r="H1676" s="186"/>
      <c r="I1676" s="186"/>
    </row>
    <row r="1677" spans="1:9" ht="18.95" customHeight="1" x14ac:dyDescent="0.25">
      <c r="A1677" s="52"/>
      <c r="C1677" s="186"/>
      <c r="D1677" s="186"/>
      <c r="E1677" s="186"/>
      <c r="F1677" s="186"/>
      <c r="G1677" s="187"/>
      <c r="H1677" s="186"/>
      <c r="I1677" s="186"/>
    </row>
    <row r="1678" spans="1:9" ht="18.95" customHeight="1" x14ac:dyDescent="0.25">
      <c r="A1678" s="52"/>
      <c r="C1678" s="186"/>
      <c r="D1678" s="186"/>
      <c r="E1678" s="186"/>
      <c r="F1678" s="186"/>
      <c r="G1678" s="187"/>
      <c r="H1678" s="186"/>
      <c r="I1678" s="186"/>
    </row>
    <row r="1679" spans="1:9" ht="18.95" customHeight="1" x14ac:dyDescent="0.25">
      <c r="A1679" s="52"/>
      <c r="C1679" s="186"/>
      <c r="D1679" s="186"/>
      <c r="E1679" s="186"/>
      <c r="F1679" s="186"/>
      <c r="G1679" s="187"/>
      <c r="H1679" s="186"/>
      <c r="I1679" s="186"/>
    </row>
    <row r="1680" spans="1:9" ht="18.95" customHeight="1" x14ac:dyDescent="0.25">
      <c r="A1680" s="52"/>
      <c r="C1680" s="186"/>
      <c r="D1680" s="186"/>
      <c r="E1680" s="186"/>
      <c r="F1680" s="186"/>
      <c r="G1680" s="187"/>
      <c r="H1680" s="186"/>
      <c r="I1680" s="186"/>
    </row>
    <row r="1681" spans="1:9" ht="18.95" customHeight="1" x14ac:dyDescent="0.25">
      <c r="A1681" s="52"/>
      <c r="C1681" s="186"/>
      <c r="D1681" s="186"/>
      <c r="E1681" s="186"/>
      <c r="F1681" s="186"/>
      <c r="G1681" s="187"/>
      <c r="H1681" s="186"/>
      <c r="I1681" s="186"/>
    </row>
    <row r="1682" spans="1:9" ht="18.95" customHeight="1" x14ac:dyDescent="0.25">
      <c r="A1682" s="52"/>
      <c r="C1682" s="186"/>
      <c r="D1682" s="186"/>
      <c r="E1682" s="186"/>
      <c r="F1682" s="186"/>
      <c r="G1682" s="187"/>
      <c r="H1682" s="186"/>
      <c r="I1682" s="186"/>
    </row>
    <row r="1683" spans="1:9" ht="18.95" customHeight="1" x14ac:dyDescent="0.25">
      <c r="A1683" s="52"/>
      <c r="C1683" s="186"/>
      <c r="D1683" s="186"/>
      <c r="E1683" s="186"/>
      <c r="F1683" s="186"/>
      <c r="G1683" s="187"/>
      <c r="H1683" s="186"/>
      <c r="I1683" s="186"/>
    </row>
    <row r="1684" spans="1:9" ht="18.95" customHeight="1" x14ac:dyDescent="0.25">
      <c r="A1684" s="52"/>
      <c r="C1684" s="186"/>
      <c r="D1684" s="186"/>
      <c r="E1684" s="186"/>
      <c r="F1684" s="186"/>
      <c r="G1684" s="187"/>
      <c r="H1684" s="186"/>
      <c r="I1684" s="186"/>
    </row>
    <row r="1685" spans="1:9" ht="18.95" customHeight="1" x14ac:dyDescent="0.25">
      <c r="A1685" s="52"/>
      <c r="C1685" s="186"/>
      <c r="D1685" s="186"/>
      <c r="E1685" s="186"/>
      <c r="F1685" s="186"/>
      <c r="G1685" s="187"/>
      <c r="H1685" s="186"/>
      <c r="I1685" s="186"/>
    </row>
    <row r="1686" spans="1:9" ht="18.95" customHeight="1" x14ac:dyDescent="0.25">
      <c r="A1686" s="52"/>
      <c r="C1686" s="186"/>
      <c r="D1686" s="186"/>
      <c r="E1686" s="186"/>
      <c r="F1686" s="186"/>
      <c r="G1686" s="187"/>
      <c r="H1686" s="186"/>
      <c r="I1686" s="186"/>
    </row>
    <row r="1687" spans="1:9" ht="18.95" customHeight="1" x14ac:dyDescent="0.25">
      <c r="A1687" s="52"/>
      <c r="C1687" s="186"/>
      <c r="D1687" s="186"/>
      <c r="E1687" s="186"/>
      <c r="F1687" s="186"/>
      <c r="G1687" s="187"/>
      <c r="H1687" s="186"/>
      <c r="I1687" s="186"/>
    </row>
    <row r="1688" spans="1:9" ht="18.95" customHeight="1" x14ac:dyDescent="0.25">
      <c r="A1688" s="52"/>
      <c r="C1688" s="186"/>
      <c r="D1688" s="186"/>
      <c r="E1688" s="186"/>
      <c r="F1688" s="186"/>
      <c r="G1688" s="187"/>
      <c r="H1688" s="186"/>
      <c r="I1688" s="186"/>
    </row>
    <row r="1689" spans="1:9" ht="18.95" customHeight="1" x14ac:dyDescent="0.25">
      <c r="A1689" s="52"/>
      <c r="C1689" s="186"/>
      <c r="D1689" s="186"/>
      <c r="E1689" s="186"/>
      <c r="F1689" s="186"/>
      <c r="G1689" s="187"/>
      <c r="H1689" s="186"/>
      <c r="I1689" s="186"/>
    </row>
    <row r="1690" spans="1:9" ht="18.95" customHeight="1" x14ac:dyDescent="0.25">
      <c r="A1690" s="52"/>
      <c r="C1690" s="186"/>
      <c r="D1690" s="186"/>
      <c r="E1690" s="186"/>
      <c r="F1690" s="186"/>
      <c r="G1690" s="187"/>
      <c r="H1690" s="186"/>
      <c r="I1690" s="186"/>
    </row>
    <row r="1691" spans="1:9" ht="18.95" customHeight="1" x14ac:dyDescent="0.25">
      <c r="A1691" s="52"/>
      <c r="C1691" s="186"/>
      <c r="D1691" s="186"/>
      <c r="E1691" s="186"/>
      <c r="F1691" s="186"/>
      <c r="G1691" s="187"/>
      <c r="H1691" s="186"/>
      <c r="I1691" s="186"/>
    </row>
    <row r="1692" spans="1:9" ht="18.95" customHeight="1" x14ac:dyDescent="0.25">
      <c r="A1692" s="52"/>
      <c r="C1692" s="186"/>
      <c r="D1692" s="186"/>
      <c r="E1692" s="186"/>
      <c r="F1692" s="186"/>
      <c r="G1692" s="187"/>
      <c r="H1692" s="186"/>
      <c r="I1692" s="186"/>
    </row>
    <row r="1693" spans="1:9" ht="18.95" customHeight="1" x14ac:dyDescent="0.25">
      <c r="A1693" s="52"/>
      <c r="C1693" s="186"/>
      <c r="D1693" s="186"/>
      <c r="E1693" s="186"/>
      <c r="F1693" s="186"/>
      <c r="G1693" s="187"/>
      <c r="H1693" s="186"/>
      <c r="I1693" s="186"/>
    </row>
    <row r="1694" spans="1:9" ht="18.95" customHeight="1" x14ac:dyDescent="0.25">
      <c r="A1694" s="52"/>
      <c r="C1694" s="186"/>
      <c r="D1694" s="186"/>
      <c r="E1694" s="186"/>
      <c r="F1694" s="186"/>
      <c r="G1694" s="187"/>
      <c r="H1694" s="186"/>
      <c r="I1694" s="186"/>
    </row>
    <row r="1695" spans="1:9" ht="18.95" customHeight="1" x14ac:dyDescent="0.25">
      <c r="A1695" s="52"/>
      <c r="C1695" s="186"/>
      <c r="D1695" s="186"/>
      <c r="E1695" s="186"/>
      <c r="F1695" s="186"/>
      <c r="G1695" s="187"/>
      <c r="H1695" s="186"/>
      <c r="I1695" s="186"/>
    </row>
    <row r="1696" spans="1:9" ht="18.95" customHeight="1" x14ac:dyDescent="0.25">
      <c r="A1696" s="52"/>
      <c r="C1696" s="186"/>
      <c r="D1696" s="186"/>
      <c r="E1696" s="186"/>
      <c r="F1696" s="186"/>
      <c r="G1696" s="187"/>
      <c r="H1696" s="186"/>
      <c r="I1696" s="186"/>
    </row>
    <row r="1697" spans="1:9" ht="18.95" customHeight="1" x14ac:dyDescent="0.25">
      <c r="A1697" s="52"/>
      <c r="C1697" s="186"/>
      <c r="D1697" s="186"/>
      <c r="E1697" s="186"/>
      <c r="F1697" s="186"/>
      <c r="G1697" s="187"/>
      <c r="H1697" s="186"/>
      <c r="I1697" s="186"/>
    </row>
    <row r="1698" spans="1:9" ht="18.95" customHeight="1" x14ac:dyDescent="0.25">
      <c r="A1698" s="52"/>
      <c r="C1698" s="186"/>
      <c r="D1698" s="186"/>
      <c r="E1698" s="186"/>
      <c r="F1698" s="186"/>
      <c r="G1698" s="187"/>
      <c r="H1698" s="186"/>
      <c r="I1698" s="186"/>
    </row>
    <row r="1699" spans="1:9" ht="18.95" customHeight="1" x14ac:dyDescent="0.25">
      <c r="A1699" s="52"/>
      <c r="C1699" s="186"/>
      <c r="D1699" s="186"/>
      <c r="E1699" s="186"/>
      <c r="F1699" s="186"/>
      <c r="G1699" s="187"/>
      <c r="H1699" s="186"/>
      <c r="I1699" s="186"/>
    </row>
    <row r="1700" spans="1:9" ht="18.95" customHeight="1" x14ac:dyDescent="0.25">
      <c r="A1700" s="52"/>
      <c r="C1700" s="186"/>
      <c r="D1700" s="186"/>
      <c r="E1700" s="186"/>
      <c r="F1700" s="186"/>
      <c r="G1700" s="187"/>
      <c r="H1700" s="186"/>
      <c r="I1700" s="186"/>
    </row>
    <row r="1701" spans="1:9" ht="18.95" customHeight="1" x14ac:dyDescent="0.25">
      <c r="A1701" s="52"/>
      <c r="C1701" s="186"/>
      <c r="D1701" s="186"/>
      <c r="E1701" s="186"/>
      <c r="F1701" s="186"/>
      <c r="G1701" s="187"/>
      <c r="H1701" s="186"/>
      <c r="I1701" s="186"/>
    </row>
    <row r="1702" spans="1:9" ht="18.95" customHeight="1" x14ac:dyDescent="0.25">
      <c r="A1702" s="52"/>
      <c r="C1702" s="186"/>
      <c r="D1702" s="186"/>
      <c r="E1702" s="186"/>
      <c r="F1702" s="186"/>
      <c r="G1702" s="187"/>
      <c r="H1702" s="186"/>
      <c r="I1702" s="186"/>
    </row>
    <row r="1703" spans="1:9" ht="18.95" customHeight="1" x14ac:dyDescent="0.25">
      <c r="A1703" s="52"/>
      <c r="C1703" s="186"/>
      <c r="D1703" s="186"/>
      <c r="E1703" s="186"/>
      <c r="F1703" s="186"/>
      <c r="G1703" s="187"/>
      <c r="H1703" s="186"/>
      <c r="I1703" s="186"/>
    </row>
    <row r="1704" spans="1:9" ht="18.95" customHeight="1" x14ac:dyDescent="0.25">
      <c r="A1704" s="52"/>
      <c r="C1704" s="186"/>
      <c r="D1704" s="186"/>
      <c r="E1704" s="186"/>
      <c r="F1704" s="186"/>
      <c r="G1704" s="187"/>
      <c r="H1704" s="186"/>
      <c r="I1704" s="186"/>
    </row>
    <row r="1705" spans="1:9" ht="18.95" customHeight="1" x14ac:dyDescent="0.25">
      <c r="A1705" s="52"/>
      <c r="C1705" s="186"/>
      <c r="D1705" s="186"/>
      <c r="E1705" s="186"/>
      <c r="F1705" s="186"/>
      <c r="G1705" s="187"/>
      <c r="H1705" s="186"/>
      <c r="I1705" s="186"/>
    </row>
    <row r="1706" spans="1:9" ht="18.95" customHeight="1" x14ac:dyDescent="0.25">
      <c r="A1706" s="52"/>
      <c r="C1706" s="186"/>
      <c r="D1706" s="186"/>
      <c r="E1706" s="186"/>
      <c r="F1706" s="186"/>
      <c r="G1706" s="187"/>
      <c r="H1706" s="186"/>
      <c r="I1706" s="186"/>
    </row>
    <row r="1707" spans="1:9" ht="18.95" customHeight="1" x14ac:dyDescent="0.25">
      <c r="A1707" s="52"/>
      <c r="C1707" s="186"/>
      <c r="D1707" s="186"/>
      <c r="E1707" s="186"/>
      <c r="F1707" s="186"/>
      <c r="G1707" s="187"/>
      <c r="H1707" s="186"/>
      <c r="I1707" s="186"/>
    </row>
    <row r="1708" spans="1:9" ht="18.95" customHeight="1" x14ac:dyDescent="0.25">
      <c r="A1708" s="52"/>
      <c r="C1708" s="186"/>
      <c r="D1708" s="186"/>
      <c r="E1708" s="186"/>
      <c r="F1708" s="186"/>
      <c r="G1708" s="187"/>
      <c r="H1708" s="186"/>
      <c r="I1708" s="186"/>
    </row>
    <row r="1709" spans="1:9" ht="18.95" customHeight="1" x14ac:dyDescent="0.25">
      <c r="A1709" s="52"/>
      <c r="C1709" s="186"/>
      <c r="D1709" s="186"/>
      <c r="E1709" s="186"/>
      <c r="F1709" s="186"/>
      <c r="G1709" s="187"/>
      <c r="H1709" s="186"/>
      <c r="I1709" s="186"/>
    </row>
    <row r="1710" spans="1:9" ht="18.95" customHeight="1" x14ac:dyDescent="0.25">
      <c r="A1710" s="52"/>
      <c r="C1710" s="186"/>
      <c r="D1710" s="186"/>
      <c r="E1710" s="186"/>
      <c r="F1710" s="186"/>
      <c r="G1710" s="187"/>
      <c r="H1710" s="186"/>
      <c r="I1710" s="186"/>
    </row>
    <row r="1711" spans="1:9" ht="18.95" customHeight="1" x14ac:dyDescent="0.25">
      <c r="A1711" s="52"/>
      <c r="C1711" s="186"/>
      <c r="D1711" s="186"/>
      <c r="E1711" s="186"/>
      <c r="F1711" s="186"/>
      <c r="G1711" s="187"/>
      <c r="H1711" s="186"/>
      <c r="I1711" s="186"/>
    </row>
    <row r="1712" spans="1:9" ht="18.95" customHeight="1" x14ac:dyDescent="0.25">
      <c r="A1712" s="52"/>
      <c r="C1712" s="186"/>
      <c r="D1712" s="186"/>
      <c r="E1712" s="186"/>
      <c r="F1712" s="186"/>
      <c r="G1712" s="187"/>
      <c r="H1712" s="186"/>
      <c r="I1712" s="186"/>
    </row>
    <row r="1713" spans="1:9" ht="18.95" customHeight="1" x14ac:dyDescent="0.25">
      <c r="A1713" s="52"/>
      <c r="C1713" s="186"/>
      <c r="D1713" s="186"/>
      <c r="E1713" s="186"/>
      <c r="F1713" s="186"/>
      <c r="G1713" s="187"/>
      <c r="H1713" s="186"/>
      <c r="I1713" s="186"/>
    </row>
    <row r="1714" spans="1:9" ht="18.95" customHeight="1" x14ac:dyDescent="0.25">
      <c r="A1714" s="52"/>
      <c r="C1714" s="186"/>
      <c r="D1714" s="186"/>
      <c r="E1714" s="186"/>
      <c r="F1714" s="186"/>
      <c r="G1714" s="187"/>
      <c r="H1714" s="186"/>
      <c r="I1714" s="186"/>
    </row>
    <row r="1715" spans="1:9" ht="18.95" customHeight="1" x14ac:dyDescent="0.25">
      <c r="A1715" s="52"/>
      <c r="C1715" s="186"/>
      <c r="D1715" s="186"/>
      <c r="E1715" s="186"/>
      <c r="F1715" s="186"/>
      <c r="G1715" s="187"/>
      <c r="H1715" s="186"/>
      <c r="I1715" s="186"/>
    </row>
    <row r="1716" spans="1:9" ht="18.95" customHeight="1" x14ac:dyDescent="0.25">
      <c r="A1716" s="52"/>
      <c r="C1716" s="186"/>
      <c r="D1716" s="186"/>
      <c r="E1716" s="186"/>
      <c r="F1716" s="186"/>
      <c r="G1716" s="187"/>
      <c r="H1716" s="186"/>
      <c r="I1716" s="186"/>
    </row>
    <row r="1717" spans="1:9" ht="18.95" customHeight="1" x14ac:dyDescent="0.25">
      <c r="A1717" s="52"/>
      <c r="C1717" s="186"/>
      <c r="D1717" s="186"/>
      <c r="E1717" s="186"/>
      <c r="F1717" s="186"/>
      <c r="G1717" s="187"/>
      <c r="H1717" s="186"/>
      <c r="I1717" s="186"/>
    </row>
    <row r="1718" spans="1:9" ht="18.95" customHeight="1" x14ac:dyDescent="0.25">
      <c r="A1718" s="52"/>
      <c r="C1718" s="186"/>
      <c r="D1718" s="186"/>
      <c r="E1718" s="186"/>
      <c r="F1718" s="186"/>
      <c r="G1718" s="187"/>
      <c r="H1718" s="186"/>
      <c r="I1718" s="186"/>
    </row>
    <row r="1719" spans="1:9" ht="18.95" customHeight="1" x14ac:dyDescent="0.25">
      <c r="A1719" s="52"/>
      <c r="C1719" s="186"/>
      <c r="D1719" s="186"/>
      <c r="E1719" s="186"/>
      <c r="F1719" s="186"/>
      <c r="G1719" s="187"/>
      <c r="H1719" s="186"/>
      <c r="I1719" s="186"/>
    </row>
    <row r="1720" spans="1:9" ht="18.95" customHeight="1" x14ac:dyDescent="0.25">
      <c r="A1720" s="52"/>
      <c r="C1720" s="186"/>
      <c r="D1720" s="186"/>
      <c r="E1720" s="186"/>
      <c r="F1720" s="186"/>
      <c r="G1720" s="187"/>
      <c r="H1720" s="186"/>
      <c r="I1720" s="186"/>
    </row>
    <row r="1721" spans="1:9" ht="18.95" customHeight="1" x14ac:dyDescent="0.25">
      <c r="A1721" s="52"/>
      <c r="C1721" s="186"/>
      <c r="D1721" s="186"/>
      <c r="E1721" s="186"/>
      <c r="F1721" s="186"/>
      <c r="G1721" s="187"/>
      <c r="H1721" s="186"/>
      <c r="I1721" s="186"/>
    </row>
    <row r="1722" spans="1:9" ht="18.95" customHeight="1" x14ac:dyDescent="0.25">
      <c r="A1722" s="52"/>
      <c r="C1722" s="186"/>
      <c r="D1722" s="186"/>
      <c r="E1722" s="186"/>
      <c r="F1722" s="186"/>
      <c r="G1722" s="187"/>
      <c r="H1722" s="186"/>
      <c r="I1722" s="186"/>
    </row>
    <row r="1723" spans="1:9" ht="18.95" customHeight="1" x14ac:dyDescent="0.25">
      <c r="A1723" s="52"/>
      <c r="C1723" s="186"/>
      <c r="D1723" s="186"/>
      <c r="E1723" s="186"/>
      <c r="F1723" s="186"/>
      <c r="G1723" s="187"/>
      <c r="H1723" s="186"/>
      <c r="I1723" s="186"/>
    </row>
    <row r="1724" spans="1:9" ht="18.95" customHeight="1" x14ac:dyDescent="0.25">
      <c r="A1724" s="52"/>
      <c r="C1724" s="186"/>
      <c r="D1724" s="186"/>
      <c r="E1724" s="186"/>
      <c r="F1724" s="186"/>
      <c r="G1724" s="187"/>
      <c r="H1724" s="186"/>
      <c r="I1724" s="186"/>
    </row>
    <row r="1725" spans="1:9" ht="18.95" customHeight="1" x14ac:dyDescent="0.25">
      <c r="A1725" s="52"/>
      <c r="C1725" s="186"/>
      <c r="D1725" s="186"/>
      <c r="E1725" s="186"/>
      <c r="F1725" s="186"/>
      <c r="G1725" s="187"/>
      <c r="H1725" s="186"/>
      <c r="I1725" s="186"/>
    </row>
    <row r="1726" spans="1:9" ht="18.95" customHeight="1" x14ac:dyDescent="0.25">
      <c r="A1726" s="52"/>
      <c r="C1726" s="186"/>
      <c r="D1726" s="186"/>
      <c r="E1726" s="186"/>
      <c r="F1726" s="186"/>
      <c r="G1726" s="187"/>
      <c r="H1726" s="186"/>
      <c r="I1726" s="186"/>
    </row>
    <row r="1727" spans="1:9" ht="18.95" customHeight="1" x14ac:dyDescent="0.25">
      <c r="A1727" s="52"/>
      <c r="C1727" s="186"/>
      <c r="D1727" s="186"/>
      <c r="E1727" s="186"/>
      <c r="F1727" s="186"/>
      <c r="G1727" s="187"/>
      <c r="H1727" s="186"/>
      <c r="I1727" s="186"/>
    </row>
    <row r="1728" spans="1:9" ht="18.95" customHeight="1" x14ac:dyDescent="0.25">
      <c r="A1728" s="52"/>
      <c r="C1728" s="186"/>
      <c r="D1728" s="186"/>
      <c r="E1728" s="186"/>
      <c r="F1728" s="186"/>
      <c r="G1728" s="187"/>
      <c r="H1728" s="186"/>
      <c r="I1728" s="186"/>
    </row>
    <row r="1729" spans="1:9" ht="18.95" customHeight="1" x14ac:dyDescent="0.25">
      <c r="A1729" s="52"/>
      <c r="C1729" s="186"/>
      <c r="D1729" s="186"/>
      <c r="E1729" s="186"/>
      <c r="F1729" s="186"/>
      <c r="G1729" s="187"/>
      <c r="H1729" s="186"/>
      <c r="I1729" s="186"/>
    </row>
    <row r="1730" spans="1:9" ht="18.95" customHeight="1" x14ac:dyDescent="0.25">
      <c r="A1730" s="52"/>
      <c r="C1730" s="186"/>
      <c r="D1730" s="186"/>
      <c r="E1730" s="186"/>
      <c r="F1730" s="186"/>
      <c r="G1730" s="187"/>
      <c r="H1730" s="186"/>
      <c r="I1730" s="186"/>
    </row>
    <row r="1731" spans="1:9" ht="18.95" customHeight="1" x14ac:dyDescent="0.25">
      <c r="A1731" s="52"/>
      <c r="C1731" s="186"/>
      <c r="D1731" s="186"/>
      <c r="E1731" s="186"/>
      <c r="F1731" s="186"/>
      <c r="G1731" s="187"/>
      <c r="H1731" s="186"/>
      <c r="I1731" s="186"/>
    </row>
    <row r="1732" spans="1:9" ht="18.95" customHeight="1" x14ac:dyDescent="0.25">
      <c r="A1732" s="52"/>
      <c r="C1732" s="186"/>
      <c r="D1732" s="186"/>
      <c r="E1732" s="186"/>
      <c r="F1732" s="186"/>
      <c r="G1732" s="187"/>
      <c r="H1732" s="186"/>
      <c r="I1732" s="186"/>
    </row>
    <row r="1733" spans="1:9" ht="18.95" customHeight="1" x14ac:dyDescent="0.25">
      <c r="A1733" s="52"/>
      <c r="C1733" s="186"/>
      <c r="D1733" s="186"/>
      <c r="E1733" s="186"/>
      <c r="F1733" s="186"/>
      <c r="G1733" s="187"/>
      <c r="H1733" s="186"/>
      <c r="I1733" s="186"/>
    </row>
    <row r="1734" spans="1:9" ht="18.95" customHeight="1" x14ac:dyDescent="0.25">
      <c r="A1734" s="52"/>
      <c r="C1734" s="186"/>
      <c r="D1734" s="186"/>
      <c r="E1734" s="186"/>
      <c r="F1734" s="186"/>
      <c r="G1734" s="187"/>
      <c r="H1734" s="186"/>
      <c r="I1734" s="186"/>
    </row>
    <row r="1735" spans="1:9" ht="18.95" customHeight="1" x14ac:dyDescent="0.25">
      <c r="A1735" s="52"/>
      <c r="C1735" s="186"/>
      <c r="D1735" s="186"/>
      <c r="E1735" s="186"/>
      <c r="F1735" s="186"/>
      <c r="G1735" s="187"/>
      <c r="H1735" s="186"/>
      <c r="I1735" s="186"/>
    </row>
    <row r="1736" spans="1:9" ht="18.95" customHeight="1" x14ac:dyDescent="0.25">
      <c r="A1736" s="52"/>
      <c r="C1736" s="186"/>
      <c r="D1736" s="186"/>
      <c r="E1736" s="186"/>
      <c r="F1736" s="186"/>
      <c r="G1736" s="187"/>
      <c r="H1736" s="186"/>
      <c r="I1736" s="186"/>
    </row>
    <row r="1737" spans="1:9" ht="18.95" customHeight="1" x14ac:dyDescent="0.25">
      <c r="A1737" s="52"/>
      <c r="C1737" s="186"/>
      <c r="D1737" s="186"/>
      <c r="E1737" s="186"/>
      <c r="F1737" s="186"/>
      <c r="G1737" s="187"/>
      <c r="H1737" s="186"/>
      <c r="I1737" s="186"/>
    </row>
    <row r="1738" spans="1:9" ht="18.95" customHeight="1" x14ac:dyDescent="0.25">
      <c r="A1738" s="52"/>
      <c r="C1738" s="186"/>
      <c r="D1738" s="186"/>
      <c r="E1738" s="186"/>
      <c r="F1738" s="186"/>
      <c r="G1738" s="187"/>
      <c r="H1738" s="186"/>
      <c r="I1738" s="186"/>
    </row>
    <row r="1739" spans="1:9" ht="18.95" customHeight="1" x14ac:dyDescent="0.25">
      <c r="A1739" s="52"/>
      <c r="C1739" s="186"/>
      <c r="D1739" s="186"/>
      <c r="E1739" s="186"/>
      <c r="F1739" s="186"/>
      <c r="G1739" s="187"/>
      <c r="H1739" s="186"/>
      <c r="I1739" s="186"/>
    </row>
    <row r="1740" spans="1:9" ht="18.95" customHeight="1" x14ac:dyDescent="0.25">
      <c r="A1740" s="52"/>
      <c r="C1740" s="186"/>
      <c r="D1740" s="186"/>
      <c r="E1740" s="186"/>
      <c r="F1740" s="186"/>
      <c r="G1740" s="187"/>
      <c r="H1740" s="186"/>
      <c r="I1740" s="186"/>
    </row>
    <row r="1741" spans="1:9" ht="18.95" customHeight="1" x14ac:dyDescent="0.25">
      <c r="A1741" s="52"/>
      <c r="C1741" s="186"/>
      <c r="D1741" s="186"/>
      <c r="E1741" s="186"/>
      <c r="F1741" s="186"/>
      <c r="G1741" s="187"/>
      <c r="H1741" s="186"/>
      <c r="I1741" s="186"/>
    </row>
    <row r="1742" spans="1:9" ht="18.95" customHeight="1" x14ac:dyDescent="0.25">
      <c r="A1742" s="52"/>
      <c r="C1742" s="186"/>
      <c r="D1742" s="186"/>
      <c r="E1742" s="186"/>
      <c r="F1742" s="186"/>
      <c r="G1742" s="187"/>
      <c r="H1742" s="186"/>
      <c r="I1742" s="186"/>
    </row>
    <row r="1743" spans="1:9" ht="18.95" customHeight="1" x14ac:dyDescent="0.25">
      <c r="A1743" s="52"/>
      <c r="C1743" s="186"/>
      <c r="D1743" s="186"/>
      <c r="E1743" s="186"/>
      <c r="F1743" s="186"/>
      <c r="G1743" s="187"/>
      <c r="H1743" s="186"/>
      <c r="I1743" s="186"/>
    </row>
    <row r="1744" spans="1:9" ht="18.95" customHeight="1" x14ac:dyDescent="0.25">
      <c r="A1744" s="52"/>
      <c r="C1744" s="186"/>
      <c r="D1744" s="186"/>
      <c r="E1744" s="186"/>
      <c r="F1744" s="186"/>
      <c r="G1744" s="187"/>
      <c r="H1744" s="186"/>
      <c r="I1744" s="186"/>
    </row>
    <row r="1745" spans="1:9" ht="18.95" customHeight="1" x14ac:dyDescent="0.25">
      <c r="A1745" s="52"/>
      <c r="C1745" s="186"/>
      <c r="D1745" s="186"/>
      <c r="E1745" s="186"/>
      <c r="F1745" s="186"/>
      <c r="G1745" s="187"/>
      <c r="H1745" s="186"/>
      <c r="I1745" s="186"/>
    </row>
    <row r="1746" spans="1:9" ht="18.95" customHeight="1" x14ac:dyDescent="0.25">
      <c r="A1746" s="52"/>
      <c r="C1746" s="186"/>
      <c r="D1746" s="186"/>
      <c r="E1746" s="186"/>
      <c r="F1746" s="186"/>
      <c r="G1746" s="187"/>
      <c r="H1746" s="186"/>
      <c r="I1746" s="186"/>
    </row>
    <row r="1747" spans="1:9" ht="18.95" customHeight="1" x14ac:dyDescent="0.25">
      <c r="A1747" s="52"/>
      <c r="C1747" s="186"/>
      <c r="D1747" s="186"/>
      <c r="E1747" s="186"/>
      <c r="F1747" s="186"/>
      <c r="G1747" s="187"/>
      <c r="H1747" s="186"/>
      <c r="I1747" s="186"/>
    </row>
    <row r="1748" spans="1:9" ht="18.95" customHeight="1" x14ac:dyDescent="0.25">
      <c r="A1748" s="52"/>
      <c r="C1748" s="186"/>
      <c r="D1748" s="186"/>
      <c r="E1748" s="186"/>
      <c r="F1748" s="186"/>
      <c r="G1748" s="187"/>
      <c r="H1748" s="186"/>
      <c r="I1748" s="186"/>
    </row>
    <row r="1749" spans="1:9" ht="18.95" customHeight="1" x14ac:dyDescent="0.25">
      <c r="A1749" s="52"/>
      <c r="C1749" s="186"/>
      <c r="D1749" s="186"/>
      <c r="E1749" s="186"/>
      <c r="F1749" s="186"/>
      <c r="G1749" s="187"/>
      <c r="H1749" s="186"/>
      <c r="I1749" s="186"/>
    </row>
    <row r="1750" spans="1:9" ht="18.95" customHeight="1" x14ac:dyDescent="0.25">
      <c r="A1750" s="52"/>
      <c r="C1750" s="186"/>
      <c r="D1750" s="186"/>
      <c r="E1750" s="186"/>
      <c r="F1750" s="186"/>
      <c r="G1750" s="187"/>
      <c r="H1750" s="186"/>
      <c r="I1750" s="186"/>
    </row>
    <row r="1751" spans="1:9" ht="18.95" customHeight="1" x14ac:dyDescent="0.25">
      <c r="A1751" s="52"/>
      <c r="C1751" s="186"/>
      <c r="D1751" s="186"/>
      <c r="E1751" s="186"/>
      <c r="F1751" s="186"/>
      <c r="G1751" s="187"/>
      <c r="H1751" s="186"/>
      <c r="I1751" s="186"/>
    </row>
    <row r="1752" spans="1:9" ht="18.95" customHeight="1" x14ac:dyDescent="0.25">
      <c r="A1752" s="52"/>
      <c r="C1752" s="186"/>
      <c r="D1752" s="186"/>
      <c r="E1752" s="186"/>
      <c r="F1752" s="186"/>
      <c r="G1752" s="187"/>
      <c r="H1752" s="186"/>
      <c r="I1752" s="186"/>
    </row>
    <row r="1753" spans="1:9" ht="18.95" customHeight="1" x14ac:dyDescent="0.25">
      <c r="A1753" s="52"/>
      <c r="C1753" s="186"/>
      <c r="D1753" s="186"/>
      <c r="E1753" s="186"/>
      <c r="F1753" s="186"/>
      <c r="G1753" s="187"/>
      <c r="H1753" s="186"/>
      <c r="I1753" s="186"/>
    </row>
    <row r="1754" spans="1:9" ht="18.95" customHeight="1" x14ac:dyDescent="0.25">
      <c r="A1754" s="52"/>
      <c r="C1754" s="186"/>
      <c r="D1754" s="186"/>
      <c r="E1754" s="186"/>
      <c r="F1754" s="186"/>
      <c r="G1754" s="187"/>
      <c r="H1754" s="186"/>
      <c r="I1754" s="186"/>
    </row>
    <row r="1755" spans="1:9" ht="18.95" customHeight="1" x14ac:dyDescent="0.25">
      <c r="A1755" s="52"/>
      <c r="C1755" s="186"/>
      <c r="D1755" s="186"/>
      <c r="E1755" s="186"/>
      <c r="F1755" s="186"/>
      <c r="G1755" s="187"/>
      <c r="H1755" s="186"/>
      <c r="I1755" s="186"/>
    </row>
    <row r="1756" spans="1:9" ht="18.95" customHeight="1" x14ac:dyDescent="0.25">
      <c r="A1756" s="52"/>
      <c r="C1756" s="186"/>
      <c r="D1756" s="186"/>
      <c r="E1756" s="186"/>
      <c r="F1756" s="186"/>
      <c r="G1756" s="187"/>
      <c r="H1756" s="186"/>
      <c r="I1756" s="186"/>
    </row>
    <row r="1757" spans="1:9" ht="18.95" customHeight="1" x14ac:dyDescent="0.25">
      <c r="A1757" s="52"/>
      <c r="C1757" s="186"/>
      <c r="D1757" s="186"/>
      <c r="E1757" s="186"/>
      <c r="F1757" s="186"/>
      <c r="G1757" s="187"/>
      <c r="H1757" s="186"/>
      <c r="I1757" s="186"/>
    </row>
    <row r="1758" spans="1:9" ht="18.95" customHeight="1" x14ac:dyDescent="0.25">
      <c r="A1758" s="52"/>
      <c r="C1758" s="186"/>
      <c r="D1758" s="186"/>
      <c r="E1758" s="186"/>
      <c r="F1758" s="186"/>
      <c r="G1758" s="187"/>
      <c r="H1758" s="186"/>
      <c r="I1758" s="186"/>
    </row>
    <row r="1759" spans="1:9" ht="18.95" customHeight="1" x14ac:dyDescent="0.25">
      <c r="A1759" s="52"/>
      <c r="C1759" s="186"/>
      <c r="D1759" s="186"/>
      <c r="E1759" s="186"/>
      <c r="F1759" s="186"/>
      <c r="G1759" s="187"/>
      <c r="H1759" s="186"/>
      <c r="I1759" s="186"/>
    </row>
    <row r="1760" spans="1:9" ht="18.95" customHeight="1" x14ac:dyDescent="0.25">
      <c r="A1760" s="52"/>
      <c r="C1760" s="186"/>
      <c r="D1760" s="186"/>
      <c r="E1760" s="186"/>
      <c r="F1760" s="186"/>
      <c r="G1760" s="187"/>
      <c r="H1760" s="186"/>
      <c r="I1760" s="186"/>
    </row>
    <row r="1761" spans="1:9" ht="18.95" customHeight="1" x14ac:dyDescent="0.25">
      <c r="A1761" s="52"/>
      <c r="C1761" s="186"/>
      <c r="D1761" s="186"/>
      <c r="E1761" s="186"/>
      <c r="F1761" s="186"/>
      <c r="G1761" s="187"/>
      <c r="H1761" s="186"/>
      <c r="I1761" s="186"/>
    </row>
    <row r="1762" spans="1:9" ht="18.95" customHeight="1" x14ac:dyDescent="0.25">
      <c r="A1762" s="52"/>
      <c r="C1762" s="186"/>
      <c r="D1762" s="186"/>
      <c r="E1762" s="186"/>
      <c r="F1762" s="186"/>
      <c r="G1762" s="187"/>
      <c r="H1762" s="186"/>
      <c r="I1762" s="186"/>
    </row>
    <row r="1763" spans="1:9" ht="18.95" customHeight="1" x14ac:dyDescent="0.25">
      <c r="A1763" s="52"/>
      <c r="C1763" s="186"/>
      <c r="D1763" s="186"/>
      <c r="E1763" s="186"/>
      <c r="F1763" s="186"/>
      <c r="G1763" s="187"/>
      <c r="H1763" s="186"/>
      <c r="I1763" s="186"/>
    </row>
    <row r="1764" spans="1:9" ht="18.95" customHeight="1" x14ac:dyDescent="0.25">
      <c r="A1764" s="52"/>
      <c r="C1764" s="186"/>
      <c r="D1764" s="186"/>
      <c r="E1764" s="186"/>
      <c r="F1764" s="186"/>
      <c r="G1764" s="187"/>
      <c r="H1764" s="186"/>
      <c r="I1764" s="186"/>
    </row>
    <row r="1765" spans="1:9" ht="18.95" customHeight="1" x14ac:dyDescent="0.25">
      <c r="A1765" s="52"/>
      <c r="C1765" s="186"/>
      <c r="D1765" s="186"/>
      <c r="E1765" s="186"/>
      <c r="F1765" s="186"/>
      <c r="G1765" s="187"/>
      <c r="H1765" s="186"/>
      <c r="I1765" s="186"/>
    </row>
    <row r="1766" spans="1:9" ht="18.95" customHeight="1" x14ac:dyDescent="0.25">
      <c r="A1766" s="52"/>
      <c r="C1766" s="186"/>
      <c r="D1766" s="186"/>
      <c r="E1766" s="186"/>
      <c r="F1766" s="186"/>
      <c r="G1766" s="187"/>
      <c r="H1766" s="186"/>
      <c r="I1766" s="186"/>
    </row>
    <row r="1767" spans="1:9" ht="18.95" customHeight="1" x14ac:dyDescent="0.25">
      <c r="A1767" s="52"/>
      <c r="C1767" s="186"/>
      <c r="D1767" s="186"/>
      <c r="E1767" s="186"/>
      <c r="F1767" s="186"/>
      <c r="G1767" s="187"/>
      <c r="H1767" s="186"/>
      <c r="I1767" s="186"/>
    </row>
    <row r="1768" spans="1:9" ht="18.95" customHeight="1" x14ac:dyDescent="0.25">
      <c r="A1768" s="52"/>
      <c r="C1768" s="186"/>
      <c r="D1768" s="186"/>
      <c r="E1768" s="186"/>
      <c r="F1768" s="186"/>
      <c r="G1768" s="187"/>
      <c r="H1768" s="186"/>
      <c r="I1768" s="186"/>
    </row>
    <row r="1769" spans="1:9" ht="18.95" customHeight="1" x14ac:dyDescent="0.25">
      <c r="A1769" s="52"/>
      <c r="C1769" s="186"/>
      <c r="D1769" s="186"/>
      <c r="E1769" s="186"/>
      <c r="F1769" s="186"/>
      <c r="G1769" s="187"/>
      <c r="H1769" s="186"/>
      <c r="I1769" s="186"/>
    </row>
    <row r="1770" spans="1:9" ht="18.95" customHeight="1" x14ac:dyDescent="0.25">
      <c r="A1770" s="52"/>
      <c r="C1770" s="186"/>
      <c r="D1770" s="186"/>
      <c r="E1770" s="186"/>
      <c r="F1770" s="186"/>
      <c r="G1770" s="187"/>
      <c r="H1770" s="186"/>
      <c r="I1770" s="186"/>
    </row>
    <row r="1771" spans="1:9" ht="18.95" customHeight="1" x14ac:dyDescent="0.25">
      <c r="A1771" s="52"/>
      <c r="C1771" s="186"/>
      <c r="D1771" s="186"/>
      <c r="E1771" s="186"/>
      <c r="F1771" s="186"/>
      <c r="G1771" s="187"/>
      <c r="H1771" s="186"/>
      <c r="I1771" s="186"/>
    </row>
    <row r="1772" spans="1:9" ht="18.95" customHeight="1" x14ac:dyDescent="0.25">
      <c r="A1772" s="52"/>
      <c r="C1772" s="186"/>
      <c r="D1772" s="186"/>
      <c r="E1772" s="186"/>
      <c r="F1772" s="186"/>
      <c r="G1772" s="187"/>
      <c r="H1772" s="186"/>
      <c r="I1772" s="186"/>
    </row>
    <row r="1773" spans="1:9" ht="18.95" customHeight="1" x14ac:dyDescent="0.25">
      <c r="A1773" s="52"/>
      <c r="C1773" s="186"/>
      <c r="D1773" s="186"/>
      <c r="E1773" s="186"/>
      <c r="F1773" s="186"/>
      <c r="G1773" s="187"/>
      <c r="H1773" s="186"/>
      <c r="I1773" s="186"/>
    </row>
    <row r="1774" spans="1:9" ht="18.95" customHeight="1" x14ac:dyDescent="0.25">
      <c r="A1774" s="52"/>
      <c r="C1774" s="186"/>
      <c r="D1774" s="186"/>
      <c r="E1774" s="186"/>
      <c r="F1774" s="186"/>
      <c r="G1774" s="187"/>
      <c r="H1774" s="186"/>
      <c r="I1774" s="186"/>
    </row>
    <row r="1775" spans="1:9" ht="18.95" customHeight="1" x14ac:dyDescent="0.25">
      <c r="A1775" s="52"/>
      <c r="C1775" s="186"/>
      <c r="D1775" s="186"/>
      <c r="E1775" s="186"/>
      <c r="F1775" s="186"/>
      <c r="G1775" s="187"/>
      <c r="H1775" s="186"/>
      <c r="I1775" s="186"/>
    </row>
    <row r="1776" spans="1:9" ht="18.95" customHeight="1" x14ac:dyDescent="0.25">
      <c r="A1776" s="52"/>
      <c r="C1776" s="186"/>
      <c r="D1776" s="186"/>
      <c r="E1776" s="186"/>
      <c r="F1776" s="186"/>
      <c r="G1776" s="187"/>
      <c r="H1776" s="186"/>
      <c r="I1776" s="186"/>
    </row>
    <row r="1777" spans="1:9" ht="18.95" customHeight="1" x14ac:dyDescent="0.25">
      <c r="A1777" s="52"/>
      <c r="C1777" s="186"/>
      <c r="D1777" s="186"/>
      <c r="E1777" s="186"/>
      <c r="F1777" s="186"/>
      <c r="G1777" s="187"/>
      <c r="H1777" s="186"/>
      <c r="I1777" s="186"/>
    </row>
    <row r="1778" spans="1:9" ht="18.95" customHeight="1" x14ac:dyDescent="0.25">
      <c r="A1778" s="52"/>
      <c r="C1778" s="186"/>
      <c r="D1778" s="186"/>
      <c r="E1778" s="186"/>
      <c r="F1778" s="186"/>
      <c r="G1778" s="187"/>
      <c r="H1778" s="186"/>
      <c r="I1778" s="186"/>
    </row>
    <row r="1779" spans="1:9" ht="18.95" customHeight="1" x14ac:dyDescent="0.25">
      <c r="A1779" s="52"/>
      <c r="C1779" s="186"/>
      <c r="D1779" s="186"/>
      <c r="E1779" s="186"/>
      <c r="F1779" s="186"/>
      <c r="G1779" s="187"/>
      <c r="H1779" s="186"/>
      <c r="I1779" s="186"/>
    </row>
    <row r="1780" spans="1:9" ht="18.95" customHeight="1" x14ac:dyDescent="0.25">
      <c r="A1780" s="52"/>
      <c r="C1780" s="186"/>
      <c r="D1780" s="186"/>
      <c r="E1780" s="186"/>
      <c r="F1780" s="186"/>
      <c r="G1780" s="187"/>
      <c r="H1780" s="186"/>
      <c r="I1780" s="186"/>
    </row>
    <row r="1781" spans="1:9" ht="18.95" customHeight="1" x14ac:dyDescent="0.25">
      <c r="A1781" s="52"/>
      <c r="C1781" s="186"/>
      <c r="D1781" s="186"/>
      <c r="E1781" s="186"/>
      <c r="F1781" s="186"/>
      <c r="G1781" s="187"/>
      <c r="H1781" s="186"/>
      <c r="I1781" s="186"/>
    </row>
    <row r="1782" spans="1:9" ht="18.95" customHeight="1" x14ac:dyDescent="0.25">
      <c r="A1782" s="52"/>
      <c r="C1782" s="186"/>
      <c r="D1782" s="186"/>
      <c r="E1782" s="186"/>
      <c r="F1782" s="186"/>
      <c r="G1782" s="187"/>
      <c r="H1782" s="186"/>
      <c r="I1782" s="186"/>
    </row>
    <row r="1783" spans="1:9" ht="18.95" customHeight="1" x14ac:dyDescent="0.25">
      <c r="A1783" s="52"/>
      <c r="C1783" s="186"/>
      <c r="D1783" s="186"/>
      <c r="E1783" s="186"/>
      <c r="F1783" s="186"/>
      <c r="G1783" s="187"/>
      <c r="H1783" s="186"/>
      <c r="I1783" s="186"/>
    </row>
    <row r="1784" spans="1:9" ht="18.95" customHeight="1" x14ac:dyDescent="0.25">
      <c r="A1784" s="52"/>
      <c r="C1784" s="186"/>
      <c r="D1784" s="186"/>
      <c r="E1784" s="186"/>
      <c r="F1784" s="186"/>
      <c r="G1784" s="187"/>
      <c r="H1784" s="186"/>
      <c r="I1784" s="186"/>
    </row>
    <row r="1785" spans="1:9" ht="18.95" customHeight="1" x14ac:dyDescent="0.25">
      <c r="A1785" s="52"/>
      <c r="C1785" s="186"/>
      <c r="D1785" s="186"/>
      <c r="E1785" s="186"/>
      <c r="F1785" s="186"/>
      <c r="G1785" s="187"/>
      <c r="H1785" s="186"/>
      <c r="I1785" s="186"/>
    </row>
    <row r="1786" spans="1:9" ht="18.95" customHeight="1" x14ac:dyDescent="0.25">
      <c r="A1786" s="52"/>
      <c r="C1786" s="186"/>
      <c r="D1786" s="186"/>
      <c r="E1786" s="186"/>
      <c r="F1786" s="186"/>
      <c r="G1786" s="187"/>
      <c r="H1786" s="186"/>
      <c r="I1786" s="186"/>
    </row>
    <row r="1787" spans="1:9" ht="18.95" customHeight="1" x14ac:dyDescent="0.25">
      <c r="A1787" s="52"/>
      <c r="C1787" s="186"/>
      <c r="D1787" s="186"/>
      <c r="E1787" s="186"/>
      <c r="F1787" s="186"/>
      <c r="G1787" s="187"/>
      <c r="H1787" s="186"/>
      <c r="I1787" s="186"/>
    </row>
    <row r="1788" spans="1:9" ht="18.95" customHeight="1" x14ac:dyDescent="0.25">
      <c r="A1788" s="52"/>
      <c r="C1788" s="186"/>
      <c r="D1788" s="186"/>
      <c r="E1788" s="186"/>
      <c r="F1788" s="186"/>
      <c r="G1788" s="187"/>
      <c r="H1788" s="186"/>
      <c r="I1788" s="186"/>
    </row>
    <row r="1789" spans="1:9" ht="18.95" customHeight="1" x14ac:dyDescent="0.25">
      <c r="A1789" s="52"/>
      <c r="C1789" s="186"/>
      <c r="D1789" s="186"/>
      <c r="E1789" s="186"/>
      <c r="F1789" s="186"/>
      <c r="G1789" s="187"/>
      <c r="H1789" s="186"/>
      <c r="I1789" s="186"/>
    </row>
    <row r="1790" spans="1:9" ht="18.95" customHeight="1" x14ac:dyDescent="0.25">
      <c r="A1790" s="52"/>
      <c r="C1790" s="186"/>
      <c r="D1790" s="186"/>
      <c r="E1790" s="186"/>
      <c r="F1790" s="186"/>
      <c r="G1790" s="187"/>
      <c r="H1790" s="186"/>
      <c r="I1790" s="186"/>
    </row>
    <row r="1791" spans="1:9" ht="18.95" customHeight="1" x14ac:dyDescent="0.25">
      <c r="A1791" s="52"/>
      <c r="C1791" s="186"/>
      <c r="D1791" s="186"/>
      <c r="E1791" s="186"/>
      <c r="F1791" s="186"/>
      <c r="G1791" s="187"/>
      <c r="H1791" s="186"/>
      <c r="I1791" s="186"/>
    </row>
    <row r="1792" spans="1:9" ht="18.95" customHeight="1" x14ac:dyDescent="0.25">
      <c r="A1792" s="52"/>
      <c r="C1792" s="186"/>
      <c r="D1792" s="186"/>
      <c r="E1792" s="186"/>
      <c r="F1792" s="186"/>
      <c r="G1792" s="187"/>
      <c r="H1792" s="186"/>
      <c r="I1792" s="186"/>
    </row>
    <row r="1793" spans="1:9" ht="18.95" customHeight="1" x14ac:dyDescent="0.25">
      <c r="A1793" s="52"/>
      <c r="C1793" s="186"/>
      <c r="D1793" s="186"/>
      <c r="E1793" s="186"/>
      <c r="F1793" s="186"/>
      <c r="G1793" s="187"/>
      <c r="H1793" s="186"/>
      <c r="I1793" s="186"/>
    </row>
    <row r="1794" spans="1:9" ht="18.95" customHeight="1" x14ac:dyDescent="0.25">
      <c r="A1794" s="52"/>
      <c r="C1794" s="186"/>
      <c r="D1794" s="186"/>
      <c r="E1794" s="186"/>
      <c r="F1794" s="186"/>
      <c r="G1794" s="187"/>
      <c r="H1794" s="186"/>
      <c r="I1794" s="186"/>
    </row>
    <row r="1795" spans="1:9" ht="18.95" customHeight="1" x14ac:dyDescent="0.25">
      <c r="A1795" s="52"/>
      <c r="C1795" s="186"/>
      <c r="D1795" s="186"/>
      <c r="E1795" s="186"/>
      <c r="F1795" s="186"/>
      <c r="G1795" s="187"/>
      <c r="H1795" s="186"/>
      <c r="I1795" s="186"/>
    </row>
    <row r="1796" spans="1:9" ht="18.95" customHeight="1" x14ac:dyDescent="0.25">
      <c r="A1796" s="52"/>
      <c r="C1796" s="186"/>
      <c r="D1796" s="186"/>
      <c r="E1796" s="186"/>
      <c r="F1796" s="186"/>
      <c r="G1796" s="187"/>
      <c r="H1796" s="186"/>
      <c r="I1796" s="186"/>
    </row>
    <row r="1797" spans="1:9" ht="18.95" customHeight="1" x14ac:dyDescent="0.25">
      <c r="A1797" s="52"/>
      <c r="C1797" s="186"/>
      <c r="D1797" s="186"/>
      <c r="E1797" s="186"/>
      <c r="F1797" s="186"/>
      <c r="G1797" s="187"/>
      <c r="H1797" s="186"/>
      <c r="I1797" s="186"/>
    </row>
    <row r="1798" spans="1:9" ht="18.95" customHeight="1" x14ac:dyDescent="0.25">
      <c r="A1798" s="52"/>
      <c r="C1798" s="186"/>
      <c r="D1798" s="186"/>
      <c r="E1798" s="186"/>
      <c r="F1798" s="186"/>
      <c r="G1798" s="187"/>
      <c r="H1798" s="186"/>
      <c r="I1798" s="186"/>
    </row>
    <row r="1799" spans="1:9" ht="18.95" customHeight="1" x14ac:dyDescent="0.25">
      <c r="A1799" s="52"/>
      <c r="C1799" s="186"/>
      <c r="D1799" s="186"/>
      <c r="E1799" s="186"/>
      <c r="F1799" s="186"/>
      <c r="G1799" s="187"/>
      <c r="H1799" s="186"/>
      <c r="I1799" s="186"/>
    </row>
    <row r="1800" spans="1:9" ht="18.95" customHeight="1" x14ac:dyDescent="0.25">
      <c r="A1800" s="52"/>
      <c r="C1800" s="186"/>
      <c r="D1800" s="186"/>
      <c r="E1800" s="186"/>
      <c r="F1800" s="186"/>
      <c r="G1800" s="187"/>
      <c r="H1800" s="186"/>
      <c r="I1800" s="186"/>
    </row>
    <row r="1801" spans="1:9" ht="18.95" customHeight="1" x14ac:dyDescent="0.25">
      <c r="A1801" s="52"/>
      <c r="C1801" s="186"/>
      <c r="D1801" s="186"/>
      <c r="E1801" s="186"/>
      <c r="F1801" s="186"/>
      <c r="G1801" s="187"/>
      <c r="H1801" s="186"/>
      <c r="I1801" s="186"/>
    </row>
    <row r="1802" spans="1:9" ht="18.95" customHeight="1" x14ac:dyDescent="0.25">
      <c r="A1802" s="52"/>
      <c r="C1802" s="186"/>
      <c r="D1802" s="186"/>
      <c r="E1802" s="186"/>
      <c r="F1802" s="186"/>
      <c r="G1802" s="187"/>
      <c r="H1802" s="186"/>
      <c r="I1802" s="186"/>
    </row>
    <row r="1803" spans="1:9" ht="18.95" customHeight="1" x14ac:dyDescent="0.25">
      <c r="A1803" s="52"/>
      <c r="C1803" s="186"/>
      <c r="D1803" s="186"/>
      <c r="E1803" s="186"/>
      <c r="F1803" s="186"/>
      <c r="G1803" s="187"/>
      <c r="H1803" s="186"/>
      <c r="I1803" s="186"/>
    </row>
    <row r="1804" spans="1:9" ht="18.95" customHeight="1" x14ac:dyDescent="0.25">
      <c r="A1804" s="52"/>
      <c r="C1804" s="186"/>
      <c r="D1804" s="186"/>
      <c r="E1804" s="186"/>
      <c r="F1804" s="186"/>
      <c r="G1804" s="187"/>
      <c r="H1804" s="186"/>
      <c r="I1804" s="186"/>
    </row>
    <row r="1805" spans="1:9" ht="18.95" customHeight="1" x14ac:dyDescent="0.25">
      <c r="A1805" s="52"/>
      <c r="C1805" s="186"/>
      <c r="D1805" s="186"/>
      <c r="E1805" s="186"/>
      <c r="F1805" s="186"/>
      <c r="G1805" s="187"/>
      <c r="H1805" s="186"/>
      <c r="I1805" s="186"/>
    </row>
    <row r="1806" spans="1:9" ht="18.95" customHeight="1" x14ac:dyDescent="0.25">
      <c r="A1806" s="52"/>
      <c r="C1806" s="186"/>
      <c r="D1806" s="186"/>
      <c r="E1806" s="186"/>
      <c r="F1806" s="186"/>
      <c r="G1806" s="187"/>
      <c r="H1806" s="186"/>
      <c r="I1806" s="186"/>
    </row>
    <row r="1807" spans="1:9" ht="18.95" customHeight="1" x14ac:dyDescent="0.25">
      <c r="A1807" s="52"/>
      <c r="C1807" s="186"/>
      <c r="D1807" s="186"/>
      <c r="E1807" s="186"/>
      <c r="F1807" s="186"/>
      <c r="G1807" s="187"/>
      <c r="H1807" s="186"/>
      <c r="I1807" s="186"/>
    </row>
    <row r="1808" spans="1:9" ht="18.95" customHeight="1" x14ac:dyDescent="0.25">
      <c r="A1808" s="52"/>
      <c r="C1808" s="186"/>
      <c r="D1808" s="186"/>
      <c r="E1808" s="186"/>
      <c r="F1808" s="186"/>
      <c r="G1808" s="187"/>
      <c r="H1808" s="186"/>
      <c r="I1808" s="186"/>
    </row>
    <row r="1809" spans="1:9" ht="18.95" customHeight="1" x14ac:dyDescent="0.25">
      <c r="A1809" s="52"/>
      <c r="C1809" s="186"/>
      <c r="D1809" s="186"/>
      <c r="E1809" s="186"/>
      <c r="F1809" s="186"/>
      <c r="G1809" s="187"/>
      <c r="H1809" s="186"/>
      <c r="I1809" s="186"/>
    </row>
    <row r="1810" spans="1:9" ht="18.95" customHeight="1" x14ac:dyDescent="0.25">
      <c r="A1810" s="52"/>
      <c r="C1810" s="186"/>
      <c r="D1810" s="186"/>
      <c r="E1810" s="186"/>
      <c r="F1810" s="186"/>
      <c r="G1810" s="187"/>
      <c r="H1810" s="186"/>
      <c r="I1810" s="186"/>
    </row>
    <row r="1811" spans="1:9" ht="18.95" customHeight="1" x14ac:dyDescent="0.25">
      <c r="A1811" s="52"/>
      <c r="C1811" s="186"/>
      <c r="D1811" s="186"/>
      <c r="E1811" s="186"/>
      <c r="F1811" s="186"/>
      <c r="G1811" s="187"/>
      <c r="H1811" s="186"/>
      <c r="I1811" s="186"/>
    </row>
    <row r="1812" spans="1:9" ht="18.95" customHeight="1" x14ac:dyDescent="0.25">
      <c r="A1812" s="52"/>
      <c r="C1812" s="186"/>
      <c r="D1812" s="186"/>
      <c r="E1812" s="186"/>
      <c r="F1812" s="186"/>
      <c r="G1812" s="187"/>
      <c r="H1812" s="186"/>
      <c r="I1812" s="186"/>
    </row>
    <row r="1813" spans="1:9" ht="18.95" customHeight="1" x14ac:dyDescent="0.25">
      <c r="A1813" s="52"/>
      <c r="C1813" s="186"/>
      <c r="D1813" s="186"/>
      <c r="E1813" s="186"/>
      <c r="F1813" s="186"/>
      <c r="G1813" s="187"/>
      <c r="H1813" s="186"/>
      <c r="I1813" s="186"/>
    </row>
    <row r="1814" spans="1:9" ht="18.95" customHeight="1" x14ac:dyDescent="0.25">
      <c r="A1814" s="52"/>
      <c r="C1814" s="186"/>
      <c r="D1814" s="186"/>
      <c r="E1814" s="186"/>
      <c r="F1814" s="186"/>
      <c r="G1814" s="187"/>
      <c r="H1814" s="186"/>
      <c r="I1814" s="186"/>
    </row>
    <row r="1815" spans="1:9" ht="18.95" customHeight="1" x14ac:dyDescent="0.25">
      <c r="A1815" s="52"/>
      <c r="C1815" s="186"/>
      <c r="D1815" s="186"/>
      <c r="E1815" s="186"/>
      <c r="F1815" s="186"/>
      <c r="G1815" s="187"/>
      <c r="H1815" s="186"/>
      <c r="I1815" s="186"/>
    </row>
    <row r="1816" spans="1:9" ht="18.95" customHeight="1" x14ac:dyDescent="0.25">
      <c r="A1816" s="52"/>
      <c r="C1816" s="186"/>
      <c r="D1816" s="186"/>
      <c r="E1816" s="186"/>
      <c r="F1816" s="186"/>
      <c r="G1816" s="187"/>
      <c r="H1816" s="186"/>
      <c r="I1816" s="186"/>
    </row>
    <row r="1817" spans="1:9" ht="18.95" customHeight="1" x14ac:dyDescent="0.25">
      <c r="A1817" s="52"/>
      <c r="C1817" s="186"/>
      <c r="D1817" s="186"/>
      <c r="E1817" s="186"/>
      <c r="F1817" s="186"/>
      <c r="G1817" s="187"/>
      <c r="H1817" s="186"/>
      <c r="I1817" s="186"/>
    </row>
    <row r="1818" spans="1:9" ht="18.95" customHeight="1" x14ac:dyDescent="0.25">
      <c r="A1818" s="52"/>
      <c r="C1818" s="186"/>
      <c r="D1818" s="186"/>
      <c r="E1818" s="186"/>
      <c r="F1818" s="186"/>
      <c r="G1818" s="187"/>
      <c r="H1818" s="186"/>
      <c r="I1818" s="186"/>
    </row>
    <row r="1819" spans="1:9" ht="18.95" customHeight="1" x14ac:dyDescent="0.25">
      <c r="A1819" s="52"/>
      <c r="C1819" s="186"/>
      <c r="D1819" s="186"/>
      <c r="E1819" s="186"/>
      <c r="F1819" s="186"/>
      <c r="G1819" s="187"/>
      <c r="H1819" s="186"/>
      <c r="I1819" s="186"/>
    </row>
    <row r="1820" spans="1:9" ht="18.95" customHeight="1" x14ac:dyDescent="0.25">
      <c r="A1820" s="52"/>
      <c r="C1820" s="186"/>
      <c r="D1820" s="186"/>
      <c r="E1820" s="186"/>
      <c r="F1820" s="186"/>
      <c r="G1820" s="187"/>
      <c r="H1820" s="186"/>
      <c r="I1820" s="186"/>
    </row>
    <row r="1821" spans="1:9" ht="18.95" customHeight="1" x14ac:dyDescent="0.25">
      <c r="A1821" s="52"/>
      <c r="C1821" s="186"/>
      <c r="D1821" s="186"/>
      <c r="E1821" s="186"/>
      <c r="F1821" s="186"/>
      <c r="G1821" s="187"/>
      <c r="H1821" s="186"/>
      <c r="I1821" s="186"/>
    </row>
    <row r="1822" spans="1:9" ht="18.95" customHeight="1" x14ac:dyDescent="0.25">
      <c r="A1822" s="52"/>
      <c r="C1822" s="186"/>
      <c r="D1822" s="186"/>
      <c r="E1822" s="186"/>
      <c r="F1822" s="186"/>
      <c r="G1822" s="187"/>
      <c r="H1822" s="186"/>
      <c r="I1822" s="186"/>
    </row>
    <row r="1823" spans="1:9" ht="18.95" customHeight="1" x14ac:dyDescent="0.25">
      <c r="A1823" s="52"/>
      <c r="C1823" s="186"/>
      <c r="D1823" s="186"/>
      <c r="E1823" s="186"/>
      <c r="F1823" s="186"/>
      <c r="G1823" s="187"/>
      <c r="H1823" s="186"/>
      <c r="I1823" s="186"/>
    </row>
    <row r="1824" spans="1:9" ht="18.95" customHeight="1" x14ac:dyDescent="0.25">
      <c r="A1824" s="52"/>
      <c r="C1824" s="186"/>
      <c r="D1824" s="186"/>
      <c r="E1824" s="186"/>
      <c r="F1824" s="186"/>
      <c r="G1824" s="187"/>
      <c r="H1824" s="186"/>
      <c r="I1824" s="186"/>
    </row>
    <row r="1825" spans="1:9" ht="18.95" customHeight="1" x14ac:dyDescent="0.25">
      <c r="A1825" s="52"/>
      <c r="C1825" s="186"/>
      <c r="D1825" s="186"/>
      <c r="E1825" s="186"/>
      <c r="F1825" s="186"/>
      <c r="G1825" s="187"/>
      <c r="H1825" s="186"/>
      <c r="I1825" s="186"/>
    </row>
    <row r="1826" spans="1:9" ht="18.95" customHeight="1" x14ac:dyDescent="0.25">
      <c r="A1826" s="52"/>
      <c r="C1826" s="186"/>
      <c r="D1826" s="186"/>
      <c r="E1826" s="186"/>
      <c r="F1826" s="186"/>
      <c r="G1826" s="187"/>
      <c r="H1826" s="186"/>
      <c r="I1826" s="186"/>
    </row>
    <row r="1827" spans="1:9" ht="18.95" customHeight="1" x14ac:dyDescent="0.25">
      <c r="A1827" s="52"/>
      <c r="C1827" s="186"/>
      <c r="D1827" s="186"/>
      <c r="E1827" s="186"/>
      <c r="F1827" s="186"/>
      <c r="G1827" s="187"/>
      <c r="H1827" s="186"/>
      <c r="I1827" s="186"/>
    </row>
    <row r="1828" spans="1:9" ht="18.95" customHeight="1" x14ac:dyDescent="0.25">
      <c r="A1828" s="52"/>
      <c r="C1828" s="186"/>
      <c r="D1828" s="186"/>
      <c r="E1828" s="186"/>
      <c r="F1828" s="186"/>
      <c r="G1828" s="187"/>
      <c r="H1828" s="186"/>
      <c r="I1828" s="186"/>
    </row>
    <row r="1829" spans="1:9" ht="18.95" customHeight="1" x14ac:dyDescent="0.25">
      <c r="A1829" s="52"/>
      <c r="C1829" s="186"/>
      <c r="D1829" s="186"/>
      <c r="E1829" s="186"/>
      <c r="F1829" s="186"/>
      <c r="G1829" s="187"/>
      <c r="H1829" s="186"/>
      <c r="I1829" s="186"/>
    </row>
    <row r="1830" spans="1:9" ht="18.95" customHeight="1" x14ac:dyDescent="0.25">
      <c r="A1830" s="52"/>
      <c r="C1830" s="186"/>
      <c r="D1830" s="186"/>
      <c r="E1830" s="186"/>
      <c r="F1830" s="186"/>
      <c r="G1830" s="187"/>
      <c r="H1830" s="186"/>
      <c r="I1830" s="186"/>
    </row>
    <row r="1831" spans="1:9" ht="18.95" customHeight="1" x14ac:dyDescent="0.25">
      <c r="A1831" s="52"/>
      <c r="C1831" s="186"/>
      <c r="D1831" s="186"/>
      <c r="E1831" s="186"/>
      <c r="F1831" s="186"/>
      <c r="G1831" s="187"/>
      <c r="H1831" s="186"/>
      <c r="I1831" s="186"/>
    </row>
    <row r="1832" spans="1:9" ht="18.95" customHeight="1" x14ac:dyDescent="0.25">
      <c r="A1832" s="52"/>
      <c r="C1832" s="186"/>
      <c r="D1832" s="186"/>
      <c r="E1832" s="186"/>
      <c r="F1832" s="186"/>
      <c r="G1832" s="187"/>
      <c r="H1832" s="186"/>
      <c r="I1832" s="186"/>
    </row>
    <row r="1833" spans="1:9" ht="18.95" customHeight="1" x14ac:dyDescent="0.25">
      <c r="A1833" s="52"/>
      <c r="C1833" s="186"/>
      <c r="D1833" s="186"/>
      <c r="E1833" s="186"/>
      <c r="F1833" s="186"/>
      <c r="G1833" s="187"/>
      <c r="H1833" s="186"/>
      <c r="I1833" s="186"/>
    </row>
    <row r="1834" spans="1:9" ht="18.95" customHeight="1" x14ac:dyDescent="0.25">
      <c r="A1834" s="52"/>
      <c r="C1834" s="186"/>
      <c r="D1834" s="186"/>
      <c r="E1834" s="186"/>
      <c r="F1834" s="186"/>
      <c r="G1834" s="187"/>
      <c r="H1834" s="186"/>
      <c r="I1834" s="186"/>
    </row>
    <row r="1835" spans="1:9" ht="18.95" customHeight="1" x14ac:dyDescent="0.25">
      <c r="A1835" s="52"/>
      <c r="C1835" s="186"/>
      <c r="D1835" s="186"/>
      <c r="E1835" s="186"/>
      <c r="F1835" s="186"/>
      <c r="G1835" s="187"/>
      <c r="H1835" s="186"/>
      <c r="I1835" s="186"/>
    </row>
    <row r="1836" spans="1:9" ht="18.95" customHeight="1" x14ac:dyDescent="0.25">
      <c r="A1836" s="52"/>
      <c r="C1836" s="186"/>
      <c r="D1836" s="186"/>
      <c r="E1836" s="186"/>
      <c r="F1836" s="186"/>
      <c r="G1836" s="187"/>
      <c r="H1836" s="186"/>
      <c r="I1836" s="186"/>
    </row>
    <row r="1837" spans="1:9" ht="18.95" customHeight="1" x14ac:dyDescent="0.25">
      <c r="A1837" s="52"/>
      <c r="C1837" s="186"/>
      <c r="D1837" s="186"/>
      <c r="E1837" s="186"/>
      <c r="F1837" s="186"/>
      <c r="G1837" s="187"/>
      <c r="H1837" s="186"/>
      <c r="I1837" s="186"/>
    </row>
    <row r="1838" spans="1:9" ht="18.95" customHeight="1" x14ac:dyDescent="0.25">
      <c r="A1838" s="52"/>
      <c r="C1838" s="186"/>
      <c r="D1838" s="186"/>
      <c r="E1838" s="186"/>
      <c r="F1838" s="186"/>
      <c r="G1838" s="187"/>
      <c r="H1838" s="186"/>
      <c r="I1838" s="186"/>
    </row>
    <row r="1839" spans="1:9" ht="18.95" customHeight="1" x14ac:dyDescent="0.25">
      <c r="A1839" s="52"/>
      <c r="C1839" s="186"/>
      <c r="D1839" s="186"/>
      <c r="E1839" s="186"/>
      <c r="F1839" s="186"/>
      <c r="G1839" s="187"/>
      <c r="H1839" s="186"/>
      <c r="I1839" s="186"/>
    </row>
    <row r="1840" spans="1:9" ht="18.95" customHeight="1" x14ac:dyDescent="0.25">
      <c r="A1840" s="52"/>
      <c r="C1840" s="186"/>
      <c r="D1840" s="186"/>
      <c r="E1840" s="186"/>
      <c r="F1840" s="186"/>
      <c r="G1840" s="187"/>
      <c r="H1840" s="186"/>
      <c r="I1840" s="186"/>
    </row>
    <row r="1841" spans="1:9" ht="18.95" customHeight="1" x14ac:dyDescent="0.25">
      <c r="A1841" s="52"/>
      <c r="C1841" s="186"/>
      <c r="D1841" s="186"/>
      <c r="E1841" s="186"/>
      <c r="F1841" s="186"/>
      <c r="G1841" s="187"/>
      <c r="H1841" s="186"/>
      <c r="I1841" s="186"/>
    </row>
    <row r="1842" spans="1:9" ht="18.95" customHeight="1" x14ac:dyDescent="0.25">
      <c r="A1842" s="52"/>
      <c r="C1842" s="186"/>
      <c r="D1842" s="186"/>
      <c r="E1842" s="186"/>
      <c r="F1842" s="186"/>
      <c r="G1842" s="187"/>
      <c r="H1842" s="186"/>
      <c r="I1842" s="186"/>
    </row>
    <row r="1843" spans="1:9" ht="18.95" customHeight="1" x14ac:dyDescent="0.25">
      <c r="A1843" s="52"/>
      <c r="C1843" s="186"/>
      <c r="D1843" s="186"/>
      <c r="E1843" s="186"/>
      <c r="F1843" s="186"/>
      <c r="G1843" s="187"/>
      <c r="H1843" s="186"/>
      <c r="I1843" s="186"/>
    </row>
    <row r="1844" spans="1:9" ht="18.95" customHeight="1" x14ac:dyDescent="0.25">
      <c r="A1844" s="52"/>
      <c r="C1844" s="186"/>
      <c r="D1844" s="186"/>
      <c r="E1844" s="186"/>
      <c r="F1844" s="186"/>
      <c r="G1844" s="187"/>
      <c r="H1844" s="186"/>
      <c r="I1844" s="186"/>
    </row>
    <row r="1845" spans="1:9" ht="18.95" customHeight="1" x14ac:dyDescent="0.25">
      <c r="A1845" s="52"/>
      <c r="C1845" s="186"/>
      <c r="D1845" s="186"/>
      <c r="E1845" s="186"/>
      <c r="F1845" s="186"/>
      <c r="G1845" s="187"/>
      <c r="H1845" s="186"/>
      <c r="I1845" s="186"/>
    </row>
    <row r="1846" spans="1:9" ht="18.95" customHeight="1" x14ac:dyDescent="0.25">
      <c r="A1846" s="52"/>
      <c r="C1846" s="186"/>
      <c r="D1846" s="186"/>
      <c r="E1846" s="186"/>
      <c r="F1846" s="186"/>
      <c r="G1846" s="187"/>
      <c r="H1846" s="186"/>
      <c r="I1846" s="186"/>
    </row>
    <row r="1847" spans="1:9" ht="18.95" customHeight="1" x14ac:dyDescent="0.25">
      <c r="A1847" s="52"/>
      <c r="C1847" s="186"/>
      <c r="D1847" s="186"/>
      <c r="E1847" s="186"/>
      <c r="F1847" s="186"/>
      <c r="G1847" s="187"/>
      <c r="H1847" s="186"/>
      <c r="I1847" s="186"/>
    </row>
    <row r="1848" spans="1:9" ht="18.95" customHeight="1" x14ac:dyDescent="0.25">
      <c r="A1848" s="52"/>
      <c r="C1848" s="186"/>
      <c r="D1848" s="186"/>
      <c r="E1848" s="186"/>
      <c r="F1848" s="186"/>
      <c r="G1848" s="187"/>
      <c r="H1848" s="186"/>
      <c r="I1848" s="186"/>
    </row>
    <row r="1849" spans="1:9" ht="18.95" customHeight="1" x14ac:dyDescent="0.25">
      <c r="A1849" s="52"/>
      <c r="C1849" s="186"/>
      <c r="D1849" s="186"/>
      <c r="E1849" s="186"/>
      <c r="F1849" s="186"/>
      <c r="G1849" s="187"/>
      <c r="H1849" s="186"/>
      <c r="I1849" s="186"/>
    </row>
    <row r="1850" spans="1:9" ht="18.95" customHeight="1" x14ac:dyDescent="0.25">
      <c r="A1850" s="52"/>
      <c r="C1850" s="186"/>
      <c r="D1850" s="186"/>
      <c r="E1850" s="186"/>
      <c r="F1850" s="186"/>
      <c r="G1850" s="187"/>
      <c r="H1850" s="186"/>
      <c r="I1850" s="186"/>
    </row>
    <row r="1851" spans="1:9" ht="18.95" customHeight="1" x14ac:dyDescent="0.25">
      <c r="A1851" s="52"/>
      <c r="C1851" s="186"/>
      <c r="D1851" s="186"/>
      <c r="E1851" s="186"/>
      <c r="F1851" s="186"/>
      <c r="G1851" s="187"/>
      <c r="H1851" s="186"/>
      <c r="I1851" s="186"/>
    </row>
    <row r="1852" spans="1:9" ht="18.95" customHeight="1" x14ac:dyDescent="0.25">
      <c r="A1852" s="52"/>
      <c r="C1852" s="186"/>
      <c r="D1852" s="186"/>
      <c r="E1852" s="186"/>
      <c r="F1852" s="186"/>
      <c r="G1852" s="187"/>
      <c r="H1852" s="186"/>
      <c r="I1852" s="186"/>
    </row>
    <row r="1853" spans="1:9" ht="18.95" customHeight="1" x14ac:dyDescent="0.25">
      <c r="A1853" s="52"/>
      <c r="C1853" s="186"/>
      <c r="D1853" s="186"/>
      <c r="E1853" s="186"/>
      <c r="F1853" s="186"/>
      <c r="G1853" s="187"/>
      <c r="H1853" s="186"/>
      <c r="I1853" s="186"/>
    </row>
    <row r="1854" spans="1:9" ht="18.95" customHeight="1" x14ac:dyDescent="0.25">
      <c r="A1854" s="52"/>
      <c r="C1854" s="186"/>
      <c r="D1854" s="186"/>
      <c r="E1854" s="186"/>
      <c r="F1854" s="186"/>
      <c r="G1854" s="187"/>
      <c r="H1854" s="186"/>
      <c r="I1854" s="186"/>
    </row>
    <row r="1855" spans="1:9" ht="18.95" customHeight="1" x14ac:dyDescent="0.25">
      <c r="A1855" s="52"/>
      <c r="C1855" s="186"/>
      <c r="D1855" s="186"/>
      <c r="E1855" s="186"/>
      <c r="F1855" s="186"/>
      <c r="G1855" s="187"/>
      <c r="H1855" s="186"/>
      <c r="I1855" s="186"/>
    </row>
    <row r="1856" spans="1:9" ht="18.95" customHeight="1" x14ac:dyDescent="0.25">
      <c r="A1856" s="52"/>
      <c r="C1856" s="186"/>
      <c r="D1856" s="186"/>
      <c r="E1856" s="186"/>
      <c r="F1856" s="186"/>
      <c r="G1856" s="187"/>
      <c r="H1856" s="186"/>
      <c r="I1856" s="186"/>
    </row>
    <row r="1857" spans="1:9" ht="18.95" customHeight="1" x14ac:dyDescent="0.25">
      <c r="A1857" s="52"/>
      <c r="C1857" s="186"/>
      <c r="D1857" s="186"/>
      <c r="E1857" s="186"/>
      <c r="F1857" s="186"/>
      <c r="G1857" s="187"/>
      <c r="H1857" s="186"/>
      <c r="I1857" s="186"/>
    </row>
    <row r="1858" spans="1:9" ht="18.95" customHeight="1" x14ac:dyDescent="0.25">
      <c r="A1858" s="52"/>
      <c r="C1858" s="186"/>
      <c r="D1858" s="186"/>
      <c r="E1858" s="186"/>
      <c r="F1858" s="186"/>
      <c r="G1858" s="187"/>
      <c r="H1858" s="186"/>
      <c r="I1858" s="186"/>
    </row>
    <row r="1859" spans="1:9" ht="18.95" customHeight="1" x14ac:dyDescent="0.25">
      <c r="A1859" s="52"/>
      <c r="C1859" s="186"/>
      <c r="D1859" s="186"/>
      <c r="E1859" s="186"/>
      <c r="F1859" s="186"/>
      <c r="G1859" s="187"/>
      <c r="H1859" s="186"/>
      <c r="I1859" s="186"/>
    </row>
    <row r="1860" spans="1:9" ht="18.95" customHeight="1" x14ac:dyDescent="0.25">
      <c r="A1860" s="52"/>
      <c r="C1860" s="186"/>
      <c r="D1860" s="186"/>
      <c r="E1860" s="186"/>
      <c r="F1860" s="186"/>
      <c r="G1860" s="187"/>
      <c r="H1860" s="186"/>
      <c r="I1860" s="186"/>
    </row>
    <row r="1861" spans="1:9" ht="18.95" customHeight="1" x14ac:dyDescent="0.25">
      <c r="A1861" s="52"/>
      <c r="C1861" s="186"/>
      <c r="D1861" s="186"/>
      <c r="E1861" s="186"/>
      <c r="F1861" s="186"/>
      <c r="G1861" s="187"/>
      <c r="H1861" s="186"/>
      <c r="I1861" s="186"/>
    </row>
    <row r="1862" spans="1:9" ht="18.95" customHeight="1" x14ac:dyDescent="0.25">
      <c r="A1862" s="52"/>
      <c r="C1862" s="186"/>
      <c r="D1862" s="186"/>
      <c r="E1862" s="186"/>
      <c r="F1862" s="186"/>
      <c r="G1862" s="187"/>
      <c r="H1862" s="186"/>
      <c r="I1862" s="186"/>
    </row>
    <row r="1863" spans="1:9" ht="18.95" customHeight="1" x14ac:dyDescent="0.25">
      <c r="A1863" s="52"/>
      <c r="C1863" s="186"/>
      <c r="D1863" s="186"/>
      <c r="E1863" s="186"/>
      <c r="F1863" s="186"/>
      <c r="G1863" s="187"/>
      <c r="H1863" s="186"/>
      <c r="I1863" s="186"/>
    </row>
    <row r="1864" spans="1:9" ht="18.95" customHeight="1" x14ac:dyDescent="0.25">
      <c r="A1864" s="52"/>
      <c r="C1864" s="186"/>
      <c r="D1864" s="186"/>
      <c r="E1864" s="186"/>
      <c r="F1864" s="186"/>
      <c r="G1864" s="187"/>
      <c r="H1864" s="186"/>
      <c r="I1864" s="186"/>
    </row>
    <row r="1865" spans="1:9" ht="18.95" customHeight="1" x14ac:dyDescent="0.25">
      <c r="A1865" s="52"/>
      <c r="C1865" s="186"/>
      <c r="D1865" s="186"/>
      <c r="E1865" s="186"/>
      <c r="F1865" s="186"/>
      <c r="G1865" s="187"/>
      <c r="H1865" s="186"/>
      <c r="I1865" s="186"/>
    </row>
    <row r="1866" spans="1:9" ht="18.95" customHeight="1" x14ac:dyDescent="0.25">
      <c r="A1866" s="52"/>
      <c r="C1866" s="186"/>
      <c r="D1866" s="186"/>
      <c r="E1866" s="186"/>
      <c r="F1866" s="186"/>
      <c r="G1866" s="187"/>
      <c r="H1866" s="186"/>
      <c r="I1866" s="186"/>
    </row>
    <row r="1867" spans="1:9" ht="18.95" customHeight="1" x14ac:dyDescent="0.25">
      <c r="A1867" s="52"/>
      <c r="C1867" s="186"/>
      <c r="D1867" s="186"/>
      <c r="E1867" s="186"/>
      <c r="F1867" s="186"/>
      <c r="G1867" s="187"/>
      <c r="H1867" s="186"/>
      <c r="I1867" s="186"/>
    </row>
    <row r="1868" spans="1:9" ht="18.95" customHeight="1" x14ac:dyDescent="0.25">
      <c r="A1868" s="52"/>
      <c r="C1868" s="186"/>
      <c r="D1868" s="186"/>
      <c r="E1868" s="186"/>
      <c r="F1868" s="186"/>
      <c r="G1868" s="187"/>
      <c r="H1868" s="186"/>
      <c r="I1868" s="186"/>
    </row>
    <row r="1869" spans="1:9" ht="18.95" customHeight="1" x14ac:dyDescent="0.25">
      <c r="A1869" s="52"/>
      <c r="C1869" s="186"/>
      <c r="D1869" s="186"/>
      <c r="E1869" s="186"/>
      <c r="F1869" s="186"/>
      <c r="G1869" s="187"/>
      <c r="H1869" s="186"/>
      <c r="I1869" s="186"/>
    </row>
    <row r="1870" spans="1:9" ht="18.95" customHeight="1" x14ac:dyDescent="0.25">
      <c r="A1870" s="52"/>
      <c r="C1870" s="186"/>
      <c r="D1870" s="186"/>
      <c r="E1870" s="186"/>
      <c r="F1870" s="186"/>
      <c r="G1870" s="187"/>
      <c r="H1870" s="186"/>
      <c r="I1870" s="186"/>
    </row>
    <row r="1871" spans="1:9" ht="18.95" customHeight="1" x14ac:dyDescent="0.25">
      <c r="A1871" s="52"/>
      <c r="C1871" s="186"/>
      <c r="D1871" s="186"/>
      <c r="E1871" s="186"/>
      <c r="F1871" s="186"/>
      <c r="G1871" s="187"/>
      <c r="H1871" s="186"/>
      <c r="I1871" s="186"/>
    </row>
    <row r="1872" spans="1:9" ht="18.95" customHeight="1" x14ac:dyDescent="0.25">
      <c r="A1872" s="52"/>
      <c r="C1872" s="186"/>
      <c r="D1872" s="186"/>
      <c r="E1872" s="186"/>
      <c r="F1872" s="186"/>
      <c r="G1872" s="187"/>
      <c r="H1872" s="186"/>
      <c r="I1872" s="186"/>
    </row>
    <row r="1873" spans="1:9" ht="18.95" customHeight="1" x14ac:dyDescent="0.25">
      <c r="A1873" s="52"/>
      <c r="C1873" s="186"/>
      <c r="D1873" s="186"/>
      <c r="E1873" s="186"/>
      <c r="F1873" s="186"/>
      <c r="G1873" s="187"/>
      <c r="H1873" s="186"/>
      <c r="I1873" s="186"/>
    </row>
    <row r="1874" spans="1:9" ht="18.95" customHeight="1" x14ac:dyDescent="0.25">
      <c r="A1874" s="52"/>
      <c r="C1874" s="186"/>
      <c r="D1874" s="186"/>
      <c r="E1874" s="186"/>
      <c r="F1874" s="186"/>
      <c r="G1874" s="187"/>
      <c r="H1874" s="186"/>
      <c r="I1874" s="186"/>
    </row>
    <row r="1875" spans="1:9" ht="18.95" customHeight="1" x14ac:dyDescent="0.25">
      <c r="A1875" s="52"/>
      <c r="C1875" s="186"/>
      <c r="D1875" s="186"/>
      <c r="E1875" s="186"/>
      <c r="F1875" s="186"/>
      <c r="G1875" s="187"/>
      <c r="H1875" s="186"/>
      <c r="I1875" s="186"/>
    </row>
    <row r="1876" spans="1:9" ht="18.95" customHeight="1" x14ac:dyDescent="0.25">
      <c r="A1876" s="52"/>
      <c r="C1876" s="186"/>
      <c r="D1876" s="186"/>
      <c r="E1876" s="186"/>
      <c r="F1876" s="186"/>
      <c r="G1876" s="187"/>
      <c r="H1876" s="186"/>
      <c r="I1876" s="186"/>
    </row>
    <row r="1877" spans="1:9" ht="18.95" customHeight="1" x14ac:dyDescent="0.25">
      <c r="A1877" s="52"/>
      <c r="C1877" s="186"/>
      <c r="D1877" s="186"/>
      <c r="E1877" s="186"/>
      <c r="F1877" s="186"/>
      <c r="G1877" s="187"/>
      <c r="H1877" s="186"/>
      <c r="I1877" s="186"/>
    </row>
    <row r="1878" spans="1:9" ht="18.95" customHeight="1" x14ac:dyDescent="0.25">
      <c r="A1878" s="52"/>
      <c r="C1878" s="186"/>
      <c r="D1878" s="186"/>
      <c r="E1878" s="186"/>
      <c r="F1878" s="186"/>
      <c r="G1878" s="187"/>
      <c r="H1878" s="186"/>
      <c r="I1878" s="186"/>
    </row>
    <row r="1879" spans="1:9" ht="18.95" customHeight="1" x14ac:dyDescent="0.25">
      <c r="A1879" s="52"/>
      <c r="C1879" s="186"/>
      <c r="D1879" s="186"/>
      <c r="E1879" s="186"/>
      <c r="F1879" s="186"/>
      <c r="G1879" s="187"/>
      <c r="H1879" s="186"/>
      <c r="I1879" s="186"/>
    </row>
    <row r="1880" spans="1:9" ht="18.95" customHeight="1" x14ac:dyDescent="0.25">
      <c r="A1880" s="52"/>
      <c r="C1880" s="186"/>
      <c r="D1880" s="186"/>
      <c r="E1880" s="186"/>
      <c r="F1880" s="186"/>
      <c r="G1880" s="187"/>
      <c r="H1880" s="186"/>
      <c r="I1880" s="186"/>
    </row>
    <row r="1881" spans="1:9" ht="18.95" customHeight="1" x14ac:dyDescent="0.25">
      <c r="A1881" s="52"/>
      <c r="C1881" s="186"/>
      <c r="D1881" s="186"/>
      <c r="E1881" s="186"/>
      <c r="F1881" s="186"/>
      <c r="G1881" s="187"/>
      <c r="H1881" s="186"/>
      <c r="I1881" s="186"/>
    </row>
    <row r="1882" spans="1:9" ht="18.95" customHeight="1" x14ac:dyDescent="0.25">
      <c r="A1882" s="52"/>
      <c r="C1882" s="186"/>
      <c r="D1882" s="186"/>
      <c r="E1882" s="186"/>
      <c r="F1882" s="186"/>
      <c r="G1882" s="187"/>
      <c r="H1882" s="186"/>
      <c r="I1882" s="186"/>
    </row>
    <row r="1883" spans="1:9" ht="18.95" customHeight="1" x14ac:dyDescent="0.25">
      <c r="A1883" s="52"/>
      <c r="C1883" s="186"/>
      <c r="D1883" s="186"/>
      <c r="E1883" s="186"/>
      <c r="F1883" s="186"/>
      <c r="G1883" s="187"/>
      <c r="H1883" s="186"/>
      <c r="I1883" s="186"/>
    </row>
    <row r="1884" spans="1:9" ht="18.95" customHeight="1" x14ac:dyDescent="0.25">
      <c r="A1884" s="52"/>
      <c r="C1884" s="186"/>
      <c r="D1884" s="186"/>
      <c r="E1884" s="186"/>
      <c r="F1884" s="186"/>
      <c r="G1884" s="187"/>
      <c r="H1884" s="186"/>
      <c r="I1884" s="186"/>
    </row>
    <row r="1885" spans="1:9" ht="18.95" customHeight="1" x14ac:dyDescent="0.25">
      <c r="A1885" s="52"/>
      <c r="C1885" s="186"/>
      <c r="D1885" s="186"/>
      <c r="E1885" s="186"/>
      <c r="F1885" s="186"/>
      <c r="G1885" s="187"/>
      <c r="H1885" s="186"/>
      <c r="I1885" s="186"/>
    </row>
    <row r="1886" spans="1:9" ht="18.95" customHeight="1" x14ac:dyDescent="0.25">
      <c r="A1886" s="52"/>
      <c r="C1886" s="186"/>
      <c r="D1886" s="186"/>
      <c r="E1886" s="186"/>
      <c r="F1886" s="186"/>
      <c r="G1886" s="187"/>
      <c r="H1886" s="186"/>
      <c r="I1886" s="186"/>
    </row>
    <row r="1887" spans="1:9" ht="18.95" customHeight="1" x14ac:dyDescent="0.25">
      <c r="A1887" s="52"/>
      <c r="C1887" s="186"/>
      <c r="D1887" s="186"/>
      <c r="E1887" s="186"/>
      <c r="F1887" s="186"/>
      <c r="G1887" s="187"/>
      <c r="H1887" s="186"/>
      <c r="I1887" s="186"/>
    </row>
    <row r="1888" spans="1:9" ht="18.95" customHeight="1" x14ac:dyDescent="0.25">
      <c r="A1888" s="52"/>
      <c r="C1888" s="186"/>
      <c r="D1888" s="186"/>
      <c r="E1888" s="186"/>
      <c r="F1888" s="186"/>
      <c r="G1888" s="187"/>
      <c r="H1888" s="186"/>
      <c r="I1888" s="186"/>
    </row>
    <row r="1889" spans="1:9" ht="18.95" customHeight="1" x14ac:dyDescent="0.25">
      <c r="A1889" s="52"/>
      <c r="C1889" s="186"/>
      <c r="D1889" s="186"/>
      <c r="E1889" s="186"/>
      <c r="F1889" s="186"/>
      <c r="G1889" s="187"/>
      <c r="H1889" s="186"/>
      <c r="I1889" s="186"/>
    </row>
    <row r="1890" spans="1:9" ht="18.95" customHeight="1" x14ac:dyDescent="0.25">
      <c r="A1890" s="52"/>
      <c r="C1890" s="186"/>
      <c r="D1890" s="186"/>
      <c r="E1890" s="186"/>
      <c r="F1890" s="186"/>
      <c r="G1890" s="187"/>
      <c r="H1890" s="186"/>
      <c r="I1890" s="186"/>
    </row>
    <row r="1891" spans="1:9" ht="18.95" customHeight="1" x14ac:dyDescent="0.25">
      <c r="A1891" s="52"/>
      <c r="C1891" s="186"/>
      <c r="D1891" s="186"/>
      <c r="E1891" s="186"/>
      <c r="F1891" s="186"/>
      <c r="G1891" s="187"/>
      <c r="H1891" s="186"/>
      <c r="I1891" s="186"/>
    </row>
    <row r="1892" spans="1:9" ht="18.95" customHeight="1" x14ac:dyDescent="0.25">
      <c r="A1892" s="52"/>
      <c r="C1892" s="186"/>
      <c r="D1892" s="186"/>
      <c r="E1892" s="186"/>
      <c r="F1892" s="186"/>
      <c r="G1892" s="187"/>
      <c r="H1892" s="186"/>
      <c r="I1892" s="186"/>
    </row>
    <row r="1893" spans="1:9" ht="18.95" customHeight="1" x14ac:dyDescent="0.25">
      <c r="A1893" s="52"/>
      <c r="C1893" s="186"/>
      <c r="D1893" s="186"/>
      <c r="E1893" s="186"/>
      <c r="F1893" s="186"/>
      <c r="G1893" s="187"/>
      <c r="H1893" s="186"/>
      <c r="I1893" s="186"/>
    </row>
    <row r="1894" spans="1:9" ht="18.95" customHeight="1" x14ac:dyDescent="0.25">
      <c r="A1894" s="52"/>
      <c r="C1894" s="186"/>
      <c r="D1894" s="186"/>
      <c r="E1894" s="186"/>
      <c r="F1894" s="186"/>
      <c r="G1894" s="187"/>
      <c r="H1894" s="186"/>
      <c r="I1894" s="186"/>
    </row>
    <row r="1895" spans="1:9" ht="18.95" customHeight="1" x14ac:dyDescent="0.25">
      <c r="A1895" s="52"/>
      <c r="C1895" s="186"/>
      <c r="D1895" s="186"/>
      <c r="E1895" s="186"/>
      <c r="F1895" s="186"/>
      <c r="G1895" s="187"/>
      <c r="H1895" s="186"/>
      <c r="I1895" s="186"/>
    </row>
    <row r="1896" spans="1:9" ht="18.95" customHeight="1" x14ac:dyDescent="0.25">
      <c r="A1896" s="52"/>
      <c r="C1896" s="186"/>
      <c r="D1896" s="186"/>
      <c r="E1896" s="186"/>
      <c r="F1896" s="186"/>
      <c r="G1896" s="187"/>
      <c r="H1896" s="186"/>
      <c r="I1896" s="186"/>
    </row>
    <row r="1897" spans="1:9" ht="18.95" customHeight="1" x14ac:dyDescent="0.25">
      <c r="A1897" s="52"/>
      <c r="C1897" s="186"/>
      <c r="D1897" s="186"/>
      <c r="E1897" s="186"/>
      <c r="F1897" s="186"/>
      <c r="G1897" s="187"/>
      <c r="H1897" s="186"/>
      <c r="I1897" s="186"/>
    </row>
    <row r="1898" spans="1:9" ht="18.95" customHeight="1" x14ac:dyDescent="0.25">
      <c r="A1898" s="52"/>
      <c r="C1898" s="186"/>
      <c r="D1898" s="186"/>
      <c r="E1898" s="186"/>
      <c r="F1898" s="186"/>
      <c r="G1898" s="187"/>
      <c r="H1898" s="186"/>
      <c r="I1898" s="186"/>
    </row>
    <row r="1899" spans="1:9" ht="18.95" customHeight="1" x14ac:dyDescent="0.25">
      <c r="A1899" s="52"/>
      <c r="C1899" s="186"/>
      <c r="D1899" s="186"/>
      <c r="E1899" s="186"/>
      <c r="F1899" s="186"/>
      <c r="G1899" s="187"/>
      <c r="H1899" s="186"/>
      <c r="I1899" s="186"/>
    </row>
    <row r="1900" spans="1:9" ht="18.95" customHeight="1" x14ac:dyDescent="0.25">
      <c r="A1900" s="52"/>
      <c r="C1900" s="186"/>
      <c r="D1900" s="186"/>
      <c r="E1900" s="186"/>
      <c r="F1900" s="186"/>
      <c r="G1900" s="187"/>
      <c r="H1900" s="186"/>
      <c r="I1900" s="186"/>
    </row>
    <row r="1901" spans="1:9" ht="18.95" customHeight="1" x14ac:dyDescent="0.25">
      <c r="A1901" s="52"/>
      <c r="C1901" s="186"/>
      <c r="D1901" s="186"/>
      <c r="E1901" s="186"/>
      <c r="F1901" s="186"/>
      <c r="G1901" s="187"/>
      <c r="H1901" s="186"/>
      <c r="I1901" s="186"/>
    </row>
    <row r="1902" spans="1:9" ht="18.95" customHeight="1" x14ac:dyDescent="0.25">
      <c r="A1902" s="52"/>
      <c r="C1902" s="186"/>
      <c r="D1902" s="186"/>
      <c r="E1902" s="186"/>
      <c r="F1902" s="186"/>
      <c r="G1902" s="187"/>
      <c r="H1902" s="186"/>
      <c r="I1902" s="186"/>
    </row>
    <row r="1903" spans="1:9" ht="18.95" customHeight="1" x14ac:dyDescent="0.25">
      <c r="A1903" s="52"/>
      <c r="C1903" s="186"/>
      <c r="D1903" s="186"/>
      <c r="E1903" s="186"/>
      <c r="F1903" s="186"/>
      <c r="G1903" s="187"/>
      <c r="H1903" s="186"/>
      <c r="I1903" s="186"/>
    </row>
    <row r="1904" spans="1:9" ht="18.95" customHeight="1" x14ac:dyDescent="0.25">
      <c r="A1904" s="52"/>
      <c r="C1904" s="186"/>
      <c r="D1904" s="186"/>
      <c r="E1904" s="186"/>
      <c r="F1904" s="186"/>
      <c r="G1904" s="187"/>
      <c r="H1904" s="186"/>
      <c r="I1904" s="186"/>
    </row>
    <row r="1905" spans="1:9" ht="18.95" customHeight="1" x14ac:dyDescent="0.25">
      <c r="A1905" s="52"/>
      <c r="C1905" s="186"/>
      <c r="D1905" s="186"/>
      <c r="E1905" s="186"/>
      <c r="F1905" s="186"/>
      <c r="G1905" s="187"/>
      <c r="H1905" s="186"/>
      <c r="I1905" s="186"/>
    </row>
    <row r="1906" spans="1:9" ht="18.95" customHeight="1" x14ac:dyDescent="0.25">
      <c r="A1906" s="52"/>
      <c r="C1906" s="186"/>
      <c r="D1906" s="186"/>
      <c r="E1906" s="186"/>
      <c r="F1906" s="186"/>
      <c r="G1906" s="187"/>
      <c r="H1906" s="186"/>
      <c r="I1906" s="186"/>
    </row>
    <row r="1907" spans="1:9" ht="18.95" customHeight="1" x14ac:dyDescent="0.25">
      <c r="A1907" s="52"/>
      <c r="C1907" s="186"/>
      <c r="D1907" s="186"/>
      <c r="E1907" s="186"/>
      <c r="F1907" s="186"/>
      <c r="G1907" s="187"/>
      <c r="H1907" s="186"/>
      <c r="I1907" s="186"/>
    </row>
    <row r="1908" spans="1:9" ht="18.95" customHeight="1" x14ac:dyDescent="0.25">
      <c r="A1908" s="52"/>
      <c r="C1908" s="186"/>
      <c r="D1908" s="186"/>
      <c r="E1908" s="186"/>
      <c r="F1908" s="186"/>
      <c r="G1908" s="187"/>
      <c r="H1908" s="186"/>
      <c r="I1908" s="186"/>
    </row>
    <row r="1909" spans="1:9" ht="18.95" customHeight="1" x14ac:dyDescent="0.25">
      <c r="A1909" s="52"/>
      <c r="C1909" s="186"/>
      <c r="D1909" s="186"/>
      <c r="E1909" s="186"/>
      <c r="F1909" s="186"/>
      <c r="G1909" s="187"/>
      <c r="H1909" s="186"/>
      <c r="I1909" s="186"/>
    </row>
    <row r="1910" spans="1:9" ht="18.95" customHeight="1" x14ac:dyDescent="0.25">
      <c r="A1910" s="52"/>
      <c r="C1910" s="186"/>
      <c r="D1910" s="186"/>
      <c r="E1910" s="186"/>
      <c r="F1910" s="186"/>
      <c r="G1910" s="187"/>
      <c r="H1910" s="186"/>
      <c r="I1910" s="186"/>
    </row>
    <row r="1911" spans="1:9" ht="18.95" customHeight="1" x14ac:dyDescent="0.25">
      <c r="A1911" s="52"/>
      <c r="C1911" s="186"/>
      <c r="D1911" s="186"/>
      <c r="E1911" s="186"/>
      <c r="F1911" s="186"/>
      <c r="G1911" s="187"/>
      <c r="H1911" s="186"/>
      <c r="I1911" s="186"/>
    </row>
    <row r="1912" spans="1:9" ht="18.95" customHeight="1" x14ac:dyDescent="0.25">
      <c r="A1912" s="52"/>
      <c r="C1912" s="186"/>
      <c r="D1912" s="186"/>
      <c r="E1912" s="186"/>
      <c r="F1912" s="186"/>
      <c r="G1912" s="187"/>
      <c r="H1912" s="186"/>
      <c r="I1912" s="186"/>
    </row>
    <row r="1913" spans="1:9" ht="18.95" customHeight="1" x14ac:dyDescent="0.25">
      <c r="A1913" s="52"/>
      <c r="C1913" s="186"/>
      <c r="D1913" s="186"/>
      <c r="E1913" s="186"/>
      <c r="F1913" s="186"/>
      <c r="G1913" s="187"/>
      <c r="H1913" s="186"/>
      <c r="I1913" s="186"/>
    </row>
    <row r="1914" spans="1:9" ht="18.95" customHeight="1" x14ac:dyDescent="0.25">
      <c r="A1914" s="52"/>
      <c r="C1914" s="186"/>
      <c r="D1914" s="186"/>
      <c r="E1914" s="186"/>
      <c r="F1914" s="186"/>
      <c r="G1914" s="187"/>
      <c r="H1914" s="186"/>
      <c r="I1914" s="186"/>
    </row>
    <row r="1915" spans="1:9" ht="18.95" customHeight="1" x14ac:dyDescent="0.25">
      <c r="A1915" s="52"/>
      <c r="C1915" s="186"/>
      <c r="D1915" s="186"/>
      <c r="E1915" s="186"/>
      <c r="F1915" s="186"/>
      <c r="G1915" s="187"/>
      <c r="H1915" s="186"/>
      <c r="I1915" s="186"/>
    </row>
    <row r="1916" spans="1:9" ht="18.95" customHeight="1" x14ac:dyDescent="0.25">
      <c r="A1916" s="52"/>
      <c r="C1916" s="186"/>
      <c r="D1916" s="186"/>
      <c r="E1916" s="186"/>
      <c r="F1916" s="186"/>
      <c r="G1916" s="187"/>
      <c r="H1916" s="186"/>
      <c r="I1916" s="186"/>
    </row>
    <row r="1917" spans="1:9" ht="18.95" customHeight="1" x14ac:dyDescent="0.25">
      <c r="A1917" s="52"/>
      <c r="C1917" s="186"/>
      <c r="D1917" s="186"/>
      <c r="E1917" s="186"/>
      <c r="F1917" s="186"/>
      <c r="G1917" s="187"/>
      <c r="H1917" s="186"/>
      <c r="I1917" s="186"/>
    </row>
    <row r="1918" spans="1:9" ht="18.95" customHeight="1" x14ac:dyDescent="0.25">
      <c r="A1918" s="52"/>
      <c r="C1918" s="186"/>
      <c r="D1918" s="186"/>
      <c r="E1918" s="186"/>
      <c r="F1918" s="186"/>
      <c r="G1918" s="187"/>
      <c r="H1918" s="186"/>
      <c r="I1918" s="186"/>
    </row>
    <row r="1919" spans="1:9" ht="18.95" customHeight="1" x14ac:dyDescent="0.25">
      <c r="A1919" s="52"/>
      <c r="C1919" s="186"/>
      <c r="D1919" s="186"/>
      <c r="E1919" s="186"/>
      <c r="F1919" s="186"/>
      <c r="G1919" s="187"/>
      <c r="H1919" s="186"/>
      <c r="I1919" s="186"/>
    </row>
    <row r="1920" spans="1:9" ht="18.95" customHeight="1" x14ac:dyDescent="0.25">
      <c r="A1920" s="52"/>
      <c r="C1920" s="186"/>
      <c r="D1920" s="186"/>
      <c r="E1920" s="186"/>
      <c r="F1920" s="186"/>
      <c r="G1920" s="187"/>
      <c r="H1920" s="186"/>
      <c r="I1920" s="186"/>
    </row>
    <row r="1921" spans="1:9" ht="18.95" customHeight="1" x14ac:dyDescent="0.25">
      <c r="A1921" s="52"/>
      <c r="C1921" s="186"/>
      <c r="D1921" s="186"/>
      <c r="E1921" s="186"/>
      <c r="F1921" s="186"/>
      <c r="G1921" s="187"/>
      <c r="H1921" s="186"/>
      <c r="I1921" s="186"/>
    </row>
    <row r="1922" spans="1:9" ht="18.95" customHeight="1" x14ac:dyDescent="0.25">
      <c r="A1922" s="52"/>
      <c r="C1922" s="186"/>
      <c r="D1922" s="186"/>
      <c r="E1922" s="186"/>
      <c r="F1922" s="186"/>
      <c r="G1922" s="187"/>
      <c r="H1922" s="186"/>
      <c r="I1922" s="186"/>
    </row>
    <row r="1923" spans="1:9" ht="18.95" customHeight="1" x14ac:dyDescent="0.25">
      <c r="A1923" s="52"/>
      <c r="C1923" s="186"/>
      <c r="D1923" s="186"/>
      <c r="E1923" s="186"/>
      <c r="F1923" s="186"/>
      <c r="G1923" s="187"/>
      <c r="H1923" s="186"/>
      <c r="I1923" s="186"/>
    </row>
    <row r="1924" spans="1:9" ht="18.95" customHeight="1" x14ac:dyDescent="0.25">
      <c r="A1924" s="52"/>
      <c r="C1924" s="186"/>
      <c r="D1924" s="186"/>
      <c r="E1924" s="186"/>
      <c r="F1924" s="186"/>
      <c r="G1924" s="187"/>
      <c r="H1924" s="186"/>
      <c r="I1924" s="186"/>
    </row>
    <row r="1925" spans="1:9" ht="18.95" customHeight="1" x14ac:dyDescent="0.25">
      <c r="A1925" s="52"/>
      <c r="C1925" s="186"/>
      <c r="D1925" s="186"/>
      <c r="E1925" s="186"/>
      <c r="F1925" s="186"/>
      <c r="G1925" s="187"/>
      <c r="H1925" s="186"/>
      <c r="I1925" s="186"/>
    </row>
    <row r="1926" spans="1:9" ht="18.95" customHeight="1" x14ac:dyDescent="0.25">
      <c r="A1926" s="52"/>
      <c r="C1926" s="186"/>
      <c r="D1926" s="186"/>
      <c r="E1926" s="186"/>
      <c r="F1926" s="186"/>
      <c r="G1926" s="187"/>
      <c r="H1926" s="186"/>
      <c r="I1926" s="186"/>
    </row>
    <row r="1927" spans="1:9" ht="18.95" customHeight="1" x14ac:dyDescent="0.25">
      <c r="A1927" s="52"/>
      <c r="C1927" s="186"/>
      <c r="D1927" s="186"/>
      <c r="E1927" s="186"/>
      <c r="F1927" s="186"/>
      <c r="G1927" s="187"/>
      <c r="H1927" s="186"/>
      <c r="I1927" s="186"/>
    </row>
    <row r="1928" spans="1:9" ht="18.95" customHeight="1" x14ac:dyDescent="0.25">
      <c r="A1928" s="52"/>
      <c r="C1928" s="186"/>
      <c r="D1928" s="186"/>
      <c r="E1928" s="186"/>
      <c r="F1928" s="186"/>
      <c r="G1928" s="187"/>
      <c r="H1928" s="186"/>
      <c r="I1928" s="186"/>
    </row>
    <row r="1929" spans="1:9" ht="18.95" customHeight="1" x14ac:dyDescent="0.25">
      <c r="A1929" s="52"/>
      <c r="C1929" s="186"/>
      <c r="D1929" s="186"/>
      <c r="E1929" s="186"/>
      <c r="F1929" s="186"/>
      <c r="G1929" s="187"/>
      <c r="H1929" s="186"/>
      <c r="I1929" s="186"/>
    </row>
    <row r="1930" spans="1:9" ht="18.95" customHeight="1" x14ac:dyDescent="0.25">
      <c r="A1930" s="52"/>
      <c r="C1930" s="186"/>
      <c r="D1930" s="186"/>
      <c r="E1930" s="186"/>
      <c r="F1930" s="186"/>
      <c r="G1930" s="187"/>
      <c r="H1930" s="186"/>
      <c r="I1930" s="186"/>
    </row>
    <row r="1931" spans="1:9" ht="18.95" customHeight="1" x14ac:dyDescent="0.25">
      <c r="A1931" s="52"/>
      <c r="C1931" s="186"/>
      <c r="D1931" s="186"/>
      <c r="E1931" s="186"/>
      <c r="F1931" s="186"/>
      <c r="G1931" s="187"/>
      <c r="H1931" s="186"/>
      <c r="I1931" s="186"/>
    </row>
    <row r="1932" spans="1:9" ht="18.95" customHeight="1" x14ac:dyDescent="0.25">
      <c r="A1932" s="52"/>
      <c r="C1932" s="186"/>
      <c r="D1932" s="186"/>
      <c r="E1932" s="186"/>
      <c r="F1932" s="186"/>
      <c r="G1932" s="187"/>
      <c r="H1932" s="186"/>
      <c r="I1932" s="186"/>
    </row>
    <row r="1933" spans="1:9" ht="18.95" customHeight="1" x14ac:dyDescent="0.25">
      <c r="A1933" s="52"/>
      <c r="C1933" s="186"/>
      <c r="D1933" s="186"/>
      <c r="E1933" s="186"/>
      <c r="F1933" s="186"/>
      <c r="G1933" s="187"/>
      <c r="H1933" s="186"/>
      <c r="I1933" s="186"/>
    </row>
    <row r="1934" spans="1:9" ht="18.95" customHeight="1" x14ac:dyDescent="0.25">
      <c r="A1934" s="52"/>
      <c r="C1934" s="186"/>
      <c r="D1934" s="186"/>
      <c r="E1934" s="186"/>
      <c r="F1934" s="186"/>
      <c r="G1934" s="187"/>
      <c r="H1934" s="186"/>
      <c r="I1934" s="186"/>
    </row>
    <row r="1935" spans="1:9" ht="18.95" customHeight="1" x14ac:dyDescent="0.25">
      <c r="A1935" s="52"/>
      <c r="C1935" s="186"/>
      <c r="D1935" s="186"/>
      <c r="E1935" s="186"/>
      <c r="F1935" s="186"/>
      <c r="G1935" s="187"/>
      <c r="H1935" s="186"/>
      <c r="I1935" s="186"/>
    </row>
    <row r="1936" spans="1:9" ht="18.95" customHeight="1" x14ac:dyDescent="0.25">
      <c r="A1936" s="52"/>
      <c r="C1936" s="186"/>
      <c r="D1936" s="186"/>
      <c r="E1936" s="186"/>
      <c r="F1936" s="186"/>
      <c r="G1936" s="187"/>
      <c r="H1936" s="186"/>
      <c r="I1936" s="186"/>
    </row>
    <row r="1937" spans="1:9" ht="18.95" customHeight="1" x14ac:dyDescent="0.25">
      <c r="A1937" s="52"/>
      <c r="C1937" s="186"/>
      <c r="D1937" s="186"/>
      <c r="E1937" s="186"/>
      <c r="F1937" s="186"/>
      <c r="G1937" s="187"/>
      <c r="H1937" s="186"/>
      <c r="I1937" s="186"/>
    </row>
    <row r="1938" spans="1:9" ht="18.95" customHeight="1" x14ac:dyDescent="0.25">
      <c r="A1938" s="52"/>
      <c r="C1938" s="186"/>
      <c r="D1938" s="186"/>
      <c r="E1938" s="186"/>
      <c r="F1938" s="186"/>
      <c r="G1938" s="187"/>
      <c r="H1938" s="186"/>
      <c r="I1938" s="186"/>
    </row>
    <row r="1939" spans="1:9" ht="18.95" customHeight="1" x14ac:dyDescent="0.25">
      <c r="A1939" s="52"/>
      <c r="C1939" s="186"/>
      <c r="D1939" s="186"/>
      <c r="E1939" s="186"/>
      <c r="F1939" s="186"/>
      <c r="G1939" s="187"/>
      <c r="H1939" s="186"/>
      <c r="I1939" s="186"/>
    </row>
    <row r="1940" spans="1:9" ht="18.95" customHeight="1" x14ac:dyDescent="0.25">
      <c r="A1940" s="52"/>
      <c r="C1940" s="186"/>
      <c r="D1940" s="186"/>
      <c r="E1940" s="186"/>
      <c r="F1940" s="186"/>
      <c r="G1940" s="187"/>
      <c r="H1940" s="186"/>
      <c r="I1940" s="186"/>
    </row>
    <row r="1941" spans="1:9" ht="18.95" customHeight="1" x14ac:dyDescent="0.25">
      <c r="A1941" s="52"/>
      <c r="C1941" s="186"/>
      <c r="D1941" s="186"/>
      <c r="E1941" s="186"/>
      <c r="F1941" s="186"/>
      <c r="G1941" s="187"/>
      <c r="H1941" s="186"/>
      <c r="I1941" s="186"/>
    </row>
    <row r="1942" spans="1:9" ht="18.95" customHeight="1" x14ac:dyDescent="0.25">
      <c r="A1942" s="52"/>
      <c r="C1942" s="186"/>
      <c r="D1942" s="186"/>
      <c r="E1942" s="186"/>
      <c r="F1942" s="186"/>
      <c r="G1942" s="187"/>
      <c r="H1942" s="186"/>
      <c r="I1942" s="186"/>
    </row>
    <row r="1943" spans="1:9" ht="18.95" customHeight="1" x14ac:dyDescent="0.25">
      <c r="A1943" s="52"/>
      <c r="C1943" s="186"/>
      <c r="D1943" s="186"/>
      <c r="E1943" s="186"/>
      <c r="F1943" s="186"/>
      <c r="G1943" s="187"/>
      <c r="H1943" s="186"/>
      <c r="I1943" s="186"/>
    </row>
    <row r="1944" spans="1:9" ht="18.95" customHeight="1" x14ac:dyDescent="0.25">
      <c r="A1944" s="52"/>
      <c r="C1944" s="186"/>
      <c r="D1944" s="186"/>
      <c r="E1944" s="186"/>
      <c r="F1944" s="186"/>
      <c r="G1944" s="187"/>
      <c r="H1944" s="186"/>
      <c r="I1944" s="186"/>
    </row>
    <row r="1945" spans="1:9" ht="18.95" customHeight="1" x14ac:dyDescent="0.25">
      <c r="A1945" s="52"/>
      <c r="C1945" s="186"/>
      <c r="D1945" s="186"/>
      <c r="E1945" s="186"/>
      <c r="F1945" s="186"/>
      <c r="G1945" s="187"/>
      <c r="H1945" s="186"/>
      <c r="I1945" s="186"/>
    </row>
    <row r="1946" spans="1:9" ht="18.95" customHeight="1" x14ac:dyDescent="0.25">
      <c r="A1946" s="52"/>
      <c r="C1946" s="186"/>
      <c r="D1946" s="186"/>
      <c r="E1946" s="186"/>
      <c r="F1946" s="186"/>
      <c r="G1946" s="187"/>
      <c r="H1946" s="186"/>
      <c r="I1946" s="186"/>
    </row>
    <row r="1947" spans="1:9" ht="18.95" customHeight="1" x14ac:dyDescent="0.25">
      <c r="A1947" s="52"/>
      <c r="C1947" s="186"/>
      <c r="D1947" s="186"/>
      <c r="E1947" s="186"/>
      <c r="F1947" s="186"/>
      <c r="G1947" s="187"/>
      <c r="H1947" s="186"/>
      <c r="I1947" s="186"/>
    </row>
    <row r="1948" spans="1:9" ht="18.95" customHeight="1" x14ac:dyDescent="0.25">
      <c r="A1948" s="52"/>
      <c r="C1948" s="186"/>
      <c r="D1948" s="186"/>
      <c r="E1948" s="186"/>
      <c r="F1948" s="186"/>
      <c r="G1948" s="187"/>
      <c r="H1948" s="186"/>
      <c r="I1948" s="186"/>
    </row>
    <row r="1949" spans="1:9" ht="18.95" customHeight="1" x14ac:dyDescent="0.25">
      <c r="A1949" s="52"/>
      <c r="C1949" s="186"/>
      <c r="D1949" s="186"/>
      <c r="E1949" s="186"/>
      <c r="F1949" s="186"/>
      <c r="G1949" s="187"/>
      <c r="H1949" s="186"/>
      <c r="I1949" s="186"/>
    </row>
    <row r="1950" spans="1:9" ht="18.95" customHeight="1" x14ac:dyDescent="0.25">
      <c r="A1950" s="52"/>
      <c r="C1950" s="186"/>
      <c r="D1950" s="186"/>
      <c r="E1950" s="186"/>
      <c r="F1950" s="186"/>
      <c r="G1950" s="187"/>
      <c r="H1950" s="186"/>
      <c r="I1950" s="186"/>
    </row>
    <row r="1951" spans="1:9" ht="18.95" customHeight="1" x14ac:dyDescent="0.25">
      <c r="A1951" s="52"/>
      <c r="C1951" s="186"/>
      <c r="D1951" s="186"/>
      <c r="E1951" s="186"/>
      <c r="F1951" s="186"/>
      <c r="G1951" s="187"/>
      <c r="H1951" s="186"/>
      <c r="I1951" s="186"/>
    </row>
    <row r="1952" spans="1:9" ht="18.95" customHeight="1" x14ac:dyDescent="0.25">
      <c r="A1952" s="52"/>
      <c r="C1952" s="186"/>
      <c r="D1952" s="186"/>
      <c r="E1952" s="186"/>
      <c r="F1952" s="186"/>
      <c r="G1952" s="187"/>
      <c r="H1952" s="186"/>
      <c r="I1952" s="186"/>
    </row>
    <row r="1953" spans="1:9" ht="18.95" customHeight="1" x14ac:dyDescent="0.25">
      <c r="A1953" s="52"/>
      <c r="C1953" s="186"/>
      <c r="D1953" s="186"/>
      <c r="E1953" s="186"/>
      <c r="F1953" s="186"/>
      <c r="G1953" s="187"/>
      <c r="H1953" s="186"/>
      <c r="I1953" s="186"/>
    </row>
    <row r="1954" spans="1:9" ht="18.95" customHeight="1" x14ac:dyDescent="0.25">
      <c r="A1954" s="52"/>
      <c r="C1954" s="186"/>
      <c r="D1954" s="186"/>
      <c r="E1954" s="186"/>
      <c r="F1954" s="186"/>
      <c r="G1954" s="187"/>
      <c r="H1954" s="186"/>
      <c r="I1954" s="186"/>
    </row>
    <row r="1955" spans="1:9" ht="18.95" customHeight="1" x14ac:dyDescent="0.25">
      <c r="A1955" s="52"/>
      <c r="C1955" s="186"/>
      <c r="D1955" s="186"/>
      <c r="E1955" s="186"/>
      <c r="F1955" s="186"/>
      <c r="G1955" s="187"/>
      <c r="H1955" s="186"/>
      <c r="I1955" s="186"/>
    </row>
    <row r="1956" spans="1:9" ht="18.95" customHeight="1" x14ac:dyDescent="0.25">
      <c r="A1956" s="52"/>
      <c r="C1956" s="186"/>
      <c r="D1956" s="186"/>
      <c r="E1956" s="186"/>
      <c r="F1956" s="186"/>
      <c r="G1956" s="187"/>
      <c r="H1956" s="186"/>
      <c r="I1956" s="186"/>
    </row>
    <row r="1957" spans="1:9" ht="18.95" customHeight="1" x14ac:dyDescent="0.25">
      <c r="A1957" s="52"/>
      <c r="C1957" s="186"/>
      <c r="D1957" s="186"/>
      <c r="E1957" s="186"/>
      <c r="F1957" s="186"/>
      <c r="G1957" s="187"/>
      <c r="H1957" s="186"/>
      <c r="I1957" s="186"/>
    </row>
    <row r="1958" spans="1:9" ht="18.95" customHeight="1" x14ac:dyDescent="0.25">
      <c r="A1958" s="52"/>
      <c r="C1958" s="186"/>
      <c r="D1958" s="186"/>
      <c r="E1958" s="186"/>
      <c r="F1958" s="186"/>
      <c r="G1958" s="187"/>
      <c r="H1958" s="186"/>
      <c r="I1958" s="186"/>
    </row>
    <row r="1959" spans="1:9" ht="18.95" customHeight="1" x14ac:dyDescent="0.25">
      <c r="A1959" s="52"/>
      <c r="C1959" s="186"/>
      <c r="D1959" s="186"/>
      <c r="E1959" s="186"/>
      <c r="F1959" s="186"/>
      <c r="G1959" s="187"/>
      <c r="H1959" s="186"/>
      <c r="I1959" s="186"/>
    </row>
    <row r="1960" spans="1:9" ht="18.95" customHeight="1" x14ac:dyDescent="0.25">
      <c r="A1960" s="52"/>
      <c r="C1960" s="186"/>
      <c r="D1960" s="186"/>
      <c r="E1960" s="186"/>
      <c r="F1960" s="186"/>
      <c r="G1960" s="187"/>
      <c r="H1960" s="186"/>
      <c r="I1960" s="186"/>
    </row>
    <row r="1961" spans="1:9" ht="18.95" customHeight="1" x14ac:dyDescent="0.25">
      <c r="A1961" s="52"/>
      <c r="C1961" s="186"/>
      <c r="D1961" s="186"/>
      <c r="E1961" s="186"/>
      <c r="F1961" s="186"/>
      <c r="G1961" s="187"/>
      <c r="H1961" s="186"/>
      <c r="I1961" s="186"/>
    </row>
    <row r="1962" spans="1:9" ht="18.95" customHeight="1" x14ac:dyDescent="0.25">
      <c r="A1962" s="52"/>
      <c r="C1962" s="186"/>
      <c r="D1962" s="186"/>
      <c r="E1962" s="186"/>
      <c r="F1962" s="186"/>
      <c r="G1962" s="187"/>
      <c r="H1962" s="186"/>
      <c r="I1962" s="186"/>
    </row>
    <row r="1963" spans="1:9" ht="18.95" customHeight="1" x14ac:dyDescent="0.25">
      <c r="A1963" s="52"/>
      <c r="C1963" s="186"/>
      <c r="D1963" s="186"/>
      <c r="E1963" s="186"/>
      <c r="F1963" s="186"/>
      <c r="G1963" s="187"/>
      <c r="H1963" s="186"/>
      <c r="I1963" s="186"/>
    </row>
    <row r="1964" spans="1:9" ht="18.95" customHeight="1" x14ac:dyDescent="0.25">
      <c r="A1964" s="52"/>
      <c r="C1964" s="186"/>
      <c r="D1964" s="186"/>
      <c r="E1964" s="186"/>
      <c r="F1964" s="186"/>
      <c r="G1964" s="187"/>
      <c r="H1964" s="186"/>
      <c r="I1964" s="186"/>
    </row>
    <row r="1965" spans="1:9" ht="18.95" customHeight="1" x14ac:dyDescent="0.25">
      <c r="A1965" s="52"/>
      <c r="C1965" s="186"/>
      <c r="D1965" s="186"/>
      <c r="E1965" s="186"/>
      <c r="F1965" s="186"/>
      <c r="G1965" s="187"/>
      <c r="H1965" s="186"/>
      <c r="I1965" s="186"/>
    </row>
    <row r="1966" spans="1:9" ht="18.95" customHeight="1" x14ac:dyDescent="0.25">
      <c r="A1966" s="52"/>
      <c r="C1966" s="186"/>
      <c r="D1966" s="186"/>
      <c r="E1966" s="186"/>
      <c r="F1966" s="186"/>
      <c r="G1966" s="187"/>
      <c r="H1966" s="186"/>
      <c r="I1966" s="186"/>
    </row>
    <row r="1967" spans="1:9" ht="18.95" customHeight="1" x14ac:dyDescent="0.25">
      <c r="A1967" s="52"/>
      <c r="C1967" s="186"/>
      <c r="D1967" s="186"/>
      <c r="E1967" s="186"/>
      <c r="F1967" s="186"/>
      <c r="G1967" s="187"/>
      <c r="H1967" s="186"/>
      <c r="I1967" s="186"/>
    </row>
    <row r="1968" spans="1:9" ht="18.95" customHeight="1" x14ac:dyDescent="0.25">
      <c r="A1968" s="52"/>
      <c r="C1968" s="186"/>
      <c r="D1968" s="186"/>
      <c r="E1968" s="186"/>
      <c r="F1968" s="186"/>
      <c r="G1968" s="187"/>
      <c r="H1968" s="186"/>
      <c r="I1968" s="186"/>
    </row>
    <row r="1969" spans="1:9" ht="18.95" customHeight="1" x14ac:dyDescent="0.25">
      <c r="A1969" s="52"/>
      <c r="C1969" s="186"/>
      <c r="D1969" s="186"/>
      <c r="E1969" s="186"/>
      <c r="F1969" s="186"/>
      <c r="G1969" s="187"/>
      <c r="H1969" s="186"/>
      <c r="I1969" s="186"/>
    </row>
    <row r="1970" spans="1:9" ht="18.95" customHeight="1" x14ac:dyDescent="0.25">
      <c r="A1970" s="52"/>
      <c r="C1970" s="186"/>
      <c r="D1970" s="186"/>
      <c r="E1970" s="186"/>
      <c r="F1970" s="186"/>
      <c r="G1970" s="187"/>
      <c r="H1970" s="186"/>
      <c r="I1970" s="186"/>
    </row>
    <row r="1971" spans="1:9" ht="18.95" customHeight="1" x14ac:dyDescent="0.25">
      <c r="A1971" s="52"/>
      <c r="C1971" s="186"/>
      <c r="D1971" s="186"/>
      <c r="E1971" s="186"/>
      <c r="F1971" s="186"/>
      <c r="G1971" s="187"/>
      <c r="H1971" s="186"/>
      <c r="I1971" s="186"/>
    </row>
    <row r="1972" spans="1:9" ht="18.95" customHeight="1" x14ac:dyDescent="0.25">
      <c r="A1972" s="52"/>
      <c r="C1972" s="186"/>
      <c r="D1972" s="186"/>
      <c r="E1972" s="186"/>
      <c r="F1972" s="186"/>
      <c r="G1972" s="187"/>
      <c r="H1972" s="186"/>
      <c r="I1972" s="186"/>
    </row>
    <row r="1973" spans="1:9" ht="18.95" customHeight="1" x14ac:dyDescent="0.25">
      <c r="A1973" s="52"/>
      <c r="C1973" s="186"/>
      <c r="D1973" s="186"/>
      <c r="E1973" s="186"/>
      <c r="F1973" s="186"/>
      <c r="G1973" s="187"/>
      <c r="H1973" s="186"/>
      <c r="I1973" s="186"/>
    </row>
    <row r="1974" spans="1:9" ht="18.95" customHeight="1" x14ac:dyDescent="0.25">
      <c r="A1974" s="52"/>
      <c r="C1974" s="186"/>
      <c r="D1974" s="186"/>
      <c r="E1974" s="186"/>
      <c r="F1974" s="186"/>
      <c r="G1974" s="187"/>
      <c r="H1974" s="186"/>
      <c r="I1974" s="186"/>
    </row>
    <row r="1975" spans="1:9" ht="18.95" customHeight="1" x14ac:dyDescent="0.25">
      <c r="A1975" s="52"/>
      <c r="C1975" s="186"/>
      <c r="D1975" s="186"/>
      <c r="E1975" s="186"/>
      <c r="F1975" s="186"/>
      <c r="G1975" s="187"/>
      <c r="H1975" s="186"/>
      <c r="I1975" s="186"/>
    </row>
    <row r="1976" spans="1:9" ht="18.95" customHeight="1" x14ac:dyDescent="0.25">
      <c r="A1976" s="52"/>
      <c r="C1976" s="186"/>
      <c r="D1976" s="186"/>
      <c r="E1976" s="186"/>
      <c r="F1976" s="186"/>
      <c r="G1976" s="187"/>
      <c r="H1976" s="186"/>
      <c r="I1976" s="186"/>
    </row>
    <row r="1977" spans="1:9" ht="18.95" customHeight="1" x14ac:dyDescent="0.25">
      <c r="A1977" s="52"/>
      <c r="C1977" s="186"/>
      <c r="D1977" s="186"/>
      <c r="E1977" s="186"/>
      <c r="F1977" s="186"/>
      <c r="G1977" s="187"/>
      <c r="H1977" s="186"/>
      <c r="I1977" s="186"/>
    </row>
    <row r="1978" spans="1:9" ht="18.95" customHeight="1" x14ac:dyDescent="0.25">
      <c r="A1978" s="52"/>
      <c r="C1978" s="186"/>
      <c r="D1978" s="186"/>
      <c r="E1978" s="186"/>
      <c r="F1978" s="186"/>
      <c r="G1978" s="187"/>
      <c r="H1978" s="186"/>
      <c r="I1978" s="186"/>
    </row>
    <row r="1979" spans="1:9" ht="18.95" customHeight="1" x14ac:dyDescent="0.25">
      <c r="A1979" s="52"/>
      <c r="C1979" s="186"/>
      <c r="D1979" s="186"/>
      <c r="E1979" s="186"/>
      <c r="F1979" s="186"/>
      <c r="G1979" s="187"/>
      <c r="H1979" s="186"/>
      <c r="I1979" s="186"/>
    </row>
    <row r="1980" spans="1:9" ht="18.95" customHeight="1" x14ac:dyDescent="0.25">
      <c r="A1980" s="52"/>
      <c r="C1980" s="186"/>
      <c r="D1980" s="186"/>
      <c r="E1980" s="186"/>
      <c r="F1980" s="186"/>
      <c r="G1980" s="187"/>
      <c r="H1980" s="186"/>
      <c r="I1980" s="186"/>
    </row>
    <row r="1981" spans="1:9" ht="18.95" customHeight="1" x14ac:dyDescent="0.25">
      <c r="A1981" s="52"/>
      <c r="C1981" s="186"/>
      <c r="D1981" s="186"/>
      <c r="E1981" s="186"/>
      <c r="F1981" s="186"/>
      <c r="G1981" s="187"/>
      <c r="H1981" s="186"/>
      <c r="I1981" s="186"/>
    </row>
    <row r="1982" spans="1:9" ht="18.95" customHeight="1" x14ac:dyDescent="0.25">
      <c r="A1982" s="52"/>
      <c r="C1982" s="186"/>
      <c r="D1982" s="186"/>
      <c r="E1982" s="186"/>
      <c r="F1982" s="186"/>
      <c r="G1982" s="187"/>
      <c r="H1982" s="186"/>
      <c r="I1982" s="186"/>
    </row>
    <row r="1983" spans="1:9" ht="18.95" customHeight="1" x14ac:dyDescent="0.25">
      <c r="A1983" s="52"/>
      <c r="C1983" s="186"/>
      <c r="D1983" s="186"/>
      <c r="E1983" s="186"/>
      <c r="F1983" s="186"/>
      <c r="G1983" s="187"/>
      <c r="H1983" s="186"/>
      <c r="I1983" s="186"/>
    </row>
    <row r="1984" spans="1:9" ht="18.95" customHeight="1" x14ac:dyDescent="0.25">
      <c r="A1984" s="52"/>
      <c r="C1984" s="186"/>
      <c r="D1984" s="186"/>
      <c r="E1984" s="186"/>
      <c r="F1984" s="186"/>
      <c r="G1984" s="187"/>
      <c r="H1984" s="186"/>
      <c r="I1984" s="186"/>
    </row>
    <row r="1985" spans="1:9" ht="18.95" customHeight="1" x14ac:dyDescent="0.25">
      <c r="A1985" s="52"/>
      <c r="C1985" s="186"/>
      <c r="D1985" s="186"/>
      <c r="E1985" s="186"/>
      <c r="F1985" s="186"/>
      <c r="G1985" s="187"/>
      <c r="H1985" s="186"/>
      <c r="I1985" s="186"/>
    </row>
    <row r="1986" spans="1:9" ht="18.95" customHeight="1" x14ac:dyDescent="0.25">
      <c r="A1986" s="52"/>
      <c r="C1986" s="186"/>
      <c r="D1986" s="186"/>
      <c r="E1986" s="186"/>
      <c r="F1986" s="186"/>
      <c r="G1986" s="187"/>
      <c r="H1986" s="186"/>
      <c r="I1986" s="186"/>
    </row>
    <row r="1987" spans="1:9" ht="18.95" customHeight="1" x14ac:dyDescent="0.25">
      <c r="A1987" s="52"/>
      <c r="C1987" s="186"/>
      <c r="D1987" s="186"/>
      <c r="E1987" s="186"/>
      <c r="F1987" s="186"/>
      <c r="G1987" s="187"/>
      <c r="H1987" s="186"/>
      <c r="I1987" s="186"/>
    </row>
    <row r="1988" spans="1:9" ht="18.95" customHeight="1" x14ac:dyDescent="0.25">
      <c r="A1988" s="52"/>
      <c r="C1988" s="186"/>
      <c r="D1988" s="186"/>
      <c r="E1988" s="186"/>
      <c r="F1988" s="186"/>
      <c r="G1988" s="187"/>
      <c r="H1988" s="186"/>
      <c r="I1988" s="186"/>
    </row>
    <row r="1989" spans="1:9" ht="18.95" customHeight="1" x14ac:dyDescent="0.25">
      <c r="A1989" s="52"/>
      <c r="C1989" s="186"/>
      <c r="D1989" s="186"/>
      <c r="E1989" s="186"/>
      <c r="F1989" s="186"/>
      <c r="G1989" s="187"/>
      <c r="H1989" s="186"/>
      <c r="I1989" s="186"/>
    </row>
    <row r="1990" spans="1:9" ht="18.95" customHeight="1" x14ac:dyDescent="0.25">
      <c r="A1990" s="52"/>
      <c r="C1990" s="186"/>
      <c r="D1990" s="186"/>
      <c r="E1990" s="186"/>
      <c r="F1990" s="186"/>
      <c r="G1990" s="187"/>
      <c r="H1990" s="186"/>
      <c r="I1990" s="186"/>
    </row>
    <row r="1991" spans="1:9" ht="18.95" customHeight="1" x14ac:dyDescent="0.25">
      <c r="A1991" s="52"/>
      <c r="C1991" s="186"/>
      <c r="D1991" s="186"/>
      <c r="E1991" s="186"/>
      <c r="F1991" s="186"/>
      <c r="G1991" s="187"/>
      <c r="H1991" s="186"/>
      <c r="I1991" s="186"/>
    </row>
    <row r="1992" spans="1:9" ht="18.95" customHeight="1" x14ac:dyDescent="0.25">
      <c r="A1992" s="52"/>
      <c r="C1992" s="186"/>
      <c r="D1992" s="186"/>
      <c r="E1992" s="186"/>
      <c r="F1992" s="186"/>
      <c r="G1992" s="187"/>
      <c r="H1992" s="186"/>
      <c r="I1992" s="186"/>
    </row>
    <row r="1993" spans="1:9" ht="18.95" customHeight="1" x14ac:dyDescent="0.25">
      <c r="A1993" s="52"/>
      <c r="C1993" s="186"/>
      <c r="D1993" s="186"/>
      <c r="E1993" s="186"/>
      <c r="F1993" s="186"/>
      <c r="G1993" s="187"/>
      <c r="H1993" s="186"/>
      <c r="I1993" s="186"/>
    </row>
    <row r="1994" spans="1:9" ht="18.95" customHeight="1" x14ac:dyDescent="0.25">
      <c r="A1994" s="52"/>
      <c r="C1994" s="186"/>
      <c r="D1994" s="186"/>
      <c r="E1994" s="186"/>
      <c r="F1994" s="186"/>
      <c r="G1994" s="187"/>
      <c r="H1994" s="186"/>
      <c r="I1994" s="186"/>
    </row>
    <row r="1995" spans="1:9" ht="18.95" customHeight="1" x14ac:dyDescent="0.25">
      <c r="A1995" s="52"/>
      <c r="C1995" s="186"/>
      <c r="D1995" s="186"/>
      <c r="E1995" s="186"/>
      <c r="F1995" s="186"/>
      <c r="G1995" s="187"/>
      <c r="H1995" s="186"/>
      <c r="I1995" s="186"/>
    </row>
    <row r="1996" spans="1:9" ht="18.95" customHeight="1" x14ac:dyDescent="0.25">
      <c r="A1996" s="52"/>
      <c r="C1996" s="186"/>
      <c r="D1996" s="186"/>
      <c r="E1996" s="186"/>
      <c r="F1996" s="186"/>
      <c r="G1996" s="187"/>
      <c r="H1996" s="186"/>
      <c r="I1996" s="186"/>
    </row>
    <row r="1997" spans="1:9" ht="18.95" customHeight="1" x14ac:dyDescent="0.25">
      <c r="A1997" s="52"/>
      <c r="C1997" s="186"/>
      <c r="D1997" s="186"/>
      <c r="E1997" s="186"/>
      <c r="F1997" s="186"/>
      <c r="G1997" s="187"/>
      <c r="H1997" s="186"/>
      <c r="I1997" s="186"/>
    </row>
    <row r="1998" spans="1:9" ht="18.95" customHeight="1" x14ac:dyDescent="0.25">
      <c r="A1998" s="52"/>
      <c r="C1998" s="186"/>
      <c r="D1998" s="186"/>
      <c r="E1998" s="186"/>
      <c r="F1998" s="186"/>
      <c r="G1998" s="187"/>
      <c r="H1998" s="186"/>
      <c r="I1998" s="186"/>
    </row>
    <row r="1999" spans="1:9" ht="18.95" customHeight="1" x14ac:dyDescent="0.25">
      <c r="A1999" s="52"/>
      <c r="C1999" s="186"/>
      <c r="D1999" s="186"/>
      <c r="E1999" s="186"/>
      <c r="F1999" s="186"/>
      <c r="G1999" s="187"/>
      <c r="H1999" s="186"/>
      <c r="I1999" s="186"/>
    </row>
    <row r="2000" spans="1:9" ht="18.95" customHeight="1" x14ac:dyDescent="0.25">
      <c r="A2000" s="52"/>
      <c r="C2000" s="186"/>
      <c r="D2000" s="186"/>
      <c r="E2000" s="186"/>
      <c r="F2000" s="186"/>
      <c r="G2000" s="187"/>
      <c r="H2000" s="186"/>
      <c r="I2000" s="186"/>
    </row>
    <row r="2001" spans="1:9" ht="18.95" customHeight="1" x14ac:dyDescent="0.25">
      <c r="A2001" s="52"/>
      <c r="C2001" s="186"/>
      <c r="D2001" s="186"/>
      <c r="E2001" s="186"/>
      <c r="F2001" s="186"/>
      <c r="G2001" s="187"/>
      <c r="H2001" s="186"/>
      <c r="I2001" s="186"/>
    </row>
    <row r="2002" spans="1:9" ht="18.95" customHeight="1" x14ac:dyDescent="0.25">
      <c r="A2002" s="52"/>
      <c r="C2002" s="186"/>
      <c r="D2002" s="186"/>
      <c r="E2002" s="186"/>
      <c r="F2002" s="186"/>
      <c r="G2002" s="187"/>
      <c r="H2002" s="186"/>
      <c r="I2002" s="186"/>
    </row>
    <row r="2003" spans="1:9" ht="18.95" customHeight="1" x14ac:dyDescent="0.25">
      <c r="A2003" s="52"/>
      <c r="C2003" s="186"/>
      <c r="D2003" s="186"/>
      <c r="E2003" s="186"/>
      <c r="F2003" s="186"/>
      <c r="G2003" s="187"/>
      <c r="H2003" s="186"/>
      <c r="I2003" s="186"/>
    </row>
    <row r="2004" spans="1:9" ht="18.95" customHeight="1" x14ac:dyDescent="0.25">
      <c r="A2004" s="52"/>
      <c r="C2004" s="186"/>
      <c r="D2004" s="186"/>
      <c r="E2004" s="186"/>
      <c r="F2004" s="186"/>
      <c r="G2004" s="187"/>
      <c r="H2004" s="186"/>
      <c r="I2004" s="186"/>
    </row>
    <row r="2005" spans="1:9" ht="18.95" customHeight="1" x14ac:dyDescent="0.25">
      <c r="A2005" s="52"/>
      <c r="C2005" s="186"/>
      <c r="D2005" s="186"/>
      <c r="E2005" s="186"/>
      <c r="F2005" s="186"/>
      <c r="G2005" s="187"/>
      <c r="H2005" s="186"/>
      <c r="I2005" s="186"/>
    </row>
    <row r="2006" spans="1:9" ht="18.95" customHeight="1" x14ac:dyDescent="0.25">
      <c r="A2006" s="52"/>
      <c r="C2006" s="186"/>
      <c r="D2006" s="186"/>
      <c r="E2006" s="186"/>
      <c r="F2006" s="186"/>
      <c r="G2006" s="187"/>
      <c r="H2006" s="186"/>
      <c r="I2006" s="186"/>
    </row>
    <row r="2007" spans="1:9" ht="18.95" customHeight="1" x14ac:dyDescent="0.25">
      <c r="A2007" s="52"/>
      <c r="C2007" s="186"/>
      <c r="D2007" s="186"/>
      <c r="E2007" s="186"/>
      <c r="F2007" s="186"/>
      <c r="G2007" s="187"/>
      <c r="H2007" s="186"/>
      <c r="I2007" s="186"/>
    </row>
    <row r="2008" spans="1:9" ht="18.95" customHeight="1" x14ac:dyDescent="0.25">
      <c r="A2008" s="52"/>
      <c r="C2008" s="186"/>
      <c r="D2008" s="186"/>
      <c r="E2008" s="186"/>
      <c r="F2008" s="186"/>
      <c r="G2008" s="187"/>
      <c r="H2008" s="186"/>
      <c r="I2008" s="186"/>
    </row>
    <row r="2009" spans="1:9" ht="18.95" customHeight="1" x14ac:dyDescent="0.25">
      <c r="A2009" s="52"/>
      <c r="C2009" s="186"/>
      <c r="D2009" s="186"/>
      <c r="E2009" s="186"/>
      <c r="F2009" s="186"/>
      <c r="G2009" s="187"/>
      <c r="H2009" s="186"/>
      <c r="I2009" s="186"/>
    </row>
    <row r="2010" spans="1:9" ht="18.95" customHeight="1" x14ac:dyDescent="0.25">
      <c r="A2010" s="52"/>
      <c r="C2010" s="186"/>
      <c r="D2010" s="186"/>
      <c r="E2010" s="186"/>
      <c r="F2010" s="186"/>
      <c r="G2010" s="187"/>
      <c r="H2010" s="186"/>
      <c r="I2010" s="186"/>
    </row>
    <row r="2011" spans="1:9" ht="18.95" customHeight="1" x14ac:dyDescent="0.25">
      <c r="A2011" s="52"/>
      <c r="C2011" s="186"/>
      <c r="D2011" s="186"/>
      <c r="E2011" s="186"/>
      <c r="F2011" s="186"/>
      <c r="G2011" s="187"/>
      <c r="H2011" s="186"/>
      <c r="I2011" s="186"/>
    </row>
    <row r="2012" spans="1:9" ht="18.95" customHeight="1" x14ac:dyDescent="0.25">
      <c r="A2012" s="52"/>
      <c r="C2012" s="186"/>
      <c r="D2012" s="186"/>
      <c r="E2012" s="186"/>
      <c r="F2012" s="186"/>
      <c r="G2012" s="187"/>
      <c r="H2012" s="186"/>
      <c r="I2012" s="186"/>
    </row>
    <row r="2013" spans="1:9" ht="18.95" customHeight="1" x14ac:dyDescent="0.25">
      <c r="A2013" s="52"/>
      <c r="C2013" s="186"/>
      <c r="D2013" s="186"/>
      <c r="E2013" s="186"/>
      <c r="F2013" s="186"/>
      <c r="G2013" s="187"/>
      <c r="H2013" s="186"/>
      <c r="I2013" s="186"/>
    </row>
    <row r="2014" spans="1:9" ht="18.95" customHeight="1" x14ac:dyDescent="0.25">
      <c r="A2014" s="52"/>
      <c r="C2014" s="186"/>
      <c r="D2014" s="186"/>
      <c r="E2014" s="186"/>
      <c r="F2014" s="186"/>
      <c r="G2014" s="187"/>
      <c r="H2014" s="186"/>
      <c r="I2014" s="186"/>
    </row>
    <row r="2015" spans="1:9" ht="18.95" customHeight="1" x14ac:dyDescent="0.25">
      <c r="A2015" s="52"/>
      <c r="C2015" s="186"/>
      <c r="D2015" s="186"/>
      <c r="E2015" s="186"/>
      <c r="F2015" s="186"/>
      <c r="G2015" s="187"/>
      <c r="H2015" s="186"/>
      <c r="I2015" s="186"/>
    </row>
    <row r="2016" spans="1:9" ht="18.95" customHeight="1" x14ac:dyDescent="0.25">
      <c r="A2016" s="52"/>
      <c r="C2016" s="186"/>
      <c r="D2016" s="186"/>
      <c r="E2016" s="186"/>
      <c r="F2016" s="186"/>
      <c r="G2016" s="187"/>
      <c r="H2016" s="186"/>
      <c r="I2016" s="186"/>
    </row>
    <row r="2017" spans="1:9" ht="18.95" customHeight="1" x14ac:dyDescent="0.25">
      <c r="A2017" s="52"/>
      <c r="C2017" s="186"/>
      <c r="D2017" s="186"/>
      <c r="E2017" s="186"/>
      <c r="F2017" s="186"/>
      <c r="G2017" s="187"/>
      <c r="H2017" s="186"/>
      <c r="I2017" s="186"/>
    </row>
    <row r="2018" spans="1:9" ht="18.95" customHeight="1" x14ac:dyDescent="0.25">
      <c r="A2018" s="52"/>
      <c r="C2018" s="186"/>
      <c r="D2018" s="186"/>
      <c r="E2018" s="186"/>
      <c r="F2018" s="186"/>
      <c r="G2018" s="187"/>
      <c r="H2018" s="186"/>
      <c r="I2018" s="186"/>
    </row>
    <row r="2019" spans="1:9" ht="18.95" customHeight="1" x14ac:dyDescent="0.25">
      <c r="A2019" s="52"/>
      <c r="C2019" s="186"/>
      <c r="D2019" s="186"/>
      <c r="E2019" s="186"/>
      <c r="F2019" s="186"/>
      <c r="G2019" s="187"/>
      <c r="H2019" s="186"/>
      <c r="I2019" s="186"/>
    </row>
    <row r="2020" spans="1:9" ht="18.95" customHeight="1" x14ac:dyDescent="0.25">
      <c r="A2020" s="52"/>
      <c r="C2020" s="186"/>
      <c r="D2020" s="186"/>
      <c r="E2020" s="186"/>
      <c r="F2020" s="186"/>
      <c r="G2020" s="187"/>
      <c r="H2020" s="186"/>
      <c r="I2020" s="186"/>
    </row>
    <row r="2021" spans="1:9" ht="18.95" customHeight="1" x14ac:dyDescent="0.25">
      <c r="A2021" s="52"/>
      <c r="C2021" s="186"/>
      <c r="D2021" s="186"/>
      <c r="E2021" s="186"/>
      <c r="F2021" s="186"/>
      <c r="G2021" s="187"/>
      <c r="H2021" s="186"/>
      <c r="I2021" s="186"/>
    </row>
    <row r="2022" spans="1:9" ht="18.95" customHeight="1" x14ac:dyDescent="0.25">
      <c r="A2022" s="52"/>
      <c r="C2022" s="186"/>
      <c r="D2022" s="186"/>
      <c r="E2022" s="186"/>
      <c r="F2022" s="186"/>
      <c r="G2022" s="187"/>
      <c r="H2022" s="186"/>
      <c r="I2022" s="186"/>
    </row>
    <row r="2023" spans="1:9" ht="18.95" customHeight="1" x14ac:dyDescent="0.25">
      <c r="A2023" s="52"/>
      <c r="C2023" s="186"/>
      <c r="D2023" s="186"/>
      <c r="E2023" s="186"/>
      <c r="F2023" s="186"/>
      <c r="G2023" s="187"/>
      <c r="H2023" s="186"/>
      <c r="I2023" s="186"/>
    </row>
    <row r="2024" spans="1:9" ht="18.95" customHeight="1" x14ac:dyDescent="0.25">
      <c r="A2024" s="52"/>
      <c r="C2024" s="186"/>
      <c r="D2024" s="186"/>
      <c r="E2024" s="186"/>
      <c r="F2024" s="186"/>
      <c r="G2024" s="187"/>
      <c r="H2024" s="186"/>
      <c r="I2024" s="186"/>
    </row>
    <row r="2025" spans="1:9" ht="18.95" customHeight="1" x14ac:dyDescent="0.25">
      <c r="A2025" s="52"/>
      <c r="C2025" s="186"/>
      <c r="D2025" s="186"/>
      <c r="E2025" s="186"/>
      <c r="F2025" s="186"/>
      <c r="G2025" s="187"/>
      <c r="H2025" s="186"/>
      <c r="I2025" s="186"/>
    </row>
    <row r="2026" spans="1:9" ht="18.95" customHeight="1" x14ac:dyDescent="0.25">
      <c r="A2026" s="52"/>
      <c r="C2026" s="186"/>
      <c r="D2026" s="186"/>
      <c r="E2026" s="186"/>
      <c r="F2026" s="186"/>
      <c r="G2026" s="187"/>
      <c r="H2026" s="186"/>
      <c r="I2026" s="186"/>
    </row>
    <row r="2027" spans="1:9" ht="18.95" customHeight="1" x14ac:dyDescent="0.25">
      <c r="A2027" s="52"/>
      <c r="C2027" s="186"/>
      <c r="D2027" s="186"/>
      <c r="E2027" s="186"/>
      <c r="F2027" s="186"/>
      <c r="G2027" s="187"/>
      <c r="H2027" s="186"/>
      <c r="I2027" s="186"/>
    </row>
    <row r="2028" spans="1:9" ht="18.95" customHeight="1" x14ac:dyDescent="0.25">
      <c r="A2028" s="52"/>
      <c r="C2028" s="186"/>
      <c r="D2028" s="186"/>
      <c r="E2028" s="186"/>
      <c r="F2028" s="186"/>
      <c r="G2028" s="187"/>
      <c r="H2028" s="186"/>
      <c r="I2028" s="186"/>
    </row>
    <row r="2029" spans="1:9" ht="18.95" customHeight="1" x14ac:dyDescent="0.25">
      <c r="A2029" s="52"/>
      <c r="C2029" s="186"/>
      <c r="D2029" s="186"/>
      <c r="E2029" s="186"/>
      <c r="F2029" s="186"/>
      <c r="G2029" s="187"/>
      <c r="H2029" s="186"/>
      <c r="I2029" s="186"/>
    </row>
    <row r="2030" spans="1:9" ht="18.95" customHeight="1" x14ac:dyDescent="0.25">
      <c r="A2030" s="52"/>
      <c r="C2030" s="186"/>
      <c r="D2030" s="186"/>
      <c r="E2030" s="186"/>
      <c r="F2030" s="186"/>
      <c r="G2030" s="187"/>
      <c r="H2030" s="186"/>
      <c r="I2030" s="186"/>
    </row>
    <row r="2031" spans="1:9" ht="18.95" customHeight="1" x14ac:dyDescent="0.25">
      <c r="A2031" s="52"/>
      <c r="C2031" s="186"/>
      <c r="D2031" s="186"/>
      <c r="E2031" s="186"/>
      <c r="F2031" s="186"/>
      <c r="G2031" s="187"/>
      <c r="H2031" s="186"/>
      <c r="I2031" s="186"/>
    </row>
    <row r="2032" spans="1:9" ht="18.95" customHeight="1" x14ac:dyDescent="0.25">
      <c r="A2032" s="52"/>
      <c r="C2032" s="186"/>
      <c r="D2032" s="186"/>
      <c r="E2032" s="186"/>
      <c r="F2032" s="186"/>
      <c r="G2032" s="187"/>
      <c r="H2032" s="186"/>
      <c r="I2032" s="186"/>
    </row>
    <row r="2033" spans="1:9" ht="18.95" customHeight="1" x14ac:dyDescent="0.25">
      <c r="A2033" s="52"/>
      <c r="C2033" s="186"/>
      <c r="D2033" s="186"/>
      <c r="E2033" s="186"/>
      <c r="F2033" s="186"/>
      <c r="G2033" s="187"/>
      <c r="H2033" s="186"/>
      <c r="I2033" s="186"/>
    </row>
    <row r="2034" spans="1:9" ht="18.95" customHeight="1" x14ac:dyDescent="0.25">
      <c r="A2034" s="52"/>
      <c r="C2034" s="186"/>
      <c r="D2034" s="186"/>
      <c r="E2034" s="186"/>
      <c r="F2034" s="186"/>
      <c r="G2034" s="187"/>
      <c r="H2034" s="186"/>
      <c r="I2034" s="186"/>
    </row>
    <row r="2035" spans="1:9" ht="18.95" customHeight="1" x14ac:dyDescent="0.25">
      <c r="A2035" s="52"/>
      <c r="C2035" s="186"/>
      <c r="D2035" s="186"/>
      <c r="E2035" s="186"/>
      <c r="F2035" s="186"/>
      <c r="G2035" s="187"/>
      <c r="H2035" s="186"/>
      <c r="I2035" s="186"/>
    </row>
    <row r="2036" spans="1:9" ht="18.95" customHeight="1" x14ac:dyDescent="0.25">
      <c r="A2036" s="52"/>
      <c r="C2036" s="186"/>
      <c r="D2036" s="186"/>
      <c r="E2036" s="186"/>
      <c r="F2036" s="186"/>
      <c r="G2036" s="187"/>
      <c r="H2036" s="186"/>
      <c r="I2036" s="186"/>
    </row>
    <row r="2037" spans="1:9" ht="18.95" customHeight="1" x14ac:dyDescent="0.25">
      <c r="A2037" s="52"/>
      <c r="C2037" s="186"/>
      <c r="D2037" s="186"/>
      <c r="E2037" s="186"/>
      <c r="F2037" s="186"/>
      <c r="G2037" s="187"/>
      <c r="H2037" s="186"/>
      <c r="I2037" s="186"/>
    </row>
    <row r="2038" spans="1:9" ht="18.95" customHeight="1" x14ac:dyDescent="0.25">
      <c r="A2038" s="52"/>
      <c r="C2038" s="186"/>
      <c r="D2038" s="186"/>
      <c r="E2038" s="186"/>
      <c r="F2038" s="186"/>
      <c r="G2038" s="187"/>
      <c r="H2038" s="186"/>
      <c r="I2038" s="186"/>
    </row>
    <row r="2039" spans="1:9" ht="18.95" customHeight="1" x14ac:dyDescent="0.25">
      <c r="A2039" s="52"/>
      <c r="C2039" s="186"/>
      <c r="D2039" s="186"/>
      <c r="E2039" s="186"/>
      <c r="F2039" s="186"/>
      <c r="G2039" s="187"/>
      <c r="H2039" s="186"/>
      <c r="I2039" s="186"/>
    </row>
    <row r="2040" spans="1:9" ht="18.95" customHeight="1" x14ac:dyDescent="0.25">
      <c r="A2040" s="52"/>
      <c r="C2040" s="186"/>
      <c r="D2040" s="186"/>
      <c r="E2040" s="186"/>
      <c r="F2040" s="186"/>
      <c r="G2040" s="187"/>
      <c r="H2040" s="186"/>
      <c r="I2040" s="186"/>
    </row>
    <row r="2041" spans="1:9" ht="18.95" customHeight="1" x14ac:dyDescent="0.25">
      <c r="A2041" s="52"/>
      <c r="C2041" s="186"/>
      <c r="D2041" s="186"/>
      <c r="E2041" s="186"/>
      <c r="F2041" s="186"/>
      <c r="G2041" s="187"/>
      <c r="H2041" s="186"/>
      <c r="I2041" s="186"/>
    </row>
    <row r="2042" spans="1:9" ht="18.95" customHeight="1" x14ac:dyDescent="0.25">
      <c r="A2042" s="52"/>
      <c r="C2042" s="186"/>
      <c r="D2042" s="186"/>
      <c r="E2042" s="186"/>
      <c r="F2042" s="186"/>
      <c r="G2042" s="187"/>
      <c r="H2042" s="186"/>
      <c r="I2042" s="186"/>
    </row>
    <row r="2043" spans="1:9" ht="18.95" customHeight="1" x14ac:dyDescent="0.25">
      <c r="A2043" s="52"/>
      <c r="C2043" s="186"/>
      <c r="D2043" s="186"/>
      <c r="E2043" s="186"/>
      <c r="F2043" s="186"/>
      <c r="G2043" s="187"/>
      <c r="H2043" s="186"/>
      <c r="I2043" s="186"/>
    </row>
    <row r="2044" spans="1:9" ht="18.95" customHeight="1" x14ac:dyDescent="0.25">
      <c r="A2044" s="52"/>
      <c r="C2044" s="186"/>
      <c r="D2044" s="186"/>
      <c r="E2044" s="186"/>
      <c r="F2044" s="186"/>
      <c r="G2044" s="187"/>
      <c r="H2044" s="186"/>
      <c r="I2044" s="186"/>
    </row>
    <row r="2045" spans="1:9" ht="18.95" customHeight="1" x14ac:dyDescent="0.25">
      <c r="A2045" s="52"/>
      <c r="C2045" s="186"/>
      <c r="D2045" s="186"/>
      <c r="E2045" s="186"/>
      <c r="F2045" s="186"/>
      <c r="G2045" s="187"/>
      <c r="H2045" s="186"/>
      <c r="I2045" s="186"/>
    </row>
    <row r="2046" spans="1:9" ht="18.95" customHeight="1" x14ac:dyDescent="0.25">
      <c r="A2046" s="52"/>
      <c r="C2046" s="186"/>
      <c r="D2046" s="186"/>
      <c r="E2046" s="186"/>
      <c r="F2046" s="186"/>
      <c r="G2046" s="187"/>
      <c r="H2046" s="186"/>
      <c r="I2046" s="186"/>
    </row>
    <row r="2047" spans="1:9" ht="18.95" customHeight="1" x14ac:dyDescent="0.25">
      <c r="A2047" s="52"/>
      <c r="C2047" s="186"/>
      <c r="D2047" s="186"/>
      <c r="E2047" s="186"/>
      <c r="F2047" s="186"/>
      <c r="G2047" s="187"/>
      <c r="H2047" s="186"/>
      <c r="I2047" s="186"/>
    </row>
    <row r="2048" spans="1:9" ht="18.95" customHeight="1" x14ac:dyDescent="0.25">
      <c r="A2048" s="52"/>
      <c r="C2048" s="186"/>
      <c r="D2048" s="186"/>
      <c r="E2048" s="186"/>
      <c r="F2048" s="186"/>
      <c r="G2048" s="187"/>
      <c r="H2048" s="186"/>
      <c r="I2048" s="186"/>
    </row>
    <row r="2049" spans="1:9" ht="18.95" customHeight="1" x14ac:dyDescent="0.25">
      <c r="A2049" s="52"/>
      <c r="C2049" s="186"/>
      <c r="D2049" s="186"/>
      <c r="E2049" s="186"/>
      <c r="F2049" s="186"/>
      <c r="G2049" s="187"/>
      <c r="H2049" s="186"/>
      <c r="I2049" s="186"/>
    </row>
    <row r="2050" spans="1:9" ht="18.95" customHeight="1" x14ac:dyDescent="0.25">
      <c r="A2050" s="52"/>
      <c r="C2050" s="186"/>
      <c r="D2050" s="186"/>
      <c r="E2050" s="186"/>
      <c r="F2050" s="186"/>
      <c r="G2050" s="187"/>
      <c r="H2050" s="186"/>
      <c r="I2050" s="186"/>
    </row>
    <row r="2051" spans="1:9" ht="18.95" customHeight="1" x14ac:dyDescent="0.25">
      <c r="A2051" s="52"/>
      <c r="C2051" s="186"/>
      <c r="D2051" s="186"/>
      <c r="E2051" s="186"/>
      <c r="F2051" s="186"/>
      <c r="G2051" s="187"/>
      <c r="H2051" s="186"/>
      <c r="I2051" s="186"/>
    </row>
    <row r="2052" spans="1:9" ht="18.95" customHeight="1" x14ac:dyDescent="0.25">
      <c r="A2052" s="52"/>
      <c r="C2052" s="186"/>
      <c r="D2052" s="186"/>
      <c r="E2052" s="186"/>
      <c r="F2052" s="186"/>
      <c r="G2052" s="187"/>
      <c r="H2052" s="186"/>
      <c r="I2052" s="186"/>
    </row>
    <row r="2053" spans="1:9" ht="18.95" customHeight="1" x14ac:dyDescent="0.25">
      <c r="A2053" s="52"/>
      <c r="C2053" s="186"/>
      <c r="D2053" s="186"/>
      <c r="E2053" s="186"/>
      <c r="F2053" s="186"/>
      <c r="G2053" s="187"/>
      <c r="H2053" s="186"/>
      <c r="I2053" s="186"/>
    </row>
    <row r="2054" spans="1:9" ht="18.95" customHeight="1" x14ac:dyDescent="0.25">
      <c r="A2054" s="52"/>
      <c r="C2054" s="186"/>
      <c r="D2054" s="186"/>
      <c r="E2054" s="186"/>
      <c r="F2054" s="186"/>
      <c r="G2054" s="187"/>
      <c r="H2054" s="186"/>
      <c r="I2054" s="186"/>
    </row>
    <row r="2055" spans="1:9" ht="18.95" customHeight="1" x14ac:dyDescent="0.25">
      <c r="A2055" s="52"/>
      <c r="C2055" s="186"/>
      <c r="D2055" s="186"/>
      <c r="E2055" s="186"/>
      <c r="F2055" s="186"/>
      <c r="G2055" s="187"/>
      <c r="H2055" s="186"/>
      <c r="I2055" s="186"/>
    </row>
    <row r="2056" spans="1:9" ht="18.95" customHeight="1" x14ac:dyDescent="0.25">
      <c r="A2056" s="52"/>
      <c r="C2056" s="186"/>
      <c r="D2056" s="186"/>
      <c r="E2056" s="186"/>
      <c r="F2056" s="186"/>
      <c r="G2056" s="187"/>
      <c r="H2056" s="186"/>
      <c r="I2056" s="186"/>
    </row>
    <row r="2057" spans="1:9" ht="18.95" customHeight="1" x14ac:dyDescent="0.25">
      <c r="A2057" s="52"/>
      <c r="C2057" s="186"/>
      <c r="D2057" s="186"/>
      <c r="E2057" s="186"/>
      <c r="F2057" s="186"/>
      <c r="G2057" s="187"/>
      <c r="H2057" s="186"/>
      <c r="I2057" s="186"/>
    </row>
    <row r="2058" spans="1:9" ht="18.95" customHeight="1" x14ac:dyDescent="0.25">
      <c r="A2058" s="52"/>
      <c r="C2058" s="186"/>
      <c r="D2058" s="186"/>
      <c r="E2058" s="186"/>
      <c r="F2058" s="186"/>
      <c r="G2058" s="187"/>
      <c r="H2058" s="186"/>
      <c r="I2058" s="186"/>
    </row>
    <row r="2059" spans="1:9" ht="18.95" customHeight="1" x14ac:dyDescent="0.25">
      <c r="A2059" s="52"/>
      <c r="C2059" s="186"/>
      <c r="D2059" s="186"/>
      <c r="E2059" s="186"/>
      <c r="F2059" s="186"/>
      <c r="G2059" s="187"/>
      <c r="H2059" s="186"/>
      <c r="I2059" s="186"/>
    </row>
    <row r="2060" spans="1:9" ht="18.95" customHeight="1" x14ac:dyDescent="0.25">
      <c r="A2060" s="52"/>
      <c r="C2060" s="186"/>
      <c r="D2060" s="186"/>
      <c r="E2060" s="186"/>
      <c r="F2060" s="186"/>
      <c r="G2060" s="187"/>
      <c r="H2060" s="186"/>
      <c r="I2060" s="186"/>
    </row>
    <row r="2061" spans="1:9" ht="18.95" customHeight="1" x14ac:dyDescent="0.25">
      <c r="A2061" s="52"/>
      <c r="C2061" s="186"/>
      <c r="D2061" s="186"/>
      <c r="E2061" s="186"/>
      <c r="F2061" s="186"/>
      <c r="G2061" s="187"/>
      <c r="H2061" s="186"/>
      <c r="I2061" s="186"/>
    </row>
    <row r="2062" spans="1:9" ht="18.95" customHeight="1" x14ac:dyDescent="0.25">
      <c r="A2062" s="52"/>
      <c r="C2062" s="186"/>
      <c r="D2062" s="186"/>
      <c r="E2062" s="186"/>
      <c r="F2062" s="186"/>
      <c r="G2062" s="187"/>
      <c r="H2062" s="186"/>
      <c r="I2062" s="186"/>
    </row>
    <row r="2063" spans="1:9" ht="18.95" customHeight="1" x14ac:dyDescent="0.25">
      <c r="A2063" s="52"/>
      <c r="C2063" s="186"/>
      <c r="D2063" s="186"/>
      <c r="E2063" s="186"/>
      <c r="F2063" s="186"/>
      <c r="G2063" s="187"/>
      <c r="H2063" s="186"/>
      <c r="I2063" s="186"/>
    </row>
    <row r="2064" spans="1:9" ht="18.95" customHeight="1" x14ac:dyDescent="0.25">
      <c r="A2064" s="52"/>
      <c r="C2064" s="186"/>
      <c r="D2064" s="186"/>
      <c r="E2064" s="186"/>
      <c r="F2064" s="186"/>
      <c r="G2064" s="187"/>
      <c r="H2064" s="186"/>
      <c r="I2064" s="186"/>
    </row>
    <row r="2065" spans="1:9" ht="18.95" customHeight="1" x14ac:dyDescent="0.25">
      <c r="A2065" s="52"/>
      <c r="C2065" s="186"/>
      <c r="D2065" s="186"/>
      <c r="E2065" s="186"/>
      <c r="F2065" s="186"/>
      <c r="G2065" s="187"/>
      <c r="H2065" s="186"/>
      <c r="I2065" s="186"/>
    </row>
    <row r="2066" spans="1:9" ht="18.95" customHeight="1" x14ac:dyDescent="0.25">
      <c r="A2066" s="52"/>
      <c r="C2066" s="186"/>
      <c r="D2066" s="186"/>
      <c r="E2066" s="186"/>
      <c r="F2066" s="186"/>
      <c r="G2066" s="187"/>
      <c r="H2066" s="186"/>
      <c r="I2066" s="186"/>
    </row>
    <row r="2067" spans="1:9" ht="18.95" customHeight="1" x14ac:dyDescent="0.25">
      <c r="A2067" s="52"/>
      <c r="C2067" s="186"/>
      <c r="D2067" s="186"/>
      <c r="E2067" s="186"/>
      <c r="F2067" s="186"/>
      <c r="G2067" s="187"/>
      <c r="H2067" s="186"/>
      <c r="I2067" s="186"/>
    </row>
    <row r="2068" spans="1:9" ht="18.95" customHeight="1" x14ac:dyDescent="0.25">
      <c r="A2068" s="52"/>
      <c r="C2068" s="186"/>
      <c r="D2068" s="186"/>
      <c r="E2068" s="186"/>
      <c r="F2068" s="186"/>
      <c r="G2068" s="187"/>
      <c r="H2068" s="186"/>
      <c r="I2068" s="186"/>
    </row>
    <row r="2069" spans="1:9" ht="18.95" customHeight="1" x14ac:dyDescent="0.25">
      <c r="A2069" s="52"/>
      <c r="C2069" s="186"/>
      <c r="D2069" s="186"/>
      <c r="E2069" s="186"/>
      <c r="F2069" s="186"/>
      <c r="G2069" s="187"/>
      <c r="H2069" s="186"/>
      <c r="I2069" s="186"/>
    </row>
    <row r="2070" spans="1:9" ht="18.95" customHeight="1" x14ac:dyDescent="0.25">
      <c r="A2070" s="52"/>
      <c r="C2070" s="186"/>
      <c r="D2070" s="186"/>
      <c r="E2070" s="186"/>
      <c r="F2070" s="186"/>
      <c r="G2070" s="187"/>
      <c r="H2070" s="186"/>
      <c r="I2070" s="186"/>
    </row>
    <row r="2071" spans="1:9" ht="18.95" customHeight="1" x14ac:dyDescent="0.25">
      <c r="A2071" s="52"/>
      <c r="C2071" s="186"/>
      <c r="D2071" s="186"/>
      <c r="E2071" s="186"/>
      <c r="F2071" s="186"/>
      <c r="G2071" s="187"/>
      <c r="H2071" s="186"/>
      <c r="I2071" s="186"/>
    </row>
    <row r="2072" spans="1:9" ht="18.95" customHeight="1" x14ac:dyDescent="0.25">
      <c r="A2072" s="52"/>
      <c r="C2072" s="186"/>
      <c r="D2072" s="186"/>
      <c r="E2072" s="186"/>
      <c r="F2072" s="186"/>
      <c r="G2072" s="187"/>
      <c r="H2072" s="186"/>
      <c r="I2072" s="186"/>
    </row>
    <row r="2073" spans="1:9" ht="18.95" customHeight="1" x14ac:dyDescent="0.25">
      <c r="A2073" s="52"/>
      <c r="C2073" s="186"/>
      <c r="D2073" s="186"/>
      <c r="E2073" s="186"/>
      <c r="F2073" s="186"/>
      <c r="G2073" s="187"/>
      <c r="H2073" s="186"/>
      <c r="I2073" s="186"/>
    </row>
    <row r="2074" spans="1:9" ht="18.95" customHeight="1" x14ac:dyDescent="0.25">
      <c r="A2074" s="52"/>
      <c r="C2074" s="186"/>
      <c r="D2074" s="186"/>
      <c r="E2074" s="186"/>
      <c r="F2074" s="186"/>
      <c r="G2074" s="187"/>
      <c r="H2074" s="186"/>
      <c r="I2074" s="186"/>
    </row>
    <row r="2075" spans="1:9" ht="18.95" customHeight="1" x14ac:dyDescent="0.25">
      <c r="A2075" s="52"/>
      <c r="C2075" s="186"/>
      <c r="D2075" s="186"/>
      <c r="E2075" s="186"/>
      <c r="F2075" s="186"/>
      <c r="G2075" s="187"/>
      <c r="H2075" s="186"/>
      <c r="I2075" s="186"/>
    </row>
    <row r="2076" spans="1:9" ht="18.95" customHeight="1" x14ac:dyDescent="0.25">
      <c r="A2076" s="52"/>
      <c r="C2076" s="186"/>
      <c r="D2076" s="186"/>
      <c r="E2076" s="186"/>
      <c r="F2076" s="186"/>
      <c r="G2076" s="187"/>
      <c r="H2076" s="186"/>
      <c r="I2076" s="186"/>
    </row>
    <row r="2077" spans="1:9" ht="18.95" customHeight="1" x14ac:dyDescent="0.25">
      <c r="A2077" s="52"/>
      <c r="C2077" s="186"/>
      <c r="D2077" s="186"/>
      <c r="E2077" s="186"/>
      <c r="F2077" s="186"/>
      <c r="G2077" s="187"/>
      <c r="H2077" s="186"/>
      <c r="I2077" s="186"/>
    </row>
    <row r="2078" spans="1:9" ht="18.95" customHeight="1" x14ac:dyDescent="0.25">
      <c r="A2078" s="52"/>
      <c r="C2078" s="186"/>
      <c r="D2078" s="186"/>
      <c r="E2078" s="186"/>
      <c r="F2078" s="186"/>
      <c r="G2078" s="187"/>
      <c r="H2078" s="186"/>
      <c r="I2078" s="186"/>
    </row>
    <row r="2079" spans="1:9" ht="18.95" customHeight="1" x14ac:dyDescent="0.25">
      <c r="A2079" s="52"/>
      <c r="C2079" s="186"/>
      <c r="D2079" s="186"/>
      <c r="E2079" s="186"/>
      <c r="F2079" s="186"/>
      <c r="G2079" s="187"/>
      <c r="H2079" s="186"/>
      <c r="I2079" s="186"/>
    </row>
    <row r="2080" spans="1:9" ht="18.95" customHeight="1" x14ac:dyDescent="0.25">
      <c r="A2080" s="52"/>
      <c r="C2080" s="186"/>
      <c r="D2080" s="186"/>
      <c r="E2080" s="186"/>
      <c r="F2080" s="186"/>
      <c r="G2080" s="187"/>
      <c r="H2080" s="186"/>
      <c r="I2080" s="186"/>
    </row>
    <row r="2081" spans="1:9" ht="18.95" customHeight="1" x14ac:dyDescent="0.25">
      <c r="A2081" s="52"/>
      <c r="C2081" s="186"/>
      <c r="D2081" s="186"/>
      <c r="E2081" s="186"/>
      <c r="F2081" s="186"/>
      <c r="G2081" s="187"/>
      <c r="H2081" s="186"/>
      <c r="I2081" s="186"/>
    </row>
    <row r="2082" spans="1:9" ht="18.95" customHeight="1" x14ac:dyDescent="0.25">
      <c r="A2082" s="52"/>
      <c r="C2082" s="186"/>
      <c r="D2082" s="186"/>
      <c r="E2082" s="186"/>
      <c r="F2082" s="186"/>
      <c r="G2082" s="187"/>
      <c r="H2082" s="186"/>
      <c r="I2082" s="186"/>
    </row>
    <row r="2083" spans="1:9" ht="18.95" customHeight="1" x14ac:dyDescent="0.25">
      <c r="A2083" s="52"/>
      <c r="C2083" s="186"/>
      <c r="D2083" s="186"/>
      <c r="E2083" s="186"/>
      <c r="F2083" s="186"/>
      <c r="G2083" s="187"/>
      <c r="H2083" s="186"/>
      <c r="I2083" s="186"/>
    </row>
    <row r="2084" spans="1:9" ht="18.95" customHeight="1" x14ac:dyDescent="0.25">
      <c r="A2084" s="52"/>
      <c r="C2084" s="186"/>
      <c r="D2084" s="186"/>
      <c r="E2084" s="186"/>
      <c r="F2084" s="186"/>
      <c r="G2084" s="187"/>
      <c r="H2084" s="186"/>
      <c r="I2084" s="186"/>
    </row>
    <row r="2085" spans="1:9" ht="18.95" customHeight="1" x14ac:dyDescent="0.25">
      <c r="A2085" s="52"/>
      <c r="C2085" s="186"/>
      <c r="D2085" s="186"/>
      <c r="E2085" s="186"/>
      <c r="F2085" s="186"/>
      <c r="G2085" s="187"/>
      <c r="H2085" s="186"/>
      <c r="I2085" s="186"/>
    </row>
    <row r="2086" spans="1:9" ht="18.95" customHeight="1" x14ac:dyDescent="0.25">
      <c r="A2086" s="52"/>
      <c r="C2086" s="186"/>
      <c r="D2086" s="186"/>
      <c r="E2086" s="186"/>
      <c r="F2086" s="186"/>
      <c r="G2086" s="187"/>
      <c r="H2086" s="186"/>
      <c r="I2086" s="186"/>
    </row>
    <row r="2087" spans="1:9" ht="18.95" customHeight="1" x14ac:dyDescent="0.25">
      <c r="A2087" s="52"/>
      <c r="C2087" s="186"/>
      <c r="D2087" s="186"/>
      <c r="E2087" s="186"/>
      <c r="F2087" s="186"/>
      <c r="G2087" s="187"/>
      <c r="H2087" s="186"/>
      <c r="I2087" s="186"/>
    </row>
    <row r="2088" spans="1:9" ht="18.95" customHeight="1" x14ac:dyDescent="0.25">
      <c r="A2088" s="52"/>
      <c r="C2088" s="186"/>
      <c r="D2088" s="186"/>
      <c r="E2088" s="186"/>
      <c r="F2088" s="186"/>
      <c r="G2088" s="187"/>
      <c r="H2088" s="186"/>
      <c r="I2088" s="186"/>
    </row>
    <row r="2089" spans="1:9" ht="18.95" customHeight="1" x14ac:dyDescent="0.25">
      <c r="A2089" s="52"/>
      <c r="C2089" s="186"/>
      <c r="D2089" s="186"/>
      <c r="E2089" s="186"/>
      <c r="F2089" s="186"/>
      <c r="G2089" s="187"/>
      <c r="H2089" s="186"/>
      <c r="I2089" s="186"/>
    </row>
    <row r="2090" spans="1:9" ht="18.95" customHeight="1" x14ac:dyDescent="0.25">
      <c r="A2090" s="52"/>
      <c r="C2090" s="186"/>
      <c r="D2090" s="186"/>
      <c r="E2090" s="186"/>
      <c r="F2090" s="186"/>
      <c r="G2090" s="187"/>
      <c r="H2090" s="186"/>
      <c r="I2090" s="186"/>
    </row>
    <row r="2091" spans="1:9" ht="18.95" customHeight="1" x14ac:dyDescent="0.25">
      <c r="A2091" s="52"/>
      <c r="C2091" s="186"/>
      <c r="D2091" s="186"/>
      <c r="E2091" s="186"/>
      <c r="F2091" s="186"/>
      <c r="G2091" s="187"/>
      <c r="H2091" s="186"/>
      <c r="I2091" s="186"/>
    </row>
    <row r="2092" spans="1:9" ht="18.95" customHeight="1" x14ac:dyDescent="0.25">
      <c r="A2092" s="52"/>
      <c r="C2092" s="186"/>
      <c r="D2092" s="186"/>
      <c r="E2092" s="186"/>
      <c r="F2092" s="186"/>
      <c r="G2092" s="187"/>
      <c r="H2092" s="186"/>
      <c r="I2092" s="186"/>
    </row>
    <row r="2093" spans="1:9" ht="18.95" customHeight="1" x14ac:dyDescent="0.25">
      <c r="A2093" s="52"/>
      <c r="C2093" s="186"/>
      <c r="D2093" s="186"/>
      <c r="E2093" s="186"/>
      <c r="F2093" s="186"/>
      <c r="G2093" s="187"/>
      <c r="H2093" s="186"/>
      <c r="I2093" s="186"/>
    </row>
    <row r="2094" spans="1:9" ht="18.95" customHeight="1" x14ac:dyDescent="0.25">
      <c r="A2094" s="52"/>
      <c r="C2094" s="186"/>
      <c r="D2094" s="186"/>
      <c r="E2094" s="186"/>
      <c r="F2094" s="186"/>
      <c r="G2094" s="187"/>
      <c r="H2094" s="186"/>
      <c r="I2094" s="186"/>
    </row>
    <row r="2095" spans="1:9" ht="18.95" customHeight="1" x14ac:dyDescent="0.25">
      <c r="A2095" s="52"/>
      <c r="C2095" s="186"/>
      <c r="D2095" s="186"/>
      <c r="E2095" s="186"/>
      <c r="F2095" s="186"/>
      <c r="G2095" s="187"/>
      <c r="H2095" s="186"/>
      <c r="I2095" s="186"/>
    </row>
    <row r="2096" spans="1:9" ht="18.95" customHeight="1" x14ac:dyDescent="0.25">
      <c r="A2096" s="52"/>
      <c r="C2096" s="186"/>
      <c r="D2096" s="186"/>
      <c r="E2096" s="186"/>
      <c r="F2096" s="186"/>
      <c r="G2096" s="187"/>
      <c r="H2096" s="186"/>
      <c r="I2096" s="186"/>
    </row>
    <row r="2097" spans="1:9" ht="18.95" customHeight="1" x14ac:dyDescent="0.25">
      <c r="A2097" s="52"/>
      <c r="C2097" s="186"/>
      <c r="D2097" s="186"/>
      <c r="E2097" s="186"/>
      <c r="F2097" s="186"/>
      <c r="G2097" s="187"/>
      <c r="H2097" s="186"/>
      <c r="I2097" s="186"/>
    </row>
    <row r="2098" spans="1:9" ht="18.95" customHeight="1" x14ac:dyDescent="0.25">
      <c r="A2098" s="52"/>
      <c r="C2098" s="186"/>
      <c r="D2098" s="186"/>
      <c r="E2098" s="186"/>
      <c r="F2098" s="186"/>
      <c r="G2098" s="187"/>
      <c r="H2098" s="186"/>
      <c r="I2098" s="186"/>
    </row>
    <row r="2099" spans="1:9" ht="18.95" customHeight="1" x14ac:dyDescent="0.25">
      <c r="A2099" s="52"/>
      <c r="C2099" s="186"/>
      <c r="D2099" s="186"/>
      <c r="E2099" s="186"/>
      <c r="F2099" s="186"/>
      <c r="G2099" s="187"/>
      <c r="H2099" s="186"/>
      <c r="I2099" s="186"/>
    </row>
    <row r="2100" spans="1:9" ht="18.95" customHeight="1" x14ac:dyDescent="0.25">
      <c r="A2100" s="52"/>
      <c r="C2100" s="186"/>
      <c r="D2100" s="186"/>
      <c r="E2100" s="186"/>
      <c r="F2100" s="186"/>
      <c r="G2100" s="187"/>
      <c r="H2100" s="186"/>
      <c r="I2100" s="186"/>
    </row>
    <row r="2101" spans="1:9" ht="18.95" customHeight="1" x14ac:dyDescent="0.25">
      <c r="A2101" s="52"/>
      <c r="C2101" s="186"/>
      <c r="D2101" s="186"/>
      <c r="E2101" s="186"/>
      <c r="F2101" s="186"/>
      <c r="G2101" s="187"/>
      <c r="H2101" s="186"/>
      <c r="I2101" s="186"/>
    </row>
    <row r="2102" spans="1:9" ht="18.95" customHeight="1" x14ac:dyDescent="0.25">
      <c r="A2102" s="52"/>
      <c r="C2102" s="186"/>
      <c r="D2102" s="186"/>
      <c r="E2102" s="186"/>
      <c r="F2102" s="186"/>
      <c r="G2102" s="187"/>
      <c r="H2102" s="186"/>
      <c r="I2102" s="186"/>
    </row>
    <row r="2103" spans="1:9" ht="18.95" customHeight="1" x14ac:dyDescent="0.25">
      <c r="A2103" s="52"/>
      <c r="C2103" s="186"/>
      <c r="D2103" s="186"/>
      <c r="E2103" s="186"/>
      <c r="F2103" s="186"/>
      <c r="G2103" s="187"/>
      <c r="H2103" s="186"/>
      <c r="I2103" s="186"/>
    </row>
    <row r="2104" spans="1:9" ht="18.95" customHeight="1" x14ac:dyDescent="0.25">
      <c r="A2104" s="52"/>
      <c r="C2104" s="186"/>
      <c r="D2104" s="186"/>
      <c r="E2104" s="186"/>
      <c r="F2104" s="186"/>
      <c r="G2104" s="187"/>
      <c r="H2104" s="186"/>
      <c r="I2104" s="186"/>
    </row>
    <row r="2105" spans="1:9" ht="18.95" customHeight="1" x14ac:dyDescent="0.25">
      <c r="A2105" s="52"/>
      <c r="C2105" s="186"/>
      <c r="D2105" s="186"/>
      <c r="E2105" s="186"/>
      <c r="F2105" s="186"/>
      <c r="G2105" s="187"/>
      <c r="H2105" s="186"/>
      <c r="I2105" s="186"/>
    </row>
    <row r="2106" spans="1:9" ht="18.95" customHeight="1" x14ac:dyDescent="0.25">
      <c r="A2106" s="52"/>
      <c r="C2106" s="186"/>
      <c r="D2106" s="186"/>
      <c r="E2106" s="186"/>
      <c r="F2106" s="186"/>
      <c r="G2106" s="187"/>
      <c r="H2106" s="186"/>
      <c r="I2106" s="186"/>
    </row>
    <row r="2107" spans="1:9" ht="18.95" customHeight="1" x14ac:dyDescent="0.25">
      <c r="A2107" s="52"/>
      <c r="C2107" s="186"/>
      <c r="D2107" s="186"/>
      <c r="E2107" s="186"/>
      <c r="F2107" s="186"/>
      <c r="G2107" s="187"/>
      <c r="H2107" s="186"/>
      <c r="I2107" s="186"/>
    </row>
    <row r="2108" spans="1:9" ht="18.95" customHeight="1" x14ac:dyDescent="0.25">
      <c r="A2108" s="52"/>
      <c r="C2108" s="186"/>
      <c r="D2108" s="186"/>
      <c r="E2108" s="186"/>
      <c r="F2108" s="186"/>
      <c r="G2108" s="187"/>
      <c r="H2108" s="186"/>
      <c r="I2108" s="186"/>
    </row>
    <row r="2109" spans="1:9" ht="18.95" customHeight="1" x14ac:dyDescent="0.25">
      <c r="A2109" s="52"/>
      <c r="C2109" s="186"/>
      <c r="D2109" s="186"/>
      <c r="E2109" s="186"/>
      <c r="F2109" s="186"/>
      <c r="G2109" s="187"/>
      <c r="H2109" s="186"/>
      <c r="I2109" s="186"/>
    </row>
    <row r="2110" spans="1:9" ht="18.95" customHeight="1" x14ac:dyDescent="0.25">
      <c r="A2110" s="52"/>
      <c r="C2110" s="186"/>
      <c r="D2110" s="186"/>
      <c r="E2110" s="186"/>
      <c r="F2110" s="186"/>
      <c r="G2110" s="187"/>
      <c r="H2110" s="186"/>
      <c r="I2110" s="186"/>
    </row>
    <row r="2111" spans="1:9" ht="18.95" customHeight="1" x14ac:dyDescent="0.25">
      <c r="A2111" s="52"/>
      <c r="C2111" s="186"/>
      <c r="D2111" s="186"/>
      <c r="E2111" s="186"/>
      <c r="F2111" s="186"/>
      <c r="G2111" s="187"/>
      <c r="H2111" s="186"/>
      <c r="I2111" s="186"/>
    </row>
    <row r="2112" spans="1:9" ht="18.95" customHeight="1" x14ac:dyDescent="0.25">
      <c r="A2112" s="52"/>
      <c r="C2112" s="186"/>
      <c r="D2112" s="186"/>
      <c r="E2112" s="186"/>
      <c r="F2112" s="186"/>
      <c r="G2112" s="187"/>
      <c r="H2112" s="186"/>
      <c r="I2112" s="186"/>
    </row>
    <row r="2113" spans="1:9" ht="18.95" customHeight="1" x14ac:dyDescent="0.25">
      <c r="A2113" s="52"/>
      <c r="C2113" s="186"/>
      <c r="D2113" s="186"/>
      <c r="E2113" s="186"/>
      <c r="F2113" s="186"/>
      <c r="G2113" s="187"/>
      <c r="H2113" s="186"/>
      <c r="I2113" s="186"/>
    </row>
    <row r="2114" spans="1:9" ht="18.95" customHeight="1" x14ac:dyDescent="0.25">
      <c r="A2114" s="52"/>
      <c r="C2114" s="186"/>
      <c r="D2114" s="186"/>
      <c r="E2114" s="186"/>
      <c r="F2114" s="186"/>
      <c r="G2114" s="187"/>
      <c r="H2114" s="186"/>
      <c r="I2114" s="186"/>
    </row>
    <row r="2115" spans="1:9" ht="18.95" customHeight="1" x14ac:dyDescent="0.25">
      <c r="A2115" s="52"/>
      <c r="C2115" s="186"/>
      <c r="D2115" s="186"/>
      <c r="E2115" s="186"/>
      <c r="F2115" s="186"/>
      <c r="G2115" s="187"/>
      <c r="H2115" s="186"/>
      <c r="I2115" s="186"/>
    </row>
    <row r="2116" spans="1:9" ht="18.95" customHeight="1" x14ac:dyDescent="0.25">
      <c r="A2116" s="52"/>
      <c r="C2116" s="186"/>
      <c r="D2116" s="186"/>
      <c r="E2116" s="186"/>
      <c r="F2116" s="186"/>
      <c r="G2116" s="187"/>
      <c r="H2116" s="186"/>
      <c r="I2116" s="186"/>
    </row>
    <row r="2117" spans="1:9" ht="18.95" customHeight="1" x14ac:dyDescent="0.25">
      <c r="A2117" s="52"/>
      <c r="C2117" s="186"/>
      <c r="D2117" s="186"/>
      <c r="E2117" s="186"/>
      <c r="F2117" s="186"/>
      <c r="G2117" s="187"/>
      <c r="H2117" s="186"/>
      <c r="I2117" s="186"/>
    </row>
    <row r="2118" spans="1:9" ht="18.95" customHeight="1" x14ac:dyDescent="0.25">
      <c r="A2118" s="52"/>
      <c r="C2118" s="186"/>
      <c r="D2118" s="186"/>
      <c r="E2118" s="186"/>
      <c r="F2118" s="186"/>
      <c r="G2118" s="187"/>
      <c r="H2118" s="186"/>
      <c r="I2118" s="186"/>
    </row>
    <row r="2119" spans="1:9" ht="18.95" customHeight="1" x14ac:dyDescent="0.25">
      <c r="A2119" s="52"/>
      <c r="C2119" s="186"/>
      <c r="D2119" s="186"/>
      <c r="E2119" s="186"/>
      <c r="F2119" s="186"/>
      <c r="G2119" s="187"/>
      <c r="H2119" s="186"/>
      <c r="I2119" s="186"/>
    </row>
    <row r="2120" spans="1:9" ht="18.95" customHeight="1" x14ac:dyDescent="0.25">
      <c r="A2120" s="52"/>
      <c r="C2120" s="186"/>
      <c r="D2120" s="186"/>
      <c r="E2120" s="186"/>
      <c r="F2120" s="186"/>
      <c r="G2120" s="187"/>
      <c r="H2120" s="186"/>
      <c r="I2120" s="186"/>
    </row>
    <row r="2121" spans="1:9" ht="18.95" customHeight="1" x14ac:dyDescent="0.25">
      <c r="A2121" s="52"/>
      <c r="C2121" s="186"/>
      <c r="D2121" s="186"/>
      <c r="E2121" s="186"/>
      <c r="F2121" s="186"/>
      <c r="G2121" s="187"/>
      <c r="H2121" s="186"/>
      <c r="I2121" s="186"/>
    </row>
    <row r="2122" spans="1:9" ht="18.95" customHeight="1" x14ac:dyDescent="0.25">
      <c r="A2122" s="52"/>
      <c r="C2122" s="186"/>
      <c r="D2122" s="186"/>
      <c r="E2122" s="186"/>
      <c r="F2122" s="186"/>
      <c r="G2122" s="187"/>
      <c r="H2122" s="186"/>
      <c r="I2122" s="186"/>
    </row>
    <row r="2123" spans="1:9" ht="18.95" customHeight="1" x14ac:dyDescent="0.25">
      <c r="A2123" s="52"/>
      <c r="C2123" s="186"/>
      <c r="D2123" s="186"/>
      <c r="E2123" s="186"/>
      <c r="F2123" s="186"/>
      <c r="G2123" s="187"/>
      <c r="H2123" s="186"/>
      <c r="I2123" s="186"/>
    </row>
    <row r="2124" spans="1:9" ht="18.95" customHeight="1" x14ac:dyDescent="0.25">
      <c r="A2124" s="52"/>
      <c r="C2124" s="186"/>
      <c r="D2124" s="186"/>
      <c r="E2124" s="186"/>
      <c r="F2124" s="186"/>
      <c r="G2124" s="187"/>
      <c r="H2124" s="186"/>
      <c r="I2124" s="186"/>
    </row>
    <row r="2125" spans="1:9" ht="18.95" customHeight="1" x14ac:dyDescent="0.25">
      <c r="A2125" s="52"/>
      <c r="C2125" s="186"/>
      <c r="D2125" s="186"/>
      <c r="E2125" s="186"/>
      <c r="F2125" s="186"/>
      <c r="G2125" s="187"/>
      <c r="H2125" s="186"/>
      <c r="I2125" s="186"/>
    </row>
    <row r="2126" spans="1:9" ht="18.95" customHeight="1" x14ac:dyDescent="0.25">
      <c r="A2126" s="52"/>
      <c r="C2126" s="186"/>
      <c r="D2126" s="186"/>
      <c r="E2126" s="186"/>
      <c r="F2126" s="186"/>
      <c r="G2126" s="187"/>
      <c r="H2126" s="186"/>
      <c r="I2126" s="186"/>
    </row>
    <row r="2127" spans="1:9" ht="18.95" customHeight="1" x14ac:dyDescent="0.25">
      <c r="A2127" s="52"/>
      <c r="C2127" s="186"/>
      <c r="D2127" s="186"/>
      <c r="E2127" s="186"/>
      <c r="F2127" s="186"/>
      <c r="G2127" s="187"/>
      <c r="H2127" s="186"/>
      <c r="I2127" s="186"/>
    </row>
    <row r="2128" spans="1:9" ht="18.95" customHeight="1" x14ac:dyDescent="0.25">
      <c r="A2128" s="52"/>
      <c r="C2128" s="186"/>
      <c r="D2128" s="186"/>
      <c r="E2128" s="186"/>
      <c r="F2128" s="186"/>
      <c r="G2128" s="187"/>
      <c r="H2128" s="186"/>
      <c r="I2128" s="186"/>
    </row>
    <row r="2129" spans="1:9" ht="18.95" customHeight="1" x14ac:dyDescent="0.25">
      <c r="A2129" s="52"/>
      <c r="C2129" s="186"/>
      <c r="D2129" s="186"/>
      <c r="E2129" s="186"/>
      <c r="F2129" s="186"/>
      <c r="G2129" s="187"/>
      <c r="H2129" s="186"/>
      <c r="I2129" s="186"/>
    </row>
    <row r="2130" spans="1:9" ht="18.95" customHeight="1" x14ac:dyDescent="0.25">
      <c r="A2130" s="52"/>
      <c r="C2130" s="186"/>
      <c r="D2130" s="186"/>
      <c r="E2130" s="186"/>
      <c r="F2130" s="186"/>
      <c r="G2130" s="187"/>
      <c r="H2130" s="186"/>
      <c r="I2130" s="186"/>
    </row>
    <row r="2131" spans="1:9" ht="18.95" customHeight="1" x14ac:dyDescent="0.25">
      <c r="A2131" s="52"/>
      <c r="C2131" s="186"/>
      <c r="D2131" s="186"/>
      <c r="E2131" s="186"/>
      <c r="F2131" s="186"/>
      <c r="G2131" s="187"/>
      <c r="H2131" s="186"/>
      <c r="I2131" s="186"/>
    </row>
    <row r="2132" spans="1:9" ht="18.95" customHeight="1" x14ac:dyDescent="0.25">
      <c r="A2132" s="52"/>
      <c r="C2132" s="186"/>
      <c r="D2132" s="186"/>
      <c r="E2132" s="186"/>
      <c r="F2132" s="186"/>
      <c r="G2132" s="187"/>
      <c r="H2132" s="186"/>
      <c r="I2132" s="186"/>
    </row>
    <row r="2133" spans="1:9" ht="18.95" customHeight="1" x14ac:dyDescent="0.25">
      <c r="A2133" s="52"/>
      <c r="C2133" s="186"/>
      <c r="D2133" s="186"/>
      <c r="E2133" s="186"/>
      <c r="F2133" s="186"/>
      <c r="G2133" s="187"/>
      <c r="H2133" s="186"/>
      <c r="I2133" s="186"/>
    </row>
    <row r="2134" spans="1:9" ht="18.95" customHeight="1" x14ac:dyDescent="0.25">
      <c r="A2134" s="52"/>
      <c r="C2134" s="186"/>
      <c r="D2134" s="186"/>
      <c r="E2134" s="186"/>
      <c r="F2134" s="186"/>
      <c r="G2134" s="187"/>
      <c r="H2134" s="186"/>
      <c r="I2134" s="186"/>
    </row>
    <row r="2135" spans="1:9" ht="18.95" customHeight="1" x14ac:dyDescent="0.25">
      <c r="A2135" s="52"/>
      <c r="C2135" s="186"/>
      <c r="D2135" s="186"/>
      <c r="E2135" s="186"/>
      <c r="F2135" s="186"/>
      <c r="G2135" s="187"/>
      <c r="H2135" s="186"/>
      <c r="I2135" s="186"/>
    </row>
    <row r="2136" spans="1:9" ht="18.95" customHeight="1" x14ac:dyDescent="0.25">
      <c r="A2136" s="52"/>
      <c r="C2136" s="186"/>
      <c r="D2136" s="186"/>
      <c r="E2136" s="186"/>
      <c r="F2136" s="186"/>
      <c r="G2136" s="187"/>
      <c r="H2136" s="186"/>
      <c r="I2136" s="186"/>
    </row>
    <row r="2137" spans="1:9" ht="18.95" customHeight="1" x14ac:dyDescent="0.25">
      <c r="A2137" s="52"/>
      <c r="C2137" s="186"/>
      <c r="D2137" s="186"/>
      <c r="E2137" s="186"/>
      <c r="F2137" s="186"/>
      <c r="G2137" s="187"/>
      <c r="H2137" s="186"/>
      <c r="I2137" s="186"/>
    </row>
    <row r="2138" spans="1:9" ht="18.95" customHeight="1" x14ac:dyDescent="0.25">
      <c r="A2138" s="52"/>
      <c r="C2138" s="186"/>
      <c r="D2138" s="186"/>
      <c r="E2138" s="186"/>
      <c r="F2138" s="186"/>
      <c r="G2138" s="187"/>
      <c r="H2138" s="186"/>
      <c r="I2138" s="186"/>
    </row>
    <row r="2139" spans="1:9" ht="18.95" customHeight="1" x14ac:dyDescent="0.25">
      <c r="A2139" s="52"/>
      <c r="C2139" s="186"/>
      <c r="D2139" s="186"/>
      <c r="E2139" s="186"/>
      <c r="F2139" s="186"/>
      <c r="G2139" s="187"/>
      <c r="H2139" s="186"/>
      <c r="I2139" s="186"/>
    </row>
    <row r="2140" spans="1:9" ht="18.95" customHeight="1" x14ac:dyDescent="0.25">
      <c r="A2140" s="52"/>
      <c r="C2140" s="186"/>
      <c r="D2140" s="186"/>
      <c r="E2140" s="186"/>
      <c r="F2140" s="186"/>
      <c r="G2140" s="187"/>
      <c r="H2140" s="186"/>
      <c r="I2140" s="186"/>
    </row>
    <row r="2141" spans="1:9" ht="18.95" customHeight="1" x14ac:dyDescent="0.25">
      <c r="A2141" s="52"/>
      <c r="C2141" s="186"/>
      <c r="D2141" s="186"/>
      <c r="E2141" s="186"/>
      <c r="F2141" s="186"/>
      <c r="G2141" s="187"/>
      <c r="H2141" s="186"/>
      <c r="I2141" s="186"/>
    </row>
    <row r="2142" spans="1:9" ht="18.95" customHeight="1" x14ac:dyDescent="0.25">
      <c r="A2142" s="52"/>
      <c r="C2142" s="186"/>
      <c r="D2142" s="186"/>
      <c r="E2142" s="186"/>
      <c r="F2142" s="186"/>
      <c r="G2142" s="187"/>
      <c r="H2142" s="186"/>
      <c r="I2142" s="186"/>
    </row>
    <row r="2143" spans="1:9" ht="18.95" customHeight="1" x14ac:dyDescent="0.25">
      <c r="A2143" s="52"/>
      <c r="C2143" s="186"/>
      <c r="D2143" s="186"/>
      <c r="E2143" s="186"/>
      <c r="F2143" s="186"/>
      <c r="G2143" s="187"/>
      <c r="H2143" s="186"/>
      <c r="I2143" s="186"/>
    </row>
    <row r="2144" spans="1:9" ht="18.95" customHeight="1" x14ac:dyDescent="0.25">
      <c r="A2144" s="52"/>
      <c r="C2144" s="186"/>
      <c r="D2144" s="186"/>
      <c r="E2144" s="186"/>
      <c r="F2144" s="186"/>
      <c r="G2144" s="187"/>
      <c r="H2144" s="186"/>
      <c r="I2144" s="186"/>
    </row>
    <row r="2145" spans="1:9" ht="18.95" customHeight="1" x14ac:dyDescent="0.25">
      <c r="A2145" s="52"/>
      <c r="C2145" s="186"/>
      <c r="D2145" s="186"/>
      <c r="E2145" s="186"/>
      <c r="F2145" s="186"/>
      <c r="G2145" s="187"/>
      <c r="H2145" s="186"/>
      <c r="I2145" s="186"/>
    </row>
    <row r="2146" spans="1:9" ht="18.95" customHeight="1" x14ac:dyDescent="0.25">
      <c r="A2146" s="52"/>
      <c r="C2146" s="186"/>
      <c r="D2146" s="186"/>
      <c r="E2146" s="186"/>
      <c r="F2146" s="186"/>
      <c r="G2146" s="187"/>
      <c r="H2146" s="186"/>
      <c r="I2146" s="186"/>
    </row>
    <row r="2147" spans="1:9" ht="18.95" customHeight="1" x14ac:dyDescent="0.25">
      <c r="A2147" s="52"/>
      <c r="C2147" s="186"/>
      <c r="D2147" s="186"/>
      <c r="E2147" s="186"/>
      <c r="F2147" s="186"/>
      <c r="G2147" s="187"/>
      <c r="H2147" s="186"/>
      <c r="I2147" s="186"/>
    </row>
    <row r="2148" spans="1:9" ht="18.95" customHeight="1" x14ac:dyDescent="0.25">
      <c r="A2148" s="52"/>
      <c r="C2148" s="186"/>
      <c r="D2148" s="186"/>
      <c r="E2148" s="186"/>
      <c r="F2148" s="186"/>
      <c r="G2148" s="187"/>
      <c r="H2148" s="186"/>
      <c r="I2148" s="186"/>
    </row>
    <row r="2149" spans="1:9" ht="18.95" customHeight="1" x14ac:dyDescent="0.25">
      <c r="A2149" s="52"/>
      <c r="C2149" s="186"/>
      <c r="D2149" s="186"/>
      <c r="E2149" s="186"/>
      <c r="F2149" s="186"/>
      <c r="G2149" s="187"/>
      <c r="H2149" s="186"/>
      <c r="I2149" s="186"/>
    </row>
    <row r="2150" spans="1:9" ht="18.95" customHeight="1" x14ac:dyDescent="0.25">
      <c r="A2150" s="52"/>
      <c r="C2150" s="186"/>
      <c r="D2150" s="186"/>
      <c r="E2150" s="186"/>
      <c r="F2150" s="186"/>
      <c r="G2150" s="187"/>
      <c r="H2150" s="186"/>
      <c r="I2150" s="186"/>
    </row>
    <row r="2151" spans="1:9" ht="18.95" customHeight="1" x14ac:dyDescent="0.25">
      <c r="A2151" s="52"/>
      <c r="C2151" s="186"/>
      <c r="D2151" s="186"/>
      <c r="E2151" s="186"/>
      <c r="F2151" s="186"/>
      <c r="G2151" s="187"/>
      <c r="H2151" s="186"/>
      <c r="I2151" s="186"/>
    </row>
    <row r="2152" spans="1:9" ht="18.95" customHeight="1" x14ac:dyDescent="0.25">
      <c r="A2152" s="52"/>
      <c r="C2152" s="186"/>
      <c r="D2152" s="186"/>
      <c r="E2152" s="186"/>
      <c r="F2152" s="186"/>
      <c r="G2152" s="187"/>
      <c r="H2152" s="186"/>
      <c r="I2152" s="186"/>
    </row>
    <row r="2153" spans="1:9" ht="18.95" customHeight="1" x14ac:dyDescent="0.25">
      <c r="A2153" s="52"/>
      <c r="C2153" s="186"/>
      <c r="D2153" s="186"/>
      <c r="E2153" s="186"/>
      <c r="F2153" s="186"/>
      <c r="G2153" s="187"/>
      <c r="H2153" s="186"/>
      <c r="I2153" s="186"/>
    </row>
    <row r="2154" spans="1:9" ht="18.95" customHeight="1" x14ac:dyDescent="0.25">
      <c r="A2154" s="52"/>
      <c r="C2154" s="186"/>
      <c r="D2154" s="186"/>
      <c r="E2154" s="186"/>
      <c r="F2154" s="186"/>
      <c r="G2154" s="187"/>
      <c r="H2154" s="186"/>
      <c r="I2154" s="186"/>
    </row>
    <row r="2155" spans="1:9" ht="18.95" customHeight="1" x14ac:dyDescent="0.25">
      <c r="A2155" s="52"/>
      <c r="C2155" s="186"/>
      <c r="D2155" s="186"/>
      <c r="E2155" s="186"/>
      <c r="F2155" s="186"/>
      <c r="G2155" s="187"/>
      <c r="H2155" s="186"/>
      <c r="I2155" s="186"/>
    </row>
    <row r="2156" spans="1:9" ht="18.95" customHeight="1" x14ac:dyDescent="0.25">
      <c r="A2156" s="52"/>
      <c r="C2156" s="186"/>
      <c r="D2156" s="186"/>
      <c r="E2156" s="186"/>
      <c r="F2156" s="186"/>
      <c r="G2156" s="187"/>
      <c r="H2156" s="186"/>
      <c r="I2156" s="186"/>
    </row>
    <row r="2157" spans="1:9" ht="18.95" customHeight="1" x14ac:dyDescent="0.25">
      <c r="A2157" s="52"/>
      <c r="C2157" s="186"/>
      <c r="D2157" s="186"/>
      <c r="E2157" s="186"/>
      <c r="F2157" s="186"/>
      <c r="G2157" s="187"/>
      <c r="H2157" s="186"/>
      <c r="I2157" s="186"/>
    </row>
    <row r="2158" spans="1:9" ht="18.95" customHeight="1" x14ac:dyDescent="0.25">
      <c r="A2158" s="52"/>
      <c r="C2158" s="186"/>
      <c r="D2158" s="186"/>
      <c r="E2158" s="186"/>
      <c r="F2158" s="186"/>
      <c r="G2158" s="187"/>
      <c r="H2158" s="186"/>
      <c r="I2158" s="186"/>
    </row>
    <row r="2159" spans="1:9" ht="18.95" customHeight="1" x14ac:dyDescent="0.25">
      <c r="A2159" s="52"/>
      <c r="C2159" s="186"/>
      <c r="D2159" s="186"/>
      <c r="E2159" s="186"/>
      <c r="F2159" s="186"/>
      <c r="G2159" s="187"/>
      <c r="H2159" s="186"/>
      <c r="I2159" s="186"/>
    </row>
    <row r="2160" spans="1:9" ht="18.95" customHeight="1" x14ac:dyDescent="0.25">
      <c r="A2160" s="52"/>
      <c r="C2160" s="186"/>
      <c r="D2160" s="186"/>
      <c r="E2160" s="186"/>
      <c r="F2160" s="186"/>
      <c r="G2160" s="187"/>
      <c r="H2160" s="186"/>
      <c r="I2160" s="186"/>
    </row>
    <row r="2161" spans="1:9" ht="18.95" customHeight="1" x14ac:dyDescent="0.25">
      <c r="A2161" s="52"/>
      <c r="C2161" s="186"/>
      <c r="D2161" s="186"/>
      <c r="E2161" s="186"/>
      <c r="F2161" s="186"/>
      <c r="G2161" s="187"/>
      <c r="H2161" s="186"/>
      <c r="I2161" s="186"/>
    </row>
    <row r="2162" spans="1:9" ht="18.95" customHeight="1" x14ac:dyDescent="0.25">
      <c r="A2162" s="52"/>
      <c r="C2162" s="186"/>
      <c r="D2162" s="186"/>
      <c r="E2162" s="186"/>
      <c r="F2162" s="186"/>
      <c r="G2162" s="187"/>
      <c r="H2162" s="186"/>
      <c r="I2162" s="186"/>
    </row>
    <row r="2163" spans="1:9" ht="18.95" customHeight="1" x14ac:dyDescent="0.25">
      <c r="A2163" s="52"/>
      <c r="C2163" s="186"/>
      <c r="D2163" s="186"/>
      <c r="E2163" s="186"/>
      <c r="F2163" s="186"/>
      <c r="G2163" s="187"/>
      <c r="H2163" s="186"/>
      <c r="I2163" s="186"/>
    </row>
    <row r="2164" spans="1:9" ht="18.95" customHeight="1" x14ac:dyDescent="0.25">
      <c r="A2164" s="52"/>
      <c r="C2164" s="186"/>
      <c r="D2164" s="186"/>
      <c r="E2164" s="186"/>
      <c r="F2164" s="186"/>
      <c r="G2164" s="187"/>
      <c r="H2164" s="186"/>
      <c r="I2164" s="186"/>
    </row>
    <row r="2165" spans="1:9" ht="18.95" customHeight="1" x14ac:dyDescent="0.25">
      <c r="A2165" s="52"/>
      <c r="C2165" s="186"/>
      <c r="D2165" s="186"/>
      <c r="E2165" s="186"/>
      <c r="F2165" s="186"/>
      <c r="G2165" s="187"/>
      <c r="H2165" s="186"/>
      <c r="I2165" s="186"/>
    </row>
    <row r="2166" spans="1:9" ht="18.95" customHeight="1" x14ac:dyDescent="0.25">
      <c r="A2166" s="52"/>
      <c r="C2166" s="186"/>
      <c r="D2166" s="186"/>
      <c r="E2166" s="186"/>
      <c r="F2166" s="186"/>
      <c r="G2166" s="187"/>
      <c r="H2166" s="186"/>
      <c r="I2166" s="186"/>
    </row>
    <row r="2167" spans="1:9" ht="18.95" customHeight="1" x14ac:dyDescent="0.25">
      <c r="A2167" s="52"/>
      <c r="C2167" s="186"/>
      <c r="D2167" s="186"/>
      <c r="E2167" s="186"/>
      <c r="F2167" s="186"/>
      <c r="G2167" s="187"/>
      <c r="H2167" s="186"/>
      <c r="I2167" s="186"/>
    </row>
    <row r="2168" spans="1:9" ht="18.95" customHeight="1" x14ac:dyDescent="0.25">
      <c r="A2168" s="52"/>
      <c r="C2168" s="186"/>
      <c r="D2168" s="186"/>
      <c r="E2168" s="186"/>
      <c r="F2168" s="186"/>
      <c r="G2168" s="187"/>
      <c r="H2168" s="186"/>
      <c r="I2168" s="186"/>
    </row>
    <row r="2169" spans="1:9" ht="18.95" customHeight="1" x14ac:dyDescent="0.25">
      <c r="A2169" s="52"/>
      <c r="C2169" s="186"/>
      <c r="D2169" s="186"/>
      <c r="E2169" s="186"/>
      <c r="F2169" s="186"/>
      <c r="G2169" s="187"/>
      <c r="H2169" s="186"/>
      <c r="I2169" s="186"/>
    </row>
    <row r="2170" spans="1:9" ht="18.95" customHeight="1" x14ac:dyDescent="0.25">
      <c r="A2170" s="52"/>
      <c r="C2170" s="186"/>
      <c r="D2170" s="186"/>
      <c r="E2170" s="186"/>
      <c r="F2170" s="186"/>
      <c r="G2170" s="187"/>
      <c r="H2170" s="186"/>
      <c r="I2170" s="186"/>
    </row>
    <row r="2171" spans="1:9" ht="18.95" customHeight="1" x14ac:dyDescent="0.25">
      <c r="A2171" s="52"/>
      <c r="C2171" s="186"/>
      <c r="D2171" s="186"/>
      <c r="E2171" s="186"/>
      <c r="F2171" s="186"/>
      <c r="G2171" s="187"/>
      <c r="H2171" s="186"/>
      <c r="I2171" s="186"/>
    </row>
    <row r="2172" spans="1:9" ht="18.95" customHeight="1" x14ac:dyDescent="0.25">
      <c r="A2172" s="52"/>
      <c r="C2172" s="186"/>
      <c r="D2172" s="186"/>
      <c r="E2172" s="186"/>
      <c r="F2172" s="186"/>
      <c r="G2172" s="187"/>
      <c r="H2172" s="186"/>
      <c r="I2172" s="186"/>
    </row>
    <row r="2173" spans="1:9" ht="18.95" customHeight="1" x14ac:dyDescent="0.25">
      <c r="A2173" s="52"/>
      <c r="C2173" s="186"/>
      <c r="D2173" s="186"/>
      <c r="E2173" s="186"/>
      <c r="F2173" s="186"/>
      <c r="G2173" s="187"/>
      <c r="H2173" s="186"/>
      <c r="I2173" s="186"/>
    </row>
    <row r="2174" spans="1:9" ht="18.95" customHeight="1" x14ac:dyDescent="0.25">
      <c r="A2174" s="52"/>
      <c r="C2174" s="186"/>
      <c r="D2174" s="186"/>
      <c r="E2174" s="186"/>
      <c r="F2174" s="186"/>
      <c r="G2174" s="187"/>
      <c r="H2174" s="186"/>
      <c r="I2174" s="186"/>
    </row>
    <row r="2175" spans="1:9" ht="18.95" customHeight="1" x14ac:dyDescent="0.25">
      <c r="A2175" s="52"/>
      <c r="C2175" s="186"/>
      <c r="D2175" s="186"/>
      <c r="E2175" s="186"/>
      <c r="F2175" s="186"/>
      <c r="G2175" s="187"/>
      <c r="H2175" s="186"/>
      <c r="I2175" s="186"/>
    </row>
    <row r="2176" spans="1:9" ht="18.95" customHeight="1" x14ac:dyDescent="0.25">
      <c r="A2176" s="52"/>
      <c r="C2176" s="186"/>
      <c r="D2176" s="186"/>
      <c r="E2176" s="186"/>
      <c r="F2176" s="186"/>
      <c r="G2176" s="187"/>
      <c r="H2176" s="186"/>
      <c r="I2176" s="186"/>
    </row>
    <row r="2177" spans="1:9" ht="18.95" customHeight="1" x14ac:dyDescent="0.25">
      <c r="A2177" s="52"/>
      <c r="C2177" s="186"/>
      <c r="D2177" s="186"/>
      <c r="E2177" s="186"/>
      <c r="F2177" s="186"/>
      <c r="G2177" s="187"/>
      <c r="H2177" s="186"/>
      <c r="I2177" s="186"/>
    </row>
    <row r="2178" spans="1:9" ht="18.95" customHeight="1" x14ac:dyDescent="0.25">
      <c r="A2178" s="52"/>
      <c r="C2178" s="186"/>
      <c r="D2178" s="186"/>
      <c r="E2178" s="186"/>
      <c r="F2178" s="186"/>
      <c r="G2178" s="187"/>
      <c r="H2178" s="186"/>
      <c r="I2178" s="186"/>
    </row>
    <row r="2179" spans="1:9" ht="18.95" customHeight="1" x14ac:dyDescent="0.25">
      <c r="A2179" s="52"/>
      <c r="C2179" s="186"/>
      <c r="D2179" s="186"/>
      <c r="E2179" s="186"/>
      <c r="F2179" s="186"/>
      <c r="G2179" s="187"/>
      <c r="H2179" s="186"/>
      <c r="I2179" s="186"/>
    </row>
    <row r="2180" spans="1:9" ht="18.95" customHeight="1" x14ac:dyDescent="0.25">
      <c r="A2180" s="52"/>
      <c r="C2180" s="186"/>
      <c r="D2180" s="186"/>
      <c r="E2180" s="186"/>
      <c r="F2180" s="186"/>
      <c r="G2180" s="187"/>
      <c r="H2180" s="186"/>
      <c r="I2180" s="186"/>
    </row>
    <row r="2181" spans="1:9" ht="18.95" customHeight="1" x14ac:dyDescent="0.25">
      <c r="A2181" s="52"/>
      <c r="C2181" s="186"/>
      <c r="D2181" s="186"/>
      <c r="E2181" s="186"/>
      <c r="F2181" s="186"/>
      <c r="G2181" s="187"/>
      <c r="H2181" s="186"/>
      <c r="I2181" s="186"/>
    </row>
    <row r="2182" spans="1:9" ht="18.95" customHeight="1" x14ac:dyDescent="0.25">
      <c r="A2182" s="52"/>
      <c r="C2182" s="186"/>
      <c r="D2182" s="186"/>
      <c r="E2182" s="186"/>
      <c r="F2182" s="186"/>
      <c r="G2182" s="187"/>
      <c r="H2182" s="186"/>
      <c r="I2182" s="186"/>
    </row>
    <row r="2183" spans="1:9" ht="18.95" customHeight="1" x14ac:dyDescent="0.25">
      <c r="A2183" s="52"/>
      <c r="C2183" s="186"/>
      <c r="D2183" s="186"/>
      <c r="E2183" s="186"/>
      <c r="F2183" s="186"/>
      <c r="G2183" s="187"/>
      <c r="H2183" s="186"/>
      <c r="I2183" s="186"/>
    </row>
    <row r="2184" spans="1:9" ht="18.95" customHeight="1" x14ac:dyDescent="0.25">
      <c r="A2184" s="52"/>
      <c r="C2184" s="186"/>
      <c r="D2184" s="186"/>
      <c r="E2184" s="186"/>
      <c r="F2184" s="186"/>
      <c r="G2184" s="187"/>
      <c r="H2184" s="186"/>
      <c r="I2184" s="186"/>
    </row>
    <row r="2185" spans="1:9" ht="18.95" customHeight="1" x14ac:dyDescent="0.25">
      <c r="A2185" s="52"/>
      <c r="C2185" s="186"/>
      <c r="D2185" s="186"/>
      <c r="E2185" s="186"/>
      <c r="F2185" s="186"/>
      <c r="G2185" s="187"/>
      <c r="H2185" s="186"/>
      <c r="I2185" s="186"/>
    </row>
    <row r="2186" spans="1:9" ht="18.95" customHeight="1" x14ac:dyDescent="0.25">
      <c r="A2186" s="52"/>
      <c r="C2186" s="186"/>
      <c r="D2186" s="186"/>
      <c r="E2186" s="186"/>
      <c r="F2186" s="186"/>
      <c r="G2186" s="187"/>
      <c r="H2186" s="186"/>
      <c r="I2186" s="186"/>
    </row>
    <row r="2187" spans="1:9" ht="18.95" customHeight="1" x14ac:dyDescent="0.25">
      <c r="A2187" s="52"/>
      <c r="C2187" s="186"/>
      <c r="D2187" s="186"/>
      <c r="E2187" s="186"/>
      <c r="F2187" s="186"/>
      <c r="G2187" s="187"/>
      <c r="H2187" s="186"/>
      <c r="I2187" s="186"/>
    </row>
    <row r="2188" spans="1:9" ht="18.95" customHeight="1" x14ac:dyDescent="0.25">
      <c r="A2188" s="52"/>
      <c r="C2188" s="186"/>
      <c r="D2188" s="186"/>
      <c r="E2188" s="186"/>
      <c r="F2188" s="186"/>
      <c r="G2188" s="187"/>
      <c r="H2188" s="186"/>
      <c r="I2188" s="186"/>
    </row>
    <row r="2189" spans="1:9" ht="18.95" customHeight="1" x14ac:dyDescent="0.25">
      <c r="A2189" s="52"/>
      <c r="C2189" s="186"/>
      <c r="D2189" s="186"/>
      <c r="E2189" s="186"/>
      <c r="F2189" s="186"/>
      <c r="G2189" s="187"/>
      <c r="H2189" s="186"/>
      <c r="I2189" s="186"/>
    </row>
    <row r="2190" spans="1:9" ht="18.95" customHeight="1" x14ac:dyDescent="0.25">
      <c r="A2190" s="52"/>
      <c r="C2190" s="186"/>
      <c r="D2190" s="186"/>
      <c r="E2190" s="186"/>
      <c r="F2190" s="186"/>
      <c r="G2190" s="187"/>
      <c r="H2190" s="186"/>
      <c r="I2190" s="186"/>
    </row>
    <row r="2191" spans="1:9" ht="18.95" customHeight="1" x14ac:dyDescent="0.25">
      <c r="A2191" s="52"/>
      <c r="C2191" s="186"/>
      <c r="D2191" s="186"/>
      <c r="E2191" s="186"/>
      <c r="F2191" s="186"/>
      <c r="G2191" s="187"/>
      <c r="H2191" s="186"/>
      <c r="I2191" s="186"/>
    </row>
    <row r="2192" spans="1:9" ht="18.95" customHeight="1" x14ac:dyDescent="0.25">
      <c r="A2192" s="52"/>
      <c r="C2192" s="186"/>
      <c r="D2192" s="186"/>
      <c r="E2192" s="186"/>
      <c r="F2192" s="186"/>
      <c r="G2192" s="187"/>
      <c r="H2192" s="186"/>
      <c r="I2192" s="186"/>
    </row>
    <row r="2193" spans="1:9" ht="18.95" customHeight="1" x14ac:dyDescent="0.25">
      <c r="A2193" s="52"/>
      <c r="C2193" s="186"/>
      <c r="D2193" s="186"/>
      <c r="E2193" s="186"/>
      <c r="F2193" s="186"/>
      <c r="G2193" s="187"/>
      <c r="H2193" s="186"/>
      <c r="I2193" s="186"/>
    </row>
    <row r="2194" spans="1:9" ht="18.95" customHeight="1" x14ac:dyDescent="0.25">
      <c r="A2194" s="52"/>
      <c r="C2194" s="186"/>
      <c r="D2194" s="186"/>
      <c r="E2194" s="186"/>
      <c r="F2194" s="186"/>
      <c r="G2194" s="187"/>
      <c r="H2194" s="186"/>
      <c r="I2194" s="186"/>
    </row>
    <row r="2195" spans="1:9" ht="18.95" customHeight="1" x14ac:dyDescent="0.25">
      <c r="A2195" s="52"/>
      <c r="C2195" s="186"/>
      <c r="D2195" s="186"/>
      <c r="E2195" s="186"/>
      <c r="F2195" s="186"/>
      <c r="G2195" s="187"/>
      <c r="H2195" s="186"/>
      <c r="I2195" s="186"/>
    </row>
    <row r="2196" spans="1:9" ht="18.95" customHeight="1" x14ac:dyDescent="0.25">
      <c r="A2196" s="52"/>
      <c r="C2196" s="186"/>
      <c r="D2196" s="186"/>
      <c r="E2196" s="186"/>
      <c r="F2196" s="186"/>
      <c r="G2196" s="187"/>
      <c r="H2196" s="186"/>
      <c r="I2196" s="186"/>
    </row>
    <row r="2197" spans="1:9" ht="18.95" customHeight="1" x14ac:dyDescent="0.25">
      <c r="A2197" s="52"/>
      <c r="C2197" s="186"/>
      <c r="D2197" s="186"/>
      <c r="E2197" s="186"/>
      <c r="F2197" s="186"/>
      <c r="G2197" s="187"/>
      <c r="H2197" s="186"/>
      <c r="I2197" s="186"/>
    </row>
    <row r="2198" spans="1:9" ht="18.95" customHeight="1" x14ac:dyDescent="0.25">
      <c r="A2198" s="52"/>
      <c r="C2198" s="186"/>
      <c r="D2198" s="186"/>
      <c r="E2198" s="186"/>
      <c r="F2198" s="186"/>
      <c r="G2198" s="187"/>
      <c r="H2198" s="186"/>
      <c r="I2198" s="186"/>
    </row>
    <row r="2199" spans="1:9" ht="18.95" customHeight="1" x14ac:dyDescent="0.25">
      <c r="A2199" s="52"/>
      <c r="C2199" s="186"/>
      <c r="D2199" s="186"/>
      <c r="E2199" s="186"/>
      <c r="F2199" s="186"/>
      <c r="G2199" s="187"/>
      <c r="H2199" s="186"/>
      <c r="I2199" s="186"/>
    </row>
    <row r="2200" spans="1:9" ht="18.95" customHeight="1" x14ac:dyDescent="0.25">
      <c r="A2200" s="52"/>
      <c r="C2200" s="186"/>
      <c r="D2200" s="186"/>
      <c r="E2200" s="186"/>
      <c r="F2200" s="186"/>
      <c r="G2200" s="187"/>
      <c r="H2200" s="186"/>
      <c r="I2200" s="186"/>
    </row>
    <row r="2201" spans="1:9" ht="18.95" customHeight="1" x14ac:dyDescent="0.25">
      <c r="A2201" s="52"/>
      <c r="C2201" s="186"/>
      <c r="D2201" s="186"/>
      <c r="E2201" s="186"/>
      <c r="F2201" s="186"/>
      <c r="G2201" s="187"/>
      <c r="H2201" s="186"/>
      <c r="I2201" s="186"/>
    </row>
    <row r="2202" spans="1:9" ht="18.95" customHeight="1" x14ac:dyDescent="0.25">
      <c r="A2202" s="52"/>
      <c r="C2202" s="186"/>
      <c r="D2202" s="186"/>
      <c r="E2202" s="186"/>
      <c r="F2202" s="186"/>
      <c r="G2202" s="187"/>
      <c r="H2202" s="186"/>
      <c r="I2202" s="186"/>
    </row>
    <row r="2203" spans="1:9" ht="18.95" customHeight="1" x14ac:dyDescent="0.25">
      <c r="A2203" s="52"/>
      <c r="C2203" s="186"/>
      <c r="D2203" s="186"/>
      <c r="E2203" s="186"/>
      <c r="F2203" s="186"/>
      <c r="G2203" s="187"/>
      <c r="H2203" s="186"/>
      <c r="I2203" s="186"/>
    </row>
    <row r="2204" spans="1:9" ht="18.95" customHeight="1" x14ac:dyDescent="0.25">
      <c r="A2204" s="52"/>
      <c r="C2204" s="186"/>
      <c r="D2204" s="186"/>
      <c r="E2204" s="186"/>
      <c r="F2204" s="186"/>
      <c r="G2204" s="187"/>
      <c r="H2204" s="186"/>
      <c r="I2204" s="186"/>
    </row>
    <row r="2205" spans="1:9" ht="18.95" customHeight="1" x14ac:dyDescent="0.25">
      <c r="A2205" s="52"/>
      <c r="C2205" s="186"/>
      <c r="D2205" s="186"/>
      <c r="E2205" s="186"/>
      <c r="F2205" s="186"/>
      <c r="G2205" s="187"/>
      <c r="H2205" s="186"/>
      <c r="I2205" s="186"/>
    </row>
    <row r="2206" spans="1:9" ht="18.95" customHeight="1" x14ac:dyDescent="0.25">
      <c r="A2206" s="52"/>
      <c r="C2206" s="186"/>
      <c r="D2206" s="186"/>
      <c r="E2206" s="186"/>
      <c r="F2206" s="186"/>
      <c r="G2206" s="187"/>
      <c r="H2206" s="186"/>
      <c r="I2206" s="186"/>
    </row>
    <row r="2207" spans="1:9" ht="18.95" customHeight="1" x14ac:dyDescent="0.25">
      <c r="A2207" s="52"/>
      <c r="C2207" s="186"/>
      <c r="D2207" s="186"/>
      <c r="E2207" s="186"/>
      <c r="F2207" s="186"/>
      <c r="G2207" s="187"/>
      <c r="H2207" s="186"/>
      <c r="I2207" s="186"/>
    </row>
    <row r="2208" spans="1:9" ht="18.95" customHeight="1" x14ac:dyDescent="0.25">
      <c r="A2208" s="52"/>
      <c r="C2208" s="186"/>
      <c r="D2208" s="186"/>
      <c r="E2208" s="186"/>
      <c r="F2208" s="186"/>
      <c r="G2208" s="187"/>
      <c r="H2208" s="186"/>
      <c r="I2208" s="186"/>
    </row>
    <row r="2209" spans="1:9" ht="18.95" customHeight="1" x14ac:dyDescent="0.25">
      <c r="A2209" s="52"/>
      <c r="C2209" s="186"/>
      <c r="D2209" s="186"/>
      <c r="E2209" s="186"/>
      <c r="F2209" s="186"/>
      <c r="G2209" s="187"/>
      <c r="H2209" s="186"/>
      <c r="I2209" s="186"/>
    </row>
    <row r="2210" spans="1:9" ht="18.95" customHeight="1" x14ac:dyDescent="0.25">
      <c r="A2210" s="52"/>
      <c r="C2210" s="186"/>
      <c r="D2210" s="186"/>
      <c r="E2210" s="186"/>
      <c r="F2210" s="186"/>
      <c r="G2210" s="187"/>
      <c r="H2210" s="186"/>
      <c r="I2210" s="186"/>
    </row>
    <row r="2211" spans="1:9" ht="18.95" customHeight="1" x14ac:dyDescent="0.25">
      <c r="A2211" s="52"/>
      <c r="C2211" s="186"/>
      <c r="D2211" s="186"/>
      <c r="E2211" s="186"/>
      <c r="F2211" s="186"/>
      <c r="G2211" s="187"/>
      <c r="H2211" s="186"/>
      <c r="I2211" s="186"/>
    </row>
    <row r="2212" spans="1:9" ht="18.95" customHeight="1" x14ac:dyDescent="0.25">
      <c r="A2212" s="52"/>
      <c r="C2212" s="186"/>
      <c r="D2212" s="186"/>
      <c r="E2212" s="186"/>
      <c r="F2212" s="186"/>
      <c r="G2212" s="187"/>
      <c r="H2212" s="186"/>
      <c r="I2212" s="186"/>
    </row>
    <row r="2213" spans="1:9" ht="18.95" customHeight="1" x14ac:dyDescent="0.25">
      <c r="A2213" s="52"/>
      <c r="C2213" s="186"/>
      <c r="D2213" s="186"/>
      <c r="E2213" s="186"/>
      <c r="F2213" s="186"/>
      <c r="G2213" s="187"/>
      <c r="H2213" s="186"/>
      <c r="I2213" s="186"/>
    </row>
    <row r="2214" spans="1:9" ht="18.95" customHeight="1" x14ac:dyDescent="0.25">
      <c r="A2214" s="52"/>
      <c r="C2214" s="186"/>
      <c r="D2214" s="186"/>
      <c r="E2214" s="186"/>
      <c r="F2214" s="186"/>
      <c r="G2214" s="187"/>
      <c r="H2214" s="186"/>
      <c r="I2214" s="186"/>
    </row>
    <row r="2215" spans="1:9" ht="18.95" customHeight="1" x14ac:dyDescent="0.25">
      <c r="A2215" s="52"/>
      <c r="C2215" s="186"/>
      <c r="D2215" s="186"/>
      <c r="E2215" s="186"/>
      <c r="F2215" s="186"/>
      <c r="G2215" s="187"/>
      <c r="H2215" s="186"/>
      <c r="I2215" s="186"/>
    </row>
    <row r="2216" spans="1:9" ht="18.95" customHeight="1" x14ac:dyDescent="0.25">
      <c r="A2216" s="52"/>
      <c r="C2216" s="186"/>
      <c r="D2216" s="186"/>
      <c r="E2216" s="186"/>
      <c r="F2216" s="186"/>
      <c r="G2216" s="187"/>
      <c r="H2216" s="186"/>
      <c r="I2216" s="186"/>
    </row>
    <row r="2217" spans="1:9" ht="18.95" customHeight="1" x14ac:dyDescent="0.25">
      <c r="A2217" s="52"/>
      <c r="C2217" s="186"/>
      <c r="D2217" s="186"/>
      <c r="E2217" s="186"/>
      <c r="F2217" s="186"/>
      <c r="G2217" s="187"/>
      <c r="H2217" s="186"/>
      <c r="I2217" s="186"/>
    </row>
    <row r="2218" spans="1:9" ht="18.95" customHeight="1" x14ac:dyDescent="0.25">
      <c r="A2218" s="52"/>
      <c r="C2218" s="186"/>
      <c r="D2218" s="186"/>
      <c r="E2218" s="186"/>
      <c r="F2218" s="186"/>
      <c r="G2218" s="187"/>
      <c r="H2218" s="186"/>
      <c r="I2218" s="186"/>
    </row>
    <row r="2219" spans="1:9" ht="18.95" customHeight="1" x14ac:dyDescent="0.25">
      <c r="A2219" s="52"/>
      <c r="C2219" s="186"/>
      <c r="D2219" s="186"/>
      <c r="E2219" s="186"/>
      <c r="F2219" s="186"/>
      <c r="G2219" s="187"/>
      <c r="H2219" s="186"/>
      <c r="I2219" s="186"/>
    </row>
    <row r="2220" spans="1:9" ht="18.95" customHeight="1" x14ac:dyDescent="0.25">
      <c r="A2220" s="52"/>
      <c r="C2220" s="186"/>
      <c r="D2220" s="186"/>
      <c r="E2220" s="186"/>
      <c r="F2220" s="186"/>
      <c r="G2220" s="187"/>
      <c r="H2220" s="186"/>
      <c r="I2220" s="186"/>
    </row>
    <row r="2221" spans="1:9" ht="18.95" customHeight="1" x14ac:dyDescent="0.25">
      <c r="A2221" s="52"/>
      <c r="C2221" s="186"/>
      <c r="D2221" s="186"/>
      <c r="E2221" s="186"/>
      <c r="F2221" s="186"/>
      <c r="G2221" s="187"/>
      <c r="H2221" s="186"/>
      <c r="I2221" s="186"/>
    </row>
    <row r="2222" spans="1:9" ht="18.95" customHeight="1" x14ac:dyDescent="0.25">
      <c r="A2222" s="52"/>
      <c r="C2222" s="186"/>
      <c r="D2222" s="186"/>
      <c r="E2222" s="186"/>
      <c r="F2222" s="186"/>
      <c r="G2222" s="187"/>
      <c r="H2222" s="186"/>
      <c r="I2222" s="186"/>
    </row>
    <row r="2223" spans="1:9" ht="18.95" customHeight="1" x14ac:dyDescent="0.25">
      <c r="A2223" s="52"/>
      <c r="C2223" s="186"/>
      <c r="D2223" s="186"/>
      <c r="E2223" s="186"/>
      <c r="F2223" s="186"/>
      <c r="G2223" s="187"/>
      <c r="H2223" s="186"/>
      <c r="I2223" s="186"/>
    </row>
    <row r="2224" spans="1:9" ht="18.95" customHeight="1" x14ac:dyDescent="0.25">
      <c r="A2224" s="52"/>
      <c r="C2224" s="186"/>
      <c r="D2224" s="186"/>
      <c r="E2224" s="186"/>
      <c r="F2224" s="186"/>
      <c r="G2224" s="187"/>
      <c r="H2224" s="186"/>
      <c r="I2224" s="186"/>
    </row>
    <row r="2225" spans="1:9" ht="18.95" customHeight="1" x14ac:dyDescent="0.25">
      <c r="A2225" s="52"/>
      <c r="C2225" s="186"/>
      <c r="D2225" s="186"/>
      <c r="E2225" s="186"/>
      <c r="F2225" s="186"/>
      <c r="G2225" s="187"/>
      <c r="H2225" s="186"/>
      <c r="I2225" s="186"/>
    </row>
    <row r="2226" spans="1:9" ht="18.95" customHeight="1" x14ac:dyDescent="0.25">
      <c r="A2226" s="52"/>
      <c r="C2226" s="186"/>
      <c r="D2226" s="186"/>
      <c r="E2226" s="186"/>
      <c r="F2226" s="186"/>
      <c r="G2226" s="187"/>
      <c r="H2226" s="186"/>
      <c r="I2226" s="186"/>
    </row>
    <row r="2227" spans="1:9" ht="18.95" customHeight="1" x14ac:dyDescent="0.25">
      <c r="A2227" s="52"/>
      <c r="C2227" s="186"/>
      <c r="D2227" s="186"/>
      <c r="E2227" s="186"/>
      <c r="F2227" s="186"/>
      <c r="G2227" s="187"/>
      <c r="H2227" s="186"/>
      <c r="I2227" s="186"/>
    </row>
    <row r="2228" spans="1:9" ht="18.95" customHeight="1" x14ac:dyDescent="0.25">
      <c r="A2228" s="52"/>
      <c r="C2228" s="186"/>
      <c r="D2228" s="186"/>
      <c r="E2228" s="186"/>
      <c r="F2228" s="186"/>
      <c r="G2228" s="187"/>
      <c r="H2228" s="186"/>
      <c r="I2228" s="186"/>
    </row>
    <row r="2229" spans="1:9" ht="18.95" customHeight="1" x14ac:dyDescent="0.25">
      <c r="A2229" s="52"/>
      <c r="C2229" s="186"/>
      <c r="D2229" s="186"/>
      <c r="E2229" s="186"/>
      <c r="F2229" s="186"/>
      <c r="G2229" s="187"/>
      <c r="H2229" s="186"/>
      <c r="I2229" s="186"/>
    </row>
    <row r="2230" spans="1:9" ht="18.95" customHeight="1" x14ac:dyDescent="0.25">
      <c r="A2230" s="52"/>
      <c r="C2230" s="186"/>
      <c r="D2230" s="186"/>
      <c r="E2230" s="186"/>
      <c r="F2230" s="186"/>
      <c r="G2230" s="187"/>
      <c r="H2230" s="186"/>
      <c r="I2230" s="186"/>
    </row>
    <row r="2231" spans="1:9" ht="18.95" customHeight="1" x14ac:dyDescent="0.25">
      <c r="A2231" s="52"/>
      <c r="C2231" s="186"/>
      <c r="D2231" s="186"/>
      <c r="E2231" s="186"/>
      <c r="F2231" s="186"/>
      <c r="G2231" s="187"/>
      <c r="H2231" s="186"/>
      <c r="I2231" s="186"/>
    </row>
    <row r="2232" spans="1:9" ht="18.95" customHeight="1" x14ac:dyDescent="0.25">
      <c r="A2232" s="52"/>
      <c r="C2232" s="186"/>
      <c r="D2232" s="186"/>
      <c r="E2232" s="186"/>
      <c r="F2232" s="186"/>
      <c r="G2232" s="187"/>
      <c r="H2232" s="186"/>
      <c r="I2232" s="186"/>
    </row>
    <row r="2233" spans="1:9" ht="18.95" customHeight="1" x14ac:dyDescent="0.25">
      <c r="A2233" s="52"/>
      <c r="C2233" s="186"/>
      <c r="D2233" s="186"/>
      <c r="E2233" s="186"/>
      <c r="F2233" s="186"/>
      <c r="G2233" s="187"/>
      <c r="H2233" s="186"/>
      <c r="I2233" s="186"/>
    </row>
    <row r="2234" spans="1:9" ht="18.95" customHeight="1" x14ac:dyDescent="0.25">
      <c r="A2234" s="52"/>
      <c r="C2234" s="186"/>
      <c r="D2234" s="186"/>
      <c r="E2234" s="186"/>
      <c r="F2234" s="186"/>
      <c r="G2234" s="187"/>
      <c r="H2234" s="186"/>
      <c r="I2234" s="186"/>
    </row>
    <row r="2235" spans="1:9" ht="18.95" customHeight="1" x14ac:dyDescent="0.25">
      <c r="A2235" s="52"/>
      <c r="C2235" s="186"/>
      <c r="D2235" s="186"/>
      <c r="E2235" s="186"/>
      <c r="F2235" s="186"/>
      <c r="G2235" s="187"/>
      <c r="H2235" s="186"/>
      <c r="I2235" s="186"/>
    </row>
    <row r="2236" spans="1:9" ht="18.95" customHeight="1" x14ac:dyDescent="0.25">
      <c r="A2236" s="52"/>
      <c r="C2236" s="186"/>
      <c r="D2236" s="186"/>
      <c r="E2236" s="186"/>
      <c r="F2236" s="186"/>
      <c r="G2236" s="187"/>
      <c r="H2236" s="186"/>
      <c r="I2236" s="186"/>
    </row>
    <row r="2237" spans="1:9" ht="18.95" customHeight="1" x14ac:dyDescent="0.25">
      <c r="A2237" s="52"/>
      <c r="C2237" s="186"/>
      <c r="D2237" s="186"/>
      <c r="E2237" s="186"/>
      <c r="F2237" s="186"/>
      <c r="G2237" s="187"/>
      <c r="H2237" s="186"/>
      <c r="I2237" s="186"/>
    </row>
    <row r="2238" spans="1:9" ht="18.95" customHeight="1" x14ac:dyDescent="0.25">
      <c r="A2238" s="52"/>
      <c r="C2238" s="186"/>
      <c r="D2238" s="186"/>
      <c r="E2238" s="186"/>
      <c r="F2238" s="186"/>
      <c r="G2238" s="187"/>
      <c r="H2238" s="186"/>
      <c r="I2238" s="186"/>
    </row>
    <row r="2239" spans="1:9" ht="18.95" customHeight="1" x14ac:dyDescent="0.25">
      <c r="A2239" s="52"/>
      <c r="C2239" s="186"/>
      <c r="D2239" s="186"/>
      <c r="E2239" s="186"/>
      <c r="F2239" s="186"/>
      <c r="G2239" s="187"/>
      <c r="H2239" s="186"/>
      <c r="I2239" s="186"/>
    </row>
    <row r="2240" spans="1:9" ht="18.95" customHeight="1" x14ac:dyDescent="0.25">
      <c r="A2240" s="52"/>
      <c r="C2240" s="186"/>
      <c r="D2240" s="186"/>
      <c r="E2240" s="186"/>
      <c r="F2240" s="186"/>
      <c r="G2240" s="187"/>
      <c r="H2240" s="186"/>
      <c r="I2240" s="186"/>
    </row>
    <row r="2241" spans="1:9" ht="18.95" customHeight="1" x14ac:dyDescent="0.25">
      <c r="A2241" s="52"/>
      <c r="C2241" s="186"/>
      <c r="D2241" s="186"/>
      <c r="E2241" s="186"/>
      <c r="F2241" s="186"/>
      <c r="G2241" s="187"/>
      <c r="H2241" s="186"/>
      <c r="I2241" s="186"/>
    </row>
    <row r="2242" spans="1:9" ht="18.95" customHeight="1" x14ac:dyDescent="0.25">
      <c r="A2242" s="52"/>
      <c r="C2242" s="186"/>
      <c r="D2242" s="186"/>
      <c r="E2242" s="186"/>
      <c r="F2242" s="186"/>
      <c r="G2242" s="187"/>
      <c r="H2242" s="186"/>
      <c r="I2242" s="186"/>
    </row>
    <row r="2243" spans="1:9" ht="18.95" customHeight="1" x14ac:dyDescent="0.25">
      <c r="A2243" s="52"/>
      <c r="C2243" s="186"/>
      <c r="D2243" s="186"/>
      <c r="E2243" s="186"/>
      <c r="F2243" s="186"/>
      <c r="G2243" s="187"/>
      <c r="H2243" s="186"/>
      <c r="I2243" s="186"/>
    </row>
    <row r="2244" spans="1:9" ht="18.95" customHeight="1" x14ac:dyDescent="0.25">
      <c r="A2244" s="52"/>
      <c r="C2244" s="186"/>
      <c r="D2244" s="186"/>
      <c r="E2244" s="186"/>
      <c r="F2244" s="186"/>
      <c r="G2244" s="187"/>
      <c r="H2244" s="186"/>
      <c r="I2244" s="186"/>
    </row>
    <row r="2245" spans="1:9" ht="18.95" customHeight="1" x14ac:dyDescent="0.25">
      <c r="A2245" s="52"/>
      <c r="C2245" s="186"/>
      <c r="D2245" s="186"/>
      <c r="E2245" s="186"/>
      <c r="F2245" s="186"/>
      <c r="G2245" s="187"/>
      <c r="H2245" s="186"/>
      <c r="I2245" s="186"/>
    </row>
    <row r="2246" spans="1:9" ht="18.95" customHeight="1" x14ac:dyDescent="0.25">
      <c r="A2246" s="52"/>
      <c r="C2246" s="186"/>
      <c r="D2246" s="186"/>
      <c r="E2246" s="186"/>
      <c r="F2246" s="186"/>
      <c r="G2246" s="187"/>
      <c r="H2246" s="186"/>
      <c r="I2246" s="186"/>
    </row>
    <row r="2247" spans="1:9" ht="18.95" customHeight="1" x14ac:dyDescent="0.25">
      <c r="A2247" s="52"/>
      <c r="C2247" s="186"/>
      <c r="D2247" s="186"/>
      <c r="E2247" s="186"/>
      <c r="F2247" s="186"/>
      <c r="G2247" s="187"/>
      <c r="H2247" s="186"/>
      <c r="I2247" s="186"/>
    </row>
    <row r="2248" spans="1:9" ht="18.95" customHeight="1" x14ac:dyDescent="0.25">
      <c r="A2248" s="52"/>
      <c r="C2248" s="186"/>
      <c r="D2248" s="186"/>
      <c r="E2248" s="186"/>
      <c r="F2248" s="186"/>
      <c r="G2248" s="187"/>
      <c r="H2248" s="186"/>
      <c r="I2248" s="186"/>
    </row>
    <row r="2249" spans="1:9" ht="18.95" customHeight="1" x14ac:dyDescent="0.25">
      <c r="A2249" s="52"/>
      <c r="C2249" s="186"/>
      <c r="D2249" s="186"/>
      <c r="E2249" s="186"/>
      <c r="F2249" s="186"/>
      <c r="G2249" s="187"/>
      <c r="H2249" s="186"/>
      <c r="I2249" s="186"/>
    </row>
    <row r="2250" spans="1:9" ht="18.95" customHeight="1" x14ac:dyDescent="0.25">
      <c r="A2250" s="52"/>
      <c r="C2250" s="186"/>
      <c r="D2250" s="186"/>
      <c r="E2250" s="186"/>
      <c r="F2250" s="186"/>
      <c r="G2250" s="187"/>
      <c r="H2250" s="186"/>
      <c r="I2250" s="186"/>
    </row>
    <row r="2251" spans="1:9" ht="18.95" customHeight="1" x14ac:dyDescent="0.25">
      <c r="A2251" s="52"/>
      <c r="C2251" s="186"/>
      <c r="D2251" s="186"/>
      <c r="E2251" s="186"/>
      <c r="F2251" s="186"/>
      <c r="G2251" s="187"/>
      <c r="H2251" s="186"/>
      <c r="I2251" s="186"/>
    </row>
    <row r="2252" spans="1:9" ht="18.95" customHeight="1" x14ac:dyDescent="0.25">
      <c r="A2252" s="52"/>
      <c r="C2252" s="186"/>
      <c r="D2252" s="186"/>
      <c r="E2252" s="186"/>
      <c r="F2252" s="186"/>
      <c r="G2252" s="187"/>
      <c r="H2252" s="186"/>
      <c r="I2252" s="186"/>
    </row>
    <row r="2253" spans="1:9" ht="18.95" customHeight="1" x14ac:dyDescent="0.25">
      <c r="A2253" s="52"/>
      <c r="C2253" s="186"/>
      <c r="D2253" s="186"/>
      <c r="E2253" s="186"/>
      <c r="F2253" s="186"/>
      <c r="G2253" s="187"/>
      <c r="H2253" s="186"/>
      <c r="I2253" s="186"/>
    </row>
    <row r="2254" spans="1:9" ht="18.95" customHeight="1" x14ac:dyDescent="0.25">
      <c r="A2254" s="52"/>
      <c r="C2254" s="186"/>
      <c r="D2254" s="186"/>
      <c r="E2254" s="186"/>
      <c r="F2254" s="186"/>
      <c r="G2254" s="187"/>
      <c r="H2254" s="186"/>
      <c r="I2254" s="186"/>
    </row>
    <row r="2255" spans="1:9" ht="18.95" customHeight="1" x14ac:dyDescent="0.25">
      <c r="A2255" s="52"/>
      <c r="C2255" s="186"/>
      <c r="D2255" s="186"/>
      <c r="E2255" s="186"/>
      <c r="F2255" s="186"/>
      <c r="G2255" s="187"/>
      <c r="H2255" s="186"/>
      <c r="I2255" s="186"/>
    </row>
    <row r="2256" spans="1:9" ht="18.95" customHeight="1" x14ac:dyDescent="0.25">
      <c r="A2256" s="52"/>
      <c r="C2256" s="186"/>
      <c r="D2256" s="186"/>
      <c r="E2256" s="186"/>
      <c r="F2256" s="186"/>
      <c r="G2256" s="187"/>
      <c r="H2256" s="186"/>
      <c r="I2256" s="186"/>
    </row>
    <row r="2257" spans="1:9" ht="18.95" customHeight="1" x14ac:dyDescent="0.25">
      <c r="A2257" s="52"/>
      <c r="C2257" s="186"/>
      <c r="D2257" s="186"/>
      <c r="E2257" s="186"/>
      <c r="F2257" s="186"/>
      <c r="G2257" s="187"/>
      <c r="H2257" s="186"/>
      <c r="I2257" s="186"/>
    </row>
    <row r="2258" spans="1:9" ht="18.95" customHeight="1" x14ac:dyDescent="0.25">
      <c r="A2258" s="52"/>
      <c r="C2258" s="186"/>
      <c r="D2258" s="186"/>
      <c r="E2258" s="186"/>
      <c r="F2258" s="186"/>
      <c r="G2258" s="187"/>
      <c r="H2258" s="186"/>
      <c r="I2258" s="186"/>
    </row>
    <row r="2259" spans="1:9" ht="18.95" customHeight="1" x14ac:dyDescent="0.25">
      <c r="A2259" s="52"/>
      <c r="C2259" s="186"/>
      <c r="D2259" s="186"/>
      <c r="E2259" s="186"/>
      <c r="F2259" s="186"/>
      <c r="G2259" s="187"/>
      <c r="H2259" s="186"/>
      <c r="I2259" s="186"/>
    </row>
    <row r="2260" spans="1:9" ht="18.95" customHeight="1" x14ac:dyDescent="0.25">
      <c r="A2260" s="52"/>
      <c r="C2260" s="186"/>
      <c r="D2260" s="186"/>
      <c r="E2260" s="186"/>
      <c r="F2260" s="186"/>
      <c r="G2260" s="187"/>
      <c r="H2260" s="186"/>
      <c r="I2260" s="186"/>
    </row>
    <row r="2261" spans="1:9" ht="18.95" customHeight="1" x14ac:dyDescent="0.25">
      <c r="A2261" s="52"/>
      <c r="C2261" s="186"/>
      <c r="D2261" s="186"/>
      <c r="E2261" s="186"/>
      <c r="F2261" s="186"/>
      <c r="G2261" s="187"/>
      <c r="H2261" s="186"/>
      <c r="I2261" s="186"/>
    </row>
    <row r="2262" spans="1:9" ht="18.95" customHeight="1" x14ac:dyDescent="0.25">
      <c r="A2262" s="52"/>
      <c r="C2262" s="186"/>
      <c r="D2262" s="186"/>
      <c r="E2262" s="186"/>
      <c r="F2262" s="186"/>
      <c r="G2262" s="187"/>
      <c r="H2262" s="186"/>
      <c r="I2262" s="186"/>
    </row>
    <row r="2263" spans="1:9" ht="18.95" customHeight="1" x14ac:dyDescent="0.25">
      <c r="A2263" s="52"/>
      <c r="C2263" s="186"/>
      <c r="D2263" s="186"/>
      <c r="E2263" s="186"/>
      <c r="F2263" s="186"/>
      <c r="G2263" s="187"/>
      <c r="H2263" s="186"/>
      <c r="I2263" s="186"/>
    </row>
    <row r="2264" spans="1:9" ht="18.95" customHeight="1" x14ac:dyDescent="0.25">
      <c r="A2264" s="52"/>
      <c r="C2264" s="186"/>
      <c r="D2264" s="186"/>
      <c r="E2264" s="186"/>
      <c r="F2264" s="186"/>
      <c r="G2264" s="187"/>
      <c r="H2264" s="186"/>
      <c r="I2264" s="186"/>
    </row>
    <row r="2265" spans="1:9" ht="18.95" customHeight="1" x14ac:dyDescent="0.25">
      <c r="A2265" s="52"/>
      <c r="C2265" s="186"/>
      <c r="D2265" s="186"/>
      <c r="E2265" s="186"/>
      <c r="F2265" s="186"/>
      <c r="G2265" s="187"/>
      <c r="H2265" s="186"/>
      <c r="I2265" s="186"/>
    </row>
    <row r="2266" spans="1:9" ht="18.95" customHeight="1" x14ac:dyDescent="0.25">
      <c r="A2266" s="52"/>
      <c r="C2266" s="186"/>
      <c r="D2266" s="186"/>
      <c r="E2266" s="186"/>
      <c r="F2266" s="186"/>
      <c r="G2266" s="187"/>
      <c r="H2266" s="186"/>
      <c r="I2266" s="186"/>
    </row>
    <row r="2267" spans="1:9" ht="18.95" customHeight="1" x14ac:dyDescent="0.25">
      <c r="A2267" s="52"/>
      <c r="C2267" s="186"/>
      <c r="D2267" s="186"/>
      <c r="E2267" s="186"/>
      <c r="F2267" s="186"/>
      <c r="G2267" s="187"/>
      <c r="H2267" s="186"/>
      <c r="I2267" s="186"/>
    </row>
    <row r="2268" spans="1:9" ht="18.95" customHeight="1" x14ac:dyDescent="0.25">
      <c r="A2268" s="52"/>
      <c r="C2268" s="186"/>
      <c r="D2268" s="186"/>
      <c r="E2268" s="186"/>
      <c r="F2268" s="186"/>
      <c r="G2268" s="187"/>
      <c r="H2268" s="186"/>
      <c r="I2268" s="186"/>
    </row>
    <row r="2269" spans="1:9" ht="18.95" customHeight="1" x14ac:dyDescent="0.25">
      <c r="A2269" s="52"/>
      <c r="C2269" s="186"/>
      <c r="D2269" s="186"/>
      <c r="E2269" s="186"/>
      <c r="F2269" s="186"/>
      <c r="G2269" s="187"/>
      <c r="H2269" s="186"/>
      <c r="I2269" s="186"/>
    </row>
    <row r="2270" spans="1:9" ht="18.95" customHeight="1" x14ac:dyDescent="0.25">
      <c r="A2270" s="52"/>
      <c r="C2270" s="186"/>
      <c r="D2270" s="186"/>
      <c r="E2270" s="186"/>
      <c r="F2270" s="186"/>
      <c r="G2270" s="187"/>
      <c r="H2270" s="186"/>
      <c r="I2270" s="186"/>
    </row>
    <row r="2271" spans="1:9" ht="18.95" customHeight="1" x14ac:dyDescent="0.25">
      <c r="A2271" s="52"/>
      <c r="C2271" s="186"/>
      <c r="D2271" s="186"/>
      <c r="E2271" s="186"/>
      <c r="F2271" s="186"/>
      <c r="G2271" s="187"/>
      <c r="H2271" s="186"/>
      <c r="I2271" s="186"/>
    </row>
    <row r="2272" spans="1:9" ht="18.95" customHeight="1" x14ac:dyDescent="0.25">
      <c r="A2272" s="52"/>
      <c r="C2272" s="186"/>
      <c r="D2272" s="186"/>
      <c r="E2272" s="186"/>
      <c r="F2272" s="186"/>
      <c r="G2272" s="187"/>
      <c r="H2272" s="186"/>
      <c r="I2272" s="186"/>
    </row>
    <row r="2273" spans="1:9" ht="18.95" customHeight="1" x14ac:dyDescent="0.25">
      <c r="A2273" s="52"/>
      <c r="C2273" s="186"/>
      <c r="D2273" s="186"/>
      <c r="E2273" s="186"/>
      <c r="F2273" s="186"/>
      <c r="G2273" s="187"/>
      <c r="H2273" s="186"/>
      <c r="I2273" s="186"/>
    </row>
    <row r="2274" spans="1:9" ht="18.95" customHeight="1" x14ac:dyDescent="0.25">
      <c r="A2274" s="52"/>
      <c r="C2274" s="186"/>
      <c r="D2274" s="186"/>
      <c r="E2274" s="186"/>
      <c r="F2274" s="186"/>
      <c r="G2274" s="187"/>
      <c r="H2274" s="186"/>
      <c r="I2274" s="186"/>
    </row>
    <row r="2275" spans="1:9" ht="18.95" customHeight="1" x14ac:dyDescent="0.25">
      <c r="A2275" s="52"/>
      <c r="C2275" s="186"/>
      <c r="D2275" s="186"/>
      <c r="E2275" s="186"/>
      <c r="F2275" s="186"/>
      <c r="G2275" s="187"/>
      <c r="H2275" s="186"/>
      <c r="I2275" s="186"/>
    </row>
    <row r="2276" spans="1:9" ht="18.95" customHeight="1" x14ac:dyDescent="0.25">
      <c r="A2276" s="52"/>
      <c r="C2276" s="186"/>
      <c r="D2276" s="186"/>
      <c r="E2276" s="186"/>
      <c r="F2276" s="186"/>
      <c r="G2276" s="187"/>
      <c r="H2276" s="186"/>
      <c r="I2276" s="186"/>
    </row>
    <row r="2277" spans="1:9" ht="18.95" customHeight="1" x14ac:dyDescent="0.25">
      <c r="A2277" s="52"/>
      <c r="C2277" s="186"/>
      <c r="D2277" s="186"/>
      <c r="E2277" s="186"/>
      <c r="F2277" s="186"/>
      <c r="G2277" s="187"/>
      <c r="H2277" s="186"/>
      <c r="I2277" s="186"/>
    </row>
    <row r="2278" spans="1:9" ht="18.95" customHeight="1" x14ac:dyDescent="0.25">
      <c r="A2278" s="52"/>
      <c r="C2278" s="186"/>
      <c r="D2278" s="186"/>
      <c r="E2278" s="186"/>
      <c r="F2278" s="186"/>
      <c r="G2278" s="187"/>
      <c r="H2278" s="186"/>
      <c r="I2278" s="186"/>
    </row>
    <row r="2279" spans="1:9" ht="18.95" customHeight="1" x14ac:dyDescent="0.25">
      <c r="A2279" s="52"/>
      <c r="C2279" s="186"/>
      <c r="D2279" s="186"/>
      <c r="E2279" s="186"/>
      <c r="F2279" s="186"/>
      <c r="G2279" s="187"/>
      <c r="H2279" s="186"/>
      <c r="I2279" s="186"/>
    </row>
    <row r="2280" spans="1:9" ht="18.95" customHeight="1" x14ac:dyDescent="0.25">
      <c r="A2280" s="52"/>
      <c r="C2280" s="186"/>
      <c r="D2280" s="186"/>
      <c r="E2280" s="186"/>
      <c r="F2280" s="186"/>
      <c r="G2280" s="187"/>
      <c r="H2280" s="186"/>
      <c r="I2280" s="186"/>
    </row>
    <row r="2281" spans="1:9" ht="18.95" customHeight="1" x14ac:dyDescent="0.25">
      <c r="A2281" s="52"/>
      <c r="C2281" s="186"/>
      <c r="D2281" s="186"/>
      <c r="E2281" s="186"/>
      <c r="F2281" s="186"/>
      <c r="G2281" s="187"/>
      <c r="H2281" s="186"/>
      <c r="I2281" s="186"/>
    </row>
    <row r="2282" spans="1:9" ht="18.95" customHeight="1" x14ac:dyDescent="0.25">
      <c r="A2282" s="52"/>
      <c r="C2282" s="186"/>
      <c r="D2282" s="186"/>
      <c r="E2282" s="186"/>
      <c r="F2282" s="186"/>
      <c r="G2282" s="187"/>
      <c r="H2282" s="186"/>
      <c r="I2282" s="186"/>
    </row>
    <row r="2283" spans="1:9" ht="18.95" customHeight="1" x14ac:dyDescent="0.25">
      <c r="A2283" s="52"/>
      <c r="C2283" s="186"/>
      <c r="D2283" s="186"/>
      <c r="E2283" s="186"/>
      <c r="F2283" s="186"/>
      <c r="G2283" s="187"/>
      <c r="H2283" s="186"/>
      <c r="I2283" s="186"/>
    </row>
    <row r="2284" spans="1:9" ht="18.95" customHeight="1" x14ac:dyDescent="0.25">
      <c r="A2284" s="52"/>
      <c r="C2284" s="186"/>
      <c r="D2284" s="186"/>
      <c r="E2284" s="186"/>
      <c r="F2284" s="186"/>
      <c r="G2284" s="187"/>
      <c r="H2284" s="186"/>
      <c r="I2284" s="186"/>
    </row>
    <row r="2285" spans="1:9" ht="18.95" customHeight="1" x14ac:dyDescent="0.25">
      <c r="A2285" s="52"/>
      <c r="C2285" s="186"/>
      <c r="D2285" s="186"/>
      <c r="E2285" s="186"/>
      <c r="F2285" s="186"/>
      <c r="G2285" s="187"/>
      <c r="H2285" s="186"/>
      <c r="I2285" s="186"/>
    </row>
    <row r="2286" spans="1:9" ht="18.95" customHeight="1" x14ac:dyDescent="0.25">
      <c r="A2286" s="52"/>
      <c r="C2286" s="186"/>
      <c r="D2286" s="186"/>
      <c r="E2286" s="186"/>
      <c r="F2286" s="186"/>
      <c r="G2286" s="187"/>
      <c r="H2286" s="186"/>
      <c r="I2286" s="186"/>
    </row>
    <row r="2287" spans="1:9" ht="18.95" customHeight="1" x14ac:dyDescent="0.25">
      <c r="A2287" s="52"/>
      <c r="C2287" s="186"/>
      <c r="D2287" s="186"/>
      <c r="E2287" s="186"/>
      <c r="F2287" s="186"/>
      <c r="G2287" s="187"/>
      <c r="H2287" s="186"/>
      <c r="I2287" s="186"/>
    </row>
    <row r="2288" spans="1:9" ht="18.95" customHeight="1" x14ac:dyDescent="0.25">
      <c r="A2288" s="52"/>
      <c r="C2288" s="186"/>
      <c r="D2288" s="186"/>
      <c r="E2288" s="186"/>
      <c r="F2288" s="186"/>
      <c r="G2288" s="187"/>
      <c r="H2288" s="186"/>
      <c r="I2288" s="186"/>
    </row>
    <row r="2289" spans="1:9" ht="18.95" customHeight="1" x14ac:dyDescent="0.25">
      <c r="A2289" s="52"/>
      <c r="C2289" s="186"/>
      <c r="D2289" s="186"/>
      <c r="E2289" s="186"/>
      <c r="F2289" s="186"/>
      <c r="G2289" s="187"/>
      <c r="H2289" s="186"/>
      <c r="I2289" s="186"/>
    </row>
    <row r="2290" spans="1:9" ht="18.95" customHeight="1" x14ac:dyDescent="0.25">
      <c r="A2290" s="52"/>
      <c r="C2290" s="186"/>
      <c r="D2290" s="186"/>
      <c r="E2290" s="186"/>
      <c r="F2290" s="186"/>
      <c r="G2290" s="187"/>
      <c r="H2290" s="186"/>
      <c r="I2290" s="186"/>
    </row>
    <row r="2291" spans="1:9" ht="18.95" customHeight="1" x14ac:dyDescent="0.25">
      <c r="A2291" s="52"/>
      <c r="C2291" s="186"/>
      <c r="D2291" s="186"/>
      <c r="E2291" s="186"/>
      <c r="F2291" s="186"/>
      <c r="G2291" s="187"/>
      <c r="H2291" s="186"/>
      <c r="I2291" s="186"/>
    </row>
    <row r="2292" spans="1:9" ht="18.95" customHeight="1" x14ac:dyDescent="0.25">
      <c r="A2292" s="52"/>
      <c r="C2292" s="186"/>
      <c r="D2292" s="186"/>
      <c r="E2292" s="186"/>
      <c r="F2292" s="186"/>
      <c r="G2292" s="187"/>
      <c r="H2292" s="186"/>
      <c r="I2292" s="186"/>
    </row>
    <row r="2293" spans="1:9" ht="18.95" customHeight="1" x14ac:dyDescent="0.25">
      <c r="A2293" s="52"/>
      <c r="C2293" s="186"/>
      <c r="D2293" s="186"/>
      <c r="E2293" s="186"/>
      <c r="F2293" s="186"/>
      <c r="G2293" s="187"/>
      <c r="H2293" s="186"/>
      <c r="I2293" s="186"/>
    </row>
    <row r="2294" spans="1:9" ht="18.95" customHeight="1" x14ac:dyDescent="0.25">
      <c r="A2294" s="52"/>
      <c r="C2294" s="186"/>
      <c r="D2294" s="186"/>
      <c r="E2294" s="186"/>
      <c r="F2294" s="186"/>
      <c r="G2294" s="187"/>
      <c r="H2294" s="186"/>
      <c r="I2294" s="186"/>
    </row>
    <row r="2295" spans="1:9" ht="18.95" customHeight="1" x14ac:dyDescent="0.25">
      <c r="A2295" s="52"/>
      <c r="C2295" s="186"/>
      <c r="D2295" s="186"/>
      <c r="E2295" s="186"/>
      <c r="F2295" s="186"/>
      <c r="G2295" s="187"/>
      <c r="H2295" s="186"/>
      <c r="I2295" s="186"/>
    </row>
    <row r="2296" spans="1:9" ht="18.95" customHeight="1" x14ac:dyDescent="0.25">
      <c r="A2296" s="52"/>
      <c r="C2296" s="186"/>
      <c r="D2296" s="186"/>
      <c r="E2296" s="186"/>
      <c r="F2296" s="186"/>
      <c r="G2296" s="187"/>
      <c r="H2296" s="186"/>
      <c r="I2296" s="186"/>
    </row>
    <row r="2297" spans="1:9" ht="18.95" customHeight="1" x14ac:dyDescent="0.25">
      <c r="A2297" s="52"/>
      <c r="C2297" s="186"/>
      <c r="D2297" s="186"/>
      <c r="E2297" s="186"/>
      <c r="F2297" s="186"/>
      <c r="G2297" s="187"/>
      <c r="H2297" s="186"/>
      <c r="I2297" s="186"/>
    </row>
    <row r="2298" spans="1:9" ht="18.95" customHeight="1" x14ac:dyDescent="0.25">
      <c r="A2298" s="52"/>
      <c r="C2298" s="186"/>
      <c r="D2298" s="186"/>
      <c r="E2298" s="186"/>
      <c r="F2298" s="186"/>
      <c r="G2298" s="187"/>
      <c r="H2298" s="186"/>
      <c r="I2298" s="186"/>
    </row>
    <row r="2299" spans="1:9" ht="18.95" customHeight="1" x14ac:dyDescent="0.25">
      <c r="A2299" s="52"/>
      <c r="C2299" s="186"/>
      <c r="D2299" s="186"/>
      <c r="E2299" s="186"/>
      <c r="F2299" s="186"/>
      <c r="G2299" s="187"/>
      <c r="H2299" s="186"/>
      <c r="I2299" s="186"/>
    </row>
    <row r="2300" spans="1:9" ht="18.95" customHeight="1" x14ac:dyDescent="0.25">
      <c r="A2300" s="52"/>
      <c r="C2300" s="186"/>
      <c r="D2300" s="186"/>
      <c r="E2300" s="186"/>
      <c r="F2300" s="186"/>
      <c r="G2300" s="187"/>
      <c r="H2300" s="186"/>
      <c r="I2300" s="186"/>
    </row>
    <row r="2301" spans="1:9" ht="18.95" customHeight="1" x14ac:dyDescent="0.25">
      <c r="A2301" s="52"/>
      <c r="C2301" s="186"/>
      <c r="D2301" s="186"/>
      <c r="E2301" s="186"/>
      <c r="F2301" s="186"/>
      <c r="G2301" s="187"/>
      <c r="H2301" s="186"/>
      <c r="I2301" s="186"/>
    </row>
    <row r="2302" spans="1:9" ht="18.95" customHeight="1" x14ac:dyDescent="0.25">
      <c r="A2302" s="52"/>
      <c r="C2302" s="186"/>
      <c r="D2302" s="186"/>
      <c r="E2302" s="186"/>
      <c r="F2302" s="186"/>
      <c r="G2302" s="187"/>
      <c r="H2302" s="186"/>
      <c r="I2302" s="186"/>
    </row>
    <row r="2303" spans="1:9" ht="18.95" customHeight="1" x14ac:dyDescent="0.25">
      <c r="A2303" s="52"/>
      <c r="C2303" s="186"/>
      <c r="D2303" s="186"/>
      <c r="E2303" s="186"/>
      <c r="F2303" s="186"/>
      <c r="G2303" s="187"/>
      <c r="H2303" s="186"/>
      <c r="I2303" s="186"/>
    </row>
    <row r="2304" spans="1:9" ht="18.95" customHeight="1" x14ac:dyDescent="0.25">
      <c r="A2304" s="52"/>
      <c r="C2304" s="186"/>
      <c r="D2304" s="186"/>
      <c r="E2304" s="186"/>
      <c r="F2304" s="186"/>
      <c r="G2304" s="187"/>
      <c r="H2304" s="186"/>
      <c r="I2304" s="186"/>
    </row>
    <row r="2305" spans="1:9" ht="18.95" customHeight="1" x14ac:dyDescent="0.25">
      <c r="A2305" s="52"/>
      <c r="C2305" s="186"/>
      <c r="D2305" s="186"/>
      <c r="E2305" s="186"/>
      <c r="F2305" s="186"/>
      <c r="G2305" s="187"/>
      <c r="H2305" s="186"/>
      <c r="I2305" s="186"/>
    </row>
    <row r="2306" spans="1:9" ht="18.95" customHeight="1" x14ac:dyDescent="0.25">
      <c r="A2306" s="52"/>
      <c r="C2306" s="186"/>
      <c r="D2306" s="186"/>
      <c r="E2306" s="186"/>
      <c r="F2306" s="186"/>
      <c r="G2306" s="187"/>
      <c r="H2306" s="186"/>
      <c r="I2306" s="186"/>
    </row>
    <row r="2307" spans="1:9" ht="18.95" customHeight="1" x14ac:dyDescent="0.25">
      <c r="A2307" s="52"/>
      <c r="C2307" s="186"/>
      <c r="D2307" s="186"/>
      <c r="E2307" s="186"/>
      <c r="F2307" s="186"/>
      <c r="G2307" s="187"/>
      <c r="H2307" s="186"/>
      <c r="I2307" s="186"/>
    </row>
    <row r="2308" spans="1:9" ht="18.95" customHeight="1" x14ac:dyDescent="0.25">
      <c r="A2308" s="52"/>
      <c r="C2308" s="186"/>
      <c r="D2308" s="186"/>
      <c r="E2308" s="186"/>
      <c r="F2308" s="186"/>
      <c r="G2308" s="187"/>
      <c r="H2308" s="186"/>
      <c r="I2308" s="186"/>
    </row>
    <row r="2309" spans="1:9" ht="18.95" customHeight="1" x14ac:dyDescent="0.25">
      <c r="A2309" s="52"/>
      <c r="C2309" s="186"/>
      <c r="D2309" s="186"/>
      <c r="E2309" s="186"/>
      <c r="F2309" s="186"/>
      <c r="G2309" s="187"/>
      <c r="H2309" s="186"/>
      <c r="I2309" s="186"/>
    </row>
    <row r="2310" spans="1:9" ht="18.95" customHeight="1" x14ac:dyDescent="0.25">
      <c r="A2310" s="52"/>
      <c r="C2310" s="186"/>
      <c r="D2310" s="186"/>
      <c r="E2310" s="186"/>
      <c r="F2310" s="186"/>
      <c r="G2310" s="187"/>
      <c r="H2310" s="186"/>
      <c r="I2310" s="186"/>
    </row>
    <row r="2311" spans="1:9" ht="18.95" customHeight="1" x14ac:dyDescent="0.25">
      <c r="A2311" s="52"/>
      <c r="C2311" s="186"/>
      <c r="D2311" s="186"/>
      <c r="E2311" s="186"/>
      <c r="F2311" s="186"/>
      <c r="G2311" s="187"/>
      <c r="H2311" s="186"/>
      <c r="I2311" s="186"/>
    </row>
    <row r="2312" spans="1:9" ht="18.95" customHeight="1" x14ac:dyDescent="0.25">
      <c r="A2312" s="52"/>
      <c r="C2312" s="186"/>
      <c r="D2312" s="186"/>
      <c r="E2312" s="186"/>
      <c r="F2312" s="186"/>
      <c r="G2312" s="187"/>
      <c r="H2312" s="186"/>
      <c r="I2312" s="186"/>
    </row>
    <row r="2313" spans="1:9" ht="18.95" customHeight="1" x14ac:dyDescent="0.25">
      <c r="A2313" s="52"/>
      <c r="C2313" s="186"/>
      <c r="D2313" s="186"/>
      <c r="E2313" s="186"/>
      <c r="F2313" s="186"/>
      <c r="G2313" s="187"/>
      <c r="H2313" s="186"/>
      <c r="I2313" s="186"/>
    </row>
    <row r="2314" spans="1:9" ht="18.95" customHeight="1" x14ac:dyDescent="0.25">
      <c r="A2314" s="52"/>
      <c r="C2314" s="186"/>
      <c r="D2314" s="186"/>
      <c r="E2314" s="186"/>
      <c r="F2314" s="186"/>
      <c r="G2314" s="187"/>
      <c r="H2314" s="186"/>
      <c r="I2314" s="186"/>
    </row>
    <row r="2315" spans="1:9" ht="18.95" customHeight="1" x14ac:dyDescent="0.25">
      <c r="A2315" s="52"/>
      <c r="C2315" s="186"/>
      <c r="D2315" s="186"/>
      <c r="E2315" s="186"/>
      <c r="F2315" s="186"/>
      <c r="G2315" s="187"/>
      <c r="H2315" s="186"/>
      <c r="I2315" s="186"/>
    </row>
    <row r="2316" spans="1:9" ht="18.95" customHeight="1" x14ac:dyDescent="0.25">
      <c r="A2316" s="52"/>
      <c r="C2316" s="186"/>
      <c r="D2316" s="186"/>
      <c r="E2316" s="186"/>
      <c r="F2316" s="186"/>
      <c r="G2316" s="187"/>
      <c r="H2316" s="186"/>
      <c r="I2316" s="186"/>
    </row>
    <row r="2317" spans="1:9" ht="18.95" customHeight="1" x14ac:dyDescent="0.25">
      <c r="A2317" s="52"/>
      <c r="C2317" s="186"/>
      <c r="D2317" s="186"/>
      <c r="E2317" s="186"/>
      <c r="F2317" s="186"/>
      <c r="G2317" s="187"/>
      <c r="H2317" s="186"/>
      <c r="I2317" s="186"/>
    </row>
    <row r="2318" spans="1:9" ht="18.95" customHeight="1" x14ac:dyDescent="0.25">
      <c r="A2318" s="52"/>
      <c r="C2318" s="186"/>
      <c r="D2318" s="186"/>
      <c r="E2318" s="186"/>
      <c r="F2318" s="186"/>
      <c r="G2318" s="187"/>
      <c r="H2318" s="186"/>
      <c r="I2318" s="186"/>
    </row>
    <row r="2319" spans="1:9" ht="18.95" customHeight="1" x14ac:dyDescent="0.25">
      <c r="A2319" s="52"/>
      <c r="C2319" s="186"/>
      <c r="D2319" s="186"/>
      <c r="E2319" s="186"/>
      <c r="F2319" s="186"/>
      <c r="G2319" s="187"/>
      <c r="H2319" s="186"/>
      <c r="I2319" s="186"/>
    </row>
    <row r="2320" spans="1:9" ht="18.95" customHeight="1" x14ac:dyDescent="0.25">
      <c r="A2320" s="52"/>
      <c r="C2320" s="186"/>
      <c r="D2320" s="186"/>
      <c r="E2320" s="186"/>
      <c r="F2320" s="186"/>
      <c r="G2320" s="187"/>
      <c r="H2320" s="186"/>
      <c r="I2320" s="186"/>
    </row>
    <row r="2321" spans="1:9" ht="18.95" customHeight="1" x14ac:dyDescent="0.25">
      <c r="A2321" s="52"/>
      <c r="C2321" s="186"/>
      <c r="D2321" s="186"/>
      <c r="E2321" s="186"/>
      <c r="F2321" s="186"/>
      <c r="G2321" s="187"/>
      <c r="H2321" s="186"/>
      <c r="I2321" s="186"/>
    </row>
    <row r="2322" spans="1:9" ht="18.95" customHeight="1" x14ac:dyDescent="0.25">
      <c r="A2322" s="52"/>
      <c r="C2322" s="186"/>
      <c r="D2322" s="186"/>
      <c r="E2322" s="186"/>
      <c r="F2322" s="186"/>
      <c r="G2322" s="187"/>
      <c r="H2322" s="186"/>
      <c r="I2322" s="186"/>
    </row>
    <row r="2323" spans="1:9" ht="18.95" customHeight="1" x14ac:dyDescent="0.25">
      <c r="A2323" s="52"/>
      <c r="C2323" s="186"/>
      <c r="D2323" s="186"/>
      <c r="E2323" s="186"/>
      <c r="F2323" s="186"/>
      <c r="G2323" s="187"/>
      <c r="H2323" s="186"/>
      <c r="I2323" s="186"/>
    </row>
    <row r="2324" spans="1:9" ht="18.95" customHeight="1" x14ac:dyDescent="0.25">
      <c r="A2324" s="52"/>
      <c r="C2324" s="186"/>
      <c r="D2324" s="186"/>
      <c r="E2324" s="186"/>
      <c r="F2324" s="186"/>
      <c r="G2324" s="187"/>
      <c r="H2324" s="186"/>
      <c r="I2324" s="186"/>
    </row>
    <row r="2325" spans="1:9" ht="18.95" customHeight="1" x14ac:dyDescent="0.25">
      <c r="A2325" s="52"/>
      <c r="C2325" s="186"/>
      <c r="D2325" s="186"/>
      <c r="E2325" s="186"/>
      <c r="F2325" s="186"/>
      <c r="G2325" s="187"/>
      <c r="H2325" s="186"/>
      <c r="I2325" s="186"/>
    </row>
    <row r="2326" spans="1:9" ht="18.95" customHeight="1" x14ac:dyDescent="0.25">
      <c r="A2326" s="52"/>
      <c r="C2326" s="186"/>
      <c r="D2326" s="186"/>
      <c r="E2326" s="186"/>
      <c r="F2326" s="186"/>
      <c r="G2326" s="187"/>
      <c r="H2326" s="186"/>
      <c r="I2326" s="186"/>
    </row>
    <row r="2327" spans="1:9" ht="18.95" customHeight="1" x14ac:dyDescent="0.25">
      <c r="A2327" s="52"/>
      <c r="C2327" s="186"/>
      <c r="D2327" s="186"/>
      <c r="E2327" s="186"/>
      <c r="F2327" s="186"/>
      <c r="G2327" s="187"/>
      <c r="H2327" s="186"/>
      <c r="I2327" s="186"/>
    </row>
    <row r="2328" spans="1:9" ht="18.95" customHeight="1" x14ac:dyDescent="0.25">
      <c r="A2328" s="52"/>
      <c r="C2328" s="186"/>
      <c r="D2328" s="186"/>
      <c r="E2328" s="186"/>
      <c r="F2328" s="186"/>
      <c r="G2328" s="187"/>
      <c r="H2328" s="186"/>
      <c r="I2328" s="186"/>
    </row>
    <row r="2329" spans="1:9" ht="18.95" customHeight="1" x14ac:dyDescent="0.25">
      <c r="A2329" s="52"/>
      <c r="C2329" s="186"/>
      <c r="D2329" s="186"/>
      <c r="E2329" s="186"/>
      <c r="F2329" s="186"/>
      <c r="G2329" s="187"/>
      <c r="H2329" s="186"/>
      <c r="I2329" s="186"/>
    </row>
    <row r="2330" spans="1:9" ht="18.95" customHeight="1" x14ac:dyDescent="0.25">
      <c r="A2330" s="52"/>
      <c r="C2330" s="186"/>
      <c r="D2330" s="186"/>
      <c r="E2330" s="186"/>
      <c r="F2330" s="186"/>
      <c r="G2330" s="187"/>
      <c r="H2330" s="186"/>
      <c r="I2330" s="186"/>
    </row>
    <row r="2331" spans="1:9" ht="18.95" customHeight="1" x14ac:dyDescent="0.25">
      <c r="A2331" s="52"/>
      <c r="C2331" s="186"/>
      <c r="D2331" s="186"/>
      <c r="E2331" s="186"/>
      <c r="F2331" s="186"/>
      <c r="G2331" s="187"/>
      <c r="H2331" s="186"/>
      <c r="I2331" s="186"/>
    </row>
    <row r="2332" spans="1:9" ht="18.95" customHeight="1" x14ac:dyDescent="0.25">
      <c r="A2332" s="52"/>
      <c r="C2332" s="186"/>
      <c r="D2332" s="186"/>
      <c r="E2332" s="186"/>
      <c r="F2332" s="186"/>
      <c r="G2332" s="187"/>
      <c r="H2332" s="186"/>
      <c r="I2332" s="186"/>
    </row>
    <row r="2333" spans="1:9" ht="18.95" customHeight="1" x14ac:dyDescent="0.25">
      <c r="A2333" s="52"/>
      <c r="C2333" s="186"/>
      <c r="D2333" s="186"/>
      <c r="E2333" s="186"/>
      <c r="F2333" s="186"/>
      <c r="G2333" s="187"/>
      <c r="H2333" s="186"/>
      <c r="I2333" s="186"/>
    </row>
    <row r="2334" spans="1:9" ht="18.95" customHeight="1" x14ac:dyDescent="0.25">
      <c r="A2334" s="52"/>
      <c r="C2334" s="186"/>
      <c r="D2334" s="186"/>
      <c r="E2334" s="186"/>
      <c r="F2334" s="186"/>
      <c r="G2334" s="187"/>
      <c r="H2334" s="186"/>
      <c r="I2334" s="186"/>
    </row>
    <row r="2335" spans="1:9" ht="18.95" customHeight="1" x14ac:dyDescent="0.25">
      <c r="A2335" s="52"/>
      <c r="C2335" s="186"/>
      <c r="D2335" s="186"/>
      <c r="E2335" s="186"/>
      <c r="F2335" s="186"/>
      <c r="G2335" s="187"/>
      <c r="H2335" s="186"/>
      <c r="I2335" s="186"/>
    </row>
    <row r="2336" spans="1:9" ht="18.95" customHeight="1" x14ac:dyDescent="0.25">
      <c r="A2336" s="52"/>
      <c r="C2336" s="186"/>
      <c r="D2336" s="186"/>
      <c r="E2336" s="186"/>
      <c r="F2336" s="186"/>
      <c r="G2336" s="187"/>
      <c r="H2336" s="186"/>
      <c r="I2336" s="186"/>
    </row>
    <row r="2337" spans="1:9" ht="18.95" customHeight="1" x14ac:dyDescent="0.25">
      <c r="A2337" s="52"/>
      <c r="C2337" s="186"/>
      <c r="D2337" s="186"/>
      <c r="E2337" s="186"/>
      <c r="F2337" s="186"/>
      <c r="G2337" s="187"/>
      <c r="H2337" s="186"/>
      <c r="I2337" s="186"/>
    </row>
    <row r="2338" spans="1:9" ht="18.95" customHeight="1" x14ac:dyDescent="0.25">
      <c r="A2338" s="52"/>
      <c r="C2338" s="186"/>
      <c r="D2338" s="186"/>
      <c r="E2338" s="186"/>
      <c r="F2338" s="186"/>
      <c r="G2338" s="187"/>
      <c r="H2338" s="186"/>
      <c r="I2338" s="186"/>
    </row>
    <row r="2339" spans="1:9" ht="18.95" customHeight="1" x14ac:dyDescent="0.25">
      <c r="A2339" s="52"/>
      <c r="C2339" s="186"/>
      <c r="D2339" s="186"/>
      <c r="E2339" s="186"/>
      <c r="F2339" s="186"/>
      <c r="G2339" s="187"/>
      <c r="H2339" s="186"/>
      <c r="I2339" s="186"/>
    </row>
    <row r="2340" spans="1:9" ht="18.95" customHeight="1" x14ac:dyDescent="0.25">
      <c r="A2340" s="52"/>
      <c r="C2340" s="186"/>
      <c r="D2340" s="186"/>
      <c r="E2340" s="186"/>
      <c r="F2340" s="186"/>
      <c r="G2340" s="187"/>
      <c r="H2340" s="186"/>
      <c r="I2340" s="186"/>
    </row>
    <row r="2341" spans="1:9" ht="18.95" customHeight="1" x14ac:dyDescent="0.25">
      <c r="A2341" s="52"/>
      <c r="C2341" s="186"/>
      <c r="D2341" s="186"/>
      <c r="E2341" s="186"/>
      <c r="F2341" s="186"/>
      <c r="G2341" s="187"/>
      <c r="H2341" s="186"/>
      <c r="I2341" s="186"/>
    </row>
    <row r="2342" spans="1:9" ht="18.95" customHeight="1" x14ac:dyDescent="0.25">
      <c r="A2342" s="52"/>
      <c r="C2342" s="186"/>
      <c r="D2342" s="186"/>
      <c r="E2342" s="186"/>
      <c r="F2342" s="186"/>
      <c r="G2342" s="187"/>
      <c r="H2342" s="186"/>
      <c r="I2342" s="186"/>
    </row>
    <row r="2343" spans="1:9" ht="18.95" customHeight="1" x14ac:dyDescent="0.25">
      <c r="A2343" s="52"/>
      <c r="C2343" s="186"/>
      <c r="D2343" s="186"/>
      <c r="E2343" s="186"/>
      <c r="F2343" s="186"/>
      <c r="G2343" s="187"/>
      <c r="H2343" s="186"/>
      <c r="I2343" s="186"/>
    </row>
    <row r="2344" spans="1:9" ht="18.95" customHeight="1" x14ac:dyDescent="0.25">
      <c r="A2344" s="52"/>
      <c r="C2344" s="186"/>
      <c r="D2344" s="186"/>
      <c r="E2344" s="186"/>
      <c r="F2344" s="186"/>
      <c r="G2344" s="187"/>
      <c r="H2344" s="186"/>
      <c r="I2344" s="186"/>
    </row>
    <row r="2345" spans="1:9" ht="18.95" customHeight="1" x14ac:dyDescent="0.25">
      <c r="A2345" s="52"/>
      <c r="C2345" s="186"/>
      <c r="D2345" s="186"/>
      <c r="E2345" s="186"/>
      <c r="F2345" s="186"/>
      <c r="G2345" s="187"/>
      <c r="H2345" s="186"/>
      <c r="I2345" s="186"/>
    </row>
    <row r="2346" spans="1:9" ht="18.95" customHeight="1" x14ac:dyDescent="0.25">
      <c r="A2346" s="52"/>
      <c r="C2346" s="186"/>
      <c r="D2346" s="186"/>
      <c r="E2346" s="186"/>
      <c r="F2346" s="186"/>
      <c r="G2346" s="187"/>
      <c r="H2346" s="186"/>
      <c r="I2346" s="186"/>
    </row>
    <row r="2347" spans="1:9" ht="18.95" customHeight="1" x14ac:dyDescent="0.25">
      <c r="A2347" s="52"/>
      <c r="C2347" s="186"/>
      <c r="D2347" s="186"/>
      <c r="E2347" s="186"/>
      <c r="F2347" s="186"/>
      <c r="G2347" s="187"/>
      <c r="H2347" s="186"/>
      <c r="I2347" s="186"/>
    </row>
    <row r="2348" spans="1:9" ht="18.95" customHeight="1" x14ac:dyDescent="0.25">
      <c r="A2348" s="52"/>
      <c r="C2348" s="186"/>
      <c r="D2348" s="186"/>
      <c r="E2348" s="186"/>
      <c r="F2348" s="186"/>
      <c r="G2348" s="187"/>
      <c r="H2348" s="186"/>
      <c r="I2348" s="186"/>
    </row>
    <row r="2349" spans="1:9" ht="18.95" customHeight="1" x14ac:dyDescent="0.25">
      <c r="A2349" s="52"/>
      <c r="C2349" s="186"/>
      <c r="D2349" s="186"/>
      <c r="E2349" s="186"/>
      <c r="F2349" s="186"/>
      <c r="G2349" s="187"/>
      <c r="H2349" s="186"/>
      <c r="I2349" s="186"/>
    </row>
    <row r="2350" spans="1:9" ht="18.95" customHeight="1" x14ac:dyDescent="0.25">
      <c r="A2350" s="52"/>
      <c r="C2350" s="186"/>
      <c r="D2350" s="186"/>
      <c r="E2350" s="186"/>
      <c r="F2350" s="186"/>
      <c r="G2350" s="187"/>
      <c r="H2350" s="186"/>
      <c r="I2350" s="186"/>
    </row>
    <row r="2351" spans="1:9" ht="18.95" customHeight="1" x14ac:dyDescent="0.25">
      <c r="A2351" s="52"/>
      <c r="C2351" s="186"/>
      <c r="D2351" s="186"/>
      <c r="E2351" s="186"/>
      <c r="F2351" s="186"/>
      <c r="G2351" s="187"/>
      <c r="H2351" s="186"/>
      <c r="I2351" s="186"/>
    </row>
    <row r="2352" spans="1:9" ht="18.95" customHeight="1" x14ac:dyDescent="0.25">
      <c r="A2352" s="52"/>
      <c r="C2352" s="186"/>
      <c r="D2352" s="186"/>
      <c r="E2352" s="186"/>
      <c r="F2352" s="186"/>
      <c r="G2352" s="187"/>
      <c r="H2352" s="186"/>
      <c r="I2352" s="186"/>
    </row>
    <row r="2353" spans="1:9" ht="18.95" customHeight="1" x14ac:dyDescent="0.25">
      <c r="A2353" s="52"/>
      <c r="C2353" s="186"/>
      <c r="D2353" s="186"/>
      <c r="E2353" s="186"/>
      <c r="F2353" s="186"/>
      <c r="G2353" s="187"/>
      <c r="H2353" s="186"/>
      <c r="I2353" s="186"/>
    </row>
    <row r="2354" spans="1:9" ht="18.95" customHeight="1" x14ac:dyDescent="0.25">
      <c r="A2354" s="52"/>
      <c r="C2354" s="186"/>
      <c r="D2354" s="186"/>
      <c r="E2354" s="186"/>
      <c r="F2354" s="186"/>
      <c r="G2354" s="187"/>
      <c r="H2354" s="186"/>
      <c r="I2354" s="186"/>
    </row>
    <row r="2355" spans="1:9" ht="18.95" customHeight="1" x14ac:dyDescent="0.25">
      <c r="A2355" s="52"/>
      <c r="C2355" s="186"/>
      <c r="D2355" s="186"/>
      <c r="E2355" s="186"/>
      <c r="F2355" s="186"/>
      <c r="G2355" s="187"/>
      <c r="H2355" s="186"/>
      <c r="I2355" s="186"/>
    </row>
    <row r="2356" spans="1:9" ht="18.95" customHeight="1" x14ac:dyDescent="0.25">
      <c r="A2356" s="52"/>
      <c r="C2356" s="186"/>
      <c r="D2356" s="186"/>
      <c r="E2356" s="186"/>
      <c r="F2356" s="186"/>
      <c r="G2356" s="187"/>
      <c r="H2356" s="186"/>
      <c r="I2356" s="186"/>
    </row>
    <row r="2357" spans="1:9" ht="18.95" customHeight="1" x14ac:dyDescent="0.25">
      <c r="A2357" s="52"/>
      <c r="C2357" s="186"/>
      <c r="D2357" s="186"/>
      <c r="E2357" s="186"/>
      <c r="F2357" s="186"/>
      <c r="G2357" s="187"/>
      <c r="H2357" s="186"/>
      <c r="I2357" s="186"/>
    </row>
    <row r="2358" spans="1:9" ht="18.95" customHeight="1" x14ac:dyDescent="0.25">
      <c r="A2358" s="52"/>
      <c r="C2358" s="186"/>
      <c r="D2358" s="186"/>
      <c r="E2358" s="186"/>
      <c r="F2358" s="186"/>
      <c r="G2358" s="187"/>
      <c r="H2358" s="186"/>
      <c r="I2358" s="186"/>
    </row>
    <row r="2359" spans="1:9" ht="18.95" customHeight="1" x14ac:dyDescent="0.25">
      <c r="A2359" s="52"/>
      <c r="C2359" s="186"/>
      <c r="D2359" s="186"/>
      <c r="E2359" s="186"/>
      <c r="F2359" s="186"/>
      <c r="G2359" s="187"/>
      <c r="H2359" s="186"/>
      <c r="I2359" s="186"/>
    </row>
    <row r="2360" spans="1:9" ht="18.95" customHeight="1" x14ac:dyDescent="0.25">
      <c r="A2360" s="52"/>
      <c r="C2360" s="186"/>
      <c r="D2360" s="186"/>
      <c r="E2360" s="186"/>
      <c r="F2360" s="186"/>
      <c r="G2360" s="187"/>
      <c r="H2360" s="186"/>
      <c r="I2360" s="186"/>
    </row>
    <row r="2361" spans="1:9" ht="18.95" customHeight="1" x14ac:dyDescent="0.25">
      <c r="A2361" s="52"/>
      <c r="C2361" s="186"/>
      <c r="D2361" s="186"/>
      <c r="E2361" s="186"/>
      <c r="F2361" s="186"/>
      <c r="G2361" s="187"/>
      <c r="H2361" s="186"/>
      <c r="I2361" s="186"/>
    </row>
    <row r="2362" spans="1:9" ht="18.95" customHeight="1" x14ac:dyDescent="0.25">
      <c r="A2362" s="52"/>
      <c r="C2362" s="186"/>
      <c r="D2362" s="186"/>
      <c r="E2362" s="186"/>
      <c r="F2362" s="186"/>
      <c r="G2362" s="187"/>
      <c r="H2362" s="186"/>
      <c r="I2362" s="186"/>
    </row>
    <row r="2363" spans="1:9" ht="18.95" customHeight="1" x14ac:dyDescent="0.25">
      <c r="A2363" s="52"/>
      <c r="C2363" s="186"/>
      <c r="D2363" s="186"/>
      <c r="E2363" s="186"/>
      <c r="F2363" s="186"/>
      <c r="G2363" s="187"/>
      <c r="H2363" s="186"/>
      <c r="I2363" s="186"/>
    </row>
    <row r="2364" spans="1:9" ht="18.95" customHeight="1" x14ac:dyDescent="0.25">
      <c r="A2364" s="52"/>
      <c r="C2364" s="186"/>
      <c r="D2364" s="186"/>
      <c r="E2364" s="186"/>
      <c r="F2364" s="186"/>
      <c r="G2364" s="187"/>
      <c r="H2364" s="186"/>
      <c r="I2364" s="186"/>
    </row>
    <row r="2365" spans="1:9" ht="18.95" customHeight="1" x14ac:dyDescent="0.25">
      <c r="A2365" s="52"/>
      <c r="C2365" s="186"/>
      <c r="D2365" s="186"/>
      <c r="E2365" s="186"/>
      <c r="F2365" s="186"/>
      <c r="G2365" s="187"/>
      <c r="H2365" s="186"/>
      <c r="I2365" s="186"/>
    </row>
    <row r="2366" spans="1:9" ht="18.95" customHeight="1" x14ac:dyDescent="0.25">
      <c r="A2366" s="52"/>
      <c r="C2366" s="186"/>
      <c r="D2366" s="186"/>
      <c r="E2366" s="186"/>
      <c r="F2366" s="186"/>
      <c r="G2366" s="187"/>
      <c r="H2366" s="186"/>
      <c r="I2366" s="186"/>
    </row>
    <row r="2367" spans="1:9" ht="18.95" customHeight="1" x14ac:dyDescent="0.25">
      <c r="A2367" s="52"/>
      <c r="C2367" s="186"/>
      <c r="D2367" s="186"/>
      <c r="E2367" s="186"/>
      <c r="F2367" s="186"/>
      <c r="G2367" s="187"/>
      <c r="H2367" s="186"/>
      <c r="I2367" s="186"/>
    </row>
    <row r="2368" spans="1:9" ht="18.95" customHeight="1" x14ac:dyDescent="0.25">
      <c r="A2368" s="52"/>
      <c r="C2368" s="186"/>
      <c r="D2368" s="186"/>
      <c r="E2368" s="186"/>
      <c r="F2368" s="186"/>
      <c r="G2368" s="187"/>
      <c r="H2368" s="186"/>
      <c r="I2368" s="186"/>
    </row>
    <row r="2369" spans="1:9" ht="18.95" customHeight="1" x14ac:dyDescent="0.25">
      <c r="A2369" s="52"/>
      <c r="C2369" s="186"/>
      <c r="D2369" s="186"/>
      <c r="E2369" s="186"/>
      <c r="F2369" s="186"/>
      <c r="G2369" s="187"/>
      <c r="H2369" s="186"/>
      <c r="I2369" s="186"/>
    </row>
    <row r="2370" spans="1:9" ht="18.95" customHeight="1" x14ac:dyDescent="0.25">
      <c r="A2370" s="52"/>
      <c r="C2370" s="186"/>
      <c r="D2370" s="186"/>
      <c r="E2370" s="186"/>
      <c r="F2370" s="186"/>
      <c r="G2370" s="187"/>
      <c r="H2370" s="186"/>
      <c r="I2370" s="186"/>
    </row>
    <row r="2371" spans="1:9" ht="18.95" customHeight="1" x14ac:dyDescent="0.25">
      <c r="A2371" s="52"/>
      <c r="C2371" s="186"/>
      <c r="D2371" s="186"/>
      <c r="E2371" s="186"/>
      <c r="F2371" s="186"/>
      <c r="G2371" s="187"/>
      <c r="H2371" s="186"/>
      <c r="I2371" s="186"/>
    </row>
    <row r="2372" spans="1:9" ht="18.95" customHeight="1" x14ac:dyDescent="0.25">
      <c r="A2372" s="52"/>
      <c r="C2372" s="186"/>
      <c r="D2372" s="186"/>
      <c r="E2372" s="186"/>
      <c r="F2372" s="186"/>
      <c r="G2372" s="187"/>
      <c r="H2372" s="186"/>
      <c r="I2372" s="186"/>
    </row>
    <row r="2373" spans="1:9" ht="18.95" customHeight="1" x14ac:dyDescent="0.25">
      <c r="A2373" s="52"/>
      <c r="C2373" s="186"/>
      <c r="D2373" s="186"/>
      <c r="E2373" s="186"/>
      <c r="F2373" s="186"/>
      <c r="G2373" s="187"/>
      <c r="H2373" s="186"/>
      <c r="I2373" s="186"/>
    </row>
    <row r="2374" spans="1:9" ht="18.95" customHeight="1" x14ac:dyDescent="0.25">
      <c r="A2374" s="52"/>
      <c r="C2374" s="186"/>
      <c r="D2374" s="186"/>
      <c r="E2374" s="186"/>
      <c r="F2374" s="186"/>
      <c r="G2374" s="187"/>
      <c r="H2374" s="186"/>
      <c r="I2374" s="186"/>
    </row>
    <row r="2375" spans="1:9" ht="18.95" customHeight="1" x14ac:dyDescent="0.25">
      <c r="A2375" s="52"/>
      <c r="C2375" s="186"/>
      <c r="D2375" s="186"/>
      <c r="E2375" s="186"/>
      <c r="F2375" s="186"/>
      <c r="G2375" s="187"/>
      <c r="H2375" s="186"/>
      <c r="I2375" s="186"/>
    </row>
    <row r="2376" spans="1:9" ht="18.95" customHeight="1" x14ac:dyDescent="0.25">
      <c r="A2376" s="52"/>
      <c r="C2376" s="186"/>
      <c r="D2376" s="186"/>
      <c r="E2376" s="186"/>
      <c r="F2376" s="186"/>
      <c r="G2376" s="187"/>
      <c r="H2376" s="186"/>
      <c r="I2376" s="186"/>
    </row>
    <row r="2377" spans="1:9" ht="18.95" customHeight="1" x14ac:dyDescent="0.25">
      <c r="A2377" s="52"/>
      <c r="C2377" s="186"/>
      <c r="D2377" s="186"/>
      <c r="E2377" s="186"/>
      <c r="F2377" s="186"/>
      <c r="G2377" s="187"/>
      <c r="H2377" s="186"/>
      <c r="I2377" s="186"/>
    </row>
    <row r="2378" spans="1:9" ht="18.95" customHeight="1" x14ac:dyDescent="0.25">
      <c r="A2378" s="52"/>
      <c r="C2378" s="186"/>
      <c r="D2378" s="186"/>
      <c r="E2378" s="186"/>
      <c r="F2378" s="186"/>
      <c r="G2378" s="187"/>
      <c r="H2378" s="186"/>
      <c r="I2378" s="186"/>
    </row>
    <row r="2379" spans="1:9" ht="18.95" customHeight="1" x14ac:dyDescent="0.25">
      <c r="A2379" s="52"/>
      <c r="C2379" s="186"/>
      <c r="D2379" s="186"/>
      <c r="E2379" s="186"/>
      <c r="F2379" s="186"/>
      <c r="G2379" s="187"/>
      <c r="H2379" s="186"/>
      <c r="I2379" s="186"/>
    </row>
    <row r="2380" spans="1:9" ht="18.95" customHeight="1" x14ac:dyDescent="0.25">
      <c r="A2380" s="52"/>
      <c r="C2380" s="186"/>
      <c r="D2380" s="186"/>
      <c r="E2380" s="186"/>
      <c r="F2380" s="186"/>
      <c r="G2380" s="187"/>
      <c r="H2380" s="186"/>
      <c r="I2380" s="186"/>
    </row>
    <row r="2381" spans="1:9" ht="18.95" customHeight="1" x14ac:dyDescent="0.25">
      <c r="A2381" s="52"/>
      <c r="C2381" s="186"/>
      <c r="D2381" s="186"/>
      <c r="E2381" s="186"/>
      <c r="F2381" s="186"/>
      <c r="G2381" s="187"/>
      <c r="H2381" s="186"/>
      <c r="I2381" s="186"/>
    </row>
    <row r="2382" spans="1:9" ht="18.95" customHeight="1" x14ac:dyDescent="0.25">
      <c r="A2382" s="52"/>
      <c r="C2382" s="186"/>
      <c r="D2382" s="186"/>
      <c r="E2382" s="186"/>
      <c r="F2382" s="186"/>
      <c r="G2382" s="187"/>
      <c r="H2382" s="186"/>
      <c r="I2382" s="186"/>
    </row>
    <row r="2383" spans="1:9" ht="18.95" customHeight="1" x14ac:dyDescent="0.25">
      <c r="A2383" s="52"/>
      <c r="C2383" s="186"/>
      <c r="D2383" s="186"/>
      <c r="E2383" s="186"/>
      <c r="F2383" s="186"/>
      <c r="G2383" s="187"/>
      <c r="H2383" s="186"/>
      <c r="I2383" s="186"/>
    </row>
    <row r="2384" spans="1:9" ht="18.95" customHeight="1" x14ac:dyDescent="0.25">
      <c r="A2384" s="52"/>
      <c r="C2384" s="186"/>
      <c r="D2384" s="186"/>
      <c r="E2384" s="186"/>
      <c r="F2384" s="186"/>
      <c r="G2384" s="187"/>
      <c r="H2384" s="186"/>
      <c r="I2384" s="186"/>
    </row>
    <row r="2385" spans="1:9" ht="18.95" customHeight="1" x14ac:dyDescent="0.25">
      <c r="A2385" s="52"/>
      <c r="C2385" s="186"/>
      <c r="D2385" s="186"/>
      <c r="E2385" s="186"/>
      <c r="F2385" s="186"/>
      <c r="G2385" s="187"/>
      <c r="H2385" s="186"/>
      <c r="I2385" s="186"/>
    </row>
    <row r="2386" spans="1:9" ht="18.95" customHeight="1" x14ac:dyDescent="0.25">
      <c r="A2386" s="52"/>
      <c r="C2386" s="186"/>
      <c r="D2386" s="186"/>
      <c r="E2386" s="186"/>
      <c r="F2386" s="186"/>
      <c r="G2386" s="187"/>
      <c r="H2386" s="186"/>
      <c r="I2386" s="186"/>
    </row>
    <row r="2387" spans="1:9" ht="18.95" customHeight="1" x14ac:dyDescent="0.25">
      <c r="A2387" s="52"/>
      <c r="C2387" s="186"/>
      <c r="D2387" s="186"/>
      <c r="E2387" s="186"/>
      <c r="F2387" s="186"/>
      <c r="G2387" s="187"/>
      <c r="H2387" s="186"/>
      <c r="I2387" s="186"/>
    </row>
    <row r="2388" spans="1:9" ht="18.95" customHeight="1" x14ac:dyDescent="0.25">
      <c r="A2388" s="52"/>
      <c r="C2388" s="186"/>
      <c r="D2388" s="186"/>
      <c r="E2388" s="186"/>
      <c r="F2388" s="186"/>
      <c r="G2388" s="187"/>
      <c r="H2388" s="186"/>
      <c r="I2388" s="186"/>
    </row>
    <row r="2389" spans="1:9" ht="18.95" customHeight="1" x14ac:dyDescent="0.25">
      <c r="A2389" s="52"/>
      <c r="C2389" s="186"/>
      <c r="D2389" s="186"/>
      <c r="E2389" s="186"/>
      <c r="F2389" s="186"/>
      <c r="G2389" s="187"/>
      <c r="H2389" s="186"/>
      <c r="I2389" s="186"/>
    </row>
    <row r="2390" spans="1:9" ht="18.95" customHeight="1" x14ac:dyDescent="0.25">
      <c r="A2390" s="52"/>
      <c r="C2390" s="186"/>
      <c r="D2390" s="186"/>
      <c r="E2390" s="186"/>
      <c r="F2390" s="186"/>
      <c r="G2390" s="187"/>
      <c r="H2390" s="186"/>
      <c r="I2390" s="186"/>
    </row>
    <row r="2391" spans="1:9" ht="18.95" customHeight="1" x14ac:dyDescent="0.25">
      <c r="A2391" s="52"/>
      <c r="C2391" s="186"/>
      <c r="D2391" s="186"/>
      <c r="E2391" s="186"/>
      <c r="F2391" s="186"/>
      <c r="G2391" s="187"/>
      <c r="H2391" s="186"/>
      <c r="I2391" s="186"/>
    </row>
    <row r="2392" spans="1:9" ht="18.95" customHeight="1" x14ac:dyDescent="0.25">
      <c r="A2392" s="52"/>
      <c r="C2392" s="186"/>
      <c r="D2392" s="186"/>
      <c r="E2392" s="186"/>
      <c r="F2392" s="186"/>
      <c r="G2392" s="187"/>
      <c r="H2392" s="186"/>
      <c r="I2392" s="186"/>
    </row>
    <row r="2393" spans="1:9" ht="18.95" customHeight="1" x14ac:dyDescent="0.25">
      <c r="A2393" s="52"/>
      <c r="C2393" s="186"/>
      <c r="D2393" s="186"/>
      <c r="E2393" s="186"/>
      <c r="F2393" s="186"/>
      <c r="G2393" s="187"/>
      <c r="H2393" s="186"/>
      <c r="I2393" s="186"/>
    </row>
    <row r="2394" spans="1:9" ht="18.95" customHeight="1" x14ac:dyDescent="0.25">
      <c r="A2394" s="52"/>
      <c r="C2394" s="186"/>
      <c r="D2394" s="186"/>
      <c r="E2394" s="186"/>
      <c r="F2394" s="186"/>
      <c r="G2394" s="187"/>
      <c r="H2394" s="186"/>
      <c r="I2394" s="186"/>
    </row>
    <row r="2395" spans="1:9" ht="18.95" customHeight="1" x14ac:dyDescent="0.25">
      <c r="A2395" s="52"/>
      <c r="C2395" s="186"/>
      <c r="D2395" s="186"/>
      <c r="E2395" s="186"/>
      <c r="F2395" s="186"/>
      <c r="G2395" s="187"/>
      <c r="H2395" s="186"/>
      <c r="I2395" s="186"/>
    </row>
    <row r="2396" spans="1:9" ht="18.95" customHeight="1" x14ac:dyDescent="0.25">
      <c r="A2396" s="52"/>
      <c r="C2396" s="186"/>
      <c r="D2396" s="186"/>
      <c r="E2396" s="186"/>
      <c r="F2396" s="186"/>
      <c r="G2396" s="187"/>
      <c r="H2396" s="186"/>
      <c r="I2396" s="186"/>
    </row>
    <row r="2397" spans="1:9" ht="18.95" customHeight="1" x14ac:dyDescent="0.25">
      <c r="A2397" s="52"/>
      <c r="C2397" s="186"/>
      <c r="D2397" s="186"/>
      <c r="E2397" s="186"/>
      <c r="F2397" s="186"/>
      <c r="G2397" s="187"/>
      <c r="H2397" s="186"/>
      <c r="I2397" s="186"/>
    </row>
    <row r="2398" spans="1:9" ht="18.95" customHeight="1" x14ac:dyDescent="0.25">
      <c r="A2398" s="52"/>
      <c r="C2398" s="186"/>
      <c r="D2398" s="186"/>
      <c r="E2398" s="186"/>
      <c r="F2398" s="186"/>
      <c r="G2398" s="187"/>
      <c r="H2398" s="186"/>
      <c r="I2398" s="186"/>
    </row>
    <row r="2399" spans="1:9" ht="18.95" customHeight="1" x14ac:dyDescent="0.25">
      <c r="A2399" s="52"/>
      <c r="C2399" s="186"/>
      <c r="D2399" s="186"/>
      <c r="E2399" s="186"/>
      <c r="F2399" s="186"/>
      <c r="G2399" s="187"/>
      <c r="H2399" s="186"/>
      <c r="I2399" s="186"/>
    </row>
    <row r="2400" spans="1:9" ht="18.95" customHeight="1" x14ac:dyDescent="0.25">
      <c r="A2400" s="52"/>
      <c r="C2400" s="186"/>
      <c r="D2400" s="186"/>
      <c r="E2400" s="186"/>
      <c r="F2400" s="186"/>
      <c r="G2400" s="187"/>
      <c r="H2400" s="186"/>
      <c r="I2400" s="186"/>
    </row>
    <row r="2401" spans="1:9" ht="18.95" customHeight="1" x14ac:dyDescent="0.25">
      <c r="A2401" s="52"/>
      <c r="C2401" s="186"/>
      <c r="D2401" s="186"/>
      <c r="E2401" s="186"/>
      <c r="F2401" s="186"/>
      <c r="G2401" s="187"/>
      <c r="H2401" s="186"/>
      <c r="I2401" s="186"/>
    </row>
    <row r="2402" spans="1:9" ht="18.95" customHeight="1" x14ac:dyDescent="0.25">
      <c r="A2402" s="52"/>
      <c r="C2402" s="186"/>
      <c r="D2402" s="186"/>
      <c r="E2402" s="186"/>
      <c r="F2402" s="186"/>
      <c r="G2402" s="187"/>
      <c r="H2402" s="186"/>
      <c r="I2402" s="186"/>
    </row>
    <row r="2403" spans="1:9" ht="18.95" customHeight="1" x14ac:dyDescent="0.25">
      <c r="A2403" s="52"/>
      <c r="C2403" s="186"/>
      <c r="D2403" s="186"/>
      <c r="E2403" s="186"/>
      <c r="F2403" s="186"/>
      <c r="G2403" s="187"/>
      <c r="H2403" s="186"/>
      <c r="I2403" s="186"/>
    </row>
    <row r="2404" spans="1:9" ht="18.95" customHeight="1" x14ac:dyDescent="0.25">
      <c r="A2404" s="52"/>
      <c r="C2404" s="186"/>
      <c r="D2404" s="186"/>
      <c r="E2404" s="186"/>
      <c r="F2404" s="186"/>
      <c r="G2404" s="187"/>
      <c r="H2404" s="186"/>
      <c r="I2404" s="186"/>
    </row>
    <row r="2405" spans="1:9" ht="18.95" customHeight="1" x14ac:dyDescent="0.25">
      <c r="A2405" s="52"/>
      <c r="C2405" s="186"/>
      <c r="D2405" s="186"/>
      <c r="E2405" s="186"/>
      <c r="F2405" s="186"/>
      <c r="G2405" s="187"/>
      <c r="H2405" s="186"/>
      <c r="I2405" s="186"/>
    </row>
    <row r="2406" spans="1:9" ht="18.95" customHeight="1" x14ac:dyDescent="0.25">
      <c r="A2406" s="52"/>
      <c r="C2406" s="186"/>
      <c r="D2406" s="186"/>
      <c r="E2406" s="186"/>
      <c r="F2406" s="186"/>
      <c r="G2406" s="187"/>
      <c r="H2406" s="186"/>
      <c r="I2406" s="186"/>
    </row>
    <row r="2407" spans="1:9" ht="18.95" customHeight="1" x14ac:dyDescent="0.25">
      <c r="A2407" s="52"/>
      <c r="C2407" s="186"/>
      <c r="D2407" s="186"/>
      <c r="E2407" s="186"/>
      <c r="F2407" s="186"/>
      <c r="G2407" s="187"/>
      <c r="H2407" s="186"/>
      <c r="I2407" s="186"/>
    </row>
    <row r="2408" spans="1:9" ht="18.95" customHeight="1" x14ac:dyDescent="0.25">
      <c r="A2408" s="52"/>
      <c r="C2408" s="186"/>
      <c r="D2408" s="186"/>
      <c r="E2408" s="186"/>
      <c r="F2408" s="186"/>
      <c r="G2408" s="187"/>
      <c r="H2408" s="186"/>
      <c r="I2408" s="186"/>
    </row>
    <row r="2409" spans="1:9" ht="18.95" customHeight="1" x14ac:dyDescent="0.25">
      <c r="A2409" s="52"/>
      <c r="C2409" s="186"/>
      <c r="D2409" s="186"/>
      <c r="E2409" s="186"/>
      <c r="F2409" s="186"/>
      <c r="G2409" s="187"/>
      <c r="H2409" s="186"/>
      <c r="I2409" s="186"/>
    </row>
    <row r="2410" spans="1:9" ht="18.95" customHeight="1" x14ac:dyDescent="0.25">
      <c r="A2410" s="52"/>
      <c r="C2410" s="186"/>
      <c r="D2410" s="186"/>
      <c r="E2410" s="186"/>
      <c r="F2410" s="186"/>
      <c r="G2410" s="187"/>
      <c r="H2410" s="186"/>
      <c r="I2410" s="186"/>
    </row>
    <row r="2411" spans="1:9" ht="18.95" customHeight="1" x14ac:dyDescent="0.25">
      <c r="A2411" s="52"/>
      <c r="C2411" s="186"/>
      <c r="D2411" s="186"/>
      <c r="E2411" s="186"/>
      <c r="F2411" s="186"/>
      <c r="G2411" s="187"/>
      <c r="H2411" s="186"/>
      <c r="I2411" s="186"/>
    </row>
    <row r="2412" spans="1:9" ht="18.95" customHeight="1" x14ac:dyDescent="0.25">
      <c r="A2412" s="52"/>
      <c r="C2412" s="186"/>
      <c r="D2412" s="186"/>
      <c r="E2412" s="186"/>
      <c r="F2412" s="186"/>
      <c r="G2412" s="187"/>
      <c r="H2412" s="186"/>
      <c r="I2412" s="186"/>
    </row>
    <row r="2413" spans="1:9" ht="18.95" customHeight="1" x14ac:dyDescent="0.25">
      <c r="A2413" s="52"/>
      <c r="C2413" s="186"/>
      <c r="D2413" s="186"/>
      <c r="E2413" s="186"/>
      <c r="F2413" s="186"/>
      <c r="G2413" s="187"/>
      <c r="H2413" s="186"/>
      <c r="I2413" s="186"/>
    </row>
    <row r="2414" spans="1:9" ht="18.95" customHeight="1" x14ac:dyDescent="0.25">
      <c r="A2414" s="52"/>
      <c r="C2414" s="186"/>
      <c r="D2414" s="186"/>
      <c r="E2414" s="186"/>
      <c r="F2414" s="186"/>
      <c r="G2414" s="187"/>
      <c r="H2414" s="186"/>
      <c r="I2414" s="186"/>
    </row>
    <row r="2415" spans="1:9" ht="18.95" customHeight="1" x14ac:dyDescent="0.25">
      <c r="A2415" s="52"/>
      <c r="C2415" s="186"/>
      <c r="D2415" s="186"/>
      <c r="E2415" s="186"/>
      <c r="F2415" s="186"/>
      <c r="G2415" s="187"/>
      <c r="H2415" s="186"/>
      <c r="I2415" s="186"/>
    </row>
    <row r="2416" spans="1:9" ht="18.95" customHeight="1" x14ac:dyDescent="0.25">
      <c r="A2416" s="52"/>
      <c r="C2416" s="186"/>
      <c r="D2416" s="186"/>
      <c r="E2416" s="186"/>
      <c r="F2416" s="186"/>
      <c r="G2416" s="187"/>
      <c r="H2416" s="186"/>
      <c r="I2416" s="186"/>
    </row>
    <row r="2417" spans="1:9" ht="18.95" customHeight="1" x14ac:dyDescent="0.25">
      <c r="A2417" s="52"/>
      <c r="C2417" s="186"/>
      <c r="D2417" s="186"/>
      <c r="E2417" s="186"/>
      <c r="F2417" s="186"/>
      <c r="G2417" s="187"/>
      <c r="H2417" s="186"/>
      <c r="I2417" s="186"/>
    </row>
    <row r="2418" spans="1:9" ht="18.95" customHeight="1" x14ac:dyDescent="0.25">
      <c r="A2418" s="52"/>
      <c r="C2418" s="186"/>
      <c r="D2418" s="186"/>
      <c r="E2418" s="186"/>
      <c r="F2418" s="186"/>
      <c r="G2418" s="187"/>
      <c r="H2418" s="186"/>
      <c r="I2418" s="186"/>
    </row>
    <row r="2419" spans="1:9" ht="18.95" customHeight="1" x14ac:dyDescent="0.25">
      <c r="A2419" s="52"/>
      <c r="C2419" s="186"/>
      <c r="D2419" s="186"/>
      <c r="E2419" s="186"/>
      <c r="F2419" s="186"/>
      <c r="G2419" s="187"/>
      <c r="H2419" s="186"/>
      <c r="I2419" s="186"/>
    </row>
    <row r="2420" spans="1:9" ht="18.95" customHeight="1" x14ac:dyDescent="0.25">
      <c r="A2420" s="52"/>
      <c r="C2420" s="186"/>
      <c r="D2420" s="186"/>
      <c r="E2420" s="186"/>
      <c r="F2420" s="186"/>
      <c r="G2420" s="187"/>
      <c r="H2420" s="186"/>
      <c r="I2420" s="186"/>
    </row>
    <row r="2421" spans="1:9" ht="18.95" customHeight="1" x14ac:dyDescent="0.25">
      <c r="A2421" s="52"/>
      <c r="C2421" s="186"/>
      <c r="D2421" s="186"/>
      <c r="E2421" s="186"/>
      <c r="F2421" s="186"/>
      <c r="G2421" s="187"/>
      <c r="H2421" s="186"/>
      <c r="I2421" s="186"/>
    </row>
    <row r="2422" spans="1:9" ht="18.95" customHeight="1" x14ac:dyDescent="0.25">
      <c r="A2422" s="52"/>
      <c r="C2422" s="186"/>
      <c r="D2422" s="186"/>
      <c r="E2422" s="186"/>
      <c r="F2422" s="186"/>
      <c r="G2422" s="187"/>
      <c r="H2422" s="186"/>
      <c r="I2422" s="186"/>
    </row>
    <row r="2423" spans="1:9" ht="18.95" customHeight="1" x14ac:dyDescent="0.25">
      <c r="A2423" s="52"/>
      <c r="C2423" s="186"/>
      <c r="D2423" s="186"/>
      <c r="E2423" s="186"/>
      <c r="F2423" s="186"/>
      <c r="G2423" s="187"/>
      <c r="H2423" s="186"/>
      <c r="I2423" s="186"/>
    </row>
    <row r="2424" spans="1:9" ht="18.95" customHeight="1" x14ac:dyDescent="0.25">
      <c r="A2424" s="52"/>
      <c r="C2424" s="186"/>
      <c r="D2424" s="186"/>
      <c r="E2424" s="186"/>
      <c r="F2424" s="186"/>
      <c r="G2424" s="187"/>
      <c r="H2424" s="186"/>
      <c r="I2424" s="186"/>
    </row>
    <row r="2425" spans="1:9" ht="18.95" customHeight="1" x14ac:dyDescent="0.25">
      <c r="A2425" s="52"/>
      <c r="C2425" s="186"/>
      <c r="D2425" s="186"/>
      <c r="E2425" s="186"/>
      <c r="F2425" s="186"/>
      <c r="G2425" s="187"/>
      <c r="H2425" s="186"/>
      <c r="I2425" s="186"/>
    </row>
    <row r="2426" spans="1:9" ht="18.95" customHeight="1" x14ac:dyDescent="0.25">
      <c r="A2426" s="52"/>
      <c r="C2426" s="186"/>
      <c r="D2426" s="186"/>
      <c r="E2426" s="186"/>
      <c r="F2426" s="186"/>
      <c r="G2426" s="187"/>
      <c r="H2426" s="186"/>
      <c r="I2426" s="186"/>
    </row>
    <row r="2427" spans="1:9" ht="18.95" customHeight="1" x14ac:dyDescent="0.25">
      <c r="A2427" s="52"/>
      <c r="C2427" s="186"/>
      <c r="D2427" s="186"/>
      <c r="E2427" s="186"/>
      <c r="F2427" s="186"/>
      <c r="G2427" s="187"/>
      <c r="H2427" s="186"/>
      <c r="I2427" s="186"/>
    </row>
    <row r="2428" spans="1:9" ht="18.95" customHeight="1" x14ac:dyDescent="0.25">
      <c r="A2428" s="52"/>
      <c r="C2428" s="186"/>
      <c r="D2428" s="186"/>
      <c r="E2428" s="186"/>
      <c r="F2428" s="186"/>
      <c r="G2428" s="187"/>
      <c r="H2428" s="186"/>
      <c r="I2428" s="186"/>
    </row>
    <row r="2429" spans="1:9" ht="18.95" customHeight="1" x14ac:dyDescent="0.25">
      <c r="A2429" s="52"/>
      <c r="C2429" s="186"/>
      <c r="D2429" s="186"/>
      <c r="E2429" s="186"/>
      <c r="F2429" s="186"/>
      <c r="G2429" s="187"/>
      <c r="H2429" s="186"/>
      <c r="I2429" s="186"/>
    </row>
    <row r="2430" spans="1:9" ht="18.95" customHeight="1" x14ac:dyDescent="0.25">
      <c r="A2430" s="52"/>
      <c r="C2430" s="186"/>
      <c r="D2430" s="186"/>
      <c r="E2430" s="186"/>
      <c r="F2430" s="186"/>
      <c r="G2430" s="187"/>
      <c r="H2430" s="186"/>
      <c r="I2430" s="186"/>
    </row>
    <row r="2431" spans="1:9" ht="18.95" customHeight="1" x14ac:dyDescent="0.25">
      <c r="A2431" s="52"/>
      <c r="C2431" s="186"/>
      <c r="D2431" s="186"/>
      <c r="E2431" s="186"/>
      <c r="F2431" s="186"/>
      <c r="G2431" s="187"/>
      <c r="H2431" s="186"/>
      <c r="I2431" s="186"/>
    </row>
    <row r="2432" spans="1:9" ht="18.95" customHeight="1" x14ac:dyDescent="0.25">
      <c r="A2432" s="52"/>
      <c r="C2432" s="186"/>
      <c r="D2432" s="186"/>
      <c r="E2432" s="186"/>
      <c r="F2432" s="186"/>
      <c r="G2432" s="187"/>
      <c r="H2432" s="186"/>
      <c r="I2432" s="186"/>
    </row>
    <row r="2433" spans="1:9" ht="18.95" customHeight="1" x14ac:dyDescent="0.25">
      <c r="A2433" s="52"/>
      <c r="C2433" s="186"/>
      <c r="D2433" s="186"/>
      <c r="E2433" s="186"/>
      <c r="F2433" s="186"/>
      <c r="G2433" s="187"/>
      <c r="H2433" s="186"/>
      <c r="I2433" s="186"/>
    </row>
    <row r="2434" spans="1:9" ht="18.95" customHeight="1" x14ac:dyDescent="0.25">
      <c r="A2434" s="52"/>
      <c r="C2434" s="186"/>
      <c r="D2434" s="186"/>
      <c r="E2434" s="186"/>
      <c r="F2434" s="186"/>
      <c r="G2434" s="187"/>
      <c r="H2434" s="186"/>
      <c r="I2434" s="186"/>
    </row>
    <row r="2435" spans="1:9" ht="18.95" customHeight="1" x14ac:dyDescent="0.25">
      <c r="A2435" s="52"/>
      <c r="C2435" s="186"/>
      <c r="D2435" s="186"/>
      <c r="E2435" s="186"/>
      <c r="F2435" s="186"/>
      <c r="G2435" s="187"/>
      <c r="H2435" s="186"/>
      <c r="I2435" s="186"/>
    </row>
    <row r="2436" spans="1:9" ht="18.95" customHeight="1" x14ac:dyDescent="0.25">
      <c r="A2436" s="52"/>
      <c r="C2436" s="186"/>
      <c r="D2436" s="186"/>
      <c r="E2436" s="186"/>
      <c r="F2436" s="186"/>
      <c r="G2436" s="187"/>
      <c r="H2436" s="186"/>
      <c r="I2436" s="186"/>
    </row>
    <row r="2437" spans="1:9" ht="18.95" customHeight="1" x14ac:dyDescent="0.25">
      <c r="A2437" s="52"/>
      <c r="C2437" s="186"/>
      <c r="D2437" s="186"/>
      <c r="E2437" s="186"/>
      <c r="F2437" s="186"/>
      <c r="G2437" s="187"/>
      <c r="H2437" s="186"/>
      <c r="I2437" s="186"/>
    </row>
    <row r="2438" spans="1:9" ht="18.95" customHeight="1" x14ac:dyDescent="0.25">
      <c r="A2438" s="52"/>
      <c r="C2438" s="186"/>
      <c r="D2438" s="186"/>
      <c r="E2438" s="186"/>
      <c r="F2438" s="186"/>
      <c r="G2438" s="187"/>
      <c r="H2438" s="186"/>
      <c r="I2438" s="186"/>
    </row>
    <row r="2439" spans="1:9" ht="18.95" customHeight="1" x14ac:dyDescent="0.25">
      <c r="A2439" s="52"/>
      <c r="C2439" s="186"/>
      <c r="D2439" s="186"/>
      <c r="E2439" s="186"/>
      <c r="F2439" s="186"/>
      <c r="G2439" s="187"/>
      <c r="H2439" s="186"/>
      <c r="I2439" s="186"/>
    </row>
    <row r="2440" spans="1:9" ht="18.95" customHeight="1" x14ac:dyDescent="0.25">
      <c r="A2440" s="52"/>
      <c r="C2440" s="186"/>
      <c r="D2440" s="186"/>
      <c r="E2440" s="186"/>
      <c r="F2440" s="186"/>
      <c r="G2440" s="187"/>
      <c r="H2440" s="186"/>
      <c r="I2440" s="186"/>
    </row>
    <row r="2441" spans="1:9" ht="18.95" customHeight="1" x14ac:dyDescent="0.25">
      <c r="A2441" s="52"/>
      <c r="C2441" s="186"/>
      <c r="D2441" s="186"/>
      <c r="E2441" s="186"/>
      <c r="F2441" s="186"/>
      <c r="G2441" s="187"/>
      <c r="H2441" s="186"/>
      <c r="I2441" s="186"/>
    </row>
    <row r="2442" spans="1:9" ht="18.95" customHeight="1" x14ac:dyDescent="0.25">
      <c r="A2442" s="52"/>
      <c r="C2442" s="186"/>
      <c r="D2442" s="186"/>
      <c r="E2442" s="186"/>
      <c r="F2442" s="186"/>
      <c r="G2442" s="187"/>
      <c r="H2442" s="186"/>
      <c r="I2442" s="186"/>
    </row>
    <row r="2443" spans="1:9" ht="18.95" customHeight="1" x14ac:dyDescent="0.25">
      <c r="A2443" s="52"/>
      <c r="C2443" s="186"/>
      <c r="D2443" s="186"/>
      <c r="E2443" s="186"/>
      <c r="F2443" s="186"/>
      <c r="G2443" s="187"/>
      <c r="H2443" s="186"/>
      <c r="I2443" s="186"/>
    </row>
    <row r="2444" spans="1:9" ht="18.95" customHeight="1" x14ac:dyDescent="0.25">
      <c r="A2444" s="52"/>
      <c r="C2444" s="186"/>
      <c r="D2444" s="186"/>
      <c r="E2444" s="186"/>
      <c r="F2444" s="186"/>
      <c r="G2444" s="187"/>
      <c r="H2444" s="186"/>
      <c r="I2444" s="186"/>
    </row>
    <row r="2445" spans="1:9" ht="18.95" customHeight="1" x14ac:dyDescent="0.25">
      <c r="A2445" s="52"/>
      <c r="C2445" s="186"/>
      <c r="D2445" s="186"/>
      <c r="E2445" s="186"/>
      <c r="F2445" s="186"/>
      <c r="G2445" s="187"/>
      <c r="H2445" s="186"/>
      <c r="I2445" s="186"/>
    </row>
    <row r="2446" spans="1:9" ht="18.95" customHeight="1" x14ac:dyDescent="0.25">
      <c r="A2446" s="52"/>
      <c r="C2446" s="186"/>
      <c r="D2446" s="186"/>
      <c r="E2446" s="186"/>
      <c r="F2446" s="186"/>
      <c r="G2446" s="187"/>
      <c r="H2446" s="186"/>
      <c r="I2446" s="186"/>
    </row>
    <row r="2447" spans="1:9" ht="18.95" customHeight="1" x14ac:dyDescent="0.25">
      <c r="A2447" s="52"/>
      <c r="C2447" s="186"/>
      <c r="D2447" s="186"/>
      <c r="E2447" s="186"/>
      <c r="F2447" s="186"/>
      <c r="G2447" s="187"/>
      <c r="H2447" s="186"/>
      <c r="I2447" s="186"/>
    </row>
    <row r="2448" spans="1:9" ht="18.95" customHeight="1" x14ac:dyDescent="0.25">
      <c r="A2448" s="52"/>
      <c r="C2448" s="186"/>
      <c r="D2448" s="186"/>
      <c r="E2448" s="186"/>
      <c r="F2448" s="186"/>
      <c r="G2448" s="187"/>
      <c r="H2448" s="186"/>
      <c r="I2448" s="186"/>
    </row>
    <row r="2449" spans="1:9" ht="18.95" customHeight="1" x14ac:dyDescent="0.25">
      <c r="A2449" s="52"/>
      <c r="C2449" s="186"/>
      <c r="D2449" s="186"/>
      <c r="E2449" s="186"/>
      <c r="F2449" s="186"/>
      <c r="G2449" s="187"/>
      <c r="H2449" s="186"/>
      <c r="I2449" s="186"/>
    </row>
    <row r="2450" spans="1:9" ht="18.95" customHeight="1" x14ac:dyDescent="0.25">
      <c r="A2450" s="52"/>
      <c r="C2450" s="186"/>
      <c r="D2450" s="186"/>
      <c r="E2450" s="186"/>
      <c r="F2450" s="186"/>
      <c r="G2450" s="187"/>
      <c r="H2450" s="186"/>
      <c r="I2450" s="186"/>
    </row>
    <row r="2451" spans="1:9" ht="18.95" customHeight="1" x14ac:dyDescent="0.25">
      <c r="A2451" s="52"/>
      <c r="C2451" s="186"/>
      <c r="D2451" s="186"/>
      <c r="E2451" s="186"/>
      <c r="F2451" s="186"/>
      <c r="G2451" s="187"/>
      <c r="H2451" s="186"/>
      <c r="I2451" s="186"/>
    </row>
    <row r="2452" spans="1:9" ht="18.95" customHeight="1" x14ac:dyDescent="0.25">
      <c r="A2452" s="52"/>
      <c r="C2452" s="186"/>
      <c r="D2452" s="186"/>
      <c r="E2452" s="186"/>
      <c r="F2452" s="186"/>
      <c r="G2452" s="187"/>
      <c r="H2452" s="186"/>
      <c r="I2452" s="186"/>
    </row>
    <row r="2453" spans="1:9" ht="18.95" customHeight="1" x14ac:dyDescent="0.25">
      <c r="A2453" s="52"/>
      <c r="C2453" s="186"/>
      <c r="D2453" s="186"/>
      <c r="E2453" s="186"/>
      <c r="F2453" s="186"/>
      <c r="G2453" s="187"/>
      <c r="H2453" s="186"/>
      <c r="I2453" s="186"/>
    </row>
    <row r="2454" spans="1:9" ht="18.95" customHeight="1" x14ac:dyDescent="0.25">
      <c r="A2454" s="52"/>
      <c r="C2454" s="186"/>
      <c r="D2454" s="186"/>
      <c r="E2454" s="186"/>
      <c r="F2454" s="186"/>
      <c r="G2454" s="187"/>
      <c r="H2454" s="186"/>
      <c r="I2454" s="186"/>
    </row>
    <row r="2455" spans="1:9" ht="18.95" customHeight="1" x14ac:dyDescent="0.25">
      <c r="A2455" s="52"/>
      <c r="C2455" s="186"/>
      <c r="D2455" s="186"/>
      <c r="E2455" s="186"/>
      <c r="F2455" s="186"/>
      <c r="G2455" s="187"/>
      <c r="H2455" s="186"/>
      <c r="I2455" s="186"/>
    </row>
    <row r="2456" spans="1:9" ht="18.95" customHeight="1" x14ac:dyDescent="0.25">
      <c r="A2456" s="52"/>
      <c r="C2456" s="186"/>
      <c r="D2456" s="186"/>
      <c r="E2456" s="186"/>
      <c r="F2456" s="186"/>
      <c r="G2456" s="187"/>
      <c r="H2456" s="186"/>
      <c r="I2456" s="186"/>
    </row>
    <row r="2457" spans="1:9" ht="18.95" customHeight="1" x14ac:dyDescent="0.25">
      <c r="A2457" s="52"/>
      <c r="C2457" s="186"/>
      <c r="D2457" s="186"/>
      <c r="E2457" s="186"/>
      <c r="F2457" s="186"/>
      <c r="G2457" s="187"/>
      <c r="H2457" s="186"/>
      <c r="I2457" s="186"/>
    </row>
    <row r="2458" spans="1:9" ht="18.95" customHeight="1" x14ac:dyDescent="0.25">
      <c r="A2458" s="52"/>
      <c r="C2458" s="186"/>
      <c r="D2458" s="186"/>
      <c r="E2458" s="186"/>
      <c r="F2458" s="186"/>
      <c r="G2458" s="187"/>
      <c r="H2458" s="186"/>
      <c r="I2458" s="186"/>
    </row>
    <row r="2459" spans="1:9" ht="18.95" customHeight="1" x14ac:dyDescent="0.25">
      <c r="A2459" s="52"/>
      <c r="C2459" s="186"/>
      <c r="D2459" s="186"/>
      <c r="E2459" s="186"/>
      <c r="F2459" s="186"/>
      <c r="G2459" s="187"/>
      <c r="H2459" s="186"/>
      <c r="I2459" s="186"/>
    </row>
    <row r="2460" spans="1:9" ht="18.95" customHeight="1" x14ac:dyDescent="0.25">
      <c r="A2460" s="52"/>
      <c r="C2460" s="186"/>
      <c r="D2460" s="186"/>
      <c r="E2460" s="186"/>
      <c r="F2460" s="186"/>
      <c r="G2460" s="187"/>
      <c r="H2460" s="186"/>
      <c r="I2460" s="186"/>
    </row>
    <row r="2461" spans="1:9" ht="18.95" customHeight="1" x14ac:dyDescent="0.25">
      <c r="A2461" s="52"/>
      <c r="C2461" s="186"/>
      <c r="D2461" s="186"/>
      <c r="E2461" s="186"/>
      <c r="F2461" s="186"/>
      <c r="G2461" s="187"/>
      <c r="H2461" s="186"/>
      <c r="I2461" s="186"/>
    </row>
    <row r="2462" spans="1:9" ht="18.95" customHeight="1" x14ac:dyDescent="0.25">
      <c r="A2462" s="52"/>
      <c r="C2462" s="186"/>
      <c r="D2462" s="186"/>
      <c r="E2462" s="186"/>
      <c r="F2462" s="186"/>
      <c r="G2462" s="187"/>
      <c r="H2462" s="186"/>
      <c r="I2462" s="186"/>
    </row>
    <row r="2463" spans="1:9" ht="18.95" customHeight="1" x14ac:dyDescent="0.25">
      <c r="A2463" s="52"/>
      <c r="C2463" s="186"/>
      <c r="D2463" s="186"/>
      <c r="E2463" s="186"/>
      <c r="F2463" s="186"/>
      <c r="G2463" s="187"/>
      <c r="H2463" s="186"/>
      <c r="I2463" s="186"/>
    </row>
    <row r="2464" spans="1:9" ht="18.95" customHeight="1" x14ac:dyDescent="0.25">
      <c r="A2464" s="52"/>
      <c r="C2464" s="186"/>
      <c r="D2464" s="186"/>
      <c r="E2464" s="186"/>
      <c r="F2464" s="186"/>
      <c r="G2464" s="187"/>
      <c r="H2464" s="186"/>
      <c r="I2464" s="186"/>
    </row>
    <row r="2465" spans="1:9" ht="18.95" customHeight="1" x14ac:dyDescent="0.25">
      <c r="A2465" s="52"/>
      <c r="C2465" s="186"/>
      <c r="D2465" s="186"/>
      <c r="E2465" s="186"/>
      <c r="F2465" s="186"/>
      <c r="G2465" s="187"/>
      <c r="H2465" s="186"/>
      <c r="I2465" s="186"/>
    </row>
    <row r="2466" spans="1:9" ht="18.95" customHeight="1" x14ac:dyDescent="0.25">
      <c r="A2466" s="52"/>
      <c r="C2466" s="186"/>
      <c r="D2466" s="186"/>
      <c r="E2466" s="186"/>
      <c r="F2466" s="186"/>
      <c r="G2466" s="187"/>
      <c r="H2466" s="186"/>
      <c r="I2466" s="186"/>
    </row>
    <row r="2467" spans="1:9" ht="18.95" customHeight="1" x14ac:dyDescent="0.25">
      <c r="A2467" s="52"/>
      <c r="C2467" s="186"/>
      <c r="D2467" s="186"/>
      <c r="E2467" s="186"/>
      <c r="F2467" s="186"/>
      <c r="G2467" s="187"/>
      <c r="H2467" s="186"/>
      <c r="I2467" s="186"/>
    </row>
    <row r="2468" spans="1:9" ht="18.95" customHeight="1" x14ac:dyDescent="0.25">
      <c r="A2468" s="52"/>
      <c r="C2468" s="186"/>
      <c r="D2468" s="186"/>
      <c r="E2468" s="186"/>
      <c r="F2468" s="186"/>
      <c r="G2468" s="187"/>
      <c r="H2468" s="186"/>
      <c r="I2468" s="186"/>
    </row>
    <row r="2469" spans="1:9" ht="18.95" customHeight="1" x14ac:dyDescent="0.25">
      <c r="A2469" s="52"/>
      <c r="C2469" s="186"/>
      <c r="D2469" s="186"/>
      <c r="E2469" s="186"/>
      <c r="F2469" s="186"/>
      <c r="G2469" s="187"/>
      <c r="H2469" s="186"/>
      <c r="I2469" s="186"/>
    </row>
    <row r="2470" spans="1:9" ht="18.95" customHeight="1" x14ac:dyDescent="0.25">
      <c r="A2470" s="52"/>
      <c r="C2470" s="186"/>
      <c r="D2470" s="186"/>
      <c r="E2470" s="186"/>
      <c r="F2470" s="186"/>
      <c r="G2470" s="187"/>
      <c r="H2470" s="186"/>
      <c r="I2470" s="186"/>
    </row>
    <row r="2471" spans="1:9" ht="18.95" customHeight="1" x14ac:dyDescent="0.25">
      <c r="A2471" s="52"/>
      <c r="C2471" s="186"/>
      <c r="D2471" s="186"/>
      <c r="E2471" s="186"/>
      <c r="F2471" s="186"/>
      <c r="G2471" s="187"/>
      <c r="H2471" s="186"/>
      <c r="I2471" s="186"/>
    </row>
    <row r="2472" spans="1:9" ht="18.95" customHeight="1" x14ac:dyDescent="0.25">
      <c r="A2472" s="52"/>
      <c r="C2472" s="186"/>
      <c r="D2472" s="186"/>
      <c r="E2472" s="186"/>
      <c r="F2472" s="186"/>
      <c r="G2472" s="187"/>
      <c r="H2472" s="186"/>
      <c r="I2472" s="186"/>
    </row>
    <row r="2473" spans="1:9" ht="18.95" customHeight="1" x14ac:dyDescent="0.25">
      <c r="A2473" s="52"/>
      <c r="C2473" s="186"/>
      <c r="D2473" s="186"/>
      <c r="E2473" s="186"/>
      <c r="F2473" s="186"/>
      <c r="G2473" s="187"/>
      <c r="H2473" s="186"/>
      <c r="I2473" s="186"/>
    </row>
    <row r="2474" spans="1:9" ht="18.95" customHeight="1" x14ac:dyDescent="0.25">
      <c r="A2474" s="52"/>
      <c r="C2474" s="186"/>
      <c r="D2474" s="186"/>
      <c r="E2474" s="186"/>
      <c r="F2474" s="186"/>
      <c r="G2474" s="187"/>
      <c r="H2474" s="186"/>
      <c r="I2474" s="186"/>
    </row>
    <row r="2475" spans="1:9" ht="18.95" customHeight="1" x14ac:dyDescent="0.25">
      <c r="A2475" s="52"/>
      <c r="C2475" s="186"/>
      <c r="D2475" s="186"/>
      <c r="E2475" s="186"/>
      <c r="F2475" s="186"/>
      <c r="G2475" s="187"/>
      <c r="H2475" s="186"/>
      <c r="I2475" s="186"/>
    </row>
    <row r="2476" spans="1:9" ht="18.95" customHeight="1" x14ac:dyDescent="0.25">
      <c r="A2476" s="52"/>
      <c r="C2476" s="186"/>
      <c r="D2476" s="186"/>
      <c r="E2476" s="186"/>
      <c r="F2476" s="186"/>
      <c r="G2476" s="187"/>
      <c r="H2476" s="186"/>
      <c r="I2476" s="186"/>
    </row>
    <row r="2477" spans="1:9" ht="18.95" customHeight="1" x14ac:dyDescent="0.25">
      <c r="A2477" s="52"/>
      <c r="C2477" s="186"/>
      <c r="D2477" s="186"/>
      <c r="E2477" s="186"/>
      <c r="F2477" s="186"/>
      <c r="G2477" s="187"/>
      <c r="H2477" s="186"/>
      <c r="I2477" s="186"/>
    </row>
    <row r="2478" spans="1:9" ht="18.95" customHeight="1" x14ac:dyDescent="0.25">
      <c r="A2478" s="52"/>
      <c r="C2478" s="186"/>
      <c r="D2478" s="186"/>
      <c r="E2478" s="186"/>
      <c r="F2478" s="186"/>
      <c r="G2478" s="187"/>
      <c r="H2478" s="186"/>
      <c r="I2478" s="186"/>
    </row>
    <row r="2479" spans="1:9" ht="18.95" customHeight="1" x14ac:dyDescent="0.25">
      <c r="A2479" s="52"/>
      <c r="C2479" s="186"/>
      <c r="D2479" s="186"/>
      <c r="E2479" s="186"/>
      <c r="F2479" s="186"/>
      <c r="G2479" s="187"/>
      <c r="H2479" s="186"/>
      <c r="I2479" s="186"/>
    </row>
    <row r="2480" spans="1:9" ht="18.95" customHeight="1" x14ac:dyDescent="0.25">
      <c r="A2480" s="52"/>
      <c r="C2480" s="186"/>
      <c r="D2480" s="186"/>
      <c r="E2480" s="186"/>
      <c r="F2480" s="186"/>
      <c r="G2480" s="187"/>
      <c r="H2480" s="186"/>
      <c r="I2480" s="186"/>
    </row>
    <row r="2481" spans="1:9" ht="18.95" customHeight="1" x14ac:dyDescent="0.25">
      <c r="A2481" s="52"/>
      <c r="C2481" s="186"/>
      <c r="D2481" s="186"/>
      <c r="E2481" s="186"/>
      <c r="F2481" s="186"/>
      <c r="G2481" s="187"/>
      <c r="H2481" s="186"/>
      <c r="I2481" s="186"/>
    </row>
    <row r="2482" spans="1:9" ht="18.95" customHeight="1" x14ac:dyDescent="0.25">
      <c r="A2482" s="52"/>
      <c r="C2482" s="186"/>
      <c r="D2482" s="186"/>
      <c r="E2482" s="186"/>
      <c r="F2482" s="186"/>
      <c r="G2482" s="187"/>
      <c r="H2482" s="186"/>
      <c r="I2482" s="186"/>
    </row>
    <row r="2483" spans="1:9" ht="18.95" customHeight="1" x14ac:dyDescent="0.25">
      <c r="A2483" s="52"/>
      <c r="C2483" s="186"/>
      <c r="D2483" s="186"/>
      <c r="E2483" s="186"/>
      <c r="F2483" s="186"/>
      <c r="G2483" s="187"/>
      <c r="H2483" s="186"/>
      <c r="I2483" s="186"/>
    </row>
    <row r="2484" spans="1:9" ht="18.95" customHeight="1" x14ac:dyDescent="0.25">
      <c r="A2484" s="52"/>
      <c r="C2484" s="186"/>
      <c r="D2484" s="186"/>
      <c r="E2484" s="186"/>
      <c r="F2484" s="186"/>
      <c r="G2484" s="187"/>
      <c r="H2484" s="186"/>
      <c r="I2484" s="186"/>
    </row>
    <row r="2485" spans="1:9" ht="18.95" customHeight="1" x14ac:dyDescent="0.25">
      <c r="A2485" s="52"/>
      <c r="C2485" s="186"/>
      <c r="D2485" s="186"/>
      <c r="E2485" s="186"/>
      <c r="F2485" s="186"/>
      <c r="G2485" s="187"/>
      <c r="H2485" s="186"/>
      <c r="I2485" s="186"/>
    </row>
    <row r="2486" spans="1:9" ht="18.95" customHeight="1" x14ac:dyDescent="0.25">
      <c r="A2486" s="52"/>
      <c r="C2486" s="186"/>
      <c r="D2486" s="186"/>
      <c r="E2486" s="186"/>
      <c r="F2486" s="186"/>
      <c r="G2486" s="187"/>
      <c r="H2486" s="186"/>
      <c r="I2486" s="186"/>
    </row>
    <row r="2487" spans="1:9" ht="18.95" customHeight="1" x14ac:dyDescent="0.25">
      <c r="A2487" s="52"/>
      <c r="C2487" s="186"/>
      <c r="D2487" s="186"/>
      <c r="E2487" s="186"/>
      <c r="F2487" s="186"/>
      <c r="G2487" s="187"/>
      <c r="H2487" s="186"/>
      <c r="I2487" s="186"/>
    </row>
    <row r="2488" spans="1:9" ht="18.95" customHeight="1" x14ac:dyDescent="0.25">
      <c r="A2488" s="52"/>
      <c r="C2488" s="186"/>
      <c r="D2488" s="186"/>
      <c r="E2488" s="186"/>
      <c r="F2488" s="186"/>
      <c r="G2488" s="187"/>
      <c r="H2488" s="186"/>
      <c r="I2488" s="186"/>
    </row>
    <row r="2489" spans="1:9" ht="18.95" customHeight="1" x14ac:dyDescent="0.25">
      <c r="A2489" s="52"/>
      <c r="C2489" s="186"/>
      <c r="D2489" s="186"/>
      <c r="E2489" s="186"/>
      <c r="F2489" s="186"/>
      <c r="G2489" s="187"/>
      <c r="H2489" s="186"/>
      <c r="I2489" s="186"/>
    </row>
    <row r="2490" spans="1:9" ht="18.95" customHeight="1" x14ac:dyDescent="0.25">
      <c r="A2490" s="52"/>
      <c r="C2490" s="186"/>
      <c r="D2490" s="186"/>
      <c r="E2490" s="186"/>
      <c r="F2490" s="186"/>
      <c r="G2490" s="187"/>
      <c r="H2490" s="186"/>
      <c r="I2490" s="186"/>
    </row>
    <row r="2491" spans="1:9" ht="18.95" customHeight="1" x14ac:dyDescent="0.25">
      <c r="A2491" s="52"/>
      <c r="C2491" s="186"/>
      <c r="D2491" s="186"/>
      <c r="E2491" s="186"/>
      <c r="F2491" s="186"/>
      <c r="G2491" s="187"/>
      <c r="H2491" s="186"/>
      <c r="I2491" s="186"/>
    </row>
    <row r="2492" spans="1:9" ht="18.95" customHeight="1" x14ac:dyDescent="0.25">
      <c r="A2492" s="52"/>
      <c r="C2492" s="186"/>
      <c r="D2492" s="186"/>
      <c r="E2492" s="186"/>
      <c r="F2492" s="186"/>
      <c r="G2492" s="187"/>
      <c r="H2492" s="186"/>
      <c r="I2492" s="186"/>
    </row>
    <row r="2493" spans="1:9" ht="18.95" customHeight="1" x14ac:dyDescent="0.25">
      <c r="A2493" s="52"/>
      <c r="C2493" s="186"/>
      <c r="D2493" s="186"/>
      <c r="E2493" s="186"/>
      <c r="F2493" s="186"/>
      <c r="G2493" s="187"/>
      <c r="H2493" s="186"/>
      <c r="I2493" s="186"/>
    </row>
    <row r="2494" spans="1:9" ht="18.95" customHeight="1" x14ac:dyDescent="0.25">
      <c r="A2494" s="52"/>
      <c r="C2494" s="186"/>
      <c r="D2494" s="186"/>
      <c r="E2494" s="186"/>
      <c r="F2494" s="186"/>
      <c r="G2494" s="187"/>
      <c r="H2494" s="186"/>
      <c r="I2494" s="186"/>
    </row>
    <row r="2495" spans="1:9" ht="18.95" customHeight="1" x14ac:dyDescent="0.25">
      <c r="A2495" s="52"/>
      <c r="C2495" s="186"/>
      <c r="D2495" s="186"/>
      <c r="E2495" s="186"/>
      <c r="F2495" s="186"/>
      <c r="G2495" s="187"/>
      <c r="H2495" s="186"/>
      <c r="I2495" s="186"/>
    </row>
    <row r="2496" spans="1:9" ht="18.95" customHeight="1" x14ac:dyDescent="0.25">
      <c r="A2496" s="52"/>
      <c r="C2496" s="186"/>
      <c r="D2496" s="186"/>
      <c r="E2496" s="186"/>
      <c r="F2496" s="186"/>
      <c r="G2496" s="187"/>
      <c r="H2496" s="186"/>
      <c r="I2496" s="186"/>
    </row>
    <row r="2497" spans="1:9" ht="18.95" customHeight="1" x14ac:dyDescent="0.25">
      <c r="A2497" s="52"/>
      <c r="C2497" s="186"/>
      <c r="D2497" s="186"/>
      <c r="E2497" s="186"/>
      <c r="F2497" s="186"/>
      <c r="G2497" s="187"/>
      <c r="H2497" s="186"/>
      <c r="I2497" s="186"/>
    </row>
    <row r="2498" spans="1:9" ht="18.95" customHeight="1" x14ac:dyDescent="0.25">
      <c r="A2498" s="52"/>
      <c r="C2498" s="186"/>
      <c r="D2498" s="186"/>
      <c r="E2498" s="186"/>
      <c r="F2498" s="186"/>
      <c r="G2498" s="187"/>
      <c r="H2498" s="186"/>
      <c r="I2498" s="186"/>
    </row>
    <row r="2499" spans="1:9" ht="18.95" customHeight="1" x14ac:dyDescent="0.25">
      <c r="A2499" s="52"/>
      <c r="C2499" s="186"/>
      <c r="D2499" s="186"/>
      <c r="E2499" s="186"/>
      <c r="F2499" s="186"/>
      <c r="G2499" s="187"/>
      <c r="H2499" s="186"/>
      <c r="I2499" s="186"/>
    </row>
    <row r="2500" spans="1:9" ht="18.95" customHeight="1" x14ac:dyDescent="0.25">
      <c r="A2500" s="52"/>
      <c r="C2500" s="186"/>
      <c r="D2500" s="186"/>
      <c r="E2500" s="186"/>
      <c r="F2500" s="186"/>
      <c r="G2500" s="187"/>
      <c r="H2500" s="186"/>
      <c r="I2500" s="186"/>
    </row>
    <row r="2501" spans="1:9" ht="18.95" customHeight="1" x14ac:dyDescent="0.25">
      <c r="A2501" s="52"/>
      <c r="C2501" s="186"/>
      <c r="D2501" s="186"/>
      <c r="E2501" s="186"/>
      <c r="F2501" s="186"/>
      <c r="G2501" s="187"/>
      <c r="H2501" s="186"/>
      <c r="I2501" s="186"/>
    </row>
    <row r="2502" spans="1:9" ht="18.95" customHeight="1" x14ac:dyDescent="0.25">
      <c r="A2502" s="52"/>
      <c r="C2502" s="186"/>
      <c r="D2502" s="186"/>
      <c r="E2502" s="186"/>
      <c r="F2502" s="186"/>
      <c r="G2502" s="187"/>
      <c r="H2502" s="186"/>
      <c r="I2502" s="186"/>
    </row>
    <row r="2503" spans="1:9" ht="18.95" customHeight="1" x14ac:dyDescent="0.25">
      <c r="A2503" s="52"/>
      <c r="C2503" s="186"/>
      <c r="D2503" s="186"/>
      <c r="E2503" s="186"/>
      <c r="F2503" s="186"/>
      <c r="G2503" s="187"/>
      <c r="H2503" s="186"/>
      <c r="I2503" s="186"/>
    </row>
    <row r="2504" spans="1:9" ht="18.95" customHeight="1" x14ac:dyDescent="0.25">
      <c r="A2504" s="52"/>
      <c r="C2504" s="186"/>
      <c r="D2504" s="186"/>
      <c r="E2504" s="186"/>
      <c r="F2504" s="186"/>
      <c r="G2504" s="187"/>
      <c r="H2504" s="186"/>
      <c r="I2504" s="186"/>
    </row>
    <row r="2505" spans="1:9" ht="18.95" customHeight="1" x14ac:dyDescent="0.25">
      <c r="A2505" s="52"/>
      <c r="C2505" s="186"/>
      <c r="D2505" s="186"/>
      <c r="E2505" s="186"/>
      <c r="F2505" s="186"/>
      <c r="G2505" s="187"/>
      <c r="H2505" s="186"/>
      <c r="I2505" s="186"/>
    </row>
    <row r="2506" spans="1:9" ht="18.95" customHeight="1" x14ac:dyDescent="0.25">
      <c r="A2506" s="52"/>
      <c r="C2506" s="186"/>
      <c r="D2506" s="186"/>
      <c r="E2506" s="186"/>
      <c r="F2506" s="186"/>
      <c r="G2506" s="187"/>
      <c r="H2506" s="186"/>
      <c r="I2506" s="186"/>
    </row>
    <row r="2507" spans="1:9" ht="18.95" customHeight="1" x14ac:dyDescent="0.25">
      <c r="A2507" s="52"/>
      <c r="C2507" s="186"/>
      <c r="D2507" s="186"/>
      <c r="E2507" s="186"/>
      <c r="F2507" s="186"/>
      <c r="G2507" s="187"/>
      <c r="H2507" s="186"/>
      <c r="I2507" s="186"/>
    </row>
    <row r="2508" spans="1:9" ht="18.95" customHeight="1" x14ac:dyDescent="0.25">
      <c r="A2508" s="52"/>
      <c r="C2508" s="186"/>
      <c r="D2508" s="186"/>
      <c r="E2508" s="186"/>
      <c r="F2508" s="186"/>
      <c r="G2508" s="187"/>
      <c r="H2508" s="186"/>
      <c r="I2508" s="186"/>
    </row>
    <row r="2509" spans="1:9" ht="18.95" customHeight="1" x14ac:dyDescent="0.25">
      <c r="A2509" s="52"/>
      <c r="C2509" s="186"/>
      <c r="D2509" s="186"/>
      <c r="E2509" s="186"/>
      <c r="F2509" s="186"/>
      <c r="G2509" s="187"/>
      <c r="H2509" s="186"/>
      <c r="I2509" s="186"/>
    </row>
    <row r="2510" spans="1:9" ht="18.95" customHeight="1" x14ac:dyDescent="0.25">
      <c r="A2510" s="52"/>
      <c r="C2510" s="186"/>
      <c r="D2510" s="186"/>
      <c r="E2510" s="186"/>
      <c r="F2510" s="186"/>
      <c r="G2510" s="187"/>
      <c r="H2510" s="186"/>
      <c r="I2510" s="186"/>
    </row>
    <row r="2511" spans="1:9" ht="18.95" customHeight="1" x14ac:dyDescent="0.25"/>
    <row r="2512" spans="1:9" ht="18.95" hidden="1" customHeight="1" x14ac:dyDescent="0.25">
      <c r="C2512"/>
      <c r="D2512"/>
      <c r="E2512"/>
      <c r="F2512"/>
      <c r="G2512"/>
      <c r="H2512"/>
      <c r="I2512"/>
    </row>
    <row r="2513" spans="3:9" ht="18.95" hidden="1" customHeight="1" x14ac:dyDescent="0.25">
      <c r="C2513"/>
      <c r="D2513"/>
      <c r="E2513"/>
      <c r="F2513"/>
      <c r="G2513"/>
      <c r="H2513"/>
      <c r="I2513"/>
    </row>
    <row r="2514" spans="3:9" ht="18.95" hidden="1" customHeight="1" x14ac:dyDescent="0.25">
      <c r="C2514"/>
      <c r="D2514"/>
      <c r="E2514"/>
      <c r="F2514"/>
      <c r="G2514"/>
      <c r="H2514"/>
      <c r="I2514"/>
    </row>
    <row r="2515" spans="3:9" ht="18.95" hidden="1" customHeight="1" x14ac:dyDescent="0.25">
      <c r="C2515"/>
      <c r="D2515"/>
      <c r="E2515"/>
      <c r="F2515"/>
      <c r="G2515"/>
      <c r="H2515"/>
      <c r="I2515"/>
    </row>
    <row r="2516" spans="3:9" ht="18.95" hidden="1" customHeight="1" x14ac:dyDescent="0.25">
      <c r="C2516"/>
      <c r="D2516"/>
      <c r="E2516"/>
      <c r="F2516"/>
      <c r="G2516"/>
      <c r="H2516"/>
      <c r="I2516"/>
    </row>
    <row r="2517" spans="3:9" ht="18.95" hidden="1" customHeight="1" x14ac:dyDescent="0.25">
      <c r="C2517"/>
      <c r="D2517"/>
      <c r="E2517"/>
      <c r="F2517"/>
      <c r="G2517"/>
      <c r="H2517"/>
      <c r="I2517"/>
    </row>
    <row r="2518" spans="3:9" ht="18.95" hidden="1" customHeight="1" x14ac:dyDescent="0.25">
      <c r="C2518"/>
      <c r="D2518"/>
      <c r="E2518"/>
      <c r="F2518"/>
      <c r="G2518"/>
      <c r="H2518"/>
      <c r="I2518"/>
    </row>
    <row r="2519" spans="3:9" ht="18.95" hidden="1" customHeight="1" x14ac:dyDescent="0.25">
      <c r="C2519"/>
      <c r="D2519"/>
      <c r="E2519"/>
      <c r="F2519"/>
      <c r="G2519"/>
      <c r="H2519"/>
      <c r="I2519"/>
    </row>
    <row r="2520" spans="3:9" ht="18.95" hidden="1" customHeight="1" x14ac:dyDescent="0.25">
      <c r="C2520"/>
      <c r="D2520"/>
      <c r="E2520"/>
      <c r="F2520"/>
      <c r="G2520"/>
      <c r="H2520"/>
      <c r="I2520"/>
    </row>
    <row r="2521" spans="3:9" ht="18.95" hidden="1" customHeight="1" x14ac:dyDescent="0.25">
      <c r="C2521"/>
      <c r="D2521"/>
      <c r="E2521"/>
      <c r="F2521"/>
      <c r="G2521"/>
      <c r="H2521"/>
      <c r="I2521"/>
    </row>
    <row r="2522" spans="3:9" ht="18.95" hidden="1" customHeight="1" x14ac:dyDescent="0.25">
      <c r="C2522"/>
      <c r="D2522"/>
      <c r="E2522"/>
      <c r="F2522"/>
      <c r="G2522"/>
      <c r="H2522"/>
      <c r="I2522"/>
    </row>
    <row r="2523" spans="3:9" ht="18.95" hidden="1" customHeight="1" x14ac:dyDescent="0.25">
      <c r="C2523"/>
      <c r="D2523"/>
      <c r="E2523"/>
      <c r="F2523"/>
      <c r="G2523"/>
      <c r="H2523"/>
      <c r="I2523"/>
    </row>
    <row r="2524" spans="3:9" ht="18.95" hidden="1" customHeight="1" x14ac:dyDescent="0.25">
      <c r="C2524"/>
      <c r="D2524"/>
      <c r="E2524"/>
      <c r="F2524"/>
      <c r="G2524"/>
      <c r="H2524"/>
      <c r="I2524"/>
    </row>
    <row r="2525" spans="3:9" ht="18.95" hidden="1" customHeight="1" x14ac:dyDescent="0.25">
      <c r="C2525"/>
      <c r="D2525"/>
      <c r="E2525"/>
      <c r="F2525"/>
      <c r="G2525"/>
      <c r="H2525"/>
      <c r="I2525"/>
    </row>
    <row r="2526" spans="3:9" ht="18.95" hidden="1" customHeight="1" x14ac:dyDescent="0.25">
      <c r="C2526"/>
      <c r="D2526"/>
      <c r="E2526"/>
      <c r="F2526"/>
      <c r="G2526"/>
      <c r="H2526"/>
      <c r="I2526"/>
    </row>
    <row r="2527" spans="3:9" ht="18.95" hidden="1" customHeight="1" x14ac:dyDescent="0.25">
      <c r="C2527"/>
      <c r="D2527"/>
      <c r="E2527"/>
      <c r="F2527"/>
      <c r="G2527"/>
      <c r="H2527"/>
      <c r="I2527"/>
    </row>
    <row r="2528" spans="3:9" ht="18.95" hidden="1" customHeight="1" x14ac:dyDescent="0.25">
      <c r="C2528"/>
      <c r="D2528"/>
      <c r="E2528"/>
      <c r="F2528"/>
      <c r="G2528"/>
      <c r="H2528"/>
      <c r="I2528"/>
    </row>
    <row r="2529" spans="3:9" ht="18.95" hidden="1" customHeight="1" x14ac:dyDescent="0.25">
      <c r="C2529"/>
      <c r="D2529"/>
      <c r="E2529"/>
      <c r="F2529"/>
      <c r="G2529"/>
      <c r="H2529"/>
      <c r="I2529"/>
    </row>
    <row r="2530" spans="3:9" ht="18.95" hidden="1" customHeight="1" x14ac:dyDescent="0.25">
      <c r="C2530"/>
      <c r="D2530"/>
      <c r="E2530"/>
      <c r="F2530"/>
      <c r="G2530"/>
      <c r="H2530"/>
      <c r="I2530"/>
    </row>
    <row r="2531" spans="3:9" ht="18.95" hidden="1" customHeight="1" x14ac:dyDescent="0.25">
      <c r="C2531"/>
      <c r="D2531"/>
      <c r="E2531"/>
      <c r="F2531"/>
      <c r="G2531"/>
      <c r="H2531"/>
      <c r="I2531"/>
    </row>
    <row r="2532" spans="3:9" ht="18.95" hidden="1" customHeight="1" x14ac:dyDescent="0.25">
      <c r="C2532"/>
      <c r="D2532"/>
      <c r="E2532"/>
      <c r="F2532"/>
      <c r="G2532"/>
      <c r="H2532"/>
      <c r="I2532"/>
    </row>
    <row r="2533" spans="3:9" ht="18.95" hidden="1" customHeight="1" x14ac:dyDescent="0.25">
      <c r="C2533"/>
      <c r="D2533"/>
      <c r="E2533"/>
      <c r="F2533"/>
      <c r="G2533"/>
      <c r="H2533"/>
      <c r="I2533"/>
    </row>
    <row r="2534" spans="3:9" ht="18.95" hidden="1" customHeight="1" x14ac:dyDescent="0.25">
      <c r="C2534"/>
      <c r="D2534"/>
      <c r="E2534"/>
      <c r="F2534"/>
      <c r="G2534"/>
      <c r="H2534"/>
      <c r="I2534"/>
    </row>
    <row r="2535" spans="3:9" ht="18.95" hidden="1" customHeight="1" x14ac:dyDescent="0.25">
      <c r="C2535"/>
      <c r="D2535"/>
      <c r="E2535"/>
      <c r="F2535"/>
      <c r="G2535"/>
      <c r="H2535"/>
      <c r="I2535"/>
    </row>
    <row r="2536" spans="3:9" ht="18.95" hidden="1" customHeight="1" x14ac:dyDescent="0.25">
      <c r="C2536"/>
      <c r="D2536"/>
      <c r="E2536"/>
      <c r="F2536"/>
      <c r="G2536"/>
      <c r="H2536"/>
      <c r="I2536"/>
    </row>
    <row r="2537" spans="3:9" ht="18.95" hidden="1" customHeight="1" x14ac:dyDescent="0.25">
      <c r="C2537"/>
      <c r="D2537"/>
      <c r="E2537"/>
      <c r="F2537"/>
      <c r="G2537"/>
      <c r="H2537"/>
      <c r="I2537"/>
    </row>
    <row r="2538" spans="3:9" ht="18.95" hidden="1" customHeight="1" x14ac:dyDescent="0.25">
      <c r="C2538"/>
      <c r="D2538"/>
      <c r="E2538"/>
      <c r="F2538"/>
      <c r="G2538"/>
      <c r="H2538"/>
      <c r="I2538"/>
    </row>
    <row r="2539" spans="3:9" ht="18.95" hidden="1" customHeight="1" x14ac:dyDescent="0.25">
      <c r="C2539"/>
      <c r="D2539"/>
      <c r="E2539"/>
      <c r="F2539"/>
      <c r="G2539"/>
      <c r="H2539"/>
      <c r="I2539"/>
    </row>
    <row r="2540" spans="3:9" ht="18.95" hidden="1" customHeight="1" x14ac:dyDescent="0.25">
      <c r="C2540"/>
      <c r="D2540"/>
      <c r="E2540"/>
      <c r="F2540"/>
      <c r="G2540"/>
      <c r="H2540"/>
      <c r="I2540"/>
    </row>
    <row r="2541" spans="3:9" ht="18.95" hidden="1" customHeight="1" x14ac:dyDescent="0.25">
      <c r="C2541"/>
      <c r="D2541"/>
      <c r="E2541"/>
      <c r="F2541"/>
      <c r="G2541"/>
      <c r="H2541"/>
      <c r="I2541"/>
    </row>
    <row r="2542" spans="3:9" ht="18.95" hidden="1" customHeight="1" x14ac:dyDescent="0.25">
      <c r="C2542"/>
      <c r="D2542"/>
      <c r="E2542"/>
      <c r="F2542"/>
      <c r="G2542"/>
      <c r="H2542"/>
      <c r="I2542"/>
    </row>
    <row r="2543" spans="3:9" ht="18.95" hidden="1" customHeight="1" x14ac:dyDescent="0.25">
      <c r="C2543"/>
      <c r="D2543"/>
      <c r="E2543"/>
      <c r="F2543"/>
      <c r="G2543"/>
      <c r="H2543"/>
      <c r="I2543"/>
    </row>
    <row r="2544" spans="3:9" ht="18.95" hidden="1" customHeight="1" x14ac:dyDescent="0.25">
      <c r="C2544"/>
      <c r="D2544"/>
      <c r="E2544"/>
      <c r="F2544"/>
      <c r="G2544"/>
      <c r="H2544"/>
      <c r="I2544"/>
    </row>
    <row r="2545" spans="3:9" ht="18.95" hidden="1" customHeight="1" x14ac:dyDescent="0.25">
      <c r="C2545"/>
      <c r="D2545"/>
      <c r="E2545"/>
      <c r="F2545"/>
      <c r="G2545"/>
      <c r="H2545"/>
      <c r="I2545"/>
    </row>
    <row r="2546" spans="3:9" ht="18.95" hidden="1" customHeight="1" x14ac:dyDescent="0.25">
      <c r="C2546"/>
      <c r="D2546"/>
      <c r="E2546"/>
      <c r="F2546"/>
      <c r="G2546"/>
      <c r="H2546"/>
      <c r="I2546"/>
    </row>
    <row r="2547" spans="3:9" ht="18.95" hidden="1" customHeight="1" x14ac:dyDescent="0.25">
      <c r="C2547"/>
      <c r="D2547"/>
      <c r="E2547"/>
      <c r="F2547"/>
      <c r="G2547"/>
      <c r="H2547"/>
      <c r="I2547"/>
    </row>
    <row r="2548" spans="3:9" ht="18.95" hidden="1" customHeight="1" x14ac:dyDescent="0.25">
      <c r="C2548"/>
      <c r="D2548"/>
      <c r="E2548"/>
      <c r="F2548"/>
      <c r="G2548"/>
      <c r="H2548"/>
      <c r="I2548"/>
    </row>
    <row r="2549" spans="3:9" ht="18.95" hidden="1" customHeight="1" x14ac:dyDescent="0.25">
      <c r="C2549"/>
      <c r="D2549"/>
      <c r="E2549"/>
      <c r="F2549"/>
      <c r="G2549"/>
      <c r="H2549"/>
      <c r="I2549"/>
    </row>
    <row r="2550" spans="3:9" ht="18.95" hidden="1" customHeight="1" x14ac:dyDescent="0.25">
      <c r="C2550"/>
      <c r="D2550"/>
      <c r="E2550"/>
      <c r="F2550"/>
      <c r="G2550"/>
      <c r="H2550"/>
      <c r="I2550"/>
    </row>
    <row r="2551" spans="3:9" ht="18.95" hidden="1" customHeight="1" x14ac:dyDescent="0.25">
      <c r="C2551"/>
      <c r="D2551"/>
      <c r="E2551"/>
      <c r="F2551"/>
      <c r="G2551"/>
      <c r="H2551"/>
      <c r="I2551"/>
    </row>
    <row r="2552" spans="3:9" ht="18.95" hidden="1" customHeight="1" x14ac:dyDescent="0.25">
      <c r="C2552"/>
      <c r="D2552"/>
      <c r="E2552"/>
      <c r="F2552"/>
      <c r="G2552"/>
      <c r="H2552"/>
      <c r="I2552"/>
    </row>
    <row r="2553" spans="3:9" ht="18.95" hidden="1" customHeight="1" x14ac:dyDescent="0.25">
      <c r="C2553"/>
      <c r="D2553"/>
      <c r="E2553"/>
      <c r="F2553"/>
      <c r="G2553"/>
      <c r="H2553"/>
      <c r="I2553"/>
    </row>
    <row r="2554" spans="3:9" ht="18.95" hidden="1" customHeight="1" x14ac:dyDescent="0.25">
      <c r="C2554"/>
      <c r="D2554"/>
      <c r="E2554"/>
      <c r="F2554"/>
      <c r="G2554"/>
      <c r="H2554"/>
      <c r="I2554"/>
    </row>
    <row r="2555" spans="3:9" ht="18.95" hidden="1" customHeight="1" x14ac:dyDescent="0.25">
      <c r="C2555"/>
      <c r="D2555"/>
      <c r="E2555"/>
      <c r="F2555"/>
      <c r="G2555"/>
      <c r="H2555"/>
      <c r="I2555"/>
    </row>
    <row r="2556" spans="3:9" ht="18.95" hidden="1" customHeight="1" x14ac:dyDescent="0.25">
      <c r="C2556"/>
      <c r="D2556"/>
      <c r="E2556"/>
      <c r="F2556"/>
      <c r="G2556"/>
      <c r="H2556"/>
      <c r="I2556"/>
    </row>
    <row r="2557" spans="3:9" ht="18.95" hidden="1" customHeight="1" x14ac:dyDescent="0.25">
      <c r="C2557"/>
      <c r="D2557"/>
      <c r="E2557"/>
      <c r="F2557"/>
      <c r="G2557"/>
      <c r="H2557"/>
      <c r="I2557"/>
    </row>
    <row r="2558" spans="3:9" ht="18.95" hidden="1" customHeight="1" x14ac:dyDescent="0.25">
      <c r="C2558"/>
      <c r="D2558"/>
      <c r="E2558"/>
      <c r="F2558"/>
      <c r="G2558"/>
      <c r="H2558"/>
      <c r="I2558"/>
    </row>
    <row r="2559" spans="3:9" ht="18.95" hidden="1" customHeight="1" x14ac:dyDescent="0.25">
      <c r="C2559"/>
      <c r="D2559"/>
      <c r="E2559"/>
      <c r="F2559"/>
      <c r="G2559"/>
      <c r="H2559"/>
      <c r="I2559"/>
    </row>
    <row r="2560" spans="3:9" ht="18.95" hidden="1" customHeight="1" x14ac:dyDescent="0.25">
      <c r="C2560"/>
      <c r="D2560"/>
      <c r="E2560"/>
      <c r="F2560"/>
      <c r="G2560"/>
      <c r="H2560"/>
      <c r="I2560"/>
    </row>
    <row r="2561" spans="3:9" ht="18.95" hidden="1" customHeight="1" x14ac:dyDescent="0.25">
      <c r="C2561"/>
      <c r="D2561"/>
      <c r="E2561"/>
      <c r="F2561"/>
      <c r="G2561"/>
      <c r="H2561"/>
      <c r="I2561"/>
    </row>
    <row r="2562" spans="3:9" ht="18.95" hidden="1" customHeight="1" x14ac:dyDescent="0.25">
      <c r="C2562"/>
      <c r="D2562"/>
      <c r="E2562"/>
      <c r="F2562"/>
      <c r="G2562"/>
      <c r="H2562"/>
      <c r="I2562"/>
    </row>
    <row r="2563" spans="3:9" ht="18.95" hidden="1" customHeight="1" x14ac:dyDescent="0.25">
      <c r="C2563"/>
      <c r="D2563"/>
      <c r="E2563"/>
      <c r="F2563"/>
      <c r="G2563"/>
      <c r="H2563"/>
      <c r="I2563"/>
    </row>
    <row r="2564" spans="3:9" ht="18.95" hidden="1" customHeight="1" x14ac:dyDescent="0.25">
      <c r="C2564"/>
      <c r="D2564"/>
      <c r="E2564"/>
      <c r="F2564"/>
      <c r="G2564"/>
      <c r="H2564"/>
      <c r="I2564"/>
    </row>
    <row r="2565" spans="3:9" ht="18.95" hidden="1" customHeight="1" x14ac:dyDescent="0.25">
      <c r="C2565"/>
      <c r="D2565"/>
      <c r="E2565"/>
      <c r="F2565"/>
      <c r="G2565"/>
      <c r="H2565"/>
      <c r="I2565"/>
    </row>
    <row r="2566" spans="3:9" ht="18.95" hidden="1" customHeight="1" x14ac:dyDescent="0.25">
      <c r="C2566"/>
      <c r="D2566"/>
      <c r="E2566"/>
      <c r="F2566"/>
      <c r="G2566"/>
      <c r="H2566"/>
      <c r="I2566"/>
    </row>
    <row r="2567" spans="3:9" ht="18.95" hidden="1" customHeight="1" x14ac:dyDescent="0.25">
      <c r="C2567"/>
      <c r="D2567"/>
      <c r="E2567"/>
      <c r="F2567"/>
      <c r="G2567"/>
      <c r="H2567"/>
      <c r="I2567"/>
    </row>
    <row r="2568" spans="3:9" ht="18.95" hidden="1" customHeight="1" x14ac:dyDescent="0.25">
      <c r="C2568"/>
      <c r="D2568"/>
      <c r="E2568"/>
      <c r="F2568"/>
      <c r="G2568"/>
      <c r="H2568"/>
      <c r="I2568"/>
    </row>
    <row r="2569" spans="3:9" ht="18.95" hidden="1" customHeight="1" x14ac:dyDescent="0.25">
      <c r="C2569"/>
      <c r="D2569"/>
      <c r="E2569"/>
      <c r="F2569"/>
      <c r="G2569"/>
      <c r="H2569"/>
      <c r="I2569"/>
    </row>
    <row r="2570" spans="3:9" ht="18.95" hidden="1" customHeight="1" x14ac:dyDescent="0.25">
      <c r="C2570"/>
      <c r="D2570"/>
      <c r="E2570"/>
      <c r="F2570"/>
      <c r="G2570"/>
      <c r="H2570"/>
      <c r="I2570"/>
    </row>
    <row r="2571" spans="3:9" ht="18.95" hidden="1" customHeight="1" x14ac:dyDescent="0.25">
      <c r="C2571"/>
      <c r="D2571"/>
      <c r="E2571"/>
      <c r="F2571"/>
      <c r="G2571"/>
      <c r="H2571"/>
      <c r="I2571"/>
    </row>
    <row r="2572" spans="3:9" ht="18.95" hidden="1" customHeight="1" x14ac:dyDescent="0.25">
      <c r="C2572"/>
      <c r="D2572"/>
      <c r="E2572"/>
      <c r="F2572"/>
      <c r="G2572"/>
      <c r="H2572"/>
      <c r="I2572"/>
    </row>
    <row r="2573" spans="3:9" ht="18.95" hidden="1" customHeight="1" x14ac:dyDescent="0.25">
      <c r="C2573"/>
      <c r="D2573"/>
      <c r="E2573"/>
      <c r="F2573"/>
      <c r="G2573"/>
      <c r="H2573"/>
      <c r="I2573"/>
    </row>
    <row r="2574" spans="3:9" ht="18.95" hidden="1" customHeight="1" x14ac:dyDescent="0.25">
      <c r="C2574"/>
      <c r="D2574"/>
      <c r="E2574"/>
      <c r="F2574"/>
      <c r="G2574"/>
      <c r="H2574"/>
      <c r="I2574"/>
    </row>
    <row r="2575" spans="3:9" ht="18.95" hidden="1" customHeight="1" x14ac:dyDescent="0.25">
      <c r="C2575"/>
      <c r="D2575"/>
      <c r="E2575"/>
      <c r="F2575"/>
      <c r="G2575"/>
      <c r="H2575"/>
      <c r="I2575"/>
    </row>
    <row r="2576" spans="3:9" ht="18.95" hidden="1" customHeight="1" x14ac:dyDescent="0.25">
      <c r="C2576"/>
      <c r="D2576"/>
      <c r="E2576"/>
      <c r="F2576"/>
      <c r="G2576"/>
      <c r="H2576"/>
      <c r="I2576"/>
    </row>
    <row r="2577" spans="3:9" ht="18.95" hidden="1" customHeight="1" x14ac:dyDescent="0.25">
      <c r="C2577"/>
      <c r="D2577"/>
      <c r="E2577"/>
      <c r="F2577"/>
      <c r="G2577"/>
      <c r="H2577"/>
      <c r="I2577"/>
    </row>
    <row r="2578" spans="3:9" ht="18.95" hidden="1" customHeight="1" x14ac:dyDescent="0.25">
      <c r="C2578"/>
      <c r="D2578"/>
      <c r="E2578"/>
      <c r="F2578"/>
      <c r="G2578"/>
      <c r="H2578"/>
      <c r="I2578"/>
    </row>
    <row r="2579" spans="3:9" ht="18.95" hidden="1" customHeight="1" x14ac:dyDescent="0.25">
      <c r="C2579"/>
      <c r="D2579"/>
      <c r="E2579"/>
      <c r="F2579"/>
      <c r="G2579"/>
      <c r="H2579"/>
      <c r="I2579"/>
    </row>
    <row r="2580" spans="3:9" ht="18.95" hidden="1" customHeight="1" x14ac:dyDescent="0.25">
      <c r="C2580"/>
      <c r="D2580"/>
      <c r="E2580"/>
      <c r="F2580"/>
      <c r="G2580"/>
      <c r="H2580"/>
      <c r="I2580"/>
    </row>
    <row r="2581" spans="3:9" ht="18.95" hidden="1" customHeight="1" x14ac:dyDescent="0.25">
      <c r="C2581"/>
      <c r="D2581"/>
      <c r="E2581"/>
      <c r="F2581"/>
      <c r="G2581"/>
      <c r="H2581"/>
      <c r="I2581"/>
    </row>
    <row r="2582" spans="3:9" ht="18.95" hidden="1" customHeight="1" x14ac:dyDescent="0.25">
      <c r="C2582"/>
      <c r="D2582"/>
      <c r="E2582"/>
      <c r="F2582"/>
      <c r="G2582"/>
      <c r="H2582"/>
      <c r="I2582"/>
    </row>
    <row r="2583" spans="3:9" ht="18.95" hidden="1" customHeight="1" x14ac:dyDescent="0.25">
      <c r="C2583"/>
      <c r="D2583"/>
      <c r="E2583"/>
      <c r="F2583"/>
      <c r="G2583"/>
      <c r="H2583"/>
      <c r="I2583"/>
    </row>
    <row r="2584" spans="3:9" ht="18.95" hidden="1" customHeight="1" x14ac:dyDescent="0.25">
      <c r="C2584"/>
      <c r="D2584"/>
      <c r="E2584"/>
      <c r="F2584"/>
      <c r="G2584"/>
      <c r="H2584"/>
      <c r="I2584"/>
    </row>
    <row r="2585" spans="3:9" ht="18.95" hidden="1" customHeight="1" x14ac:dyDescent="0.25">
      <c r="C2585"/>
      <c r="D2585"/>
      <c r="E2585"/>
      <c r="F2585"/>
      <c r="G2585"/>
      <c r="H2585"/>
      <c r="I2585"/>
    </row>
    <row r="2586" spans="3:9" ht="18.95" hidden="1" customHeight="1" x14ac:dyDescent="0.25">
      <c r="C2586"/>
      <c r="D2586"/>
      <c r="E2586"/>
      <c r="F2586"/>
      <c r="G2586"/>
      <c r="H2586"/>
      <c r="I2586"/>
    </row>
    <row r="2587" spans="3:9" ht="18.95" hidden="1" customHeight="1" x14ac:dyDescent="0.25">
      <c r="C2587"/>
      <c r="D2587"/>
      <c r="E2587"/>
      <c r="F2587"/>
      <c r="G2587"/>
      <c r="H2587"/>
      <c r="I2587"/>
    </row>
    <row r="2588" spans="3:9" ht="18.95" hidden="1" customHeight="1" x14ac:dyDescent="0.25">
      <c r="C2588"/>
      <c r="D2588"/>
      <c r="E2588"/>
      <c r="F2588"/>
      <c r="G2588"/>
      <c r="H2588"/>
      <c r="I2588"/>
    </row>
    <row r="2589" spans="3:9" ht="18.95" hidden="1" customHeight="1" x14ac:dyDescent="0.25">
      <c r="C2589"/>
      <c r="D2589"/>
      <c r="E2589"/>
      <c r="F2589"/>
      <c r="G2589"/>
      <c r="H2589"/>
      <c r="I2589"/>
    </row>
    <row r="2590" spans="3:9" ht="18.95" hidden="1" customHeight="1" x14ac:dyDescent="0.25">
      <c r="C2590"/>
      <c r="D2590"/>
      <c r="E2590"/>
      <c r="F2590"/>
      <c r="G2590"/>
      <c r="H2590"/>
      <c r="I2590"/>
    </row>
    <row r="2591" spans="3:9" ht="18.95" hidden="1" customHeight="1" x14ac:dyDescent="0.25">
      <c r="C2591"/>
      <c r="D2591"/>
      <c r="E2591"/>
      <c r="F2591"/>
      <c r="G2591"/>
      <c r="H2591"/>
      <c r="I2591"/>
    </row>
    <row r="2592" spans="3:9" ht="18.95" hidden="1" customHeight="1" x14ac:dyDescent="0.25">
      <c r="C2592"/>
      <c r="D2592"/>
      <c r="E2592"/>
      <c r="F2592"/>
      <c r="G2592"/>
      <c r="H2592"/>
      <c r="I2592"/>
    </row>
    <row r="2593" spans="3:9" ht="18.95" hidden="1" customHeight="1" x14ac:dyDescent="0.25">
      <c r="C2593"/>
      <c r="D2593"/>
      <c r="E2593"/>
      <c r="F2593"/>
      <c r="G2593"/>
      <c r="H2593"/>
      <c r="I2593"/>
    </row>
    <row r="2594" spans="3:9" ht="18.95" hidden="1" customHeight="1" x14ac:dyDescent="0.25">
      <c r="C2594"/>
      <c r="D2594"/>
      <c r="E2594"/>
      <c r="F2594"/>
      <c r="G2594"/>
      <c r="H2594"/>
      <c r="I2594"/>
    </row>
    <row r="2595" spans="3:9" ht="18.95" hidden="1" customHeight="1" x14ac:dyDescent="0.25">
      <c r="C2595"/>
      <c r="D2595"/>
      <c r="E2595"/>
      <c r="F2595"/>
      <c r="G2595"/>
      <c r="H2595"/>
      <c r="I2595"/>
    </row>
    <row r="2596" spans="3:9" ht="18.95" hidden="1" customHeight="1" x14ac:dyDescent="0.25">
      <c r="C2596"/>
      <c r="D2596"/>
      <c r="E2596"/>
      <c r="F2596"/>
      <c r="G2596"/>
      <c r="H2596"/>
      <c r="I2596"/>
    </row>
    <row r="2597" spans="3:9" ht="18.95" hidden="1" customHeight="1" x14ac:dyDescent="0.25">
      <c r="C2597"/>
      <c r="D2597"/>
      <c r="E2597"/>
      <c r="F2597"/>
      <c r="G2597"/>
      <c r="H2597"/>
      <c r="I2597"/>
    </row>
    <row r="2598" spans="3:9" ht="18.95" hidden="1" customHeight="1" x14ac:dyDescent="0.25">
      <c r="C2598"/>
      <c r="D2598"/>
      <c r="E2598"/>
      <c r="F2598"/>
      <c r="G2598"/>
      <c r="H2598"/>
      <c r="I2598"/>
    </row>
    <row r="2599" spans="3:9" ht="18.95" hidden="1" customHeight="1" x14ac:dyDescent="0.25">
      <c r="C2599"/>
      <c r="D2599"/>
      <c r="E2599"/>
      <c r="F2599"/>
      <c r="G2599"/>
      <c r="H2599"/>
      <c r="I2599"/>
    </row>
    <row r="2600" spans="3:9" ht="18.95" hidden="1" customHeight="1" x14ac:dyDescent="0.25">
      <c r="C2600"/>
      <c r="D2600"/>
      <c r="E2600"/>
      <c r="F2600"/>
      <c r="G2600"/>
      <c r="H2600"/>
      <c r="I2600"/>
    </row>
    <row r="2601" spans="3:9" ht="18.95" hidden="1" customHeight="1" x14ac:dyDescent="0.25">
      <c r="C2601"/>
      <c r="D2601"/>
      <c r="E2601"/>
      <c r="F2601"/>
      <c r="G2601"/>
      <c r="H2601"/>
      <c r="I2601"/>
    </row>
    <row r="2602" spans="3:9" ht="18.95" hidden="1" customHeight="1" x14ac:dyDescent="0.25">
      <c r="C2602"/>
      <c r="D2602"/>
      <c r="E2602"/>
      <c r="F2602"/>
      <c r="G2602"/>
      <c r="H2602"/>
      <c r="I2602"/>
    </row>
    <row r="2603" spans="3:9" ht="18.95" hidden="1" customHeight="1" x14ac:dyDescent="0.25">
      <c r="C2603"/>
      <c r="D2603"/>
      <c r="E2603"/>
      <c r="F2603"/>
      <c r="G2603"/>
      <c r="H2603"/>
      <c r="I2603"/>
    </row>
    <row r="2604" spans="3:9" ht="18.95" hidden="1" customHeight="1" x14ac:dyDescent="0.25">
      <c r="C2604"/>
      <c r="D2604"/>
      <c r="E2604"/>
      <c r="F2604"/>
      <c r="G2604"/>
      <c r="H2604"/>
      <c r="I2604"/>
    </row>
    <row r="2605" spans="3:9" ht="18.95" hidden="1" customHeight="1" x14ac:dyDescent="0.25">
      <c r="C2605"/>
      <c r="D2605"/>
      <c r="E2605"/>
      <c r="F2605"/>
      <c r="G2605"/>
      <c r="H2605"/>
      <c r="I2605"/>
    </row>
    <row r="2606" spans="3:9" ht="18.95" hidden="1" customHeight="1" x14ac:dyDescent="0.25">
      <c r="C2606"/>
      <c r="D2606"/>
      <c r="E2606"/>
      <c r="F2606"/>
      <c r="G2606"/>
      <c r="H2606"/>
      <c r="I2606"/>
    </row>
    <row r="2607" spans="3:9" ht="18.95" hidden="1" customHeight="1" x14ac:dyDescent="0.25">
      <c r="C2607"/>
      <c r="D2607"/>
      <c r="E2607"/>
      <c r="F2607"/>
      <c r="G2607"/>
      <c r="H2607"/>
      <c r="I2607"/>
    </row>
    <row r="2608" spans="3:9" ht="18.95" hidden="1" customHeight="1" x14ac:dyDescent="0.25">
      <c r="C2608"/>
      <c r="D2608"/>
      <c r="E2608"/>
      <c r="F2608"/>
      <c r="G2608"/>
      <c r="H2608"/>
      <c r="I2608"/>
    </row>
    <row r="2609" spans="3:9" ht="18.95" hidden="1" customHeight="1" x14ac:dyDescent="0.25">
      <c r="C2609"/>
      <c r="D2609"/>
      <c r="E2609"/>
      <c r="F2609"/>
      <c r="G2609"/>
      <c r="H2609"/>
      <c r="I2609"/>
    </row>
    <row r="2610" spans="3:9" ht="18.95" hidden="1" customHeight="1" x14ac:dyDescent="0.25">
      <c r="C2610"/>
      <c r="D2610"/>
      <c r="E2610"/>
      <c r="F2610"/>
      <c r="G2610"/>
      <c r="H2610"/>
      <c r="I2610"/>
    </row>
    <row r="2611" spans="3:9" ht="18.95" hidden="1" customHeight="1" x14ac:dyDescent="0.25">
      <c r="C2611"/>
      <c r="D2611"/>
      <c r="E2611"/>
      <c r="F2611"/>
      <c r="G2611"/>
      <c r="H2611"/>
      <c r="I2611"/>
    </row>
    <row r="2612" spans="3:9" ht="18.95" hidden="1" customHeight="1" x14ac:dyDescent="0.25">
      <c r="C2612"/>
      <c r="D2612"/>
      <c r="E2612"/>
      <c r="F2612"/>
      <c r="G2612"/>
      <c r="H2612"/>
      <c r="I2612"/>
    </row>
    <row r="2613" spans="3:9" ht="18.95" hidden="1" customHeight="1" x14ac:dyDescent="0.25">
      <c r="C2613"/>
      <c r="D2613"/>
      <c r="E2613"/>
      <c r="F2613"/>
      <c r="G2613"/>
      <c r="H2613"/>
      <c r="I2613"/>
    </row>
    <row r="2614" spans="3:9" ht="18.95" hidden="1" customHeight="1" x14ac:dyDescent="0.25">
      <c r="C2614"/>
      <c r="D2614"/>
      <c r="E2614"/>
      <c r="F2614"/>
      <c r="G2614"/>
      <c r="H2614"/>
      <c r="I2614"/>
    </row>
    <row r="2615" spans="3:9" ht="18.95" hidden="1" customHeight="1" x14ac:dyDescent="0.25">
      <c r="C2615"/>
      <c r="D2615"/>
      <c r="E2615"/>
      <c r="F2615"/>
      <c r="G2615"/>
      <c r="H2615"/>
      <c r="I2615"/>
    </row>
    <row r="2616" spans="3:9" ht="18.95" hidden="1" customHeight="1" x14ac:dyDescent="0.25">
      <c r="C2616"/>
      <c r="D2616"/>
      <c r="E2616"/>
      <c r="F2616"/>
      <c r="G2616"/>
      <c r="H2616"/>
      <c r="I2616"/>
    </row>
    <row r="2617" spans="3:9" ht="18.95" hidden="1" customHeight="1" x14ac:dyDescent="0.25">
      <c r="C2617"/>
      <c r="D2617"/>
      <c r="E2617"/>
      <c r="F2617"/>
      <c r="G2617"/>
      <c r="H2617"/>
      <c r="I2617"/>
    </row>
    <row r="2618" spans="3:9" ht="18.95" hidden="1" customHeight="1" x14ac:dyDescent="0.25">
      <c r="C2618"/>
      <c r="D2618"/>
      <c r="E2618"/>
      <c r="F2618"/>
      <c r="G2618"/>
      <c r="H2618"/>
      <c r="I2618"/>
    </row>
    <row r="2619" spans="3:9" ht="18.95" hidden="1" customHeight="1" x14ac:dyDescent="0.25">
      <c r="C2619"/>
      <c r="D2619"/>
      <c r="E2619"/>
      <c r="F2619"/>
      <c r="G2619"/>
      <c r="H2619"/>
      <c r="I2619"/>
    </row>
    <row r="2620" spans="3:9" ht="18.95" hidden="1" customHeight="1" x14ac:dyDescent="0.25">
      <c r="C2620"/>
      <c r="D2620"/>
      <c r="E2620"/>
      <c r="F2620"/>
      <c r="G2620"/>
      <c r="H2620"/>
      <c r="I2620"/>
    </row>
    <row r="2621" spans="3:9" ht="18.95" hidden="1" customHeight="1" x14ac:dyDescent="0.25">
      <c r="C2621"/>
      <c r="D2621"/>
      <c r="E2621"/>
      <c r="F2621"/>
      <c r="G2621"/>
      <c r="H2621"/>
      <c r="I2621"/>
    </row>
    <row r="2622" spans="3:9" ht="18.95" hidden="1" customHeight="1" x14ac:dyDescent="0.25">
      <c r="C2622"/>
      <c r="D2622"/>
      <c r="E2622"/>
      <c r="F2622"/>
      <c r="G2622"/>
      <c r="H2622"/>
      <c r="I2622"/>
    </row>
    <row r="2623" spans="3:9" ht="18.95" hidden="1" customHeight="1" x14ac:dyDescent="0.25">
      <c r="C2623"/>
      <c r="D2623"/>
      <c r="E2623"/>
      <c r="F2623"/>
      <c r="G2623"/>
      <c r="H2623"/>
      <c r="I2623"/>
    </row>
    <row r="2624" spans="3:9" ht="18.95" hidden="1" customHeight="1" x14ac:dyDescent="0.25">
      <c r="C2624"/>
      <c r="D2624"/>
      <c r="E2624"/>
      <c r="F2624"/>
      <c r="G2624"/>
      <c r="H2624"/>
      <c r="I2624"/>
    </row>
    <row r="2625" spans="3:9" ht="18.95" hidden="1" customHeight="1" x14ac:dyDescent="0.25">
      <c r="C2625"/>
      <c r="D2625"/>
      <c r="E2625"/>
      <c r="F2625"/>
      <c r="G2625"/>
      <c r="H2625"/>
      <c r="I2625"/>
    </row>
    <row r="2626" spans="3:9" ht="18.95" hidden="1" customHeight="1" x14ac:dyDescent="0.25">
      <c r="C2626"/>
      <c r="D2626"/>
      <c r="E2626"/>
      <c r="F2626"/>
      <c r="G2626"/>
      <c r="H2626"/>
      <c r="I2626"/>
    </row>
    <row r="2627" spans="3:9" ht="18.95" hidden="1" customHeight="1" x14ac:dyDescent="0.25">
      <c r="C2627"/>
      <c r="D2627"/>
      <c r="E2627"/>
      <c r="F2627"/>
      <c r="G2627"/>
      <c r="H2627"/>
      <c r="I2627"/>
    </row>
    <row r="2628" spans="3:9" ht="18.95" hidden="1" customHeight="1" x14ac:dyDescent="0.25">
      <c r="C2628"/>
      <c r="D2628"/>
      <c r="E2628"/>
      <c r="F2628"/>
      <c r="G2628"/>
      <c r="H2628"/>
      <c r="I2628"/>
    </row>
    <row r="2629" spans="3:9" ht="18.95" hidden="1" customHeight="1" x14ac:dyDescent="0.25">
      <c r="C2629"/>
      <c r="D2629"/>
      <c r="E2629"/>
      <c r="F2629"/>
      <c r="G2629"/>
      <c r="H2629"/>
      <c r="I2629"/>
    </row>
    <row r="2630" spans="3:9" ht="18.95" hidden="1" customHeight="1" x14ac:dyDescent="0.25">
      <c r="C2630"/>
      <c r="D2630"/>
      <c r="E2630"/>
      <c r="F2630"/>
      <c r="G2630"/>
      <c r="H2630"/>
      <c r="I2630"/>
    </row>
    <row r="2631" spans="3:9" ht="18.95" hidden="1" customHeight="1" x14ac:dyDescent="0.25">
      <c r="C2631"/>
      <c r="D2631"/>
      <c r="E2631"/>
      <c r="F2631"/>
      <c r="G2631"/>
      <c r="H2631"/>
      <c r="I2631"/>
    </row>
    <row r="2632" spans="3:9" ht="18.95" hidden="1" customHeight="1" x14ac:dyDescent="0.25">
      <c r="C2632"/>
      <c r="D2632"/>
      <c r="E2632"/>
      <c r="F2632"/>
      <c r="G2632"/>
      <c r="H2632"/>
      <c r="I2632"/>
    </row>
    <row r="2633" spans="3:9" ht="18.95" hidden="1" customHeight="1" x14ac:dyDescent="0.25">
      <c r="C2633"/>
      <c r="D2633"/>
      <c r="E2633"/>
      <c r="F2633"/>
      <c r="G2633"/>
      <c r="H2633"/>
      <c r="I2633"/>
    </row>
    <row r="2634" spans="3:9" ht="18.95" hidden="1" customHeight="1" x14ac:dyDescent="0.25">
      <c r="C2634"/>
      <c r="D2634"/>
      <c r="E2634"/>
      <c r="F2634"/>
      <c r="G2634"/>
      <c r="H2634"/>
      <c r="I2634"/>
    </row>
    <row r="2635" spans="3:9" ht="18.95" hidden="1" customHeight="1" x14ac:dyDescent="0.25">
      <c r="C2635"/>
      <c r="D2635"/>
      <c r="E2635"/>
      <c r="F2635"/>
      <c r="G2635"/>
      <c r="H2635"/>
      <c r="I2635"/>
    </row>
    <row r="2636" spans="3:9" ht="18.95" hidden="1" customHeight="1" x14ac:dyDescent="0.25">
      <c r="C2636"/>
      <c r="D2636"/>
      <c r="E2636"/>
      <c r="F2636"/>
      <c r="G2636"/>
      <c r="H2636"/>
      <c r="I2636"/>
    </row>
    <row r="2637" spans="3:9" ht="18.95" hidden="1" customHeight="1" x14ac:dyDescent="0.25">
      <c r="C2637"/>
      <c r="D2637"/>
      <c r="E2637"/>
      <c r="F2637"/>
      <c r="G2637"/>
      <c r="H2637"/>
      <c r="I2637"/>
    </row>
    <row r="2638" spans="3:9" ht="18.95" hidden="1" customHeight="1" x14ac:dyDescent="0.25">
      <c r="C2638"/>
      <c r="D2638"/>
      <c r="E2638"/>
      <c r="F2638"/>
      <c r="G2638"/>
      <c r="H2638"/>
      <c r="I2638"/>
    </row>
    <row r="2639" spans="3:9" ht="18.95" hidden="1" customHeight="1" x14ac:dyDescent="0.25">
      <c r="C2639"/>
      <c r="D2639"/>
      <c r="E2639"/>
      <c r="F2639"/>
      <c r="G2639"/>
      <c r="H2639"/>
      <c r="I2639"/>
    </row>
    <row r="2640" spans="3:9" ht="18.95" hidden="1" customHeight="1" x14ac:dyDescent="0.25">
      <c r="C2640"/>
      <c r="D2640"/>
      <c r="E2640"/>
      <c r="F2640"/>
      <c r="G2640"/>
      <c r="H2640"/>
      <c r="I2640"/>
    </row>
    <row r="2641" spans="3:9" ht="18.95" hidden="1" customHeight="1" x14ac:dyDescent="0.25">
      <c r="C2641"/>
      <c r="D2641"/>
      <c r="E2641"/>
      <c r="F2641"/>
      <c r="G2641"/>
      <c r="H2641"/>
      <c r="I2641"/>
    </row>
    <row r="2642" spans="3:9" ht="18.95" hidden="1" customHeight="1" x14ac:dyDescent="0.25">
      <c r="C2642"/>
      <c r="D2642"/>
      <c r="E2642"/>
      <c r="F2642"/>
      <c r="G2642"/>
      <c r="H2642"/>
      <c r="I2642"/>
    </row>
    <row r="2643" spans="3:9" ht="18.95" hidden="1" customHeight="1" x14ac:dyDescent="0.25">
      <c r="C2643"/>
      <c r="D2643"/>
      <c r="E2643"/>
      <c r="F2643"/>
      <c r="G2643"/>
      <c r="H2643"/>
      <c r="I2643"/>
    </row>
    <row r="2644" spans="3:9" ht="18.95" hidden="1" customHeight="1" x14ac:dyDescent="0.25">
      <c r="C2644"/>
      <c r="D2644"/>
      <c r="E2644"/>
      <c r="F2644"/>
      <c r="G2644"/>
      <c r="H2644"/>
      <c r="I2644"/>
    </row>
    <row r="2645" spans="3:9" ht="18.95" hidden="1" customHeight="1" x14ac:dyDescent="0.25">
      <c r="C2645"/>
      <c r="D2645"/>
      <c r="E2645"/>
      <c r="F2645"/>
      <c r="G2645"/>
      <c r="H2645"/>
      <c r="I2645"/>
    </row>
    <row r="2646" spans="3:9" ht="18.95" hidden="1" customHeight="1" x14ac:dyDescent="0.25">
      <c r="C2646"/>
      <c r="D2646"/>
      <c r="E2646"/>
      <c r="F2646"/>
      <c r="G2646"/>
      <c r="H2646"/>
      <c r="I2646"/>
    </row>
    <row r="2647" spans="3:9" ht="18.95" hidden="1" customHeight="1" x14ac:dyDescent="0.25">
      <c r="C2647"/>
      <c r="D2647"/>
      <c r="E2647"/>
      <c r="F2647"/>
      <c r="G2647"/>
      <c r="H2647"/>
      <c r="I2647"/>
    </row>
    <row r="2648" spans="3:9" ht="18.95" hidden="1" customHeight="1" x14ac:dyDescent="0.25">
      <c r="C2648"/>
      <c r="D2648"/>
      <c r="E2648"/>
      <c r="F2648"/>
      <c r="G2648"/>
      <c r="H2648"/>
      <c r="I2648"/>
    </row>
    <row r="2649" spans="3:9" ht="18.95" hidden="1" customHeight="1" x14ac:dyDescent="0.25">
      <c r="C2649"/>
      <c r="D2649"/>
      <c r="E2649"/>
      <c r="F2649"/>
      <c r="G2649"/>
      <c r="H2649"/>
      <c r="I2649"/>
    </row>
    <row r="2650" spans="3:9" ht="18.95" hidden="1" customHeight="1" x14ac:dyDescent="0.25">
      <c r="C2650"/>
      <c r="D2650"/>
      <c r="E2650"/>
      <c r="F2650"/>
      <c r="G2650"/>
      <c r="H2650"/>
      <c r="I2650"/>
    </row>
    <row r="2651" spans="3:9" ht="18.95" hidden="1" customHeight="1" x14ac:dyDescent="0.25">
      <c r="C2651"/>
      <c r="D2651"/>
      <c r="E2651"/>
      <c r="F2651"/>
      <c r="G2651"/>
      <c r="H2651"/>
      <c r="I2651"/>
    </row>
    <row r="2652" spans="3:9" ht="18.95" hidden="1" customHeight="1" x14ac:dyDescent="0.25">
      <c r="C2652"/>
      <c r="D2652"/>
      <c r="E2652"/>
      <c r="F2652"/>
      <c r="G2652"/>
      <c r="H2652"/>
      <c r="I2652"/>
    </row>
    <row r="2653" spans="3:9" ht="18.95" hidden="1" customHeight="1" x14ac:dyDescent="0.25">
      <c r="C2653"/>
      <c r="D2653"/>
      <c r="E2653"/>
      <c r="F2653"/>
      <c r="G2653"/>
      <c r="H2653"/>
      <c r="I2653"/>
    </row>
    <row r="2654" spans="3:9" ht="18.95" hidden="1" customHeight="1" x14ac:dyDescent="0.25">
      <c r="C2654"/>
      <c r="D2654"/>
      <c r="E2654"/>
      <c r="F2654"/>
      <c r="G2654"/>
      <c r="H2654"/>
      <c r="I2654"/>
    </row>
    <row r="2655" spans="3:9" ht="18.95" hidden="1" customHeight="1" x14ac:dyDescent="0.25">
      <c r="C2655"/>
      <c r="D2655"/>
      <c r="E2655"/>
      <c r="F2655"/>
      <c r="G2655"/>
      <c r="H2655"/>
      <c r="I2655"/>
    </row>
    <row r="2656" spans="3:9" ht="18.95" hidden="1" customHeight="1" x14ac:dyDescent="0.25">
      <c r="C2656"/>
      <c r="D2656"/>
      <c r="E2656"/>
      <c r="F2656"/>
      <c r="G2656"/>
      <c r="H2656"/>
      <c r="I2656"/>
    </row>
    <row r="2657" spans="3:9" ht="18.95" hidden="1" customHeight="1" x14ac:dyDescent="0.25">
      <c r="C2657"/>
      <c r="D2657"/>
      <c r="E2657"/>
      <c r="F2657"/>
      <c r="G2657"/>
      <c r="H2657"/>
      <c r="I2657"/>
    </row>
    <row r="2658" spans="3:9" ht="18.95" hidden="1" customHeight="1" x14ac:dyDescent="0.25">
      <c r="C2658"/>
      <c r="D2658"/>
      <c r="E2658"/>
      <c r="F2658"/>
      <c r="G2658"/>
      <c r="H2658"/>
      <c r="I2658"/>
    </row>
    <row r="2659" spans="3:9" ht="18.95" hidden="1" customHeight="1" x14ac:dyDescent="0.25">
      <c r="C2659"/>
      <c r="D2659"/>
      <c r="E2659"/>
      <c r="F2659"/>
      <c r="G2659"/>
      <c r="H2659"/>
      <c r="I2659"/>
    </row>
    <row r="2660" spans="3:9" ht="18.95" hidden="1" customHeight="1" x14ac:dyDescent="0.25">
      <c r="C2660"/>
      <c r="D2660"/>
      <c r="E2660"/>
      <c r="F2660"/>
      <c r="G2660"/>
      <c r="H2660"/>
      <c r="I2660"/>
    </row>
    <row r="2661" spans="3:9" ht="18.95" hidden="1" customHeight="1" x14ac:dyDescent="0.25">
      <c r="C2661"/>
      <c r="D2661"/>
      <c r="E2661"/>
      <c r="F2661"/>
      <c r="G2661"/>
      <c r="H2661"/>
      <c r="I2661"/>
    </row>
    <row r="2662" spans="3:9" ht="18.95" hidden="1" customHeight="1" x14ac:dyDescent="0.25">
      <c r="C2662"/>
      <c r="D2662"/>
      <c r="E2662"/>
      <c r="F2662"/>
      <c r="G2662"/>
      <c r="H2662"/>
      <c r="I2662"/>
    </row>
    <row r="2663" spans="3:9" ht="18.95" hidden="1" customHeight="1" x14ac:dyDescent="0.25">
      <c r="C2663"/>
      <c r="D2663"/>
      <c r="E2663"/>
      <c r="F2663"/>
      <c r="G2663"/>
      <c r="H2663"/>
      <c r="I2663"/>
    </row>
    <row r="2664" spans="3:9" ht="18.95" hidden="1" customHeight="1" x14ac:dyDescent="0.25">
      <c r="C2664"/>
      <c r="D2664"/>
      <c r="E2664"/>
      <c r="F2664"/>
      <c r="G2664"/>
      <c r="H2664"/>
      <c r="I2664"/>
    </row>
    <row r="2665" spans="3:9" ht="18.95" hidden="1" customHeight="1" x14ac:dyDescent="0.25">
      <c r="C2665"/>
      <c r="D2665"/>
      <c r="E2665"/>
      <c r="F2665"/>
      <c r="G2665"/>
      <c r="H2665"/>
      <c r="I2665"/>
    </row>
    <row r="2666" spans="3:9" ht="18.95" hidden="1" customHeight="1" x14ac:dyDescent="0.25">
      <c r="C2666"/>
      <c r="D2666"/>
      <c r="E2666"/>
      <c r="F2666"/>
      <c r="G2666"/>
      <c r="H2666"/>
      <c r="I2666"/>
    </row>
    <row r="2667" spans="3:9" ht="18.95" hidden="1" customHeight="1" x14ac:dyDescent="0.25">
      <c r="C2667"/>
      <c r="D2667"/>
      <c r="E2667"/>
      <c r="F2667"/>
      <c r="G2667"/>
      <c r="H2667"/>
      <c r="I2667"/>
    </row>
    <row r="2668" spans="3:9" ht="18.95" hidden="1" customHeight="1" x14ac:dyDescent="0.25">
      <c r="C2668"/>
      <c r="D2668"/>
      <c r="E2668"/>
      <c r="F2668"/>
      <c r="G2668"/>
      <c r="H2668"/>
      <c r="I2668"/>
    </row>
    <row r="2669" spans="3:9" ht="18.95" hidden="1" customHeight="1" x14ac:dyDescent="0.25">
      <c r="C2669"/>
      <c r="D2669"/>
      <c r="E2669"/>
      <c r="F2669"/>
      <c r="G2669"/>
      <c r="H2669"/>
      <c r="I2669"/>
    </row>
    <row r="2670" spans="3:9" ht="18.95" hidden="1" customHeight="1" x14ac:dyDescent="0.25">
      <c r="C2670"/>
      <c r="D2670"/>
      <c r="E2670"/>
      <c r="F2670"/>
      <c r="G2670"/>
      <c r="H2670"/>
      <c r="I2670"/>
    </row>
    <row r="2671" spans="3:9" ht="18.95" hidden="1" customHeight="1" x14ac:dyDescent="0.25">
      <c r="C2671"/>
      <c r="D2671"/>
      <c r="E2671"/>
      <c r="F2671"/>
      <c r="G2671"/>
      <c r="H2671"/>
      <c r="I2671"/>
    </row>
    <row r="2672" spans="3:9" ht="18.95" hidden="1" customHeight="1" x14ac:dyDescent="0.25">
      <c r="C2672"/>
      <c r="D2672"/>
      <c r="E2672"/>
      <c r="F2672"/>
      <c r="G2672"/>
      <c r="H2672"/>
      <c r="I2672"/>
    </row>
    <row r="2673" spans="3:9" ht="18.95" hidden="1" customHeight="1" x14ac:dyDescent="0.25">
      <c r="C2673"/>
      <c r="D2673"/>
      <c r="E2673"/>
      <c r="F2673"/>
      <c r="G2673"/>
      <c r="H2673"/>
      <c r="I2673"/>
    </row>
    <row r="2674" spans="3:9" ht="18.95" hidden="1" customHeight="1" x14ac:dyDescent="0.25">
      <c r="C2674"/>
      <c r="D2674"/>
      <c r="E2674"/>
      <c r="F2674"/>
      <c r="G2674"/>
      <c r="H2674"/>
      <c r="I2674"/>
    </row>
    <row r="2675" spans="3:9" ht="18.95" hidden="1" customHeight="1" x14ac:dyDescent="0.25">
      <c r="C2675"/>
      <c r="D2675"/>
      <c r="E2675"/>
      <c r="F2675"/>
      <c r="G2675"/>
      <c r="H2675"/>
      <c r="I2675"/>
    </row>
    <row r="2676" spans="3:9" ht="18.95" hidden="1" customHeight="1" x14ac:dyDescent="0.25">
      <c r="C2676"/>
      <c r="D2676"/>
      <c r="E2676"/>
      <c r="F2676"/>
      <c r="G2676"/>
      <c r="H2676"/>
      <c r="I2676"/>
    </row>
    <row r="2677" spans="3:9" ht="18.95" hidden="1" customHeight="1" x14ac:dyDescent="0.25">
      <c r="C2677"/>
      <c r="D2677"/>
      <c r="E2677"/>
      <c r="F2677"/>
      <c r="G2677"/>
      <c r="H2677"/>
      <c r="I2677"/>
    </row>
    <row r="2678" spans="3:9" ht="18.95" hidden="1" customHeight="1" x14ac:dyDescent="0.25">
      <c r="C2678"/>
      <c r="D2678"/>
      <c r="E2678"/>
      <c r="F2678"/>
      <c r="G2678"/>
      <c r="H2678"/>
      <c r="I2678"/>
    </row>
    <row r="2679" spans="3:9" ht="18.95" hidden="1" customHeight="1" x14ac:dyDescent="0.25">
      <c r="C2679"/>
      <c r="D2679"/>
      <c r="E2679"/>
      <c r="F2679"/>
      <c r="G2679"/>
      <c r="H2679"/>
      <c r="I2679"/>
    </row>
    <row r="2680" spans="3:9" ht="18.95" hidden="1" customHeight="1" x14ac:dyDescent="0.25">
      <c r="C2680"/>
      <c r="D2680"/>
      <c r="E2680"/>
      <c r="F2680"/>
      <c r="G2680"/>
      <c r="H2680"/>
      <c r="I2680"/>
    </row>
    <row r="2681" spans="3:9" ht="18.95" hidden="1" customHeight="1" x14ac:dyDescent="0.25">
      <c r="C2681"/>
      <c r="D2681"/>
      <c r="E2681"/>
      <c r="F2681"/>
      <c r="G2681"/>
      <c r="H2681"/>
      <c r="I2681"/>
    </row>
    <row r="2682" spans="3:9" ht="18.95" hidden="1" customHeight="1" x14ac:dyDescent="0.25">
      <c r="C2682"/>
      <c r="D2682"/>
      <c r="E2682"/>
      <c r="F2682"/>
      <c r="G2682"/>
      <c r="H2682"/>
      <c r="I2682"/>
    </row>
    <row r="2683" spans="3:9" ht="18.95" hidden="1" customHeight="1" x14ac:dyDescent="0.25">
      <c r="C2683"/>
      <c r="D2683"/>
      <c r="E2683"/>
      <c r="F2683"/>
      <c r="G2683"/>
      <c r="H2683"/>
      <c r="I2683"/>
    </row>
    <row r="2684" spans="3:9" ht="18.95" hidden="1" customHeight="1" x14ac:dyDescent="0.25">
      <c r="C2684"/>
      <c r="D2684"/>
      <c r="E2684"/>
      <c r="F2684"/>
      <c r="G2684"/>
      <c r="H2684"/>
      <c r="I2684"/>
    </row>
    <row r="2685" spans="3:9" ht="18.95" hidden="1" customHeight="1" x14ac:dyDescent="0.25">
      <c r="C2685"/>
      <c r="D2685"/>
      <c r="E2685"/>
      <c r="F2685"/>
      <c r="G2685"/>
      <c r="H2685"/>
      <c r="I2685"/>
    </row>
    <row r="2686" spans="3:9" ht="18.95" hidden="1" customHeight="1" x14ac:dyDescent="0.25">
      <c r="C2686"/>
      <c r="D2686"/>
      <c r="E2686"/>
      <c r="F2686"/>
      <c r="G2686"/>
      <c r="H2686"/>
      <c r="I2686"/>
    </row>
    <row r="2687" spans="3:9" ht="18.95" hidden="1" customHeight="1" x14ac:dyDescent="0.25">
      <c r="C2687"/>
      <c r="D2687"/>
      <c r="E2687"/>
      <c r="F2687"/>
      <c r="G2687"/>
      <c r="H2687"/>
      <c r="I2687"/>
    </row>
    <row r="2688" spans="3:9" ht="18.95" hidden="1" customHeight="1" x14ac:dyDescent="0.25">
      <c r="C2688"/>
      <c r="D2688"/>
      <c r="E2688"/>
      <c r="F2688"/>
      <c r="G2688"/>
      <c r="H2688"/>
      <c r="I2688"/>
    </row>
    <row r="2689" spans="3:9" ht="18.95" hidden="1" customHeight="1" x14ac:dyDescent="0.25">
      <c r="C2689"/>
      <c r="D2689"/>
      <c r="E2689"/>
      <c r="F2689"/>
      <c r="G2689"/>
      <c r="H2689"/>
      <c r="I2689"/>
    </row>
    <row r="2690" spans="3:9" ht="18.95" hidden="1" customHeight="1" x14ac:dyDescent="0.25">
      <c r="C2690"/>
      <c r="D2690"/>
      <c r="E2690"/>
      <c r="F2690"/>
      <c r="G2690"/>
      <c r="H2690"/>
      <c r="I2690"/>
    </row>
    <row r="2691" spans="3:9" ht="18.95" hidden="1" customHeight="1" x14ac:dyDescent="0.25">
      <c r="C2691"/>
      <c r="D2691"/>
      <c r="E2691"/>
      <c r="F2691"/>
      <c r="G2691"/>
      <c r="H2691"/>
      <c r="I2691"/>
    </row>
    <row r="2692" spans="3:9" ht="18.95" hidden="1" customHeight="1" x14ac:dyDescent="0.25">
      <c r="C2692"/>
      <c r="D2692"/>
      <c r="E2692"/>
      <c r="F2692"/>
      <c r="G2692"/>
      <c r="H2692"/>
      <c r="I2692"/>
    </row>
    <row r="2693" spans="3:9" ht="18.95" hidden="1" customHeight="1" x14ac:dyDescent="0.25">
      <c r="C2693"/>
      <c r="D2693"/>
      <c r="E2693"/>
      <c r="F2693"/>
      <c r="G2693"/>
      <c r="H2693"/>
      <c r="I2693"/>
    </row>
    <row r="2694" spans="3:9" ht="18.95" hidden="1" customHeight="1" x14ac:dyDescent="0.25">
      <c r="C2694"/>
      <c r="D2694"/>
      <c r="E2694"/>
      <c r="F2694"/>
      <c r="G2694"/>
      <c r="H2694"/>
      <c r="I2694"/>
    </row>
    <row r="2695" spans="3:9" ht="18.95" hidden="1" customHeight="1" x14ac:dyDescent="0.25">
      <c r="C2695"/>
      <c r="D2695"/>
      <c r="E2695"/>
      <c r="F2695"/>
      <c r="G2695"/>
      <c r="H2695"/>
      <c r="I2695"/>
    </row>
    <row r="2696" spans="3:9" ht="18.95" hidden="1" customHeight="1" x14ac:dyDescent="0.25">
      <c r="C2696"/>
      <c r="D2696"/>
      <c r="E2696"/>
      <c r="F2696"/>
      <c r="G2696"/>
      <c r="H2696"/>
      <c r="I2696"/>
    </row>
    <row r="2697" spans="3:9" ht="18.95" hidden="1" customHeight="1" x14ac:dyDescent="0.25">
      <c r="C2697"/>
      <c r="D2697"/>
      <c r="E2697"/>
      <c r="F2697"/>
      <c r="G2697"/>
      <c r="H2697"/>
      <c r="I2697"/>
    </row>
    <row r="2698" spans="3:9" ht="18.95" hidden="1" customHeight="1" x14ac:dyDescent="0.25">
      <c r="C2698"/>
      <c r="D2698"/>
      <c r="E2698"/>
      <c r="F2698"/>
      <c r="G2698"/>
      <c r="H2698"/>
      <c r="I2698"/>
    </row>
    <row r="2699" spans="3:9" ht="18.95" hidden="1" customHeight="1" x14ac:dyDescent="0.25">
      <c r="C2699"/>
      <c r="D2699"/>
      <c r="E2699"/>
      <c r="F2699"/>
      <c r="G2699"/>
      <c r="H2699"/>
      <c r="I2699"/>
    </row>
    <row r="2700" spans="3:9" ht="18.95" hidden="1" customHeight="1" x14ac:dyDescent="0.25">
      <c r="C2700"/>
      <c r="D2700"/>
      <c r="E2700"/>
      <c r="F2700"/>
      <c r="G2700"/>
      <c r="H2700"/>
      <c r="I2700"/>
    </row>
    <row r="2701" spans="3:9" ht="18.95" hidden="1" customHeight="1" x14ac:dyDescent="0.25">
      <c r="C2701"/>
      <c r="D2701"/>
      <c r="E2701"/>
      <c r="F2701"/>
      <c r="G2701"/>
      <c r="H2701"/>
      <c r="I2701"/>
    </row>
    <row r="2702" spans="3:9" ht="18.95" hidden="1" customHeight="1" x14ac:dyDescent="0.25">
      <c r="C2702"/>
      <c r="D2702"/>
      <c r="E2702"/>
      <c r="F2702"/>
      <c r="G2702"/>
      <c r="H2702"/>
      <c r="I2702"/>
    </row>
    <row r="2703" spans="3:9" ht="18.95" hidden="1" customHeight="1" x14ac:dyDescent="0.25">
      <c r="C2703"/>
      <c r="D2703"/>
      <c r="E2703"/>
      <c r="F2703"/>
      <c r="G2703"/>
      <c r="H2703"/>
      <c r="I2703"/>
    </row>
    <row r="2704" spans="3:9" ht="18.95" hidden="1" customHeight="1" x14ac:dyDescent="0.25">
      <c r="C2704"/>
      <c r="D2704"/>
      <c r="E2704"/>
      <c r="F2704"/>
      <c r="G2704"/>
      <c r="H2704"/>
      <c r="I2704"/>
    </row>
    <row r="2705" spans="3:9" ht="18.95" hidden="1" customHeight="1" x14ac:dyDescent="0.25">
      <c r="C2705"/>
      <c r="D2705"/>
      <c r="E2705"/>
      <c r="F2705"/>
      <c r="G2705"/>
      <c r="H2705"/>
      <c r="I2705"/>
    </row>
    <row r="2706" spans="3:9" ht="18.95" hidden="1" customHeight="1" x14ac:dyDescent="0.25">
      <c r="C2706"/>
      <c r="D2706"/>
      <c r="E2706"/>
      <c r="F2706"/>
      <c r="G2706"/>
      <c r="H2706"/>
      <c r="I2706"/>
    </row>
    <row r="2707" spans="3:9" ht="18.95" hidden="1" customHeight="1" x14ac:dyDescent="0.25">
      <c r="C2707"/>
      <c r="D2707"/>
      <c r="E2707"/>
      <c r="F2707"/>
      <c r="G2707"/>
      <c r="H2707"/>
      <c r="I2707"/>
    </row>
    <row r="2708" spans="3:9" ht="18.95" hidden="1" customHeight="1" x14ac:dyDescent="0.25">
      <c r="C2708"/>
      <c r="D2708"/>
      <c r="E2708"/>
      <c r="F2708"/>
      <c r="G2708"/>
      <c r="H2708"/>
      <c r="I2708"/>
    </row>
    <row r="2709" spans="3:9" ht="18.95" hidden="1" customHeight="1" x14ac:dyDescent="0.25">
      <c r="C2709"/>
      <c r="D2709"/>
      <c r="E2709"/>
      <c r="F2709"/>
      <c r="G2709"/>
      <c r="H2709"/>
      <c r="I2709"/>
    </row>
    <row r="2710" spans="3:9" ht="18.95" hidden="1" customHeight="1" x14ac:dyDescent="0.25">
      <c r="C2710"/>
      <c r="D2710"/>
      <c r="E2710"/>
      <c r="F2710"/>
      <c r="G2710"/>
      <c r="H2710"/>
      <c r="I2710"/>
    </row>
    <row r="2711" spans="3:9" ht="18.95" hidden="1" customHeight="1" x14ac:dyDescent="0.25">
      <c r="C2711"/>
      <c r="D2711"/>
      <c r="E2711"/>
      <c r="F2711"/>
      <c r="G2711"/>
      <c r="H2711"/>
      <c r="I2711"/>
    </row>
    <row r="2712" spans="3:9" ht="18.95" hidden="1" customHeight="1" x14ac:dyDescent="0.25">
      <c r="C2712"/>
      <c r="D2712"/>
      <c r="E2712"/>
      <c r="F2712"/>
      <c r="G2712"/>
      <c r="H2712"/>
      <c r="I2712"/>
    </row>
    <row r="2713" spans="3:9" ht="18.95" hidden="1" customHeight="1" x14ac:dyDescent="0.25">
      <c r="C2713"/>
      <c r="D2713"/>
      <c r="E2713"/>
      <c r="F2713"/>
      <c r="G2713"/>
      <c r="H2713"/>
      <c r="I2713"/>
    </row>
    <row r="2714" spans="3:9" ht="18.95" hidden="1" customHeight="1" x14ac:dyDescent="0.25">
      <c r="C2714"/>
      <c r="D2714"/>
      <c r="E2714"/>
      <c r="F2714"/>
      <c r="G2714"/>
      <c r="H2714"/>
      <c r="I2714"/>
    </row>
    <row r="2715" spans="3:9" ht="18.95" hidden="1" customHeight="1" x14ac:dyDescent="0.25">
      <c r="C2715"/>
      <c r="D2715"/>
      <c r="E2715"/>
      <c r="F2715"/>
      <c r="G2715"/>
      <c r="H2715"/>
      <c r="I2715"/>
    </row>
    <row r="2716" spans="3:9" ht="18.95" hidden="1" customHeight="1" x14ac:dyDescent="0.25">
      <c r="C2716"/>
      <c r="D2716"/>
      <c r="E2716"/>
      <c r="F2716"/>
      <c r="G2716"/>
      <c r="H2716"/>
      <c r="I2716"/>
    </row>
    <row r="2717" spans="3:9" ht="18.95" hidden="1" customHeight="1" x14ac:dyDescent="0.25">
      <c r="C2717"/>
      <c r="D2717"/>
      <c r="E2717"/>
      <c r="F2717"/>
      <c r="G2717"/>
      <c r="H2717"/>
      <c r="I2717"/>
    </row>
    <row r="2718" spans="3:9" ht="18.95" hidden="1" customHeight="1" x14ac:dyDescent="0.25">
      <c r="C2718"/>
      <c r="D2718"/>
      <c r="E2718"/>
      <c r="F2718"/>
      <c r="G2718"/>
      <c r="H2718"/>
      <c r="I2718"/>
    </row>
    <row r="2719" spans="3:9" ht="18.95" hidden="1" customHeight="1" x14ac:dyDescent="0.25">
      <c r="C2719"/>
      <c r="D2719"/>
      <c r="E2719"/>
      <c r="F2719"/>
      <c r="G2719"/>
      <c r="H2719"/>
      <c r="I2719"/>
    </row>
    <row r="2720" spans="3:9" ht="18.95" hidden="1" customHeight="1" x14ac:dyDescent="0.25">
      <c r="C2720"/>
      <c r="D2720"/>
      <c r="E2720"/>
      <c r="F2720"/>
      <c r="G2720"/>
      <c r="H2720"/>
      <c r="I2720"/>
    </row>
    <row r="2721" spans="3:9" ht="18.95" hidden="1" customHeight="1" x14ac:dyDescent="0.25">
      <c r="C2721"/>
      <c r="D2721"/>
      <c r="E2721"/>
      <c r="F2721"/>
      <c r="G2721"/>
      <c r="H2721"/>
      <c r="I2721"/>
    </row>
    <row r="2722" spans="3:9" ht="18.95" hidden="1" customHeight="1" x14ac:dyDescent="0.25">
      <c r="C2722"/>
      <c r="D2722"/>
      <c r="E2722"/>
      <c r="F2722"/>
      <c r="G2722"/>
      <c r="H2722"/>
      <c r="I2722"/>
    </row>
    <row r="2723" spans="3:9" ht="18.95" hidden="1" customHeight="1" x14ac:dyDescent="0.25">
      <c r="C2723"/>
      <c r="D2723"/>
      <c r="E2723"/>
      <c r="F2723"/>
      <c r="G2723"/>
      <c r="H2723"/>
      <c r="I2723"/>
    </row>
    <row r="2724" spans="3:9" ht="18.95" hidden="1" customHeight="1" x14ac:dyDescent="0.25">
      <c r="C2724"/>
      <c r="D2724"/>
      <c r="E2724"/>
      <c r="F2724"/>
      <c r="G2724"/>
      <c r="H2724"/>
      <c r="I2724"/>
    </row>
    <row r="2725" spans="3:9" ht="18.95" hidden="1" customHeight="1" x14ac:dyDescent="0.25">
      <c r="C2725"/>
      <c r="D2725"/>
      <c r="E2725"/>
      <c r="F2725"/>
      <c r="G2725"/>
      <c r="H2725"/>
      <c r="I2725"/>
    </row>
    <row r="2726" spans="3:9" ht="18.95" hidden="1" customHeight="1" x14ac:dyDescent="0.25">
      <c r="C2726"/>
      <c r="D2726"/>
      <c r="E2726"/>
      <c r="F2726"/>
      <c r="G2726"/>
      <c r="H2726"/>
      <c r="I2726"/>
    </row>
    <row r="2727" spans="3:9" ht="18.95" hidden="1" customHeight="1" x14ac:dyDescent="0.25">
      <c r="C2727"/>
      <c r="D2727"/>
      <c r="E2727"/>
      <c r="F2727"/>
      <c r="G2727"/>
      <c r="H2727"/>
      <c r="I2727"/>
    </row>
    <row r="2728" spans="3:9" ht="18.95" hidden="1" customHeight="1" x14ac:dyDescent="0.25">
      <c r="C2728"/>
      <c r="D2728"/>
      <c r="E2728"/>
      <c r="F2728"/>
      <c r="G2728"/>
      <c r="H2728"/>
      <c r="I2728"/>
    </row>
    <row r="2729" spans="3:9" ht="18.95" hidden="1" customHeight="1" x14ac:dyDescent="0.25">
      <c r="C2729"/>
      <c r="D2729"/>
      <c r="E2729"/>
      <c r="F2729"/>
      <c r="G2729"/>
      <c r="H2729"/>
      <c r="I2729"/>
    </row>
    <row r="2730" spans="3:9" ht="18.95" hidden="1" customHeight="1" x14ac:dyDescent="0.25">
      <c r="C2730"/>
      <c r="D2730"/>
      <c r="E2730"/>
      <c r="F2730"/>
      <c r="G2730"/>
      <c r="H2730"/>
      <c r="I2730"/>
    </row>
    <row r="2731" spans="3:9" ht="18.95" hidden="1" customHeight="1" x14ac:dyDescent="0.25">
      <c r="C2731"/>
      <c r="D2731"/>
      <c r="E2731"/>
      <c r="F2731"/>
      <c r="G2731"/>
      <c r="H2731"/>
      <c r="I2731"/>
    </row>
    <row r="2732" spans="3:9" ht="18.95" hidden="1" customHeight="1" x14ac:dyDescent="0.25">
      <c r="C2732"/>
      <c r="D2732"/>
      <c r="E2732"/>
      <c r="F2732"/>
      <c r="G2732"/>
      <c r="H2732"/>
      <c r="I2732"/>
    </row>
    <row r="2733" spans="3:9" ht="18.95" hidden="1" customHeight="1" x14ac:dyDescent="0.25">
      <c r="C2733"/>
      <c r="D2733"/>
      <c r="E2733"/>
      <c r="F2733"/>
      <c r="G2733"/>
      <c r="H2733"/>
      <c r="I2733"/>
    </row>
    <row r="2734" spans="3:9" ht="18.95" hidden="1" customHeight="1" x14ac:dyDescent="0.25">
      <c r="C2734"/>
      <c r="D2734"/>
      <c r="E2734"/>
      <c r="F2734"/>
      <c r="G2734"/>
      <c r="H2734"/>
      <c r="I2734"/>
    </row>
    <row r="2735" spans="3:9" ht="18.95" hidden="1" customHeight="1" x14ac:dyDescent="0.25">
      <c r="C2735"/>
      <c r="D2735"/>
      <c r="E2735"/>
      <c r="F2735"/>
      <c r="G2735"/>
      <c r="H2735"/>
      <c r="I2735"/>
    </row>
    <row r="2736" spans="3:9" ht="18.95" hidden="1" customHeight="1" x14ac:dyDescent="0.25">
      <c r="C2736"/>
      <c r="D2736"/>
      <c r="E2736"/>
      <c r="F2736"/>
      <c r="G2736"/>
      <c r="H2736"/>
      <c r="I2736"/>
    </row>
    <row r="2737" spans="3:9" ht="18.95" hidden="1" customHeight="1" x14ac:dyDescent="0.25">
      <c r="C2737"/>
      <c r="D2737"/>
      <c r="E2737"/>
      <c r="F2737"/>
      <c r="G2737"/>
      <c r="H2737"/>
      <c r="I2737"/>
    </row>
    <row r="2738" spans="3:9" ht="18.95" hidden="1" customHeight="1" x14ac:dyDescent="0.25">
      <c r="C2738"/>
      <c r="D2738"/>
      <c r="E2738"/>
      <c r="F2738"/>
      <c r="G2738"/>
      <c r="H2738"/>
      <c r="I2738"/>
    </row>
    <row r="2739" spans="3:9" ht="18.95" hidden="1" customHeight="1" x14ac:dyDescent="0.25">
      <c r="C2739"/>
      <c r="D2739"/>
      <c r="E2739"/>
      <c r="F2739"/>
      <c r="G2739"/>
      <c r="H2739"/>
      <c r="I2739"/>
    </row>
    <row r="2740" spans="3:9" ht="18.95" hidden="1" customHeight="1" x14ac:dyDescent="0.25">
      <c r="C2740"/>
      <c r="D2740"/>
      <c r="E2740"/>
      <c r="F2740"/>
      <c r="G2740"/>
      <c r="H2740"/>
      <c r="I2740"/>
    </row>
    <row r="2741" spans="3:9" ht="18.95" hidden="1" customHeight="1" x14ac:dyDescent="0.25">
      <c r="C2741"/>
      <c r="D2741"/>
      <c r="E2741"/>
      <c r="F2741"/>
      <c r="G2741"/>
      <c r="H2741"/>
      <c r="I2741"/>
    </row>
    <row r="2742" spans="3:9" ht="18.95" hidden="1" customHeight="1" x14ac:dyDescent="0.25">
      <c r="C2742"/>
      <c r="D2742"/>
      <c r="E2742"/>
      <c r="F2742"/>
      <c r="G2742"/>
      <c r="H2742"/>
      <c r="I2742"/>
    </row>
    <row r="2743" spans="3:9" ht="18.95" hidden="1" customHeight="1" x14ac:dyDescent="0.25">
      <c r="C2743"/>
      <c r="D2743"/>
      <c r="E2743"/>
      <c r="F2743"/>
      <c r="G2743"/>
      <c r="H2743"/>
      <c r="I2743"/>
    </row>
    <row r="2744" spans="3:9" ht="18.95" hidden="1" customHeight="1" x14ac:dyDescent="0.25">
      <c r="C2744"/>
      <c r="D2744"/>
      <c r="E2744"/>
      <c r="F2744"/>
      <c r="G2744"/>
      <c r="H2744"/>
      <c r="I2744"/>
    </row>
    <row r="2745" spans="3:9" ht="18.95" hidden="1" customHeight="1" x14ac:dyDescent="0.25">
      <c r="C2745"/>
      <c r="D2745"/>
      <c r="E2745"/>
      <c r="F2745"/>
      <c r="G2745"/>
      <c r="H2745"/>
      <c r="I2745"/>
    </row>
    <row r="2746" spans="3:9" ht="18.95" hidden="1" customHeight="1" x14ac:dyDescent="0.25">
      <c r="C2746"/>
      <c r="D2746"/>
      <c r="E2746"/>
      <c r="F2746"/>
      <c r="G2746"/>
      <c r="H2746"/>
      <c r="I2746"/>
    </row>
    <row r="2747" spans="3:9" ht="18.95" hidden="1" customHeight="1" x14ac:dyDescent="0.25">
      <c r="C2747"/>
      <c r="D2747"/>
      <c r="E2747"/>
      <c r="F2747"/>
      <c r="G2747"/>
      <c r="H2747"/>
      <c r="I2747"/>
    </row>
    <row r="2748" spans="3:9" ht="18.95" hidden="1" customHeight="1" x14ac:dyDescent="0.25">
      <c r="C2748"/>
      <c r="D2748"/>
      <c r="E2748"/>
      <c r="F2748"/>
      <c r="G2748"/>
      <c r="H2748"/>
      <c r="I2748"/>
    </row>
    <row r="2749" spans="3:9" ht="18.95" hidden="1" customHeight="1" x14ac:dyDescent="0.25">
      <c r="C2749"/>
      <c r="D2749"/>
      <c r="E2749"/>
      <c r="F2749"/>
      <c r="G2749"/>
      <c r="H2749"/>
      <c r="I2749"/>
    </row>
    <row r="2750" spans="3:9" ht="18.95" hidden="1" customHeight="1" x14ac:dyDescent="0.25">
      <c r="C2750"/>
      <c r="D2750"/>
      <c r="E2750"/>
      <c r="F2750"/>
      <c r="G2750"/>
      <c r="H2750"/>
      <c r="I2750"/>
    </row>
    <row r="2751" spans="3:9" ht="18.95" hidden="1" customHeight="1" x14ac:dyDescent="0.25">
      <c r="C2751"/>
      <c r="D2751"/>
      <c r="E2751"/>
      <c r="F2751"/>
      <c r="G2751"/>
      <c r="H2751"/>
      <c r="I2751"/>
    </row>
    <row r="2752" spans="3:9" ht="18.95" hidden="1" customHeight="1" x14ac:dyDescent="0.25">
      <c r="C2752"/>
      <c r="D2752"/>
      <c r="E2752"/>
      <c r="F2752"/>
      <c r="G2752"/>
      <c r="H2752"/>
      <c r="I2752"/>
    </row>
    <row r="2753" spans="3:9" ht="18.95" hidden="1" customHeight="1" x14ac:dyDescent="0.25">
      <c r="C2753"/>
      <c r="D2753"/>
      <c r="E2753"/>
      <c r="F2753"/>
      <c r="G2753"/>
      <c r="H2753"/>
      <c r="I2753"/>
    </row>
    <row r="2754" spans="3:9" ht="18.95" hidden="1" customHeight="1" x14ac:dyDescent="0.25">
      <c r="C2754"/>
      <c r="D2754"/>
      <c r="E2754"/>
      <c r="F2754"/>
      <c r="G2754"/>
      <c r="H2754"/>
      <c r="I2754"/>
    </row>
    <row r="2755" spans="3:9" ht="18.95" hidden="1" customHeight="1" x14ac:dyDescent="0.25">
      <c r="C2755"/>
      <c r="D2755"/>
      <c r="E2755"/>
      <c r="F2755"/>
      <c r="G2755"/>
      <c r="H2755"/>
      <c r="I2755"/>
    </row>
    <row r="2756" spans="3:9" ht="18.95" hidden="1" customHeight="1" x14ac:dyDescent="0.25">
      <c r="C2756"/>
      <c r="D2756"/>
      <c r="E2756"/>
      <c r="F2756"/>
      <c r="G2756"/>
      <c r="H2756"/>
      <c r="I2756"/>
    </row>
    <row r="2757" spans="3:9" ht="18.95" hidden="1" customHeight="1" x14ac:dyDescent="0.25">
      <c r="C2757"/>
      <c r="D2757"/>
      <c r="E2757"/>
      <c r="F2757"/>
      <c r="G2757"/>
      <c r="H2757"/>
      <c r="I2757"/>
    </row>
    <row r="2758" spans="3:9" ht="18.95" hidden="1" customHeight="1" x14ac:dyDescent="0.25">
      <c r="C2758"/>
      <c r="D2758"/>
      <c r="E2758"/>
      <c r="F2758"/>
      <c r="G2758"/>
      <c r="H2758"/>
      <c r="I2758"/>
    </row>
    <row r="2759" spans="3:9" ht="18.95" hidden="1" customHeight="1" x14ac:dyDescent="0.25">
      <c r="C2759"/>
      <c r="D2759"/>
      <c r="E2759"/>
      <c r="F2759"/>
      <c r="G2759"/>
      <c r="H2759"/>
      <c r="I2759"/>
    </row>
    <row r="2760" spans="3:9" ht="18.95" hidden="1" customHeight="1" x14ac:dyDescent="0.25">
      <c r="C2760"/>
      <c r="D2760"/>
      <c r="E2760"/>
      <c r="F2760"/>
      <c r="G2760"/>
      <c r="H2760"/>
      <c r="I2760"/>
    </row>
    <row r="2761" spans="3:9" ht="18.95" hidden="1" customHeight="1" x14ac:dyDescent="0.25">
      <c r="C2761"/>
      <c r="D2761"/>
      <c r="E2761"/>
      <c r="F2761"/>
      <c r="G2761"/>
      <c r="H2761"/>
      <c r="I2761"/>
    </row>
    <row r="2762" spans="3:9" ht="18.95" hidden="1" customHeight="1" x14ac:dyDescent="0.25">
      <c r="C2762"/>
      <c r="D2762"/>
      <c r="E2762"/>
      <c r="F2762"/>
      <c r="G2762"/>
      <c r="H2762"/>
      <c r="I2762"/>
    </row>
    <row r="2763" spans="3:9" ht="18.95" hidden="1" customHeight="1" x14ac:dyDescent="0.25">
      <c r="C2763"/>
      <c r="D2763"/>
      <c r="E2763"/>
      <c r="F2763"/>
      <c r="G2763"/>
      <c r="H2763"/>
      <c r="I2763"/>
    </row>
    <row r="2764" spans="3:9" ht="18.95" hidden="1" customHeight="1" x14ac:dyDescent="0.25">
      <c r="C2764"/>
      <c r="D2764"/>
      <c r="E2764"/>
      <c r="F2764"/>
      <c r="G2764"/>
      <c r="H2764"/>
      <c r="I2764"/>
    </row>
    <row r="2765" spans="3:9" ht="18.95" hidden="1" customHeight="1" x14ac:dyDescent="0.25">
      <c r="C2765"/>
      <c r="D2765"/>
      <c r="E2765"/>
      <c r="F2765"/>
      <c r="G2765"/>
      <c r="H2765"/>
      <c r="I2765"/>
    </row>
    <row r="2766" spans="3:9" ht="18.95" hidden="1" customHeight="1" x14ac:dyDescent="0.25">
      <c r="C2766"/>
      <c r="D2766"/>
      <c r="E2766"/>
      <c r="F2766"/>
      <c r="G2766"/>
      <c r="H2766"/>
      <c r="I2766"/>
    </row>
    <row r="2767" spans="3:9" ht="18.95" hidden="1" customHeight="1" x14ac:dyDescent="0.25">
      <c r="C2767"/>
      <c r="D2767"/>
      <c r="E2767"/>
      <c r="F2767"/>
      <c r="G2767"/>
      <c r="H2767"/>
      <c r="I2767"/>
    </row>
    <row r="2768" spans="3:9" ht="18.95" hidden="1" customHeight="1" x14ac:dyDescent="0.25">
      <c r="C2768"/>
      <c r="D2768"/>
      <c r="E2768"/>
      <c r="F2768"/>
      <c r="G2768"/>
      <c r="H2768"/>
      <c r="I2768"/>
    </row>
    <row r="2769" spans="3:9" ht="18.95" hidden="1" customHeight="1" x14ac:dyDescent="0.25">
      <c r="C2769"/>
      <c r="D2769"/>
      <c r="E2769"/>
      <c r="F2769"/>
      <c r="G2769"/>
      <c r="H2769"/>
      <c r="I2769"/>
    </row>
    <row r="2770" spans="3:9" ht="18.95" hidden="1" customHeight="1" x14ac:dyDescent="0.25">
      <c r="C2770"/>
      <c r="D2770"/>
      <c r="E2770"/>
      <c r="F2770"/>
      <c r="G2770"/>
      <c r="H2770"/>
      <c r="I2770"/>
    </row>
    <row r="2771" spans="3:9" ht="18.95" hidden="1" customHeight="1" x14ac:dyDescent="0.25">
      <c r="C2771"/>
      <c r="D2771"/>
      <c r="E2771"/>
      <c r="F2771"/>
      <c r="G2771"/>
      <c r="H2771"/>
      <c r="I2771"/>
    </row>
    <row r="2772" spans="3:9" ht="18.95" hidden="1" customHeight="1" x14ac:dyDescent="0.25">
      <c r="C2772"/>
      <c r="D2772"/>
      <c r="E2772"/>
      <c r="F2772"/>
      <c r="G2772"/>
      <c r="H2772"/>
      <c r="I2772"/>
    </row>
    <row r="2773" spans="3:9" ht="18.95" hidden="1" customHeight="1" x14ac:dyDescent="0.25">
      <c r="C2773"/>
      <c r="D2773"/>
      <c r="E2773"/>
      <c r="F2773"/>
      <c r="G2773"/>
      <c r="H2773"/>
      <c r="I2773"/>
    </row>
    <row r="2774" spans="3:9" ht="18.95" hidden="1" customHeight="1" x14ac:dyDescent="0.25">
      <c r="C2774"/>
      <c r="D2774"/>
      <c r="E2774"/>
      <c r="F2774"/>
      <c r="G2774"/>
      <c r="H2774"/>
      <c r="I2774"/>
    </row>
    <row r="2775" spans="3:9" ht="18.95" hidden="1" customHeight="1" x14ac:dyDescent="0.25">
      <c r="C2775"/>
      <c r="D2775"/>
      <c r="E2775"/>
      <c r="F2775"/>
      <c r="G2775"/>
      <c r="H2775"/>
      <c r="I2775"/>
    </row>
    <row r="2776" spans="3:9" ht="18.95" hidden="1" customHeight="1" x14ac:dyDescent="0.25">
      <c r="C2776"/>
      <c r="D2776"/>
      <c r="E2776"/>
      <c r="F2776"/>
      <c r="G2776"/>
      <c r="H2776"/>
      <c r="I2776"/>
    </row>
    <row r="2777" spans="3:9" ht="18.95" hidden="1" customHeight="1" x14ac:dyDescent="0.25">
      <c r="C2777"/>
      <c r="D2777"/>
      <c r="E2777"/>
      <c r="F2777"/>
      <c r="G2777"/>
      <c r="H2777"/>
      <c r="I2777"/>
    </row>
    <row r="2778" spans="3:9" ht="18.95" hidden="1" customHeight="1" x14ac:dyDescent="0.25">
      <c r="C2778"/>
      <c r="D2778"/>
      <c r="E2778"/>
      <c r="F2778"/>
      <c r="G2778"/>
      <c r="H2778"/>
      <c r="I2778"/>
    </row>
    <row r="2779" spans="3:9" ht="18.95" hidden="1" customHeight="1" x14ac:dyDescent="0.25">
      <c r="C2779"/>
      <c r="D2779"/>
      <c r="E2779"/>
      <c r="F2779"/>
      <c r="G2779"/>
      <c r="H2779"/>
      <c r="I2779"/>
    </row>
    <row r="2780" spans="3:9" ht="18.95" hidden="1" customHeight="1" x14ac:dyDescent="0.25">
      <c r="C2780"/>
      <c r="D2780"/>
      <c r="E2780"/>
      <c r="F2780"/>
      <c r="G2780"/>
      <c r="H2780"/>
      <c r="I2780"/>
    </row>
    <row r="2781" spans="3:9" ht="18.95" hidden="1" customHeight="1" x14ac:dyDescent="0.25">
      <c r="C2781"/>
      <c r="D2781"/>
      <c r="E2781"/>
      <c r="F2781"/>
      <c r="G2781"/>
      <c r="H2781"/>
      <c r="I2781"/>
    </row>
    <row r="2782" spans="3:9" ht="18.95" hidden="1" customHeight="1" x14ac:dyDescent="0.25">
      <c r="C2782"/>
      <c r="D2782"/>
      <c r="E2782"/>
      <c r="F2782"/>
      <c r="G2782"/>
      <c r="H2782"/>
      <c r="I2782"/>
    </row>
    <row r="2783" spans="3:9" ht="18.95" hidden="1" customHeight="1" x14ac:dyDescent="0.25">
      <c r="C2783"/>
      <c r="D2783"/>
      <c r="E2783"/>
      <c r="F2783"/>
      <c r="G2783"/>
      <c r="H2783"/>
      <c r="I2783"/>
    </row>
    <row r="2784" spans="3:9" ht="18.95" hidden="1" customHeight="1" x14ac:dyDescent="0.25">
      <c r="C2784"/>
      <c r="D2784"/>
      <c r="E2784"/>
      <c r="F2784"/>
      <c r="G2784"/>
      <c r="H2784"/>
      <c r="I2784"/>
    </row>
    <row r="2785" spans="3:9" ht="18.95" hidden="1" customHeight="1" x14ac:dyDescent="0.25">
      <c r="C2785"/>
      <c r="D2785"/>
      <c r="E2785"/>
      <c r="F2785"/>
      <c r="G2785"/>
      <c r="H2785"/>
      <c r="I2785"/>
    </row>
    <row r="2786" spans="3:9" ht="18.95" hidden="1" customHeight="1" x14ac:dyDescent="0.25">
      <c r="C2786"/>
      <c r="D2786"/>
      <c r="E2786"/>
      <c r="F2786"/>
      <c r="G2786"/>
      <c r="H2786"/>
      <c r="I2786"/>
    </row>
    <row r="2787" spans="3:9" ht="18.95" hidden="1" customHeight="1" x14ac:dyDescent="0.25">
      <c r="C2787"/>
      <c r="D2787"/>
      <c r="E2787"/>
      <c r="F2787"/>
      <c r="G2787"/>
      <c r="H2787"/>
      <c r="I2787"/>
    </row>
    <row r="2788" spans="3:9" ht="18.95" hidden="1" customHeight="1" x14ac:dyDescent="0.25">
      <c r="C2788"/>
      <c r="D2788"/>
      <c r="E2788"/>
      <c r="F2788"/>
      <c r="G2788"/>
      <c r="H2788"/>
      <c r="I2788"/>
    </row>
    <row r="2789" spans="3:9" ht="18.95" hidden="1" customHeight="1" x14ac:dyDescent="0.25">
      <c r="C2789"/>
      <c r="D2789"/>
      <c r="E2789"/>
      <c r="F2789"/>
      <c r="G2789"/>
      <c r="H2789"/>
      <c r="I2789"/>
    </row>
    <row r="2790" spans="3:9" ht="18.95" hidden="1" customHeight="1" x14ac:dyDescent="0.25">
      <c r="C2790"/>
      <c r="D2790"/>
      <c r="E2790"/>
      <c r="F2790"/>
      <c r="G2790"/>
      <c r="H2790"/>
      <c r="I2790"/>
    </row>
    <row r="2791" spans="3:9" ht="18.95" hidden="1" customHeight="1" x14ac:dyDescent="0.25">
      <c r="C2791"/>
      <c r="D2791"/>
      <c r="E2791"/>
      <c r="F2791"/>
      <c r="G2791"/>
      <c r="H2791"/>
      <c r="I2791"/>
    </row>
    <row r="2792" spans="3:9" ht="18.95" hidden="1" customHeight="1" x14ac:dyDescent="0.25">
      <c r="C2792"/>
      <c r="D2792"/>
      <c r="E2792"/>
      <c r="F2792"/>
      <c r="G2792"/>
      <c r="H2792"/>
      <c r="I2792"/>
    </row>
    <row r="2793" spans="3:9" ht="18.95" hidden="1" customHeight="1" x14ac:dyDescent="0.25">
      <c r="C2793"/>
      <c r="D2793"/>
      <c r="E2793"/>
      <c r="F2793"/>
      <c r="G2793"/>
      <c r="H2793"/>
      <c r="I2793"/>
    </row>
    <row r="2794" spans="3:9" ht="18.95" hidden="1" customHeight="1" x14ac:dyDescent="0.25">
      <c r="C2794"/>
      <c r="D2794"/>
      <c r="E2794"/>
      <c r="F2794"/>
      <c r="G2794"/>
      <c r="H2794"/>
      <c r="I2794"/>
    </row>
    <row r="2795" spans="3:9" ht="18.95" hidden="1" customHeight="1" x14ac:dyDescent="0.25">
      <c r="C2795"/>
      <c r="D2795"/>
      <c r="E2795"/>
      <c r="F2795"/>
      <c r="G2795"/>
      <c r="H2795"/>
      <c r="I2795"/>
    </row>
    <row r="2796" spans="3:9" ht="18.95" hidden="1" customHeight="1" x14ac:dyDescent="0.25">
      <c r="C2796"/>
      <c r="D2796"/>
      <c r="E2796"/>
      <c r="F2796"/>
      <c r="G2796"/>
      <c r="H2796"/>
      <c r="I2796"/>
    </row>
    <row r="2797" spans="3:9" ht="18.95" hidden="1" customHeight="1" x14ac:dyDescent="0.25">
      <c r="C2797"/>
      <c r="D2797"/>
      <c r="E2797"/>
      <c r="F2797"/>
      <c r="G2797"/>
      <c r="H2797"/>
      <c r="I2797"/>
    </row>
    <row r="2798" spans="3:9" ht="18.95" hidden="1" customHeight="1" x14ac:dyDescent="0.25">
      <c r="C2798"/>
      <c r="D2798"/>
      <c r="E2798"/>
      <c r="F2798"/>
      <c r="G2798"/>
      <c r="H2798"/>
      <c r="I2798"/>
    </row>
    <row r="2799" spans="3:9" ht="18.95" hidden="1" customHeight="1" x14ac:dyDescent="0.25">
      <c r="C2799"/>
      <c r="D2799"/>
      <c r="E2799"/>
      <c r="F2799"/>
      <c r="G2799"/>
      <c r="H2799"/>
      <c r="I2799"/>
    </row>
    <row r="2800" spans="3:9" ht="18.95" hidden="1" customHeight="1" x14ac:dyDescent="0.25">
      <c r="C2800"/>
      <c r="D2800"/>
      <c r="E2800"/>
      <c r="F2800"/>
      <c r="G2800"/>
      <c r="H2800"/>
      <c r="I2800"/>
    </row>
    <row r="2801" spans="3:9" ht="18.95" hidden="1" customHeight="1" x14ac:dyDescent="0.25">
      <c r="C2801"/>
      <c r="D2801"/>
      <c r="E2801"/>
      <c r="F2801"/>
      <c r="G2801"/>
      <c r="H2801"/>
      <c r="I2801"/>
    </row>
    <row r="2802" spans="3:9" ht="18.95" hidden="1" customHeight="1" x14ac:dyDescent="0.25">
      <c r="C2802"/>
      <c r="D2802"/>
      <c r="E2802"/>
      <c r="F2802"/>
      <c r="G2802"/>
      <c r="H2802"/>
      <c r="I2802"/>
    </row>
    <row r="2803" spans="3:9" ht="18.95" hidden="1" customHeight="1" x14ac:dyDescent="0.25">
      <c r="C2803"/>
      <c r="D2803"/>
      <c r="E2803"/>
      <c r="F2803"/>
      <c r="G2803"/>
      <c r="H2803"/>
      <c r="I2803"/>
    </row>
    <row r="2804" spans="3:9" ht="18.95" hidden="1" customHeight="1" x14ac:dyDescent="0.25">
      <c r="C2804"/>
      <c r="D2804"/>
      <c r="E2804"/>
      <c r="F2804"/>
      <c r="G2804"/>
      <c r="H2804"/>
      <c r="I2804"/>
    </row>
    <row r="2805" spans="3:9" ht="18.95" hidden="1" customHeight="1" x14ac:dyDescent="0.25">
      <c r="C2805"/>
      <c r="D2805"/>
      <c r="E2805"/>
      <c r="F2805"/>
      <c r="G2805"/>
      <c r="H2805"/>
      <c r="I2805"/>
    </row>
    <row r="2806" spans="3:9" ht="18.95" hidden="1" customHeight="1" x14ac:dyDescent="0.25">
      <c r="C2806"/>
      <c r="D2806"/>
      <c r="E2806"/>
      <c r="F2806"/>
      <c r="G2806"/>
      <c r="H2806"/>
      <c r="I2806"/>
    </row>
    <row r="2807" spans="3:9" ht="18.95" hidden="1" customHeight="1" x14ac:dyDescent="0.25">
      <c r="C2807"/>
      <c r="D2807"/>
      <c r="E2807"/>
      <c r="F2807"/>
      <c r="G2807"/>
      <c r="H2807"/>
      <c r="I2807"/>
    </row>
    <row r="2808" spans="3:9" ht="18.95" hidden="1" customHeight="1" x14ac:dyDescent="0.25">
      <c r="C2808"/>
      <c r="D2808"/>
      <c r="E2808"/>
      <c r="F2808"/>
      <c r="G2808"/>
      <c r="H2808"/>
      <c r="I2808"/>
    </row>
    <row r="2809" spans="3:9" ht="18.95" hidden="1" customHeight="1" x14ac:dyDescent="0.25">
      <c r="C2809"/>
      <c r="D2809"/>
      <c r="E2809"/>
      <c r="F2809"/>
      <c r="G2809"/>
      <c r="H2809"/>
      <c r="I2809"/>
    </row>
    <row r="2810" spans="3:9" ht="18.95" hidden="1" customHeight="1" x14ac:dyDescent="0.25">
      <c r="C2810"/>
      <c r="D2810"/>
      <c r="E2810"/>
      <c r="F2810"/>
      <c r="G2810"/>
      <c r="H2810"/>
      <c r="I2810"/>
    </row>
    <row r="2811" spans="3:9" ht="18.95" hidden="1" customHeight="1" x14ac:dyDescent="0.25">
      <c r="C2811"/>
      <c r="D2811"/>
      <c r="E2811"/>
      <c r="F2811"/>
      <c r="G2811"/>
      <c r="H2811"/>
      <c r="I2811"/>
    </row>
    <row r="2812" spans="3:9" ht="18.95" hidden="1" customHeight="1" x14ac:dyDescent="0.25">
      <c r="C2812"/>
      <c r="D2812"/>
      <c r="E2812"/>
      <c r="F2812"/>
      <c r="G2812"/>
      <c r="H2812"/>
      <c r="I2812"/>
    </row>
    <row r="2813" spans="3:9" ht="18.95" hidden="1" customHeight="1" x14ac:dyDescent="0.25">
      <c r="C2813"/>
      <c r="D2813"/>
      <c r="E2813"/>
      <c r="F2813"/>
      <c r="G2813"/>
      <c r="H2813"/>
      <c r="I2813"/>
    </row>
    <row r="2814" spans="3:9" ht="18.95" hidden="1" customHeight="1" x14ac:dyDescent="0.25">
      <c r="C2814"/>
      <c r="D2814"/>
      <c r="E2814"/>
      <c r="F2814"/>
      <c r="G2814"/>
      <c r="H2814"/>
      <c r="I2814"/>
    </row>
    <row r="2815" spans="3:9" ht="18.95" hidden="1" customHeight="1" x14ac:dyDescent="0.25">
      <c r="C2815"/>
      <c r="D2815"/>
      <c r="E2815"/>
      <c r="F2815"/>
      <c r="G2815"/>
      <c r="H2815"/>
      <c r="I2815"/>
    </row>
    <row r="2816" spans="3:9" ht="18.95" hidden="1" customHeight="1" x14ac:dyDescent="0.25">
      <c r="C2816"/>
      <c r="D2816"/>
      <c r="E2816"/>
      <c r="F2816"/>
      <c r="G2816"/>
      <c r="H2816"/>
      <c r="I2816"/>
    </row>
    <row r="2817" spans="3:9" ht="18.95" hidden="1" customHeight="1" x14ac:dyDescent="0.25">
      <c r="C2817"/>
      <c r="D2817"/>
      <c r="E2817"/>
      <c r="F2817"/>
      <c r="G2817"/>
      <c r="H2817"/>
      <c r="I2817"/>
    </row>
    <row r="2818" spans="3:9" ht="18.95" hidden="1" customHeight="1" x14ac:dyDescent="0.25">
      <c r="C2818"/>
      <c r="D2818"/>
      <c r="E2818"/>
      <c r="F2818"/>
      <c r="G2818"/>
      <c r="H2818"/>
      <c r="I2818"/>
    </row>
    <row r="2819" spans="3:9" ht="18.95" hidden="1" customHeight="1" x14ac:dyDescent="0.25">
      <c r="C2819"/>
      <c r="D2819"/>
      <c r="E2819"/>
      <c r="F2819"/>
      <c r="G2819"/>
      <c r="H2819"/>
      <c r="I2819"/>
    </row>
    <row r="2820" spans="3:9" ht="18.95" hidden="1" customHeight="1" x14ac:dyDescent="0.25">
      <c r="C2820"/>
      <c r="D2820"/>
      <c r="E2820"/>
      <c r="F2820"/>
      <c r="G2820"/>
      <c r="H2820"/>
      <c r="I2820"/>
    </row>
    <row r="2821" spans="3:9" ht="18.95" hidden="1" customHeight="1" x14ac:dyDescent="0.25">
      <c r="C2821"/>
      <c r="D2821"/>
      <c r="E2821"/>
      <c r="F2821"/>
      <c r="G2821"/>
      <c r="H2821"/>
      <c r="I2821"/>
    </row>
    <row r="2822" spans="3:9" ht="18.95" hidden="1" customHeight="1" x14ac:dyDescent="0.25">
      <c r="C2822"/>
      <c r="D2822"/>
      <c r="E2822"/>
      <c r="F2822"/>
      <c r="G2822"/>
      <c r="H2822"/>
      <c r="I2822"/>
    </row>
    <row r="2823" spans="3:9" ht="18.95" hidden="1" customHeight="1" x14ac:dyDescent="0.25">
      <c r="C2823"/>
      <c r="D2823"/>
      <c r="E2823"/>
      <c r="F2823"/>
      <c r="G2823"/>
      <c r="H2823"/>
      <c r="I2823"/>
    </row>
    <row r="2824" spans="3:9" ht="18.95" hidden="1" customHeight="1" x14ac:dyDescent="0.25">
      <c r="C2824"/>
      <c r="D2824"/>
      <c r="E2824"/>
      <c r="F2824"/>
      <c r="G2824"/>
      <c r="H2824"/>
      <c r="I2824"/>
    </row>
    <row r="2825" spans="3:9" ht="18.95" hidden="1" customHeight="1" x14ac:dyDescent="0.25">
      <c r="C2825"/>
      <c r="D2825"/>
      <c r="E2825"/>
      <c r="F2825"/>
      <c r="G2825"/>
      <c r="H2825"/>
      <c r="I2825"/>
    </row>
    <row r="2826" spans="3:9" ht="18.95" hidden="1" customHeight="1" x14ac:dyDescent="0.25">
      <c r="C2826"/>
      <c r="D2826"/>
      <c r="E2826"/>
      <c r="F2826"/>
      <c r="G2826"/>
      <c r="H2826"/>
      <c r="I2826"/>
    </row>
    <row r="2827" spans="3:9" ht="18.95" hidden="1" customHeight="1" x14ac:dyDescent="0.25">
      <c r="C2827"/>
      <c r="D2827"/>
      <c r="E2827"/>
      <c r="F2827"/>
      <c r="G2827"/>
      <c r="H2827"/>
      <c r="I2827"/>
    </row>
    <row r="2828" spans="3:9" ht="18.95" hidden="1" customHeight="1" x14ac:dyDescent="0.25">
      <c r="C2828"/>
      <c r="D2828"/>
      <c r="E2828"/>
      <c r="F2828"/>
      <c r="G2828"/>
      <c r="H2828"/>
      <c r="I2828"/>
    </row>
    <row r="2829" spans="3:9" ht="18.95" hidden="1" customHeight="1" x14ac:dyDescent="0.25">
      <c r="C2829"/>
      <c r="D2829"/>
      <c r="E2829"/>
      <c r="F2829"/>
      <c r="G2829"/>
      <c r="H2829"/>
      <c r="I2829"/>
    </row>
    <row r="2830" spans="3:9" ht="18.95" hidden="1" customHeight="1" x14ac:dyDescent="0.25">
      <c r="C2830"/>
      <c r="D2830"/>
      <c r="E2830"/>
      <c r="F2830"/>
      <c r="G2830"/>
      <c r="H2830"/>
      <c r="I2830"/>
    </row>
    <row r="2831" spans="3:9" ht="18.95" hidden="1" customHeight="1" x14ac:dyDescent="0.25">
      <c r="C2831"/>
      <c r="D2831"/>
      <c r="E2831"/>
      <c r="F2831"/>
      <c r="G2831"/>
      <c r="H2831"/>
      <c r="I2831"/>
    </row>
    <row r="2832" spans="3:9" ht="18.95" hidden="1" customHeight="1" x14ac:dyDescent="0.25">
      <c r="C2832"/>
      <c r="D2832"/>
      <c r="E2832"/>
      <c r="F2832"/>
      <c r="G2832"/>
      <c r="H2832"/>
      <c r="I2832"/>
    </row>
    <row r="2833" spans="3:9" ht="18.95" hidden="1" customHeight="1" x14ac:dyDescent="0.25">
      <c r="C2833"/>
      <c r="D2833"/>
      <c r="E2833"/>
      <c r="F2833"/>
      <c r="G2833"/>
      <c r="H2833"/>
      <c r="I2833"/>
    </row>
    <row r="2834" spans="3:9" ht="18.95" hidden="1" customHeight="1" x14ac:dyDescent="0.25">
      <c r="C2834"/>
      <c r="D2834"/>
      <c r="E2834"/>
      <c r="F2834"/>
      <c r="G2834"/>
      <c r="H2834"/>
      <c r="I2834"/>
    </row>
    <row r="2835" spans="3:9" ht="18.95" hidden="1" customHeight="1" x14ac:dyDescent="0.25">
      <c r="C2835"/>
      <c r="D2835"/>
      <c r="E2835"/>
      <c r="F2835"/>
      <c r="G2835"/>
      <c r="H2835"/>
      <c r="I2835"/>
    </row>
    <row r="2836" spans="3:9" ht="18.95" hidden="1" customHeight="1" x14ac:dyDescent="0.25">
      <c r="C2836"/>
      <c r="D2836"/>
      <c r="E2836"/>
      <c r="F2836"/>
      <c r="G2836"/>
      <c r="H2836"/>
      <c r="I2836"/>
    </row>
    <row r="2837" spans="3:9" ht="18.95" hidden="1" customHeight="1" x14ac:dyDescent="0.25">
      <c r="C2837"/>
      <c r="D2837"/>
      <c r="E2837"/>
      <c r="F2837"/>
      <c r="G2837"/>
      <c r="H2837"/>
      <c r="I2837"/>
    </row>
    <row r="2838" spans="3:9" ht="18.95" hidden="1" customHeight="1" x14ac:dyDescent="0.25">
      <c r="C2838"/>
      <c r="D2838"/>
      <c r="E2838"/>
      <c r="F2838"/>
      <c r="G2838"/>
      <c r="H2838"/>
      <c r="I2838"/>
    </row>
    <row r="2839" spans="3:9" ht="18.95" hidden="1" customHeight="1" x14ac:dyDescent="0.25">
      <c r="C2839"/>
      <c r="D2839"/>
      <c r="E2839"/>
      <c r="F2839"/>
      <c r="G2839"/>
      <c r="H2839"/>
      <c r="I2839"/>
    </row>
    <row r="2840" spans="3:9" ht="18.95" hidden="1" customHeight="1" x14ac:dyDescent="0.25">
      <c r="C2840"/>
      <c r="D2840"/>
      <c r="E2840"/>
      <c r="F2840"/>
      <c r="G2840"/>
      <c r="H2840"/>
      <c r="I2840"/>
    </row>
    <row r="2841" spans="3:9" ht="18.95" hidden="1" customHeight="1" x14ac:dyDescent="0.25">
      <c r="C2841"/>
      <c r="D2841"/>
      <c r="E2841"/>
      <c r="F2841"/>
      <c r="G2841"/>
      <c r="H2841"/>
      <c r="I2841"/>
    </row>
    <row r="2842" spans="3:9" ht="18.95" hidden="1" customHeight="1" x14ac:dyDescent="0.25">
      <c r="C2842"/>
      <c r="D2842"/>
      <c r="E2842"/>
      <c r="F2842"/>
      <c r="G2842"/>
      <c r="H2842"/>
      <c r="I2842"/>
    </row>
    <row r="2843" spans="3:9" ht="18.95" hidden="1" customHeight="1" x14ac:dyDescent="0.25">
      <c r="C2843"/>
      <c r="D2843"/>
      <c r="E2843"/>
      <c r="F2843"/>
      <c r="G2843"/>
      <c r="H2843"/>
      <c r="I2843"/>
    </row>
    <row r="2844" spans="3:9" ht="18.95" hidden="1" customHeight="1" x14ac:dyDescent="0.25">
      <c r="C2844"/>
      <c r="D2844"/>
      <c r="E2844"/>
      <c r="F2844"/>
      <c r="G2844"/>
      <c r="H2844"/>
      <c r="I2844"/>
    </row>
    <row r="2845" spans="3:9" ht="18.95" hidden="1" customHeight="1" x14ac:dyDescent="0.25">
      <c r="C2845"/>
      <c r="D2845"/>
      <c r="E2845"/>
      <c r="F2845"/>
      <c r="G2845"/>
      <c r="H2845"/>
      <c r="I2845"/>
    </row>
    <row r="2846" spans="3:9" ht="18.95" hidden="1" customHeight="1" x14ac:dyDescent="0.25">
      <c r="C2846"/>
      <c r="D2846"/>
      <c r="E2846"/>
      <c r="F2846"/>
      <c r="G2846"/>
      <c r="H2846"/>
      <c r="I2846"/>
    </row>
    <row r="2847" spans="3:9" ht="18.95" hidden="1" customHeight="1" x14ac:dyDescent="0.25">
      <c r="C2847"/>
      <c r="D2847"/>
      <c r="E2847"/>
      <c r="F2847"/>
      <c r="G2847"/>
      <c r="H2847"/>
      <c r="I2847"/>
    </row>
    <row r="2848" spans="3:9" ht="18.95" hidden="1" customHeight="1" x14ac:dyDescent="0.25">
      <c r="C2848"/>
      <c r="D2848"/>
      <c r="E2848"/>
      <c r="F2848"/>
      <c r="G2848"/>
      <c r="H2848"/>
      <c r="I2848"/>
    </row>
    <row r="2849" spans="3:9" ht="18.95" hidden="1" customHeight="1" x14ac:dyDescent="0.25">
      <c r="C2849"/>
      <c r="D2849"/>
      <c r="E2849"/>
      <c r="F2849"/>
      <c r="G2849"/>
      <c r="H2849"/>
      <c r="I2849"/>
    </row>
    <row r="2850" spans="3:9" ht="18.95" hidden="1" customHeight="1" x14ac:dyDescent="0.25">
      <c r="C2850"/>
      <c r="D2850"/>
      <c r="E2850"/>
      <c r="F2850"/>
      <c r="G2850"/>
      <c r="H2850"/>
      <c r="I2850"/>
    </row>
    <row r="2851" spans="3:9" ht="18.95" hidden="1" customHeight="1" x14ac:dyDescent="0.25">
      <c r="C2851"/>
      <c r="D2851"/>
      <c r="E2851"/>
      <c r="F2851"/>
      <c r="G2851"/>
      <c r="H2851"/>
      <c r="I2851"/>
    </row>
    <row r="2852" spans="3:9" ht="18.95" hidden="1" customHeight="1" x14ac:dyDescent="0.25">
      <c r="C2852"/>
      <c r="D2852"/>
      <c r="E2852"/>
      <c r="F2852"/>
      <c r="G2852"/>
      <c r="H2852"/>
      <c r="I2852"/>
    </row>
    <row r="2853" spans="3:9" ht="18.95" hidden="1" customHeight="1" x14ac:dyDescent="0.25">
      <c r="C2853"/>
      <c r="D2853"/>
      <c r="E2853"/>
      <c r="F2853"/>
      <c r="G2853"/>
      <c r="H2853"/>
      <c r="I2853"/>
    </row>
    <row r="2854" spans="3:9" ht="18.95" hidden="1" customHeight="1" x14ac:dyDescent="0.25">
      <c r="C2854"/>
      <c r="D2854"/>
      <c r="E2854"/>
      <c r="F2854"/>
      <c r="G2854"/>
      <c r="H2854"/>
      <c r="I2854"/>
    </row>
    <row r="2855" spans="3:9" ht="18.95" hidden="1" customHeight="1" x14ac:dyDescent="0.25">
      <c r="C2855"/>
      <c r="D2855"/>
      <c r="E2855"/>
      <c r="F2855"/>
      <c r="G2855"/>
      <c r="H2855"/>
      <c r="I2855"/>
    </row>
    <row r="2856" spans="3:9" ht="18.95" hidden="1" customHeight="1" x14ac:dyDescent="0.25">
      <c r="C2856"/>
      <c r="D2856"/>
      <c r="E2856"/>
      <c r="F2856"/>
      <c r="G2856"/>
      <c r="H2856"/>
      <c r="I2856"/>
    </row>
    <row r="2857" spans="3:9" ht="18.95" hidden="1" customHeight="1" x14ac:dyDescent="0.25">
      <c r="C2857"/>
      <c r="D2857"/>
      <c r="E2857"/>
      <c r="F2857"/>
      <c r="G2857"/>
      <c r="H2857"/>
      <c r="I2857"/>
    </row>
    <row r="2858" spans="3:9" ht="18.95" hidden="1" customHeight="1" x14ac:dyDescent="0.25">
      <c r="C2858"/>
      <c r="D2858"/>
      <c r="E2858"/>
      <c r="F2858"/>
      <c r="G2858"/>
      <c r="H2858"/>
      <c r="I2858"/>
    </row>
    <row r="2859" spans="3:9" ht="18.95" hidden="1" customHeight="1" x14ac:dyDescent="0.25">
      <c r="C2859"/>
      <c r="D2859"/>
      <c r="E2859"/>
      <c r="F2859"/>
      <c r="G2859"/>
      <c r="H2859"/>
      <c r="I2859"/>
    </row>
    <row r="2860" spans="3:9" ht="18.95" hidden="1" customHeight="1" x14ac:dyDescent="0.25">
      <c r="C2860"/>
      <c r="D2860"/>
      <c r="E2860"/>
      <c r="F2860"/>
      <c r="G2860"/>
      <c r="H2860"/>
      <c r="I2860"/>
    </row>
    <row r="2861" spans="3:9" ht="18.95" hidden="1" customHeight="1" x14ac:dyDescent="0.25">
      <c r="C2861"/>
      <c r="D2861"/>
      <c r="E2861"/>
      <c r="F2861"/>
      <c r="G2861"/>
      <c r="H2861"/>
      <c r="I2861"/>
    </row>
    <row r="2862" spans="3:9" ht="18.95" hidden="1" customHeight="1" x14ac:dyDescent="0.25">
      <c r="C2862"/>
      <c r="D2862"/>
      <c r="E2862"/>
      <c r="F2862"/>
      <c r="G2862"/>
      <c r="H2862"/>
      <c r="I2862"/>
    </row>
    <row r="2863" spans="3:9" ht="18.95" hidden="1" customHeight="1" x14ac:dyDescent="0.25">
      <c r="C2863"/>
      <c r="D2863"/>
      <c r="E2863"/>
      <c r="F2863"/>
      <c r="G2863"/>
      <c r="H2863"/>
      <c r="I2863"/>
    </row>
    <row r="2864" spans="3:9" ht="18.95" hidden="1" customHeight="1" x14ac:dyDescent="0.25">
      <c r="C2864"/>
      <c r="D2864"/>
      <c r="E2864"/>
      <c r="F2864"/>
      <c r="G2864"/>
      <c r="H2864"/>
      <c r="I2864"/>
    </row>
    <row r="2865" spans="3:9" ht="18.95" hidden="1" customHeight="1" x14ac:dyDescent="0.25">
      <c r="C2865"/>
      <c r="D2865"/>
      <c r="E2865"/>
      <c r="F2865"/>
      <c r="G2865"/>
      <c r="H2865"/>
      <c r="I2865"/>
    </row>
    <row r="2866" spans="3:9" ht="18.95" hidden="1" customHeight="1" x14ac:dyDescent="0.25">
      <c r="C2866"/>
      <c r="D2866"/>
      <c r="E2866"/>
      <c r="F2866"/>
      <c r="G2866"/>
      <c r="H2866"/>
      <c r="I2866"/>
    </row>
    <row r="2867" spans="3:9" ht="18.95" hidden="1" customHeight="1" x14ac:dyDescent="0.25">
      <c r="C2867"/>
      <c r="D2867"/>
      <c r="E2867"/>
      <c r="F2867"/>
      <c r="G2867"/>
      <c r="H2867"/>
      <c r="I2867"/>
    </row>
    <row r="2868" spans="3:9" ht="18.95" hidden="1" customHeight="1" x14ac:dyDescent="0.25">
      <c r="C2868"/>
      <c r="D2868"/>
      <c r="E2868"/>
      <c r="F2868"/>
      <c r="G2868"/>
      <c r="H2868"/>
      <c r="I2868"/>
    </row>
    <row r="2869" spans="3:9" ht="18.95" hidden="1" customHeight="1" x14ac:dyDescent="0.25">
      <c r="C2869"/>
      <c r="D2869"/>
      <c r="E2869"/>
      <c r="F2869"/>
      <c r="G2869"/>
      <c r="H2869"/>
      <c r="I2869"/>
    </row>
    <row r="2870" spans="3:9" ht="18.95" hidden="1" customHeight="1" x14ac:dyDescent="0.25">
      <c r="C2870"/>
      <c r="D2870"/>
      <c r="E2870"/>
      <c r="F2870"/>
      <c r="G2870"/>
      <c r="H2870"/>
      <c r="I2870"/>
    </row>
    <row r="2871" spans="3:9" ht="18.95" hidden="1" customHeight="1" x14ac:dyDescent="0.25">
      <c r="C2871"/>
      <c r="D2871"/>
      <c r="E2871"/>
      <c r="F2871"/>
      <c r="G2871"/>
      <c r="H2871"/>
      <c r="I2871"/>
    </row>
    <row r="2872" spans="3:9" ht="18.95" hidden="1" customHeight="1" x14ac:dyDescent="0.25">
      <c r="C2872"/>
      <c r="D2872"/>
      <c r="E2872"/>
      <c r="F2872"/>
      <c r="G2872"/>
      <c r="H2872"/>
      <c r="I2872"/>
    </row>
    <row r="2873" spans="3:9" ht="18.95" hidden="1" customHeight="1" x14ac:dyDescent="0.25">
      <c r="C2873"/>
      <c r="D2873"/>
      <c r="E2873"/>
      <c r="F2873"/>
      <c r="G2873"/>
      <c r="H2873"/>
      <c r="I2873"/>
    </row>
    <row r="2874" spans="3:9" ht="18.95" hidden="1" customHeight="1" x14ac:dyDescent="0.25">
      <c r="C2874"/>
      <c r="D2874"/>
      <c r="E2874"/>
      <c r="F2874"/>
      <c r="G2874"/>
      <c r="H2874"/>
      <c r="I2874"/>
    </row>
    <row r="2875" spans="3:9" ht="18.95" hidden="1" customHeight="1" x14ac:dyDescent="0.25">
      <c r="C2875"/>
      <c r="D2875"/>
      <c r="E2875"/>
      <c r="F2875"/>
      <c r="G2875"/>
      <c r="H2875"/>
      <c r="I2875"/>
    </row>
    <row r="2876" spans="3:9" ht="18.95" hidden="1" customHeight="1" x14ac:dyDescent="0.25">
      <c r="C2876"/>
      <c r="D2876"/>
      <c r="E2876"/>
      <c r="F2876"/>
      <c r="G2876"/>
      <c r="H2876"/>
      <c r="I2876"/>
    </row>
    <row r="2877" spans="3:9" ht="18.95" hidden="1" customHeight="1" x14ac:dyDescent="0.25">
      <c r="C2877"/>
      <c r="D2877"/>
      <c r="E2877"/>
      <c r="F2877"/>
      <c r="G2877"/>
      <c r="H2877"/>
      <c r="I2877"/>
    </row>
    <row r="2878" spans="3:9" ht="18.95" hidden="1" customHeight="1" x14ac:dyDescent="0.25">
      <c r="C2878"/>
      <c r="D2878"/>
      <c r="E2878"/>
      <c r="F2878"/>
      <c r="G2878"/>
      <c r="H2878"/>
      <c r="I2878"/>
    </row>
    <row r="2879" spans="3:9" ht="18.95" hidden="1" customHeight="1" x14ac:dyDescent="0.25">
      <c r="C2879"/>
      <c r="D2879"/>
      <c r="E2879"/>
      <c r="F2879"/>
      <c r="G2879"/>
      <c r="H2879"/>
      <c r="I2879"/>
    </row>
    <row r="2880" spans="3:9" ht="18.95" hidden="1" customHeight="1" x14ac:dyDescent="0.25">
      <c r="C2880"/>
      <c r="D2880"/>
      <c r="E2880"/>
      <c r="F2880"/>
      <c r="G2880"/>
      <c r="H2880"/>
      <c r="I2880"/>
    </row>
    <row r="2881" spans="3:9" ht="18.95" hidden="1" customHeight="1" x14ac:dyDescent="0.25">
      <c r="C2881"/>
      <c r="D2881"/>
      <c r="E2881"/>
      <c r="F2881"/>
      <c r="G2881"/>
      <c r="H2881"/>
      <c r="I2881"/>
    </row>
    <row r="2882" spans="3:9" ht="18.95" hidden="1" customHeight="1" x14ac:dyDescent="0.25">
      <c r="C2882"/>
      <c r="D2882"/>
      <c r="E2882"/>
      <c r="F2882"/>
      <c r="G2882"/>
      <c r="H2882"/>
      <c r="I2882"/>
    </row>
    <row r="2883" spans="3:9" ht="18.95" hidden="1" customHeight="1" x14ac:dyDescent="0.25">
      <c r="C2883"/>
      <c r="D2883"/>
      <c r="E2883"/>
      <c r="F2883"/>
      <c r="G2883"/>
      <c r="H2883"/>
      <c r="I2883"/>
    </row>
    <row r="2884" spans="3:9" ht="18.95" hidden="1" customHeight="1" x14ac:dyDescent="0.25">
      <c r="C2884"/>
      <c r="D2884"/>
      <c r="E2884"/>
      <c r="F2884"/>
      <c r="G2884"/>
      <c r="H2884"/>
      <c r="I2884"/>
    </row>
    <row r="2885" spans="3:9" ht="18.95" hidden="1" customHeight="1" x14ac:dyDescent="0.25">
      <c r="C2885"/>
      <c r="D2885"/>
      <c r="E2885"/>
      <c r="F2885"/>
      <c r="G2885"/>
      <c r="H2885"/>
      <c r="I2885"/>
    </row>
    <row r="2886" spans="3:9" ht="18.95" hidden="1" customHeight="1" x14ac:dyDescent="0.25">
      <c r="C2886"/>
      <c r="D2886"/>
      <c r="E2886"/>
      <c r="F2886"/>
      <c r="G2886"/>
      <c r="H2886"/>
      <c r="I2886"/>
    </row>
    <row r="2887" spans="3:9" ht="18.95" hidden="1" customHeight="1" x14ac:dyDescent="0.25">
      <c r="C2887"/>
      <c r="D2887"/>
      <c r="E2887"/>
      <c r="F2887"/>
      <c r="G2887"/>
      <c r="H2887"/>
      <c r="I2887"/>
    </row>
    <row r="2888" spans="3:9" ht="18.95" hidden="1" customHeight="1" x14ac:dyDescent="0.25">
      <c r="C2888"/>
      <c r="D2888"/>
      <c r="E2888"/>
      <c r="F2888"/>
      <c r="G2888"/>
      <c r="H2888"/>
      <c r="I2888"/>
    </row>
    <row r="2889" spans="3:9" ht="18.95" hidden="1" customHeight="1" x14ac:dyDescent="0.25">
      <c r="C2889"/>
      <c r="D2889"/>
      <c r="E2889"/>
      <c r="F2889"/>
      <c r="G2889"/>
      <c r="H2889"/>
      <c r="I2889"/>
    </row>
    <row r="2890" spans="3:9" ht="18.95" hidden="1" customHeight="1" x14ac:dyDescent="0.25">
      <c r="C2890"/>
      <c r="D2890"/>
      <c r="E2890"/>
      <c r="F2890"/>
      <c r="G2890"/>
      <c r="H2890"/>
      <c r="I2890"/>
    </row>
    <row r="2891" spans="3:9" ht="18.95" hidden="1" customHeight="1" x14ac:dyDescent="0.25">
      <c r="C2891"/>
      <c r="D2891"/>
      <c r="E2891"/>
      <c r="F2891"/>
      <c r="G2891"/>
      <c r="H2891"/>
      <c r="I2891"/>
    </row>
    <row r="2892" spans="3:9" ht="18.95" hidden="1" customHeight="1" x14ac:dyDescent="0.25">
      <c r="C2892"/>
      <c r="D2892"/>
      <c r="E2892"/>
      <c r="F2892"/>
      <c r="G2892"/>
      <c r="H2892"/>
      <c r="I2892"/>
    </row>
    <row r="2893" spans="3:9" ht="18.95" hidden="1" customHeight="1" x14ac:dyDescent="0.25">
      <c r="C2893"/>
      <c r="D2893"/>
      <c r="E2893"/>
      <c r="F2893"/>
      <c r="G2893"/>
      <c r="H2893"/>
      <c r="I2893"/>
    </row>
    <row r="2894" spans="3:9" ht="18.95" hidden="1" customHeight="1" x14ac:dyDescent="0.25">
      <c r="C2894"/>
      <c r="D2894"/>
      <c r="E2894"/>
      <c r="F2894"/>
      <c r="G2894"/>
      <c r="H2894"/>
      <c r="I2894"/>
    </row>
    <row r="2895" spans="3:9" ht="18.95" hidden="1" customHeight="1" x14ac:dyDescent="0.25">
      <c r="C2895"/>
      <c r="D2895"/>
      <c r="E2895"/>
      <c r="F2895"/>
      <c r="G2895"/>
      <c r="H2895"/>
      <c r="I2895"/>
    </row>
    <row r="2896" spans="3:9" ht="18.95" hidden="1" customHeight="1" x14ac:dyDescent="0.25">
      <c r="C2896"/>
      <c r="D2896"/>
      <c r="E2896"/>
      <c r="F2896"/>
      <c r="G2896"/>
      <c r="H2896"/>
      <c r="I2896"/>
    </row>
    <row r="2897" spans="3:9" ht="18.95" hidden="1" customHeight="1" x14ac:dyDescent="0.25">
      <c r="C2897"/>
      <c r="D2897"/>
      <c r="E2897"/>
      <c r="F2897"/>
      <c r="G2897"/>
      <c r="H2897"/>
      <c r="I2897"/>
    </row>
    <row r="2898" spans="3:9" ht="18.95" hidden="1" customHeight="1" x14ac:dyDescent="0.25">
      <c r="C2898"/>
      <c r="D2898"/>
      <c r="E2898"/>
      <c r="F2898"/>
      <c r="G2898"/>
      <c r="H2898"/>
      <c r="I2898"/>
    </row>
    <row r="2899" spans="3:9" ht="18.95" hidden="1" customHeight="1" x14ac:dyDescent="0.25">
      <c r="C2899"/>
      <c r="D2899"/>
      <c r="E2899"/>
      <c r="F2899"/>
      <c r="G2899"/>
      <c r="H2899"/>
      <c r="I2899"/>
    </row>
    <row r="2900" spans="3:9" ht="18.95" hidden="1" customHeight="1" x14ac:dyDescent="0.25">
      <c r="C2900"/>
      <c r="D2900"/>
      <c r="E2900"/>
      <c r="F2900"/>
      <c r="G2900"/>
      <c r="H2900"/>
      <c r="I2900"/>
    </row>
    <row r="2901" spans="3:9" ht="18.95" hidden="1" customHeight="1" x14ac:dyDescent="0.25">
      <c r="C2901"/>
      <c r="D2901"/>
      <c r="E2901"/>
      <c r="F2901"/>
      <c r="G2901"/>
      <c r="H2901"/>
      <c r="I2901"/>
    </row>
    <row r="2902" spans="3:9" ht="18.95" hidden="1" customHeight="1" x14ac:dyDescent="0.25">
      <c r="C2902"/>
      <c r="D2902"/>
      <c r="E2902"/>
      <c r="F2902"/>
      <c r="G2902"/>
      <c r="H2902"/>
      <c r="I2902"/>
    </row>
    <row r="2903" spans="3:9" ht="18.95" hidden="1" customHeight="1" x14ac:dyDescent="0.25">
      <c r="C2903"/>
      <c r="D2903"/>
      <c r="E2903"/>
      <c r="F2903"/>
      <c r="G2903"/>
      <c r="H2903"/>
      <c r="I2903"/>
    </row>
    <row r="2904" spans="3:9" ht="18.95" hidden="1" customHeight="1" x14ac:dyDescent="0.25">
      <c r="C2904"/>
      <c r="D2904"/>
      <c r="E2904"/>
      <c r="F2904"/>
      <c r="G2904"/>
      <c r="H2904"/>
      <c r="I2904"/>
    </row>
    <row r="2905" spans="3:9" ht="18.95" hidden="1" customHeight="1" x14ac:dyDescent="0.25">
      <c r="C2905"/>
      <c r="D2905"/>
      <c r="E2905"/>
      <c r="F2905"/>
      <c r="G2905"/>
      <c r="H2905"/>
      <c r="I2905"/>
    </row>
    <row r="2906" spans="3:9" ht="18.95" hidden="1" customHeight="1" x14ac:dyDescent="0.25">
      <c r="C2906"/>
      <c r="D2906"/>
      <c r="E2906"/>
      <c r="F2906"/>
      <c r="G2906"/>
      <c r="H2906"/>
      <c r="I2906"/>
    </row>
    <row r="2907" spans="3:9" ht="18.95" hidden="1" customHeight="1" x14ac:dyDescent="0.25">
      <c r="C2907"/>
      <c r="D2907"/>
      <c r="E2907"/>
      <c r="F2907"/>
      <c r="G2907"/>
      <c r="H2907"/>
      <c r="I2907"/>
    </row>
    <row r="2908" spans="3:9" ht="18.95" hidden="1" customHeight="1" x14ac:dyDescent="0.25">
      <c r="C2908"/>
      <c r="D2908"/>
      <c r="E2908"/>
      <c r="F2908"/>
      <c r="G2908"/>
      <c r="H2908"/>
      <c r="I2908"/>
    </row>
    <row r="2909" spans="3:9" ht="18.95" hidden="1" customHeight="1" x14ac:dyDescent="0.25">
      <c r="C2909"/>
      <c r="D2909"/>
      <c r="E2909"/>
      <c r="F2909"/>
      <c r="G2909"/>
      <c r="H2909"/>
      <c r="I2909"/>
    </row>
    <row r="2910" spans="3:9" ht="18.95" hidden="1" customHeight="1" x14ac:dyDescent="0.25">
      <c r="C2910"/>
      <c r="D2910"/>
      <c r="E2910"/>
      <c r="F2910"/>
      <c r="G2910"/>
      <c r="H2910"/>
      <c r="I2910"/>
    </row>
    <row r="2911" spans="3:9" ht="18.95" hidden="1" customHeight="1" x14ac:dyDescent="0.25">
      <c r="C2911"/>
      <c r="D2911"/>
      <c r="E2911"/>
      <c r="F2911"/>
      <c r="G2911"/>
      <c r="H2911"/>
      <c r="I2911"/>
    </row>
    <row r="2912" spans="3:9" ht="18.95" hidden="1" customHeight="1" x14ac:dyDescent="0.25">
      <c r="C2912"/>
      <c r="D2912"/>
      <c r="E2912"/>
      <c r="F2912"/>
      <c r="G2912"/>
      <c r="H2912"/>
      <c r="I2912"/>
    </row>
    <row r="2913" spans="3:9" ht="18.95" hidden="1" customHeight="1" x14ac:dyDescent="0.25">
      <c r="C2913"/>
      <c r="D2913"/>
      <c r="E2913"/>
      <c r="F2913"/>
      <c r="G2913"/>
      <c r="H2913"/>
      <c r="I2913"/>
    </row>
    <row r="2914" spans="3:9" ht="18.95" hidden="1" customHeight="1" x14ac:dyDescent="0.25">
      <c r="C2914"/>
      <c r="D2914"/>
      <c r="E2914"/>
      <c r="F2914"/>
      <c r="G2914"/>
      <c r="H2914"/>
      <c r="I2914"/>
    </row>
    <row r="2915" spans="3:9" ht="18.95" hidden="1" customHeight="1" x14ac:dyDescent="0.25">
      <c r="C2915"/>
      <c r="D2915"/>
      <c r="E2915"/>
      <c r="F2915"/>
      <c r="G2915"/>
      <c r="H2915"/>
      <c r="I2915"/>
    </row>
    <row r="2916" spans="3:9" ht="18.95" hidden="1" customHeight="1" x14ac:dyDescent="0.25">
      <c r="C2916"/>
      <c r="D2916"/>
      <c r="E2916"/>
      <c r="F2916"/>
      <c r="G2916"/>
      <c r="H2916"/>
      <c r="I2916"/>
    </row>
    <row r="2917" spans="3:9" ht="18.95" hidden="1" customHeight="1" x14ac:dyDescent="0.25">
      <c r="C2917"/>
      <c r="D2917"/>
      <c r="E2917"/>
      <c r="F2917"/>
      <c r="G2917"/>
      <c r="H2917"/>
      <c r="I2917"/>
    </row>
    <row r="2918" spans="3:9" ht="18.95" hidden="1" customHeight="1" x14ac:dyDescent="0.25">
      <c r="C2918"/>
      <c r="D2918"/>
      <c r="E2918"/>
      <c r="F2918"/>
      <c r="G2918"/>
      <c r="H2918"/>
      <c r="I2918"/>
    </row>
    <row r="2919" spans="3:9" ht="18.95" hidden="1" customHeight="1" x14ac:dyDescent="0.25">
      <c r="C2919"/>
      <c r="D2919"/>
      <c r="E2919"/>
      <c r="F2919"/>
      <c r="G2919"/>
      <c r="H2919"/>
      <c r="I2919"/>
    </row>
    <row r="2920" spans="3:9" ht="18.95" hidden="1" customHeight="1" x14ac:dyDescent="0.25">
      <c r="C2920"/>
      <c r="D2920"/>
      <c r="E2920"/>
      <c r="F2920"/>
      <c r="G2920"/>
      <c r="H2920"/>
      <c r="I2920"/>
    </row>
    <row r="2921" spans="3:9" ht="18.95" hidden="1" customHeight="1" x14ac:dyDescent="0.25">
      <c r="C2921"/>
      <c r="D2921"/>
      <c r="E2921"/>
      <c r="F2921"/>
      <c r="G2921"/>
      <c r="H2921"/>
      <c r="I2921"/>
    </row>
    <row r="2922" spans="3:9" ht="18.95" hidden="1" customHeight="1" x14ac:dyDescent="0.25">
      <c r="C2922"/>
      <c r="D2922"/>
      <c r="E2922"/>
      <c r="F2922"/>
      <c r="G2922"/>
      <c r="H2922"/>
      <c r="I2922"/>
    </row>
    <row r="2923" spans="3:9" ht="18.95" hidden="1" customHeight="1" x14ac:dyDescent="0.25">
      <c r="C2923"/>
      <c r="D2923"/>
      <c r="E2923"/>
      <c r="F2923"/>
      <c r="G2923"/>
      <c r="H2923"/>
      <c r="I2923"/>
    </row>
    <row r="2924" spans="3:9" ht="18.95" hidden="1" customHeight="1" x14ac:dyDescent="0.25">
      <c r="C2924"/>
      <c r="D2924"/>
      <c r="E2924"/>
      <c r="F2924"/>
      <c r="G2924"/>
      <c r="H2924"/>
      <c r="I2924"/>
    </row>
    <row r="2925" spans="3:9" ht="18.95" hidden="1" customHeight="1" x14ac:dyDescent="0.25">
      <c r="C2925"/>
      <c r="D2925"/>
      <c r="E2925"/>
      <c r="F2925"/>
      <c r="G2925"/>
      <c r="H2925"/>
      <c r="I2925"/>
    </row>
    <row r="2926" spans="3:9" ht="18.95" hidden="1" customHeight="1" x14ac:dyDescent="0.25">
      <c r="C2926"/>
      <c r="D2926"/>
      <c r="E2926"/>
      <c r="F2926"/>
      <c r="G2926"/>
      <c r="H2926"/>
      <c r="I2926"/>
    </row>
    <row r="2927" spans="3:9" ht="18.95" hidden="1" customHeight="1" x14ac:dyDescent="0.25">
      <c r="C2927"/>
      <c r="D2927"/>
      <c r="E2927"/>
      <c r="F2927"/>
      <c r="G2927"/>
      <c r="H2927"/>
      <c r="I2927"/>
    </row>
    <row r="2928" spans="3:9" ht="18.95" hidden="1" customHeight="1" x14ac:dyDescent="0.25">
      <c r="C2928"/>
      <c r="D2928"/>
      <c r="E2928"/>
      <c r="F2928"/>
      <c r="G2928"/>
      <c r="H2928"/>
      <c r="I2928"/>
    </row>
    <row r="2929" spans="3:9" ht="18.95" hidden="1" customHeight="1" x14ac:dyDescent="0.25">
      <c r="C2929"/>
      <c r="D2929"/>
      <c r="E2929"/>
      <c r="F2929"/>
      <c r="G2929"/>
      <c r="H2929"/>
      <c r="I2929"/>
    </row>
    <row r="2930" spans="3:9" ht="18.95" hidden="1" customHeight="1" x14ac:dyDescent="0.25">
      <c r="C2930"/>
      <c r="D2930"/>
      <c r="E2930"/>
      <c r="F2930"/>
      <c r="G2930"/>
      <c r="H2930"/>
      <c r="I2930"/>
    </row>
    <row r="2931" spans="3:9" ht="18.95" hidden="1" customHeight="1" x14ac:dyDescent="0.25">
      <c r="C2931"/>
      <c r="D2931"/>
      <c r="E2931"/>
      <c r="F2931"/>
      <c r="G2931"/>
      <c r="H2931"/>
      <c r="I2931"/>
    </row>
    <row r="2932" spans="3:9" ht="18.95" hidden="1" customHeight="1" x14ac:dyDescent="0.25">
      <c r="C2932"/>
      <c r="D2932"/>
      <c r="E2932"/>
      <c r="F2932"/>
      <c r="G2932"/>
      <c r="H2932"/>
      <c r="I2932"/>
    </row>
    <row r="2933" spans="3:9" ht="18.95" hidden="1" customHeight="1" x14ac:dyDescent="0.25">
      <c r="C2933"/>
      <c r="D2933"/>
      <c r="E2933"/>
      <c r="F2933"/>
      <c r="G2933"/>
      <c r="H2933"/>
      <c r="I2933"/>
    </row>
    <row r="2934" spans="3:9" ht="18.95" hidden="1" customHeight="1" x14ac:dyDescent="0.25">
      <c r="C2934"/>
      <c r="D2934"/>
      <c r="E2934"/>
      <c r="F2934"/>
      <c r="G2934"/>
      <c r="H2934"/>
      <c r="I2934"/>
    </row>
    <row r="2935" spans="3:9" ht="18.95" hidden="1" customHeight="1" x14ac:dyDescent="0.25">
      <c r="C2935"/>
      <c r="D2935"/>
      <c r="E2935"/>
      <c r="F2935"/>
      <c r="G2935"/>
      <c r="H2935"/>
      <c r="I2935"/>
    </row>
    <row r="2936" spans="3:9" ht="18.95" hidden="1" customHeight="1" x14ac:dyDescent="0.25">
      <c r="C2936"/>
      <c r="D2936"/>
      <c r="E2936"/>
      <c r="F2936"/>
      <c r="G2936"/>
      <c r="H2936"/>
      <c r="I2936"/>
    </row>
    <row r="2937" spans="3:9" ht="18.95" hidden="1" customHeight="1" x14ac:dyDescent="0.25">
      <c r="C2937"/>
      <c r="D2937"/>
      <c r="E2937"/>
      <c r="F2937"/>
      <c r="G2937"/>
      <c r="H2937"/>
      <c r="I2937"/>
    </row>
    <row r="2938" spans="3:9" ht="18.95" hidden="1" customHeight="1" x14ac:dyDescent="0.25">
      <c r="C2938"/>
      <c r="D2938"/>
      <c r="E2938"/>
      <c r="F2938"/>
      <c r="G2938"/>
      <c r="H2938"/>
      <c r="I2938"/>
    </row>
    <row r="2939" spans="3:9" ht="18.95" hidden="1" customHeight="1" x14ac:dyDescent="0.25">
      <c r="C2939"/>
      <c r="D2939"/>
      <c r="E2939"/>
      <c r="F2939"/>
      <c r="G2939"/>
      <c r="H2939"/>
      <c r="I2939"/>
    </row>
    <row r="2940" spans="3:9" ht="18.95" hidden="1" customHeight="1" x14ac:dyDescent="0.25">
      <c r="C2940"/>
      <c r="D2940"/>
      <c r="E2940"/>
      <c r="F2940"/>
      <c r="G2940"/>
      <c r="H2940"/>
      <c r="I2940"/>
    </row>
    <row r="2941" spans="3:9" ht="18.95" hidden="1" customHeight="1" x14ac:dyDescent="0.25">
      <c r="C2941"/>
      <c r="D2941"/>
      <c r="E2941"/>
      <c r="F2941"/>
      <c r="G2941"/>
      <c r="H2941"/>
      <c r="I2941"/>
    </row>
    <row r="2942" spans="3:9" ht="18.95" hidden="1" customHeight="1" x14ac:dyDescent="0.25">
      <c r="C2942"/>
      <c r="D2942"/>
      <c r="E2942"/>
      <c r="F2942"/>
      <c r="G2942"/>
      <c r="H2942"/>
      <c r="I2942"/>
    </row>
    <row r="2943" spans="3:9" ht="18.95" hidden="1" customHeight="1" x14ac:dyDescent="0.25">
      <c r="C2943"/>
      <c r="D2943"/>
      <c r="E2943"/>
      <c r="F2943"/>
      <c r="G2943"/>
      <c r="H2943"/>
      <c r="I2943"/>
    </row>
    <row r="2944" spans="3:9" ht="18.95" hidden="1" customHeight="1" x14ac:dyDescent="0.25">
      <c r="C2944"/>
      <c r="D2944"/>
      <c r="E2944"/>
      <c r="F2944"/>
      <c r="G2944"/>
      <c r="H2944"/>
      <c r="I2944"/>
    </row>
    <row r="2945" spans="3:9" ht="18.95" hidden="1" customHeight="1" x14ac:dyDescent="0.25">
      <c r="C2945"/>
      <c r="D2945"/>
      <c r="E2945"/>
      <c r="F2945"/>
      <c r="G2945"/>
      <c r="H2945"/>
      <c r="I2945"/>
    </row>
    <row r="2946" spans="3:9" ht="18.95" hidden="1" customHeight="1" x14ac:dyDescent="0.25">
      <c r="C2946"/>
      <c r="D2946"/>
      <c r="E2946"/>
      <c r="F2946"/>
      <c r="G2946"/>
      <c r="H2946"/>
      <c r="I2946"/>
    </row>
    <row r="2947" spans="3:9" ht="18.95" hidden="1" customHeight="1" x14ac:dyDescent="0.25">
      <c r="C2947"/>
      <c r="D2947"/>
      <c r="E2947"/>
      <c r="F2947"/>
      <c r="G2947"/>
      <c r="H2947"/>
      <c r="I2947"/>
    </row>
    <row r="2948" spans="3:9" ht="18.95" hidden="1" customHeight="1" x14ac:dyDescent="0.25">
      <c r="C2948"/>
      <c r="D2948"/>
      <c r="E2948"/>
      <c r="F2948"/>
      <c r="G2948"/>
      <c r="H2948"/>
      <c r="I2948"/>
    </row>
    <row r="2949" spans="3:9" ht="18.95" hidden="1" customHeight="1" x14ac:dyDescent="0.25">
      <c r="C2949"/>
      <c r="D2949"/>
      <c r="E2949"/>
      <c r="F2949"/>
      <c r="G2949"/>
      <c r="H2949"/>
      <c r="I2949"/>
    </row>
    <row r="2950" spans="3:9" ht="18.95" hidden="1" customHeight="1" x14ac:dyDescent="0.25">
      <c r="C2950"/>
      <c r="D2950"/>
      <c r="E2950"/>
      <c r="F2950"/>
      <c r="G2950"/>
      <c r="H2950"/>
      <c r="I2950"/>
    </row>
    <row r="2951" spans="3:9" ht="18.95" hidden="1" customHeight="1" x14ac:dyDescent="0.25">
      <c r="C2951"/>
      <c r="D2951"/>
      <c r="E2951"/>
      <c r="F2951"/>
      <c r="G2951"/>
      <c r="H2951"/>
      <c r="I2951"/>
    </row>
    <row r="2952" spans="3:9" ht="18.95" hidden="1" customHeight="1" x14ac:dyDescent="0.25">
      <c r="C2952"/>
      <c r="D2952"/>
      <c r="E2952"/>
      <c r="F2952"/>
      <c r="G2952"/>
      <c r="H2952"/>
      <c r="I2952"/>
    </row>
    <row r="2953" spans="3:9" ht="18.95" hidden="1" customHeight="1" x14ac:dyDescent="0.25">
      <c r="C2953"/>
      <c r="D2953"/>
      <c r="E2953"/>
      <c r="F2953"/>
      <c r="G2953"/>
      <c r="H2953"/>
      <c r="I2953"/>
    </row>
    <row r="2954" spans="3:9" ht="18.95" hidden="1" customHeight="1" x14ac:dyDescent="0.25">
      <c r="C2954"/>
      <c r="D2954"/>
      <c r="E2954"/>
      <c r="F2954"/>
      <c r="G2954"/>
      <c r="H2954"/>
      <c r="I2954"/>
    </row>
    <row r="2955" spans="3:9" ht="18.95" hidden="1" customHeight="1" x14ac:dyDescent="0.25">
      <c r="C2955"/>
      <c r="D2955"/>
      <c r="E2955"/>
      <c r="F2955"/>
      <c r="G2955"/>
      <c r="H2955"/>
      <c r="I2955"/>
    </row>
    <row r="2956" spans="3:9" ht="18.95" hidden="1" customHeight="1" x14ac:dyDescent="0.25">
      <c r="C2956"/>
      <c r="D2956"/>
      <c r="E2956"/>
      <c r="F2956"/>
      <c r="G2956"/>
      <c r="H2956"/>
      <c r="I2956"/>
    </row>
    <row r="2957" spans="3:9" ht="18.95" hidden="1" customHeight="1" x14ac:dyDescent="0.25">
      <c r="C2957"/>
      <c r="D2957"/>
      <c r="E2957"/>
      <c r="F2957"/>
      <c r="G2957"/>
      <c r="H2957"/>
      <c r="I2957"/>
    </row>
    <row r="2958" spans="3:9" ht="18.95" hidden="1" customHeight="1" x14ac:dyDescent="0.25">
      <c r="C2958"/>
      <c r="D2958"/>
      <c r="E2958"/>
      <c r="F2958"/>
      <c r="G2958"/>
      <c r="H2958"/>
      <c r="I2958"/>
    </row>
    <row r="2959" spans="3:9" ht="18.95" hidden="1" customHeight="1" x14ac:dyDescent="0.25">
      <c r="C2959"/>
      <c r="D2959"/>
      <c r="E2959"/>
      <c r="F2959"/>
      <c r="G2959"/>
      <c r="H2959"/>
      <c r="I2959"/>
    </row>
    <row r="2960" spans="3:9" ht="18.95" hidden="1" customHeight="1" x14ac:dyDescent="0.25">
      <c r="C2960"/>
      <c r="D2960"/>
      <c r="E2960"/>
      <c r="F2960"/>
      <c r="G2960"/>
      <c r="H2960"/>
      <c r="I2960"/>
    </row>
    <row r="2961" spans="3:9" ht="18.95" hidden="1" customHeight="1" x14ac:dyDescent="0.25">
      <c r="C2961"/>
      <c r="D2961"/>
      <c r="E2961"/>
      <c r="F2961"/>
      <c r="G2961"/>
      <c r="H2961"/>
      <c r="I2961"/>
    </row>
    <row r="2962" spans="3:9" ht="18.95" hidden="1" customHeight="1" x14ac:dyDescent="0.25">
      <c r="C2962"/>
      <c r="D2962"/>
      <c r="E2962"/>
      <c r="F2962"/>
      <c r="G2962"/>
      <c r="H2962"/>
      <c r="I2962"/>
    </row>
    <row r="2963" spans="3:9" ht="18.95" hidden="1" customHeight="1" x14ac:dyDescent="0.25">
      <c r="C2963"/>
      <c r="D2963"/>
      <c r="E2963"/>
      <c r="F2963"/>
      <c r="G2963"/>
      <c r="H2963"/>
      <c r="I2963"/>
    </row>
    <row r="2964" spans="3:9" ht="18.95" hidden="1" customHeight="1" x14ac:dyDescent="0.25">
      <c r="C2964"/>
      <c r="D2964"/>
      <c r="E2964"/>
      <c r="F2964"/>
      <c r="G2964"/>
      <c r="H2964"/>
      <c r="I2964"/>
    </row>
    <row r="2965" spans="3:9" ht="18.95" hidden="1" customHeight="1" x14ac:dyDescent="0.25">
      <c r="C2965"/>
      <c r="D2965"/>
      <c r="E2965"/>
      <c r="F2965"/>
      <c r="G2965"/>
      <c r="H2965"/>
      <c r="I2965"/>
    </row>
    <row r="2966" spans="3:9" ht="18.95" hidden="1" customHeight="1" x14ac:dyDescent="0.25">
      <c r="C2966"/>
      <c r="D2966"/>
      <c r="E2966"/>
      <c r="F2966"/>
      <c r="G2966"/>
      <c r="H2966"/>
      <c r="I2966"/>
    </row>
    <row r="2967" spans="3:9" ht="18.95" hidden="1" customHeight="1" x14ac:dyDescent="0.25">
      <c r="C2967"/>
      <c r="D2967"/>
      <c r="E2967"/>
      <c r="F2967"/>
      <c r="G2967"/>
      <c r="H2967"/>
      <c r="I2967"/>
    </row>
    <row r="2968" spans="3:9" ht="18.95" hidden="1" customHeight="1" x14ac:dyDescent="0.25">
      <c r="C2968"/>
      <c r="D2968"/>
      <c r="E2968"/>
      <c r="F2968"/>
      <c r="G2968"/>
      <c r="H2968"/>
      <c r="I2968"/>
    </row>
    <row r="2969" spans="3:9" ht="18.95" hidden="1" customHeight="1" x14ac:dyDescent="0.25">
      <c r="C2969"/>
      <c r="D2969"/>
      <c r="E2969"/>
      <c r="F2969"/>
      <c r="G2969"/>
      <c r="H2969"/>
      <c r="I2969"/>
    </row>
    <row r="2970" spans="3:9" ht="18.95" hidden="1" customHeight="1" x14ac:dyDescent="0.25">
      <c r="C2970"/>
      <c r="D2970"/>
      <c r="E2970"/>
      <c r="F2970"/>
      <c r="G2970"/>
      <c r="H2970"/>
      <c r="I2970"/>
    </row>
    <row r="2971" spans="3:9" ht="18.95" hidden="1" customHeight="1" x14ac:dyDescent="0.25">
      <c r="C2971"/>
      <c r="D2971"/>
      <c r="E2971"/>
      <c r="F2971"/>
      <c r="G2971"/>
      <c r="H2971"/>
      <c r="I2971"/>
    </row>
    <row r="2972" spans="3:9" ht="18.95" hidden="1" customHeight="1" x14ac:dyDescent="0.25">
      <c r="C2972"/>
      <c r="D2972"/>
      <c r="E2972"/>
      <c r="F2972"/>
      <c r="G2972"/>
      <c r="H2972"/>
      <c r="I2972"/>
    </row>
    <row r="2973" spans="3:9" ht="18.95" hidden="1" customHeight="1" x14ac:dyDescent="0.25">
      <c r="C2973"/>
      <c r="D2973"/>
      <c r="E2973"/>
      <c r="F2973"/>
      <c r="G2973"/>
      <c r="H2973"/>
      <c r="I2973"/>
    </row>
    <row r="2974" spans="3:9" ht="18.95" hidden="1" customHeight="1" x14ac:dyDescent="0.25">
      <c r="C2974"/>
      <c r="D2974"/>
      <c r="E2974"/>
      <c r="F2974"/>
      <c r="G2974"/>
      <c r="H2974"/>
      <c r="I2974"/>
    </row>
    <row r="2975" spans="3:9" ht="18.95" hidden="1" customHeight="1" x14ac:dyDescent="0.25">
      <c r="C2975"/>
      <c r="D2975"/>
      <c r="E2975"/>
      <c r="F2975"/>
      <c r="G2975"/>
      <c r="H2975"/>
      <c r="I2975"/>
    </row>
    <row r="2976" spans="3:9" ht="18.95" hidden="1" customHeight="1" x14ac:dyDescent="0.25">
      <c r="C2976"/>
      <c r="D2976"/>
      <c r="E2976"/>
      <c r="F2976"/>
      <c r="G2976"/>
      <c r="H2976"/>
      <c r="I2976"/>
    </row>
    <row r="2977" spans="3:9" ht="18.95" hidden="1" customHeight="1" x14ac:dyDescent="0.25">
      <c r="C2977"/>
      <c r="D2977"/>
      <c r="E2977"/>
      <c r="F2977"/>
      <c r="G2977"/>
      <c r="H2977"/>
      <c r="I2977"/>
    </row>
    <row r="2978" spans="3:9" ht="18.95" hidden="1" customHeight="1" x14ac:dyDescent="0.25">
      <c r="C2978"/>
      <c r="D2978"/>
      <c r="E2978"/>
      <c r="F2978"/>
      <c r="G2978"/>
      <c r="H2978"/>
      <c r="I2978"/>
    </row>
    <row r="2979" spans="3:9" ht="18.95" hidden="1" customHeight="1" x14ac:dyDescent="0.25">
      <c r="C2979"/>
      <c r="D2979"/>
      <c r="E2979"/>
      <c r="F2979"/>
      <c r="G2979"/>
      <c r="H2979"/>
      <c r="I2979"/>
    </row>
    <row r="2980" spans="3:9" ht="18.95" hidden="1" customHeight="1" x14ac:dyDescent="0.25">
      <c r="C2980"/>
      <c r="D2980"/>
      <c r="E2980"/>
      <c r="F2980"/>
      <c r="G2980"/>
      <c r="H2980"/>
      <c r="I2980"/>
    </row>
    <row r="2981" spans="3:9" ht="18.95" hidden="1" customHeight="1" x14ac:dyDescent="0.25">
      <c r="C2981"/>
      <c r="D2981"/>
      <c r="E2981"/>
      <c r="F2981"/>
      <c r="G2981"/>
      <c r="H2981"/>
      <c r="I2981"/>
    </row>
    <row r="2982" spans="3:9" ht="18.95" hidden="1" customHeight="1" x14ac:dyDescent="0.25">
      <c r="C2982"/>
      <c r="D2982"/>
      <c r="E2982"/>
      <c r="F2982"/>
      <c r="G2982"/>
      <c r="H2982"/>
      <c r="I2982"/>
    </row>
    <row r="2983" spans="3:9" ht="18.95" hidden="1" customHeight="1" x14ac:dyDescent="0.25">
      <c r="C2983"/>
      <c r="D2983"/>
      <c r="E2983"/>
      <c r="F2983"/>
      <c r="G2983"/>
      <c r="H2983"/>
      <c r="I2983"/>
    </row>
    <row r="2984" spans="3:9" ht="18.95" hidden="1" customHeight="1" x14ac:dyDescent="0.25">
      <c r="C2984"/>
      <c r="D2984"/>
      <c r="E2984"/>
      <c r="F2984"/>
      <c r="G2984"/>
      <c r="H2984"/>
      <c r="I2984"/>
    </row>
    <row r="2985" spans="3:9" ht="18.95" hidden="1" customHeight="1" x14ac:dyDescent="0.25">
      <c r="C2985"/>
      <c r="D2985"/>
      <c r="E2985"/>
      <c r="F2985"/>
      <c r="G2985"/>
      <c r="H2985"/>
      <c r="I2985"/>
    </row>
    <row r="2986" spans="3:9" ht="18.95" hidden="1" customHeight="1" x14ac:dyDescent="0.25">
      <c r="C2986"/>
      <c r="D2986"/>
      <c r="E2986"/>
      <c r="F2986"/>
      <c r="G2986"/>
      <c r="H2986"/>
      <c r="I2986"/>
    </row>
    <row r="2987" spans="3:9" ht="18.95" hidden="1" customHeight="1" x14ac:dyDescent="0.25">
      <c r="C2987"/>
      <c r="D2987"/>
      <c r="E2987"/>
      <c r="F2987"/>
      <c r="G2987"/>
      <c r="H2987"/>
      <c r="I2987"/>
    </row>
    <row r="2988" spans="3:9" ht="18.95" hidden="1" customHeight="1" x14ac:dyDescent="0.25">
      <c r="C2988"/>
      <c r="D2988"/>
      <c r="E2988"/>
      <c r="F2988"/>
      <c r="G2988"/>
      <c r="H2988"/>
      <c r="I2988"/>
    </row>
    <row r="2989" spans="3:9" ht="18.95" hidden="1" customHeight="1" x14ac:dyDescent="0.25">
      <c r="C2989"/>
      <c r="D2989"/>
      <c r="E2989"/>
      <c r="F2989"/>
      <c r="G2989"/>
      <c r="H2989"/>
      <c r="I2989"/>
    </row>
    <row r="2990" spans="3:9" ht="18.95" hidden="1" customHeight="1" x14ac:dyDescent="0.25">
      <c r="C2990"/>
      <c r="D2990"/>
      <c r="E2990"/>
      <c r="F2990"/>
      <c r="G2990"/>
      <c r="H2990"/>
      <c r="I2990"/>
    </row>
    <row r="2991" spans="3:9" ht="18.95" hidden="1" customHeight="1" x14ac:dyDescent="0.25">
      <c r="C2991"/>
      <c r="D2991"/>
      <c r="E2991"/>
      <c r="F2991"/>
      <c r="G2991"/>
      <c r="H2991"/>
      <c r="I2991"/>
    </row>
    <row r="2992" spans="3:9" ht="18.95" hidden="1" customHeight="1" x14ac:dyDescent="0.25">
      <c r="C2992"/>
      <c r="D2992"/>
      <c r="E2992"/>
      <c r="F2992"/>
      <c r="G2992"/>
      <c r="H2992"/>
      <c r="I2992"/>
    </row>
    <row r="2993" spans="3:9" ht="18.95" hidden="1" customHeight="1" x14ac:dyDescent="0.25">
      <c r="C2993"/>
      <c r="D2993"/>
      <c r="E2993"/>
      <c r="F2993"/>
      <c r="G2993"/>
      <c r="H2993"/>
      <c r="I2993"/>
    </row>
    <row r="2994" spans="3:9" ht="18.95" hidden="1" customHeight="1" x14ac:dyDescent="0.25">
      <c r="C2994"/>
      <c r="D2994"/>
      <c r="E2994"/>
      <c r="F2994"/>
      <c r="G2994"/>
      <c r="H2994"/>
      <c r="I2994"/>
    </row>
    <row r="2995" spans="3:9" ht="18.95" hidden="1" customHeight="1" x14ac:dyDescent="0.25">
      <c r="C2995"/>
      <c r="D2995"/>
      <c r="E2995"/>
      <c r="F2995"/>
      <c r="G2995"/>
      <c r="H2995"/>
      <c r="I2995"/>
    </row>
    <row r="2996" spans="3:9" ht="18.95" hidden="1" customHeight="1" x14ac:dyDescent="0.25">
      <c r="C2996"/>
      <c r="D2996"/>
      <c r="E2996"/>
      <c r="F2996"/>
      <c r="G2996"/>
      <c r="H2996"/>
      <c r="I2996"/>
    </row>
    <row r="2997" spans="3:9" ht="18.95" hidden="1" customHeight="1" x14ac:dyDescent="0.25">
      <c r="C2997"/>
      <c r="D2997"/>
      <c r="E2997"/>
      <c r="F2997"/>
      <c r="G2997"/>
      <c r="H2997"/>
      <c r="I2997"/>
    </row>
    <row r="2998" spans="3:9" ht="18.95" hidden="1" customHeight="1" x14ac:dyDescent="0.25">
      <c r="C2998"/>
      <c r="D2998"/>
      <c r="E2998"/>
      <c r="F2998"/>
      <c r="G2998"/>
      <c r="H2998"/>
      <c r="I2998"/>
    </row>
    <row r="2999" spans="3:9" ht="18.95" hidden="1" customHeight="1" x14ac:dyDescent="0.25">
      <c r="C2999"/>
      <c r="D2999"/>
      <c r="E2999"/>
      <c r="F2999"/>
      <c r="G2999"/>
      <c r="H2999"/>
      <c r="I2999"/>
    </row>
    <row r="3000" spans="3:9" ht="18.95" hidden="1" customHeight="1" x14ac:dyDescent="0.25">
      <c r="C3000"/>
      <c r="D3000"/>
      <c r="E3000"/>
      <c r="F3000"/>
      <c r="G3000"/>
      <c r="H3000"/>
      <c r="I3000"/>
    </row>
    <row r="3001" spans="3:9" ht="18.95" hidden="1" customHeight="1" x14ac:dyDescent="0.25">
      <c r="C3001"/>
      <c r="D3001"/>
      <c r="E3001"/>
      <c r="F3001"/>
      <c r="G3001"/>
      <c r="H3001"/>
      <c r="I3001"/>
    </row>
    <row r="3002" spans="3:9" ht="18.95" hidden="1" customHeight="1" x14ac:dyDescent="0.25">
      <c r="C3002"/>
      <c r="D3002"/>
      <c r="E3002"/>
      <c r="F3002"/>
      <c r="G3002"/>
      <c r="H3002"/>
      <c r="I3002"/>
    </row>
    <row r="3003" spans="3:9" ht="18.95" hidden="1" customHeight="1" x14ac:dyDescent="0.25">
      <c r="C3003"/>
      <c r="D3003"/>
      <c r="E3003"/>
      <c r="F3003"/>
      <c r="G3003"/>
      <c r="H3003"/>
      <c r="I3003"/>
    </row>
    <row r="3004" spans="3:9" ht="18.95" hidden="1" customHeight="1" x14ac:dyDescent="0.25">
      <c r="C3004"/>
      <c r="D3004"/>
      <c r="E3004"/>
      <c r="F3004"/>
      <c r="G3004"/>
      <c r="H3004"/>
      <c r="I3004"/>
    </row>
    <row r="3005" spans="3:9" ht="18.95" hidden="1" customHeight="1" x14ac:dyDescent="0.25">
      <c r="C3005"/>
      <c r="D3005"/>
      <c r="E3005"/>
      <c r="F3005"/>
      <c r="G3005"/>
      <c r="H3005"/>
      <c r="I3005"/>
    </row>
    <row r="3006" spans="3:9" ht="18.95" hidden="1" customHeight="1" x14ac:dyDescent="0.25">
      <c r="C3006"/>
      <c r="D3006"/>
      <c r="E3006"/>
      <c r="F3006"/>
      <c r="G3006"/>
      <c r="H3006"/>
      <c r="I3006"/>
    </row>
    <row r="3007" spans="3:9" ht="18.95" hidden="1" customHeight="1" x14ac:dyDescent="0.25">
      <c r="C3007"/>
      <c r="D3007"/>
      <c r="E3007"/>
      <c r="F3007"/>
      <c r="G3007"/>
      <c r="H3007"/>
      <c r="I3007"/>
    </row>
    <row r="3008" spans="3:9" ht="18.95" hidden="1" customHeight="1" x14ac:dyDescent="0.25">
      <c r="C3008"/>
      <c r="D3008"/>
      <c r="E3008"/>
      <c r="F3008"/>
      <c r="G3008"/>
      <c r="H3008"/>
      <c r="I3008"/>
    </row>
    <row r="3009" spans="3:9" ht="18.95" hidden="1" customHeight="1" x14ac:dyDescent="0.25">
      <c r="C3009"/>
      <c r="D3009"/>
      <c r="E3009"/>
      <c r="F3009"/>
      <c r="G3009"/>
      <c r="H3009"/>
      <c r="I3009"/>
    </row>
    <row r="3010" spans="3:9" ht="18.95" hidden="1" customHeight="1" x14ac:dyDescent="0.25">
      <c r="C3010"/>
      <c r="D3010"/>
      <c r="E3010"/>
      <c r="F3010"/>
      <c r="G3010"/>
      <c r="H3010"/>
      <c r="I3010"/>
    </row>
    <row r="3011" spans="3:9" ht="18.95" hidden="1" customHeight="1" x14ac:dyDescent="0.25">
      <c r="C3011"/>
      <c r="D3011"/>
      <c r="E3011"/>
      <c r="F3011"/>
      <c r="G3011"/>
      <c r="H3011"/>
      <c r="I3011"/>
    </row>
    <row r="3012" spans="3:9" ht="15" hidden="1" customHeight="1" x14ac:dyDescent="0.25">
      <c r="C3012"/>
      <c r="D3012"/>
      <c r="E3012"/>
      <c r="F3012"/>
      <c r="G3012"/>
      <c r="H3012"/>
      <c r="I3012"/>
    </row>
    <row r="3013" spans="3:9" ht="15" hidden="1" customHeight="1" x14ac:dyDescent="0.25">
      <c r="C3013"/>
      <c r="D3013"/>
      <c r="E3013"/>
      <c r="F3013"/>
      <c r="G3013"/>
      <c r="H3013"/>
      <c r="I3013"/>
    </row>
    <row r="3014" spans="3:9" ht="15" hidden="1" customHeight="1" x14ac:dyDescent="0.25">
      <c r="C3014"/>
      <c r="D3014"/>
      <c r="E3014"/>
      <c r="F3014"/>
      <c r="G3014"/>
      <c r="H3014"/>
      <c r="I3014"/>
    </row>
    <row r="3015" spans="3:9" ht="15" hidden="1" customHeight="1" x14ac:dyDescent="0.25">
      <c r="C3015"/>
      <c r="D3015"/>
      <c r="E3015"/>
      <c r="F3015"/>
      <c r="G3015"/>
      <c r="H3015"/>
      <c r="I3015"/>
    </row>
    <row r="3016" spans="3:9" ht="15" hidden="1" customHeight="1" x14ac:dyDescent="0.25">
      <c r="C3016"/>
      <c r="D3016"/>
      <c r="E3016"/>
      <c r="F3016"/>
      <c r="G3016"/>
      <c r="H3016"/>
      <c r="I3016"/>
    </row>
    <row r="3017" spans="3:9" ht="15" hidden="1" customHeight="1" x14ac:dyDescent="0.25">
      <c r="C3017"/>
      <c r="D3017"/>
      <c r="E3017"/>
      <c r="F3017"/>
      <c r="G3017"/>
      <c r="H3017"/>
      <c r="I3017"/>
    </row>
    <row r="3018" spans="3:9" ht="15" hidden="1" customHeight="1" x14ac:dyDescent="0.25">
      <c r="C3018"/>
      <c r="D3018"/>
      <c r="E3018"/>
      <c r="F3018"/>
      <c r="G3018"/>
      <c r="H3018"/>
      <c r="I3018"/>
    </row>
    <row r="3019" spans="3:9" ht="15" hidden="1" customHeight="1" x14ac:dyDescent="0.25">
      <c r="C3019"/>
      <c r="D3019"/>
      <c r="E3019"/>
      <c r="F3019"/>
      <c r="G3019"/>
      <c r="H3019"/>
      <c r="I3019"/>
    </row>
    <row r="3020" spans="3:9" ht="15" hidden="1" customHeight="1" x14ac:dyDescent="0.25">
      <c r="C3020"/>
      <c r="D3020"/>
      <c r="E3020"/>
      <c r="F3020"/>
      <c r="G3020"/>
      <c r="H3020"/>
      <c r="I3020"/>
    </row>
    <row r="3021" spans="3:9" ht="15" hidden="1" customHeight="1" x14ac:dyDescent="0.25">
      <c r="C3021"/>
      <c r="D3021"/>
      <c r="E3021"/>
      <c r="F3021"/>
      <c r="G3021"/>
      <c r="H3021"/>
      <c r="I3021"/>
    </row>
    <row r="3022" spans="3:9" ht="15" hidden="1" customHeight="1" x14ac:dyDescent="0.25">
      <c r="C3022"/>
      <c r="D3022"/>
      <c r="E3022"/>
      <c r="F3022"/>
      <c r="G3022"/>
      <c r="H3022"/>
      <c r="I3022"/>
    </row>
    <row r="3023" spans="3:9" ht="15" hidden="1" customHeight="1" x14ac:dyDescent="0.25">
      <c r="C3023"/>
      <c r="D3023"/>
      <c r="E3023"/>
      <c r="F3023"/>
      <c r="G3023"/>
      <c r="H3023"/>
      <c r="I3023"/>
    </row>
    <row r="3024" spans="3:9" ht="15" hidden="1" customHeight="1" x14ac:dyDescent="0.25">
      <c r="C3024"/>
      <c r="D3024"/>
      <c r="E3024"/>
      <c r="F3024"/>
      <c r="G3024"/>
      <c r="H3024"/>
      <c r="I3024"/>
    </row>
    <row r="3025" spans="3:9" ht="15" hidden="1" customHeight="1" x14ac:dyDescent="0.25">
      <c r="C3025"/>
      <c r="D3025"/>
      <c r="E3025"/>
      <c r="F3025"/>
      <c r="G3025"/>
      <c r="H3025"/>
      <c r="I3025"/>
    </row>
    <row r="3026" spans="3:9" ht="15" hidden="1" customHeight="1" x14ac:dyDescent="0.25">
      <c r="C3026"/>
      <c r="D3026"/>
      <c r="E3026"/>
      <c r="F3026"/>
      <c r="G3026"/>
      <c r="H3026"/>
      <c r="I3026"/>
    </row>
    <row r="3027" spans="3:9" ht="15" hidden="1" customHeight="1" x14ac:dyDescent="0.25">
      <c r="C3027"/>
      <c r="D3027"/>
      <c r="E3027"/>
      <c r="F3027"/>
      <c r="G3027"/>
      <c r="H3027"/>
      <c r="I3027"/>
    </row>
    <row r="3028" spans="3:9" ht="15" hidden="1" customHeight="1" x14ac:dyDescent="0.25">
      <c r="C3028"/>
      <c r="D3028"/>
      <c r="E3028"/>
      <c r="F3028"/>
      <c r="G3028"/>
      <c r="H3028"/>
      <c r="I3028"/>
    </row>
    <row r="3029" spans="3:9" ht="15" hidden="1" customHeight="1" x14ac:dyDescent="0.25">
      <c r="C3029"/>
      <c r="D3029"/>
      <c r="E3029"/>
      <c r="F3029"/>
      <c r="G3029"/>
      <c r="H3029"/>
      <c r="I3029"/>
    </row>
    <row r="3030" spans="3:9" ht="15" hidden="1" customHeight="1" x14ac:dyDescent="0.25">
      <c r="C3030"/>
      <c r="D3030"/>
      <c r="E3030"/>
      <c r="F3030"/>
      <c r="G3030"/>
      <c r="H3030"/>
      <c r="I3030"/>
    </row>
    <row r="3031" spans="3:9" ht="15" hidden="1" customHeight="1" x14ac:dyDescent="0.25">
      <c r="C3031"/>
      <c r="D3031"/>
      <c r="E3031"/>
      <c r="F3031"/>
      <c r="G3031"/>
      <c r="H3031"/>
      <c r="I3031"/>
    </row>
    <row r="3032" spans="3:9" ht="15" hidden="1" customHeight="1" x14ac:dyDescent="0.25">
      <c r="C3032"/>
      <c r="D3032"/>
      <c r="E3032"/>
      <c r="F3032"/>
      <c r="G3032"/>
      <c r="H3032"/>
      <c r="I3032"/>
    </row>
    <row r="3033" spans="3:9" ht="15" hidden="1" customHeight="1" x14ac:dyDescent="0.25">
      <c r="C3033"/>
      <c r="D3033"/>
      <c r="E3033"/>
      <c r="F3033"/>
      <c r="G3033"/>
      <c r="H3033"/>
      <c r="I3033"/>
    </row>
    <row r="3034" spans="3:9" ht="15" hidden="1" customHeight="1" x14ac:dyDescent="0.25">
      <c r="C3034"/>
      <c r="D3034"/>
      <c r="E3034"/>
      <c r="F3034"/>
      <c r="G3034"/>
      <c r="H3034"/>
      <c r="I3034"/>
    </row>
    <row r="3035" spans="3:9" ht="15" hidden="1" customHeight="1" x14ac:dyDescent="0.25">
      <c r="C3035"/>
      <c r="D3035"/>
      <c r="E3035"/>
      <c r="F3035"/>
      <c r="G3035"/>
      <c r="H3035"/>
      <c r="I3035"/>
    </row>
  </sheetData>
  <sheetProtection algorithmName="SHA-512" hashValue="2GkVznvve2GkfTkjSrQEiFURMXp+JrCABTEBLWA4vXvi//yO4/V0+y1xHuS1nhW/GDJRa5HYCwpZBUp5okFuuA==" saltValue="61MTUYYPKoNm91366a/uSw==" spinCount="100000" sheet="1" objects="1" scenarios="1" selectLockedCells="1"/>
  <hyperlinks>
    <hyperlink ref="G9" r:id="rId1" display="raiz@raiz.com" xr:uid="{00000000-0004-0000-0500-000000000000}"/>
    <hyperlink ref="G10:G13" r:id="rId2" display="raiz@raiz.com" xr:uid="{00000000-0004-0000-0500-000001000000}"/>
  </hyperlinks>
  <pageMargins left="0.511811024" right="0.511811024" top="0.78740157499999996" bottom="0.78740157499999996" header="0.31496062000000002" footer="0.31496062000000002"/>
  <pageSetup paperSize="9" orientation="portrait" r:id="rId3"/>
  <drawing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V7011"/>
  <sheetViews>
    <sheetView showGridLines="0" zoomScaleNormal="100" workbookViewId="0">
      <pane xSplit="1" ySplit="8" topLeftCell="B9" activePane="bottomRight" state="frozen"/>
      <selection activeCell="B6" sqref="B6"/>
      <selection pane="topRight" activeCell="B6" sqref="B6"/>
      <selection pane="bottomLeft" activeCell="B6" sqref="B6"/>
      <selection pane="bottomRight" activeCell="B9" sqref="B9"/>
    </sheetView>
  </sheetViews>
  <sheetFormatPr defaultColWidth="0" defaultRowHeight="0" customHeight="1" zeroHeight="1" x14ac:dyDescent="0.25"/>
  <cols>
    <col min="1" max="1" width="26.28515625" style="1" customWidth="1"/>
    <col min="2" max="2" width="3" style="4" customWidth="1"/>
    <col min="3" max="3" width="11.7109375" style="4" customWidth="1"/>
    <col min="4" max="4" width="50.7109375" style="4" customWidth="1"/>
    <col min="5" max="5" width="15.28515625" style="4" customWidth="1"/>
    <col min="6" max="6" width="31.85546875" style="4" bestFit="1" customWidth="1"/>
    <col min="7" max="7" width="8.42578125" style="4" customWidth="1"/>
    <col min="8" max="8" width="12" style="4" customWidth="1"/>
    <col min="9" max="9" width="14.28515625" style="4" customWidth="1"/>
    <col min="10" max="10" width="16.28515625" style="4" customWidth="1"/>
    <col min="11" max="11" width="64.42578125" style="4" customWidth="1"/>
    <col min="12" max="12" width="9.140625" style="28" hidden="1" customWidth="1"/>
    <col min="13" max="13" width="11.5703125" style="4" customWidth="1"/>
    <col min="14" max="28" width="9.140625" style="4" customWidth="1"/>
    <col min="29" max="29" width="9.140625" hidden="1" customWidth="1"/>
    <col min="30" max="77" width="9.140625" style="4" hidden="1" customWidth="1"/>
    <col min="78" max="82" width="6.7109375" style="4" hidden="1" customWidth="1"/>
    <col min="83" max="83" width="3" style="4" hidden="1" customWidth="1"/>
    <col min="84" max="84" width="2.140625" style="4" hidden="1" customWidth="1"/>
    <col min="85" max="85" width="4.42578125" style="4" hidden="1" customWidth="1"/>
    <col min="86" max="96" width="9.140625" style="4" hidden="1" customWidth="1"/>
    <col min="97" max="97" width="9.5703125" style="4" hidden="1" customWidth="1"/>
    <col min="98" max="98" width="2.28515625" style="4" hidden="1" customWidth="1"/>
    <col min="99" max="100" width="3" style="4" hidden="1" customWidth="1"/>
    <col min="101" max="16384" width="9.140625" style="4" hidden="1"/>
  </cols>
  <sheetData>
    <row r="1" spans="1:28" s="1" customFormat="1" ht="18.95" customHeight="1" x14ac:dyDescent="0.25">
      <c r="A1" s="52"/>
      <c r="B1" s="79"/>
      <c r="C1" s="57"/>
      <c r="D1" s="57"/>
      <c r="E1" s="57"/>
      <c r="F1" s="57"/>
      <c r="G1" s="57"/>
      <c r="H1" s="57"/>
      <c r="I1" s="57"/>
      <c r="J1" s="57"/>
      <c r="K1" s="57"/>
      <c r="L1" s="55"/>
      <c r="M1" s="57"/>
      <c r="N1" s="57"/>
      <c r="O1" s="57"/>
      <c r="P1" s="57"/>
      <c r="Q1" s="57"/>
      <c r="R1" s="57"/>
      <c r="S1" s="57"/>
      <c r="T1" s="57"/>
      <c r="U1" s="57"/>
      <c r="V1" s="57"/>
      <c r="W1" s="57"/>
      <c r="X1" s="57"/>
      <c r="Y1" s="57"/>
      <c r="Z1" s="57"/>
      <c r="AA1" s="57"/>
      <c r="AB1" s="57"/>
    </row>
    <row r="2" spans="1:28" s="1" customFormat="1" ht="18.95" customHeight="1" x14ac:dyDescent="0.25">
      <c r="A2" s="52"/>
      <c r="B2" s="79"/>
      <c r="C2" s="57"/>
      <c r="D2" s="57"/>
      <c r="E2" s="57"/>
      <c r="F2" s="57"/>
      <c r="G2" s="57"/>
      <c r="H2" s="57"/>
      <c r="I2" s="57"/>
      <c r="J2" s="57"/>
      <c r="K2" s="57"/>
      <c r="L2" s="55"/>
      <c r="M2" s="57"/>
      <c r="N2" s="57"/>
      <c r="O2" s="57"/>
      <c r="P2" s="57"/>
      <c r="Q2" s="57"/>
      <c r="R2" s="57"/>
      <c r="S2" s="57"/>
      <c r="T2" s="57"/>
      <c r="U2" s="57"/>
      <c r="V2" s="57"/>
      <c r="W2" s="57"/>
      <c r="X2" s="57"/>
      <c r="Y2" s="57"/>
      <c r="Z2" s="57"/>
      <c r="AA2" s="57"/>
      <c r="AB2" s="57"/>
    </row>
    <row r="3" spans="1:28" s="1" customFormat="1" ht="18.95" customHeight="1" x14ac:dyDescent="0.25">
      <c r="A3" s="52"/>
      <c r="B3" s="80"/>
      <c r="C3" s="53"/>
      <c r="D3" s="53"/>
      <c r="E3" s="53"/>
      <c r="F3" s="53"/>
      <c r="G3" s="53"/>
      <c r="H3" s="53"/>
      <c r="I3" s="53"/>
      <c r="J3" s="53"/>
      <c r="K3" s="53"/>
      <c r="L3" s="56"/>
      <c r="M3" s="53"/>
      <c r="N3" s="53"/>
      <c r="O3" s="53"/>
      <c r="P3" s="53"/>
      <c r="Q3" s="53"/>
      <c r="R3" s="53"/>
      <c r="S3" s="53"/>
      <c r="T3" s="53"/>
      <c r="U3" s="53"/>
      <c r="V3" s="53"/>
      <c r="W3" s="53"/>
      <c r="X3" s="53"/>
      <c r="Y3" s="53"/>
      <c r="Z3" s="53"/>
      <c r="AA3" s="53"/>
      <c r="AB3" s="53"/>
    </row>
    <row r="4" spans="1:28" s="1" customFormat="1" ht="18.95" customHeight="1" x14ac:dyDescent="0.25">
      <c r="A4" s="52"/>
      <c r="B4" s="80"/>
      <c r="C4" s="53"/>
      <c r="D4" s="53"/>
      <c r="E4" s="53"/>
      <c r="F4" s="53"/>
      <c r="G4" s="53"/>
      <c r="H4" s="53"/>
      <c r="I4" s="53"/>
      <c r="J4" s="53"/>
      <c r="K4" s="53"/>
      <c r="L4" s="56"/>
      <c r="M4" s="53"/>
      <c r="N4" s="53"/>
      <c r="O4" s="53"/>
      <c r="P4" s="53"/>
      <c r="Q4" s="53"/>
      <c r="R4" s="53"/>
      <c r="S4" s="53"/>
      <c r="T4" s="53"/>
      <c r="U4" s="53"/>
      <c r="V4" s="53"/>
      <c r="W4" s="53"/>
      <c r="X4" s="53"/>
      <c r="Y4" s="53"/>
      <c r="Z4" s="53"/>
      <c r="AA4" s="53"/>
      <c r="AB4" s="53"/>
    </row>
    <row r="5" spans="1:28" s="1" customFormat="1" ht="9" customHeight="1" x14ac:dyDescent="0.25">
      <c r="A5" s="52"/>
      <c r="B5" s="80"/>
      <c r="C5" s="53"/>
      <c r="D5" s="53"/>
      <c r="E5" s="53"/>
      <c r="F5" s="53"/>
      <c r="G5" s="53"/>
      <c r="H5" s="53"/>
      <c r="I5" s="53"/>
      <c r="J5" s="53"/>
      <c r="K5" s="53"/>
      <c r="L5" s="56"/>
      <c r="M5" s="53"/>
      <c r="N5" s="53"/>
      <c r="O5" s="53"/>
      <c r="P5" s="53"/>
      <c r="Q5" s="53"/>
      <c r="R5" s="53"/>
      <c r="S5" s="53"/>
      <c r="T5" s="53"/>
      <c r="U5" s="53"/>
      <c r="V5" s="53"/>
      <c r="W5" s="53"/>
      <c r="X5" s="53"/>
      <c r="Y5" s="53"/>
      <c r="Z5" s="53"/>
      <c r="AA5" s="53"/>
      <c r="AB5" s="53"/>
    </row>
    <row r="6" spans="1:28" s="1" customFormat="1" ht="12.75" customHeight="1" x14ac:dyDescent="0.25">
      <c r="A6" s="52"/>
      <c r="B6" s="4"/>
      <c r="L6" s="28"/>
      <c r="R6" s="6"/>
      <c r="S6" s="6"/>
      <c r="T6" s="6"/>
      <c r="U6" s="6"/>
      <c r="V6" s="6"/>
      <c r="W6" s="6"/>
      <c r="X6" s="6"/>
      <c r="Y6" s="6"/>
      <c r="Z6" s="6"/>
      <c r="AA6" s="6"/>
      <c r="AB6" s="6"/>
    </row>
    <row r="7" spans="1:28" s="1" customFormat="1" ht="18.95" customHeight="1" x14ac:dyDescent="0.25">
      <c r="A7" s="52"/>
      <c r="B7" s="4"/>
      <c r="E7"/>
      <c r="L7" s="72" t="s">
        <v>245</v>
      </c>
      <c r="R7" s="8"/>
      <c r="S7" s="8"/>
      <c r="T7" s="8"/>
      <c r="U7" s="8"/>
      <c r="V7" s="8"/>
      <c r="W7" s="8"/>
      <c r="X7" s="8"/>
      <c r="Y7" s="8"/>
      <c r="Z7" s="8"/>
      <c r="AA7" s="8"/>
      <c r="AB7" s="8"/>
    </row>
    <row r="8" spans="1:28" s="1" customFormat="1" ht="36.950000000000003" customHeight="1" thickBot="1" x14ac:dyDescent="0.3">
      <c r="A8" s="52"/>
      <c r="B8" s="4"/>
      <c r="C8" s="65" t="s">
        <v>165</v>
      </c>
      <c r="D8" s="65" t="s">
        <v>155</v>
      </c>
      <c r="E8" s="65" t="s">
        <v>156</v>
      </c>
      <c r="F8" s="65" t="s">
        <v>160</v>
      </c>
      <c r="G8" s="65" t="s">
        <v>181</v>
      </c>
      <c r="H8" s="65" t="s">
        <v>166</v>
      </c>
      <c r="I8" s="65" t="s">
        <v>167</v>
      </c>
      <c r="J8" s="64" t="s">
        <v>169</v>
      </c>
      <c r="K8" s="64" t="s">
        <v>0</v>
      </c>
      <c r="L8" s="73" t="s">
        <v>263</v>
      </c>
      <c r="R8" s="8"/>
      <c r="S8" s="8"/>
      <c r="T8" s="8"/>
      <c r="U8" s="8"/>
      <c r="V8" s="8"/>
      <c r="W8" s="8"/>
      <c r="X8" s="8"/>
    </row>
    <row r="9" spans="1:28" ht="18.95" customHeight="1" x14ac:dyDescent="0.25">
      <c r="A9" s="52"/>
      <c r="C9" s="147">
        <v>42371</v>
      </c>
      <c r="D9" s="139" t="s">
        <v>233</v>
      </c>
      <c r="E9" s="76" t="str">
        <f>IF(D9="","",IFERROR(VLOOKUP(D9,Cadastro!$C$9:$D$1009,2,FALSE),"NOT FOUND"))</f>
        <v>C001</v>
      </c>
      <c r="F9" s="66" t="s">
        <v>234</v>
      </c>
      <c r="G9" s="67">
        <v>100</v>
      </c>
      <c r="H9" s="75">
        <v>40</v>
      </c>
      <c r="I9" s="77">
        <f>IFERROR(G9*H9,"Check if QTY and Value are both valid")</f>
        <v>4000</v>
      </c>
      <c r="J9" s="78">
        <f>IFERROR(IF(D9="","",VLOOKUP(D9,Saldo!$P$8:$Q$1009,2,FALSE)),"")</f>
        <v>100</v>
      </c>
      <c r="K9" s="66" t="s">
        <v>262</v>
      </c>
      <c r="L9" s="74">
        <f t="shared" ref="L9:L72" si="0">IF(C9="","",MONTH(C9))</f>
        <v>1</v>
      </c>
      <c r="M9"/>
      <c r="N9"/>
      <c r="O9"/>
      <c r="P9"/>
      <c r="Q9"/>
      <c r="R9" s="13"/>
      <c r="S9" s="13"/>
      <c r="T9" s="13"/>
      <c r="U9" s="13"/>
      <c r="V9" s="13"/>
      <c r="W9" s="13"/>
      <c r="X9" s="13"/>
      <c r="Y9" s="13"/>
      <c r="Z9" s="13"/>
      <c r="AA9" s="13"/>
      <c r="AB9" s="2"/>
    </row>
    <row r="10" spans="1:28" ht="18.95" customHeight="1" x14ac:dyDescent="0.25">
      <c r="A10" s="52"/>
      <c r="C10" s="147">
        <v>42374</v>
      </c>
      <c r="D10" s="139" t="s">
        <v>244</v>
      </c>
      <c r="E10" s="76" t="str">
        <f>IF(D10="","",IFERROR(VLOOKUP(D10,Cadastro!$C$9:$D$1009,2,FALSE),"NOT FOUND"))</f>
        <v>C002</v>
      </c>
      <c r="F10" s="66" t="s">
        <v>251</v>
      </c>
      <c r="G10" s="67">
        <v>100</v>
      </c>
      <c r="H10" s="75">
        <v>2.2000000000000002</v>
      </c>
      <c r="I10" s="77">
        <f t="shared" ref="I10:I73" si="1">IFERROR(G10*H10,"Check if QTY and Value are both valid")</f>
        <v>220.00000000000003</v>
      </c>
      <c r="J10" s="78">
        <f>IFERROR(IF(E10="","",VLOOKUP(D10,Saldo!$P$8:$Q$1009,2,FALSE)),"")</f>
        <v>60</v>
      </c>
      <c r="K10" s="66" t="s">
        <v>262</v>
      </c>
      <c r="L10" s="74">
        <f t="shared" si="0"/>
        <v>1</v>
      </c>
      <c r="M10"/>
      <c r="N10"/>
      <c r="O10"/>
      <c r="P10"/>
      <c r="Q10"/>
      <c r="R10" s="13"/>
      <c r="S10" s="13"/>
      <c r="T10" s="13"/>
      <c r="U10" s="13"/>
      <c r="V10" s="13"/>
      <c r="W10" s="13"/>
      <c r="X10" s="13"/>
      <c r="Y10" s="13"/>
      <c r="Z10" s="13"/>
      <c r="AA10" s="13"/>
      <c r="AB10" s="2"/>
    </row>
    <row r="11" spans="1:28" ht="18.95" customHeight="1" x14ac:dyDescent="0.25">
      <c r="A11" s="52"/>
      <c r="C11" s="147">
        <v>42374</v>
      </c>
      <c r="D11" s="139" t="s">
        <v>238</v>
      </c>
      <c r="E11" s="76" t="str">
        <f>IF(D11="","",IFERROR(VLOOKUP(D11,Cadastro!$C$9:$D$1009,2,FALSE),"NOT FOUND"))</f>
        <v>C003</v>
      </c>
      <c r="F11" s="66" t="s">
        <v>237</v>
      </c>
      <c r="G11" s="67">
        <v>300</v>
      </c>
      <c r="H11" s="75">
        <v>5.5</v>
      </c>
      <c r="I11" s="77">
        <f t="shared" si="1"/>
        <v>1650</v>
      </c>
      <c r="J11" s="78">
        <f>IFERROR(IF(E11="","",VLOOKUP(D11,Saldo!$P$8:$Q$1009,2,FALSE)),"")</f>
        <v>20</v>
      </c>
      <c r="K11" s="66" t="s">
        <v>262</v>
      </c>
      <c r="L11" s="74">
        <f t="shared" si="0"/>
        <v>1</v>
      </c>
      <c r="M11"/>
      <c r="N11"/>
      <c r="O11"/>
      <c r="P11"/>
      <c r="Q11"/>
      <c r="R11" s="13"/>
      <c r="S11" s="13"/>
      <c r="T11" s="13"/>
      <c r="U11" s="13"/>
      <c r="V11" s="13"/>
      <c r="W11" s="13"/>
      <c r="X11" s="13"/>
      <c r="Y11" s="13"/>
      <c r="Z11" s="13"/>
      <c r="AA11" s="13"/>
      <c r="AB11" s="13"/>
    </row>
    <row r="12" spans="1:28" ht="18.95" customHeight="1" x14ac:dyDescent="0.25">
      <c r="A12" s="52"/>
      <c r="C12" s="147">
        <v>42374</v>
      </c>
      <c r="D12" s="139" t="s">
        <v>239</v>
      </c>
      <c r="E12" s="76" t="str">
        <f>IF(D12="","",IFERROR(VLOOKUP(D12,Cadastro!$C$9:$D$1009,2,FALSE),"NOT FOUND"))</f>
        <v>C004</v>
      </c>
      <c r="F12" s="66" t="s">
        <v>236</v>
      </c>
      <c r="G12" s="67">
        <v>45</v>
      </c>
      <c r="H12" s="75">
        <v>7</v>
      </c>
      <c r="I12" s="77">
        <f t="shared" si="1"/>
        <v>315</v>
      </c>
      <c r="J12" s="78">
        <f>IFERROR(IF(E12="","",VLOOKUP(D12,Saldo!$P$8:$Q$1009,2,FALSE)),"")</f>
        <v>195</v>
      </c>
      <c r="K12" s="66" t="s">
        <v>262</v>
      </c>
      <c r="L12" s="74">
        <f t="shared" si="0"/>
        <v>1</v>
      </c>
      <c r="M12"/>
      <c r="N12"/>
      <c r="O12"/>
      <c r="P12"/>
      <c r="Q12"/>
      <c r="R12" s="13"/>
      <c r="S12" s="13"/>
      <c r="T12" s="13"/>
      <c r="U12" s="13"/>
      <c r="V12" s="13"/>
      <c r="W12" s="13"/>
      <c r="X12" s="13"/>
      <c r="Y12" s="13"/>
      <c r="Z12" s="13"/>
      <c r="AA12" s="13"/>
      <c r="AB12" s="13"/>
    </row>
    <row r="13" spans="1:28" ht="18.95" customHeight="1" x14ac:dyDescent="0.25">
      <c r="A13" s="52"/>
      <c r="C13" s="147">
        <v>42374</v>
      </c>
      <c r="D13" s="139" t="s">
        <v>240</v>
      </c>
      <c r="E13" s="76" t="str">
        <f>IF(D13="","",IFERROR(VLOOKUP(D13,Cadastro!$C$9:$D$1009,2,FALSE),"NOT FOUND"))</f>
        <v>C005</v>
      </c>
      <c r="F13" s="66" t="s">
        <v>251</v>
      </c>
      <c r="G13" s="67">
        <v>280</v>
      </c>
      <c r="H13" s="75">
        <v>15</v>
      </c>
      <c r="I13" s="77">
        <f t="shared" si="1"/>
        <v>4200</v>
      </c>
      <c r="J13" s="78">
        <f>IFERROR(IF(E13="","",VLOOKUP(D13,Saldo!$P$8:$Q$1009,2,FALSE)),"")</f>
        <v>275</v>
      </c>
      <c r="K13" s="66" t="s">
        <v>262</v>
      </c>
      <c r="L13" s="74">
        <f t="shared" si="0"/>
        <v>1</v>
      </c>
      <c r="M13"/>
      <c r="N13"/>
      <c r="O13"/>
      <c r="P13"/>
      <c r="Q13"/>
      <c r="R13" s="13"/>
      <c r="S13" s="13"/>
      <c r="T13" s="13"/>
      <c r="U13" s="13"/>
      <c r="V13" s="13"/>
      <c r="W13" s="13"/>
      <c r="X13" s="13"/>
      <c r="Y13" s="13"/>
      <c r="Z13" s="13"/>
      <c r="AA13" s="13"/>
      <c r="AB13" s="13"/>
    </row>
    <row r="14" spans="1:28" ht="18.95" customHeight="1" x14ac:dyDescent="0.25">
      <c r="A14" s="52"/>
      <c r="C14" s="185">
        <v>42374</v>
      </c>
      <c r="D14" s="76" t="s">
        <v>241</v>
      </c>
      <c r="E14" s="76" t="str">
        <f>IF(D14="","",IFERROR(VLOOKUP(D14,Cadastro!$C$9:$D$1009,2,FALSE),"NOT FOUND"))</f>
        <v>C006</v>
      </c>
      <c r="F14" s="76" t="s">
        <v>234</v>
      </c>
      <c r="G14" s="94">
        <v>15</v>
      </c>
      <c r="H14" s="97">
        <v>9.5</v>
      </c>
      <c r="I14" s="77">
        <f t="shared" si="1"/>
        <v>142.5</v>
      </c>
      <c r="J14" s="78">
        <f>IFERROR(IF(E14="","",VLOOKUP(D14,Saldo!$P$8:$Q$1009,2,FALSE)),"")</f>
        <v>0</v>
      </c>
      <c r="K14" s="76"/>
      <c r="L14" s="74">
        <f t="shared" si="0"/>
        <v>1</v>
      </c>
      <c r="M14"/>
      <c r="N14"/>
      <c r="O14"/>
      <c r="P14"/>
      <c r="Q14"/>
      <c r="R14" s="13"/>
      <c r="S14" s="13"/>
      <c r="T14" s="13"/>
      <c r="U14" s="13"/>
      <c r="V14" s="13"/>
      <c r="W14" s="13"/>
      <c r="X14" s="13"/>
      <c r="Y14" s="13"/>
      <c r="Z14" s="13"/>
      <c r="AA14" s="13"/>
      <c r="AB14" s="13"/>
    </row>
    <row r="15" spans="1:28" ht="18.95" customHeight="1" x14ac:dyDescent="0.25">
      <c r="A15" s="52"/>
      <c r="C15" s="185">
        <v>42374</v>
      </c>
      <c r="D15" s="76" t="s">
        <v>243</v>
      </c>
      <c r="E15" s="76" t="str">
        <f>IF(D15="","",IFERROR(VLOOKUP(D15,Cadastro!$C$9:$D$1009,2,FALSE),"NOT FOUND"))</f>
        <v>C007</v>
      </c>
      <c r="F15" s="76" t="s">
        <v>235</v>
      </c>
      <c r="G15" s="94">
        <v>150</v>
      </c>
      <c r="H15" s="97">
        <v>5</v>
      </c>
      <c r="I15" s="77">
        <f t="shared" si="1"/>
        <v>750</v>
      </c>
      <c r="J15" s="78">
        <f>IFERROR(IF(E15="","",VLOOKUP(D15,Saldo!$P$8:$Q$1009,2,FALSE)),"")</f>
        <v>250</v>
      </c>
      <c r="K15" s="76"/>
      <c r="L15" s="74">
        <f t="shared" si="0"/>
        <v>1</v>
      </c>
      <c r="M15"/>
      <c r="N15"/>
      <c r="O15"/>
      <c r="P15"/>
      <c r="Q15"/>
      <c r="R15" s="13"/>
      <c r="S15" s="13"/>
      <c r="T15" s="13"/>
      <c r="U15" s="13"/>
      <c r="V15" s="13"/>
      <c r="W15" s="13"/>
      <c r="X15" s="13"/>
      <c r="Y15" s="13"/>
      <c r="Z15" s="13"/>
      <c r="AA15" s="13"/>
      <c r="AB15" s="13"/>
    </row>
    <row r="16" spans="1:28" ht="18.95" customHeight="1" x14ac:dyDescent="0.25">
      <c r="A16" s="52"/>
      <c r="C16" s="185">
        <v>42374</v>
      </c>
      <c r="D16" s="76" t="s">
        <v>242</v>
      </c>
      <c r="E16" s="76" t="str">
        <f>IF(D16="","",IFERROR(VLOOKUP(D16,Cadastro!$C$9:$D$1009,2,FALSE),"NOT FOUND"))</f>
        <v>C008</v>
      </c>
      <c r="F16" s="76" t="s">
        <v>237</v>
      </c>
      <c r="G16" s="94">
        <v>150</v>
      </c>
      <c r="H16" s="97">
        <v>24</v>
      </c>
      <c r="I16" s="77">
        <f t="shared" si="1"/>
        <v>3600</v>
      </c>
      <c r="J16" s="78">
        <f>IFERROR(IF(E16="","",VLOOKUP(D16,Saldo!$P$8:$Q$1009,2,FALSE)),"")</f>
        <v>250</v>
      </c>
      <c r="K16" s="76"/>
      <c r="L16" s="74">
        <f t="shared" si="0"/>
        <v>1</v>
      </c>
      <c r="M16"/>
      <c r="N16"/>
      <c r="O16"/>
      <c r="P16"/>
      <c r="Q16"/>
      <c r="R16" s="13"/>
      <c r="S16" s="13"/>
      <c r="T16" s="13"/>
      <c r="U16" s="13"/>
      <c r="V16" s="13"/>
      <c r="W16" s="13"/>
      <c r="X16" s="13"/>
      <c r="Y16" s="13"/>
      <c r="Z16" s="13"/>
      <c r="AA16" s="13"/>
      <c r="AB16" s="13"/>
    </row>
    <row r="17" spans="1:28" ht="18.95" customHeight="1" x14ac:dyDescent="0.25">
      <c r="A17" s="52"/>
      <c r="C17" s="185">
        <v>42402</v>
      </c>
      <c r="D17" s="76" t="s">
        <v>233</v>
      </c>
      <c r="E17" s="76" t="str">
        <f>IF(D17="","",IFERROR(VLOOKUP(D17,Cadastro!$C$9:$D$1009,2,FALSE),"NOT FOUND"))</f>
        <v>C001</v>
      </c>
      <c r="F17" s="76" t="s">
        <v>234</v>
      </c>
      <c r="G17" s="94">
        <v>350</v>
      </c>
      <c r="H17" s="97">
        <v>29</v>
      </c>
      <c r="I17" s="77">
        <f t="shared" si="1"/>
        <v>10150</v>
      </c>
      <c r="J17" s="78">
        <f>IFERROR(IF(E17="","",VLOOKUP(D17,Saldo!$P$8:$Q$1009,2,FALSE)),"")</f>
        <v>100</v>
      </c>
      <c r="K17" s="76"/>
      <c r="L17" s="74">
        <f t="shared" si="0"/>
        <v>2</v>
      </c>
      <c r="M17"/>
      <c r="N17"/>
      <c r="O17"/>
      <c r="P17"/>
      <c r="Q17"/>
      <c r="R17" s="8"/>
      <c r="S17" s="8"/>
      <c r="T17" s="8"/>
      <c r="U17" s="8"/>
      <c r="V17" s="8"/>
      <c r="W17" s="8"/>
      <c r="X17" s="8"/>
      <c r="Y17" s="8"/>
      <c r="Z17" s="8"/>
      <c r="AA17" s="8"/>
      <c r="AB17" s="8"/>
    </row>
    <row r="18" spans="1:28" ht="18.95" customHeight="1" x14ac:dyDescent="0.25">
      <c r="A18" s="52"/>
      <c r="C18" s="185">
        <v>42405</v>
      </c>
      <c r="D18" s="76" t="s">
        <v>244</v>
      </c>
      <c r="E18" s="76" t="str">
        <f>IF(D18="","",IFERROR(VLOOKUP(D18,Cadastro!$C$9:$D$1009,2,FALSE),"NOT FOUND"))</f>
        <v>C002</v>
      </c>
      <c r="F18" s="76" t="s">
        <v>251</v>
      </c>
      <c r="G18" s="94">
        <v>400</v>
      </c>
      <c r="H18" s="97">
        <v>1.8</v>
      </c>
      <c r="I18" s="77">
        <f t="shared" si="1"/>
        <v>720</v>
      </c>
      <c r="J18" s="78">
        <f>IFERROR(IF(E18="","",VLOOKUP(D18,Saldo!$P$8:$Q$1009,2,FALSE)),"")</f>
        <v>60</v>
      </c>
      <c r="K18" s="76"/>
      <c r="L18" s="74">
        <f t="shared" si="0"/>
        <v>2</v>
      </c>
      <c r="M18"/>
      <c r="N18"/>
      <c r="O18"/>
      <c r="P18"/>
      <c r="Q18"/>
      <c r="R18" s="8"/>
      <c r="S18" s="8"/>
      <c r="T18" s="8"/>
      <c r="U18" s="8"/>
      <c r="V18" s="8"/>
      <c r="W18" s="8"/>
      <c r="X18" s="8"/>
      <c r="Y18" s="8"/>
      <c r="Z18" s="8"/>
      <c r="AA18" s="8"/>
      <c r="AB18" s="8"/>
    </row>
    <row r="19" spans="1:28" ht="18.95" customHeight="1" x14ac:dyDescent="0.25">
      <c r="A19" s="52"/>
      <c r="C19" s="185">
        <v>42405</v>
      </c>
      <c r="D19" s="76" t="s">
        <v>238</v>
      </c>
      <c r="E19" s="76" t="str">
        <f>IF(D19="","",IFERROR(VLOOKUP(D19,Cadastro!$C$9:$D$1009,2,FALSE),"NOT FOUND"))</f>
        <v>C003</v>
      </c>
      <c r="F19" s="76" t="s">
        <v>237</v>
      </c>
      <c r="G19" s="94">
        <v>690</v>
      </c>
      <c r="H19" s="97">
        <v>5.5</v>
      </c>
      <c r="I19" s="77">
        <f t="shared" si="1"/>
        <v>3795</v>
      </c>
      <c r="J19" s="78">
        <f>IFERROR(IF(E19="","",VLOOKUP(D19,Saldo!$P$8:$Q$1009,2,FALSE)),"")</f>
        <v>20</v>
      </c>
      <c r="K19" s="76"/>
      <c r="L19" s="74">
        <f t="shared" si="0"/>
        <v>2</v>
      </c>
      <c r="M19"/>
      <c r="N19"/>
      <c r="O19"/>
      <c r="P19"/>
      <c r="Q19"/>
      <c r="R19" s="1"/>
      <c r="S19" s="1"/>
      <c r="T19" s="1"/>
      <c r="U19" s="1"/>
      <c r="V19" s="1"/>
      <c r="W19" s="1"/>
      <c r="X19" s="1"/>
      <c r="Y19" s="1"/>
      <c r="Z19" s="1"/>
      <c r="AA19" s="1"/>
      <c r="AB19" s="1"/>
    </row>
    <row r="20" spans="1:28" ht="18.95" customHeight="1" x14ac:dyDescent="0.25">
      <c r="A20" s="52"/>
      <c r="C20" s="185">
        <v>42405</v>
      </c>
      <c r="D20" s="76" t="s">
        <v>239</v>
      </c>
      <c r="E20" s="76" t="str">
        <f>IF(D20="","",IFERROR(VLOOKUP(D20,Cadastro!$C$9:$D$1009,2,FALSE),"NOT FOUND"))</f>
        <v>C004</v>
      </c>
      <c r="F20" s="76" t="s">
        <v>236</v>
      </c>
      <c r="G20" s="94">
        <v>240</v>
      </c>
      <c r="H20" s="97">
        <v>6</v>
      </c>
      <c r="I20" s="77">
        <f t="shared" si="1"/>
        <v>1440</v>
      </c>
      <c r="J20" s="78">
        <f>IFERROR(IF(E20="","",VLOOKUP(D20,Saldo!$P$8:$Q$1009,2,FALSE)),"")</f>
        <v>195</v>
      </c>
      <c r="K20" s="76"/>
      <c r="L20" s="74">
        <f t="shared" si="0"/>
        <v>2</v>
      </c>
      <c r="M20"/>
      <c r="N20"/>
      <c r="O20"/>
      <c r="P20"/>
      <c r="Q20"/>
    </row>
    <row r="21" spans="1:28" ht="18.95" customHeight="1" x14ac:dyDescent="0.25">
      <c r="A21" s="52"/>
      <c r="C21" s="185">
        <v>42405</v>
      </c>
      <c r="D21" s="76" t="s">
        <v>240</v>
      </c>
      <c r="E21" s="76" t="str">
        <f>IF(D21="","",IFERROR(VLOOKUP(D21,Cadastro!$C$9:$D$1009,2,FALSE),"NOT FOUND"))</f>
        <v>C005</v>
      </c>
      <c r="F21" s="76" t="s">
        <v>251</v>
      </c>
      <c r="G21" s="94">
        <v>225</v>
      </c>
      <c r="H21" s="97">
        <v>13</v>
      </c>
      <c r="I21" s="77">
        <f t="shared" si="1"/>
        <v>2925</v>
      </c>
      <c r="J21" s="78">
        <f>IFERROR(IF(E21="","",VLOOKUP(D21,Saldo!$P$8:$Q$1009,2,FALSE)),"")</f>
        <v>275</v>
      </c>
      <c r="K21" s="76"/>
      <c r="L21" s="74">
        <f t="shared" si="0"/>
        <v>2</v>
      </c>
      <c r="M21"/>
      <c r="N21"/>
      <c r="O21"/>
      <c r="P21"/>
      <c r="Q21"/>
    </row>
    <row r="22" spans="1:28" ht="18.95" customHeight="1" x14ac:dyDescent="0.25">
      <c r="A22" s="52"/>
      <c r="C22" s="185">
        <v>42405</v>
      </c>
      <c r="D22" s="76" t="s">
        <v>241</v>
      </c>
      <c r="E22" s="76" t="str">
        <f>IF(D22="","",IFERROR(VLOOKUP(D22,Cadastro!$C$9:$D$1009,2,FALSE),"NOT FOUND"))</f>
        <v>C006</v>
      </c>
      <c r="F22" s="76" t="s">
        <v>234</v>
      </c>
      <c r="G22" s="94">
        <v>5</v>
      </c>
      <c r="H22" s="97">
        <v>7</v>
      </c>
      <c r="I22" s="77">
        <f t="shared" si="1"/>
        <v>35</v>
      </c>
      <c r="J22" s="78">
        <f>IFERROR(IF(E22="","",VLOOKUP(D22,Saldo!$P$8:$Q$1009,2,FALSE)),"")</f>
        <v>0</v>
      </c>
      <c r="K22" s="76"/>
      <c r="L22" s="74">
        <f t="shared" si="0"/>
        <v>2</v>
      </c>
      <c r="M22"/>
      <c r="N22"/>
      <c r="O22"/>
      <c r="P22"/>
      <c r="Q22"/>
    </row>
    <row r="23" spans="1:28" ht="18.95" customHeight="1" x14ac:dyDescent="0.25">
      <c r="A23" s="52"/>
      <c r="C23" s="185">
        <v>42405</v>
      </c>
      <c r="D23" s="76" t="s">
        <v>243</v>
      </c>
      <c r="E23" s="76" t="str">
        <f>IF(D23="","",IFERROR(VLOOKUP(D23,Cadastro!$C$9:$D$1009,2,FALSE),"NOT FOUND"))</f>
        <v>C007</v>
      </c>
      <c r="F23" s="76" t="s">
        <v>235</v>
      </c>
      <c r="G23" s="94">
        <v>160</v>
      </c>
      <c r="H23" s="97">
        <v>4</v>
      </c>
      <c r="I23" s="77">
        <f t="shared" si="1"/>
        <v>640</v>
      </c>
      <c r="J23" s="78">
        <f>IFERROR(IF(E23="","",VLOOKUP(D23,Saldo!$P$8:$Q$1009,2,FALSE)),"")</f>
        <v>250</v>
      </c>
      <c r="K23" s="76"/>
      <c r="L23" s="74">
        <f t="shared" si="0"/>
        <v>2</v>
      </c>
      <c r="M23"/>
      <c r="N23"/>
      <c r="O23"/>
      <c r="P23"/>
      <c r="Q23"/>
    </row>
    <row r="24" spans="1:28" ht="18.95" customHeight="1" x14ac:dyDescent="0.25">
      <c r="A24" s="52"/>
      <c r="C24" s="185">
        <v>42405</v>
      </c>
      <c r="D24" s="76" t="s">
        <v>242</v>
      </c>
      <c r="E24" s="76" t="str">
        <f>IF(D24="","",IFERROR(VLOOKUP(D24,Cadastro!$C$9:$D$1009,2,FALSE),"NOT FOUND"))</f>
        <v>C008</v>
      </c>
      <c r="F24" s="76" t="s">
        <v>237</v>
      </c>
      <c r="G24" s="94">
        <v>220</v>
      </c>
      <c r="H24" s="97">
        <v>14</v>
      </c>
      <c r="I24" s="77">
        <f t="shared" si="1"/>
        <v>3080</v>
      </c>
      <c r="J24" s="78">
        <f>IFERROR(IF(E24="","",VLOOKUP(D24,Saldo!$P$8:$Q$1009,2,FALSE)),"")</f>
        <v>250</v>
      </c>
      <c r="K24" s="76"/>
      <c r="L24" s="74">
        <f t="shared" si="0"/>
        <v>2</v>
      </c>
      <c r="M24"/>
      <c r="N24"/>
      <c r="O24"/>
      <c r="P24"/>
      <c r="Q24"/>
    </row>
    <row r="25" spans="1:28" ht="18.95" customHeight="1" x14ac:dyDescent="0.25">
      <c r="A25" s="52"/>
      <c r="C25" s="185">
        <v>42430</v>
      </c>
      <c r="D25" s="76" t="s">
        <v>233</v>
      </c>
      <c r="E25" s="76" t="str">
        <f>IF(D25="","",IFERROR(VLOOKUP(D25,Cadastro!$C$9:$D$1009,2,FALSE),"NOT FOUND"))</f>
        <v>C001</v>
      </c>
      <c r="F25" s="76" t="s">
        <v>234</v>
      </c>
      <c r="G25" s="94">
        <v>400</v>
      </c>
      <c r="H25" s="97">
        <v>24</v>
      </c>
      <c r="I25" s="77">
        <f t="shared" si="1"/>
        <v>9600</v>
      </c>
      <c r="J25" s="78">
        <f>IFERROR(IF(E25="","",VLOOKUP(D25,Saldo!$P$8:$Q$1009,2,FALSE)),"")</f>
        <v>100</v>
      </c>
      <c r="K25" s="76" t="s">
        <v>262</v>
      </c>
      <c r="L25" s="74">
        <f t="shared" si="0"/>
        <v>3</v>
      </c>
      <c r="M25"/>
      <c r="N25"/>
      <c r="O25"/>
      <c r="P25"/>
      <c r="Q25"/>
    </row>
    <row r="26" spans="1:28" ht="18.95" customHeight="1" x14ac:dyDescent="0.25">
      <c r="A26" s="52"/>
      <c r="C26" s="185">
        <v>42430</v>
      </c>
      <c r="D26" s="76" t="s">
        <v>244</v>
      </c>
      <c r="E26" s="76" t="str">
        <f>IF(D26="","",IFERROR(VLOOKUP(D26,Cadastro!$C$9:$D$1009,2,FALSE),"NOT FOUND"))</f>
        <v>C002</v>
      </c>
      <c r="F26" s="76" t="s">
        <v>251</v>
      </c>
      <c r="G26" s="94">
        <v>300</v>
      </c>
      <c r="H26" s="97">
        <v>1.3</v>
      </c>
      <c r="I26" s="77">
        <f t="shared" si="1"/>
        <v>390</v>
      </c>
      <c r="J26" s="78">
        <f>IFERROR(IF(E26="","",VLOOKUP(D26,Saldo!$P$8:$Q$1009,2,FALSE)),"")</f>
        <v>60</v>
      </c>
      <c r="K26" s="76" t="s">
        <v>262</v>
      </c>
      <c r="L26" s="74">
        <f t="shared" si="0"/>
        <v>3</v>
      </c>
      <c r="M26"/>
      <c r="N26"/>
      <c r="O26"/>
      <c r="P26"/>
      <c r="Q26"/>
    </row>
    <row r="27" spans="1:28" ht="18.95" customHeight="1" x14ac:dyDescent="0.25">
      <c r="A27" s="52"/>
      <c r="C27" s="185">
        <v>42430</v>
      </c>
      <c r="D27" s="76" t="s">
        <v>238</v>
      </c>
      <c r="E27" s="76" t="str">
        <f>IF(D27="","",IFERROR(VLOOKUP(D27,Cadastro!$C$9:$D$1009,2,FALSE),"NOT FOUND"))</f>
        <v>C003</v>
      </c>
      <c r="F27" s="76" t="s">
        <v>237</v>
      </c>
      <c r="G27" s="94">
        <v>500</v>
      </c>
      <c r="H27" s="97">
        <v>3</v>
      </c>
      <c r="I27" s="77">
        <f t="shared" si="1"/>
        <v>1500</v>
      </c>
      <c r="J27" s="78">
        <f>IFERROR(IF(E27="","",VLOOKUP(D27,Saldo!$P$8:$Q$1009,2,FALSE)),"")</f>
        <v>20</v>
      </c>
      <c r="K27" s="76" t="s">
        <v>262</v>
      </c>
      <c r="L27" s="74">
        <f t="shared" si="0"/>
        <v>3</v>
      </c>
      <c r="M27"/>
      <c r="N27"/>
      <c r="O27"/>
      <c r="P27"/>
      <c r="Q27"/>
    </row>
    <row r="28" spans="1:28" ht="18.95" customHeight="1" x14ac:dyDescent="0.25">
      <c r="A28" s="52"/>
      <c r="C28" s="185">
        <v>42430</v>
      </c>
      <c r="D28" s="76" t="s">
        <v>239</v>
      </c>
      <c r="E28" s="76" t="str">
        <f>IF(D28="","",IFERROR(VLOOKUP(D28,Cadastro!$C$9:$D$1009,2,FALSE),"NOT FOUND"))</f>
        <v>C004</v>
      </c>
      <c r="F28" s="76" t="s">
        <v>236</v>
      </c>
      <c r="G28" s="94">
        <v>500</v>
      </c>
      <c r="H28" s="97">
        <v>3</v>
      </c>
      <c r="I28" s="77">
        <f t="shared" si="1"/>
        <v>1500</v>
      </c>
      <c r="J28" s="78">
        <f>IFERROR(IF(E28="","",VLOOKUP(D28,Saldo!$P$8:$Q$1009,2,FALSE)),"")</f>
        <v>195</v>
      </c>
      <c r="K28" s="76" t="s">
        <v>262</v>
      </c>
      <c r="L28" s="74">
        <f t="shared" si="0"/>
        <v>3</v>
      </c>
      <c r="M28"/>
      <c r="N28"/>
      <c r="O28"/>
      <c r="P28"/>
      <c r="Q28"/>
    </row>
    <row r="29" spans="1:28" ht="18.95" customHeight="1" x14ac:dyDescent="0.25">
      <c r="A29" s="52"/>
      <c r="C29" s="185">
        <v>42430</v>
      </c>
      <c r="D29" s="76" t="s">
        <v>240</v>
      </c>
      <c r="E29" s="76" t="str">
        <f>IF(D29="","",IFERROR(VLOOKUP(D29,Cadastro!$C$9:$D$1009,2,FALSE),"NOT FOUND"))</f>
        <v>C005</v>
      </c>
      <c r="F29" s="76" t="s">
        <v>251</v>
      </c>
      <c r="G29" s="94">
        <v>30</v>
      </c>
      <c r="H29" s="97">
        <v>19</v>
      </c>
      <c r="I29" s="77">
        <f t="shared" si="1"/>
        <v>570</v>
      </c>
      <c r="J29" s="78">
        <f>IFERROR(IF(E29="","",VLOOKUP(D29,Saldo!$P$8:$Q$1009,2,FALSE)),"")</f>
        <v>275</v>
      </c>
      <c r="K29" s="76" t="s">
        <v>262</v>
      </c>
      <c r="L29" s="74">
        <f t="shared" si="0"/>
        <v>3</v>
      </c>
      <c r="M29"/>
      <c r="N29"/>
      <c r="O29"/>
      <c r="P29"/>
      <c r="Q29"/>
    </row>
    <row r="30" spans="1:28" ht="18.95" customHeight="1" x14ac:dyDescent="0.25">
      <c r="A30" s="52"/>
      <c r="C30" s="185">
        <v>42430</v>
      </c>
      <c r="D30" s="76" t="s">
        <v>241</v>
      </c>
      <c r="E30" s="76" t="str">
        <f>IF(D30="","",IFERROR(VLOOKUP(D30,Cadastro!$C$9:$D$1009,2,FALSE),"NOT FOUND"))</f>
        <v>C006</v>
      </c>
      <c r="F30" s="76" t="s">
        <v>234</v>
      </c>
      <c r="G30" s="94">
        <v>10</v>
      </c>
      <c r="H30" s="97">
        <v>4</v>
      </c>
      <c r="I30" s="77">
        <f t="shared" si="1"/>
        <v>40</v>
      </c>
      <c r="J30" s="78">
        <f>IFERROR(IF(E30="","",VLOOKUP(D30,Saldo!$P$8:$Q$1009,2,FALSE)),"")</f>
        <v>0</v>
      </c>
      <c r="K30" s="76"/>
      <c r="L30" s="74">
        <f t="shared" si="0"/>
        <v>3</v>
      </c>
    </row>
    <row r="31" spans="1:28" ht="18.95" customHeight="1" x14ac:dyDescent="0.25">
      <c r="A31" s="52"/>
      <c r="C31" s="185">
        <v>42430</v>
      </c>
      <c r="D31" s="76" t="s">
        <v>243</v>
      </c>
      <c r="E31" s="76" t="str">
        <f>IF(D31="","",IFERROR(VLOOKUP(D31,Cadastro!$C$9:$D$1009,2,FALSE),"NOT FOUND"))</f>
        <v>C007</v>
      </c>
      <c r="F31" s="76" t="s">
        <v>235</v>
      </c>
      <c r="G31" s="94">
        <v>300</v>
      </c>
      <c r="H31" s="97">
        <v>2</v>
      </c>
      <c r="I31" s="77">
        <f t="shared" si="1"/>
        <v>600</v>
      </c>
      <c r="J31" s="78">
        <f>IFERROR(IF(E31="","",VLOOKUP(D31,Saldo!$P$8:$Q$1009,2,FALSE)),"")</f>
        <v>250</v>
      </c>
      <c r="K31" s="76" t="s">
        <v>262</v>
      </c>
      <c r="L31" s="74">
        <f t="shared" si="0"/>
        <v>3</v>
      </c>
    </row>
    <row r="32" spans="1:28" ht="18.95" customHeight="1" x14ac:dyDescent="0.25">
      <c r="A32" s="52"/>
      <c r="C32" s="185">
        <v>42430</v>
      </c>
      <c r="D32" s="76" t="s">
        <v>242</v>
      </c>
      <c r="E32" s="76" t="str">
        <f>IF(D32="","",IFERROR(VLOOKUP(D32,Cadastro!$C$9:$D$1009,2,FALSE),"NOT FOUND"))</f>
        <v>C008</v>
      </c>
      <c r="F32" s="76" t="s">
        <v>237</v>
      </c>
      <c r="G32" s="94">
        <v>400</v>
      </c>
      <c r="H32" s="97">
        <v>10</v>
      </c>
      <c r="I32" s="77">
        <f t="shared" si="1"/>
        <v>4000</v>
      </c>
      <c r="J32" s="78">
        <f>IFERROR(IF(E32="","",VLOOKUP(D32,Saldo!$P$8:$Q$1009,2,FALSE)),"")</f>
        <v>250</v>
      </c>
      <c r="K32" s="76"/>
      <c r="L32" s="74">
        <f t="shared" si="0"/>
        <v>3</v>
      </c>
    </row>
    <row r="33" spans="1:12" ht="18.95" customHeight="1" x14ac:dyDescent="0.25">
      <c r="A33" s="52"/>
      <c r="C33" s="185">
        <v>42461</v>
      </c>
      <c r="D33" s="76" t="s">
        <v>233</v>
      </c>
      <c r="E33" s="76" t="str">
        <f>IF(D33="","",IFERROR(VLOOKUP(D33,Cadastro!$C$9:$D$1009,2,FALSE),"NOT FOUND"))</f>
        <v>C001</v>
      </c>
      <c r="F33" s="76" t="s">
        <v>234</v>
      </c>
      <c r="G33" s="94">
        <v>500</v>
      </c>
      <c r="H33" s="97">
        <v>24</v>
      </c>
      <c r="I33" s="77">
        <f t="shared" si="1"/>
        <v>12000</v>
      </c>
      <c r="J33" s="78">
        <f>IFERROR(IF(E33="","",VLOOKUP(D33,Saldo!$P$8:$Q$1009,2,FALSE)),"")</f>
        <v>100</v>
      </c>
      <c r="K33" s="76" t="s">
        <v>262</v>
      </c>
      <c r="L33" s="74">
        <f t="shared" si="0"/>
        <v>4</v>
      </c>
    </row>
    <row r="34" spans="1:12" ht="18.95" customHeight="1" x14ac:dyDescent="0.25">
      <c r="A34" s="52"/>
      <c r="C34" s="185">
        <v>42461</v>
      </c>
      <c r="D34" s="76" t="s">
        <v>244</v>
      </c>
      <c r="E34" s="76" t="str">
        <f>IF(D34="","",IFERROR(VLOOKUP(D34,Cadastro!$C$9:$D$1009,2,FALSE),"NOT FOUND"))</f>
        <v>C002</v>
      </c>
      <c r="F34" s="76" t="s">
        <v>251</v>
      </c>
      <c r="G34" s="94">
        <v>300</v>
      </c>
      <c r="H34" s="97">
        <v>1.3</v>
      </c>
      <c r="I34" s="77">
        <f t="shared" si="1"/>
        <v>390</v>
      </c>
      <c r="J34" s="78">
        <f>IFERROR(IF(E34="","",VLOOKUP(D34,Saldo!$P$8:$Q$1009,2,FALSE)),"")</f>
        <v>60</v>
      </c>
      <c r="K34" s="76" t="s">
        <v>262</v>
      </c>
      <c r="L34" s="74">
        <f t="shared" si="0"/>
        <v>4</v>
      </c>
    </row>
    <row r="35" spans="1:12" ht="18.95" customHeight="1" x14ac:dyDescent="0.25">
      <c r="A35" s="52"/>
      <c r="C35" s="185">
        <v>42461</v>
      </c>
      <c r="D35" s="76" t="s">
        <v>238</v>
      </c>
      <c r="E35" s="76" t="str">
        <f>IF(D35="","",IFERROR(VLOOKUP(D35,Cadastro!$C$9:$D$1009,2,FALSE),"NOT FOUND"))</f>
        <v>C003</v>
      </c>
      <c r="F35" s="76" t="s">
        <v>237</v>
      </c>
      <c r="G35" s="94">
        <v>430</v>
      </c>
      <c r="H35" s="97">
        <v>4.5</v>
      </c>
      <c r="I35" s="77">
        <f t="shared" si="1"/>
        <v>1935</v>
      </c>
      <c r="J35" s="78">
        <f>IFERROR(IF(E35="","",VLOOKUP(D35,Saldo!$P$8:$Q$1009,2,FALSE)),"")</f>
        <v>20</v>
      </c>
      <c r="K35" s="76" t="s">
        <v>262</v>
      </c>
      <c r="L35" s="74">
        <f t="shared" si="0"/>
        <v>4</v>
      </c>
    </row>
    <row r="36" spans="1:12" ht="18.95" customHeight="1" x14ac:dyDescent="0.25">
      <c r="A36" s="52"/>
      <c r="C36" s="185">
        <v>42461</v>
      </c>
      <c r="D36" s="76" t="s">
        <v>239</v>
      </c>
      <c r="E36" s="76" t="str">
        <f>IF(D36="","",IFERROR(VLOOKUP(D36,Cadastro!$C$9:$D$1009,2,FALSE),"NOT FOUND"))</f>
        <v>C004</v>
      </c>
      <c r="F36" s="76" t="s">
        <v>236</v>
      </c>
      <c r="G36" s="94">
        <v>350</v>
      </c>
      <c r="H36" s="97">
        <v>3</v>
      </c>
      <c r="I36" s="77">
        <f t="shared" si="1"/>
        <v>1050</v>
      </c>
      <c r="J36" s="78">
        <f>IFERROR(IF(E36="","",VLOOKUP(D36,Saldo!$P$8:$Q$1009,2,FALSE)),"")</f>
        <v>195</v>
      </c>
      <c r="K36" s="76"/>
      <c r="L36" s="74">
        <f t="shared" si="0"/>
        <v>4</v>
      </c>
    </row>
    <row r="37" spans="1:12" ht="18.95" customHeight="1" x14ac:dyDescent="0.25">
      <c r="A37" s="52"/>
      <c r="C37" s="185">
        <v>42461</v>
      </c>
      <c r="D37" s="76" t="s">
        <v>240</v>
      </c>
      <c r="E37" s="76" t="str">
        <f>IF(D37="","",IFERROR(VLOOKUP(D37,Cadastro!$C$9:$D$1009,2,FALSE),"NOT FOUND"))</f>
        <v>C005</v>
      </c>
      <c r="F37" s="76" t="s">
        <v>251</v>
      </c>
      <c r="G37" s="94">
        <v>50</v>
      </c>
      <c r="H37" s="97">
        <v>19</v>
      </c>
      <c r="I37" s="77">
        <f t="shared" si="1"/>
        <v>950</v>
      </c>
      <c r="J37" s="78">
        <f>IFERROR(IF(E37="","",VLOOKUP(D37,Saldo!$P$8:$Q$1009,2,FALSE)),"")</f>
        <v>275</v>
      </c>
      <c r="K37" s="76"/>
      <c r="L37" s="74">
        <f t="shared" si="0"/>
        <v>4</v>
      </c>
    </row>
    <row r="38" spans="1:12" ht="18.95" customHeight="1" x14ac:dyDescent="0.25">
      <c r="A38" s="52"/>
      <c r="C38" s="185">
        <v>42461</v>
      </c>
      <c r="D38" s="76" t="s">
        <v>241</v>
      </c>
      <c r="E38" s="76" t="str">
        <f>IF(D38="","",IFERROR(VLOOKUP(D38,Cadastro!$C$9:$D$1009,2,FALSE),"NOT FOUND"))</f>
        <v>C006</v>
      </c>
      <c r="F38" s="76" t="s">
        <v>234</v>
      </c>
      <c r="G38" s="94">
        <v>25</v>
      </c>
      <c r="H38" s="97">
        <v>4</v>
      </c>
      <c r="I38" s="77">
        <f t="shared" si="1"/>
        <v>100</v>
      </c>
      <c r="J38" s="78">
        <f>IFERROR(IF(E38="","",VLOOKUP(D38,Saldo!$P$8:$Q$1009,2,FALSE)),"")</f>
        <v>0</v>
      </c>
      <c r="K38" s="76" t="s">
        <v>262</v>
      </c>
      <c r="L38" s="74">
        <f t="shared" si="0"/>
        <v>4</v>
      </c>
    </row>
    <row r="39" spans="1:12" ht="18.95" customHeight="1" x14ac:dyDescent="0.25">
      <c r="A39" s="52"/>
      <c r="C39" s="185">
        <v>42461</v>
      </c>
      <c r="D39" s="76" t="s">
        <v>243</v>
      </c>
      <c r="E39" s="76" t="str">
        <f>IF(D39="","",IFERROR(VLOOKUP(D39,Cadastro!$C$9:$D$1009,2,FALSE),"NOT FOUND"))</f>
        <v>C007</v>
      </c>
      <c r="F39" s="76" t="s">
        <v>235</v>
      </c>
      <c r="G39" s="94">
        <v>300</v>
      </c>
      <c r="H39" s="97">
        <v>2</v>
      </c>
      <c r="I39" s="77">
        <f t="shared" si="1"/>
        <v>600</v>
      </c>
      <c r="J39" s="78">
        <f>IFERROR(IF(E39="","",VLOOKUP(D39,Saldo!$P$8:$Q$1009,2,FALSE)),"")</f>
        <v>250</v>
      </c>
      <c r="K39" s="76" t="s">
        <v>262</v>
      </c>
      <c r="L39" s="74">
        <f t="shared" si="0"/>
        <v>4</v>
      </c>
    </row>
    <row r="40" spans="1:12" ht="18.95" customHeight="1" x14ac:dyDescent="0.25">
      <c r="A40" s="52"/>
      <c r="C40" s="185">
        <v>42461</v>
      </c>
      <c r="D40" s="76" t="s">
        <v>242</v>
      </c>
      <c r="E40" s="76" t="str">
        <f>IF(D40="","",IFERROR(VLOOKUP(D40,Cadastro!$C$9:$D$1009,2,FALSE),"NOT FOUND"))</f>
        <v>C008</v>
      </c>
      <c r="F40" s="76" t="s">
        <v>237</v>
      </c>
      <c r="G40" s="94">
        <v>280</v>
      </c>
      <c r="H40" s="97">
        <v>10</v>
      </c>
      <c r="I40" s="77">
        <f t="shared" si="1"/>
        <v>2800</v>
      </c>
      <c r="J40" s="78">
        <f>IFERROR(IF(E40="","",VLOOKUP(D40,Saldo!$P$8:$Q$1009,2,FALSE)),"")</f>
        <v>250</v>
      </c>
      <c r="K40" s="76" t="s">
        <v>262</v>
      </c>
      <c r="L40" s="74">
        <f t="shared" si="0"/>
        <v>4</v>
      </c>
    </row>
    <row r="41" spans="1:12" ht="18.95" customHeight="1" x14ac:dyDescent="0.25">
      <c r="A41" s="52"/>
      <c r="C41" s="185">
        <v>42495</v>
      </c>
      <c r="D41" s="76" t="s">
        <v>233</v>
      </c>
      <c r="E41" s="76" t="str">
        <f>IF(D41="","",IFERROR(VLOOKUP(D41,Cadastro!$C$9:$D$1009,2,FALSE),"NOT FOUND"))</f>
        <v>C001</v>
      </c>
      <c r="F41" s="76" t="s">
        <v>234</v>
      </c>
      <c r="G41" s="94">
        <v>550</v>
      </c>
      <c r="H41" s="97">
        <v>25</v>
      </c>
      <c r="I41" s="77">
        <f t="shared" si="1"/>
        <v>13750</v>
      </c>
      <c r="J41" s="78">
        <f>IFERROR(IF(E41="","",VLOOKUP(D41,Saldo!$P$8:$Q$1009,2,FALSE)),"")</f>
        <v>100</v>
      </c>
      <c r="K41" s="76" t="s">
        <v>262</v>
      </c>
      <c r="L41" s="74">
        <f t="shared" si="0"/>
        <v>5</v>
      </c>
    </row>
    <row r="42" spans="1:12" ht="18.95" customHeight="1" x14ac:dyDescent="0.25">
      <c r="A42" s="52"/>
      <c r="C42" s="185">
        <v>42495</v>
      </c>
      <c r="D42" s="76" t="s">
        <v>244</v>
      </c>
      <c r="E42" s="76" t="str">
        <f>IF(D42="","",IFERROR(VLOOKUP(D42,Cadastro!$C$9:$D$1009,2,FALSE),"NOT FOUND"))</f>
        <v>C002</v>
      </c>
      <c r="F42" s="76" t="s">
        <v>251</v>
      </c>
      <c r="G42" s="94">
        <v>350</v>
      </c>
      <c r="H42" s="97">
        <v>1.5</v>
      </c>
      <c r="I42" s="77">
        <f t="shared" si="1"/>
        <v>525</v>
      </c>
      <c r="J42" s="78">
        <f>IFERROR(IF(E42="","",VLOOKUP(D42,Saldo!$P$8:$Q$1009,2,FALSE)),"")</f>
        <v>60</v>
      </c>
      <c r="K42" s="76" t="s">
        <v>262</v>
      </c>
      <c r="L42" s="74">
        <f t="shared" si="0"/>
        <v>5</v>
      </c>
    </row>
    <row r="43" spans="1:12" ht="18.95" customHeight="1" x14ac:dyDescent="0.25">
      <c r="A43" s="52"/>
      <c r="C43" s="185">
        <v>42495</v>
      </c>
      <c r="D43" s="76" t="s">
        <v>238</v>
      </c>
      <c r="E43" s="76" t="str">
        <f>IF(D43="","",IFERROR(VLOOKUP(D43,Cadastro!$C$9:$D$1009,2,FALSE),"NOT FOUND"))</f>
        <v>C003</v>
      </c>
      <c r="F43" s="76" t="s">
        <v>237</v>
      </c>
      <c r="G43" s="94">
        <v>200</v>
      </c>
      <c r="H43" s="97">
        <v>4.5</v>
      </c>
      <c r="I43" s="77">
        <f t="shared" si="1"/>
        <v>900</v>
      </c>
      <c r="J43" s="78">
        <f>IFERROR(IF(E43="","",VLOOKUP(D43,Saldo!$P$8:$Q$1009,2,FALSE)),"")</f>
        <v>20</v>
      </c>
      <c r="K43" s="76" t="s">
        <v>262</v>
      </c>
      <c r="L43" s="74">
        <f t="shared" si="0"/>
        <v>5</v>
      </c>
    </row>
    <row r="44" spans="1:12" ht="18.95" customHeight="1" x14ac:dyDescent="0.25">
      <c r="A44" s="52"/>
      <c r="C44" s="185">
        <v>42495</v>
      </c>
      <c r="D44" s="76" t="s">
        <v>239</v>
      </c>
      <c r="E44" s="76" t="str">
        <f>IF(D44="","",IFERROR(VLOOKUP(D44,Cadastro!$C$9:$D$1009,2,FALSE),"NOT FOUND"))</f>
        <v>C004</v>
      </c>
      <c r="F44" s="76" t="s">
        <v>236</v>
      </c>
      <c r="G44" s="94">
        <v>350</v>
      </c>
      <c r="H44" s="97">
        <v>3</v>
      </c>
      <c r="I44" s="77">
        <f t="shared" si="1"/>
        <v>1050</v>
      </c>
      <c r="J44" s="78">
        <f>IFERROR(IF(E44="","",VLOOKUP(D44,Saldo!$P$8:$Q$1009,2,FALSE)),"")</f>
        <v>195</v>
      </c>
      <c r="K44" s="76"/>
      <c r="L44" s="74">
        <f t="shared" si="0"/>
        <v>5</v>
      </c>
    </row>
    <row r="45" spans="1:12" ht="18.95" customHeight="1" x14ac:dyDescent="0.25">
      <c r="A45" s="52"/>
      <c r="C45" s="185">
        <v>42495</v>
      </c>
      <c r="D45" s="76" t="s">
        <v>240</v>
      </c>
      <c r="E45" s="76" t="str">
        <f>IF(D45="","",IFERROR(VLOOKUP(D45,Cadastro!$C$9:$D$1009,2,FALSE),"NOT FOUND"))</f>
        <v>C005</v>
      </c>
      <c r="F45" s="76" t="s">
        <v>251</v>
      </c>
      <c r="G45" s="94">
        <v>200</v>
      </c>
      <c r="H45" s="97">
        <v>15</v>
      </c>
      <c r="I45" s="77">
        <f t="shared" si="1"/>
        <v>3000</v>
      </c>
      <c r="J45" s="78">
        <f>IFERROR(IF(E45="","",VLOOKUP(D45,Saldo!$P$8:$Q$1009,2,FALSE)),"")</f>
        <v>275</v>
      </c>
      <c r="K45" s="76"/>
      <c r="L45" s="74">
        <f t="shared" si="0"/>
        <v>5</v>
      </c>
    </row>
    <row r="46" spans="1:12" ht="18.95" customHeight="1" x14ac:dyDescent="0.25">
      <c r="A46" s="52"/>
      <c r="C46" s="185">
        <v>42495</v>
      </c>
      <c r="D46" s="76" t="s">
        <v>241</v>
      </c>
      <c r="E46" s="76" t="str">
        <f>IF(D46="","",IFERROR(VLOOKUP(D46,Cadastro!$C$9:$D$1009,2,FALSE),"NOT FOUND"))</f>
        <v>C006</v>
      </c>
      <c r="F46" s="76" t="s">
        <v>234</v>
      </c>
      <c r="G46" s="94">
        <v>25</v>
      </c>
      <c r="H46" s="97">
        <v>4</v>
      </c>
      <c r="I46" s="77">
        <f t="shared" si="1"/>
        <v>100</v>
      </c>
      <c r="J46" s="78">
        <f>IFERROR(IF(E46="","",VLOOKUP(D46,Saldo!$P$8:$Q$1009,2,FALSE)),"")</f>
        <v>0</v>
      </c>
      <c r="K46" s="76" t="s">
        <v>262</v>
      </c>
      <c r="L46" s="74">
        <f t="shared" si="0"/>
        <v>5</v>
      </c>
    </row>
    <row r="47" spans="1:12" ht="18.95" customHeight="1" x14ac:dyDescent="0.25">
      <c r="A47" s="52"/>
      <c r="C47" s="185">
        <v>42495</v>
      </c>
      <c r="D47" s="76" t="s">
        <v>243</v>
      </c>
      <c r="E47" s="76" t="str">
        <f>IF(D47="","",IFERROR(VLOOKUP(D47,Cadastro!$C$9:$D$1009,2,FALSE),"NOT FOUND"))</f>
        <v>C007</v>
      </c>
      <c r="F47" s="76" t="s">
        <v>235</v>
      </c>
      <c r="G47" s="94">
        <v>350</v>
      </c>
      <c r="H47" s="97">
        <v>2</v>
      </c>
      <c r="I47" s="77">
        <f t="shared" si="1"/>
        <v>700</v>
      </c>
      <c r="J47" s="78">
        <f>IFERROR(IF(E47="","",VLOOKUP(D47,Saldo!$P$8:$Q$1009,2,FALSE)),"")</f>
        <v>250</v>
      </c>
      <c r="K47" s="76" t="s">
        <v>262</v>
      </c>
      <c r="L47" s="74">
        <f t="shared" si="0"/>
        <v>5</v>
      </c>
    </row>
    <row r="48" spans="1:12" ht="18.95" customHeight="1" x14ac:dyDescent="0.25">
      <c r="A48" s="52"/>
      <c r="C48" s="185">
        <v>42495</v>
      </c>
      <c r="D48" s="76" t="s">
        <v>242</v>
      </c>
      <c r="E48" s="76" t="str">
        <f>IF(D48="","",IFERROR(VLOOKUP(D48,Cadastro!$C$9:$D$1009,2,FALSE),"NOT FOUND"))</f>
        <v>C008</v>
      </c>
      <c r="F48" s="76" t="s">
        <v>237</v>
      </c>
      <c r="G48" s="94">
        <v>280</v>
      </c>
      <c r="H48" s="97">
        <v>14</v>
      </c>
      <c r="I48" s="77">
        <f t="shared" si="1"/>
        <v>3920</v>
      </c>
      <c r="J48" s="78">
        <f>IFERROR(IF(E48="","",VLOOKUP(D48,Saldo!$P$8:$Q$1009,2,FALSE)),"")</f>
        <v>250</v>
      </c>
      <c r="K48" s="76" t="s">
        <v>262</v>
      </c>
      <c r="L48" s="74">
        <f t="shared" si="0"/>
        <v>5</v>
      </c>
    </row>
    <row r="49" spans="1:12" ht="18.95" customHeight="1" x14ac:dyDescent="0.25">
      <c r="A49" s="52"/>
      <c r="C49" s="185">
        <v>42527</v>
      </c>
      <c r="D49" s="76" t="s">
        <v>233</v>
      </c>
      <c r="E49" s="76" t="str">
        <f>IF(D49="","",IFERROR(VLOOKUP(D49,Cadastro!$C$9:$D$1009,2,FALSE),"NOT FOUND"))</f>
        <v>C001</v>
      </c>
      <c r="F49" s="76" t="s">
        <v>234</v>
      </c>
      <c r="G49" s="94">
        <v>650</v>
      </c>
      <c r="H49" s="97">
        <v>27</v>
      </c>
      <c r="I49" s="77">
        <f t="shared" si="1"/>
        <v>17550</v>
      </c>
      <c r="J49" s="78">
        <f>IFERROR(IF(E49="","",VLOOKUP(D49,Saldo!$P$8:$Q$1009,2,FALSE)),"")</f>
        <v>100</v>
      </c>
      <c r="K49" s="76"/>
      <c r="L49" s="74">
        <f t="shared" si="0"/>
        <v>6</v>
      </c>
    </row>
    <row r="50" spans="1:12" ht="18.95" customHeight="1" x14ac:dyDescent="0.25">
      <c r="A50" s="52"/>
      <c r="C50" s="185">
        <v>42527</v>
      </c>
      <c r="D50" s="76" t="s">
        <v>244</v>
      </c>
      <c r="E50" s="76" t="str">
        <f>IF(D50="","",IFERROR(VLOOKUP(D50,Cadastro!$C$9:$D$1009,2,FALSE),"NOT FOUND"))</f>
        <v>C002</v>
      </c>
      <c r="F50" s="76" t="s">
        <v>251</v>
      </c>
      <c r="G50" s="94">
        <v>380</v>
      </c>
      <c r="H50" s="97">
        <v>2</v>
      </c>
      <c r="I50" s="77">
        <f t="shared" si="1"/>
        <v>760</v>
      </c>
      <c r="J50" s="78">
        <f>IFERROR(IF(E50="","",VLOOKUP(D50,Saldo!$P$8:$Q$1009,2,FALSE)),"")</f>
        <v>60</v>
      </c>
      <c r="K50" s="76"/>
      <c r="L50" s="74">
        <f t="shared" si="0"/>
        <v>6</v>
      </c>
    </row>
    <row r="51" spans="1:12" ht="18.95" customHeight="1" x14ac:dyDescent="0.25">
      <c r="A51" s="52"/>
      <c r="C51" s="185">
        <v>42527</v>
      </c>
      <c r="D51" s="76" t="s">
        <v>238</v>
      </c>
      <c r="E51" s="76" t="str">
        <f>IF(D51="","",IFERROR(VLOOKUP(D51,Cadastro!$C$9:$D$1009,2,FALSE),"NOT FOUND"))</f>
        <v>C003</v>
      </c>
      <c r="F51" s="76" t="s">
        <v>237</v>
      </c>
      <c r="G51" s="94">
        <v>250</v>
      </c>
      <c r="H51" s="97">
        <v>4.5</v>
      </c>
      <c r="I51" s="77">
        <f t="shared" si="1"/>
        <v>1125</v>
      </c>
      <c r="J51" s="78">
        <f>IFERROR(IF(E51="","",VLOOKUP(D51,Saldo!$P$8:$Q$1009,2,FALSE)),"")</f>
        <v>20</v>
      </c>
      <c r="K51" s="76"/>
      <c r="L51" s="74">
        <f t="shared" si="0"/>
        <v>6</v>
      </c>
    </row>
    <row r="52" spans="1:12" ht="18.95" customHeight="1" x14ac:dyDescent="0.25">
      <c r="A52" s="52"/>
      <c r="C52" s="185">
        <v>42527</v>
      </c>
      <c r="D52" s="76" t="s">
        <v>239</v>
      </c>
      <c r="E52" s="76" t="str">
        <f>IF(D52="","",IFERROR(VLOOKUP(D52,Cadastro!$C$9:$D$1009,2,FALSE),"NOT FOUND"))</f>
        <v>C004</v>
      </c>
      <c r="F52" s="76" t="s">
        <v>236</v>
      </c>
      <c r="G52" s="94">
        <v>300</v>
      </c>
      <c r="H52" s="97">
        <v>4</v>
      </c>
      <c r="I52" s="77">
        <f t="shared" si="1"/>
        <v>1200</v>
      </c>
      <c r="J52" s="78">
        <f>IFERROR(IF(E52="","",VLOOKUP(D52,Saldo!$P$8:$Q$1009,2,FALSE)),"")</f>
        <v>195</v>
      </c>
      <c r="K52" s="76"/>
      <c r="L52" s="74">
        <f t="shared" si="0"/>
        <v>6</v>
      </c>
    </row>
    <row r="53" spans="1:12" ht="18.95" customHeight="1" x14ac:dyDescent="0.25">
      <c r="A53" s="52"/>
      <c r="C53" s="185">
        <v>42527</v>
      </c>
      <c r="D53" s="76" t="s">
        <v>240</v>
      </c>
      <c r="E53" s="76" t="str">
        <f>IF(D53="","",IFERROR(VLOOKUP(D53,Cadastro!$C$9:$D$1009,2,FALSE),"NOT FOUND"))</f>
        <v>C005</v>
      </c>
      <c r="F53" s="76" t="s">
        <v>251</v>
      </c>
      <c r="G53" s="94">
        <v>360</v>
      </c>
      <c r="H53" s="97">
        <v>16</v>
      </c>
      <c r="I53" s="77">
        <f t="shared" si="1"/>
        <v>5760</v>
      </c>
      <c r="J53" s="78">
        <f>IFERROR(IF(E53="","",VLOOKUP(D53,Saldo!$P$8:$Q$1009,2,FALSE)),"")</f>
        <v>275</v>
      </c>
      <c r="K53" s="76"/>
      <c r="L53" s="74">
        <f t="shared" si="0"/>
        <v>6</v>
      </c>
    </row>
    <row r="54" spans="1:12" ht="18.95" customHeight="1" x14ac:dyDescent="0.25">
      <c r="A54" s="52"/>
      <c r="C54" s="185">
        <v>42527</v>
      </c>
      <c r="D54" s="76" t="s">
        <v>241</v>
      </c>
      <c r="E54" s="76" t="str">
        <f>IF(D54="","",IFERROR(VLOOKUP(D54,Cadastro!$C$9:$D$1009,2,FALSE),"NOT FOUND"))</f>
        <v>C006</v>
      </c>
      <c r="F54" s="76" t="s">
        <v>234</v>
      </c>
      <c r="G54" s="94">
        <v>25</v>
      </c>
      <c r="H54" s="97">
        <v>4</v>
      </c>
      <c r="I54" s="77">
        <f t="shared" si="1"/>
        <v>100</v>
      </c>
      <c r="J54" s="78">
        <f>IFERROR(IF(E54="","",VLOOKUP(D54,Saldo!$P$8:$Q$1009,2,FALSE)),"")</f>
        <v>0</v>
      </c>
      <c r="K54" s="76" t="s">
        <v>262</v>
      </c>
      <c r="L54" s="74">
        <f t="shared" si="0"/>
        <v>6</v>
      </c>
    </row>
    <row r="55" spans="1:12" ht="18.95" customHeight="1" x14ac:dyDescent="0.25">
      <c r="A55" s="52"/>
      <c r="C55" s="185">
        <v>42527</v>
      </c>
      <c r="D55" s="76" t="s">
        <v>243</v>
      </c>
      <c r="E55" s="76" t="str">
        <f>IF(D55="","",IFERROR(VLOOKUP(D55,Cadastro!$C$9:$D$1009,2,FALSE),"NOT FOUND"))</f>
        <v>C007</v>
      </c>
      <c r="F55" s="76" t="s">
        <v>235</v>
      </c>
      <c r="G55" s="94">
        <v>400</v>
      </c>
      <c r="H55" s="97">
        <v>3</v>
      </c>
      <c r="I55" s="77">
        <f t="shared" si="1"/>
        <v>1200</v>
      </c>
      <c r="J55" s="78">
        <f>IFERROR(IF(E55="","",VLOOKUP(D55,Saldo!$P$8:$Q$1009,2,FALSE)),"")</f>
        <v>250</v>
      </c>
      <c r="K55" s="76" t="s">
        <v>262</v>
      </c>
      <c r="L55" s="74">
        <f t="shared" si="0"/>
        <v>6</v>
      </c>
    </row>
    <row r="56" spans="1:12" ht="18.95" customHeight="1" x14ac:dyDescent="0.25">
      <c r="A56" s="52"/>
      <c r="C56" s="185">
        <v>42527</v>
      </c>
      <c r="D56" s="76" t="s">
        <v>242</v>
      </c>
      <c r="E56" s="76" t="str">
        <f>IF(D56="","",IFERROR(VLOOKUP(D56,Cadastro!$C$9:$D$1009,2,FALSE),"NOT FOUND"))</f>
        <v>C008</v>
      </c>
      <c r="F56" s="76" t="s">
        <v>237</v>
      </c>
      <c r="G56" s="94">
        <v>360</v>
      </c>
      <c r="H56" s="97">
        <v>15</v>
      </c>
      <c r="I56" s="77">
        <f t="shared" si="1"/>
        <v>5400</v>
      </c>
      <c r="J56" s="78">
        <f>IFERROR(IF(E56="","",VLOOKUP(D56,Saldo!$P$8:$Q$1009,2,FALSE)),"")</f>
        <v>250</v>
      </c>
      <c r="K56" s="76" t="s">
        <v>262</v>
      </c>
      <c r="L56" s="74">
        <f t="shared" si="0"/>
        <v>6</v>
      </c>
    </row>
    <row r="57" spans="1:12" ht="18.95" customHeight="1" x14ac:dyDescent="0.25">
      <c r="A57" s="52"/>
      <c r="C57" s="185">
        <v>42558</v>
      </c>
      <c r="D57" s="76" t="s">
        <v>233</v>
      </c>
      <c r="E57" s="76" t="str">
        <f>IF(D57="","",IFERROR(VLOOKUP(D57,Cadastro!$C$9:$D$1009,2,FALSE),"NOT FOUND"))</f>
        <v>C001</v>
      </c>
      <c r="F57" s="76" t="s">
        <v>234</v>
      </c>
      <c r="G57" s="94">
        <v>300</v>
      </c>
      <c r="H57" s="97">
        <v>27</v>
      </c>
      <c r="I57" s="77">
        <f t="shared" si="1"/>
        <v>8100</v>
      </c>
      <c r="J57" s="78">
        <f>IFERROR(IF(E57="","",VLOOKUP(D57,Saldo!$P$8:$Q$1009,2,FALSE)),"")</f>
        <v>100</v>
      </c>
      <c r="K57" s="76" t="s">
        <v>262</v>
      </c>
      <c r="L57" s="74">
        <f t="shared" si="0"/>
        <v>7</v>
      </c>
    </row>
    <row r="58" spans="1:12" ht="18.95" customHeight="1" x14ac:dyDescent="0.25">
      <c r="A58" s="52"/>
      <c r="C58" s="185">
        <v>42558</v>
      </c>
      <c r="D58" s="76" t="s">
        <v>244</v>
      </c>
      <c r="E58" s="76" t="str">
        <f>IF(D58="","",IFERROR(VLOOKUP(D58,Cadastro!$C$9:$D$1009,2,FALSE),"NOT FOUND"))</f>
        <v>C002</v>
      </c>
      <c r="F58" s="76" t="s">
        <v>251</v>
      </c>
      <c r="G58" s="94">
        <v>160</v>
      </c>
      <c r="H58" s="97">
        <v>4.5999999999999996</v>
      </c>
      <c r="I58" s="77">
        <f t="shared" si="1"/>
        <v>736</v>
      </c>
      <c r="J58" s="78">
        <f>IFERROR(IF(E58="","",VLOOKUP(D58,Saldo!$P$8:$Q$1009,2,FALSE)),"")</f>
        <v>60</v>
      </c>
      <c r="K58" s="76" t="s">
        <v>262</v>
      </c>
      <c r="L58" s="74">
        <f t="shared" si="0"/>
        <v>7</v>
      </c>
    </row>
    <row r="59" spans="1:12" ht="18.95" customHeight="1" x14ac:dyDescent="0.25">
      <c r="A59" s="52"/>
      <c r="C59" s="185">
        <v>42558</v>
      </c>
      <c r="D59" s="76" t="s">
        <v>238</v>
      </c>
      <c r="E59" s="76" t="str">
        <f>IF(D59="","",IFERROR(VLOOKUP(D59,Cadastro!$C$9:$D$1009,2,FALSE),"NOT FOUND"))</f>
        <v>C003</v>
      </c>
      <c r="F59" s="76" t="s">
        <v>237</v>
      </c>
      <c r="G59" s="94">
        <v>150</v>
      </c>
      <c r="H59" s="97">
        <v>4.5</v>
      </c>
      <c r="I59" s="77">
        <f t="shared" si="1"/>
        <v>675</v>
      </c>
      <c r="J59" s="78">
        <f>IFERROR(IF(E59="","",VLOOKUP(D59,Saldo!$P$8:$Q$1009,2,FALSE)),"")</f>
        <v>20</v>
      </c>
      <c r="K59" s="76"/>
      <c r="L59" s="74">
        <f t="shared" si="0"/>
        <v>7</v>
      </c>
    </row>
    <row r="60" spans="1:12" ht="18.95" customHeight="1" x14ac:dyDescent="0.25">
      <c r="A60" s="52"/>
      <c r="C60" s="185">
        <v>42558</v>
      </c>
      <c r="D60" s="76" t="s">
        <v>239</v>
      </c>
      <c r="E60" s="76" t="str">
        <f>IF(D60="","",IFERROR(VLOOKUP(D60,Cadastro!$C$9:$D$1009,2,FALSE),"NOT FOUND"))</f>
        <v>C004</v>
      </c>
      <c r="F60" s="76" t="s">
        <v>236</v>
      </c>
      <c r="G60" s="94">
        <v>150</v>
      </c>
      <c r="H60" s="97">
        <v>4</v>
      </c>
      <c r="I60" s="77">
        <f t="shared" si="1"/>
        <v>600</v>
      </c>
      <c r="J60" s="78">
        <f>IFERROR(IF(E60="","",VLOOKUP(D60,Saldo!$P$8:$Q$1009,2,FALSE)),"")</f>
        <v>195</v>
      </c>
      <c r="K60" s="76" t="s">
        <v>262</v>
      </c>
      <c r="L60" s="74">
        <f t="shared" si="0"/>
        <v>7</v>
      </c>
    </row>
    <row r="61" spans="1:12" ht="18.95" customHeight="1" x14ac:dyDescent="0.25">
      <c r="A61" s="52"/>
      <c r="C61" s="185">
        <v>42558</v>
      </c>
      <c r="D61" s="76" t="s">
        <v>240</v>
      </c>
      <c r="E61" s="76" t="str">
        <f>IF(D61="","",IFERROR(VLOOKUP(D61,Cadastro!$C$9:$D$1009,2,FALSE),"NOT FOUND"))</f>
        <v>C005</v>
      </c>
      <c r="F61" s="76" t="s">
        <v>251</v>
      </c>
      <c r="G61" s="94">
        <v>150</v>
      </c>
      <c r="H61" s="97">
        <v>16</v>
      </c>
      <c r="I61" s="77">
        <f t="shared" si="1"/>
        <v>2400</v>
      </c>
      <c r="J61" s="78">
        <f>IFERROR(IF(E61="","",VLOOKUP(D61,Saldo!$P$8:$Q$1009,2,FALSE)),"")</f>
        <v>275</v>
      </c>
      <c r="K61" s="76" t="s">
        <v>262</v>
      </c>
      <c r="L61" s="74">
        <f t="shared" si="0"/>
        <v>7</v>
      </c>
    </row>
    <row r="62" spans="1:12" ht="18.95" customHeight="1" x14ac:dyDescent="0.25">
      <c r="A62" s="52"/>
      <c r="C62" s="185">
        <v>42558</v>
      </c>
      <c r="D62" s="76" t="s">
        <v>241</v>
      </c>
      <c r="E62" s="76" t="str">
        <f>IF(D62="","",IFERROR(VLOOKUP(D62,Cadastro!$C$9:$D$1009,2,FALSE),"NOT FOUND"))</f>
        <v>C006</v>
      </c>
      <c r="F62" s="76" t="s">
        <v>234</v>
      </c>
      <c r="G62" s="94">
        <v>5</v>
      </c>
      <c r="H62" s="97">
        <v>4</v>
      </c>
      <c r="I62" s="77">
        <f t="shared" si="1"/>
        <v>20</v>
      </c>
      <c r="J62" s="78">
        <f>IFERROR(IF(E62="","",VLOOKUP(D62,Saldo!$P$8:$Q$1009,2,FALSE)),"")</f>
        <v>0</v>
      </c>
      <c r="K62" s="76" t="s">
        <v>262</v>
      </c>
      <c r="L62" s="74">
        <f t="shared" si="0"/>
        <v>7</v>
      </c>
    </row>
    <row r="63" spans="1:12" ht="18.95" customHeight="1" x14ac:dyDescent="0.25">
      <c r="A63" s="52"/>
      <c r="C63" s="185">
        <v>42558</v>
      </c>
      <c r="D63" s="76" t="s">
        <v>243</v>
      </c>
      <c r="E63" s="76" t="str">
        <f>IF(D63="","",IFERROR(VLOOKUP(D63,Cadastro!$C$9:$D$1009,2,FALSE),"NOT FOUND"))</f>
        <v>C007</v>
      </c>
      <c r="F63" s="76" t="s">
        <v>235</v>
      </c>
      <c r="G63" s="94">
        <v>190</v>
      </c>
      <c r="H63" s="97">
        <v>3</v>
      </c>
      <c r="I63" s="77">
        <f t="shared" si="1"/>
        <v>570</v>
      </c>
      <c r="J63" s="78">
        <f>IFERROR(IF(E63="","",VLOOKUP(D63,Saldo!$P$8:$Q$1009,2,FALSE)),"")</f>
        <v>250</v>
      </c>
      <c r="K63" s="76"/>
      <c r="L63" s="74">
        <f t="shared" si="0"/>
        <v>7</v>
      </c>
    </row>
    <row r="64" spans="1:12" ht="18.95" customHeight="1" x14ac:dyDescent="0.25">
      <c r="A64" s="52"/>
      <c r="C64" s="185">
        <v>42558</v>
      </c>
      <c r="D64" s="76" t="s">
        <v>242</v>
      </c>
      <c r="E64" s="76" t="str">
        <f>IF(D64="","",IFERROR(VLOOKUP(D64,Cadastro!$C$9:$D$1009,2,FALSE),"NOT FOUND"))</f>
        <v>C008</v>
      </c>
      <c r="F64" s="76" t="s">
        <v>237</v>
      </c>
      <c r="G64" s="94">
        <v>150</v>
      </c>
      <c r="H64" s="97">
        <v>15</v>
      </c>
      <c r="I64" s="77">
        <f t="shared" si="1"/>
        <v>2250</v>
      </c>
      <c r="J64" s="78">
        <f>IFERROR(IF(E64="","",VLOOKUP(D64,Saldo!$P$8:$Q$1009,2,FALSE)),"")</f>
        <v>250</v>
      </c>
      <c r="K64" s="76"/>
      <c r="L64" s="74">
        <f t="shared" si="0"/>
        <v>7</v>
      </c>
    </row>
    <row r="65" spans="1:12" ht="18.95" customHeight="1" x14ac:dyDescent="0.25">
      <c r="A65" s="52"/>
      <c r="C65" s="185">
        <v>42590</v>
      </c>
      <c r="D65" s="76" t="s">
        <v>233</v>
      </c>
      <c r="E65" s="76" t="str">
        <f>IF(D65="","",IFERROR(VLOOKUP(D65,Cadastro!$C$9:$D$1009,2,FALSE),"NOT FOUND"))</f>
        <v>C001</v>
      </c>
      <c r="F65" s="76" t="s">
        <v>234</v>
      </c>
      <c r="G65" s="94">
        <v>600</v>
      </c>
      <c r="H65" s="97">
        <v>27</v>
      </c>
      <c r="I65" s="77">
        <f t="shared" si="1"/>
        <v>16200</v>
      </c>
      <c r="J65" s="78">
        <f>IFERROR(IF(E65="","",VLOOKUP(D65,Saldo!$P$8:$Q$1009,2,FALSE)),"")</f>
        <v>100</v>
      </c>
      <c r="K65" s="76"/>
      <c r="L65" s="74">
        <f t="shared" si="0"/>
        <v>8</v>
      </c>
    </row>
    <row r="66" spans="1:12" ht="18.95" customHeight="1" x14ac:dyDescent="0.25">
      <c r="A66" s="52"/>
      <c r="C66" s="185">
        <v>42590</v>
      </c>
      <c r="D66" s="76" t="s">
        <v>244</v>
      </c>
      <c r="E66" s="76" t="str">
        <f>IF(D66="","",IFERROR(VLOOKUP(D66,Cadastro!$C$9:$D$1009,2,FALSE),"NOT FOUND"))</f>
        <v>C002</v>
      </c>
      <c r="F66" s="76" t="s">
        <v>251</v>
      </c>
      <c r="G66" s="94">
        <v>350</v>
      </c>
      <c r="H66" s="97">
        <v>2</v>
      </c>
      <c r="I66" s="77">
        <f t="shared" si="1"/>
        <v>700</v>
      </c>
      <c r="J66" s="78">
        <f>IFERROR(IF(E66="","",VLOOKUP(D66,Saldo!$P$8:$Q$1009,2,FALSE)),"")</f>
        <v>60</v>
      </c>
      <c r="K66" s="76" t="s">
        <v>262</v>
      </c>
      <c r="L66" s="74">
        <f t="shared" si="0"/>
        <v>8</v>
      </c>
    </row>
    <row r="67" spans="1:12" ht="18.95" customHeight="1" x14ac:dyDescent="0.25">
      <c r="A67" s="52"/>
      <c r="C67" s="185">
        <v>42590</v>
      </c>
      <c r="D67" s="76" t="s">
        <v>238</v>
      </c>
      <c r="E67" s="76" t="str">
        <f>IF(D67="","",IFERROR(VLOOKUP(D67,Cadastro!$C$9:$D$1009,2,FALSE),"NOT FOUND"))</f>
        <v>C003</v>
      </c>
      <c r="F67" s="76" t="s">
        <v>237</v>
      </c>
      <c r="G67" s="94">
        <v>50</v>
      </c>
      <c r="H67" s="97">
        <v>4.5</v>
      </c>
      <c r="I67" s="77">
        <f t="shared" si="1"/>
        <v>225</v>
      </c>
      <c r="J67" s="78">
        <f>IFERROR(IF(E67="","",VLOOKUP(D67,Saldo!$P$8:$Q$1009,2,FALSE)),"")</f>
        <v>20</v>
      </c>
      <c r="K67" s="76" t="s">
        <v>262</v>
      </c>
      <c r="L67" s="74">
        <f t="shared" si="0"/>
        <v>8</v>
      </c>
    </row>
    <row r="68" spans="1:12" ht="18.95" customHeight="1" x14ac:dyDescent="0.25">
      <c r="A68" s="52"/>
      <c r="C68" s="185">
        <v>42590</v>
      </c>
      <c r="D68" s="76" t="s">
        <v>239</v>
      </c>
      <c r="E68" s="76" t="str">
        <f>IF(D68="","",IFERROR(VLOOKUP(D68,Cadastro!$C$9:$D$1009,2,FALSE),"NOT FOUND"))</f>
        <v>C004</v>
      </c>
      <c r="F68" s="76" t="s">
        <v>236</v>
      </c>
      <c r="G68" s="94">
        <v>250</v>
      </c>
      <c r="H68" s="97">
        <v>4</v>
      </c>
      <c r="I68" s="77">
        <f t="shared" si="1"/>
        <v>1000</v>
      </c>
      <c r="J68" s="78">
        <f>IFERROR(IF(E68="","",VLOOKUP(D68,Saldo!$P$8:$Q$1009,2,FALSE)),"")</f>
        <v>195</v>
      </c>
      <c r="K68" s="76"/>
      <c r="L68" s="74">
        <f t="shared" si="0"/>
        <v>8</v>
      </c>
    </row>
    <row r="69" spans="1:12" ht="18.95" customHeight="1" x14ac:dyDescent="0.25">
      <c r="A69" s="52"/>
      <c r="C69" s="185">
        <v>42590</v>
      </c>
      <c r="D69" s="76" t="s">
        <v>240</v>
      </c>
      <c r="E69" s="76" t="str">
        <f>IF(D69="","",IFERROR(VLOOKUP(D69,Cadastro!$C$9:$D$1009,2,FALSE),"NOT FOUND"))</f>
        <v>C005</v>
      </c>
      <c r="F69" s="76" t="s">
        <v>251</v>
      </c>
      <c r="G69" s="94">
        <v>130</v>
      </c>
      <c r="H69" s="97">
        <v>16</v>
      </c>
      <c r="I69" s="77">
        <f t="shared" si="1"/>
        <v>2080</v>
      </c>
      <c r="J69" s="78">
        <f>IFERROR(IF(E69="","",VLOOKUP(D69,Saldo!$P$8:$Q$1009,2,FALSE)),"")</f>
        <v>275</v>
      </c>
      <c r="K69" s="76" t="s">
        <v>262</v>
      </c>
      <c r="L69" s="74">
        <f t="shared" si="0"/>
        <v>8</v>
      </c>
    </row>
    <row r="70" spans="1:12" ht="18.95" customHeight="1" x14ac:dyDescent="0.25">
      <c r="A70" s="52"/>
      <c r="C70" s="185">
        <v>42590</v>
      </c>
      <c r="D70" s="76" t="s">
        <v>241</v>
      </c>
      <c r="E70" s="76" t="str">
        <f>IF(D70="","",IFERROR(VLOOKUP(D70,Cadastro!$C$9:$D$1009,2,FALSE),"NOT FOUND"))</f>
        <v>C006</v>
      </c>
      <c r="F70" s="76" t="s">
        <v>234</v>
      </c>
      <c r="G70" s="94">
        <v>10</v>
      </c>
      <c r="H70" s="97">
        <v>4</v>
      </c>
      <c r="I70" s="77">
        <f t="shared" si="1"/>
        <v>40</v>
      </c>
      <c r="J70" s="78">
        <f>IFERROR(IF(E70="","",VLOOKUP(D70,Saldo!$P$8:$Q$1009,2,FALSE)),"")</f>
        <v>0</v>
      </c>
      <c r="K70" s="76"/>
      <c r="L70" s="74">
        <f t="shared" si="0"/>
        <v>8</v>
      </c>
    </row>
    <row r="71" spans="1:12" ht="18.95" customHeight="1" x14ac:dyDescent="0.25">
      <c r="A71" s="52"/>
      <c r="C71" s="185">
        <v>42590</v>
      </c>
      <c r="D71" s="76" t="s">
        <v>243</v>
      </c>
      <c r="E71" s="76" t="str">
        <f>IF(D71="","",IFERROR(VLOOKUP(D71,Cadastro!$C$9:$D$1009,2,FALSE),"NOT FOUND"))</f>
        <v>C007</v>
      </c>
      <c r="F71" s="76" t="s">
        <v>235</v>
      </c>
      <c r="G71" s="94">
        <v>350</v>
      </c>
      <c r="H71" s="97">
        <v>3</v>
      </c>
      <c r="I71" s="77">
        <f t="shared" si="1"/>
        <v>1050</v>
      </c>
      <c r="J71" s="78">
        <f>IFERROR(IF(E71="","",VLOOKUP(D71,Saldo!$P$8:$Q$1009,2,FALSE)),"")</f>
        <v>250</v>
      </c>
      <c r="K71" s="76"/>
      <c r="L71" s="74">
        <f t="shared" si="0"/>
        <v>8</v>
      </c>
    </row>
    <row r="72" spans="1:12" ht="18.95" customHeight="1" x14ac:dyDescent="0.25">
      <c r="A72" s="52"/>
      <c r="C72" s="185">
        <v>42590</v>
      </c>
      <c r="D72" s="76" t="s">
        <v>242</v>
      </c>
      <c r="E72" s="76" t="str">
        <f>IF(D72="","",IFERROR(VLOOKUP(D72,Cadastro!$C$9:$D$1009,2,FALSE),"NOT FOUND"))</f>
        <v>C008</v>
      </c>
      <c r="F72" s="76" t="s">
        <v>237</v>
      </c>
      <c r="G72" s="94">
        <v>300</v>
      </c>
      <c r="H72" s="97">
        <v>15</v>
      </c>
      <c r="I72" s="77">
        <f t="shared" si="1"/>
        <v>4500</v>
      </c>
      <c r="J72" s="78">
        <f>IFERROR(IF(E72="","",VLOOKUP(D72,Saldo!$P$8:$Q$1009,2,FALSE)),"")</f>
        <v>250</v>
      </c>
      <c r="K72" s="76" t="s">
        <v>262</v>
      </c>
      <c r="L72" s="74">
        <f t="shared" si="0"/>
        <v>8</v>
      </c>
    </row>
    <row r="73" spans="1:12" ht="18.95" customHeight="1" x14ac:dyDescent="0.25">
      <c r="A73" s="52"/>
      <c r="C73" s="185">
        <v>42622</v>
      </c>
      <c r="D73" s="76" t="s">
        <v>233</v>
      </c>
      <c r="E73" s="76" t="str">
        <f>IF(D73="","",IFERROR(VLOOKUP(D73,Cadastro!$C$9:$D$1009,2,FALSE),"NOT FOUND"))</f>
        <v>C001</v>
      </c>
      <c r="F73" s="76" t="s">
        <v>234</v>
      </c>
      <c r="G73" s="94">
        <v>700</v>
      </c>
      <c r="H73" s="97">
        <v>27</v>
      </c>
      <c r="I73" s="77">
        <f t="shared" si="1"/>
        <v>18900</v>
      </c>
      <c r="J73" s="78">
        <f>IFERROR(IF(E73="","",VLOOKUP(D73,Saldo!$P$8:$Q$1009,2,FALSE)),"")</f>
        <v>100</v>
      </c>
      <c r="K73" s="76"/>
      <c r="L73" s="74">
        <f t="shared" ref="L73:L136" si="2">IF(C73="","",MONTH(C73))</f>
        <v>9</v>
      </c>
    </row>
    <row r="74" spans="1:12" ht="18.95" customHeight="1" x14ac:dyDescent="0.25">
      <c r="A74" s="52"/>
      <c r="C74" s="185">
        <v>42622</v>
      </c>
      <c r="D74" s="76" t="s">
        <v>244</v>
      </c>
      <c r="E74" s="76" t="str">
        <f>IF(D74="","",IFERROR(VLOOKUP(D74,Cadastro!$C$9:$D$1009,2,FALSE),"NOT FOUND"))</f>
        <v>C002</v>
      </c>
      <c r="F74" s="76" t="s">
        <v>251</v>
      </c>
      <c r="G74" s="94">
        <v>450</v>
      </c>
      <c r="H74" s="97">
        <v>2</v>
      </c>
      <c r="I74" s="77">
        <f t="shared" ref="I74:I137" si="3">IFERROR(G74*H74,"Check if QTY and Value are both valid")</f>
        <v>900</v>
      </c>
      <c r="J74" s="78">
        <f>IFERROR(IF(E74="","",VLOOKUP(D74,Saldo!$P$8:$Q$1009,2,FALSE)),"")</f>
        <v>60</v>
      </c>
      <c r="K74" s="76" t="s">
        <v>262</v>
      </c>
      <c r="L74" s="74">
        <f t="shared" si="2"/>
        <v>9</v>
      </c>
    </row>
    <row r="75" spans="1:12" ht="18.95" customHeight="1" x14ac:dyDescent="0.25">
      <c r="A75" s="52"/>
      <c r="C75" s="185">
        <v>42622</v>
      </c>
      <c r="D75" s="76" t="s">
        <v>238</v>
      </c>
      <c r="E75" s="76" t="str">
        <f>IF(D75="","",IFERROR(VLOOKUP(D75,Cadastro!$C$9:$D$1009,2,FALSE),"NOT FOUND"))</f>
        <v>C003</v>
      </c>
      <c r="F75" s="76" t="s">
        <v>237</v>
      </c>
      <c r="G75" s="94">
        <v>50</v>
      </c>
      <c r="H75" s="97">
        <v>5</v>
      </c>
      <c r="I75" s="77">
        <f t="shared" si="3"/>
        <v>250</v>
      </c>
      <c r="J75" s="78">
        <f>IFERROR(IF(E75="","",VLOOKUP(D75,Saldo!$P$8:$Q$1009,2,FALSE)),"")</f>
        <v>20</v>
      </c>
      <c r="K75" s="76"/>
      <c r="L75" s="74">
        <f t="shared" si="2"/>
        <v>9</v>
      </c>
    </row>
    <row r="76" spans="1:12" ht="18.95" customHeight="1" x14ac:dyDescent="0.25">
      <c r="A76" s="52"/>
      <c r="C76" s="185">
        <v>42622</v>
      </c>
      <c r="D76" s="76" t="s">
        <v>239</v>
      </c>
      <c r="E76" s="76" t="str">
        <f>IF(D76="","",IFERROR(VLOOKUP(D76,Cadastro!$C$9:$D$1009,2,FALSE),"NOT FOUND"))</f>
        <v>C004</v>
      </c>
      <c r="F76" s="76" t="s">
        <v>236</v>
      </c>
      <c r="G76" s="94">
        <v>300</v>
      </c>
      <c r="H76" s="97">
        <v>4</v>
      </c>
      <c r="I76" s="77">
        <f t="shared" si="3"/>
        <v>1200</v>
      </c>
      <c r="J76" s="78">
        <f>IFERROR(IF(E76="","",VLOOKUP(D76,Saldo!$P$8:$Q$1009,2,FALSE)),"")</f>
        <v>195</v>
      </c>
      <c r="K76" s="76" t="s">
        <v>262</v>
      </c>
      <c r="L76" s="74">
        <f t="shared" si="2"/>
        <v>9</v>
      </c>
    </row>
    <row r="77" spans="1:12" ht="18.95" customHeight="1" x14ac:dyDescent="0.25">
      <c r="A77" s="52"/>
      <c r="C77" s="185">
        <v>42622</v>
      </c>
      <c r="D77" s="76" t="s">
        <v>240</v>
      </c>
      <c r="E77" s="76" t="str">
        <f>IF(D77="","",IFERROR(VLOOKUP(D77,Cadastro!$C$9:$D$1009,2,FALSE),"NOT FOUND"))</f>
        <v>C005</v>
      </c>
      <c r="F77" s="76" t="s">
        <v>251</v>
      </c>
      <c r="G77" s="94">
        <v>350</v>
      </c>
      <c r="H77" s="97">
        <v>14</v>
      </c>
      <c r="I77" s="77">
        <f t="shared" si="3"/>
        <v>4900</v>
      </c>
      <c r="J77" s="78">
        <f>IFERROR(IF(E77="","",VLOOKUP(D77,Saldo!$P$8:$Q$1009,2,FALSE)),"")</f>
        <v>275</v>
      </c>
      <c r="K77" s="76" t="s">
        <v>262</v>
      </c>
      <c r="L77" s="74">
        <f t="shared" si="2"/>
        <v>9</v>
      </c>
    </row>
    <row r="78" spans="1:12" ht="18.95" customHeight="1" x14ac:dyDescent="0.25">
      <c r="A78" s="52"/>
      <c r="C78" s="185">
        <v>42622</v>
      </c>
      <c r="D78" s="76" t="s">
        <v>241</v>
      </c>
      <c r="E78" s="76" t="str">
        <f>IF(D78="","",IFERROR(VLOOKUP(D78,Cadastro!$C$9:$D$1009,2,FALSE),"NOT FOUND"))</f>
        <v>C006</v>
      </c>
      <c r="F78" s="76" t="s">
        <v>234</v>
      </c>
      <c r="G78" s="94">
        <v>10</v>
      </c>
      <c r="H78" s="97">
        <v>4</v>
      </c>
      <c r="I78" s="77">
        <f t="shared" si="3"/>
        <v>40</v>
      </c>
      <c r="J78" s="78">
        <f>IFERROR(IF(E78="","",VLOOKUP(D78,Saldo!$P$8:$Q$1009,2,FALSE)),"")</f>
        <v>0</v>
      </c>
      <c r="K78" s="76" t="s">
        <v>262</v>
      </c>
      <c r="L78" s="74">
        <f t="shared" si="2"/>
        <v>9</v>
      </c>
    </row>
    <row r="79" spans="1:12" ht="18.95" customHeight="1" x14ac:dyDescent="0.25">
      <c r="A79" s="52"/>
      <c r="C79" s="185">
        <v>42622</v>
      </c>
      <c r="D79" s="76" t="s">
        <v>243</v>
      </c>
      <c r="E79" s="76" t="str">
        <f>IF(D79="","",IFERROR(VLOOKUP(D79,Cadastro!$C$9:$D$1009,2,FALSE),"NOT FOUND"))</f>
        <v>C007</v>
      </c>
      <c r="F79" s="76" t="s">
        <v>235</v>
      </c>
      <c r="G79" s="94">
        <v>450</v>
      </c>
      <c r="H79" s="97">
        <v>2.5</v>
      </c>
      <c r="I79" s="77">
        <f t="shared" si="3"/>
        <v>1125</v>
      </c>
      <c r="J79" s="78">
        <f>IFERROR(IF(E79="","",VLOOKUP(D79,Saldo!$P$8:$Q$1009,2,FALSE)),"")</f>
        <v>250</v>
      </c>
      <c r="K79" s="76" t="s">
        <v>262</v>
      </c>
      <c r="L79" s="74">
        <f t="shared" si="2"/>
        <v>9</v>
      </c>
    </row>
    <row r="80" spans="1:12" ht="18.95" customHeight="1" x14ac:dyDescent="0.25">
      <c r="A80" s="52"/>
      <c r="C80" s="185">
        <v>42622</v>
      </c>
      <c r="D80" s="76" t="s">
        <v>242</v>
      </c>
      <c r="E80" s="76" t="str">
        <f>IF(D80="","",IFERROR(VLOOKUP(D80,Cadastro!$C$9:$D$1009,2,FALSE),"NOT FOUND"))</f>
        <v>C008</v>
      </c>
      <c r="F80" s="76" t="s">
        <v>237</v>
      </c>
      <c r="G80" s="94">
        <v>450</v>
      </c>
      <c r="H80" s="97">
        <v>14</v>
      </c>
      <c r="I80" s="77">
        <f t="shared" si="3"/>
        <v>6300</v>
      </c>
      <c r="J80" s="78">
        <f>IFERROR(IF(E80="","",VLOOKUP(D80,Saldo!$P$8:$Q$1009,2,FALSE)),"")</f>
        <v>250</v>
      </c>
      <c r="K80" s="76" t="s">
        <v>262</v>
      </c>
      <c r="L80" s="74">
        <f t="shared" si="2"/>
        <v>9</v>
      </c>
    </row>
    <row r="81" spans="1:12" ht="18.95" customHeight="1" x14ac:dyDescent="0.25">
      <c r="A81" s="52"/>
      <c r="C81" s="185">
        <v>42653</v>
      </c>
      <c r="D81" s="76" t="s">
        <v>233</v>
      </c>
      <c r="E81" s="76" t="str">
        <f>IF(D81="","",IFERROR(VLOOKUP(D81,Cadastro!$C$9:$D$1009,2,FALSE),"NOT FOUND"))</f>
        <v>C001</v>
      </c>
      <c r="F81" s="76" t="s">
        <v>234</v>
      </c>
      <c r="G81" s="94">
        <v>700</v>
      </c>
      <c r="H81" s="97">
        <v>29</v>
      </c>
      <c r="I81" s="77">
        <f t="shared" si="3"/>
        <v>20300</v>
      </c>
      <c r="J81" s="78">
        <f>IFERROR(IF(E81="","",VLOOKUP(D81,Saldo!$P$8:$Q$1009,2,FALSE)),"")</f>
        <v>100</v>
      </c>
      <c r="K81" s="76" t="s">
        <v>262</v>
      </c>
      <c r="L81" s="74">
        <f t="shared" si="2"/>
        <v>10</v>
      </c>
    </row>
    <row r="82" spans="1:12" ht="18.95" customHeight="1" x14ac:dyDescent="0.25">
      <c r="A82" s="52"/>
      <c r="C82" s="185">
        <v>42653</v>
      </c>
      <c r="D82" s="76" t="s">
        <v>244</v>
      </c>
      <c r="E82" s="76" t="str">
        <f>IF(D82="","",IFERROR(VLOOKUP(D82,Cadastro!$C$9:$D$1009,2,FALSE),"NOT FOUND"))</f>
        <v>C002</v>
      </c>
      <c r="F82" s="76" t="s">
        <v>251</v>
      </c>
      <c r="G82" s="94">
        <v>450</v>
      </c>
      <c r="H82" s="97">
        <v>2</v>
      </c>
      <c r="I82" s="77">
        <f t="shared" si="3"/>
        <v>900</v>
      </c>
      <c r="J82" s="78">
        <f>IFERROR(IF(E82="","",VLOOKUP(D82,Saldo!$P$8:$Q$1009,2,FALSE)),"")</f>
        <v>60</v>
      </c>
      <c r="K82" s="76" t="s">
        <v>262</v>
      </c>
      <c r="L82" s="74">
        <f t="shared" si="2"/>
        <v>10</v>
      </c>
    </row>
    <row r="83" spans="1:12" ht="18.95" customHeight="1" x14ac:dyDescent="0.25">
      <c r="A83" s="52"/>
      <c r="C83" s="185">
        <v>42653</v>
      </c>
      <c r="D83" s="76" t="s">
        <v>238</v>
      </c>
      <c r="E83" s="76" t="str">
        <f>IF(D83="","",IFERROR(VLOOKUP(D83,Cadastro!$C$9:$D$1009,2,FALSE),"NOT FOUND"))</f>
        <v>C003</v>
      </c>
      <c r="F83" s="76" t="s">
        <v>237</v>
      </c>
      <c r="G83" s="94">
        <v>400</v>
      </c>
      <c r="H83" s="97">
        <v>4.5</v>
      </c>
      <c r="I83" s="77">
        <f t="shared" si="3"/>
        <v>1800</v>
      </c>
      <c r="J83" s="78">
        <f>IFERROR(IF(E83="","",VLOOKUP(D83,Saldo!$P$8:$Q$1009,2,FALSE)),"")</f>
        <v>20</v>
      </c>
      <c r="K83" s="76" t="s">
        <v>262</v>
      </c>
      <c r="L83" s="74">
        <f t="shared" si="2"/>
        <v>10</v>
      </c>
    </row>
    <row r="84" spans="1:12" ht="18.95" customHeight="1" x14ac:dyDescent="0.25">
      <c r="A84" s="52"/>
      <c r="C84" s="185">
        <v>42653</v>
      </c>
      <c r="D84" s="76" t="s">
        <v>239</v>
      </c>
      <c r="E84" s="76" t="str">
        <f>IF(D84="","",IFERROR(VLOOKUP(D84,Cadastro!$C$9:$D$1009,2,FALSE),"NOT FOUND"))</f>
        <v>C004</v>
      </c>
      <c r="F84" s="76" t="s">
        <v>236</v>
      </c>
      <c r="G84" s="94">
        <v>350</v>
      </c>
      <c r="H84" s="97">
        <v>4</v>
      </c>
      <c r="I84" s="77">
        <f t="shared" si="3"/>
        <v>1400</v>
      </c>
      <c r="J84" s="78">
        <f>IFERROR(IF(E84="","",VLOOKUP(D84,Saldo!$P$8:$Q$1009,2,FALSE)),"")</f>
        <v>195</v>
      </c>
      <c r="K84" s="76"/>
      <c r="L84" s="74">
        <f t="shared" si="2"/>
        <v>10</v>
      </c>
    </row>
    <row r="85" spans="1:12" ht="18.95" customHeight="1" x14ac:dyDescent="0.25">
      <c r="A85" s="52"/>
      <c r="C85" s="185">
        <v>42653</v>
      </c>
      <c r="D85" s="76" t="s">
        <v>240</v>
      </c>
      <c r="E85" s="76" t="str">
        <f>IF(D85="","",IFERROR(VLOOKUP(D85,Cadastro!$C$9:$D$1009,2,FALSE),"NOT FOUND"))</f>
        <v>C005</v>
      </c>
      <c r="F85" s="76" t="s">
        <v>251</v>
      </c>
      <c r="G85" s="94">
        <v>350</v>
      </c>
      <c r="H85" s="97">
        <v>14</v>
      </c>
      <c r="I85" s="77">
        <f t="shared" si="3"/>
        <v>4900</v>
      </c>
      <c r="J85" s="78">
        <f>IFERROR(IF(E85="","",VLOOKUP(D85,Saldo!$P$8:$Q$1009,2,FALSE)),"")</f>
        <v>275</v>
      </c>
      <c r="K85" s="76"/>
      <c r="L85" s="74">
        <f t="shared" si="2"/>
        <v>10</v>
      </c>
    </row>
    <row r="86" spans="1:12" ht="18.95" customHeight="1" x14ac:dyDescent="0.25">
      <c r="A86" s="52"/>
      <c r="C86" s="185">
        <v>42653</v>
      </c>
      <c r="D86" s="76" t="s">
        <v>241</v>
      </c>
      <c r="E86" s="76" t="str">
        <f>IF(D86="","",IFERROR(VLOOKUP(D86,Cadastro!$C$9:$D$1009,2,FALSE),"NOT FOUND"))</f>
        <v>C006</v>
      </c>
      <c r="F86" s="76" t="s">
        <v>234</v>
      </c>
      <c r="G86" s="94">
        <v>10</v>
      </c>
      <c r="H86" s="97">
        <v>4</v>
      </c>
      <c r="I86" s="77">
        <f t="shared" si="3"/>
        <v>40</v>
      </c>
      <c r="J86" s="78">
        <f>IFERROR(IF(E86="","",VLOOKUP(D86,Saldo!$P$8:$Q$1009,2,FALSE)),"")</f>
        <v>0</v>
      </c>
      <c r="K86" s="76"/>
      <c r="L86" s="74">
        <f t="shared" si="2"/>
        <v>10</v>
      </c>
    </row>
    <row r="87" spans="1:12" ht="18.95" customHeight="1" x14ac:dyDescent="0.25">
      <c r="A87" s="52"/>
      <c r="C87" s="185">
        <v>42653</v>
      </c>
      <c r="D87" s="76" t="s">
        <v>243</v>
      </c>
      <c r="E87" s="76" t="str">
        <f>IF(D87="","",IFERROR(VLOOKUP(D87,Cadastro!$C$9:$D$1009,2,FALSE),"NOT FOUND"))</f>
        <v>C007</v>
      </c>
      <c r="F87" s="76" t="s">
        <v>235</v>
      </c>
      <c r="G87" s="94">
        <v>450</v>
      </c>
      <c r="H87" s="97">
        <v>3</v>
      </c>
      <c r="I87" s="77">
        <f t="shared" si="3"/>
        <v>1350</v>
      </c>
      <c r="J87" s="78">
        <f>IFERROR(IF(E87="","",VLOOKUP(D87,Saldo!$P$8:$Q$1009,2,FALSE)),"")</f>
        <v>250</v>
      </c>
      <c r="K87" s="76"/>
      <c r="L87" s="74">
        <f t="shared" si="2"/>
        <v>10</v>
      </c>
    </row>
    <row r="88" spans="1:12" ht="18.95" customHeight="1" x14ac:dyDescent="0.25">
      <c r="A88" s="52"/>
      <c r="C88" s="185">
        <v>42653</v>
      </c>
      <c r="D88" s="76" t="s">
        <v>242</v>
      </c>
      <c r="E88" s="76" t="str">
        <f>IF(D88="","",IFERROR(VLOOKUP(D88,Cadastro!$C$9:$D$1009,2,FALSE),"NOT FOUND"))</f>
        <v>C008</v>
      </c>
      <c r="F88" s="76" t="s">
        <v>237</v>
      </c>
      <c r="G88" s="94">
        <v>300</v>
      </c>
      <c r="H88" s="97">
        <v>16</v>
      </c>
      <c r="I88" s="77">
        <f t="shared" si="3"/>
        <v>4800</v>
      </c>
      <c r="J88" s="78">
        <f>IFERROR(IF(E88="","",VLOOKUP(D88,Saldo!$P$8:$Q$1009,2,FALSE)),"")</f>
        <v>250</v>
      </c>
      <c r="K88" s="76" t="s">
        <v>262</v>
      </c>
      <c r="L88" s="74">
        <f t="shared" si="2"/>
        <v>10</v>
      </c>
    </row>
    <row r="89" spans="1:12" ht="18.95" customHeight="1" x14ac:dyDescent="0.25">
      <c r="A89" s="52"/>
      <c r="C89" s="185">
        <v>42685</v>
      </c>
      <c r="D89" s="76" t="s">
        <v>233</v>
      </c>
      <c r="E89" s="76" t="str">
        <f>IF(D89="","",IFERROR(VLOOKUP(D89,Cadastro!$C$9:$D$1009,2,FALSE),"NOT FOUND"))</f>
        <v>C001</v>
      </c>
      <c r="F89" s="76" t="s">
        <v>234</v>
      </c>
      <c r="G89" s="94">
        <v>600</v>
      </c>
      <c r="H89" s="97">
        <v>34</v>
      </c>
      <c r="I89" s="77">
        <f t="shared" si="3"/>
        <v>20400</v>
      </c>
      <c r="J89" s="78">
        <f>IFERROR(IF(E89="","",VLOOKUP(D89,Saldo!$P$8:$Q$1009,2,FALSE)),"")</f>
        <v>100</v>
      </c>
      <c r="K89" s="76" t="s">
        <v>262</v>
      </c>
      <c r="L89" s="74">
        <f t="shared" si="2"/>
        <v>11</v>
      </c>
    </row>
    <row r="90" spans="1:12" ht="18.95" customHeight="1" x14ac:dyDescent="0.25">
      <c r="A90" s="52"/>
      <c r="C90" s="185">
        <v>42685</v>
      </c>
      <c r="D90" s="76" t="s">
        <v>244</v>
      </c>
      <c r="E90" s="76" t="str">
        <f>IF(D90="","",IFERROR(VLOOKUP(D90,Cadastro!$C$9:$D$1009,2,FALSE),"NOT FOUND"))</f>
        <v>C002</v>
      </c>
      <c r="F90" s="76" t="s">
        <v>251</v>
      </c>
      <c r="G90" s="94">
        <v>350</v>
      </c>
      <c r="H90" s="97">
        <v>2</v>
      </c>
      <c r="I90" s="77">
        <f t="shared" si="3"/>
        <v>700</v>
      </c>
      <c r="J90" s="78">
        <f>IFERROR(IF(E90="","",VLOOKUP(D90,Saldo!$P$8:$Q$1009,2,FALSE)),"")</f>
        <v>60</v>
      </c>
      <c r="K90" s="76" t="s">
        <v>262</v>
      </c>
      <c r="L90" s="74">
        <f t="shared" si="2"/>
        <v>11</v>
      </c>
    </row>
    <row r="91" spans="1:12" ht="18.95" customHeight="1" x14ac:dyDescent="0.25">
      <c r="A91" s="52"/>
      <c r="C91" s="185">
        <v>42685</v>
      </c>
      <c r="D91" s="76" t="s">
        <v>238</v>
      </c>
      <c r="E91" s="76" t="str">
        <f>IF(D91="","",IFERROR(VLOOKUP(D91,Cadastro!$C$9:$D$1009,2,FALSE),"NOT FOUND"))</f>
        <v>C003</v>
      </c>
      <c r="F91" s="76" t="s">
        <v>237</v>
      </c>
      <c r="G91" s="94">
        <v>50</v>
      </c>
      <c r="H91" s="97">
        <v>4.5</v>
      </c>
      <c r="I91" s="77">
        <f t="shared" si="3"/>
        <v>225</v>
      </c>
      <c r="J91" s="78">
        <f>IFERROR(IF(E91="","",VLOOKUP(D91,Saldo!$P$8:$Q$1009,2,FALSE)),"")</f>
        <v>20</v>
      </c>
      <c r="K91" s="76" t="s">
        <v>262</v>
      </c>
      <c r="L91" s="74">
        <f t="shared" si="2"/>
        <v>11</v>
      </c>
    </row>
    <row r="92" spans="1:12" ht="18.95" customHeight="1" x14ac:dyDescent="0.25">
      <c r="A92" s="52"/>
      <c r="C92" s="185">
        <v>42685</v>
      </c>
      <c r="D92" s="76" t="s">
        <v>239</v>
      </c>
      <c r="E92" s="76" t="str">
        <f>IF(D92="","",IFERROR(VLOOKUP(D92,Cadastro!$C$9:$D$1009,2,FALSE),"NOT FOUND"))</f>
        <v>C004</v>
      </c>
      <c r="F92" s="76" t="s">
        <v>236</v>
      </c>
      <c r="G92" s="94">
        <v>250</v>
      </c>
      <c r="H92" s="97">
        <v>4</v>
      </c>
      <c r="I92" s="77">
        <f t="shared" si="3"/>
        <v>1000</v>
      </c>
      <c r="J92" s="78">
        <f>IFERROR(IF(E92="","",VLOOKUP(D92,Saldo!$P$8:$Q$1009,2,FALSE)),"")</f>
        <v>195</v>
      </c>
      <c r="K92" s="76" t="s">
        <v>262</v>
      </c>
      <c r="L92" s="74">
        <f t="shared" si="2"/>
        <v>11</v>
      </c>
    </row>
    <row r="93" spans="1:12" ht="18.95" customHeight="1" x14ac:dyDescent="0.25">
      <c r="A93" s="52"/>
      <c r="C93" s="185">
        <v>42685</v>
      </c>
      <c r="D93" s="76" t="s">
        <v>240</v>
      </c>
      <c r="E93" s="76" t="str">
        <f>IF(D93="","",IFERROR(VLOOKUP(D93,Cadastro!$C$9:$D$1009,2,FALSE),"NOT FOUND"))</f>
        <v>C005</v>
      </c>
      <c r="F93" s="76" t="s">
        <v>251</v>
      </c>
      <c r="G93" s="94">
        <v>250</v>
      </c>
      <c r="H93" s="97">
        <v>16</v>
      </c>
      <c r="I93" s="77">
        <f t="shared" si="3"/>
        <v>4000</v>
      </c>
      <c r="J93" s="78">
        <f>IFERROR(IF(E93="","",VLOOKUP(D93,Saldo!$P$8:$Q$1009,2,FALSE)),"")</f>
        <v>275</v>
      </c>
      <c r="K93" s="76" t="s">
        <v>262</v>
      </c>
      <c r="L93" s="74">
        <f t="shared" si="2"/>
        <v>11</v>
      </c>
    </row>
    <row r="94" spans="1:12" ht="18.95" customHeight="1" x14ac:dyDescent="0.25">
      <c r="A94" s="52"/>
      <c r="C94" s="185">
        <v>42685</v>
      </c>
      <c r="D94" s="76" t="s">
        <v>241</v>
      </c>
      <c r="E94" s="76" t="str">
        <f>IF(D94="","",IFERROR(VLOOKUP(D94,Cadastro!$C$9:$D$1009,2,FALSE),"NOT FOUND"))</f>
        <v>C006</v>
      </c>
      <c r="F94" s="76" t="s">
        <v>234</v>
      </c>
      <c r="G94" s="94">
        <v>10</v>
      </c>
      <c r="H94" s="97">
        <v>4</v>
      </c>
      <c r="I94" s="77">
        <f t="shared" si="3"/>
        <v>40</v>
      </c>
      <c r="J94" s="78">
        <f>IFERROR(IF(E94="","",VLOOKUP(D94,Saldo!$P$8:$Q$1009,2,FALSE)),"")</f>
        <v>0</v>
      </c>
      <c r="K94" s="76" t="s">
        <v>262</v>
      </c>
      <c r="L94" s="74">
        <f t="shared" si="2"/>
        <v>11</v>
      </c>
    </row>
    <row r="95" spans="1:12" ht="18.95" customHeight="1" x14ac:dyDescent="0.25">
      <c r="A95" s="52"/>
      <c r="C95" s="185">
        <v>42685</v>
      </c>
      <c r="D95" s="76" t="s">
        <v>243</v>
      </c>
      <c r="E95" s="76" t="str">
        <f>IF(D95="","",IFERROR(VLOOKUP(D95,Cadastro!$C$9:$D$1009,2,FALSE),"NOT FOUND"))</f>
        <v>C007</v>
      </c>
      <c r="F95" s="76" t="s">
        <v>235</v>
      </c>
      <c r="G95" s="94">
        <v>450</v>
      </c>
      <c r="H95" s="97">
        <v>2.9</v>
      </c>
      <c r="I95" s="77">
        <f t="shared" si="3"/>
        <v>1305</v>
      </c>
      <c r="J95" s="78">
        <f>IFERROR(IF(E95="","",VLOOKUP(D95,Saldo!$P$8:$Q$1009,2,FALSE)),"")</f>
        <v>250</v>
      </c>
      <c r="K95" s="76"/>
      <c r="L95" s="74">
        <f t="shared" si="2"/>
        <v>11</v>
      </c>
    </row>
    <row r="96" spans="1:12" ht="18.95" customHeight="1" x14ac:dyDescent="0.25">
      <c r="A96" s="52"/>
      <c r="C96" s="185">
        <v>42685</v>
      </c>
      <c r="D96" s="76" t="s">
        <v>242</v>
      </c>
      <c r="E96" s="76" t="str">
        <f>IF(D96="","",IFERROR(VLOOKUP(D96,Cadastro!$C$9:$D$1009,2,FALSE),"NOT FOUND"))</f>
        <v>C008</v>
      </c>
      <c r="F96" s="76" t="s">
        <v>237</v>
      </c>
      <c r="G96" s="94">
        <v>300</v>
      </c>
      <c r="H96" s="97">
        <v>15</v>
      </c>
      <c r="I96" s="77">
        <f t="shared" si="3"/>
        <v>4500</v>
      </c>
      <c r="J96" s="78">
        <f>IFERROR(IF(E96="","",VLOOKUP(D96,Saldo!$P$8:$Q$1009,2,FALSE)),"")</f>
        <v>250</v>
      </c>
      <c r="K96" s="76"/>
      <c r="L96" s="74">
        <f t="shared" si="2"/>
        <v>11</v>
      </c>
    </row>
    <row r="97" spans="1:12" ht="18.95" customHeight="1" x14ac:dyDescent="0.25">
      <c r="A97" s="52"/>
      <c r="C97" s="185">
        <v>42716</v>
      </c>
      <c r="D97" s="76" t="s">
        <v>233</v>
      </c>
      <c r="E97" s="76" t="str">
        <f>IF(D97="","",IFERROR(VLOOKUP(D97,Cadastro!$C$9:$D$1009,2,FALSE),"NOT FOUND"))</f>
        <v>C001</v>
      </c>
      <c r="F97" s="76" t="s">
        <v>234</v>
      </c>
      <c r="G97" s="94">
        <v>600</v>
      </c>
      <c r="H97" s="97">
        <v>30</v>
      </c>
      <c r="I97" s="77">
        <f t="shared" si="3"/>
        <v>18000</v>
      </c>
      <c r="J97" s="78">
        <f>IFERROR(IF(E97="","",VLOOKUP(D97,Saldo!$P$8:$Q$1009,2,FALSE)),"")</f>
        <v>100</v>
      </c>
      <c r="K97" s="76"/>
      <c r="L97" s="74">
        <f t="shared" si="2"/>
        <v>12</v>
      </c>
    </row>
    <row r="98" spans="1:12" ht="18.95" customHeight="1" x14ac:dyDescent="0.25">
      <c r="A98" s="52"/>
      <c r="C98" s="185">
        <v>42716</v>
      </c>
      <c r="D98" s="76" t="s">
        <v>244</v>
      </c>
      <c r="E98" s="76" t="str">
        <f>IF(D98="","",IFERROR(VLOOKUP(D98,Cadastro!$C$9:$D$1009,2,FALSE),"NOT FOUND"))</f>
        <v>C002</v>
      </c>
      <c r="F98" s="76" t="s">
        <v>251</v>
      </c>
      <c r="G98" s="94">
        <v>350</v>
      </c>
      <c r="H98" s="97">
        <v>2</v>
      </c>
      <c r="I98" s="77">
        <f t="shared" si="3"/>
        <v>700</v>
      </c>
      <c r="J98" s="78">
        <f>IFERROR(IF(E98="","",VLOOKUP(D98,Saldo!$P$8:$Q$1009,2,FALSE)),"")</f>
        <v>60</v>
      </c>
      <c r="K98" s="76" t="s">
        <v>262</v>
      </c>
      <c r="L98" s="74">
        <f t="shared" si="2"/>
        <v>12</v>
      </c>
    </row>
    <row r="99" spans="1:12" ht="18.95" customHeight="1" x14ac:dyDescent="0.25">
      <c r="A99" s="52"/>
      <c r="C99" s="185">
        <v>42716</v>
      </c>
      <c r="D99" s="76" t="s">
        <v>238</v>
      </c>
      <c r="E99" s="76" t="str">
        <f>IF(D99="","",IFERROR(VLOOKUP(D99,Cadastro!$C$9:$D$1009,2,FALSE),"NOT FOUND"))</f>
        <v>C003</v>
      </c>
      <c r="F99" s="76" t="s">
        <v>237</v>
      </c>
      <c r="G99" s="94">
        <v>250</v>
      </c>
      <c r="H99" s="97">
        <v>6</v>
      </c>
      <c r="I99" s="77">
        <f t="shared" si="3"/>
        <v>1500</v>
      </c>
      <c r="J99" s="78">
        <f>IFERROR(IF(E99="","",VLOOKUP(D99,Saldo!$P$8:$Q$1009,2,FALSE)),"")</f>
        <v>20</v>
      </c>
      <c r="K99" s="76" t="s">
        <v>262</v>
      </c>
      <c r="L99" s="74">
        <f t="shared" si="2"/>
        <v>12</v>
      </c>
    </row>
    <row r="100" spans="1:12" ht="18.95" customHeight="1" x14ac:dyDescent="0.25">
      <c r="A100" s="52"/>
      <c r="C100" s="185">
        <v>42716</v>
      </c>
      <c r="D100" s="76" t="s">
        <v>239</v>
      </c>
      <c r="E100" s="76" t="str">
        <f>IF(D100="","",IFERROR(VLOOKUP(D100,Cadastro!$C$9:$D$1009,2,FALSE),"NOT FOUND"))</f>
        <v>C004</v>
      </c>
      <c r="F100" s="76" t="s">
        <v>236</v>
      </c>
      <c r="G100" s="94">
        <v>250</v>
      </c>
      <c r="H100" s="97">
        <v>4</v>
      </c>
      <c r="I100" s="77">
        <f t="shared" si="3"/>
        <v>1000</v>
      </c>
      <c r="J100" s="78">
        <f>IFERROR(IF(E100="","",VLOOKUP(D100,Saldo!$P$8:$Q$1009,2,FALSE)),"")</f>
        <v>195</v>
      </c>
      <c r="K100" s="76"/>
      <c r="L100" s="74">
        <f t="shared" si="2"/>
        <v>12</v>
      </c>
    </row>
    <row r="101" spans="1:12" ht="18.95" customHeight="1" x14ac:dyDescent="0.25">
      <c r="A101" s="52"/>
      <c r="C101" s="185">
        <v>42716</v>
      </c>
      <c r="D101" s="76" t="s">
        <v>240</v>
      </c>
      <c r="E101" s="76" t="str">
        <f>IF(D101="","",IFERROR(VLOOKUP(D101,Cadastro!$C$9:$D$1009,2,FALSE),"NOT FOUND"))</f>
        <v>C005</v>
      </c>
      <c r="F101" s="76" t="s">
        <v>251</v>
      </c>
      <c r="G101" s="94">
        <v>250</v>
      </c>
      <c r="H101" s="97">
        <v>16</v>
      </c>
      <c r="I101" s="77">
        <f t="shared" si="3"/>
        <v>4000</v>
      </c>
      <c r="J101" s="78">
        <f>IFERROR(IF(E101="","",VLOOKUP(D101,Saldo!$P$8:$Q$1009,2,FALSE)),"")</f>
        <v>275</v>
      </c>
      <c r="K101" s="76"/>
      <c r="L101" s="74">
        <f t="shared" si="2"/>
        <v>12</v>
      </c>
    </row>
    <row r="102" spans="1:12" ht="18.95" customHeight="1" x14ac:dyDescent="0.25">
      <c r="A102" s="52"/>
      <c r="C102" s="185">
        <v>42716</v>
      </c>
      <c r="D102" s="76" t="s">
        <v>241</v>
      </c>
      <c r="E102" s="76" t="str">
        <f>IF(D102="","",IFERROR(VLOOKUP(D102,Cadastro!$C$9:$D$1009,2,FALSE),"NOT FOUND"))</f>
        <v>C006</v>
      </c>
      <c r="F102" s="76" t="s">
        <v>234</v>
      </c>
      <c r="G102" s="94">
        <v>10</v>
      </c>
      <c r="H102" s="97">
        <v>5</v>
      </c>
      <c r="I102" s="77">
        <f t="shared" si="3"/>
        <v>50</v>
      </c>
      <c r="J102" s="78">
        <f>IFERROR(IF(E102="","",VLOOKUP(D102,Saldo!$P$8:$Q$1009,2,FALSE)),"")</f>
        <v>0</v>
      </c>
      <c r="K102" s="76" t="s">
        <v>262</v>
      </c>
      <c r="L102" s="74">
        <f t="shared" si="2"/>
        <v>12</v>
      </c>
    </row>
    <row r="103" spans="1:12" ht="18.95" customHeight="1" x14ac:dyDescent="0.25">
      <c r="A103" s="52"/>
      <c r="C103" s="185">
        <v>42716</v>
      </c>
      <c r="D103" s="76" t="s">
        <v>243</v>
      </c>
      <c r="E103" s="76" t="str">
        <f>IF(D103="","",IFERROR(VLOOKUP(D103,Cadastro!$C$9:$D$1009,2,FALSE),"NOT FOUND"))</f>
        <v>C007</v>
      </c>
      <c r="F103" s="76" t="s">
        <v>235</v>
      </c>
      <c r="G103" s="94">
        <v>350</v>
      </c>
      <c r="H103" s="97">
        <v>5.5</v>
      </c>
      <c r="I103" s="77">
        <f t="shared" si="3"/>
        <v>1925</v>
      </c>
      <c r="J103" s="78">
        <f>IFERROR(IF(E103="","",VLOOKUP(D103,Saldo!$P$8:$Q$1009,2,FALSE)),"")</f>
        <v>250</v>
      </c>
      <c r="K103" s="76"/>
      <c r="L103" s="74">
        <f t="shared" si="2"/>
        <v>12</v>
      </c>
    </row>
    <row r="104" spans="1:12" ht="18.95" customHeight="1" x14ac:dyDescent="0.25">
      <c r="A104" s="52"/>
      <c r="C104" s="185">
        <v>42716</v>
      </c>
      <c r="D104" s="76" t="s">
        <v>242</v>
      </c>
      <c r="E104" s="76" t="str">
        <f>IF(D104="","",IFERROR(VLOOKUP(D104,Cadastro!$C$9:$D$1009,2,FALSE),"NOT FOUND"))</f>
        <v>C008</v>
      </c>
      <c r="F104" s="76" t="s">
        <v>237</v>
      </c>
      <c r="G104" s="94">
        <v>300</v>
      </c>
      <c r="H104" s="97">
        <v>17</v>
      </c>
      <c r="I104" s="77">
        <f t="shared" si="3"/>
        <v>5100</v>
      </c>
      <c r="J104" s="78">
        <f>IFERROR(IF(E104="","",VLOOKUP(D104,Saldo!$P$8:$Q$1009,2,FALSE)),"")</f>
        <v>250</v>
      </c>
      <c r="K104" s="76" t="s">
        <v>262</v>
      </c>
      <c r="L104" s="74">
        <f t="shared" si="2"/>
        <v>12</v>
      </c>
    </row>
    <row r="105" spans="1:12" ht="18.95" customHeight="1" x14ac:dyDescent="0.25">
      <c r="A105" s="52"/>
      <c r="C105" s="185"/>
      <c r="D105" s="76"/>
      <c r="E105" s="76" t="str">
        <f>IF(D105="","",IFERROR(VLOOKUP(D105,Cadastro!$C$9:$D$1009,2,FALSE),"NOT FOUND"))</f>
        <v/>
      </c>
      <c r="F105" s="76"/>
      <c r="G105" s="94"/>
      <c r="H105" s="97"/>
      <c r="I105" s="77">
        <f t="shared" si="3"/>
        <v>0</v>
      </c>
      <c r="J105" s="78" t="str">
        <f>IFERROR(IF(E105="","",VLOOKUP(D105,Saldo!$P$8:$Q$1009,2,FALSE)),"")</f>
        <v/>
      </c>
      <c r="K105" s="76"/>
      <c r="L105" s="74" t="str">
        <f t="shared" si="2"/>
        <v/>
      </c>
    </row>
    <row r="106" spans="1:12" ht="18.95" customHeight="1" x14ac:dyDescent="0.25">
      <c r="A106" s="52"/>
      <c r="C106" s="185"/>
      <c r="D106" s="76"/>
      <c r="E106" s="76" t="str">
        <f>IF(D106="","",IFERROR(VLOOKUP(D106,Cadastro!$C$9:$D$1009,2,FALSE),"NOT FOUND"))</f>
        <v/>
      </c>
      <c r="F106" s="76"/>
      <c r="G106" s="94"/>
      <c r="H106" s="97"/>
      <c r="I106" s="77">
        <f t="shared" si="3"/>
        <v>0</v>
      </c>
      <c r="J106" s="78" t="str">
        <f>IFERROR(IF(E106="","",VLOOKUP(D106,Saldo!$P$8:$Q$1009,2,FALSE)),"")</f>
        <v/>
      </c>
      <c r="K106" s="76"/>
      <c r="L106" s="74" t="str">
        <f t="shared" si="2"/>
        <v/>
      </c>
    </row>
    <row r="107" spans="1:12" ht="18.95" customHeight="1" x14ac:dyDescent="0.25">
      <c r="A107" s="52"/>
      <c r="C107" s="185"/>
      <c r="D107" s="76"/>
      <c r="E107" s="76" t="str">
        <f>IF(D107="","",IFERROR(VLOOKUP(D107,Cadastro!$C$9:$D$1009,2,FALSE),"NOT FOUND"))</f>
        <v/>
      </c>
      <c r="F107" s="76"/>
      <c r="G107" s="94"/>
      <c r="H107" s="97"/>
      <c r="I107" s="77">
        <f t="shared" si="3"/>
        <v>0</v>
      </c>
      <c r="J107" s="78" t="str">
        <f>IFERROR(IF(E107="","",VLOOKUP(D107,Saldo!$P$8:$Q$1009,2,FALSE)),"")</f>
        <v/>
      </c>
      <c r="K107" s="76"/>
      <c r="L107" s="74" t="str">
        <f t="shared" si="2"/>
        <v/>
      </c>
    </row>
    <row r="108" spans="1:12" ht="18.95" customHeight="1" x14ac:dyDescent="0.25">
      <c r="A108" s="52"/>
      <c r="C108" s="185"/>
      <c r="D108" s="76"/>
      <c r="E108" s="76" t="str">
        <f>IF(D108="","",IFERROR(VLOOKUP(D108,Cadastro!$C$9:$D$1009,2,FALSE),"NOT FOUND"))</f>
        <v/>
      </c>
      <c r="F108" s="76"/>
      <c r="G108" s="94"/>
      <c r="H108" s="97"/>
      <c r="I108" s="77">
        <f t="shared" si="3"/>
        <v>0</v>
      </c>
      <c r="J108" s="78" t="str">
        <f>IFERROR(IF(E108="","",VLOOKUP(D108,Saldo!$P$8:$Q$1009,2,FALSE)),"")</f>
        <v/>
      </c>
      <c r="K108" s="76"/>
      <c r="L108" s="74" t="str">
        <f t="shared" si="2"/>
        <v/>
      </c>
    </row>
    <row r="109" spans="1:12" ht="18.95" customHeight="1" x14ac:dyDescent="0.25">
      <c r="A109" s="52"/>
      <c r="C109" s="185"/>
      <c r="D109" s="76"/>
      <c r="E109" s="76" t="str">
        <f>IF(D109="","",IFERROR(VLOOKUP(D109,Cadastro!$C$9:$D$1009,2,FALSE),"NOT FOUND"))</f>
        <v/>
      </c>
      <c r="F109" s="76"/>
      <c r="G109" s="94"/>
      <c r="H109" s="97"/>
      <c r="I109" s="77">
        <f t="shared" si="3"/>
        <v>0</v>
      </c>
      <c r="J109" s="78" t="str">
        <f>IFERROR(IF(E109="","",VLOOKUP(D109,Saldo!$P$8:$Q$1009,2,FALSE)),"")</f>
        <v/>
      </c>
      <c r="K109" s="76"/>
      <c r="L109" s="74" t="str">
        <f t="shared" si="2"/>
        <v/>
      </c>
    </row>
    <row r="110" spans="1:12" ht="18.95" customHeight="1" x14ac:dyDescent="0.25">
      <c r="A110" s="52"/>
      <c r="C110" s="185"/>
      <c r="D110" s="76"/>
      <c r="E110" s="76" t="str">
        <f>IF(D110="","",IFERROR(VLOOKUP(D110,Cadastro!$C$9:$D$1009,2,FALSE),"NOT FOUND"))</f>
        <v/>
      </c>
      <c r="F110" s="76"/>
      <c r="G110" s="94"/>
      <c r="H110" s="97"/>
      <c r="I110" s="77">
        <f t="shared" si="3"/>
        <v>0</v>
      </c>
      <c r="J110" s="78" t="str">
        <f>IFERROR(IF(E110="","",VLOOKUP(D110,Saldo!$P$8:$Q$1009,2,FALSE)),"")</f>
        <v/>
      </c>
      <c r="K110" s="76"/>
      <c r="L110" s="74" t="str">
        <f t="shared" si="2"/>
        <v/>
      </c>
    </row>
    <row r="111" spans="1:12" ht="18.95" customHeight="1" x14ac:dyDescent="0.25">
      <c r="A111" s="52"/>
      <c r="C111" s="185"/>
      <c r="D111" s="76"/>
      <c r="E111" s="76" t="str">
        <f>IF(D111="","",IFERROR(VLOOKUP(D111,Cadastro!$C$9:$D$1009,2,FALSE),"NOT FOUND"))</f>
        <v/>
      </c>
      <c r="F111" s="76"/>
      <c r="G111" s="94"/>
      <c r="H111" s="97"/>
      <c r="I111" s="77">
        <f t="shared" si="3"/>
        <v>0</v>
      </c>
      <c r="J111" s="78" t="str">
        <f>IFERROR(IF(E111="","",VLOOKUP(D111,Saldo!$P$8:$Q$1009,2,FALSE)),"")</f>
        <v/>
      </c>
      <c r="K111" s="76"/>
      <c r="L111" s="74" t="str">
        <f t="shared" si="2"/>
        <v/>
      </c>
    </row>
    <row r="112" spans="1:12" ht="18.95" customHeight="1" x14ac:dyDescent="0.25">
      <c r="A112" s="52"/>
      <c r="C112" s="185"/>
      <c r="D112" s="76"/>
      <c r="E112" s="76" t="str">
        <f>IF(D112="","",IFERROR(VLOOKUP(D112,Cadastro!$C$9:$D$1009,2,FALSE),"NOT FOUND"))</f>
        <v/>
      </c>
      <c r="F112" s="76"/>
      <c r="G112" s="94"/>
      <c r="H112" s="97"/>
      <c r="I112" s="77">
        <f t="shared" si="3"/>
        <v>0</v>
      </c>
      <c r="J112" s="78" t="str">
        <f>IFERROR(IF(E112="","",VLOOKUP(D112,Saldo!$P$8:$Q$1009,2,FALSE)),"")</f>
        <v/>
      </c>
      <c r="K112" s="76"/>
      <c r="L112" s="74" t="str">
        <f t="shared" si="2"/>
        <v/>
      </c>
    </row>
    <row r="113" spans="1:12" ht="18.95" customHeight="1" x14ac:dyDescent="0.25">
      <c r="A113" s="52"/>
      <c r="C113" s="185"/>
      <c r="D113" s="76"/>
      <c r="E113" s="76" t="str">
        <f>IF(D113="","",IFERROR(VLOOKUP(D113,Cadastro!$C$9:$D$1009,2,FALSE),"NOT FOUND"))</f>
        <v/>
      </c>
      <c r="F113" s="76"/>
      <c r="G113" s="94"/>
      <c r="H113" s="97"/>
      <c r="I113" s="77">
        <f t="shared" si="3"/>
        <v>0</v>
      </c>
      <c r="J113" s="78" t="str">
        <f>IFERROR(IF(E113="","",VLOOKUP(D113,Saldo!$P$8:$Q$1009,2,FALSE)),"")</f>
        <v/>
      </c>
      <c r="K113" s="76"/>
      <c r="L113" s="74" t="str">
        <f t="shared" si="2"/>
        <v/>
      </c>
    </row>
    <row r="114" spans="1:12" ht="18.95" customHeight="1" x14ac:dyDescent="0.25">
      <c r="A114" s="52"/>
      <c r="C114" s="185"/>
      <c r="D114" s="76"/>
      <c r="E114" s="76" t="str">
        <f>IF(D114="","",IFERROR(VLOOKUP(D114,Cadastro!$C$9:$D$1009,2,FALSE),"NOT FOUND"))</f>
        <v/>
      </c>
      <c r="F114" s="76"/>
      <c r="G114" s="94"/>
      <c r="H114" s="97"/>
      <c r="I114" s="77">
        <f t="shared" si="3"/>
        <v>0</v>
      </c>
      <c r="J114" s="78" t="str">
        <f>IFERROR(IF(E114="","",VLOOKUP(D114,Saldo!$P$8:$Q$1009,2,FALSE)),"")</f>
        <v/>
      </c>
      <c r="K114" s="76"/>
      <c r="L114" s="74" t="str">
        <f t="shared" si="2"/>
        <v/>
      </c>
    </row>
    <row r="115" spans="1:12" ht="18.95" customHeight="1" x14ac:dyDescent="0.25">
      <c r="A115" s="52"/>
      <c r="C115" s="185"/>
      <c r="D115" s="76"/>
      <c r="E115" s="76" t="str">
        <f>IF(D115="","",IFERROR(VLOOKUP(D115,Cadastro!$C$9:$D$1009,2,FALSE),"NOT FOUND"))</f>
        <v/>
      </c>
      <c r="F115" s="76"/>
      <c r="G115" s="94"/>
      <c r="H115" s="97"/>
      <c r="I115" s="77">
        <f t="shared" si="3"/>
        <v>0</v>
      </c>
      <c r="J115" s="78" t="str">
        <f>IFERROR(IF(E115="","",VLOOKUP(D115,Saldo!$P$8:$Q$1009,2,FALSE)),"")</f>
        <v/>
      </c>
      <c r="K115" s="76"/>
      <c r="L115" s="74" t="str">
        <f t="shared" si="2"/>
        <v/>
      </c>
    </row>
    <row r="116" spans="1:12" ht="18.95" customHeight="1" x14ac:dyDescent="0.25">
      <c r="A116" s="52"/>
      <c r="C116" s="185"/>
      <c r="D116" s="76"/>
      <c r="E116" s="76" t="str">
        <f>IF(D116="","",IFERROR(VLOOKUP(D116,Cadastro!$C$9:$D$1009,2,FALSE),"NOT FOUND"))</f>
        <v/>
      </c>
      <c r="F116" s="76"/>
      <c r="G116" s="94"/>
      <c r="H116" s="97"/>
      <c r="I116" s="77">
        <f t="shared" si="3"/>
        <v>0</v>
      </c>
      <c r="J116" s="78" t="str">
        <f>IFERROR(IF(E116="","",VLOOKUP(D116,Saldo!$P$8:$Q$1009,2,FALSE)),"")</f>
        <v/>
      </c>
      <c r="K116" s="76"/>
      <c r="L116" s="74" t="str">
        <f t="shared" si="2"/>
        <v/>
      </c>
    </row>
    <row r="117" spans="1:12" ht="18.95" customHeight="1" x14ac:dyDescent="0.25">
      <c r="A117" s="52"/>
      <c r="C117" s="185"/>
      <c r="D117" s="76"/>
      <c r="E117" s="76" t="str">
        <f>IF(D117="","",IFERROR(VLOOKUP(D117,Cadastro!$C$9:$D$1009,2,FALSE),"NOT FOUND"))</f>
        <v/>
      </c>
      <c r="F117" s="76"/>
      <c r="G117" s="94"/>
      <c r="H117" s="97"/>
      <c r="I117" s="77">
        <f t="shared" si="3"/>
        <v>0</v>
      </c>
      <c r="J117" s="78" t="str">
        <f>IFERROR(IF(E117="","",VLOOKUP(D117,Saldo!$P$8:$Q$1009,2,FALSE)),"")</f>
        <v/>
      </c>
      <c r="K117" s="76"/>
      <c r="L117" s="74" t="str">
        <f t="shared" si="2"/>
        <v/>
      </c>
    </row>
    <row r="118" spans="1:12" ht="18.95" customHeight="1" x14ac:dyDescent="0.25">
      <c r="A118" s="52"/>
      <c r="C118" s="185"/>
      <c r="D118" s="76"/>
      <c r="E118" s="76" t="str">
        <f>IF(D118="","",IFERROR(VLOOKUP(D118,Cadastro!$C$9:$D$1009,2,FALSE),"NOT FOUND"))</f>
        <v/>
      </c>
      <c r="F118" s="76"/>
      <c r="G118" s="94"/>
      <c r="H118" s="97"/>
      <c r="I118" s="77">
        <f t="shared" si="3"/>
        <v>0</v>
      </c>
      <c r="J118" s="78" t="str">
        <f>IFERROR(IF(E118="","",VLOOKUP(D118,Saldo!$P$8:$Q$1009,2,FALSE)),"")</f>
        <v/>
      </c>
      <c r="K118" s="76"/>
      <c r="L118" s="74" t="str">
        <f t="shared" si="2"/>
        <v/>
      </c>
    </row>
    <row r="119" spans="1:12" ht="18.95" customHeight="1" x14ac:dyDescent="0.25">
      <c r="A119" s="52"/>
      <c r="C119" s="185"/>
      <c r="D119" s="76"/>
      <c r="E119" s="76" t="str">
        <f>IF(D119="","",IFERROR(VLOOKUP(D119,Cadastro!$C$9:$D$1009,2,FALSE),"NOT FOUND"))</f>
        <v/>
      </c>
      <c r="F119" s="76"/>
      <c r="G119" s="94"/>
      <c r="H119" s="97"/>
      <c r="I119" s="77">
        <f t="shared" si="3"/>
        <v>0</v>
      </c>
      <c r="J119" s="78" t="str">
        <f>IFERROR(IF(E119="","",VLOOKUP(D119,Saldo!$P$8:$Q$1009,2,FALSE)),"")</f>
        <v/>
      </c>
      <c r="K119" s="76"/>
      <c r="L119" s="74" t="str">
        <f t="shared" si="2"/>
        <v/>
      </c>
    </row>
    <row r="120" spans="1:12" ht="18.95" customHeight="1" x14ac:dyDescent="0.25">
      <c r="A120" s="52"/>
      <c r="C120" s="185"/>
      <c r="D120" s="76"/>
      <c r="E120" s="76" t="str">
        <f>IF(D120="","",IFERROR(VLOOKUP(D120,Cadastro!$C$9:$D$1009,2,FALSE),"NOT FOUND"))</f>
        <v/>
      </c>
      <c r="F120" s="76"/>
      <c r="G120" s="94"/>
      <c r="H120" s="97"/>
      <c r="I120" s="77">
        <f t="shared" si="3"/>
        <v>0</v>
      </c>
      <c r="J120" s="78" t="str">
        <f>IFERROR(IF(E120="","",VLOOKUP(D120,Saldo!$P$8:$Q$1009,2,FALSE)),"")</f>
        <v/>
      </c>
      <c r="K120" s="76"/>
      <c r="L120" s="74" t="str">
        <f t="shared" si="2"/>
        <v/>
      </c>
    </row>
    <row r="121" spans="1:12" ht="18.95" customHeight="1" x14ac:dyDescent="0.25">
      <c r="A121" s="52"/>
      <c r="C121" s="185"/>
      <c r="D121" s="76"/>
      <c r="E121" s="76" t="str">
        <f>IF(D121="","",IFERROR(VLOOKUP(D121,Cadastro!$C$9:$D$1009,2,FALSE),"NOT FOUND"))</f>
        <v/>
      </c>
      <c r="F121" s="76"/>
      <c r="G121" s="94"/>
      <c r="H121" s="97"/>
      <c r="I121" s="77">
        <f t="shared" si="3"/>
        <v>0</v>
      </c>
      <c r="J121" s="78" t="str">
        <f>IFERROR(IF(E121="","",VLOOKUP(D121,Saldo!$P$8:$Q$1009,2,FALSE)),"")</f>
        <v/>
      </c>
      <c r="K121" s="76"/>
      <c r="L121" s="74" t="str">
        <f t="shared" si="2"/>
        <v/>
      </c>
    </row>
    <row r="122" spans="1:12" ht="18.95" customHeight="1" x14ac:dyDescent="0.25">
      <c r="A122" s="52"/>
      <c r="C122" s="185"/>
      <c r="D122" s="76"/>
      <c r="E122" s="76" t="str">
        <f>IF(D122="","",IFERROR(VLOOKUP(D122,Cadastro!$C$9:$D$1009,2,FALSE),"NOT FOUND"))</f>
        <v/>
      </c>
      <c r="F122" s="76"/>
      <c r="G122" s="94"/>
      <c r="H122" s="97"/>
      <c r="I122" s="77">
        <f t="shared" si="3"/>
        <v>0</v>
      </c>
      <c r="J122" s="78" t="str">
        <f>IFERROR(IF(E122="","",VLOOKUP(D122,Saldo!$P$8:$Q$1009,2,FALSE)),"")</f>
        <v/>
      </c>
      <c r="K122" s="76"/>
      <c r="L122" s="74" t="str">
        <f t="shared" si="2"/>
        <v/>
      </c>
    </row>
    <row r="123" spans="1:12" ht="18.95" customHeight="1" x14ac:dyDescent="0.25">
      <c r="A123" s="52"/>
      <c r="C123" s="185"/>
      <c r="D123" s="76"/>
      <c r="E123" s="76" t="str">
        <f>IF(D123="","",IFERROR(VLOOKUP(D123,Cadastro!$C$9:$D$1009,2,FALSE),"NOT FOUND"))</f>
        <v/>
      </c>
      <c r="F123" s="76"/>
      <c r="G123" s="94"/>
      <c r="H123" s="97"/>
      <c r="I123" s="77">
        <f t="shared" si="3"/>
        <v>0</v>
      </c>
      <c r="J123" s="78" t="str">
        <f>IFERROR(IF(E123="","",VLOOKUP(D123,Saldo!$P$8:$Q$1009,2,FALSE)),"")</f>
        <v/>
      </c>
      <c r="K123" s="76"/>
      <c r="L123" s="74" t="str">
        <f t="shared" si="2"/>
        <v/>
      </c>
    </row>
    <row r="124" spans="1:12" ht="18.95" customHeight="1" x14ac:dyDescent="0.25">
      <c r="A124" s="52"/>
      <c r="C124" s="185"/>
      <c r="D124" s="76"/>
      <c r="E124" s="76" t="str">
        <f>IF(D124="","",IFERROR(VLOOKUP(D124,Cadastro!$C$9:$D$1009,2,FALSE),"NOT FOUND"))</f>
        <v/>
      </c>
      <c r="F124" s="76"/>
      <c r="G124" s="94"/>
      <c r="H124" s="97"/>
      <c r="I124" s="77">
        <f t="shared" si="3"/>
        <v>0</v>
      </c>
      <c r="J124" s="78" t="str">
        <f>IFERROR(IF(E124="","",VLOOKUP(D124,Saldo!$P$8:$Q$1009,2,FALSE)),"")</f>
        <v/>
      </c>
      <c r="K124" s="76"/>
      <c r="L124" s="74" t="str">
        <f t="shared" si="2"/>
        <v/>
      </c>
    </row>
    <row r="125" spans="1:12" ht="18.95" customHeight="1" x14ac:dyDescent="0.25">
      <c r="A125" s="52"/>
      <c r="C125" s="185"/>
      <c r="D125" s="76"/>
      <c r="E125" s="76" t="str">
        <f>IF(D125="","",IFERROR(VLOOKUP(D125,Cadastro!$C$9:$D$1009,2,FALSE),"NOT FOUND"))</f>
        <v/>
      </c>
      <c r="F125" s="76"/>
      <c r="G125" s="94"/>
      <c r="H125" s="97"/>
      <c r="I125" s="77">
        <f t="shared" si="3"/>
        <v>0</v>
      </c>
      <c r="J125" s="78" t="str">
        <f>IFERROR(IF(E125="","",VLOOKUP(D125,Saldo!$P$8:$Q$1009,2,FALSE)),"")</f>
        <v/>
      </c>
      <c r="K125" s="76"/>
      <c r="L125" s="74" t="str">
        <f t="shared" si="2"/>
        <v/>
      </c>
    </row>
    <row r="126" spans="1:12" ht="18.95" customHeight="1" x14ac:dyDescent="0.25">
      <c r="A126" s="52"/>
      <c r="C126" s="185"/>
      <c r="D126" s="76"/>
      <c r="E126" s="76" t="str">
        <f>IF(D126="","",IFERROR(VLOOKUP(D126,Cadastro!$C$9:$D$1009,2,FALSE),"NOT FOUND"))</f>
        <v/>
      </c>
      <c r="F126" s="76"/>
      <c r="G126" s="94"/>
      <c r="H126" s="97"/>
      <c r="I126" s="77">
        <f t="shared" si="3"/>
        <v>0</v>
      </c>
      <c r="J126" s="78" t="str">
        <f>IFERROR(IF(E126="","",VLOOKUP(D126,Saldo!$P$8:$Q$1009,2,FALSE)),"")</f>
        <v/>
      </c>
      <c r="K126" s="76"/>
      <c r="L126" s="74" t="str">
        <f t="shared" si="2"/>
        <v/>
      </c>
    </row>
    <row r="127" spans="1:12" ht="18.95" customHeight="1" x14ac:dyDescent="0.25">
      <c r="A127" s="52"/>
      <c r="C127" s="185"/>
      <c r="D127" s="76"/>
      <c r="E127" s="76" t="str">
        <f>IF(D127="","",IFERROR(VLOOKUP(D127,Cadastro!$C$9:$D$1009,2,FALSE),"NOT FOUND"))</f>
        <v/>
      </c>
      <c r="F127" s="76"/>
      <c r="G127" s="94"/>
      <c r="H127" s="97"/>
      <c r="I127" s="77">
        <f t="shared" si="3"/>
        <v>0</v>
      </c>
      <c r="J127" s="78" t="str">
        <f>IFERROR(IF(E127="","",VLOOKUP(D127,Saldo!$P$8:$Q$1009,2,FALSE)),"")</f>
        <v/>
      </c>
      <c r="K127" s="76"/>
      <c r="L127" s="74" t="str">
        <f t="shared" si="2"/>
        <v/>
      </c>
    </row>
    <row r="128" spans="1:12" ht="18.95" customHeight="1" x14ac:dyDescent="0.25">
      <c r="A128" s="52"/>
      <c r="C128" s="185"/>
      <c r="D128" s="76"/>
      <c r="E128" s="76" t="str">
        <f>IF(D128="","",IFERROR(VLOOKUP(D128,Cadastro!$C$9:$D$1009,2,FALSE),"NOT FOUND"))</f>
        <v/>
      </c>
      <c r="F128" s="76"/>
      <c r="G128" s="94"/>
      <c r="H128" s="97"/>
      <c r="I128" s="77">
        <f t="shared" si="3"/>
        <v>0</v>
      </c>
      <c r="J128" s="78" t="str">
        <f>IFERROR(IF(E128="","",VLOOKUP(D128,Saldo!$P$8:$Q$1009,2,FALSE)),"")</f>
        <v/>
      </c>
      <c r="K128" s="76"/>
      <c r="L128" s="74" t="str">
        <f t="shared" si="2"/>
        <v/>
      </c>
    </row>
    <row r="129" spans="1:12" ht="18.95" customHeight="1" x14ac:dyDescent="0.25">
      <c r="A129" s="52"/>
      <c r="C129" s="185"/>
      <c r="D129" s="76"/>
      <c r="E129" s="76" t="str">
        <f>IF(D129="","",IFERROR(VLOOKUP(D129,Cadastro!$C$9:$D$1009,2,FALSE),"NOT FOUND"))</f>
        <v/>
      </c>
      <c r="F129" s="76"/>
      <c r="G129" s="94"/>
      <c r="H129" s="97"/>
      <c r="I129" s="77">
        <f t="shared" si="3"/>
        <v>0</v>
      </c>
      <c r="J129" s="78" t="str">
        <f>IFERROR(IF(E129="","",VLOOKUP(D129,Saldo!$P$8:$Q$1009,2,FALSE)),"")</f>
        <v/>
      </c>
      <c r="K129" s="76"/>
      <c r="L129" s="74" t="str">
        <f t="shared" si="2"/>
        <v/>
      </c>
    </row>
    <row r="130" spans="1:12" ht="18.95" customHeight="1" x14ac:dyDescent="0.25">
      <c r="A130" s="52"/>
      <c r="C130" s="185"/>
      <c r="D130" s="76"/>
      <c r="E130" s="76" t="str">
        <f>IF(D130="","",IFERROR(VLOOKUP(D130,Cadastro!$C$9:$D$1009,2,FALSE),"NOT FOUND"))</f>
        <v/>
      </c>
      <c r="F130" s="76"/>
      <c r="G130" s="94"/>
      <c r="H130" s="97"/>
      <c r="I130" s="77">
        <f t="shared" si="3"/>
        <v>0</v>
      </c>
      <c r="J130" s="78" t="str">
        <f>IFERROR(IF(E130="","",VLOOKUP(D130,Saldo!$P$8:$Q$1009,2,FALSE)),"")</f>
        <v/>
      </c>
      <c r="K130" s="76"/>
      <c r="L130" s="74" t="str">
        <f t="shared" si="2"/>
        <v/>
      </c>
    </row>
    <row r="131" spans="1:12" ht="18.95" customHeight="1" x14ac:dyDescent="0.25">
      <c r="A131" s="52"/>
      <c r="C131" s="185"/>
      <c r="D131" s="76"/>
      <c r="E131" s="76" t="str">
        <f>IF(D131="","",IFERROR(VLOOKUP(D131,Cadastro!$C$9:$D$1009,2,FALSE),"NOT FOUND"))</f>
        <v/>
      </c>
      <c r="F131" s="76"/>
      <c r="G131" s="94"/>
      <c r="H131" s="97"/>
      <c r="I131" s="77">
        <f t="shared" si="3"/>
        <v>0</v>
      </c>
      <c r="J131" s="78" t="str">
        <f>IFERROR(IF(E131="","",VLOOKUP(D131,Saldo!$P$8:$Q$1009,2,FALSE)),"")</f>
        <v/>
      </c>
      <c r="K131" s="76"/>
      <c r="L131" s="74" t="str">
        <f t="shared" si="2"/>
        <v/>
      </c>
    </row>
    <row r="132" spans="1:12" ht="18.95" customHeight="1" x14ac:dyDescent="0.25">
      <c r="A132" s="52"/>
      <c r="C132" s="185"/>
      <c r="D132" s="76"/>
      <c r="E132" s="76" t="str">
        <f>IF(D132="","",IFERROR(VLOOKUP(D132,Cadastro!$C$9:$D$1009,2,FALSE),"NOT FOUND"))</f>
        <v/>
      </c>
      <c r="F132" s="76"/>
      <c r="G132" s="94"/>
      <c r="H132" s="97"/>
      <c r="I132" s="77">
        <f t="shared" si="3"/>
        <v>0</v>
      </c>
      <c r="J132" s="78" t="str">
        <f>IFERROR(IF(E132="","",VLOOKUP(D132,Saldo!$P$8:$Q$1009,2,FALSE)),"")</f>
        <v/>
      </c>
      <c r="K132" s="76"/>
      <c r="L132" s="74" t="str">
        <f t="shared" si="2"/>
        <v/>
      </c>
    </row>
    <row r="133" spans="1:12" ht="18.95" customHeight="1" x14ac:dyDescent="0.25">
      <c r="A133" s="52"/>
      <c r="C133" s="185"/>
      <c r="D133" s="76"/>
      <c r="E133" s="76" t="str">
        <f>IF(D133="","",IFERROR(VLOOKUP(D133,Cadastro!$C$9:$D$1009,2,FALSE),"NOT FOUND"))</f>
        <v/>
      </c>
      <c r="F133" s="76"/>
      <c r="G133" s="94"/>
      <c r="H133" s="97"/>
      <c r="I133" s="77">
        <f t="shared" si="3"/>
        <v>0</v>
      </c>
      <c r="J133" s="78" t="str">
        <f>IFERROR(IF(E133="","",VLOOKUP(D133,Saldo!$P$8:$Q$1009,2,FALSE)),"")</f>
        <v/>
      </c>
      <c r="K133" s="76"/>
      <c r="L133" s="74" t="str">
        <f t="shared" si="2"/>
        <v/>
      </c>
    </row>
    <row r="134" spans="1:12" ht="18.95" customHeight="1" x14ac:dyDescent="0.25">
      <c r="A134" s="52"/>
      <c r="C134" s="185"/>
      <c r="D134" s="76"/>
      <c r="E134" s="76" t="str">
        <f>IF(D134="","",IFERROR(VLOOKUP(D134,Cadastro!$C$9:$D$1009,2,FALSE),"NOT FOUND"))</f>
        <v/>
      </c>
      <c r="F134" s="76"/>
      <c r="G134" s="94"/>
      <c r="H134" s="97"/>
      <c r="I134" s="77">
        <f t="shared" si="3"/>
        <v>0</v>
      </c>
      <c r="J134" s="78" t="str">
        <f>IFERROR(IF(E134="","",VLOOKUP(D134,Saldo!$P$8:$Q$1009,2,FALSE)),"")</f>
        <v/>
      </c>
      <c r="K134" s="76"/>
      <c r="L134" s="74" t="str">
        <f t="shared" si="2"/>
        <v/>
      </c>
    </row>
    <row r="135" spans="1:12" ht="18.95" customHeight="1" x14ac:dyDescent="0.25">
      <c r="A135" s="52"/>
      <c r="C135" s="185"/>
      <c r="D135" s="76"/>
      <c r="E135" s="76" t="str">
        <f>IF(D135="","",IFERROR(VLOOKUP(D135,Cadastro!$C$9:$D$1009,2,FALSE),"NOT FOUND"))</f>
        <v/>
      </c>
      <c r="F135" s="76"/>
      <c r="G135" s="94"/>
      <c r="H135" s="97"/>
      <c r="I135" s="77">
        <f t="shared" si="3"/>
        <v>0</v>
      </c>
      <c r="J135" s="78" t="str">
        <f>IFERROR(IF(E135="","",VLOOKUP(D135,Saldo!$P$8:$Q$1009,2,FALSE)),"")</f>
        <v/>
      </c>
      <c r="K135" s="76"/>
      <c r="L135" s="74" t="str">
        <f t="shared" si="2"/>
        <v/>
      </c>
    </row>
    <row r="136" spans="1:12" ht="18.95" customHeight="1" x14ac:dyDescent="0.25">
      <c r="A136" s="52"/>
      <c r="C136" s="185"/>
      <c r="D136" s="76"/>
      <c r="E136" s="76" t="str">
        <f>IF(D136="","",IFERROR(VLOOKUP(D136,Cadastro!$C$9:$D$1009,2,FALSE),"NOT FOUND"))</f>
        <v/>
      </c>
      <c r="F136" s="76"/>
      <c r="G136" s="94"/>
      <c r="H136" s="97"/>
      <c r="I136" s="77">
        <f t="shared" si="3"/>
        <v>0</v>
      </c>
      <c r="J136" s="78" t="str">
        <f>IFERROR(IF(E136="","",VLOOKUP(D136,Saldo!$P$8:$Q$1009,2,FALSE)),"")</f>
        <v/>
      </c>
      <c r="K136" s="76"/>
      <c r="L136" s="74" t="str">
        <f t="shared" si="2"/>
        <v/>
      </c>
    </row>
    <row r="137" spans="1:12" ht="18.95" customHeight="1" x14ac:dyDescent="0.25">
      <c r="A137" s="52"/>
      <c r="C137" s="185"/>
      <c r="D137" s="76"/>
      <c r="E137" s="76" t="str">
        <f>IF(D137="","",IFERROR(VLOOKUP(D137,Cadastro!$C$9:$D$1009,2,FALSE),"NOT FOUND"))</f>
        <v/>
      </c>
      <c r="F137" s="76"/>
      <c r="G137" s="94"/>
      <c r="H137" s="97"/>
      <c r="I137" s="77">
        <f t="shared" si="3"/>
        <v>0</v>
      </c>
      <c r="J137" s="78" t="str">
        <f>IFERROR(IF(E137="","",VLOOKUP(D137,Saldo!$P$8:$Q$1009,2,FALSE)),"")</f>
        <v/>
      </c>
      <c r="K137" s="76"/>
      <c r="L137" s="74" t="str">
        <f t="shared" ref="L137:L200" si="4">IF(C137="","",MONTH(C137))</f>
        <v/>
      </c>
    </row>
    <row r="138" spans="1:12" ht="18.95" customHeight="1" x14ac:dyDescent="0.25">
      <c r="A138" s="52"/>
      <c r="C138" s="185"/>
      <c r="D138" s="76"/>
      <c r="E138" s="76" t="str">
        <f>IF(D138="","",IFERROR(VLOOKUP(D138,Cadastro!$C$9:$D$1009,2,FALSE),"NOT FOUND"))</f>
        <v/>
      </c>
      <c r="F138" s="76"/>
      <c r="G138" s="94"/>
      <c r="H138" s="97"/>
      <c r="I138" s="77">
        <f t="shared" ref="I138:I201" si="5">IFERROR(G138*H138,"Check if QTY and Value are both valid")</f>
        <v>0</v>
      </c>
      <c r="J138" s="78" t="str">
        <f>IFERROR(IF(E138="","",VLOOKUP(D138,Saldo!$P$8:$Q$1009,2,FALSE)),"")</f>
        <v/>
      </c>
      <c r="K138" s="76"/>
      <c r="L138" s="74" t="str">
        <f t="shared" si="4"/>
        <v/>
      </c>
    </row>
    <row r="139" spans="1:12" ht="18.95" customHeight="1" x14ac:dyDescent="0.25">
      <c r="A139" s="52"/>
      <c r="C139" s="185"/>
      <c r="D139" s="76"/>
      <c r="E139" s="76" t="str">
        <f>IF(D139="","",IFERROR(VLOOKUP(D139,Cadastro!$C$9:$D$1009,2,FALSE),"NOT FOUND"))</f>
        <v/>
      </c>
      <c r="F139" s="76"/>
      <c r="G139" s="94"/>
      <c r="H139" s="97"/>
      <c r="I139" s="77">
        <f t="shared" si="5"/>
        <v>0</v>
      </c>
      <c r="J139" s="78" t="str">
        <f>IFERROR(IF(E139="","",VLOOKUP(D139,Saldo!$P$8:$Q$1009,2,FALSE)),"")</f>
        <v/>
      </c>
      <c r="K139" s="76"/>
      <c r="L139" s="74" t="str">
        <f t="shared" si="4"/>
        <v/>
      </c>
    </row>
    <row r="140" spans="1:12" ht="18.95" customHeight="1" x14ac:dyDescent="0.25">
      <c r="A140" s="52"/>
      <c r="C140" s="185"/>
      <c r="D140" s="76"/>
      <c r="E140" s="76" t="str">
        <f>IF(D140="","",IFERROR(VLOOKUP(D140,Cadastro!$C$9:$D$1009,2,FALSE),"NOT FOUND"))</f>
        <v/>
      </c>
      <c r="F140" s="76"/>
      <c r="G140" s="94"/>
      <c r="H140" s="97"/>
      <c r="I140" s="77">
        <f t="shared" si="5"/>
        <v>0</v>
      </c>
      <c r="J140" s="78" t="str">
        <f>IFERROR(IF(E140="","",VLOOKUP(D140,Saldo!$P$8:$Q$1009,2,FALSE)),"")</f>
        <v/>
      </c>
      <c r="K140" s="76"/>
      <c r="L140" s="74" t="str">
        <f t="shared" si="4"/>
        <v/>
      </c>
    </row>
    <row r="141" spans="1:12" ht="18.95" customHeight="1" x14ac:dyDescent="0.25">
      <c r="A141" s="52"/>
      <c r="C141" s="185"/>
      <c r="D141" s="76"/>
      <c r="E141" s="76" t="str">
        <f>IF(D141="","",IFERROR(VLOOKUP(D141,Cadastro!$C$9:$D$1009,2,FALSE),"NOT FOUND"))</f>
        <v/>
      </c>
      <c r="F141" s="76"/>
      <c r="G141" s="94"/>
      <c r="H141" s="97"/>
      <c r="I141" s="77">
        <f t="shared" si="5"/>
        <v>0</v>
      </c>
      <c r="J141" s="78" t="str">
        <f>IFERROR(IF(E141="","",VLOOKUP(D141,Saldo!$P$8:$Q$1009,2,FALSE)),"")</f>
        <v/>
      </c>
      <c r="K141" s="76"/>
      <c r="L141" s="74" t="str">
        <f t="shared" si="4"/>
        <v/>
      </c>
    </row>
    <row r="142" spans="1:12" ht="18.95" customHeight="1" x14ac:dyDescent="0.25">
      <c r="A142" s="52"/>
      <c r="C142" s="185"/>
      <c r="D142" s="76"/>
      <c r="E142" s="76" t="str">
        <f>IF(D142="","",IFERROR(VLOOKUP(D142,Cadastro!$C$9:$D$1009,2,FALSE),"NOT FOUND"))</f>
        <v/>
      </c>
      <c r="F142" s="76"/>
      <c r="G142" s="94"/>
      <c r="H142" s="97"/>
      <c r="I142" s="77">
        <f t="shared" si="5"/>
        <v>0</v>
      </c>
      <c r="J142" s="78" t="str">
        <f>IFERROR(IF(E142="","",VLOOKUP(D142,Saldo!$P$8:$Q$1009,2,FALSE)),"")</f>
        <v/>
      </c>
      <c r="K142" s="76"/>
      <c r="L142" s="74" t="str">
        <f t="shared" si="4"/>
        <v/>
      </c>
    </row>
    <row r="143" spans="1:12" ht="18.95" customHeight="1" x14ac:dyDescent="0.25">
      <c r="A143" s="52"/>
      <c r="C143" s="185"/>
      <c r="D143" s="76"/>
      <c r="E143" s="76" t="str">
        <f>IF(D143="","",IFERROR(VLOOKUP(D143,Cadastro!$C$9:$D$1009,2,FALSE),"NOT FOUND"))</f>
        <v/>
      </c>
      <c r="F143" s="76"/>
      <c r="G143" s="94"/>
      <c r="H143" s="97"/>
      <c r="I143" s="77">
        <f t="shared" si="5"/>
        <v>0</v>
      </c>
      <c r="J143" s="78" t="str">
        <f>IFERROR(IF(E143="","",VLOOKUP(D143,Saldo!$P$8:$Q$1009,2,FALSE)),"")</f>
        <v/>
      </c>
      <c r="K143" s="76"/>
      <c r="L143" s="74" t="str">
        <f t="shared" si="4"/>
        <v/>
      </c>
    </row>
    <row r="144" spans="1:12" ht="18.95" customHeight="1" x14ac:dyDescent="0.25">
      <c r="A144" s="52"/>
      <c r="C144" s="185"/>
      <c r="D144" s="76"/>
      <c r="E144" s="76" t="str">
        <f>IF(D144="","",IFERROR(VLOOKUP(D144,Cadastro!$C$9:$D$1009,2,FALSE),"NOT FOUND"))</f>
        <v/>
      </c>
      <c r="F144" s="76"/>
      <c r="G144" s="94"/>
      <c r="H144" s="97"/>
      <c r="I144" s="77">
        <f t="shared" si="5"/>
        <v>0</v>
      </c>
      <c r="J144" s="78" t="str">
        <f>IFERROR(IF(E144="","",VLOOKUP(D144,Saldo!$P$8:$Q$1009,2,FALSE)),"")</f>
        <v/>
      </c>
      <c r="K144" s="76"/>
      <c r="L144" s="74" t="str">
        <f t="shared" si="4"/>
        <v/>
      </c>
    </row>
    <row r="145" spans="1:12" ht="18.95" customHeight="1" x14ac:dyDescent="0.25">
      <c r="A145" s="52"/>
      <c r="C145" s="185"/>
      <c r="D145" s="76"/>
      <c r="E145" s="76" t="str">
        <f>IF(D145="","",IFERROR(VLOOKUP(D145,Cadastro!$C$9:$D$1009,2,FALSE),"NOT FOUND"))</f>
        <v/>
      </c>
      <c r="F145" s="76"/>
      <c r="G145" s="94"/>
      <c r="H145" s="97"/>
      <c r="I145" s="77">
        <f t="shared" si="5"/>
        <v>0</v>
      </c>
      <c r="J145" s="78" t="str">
        <f>IFERROR(IF(E145="","",VLOOKUP(D145,Saldo!$P$8:$Q$1009,2,FALSE)),"")</f>
        <v/>
      </c>
      <c r="K145" s="76"/>
      <c r="L145" s="74" t="str">
        <f t="shared" si="4"/>
        <v/>
      </c>
    </row>
    <row r="146" spans="1:12" ht="18.95" customHeight="1" x14ac:dyDescent="0.25">
      <c r="A146" s="52"/>
      <c r="C146" s="185"/>
      <c r="D146" s="76"/>
      <c r="E146" s="76" t="str">
        <f>IF(D146="","",IFERROR(VLOOKUP(D146,Cadastro!$C$9:$D$1009,2,FALSE),"NOT FOUND"))</f>
        <v/>
      </c>
      <c r="F146" s="76"/>
      <c r="G146" s="94"/>
      <c r="H146" s="97"/>
      <c r="I146" s="77">
        <f t="shared" si="5"/>
        <v>0</v>
      </c>
      <c r="J146" s="78" t="str">
        <f>IFERROR(IF(E146="","",VLOOKUP(D146,Saldo!$P$8:$Q$1009,2,FALSE)),"")</f>
        <v/>
      </c>
      <c r="K146" s="76"/>
      <c r="L146" s="74" t="str">
        <f t="shared" si="4"/>
        <v/>
      </c>
    </row>
    <row r="147" spans="1:12" ht="18.95" customHeight="1" x14ac:dyDescent="0.25">
      <c r="A147" s="52"/>
      <c r="C147" s="185"/>
      <c r="D147" s="76"/>
      <c r="E147" s="76" t="str">
        <f>IF(D147="","",IFERROR(VLOOKUP(D147,Cadastro!$C$9:$D$1009,2,FALSE),"NOT FOUND"))</f>
        <v/>
      </c>
      <c r="F147" s="76"/>
      <c r="G147" s="94"/>
      <c r="H147" s="97"/>
      <c r="I147" s="77">
        <f t="shared" si="5"/>
        <v>0</v>
      </c>
      <c r="J147" s="78" t="str">
        <f>IFERROR(IF(E147="","",VLOOKUP(D147,Saldo!$P$8:$Q$1009,2,FALSE)),"")</f>
        <v/>
      </c>
      <c r="K147" s="76"/>
      <c r="L147" s="74" t="str">
        <f t="shared" si="4"/>
        <v/>
      </c>
    </row>
    <row r="148" spans="1:12" ht="18.95" customHeight="1" x14ac:dyDescent="0.25">
      <c r="A148" s="52"/>
      <c r="C148" s="185"/>
      <c r="D148" s="76"/>
      <c r="E148" s="76" t="str">
        <f>IF(D148="","",IFERROR(VLOOKUP(D148,Cadastro!$C$9:$D$1009,2,FALSE),"NOT FOUND"))</f>
        <v/>
      </c>
      <c r="F148" s="76"/>
      <c r="G148" s="94"/>
      <c r="H148" s="97"/>
      <c r="I148" s="77">
        <f t="shared" si="5"/>
        <v>0</v>
      </c>
      <c r="J148" s="78" t="str">
        <f>IFERROR(IF(E148="","",VLOOKUP(D148,Saldo!$P$8:$Q$1009,2,FALSE)),"")</f>
        <v/>
      </c>
      <c r="K148" s="76"/>
      <c r="L148" s="74" t="str">
        <f t="shared" si="4"/>
        <v/>
      </c>
    </row>
    <row r="149" spans="1:12" ht="18.95" customHeight="1" x14ac:dyDescent="0.25">
      <c r="A149" s="52"/>
      <c r="C149" s="185"/>
      <c r="D149" s="76"/>
      <c r="E149" s="76" t="str">
        <f>IF(D149="","",IFERROR(VLOOKUP(D149,Cadastro!$C$9:$D$1009,2,FALSE),"NOT FOUND"))</f>
        <v/>
      </c>
      <c r="F149" s="76"/>
      <c r="G149" s="94"/>
      <c r="H149" s="97"/>
      <c r="I149" s="77">
        <f t="shared" si="5"/>
        <v>0</v>
      </c>
      <c r="J149" s="78" t="str">
        <f>IFERROR(IF(E149="","",VLOOKUP(D149,Saldo!$P$8:$Q$1009,2,FALSE)),"")</f>
        <v/>
      </c>
      <c r="K149" s="76"/>
      <c r="L149" s="74" t="str">
        <f t="shared" si="4"/>
        <v/>
      </c>
    </row>
    <row r="150" spans="1:12" ht="18.95" customHeight="1" x14ac:dyDescent="0.25">
      <c r="A150" s="52"/>
      <c r="C150" s="185"/>
      <c r="D150" s="76"/>
      <c r="E150" s="76" t="str">
        <f>IF(D150="","",IFERROR(VLOOKUP(D150,Cadastro!$C$9:$D$1009,2,FALSE),"NOT FOUND"))</f>
        <v/>
      </c>
      <c r="F150" s="76"/>
      <c r="G150" s="94"/>
      <c r="H150" s="97"/>
      <c r="I150" s="77">
        <f t="shared" si="5"/>
        <v>0</v>
      </c>
      <c r="J150" s="78" t="str">
        <f>IFERROR(IF(E150="","",VLOOKUP(D150,Saldo!$P$8:$Q$1009,2,FALSE)),"")</f>
        <v/>
      </c>
      <c r="K150" s="76"/>
      <c r="L150" s="74" t="str">
        <f t="shared" si="4"/>
        <v/>
      </c>
    </row>
    <row r="151" spans="1:12" ht="18.95" customHeight="1" x14ac:dyDescent="0.25">
      <c r="A151" s="52"/>
      <c r="C151" s="185"/>
      <c r="D151" s="76"/>
      <c r="E151" s="76" t="str">
        <f>IF(D151="","",IFERROR(VLOOKUP(D151,Cadastro!$C$9:$D$1009,2,FALSE),"NOT FOUND"))</f>
        <v/>
      </c>
      <c r="F151" s="76"/>
      <c r="G151" s="94"/>
      <c r="H151" s="97"/>
      <c r="I151" s="77">
        <f t="shared" si="5"/>
        <v>0</v>
      </c>
      <c r="J151" s="78" t="str">
        <f>IFERROR(IF(E151="","",VLOOKUP(D151,Saldo!$P$8:$Q$1009,2,FALSE)),"")</f>
        <v/>
      </c>
      <c r="K151" s="76"/>
      <c r="L151" s="74" t="str">
        <f t="shared" si="4"/>
        <v/>
      </c>
    </row>
    <row r="152" spans="1:12" ht="18.95" customHeight="1" x14ac:dyDescent="0.25">
      <c r="A152" s="52"/>
      <c r="C152" s="185"/>
      <c r="D152" s="76"/>
      <c r="E152" s="76" t="str">
        <f>IF(D152="","",IFERROR(VLOOKUP(D152,Cadastro!$C$9:$D$1009,2,FALSE),"NOT FOUND"))</f>
        <v/>
      </c>
      <c r="F152" s="76"/>
      <c r="G152" s="94"/>
      <c r="H152" s="97"/>
      <c r="I152" s="77">
        <f t="shared" si="5"/>
        <v>0</v>
      </c>
      <c r="J152" s="78" t="str">
        <f>IFERROR(IF(E152="","",VLOOKUP(D152,Saldo!$P$8:$Q$1009,2,FALSE)),"")</f>
        <v/>
      </c>
      <c r="K152" s="76"/>
      <c r="L152" s="74" t="str">
        <f t="shared" si="4"/>
        <v/>
      </c>
    </row>
    <row r="153" spans="1:12" ht="18.95" customHeight="1" x14ac:dyDescent="0.25">
      <c r="A153" s="52"/>
      <c r="C153" s="185"/>
      <c r="D153" s="76"/>
      <c r="E153" s="76" t="str">
        <f>IF(D153="","",IFERROR(VLOOKUP(D153,Cadastro!$C$9:$D$1009,2,FALSE),"NOT FOUND"))</f>
        <v/>
      </c>
      <c r="F153" s="76"/>
      <c r="G153" s="94"/>
      <c r="H153" s="97"/>
      <c r="I153" s="77">
        <f t="shared" si="5"/>
        <v>0</v>
      </c>
      <c r="J153" s="78" t="str">
        <f>IFERROR(IF(E153="","",VLOOKUP(D153,Saldo!$P$8:$Q$1009,2,FALSE)),"")</f>
        <v/>
      </c>
      <c r="K153" s="76"/>
      <c r="L153" s="74" t="str">
        <f t="shared" si="4"/>
        <v/>
      </c>
    </row>
    <row r="154" spans="1:12" ht="18.95" customHeight="1" x14ac:dyDescent="0.25">
      <c r="A154" s="52"/>
      <c r="C154" s="185"/>
      <c r="D154" s="76"/>
      <c r="E154" s="76" t="str">
        <f>IF(D154="","",IFERROR(VLOOKUP(D154,Cadastro!$C$9:$D$1009,2,FALSE),"NOT FOUND"))</f>
        <v/>
      </c>
      <c r="F154" s="76"/>
      <c r="G154" s="94"/>
      <c r="H154" s="97"/>
      <c r="I154" s="77">
        <f t="shared" si="5"/>
        <v>0</v>
      </c>
      <c r="J154" s="78" t="str">
        <f>IFERROR(IF(E154="","",VLOOKUP(D154,Saldo!$P$8:$Q$1009,2,FALSE)),"")</f>
        <v/>
      </c>
      <c r="K154" s="76"/>
      <c r="L154" s="74" t="str">
        <f t="shared" si="4"/>
        <v/>
      </c>
    </row>
    <row r="155" spans="1:12" ht="18.95" customHeight="1" x14ac:dyDescent="0.25">
      <c r="A155" s="52"/>
      <c r="C155" s="185"/>
      <c r="D155" s="76"/>
      <c r="E155" s="76" t="str">
        <f>IF(D155="","",IFERROR(VLOOKUP(D155,Cadastro!$C$9:$D$1009,2,FALSE),"NOT FOUND"))</f>
        <v/>
      </c>
      <c r="F155" s="76"/>
      <c r="G155" s="94"/>
      <c r="H155" s="97"/>
      <c r="I155" s="77">
        <f t="shared" si="5"/>
        <v>0</v>
      </c>
      <c r="J155" s="78" t="str">
        <f>IFERROR(IF(E155="","",VLOOKUP(D155,Saldo!$P$8:$Q$1009,2,FALSE)),"")</f>
        <v/>
      </c>
      <c r="K155" s="76"/>
      <c r="L155" s="74" t="str">
        <f t="shared" si="4"/>
        <v/>
      </c>
    </row>
    <row r="156" spans="1:12" ht="18.95" customHeight="1" x14ac:dyDescent="0.25">
      <c r="A156" s="52"/>
      <c r="C156" s="185"/>
      <c r="D156" s="76"/>
      <c r="E156" s="76" t="str">
        <f>IF(D156="","",IFERROR(VLOOKUP(D156,Cadastro!$C$9:$D$1009,2,FALSE),"NOT FOUND"))</f>
        <v/>
      </c>
      <c r="F156" s="76"/>
      <c r="G156" s="94"/>
      <c r="H156" s="97"/>
      <c r="I156" s="77">
        <f t="shared" si="5"/>
        <v>0</v>
      </c>
      <c r="J156" s="78" t="str">
        <f>IFERROR(IF(E156="","",VLOOKUP(D156,Saldo!$P$8:$Q$1009,2,FALSE)),"")</f>
        <v/>
      </c>
      <c r="K156" s="76"/>
      <c r="L156" s="74" t="str">
        <f t="shared" si="4"/>
        <v/>
      </c>
    </row>
    <row r="157" spans="1:12" ht="18.95" customHeight="1" x14ac:dyDescent="0.25">
      <c r="A157" s="52"/>
      <c r="C157" s="185"/>
      <c r="D157" s="76"/>
      <c r="E157" s="76" t="str">
        <f>IF(D157="","",IFERROR(VLOOKUP(D157,Cadastro!$C$9:$D$1009,2,FALSE),"NOT FOUND"))</f>
        <v/>
      </c>
      <c r="F157" s="76"/>
      <c r="G157" s="94"/>
      <c r="H157" s="97"/>
      <c r="I157" s="77">
        <f t="shared" si="5"/>
        <v>0</v>
      </c>
      <c r="J157" s="78" t="str">
        <f>IFERROR(IF(E157="","",VLOOKUP(D157,Saldo!$P$8:$Q$1009,2,FALSE)),"")</f>
        <v/>
      </c>
      <c r="K157" s="76"/>
      <c r="L157" s="74" t="str">
        <f t="shared" si="4"/>
        <v/>
      </c>
    </row>
    <row r="158" spans="1:12" ht="18.95" customHeight="1" x14ac:dyDescent="0.25">
      <c r="A158" s="52"/>
      <c r="C158" s="185"/>
      <c r="D158" s="76"/>
      <c r="E158" s="76" t="str">
        <f>IF(D158="","",IFERROR(VLOOKUP(D158,Cadastro!$C$9:$D$1009,2,FALSE),"NOT FOUND"))</f>
        <v/>
      </c>
      <c r="F158" s="76"/>
      <c r="G158" s="94"/>
      <c r="H158" s="97"/>
      <c r="I158" s="77">
        <f t="shared" si="5"/>
        <v>0</v>
      </c>
      <c r="J158" s="78" t="str">
        <f>IFERROR(IF(E158="","",VLOOKUP(D158,Saldo!$P$8:$Q$1009,2,FALSE)),"")</f>
        <v/>
      </c>
      <c r="K158" s="76"/>
      <c r="L158" s="74" t="str">
        <f t="shared" si="4"/>
        <v/>
      </c>
    </row>
    <row r="159" spans="1:12" ht="18.95" customHeight="1" x14ac:dyDescent="0.25">
      <c r="A159" s="52"/>
      <c r="C159" s="185"/>
      <c r="D159" s="76"/>
      <c r="E159" s="76" t="str">
        <f>IF(D159="","",IFERROR(VLOOKUP(D159,Cadastro!$C$9:$D$1009,2,FALSE),"NOT FOUND"))</f>
        <v/>
      </c>
      <c r="F159" s="76"/>
      <c r="G159" s="94"/>
      <c r="H159" s="97"/>
      <c r="I159" s="77">
        <f t="shared" si="5"/>
        <v>0</v>
      </c>
      <c r="J159" s="78" t="str">
        <f>IFERROR(IF(E159="","",VLOOKUP(D159,Saldo!$P$8:$Q$1009,2,FALSE)),"")</f>
        <v/>
      </c>
      <c r="K159" s="76"/>
      <c r="L159" s="74" t="str">
        <f t="shared" si="4"/>
        <v/>
      </c>
    </row>
    <row r="160" spans="1:12" ht="18.95" customHeight="1" x14ac:dyDescent="0.25">
      <c r="A160" s="52"/>
      <c r="C160" s="185"/>
      <c r="D160" s="76"/>
      <c r="E160" s="76" t="str">
        <f>IF(D160="","",IFERROR(VLOOKUP(D160,Cadastro!$C$9:$D$1009,2,FALSE),"NOT FOUND"))</f>
        <v/>
      </c>
      <c r="F160" s="76"/>
      <c r="G160" s="94"/>
      <c r="H160" s="97"/>
      <c r="I160" s="77">
        <f t="shared" si="5"/>
        <v>0</v>
      </c>
      <c r="J160" s="78" t="str">
        <f>IFERROR(IF(E160="","",VLOOKUP(D160,Saldo!$P$8:$Q$1009,2,FALSE)),"")</f>
        <v/>
      </c>
      <c r="K160" s="76"/>
      <c r="L160" s="74" t="str">
        <f t="shared" si="4"/>
        <v/>
      </c>
    </row>
    <row r="161" spans="1:12" ht="18.95" customHeight="1" x14ac:dyDescent="0.25">
      <c r="A161" s="52"/>
      <c r="C161" s="185"/>
      <c r="D161" s="76"/>
      <c r="E161" s="76" t="str">
        <f>IF(D161="","",IFERROR(VLOOKUP(D161,Cadastro!$C$9:$D$1009,2,FALSE),"NOT FOUND"))</f>
        <v/>
      </c>
      <c r="F161" s="76"/>
      <c r="G161" s="94"/>
      <c r="H161" s="97"/>
      <c r="I161" s="77">
        <f t="shared" si="5"/>
        <v>0</v>
      </c>
      <c r="J161" s="78" t="str">
        <f>IFERROR(IF(E161="","",VLOOKUP(D161,Saldo!$P$8:$Q$1009,2,FALSE)),"")</f>
        <v/>
      </c>
      <c r="K161" s="76"/>
      <c r="L161" s="74" t="str">
        <f t="shared" si="4"/>
        <v/>
      </c>
    </row>
    <row r="162" spans="1:12" ht="18.95" customHeight="1" x14ac:dyDescent="0.25">
      <c r="A162" s="52"/>
      <c r="C162" s="185"/>
      <c r="D162" s="76"/>
      <c r="E162" s="76" t="str">
        <f>IF(D162="","",IFERROR(VLOOKUP(D162,Cadastro!$C$9:$D$1009,2,FALSE),"NOT FOUND"))</f>
        <v/>
      </c>
      <c r="F162" s="76"/>
      <c r="G162" s="94"/>
      <c r="H162" s="97"/>
      <c r="I162" s="77">
        <f t="shared" si="5"/>
        <v>0</v>
      </c>
      <c r="J162" s="78" t="str">
        <f>IFERROR(IF(E162="","",VLOOKUP(D162,Saldo!$P$8:$Q$1009,2,FALSE)),"")</f>
        <v/>
      </c>
      <c r="K162" s="76"/>
      <c r="L162" s="74" t="str">
        <f t="shared" si="4"/>
        <v/>
      </c>
    </row>
    <row r="163" spans="1:12" ht="18.95" customHeight="1" x14ac:dyDescent="0.25">
      <c r="A163" s="52"/>
      <c r="C163" s="185"/>
      <c r="D163" s="76"/>
      <c r="E163" s="76" t="str">
        <f>IF(D163="","",IFERROR(VLOOKUP(D163,Cadastro!$C$9:$D$1009,2,FALSE),"NOT FOUND"))</f>
        <v/>
      </c>
      <c r="F163" s="76"/>
      <c r="G163" s="94"/>
      <c r="H163" s="97"/>
      <c r="I163" s="77">
        <f t="shared" si="5"/>
        <v>0</v>
      </c>
      <c r="J163" s="78" t="str">
        <f>IFERROR(IF(E163="","",VLOOKUP(D163,Saldo!$P$8:$Q$1009,2,FALSE)),"")</f>
        <v/>
      </c>
      <c r="K163" s="76"/>
      <c r="L163" s="74" t="str">
        <f t="shared" si="4"/>
        <v/>
      </c>
    </row>
    <row r="164" spans="1:12" ht="18.95" customHeight="1" x14ac:dyDescent="0.25">
      <c r="A164" s="52"/>
      <c r="C164" s="185"/>
      <c r="D164" s="76"/>
      <c r="E164" s="76" t="str">
        <f>IF(D164="","",IFERROR(VLOOKUP(D164,Cadastro!$C$9:$D$1009,2,FALSE),"NOT FOUND"))</f>
        <v/>
      </c>
      <c r="F164" s="76"/>
      <c r="G164" s="94"/>
      <c r="H164" s="97"/>
      <c r="I164" s="77">
        <f t="shared" si="5"/>
        <v>0</v>
      </c>
      <c r="J164" s="78" t="str">
        <f>IFERROR(IF(E164="","",VLOOKUP(D164,Saldo!$P$8:$Q$1009,2,FALSE)),"")</f>
        <v/>
      </c>
      <c r="K164" s="76"/>
      <c r="L164" s="74" t="str">
        <f t="shared" si="4"/>
        <v/>
      </c>
    </row>
    <row r="165" spans="1:12" ht="18.95" customHeight="1" x14ac:dyDescent="0.25">
      <c r="A165" s="52"/>
      <c r="C165" s="185"/>
      <c r="D165" s="76"/>
      <c r="E165" s="76" t="str">
        <f>IF(D165="","",IFERROR(VLOOKUP(D165,Cadastro!$C$9:$D$1009,2,FALSE),"NOT FOUND"))</f>
        <v/>
      </c>
      <c r="F165" s="76"/>
      <c r="G165" s="94"/>
      <c r="H165" s="97"/>
      <c r="I165" s="77">
        <f t="shared" si="5"/>
        <v>0</v>
      </c>
      <c r="J165" s="78" t="str">
        <f>IFERROR(IF(E165="","",VLOOKUP(D165,Saldo!$P$8:$Q$1009,2,FALSE)),"")</f>
        <v/>
      </c>
      <c r="K165" s="76"/>
      <c r="L165" s="74" t="str">
        <f t="shared" si="4"/>
        <v/>
      </c>
    </row>
    <row r="166" spans="1:12" ht="18.95" customHeight="1" x14ac:dyDescent="0.25">
      <c r="A166" s="52"/>
      <c r="C166" s="185"/>
      <c r="D166" s="76"/>
      <c r="E166" s="76" t="str">
        <f>IF(D166="","",IFERROR(VLOOKUP(D166,Cadastro!$C$9:$D$1009,2,FALSE),"NOT FOUND"))</f>
        <v/>
      </c>
      <c r="F166" s="76"/>
      <c r="G166" s="94"/>
      <c r="H166" s="97"/>
      <c r="I166" s="77">
        <f t="shared" si="5"/>
        <v>0</v>
      </c>
      <c r="J166" s="78" t="str">
        <f>IFERROR(IF(E166="","",VLOOKUP(D166,Saldo!$P$8:$Q$1009,2,FALSE)),"")</f>
        <v/>
      </c>
      <c r="K166" s="76"/>
      <c r="L166" s="74" t="str">
        <f t="shared" si="4"/>
        <v/>
      </c>
    </row>
    <row r="167" spans="1:12" ht="18.95" customHeight="1" x14ac:dyDescent="0.25">
      <c r="A167" s="52"/>
      <c r="C167" s="185"/>
      <c r="D167" s="76"/>
      <c r="E167" s="76" t="str">
        <f>IF(D167="","",IFERROR(VLOOKUP(D167,Cadastro!$C$9:$D$1009,2,FALSE),"NOT FOUND"))</f>
        <v/>
      </c>
      <c r="F167" s="76"/>
      <c r="G167" s="94"/>
      <c r="H167" s="97"/>
      <c r="I167" s="77">
        <f t="shared" si="5"/>
        <v>0</v>
      </c>
      <c r="J167" s="78" t="str">
        <f>IFERROR(IF(E167="","",VLOOKUP(D167,Saldo!$P$8:$Q$1009,2,FALSE)),"")</f>
        <v/>
      </c>
      <c r="K167" s="76"/>
      <c r="L167" s="74" t="str">
        <f t="shared" si="4"/>
        <v/>
      </c>
    </row>
    <row r="168" spans="1:12" ht="18.95" customHeight="1" x14ac:dyDescent="0.25">
      <c r="A168" s="52"/>
      <c r="C168" s="185"/>
      <c r="D168" s="76"/>
      <c r="E168" s="76" t="str">
        <f>IF(D168="","",IFERROR(VLOOKUP(D168,Cadastro!$C$9:$D$1009,2,FALSE),"NOT FOUND"))</f>
        <v/>
      </c>
      <c r="F168" s="76"/>
      <c r="G168" s="94"/>
      <c r="H168" s="97"/>
      <c r="I168" s="77">
        <f t="shared" si="5"/>
        <v>0</v>
      </c>
      <c r="J168" s="78" t="str">
        <f>IFERROR(IF(E168="","",VLOOKUP(D168,Saldo!$P$8:$Q$1009,2,FALSE)),"")</f>
        <v/>
      </c>
      <c r="K168" s="76"/>
      <c r="L168" s="74" t="str">
        <f t="shared" si="4"/>
        <v/>
      </c>
    </row>
    <row r="169" spans="1:12" ht="18.95" customHeight="1" x14ac:dyDescent="0.25">
      <c r="A169" s="52"/>
      <c r="C169" s="185"/>
      <c r="D169" s="76"/>
      <c r="E169" s="76" t="str">
        <f>IF(D169="","",IFERROR(VLOOKUP(D169,Cadastro!$C$9:$D$1009,2,FALSE),"NOT FOUND"))</f>
        <v/>
      </c>
      <c r="F169" s="76"/>
      <c r="G169" s="94"/>
      <c r="H169" s="97"/>
      <c r="I169" s="77">
        <f t="shared" si="5"/>
        <v>0</v>
      </c>
      <c r="J169" s="78" t="str">
        <f>IFERROR(IF(E169="","",VLOOKUP(D169,Saldo!$P$8:$Q$1009,2,FALSE)),"")</f>
        <v/>
      </c>
      <c r="K169" s="76"/>
      <c r="L169" s="74" t="str">
        <f t="shared" si="4"/>
        <v/>
      </c>
    </row>
    <row r="170" spans="1:12" ht="18.95" customHeight="1" x14ac:dyDescent="0.25">
      <c r="A170" s="52"/>
      <c r="C170" s="185"/>
      <c r="D170" s="76"/>
      <c r="E170" s="76" t="str">
        <f>IF(D170="","",IFERROR(VLOOKUP(D170,Cadastro!$C$9:$D$1009,2,FALSE),"NOT FOUND"))</f>
        <v/>
      </c>
      <c r="F170" s="76"/>
      <c r="G170" s="94"/>
      <c r="H170" s="97"/>
      <c r="I170" s="77">
        <f t="shared" si="5"/>
        <v>0</v>
      </c>
      <c r="J170" s="78" t="str">
        <f>IFERROR(IF(E170="","",VLOOKUP(D170,Saldo!$P$8:$Q$1009,2,FALSE)),"")</f>
        <v/>
      </c>
      <c r="K170" s="76"/>
      <c r="L170" s="74" t="str">
        <f t="shared" si="4"/>
        <v/>
      </c>
    </row>
    <row r="171" spans="1:12" ht="18.95" customHeight="1" x14ac:dyDescent="0.25">
      <c r="A171" s="52"/>
      <c r="C171" s="185"/>
      <c r="D171" s="76"/>
      <c r="E171" s="76" t="str">
        <f>IF(D171="","",IFERROR(VLOOKUP(D171,Cadastro!$C$9:$D$1009,2,FALSE),"NOT FOUND"))</f>
        <v/>
      </c>
      <c r="F171" s="76"/>
      <c r="G171" s="94"/>
      <c r="H171" s="97"/>
      <c r="I171" s="77">
        <f t="shared" si="5"/>
        <v>0</v>
      </c>
      <c r="J171" s="78" t="str">
        <f>IFERROR(IF(E171="","",VLOOKUP(D171,Saldo!$P$8:$Q$1009,2,FALSE)),"")</f>
        <v/>
      </c>
      <c r="K171" s="76"/>
      <c r="L171" s="74" t="str">
        <f t="shared" si="4"/>
        <v/>
      </c>
    </row>
    <row r="172" spans="1:12" ht="18.95" customHeight="1" x14ac:dyDescent="0.25">
      <c r="A172" s="52"/>
      <c r="C172" s="185"/>
      <c r="D172" s="76"/>
      <c r="E172" s="76" t="str">
        <f>IF(D172="","",IFERROR(VLOOKUP(D172,Cadastro!$C$9:$D$1009,2,FALSE),"NOT FOUND"))</f>
        <v/>
      </c>
      <c r="F172" s="76"/>
      <c r="G172" s="94"/>
      <c r="H172" s="97"/>
      <c r="I172" s="77">
        <f t="shared" si="5"/>
        <v>0</v>
      </c>
      <c r="J172" s="78" t="str">
        <f>IFERROR(IF(E172="","",VLOOKUP(D172,Saldo!$P$8:$Q$1009,2,FALSE)),"")</f>
        <v/>
      </c>
      <c r="K172" s="76"/>
      <c r="L172" s="74" t="str">
        <f t="shared" si="4"/>
        <v/>
      </c>
    </row>
    <row r="173" spans="1:12" ht="18.95" customHeight="1" x14ac:dyDescent="0.25">
      <c r="A173" s="52"/>
      <c r="C173" s="185"/>
      <c r="D173" s="76"/>
      <c r="E173" s="76" t="str">
        <f>IF(D173="","",IFERROR(VLOOKUP(D173,Cadastro!$C$9:$D$1009,2,FALSE),"NOT FOUND"))</f>
        <v/>
      </c>
      <c r="F173" s="76"/>
      <c r="G173" s="94"/>
      <c r="H173" s="97"/>
      <c r="I173" s="77">
        <f t="shared" si="5"/>
        <v>0</v>
      </c>
      <c r="J173" s="78" t="str">
        <f>IFERROR(IF(E173="","",VLOOKUP(D173,Saldo!$P$8:$Q$1009,2,FALSE)),"")</f>
        <v/>
      </c>
      <c r="K173" s="76"/>
      <c r="L173" s="74" t="str">
        <f t="shared" si="4"/>
        <v/>
      </c>
    </row>
    <row r="174" spans="1:12" ht="18.95" customHeight="1" x14ac:dyDescent="0.25">
      <c r="A174" s="52"/>
      <c r="C174" s="185"/>
      <c r="D174" s="76"/>
      <c r="E174" s="76" t="str">
        <f>IF(D174="","",IFERROR(VLOOKUP(D174,Cadastro!$C$9:$D$1009,2,FALSE),"NOT FOUND"))</f>
        <v/>
      </c>
      <c r="F174" s="76"/>
      <c r="G174" s="94"/>
      <c r="H174" s="97"/>
      <c r="I174" s="77">
        <f t="shared" si="5"/>
        <v>0</v>
      </c>
      <c r="J174" s="78" t="str">
        <f>IFERROR(IF(E174="","",VLOOKUP(D174,Saldo!$P$8:$Q$1009,2,FALSE)),"")</f>
        <v/>
      </c>
      <c r="K174" s="76"/>
      <c r="L174" s="74" t="str">
        <f t="shared" si="4"/>
        <v/>
      </c>
    </row>
    <row r="175" spans="1:12" ht="18.95" customHeight="1" x14ac:dyDescent="0.25">
      <c r="A175" s="52"/>
      <c r="C175" s="185"/>
      <c r="D175" s="76"/>
      <c r="E175" s="76" t="str">
        <f>IF(D175="","",IFERROR(VLOOKUP(D175,Cadastro!$C$9:$D$1009,2,FALSE),"NOT FOUND"))</f>
        <v/>
      </c>
      <c r="F175" s="76"/>
      <c r="G175" s="94"/>
      <c r="H175" s="97"/>
      <c r="I175" s="77">
        <f t="shared" si="5"/>
        <v>0</v>
      </c>
      <c r="J175" s="78" t="str">
        <f>IFERROR(IF(E175="","",VLOOKUP(D175,Saldo!$P$8:$Q$1009,2,FALSE)),"")</f>
        <v/>
      </c>
      <c r="K175" s="76"/>
      <c r="L175" s="74" t="str">
        <f t="shared" si="4"/>
        <v/>
      </c>
    </row>
    <row r="176" spans="1:12" ht="18.95" customHeight="1" x14ac:dyDescent="0.25">
      <c r="A176" s="52"/>
      <c r="C176" s="185"/>
      <c r="D176" s="76"/>
      <c r="E176" s="76" t="str">
        <f>IF(D176="","",IFERROR(VLOOKUP(D176,Cadastro!$C$9:$D$1009,2,FALSE),"NOT FOUND"))</f>
        <v/>
      </c>
      <c r="F176" s="76"/>
      <c r="G176" s="94"/>
      <c r="H176" s="97"/>
      <c r="I176" s="77">
        <f t="shared" si="5"/>
        <v>0</v>
      </c>
      <c r="J176" s="78" t="str">
        <f>IFERROR(IF(E176="","",VLOOKUP(D176,Saldo!$P$8:$Q$1009,2,FALSE)),"")</f>
        <v/>
      </c>
      <c r="K176" s="76"/>
      <c r="L176" s="74" t="str">
        <f t="shared" si="4"/>
        <v/>
      </c>
    </row>
    <row r="177" spans="1:12" ht="18.95" customHeight="1" x14ac:dyDescent="0.25">
      <c r="A177" s="52"/>
      <c r="C177" s="185"/>
      <c r="D177" s="76"/>
      <c r="E177" s="76" t="str">
        <f>IF(D177="","",IFERROR(VLOOKUP(D177,Cadastro!$C$9:$D$1009,2,FALSE),"NOT FOUND"))</f>
        <v/>
      </c>
      <c r="F177" s="76"/>
      <c r="G177" s="94"/>
      <c r="H177" s="97"/>
      <c r="I177" s="77">
        <f t="shared" si="5"/>
        <v>0</v>
      </c>
      <c r="J177" s="78" t="str">
        <f>IFERROR(IF(E177="","",VLOOKUP(D177,Saldo!$P$8:$Q$1009,2,FALSE)),"")</f>
        <v/>
      </c>
      <c r="K177" s="76"/>
      <c r="L177" s="74" t="str">
        <f t="shared" si="4"/>
        <v/>
      </c>
    </row>
    <row r="178" spans="1:12" ht="18.95" customHeight="1" x14ac:dyDescent="0.25">
      <c r="A178" s="52"/>
      <c r="C178" s="185"/>
      <c r="D178" s="76"/>
      <c r="E178" s="76" t="str">
        <f>IF(D178="","",IFERROR(VLOOKUP(D178,Cadastro!$C$9:$D$1009,2,FALSE),"NOT FOUND"))</f>
        <v/>
      </c>
      <c r="F178" s="76"/>
      <c r="G178" s="94"/>
      <c r="H178" s="97"/>
      <c r="I178" s="77">
        <f t="shared" si="5"/>
        <v>0</v>
      </c>
      <c r="J178" s="78" t="str">
        <f>IFERROR(IF(E178="","",VLOOKUP(D178,Saldo!$P$8:$Q$1009,2,FALSE)),"")</f>
        <v/>
      </c>
      <c r="K178" s="76"/>
      <c r="L178" s="74" t="str">
        <f t="shared" si="4"/>
        <v/>
      </c>
    </row>
    <row r="179" spans="1:12" ht="18.95" customHeight="1" x14ac:dyDescent="0.25">
      <c r="A179" s="52"/>
      <c r="C179" s="185"/>
      <c r="D179" s="76"/>
      <c r="E179" s="76" t="str">
        <f>IF(D179="","",IFERROR(VLOOKUP(D179,Cadastro!$C$9:$D$1009,2,FALSE),"NOT FOUND"))</f>
        <v/>
      </c>
      <c r="F179" s="76"/>
      <c r="G179" s="94"/>
      <c r="H179" s="97"/>
      <c r="I179" s="77">
        <f t="shared" si="5"/>
        <v>0</v>
      </c>
      <c r="J179" s="78" t="str">
        <f>IFERROR(IF(E179="","",VLOOKUP(D179,Saldo!$P$8:$Q$1009,2,FALSE)),"")</f>
        <v/>
      </c>
      <c r="K179" s="76"/>
      <c r="L179" s="74" t="str">
        <f t="shared" si="4"/>
        <v/>
      </c>
    </row>
    <row r="180" spans="1:12" ht="18.95" customHeight="1" x14ac:dyDescent="0.25">
      <c r="A180" s="52"/>
      <c r="C180" s="185"/>
      <c r="D180" s="76"/>
      <c r="E180" s="76" t="str">
        <f>IF(D180="","",IFERROR(VLOOKUP(D180,Cadastro!$C$9:$D$1009,2,FALSE),"NOT FOUND"))</f>
        <v/>
      </c>
      <c r="F180" s="76"/>
      <c r="G180" s="94"/>
      <c r="H180" s="97"/>
      <c r="I180" s="77">
        <f t="shared" si="5"/>
        <v>0</v>
      </c>
      <c r="J180" s="78" t="str">
        <f>IFERROR(IF(E180="","",VLOOKUP(D180,Saldo!$P$8:$Q$1009,2,FALSE)),"")</f>
        <v/>
      </c>
      <c r="K180" s="76"/>
      <c r="L180" s="74" t="str">
        <f t="shared" si="4"/>
        <v/>
      </c>
    </row>
    <row r="181" spans="1:12" ht="18.95" customHeight="1" x14ac:dyDescent="0.25">
      <c r="A181" s="52"/>
      <c r="C181" s="185"/>
      <c r="D181" s="76"/>
      <c r="E181" s="76" t="str">
        <f>IF(D181="","",IFERROR(VLOOKUP(D181,Cadastro!$C$9:$D$1009,2,FALSE),"NOT FOUND"))</f>
        <v/>
      </c>
      <c r="F181" s="76"/>
      <c r="G181" s="94"/>
      <c r="H181" s="97"/>
      <c r="I181" s="77">
        <f t="shared" si="5"/>
        <v>0</v>
      </c>
      <c r="J181" s="78" t="str">
        <f>IFERROR(IF(E181="","",VLOOKUP(D181,Saldo!$P$8:$Q$1009,2,FALSE)),"")</f>
        <v/>
      </c>
      <c r="K181" s="76"/>
      <c r="L181" s="74" t="str">
        <f t="shared" si="4"/>
        <v/>
      </c>
    </row>
    <row r="182" spans="1:12" ht="18.95" customHeight="1" x14ac:dyDescent="0.25">
      <c r="A182" s="52"/>
      <c r="C182" s="185"/>
      <c r="D182" s="76"/>
      <c r="E182" s="76" t="str">
        <f>IF(D182="","",IFERROR(VLOOKUP(D182,Cadastro!$C$9:$D$1009,2,FALSE),"NOT FOUND"))</f>
        <v/>
      </c>
      <c r="F182" s="76"/>
      <c r="G182" s="94"/>
      <c r="H182" s="97"/>
      <c r="I182" s="77">
        <f t="shared" si="5"/>
        <v>0</v>
      </c>
      <c r="J182" s="78" t="str">
        <f>IFERROR(IF(E182="","",VLOOKUP(D182,Saldo!$P$8:$Q$1009,2,FALSE)),"")</f>
        <v/>
      </c>
      <c r="K182" s="76"/>
      <c r="L182" s="74" t="str">
        <f t="shared" si="4"/>
        <v/>
      </c>
    </row>
    <row r="183" spans="1:12" ht="18.95" customHeight="1" x14ac:dyDescent="0.25">
      <c r="A183" s="52"/>
      <c r="C183" s="185"/>
      <c r="D183" s="76"/>
      <c r="E183" s="76" t="str">
        <f>IF(D183="","",IFERROR(VLOOKUP(D183,Cadastro!$C$9:$D$1009,2,FALSE),"NOT FOUND"))</f>
        <v/>
      </c>
      <c r="F183" s="76"/>
      <c r="G183" s="94"/>
      <c r="H183" s="97"/>
      <c r="I183" s="77">
        <f t="shared" si="5"/>
        <v>0</v>
      </c>
      <c r="J183" s="78" t="str">
        <f>IFERROR(IF(E183="","",VLOOKUP(D183,Saldo!$P$8:$Q$1009,2,FALSE)),"")</f>
        <v/>
      </c>
      <c r="K183" s="76"/>
      <c r="L183" s="74" t="str">
        <f t="shared" si="4"/>
        <v/>
      </c>
    </row>
    <row r="184" spans="1:12" ht="18.95" customHeight="1" x14ac:dyDescent="0.25">
      <c r="A184" s="52"/>
      <c r="C184" s="185"/>
      <c r="D184" s="76"/>
      <c r="E184" s="76" t="str">
        <f>IF(D184="","",IFERROR(VLOOKUP(D184,Cadastro!$C$9:$D$1009,2,FALSE),"NOT FOUND"))</f>
        <v/>
      </c>
      <c r="F184" s="76"/>
      <c r="G184" s="94"/>
      <c r="H184" s="97"/>
      <c r="I184" s="77">
        <f t="shared" si="5"/>
        <v>0</v>
      </c>
      <c r="J184" s="78" t="str">
        <f>IFERROR(IF(E184="","",VLOOKUP(D184,Saldo!$P$8:$Q$1009,2,FALSE)),"")</f>
        <v/>
      </c>
      <c r="K184" s="76"/>
      <c r="L184" s="74" t="str">
        <f t="shared" si="4"/>
        <v/>
      </c>
    </row>
    <row r="185" spans="1:12" ht="18.95" customHeight="1" x14ac:dyDescent="0.25">
      <c r="A185" s="52"/>
      <c r="C185" s="185"/>
      <c r="D185" s="76"/>
      <c r="E185" s="76" t="str">
        <f>IF(D185="","",IFERROR(VLOOKUP(D185,Cadastro!$C$9:$D$1009,2,FALSE),"NOT FOUND"))</f>
        <v/>
      </c>
      <c r="F185" s="76"/>
      <c r="G185" s="94"/>
      <c r="H185" s="97"/>
      <c r="I185" s="77">
        <f t="shared" si="5"/>
        <v>0</v>
      </c>
      <c r="J185" s="78" t="str">
        <f>IFERROR(IF(E185="","",VLOOKUP(D185,Saldo!$P$8:$Q$1009,2,FALSE)),"")</f>
        <v/>
      </c>
      <c r="K185" s="76"/>
      <c r="L185" s="74" t="str">
        <f t="shared" si="4"/>
        <v/>
      </c>
    </row>
    <row r="186" spans="1:12" ht="18.95" customHeight="1" x14ac:dyDescent="0.25">
      <c r="A186" s="52"/>
      <c r="C186" s="185"/>
      <c r="D186" s="76"/>
      <c r="E186" s="76" t="str">
        <f>IF(D186="","",IFERROR(VLOOKUP(D186,Cadastro!$C$9:$D$1009,2,FALSE),"NOT FOUND"))</f>
        <v/>
      </c>
      <c r="F186" s="76"/>
      <c r="G186" s="94"/>
      <c r="H186" s="97"/>
      <c r="I186" s="77">
        <f t="shared" si="5"/>
        <v>0</v>
      </c>
      <c r="J186" s="78" t="str">
        <f>IFERROR(IF(E186="","",VLOOKUP(D186,Saldo!$P$8:$Q$1009,2,FALSE)),"")</f>
        <v/>
      </c>
      <c r="K186" s="76"/>
      <c r="L186" s="74" t="str">
        <f t="shared" si="4"/>
        <v/>
      </c>
    </row>
    <row r="187" spans="1:12" ht="18.95" customHeight="1" x14ac:dyDescent="0.25">
      <c r="A187" s="52"/>
      <c r="C187" s="185"/>
      <c r="D187" s="76"/>
      <c r="E187" s="76" t="str">
        <f>IF(D187="","",IFERROR(VLOOKUP(D187,Cadastro!$C$9:$D$1009,2,FALSE),"NOT FOUND"))</f>
        <v/>
      </c>
      <c r="F187" s="76"/>
      <c r="G187" s="94"/>
      <c r="H187" s="97"/>
      <c r="I187" s="77">
        <f t="shared" si="5"/>
        <v>0</v>
      </c>
      <c r="J187" s="78" t="str">
        <f>IFERROR(IF(E187="","",VLOOKUP(D187,Saldo!$P$8:$Q$1009,2,FALSE)),"")</f>
        <v/>
      </c>
      <c r="K187" s="76"/>
      <c r="L187" s="74" t="str">
        <f t="shared" si="4"/>
        <v/>
      </c>
    </row>
    <row r="188" spans="1:12" ht="18.95" customHeight="1" x14ac:dyDescent="0.25">
      <c r="A188" s="52"/>
      <c r="C188" s="185"/>
      <c r="D188" s="76"/>
      <c r="E188" s="76" t="str">
        <f>IF(D188="","",IFERROR(VLOOKUP(D188,Cadastro!$C$9:$D$1009,2,FALSE),"NOT FOUND"))</f>
        <v/>
      </c>
      <c r="F188" s="76"/>
      <c r="G188" s="94"/>
      <c r="H188" s="97"/>
      <c r="I188" s="77">
        <f t="shared" si="5"/>
        <v>0</v>
      </c>
      <c r="J188" s="78" t="str">
        <f>IFERROR(IF(E188="","",VLOOKUP(D188,Saldo!$P$8:$Q$1009,2,FALSE)),"")</f>
        <v/>
      </c>
      <c r="K188" s="76"/>
      <c r="L188" s="74" t="str">
        <f t="shared" si="4"/>
        <v/>
      </c>
    </row>
    <row r="189" spans="1:12" ht="18.95" customHeight="1" x14ac:dyDescent="0.25">
      <c r="A189" s="52"/>
      <c r="C189" s="185"/>
      <c r="D189" s="76"/>
      <c r="E189" s="76" t="str">
        <f>IF(D189="","",IFERROR(VLOOKUP(D189,Cadastro!$C$9:$D$1009,2,FALSE),"NOT FOUND"))</f>
        <v/>
      </c>
      <c r="F189" s="76"/>
      <c r="G189" s="94"/>
      <c r="H189" s="97"/>
      <c r="I189" s="77">
        <f t="shared" si="5"/>
        <v>0</v>
      </c>
      <c r="J189" s="78" t="str">
        <f>IFERROR(IF(E189="","",VLOOKUP(D189,Saldo!$P$8:$Q$1009,2,FALSE)),"")</f>
        <v/>
      </c>
      <c r="K189" s="76"/>
      <c r="L189" s="74" t="str">
        <f t="shared" si="4"/>
        <v/>
      </c>
    </row>
    <row r="190" spans="1:12" ht="18.95" customHeight="1" x14ac:dyDescent="0.25">
      <c r="A190" s="52"/>
      <c r="C190" s="185"/>
      <c r="D190" s="76"/>
      <c r="E190" s="76" t="str">
        <f>IF(D190="","",IFERROR(VLOOKUP(D190,Cadastro!$C$9:$D$1009,2,FALSE),"NOT FOUND"))</f>
        <v/>
      </c>
      <c r="F190" s="76"/>
      <c r="G190" s="94"/>
      <c r="H190" s="97"/>
      <c r="I190" s="77">
        <f t="shared" si="5"/>
        <v>0</v>
      </c>
      <c r="J190" s="78" t="str">
        <f>IFERROR(IF(E190="","",VLOOKUP(D190,Saldo!$P$8:$Q$1009,2,FALSE)),"")</f>
        <v/>
      </c>
      <c r="K190" s="76"/>
      <c r="L190" s="74" t="str">
        <f t="shared" si="4"/>
        <v/>
      </c>
    </row>
    <row r="191" spans="1:12" ht="18.95" customHeight="1" x14ac:dyDescent="0.25">
      <c r="A191" s="52"/>
      <c r="C191" s="185"/>
      <c r="D191" s="76"/>
      <c r="E191" s="76" t="str">
        <f>IF(D191="","",IFERROR(VLOOKUP(D191,Cadastro!$C$9:$D$1009,2,FALSE),"NOT FOUND"))</f>
        <v/>
      </c>
      <c r="F191" s="76"/>
      <c r="G191" s="94"/>
      <c r="H191" s="97"/>
      <c r="I191" s="77">
        <f t="shared" si="5"/>
        <v>0</v>
      </c>
      <c r="J191" s="78" t="str">
        <f>IFERROR(IF(E191="","",VLOOKUP(D191,Saldo!$P$8:$Q$1009,2,FALSE)),"")</f>
        <v/>
      </c>
      <c r="K191" s="76"/>
      <c r="L191" s="74" t="str">
        <f t="shared" si="4"/>
        <v/>
      </c>
    </row>
    <row r="192" spans="1:12" ht="18.95" customHeight="1" x14ac:dyDescent="0.25">
      <c r="A192" s="52"/>
      <c r="C192" s="185"/>
      <c r="D192" s="76"/>
      <c r="E192" s="76" t="str">
        <f>IF(D192="","",IFERROR(VLOOKUP(D192,Cadastro!$C$9:$D$1009,2,FALSE),"NOT FOUND"))</f>
        <v/>
      </c>
      <c r="F192" s="76"/>
      <c r="G192" s="94"/>
      <c r="H192" s="97"/>
      <c r="I192" s="77">
        <f t="shared" si="5"/>
        <v>0</v>
      </c>
      <c r="J192" s="78" t="str">
        <f>IFERROR(IF(E192="","",VLOOKUP(D192,Saldo!$P$8:$Q$1009,2,FALSE)),"")</f>
        <v/>
      </c>
      <c r="K192" s="76"/>
      <c r="L192" s="74" t="str">
        <f t="shared" si="4"/>
        <v/>
      </c>
    </row>
    <row r="193" spans="1:12" ht="18.95" customHeight="1" x14ac:dyDescent="0.25">
      <c r="A193" s="52"/>
      <c r="C193" s="185"/>
      <c r="D193" s="76"/>
      <c r="E193" s="76" t="str">
        <f>IF(D193="","",IFERROR(VLOOKUP(D193,Cadastro!$C$9:$D$1009,2,FALSE),"NOT FOUND"))</f>
        <v/>
      </c>
      <c r="F193" s="76"/>
      <c r="G193" s="94"/>
      <c r="H193" s="97"/>
      <c r="I193" s="77">
        <f t="shared" si="5"/>
        <v>0</v>
      </c>
      <c r="J193" s="78" t="str">
        <f>IFERROR(IF(E193="","",VLOOKUP(D193,Saldo!$P$8:$Q$1009,2,FALSE)),"")</f>
        <v/>
      </c>
      <c r="K193" s="76"/>
      <c r="L193" s="74" t="str">
        <f t="shared" si="4"/>
        <v/>
      </c>
    </row>
    <row r="194" spans="1:12" ht="18.95" customHeight="1" x14ac:dyDescent="0.25">
      <c r="A194" s="52"/>
      <c r="C194" s="185"/>
      <c r="D194" s="76"/>
      <c r="E194" s="76" t="str">
        <f>IF(D194="","",IFERROR(VLOOKUP(D194,Cadastro!$C$9:$D$1009,2,FALSE),"NOT FOUND"))</f>
        <v/>
      </c>
      <c r="F194" s="76"/>
      <c r="G194" s="94"/>
      <c r="H194" s="97"/>
      <c r="I194" s="77">
        <f t="shared" si="5"/>
        <v>0</v>
      </c>
      <c r="J194" s="78" t="str">
        <f>IFERROR(IF(E194="","",VLOOKUP(D194,Saldo!$P$8:$Q$1009,2,FALSE)),"")</f>
        <v/>
      </c>
      <c r="K194" s="76"/>
      <c r="L194" s="74" t="str">
        <f t="shared" si="4"/>
        <v/>
      </c>
    </row>
    <row r="195" spans="1:12" ht="18.95" customHeight="1" x14ac:dyDescent="0.25">
      <c r="A195" s="52"/>
      <c r="C195" s="185"/>
      <c r="D195" s="76"/>
      <c r="E195" s="76" t="str">
        <f>IF(D195="","",IFERROR(VLOOKUP(D195,Cadastro!$C$9:$D$1009,2,FALSE),"NOT FOUND"))</f>
        <v/>
      </c>
      <c r="F195" s="76"/>
      <c r="G195" s="94"/>
      <c r="H195" s="97"/>
      <c r="I195" s="77">
        <f t="shared" si="5"/>
        <v>0</v>
      </c>
      <c r="J195" s="78" t="str">
        <f>IFERROR(IF(E195="","",VLOOKUP(D195,Saldo!$P$8:$Q$1009,2,FALSE)),"")</f>
        <v/>
      </c>
      <c r="K195" s="76"/>
      <c r="L195" s="74" t="str">
        <f t="shared" si="4"/>
        <v/>
      </c>
    </row>
    <row r="196" spans="1:12" ht="18.95" customHeight="1" x14ac:dyDescent="0.25">
      <c r="A196" s="52"/>
      <c r="C196" s="185"/>
      <c r="D196" s="76"/>
      <c r="E196" s="76" t="str">
        <f>IF(D196="","",IFERROR(VLOOKUP(D196,Cadastro!$C$9:$D$1009,2,FALSE),"NOT FOUND"))</f>
        <v/>
      </c>
      <c r="F196" s="76"/>
      <c r="G196" s="94"/>
      <c r="H196" s="97"/>
      <c r="I196" s="77">
        <f t="shared" si="5"/>
        <v>0</v>
      </c>
      <c r="J196" s="78" t="str">
        <f>IFERROR(IF(E196="","",VLOOKUP(D196,Saldo!$P$8:$Q$1009,2,FALSE)),"")</f>
        <v/>
      </c>
      <c r="K196" s="76"/>
      <c r="L196" s="74" t="str">
        <f t="shared" si="4"/>
        <v/>
      </c>
    </row>
    <row r="197" spans="1:12" ht="18.95" customHeight="1" x14ac:dyDescent="0.25">
      <c r="A197" s="52"/>
      <c r="C197" s="185"/>
      <c r="D197" s="76"/>
      <c r="E197" s="76" t="str">
        <f>IF(D197="","",IFERROR(VLOOKUP(D197,Cadastro!$C$9:$D$1009,2,FALSE),"NOT FOUND"))</f>
        <v/>
      </c>
      <c r="F197" s="76"/>
      <c r="G197" s="94"/>
      <c r="H197" s="97"/>
      <c r="I197" s="77">
        <f t="shared" si="5"/>
        <v>0</v>
      </c>
      <c r="J197" s="78" t="str">
        <f>IFERROR(IF(E197="","",VLOOKUP(D197,Saldo!$P$8:$Q$1009,2,FALSE)),"")</f>
        <v/>
      </c>
      <c r="K197" s="76"/>
      <c r="L197" s="74" t="str">
        <f t="shared" si="4"/>
        <v/>
      </c>
    </row>
    <row r="198" spans="1:12" ht="18.95" customHeight="1" x14ac:dyDescent="0.25">
      <c r="A198" s="52"/>
      <c r="C198" s="185"/>
      <c r="D198" s="76"/>
      <c r="E198" s="76" t="str">
        <f>IF(D198="","",IFERROR(VLOOKUP(D198,Cadastro!$C$9:$D$1009,2,FALSE),"NOT FOUND"))</f>
        <v/>
      </c>
      <c r="F198" s="76"/>
      <c r="G198" s="94"/>
      <c r="H198" s="97"/>
      <c r="I198" s="77">
        <f t="shared" si="5"/>
        <v>0</v>
      </c>
      <c r="J198" s="78" t="str">
        <f>IFERROR(IF(E198="","",VLOOKUP(D198,Saldo!$P$8:$Q$1009,2,FALSE)),"")</f>
        <v/>
      </c>
      <c r="K198" s="76"/>
      <c r="L198" s="74" t="str">
        <f t="shared" si="4"/>
        <v/>
      </c>
    </row>
    <row r="199" spans="1:12" ht="18.95" customHeight="1" x14ac:dyDescent="0.25">
      <c r="A199" s="52"/>
      <c r="C199" s="185"/>
      <c r="D199" s="76"/>
      <c r="E199" s="76" t="str">
        <f>IF(D199="","",IFERROR(VLOOKUP(D199,Cadastro!$C$9:$D$1009,2,FALSE),"NOT FOUND"))</f>
        <v/>
      </c>
      <c r="F199" s="76"/>
      <c r="G199" s="94"/>
      <c r="H199" s="97"/>
      <c r="I199" s="77">
        <f t="shared" si="5"/>
        <v>0</v>
      </c>
      <c r="J199" s="78" t="str">
        <f>IFERROR(IF(E199="","",VLOOKUP(D199,Saldo!$P$8:$Q$1009,2,FALSE)),"")</f>
        <v/>
      </c>
      <c r="K199" s="76"/>
      <c r="L199" s="74" t="str">
        <f t="shared" si="4"/>
        <v/>
      </c>
    </row>
    <row r="200" spans="1:12" ht="18.95" customHeight="1" x14ac:dyDescent="0.25">
      <c r="A200" s="52"/>
      <c r="C200" s="185"/>
      <c r="D200" s="76"/>
      <c r="E200" s="76" t="str">
        <f>IF(D200="","",IFERROR(VLOOKUP(D200,Cadastro!$C$9:$D$1009,2,FALSE),"NOT FOUND"))</f>
        <v/>
      </c>
      <c r="F200" s="76"/>
      <c r="G200" s="94"/>
      <c r="H200" s="97"/>
      <c r="I200" s="77">
        <f t="shared" si="5"/>
        <v>0</v>
      </c>
      <c r="J200" s="78" t="str">
        <f>IFERROR(IF(E200="","",VLOOKUP(D200,Saldo!$P$8:$Q$1009,2,FALSE)),"")</f>
        <v/>
      </c>
      <c r="K200" s="76"/>
      <c r="L200" s="74" t="str">
        <f t="shared" si="4"/>
        <v/>
      </c>
    </row>
    <row r="201" spans="1:12" ht="18.95" customHeight="1" x14ac:dyDescent="0.25">
      <c r="A201" s="52"/>
      <c r="C201" s="185"/>
      <c r="D201" s="76"/>
      <c r="E201" s="76" t="str">
        <f>IF(D201="","",IFERROR(VLOOKUP(D201,Cadastro!$C$9:$D$1009,2,FALSE),"NOT FOUND"))</f>
        <v/>
      </c>
      <c r="F201" s="76"/>
      <c r="G201" s="94"/>
      <c r="H201" s="97"/>
      <c r="I201" s="77">
        <f t="shared" si="5"/>
        <v>0</v>
      </c>
      <c r="J201" s="78" t="str">
        <f>IFERROR(IF(E201="","",VLOOKUP(D201,Saldo!$P$8:$Q$1009,2,FALSE)),"")</f>
        <v/>
      </c>
      <c r="K201" s="76"/>
      <c r="L201" s="74" t="str">
        <f t="shared" ref="L201:L264" si="6">IF(C201="","",MONTH(C201))</f>
        <v/>
      </c>
    </row>
    <row r="202" spans="1:12" ht="18.95" customHeight="1" x14ac:dyDescent="0.25">
      <c r="A202" s="52"/>
      <c r="C202" s="185"/>
      <c r="D202" s="76"/>
      <c r="E202" s="76" t="str">
        <f>IF(D202="","",IFERROR(VLOOKUP(D202,Cadastro!$C$9:$D$1009,2,FALSE),"NOT FOUND"))</f>
        <v/>
      </c>
      <c r="F202" s="76"/>
      <c r="G202" s="94"/>
      <c r="H202" s="97"/>
      <c r="I202" s="77">
        <f t="shared" ref="I202:I265" si="7">IFERROR(G202*H202,"Check if QTY and Value are both valid")</f>
        <v>0</v>
      </c>
      <c r="J202" s="78" t="str">
        <f>IFERROR(IF(E202="","",VLOOKUP(D202,Saldo!$P$8:$Q$1009,2,FALSE)),"")</f>
        <v/>
      </c>
      <c r="K202" s="76"/>
      <c r="L202" s="74" t="str">
        <f t="shared" si="6"/>
        <v/>
      </c>
    </row>
    <row r="203" spans="1:12" ht="18.95" customHeight="1" x14ac:dyDescent="0.25">
      <c r="A203" s="52"/>
      <c r="C203" s="185"/>
      <c r="D203" s="76"/>
      <c r="E203" s="76" t="str">
        <f>IF(D203="","",IFERROR(VLOOKUP(D203,Cadastro!$C$9:$D$1009,2,FALSE),"NOT FOUND"))</f>
        <v/>
      </c>
      <c r="F203" s="76"/>
      <c r="G203" s="94"/>
      <c r="H203" s="97"/>
      <c r="I203" s="77">
        <f t="shared" si="7"/>
        <v>0</v>
      </c>
      <c r="J203" s="78" t="str">
        <f>IFERROR(IF(E203="","",VLOOKUP(D203,Saldo!$P$8:$Q$1009,2,FALSE)),"")</f>
        <v/>
      </c>
      <c r="K203" s="76"/>
      <c r="L203" s="74" t="str">
        <f t="shared" si="6"/>
        <v/>
      </c>
    </row>
    <row r="204" spans="1:12" ht="18.95" customHeight="1" x14ac:dyDescent="0.25">
      <c r="A204" s="52"/>
      <c r="C204" s="185"/>
      <c r="D204" s="76"/>
      <c r="E204" s="76" t="str">
        <f>IF(D204="","",IFERROR(VLOOKUP(D204,Cadastro!$C$9:$D$1009,2,FALSE),"NOT FOUND"))</f>
        <v/>
      </c>
      <c r="F204" s="76"/>
      <c r="G204" s="94"/>
      <c r="H204" s="97"/>
      <c r="I204" s="77">
        <f t="shared" si="7"/>
        <v>0</v>
      </c>
      <c r="J204" s="78" t="str">
        <f>IFERROR(IF(E204="","",VLOOKUP(D204,Saldo!$P$8:$Q$1009,2,FALSE)),"")</f>
        <v/>
      </c>
      <c r="K204" s="76"/>
      <c r="L204" s="74" t="str">
        <f t="shared" si="6"/>
        <v/>
      </c>
    </row>
    <row r="205" spans="1:12" ht="18.95" customHeight="1" x14ac:dyDescent="0.25">
      <c r="A205" s="52"/>
      <c r="C205" s="185"/>
      <c r="D205" s="76"/>
      <c r="E205" s="76" t="str">
        <f>IF(D205="","",IFERROR(VLOOKUP(D205,Cadastro!$C$9:$D$1009,2,FALSE),"NOT FOUND"))</f>
        <v/>
      </c>
      <c r="F205" s="76"/>
      <c r="G205" s="94"/>
      <c r="H205" s="97"/>
      <c r="I205" s="77">
        <f t="shared" si="7"/>
        <v>0</v>
      </c>
      <c r="J205" s="78" t="str">
        <f>IFERROR(IF(E205="","",VLOOKUP(D205,Saldo!$P$8:$Q$1009,2,FALSE)),"")</f>
        <v/>
      </c>
      <c r="K205" s="76"/>
      <c r="L205" s="74" t="str">
        <f t="shared" si="6"/>
        <v/>
      </c>
    </row>
    <row r="206" spans="1:12" ht="18.95" customHeight="1" x14ac:dyDescent="0.25">
      <c r="A206" s="52"/>
      <c r="C206" s="185"/>
      <c r="D206" s="76"/>
      <c r="E206" s="76" t="str">
        <f>IF(D206="","",IFERROR(VLOOKUP(D206,Cadastro!$C$9:$D$1009,2,FALSE),"NOT FOUND"))</f>
        <v/>
      </c>
      <c r="F206" s="76"/>
      <c r="G206" s="94"/>
      <c r="H206" s="97"/>
      <c r="I206" s="77">
        <f t="shared" si="7"/>
        <v>0</v>
      </c>
      <c r="J206" s="78" t="str">
        <f>IFERROR(IF(E206="","",VLOOKUP(D206,Saldo!$P$8:$Q$1009,2,FALSE)),"")</f>
        <v/>
      </c>
      <c r="K206" s="76"/>
      <c r="L206" s="74" t="str">
        <f t="shared" si="6"/>
        <v/>
      </c>
    </row>
    <row r="207" spans="1:12" ht="18.95" customHeight="1" x14ac:dyDescent="0.25">
      <c r="A207" s="52"/>
      <c r="C207" s="185"/>
      <c r="D207" s="76"/>
      <c r="E207" s="76" t="str">
        <f>IF(D207="","",IFERROR(VLOOKUP(D207,Cadastro!$C$9:$D$1009,2,FALSE),"NOT FOUND"))</f>
        <v/>
      </c>
      <c r="F207" s="76"/>
      <c r="G207" s="94"/>
      <c r="H207" s="97"/>
      <c r="I207" s="77">
        <f t="shared" si="7"/>
        <v>0</v>
      </c>
      <c r="J207" s="78" t="str">
        <f>IFERROR(IF(E207="","",VLOOKUP(D207,Saldo!$P$8:$Q$1009,2,FALSE)),"")</f>
        <v/>
      </c>
      <c r="K207" s="76"/>
      <c r="L207" s="74" t="str">
        <f t="shared" si="6"/>
        <v/>
      </c>
    </row>
    <row r="208" spans="1:12" ht="18.95" customHeight="1" x14ac:dyDescent="0.25">
      <c r="A208" s="52"/>
      <c r="C208" s="185"/>
      <c r="D208" s="76"/>
      <c r="E208" s="76" t="str">
        <f>IF(D208="","",IFERROR(VLOOKUP(D208,Cadastro!$C$9:$D$1009,2,FALSE),"NOT FOUND"))</f>
        <v/>
      </c>
      <c r="F208" s="76"/>
      <c r="G208" s="94"/>
      <c r="H208" s="97"/>
      <c r="I208" s="77">
        <f t="shared" si="7"/>
        <v>0</v>
      </c>
      <c r="J208" s="78" t="str">
        <f>IFERROR(IF(E208="","",VLOOKUP(D208,Saldo!$P$8:$Q$1009,2,FALSE)),"")</f>
        <v/>
      </c>
      <c r="K208" s="76"/>
      <c r="L208" s="74" t="str">
        <f t="shared" si="6"/>
        <v/>
      </c>
    </row>
    <row r="209" spans="1:12" ht="18.95" customHeight="1" x14ac:dyDescent="0.25">
      <c r="A209" s="52"/>
      <c r="C209" s="185"/>
      <c r="D209" s="76"/>
      <c r="E209" s="76" t="str">
        <f>IF(D209="","",IFERROR(VLOOKUP(D209,Cadastro!$C$9:$D$1009,2,FALSE),"NOT FOUND"))</f>
        <v/>
      </c>
      <c r="F209" s="76"/>
      <c r="G209" s="94"/>
      <c r="H209" s="97"/>
      <c r="I209" s="77">
        <f t="shared" si="7"/>
        <v>0</v>
      </c>
      <c r="J209" s="78" t="str">
        <f>IFERROR(IF(E209="","",VLOOKUP(D209,Saldo!$P$8:$Q$1009,2,FALSE)),"")</f>
        <v/>
      </c>
      <c r="K209" s="76"/>
      <c r="L209" s="74" t="str">
        <f t="shared" si="6"/>
        <v/>
      </c>
    </row>
    <row r="210" spans="1:12" ht="18.95" customHeight="1" x14ac:dyDescent="0.25">
      <c r="A210" s="52"/>
      <c r="C210" s="185"/>
      <c r="D210" s="76"/>
      <c r="E210" s="76" t="str">
        <f>IF(D210="","",IFERROR(VLOOKUP(D210,Cadastro!$C$9:$D$1009,2,FALSE),"NOT FOUND"))</f>
        <v/>
      </c>
      <c r="F210" s="76"/>
      <c r="G210" s="94"/>
      <c r="H210" s="97"/>
      <c r="I210" s="77">
        <f t="shared" si="7"/>
        <v>0</v>
      </c>
      <c r="J210" s="78" t="str">
        <f>IFERROR(IF(E210="","",VLOOKUP(D210,Saldo!$P$8:$Q$1009,2,FALSE)),"")</f>
        <v/>
      </c>
      <c r="K210" s="76"/>
      <c r="L210" s="74" t="str">
        <f t="shared" si="6"/>
        <v/>
      </c>
    </row>
    <row r="211" spans="1:12" ht="18.95" customHeight="1" x14ac:dyDescent="0.25">
      <c r="A211" s="52"/>
      <c r="C211" s="185"/>
      <c r="D211" s="76"/>
      <c r="E211" s="76" t="str">
        <f>IF(D211="","",IFERROR(VLOOKUP(D211,Cadastro!$C$9:$D$1009,2,FALSE),"NOT FOUND"))</f>
        <v/>
      </c>
      <c r="F211" s="76"/>
      <c r="G211" s="94"/>
      <c r="H211" s="97"/>
      <c r="I211" s="77">
        <f t="shared" si="7"/>
        <v>0</v>
      </c>
      <c r="J211" s="78" t="str">
        <f>IFERROR(IF(E211="","",VLOOKUP(D211,Saldo!$P$8:$Q$1009,2,FALSE)),"")</f>
        <v/>
      </c>
      <c r="K211" s="76"/>
      <c r="L211" s="74" t="str">
        <f t="shared" si="6"/>
        <v/>
      </c>
    </row>
    <row r="212" spans="1:12" ht="18.95" customHeight="1" x14ac:dyDescent="0.25">
      <c r="A212" s="52"/>
      <c r="C212" s="185"/>
      <c r="D212" s="76"/>
      <c r="E212" s="76" t="str">
        <f>IF(D212="","",IFERROR(VLOOKUP(D212,Cadastro!$C$9:$D$1009,2,FALSE),"NOT FOUND"))</f>
        <v/>
      </c>
      <c r="F212" s="76"/>
      <c r="G212" s="94"/>
      <c r="H212" s="97"/>
      <c r="I212" s="77">
        <f t="shared" si="7"/>
        <v>0</v>
      </c>
      <c r="J212" s="78" t="str">
        <f>IFERROR(IF(E212="","",VLOOKUP(D212,Saldo!$P$8:$Q$1009,2,FALSE)),"")</f>
        <v/>
      </c>
      <c r="K212" s="76"/>
      <c r="L212" s="74" t="str">
        <f t="shared" si="6"/>
        <v/>
      </c>
    </row>
    <row r="213" spans="1:12" ht="18.95" customHeight="1" x14ac:dyDescent="0.25">
      <c r="A213" s="52"/>
      <c r="C213" s="185"/>
      <c r="D213" s="76"/>
      <c r="E213" s="76" t="str">
        <f>IF(D213="","",IFERROR(VLOOKUP(D213,Cadastro!$C$9:$D$1009,2,FALSE),"NOT FOUND"))</f>
        <v/>
      </c>
      <c r="F213" s="76"/>
      <c r="G213" s="94"/>
      <c r="H213" s="97"/>
      <c r="I213" s="77">
        <f t="shared" si="7"/>
        <v>0</v>
      </c>
      <c r="J213" s="78" t="str">
        <f>IFERROR(IF(E213="","",VLOOKUP(D213,Saldo!$P$8:$Q$1009,2,FALSE)),"")</f>
        <v/>
      </c>
      <c r="K213" s="76"/>
      <c r="L213" s="74" t="str">
        <f t="shared" si="6"/>
        <v/>
      </c>
    </row>
    <row r="214" spans="1:12" ht="18.95" customHeight="1" x14ac:dyDescent="0.25">
      <c r="A214" s="52"/>
      <c r="C214" s="185"/>
      <c r="D214" s="76"/>
      <c r="E214" s="76" t="str">
        <f>IF(D214="","",IFERROR(VLOOKUP(D214,Cadastro!$C$9:$D$1009,2,FALSE),"NOT FOUND"))</f>
        <v/>
      </c>
      <c r="F214" s="76"/>
      <c r="G214" s="94"/>
      <c r="H214" s="97"/>
      <c r="I214" s="77">
        <f t="shared" si="7"/>
        <v>0</v>
      </c>
      <c r="J214" s="78" t="str">
        <f>IFERROR(IF(E214="","",VLOOKUP(D214,Saldo!$P$8:$Q$1009,2,FALSE)),"")</f>
        <v/>
      </c>
      <c r="K214" s="76"/>
      <c r="L214" s="74" t="str">
        <f t="shared" si="6"/>
        <v/>
      </c>
    </row>
    <row r="215" spans="1:12" ht="18.95" customHeight="1" x14ac:dyDescent="0.25">
      <c r="A215" s="52"/>
      <c r="C215" s="185"/>
      <c r="D215" s="76"/>
      <c r="E215" s="76" t="str">
        <f>IF(D215="","",IFERROR(VLOOKUP(D215,Cadastro!$C$9:$D$1009,2,FALSE),"NOT FOUND"))</f>
        <v/>
      </c>
      <c r="F215" s="76"/>
      <c r="G215" s="94"/>
      <c r="H215" s="97"/>
      <c r="I215" s="77">
        <f t="shared" si="7"/>
        <v>0</v>
      </c>
      <c r="J215" s="78" t="str">
        <f>IFERROR(IF(E215="","",VLOOKUP(D215,Saldo!$P$8:$Q$1009,2,FALSE)),"")</f>
        <v/>
      </c>
      <c r="K215" s="76"/>
      <c r="L215" s="74" t="str">
        <f t="shared" si="6"/>
        <v/>
      </c>
    </row>
    <row r="216" spans="1:12" ht="18.95" customHeight="1" x14ac:dyDescent="0.25">
      <c r="A216" s="52"/>
      <c r="C216" s="185"/>
      <c r="D216" s="76"/>
      <c r="E216" s="76" t="str">
        <f>IF(D216="","",IFERROR(VLOOKUP(D216,Cadastro!$C$9:$D$1009,2,FALSE),"NOT FOUND"))</f>
        <v/>
      </c>
      <c r="F216" s="76"/>
      <c r="G216" s="94"/>
      <c r="H216" s="97"/>
      <c r="I216" s="77">
        <f t="shared" si="7"/>
        <v>0</v>
      </c>
      <c r="J216" s="78" t="str">
        <f>IFERROR(IF(E216="","",VLOOKUP(D216,Saldo!$P$8:$Q$1009,2,FALSE)),"")</f>
        <v/>
      </c>
      <c r="K216" s="76"/>
      <c r="L216" s="74" t="str">
        <f t="shared" si="6"/>
        <v/>
      </c>
    </row>
    <row r="217" spans="1:12" ht="18.95" customHeight="1" x14ac:dyDescent="0.25">
      <c r="A217" s="52"/>
      <c r="C217" s="185"/>
      <c r="D217" s="76"/>
      <c r="E217" s="76" t="str">
        <f>IF(D217="","",IFERROR(VLOOKUP(D217,Cadastro!$C$9:$D$1009,2,FALSE),"NOT FOUND"))</f>
        <v/>
      </c>
      <c r="F217" s="76"/>
      <c r="G217" s="94"/>
      <c r="H217" s="97"/>
      <c r="I217" s="77">
        <f t="shared" si="7"/>
        <v>0</v>
      </c>
      <c r="J217" s="78" t="str">
        <f>IFERROR(IF(E217="","",VLOOKUP(D217,Saldo!$P$8:$Q$1009,2,FALSE)),"")</f>
        <v/>
      </c>
      <c r="K217" s="76"/>
      <c r="L217" s="74" t="str">
        <f t="shared" si="6"/>
        <v/>
      </c>
    </row>
    <row r="218" spans="1:12" ht="18.95" customHeight="1" x14ac:dyDescent="0.25">
      <c r="A218" s="52"/>
      <c r="C218" s="185"/>
      <c r="D218" s="76"/>
      <c r="E218" s="76" t="str">
        <f>IF(D218="","",IFERROR(VLOOKUP(D218,Cadastro!$C$9:$D$1009,2,FALSE),"NOT FOUND"))</f>
        <v/>
      </c>
      <c r="F218" s="76"/>
      <c r="G218" s="94"/>
      <c r="H218" s="97"/>
      <c r="I218" s="77">
        <f t="shared" si="7"/>
        <v>0</v>
      </c>
      <c r="J218" s="78" t="str">
        <f>IFERROR(IF(E218="","",VLOOKUP(D218,Saldo!$P$8:$Q$1009,2,FALSE)),"")</f>
        <v/>
      </c>
      <c r="K218" s="76"/>
      <c r="L218" s="74" t="str">
        <f t="shared" si="6"/>
        <v/>
      </c>
    </row>
    <row r="219" spans="1:12" ht="18.95" customHeight="1" x14ac:dyDescent="0.25">
      <c r="A219" s="52"/>
      <c r="C219" s="185"/>
      <c r="D219" s="76"/>
      <c r="E219" s="76" t="str">
        <f>IF(D219="","",IFERROR(VLOOKUP(D219,Cadastro!$C$9:$D$1009,2,FALSE),"NOT FOUND"))</f>
        <v/>
      </c>
      <c r="F219" s="76"/>
      <c r="G219" s="94"/>
      <c r="H219" s="97"/>
      <c r="I219" s="77">
        <f t="shared" si="7"/>
        <v>0</v>
      </c>
      <c r="J219" s="78" t="str">
        <f>IFERROR(IF(E219="","",VLOOKUP(D219,Saldo!$P$8:$Q$1009,2,FALSE)),"")</f>
        <v/>
      </c>
      <c r="K219" s="76"/>
      <c r="L219" s="74" t="str">
        <f t="shared" si="6"/>
        <v/>
      </c>
    </row>
    <row r="220" spans="1:12" ht="18.95" customHeight="1" x14ac:dyDescent="0.25">
      <c r="A220" s="52"/>
      <c r="C220" s="185"/>
      <c r="D220" s="76"/>
      <c r="E220" s="76" t="str">
        <f>IF(D220="","",IFERROR(VLOOKUP(D220,Cadastro!$C$9:$D$1009,2,FALSE),"NOT FOUND"))</f>
        <v/>
      </c>
      <c r="F220" s="76"/>
      <c r="G220" s="94"/>
      <c r="H220" s="97"/>
      <c r="I220" s="77">
        <f t="shared" si="7"/>
        <v>0</v>
      </c>
      <c r="J220" s="78" t="str">
        <f>IFERROR(IF(E220="","",VLOOKUP(D220,Saldo!$P$8:$Q$1009,2,FALSE)),"")</f>
        <v/>
      </c>
      <c r="K220" s="76"/>
      <c r="L220" s="74" t="str">
        <f t="shared" si="6"/>
        <v/>
      </c>
    </row>
    <row r="221" spans="1:12" ht="18.95" customHeight="1" x14ac:dyDescent="0.25">
      <c r="A221" s="52"/>
      <c r="C221" s="185"/>
      <c r="D221" s="76"/>
      <c r="E221" s="76" t="str">
        <f>IF(D221="","",IFERROR(VLOOKUP(D221,Cadastro!$C$9:$D$1009,2,FALSE),"NOT FOUND"))</f>
        <v/>
      </c>
      <c r="F221" s="76"/>
      <c r="G221" s="94"/>
      <c r="H221" s="97"/>
      <c r="I221" s="77">
        <f t="shared" si="7"/>
        <v>0</v>
      </c>
      <c r="J221" s="78" t="str">
        <f>IFERROR(IF(E221="","",VLOOKUP(D221,Saldo!$P$8:$Q$1009,2,FALSE)),"")</f>
        <v/>
      </c>
      <c r="K221" s="76"/>
      <c r="L221" s="74" t="str">
        <f t="shared" si="6"/>
        <v/>
      </c>
    </row>
    <row r="222" spans="1:12" ht="18.95" customHeight="1" x14ac:dyDescent="0.25">
      <c r="A222" s="52"/>
      <c r="C222" s="185"/>
      <c r="D222" s="76"/>
      <c r="E222" s="76" t="str">
        <f>IF(D222="","",IFERROR(VLOOKUP(D222,Cadastro!$C$9:$D$1009,2,FALSE),"NOT FOUND"))</f>
        <v/>
      </c>
      <c r="F222" s="76"/>
      <c r="G222" s="94"/>
      <c r="H222" s="97"/>
      <c r="I222" s="77">
        <f t="shared" si="7"/>
        <v>0</v>
      </c>
      <c r="J222" s="78" t="str">
        <f>IFERROR(IF(E222="","",VLOOKUP(D222,Saldo!$P$8:$Q$1009,2,FALSE)),"")</f>
        <v/>
      </c>
      <c r="K222" s="76"/>
      <c r="L222" s="74" t="str">
        <f t="shared" si="6"/>
        <v/>
      </c>
    </row>
    <row r="223" spans="1:12" ht="18.95" customHeight="1" x14ac:dyDescent="0.25">
      <c r="A223" s="52"/>
      <c r="C223" s="185"/>
      <c r="D223" s="76"/>
      <c r="E223" s="76" t="str">
        <f>IF(D223="","",IFERROR(VLOOKUP(D223,Cadastro!$C$9:$D$1009,2,FALSE),"NOT FOUND"))</f>
        <v/>
      </c>
      <c r="F223" s="76"/>
      <c r="G223" s="94"/>
      <c r="H223" s="97"/>
      <c r="I223" s="77">
        <f t="shared" si="7"/>
        <v>0</v>
      </c>
      <c r="J223" s="78" t="str">
        <f>IFERROR(IF(E223="","",VLOOKUP(D223,Saldo!$P$8:$Q$1009,2,FALSE)),"")</f>
        <v/>
      </c>
      <c r="K223" s="76"/>
      <c r="L223" s="74" t="str">
        <f t="shared" si="6"/>
        <v/>
      </c>
    </row>
    <row r="224" spans="1:12" ht="18.95" customHeight="1" x14ac:dyDescent="0.25">
      <c r="A224" s="52"/>
      <c r="C224" s="185"/>
      <c r="D224" s="76"/>
      <c r="E224" s="76" t="str">
        <f>IF(D224="","",IFERROR(VLOOKUP(D224,Cadastro!$C$9:$D$1009,2,FALSE),"NOT FOUND"))</f>
        <v/>
      </c>
      <c r="F224" s="76"/>
      <c r="G224" s="94"/>
      <c r="H224" s="97"/>
      <c r="I224" s="77">
        <f t="shared" si="7"/>
        <v>0</v>
      </c>
      <c r="J224" s="78" t="str">
        <f>IFERROR(IF(E224="","",VLOOKUP(D224,Saldo!$P$8:$Q$1009,2,FALSE)),"")</f>
        <v/>
      </c>
      <c r="K224" s="76"/>
      <c r="L224" s="74" t="str">
        <f t="shared" si="6"/>
        <v/>
      </c>
    </row>
    <row r="225" spans="1:12" ht="18.95" customHeight="1" x14ac:dyDescent="0.25">
      <c r="A225" s="52"/>
      <c r="C225" s="185"/>
      <c r="D225" s="76"/>
      <c r="E225" s="76" t="str">
        <f>IF(D225="","",IFERROR(VLOOKUP(D225,Cadastro!$C$9:$D$1009,2,FALSE),"NOT FOUND"))</f>
        <v/>
      </c>
      <c r="F225" s="76"/>
      <c r="G225" s="94"/>
      <c r="H225" s="97"/>
      <c r="I225" s="77">
        <f t="shared" si="7"/>
        <v>0</v>
      </c>
      <c r="J225" s="78" t="str">
        <f>IFERROR(IF(E225="","",VLOOKUP(D225,Saldo!$P$8:$Q$1009,2,FALSE)),"")</f>
        <v/>
      </c>
      <c r="K225" s="76"/>
      <c r="L225" s="74" t="str">
        <f t="shared" si="6"/>
        <v/>
      </c>
    </row>
    <row r="226" spans="1:12" ht="18.95" customHeight="1" x14ac:dyDescent="0.25">
      <c r="A226" s="52"/>
      <c r="C226" s="185"/>
      <c r="D226" s="76"/>
      <c r="E226" s="76" t="str">
        <f>IF(D226="","",IFERROR(VLOOKUP(D226,Cadastro!$C$9:$D$1009,2,FALSE),"NOT FOUND"))</f>
        <v/>
      </c>
      <c r="F226" s="76"/>
      <c r="G226" s="94"/>
      <c r="H226" s="97"/>
      <c r="I226" s="77">
        <f t="shared" si="7"/>
        <v>0</v>
      </c>
      <c r="J226" s="78" t="str">
        <f>IFERROR(IF(E226="","",VLOOKUP(D226,Saldo!$P$8:$Q$1009,2,FALSE)),"")</f>
        <v/>
      </c>
      <c r="K226" s="76"/>
      <c r="L226" s="74" t="str">
        <f t="shared" si="6"/>
        <v/>
      </c>
    </row>
    <row r="227" spans="1:12" ht="18.95" customHeight="1" x14ac:dyDescent="0.25">
      <c r="A227" s="52"/>
      <c r="C227" s="185"/>
      <c r="D227" s="76"/>
      <c r="E227" s="76" t="str">
        <f>IF(D227="","",IFERROR(VLOOKUP(D227,Cadastro!$C$9:$D$1009,2,FALSE),"NOT FOUND"))</f>
        <v/>
      </c>
      <c r="F227" s="76"/>
      <c r="G227" s="94"/>
      <c r="H227" s="97"/>
      <c r="I227" s="77">
        <f t="shared" si="7"/>
        <v>0</v>
      </c>
      <c r="J227" s="78" t="str">
        <f>IFERROR(IF(E227="","",VLOOKUP(D227,Saldo!$P$8:$Q$1009,2,FALSE)),"")</f>
        <v/>
      </c>
      <c r="K227" s="76"/>
      <c r="L227" s="74" t="str">
        <f t="shared" si="6"/>
        <v/>
      </c>
    </row>
    <row r="228" spans="1:12" ht="18.95" customHeight="1" x14ac:dyDescent="0.25">
      <c r="A228" s="52"/>
      <c r="C228" s="185"/>
      <c r="D228" s="76"/>
      <c r="E228" s="76" t="str">
        <f>IF(D228="","",IFERROR(VLOOKUP(D228,Cadastro!$C$9:$D$1009,2,FALSE),"NOT FOUND"))</f>
        <v/>
      </c>
      <c r="F228" s="76"/>
      <c r="G228" s="94"/>
      <c r="H228" s="97"/>
      <c r="I228" s="77">
        <f t="shared" si="7"/>
        <v>0</v>
      </c>
      <c r="J228" s="78" t="str">
        <f>IFERROR(IF(E228="","",VLOOKUP(D228,Saldo!$P$8:$Q$1009,2,FALSE)),"")</f>
        <v/>
      </c>
      <c r="K228" s="76"/>
      <c r="L228" s="74" t="str">
        <f t="shared" si="6"/>
        <v/>
      </c>
    </row>
    <row r="229" spans="1:12" ht="18.95" customHeight="1" x14ac:dyDescent="0.25">
      <c r="A229" s="52"/>
      <c r="C229" s="185"/>
      <c r="D229" s="76"/>
      <c r="E229" s="76" t="str">
        <f>IF(D229="","",IFERROR(VLOOKUP(D229,Cadastro!$C$9:$D$1009,2,FALSE),"NOT FOUND"))</f>
        <v/>
      </c>
      <c r="F229" s="76"/>
      <c r="G229" s="94"/>
      <c r="H229" s="97"/>
      <c r="I229" s="77">
        <f t="shared" si="7"/>
        <v>0</v>
      </c>
      <c r="J229" s="78" t="str">
        <f>IFERROR(IF(E229="","",VLOOKUP(D229,Saldo!$P$8:$Q$1009,2,FALSE)),"")</f>
        <v/>
      </c>
      <c r="K229" s="76"/>
      <c r="L229" s="74" t="str">
        <f t="shared" si="6"/>
        <v/>
      </c>
    </row>
    <row r="230" spans="1:12" ht="18.95" customHeight="1" x14ac:dyDescent="0.25">
      <c r="A230" s="52"/>
      <c r="C230" s="185"/>
      <c r="D230" s="76"/>
      <c r="E230" s="76" t="str">
        <f>IF(D230="","",IFERROR(VLOOKUP(D230,Cadastro!$C$9:$D$1009,2,FALSE),"NOT FOUND"))</f>
        <v/>
      </c>
      <c r="F230" s="76"/>
      <c r="G230" s="94"/>
      <c r="H230" s="97"/>
      <c r="I230" s="77">
        <f t="shared" si="7"/>
        <v>0</v>
      </c>
      <c r="J230" s="78" t="str">
        <f>IFERROR(IF(E230="","",VLOOKUP(D230,Saldo!$P$8:$Q$1009,2,FALSE)),"")</f>
        <v/>
      </c>
      <c r="K230" s="76"/>
      <c r="L230" s="74" t="str">
        <f t="shared" si="6"/>
        <v/>
      </c>
    </row>
    <row r="231" spans="1:12" ht="18.95" customHeight="1" x14ac:dyDescent="0.25">
      <c r="A231" s="52"/>
      <c r="C231" s="185"/>
      <c r="D231" s="76"/>
      <c r="E231" s="76" t="str">
        <f>IF(D231="","",IFERROR(VLOOKUP(D231,Cadastro!$C$9:$D$1009,2,FALSE),"NOT FOUND"))</f>
        <v/>
      </c>
      <c r="F231" s="76"/>
      <c r="G231" s="94"/>
      <c r="H231" s="97"/>
      <c r="I231" s="77">
        <f t="shared" si="7"/>
        <v>0</v>
      </c>
      <c r="J231" s="78" t="str">
        <f>IFERROR(IF(E231="","",VLOOKUP(D231,Saldo!$P$8:$Q$1009,2,FALSE)),"")</f>
        <v/>
      </c>
      <c r="K231" s="76"/>
      <c r="L231" s="74" t="str">
        <f t="shared" si="6"/>
        <v/>
      </c>
    </row>
    <row r="232" spans="1:12" ht="18.95" customHeight="1" x14ac:dyDescent="0.25">
      <c r="A232" s="52"/>
      <c r="C232" s="185"/>
      <c r="D232" s="76"/>
      <c r="E232" s="76" t="str">
        <f>IF(D232="","",IFERROR(VLOOKUP(D232,Cadastro!$C$9:$D$1009,2,FALSE),"NOT FOUND"))</f>
        <v/>
      </c>
      <c r="F232" s="76"/>
      <c r="G232" s="94"/>
      <c r="H232" s="97"/>
      <c r="I232" s="77">
        <f t="shared" si="7"/>
        <v>0</v>
      </c>
      <c r="J232" s="78" t="str">
        <f>IFERROR(IF(E232="","",VLOOKUP(D232,Saldo!$P$8:$Q$1009,2,FALSE)),"")</f>
        <v/>
      </c>
      <c r="K232" s="76"/>
      <c r="L232" s="74" t="str">
        <f t="shared" si="6"/>
        <v/>
      </c>
    </row>
    <row r="233" spans="1:12" ht="18.95" customHeight="1" x14ac:dyDescent="0.25">
      <c r="A233" s="52"/>
      <c r="C233" s="185"/>
      <c r="D233" s="76"/>
      <c r="E233" s="76" t="str">
        <f>IF(D233="","",IFERROR(VLOOKUP(D233,Cadastro!$C$9:$D$1009,2,FALSE),"NOT FOUND"))</f>
        <v/>
      </c>
      <c r="F233" s="76"/>
      <c r="G233" s="94"/>
      <c r="H233" s="97"/>
      <c r="I233" s="77">
        <f t="shared" si="7"/>
        <v>0</v>
      </c>
      <c r="J233" s="78" t="str">
        <f>IFERROR(IF(E233="","",VLOOKUP(D233,Saldo!$P$8:$Q$1009,2,FALSE)),"")</f>
        <v/>
      </c>
      <c r="K233" s="76"/>
      <c r="L233" s="74" t="str">
        <f t="shared" si="6"/>
        <v/>
      </c>
    </row>
    <row r="234" spans="1:12" ht="18.95" customHeight="1" x14ac:dyDescent="0.25">
      <c r="A234" s="52"/>
      <c r="C234" s="185"/>
      <c r="D234" s="76"/>
      <c r="E234" s="76" t="str">
        <f>IF(D234="","",IFERROR(VLOOKUP(D234,Cadastro!$C$9:$D$1009,2,FALSE),"NOT FOUND"))</f>
        <v/>
      </c>
      <c r="F234" s="76"/>
      <c r="G234" s="94"/>
      <c r="H234" s="97"/>
      <c r="I234" s="77">
        <f t="shared" si="7"/>
        <v>0</v>
      </c>
      <c r="J234" s="78" t="str">
        <f>IFERROR(IF(E234="","",VLOOKUP(D234,Saldo!$P$8:$Q$1009,2,FALSE)),"")</f>
        <v/>
      </c>
      <c r="K234" s="76"/>
      <c r="L234" s="74" t="str">
        <f t="shared" si="6"/>
        <v/>
      </c>
    </row>
    <row r="235" spans="1:12" ht="18.95" customHeight="1" x14ac:dyDescent="0.25">
      <c r="A235" s="52"/>
      <c r="C235" s="185"/>
      <c r="D235" s="76"/>
      <c r="E235" s="76" t="str">
        <f>IF(D235="","",IFERROR(VLOOKUP(D235,Cadastro!$C$9:$D$1009,2,FALSE),"NOT FOUND"))</f>
        <v/>
      </c>
      <c r="F235" s="76"/>
      <c r="G235" s="94"/>
      <c r="H235" s="97"/>
      <c r="I235" s="77">
        <f t="shared" si="7"/>
        <v>0</v>
      </c>
      <c r="J235" s="78" t="str">
        <f>IFERROR(IF(E235="","",VLOOKUP(D235,Saldo!$P$8:$Q$1009,2,FALSE)),"")</f>
        <v/>
      </c>
      <c r="K235" s="76"/>
      <c r="L235" s="74" t="str">
        <f t="shared" si="6"/>
        <v/>
      </c>
    </row>
    <row r="236" spans="1:12" ht="18.95" customHeight="1" x14ac:dyDescent="0.25">
      <c r="A236" s="52"/>
      <c r="C236" s="185"/>
      <c r="D236" s="76"/>
      <c r="E236" s="76" t="str">
        <f>IF(D236="","",IFERROR(VLOOKUP(D236,Cadastro!$C$9:$D$1009,2,FALSE),"NOT FOUND"))</f>
        <v/>
      </c>
      <c r="F236" s="76"/>
      <c r="G236" s="94"/>
      <c r="H236" s="97"/>
      <c r="I236" s="77">
        <f t="shared" si="7"/>
        <v>0</v>
      </c>
      <c r="J236" s="78" t="str">
        <f>IFERROR(IF(E236="","",VLOOKUP(D236,Saldo!$P$8:$Q$1009,2,FALSE)),"")</f>
        <v/>
      </c>
      <c r="K236" s="76"/>
      <c r="L236" s="74" t="str">
        <f t="shared" si="6"/>
        <v/>
      </c>
    </row>
    <row r="237" spans="1:12" ht="18.95" customHeight="1" x14ac:dyDescent="0.25">
      <c r="A237" s="52"/>
      <c r="C237" s="185"/>
      <c r="D237" s="76"/>
      <c r="E237" s="76" t="str">
        <f>IF(D237="","",IFERROR(VLOOKUP(D237,Cadastro!$C$9:$D$1009,2,FALSE),"NOT FOUND"))</f>
        <v/>
      </c>
      <c r="F237" s="76"/>
      <c r="G237" s="94"/>
      <c r="H237" s="97"/>
      <c r="I237" s="77">
        <f t="shared" si="7"/>
        <v>0</v>
      </c>
      <c r="J237" s="78" t="str">
        <f>IFERROR(IF(E237="","",VLOOKUP(D237,Saldo!$P$8:$Q$1009,2,FALSE)),"")</f>
        <v/>
      </c>
      <c r="K237" s="76"/>
      <c r="L237" s="74" t="str">
        <f t="shared" si="6"/>
        <v/>
      </c>
    </row>
    <row r="238" spans="1:12" ht="18.95" customHeight="1" x14ac:dyDescent="0.25">
      <c r="A238" s="52"/>
      <c r="C238" s="185"/>
      <c r="D238" s="76"/>
      <c r="E238" s="76" t="str">
        <f>IF(D238="","",IFERROR(VLOOKUP(D238,Cadastro!$C$9:$D$1009,2,FALSE),"NOT FOUND"))</f>
        <v/>
      </c>
      <c r="F238" s="76"/>
      <c r="G238" s="94"/>
      <c r="H238" s="97"/>
      <c r="I238" s="77">
        <f t="shared" si="7"/>
        <v>0</v>
      </c>
      <c r="J238" s="78" t="str">
        <f>IFERROR(IF(E238="","",VLOOKUP(D238,Saldo!$P$8:$Q$1009,2,FALSE)),"")</f>
        <v/>
      </c>
      <c r="K238" s="76"/>
      <c r="L238" s="74" t="str">
        <f t="shared" si="6"/>
        <v/>
      </c>
    </row>
    <row r="239" spans="1:12" ht="18.95" customHeight="1" x14ac:dyDescent="0.25">
      <c r="A239" s="52"/>
      <c r="C239" s="185"/>
      <c r="D239" s="76"/>
      <c r="E239" s="76" t="str">
        <f>IF(D239="","",IFERROR(VLOOKUP(D239,Cadastro!$C$9:$D$1009,2,FALSE),"NOT FOUND"))</f>
        <v/>
      </c>
      <c r="F239" s="76"/>
      <c r="G239" s="94"/>
      <c r="H239" s="97"/>
      <c r="I239" s="77">
        <f t="shared" si="7"/>
        <v>0</v>
      </c>
      <c r="J239" s="78" t="str">
        <f>IFERROR(IF(E239="","",VLOOKUP(D239,Saldo!$P$8:$Q$1009,2,FALSE)),"")</f>
        <v/>
      </c>
      <c r="K239" s="76"/>
      <c r="L239" s="74" t="str">
        <f t="shared" si="6"/>
        <v/>
      </c>
    </row>
    <row r="240" spans="1:12" ht="18.95" customHeight="1" x14ac:dyDescent="0.25">
      <c r="A240" s="52"/>
      <c r="C240" s="185"/>
      <c r="D240" s="76"/>
      <c r="E240" s="76" t="str">
        <f>IF(D240="","",IFERROR(VLOOKUP(D240,Cadastro!$C$9:$D$1009,2,FALSE),"NOT FOUND"))</f>
        <v/>
      </c>
      <c r="F240" s="76"/>
      <c r="G240" s="94"/>
      <c r="H240" s="97"/>
      <c r="I240" s="77">
        <f t="shared" si="7"/>
        <v>0</v>
      </c>
      <c r="J240" s="78" t="str">
        <f>IFERROR(IF(E240="","",VLOOKUP(D240,Saldo!$P$8:$Q$1009,2,FALSE)),"")</f>
        <v/>
      </c>
      <c r="K240" s="76"/>
      <c r="L240" s="74" t="str">
        <f t="shared" si="6"/>
        <v/>
      </c>
    </row>
    <row r="241" spans="1:12" ht="18.95" customHeight="1" x14ac:dyDescent="0.25">
      <c r="A241" s="52"/>
      <c r="C241" s="185"/>
      <c r="D241" s="76"/>
      <c r="E241" s="76" t="str">
        <f>IF(D241="","",IFERROR(VLOOKUP(D241,Cadastro!$C$9:$D$1009,2,FALSE),"NOT FOUND"))</f>
        <v/>
      </c>
      <c r="F241" s="76"/>
      <c r="G241" s="94"/>
      <c r="H241" s="97"/>
      <c r="I241" s="77">
        <f t="shared" si="7"/>
        <v>0</v>
      </c>
      <c r="J241" s="78" t="str">
        <f>IFERROR(IF(E241="","",VLOOKUP(D241,Saldo!$P$8:$Q$1009,2,FALSE)),"")</f>
        <v/>
      </c>
      <c r="K241" s="76"/>
      <c r="L241" s="74" t="str">
        <f t="shared" si="6"/>
        <v/>
      </c>
    </row>
    <row r="242" spans="1:12" ht="18.95" customHeight="1" x14ac:dyDescent="0.25">
      <c r="A242" s="52"/>
      <c r="C242" s="185"/>
      <c r="D242" s="76"/>
      <c r="E242" s="76" t="str">
        <f>IF(D242="","",IFERROR(VLOOKUP(D242,Cadastro!$C$9:$D$1009,2,FALSE),"NOT FOUND"))</f>
        <v/>
      </c>
      <c r="F242" s="76"/>
      <c r="G242" s="94"/>
      <c r="H242" s="97"/>
      <c r="I242" s="77">
        <f t="shared" si="7"/>
        <v>0</v>
      </c>
      <c r="J242" s="78" t="str">
        <f>IFERROR(IF(E242="","",VLOOKUP(D242,Saldo!$P$8:$Q$1009,2,FALSE)),"")</f>
        <v/>
      </c>
      <c r="K242" s="76"/>
      <c r="L242" s="74" t="str">
        <f t="shared" si="6"/>
        <v/>
      </c>
    </row>
    <row r="243" spans="1:12" ht="18.95" customHeight="1" x14ac:dyDescent="0.25">
      <c r="A243" s="52"/>
      <c r="C243" s="185"/>
      <c r="D243" s="76"/>
      <c r="E243" s="76" t="str">
        <f>IF(D243="","",IFERROR(VLOOKUP(D243,Cadastro!$C$9:$D$1009,2,FALSE),"NOT FOUND"))</f>
        <v/>
      </c>
      <c r="F243" s="76"/>
      <c r="G243" s="94"/>
      <c r="H243" s="97"/>
      <c r="I243" s="77">
        <f t="shared" si="7"/>
        <v>0</v>
      </c>
      <c r="J243" s="78" t="str">
        <f>IFERROR(IF(E243="","",VLOOKUP(D243,Saldo!$P$8:$Q$1009,2,FALSE)),"")</f>
        <v/>
      </c>
      <c r="K243" s="76"/>
      <c r="L243" s="74" t="str">
        <f t="shared" si="6"/>
        <v/>
      </c>
    </row>
    <row r="244" spans="1:12" ht="18.95" customHeight="1" x14ac:dyDescent="0.25">
      <c r="A244" s="52"/>
      <c r="C244" s="185"/>
      <c r="D244" s="76"/>
      <c r="E244" s="76" t="str">
        <f>IF(D244="","",IFERROR(VLOOKUP(D244,Cadastro!$C$9:$D$1009,2,FALSE),"NOT FOUND"))</f>
        <v/>
      </c>
      <c r="F244" s="76"/>
      <c r="G244" s="94"/>
      <c r="H244" s="97"/>
      <c r="I244" s="77">
        <f t="shared" si="7"/>
        <v>0</v>
      </c>
      <c r="J244" s="78" t="str">
        <f>IFERROR(IF(E244="","",VLOOKUP(D244,Saldo!$P$8:$Q$1009,2,FALSE)),"")</f>
        <v/>
      </c>
      <c r="K244" s="76"/>
      <c r="L244" s="74" t="str">
        <f t="shared" si="6"/>
        <v/>
      </c>
    </row>
    <row r="245" spans="1:12" ht="18.95" customHeight="1" x14ac:dyDescent="0.25">
      <c r="A245" s="52"/>
      <c r="C245" s="185"/>
      <c r="D245" s="76"/>
      <c r="E245" s="76" t="str">
        <f>IF(D245="","",IFERROR(VLOOKUP(D245,Cadastro!$C$9:$D$1009,2,FALSE),"NOT FOUND"))</f>
        <v/>
      </c>
      <c r="F245" s="76"/>
      <c r="G245" s="94"/>
      <c r="H245" s="97"/>
      <c r="I245" s="77">
        <f t="shared" si="7"/>
        <v>0</v>
      </c>
      <c r="J245" s="78" t="str">
        <f>IFERROR(IF(E245="","",VLOOKUP(D245,Saldo!$P$8:$Q$1009,2,FALSE)),"")</f>
        <v/>
      </c>
      <c r="K245" s="76"/>
      <c r="L245" s="74" t="str">
        <f t="shared" si="6"/>
        <v/>
      </c>
    </row>
    <row r="246" spans="1:12" ht="18.95" customHeight="1" x14ac:dyDescent="0.25">
      <c r="A246" s="52"/>
      <c r="C246" s="185"/>
      <c r="D246" s="76"/>
      <c r="E246" s="76" t="str">
        <f>IF(D246="","",IFERROR(VLOOKUP(D246,Cadastro!$C$9:$D$1009,2,FALSE),"NOT FOUND"))</f>
        <v/>
      </c>
      <c r="F246" s="76"/>
      <c r="G246" s="94"/>
      <c r="H246" s="97"/>
      <c r="I246" s="77">
        <f t="shared" si="7"/>
        <v>0</v>
      </c>
      <c r="J246" s="78" t="str">
        <f>IFERROR(IF(E246="","",VLOOKUP(D246,Saldo!$P$8:$Q$1009,2,FALSE)),"")</f>
        <v/>
      </c>
      <c r="K246" s="76"/>
      <c r="L246" s="74" t="str">
        <f t="shared" si="6"/>
        <v/>
      </c>
    </row>
    <row r="247" spans="1:12" ht="18.95" customHeight="1" x14ac:dyDescent="0.25">
      <c r="A247" s="52"/>
      <c r="C247" s="185"/>
      <c r="D247" s="76"/>
      <c r="E247" s="76" t="str">
        <f>IF(D247="","",IFERROR(VLOOKUP(D247,Cadastro!$C$9:$D$1009,2,FALSE),"NOT FOUND"))</f>
        <v/>
      </c>
      <c r="F247" s="76"/>
      <c r="G247" s="94"/>
      <c r="H247" s="97"/>
      <c r="I247" s="77">
        <f t="shared" si="7"/>
        <v>0</v>
      </c>
      <c r="J247" s="78" t="str">
        <f>IFERROR(IF(E247="","",VLOOKUP(D247,Saldo!$P$8:$Q$1009,2,FALSE)),"")</f>
        <v/>
      </c>
      <c r="K247" s="76"/>
      <c r="L247" s="74" t="str">
        <f t="shared" si="6"/>
        <v/>
      </c>
    </row>
    <row r="248" spans="1:12" ht="18.95" customHeight="1" x14ac:dyDescent="0.25">
      <c r="A248" s="52"/>
      <c r="C248" s="185"/>
      <c r="D248" s="76"/>
      <c r="E248" s="76" t="str">
        <f>IF(D248="","",IFERROR(VLOOKUP(D248,Cadastro!$C$9:$D$1009,2,FALSE),"NOT FOUND"))</f>
        <v/>
      </c>
      <c r="F248" s="76"/>
      <c r="G248" s="94"/>
      <c r="H248" s="97"/>
      <c r="I248" s="77">
        <f t="shared" si="7"/>
        <v>0</v>
      </c>
      <c r="J248" s="78" t="str">
        <f>IFERROR(IF(E248="","",VLOOKUP(D248,Saldo!$P$8:$Q$1009,2,FALSE)),"")</f>
        <v/>
      </c>
      <c r="K248" s="76"/>
      <c r="L248" s="74" t="str">
        <f t="shared" si="6"/>
        <v/>
      </c>
    </row>
    <row r="249" spans="1:12" ht="18.95" customHeight="1" x14ac:dyDescent="0.25">
      <c r="A249" s="52"/>
      <c r="C249" s="185"/>
      <c r="D249" s="76"/>
      <c r="E249" s="76" t="str">
        <f>IF(D249="","",IFERROR(VLOOKUP(D249,Cadastro!$C$9:$D$1009,2,FALSE),"NOT FOUND"))</f>
        <v/>
      </c>
      <c r="F249" s="76"/>
      <c r="G249" s="94"/>
      <c r="H249" s="97"/>
      <c r="I249" s="77">
        <f t="shared" si="7"/>
        <v>0</v>
      </c>
      <c r="J249" s="78" t="str">
        <f>IFERROR(IF(E249="","",VLOOKUP(D249,Saldo!$P$8:$Q$1009,2,FALSE)),"")</f>
        <v/>
      </c>
      <c r="K249" s="76"/>
      <c r="L249" s="74" t="str">
        <f t="shared" si="6"/>
        <v/>
      </c>
    </row>
    <row r="250" spans="1:12" ht="18.95" customHeight="1" x14ac:dyDescent="0.25">
      <c r="A250" s="52"/>
      <c r="C250" s="185"/>
      <c r="D250" s="76"/>
      <c r="E250" s="76" t="str">
        <f>IF(D250="","",IFERROR(VLOOKUP(D250,Cadastro!$C$9:$D$1009,2,FALSE),"NOT FOUND"))</f>
        <v/>
      </c>
      <c r="F250" s="76"/>
      <c r="G250" s="94"/>
      <c r="H250" s="97"/>
      <c r="I250" s="77">
        <f t="shared" si="7"/>
        <v>0</v>
      </c>
      <c r="J250" s="78" t="str">
        <f>IFERROR(IF(E250="","",VLOOKUP(D250,Saldo!$P$8:$Q$1009,2,FALSE)),"")</f>
        <v/>
      </c>
      <c r="K250" s="76"/>
      <c r="L250" s="74" t="str">
        <f t="shared" si="6"/>
        <v/>
      </c>
    </row>
    <row r="251" spans="1:12" ht="18.95" customHeight="1" x14ac:dyDescent="0.25">
      <c r="A251" s="52"/>
      <c r="C251" s="185"/>
      <c r="D251" s="76"/>
      <c r="E251" s="76" t="str">
        <f>IF(D251="","",IFERROR(VLOOKUP(D251,Cadastro!$C$9:$D$1009,2,FALSE),"NOT FOUND"))</f>
        <v/>
      </c>
      <c r="F251" s="76"/>
      <c r="G251" s="94"/>
      <c r="H251" s="97"/>
      <c r="I251" s="77">
        <f t="shared" si="7"/>
        <v>0</v>
      </c>
      <c r="J251" s="78" t="str">
        <f>IFERROR(IF(E251="","",VLOOKUP(D251,Saldo!$P$8:$Q$1009,2,FALSE)),"")</f>
        <v/>
      </c>
      <c r="K251" s="76"/>
      <c r="L251" s="74" t="str">
        <f t="shared" si="6"/>
        <v/>
      </c>
    </row>
    <row r="252" spans="1:12" ht="18.95" customHeight="1" x14ac:dyDescent="0.25">
      <c r="A252" s="52"/>
      <c r="C252" s="185"/>
      <c r="D252" s="76"/>
      <c r="E252" s="76" t="str">
        <f>IF(D252="","",IFERROR(VLOOKUP(D252,Cadastro!$C$9:$D$1009,2,FALSE),"NOT FOUND"))</f>
        <v/>
      </c>
      <c r="F252" s="76"/>
      <c r="G252" s="94"/>
      <c r="H252" s="97"/>
      <c r="I252" s="77">
        <f t="shared" si="7"/>
        <v>0</v>
      </c>
      <c r="J252" s="78" t="str">
        <f>IFERROR(IF(E252="","",VLOOKUP(D252,Saldo!$P$8:$Q$1009,2,FALSE)),"")</f>
        <v/>
      </c>
      <c r="K252" s="76"/>
      <c r="L252" s="74" t="str">
        <f t="shared" si="6"/>
        <v/>
      </c>
    </row>
    <row r="253" spans="1:12" ht="18.95" customHeight="1" x14ac:dyDescent="0.25">
      <c r="A253" s="52"/>
      <c r="C253" s="185"/>
      <c r="D253" s="76"/>
      <c r="E253" s="76" t="str">
        <f>IF(D253="","",IFERROR(VLOOKUP(D253,Cadastro!$C$9:$D$1009,2,FALSE),"NOT FOUND"))</f>
        <v/>
      </c>
      <c r="F253" s="76"/>
      <c r="G253" s="94"/>
      <c r="H253" s="97"/>
      <c r="I253" s="77">
        <f t="shared" si="7"/>
        <v>0</v>
      </c>
      <c r="J253" s="78" t="str">
        <f>IFERROR(IF(E253="","",VLOOKUP(D253,Saldo!$P$8:$Q$1009,2,FALSE)),"")</f>
        <v/>
      </c>
      <c r="K253" s="76"/>
      <c r="L253" s="74" t="str">
        <f t="shared" si="6"/>
        <v/>
      </c>
    </row>
    <row r="254" spans="1:12" ht="18.95" customHeight="1" x14ac:dyDescent="0.25">
      <c r="A254" s="52"/>
      <c r="C254" s="185"/>
      <c r="D254" s="76"/>
      <c r="E254" s="76" t="str">
        <f>IF(D254="","",IFERROR(VLOOKUP(D254,Cadastro!$C$9:$D$1009,2,FALSE),"NOT FOUND"))</f>
        <v/>
      </c>
      <c r="F254" s="76"/>
      <c r="G254" s="94"/>
      <c r="H254" s="97"/>
      <c r="I254" s="77">
        <f t="shared" si="7"/>
        <v>0</v>
      </c>
      <c r="J254" s="78" t="str">
        <f>IFERROR(IF(E254="","",VLOOKUP(D254,Saldo!$P$8:$Q$1009,2,FALSE)),"")</f>
        <v/>
      </c>
      <c r="K254" s="76"/>
      <c r="L254" s="74" t="str">
        <f t="shared" si="6"/>
        <v/>
      </c>
    </row>
    <row r="255" spans="1:12" ht="18.95" customHeight="1" x14ac:dyDescent="0.25">
      <c r="A255" s="52"/>
      <c r="C255" s="185"/>
      <c r="D255" s="76"/>
      <c r="E255" s="76" t="str">
        <f>IF(D255="","",IFERROR(VLOOKUP(D255,Cadastro!$C$9:$D$1009,2,FALSE),"NOT FOUND"))</f>
        <v/>
      </c>
      <c r="F255" s="76"/>
      <c r="G255" s="94"/>
      <c r="H255" s="97"/>
      <c r="I255" s="77">
        <f t="shared" si="7"/>
        <v>0</v>
      </c>
      <c r="J255" s="78" t="str">
        <f>IFERROR(IF(E255="","",VLOOKUP(D255,Saldo!$P$8:$Q$1009,2,FALSE)),"")</f>
        <v/>
      </c>
      <c r="K255" s="76"/>
      <c r="L255" s="74" t="str">
        <f t="shared" si="6"/>
        <v/>
      </c>
    </row>
    <row r="256" spans="1:12" ht="18.95" customHeight="1" x14ac:dyDescent="0.25">
      <c r="A256" s="52"/>
      <c r="C256" s="185"/>
      <c r="D256" s="76"/>
      <c r="E256" s="76" t="str">
        <f>IF(D256="","",IFERROR(VLOOKUP(D256,Cadastro!$C$9:$D$1009,2,FALSE),"NOT FOUND"))</f>
        <v/>
      </c>
      <c r="F256" s="76"/>
      <c r="G256" s="94"/>
      <c r="H256" s="97"/>
      <c r="I256" s="77">
        <f t="shared" si="7"/>
        <v>0</v>
      </c>
      <c r="J256" s="78" t="str">
        <f>IFERROR(IF(E256="","",VLOOKUP(D256,Saldo!$P$8:$Q$1009,2,FALSE)),"")</f>
        <v/>
      </c>
      <c r="K256" s="76"/>
      <c r="L256" s="74" t="str">
        <f t="shared" si="6"/>
        <v/>
      </c>
    </row>
    <row r="257" spans="1:12" ht="18.95" customHeight="1" x14ac:dyDescent="0.25">
      <c r="A257" s="52"/>
      <c r="C257" s="185"/>
      <c r="D257" s="76"/>
      <c r="E257" s="76" t="str">
        <f>IF(D257="","",IFERROR(VLOOKUP(D257,Cadastro!$C$9:$D$1009,2,FALSE),"NOT FOUND"))</f>
        <v/>
      </c>
      <c r="F257" s="76"/>
      <c r="G257" s="94"/>
      <c r="H257" s="97"/>
      <c r="I257" s="77">
        <f t="shared" si="7"/>
        <v>0</v>
      </c>
      <c r="J257" s="78" t="str">
        <f>IFERROR(IF(E257="","",VLOOKUP(D257,Saldo!$P$8:$Q$1009,2,FALSE)),"")</f>
        <v/>
      </c>
      <c r="K257" s="76"/>
      <c r="L257" s="74" t="str">
        <f t="shared" si="6"/>
        <v/>
      </c>
    </row>
    <row r="258" spans="1:12" ht="18.95" customHeight="1" x14ac:dyDescent="0.25">
      <c r="A258" s="52"/>
      <c r="C258" s="185"/>
      <c r="D258" s="76"/>
      <c r="E258" s="76" t="str">
        <f>IF(D258="","",IFERROR(VLOOKUP(D258,Cadastro!$C$9:$D$1009,2,FALSE),"NOT FOUND"))</f>
        <v/>
      </c>
      <c r="F258" s="76"/>
      <c r="G258" s="94"/>
      <c r="H258" s="97"/>
      <c r="I258" s="77">
        <f t="shared" si="7"/>
        <v>0</v>
      </c>
      <c r="J258" s="78" t="str">
        <f>IFERROR(IF(E258="","",VLOOKUP(D258,Saldo!$P$8:$Q$1009,2,FALSE)),"")</f>
        <v/>
      </c>
      <c r="K258" s="76"/>
      <c r="L258" s="74" t="str">
        <f t="shared" si="6"/>
        <v/>
      </c>
    </row>
    <row r="259" spans="1:12" ht="18.95" customHeight="1" x14ac:dyDescent="0.25">
      <c r="A259" s="52"/>
      <c r="C259" s="185"/>
      <c r="D259" s="76"/>
      <c r="E259" s="76" t="str">
        <f>IF(D259="","",IFERROR(VLOOKUP(D259,Cadastro!$C$9:$D$1009,2,FALSE),"NOT FOUND"))</f>
        <v/>
      </c>
      <c r="F259" s="76"/>
      <c r="G259" s="94"/>
      <c r="H259" s="97"/>
      <c r="I259" s="77">
        <f t="shared" si="7"/>
        <v>0</v>
      </c>
      <c r="J259" s="78" t="str">
        <f>IFERROR(IF(E259="","",VLOOKUP(D259,Saldo!$P$8:$Q$1009,2,FALSE)),"")</f>
        <v/>
      </c>
      <c r="K259" s="76"/>
      <c r="L259" s="74" t="str">
        <f t="shared" si="6"/>
        <v/>
      </c>
    </row>
    <row r="260" spans="1:12" ht="18.95" customHeight="1" x14ac:dyDescent="0.25">
      <c r="A260" s="52"/>
      <c r="C260" s="185"/>
      <c r="D260" s="76"/>
      <c r="E260" s="76" t="str">
        <f>IF(D260="","",IFERROR(VLOOKUP(D260,Cadastro!$C$9:$D$1009,2,FALSE),"NOT FOUND"))</f>
        <v/>
      </c>
      <c r="F260" s="76"/>
      <c r="G260" s="94"/>
      <c r="H260" s="97"/>
      <c r="I260" s="77">
        <f t="shared" si="7"/>
        <v>0</v>
      </c>
      <c r="J260" s="78" t="str">
        <f>IFERROR(IF(E260="","",VLOOKUP(D260,Saldo!$P$8:$Q$1009,2,FALSE)),"")</f>
        <v/>
      </c>
      <c r="K260" s="76"/>
      <c r="L260" s="74" t="str">
        <f t="shared" si="6"/>
        <v/>
      </c>
    </row>
    <row r="261" spans="1:12" ht="18.95" customHeight="1" x14ac:dyDescent="0.25">
      <c r="A261" s="52"/>
      <c r="C261" s="185"/>
      <c r="D261" s="76"/>
      <c r="E261" s="76" t="str">
        <f>IF(D261="","",IFERROR(VLOOKUP(D261,Cadastro!$C$9:$D$1009,2,FALSE),"NOT FOUND"))</f>
        <v/>
      </c>
      <c r="F261" s="76"/>
      <c r="G261" s="94"/>
      <c r="H261" s="97"/>
      <c r="I261" s="77">
        <f t="shared" si="7"/>
        <v>0</v>
      </c>
      <c r="J261" s="78" t="str">
        <f>IFERROR(IF(E261="","",VLOOKUP(D261,Saldo!$P$8:$Q$1009,2,FALSE)),"")</f>
        <v/>
      </c>
      <c r="K261" s="76"/>
      <c r="L261" s="74" t="str">
        <f t="shared" si="6"/>
        <v/>
      </c>
    </row>
    <row r="262" spans="1:12" ht="18.95" customHeight="1" x14ac:dyDescent="0.25">
      <c r="A262" s="52"/>
      <c r="C262" s="185"/>
      <c r="D262" s="76"/>
      <c r="E262" s="76" t="str">
        <f>IF(D262="","",IFERROR(VLOOKUP(D262,Cadastro!$C$9:$D$1009,2,FALSE),"NOT FOUND"))</f>
        <v/>
      </c>
      <c r="F262" s="76"/>
      <c r="G262" s="94"/>
      <c r="H262" s="97"/>
      <c r="I262" s="77">
        <f t="shared" si="7"/>
        <v>0</v>
      </c>
      <c r="J262" s="78" t="str">
        <f>IFERROR(IF(E262="","",VLOOKUP(D262,Saldo!$P$8:$Q$1009,2,FALSE)),"")</f>
        <v/>
      </c>
      <c r="K262" s="76"/>
      <c r="L262" s="74" t="str">
        <f t="shared" si="6"/>
        <v/>
      </c>
    </row>
    <row r="263" spans="1:12" ht="18.95" customHeight="1" x14ac:dyDescent="0.25">
      <c r="A263" s="52"/>
      <c r="C263" s="185"/>
      <c r="D263" s="76"/>
      <c r="E263" s="76" t="str">
        <f>IF(D263="","",IFERROR(VLOOKUP(D263,Cadastro!$C$9:$D$1009,2,FALSE),"NOT FOUND"))</f>
        <v/>
      </c>
      <c r="F263" s="76"/>
      <c r="G263" s="94"/>
      <c r="H263" s="97"/>
      <c r="I263" s="77">
        <f t="shared" si="7"/>
        <v>0</v>
      </c>
      <c r="J263" s="78" t="str">
        <f>IFERROR(IF(E263="","",VLOOKUP(D263,Saldo!$P$8:$Q$1009,2,FALSE)),"")</f>
        <v/>
      </c>
      <c r="K263" s="76"/>
      <c r="L263" s="74" t="str">
        <f t="shared" si="6"/>
        <v/>
      </c>
    </row>
    <row r="264" spans="1:12" ht="18.95" customHeight="1" x14ac:dyDescent="0.25">
      <c r="A264" s="52"/>
      <c r="C264" s="185"/>
      <c r="D264" s="76"/>
      <c r="E264" s="76" t="str">
        <f>IF(D264="","",IFERROR(VLOOKUP(D264,Cadastro!$C$9:$D$1009,2,FALSE),"NOT FOUND"))</f>
        <v/>
      </c>
      <c r="F264" s="76"/>
      <c r="G264" s="94"/>
      <c r="H264" s="97"/>
      <c r="I264" s="77">
        <f t="shared" si="7"/>
        <v>0</v>
      </c>
      <c r="J264" s="78" t="str">
        <f>IFERROR(IF(E264="","",VLOOKUP(D264,Saldo!$P$8:$Q$1009,2,FALSE)),"")</f>
        <v/>
      </c>
      <c r="K264" s="76"/>
      <c r="L264" s="74" t="str">
        <f t="shared" si="6"/>
        <v/>
      </c>
    </row>
    <row r="265" spans="1:12" ht="18.95" customHeight="1" x14ac:dyDescent="0.25">
      <c r="A265" s="52"/>
      <c r="C265" s="185"/>
      <c r="D265" s="76"/>
      <c r="E265" s="76" t="str">
        <f>IF(D265="","",IFERROR(VLOOKUP(D265,Cadastro!$C$9:$D$1009,2,FALSE),"NOT FOUND"))</f>
        <v/>
      </c>
      <c r="F265" s="76"/>
      <c r="G265" s="94"/>
      <c r="H265" s="97"/>
      <c r="I265" s="77">
        <f t="shared" si="7"/>
        <v>0</v>
      </c>
      <c r="J265" s="78" t="str">
        <f>IFERROR(IF(E265="","",VLOOKUP(D265,Saldo!$P$8:$Q$1009,2,FALSE)),"")</f>
        <v/>
      </c>
      <c r="K265" s="76"/>
      <c r="L265" s="74" t="str">
        <f t="shared" ref="L265:L328" si="8">IF(C265="","",MONTH(C265))</f>
        <v/>
      </c>
    </row>
    <row r="266" spans="1:12" ht="18.95" customHeight="1" x14ac:dyDescent="0.25">
      <c r="A266" s="52"/>
      <c r="C266" s="185"/>
      <c r="D266" s="76"/>
      <c r="E266" s="76" t="str">
        <f>IF(D266="","",IFERROR(VLOOKUP(D266,Cadastro!$C$9:$D$1009,2,FALSE),"NOT FOUND"))</f>
        <v/>
      </c>
      <c r="F266" s="76"/>
      <c r="G266" s="94"/>
      <c r="H266" s="97"/>
      <c r="I266" s="77">
        <f t="shared" ref="I266:I329" si="9">IFERROR(G266*H266,"Check if QTY and Value are both valid")</f>
        <v>0</v>
      </c>
      <c r="J266" s="78" t="str">
        <f>IFERROR(IF(E266="","",VLOOKUP(D266,Saldo!$P$8:$Q$1009,2,FALSE)),"")</f>
        <v/>
      </c>
      <c r="K266" s="76"/>
      <c r="L266" s="74" t="str">
        <f t="shared" si="8"/>
        <v/>
      </c>
    </row>
    <row r="267" spans="1:12" ht="18.95" customHeight="1" x14ac:dyDescent="0.25">
      <c r="A267" s="52"/>
      <c r="C267" s="185"/>
      <c r="D267" s="76"/>
      <c r="E267" s="76" t="str">
        <f>IF(D267="","",IFERROR(VLOOKUP(D267,Cadastro!$C$9:$D$1009,2,FALSE),"NOT FOUND"))</f>
        <v/>
      </c>
      <c r="F267" s="76"/>
      <c r="G267" s="94"/>
      <c r="H267" s="97"/>
      <c r="I267" s="77">
        <f t="shared" si="9"/>
        <v>0</v>
      </c>
      <c r="J267" s="78" t="str">
        <f>IFERROR(IF(E267="","",VLOOKUP(D267,Saldo!$P$8:$Q$1009,2,FALSE)),"")</f>
        <v/>
      </c>
      <c r="K267" s="76"/>
      <c r="L267" s="74" t="str">
        <f t="shared" si="8"/>
        <v/>
      </c>
    </row>
    <row r="268" spans="1:12" ht="18.95" customHeight="1" x14ac:dyDescent="0.25">
      <c r="A268" s="52"/>
      <c r="C268" s="185"/>
      <c r="D268" s="76"/>
      <c r="E268" s="76" t="str">
        <f>IF(D268="","",IFERROR(VLOOKUP(D268,Cadastro!$C$9:$D$1009,2,FALSE),"NOT FOUND"))</f>
        <v/>
      </c>
      <c r="F268" s="76"/>
      <c r="G268" s="94"/>
      <c r="H268" s="97"/>
      <c r="I268" s="77">
        <f t="shared" si="9"/>
        <v>0</v>
      </c>
      <c r="J268" s="78" t="str">
        <f>IFERROR(IF(E268="","",VLOOKUP(D268,Saldo!$P$8:$Q$1009,2,FALSE)),"")</f>
        <v/>
      </c>
      <c r="K268" s="76"/>
      <c r="L268" s="74" t="str">
        <f t="shared" si="8"/>
        <v/>
      </c>
    </row>
    <row r="269" spans="1:12" ht="18.95" customHeight="1" x14ac:dyDescent="0.25">
      <c r="A269" s="52"/>
      <c r="C269" s="185"/>
      <c r="D269" s="76"/>
      <c r="E269" s="76" t="str">
        <f>IF(D269="","",IFERROR(VLOOKUP(D269,Cadastro!$C$9:$D$1009,2,FALSE),"NOT FOUND"))</f>
        <v/>
      </c>
      <c r="F269" s="76"/>
      <c r="G269" s="94"/>
      <c r="H269" s="97"/>
      <c r="I269" s="77">
        <f t="shared" si="9"/>
        <v>0</v>
      </c>
      <c r="J269" s="78" t="str">
        <f>IFERROR(IF(E269="","",VLOOKUP(D269,Saldo!$P$8:$Q$1009,2,FALSE)),"")</f>
        <v/>
      </c>
      <c r="K269" s="76"/>
      <c r="L269" s="74" t="str">
        <f t="shared" si="8"/>
        <v/>
      </c>
    </row>
    <row r="270" spans="1:12" ht="18.95" customHeight="1" x14ac:dyDescent="0.25">
      <c r="A270" s="52"/>
      <c r="C270" s="185"/>
      <c r="D270" s="76"/>
      <c r="E270" s="76" t="str">
        <f>IF(D270="","",IFERROR(VLOOKUP(D270,Cadastro!$C$9:$D$1009,2,FALSE),"NOT FOUND"))</f>
        <v/>
      </c>
      <c r="F270" s="76"/>
      <c r="G270" s="94"/>
      <c r="H270" s="97"/>
      <c r="I270" s="77">
        <f t="shared" si="9"/>
        <v>0</v>
      </c>
      <c r="J270" s="78" t="str">
        <f>IFERROR(IF(E270="","",VLOOKUP(D270,Saldo!$P$8:$Q$1009,2,FALSE)),"")</f>
        <v/>
      </c>
      <c r="K270" s="76"/>
      <c r="L270" s="74" t="str">
        <f t="shared" si="8"/>
        <v/>
      </c>
    </row>
    <row r="271" spans="1:12" ht="18.95" customHeight="1" x14ac:dyDescent="0.25">
      <c r="A271" s="52"/>
      <c r="C271" s="185"/>
      <c r="D271" s="76"/>
      <c r="E271" s="76" t="str">
        <f>IF(D271="","",IFERROR(VLOOKUP(D271,Cadastro!$C$9:$D$1009,2,FALSE),"NOT FOUND"))</f>
        <v/>
      </c>
      <c r="F271" s="76"/>
      <c r="G271" s="94"/>
      <c r="H271" s="97"/>
      <c r="I271" s="77">
        <f t="shared" si="9"/>
        <v>0</v>
      </c>
      <c r="J271" s="78" t="str">
        <f>IFERROR(IF(E271="","",VLOOKUP(D271,Saldo!$P$8:$Q$1009,2,FALSE)),"")</f>
        <v/>
      </c>
      <c r="K271" s="76"/>
      <c r="L271" s="74" t="str">
        <f t="shared" si="8"/>
        <v/>
      </c>
    </row>
    <row r="272" spans="1:12" ht="18.95" customHeight="1" x14ac:dyDescent="0.25">
      <c r="A272" s="52"/>
      <c r="C272" s="185"/>
      <c r="D272" s="76"/>
      <c r="E272" s="76" t="str">
        <f>IF(D272="","",IFERROR(VLOOKUP(D272,Cadastro!$C$9:$D$1009,2,FALSE),"NOT FOUND"))</f>
        <v/>
      </c>
      <c r="F272" s="76"/>
      <c r="G272" s="94"/>
      <c r="H272" s="97"/>
      <c r="I272" s="77">
        <f t="shared" si="9"/>
        <v>0</v>
      </c>
      <c r="J272" s="78" t="str">
        <f>IFERROR(IF(E272="","",VLOOKUP(D272,Saldo!$P$8:$Q$1009,2,FALSE)),"")</f>
        <v/>
      </c>
      <c r="K272" s="76"/>
      <c r="L272" s="74" t="str">
        <f t="shared" si="8"/>
        <v/>
      </c>
    </row>
    <row r="273" spans="1:12" ht="18.95" customHeight="1" x14ac:dyDescent="0.25">
      <c r="A273" s="52"/>
      <c r="C273" s="185"/>
      <c r="D273" s="76"/>
      <c r="E273" s="76" t="str">
        <f>IF(D273="","",IFERROR(VLOOKUP(D273,Cadastro!$C$9:$D$1009,2,FALSE),"NOT FOUND"))</f>
        <v/>
      </c>
      <c r="F273" s="76"/>
      <c r="G273" s="94"/>
      <c r="H273" s="97"/>
      <c r="I273" s="77">
        <f t="shared" si="9"/>
        <v>0</v>
      </c>
      <c r="J273" s="78" t="str">
        <f>IFERROR(IF(E273="","",VLOOKUP(D273,Saldo!$P$8:$Q$1009,2,FALSE)),"")</f>
        <v/>
      </c>
      <c r="K273" s="76"/>
      <c r="L273" s="74" t="str">
        <f t="shared" si="8"/>
        <v/>
      </c>
    </row>
    <row r="274" spans="1:12" ht="18.95" customHeight="1" x14ac:dyDescent="0.25">
      <c r="A274" s="52"/>
      <c r="C274" s="185"/>
      <c r="D274" s="76"/>
      <c r="E274" s="76" t="str">
        <f>IF(D274="","",IFERROR(VLOOKUP(D274,Cadastro!$C$9:$D$1009,2,FALSE),"NOT FOUND"))</f>
        <v/>
      </c>
      <c r="F274" s="76"/>
      <c r="G274" s="94"/>
      <c r="H274" s="97"/>
      <c r="I274" s="77">
        <f t="shared" si="9"/>
        <v>0</v>
      </c>
      <c r="J274" s="78" t="str">
        <f>IFERROR(IF(E274="","",VLOOKUP(D274,Saldo!$P$8:$Q$1009,2,FALSE)),"")</f>
        <v/>
      </c>
      <c r="K274" s="76"/>
      <c r="L274" s="74" t="str">
        <f t="shared" si="8"/>
        <v/>
      </c>
    </row>
    <row r="275" spans="1:12" ht="18.95" customHeight="1" x14ac:dyDescent="0.25">
      <c r="A275" s="52"/>
      <c r="C275" s="185"/>
      <c r="D275" s="76"/>
      <c r="E275" s="76" t="str">
        <f>IF(D275="","",IFERROR(VLOOKUP(D275,Cadastro!$C$9:$D$1009,2,FALSE),"NOT FOUND"))</f>
        <v/>
      </c>
      <c r="F275" s="76"/>
      <c r="G275" s="94"/>
      <c r="H275" s="97"/>
      <c r="I275" s="77">
        <f t="shared" si="9"/>
        <v>0</v>
      </c>
      <c r="J275" s="78" t="str">
        <f>IFERROR(IF(E275="","",VLOOKUP(D275,Saldo!$P$8:$Q$1009,2,FALSE)),"")</f>
        <v/>
      </c>
      <c r="K275" s="76"/>
      <c r="L275" s="74" t="str">
        <f t="shared" si="8"/>
        <v/>
      </c>
    </row>
    <row r="276" spans="1:12" ht="18.95" customHeight="1" x14ac:dyDescent="0.25">
      <c r="A276" s="52"/>
      <c r="C276" s="185"/>
      <c r="D276" s="76"/>
      <c r="E276" s="76" t="str">
        <f>IF(D276="","",IFERROR(VLOOKUP(D276,Cadastro!$C$9:$D$1009,2,FALSE),"NOT FOUND"))</f>
        <v/>
      </c>
      <c r="F276" s="76"/>
      <c r="G276" s="94"/>
      <c r="H276" s="97"/>
      <c r="I276" s="77">
        <f t="shared" si="9"/>
        <v>0</v>
      </c>
      <c r="J276" s="78" t="str">
        <f>IFERROR(IF(E276="","",VLOOKUP(D276,Saldo!$P$8:$Q$1009,2,FALSE)),"")</f>
        <v/>
      </c>
      <c r="K276" s="76"/>
      <c r="L276" s="74" t="str">
        <f t="shared" si="8"/>
        <v/>
      </c>
    </row>
    <row r="277" spans="1:12" ht="18.95" customHeight="1" x14ac:dyDescent="0.25">
      <c r="A277" s="52"/>
      <c r="C277" s="185"/>
      <c r="D277" s="76"/>
      <c r="E277" s="76" t="str">
        <f>IF(D277="","",IFERROR(VLOOKUP(D277,Cadastro!$C$9:$D$1009,2,FALSE),"NOT FOUND"))</f>
        <v/>
      </c>
      <c r="F277" s="76"/>
      <c r="G277" s="94"/>
      <c r="H277" s="97"/>
      <c r="I277" s="77">
        <f t="shared" si="9"/>
        <v>0</v>
      </c>
      <c r="J277" s="78" t="str">
        <f>IFERROR(IF(E277="","",VLOOKUP(D277,Saldo!$P$8:$Q$1009,2,FALSE)),"")</f>
        <v/>
      </c>
      <c r="K277" s="76"/>
      <c r="L277" s="74" t="str">
        <f t="shared" si="8"/>
        <v/>
      </c>
    </row>
    <row r="278" spans="1:12" ht="18.95" customHeight="1" x14ac:dyDescent="0.25">
      <c r="A278" s="52"/>
      <c r="C278" s="185"/>
      <c r="D278" s="76"/>
      <c r="E278" s="76" t="str">
        <f>IF(D278="","",IFERROR(VLOOKUP(D278,Cadastro!$C$9:$D$1009,2,FALSE),"NOT FOUND"))</f>
        <v/>
      </c>
      <c r="F278" s="76"/>
      <c r="G278" s="94"/>
      <c r="H278" s="97"/>
      <c r="I278" s="77">
        <f t="shared" si="9"/>
        <v>0</v>
      </c>
      <c r="J278" s="78" t="str">
        <f>IFERROR(IF(E278="","",VLOOKUP(D278,Saldo!$P$8:$Q$1009,2,FALSE)),"")</f>
        <v/>
      </c>
      <c r="K278" s="76"/>
      <c r="L278" s="74" t="str">
        <f t="shared" si="8"/>
        <v/>
      </c>
    </row>
    <row r="279" spans="1:12" ht="18.95" customHeight="1" x14ac:dyDescent="0.25">
      <c r="A279" s="52"/>
      <c r="C279" s="185"/>
      <c r="D279" s="76"/>
      <c r="E279" s="76" t="str">
        <f>IF(D279="","",IFERROR(VLOOKUP(D279,Cadastro!$C$9:$D$1009,2,FALSE),"NOT FOUND"))</f>
        <v/>
      </c>
      <c r="F279" s="76"/>
      <c r="G279" s="94"/>
      <c r="H279" s="97"/>
      <c r="I279" s="77">
        <f t="shared" si="9"/>
        <v>0</v>
      </c>
      <c r="J279" s="78" t="str">
        <f>IFERROR(IF(E279="","",VLOOKUP(D279,Saldo!$P$8:$Q$1009,2,FALSE)),"")</f>
        <v/>
      </c>
      <c r="K279" s="76"/>
      <c r="L279" s="74" t="str">
        <f t="shared" si="8"/>
        <v/>
      </c>
    </row>
    <row r="280" spans="1:12" ht="18.95" customHeight="1" x14ac:dyDescent="0.25">
      <c r="A280" s="52"/>
      <c r="C280" s="185"/>
      <c r="D280" s="76"/>
      <c r="E280" s="76" t="str">
        <f>IF(D280="","",IFERROR(VLOOKUP(D280,Cadastro!$C$9:$D$1009,2,FALSE),"NOT FOUND"))</f>
        <v/>
      </c>
      <c r="F280" s="76"/>
      <c r="G280" s="94"/>
      <c r="H280" s="97"/>
      <c r="I280" s="77">
        <f t="shared" si="9"/>
        <v>0</v>
      </c>
      <c r="J280" s="78" t="str">
        <f>IFERROR(IF(E280="","",VLOOKUP(D280,Saldo!$P$8:$Q$1009,2,FALSE)),"")</f>
        <v/>
      </c>
      <c r="K280" s="76"/>
      <c r="L280" s="74" t="str">
        <f t="shared" si="8"/>
        <v/>
      </c>
    </row>
    <row r="281" spans="1:12" ht="18.95" customHeight="1" x14ac:dyDescent="0.25">
      <c r="A281" s="52"/>
      <c r="C281" s="185"/>
      <c r="D281" s="76"/>
      <c r="E281" s="76" t="str">
        <f>IF(D281="","",IFERROR(VLOOKUP(D281,Cadastro!$C$9:$D$1009,2,FALSE),"NOT FOUND"))</f>
        <v/>
      </c>
      <c r="F281" s="76"/>
      <c r="G281" s="94"/>
      <c r="H281" s="97"/>
      <c r="I281" s="77">
        <f t="shared" si="9"/>
        <v>0</v>
      </c>
      <c r="J281" s="78" t="str">
        <f>IFERROR(IF(E281="","",VLOOKUP(D281,Saldo!$P$8:$Q$1009,2,FALSE)),"")</f>
        <v/>
      </c>
      <c r="K281" s="76"/>
      <c r="L281" s="74" t="str">
        <f t="shared" si="8"/>
        <v/>
      </c>
    </row>
    <row r="282" spans="1:12" ht="18.95" customHeight="1" x14ac:dyDescent="0.25">
      <c r="A282" s="52"/>
      <c r="C282" s="185"/>
      <c r="D282" s="76"/>
      <c r="E282" s="76" t="str">
        <f>IF(D282="","",IFERROR(VLOOKUP(D282,Cadastro!$C$9:$D$1009,2,FALSE),"NOT FOUND"))</f>
        <v/>
      </c>
      <c r="F282" s="76"/>
      <c r="G282" s="94"/>
      <c r="H282" s="97"/>
      <c r="I282" s="77">
        <f t="shared" si="9"/>
        <v>0</v>
      </c>
      <c r="J282" s="78" t="str">
        <f>IFERROR(IF(E282="","",VLOOKUP(D282,Saldo!$P$8:$Q$1009,2,FALSE)),"")</f>
        <v/>
      </c>
      <c r="K282" s="76"/>
      <c r="L282" s="74" t="str">
        <f t="shared" si="8"/>
        <v/>
      </c>
    </row>
    <row r="283" spans="1:12" ht="18.95" customHeight="1" x14ac:dyDescent="0.25">
      <c r="A283" s="52"/>
      <c r="C283" s="185"/>
      <c r="D283" s="76"/>
      <c r="E283" s="76" t="str">
        <f>IF(D283="","",IFERROR(VLOOKUP(D283,Cadastro!$C$9:$D$1009,2,FALSE),"NOT FOUND"))</f>
        <v/>
      </c>
      <c r="F283" s="76"/>
      <c r="G283" s="94"/>
      <c r="H283" s="97"/>
      <c r="I283" s="77">
        <f t="shared" si="9"/>
        <v>0</v>
      </c>
      <c r="J283" s="78" t="str">
        <f>IFERROR(IF(E283="","",VLOOKUP(D283,Saldo!$P$8:$Q$1009,2,FALSE)),"")</f>
        <v/>
      </c>
      <c r="K283" s="76"/>
      <c r="L283" s="74" t="str">
        <f t="shared" si="8"/>
        <v/>
      </c>
    </row>
    <row r="284" spans="1:12" ht="18.95" customHeight="1" x14ac:dyDescent="0.25">
      <c r="A284" s="52"/>
      <c r="C284" s="185"/>
      <c r="D284" s="76"/>
      <c r="E284" s="76" t="str">
        <f>IF(D284="","",IFERROR(VLOOKUP(D284,Cadastro!$C$9:$D$1009,2,FALSE),"NOT FOUND"))</f>
        <v/>
      </c>
      <c r="F284" s="76"/>
      <c r="G284" s="94"/>
      <c r="H284" s="97"/>
      <c r="I284" s="77">
        <f t="shared" si="9"/>
        <v>0</v>
      </c>
      <c r="J284" s="78" t="str">
        <f>IFERROR(IF(E284="","",VLOOKUP(D284,Saldo!$P$8:$Q$1009,2,FALSE)),"")</f>
        <v/>
      </c>
      <c r="K284" s="76"/>
      <c r="L284" s="74" t="str">
        <f t="shared" si="8"/>
        <v/>
      </c>
    </row>
    <row r="285" spans="1:12" ht="18.95" customHeight="1" x14ac:dyDescent="0.25">
      <c r="A285" s="52"/>
      <c r="C285" s="185"/>
      <c r="D285" s="76"/>
      <c r="E285" s="76" t="str">
        <f>IF(D285="","",IFERROR(VLOOKUP(D285,Cadastro!$C$9:$D$1009,2,FALSE),"NOT FOUND"))</f>
        <v/>
      </c>
      <c r="F285" s="76"/>
      <c r="G285" s="94"/>
      <c r="H285" s="97"/>
      <c r="I285" s="77">
        <f t="shared" si="9"/>
        <v>0</v>
      </c>
      <c r="J285" s="78" t="str">
        <f>IFERROR(IF(E285="","",VLOOKUP(D285,Saldo!$P$8:$Q$1009,2,FALSE)),"")</f>
        <v/>
      </c>
      <c r="K285" s="76"/>
      <c r="L285" s="74" t="str">
        <f t="shared" si="8"/>
        <v/>
      </c>
    </row>
    <row r="286" spans="1:12" ht="18.95" customHeight="1" x14ac:dyDescent="0.25">
      <c r="A286" s="52"/>
      <c r="C286" s="185"/>
      <c r="D286" s="76"/>
      <c r="E286" s="76" t="str">
        <f>IF(D286="","",IFERROR(VLOOKUP(D286,Cadastro!$C$9:$D$1009,2,FALSE),"NOT FOUND"))</f>
        <v/>
      </c>
      <c r="F286" s="76"/>
      <c r="G286" s="94"/>
      <c r="H286" s="97"/>
      <c r="I286" s="77">
        <f t="shared" si="9"/>
        <v>0</v>
      </c>
      <c r="J286" s="78" t="str">
        <f>IFERROR(IF(E286="","",VLOOKUP(D286,Saldo!$P$8:$Q$1009,2,FALSE)),"")</f>
        <v/>
      </c>
      <c r="K286" s="76"/>
      <c r="L286" s="74" t="str">
        <f t="shared" si="8"/>
        <v/>
      </c>
    </row>
    <row r="287" spans="1:12" ht="18.95" customHeight="1" x14ac:dyDescent="0.25">
      <c r="A287" s="52"/>
      <c r="C287" s="185"/>
      <c r="D287" s="76"/>
      <c r="E287" s="76" t="str">
        <f>IF(D287="","",IFERROR(VLOOKUP(D287,Cadastro!$C$9:$D$1009,2,FALSE),"NOT FOUND"))</f>
        <v/>
      </c>
      <c r="F287" s="76"/>
      <c r="G287" s="94"/>
      <c r="H287" s="97"/>
      <c r="I287" s="77">
        <f t="shared" si="9"/>
        <v>0</v>
      </c>
      <c r="J287" s="78" t="str">
        <f>IFERROR(IF(E287="","",VLOOKUP(D287,Saldo!$P$8:$Q$1009,2,FALSE)),"")</f>
        <v/>
      </c>
      <c r="K287" s="76"/>
      <c r="L287" s="74" t="str">
        <f t="shared" si="8"/>
        <v/>
      </c>
    </row>
    <row r="288" spans="1:12" ht="18.95" customHeight="1" x14ac:dyDescent="0.25">
      <c r="A288" s="52"/>
      <c r="C288" s="185"/>
      <c r="D288" s="76"/>
      <c r="E288" s="76" t="str">
        <f>IF(D288="","",IFERROR(VLOOKUP(D288,Cadastro!$C$9:$D$1009,2,FALSE),"NOT FOUND"))</f>
        <v/>
      </c>
      <c r="F288" s="76"/>
      <c r="G288" s="94"/>
      <c r="H288" s="97"/>
      <c r="I288" s="77">
        <f t="shared" si="9"/>
        <v>0</v>
      </c>
      <c r="J288" s="78" t="str">
        <f>IFERROR(IF(E288="","",VLOOKUP(D288,Saldo!$P$8:$Q$1009,2,FALSE)),"")</f>
        <v/>
      </c>
      <c r="K288" s="76"/>
      <c r="L288" s="74" t="str">
        <f t="shared" si="8"/>
        <v/>
      </c>
    </row>
    <row r="289" spans="1:12" ht="18.95" customHeight="1" x14ac:dyDescent="0.25">
      <c r="A289" s="52"/>
      <c r="C289" s="185"/>
      <c r="D289" s="76"/>
      <c r="E289" s="76" t="str">
        <f>IF(D289="","",IFERROR(VLOOKUP(D289,Cadastro!$C$9:$D$1009,2,FALSE),"NOT FOUND"))</f>
        <v/>
      </c>
      <c r="F289" s="76"/>
      <c r="G289" s="94"/>
      <c r="H289" s="97"/>
      <c r="I289" s="77">
        <f t="shared" si="9"/>
        <v>0</v>
      </c>
      <c r="J289" s="78" t="str">
        <f>IFERROR(IF(E289="","",VLOOKUP(D289,Saldo!$P$8:$Q$1009,2,FALSE)),"")</f>
        <v/>
      </c>
      <c r="K289" s="76"/>
      <c r="L289" s="74" t="str">
        <f t="shared" si="8"/>
        <v/>
      </c>
    </row>
    <row r="290" spans="1:12" ht="18.95" customHeight="1" x14ac:dyDescent="0.25">
      <c r="A290" s="52"/>
      <c r="C290" s="185"/>
      <c r="D290" s="76"/>
      <c r="E290" s="76" t="str">
        <f>IF(D290="","",IFERROR(VLOOKUP(D290,Cadastro!$C$9:$D$1009,2,FALSE),"NOT FOUND"))</f>
        <v/>
      </c>
      <c r="F290" s="76"/>
      <c r="G290" s="94"/>
      <c r="H290" s="97"/>
      <c r="I290" s="77">
        <f t="shared" si="9"/>
        <v>0</v>
      </c>
      <c r="J290" s="78" t="str">
        <f>IFERROR(IF(E290="","",VLOOKUP(D290,Saldo!$P$8:$Q$1009,2,FALSE)),"")</f>
        <v/>
      </c>
      <c r="K290" s="76"/>
      <c r="L290" s="74" t="str">
        <f t="shared" si="8"/>
        <v/>
      </c>
    </row>
    <row r="291" spans="1:12" ht="18.95" customHeight="1" x14ac:dyDescent="0.25">
      <c r="A291" s="52"/>
      <c r="C291" s="185"/>
      <c r="D291" s="76"/>
      <c r="E291" s="76" t="str">
        <f>IF(D291="","",IFERROR(VLOOKUP(D291,Cadastro!$C$9:$D$1009,2,FALSE),"NOT FOUND"))</f>
        <v/>
      </c>
      <c r="F291" s="76"/>
      <c r="G291" s="94"/>
      <c r="H291" s="97"/>
      <c r="I291" s="77">
        <f t="shared" si="9"/>
        <v>0</v>
      </c>
      <c r="J291" s="78" t="str">
        <f>IFERROR(IF(E291="","",VLOOKUP(D291,Saldo!$P$8:$Q$1009,2,FALSE)),"")</f>
        <v/>
      </c>
      <c r="K291" s="76"/>
      <c r="L291" s="74" t="str">
        <f t="shared" si="8"/>
        <v/>
      </c>
    </row>
    <row r="292" spans="1:12" ht="18.95" customHeight="1" x14ac:dyDescent="0.25">
      <c r="A292" s="52"/>
      <c r="C292" s="185"/>
      <c r="D292" s="76"/>
      <c r="E292" s="76" t="str">
        <f>IF(D292="","",IFERROR(VLOOKUP(D292,Cadastro!$C$9:$D$1009,2,FALSE),"NOT FOUND"))</f>
        <v/>
      </c>
      <c r="F292" s="76"/>
      <c r="G292" s="94"/>
      <c r="H292" s="97"/>
      <c r="I292" s="77">
        <f t="shared" si="9"/>
        <v>0</v>
      </c>
      <c r="J292" s="78" t="str">
        <f>IFERROR(IF(E292="","",VLOOKUP(D292,Saldo!$P$8:$Q$1009,2,FALSE)),"")</f>
        <v/>
      </c>
      <c r="K292" s="76"/>
      <c r="L292" s="74" t="str">
        <f t="shared" si="8"/>
        <v/>
      </c>
    </row>
    <row r="293" spans="1:12" ht="18.95" customHeight="1" x14ac:dyDescent="0.25">
      <c r="A293" s="52"/>
      <c r="C293" s="185"/>
      <c r="D293" s="76"/>
      <c r="E293" s="76" t="str">
        <f>IF(D293="","",IFERROR(VLOOKUP(D293,Cadastro!$C$9:$D$1009,2,FALSE),"NOT FOUND"))</f>
        <v/>
      </c>
      <c r="F293" s="76"/>
      <c r="G293" s="94"/>
      <c r="H293" s="97"/>
      <c r="I293" s="77">
        <f t="shared" si="9"/>
        <v>0</v>
      </c>
      <c r="J293" s="78" t="str">
        <f>IFERROR(IF(E293="","",VLOOKUP(D293,Saldo!$P$8:$Q$1009,2,FALSE)),"")</f>
        <v/>
      </c>
      <c r="K293" s="76"/>
      <c r="L293" s="74" t="str">
        <f t="shared" si="8"/>
        <v/>
      </c>
    </row>
    <row r="294" spans="1:12" ht="18.95" customHeight="1" x14ac:dyDescent="0.25">
      <c r="A294" s="52"/>
      <c r="C294" s="185"/>
      <c r="D294" s="76"/>
      <c r="E294" s="76" t="str">
        <f>IF(D294="","",IFERROR(VLOOKUP(D294,Cadastro!$C$9:$D$1009,2,FALSE),"NOT FOUND"))</f>
        <v/>
      </c>
      <c r="F294" s="76"/>
      <c r="G294" s="94"/>
      <c r="H294" s="97"/>
      <c r="I294" s="77">
        <f t="shared" si="9"/>
        <v>0</v>
      </c>
      <c r="J294" s="78" t="str">
        <f>IFERROR(IF(E294="","",VLOOKUP(D294,Saldo!$P$8:$Q$1009,2,FALSE)),"")</f>
        <v/>
      </c>
      <c r="K294" s="76"/>
      <c r="L294" s="74" t="str">
        <f t="shared" si="8"/>
        <v/>
      </c>
    </row>
    <row r="295" spans="1:12" ht="18.95" customHeight="1" x14ac:dyDescent="0.25">
      <c r="A295" s="52"/>
      <c r="C295" s="185"/>
      <c r="D295" s="76"/>
      <c r="E295" s="76" t="str">
        <f>IF(D295="","",IFERROR(VLOOKUP(D295,Cadastro!$C$9:$D$1009,2,FALSE),"NOT FOUND"))</f>
        <v/>
      </c>
      <c r="F295" s="76"/>
      <c r="G295" s="94"/>
      <c r="H295" s="97"/>
      <c r="I295" s="77">
        <f t="shared" si="9"/>
        <v>0</v>
      </c>
      <c r="J295" s="78" t="str">
        <f>IFERROR(IF(E295="","",VLOOKUP(D295,Saldo!$P$8:$Q$1009,2,FALSE)),"")</f>
        <v/>
      </c>
      <c r="K295" s="76"/>
      <c r="L295" s="74" t="str">
        <f t="shared" si="8"/>
        <v/>
      </c>
    </row>
    <row r="296" spans="1:12" ht="18.95" customHeight="1" x14ac:dyDescent="0.25">
      <c r="A296" s="52"/>
      <c r="C296" s="185"/>
      <c r="D296" s="76"/>
      <c r="E296" s="76" t="str">
        <f>IF(D296="","",IFERROR(VLOOKUP(D296,Cadastro!$C$9:$D$1009,2,FALSE),"NOT FOUND"))</f>
        <v/>
      </c>
      <c r="F296" s="76"/>
      <c r="G296" s="94"/>
      <c r="H296" s="97"/>
      <c r="I296" s="77">
        <f t="shared" si="9"/>
        <v>0</v>
      </c>
      <c r="J296" s="78" t="str">
        <f>IFERROR(IF(E296="","",VLOOKUP(D296,Saldo!$P$8:$Q$1009,2,FALSE)),"")</f>
        <v/>
      </c>
      <c r="K296" s="76"/>
      <c r="L296" s="74" t="str">
        <f t="shared" si="8"/>
        <v/>
      </c>
    </row>
    <row r="297" spans="1:12" ht="18.95" customHeight="1" x14ac:dyDescent="0.25">
      <c r="A297" s="52"/>
      <c r="C297" s="185"/>
      <c r="D297" s="76"/>
      <c r="E297" s="76" t="str">
        <f>IF(D297="","",IFERROR(VLOOKUP(D297,Cadastro!$C$9:$D$1009,2,FALSE),"NOT FOUND"))</f>
        <v/>
      </c>
      <c r="F297" s="76"/>
      <c r="G297" s="94"/>
      <c r="H297" s="97"/>
      <c r="I297" s="77">
        <f t="shared" si="9"/>
        <v>0</v>
      </c>
      <c r="J297" s="78" t="str">
        <f>IFERROR(IF(E297="","",VLOOKUP(D297,Saldo!$P$8:$Q$1009,2,FALSE)),"")</f>
        <v/>
      </c>
      <c r="K297" s="76"/>
      <c r="L297" s="74" t="str">
        <f t="shared" si="8"/>
        <v/>
      </c>
    </row>
    <row r="298" spans="1:12" ht="18.95" customHeight="1" x14ac:dyDescent="0.25">
      <c r="A298" s="52"/>
      <c r="C298" s="185"/>
      <c r="D298" s="76"/>
      <c r="E298" s="76" t="str">
        <f>IF(D298="","",IFERROR(VLOOKUP(D298,Cadastro!$C$9:$D$1009,2,FALSE),"NOT FOUND"))</f>
        <v/>
      </c>
      <c r="F298" s="76"/>
      <c r="G298" s="94"/>
      <c r="H298" s="97"/>
      <c r="I298" s="77">
        <f t="shared" si="9"/>
        <v>0</v>
      </c>
      <c r="J298" s="78" t="str">
        <f>IFERROR(IF(E298="","",VLOOKUP(D298,Saldo!$P$8:$Q$1009,2,FALSE)),"")</f>
        <v/>
      </c>
      <c r="K298" s="76"/>
      <c r="L298" s="74" t="str">
        <f t="shared" si="8"/>
        <v/>
      </c>
    </row>
    <row r="299" spans="1:12" ht="18.95" customHeight="1" x14ac:dyDescent="0.25">
      <c r="A299" s="52"/>
      <c r="C299" s="185"/>
      <c r="D299" s="76"/>
      <c r="E299" s="76" t="str">
        <f>IF(D299="","",IFERROR(VLOOKUP(D299,Cadastro!$C$9:$D$1009,2,FALSE),"NOT FOUND"))</f>
        <v/>
      </c>
      <c r="F299" s="76"/>
      <c r="G299" s="94"/>
      <c r="H299" s="97"/>
      <c r="I299" s="77">
        <f t="shared" si="9"/>
        <v>0</v>
      </c>
      <c r="J299" s="78" t="str">
        <f>IFERROR(IF(E299="","",VLOOKUP(D299,Saldo!$P$8:$Q$1009,2,FALSE)),"")</f>
        <v/>
      </c>
      <c r="K299" s="76"/>
      <c r="L299" s="74" t="str">
        <f t="shared" si="8"/>
        <v/>
      </c>
    </row>
    <row r="300" spans="1:12" ht="18.95" customHeight="1" x14ac:dyDescent="0.25">
      <c r="A300" s="52"/>
      <c r="C300" s="185"/>
      <c r="D300" s="76"/>
      <c r="E300" s="76" t="str">
        <f>IF(D300="","",IFERROR(VLOOKUP(D300,Cadastro!$C$9:$D$1009,2,FALSE),"NOT FOUND"))</f>
        <v/>
      </c>
      <c r="F300" s="76"/>
      <c r="G300" s="94"/>
      <c r="H300" s="97"/>
      <c r="I300" s="77">
        <f t="shared" si="9"/>
        <v>0</v>
      </c>
      <c r="J300" s="78" t="str">
        <f>IFERROR(IF(E300="","",VLOOKUP(D300,Saldo!$P$8:$Q$1009,2,FALSE)),"")</f>
        <v/>
      </c>
      <c r="K300" s="76"/>
      <c r="L300" s="74" t="str">
        <f t="shared" si="8"/>
        <v/>
      </c>
    </row>
    <row r="301" spans="1:12" ht="18.95" customHeight="1" x14ac:dyDescent="0.25">
      <c r="A301" s="52"/>
      <c r="C301" s="185"/>
      <c r="D301" s="76"/>
      <c r="E301" s="76" t="str">
        <f>IF(D301="","",IFERROR(VLOOKUP(D301,Cadastro!$C$9:$D$1009,2,FALSE),"NOT FOUND"))</f>
        <v/>
      </c>
      <c r="F301" s="76"/>
      <c r="G301" s="94"/>
      <c r="H301" s="97"/>
      <c r="I301" s="77">
        <f t="shared" si="9"/>
        <v>0</v>
      </c>
      <c r="J301" s="78" t="str">
        <f>IFERROR(IF(E301="","",VLOOKUP(D301,Saldo!$P$8:$Q$1009,2,FALSE)),"")</f>
        <v/>
      </c>
      <c r="K301" s="76"/>
      <c r="L301" s="74" t="str">
        <f t="shared" si="8"/>
        <v/>
      </c>
    </row>
    <row r="302" spans="1:12" ht="18.95" customHeight="1" x14ac:dyDescent="0.25">
      <c r="A302" s="52"/>
      <c r="C302" s="185"/>
      <c r="D302" s="76"/>
      <c r="E302" s="76" t="str">
        <f>IF(D302="","",IFERROR(VLOOKUP(D302,Cadastro!$C$9:$D$1009,2,FALSE),"NOT FOUND"))</f>
        <v/>
      </c>
      <c r="F302" s="76"/>
      <c r="G302" s="94"/>
      <c r="H302" s="97"/>
      <c r="I302" s="77">
        <f t="shared" si="9"/>
        <v>0</v>
      </c>
      <c r="J302" s="78" t="str">
        <f>IFERROR(IF(E302="","",VLOOKUP(D302,Saldo!$P$8:$Q$1009,2,FALSE)),"")</f>
        <v/>
      </c>
      <c r="K302" s="76"/>
      <c r="L302" s="74" t="str">
        <f t="shared" si="8"/>
        <v/>
      </c>
    </row>
    <row r="303" spans="1:12" ht="18.95" customHeight="1" x14ac:dyDescent="0.25">
      <c r="A303" s="52"/>
      <c r="C303" s="185"/>
      <c r="D303" s="76"/>
      <c r="E303" s="76" t="str">
        <f>IF(D303="","",IFERROR(VLOOKUP(D303,Cadastro!$C$9:$D$1009,2,FALSE),"NOT FOUND"))</f>
        <v/>
      </c>
      <c r="F303" s="76"/>
      <c r="G303" s="94"/>
      <c r="H303" s="97"/>
      <c r="I303" s="77">
        <f t="shared" si="9"/>
        <v>0</v>
      </c>
      <c r="J303" s="78" t="str">
        <f>IFERROR(IF(E303="","",VLOOKUP(D303,Saldo!$P$8:$Q$1009,2,FALSE)),"")</f>
        <v/>
      </c>
      <c r="K303" s="76"/>
      <c r="L303" s="74" t="str">
        <f t="shared" si="8"/>
        <v/>
      </c>
    </row>
    <row r="304" spans="1:12" ht="18.95" customHeight="1" x14ac:dyDescent="0.25">
      <c r="A304" s="52"/>
      <c r="C304" s="185"/>
      <c r="D304" s="76"/>
      <c r="E304" s="76" t="str">
        <f>IF(D304="","",IFERROR(VLOOKUP(D304,Cadastro!$C$9:$D$1009,2,FALSE),"NOT FOUND"))</f>
        <v/>
      </c>
      <c r="F304" s="76"/>
      <c r="G304" s="94"/>
      <c r="H304" s="97"/>
      <c r="I304" s="77">
        <f t="shared" si="9"/>
        <v>0</v>
      </c>
      <c r="J304" s="78" t="str">
        <f>IFERROR(IF(E304="","",VLOOKUP(D304,Saldo!$P$8:$Q$1009,2,FALSE)),"")</f>
        <v/>
      </c>
      <c r="K304" s="76"/>
      <c r="L304" s="74" t="str">
        <f t="shared" si="8"/>
        <v/>
      </c>
    </row>
    <row r="305" spans="1:12" ht="18.95" customHeight="1" x14ac:dyDescent="0.25">
      <c r="A305" s="52"/>
      <c r="C305" s="185"/>
      <c r="D305" s="76"/>
      <c r="E305" s="76" t="str">
        <f>IF(D305="","",IFERROR(VLOOKUP(D305,Cadastro!$C$9:$D$1009,2,FALSE),"NOT FOUND"))</f>
        <v/>
      </c>
      <c r="F305" s="76"/>
      <c r="G305" s="94"/>
      <c r="H305" s="97"/>
      <c r="I305" s="77">
        <f t="shared" si="9"/>
        <v>0</v>
      </c>
      <c r="J305" s="78" t="str">
        <f>IFERROR(IF(E305="","",VLOOKUP(D305,Saldo!$P$8:$Q$1009,2,FALSE)),"")</f>
        <v/>
      </c>
      <c r="K305" s="76"/>
      <c r="L305" s="74" t="str">
        <f t="shared" si="8"/>
        <v/>
      </c>
    </row>
    <row r="306" spans="1:12" ht="18.95" customHeight="1" x14ac:dyDescent="0.25">
      <c r="A306" s="52"/>
      <c r="C306" s="185"/>
      <c r="D306" s="76"/>
      <c r="E306" s="76" t="str">
        <f>IF(D306="","",IFERROR(VLOOKUP(D306,Cadastro!$C$9:$D$1009,2,FALSE),"NOT FOUND"))</f>
        <v/>
      </c>
      <c r="F306" s="76"/>
      <c r="G306" s="94"/>
      <c r="H306" s="97"/>
      <c r="I306" s="77">
        <f t="shared" si="9"/>
        <v>0</v>
      </c>
      <c r="J306" s="78" t="str">
        <f>IFERROR(IF(E306="","",VLOOKUP(D306,Saldo!$P$8:$Q$1009,2,FALSE)),"")</f>
        <v/>
      </c>
      <c r="K306" s="76"/>
      <c r="L306" s="74" t="str">
        <f t="shared" si="8"/>
        <v/>
      </c>
    </row>
    <row r="307" spans="1:12" ht="18.95" customHeight="1" x14ac:dyDescent="0.25">
      <c r="A307" s="52"/>
      <c r="C307" s="185"/>
      <c r="D307" s="76"/>
      <c r="E307" s="76" t="str">
        <f>IF(D307="","",IFERROR(VLOOKUP(D307,Cadastro!$C$9:$D$1009,2,FALSE),"NOT FOUND"))</f>
        <v/>
      </c>
      <c r="F307" s="76"/>
      <c r="G307" s="94"/>
      <c r="H307" s="97"/>
      <c r="I307" s="77">
        <f t="shared" si="9"/>
        <v>0</v>
      </c>
      <c r="J307" s="78" t="str">
        <f>IFERROR(IF(E307="","",VLOOKUP(D307,Saldo!$P$8:$Q$1009,2,FALSE)),"")</f>
        <v/>
      </c>
      <c r="K307" s="76"/>
      <c r="L307" s="74" t="str">
        <f t="shared" si="8"/>
        <v/>
      </c>
    </row>
    <row r="308" spans="1:12" ht="18.95" customHeight="1" x14ac:dyDescent="0.25">
      <c r="A308" s="52"/>
      <c r="C308" s="185"/>
      <c r="D308" s="76"/>
      <c r="E308" s="76" t="str">
        <f>IF(D308="","",IFERROR(VLOOKUP(D308,Cadastro!$C$9:$D$1009,2,FALSE),"NOT FOUND"))</f>
        <v/>
      </c>
      <c r="F308" s="76"/>
      <c r="G308" s="94"/>
      <c r="H308" s="97"/>
      <c r="I308" s="77">
        <f t="shared" si="9"/>
        <v>0</v>
      </c>
      <c r="J308" s="78" t="str">
        <f>IFERROR(IF(E308="","",VLOOKUP(D308,Saldo!$P$8:$Q$1009,2,FALSE)),"")</f>
        <v/>
      </c>
      <c r="K308" s="76"/>
      <c r="L308" s="74" t="str">
        <f t="shared" si="8"/>
        <v/>
      </c>
    </row>
    <row r="309" spans="1:12" ht="18.95" customHeight="1" x14ac:dyDescent="0.25">
      <c r="A309" s="52"/>
      <c r="C309" s="185"/>
      <c r="D309" s="76"/>
      <c r="E309" s="76" t="str">
        <f>IF(D309="","",IFERROR(VLOOKUP(D309,Cadastro!$C$9:$D$1009,2,FALSE),"NOT FOUND"))</f>
        <v/>
      </c>
      <c r="F309" s="76"/>
      <c r="G309" s="94"/>
      <c r="H309" s="97"/>
      <c r="I309" s="77">
        <f t="shared" si="9"/>
        <v>0</v>
      </c>
      <c r="J309" s="78" t="str">
        <f>IFERROR(IF(E309="","",VLOOKUP(D309,Saldo!$P$8:$Q$1009,2,FALSE)),"")</f>
        <v/>
      </c>
      <c r="K309" s="76"/>
      <c r="L309" s="74" t="str">
        <f t="shared" si="8"/>
        <v/>
      </c>
    </row>
    <row r="310" spans="1:12" ht="18.95" customHeight="1" x14ac:dyDescent="0.25">
      <c r="A310" s="52"/>
      <c r="C310" s="185"/>
      <c r="D310" s="76"/>
      <c r="E310" s="76" t="str">
        <f>IF(D310="","",IFERROR(VLOOKUP(D310,Cadastro!$C$9:$D$1009,2,FALSE),"NOT FOUND"))</f>
        <v/>
      </c>
      <c r="F310" s="76"/>
      <c r="G310" s="94"/>
      <c r="H310" s="97"/>
      <c r="I310" s="77">
        <f t="shared" si="9"/>
        <v>0</v>
      </c>
      <c r="J310" s="78" t="str">
        <f>IFERROR(IF(E310="","",VLOOKUP(D310,Saldo!$P$8:$Q$1009,2,FALSE)),"")</f>
        <v/>
      </c>
      <c r="K310" s="76"/>
      <c r="L310" s="74" t="str">
        <f t="shared" si="8"/>
        <v/>
      </c>
    </row>
    <row r="311" spans="1:12" ht="18.95" customHeight="1" x14ac:dyDescent="0.25">
      <c r="A311" s="52"/>
      <c r="C311" s="185"/>
      <c r="D311" s="76"/>
      <c r="E311" s="76" t="str">
        <f>IF(D311="","",IFERROR(VLOOKUP(D311,Cadastro!$C$9:$D$1009,2,FALSE),"NOT FOUND"))</f>
        <v/>
      </c>
      <c r="F311" s="76"/>
      <c r="G311" s="94"/>
      <c r="H311" s="97"/>
      <c r="I311" s="77">
        <f t="shared" si="9"/>
        <v>0</v>
      </c>
      <c r="J311" s="78" t="str">
        <f>IFERROR(IF(E311="","",VLOOKUP(D311,Saldo!$P$8:$Q$1009,2,FALSE)),"")</f>
        <v/>
      </c>
      <c r="K311" s="76"/>
      <c r="L311" s="74" t="str">
        <f t="shared" si="8"/>
        <v/>
      </c>
    </row>
    <row r="312" spans="1:12" ht="18.95" customHeight="1" x14ac:dyDescent="0.25">
      <c r="A312" s="52"/>
      <c r="C312" s="185"/>
      <c r="D312" s="76"/>
      <c r="E312" s="76" t="str">
        <f>IF(D312="","",IFERROR(VLOOKUP(D312,Cadastro!$C$9:$D$1009,2,FALSE),"NOT FOUND"))</f>
        <v/>
      </c>
      <c r="F312" s="76"/>
      <c r="G312" s="94"/>
      <c r="H312" s="97"/>
      <c r="I312" s="77">
        <f t="shared" si="9"/>
        <v>0</v>
      </c>
      <c r="J312" s="78" t="str">
        <f>IFERROR(IF(E312="","",VLOOKUP(D312,Saldo!$P$8:$Q$1009,2,FALSE)),"")</f>
        <v/>
      </c>
      <c r="K312" s="76"/>
      <c r="L312" s="74" t="str">
        <f t="shared" si="8"/>
        <v/>
      </c>
    </row>
    <row r="313" spans="1:12" ht="18.95" customHeight="1" x14ac:dyDescent="0.25">
      <c r="A313" s="52"/>
      <c r="C313" s="185"/>
      <c r="D313" s="76"/>
      <c r="E313" s="76" t="str">
        <f>IF(D313="","",IFERROR(VLOOKUP(D313,Cadastro!$C$9:$D$1009,2,FALSE),"NOT FOUND"))</f>
        <v/>
      </c>
      <c r="F313" s="76"/>
      <c r="G313" s="94"/>
      <c r="H313" s="97"/>
      <c r="I313" s="77">
        <f t="shared" si="9"/>
        <v>0</v>
      </c>
      <c r="J313" s="78" t="str">
        <f>IFERROR(IF(E313="","",VLOOKUP(D313,Saldo!$P$8:$Q$1009,2,FALSE)),"")</f>
        <v/>
      </c>
      <c r="K313" s="76"/>
      <c r="L313" s="74" t="str">
        <f t="shared" si="8"/>
        <v/>
      </c>
    </row>
    <row r="314" spans="1:12" ht="18.95" customHeight="1" x14ac:dyDescent="0.25">
      <c r="A314" s="52"/>
      <c r="C314" s="185"/>
      <c r="D314" s="76"/>
      <c r="E314" s="76" t="str">
        <f>IF(D314="","",IFERROR(VLOOKUP(D314,Cadastro!$C$9:$D$1009,2,FALSE),"NOT FOUND"))</f>
        <v/>
      </c>
      <c r="F314" s="76"/>
      <c r="G314" s="94"/>
      <c r="H314" s="97"/>
      <c r="I314" s="77">
        <f t="shared" si="9"/>
        <v>0</v>
      </c>
      <c r="J314" s="78" t="str">
        <f>IFERROR(IF(E314="","",VLOOKUP(D314,Saldo!$P$8:$Q$1009,2,FALSE)),"")</f>
        <v/>
      </c>
      <c r="K314" s="76"/>
      <c r="L314" s="74" t="str">
        <f t="shared" si="8"/>
        <v/>
      </c>
    </row>
    <row r="315" spans="1:12" ht="18.95" customHeight="1" x14ac:dyDescent="0.25">
      <c r="A315" s="52"/>
      <c r="C315" s="185"/>
      <c r="D315" s="76"/>
      <c r="E315" s="76" t="str">
        <f>IF(D315="","",IFERROR(VLOOKUP(D315,Cadastro!$C$9:$D$1009,2,FALSE),"NOT FOUND"))</f>
        <v/>
      </c>
      <c r="F315" s="76"/>
      <c r="G315" s="94"/>
      <c r="H315" s="97"/>
      <c r="I315" s="77">
        <f t="shared" si="9"/>
        <v>0</v>
      </c>
      <c r="J315" s="78" t="str">
        <f>IFERROR(IF(E315="","",VLOOKUP(D315,Saldo!$P$8:$Q$1009,2,FALSE)),"")</f>
        <v/>
      </c>
      <c r="K315" s="76"/>
      <c r="L315" s="74" t="str">
        <f t="shared" si="8"/>
        <v/>
      </c>
    </row>
    <row r="316" spans="1:12" ht="18.95" customHeight="1" x14ac:dyDescent="0.25">
      <c r="A316" s="52"/>
      <c r="C316" s="185"/>
      <c r="D316" s="76"/>
      <c r="E316" s="76" t="str">
        <f>IF(D316="","",IFERROR(VLOOKUP(D316,Cadastro!$C$9:$D$1009,2,FALSE),"NOT FOUND"))</f>
        <v/>
      </c>
      <c r="F316" s="76"/>
      <c r="G316" s="94"/>
      <c r="H316" s="97"/>
      <c r="I316" s="77">
        <f t="shared" si="9"/>
        <v>0</v>
      </c>
      <c r="J316" s="78" t="str">
        <f>IFERROR(IF(E316="","",VLOOKUP(D316,Saldo!$P$8:$Q$1009,2,FALSE)),"")</f>
        <v/>
      </c>
      <c r="K316" s="76"/>
      <c r="L316" s="74" t="str">
        <f t="shared" si="8"/>
        <v/>
      </c>
    </row>
    <row r="317" spans="1:12" ht="18.95" customHeight="1" x14ac:dyDescent="0.25">
      <c r="A317" s="52"/>
      <c r="C317" s="185"/>
      <c r="D317" s="76"/>
      <c r="E317" s="76" t="str">
        <f>IF(D317="","",IFERROR(VLOOKUP(D317,Cadastro!$C$9:$D$1009,2,FALSE),"NOT FOUND"))</f>
        <v/>
      </c>
      <c r="F317" s="76"/>
      <c r="G317" s="94"/>
      <c r="H317" s="97"/>
      <c r="I317" s="77">
        <f t="shared" si="9"/>
        <v>0</v>
      </c>
      <c r="J317" s="78" t="str">
        <f>IFERROR(IF(E317="","",VLOOKUP(D317,Saldo!$P$8:$Q$1009,2,FALSE)),"")</f>
        <v/>
      </c>
      <c r="K317" s="76"/>
      <c r="L317" s="74" t="str">
        <f t="shared" si="8"/>
        <v/>
      </c>
    </row>
    <row r="318" spans="1:12" ht="18.95" customHeight="1" x14ac:dyDescent="0.25">
      <c r="A318" s="52"/>
      <c r="C318" s="185"/>
      <c r="D318" s="76"/>
      <c r="E318" s="76" t="str">
        <f>IF(D318="","",IFERROR(VLOOKUP(D318,Cadastro!$C$9:$D$1009,2,FALSE),"NOT FOUND"))</f>
        <v/>
      </c>
      <c r="F318" s="76"/>
      <c r="G318" s="94"/>
      <c r="H318" s="97"/>
      <c r="I318" s="77">
        <f t="shared" si="9"/>
        <v>0</v>
      </c>
      <c r="J318" s="78" t="str">
        <f>IFERROR(IF(E318="","",VLOOKUP(D318,Saldo!$P$8:$Q$1009,2,FALSE)),"")</f>
        <v/>
      </c>
      <c r="K318" s="76"/>
      <c r="L318" s="74" t="str">
        <f t="shared" si="8"/>
        <v/>
      </c>
    </row>
    <row r="319" spans="1:12" ht="18.95" customHeight="1" x14ac:dyDescent="0.25">
      <c r="A319" s="52"/>
      <c r="C319" s="185"/>
      <c r="D319" s="76"/>
      <c r="E319" s="76" t="str">
        <f>IF(D319="","",IFERROR(VLOOKUP(D319,Cadastro!$C$9:$D$1009,2,FALSE),"NOT FOUND"))</f>
        <v/>
      </c>
      <c r="F319" s="76"/>
      <c r="G319" s="94"/>
      <c r="H319" s="97"/>
      <c r="I319" s="77">
        <f t="shared" si="9"/>
        <v>0</v>
      </c>
      <c r="J319" s="78" t="str">
        <f>IFERROR(IF(E319="","",VLOOKUP(D319,Saldo!$P$8:$Q$1009,2,FALSE)),"")</f>
        <v/>
      </c>
      <c r="K319" s="76"/>
      <c r="L319" s="74" t="str">
        <f t="shared" si="8"/>
        <v/>
      </c>
    </row>
    <row r="320" spans="1:12" ht="18.95" customHeight="1" x14ac:dyDescent="0.25">
      <c r="A320" s="52"/>
      <c r="C320" s="185"/>
      <c r="D320" s="76"/>
      <c r="E320" s="76" t="str">
        <f>IF(D320="","",IFERROR(VLOOKUP(D320,Cadastro!$C$9:$D$1009,2,FALSE),"NOT FOUND"))</f>
        <v/>
      </c>
      <c r="F320" s="76"/>
      <c r="G320" s="94"/>
      <c r="H320" s="97"/>
      <c r="I320" s="77">
        <f t="shared" si="9"/>
        <v>0</v>
      </c>
      <c r="J320" s="78" t="str">
        <f>IFERROR(IF(E320="","",VLOOKUP(D320,Saldo!$P$8:$Q$1009,2,FALSE)),"")</f>
        <v/>
      </c>
      <c r="K320" s="76"/>
      <c r="L320" s="74" t="str">
        <f t="shared" si="8"/>
        <v/>
      </c>
    </row>
    <row r="321" spans="1:12" ht="18.95" customHeight="1" x14ac:dyDescent="0.25">
      <c r="A321" s="52"/>
      <c r="C321" s="185"/>
      <c r="D321" s="76"/>
      <c r="E321" s="76" t="str">
        <f>IF(D321="","",IFERROR(VLOOKUP(D321,Cadastro!$C$9:$D$1009,2,FALSE),"NOT FOUND"))</f>
        <v/>
      </c>
      <c r="F321" s="76"/>
      <c r="G321" s="94"/>
      <c r="H321" s="97"/>
      <c r="I321" s="77">
        <f t="shared" si="9"/>
        <v>0</v>
      </c>
      <c r="J321" s="78" t="str">
        <f>IFERROR(IF(E321="","",VLOOKUP(D321,Saldo!$P$8:$Q$1009,2,FALSE)),"")</f>
        <v/>
      </c>
      <c r="K321" s="76"/>
      <c r="L321" s="74" t="str">
        <f t="shared" si="8"/>
        <v/>
      </c>
    </row>
    <row r="322" spans="1:12" ht="18.95" customHeight="1" x14ac:dyDescent="0.25">
      <c r="A322" s="52"/>
      <c r="C322" s="185"/>
      <c r="D322" s="76"/>
      <c r="E322" s="76" t="str">
        <f>IF(D322="","",IFERROR(VLOOKUP(D322,Cadastro!$C$9:$D$1009,2,FALSE),"NOT FOUND"))</f>
        <v/>
      </c>
      <c r="F322" s="76"/>
      <c r="G322" s="94"/>
      <c r="H322" s="97"/>
      <c r="I322" s="77">
        <f t="shared" si="9"/>
        <v>0</v>
      </c>
      <c r="J322" s="78" t="str">
        <f>IFERROR(IF(E322="","",VLOOKUP(D322,Saldo!$P$8:$Q$1009,2,FALSE)),"")</f>
        <v/>
      </c>
      <c r="K322" s="76"/>
      <c r="L322" s="74" t="str">
        <f t="shared" si="8"/>
        <v/>
      </c>
    </row>
    <row r="323" spans="1:12" ht="18.95" customHeight="1" x14ac:dyDescent="0.25">
      <c r="A323" s="52"/>
      <c r="C323" s="185"/>
      <c r="D323" s="76"/>
      <c r="E323" s="76" t="str">
        <f>IF(D323="","",IFERROR(VLOOKUP(D323,Cadastro!$C$9:$D$1009,2,FALSE),"NOT FOUND"))</f>
        <v/>
      </c>
      <c r="F323" s="76"/>
      <c r="G323" s="94"/>
      <c r="H323" s="97"/>
      <c r="I323" s="77">
        <f t="shared" si="9"/>
        <v>0</v>
      </c>
      <c r="J323" s="78" t="str">
        <f>IFERROR(IF(E323="","",VLOOKUP(D323,Saldo!$P$8:$Q$1009,2,FALSE)),"")</f>
        <v/>
      </c>
      <c r="K323" s="76"/>
      <c r="L323" s="74" t="str">
        <f t="shared" si="8"/>
        <v/>
      </c>
    </row>
    <row r="324" spans="1:12" ht="18.95" customHeight="1" x14ac:dyDescent="0.25">
      <c r="A324" s="52"/>
      <c r="C324" s="185"/>
      <c r="D324" s="76"/>
      <c r="E324" s="76" t="str">
        <f>IF(D324="","",IFERROR(VLOOKUP(D324,Cadastro!$C$9:$D$1009,2,FALSE),"NOT FOUND"))</f>
        <v/>
      </c>
      <c r="F324" s="76"/>
      <c r="G324" s="94"/>
      <c r="H324" s="97"/>
      <c r="I324" s="77">
        <f t="shared" si="9"/>
        <v>0</v>
      </c>
      <c r="J324" s="78" t="str">
        <f>IFERROR(IF(E324="","",VLOOKUP(D324,Saldo!$P$8:$Q$1009,2,FALSE)),"")</f>
        <v/>
      </c>
      <c r="K324" s="76"/>
      <c r="L324" s="74" t="str">
        <f t="shared" si="8"/>
        <v/>
      </c>
    </row>
    <row r="325" spans="1:12" ht="18.95" customHeight="1" x14ac:dyDescent="0.25">
      <c r="A325" s="52"/>
      <c r="C325" s="185"/>
      <c r="D325" s="76"/>
      <c r="E325" s="76" t="str">
        <f>IF(D325="","",IFERROR(VLOOKUP(D325,Cadastro!$C$9:$D$1009,2,FALSE),"NOT FOUND"))</f>
        <v/>
      </c>
      <c r="F325" s="76"/>
      <c r="G325" s="94"/>
      <c r="H325" s="97"/>
      <c r="I325" s="77">
        <f t="shared" si="9"/>
        <v>0</v>
      </c>
      <c r="J325" s="78" t="str">
        <f>IFERROR(IF(E325="","",VLOOKUP(D325,Saldo!$P$8:$Q$1009,2,FALSE)),"")</f>
        <v/>
      </c>
      <c r="K325" s="76"/>
      <c r="L325" s="74" t="str">
        <f t="shared" si="8"/>
        <v/>
      </c>
    </row>
    <row r="326" spans="1:12" ht="18.95" customHeight="1" x14ac:dyDescent="0.25">
      <c r="A326" s="52"/>
      <c r="C326" s="185"/>
      <c r="D326" s="76"/>
      <c r="E326" s="76" t="str">
        <f>IF(D326="","",IFERROR(VLOOKUP(D326,Cadastro!$C$9:$D$1009,2,FALSE),"NOT FOUND"))</f>
        <v/>
      </c>
      <c r="F326" s="76"/>
      <c r="G326" s="94"/>
      <c r="H326" s="97"/>
      <c r="I326" s="77">
        <f t="shared" si="9"/>
        <v>0</v>
      </c>
      <c r="J326" s="78" t="str">
        <f>IFERROR(IF(E326="","",VLOOKUP(D326,Saldo!$P$8:$Q$1009,2,FALSE)),"")</f>
        <v/>
      </c>
      <c r="K326" s="76"/>
      <c r="L326" s="74" t="str">
        <f t="shared" si="8"/>
        <v/>
      </c>
    </row>
    <row r="327" spans="1:12" ht="18.95" customHeight="1" x14ac:dyDescent="0.25">
      <c r="A327" s="52"/>
      <c r="C327" s="185"/>
      <c r="D327" s="76"/>
      <c r="E327" s="76" t="str">
        <f>IF(D327="","",IFERROR(VLOOKUP(D327,Cadastro!$C$9:$D$1009,2,FALSE),"NOT FOUND"))</f>
        <v/>
      </c>
      <c r="F327" s="76"/>
      <c r="G327" s="94"/>
      <c r="H327" s="97"/>
      <c r="I327" s="77">
        <f t="shared" si="9"/>
        <v>0</v>
      </c>
      <c r="J327" s="78" t="str">
        <f>IFERROR(IF(E327="","",VLOOKUP(D327,Saldo!$P$8:$Q$1009,2,FALSE)),"")</f>
        <v/>
      </c>
      <c r="K327" s="76"/>
      <c r="L327" s="74" t="str">
        <f t="shared" si="8"/>
        <v/>
      </c>
    </row>
    <row r="328" spans="1:12" ht="18.95" customHeight="1" x14ac:dyDescent="0.25">
      <c r="A328" s="52"/>
      <c r="C328" s="185"/>
      <c r="D328" s="76"/>
      <c r="E328" s="76" t="str">
        <f>IF(D328="","",IFERROR(VLOOKUP(D328,Cadastro!$C$9:$D$1009,2,FALSE),"NOT FOUND"))</f>
        <v/>
      </c>
      <c r="F328" s="76"/>
      <c r="G328" s="94"/>
      <c r="H328" s="97"/>
      <c r="I328" s="77">
        <f t="shared" si="9"/>
        <v>0</v>
      </c>
      <c r="J328" s="78" t="str">
        <f>IFERROR(IF(E328="","",VLOOKUP(D328,Saldo!$P$8:$Q$1009,2,FALSE)),"")</f>
        <v/>
      </c>
      <c r="K328" s="76"/>
      <c r="L328" s="74" t="str">
        <f t="shared" si="8"/>
        <v/>
      </c>
    </row>
    <row r="329" spans="1:12" ht="18.95" customHeight="1" x14ac:dyDescent="0.25">
      <c r="A329" s="52"/>
      <c r="C329" s="185"/>
      <c r="D329" s="76"/>
      <c r="E329" s="76" t="str">
        <f>IF(D329="","",IFERROR(VLOOKUP(D329,Cadastro!$C$9:$D$1009,2,FALSE),"NOT FOUND"))</f>
        <v/>
      </c>
      <c r="F329" s="76"/>
      <c r="G329" s="94"/>
      <c r="H329" s="97"/>
      <c r="I329" s="77">
        <f t="shared" si="9"/>
        <v>0</v>
      </c>
      <c r="J329" s="78" t="str">
        <f>IFERROR(IF(E329="","",VLOOKUP(D329,Saldo!$P$8:$Q$1009,2,FALSE)),"")</f>
        <v/>
      </c>
      <c r="K329" s="76"/>
      <c r="L329" s="74" t="str">
        <f t="shared" ref="L329:L392" si="10">IF(C329="","",MONTH(C329))</f>
        <v/>
      </c>
    </row>
    <row r="330" spans="1:12" ht="18.95" customHeight="1" x14ac:dyDescent="0.25">
      <c r="A330" s="52"/>
      <c r="C330" s="185"/>
      <c r="D330" s="76"/>
      <c r="E330" s="76" t="str">
        <f>IF(D330="","",IFERROR(VLOOKUP(D330,Cadastro!$C$9:$D$1009,2,FALSE),"NOT FOUND"))</f>
        <v/>
      </c>
      <c r="F330" s="76"/>
      <c r="G330" s="94"/>
      <c r="H330" s="97"/>
      <c r="I330" s="77">
        <f t="shared" ref="I330:I393" si="11">IFERROR(G330*H330,"Check if QTY and Value are both valid")</f>
        <v>0</v>
      </c>
      <c r="J330" s="78" t="str">
        <f>IFERROR(IF(E330="","",VLOOKUP(D330,Saldo!$P$8:$Q$1009,2,FALSE)),"")</f>
        <v/>
      </c>
      <c r="K330" s="76"/>
      <c r="L330" s="74" t="str">
        <f t="shared" si="10"/>
        <v/>
      </c>
    </row>
    <row r="331" spans="1:12" ht="18.95" customHeight="1" x14ac:dyDescent="0.25">
      <c r="A331" s="52"/>
      <c r="C331" s="185"/>
      <c r="D331" s="76"/>
      <c r="E331" s="76" t="str">
        <f>IF(D331="","",IFERROR(VLOOKUP(D331,Cadastro!$C$9:$D$1009,2,FALSE),"NOT FOUND"))</f>
        <v/>
      </c>
      <c r="F331" s="76"/>
      <c r="G331" s="94"/>
      <c r="H331" s="97"/>
      <c r="I331" s="77">
        <f t="shared" si="11"/>
        <v>0</v>
      </c>
      <c r="J331" s="78" t="str">
        <f>IFERROR(IF(E331="","",VLOOKUP(D331,Saldo!$P$8:$Q$1009,2,FALSE)),"")</f>
        <v/>
      </c>
      <c r="K331" s="76"/>
      <c r="L331" s="74" t="str">
        <f t="shared" si="10"/>
        <v/>
      </c>
    </row>
    <row r="332" spans="1:12" ht="18.95" customHeight="1" x14ac:dyDescent="0.25">
      <c r="A332" s="52"/>
      <c r="C332" s="185"/>
      <c r="D332" s="76"/>
      <c r="E332" s="76" t="str">
        <f>IF(D332="","",IFERROR(VLOOKUP(D332,Cadastro!$C$9:$D$1009,2,FALSE),"NOT FOUND"))</f>
        <v/>
      </c>
      <c r="F332" s="76"/>
      <c r="G332" s="94"/>
      <c r="H332" s="97"/>
      <c r="I332" s="77">
        <f t="shared" si="11"/>
        <v>0</v>
      </c>
      <c r="J332" s="78" t="str">
        <f>IFERROR(IF(E332="","",VLOOKUP(D332,Saldo!$P$8:$Q$1009,2,FALSE)),"")</f>
        <v/>
      </c>
      <c r="K332" s="76"/>
      <c r="L332" s="74" t="str">
        <f t="shared" si="10"/>
        <v/>
      </c>
    </row>
    <row r="333" spans="1:12" ht="18.95" customHeight="1" x14ac:dyDescent="0.25">
      <c r="A333" s="52"/>
      <c r="C333" s="185"/>
      <c r="D333" s="76"/>
      <c r="E333" s="76" t="str">
        <f>IF(D333="","",IFERROR(VLOOKUP(D333,Cadastro!$C$9:$D$1009,2,FALSE),"NOT FOUND"))</f>
        <v/>
      </c>
      <c r="F333" s="76"/>
      <c r="G333" s="94"/>
      <c r="H333" s="97"/>
      <c r="I333" s="77">
        <f t="shared" si="11"/>
        <v>0</v>
      </c>
      <c r="J333" s="78" t="str">
        <f>IFERROR(IF(E333="","",VLOOKUP(D333,Saldo!$P$8:$Q$1009,2,FALSE)),"")</f>
        <v/>
      </c>
      <c r="K333" s="76"/>
      <c r="L333" s="74" t="str">
        <f t="shared" si="10"/>
        <v/>
      </c>
    </row>
    <row r="334" spans="1:12" ht="18.95" customHeight="1" x14ac:dyDescent="0.25">
      <c r="A334" s="52"/>
      <c r="C334" s="185"/>
      <c r="D334" s="76"/>
      <c r="E334" s="76" t="str">
        <f>IF(D334="","",IFERROR(VLOOKUP(D334,Cadastro!$C$9:$D$1009,2,FALSE),"NOT FOUND"))</f>
        <v/>
      </c>
      <c r="F334" s="76"/>
      <c r="G334" s="94"/>
      <c r="H334" s="97"/>
      <c r="I334" s="77">
        <f t="shared" si="11"/>
        <v>0</v>
      </c>
      <c r="J334" s="78" t="str">
        <f>IFERROR(IF(E334="","",VLOOKUP(D334,Saldo!$P$8:$Q$1009,2,FALSE)),"")</f>
        <v/>
      </c>
      <c r="K334" s="76"/>
      <c r="L334" s="74" t="str">
        <f t="shared" si="10"/>
        <v/>
      </c>
    </row>
    <row r="335" spans="1:12" ht="18.95" customHeight="1" x14ac:dyDescent="0.25">
      <c r="A335" s="52"/>
      <c r="C335" s="185"/>
      <c r="D335" s="76"/>
      <c r="E335" s="76" t="str">
        <f>IF(D335="","",IFERROR(VLOOKUP(D335,Cadastro!$C$9:$D$1009,2,FALSE),"NOT FOUND"))</f>
        <v/>
      </c>
      <c r="F335" s="76"/>
      <c r="G335" s="94"/>
      <c r="H335" s="97"/>
      <c r="I335" s="77">
        <f t="shared" si="11"/>
        <v>0</v>
      </c>
      <c r="J335" s="78" t="str">
        <f>IFERROR(IF(E335="","",VLOOKUP(D335,Saldo!$P$8:$Q$1009,2,FALSE)),"")</f>
        <v/>
      </c>
      <c r="K335" s="76"/>
      <c r="L335" s="74" t="str">
        <f t="shared" si="10"/>
        <v/>
      </c>
    </row>
    <row r="336" spans="1:12" ht="18.95" customHeight="1" x14ac:dyDescent="0.25">
      <c r="A336" s="52"/>
      <c r="C336" s="185"/>
      <c r="D336" s="76"/>
      <c r="E336" s="76" t="str">
        <f>IF(D336="","",IFERROR(VLOOKUP(D336,Cadastro!$C$9:$D$1009,2,FALSE),"NOT FOUND"))</f>
        <v/>
      </c>
      <c r="F336" s="76"/>
      <c r="G336" s="94"/>
      <c r="H336" s="97"/>
      <c r="I336" s="77">
        <f t="shared" si="11"/>
        <v>0</v>
      </c>
      <c r="J336" s="78" t="str">
        <f>IFERROR(IF(E336="","",VLOOKUP(D336,Saldo!$P$8:$Q$1009,2,FALSE)),"")</f>
        <v/>
      </c>
      <c r="K336" s="76"/>
      <c r="L336" s="74" t="str">
        <f t="shared" si="10"/>
        <v/>
      </c>
    </row>
    <row r="337" spans="1:12" ht="18.95" customHeight="1" x14ac:dyDescent="0.25">
      <c r="A337" s="52"/>
      <c r="C337" s="185"/>
      <c r="D337" s="76"/>
      <c r="E337" s="76" t="str">
        <f>IF(D337="","",IFERROR(VLOOKUP(D337,Cadastro!$C$9:$D$1009,2,FALSE),"NOT FOUND"))</f>
        <v/>
      </c>
      <c r="F337" s="76"/>
      <c r="G337" s="94"/>
      <c r="H337" s="97"/>
      <c r="I337" s="77">
        <f t="shared" si="11"/>
        <v>0</v>
      </c>
      <c r="J337" s="78" t="str">
        <f>IFERROR(IF(E337="","",VLOOKUP(D337,Saldo!$P$8:$Q$1009,2,FALSE)),"")</f>
        <v/>
      </c>
      <c r="K337" s="76"/>
      <c r="L337" s="74" t="str">
        <f t="shared" si="10"/>
        <v/>
      </c>
    </row>
    <row r="338" spans="1:12" ht="18.95" customHeight="1" x14ac:dyDescent="0.25">
      <c r="A338" s="52"/>
      <c r="C338" s="185"/>
      <c r="D338" s="76"/>
      <c r="E338" s="76" t="str">
        <f>IF(D338="","",IFERROR(VLOOKUP(D338,Cadastro!$C$9:$D$1009,2,FALSE),"NOT FOUND"))</f>
        <v/>
      </c>
      <c r="F338" s="76"/>
      <c r="G338" s="94"/>
      <c r="H338" s="97"/>
      <c r="I338" s="77">
        <f t="shared" si="11"/>
        <v>0</v>
      </c>
      <c r="J338" s="78" t="str">
        <f>IFERROR(IF(E338="","",VLOOKUP(D338,Saldo!$P$8:$Q$1009,2,FALSE)),"")</f>
        <v/>
      </c>
      <c r="K338" s="76"/>
      <c r="L338" s="74" t="str">
        <f t="shared" si="10"/>
        <v/>
      </c>
    </row>
    <row r="339" spans="1:12" ht="18.95" customHeight="1" x14ac:dyDescent="0.25">
      <c r="A339" s="52"/>
      <c r="C339" s="185"/>
      <c r="D339" s="76"/>
      <c r="E339" s="76" t="str">
        <f>IF(D339="","",IFERROR(VLOOKUP(D339,Cadastro!$C$9:$D$1009,2,FALSE),"NOT FOUND"))</f>
        <v/>
      </c>
      <c r="F339" s="76"/>
      <c r="G339" s="94"/>
      <c r="H339" s="97"/>
      <c r="I339" s="77">
        <f t="shared" si="11"/>
        <v>0</v>
      </c>
      <c r="J339" s="78" t="str">
        <f>IFERROR(IF(E339="","",VLOOKUP(D339,Saldo!$P$8:$Q$1009,2,FALSE)),"")</f>
        <v/>
      </c>
      <c r="K339" s="76"/>
      <c r="L339" s="74" t="str">
        <f t="shared" si="10"/>
        <v/>
      </c>
    </row>
    <row r="340" spans="1:12" ht="18.95" customHeight="1" x14ac:dyDescent="0.25">
      <c r="A340" s="52"/>
      <c r="C340" s="185"/>
      <c r="D340" s="76"/>
      <c r="E340" s="76" t="str">
        <f>IF(D340="","",IFERROR(VLOOKUP(D340,Cadastro!$C$9:$D$1009,2,FALSE),"NOT FOUND"))</f>
        <v/>
      </c>
      <c r="F340" s="76"/>
      <c r="G340" s="94"/>
      <c r="H340" s="97"/>
      <c r="I340" s="77">
        <f t="shared" si="11"/>
        <v>0</v>
      </c>
      <c r="J340" s="78" t="str">
        <f>IFERROR(IF(E340="","",VLOOKUP(D340,Saldo!$P$8:$Q$1009,2,FALSE)),"")</f>
        <v/>
      </c>
      <c r="K340" s="76"/>
      <c r="L340" s="74" t="str">
        <f t="shared" si="10"/>
        <v/>
      </c>
    </row>
    <row r="341" spans="1:12" ht="18.95" customHeight="1" x14ac:dyDescent="0.25">
      <c r="A341" s="52"/>
      <c r="C341" s="185"/>
      <c r="D341" s="76"/>
      <c r="E341" s="76" t="str">
        <f>IF(D341="","",IFERROR(VLOOKUP(D341,Cadastro!$C$9:$D$1009,2,FALSE),"NOT FOUND"))</f>
        <v/>
      </c>
      <c r="F341" s="76"/>
      <c r="G341" s="94"/>
      <c r="H341" s="97"/>
      <c r="I341" s="77">
        <f t="shared" si="11"/>
        <v>0</v>
      </c>
      <c r="J341" s="78" t="str">
        <f>IFERROR(IF(E341="","",VLOOKUP(D341,Saldo!$P$8:$Q$1009,2,FALSE)),"")</f>
        <v/>
      </c>
      <c r="K341" s="76"/>
      <c r="L341" s="74" t="str">
        <f t="shared" si="10"/>
        <v/>
      </c>
    </row>
    <row r="342" spans="1:12" ht="18.95" customHeight="1" x14ac:dyDescent="0.25">
      <c r="A342" s="52"/>
      <c r="C342" s="185"/>
      <c r="D342" s="76"/>
      <c r="E342" s="76" t="str">
        <f>IF(D342="","",IFERROR(VLOOKUP(D342,Cadastro!$C$9:$D$1009,2,FALSE),"NOT FOUND"))</f>
        <v/>
      </c>
      <c r="F342" s="76"/>
      <c r="G342" s="94"/>
      <c r="H342" s="97"/>
      <c r="I342" s="77">
        <f t="shared" si="11"/>
        <v>0</v>
      </c>
      <c r="J342" s="78" t="str">
        <f>IFERROR(IF(E342="","",VLOOKUP(D342,Saldo!$P$8:$Q$1009,2,FALSE)),"")</f>
        <v/>
      </c>
      <c r="K342" s="76"/>
      <c r="L342" s="74" t="str">
        <f t="shared" si="10"/>
        <v/>
      </c>
    </row>
    <row r="343" spans="1:12" ht="18.95" customHeight="1" x14ac:dyDescent="0.25">
      <c r="A343" s="52"/>
      <c r="C343" s="185"/>
      <c r="D343" s="76"/>
      <c r="E343" s="76" t="str">
        <f>IF(D343="","",IFERROR(VLOOKUP(D343,Cadastro!$C$9:$D$1009,2,FALSE),"NOT FOUND"))</f>
        <v/>
      </c>
      <c r="F343" s="76"/>
      <c r="G343" s="94"/>
      <c r="H343" s="97"/>
      <c r="I343" s="77">
        <f t="shared" si="11"/>
        <v>0</v>
      </c>
      <c r="J343" s="78" t="str">
        <f>IFERROR(IF(E343="","",VLOOKUP(D343,Saldo!$P$8:$Q$1009,2,FALSE)),"")</f>
        <v/>
      </c>
      <c r="K343" s="76"/>
      <c r="L343" s="74" t="str">
        <f t="shared" si="10"/>
        <v/>
      </c>
    </row>
    <row r="344" spans="1:12" ht="18.95" customHeight="1" x14ac:dyDescent="0.25">
      <c r="A344" s="52"/>
      <c r="C344" s="185"/>
      <c r="D344" s="76"/>
      <c r="E344" s="76" t="str">
        <f>IF(D344="","",IFERROR(VLOOKUP(D344,Cadastro!$C$9:$D$1009,2,FALSE),"NOT FOUND"))</f>
        <v/>
      </c>
      <c r="F344" s="76"/>
      <c r="G344" s="94"/>
      <c r="H344" s="97"/>
      <c r="I344" s="77">
        <f t="shared" si="11"/>
        <v>0</v>
      </c>
      <c r="J344" s="78" t="str">
        <f>IFERROR(IF(E344="","",VLOOKUP(D344,Saldo!$P$8:$Q$1009,2,FALSE)),"")</f>
        <v/>
      </c>
      <c r="K344" s="76"/>
      <c r="L344" s="74" t="str">
        <f t="shared" si="10"/>
        <v/>
      </c>
    </row>
    <row r="345" spans="1:12" ht="18.95" customHeight="1" x14ac:dyDescent="0.25">
      <c r="A345" s="52"/>
      <c r="C345" s="185"/>
      <c r="D345" s="76"/>
      <c r="E345" s="76" t="str">
        <f>IF(D345="","",IFERROR(VLOOKUP(D345,Cadastro!$C$9:$D$1009,2,FALSE),"NOT FOUND"))</f>
        <v/>
      </c>
      <c r="F345" s="76"/>
      <c r="G345" s="94"/>
      <c r="H345" s="97"/>
      <c r="I345" s="77">
        <f t="shared" si="11"/>
        <v>0</v>
      </c>
      <c r="J345" s="78" t="str">
        <f>IFERROR(IF(E345="","",VLOOKUP(D345,Saldo!$P$8:$Q$1009,2,FALSE)),"")</f>
        <v/>
      </c>
      <c r="K345" s="76"/>
      <c r="L345" s="74" t="str">
        <f t="shared" si="10"/>
        <v/>
      </c>
    </row>
    <row r="346" spans="1:12" ht="18.95" customHeight="1" x14ac:dyDescent="0.25">
      <c r="A346" s="52"/>
      <c r="C346" s="185"/>
      <c r="D346" s="76"/>
      <c r="E346" s="76" t="str">
        <f>IF(D346="","",IFERROR(VLOOKUP(D346,Cadastro!$C$9:$D$1009,2,FALSE),"NOT FOUND"))</f>
        <v/>
      </c>
      <c r="F346" s="76"/>
      <c r="G346" s="94"/>
      <c r="H346" s="97"/>
      <c r="I346" s="77">
        <f t="shared" si="11"/>
        <v>0</v>
      </c>
      <c r="J346" s="78" t="str">
        <f>IFERROR(IF(E346="","",VLOOKUP(D346,Saldo!$P$8:$Q$1009,2,FALSE)),"")</f>
        <v/>
      </c>
      <c r="K346" s="76"/>
      <c r="L346" s="74" t="str">
        <f t="shared" si="10"/>
        <v/>
      </c>
    </row>
    <row r="347" spans="1:12" ht="18.95" customHeight="1" x14ac:dyDescent="0.25">
      <c r="A347" s="52"/>
      <c r="C347" s="185"/>
      <c r="D347" s="76"/>
      <c r="E347" s="76" t="str">
        <f>IF(D347="","",IFERROR(VLOOKUP(D347,Cadastro!$C$9:$D$1009,2,FALSE),"NOT FOUND"))</f>
        <v/>
      </c>
      <c r="F347" s="76"/>
      <c r="G347" s="94"/>
      <c r="H347" s="97"/>
      <c r="I347" s="77">
        <f t="shared" si="11"/>
        <v>0</v>
      </c>
      <c r="J347" s="78" t="str">
        <f>IFERROR(IF(E347="","",VLOOKUP(D347,Saldo!$P$8:$Q$1009,2,FALSE)),"")</f>
        <v/>
      </c>
      <c r="K347" s="76"/>
      <c r="L347" s="74" t="str">
        <f t="shared" si="10"/>
        <v/>
      </c>
    </row>
    <row r="348" spans="1:12" ht="18.95" customHeight="1" x14ac:dyDescent="0.25">
      <c r="A348" s="52"/>
      <c r="C348" s="185"/>
      <c r="D348" s="76"/>
      <c r="E348" s="76" t="str">
        <f>IF(D348="","",IFERROR(VLOOKUP(D348,Cadastro!$C$9:$D$1009,2,FALSE),"NOT FOUND"))</f>
        <v/>
      </c>
      <c r="F348" s="76"/>
      <c r="G348" s="94"/>
      <c r="H348" s="97"/>
      <c r="I348" s="77">
        <f t="shared" si="11"/>
        <v>0</v>
      </c>
      <c r="J348" s="78" t="str">
        <f>IFERROR(IF(E348="","",VLOOKUP(D348,Saldo!$P$8:$Q$1009,2,FALSE)),"")</f>
        <v/>
      </c>
      <c r="K348" s="76"/>
      <c r="L348" s="74" t="str">
        <f t="shared" si="10"/>
        <v/>
      </c>
    </row>
    <row r="349" spans="1:12" ht="18.95" customHeight="1" x14ac:dyDescent="0.25">
      <c r="A349" s="52"/>
      <c r="C349" s="185"/>
      <c r="D349" s="76"/>
      <c r="E349" s="76" t="str">
        <f>IF(D349="","",IFERROR(VLOOKUP(D349,Cadastro!$C$9:$D$1009,2,FALSE),"NOT FOUND"))</f>
        <v/>
      </c>
      <c r="F349" s="76"/>
      <c r="G349" s="94"/>
      <c r="H349" s="97"/>
      <c r="I349" s="77">
        <f t="shared" si="11"/>
        <v>0</v>
      </c>
      <c r="J349" s="78" t="str">
        <f>IFERROR(IF(E349="","",VLOOKUP(D349,Saldo!$P$8:$Q$1009,2,FALSE)),"")</f>
        <v/>
      </c>
      <c r="K349" s="76"/>
      <c r="L349" s="74" t="str">
        <f t="shared" si="10"/>
        <v/>
      </c>
    </row>
    <row r="350" spans="1:12" ht="18.95" customHeight="1" x14ac:dyDescent="0.25">
      <c r="A350" s="52"/>
      <c r="C350" s="185"/>
      <c r="D350" s="76"/>
      <c r="E350" s="76" t="str">
        <f>IF(D350="","",IFERROR(VLOOKUP(D350,Cadastro!$C$9:$D$1009,2,FALSE),"NOT FOUND"))</f>
        <v/>
      </c>
      <c r="F350" s="76"/>
      <c r="G350" s="94"/>
      <c r="H350" s="97"/>
      <c r="I350" s="77">
        <f t="shared" si="11"/>
        <v>0</v>
      </c>
      <c r="J350" s="78" t="str">
        <f>IFERROR(IF(E350="","",VLOOKUP(D350,Saldo!$P$8:$Q$1009,2,FALSE)),"")</f>
        <v/>
      </c>
      <c r="K350" s="76"/>
      <c r="L350" s="74" t="str">
        <f t="shared" si="10"/>
        <v/>
      </c>
    </row>
    <row r="351" spans="1:12" ht="18.95" customHeight="1" x14ac:dyDescent="0.25">
      <c r="A351" s="52"/>
      <c r="C351" s="185"/>
      <c r="D351" s="76"/>
      <c r="E351" s="76" t="str">
        <f>IF(D351="","",IFERROR(VLOOKUP(D351,Cadastro!$C$9:$D$1009,2,FALSE),"NOT FOUND"))</f>
        <v/>
      </c>
      <c r="F351" s="76"/>
      <c r="G351" s="94"/>
      <c r="H351" s="97"/>
      <c r="I351" s="77">
        <f t="shared" si="11"/>
        <v>0</v>
      </c>
      <c r="J351" s="78" t="str">
        <f>IFERROR(IF(E351="","",VLOOKUP(D351,Saldo!$P$8:$Q$1009,2,FALSE)),"")</f>
        <v/>
      </c>
      <c r="K351" s="76"/>
      <c r="L351" s="74" t="str">
        <f t="shared" si="10"/>
        <v/>
      </c>
    </row>
    <row r="352" spans="1:12" ht="18.95" customHeight="1" x14ac:dyDescent="0.25">
      <c r="A352" s="52"/>
      <c r="C352" s="185"/>
      <c r="D352" s="76"/>
      <c r="E352" s="76" t="str">
        <f>IF(D352="","",IFERROR(VLOOKUP(D352,Cadastro!$C$9:$D$1009,2,FALSE),"NOT FOUND"))</f>
        <v/>
      </c>
      <c r="F352" s="76"/>
      <c r="G352" s="94"/>
      <c r="H352" s="97"/>
      <c r="I352" s="77">
        <f t="shared" si="11"/>
        <v>0</v>
      </c>
      <c r="J352" s="78" t="str">
        <f>IFERROR(IF(E352="","",VLOOKUP(D352,Saldo!$P$8:$Q$1009,2,FALSE)),"")</f>
        <v/>
      </c>
      <c r="K352" s="76"/>
      <c r="L352" s="74" t="str">
        <f t="shared" si="10"/>
        <v/>
      </c>
    </row>
    <row r="353" spans="1:12" ht="18.95" customHeight="1" x14ac:dyDescent="0.25">
      <c r="A353" s="52"/>
      <c r="C353" s="185"/>
      <c r="D353" s="76"/>
      <c r="E353" s="76" t="str">
        <f>IF(D353="","",IFERROR(VLOOKUP(D353,Cadastro!$C$9:$D$1009,2,FALSE),"NOT FOUND"))</f>
        <v/>
      </c>
      <c r="F353" s="76"/>
      <c r="G353" s="94"/>
      <c r="H353" s="97"/>
      <c r="I353" s="77">
        <f t="shared" si="11"/>
        <v>0</v>
      </c>
      <c r="J353" s="78" t="str">
        <f>IFERROR(IF(E353="","",VLOOKUP(D353,Saldo!$P$8:$Q$1009,2,FALSE)),"")</f>
        <v/>
      </c>
      <c r="K353" s="76"/>
      <c r="L353" s="74" t="str">
        <f t="shared" si="10"/>
        <v/>
      </c>
    </row>
    <row r="354" spans="1:12" ht="18.95" customHeight="1" x14ac:dyDescent="0.25">
      <c r="A354" s="52"/>
      <c r="C354" s="185"/>
      <c r="D354" s="76"/>
      <c r="E354" s="76" t="str">
        <f>IF(D354="","",IFERROR(VLOOKUP(D354,Cadastro!$C$9:$D$1009,2,FALSE),"NOT FOUND"))</f>
        <v/>
      </c>
      <c r="F354" s="76"/>
      <c r="G354" s="94"/>
      <c r="H354" s="97"/>
      <c r="I354" s="77">
        <f t="shared" si="11"/>
        <v>0</v>
      </c>
      <c r="J354" s="78" t="str">
        <f>IFERROR(IF(E354="","",VLOOKUP(D354,Saldo!$P$8:$Q$1009,2,FALSE)),"")</f>
        <v/>
      </c>
      <c r="K354" s="76"/>
      <c r="L354" s="74" t="str">
        <f t="shared" si="10"/>
        <v/>
      </c>
    </row>
    <row r="355" spans="1:12" ht="18.95" customHeight="1" x14ac:dyDescent="0.25">
      <c r="A355" s="52"/>
      <c r="C355" s="185"/>
      <c r="D355" s="76"/>
      <c r="E355" s="76" t="str">
        <f>IF(D355="","",IFERROR(VLOOKUP(D355,Cadastro!$C$9:$D$1009,2,FALSE),"NOT FOUND"))</f>
        <v/>
      </c>
      <c r="F355" s="76"/>
      <c r="G355" s="94"/>
      <c r="H355" s="97"/>
      <c r="I355" s="77">
        <f t="shared" si="11"/>
        <v>0</v>
      </c>
      <c r="J355" s="78" t="str">
        <f>IFERROR(IF(E355="","",VLOOKUP(D355,Saldo!$P$8:$Q$1009,2,FALSE)),"")</f>
        <v/>
      </c>
      <c r="K355" s="76"/>
      <c r="L355" s="74" t="str">
        <f t="shared" si="10"/>
        <v/>
      </c>
    </row>
    <row r="356" spans="1:12" ht="18.95" customHeight="1" x14ac:dyDescent="0.25">
      <c r="A356" s="52"/>
      <c r="C356" s="185"/>
      <c r="D356" s="76"/>
      <c r="E356" s="76" t="str">
        <f>IF(D356="","",IFERROR(VLOOKUP(D356,Cadastro!$C$9:$D$1009,2,FALSE),"NOT FOUND"))</f>
        <v/>
      </c>
      <c r="F356" s="76"/>
      <c r="G356" s="94"/>
      <c r="H356" s="97"/>
      <c r="I356" s="77">
        <f t="shared" si="11"/>
        <v>0</v>
      </c>
      <c r="J356" s="78" t="str">
        <f>IFERROR(IF(E356="","",VLOOKUP(D356,Saldo!$P$8:$Q$1009,2,FALSE)),"")</f>
        <v/>
      </c>
      <c r="K356" s="76"/>
      <c r="L356" s="74" t="str">
        <f t="shared" si="10"/>
        <v/>
      </c>
    </row>
    <row r="357" spans="1:12" ht="18.95" customHeight="1" x14ac:dyDescent="0.25">
      <c r="A357" s="52"/>
      <c r="C357" s="185"/>
      <c r="D357" s="76"/>
      <c r="E357" s="76" t="str">
        <f>IF(D357="","",IFERROR(VLOOKUP(D357,Cadastro!$C$9:$D$1009,2,FALSE),"NOT FOUND"))</f>
        <v/>
      </c>
      <c r="F357" s="76"/>
      <c r="G357" s="94"/>
      <c r="H357" s="97"/>
      <c r="I357" s="77">
        <f t="shared" si="11"/>
        <v>0</v>
      </c>
      <c r="J357" s="78" t="str">
        <f>IFERROR(IF(E357="","",VLOOKUP(D357,Saldo!$P$8:$Q$1009,2,FALSE)),"")</f>
        <v/>
      </c>
      <c r="K357" s="76"/>
      <c r="L357" s="74" t="str">
        <f t="shared" si="10"/>
        <v/>
      </c>
    </row>
    <row r="358" spans="1:12" ht="18.95" customHeight="1" x14ac:dyDescent="0.25">
      <c r="A358" s="52"/>
      <c r="C358" s="185"/>
      <c r="D358" s="76"/>
      <c r="E358" s="76" t="str">
        <f>IF(D358="","",IFERROR(VLOOKUP(D358,Cadastro!$C$9:$D$1009,2,FALSE),"NOT FOUND"))</f>
        <v/>
      </c>
      <c r="F358" s="76"/>
      <c r="G358" s="94"/>
      <c r="H358" s="97"/>
      <c r="I358" s="77">
        <f t="shared" si="11"/>
        <v>0</v>
      </c>
      <c r="J358" s="78" t="str">
        <f>IFERROR(IF(E358="","",VLOOKUP(D358,Saldo!$P$8:$Q$1009,2,FALSE)),"")</f>
        <v/>
      </c>
      <c r="K358" s="76"/>
      <c r="L358" s="74" t="str">
        <f t="shared" si="10"/>
        <v/>
      </c>
    </row>
    <row r="359" spans="1:12" ht="18.95" customHeight="1" x14ac:dyDescent="0.25">
      <c r="A359" s="52"/>
      <c r="C359" s="185"/>
      <c r="D359" s="76"/>
      <c r="E359" s="76" t="str">
        <f>IF(D359="","",IFERROR(VLOOKUP(D359,Cadastro!$C$9:$D$1009,2,FALSE),"NOT FOUND"))</f>
        <v/>
      </c>
      <c r="F359" s="76"/>
      <c r="G359" s="94"/>
      <c r="H359" s="97"/>
      <c r="I359" s="77">
        <f t="shared" si="11"/>
        <v>0</v>
      </c>
      <c r="J359" s="78" t="str">
        <f>IFERROR(IF(E359="","",VLOOKUP(D359,Saldo!$P$8:$Q$1009,2,FALSE)),"")</f>
        <v/>
      </c>
      <c r="K359" s="76"/>
      <c r="L359" s="74" t="str">
        <f t="shared" si="10"/>
        <v/>
      </c>
    </row>
    <row r="360" spans="1:12" ht="18.95" customHeight="1" x14ac:dyDescent="0.25">
      <c r="A360" s="52"/>
      <c r="C360" s="185"/>
      <c r="D360" s="76"/>
      <c r="E360" s="76" t="str">
        <f>IF(D360="","",IFERROR(VLOOKUP(D360,Cadastro!$C$9:$D$1009,2,FALSE),"NOT FOUND"))</f>
        <v/>
      </c>
      <c r="F360" s="76"/>
      <c r="G360" s="94"/>
      <c r="H360" s="97"/>
      <c r="I360" s="77">
        <f t="shared" si="11"/>
        <v>0</v>
      </c>
      <c r="J360" s="78" t="str">
        <f>IFERROR(IF(E360="","",VLOOKUP(D360,Saldo!$P$8:$Q$1009,2,FALSE)),"")</f>
        <v/>
      </c>
      <c r="K360" s="76"/>
      <c r="L360" s="74" t="str">
        <f t="shared" si="10"/>
        <v/>
      </c>
    </row>
    <row r="361" spans="1:12" ht="18.95" customHeight="1" x14ac:dyDescent="0.25">
      <c r="A361" s="52"/>
      <c r="C361" s="185"/>
      <c r="D361" s="76"/>
      <c r="E361" s="76" t="str">
        <f>IF(D361="","",IFERROR(VLOOKUP(D361,Cadastro!$C$9:$D$1009,2,FALSE),"NOT FOUND"))</f>
        <v/>
      </c>
      <c r="F361" s="76"/>
      <c r="G361" s="94"/>
      <c r="H361" s="97"/>
      <c r="I361" s="77">
        <f t="shared" si="11"/>
        <v>0</v>
      </c>
      <c r="J361" s="78" t="str">
        <f>IFERROR(IF(E361="","",VLOOKUP(D361,Saldo!$P$8:$Q$1009,2,FALSE)),"")</f>
        <v/>
      </c>
      <c r="K361" s="76"/>
      <c r="L361" s="74" t="str">
        <f t="shared" si="10"/>
        <v/>
      </c>
    </row>
    <row r="362" spans="1:12" ht="18.95" customHeight="1" x14ac:dyDescent="0.25">
      <c r="A362" s="52"/>
      <c r="C362" s="185"/>
      <c r="D362" s="76"/>
      <c r="E362" s="76" t="str">
        <f>IF(D362="","",IFERROR(VLOOKUP(D362,Cadastro!$C$9:$D$1009,2,FALSE),"NOT FOUND"))</f>
        <v/>
      </c>
      <c r="F362" s="76"/>
      <c r="G362" s="94"/>
      <c r="H362" s="97"/>
      <c r="I362" s="77">
        <f t="shared" si="11"/>
        <v>0</v>
      </c>
      <c r="J362" s="78" t="str">
        <f>IFERROR(IF(E362="","",VLOOKUP(D362,Saldo!$P$8:$Q$1009,2,FALSE)),"")</f>
        <v/>
      </c>
      <c r="K362" s="76"/>
      <c r="L362" s="74" t="str">
        <f t="shared" si="10"/>
        <v/>
      </c>
    </row>
    <row r="363" spans="1:12" ht="18.95" customHeight="1" x14ac:dyDescent="0.25">
      <c r="A363" s="52"/>
      <c r="C363" s="185"/>
      <c r="D363" s="76"/>
      <c r="E363" s="76" t="str">
        <f>IF(D363="","",IFERROR(VLOOKUP(D363,Cadastro!$C$9:$D$1009,2,FALSE),"NOT FOUND"))</f>
        <v/>
      </c>
      <c r="F363" s="76"/>
      <c r="G363" s="94"/>
      <c r="H363" s="97"/>
      <c r="I363" s="77">
        <f t="shared" si="11"/>
        <v>0</v>
      </c>
      <c r="J363" s="78" t="str">
        <f>IFERROR(IF(E363="","",VLOOKUP(D363,Saldo!$P$8:$Q$1009,2,FALSE)),"")</f>
        <v/>
      </c>
      <c r="K363" s="76"/>
      <c r="L363" s="74" t="str">
        <f t="shared" si="10"/>
        <v/>
      </c>
    </row>
    <row r="364" spans="1:12" ht="18.95" customHeight="1" x14ac:dyDescent="0.25">
      <c r="A364" s="52"/>
      <c r="C364" s="185"/>
      <c r="D364" s="76"/>
      <c r="E364" s="76" t="str">
        <f>IF(D364="","",IFERROR(VLOOKUP(D364,Cadastro!$C$9:$D$1009,2,FALSE),"NOT FOUND"))</f>
        <v/>
      </c>
      <c r="F364" s="76"/>
      <c r="G364" s="94"/>
      <c r="H364" s="97"/>
      <c r="I364" s="77">
        <f t="shared" si="11"/>
        <v>0</v>
      </c>
      <c r="J364" s="78" t="str">
        <f>IFERROR(IF(E364="","",VLOOKUP(D364,Saldo!$P$8:$Q$1009,2,FALSE)),"")</f>
        <v/>
      </c>
      <c r="K364" s="76"/>
      <c r="L364" s="74" t="str">
        <f t="shared" si="10"/>
        <v/>
      </c>
    </row>
    <row r="365" spans="1:12" ht="18.95" customHeight="1" x14ac:dyDescent="0.25">
      <c r="A365" s="52"/>
      <c r="C365" s="185"/>
      <c r="D365" s="76"/>
      <c r="E365" s="76" t="str">
        <f>IF(D365="","",IFERROR(VLOOKUP(D365,Cadastro!$C$9:$D$1009,2,FALSE),"NOT FOUND"))</f>
        <v/>
      </c>
      <c r="F365" s="76"/>
      <c r="G365" s="94"/>
      <c r="H365" s="97"/>
      <c r="I365" s="77">
        <f t="shared" si="11"/>
        <v>0</v>
      </c>
      <c r="J365" s="78" t="str">
        <f>IFERROR(IF(E365="","",VLOOKUP(D365,Saldo!$P$8:$Q$1009,2,FALSE)),"")</f>
        <v/>
      </c>
      <c r="K365" s="76"/>
      <c r="L365" s="74" t="str">
        <f t="shared" si="10"/>
        <v/>
      </c>
    </row>
    <row r="366" spans="1:12" ht="18.95" customHeight="1" x14ac:dyDescent="0.25">
      <c r="A366" s="52"/>
      <c r="C366" s="185"/>
      <c r="D366" s="76"/>
      <c r="E366" s="76" t="str">
        <f>IF(D366="","",IFERROR(VLOOKUP(D366,Cadastro!$C$9:$D$1009,2,FALSE),"NOT FOUND"))</f>
        <v/>
      </c>
      <c r="F366" s="76"/>
      <c r="G366" s="94"/>
      <c r="H366" s="97"/>
      <c r="I366" s="77">
        <f t="shared" si="11"/>
        <v>0</v>
      </c>
      <c r="J366" s="78" t="str">
        <f>IFERROR(IF(E366="","",VLOOKUP(D366,Saldo!$P$8:$Q$1009,2,FALSE)),"")</f>
        <v/>
      </c>
      <c r="K366" s="76"/>
      <c r="L366" s="74" t="str">
        <f t="shared" si="10"/>
        <v/>
      </c>
    </row>
    <row r="367" spans="1:12" ht="18.95" customHeight="1" x14ac:dyDescent="0.25">
      <c r="A367" s="52"/>
      <c r="C367" s="185"/>
      <c r="D367" s="76"/>
      <c r="E367" s="76" t="str">
        <f>IF(D367="","",IFERROR(VLOOKUP(D367,Cadastro!$C$9:$D$1009,2,FALSE),"NOT FOUND"))</f>
        <v/>
      </c>
      <c r="F367" s="76"/>
      <c r="G367" s="94"/>
      <c r="H367" s="97"/>
      <c r="I367" s="77">
        <f t="shared" si="11"/>
        <v>0</v>
      </c>
      <c r="J367" s="78" t="str">
        <f>IFERROR(IF(E367="","",VLOOKUP(D367,Saldo!$P$8:$Q$1009,2,FALSE)),"")</f>
        <v/>
      </c>
      <c r="K367" s="76"/>
      <c r="L367" s="74" t="str">
        <f t="shared" si="10"/>
        <v/>
      </c>
    </row>
    <row r="368" spans="1:12" ht="18.95" customHeight="1" x14ac:dyDescent="0.25">
      <c r="A368" s="52"/>
      <c r="C368" s="185"/>
      <c r="D368" s="76"/>
      <c r="E368" s="76" t="str">
        <f>IF(D368="","",IFERROR(VLOOKUP(D368,Cadastro!$C$9:$D$1009,2,FALSE),"NOT FOUND"))</f>
        <v/>
      </c>
      <c r="F368" s="76"/>
      <c r="G368" s="94"/>
      <c r="H368" s="97"/>
      <c r="I368" s="77">
        <f t="shared" si="11"/>
        <v>0</v>
      </c>
      <c r="J368" s="78" t="str">
        <f>IFERROR(IF(E368="","",VLOOKUP(D368,Saldo!$P$8:$Q$1009,2,FALSE)),"")</f>
        <v/>
      </c>
      <c r="K368" s="76"/>
      <c r="L368" s="74" t="str">
        <f t="shared" si="10"/>
        <v/>
      </c>
    </row>
    <row r="369" spans="1:12" ht="18.95" customHeight="1" x14ac:dyDescent="0.25">
      <c r="A369" s="52"/>
      <c r="C369" s="185"/>
      <c r="D369" s="76"/>
      <c r="E369" s="76" t="str">
        <f>IF(D369="","",IFERROR(VLOOKUP(D369,Cadastro!$C$9:$D$1009,2,FALSE),"NOT FOUND"))</f>
        <v/>
      </c>
      <c r="F369" s="76"/>
      <c r="G369" s="94"/>
      <c r="H369" s="97"/>
      <c r="I369" s="77">
        <f t="shared" si="11"/>
        <v>0</v>
      </c>
      <c r="J369" s="78" t="str">
        <f>IFERROR(IF(E369="","",VLOOKUP(D369,Saldo!$P$8:$Q$1009,2,FALSE)),"")</f>
        <v/>
      </c>
      <c r="K369" s="76"/>
      <c r="L369" s="74" t="str">
        <f t="shared" si="10"/>
        <v/>
      </c>
    </row>
    <row r="370" spans="1:12" ht="18.95" customHeight="1" x14ac:dyDescent="0.25">
      <c r="A370" s="52"/>
      <c r="C370" s="185"/>
      <c r="D370" s="76"/>
      <c r="E370" s="76" t="str">
        <f>IF(D370="","",IFERROR(VLOOKUP(D370,Cadastro!$C$9:$D$1009,2,FALSE),"NOT FOUND"))</f>
        <v/>
      </c>
      <c r="F370" s="76"/>
      <c r="G370" s="94"/>
      <c r="H370" s="97"/>
      <c r="I370" s="77">
        <f t="shared" si="11"/>
        <v>0</v>
      </c>
      <c r="J370" s="78" t="str">
        <f>IFERROR(IF(E370="","",VLOOKUP(D370,Saldo!$P$8:$Q$1009,2,FALSE)),"")</f>
        <v/>
      </c>
      <c r="K370" s="76"/>
      <c r="L370" s="74" t="str">
        <f t="shared" si="10"/>
        <v/>
      </c>
    </row>
    <row r="371" spans="1:12" ht="18.95" customHeight="1" x14ac:dyDescent="0.25">
      <c r="A371" s="52"/>
      <c r="C371" s="185"/>
      <c r="D371" s="76"/>
      <c r="E371" s="76" t="str">
        <f>IF(D371="","",IFERROR(VLOOKUP(D371,Cadastro!$C$9:$D$1009,2,FALSE),"NOT FOUND"))</f>
        <v/>
      </c>
      <c r="F371" s="76"/>
      <c r="G371" s="94"/>
      <c r="H371" s="97"/>
      <c r="I371" s="77">
        <f t="shared" si="11"/>
        <v>0</v>
      </c>
      <c r="J371" s="78" t="str">
        <f>IFERROR(IF(E371="","",VLOOKUP(D371,Saldo!$P$8:$Q$1009,2,FALSE)),"")</f>
        <v/>
      </c>
      <c r="K371" s="76"/>
      <c r="L371" s="74" t="str">
        <f t="shared" si="10"/>
        <v/>
      </c>
    </row>
    <row r="372" spans="1:12" ht="18.95" customHeight="1" x14ac:dyDescent="0.25">
      <c r="A372" s="52"/>
      <c r="C372" s="185"/>
      <c r="D372" s="76"/>
      <c r="E372" s="76" t="str">
        <f>IF(D372="","",IFERROR(VLOOKUP(D372,Cadastro!$C$9:$D$1009,2,FALSE),"NOT FOUND"))</f>
        <v/>
      </c>
      <c r="F372" s="76"/>
      <c r="G372" s="94"/>
      <c r="H372" s="97"/>
      <c r="I372" s="77">
        <f t="shared" si="11"/>
        <v>0</v>
      </c>
      <c r="J372" s="78" t="str">
        <f>IFERROR(IF(E372="","",VLOOKUP(D372,Saldo!$P$8:$Q$1009,2,FALSE)),"")</f>
        <v/>
      </c>
      <c r="K372" s="76"/>
      <c r="L372" s="74" t="str">
        <f t="shared" si="10"/>
        <v/>
      </c>
    </row>
    <row r="373" spans="1:12" ht="18.95" customHeight="1" x14ac:dyDescent="0.25">
      <c r="A373" s="52"/>
      <c r="C373" s="185"/>
      <c r="D373" s="76"/>
      <c r="E373" s="76" t="str">
        <f>IF(D373="","",IFERROR(VLOOKUP(D373,Cadastro!$C$9:$D$1009,2,FALSE),"NOT FOUND"))</f>
        <v/>
      </c>
      <c r="F373" s="76"/>
      <c r="G373" s="94"/>
      <c r="H373" s="97"/>
      <c r="I373" s="77">
        <f t="shared" si="11"/>
        <v>0</v>
      </c>
      <c r="J373" s="78" t="str">
        <f>IFERROR(IF(E373="","",VLOOKUP(D373,Saldo!$P$8:$Q$1009,2,FALSE)),"")</f>
        <v/>
      </c>
      <c r="K373" s="76"/>
      <c r="L373" s="74" t="str">
        <f t="shared" si="10"/>
        <v/>
      </c>
    </row>
    <row r="374" spans="1:12" ht="18.95" customHeight="1" x14ac:dyDescent="0.25">
      <c r="A374" s="52"/>
      <c r="C374" s="185"/>
      <c r="D374" s="76"/>
      <c r="E374" s="76" t="str">
        <f>IF(D374="","",IFERROR(VLOOKUP(D374,Cadastro!$C$9:$D$1009,2,FALSE),"NOT FOUND"))</f>
        <v/>
      </c>
      <c r="F374" s="76"/>
      <c r="G374" s="94"/>
      <c r="H374" s="97"/>
      <c r="I374" s="77">
        <f t="shared" si="11"/>
        <v>0</v>
      </c>
      <c r="J374" s="78" t="str">
        <f>IFERROR(IF(E374="","",VLOOKUP(D374,Saldo!$P$8:$Q$1009,2,FALSE)),"")</f>
        <v/>
      </c>
      <c r="K374" s="76"/>
      <c r="L374" s="74" t="str">
        <f t="shared" si="10"/>
        <v/>
      </c>
    </row>
    <row r="375" spans="1:12" ht="18.95" customHeight="1" x14ac:dyDescent="0.25">
      <c r="A375" s="52"/>
      <c r="C375" s="185"/>
      <c r="D375" s="76"/>
      <c r="E375" s="76" t="str">
        <f>IF(D375="","",IFERROR(VLOOKUP(D375,Cadastro!$C$9:$D$1009,2,FALSE),"NOT FOUND"))</f>
        <v/>
      </c>
      <c r="F375" s="76"/>
      <c r="G375" s="94"/>
      <c r="H375" s="97"/>
      <c r="I375" s="77">
        <f t="shared" si="11"/>
        <v>0</v>
      </c>
      <c r="J375" s="78" t="str">
        <f>IFERROR(IF(E375="","",VLOOKUP(D375,Saldo!$P$8:$Q$1009,2,FALSE)),"")</f>
        <v/>
      </c>
      <c r="K375" s="76"/>
      <c r="L375" s="74" t="str">
        <f t="shared" si="10"/>
        <v/>
      </c>
    </row>
    <row r="376" spans="1:12" ht="18.95" customHeight="1" x14ac:dyDescent="0.25">
      <c r="A376" s="52"/>
      <c r="C376" s="185"/>
      <c r="D376" s="76"/>
      <c r="E376" s="76" t="str">
        <f>IF(D376="","",IFERROR(VLOOKUP(D376,Cadastro!$C$9:$D$1009,2,FALSE),"NOT FOUND"))</f>
        <v/>
      </c>
      <c r="F376" s="76"/>
      <c r="G376" s="94"/>
      <c r="H376" s="97"/>
      <c r="I376" s="77">
        <f t="shared" si="11"/>
        <v>0</v>
      </c>
      <c r="J376" s="78" t="str">
        <f>IFERROR(IF(E376="","",VLOOKUP(D376,Saldo!$P$8:$Q$1009,2,FALSE)),"")</f>
        <v/>
      </c>
      <c r="K376" s="76"/>
      <c r="L376" s="74" t="str">
        <f t="shared" si="10"/>
        <v/>
      </c>
    </row>
    <row r="377" spans="1:12" ht="18.95" customHeight="1" x14ac:dyDescent="0.25">
      <c r="A377" s="52"/>
      <c r="C377" s="185"/>
      <c r="D377" s="76"/>
      <c r="E377" s="76" t="str">
        <f>IF(D377="","",IFERROR(VLOOKUP(D377,Cadastro!$C$9:$D$1009,2,FALSE),"NOT FOUND"))</f>
        <v/>
      </c>
      <c r="F377" s="76"/>
      <c r="G377" s="94"/>
      <c r="H377" s="97"/>
      <c r="I377" s="77">
        <f t="shared" si="11"/>
        <v>0</v>
      </c>
      <c r="J377" s="78" t="str">
        <f>IFERROR(IF(E377="","",VLOOKUP(D377,Saldo!$P$8:$Q$1009,2,FALSE)),"")</f>
        <v/>
      </c>
      <c r="K377" s="76"/>
      <c r="L377" s="74" t="str">
        <f t="shared" si="10"/>
        <v/>
      </c>
    </row>
    <row r="378" spans="1:12" ht="18.95" customHeight="1" x14ac:dyDescent="0.25">
      <c r="A378" s="52"/>
      <c r="C378" s="185"/>
      <c r="D378" s="76"/>
      <c r="E378" s="76" t="str">
        <f>IF(D378="","",IFERROR(VLOOKUP(D378,Cadastro!$C$9:$D$1009,2,FALSE),"NOT FOUND"))</f>
        <v/>
      </c>
      <c r="F378" s="76"/>
      <c r="G378" s="94"/>
      <c r="H378" s="97"/>
      <c r="I378" s="77">
        <f t="shared" si="11"/>
        <v>0</v>
      </c>
      <c r="J378" s="78" t="str">
        <f>IFERROR(IF(E378="","",VLOOKUP(D378,Saldo!$P$8:$Q$1009,2,FALSE)),"")</f>
        <v/>
      </c>
      <c r="K378" s="76"/>
      <c r="L378" s="74" t="str">
        <f t="shared" si="10"/>
        <v/>
      </c>
    </row>
    <row r="379" spans="1:12" ht="18.95" customHeight="1" x14ac:dyDescent="0.25">
      <c r="A379" s="52"/>
      <c r="C379" s="185"/>
      <c r="D379" s="76"/>
      <c r="E379" s="76" t="str">
        <f>IF(D379="","",IFERROR(VLOOKUP(D379,Cadastro!$C$9:$D$1009,2,FALSE),"NOT FOUND"))</f>
        <v/>
      </c>
      <c r="F379" s="76"/>
      <c r="G379" s="94"/>
      <c r="H379" s="97"/>
      <c r="I379" s="77">
        <f t="shared" si="11"/>
        <v>0</v>
      </c>
      <c r="J379" s="78" t="str">
        <f>IFERROR(IF(E379="","",VLOOKUP(D379,Saldo!$P$8:$Q$1009,2,FALSE)),"")</f>
        <v/>
      </c>
      <c r="K379" s="76"/>
      <c r="L379" s="74" t="str">
        <f t="shared" si="10"/>
        <v/>
      </c>
    </row>
    <row r="380" spans="1:12" ht="18.95" customHeight="1" x14ac:dyDescent="0.25">
      <c r="A380" s="52"/>
      <c r="C380" s="185"/>
      <c r="D380" s="76"/>
      <c r="E380" s="76" t="str">
        <f>IF(D380="","",IFERROR(VLOOKUP(D380,Cadastro!$C$9:$D$1009,2,FALSE),"NOT FOUND"))</f>
        <v/>
      </c>
      <c r="F380" s="76"/>
      <c r="G380" s="94"/>
      <c r="H380" s="97"/>
      <c r="I380" s="77">
        <f t="shared" si="11"/>
        <v>0</v>
      </c>
      <c r="J380" s="78" t="str">
        <f>IFERROR(IF(E380="","",VLOOKUP(D380,Saldo!$P$8:$Q$1009,2,FALSE)),"")</f>
        <v/>
      </c>
      <c r="K380" s="76"/>
      <c r="L380" s="74" t="str">
        <f t="shared" si="10"/>
        <v/>
      </c>
    </row>
    <row r="381" spans="1:12" ht="18.95" customHeight="1" x14ac:dyDescent="0.25">
      <c r="A381" s="52"/>
      <c r="C381" s="185"/>
      <c r="D381" s="76"/>
      <c r="E381" s="76" t="str">
        <f>IF(D381="","",IFERROR(VLOOKUP(D381,Cadastro!$C$9:$D$1009,2,FALSE),"NOT FOUND"))</f>
        <v/>
      </c>
      <c r="F381" s="76"/>
      <c r="G381" s="94"/>
      <c r="H381" s="97"/>
      <c r="I381" s="77">
        <f t="shared" si="11"/>
        <v>0</v>
      </c>
      <c r="J381" s="78" t="str">
        <f>IFERROR(IF(E381="","",VLOOKUP(D381,Saldo!$P$8:$Q$1009,2,FALSE)),"")</f>
        <v/>
      </c>
      <c r="K381" s="76"/>
      <c r="L381" s="74" t="str">
        <f t="shared" si="10"/>
        <v/>
      </c>
    </row>
    <row r="382" spans="1:12" ht="18.95" customHeight="1" x14ac:dyDescent="0.25">
      <c r="A382" s="52"/>
      <c r="C382" s="185"/>
      <c r="D382" s="76"/>
      <c r="E382" s="76" t="str">
        <f>IF(D382="","",IFERROR(VLOOKUP(D382,Cadastro!$C$9:$D$1009,2,FALSE),"NOT FOUND"))</f>
        <v/>
      </c>
      <c r="F382" s="76"/>
      <c r="G382" s="94"/>
      <c r="H382" s="97"/>
      <c r="I382" s="77">
        <f t="shared" si="11"/>
        <v>0</v>
      </c>
      <c r="J382" s="78" t="str">
        <f>IFERROR(IF(E382="","",VLOOKUP(D382,Saldo!$P$8:$Q$1009,2,FALSE)),"")</f>
        <v/>
      </c>
      <c r="K382" s="76"/>
      <c r="L382" s="74" t="str">
        <f t="shared" si="10"/>
        <v/>
      </c>
    </row>
    <row r="383" spans="1:12" ht="18.95" customHeight="1" x14ac:dyDescent="0.25">
      <c r="A383" s="52"/>
      <c r="C383" s="185"/>
      <c r="D383" s="76"/>
      <c r="E383" s="76" t="str">
        <f>IF(D383="","",IFERROR(VLOOKUP(D383,Cadastro!$C$9:$D$1009,2,FALSE),"NOT FOUND"))</f>
        <v/>
      </c>
      <c r="F383" s="76"/>
      <c r="G383" s="94"/>
      <c r="H383" s="97"/>
      <c r="I383" s="77">
        <f t="shared" si="11"/>
        <v>0</v>
      </c>
      <c r="J383" s="78" t="str">
        <f>IFERROR(IF(E383="","",VLOOKUP(D383,Saldo!$P$8:$Q$1009,2,FALSE)),"")</f>
        <v/>
      </c>
      <c r="K383" s="76"/>
      <c r="L383" s="74" t="str">
        <f t="shared" si="10"/>
        <v/>
      </c>
    </row>
    <row r="384" spans="1:12" ht="18.95" customHeight="1" x14ac:dyDescent="0.25">
      <c r="A384" s="52"/>
      <c r="C384" s="185"/>
      <c r="D384" s="76"/>
      <c r="E384" s="76" t="str">
        <f>IF(D384="","",IFERROR(VLOOKUP(D384,Cadastro!$C$9:$D$1009,2,FALSE),"NOT FOUND"))</f>
        <v/>
      </c>
      <c r="F384" s="76"/>
      <c r="G384" s="94"/>
      <c r="H384" s="97"/>
      <c r="I384" s="77">
        <f t="shared" si="11"/>
        <v>0</v>
      </c>
      <c r="J384" s="78" t="str">
        <f>IFERROR(IF(E384="","",VLOOKUP(D384,Saldo!$P$8:$Q$1009,2,FALSE)),"")</f>
        <v/>
      </c>
      <c r="K384" s="76"/>
      <c r="L384" s="74" t="str">
        <f t="shared" si="10"/>
        <v/>
      </c>
    </row>
    <row r="385" spans="1:12" ht="18.95" customHeight="1" x14ac:dyDescent="0.25">
      <c r="A385" s="52"/>
      <c r="C385" s="185"/>
      <c r="D385" s="76"/>
      <c r="E385" s="76" t="str">
        <f>IF(D385="","",IFERROR(VLOOKUP(D385,Cadastro!$C$9:$D$1009,2,FALSE),"NOT FOUND"))</f>
        <v/>
      </c>
      <c r="F385" s="76"/>
      <c r="G385" s="94"/>
      <c r="H385" s="97"/>
      <c r="I385" s="77">
        <f t="shared" si="11"/>
        <v>0</v>
      </c>
      <c r="J385" s="78" t="str">
        <f>IFERROR(IF(E385="","",VLOOKUP(D385,Saldo!$P$8:$Q$1009,2,FALSE)),"")</f>
        <v/>
      </c>
      <c r="K385" s="76"/>
      <c r="L385" s="74" t="str">
        <f t="shared" si="10"/>
        <v/>
      </c>
    </row>
    <row r="386" spans="1:12" ht="18.95" customHeight="1" x14ac:dyDescent="0.25">
      <c r="A386" s="52"/>
      <c r="C386" s="185"/>
      <c r="D386" s="76"/>
      <c r="E386" s="76" t="str">
        <f>IF(D386="","",IFERROR(VLOOKUP(D386,Cadastro!$C$9:$D$1009,2,FALSE),"NOT FOUND"))</f>
        <v/>
      </c>
      <c r="F386" s="76"/>
      <c r="G386" s="94"/>
      <c r="H386" s="97"/>
      <c r="I386" s="77">
        <f t="shared" si="11"/>
        <v>0</v>
      </c>
      <c r="J386" s="78" t="str">
        <f>IFERROR(IF(E386="","",VLOOKUP(D386,Saldo!$P$8:$Q$1009,2,FALSE)),"")</f>
        <v/>
      </c>
      <c r="K386" s="76"/>
      <c r="L386" s="74" t="str">
        <f t="shared" si="10"/>
        <v/>
      </c>
    </row>
    <row r="387" spans="1:12" ht="18.95" customHeight="1" x14ac:dyDescent="0.25">
      <c r="A387" s="52"/>
      <c r="C387" s="185"/>
      <c r="D387" s="76"/>
      <c r="E387" s="76" t="str">
        <f>IF(D387="","",IFERROR(VLOOKUP(D387,Cadastro!$C$9:$D$1009,2,FALSE),"NOT FOUND"))</f>
        <v/>
      </c>
      <c r="F387" s="76"/>
      <c r="G387" s="94"/>
      <c r="H387" s="97"/>
      <c r="I387" s="77">
        <f t="shared" si="11"/>
        <v>0</v>
      </c>
      <c r="J387" s="78" t="str">
        <f>IFERROR(IF(E387="","",VLOOKUP(D387,Saldo!$P$8:$Q$1009,2,FALSE)),"")</f>
        <v/>
      </c>
      <c r="K387" s="76"/>
      <c r="L387" s="74" t="str">
        <f t="shared" si="10"/>
        <v/>
      </c>
    </row>
    <row r="388" spans="1:12" ht="18.95" customHeight="1" x14ac:dyDescent="0.25">
      <c r="A388" s="52"/>
      <c r="C388" s="185"/>
      <c r="D388" s="76"/>
      <c r="E388" s="76" t="str">
        <f>IF(D388="","",IFERROR(VLOOKUP(D388,Cadastro!$C$9:$D$1009,2,FALSE),"NOT FOUND"))</f>
        <v/>
      </c>
      <c r="F388" s="76"/>
      <c r="G388" s="94"/>
      <c r="H388" s="97"/>
      <c r="I388" s="77">
        <f t="shared" si="11"/>
        <v>0</v>
      </c>
      <c r="J388" s="78" t="str">
        <f>IFERROR(IF(E388="","",VLOOKUP(D388,Saldo!$P$8:$Q$1009,2,FALSE)),"")</f>
        <v/>
      </c>
      <c r="K388" s="76"/>
      <c r="L388" s="74" t="str">
        <f t="shared" si="10"/>
        <v/>
      </c>
    </row>
    <row r="389" spans="1:12" ht="18.95" customHeight="1" x14ac:dyDescent="0.25">
      <c r="A389" s="52"/>
      <c r="C389" s="185"/>
      <c r="D389" s="76"/>
      <c r="E389" s="76" t="str">
        <f>IF(D389="","",IFERROR(VLOOKUP(D389,Cadastro!$C$9:$D$1009,2,FALSE),"NOT FOUND"))</f>
        <v/>
      </c>
      <c r="F389" s="76"/>
      <c r="G389" s="94"/>
      <c r="H389" s="97"/>
      <c r="I389" s="77">
        <f t="shared" si="11"/>
        <v>0</v>
      </c>
      <c r="J389" s="78" t="str">
        <f>IFERROR(IF(E389="","",VLOOKUP(D389,Saldo!$P$8:$Q$1009,2,FALSE)),"")</f>
        <v/>
      </c>
      <c r="K389" s="76"/>
      <c r="L389" s="74" t="str">
        <f t="shared" si="10"/>
        <v/>
      </c>
    </row>
    <row r="390" spans="1:12" ht="18.95" customHeight="1" x14ac:dyDescent="0.25">
      <c r="A390" s="52"/>
      <c r="C390" s="185"/>
      <c r="D390" s="76"/>
      <c r="E390" s="76" t="str">
        <f>IF(D390="","",IFERROR(VLOOKUP(D390,Cadastro!$C$9:$D$1009,2,FALSE),"NOT FOUND"))</f>
        <v/>
      </c>
      <c r="F390" s="76"/>
      <c r="G390" s="94"/>
      <c r="H390" s="97"/>
      <c r="I390" s="77">
        <f t="shared" si="11"/>
        <v>0</v>
      </c>
      <c r="J390" s="78" t="str">
        <f>IFERROR(IF(E390="","",VLOOKUP(D390,Saldo!$P$8:$Q$1009,2,FALSE)),"")</f>
        <v/>
      </c>
      <c r="K390" s="76"/>
      <c r="L390" s="74" t="str">
        <f t="shared" si="10"/>
        <v/>
      </c>
    </row>
    <row r="391" spans="1:12" ht="18.95" customHeight="1" x14ac:dyDescent="0.25">
      <c r="A391" s="52"/>
      <c r="C391" s="185"/>
      <c r="D391" s="76"/>
      <c r="E391" s="76" t="str">
        <f>IF(D391="","",IFERROR(VLOOKUP(D391,Cadastro!$C$9:$D$1009,2,FALSE),"NOT FOUND"))</f>
        <v/>
      </c>
      <c r="F391" s="76"/>
      <c r="G391" s="94"/>
      <c r="H391" s="97"/>
      <c r="I391" s="77">
        <f t="shared" si="11"/>
        <v>0</v>
      </c>
      <c r="J391" s="78" t="str">
        <f>IFERROR(IF(E391="","",VLOOKUP(D391,Saldo!$P$8:$Q$1009,2,FALSE)),"")</f>
        <v/>
      </c>
      <c r="K391" s="76"/>
      <c r="L391" s="74" t="str">
        <f t="shared" si="10"/>
        <v/>
      </c>
    </row>
    <row r="392" spans="1:12" ht="18.95" customHeight="1" x14ac:dyDescent="0.25">
      <c r="A392" s="52"/>
      <c r="C392" s="185"/>
      <c r="D392" s="76"/>
      <c r="E392" s="76" t="str">
        <f>IF(D392="","",IFERROR(VLOOKUP(D392,Cadastro!$C$9:$D$1009,2,FALSE),"NOT FOUND"))</f>
        <v/>
      </c>
      <c r="F392" s="76"/>
      <c r="G392" s="94"/>
      <c r="H392" s="97"/>
      <c r="I392" s="77">
        <f t="shared" si="11"/>
        <v>0</v>
      </c>
      <c r="J392" s="78" t="str">
        <f>IFERROR(IF(E392="","",VLOOKUP(D392,Saldo!$P$8:$Q$1009,2,FALSE)),"")</f>
        <v/>
      </c>
      <c r="K392" s="76"/>
      <c r="L392" s="74" t="str">
        <f t="shared" si="10"/>
        <v/>
      </c>
    </row>
    <row r="393" spans="1:12" ht="18.95" customHeight="1" x14ac:dyDescent="0.25">
      <c r="A393" s="52"/>
      <c r="C393" s="185"/>
      <c r="D393" s="76"/>
      <c r="E393" s="76" t="str">
        <f>IF(D393="","",IFERROR(VLOOKUP(D393,Cadastro!$C$9:$D$1009,2,FALSE),"NOT FOUND"))</f>
        <v/>
      </c>
      <c r="F393" s="76"/>
      <c r="G393" s="94"/>
      <c r="H393" s="97"/>
      <c r="I393" s="77">
        <f t="shared" si="11"/>
        <v>0</v>
      </c>
      <c r="J393" s="78" t="str">
        <f>IFERROR(IF(E393="","",VLOOKUP(D393,Saldo!$P$8:$Q$1009,2,FALSE)),"")</f>
        <v/>
      </c>
      <c r="K393" s="76"/>
      <c r="L393" s="74" t="str">
        <f t="shared" ref="L393:L456" si="12">IF(C393="","",MONTH(C393))</f>
        <v/>
      </c>
    </row>
    <row r="394" spans="1:12" ht="18.95" customHeight="1" x14ac:dyDescent="0.25">
      <c r="A394" s="52"/>
      <c r="C394" s="185"/>
      <c r="D394" s="76"/>
      <c r="E394" s="76" t="str">
        <f>IF(D394="","",IFERROR(VLOOKUP(D394,Cadastro!$C$9:$D$1009,2,FALSE),"NOT FOUND"))</f>
        <v/>
      </c>
      <c r="F394" s="76"/>
      <c r="G394" s="94"/>
      <c r="H394" s="97"/>
      <c r="I394" s="77">
        <f t="shared" ref="I394:I457" si="13">IFERROR(G394*H394,"Check if QTY and Value are both valid")</f>
        <v>0</v>
      </c>
      <c r="J394" s="78" t="str">
        <f>IFERROR(IF(E394="","",VLOOKUP(D394,Saldo!$P$8:$Q$1009,2,FALSE)),"")</f>
        <v/>
      </c>
      <c r="K394" s="76"/>
      <c r="L394" s="74" t="str">
        <f t="shared" si="12"/>
        <v/>
      </c>
    </row>
    <row r="395" spans="1:12" ht="18.95" customHeight="1" x14ac:dyDescent="0.25">
      <c r="A395" s="52"/>
      <c r="C395" s="185"/>
      <c r="D395" s="76"/>
      <c r="E395" s="76" t="str">
        <f>IF(D395="","",IFERROR(VLOOKUP(D395,Cadastro!$C$9:$D$1009,2,FALSE),"NOT FOUND"))</f>
        <v/>
      </c>
      <c r="F395" s="76"/>
      <c r="G395" s="94"/>
      <c r="H395" s="97"/>
      <c r="I395" s="77">
        <f t="shared" si="13"/>
        <v>0</v>
      </c>
      <c r="J395" s="78" t="str">
        <f>IFERROR(IF(E395="","",VLOOKUP(D395,Saldo!$P$8:$Q$1009,2,FALSE)),"")</f>
        <v/>
      </c>
      <c r="K395" s="76"/>
      <c r="L395" s="74" t="str">
        <f t="shared" si="12"/>
        <v/>
      </c>
    </row>
    <row r="396" spans="1:12" ht="18.95" customHeight="1" x14ac:dyDescent="0.25">
      <c r="A396" s="52"/>
      <c r="C396" s="185"/>
      <c r="D396" s="76"/>
      <c r="E396" s="76" t="str">
        <f>IF(D396="","",IFERROR(VLOOKUP(D396,Cadastro!$C$9:$D$1009,2,FALSE),"NOT FOUND"))</f>
        <v/>
      </c>
      <c r="F396" s="76"/>
      <c r="G396" s="94"/>
      <c r="H396" s="97"/>
      <c r="I396" s="77">
        <f t="shared" si="13"/>
        <v>0</v>
      </c>
      <c r="J396" s="78" t="str">
        <f>IFERROR(IF(E396="","",VLOOKUP(D396,Saldo!$P$8:$Q$1009,2,FALSE)),"")</f>
        <v/>
      </c>
      <c r="K396" s="76"/>
      <c r="L396" s="74" t="str">
        <f t="shared" si="12"/>
        <v/>
      </c>
    </row>
    <row r="397" spans="1:12" ht="18.95" customHeight="1" x14ac:dyDescent="0.25">
      <c r="A397" s="52"/>
      <c r="C397" s="185"/>
      <c r="D397" s="76"/>
      <c r="E397" s="76" t="str">
        <f>IF(D397="","",IFERROR(VLOOKUP(D397,Cadastro!$C$9:$D$1009,2,FALSE),"NOT FOUND"))</f>
        <v/>
      </c>
      <c r="F397" s="76"/>
      <c r="G397" s="94"/>
      <c r="H397" s="97"/>
      <c r="I397" s="77">
        <f t="shared" si="13"/>
        <v>0</v>
      </c>
      <c r="J397" s="78" t="str">
        <f>IFERROR(IF(E397="","",VLOOKUP(D397,Saldo!$P$8:$Q$1009,2,FALSE)),"")</f>
        <v/>
      </c>
      <c r="K397" s="76"/>
      <c r="L397" s="74" t="str">
        <f t="shared" si="12"/>
        <v/>
      </c>
    </row>
    <row r="398" spans="1:12" ht="18.95" customHeight="1" x14ac:dyDescent="0.25">
      <c r="A398" s="52"/>
      <c r="C398" s="185"/>
      <c r="D398" s="76"/>
      <c r="E398" s="76" t="str">
        <f>IF(D398="","",IFERROR(VLOOKUP(D398,Cadastro!$C$9:$D$1009,2,FALSE),"NOT FOUND"))</f>
        <v/>
      </c>
      <c r="F398" s="76"/>
      <c r="G398" s="94"/>
      <c r="H398" s="97"/>
      <c r="I398" s="77">
        <f t="shared" si="13"/>
        <v>0</v>
      </c>
      <c r="J398" s="78" t="str">
        <f>IFERROR(IF(E398="","",VLOOKUP(D398,Saldo!$P$8:$Q$1009,2,FALSE)),"")</f>
        <v/>
      </c>
      <c r="K398" s="76"/>
      <c r="L398" s="74" t="str">
        <f t="shared" si="12"/>
        <v/>
      </c>
    </row>
    <row r="399" spans="1:12" ht="18.95" customHeight="1" x14ac:dyDescent="0.25">
      <c r="A399" s="52"/>
      <c r="C399" s="185"/>
      <c r="D399" s="76"/>
      <c r="E399" s="76" t="str">
        <f>IF(D399="","",IFERROR(VLOOKUP(D399,Cadastro!$C$9:$D$1009,2,FALSE),"NOT FOUND"))</f>
        <v/>
      </c>
      <c r="F399" s="76"/>
      <c r="G399" s="94"/>
      <c r="H399" s="97"/>
      <c r="I399" s="77">
        <f t="shared" si="13"/>
        <v>0</v>
      </c>
      <c r="J399" s="78" t="str">
        <f>IFERROR(IF(E399="","",VLOOKUP(D399,Saldo!$P$8:$Q$1009,2,FALSE)),"")</f>
        <v/>
      </c>
      <c r="K399" s="76"/>
      <c r="L399" s="74" t="str">
        <f t="shared" si="12"/>
        <v/>
      </c>
    </row>
    <row r="400" spans="1:12" ht="18.95" customHeight="1" x14ac:dyDescent="0.25">
      <c r="A400" s="52"/>
      <c r="C400" s="185"/>
      <c r="D400" s="76"/>
      <c r="E400" s="76" t="str">
        <f>IF(D400="","",IFERROR(VLOOKUP(D400,Cadastro!$C$9:$D$1009,2,FALSE),"NOT FOUND"))</f>
        <v/>
      </c>
      <c r="F400" s="76"/>
      <c r="G400" s="94"/>
      <c r="H400" s="97"/>
      <c r="I400" s="77">
        <f t="shared" si="13"/>
        <v>0</v>
      </c>
      <c r="J400" s="78" t="str">
        <f>IFERROR(IF(E400="","",VLOOKUP(D400,Saldo!$P$8:$Q$1009,2,FALSE)),"")</f>
        <v/>
      </c>
      <c r="K400" s="76"/>
      <c r="L400" s="74" t="str">
        <f t="shared" si="12"/>
        <v/>
      </c>
    </row>
    <row r="401" spans="1:12" ht="18.95" customHeight="1" x14ac:dyDescent="0.25">
      <c r="A401" s="52"/>
      <c r="C401" s="185"/>
      <c r="D401" s="76"/>
      <c r="E401" s="76" t="str">
        <f>IF(D401="","",IFERROR(VLOOKUP(D401,Cadastro!$C$9:$D$1009,2,FALSE),"NOT FOUND"))</f>
        <v/>
      </c>
      <c r="F401" s="76"/>
      <c r="G401" s="94"/>
      <c r="H401" s="97"/>
      <c r="I401" s="77">
        <f t="shared" si="13"/>
        <v>0</v>
      </c>
      <c r="J401" s="78" t="str">
        <f>IFERROR(IF(E401="","",VLOOKUP(D401,Saldo!$P$8:$Q$1009,2,FALSE)),"")</f>
        <v/>
      </c>
      <c r="K401" s="76"/>
      <c r="L401" s="74" t="str">
        <f t="shared" si="12"/>
        <v/>
      </c>
    </row>
    <row r="402" spans="1:12" ht="18.95" customHeight="1" x14ac:dyDescent="0.25">
      <c r="A402" s="52"/>
      <c r="C402" s="185"/>
      <c r="D402" s="76"/>
      <c r="E402" s="76" t="str">
        <f>IF(D402="","",IFERROR(VLOOKUP(D402,Cadastro!$C$9:$D$1009,2,FALSE),"NOT FOUND"))</f>
        <v/>
      </c>
      <c r="F402" s="76"/>
      <c r="G402" s="94"/>
      <c r="H402" s="97"/>
      <c r="I402" s="77">
        <f t="shared" si="13"/>
        <v>0</v>
      </c>
      <c r="J402" s="78" t="str">
        <f>IFERROR(IF(E402="","",VLOOKUP(D402,Saldo!$P$8:$Q$1009,2,FALSE)),"")</f>
        <v/>
      </c>
      <c r="K402" s="76"/>
      <c r="L402" s="74" t="str">
        <f t="shared" si="12"/>
        <v/>
      </c>
    </row>
    <row r="403" spans="1:12" ht="18.95" customHeight="1" x14ac:dyDescent="0.25">
      <c r="A403" s="52"/>
      <c r="C403" s="185"/>
      <c r="D403" s="76"/>
      <c r="E403" s="76" t="str">
        <f>IF(D403="","",IFERROR(VLOOKUP(D403,Cadastro!$C$9:$D$1009,2,FALSE),"NOT FOUND"))</f>
        <v/>
      </c>
      <c r="F403" s="76"/>
      <c r="G403" s="94"/>
      <c r="H403" s="97"/>
      <c r="I403" s="77">
        <f t="shared" si="13"/>
        <v>0</v>
      </c>
      <c r="J403" s="78" t="str">
        <f>IFERROR(IF(E403="","",VLOOKUP(D403,Saldo!$P$8:$Q$1009,2,FALSE)),"")</f>
        <v/>
      </c>
      <c r="K403" s="76"/>
      <c r="L403" s="74" t="str">
        <f t="shared" si="12"/>
        <v/>
      </c>
    </row>
    <row r="404" spans="1:12" ht="18.95" customHeight="1" x14ac:dyDescent="0.25">
      <c r="A404" s="52"/>
      <c r="C404" s="185"/>
      <c r="D404" s="76"/>
      <c r="E404" s="76" t="str">
        <f>IF(D404="","",IFERROR(VLOOKUP(D404,Cadastro!$C$9:$D$1009,2,FALSE),"NOT FOUND"))</f>
        <v/>
      </c>
      <c r="F404" s="76"/>
      <c r="G404" s="94"/>
      <c r="H404" s="97"/>
      <c r="I404" s="77">
        <f t="shared" si="13"/>
        <v>0</v>
      </c>
      <c r="J404" s="78" t="str">
        <f>IFERROR(IF(E404="","",VLOOKUP(D404,Saldo!$P$8:$Q$1009,2,FALSE)),"")</f>
        <v/>
      </c>
      <c r="K404" s="76"/>
      <c r="L404" s="74" t="str">
        <f t="shared" si="12"/>
        <v/>
      </c>
    </row>
    <row r="405" spans="1:12" ht="18.95" customHeight="1" x14ac:dyDescent="0.25">
      <c r="A405" s="52"/>
      <c r="C405" s="185"/>
      <c r="D405" s="76"/>
      <c r="E405" s="76" t="str">
        <f>IF(D405="","",IFERROR(VLOOKUP(D405,Cadastro!$C$9:$D$1009,2,FALSE),"NOT FOUND"))</f>
        <v/>
      </c>
      <c r="F405" s="76"/>
      <c r="G405" s="94"/>
      <c r="H405" s="97"/>
      <c r="I405" s="77">
        <f t="shared" si="13"/>
        <v>0</v>
      </c>
      <c r="J405" s="78" t="str">
        <f>IFERROR(IF(E405="","",VLOOKUP(D405,Saldo!$P$8:$Q$1009,2,FALSE)),"")</f>
        <v/>
      </c>
      <c r="K405" s="76"/>
      <c r="L405" s="74" t="str">
        <f t="shared" si="12"/>
        <v/>
      </c>
    </row>
    <row r="406" spans="1:12" ht="18.95" customHeight="1" x14ac:dyDescent="0.25">
      <c r="A406" s="52"/>
      <c r="C406" s="185"/>
      <c r="D406" s="76"/>
      <c r="E406" s="76" t="str">
        <f>IF(D406="","",IFERROR(VLOOKUP(D406,Cadastro!$C$9:$D$1009,2,FALSE),"NOT FOUND"))</f>
        <v/>
      </c>
      <c r="F406" s="76"/>
      <c r="G406" s="94"/>
      <c r="H406" s="97"/>
      <c r="I406" s="77">
        <f t="shared" si="13"/>
        <v>0</v>
      </c>
      <c r="J406" s="78" t="str">
        <f>IFERROR(IF(E406="","",VLOOKUP(D406,Saldo!$P$8:$Q$1009,2,FALSE)),"")</f>
        <v/>
      </c>
      <c r="K406" s="76"/>
      <c r="L406" s="74" t="str">
        <f t="shared" si="12"/>
        <v/>
      </c>
    </row>
    <row r="407" spans="1:12" ht="18.95" customHeight="1" x14ac:dyDescent="0.25">
      <c r="A407" s="52"/>
      <c r="C407" s="185"/>
      <c r="D407" s="76"/>
      <c r="E407" s="76" t="str">
        <f>IF(D407="","",IFERROR(VLOOKUP(D407,Cadastro!$C$9:$D$1009,2,FALSE),"NOT FOUND"))</f>
        <v/>
      </c>
      <c r="F407" s="76"/>
      <c r="G407" s="94"/>
      <c r="H407" s="97"/>
      <c r="I407" s="77">
        <f t="shared" si="13"/>
        <v>0</v>
      </c>
      <c r="J407" s="78" t="str">
        <f>IFERROR(IF(E407="","",VLOOKUP(D407,Saldo!$P$8:$Q$1009,2,FALSE)),"")</f>
        <v/>
      </c>
      <c r="K407" s="76"/>
      <c r="L407" s="74" t="str">
        <f t="shared" si="12"/>
        <v/>
      </c>
    </row>
    <row r="408" spans="1:12" ht="18.95" customHeight="1" x14ac:dyDescent="0.25">
      <c r="A408" s="52"/>
      <c r="C408" s="185"/>
      <c r="D408" s="76"/>
      <c r="E408" s="76" t="str">
        <f>IF(D408="","",IFERROR(VLOOKUP(D408,Cadastro!$C$9:$D$1009,2,FALSE),"NOT FOUND"))</f>
        <v/>
      </c>
      <c r="F408" s="76"/>
      <c r="G408" s="94"/>
      <c r="H408" s="97"/>
      <c r="I408" s="77">
        <f t="shared" si="13"/>
        <v>0</v>
      </c>
      <c r="J408" s="78" t="str">
        <f>IFERROR(IF(E408="","",VLOOKUP(D408,Saldo!$P$8:$Q$1009,2,FALSE)),"")</f>
        <v/>
      </c>
      <c r="K408" s="76"/>
      <c r="L408" s="74" t="str">
        <f t="shared" si="12"/>
        <v/>
      </c>
    </row>
    <row r="409" spans="1:12" ht="18.95" customHeight="1" x14ac:dyDescent="0.25">
      <c r="A409" s="52"/>
      <c r="C409" s="185"/>
      <c r="D409" s="76"/>
      <c r="E409" s="76" t="str">
        <f>IF(D409="","",IFERROR(VLOOKUP(D409,Cadastro!$C$9:$D$1009,2,FALSE),"NOT FOUND"))</f>
        <v/>
      </c>
      <c r="F409" s="76"/>
      <c r="G409" s="94"/>
      <c r="H409" s="97"/>
      <c r="I409" s="77">
        <f t="shared" si="13"/>
        <v>0</v>
      </c>
      <c r="J409" s="78" t="str">
        <f>IFERROR(IF(E409="","",VLOOKUP(D409,Saldo!$P$8:$Q$1009,2,FALSE)),"")</f>
        <v/>
      </c>
      <c r="K409" s="76"/>
      <c r="L409" s="74" t="str">
        <f t="shared" si="12"/>
        <v/>
      </c>
    </row>
    <row r="410" spans="1:12" ht="18.95" customHeight="1" x14ac:dyDescent="0.25">
      <c r="A410" s="52"/>
      <c r="C410" s="185"/>
      <c r="D410" s="76"/>
      <c r="E410" s="76" t="str">
        <f>IF(D410="","",IFERROR(VLOOKUP(D410,Cadastro!$C$9:$D$1009,2,FALSE),"NOT FOUND"))</f>
        <v/>
      </c>
      <c r="F410" s="76"/>
      <c r="G410" s="94"/>
      <c r="H410" s="97"/>
      <c r="I410" s="77">
        <f t="shared" si="13"/>
        <v>0</v>
      </c>
      <c r="J410" s="78" t="str">
        <f>IFERROR(IF(E410="","",VLOOKUP(D410,Saldo!$P$8:$Q$1009,2,FALSE)),"")</f>
        <v/>
      </c>
      <c r="K410" s="76"/>
      <c r="L410" s="74" t="str">
        <f t="shared" si="12"/>
        <v/>
      </c>
    </row>
    <row r="411" spans="1:12" ht="18.95" customHeight="1" x14ac:dyDescent="0.25">
      <c r="A411" s="52"/>
      <c r="C411" s="185"/>
      <c r="D411" s="76"/>
      <c r="E411" s="76" t="str">
        <f>IF(D411="","",IFERROR(VLOOKUP(D411,Cadastro!$C$9:$D$1009,2,FALSE),"NOT FOUND"))</f>
        <v/>
      </c>
      <c r="F411" s="76"/>
      <c r="G411" s="94"/>
      <c r="H411" s="97"/>
      <c r="I411" s="77">
        <f t="shared" si="13"/>
        <v>0</v>
      </c>
      <c r="J411" s="78" t="str">
        <f>IFERROR(IF(E411="","",VLOOKUP(D411,Saldo!$P$8:$Q$1009,2,FALSE)),"")</f>
        <v/>
      </c>
      <c r="K411" s="76"/>
      <c r="L411" s="74" t="str">
        <f t="shared" si="12"/>
        <v/>
      </c>
    </row>
    <row r="412" spans="1:12" ht="18.95" customHeight="1" x14ac:dyDescent="0.25">
      <c r="A412" s="52"/>
      <c r="C412" s="185"/>
      <c r="D412" s="76"/>
      <c r="E412" s="76" t="str">
        <f>IF(D412="","",IFERROR(VLOOKUP(D412,Cadastro!$C$9:$D$1009,2,FALSE),"NOT FOUND"))</f>
        <v/>
      </c>
      <c r="F412" s="76"/>
      <c r="G412" s="94"/>
      <c r="H412" s="97"/>
      <c r="I412" s="77">
        <f t="shared" si="13"/>
        <v>0</v>
      </c>
      <c r="J412" s="78" t="str">
        <f>IFERROR(IF(E412="","",VLOOKUP(D412,Saldo!$P$8:$Q$1009,2,FALSE)),"")</f>
        <v/>
      </c>
      <c r="K412" s="76"/>
      <c r="L412" s="74" t="str">
        <f t="shared" si="12"/>
        <v/>
      </c>
    </row>
    <row r="413" spans="1:12" ht="18.95" customHeight="1" x14ac:dyDescent="0.25">
      <c r="A413" s="52"/>
      <c r="C413" s="185"/>
      <c r="D413" s="76"/>
      <c r="E413" s="76" t="str">
        <f>IF(D413="","",IFERROR(VLOOKUP(D413,Cadastro!$C$9:$D$1009,2,FALSE),"NOT FOUND"))</f>
        <v/>
      </c>
      <c r="F413" s="76"/>
      <c r="G413" s="94"/>
      <c r="H413" s="97"/>
      <c r="I413" s="77">
        <f t="shared" si="13"/>
        <v>0</v>
      </c>
      <c r="J413" s="78" t="str">
        <f>IFERROR(IF(E413="","",VLOOKUP(D413,Saldo!$P$8:$Q$1009,2,FALSE)),"")</f>
        <v/>
      </c>
      <c r="K413" s="76"/>
      <c r="L413" s="74" t="str">
        <f t="shared" si="12"/>
        <v/>
      </c>
    </row>
    <row r="414" spans="1:12" ht="18.95" customHeight="1" x14ac:dyDescent="0.25">
      <c r="A414" s="52"/>
      <c r="C414" s="185"/>
      <c r="D414" s="76"/>
      <c r="E414" s="76" t="str">
        <f>IF(D414="","",IFERROR(VLOOKUP(D414,Cadastro!$C$9:$D$1009,2,FALSE),"NOT FOUND"))</f>
        <v/>
      </c>
      <c r="F414" s="76"/>
      <c r="G414" s="94"/>
      <c r="H414" s="97"/>
      <c r="I414" s="77">
        <f t="shared" si="13"/>
        <v>0</v>
      </c>
      <c r="J414" s="78" t="str">
        <f>IFERROR(IF(E414="","",VLOOKUP(D414,Saldo!$P$8:$Q$1009,2,FALSE)),"")</f>
        <v/>
      </c>
      <c r="K414" s="76"/>
      <c r="L414" s="74" t="str">
        <f t="shared" si="12"/>
        <v/>
      </c>
    </row>
    <row r="415" spans="1:12" ht="18.95" customHeight="1" x14ac:dyDescent="0.25">
      <c r="A415" s="52"/>
      <c r="C415" s="185"/>
      <c r="D415" s="76"/>
      <c r="E415" s="76" t="str">
        <f>IF(D415="","",IFERROR(VLOOKUP(D415,Cadastro!$C$9:$D$1009,2,FALSE),"NOT FOUND"))</f>
        <v/>
      </c>
      <c r="F415" s="76"/>
      <c r="G415" s="94"/>
      <c r="H415" s="97"/>
      <c r="I415" s="77">
        <f t="shared" si="13"/>
        <v>0</v>
      </c>
      <c r="J415" s="78" t="str">
        <f>IFERROR(IF(E415="","",VLOOKUP(D415,Saldo!$P$8:$Q$1009,2,FALSE)),"")</f>
        <v/>
      </c>
      <c r="K415" s="76"/>
      <c r="L415" s="74" t="str">
        <f t="shared" si="12"/>
        <v/>
      </c>
    </row>
    <row r="416" spans="1:12" ht="18.95" customHeight="1" x14ac:dyDescent="0.25">
      <c r="A416" s="52"/>
      <c r="C416" s="185"/>
      <c r="D416" s="76"/>
      <c r="E416" s="76" t="str">
        <f>IF(D416="","",IFERROR(VLOOKUP(D416,Cadastro!$C$9:$D$1009,2,FALSE),"NOT FOUND"))</f>
        <v/>
      </c>
      <c r="F416" s="76"/>
      <c r="G416" s="94"/>
      <c r="H416" s="97"/>
      <c r="I416" s="77">
        <f t="shared" si="13"/>
        <v>0</v>
      </c>
      <c r="J416" s="78" t="str">
        <f>IFERROR(IF(E416="","",VLOOKUP(D416,Saldo!$P$8:$Q$1009,2,FALSE)),"")</f>
        <v/>
      </c>
      <c r="K416" s="76"/>
      <c r="L416" s="74" t="str">
        <f t="shared" si="12"/>
        <v/>
      </c>
    </row>
    <row r="417" spans="1:12" ht="18.95" customHeight="1" x14ac:dyDescent="0.25">
      <c r="A417" s="52"/>
      <c r="C417" s="185"/>
      <c r="D417" s="76"/>
      <c r="E417" s="76" t="str">
        <f>IF(D417="","",IFERROR(VLOOKUP(D417,Cadastro!$C$9:$D$1009,2,FALSE),"NOT FOUND"))</f>
        <v/>
      </c>
      <c r="F417" s="76"/>
      <c r="G417" s="94"/>
      <c r="H417" s="97"/>
      <c r="I417" s="77">
        <f t="shared" si="13"/>
        <v>0</v>
      </c>
      <c r="J417" s="78" t="str">
        <f>IFERROR(IF(E417="","",VLOOKUP(D417,Saldo!$P$8:$Q$1009,2,FALSE)),"")</f>
        <v/>
      </c>
      <c r="K417" s="76"/>
      <c r="L417" s="74" t="str">
        <f t="shared" si="12"/>
        <v/>
      </c>
    </row>
    <row r="418" spans="1:12" ht="18.95" customHeight="1" x14ac:dyDescent="0.25">
      <c r="A418" s="52"/>
      <c r="C418" s="185"/>
      <c r="D418" s="76"/>
      <c r="E418" s="76" t="str">
        <f>IF(D418="","",IFERROR(VLOOKUP(D418,Cadastro!$C$9:$D$1009,2,FALSE),"NOT FOUND"))</f>
        <v/>
      </c>
      <c r="F418" s="76"/>
      <c r="G418" s="94"/>
      <c r="H418" s="97"/>
      <c r="I418" s="77">
        <f t="shared" si="13"/>
        <v>0</v>
      </c>
      <c r="J418" s="78" t="str">
        <f>IFERROR(IF(E418="","",VLOOKUP(D418,Saldo!$P$8:$Q$1009,2,FALSE)),"")</f>
        <v/>
      </c>
      <c r="K418" s="76"/>
      <c r="L418" s="74" t="str">
        <f t="shared" si="12"/>
        <v/>
      </c>
    </row>
    <row r="419" spans="1:12" ht="18.95" customHeight="1" x14ac:dyDescent="0.25">
      <c r="A419" s="52"/>
      <c r="C419" s="185"/>
      <c r="D419" s="76"/>
      <c r="E419" s="76" t="str">
        <f>IF(D419="","",IFERROR(VLOOKUP(D419,Cadastro!$C$9:$D$1009,2,FALSE),"NOT FOUND"))</f>
        <v/>
      </c>
      <c r="F419" s="76"/>
      <c r="G419" s="94"/>
      <c r="H419" s="97"/>
      <c r="I419" s="77">
        <f t="shared" si="13"/>
        <v>0</v>
      </c>
      <c r="J419" s="78" t="str">
        <f>IFERROR(IF(E419="","",VLOOKUP(D419,Saldo!$P$8:$Q$1009,2,FALSE)),"")</f>
        <v/>
      </c>
      <c r="K419" s="76"/>
      <c r="L419" s="74" t="str">
        <f t="shared" si="12"/>
        <v/>
      </c>
    </row>
    <row r="420" spans="1:12" ht="18.95" customHeight="1" x14ac:dyDescent="0.25">
      <c r="A420" s="52"/>
      <c r="C420" s="185"/>
      <c r="D420" s="76"/>
      <c r="E420" s="76" t="str">
        <f>IF(D420="","",IFERROR(VLOOKUP(D420,Cadastro!$C$9:$D$1009,2,FALSE),"NOT FOUND"))</f>
        <v/>
      </c>
      <c r="F420" s="76"/>
      <c r="G420" s="94"/>
      <c r="H420" s="97"/>
      <c r="I420" s="77">
        <f t="shared" si="13"/>
        <v>0</v>
      </c>
      <c r="J420" s="78" t="str">
        <f>IFERROR(IF(E420="","",VLOOKUP(D420,Saldo!$P$8:$Q$1009,2,FALSE)),"")</f>
        <v/>
      </c>
      <c r="K420" s="76"/>
      <c r="L420" s="74" t="str">
        <f t="shared" si="12"/>
        <v/>
      </c>
    </row>
    <row r="421" spans="1:12" ht="18.95" customHeight="1" x14ac:dyDescent="0.25">
      <c r="A421" s="52"/>
      <c r="C421" s="185"/>
      <c r="D421" s="76"/>
      <c r="E421" s="76" t="str">
        <f>IF(D421="","",IFERROR(VLOOKUP(D421,Cadastro!$C$9:$D$1009,2,FALSE),"NOT FOUND"))</f>
        <v/>
      </c>
      <c r="F421" s="76"/>
      <c r="G421" s="94"/>
      <c r="H421" s="97"/>
      <c r="I421" s="77">
        <f t="shared" si="13"/>
        <v>0</v>
      </c>
      <c r="J421" s="78" t="str">
        <f>IFERROR(IF(E421="","",VLOOKUP(D421,Saldo!$P$8:$Q$1009,2,FALSE)),"")</f>
        <v/>
      </c>
      <c r="K421" s="76"/>
      <c r="L421" s="74" t="str">
        <f t="shared" si="12"/>
        <v/>
      </c>
    </row>
    <row r="422" spans="1:12" ht="18.95" customHeight="1" x14ac:dyDescent="0.25">
      <c r="A422" s="52"/>
      <c r="C422" s="185"/>
      <c r="D422" s="76"/>
      <c r="E422" s="76" t="str">
        <f>IF(D422="","",IFERROR(VLOOKUP(D422,Cadastro!$C$9:$D$1009,2,FALSE),"NOT FOUND"))</f>
        <v/>
      </c>
      <c r="F422" s="76"/>
      <c r="G422" s="94"/>
      <c r="H422" s="97"/>
      <c r="I422" s="77">
        <f t="shared" si="13"/>
        <v>0</v>
      </c>
      <c r="J422" s="78" t="str">
        <f>IFERROR(IF(E422="","",VLOOKUP(D422,Saldo!$P$8:$Q$1009,2,FALSE)),"")</f>
        <v/>
      </c>
      <c r="K422" s="76"/>
      <c r="L422" s="74" t="str">
        <f t="shared" si="12"/>
        <v/>
      </c>
    </row>
    <row r="423" spans="1:12" ht="18.95" customHeight="1" x14ac:dyDescent="0.25">
      <c r="A423" s="52"/>
      <c r="C423" s="185"/>
      <c r="D423" s="76"/>
      <c r="E423" s="76" t="str">
        <f>IF(D423="","",IFERROR(VLOOKUP(D423,Cadastro!$C$9:$D$1009,2,FALSE),"NOT FOUND"))</f>
        <v/>
      </c>
      <c r="F423" s="76"/>
      <c r="G423" s="94"/>
      <c r="H423" s="97"/>
      <c r="I423" s="77">
        <f t="shared" si="13"/>
        <v>0</v>
      </c>
      <c r="J423" s="78" t="str">
        <f>IFERROR(IF(E423="","",VLOOKUP(D423,Saldo!$P$8:$Q$1009,2,FALSE)),"")</f>
        <v/>
      </c>
      <c r="K423" s="76"/>
      <c r="L423" s="74" t="str">
        <f t="shared" si="12"/>
        <v/>
      </c>
    </row>
    <row r="424" spans="1:12" ht="18.95" customHeight="1" x14ac:dyDescent="0.25">
      <c r="A424" s="52"/>
      <c r="C424" s="185"/>
      <c r="D424" s="76"/>
      <c r="E424" s="76" t="str">
        <f>IF(D424="","",IFERROR(VLOOKUP(D424,Cadastro!$C$9:$D$1009,2,FALSE),"NOT FOUND"))</f>
        <v/>
      </c>
      <c r="F424" s="76"/>
      <c r="G424" s="94"/>
      <c r="H424" s="97"/>
      <c r="I424" s="77">
        <f t="shared" si="13"/>
        <v>0</v>
      </c>
      <c r="J424" s="78" t="str">
        <f>IFERROR(IF(E424="","",VLOOKUP(D424,Saldo!$P$8:$Q$1009,2,FALSE)),"")</f>
        <v/>
      </c>
      <c r="K424" s="76"/>
      <c r="L424" s="74" t="str">
        <f t="shared" si="12"/>
        <v/>
      </c>
    </row>
    <row r="425" spans="1:12" ht="18.95" customHeight="1" x14ac:dyDescent="0.25">
      <c r="A425" s="52"/>
      <c r="C425" s="185"/>
      <c r="D425" s="76"/>
      <c r="E425" s="76" t="str">
        <f>IF(D425="","",IFERROR(VLOOKUP(D425,Cadastro!$C$9:$D$1009,2,FALSE),"NOT FOUND"))</f>
        <v/>
      </c>
      <c r="F425" s="76"/>
      <c r="G425" s="94"/>
      <c r="H425" s="97"/>
      <c r="I425" s="77">
        <f t="shared" si="13"/>
        <v>0</v>
      </c>
      <c r="J425" s="78" t="str">
        <f>IFERROR(IF(E425="","",VLOOKUP(D425,Saldo!$P$8:$Q$1009,2,FALSE)),"")</f>
        <v/>
      </c>
      <c r="K425" s="76"/>
      <c r="L425" s="74" t="str">
        <f t="shared" si="12"/>
        <v/>
      </c>
    </row>
    <row r="426" spans="1:12" ht="18.95" customHeight="1" x14ac:dyDescent="0.25">
      <c r="A426" s="52"/>
      <c r="C426" s="185"/>
      <c r="D426" s="76"/>
      <c r="E426" s="76" t="str">
        <f>IF(D426="","",IFERROR(VLOOKUP(D426,Cadastro!$C$9:$D$1009,2,FALSE),"NOT FOUND"))</f>
        <v/>
      </c>
      <c r="F426" s="76"/>
      <c r="G426" s="94"/>
      <c r="H426" s="97"/>
      <c r="I426" s="77">
        <f t="shared" si="13"/>
        <v>0</v>
      </c>
      <c r="J426" s="78" t="str">
        <f>IFERROR(IF(E426="","",VLOOKUP(D426,Saldo!$P$8:$Q$1009,2,FALSE)),"")</f>
        <v/>
      </c>
      <c r="K426" s="76"/>
      <c r="L426" s="74" t="str">
        <f t="shared" si="12"/>
        <v/>
      </c>
    </row>
    <row r="427" spans="1:12" ht="18.95" customHeight="1" x14ac:dyDescent="0.25">
      <c r="A427" s="52"/>
      <c r="C427" s="185"/>
      <c r="D427" s="76"/>
      <c r="E427" s="76" t="str">
        <f>IF(D427="","",IFERROR(VLOOKUP(D427,Cadastro!$C$9:$D$1009,2,FALSE),"NOT FOUND"))</f>
        <v/>
      </c>
      <c r="F427" s="76"/>
      <c r="G427" s="94"/>
      <c r="H427" s="97"/>
      <c r="I427" s="77">
        <f t="shared" si="13"/>
        <v>0</v>
      </c>
      <c r="J427" s="78" t="str">
        <f>IFERROR(IF(E427="","",VLOOKUP(D427,Saldo!$P$8:$Q$1009,2,FALSE)),"")</f>
        <v/>
      </c>
      <c r="K427" s="76"/>
      <c r="L427" s="74" t="str">
        <f t="shared" si="12"/>
        <v/>
      </c>
    </row>
    <row r="428" spans="1:12" ht="18.95" customHeight="1" x14ac:dyDescent="0.25">
      <c r="A428" s="52"/>
      <c r="C428" s="185"/>
      <c r="D428" s="76"/>
      <c r="E428" s="76" t="str">
        <f>IF(D428="","",IFERROR(VLOOKUP(D428,Cadastro!$C$9:$D$1009,2,FALSE),"NOT FOUND"))</f>
        <v/>
      </c>
      <c r="F428" s="76"/>
      <c r="G428" s="94"/>
      <c r="H428" s="97"/>
      <c r="I428" s="77">
        <f t="shared" si="13"/>
        <v>0</v>
      </c>
      <c r="J428" s="78" t="str">
        <f>IFERROR(IF(E428="","",VLOOKUP(D428,Saldo!$P$8:$Q$1009,2,FALSE)),"")</f>
        <v/>
      </c>
      <c r="K428" s="76"/>
      <c r="L428" s="74" t="str">
        <f t="shared" si="12"/>
        <v/>
      </c>
    </row>
    <row r="429" spans="1:12" ht="18.95" customHeight="1" x14ac:dyDescent="0.25">
      <c r="A429" s="52"/>
      <c r="C429" s="185"/>
      <c r="D429" s="76"/>
      <c r="E429" s="76" t="str">
        <f>IF(D429="","",IFERROR(VLOOKUP(D429,Cadastro!$C$9:$D$1009,2,FALSE),"NOT FOUND"))</f>
        <v/>
      </c>
      <c r="F429" s="76"/>
      <c r="G429" s="94"/>
      <c r="H429" s="97"/>
      <c r="I429" s="77">
        <f t="shared" si="13"/>
        <v>0</v>
      </c>
      <c r="J429" s="78" t="str">
        <f>IFERROR(IF(E429="","",VLOOKUP(D429,Saldo!$P$8:$Q$1009,2,FALSE)),"")</f>
        <v/>
      </c>
      <c r="K429" s="76"/>
      <c r="L429" s="74" t="str">
        <f t="shared" si="12"/>
        <v/>
      </c>
    </row>
    <row r="430" spans="1:12" ht="18.95" customHeight="1" x14ac:dyDescent="0.25">
      <c r="A430" s="52"/>
      <c r="C430" s="185"/>
      <c r="D430" s="76"/>
      <c r="E430" s="76" t="str">
        <f>IF(D430="","",IFERROR(VLOOKUP(D430,Cadastro!$C$9:$D$1009,2,FALSE),"NOT FOUND"))</f>
        <v/>
      </c>
      <c r="F430" s="76"/>
      <c r="G430" s="94"/>
      <c r="H430" s="97"/>
      <c r="I430" s="77">
        <f t="shared" si="13"/>
        <v>0</v>
      </c>
      <c r="J430" s="78" t="str">
        <f>IFERROR(IF(E430="","",VLOOKUP(D430,Saldo!$P$8:$Q$1009,2,FALSE)),"")</f>
        <v/>
      </c>
      <c r="K430" s="76"/>
      <c r="L430" s="74" t="str">
        <f t="shared" si="12"/>
        <v/>
      </c>
    </row>
    <row r="431" spans="1:12" ht="18.95" customHeight="1" x14ac:dyDescent="0.25">
      <c r="A431" s="52"/>
      <c r="C431" s="185"/>
      <c r="D431" s="76"/>
      <c r="E431" s="76" t="str">
        <f>IF(D431="","",IFERROR(VLOOKUP(D431,Cadastro!$C$9:$D$1009,2,FALSE),"NOT FOUND"))</f>
        <v/>
      </c>
      <c r="F431" s="76"/>
      <c r="G431" s="94"/>
      <c r="H431" s="97"/>
      <c r="I431" s="77">
        <f t="shared" si="13"/>
        <v>0</v>
      </c>
      <c r="J431" s="78" t="str">
        <f>IFERROR(IF(E431="","",VLOOKUP(D431,Saldo!$P$8:$Q$1009,2,FALSE)),"")</f>
        <v/>
      </c>
      <c r="K431" s="76"/>
      <c r="L431" s="74" t="str">
        <f t="shared" si="12"/>
        <v/>
      </c>
    </row>
    <row r="432" spans="1:12" ht="18.95" customHeight="1" x14ac:dyDescent="0.25">
      <c r="A432" s="52"/>
      <c r="C432" s="185"/>
      <c r="D432" s="76"/>
      <c r="E432" s="76" t="str">
        <f>IF(D432="","",IFERROR(VLOOKUP(D432,Cadastro!$C$9:$D$1009,2,FALSE),"NOT FOUND"))</f>
        <v/>
      </c>
      <c r="F432" s="76"/>
      <c r="G432" s="94"/>
      <c r="H432" s="97"/>
      <c r="I432" s="77">
        <f t="shared" si="13"/>
        <v>0</v>
      </c>
      <c r="J432" s="78" t="str">
        <f>IFERROR(IF(E432="","",VLOOKUP(D432,Saldo!$P$8:$Q$1009,2,FALSE)),"")</f>
        <v/>
      </c>
      <c r="K432" s="76"/>
      <c r="L432" s="74" t="str">
        <f t="shared" si="12"/>
        <v/>
      </c>
    </row>
    <row r="433" spans="1:12" ht="18.95" customHeight="1" x14ac:dyDescent="0.25">
      <c r="A433" s="52"/>
      <c r="C433" s="185"/>
      <c r="D433" s="76"/>
      <c r="E433" s="76" t="str">
        <f>IF(D433="","",IFERROR(VLOOKUP(D433,Cadastro!$C$9:$D$1009,2,FALSE),"NOT FOUND"))</f>
        <v/>
      </c>
      <c r="F433" s="76"/>
      <c r="G433" s="94"/>
      <c r="H433" s="97"/>
      <c r="I433" s="77">
        <f t="shared" si="13"/>
        <v>0</v>
      </c>
      <c r="J433" s="78" t="str">
        <f>IFERROR(IF(E433="","",VLOOKUP(D433,Saldo!$P$8:$Q$1009,2,FALSE)),"")</f>
        <v/>
      </c>
      <c r="K433" s="76"/>
      <c r="L433" s="74" t="str">
        <f t="shared" si="12"/>
        <v/>
      </c>
    </row>
    <row r="434" spans="1:12" ht="18.95" customHeight="1" x14ac:dyDescent="0.25">
      <c r="A434" s="52"/>
      <c r="C434" s="185"/>
      <c r="D434" s="76"/>
      <c r="E434" s="76" t="str">
        <f>IF(D434="","",IFERROR(VLOOKUP(D434,Cadastro!$C$9:$D$1009,2,FALSE),"NOT FOUND"))</f>
        <v/>
      </c>
      <c r="F434" s="76"/>
      <c r="G434" s="94"/>
      <c r="H434" s="97"/>
      <c r="I434" s="77">
        <f t="shared" si="13"/>
        <v>0</v>
      </c>
      <c r="J434" s="78" t="str">
        <f>IFERROR(IF(E434="","",VLOOKUP(D434,Saldo!$P$8:$Q$1009,2,FALSE)),"")</f>
        <v/>
      </c>
      <c r="K434" s="76"/>
      <c r="L434" s="74" t="str">
        <f t="shared" si="12"/>
        <v/>
      </c>
    </row>
    <row r="435" spans="1:12" ht="18.95" customHeight="1" x14ac:dyDescent="0.25">
      <c r="A435" s="52"/>
      <c r="C435" s="185"/>
      <c r="D435" s="76"/>
      <c r="E435" s="76" t="str">
        <f>IF(D435="","",IFERROR(VLOOKUP(D435,Cadastro!$C$9:$D$1009,2,FALSE),"NOT FOUND"))</f>
        <v/>
      </c>
      <c r="F435" s="76"/>
      <c r="G435" s="94"/>
      <c r="H435" s="97"/>
      <c r="I435" s="77">
        <f t="shared" si="13"/>
        <v>0</v>
      </c>
      <c r="J435" s="78" t="str">
        <f>IFERROR(IF(E435="","",VLOOKUP(D435,Saldo!$P$8:$Q$1009,2,FALSE)),"")</f>
        <v/>
      </c>
      <c r="K435" s="76"/>
      <c r="L435" s="74" t="str">
        <f t="shared" si="12"/>
        <v/>
      </c>
    </row>
    <row r="436" spans="1:12" ht="18.95" customHeight="1" x14ac:dyDescent="0.25">
      <c r="A436" s="52"/>
      <c r="C436" s="185"/>
      <c r="D436" s="76"/>
      <c r="E436" s="76" t="str">
        <f>IF(D436="","",IFERROR(VLOOKUP(D436,Cadastro!$C$9:$D$1009,2,FALSE),"NOT FOUND"))</f>
        <v/>
      </c>
      <c r="F436" s="76"/>
      <c r="G436" s="94"/>
      <c r="H436" s="97"/>
      <c r="I436" s="77">
        <f t="shared" si="13"/>
        <v>0</v>
      </c>
      <c r="J436" s="78" t="str">
        <f>IFERROR(IF(E436="","",VLOOKUP(D436,Saldo!$P$8:$Q$1009,2,FALSE)),"")</f>
        <v/>
      </c>
      <c r="K436" s="76"/>
      <c r="L436" s="74" t="str">
        <f t="shared" si="12"/>
        <v/>
      </c>
    </row>
    <row r="437" spans="1:12" ht="18.95" customHeight="1" x14ac:dyDescent="0.25">
      <c r="A437" s="52"/>
      <c r="C437" s="185"/>
      <c r="D437" s="76"/>
      <c r="E437" s="76" t="str">
        <f>IF(D437="","",IFERROR(VLOOKUP(D437,Cadastro!$C$9:$D$1009,2,FALSE),"NOT FOUND"))</f>
        <v/>
      </c>
      <c r="F437" s="76"/>
      <c r="G437" s="94"/>
      <c r="H437" s="97"/>
      <c r="I437" s="77">
        <f t="shared" si="13"/>
        <v>0</v>
      </c>
      <c r="J437" s="78" t="str">
        <f>IFERROR(IF(E437="","",VLOOKUP(D437,Saldo!$P$8:$Q$1009,2,FALSE)),"")</f>
        <v/>
      </c>
      <c r="K437" s="76"/>
      <c r="L437" s="74" t="str">
        <f t="shared" si="12"/>
        <v/>
      </c>
    </row>
    <row r="438" spans="1:12" ht="18.95" customHeight="1" x14ac:dyDescent="0.25">
      <c r="A438" s="52"/>
      <c r="C438" s="185"/>
      <c r="D438" s="76"/>
      <c r="E438" s="76" t="str">
        <f>IF(D438="","",IFERROR(VLOOKUP(D438,Cadastro!$C$9:$D$1009,2,FALSE),"NOT FOUND"))</f>
        <v/>
      </c>
      <c r="F438" s="76"/>
      <c r="G438" s="94"/>
      <c r="H438" s="97"/>
      <c r="I438" s="77">
        <f t="shared" si="13"/>
        <v>0</v>
      </c>
      <c r="J438" s="78" t="str">
        <f>IFERROR(IF(E438="","",VLOOKUP(D438,Saldo!$P$8:$Q$1009,2,FALSE)),"")</f>
        <v/>
      </c>
      <c r="K438" s="76"/>
      <c r="L438" s="74" t="str">
        <f t="shared" si="12"/>
        <v/>
      </c>
    </row>
    <row r="439" spans="1:12" ht="18.95" customHeight="1" x14ac:dyDescent="0.25">
      <c r="A439" s="52"/>
      <c r="C439" s="185"/>
      <c r="D439" s="76"/>
      <c r="E439" s="76" t="str">
        <f>IF(D439="","",IFERROR(VLOOKUP(D439,Cadastro!$C$9:$D$1009,2,FALSE),"NOT FOUND"))</f>
        <v/>
      </c>
      <c r="F439" s="76"/>
      <c r="G439" s="94"/>
      <c r="H439" s="97"/>
      <c r="I439" s="77">
        <f t="shared" si="13"/>
        <v>0</v>
      </c>
      <c r="J439" s="78" t="str">
        <f>IFERROR(IF(E439="","",VLOOKUP(D439,Saldo!$P$8:$Q$1009,2,FALSE)),"")</f>
        <v/>
      </c>
      <c r="K439" s="76"/>
      <c r="L439" s="74" t="str">
        <f t="shared" si="12"/>
        <v/>
      </c>
    </row>
    <row r="440" spans="1:12" ht="18.95" customHeight="1" x14ac:dyDescent="0.25">
      <c r="A440" s="52"/>
      <c r="C440" s="185"/>
      <c r="D440" s="76"/>
      <c r="E440" s="76" t="str">
        <f>IF(D440="","",IFERROR(VLOOKUP(D440,Cadastro!$C$9:$D$1009,2,FALSE),"NOT FOUND"))</f>
        <v/>
      </c>
      <c r="F440" s="76"/>
      <c r="G440" s="94"/>
      <c r="H440" s="97"/>
      <c r="I440" s="77">
        <f t="shared" si="13"/>
        <v>0</v>
      </c>
      <c r="J440" s="78" t="str">
        <f>IFERROR(IF(E440="","",VLOOKUP(D440,Saldo!$P$8:$Q$1009,2,FALSE)),"")</f>
        <v/>
      </c>
      <c r="K440" s="76"/>
      <c r="L440" s="74" t="str">
        <f t="shared" si="12"/>
        <v/>
      </c>
    </row>
    <row r="441" spans="1:12" ht="18.95" customHeight="1" x14ac:dyDescent="0.25">
      <c r="A441" s="52"/>
      <c r="C441" s="185"/>
      <c r="D441" s="76"/>
      <c r="E441" s="76" t="str">
        <f>IF(D441="","",IFERROR(VLOOKUP(D441,Cadastro!$C$9:$D$1009,2,FALSE),"NOT FOUND"))</f>
        <v/>
      </c>
      <c r="F441" s="76"/>
      <c r="G441" s="94"/>
      <c r="H441" s="97"/>
      <c r="I441" s="77">
        <f t="shared" si="13"/>
        <v>0</v>
      </c>
      <c r="J441" s="78" t="str">
        <f>IFERROR(IF(E441="","",VLOOKUP(D441,Saldo!$P$8:$Q$1009,2,FALSE)),"")</f>
        <v/>
      </c>
      <c r="K441" s="76"/>
      <c r="L441" s="74" t="str">
        <f t="shared" si="12"/>
        <v/>
      </c>
    </row>
    <row r="442" spans="1:12" ht="18.95" customHeight="1" x14ac:dyDescent="0.25">
      <c r="A442" s="52"/>
      <c r="C442" s="185"/>
      <c r="D442" s="76"/>
      <c r="E442" s="76" t="str">
        <f>IF(D442="","",IFERROR(VLOOKUP(D442,Cadastro!$C$9:$D$1009,2,FALSE),"NOT FOUND"))</f>
        <v/>
      </c>
      <c r="F442" s="76"/>
      <c r="G442" s="94"/>
      <c r="H442" s="97"/>
      <c r="I442" s="77">
        <f t="shared" si="13"/>
        <v>0</v>
      </c>
      <c r="J442" s="78" t="str">
        <f>IFERROR(IF(E442="","",VLOOKUP(D442,Saldo!$P$8:$Q$1009,2,FALSE)),"")</f>
        <v/>
      </c>
      <c r="K442" s="76"/>
      <c r="L442" s="74" t="str">
        <f t="shared" si="12"/>
        <v/>
      </c>
    </row>
    <row r="443" spans="1:12" ht="18.95" customHeight="1" x14ac:dyDescent="0.25">
      <c r="A443" s="52"/>
      <c r="C443" s="185"/>
      <c r="D443" s="76"/>
      <c r="E443" s="76" t="str">
        <f>IF(D443="","",IFERROR(VLOOKUP(D443,Cadastro!$C$9:$D$1009,2,FALSE),"NOT FOUND"))</f>
        <v/>
      </c>
      <c r="F443" s="76"/>
      <c r="G443" s="94"/>
      <c r="H443" s="97"/>
      <c r="I443" s="77">
        <f t="shared" si="13"/>
        <v>0</v>
      </c>
      <c r="J443" s="78" t="str">
        <f>IFERROR(IF(E443="","",VLOOKUP(D443,Saldo!$P$8:$Q$1009,2,FALSE)),"")</f>
        <v/>
      </c>
      <c r="K443" s="76"/>
      <c r="L443" s="74" t="str">
        <f t="shared" si="12"/>
        <v/>
      </c>
    </row>
    <row r="444" spans="1:12" ht="18.95" customHeight="1" x14ac:dyDescent="0.25">
      <c r="A444" s="52"/>
      <c r="C444" s="185"/>
      <c r="D444" s="76"/>
      <c r="E444" s="76" t="str">
        <f>IF(D444="","",IFERROR(VLOOKUP(D444,Cadastro!$C$9:$D$1009,2,FALSE),"NOT FOUND"))</f>
        <v/>
      </c>
      <c r="F444" s="76"/>
      <c r="G444" s="94"/>
      <c r="H444" s="97"/>
      <c r="I444" s="77">
        <f t="shared" si="13"/>
        <v>0</v>
      </c>
      <c r="J444" s="78" t="str">
        <f>IFERROR(IF(E444="","",VLOOKUP(D444,Saldo!$P$8:$Q$1009,2,FALSE)),"")</f>
        <v/>
      </c>
      <c r="K444" s="76"/>
      <c r="L444" s="74" t="str">
        <f t="shared" si="12"/>
        <v/>
      </c>
    </row>
    <row r="445" spans="1:12" ht="18.95" customHeight="1" x14ac:dyDescent="0.25">
      <c r="A445" s="52"/>
      <c r="C445" s="185"/>
      <c r="D445" s="76"/>
      <c r="E445" s="76" t="str">
        <f>IF(D445="","",IFERROR(VLOOKUP(D445,Cadastro!$C$9:$D$1009,2,FALSE),"NOT FOUND"))</f>
        <v/>
      </c>
      <c r="F445" s="76"/>
      <c r="G445" s="94"/>
      <c r="H445" s="97"/>
      <c r="I445" s="77">
        <f t="shared" si="13"/>
        <v>0</v>
      </c>
      <c r="J445" s="78" t="str">
        <f>IFERROR(IF(E445="","",VLOOKUP(D445,Saldo!$P$8:$Q$1009,2,FALSE)),"")</f>
        <v/>
      </c>
      <c r="K445" s="76"/>
      <c r="L445" s="74" t="str">
        <f t="shared" si="12"/>
        <v/>
      </c>
    </row>
    <row r="446" spans="1:12" ht="18.95" customHeight="1" x14ac:dyDescent="0.25">
      <c r="A446" s="52"/>
      <c r="C446" s="185"/>
      <c r="D446" s="76"/>
      <c r="E446" s="76" t="str">
        <f>IF(D446="","",IFERROR(VLOOKUP(D446,Cadastro!$C$9:$D$1009,2,FALSE),"NOT FOUND"))</f>
        <v/>
      </c>
      <c r="F446" s="76"/>
      <c r="G446" s="94"/>
      <c r="H446" s="97"/>
      <c r="I446" s="77">
        <f t="shared" si="13"/>
        <v>0</v>
      </c>
      <c r="J446" s="78" t="str">
        <f>IFERROR(IF(E446="","",VLOOKUP(D446,Saldo!$P$8:$Q$1009,2,FALSE)),"")</f>
        <v/>
      </c>
      <c r="K446" s="76"/>
      <c r="L446" s="74" t="str">
        <f t="shared" si="12"/>
        <v/>
      </c>
    </row>
    <row r="447" spans="1:12" ht="18.95" customHeight="1" x14ac:dyDescent="0.25">
      <c r="A447" s="52"/>
      <c r="C447" s="185"/>
      <c r="D447" s="76"/>
      <c r="E447" s="76" t="str">
        <f>IF(D447="","",IFERROR(VLOOKUP(D447,Cadastro!$C$9:$D$1009,2,FALSE),"NOT FOUND"))</f>
        <v/>
      </c>
      <c r="F447" s="76"/>
      <c r="G447" s="94"/>
      <c r="H447" s="97"/>
      <c r="I447" s="77">
        <f t="shared" si="13"/>
        <v>0</v>
      </c>
      <c r="J447" s="78" t="str">
        <f>IFERROR(IF(E447="","",VLOOKUP(D447,Saldo!$P$8:$Q$1009,2,FALSE)),"")</f>
        <v/>
      </c>
      <c r="K447" s="76"/>
      <c r="L447" s="74" t="str">
        <f t="shared" si="12"/>
        <v/>
      </c>
    </row>
    <row r="448" spans="1:12" ht="18.95" customHeight="1" x14ac:dyDescent="0.25">
      <c r="A448" s="52"/>
      <c r="C448" s="185"/>
      <c r="D448" s="76"/>
      <c r="E448" s="76" t="str">
        <f>IF(D448="","",IFERROR(VLOOKUP(D448,Cadastro!$C$9:$D$1009,2,FALSE),"NOT FOUND"))</f>
        <v/>
      </c>
      <c r="F448" s="76"/>
      <c r="G448" s="94"/>
      <c r="H448" s="97"/>
      <c r="I448" s="77">
        <f t="shared" si="13"/>
        <v>0</v>
      </c>
      <c r="J448" s="78" t="str">
        <f>IFERROR(IF(E448="","",VLOOKUP(D448,Saldo!$P$8:$Q$1009,2,FALSE)),"")</f>
        <v/>
      </c>
      <c r="K448" s="76"/>
      <c r="L448" s="74" t="str">
        <f t="shared" si="12"/>
        <v/>
      </c>
    </row>
    <row r="449" spans="1:12" ht="18.95" customHeight="1" x14ac:dyDescent="0.25">
      <c r="A449" s="52"/>
      <c r="C449" s="185"/>
      <c r="D449" s="76"/>
      <c r="E449" s="76" t="str">
        <f>IF(D449="","",IFERROR(VLOOKUP(D449,Cadastro!$C$9:$D$1009,2,FALSE),"NOT FOUND"))</f>
        <v/>
      </c>
      <c r="F449" s="76"/>
      <c r="G449" s="94"/>
      <c r="H449" s="97"/>
      <c r="I449" s="77">
        <f t="shared" si="13"/>
        <v>0</v>
      </c>
      <c r="J449" s="78" t="str">
        <f>IFERROR(IF(E449="","",VLOOKUP(D449,Saldo!$P$8:$Q$1009,2,FALSE)),"")</f>
        <v/>
      </c>
      <c r="K449" s="76"/>
      <c r="L449" s="74" t="str">
        <f t="shared" si="12"/>
        <v/>
      </c>
    </row>
    <row r="450" spans="1:12" ht="18.95" customHeight="1" x14ac:dyDescent="0.25">
      <c r="A450" s="52"/>
      <c r="C450" s="185"/>
      <c r="D450" s="76"/>
      <c r="E450" s="76" t="str">
        <f>IF(D450="","",IFERROR(VLOOKUP(D450,Cadastro!$C$9:$D$1009,2,FALSE),"NOT FOUND"))</f>
        <v/>
      </c>
      <c r="F450" s="76"/>
      <c r="G450" s="94"/>
      <c r="H450" s="97"/>
      <c r="I450" s="77">
        <f t="shared" si="13"/>
        <v>0</v>
      </c>
      <c r="J450" s="78" t="str">
        <f>IFERROR(IF(E450="","",VLOOKUP(D450,Saldo!$P$8:$Q$1009,2,FALSE)),"")</f>
        <v/>
      </c>
      <c r="K450" s="76"/>
      <c r="L450" s="74" t="str">
        <f t="shared" si="12"/>
        <v/>
      </c>
    </row>
    <row r="451" spans="1:12" ht="18.95" customHeight="1" x14ac:dyDescent="0.25">
      <c r="A451" s="52"/>
      <c r="C451" s="185"/>
      <c r="D451" s="76"/>
      <c r="E451" s="76" t="str">
        <f>IF(D451="","",IFERROR(VLOOKUP(D451,Cadastro!$C$9:$D$1009,2,FALSE),"NOT FOUND"))</f>
        <v/>
      </c>
      <c r="F451" s="76"/>
      <c r="G451" s="94"/>
      <c r="H451" s="97"/>
      <c r="I451" s="77">
        <f t="shared" si="13"/>
        <v>0</v>
      </c>
      <c r="J451" s="78" t="str">
        <f>IFERROR(IF(E451="","",VLOOKUP(D451,Saldo!$P$8:$Q$1009,2,FALSE)),"")</f>
        <v/>
      </c>
      <c r="K451" s="76"/>
      <c r="L451" s="74" t="str">
        <f t="shared" si="12"/>
        <v/>
      </c>
    </row>
    <row r="452" spans="1:12" ht="18.95" customHeight="1" x14ac:dyDescent="0.25">
      <c r="A452" s="52"/>
      <c r="C452" s="185"/>
      <c r="D452" s="76"/>
      <c r="E452" s="76" t="str">
        <f>IF(D452="","",IFERROR(VLOOKUP(D452,Cadastro!$C$9:$D$1009,2,FALSE),"NOT FOUND"))</f>
        <v/>
      </c>
      <c r="F452" s="76"/>
      <c r="G452" s="94"/>
      <c r="H452" s="97"/>
      <c r="I452" s="77">
        <f t="shared" si="13"/>
        <v>0</v>
      </c>
      <c r="J452" s="78" t="str">
        <f>IFERROR(IF(E452="","",VLOOKUP(D452,Saldo!$P$8:$Q$1009,2,FALSE)),"")</f>
        <v/>
      </c>
      <c r="K452" s="76"/>
      <c r="L452" s="74" t="str">
        <f t="shared" si="12"/>
        <v/>
      </c>
    </row>
    <row r="453" spans="1:12" ht="18.95" customHeight="1" x14ac:dyDescent="0.25">
      <c r="A453" s="52"/>
      <c r="C453" s="185"/>
      <c r="D453" s="76"/>
      <c r="E453" s="76" t="str">
        <f>IF(D453="","",IFERROR(VLOOKUP(D453,Cadastro!$C$9:$D$1009,2,FALSE),"NOT FOUND"))</f>
        <v/>
      </c>
      <c r="F453" s="76"/>
      <c r="G453" s="94"/>
      <c r="H453" s="97"/>
      <c r="I453" s="77">
        <f t="shared" si="13"/>
        <v>0</v>
      </c>
      <c r="J453" s="78" t="str">
        <f>IFERROR(IF(E453="","",VLOOKUP(D453,Saldo!$P$8:$Q$1009,2,FALSE)),"")</f>
        <v/>
      </c>
      <c r="K453" s="76"/>
      <c r="L453" s="74" t="str">
        <f t="shared" si="12"/>
        <v/>
      </c>
    </row>
    <row r="454" spans="1:12" ht="18.95" customHeight="1" x14ac:dyDescent="0.25">
      <c r="A454" s="52"/>
      <c r="C454" s="185"/>
      <c r="D454" s="76"/>
      <c r="E454" s="76" t="str">
        <f>IF(D454="","",IFERROR(VLOOKUP(D454,Cadastro!$C$9:$D$1009,2,FALSE),"NOT FOUND"))</f>
        <v/>
      </c>
      <c r="F454" s="76"/>
      <c r="G454" s="94"/>
      <c r="H454" s="97"/>
      <c r="I454" s="77">
        <f t="shared" si="13"/>
        <v>0</v>
      </c>
      <c r="J454" s="78" t="str">
        <f>IFERROR(IF(E454="","",VLOOKUP(D454,Saldo!$P$8:$Q$1009,2,FALSE)),"")</f>
        <v/>
      </c>
      <c r="K454" s="76"/>
      <c r="L454" s="74" t="str">
        <f t="shared" si="12"/>
        <v/>
      </c>
    </row>
    <row r="455" spans="1:12" ht="18.95" customHeight="1" x14ac:dyDescent="0.25">
      <c r="A455" s="52"/>
      <c r="C455" s="185"/>
      <c r="D455" s="76"/>
      <c r="E455" s="76" t="str">
        <f>IF(D455="","",IFERROR(VLOOKUP(D455,Cadastro!$C$9:$D$1009,2,FALSE),"NOT FOUND"))</f>
        <v/>
      </c>
      <c r="F455" s="76"/>
      <c r="G455" s="94"/>
      <c r="H455" s="97"/>
      <c r="I455" s="77">
        <f t="shared" si="13"/>
        <v>0</v>
      </c>
      <c r="J455" s="78" t="str">
        <f>IFERROR(IF(E455="","",VLOOKUP(D455,Saldo!$P$8:$Q$1009,2,FALSE)),"")</f>
        <v/>
      </c>
      <c r="K455" s="76"/>
      <c r="L455" s="74" t="str">
        <f t="shared" si="12"/>
        <v/>
      </c>
    </row>
    <row r="456" spans="1:12" ht="18.95" customHeight="1" x14ac:dyDescent="0.25">
      <c r="A456" s="52"/>
      <c r="C456" s="185"/>
      <c r="D456" s="76"/>
      <c r="E456" s="76" t="str">
        <f>IF(D456="","",IFERROR(VLOOKUP(D456,Cadastro!$C$9:$D$1009,2,FALSE),"NOT FOUND"))</f>
        <v/>
      </c>
      <c r="F456" s="76"/>
      <c r="G456" s="94"/>
      <c r="H456" s="97"/>
      <c r="I456" s="77">
        <f t="shared" si="13"/>
        <v>0</v>
      </c>
      <c r="J456" s="78" t="str">
        <f>IFERROR(IF(E456="","",VLOOKUP(D456,Saldo!$P$8:$Q$1009,2,FALSE)),"")</f>
        <v/>
      </c>
      <c r="K456" s="76"/>
      <c r="L456" s="74" t="str">
        <f t="shared" si="12"/>
        <v/>
      </c>
    </row>
    <row r="457" spans="1:12" ht="18.95" customHeight="1" x14ac:dyDescent="0.25">
      <c r="A457" s="52"/>
      <c r="C457" s="185"/>
      <c r="D457" s="76"/>
      <c r="E457" s="76" t="str">
        <f>IF(D457="","",IFERROR(VLOOKUP(D457,Cadastro!$C$9:$D$1009,2,FALSE),"NOT FOUND"))</f>
        <v/>
      </c>
      <c r="F457" s="76"/>
      <c r="G457" s="94"/>
      <c r="H457" s="97"/>
      <c r="I457" s="77">
        <f t="shared" si="13"/>
        <v>0</v>
      </c>
      <c r="J457" s="78" t="str">
        <f>IFERROR(IF(E457="","",VLOOKUP(D457,Saldo!$P$8:$Q$1009,2,FALSE)),"")</f>
        <v/>
      </c>
      <c r="K457" s="76"/>
      <c r="L457" s="74" t="str">
        <f t="shared" ref="L457:L520" si="14">IF(C457="","",MONTH(C457))</f>
        <v/>
      </c>
    </row>
    <row r="458" spans="1:12" ht="18.95" customHeight="1" x14ac:dyDescent="0.25">
      <c r="A458" s="52"/>
      <c r="C458" s="185"/>
      <c r="D458" s="76"/>
      <c r="E458" s="76" t="str">
        <f>IF(D458="","",IFERROR(VLOOKUP(D458,Cadastro!$C$9:$D$1009,2,FALSE),"NOT FOUND"))</f>
        <v/>
      </c>
      <c r="F458" s="76"/>
      <c r="G458" s="94"/>
      <c r="H458" s="97"/>
      <c r="I458" s="77">
        <f t="shared" ref="I458:I521" si="15">IFERROR(G458*H458,"Check if QTY and Value are both valid")</f>
        <v>0</v>
      </c>
      <c r="J458" s="78" t="str">
        <f>IFERROR(IF(E458="","",VLOOKUP(D458,Saldo!$P$8:$Q$1009,2,FALSE)),"")</f>
        <v/>
      </c>
      <c r="K458" s="76"/>
      <c r="L458" s="74" t="str">
        <f t="shared" si="14"/>
        <v/>
      </c>
    </row>
    <row r="459" spans="1:12" ht="18.95" customHeight="1" x14ac:dyDescent="0.25">
      <c r="A459" s="52"/>
      <c r="C459" s="185"/>
      <c r="D459" s="76"/>
      <c r="E459" s="76" t="str">
        <f>IF(D459="","",IFERROR(VLOOKUP(D459,Cadastro!$C$9:$D$1009,2,FALSE),"NOT FOUND"))</f>
        <v/>
      </c>
      <c r="F459" s="76"/>
      <c r="G459" s="94"/>
      <c r="H459" s="97"/>
      <c r="I459" s="77">
        <f t="shared" si="15"/>
        <v>0</v>
      </c>
      <c r="J459" s="78" t="str">
        <f>IFERROR(IF(E459="","",VLOOKUP(D459,Saldo!$P$8:$Q$1009,2,FALSE)),"")</f>
        <v/>
      </c>
      <c r="K459" s="76"/>
      <c r="L459" s="74" t="str">
        <f t="shared" si="14"/>
        <v/>
      </c>
    </row>
    <row r="460" spans="1:12" ht="18.95" customHeight="1" x14ac:dyDescent="0.25">
      <c r="A460" s="52"/>
      <c r="C460" s="185"/>
      <c r="D460" s="76"/>
      <c r="E460" s="76" t="str">
        <f>IF(D460="","",IFERROR(VLOOKUP(D460,Cadastro!$C$9:$D$1009,2,FALSE),"NOT FOUND"))</f>
        <v/>
      </c>
      <c r="F460" s="76"/>
      <c r="G460" s="94"/>
      <c r="H460" s="97"/>
      <c r="I460" s="77">
        <f t="shared" si="15"/>
        <v>0</v>
      </c>
      <c r="J460" s="78" t="str">
        <f>IFERROR(IF(E460="","",VLOOKUP(D460,Saldo!$P$8:$Q$1009,2,FALSE)),"")</f>
        <v/>
      </c>
      <c r="K460" s="76"/>
      <c r="L460" s="74" t="str">
        <f t="shared" si="14"/>
        <v/>
      </c>
    </row>
    <row r="461" spans="1:12" ht="18.95" customHeight="1" x14ac:dyDescent="0.25">
      <c r="A461" s="52"/>
      <c r="C461" s="185"/>
      <c r="D461" s="76"/>
      <c r="E461" s="76" t="str">
        <f>IF(D461="","",IFERROR(VLOOKUP(D461,Cadastro!$C$9:$D$1009,2,FALSE),"NOT FOUND"))</f>
        <v/>
      </c>
      <c r="F461" s="76"/>
      <c r="G461" s="94"/>
      <c r="H461" s="97"/>
      <c r="I461" s="77">
        <f t="shared" si="15"/>
        <v>0</v>
      </c>
      <c r="J461" s="78" t="str">
        <f>IFERROR(IF(E461="","",VLOOKUP(D461,Saldo!$P$8:$Q$1009,2,FALSE)),"")</f>
        <v/>
      </c>
      <c r="K461" s="76"/>
      <c r="L461" s="74" t="str">
        <f t="shared" si="14"/>
        <v/>
      </c>
    </row>
    <row r="462" spans="1:12" ht="18.95" customHeight="1" x14ac:dyDescent="0.25">
      <c r="A462" s="52"/>
      <c r="C462" s="185"/>
      <c r="D462" s="76"/>
      <c r="E462" s="76" t="str">
        <f>IF(D462="","",IFERROR(VLOOKUP(D462,Cadastro!$C$9:$D$1009,2,FALSE),"NOT FOUND"))</f>
        <v/>
      </c>
      <c r="F462" s="76"/>
      <c r="G462" s="94"/>
      <c r="H462" s="97"/>
      <c r="I462" s="77">
        <f t="shared" si="15"/>
        <v>0</v>
      </c>
      <c r="J462" s="78" t="str">
        <f>IFERROR(IF(E462="","",VLOOKUP(D462,Saldo!$P$8:$Q$1009,2,FALSE)),"")</f>
        <v/>
      </c>
      <c r="K462" s="76"/>
      <c r="L462" s="74" t="str">
        <f t="shared" si="14"/>
        <v/>
      </c>
    </row>
    <row r="463" spans="1:12" ht="18.95" customHeight="1" x14ac:dyDescent="0.25">
      <c r="A463" s="52"/>
      <c r="C463" s="185"/>
      <c r="D463" s="76"/>
      <c r="E463" s="76" t="str">
        <f>IF(D463="","",IFERROR(VLOOKUP(D463,Cadastro!$C$9:$D$1009,2,FALSE),"NOT FOUND"))</f>
        <v/>
      </c>
      <c r="F463" s="76"/>
      <c r="G463" s="94"/>
      <c r="H463" s="97"/>
      <c r="I463" s="77">
        <f t="shared" si="15"/>
        <v>0</v>
      </c>
      <c r="J463" s="78" t="str">
        <f>IFERROR(IF(E463="","",VLOOKUP(D463,Saldo!$P$8:$Q$1009,2,FALSE)),"")</f>
        <v/>
      </c>
      <c r="K463" s="76"/>
      <c r="L463" s="74" t="str">
        <f t="shared" si="14"/>
        <v/>
      </c>
    </row>
    <row r="464" spans="1:12" ht="18.95" customHeight="1" x14ac:dyDescent="0.25">
      <c r="A464" s="52"/>
      <c r="C464" s="185"/>
      <c r="D464" s="76"/>
      <c r="E464" s="76" t="str">
        <f>IF(D464="","",IFERROR(VLOOKUP(D464,Cadastro!$C$9:$D$1009,2,FALSE),"NOT FOUND"))</f>
        <v/>
      </c>
      <c r="F464" s="76"/>
      <c r="G464" s="94"/>
      <c r="H464" s="97"/>
      <c r="I464" s="77">
        <f t="shared" si="15"/>
        <v>0</v>
      </c>
      <c r="J464" s="78" t="str">
        <f>IFERROR(IF(E464="","",VLOOKUP(D464,Saldo!$P$8:$Q$1009,2,FALSE)),"")</f>
        <v/>
      </c>
      <c r="K464" s="76"/>
      <c r="L464" s="74" t="str">
        <f t="shared" si="14"/>
        <v/>
      </c>
    </row>
    <row r="465" spans="1:12" ht="18.95" customHeight="1" x14ac:dyDescent="0.25">
      <c r="A465" s="52"/>
      <c r="C465" s="185"/>
      <c r="D465" s="76"/>
      <c r="E465" s="76" t="str">
        <f>IF(D465="","",IFERROR(VLOOKUP(D465,Cadastro!$C$9:$D$1009,2,FALSE),"NOT FOUND"))</f>
        <v/>
      </c>
      <c r="F465" s="76"/>
      <c r="G465" s="94"/>
      <c r="H465" s="97"/>
      <c r="I465" s="77">
        <f t="shared" si="15"/>
        <v>0</v>
      </c>
      <c r="J465" s="78" t="str">
        <f>IFERROR(IF(E465="","",VLOOKUP(D465,Saldo!$P$8:$Q$1009,2,FALSE)),"")</f>
        <v/>
      </c>
      <c r="K465" s="76"/>
      <c r="L465" s="74" t="str">
        <f t="shared" si="14"/>
        <v/>
      </c>
    </row>
    <row r="466" spans="1:12" ht="18.95" customHeight="1" x14ac:dyDescent="0.25">
      <c r="A466" s="52"/>
      <c r="C466" s="185"/>
      <c r="D466" s="76"/>
      <c r="E466" s="76" t="str">
        <f>IF(D466="","",IFERROR(VLOOKUP(D466,Cadastro!$C$9:$D$1009,2,FALSE),"NOT FOUND"))</f>
        <v/>
      </c>
      <c r="F466" s="76"/>
      <c r="G466" s="94"/>
      <c r="H466" s="97"/>
      <c r="I466" s="77">
        <f t="shared" si="15"/>
        <v>0</v>
      </c>
      <c r="J466" s="78" t="str">
        <f>IFERROR(IF(E466="","",VLOOKUP(D466,Saldo!$P$8:$Q$1009,2,FALSE)),"")</f>
        <v/>
      </c>
      <c r="K466" s="76"/>
      <c r="L466" s="74" t="str">
        <f t="shared" si="14"/>
        <v/>
      </c>
    </row>
    <row r="467" spans="1:12" ht="18.95" customHeight="1" x14ac:dyDescent="0.25">
      <c r="A467" s="52"/>
      <c r="C467" s="185"/>
      <c r="D467" s="76"/>
      <c r="E467" s="76" t="str">
        <f>IF(D467="","",IFERROR(VLOOKUP(D467,Cadastro!$C$9:$D$1009,2,FALSE),"NOT FOUND"))</f>
        <v/>
      </c>
      <c r="F467" s="76"/>
      <c r="G467" s="94"/>
      <c r="H467" s="97"/>
      <c r="I467" s="77">
        <f t="shared" si="15"/>
        <v>0</v>
      </c>
      <c r="J467" s="78" t="str">
        <f>IFERROR(IF(E467="","",VLOOKUP(D467,Saldo!$P$8:$Q$1009,2,FALSE)),"")</f>
        <v/>
      </c>
      <c r="K467" s="76"/>
      <c r="L467" s="74" t="str">
        <f t="shared" si="14"/>
        <v/>
      </c>
    </row>
    <row r="468" spans="1:12" ht="18.95" customHeight="1" x14ac:dyDescent="0.25">
      <c r="A468" s="52"/>
      <c r="C468" s="185"/>
      <c r="D468" s="76"/>
      <c r="E468" s="76" t="str">
        <f>IF(D468="","",IFERROR(VLOOKUP(D468,Cadastro!$C$9:$D$1009,2,FALSE),"NOT FOUND"))</f>
        <v/>
      </c>
      <c r="F468" s="76"/>
      <c r="G468" s="94"/>
      <c r="H468" s="97"/>
      <c r="I468" s="77">
        <f t="shared" si="15"/>
        <v>0</v>
      </c>
      <c r="J468" s="78" t="str">
        <f>IFERROR(IF(E468="","",VLOOKUP(D468,Saldo!$P$8:$Q$1009,2,FALSE)),"")</f>
        <v/>
      </c>
      <c r="K468" s="76"/>
      <c r="L468" s="74" t="str">
        <f t="shared" si="14"/>
        <v/>
      </c>
    </row>
    <row r="469" spans="1:12" ht="18.95" customHeight="1" x14ac:dyDescent="0.25">
      <c r="A469" s="52"/>
      <c r="C469" s="185"/>
      <c r="D469" s="76"/>
      <c r="E469" s="76" t="str">
        <f>IF(D469="","",IFERROR(VLOOKUP(D469,Cadastro!$C$9:$D$1009,2,FALSE),"NOT FOUND"))</f>
        <v/>
      </c>
      <c r="F469" s="76"/>
      <c r="G469" s="94"/>
      <c r="H469" s="97"/>
      <c r="I469" s="77">
        <f t="shared" si="15"/>
        <v>0</v>
      </c>
      <c r="J469" s="78" t="str">
        <f>IFERROR(IF(E469="","",VLOOKUP(D469,Saldo!$P$8:$Q$1009,2,FALSE)),"")</f>
        <v/>
      </c>
      <c r="K469" s="76"/>
      <c r="L469" s="74" t="str">
        <f t="shared" si="14"/>
        <v/>
      </c>
    </row>
    <row r="470" spans="1:12" ht="18.95" customHeight="1" x14ac:dyDescent="0.25">
      <c r="A470" s="52"/>
      <c r="C470" s="185"/>
      <c r="D470" s="76"/>
      <c r="E470" s="76" t="str">
        <f>IF(D470="","",IFERROR(VLOOKUP(D470,Cadastro!$C$9:$D$1009,2,FALSE),"NOT FOUND"))</f>
        <v/>
      </c>
      <c r="F470" s="76"/>
      <c r="G470" s="94"/>
      <c r="H470" s="97"/>
      <c r="I470" s="77">
        <f t="shared" si="15"/>
        <v>0</v>
      </c>
      <c r="J470" s="78" t="str">
        <f>IFERROR(IF(E470="","",VLOOKUP(D470,Saldo!$P$8:$Q$1009,2,FALSE)),"")</f>
        <v/>
      </c>
      <c r="K470" s="76"/>
      <c r="L470" s="74" t="str">
        <f t="shared" si="14"/>
        <v/>
      </c>
    </row>
    <row r="471" spans="1:12" ht="18.95" customHeight="1" x14ac:dyDescent="0.25">
      <c r="A471" s="52"/>
      <c r="C471" s="185"/>
      <c r="D471" s="76"/>
      <c r="E471" s="76" t="str">
        <f>IF(D471="","",IFERROR(VLOOKUP(D471,Cadastro!$C$9:$D$1009,2,FALSE),"NOT FOUND"))</f>
        <v/>
      </c>
      <c r="F471" s="76"/>
      <c r="G471" s="94"/>
      <c r="H471" s="97"/>
      <c r="I471" s="77">
        <f t="shared" si="15"/>
        <v>0</v>
      </c>
      <c r="J471" s="78" t="str">
        <f>IFERROR(IF(E471="","",VLOOKUP(D471,Saldo!$P$8:$Q$1009,2,FALSE)),"")</f>
        <v/>
      </c>
      <c r="K471" s="76"/>
      <c r="L471" s="74" t="str">
        <f t="shared" si="14"/>
        <v/>
      </c>
    </row>
    <row r="472" spans="1:12" ht="18.95" customHeight="1" x14ac:dyDescent="0.25">
      <c r="A472" s="52"/>
      <c r="C472" s="185"/>
      <c r="D472" s="76"/>
      <c r="E472" s="76" t="str">
        <f>IF(D472="","",IFERROR(VLOOKUP(D472,Cadastro!$C$9:$D$1009,2,FALSE),"NOT FOUND"))</f>
        <v/>
      </c>
      <c r="F472" s="76"/>
      <c r="G472" s="94"/>
      <c r="H472" s="97"/>
      <c r="I472" s="77">
        <f t="shared" si="15"/>
        <v>0</v>
      </c>
      <c r="J472" s="78" t="str">
        <f>IFERROR(IF(E472="","",VLOOKUP(D472,Saldo!$P$8:$Q$1009,2,FALSE)),"")</f>
        <v/>
      </c>
      <c r="K472" s="76"/>
      <c r="L472" s="74" t="str">
        <f t="shared" si="14"/>
        <v/>
      </c>
    </row>
    <row r="473" spans="1:12" ht="18.95" customHeight="1" x14ac:dyDescent="0.25">
      <c r="A473" s="52"/>
      <c r="C473" s="185"/>
      <c r="D473" s="76"/>
      <c r="E473" s="76" t="str">
        <f>IF(D473="","",IFERROR(VLOOKUP(D473,Cadastro!$C$9:$D$1009,2,FALSE),"NOT FOUND"))</f>
        <v/>
      </c>
      <c r="F473" s="76"/>
      <c r="G473" s="94"/>
      <c r="H473" s="97"/>
      <c r="I473" s="77">
        <f t="shared" si="15"/>
        <v>0</v>
      </c>
      <c r="J473" s="78" t="str">
        <f>IFERROR(IF(E473="","",VLOOKUP(D473,Saldo!$P$8:$Q$1009,2,FALSE)),"")</f>
        <v/>
      </c>
      <c r="K473" s="76"/>
      <c r="L473" s="74" t="str">
        <f t="shared" si="14"/>
        <v/>
      </c>
    </row>
    <row r="474" spans="1:12" ht="18.95" customHeight="1" x14ac:dyDescent="0.25">
      <c r="A474" s="52"/>
      <c r="C474" s="185"/>
      <c r="D474" s="76"/>
      <c r="E474" s="76" t="str">
        <f>IF(D474="","",IFERROR(VLOOKUP(D474,Cadastro!$C$9:$D$1009,2,FALSE),"NOT FOUND"))</f>
        <v/>
      </c>
      <c r="F474" s="76"/>
      <c r="G474" s="94"/>
      <c r="H474" s="97"/>
      <c r="I474" s="77">
        <f t="shared" si="15"/>
        <v>0</v>
      </c>
      <c r="J474" s="78" t="str">
        <f>IFERROR(IF(E474="","",VLOOKUP(D474,Saldo!$P$8:$Q$1009,2,FALSE)),"")</f>
        <v/>
      </c>
      <c r="K474" s="76"/>
      <c r="L474" s="74" t="str">
        <f t="shared" si="14"/>
        <v/>
      </c>
    </row>
    <row r="475" spans="1:12" ht="18.95" customHeight="1" x14ac:dyDescent="0.25">
      <c r="A475" s="52"/>
      <c r="C475" s="185"/>
      <c r="D475" s="76"/>
      <c r="E475" s="76" t="str">
        <f>IF(D475="","",IFERROR(VLOOKUP(D475,Cadastro!$C$9:$D$1009,2,FALSE),"NOT FOUND"))</f>
        <v/>
      </c>
      <c r="F475" s="76"/>
      <c r="G475" s="94"/>
      <c r="H475" s="97"/>
      <c r="I475" s="77">
        <f t="shared" si="15"/>
        <v>0</v>
      </c>
      <c r="J475" s="78" t="str">
        <f>IFERROR(IF(E475="","",VLOOKUP(D475,Saldo!$P$8:$Q$1009,2,FALSE)),"")</f>
        <v/>
      </c>
      <c r="K475" s="76"/>
      <c r="L475" s="74" t="str">
        <f t="shared" si="14"/>
        <v/>
      </c>
    </row>
    <row r="476" spans="1:12" ht="18.95" customHeight="1" x14ac:dyDescent="0.25">
      <c r="A476" s="52"/>
      <c r="C476" s="185"/>
      <c r="D476" s="76"/>
      <c r="E476" s="76" t="str">
        <f>IF(D476="","",IFERROR(VLOOKUP(D476,Cadastro!$C$9:$D$1009,2,FALSE),"NOT FOUND"))</f>
        <v/>
      </c>
      <c r="F476" s="76"/>
      <c r="G476" s="94"/>
      <c r="H476" s="97"/>
      <c r="I476" s="77">
        <f t="shared" si="15"/>
        <v>0</v>
      </c>
      <c r="J476" s="78" t="str">
        <f>IFERROR(IF(E476="","",VLOOKUP(D476,Saldo!$P$8:$Q$1009,2,FALSE)),"")</f>
        <v/>
      </c>
      <c r="K476" s="76"/>
      <c r="L476" s="74" t="str">
        <f t="shared" si="14"/>
        <v/>
      </c>
    </row>
    <row r="477" spans="1:12" ht="18.95" customHeight="1" x14ac:dyDescent="0.25">
      <c r="A477" s="52"/>
      <c r="C477" s="185"/>
      <c r="D477" s="76"/>
      <c r="E477" s="76" t="str">
        <f>IF(D477="","",IFERROR(VLOOKUP(D477,Cadastro!$C$9:$D$1009,2,FALSE),"NOT FOUND"))</f>
        <v/>
      </c>
      <c r="F477" s="76"/>
      <c r="G477" s="94"/>
      <c r="H477" s="97"/>
      <c r="I477" s="77">
        <f t="shared" si="15"/>
        <v>0</v>
      </c>
      <c r="J477" s="78" t="str">
        <f>IFERROR(IF(E477="","",VLOOKUP(D477,Saldo!$P$8:$Q$1009,2,FALSE)),"")</f>
        <v/>
      </c>
      <c r="K477" s="76"/>
      <c r="L477" s="74" t="str">
        <f t="shared" si="14"/>
        <v/>
      </c>
    </row>
    <row r="478" spans="1:12" ht="18.95" customHeight="1" x14ac:dyDescent="0.25">
      <c r="A478" s="52"/>
      <c r="C478" s="185"/>
      <c r="D478" s="76"/>
      <c r="E478" s="76" t="str">
        <f>IF(D478="","",IFERROR(VLOOKUP(D478,Cadastro!$C$9:$D$1009,2,FALSE),"NOT FOUND"))</f>
        <v/>
      </c>
      <c r="F478" s="76"/>
      <c r="G478" s="94"/>
      <c r="H478" s="97"/>
      <c r="I478" s="77">
        <f t="shared" si="15"/>
        <v>0</v>
      </c>
      <c r="J478" s="78" t="str">
        <f>IFERROR(IF(E478="","",VLOOKUP(D478,Saldo!$P$8:$Q$1009,2,FALSE)),"")</f>
        <v/>
      </c>
      <c r="K478" s="76"/>
      <c r="L478" s="74" t="str">
        <f t="shared" si="14"/>
        <v/>
      </c>
    </row>
    <row r="479" spans="1:12" ht="18.95" customHeight="1" x14ac:dyDescent="0.25">
      <c r="A479" s="52"/>
      <c r="C479" s="185"/>
      <c r="D479" s="76"/>
      <c r="E479" s="76" t="str">
        <f>IF(D479="","",IFERROR(VLOOKUP(D479,Cadastro!$C$9:$D$1009,2,FALSE),"NOT FOUND"))</f>
        <v/>
      </c>
      <c r="F479" s="76"/>
      <c r="G479" s="94"/>
      <c r="H479" s="97"/>
      <c r="I479" s="77">
        <f t="shared" si="15"/>
        <v>0</v>
      </c>
      <c r="J479" s="78" t="str">
        <f>IFERROR(IF(E479="","",VLOOKUP(D479,Saldo!$P$8:$Q$1009,2,FALSE)),"")</f>
        <v/>
      </c>
      <c r="K479" s="76"/>
      <c r="L479" s="74" t="str">
        <f t="shared" si="14"/>
        <v/>
      </c>
    </row>
    <row r="480" spans="1:12" ht="18.95" customHeight="1" x14ac:dyDescent="0.25">
      <c r="A480" s="52"/>
      <c r="C480" s="185"/>
      <c r="D480" s="76"/>
      <c r="E480" s="76" t="str">
        <f>IF(D480="","",IFERROR(VLOOKUP(D480,Cadastro!$C$9:$D$1009,2,FALSE),"NOT FOUND"))</f>
        <v/>
      </c>
      <c r="F480" s="76"/>
      <c r="G480" s="94"/>
      <c r="H480" s="97"/>
      <c r="I480" s="77">
        <f t="shared" si="15"/>
        <v>0</v>
      </c>
      <c r="J480" s="78" t="str">
        <f>IFERROR(IF(E480="","",VLOOKUP(D480,Saldo!$P$8:$Q$1009,2,FALSE)),"")</f>
        <v/>
      </c>
      <c r="K480" s="76"/>
      <c r="L480" s="74" t="str">
        <f t="shared" si="14"/>
        <v/>
      </c>
    </row>
    <row r="481" spans="1:12" ht="18.95" customHeight="1" x14ac:dyDescent="0.25">
      <c r="A481" s="52"/>
      <c r="C481" s="185"/>
      <c r="D481" s="76"/>
      <c r="E481" s="76" t="str">
        <f>IF(D481="","",IFERROR(VLOOKUP(D481,Cadastro!$C$9:$D$1009,2,FALSE),"NOT FOUND"))</f>
        <v/>
      </c>
      <c r="F481" s="76"/>
      <c r="G481" s="94"/>
      <c r="H481" s="97"/>
      <c r="I481" s="77">
        <f t="shared" si="15"/>
        <v>0</v>
      </c>
      <c r="J481" s="78" t="str">
        <f>IFERROR(IF(E481="","",VLOOKUP(D481,Saldo!$P$8:$Q$1009,2,FALSE)),"")</f>
        <v/>
      </c>
      <c r="K481" s="76"/>
      <c r="L481" s="74" t="str">
        <f t="shared" si="14"/>
        <v/>
      </c>
    </row>
    <row r="482" spans="1:12" ht="18.95" customHeight="1" x14ac:dyDescent="0.25">
      <c r="A482" s="52"/>
      <c r="C482" s="185"/>
      <c r="D482" s="76"/>
      <c r="E482" s="76" t="str">
        <f>IF(D482="","",IFERROR(VLOOKUP(D482,Cadastro!$C$9:$D$1009,2,FALSE),"NOT FOUND"))</f>
        <v/>
      </c>
      <c r="F482" s="76"/>
      <c r="G482" s="94"/>
      <c r="H482" s="97"/>
      <c r="I482" s="77">
        <f t="shared" si="15"/>
        <v>0</v>
      </c>
      <c r="J482" s="78" t="str">
        <f>IFERROR(IF(E482="","",VLOOKUP(D482,Saldo!$P$8:$Q$1009,2,FALSE)),"")</f>
        <v/>
      </c>
      <c r="K482" s="76"/>
      <c r="L482" s="74" t="str">
        <f t="shared" si="14"/>
        <v/>
      </c>
    </row>
    <row r="483" spans="1:12" ht="18.95" customHeight="1" x14ac:dyDescent="0.25">
      <c r="A483" s="52"/>
      <c r="C483" s="185"/>
      <c r="D483" s="76"/>
      <c r="E483" s="76" t="str">
        <f>IF(D483="","",IFERROR(VLOOKUP(D483,Cadastro!$C$9:$D$1009,2,FALSE),"NOT FOUND"))</f>
        <v/>
      </c>
      <c r="F483" s="76"/>
      <c r="G483" s="94"/>
      <c r="H483" s="97"/>
      <c r="I483" s="77">
        <f t="shared" si="15"/>
        <v>0</v>
      </c>
      <c r="J483" s="78" t="str">
        <f>IFERROR(IF(E483="","",VLOOKUP(D483,Saldo!$P$8:$Q$1009,2,FALSE)),"")</f>
        <v/>
      </c>
      <c r="K483" s="76"/>
      <c r="L483" s="74" t="str">
        <f t="shared" si="14"/>
        <v/>
      </c>
    </row>
    <row r="484" spans="1:12" ht="18.95" customHeight="1" x14ac:dyDescent="0.25">
      <c r="A484" s="52"/>
      <c r="C484" s="185"/>
      <c r="D484" s="76"/>
      <c r="E484" s="76" t="str">
        <f>IF(D484="","",IFERROR(VLOOKUP(D484,Cadastro!$C$9:$D$1009,2,FALSE),"NOT FOUND"))</f>
        <v/>
      </c>
      <c r="F484" s="76"/>
      <c r="G484" s="94"/>
      <c r="H484" s="97"/>
      <c r="I484" s="77">
        <f t="shared" si="15"/>
        <v>0</v>
      </c>
      <c r="J484" s="78" t="str">
        <f>IFERROR(IF(E484="","",VLOOKUP(D484,Saldo!$P$8:$Q$1009,2,FALSE)),"")</f>
        <v/>
      </c>
      <c r="K484" s="76"/>
      <c r="L484" s="74" t="str">
        <f t="shared" si="14"/>
        <v/>
      </c>
    </row>
    <row r="485" spans="1:12" ht="18.95" customHeight="1" x14ac:dyDescent="0.25">
      <c r="A485" s="52"/>
      <c r="C485" s="185"/>
      <c r="D485" s="76"/>
      <c r="E485" s="76" t="str">
        <f>IF(D485="","",IFERROR(VLOOKUP(D485,Cadastro!$C$9:$D$1009,2,FALSE),"NOT FOUND"))</f>
        <v/>
      </c>
      <c r="F485" s="76"/>
      <c r="G485" s="94"/>
      <c r="H485" s="97"/>
      <c r="I485" s="77">
        <f t="shared" si="15"/>
        <v>0</v>
      </c>
      <c r="J485" s="78" t="str">
        <f>IFERROR(IF(E485="","",VLOOKUP(D485,Saldo!$P$8:$Q$1009,2,FALSE)),"")</f>
        <v/>
      </c>
      <c r="K485" s="76"/>
      <c r="L485" s="74" t="str">
        <f t="shared" si="14"/>
        <v/>
      </c>
    </row>
    <row r="486" spans="1:12" ht="18.95" customHeight="1" x14ac:dyDescent="0.25">
      <c r="A486" s="52"/>
      <c r="C486" s="185"/>
      <c r="D486" s="76"/>
      <c r="E486" s="76" t="str">
        <f>IF(D486="","",IFERROR(VLOOKUP(D486,Cadastro!$C$9:$D$1009,2,FALSE),"NOT FOUND"))</f>
        <v/>
      </c>
      <c r="F486" s="76"/>
      <c r="G486" s="94"/>
      <c r="H486" s="97"/>
      <c r="I486" s="77">
        <f t="shared" si="15"/>
        <v>0</v>
      </c>
      <c r="J486" s="78" t="str">
        <f>IFERROR(IF(E486="","",VLOOKUP(D486,Saldo!$P$8:$Q$1009,2,FALSE)),"")</f>
        <v/>
      </c>
      <c r="K486" s="76"/>
      <c r="L486" s="74" t="str">
        <f t="shared" si="14"/>
        <v/>
      </c>
    </row>
    <row r="487" spans="1:12" ht="18.95" customHeight="1" x14ac:dyDescent="0.25">
      <c r="A487" s="52"/>
      <c r="C487" s="185"/>
      <c r="D487" s="76"/>
      <c r="E487" s="76" t="str">
        <f>IF(D487="","",IFERROR(VLOOKUP(D487,Cadastro!$C$9:$D$1009,2,FALSE),"NOT FOUND"))</f>
        <v/>
      </c>
      <c r="F487" s="76"/>
      <c r="G487" s="94"/>
      <c r="H487" s="97"/>
      <c r="I487" s="77">
        <f t="shared" si="15"/>
        <v>0</v>
      </c>
      <c r="J487" s="78" t="str">
        <f>IFERROR(IF(E487="","",VLOOKUP(D487,Saldo!$P$8:$Q$1009,2,FALSE)),"")</f>
        <v/>
      </c>
      <c r="K487" s="76"/>
      <c r="L487" s="74" t="str">
        <f t="shared" si="14"/>
        <v/>
      </c>
    </row>
    <row r="488" spans="1:12" ht="18.95" customHeight="1" x14ac:dyDescent="0.25">
      <c r="A488" s="52"/>
      <c r="C488" s="185"/>
      <c r="D488" s="76"/>
      <c r="E488" s="76" t="str">
        <f>IF(D488="","",IFERROR(VLOOKUP(D488,Cadastro!$C$9:$D$1009,2,FALSE),"NOT FOUND"))</f>
        <v/>
      </c>
      <c r="F488" s="76"/>
      <c r="G488" s="94"/>
      <c r="H488" s="97"/>
      <c r="I488" s="77">
        <f t="shared" si="15"/>
        <v>0</v>
      </c>
      <c r="J488" s="78" t="str">
        <f>IFERROR(IF(E488="","",VLOOKUP(D488,Saldo!$P$8:$Q$1009,2,FALSE)),"")</f>
        <v/>
      </c>
      <c r="K488" s="76"/>
      <c r="L488" s="74" t="str">
        <f t="shared" si="14"/>
        <v/>
      </c>
    </row>
    <row r="489" spans="1:12" ht="18.95" customHeight="1" x14ac:dyDescent="0.25">
      <c r="A489" s="52"/>
      <c r="C489" s="185"/>
      <c r="D489" s="76"/>
      <c r="E489" s="76" t="str">
        <f>IF(D489="","",IFERROR(VLOOKUP(D489,Cadastro!$C$9:$D$1009,2,FALSE),"NOT FOUND"))</f>
        <v/>
      </c>
      <c r="F489" s="76"/>
      <c r="G489" s="94"/>
      <c r="H489" s="97"/>
      <c r="I489" s="77">
        <f t="shared" si="15"/>
        <v>0</v>
      </c>
      <c r="J489" s="78" t="str">
        <f>IFERROR(IF(E489="","",VLOOKUP(D489,Saldo!$P$8:$Q$1009,2,FALSE)),"")</f>
        <v/>
      </c>
      <c r="K489" s="76"/>
      <c r="L489" s="74" t="str">
        <f t="shared" si="14"/>
        <v/>
      </c>
    </row>
    <row r="490" spans="1:12" ht="18.95" customHeight="1" x14ac:dyDescent="0.25">
      <c r="A490" s="52"/>
      <c r="C490" s="185"/>
      <c r="D490" s="76"/>
      <c r="E490" s="76" t="str">
        <f>IF(D490="","",IFERROR(VLOOKUP(D490,Cadastro!$C$9:$D$1009,2,FALSE),"NOT FOUND"))</f>
        <v/>
      </c>
      <c r="F490" s="76"/>
      <c r="G490" s="94"/>
      <c r="H490" s="97"/>
      <c r="I490" s="77">
        <f t="shared" si="15"/>
        <v>0</v>
      </c>
      <c r="J490" s="78" t="str">
        <f>IFERROR(IF(E490="","",VLOOKUP(D490,Saldo!$P$8:$Q$1009,2,FALSE)),"")</f>
        <v/>
      </c>
      <c r="K490" s="76"/>
      <c r="L490" s="74" t="str">
        <f t="shared" si="14"/>
        <v/>
      </c>
    </row>
    <row r="491" spans="1:12" ht="18.95" customHeight="1" x14ac:dyDescent="0.25">
      <c r="A491" s="52"/>
      <c r="C491" s="185"/>
      <c r="D491" s="76"/>
      <c r="E491" s="76" t="str">
        <f>IF(D491="","",IFERROR(VLOOKUP(D491,Cadastro!$C$9:$D$1009,2,FALSE),"NOT FOUND"))</f>
        <v/>
      </c>
      <c r="F491" s="76"/>
      <c r="G491" s="94"/>
      <c r="H491" s="97"/>
      <c r="I491" s="77">
        <f t="shared" si="15"/>
        <v>0</v>
      </c>
      <c r="J491" s="78" t="str">
        <f>IFERROR(IF(E491="","",VLOOKUP(D491,Saldo!$P$8:$Q$1009,2,FALSE)),"")</f>
        <v/>
      </c>
      <c r="K491" s="76"/>
      <c r="L491" s="74" t="str">
        <f t="shared" si="14"/>
        <v/>
      </c>
    </row>
    <row r="492" spans="1:12" ht="18.95" customHeight="1" x14ac:dyDescent="0.25">
      <c r="A492" s="52"/>
      <c r="C492" s="185"/>
      <c r="D492" s="76"/>
      <c r="E492" s="76" t="str">
        <f>IF(D492="","",IFERROR(VLOOKUP(D492,Cadastro!$C$9:$D$1009,2,FALSE),"NOT FOUND"))</f>
        <v/>
      </c>
      <c r="F492" s="76"/>
      <c r="G492" s="94"/>
      <c r="H492" s="97"/>
      <c r="I492" s="77">
        <f t="shared" si="15"/>
        <v>0</v>
      </c>
      <c r="J492" s="78" t="str">
        <f>IFERROR(IF(E492="","",VLOOKUP(D492,Saldo!$P$8:$Q$1009,2,FALSE)),"")</f>
        <v/>
      </c>
      <c r="K492" s="76"/>
      <c r="L492" s="74" t="str">
        <f t="shared" si="14"/>
        <v/>
      </c>
    </row>
    <row r="493" spans="1:12" ht="18.95" customHeight="1" x14ac:dyDescent="0.25">
      <c r="A493" s="52"/>
      <c r="C493" s="185"/>
      <c r="D493" s="76"/>
      <c r="E493" s="76" t="str">
        <f>IF(D493="","",IFERROR(VLOOKUP(D493,Cadastro!$C$9:$D$1009,2,FALSE),"NOT FOUND"))</f>
        <v/>
      </c>
      <c r="F493" s="76"/>
      <c r="G493" s="94"/>
      <c r="H493" s="97"/>
      <c r="I493" s="77">
        <f t="shared" si="15"/>
        <v>0</v>
      </c>
      <c r="J493" s="78" t="str">
        <f>IFERROR(IF(E493="","",VLOOKUP(D493,Saldo!$P$8:$Q$1009,2,FALSE)),"")</f>
        <v/>
      </c>
      <c r="K493" s="76"/>
      <c r="L493" s="74" t="str">
        <f t="shared" si="14"/>
        <v/>
      </c>
    </row>
    <row r="494" spans="1:12" ht="18.95" customHeight="1" x14ac:dyDescent="0.25">
      <c r="A494" s="52"/>
      <c r="C494" s="185"/>
      <c r="D494" s="76"/>
      <c r="E494" s="76" t="str">
        <f>IF(D494="","",IFERROR(VLOOKUP(D494,Cadastro!$C$9:$D$1009,2,FALSE),"NOT FOUND"))</f>
        <v/>
      </c>
      <c r="F494" s="76"/>
      <c r="G494" s="94"/>
      <c r="H494" s="97"/>
      <c r="I494" s="77">
        <f t="shared" si="15"/>
        <v>0</v>
      </c>
      <c r="J494" s="78" t="str">
        <f>IFERROR(IF(E494="","",VLOOKUP(D494,Saldo!$P$8:$Q$1009,2,FALSE)),"")</f>
        <v/>
      </c>
      <c r="K494" s="76"/>
      <c r="L494" s="74" t="str">
        <f t="shared" si="14"/>
        <v/>
      </c>
    </row>
    <row r="495" spans="1:12" ht="18.95" customHeight="1" x14ac:dyDescent="0.25">
      <c r="A495" s="52"/>
      <c r="C495" s="185"/>
      <c r="D495" s="76"/>
      <c r="E495" s="76" t="str">
        <f>IF(D495="","",IFERROR(VLOOKUP(D495,Cadastro!$C$9:$D$1009,2,FALSE),"NOT FOUND"))</f>
        <v/>
      </c>
      <c r="F495" s="76"/>
      <c r="G495" s="94"/>
      <c r="H495" s="97"/>
      <c r="I495" s="77">
        <f t="shared" si="15"/>
        <v>0</v>
      </c>
      <c r="J495" s="78" t="str">
        <f>IFERROR(IF(E495="","",VLOOKUP(D495,Saldo!$P$8:$Q$1009,2,FALSE)),"")</f>
        <v/>
      </c>
      <c r="K495" s="76"/>
      <c r="L495" s="74" t="str">
        <f t="shared" si="14"/>
        <v/>
      </c>
    </row>
    <row r="496" spans="1:12" ht="18.95" customHeight="1" x14ac:dyDescent="0.25">
      <c r="A496" s="52"/>
      <c r="C496" s="185"/>
      <c r="D496" s="76"/>
      <c r="E496" s="76" t="str">
        <f>IF(D496="","",IFERROR(VLOOKUP(D496,Cadastro!$C$9:$D$1009,2,FALSE),"NOT FOUND"))</f>
        <v/>
      </c>
      <c r="F496" s="76"/>
      <c r="G496" s="94"/>
      <c r="H496" s="97"/>
      <c r="I496" s="77">
        <f t="shared" si="15"/>
        <v>0</v>
      </c>
      <c r="J496" s="78" t="str">
        <f>IFERROR(IF(E496="","",VLOOKUP(D496,Saldo!$P$8:$Q$1009,2,FALSE)),"")</f>
        <v/>
      </c>
      <c r="K496" s="76"/>
      <c r="L496" s="74" t="str">
        <f t="shared" si="14"/>
        <v/>
      </c>
    </row>
    <row r="497" spans="1:12" ht="18.95" customHeight="1" x14ac:dyDescent="0.25">
      <c r="A497" s="52"/>
      <c r="C497" s="185"/>
      <c r="D497" s="76"/>
      <c r="E497" s="76" t="str">
        <f>IF(D497="","",IFERROR(VLOOKUP(D497,Cadastro!$C$9:$D$1009,2,FALSE),"NOT FOUND"))</f>
        <v/>
      </c>
      <c r="F497" s="76"/>
      <c r="G497" s="94"/>
      <c r="H497" s="97"/>
      <c r="I497" s="77">
        <f t="shared" si="15"/>
        <v>0</v>
      </c>
      <c r="J497" s="78" t="str">
        <f>IFERROR(IF(E497="","",VLOOKUP(D497,Saldo!$P$8:$Q$1009,2,FALSE)),"")</f>
        <v/>
      </c>
      <c r="K497" s="76"/>
      <c r="L497" s="74" t="str">
        <f t="shared" si="14"/>
        <v/>
      </c>
    </row>
    <row r="498" spans="1:12" ht="18.95" customHeight="1" x14ac:dyDescent="0.25">
      <c r="A498" s="52"/>
      <c r="C498" s="185"/>
      <c r="D498" s="76"/>
      <c r="E498" s="76" t="str">
        <f>IF(D498="","",IFERROR(VLOOKUP(D498,Cadastro!$C$9:$D$1009,2,FALSE),"NOT FOUND"))</f>
        <v/>
      </c>
      <c r="F498" s="76"/>
      <c r="G498" s="94"/>
      <c r="H498" s="97"/>
      <c r="I498" s="77">
        <f t="shared" si="15"/>
        <v>0</v>
      </c>
      <c r="J498" s="78" t="str">
        <f>IFERROR(IF(E498="","",VLOOKUP(D498,Saldo!$P$8:$Q$1009,2,FALSE)),"")</f>
        <v/>
      </c>
      <c r="K498" s="76"/>
      <c r="L498" s="74" t="str">
        <f t="shared" si="14"/>
        <v/>
      </c>
    </row>
    <row r="499" spans="1:12" ht="18.95" customHeight="1" x14ac:dyDescent="0.25">
      <c r="A499" s="52"/>
      <c r="C499" s="185"/>
      <c r="D499" s="76"/>
      <c r="E499" s="76" t="str">
        <f>IF(D499="","",IFERROR(VLOOKUP(D499,Cadastro!$C$9:$D$1009,2,FALSE),"NOT FOUND"))</f>
        <v/>
      </c>
      <c r="F499" s="76"/>
      <c r="G499" s="94"/>
      <c r="H499" s="97"/>
      <c r="I499" s="77">
        <f t="shared" si="15"/>
        <v>0</v>
      </c>
      <c r="J499" s="78" t="str">
        <f>IFERROR(IF(E499="","",VLOOKUP(D499,Saldo!$P$8:$Q$1009,2,FALSE)),"")</f>
        <v/>
      </c>
      <c r="K499" s="76"/>
      <c r="L499" s="74" t="str">
        <f t="shared" si="14"/>
        <v/>
      </c>
    </row>
    <row r="500" spans="1:12" ht="18.95" customHeight="1" x14ac:dyDescent="0.25">
      <c r="A500" s="52"/>
      <c r="C500" s="185"/>
      <c r="D500" s="76"/>
      <c r="E500" s="76" t="str">
        <f>IF(D500="","",IFERROR(VLOOKUP(D500,Cadastro!$C$9:$D$1009,2,FALSE),"NOT FOUND"))</f>
        <v/>
      </c>
      <c r="F500" s="76"/>
      <c r="G500" s="94"/>
      <c r="H500" s="97"/>
      <c r="I500" s="77">
        <f t="shared" si="15"/>
        <v>0</v>
      </c>
      <c r="J500" s="78" t="str">
        <f>IFERROR(IF(E500="","",VLOOKUP(D500,Saldo!$P$8:$Q$1009,2,FALSE)),"")</f>
        <v/>
      </c>
      <c r="K500" s="76"/>
      <c r="L500" s="74" t="str">
        <f t="shared" si="14"/>
        <v/>
      </c>
    </row>
    <row r="501" spans="1:12" ht="18.95" customHeight="1" x14ac:dyDescent="0.25">
      <c r="A501" s="52"/>
      <c r="C501" s="185"/>
      <c r="D501" s="76"/>
      <c r="E501" s="76" t="str">
        <f>IF(D501="","",IFERROR(VLOOKUP(D501,Cadastro!$C$9:$D$1009,2,FALSE),"NOT FOUND"))</f>
        <v/>
      </c>
      <c r="F501" s="76"/>
      <c r="G501" s="94"/>
      <c r="H501" s="97"/>
      <c r="I501" s="77">
        <f t="shared" si="15"/>
        <v>0</v>
      </c>
      <c r="J501" s="78" t="str">
        <f>IFERROR(IF(E501="","",VLOOKUP(D501,Saldo!$P$8:$Q$1009,2,FALSE)),"")</f>
        <v/>
      </c>
      <c r="K501" s="76"/>
      <c r="L501" s="74" t="str">
        <f t="shared" si="14"/>
        <v/>
      </c>
    </row>
    <row r="502" spans="1:12" ht="18.95" customHeight="1" x14ac:dyDescent="0.25">
      <c r="A502" s="52"/>
      <c r="C502" s="185"/>
      <c r="D502" s="76"/>
      <c r="E502" s="76" t="str">
        <f>IF(D502="","",IFERROR(VLOOKUP(D502,Cadastro!$C$9:$D$1009,2,FALSE),"NOT FOUND"))</f>
        <v/>
      </c>
      <c r="F502" s="76"/>
      <c r="G502" s="94"/>
      <c r="H502" s="97"/>
      <c r="I502" s="77">
        <f t="shared" si="15"/>
        <v>0</v>
      </c>
      <c r="J502" s="78" t="str">
        <f>IFERROR(IF(E502="","",VLOOKUP(D502,Saldo!$P$8:$Q$1009,2,FALSE)),"")</f>
        <v/>
      </c>
      <c r="K502" s="76"/>
      <c r="L502" s="74" t="str">
        <f t="shared" si="14"/>
        <v/>
      </c>
    </row>
    <row r="503" spans="1:12" ht="18.95" customHeight="1" x14ac:dyDescent="0.25">
      <c r="A503" s="52"/>
      <c r="C503" s="185"/>
      <c r="D503" s="76"/>
      <c r="E503" s="76" t="str">
        <f>IF(D503="","",IFERROR(VLOOKUP(D503,Cadastro!$C$9:$D$1009,2,FALSE),"NOT FOUND"))</f>
        <v/>
      </c>
      <c r="F503" s="76"/>
      <c r="G503" s="94"/>
      <c r="H503" s="97"/>
      <c r="I503" s="77">
        <f t="shared" si="15"/>
        <v>0</v>
      </c>
      <c r="J503" s="78" t="str">
        <f>IFERROR(IF(E503="","",VLOOKUP(D503,Saldo!$P$8:$Q$1009,2,FALSE)),"")</f>
        <v/>
      </c>
      <c r="K503" s="76"/>
      <c r="L503" s="74" t="str">
        <f t="shared" si="14"/>
        <v/>
      </c>
    </row>
    <row r="504" spans="1:12" ht="18.95" customHeight="1" x14ac:dyDescent="0.25">
      <c r="A504" s="52"/>
      <c r="C504" s="185"/>
      <c r="D504" s="76"/>
      <c r="E504" s="76" t="str">
        <f>IF(D504="","",IFERROR(VLOOKUP(D504,Cadastro!$C$9:$D$1009,2,FALSE),"NOT FOUND"))</f>
        <v/>
      </c>
      <c r="F504" s="76"/>
      <c r="G504" s="94"/>
      <c r="H504" s="97"/>
      <c r="I504" s="77">
        <f t="shared" si="15"/>
        <v>0</v>
      </c>
      <c r="J504" s="78" t="str">
        <f>IFERROR(IF(E504="","",VLOOKUP(D504,Saldo!$P$8:$Q$1009,2,FALSE)),"")</f>
        <v/>
      </c>
      <c r="K504" s="76"/>
      <c r="L504" s="74" t="str">
        <f t="shared" si="14"/>
        <v/>
      </c>
    </row>
    <row r="505" spans="1:12" ht="18.95" customHeight="1" x14ac:dyDescent="0.25">
      <c r="A505" s="52"/>
      <c r="C505" s="185"/>
      <c r="D505" s="76"/>
      <c r="E505" s="76" t="str">
        <f>IF(D505="","",IFERROR(VLOOKUP(D505,Cadastro!$C$9:$D$1009,2,FALSE),"NOT FOUND"))</f>
        <v/>
      </c>
      <c r="F505" s="76"/>
      <c r="G505" s="94"/>
      <c r="H505" s="97"/>
      <c r="I505" s="77">
        <f t="shared" si="15"/>
        <v>0</v>
      </c>
      <c r="J505" s="78" t="str">
        <f>IFERROR(IF(E505="","",VLOOKUP(D505,Saldo!$P$8:$Q$1009,2,FALSE)),"")</f>
        <v/>
      </c>
      <c r="K505" s="76"/>
      <c r="L505" s="74" t="str">
        <f t="shared" si="14"/>
        <v/>
      </c>
    </row>
    <row r="506" spans="1:12" ht="18.95" customHeight="1" x14ac:dyDescent="0.25">
      <c r="A506" s="52"/>
      <c r="C506" s="185"/>
      <c r="D506" s="76"/>
      <c r="E506" s="76" t="str">
        <f>IF(D506="","",IFERROR(VLOOKUP(D506,Cadastro!$C$9:$D$1009,2,FALSE),"NOT FOUND"))</f>
        <v/>
      </c>
      <c r="F506" s="76"/>
      <c r="G506" s="94"/>
      <c r="H506" s="97"/>
      <c r="I506" s="77">
        <f t="shared" si="15"/>
        <v>0</v>
      </c>
      <c r="J506" s="78" t="str">
        <f>IFERROR(IF(E506="","",VLOOKUP(D506,Saldo!$P$8:$Q$1009,2,FALSE)),"")</f>
        <v/>
      </c>
      <c r="K506" s="76"/>
      <c r="L506" s="74" t="str">
        <f t="shared" si="14"/>
        <v/>
      </c>
    </row>
    <row r="507" spans="1:12" ht="18.95" customHeight="1" x14ac:dyDescent="0.25">
      <c r="A507" s="52"/>
      <c r="C507" s="185"/>
      <c r="D507" s="76"/>
      <c r="E507" s="76" t="str">
        <f>IF(D507="","",IFERROR(VLOOKUP(D507,Cadastro!$C$9:$D$1009,2,FALSE),"NOT FOUND"))</f>
        <v/>
      </c>
      <c r="F507" s="76"/>
      <c r="G507" s="94"/>
      <c r="H507" s="97"/>
      <c r="I507" s="77">
        <f t="shared" si="15"/>
        <v>0</v>
      </c>
      <c r="J507" s="78" t="str">
        <f>IFERROR(IF(E507="","",VLOOKUP(D507,Saldo!$P$8:$Q$1009,2,FALSE)),"")</f>
        <v/>
      </c>
      <c r="K507" s="76"/>
      <c r="L507" s="74" t="str">
        <f t="shared" si="14"/>
        <v/>
      </c>
    </row>
    <row r="508" spans="1:12" ht="18.95" customHeight="1" x14ac:dyDescent="0.25">
      <c r="A508" s="52"/>
      <c r="C508" s="185"/>
      <c r="D508" s="76"/>
      <c r="E508" s="76" t="str">
        <f>IF(D508="","",IFERROR(VLOOKUP(D508,Cadastro!$C$9:$D$1009,2,FALSE),"NOT FOUND"))</f>
        <v/>
      </c>
      <c r="F508" s="76"/>
      <c r="G508" s="94"/>
      <c r="H508" s="97"/>
      <c r="I508" s="77">
        <f t="shared" si="15"/>
        <v>0</v>
      </c>
      <c r="J508" s="78" t="str">
        <f>IFERROR(IF(E508="","",VLOOKUP(D508,Saldo!$P$8:$Q$1009,2,FALSE)),"")</f>
        <v/>
      </c>
      <c r="K508" s="76"/>
      <c r="L508" s="74" t="str">
        <f t="shared" si="14"/>
        <v/>
      </c>
    </row>
    <row r="509" spans="1:12" ht="18.95" customHeight="1" x14ac:dyDescent="0.25">
      <c r="A509" s="52"/>
      <c r="C509" s="185"/>
      <c r="D509" s="76"/>
      <c r="E509" s="76" t="str">
        <f>IF(D509="","",IFERROR(VLOOKUP(D509,Cadastro!$C$9:$D$1009,2,FALSE),"NOT FOUND"))</f>
        <v/>
      </c>
      <c r="F509" s="76"/>
      <c r="G509" s="94"/>
      <c r="H509" s="97"/>
      <c r="I509" s="77">
        <f t="shared" si="15"/>
        <v>0</v>
      </c>
      <c r="J509" s="78" t="str">
        <f>IFERROR(IF(E509="","",VLOOKUP(D509,Saldo!$P$8:$Q$1009,2,FALSE)),"")</f>
        <v/>
      </c>
      <c r="K509" s="76"/>
      <c r="L509" s="74" t="str">
        <f t="shared" si="14"/>
        <v/>
      </c>
    </row>
    <row r="510" spans="1:12" ht="18.95" customHeight="1" x14ac:dyDescent="0.25">
      <c r="A510" s="52"/>
      <c r="C510" s="185"/>
      <c r="D510" s="76"/>
      <c r="E510" s="76" t="str">
        <f>IF(D510="","",IFERROR(VLOOKUP(D510,Cadastro!$C$9:$D$1009,2,FALSE),"NOT FOUND"))</f>
        <v/>
      </c>
      <c r="F510" s="76"/>
      <c r="G510" s="94"/>
      <c r="H510" s="97"/>
      <c r="I510" s="77">
        <f t="shared" si="15"/>
        <v>0</v>
      </c>
      <c r="J510" s="78" t="str">
        <f>IFERROR(IF(E510="","",VLOOKUP(D510,Saldo!$P$8:$Q$1009,2,FALSE)),"")</f>
        <v/>
      </c>
      <c r="K510" s="76"/>
      <c r="L510" s="74" t="str">
        <f t="shared" si="14"/>
        <v/>
      </c>
    </row>
    <row r="511" spans="1:12" ht="18.95" customHeight="1" x14ac:dyDescent="0.25">
      <c r="A511" s="52"/>
      <c r="C511" s="185"/>
      <c r="D511" s="76"/>
      <c r="E511" s="76" t="str">
        <f>IF(D511="","",IFERROR(VLOOKUP(D511,Cadastro!$C$9:$D$1009,2,FALSE),"NOT FOUND"))</f>
        <v/>
      </c>
      <c r="F511" s="76"/>
      <c r="G511" s="94"/>
      <c r="H511" s="97"/>
      <c r="I511" s="77">
        <f t="shared" si="15"/>
        <v>0</v>
      </c>
      <c r="J511" s="78" t="str">
        <f>IFERROR(IF(E511="","",VLOOKUP(D511,Saldo!$P$8:$Q$1009,2,FALSE)),"")</f>
        <v/>
      </c>
      <c r="K511" s="76"/>
      <c r="L511" s="74" t="str">
        <f t="shared" si="14"/>
        <v/>
      </c>
    </row>
    <row r="512" spans="1:12" ht="18.95" customHeight="1" x14ac:dyDescent="0.25">
      <c r="A512" s="52"/>
      <c r="C512" s="185"/>
      <c r="D512" s="76"/>
      <c r="E512" s="76" t="str">
        <f>IF(D512="","",IFERROR(VLOOKUP(D512,Cadastro!$C$9:$D$1009,2,FALSE),"NOT FOUND"))</f>
        <v/>
      </c>
      <c r="F512" s="76"/>
      <c r="G512" s="94"/>
      <c r="H512" s="97"/>
      <c r="I512" s="77">
        <f t="shared" si="15"/>
        <v>0</v>
      </c>
      <c r="J512" s="78" t="str">
        <f>IFERROR(IF(E512="","",VLOOKUP(D512,Saldo!$P$8:$Q$1009,2,FALSE)),"")</f>
        <v/>
      </c>
      <c r="K512" s="76"/>
      <c r="L512" s="74" t="str">
        <f t="shared" si="14"/>
        <v/>
      </c>
    </row>
    <row r="513" spans="1:12" ht="18.95" customHeight="1" x14ac:dyDescent="0.25">
      <c r="A513" s="52"/>
      <c r="C513" s="185"/>
      <c r="D513" s="76"/>
      <c r="E513" s="76" t="str">
        <f>IF(D513="","",IFERROR(VLOOKUP(D513,Cadastro!$C$9:$D$1009,2,FALSE),"NOT FOUND"))</f>
        <v/>
      </c>
      <c r="F513" s="76"/>
      <c r="G513" s="94"/>
      <c r="H513" s="97"/>
      <c r="I513" s="77">
        <f t="shared" si="15"/>
        <v>0</v>
      </c>
      <c r="J513" s="78" t="str">
        <f>IFERROR(IF(E513="","",VLOOKUP(D513,Saldo!$P$8:$Q$1009,2,FALSE)),"")</f>
        <v/>
      </c>
      <c r="K513" s="76"/>
      <c r="L513" s="74" t="str">
        <f t="shared" si="14"/>
        <v/>
      </c>
    </row>
    <row r="514" spans="1:12" ht="18.95" customHeight="1" x14ac:dyDescent="0.25">
      <c r="A514" s="52"/>
      <c r="C514" s="185"/>
      <c r="D514" s="76"/>
      <c r="E514" s="76" t="str">
        <f>IF(D514="","",IFERROR(VLOOKUP(D514,Cadastro!$C$9:$D$1009,2,FALSE),"NOT FOUND"))</f>
        <v/>
      </c>
      <c r="F514" s="76"/>
      <c r="G514" s="94"/>
      <c r="H514" s="97"/>
      <c r="I514" s="77">
        <f t="shared" si="15"/>
        <v>0</v>
      </c>
      <c r="J514" s="78" t="str">
        <f>IFERROR(IF(E514="","",VLOOKUP(D514,Saldo!$P$8:$Q$1009,2,FALSE)),"")</f>
        <v/>
      </c>
      <c r="K514" s="76"/>
      <c r="L514" s="74" t="str">
        <f t="shared" si="14"/>
        <v/>
      </c>
    </row>
    <row r="515" spans="1:12" ht="18.95" customHeight="1" x14ac:dyDescent="0.25">
      <c r="A515" s="52"/>
      <c r="C515" s="185"/>
      <c r="D515" s="76"/>
      <c r="E515" s="76" t="str">
        <f>IF(D515="","",IFERROR(VLOOKUP(D515,Cadastro!$C$9:$D$1009,2,FALSE),"NOT FOUND"))</f>
        <v/>
      </c>
      <c r="F515" s="76"/>
      <c r="G515" s="94"/>
      <c r="H515" s="97"/>
      <c r="I515" s="77">
        <f t="shared" si="15"/>
        <v>0</v>
      </c>
      <c r="J515" s="78" t="str">
        <f>IFERROR(IF(E515="","",VLOOKUP(D515,Saldo!$P$8:$Q$1009,2,FALSE)),"")</f>
        <v/>
      </c>
      <c r="K515" s="76"/>
      <c r="L515" s="74" t="str">
        <f t="shared" si="14"/>
        <v/>
      </c>
    </row>
    <row r="516" spans="1:12" ht="18.95" customHeight="1" x14ac:dyDescent="0.25">
      <c r="A516" s="52"/>
      <c r="C516" s="185"/>
      <c r="D516" s="76"/>
      <c r="E516" s="76" t="str">
        <f>IF(D516="","",IFERROR(VLOOKUP(D516,Cadastro!$C$9:$D$1009,2,FALSE),"NOT FOUND"))</f>
        <v/>
      </c>
      <c r="F516" s="76"/>
      <c r="G516" s="94"/>
      <c r="H516" s="97"/>
      <c r="I516" s="77">
        <f t="shared" si="15"/>
        <v>0</v>
      </c>
      <c r="J516" s="78" t="str">
        <f>IFERROR(IF(E516="","",VLOOKUP(D516,Saldo!$P$8:$Q$1009,2,FALSE)),"")</f>
        <v/>
      </c>
      <c r="K516" s="76"/>
      <c r="L516" s="74" t="str">
        <f t="shared" si="14"/>
        <v/>
      </c>
    </row>
    <row r="517" spans="1:12" ht="18.95" customHeight="1" x14ac:dyDescent="0.25">
      <c r="A517" s="52"/>
      <c r="C517" s="185"/>
      <c r="D517" s="76"/>
      <c r="E517" s="76" t="str">
        <f>IF(D517="","",IFERROR(VLOOKUP(D517,Cadastro!$C$9:$D$1009,2,FALSE),"NOT FOUND"))</f>
        <v/>
      </c>
      <c r="F517" s="76"/>
      <c r="G517" s="94"/>
      <c r="H517" s="97"/>
      <c r="I517" s="77">
        <f t="shared" si="15"/>
        <v>0</v>
      </c>
      <c r="J517" s="78" t="str">
        <f>IFERROR(IF(E517="","",VLOOKUP(D517,Saldo!$P$8:$Q$1009,2,FALSE)),"")</f>
        <v/>
      </c>
      <c r="K517" s="76"/>
      <c r="L517" s="74" t="str">
        <f t="shared" si="14"/>
        <v/>
      </c>
    </row>
    <row r="518" spans="1:12" ht="18.95" customHeight="1" x14ac:dyDescent="0.25">
      <c r="A518" s="52"/>
      <c r="C518" s="185"/>
      <c r="D518" s="76"/>
      <c r="E518" s="76" t="str">
        <f>IF(D518="","",IFERROR(VLOOKUP(D518,Cadastro!$C$9:$D$1009,2,FALSE),"NOT FOUND"))</f>
        <v/>
      </c>
      <c r="F518" s="76"/>
      <c r="G518" s="94"/>
      <c r="H518" s="97"/>
      <c r="I518" s="77">
        <f t="shared" si="15"/>
        <v>0</v>
      </c>
      <c r="J518" s="78" t="str">
        <f>IFERROR(IF(E518="","",VLOOKUP(D518,Saldo!$P$8:$Q$1009,2,FALSE)),"")</f>
        <v/>
      </c>
      <c r="K518" s="76"/>
      <c r="L518" s="74" t="str">
        <f t="shared" si="14"/>
        <v/>
      </c>
    </row>
    <row r="519" spans="1:12" ht="18.95" customHeight="1" x14ac:dyDescent="0.25">
      <c r="A519" s="52"/>
      <c r="C519" s="185"/>
      <c r="D519" s="76"/>
      <c r="E519" s="76" t="str">
        <f>IF(D519="","",IFERROR(VLOOKUP(D519,Cadastro!$C$9:$D$1009,2,FALSE),"NOT FOUND"))</f>
        <v/>
      </c>
      <c r="F519" s="76"/>
      <c r="G519" s="94"/>
      <c r="H519" s="97"/>
      <c r="I519" s="77">
        <f t="shared" si="15"/>
        <v>0</v>
      </c>
      <c r="J519" s="78" t="str">
        <f>IFERROR(IF(E519="","",VLOOKUP(D519,Saldo!$P$8:$Q$1009,2,FALSE)),"")</f>
        <v/>
      </c>
      <c r="K519" s="76"/>
      <c r="L519" s="74" t="str">
        <f t="shared" si="14"/>
        <v/>
      </c>
    </row>
    <row r="520" spans="1:12" ht="18.95" customHeight="1" x14ac:dyDescent="0.25">
      <c r="A520" s="52"/>
      <c r="C520" s="185"/>
      <c r="D520" s="76"/>
      <c r="E520" s="76" t="str">
        <f>IF(D520="","",IFERROR(VLOOKUP(D520,Cadastro!$C$9:$D$1009,2,FALSE),"NOT FOUND"))</f>
        <v/>
      </c>
      <c r="F520" s="76"/>
      <c r="G520" s="94"/>
      <c r="H520" s="97"/>
      <c r="I520" s="77">
        <f t="shared" si="15"/>
        <v>0</v>
      </c>
      <c r="J520" s="78" t="str">
        <f>IFERROR(IF(E520="","",VLOOKUP(D520,Saldo!$P$8:$Q$1009,2,FALSE)),"")</f>
        <v/>
      </c>
      <c r="K520" s="76"/>
      <c r="L520" s="74" t="str">
        <f t="shared" si="14"/>
        <v/>
      </c>
    </row>
    <row r="521" spans="1:12" ht="18.95" customHeight="1" x14ac:dyDescent="0.25">
      <c r="A521" s="52"/>
      <c r="C521" s="185"/>
      <c r="D521" s="76"/>
      <c r="E521" s="76" t="str">
        <f>IF(D521="","",IFERROR(VLOOKUP(D521,Cadastro!$C$9:$D$1009,2,FALSE),"NOT FOUND"))</f>
        <v/>
      </c>
      <c r="F521" s="76"/>
      <c r="G521" s="94"/>
      <c r="H521" s="97"/>
      <c r="I521" s="77">
        <f t="shared" si="15"/>
        <v>0</v>
      </c>
      <c r="J521" s="78" t="str">
        <f>IFERROR(IF(E521="","",VLOOKUP(D521,Saldo!$P$8:$Q$1009,2,FALSE)),"")</f>
        <v/>
      </c>
      <c r="K521" s="76"/>
      <c r="L521" s="74" t="str">
        <f t="shared" ref="L521:L584" si="16">IF(C521="","",MONTH(C521))</f>
        <v/>
      </c>
    </row>
    <row r="522" spans="1:12" ht="18.95" customHeight="1" x14ac:dyDescent="0.25">
      <c r="A522" s="52"/>
      <c r="C522" s="185"/>
      <c r="D522" s="76"/>
      <c r="E522" s="76" t="str">
        <f>IF(D522="","",IFERROR(VLOOKUP(D522,Cadastro!$C$9:$D$1009,2,FALSE),"NOT FOUND"))</f>
        <v/>
      </c>
      <c r="F522" s="76"/>
      <c r="G522" s="94"/>
      <c r="H522" s="97"/>
      <c r="I522" s="77">
        <f t="shared" ref="I522:I585" si="17">IFERROR(G522*H522,"Check if QTY and Value are both valid")</f>
        <v>0</v>
      </c>
      <c r="J522" s="78" t="str">
        <f>IFERROR(IF(E522="","",VLOOKUP(D522,Saldo!$P$8:$Q$1009,2,FALSE)),"")</f>
        <v/>
      </c>
      <c r="K522" s="76"/>
      <c r="L522" s="74" t="str">
        <f t="shared" si="16"/>
        <v/>
      </c>
    </row>
    <row r="523" spans="1:12" ht="18.95" customHeight="1" x14ac:dyDescent="0.25">
      <c r="A523" s="52"/>
      <c r="C523" s="185"/>
      <c r="D523" s="76"/>
      <c r="E523" s="76" t="str">
        <f>IF(D523="","",IFERROR(VLOOKUP(D523,Cadastro!$C$9:$D$1009,2,FALSE),"NOT FOUND"))</f>
        <v/>
      </c>
      <c r="F523" s="76"/>
      <c r="G523" s="94"/>
      <c r="H523" s="97"/>
      <c r="I523" s="77">
        <f t="shared" si="17"/>
        <v>0</v>
      </c>
      <c r="J523" s="78" t="str">
        <f>IFERROR(IF(E523="","",VLOOKUP(D523,Saldo!$P$8:$Q$1009,2,FALSE)),"")</f>
        <v/>
      </c>
      <c r="K523" s="76"/>
      <c r="L523" s="74" t="str">
        <f t="shared" si="16"/>
        <v/>
      </c>
    </row>
    <row r="524" spans="1:12" ht="18.95" customHeight="1" x14ac:dyDescent="0.25">
      <c r="A524" s="52"/>
      <c r="C524" s="185"/>
      <c r="D524" s="76"/>
      <c r="E524" s="76" t="str">
        <f>IF(D524="","",IFERROR(VLOOKUP(D524,Cadastro!$C$9:$D$1009,2,FALSE),"NOT FOUND"))</f>
        <v/>
      </c>
      <c r="F524" s="76"/>
      <c r="G524" s="94"/>
      <c r="H524" s="97"/>
      <c r="I524" s="77">
        <f t="shared" si="17"/>
        <v>0</v>
      </c>
      <c r="J524" s="78" t="str">
        <f>IFERROR(IF(E524="","",VLOOKUP(D524,Saldo!$P$8:$Q$1009,2,FALSE)),"")</f>
        <v/>
      </c>
      <c r="K524" s="76"/>
      <c r="L524" s="74" t="str">
        <f t="shared" si="16"/>
        <v/>
      </c>
    </row>
    <row r="525" spans="1:12" ht="18.95" customHeight="1" x14ac:dyDescent="0.25">
      <c r="A525" s="52"/>
      <c r="C525" s="185"/>
      <c r="D525" s="76"/>
      <c r="E525" s="76" t="str">
        <f>IF(D525="","",IFERROR(VLOOKUP(D525,Cadastro!$C$9:$D$1009,2,FALSE),"NOT FOUND"))</f>
        <v/>
      </c>
      <c r="F525" s="76"/>
      <c r="G525" s="94"/>
      <c r="H525" s="97"/>
      <c r="I525" s="77">
        <f t="shared" si="17"/>
        <v>0</v>
      </c>
      <c r="J525" s="78" t="str">
        <f>IFERROR(IF(E525="","",VLOOKUP(D525,Saldo!$P$8:$Q$1009,2,FALSE)),"")</f>
        <v/>
      </c>
      <c r="K525" s="76"/>
      <c r="L525" s="74" t="str">
        <f t="shared" si="16"/>
        <v/>
      </c>
    </row>
    <row r="526" spans="1:12" ht="18.95" customHeight="1" x14ac:dyDescent="0.25">
      <c r="A526" s="52"/>
      <c r="C526" s="185"/>
      <c r="D526" s="76"/>
      <c r="E526" s="76" t="str">
        <f>IF(D526="","",IFERROR(VLOOKUP(D526,Cadastro!$C$9:$D$1009,2,FALSE),"NOT FOUND"))</f>
        <v/>
      </c>
      <c r="F526" s="76"/>
      <c r="G526" s="94"/>
      <c r="H526" s="97"/>
      <c r="I526" s="77">
        <f t="shared" si="17"/>
        <v>0</v>
      </c>
      <c r="J526" s="78" t="str">
        <f>IFERROR(IF(E526="","",VLOOKUP(D526,Saldo!$P$8:$Q$1009,2,FALSE)),"")</f>
        <v/>
      </c>
      <c r="K526" s="76"/>
      <c r="L526" s="74" t="str">
        <f t="shared" si="16"/>
        <v/>
      </c>
    </row>
    <row r="527" spans="1:12" ht="18.95" customHeight="1" x14ac:dyDescent="0.25">
      <c r="A527" s="52"/>
      <c r="C527" s="185"/>
      <c r="D527" s="76"/>
      <c r="E527" s="76" t="str">
        <f>IF(D527="","",IFERROR(VLOOKUP(D527,Cadastro!$C$9:$D$1009,2,FALSE),"NOT FOUND"))</f>
        <v/>
      </c>
      <c r="F527" s="76"/>
      <c r="G527" s="94"/>
      <c r="H527" s="97"/>
      <c r="I527" s="77">
        <f t="shared" si="17"/>
        <v>0</v>
      </c>
      <c r="J527" s="78" t="str">
        <f>IFERROR(IF(E527="","",VLOOKUP(D527,Saldo!$P$8:$Q$1009,2,FALSE)),"")</f>
        <v/>
      </c>
      <c r="K527" s="76"/>
      <c r="L527" s="74" t="str">
        <f t="shared" si="16"/>
        <v/>
      </c>
    </row>
    <row r="528" spans="1:12" ht="18.95" customHeight="1" x14ac:dyDescent="0.25">
      <c r="A528" s="52"/>
      <c r="C528" s="185"/>
      <c r="D528" s="76"/>
      <c r="E528" s="76" t="str">
        <f>IF(D528="","",IFERROR(VLOOKUP(D528,Cadastro!$C$9:$D$1009,2,FALSE),"NOT FOUND"))</f>
        <v/>
      </c>
      <c r="F528" s="76"/>
      <c r="G528" s="94"/>
      <c r="H528" s="97"/>
      <c r="I528" s="77">
        <f t="shared" si="17"/>
        <v>0</v>
      </c>
      <c r="J528" s="78" t="str">
        <f>IFERROR(IF(E528="","",VLOOKUP(D528,Saldo!$P$8:$Q$1009,2,FALSE)),"")</f>
        <v/>
      </c>
      <c r="K528" s="76"/>
      <c r="L528" s="74" t="str">
        <f t="shared" si="16"/>
        <v/>
      </c>
    </row>
    <row r="529" spans="1:12" ht="18.95" customHeight="1" x14ac:dyDescent="0.25">
      <c r="A529" s="52"/>
      <c r="C529" s="185"/>
      <c r="D529" s="76"/>
      <c r="E529" s="76" t="str">
        <f>IF(D529="","",IFERROR(VLOOKUP(D529,Cadastro!$C$9:$D$1009,2,FALSE),"NOT FOUND"))</f>
        <v/>
      </c>
      <c r="F529" s="76"/>
      <c r="G529" s="94"/>
      <c r="H529" s="97"/>
      <c r="I529" s="77">
        <f t="shared" si="17"/>
        <v>0</v>
      </c>
      <c r="J529" s="78" t="str">
        <f>IFERROR(IF(E529="","",VLOOKUP(D529,Saldo!$P$8:$Q$1009,2,FALSE)),"")</f>
        <v/>
      </c>
      <c r="K529" s="76"/>
      <c r="L529" s="74" t="str">
        <f t="shared" si="16"/>
        <v/>
      </c>
    </row>
    <row r="530" spans="1:12" ht="18.95" customHeight="1" x14ac:dyDescent="0.25">
      <c r="A530" s="52"/>
      <c r="C530" s="185"/>
      <c r="D530" s="76"/>
      <c r="E530" s="76" t="str">
        <f>IF(D530="","",IFERROR(VLOOKUP(D530,Cadastro!$C$9:$D$1009,2,FALSE),"NOT FOUND"))</f>
        <v/>
      </c>
      <c r="F530" s="76"/>
      <c r="G530" s="94"/>
      <c r="H530" s="97"/>
      <c r="I530" s="77">
        <f t="shared" si="17"/>
        <v>0</v>
      </c>
      <c r="J530" s="78" t="str">
        <f>IFERROR(IF(E530="","",VLOOKUP(D530,Saldo!$P$8:$Q$1009,2,FALSE)),"")</f>
        <v/>
      </c>
      <c r="K530" s="76"/>
      <c r="L530" s="74" t="str">
        <f t="shared" si="16"/>
        <v/>
      </c>
    </row>
    <row r="531" spans="1:12" ht="18.95" customHeight="1" x14ac:dyDescent="0.25">
      <c r="A531" s="52"/>
      <c r="C531" s="185"/>
      <c r="D531" s="76"/>
      <c r="E531" s="76" t="str">
        <f>IF(D531="","",IFERROR(VLOOKUP(D531,Cadastro!$C$9:$D$1009,2,FALSE),"NOT FOUND"))</f>
        <v/>
      </c>
      <c r="F531" s="76"/>
      <c r="G531" s="94"/>
      <c r="H531" s="97"/>
      <c r="I531" s="77">
        <f t="shared" si="17"/>
        <v>0</v>
      </c>
      <c r="J531" s="78" t="str">
        <f>IFERROR(IF(E531="","",VLOOKUP(D531,Saldo!$P$8:$Q$1009,2,FALSE)),"")</f>
        <v/>
      </c>
      <c r="K531" s="76"/>
      <c r="L531" s="74" t="str">
        <f t="shared" si="16"/>
        <v/>
      </c>
    </row>
    <row r="532" spans="1:12" ht="18.95" customHeight="1" x14ac:dyDescent="0.25">
      <c r="A532" s="52"/>
      <c r="C532" s="185"/>
      <c r="D532" s="76"/>
      <c r="E532" s="76" t="str">
        <f>IF(D532="","",IFERROR(VLOOKUP(D532,Cadastro!$C$9:$D$1009,2,FALSE),"NOT FOUND"))</f>
        <v/>
      </c>
      <c r="F532" s="76"/>
      <c r="G532" s="94"/>
      <c r="H532" s="97"/>
      <c r="I532" s="77">
        <f t="shared" si="17"/>
        <v>0</v>
      </c>
      <c r="J532" s="78" t="str">
        <f>IFERROR(IF(E532="","",VLOOKUP(D532,Saldo!$P$8:$Q$1009,2,FALSE)),"")</f>
        <v/>
      </c>
      <c r="K532" s="76"/>
      <c r="L532" s="74" t="str">
        <f t="shared" si="16"/>
        <v/>
      </c>
    </row>
    <row r="533" spans="1:12" ht="18.95" customHeight="1" x14ac:dyDescent="0.25">
      <c r="A533" s="52"/>
      <c r="C533" s="185"/>
      <c r="D533" s="76"/>
      <c r="E533" s="76" t="str">
        <f>IF(D533="","",IFERROR(VLOOKUP(D533,Cadastro!$C$9:$D$1009,2,FALSE),"NOT FOUND"))</f>
        <v/>
      </c>
      <c r="F533" s="76"/>
      <c r="G533" s="94"/>
      <c r="H533" s="97"/>
      <c r="I533" s="77">
        <f t="shared" si="17"/>
        <v>0</v>
      </c>
      <c r="J533" s="78" t="str">
        <f>IFERROR(IF(E533="","",VLOOKUP(D533,Saldo!$P$8:$Q$1009,2,FALSE)),"")</f>
        <v/>
      </c>
      <c r="K533" s="76"/>
      <c r="L533" s="74" t="str">
        <f t="shared" si="16"/>
        <v/>
      </c>
    </row>
    <row r="534" spans="1:12" ht="18.95" customHeight="1" x14ac:dyDescent="0.25">
      <c r="A534" s="52"/>
      <c r="C534" s="185"/>
      <c r="D534" s="76"/>
      <c r="E534" s="76" t="str">
        <f>IF(D534="","",IFERROR(VLOOKUP(D534,Cadastro!$C$9:$D$1009,2,FALSE),"NOT FOUND"))</f>
        <v/>
      </c>
      <c r="F534" s="76"/>
      <c r="G534" s="94"/>
      <c r="H534" s="97"/>
      <c r="I534" s="77">
        <f t="shared" si="17"/>
        <v>0</v>
      </c>
      <c r="J534" s="78" t="str">
        <f>IFERROR(IF(E534="","",VLOOKUP(D534,Saldo!$P$8:$Q$1009,2,FALSE)),"")</f>
        <v/>
      </c>
      <c r="K534" s="76"/>
      <c r="L534" s="74" t="str">
        <f t="shared" si="16"/>
        <v/>
      </c>
    </row>
    <row r="535" spans="1:12" ht="18.95" customHeight="1" x14ac:dyDescent="0.25">
      <c r="A535" s="52"/>
      <c r="C535" s="185"/>
      <c r="D535" s="76"/>
      <c r="E535" s="76" t="str">
        <f>IF(D535="","",IFERROR(VLOOKUP(D535,Cadastro!$C$9:$D$1009,2,FALSE),"NOT FOUND"))</f>
        <v/>
      </c>
      <c r="F535" s="76"/>
      <c r="G535" s="94"/>
      <c r="H535" s="97"/>
      <c r="I535" s="77">
        <f t="shared" si="17"/>
        <v>0</v>
      </c>
      <c r="J535" s="78" t="str">
        <f>IFERROR(IF(E535="","",VLOOKUP(D535,Saldo!$P$8:$Q$1009,2,FALSE)),"")</f>
        <v/>
      </c>
      <c r="K535" s="76"/>
      <c r="L535" s="74" t="str">
        <f t="shared" si="16"/>
        <v/>
      </c>
    </row>
    <row r="536" spans="1:12" ht="18.95" customHeight="1" x14ac:dyDescent="0.25">
      <c r="A536" s="52"/>
      <c r="C536" s="185"/>
      <c r="D536" s="76"/>
      <c r="E536" s="76" t="str">
        <f>IF(D536="","",IFERROR(VLOOKUP(D536,Cadastro!$C$9:$D$1009,2,FALSE),"NOT FOUND"))</f>
        <v/>
      </c>
      <c r="F536" s="76"/>
      <c r="G536" s="94"/>
      <c r="H536" s="97"/>
      <c r="I536" s="77">
        <f t="shared" si="17"/>
        <v>0</v>
      </c>
      <c r="J536" s="78" t="str">
        <f>IFERROR(IF(E536="","",VLOOKUP(D536,Saldo!$P$8:$Q$1009,2,FALSE)),"")</f>
        <v/>
      </c>
      <c r="K536" s="76"/>
      <c r="L536" s="74" t="str">
        <f t="shared" si="16"/>
        <v/>
      </c>
    </row>
    <row r="537" spans="1:12" ht="18.95" customHeight="1" x14ac:dyDescent="0.25">
      <c r="A537" s="52"/>
      <c r="C537" s="185"/>
      <c r="D537" s="76"/>
      <c r="E537" s="76" t="str">
        <f>IF(D537="","",IFERROR(VLOOKUP(D537,Cadastro!$C$9:$D$1009,2,FALSE),"NOT FOUND"))</f>
        <v/>
      </c>
      <c r="F537" s="76"/>
      <c r="G537" s="94"/>
      <c r="H537" s="97"/>
      <c r="I537" s="77">
        <f t="shared" si="17"/>
        <v>0</v>
      </c>
      <c r="J537" s="78" t="str">
        <f>IFERROR(IF(E537="","",VLOOKUP(D537,Saldo!$P$8:$Q$1009,2,FALSE)),"")</f>
        <v/>
      </c>
      <c r="K537" s="76"/>
      <c r="L537" s="74" t="str">
        <f t="shared" si="16"/>
        <v/>
      </c>
    </row>
    <row r="538" spans="1:12" ht="18.95" customHeight="1" x14ac:dyDescent="0.25">
      <c r="A538" s="52"/>
      <c r="C538" s="185"/>
      <c r="D538" s="76"/>
      <c r="E538" s="76" t="str">
        <f>IF(D538="","",IFERROR(VLOOKUP(D538,Cadastro!$C$9:$D$1009,2,FALSE),"NOT FOUND"))</f>
        <v/>
      </c>
      <c r="F538" s="76"/>
      <c r="G538" s="94"/>
      <c r="H538" s="97"/>
      <c r="I538" s="77">
        <f t="shared" si="17"/>
        <v>0</v>
      </c>
      <c r="J538" s="78" t="str">
        <f>IFERROR(IF(E538="","",VLOOKUP(D538,Saldo!$P$8:$Q$1009,2,FALSE)),"")</f>
        <v/>
      </c>
      <c r="K538" s="76"/>
      <c r="L538" s="74" t="str">
        <f t="shared" si="16"/>
        <v/>
      </c>
    </row>
    <row r="539" spans="1:12" ht="18.95" customHeight="1" x14ac:dyDescent="0.25">
      <c r="A539" s="52"/>
      <c r="C539" s="185"/>
      <c r="D539" s="76"/>
      <c r="E539" s="76" t="str">
        <f>IF(D539="","",IFERROR(VLOOKUP(D539,Cadastro!$C$9:$D$1009,2,FALSE),"NOT FOUND"))</f>
        <v/>
      </c>
      <c r="F539" s="76"/>
      <c r="G539" s="94"/>
      <c r="H539" s="97"/>
      <c r="I539" s="77">
        <f t="shared" si="17"/>
        <v>0</v>
      </c>
      <c r="J539" s="78" t="str">
        <f>IFERROR(IF(E539="","",VLOOKUP(D539,Saldo!$P$8:$Q$1009,2,FALSE)),"")</f>
        <v/>
      </c>
      <c r="K539" s="76"/>
      <c r="L539" s="74" t="str">
        <f t="shared" si="16"/>
        <v/>
      </c>
    </row>
    <row r="540" spans="1:12" ht="18.95" customHeight="1" x14ac:dyDescent="0.25">
      <c r="A540" s="52"/>
      <c r="C540" s="185"/>
      <c r="D540" s="76"/>
      <c r="E540" s="76" t="str">
        <f>IF(D540="","",IFERROR(VLOOKUP(D540,Cadastro!$C$9:$D$1009,2,FALSE),"NOT FOUND"))</f>
        <v/>
      </c>
      <c r="F540" s="76"/>
      <c r="G540" s="94"/>
      <c r="H540" s="97"/>
      <c r="I540" s="77">
        <f t="shared" si="17"/>
        <v>0</v>
      </c>
      <c r="J540" s="78" t="str">
        <f>IFERROR(IF(E540="","",VLOOKUP(D540,Saldo!$P$8:$Q$1009,2,FALSE)),"")</f>
        <v/>
      </c>
      <c r="K540" s="76"/>
      <c r="L540" s="74" t="str">
        <f t="shared" si="16"/>
        <v/>
      </c>
    </row>
    <row r="541" spans="1:12" ht="18.95" customHeight="1" x14ac:dyDescent="0.25">
      <c r="A541" s="52"/>
      <c r="C541" s="185"/>
      <c r="D541" s="76"/>
      <c r="E541" s="76" t="str">
        <f>IF(D541="","",IFERROR(VLOOKUP(D541,Cadastro!$C$9:$D$1009,2,FALSE),"NOT FOUND"))</f>
        <v/>
      </c>
      <c r="F541" s="76"/>
      <c r="G541" s="94"/>
      <c r="H541" s="97"/>
      <c r="I541" s="77">
        <f t="shared" si="17"/>
        <v>0</v>
      </c>
      <c r="J541" s="78" t="str">
        <f>IFERROR(IF(E541="","",VLOOKUP(D541,Saldo!$P$8:$Q$1009,2,FALSE)),"")</f>
        <v/>
      </c>
      <c r="K541" s="76"/>
      <c r="L541" s="74" t="str">
        <f t="shared" si="16"/>
        <v/>
      </c>
    </row>
    <row r="542" spans="1:12" ht="18.95" customHeight="1" x14ac:dyDescent="0.25">
      <c r="A542" s="52"/>
      <c r="C542" s="185"/>
      <c r="D542" s="76"/>
      <c r="E542" s="76" t="str">
        <f>IF(D542="","",IFERROR(VLOOKUP(D542,Cadastro!$C$9:$D$1009,2,FALSE),"NOT FOUND"))</f>
        <v/>
      </c>
      <c r="F542" s="76"/>
      <c r="G542" s="94"/>
      <c r="H542" s="97"/>
      <c r="I542" s="77">
        <f t="shared" si="17"/>
        <v>0</v>
      </c>
      <c r="J542" s="78" t="str">
        <f>IFERROR(IF(E542="","",VLOOKUP(D542,Saldo!$P$8:$Q$1009,2,FALSE)),"")</f>
        <v/>
      </c>
      <c r="K542" s="76"/>
      <c r="L542" s="74" t="str">
        <f t="shared" si="16"/>
        <v/>
      </c>
    </row>
    <row r="543" spans="1:12" ht="18.95" customHeight="1" x14ac:dyDescent="0.25">
      <c r="A543" s="52"/>
      <c r="C543" s="185"/>
      <c r="D543" s="76"/>
      <c r="E543" s="76" t="str">
        <f>IF(D543="","",IFERROR(VLOOKUP(D543,Cadastro!$C$9:$D$1009,2,FALSE),"NOT FOUND"))</f>
        <v/>
      </c>
      <c r="F543" s="76"/>
      <c r="G543" s="94"/>
      <c r="H543" s="97"/>
      <c r="I543" s="77">
        <f t="shared" si="17"/>
        <v>0</v>
      </c>
      <c r="J543" s="78" t="str">
        <f>IFERROR(IF(E543="","",VLOOKUP(D543,Saldo!$P$8:$Q$1009,2,FALSE)),"")</f>
        <v/>
      </c>
      <c r="K543" s="76"/>
      <c r="L543" s="74" t="str">
        <f t="shared" si="16"/>
        <v/>
      </c>
    </row>
    <row r="544" spans="1:12" ht="18.95" customHeight="1" x14ac:dyDescent="0.25">
      <c r="A544" s="52"/>
      <c r="C544" s="185"/>
      <c r="D544" s="76"/>
      <c r="E544" s="76" t="str">
        <f>IF(D544="","",IFERROR(VLOOKUP(D544,Cadastro!$C$9:$D$1009,2,FALSE),"NOT FOUND"))</f>
        <v/>
      </c>
      <c r="F544" s="76"/>
      <c r="G544" s="94"/>
      <c r="H544" s="97"/>
      <c r="I544" s="77">
        <f t="shared" si="17"/>
        <v>0</v>
      </c>
      <c r="J544" s="78" t="str">
        <f>IFERROR(IF(E544="","",VLOOKUP(D544,Saldo!$P$8:$Q$1009,2,FALSE)),"")</f>
        <v/>
      </c>
      <c r="K544" s="76"/>
      <c r="L544" s="74" t="str">
        <f t="shared" si="16"/>
        <v/>
      </c>
    </row>
    <row r="545" spans="1:12" ht="18.95" customHeight="1" x14ac:dyDescent="0.25">
      <c r="A545" s="52"/>
      <c r="C545" s="185"/>
      <c r="D545" s="76"/>
      <c r="E545" s="76" t="str">
        <f>IF(D545="","",IFERROR(VLOOKUP(D545,Cadastro!$C$9:$D$1009,2,FALSE),"NOT FOUND"))</f>
        <v/>
      </c>
      <c r="F545" s="76"/>
      <c r="G545" s="94"/>
      <c r="H545" s="97"/>
      <c r="I545" s="77">
        <f t="shared" si="17"/>
        <v>0</v>
      </c>
      <c r="J545" s="78" t="str">
        <f>IFERROR(IF(E545="","",VLOOKUP(D545,Saldo!$P$8:$Q$1009,2,FALSE)),"")</f>
        <v/>
      </c>
      <c r="K545" s="76"/>
      <c r="L545" s="74" t="str">
        <f t="shared" si="16"/>
        <v/>
      </c>
    </row>
    <row r="546" spans="1:12" ht="18.95" customHeight="1" x14ac:dyDescent="0.25">
      <c r="A546" s="52"/>
      <c r="C546" s="185"/>
      <c r="D546" s="76"/>
      <c r="E546" s="76" t="str">
        <f>IF(D546="","",IFERROR(VLOOKUP(D546,Cadastro!$C$9:$D$1009,2,FALSE),"NOT FOUND"))</f>
        <v/>
      </c>
      <c r="F546" s="76"/>
      <c r="G546" s="94"/>
      <c r="H546" s="97"/>
      <c r="I546" s="77">
        <f t="shared" si="17"/>
        <v>0</v>
      </c>
      <c r="J546" s="78" t="str">
        <f>IFERROR(IF(E546="","",VLOOKUP(D546,Saldo!$P$8:$Q$1009,2,FALSE)),"")</f>
        <v/>
      </c>
      <c r="K546" s="76"/>
      <c r="L546" s="74" t="str">
        <f t="shared" si="16"/>
        <v/>
      </c>
    </row>
    <row r="547" spans="1:12" ht="18.95" customHeight="1" x14ac:dyDescent="0.25">
      <c r="A547" s="52"/>
      <c r="C547" s="185"/>
      <c r="D547" s="76"/>
      <c r="E547" s="76" t="str">
        <f>IF(D547="","",IFERROR(VLOOKUP(D547,Cadastro!$C$9:$D$1009,2,FALSE),"NOT FOUND"))</f>
        <v/>
      </c>
      <c r="F547" s="76"/>
      <c r="G547" s="94"/>
      <c r="H547" s="97"/>
      <c r="I547" s="77">
        <f t="shared" si="17"/>
        <v>0</v>
      </c>
      <c r="J547" s="78" t="str">
        <f>IFERROR(IF(E547="","",VLOOKUP(D547,Saldo!$P$8:$Q$1009,2,FALSE)),"")</f>
        <v/>
      </c>
      <c r="K547" s="76"/>
      <c r="L547" s="74" t="str">
        <f t="shared" si="16"/>
        <v/>
      </c>
    </row>
    <row r="548" spans="1:12" ht="18.95" customHeight="1" x14ac:dyDescent="0.25">
      <c r="A548" s="52"/>
      <c r="C548" s="185"/>
      <c r="D548" s="76"/>
      <c r="E548" s="76" t="str">
        <f>IF(D548="","",IFERROR(VLOOKUP(D548,Cadastro!$C$9:$D$1009,2,FALSE),"NOT FOUND"))</f>
        <v/>
      </c>
      <c r="F548" s="76"/>
      <c r="G548" s="94"/>
      <c r="H548" s="97"/>
      <c r="I548" s="77">
        <f t="shared" si="17"/>
        <v>0</v>
      </c>
      <c r="J548" s="78" t="str">
        <f>IFERROR(IF(E548="","",VLOOKUP(D548,Saldo!$P$8:$Q$1009,2,FALSE)),"")</f>
        <v/>
      </c>
      <c r="K548" s="76"/>
      <c r="L548" s="74" t="str">
        <f t="shared" si="16"/>
        <v/>
      </c>
    </row>
    <row r="549" spans="1:12" ht="18.95" customHeight="1" x14ac:dyDescent="0.25">
      <c r="A549" s="52"/>
      <c r="C549" s="185"/>
      <c r="D549" s="76"/>
      <c r="E549" s="76" t="str">
        <f>IF(D549="","",IFERROR(VLOOKUP(D549,Cadastro!$C$9:$D$1009,2,FALSE),"NOT FOUND"))</f>
        <v/>
      </c>
      <c r="F549" s="76"/>
      <c r="G549" s="94"/>
      <c r="H549" s="97"/>
      <c r="I549" s="77">
        <f t="shared" si="17"/>
        <v>0</v>
      </c>
      <c r="J549" s="78" t="str">
        <f>IFERROR(IF(E549="","",VLOOKUP(D549,Saldo!$P$8:$Q$1009,2,FALSE)),"")</f>
        <v/>
      </c>
      <c r="K549" s="76"/>
      <c r="L549" s="74" t="str">
        <f t="shared" si="16"/>
        <v/>
      </c>
    </row>
    <row r="550" spans="1:12" ht="18.95" customHeight="1" x14ac:dyDescent="0.25">
      <c r="A550" s="52"/>
      <c r="C550" s="185"/>
      <c r="D550" s="76"/>
      <c r="E550" s="76" t="str">
        <f>IF(D550="","",IFERROR(VLOOKUP(D550,Cadastro!$C$9:$D$1009,2,FALSE),"NOT FOUND"))</f>
        <v/>
      </c>
      <c r="F550" s="76"/>
      <c r="G550" s="94"/>
      <c r="H550" s="97"/>
      <c r="I550" s="77">
        <f t="shared" si="17"/>
        <v>0</v>
      </c>
      <c r="J550" s="78" t="str">
        <f>IFERROR(IF(E550="","",VLOOKUP(D550,Saldo!$P$8:$Q$1009,2,FALSE)),"")</f>
        <v/>
      </c>
      <c r="K550" s="76"/>
      <c r="L550" s="74" t="str">
        <f t="shared" si="16"/>
        <v/>
      </c>
    </row>
    <row r="551" spans="1:12" ht="18.95" customHeight="1" x14ac:dyDescent="0.25">
      <c r="A551" s="52"/>
      <c r="C551" s="185"/>
      <c r="D551" s="76"/>
      <c r="E551" s="76" t="str">
        <f>IF(D551="","",IFERROR(VLOOKUP(D551,Cadastro!$C$9:$D$1009,2,FALSE),"NOT FOUND"))</f>
        <v/>
      </c>
      <c r="F551" s="76"/>
      <c r="G551" s="94"/>
      <c r="H551" s="97"/>
      <c r="I551" s="77">
        <f t="shared" si="17"/>
        <v>0</v>
      </c>
      <c r="J551" s="78" t="str">
        <f>IFERROR(IF(E551="","",VLOOKUP(D551,Saldo!$P$8:$Q$1009,2,FALSE)),"")</f>
        <v/>
      </c>
      <c r="K551" s="76"/>
      <c r="L551" s="74" t="str">
        <f t="shared" si="16"/>
        <v/>
      </c>
    </row>
    <row r="552" spans="1:12" ht="18.95" customHeight="1" x14ac:dyDescent="0.25">
      <c r="A552" s="52"/>
      <c r="C552" s="185"/>
      <c r="D552" s="76"/>
      <c r="E552" s="76" t="str">
        <f>IF(D552="","",IFERROR(VLOOKUP(D552,Cadastro!$C$9:$D$1009,2,FALSE),"NOT FOUND"))</f>
        <v/>
      </c>
      <c r="F552" s="76"/>
      <c r="G552" s="94"/>
      <c r="H552" s="97"/>
      <c r="I552" s="77">
        <f t="shared" si="17"/>
        <v>0</v>
      </c>
      <c r="J552" s="78" t="str">
        <f>IFERROR(IF(E552="","",VLOOKUP(D552,Saldo!$P$8:$Q$1009,2,FALSE)),"")</f>
        <v/>
      </c>
      <c r="K552" s="76"/>
      <c r="L552" s="74" t="str">
        <f t="shared" si="16"/>
        <v/>
      </c>
    </row>
    <row r="553" spans="1:12" ht="18.95" customHeight="1" x14ac:dyDescent="0.25">
      <c r="A553" s="52"/>
      <c r="C553" s="185"/>
      <c r="D553" s="76"/>
      <c r="E553" s="76" t="str">
        <f>IF(D553="","",IFERROR(VLOOKUP(D553,Cadastro!$C$9:$D$1009,2,FALSE),"NOT FOUND"))</f>
        <v/>
      </c>
      <c r="F553" s="76"/>
      <c r="G553" s="94"/>
      <c r="H553" s="97"/>
      <c r="I553" s="77">
        <f t="shared" si="17"/>
        <v>0</v>
      </c>
      <c r="J553" s="78" t="str">
        <f>IFERROR(IF(E553="","",VLOOKUP(D553,Saldo!$P$8:$Q$1009,2,FALSE)),"")</f>
        <v/>
      </c>
      <c r="K553" s="76"/>
      <c r="L553" s="74" t="str">
        <f t="shared" si="16"/>
        <v/>
      </c>
    </row>
    <row r="554" spans="1:12" ht="18.95" customHeight="1" x14ac:dyDescent="0.25">
      <c r="A554" s="52"/>
      <c r="C554" s="185"/>
      <c r="D554" s="76"/>
      <c r="E554" s="76" t="str">
        <f>IF(D554="","",IFERROR(VLOOKUP(D554,Cadastro!$C$9:$D$1009,2,FALSE),"NOT FOUND"))</f>
        <v/>
      </c>
      <c r="F554" s="76"/>
      <c r="G554" s="94"/>
      <c r="H554" s="97"/>
      <c r="I554" s="77">
        <f t="shared" si="17"/>
        <v>0</v>
      </c>
      <c r="J554" s="78" t="str">
        <f>IFERROR(IF(E554="","",VLOOKUP(D554,Saldo!$P$8:$Q$1009,2,FALSE)),"")</f>
        <v/>
      </c>
      <c r="K554" s="76"/>
      <c r="L554" s="74" t="str">
        <f t="shared" si="16"/>
        <v/>
      </c>
    </row>
    <row r="555" spans="1:12" ht="18.95" customHeight="1" x14ac:dyDescent="0.25">
      <c r="A555" s="52"/>
      <c r="C555" s="185"/>
      <c r="D555" s="76"/>
      <c r="E555" s="76" t="str">
        <f>IF(D555="","",IFERROR(VLOOKUP(D555,Cadastro!$C$9:$D$1009,2,FALSE),"NOT FOUND"))</f>
        <v/>
      </c>
      <c r="F555" s="76"/>
      <c r="G555" s="94"/>
      <c r="H555" s="97"/>
      <c r="I555" s="77">
        <f t="shared" si="17"/>
        <v>0</v>
      </c>
      <c r="J555" s="78" t="str">
        <f>IFERROR(IF(E555="","",VLOOKUP(D555,Saldo!$P$8:$Q$1009,2,FALSE)),"")</f>
        <v/>
      </c>
      <c r="K555" s="76"/>
      <c r="L555" s="74" t="str">
        <f t="shared" si="16"/>
        <v/>
      </c>
    </row>
    <row r="556" spans="1:12" ht="18.95" customHeight="1" x14ac:dyDescent="0.25">
      <c r="A556" s="52"/>
      <c r="C556" s="185"/>
      <c r="D556" s="76"/>
      <c r="E556" s="76" t="str">
        <f>IF(D556="","",IFERROR(VLOOKUP(D556,Cadastro!$C$9:$D$1009,2,FALSE),"NOT FOUND"))</f>
        <v/>
      </c>
      <c r="F556" s="76"/>
      <c r="G556" s="94"/>
      <c r="H556" s="97"/>
      <c r="I556" s="77">
        <f t="shared" si="17"/>
        <v>0</v>
      </c>
      <c r="J556" s="78" t="str">
        <f>IFERROR(IF(E556="","",VLOOKUP(D556,Saldo!$P$8:$Q$1009,2,FALSE)),"")</f>
        <v/>
      </c>
      <c r="K556" s="76"/>
      <c r="L556" s="74" t="str">
        <f t="shared" si="16"/>
        <v/>
      </c>
    </row>
    <row r="557" spans="1:12" ht="18.95" customHeight="1" x14ac:dyDescent="0.25">
      <c r="A557" s="52"/>
      <c r="C557" s="185"/>
      <c r="D557" s="76"/>
      <c r="E557" s="76" t="str">
        <f>IF(D557="","",IFERROR(VLOOKUP(D557,Cadastro!$C$9:$D$1009,2,FALSE),"NOT FOUND"))</f>
        <v/>
      </c>
      <c r="F557" s="76"/>
      <c r="G557" s="94"/>
      <c r="H557" s="97"/>
      <c r="I557" s="77">
        <f t="shared" si="17"/>
        <v>0</v>
      </c>
      <c r="J557" s="78" t="str">
        <f>IFERROR(IF(E557="","",VLOOKUP(D557,Saldo!$P$8:$Q$1009,2,FALSE)),"")</f>
        <v/>
      </c>
      <c r="K557" s="76"/>
      <c r="L557" s="74" t="str">
        <f t="shared" si="16"/>
        <v/>
      </c>
    </row>
    <row r="558" spans="1:12" ht="18.95" customHeight="1" x14ac:dyDescent="0.25">
      <c r="A558" s="52"/>
      <c r="C558" s="185"/>
      <c r="D558" s="76"/>
      <c r="E558" s="76" t="str">
        <f>IF(D558="","",IFERROR(VLOOKUP(D558,Cadastro!$C$9:$D$1009,2,FALSE),"NOT FOUND"))</f>
        <v/>
      </c>
      <c r="F558" s="76"/>
      <c r="G558" s="94"/>
      <c r="H558" s="97"/>
      <c r="I558" s="77">
        <f t="shared" si="17"/>
        <v>0</v>
      </c>
      <c r="J558" s="78" t="str">
        <f>IFERROR(IF(E558="","",VLOOKUP(D558,Saldo!$P$8:$Q$1009,2,FALSE)),"")</f>
        <v/>
      </c>
      <c r="K558" s="76"/>
      <c r="L558" s="74" t="str">
        <f t="shared" si="16"/>
        <v/>
      </c>
    </row>
    <row r="559" spans="1:12" ht="18.95" customHeight="1" x14ac:dyDescent="0.25">
      <c r="A559" s="52"/>
      <c r="C559" s="185"/>
      <c r="D559" s="76"/>
      <c r="E559" s="76" t="str">
        <f>IF(D559="","",IFERROR(VLOOKUP(D559,Cadastro!$C$9:$D$1009,2,FALSE),"NOT FOUND"))</f>
        <v/>
      </c>
      <c r="F559" s="76"/>
      <c r="G559" s="94"/>
      <c r="H559" s="97"/>
      <c r="I559" s="77">
        <f t="shared" si="17"/>
        <v>0</v>
      </c>
      <c r="J559" s="78" t="str">
        <f>IFERROR(IF(E559="","",VLOOKUP(D559,Saldo!$P$8:$Q$1009,2,FALSE)),"")</f>
        <v/>
      </c>
      <c r="K559" s="76"/>
      <c r="L559" s="74" t="str">
        <f t="shared" si="16"/>
        <v/>
      </c>
    </row>
    <row r="560" spans="1:12" ht="18.95" customHeight="1" x14ac:dyDescent="0.25">
      <c r="A560" s="52"/>
      <c r="C560" s="185"/>
      <c r="D560" s="76"/>
      <c r="E560" s="76" t="str">
        <f>IF(D560="","",IFERROR(VLOOKUP(D560,Cadastro!$C$9:$D$1009,2,FALSE),"NOT FOUND"))</f>
        <v/>
      </c>
      <c r="F560" s="76"/>
      <c r="G560" s="94"/>
      <c r="H560" s="97"/>
      <c r="I560" s="77">
        <f t="shared" si="17"/>
        <v>0</v>
      </c>
      <c r="J560" s="78" t="str">
        <f>IFERROR(IF(E560="","",VLOOKUP(D560,Saldo!$P$8:$Q$1009,2,FALSE)),"")</f>
        <v/>
      </c>
      <c r="K560" s="76"/>
      <c r="L560" s="74" t="str">
        <f t="shared" si="16"/>
        <v/>
      </c>
    </row>
    <row r="561" spans="1:12" ht="18.95" customHeight="1" x14ac:dyDescent="0.25">
      <c r="A561" s="52"/>
      <c r="C561" s="185"/>
      <c r="D561" s="76"/>
      <c r="E561" s="76" t="str">
        <f>IF(D561="","",IFERROR(VLOOKUP(D561,Cadastro!$C$9:$D$1009,2,FALSE),"NOT FOUND"))</f>
        <v/>
      </c>
      <c r="F561" s="76"/>
      <c r="G561" s="94"/>
      <c r="H561" s="97"/>
      <c r="I561" s="77">
        <f t="shared" si="17"/>
        <v>0</v>
      </c>
      <c r="J561" s="78" t="str">
        <f>IFERROR(IF(E561="","",VLOOKUP(D561,Saldo!$P$8:$Q$1009,2,FALSE)),"")</f>
        <v/>
      </c>
      <c r="K561" s="76"/>
      <c r="L561" s="74" t="str">
        <f t="shared" si="16"/>
        <v/>
      </c>
    </row>
    <row r="562" spans="1:12" ht="18.95" customHeight="1" x14ac:dyDescent="0.25">
      <c r="A562" s="52"/>
      <c r="C562" s="185"/>
      <c r="D562" s="76"/>
      <c r="E562" s="76" t="str">
        <f>IF(D562="","",IFERROR(VLOOKUP(D562,Cadastro!$C$9:$D$1009,2,FALSE),"NOT FOUND"))</f>
        <v/>
      </c>
      <c r="F562" s="76"/>
      <c r="G562" s="94"/>
      <c r="H562" s="97"/>
      <c r="I562" s="77">
        <f t="shared" si="17"/>
        <v>0</v>
      </c>
      <c r="J562" s="78" t="str">
        <f>IFERROR(IF(E562="","",VLOOKUP(D562,Saldo!$P$8:$Q$1009,2,FALSE)),"")</f>
        <v/>
      </c>
      <c r="K562" s="76"/>
      <c r="L562" s="74" t="str">
        <f t="shared" si="16"/>
        <v/>
      </c>
    </row>
    <row r="563" spans="1:12" ht="18.95" customHeight="1" x14ac:dyDescent="0.25">
      <c r="A563" s="52"/>
      <c r="C563" s="185"/>
      <c r="D563" s="76"/>
      <c r="E563" s="76" t="str">
        <f>IF(D563="","",IFERROR(VLOOKUP(D563,Cadastro!$C$9:$D$1009,2,FALSE),"NOT FOUND"))</f>
        <v/>
      </c>
      <c r="F563" s="76"/>
      <c r="G563" s="94"/>
      <c r="H563" s="97"/>
      <c r="I563" s="77">
        <f t="shared" si="17"/>
        <v>0</v>
      </c>
      <c r="J563" s="78" t="str">
        <f>IFERROR(IF(E563="","",VLOOKUP(D563,Saldo!$P$8:$Q$1009,2,FALSE)),"")</f>
        <v/>
      </c>
      <c r="K563" s="76"/>
      <c r="L563" s="74" t="str">
        <f t="shared" si="16"/>
        <v/>
      </c>
    </row>
    <row r="564" spans="1:12" ht="18.95" customHeight="1" x14ac:dyDescent="0.25">
      <c r="A564" s="52"/>
      <c r="C564" s="185"/>
      <c r="D564" s="76"/>
      <c r="E564" s="76" t="str">
        <f>IF(D564="","",IFERROR(VLOOKUP(D564,Cadastro!$C$9:$D$1009,2,FALSE),"NOT FOUND"))</f>
        <v/>
      </c>
      <c r="F564" s="76"/>
      <c r="G564" s="94"/>
      <c r="H564" s="97"/>
      <c r="I564" s="77">
        <f t="shared" si="17"/>
        <v>0</v>
      </c>
      <c r="J564" s="78" t="str">
        <f>IFERROR(IF(E564="","",VLOOKUP(D564,Saldo!$P$8:$Q$1009,2,FALSE)),"")</f>
        <v/>
      </c>
      <c r="K564" s="76"/>
      <c r="L564" s="74" t="str">
        <f t="shared" si="16"/>
        <v/>
      </c>
    </row>
    <row r="565" spans="1:12" ht="18.95" customHeight="1" x14ac:dyDescent="0.25">
      <c r="A565" s="52"/>
      <c r="C565" s="185"/>
      <c r="D565" s="76"/>
      <c r="E565" s="76" t="str">
        <f>IF(D565="","",IFERROR(VLOOKUP(D565,Cadastro!$C$9:$D$1009,2,FALSE),"NOT FOUND"))</f>
        <v/>
      </c>
      <c r="F565" s="76"/>
      <c r="G565" s="94"/>
      <c r="H565" s="97"/>
      <c r="I565" s="77">
        <f t="shared" si="17"/>
        <v>0</v>
      </c>
      <c r="J565" s="78" t="str">
        <f>IFERROR(IF(E565="","",VLOOKUP(D565,Saldo!$P$8:$Q$1009,2,FALSE)),"")</f>
        <v/>
      </c>
      <c r="K565" s="76"/>
      <c r="L565" s="74" t="str">
        <f t="shared" si="16"/>
        <v/>
      </c>
    </row>
    <row r="566" spans="1:12" ht="18.95" customHeight="1" x14ac:dyDescent="0.25">
      <c r="A566" s="52"/>
      <c r="C566" s="185"/>
      <c r="D566" s="76"/>
      <c r="E566" s="76" t="str">
        <f>IF(D566="","",IFERROR(VLOOKUP(D566,Cadastro!$C$9:$D$1009,2,FALSE),"NOT FOUND"))</f>
        <v/>
      </c>
      <c r="F566" s="76"/>
      <c r="G566" s="94"/>
      <c r="H566" s="97"/>
      <c r="I566" s="77">
        <f t="shared" si="17"/>
        <v>0</v>
      </c>
      <c r="J566" s="78" t="str">
        <f>IFERROR(IF(E566="","",VLOOKUP(D566,Saldo!$P$8:$Q$1009,2,FALSE)),"")</f>
        <v/>
      </c>
      <c r="K566" s="76"/>
      <c r="L566" s="74" t="str">
        <f t="shared" si="16"/>
        <v/>
      </c>
    </row>
    <row r="567" spans="1:12" ht="18.95" customHeight="1" x14ac:dyDescent="0.25">
      <c r="A567" s="52"/>
      <c r="C567" s="185"/>
      <c r="D567" s="76"/>
      <c r="E567" s="76" t="str">
        <f>IF(D567="","",IFERROR(VLOOKUP(D567,Cadastro!$C$9:$D$1009,2,FALSE),"NOT FOUND"))</f>
        <v/>
      </c>
      <c r="F567" s="76"/>
      <c r="G567" s="94"/>
      <c r="H567" s="97"/>
      <c r="I567" s="77">
        <f t="shared" si="17"/>
        <v>0</v>
      </c>
      <c r="J567" s="78" t="str">
        <f>IFERROR(IF(E567="","",VLOOKUP(D567,Saldo!$P$8:$Q$1009,2,FALSE)),"")</f>
        <v/>
      </c>
      <c r="K567" s="76"/>
      <c r="L567" s="74" t="str">
        <f t="shared" si="16"/>
        <v/>
      </c>
    </row>
    <row r="568" spans="1:12" ht="18.95" customHeight="1" x14ac:dyDescent="0.25">
      <c r="A568" s="52"/>
      <c r="C568" s="185"/>
      <c r="D568" s="76"/>
      <c r="E568" s="76" t="str">
        <f>IF(D568="","",IFERROR(VLOOKUP(D568,Cadastro!$C$9:$D$1009,2,FALSE),"NOT FOUND"))</f>
        <v/>
      </c>
      <c r="F568" s="76"/>
      <c r="G568" s="94"/>
      <c r="H568" s="97"/>
      <c r="I568" s="77">
        <f t="shared" si="17"/>
        <v>0</v>
      </c>
      <c r="J568" s="78" t="str">
        <f>IFERROR(IF(E568="","",VLOOKUP(D568,Saldo!$P$8:$Q$1009,2,FALSE)),"")</f>
        <v/>
      </c>
      <c r="K568" s="76"/>
      <c r="L568" s="74" t="str">
        <f t="shared" si="16"/>
        <v/>
      </c>
    </row>
    <row r="569" spans="1:12" ht="18.95" customHeight="1" x14ac:dyDescent="0.25">
      <c r="A569" s="52"/>
      <c r="C569" s="185"/>
      <c r="D569" s="76"/>
      <c r="E569" s="76" t="str">
        <f>IF(D569="","",IFERROR(VLOOKUP(D569,Cadastro!$C$9:$D$1009,2,FALSE),"NOT FOUND"))</f>
        <v/>
      </c>
      <c r="F569" s="76"/>
      <c r="G569" s="94"/>
      <c r="H569" s="97"/>
      <c r="I569" s="77">
        <f t="shared" si="17"/>
        <v>0</v>
      </c>
      <c r="J569" s="78" t="str">
        <f>IFERROR(IF(E569="","",VLOOKUP(D569,Saldo!$P$8:$Q$1009,2,FALSE)),"")</f>
        <v/>
      </c>
      <c r="K569" s="76"/>
      <c r="L569" s="74" t="str">
        <f t="shared" si="16"/>
        <v/>
      </c>
    </row>
    <row r="570" spans="1:12" ht="18.95" customHeight="1" x14ac:dyDescent="0.25">
      <c r="A570" s="52"/>
      <c r="C570" s="185"/>
      <c r="D570" s="76"/>
      <c r="E570" s="76" t="str">
        <f>IF(D570="","",IFERROR(VLOOKUP(D570,Cadastro!$C$9:$D$1009,2,FALSE),"NOT FOUND"))</f>
        <v/>
      </c>
      <c r="F570" s="76"/>
      <c r="G570" s="94"/>
      <c r="H570" s="97"/>
      <c r="I570" s="77">
        <f t="shared" si="17"/>
        <v>0</v>
      </c>
      <c r="J570" s="78" t="str">
        <f>IFERROR(IF(E570="","",VLOOKUP(D570,Saldo!$P$8:$Q$1009,2,FALSE)),"")</f>
        <v/>
      </c>
      <c r="K570" s="76"/>
      <c r="L570" s="74" t="str">
        <f t="shared" si="16"/>
        <v/>
      </c>
    </row>
    <row r="571" spans="1:12" ht="18.95" customHeight="1" x14ac:dyDescent="0.25">
      <c r="A571" s="52"/>
      <c r="C571" s="185"/>
      <c r="D571" s="76"/>
      <c r="E571" s="76" t="str">
        <f>IF(D571="","",IFERROR(VLOOKUP(D571,Cadastro!$C$9:$D$1009,2,FALSE),"NOT FOUND"))</f>
        <v/>
      </c>
      <c r="F571" s="76"/>
      <c r="G571" s="94"/>
      <c r="H571" s="97"/>
      <c r="I571" s="77">
        <f t="shared" si="17"/>
        <v>0</v>
      </c>
      <c r="J571" s="78" t="str">
        <f>IFERROR(IF(E571="","",VLOOKUP(D571,Saldo!$P$8:$Q$1009,2,FALSE)),"")</f>
        <v/>
      </c>
      <c r="K571" s="76"/>
      <c r="L571" s="74" t="str">
        <f t="shared" si="16"/>
        <v/>
      </c>
    </row>
    <row r="572" spans="1:12" ht="18.95" customHeight="1" x14ac:dyDescent="0.25">
      <c r="A572" s="52"/>
      <c r="C572" s="185"/>
      <c r="D572" s="76"/>
      <c r="E572" s="76" t="str">
        <f>IF(D572="","",IFERROR(VLOOKUP(D572,Cadastro!$C$9:$D$1009,2,FALSE),"NOT FOUND"))</f>
        <v/>
      </c>
      <c r="F572" s="76"/>
      <c r="G572" s="94"/>
      <c r="H572" s="97"/>
      <c r="I572" s="77">
        <f t="shared" si="17"/>
        <v>0</v>
      </c>
      <c r="J572" s="78" t="str">
        <f>IFERROR(IF(E572="","",VLOOKUP(D572,Saldo!$P$8:$Q$1009,2,FALSE)),"")</f>
        <v/>
      </c>
      <c r="K572" s="76"/>
      <c r="L572" s="74" t="str">
        <f t="shared" si="16"/>
        <v/>
      </c>
    </row>
    <row r="573" spans="1:12" ht="18.95" customHeight="1" x14ac:dyDescent="0.25">
      <c r="A573" s="52"/>
      <c r="C573" s="185"/>
      <c r="D573" s="76"/>
      <c r="E573" s="76" t="str">
        <f>IF(D573="","",IFERROR(VLOOKUP(D573,Cadastro!$C$9:$D$1009,2,FALSE),"NOT FOUND"))</f>
        <v/>
      </c>
      <c r="F573" s="76"/>
      <c r="G573" s="94"/>
      <c r="H573" s="97"/>
      <c r="I573" s="77">
        <f t="shared" si="17"/>
        <v>0</v>
      </c>
      <c r="J573" s="78" t="str">
        <f>IFERROR(IF(E573="","",VLOOKUP(D573,Saldo!$P$8:$Q$1009,2,FALSE)),"")</f>
        <v/>
      </c>
      <c r="K573" s="76"/>
      <c r="L573" s="74" t="str">
        <f t="shared" si="16"/>
        <v/>
      </c>
    </row>
    <row r="574" spans="1:12" ht="18.95" customHeight="1" x14ac:dyDescent="0.25">
      <c r="A574" s="52"/>
      <c r="C574" s="185"/>
      <c r="D574" s="76"/>
      <c r="E574" s="76" t="str">
        <f>IF(D574="","",IFERROR(VLOOKUP(D574,Cadastro!$C$9:$D$1009,2,FALSE),"NOT FOUND"))</f>
        <v/>
      </c>
      <c r="F574" s="76"/>
      <c r="G574" s="94"/>
      <c r="H574" s="97"/>
      <c r="I574" s="77">
        <f t="shared" si="17"/>
        <v>0</v>
      </c>
      <c r="J574" s="78" t="str">
        <f>IFERROR(IF(E574="","",VLOOKUP(D574,Saldo!$P$8:$Q$1009,2,FALSE)),"")</f>
        <v/>
      </c>
      <c r="K574" s="76"/>
      <c r="L574" s="74" t="str">
        <f t="shared" si="16"/>
        <v/>
      </c>
    </row>
    <row r="575" spans="1:12" ht="18.95" customHeight="1" x14ac:dyDescent="0.25">
      <c r="A575" s="52"/>
      <c r="C575" s="185"/>
      <c r="D575" s="76"/>
      <c r="E575" s="76" t="str">
        <f>IF(D575="","",IFERROR(VLOOKUP(D575,Cadastro!$C$9:$D$1009,2,FALSE),"NOT FOUND"))</f>
        <v/>
      </c>
      <c r="F575" s="76"/>
      <c r="G575" s="94"/>
      <c r="H575" s="97"/>
      <c r="I575" s="77">
        <f t="shared" si="17"/>
        <v>0</v>
      </c>
      <c r="J575" s="78" t="str">
        <f>IFERROR(IF(E575="","",VLOOKUP(D575,Saldo!$P$8:$Q$1009,2,FALSE)),"")</f>
        <v/>
      </c>
      <c r="K575" s="76"/>
      <c r="L575" s="74" t="str">
        <f t="shared" si="16"/>
        <v/>
      </c>
    </row>
    <row r="576" spans="1:12" ht="18.95" customHeight="1" x14ac:dyDescent="0.25">
      <c r="A576" s="52"/>
      <c r="C576" s="185"/>
      <c r="D576" s="76"/>
      <c r="E576" s="76" t="str">
        <f>IF(D576="","",IFERROR(VLOOKUP(D576,Cadastro!$C$9:$D$1009,2,FALSE),"NOT FOUND"))</f>
        <v/>
      </c>
      <c r="F576" s="76"/>
      <c r="G576" s="94"/>
      <c r="H576" s="97"/>
      <c r="I576" s="77">
        <f t="shared" si="17"/>
        <v>0</v>
      </c>
      <c r="J576" s="78" t="str">
        <f>IFERROR(IF(E576="","",VLOOKUP(D576,Saldo!$P$8:$Q$1009,2,FALSE)),"")</f>
        <v/>
      </c>
      <c r="K576" s="76"/>
      <c r="L576" s="74" t="str">
        <f t="shared" si="16"/>
        <v/>
      </c>
    </row>
    <row r="577" spans="1:12" ht="18.95" customHeight="1" x14ac:dyDescent="0.25">
      <c r="A577" s="52"/>
      <c r="C577" s="185"/>
      <c r="D577" s="76"/>
      <c r="E577" s="76" t="str">
        <f>IF(D577="","",IFERROR(VLOOKUP(D577,Cadastro!$C$9:$D$1009,2,FALSE),"NOT FOUND"))</f>
        <v/>
      </c>
      <c r="F577" s="76"/>
      <c r="G577" s="94"/>
      <c r="H577" s="97"/>
      <c r="I577" s="77">
        <f t="shared" si="17"/>
        <v>0</v>
      </c>
      <c r="J577" s="78" t="str">
        <f>IFERROR(IF(E577="","",VLOOKUP(D577,Saldo!$P$8:$Q$1009,2,FALSE)),"")</f>
        <v/>
      </c>
      <c r="K577" s="76"/>
      <c r="L577" s="74" t="str">
        <f t="shared" si="16"/>
        <v/>
      </c>
    </row>
    <row r="578" spans="1:12" ht="18.95" customHeight="1" x14ac:dyDescent="0.25">
      <c r="A578" s="52"/>
      <c r="C578" s="185"/>
      <c r="D578" s="76"/>
      <c r="E578" s="76" t="str">
        <f>IF(D578="","",IFERROR(VLOOKUP(D578,Cadastro!$C$9:$D$1009,2,FALSE),"NOT FOUND"))</f>
        <v/>
      </c>
      <c r="F578" s="76"/>
      <c r="G578" s="94"/>
      <c r="H578" s="97"/>
      <c r="I578" s="77">
        <f t="shared" si="17"/>
        <v>0</v>
      </c>
      <c r="J578" s="78" t="str">
        <f>IFERROR(IF(E578="","",VLOOKUP(D578,Saldo!$P$8:$Q$1009,2,FALSE)),"")</f>
        <v/>
      </c>
      <c r="K578" s="76"/>
      <c r="L578" s="74" t="str">
        <f t="shared" si="16"/>
        <v/>
      </c>
    </row>
    <row r="579" spans="1:12" ht="18.95" customHeight="1" x14ac:dyDescent="0.25">
      <c r="A579" s="52"/>
      <c r="C579" s="185"/>
      <c r="D579" s="76"/>
      <c r="E579" s="76" t="str">
        <f>IF(D579="","",IFERROR(VLOOKUP(D579,Cadastro!$C$9:$D$1009,2,FALSE),"NOT FOUND"))</f>
        <v/>
      </c>
      <c r="F579" s="76"/>
      <c r="G579" s="94"/>
      <c r="H579" s="97"/>
      <c r="I579" s="77">
        <f t="shared" si="17"/>
        <v>0</v>
      </c>
      <c r="J579" s="78" t="str">
        <f>IFERROR(IF(E579="","",VLOOKUP(D579,Saldo!$P$8:$Q$1009,2,FALSE)),"")</f>
        <v/>
      </c>
      <c r="K579" s="76"/>
      <c r="L579" s="74" t="str">
        <f t="shared" si="16"/>
        <v/>
      </c>
    </row>
    <row r="580" spans="1:12" ht="18.95" customHeight="1" x14ac:dyDescent="0.25">
      <c r="A580" s="52"/>
      <c r="C580" s="185"/>
      <c r="D580" s="76"/>
      <c r="E580" s="76" t="str">
        <f>IF(D580="","",IFERROR(VLOOKUP(D580,Cadastro!$C$9:$D$1009,2,FALSE),"NOT FOUND"))</f>
        <v/>
      </c>
      <c r="F580" s="76"/>
      <c r="G580" s="94"/>
      <c r="H580" s="97"/>
      <c r="I580" s="77">
        <f t="shared" si="17"/>
        <v>0</v>
      </c>
      <c r="J580" s="78" t="str">
        <f>IFERROR(IF(E580="","",VLOOKUP(D580,Saldo!$P$8:$Q$1009,2,FALSE)),"")</f>
        <v/>
      </c>
      <c r="K580" s="76"/>
      <c r="L580" s="74" t="str">
        <f t="shared" si="16"/>
        <v/>
      </c>
    </row>
    <row r="581" spans="1:12" ht="18.95" customHeight="1" x14ac:dyDescent="0.25">
      <c r="A581" s="52"/>
      <c r="C581" s="185"/>
      <c r="D581" s="76"/>
      <c r="E581" s="76" t="str">
        <f>IF(D581="","",IFERROR(VLOOKUP(D581,Cadastro!$C$9:$D$1009,2,FALSE),"NOT FOUND"))</f>
        <v/>
      </c>
      <c r="F581" s="76"/>
      <c r="G581" s="94"/>
      <c r="H581" s="97"/>
      <c r="I581" s="77">
        <f t="shared" si="17"/>
        <v>0</v>
      </c>
      <c r="J581" s="78" t="str">
        <f>IFERROR(IF(E581="","",VLOOKUP(D581,Saldo!$P$8:$Q$1009,2,FALSE)),"")</f>
        <v/>
      </c>
      <c r="K581" s="76"/>
      <c r="L581" s="74" t="str">
        <f t="shared" si="16"/>
        <v/>
      </c>
    </row>
    <row r="582" spans="1:12" ht="18.95" customHeight="1" x14ac:dyDescent="0.25">
      <c r="A582" s="52"/>
      <c r="C582" s="185"/>
      <c r="D582" s="76"/>
      <c r="E582" s="76" t="str">
        <f>IF(D582="","",IFERROR(VLOOKUP(D582,Cadastro!$C$9:$D$1009,2,FALSE),"NOT FOUND"))</f>
        <v/>
      </c>
      <c r="F582" s="76"/>
      <c r="G582" s="94"/>
      <c r="H582" s="97"/>
      <c r="I582" s="77">
        <f t="shared" si="17"/>
        <v>0</v>
      </c>
      <c r="J582" s="78" t="str">
        <f>IFERROR(IF(E582="","",VLOOKUP(D582,Saldo!$P$8:$Q$1009,2,FALSE)),"")</f>
        <v/>
      </c>
      <c r="K582" s="76"/>
      <c r="L582" s="74" t="str">
        <f t="shared" si="16"/>
        <v/>
      </c>
    </row>
    <row r="583" spans="1:12" ht="18.95" customHeight="1" x14ac:dyDescent="0.25">
      <c r="A583" s="52"/>
      <c r="C583" s="185"/>
      <c r="D583" s="76"/>
      <c r="E583" s="76" t="str">
        <f>IF(D583="","",IFERROR(VLOOKUP(D583,Cadastro!$C$9:$D$1009,2,FALSE),"NOT FOUND"))</f>
        <v/>
      </c>
      <c r="F583" s="76"/>
      <c r="G583" s="94"/>
      <c r="H583" s="97"/>
      <c r="I583" s="77">
        <f t="shared" si="17"/>
        <v>0</v>
      </c>
      <c r="J583" s="78" t="str">
        <f>IFERROR(IF(E583="","",VLOOKUP(D583,Saldo!$P$8:$Q$1009,2,FALSE)),"")</f>
        <v/>
      </c>
      <c r="K583" s="76"/>
      <c r="L583" s="74" t="str">
        <f t="shared" si="16"/>
        <v/>
      </c>
    </row>
    <row r="584" spans="1:12" ht="18.95" customHeight="1" x14ac:dyDescent="0.25">
      <c r="A584" s="52"/>
      <c r="C584" s="185"/>
      <c r="D584" s="76"/>
      <c r="E584" s="76" t="str">
        <f>IF(D584="","",IFERROR(VLOOKUP(D584,Cadastro!$C$9:$D$1009,2,FALSE),"NOT FOUND"))</f>
        <v/>
      </c>
      <c r="F584" s="76"/>
      <c r="G584" s="94"/>
      <c r="H584" s="97"/>
      <c r="I584" s="77">
        <f t="shared" si="17"/>
        <v>0</v>
      </c>
      <c r="J584" s="78" t="str">
        <f>IFERROR(IF(E584="","",VLOOKUP(D584,Saldo!$P$8:$Q$1009,2,FALSE)),"")</f>
        <v/>
      </c>
      <c r="K584" s="76"/>
      <c r="L584" s="74" t="str">
        <f t="shared" si="16"/>
        <v/>
      </c>
    </row>
    <row r="585" spans="1:12" ht="18.95" customHeight="1" x14ac:dyDescent="0.25">
      <c r="A585" s="52"/>
      <c r="C585" s="185"/>
      <c r="D585" s="76"/>
      <c r="E585" s="76" t="str">
        <f>IF(D585="","",IFERROR(VLOOKUP(D585,Cadastro!$C$9:$D$1009,2,FALSE),"NOT FOUND"))</f>
        <v/>
      </c>
      <c r="F585" s="76"/>
      <c r="G585" s="94"/>
      <c r="H585" s="97"/>
      <c r="I585" s="77">
        <f t="shared" si="17"/>
        <v>0</v>
      </c>
      <c r="J585" s="78" t="str">
        <f>IFERROR(IF(E585="","",VLOOKUP(D585,Saldo!$P$8:$Q$1009,2,FALSE)),"")</f>
        <v/>
      </c>
      <c r="K585" s="76"/>
      <c r="L585" s="74" t="str">
        <f t="shared" ref="L585:L648" si="18">IF(C585="","",MONTH(C585))</f>
        <v/>
      </c>
    </row>
    <row r="586" spans="1:12" ht="18.95" customHeight="1" x14ac:dyDescent="0.25">
      <c r="A586" s="52"/>
      <c r="C586" s="185"/>
      <c r="D586" s="76"/>
      <c r="E586" s="76" t="str">
        <f>IF(D586="","",IFERROR(VLOOKUP(D586,Cadastro!$C$9:$D$1009,2,FALSE),"NOT FOUND"))</f>
        <v/>
      </c>
      <c r="F586" s="76"/>
      <c r="G586" s="94"/>
      <c r="H586" s="97"/>
      <c r="I586" s="77">
        <f t="shared" ref="I586:I649" si="19">IFERROR(G586*H586,"Check if QTY and Value are both valid")</f>
        <v>0</v>
      </c>
      <c r="J586" s="78" t="str">
        <f>IFERROR(IF(E586="","",VLOOKUP(D586,Saldo!$P$8:$Q$1009,2,FALSE)),"")</f>
        <v/>
      </c>
      <c r="K586" s="76"/>
      <c r="L586" s="74" t="str">
        <f t="shared" si="18"/>
        <v/>
      </c>
    </row>
    <row r="587" spans="1:12" ht="18.95" customHeight="1" x14ac:dyDescent="0.25">
      <c r="A587" s="52"/>
      <c r="C587" s="185"/>
      <c r="D587" s="76"/>
      <c r="E587" s="76" t="str">
        <f>IF(D587="","",IFERROR(VLOOKUP(D587,Cadastro!$C$9:$D$1009,2,FALSE),"NOT FOUND"))</f>
        <v/>
      </c>
      <c r="F587" s="76"/>
      <c r="G587" s="94"/>
      <c r="H587" s="97"/>
      <c r="I587" s="77">
        <f t="shared" si="19"/>
        <v>0</v>
      </c>
      <c r="J587" s="78" t="str">
        <f>IFERROR(IF(E587="","",VLOOKUP(D587,Saldo!$P$8:$Q$1009,2,FALSE)),"")</f>
        <v/>
      </c>
      <c r="K587" s="76"/>
      <c r="L587" s="74" t="str">
        <f t="shared" si="18"/>
        <v/>
      </c>
    </row>
    <row r="588" spans="1:12" ht="18.95" customHeight="1" x14ac:dyDescent="0.25">
      <c r="A588" s="52"/>
      <c r="C588" s="185"/>
      <c r="D588" s="76"/>
      <c r="E588" s="76" t="str">
        <f>IF(D588="","",IFERROR(VLOOKUP(D588,Cadastro!$C$9:$D$1009,2,FALSE),"NOT FOUND"))</f>
        <v/>
      </c>
      <c r="F588" s="76"/>
      <c r="G588" s="94"/>
      <c r="H588" s="97"/>
      <c r="I588" s="77">
        <f t="shared" si="19"/>
        <v>0</v>
      </c>
      <c r="J588" s="78" t="str">
        <f>IFERROR(IF(E588="","",VLOOKUP(D588,Saldo!$P$8:$Q$1009,2,FALSE)),"")</f>
        <v/>
      </c>
      <c r="K588" s="76"/>
      <c r="L588" s="74" t="str">
        <f t="shared" si="18"/>
        <v/>
      </c>
    </row>
    <row r="589" spans="1:12" ht="18.95" customHeight="1" x14ac:dyDescent="0.25">
      <c r="A589" s="52"/>
      <c r="C589" s="185"/>
      <c r="D589" s="76"/>
      <c r="E589" s="76" t="str">
        <f>IF(D589="","",IFERROR(VLOOKUP(D589,Cadastro!$C$9:$D$1009,2,FALSE),"NOT FOUND"))</f>
        <v/>
      </c>
      <c r="F589" s="76"/>
      <c r="G589" s="94"/>
      <c r="H589" s="97"/>
      <c r="I589" s="77">
        <f t="shared" si="19"/>
        <v>0</v>
      </c>
      <c r="J589" s="78" t="str">
        <f>IFERROR(IF(E589="","",VLOOKUP(D589,Saldo!$P$8:$Q$1009,2,FALSE)),"")</f>
        <v/>
      </c>
      <c r="K589" s="76"/>
      <c r="L589" s="74" t="str">
        <f t="shared" si="18"/>
        <v/>
      </c>
    </row>
    <row r="590" spans="1:12" ht="18.95" customHeight="1" x14ac:dyDescent="0.25">
      <c r="A590" s="52"/>
      <c r="C590" s="185"/>
      <c r="D590" s="76"/>
      <c r="E590" s="76" t="str">
        <f>IF(D590="","",IFERROR(VLOOKUP(D590,Cadastro!$C$9:$D$1009,2,FALSE),"NOT FOUND"))</f>
        <v/>
      </c>
      <c r="F590" s="76"/>
      <c r="G590" s="94"/>
      <c r="H590" s="97"/>
      <c r="I590" s="77">
        <f t="shared" si="19"/>
        <v>0</v>
      </c>
      <c r="J590" s="78" t="str">
        <f>IFERROR(IF(E590="","",VLOOKUP(D590,Saldo!$P$8:$Q$1009,2,FALSE)),"")</f>
        <v/>
      </c>
      <c r="K590" s="76"/>
      <c r="L590" s="74" t="str">
        <f t="shared" si="18"/>
        <v/>
      </c>
    </row>
    <row r="591" spans="1:12" ht="18.95" customHeight="1" x14ac:dyDescent="0.25">
      <c r="A591" s="52"/>
      <c r="C591" s="185"/>
      <c r="D591" s="76"/>
      <c r="E591" s="76" t="str">
        <f>IF(D591="","",IFERROR(VLOOKUP(D591,Cadastro!$C$9:$D$1009,2,FALSE),"NOT FOUND"))</f>
        <v/>
      </c>
      <c r="F591" s="76"/>
      <c r="G591" s="94"/>
      <c r="H591" s="97"/>
      <c r="I591" s="77">
        <f t="shared" si="19"/>
        <v>0</v>
      </c>
      <c r="J591" s="78" t="str">
        <f>IFERROR(IF(E591="","",VLOOKUP(D591,Saldo!$P$8:$Q$1009,2,FALSE)),"")</f>
        <v/>
      </c>
      <c r="K591" s="76"/>
      <c r="L591" s="74" t="str">
        <f t="shared" si="18"/>
        <v/>
      </c>
    </row>
    <row r="592" spans="1:12" ht="18.95" customHeight="1" x14ac:dyDescent="0.25">
      <c r="A592" s="52"/>
      <c r="C592" s="185"/>
      <c r="D592" s="76"/>
      <c r="E592" s="76" t="str">
        <f>IF(D592="","",IFERROR(VLOOKUP(D592,Cadastro!$C$9:$D$1009,2,FALSE),"NOT FOUND"))</f>
        <v/>
      </c>
      <c r="F592" s="76"/>
      <c r="G592" s="94"/>
      <c r="H592" s="97"/>
      <c r="I592" s="77">
        <f t="shared" si="19"/>
        <v>0</v>
      </c>
      <c r="J592" s="78" t="str">
        <f>IFERROR(IF(E592="","",VLOOKUP(D592,Saldo!$P$8:$Q$1009,2,FALSE)),"")</f>
        <v/>
      </c>
      <c r="K592" s="76"/>
      <c r="L592" s="74" t="str">
        <f t="shared" si="18"/>
        <v/>
      </c>
    </row>
    <row r="593" spans="1:12" ht="18.95" customHeight="1" x14ac:dyDescent="0.25">
      <c r="A593" s="52"/>
      <c r="C593" s="185"/>
      <c r="D593" s="76"/>
      <c r="E593" s="76" t="str">
        <f>IF(D593="","",IFERROR(VLOOKUP(D593,Cadastro!$C$9:$D$1009,2,FALSE),"NOT FOUND"))</f>
        <v/>
      </c>
      <c r="F593" s="76"/>
      <c r="G593" s="94"/>
      <c r="H593" s="97"/>
      <c r="I593" s="77">
        <f t="shared" si="19"/>
        <v>0</v>
      </c>
      <c r="J593" s="78" t="str">
        <f>IFERROR(IF(E593="","",VLOOKUP(D593,Saldo!$P$8:$Q$1009,2,FALSE)),"")</f>
        <v/>
      </c>
      <c r="K593" s="76"/>
      <c r="L593" s="74" t="str">
        <f t="shared" si="18"/>
        <v/>
      </c>
    </row>
    <row r="594" spans="1:12" ht="18.95" customHeight="1" x14ac:dyDescent="0.25">
      <c r="A594" s="52"/>
      <c r="C594" s="185"/>
      <c r="D594" s="76"/>
      <c r="E594" s="76" t="str">
        <f>IF(D594="","",IFERROR(VLOOKUP(D594,Cadastro!$C$9:$D$1009,2,FALSE),"NOT FOUND"))</f>
        <v/>
      </c>
      <c r="F594" s="76"/>
      <c r="G594" s="94"/>
      <c r="H594" s="97"/>
      <c r="I594" s="77">
        <f t="shared" si="19"/>
        <v>0</v>
      </c>
      <c r="J594" s="78" t="str">
        <f>IFERROR(IF(E594="","",VLOOKUP(D594,Saldo!$P$8:$Q$1009,2,FALSE)),"")</f>
        <v/>
      </c>
      <c r="K594" s="76"/>
      <c r="L594" s="74" t="str">
        <f t="shared" si="18"/>
        <v/>
      </c>
    </row>
    <row r="595" spans="1:12" ht="18.95" customHeight="1" x14ac:dyDescent="0.25">
      <c r="A595" s="52"/>
      <c r="C595" s="185"/>
      <c r="D595" s="76"/>
      <c r="E595" s="76" t="str">
        <f>IF(D595="","",IFERROR(VLOOKUP(D595,Cadastro!$C$9:$D$1009,2,FALSE),"NOT FOUND"))</f>
        <v/>
      </c>
      <c r="F595" s="76"/>
      <c r="G595" s="94"/>
      <c r="H595" s="97"/>
      <c r="I595" s="77">
        <f t="shared" si="19"/>
        <v>0</v>
      </c>
      <c r="J595" s="78" t="str">
        <f>IFERROR(IF(E595="","",VLOOKUP(D595,Saldo!$P$8:$Q$1009,2,FALSE)),"")</f>
        <v/>
      </c>
      <c r="K595" s="76"/>
      <c r="L595" s="74" t="str">
        <f t="shared" si="18"/>
        <v/>
      </c>
    </row>
    <row r="596" spans="1:12" ht="18.95" customHeight="1" x14ac:dyDescent="0.25">
      <c r="A596" s="52"/>
      <c r="C596" s="185"/>
      <c r="D596" s="76"/>
      <c r="E596" s="76" t="str">
        <f>IF(D596="","",IFERROR(VLOOKUP(D596,Cadastro!$C$9:$D$1009,2,FALSE),"NOT FOUND"))</f>
        <v/>
      </c>
      <c r="F596" s="76"/>
      <c r="G596" s="94"/>
      <c r="H596" s="97"/>
      <c r="I596" s="77">
        <f t="shared" si="19"/>
        <v>0</v>
      </c>
      <c r="J596" s="78" t="str">
        <f>IFERROR(IF(E596="","",VLOOKUP(D596,Saldo!$P$8:$Q$1009,2,FALSE)),"")</f>
        <v/>
      </c>
      <c r="K596" s="76"/>
      <c r="L596" s="74" t="str">
        <f t="shared" si="18"/>
        <v/>
      </c>
    </row>
    <row r="597" spans="1:12" ht="18.95" customHeight="1" x14ac:dyDescent="0.25">
      <c r="A597" s="52"/>
      <c r="C597" s="185"/>
      <c r="D597" s="76"/>
      <c r="E597" s="76" t="str">
        <f>IF(D597="","",IFERROR(VLOOKUP(D597,Cadastro!$C$9:$D$1009,2,FALSE),"NOT FOUND"))</f>
        <v/>
      </c>
      <c r="F597" s="76"/>
      <c r="G597" s="94"/>
      <c r="H597" s="97"/>
      <c r="I597" s="77">
        <f t="shared" si="19"/>
        <v>0</v>
      </c>
      <c r="J597" s="78" t="str">
        <f>IFERROR(IF(E597="","",VLOOKUP(D597,Saldo!$P$8:$Q$1009,2,FALSE)),"")</f>
        <v/>
      </c>
      <c r="K597" s="76"/>
      <c r="L597" s="74" t="str">
        <f t="shared" si="18"/>
        <v/>
      </c>
    </row>
    <row r="598" spans="1:12" ht="18.95" customHeight="1" x14ac:dyDescent="0.25">
      <c r="A598" s="52"/>
      <c r="C598" s="185"/>
      <c r="D598" s="76"/>
      <c r="E598" s="76" t="str">
        <f>IF(D598="","",IFERROR(VLOOKUP(D598,Cadastro!$C$9:$D$1009,2,FALSE),"NOT FOUND"))</f>
        <v/>
      </c>
      <c r="F598" s="76"/>
      <c r="G598" s="94"/>
      <c r="H598" s="97"/>
      <c r="I598" s="77">
        <f t="shared" si="19"/>
        <v>0</v>
      </c>
      <c r="J598" s="78" t="str">
        <f>IFERROR(IF(E598="","",VLOOKUP(D598,Saldo!$P$8:$Q$1009,2,FALSE)),"")</f>
        <v/>
      </c>
      <c r="K598" s="76"/>
      <c r="L598" s="74" t="str">
        <f t="shared" si="18"/>
        <v/>
      </c>
    </row>
    <row r="599" spans="1:12" ht="18.95" customHeight="1" x14ac:dyDescent="0.25">
      <c r="A599" s="52"/>
      <c r="C599" s="185"/>
      <c r="D599" s="76"/>
      <c r="E599" s="76" t="str">
        <f>IF(D599="","",IFERROR(VLOOKUP(D599,Cadastro!$C$9:$D$1009,2,FALSE),"NOT FOUND"))</f>
        <v/>
      </c>
      <c r="F599" s="76"/>
      <c r="G599" s="94"/>
      <c r="H599" s="97"/>
      <c r="I599" s="77">
        <f t="shared" si="19"/>
        <v>0</v>
      </c>
      <c r="J599" s="78" t="str">
        <f>IFERROR(IF(E599="","",VLOOKUP(D599,Saldo!$P$8:$Q$1009,2,FALSE)),"")</f>
        <v/>
      </c>
      <c r="K599" s="76"/>
      <c r="L599" s="74" t="str">
        <f t="shared" si="18"/>
        <v/>
      </c>
    </row>
    <row r="600" spans="1:12" ht="18.95" customHeight="1" x14ac:dyDescent="0.25">
      <c r="A600" s="52"/>
      <c r="C600" s="185"/>
      <c r="D600" s="76"/>
      <c r="E600" s="76" t="str">
        <f>IF(D600="","",IFERROR(VLOOKUP(D600,Cadastro!$C$9:$D$1009,2,FALSE),"NOT FOUND"))</f>
        <v/>
      </c>
      <c r="F600" s="76"/>
      <c r="G600" s="94"/>
      <c r="H600" s="97"/>
      <c r="I600" s="77">
        <f t="shared" si="19"/>
        <v>0</v>
      </c>
      <c r="J600" s="78" t="str">
        <f>IFERROR(IF(E600="","",VLOOKUP(D600,Saldo!$P$8:$Q$1009,2,FALSE)),"")</f>
        <v/>
      </c>
      <c r="K600" s="76"/>
      <c r="L600" s="74" t="str">
        <f t="shared" si="18"/>
        <v/>
      </c>
    </row>
    <row r="601" spans="1:12" ht="18.95" customHeight="1" x14ac:dyDescent="0.25">
      <c r="A601" s="52"/>
      <c r="C601" s="185"/>
      <c r="D601" s="76"/>
      <c r="E601" s="76" t="str">
        <f>IF(D601="","",IFERROR(VLOOKUP(D601,Cadastro!$C$9:$D$1009,2,FALSE),"NOT FOUND"))</f>
        <v/>
      </c>
      <c r="F601" s="76"/>
      <c r="G601" s="94"/>
      <c r="H601" s="97"/>
      <c r="I601" s="77">
        <f t="shared" si="19"/>
        <v>0</v>
      </c>
      <c r="J601" s="78" t="str">
        <f>IFERROR(IF(E601="","",VLOOKUP(D601,Saldo!$P$8:$Q$1009,2,FALSE)),"")</f>
        <v/>
      </c>
      <c r="K601" s="76"/>
      <c r="L601" s="74" t="str">
        <f t="shared" si="18"/>
        <v/>
      </c>
    </row>
    <row r="602" spans="1:12" ht="18.95" customHeight="1" x14ac:dyDescent="0.25">
      <c r="A602" s="52"/>
      <c r="C602" s="185"/>
      <c r="D602" s="76"/>
      <c r="E602" s="76" t="str">
        <f>IF(D602="","",IFERROR(VLOOKUP(D602,Cadastro!$C$9:$D$1009,2,FALSE),"NOT FOUND"))</f>
        <v/>
      </c>
      <c r="F602" s="76"/>
      <c r="G602" s="94"/>
      <c r="H602" s="97"/>
      <c r="I602" s="77">
        <f t="shared" si="19"/>
        <v>0</v>
      </c>
      <c r="J602" s="78" t="str">
        <f>IFERROR(IF(E602="","",VLOOKUP(D602,Saldo!$P$8:$Q$1009,2,FALSE)),"")</f>
        <v/>
      </c>
      <c r="K602" s="76"/>
      <c r="L602" s="74" t="str">
        <f t="shared" si="18"/>
        <v/>
      </c>
    </row>
    <row r="603" spans="1:12" ht="18.95" customHeight="1" x14ac:dyDescent="0.25">
      <c r="A603" s="52"/>
      <c r="C603" s="185"/>
      <c r="D603" s="76"/>
      <c r="E603" s="76" t="str">
        <f>IF(D603="","",IFERROR(VLOOKUP(D603,Cadastro!$C$9:$D$1009,2,FALSE),"NOT FOUND"))</f>
        <v/>
      </c>
      <c r="F603" s="76"/>
      <c r="G603" s="94"/>
      <c r="H603" s="97"/>
      <c r="I603" s="77">
        <f t="shared" si="19"/>
        <v>0</v>
      </c>
      <c r="J603" s="78" t="str">
        <f>IFERROR(IF(E603="","",VLOOKUP(D603,Saldo!$P$8:$Q$1009,2,FALSE)),"")</f>
        <v/>
      </c>
      <c r="K603" s="76"/>
      <c r="L603" s="74" t="str">
        <f t="shared" si="18"/>
        <v/>
      </c>
    </row>
    <row r="604" spans="1:12" ht="18.95" customHeight="1" x14ac:dyDescent="0.25">
      <c r="A604" s="52"/>
      <c r="C604" s="185"/>
      <c r="D604" s="76"/>
      <c r="E604" s="76" t="str">
        <f>IF(D604="","",IFERROR(VLOOKUP(D604,Cadastro!$C$9:$D$1009,2,FALSE),"NOT FOUND"))</f>
        <v/>
      </c>
      <c r="F604" s="76"/>
      <c r="G604" s="94"/>
      <c r="H604" s="97"/>
      <c r="I604" s="77">
        <f t="shared" si="19"/>
        <v>0</v>
      </c>
      <c r="J604" s="78" t="str">
        <f>IFERROR(IF(E604="","",VLOOKUP(D604,Saldo!$P$8:$Q$1009,2,FALSE)),"")</f>
        <v/>
      </c>
      <c r="K604" s="76"/>
      <c r="L604" s="74" t="str">
        <f t="shared" si="18"/>
        <v/>
      </c>
    </row>
    <row r="605" spans="1:12" ht="18.95" customHeight="1" x14ac:dyDescent="0.25">
      <c r="A605" s="52"/>
      <c r="C605" s="185"/>
      <c r="D605" s="76"/>
      <c r="E605" s="76" t="str">
        <f>IF(D605="","",IFERROR(VLOOKUP(D605,Cadastro!$C$9:$D$1009,2,FALSE),"NOT FOUND"))</f>
        <v/>
      </c>
      <c r="F605" s="76"/>
      <c r="G605" s="94"/>
      <c r="H605" s="97"/>
      <c r="I605" s="77">
        <f t="shared" si="19"/>
        <v>0</v>
      </c>
      <c r="J605" s="78" t="str">
        <f>IFERROR(IF(E605="","",VLOOKUP(D605,Saldo!$P$8:$Q$1009,2,FALSE)),"")</f>
        <v/>
      </c>
      <c r="K605" s="76"/>
      <c r="L605" s="74" t="str">
        <f t="shared" si="18"/>
        <v/>
      </c>
    </row>
    <row r="606" spans="1:12" ht="18.95" customHeight="1" x14ac:dyDescent="0.25">
      <c r="A606" s="52"/>
      <c r="C606" s="185"/>
      <c r="D606" s="76"/>
      <c r="E606" s="76" t="str">
        <f>IF(D606="","",IFERROR(VLOOKUP(D606,Cadastro!$C$9:$D$1009,2,FALSE),"NOT FOUND"))</f>
        <v/>
      </c>
      <c r="F606" s="76"/>
      <c r="G606" s="94"/>
      <c r="H606" s="97"/>
      <c r="I606" s="77">
        <f t="shared" si="19"/>
        <v>0</v>
      </c>
      <c r="J606" s="78" t="str">
        <f>IFERROR(IF(E606="","",VLOOKUP(D606,Saldo!$P$8:$Q$1009,2,FALSE)),"")</f>
        <v/>
      </c>
      <c r="K606" s="76"/>
      <c r="L606" s="74" t="str">
        <f t="shared" si="18"/>
        <v/>
      </c>
    </row>
    <row r="607" spans="1:12" ht="18.95" customHeight="1" x14ac:dyDescent="0.25">
      <c r="A607" s="52"/>
      <c r="C607" s="185"/>
      <c r="D607" s="76"/>
      <c r="E607" s="76" t="str">
        <f>IF(D607="","",IFERROR(VLOOKUP(D607,Cadastro!$C$9:$D$1009,2,FALSE),"NOT FOUND"))</f>
        <v/>
      </c>
      <c r="F607" s="76"/>
      <c r="G607" s="94"/>
      <c r="H607" s="97"/>
      <c r="I607" s="77">
        <f t="shared" si="19"/>
        <v>0</v>
      </c>
      <c r="J607" s="78" t="str">
        <f>IFERROR(IF(E607="","",VLOOKUP(D607,Saldo!$P$8:$Q$1009,2,FALSE)),"")</f>
        <v/>
      </c>
      <c r="K607" s="76"/>
      <c r="L607" s="74" t="str">
        <f t="shared" si="18"/>
        <v/>
      </c>
    </row>
    <row r="608" spans="1:12" ht="18.95" customHeight="1" x14ac:dyDescent="0.25">
      <c r="A608" s="52"/>
      <c r="C608" s="185"/>
      <c r="D608" s="76"/>
      <c r="E608" s="76" t="str">
        <f>IF(D608="","",IFERROR(VLOOKUP(D608,Cadastro!$C$9:$D$1009,2,FALSE),"NOT FOUND"))</f>
        <v/>
      </c>
      <c r="F608" s="76"/>
      <c r="G608" s="94"/>
      <c r="H608" s="97"/>
      <c r="I608" s="77">
        <f t="shared" si="19"/>
        <v>0</v>
      </c>
      <c r="J608" s="78" t="str">
        <f>IFERROR(IF(E608="","",VLOOKUP(D608,Saldo!$P$8:$Q$1009,2,FALSE)),"")</f>
        <v/>
      </c>
      <c r="K608" s="76"/>
      <c r="L608" s="74" t="str">
        <f t="shared" si="18"/>
        <v/>
      </c>
    </row>
    <row r="609" spans="1:12" ht="18.95" customHeight="1" x14ac:dyDescent="0.25">
      <c r="A609" s="52"/>
      <c r="C609" s="185"/>
      <c r="D609" s="76"/>
      <c r="E609" s="76" t="str">
        <f>IF(D609="","",IFERROR(VLOOKUP(D609,Cadastro!$C$9:$D$1009,2,FALSE),"NOT FOUND"))</f>
        <v/>
      </c>
      <c r="F609" s="76"/>
      <c r="G609" s="94"/>
      <c r="H609" s="97"/>
      <c r="I609" s="77">
        <f t="shared" si="19"/>
        <v>0</v>
      </c>
      <c r="J609" s="78" t="str">
        <f>IFERROR(IF(E609="","",VLOOKUP(D609,Saldo!$P$8:$Q$1009,2,FALSE)),"")</f>
        <v/>
      </c>
      <c r="K609" s="76"/>
      <c r="L609" s="74" t="str">
        <f t="shared" si="18"/>
        <v/>
      </c>
    </row>
    <row r="610" spans="1:12" ht="18.95" customHeight="1" x14ac:dyDescent="0.25">
      <c r="A610" s="52"/>
      <c r="C610" s="185"/>
      <c r="D610" s="76"/>
      <c r="E610" s="76" t="str">
        <f>IF(D610="","",IFERROR(VLOOKUP(D610,Cadastro!$C$9:$D$1009,2,FALSE),"NOT FOUND"))</f>
        <v/>
      </c>
      <c r="F610" s="76"/>
      <c r="G610" s="94"/>
      <c r="H610" s="97"/>
      <c r="I610" s="77">
        <f t="shared" si="19"/>
        <v>0</v>
      </c>
      <c r="J610" s="78" t="str">
        <f>IFERROR(IF(E610="","",VLOOKUP(D610,Saldo!$P$8:$Q$1009,2,FALSE)),"")</f>
        <v/>
      </c>
      <c r="K610" s="76"/>
      <c r="L610" s="74" t="str">
        <f t="shared" si="18"/>
        <v/>
      </c>
    </row>
    <row r="611" spans="1:12" ht="18.95" customHeight="1" x14ac:dyDescent="0.25">
      <c r="A611" s="52"/>
      <c r="C611" s="185"/>
      <c r="D611" s="76"/>
      <c r="E611" s="76" t="str">
        <f>IF(D611="","",IFERROR(VLOOKUP(D611,Cadastro!$C$9:$D$1009,2,FALSE),"NOT FOUND"))</f>
        <v/>
      </c>
      <c r="F611" s="76"/>
      <c r="G611" s="94"/>
      <c r="H611" s="97"/>
      <c r="I611" s="77">
        <f t="shared" si="19"/>
        <v>0</v>
      </c>
      <c r="J611" s="78" t="str">
        <f>IFERROR(IF(E611="","",VLOOKUP(D611,Saldo!$P$8:$Q$1009,2,FALSE)),"")</f>
        <v/>
      </c>
      <c r="K611" s="76"/>
      <c r="L611" s="74" t="str">
        <f t="shared" si="18"/>
        <v/>
      </c>
    </row>
    <row r="612" spans="1:12" ht="18.95" customHeight="1" x14ac:dyDescent="0.25">
      <c r="A612" s="52"/>
      <c r="C612" s="185"/>
      <c r="D612" s="76"/>
      <c r="E612" s="76" t="str">
        <f>IF(D612="","",IFERROR(VLOOKUP(D612,Cadastro!$C$9:$D$1009,2,FALSE),"NOT FOUND"))</f>
        <v/>
      </c>
      <c r="F612" s="76"/>
      <c r="G612" s="94"/>
      <c r="H612" s="97"/>
      <c r="I612" s="77">
        <f t="shared" si="19"/>
        <v>0</v>
      </c>
      <c r="J612" s="78" t="str">
        <f>IFERROR(IF(E612="","",VLOOKUP(D612,Saldo!$P$8:$Q$1009,2,FALSE)),"")</f>
        <v/>
      </c>
      <c r="K612" s="76"/>
      <c r="L612" s="74" t="str">
        <f t="shared" si="18"/>
        <v/>
      </c>
    </row>
    <row r="613" spans="1:12" ht="18.95" customHeight="1" x14ac:dyDescent="0.25">
      <c r="A613" s="52"/>
      <c r="C613" s="185"/>
      <c r="D613" s="76"/>
      <c r="E613" s="76" t="str">
        <f>IF(D613="","",IFERROR(VLOOKUP(D613,Cadastro!$C$9:$D$1009,2,FALSE),"NOT FOUND"))</f>
        <v/>
      </c>
      <c r="F613" s="76"/>
      <c r="G613" s="94"/>
      <c r="H613" s="97"/>
      <c r="I613" s="77">
        <f t="shared" si="19"/>
        <v>0</v>
      </c>
      <c r="J613" s="78" t="str">
        <f>IFERROR(IF(E613="","",VLOOKUP(D613,Saldo!$P$8:$Q$1009,2,FALSE)),"")</f>
        <v/>
      </c>
      <c r="K613" s="76"/>
      <c r="L613" s="74" t="str">
        <f t="shared" si="18"/>
        <v/>
      </c>
    </row>
    <row r="614" spans="1:12" ht="18.95" customHeight="1" x14ac:dyDescent="0.25">
      <c r="A614" s="52"/>
      <c r="C614" s="185"/>
      <c r="D614" s="76"/>
      <c r="E614" s="76" t="str">
        <f>IF(D614="","",IFERROR(VLOOKUP(D614,Cadastro!$C$9:$D$1009,2,FALSE),"NOT FOUND"))</f>
        <v/>
      </c>
      <c r="F614" s="76"/>
      <c r="G614" s="94"/>
      <c r="H614" s="97"/>
      <c r="I614" s="77">
        <f t="shared" si="19"/>
        <v>0</v>
      </c>
      <c r="J614" s="78" t="str">
        <f>IFERROR(IF(E614="","",VLOOKUP(D614,Saldo!$P$8:$Q$1009,2,FALSE)),"")</f>
        <v/>
      </c>
      <c r="K614" s="76"/>
      <c r="L614" s="74" t="str">
        <f t="shared" si="18"/>
        <v/>
      </c>
    </row>
    <row r="615" spans="1:12" ht="18.95" customHeight="1" x14ac:dyDescent="0.25">
      <c r="A615" s="52"/>
      <c r="C615" s="185"/>
      <c r="D615" s="76"/>
      <c r="E615" s="76" t="str">
        <f>IF(D615="","",IFERROR(VLOOKUP(D615,Cadastro!$C$9:$D$1009,2,FALSE),"NOT FOUND"))</f>
        <v/>
      </c>
      <c r="F615" s="76"/>
      <c r="G615" s="94"/>
      <c r="H615" s="97"/>
      <c r="I615" s="77">
        <f t="shared" si="19"/>
        <v>0</v>
      </c>
      <c r="J615" s="78" t="str">
        <f>IFERROR(IF(E615="","",VLOOKUP(D615,Saldo!$P$8:$Q$1009,2,FALSE)),"")</f>
        <v/>
      </c>
      <c r="K615" s="76"/>
      <c r="L615" s="74" t="str">
        <f t="shared" si="18"/>
        <v/>
      </c>
    </row>
    <row r="616" spans="1:12" ht="18.95" customHeight="1" x14ac:dyDescent="0.25">
      <c r="A616" s="52"/>
      <c r="C616" s="185"/>
      <c r="D616" s="76"/>
      <c r="E616" s="76" t="str">
        <f>IF(D616="","",IFERROR(VLOOKUP(D616,Cadastro!$C$9:$D$1009,2,FALSE),"NOT FOUND"))</f>
        <v/>
      </c>
      <c r="F616" s="76"/>
      <c r="G616" s="94"/>
      <c r="H616" s="97"/>
      <c r="I616" s="77">
        <f t="shared" si="19"/>
        <v>0</v>
      </c>
      <c r="J616" s="78" t="str">
        <f>IFERROR(IF(E616="","",VLOOKUP(D616,Saldo!$P$8:$Q$1009,2,FALSE)),"")</f>
        <v/>
      </c>
      <c r="K616" s="76"/>
      <c r="L616" s="74" t="str">
        <f t="shared" si="18"/>
        <v/>
      </c>
    </row>
    <row r="617" spans="1:12" ht="18.95" customHeight="1" x14ac:dyDescent="0.25">
      <c r="A617" s="52"/>
      <c r="C617" s="185"/>
      <c r="D617" s="76"/>
      <c r="E617" s="76" t="str">
        <f>IF(D617="","",IFERROR(VLOOKUP(D617,Cadastro!$C$9:$D$1009,2,FALSE),"NOT FOUND"))</f>
        <v/>
      </c>
      <c r="F617" s="76"/>
      <c r="G617" s="94"/>
      <c r="H617" s="97"/>
      <c r="I617" s="77">
        <f t="shared" si="19"/>
        <v>0</v>
      </c>
      <c r="J617" s="78" t="str">
        <f>IFERROR(IF(E617="","",VLOOKUP(D617,Saldo!$P$8:$Q$1009,2,FALSE)),"")</f>
        <v/>
      </c>
      <c r="K617" s="76"/>
      <c r="L617" s="74" t="str">
        <f t="shared" si="18"/>
        <v/>
      </c>
    </row>
    <row r="618" spans="1:12" ht="18.95" customHeight="1" x14ac:dyDescent="0.25">
      <c r="A618" s="52"/>
      <c r="C618" s="185"/>
      <c r="D618" s="76"/>
      <c r="E618" s="76" t="str">
        <f>IF(D618="","",IFERROR(VLOOKUP(D618,Cadastro!$C$9:$D$1009,2,FALSE),"NOT FOUND"))</f>
        <v/>
      </c>
      <c r="F618" s="76"/>
      <c r="G618" s="94"/>
      <c r="H618" s="97"/>
      <c r="I618" s="77">
        <f t="shared" si="19"/>
        <v>0</v>
      </c>
      <c r="J618" s="78" t="str">
        <f>IFERROR(IF(E618="","",VLOOKUP(D618,Saldo!$P$8:$Q$1009,2,FALSE)),"")</f>
        <v/>
      </c>
      <c r="K618" s="76"/>
      <c r="L618" s="74" t="str">
        <f t="shared" si="18"/>
        <v/>
      </c>
    </row>
    <row r="619" spans="1:12" ht="18.95" customHeight="1" x14ac:dyDescent="0.25">
      <c r="A619" s="52"/>
      <c r="C619" s="185"/>
      <c r="D619" s="76"/>
      <c r="E619" s="76" t="str">
        <f>IF(D619="","",IFERROR(VLOOKUP(D619,Cadastro!$C$9:$D$1009,2,FALSE),"NOT FOUND"))</f>
        <v/>
      </c>
      <c r="F619" s="76"/>
      <c r="G619" s="94"/>
      <c r="H619" s="97"/>
      <c r="I619" s="77">
        <f t="shared" si="19"/>
        <v>0</v>
      </c>
      <c r="J619" s="78" t="str">
        <f>IFERROR(IF(E619="","",VLOOKUP(D619,Saldo!$P$8:$Q$1009,2,FALSE)),"")</f>
        <v/>
      </c>
      <c r="K619" s="76"/>
      <c r="L619" s="74" t="str">
        <f t="shared" si="18"/>
        <v/>
      </c>
    </row>
    <row r="620" spans="1:12" ht="18.95" customHeight="1" x14ac:dyDescent="0.25">
      <c r="A620" s="52"/>
      <c r="C620" s="185"/>
      <c r="D620" s="76"/>
      <c r="E620" s="76" t="str">
        <f>IF(D620="","",IFERROR(VLOOKUP(D620,Cadastro!$C$9:$D$1009,2,FALSE),"NOT FOUND"))</f>
        <v/>
      </c>
      <c r="F620" s="76"/>
      <c r="G620" s="94"/>
      <c r="H620" s="97"/>
      <c r="I620" s="77">
        <f t="shared" si="19"/>
        <v>0</v>
      </c>
      <c r="J620" s="78" t="str">
        <f>IFERROR(IF(E620="","",VLOOKUP(D620,Saldo!$P$8:$Q$1009,2,FALSE)),"")</f>
        <v/>
      </c>
      <c r="K620" s="76"/>
      <c r="L620" s="74" t="str">
        <f t="shared" si="18"/>
        <v/>
      </c>
    </row>
    <row r="621" spans="1:12" ht="18.95" customHeight="1" x14ac:dyDescent="0.25">
      <c r="A621" s="52"/>
      <c r="C621" s="185"/>
      <c r="D621" s="76"/>
      <c r="E621" s="76" t="str">
        <f>IF(D621="","",IFERROR(VLOOKUP(D621,Cadastro!$C$9:$D$1009,2,FALSE),"NOT FOUND"))</f>
        <v/>
      </c>
      <c r="F621" s="76"/>
      <c r="G621" s="94"/>
      <c r="H621" s="97"/>
      <c r="I621" s="77">
        <f t="shared" si="19"/>
        <v>0</v>
      </c>
      <c r="J621" s="78" t="str">
        <f>IFERROR(IF(E621="","",VLOOKUP(D621,Saldo!$P$8:$Q$1009,2,FALSE)),"")</f>
        <v/>
      </c>
      <c r="K621" s="76"/>
      <c r="L621" s="74" t="str">
        <f t="shared" si="18"/>
        <v/>
      </c>
    </row>
    <row r="622" spans="1:12" ht="18.95" customHeight="1" x14ac:dyDescent="0.25">
      <c r="A622" s="52"/>
      <c r="C622" s="185"/>
      <c r="D622" s="76"/>
      <c r="E622" s="76" t="str">
        <f>IF(D622="","",IFERROR(VLOOKUP(D622,Cadastro!$C$9:$D$1009,2,FALSE),"NOT FOUND"))</f>
        <v/>
      </c>
      <c r="F622" s="76"/>
      <c r="G622" s="94"/>
      <c r="H622" s="97"/>
      <c r="I622" s="77">
        <f t="shared" si="19"/>
        <v>0</v>
      </c>
      <c r="J622" s="78" t="str">
        <f>IFERROR(IF(E622="","",VLOOKUP(D622,Saldo!$P$8:$Q$1009,2,FALSE)),"")</f>
        <v/>
      </c>
      <c r="K622" s="76"/>
      <c r="L622" s="74" t="str">
        <f t="shared" si="18"/>
        <v/>
      </c>
    </row>
    <row r="623" spans="1:12" ht="18.95" customHeight="1" x14ac:dyDescent="0.25">
      <c r="A623" s="52"/>
      <c r="C623" s="185"/>
      <c r="D623" s="76"/>
      <c r="E623" s="76" t="str">
        <f>IF(D623="","",IFERROR(VLOOKUP(D623,Cadastro!$C$9:$D$1009,2,FALSE),"NOT FOUND"))</f>
        <v/>
      </c>
      <c r="F623" s="76"/>
      <c r="G623" s="94"/>
      <c r="H623" s="97"/>
      <c r="I623" s="77">
        <f t="shared" si="19"/>
        <v>0</v>
      </c>
      <c r="J623" s="78" t="str">
        <f>IFERROR(IF(E623="","",VLOOKUP(D623,Saldo!$P$8:$Q$1009,2,FALSE)),"")</f>
        <v/>
      </c>
      <c r="K623" s="76"/>
      <c r="L623" s="74" t="str">
        <f t="shared" si="18"/>
        <v/>
      </c>
    </row>
    <row r="624" spans="1:12" ht="18.95" customHeight="1" x14ac:dyDescent="0.25">
      <c r="A624" s="52"/>
      <c r="C624" s="185"/>
      <c r="D624" s="76"/>
      <c r="E624" s="76" t="str">
        <f>IF(D624="","",IFERROR(VLOOKUP(D624,Cadastro!$C$9:$D$1009,2,FALSE),"NOT FOUND"))</f>
        <v/>
      </c>
      <c r="F624" s="76"/>
      <c r="G624" s="94"/>
      <c r="H624" s="97"/>
      <c r="I624" s="77">
        <f t="shared" si="19"/>
        <v>0</v>
      </c>
      <c r="J624" s="78" t="str">
        <f>IFERROR(IF(E624="","",VLOOKUP(D624,Saldo!$P$8:$Q$1009,2,FALSE)),"")</f>
        <v/>
      </c>
      <c r="K624" s="76"/>
      <c r="L624" s="74" t="str">
        <f t="shared" si="18"/>
        <v/>
      </c>
    </row>
    <row r="625" spans="1:12" ht="18.95" customHeight="1" x14ac:dyDescent="0.25">
      <c r="A625" s="52"/>
      <c r="C625" s="185"/>
      <c r="D625" s="76"/>
      <c r="E625" s="76" t="str">
        <f>IF(D625="","",IFERROR(VLOOKUP(D625,Cadastro!$C$9:$D$1009,2,FALSE),"NOT FOUND"))</f>
        <v/>
      </c>
      <c r="F625" s="76"/>
      <c r="G625" s="94"/>
      <c r="H625" s="97"/>
      <c r="I625" s="77">
        <f t="shared" si="19"/>
        <v>0</v>
      </c>
      <c r="J625" s="78" t="str">
        <f>IFERROR(IF(E625="","",VLOOKUP(D625,Saldo!$P$8:$Q$1009,2,FALSE)),"")</f>
        <v/>
      </c>
      <c r="K625" s="76"/>
      <c r="L625" s="74" t="str">
        <f t="shared" si="18"/>
        <v/>
      </c>
    </row>
    <row r="626" spans="1:12" ht="18.95" customHeight="1" x14ac:dyDescent="0.25">
      <c r="A626" s="52"/>
      <c r="C626" s="185"/>
      <c r="D626" s="76"/>
      <c r="E626" s="76" t="str">
        <f>IF(D626="","",IFERROR(VLOOKUP(D626,Cadastro!$C$9:$D$1009,2,FALSE),"NOT FOUND"))</f>
        <v/>
      </c>
      <c r="F626" s="76"/>
      <c r="G626" s="94"/>
      <c r="H626" s="97"/>
      <c r="I626" s="77">
        <f t="shared" si="19"/>
        <v>0</v>
      </c>
      <c r="J626" s="78" t="str">
        <f>IFERROR(IF(E626="","",VLOOKUP(D626,Saldo!$P$8:$Q$1009,2,FALSE)),"")</f>
        <v/>
      </c>
      <c r="K626" s="76"/>
      <c r="L626" s="74" t="str">
        <f t="shared" si="18"/>
        <v/>
      </c>
    </row>
    <row r="627" spans="1:12" ht="18.95" customHeight="1" x14ac:dyDescent="0.25">
      <c r="A627" s="52"/>
      <c r="C627" s="185"/>
      <c r="D627" s="76"/>
      <c r="E627" s="76" t="str">
        <f>IF(D627="","",IFERROR(VLOOKUP(D627,Cadastro!$C$9:$D$1009,2,FALSE),"NOT FOUND"))</f>
        <v/>
      </c>
      <c r="F627" s="76"/>
      <c r="G627" s="94"/>
      <c r="H627" s="97"/>
      <c r="I627" s="77">
        <f t="shared" si="19"/>
        <v>0</v>
      </c>
      <c r="J627" s="78" t="str">
        <f>IFERROR(IF(E627="","",VLOOKUP(D627,Saldo!$P$8:$Q$1009,2,FALSE)),"")</f>
        <v/>
      </c>
      <c r="K627" s="76"/>
      <c r="L627" s="74" t="str">
        <f t="shared" si="18"/>
        <v/>
      </c>
    </row>
    <row r="628" spans="1:12" ht="18.95" customHeight="1" x14ac:dyDescent="0.25">
      <c r="A628" s="52"/>
      <c r="C628" s="185"/>
      <c r="D628" s="76"/>
      <c r="E628" s="76" t="str">
        <f>IF(D628="","",IFERROR(VLOOKUP(D628,Cadastro!$C$9:$D$1009,2,FALSE),"NOT FOUND"))</f>
        <v/>
      </c>
      <c r="F628" s="76"/>
      <c r="G628" s="94"/>
      <c r="H628" s="97"/>
      <c r="I628" s="77">
        <f t="shared" si="19"/>
        <v>0</v>
      </c>
      <c r="J628" s="78" t="str">
        <f>IFERROR(IF(E628="","",VLOOKUP(D628,Saldo!$P$8:$Q$1009,2,FALSE)),"")</f>
        <v/>
      </c>
      <c r="K628" s="76"/>
      <c r="L628" s="74" t="str">
        <f t="shared" si="18"/>
        <v/>
      </c>
    </row>
    <row r="629" spans="1:12" ht="18.95" customHeight="1" x14ac:dyDescent="0.25">
      <c r="A629" s="52"/>
      <c r="C629" s="185"/>
      <c r="D629" s="76"/>
      <c r="E629" s="76" t="str">
        <f>IF(D629="","",IFERROR(VLOOKUP(D629,Cadastro!$C$9:$D$1009,2,FALSE),"NOT FOUND"))</f>
        <v/>
      </c>
      <c r="F629" s="76"/>
      <c r="G629" s="94"/>
      <c r="H629" s="97"/>
      <c r="I629" s="77">
        <f t="shared" si="19"/>
        <v>0</v>
      </c>
      <c r="J629" s="78" t="str">
        <f>IFERROR(IF(E629="","",VLOOKUP(D629,Saldo!$P$8:$Q$1009,2,FALSE)),"")</f>
        <v/>
      </c>
      <c r="K629" s="76"/>
      <c r="L629" s="74" t="str">
        <f t="shared" si="18"/>
        <v/>
      </c>
    </row>
    <row r="630" spans="1:12" ht="18.95" customHeight="1" x14ac:dyDescent="0.25">
      <c r="A630" s="52"/>
      <c r="C630" s="185"/>
      <c r="D630" s="76"/>
      <c r="E630" s="76" t="str">
        <f>IF(D630="","",IFERROR(VLOOKUP(D630,Cadastro!$C$9:$D$1009,2,FALSE),"NOT FOUND"))</f>
        <v/>
      </c>
      <c r="F630" s="76"/>
      <c r="G630" s="94"/>
      <c r="H630" s="97"/>
      <c r="I630" s="77">
        <f t="shared" si="19"/>
        <v>0</v>
      </c>
      <c r="J630" s="78" t="str">
        <f>IFERROR(IF(E630="","",VLOOKUP(D630,Saldo!$P$8:$Q$1009,2,FALSE)),"")</f>
        <v/>
      </c>
      <c r="K630" s="76"/>
      <c r="L630" s="74" t="str">
        <f t="shared" si="18"/>
        <v/>
      </c>
    </row>
    <row r="631" spans="1:12" ht="18.95" customHeight="1" x14ac:dyDescent="0.25">
      <c r="A631" s="52"/>
      <c r="C631" s="185"/>
      <c r="D631" s="76"/>
      <c r="E631" s="76" t="str">
        <f>IF(D631="","",IFERROR(VLOOKUP(D631,Cadastro!$C$9:$D$1009,2,FALSE),"NOT FOUND"))</f>
        <v/>
      </c>
      <c r="F631" s="76"/>
      <c r="G631" s="94"/>
      <c r="H631" s="97"/>
      <c r="I631" s="77">
        <f t="shared" si="19"/>
        <v>0</v>
      </c>
      <c r="J631" s="78" t="str">
        <f>IFERROR(IF(E631="","",VLOOKUP(D631,Saldo!$P$8:$Q$1009,2,FALSE)),"")</f>
        <v/>
      </c>
      <c r="K631" s="76"/>
      <c r="L631" s="74" t="str">
        <f t="shared" si="18"/>
        <v/>
      </c>
    </row>
    <row r="632" spans="1:12" ht="18.95" customHeight="1" x14ac:dyDescent="0.25">
      <c r="A632" s="52"/>
      <c r="C632" s="185"/>
      <c r="D632" s="76"/>
      <c r="E632" s="76" t="str">
        <f>IF(D632="","",IFERROR(VLOOKUP(D632,Cadastro!$C$9:$D$1009,2,FALSE),"NOT FOUND"))</f>
        <v/>
      </c>
      <c r="F632" s="76"/>
      <c r="G632" s="94"/>
      <c r="H632" s="97"/>
      <c r="I632" s="77">
        <f t="shared" si="19"/>
        <v>0</v>
      </c>
      <c r="J632" s="78" t="str">
        <f>IFERROR(IF(E632="","",VLOOKUP(D632,Saldo!$P$8:$Q$1009,2,FALSE)),"")</f>
        <v/>
      </c>
      <c r="K632" s="76"/>
      <c r="L632" s="74" t="str">
        <f t="shared" si="18"/>
        <v/>
      </c>
    </row>
    <row r="633" spans="1:12" ht="18.95" customHeight="1" x14ac:dyDescent="0.25">
      <c r="A633" s="52"/>
      <c r="C633" s="185"/>
      <c r="D633" s="76"/>
      <c r="E633" s="76" t="str">
        <f>IF(D633="","",IFERROR(VLOOKUP(D633,Cadastro!$C$9:$D$1009,2,FALSE),"NOT FOUND"))</f>
        <v/>
      </c>
      <c r="F633" s="76"/>
      <c r="G633" s="94"/>
      <c r="H633" s="97"/>
      <c r="I633" s="77">
        <f t="shared" si="19"/>
        <v>0</v>
      </c>
      <c r="J633" s="78" t="str">
        <f>IFERROR(IF(E633="","",VLOOKUP(D633,Saldo!$P$8:$Q$1009,2,FALSE)),"")</f>
        <v/>
      </c>
      <c r="K633" s="76"/>
      <c r="L633" s="74" t="str">
        <f t="shared" si="18"/>
        <v/>
      </c>
    </row>
    <row r="634" spans="1:12" ht="18.95" customHeight="1" x14ac:dyDescent="0.25">
      <c r="A634" s="52"/>
      <c r="C634" s="185"/>
      <c r="D634" s="76"/>
      <c r="E634" s="76" t="str">
        <f>IF(D634="","",IFERROR(VLOOKUP(D634,Cadastro!$C$9:$D$1009,2,FALSE),"NOT FOUND"))</f>
        <v/>
      </c>
      <c r="F634" s="76"/>
      <c r="G634" s="94"/>
      <c r="H634" s="97"/>
      <c r="I634" s="77">
        <f t="shared" si="19"/>
        <v>0</v>
      </c>
      <c r="J634" s="78" t="str">
        <f>IFERROR(IF(E634="","",VLOOKUP(D634,Saldo!$P$8:$Q$1009,2,FALSE)),"")</f>
        <v/>
      </c>
      <c r="K634" s="76"/>
      <c r="L634" s="74" t="str">
        <f t="shared" si="18"/>
        <v/>
      </c>
    </row>
    <row r="635" spans="1:12" ht="18.95" customHeight="1" x14ac:dyDescent="0.25">
      <c r="A635" s="52"/>
      <c r="C635" s="185"/>
      <c r="D635" s="76"/>
      <c r="E635" s="76" t="str">
        <f>IF(D635="","",IFERROR(VLOOKUP(D635,Cadastro!$C$9:$D$1009,2,FALSE),"NOT FOUND"))</f>
        <v/>
      </c>
      <c r="F635" s="76"/>
      <c r="G635" s="94"/>
      <c r="H635" s="97"/>
      <c r="I635" s="77">
        <f t="shared" si="19"/>
        <v>0</v>
      </c>
      <c r="J635" s="78" t="str">
        <f>IFERROR(IF(E635="","",VLOOKUP(D635,Saldo!$P$8:$Q$1009,2,FALSE)),"")</f>
        <v/>
      </c>
      <c r="K635" s="76"/>
      <c r="L635" s="74" t="str">
        <f t="shared" si="18"/>
        <v/>
      </c>
    </row>
    <row r="636" spans="1:12" ht="18.95" customHeight="1" x14ac:dyDescent="0.25">
      <c r="A636" s="52"/>
      <c r="C636" s="185"/>
      <c r="D636" s="76"/>
      <c r="E636" s="76" t="str">
        <f>IF(D636="","",IFERROR(VLOOKUP(D636,Cadastro!$C$9:$D$1009,2,FALSE),"NOT FOUND"))</f>
        <v/>
      </c>
      <c r="F636" s="76"/>
      <c r="G636" s="94"/>
      <c r="H636" s="97"/>
      <c r="I636" s="77">
        <f t="shared" si="19"/>
        <v>0</v>
      </c>
      <c r="J636" s="78" t="str">
        <f>IFERROR(IF(E636="","",VLOOKUP(D636,Saldo!$P$8:$Q$1009,2,FALSE)),"")</f>
        <v/>
      </c>
      <c r="K636" s="76"/>
      <c r="L636" s="74" t="str">
        <f t="shared" si="18"/>
        <v/>
      </c>
    </row>
    <row r="637" spans="1:12" ht="18.95" customHeight="1" x14ac:dyDescent="0.25">
      <c r="A637" s="52"/>
      <c r="C637" s="185"/>
      <c r="D637" s="76"/>
      <c r="E637" s="76" t="str">
        <f>IF(D637="","",IFERROR(VLOOKUP(D637,Cadastro!$C$9:$D$1009,2,FALSE),"NOT FOUND"))</f>
        <v/>
      </c>
      <c r="F637" s="76"/>
      <c r="G637" s="94"/>
      <c r="H637" s="97"/>
      <c r="I637" s="77">
        <f t="shared" si="19"/>
        <v>0</v>
      </c>
      <c r="J637" s="78" t="str">
        <f>IFERROR(IF(E637="","",VLOOKUP(D637,Saldo!$P$8:$Q$1009,2,FALSE)),"")</f>
        <v/>
      </c>
      <c r="K637" s="76"/>
      <c r="L637" s="74" t="str">
        <f t="shared" si="18"/>
        <v/>
      </c>
    </row>
    <row r="638" spans="1:12" ht="18.95" customHeight="1" x14ac:dyDescent="0.25">
      <c r="A638" s="52"/>
      <c r="C638" s="185"/>
      <c r="D638" s="76"/>
      <c r="E638" s="76" t="str">
        <f>IF(D638="","",IFERROR(VLOOKUP(D638,Cadastro!$C$9:$D$1009,2,FALSE),"NOT FOUND"))</f>
        <v/>
      </c>
      <c r="F638" s="76"/>
      <c r="G638" s="94"/>
      <c r="H638" s="97"/>
      <c r="I638" s="77">
        <f t="shared" si="19"/>
        <v>0</v>
      </c>
      <c r="J638" s="78" t="str">
        <f>IFERROR(IF(E638="","",VLOOKUP(D638,Saldo!$P$8:$Q$1009,2,FALSE)),"")</f>
        <v/>
      </c>
      <c r="K638" s="76"/>
      <c r="L638" s="74" t="str">
        <f t="shared" si="18"/>
        <v/>
      </c>
    </row>
    <row r="639" spans="1:12" ht="18.95" customHeight="1" x14ac:dyDescent="0.25">
      <c r="A639" s="52"/>
      <c r="C639" s="185"/>
      <c r="D639" s="76"/>
      <c r="E639" s="76" t="str">
        <f>IF(D639="","",IFERROR(VLOOKUP(D639,Cadastro!$C$9:$D$1009,2,FALSE),"NOT FOUND"))</f>
        <v/>
      </c>
      <c r="F639" s="76"/>
      <c r="G639" s="94"/>
      <c r="H639" s="97"/>
      <c r="I639" s="77">
        <f t="shared" si="19"/>
        <v>0</v>
      </c>
      <c r="J639" s="78" t="str">
        <f>IFERROR(IF(E639="","",VLOOKUP(D639,Saldo!$P$8:$Q$1009,2,FALSE)),"")</f>
        <v/>
      </c>
      <c r="K639" s="76"/>
      <c r="L639" s="74" t="str">
        <f t="shared" si="18"/>
        <v/>
      </c>
    </row>
    <row r="640" spans="1:12" ht="18.95" customHeight="1" x14ac:dyDescent="0.25">
      <c r="A640" s="52"/>
      <c r="C640" s="185"/>
      <c r="D640" s="76"/>
      <c r="E640" s="76" t="str">
        <f>IF(D640="","",IFERROR(VLOOKUP(D640,Cadastro!$C$9:$D$1009,2,FALSE),"NOT FOUND"))</f>
        <v/>
      </c>
      <c r="F640" s="76"/>
      <c r="G640" s="94"/>
      <c r="H640" s="97"/>
      <c r="I640" s="77">
        <f t="shared" si="19"/>
        <v>0</v>
      </c>
      <c r="J640" s="78" t="str">
        <f>IFERROR(IF(E640="","",VLOOKUP(D640,Saldo!$P$8:$Q$1009,2,FALSE)),"")</f>
        <v/>
      </c>
      <c r="K640" s="76"/>
      <c r="L640" s="74" t="str">
        <f t="shared" si="18"/>
        <v/>
      </c>
    </row>
    <row r="641" spans="1:12" ht="18.95" customHeight="1" x14ac:dyDescent="0.25">
      <c r="A641" s="52"/>
      <c r="C641" s="185"/>
      <c r="D641" s="76"/>
      <c r="E641" s="76" t="str">
        <f>IF(D641="","",IFERROR(VLOOKUP(D641,Cadastro!$C$9:$D$1009,2,FALSE),"NOT FOUND"))</f>
        <v/>
      </c>
      <c r="F641" s="76"/>
      <c r="G641" s="94"/>
      <c r="H641" s="97"/>
      <c r="I641" s="77">
        <f t="shared" si="19"/>
        <v>0</v>
      </c>
      <c r="J641" s="78" t="str">
        <f>IFERROR(IF(E641="","",VLOOKUP(D641,Saldo!$P$8:$Q$1009,2,FALSE)),"")</f>
        <v/>
      </c>
      <c r="K641" s="76"/>
      <c r="L641" s="74" t="str">
        <f t="shared" si="18"/>
        <v/>
      </c>
    </row>
    <row r="642" spans="1:12" ht="18.95" customHeight="1" x14ac:dyDescent="0.25">
      <c r="A642" s="52"/>
      <c r="C642" s="185"/>
      <c r="D642" s="76"/>
      <c r="E642" s="76" t="str">
        <f>IF(D642="","",IFERROR(VLOOKUP(D642,Cadastro!$C$9:$D$1009,2,FALSE),"NOT FOUND"))</f>
        <v/>
      </c>
      <c r="F642" s="76"/>
      <c r="G642" s="94"/>
      <c r="H642" s="97"/>
      <c r="I642" s="77">
        <f t="shared" si="19"/>
        <v>0</v>
      </c>
      <c r="J642" s="78" t="str">
        <f>IFERROR(IF(E642="","",VLOOKUP(D642,Saldo!$P$8:$Q$1009,2,FALSE)),"")</f>
        <v/>
      </c>
      <c r="K642" s="76"/>
      <c r="L642" s="74" t="str">
        <f t="shared" si="18"/>
        <v/>
      </c>
    </row>
    <row r="643" spans="1:12" ht="18.95" customHeight="1" x14ac:dyDescent="0.25">
      <c r="A643" s="52"/>
      <c r="C643" s="185"/>
      <c r="D643" s="76"/>
      <c r="E643" s="76" t="str">
        <f>IF(D643="","",IFERROR(VLOOKUP(D643,Cadastro!$C$9:$D$1009,2,FALSE),"NOT FOUND"))</f>
        <v/>
      </c>
      <c r="F643" s="76"/>
      <c r="G643" s="94"/>
      <c r="H643" s="97"/>
      <c r="I643" s="77">
        <f t="shared" si="19"/>
        <v>0</v>
      </c>
      <c r="J643" s="78" t="str">
        <f>IFERROR(IF(E643="","",VLOOKUP(D643,Saldo!$P$8:$Q$1009,2,FALSE)),"")</f>
        <v/>
      </c>
      <c r="K643" s="76"/>
      <c r="L643" s="74" t="str">
        <f t="shared" si="18"/>
        <v/>
      </c>
    </row>
    <row r="644" spans="1:12" ht="18.95" customHeight="1" x14ac:dyDescent="0.25">
      <c r="A644" s="52"/>
      <c r="C644" s="185"/>
      <c r="D644" s="76"/>
      <c r="E644" s="76" t="str">
        <f>IF(D644="","",IFERROR(VLOOKUP(D644,Cadastro!$C$9:$D$1009,2,FALSE),"NOT FOUND"))</f>
        <v/>
      </c>
      <c r="F644" s="76"/>
      <c r="G644" s="94"/>
      <c r="H644" s="97"/>
      <c r="I644" s="77">
        <f t="shared" si="19"/>
        <v>0</v>
      </c>
      <c r="J644" s="78" t="str">
        <f>IFERROR(IF(E644="","",VLOOKUP(D644,Saldo!$P$8:$Q$1009,2,FALSE)),"")</f>
        <v/>
      </c>
      <c r="K644" s="76"/>
      <c r="L644" s="74" t="str">
        <f t="shared" si="18"/>
        <v/>
      </c>
    </row>
    <row r="645" spans="1:12" ht="18.95" customHeight="1" x14ac:dyDescent="0.25">
      <c r="A645" s="52"/>
      <c r="C645" s="185"/>
      <c r="D645" s="76"/>
      <c r="E645" s="76" t="str">
        <f>IF(D645="","",IFERROR(VLOOKUP(D645,Cadastro!$C$9:$D$1009,2,FALSE),"NOT FOUND"))</f>
        <v/>
      </c>
      <c r="F645" s="76"/>
      <c r="G645" s="94"/>
      <c r="H645" s="97"/>
      <c r="I645" s="77">
        <f t="shared" si="19"/>
        <v>0</v>
      </c>
      <c r="J645" s="78" t="str">
        <f>IFERROR(IF(E645="","",VLOOKUP(D645,Saldo!$P$8:$Q$1009,2,FALSE)),"")</f>
        <v/>
      </c>
      <c r="K645" s="76"/>
      <c r="L645" s="74" t="str">
        <f t="shared" si="18"/>
        <v/>
      </c>
    </row>
    <row r="646" spans="1:12" ht="18.95" customHeight="1" x14ac:dyDescent="0.25">
      <c r="A646" s="52"/>
      <c r="C646" s="185"/>
      <c r="D646" s="76"/>
      <c r="E646" s="76" t="str">
        <f>IF(D646="","",IFERROR(VLOOKUP(D646,Cadastro!$C$9:$D$1009,2,FALSE),"NOT FOUND"))</f>
        <v/>
      </c>
      <c r="F646" s="76"/>
      <c r="G646" s="94"/>
      <c r="H646" s="97"/>
      <c r="I646" s="77">
        <f t="shared" si="19"/>
        <v>0</v>
      </c>
      <c r="J646" s="78" t="str">
        <f>IFERROR(IF(E646="","",VLOOKUP(D646,Saldo!$P$8:$Q$1009,2,FALSE)),"")</f>
        <v/>
      </c>
      <c r="K646" s="76"/>
      <c r="L646" s="74" t="str">
        <f t="shared" si="18"/>
        <v/>
      </c>
    </row>
    <row r="647" spans="1:12" ht="18.95" customHeight="1" x14ac:dyDescent="0.25">
      <c r="A647" s="52"/>
      <c r="C647" s="185"/>
      <c r="D647" s="76"/>
      <c r="E647" s="76" t="str">
        <f>IF(D647="","",IFERROR(VLOOKUP(D647,Cadastro!$C$9:$D$1009,2,FALSE),"NOT FOUND"))</f>
        <v/>
      </c>
      <c r="F647" s="76"/>
      <c r="G647" s="94"/>
      <c r="H647" s="97"/>
      <c r="I647" s="77">
        <f t="shared" si="19"/>
        <v>0</v>
      </c>
      <c r="J647" s="78" t="str">
        <f>IFERROR(IF(E647="","",VLOOKUP(D647,Saldo!$P$8:$Q$1009,2,FALSE)),"")</f>
        <v/>
      </c>
      <c r="K647" s="76"/>
      <c r="L647" s="74" t="str">
        <f t="shared" si="18"/>
        <v/>
      </c>
    </row>
    <row r="648" spans="1:12" ht="18.95" customHeight="1" x14ac:dyDescent="0.25">
      <c r="A648" s="52"/>
      <c r="C648" s="185"/>
      <c r="D648" s="76"/>
      <c r="E648" s="76" t="str">
        <f>IF(D648="","",IFERROR(VLOOKUP(D648,Cadastro!$C$9:$D$1009,2,FALSE),"NOT FOUND"))</f>
        <v/>
      </c>
      <c r="F648" s="76"/>
      <c r="G648" s="94"/>
      <c r="H648" s="97"/>
      <c r="I648" s="77">
        <f t="shared" si="19"/>
        <v>0</v>
      </c>
      <c r="J648" s="78" t="str">
        <f>IFERROR(IF(E648="","",VLOOKUP(D648,Saldo!$P$8:$Q$1009,2,FALSE)),"")</f>
        <v/>
      </c>
      <c r="K648" s="76"/>
      <c r="L648" s="74" t="str">
        <f t="shared" si="18"/>
        <v/>
      </c>
    </row>
    <row r="649" spans="1:12" ht="18.95" customHeight="1" x14ac:dyDescent="0.25">
      <c r="A649" s="52"/>
      <c r="C649" s="185"/>
      <c r="D649" s="76"/>
      <c r="E649" s="76" t="str">
        <f>IF(D649="","",IFERROR(VLOOKUP(D649,Cadastro!$C$9:$D$1009,2,FALSE),"NOT FOUND"))</f>
        <v/>
      </c>
      <c r="F649" s="76"/>
      <c r="G649" s="94"/>
      <c r="H649" s="97"/>
      <c r="I649" s="77">
        <f t="shared" si="19"/>
        <v>0</v>
      </c>
      <c r="J649" s="78" t="str">
        <f>IFERROR(IF(E649="","",VLOOKUP(D649,Saldo!$P$8:$Q$1009,2,FALSE)),"")</f>
        <v/>
      </c>
      <c r="K649" s="76"/>
      <c r="L649" s="74" t="str">
        <f t="shared" ref="L649:L712" si="20">IF(C649="","",MONTH(C649))</f>
        <v/>
      </c>
    </row>
    <row r="650" spans="1:12" ht="18.95" customHeight="1" x14ac:dyDescent="0.25">
      <c r="A650" s="52"/>
      <c r="C650" s="185"/>
      <c r="D650" s="76"/>
      <c r="E650" s="76" t="str">
        <f>IF(D650="","",IFERROR(VLOOKUP(D650,Cadastro!$C$9:$D$1009,2,FALSE),"NOT FOUND"))</f>
        <v/>
      </c>
      <c r="F650" s="76"/>
      <c r="G650" s="94"/>
      <c r="H650" s="97"/>
      <c r="I650" s="77">
        <f t="shared" ref="I650:I713" si="21">IFERROR(G650*H650,"Check if QTY and Value are both valid")</f>
        <v>0</v>
      </c>
      <c r="J650" s="78" t="str">
        <f>IFERROR(IF(E650="","",VLOOKUP(D650,Saldo!$P$8:$Q$1009,2,FALSE)),"")</f>
        <v/>
      </c>
      <c r="K650" s="76"/>
      <c r="L650" s="74" t="str">
        <f t="shared" si="20"/>
        <v/>
      </c>
    </row>
    <row r="651" spans="1:12" ht="18.95" customHeight="1" x14ac:dyDescent="0.25">
      <c r="A651" s="52"/>
      <c r="C651" s="185"/>
      <c r="D651" s="76"/>
      <c r="E651" s="76" t="str">
        <f>IF(D651="","",IFERROR(VLOOKUP(D651,Cadastro!$C$9:$D$1009,2,FALSE),"NOT FOUND"))</f>
        <v/>
      </c>
      <c r="F651" s="76"/>
      <c r="G651" s="94"/>
      <c r="H651" s="97"/>
      <c r="I651" s="77">
        <f t="shared" si="21"/>
        <v>0</v>
      </c>
      <c r="J651" s="78" t="str">
        <f>IFERROR(IF(E651="","",VLOOKUP(D651,Saldo!$P$8:$Q$1009,2,FALSE)),"")</f>
        <v/>
      </c>
      <c r="K651" s="76"/>
      <c r="L651" s="74" t="str">
        <f t="shared" si="20"/>
        <v/>
      </c>
    </row>
    <row r="652" spans="1:12" ht="18.95" customHeight="1" x14ac:dyDescent="0.25">
      <c r="A652" s="52"/>
      <c r="C652" s="185"/>
      <c r="D652" s="76"/>
      <c r="E652" s="76" t="str">
        <f>IF(D652="","",IFERROR(VLOOKUP(D652,Cadastro!$C$9:$D$1009,2,FALSE),"NOT FOUND"))</f>
        <v/>
      </c>
      <c r="F652" s="76"/>
      <c r="G652" s="94"/>
      <c r="H652" s="97"/>
      <c r="I652" s="77">
        <f t="shared" si="21"/>
        <v>0</v>
      </c>
      <c r="J652" s="78" t="str">
        <f>IFERROR(IF(E652="","",VLOOKUP(D652,Saldo!$P$8:$Q$1009,2,FALSE)),"")</f>
        <v/>
      </c>
      <c r="K652" s="76"/>
      <c r="L652" s="74" t="str">
        <f t="shared" si="20"/>
        <v/>
      </c>
    </row>
    <row r="653" spans="1:12" ht="18.95" customHeight="1" x14ac:dyDescent="0.25">
      <c r="A653" s="52"/>
      <c r="C653" s="185"/>
      <c r="D653" s="76"/>
      <c r="E653" s="76" t="str">
        <f>IF(D653="","",IFERROR(VLOOKUP(D653,Cadastro!$C$9:$D$1009,2,FALSE),"NOT FOUND"))</f>
        <v/>
      </c>
      <c r="F653" s="76"/>
      <c r="G653" s="94"/>
      <c r="H653" s="97"/>
      <c r="I653" s="77">
        <f t="shared" si="21"/>
        <v>0</v>
      </c>
      <c r="J653" s="78" t="str">
        <f>IFERROR(IF(E653="","",VLOOKUP(D653,Saldo!$P$8:$Q$1009,2,FALSE)),"")</f>
        <v/>
      </c>
      <c r="K653" s="76"/>
      <c r="L653" s="74" t="str">
        <f t="shared" si="20"/>
        <v/>
      </c>
    </row>
    <row r="654" spans="1:12" ht="18.95" customHeight="1" x14ac:dyDescent="0.25">
      <c r="A654" s="52"/>
      <c r="C654" s="185"/>
      <c r="D654" s="76"/>
      <c r="E654" s="76" t="str">
        <f>IF(D654="","",IFERROR(VLOOKUP(D654,Cadastro!$C$9:$D$1009,2,FALSE),"NOT FOUND"))</f>
        <v/>
      </c>
      <c r="F654" s="76"/>
      <c r="G654" s="94"/>
      <c r="H654" s="97"/>
      <c r="I654" s="77">
        <f t="shared" si="21"/>
        <v>0</v>
      </c>
      <c r="J654" s="78" t="str">
        <f>IFERROR(IF(E654="","",VLOOKUP(D654,Saldo!$P$8:$Q$1009,2,FALSE)),"")</f>
        <v/>
      </c>
      <c r="K654" s="76"/>
      <c r="L654" s="74" t="str">
        <f t="shared" si="20"/>
        <v/>
      </c>
    </row>
    <row r="655" spans="1:12" ht="18.95" customHeight="1" x14ac:dyDescent="0.25">
      <c r="A655" s="52"/>
      <c r="C655" s="185"/>
      <c r="D655" s="76"/>
      <c r="E655" s="76" t="str">
        <f>IF(D655="","",IFERROR(VLOOKUP(D655,Cadastro!$C$9:$D$1009,2,FALSE),"NOT FOUND"))</f>
        <v/>
      </c>
      <c r="F655" s="76"/>
      <c r="G655" s="94"/>
      <c r="H655" s="97"/>
      <c r="I655" s="77">
        <f t="shared" si="21"/>
        <v>0</v>
      </c>
      <c r="J655" s="78" t="str">
        <f>IFERROR(IF(E655="","",VLOOKUP(D655,Saldo!$P$8:$Q$1009,2,FALSE)),"")</f>
        <v/>
      </c>
      <c r="K655" s="76"/>
      <c r="L655" s="74" t="str">
        <f t="shared" si="20"/>
        <v/>
      </c>
    </row>
    <row r="656" spans="1:12" ht="18.95" customHeight="1" x14ac:dyDescent="0.25">
      <c r="A656" s="52"/>
      <c r="C656" s="185"/>
      <c r="D656" s="76"/>
      <c r="E656" s="76" t="str">
        <f>IF(D656="","",IFERROR(VLOOKUP(D656,Cadastro!$C$9:$D$1009,2,FALSE),"NOT FOUND"))</f>
        <v/>
      </c>
      <c r="F656" s="76"/>
      <c r="G656" s="94"/>
      <c r="H656" s="97"/>
      <c r="I656" s="77">
        <f t="shared" si="21"/>
        <v>0</v>
      </c>
      <c r="J656" s="78" t="str">
        <f>IFERROR(IF(E656="","",VLOOKUP(D656,Saldo!$P$8:$Q$1009,2,FALSE)),"")</f>
        <v/>
      </c>
      <c r="K656" s="76"/>
      <c r="L656" s="74" t="str">
        <f t="shared" si="20"/>
        <v/>
      </c>
    </row>
    <row r="657" spans="1:12" ht="18.95" customHeight="1" x14ac:dyDescent="0.25">
      <c r="A657" s="52"/>
      <c r="C657" s="185"/>
      <c r="D657" s="76"/>
      <c r="E657" s="76" t="str">
        <f>IF(D657="","",IFERROR(VLOOKUP(D657,Cadastro!$C$9:$D$1009,2,FALSE),"NOT FOUND"))</f>
        <v/>
      </c>
      <c r="F657" s="76"/>
      <c r="G657" s="94"/>
      <c r="H657" s="97"/>
      <c r="I657" s="77">
        <f t="shared" si="21"/>
        <v>0</v>
      </c>
      <c r="J657" s="78" t="str">
        <f>IFERROR(IF(E657="","",VLOOKUP(D657,Saldo!$P$8:$Q$1009,2,FALSE)),"")</f>
        <v/>
      </c>
      <c r="K657" s="76"/>
      <c r="L657" s="74" t="str">
        <f t="shared" si="20"/>
        <v/>
      </c>
    </row>
    <row r="658" spans="1:12" ht="18.95" customHeight="1" x14ac:dyDescent="0.25">
      <c r="A658" s="52"/>
      <c r="C658" s="185"/>
      <c r="D658" s="76"/>
      <c r="E658" s="76" t="str">
        <f>IF(D658="","",IFERROR(VLOOKUP(D658,Cadastro!$C$9:$D$1009,2,FALSE),"NOT FOUND"))</f>
        <v/>
      </c>
      <c r="F658" s="76"/>
      <c r="G658" s="94"/>
      <c r="H658" s="97"/>
      <c r="I658" s="77">
        <f t="shared" si="21"/>
        <v>0</v>
      </c>
      <c r="J658" s="78" t="str">
        <f>IFERROR(IF(E658="","",VLOOKUP(D658,Saldo!$P$8:$Q$1009,2,FALSE)),"")</f>
        <v/>
      </c>
      <c r="K658" s="76"/>
      <c r="L658" s="74" t="str">
        <f t="shared" si="20"/>
        <v/>
      </c>
    </row>
    <row r="659" spans="1:12" ht="18.95" customHeight="1" x14ac:dyDescent="0.25">
      <c r="A659" s="52"/>
      <c r="C659" s="185"/>
      <c r="D659" s="76"/>
      <c r="E659" s="76" t="str">
        <f>IF(D659="","",IFERROR(VLOOKUP(D659,Cadastro!$C$9:$D$1009,2,FALSE),"NOT FOUND"))</f>
        <v/>
      </c>
      <c r="F659" s="76"/>
      <c r="G659" s="94"/>
      <c r="H659" s="97"/>
      <c r="I659" s="77">
        <f t="shared" si="21"/>
        <v>0</v>
      </c>
      <c r="J659" s="78" t="str">
        <f>IFERROR(IF(E659="","",VLOOKUP(D659,Saldo!$P$8:$Q$1009,2,FALSE)),"")</f>
        <v/>
      </c>
      <c r="K659" s="76"/>
      <c r="L659" s="74" t="str">
        <f t="shared" si="20"/>
        <v/>
      </c>
    </row>
    <row r="660" spans="1:12" ht="18.95" customHeight="1" x14ac:dyDescent="0.25">
      <c r="A660" s="52"/>
      <c r="C660" s="185"/>
      <c r="D660" s="76"/>
      <c r="E660" s="76" t="str">
        <f>IF(D660="","",IFERROR(VLOOKUP(D660,Cadastro!$C$9:$D$1009,2,FALSE),"NOT FOUND"))</f>
        <v/>
      </c>
      <c r="F660" s="76"/>
      <c r="G660" s="94"/>
      <c r="H660" s="97"/>
      <c r="I660" s="77">
        <f t="shared" si="21"/>
        <v>0</v>
      </c>
      <c r="J660" s="78" t="str">
        <f>IFERROR(IF(E660="","",VLOOKUP(D660,Saldo!$P$8:$Q$1009,2,FALSE)),"")</f>
        <v/>
      </c>
      <c r="K660" s="76"/>
      <c r="L660" s="74" t="str">
        <f t="shared" si="20"/>
        <v/>
      </c>
    </row>
    <row r="661" spans="1:12" ht="18.95" customHeight="1" x14ac:dyDescent="0.25">
      <c r="A661" s="52"/>
      <c r="C661" s="185"/>
      <c r="D661" s="76"/>
      <c r="E661" s="76" t="str">
        <f>IF(D661="","",IFERROR(VLOOKUP(D661,Cadastro!$C$9:$D$1009,2,FALSE),"NOT FOUND"))</f>
        <v/>
      </c>
      <c r="F661" s="76"/>
      <c r="G661" s="94"/>
      <c r="H661" s="97"/>
      <c r="I661" s="77">
        <f t="shared" si="21"/>
        <v>0</v>
      </c>
      <c r="J661" s="78" t="str">
        <f>IFERROR(IF(E661="","",VLOOKUP(D661,Saldo!$P$8:$Q$1009,2,FALSE)),"")</f>
        <v/>
      </c>
      <c r="K661" s="76"/>
      <c r="L661" s="74" t="str">
        <f t="shared" si="20"/>
        <v/>
      </c>
    </row>
    <row r="662" spans="1:12" ht="18.95" customHeight="1" x14ac:dyDescent="0.25">
      <c r="A662" s="52"/>
      <c r="C662" s="185"/>
      <c r="D662" s="76"/>
      <c r="E662" s="76" t="str">
        <f>IF(D662="","",IFERROR(VLOOKUP(D662,Cadastro!$C$9:$D$1009,2,FALSE),"NOT FOUND"))</f>
        <v/>
      </c>
      <c r="F662" s="76"/>
      <c r="G662" s="94"/>
      <c r="H662" s="97"/>
      <c r="I662" s="77">
        <f t="shared" si="21"/>
        <v>0</v>
      </c>
      <c r="J662" s="78" t="str">
        <f>IFERROR(IF(E662="","",VLOOKUP(D662,Saldo!$P$8:$Q$1009,2,FALSE)),"")</f>
        <v/>
      </c>
      <c r="K662" s="76"/>
      <c r="L662" s="74" t="str">
        <f t="shared" si="20"/>
        <v/>
      </c>
    </row>
    <row r="663" spans="1:12" ht="18.95" customHeight="1" x14ac:dyDescent="0.25">
      <c r="A663" s="52"/>
      <c r="C663" s="185"/>
      <c r="D663" s="76"/>
      <c r="E663" s="76" t="str">
        <f>IF(D663="","",IFERROR(VLOOKUP(D663,Cadastro!$C$9:$D$1009,2,FALSE),"NOT FOUND"))</f>
        <v/>
      </c>
      <c r="F663" s="76"/>
      <c r="G663" s="94"/>
      <c r="H663" s="97"/>
      <c r="I663" s="77">
        <f t="shared" si="21"/>
        <v>0</v>
      </c>
      <c r="J663" s="78" t="str">
        <f>IFERROR(IF(E663="","",VLOOKUP(D663,Saldo!$P$8:$Q$1009,2,FALSE)),"")</f>
        <v/>
      </c>
      <c r="K663" s="76"/>
      <c r="L663" s="74" t="str">
        <f t="shared" si="20"/>
        <v/>
      </c>
    </row>
    <row r="664" spans="1:12" ht="18.95" customHeight="1" x14ac:dyDescent="0.25">
      <c r="A664" s="52"/>
      <c r="C664" s="185"/>
      <c r="D664" s="76"/>
      <c r="E664" s="76" t="str">
        <f>IF(D664="","",IFERROR(VLOOKUP(D664,Cadastro!$C$9:$D$1009,2,FALSE),"NOT FOUND"))</f>
        <v/>
      </c>
      <c r="F664" s="76"/>
      <c r="G664" s="94"/>
      <c r="H664" s="97"/>
      <c r="I664" s="77">
        <f t="shared" si="21"/>
        <v>0</v>
      </c>
      <c r="J664" s="78" t="str">
        <f>IFERROR(IF(E664="","",VLOOKUP(D664,Saldo!$P$8:$Q$1009,2,FALSE)),"")</f>
        <v/>
      </c>
      <c r="K664" s="76"/>
      <c r="L664" s="74" t="str">
        <f t="shared" si="20"/>
        <v/>
      </c>
    </row>
    <row r="665" spans="1:12" ht="18.95" customHeight="1" x14ac:dyDescent="0.25">
      <c r="A665" s="52"/>
      <c r="C665" s="185"/>
      <c r="D665" s="76"/>
      <c r="E665" s="76" t="str">
        <f>IF(D665="","",IFERROR(VLOOKUP(D665,Cadastro!$C$9:$D$1009,2,FALSE),"NOT FOUND"))</f>
        <v/>
      </c>
      <c r="F665" s="76"/>
      <c r="G665" s="94"/>
      <c r="H665" s="97"/>
      <c r="I665" s="77">
        <f t="shared" si="21"/>
        <v>0</v>
      </c>
      <c r="J665" s="78" t="str">
        <f>IFERROR(IF(E665="","",VLOOKUP(D665,Saldo!$P$8:$Q$1009,2,FALSE)),"")</f>
        <v/>
      </c>
      <c r="K665" s="76"/>
      <c r="L665" s="74" t="str">
        <f t="shared" si="20"/>
        <v/>
      </c>
    </row>
    <row r="666" spans="1:12" ht="18.95" customHeight="1" x14ac:dyDescent="0.25">
      <c r="A666" s="52"/>
      <c r="C666" s="185"/>
      <c r="D666" s="76"/>
      <c r="E666" s="76" t="str">
        <f>IF(D666="","",IFERROR(VLOOKUP(D666,Cadastro!$C$9:$D$1009,2,FALSE),"NOT FOUND"))</f>
        <v/>
      </c>
      <c r="F666" s="76"/>
      <c r="G666" s="94"/>
      <c r="H666" s="97"/>
      <c r="I666" s="77">
        <f t="shared" si="21"/>
        <v>0</v>
      </c>
      <c r="J666" s="78" t="str">
        <f>IFERROR(IF(E666="","",VLOOKUP(D666,Saldo!$P$8:$Q$1009,2,FALSE)),"")</f>
        <v/>
      </c>
      <c r="K666" s="76"/>
      <c r="L666" s="74" t="str">
        <f t="shared" si="20"/>
        <v/>
      </c>
    </row>
    <row r="667" spans="1:12" ht="18.95" customHeight="1" x14ac:dyDescent="0.25">
      <c r="A667" s="52"/>
      <c r="C667" s="185"/>
      <c r="D667" s="76"/>
      <c r="E667" s="76" t="str">
        <f>IF(D667="","",IFERROR(VLOOKUP(D667,Cadastro!$C$9:$D$1009,2,FALSE),"NOT FOUND"))</f>
        <v/>
      </c>
      <c r="F667" s="76"/>
      <c r="G667" s="94"/>
      <c r="H667" s="97"/>
      <c r="I667" s="77">
        <f t="shared" si="21"/>
        <v>0</v>
      </c>
      <c r="J667" s="78" t="str">
        <f>IFERROR(IF(E667="","",VLOOKUP(D667,Saldo!$P$8:$Q$1009,2,FALSE)),"")</f>
        <v/>
      </c>
      <c r="K667" s="76"/>
      <c r="L667" s="74" t="str">
        <f t="shared" si="20"/>
        <v/>
      </c>
    </row>
    <row r="668" spans="1:12" ht="18.95" customHeight="1" x14ac:dyDescent="0.25">
      <c r="A668" s="52"/>
      <c r="C668" s="185"/>
      <c r="D668" s="76"/>
      <c r="E668" s="76" t="str">
        <f>IF(D668="","",IFERROR(VLOOKUP(D668,Cadastro!$C$9:$D$1009,2,FALSE),"NOT FOUND"))</f>
        <v/>
      </c>
      <c r="F668" s="76"/>
      <c r="G668" s="94"/>
      <c r="H668" s="97"/>
      <c r="I668" s="77">
        <f t="shared" si="21"/>
        <v>0</v>
      </c>
      <c r="J668" s="78" t="str">
        <f>IFERROR(IF(E668="","",VLOOKUP(D668,Saldo!$P$8:$Q$1009,2,FALSE)),"")</f>
        <v/>
      </c>
      <c r="K668" s="76"/>
      <c r="L668" s="74" t="str">
        <f t="shared" si="20"/>
        <v/>
      </c>
    </row>
    <row r="669" spans="1:12" ht="18.95" customHeight="1" x14ac:dyDescent="0.25">
      <c r="A669" s="52"/>
      <c r="C669" s="185"/>
      <c r="D669" s="76"/>
      <c r="E669" s="76" t="str">
        <f>IF(D669="","",IFERROR(VLOOKUP(D669,Cadastro!$C$9:$D$1009,2,FALSE),"NOT FOUND"))</f>
        <v/>
      </c>
      <c r="F669" s="76"/>
      <c r="G669" s="94"/>
      <c r="H669" s="97"/>
      <c r="I669" s="77">
        <f t="shared" si="21"/>
        <v>0</v>
      </c>
      <c r="J669" s="78" t="str">
        <f>IFERROR(IF(E669="","",VLOOKUP(D669,Saldo!$P$8:$Q$1009,2,FALSE)),"")</f>
        <v/>
      </c>
      <c r="K669" s="76"/>
      <c r="L669" s="74" t="str">
        <f t="shared" si="20"/>
        <v/>
      </c>
    </row>
    <row r="670" spans="1:12" ht="18.95" customHeight="1" x14ac:dyDescent="0.25">
      <c r="A670" s="52"/>
      <c r="C670" s="185"/>
      <c r="D670" s="76"/>
      <c r="E670" s="76" t="str">
        <f>IF(D670="","",IFERROR(VLOOKUP(D670,Cadastro!$C$9:$D$1009,2,FALSE),"NOT FOUND"))</f>
        <v/>
      </c>
      <c r="F670" s="76"/>
      <c r="G670" s="94"/>
      <c r="H670" s="97"/>
      <c r="I670" s="77">
        <f t="shared" si="21"/>
        <v>0</v>
      </c>
      <c r="J670" s="78" t="str">
        <f>IFERROR(IF(E670="","",VLOOKUP(D670,Saldo!$P$8:$Q$1009,2,FALSE)),"")</f>
        <v/>
      </c>
      <c r="K670" s="76"/>
      <c r="L670" s="74" t="str">
        <f t="shared" si="20"/>
        <v/>
      </c>
    </row>
    <row r="671" spans="1:12" ht="18.95" customHeight="1" x14ac:dyDescent="0.25">
      <c r="A671" s="52"/>
      <c r="C671" s="185"/>
      <c r="D671" s="76"/>
      <c r="E671" s="76" t="str">
        <f>IF(D671="","",IFERROR(VLOOKUP(D671,Cadastro!$C$9:$D$1009,2,FALSE),"NOT FOUND"))</f>
        <v/>
      </c>
      <c r="F671" s="76"/>
      <c r="G671" s="94"/>
      <c r="H671" s="97"/>
      <c r="I671" s="77">
        <f t="shared" si="21"/>
        <v>0</v>
      </c>
      <c r="J671" s="78" t="str">
        <f>IFERROR(IF(E671="","",VLOOKUP(D671,Saldo!$P$8:$Q$1009,2,FALSE)),"")</f>
        <v/>
      </c>
      <c r="K671" s="76"/>
      <c r="L671" s="74" t="str">
        <f t="shared" si="20"/>
        <v/>
      </c>
    </row>
    <row r="672" spans="1:12" ht="18.95" customHeight="1" x14ac:dyDescent="0.25">
      <c r="A672" s="52"/>
      <c r="C672" s="185"/>
      <c r="D672" s="76"/>
      <c r="E672" s="76" t="str">
        <f>IF(D672="","",IFERROR(VLOOKUP(D672,Cadastro!$C$9:$D$1009,2,FALSE),"NOT FOUND"))</f>
        <v/>
      </c>
      <c r="F672" s="76"/>
      <c r="G672" s="94"/>
      <c r="H672" s="97"/>
      <c r="I672" s="77">
        <f t="shared" si="21"/>
        <v>0</v>
      </c>
      <c r="J672" s="78" t="str">
        <f>IFERROR(IF(E672="","",VLOOKUP(D672,Saldo!$P$8:$Q$1009,2,FALSE)),"")</f>
        <v/>
      </c>
      <c r="K672" s="76"/>
      <c r="L672" s="74" t="str">
        <f t="shared" si="20"/>
        <v/>
      </c>
    </row>
    <row r="673" spans="1:12" ht="18.95" customHeight="1" x14ac:dyDescent="0.25">
      <c r="A673" s="52"/>
      <c r="C673" s="185"/>
      <c r="D673" s="76"/>
      <c r="E673" s="76" t="str">
        <f>IF(D673="","",IFERROR(VLOOKUP(D673,Cadastro!$C$9:$D$1009,2,FALSE),"NOT FOUND"))</f>
        <v/>
      </c>
      <c r="F673" s="76"/>
      <c r="G673" s="94"/>
      <c r="H673" s="97"/>
      <c r="I673" s="77">
        <f t="shared" si="21"/>
        <v>0</v>
      </c>
      <c r="J673" s="78" t="str">
        <f>IFERROR(IF(E673="","",VLOOKUP(D673,Saldo!$P$8:$Q$1009,2,FALSE)),"")</f>
        <v/>
      </c>
      <c r="K673" s="76"/>
      <c r="L673" s="74" t="str">
        <f t="shared" si="20"/>
        <v/>
      </c>
    </row>
    <row r="674" spans="1:12" ht="18.95" customHeight="1" x14ac:dyDescent="0.25">
      <c r="A674" s="52"/>
      <c r="C674" s="185"/>
      <c r="D674" s="76"/>
      <c r="E674" s="76" t="str">
        <f>IF(D674="","",IFERROR(VLOOKUP(D674,Cadastro!$C$9:$D$1009,2,FALSE),"NOT FOUND"))</f>
        <v/>
      </c>
      <c r="F674" s="76"/>
      <c r="G674" s="94"/>
      <c r="H674" s="97"/>
      <c r="I674" s="77">
        <f t="shared" si="21"/>
        <v>0</v>
      </c>
      <c r="J674" s="78" t="str">
        <f>IFERROR(IF(E674="","",VLOOKUP(D674,Saldo!$P$8:$Q$1009,2,FALSE)),"")</f>
        <v/>
      </c>
      <c r="K674" s="76"/>
      <c r="L674" s="74" t="str">
        <f t="shared" si="20"/>
        <v/>
      </c>
    </row>
    <row r="675" spans="1:12" ht="18.95" customHeight="1" x14ac:dyDescent="0.25">
      <c r="A675" s="52"/>
      <c r="C675" s="185"/>
      <c r="D675" s="76"/>
      <c r="E675" s="76" t="str">
        <f>IF(D675="","",IFERROR(VLOOKUP(D675,Cadastro!$C$9:$D$1009,2,FALSE),"NOT FOUND"))</f>
        <v/>
      </c>
      <c r="F675" s="76"/>
      <c r="G675" s="94"/>
      <c r="H675" s="97"/>
      <c r="I675" s="77">
        <f t="shared" si="21"/>
        <v>0</v>
      </c>
      <c r="J675" s="78" t="str">
        <f>IFERROR(IF(E675="","",VLOOKUP(D675,Saldo!$P$8:$Q$1009,2,FALSE)),"")</f>
        <v/>
      </c>
      <c r="K675" s="76"/>
      <c r="L675" s="74" t="str">
        <f t="shared" si="20"/>
        <v/>
      </c>
    </row>
    <row r="676" spans="1:12" ht="18.95" customHeight="1" x14ac:dyDescent="0.25">
      <c r="A676" s="52"/>
      <c r="C676" s="185"/>
      <c r="D676" s="76"/>
      <c r="E676" s="76" t="str">
        <f>IF(D676="","",IFERROR(VLOOKUP(D676,Cadastro!$C$9:$D$1009,2,FALSE),"NOT FOUND"))</f>
        <v/>
      </c>
      <c r="F676" s="76"/>
      <c r="G676" s="94"/>
      <c r="H676" s="97"/>
      <c r="I676" s="77">
        <f t="shared" si="21"/>
        <v>0</v>
      </c>
      <c r="J676" s="78" t="str">
        <f>IFERROR(IF(E676="","",VLOOKUP(D676,Saldo!$P$8:$Q$1009,2,FALSE)),"")</f>
        <v/>
      </c>
      <c r="K676" s="76"/>
      <c r="L676" s="74" t="str">
        <f t="shared" si="20"/>
        <v/>
      </c>
    </row>
    <row r="677" spans="1:12" ht="18.95" customHeight="1" x14ac:dyDescent="0.25">
      <c r="A677" s="52"/>
      <c r="C677" s="185"/>
      <c r="D677" s="76"/>
      <c r="E677" s="76" t="str">
        <f>IF(D677="","",IFERROR(VLOOKUP(D677,Cadastro!$C$9:$D$1009,2,FALSE),"NOT FOUND"))</f>
        <v/>
      </c>
      <c r="F677" s="76"/>
      <c r="G677" s="94"/>
      <c r="H677" s="97"/>
      <c r="I677" s="77">
        <f t="shared" si="21"/>
        <v>0</v>
      </c>
      <c r="J677" s="78" t="str">
        <f>IFERROR(IF(E677="","",VLOOKUP(D677,Saldo!$P$8:$Q$1009,2,FALSE)),"")</f>
        <v/>
      </c>
      <c r="K677" s="76"/>
      <c r="L677" s="74" t="str">
        <f t="shared" si="20"/>
        <v/>
      </c>
    </row>
    <row r="678" spans="1:12" ht="18.95" customHeight="1" x14ac:dyDescent="0.25">
      <c r="A678" s="52"/>
      <c r="C678" s="185"/>
      <c r="D678" s="76"/>
      <c r="E678" s="76" t="str">
        <f>IF(D678="","",IFERROR(VLOOKUP(D678,Cadastro!$C$9:$D$1009,2,FALSE),"NOT FOUND"))</f>
        <v/>
      </c>
      <c r="F678" s="76"/>
      <c r="G678" s="94"/>
      <c r="H678" s="97"/>
      <c r="I678" s="77">
        <f t="shared" si="21"/>
        <v>0</v>
      </c>
      <c r="J678" s="78" t="str">
        <f>IFERROR(IF(E678="","",VLOOKUP(D678,Saldo!$P$8:$Q$1009,2,FALSE)),"")</f>
        <v/>
      </c>
      <c r="K678" s="76"/>
      <c r="L678" s="74" t="str">
        <f t="shared" si="20"/>
        <v/>
      </c>
    </row>
    <row r="679" spans="1:12" ht="18.95" customHeight="1" x14ac:dyDescent="0.25">
      <c r="A679" s="52"/>
      <c r="C679" s="185"/>
      <c r="D679" s="76"/>
      <c r="E679" s="76" t="str">
        <f>IF(D679="","",IFERROR(VLOOKUP(D679,Cadastro!$C$9:$D$1009,2,FALSE),"NOT FOUND"))</f>
        <v/>
      </c>
      <c r="F679" s="76"/>
      <c r="G679" s="94"/>
      <c r="H679" s="97"/>
      <c r="I679" s="77">
        <f t="shared" si="21"/>
        <v>0</v>
      </c>
      <c r="J679" s="78" t="str">
        <f>IFERROR(IF(E679="","",VLOOKUP(D679,Saldo!$P$8:$Q$1009,2,FALSE)),"")</f>
        <v/>
      </c>
      <c r="K679" s="76"/>
      <c r="L679" s="74" t="str">
        <f t="shared" si="20"/>
        <v/>
      </c>
    </row>
    <row r="680" spans="1:12" ht="18.95" customHeight="1" x14ac:dyDescent="0.25">
      <c r="A680" s="52"/>
      <c r="C680" s="185"/>
      <c r="D680" s="76"/>
      <c r="E680" s="76" t="str">
        <f>IF(D680="","",IFERROR(VLOOKUP(D680,Cadastro!$C$9:$D$1009,2,FALSE),"NOT FOUND"))</f>
        <v/>
      </c>
      <c r="F680" s="76"/>
      <c r="G680" s="94"/>
      <c r="H680" s="97"/>
      <c r="I680" s="77">
        <f t="shared" si="21"/>
        <v>0</v>
      </c>
      <c r="J680" s="78" t="str">
        <f>IFERROR(IF(E680="","",VLOOKUP(D680,Saldo!$P$8:$Q$1009,2,FALSE)),"")</f>
        <v/>
      </c>
      <c r="K680" s="76"/>
      <c r="L680" s="74" t="str">
        <f t="shared" si="20"/>
        <v/>
      </c>
    </row>
    <row r="681" spans="1:12" ht="18.95" customHeight="1" x14ac:dyDescent="0.25">
      <c r="A681" s="52"/>
      <c r="C681" s="185"/>
      <c r="D681" s="76"/>
      <c r="E681" s="76" t="str">
        <f>IF(D681="","",IFERROR(VLOOKUP(D681,Cadastro!$C$9:$D$1009,2,FALSE),"NOT FOUND"))</f>
        <v/>
      </c>
      <c r="F681" s="76"/>
      <c r="G681" s="94"/>
      <c r="H681" s="97"/>
      <c r="I681" s="77">
        <f t="shared" si="21"/>
        <v>0</v>
      </c>
      <c r="J681" s="78" t="str">
        <f>IFERROR(IF(E681="","",VLOOKUP(D681,Saldo!$P$8:$Q$1009,2,FALSE)),"")</f>
        <v/>
      </c>
      <c r="K681" s="76"/>
      <c r="L681" s="74" t="str">
        <f t="shared" si="20"/>
        <v/>
      </c>
    </row>
    <row r="682" spans="1:12" ht="18.95" customHeight="1" x14ac:dyDescent="0.25">
      <c r="A682" s="52"/>
      <c r="C682" s="185"/>
      <c r="D682" s="76"/>
      <c r="E682" s="76" t="str">
        <f>IF(D682="","",IFERROR(VLOOKUP(D682,Cadastro!$C$9:$D$1009,2,FALSE),"NOT FOUND"))</f>
        <v/>
      </c>
      <c r="F682" s="76"/>
      <c r="G682" s="94"/>
      <c r="H682" s="97"/>
      <c r="I682" s="77">
        <f t="shared" si="21"/>
        <v>0</v>
      </c>
      <c r="J682" s="78" t="str">
        <f>IFERROR(IF(E682="","",VLOOKUP(D682,Saldo!$P$8:$Q$1009,2,FALSE)),"")</f>
        <v/>
      </c>
      <c r="K682" s="76"/>
      <c r="L682" s="74" t="str">
        <f t="shared" si="20"/>
        <v/>
      </c>
    </row>
    <row r="683" spans="1:12" ht="18.95" customHeight="1" x14ac:dyDescent="0.25">
      <c r="A683" s="52"/>
      <c r="C683" s="185"/>
      <c r="D683" s="76"/>
      <c r="E683" s="76" t="str">
        <f>IF(D683="","",IFERROR(VLOOKUP(D683,Cadastro!$C$9:$D$1009,2,FALSE),"NOT FOUND"))</f>
        <v/>
      </c>
      <c r="F683" s="76"/>
      <c r="G683" s="94"/>
      <c r="H683" s="97"/>
      <c r="I683" s="77">
        <f t="shared" si="21"/>
        <v>0</v>
      </c>
      <c r="J683" s="78" t="str">
        <f>IFERROR(IF(E683="","",VLOOKUP(D683,Saldo!$P$8:$Q$1009,2,FALSE)),"")</f>
        <v/>
      </c>
      <c r="K683" s="76"/>
      <c r="L683" s="74" t="str">
        <f t="shared" si="20"/>
        <v/>
      </c>
    </row>
    <row r="684" spans="1:12" ht="18.95" customHeight="1" x14ac:dyDescent="0.25">
      <c r="A684" s="52"/>
      <c r="C684" s="185"/>
      <c r="D684" s="76"/>
      <c r="E684" s="76" t="str">
        <f>IF(D684="","",IFERROR(VLOOKUP(D684,Cadastro!$C$9:$D$1009,2,FALSE),"NOT FOUND"))</f>
        <v/>
      </c>
      <c r="F684" s="76"/>
      <c r="G684" s="94"/>
      <c r="H684" s="97"/>
      <c r="I684" s="77">
        <f t="shared" si="21"/>
        <v>0</v>
      </c>
      <c r="J684" s="78" t="str">
        <f>IFERROR(IF(E684="","",VLOOKUP(D684,Saldo!$P$8:$Q$1009,2,FALSE)),"")</f>
        <v/>
      </c>
      <c r="K684" s="76"/>
      <c r="L684" s="74" t="str">
        <f t="shared" si="20"/>
        <v/>
      </c>
    </row>
    <row r="685" spans="1:12" ht="18.95" customHeight="1" x14ac:dyDescent="0.25">
      <c r="A685" s="52"/>
      <c r="C685" s="185"/>
      <c r="D685" s="76"/>
      <c r="E685" s="76" t="str">
        <f>IF(D685="","",IFERROR(VLOOKUP(D685,Cadastro!$C$9:$D$1009,2,FALSE),"NOT FOUND"))</f>
        <v/>
      </c>
      <c r="F685" s="76"/>
      <c r="G685" s="94"/>
      <c r="H685" s="97"/>
      <c r="I685" s="77">
        <f t="shared" si="21"/>
        <v>0</v>
      </c>
      <c r="J685" s="78" t="str">
        <f>IFERROR(IF(E685="","",VLOOKUP(D685,Saldo!$P$8:$Q$1009,2,FALSE)),"")</f>
        <v/>
      </c>
      <c r="K685" s="76"/>
      <c r="L685" s="74" t="str">
        <f t="shared" si="20"/>
        <v/>
      </c>
    </row>
    <row r="686" spans="1:12" ht="18.95" customHeight="1" x14ac:dyDescent="0.25">
      <c r="A686" s="52"/>
      <c r="C686" s="185"/>
      <c r="D686" s="76"/>
      <c r="E686" s="76" t="str">
        <f>IF(D686="","",IFERROR(VLOOKUP(D686,Cadastro!$C$9:$D$1009,2,FALSE),"NOT FOUND"))</f>
        <v/>
      </c>
      <c r="F686" s="76"/>
      <c r="G686" s="94"/>
      <c r="H686" s="97"/>
      <c r="I686" s="77">
        <f t="shared" si="21"/>
        <v>0</v>
      </c>
      <c r="J686" s="78" t="str">
        <f>IFERROR(IF(E686="","",VLOOKUP(D686,Saldo!$P$8:$Q$1009,2,FALSE)),"")</f>
        <v/>
      </c>
      <c r="K686" s="76"/>
      <c r="L686" s="74" t="str">
        <f t="shared" si="20"/>
        <v/>
      </c>
    </row>
    <row r="687" spans="1:12" ht="18.95" customHeight="1" x14ac:dyDescent="0.25">
      <c r="A687" s="52"/>
      <c r="C687" s="185"/>
      <c r="D687" s="76"/>
      <c r="E687" s="76" t="str">
        <f>IF(D687="","",IFERROR(VLOOKUP(D687,Cadastro!$C$9:$D$1009,2,FALSE),"NOT FOUND"))</f>
        <v/>
      </c>
      <c r="F687" s="76"/>
      <c r="G687" s="94"/>
      <c r="H687" s="97"/>
      <c r="I687" s="77">
        <f t="shared" si="21"/>
        <v>0</v>
      </c>
      <c r="J687" s="78" t="str">
        <f>IFERROR(IF(E687="","",VLOOKUP(D687,Saldo!$P$8:$Q$1009,2,FALSE)),"")</f>
        <v/>
      </c>
      <c r="K687" s="76"/>
      <c r="L687" s="74" t="str">
        <f t="shared" si="20"/>
        <v/>
      </c>
    </row>
    <row r="688" spans="1:12" ht="18.95" customHeight="1" x14ac:dyDescent="0.25">
      <c r="A688" s="52"/>
      <c r="C688" s="185"/>
      <c r="D688" s="76"/>
      <c r="E688" s="76" t="str">
        <f>IF(D688="","",IFERROR(VLOOKUP(D688,Cadastro!$C$9:$D$1009,2,FALSE),"NOT FOUND"))</f>
        <v/>
      </c>
      <c r="F688" s="76"/>
      <c r="G688" s="94"/>
      <c r="H688" s="97"/>
      <c r="I688" s="77">
        <f t="shared" si="21"/>
        <v>0</v>
      </c>
      <c r="J688" s="78" t="str">
        <f>IFERROR(IF(E688="","",VLOOKUP(D688,Saldo!$P$8:$Q$1009,2,FALSE)),"")</f>
        <v/>
      </c>
      <c r="K688" s="76"/>
      <c r="L688" s="74" t="str">
        <f t="shared" si="20"/>
        <v/>
      </c>
    </row>
    <row r="689" spans="1:12" ht="18.95" customHeight="1" x14ac:dyDescent="0.25">
      <c r="A689" s="52"/>
      <c r="C689" s="185"/>
      <c r="D689" s="76"/>
      <c r="E689" s="76" t="str">
        <f>IF(D689="","",IFERROR(VLOOKUP(D689,Cadastro!$C$9:$D$1009,2,FALSE),"NOT FOUND"))</f>
        <v/>
      </c>
      <c r="F689" s="76"/>
      <c r="G689" s="94"/>
      <c r="H689" s="97"/>
      <c r="I689" s="77">
        <f t="shared" si="21"/>
        <v>0</v>
      </c>
      <c r="J689" s="78" t="str">
        <f>IFERROR(IF(E689="","",VLOOKUP(D689,Saldo!$P$8:$Q$1009,2,FALSE)),"")</f>
        <v/>
      </c>
      <c r="K689" s="76"/>
      <c r="L689" s="74" t="str">
        <f t="shared" si="20"/>
        <v/>
      </c>
    </row>
    <row r="690" spans="1:12" ht="18.95" customHeight="1" x14ac:dyDescent="0.25">
      <c r="A690" s="52"/>
      <c r="C690" s="185"/>
      <c r="D690" s="76"/>
      <c r="E690" s="76" t="str">
        <f>IF(D690="","",IFERROR(VLOOKUP(D690,Cadastro!$C$9:$D$1009,2,FALSE),"NOT FOUND"))</f>
        <v/>
      </c>
      <c r="F690" s="76"/>
      <c r="G690" s="94"/>
      <c r="H690" s="97"/>
      <c r="I690" s="77">
        <f t="shared" si="21"/>
        <v>0</v>
      </c>
      <c r="J690" s="78" t="str">
        <f>IFERROR(IF(E690="","",VLOOKUP(D690,Saldo!$P$8:$Q$1009,2,FALSE)),"")</f>
        <v/>
      </c>
      <c r="K690" s="76"/>
      <c r="L690" s="74" t="str">
        <f t="shared" si="20"/>
        <v/>
      </c>
    </row>
    <row r="691" spans="1:12" ht="18.95" customHeight="1" x14ac:dyDescent="0.25">
      <c r="A691" s="52"/>
      <c r="C691" s="185"/>
      <c r="D691" s="76"/>
      <c r="E691" s="76" t="str">
        <f>IF(D691="","",IFERROR(VLOOKUP(D691,Cadastro!$C$9:$D$1009,2,FALSE),"NOT FOUND"))</f>
        <v/>
      </c>
      <c r="F691" s="76"/>
      <c r="G691" s="94"/>
      <c r="H691" s="97"/>
      <c r="I691" s="77">
        <f t="shared" si="21"/>
        <v>0</v>
      </c>
      <c r="J691" s="78" t="str">
        <f>IFERROR(IF(E691="","",VLOOKUP(D691,Saldo!$P$8:$Q$1009,2,FALSE)),"")</f>
        <v/>
      </c>
      <c r="K691" s="76"/>
      <c r="L691" s="74" t="str">
        <f t="shared" si="20"/>
        <v/>
      </c>
    </row>
    <row r="692" spans="1:12" ht="18.95" customHeight="1" x14ac:dyDescent="0.25">
      <c r="A692" s="52"/>
      <c r="C692" s="185"/>
      <c r="D692" s="76"/>
      <c r="E692" s="76" t="str">
        <f>IF(D692="","",IFERROR(VLOOKUP(D692,Cadastro!$C$9:$D$1009,2,FALSE),"NOT FOUND"))</f>
        <v/>
      </c>
      <c r="F692" s="76"/>
      <c r="G692" s="94"/>
      <c r="H692" s="97"/>
      <c r="I692" s="77">
        <f t="shared" si="21"/>
        <v>0</v>
      </c>
      <c r="J692" s="78" t="str">
        <f>IFERROR(IF(E692="","",VLOOKUP(D692,Saldo!$P$8:$Q$1009,2,FALSE)),"")</f>
        <v/>
      </c>
      <c r="K692" s="76"/>
      <c r="L692" s="74" t="str">
        <f t="shared" si="20"/>
        <v/>
      </c>
    </row>
    <row r="693" spans="1:12" ht="18.95" customHeight="1" x14ac:dyDescent="0.25">
      <c r="A693" s="52"/>
      <c r="C693" s="185"/>
      <c r="D693" s="76"/>
      <c r="E693" s="76" t="str">
        <f>IF(D693="","",IFERROR(VLOOKUP(D693,Cadastro!$C$9:$D$1009,2,FALSE),"NOT FOUND"))</f>
        <v/>
      </c>
      <c r="F693" s="76"/>
      <c r="G693" s="94"/>
      <c r="H693" s="97"/>
      <c r="I693" s="77">
        <f t="shared" si="21"/>
        <v>0</v>
      </c>
      <c r="J693" s="78" t="str">
        <f>IFERROR(IF(E693="","",VLOOKUP(D693,Saldo!$P$8:$Q$1009,2,FALSE)),"")</f>
        <v/>
      </c>
      <c r="K693" s="76"/>
      <c r="L693" s="74" t="str">
        <f t="shared" si="20"/>
        <v/>
      </c>
    </row>
    <row r="694" spans="1:12" ht="18.95" customHeight="1" x14ac:dyDescent="0.25">
      <c r="A694" s="52"/>
      <c r="C694" s="185"/>
      <c r="D694" s="76"/>
      <c r="E694" s="76" t="str">
        <f>IF(D694="","",IFERROR(VLOOKUP(D694,Cadastro!$C$9:$D$1009,2,FALSE),"NOT FOUND"))</f>
        <v/>
      </c>
      <c r="F694" s="76"/>
      <c r="G694" s="94"/>
      <c r="H694" s="97"/>
      <c r="I694" s="77">
        <f t="shared" si="21"/>
        <v>0</v>
      </c>
      <c r="J694" s="78" t="str">
        <f>IFERROR(IF(E694="","",VLOOKUP(D694,Saldo!$P$8:$Q$1009,2,FALSE)),"")</f>
        <v/>
      </c>
      <c r="K694" s="76"/>
      <c r="L694" s="74" t="str">
        <f t="shared" si="20"/>
        <v/>
      </c>
    </row>
    <row r="695" spans="1:12" ht="18.95" customHeight="1" x14ac:dyDescent="0.25">
      <c r="A695" s="52"/>
      <c r="C695" s="185"/>
      <c r="D695" s="76"/>
      <c r="E695" s="76" t="str">
        <f>IF(D695="","",IFERROR(VLOOKUP(D695,Cadastro!$C$9:$D$1009,2,FALSE),"NOT FOUND"))</f>
        <v/>
      </c>
      <c r="F695" s="76"/>
      <c r="G695" s="94"/>
      <c r="H695" s="97"/>
      <c r="I695" s="77">
        <f t="shared" si="21"/>
        <v>0</v>
      </c>
      <c r="J695" s="78" t="str">
        <f>IFERROR(IF(E695="","",VLOOKUP(D695,Saldo!$P$8:$Q$1009,2,FALSE)),"")</f>
        <v/>
      </c>
      <c r="K695" s="76"/>
      <c r="L695" s="74" t="str">
        <f t="shared" si="20"/>
        <v/>
      </c>
    </row>
    <row r="696" spans="1:12" ht="18.95" customHeight="1" x14ac:dyDescent="0.25">
      <c r="A696" s="52"/>
      <c r="C696" s="185"/>
      <c r="D696" s="76"/>
      <c r="E696" s="76" t="str">
        <f>IF(D696="","",IFERROR(VLOOKUP(D696,Cadastro!$C$9:$D$1009,2,FALSE),"NOT FOUND"))</f>
        <v/>
      </c>
      <c r="F696" s="76"/>
      <c r="G696" s="94"/>
      <c r="H696" s="97"/>
      <c r="I696" s="77">
        <f t="shared" si="21"/>
        <v>0</v>
      </c>
      <c r="J696" s="78" t="str">
        <f>IFERROR(IF(E696="","",VLOOKUP(D696,Saldo!$P$8:$Q$1009,2,FALSE)),"")</f>
        <v/>
      </c>
      <c r="K696" s="76"/>
      <c r="L696" s="74" t="str">
        <f t="shared" si="20"/>
        <v/>
      </c>
    </row>
    <row r="697" spans="1:12" ht="18.95" customHeight="1" x14ac:dyDescent="0.25">
      <c r="A697" s="52"/>
      <c r="C697" s="185"/>
      <c r="D697" s="76"/>
      <c r="E697" s="76" t="str">
        <f>IF(D697="","",IFERROR(VLOOKUP(D697,Cadastro!$C$9:$D$1009,2,FALSE),"NOT FOUND"))</f>
        <v/>
      </c>
      <c r="F697" s="76"/>
      <c r="G697" s="94"/>
      <c r="H697" s="97"/>
      <c r="I697" s="77">
        <f t="shared" si="21"/>
        <v>0</v>
      </c>
      <c r="J697" s="78" t="str">
        <f>IFERROR(IF(E697="","",VLOOKUP(D697,Saldo!$P$8:$Q$1009,2,FALSE)),"")</f>
        <v/>
      </c>
      <c r="K697" s="76"/>
      <c r="L697" s="74" t="str">
        <f t="shared" si="20"/>
        <v/>
      </c>
    </row>
    <row r="698" spans="1:12" ht="18.95" customHeight="1" x14ac:dyDescent="0.25">
      <c r="A698" s="52"/>
      <c r="C698" s="185"/>
      <c r="D698" s="76"/>
      <c r="E698" s="76" t="str">
        <f>IF(D698="","",IFERROR(VLOOKUP(D698,Cadastro!$C$9:$D$1009,2,FALSE),"NOT FOUND"))</f>
        <v/>
      </c>
      <c r="F698" s="76"/>
      <c r="G698" s="94"/>
      <c r="H698" s="97"/>
      <c r="I698" s="77">
        <f t="shared" si="21"/>
        <v>0</v>
      </c>
      <c r="J698" s="78" t="str">
        <f>IFERROR(IF(E698="","",VLOOKUP(D698,Saldo!$P$8:$Q$1009,2,FALSE)),"")</f>
        <v/>
      </c>
      <c r="K698" s="76"/>
      <c r="L698" s="74" t="str">
        <f t="shared" si="20"/>
        <v/>
      </c>
    </row>
    <row r="699" spans="1:12" ht="18.95" customHeight="1" x14ac:dyDescent="0.25">
      <c r="A699" s="52"/>
      <c r="C699" s="185"/>
      <c r="D699" s="76"/>
      <c r="E699" s="76" t="str">
        <f>IF(D699="","",IFERROR(VLOOKUP(D699,Cadastro!$C$9:$D$1009,2,FALSE),"NOT FOUND"))</f>
        <v/>
      </c>
      <c r="F699" s="76"/>
      <c r="G699" s="94"/>
      <c r="H699" s="97"/>
      <c r="I699" s="77">
        <f t="shared" si="21"/>
        <v>0</v>
      </c>
      <c r="J699" s="78" t="str">
        <f>IFERROR(IF(E699="","",VLOOKUP(D699,Saldo!$P$8:$Q$1009,2,FALSE)),"")</f>
        <v/>
      </c>
      <c r="K699" s="76"/>
      <c r="L699" s="74" t="str">
        <f t="shared" si="20"/>
        <v/>
      </c>
    </row>
    <row r="700" spans="1:12" ht="18.95" customHeight="1" x14ac:dyDescent="0.25">
      <c r="A700" s="52"/>
      <c r="C700" s="185"/>
      <c r="D700" s="76"/>
      <c r="E700" s="76" t="str">
        <f>IF(D700="","",IFERROR(VLOOKUP(D700,Cadastro!$C$9:$D$1009,2,FALSE),"NOT FOUND"))</f>
        <v/>
      </c>
      <c r="F700" s="76"/>
      <c r="G700" s="94"/>
      <c r="H700" s="97"/>
      <c r="I700" s="77">
        <f t="shared" si="21"/>
        <v>0</v>
      </c>
      <c r="J700" s="78" t="str">
        <f>IFERROR(IF(E700="","",VLOOKUP(D700,Saldo!$P$8:$Q$1009,2,FALSE)),"")</f>
        <v/>
      </c>
      <c r="K700" s="76"/>
      <c r="L700" s="74" t="str">
        <f t="shared" si="20"/>
        <v/>
      </c>
    </row>
    <row r="701" spans="1:12" ht="18.95" customHeight="1" x14ac:dyDescent="0.25">
      <c r="A701" s="52"/>
      <c r="C701" s="185"/>
      <c r="D701" s="76"/>
      <c r="E701" s="76" t="str">
        <f>IF(D701="","",IFERROR(VLOOKUP(D701,Cadastro!$C$9:$D$1009,2,FALSE),"NOT FOUND"))</f>
        <v/>
      </c>
      <c r="F701" s="76"/>
      <c r="G701" s="94"/>
      <c r="H701" s="97"/>
      <c r="I701" s="77">
        <f t="shared" si="21"/>
        <v>0</v>
      </c>
      <c r="J701" s="78" t="str">
        <f>IFERROR(IF(E701="","",VLOOKUP(D701,Saldo!$P$8:$Q$1009,2,FALSE)),"")</f>
        <v/>
      </c>
      <c r="K701" s="76"/>
      <c r="L701" s="74" t="str">
        <f t="shared" si="20"/>
        <v/>
      </c>
    </row>
    <row r="702" spans="1:12" ht="18.95" customHeight="1" x14ac:dyDescent="0.25">
      <c r="A702" s="52"/>
      <c r="C702" s="185"/>
      <c r="D702" s="76"/>
      <c r="E702" s="76" t="str">
        <f>IF(D702="","",IFERROR(VLOOKUP(D702,Cadastro!$C$9:$D$1009,2,FALSE),"NOT FOUND"))</f>
        <v/>
      </c>
      <c r="F702" s="76"/>
      <c r="G702" s="94"/>
      <c r="H702" s="97"/>
      <c r="I702" s="77">
        <f t="shared" si="21"/>
        <v>0</v>
      </c>
      <c r="J702" s="78" t="str">
        <f>IFERROR(IF(E702="","",VLOOKUP(D702,Saldo!$P$8:$Q$1009,2,FALSE)),"")</f>
        <v/>
      </c>
      <c r="K702" s="76"/>
      <c r="L702" s="74" t="str">
        <f t="shared" si="20"/>
        <v/>
      </c>
    </row>
    <row r="703" spans="1:12" ht="18.95" customHeight="1" x14ac:dyDescent="0.25">
      <c r="A703" s="52"/>
      <c r="C703" s="185"/>
      <c r="D703" s="76"/>
      <c r="E703" s="76" t="str">
        <f>IF(D703="","",IFERROR(VLOOKUP(D703,Cadastro!$C$9:$D$1009,2,FALSE),"NOT FOUND"))</f>
        <v/>
      </c>
      <c r="F703" s="76"/>
      <c r="G703" s="94"/>
      <c r="H703" s="97"/>
      <c r="I703" s="77">
        <f t="shared" si="21"/>
        <v>0</v>
      </c>
      <c r="J703" s="78" t="str">
        <f>IFERROR(IF(E703="","",VLOOKUP(D703,Saldo!$P$8:$Q$1009,2,FALSE)),"")</f>
        <v/>
      </c>
      <c r="K703" s="76"/>
      <c r="L703" s="74" t="str">
        <f t="shared" si="20"/>
        <v/>
      </c>
    </row>
    <row r="704" spans="1:12" ht="18.95" customHeight="1" x14ac:dyDescent="0.25">
      <c r="A704" s="52"/>
      <c r="C704" s="185"/>
      <c r="D704" s="76"/>
      <c r="E704" s="76" t="str">
        <f>IF(D704="","",IFERROR(VLOOKUP(D704,Cadastro!$C$9:$D$1009,2,FALSE),"NOT FOUND"))</f>
        <v/>
      </c>
      <c r="F704" s="76"/>
      <c r="G704" s="94"/>
      <c r="H704" s="97"/>
      <c r="I704" s="77">
        <f t="shared" si="21"/>
        <v>0</v>
      </c>
      <c r="J704" s="78" t="str">
        <f>IFERROR(IF(E704="","",VLOOKUP(D704,Saldo!$P$8:$Q$1009,2,FALSE)),"")</f>
        <v/>
      </c>
      <c r="K704" s="76"/>
      <c r="L704" s="74" t="str">
        <f t="shared" si="20"/>
        <v/>
      </c>
    </row>
    <row r="705" spans="1:12" ht="18.95" customHeight="1" x14ac:dyDescent="0.25">
      <c r="A705" s="52"/>
      <c r="C705" s="185"/>
      <c r="D705" s="76"/>
      <c r="E705" s="76" t="str">
        <f>IF(D705="","",IFERROR(VLOOKUP(D705,Cadastro!$C$9:$D$1009,2,FALSE),"NOT FOUND"))</f>
        <v/>
      </c>
      <c r="F705" s="76"/>
      <c r="G705" s="94"/>
      <c r="H705" s="97"/>
      <c r="I705" s="77">
        <f t="shared" si="21"/>
        <v>0</v>
      </c>
      <c r="J705" s="78" t="str">
        <f>IFERROR(IF(E705="","",VLOOKUP(D705,Saldo!$P$8:$Q$1009,2,FALSE)),"")</f>
        <v/>
      </c>
      <c r="K705" s="76"/>
      <c r="L705" s="74" t="str">
        <f t="shared" si="20"/>
        <v/>
      </c>
    </row>
    <row r="706" spans="1:12" ht="18.95" customHeight="1" x14ac:dyDescent="0.25">
      <c r="A706" s="52"/>
      <c r="C706" s="185"/>
      <c r="D706" s="76"/>
      <c r="E706" s="76" t="str">
        <f>IF(D706="","",IFERROR(VLOOKUP(D706,Cadastro!$C$9:$D$1009,2,FALSE),"NOT FOUND"))</f>
        <v/>
      </c>
      <c r="F706" s="76"/>
      <c r="G706" s="94"/>
      <c r="H706" s="97"/>
      <c r="I706" s="77">
        <f t="shared" si="21"/>
        <v>0</v>
      </c>
      <c r="J706" s="78" t="str">
        <f>IFERROR(IF(E706="","",VLOOKUP(D706,Saldo!$P$8:$Q$1009,2,FALSE)),"")</f>
        <v/>
      </c>
      <c r="K706" s="76"/>
      <c r="L706" s="74" t="str">
        <f t="shared" si="20"/>
        <v/>
      </c>
    </row>
    <row r="707" spans="1:12" ht="18.95" customHeight="1" x14ac:dyDescent="0.25">
      <c r="A707" s="52"/>
      <c r="C707" s="185"/>
      <c r="D707" s="76"/>
      <c r="E707" s="76" t="str">
        <f>IF(D707="","",IFERROR(VLOOKUP(D707,Cadastro!$C$9:$D$1009,2,FALSE),"NOT FOUND"))</f>
        <v/>
      </c>
      <c r="F707" s="76"/>
      <c r="G707" s="94"/>
      <c r="H707" s="97"/>
      <c r="I707" s="77">
        <f t="shared" si="21"/>
        <v>0</v>
      </c>
      <c r="J707" s="78" t="str">
        <f>IFERROR(IF(E707="","",VLOOKUP(D707,Saldo!$P$8:$Q$1009,2,FALSE)),"")</f>
        <v/>
      </c>
      <c r="K707" s="76"/>
      <c r="L707" s="74" t="str">
        <f t="shared" si="20"/>
        <v/>
      </c>
    </row>
    <row r="708" spans="1:12" ht="18.95" customHeight="1" x14ac:dyDescent="0.25">
      <c r="A708" s="52"/>
      <c r="C708" s="185"/>
      <c r="D708" s="76"/>
      <c r="E708" s="76" t="str">
        <f>IF(D708="","",IFERROR(VLOOKUP(D708,Cadastro!$C$9:$D$1009,2,FALSE),"NOT FOUND"))</f>
        <v/>
      </c>
      <c r="F708" s="76"/>
      <c r="G708" s="94"/>
      <c r="H708" s="97"/>
      <c r="I708" s="77">
        <f t="shared" si="21"/>
        <v>0</v>
      </c>
      <c r="J708" s="78" t="str">
        <f>IFERROR(IF(E708="","",VLOOKUP(D708,Saldo!$P$8:$Q$1009,2,FALSE)),"")</f>
        <v/>
      </c>
      <c r="K708" s="76"/>
      <c r="L708" s="74" t="str">
        <f t="shared" si="20"/>
        <v/>
      </c>
    </row>
    <row r="709" spans="1:12" ht="18.95" customHeight="1" x14ac:dyDescent="0.25">
      <c r="A709" s="52"/>
      <c r="C709" s="185"/>
      <c r="D709" s="76"/>
      <c r="E709" s="76" t="str">
        <f>IF(D709="","",IFERROR(VLOOKUP(D709,Cadastro!$C$9:$D$1009,2,FALSE),"NOT FOUND"))</f>
        <v/>
      </c>
      <c r="F709" s="76"/>
      <c r="G709" s="94"/>
      <c r="H709" s="97"/>
      <c r="I709" s="77">
        <f t="shared" si="21"/>
        <v>0</v>
      </c>
      <c r="J709" s="78" t="str">
        <f>IFERROR(IF(E709="","",VLOOKUP(D709,Saldo!$P$8:$Q$1009,2,FALSE)),"")</f>
        <v/>
      </c>
      <c r="K709" s="76"/>
      <c r="L709" s="74" t="str">
        <f t="shared" si="20"/>
        <v/>
      </c>
    </row>
    <row r="710" spans="1:12" ht="18.95" customHeight="1" x14ac:dyDescent="0.25">
      <c r="A710" s="52"/>
      <c r="C710" s="185"/>
      <c r="D710" s="76"/>
      <c r="E710" s="76" t="str">
        <f>IF(D710="","",IFERROR(VLOOKUP(D710,Cadastro!$C$9:$D$1009,2,FALSE),"NOT FOUND"))</f>
        <v/>
      </c>
      <c r="F710" s="76"/>
      <c r="G710" s="94"/>
      <c r="H710" s="97"/>
      <c r="I710" s="77">
        <f t="shared" si="21"/>
        <v>0</v>
      </c>
      <c r="J710" s="78" t="str">
        <f>IFERROR(IF(E710="","",VLOOKUP(D710,Saldo!$P$8:$Q$1009,2,FALSE)),"")</f>
        <v/>
      </c>
      <c r="K710" s="76"/>
      <c r="L710" s="74" t="str">
        <f t="shared" si="20"/>
        <v/>
      </c>
    </row>
    <row r="711" spans="1:12" ht="18.95" customHeight="1" x14ac:dyDescent="0.25">
      <c r="A711" s="52"/>
      <c r="C711" s="185"/>
      <c r="D711" s="76"/>
      <c r="E711" s="76" t="str">
        <f>IF(D711="","",IFERROR(VLOOKUP(D711,Cadastro!$C$9:$D$1009,2,FALSE),"NOT FOUND"))</f>
        <v/>
      </c>
      <c r="F711" s="76"/>
      <c r="G711" s="94"/>
      <c r="H711" s="97"/>
      <c r="I711" s="77">
        <f t="shared" si="21"/>
        <v>0</v>
      </c>
      <c r="J711" s="78" t="str">
        <f>IFERROR(IF(E711="","",VLOOKUP(D711,Saldo!$P$8:$Q$1009,2,FALSE)),"")</f>
        <v/>
      </c>
      <c r="K711" s="76"/>
      <c r="L711" s="74" t="str">
        <f t="shared" si="20"/>
        <v/>
      </c>
    </row>
    <row r="712" spans="1:12" ht="18.95" customHeight="1" x14ac:dyDescent="0.25">
      <c r="A712" s="52"/>
      <c r="C712" s="185"/>
      <c r="D712" s="76"/>
      <c r="E712" s="76" t="str">
        <f>IF(D712="","",IFERROR(VLOOKUP(D712,Cadastro!$C$9:$D$1009,2,FALSE),"NOT FOUND"))</f>
        <v/>
      </c>
      <c r="F712" s="76"/>
      <c r="G712" s="94"/>
      <c r="H712" s="97"/>
      <c r="I712" s="77">
        <f t="shared" si="21"/>
        <v>0</v>
      </c>
      <c r="J712" s="78" t="str">
        <f>IFERROR(IF(E712="","",VLOOKUP(D712,Saldo!$P$8:$Q$1009,2,FALSE)),"")</f>
        <v/>
      </c>
      <c r="K712" s="76"/>
      <c r="L712" s="74" t="str">
        <f t="shared" si="20"/>
        <v/>
      </c>
    </row>
    <row r="713" spans="1:12" ht="18.95" customHeight="1" x14ac:dyDescent="0.25">
      <c r="A713" s="52"/>
      <c r="C713" s="185"/>
      <c r="D713" s="76"/>
      <c r="E713" s="76" t="str">
        <f>IF(D713="","",IFERROR(VLOOKUP(D713,Cadastro!$C$9:$D$1009,2,FALSE),"NOT FOUND"))</f>
        <v/>
      </c>
      <c r="F713" s="76"/>
      <c r="G713" s="94"/>
      <c r="H713" s="97"/>
      <c r="I713" s="77">
        <f t="shared" si="21"/>
        <v>0</v>
      </c>
      <c r="J713" s="78" t="str">
        <f>IFERROR(IF(E713="","",VLOOKUP(D713,Saldo!$P$8:$Q$1009,2,FALSE)),"")</f>
        <v/>
      </c>
      <c r="K713" s="76"/>
      <c r="L713" s="74" t="str">
        <f t="shared" ref="L713:L776" si="22">IF(C713="","",MONTH(C713))</f>
        <v/>
      </c>
    </row>
    <row r="714" spans="1:12" ht="18.95" customHeight="1" x14ac:dyDescent="0.25">
      <c r="A714" s="52"/>
      <c r="C714" s="185"/>
      <c r="D714" s="76"/>
      <c r="E714" s="76" t="str">
        <f>IF(D714="","",IFERROR(VLOOKUP(D714,Cadastro!$C$9:$D$1009,2,FALSE),"NOT FOUND"))</f>
        <v/>
      </c>
      <c r="F714" s="76"/>
      <c r="G714" s="94"/>
      <c r="H714" s="97"/>
      <c r="I714" s="77">
        <f t="shared" ref="I714:I777" si="23">IFERROR(G714*H714,"Check if QTY and Value are both valid")</f>
        <v>0</v>
      </c>
      <c r="J714" s="78" t="str">
        <f>IFERROR(IF(E714="","",VLOOKUP(D714,Saldo!$P$8:$Q$1009,2,FALSE)),"")</f>
        <v/>
      </c>
      <c r="K714" s="76"/>
      <c r="L714" s="74" t="str">
        <f t="shared" si="22"/>
        <v/>
      </c>
    </row>
    <row r="715" spans="1:12" ht="18.95" customHeight="1" x14ac:dyDescent="0.25">
      <c r="A715" s="52"/>
      <c r="C715" s="185"/>
      <c r="D715" s="76"/>
      <c r="E715" s="76" t="str">
        <f>IF(D715="","",IFERROR(VLOOKUP(D715,Cadastro!$C$9:$D$1009,2,FALSE),"NOT FOUND"))</f>
        <v/>
      </c>
      <c r="F715" s="76"/>
      <c r="G715" s="94"/>
      <c r="H715" s="97"/>
      <c r="I715" s="77">
        <f t="shared" si="23"/>
        <v>0</v>
      </c>
      <c r="J715" s="78" t="str">
        <f>IFERROR(IF(E715="","",VLOOKUP(D715,Saldo!$P$8:$Q$1009,2,FALSE)),"")</f>
        <v/>
      </c>
      <c r="K715" s="76"/>
      <c r="L715" s="74" t="str">
        <f t="shared" si="22"/>
        <v/>
      </c>
    </row>
    <row r="716" spans="1:12" ht="18.95" customHeight="1" x14ac:dyDescent="0.25">
      <c r="A716" s="52"/>
      <c r="C716" s="185"/>
      <c r="D716" s="76"/>
      <c r="E716" s="76" t="str">
        <f>IF(D716="","",IFERROR(VLOOKUP(D716,Cadastro!$C$9:$D$1009,2,FALSE),"NOT FOUND"))</f>
        <v/>
      </c>
      <c r="F716" s="76"/>
      <c r="G716" s="94"/>
      <c r="H716" s="97"/>
      <c r="I716" s="77">
        <f t="shared" si="23"/>
        <v>0</v>
      </c>
      <c r="J716" s="78" t="str">
        <f>IFERROR(IF(E716="","",VLOOKUP(D716,Saldo!$P$8:$Q$1009,2,FALSE)),"")</f>
        <v/>
      </c>
      <c r="K716" s="76"/>
      <c r="L716" s="74" t="str">
        <f t="shared" si="22"/>
        <v/>
      </c>
    </row>
    <row r="717" spans="1:12" ht="18.95" customHeight="1" x14ac:dyDescent="0.25">
      <c r="A717" s="52"/>
      <c r="C717" s="185"/>
      <c r="D717" s="76"/>
      <c r="E717" s="76" t="str">
        <f>IF(D717="","",IFERROR(VLOOKUP(D717,Cadastro!$C$9:$D$1009,2,FALSE),"NOT FOUND"))</f>
        <v/>
      </c>
      <c r="F717" s="76"/>
      <c r="G717" s="94"/>
      <c r="H717" s="97"/>
      <c r="I717" s="77">
        <f t="shared" si="23"/>
        <v>0</v>
      </c>
      <c r="J717" s="78" t="str">
        <f>IFERROR(IF(E717="","",VLOOKUP(D717,Saldo!$P$8:$Q$1009,2,FALSE)),"")</f>
        <v/>
      </c>
      <c r="K717" s="76"/>
      <c r="L717" s="74" t="str">
        <f t="shared" si="22"/>
        <v/>
      </c>
    </row>
    <row r="718" spans="1:12" ht="18.95" customHeight="1" x14ac:dyDescent="0.25">
      <c r="A718" s="52"/>
      <c r="C718" s="185"/>
      <c r="D718" s="76"/>
      <c r="E718" s="76" t="str">
        <f>IF(D718="","",IFERROR(VLOOKUP(D718,Cadastro!$C$9:$D$1009,2,FALSE),"NOT FOUND"))</f>
        <v/>
      </c>
      <c r="F718" s="76"/>
      <c r="G718" s="94"/>
      <c r="H718" s="97"/>
      <c r="I718" s="77">
        <f t="shared" si="23"/>
        <v>0</v>
      </c>
      <c r="J718" s="78" t="str">
        <f>IFERROR(IF(E718="","",VLOOKUP(D718,Saldo!$P$8:$Q$1009,2,FALSE)),"")</f>
        <v/>
      </c>
      <c r="K718" s="76"/>
      <c r="L718" s="74" t="str">
        <f t="shared" si="22"/>
        <v/>
      </c>
    </row>
    <row r="719" spans="1:12" ht="18.95" customHeight="1" x14ac:dyDescent="0.25">
      <c r="A719" s="52"/>
      <c r="C719" s="185"/>
      <c r="D719" s="76"/>
      <c r="E719" s="76" t="str">
        <f>IF(D719="","",IFERROR(VLOOKUP(D719,Cadastro!$C$9:$D$1009,2,FALSE),"NOT FOUND"))</f>
        <v/>
      </c>
      <c r="F719" s="76"/>
      <c r="G719" s="94"/>
      <c r="H719" s="97"/>
      <c r="I719" s="77">
        <f t="shared" si="23"/>
        <v>0</v>
      </c>
      <c r="J719" s="78" t="str">
        <f>IFERROR(IF(E719="","",VLOOKUP(D719,Saldo!$P$8:$Q$1009,2,FALSE)),"")</f>
        <v/>
      </c>
      <c r="K719" s="76"/>
      <c r="L719" s="74" t="str">
        <f t="shared" si="22"/>
        <v/>
      </c>
    </row>
    <row r="720" spans="1:12" ht="18.95" customHeight="1" x14ac:dyDescent="0.25">
      <c r="A720" s="52"/>
      <c r="C720" s="185"/>
      <c r="D720" s="76"/>
      <c r="E720" s="76" t="str">
        <f>IF(D720="","",IFERROR(VLOOKUP(D720,Cadastro!$C$9:$D$1009,2,FALSE),"NOT FOUND"))</f>
        <v/>
      </c>
      <c r="F720" s="76"/>
      <c r="G720" s="94"/>
      <c r="H720" s="97"/>
      <c r="I720" s="77">
        <f t="shared" si="23"/>
        <v>0</v>
      </c>
      <c r="J720" s="78" t="str">
        <f>IFERROR(IF(E720="","",VLOOKUP(D720,Saldo!$P$8:$Q$1009,2,FALSE)),"")</f>
        <v/>
      </c>
      <c r="K720" s="76"/>
      <c r="L720" s="74" t="str">
        <f t="shared" si="22"/>
        <v/>
      </c>
    </row>
    <row r="721" spans="1:12" ht="18.95" customHeight="1" x14ac:dyDescent="0.25">
      <c r="A721" s="52"/>
      <c r="C721" s="185"/>
      <c r="D721" s="76"/>
      <c r="E721" s="76" t="str">
        <f>IF(D721="","",IFERROR(VLOOKUP(D721,Cadastro!$C$9:$D$1009,2,FALSE),"NOT FOUND"))</f>
        <v/>
      </c>
      <c r="F721" s="76"/>
      <c r="G721" s="94"/>
      <c r="H721" s="97"/>
      <c r="I721" s="77">
        <f t="shared" si="23"/>
        <v>0</v>
      </c>
      <c r="J721" s="78" t="str">
        <f>IFERROR(IF(E721="","",VLOOKUP(D721,Saldo!$P$8:$Q$1009,2,FALSE)),"")</f>
        <v/>
      </c>
      <c r="K721" s="76"/>
      <c r="L721" s="74" t="str">
        <f t="shared" si="22"/>
        <v/>
      </c>
    </row>
    <row r="722" spans="1:12" ht="18.95" customHeight="1" x14ac:dyDescent="0.25">
      <c r="A722" s="52"/>
      <c r="C722" s="185"/>
      <c r="D722" s="76"/>
      <c r="E722" s="76" t="str">
        <f>IF(D722="","",IFERROR(VLOOKUP(D722,Cadastro!$C$9:$D$1009,2,FALSE),"NOT FOUND"))</f>
        <v/>
      </c>
      <c r="F722" s="76"/>
      <c r="G722" s="94"/>
      <c r="H722" s="97"/>
      <c r="I722" s="77">
        <f t="shared" si="23"/>
        <v>0</v>
      </c>
      <c r="J722" s="78" t="str">
        <f>IFERROR(IF(E722="","",VLOOKUP(D722,Saldo!$P$8:$Q$1009,2,FALSE)),"")</f>
        <v/>
      </c>
      <c r="K722" s="76"/>
      <c r="L722" s="74" t="str">
        <f t="shared" si="22"/>
        <v/>
      </c>
    </row>
    <row r="723" spans="1:12" ht="18.95" customHeight="1" x14ac:dyDescent="0.25">
      <c r="A723" s="52"/>
      <c r="C723" s="185"/>
      <c r="D723" s="76"/>
      <c r="E723" s="76" t="str">
        <f>IF(D723="","",IFERROR(VLOOKUP(D723,Cadastro!$C$9:$D$1009,2,FALSE),"NOT FOUND"))</f>
        <v/>
      </c>
      <c r="F723" s="76"/>
      <c r="G723" s="94"/>
      <c r="H723" s="97"/>
      <c r="I723" s="77">
        <f t="shared" si="23"/>
        <v>0</v>
      </c>
      <c r="J723" s="78" t="str">
        <f>IFERROR(IF(E723="","",VLOOKUP(D723,Saldo!$P$8:$Q$1009,2,FALSE)),"")</f>
        <v/>
      </c>
      <c r="K723" s="76"/>
      <c r="L723" s="74" t="str">
        <f t="shared" si="22"/>
        <v/>
      </c>
    </row>
    <row r="724" spans="1:12" ht="18.95" customHeight="1" x14ac:dyDescent="0.25">
      <c r="A724" s="52"/>
      <c r="C724" s="185"/>
      <c r="D724" s="76"/>
      <c r="E724" s="76" t="str">
        <f>IF(D724="","",IFERROR(VLOOKUP(D724,Cadastro!$C$9:$D$1009,2,FALSE),"NOT FOUND"))</f>
        <v/>
      </c>
      <c r="F724" s="76"/>
      <c r="G724" s="94"/>
      <c r="H724" s="97"/>
      <c r="I724" s="77">
        <f t="shared" si="23"/>
        <v>0</v>
      </c>
      <c r="J724" s="78" t="str">
        <f>IFERROR(IF(E724="","",VLOOKUP(D724,Saldo!$P$8:$Q$1009,2,FALSE)),"")</f>
        <v/>
      </c>
      <c r="K724" s="76"/>
      <c r="L724" s="74" t="str">
        <f t="shared" si="22"/>
        <v/>
      </c>
    </row>
    <row r="725" spans="1:12" ht="18.95" customHeight="1" x14ac:dyDescent="0.25">
      <c r="A725" s="52"/>
      <c r="C725" s="185"/>
      <c r="D725" s="76"/>
      <c r="E725" s="76" t="str">
        <f>IF(D725="","",IFERROR(VLOOKUP(D725,Cadastro!$C$9:$D$1009,2,FALSE),"NOT FOUND"))</f>
        <v/>
      </c>
      <c r="F725" s="76"/>
      <c r="G725" s="94"/>
      <c r="H725" s="97"/>
      <c r="I725" s="77">
        <f t="shared" si="23"/>
        <v>0</v>
      </c>
      <c r="J725" s="78" t="str">
        <f>IFERROR(IF(E725="","",VLOOKUP(D725,Saldo!$P$8:$Q$1009,2,FALSE)),"")</f>
        <v/>
      </c>
      <c r="K725" s="76"/>
      <c r="L725" s="74" t="str">
        <f t="shared" si="22"/>
        <v/>
      </c>
    </row>
    <row r="726" spans="1:12" ht="18.95" customHeight="1" x14ac:dyDescent="0.25">
      <c r="A726" s="52"/>
      <c r="C726" s="185"/>
      <c r="D726" s="76"/>
      <c r="E726" s="76" t="str">
        <f>IF(D726="","",IFERROR(VLOOKUP(D726,Cadastro!$C$9:$D$1009,2,FALSE),"NOT FOUND"))</f>
        <v/>
      </c>
      <c r="F726" s="76"/>
      <c r="G726" s="94"/>
      <c r="H726" s="97"/>
      <c r="I726" s="77">
        <f t="shared" si="23"/>
        <v>0</v>
      </c>
      <c r="J726" s="78" t="str">
        <f>IFERROR(IF(E726="","",VLOOKUP(D726,Saldo!$P$8:$Q$1009,2,FALSE)),"")</f>
        <v/>
      </c>
      <c r="K726" s="76"/>
      <c r="L726" s="74" t="str">
        <f t="shared" si="22"/>
        <v/>
      </c>
    </row>
    <row r="727" spans="1:12" ht="18.95" customHeight="1" x14ac:dyDescent="0.25">
      <c r="A727" s="52"/>
      <c r="C727" s="185"/>
      <c r="D727" s="76"/>
      <c r="E727" s="76" t="str">
        <f>IF(D727="","",IFERROR(VLOOKUP(D727,Cadastro!$C$9:$D$1009,2,FALSE),"NOT FOUND"))</f>
        <v/>
      </c>
      <c r="F727" s="76"/>
      <c r="G727" s="94"/>
      <c r="H727" s="97"/>
      <c r="I727" s="77">
        <f t="shared" si="23"/>
        <v>0</v>
      </c>
      <c r="J727" s="78" t="str">
        <f>IFERROR(IF(E727="","",VLOOKUP(D727,Saldo!$P$8:$Q$1009,2,FALSE)),"")</f>
        <v/>
      </c>
      <c r="K727" s="76"/>
      <c r="L727" s="74" t="str">
        <f t="shared" si="22"/>
        <v/>
      </c>
    </row>
    <row r="728" spans="1:12" ht="18.95" customHeight="1" x14ac:dyDescent="0.25">
      <c r="A728" s="52"/>
      <c r="C728" s="185"/>
      <c r="D728" s="76"/>
      <c r="E728" s="76" t="str">
        <f>IF(D728="","",IFERROR(VLOOKUP(D728,Cadastro!$C$9:$D$1009,2,FALSE),"NOT FOUND"))</f>
        <v/>
      </c>
      <c r="F728" s="76"/>
      <c r="G728" s="94"/>
      <c r="H728" s="97"/>
      <c r="I728" s="77">
        <f t="shared" si="23"/>
        <v>0</v>
      </c>
      <c r="J728" s="78" t="str">
        <f>IFERROR(IF(E728="","",VLOOKUP(D728,Saldo!$P$8:$Q$1009,2,FALSE)),"")</f>
        <v/>
      </c>
      <c r="K728" s="76"/>
      <c r="L728" s="74" t="str">
        <f t="shared" si="22"/>
        <v/>
      </c>
    </row>
    <row r="729" spans="1:12" ht="18.95" customHeight="1" x14ac:dyDescent="0.25">
      <c r="A729" s="52"/>
      <c r="C729" s="185"/>
      <c r="D729" s="76"/>
      <c r="E729" s="76" t="str">
        <f>IF(D729="","",IFERROR(VLOOKUP(D729,Cadastro!$C$9:$D$1009,2,FALSE),"NOT FOUND"))</f>
        <v/>
      </c>
      <c r="F729" s="76"/>
      <c r="G729" s="94"/>
      <c r="H729" s="97"/>
      <c r="I729" s="77">
        <f t="shared" si="23"/>
        <v>0</v>
      </c>
      <c r="J729" s="78" t="str">
        <f>IFERROR(IF(E729="","",VLOOKUP(D729,Saldo!$P$8:$Q$1009,2,FALSE)),"")</f>
        <v/>
      </c>
      <c r="K729" s="76"/>
      <c r="L729" s="74" t="str">
        <f t="shared" si="22"/>
        <v/>
      </c>
    </row>
    <row r="730" spans="1:12" ht="18.95" customHeight="1" x14ac:dyDescent="0.25">
      <c r="A730" s="52"/>
      <c r="C730" s="185"/>
      <c r="D730" s="76"/>
      <c r="E730" s="76" t="str">
        <f>IF(D730="","",IFERROR(VLOOKUP(D730,Cadastro!$C$9:$D$1009,2,FALSE),"NOT FOUND"))</f>
        <v/>
      </c>
      <c r="F730" s="76"/>
      <c r="G730" s="94"/>
      <c r="H730" s="97"/>
      <c r="I730" s="77">
        <f t="shared" si="23"/>
        <v>0</v>
      </c>
      <c r="J730" s="78" t="str">
        <f>IFERROR(IF(E730="","",VLOOKUP(D730,Saldo!$P$8:$Q$1009,2,FALSE)),"")</f>
        <v/>
      </c>
      <c r="K730" s="76"/>
      <c r="L730" s="74" t="str">
        <f t="shared" si="22"/>
        <v/>
      </c>
    </row>
    <row r="731" spans="1:12" ht="18.95" customHeight="1" x14ac:dyDescent="0.25">
      <c r="A731" s="52"/>
      <c r="C731" s="185"/>
      <c r="D731" s="76"/>
      <c r="E731" s="76" t="str">
        <f>IF(D731="","",IFERROR(VLOOKUP(D731,Cadastro!$C$9:$D$1009,2,FALSE),"NOT FOUND"))</f>
        <v/>
      </c>
      <c r="F731" s="76"/>
      <c r="G731" s="94"/>
      <c r="H731" s="97"/>
      <c r="I731" s="77">
        <f t="shared" si="23"/>
        <v>0</v>
      </c>
      <c r="J731" s="78" t="str">
        <f>IFERROR(IF(E731="","",VLOOKUP(D731,Saldo!$P$8:$Q$1009,2,FALSE)),"")</f>
        <v/>
      </c>
      <c r="K731" s="76"/>
      <c r="L731" s="74" t="str">
        <f t="shared" si="22"/>
        <v/>
      </c>
    </row>
    <row r="732" spans="1:12" ht="18.95" customHeight="1" x14ac:dyDescent="0.25">
      <c r="A732" s="52"/>
      <c r="C732" s="185"/>
      <c r="D732" s="76"/>
      <c r="E732" s="76" t="str">
        <f>IF(D732="","",IFERROR(VLOOKUP(D732,Cadastro!$C$9:$D$1009,2,FALSE),"NOT FOUND"))</f>
        <v/>
      </c>
      <c r="F732" s="76"/>
      <c r="G732" s="94"/>
      <c r="H732" s="97"/>
      <c r="I732" s="77">
        <f t="shared" si="23"/>
        <v>0</v>
      </c>
      <c r="J732" s="78" t="str">
        <f>IFERROR(IF(E732="","",VLOOKUP(D732,Saldo!$P$8:$Q$1009,2,FALSE)),"")</f>
        <v/>
      </c>
      <c r="K732" s="76"/>
      <c r="L732" s="74" t="str">
        <f t="shared" si="22"/>
        <v/>
      </c>
    </row>
    <row r="733" spans="1:12" ht="18.95" customHeight="1" x14ac:dyDescent="0.25">
      <c r="A733" s="52"/>
      <c r="C733" s="185"/>
      <c r="D733" s="76"/>
      <c r="E733" s="76" t="str">
        <f>IF(D733="","",IFERROR(VLOOKUP(D733,Cadastro!$C$9:$D$1009,2,FALSE),"NOT FOUND"))</f>
        <v/>
      </c>
      <c r="F733" s="76"/>
      <c r="G733" s="94"/>
      <c r="H733" s="97"/>
      <c r="I733" s="77">
        <f t="shared" si="23"/>
        <v>0</v>
      </c>
      <c r="J733" s="78" t="str">
        <f>IFERROR(IF(E733="","",VLOOKUP(D733,Saldo!$P$8:$Q$1009,2,FALSE)),"")</f>
        <v/>
      </c>
      <c r="K733" s="76"/>
      <c r="L733" s="74" t="str">
        <f t="shared" si="22"/>
        <v/>
      </c>
    </row>
    <row r="734" spans="1:12" ht="18.95" customHeight="1" x14ac:dyDescent="0.25">
      <c r="A734" s="52"/>
      <c r="C734" s="185"/>
      <c r="D734" s="76"/>
      <c r="E734" s="76" t="str">
        <f>IF(D734="","",IFERROR(VLOOKUP(D734,Cadastro!$C$9:$D$1009,2,FALSE),"NOT FOUND"))</f>
        <v/>
      </c>
      <c r="F734" s="76"/>
      <c r="G734" s="94"/>
      <c r="H734" s="97"/>
      <c r="I734" s="77">
        <f t="shared" si="23"/>
        <v>0</v>
      </c>
      <c r="J734" s="78" t="str">
        <f>IFERROR(IF(E734="","",VLOOKUP(D734,Saldo!$P$8:$Q$1009,2,FALSE)),"")</f>
        <v/>
      </c>
      <c r="K734" s="76"/>
      <c r="L734" s="74" t="str">
        <f t="shared" si="22"/>
        <v/>
      </c>
    </row>
    <row r="735" spans="1:12" ht="18.95" customHeight="1" x14ac:dyDescent="0.25">
      <c r="A735" s="52"/>
      <c r="C735" s="185"/>
      <c r="D735" s="76"/>
      <c r="E735" s="76" t="str">
        <f>IF(D735="","",IFERROR(VLOOKUP(D735,Cadastro!$C$9:$D$1009,2,FALSE),"NOT FOUND"))</f>
        <v/>
      </c>
      <c r="F735" s="76"/>
      <c r="G735" s="94"/>
      <c r="H735" s="97"/>
      <c r="I735" s="77">
        <f t="shared" si="23"/>
        <v>0</v>
      </c>
      <c r="J735" s="78" t="str">
        <f>IFERROR(IF(E735="","",VLOOKUP(D735,Saldo!$P$8:$Q$1009,2,FALSE)),"")</f>
        <v/>
      </c>
      <c r="K735" s="76"/>
      <c r="L735" s="74" t="str">
        <f t="shared" si="22"/>
        <v/>
      </c>
    </row>
    <row r="736" spans="1:12" ht="18.95" customHeight="1" x14ac:dyDescent="0.25">
      <c r="A736" s="52"/>
      <c r="C736" s="185"/>
      <c r="D736" s="76"/>
      <c r="E736" s="76" t="str">
        <f>IF(D736="","",IFERROR(VLOOKUP(D736,Cadastro!$C$9:$D$1009,2,FALSE),"NOT FOUND"))</f>
        <v/>
      </c>
      <c r="F736" s="76"/>
      <c r="G736" s="94"/>
      <c r="H736" s="97"/>
      <c r="I736" s="77">
        <f t="shared" si="23"/>
        <v>0</v>
      </c>
      <c r="J736" s="78" t="str">
        <f>IFERROR(IF(E736="","",VLOOKUP(D736,Saldo!$P$8:$Q$1009,2,FALSE)),"")</f>
        <v/>
      </c>
      <c r="K736" s="76"/>
      <c r="L736" s="74" t="str">
        <f t="shared" si="22"/>
        <v/>
      </c>
    </row>
    <row r="737" spans="1:12" ht="18.95" customHeight="1" x14ac:dyDescent="0.25">
      <c r="A737" s="52"/>
      <c r="C737" s="185"/>
      <c r="D737" s="76"/>
      <c r="E737" s="76" t="str">
        <f>IF(D737="","",IFERROR(VLOOKUP(D737,Cadastro!$C$9:$D$1009,2,FALSE),"NOT FOUND"))</f>
        <v/>
      </c>
      <c r="F737" s="76"/>
      <c r="G737" s="94"/>
      <c r="H737" s="97"/>
      <c r="I737" s="77">
        <f t="shared" si="23"/>
        <v>0</v>
      </c>
      <c r="J737" s="78" t="str">
        <f>IFERROR(IF(E737="","",VLOOKUP(D737,Saldo!$P$8:$Q$1009,2,FALSE)),"")</f>
        <v/>
      </c>
      <c r="K737" s="76"/>
      <c r="L737" s="74" t="str">
        <f t="shared" si="22"/>
        <v/>
      </c>
    </row>
    <row r="738" spans="1:12" ht="18.95" customHeight="1" x14ac:dyDescent="0.25">
      <c r="A738" s="52"/>
      <c r="C738" s="185"/>
      <c r="D738" s="76"/>
      <c r="E738" s="76" t="str">
        <f>IF(D738="","",IFERROR(VLOOKUP(D738,Cadastro!$C$9:$D$1009,2,FALSE),"NOT FOUND"))</f>
        <v/>
      </c>
      <c r="F738" s="76"/>
      <c r="G738" s="94"/>
      <c r="H738" s="97"/>
      <c r="I738" s="77">
        <f t="shared" si="23"/>
        <v>0</v>
      </c>
      <c r="J738" s="78" t="str">
        <f>IFERROR(IF(E738="","",VLOOKUP(D738,Saldo!$P$8:$Q$1009,2,FALSE)),"")</f>
        <v/>
      </c>
      <c r="K738" s="76"/>
      <c r="L738" s="74" t="str">
        <f t="shared" si="22"/>
        <v/>
      </c>
    </row>
    <row r="739" spans="1:12" ht="18.95" customHeight="1" x14ac:dyDescent="0.25">
      <c r="A739" s="52"/>
      <c r="C739" s="185"/>
      <c r="D739" s="76"/>
      <c r="E739" s="76" t="str">
        <f>IF(D739="","",IFERROR(VLOOKUP(D739,Cadastro!$C$9:$D$1009,2,FALSE),"NOT FOUND"))</f>
        <v/>
      </c>
      <c r="F739" s="76"/>
      <c r="G739" s="94"/>
      <c r="H739" s="97"/>
      <c r="I739" s="77">
        <f t="shared" si="23"/>
        <v>0</v>
      </c>
      <c r="J739" s="78" t="str">
        <f>IFERROR(IF(E739="","",VLOOKUP(D739,Saldo!$P$8:$Q$1009,2,FALSE)),"")</f>
        <v/>
      </c>
      <c r="K739" s="76"/>
      <c r="L739" s="74" t="str">
        <f t="shared" si="22"/>
        <v/>
      </c>
    </row>
    <row r="740" spans="1:12" ht="18.95" customHeight="1" x14ac:dyDescent="0.25">
      <c r="A740" s="52"/>
      <c r="C740" s="185"/>
      <c r="D740" s="76"/>
      <c r="E740" s="76" t="str">
        <f>IF(D740="","",IFERROR(VLOOKUP(D740,Cadastro!$C$9:$D$1009,2,FALSE),"NOT FOUND"))</f>
        <v/>
      </c>
      <c r="F740" s="76"/>
      <c r="G740" s="94"/>
      <c r="H740" s="97"/>
      <c r="I740" s="77">
        <f t="shared" si="23"/>
        <v>0</v>
      </c>
      <c r="J740" s="78" t="str">
        <f>IFERROR(IF(E740="","",VLOOKUP(D740,Saldo!$P$8:$Q$1009,2,FALSE)),"")</f>
        <v/>
      </c>
      <c r="K740" s="76"/>
      <c r="L740" s="74" t="str">
        <f t="shared" si="22"/>
        <v/>
      </c>
    </row>
    <row r="741" spans="1:12" ht="18.95" customHeight="1" x14ac:dyDescent="0.25">
      <c r="A741" s="52"/>
      <c r="C741" s="185"/>
      <c r="D741" s="76"/>
      <c r="E741" s="76" t="str">
        <f>IF(D741="","",IFERROR(VLOOKUP(D741,Cadastro!$C$9:$D$1009,2,FALSE),"NOT FOUND"))</f>
        <v/>
      </c>
      <c r="F741" s="76"/>
      <c r="G741" s="94"/>
      <c r="H741" s="97"/>
      <c r="I741" s="77">
        <f t="shared" si="23"/>
        <v>0</v>
      </c>
      <c r="J741" s="78" t="str">
        <f>IFERROR(IF(E741="","",VLOOKUP(D741,Saldo!$P$8:$Q$1009,2,FALSE)),"")</f>
        <v/>
      </c>
      <c r="K741" s="76"/>
      <c r="L741" s="74" t="str">
        <f t="shared" si="22"/>
        <v/>
      </c>
    </row>
    <row r="742" spans="1:12" ht="18.95" customHeight="1" x14ac:dyDescent="0.25">
      <c r="A742" s="52"/>
      <c r="C742" s="185"/>
      <c r="D742" s="76"/>
      <c r="E742" s="76" t="str">
        <f>IF(D742="","",IFERROR(VLOOKUP(D742,Cadastro!$C$9:$D$1009,2,FALSE),"NOT FOUND"))</f>
        <v/>
      </c>
      <c r="F742" s="76"/>
      <c r="G742" s="94"/>
      <c r="H742" s="97"/>
      <c r="I742" s="77">
        <f t="shared" si="23"/>
        <v>0</v>
      </c>
      <c r="J742" s="78" t="str">
        <f>IFERROR(IF(E742="","",VLOOKUP(D742,Saldo!$P$8:$Q$1009,2,FALSE)),"")</f>
        <v/>
      </c>
      <c r="K742" s="76"/>
      <c r="L742" s="74" t="str">
        <f t="shared" si="22"/>
        <v/>
      </c>
    </row>
    <row r="743" spans="1:12" ht="18.95" customHeight="1" x14ac:dyDescent="0.25">
      <c r="A743" s="52"/>
      <c r="C743" s="185"/>
      <c r="D743" s="76"/>
      <c r="E743" s="76" t="str">
        <f>IF(D743="","",IFERROR(VLOOKUP(D743,Cadastro!$C$9:$D$1009,2,FALSE),"NOT FOUND"))</f>
        <v/>
      </c>
      <c r="F743" s="76"/>
      <c r="G743" s="94"/>
      <c r="H743" s="97"/>
      <c r="I743" s="77">
        <f t="shared" si="23"/>
        <v>0</v>
      </c>
      <c r="J743" s="78" t="str">
        <f>IFERROR(IF(E743="","",VLOOKUP(D743,Saldo!$P$8:$Q$1009,2,FALSE)),"")</f>
        <v/>
      </c>
      <c r="K743" s="76"/>
      <c r="L743" s="74" t="str">
        <f t="shared" si="22"/>
        <v/>
      </c>
    </row>
    <row r="744" spans="1:12" ht="18.95" customHeight="1" x14ac:dyDescent="0.25">
      <c r="A744" s="52"/>
      <c r="C744" s="185"/>
      <c r="D744" s="76"/>
      <c r="E744" s="76" t="str">
        <f>IF(D744="","",IFERROR(VLOOKUP(D744,Cadastro!$C$9:$D$1009,2,FALSE),"NOT FOUND"))</f>
        <v/>
      </c>
      <c r="F744" s="76"/>
      <c r="G744" s="94"/>
      <c r="H744" s="97"/>
      <c r="I744" s="77">
        <f t="shared" si="23"/>
        <v>0</v>
      </c>
      <c r="J744" s="78" t="str">
        <f>IFERROR(IF(E744="","",VLOOKUP(D744,Saldo!$P$8:$Q$1009,2,FALSE)),"")</f>
        <v/>
      </c>
      <c r="K744" s="76"/>
      <c r="L744" s="74" t="str">
        <f t="shared" si="22"/>
        <v/>
      </c>
    </row>
    <row r="745" spans="1:12" ht="18.95" customHeight="1" x14ac:dyDescent="0.25">
      <c r="A745" s="52"/>
      <c r="C745" s="185"/>
      <c r="D745" s="76"/>
      <c r="E745" s="76" t="str">
        <f>IF(D745="","",IFERROR(VLOOKUP(D745,Cadastro!$C$9:$D$1009,2,FALSE),"NOT FOUND"))</f>
        <v/>
      </c>
      <c r="F745" s="76"/>
      <c r="G745" s="94"/>
      <c r="H745" s="97"/>
      <c r="I745" s="77">
        <f t="shared" si="23"/>
        <v>0</v>
      </c>
      <c r="J745" s="78" t="str">
        <f>IFERROR(IF(E745="","",VLOOKUP(D745,Saldo!$P$8:$Q$1009,2,FALSE)),"")</f>
        <v/>
      </c>
      <c r="K745" s="76"/>
      <c r="L745" s="74" t="str">
        <f t="shared" si="22"/>
        <v/>
      </c>
    </row>
    <row r="746" spans="1:12" ht="18.95" customHeight="1" x14ac:dyDescent="0.25">
      <c r="A746" s="52"/>
      <c r="C746" s="185"/>
      <c r="D746" s="76"/>
      <c r="E746" s="76" t="str">
        <f>IF(D746="","",IFERROR(VLOOKUP(D746,Cadastro!$C$9:$D$1009,2,FALSE),"NOT FOUND"))</f>
        <v/>
      </c>
      <c r="F746" s="76"/>
      <c r="G746" s="94"/>
      <c r="H746" s="97"/>
      <c r="I746" s="77">
        <f t="shared" si="23"/>
        <v>0</v>
      </c>
      <c r="J746" s="78" t="str">
        <f>IFERROR(IF(E746="","",VLOOKUP(D746,Saldo!$P$8:$Q$1009,2,FALSE)),"")</f>
        <v/>
      </c>
      <c r="K746" s="76"/>
      <c r="L746" s="74" t="str">
        <f t="shared" si="22"/>
        <v/>
      </c>
    </row>
    <row r="747" spans="1:12" ht="18.95" customHeight="1" x14ac:dyDescent="0.25">
      <c r="A747" s="52"/>
      <c r="C747" s="185"/>
      <c r="D747" s="76"/>
      <c r="E747" s="76" t="str">
        <f>IF(D747="","",IFERROR(VLOOKUP(D747,Cadastro!$C$9:$D$1009,2,FALSE),"NOT FOUND"))</f>
        <v/>
      </c>
      <c r="F747" s="76"/>
      <c r="G747" s="94"/>
      <c r="H747" s="97"/>
      <c r="I747" s="77">
        <f t="shared" si="23"/>
        <v>0</v>
      </c>
      <c r="J747" s="78" t="str">
        <f>IFERROR(IF(E747="","",VLOOKUP(D747,Saldo!$P$8:$Q$1009,2,FALSE)),"")</f>
        <v/>
      </c>
      <c r="K747" s="76"/>
      <c r="L747" s="74" t="str">
        <f t="shared" si="22"/>
        <v/>
      </c>
    </row>
    <row r="748" spans="1:12" ht="18.95" customHeight="1" x14ac:dyDescent="0.25">
      <c r="A748" s="52"/>
      <c r="C748" s="185"/>
      <c r="D748" s="76"/>
      <c r="E748" s="76" t="str">
        <f>IF(D748="","",IFERROR(VLOOKUP(D748,Cadastro!$C$9:$D$1009,2,FALSE),"NOT FOUND"))</f>
        <v/>
      </c>
      <c r="F748" s="76"/>
      <c r="G748" s="94"/>
      <c r="H748" s="97"/>
      <c r="I748" s="77">
        <f t="shared" si="23"/>
        <v>0</v>
      </c>
      <c r="J748" s="78" t="str">
        <f>IFERROR(IF(E748="","",VLOOKUP(D748,Saldo!$P$8:$Q$1009,2,FALSE)),"")</f>
        <v/>
      </c>
      <c r="K748" s="76"/>
      <c r="L748" s="74" t="str">
        <f t="shared" si="22"/>
        <v/>
      </c>
    </row>
    <row r="749" spans="1:12" ht="18.95" customHeight="1" x14ac:dyDescent="0.25">
      <c r="A749" s="52"/>
      <c r="C749" s="185"/>
      <c r="D749" s="76"/>
      <c r="E749" s="76" t="str">
        <f>IF(D749="","",IFERROR(VLOOKUP(D749,Cadastro!$C$9:$D$1009,2,FALSE),"NOT FOUND"))</f>
        <v/>
      </c>
      <c r="F749" s="76"/>
      <c r="G749" s="94"/>
      <c r="H749" s="97"/>
      <c r="I749" s="77">
        <f t="shared" si="23"/>
        <v>0</v>
      </c>
      <c r="J749" s="78" t="str">
        <f>IFERROR(IF(E749="","",VLOOKUP(D749,Saldo!$P$8:$Q$1009,2,FALSE)),"")</f>
        <v/>
      </c>
      <c r="K749" s="76"/>
      <c r="L749" s="74" t="str">
        <f t="shared" si="22"/>
        <v/>
      </c>
    </row>
    <row r="750" spans="1:12" ht="18.95" customHeight="1" x14ac:dyDescent="0.25">
      <c r="A750" s="52"/>
      <c r="C750" s="185"/>
      <c r="D750" s="76"/>
      <c r="E750" s="76" t="str">
        <f>IF(D750="","",IFERROR(VLOOKUP(D750,Cadastro!$C$9:$D$1009,2,FALSE),"NOT FOUND"))</f>
        <v/>
      </c>
      <c r="F750" s="76"/>
      <c r="G750" s="94"/>
      <c r="H750" s="97"/>
      <c r="I750" s="77">
        <f t="shared" si="23"/>
        <v>0</v>
      </c>
      <c r="J750" s="78" t="str">
        <f>IFERROR(IF(E750="","",VLOOKUP(D750,Saldo!$P$8:$Q$1009,2,FALSE)),"")</f>
        <v/>
      </c>
      <c r="K750" s="76"/>
      <c r="L750" s="74" t="str">
        <f t="shared" si="22"/>
        <v/>
      </c>
    </row>
    <row r="751" spans="1:12" ht="18.95" customHeight="1" x14ac:dyDescent="0.25">
      <c r="A751" s="52"/>
      <c r="C751" s="185"/>
      <c r="D751" s="76"/>
      <c r="E751" s="76" t="str">
        <f>IF(D751="","",IFERROR(VLOOKUP(D751,Cadastro!$C$9:$D$1009,2,FALSE),"NOT FOUND"))</f>
        <v/>
      </c>
      <c r="F751" s="76"/>
      <c r="G751" s="94"/>
      <c r="H751" s="97"/>
      <c r="I751" s="77">
        <f t="shared" si="23"/>
        <v>0</v>
      </c>
      <c r="J751" s="78" t="str">
        <f>IFERROR(IF(E751="","",VLOOKUP(D751,Saldo!$P$8:$Q$1009,2,FALSE)),"")</f>
        <v/>
      </c>
      <c r="K751" s="76"/>
      <c r="L751" s="74" t="str">
        <f t="shared" si="22"/>
        <v/>
      </c>
    </row>
    <row r="752" spans="1:12" ht="18.95" customHeight="1" x14ac:dyDescent="0.25">
      <c r="A752" s="52"/>
      <c r="C752" s="185"/>
      <c r="D752" s="76"/>
      <c r="E752" s="76" t="str">
        <f>IF(D752="","",IFERROR(VLOOKUP(D752,Cadastro!$C$9:$D$1009,2,FALSE),"NOT FOUND"))</f>
        <v/>
      </c>
      <c r="F752" s="76"/>
      <c r="G752" s="94"/>
      <c r="H752" s="97"/>
      <c r="I752" s="77">
        <f t="shared" si="23"/>
        <v>0</v>
      </c>
      <c r="J752" s="78" t="str">
        <f>IFERROR(IF(E752="","",VLOOKUP(D752,Saldo!$P$8:$Q$1009,2,FALSE)),"")</f>
        <v/>
      </c>
      <c r="K752" s="76"/>
      <c r="L752" s="74" t="str">
        <f t="shared" si="22"/>
        <v/>
      </c>
    </row>
    <row r="753" spans="1:12" ht="18.95" customHeight="1" x14ac:dyDescent="0.25">
      <c r="A753" s="52"/>
      <c r="C753" s="185"/>
      <c r="D753" s="76"/>
      <c r="E753" s="76" t="str">
        <f>IF(D753="","",IFERROR(VLOOKUP(D753,Cadastro!$C$9:$D$1009,2,FALSE),"NOT FOUND"))</f>
        <v/>
      </c>
      <c r="F753" s="76"/>
      <c r="G753" s="94"/>
      <c r="H753" s="97"/>
      <c r="I753" s="77">
        <f t="shared" si="23"/>
        <v>0</v>
      </c>
      <c r="J753" s="78" t="str">
        <f>IFERROR(IF(E753="","",VLOOKUP(D753,Saldo!$P$8:$Q$1009,2,FALSE)),"")</f>
        <v/>
      </c>
      <c r="K753" s="76"/>
      <c r="L753" s="74" t="str">
        <f t="shared" si="22"/>
        <v/>
      </c>
    </row>
    <row r="754" spans="1:12" ht="18.95" customHeight="1" x14ac:dyDescent="0.25">
      <c r="A754" s="52"/>
      <c r="C754" s="185"/>
      <c r="D754" s="76"/>
      <c r="E754" s="76" t="str">
        <f>IF(D754="","",IFERROR(VLOOKUP(D754,Cadastro!$C$9:$D$1009,2,FALSE),"NOT FOUND"))</f>
        <v/>
      </c>
      <c r="F754" s="76"/>
      <c r="G754" s="94"/>
      <c r="H754" s="97"/>
      <c r="I754" s="77">
        <f t="shared" si="23"/>
        <v>0</v>
      </c>
      <c r="J754" s="78" t="str">
        <f>IFERROR(IF(E754="","",VLOOKUP(D754,Saldo!$P$8:$Q$1009,2,FALSE)),"")</f>
        <v/>
      </c>
      <c r="K754" s="76"/>
      <c r="L754" s="74" t="str">
        <f t="shared" si="22"/>
        <v/>
      </c>
    </row>
    <row r="755" spans="1:12" ht="18.95" customHeight="1" x14ac:dyDescent="0.25">
      <c r="A755" s="52"/>
      <c r="C755" s="185"/>
      <c r="D755" s="76"/>
      <c r="E755" s="76" t="str">
        <f>IF(D755="","",IFERROR(VLOOKUP(D755,Cadastro!$C$9:$D$1009,2,FALSE),"NOT FOUND"))</f>
        <v/>
      </c>
      <c r="F755" s="76"/>
      <c r="G755" s="94"/>
      <c r="H755" s="97"/>
      <c r="I755" s="77">
        <f t="shared" si="23"/>
        <v>0</v>
      </c>
      <c r="J755" s="78" t="str">
        <f>IFERROR(IF(E755="","",VLOOKUP(D755,Saldo!$P$8:$Q$1009,2,FALSE)),"")</f>
        <v/>
      </c>
      <c r="K755" s="76"/>
      <c r="L755" s="74" t="str">
        <f t="shared" si="22"/>
        <v/>
      </c>
    </row>
    <row r="756" spans="1:12" ht="18.95" customHeight="1" x14ac:dyDescent="0.25">
      <c r="A756" s="52"/>
      <c r="C756" s="185"/>
      <c r="D756" s="76"/>
      <c r="E756" s="76" t="str">
        <f>IF(D756="","",IFERROR(VLOOKUP(D756,Cadastro!$C$9:$D$1009,2,FALSE),"NOT FOUND"))</f>
        <v/>
      </c>
      <c r="F756" s="76"/>
      <c r="G756" s="94"/>
      <c r="H756" s="97"/>
      <c r="I756" s="77">
        <f t="shared" si="23"/>
        <v>0</v>
      </c>
      <c r="J756" s="78" t="str">
        <f>IFERROR(IF(E756="","",VLOOKUP(D756,Saldo!$P$8:$Q$1009,2,FALSE)),"")</f>
        <v/>
      </c>
      <c r="K756" s="76"/>
      <c r="L756" s="74" t="str">
        <f t="shared" si="22"/>
        <v/>
      </c>
    </row>
    <row r="757" spans="1:12" ht="18.95" customHeight="1" x14ac:dyDescent="0.25">
      <c r="A757" s="52"/>
      <c r="C757" s="185"/>
      <c r="D757" s="76"/>
      <c r="E757" s="76" t="str">
        <f>IF(D757="","",IFERROR(VLOOKUP(D757,Cadastro!$C$9:$D$1009,2,FALSE),"NOT FOUND"))</f>
        <v/>
      </c>
      <c r="F757" s="76"/>
      <c r="G757" s="94"/>
      <c r="H757" s="97"/>
      <c r="I757" s="77">
        <f t="shared" si="23"/>
        <v>0</v>
      </c>
      <c r="J757" s="78" t="str">
        <f>IFERROR(IF(E757="","",VLOOKUP(D757,Saldo!$P$8:$Q$1009,2,FALSE)),"")</f>
        <v/>
      </c>
      <c r="K757" s="76"/>
      <c r="L757" s="74" t="str">
        <f t="shared" si="22"/>
        <v/>
      </c>
    </row>
    <row r="758" spans="1:12" ht="18.95" customHeight="1" x14ac:dyDescent="0.25">
      <c r="A758" s="52"/>
      <c r="C758" s="185"/>
      <c r="D758" s="76"/>
      <c r="E758" s="76" t="str">
        <f>IF(D758="","",IFERROR(VLOOKUP(D758,Cadastro!$C$9:$D$1009,2,FALSE),"NOT FOUND"))</f>
        <v/>
      </c>
      <c r="F758" s="76"/>
      <c r="G758" s="94"/>
      <c r="H758" s="97"/>
      <c r="I758" s="77">
        <f t="shared" si="23"/>
        <v>0</v>
      </c>
      <c r="J758" s="78" t="str">
        <f>IFERROR(IF(E758="","",VLOOKUP(D758,Saldo!$P$8:$Q$1009,2,FALSE)),"")</f>
        <v/>
      </c>
      <c r="K758" s="76"/>
      <c r="L758" s="74" t="str">
        <f t="shared" si="22"/>
        <v/>
      </c>
    </row>
    <row r="759" spans="1:12" ht="18.95" customHeight="1" x14ac:dyDescent="0.25">
      <c r="A759" s="52"/>
      <c r="C759" s="185"/>
      <c r="D759" s="76"/>
      <c r="E759" s="76" t="str">
        <f>IF(D759="","",IFERROR(VLOOKUP(D759,Cadastro!$C$9:$D$1009,2,FALSE),"NOT FOUND"))</f>
        <v/>
      </c>
      <c r="F759" s="76"/>
      <c r="G759" s="94"/>
      <c r="H759" s="97"/>
      <c r="I759" s="77">
        <f t="shared" si="23"/>
        <v>0</v>
      </c>
      <c r="J759" s="78" t="str">
        <f>IFERROR(IF(E759="","",VLOOKUP(D759,Saldo!$P$8:$Q$1009,2,FALSE)),"")</f>
        <v/>
      </c>
      <c r="K759" s="76"/>
      <c r="L759" s="74" t="str">
        <f t="shared" si="22"/>
        <v/>
      </c>
    </row>
    <row r="760" spans="1:12" ht="18.95" customHeight="1" x14ac:dyDescent="0.25">
      <c r="A760" s="52"/>
      <c r="C760" s="185"/>
      <c r="D760" s="76"/>
      <c r="E760" s="76" t="str">
        <f>IF(D760="","",IFERROR(VLOOKUP(D760,Cadastro!$C$9:$D$1009,2,FALSE),"NOT FOUND"))</f>
        <v/>
      </c>
      <c r="F760" s="76"/>
      <c r="G760" s="94"/>
      <c r="H760" s="97"/>
      <c r="I760" s="77">
        <f t="shared" si="23"/>
        <v>0</v>
      </c>
      <c r="J760" s="78" t="str">
        <f>IFERROR(IF(E760="","",VLOOKUP(D760,Saldo!$P$8:$Q$1009,2,FALSE)),"")</f>
        <v/>
      </c>
      <c r="K760" s="76"/>
      <c r="L760" s="74" t="str">
        <f t="shared" si="22"/>
        <v/>
      </c>
    </row>
    <row r="761" spans="1:12" ht="18.95" customHeight="1" x14ac:dyDescent="0.25">
      <c r="A761" s="52"/>
      <c r="C761" s="185"/>
      <c r="D761" s="76"/>
      <c r="E761" s="76" t="str">
        <f>IF(D761="","",IFERROR(VLOOKUP(D761,Cadastro!$C$9:$D$1009,2,FALSE),"NOT FOUND"))</f>
        <v/>
      </c>
      <c r="F761" s="76"/>
      <c r="G761" s="94"/>
      <c r="H761" s="97"/>
      <c r="I761" s="77">
        <f t="shared" si="23"/>
        <v>0</v>
      </c>
      <c r="J761" s="78" t="str">
        <f>IFERROR(IF(E761="","",VLOOKUP(D761,Saldo!$P$8:$Q$1009,2,FALSE)),"")</f>
        <v/>
      </c>
      <c r="K761" s="76"/>
      <c r="L761" s="74" t="str">
        <f t="shared" si="22"/>
        <v/>
      </c>
    </row>
    <row r="762" spans="1:12" ht="18.95" customHeight="1" x14ac:dyDescent="0.25">
      <c r="A762" s="52"/>
      <c r="C762" s="185"/>
      <c r="D762" s="76"/>
      <c r="E762" s="76" t="str">
        <f>IF(D762="","",IFERROR(VLOOKUP(D762,Cadastro!$C$9:$D$1009,2,FALSE),"NOT FOUND"))</f>
        <v/>
      </c>
      <c r="F762" s="76"/>
      <c r="G762" s="94"/>
      <c r="H762" s="97"/>
      <c r="I762" s="77">
        <f t="shared" si="23"/>
        <v>0</v>
      </c>
      <c r="J762" s="78" t="str">
        <f>IFERROR(IF(E762="","",VLOOKUP(D762,Saldo!$P$8:$Q$1009,2,FALSE)),"")</f>
        <v/>
      </c>
      <c r="K762" s="76"/>
      <c r="L762" s="74" t="str">
        <f t="shared" si="22"/>
        <v/>
      </c>
    </row>
    <row r="763" spans="1:12" ht="18.95" customHeight="1" x14ac:dyDescent="0.25">
      <c r="A763" s="52"/>
      <c r="C763" s="185"/>
      <c r="D763" s="76"/>
      <c r="E763" s="76" t="str">
        <f>IF(D763="","",IFERROR(VLOOKUP(D763,Cadastro!$C$9:$D$1009,2,FALSE),"NOT FOUND"))</f>
        <v/>
      </c>
      <c r="F763" s="76"/>
      <c r="G763" s="94"/>
      <c r="H763" s="97"/>
      <c r="I763" s="77">
        <f t="shared" si="23"/>
        <v>0</v>
      </c>
      <c r="J763" s="78" t="str">
        <f>IFERROR(IF(E763="","",VLOOKUP(D763,Saldo!$P$8:$Q$1009,2,FALSE)),"")</f>
        <v/>
      </c>
      <c r="K763" s="76"/>
      <c r="L763" s="74" t="str">
        <f t="shared" si="22"/>
        <v/>
      </c>
    </row>
    <row r="764" spans="1:12" ht="18.95" customHeight="1" x14ac:dyDescent="0.25">
      <c r="A764" s="52"/>
      <c r="C764" s="185"/>
      <c r="D764" s="76"/>
      <c r="E764" s="76" t="str">
        <f>IF(D764="","",IFERROR(VLOOKUP(D764,Cadastro!$C$9:$D$1009,2,FALSE),"NOT FOUND"))</f>
        <v/>
      </c>
      <c r="F764" s="76"/>
      <c r="G764" s="94"/>
      <c r="H764" s="97"/>
      <c r="I764" s="77">
        <f t="shared" si="23"/>
        <v>0</v>
      </c>
      <c r="J764" s="78" t="str">
        <f>IFERROR(IF(E764="","",VLOOKUP(D764,Saldo!$P$8:$Q$1009,2,FALSE)),"")</f>
        <v/>
      </c>
      <c r="K764" s="76"/>
      <c r="L764" s="74" t="str">
        <f t="shared" si="22"/>
        <v/>
      </c>
    </row>
    <row r="765" spans="1:12" ht="18.95" customHeight="1" x14ac:dyDescent="0.25">
      <c r="A765" s="52"/>
      <c r="C765" s="185"/>
      <c r="D765" s="76"/>
      <c r="E765" s="76" t="str">
        <f>IF(D765="","",IFERROR(VLOOKUP(D765,Cadastro!$C$9:$D$1009,2,FALSE),"NOT FOUND"))</f>
        <v/>
      </c>
      <c r="F765" s="76"/>
      <c r="G765" s="94"/>
      <c r="H765" s="97"/>
      <c r="I765" s="77">
        <f t="shared" si="23"/>
        <v>0</v>
      </c>
      <c r="J765" s="78" t="str">
        <f>IFERROR(IF(E765="","",VLOOKUP(D765,Saldo!$P$8:$Q$1009,2,FALSE)),"")</f>
        <v/>
      </c>
      <c r="K765" s="76"/>
      <c r="L765" s="74" t="str">
        <f t="shared" si="22"/>
        <v/>
      </c>
    </row>
    <row r="766" spans="1:12" ht="18.95" customHeight="1" x14ac:dyDescent="0.25">
      <c r="A766" s="52"/>
      <c r="C766" s="185"/>
      <c r="D766" s="76"/>
      <c r="E766" s="76" t="str">
        <f>IF(D766="","",IFERROR(VLOOKUP(D766,Cadastro!$C$9:$D$1009,2,FALSE),"NOT FOUND"))</f>
        <v/>
      </c>
      <c r="F766" s="76"/>
      <c r="G766" s="94"/>
      <c r="H766" s="97"/>
      <c r="I766" s="77">
        <f t="shared" si="23"/>
        <v>0</v>
      </c>
      <c r="J766" s="78" t="str">
        <f>IFERROR(IF(E766="","",VLOOKUP(D766,Saldo!$P$8:$Q$1009,2,FALSE)),"")</f>
        <v/>
      </c>
      <c r="K766" s="76"/>
      <c r="L766" s="74" t="str">
        <f t="shared" si="22"/>
        <v/>
      </c>
    </row>
    <row r="767" spans="1:12" ht="18.95" customHeight="1" x14ac:dyDescent="0.25">
      <c r="A767" s="52"/>
      <c r="C767" s="185"/>
      <c r="D767" s="76"/>
      <c r="E767" s="76" t="str">
        <f>IF(D767="","",IFERROR(VLOOKUP(D767,Cadastro!$C$9:$D$1009,2,FALSE),"NOT FOUND"))</f>
        <v/>
      </c>
      <c r="F767" s="76"/>
      <c r="G767" s="94"/>
      <c r="H767" s="97"/>
      <c r="I767" s="77">
        <f t="shared" si="23"/>
        <v>0</v>
      </c>
      <c r="J767" s="78" t="str">
        <f>IFERROR(IF(E767="","",VLOOKUP(D767,Saldo!$P$8:$Q$1009,2,FALSE)),"")</f>
        <v/>
      </c>
      <c r="K767" s="76"/>
      <c r="L767" s="74" t="str">
        <f t="shared" si="22"/>
        <v/>
      </c>
    </row>
    <row r="768" spans="1:12" ht="18.95" customHeight="1" x14ac:dyDescent="0.25">
      <c r="A768" s="52"/>
      <c r="C768" s="185"/>
      <c r="D768" s="76"/>
      <c r="E768" s="76" t="str">
        <f>IF(D768="","",IFERROR(VLOOKUP(D768,Cadastro!$C$9:$D$1009,2,FALSE),"NOT FOUND"))</f>
        <v/>
      </c>
      <c r="F768" s="76"/>
      <c r="G768" s="94"/>
      <c r="H768" s="97"/>
      <c r="I768" s="77">
        <f t="shared" si="23"/>
        <v>0</v>
      </c>
      <c r="J768" s="78" t="str">
        <f>IFERROR(IF(E768="","",VLOOKUP(D768,Saldo!$P$8:$Q$1009,2,FALSE)),"")</f>
        <v/>
      </c>
      <c r="K768" s="76"/>
      <c r="L768" s="74" t="str">
        <f t="shared" si="22"/>
        <v/>
      </c>
    </row>
    <row r="769" spans="1:12" ht="18.95" customHeight="1" x14ac:dyDescent="0.25">
      <c r="A769" s="52"/>
      <c r="C769" s="185"/>
      <c r="D769" s="76"/>
      <c r="E769" s="76" t="str">
        <f>IF(D769="","",IFERROR(VLOOKUP(D769,Cadastro!$C$9:$D$1009,2,FALSE),"NOT FOUND"))</f>
        <v/>
      </c>
      <c r="F769" s="76"/>
      <c r="G769" s="94"/>
      <c r="H769" s="97"/>
      <c r="I769" s="77">
        <f t="shared" si="23"/>
        <v>0</v>
      </c>
      <c r="J769" s="78" t="str">
        <f>IFERROR(IF(E769="","",VLOOKUP(D769,Saldo!$P$8:$Q$1009,2,FALSE)),"")</f>
        <v/>
      </c>
      <c r="K769" s="76"/>
      <c r="L769" s="74" t="str">
        <f t="shared" si="22"/>
        <v/>
      </c>
    </row>
    <row r="770" spans="1:12" ht="18.95" customHeight="1" x14ac:dyDescent="0.25">
      <c r="A770" s="52"/>
      <c r="C770" s="185"/>
      <c r="D770" s="76"/>
      <c r="E770" s="76" t="str">
        <f>IF(D770="","",IFERROR(VLOOKUP(D770,Cadastro!$C$9:$D$1009,2,FALSE),"NOT FOUND"))</f>
        <v/>
      </c>
      <c r="F770" s="76"/>
      <c r="G770" s="94"/>
      <c r="H770" s="97"/>
      <c r="I770" s="77">
        <f t="shared" si="23"/>
        <v>0</v>
      </c>
      <c r="J770" s="78" t="str">
        <f>IFERROR(IF(E770="","",VLOOKUP(D770,Saldo!$P$8:$Q$1009,2,FALSE)),"")</f>
        <v/>
      </c>
      <c r="K770" s="76"/>
      <c r="L770" s="74" t="str">
        <f t="shared" si="22"/>
        <v/>
      </c>
    </row>
    <row r="771" spans="1:12" ht="18.95" customHeight="1" x14ac:dyDescent="0.25">
      <c r="A771" s="52"/>
      <c r="C771" s="185"/>
      <c r="D771" s="76"/>
      <c r="E771" s="76" t="str">
        <f>IF(D771="","",IFERROR(VLOOKUP(D771,Cadastro!$C$9:$D$1009,2,FALSE),"NOT FOUND"))</f>
        <v/>
      </c>
      <c r="F771" s="76"/>
      <c r="G771" s="94"/>
      <c r="H771" s="97"/>
      <c r="I771" s="77">
        <f t="shared" si="23"/>
        <v>0</v>
      </c>
      <c r="J771" s="78" t="str">
        <f>IFERROR(IF(E771="","",VLOOKUP(D771,Saldo!$P$8:$Q$1009,2,FALSE)),"")</f>
        <v/>
      </c>
      <c r="K771" s="76"/>
      <c r="L771" s="74" t="str">
        <f t="shared" si="22"/>
        <v/>
      </c>
    </row>
    <row r="772" spans="1:12" ht="18.95" customHeight="1" x14ac:dyDescent="0.25">
      <c r="A772" s="52"/>
      <c r="C772" s="185"/>
      <c r="D772" s="76"/>
      <c r="E772" s="76" t="str">
        <f>IF(D772="","",IFERROR(VLOOKUP(D772,Cadastro!$C$9:$D$1009,2,FALSE),"NOT FOUND"))</f>
        <v/>
      </c>
      <c r="F772" s="76"/>
      <c r="G772" s="94"/>
      <c r="H772" s="97"/>
      <c r="I772" s="77">
        <f t="shared" si="23"/>
        <v>0</v>
      </c>
      <c r="J772" s="78" t="str">
        <f>IFERROR(IF(E772="","",VLOOKUP(D772,Saldo!$P$8:$Q$1009,2,FALSE)),"")</f>
        <v/>
      </c>
      <c r="K772" s="76"/>
      <c r="L772" s="74" t="str">
        <f t="shared" si="22"/>
        <v/>
      </c>
    </row>
    <row r="773" spans="1:12" ht="18.95" customHeight="1" x14ac:dyDescent="0.25">
      <c r="A773" s="52"/>
      <c r="C773" s="185"/>
      <c r="D773" s="76"/>
      <c r="E773" s="76" t="str">
        <f>IF(D773="","",IFERROR(VLOOKUP(D773,Cadastro!$C$9:$D$1009,2,FALSE),"NOT FOUND"))</f>
        <v/>
      </c>
      <c r="F773" s="76"/>
      <c r="G773" s="94"/>
      <c r="H773" s="97"/>
      <c r="I773" s="77">
        <f t="shared" si="23"/>
        <v>0</v>
      </c>
      <c r="J773" s="78" t="str">
        <f>IFERROR(IF(E773="","",VLOOKUP(D773,Saldo!$P$8:$Q$1009,2,FALSE)),"")</f>
        <v/>
      </c>
      <c r="K773" s="76"/>
      <c r="L773" s="74" t="str">
        <f t="shared" si="22"/>
        <v/>
      </c>
    </row>
    <row r="774" spans="1:12" ht="18.95" customHeight="1" x14ac:dyDescent="0.25">
      <c r="A774" s="52"/>
      <c r="C774" s="185"/>
      <c r="D774" s="76"/>
      <c r="E774" s="76" t="str">
        <f>IF(D774="","",IFERROR(VLOOKUP(D774,Cadastro!$C$9:$D$1009,2,FALSE),"NOT FOUND"))</f>
        <v/>
      </c>
      <c r="F774" s="76"/>
      <c r="G774" s="94"/>
      <c r="H774" s="97"/>
      <c r="I774" s="77">
        <f t="shared" si="23"/>
        <v>0</v>
      </c>
      <c r="J774" s="78" t="str">
        <f>IFERROR(IF(E774="","",VLOOKUP(D774,Saldo!$P$8:$Q$1009,2,FALSE)),"")</f>
        <v/>
      </c>
      <c r="K774" s="76"/>
      <c r="L774" s="74" t="str">
        <f t="shared" si="22"/>
        <v/>
      </c>
    </row>
    <row r="775" spans="1:12" ht="18.95" customHeight="1" x14ac:dyDescent="0.25">
      <c r="A775" s="52"/>
      <c r="C775" s="185"/>
      <c r="D775" s="76"/>
      <c r="E775" s="76" t="str">
        <f>IF(D775="","",IFERROR(VLOOKUP(D775,Cadastro!$C$9:$D$1009,2,FALSE),"NOT FOUND"))</f>
        <v/>
      </c>
      <c r="F775" s="76"/>
      <c r="G775" s="94"/>
      <c r="H775" s="97"/>
      <c r="I775" s="77">
        <f t="shared" si="23"/>
        <v>0</v>
      </c>
      <c r="J775" s="78" t="str">
        <f>IFERROR(IF(E775="","",VLOOKUP(D775,Saldo!$P$8:$Q$1009,2,FALSE)),"")</f>
        <v/>
      </c>
      <c r="K775" s="76"/>
      <c r="L775" s="74" t="str">
        <f t="shared" si="22"/>
        <v/>
      </c>
    </row>
    <row r="776" spans="1:12" ht="18.95" customHeight="1" x14ac:dyDescent="0.25">
      <c r="A776" s="52"/>
      <c r="C776" s="185"/>
      <c r="D776" s="76"/>
      <c r="E776" s="76" t="str">
        <f>IF(D776="","",IFERROR(VLOOKUP(D776,Cadastro!$C$9:$D$1009,2,FALSE),"NOT FOUND"))</f>
        <v/>
      </c>
      <c r="F776" s="76"/>
      <c r="G776" s="94"/>
      <c r="H776" s="97"/>
      <c r="I776" s="77">
        <f t="shared" si="23"/>
        <v>0</v>
      </c>
      <c r="J776" s="78" t="str">
        <f>IFERROR(IF(E776="","",VLOOKUP(D776,Saldo!$P$8:$Q$1009,2,FALSE)),"")</f>
        <v/>
      </c>
      <c r="K776" s="76"/>
      <c r="L776" s="74" t="str">
        <f t="shared" si="22"/>
        <v/>
      </c>
    </row>
    <row r="777" spans="1:12" ht="18.95" customHeight="1" x14ac:dyDescent="0.25">
      <c r="A777" s="52"/>
      <c r="C777" s="185"/>
      <c r="D777" s="76"/>
      <c r="E777" s="76" t="str">
        <f>IF(D777="","",IFERROR(VLOOKUP(D777,Cadastro!$C$9:$D$1009,2,FALSE),"NOT FOUND"))</f>
        <v/>
      </c>
      <c r="F777" s="76"/>
      <c r="G777" s="94"/>
      <c r="H777" s="97"/>
      <c r="I777" s="77">
        <f t="shared" si="23"/>
        <v>0</v>
      </c>
      <c r="J777" s="78" t="str">
        <f>IFERROR(IF(E777="","",VLOOKUP(D777,Saldo!$P$8:$Q$1009,2,FALSE)),"")</f>
        <v/>
      </c>
      <c r="K777" s="76"/>
      <c r="L777" s="74" t="str">
        <f t="shared" ref="L777:L840" si="24">IF(C777="","",MONTH(C777))</f>
        <v/>
      </c>
    </row>
    <row r="778" spans="1:12" ht="18.95" customHeight="1" x14ac:dyDescent="0.25">
      <c r="A778" s="52"/>
      <c r="C778" s="185"/>
      <c r="D778" s="76"/>
      <c r="E778" s="76" t="str">
        <f>IF(D778="","",IFERROR(VLOOKUP(D778,Cadastro!$C$9:$D$1009,2,FALSE),"NOT FOUND"))</f>
        <v/>
      </c>
      <c r="F778" s="76"/>
      <c r="G778" s="94"/>
      <c r="H778" s="97"/>
      <c r="I778" s="77">
        <f t="shared" ref="I778:I841" si="25">IFERROR(G778*H778,"Check if QTY and Value are both valid")</f>
        <v>0</v>
      </c>
      <c r="J778" s="78" t="str">
        <f>IFERROR(IF(E778="","",VLOOKUP(D778,Saldo!$P$8:$Q$1009,2,FALSE)),"")</f>
        <v/>
      </c>
      <c r="K778" s="76"/>
      <c r="L778" s="74" t="str">
        <f t="shared" si="24"/>
        <v/>
      </c>
    </row>
    <row r="779" spans="1:12" ht="18.95" customHeight="1" x14ac:dyDescent="0.25">
      <c r="A779" s="52"/>
      <c r="C779" s="185"/>
      <c r="D779" s="76"/>
      <c r="E779" s="76" t="str">
        <f>IF(D779="","",IFERROR(VLOOKUP(D779,Cadastro!$C$9:$D$1009,2,FALSE),"NOT FOUND"))</f>
        <v/>
      </c>
      <c r="F779" s="76"/>
      <c r="G779" s="94"/>
      <c r="H779" s="97"/>
      <c r="I779" s="77">
        <f t="shared" si="25"/>
        <v>0</v>
      </c>
      <c r="J779" s="78" t="str">
        <f>IFERROR(IF(E779="","",VLOOKUP(D779,Saldo!$P$8:$Q$1009,2,FALSE)),"")</f>
        <v/>
      </c>
      <c r="K779" s="76"/>
      <c r="L779" s="74" t="str">
        <f t="shared" si="24"/>
        <v/>
      </c>
    </row>
    <row r="780" spans="1:12" ht="18.95" customHeight="1" x14ac:dyDescent="0.25">
      <c r="A780" s="52"/>
      <c r="C780" s="185"/>
      <c r="D780" s="76"/>
      <c r="E780" s="76" t="str">
        <f>IF(D780="","",IFERROR(VLOOKUP(D780,Cadastro!$C$9:$D$1009,2,FALSE),"NOT FOUND"))</f>
        <v/>
      </c>
      <c r="F780" s="76"/>
      <c r="G780" s="94"/>
      <c r="H780" s="97"/>
      <c r="I780" s="77">
        <f t="shared" si="25"/>
        <v>0</v>
      </c>
      <c r="J780" s="78" t="str">
        <f>IFERROR(IF(E780="","",VLOOKUP(D780,Saldo!$P$8:$Q$1009,2,FALSE)),"")</f>
        <v/>
      </c>
      <c r="K780" s="76"/>
      <c r="L780" s="74" t="str">
        <f t="shared" si="24"/>
        <v/>
      </c>
    </row>
    <row r="781" spans="1:12" ht="18.95" customHeight="1" x14ac:dyDescent="0.25">
      <c r="A781" s="52"/>
      <c r="C781" s="185"/>
      <c r="D781" s="76"/>
      <c r="E781" s="76" t="str">
        <f>IF(D781="","",IFERROR(VLOOKUP(D781,Cadastro!$C$9:$D$1009,2,FALSE),"NOT FOUND"))</f>
        <v/>
      </c>
      <c r="F781" s="76"/>
      <c r="G781" s="94"/>
      <c r="H781" s="97"/>
      <c r="I781" s="77">
        <f t="shared" si="25"/>
        <v>0</v>
      </c>
      <c r="J781" s="78" t="str">
        <f>IFERROR(IF(E781="","",VLOOKUP(D781,Saldo!$P$8:$Q$1009,2,FALSE)),"")</f>
        <v/>
      </c>
      <c r="K781" s="76"/>
      <c r="L781" s="74" t="str">
        <f t="shared" si="24"/>
        <v/>
      </c>
    </row>
    <row r="782" spans="1:12" ht="18.95" customHeight="1" x14ac:dyDescent="0.25">
      <c r="A782" s="52"/>
      <c r="C782" s="185"/>
      <c r="D782" s="76"/>
      <c r="E782" s="76" t="str">
        <f>IF(D782="","",IFERROR(VLOOKUP(D782,Cadastro!$C$9:$D$1009,2,FALSE),"NOT FOUND"))</f>
        <v/>
      </c>
      <c r="F782" s="76"/>
      <c r="G782" s="94"/>
      <c r="H782" s="97"/>
      <c r="I782" s="77">
        <f t="shared" si="25"/>
        <v>0</v>
      </c>
      <c r="J782" s="78" t="str">
        <f>IFERROR(IF(E782="","",VLOOKUP(D782,Saldo!$P$8:$Q$1009,2,FALSE)),"")</f>
        <v/>
      </c>
      <c r="K782" s="76"/>
      <c r="L782" s="74" t="str">
        <f t="shared" si="24"/>
        <v/>
      </c>
    </row>
    <row r="783" spans="1:12" ht="18.95" customHeight="1" x14ac:dyDescent="0.25">
      <c r="A783" s="52"/>
      <c r="C783" s="185"/>
      <c r="D783" s="76"/>
      <c r="E783" s="76" t="str">
        <f>IF(D783="","",IFERROR(VLOOKUP(D783,Cadastro!$C$9:$D$1009,2,FALSE),"NOT FOUND"))</f>
        <v/>
      </c>
      <c r="F783" s="76"/>
      <c r="G783" s="94"/>
      <c r="H783" s="97"/>
      <c r="I783" s="77">
        <f t="shared" si="25"/>
        <v>0</v>
      </c>
      <c r="J783" s="78" t="str">
        <f>IFERROR(IF(E783="","",VLOOKUP(D783,Saldo!$P$8:$Q$1009,2,FALSE)),"")</f>
        <v/>
      </c>
      <c r="K783" s="76"/>
      <c r="L783" s="74" t="str">
        <f t="shared" si="24"/>
        <v/>
      </c>
    </row>
    <row r="784" spans="1:12" ht="18.95" customHeight="1" x14ac:dyDescent="0.25">
      <c r="A784" s="52"/>
      <c r="C784" s="185"/>
      <c r="D784" s="76"/>
      <c r="E784" s="76" t="str">
        <f>IF(D784="","",IFERROR(VLOOKUP(D784,Cadastro!$C$9:$D$1009,2,FALSE),"NOT FOUND"))</f>
        <v/>
      </c>
      <c r="F784" s="76"/>
      <c r="G784" s="94"/>
      <c r="H784" s="97"/>
      <c r="I784" s="77">
        <f t="shared" si="25"/>
        <v>0</v>
      </c>
      <c r="J784" s="78" t="str">
        <f>IFERROR(IF(E784="","",VLOOKUP(D784,Saldo!$P$8:$Q$1009,2,FALSE)),"")</f>
        <v/>
      </c>
      <c r="K784" s="76"/>
      <c r="L784" s="74" t="str">
        <f t="shared" si="24"/>
        <v/>
      </c>
    </row>
    <row r="785" spans="1:12" ht="18.95" customHeight="1" x14ac:dyDescent="0.25">
      <c r="A785" s="52"/>
      <c r="C785" s="185"/>
      <c r="D785" s="76"/>
      <c r="E785" s="76" t="str">
        <f>IF(D785="","",IFERROR(VLOOKUP(D785,Cadastro!$C$9:$D$1009,2,FALSE),"NOT FOUND"))</f>
        <v/>
      </c>
      <c r="F785" s="76"/>
      <c r="G785" s="94"/>
      <c r="H785" s="97"/>
      <c r="I785" s="77">
        <f t="shared" si="25"/>
        <v>0</v>
      </c>
      <c r="J785" s="78" t="str">
        <f>IFERROR(IF(E785="","",VLOOKUP(D785,Saldo!$P$8:$Q$1009,2,FALSE)),"")</f>
        <v/>
      </c>
      <c r="K785" s="76"/>
      <c r="L785" s="74" t="str">
        <f t="shared" si="24"/>
        <v/>
      </c>
    </row>
    <row r="786" spans="1:12" ht="18.95" customHeight="1" x14ac:dyDescent="0.25">
      <c r="A786" s="52"/>
      <c r="C786" s="185"/>
      <c r="D786" s="76"/>
      <c r="E786" s="76" t="str">
        <f>IF(D786="","",IFERROR(VLOOKUP(D786,Cadastro!$C$9:$D$1009,2,FALSE),"NOT FOUND"))</f>
        <v/>
      </c>
      <c r="F786" s="76"/>
      <c r="G786" s="94"/>
      <c r="H786" s="97"/>
      <c r="I786" s="77">
        <f t="shared" si="25"/>
        <v>0</v>
      </c>
      <c r="J786" s="78" t="str">
        <f>IFERROR(IF(E786="","",VLOOKUP(D786,Saldo!$P$8:$Q$1009,2,FALSE)),"")</f>
        <v/>
      </c>
      <c r="K786" s="76"/>
      <c r="L786" s="74" t="str">
        <f t="shared" si="24"/>
        <v/>
      </c>
    </row>
    <row r="787" spans="1:12" ht="18.95" customHeight="1" x14ac:dyDescent="0.25">
      <c r="A787" s="52"/>
      <c r="C787" s="185"/>
      <c r="D787" s="76"/>
      <c r="E787" s="76" t="str">
        <f>IF(D787="","",IFERROR(VLOOKUP(D787,Cadastro!$C$9:$D$1009,2,FALSE),"NOT FOUND"))</f>
        <v/>
      </c>
      <c r="F787" s="76"/>
      <c r="G787" s="94"/>
      <c r="H787" s="97"/>
      <c r="I787" s="77">
        <f t="shared" si="25"/>
        <v>0</v>
      </c>
      <c r="J787" s="78" t="str">
        <f>IFERROR(IF(E787="","",VLOOKUP(D787,Saldo!$P$8:$Q$1009,2,FALSE)),"")</f>
        <v/>
      </c>
      <c r="K787" s="76"/>
      <c r="L787" s="74" t="str">
        <f t="shared" si="24"/>
        <v/>
      </c>
    </row>
    <row r="788" spans="1:12" ht="18.95" customHeight="1" x14ac:dyDescent="0.25">
      <c r="A788" s="52"/>
      <c r="C788" s="185"/>
      <c r="D788" s="76"/>
      <c r="E788" s="76" t="str">
        <f>IF(D788="","",IFERROR(VLOOKUP(D788,Cadastro!$C$9:$D$1009,2,FALSE),"NOT FOUND"))</f>
        <v/>
      </c>
      <c r="F788" s="76"/>
      <c r="G788" s="94"/>
      <c r="H788" s="97"/>
      <c r="I788" s="77">
        <f t="shared" si="25"/>
        <v>0</v>
      </c>
      <c r="J788" s="78" t="str">
        <f>IFERROR(IF(E788="","",VLOOKUP(D788,Saldo!$P$8:$Q$1009,2,FALSE)),"")</f>
        <v/>
      </c>
      <c r="K788" s="76"/>
      <c r="L788" s="74" t="str">
        <f t="shared" si="24"/>
        <v/>
      </c>
    </row>
    <row r="789" spans="1:12" ht="18.95" customHeight="1" x14ac:dyDescent="0.25">
      <c r="A789" s="52"/>
      <c r="C789" s="185"/>
      <c r="D789" s="76"/>
      <c r="E789" s="76" t="str">
        <f>IF(D789="","",IFERROR(VLOOKUP(D789,Cadastro!$C$9:$D$1009,2,FALSE),"NOT FOUND"))</f>
        <v/>
      </c>
      <c r="F789" s="76"/>
      <c r="G789" s="94"/>
      <c r="H789" s="97"/>
      <c r="I789" s="77">
        <f t="shared" si="25"/>
        <v>0</v>
      </c>
      <c r="J789" s="78" t="str">
        <f>IFERROR(IF(E789="","",VLOOKUP(D789,Saldo!$P$8:$Q$1009,2,FALSE)),"")</f>
        <v/>
      </c>
      <c r="K789" s="76"/>
      <c r="L789" s="74" t="str">
        <f t="shared" si="24"/>
        <v/>
      </c>
    </row>
    <row r="790" spans="1:12" ht="18.95" customHeight="1" x14ac:dyDescent="0.25">
      <c r="A790" s="52"/>
      <c r="C790" s="185"/>
      <c r="D790" s="76"/>
      <c r="E790" s="76" t="str">
        <f>IF(D790="","",IFERROR(VLOOKUP(D790,Cadastro!$C$9:$D$1009,2,FALSE),"NOT FOUND"))</f>
        <v/>
      </c>
      <c r="F790" s="76"/>
      <c r="G790" s="94"/>
      <c r="H790" s="97"/>
      <c r="I790" s="77">
        <f t="shared" si="25"/>
        <v>0</v>
      </c>
      <c r="J790" s="78" t="str">
        <f>IFERROR(IF(E790="","",VLOOKUP(D790,Saldo!$P$8:$Q$1009,2,FALSE)),"")</f>
        <v/>
      </c>
      <c r="K790" s="76"/>
      <c r="L790" s="74" t="str">
        <f t="shared" si="24"/>
        <v/>
      </c>
    </row>
    <row r="791" spans="1:12" ht="18.95" customHeight="1" x14ac:dyDescent="0.25">
      <c r="A791" s="52"/>
      <c r="C791" s="185"/>
      <c r="D791" s="76"/>
      <c r="E791" s="76" t="str">
        <f>IF(D791="","",IFERROR(VLOOKUP(D791,Cadastro!$C$9:$D$1009,2,FALSE),"NOT FOUND"))</f>
        <v/>
      </c>
      <c r="F791" s="76"/>
      <c r="G791" s="94"/>
      <c r="H791" s="97"/>
      <c r="I791" s="77">
        <f t="shared" si="25"/>
        <v>0</v>
      </c>
      <c r="J791" s="78" t="str">
        <f>IFERROR(IF(E791="","",VLOOKUP(D791,Saldo!$P$8:$Q$1009,2,FALSE)),"")</f>
        <v/>
      </c>
      <c r="K791" s="76"/>
      <c r="L791" s="74" t="str">
        <f t="shared" si="24"/>
        <v/>
      </c>
    </row>
    <row r="792" spans="1:12" ht="18.95" customHeight="1" x14ac:dyDescent="0.25">
      <c r="A792" s="52"/>
      <c r="C792" s="185"/>
      <c r="D792" s="76"/>
      <c r="E792" s="76" t="str">
        <f>IF(D792="","",IFERROR(VLOOKUP(D792,Cadastro!$C$9:$D$1009,2,FALSE),"NOT FOUND"))</f>
        <v/>
      </c>
      <c r="F792" s="76"/>
      <c r="G792" s="94"/>
      <c r="H792" s="97"/>
      <c r="I792" s="77">
        <f t="shared" si="25"/>
        <v>0</v>
      </c>
      <c r="J792" s="78" t="str">
        <f>IFERROR(IF(E792="","",VLOOKUP(D792,Saldo!$P$8:$Q$1009,2,FALSE)),"")</f>
        <v/>
      </c>
      <c r="K792" s="76"/>
      <c r="L792" s="74" t="str">
        <f t="shared" si="24"/>
        <v/>
      </c>
    </row>
    <row r="793" spans="1:12" ht="18.95" customHeight="1" x14ac:dyDescent="0.25">
      <c r="A793" s="52"/>
      <c r="C793" s="185"/>
      <c r="D793" s="76"/>
      <c r="E793" s="76" t="str">
        <f>IF(D793="","",IFERROR(VLOOKUP(D793,Cadastro!$C$9:$D$1009,2,FALSE),"NOT FOUND"))</f>
        <v/>
      </c>
      <c r="F793" s="76"/>
      <c r="G793" s="94"/>
      <c r="H793" s="97"/>
      <c r="I793" s="77">
        <f t="shared" si="25"/>
        <v>0</v>
      </c>
      <c r="J793" s="78" t="str">
        <f>IFERROR(IF(E793="","",VLOOKUP(D793,Saldo!$P$8:$Q$1009,2,FALSE)),"")</f>
        <v/>
      </c>
      <c r="K793" s="76"/>
      <c r="L793" s="74" t="str">
        <f t="shared" si="24"/>
        <v/>
      </c>
    </row>
    <row r="794" spans="1:12" ht="18.95" customHeight="1" x14ac:dyDescent="0.25">
      <c r="A794" s="52"/>
      <c r="C794" s="185"/>
      <c r="D794" s="76"/>
      <c r="E794" s="76" t="str">
        <f>IF(D794="","",IFERROR(VLOOKUP(D794,Cadastro!$C$9:$D$1009,2,FALSE),"NOT FOUND"))</f>
        <v/>
      </c>
      <c r="F794" s="76"/>
      <c r="G794" s="94"/>
      <c r="H794" s="97"/>
      <c r="I794" s="77">
        <f t="shared" si="25"/>
        <v>0</v>
      </c>
      <c r="J794" s="78" t="str">
        <f>IFERROR(IF(E794="","",VLOOKUP(D794,Saldo!$P$8:$Q$1009,2,FALSE)),"")</f>
        <v/>
      </c>
      <c r="K794" s="76"/>
      <c r="L794" s="74" t="str">
        <f t="shared" si="24"/>
        <v/>
      </c>
    </row>
    <row r="795" spans="1:12" ht="18.95" customHeight="1" x14ac:dyDescent="0.25">
      <c r="A795" s="52"/>
      <c r="C795" s="185"/>
      <c r="D795" s="76"/>
      <c r="E795" s="76" t="str">
        <f>IF(D795="","",IFERROR(VLOOKUP(D795,Cadastro!$C$9:$D$1009,2,FALSE),"NOT FOUND"))</f>
        <v/>
      </c>
      <c r="F795" s="76"/>
      <c r="G795" s="94"/>
      <c r="H795" s="97"/>
      <c r="I795" s="77">
        <f t="shared" si="25"/>
        <v>0</v>
      </c>
      <c r="J795" s="78" t="str">
        <f>IFERROR(IF(E795="","",VLOOKUP(D795,Saldo!$P$8:$Q$1009,2,FALSE)),"")</f>
        <v/>
      </c>
      <c r="K795" s="76"/>
      <c r="L795" s="74" t="str">
        <f t="shared" si="24"/>
        <v/>
      </c>
    </row>
    <row r="796" spans="1:12" ht="18.95" customHeight="1" x14ac:dyDescent="0.25">
      <c r="A796" s="52"/>
      <c r="C796" s="185"/>
      <c r="D796" s="76"/>
      <c r="E796" s="76" t="str">
        <f>IF(D796="","",IFERROR(VLOOKUP(D796,Cadastro!$C$9:$D$1009,2,FALSE),"NOT FOUND"))</f>
        <v/>
      </c>
      <c r="F796" s="76"/>
      <c r="G796" s="94"/>
      <c r="H796" s="97"/>
      <c r="I796" s="77">
        <f t="shared" si="25"/>
        <v>0</v>
      </c>
      <c r="J796" s="78" t="str">
        <f>IFERROR(IF(E796="","",VLOOKUP(D796,Saldo!$P$8:$Q$1009,2,FALSE)),"")</f>
        <v/>
      </c>
      <c r="K796" s="76"/>
      <c r="L796" s="74" t="str">
        <f t="shared" si="24"/>
        <v/>
      </c>
    </row>
    <row r="797" spans="1:12" ht="18.95" customHeight="1" x14ac:dyDescent="0.25">
      <c r="A797" s="52"/>
      <c r="C797" s="185"/>
      <c r="D797" s="76"/>
      <c r="E797" s="76" t="str">
        <f>IF(D797="","",IFERROR(VLOOKUP(D797,Cadastro!$C$9:$D$1009,2,FALSE),"NOT FOUND"))</f>
        <v/>
      </c>
      <c r="F797" s="76"/>
      <c r="G797" s="94"/>
      <c r="H797" s="97"/>
      <c r="I797" s="77">
        <f t="shared" si="25"/>
        <v>0</v>
      </c>
      <c r="J797" s="78" t="str">
        <f>IFERROR(IF(E797="","",VLOOKUP(D797,Saldo!$P$8:$Q$1009,2,FALSE)),"")</f>
        <v/>
      </c>
      <c r="K797" s="76"/>
      <c r="L797" s="74" t="str">
        <f t="shared" si="24"/>
        <v/>
      </c>
    </row>
    <row r="798" spans="1:12" ht="18.95" customHeight="1" x14ac:dyDescent="0.25">
      <c r="A798" s="52"/>
      <c r="C798" s="185"/>
      <c r="D798" s="76"/>
      <c r="E798" s="76" t="str">
        <f>IF(D798="","",IFERROR(VLOOKUP(D798,Cadastro!$C$9:$D$1009,2,FALSE),"NOT FOUND"))</f>
        <v/>
      </c>
      <c r="F798" s="76"/>
      <c r="G798" s="94"/>
      <c r="H798" s="97"/>
      <c r="I798" s="77">
        <f t="shared" si="25"/>
        <v>0</v>
      </c>
      <c r="J798" s="78" t="str">
        <f>IFERROR(IF(E798="","",VLOOKUP(D798,Saldo!$P$8:$Q$1009,2,FALSE)),"")</f>
        <v/>
      </c>
      <c r="K798" s="76"/>
      <c r="L798" s="74" t="str">
        <f t="shared" si="24"/>
        <v/>
      </c>
    </row>
    <row r="799" spans="1:12" ht="18.95" customHeight="1" x14ac:dyDescent="0.25">
      <c r="A799" s="52"/>
      <c r="C799" s="185"/>
      <c r="D799" s="76"/>
      <c r="E799" s="76" t="str">
        <f>IF(D799="","",IFERROR(VLOOKUP(D799,Cadastro!$C$9:$D$1009,2,FALSE),"NOT FOUND"))</f>
        <v/>
      </c>
      <c r="F799" s="76"/>
      <c r="G799" s="94"/>
      <c r="H799" s="97"/>
      <c r="I799" s="77">
        <f t="shared" si="25"/>
        <v>0</v>
      </c>
      <c r="J799" s="78" t="str">
        <f>IFERROR(IF(E799="","",VLOOKUP(D799,Saldo!$P$8:$Q$1009,2,FALSE)),"")</f>
        <v/>
      </c>
      <c r="K799" s="76"/>
      <c r="L799" s="74" t="str">
        <f t="shared" si="24"/>
        <v/>
      </c>
    </row>
    <row r="800" spans="1:12" ht="18.95" customHeight="1" x14ac:dyDescent="0.25">
      <c r="A800" s="52"/>
      <c r="C800" s="185"/>
      <c r="D800" s="76"/>
      <c r="E800" s="76" t="str">
        <f>IF(D800="","",IFERROR(VLOOKUP(D800,Cadastro!$C$9:$D$1009,2,FALSE),"NOT FOUND"))</f>
        <v/>
      </c>
      <c r="F800" s="76"/>
      <c r="G800" s="94"/>
      <c r="H800" s="97"/>
      <c r="I800" s="77">
        <f t="shared" si="25"/>
        <v>0</v>
      </c>
      <c r="J800" s="78" t="str">
        <f>IFERROR(IF(E800="","",VLOOKUP(D800,Saldo!$P$8:$Q$1009,2,FALSE)),"")</f>
        <v/>
      </c>
      <c r="K800" s="76"/>
      <c r="L800" s="74" t="str">
        <f t="shared" si="24"/>
        <v/>
      </c>
    </row>
    <row r="801" spans="1:12" ht="18.95" customHeight="1" x14ac:dyDescent="0.25">
      <c r="A801" s="52"/>
      <c r="C801" s="185"/>
      <c r="D801" s="76"/>
      <c r="E801" s="76" t="str">
        <f>IF(D801="","",IFERROR(VLOOKUP(D801,Cadastro!$C$9:$D$1009,2,FALSE),"NOT FOUND"))</f>
        <v/>
      </c>
      <c r="F801" s="76"/>
      <c r="G801" s="94"/>
      <c r="H801" s="97"/>
      <c r="I801" s="77">
        <f t="shared" si="25"/>
        <v>0</v>
      </c>
      <c r="J801" s="78" t="str">
        <f>IFERROR(IF(E801="","",VLOOKUP(D801,Saldo!$P$8:$Q$1009,2,FALSE)),"")</f>
        <v/>
      </c>
      <c r="K801" s="76"/>
      <c r="L801" s="74" t="str">
        <f t="shared" si="24"/>
        <v/>
      </c>
    </row>
    <row r="802" spans="1:12" ht="18.95" customHeight="1" x14ac:dyDescent="0.25">
      <c r="A802" s="52"/>
      <c r="C802" s="185"/>
      <c r="D802" s="76"/>
      <c r="E802" s="76" t="str">
        <f>IF(D802="","",IFERROR(VLOOKUP(D802,Cadastro!$C$9:$D$1009,2,FALSE),"NOT FOUND"))</f>
        <v/>
      </c>
      <c r="F802" s="76"/>
      <c r="G802" s="94"/>
      <c r="H802" s="97"/>
      <c r="I802" s="77">
        <f t="shared" si="25"/>
        <v>0</v>
      </c>
      <c r="J802" s="78" t="str">
        <f>IFERROR(IF(E802="","",VLOOKUP(D802,Saldo!$P$8:$Q$1009,2,FALSE)),"")</f>
        <v/>
      </c>
      <c r="K802" s="76"/>
      <c r="L802" s="74" t="str">
        <f t="shared" si="24"/>
        <v/>
      </c>
    </row>
    <row r="803" spans="1:12" ht="18.95" customHeight="1" x14ac:dyDescent="0.25">
      <c r="A803" s="52"/>
      <c r="C803" s="185"/>
      <c r="D803" s="76"/>
      <c r="E803" s="76" t="str">
        <f>IF(D803="","",IFERROR(VLOOKUP(D803,Cadastro!$C$9:$D$1009,2,FALSE),"NOT FOUND"))</f>
        <v/>
      </c>
      <c r="F803" s="76"/>
      <c r="G803" s="94"/>
      <c r="H803" s="97"/>
      <c r="I803" s="77">
        <f t="shared" si="25"/>
        <v>0</v>
      </c>
      <c r="J803" s="78" t="str">
        <f>IFERROR(IF(E803="","",VLOOKUP(D803,Saldo!$P$8:$Q$1009,2,FALSE)),"")</f>
        <v/>
      </c>
      <c r="K803" s="76"/>
      <c r="L803" s="74" t="str">
        <f t="shared" si="24"/>
        <v/>
      </c>
    </row>
    <row r="804" spans="1:12" ht="18.95" customHeight="1" x14ac:dyDescent="0.25">
      <c r="A804" s="52"/>
      <c r="C804" s="185"/>
      <c r="D804" s="76"/>
      <c r="E804" s="76" t="str">
        <f>IF(D804="","",IFERROR(VLOOKUP(D804,Cadastro!$C$9:$D$1009,2,FALSE),"NOT FOUND"))</f>
        <v/>
      </c>
      <c r="F804" s="76"/>
      <c r="G804" s="94"/>
      <c r="H804" s="97"/>
      <c r="I804" s="77">
        <f t="shared" si="25"/>
        <v>0</v>
      </c>
      <c r="J804" s="78" t="str">
        <f>IFERROR(IF(E804="","",VLOOKUP(D804,Saldo!$P$8:$Q$1009,2,FALSE)),"")</f>
        <v/>
      </c>
      <c r="K804" s="76"/>
      <c r="L804" s="74" t="str">
        <f t="shared" si="24"/>
        <v/>
      </c>
    </row>
    <row r="805" spans="1:12" ht="18.95" customHeight="1" x14ac:dyDescent="0.25">
      <c r="A805" s="52"/>
      <c r="C805" s="185"/>
      <c r="D805" s="76"/>
      <c r="E805" s="76" t="str">
        <f>IF(D805="","",IFERROR(VLOOKUP(D805,Cadastro!$C$9:$D$1009,2,FALSE),"NOT FOUND"))</f>
        <v/>
      </c>
      <c r="F805" s="76"/>
      <c r="G805" s="94"/>
      <c r="H805" s="97"/>
      <c r="I805" s="77">
        <f t="shared" si="25"/>
        <v>0</v>
      </c>
      <c r="J805" s="78" t="str">
        <f>IFERROR(IF(E805="","",VLOOKUP(D805,Saldo!$P$8:$Q$1009,2,FALSE)),"")</f>
        <v/>
      </c>
      <c r="K805" s="76"/>
      <c r="L805" s="74" t="str">
        <f t="shared" si="24"/>
        <v/>
      </c>
    </row>
    <row r="806" spans="1:12" ht="18.95" customHeight="1" x14ac:dyDescent="0.25">
      <c r="A806" s="52"/>
      <c r="C806" s="185"/>
      <c r="D806" s="76"/>
      <c r="E806" s="76" t="str">
        <f>IF(D806="","",IFERROR(VLOOKUP(D806,Cadastro!$C$9:$D$1009,2,FALSE),"NOT FOUND"))</f>
        <v/>
      </c>
      <c r="F806" s="76"/>
      <c r="G806" s="94"/>
      <c r="H806" s="97"/>
      <c r="I806" s="77">
        <f t="shared" si="25"/>
        <v>0</v>
      </c>
      <c r="J806" s="78" t="str">
        <f>IFERROR(IF(E806="","",VLOOKUP(D806,Saldo!$P$8:$Q$1009,2,FALSE)),"")</f>
        <v/>
      </c>
      <c r="K806" s="76"/>
      <c r="L806" s="74" t="str">
        <f t="shared" si="24"/>
        <v/>
      </c>
    </row>
    <row r="807" spans="1:12" ht="18.95" customHeight="1" x14ac:dyDescent="0.25">
      <c r="A807" s="52"/>
      <c r="C807" s="185"/>
      <c r="D807" s="76"/>
      <c r="E807" s="76" t="str">
        <f>IF(D807="","",IFERROR(VLOOKUP(D807,Cadastro!$C$9:$D$1009,2,FALSE),"NOT FOUND"))</f>
        <v/>
      </c>
      <c r="F807" s="76"/>
      <c r="G807" s="94"/>
      <c r="H807" s="97"/>
      <c r="I807" s="77">
        <f t="shared" si="25"/>
        <v>0</v>
      </c>
      <c r="J807" s="78" t="str">
        <f>IFERROR(IF(E807="","",VLOOKUP(D807,Saldo!$P$8:$Q$1009,2,FALSE)),"")</f>
        <v/>
      </c>
      <c r="K807" s="76"/>
      <c r="L807" s="74" t="str">
        <f t="shared" si="24"/>
        <v/>
      </c>
    </row>
    <row r="808" spans="1:12" ht="18.95" customHeight="1" x14ac:dyDescent="0.25">
      <c r="A808" s="52"/>
      <c r="C808" s="185"/>
      <c r="D808" s="76"/>
      <c r="E808" s="76" t="str">
        <f>IF(D808="","",IFERROR(VLOOKUP(D808,Cadastro!$C$9:$D$1009,2,FALSE),"NOT FOUND"))</f>
        <v/>
      </c>
      <c r="F808" s="76"/>
      <c r="G808" s="94"/>
      <c r="H808" s="97"/>
      <c r="I808" s="77">
        <f t="shared" si="25"/>
        <v>0</v>
      </c>
      <c r="J808" s="78" t="str">
        <f>IFERROR(IF(E808="","",VLOOKUP(D808,Saldo!$P$8:$Q$1009,2,FALSE)),"")</f>
        <v/>
      </c>
      <c r="K808" s="76"/>
      <c r="L808" s="74" t="str">
        <f t="shared" si="24"/>
        <v/>
      </c>
    </row>
    <row r="809" spans="1:12" ht="18.95" customHeight="1" x14ac:dyDescent="0.25">
      <c r="A809" s="52"/>
      <c r="C809" s="185"/>
      <c r="D809" s="76"/>
      <c r="E809" s="76" t="str">
        <f>IF(D809="","",IFERROR(VLOOKUP(D809,Cadastro!$C$9:$D$1009,2,FALSE),"NOT FOUND"))</f>
        <v/>
      </c>
      <c r="F809" s="76"/>
      <c r="G809" s="94"/>
      <c r="H809" s="97"/>
      <c r="I809" s="77">
        <f t="shared" si="25"/>
        <v>0</v>
      </c>
      <c r="J809" s="78" t="str">
        <f>IFERROR(IF(E809="","",VLOOKUP(D809,Saldo!$P$8:$Q$1009,2,FALSE)),"")</f>
        <v/>
      </c>
      <c r="K809" s="76"/>
      <c r="L809" s="74" t="str">
        <f t="shared" si="24"/>
        <v/>
      </c>
    </row>
    <row r="810" spans="1:12" ht="18.95" customHeight="1" x14ac:dyDescent="0.25">
      <c r="A810" s="52"/>
      <c r="C810" s="185"/>
      <c r="D810" s="76"/>
      <c r="E810" s="76" t="str">
        <f>IF(D810="","",IFERROR(VLOOKUP(D810,Cadastro!$C$9:$D$1009,2,FALSE),"NOT FOUND"))</f>
        <v/>
      </c>
      <c r="F810" s="76"/>
      <c r="G810" s="94"/>
      <c r="H810" s="97"/>
      <c r="I810" s="77">
        <f t="shared" si="25"/>
        <v>0</v>
      </c>
      <c r="J810" s="78" t="str">
        <f>IFERROR(IF(E810="","",VLOOKUP(D810,Saldo!$P$8:$Q$1009,2,FALSE)),"")</f>
        <v/>
      </c>
      <c r="K810" s="76"/>
      <c r="L810" s="74" t="str">
        <f t="shared" si="24"/>
        <v/>
      </c>
    </row>
    <row r="811" spans="1:12" ht="18.95" customHeight="1" x14ac:dyDescent="0.25">
      <c r="A811" s="52"/>
      <c r="C811" s="185"/>
      <c r="D811" s="76"/>
      <c r="E811" s="76" t="str">
        <f>IF(D811="","",IFERROR(VLOOKUP(D811,Cadastro!$C$9:$D$1009,2,FALSE),"NOT FOUND"))</f>
        <v/>
      </c>
      <c r="F811" s="76"/>
      <c r="G811" s="94"/>
      <c r="H811" s="97"/>
      <c r="I811" s="77">
        <f t="shared" si="25"/>
        <v>0</v>
      </c>
      <c r="J811" s="78" t="str">
        <f>IFERROR(IF(E811="","",VLOOKUP(D811,Saldo!$P$8:$Q$1009,2,FALSE)),"")</f>
        <v/>
      </c>
      <c r="K811" s="76"/>
      <c r="L811" s="74" t="str">
        <f t="shared" si="24"/>
        <v/>
      </c>
    </row>
    <row r="812" spans="1:12" ht="18.95" customHeight="1" x14ac:dyDescent="0.25">
      <c r="A812" s="52"/>
      <c r="C812" s="185"/>
      <c r="D812" s="76"/>
      <c r="E812" s="76" t="str">
        <f>IF(D812="","",IFERROR(VLOOKUP(D812,Cadastro!$C$9:$D$1009,2,FALSE),"NOT FOUND"))</f>
        <v/>
      </c>
      <c r="F812" s="76"/>
      <c r="G812" s="94"/>
      <c r="H812" s="97"/>
      <c r="I812" s="77">
        <f t="shared" si="25"/>
        <v>0</v>
      </c>
      <c r="J812" s="78" t="str">
        <f>IFERROR(IF(E812="","",VLOOKUP(D812,Saldo!$P$8:$Q$1009,2,FALSE)),"")</f>
        <v/>
      </c>
      <c r="K812" s="76"/>
      <c r="L812" s="74" t="str">
        <f t="shared" si="24"/>
        <v/>
      </c>
    </row>
    <row r="813" spans="1:12" ht="18.95" customHeight="1" x14ac:dyDescent="0.25">
      <c r="A813" s="52"/>
      <c r="C813" s="185"/>
      <c r="D813" s="76"/>
      <c r="E813" s="76" t="str">
        <f>IF(D813="","",IFERROR(VLOOKUP(D813,Cadastro!$C$9:$D$1009,2,FALSE),"NOT FOUND"))</f>
        <v/>
      </c>
      <c r="F813" s="76"/>
      <c r="G813" s="94"/>
      <c r="H813" s="97"/>
      <c r="I813" s="77">
        <f t="shared" si="25"/>
        <v>0</v>
      </c>
      <c r="J813" s="78" t="str">
        <f>IFERROR(IF(E813="","",VLOOKUP(D813,Saldo!$P$8:$Q$1009,2,FALSE)),"")</f>
        <v/>
      </c>
      <c r="K813" s="76"/>
      <c r="L813" s="74" t="str">
        <f t="shared" si="24"/>
        <v/>
      </c>
    </row>
    <row r="814" spans="1:12" ht="18.95" customHeight="1" x14ac:dyDescent="0.25">
      <c r="A814" s="52"/>
      <c r="C814" s="185"/>
      <c r="D814" s="76"/>
      <c r="E814" s="76" t="str">
        <f>IF(D814="","",IFERROR(VLOOKUP(D814,Cadastro!$C$9:$D$1009,2,FALSE),"NOT FOUND"))</f>
        <v/>
      </c>
      <c r="F814" s="76"/>
      <c r="G814" s="94"/>
      <c r="H814" s="97"/>
      <c r="I814" s="77">
        <f t="shared" si="25"/>
        <v>0</v>
      </c>
      <c r="J814" s="78" t="str">
        <f>IFERROR(IF(E814="","",VLOOKUP(D814,Saldo!$P$8:$Q$1009,2,FALSE)),"")</f>
        <v/>
      </c>
      <c r="K814" s="76"/>
      <c r="L814" s="74" t="str">
        <f t="shared" si="24"/>
        <v/>
      </c>
    </row>
    <row r="815" spans="1:12" ht="18.95" customHeight="1" x14ac:dyDescent="0.25">
      <c r="A815" s="52"/>
      <c r="C815" s="185"/>
      <c r="D815" s="76"/>
      <c r="E815" s="76" t="str">
        <f>IF(D815="","",IFERROR(VLOOKUP(D815,Cadastro!$C$9:$D$1009,2,FALSE),"NOT FOUND"))</f>
        <v/>
      </c>
      <c r="F815" s="76"/>
      <c r="G815" s="94"/>
      <c r="H815" s="97"/>
      <c r="I815" s="77">
        <f t="shared" si="25"/>
        <v>0</v>
      </c>
      <c r="J815" s="78" t="str">
        <f>IFERROR(IF(E815="","",VLOOKUP(D815,Saldo!$P$8:$Q$1009,2,FALSE)),"")</f>
        <v/>
      </c>
      <c r="K815" s="76"/>
      <c r="L815" s="74" t="str">
        <f t="shared" si="24"/>
        <v/>
      </c>
    </row>
    <row r="816" spans="1:12" ht="18.95" customHeight="1" x14ac:dyDescent="0.25">
      <c r="A816" s="52"/>
      <c r="C816" s="185"/>
      <c r="D816" s="76"/>
      <c r="E816" s="76" t="str">
        <f>IF(D816="","",IFERROR(VLOOKUP(D816,Cadastro!$C$9:$D$1009,2,FALSE),"NOT FOUND"))</f>
        <v/>
      </c>
      <c r="F816" s="76"/>
      <c r="G816" s="94"/>
      <c r="H816" s="97"/>
      <c r="I816" s="77">
        <f t="shared" si="25"/>
        <v>0</v>
      </c>
      <c r="J816" s="78" t="str">
        <f>IFERROR(IF(E816="","",VLOOKUP(D816,Saldo!$P$8:$Q$1009,2,FALSE)),"")</f>
        <v/>
      </c>
      <c r="K816" s="76"/>
      <c r="L816" s="74" t="str">
        <f t="shared" si="24"/>
        <v/>
      </c>
    </row>
    <row r="817" spans="1:12" ht="18.95" customHeight="1" x14ac:dyDescent="0.25">
      <c r="A817" s="52"/>
      <c r="C817" s="185"/>
      <c r="D817" s="76"/>
      <c r="E817" s="76" t="str">
        <f>IF(D817="","",IFERROR(VLOOKUP(D817,Cadastro!$C$9:$D$1009,2,FALSE),"NOT FOUND"))</f>
        <v/>
      </c>
      <c r="F817" s="76"/>
      <c r="G817" s="94"/>
      <c r="H817" s="97"/>
      <c r="I817" s="77">
        <f t="shared" si="25"/>
        <v>0</v>
      </c>
      <c r="J817" s="78" t="str">
        <f>IFERROR(IF(E817="","",VLOOKUP(D817,Saldo!$P$8:$Q$1009,2,FALSE)),"")</f>
        <v/>
      </c>
      <c r="K817" s="76"/>
      <c r="L817" s="74" t="str">
        <f t="shared" si="24"/>
        <v/>
      </c>
    </row>
    <row r="818" spans="1:12" ht="18.95" customHeight="1" x14ac:dyDescent="0.25">
      <c r="A818" s="52"/>
      <c r="C818" s="185"/>
      <c r="D818" s="76"/>
      <c r="E818" s="76" t="str">
        <f>IF(D818="","",IFERROR(VLOOKUP(D818,Cadastro!$C$9:$D$1009,2,FALSE),"NOT FOUND"))</f>
        <v/>
      </c>
      <c r="F818" s="76"/>
      <c r="G818" s="94"/>
      <c r="H818" s="97"/>
      <c r="I818" s="77">
        <f t="shared" si="25"/>
        <v>0</v>
      </c>
      <c r="J818" s="78" t="str">
        <f>IFERROR(IF(E818="","",VLOOKUP(D818,Saldo!$P$8:$Q$1009,2,FALSE)),"")</f>
        <v/>
      </c>
      <c r="K818" s="76"/>
      <c r="L818" s="74" t="str">
        <f t="shared" si="24"/>
        <v/>
      </c>
    </row>
    <row r="819" spans="1:12" ht="18.95" customHeight="1" x14ac:dyDescent="0.25">
      <c r="A819" s="52"/>
      <c r="C819" s="185"/>
      <c r="D819" s="76"/>
      <c r="E819" s="76" t="str">
        <f>IF(D819="","",IFERROR(VLOOKUP(D819,Cadastro!$C$9:$D$1009,2,FALSE),"NOT FOUND"))</f>
        <v/>
      </c>
      <c r="F819" s="76"/>
      <c r="G819" s="94"/>
      <c r="H819" s="97"/>
      <c r="I819" s="77">
        <f t="shared" si="25"/>
        <v>0</v>
      </c>
      <c r="J819" s="78" t="str">
        <f>IFERROR(IF(E819="","",VLOOKUP(D819,Saldo!$P$8:$Q$1009,2,FALSE)),"")</f>
        <v/>
      </c>
      <c r="K819" s="76"/>
      <c r="L819" s="74" t="str">
        <f t="shared" si="24"/>
        <v/>
      </c>
    </row>
    <row r="820" spans="1:12" ht="18.95" customHeight="1" x14ac:dyDescent="0.25">
      <c r="A820" s="52"/>
      <c r="C820" s="185"/>
      <c r="D820" s="76"/>
      <c r="E820" s="76" t="str">
        <f>IF(D820="","",IFERROR(VLOOKUP(D820,Cadastro!$C$9:$D$1009,2,FALSE),"NOT FOUND"))</f>
        <v/>
      </c>
      <c r="F820" s="76"/>
      <c r="G820" s="94"/>
      <c r="H820" s="97"/>
      <c r="I820" s="77">
        <f t="shared" si="25"/>
        <v>0</v>
      </c>
      <c r="J820" s="78" t="str">
        <f>IFERROR(IF(E820="","",VLOOKUP(D820,Saldo!$P$8:$Q$1009,2,FALSE)),"")</f>
        <v/>
      </c>
      <c r="K820" s="76"/>
      <c r="L820" s="74" t="str">
        <f t="shared" si="24"/>
        <v/>
      </c>
    </row>
    <row r="821" spans="1:12" ht="18.95" customHeight="1" x14ac:dyDescent="0.25">
      <c r="A821" s="52"/>
      <c r="C821" s="185"/>
      <c r="D821" s="76"/>
      <c r="E821" s="76" t="str">
        <f>IF(D821="","",IFERROR(VLOOKUP(D821,Cadastro!$C$9:$D$1009,2,FALSE),"NOT FOUND"))</f>
        <v/>
      </c>
      <c r="F821" s="76"/>
      <c r="G821" s="94"/>
      <c r="H821" s="97"/>
      <c r="I821" s="77">
        <f t="shared" si="25"/>
        <v>0</v>
      </c>
      <c r="J821" s="78" t="str">
        <f>IFERROR(IF(E821="","",VLOOKUP(D821,Saldo!$P$8:$Q$1009,2,FALSE)),"")</f>
        <v/>
      </c>
      <c r="K821" s="76"/>
      <c r="L821" s="74" t="str">
        <f t="shared" si="24"/>
        <v/>
      </c>
    </row>
    <row r="822" spans="1:12" ht="18.95" customHeight="1" x14ac:dyDescent="0.25">
      <c r="A822" s="52"/>
      <c r="C822" s="185"/>
      <c r="D822" s="76"/>
      <c r="E822" s="76" t="str">
        <f>IF(D822="","",IFERROR(VLOOKUP(D822,Cadastro!$C$9:$D$1009,2,FALSE),"NOT FOUND"))</f>
        <v/>
      </c>
      <c r="F822" s="76"/>
      <c r="G822" s="94"/>
      <c r="H822" s="97"/>
      <c r="I822" s="77">
        <f t="shared" si="25"/>
        <v>0</v>
      </c>
      <c r="J822" s="78" t="str">
        <f>IFERROR(IF(E822="","",VLOOKUP(D822,Saldo!$P$8:$Q$1009,2,FALSE)),"")</f>
        <v/>
      </c>
      <c r="K822" s="76"/>
      <c r="L822" s="74" t="str">
        <f t="shared" si="24"/>
        <v/>
      </c>
    </row>
    <row r="823" spans="1:12" ht="18.95" customHeight="1" x14ac:dyDescent="0.25">
      <c r="A823" s="52"/>
      <c r="C823" s="185"/>
      <c r="D823" s="76"/>
      <c r="E823" s="76" t="str">
        <f>IF(D823="","",IFERROR(VLOOKUP(D823,Cadastro!$C$9:$D$1009,2,FALSE),"NOT FOUND"))</f>
        <v/>
      </c>
      <c r="F823" s="76"/>
      <c r="G823" s="94"/>
      <c r="H823" s="97"/>
      <c r="I823" s="77">
        <f t="shared" si="25"/>
        <v>0</v>
      </c>
      <c r="J823" s="78" t="str">
        <f>IFERROR(IF(E823="","",VLOOKUP(D823,Saldo!$P$8:$Q$1009,2,FALSE)),"")</f>
        <v/>
      </c>
      <c r="K823" s="76"/>
      <c r="L823" s="74" t="str">
        <f t="shared" si="24"/>
        <v/>
      </c>
    </row>
    <row r="824" spans="1:12" ht="18.95" customHeight="1" x14ac:dyDescent="0.25">
      <c r="A824" s="52"/>
      <c r="C824" s="185"/>
      <c r="D824" s="76"/>
      <c r="E824" s="76" t="str">
        <f>IF(D824="","",IFERROR(VLOOKUP(D824,Cadastro!$C$9:$D$1009,2,FALSE),"NOT FOUND"))</f>
        <v/>
      </c>
      <c r="F824" s="76"/>
      <c r="G824" s="94"/>
      <c r="H824" s="97"/>
      <c r="I824" s="77">
        <f t="shared" si="25"/>
        <v>0</v>
      </c>
      <c r="J824" s="78" t="str">
        <f>IFERROR(IF(E824="","",VLOOKUP(D824,Saldo!$P$8:$Q$1009,2,FALSE)),"")</f>
        <v/>
      </c>
      <c r="K824" s="76"/>
      <c r="L824" s="74" t="str">
        <f t="shared" si="24"/>
        <v/>
      </c>
    </row>
    <row r="825" spans="1:12" ht="18.95" customHeight="1" x14ac:dyDescent="0.25">
      <c r="A825" s="52"/>
      <c r="C825" s="185"/>
      <c r="D825" s="76"/>
      <c r="E825" s="76" t="str">
        <f>IF(D825="","",IFERROR(VLOOKUP(D825,Cadastro!$C$9:$D$1009,2,FALSE),"NOT FOUND"))</f>
        <v/>
      </c>
      <c r="F825" s="76"/>
      <c r="G825" s="94"/>
      <c r="H825" s="97"/>
      <c r="I825" s="77">
        <f t="shared" si="25"/>
        <v>0</v>
      </c>
      <c r="J825" s="78" t="str">
        <f>IFERROR(IF(E825="","",VLOOKUP(D825,Saldo!$P$8:$Q$1009,2,FALSE)),"")</f>
        <v/>
      </c>
      <c r="K825" s="76"/>
      <c r="L825" s="74" t="str">
        <f t="shared" si="24"/>
        <v/>
      </c>
    </row>
    <row r="826" spans="1:12" ht="18.95" customHeight="1" x14ac:dyDescent="0.25">
      <c r="A826" s="52"/>
      <c r="C826" s="185"/>
      <c r="D826" s="76"/>
      <c r="E826" s="76" t="str">
        <f>IF(D826="","",IFERROR(VLOOKUP(D826,Cadastro!$C$9:$D$1009,2,FALSE),"NOT FOUND"))</f>
        <v/>
      </c>
      <c r="F826" s="76"/>
      <c r="G826" s="94"/>
      <c r="H826" s="97"/>
      <c r="I826" s="77">
        <f t="shared" si="25"/>
        <v>0</v>
      </c>
      <c r="J826" s="78" t="str">
        <f>IFERROR(IF(E826="","",VLOOKUP(D826,Saldo!$P$8:$Q$1009,2,FALSE)),"")</f>
        <v/>
      </c>
      <c r="K826" s="76"/>
      <c r="L826" s="74" t="str">
        <f t="shared" si="24"/>
        <v/>
      </c>
    </row>
    <row r="827" spans="1:12" ht="18.95" customHeight="1" x14ac:dyDescent="0.25">
      <c r="A827" s="52"/>
      <c r="C827" s="185"/>
      <c r="D827" s="76"/>
      <c r="E827" s="76" t="str">
        <f>IF(D827="","",IFERROR(VLOOKUP(D827,Cadastro!$C$9:$D$1009,2,FALSE),"NOT FOUND"))</f>
        <v/>
      </c>
      <c r="F827" s="76"/>
      <c r="G827" s="94"/>
      <c r="H827" s="97"/>
      <c r="I827" s="77">
        <f t="shared" si="25"/>
        <v>0</v>
      </c>
      <c r="J827" s="78" t="str">
        <f>IFERROR(IF(E827="","",VLOOKUP(D827,Saldo!$P$8:$Q$1009,2,FALSE)),"")</f>
        <v/>
      </c>
      <c r="K827" s="76"/>
      <c r="L827" s="74" t="str">
        <f t="shared" si="24"/>
        <v/>
      </c>
    </row>
    <row r="828" spans="1:12" ht="18.95" customHeight="1" x14ac:dyDescent="0.25">
      <c r="A828" s="52"/>
      <c r="C828" s="185"/>
      <c r="D828" s="76"/>
      <c r="E828" s="76" t="str">
        <f>IF(D828="","",IFERROR(VLOOKUP(D828,Cadastro!$C$9:$D$1009,2,FALSE),"NOT FOUND"))</f>
        <v/>
      </c>
      <c r="F828" s="76"/>
      <c r="G828" s="94"/>
      <c r="H828" s="97"/>
      <c r="I828" s="77">
        <f t="shared" si="25"/>
        <v>0</v>
      </c>
      <c r="J828" s="78" t="str">
        <f>IFERROR(IF(E828="","",VLOOKUP(D828,Saldo!$P$8:$Q$1009,2,FALSE)),"")</f>
        <v/>
      </c>
      <c r="K828" s="76"/>
      <c r="L828" s="74" t="str">
        <f t="shared" si="24"/>
        <v/>
      </c>
    </row>
    <row r="829" spans="1:12" ht="18.95" customHeight="1" x14ac:dyDescent="0.25">
      <c r="A829" s="52"/>
      <c r="C829" s="185"/>
      <c r="D829" s="76"/>
      <c r="E829" s="76" t="str">
        <f>IF(D829="","",IFERROR(VLOOKUP(D829,Cadastro!$C$9:$D$1009,2,FALSE),"NOT FOUND"))</f>
        <v/>
      </c>
      <c r="F829" s="76"/>
      <c r="G829" s="94"/>
      <c r="H829" s="97"/>
      <c r="I829" s="77">
        <f t="shared" si="25"/>
        <v>0</v>
      </c>
      <c r="J829" s="78" t="str">
        <f>IFERROR(IF(E829="","",VLOOKUP(D829,Saldo!$P$8:$Q$1009,2,FALSE)),"")</f>
        <v/>
      </c>
      <c r="K829" s="76"/>
      <c r="L829" s="74" t="str">
        <f t="shared" si="24"/>
        <v/>
      </c>
    </row>
    <row r="830" spans="1:12" ht="18.95" customHeight="1" x14ac:dyDescent="0.25">
      <c r="A830" s="52"/>
      <c r="C830" s="185"/>
      <c r="D830" s="76"/>
      <c r="E830" s="76" t="str">
        <f>IF(D830="","",IFERROR(VLOOKUP(D830,Cadastro!$C$9:$D$1009,2,FALSE),"NOT FOUND"))</f>
        <v/>
      </c>
      <c r="F830" s="76"/>
      <c r="G830" s="94"/>
      <c r="H830" s="97"/>
      <c r="I830" s="77">
        <f t="shared" si="25"/>
        <v>0</v>
      </c>
      <c r="J830" s="78" t="str">
        <f>IFERROR(IF(E830="","",VLOOKUP(D830,Saldo!$P$8:$Q$1009,2,FALSE)),"")</f>
        <v/>
      </c>
      <c r="K830" s="76"/>
      <c r="L830" s="74" t="str">
        <f t="shared" si="24"/>
        <v/>
      </c>
    </row>
    <row r="831" spans="1:12" ht="18.95" customHeight="1" x14ac:dyDescent="0.25">
      <c r="A831" s="52"/>
      <c r="C831" s="185"/>
      <c r="D831" s="76"/>
      <c r="E831" s="76" t="str">
        <f>IF(D831="","",IFERROR(VLOOKUP(D831,Cadastro!$C$9:$D$1009,2,FALSE),"NOT FOUND"))</f>
        <v/>
      </c>
      <c r="F831" s="76"/>
      <c r="G831" s="94"/>
      <c r="H831" s="97"/>
      <c r="I831" s="77">
        <f t="shared" si="25"/>
        <v>0</v>
      </c>
      <c r="J831" s="78" t="str">
        <f>IFERROR(IF(E831="","",VLOOKUP(D831,Saldo!$P$8:$Q$1009,2,FALSE)),"")</f>
        <v/>
      </c>
      <c r="K831" s="76"/>
      <c r="L831" s="74" t="str">
        <f t="shared" si="24"/>
        <v/>
      </c>
    </row>
    <row r="832" spans="1:12" ht="18.95" customHeight="1" x14ac:dyDescent="0.25">
      <c r="A832" s="52"/>
      <c r="C832" s="185"/>
      <c r="D832" s="76"/>
      <c r="E832" s="76" t="str">
        <f>IF(D832="","",IFERROR(VLOOKUP(D832,Cadastro!$C$9:$D$1009,2,FALSE),"NOT FOUND"))</f>
        <v/>
      </c>
      <c r="F832" s="76"/>
      <c r="G832" s="94"/>
      <c r="H832" s="97"/>
      <c r="I832" s="77">
        <f t="shared" si="25"/>
        <v>0</v>
      </c>
      <c r="J832" s="78" t="str">
        <f>IFERROR(IF(E832="","",VLOOKUP(D832,Saldo!$P$8:$Q$1009,2,FALSE)),"")</f>
        <v/>
      </c>
      <c r="K832" s="76"/>
      <c r="L832" s="74" t="str">
        <f t="shared" si="24"/>
        <v/>
      </c>
    </row>
    <row r="833" spans="1:12" ht="18.95" customHeight="1" x14ac:dyDescent="0.25">
      <c r="A833" s="52"/>
      <c r="C833" s="185"/>
      <c r="D833" s="76"/>
      <c r="E833" s="76" t="str">
        <f>IF(D833="","",IFERROR(VLOOKUP(D833,Cadastro!$C$9:$D$1009,2,FALSE),"NOT FOUND"))</f>
        <v/>
      </c>
      <c r="F833" s="76"/>
      <c r="G833" s="94"/>
      <c r="H833" s="97"/>
      <c r="I833" s="77">
        <f t="shared" si="25"/>
        <v>0</v>
      </c>
      <c r="J833" s="78" t="str">
        <f>IFERROR(IF(E833="","",VLOOKUP(D833,Saldo!$P$8:$Q$1009,2,FALSE)),"")</f>
        <v/>
      </c>
      <c r="K833" s="76"/>
      <c r="L833" s="74" t="str">
        <f t="shared" si="24"/>
        <v/>
      </c>
    </row>
    <row r="834" spans="1:12" ht="18.95" customHeight="1" x14ac:dyDescent="0.25">
      <c r="A834" s="52"/>
      <c r="C834" s="185"/>
      <c r="D834" s="76"/>
      <c r="E834" s="76" t="str">
        <f>IF(D834="","",IFERROR(VLOOKUP(D834,Cadastro!$C$9:$D$1009,2,FALSE),"NOT FOUND"))</f>
        <v/>
      </c>
      <c r="F834" s="76"/>
      <c r="G834" s="94"/>
      <c r="H834" s="97"/>
      <c r="I834" s="77">
        <f t="shared" si="25"/>
        <v>0</v>
      </c>
      <c r="J834" s="78" t="str">
        <f>IFERROR(IF(E834="","",VLOOKUP(D834,Saldo!$P$8:$Q$1009,2,FALSE)),"")</f>
        <v/>
      </c>
      <c r="K834" s="76"/>
      <c r="L834" s="74" t="str">
        <f t="shared" si="24"/>
        <v/>
      </c>
    </row>
    <row r="835" spans="1:12" ht="18.95" customHeight="1" x14ac:dyDescent="0.25">
      <c r="A835" s="52"/>
      <c r="C835" s="185"/>
      <c r="D835" s="76"/>
      <c r="E835" s="76" t="str">
        <f>IF(D835="","",IFERROR(VLOOKUP(D835,Cadastro!$C$9:$D$1009,2,FALSE),"NOT FOUND"))</f>
        <v/>
      </c>
      <c r="F835" s="76"/>
      <c r="G835" s="94"/>
      <c r="H835" s="97"/>
      <c r="I835" s="77">
        <f t="shared" si="25"/>
        <v>0</v>
      </c>
      <c r="J835" s="78" t="str">
        <f>IFERROR(IF(E835="","",VLOOKUP(D835,Saldo!$P$8:$Q$1009,2,FALSE)),"")</f>
        <v/>
      </c>
      <c r="K835" s="76"/>
      <c r="L835" s="74" t="str">
        <f t="shared" si="24"/>
        <v/>
      </c>
    </row>
    <row r="836" spans="1:12" ht="18.95" customHeight="1" x14ac:dyDescent="0.25">
      <c r="A836" s="52"/>
      <c r="C836" s="185"/>
      <c r="D836" s="76"/>
      <c r="E836" s="76" t="str">
        <f>IF(D836="","",IFERROR(VLOOKUP(D836,Cadastro!$C$9:$D$1009,2,FALSE),"NOT FOUND"))</f>
        <v/>
      </c>
      <c r="F836" s="76"/>
      <c r="G836" s="94"/>
      <c r="H836" s="97"/>
      <c r="I836" s="77">
        <f t="shared" si="25"/>
        <v>0</v>
      </c>
      <c r="J836" s="78" t="str">
        <f>IFERROR(IF(E836="","",VLOOKUP(D836,Saldo!$P$8:$Q$1009,2,FALSE)),"")</f>
        <v/>
      </c>
      <c r="K836" s="76"/>
      <c r="L836" s="74" t="str">
        <f t="shared" si="24"/>
        <v/>
      </c>
    </row>
    <row r="837" spans="1:12" ht="18.95" customHeight="1" x14ac:dyDescent="0.25">
      <c r="A837" s="52"/>
      <c r="C837" s="185"/>
      <c r="D837" s="76"/>
      <c r="E837" s="76" t="str">
        <f>IF(D837="","",IFERROR(VLOOKUP(D837,Cadastro!$C$9:$D$1009,2,FALSE),"NOT FOUND"))</f>
        <v/>
      </c>
      <c r="F837" s="76"/>
      <c r="G837" s="94"/>
      <c r="H837" s="97"/>
      <c r="I837" s="77">
        <f t="shared" si="25"/>
        <v>0</v>
      </c>
      <c r="J837" s="78" t="str">
        <f>IFERROR(IF(E837="","",VLOOKUP(D837,Saldo!$P$8:$Q$1009,2,FALSE)),"")</f>
        <v/>
      </c>
      <c r="K837" s="76"/>
      <c r="L837" s="74" t="str">
        <f t="shared" si="24"/>
        <v/>
      </c>
    </row>
    <row r="838" spans="1:12" ht="18.95" customHeight="1" x14ac:dyDescent="0.25">
      <c r="A838" s="52"/>
      <c r="C838" s="185"/>
      <c r="D838" s="76"/>
      <c r="E838" s="76" t="str">
        <f>IF(D838="","",IFERROR(VLOOKUP(D838,Cadastro!$C$9:$D$1009,2,FALSE),"NOT FOUND"))</f>
        <v/>
      </c>
      <c r="F838" s="76"/>
      <c r="G838" s="94"/>
      <c r="H838" s="97"/>
      <c r="I838" s="77">
        <f t="shared" si="25"/>
        <v>0</v>
      </c>
      <c r="J838" s="78" t="str">
        <f>IFERROR(IF(E838="","",VLOOKUP(D838,Saldo!$P$8:$Q$1009,2,FALSE)),"")</f>
        <v/>
      </c>
      <c r="K838" s="76"/>
      <c r="L838" s="74" t="str">
        <f t="shared" si="24"/>
        <v/>
      </c>
    </row>
    <row r="839" spans="1:12" ht="18.95" customHeight="1" x14ac:dyDescent="0.25">
      <c r="A839" s="52"/>
      <c r="C839" s="185"/>
      <c r="D839" s="76"/>
      <c r="E839" s="76" t="str">
        <f>IF(D839="","",IFERROR(VLOOKUP(D839,Cadastro!$C$9:$D$1009,2,FALSE),"NOT FOUND"))</f>
        <v/>
      </c>
      <c r="F839" s="76"/>
      <c r="G839" s="94"/>
      <c r="H839" s="97"/>
      <c r="I839" s="77">
        <f t="shared" si="25"/>
        <v>0</v>
      </c>
      <c r="J839" s="78" t="str">
        <f>IFERROR(IF(E839="","",VLOOKUP(D839,Saldo!$P$8:$Q$1009,2,FALSE)),"")</f>
        <v/>
      </c>
      <c r="K839" s="76"/>
      <c r="L839" s="74" t="str">
        <f t="shared" si="24"/>
        <v/>
      </c>
    </row>
    <row r="840" spans="1:12" ht="18.95" customHeight="1" x14ac:dyDescent="0.25">
      <c r="A840" s="52"/>
      <c r="C840" s="185"/>
      <c r="D840" s="76"/>
      <c r="E840" s="76" t="str">
        <f>IF(D840="","",IFERROR(VLOOKUP(D840,Cadastro!$C$9:$D$1009,2,FALSE),"NOT FOUND"))</f>
        <v/>
      </c>
      <c r="F840" s="76"/>
      <c r="G840" s="94"/>
      <c r="H840" s="97"/>
      <c r="I840" s="77">
        <f t="shared" si="25"/>
        <v>0</v>
      </c>
      <c r="J840" s="78" t="str">
        <f>IFERROR(IF(E840="","",VLOOKUP(D840,Saldo!$P$8:$Q$1009,2,FALSE)),"")</f>
        <v/>
      </c>
      <c r="K840" s="76"/>
      <c r="L840" s="74" t="str">
        <f t="shared" si="24"/>
        <v/>
      </c>
    </row>
    <row r="841" spans="1:12" ht="18.95" customHeight="1" x14ac:dyDescent="0.25">
      <c r="A841" s="52"/>
      <c r="C841" s="185"/>
      <c r="D841" s="76"/>
      <c r="E841" s="76" t="str">
        <f>IF(D841="","",IFERROR(VLOOKUP(D841,Cadastro!$C$9:$D$1009,2,FALSE),"NOT FOUND"))</f>
        <v/>
      </c>
      <c r="F841" s="76"/>
      <c r="G841" s="94"/>
      <c r="H841" s="97"/>
      <c r="I841" s="77">
        <f t="shared" si="25"/>
        <v>0</v>
      </c>
      <c r="J841" s="78" t="str">
        <f>IFERROR(IF(E841="","",VLOOKUP(D841,Saldo!$P$8:$Q$1009,2,FALSE)),"")</f>
        <v/>
      </c>
      <c r="K841" s="76"/>
      <c r="L841" s="74" t="str">
        <f t="shared" ref="L841:L904" si="26">IF(C841="","",MONTH(C841))</f>
        <v/>
      </c>
    </row>
    <row r="842" spans="1:12" ht="18.95" customHeight="1" x14ac:dyDescent="0.25">
      <c r="A842" s="52"/>
      <c r="C842" s="185"/>
      <c r="D842" s="76"/>
      <c r="E842" s="76" t="str">
        <f>IF(D842="","",IFERROR(VLOOKUP(D842,Cadastro!$C$9:$D$1009,2,FALSE),"NOT FOUND"))</f>
        <v/>
      </c>
      <c r="F842" s="76"/>
      <c r="G842" s="94"/>
      <c r="H842" s="97"/>
      <c r="I842" s="77">
        <f t="shared" ref="I842:I905" si="27">IFERROR(G842*H842,"Check if QTY and Value are both valid")</f>
        <v>0</v>
      </c>
      <c r="J842" s="78" t="str">
        <f>IFERROR(IF(E842="","",VLOOKUP(D842,Saldo!$P$8:$Q$1009,2,FALSE)),"")</f>
        <v/>
      </c>
      <c r="K842" s="76"/>
      <c r="L842" s="74" t="str">
        <f t="shared" si="26"/>
        <v/>
      </c>
    </row>
    <row r="843" spans="1:12" ht="18.95" customHeight="1" x14ac:dyDescent="0.25">
      <c r="A843" s="52"/>
      <c r="C843" s="185"/>
      <c r="D843" s="76"/>
      <c r="E843" s="76" t="str">
        <f>IF(D843="","",IFERROR(VLOOKUP(D843,Cadastro!$C$9:$D$1009,2,FALSE),"NOT FOUND"))</f>
        <v/>
      </c>
      <c r="F843" s="76"/>
      <c r="G843" s="94"/>
      <c r="H843" s="97"/>
      <c r="I843" s="77">
        <f t="shared" si="27"/>
        <v>0</v>
      </c>
      <c r="J843" s="78" t="str">
        <f>IFERROR(IF(E843="","",VLOOKUP(D843,Saldo!$P$8:$Q$1009,2,FALSE)),"")</f>
        <v/>
      </c>
      <c r="K843" s="76"/>
      <c r="L843" s="74" t="str">
        <f t="shared" si="26"/>
        <v/>
      </c>
    </row>
    <row r="844" spans="1:12" ht="18.95" customHeight="1" x14ac:dyDescent="0.25">
      <c r="A844" s="52"/>
      <c r="C844" s="185"/>
      <c r="D844" s="76"/>
      <c r="E844" s="76" t="str">
        <f>IF(D844="","",IFERROR(VLOOKUP(D844,Cadastro!$C$9:$D$1009,2,FALSE),"NOT FOUND"))</f>
        <v/>
      </c>
      <c r="F844" s="76"/>
      <c r="G844" s="94"/>
      <c r="H844" s="97"/>
      <c r="I844" s="77">
        <f t="shared" si="27"/>
        <v>0</v>
      </c>
      <c r="J844" s="78" t="str">
        <f>IFERROR(IF(E844="","",VLOOKUP(D844,Saldo!$P$8:$Q$1009,2,FALSE)),"")</f>
        <v/>
      </c>
      <c r="K844" s="76"/>
      <c r="L844" s="74" t="str">
        <f t="shared" si="26"/>
        <v/>
      </c>
    </row>
    <row r="845" spans="1:12" ht="18.95" customHeight="1" x14ac:dyDescent="0.25">
      <c r="A845" s="52"/>
      <c r="C845" s="185"/>
      <c r="D845" s="76"/>
      <c r="E845" s="76" t="str">
        <f>IF(D845="","",IFERROR(VLOOKUP(D845,Cadastro!$C$9:$D$1009,2,FALSE),"NOT FOUND"))</f>
        <v/>
      </c>
      <c r="F845" s="76"/>
      <c r="G845" s="94"/>
      <c r="H845" s="97"/>
      <c r="I845" s="77">
        <f t="shared" si="27"/>
        <v>0</v>
      </c>
      <c r="J845" s="78" t="str">
        <f>IFERROR(IF(E845="","",VLOOKUP(D845,Saldo!$P$8:$Q$1009,2,FALSE)),"")</f>
        <v/>
      </c>
      <c r="K845" s="76"/>
      <c r="L845" s="74" t="str">
        <f t="shared" si="26"/>
        <v/>
      </c>
    </row>
    <row r="846" spans="1:12" ht="18.95" customHeight="1" x14ac:dyDescent="0.25">
      <c r="A846" s="52"/>
      <c r="C846" s="185"/>
      <c r="D846" s="76"/>
      <c r="E846" s="76" t="str">
        <f>IF(D846="","",IFERROR(VLOOKUP(D846,Cadastro!$C$9:$D$1009,2,FALSE),"NOT FOUND"))</f>
        <v/>
      </c>
      <c r="F846" s="76"/>
      <c r="G846" s="94"/>
      <c r="H846" s="97"/>
      <c r="I846" s="77">
        <f t="shared" si="27"/>
        <v>0</v>
      </c>
      <c r="J846" s="78" t="str">
        <f>IFERROR(IF(E846="","",VLOOKUP(D846,Saldo!$P$8:$Q$1009,2,FALSE)),"")</f>
        <v/>
      </c>
      <c r="K846" s="76"/>
      <c r="L846" s="74" t="str">
        <f t="shared" si="26"/>
        <v/>
      </c>
    </row>
    <row r="847" spans="1:12" ht="18.95" customHeight="1" x14ac:dyDescent="0.25">
      <c r="A847" s="52"/>
      <c r="C847" s="185"/>
      <c r="D847" s="76"/>
      <c r="E847" s="76" t="str">
        <f>IF(D847="","",IFERROR(VLOOKUP(D847,Cadastro!$C$9:$D$1009,2,FALSE),"NOT FOUND"))</f>
        <v/>
      </c>
      <c r="F847" s="76"/>
      <c r="G847" s="94"/>
      <c r="H847" s="97"/>
      <c r="I847" s="77">
        <f t="shared" si="27"/>
        <v>0</v>
      </c>
      <c r="J847" s="78" t="str">
        <f>IFERROR(IF(E847="","",VLOOKUP(D847,Saldo!$P$8:$Q$1009,2,FALSE)),"")</f>
        <v/>
      </c>
      <c r="K847" s="76"/>
      <c r="L847" s="74" t="str">
        <f t="shared" si="26"/>
        <v/>
      </c>
    </row>
    <row r="848" spans="1:12" ht="18.95" customHeight="1" x14ac:dyDescent="0.25">
      <c r="A848" s="52"/>
      <c r="C848" s="185"/>
      <c r="D848" s="76"/>
      <c r="E848" s="76" t="str">
        <f>IF(D848="","",IFERROR(VLOOKUP(D848,Cadastro!$C$9:$D$1009,2,FALSE),"NOT FOUND"))</f>
        <v/>
      </c>
      <c r="F848" s="76"/>
      <c r="G848" s="94"/>
      <c r="H848" s="97"/>
      <c r="I848" s="77">
        <f t="shared" si="27"/>
        <v>0</v>
      </c>
      <c r="J848" s="78" t="str">
        <f>IFERROR(IF(E848="","",VLOOKUP(D848,Saldo!$P$8:$Q$1009,2,FALSE)),"")</f>
        <v/>
      </c>
      <c r="K848" s="76"/>
      <c r="L848" s="74" t="str">
        <f t="shared" si="26"/>
        <v/>
      </c>
    </row>
    <row r="849" spans="1:12" ht="18.95" customHeight="1" x14ac:dyDescent="0.25">
      <c r="A849" s="52"/>
      <c r="C849" s="185"/>
      <c r="D849" s="76"/>
      <c r="E849" s="76" t="str">
        <f>IF(D849="","",IFERROR(VLOOKUP(D849,Cadastro!$C$9:$D$1009,2,FALSE),"NOT FOUND"))</f>
        <v/>
      </c>
      <c r="F849" s="76"/>
      <c r="G849" s="94"/>
      <c r="H849" s="97"/>
      <c r="I849" s="77">
        <f t="shared" si="27"/>
        <v>0</v>
      </c>
      <c r="J849" s="78" t="str">
        <f>IFERROR(IF(E849="","",VLOOKUP(D849,Saldo!$P$8:$Q$1009,2,FALSE)),"")</f>
        <v/>
      </c>
      <c r="K849" s="76"/>
      <c r="L849" s="74" t="str">
        <f t="shared" si="26"/>
        <v/>
      </c>
    </row>
    <row r="850" spans="1:12" ht="18.95" customHeight="1" x14ac:dyDescent="0.25">
      <c r="A850" s="52"/>
      <c r="C850" s="185"/>
      <c r="D850" s="76"/>
      <c r="E850" s="76" t="str">
        <f>IF(D850="","",IFERROR(VLOOKUP(D850,Cadastro!$C$9:$D$1009,2,FALSE),"NOT FOUND"))</f>
        <v/>
      </c>
      <c r="F850" s="76"/>
      <c r="G850" s="94"/>
      <c r="H850" s="97"/>
      <c r="I850" s="77">
        <f t="shared" si="27"/>
        <v>0</v>
      </c>
      <c r="J850" s="78" t="str">
        <f>IFERROR(IF(E850="","",VLOOKUP(D850,Saldo!$P$8:$Q$1009,2,FALSE)),"")</f>
        <v/>
      </c>
      <c r="K850" s="76"/>
      <c r="L850" s="74" t="str">
        <f t="shared" si="26"/>
        <v/>
      </c>
    </row>
    <row r="851" spans="1:12" ht="18.95" customHeight="1" x14ac:dyDescent="0.25">
      <c r="A851" s="52"/>
      <c r="C851" s="185"/>
      <c r="D851" s="76"/>
      <c r="E851" s="76" t="str">
        <f>IF(D851="","",IFERROR(VLOOKUP(D851,Cadastro!$C$9:$D$1009,2,FALSE),"NOT FOUND"))</f>
        <v/>
      </c>
      <c r="F851" s="76"/>
      <c r="G851" s="94"/>
      <c r="H851" s="97"/>
      <c r="I851" s="77">
        <f t="shared" si="27"/>
        <v>0</v>
      </c>
      <c r="J851" s="78" t="str">
        <f>IFERROR(IF(E851="","",VLOOKUP(D851,Saldo!$P$8:$Q$1009,2,FALSE)),"")</f>
        <v/>
      </c>
      <c r="K851" s="76"/>
      <c r="L851" s="74" t="str">
        <f t="shared" si="26"/>
        <v/>
      </c>
    </row>
    <row r="852" spans="1:12" ht="18.95" customHeight="1" x14ac:dyDescent="0.25">
      <c r="A852" s="52"/>
      <c r="C852" s="185"/>
      <c r="D852" s="76"/>
      <c r="E852" s="76" t="str">
        <f>IF(D852="","",IFERROR(VLOOKUP(D852,Cadastro!$C$9:$D$1009,2,FALSE),"NOT FOUND"))</f>
        <v/>
      </c>
      <c r="F852" s="76"/>
      <c r="G852" s="94"/>
      <c r="H852" s="97"/>
      <c r="I852" s="77">
        <f t="shared" si="27"/>
        <v>0</v>
      </c>
      <c r="J852" s="78" t="str">
        <f>IFERROR(IF(E852="","",VLOOKUP(D852,Saldo!$P$8:$Q$1009,2,FALSE)),"")</f>
        <v/>
      </c>
      <c r="K852" s="76"/>
      <c r="L852" s="74" t="str">
        <f t="shared" si="26"/>
        <v/>
      </c>
    </row>
    <row r="853" spans="1:12" ht="18.95" customHeight="1" x14ac:dyDescent="0.25">
      <c r="A853" s="52"/>
      <c r="C853" s="185"/>
      <c r="D853" s="76"/>
      <c r="E853" s="76" t="str">
        <f>IF(D853="","",IFERROR(VLOOKUP(D853,Cadastro!$C$9:$D$1009,2,FALSE),"NOT FOUND"))</f>
        <v/>
      </c>
      <c r="F853" s="76"/>
      <c r="G853" s="94"/>
      <c r="H853" s="97"/>
      <c r="I853" s="77">
        <f t="shared" si="27"/>
        <v>0</v>
      </c>
      <c r="J853" s="78" t="str">
        <f>IFERROR(IF(E853="","",VLOOKUP(D853,Saldo!$P$8:$Q$1009,2,FALSE)),"")</f>
        <v/>
      </c>
      <c r="K853" s="76"/>
      <c r="L853" s="74" t="str">
        <f t="shared" si="26"/>
        <v/>
      </c>
    </row>
    <row r="854" spans="1:12" ht="18.95" customHeight="1" x14ac:dyDescent="0.25">
      <c r="A854" s="52"/>
      <c r="C854" s="185"/>
      <c r="D854" s="76"/>
      <c r="E854" s="76" t="str">
        <f>IF(D854="","",IFERROR(VLOOKUP(D854,Cadastro!$C$9:$D$1009,2,FALSE),"NOT FOUND"))</f>
        <v/>
      </c>
      <c r="F854" s="76"/>
      <c r="G854" s="94"/>
      <c r="H854" s="97"/>
      <c r="I854" s="77">
        <f t="shared" si="27"/>
        <v>0</v>
      </c>
      <c r="J854" s="78" t="str">
        <f>IFERROR(IF(E854="","",VLOOKUP(D854,Saldo!$P$8:$Q$1009,2,FALSE)),"")</f>
        <v/>
      </c>
      <c r="K854" s="76"/>
      <c r="L854" s="74" t="str">
        <f t="shared" si="26"/>
        <v/>
      </c>
    </row>
    <row r="855" spans="1:12" ht="18.95" customHeight="1" x14ac:dyDescent="0.25">
      <c r="A855" s="52"/>
      <c r="C855" s="185"/>
      <c r="D855" s="76"/>
      <c r="E855" s="76" t="str">
        <f>IF(D855="","",IFERROR(VLOOKUP(D855,Cadastro!$C$9:$D$1009,2,FALSE),"NOT FOUND"))</f>
        <v/>
      </c>
      <c r="F855" s="76"/>
      <c r="G855" s="94"/>
      <c r="H855" s="97"/>
      <c r="I855" s="77">
        <f t="shared" si="27"/>
        <v>0</v>
      </c>
      <c r="J855" s="78" t="str">
        <f>IFERROR(IF(E855="","",VLOOKUP(D855,Saldo!$P$8:$Q$1009,2,FALSE)),"")</f>
        <v/>
      </c>
      <c r="K855" s="76"/>
      <c r="L855" s="74" t="str">
        <f t="shared" si="26"/>
        <v/>
      </c>
    </row>
    <row r="856" spans="1:12" ht="18.95" customHeight="1" x14ac:dyDescent="0.25">
      <c r="A856" s="52"/>
      <c r="C856" s="185"/>
      <c r="D856" s="76"/>
      <c r="E856" s="76" t="str">
        <f>IF(D856="","",IFERROR(VLOOKUP(D856,Cadastro!$C$9:$D$1009,2,FALSE),"NOT FOUND"))</f>
        <v/>
      </c>
      <c r="F856" s="76"/>
      <c r="G856" s="94"/>
      <c r="H856" s="97"/>
      <c r="I856" s="77">
        <f t="shared" si="27"/>
        <v>0</v>
      </c>
      <c r="J856" s="78" t="str">
        <f>IFERROR(IF(E856="","",VLOOKUP(D856,Saldo!$P$8:$Q$1009,2,FALSE)),"")</f>
        <v/>
      </c>
      <c r="K856" s="76"/>
      <c r="L856" s="74" t="str">
        <f t="shared" si="26"/>
        <v/>
      </c>
    </row>
    <row r="857" spans="1:12" ht="18.95" customHeight="1" x14ac:dyDescent="0.25">
      <c r="A857" s="52"/>
      <c r="C857" s="185"/>
      <c r="D857" s="76"/>
      <c r="E857" s="76" t="str">
        <f>IF(D857="","",IFERROR(VLOOKUP(D857,Cadastro!$C$9:$D$1009,2,FALSE),"NOT FOUND"))</f>
        <v/>
      </c>
      <c r="F857" s="76"/>
      <c r="G857" s="94"/>
      <c r="H857" s="97"/>
      <c r="I857" s="77">
        <f t="shared" si="27"/>
        <v>0</v>
      </c>
      <c r="J857" s="78" t="str">
        <f>IFERROR(IF(E857="","",VLOOKUP(D857,Saldo!$P$8:$Q$1009,2,FALSE)),"")</f>
        <v/>
      </c>
      <c r="K857" s="76"/>
      <c r="L857" s="74" t="str">
        <f t="shared" si="26"/>
        <v/>
      </c>
    </row>
    <row r="858" spans="1:12" ht="18.95" customHeight="1" x14ac:dyDescent="0.25">
      <c r="A858" s="52"/>
      <c r="C858" s="185"/>
      <c r="D858" s="76"/>
      <c r="E858" s="76" t="str">
        <f>IF(D858="","",IFERROR(VLOOKUP(D858,Cadastro!$C$9:$D$1009,2,FALSE),"NOT FOUND"))</f>
        <v/>
      </c>
      <c r="F858" s="76"/>
      <c r="G858" s="94"/>
      <c r="H858" s="97"/>
      <c r="I858" s="77">
        <f t="shared" si="27"/>
        <v>0</v>
      </c>
      <c r="J858" s="78" t="str">
        <f>IFERROR(IF(E858="","",VLOOKUP(D858,Saldo!$P$8:$Q$1009,2,FALSE)),"")</f>
        <v/>
      </c>
      <c r="K858" s="76"/>
      <c r="L858" s="74" t="str">
        <f t="shared" si="26"/>
        <v/>
      </c>
    </row>
    <row r="859" spans="1:12" ht="18.95" customHeight="1" x14ac:dyDescent="0.25">
      <c r="A859" s="52"/>
      <c r="C859" s="185"/>
      <c r="D859" s="76"/>
      <c r="E859" s="76" t="str">
        <f>IF(D859="","",IFERROR(VLOOKUP(D859,Cadastro!$C$9:$D$1009,2,FALSE),"NOT FOUND"))</f>
        <v/>
      </c>
      <c r="F859" s="76"/>
      <c r="G859" s="94"/>
      <c r="H859" s="97"/>
      <c r="I859" s="77">
        <f t="shared" si="27"/>
        <v>0</v>
      </c>
      <c r="J859" s="78" t="str">
        <f>IFERROR(IF(E859="","",VLOOKUP(D859,Saldo!$P$8:$Q$1009,2,FALSE)),"")</f>
        <v/>
      </c>
      <c r="K859" s="76"/>
      <c r="L859" s="74" t="str">
        <f t="shared" si="26"/>
        <v/>
      </c>
    </row>
    <row r="860" spans="1:12" ht="18.95" customHeight="1" x14ac:dyDescent="0.25">
      <c r="A860" s="52"/>
      <c r="C860" s="185"/>
      <c r="D860" s="76"/>
      <c r="E860" s="76" t="str">
        <f>IF(D860="","",IFERROR(VLOOKUP(D860,Cadastro!$C$9:$D$1009,2,FALSE),"NOT FOUND"))</f>
        <v/>
      </c>
      <c r="F860" s="76"/>
      <c r="G860" s="94"/>
      <c r="H860" s="97"/>
      <c r="I860" s="77">
        <f t="shared" si="27"/>
        <v>0</v>
      </c>
      <c r="J860" s="78" t="str">
        <f>IFERROR(IF(E860="","",VLOOKUP(D860,Saldo!$P$8:$Q$1009,2,FALSE)),"")</f>
        <v/>
      </c>
      <c r="K860" s="76"/>
      <c r="L860" s="74" t="str">
        <f t="shared" si="26"/>
        <v/>
      </c>
    </row>
    <row r="861" spans="1:12" ht="18.95" customHeight="1" x14ac:dyDescent="0.25">
      <c r="A861" s="52"/>
      <c r="C861" s="185"/>
      <c r="D861" s="76"/>
      <c r="E861" s="76" t="str">
        <f>IF(D861="","",IFERROR(VLOOKUP(D861,Cadastro!$C$9:$D$1009,2,FALSE),"NOT FOUND"))</f>
        <v/>
      </c>
      <c r="F861" s="76"/>
      <c r="G861" s="94"/>
      <c r="H861" s="97"/>
      <c r="I861" s="77">
        <f t="shared" si="27"/>
        <v>0</v>
      </c>
      <c r="J861" s="78" t="str">
        <f>IFERROR(IF(E861="","",VLOOKUP(D861,Saldo!$P$8:$Q$1009,2,FALSE)),"")</f>
        <v/>
      </c>
      <c r="K861" s="76"/>
      <c r="L861" s="74" t="str">
        <f t="shared" si="26"/>
        <v/>
      </c>
    </row>
    <row r="862" spans="1:12" ht="18.95" customHeight="1" x14ac:dyDescent="0.25">
      <c r="A862" s="52"/>
      <c r="C862" s="185"/>
      <c r="D862" s="76"/>
      <c r="E862" s="76" t="str">
        <f>IF(D862="","",IFERROR(VLOOKUP(D862,Cadastro!$C$9:$D$1009,2,FALSE),"NOT FOUND"))</f>
        <v/>
      </c>
      <c r="F862" s="76"/>
      <c r="G862" s="94"/>
      <c r="H862" s="97"/>
      <c r="I862" s="77">
        <f t="shared" si="27"/>
        <v>0</v>
      </c>
      <c r="J862" s="78" t="str">
        <f>IFERROR(IF(E862="","",VLOOKUP(D862,Saldo!$P$8:$Q$1009,2,FALSE)),"")</f>
        <v/>
      </c>
      <c r="K862" s="76"/>
      <c r="L862" s="74" t="str">
        <f t="shared" si="26"/>
        <v/>
      </c>
    </row>
    <row r="863" spans="1:12" ht="18.95" customHeight="1" x14ac:dyDescent="0.25">
      <c r="A863" s="52"/>
      <c r="C863" s="185"/>
      <c r="D863" s="76"/>
      <c r="E863" s="76" t="str">
        <f>IF(D863="","",IFERROR(VLOOKUP(D863,Cadastro!$C$9:$D$1009,2,FALSE),"NOT FOUND"))</f>
        <v/>
      </c>
      <c r="F863" s="76"/>
      <c r="G863" s="94"/>
      <c r="H863" s="97"/>
      <c r="I863" s="77">
        <f t="shared" si="27"/>
        <v>0</v>
      </c>
      <c r="J863" s="78" t="str">
        <f>IFERROR(IF(E863="","",VLOOKUP(D863,Saldo!$P$8:$Q$1009,2,FALSE)),"")</f>
        <v/>
      </c>
      <c r="K863" s="76"/>
      <c r="L863" s="74" t="str">
        <f t="shared" si="26"/>
        <v/>
      </c>
    </row>
    <row r="864" spans="1:12" ht="18.95" customHeight="1" x14ac:dyDescent="0.25">
      <c r="A864" s="52"/>
      <c r="C864" s="185"/>
      <c r="D864" s="76"/>
      <c r="E864" s="76" t="str">
        <f>IF(D864="","",IFERROR(VLOOKUP(D864,Cadastro!$C$9:$D$1009,2,FALSE),"NOT FOUND"))</f>
        <v/>
      </c>
      <c r="F864" s="76"/>
      <c r="G864" s="94"/>
      <c r="H864" s="97"/>
      <c r="I864" s="77">
        <f t="shared" si="27"/>
        <v>0</v>
      </c>
      <c r="J864" s="78" t="str">
        <f>IFERROR(IF(E864="","",VLOOKUP(D864,Saldo!$P$8:$Q$1009,2,FALSE)),"")</f>
        <v/>
      </c>
      <c r="K864" s="76"/>
      <c r="L864" s="74" t="str">
        <f t="shared" si="26"/>
        <v/>
      </c>
    </row>
    <row r="865" spans="1:12" ht="18.95" customHeight="1" x14ac:dyDescent="0.25">
      <c r="A865" s="52"/>
      <c r="C865" s="185"/>
      <c r="D865" s="76"/>
      <c r="E865" s="76" t="str">
        <f>IF(D865="","",IFERROR(VLOOKUP(D865,Cadastro!$C$9:$D$1009,2,FALSE),"NOT FOUND"))</f>
        <v/>
      </c>
      <c r="F865" s="76"/>
      <c r="G865" s="94"/>
      <c r="H865" s="97"/>
      <c r="I865" s="77">
        <f t="shared" si="27"/>
        <v>0</v>
      </c>
      <c r="J865" s="78" t="str">
        <f>IFERROR(IF(E865="","",VLOOKUP(D865,Saldo!$P$8:$Q$1009,2,FALSE)),"")</f>
        <v/>
      </c>
      <c r="K865" s="76"/>
      <c r="L865" s="74" t="str">
        <f t="shared" si="26"/>
        <v/>
      </c>
    </row>
    <row r="866" spans="1:12" ht="18.95" customHeight="1" x14ac:dyDescent="0.25">
      <c r="A866" s="52"/>
      <c r="C866" s="185"/>
      <c r="D866" s="76"/>
      <c r="E866" s="76" t="str">
        <f>IF(D866="","",IFERROR(VLOOKUP(D866,Cadastro!$C$9:$D$1009,2,FALSE),"NOT FOUND"))</f>
        <v/>
      </c>
      <c r="F866" s="76"/>
      <c r="G866" s="94"/>
      <c r="H866" s="97"/>
      <c r="I866" s="77">
        <f t="shared" si="27"/>
        <v>0</v>
      </c>
      <c r="J866" s="78" t="str">
        <f>IFERROR(IF(E866="","",VLOOKUP(D866,Saldo!$P$8:$Q$1009,2,FALSE)),"")</f>
        <v/>
      </c>
      <c r="K866" s="76"/>
      <c r="L866" s="74" t="str">
        <f t="shared" si="26"/>
        <v/>
      </c>
    </row>
    <row r="867" spans="1:12" ht="18.95" customHeight="1" x14ac:dyDescent="0.25">
      <c r="A867" s="52"/>
      <c r="C867" s="185"/>
      <c r="D867" s="76"/>
      <c r="E867" s="76" t="str">
        <f>IF(D867="","",IFERROR(VLOOKUP(D867,Cadastro!$C$9:$D$1009,2,FALSE),"NOT FOUND"))</f>
        <v/>
      </c>
      <c r="F867" s="76"/>
      <c r="G867" s="94"/>
      <c r="H867" s="97"/>
      <c r="I867" s="77">
        <f t="shared" si="27"/>
        <v>0</v>
      </c>
      <c r="J867" s="78" t="str">
        <f>IFERROR(IF(E867="","",VLOOKUP(D867,Saldo!$P$8:$Q$1009,2,FALSE)),"")</f>
        <v/>
      </c>
      <c r="K867" s="76"/>
      <c r="L867" s="74" t="str">
        <f t="shared" si="26"/>
        <v/>
      </c>
    </row>
    <row r="868" spans="1:12" ht="18.95" customHeight="1" x14ac:dyDescent="0.25">
      <c r="A868" s="52"/>
      <c r="C868" s="185"/>
      <c r="D868" s="76"/>
      <c r="E868" s="76" t="str">
        <f>IF(D868="","",IFERROR(VLOOKUP(D868,Cadastro!$C$9:$D$1009,2,FALSE),"NOT FOUND"))</f>
        <v/>
      </c>
      <c r="F868" s="76"/>
      <c r="G868" s="94"/>
      <c r="H868" s="97"/>
      <c r="I868" s="77">
        <f t="shared" si="27"/>
        <v>0</v>
      </c>
      <c r="J868" s="78" t="str">
        <f>IFERROR(IF(E868="","",VLOOKUP(D868,Saldo!$P$8:$Q$1009,2,FALSE)),"")</f>
        <v/>
      </c>
      <c r="K868" s="76"/>
      <c r="L868" s="74" t="str">
        <f t="shared" si="26"/>
        <v/>
      </c>
    </row>
    <row r="869" spans="1:12" ht="18.95" customHeight="1" x14ac:dyDescent="0.25">
      <c r="A869" s="52"/>
      <c r="C869" s="185"/>
      <c r="D869" s="76"/>
      <c r="E869" s="76" t="str">
        <f>IF(D869="","",IFERROR(VLOOKUP(D869,Cadastro!$C$9:$D$1009,2,FALSE),"NOT FOUND"))</f>
        <v/>
      </c>
      <c r="F869" s="76"/>
      <c r="G869" s="94"/>
      <c r="H869" s="97"/>
      <c r="I869" s="77">
        <f t="shared" si="27"/>
        <v>0</v>
      </c>
      <c r="J869" s="78" t="str">
        <f>IFERROR(IF(E869="","",VLOOKUP(D869,Saldo!$P$8:$Q$1009,2,FALSE)),"")</f>
        <v/>
      </c>
      <c r="K869" s="76"/>
      <c r="L869" s="74" t="str">
        <f t="shared" si="26"/>
        <v/>
      </c>
    </row>
    <row r="870" spans="1:12" ht="18.95" customHeight="1" x14ac:dyDescent="0.25">
      <c r="A870" s="52"/>
      <c r="C870" s="185"/>
      <c r="D870" s="76"/>
      <c r="E870" s="76" t="str">
        <f>IF(D870="","",IFERROR(VLOOKUP(D870,Cadastro!$C$9:$D$1009,2,FALSE),"NOT FOUND"))</f>
        <v/>
      </c>
      <c r="F870" s="76"/>
      <c r="G870" s="94"/>
      <c r="H870" s="97"/>
      <c r="I870" s="77">
        <f t="shared" si="27"/>
        <v>0</v>
      </c>
      <c r="J870" s="78" t="str">
        <f>IFERROR(IF(E870="","",VLOOKUP(D870,Saldo!$P$8:$Q$1009,2,FALSE)),"")</f>
        <v/>
      </c>
      <c r="K870" s="76"/>
      <c r="L870" s="74" t="str">
        <f t="shared" si="26"/>
        <v/>
      </c>
    </row>
    <row r="871" spans="1:12" ht="18.95" customHeight="1" x14ac:dyDescent="0.25">
      <c r="A871" s="52"/>
      <c r="C871" s="185"/>
      <c r="D871" s="76"/>
      <c r="E871" s="76" t="str">
        <f>IF(D871="","",IFERROR(VLOOKUP(D871,Cadastro!$C$9:$D$1009,2,FALSE),"NOT FOUND"))</f>
        <v/>
      </c>
      <c r="F871" s="76"/>
      <c r="G871" s="94"/>
      <c r="H871" s="97"/>
      <c r="I871" s="77">
        <f t="shared" si="27"/>
        <v>0</v>
      </c>
      <c r="J871" s="78" t="str">
        <f>IFERROR(IF(E871="","",VLOOKUP(D871,Saldo!$P$8:$Q$1009,2,FALSE)),"")</f>
        <v/>
      </c>
      <c r="K871" s="76"/>
      <c r="L871" s="74" t="str">
        <f t="shared" si="26"/>
        <v/>
      </c>
    </row>
    <row r="872" spans="1:12" ht="18.95" customHeight="1" x14ac:dyDescent="0.25">
      <c r="A872" s="52"/>
      <c r="C872" s="185"/>
      <c r="D872" s="76"/>
      <c r="E872" s="76" t="str">
        <f>IF(D872="","",IFERROR(VLOOKUP(D872,Cadastro!$C$9:$D$1009,2,FALSE),"NOT FOUND"))</f>
        <v/>
      </c>
      <c r="F872" s="76"/>
      <c r="G872" s="94"/>
      <c r="H872" s="97"/>
      <c r="I872" s="77">
        <f t="shared" si="27"/>
        <v>0</v>
      </c>
      <c r="J872" s="78" t="str">
        <f>IFERROR(IF(E872="","",VLOOKUP(D872,Saldo!$P$8:$Q$1009,2,FALSE)),"")</f>
        <v/>
      </c>
      <c r="K872" s="76"/>
      <c r="L872" s="74" t="str">
        <f t="shared" si="26"/>
        <v/>
      </c>
    </row>
    <row r="873" spans="1:12" ht="18.95" customHeight="1" x14ac:dyDescent="0.25">
      <c r="A873" s="52"/>
      <c r="C873" s="185"/>
      <c r="D873" s="76"/>
      <c r="E873" s="76" t="str">
        <f>IF(D873="","",IFERROR(VLOOKUP(D873,Cadastro!$C$9:$D$1009,2,FALSE),"NOT FOUND"))</f>
        <v/>
      </c>
      <c r="F873" s="76"/>
      <c r="G873" s="94"/>
      <c r="H873" s="97"/>
      <c r="I873" s="77">
        <f t="shared" si="27"/>
        <v>0</v>
      </c>
      <c r="J873" s="78" t="str">
        <f>IFERROR(IF(E873="","",VLOOKUP(D873,Saldo!$P$8:$Q$1009,2,FALSE)),"")</f>
        <v/>
      </c>
      <c r="K873" s="76"/>
      <c r="L873" s="74" t="str">
        <f t="shared" si="26"/>
        <v/>
      </c>
    </row>
    <row r="874" spans="1:12" ht="18.95" customHeight="1" x14ac:dyDescent="0.25">
      <c r="A874" s="52"/>
      <c r="C874" s="185"/>
      <c r="D874" s="76"/>
      <c r="E874" s="76" t="str">
        <f>IF(D874="","",IFERROR(VLOOKUP(D874,Cadastro!$C$9:$D$1009,2,FALSE),"NOT FOUND"))</f>
        <v/>
      </c>
      <c r="F874" s="76"/>
      <c r="G874" s="94"/>
      <c r="H874" s="97"/>
      <c r="I874" s="77">
        <f t="shared" si="27"/>
        <v>0</v>
      </c>
      <c r="J874" s="78" t="str">
        <f>IFERROR(IF(E874="","",VLOOKUP(D874,Saldo!$P$8:$Q$1009,2,FALSE)),"")</f>
        <v/>
      </c>
      <c r="K874" s="76"/>
      <c r="L874" s="74" t="str">
        <f t="shared" si="26"/>
        <v/>
      </c>
    </row>
    <row r="875" spans="1:12" ht="18.95" customHeight="1" x14ac:dyDescent="0.25">
      <c r="A875" s="52"/>
      <c r="C875" s="185"/>
      <c r="D875" s="76"/>
      <c r="E875" s="76" t="str">
        <f>IF(D875="","",IFERROR(VLOOKUP(D875,Cadastro!$C$9:$D$1009,2,FALSE),"NOT FOUND"))</f>
        <v/>
      </c>
      <c r="F875" s="76"/>
      <c r="G875" s="94"/>
      <c r="H875" s="97"/>
      <c r="I875" s="77">
        <f t="shared" si="27"/>
        <v>0</v>
      </c>
      <c r="J875" s="78" t="str">
        <f>IFERROR(IF(E875="","",VLOOKUP(D875,Saldo!$P$8:$Q$1009,2,FALSE)),"")</f>
        <v/>
      </c>
      <c r="K875" s="76"/>
      <c r="L875" s="74" t="str">
        <f t="shared" si="26"/>
        <v/>
      </c>
    </row>
    <row r="876" spans="1:12" ht="18.95" customHeight="1" x14ac:dyDescent="0.25">
      <c r="A876" s="52"/>
      <c r="C876" s="185"/>
      <c r="D876" s="76"/>
      <c r="E876" s="76" t="str">
        <f>IF(D876="","",IFERROR(VLOOKUP(D876,Cadastro!$C$9:$D$1009,2,FALSE),"NOT FOUND"))</f>
        <v/>
      </c>
      <c r="F876" s="76"/>
      <c r="G876" s="94"/>
      <c r="H876" s="97"/>
      <c r="I876" s="77">
        <f t="shared" si="27"/>
        <v>0</v>
      </c>
      <c r="J876" s="78" t="str">
        <f>IFERROR(IF(E876="","",VLOOKUP(D876,Saldo!$P$8:$Q$1009,2,FALSE)),"")</f>
        <v/>
      </c>
      <c r="K876" s="76"/>
      <c r="L876" s="74" t="str">
        <f t="shared" si="26"/>
        <v/>
      </c>
    </row>
    <row r="877" spans="1:12" ht="18.95" customHeight="1" x14ac:dyDescent="0.25">
      <c r="A877" s="52"/>
      <c r="C877" s="185"/>
      <c r="D877" s="76"/>
      <c r="E877" s="76" t="str">
        <f>IF(D877="","",IFERROR(VLOOKUP(D877,Cadastro!$C$9:$D$1009,2,FALSE),"NOT FOUND"))</f>
        <v/>
      </c>
      <c r="F877" s="76"/>
      <c r="G877" s="94"/>
      <c r="H877" s="97"/>
      <c r="I877" s="77">
        <f t="shared" si="27"/>
        <v>0</v>
      </c>
      <c r="J877" s="78" t="str">
        <f>IFERROR(IF(E877="","",VLOOKUP(D877,Saldo!$P$8:$Q$1009,2,FALSE)),"")</f>
        <v/>
      </c>
      <c r="K877" s="76"/>
      <c r="L877" s="74" t="str">
        <f t="shared" si="26"/>
        <v/>
      </c>
    </row>
    <row r="878" spans="1:12" ht="18.95" customHeight="1" x14ac:dyDescent="0.25">
      <c r="A878" s="52"/>
      <c r="C878" s="185"/>
      <c r="D878" s="76"/>
      <c r="E878" s="76" t="str">
        <f>IF(D878="","",IFERROR(VLOOKUP(D878,Cadastro!$C$9:$D$1009,2,FALSE),"NOT FOUND"))</f>
        <v/>
      </c>
      <c r="F878" s="76"/>
      <c r="G878" s="94"/>
      <c r="H878" s="97"/>
      <c r="I878" s="77">
        <f t="shared" si="27"/>
        <v>0</v>
      </c>
      <c r="J878" s="78" t="str">
        <f>IFERROR(IF(E878="","",VLOOKUP(D878,Saldo!$P$8:$Q$1009,2,FALSE)),"")</f>
        <v/>
      </c>
      <c r="K878" s="76"/>
      <c r="L878" s="74" t="str">
        <f t="shared" si="26"/>
        <v/>
      </c>
    </row>
    <row r="879" spans="1:12" ht="18.95" customHeight="1" x14ac:dyDescent="0.25">
      <c r="A879" s="52"/>
      <c r="C879" s="185"/>
      <c r="D879" s="76"/>
      <c r="E879" s="76" t="str">
        <f>IF(D879="","",IFERROR(VLOOKUP(D879,Cadastro!$C$9:$D$1009,2,FALSE),"NOT FOUND"))</f>
        <v/>
      </c>
      <c r="F879" s="76"/>
      <c r="G879" s="94"/>
      <c r="H879" s="97"/>
      <c r="I879" s="77">
        <f t="shared" si="27"/>
        <v>0</v>
      </c>
      <c r="J879" s="78" t="str">
        <f>IFERROR(IF(E879="","",VLOOKUP(D879,Saldo!$P$8:$Q$1009,2,FALSE)),"")</f>
        <v/>
      </c>
      <c r="K879" s="76"/>
      <c r="L879" s="74" t="str">
        <f t="shared" si="26"/>
        <v/>
      </c>
    </row>
    <row r="880" spans="1:12" ht="18.95" customHeight="1" x14ac:dyDescent="0.25">
      <c r="A880" s="52"/>
      <c r="C880" s="185"/>
      <c r="D880" s="76"/>
      <c r="E880" s="76" t="str">
        <f>IF(D880="","",IFERROR(VLOOKUP(D880,Cadastro!$C$9:$D$1009,2,FALSE),"NOT FOUND"))</f>
        <v/>
      </c>
      <c r="F880" s="76"/>
      <c r="G880" s="94"/>
      <c r="H880" s="97"/>
      <c r="I880" s="77">
        <f t="shared" si="27"/>
        <v>0</v>
      </c>
      <c r="J880" s="78" t="str">
        <f>IFERROR(IF(E880="","",VLOOKUP(D880,Saldo!$P$8:$Q$1009,2,FALSE)),"")</f>
        <v/>
      </c>
      <c r="K880" s="76"/>
      <c r="L880" s="74" t="str">
        <f t="shared" si="26"/>
        <v/>
      </c>
    </row>
    <row r="881" spans="1:12" ht="18.95" customHeight="1" x14ac:dyDescent="0.25">
      <c r="A881" s="52"/>
      <c r="C881" s="185"/>
      <c r="D881" s="76"/>
      <c r="E881" s="76" t="str">
        <f>IF(D881="","",IFERROR(VLOOKUP(D881,Cadastro!$C$9:$D$1009,2,FALSE),"NOT FOUND"))</f>
        <v/>
      </c>
      <c r="F881" s="76"/>
      <c r="G881" s="94"/>
      <c r="H881" s="97"/>
      <c r="I881" s="77">
        <f t="shared" si="27"/>
        <v>0</v>
      </c>
      <c r="J881" s="78" t="str">
        <f>IFERROR(IF(E881="","",VLOOKUP(D881,Saldo!$P$8:$Q$1009,2,FALSE)),"")</f>
        <v/>
      </c>
      <c r="K881" s="76"/>
      <c r="L881" s="74" t="str">
        <f t="shared" si="26"/>
        <v/>
      </c>
    </row>
    <row r="882" spans="1:12" ht="18.95" customHeight="1" x14ac:dyDescent="0.25">
      <c r="A882" s="52"/>
      <c r="C882" s="185"/>
      <c r="D882" s="76"/>
      <c r="E882" s="76" t="str">
        <f>IF(D882="","",IFERROR(VLOOKUP(D882,Cadastro!$C$9:$D$1009,2,FALSE),"NOT FOUND"))</f>
        <v/>
      </c>
      <c r="F882" s="76"/>
      <c r="G882" s="94"/>
      <c r="H882" s="97"/>
      <c r="I882" s="77">
        <f t="shared" si="27"/>
        <v>0</v>
      </c>
      <c r="J882" s="78" t="str">
        <f>IFERROR(IF(E882="","",VLOOKUP(D882,Saldo!$P$8:$Q$1009,2,FALSE)),"")</f>
        <v/>
      </c>
      <c r="K882" s="76"/>
      <c r="L882" s="74" t="str">
        <f t="shared" si="26"/>
        <v/>
      </c>
    </row>
    <row r="883" spans="1:12" ht="18.95" customHeight="1" x14ac:dyDescent="0.25">
      <c r="A883" s="52"/>
      <c r="C883" s="185"/>
      <c r="D883" s="76"/>
      <c r="E883" s="76" t="str">
        <f>IF(D883="","",IFERROR(VLOOKUP(D883,Cadastro!$C$9:$D$1009,2,FALSE),"NOT FOUND"))</f>
        <v/>
      </c>
      <c r="F883" s="76"/>
      <c r="G883" s="94"/>
      <c r="H883" s="97"/>
      <c r="I883" s="77">
        <f t="shared" si="27"/>
        <v>0</v>
      </c>
      <c r="J883" s="78" t="str">
        <f>IFERROR(IF(E883="","",VLOOKUP(D883,Saldo!$P$8:$Q$1009,2,FALSE)),"")</f>
        <v/>
      </c>
      <c r="K883" s="76"/>
      <c r="L883" s="74" t="str">
        <f t="shared" si="26"/>
        <v/>
      </c>
    </row>
    <row r="884" spans="1:12" ht="18.95" customHeight="1" x14ac:dyDescent="0.25">
      <c r="A884" s="52"/>
      <c r="C884" s="185"/>
      <c r="D884" s="76"/>
      <c r="E884" s="76" t="str">
        <f>IF(D884="","",IFERROR(VLOOKUP(D884,Cadastro!$C$9:$D$1009,2,FALSE),"NOT FOUND"))</f>
        <v/>
      </c>
      <c r="F884" s="76"/>
      <c r="G884" s="94"/>
      <c r="H884" s="97"/>
      <c r="I884" s="77">
        <f t="shared" si="27"/>
        <v>0</v>
      </c>
      <c r="J884" s="78" t="str">
        <f>IFERROR(IF(E884="","",VLOOKUP(D884,Saldo!$P$8:$Q$1009,2,FALSE)),"")</f>
        <v/>
      </c>
      <c r="K884" s="76"/>
      <c r="L884" s="74" t="str">
        <f t="shared" si="26"/>
        <v/>
      </c>
    </row>
    <row r="885" spans="1:12" ht="18.95" customHeight="1" x14ac:dyDescent="0.25">
      <c r="A885" s="52"/>
      <c r="C885" s="185"/>
      <c r="D885" s="76"/>
      <c r="E885" s="76" t="str">
        <f>IF(D885="","",IFERROR(VLOOKUP(D885,Cadastro!$C$9:$D$1009,2,FALSE),"NOT FOUND"))</f>
        <v/>
      </c>
      <c r="F885" s="76"/>
      <c r="G885" s="94"/>
      <c r="H885" s="97"/>
      <c r="I885" s="77">
        <f t="shared" si="27"/>
        <v>0</v>
      </c>
      <c r="J885" s="78" t="str">
        <f>IFERROR(IF(E885="","",VLOOKUP(D885,Saldo!$P$8:$Q$1009,2,FALSE)),"")</f>
        <v/>
      </c>
      <c r="K885" s="76"/>
      <c r="L885" s="74" t="str">
        <f t="shared" si="26"/>
        <v/>
      </c>
    </row>
    <row r="886" spans="1:12" ht="18.95" customHeight="1" x14ac:dyDescent="0.25">
      <c r="A886" s="52"/>
      <c r="C886" s="185"/>
      <c r="D886" s="76"/>
      <c r="E886" s="76" t="str">
        <f>IF(D886="","",IFERROR(VLOOKUP(D886,Cadastro!$C$9:$D$1009,2,FALSE),"NOT FOUND"))</f>
        <v/>
      </c>
      <c r="F886" s="76"/>
      <c r="G886" s="94"/>
      <c r="H886" s="97"/>
      <c r="I886" s="77">
        <f t="shared" si="27"/>
        <v>0</v>
      </c>
      <c r="J886" s="78" t="str">
        <f>IFERROR(IF(E886="","",VLOOKUP(D886,Saldo!$P$8:$Q$1009,2,FALSE)),"")</f>
        <v/>
      </c>
      <c r="K886" s="76"/>
      <c r="L886" s="74" t="str">
        <f t="shared" si="26"/>
        <v/>
      </c>
    </row>
    <row r="887" spans="1:12" ht="18.95" customHeight="1" x14ac:dyDescent="0.25">
      <c r="A887" s="52"/>
      <c r="C887" s="185"/>
      <c r="D887" s="76"/>
      <c r="E887" s="76" t="str">
        <f>IF(D887="","",IFERROR(VLOOKUP(D887,Cadastro!$C$9:$D$1009,2,FALSE),"NOT FOUND"))</f>
        <v/>
      </c>
      <c r="F887" s="76"/>
      <c r="G887" s="94"/>
      <c r="H887" s="97"/>
      <c r="I887" s="77">
        <f t="shared" si="27"/>
        <v>0</v>
      </c>
      <c r="J887" s="78" t="str">
        <f>IFERROR(IF(E887="","",VLOOKUP(D887,Saldo!$P$8:$Q$1009,2,FALSE)),"")</f>
        <v/>
      </c>
      <c r="K887" s="76"/>
      <c r="L887" s="74" t="str">
        <f t="shared" si="26"/>
        <v/>
      </c>
    </row>
    <row r="888" spans="1:12" ht="18.95" customHeight="1" x14ac:dyDescent="0.25">
      <c r="A888" s="52"/>
      <c r="C888" s="185"/>
      <c r="D888" s="76"/>
      <c r="E888" s="76" t="str">
        <f>IF(D888="","",IFERROR(VLOOKUP(D888,Cadastro!$C$9:$D$1009,2,FALSE),"NOT FOUND"))</f>
        <v/>
      </c>
      <c r="F888" s="76"/>
      <c r="G888" s="94"/>
      <c r="H888" s="97"/>
      <c r="I888" s="77">
        <f t="shared" si="27"/>
        <v>0</v>
      </c>
      <c r="J888" s="78" t="str">
        <f>IFERROR(IF(E888="","",VLOOKUP(D888,Saldo!$P$8:$Q$1009,2,FALSE)),"")</f>
        <v/>
      </c>
      <c r="K888" s="76"/>
      <c r="L888" s="74" t="str">
        <f t="shared" si="26"/>
        <v/>
      </c>
    </row>
    <row r="889" spans="1:12" ht="18.95" customHeight="1" x14ac:dyDescent="0.25">
      <c r="A889" s="52"/>
      <c r="C889" s="185"/>
      <c r="D889" s="76"/>
      <c r="E889" s="76" t="str">
        <f>IF(D889="","",IFERROR(VLOOKUP(D889,Cadastro!$C$9:$D$1009,2,FALSE),"NOT FOUND"))</f>
        <v/>
      </c>
      <c r="F889" s="76"/>
      <c r="G889" s="94"/>
      <c r="H889" s="97"/>
      <c r="I889" s="77">
        <f t="shared" si="27"/>
        <v>0</v>
      </c>
      <c r="J889" s="78" t="str">
        <f>IFERROR(IF(E889="","",VLOOKUP(D889,Saldo!$P$8:$Q$1009,2,FALSE)),"")</f>
        <v/>
      </c>
      <c r="K889" s="76"/>
      <c r="L889" s="74" t="str">
        <f t="shared" si="26"/>
        <v/>
      </c>
    </row>
    <row r="890" spans="1:12" ht="18.95" customHeight="1" x14ac:dyDescent="0.25">
      <c r="A890" s="52"/>
      <c r="C890" s="185"/>
      <c r="D890" s="76"/>
      <c r="E890" s="76" t="str">
        <f>IF(D890="","",IFERROR(VLOOKUP(D890,Cadastro!$C$9:$D$1009,2,FALSE),"NOT FOUND"))</f>
        <v/>
      </c>
      <c r="F890" s="76"/>
      <c r="G890" s="94"/>
      <c r="H890" s="97"/>
      <c r="I890" s="77">
        <f t="shared" si="27"/>
        <v>0</v>
      </c>
      <c r="J890" s="78" t="str">
        <f>IFERROR(IF(E890="","",VLOOKUP(D890,Saldo!$P$8:$Q$1009,2,FALSE)),"")</f>
        <v/>
      </c>
      <c r="K890" s="76"/>
      <c r="L890" s="74" t="str">
        <f t="shared" si="26"/>
        <v/>
      </c>
    </row>
    <row r="891" spans="1:12" ht="18.95" customHeight="1" x14ac:dyDescent="0.25">
      <c r="A891" s="52"/>
      <c r="C891" s="185"/>
      <c r="D891" s="76"/>
      <c r="E891" s="76" t="str">
        <f>IF(D891="","",IFERROR(VLOOKUP(D891,Cadastro!$C$9:$D$1009,2,FALSE),"NOT FOUND"))</f>
        <v/>
      </c>
      <c r="F891" s="76"/>
      <c r="G891" s="94"/>
      <c r="H891" s="97"/>
      <c r="I891" s="77">
        <f t="shared" si="27"/>
        <v>0</v>
      </c>
      <c r="J891" s="78" t="str">
        <f>IFERROR(IF(E891="","",VLOOKUP(D891,Saldo!$P$8:$Q$1009,2,FALSE)),"")</f>
        <v/>
      </c>
      <c r="K891" s="76"/>
      <c r="L891" s="74" t="str">
        <f t="shared" si="26"/>
        <v/>
      </c>
    </row>
    <row r="892" spans="1:12" ht="18.95" customHeight="1" x14ac:dyDescent="0.25">
      <c r="A892" s="52"/>
      <c r="C892" s="185"/>
      <c r="D892" s="76"/>
      <c r="E892" s="76" t="str">
        <f>IF(D892="","",IFERROR(VLOOKUP(D892,Cadastro!$C$9:$D$1009,2,FALSE),"NOT FOUND"))</f>
        <v/>
      </c>
      <c r="F892" s="76"/>
      <c r="G892" s="94"/>
      <c r="H892" s="97"/>
      <c r="I892" s="77">
        <f t="shared" si="27"/>
        <v>0</v>
      </c>
      <c r="J892" s="78" t="str">
        <f>IFERROR(IF(E892="","",VLOOKUP(D892,Saldo!$P$8:$Q$1009,2,FALSE)),"")</f>
        <v/>
      </c>
      <c r="K892" s="76"/>
      <c r="L892" s="74" t="str">
        <f t="shared" si="26"/>
        <v/>
      </c>
    </row>
    <row r="893" spans="1:12" ht="18.95" customHeight="1" x14ac:dyDescent="0.25">
      <c r="A893" s="52"/>
      <c r="C893" s="185"/>
      <c r="D893" s="76"/>
      <c r="E893" s="76" t="str">
        <f>IF(D893="","",IFERROR(VLOOKUP(D893,Cadastro!$C$9:$D$1009,2,FALSE),"NOT FOUND"))</f>
        <v/>
      </c>
      <c r="F893" s="76"/>
      <c r="G893" s="94"/>
      <c r="H893" s="97"/>
      <c r="I893" s="77">
        <f t="shared" si="27"/>
        <v>0</v>
      </c>
      <c r="J893" s="78" t="str">
        <f>IFERROR(IF(E893="","",VLOOKUP(D893,Saldo!$P$8:$Q$1009,2,FALSE)),"")</f>
        <v/>
      </c>
      <c r="K893" s="76"/>
      <c r="L893" s="74" t="str">
        <f t="shared" si="26"/>
        <v/>
      </c>
    </row>
    <row r="894" spans="1:12" ht="18.95" customHeight="1" x14ac:dyDescent="0.25">
      <c r="A894" s="52"/>
      <c r="C894" s="185"/>
      <c r="D894" s="76"/>
      <c r="E894" s="76" t="str">
        <f>IF(D894="","",IFERROR(VLOOKUP(D894,Cadastro!$C$9:$D$1009,2,FALSE),"NOT FOUND"))</f>
        <v/>
      </c>
      <c r="F894" s="76"/>
      <c r="G894" s="94"/>
      <c r="H894" s="97"/>
      <c r="I894" s="77">
        <f t="shared" si="27"/>
        <v>0</v>
      </c>
      <c r="J894" s="78" t="str">
        <f>IFERROR(IF(E894="","",VLOOKUP(D894,Saldo!$P$8:$Q$1009,2,FALSE)),"")</f>
        <v/>
      </c>
      <c r="K894" s="76"/>
      <c r="L894" s="74" t="str">
        <f t="shared" si="26"/>
        <v/>
      </c>
    </row>
    <row r="895" spans="1:12" ht="18.95" customHeight="1" x14ac:dyDescent="0.25">
      <c r="A895" s="52"/>
      <c r="C895" s="185"/>
      <c r="D895" s="76"/>
      <c r="E895" s="76" t="str">
        <f>IF(D895="","",IFERROR(VLOOKUP(D895,Cadastro!$C$9:$D$1009,2,FALSE),"NOT FOUND"))</f>
        <v/>
      </c>
      <c r="F895" s="76"/>
      <c r="G895" s="94"/>
      <c r="H895" s="97"/>
      <c r="I895" s="77">
        <f t="shared" si="27"/>
        <v>0</v>
      </c>
      <c r="J895" s="78" t="str">
        <f>IFERROR(IF(E895="","",VLOOKUP(D895,Saldo!$P$8:$Q$1009,2,FALSE)),"")</f>
        <v/>
      </c>
      <c r="K895" s="76"/>
      <c r="L895" s="74" t="str">
        <f t="shared" si="26"/>
        <v/>
      </c>
    </row>
    <row r="896" spans="1:12" ht="18.95" customHeight="1" x14ac:dyDescent="0.25">
      <c r="A896" s="52"/>
      <c r="C896" s="185"/>
      <c r="D896" s="76"/>
      <c r="E896" s="76" t="str">
        <f>IF(D896="","",IFERROR(VLOOKUP(D896,Cadastro!$C$9:$D$1009,2,FALSE),"NOT FOUND"))</f>
        <v/>
      </c>
      <c r="F896" s="76"/>
      <c r="G896" s="94"/>
      <c r="H896" s="97"/>
      <c r="I896" s="77">
        <f t="shared" si="27"/>
        <v>0</v>
      </c>
      <c r="J896" s="78" t="str">
        <f>IFERROR(IF(E896="","",VLOOKUP(D896,Saldo!$P$8:$Q$1009,2,FALSE)),"")</f>
        <v/>
      </c>
      <c r="K896" s="76"/>
      <c r="L896" s="74" t="str">
        <f t="shared" si="26"/>
        <v/>
      </c>
    </row>
    <row r="897" spans="1:12" ht="18.95" customHeight="1" x14ac:dyDescent="0.25">
      <c r="A897" s="52"/>
      <c r="C897" s="185"/>
      <c r="D897" s="76"/>
      <c r="E897" s="76" t="str">
        <f>IF(D897="","",IFERROR(VLOOKUP(D897,Cadastro!$C$9:$D$1009,2,FALSE),"NOT FOUND"))</f>
        <v/>
      </c>
      <c r="F897" s="76"/>
      <c r="G897" s="94"/>
      <c r="H897" s="97"/>
      <c r="I897" s="77">
        <f t="shared" si="27"/>
        <v>0</v>
      </c>
      <c r="J897" s="78" t="str">
        <f>IFERROR(IF(E897="","",VLOOKUP(D897,Saldo!$P$8:$Q$1009,2,FALSE)),"")</f>
        <v/>
      </c>
      <c r="K897" s="76"/>
      <c r="L897" s="74" t="str">
        <f t="shared" si="26"/>
        <v/>
      </c>
    </row>
    <row r="898" spans="1:12" ht="18.95" customHeight="1" x14ac:dyDescent="0.25">
      <c r="A898" s="52"/>
      <c r="C898" s="185"/>
      <c r="D898" s="76"/>
      <c r="E898" s="76" t="str">
        <f>IF(D898="","",IFERROR(VLOOKUP(D898,Cadastro!$C$9:$D$1009,2,FALSE),"NOT FOUND"))</f>
        <v/>
      </c>
      <c r="F898" s="76"/>
      <c r="G898" s="94"/>
      <c r="H898" s="97"/>
      <c r="I898" s="77">
        <f t="shared" si="27"/>
        <v>0</v>
      </c>
      <c r="J898" s="78" t="str">
        <f>IFERROR(IF(E898="","",VLOOKUP(D898,Saldo!$P$8:$Q$1009,2,FALSE)),"")</f>
        <v/>
      </c>
      <c r="K898" s="76"/>
      <c r="L898" s="74" t="str">
        <f t="shared" si="26"/>
        <v/>
      </c>
    </row>
    <row r="899" spans="1:12" ht="18.95" customHeight="1" x14ac:dyDescent="0.25">
      <c r="A899" s="52"/>
      <c r="C899" s="185"/>
      <c r="D899" s="76"/>
      <c r="E899" s="76" t="str">
        <f>IF(D899="","",IFERROR(VLOOKUP(D899,Cadastro!$C$9:$D$1009,2,FALSE),"NOT FOUND"))</f>
        <v/>
      </c>
      <c r="F899" s="76"/>
      <c r="G899" s="94"/>
      <c r="H899" s="97"/>
      <c r="I899" s="77">
        <f t="shared" si="27"/>
        <v>0</v>
      </c>
      <c r="J899" s="78" t="str">
        <f>IFERROR(IF(E899="","",VLOOKUP(D899,Saldo!$P$8:$Q$1009,2,FALSE)),"")</f>
        <v/>
      </c>
      <c r="K899" s="76"/>
      <c r="L899" s="74" t="str">
        <f t="shared" si="26"/>
        <v/>
      </c>
    </row>
    <row r="900" spans="1:12" ht="18.95" customHeight="1" x14ac:dyDescent="0.25">
      <c r="A900" s="52"/>
      <c r="C900" s="185"/>
      <c r="D900" s="76"/>
      <c r="E900" s="76" t="str">
        <f>IF(D900="","",IFERROR(VLOOKUP(D900,Cadastro!$C$9:$D$1009,2,FALSE),"NOT FOUND"))</f>
        <v/>
      </c>
      <c r="F900" s="76"/>
      <c r="G900" s="94"/>
      <c r="H900" s="97"/>
      <c r="I900" s="77">
        <f t="shared" si="27"/>
        <v>0</v>
      </c>
      <c r="J900" s="78" t="str">
        <f>IFERROR(IF(E900="","",VLOOKUP(D900,Saldo!$P$8:$Q$1009,2,FALSE)),"")</f>
        <v/>
      </c>
      <c r="K900" s="76"/>
      <c r="L900" s="74" t="str">
        <f t="shared" si="26"/>
        <v/>
      </c>
    </row>
    <row r="901" spans="1:12" ht="18.95" customHeight="1" x14ac:dyDescent="0.25">
      <c r="A901" s="52"/>
      <c r="C901" s="185"/>
      <c r="D901" s="76"/>
      <c r="E901" s="76" t="str">
        <f>IF(D901="","",IFERROR(VLOOKUP(D901,Cadastro!$C$9:$D$1009,2,FALSE),"NOT FOUND"))</f>
        <v/>
      </c>
      <c r="F901" s="76"/>
      <c r="G901" s="94"/>
      <c r="H901" s="97"/>
      <c r="I901" s="77">
        <f t="shared" si="27"/>
        <v>0</v>
      </c>
      <c r="J901" s="78" t="str">
        <f>IFERROR(IF(E901="","",VLOOKUP(D901,Saldo!$P$8:$Q$1009,2,FALSE)),"")</f>
        <v/>
      </c>
      <c r="K901" s="76"/>
      <c r="L901" s="74" t="str">
        <f t="shared" si="26"/>
        <v/>
      </c>
    </row>
    <row r="902" spans="1:12" ht="18.95" customHeight="1" x14ac:dyDescent="0.25">
      <c r="A902" s="52"/>
      <c r="C902" s="185"/>
      <c r="D902" s="76"/>
      <c r="E902" s="76" t="str">
        <f>IF(D902="","",IFERROR(VLOOKUP(D902,Cadastro!$C$9:$D$1009,2,FALSE),"NOT FOUND"))</f>
        <v/>
      </c>
      <c r="F902" s="76"/>
      <c r="G902" s="94"/>
      <c r="H902" s="97"/>
      <c r="I902" s="77">
        <f t="shared" si="27"/>
        <v>0</v>
      </c>
      <c r="J902" s="78" t="str">
        <f>IFERROR(IF(E902="","",VLOOKUP(D902,Saldo!$P$8:$Q$1009,2,FALSE)),"")</f>
        <v/>
      </c>
      <c r="K902" s="76"/>
      <c r="L902" s="74" t="str">
        <f t="shared" si="26"/>
        <v/>
      </c>
    </row>
    <row r="903" spans="1:12" ht="18.95" customHeight="1" x14ac:dyDescent="0.25">
      <c r="A903" s="52"/>
      <c r="C903" s="185"/>
      <c r="D903" s="76"/>
      <c r="E903" s="76" t="str">
        <f>IF(D903="","",IFERROR(VLOOKUP(D903,Cadastro!$C$9:$D$1009,2,FALSE),"NOT FOUND"))</f>
        <v/>
      </c>
      <c r="F903" s="76"/>
      <c r="G903" s="94"/>
      <c r="H903" s="97"/>
      <c r="I903" s="77">
        <f t="shared" si="27"/>
        <v>0</v>
      </c>
      <c r="J903" s="78" t="str">
        <f>IFERROR(IF(E903="","",VLOOKUP(D903,Saldo!$P$8:$Q$1009,2,FALSE)),"")</f>
        <v/>
      </c>
      <c r="K903" s="76"/>
      <c r="L903" s="74" t="str">
        <f t="shared" si="26"/>
        <v/>
      </c>
    </row>
    <row r="904" spans="1:12" ht="18.95" customHeight="1" x14ac:dyDescent="0.25">
      <c r="A904" s="52"/>
      <c r="C904" s="185"/>
      <c r="D904" s="76"/>
      <c r="E904" s="76" t="str">
        <f>IF(D904="","",IFERROR(VLOOKUP(D904,Cadastro!$C$9:$D$1009,2,FALSE),"NOT FOUND"))</f>
        <v/>
      </c>
      <c r="F904" s="76"/>
      <c r="G904" s="94"/>
      <c r="H904" s="97"/>
      <c r="I904" s="77">
        <f t="shared" si="27"/>
        <v>0</v>
      </c>
      <c r="J904" s="78" t="str">
        <f>IFERROR(IF(E904="","",VLOOKUP(D904,Saldo!$P$8:$Q$1009,2,FALSE)),"")</f>
        <v/>
      </c>
      <c r="K904" s="76"/>
      <c r="L904" s="74" t="str">
        <f t="shared" si="26"/>
        <v/>
      </c>
    </row>
    <row r="905" spans="1:12" ht="18.95" customHeight="1" x14ac:dyDescent="0.25">
      <c r="A905" s="52"/>
      <c r="C905" s="185"/>
      <c r="D905" s="76"/>
      <c r="E905" s="76" t="str">
        <f>IF(D905="","",IFERROR(VLOOKUP(D905,Cadastro!$C$9:$D$1009,2,FALSE),"NOT FOUND"))</f>
        <v/>
      </c>
      <c r="F905" s="76"/>
      <c r="G905" s="94"/>
      <c r="H905" s="97"/>
      <c r="I905" s="77">
        <f t="shared" si="27"/>
        <v>0</v>
      </c>
      <c r="J905" s="78" t="str">
        <f>IFERROR(IF(E905="","",VLOOKUP(D905,Saldo!$P$8:$Q$1009,2,FALSE)),"")</f>
        <v/>
      </c>
      <c r="K905" s="76"/>
      <c r="L905" s="74" t="str">
        <f t="shared" ref="L905:L968" si="28">IF(C905="","",MONTH(C905))</f>
        <v/>
      </c>
    </row>
    <row r="906" spans="1:12" ht="18.95" customHeight="1" x14ac:dyDescent="0.25">
      <c r="A906" s="52"/>
      <c r="C906" s="185"/>
      <c r="D906" s="76"/>
      <c r="E906" s="76" t="str">
        <f>IF(D906="","",IFERROR(VLOOKUP(D906,Cadastro!$C$9:$D$1009,2,FALSE),"NOT FOUND"))</f>
        <v/>
      </c>
      <c r="F906" s="76"/>
      <c r="G906" s="94"/>
      <c r="H906" s="97"/>
      <c r="I906" s="77">
        <f t="shared" ref="I906:I969" si="29">IFERROR(G906*H906,"Check if QTY and Value are both valid")</f>
        <v>0</v>
      </c>
      <c r="J906" s="78" t="str">
        <f>IFERROR(IF(E906="","",VLOOKUP(D906,Saldo!$P$8:$Q$1009,2,FALSE)),"")</f>
        <v/>
      </c>
      <c r="K906" s="76"/>
      <c r="L906" s="74" t="str">
        <f t="shared" si="28"/>
        <v/>
      </c>
    </row>
    <row r="907" spans="1:12" ht="18.95" customHeight="1" x14ac:dyDescent="0.25">
      <c r="A907" s="52"/>
      <c r="C907" s="185"/>
      <c r="D907" s="76"/>
      <c r="E907" s="76" t="str">
        <f>IF(D907="","",IFERROR(VLOOKUP(D907,Cadastro!$C$9:$D$1009,2,FALSE),"NOT FOUND"))</f>
        <v/>
      </c>
      <c r="F907" s="76"/>
      <c r="G907" s="94"/>
      <c r="H907" s="97"/>
      <c r="I907" s="77">
        <f t="shared" si="29"/>
        <v>0</v>
      </c>
      <c r="J907" s="78" t="str">
        <f>IFERROR(IF(E907="","",VLOOKUP(D907,Saldo!$P$8:$Q$1009,2,FALSE)),"")</f>
        <v/>
      </c>
      <c r="K907" s="76"/>
      <c r="L907" s="74" t="str">
        <f t="shared" si="28"/>
        <v/>
      </c>
    </row>
    <row r="908" spans="1:12" ht="18.95" customHeight="1" x14ac:dyDescent="0.25">
      <c r="A908" s="52"/>
      <c r="C908" s="185"/>
      <c r="D908" s="76"/>
      <c r="E908" s="76" t="str">
        <f>IF(D908="","",IFERROR(VLOOKUP(D908,Cadastro!$C$9:$D$1009,2,FALSE),"NOT FOUND"))</f>
        <v/>
      </c>
      <c r="F908" s="76"/>
      <c r="G908" s="94"/>
      <c r="H908" s="97"/>
      <c r="I908" s="77">
        <f t="shared" si="29"/>
        <v>0</v>
      </c>
      <c r="J908" s="78" t="str">
        <f>IFERROR(IF(E908="","",VLOOKUP(D908,Saldo!$P$8:$Q$1009,2,FALSE)),"")</f>
        <v/>
      </c>
      <c r="K908" s="76"/>
      <c r="L908" s="74" t="str">
        <f t="shared" si="28"/>
        <v/>
      </c>
    </row>
    <row r="909" spans="1:12" ht="18.95" customHeight="1" x14ac:dyDescent="0.25">
      <c r="A909" s="52"/>
      <c r="C909" s="185"/>
      <c r="D909" s="76"/>
      <c r="E909" s="76" t="str">
        <f>IF(D909="","",IFERROR(VLOOKUP(D909,Cadastro!$C$9:$D$1009,2,FALSE),"NOT FOUND"))</f>
        <v/>
      </c>
      <c r="F909" s="76"/>
      <c r="G909" s="94"/>
      <c r="H909" s="97"/>
      <c r="I909" s="77">
        <f t="shared" si="29"/>
        <v>0</v>
      </c>
      <c r="J909" s="78" t="str">
        <f>IFERROR(IF(E909="","",VLOOKUP(D909,Saldo!$P$8:$Q$1009,2,FALSE)),"")</f>
        <v/>
      </c>
      <c r="K909" s="76"/>
      <c r="L909" s="74" t="str">
        <f t="shared" si="28"/>
        <v/>
      </c>
    </row>
    <row r="910" spans="1:12" ht="18.95" customHeight="1" x14ac:dyDescent="0.25">
      <c r="A910" s="52"/>
      <c r="C910" s="185"/>
      <c r="D910" s="76"/>
      <c r="E910" s="76" t="str">
        <f>IF(D910="","",IFERROR(VLOOKUP(D910,Cadastro!$C$9:$D$1009,2,FALSE),"NOT FOUND"))</f>
        <v/>
      </c>
      <c r="F910" s="76"/>
      <c r="G910" s="94"/>
      <c r="H910" s="97"/>
      <c r="I910" s="77">
        <f t="shared" si="29"/>
        <v>0</v>
      </c>
      <c r="J910" s="78" t="str">
        <f>IFERROR(IF(E910="","",VLOOKUP(D910,Saldo!$P$8:$Q$1009,2,FALSE)),"")</f>
        <v/>
      </c>
      <c r="K910" s="76"/>
      <c r="L910" s="74" t="str">
        <f t="shared" si="28"/>
        <v/>
      </c>
    </row>
    <row r="911" spans="1:12" ht="18.95" customHeight="1" x14ac:dyDescent="0.25">
      <c r="A911" s="52"/>
      <c r="C911" s="185"/>
      <c r="D911" s="76"/>
      <c r="E911" s="76" t="str">
        <f>IF(D911="","",IFERROR(VLOOKUP(D911,Cadastro!$C$9:$D$1009,2,FALSE),"NOT FOUND"))</f>
        <v/>
      </c>
      <c r="F911" s="76"/>
      <c r="G911" s="94"/>
      <c r="H911" s="97"/>
      <c r="I911" s="77">
        <f t="shared" si="29"/>
        <v>0</v>
      </c>
      <c r="J911" s="78" t="str">
        <f>IFERROR(IF(E911="","",VLOOKUP(D911,Saldo!$P$8:$Q$1009,2,FALSE)),"")</f>
        <v/>
      </c>
      <c r="K911" s="76"/>
      <c r="L911" s="74" t="str">
        <f t="shared" si="28"/>
        <v/>
      </c>
    </row>
    <row r="912" spans="1:12" ht="18.95" customHeight="1" x14ac:dyDescent="0.25">
      <c r="A912" s="52"/>
      <c r="C912" s="185"/>
      <c r="D912" s="76"/>
      <c r="E912" s="76" t="str">
        <f>IF(D912="","",IFERROR(VLOOKUP(D912,Cadastro!$C$9:$D$1009,2,FALSE),"NOT FOUND"))</f>
        <v/>
      </c>
      <c r="F912" s="76"/>
      <c r="G912" s="94"/>
      <c r="H912" s="97"/>
      <c r="I912" s="77">
        <f t="shared" si="29"/>
        <v>0</v>
      </c>
      <c r="J912" s="78" t="str">
        <f>IFERROR(IF(E912="","",VLOOKUP(D912,Saldo!$P$8:$Q$1009,2,FALSE)),"")</f>
        <v/>
      </c>
      <c r="K912" s="76"/>
      <c r="L912" s="74" t="str">
        <f t="shared" si="28"/>
        <v/>
      </c>
    </row>
    <row r="913" spans="1:12" ht="18.95" customHeight="1" x14ac:dyDescent="0.25">
      <c r="A913" s="52"/>
      <c r="C913" s="185"/>
      <c r="D913" s="76"/>
      <c r="E913" s="76" t="str">
        <f>IF(D913="","",IFERROR(VLOOKUP(D913,Cadastro!$C$9:$D$1009,2,FALSE),"NOT FOUND"))</f>
        <v/>
      </c>
      <c r="F913" s="76"/>
      <c r="G913" s="94"/>
      <c r="H913" s="97"/>
      <c r="I913" s="77">
        <f t="shared" si="29"/>
        <v>0</v>
      </c>
      <c r="J913" s="78" t="str">
        <f>IFERROR(IF(E913="","",VLOOKUP(D913,Saldo!$P$8:$Q$1009,2,FALSE)),"")</f>
        <v/>
      </c>
      <c r="K913" s="76"/>
      <c r="L913" s="74" t="str">
        <f t="shared" si="28"/>
        <v/>
      </c>
    </row>
    <row r="914" spans="1:12" ht="18.95" customHeight="1" x14ac:dyDescent="0.25">
      <c r="A914" s="52"/>
      <c r="C914" s="185"/>
      <c r="D914" s="76"/>
      <c r="E914" s="76" t="str">
        <f>IF(D914="","",IFERROR(VLOOKUP(D914,Cadastro!$C$9:$D$1009,2,FALSE),"NOT FOUND"))</f>
        <v/>
      </c>
      <c r="F914" s="76"/>
      <c r="G914" s="94"/>
      <c r="H914" s="97"/>
      <c r="I914" s="77">
        <f t="shared" si="29"/>
        <v>0</v>
      </c>
      <c r="J914" s="78" t="str">
        <f>IFERROR(IF(E914="","",VLOOKUP(D914,Saldo!$P$8:$Q$1009,2,FALSE)),"")</f>
        <v/>
      </c>
      <c r="K914" s="76"/>
      <c r="L914" s="74" t="str">
        <f t="shared" si="28"/>
        <v/>
      </c>
    </row>
    <row r="915" spans="1:12" ht="18.95" customHeight="1" x14ac:dyDescent="0.25">
      <c r="A915" s="52"/>
      <c r="C915" s="185"/>
      <c r="D915" s="76"/>
      <c r="E915" s="76" t="str">
        <f>IF(D915="","",IFERROR(VLOOKUP(D915,Cadastro!$C$9:$D$1009,2,FALSE),"NOT FOUND"))</f>
        <v/>
      </c>
      <c r="F915" s="76"/>
      <c r="G915" s="94"/>
      <c r="H915" s="97"/>
      <c r="I915" s="77">
        <f t="shared" si="29"/>
        <v>0</v>
      </c>
      <c r="J915" s="78" t="str">
        <f>IFERROR(IF(E915="","",VLOOKUP(D915,Saldo!$P$8:$Q$1009,2,FALSE)),"")</f>
        <v/>
      </c>
      <c r="K915" s="76"/>
      <c r="L915" s="74" t="str">
        <f t="shared" si="28"/>
        <v/>
      </c>
    </row>
    <row r="916" spans="1:12" ht="18.95" customHeight="1" x14ac:dyDescent="0.25">
      <c r="A916" s="52"/>
      <c r="C916" s="185"/>
      <c r="D916" s="76"/>
      <c r="E916" s="76" t="str">
        <f>IF(D916="","",IFERROR(VLOOKUP(D916,Cadastro!$C$9:$D$1009,2,FALSE),"NOT FOUND"))</f>
        <v/>
      </c>
      <c r="F916" s="76"/>
      <c r="G916" s="94"/>
      <c r="H916" s="97"/>
      <c r="I916" s="77">
        <f t="shared" si="29"/>
        <v>0</v>
      </c>
      <c r="J916" s="78" t="str">
        <f>IFERROR(IF(E916="","",VLOOKUP(D916,Saldo!$P$8:$Q$1009,2,FALSE)),"")</f>
        <v/>
      </c>
      <c r="K916" s="76"/>
      <c r="L916" s="74" t="str">
        <f t="shared" si="28"/>
        <v/>
      </c>
    </row>
    <row r="917" spans="1:12" ht="18.95" customHeight="1" x14ac:dyDescent="0.25">
      <c r="A917" s="52"/>
      <c r="C917" s="185"/>
      <c r="D917" s="76"/>
      <c r="E917" s="76" t="str">
        <f>IF(D917="","",IFERROR(VLOOKUP(D917,Cadastro!$C$9:$D$1009,2,FALSE),"NOT FOUND"))</f>
        <v/>
      </c>
      <c r="F917" s="76"/>
      <c r="G917" s="94"/>
      <c r="H917" s="97"/>
      <c r="I917" s="77">
        <f t="shared" si="29"/>
        <v>0</v>
      </c>
      <c r="J917" s="78" t="str">
        <f>IFERROR(IF(E917="","",VLOOKUP(D917,Saldo!$P$8:$Q$1009,2,FALSE)),"")</f>
        <v/>
      </c>
      <c r="K917" s="76"/>
      <c r="L917" s="74" t="str">
        <f t="shared" si="28"/>
        <v/>
      </c>
    </row>
    <row r="918" spans="1:12" ht="18.95" customHeight="1" x14ac:dyDescent="0.25">
      <c r="A918" s="52"/>
      <c r="C918" s="185"/>
      <c r="D918" s="76"/>
      <c r="E918" s="76" t="str">
        <f>IF(D918="","",IFERROR(VLOOKUP(D918,Cadastro!$C$9:$D$1009,2,FALSE),"NOT FOUND"))</f>
        <v/>
      </c>
      <c r="F918" s="76"/>
      <c r="G918" s="94"/>
      <c r="H918" s="97"/>
      <c r="I918" s="77">
        <f t="shared" si="29"/>
        <v>0</v>
      </c>
      <c r="J918" s="78" t="str">
        <f>IFERROR(IF(E918="","",VLOOKUP(D918,Saldo!$P$8:$Q$1009,2,FALSE)),"")</f>
        <v/>
      </c>
      <c r="K918" s="76"/>
      <c r="L918" s="74" t="str">
        <f t="shared" si="28"/>
        <v/>
      </c>
    </row>
    <row r="919" spans="1:12" ht="18.95" customHeight="1" x14ac:dyDescent="0.25">
      <c r="A919" s="52"/>
      <c r="C919" s="185"/>
      <c r="D919" s="76"/>
      <c r="E919" s="76" t="str">
        <f>IF(D919="","",IFERROR(VLOOKUP(D919,Cadastro!$C$9:$D$1009,2,FALSE),"NOT FOUND"))</f>
        <v/>
      </c>
      <c r="F919" s="76"/>
      <c r="G919" s="94"/>
      <c r="H919" s="97"/>
      <c r="I919" s="77">
        <f t="shared" si="29"/>
        <v>0</v>
      </c>
      <c r="J919" s="78" t="str">
        <f>IFERROR(IF(E919="","",VLOOKUP(D919,Saldo!$P$8:$Q$1009,2,FALSE)),"")</f>
        <v/>
      </c>
      <c r="K919" s="76"/>
      <c r="L919" s="74" t="str">
        <f t="shared" si="28"/>
        <v/>
      </c>
    </row>
    <row r="920" spans="1:12" ht="18.95" customHeight="1" x14ac:dyDescent="0.25">
      <c r="A920" s="52"/>
      <c r="C920" s="185"/>
      <c r="D920" s="76"/>
      <c r="E920" s="76" t="str">
        <f>IF(D920="","",IFERROR(VLOOKUP(D920,Cadastro!$C$9:$D$1009,2,FALSE),"NOT FOUND"))</f>
        <v/>
      </c>
      <c r="F920" s="76"/>
      <c r="G920" s="94"/>
      <c r="H920" s="97"/>
      <c r="I920" s="77">
        <f t="shared" si="29"/>
        <v>0</v>
      </c>
      <c r="J920" s="78" t="str">
        <f>IFERROR(IF(E920="","",VLOOKUP(D920,Saldo!$P$8:$Q$1009,2,FALSE)),"")</f>
        <v/>
      </c>
      <c r="K920" s="76"/>
      <c r="L920" s="74" t="str">
        <f t="shared" si="28"/>
        <v/>
      </c>
    </row>
    <row r="921" spans="1:12" ht="18.95" customHeight="1" x14ac:dyDescent="0.25">
      <c r="A921" s="52"/>
      <c r="C921" s="185"/>
      <c r="D921" s="76"/>
      <c r="E921" s="76" t="str">
        <f>IF(D921="","",IFERROR(VLOOKUP(D921,Cadastro!$C$9:$D$1009,2,FALSE),"NOT FOUND"))</f>
        <v/>
      </c>
      <c r="F921" s="76"/>
      <c r="G921" s="94"/>
      <c r="H921" s="97"/>
      <c r="I921" s="77">
        <f t="shared" si="29"/>
        <v>0</v>
      </c>
      <c r="J921" s="78" t="str">
        <f>IFERROR(IF(E921="","",VLOOKUP(D921,Saldo!$P$8:$Q$1009,2,FALSE)),"")</f>
        <v/>
      </c>
      <c r="K921" s="76"/>
      <c r="L921" s="74" t="str">
        <f t="shared" si="28"/>
        <v/>
      </c>
    </row>
    <row r="922" spans="1:12" ht="18.95" customHeight="1" x14ac:dyDescent="0.25">
      <c r="A922" s="52"/>
      <c r="C922" s="185"/>
      <c r="D922" s="76"/>
      <c r="E922" s="76" t="str">
        <f>IF(D922="","",IFERROR(VLOOKUP(D922,Cadastro!$C$9:$D$1009,2,FALSE),"NOT FOUND"))</f>
        <v/>
      </c>
      <c r="F922" s="76"/>
      <c r="G922" s="94"/>
      <c r="H922" s="97"/>
      <c r="I922" s="77">
        <f t="shared" si="29"/>
        <v>0</v>
      </c>
      <c r="J922" s="78" t="str">
        <f>IFERROR(IF(E922="","",VLOOKUP(D922,Saldo!$P$8:$Q$1009,2,FALSE)),"")</f>
        <v/>
      </c>
      <c r="K922" s="76"/>
      <c r="L922" s="74" t="str">
        <f t="shared" si="28"/>
        <v/>
      </c>
    </row>
    <row r="923" spans="1:12" ht="18.95" customHeight="1" x14ac:dyDescent="0.25">
      <c r="A923" s="52"/>
      <c r="C923" s="185"/>
      <c r="D923" s="76"/>
      <c r="E923" s="76" t="str">
        <f>IF(D923="","",IFERROR(VLOOKUP(D923,Cadastro!$C$9:$D$1009,2,FALSE),"NOT FOUND"))</f>
        <v/>
      </c>
      <c r="F923" s="76"/>
      <c r="G923" s="94"/>
      <c r="H923" s="97"/>
      <c r="I923" s="77">
        <f t="shared" si="29"/>
        <v>0</v>
      </c>
      <c r="J923" s="78" t="str">
        <f>IFERROR(IF(E923="","",VLOOKUP(D923,Saldo!$P$8:$Q$1009,2,FALSE)),"")</f>
        <v/>
      </c>
      <c r="K923" s="76"/>
      <c r="L923" s="74" t="str">
        <f t="shared" si="28"/>
        <v/>
      </c>
    </row>
    <row r="924" spans="1:12" ht="18.95" customHeight="1" x14ac:dyDescent="0.25">
      <c r="A924" s="52"/>
      <c r="C924" s="185"/>
      <c r="D924" s="76"/>
      <c r="E924" s="76" t="str">
        <f>IF(D924="","",IFERROR(VLOOKUP(D924,Cadastro!$C$9:$D$1009,2,FALSE),"NOT FOUND"))</f>
        <v/>
      </c>
      <c r="F924" s="76"/>
      <c r="G924" s="94"/>
      <c r="H924" s="97"/>
      <c r="I924" s="77">
        <f t="shared" si="29"/>
        <v>0</v>
      </c>
      <c r="J924" s="78" t="str">
        <f>IFERROR(IF(E924="","",VLOOKUP(D924,Saldo!$P$8:$Q$1009,2,FALSE)),"")</f>
        <v/>
      </c>
      <c r="K924" s="76"/>
      <c r="L924" s="74" t="str">
        <f t="shared" si="28"/>
        <v/>
      </c>
    </row>
    <row r="925" spans="1:12" ht="18.95" customHeight="1" x14ac:dyDescent="0.25">
      <c r="A925" s="52"/>
      <c r="C925" s="185"/>
      <c r="D925" s="76"/>
      <c r="E925" s="76" t="str">
        <f>IF(D925="","",IFERROR(VLOOKUP(D925,Cadastro!$C$9:$D$1009,2,FALSE),"NOT FOUND"))</f>
        <v/>
      </c>
      <c r="F925" s="76"/>
      <c r="G925" s="94"/>
      <c r="H925" s="97"/>
      <c r="I925" s="77">
        <f t="shared" si="29"/>
        <v>0</v>
      </c>
      <c r="J925" s="78" t="str">
        <f>IFERROR(IF(E925="","",VLOOKUP(D925,Saldo!$P$8:$Q$1009,2,FALSE)),"")</f>
        <v/>
      </c>
      <c r="K925" s="76"/>
      <c r="L925" s="74" t="str">
        <f t="shared" si="28"/>
        <v/>
      </c>
    </row>
    <row r="926" spans="1:12" ht="18.95" customHeight="1" x14ac:dyDescent="0.25">
      <c r="A926" s="52"/>
      <c r="C926" s="185"/>
      <c r="D926" s="76"/>
      <c r="E926" s="76" t="str">
        <f>IF(D926="","",IFERROR(VLOOKUP(D926,Cadastro!$C$9:$D$1009,2,FALSE),"NOT FOUND"))</f>
        <v/>
      </c>
      <c r="F926" s="76"/>
      <c r="G926" s="94"/>
      <c r="H926" s="97"/>
      <c r="I926" s="77">
        <f t="shared" si="29"/>
        <v>0</v>
      </c>
      <c r="J926" s="78" t="str">
        <f>IFERROR(IF(E926="","",VLOOKUP(D926,Saldo!$P$8:$Q$1009,2,FALSE)),"")</f>
        <v/>
      </c>
      <c r="K926" s="76"/>
      <c r="L926" s="74" t="str">
        <f t="shared" si="28"/>
        <v/>
      </c>
    </row>
    <row r="927" spans="1:12" ht="18.95" customHeight="1" x14ac:dyDescent="0.25">
      <c r="A927" s="52"/>
      <c r="C927" s="185"/>
      <c r="D927" s="76"/>
      <c r="E927" s="76" t="str">
        <f>IF(D927="","",IFERROR(VLOOKUP(D927,Cadastro!$C$9:$D$1009,2,FALSE),"NOT FOUND"))</f>
        <v/>
      </c>
      <c r="F927" s="76"/>
      <c r="G927" s="94"/>
      <c r="H927" s="97"/>
      <c r="I927" s="77">
        <f t="shared" si="29"/>
        <v>0</v>
      </c>
      <c r="J927" s="78" t="str">
        <f>IFERROR(IF(E927="","",VLOOKUP(D927,Saldo!$P$8:$Q$1009,2,FALSE)),"")</f>
        <v/>
      </c>
      <c r="K927" s="76"/>
      <c r="L927" s="74" t="str">
        <f t="shared" si="28"/>
        <v/>
      </c>
    </row>
    <row r="928" spans="1:12" ht="18.95" customHeight="1" x14ac:dyDescent="0.25">
      <c r="A928" s="52"/>
      <c r="C928" s="185"/>
      <c r="D928" s="76"/>
      <c r="E928" s="76" t="str">
        <f>IF(D928="","",IFERROR(VLOOKUP(D928,Cadastro!$C$9:$D$1009,2,FALSE),"NOT FOUND"))</f>
        <v/>
      </c>
      <c r="F928" s="76"/>
      <c r="G928" s="94"/>
      <c r="H928" s="97"/>
      <c r="I928" s="77">
        <f t="shared" si="29"/>
        <v>0</v>
      </c>
      <c r="J928" s="78" t="str">
        <f>IFERROR(IF(E928="","",VLOOKUP(D928,Saldo!$P$8:$Q$1009,2,FALSE)),"")</f>
        <v/>
      </c>
      <c r="K928" s="76"/>
      <c r="L928" s="74" t="str">
        <f t="shared" si="28"/>
        <v/>
      </c>
    </row>
    <row r="929" spans="1:12" ht="18.95" customHeight="1" x14ac:dyDescent="0.25">
      <c r="A929" s="52"/>
      <c r="C929" s="185"/>
      <c r="D929" s="76"/>
      <c r="E929" s="76" t="str">
        <f>IF(D929="","",IFERROR(VLOOKUP(D929,Cadastro!$C$9:$D$1009,2,FALSE),"NOT FOUND"))</f>
        <v/>
      </c>
      <c r="F929" s="76"/>
      <c r="G929" s="94"/>
      <c r="H929" s="97"/>
      <c r="I929" s="77">
        <f t="shared" si="29"/>
        <v>0</v>
      </c>
      <c r="J929" s="78" t="str">
        <f>IFERROR(IF(E929="","",VLOOKUP(D929,Saldo!$P$8:$Q$1009,2,FALSE)),"")</f>
        <v/>
      </c>
      <c r="K929" s="76"/>
      <c r="L929" s="74" t="str">
        <f t="shared" si="28"/>
        <v/>
      </c>
    </row>
    <row r="930" spans="1:12" ht="18.95" customHeight="1" x14ac:dyDescent="0.25">
      <c r="A930" s="52"/>
      <c r="C930" s="185"/>
      <c r="D930" s="76"/>
      <c r="E930" s="76" t="str">
        <f>IF(D930="","",IFERROR(VLOOKUP(D930,Cadastro!$C$9:$D$1009,2,FALSE),"NOT FOUND"))</f>
        <v/>
      </c>
      <c r="F930" s="76"/>
      <c r="G930" s="94"/>
      <c r="H930" s="97"/>
      <c r="I930" s="77">
        <f t="shared" si="29"/>
        <v>0</v>
      </c>
      <c r="J930" s="78" t="str">
        <f>IFERROR(IF(E930="","",VLOOKUP(D930,Saldo!$P$8:$Q$1009,2,FALSE)),"")</f>
        <v/>
      </c>
      <c r="K930" s="76"/>
      <c r="L930" s="74" t="str">
        <f t="shared" si="28"/>
        <v/>
      </c>
    </row>
    <row r="931" spans="1:12" ht="18.95" customHeight="1" x14ac:dyDescent="0.25">
      <c r="A931" s="52"/>
      <c r="C931" s="185"/>
      <c r="D931" s="76"/>
      <c r="E931" s="76" t="str">
        <f>IF(D931="","",IFERROR(VLOOKUP(D931,Cadastro!$C$9:$D$1009,2,FALSE),"NOT FOUND"))</f>
        <v/>
      </c>
      <c r="F931" s="76"/>
      <c r="G931" s="94"/>
      <c r="H931" s="97"/>
      <c r="I931" s="77">
        <f t="shared" si="29"/>
        <v>0</v>
      </c>
      <c r="J931" s="78" t="str">
        <f>IFERROR(IF(E931="","",VLOOKUP(D931,Saldo!$P$8:$Q$1009,2,FALSE)),"")</f>
        <v/>
      </c>
      <c r="K931" s="76"/>
      <c r="L931" s="74" t="str">
        <f t="shared" si="28"/>
        <v/>
      </c>
    </row>
    <row r="932" spans="1:12" ht="18.95" customHeight="1" x14ac:dyDescent="0.25">
      <c r="A932" s="52"/>
      <c r="C932" s="185"/>
      <c r="D932" s="76"/>
      <c r="E932" s="76" t="str">
        <f>IF(D932="","",IFERROR(VLOOKUP(D932,Cadastro!$C$9:$D$1009,2,FALSE),"NOT FOUND"))</f>
        <v/>
      </c>
      <c r="F932" s="76"/>
      <c r="G932" s="94"/>
      <c r="H932" s="97"/>
      <c r="I932" s="77">
        <f t="shared" si="29"/>
        <v>0</v>
      </c>
      <c r="J932" s="78" t="str">
        <f>IFERROR(IF(E932="","",VLOOKUP(D932,Saldo!$P$8:$Q$1009,2,FALSE)),"")</f>
        <v/>
      </c>
      <c r="K932" s="76"/>
      <c r="L932" s="74" t="str">
        <f t="shared" si="28"/>
        <v/>
      </c>
    </row>
    <row r="933" spans="1:12" ht="18.95" customHeight="1" x14ac:dyDescent="0.25">
      <c r="A933" s="52"/>
      <c r="C933" s="185"/>
      <c r="D933" s="76"/>
      <c r="E933" s="76" t="str">
        <f>IF(D933="","",IFERROR(VLOOKUP(D933,Cadastro!$C$9:$D$1009,2,FALSE),"NOT FOUND"))</f>
        <v/>
      </c>
      <c r="F933" s="76"/>
      <c r="G933" s="94"/>
      <c r="H933" s="97"/>
      <c r="I933" s="77">
        <f t="shared" si="29"/>
        <v>0</v>
      </c>
      <c r="J933" s="78" t="str">
        <f>IFERROR(IF(E933="","",VLOOKUP(D933,Saldo!$P$8:$Q$1009,2,FALSE)),"")</f>
        <v/>
      </c>
      <c r="K933" s="76"/>
      <c r="L933" s="74" t="str">
        <f t="shared" si="28"/>
        <v/>
      </c>
    </row>
    <row r="934" spans="1:12" ht="18.95" customHeight="1" x14ac:dyDescent="0.25">
      <c r="A934" s="52"/>
      <c r="C934" s="185"/>
      <c r="D934" s="76"/>
      <c r="E934" s="76" t="str">
        <f>IF(D934="","",IFERROR(VLOOKUP(D934,Cadastro!$C$9:$D$1009,2,FALSE),"NOT FOUND"))</f>
        <v/>
      </c>
      <c r="F934" s="76"/>
      <c r="G934" s="94"/>
      <c r="H934" s="97"/>
      <c r="I934" s="77">
        <f t="shared" si="29"/>
        <v>0</v>
      </c>
      <c r="J934" s="78" t="str">
        <f>IFERROR(IF(E934="","",VLOOKUP(D934,Saldo!$P$8:$Q$1009,2,FALSE)),"")</f>
        <v/>
      </c>
      <c r="K934" s="76"/>
      <c r="L934" s="74" t="str">
        <f t="shared" si="28"/>
        <v/>
      </c>
    </row>
    <row r="935" spans="1:12" ht="18.95" customHeight="1" x14ac:dyDescent="0.25">
      <c r="A935" s="52"/>
      <c r="C935" s="185"/>
      <c r="D935" s="76"/>
      <c r="E935" s="76" t="str">
        <f>IF(D935="","",IFERROR(VLOOKUP(D935,Cadastro!$C$9:$D$1009,2,FALSE),"NOT FOUND"))</f>
        <v/>
      </c>
      <c r="F935" s="76"/>
      <c r="G935" s="94"/>
      <c r="H935" s="97"/>
      <c r="I935" s="77">
        <f t="shared" si="29"/>
        <v>0</v>
      </c>
      <c r="J935" s="78" t="str">
        <f>IFERROR(IF(E935="","",VLOOKUP(D935,Saldo!$P$8:$Q$1009,2,FALSE)),"")</f>
        <v/>
      </c>
      <c r="K935" s="76"/>
      <c r="L935" s="74" t="str">
        <f t="shared" si="28"/>
        <v/>
      </c>
    </row>
    <row r="936" spans="1:12" ht="18.95" customHeight="1" x14ac:dyDescent="0.25">
      <c r="A936" s="52"/>
      <c r="C936" s="185"/>
      <c r="D936" s="76"/>
      <c r="E936" s="76" t="str">
        <f>IF(D936="","",IFERROR(VLOOKUP(D936,Cadastro!$C$9:$D$1009,2,FALSE),"NOT FOUND"))</f>
        <v/>
      </c>
      <c r="F936" s="76"/>
      <c r="G936" s="94"/>
      <c r="H936" s="97"/>
      <c r="I936" s="77">
        <f t="shared" si="29"/>
        <v>0</v>
      </c>
      <c r="J936" s="78" t="str">
        <f>IFERROR(IF(E936="","",VLOOKUP(D936,Saldo!$P$8:$Q$1009,2,FALSE)),"")</f>
        <v/>
      </c>
      <c r="K936" s="76"/>
      <c r="L936" s="74" t="str">
        <f t="shared" si="28"/>
        <v/>
      </c>
    </row>
    <row r="937" spans="1:12" ht="18.95" customHeight="1" x14ac:dyDescent="0.25">
      <c r="A937" s="52"/>
      <c r="C937" s="185"/>
      <c r="D937" s="76"/>
      <c r="E937" s="76" t="str">
        <f>IF(D937="","",IFERROR(VLOOKUP(D937,Cadastro!$C$9:$D$1009,2,FALSE),"NOT FOUND"))</f>
        <v/>
      </c>
      <c r="F937" s="76"/>
      <c r="G937" s="94"/>
      <c r="H937" s="97"/>
      <c r="I937" s="77">
        <f t="shared" si="29"/>
        <v>0</v>
      </c>
      <c r="J937" s="78" t="str">
        <f>IFERROR(IF(E937="","",VLOOKUP(D937,Saldo!$P$8:$Q$1009,2,FALSE)),"")</f>
        <v/>
      </c>
      <c r="K937" s="76"/>
      <c r="L937" s="74" t="str">
        <f t="shared" si="28"/>
        <v/>
      </c>
    </row>
    <row r="938" spans="1:12" ht="18.95" customHeight="1" x14ac:dyDescent="0.25">
      <c r="A938" s="52"/>
      <c r="C938" s="185"/>
      <c r="D938" s="76"/>
      <c r="E938" s="76" t="str">
        <f>IF(D938="","",IFERROR(VLOOKUP(D938,Cadastro!$C$9:$D$1009,2,FALSE),"NOT FOUND"))</f>
        <v/>
      </c>
      <c r="F938" s="76"/>
      <c r="G938" s="94"/>
      <c r="H938" s="97"/>
      <c r="I938" s="77">
        <f t="shared" si="29"/>
        <v>0</v>
      </c>
      <c r="J938" s="78" t="str">
        <f>IFERROR(IF(E938="","",VLOOKUP(D938,Saldo!$P$8:$Q$1009,2,FALSE)),"")</f>
        <v/>
      </c>
      <c r="K938" s="76"/>
      <c r="L938" s="74" t="str">
        <f t="shared" si="28"/>
        <v/>
      </c>
    </row>
    <row r="939" spans="1:12" ht="18.95" customHeight="1" x14ac:dyDescent="0.25">
      <c r="A939" s="52"/>
      <c r="C939" s="185"/>
      <c r="D939" s="76"/>
      <c r="E939" s="76" t="str">
        <f>IF(D939="","",IFERROR(VLOOKUP(D939,Cadastro!$C$9:$D$1009,2,FALSE),"NOT FOUND"))</f>
        <v/>
      </c>
      <c r="F939" s="76"/>
      <c r="G939" s="94"/>
      <c r="H939" s="97"/>
      <c r="I939" s="77">
        <f t="shared" si="29"/>
        <v>0</v>
      </c>
      <c r="J939" s="78" t="str">
        <f>IFERROR(IF(E939="","",VLOOKUP(D939,Saldo!$P$8:$Q$1009,2,FALSE)),"")</f>
        <v/>
      </c>
      <c r="K939" s="76"/>
      <c r="L939" s="74" t="str">
        <f t="shared" si="28"/>
        <v/>
      </c>
    </row>
    <row r="940" spans="1:12" ht="18.95" customHeight="1" x14ac:dyDescent="0.25">
      <c r="A940" s="52"/>
      <c r="C940" s="185"/>
      <c r="D940" s="76"/>
      <c r="E940" s="76" t="str">
        <f>IF(D940="","",IFERROR(VLOOKUP(D940,Cadastro!$C$9:$D$1009,2,FALSE),"NOT FOUND"))</f>
        <v/>
      </c>
      <c r="F940" s="76"/>
      <c r="G940" s="94"/>
      <c r="H940" s="97"/>
      <c r="I940" s="77">
        <f t="shared" si="29"/>
        <v>0</v>
      </c>
      <c r="J940" s="78" t="str">
        <f>IFERROR(IF(E940="","",VLOOKUP(D940,Saldo!$P$8:$Q$1009,2,FALSE)),"")</f>
        <v/>
      </c>
      <c r="K940" s="76"/>
      <c r="L940" s="74" t="str">
        <f t="shared" si="28"/>
        <v/>
      </c>
    </row>
    <row r="941" spans="1:12" ht="18.95" customHeight="1" x14ac:dyDescent="0.25">
      <c r="A941" s="52"/>
      <c r="C941" s="185"/>
      <c r="D941" s="76"/>
      <c r="E941" s="76" t="str">
        <f>IF(D941="","",IFERROR(VLOOKUP(D941,Cadastro!$C$9:$D$1009,2,FALSE),"NOT FOUND"))</f>
        <v/>
      </c>
      <c r="F941" s="76"/>
      <c r="G941" s="94"/>
      <c r="H941" s="97"/>
      <c r="I941" s="77">
        <f t="shared" si="29"/>
        <v>0</v>
      </c>
      <c r="J941" s="78" t="str">
        <f>IFERROR(IF(E941="","",VLOOKUP(D941,Saldo!$P$8:$Q$1009,2,FALSE)),"")</f>
        <v/>
      </c>
      <c r="K941" s="76"/>
      <c r="L941" s="74" t="str">
        <f t="shared" si="28"/>
        <v/>
      </c>
    </row>
    <row r="942" spans="1:12" ht="18.95" customHeight="1" x14ac:dyDescent="0.25">
      <c r="A942" s="52"/>
      <c r="C942" s="185"/>
      <c r="D942" s="76"/>
      <c r="E942" s="76" t="str">
        <f>IF(D942="","",IFERROR(VLOOKUP(D942,Cadastro!$C$9:$D$1009,2,FALSE),"NOT FOUND"))</f>
        <v/>
      </c>
      <c r="F942" s="76"/>
      <c r="G942" s="94"/>
      <c r="H942" s="97"/>
      <c r="I942" s="77">
        <f t="shared" si="29"/>
        <v>0</v>
      </c>
      <c r="J942" s="78" t="str">
        <f>IFERROR(IF(E942="","",VLOOKUP(D942,Saldo!$P$8:$Q$1009,2,FALSE)),"")</f>
        <v/>
      </c>
      <c r="K942" s="76"/>
      <c r="L942" s="74" t="str">
        <f t="shared" si="28"/>
        <v/>
      </c>
    </row>
    <row r="943" spans="1:12" ht="18.95" customHeight="1" x14ac:dyDescent="0.25">
      <c r="A943" s="52"/>
      <c r="C943" s="185"/>
      <c r="D943" s="76"/>
      <c r="E943" s="76" t="str">
        <f>IF(D943="","",IFERROR(VLOOKUP(D943,Cadastro!$C$9:$D$1009,2,FALSE),"NOT FOUND"))</f>
        <v/>
      </c>
      <c r="F943" s="76"/>
      <c r="G943" s="94"/>
      <c r="H943" s="97"/>
      <c r="I943" s="77">
        <f t="shared" si="29"/>
        <v>0</v>
      </c>
      <c r="J943" s="78" t="str">
        <f>IFERROR(IF(E943="","",VLOOKUP(D943,Saldo!$P$8:$Q$1009,2,FALSE)),"")</f>
        <v/>
      </c>
      <c r="K943" s="76"/>
      <c r="L943" s="74" t="str">
        <f t="shared" si="28"/>
        <v/>
      </c>
    </row>
    <row r="944" spans="1:12" ht="18.95" customHeight="1" x14ac:dyDescent="0.25">
      <c r="A944" s="52"/>
      <c r="C944" s="185"/>
      <c r="D944" s="76"/>
      <c r="E944" s="76" t="str">
        <f>IF(D944="","",IFERROR(VLOOKUP(D944,Cadastro!$C$9:$D$1009,2,FALSE),"NOT FOUND"))</f>
        <v/>
      </c>
      <c r="F944" s="76"/>
      <c r="G944" s="94"/>
      <c r="H944" s="97"/>
      <c r="I944" s="77">
        <f t="shared" si="29"/>
        <v>0</v>
      </c>
      <c r="J944" s="78" t="str">
        <f>IFERROR(IF(E944="","",VLOOKUP(D944,Saldo!$P$8:$Q$1009,2,FALSE)),"")</f>
        <v/>
      </c>
      <c r="K944" s="76"/>
      <c r="L944" s="74" t="str">
        <f t="shared" si="28"/>
        <v/>
      </c>
    </row>
    <row r="945" spans="1:12" ht="18.95" customHeight="1" x14ac:dyDescent="0.25">
      <c r="A945" s="52"/>
      <c r="C945" s="185"/>
      <c r="D945" s="76"/>
      <c r="E945" s="76" t="str">
        <f>IF(D945="","",IFERROR(VLOOKUP(D945,Cadastro!$C$9:$D$1009,2,FALSE),"NOT FOUND"))</f>
        <v/>
      </c>
      <c r="F945" s="76"/>
      <c r="G945" s="94"/>
      <c r="H945" s="97"/>
      <c r="I945" s="77">
        <f t="shared" si="29"/>
        <v>0</v>
      </c>
      <c r="J945" s="78" t="str">
        <f>IFERROR(IF(E945="","",VLOOKUP(D945,Saldo!$P$8:$Q$1009,2,FALSE)),"")</f>
        <v/>
      </c>
      <c r="K945" s="76"/>
      <c r="L945" s="74" t="str">
        <f t="shared" si="28"/>
        <v/>
      </c>
    </row>
    <row r="946" spans="1:12" ht="18.95" customHeight="1" x14ac:dyDescent="0.25">
      <c r="A946" s="52"/>
      <c r="C946" s="185"/>
      <c r="D946" s="76"/>
      <c r="E946" s="76" t="str">
        <f>IF(D946="","",IFERROR(VLOOKUP(D946,Cadastro!$C$9:$D$1009,2,FALSE),"NOT FOUND"))</f>
        <v/>
      </c>
      <c r="F946" s="76"/>
      <c r="G946" s="94"/>
      <c r="H946" s="97"/>
      <c r="I946" s="77">
        <f t="shared" si="29"/>
        <v>0</v>
      </c>
      <c r="J946" s="78" t="str">
        <f>IFERROR(IF(E946="","",VLOOKUP(D946,Saldo!$P$8:$Q$1009,2,FALSE)),"")</f>
        <v/>
      </c>
      <c r="K946" s="76"/>
      <c r="L946" s="74" t="str">
        <f t="shared" si="28"/>
        <v/>
      </c>
    </row>
    <row r="947" spans="1:12" ht="18.95" customHeight="1" x14ac:dyDescent="0.25">
      <c r="A947" s="52"/>
      <c r="C947" s="185"/>
      <c r="D947" s="76"/>
      <c r="E947" s="76" t="str">
        <f>IF(D947="","",IFERROR(VLOOKUP(D947,Cadastro!$C$9:$D$1009,2,FALSE),"NOT FOUND"))</f>
        <v/>
      </c>
      <c r="F947" s="76"/>
      <c r="G947" s="94"/>
      <c r="H947" s="97"/>
      <c r="I947" s="77">
        <f t="shared" si="29"/>
        <v>0</v>
      </c>
      <c r="J947" s="78" t="str">
        <f>IFERROR(IF(E947="","",VLOOKUP(D947,Saldo!$P$8:$Q$1009,2,FALSE)),"")</f>
        <v/>
      </c>
      <c r="K947" s="76"/>
      <c r="L947" s="74" t="str">
        <f t="shared" si="28"/>
        <v/>
      </c>
    </row>
    <row r="948" spans="1:12" ht="18.95" customHeight="1" x14ac:dyDescent="0.25">
      <c r="A948" s="52"/>
      <c r="C948" s="185"/>
      <c r="D948" s="76"/>
      <c r="E948" s="76" t="str">
        <f>IF(D948="","",IFERROR(VLOOKUP(D948,Cadastro!$C$9:$D$1009,2,FALSE),"NOT FOUND"))</f>
        <v/>
      </c>
      <c r="F948" s="76"/>
      <c r="G948" s="94"/>
      <c r="H948" s="97"/>
      <c r="I948" s="77">
        <f t="shared" si="29"/>
        <v>0</v>
      </c>
      <c r="J948" s="78" t="str">
        <f>IFERROR(IF(E948="","",VLOOKUP(D948,Saldo!$P$8:$Q$1009,2,FALSE)),"")</f>
        <v/>
      </c>
      <c r="K948" s="76"/>
      <c r="L948" s="74" t="str">
        <f t="shared" si="28"/>
        <v/>
      </c>
    </row>
    <row r="949" spans="1:12" ht="18.95" customHeight="1" x14ac:dyDescent="0.25">
      <c r="A949" s="52"/>
      <c r="C949" s="185"/>
      <c r="D949" s="76"/>
      <c r="E949" s="76" t="str">
        <f>IF(D949="","",IFERROR(VLOOKUP(D949,Cadastro!$C$9:$D$1009,2,FALSE),"NOT FOUND"))</f>
        <v/>
      </c>
      <c r="F949" s="76"/>
      <c r="G949" s="94"/>
      <c r="H949" s="97"/>
      <c r="I949" s="77">
        <f t="shared" si="29"/>
        <v>0</v>
      </c>
      <c r="J949" s="78" t="str">
        <f>IFERROR(IF(E949="","",VLOOKUP(D949,Saldo!$P$8:$Q$1009,2,FALSE)),"")</f>
        <v/>
      </c>
      <c r="K949" s="76"/>
      <c r="L949" s="74" t="str">
        <f t="shared" si="28"/>
        <v/>
      </c>
    </row>
    <row r="950" spans="1:12" ht="18.95" customHeight="1" x14ac:dyDescent="0.25">
      <c r="A950" s="52"/>
      <c r="C950" s="185"/>
      <c r="D950" s="76"/>
      <c r="E950" s="76" t="str">
        <f>IF(D950="","",IFERROR(VLOOKUP(D950,Cadastro!$C$9:$D$1009,2,FALSE),"NOT FOUND"))</f>
        <v/>
      </c>
      <c r="F950" s="76"/>
      <c r="G950" s="94"/>
      <c r="H950" s="97"/>
      <c r="I950" s="77">
        <f t="shared" si="29"/>
        <v>0</v>
      </c>
      <c r="J950" s="78" t="str">
        <f>IFERROR(IF(E950="","",VLOOKUP(D950,Saldo!$P$8:$Q$1009,2,FALSE)),"")</f>
        <v/>
      </c>
      <c r="K950" s="76"/>
      <c r="L950" s="74" t="str">
        <f t="shared" si="28"/>
        <v/>
      </c>
    </row>
    <row r="951" spans="1:12" ht="18.95" customHeight="1" x14ac:dyDescent="0.25">
      <c r="A951" s="52"/>
      <c r="C951" s="185"/>
      <c r="D951" s="76"/>
      <c r="E951" s="76" t="str">
        <f>IF(D951="","",IFERROR(VLOOKUP(D951,Cadastro!$C$9:$D$1009,2,FALSE),"NOT FOUND"))</f>
        <v/>
      </c>
      <c r="F951" s="76"/>
      <c r="G951" s="94"/>
      <c r="H951" s="97"/>
      <c r="I951" s="77">
        <f t="shared" si="29"/>
        <v>0</v>
      </c>
      <c r="J951" s="78" t="str">
        <f>IFERROR(IF(E951="","",VLOOKUP(D951,Saldo!$P$8:$Q$1009,2,FALSE)),"")</f>
        <v/>
      </c>
      <c r="K951" s="76"/>
      <c r="L951" s="74" t="str">
        <f t="shared" si="28"/>
        <v/>
      </c>
    </row>
    <row r="952" spans="1:12" ht="18.95" customHeight="1" x14ac:dyDescent="0.25">
      <c r="A952" s="52"/>
      <c r="C952" s="185"/>
      <c r="D952" s="76"/>
      <c r="E952" s="76" t="str">
        <f>IF(D952="","",IFERROR(VLOOKUP(D952,Cadastro!$C$9:$D$1009,2,FALSE),"NOT FOUND"))</f>
        <v/>
      </c>
      <c r="F952" s="76"/>
      <c r="G952" s="94"/>
      <c r="H952" s="97"/>
      <c r="I952" s="77">
        <f t="shared" si="29"/>
        <v>0</v>
      </c>
      <c r="J952" s="78" t="str">
        <f>IFERROR(IF(E952="","",VLOOKUP(D952,Saldo!$P$8:$Q$1009,2,FALSE)),"")</f>
        <v/>
      </c>
      <c r="K952" s="76"/>
      <c r="L952" s="74" t="str">
        <f t="shared" si="28"/>
        <v/>
      </c>
    </row>
    <row r="953" spans="1:12" ht="18.95" customHeight="1" x14ac:dyDescent="0.25">
      <c r="A953" s="52"/>
      <c r="C953" s="185"/>
      <c r="D953" s="76"/>
      <c r="E953" s="76" t="str">
        <f>IF(D953="","",IFERROR(VLOOKUP(D953,Cadastro!$C$9:$D$1009,2,FALSE),"NOT FOUND"))</f>
        <v/>
      </c>
      <c r="F953" s="76"/>
      <c r="G953" s="94"/>
      <c r="H953" s="97"/>
      <c r="I953" s="77">
        <f t="shared" si="29"/>
        <v>0</v>
      </c>
      <c r="J953" s="78" t="str">
        <f>IFERROR(IF(E953="","",VLOOKUP(D953,Saldo!$P$8:$Q$1009,2,FALSE)),"")</f>
        <v/>
      </c>
      <c r="K953" s="76"/>
      <c r="L953" s="74" t="str">
        <f t="shared" si="28"/>
        <v/>
      </c>
    </row>
    <row r="954" spans="1:12" ht="18.95" customHeight="1" x14ac:dyDescent="0.25">
      <c r="A954" s="52"/>
      <c r="C954" s="185"/>
      <c r="D954" s="76"/>
      <c r="E954" s="76" t="str">
        <f>IF(D954="","",IFERROR(VLOOKUP(D954,Cadastro!$C$9:$D$1009,2,FALSE),"NOT FOUND"))</f>
        <v/>
      </c>
      <c r="F954" s="76"/>
      <c r="G954" s="94"/>
      <c r="H954" s="97"/>
      <c r="I954" s="77">
        <f t="shared" si="29"/>
        <v>0</v>
      </c>
      <c r="J954" s="78" t="str">
        <f>IFERROR(IF(E954="","",VLOOKUP(D954,Saldo!$P$8:$Q$1009,2,FALSE)),"")</f>
        <v/>
      </c>
      <c r="K954" s="76"/>
      <c r="L954" s="74" t="str">
        <f t="shared" si="28"/>
        <v/>
      </c>
    </row>
    <row r="955" spans="1:12" ht="18.95" customHeight="1" x14ac:dyDescent="0.25">
      <c r="A955" s="52"/>
      <c r="C955" s="185"/>
      <c r="D955" s="76"/>
      <c r="E955" s="76" t="str">
        <f>IF(D955="","",IFERROR(VLOOKUP(D955,Cadastro!$C$9:$D$1009,2,FALSE),"NOT FOUND"))</f>
        <v/>
      </c>
      <c r="F955" s="76"/>
      <c r="G955" s="94"/>
      <c r="H955" s="97"/>
      <c r="I955" s="77">
        <f t="shared" si="29"/>
        <v>0</v>
      </c>
      <c r="J955" s="78" t="str">
        <f>IFERROR(IF(E955="","",VLOOKUP(D955,Saldo!$P$8:$Q$1009,2,FALSE)),"")</f>
        <v/>
      </c>
      <c r="K955" s="76"/>
      <c r="L955" s="74" t="str">
        <f t="shared" si="28"/>
        <v/>
      </c>
    </row>
    <row r="956" spans="1:12" ht="18.95" customHeight="1" x14ac:dyDescent="0.25">
      <c r="A956" s="52"/>
      <c r="C956" s="185"/>
      <c r="D956" s="76"/>
      <c r="E956" s="76" t="str">
        <f>IF(D956="","",IFERROR(VLOOKUP(D956,Cadastro!$C$9:$D$1009,2,FALSE),"NOT FOUND"))</f>
        <v/>
      </c>
      <c r="F956" s="76"/>
      <c r="G956" s="94"/>
      <c r="H956" s="97"/>
      <c r="I956" s="77">
        <f t="shared" si="29"/>
        <v>0</v>
      </c>
      <c r="J956" s="78" t="str">
        <f>IFERROR(IF(E956="","",VLOOKUP(D956,Saldo!$P$8:$Q$1009,2,FALSE)),"")</f>
        <v/>
      </c>
      <c r="K956" s="76"/>
      <c r="L956" s="74" t="str">
        <f t="shared" si="28"/>
        <v/>
      </c>
    </row>
    <row r="957" spans="1:12" ht="18.95" customHeight="1" x14ac:dyDescent="0.25">
      <c r="A957" s="52"/>
      <c r="C957" s="185"/>
      <c r="D957" s="76"/>
      <c r="E957" s="76" t="str">
        <f>IF(D957="","",IFERROR(VLOOKUP(D957,Cadastro!$C$9:$D$1009,2,FALSE),"NOT FOUND"))</f>
        <v/>
      </c>
      <c r="F957" s="76"/>
      <c r="G957" s="94"/>
      <c r="H957" s="97"/>
      <c r="I957" s="77">
        <f t="shared" si="29"/>
        <v>0</v>
      </c>
      <c r="J957" s="78" t="str">
        <f>IFERROR(IF(E957="","",VLOOKUP(D957,Saldo!$P$8:$Q$1009,2,FALSE)),"")</f>
        <v/>
      </c>
      <c r="K957" s="76"/>
      <c r="L957" s="74" t="str">
        <f t="shared" si="28"/>
        <v/>
      </c>
    </row>
    <row r="958" spans="1:12" ht="18.95" customHeight="1" x14ac:dyDescent="0.25">
      <c r="A958" s="52"/>
      <c r="C958" s="185"/>
      <c r="D958" s="76"/>
      <c r="E958" s="76" t="str">
        <f>IF(D958="","",IFERROR(VLOOKUP(D958,Cadastro!$C$9:$D$1009,2,FALSE),"NOT FOUND"))</f>
        <v/>
      </c>
      <c r="F958" s="76"/>
      <c r="G958" s="94"/>
      <c r="H958" s="97"/>
      <c r="I958" s="77">
        <f t="shared" si="29"/>
        <v>0</v>
      </c>
      <c r="J958" s="78" t="str">
        <f>IFERROR(IF(E958="","",VLOOKUP(D958,Saldo!$P$8:$Q$1009,2,FALSE)),"")</f>
        <v/>
      </c>
      <c r="K958" s="76"/>
      <c r="L958" s="74" t="str">
        <f t="shared" si="28"/>
        <v/>
      </c>
    </row>
    <row r="959" spans="1:12" ht="18.95" customHeight="1" x14ac:dyDescent="0.25">
      <c r="A959" s="52"/>
      <c r="C959" s="185"/>
      <c r="D959" s="76"/>
      <c r="E959" s="76" t="str">
        <f>IF(D959="","",IFERROR(VLOOKUP(D959,Cadastro!$C$9:$D$1009,2,FALSE),"NOT FOUND"))</f>
        <v/>
      </c>
      <c r="F959" s="76"/>
      <c r="G959" s="94"/>
      <c r="H959" s="97"/>
      <c r="I959" s="77">
        <f t="shared" si="29"/>
        <v>0</v>
      </c>
      <c r="J959" s="78" t="str">
        <f>IFERROR(IF(E959="","",VLOOKUP(D959,Saldo!$P$8:$Q$1009,2,FALSE)),"")</f>
        <v/>
      </c>
      <c r="K959" s="76"/>
      <c r="L959" s="74" t="str">
        <f t="shared" si="28"/>
        <v/>
      </c>
    </row>
    <row r="960" spans="1:12" ht="18.95" customHeight="1" x14ac:dyDescent="0.25">
      <c r="A960" s="52"/>
      <c r="C960" s="185"/>
      <c r="D960" s="76"/>
      <c r="E960" s="76" t="str">
        <f>IF(D960="","",IFERROR(VLOOKUP(D960,Cadastro!$C$9:$D$1009,2,FALSE),"NOT FOUND"))</f>
        <v/>
      </c>
      <c r="F960" s="76"/>
      <c r="G960" s="94"/>
      <c r="H960" s="97"/>
      <c r="I960" s="77">
        <f t="shared" si="29"/>
        <v>0</v>
      </c>
      <c r="J960" s="78" t="str">
        <f>IFERROR(IF(E960="","",VLOOKUP(D960,Saldo!$P$8:$Q$1009,2,FALSE)),"")</f>
        <v/>
      </c>
      <c r="K960" s="76"/>
      <c r="L960" s="74" t="str">
        <f t="shared" si="28"/>
        <v/>
      </c>
    </row>
    <row r="961" spans="1:12" ht="18.95" customHeight="1" x14ac:dyDescent="0.25">
      <c r="A961" s="52"/>
      <c r="C961" s="185"/>
      <c r="D961" s="76"/>
      <c r="E961" s="76" t="str">
        <f>IF(D961="","",IFERROR(VLOOKUP(D961,Cadastro!$C$9:$D$1009,2,FALSE),"NOT FOUND"))</f>
        <v/>
      </c>
      <c r="F961" s="76"/>
      <c r="G961" s="94"/>
      <c r="H961" s="97"/>
      <c r="I961" s="77">
        <f t="shared" si="29"/>
        <v>0</v>
      </c>
      <c r="J961" s="78" t="str">
        <f>IFERROR(IF(E961="","",VLOOKUP(D961,Saldo!$P$8:$Q$1009,2,FALSE)),"")</f>
        <v/>
      </c>
      <c r="K961" s="76"/>
      <c r="L961" s="74" t="str">
        <f t="shared" si="28"/>
        <v/>
      </c>
    </row>
    <row r="962" spans="1:12" ht="18.95" customHeight="1" x14ac:dyDescent="0.25">
      <c r="A962" s="52"/>
      <c r="C962" s="185"/>
      <c r="D962" s="76"/>
      <c r="E962" s="76" t="str">
        <f>IF(D962="","",IFERROR(VLOOKUP(D962,Cadastro!$C$9:$D$1009,2,FALSE),"NOT FOUND"))</f>
        <v/>
      </c>
      <c r="F962" s="76"/>
      <c r="G962" s="94"/>
      <c r="H962" s="97"/>
      <c r="I962" s="77">
        <f t="shared" si="29"/>
        <v>0</v>
      </c>
      <c r="J962" s="78" t="str">
        <f>IFERROR(IF(E962="","",VLOOKUP(D962,Saldo!$P$8:$Q$1009,2,FALSE)),"")</f>
        <v/>
      </c>
      <c r="K962" s="76"/>
      <c r="L962" s="74" t="str">
        <f t="shared" si="28"/>
        <v/>
      </c>
    </row>
    <row r="963" spans="1:12" ht="18.95" customHeight="1" x14ac:dyDescent="0.25">
      <c r="A963" s="52"/>
      <c r="C963" s="185"/>
      <c r="D963" s="76"/>
      <c r="E963" s="76" t="str">
        <f>IF(D963="","",IFERROR(VLOOKUP(D963,Cadastro!$C$9:$D$1009,2,FALSE),"NOT FOUND"))</f>
        <v/>
      </c>
      <c r="F963" s="76"/>
      <c r="G963" s="94"/>
      <c r="H963" s="97"/>
      <c r="I963" s="77">
        <f t="shared" si="29"/>
        <v>0</v>
      </c>
      <c r="J963" s="78" t="str">
        <f>IFERROR(IF(E963="","",VLOOKUP(D963,Saldo!$P$8:$Q$1009,2,FALSE)),"")</f>
        <v/>
      </c>
      <c r="K963" s="76"/>
      <c r="L963" s="74" t="str">
        <f t="shared" si="28"/>
        <v/>
      </c>
    </row>
    <row r="964" spans="1:12" ht="18.95" customHeight="1" x14ac:dyDescent="0.25">
      <c r="A964" s="52"/>
      <c r="C964" s="185"/>
      <c r="D964" s="76"/>
      <c r="E964" s="76" t="str">
        <f>IF(D964="","",IFERROR(VLOOKUP(D964,Cadastro!$C$9:$D$1009,2,FALSE),"NOT FOUND"))</f>
        <v/>
      </c>
      <c r="F964" s="76"/>
      <c r="G964" s="94"/>
      <c r="H964" s="97"/>
      <c r="I964" s="77">
        <f t="shared" si="29"/>
        <v>0</v>
      </c>
      <c r="J964" s="78" t="str">
        <f>IFERROR(IF(E964="","",VLOOKUP(D964,Saldo!$P$8:$Q$1009,2,FALSE)),"")</f>
        <v/>
      </c>
      <c r="K964" s="76"/>
      <c r="L964" s="74" t="str">
        <f t="shared" si="28"/>
        <v/>
      </c>
    </row>
    <row r="965" spans="1:12" ht="18.95" customHeight="1" x14ac:dyDescent="0.25">
      <c r="A965" s="52"/>
      <c r="C965" s="185"/>
      <c r="D965" s="76"/>
      <c r="E965" s="76" t="str">
        <f>IF(D965="","",IFERROR(VLOOKUP(D965,Cadastro!$C$9:$D$1009,2,FALSE),"NOT FOUND"))</f>
        <v/>
      </c>
      <c r="F965" s="76"/>
      <c r="G965" s="94"/>
      <c r="H965" s="97"/>
      <c r="I965" s="77">
        <f t="shared" si="29"/>
        <v>0</v>
      </c>
      <c r="J965" s="78" t="str">
        <f>IFERROR(IF(E965="","",VLOOKUP(D965,Saldo!$P$8:$Q$1009,2,FALSE)),"")</f>
        <v/>
      </c>
      <c r="K965" s="76"/>
      <c r="L965" s="74" t="str">
        <f t="shared" si="28"/>
        <v/>
      </c>
    </row>
    <row r="966" spans="1:12" ht="18.95" customHeight="1" x14ac:dyDescent="0.25">
      <c r="A966" s="52"/>
      <c r="C966" s="185"/>
      <c r="D966" s="76"/>
      <c r="E966" s="76" t="str">
        <f>IF(D966="","",IFERROR(VLOOKUP(D966,Cadastro!$C$9:$D$1009,2,FALSE),"NOT FOUND"))</f>
        <v/>
      </c>
      <c r="F966" s="76"/>
      <c r="G966" s="94"/>
      <c r="H966" s="97"/>
      <c r="I966" s="77">
        <f t="shared" si="29"/>
        <v>0</v>
      </c>
      <c r="J966" s="78" t="str">
        <f>IFERROR(IF(E966="","",VLOOKUP(D966,Saldo!$P$8:$Q$1009,2,FALSE)),"")</f>
        <v/>
      </c>
      <c r="K966" s="76"/>
      <c r="L966" s="74" t="str">
        <f t="shared" si="28"/>
        <v/>
      </c>
    </row>
    <row r="967" spans="1:12" ht="18.95" customHeight="1" x14ac:dyDescent="0.25">
      <c r="A967" s="52"/>
      <c r="C967" s="185"/>
      <c r="D967" s="76"/>
      <c r="E967" s="76" t="str">
        <f>IF(D967="","",IFERROR(VLOOKUP(D967,Cadastro!$C$9:$D$1009,2,FALSE),"NOT FOUND"))</f>
        <v/>
      </c>
      <c r="F967" s="76"/>
      <c r="G967" s="94"/>
      <c r="H967" s="97"/>
      <c r="I967" s="77">
        <f t="shared" si="29"/>
        <v>0</v>
      </c>
      <c r="J967" s="78" t="str">
        <f>IFERROR(IF(E967="","",VLOOKUP(D967,Saldo!$P$8:$Q$1009,2,FALSE)),"")</f>
        <v/>
      </c>
      <c r="K967" s="76"/>
      <c r="L967" s="74" t="str">
        <f t="shared" si="28"/>
        <v/>
      </c>
    </row>
    <row r="968" spans="1:12" ht="18.95" customHeight="1" x14ac:dyDescent="0.25">
      <c r="A968" s="52"/>
      <c r="C968" s="185"/>
      <c r="D968" s="76"/>
      <c r="E968" s="76" t="str">
        <f>IF(D968="","",IFERROR(VLOOKUP(D968,Cadastro!$C$9:$D$1009,2,FALSE),"NOT FOUND"))</f>
        <v/>
      </c>
      <c r="F968" s="76"/>
      <c r="G968" s="94"/>
      <c r="H968" s="97"/>
      <c r="I968" s="77">
        <f t="shared" si="29"/>
        <v>0</v>
      </c>
      <c r="J968" s="78" t="str">
        <f>IFERROR(IF(E968="","",VLOOKUP(D968,Saldo!$P$8:$Q$1009,2,FALSE)),"")</f>
        <v/>
      </c>
      <c r="K968" s="76"/>
      <c r="L968" s="74" t="str">
        <f t="shared" si="28"/>
        <v/>
      </c>
    </row>
    <row r="969" spans="1:12" ht="18.95" customHeight="1" x14ac:dyDescent="0.25">
      <c r="A969" s="52"/>
      <c r="C969" s="185"/>
      <c r="D969" s="76"/>
      <c r="E969" s="76" t="str">
        <f>IF(D969="","",IFERROR(VLOOKUP(D969,Cadastro!$C$9:$D$1009,2,FALSE),"NOT FOUND"))</f>
        <v/>
      </c>
      <c r="F969" s="76"/>
      <c r="G969" s="94"/>
      <c r="H969" s="97"/>
      <c r="I969" s="77">
        <f t="shared" si="29"/>
        <v>0</v>
      </c>
      <c r="J969" s="78" t="str">
        <f>IFERROR(IF(E969="","",VLOOKUP(D969,Saldo!$P$8:$Q$1009,2,FALSE)),"")</f>
        <v/>
      </c>
      <c r="K969" s="76"/>
      <c r="L969" s="74" t="str">
        <f t="shared" ref="L969:L1032" si="30">IF(C969="","",MONTH(C969))</f>
        <v/>
      </c>
    </row>
    <row r="970" spans="1:12" ht="18.95" customHeight="1" x14ac:dyDescent="0.25">
      <c r="A970" s="52"/>
      <c r="C970" s="185"/>
      <c r="D970" s="76"/>
      <c r="E970" s="76" t="str">
        <f>IF(D970="","",IFERROR(VLOOKUP(D970,Cadastro!$C$9:$D$1009,2,FALSE),"NOT FOUND"))</f>
        <v/>
      </c>
      <c r="F970" s="76"/>
      <c r="G970" s="94"/>
      <c r="H970" s="97"/>
      <c r="I970" s="77">
        <f t="shared" ref="I970:I1033" si="31">IFERROR(G970*H970,"Check if QTY and Value are both valid")</f>
        <v>0</v>
      </c>
      <c r="J970" s="78" t="str">
        <f>IFERROR(IF(E970="","",VLOOKUP(D970,Saldo!$P$8:$Q$1009,2,FALSE)),"")</f>
        <v/>
      </c>
      <c r="K970" s="76"/>
      <c r="L970" s="74" t="str">
        <f t="shared" si="30"/>
        <v/>
      </c>
    </row>
    <row r="971" spans="1:12" ht="18.95" customHeight="1" x14ac:dyDescent="0.25">
      <c r="A971" s="52"/>
      <c r="C971" s="185"/>
      <c r="D971" s="76"/>
      <c r="E971" s="76" t="str">
        <f>IF(D971="","",IFERROR(VLOOKUP(D971,Cadastro!$C$9:$D$1009,2,FALSE),"NOT FOUND"))</f>
        <v/>
      </c>
      <c r="F971" s="76"/>
      <c r="G971" s="94"/>
      <c r="H971" s="97"/>
      <c r="I971" s="77">
        <f t="shared" si="31"/>
        <v>0</v>
      </c>
      <c r="J971" s="78" t="str">
        <f>IFERROR(IF(E971="","",VLOOKUP(D971,Saldo!$P$8:$Q$1009,2,FALSE)),"")</f>
        <v/>
      </c>
      <c r="K971" s="76"/>
      <c r="L971" s="74" t="str">
        <f t="shared" si="30"/>
        <v/>
      </c>
    </row>
    <row r="972" spans="1:12" ht="18.95" customHeight="1" x14ac:dyDescent="0.25">
      <c r="A972" s="52"/>
      <c r="C972" s="185"/>
      <c r="D972" s="76"/>
      <c r="E972" s="76" t="str">
        <f>IF(D972="","",IFERROR(VLOOKUP(D972,Cadastro!$C$9:$D$1009,2,FALSE),"NOT FOUND"))</f>
        <v/>
      </c>
      <c r="F972" s="76"/>
      <c r="G972" s="94"/>
      <c r="H972" s="97"/>
      <c r="I972" s="77">
        <f t="shared" si="31"/>
        <v>0</v>
      </c>
      <c r="J972" s="78" t="str">
        <f>IFERROR(IF(E972="","",VLOOKUP(D972,Saldo!$P$8:$Q$1009,2,FALSE)),"")</f>
        <v/>
      </c>
      <c r="K972" s="76"/>
      <c r="L972" s="74" t="str">
        <f t="shared" si="30"/>
        <v/>
      </c>
    </row>
    <row r="973" spans="1:12" ht="18.95" customHeight="1" x14ac:dyDescent="0.25">
      <c r="A973" s="52"/>
      <c r="C973" s="185"/>
      <c r="D973" s="76"/>
      <c r="E973" s="76" t="str">
        <f>IF(D973="","",IFERROR(VLOOKUP(D973,Cadastro!$C$9:$D$1009,2,FALSE),"NOT FOUND"))</f>
        <v/>
      </c>
      <c r="F973" s="76"/>
      <c r="G973" s="94"/>
      <c r="H973" s="97"/>
      <c r="I973" s="77">
        <f t="shared" si="31"/>
        <v>0</v>
      </c>
      <c r="J973" s="78" t="str">
        <f>IFERROR(IF(E973="","",VLOOKUP(D973,Saldo!$P$8:$Q$1009,2,FALSE)),"")</f>
        <v/>
      </c>
      <c r="K973" s="76"/>
      <c r="L973" s="74" t="str">
        <f t="shared" si="30"/>
        <v/>
      </c>
    </row>
    <row r="974" spans="1:12" ht="18.95" customHeight="1" x14ac:dyDescent="0.25">
      <c r="A974" s="52"/>
      <c r="C974" s="185"/>
      <c r="D974" s="76"/>
      <c r="E974" s="76" t="str">
        <f>IF(D974="","",IFERROR(VLOOKUP(D974,Cadastro!$C$9:$D$1009,2,FALSE),"NOT FOUND"))</f>
        <v/>
      </c>
      <c r="F974" s="76"/>
      <c r="G974" s="94"/>
      <c r="H974" s="97"/>
      <c r="I974" s="77">
        <f t="shared" si="31"/>
        <v>0</v>
      </c>
      <c r="J974" s="78" t="str">
        <f>IFERROR(IF(E974="","",VLOOKUP(D974,Saldo!$P$8:$Q$1009,2,FALSE)),"")</f>
        <v/>
      </c>
      <c r="K974" s="76"/>
      <c r="L974" s="74" t="str">
        <f t="shared" si="30"/>
        <v/>
      </c>
    </row>
    <row r="975" spans="1:12" ht="18.95" customHeight="1" x14ac:dyDescent="0.25">
      <c r="A975" s="52"/>
      <c r="C975" s="185"/>
      <c r="D975" s="76"/>
      <c r="E975" s="76" t="str">
        <f>IF(D975="","",IFERROR(VLOOKUP(D975,Cadastro!$C$9:$D$1009,2,FALSE),"NOT FOUND"))</f>
        <v/>
      </c>
      <c r="F975" s="76"/>
      <c r="G975" s="94"/>
      <c r="H975" s="97"/>
      <c r="I975" s="77">
        <f t="shared" si="31"/>
        <v>0</v>
      </c>
      <c r="J975" s="78" t="str">
        <f>IFERROR(IF(E975="","",VLOOKUP(D975,Saldo!$P$8:$Q$1009,2,FALSE)),"")</f>
        <v/>
      </c>
      <c r="K975" s="76"/>
      <c r="L975" s="74" t="str">
        <f t="shared" si="30"/>
        <v/>
      </c>
    </row>
    <row r="976" spans="1:12" ht="18.95" customHeight="1" x14ac:dyDescent="0.25">
      <c r="A976" s="52"/>
      <c r="C976" s="185"/>
      <c r="D976" s="76"/>
      <c r="E976" s="76" t="str">
        <f>IF(D976="","",IFERROR(VLOOKUP(D976,Cadastro!$C$9:$D$1009,2,FALSE),"NOT FOUND"))</f>
        <v/>
      </c>
      <c r="F976" s="76"/>
      <c r="G976" s="94"/>
      <c r="H976" s="97"/>
      <c r="I976" s="77">
        <f t="shared" si="31"/>
        <v>0</v>
      </c>
      <c r="J976" s="78" t="str">
        <f>IFERROR(IF(E976="","",VLOOKUP(D976,Saldo!$P$8:$Q$1009,2,FALSE)),"")</f>
        <v/>
      </c>
      <c r="K976" s="76"/>
      <c r="L976" s="74" t="str">
        <f t="shared" si="30"/>
        <v/>
      </c>
    </row>
    <row r="977" spans="1:12" ht="18.95" customHeight="1" x14ac:dyDescent="0.25">
      <c r="A977" s="52"/>
      <c r="C977" s="185"/>
      <c r="D977" s="76"/>
      <c r="E977" s="76" t="str">
        <f>IF(D977="","",IFERROR(VLOOKUP(D977,Cadastro!$C$9:$D$1009,2,FALSE),"NOT FOUND"))</f>
        <v/>
      </c>
      <c r="F977" s="76"/>
      <c r="G977" s="94"/>
      <c r="H977" s="97"/>
      <c r="I977" s="77">
        <f t="shared" si="31"/>
        <v>0</v>
      </c>
      <c r="J977" s="78" t="str">
        <f>IFERROR(IF(E977="","",VLOOKUP(D977,Saldo!$P$8:$Q$1009,2,FALSE)),"")</f>
        <v/>
      </c>
      <c r="K977" s="76"/>
      <c r="L977" s="74" t="str">
        <f t="shared" si="30"/>
        <v/>
      </c>
    </row>
    <row r="978" spans="1:12" ht="18.95" customHeight="1" x14ac:dyDescent="0.25">
      <c r="A978" s="52"/>
      <c r="C978" s="185"/>
      <c r="D978" s="76"/>
      <c r="E978" s="76" t="str">
        <f>IF(D978="","",IFERROR(VLOOKUP(D978,Cadastro!$C$9:$D$1009,2,FALSE),"NOT FOUND"))</f>
        <v/>
      </c>
      <c r="F978" s="76"/>
      <c r="G978" s="94"/>
      <c r="H978" s="97"/>
      <c r="I978" s="77">
        <f t="shared" si="31"/>
        <v>0</v>
      </c>
      <c r="J978" s="78" t="str">
        <f>IFERROR(IF(E978="","",VLOOKUP(D978,Saldo!$P$8:$Q$1009,2,FALSE)),"")</f>
        <v/>
      </c>
      <c r="K978" s="76"/>
      <c r="L978" s="74" t="str">
        <f t="shared" si="30"/>
        <v/>
      </c>
    </row>
    <row r="979" spans="1:12" ht="18.95" customHeight="1" x14ac:dyDescent="0.25">
      <c r="A979" s="52"/>
      <c r="C979" s="185"/>
      <c r="D979" s="76"/>
      <c r="E979" s="76" t="str">
        <f>IF(D979="","",IFERROR(VLOOKUP(D979,Cadastro!$C$9:$D$1009,2,FALSE),"NOT FOUND"))</f>
        <v/>
      </c>
      <c r="F979" s="76"/>
      <c r="G979" s="94"/>
      <c r="H979" s="97"/>
      <c r="I979" s="77">
        <f t="shared" si="31"/>
        <v>0</v>
      </c>
      <c r="J979" s="78" t="str">
        <f>IFERROR(IF(E979="","",VLOOKUP(D979,Saldo!$P$8:$Q$1009,2,FALSE)),"")</f>
        <v/>
      </c>
      <c r="K979" s="76"/>
      <c r="L979" s="74" t="str">
        <f t="shared" si="30"/>
        <v/>
      </c>
    </row>
    <row r="980" spans="1:12" ht="18.95" customHeight="1" x14ac:dyDescent="0.25">
      <c r="A980" s="52"/>
      <c r="C980" s="185"/>
      <c r="D980" s="76"/>
      <c r="E980" s="76" t="str">
        <f>IF(D980="","",IFERROR(VLOOKUP(D980,Cadastro!$C$9:$D$1009,2,FALSE),"NOT FOUND"))</f>
        <v/>
      </c>
      <c r="F980" s="76"/>
      <c r="G980" s="94"/>
      <c r="H980" s="97"/>
      <c r="I980" s="77">
        <f t="shared" si="31"/>
        <v>0</v>
      </c>
      <c r="J980" s="78" t="str">
        <f>IFERROR(IF(E980="","",VLOOKUP(D980,Saldo!$P$8:$Q$1009,2,FALSE)),"")</f>
        <v/>
      </c>
      <c r="K980" s="76"/>
      <c r="L980" s="74" t="str">
        <f t="shared" si="30"/>
        <v/>
      </c>
    </row>
    <row r="981" spans="1:12" ht="18.95" customHeight="1" x14ac:dyDescent="0.25">
      <c r="A981" s="52"/>
      <c r="C981" s="185"/>
      <c r="D981" s="76"/>
      <c r="E981" s="76" t="str">
        <f>IF(D981="","",IFERROR(VLOOKUP(D981,Cadastro!$C$9:$D$1009,2,FALSE),"NOT FOUND"))</f>
        <v/>
      </c>
      <c r="F981" s="76"/>
      <c r="G981" s="94"/>
      <c r="H981" s="97"/>
      <c r="I981" s="77">
        <f t="shared" si="31"/>
        <v>0</v>
      </c>
      <c r="J981" s="78" t="str">
        <f>IFERROR(IF(E981="","",VLOOKUP(D981,Saldo!$P$8:$Q$1009,2,FALSE)),"")</f>
        <v/>
      </c>
      <c r="K981" s="76"/>
      <c r="L981" s="74" t="str">
        <f t="shared" si="30"/>
        <v/>
      </c>
    </row>
    <row r="982" spans="1:12" ht="18.95" customHeight="1" x14ac:dyDescent="0.25">
      <c r="A982" s="52"/>
      <c r="C982" s="185"/>
      <c r="D982" s="76"/>
      <c r="E982" s="76" t="str">
        <f>IF(D982="","",IFERROR(VLOOKUP(D982,Cadastro!$C$9:$D$1009,2,FALSE),"NOT FOUND"))</f>
        <v/>
      </c>
      <c r="F982" s="76"/>
      <c r="G982" s="94"/>
      <c r="H982" s="97"/>
      <c r="I982" s="77">
        <f t="shared" si="31"/>
        <v>0</v>
      </c>
      <c r="J982" s="78" t="str">
        <f>IFERROR(IF(E982="","",VLOOKUP(D982,Saldo!$P$8:$Q$1009,2,FALSE)),"")</f>
        <v/>
      </c>
      <c r="K982" s="76"/>
      <c r="L982" s="74" t="str">
        <f t="shared" si="30"/>
        <v/>
      </c>
    </row>
    <row r="983" spans="1:12" ht="18.95" customHeight="1" x14ac:dyDescent="0.25">
      <c r="A983" s="52"/>
      <c r="C983" s="185"/>
      <c r="D983" s="76"/>
      <c r="E983" s="76" t="str">
        <f>IF(D983="","",IFERROR(VLOOKUP(D983,Cadastro!$C$9:$D$1009,2,FALSE),"NOT FOUND"))</f>
        <v/>
      </c>
      <c r="F983" s="76"/>
      <c r="G983" s="94"/>
      <c r="H983" s="97"/>
      <c r="I983" s="77">
        <f t="shared" si="31"/>
        <v>0</v>
      </c>
      <c r="J983" s="78" t="str">
        <f>IFERROR(IF(E983="","",VLOOKUP(D983,Saldo!$P$8:$Q$1009,2,FALSE)),"")</f>
        <v/>
      </c>
      <c r="K983" s="76"/>
      <c r="L983" s="74" t="str">
        <f t="shared" si="30"/>
        <v/>
      </c>
    </row>
    <row r="984" spans="1:12" ht="18.95" customHeight="1" x14ac:dyDescent="0.25">
      <c r="A984" s="52"/>
      <c r="C984" s="185"/>
      <c r="D984" s="76"/>
      <c r="E984" s="76" t="str">
        <f>IF(D984="","",IFERROR(VLOOKUP(D984,Cadastro!$C$9:$D$1009,2,FALSE),"NOT FOUND"))</f>
        <v/>
      </c>
      <c r="F984" s="76"/>
      <c r="G984" s="94"/>
      <c r="H984" s="97"/>
      <c r="I984" s="77">
        <f t="shared" si="31"/>
        <v>0</v>
      </c>
      <c r="J984" s="78" t="str">
        <f>IFERROR(IF(E984="","",VLOOKUP(D984,Saldo!$P$8:$Q$1009,2,FALSE)),"")</f>
        <v/>
      </c>
      <c r="K984" s="76"/>
      <c r="L984" s="74" t="str">
        <f t="shared" si="30"/>
        <v/>
      </c>
    </row>
    <row r="985" spans="1:12" ht="18.95" customHeight="1" x14ac:dyDescent="0.25">
      <c r="A985" s="52"/>
      <c r="C985" s="185"/>
      <c r="D985" s="76"/>
      <c r="E985" s="76" t="str">
        <f>IF(D985="","",IFERROR(VLOOKUP(D985,Cadastro!$C$9:$D$1009,2,FALSE),"NOT FOUND"))</f>
        <v/>
      </c>
      <c r="F985" s="76"/>
      <c r="G985" s="94"/>
      <c r="H985" s="97"/>
      <c r="I985" s="77">
        <f t="shared" si="31"/>
        <v>0</v>
      </c>
      <c r="J985" s="78" t="str">
        <f>IFERROR(IF(E985="","",VLOOKUP(D985,Saldo!$P$8:$Q$1009,2,FALSE)),"")</f>
        <v/>
      </c>
      <c r="K985" s="76"/>
      <c r="L985" s="74" t="str">
        <f t="shared" si="30"/>
        <v/>
      </c>
    </row>
    <row r="986" spans="1:12" ht="18.95" customHeight="1" x14ac:dyDescent="0.25">
      <c r="A986" s="52"/>
      <c r="C986" s="185"/>
      <c r="D986" s="76"/>
      <c r="E986" s="76" t="str">
        <f>IF(D986="","",IFERROR(VLOOKUP(D986,Cadastro!$C$9:$D$1009,2,FALSE),"NOT FOUND"))</f>
        <v/>
      </c>
      <c r="F986" s="76"/>
      <c r="G986" s="94"/>
      <c r="H986" s="97"/>
      <c r="I986" s="77">
        <f t="shared" si="31"/>
        <v>0</v>
      </c>
      <c r="J986" s="78" t="str">
        <f>IFERROR(IF(E986="","",VLOOKUP(D986,Saldo!$P$8:$Q$1009,2,FALSE)),"")</f>
        <v/>
      </c>
      <c r="K986" s="76"/>
      <c r="L986" s="74" t="str">
        <f t="shared" si="30"/>
        <v/>
      </c>
    </row>
    <row r="987" spans="1:12" ht="18.95" customHeight="1" x14ac:dyDescent="0.25">
      <c r="A987" s="52"/>
      <c r="C987" s="185"/>
      <c r="D987" s="76"/>
      <c r="E987" s="76" t="str">
        <f>IF(D987="","",IFERROR(VLOOKUP(D987,Cadastro!$C$9:$D$1009,2,FALSE),"NOT FOUND"))</f>
        <v/>
      </c>
      <c r="F987" s="76"/>
      <c r="G987" s="94"/>
      <c r="H987" s="97"/>
      <c r="I987" s="77">
        <f t="shared" si="31"/>
        <v>0</v>
      </c>
      <c r="J987" s="78" t="str">
        <f>IFERROR(IF(E987="","",VLOOKUP(D987,Saldo!$P$8:$Q$1009,2,FALSE)),"")</f>
        <v/>
      </c>
      <c r="K987" s="76"/>
      <c r="L987" s="74" t="str">
        <f t="shared" si="30"/>
        <v/>
      </c>
    </row>
    <row r="988" spans="1:12" ht="18.95" customHeight="1" x14ac:dyDescent="0.25">
      <c r="A988" s="52"/>
      <c r="C988" s="185"/>
      <c r="D988" s="76"/>
      <c r="E988" s="76" t="str">
        <f>IF(D988="","",IFERROR(VLOOKUP(D988,Cadastro!$C$9:$D$1009,2,FALSE),"NOT FOUND"))</f>
        <v/>
      </c>
      <c r="F988" s="76"/>
      <c r="G988" s="94"/>
      <c r="H988" s="97"/>
      <c r="I988" s="77">
        <f t="shared" si="31"/>
        <v>0</v>
      </c>
      <c r="J988" s="78" t="str">
        <f>IFERROR(IF(E988="","",VLOOKUP(D988,Saldo!$P$8:$Q$1009,2,FALSE)),"")</f>
        <v/>
      </c>
      <c r="K988" s="76"/>
      <c r="L988" s="74" t="str">
        <f t="shared" si="30"/>
        <v/>
      </c>
    </row>
    <row r="989" spans="1:12" ht="18.95" customHeight="1" x14ac:dyDescent="0.25">
      <c r="A989" s="52"/>
      <c r="C989" s="185"/>
      <c r="D989" s="76"/>
      <c r="E989" s="76" t="str">
        <f>IF(D989="","",IFERROR(VLOOKUP(D989,Cadastro!$C$9:$D$1009,2,FALSE),"NOT FOUND"))</f>
        <v/>
      </c>
      <c r="F989" s="76"/>
      <c r="G989" s="94"/>
      <c r="H989" s="97"/>
      <c r="I989" s="77">
        <f t="shared" si="31"/>
        <v>0</v>
      </c>
      <c r="J989" s="78" t="str">
        <f>IFERROR(IF(E989="","",VLOOKUP(D989,Saldo!$P$8:$Q$1009,2,FALSE)),"")</f>
        <v/>
      </c>
      <c r="K989" s="76"/>
      <c r="L989" s="74" t="str">
        <f t="shared" si="30"/>
        <v/>
      </c>
    </row>
    <row r="990" spans="1:12" ht="18.95" customHeight="1" x14ac:dyDescent="0.25">
      <c r="A990" s="52"/>
      <c r="C990" s="185"/>
      <c r="D990" s="76"/>
      <c r="E990" s="76" t="str">
        <f>IF(D990="","",IFERROR(VLOOKUP(D990,Cadastro!$C$9:$D$1009,2,FALSE),"NOT FOUND"))</f>
        <v/>
      </c>
      <c r="F990" s="76"/>
      <c r="G990" s="94"/>
      <c r="H990" s="97"/>
      <c r="I990" s="77">
        <f t="shared" si="31"/>
        <v>0</v>
      </c>
      <c r="J990" s="78" t="str">
        <f>IFERROR(IF(E990="","",VLOOKUP(D990,Saldo!$P$8:$Q$1009,2,FALSE)),"")</f>
        <v/>
      </c>
      <c r="K990" s="76"/>
      <c r="L990" s="74" t="str">
        <f t="shared" si="30"/>
        <v/>
      </c>
    </row>
    <row r="991" spans="1:12" ht="18.95" customHeight="1" x14ac:dyDescent="0.25">
      <c r="A991" s="52"/>
      <c r="C991" s="185"/>
      <c r="D991" s="76"/>
      <c r="E991" s="76" t="str">
        <f>IF(D991="","",IFERROR(VLOOKUP(D991,Cadastro!$C$9:$D$1009,2,FALSE),"NOT FOUND"))</f>
        <v/>
      </c>
      <c r="F991" s="76"/>
      <c r="G991" s="94"/>
      <c r="H991" s="97"/>
      <c r="I991" s="77">
        <f t="shared" si="31"/>
        <v>0</v>
      </c>
      <c r="J991" s="78" t="str">
        <f>IFERROR(IF(E991="","",VLOOKUP(D991,Saldo!$P$8:$Q$1009,2,FALSE)),"")</f>
        <v/>
      </c>
      <c r="K991" s="76"/>
      <c r="L991" s="74" t="str">
        <f t="shared" si="30"/>
        <v/>
      </c>
    </row>
    <row r="992" spans="1:12" ht="18.95" customHeight="1" x14ac:dyDescent="0.25">
      <c r="A992" s="52"/>
      <c r="C992" s="185"/>
      <c r="D992" s="76"/>
      <c r="E992" s="76" t="str">
        <f>IF(D992="","",IFERROR(VLOOKUP(D992,Cadastro!$C$9:$D$1009,2,FALSE),"NOT FOUND"))</f>
        <v/>
      </c>
      <c r="F992" s="76"/>
      <c r="G992" s="94"/>
      <c r="H992" s="97"/>
      <c r="I992" s="77">
        <f t="shared" si="31"/>
        <v>0</v>
      </c>
      <c r="J992" s="78" t="str">
        <f>IFERROR(IF(E992="","",VLOOKUP(D992,Saldo!$P$8:$Q$1009,2,FALSE)),"")</f>
        <v/>
      </c>
      <c r="K992" s="76"/>
      <c r="L992" s="74" t="str">
        <f t="shared" si="30"/>
        <v/>
      </c>
    </row>
    <row r="993" spans="1:12" ht="18.95" customHeight="1" x14ac:dyDescent="0.25">
      <c r="A993" s="52"/>
      <c r="C993" s="185"/>
      <c r="D993" s="76"/>
      <c r="E993" s="76" t="str">
        <f>IF(D993="","",IFERROR(VLOOKUP(D993,Cadastro!$C$9:$D$1009,2,FALSE),"NOT FOUND"))</f>
        <v/>
      </c>
      <c r="F993" s="76"/>
      <c r="G993" s="94"/>
      <c r="H993" s="97"/>
      <c r="I993" s="77">
        <f t="shared" si="31"/>
        <v>0</v>
      </c>
      <c r="J993" s="78" t="str">
        <f>IFERROR(IF(E993="","",VLOOKUP(D993,Saldo!$P$8:$Q$1009,2,FALSE)),"")</f>
        <v/>
      </c>
      <c r="K993" s="76"/>
      <c r="L993" s="74" t="str">
        <f t="shared" si="30"/>
        <v/>
      </c>
    </row>
    <row r="994" spans="1:12" ht="18.95" customHeight="1" x14ac:dyDescent="0.25">
      <c r="A994" s="52"/>
      <c r="C994" s="185"/>
      <c r="D994" s="76"/>
      <c r="E994" s="76" t="str">
        <f>IF(D994="","",IFERROR(VLOOKUP(D994,Cadastro!$C$9:$D$1009,2,FALSE),"NOT FOUND"))</f>
        <v/>
      </c>
      <c r="F994" s="76"/>
      <c r="G994" s="94"/>
      <c r="H994" s="97"/>
      <c r="I994" s="77">
        <f t="shared" si="31"/>
        <v>0</v>
      </c>
      <c r="J994" s="78" t="str">
        <f>IFERROR(IF(E994="","",VLOOKUP(D994,Saldo!$P$8:$Q$1009,2,FALSE)),"")</f>
        <v/>
      </c>
      <c r="K994" s="76"/>
      <c r="L994" s="74" t="str">
        <f t="shared" si="30"/>
        <v/>
      </c>
    </row>
    <row r="995" spans="1:12" ht="18.95" customHeight="1" x14ac:dyDescent="0.25">
      <c r="A995" s="52"/>
      <c r="C995" s="185"/>
      <c r="D995" s="76"/>
      <c r="E995" s="76" t="str">
        <f>IF(D995="","",IFERROR(VLOOKUP(D995,Cadastro!$C$9:$D$1009,2,FALSE),"NOT FOUND"))</f>
        <v/>
      </c>
      <c r="F995" s="76"/>
      <c r="G995" s="94"/>
      <c r="H995" s="97"/>
      <c r="I995" s="77">
        <f t="shared" si="31"/>
        <v>0</v>
      </c>
      <c r="J995" s="78" t="str">
        <f>IFERROR(IF(E995="","",VLOOKUP(D995,Saldo!$P$8:$Q$1009,2,FALSE)),"")</f>
        <v/>
      </c>
      <c r="K995" s="76"/>
      <c r="L995" s="74" t="str">
        <f t="shared" si="30"/>
        <v/>
      </c>
    </row>
    <row r="996" spans="1:12" ht="18.95" customHeight="1" x14ac:dyDescent="0.25">
      <c r="A996" s="52"/>
      <c r="C996" s="185"/>
      <c r="D996" s="76"/>
      <c r="E996" s="76" t="str">
        <f>IF(D996="","",IFERROR(VLOOKUP(D996,Cadastro!$C$9:$D$1009,2,FALSE),"NOT FOUND"))</f>
        <v/>
      </c>
      <c r="F996" s="76"/>
      <c r="G996" s="94"/>
      <c r="H996" s="97"/>
      <c r="I996" s="77">
        <f t="shared" si="31"/>
        <v>0</v>
      </c>
      <c r="J996" s="78" t="str">
        <f>IFERROR(IF(E996="","",VLOOKUP(D996,Saldo!$P$8:$Q$1009,2,FALSE)),"")</f>
        <v/>
      </c>
      <c r="K996" s="76"/>
      <c r="L996" s="74" t="str">
        <f t="shared" si="30"/>
        <v/>
      </c>
    </row>
    <row r="997" spans="1:12" ht="18.95" customHeight="1" x14ac:dyDescent="0.25">
      <c r="A997" s="52"/>
      <c r="C997" s="185"/>
      <c r="D997" s="76"/>
      <c r="E997" s="76" t="str">
        <f>IF(D997="","",IFERROR(VLOOKUP(D997,Cadastro!$C$9:$D$1009,2,FALSE),"NOT FOUND"))</f>
        <v/>
      </c>
      <c r="F997" s="76"/>
      <c r="G997" s="94"/>
      <c r="H997" s="97"/>
      <c r="I997" s="77">
        <f t="shared" si="31"/>
        <v>0</v>
      </c>
      <c r="J997" s="78" t="str">
        <f>IFERROR(IF(E997="","",VLOOKUP(D997,Saldo!$P$8:$Q$1009,2,FALSE)),"")</f>
        <v/>
      </c>
      <c r="K997" s="76"/>
      <c r="L997" s="74" t="str">
        <f t="shared" si="30"/>
        <v/>
      </c>
    </row>
    <row r="998" spans="1:12" ht="18.95" customHeight="1" x14ac:dyDescent="0.25">
      <c r="A998" s="52"/>
      <c r="C998" s="185"/>
      <c r="D998" s="76"/>
      <c r="E998" s="76" t="str">
        <f>IF(D998="","",IFERROR(VLOOKUP(D998,Cadastro!$C$9:$D$1009,2,FALSE),"NOT FOUND"))</f>
        <v/>
      </c>
      <c r="F998" s="76"/>
      <c r="G998" s="94"/>
      <c r="H998" s="97"/>
      <c r="I998" s="77">
        <f t="shared" si="31"/>
        <v>0</v>
      </c>
      <c r="J998" s="78" t="str">
        <f>IFERROR(IF(E998="","",VLOOKUP(D998,Saldo!$P$8:$Q$1009,2,FALSE)),"")</f>
        <v/>
      </c>
      <c r="K998" s="76"/>
      <c r="L998" s="74" t="str">
        <f t="shared" si="30"/>
        <v/>
      </c>
    </row>
    <row r="999" spans="1:12" ht="18.95" customHeight="1" x14ac:dyDescent="0.25">
      <c r="A999" s="52"/>
      <c r="C999" s="185"/>
      <c r="D999" s="76"/>
      <c r="E999" s="76" t="str">
        <f>IF(D999="","",IFERROR(VLOOKUP(D999,Cadastro!$C$9:$D$1009,2,FALSE),"NOT FOUND"))</f>
        <v/>
      </c>
      <c r="F999" s="76"/>
      <c r="G999" s="94"/>
      <c r="H999" s="97"/>
      <c r="I999" s="77">
        <f t="shared" si="31"/>
        <v>0</v>
      </c>
      <c r="J999" s="78" t="str">
        <f>IFERROR(IF(E999="","",VLOOKUP(D999,Saldo!$P$8:$Q$1009,2,FALSE)),"")</f>
        <v/>
      </c>
      <c r="K999" s="76"/>
      <c r="L999" s="74" t="str">
        <f t="shared" si="30"/>
        <v/>
      </c>
    </row>
    <row r="1000" spans="1:12" ht="18.95" customHeight="1" x14ac:dyDescent="0.25">
      <c r="A1000" s="52"/>
      <c r="C1000" s="185"/>
      <c r="D1000" s="76"/>
      <c r="E1000" s="76" t="str">
        <f>IF(D1000="","",IFERROR(VLOOKUP(D1000,Cadastro!$C$9:$D$1009,2,FALSE),"NOT FOUND"))</f>
        <v/>
      </c>
      <c r="F1000" s="76"/>
      <c r="G1000" s="94"/>
      <c r="H1000" s="97"/>
      <c r="I1000" s="77">
        <f t="shared" si="31"/>
        <v>0</v>
      </c>
      <c r="J1000" s="78" t="str">
        <f>IFERROR(IF(E1000="","",VLOOKUP(D1000,Saldo!$P$8:$Q$1009,2,FALSE)),"")</f>
        <v/>
      </c>
      <c r="K1000" s="76"/>
      <c r="L1000" s="74" t="str">
        <f t="shared" si="30"/>
        <v/>
      </c>
    </row>
    <row r="1001" spans="1:12" ht="18.95" customHeight="1" x14ac:dyDescent="0.25">
      <c r="A1001" s="52"/>
      <c r="C1001" s="185"/>
      <c r="D1001" s="76"/>
      <c r="E1001" s="76" t="str">
        <f>IF(D1001="","",IFERROR(VLOOKUP(D1001,Cadastro!$C$9:$D$1009,2,FALSE),"NOT FOUND"))</f>
        <v/>
      </c>
      <c r="F1001" s="76"/>
      <c r="G1001" s="94"/>
      <c r="H1001" s="97"/>
      <c r="I1001" s="77">
        <f t="shared" si="31"/>
        <v>0</v>
      </c>
      <c r="J1001" s="78" t="str">
        <f>IFERROR(IF(E1001="","",VLOOKUP(D1001,Saldo!$P$8:$Q$1009,2,FALSE)),"")</f>
        <v/>
      </c>
      <c r="K1001" s="76"/>
      <c r="L1001" s="74" t="str">
        <f t="shared" si="30"/>
        <v/>
      </c>
    </row>
    <row r="1002" spans="1:12" ht="18.95" customHeight="1" x14ac:dyDescent="0.25">
      <c r="A1002" s="52"/>
      <c r="C1002" s="185"/>
      <c r="D1002" s="76"/>
      <c r="E1002" s="76" t="str">
        <f>IF(D1002="","",IFERROR(VLOOKUP(D1002,Cadastro!$C$9:$D$1009,2,FALSE),"NOT FOUND"))</f>
        <v/>
      </c>
      <c r="F1002" s="76"/>
      <c r="G1002" s="94"/>
      <c r="H1002" s="97"/>
      <c r="I1002" s="77">
        <f t="shared" si="31"/>
        <v>0</v>
      </c>
      <c r="J1002" s="78" t="str">
        <f>IFERROR(IF(E1002="","",VLOOKUP(D1002,Saldo!$P$8:$Q$1009,2,FALSE)),"")</f>
        <v/>
      </c>
      <c r="K1002" s="76"/>
      <c r="L1002" s="74" t="str">
        <f t="shared" si="30"/>
        <v/>
      </c>
    </row>
    <row r="1003" spans="1:12" ht="18.95" customHeight="1" x14ac:dyDescent="0.25">
      <c r="A1003" s="52"/>
      <c r="C1003" s="185"/>
      <c r="D1003" s="76"/>
      <c r="E1003" s="76" t="str">
        <f>IF(D1003="","",IFERROR(VLOOKUP(D1003,Cadastro!$C$9:$D$1009,2,FALSE),"NOT FOUND"))</f>
        <v/>
      </c>
      <c r="F1003" s="76"/>
      <c r="G1003" s="94"/>
      <c r="H1003" s="97"/>
      <c r="I1003" s="77">
        <f t="shared" si="31"/>
        <v>0</v>
      </c>
      <c r="J1003" s="78" t="str">
        <f>IFERROR(IF(E1003="","",VLOOKUP(D1003,Saldo!$P$8:$Q$1009,2,FALSE)),"")</f>
        <v/>
      </c>
      <c r="K1003" s="76"/>
      <c r="L1003" s="74" t="str">
        <f t="shared" si="30"/>
        <v/>
      </c>
    </row>
    <row r="1004" spans="1:12" ht="18.95" customHeight="1" x14ac:dyDescent="0.25">
      <c r="A1004" s="52"/>
      <c r="C1004" s="185"/>
      <c r="D1004" s="76"/>
      <c r="E1004" s="76" t="str">
        <f>IF(D1004="","",IFERROR(VLOOKUP(D1004,Cadastro!$C$9:$D$1009,2,FALSE),"NOT FOUND"))</f>
        <v/>
      </c>
      <c r="F1004" s="76"/>
      <c r="G1004" s="94"/>
      <c r="H1004" s="97"/>
      <c r="I1004" s="77">
        <f t="shared" si="31"/>
        <v>0</v>
      </c>
      <c r="J1004" s="78" t="str">
        <f>IFERROR(IF(E1004="","",VLOOKUP(D1004,Saldo!$P$8:$Q$1009,2,FALSE)),"")</f>
        <v/>
      </c>
      <c r="K1004" s="76"/>
      <c r="L1004" s="74" t="str">
        <f t="shared" si="30"/>
        <v/>
      </c>
    </row>
    <row r="1005" spans="1:12" ht="18.95" customHeight="1" x14ac:dyDescent="0.25">
      <c r="A1005" s="52"/>
      <c r="C1005" s="185"/>
      <c r="D1005" s="76"/>
      <c r="E1005" s="76" t="str">
        <f>IF(D1005="","",IFERROR(VLOOKUP(D1005,Cadastro!$C$9:$D$1009,2,FALSE),"NOT FOUND"))</f>
        <v/>
      </c>
      <c r="F1005" s="76"/>
      <c r="G1005" s="94"/>
      <c r="H1005" s="97"/>
      <c r="I1005" s="77">
        <f t="shared" si="31"/>
        <v>0</v>
      </c>
      <c r="J1005" s="78" t="str">
        <f>IFERROR(IF(E1005="","",VLOOKUP(D1005,Saldo!$P$8:$Q$1009,2,FALSE)),"")</f>
        <v/>
      </c>
      <c r="K1005" s="76"/>
      <c r="L1005" s="74" t="str">
        <f t="shared" si="30"/>
        <v/>
      </c>
    </row>
    <row r="1006" spans="1:12" ht="18.95" customHeight="1" x14ac:dyDescent="0.25">
      <c r="A1006" s="52"/>
      <c r="C1006" s="185"/>
      <c r="D1006" s="76"/>
      <c r="E1006" s="76" t="str">
        <f>IF(D1006="","",IFERROR(VLOOKUP(D1006,Cadastro!$C$9:$D$1009,2,FALSE),"NOT FOUND"))</f>
        <v/>
      </c>
      <c r="F1006" s="76"/>
      <c r="G1006" s="94"/>
      <c r="H1006" s="97"/>
      <c r="I1006" s="77">
        <f t="shared" si="31"/>
        <v>0</v>
      </c>
      <c r="J1006" s="78" t="str">
        <f>IFERROR(IF(E1006="","",VLOOKUP(D1006,Saldo!$P$8:$Q$1009,2,FALSE)),"")</f>
        <v/>
      </c>
      <c r="K1006" s="76"/>
      <c r="L1006" s="74" t="str">
        <f t="shared" si="30"/>
        <v/>
      </c>
    </row>
    <row r="1007" spans="1:12" ht="18.95" customHeight="1" x14ac:dyDescent="0.25">
      <c r="A1007" s="52"/>
      <c r="C1007" s="185"/>
      <c r="D1007" s="76"/>
      <c r="E1007" s="76" t="str">
        <f>IF(D1007="","",IFERROR(VLOOKUP(D1007,Cadastro!$C$9:$D$1009,2,FALSE),"NOT FOUND"))</f>
        <v/>
      </c>
      <c r="F1007" s="76"/>
      <c r="G1007" s="94"/>
      <c r="H1007" s="97"/>
      <c r="I1007" s="77">
        <f t="shared" si="31"/>
        <v>0</v>
      </c>
      <c r="J1007" s="78" t="str">
        <f>IFERROR(IF(E1007="","",VLOOKUP(D1007,Saldo!$P$8:$Q$1009,2,FALSE)),"")</f>
        <v/>
      </c>
      <c r="K1007" s="76"/>
      <c r="L1007" s="74" t="str">
        <f t="shared" si="30"/>
        <v/>
      </c>
    </row>
    <row r="1008" spans="1:12" ht="18.95" customHeight="1" x14ac:dyDescent="0.25">
      <c r="A1008" s="52"/>
      <c r="C1008" s="185"/>
      <c r="D1008" s="76"/>
      <c r="E1008" s="76" t="str">
        <f>IF(D1008="","",IFERROR(VLOOKUP(D1008,Cadastro!$C$9:$D$1009,2,FALSE),"NOT FOUND"))</f>
        <v/>
      </c>
      <c r="F1008" s="76"/>
      <c r="G1008" s="94"/>
      <c r="H1008" s="97"/>
      <c r="I1008" s="77">
        <f t="shared" si="31"/>
        <v>0</v>
      </c>
      <c r="J1008" s="78" t="str">
        <f>IFERROR(IF(E1008="","",VLOOKUP(D1008,Saldo!$P$8:$Q$1009,2,FALSE)),"")</f>
        <v/>
      </c>
      <c r="K1008" s="76"/>
      <c r="L1008" s="74" t="str">
        <f t="shared" si="30"/>
        <v/>
      </c>
    </row>
    <row r="1009" spans="1:12" ht="18.95" customHeight="1" x14ac:dyDescent="0.25">
      <c r="A1009" s="52"/>
      <c r="C1009" s="185"/>
      <c r="D1009" s="76"/>
      <c r="E1009" s="76" t="str">
        <f>IF(D1009="","",IFERROR(VLOOKUP(D1009,Cadastro!$C$9:$D$1009,2,FALSE),"NOT FOUND"))</f>
        <v/>
      </c>
      <c r="F1009" s="76"/>
      <c r="G1009" s="94"/>
      <c r="H1009" s="97"/>
      <c r="I1009" s="77">
        <f t="shared" si="31"/>
        <v>0</v>
      </c>
      <c r="J1009" s="78" t="str">
        <f>IFERROR(IF(E1009="","",VLOOKUP(D1009,Saldo!$P$8:$Q$1009,2,FALSE)),"")</f>
        <v/>
      </c>
      <c r="K1009" s="76"/>
      <c r="L1009" s="74" t="str">
        <f t="shared" si="30"/>
        <v/>
      </c>
    </row>
    <row r="1010" spans="1:12" ht="18.95" customHeight="1" x14ac:dyDescent="0.25">
      <c r="A1010" s="52"/>
      <c r="C1010" s="185"/>
      <c r="D1010" s="76"/>
      <c r="E1010" s="76" t="str">
        <f>IF(D1010="","",IFERROR(VLOOKUP(D1010,Cadastro!$C$9:$D$1009,2,FALSE),"NOT FOUND"))</f>
        <v/>
      </c>
      <c r="F1010" s="76"/>
      <c r="G1010" s="94"/>
      <c r="H1010" s="97"/>
      <c r="I1010" s="77">
        <f t="shared" si="31"/>
        <v>0</v>
      </c>
      <c r="J1010" s="78" t="str">
        <f>IFERROR(IF(E1010="","",VLOOKUP(D1010,Saldo!$P$8:$Q$1009,2,FALSE)),"")</f>
        <v/>
      </c>
      <c r="K1010" s="76"/>
      <c r="L1010" s="74" t="str">
        <f t="shared" si="30"/>
        <v/>
      </c>
    </row>
    <row r="1011" spans="1:12" ht="18.95" customHeight="1" x14ac:dyDescent="0.25">
      <c r="A1011" s="52"/>
      <c r="C1011" s="185"/>
      <c r="D1011" s="76"/>
      <c r="E1011" s="76" t="str">
        <f>IF(D1011="","",IFERROR(VLOOKUP(D1011,Cadastro!$C$9:$D$1009,2,FALSE),"NOT FOUND"))</f>
        <v/>
      </c>
      <c r="F1011" s="76"/>
      <c r="G1011" s="94"/>
      <c r="H1011" s="97"/>
      <c r="I1011" s="77">
        <f t="shared" si="31"/>
        <v>0</v>
      </c>
      <c r="J1011" s="78" t="str">
        <f>IFERROR(IF(E1011="","",VLOOKUP(D1011,Saldo!$P$8:$Q$1009,2,FALSE)),"")</f>
        <v/>
      </c>
      <c r="K1011" s="76"/>
      <c r="L1011" s="74" t="str">
        <f t="shared" si="30"/>
        <v/>
      </c>
    </row>
    <row r="1012" spans="1:12" ht="18.95" customHeight="1" x14ac:dyDescent="0.25">
      <c r="A1012" s="52"/>
      <c r="C1012" s="185"/>
      <c r="D1012" s="76"/>
      <c r="E1012" s="76" t="str">
        <f>IF(D1012="","",IFERROR(VLOOKUP(D1012,Cadastro!$C$9:$D$1009,2,FALSE),"NOT FOUND"))</f>
        <v/>
      </c>
      <c r="F1012" s="76"/>
      <c r="G1012" s="94"/>
      <c r="H1012" s="97"/>
      <c r="I1012" s="77">
        <f t="shared" si="31"/>
        <v>0</v>
      </c>
      <c r="J1012" s="78" t="str">
        <f>IFERROR(IF(E1012="","",VLOOKUP(D1012,Saldo!$P$8:$Q$1009,2,FALSE)),"")</f>
        <v/>
      </c>
      <c r="K1012" s="76"/>
      <c r="L1012" s="74" t="str">
        <f t="shared" si="30"/>
        <v/>
      </c>
    </row>
    <row r="1013" spans="1:12" ht="18.95" customHeight="1" x14ac:dyDescent="0.25">
      <c r="A1013" s="52"/>
      <c r="C1013" s="185"/>
      <c r="D1013" s="76"/>
      <c r="E1013" s="76" t="str">
        <f>IF(D1013="","",IFERROR(VLOOKUP(D1013,Cadastro!$C$9:$D$1009,2,FALSE),"NOT FOUND"))</f>
        <v/>
      </c>
      <c r="F1013" s="76"/>
      <c r="G1013" s="94"/>
      <c r="H1013" s="97"/>
      <c r="I1013" s="77">
        <f t="shared" si="31"/>
        <v>0</v>
      </c>
      <c r="J1013" s="78" t="str">
        <f>IFERROR(IF(E1013="","",VLOOKUP(D1013,Saldo!$P$8:$Q$1009,2,FALSE)),"")</f>
        <v/>
      </c>
      <c r="K1013" s="76"/>
      <c r="L1013" s="74" t="str">
        <f t="shared" si="30"/>
        <v/>
      </c>
    </row>
    <row r="1014" spans="1:12" ht="18.95" customHeight="1" x14ac:dyDescent="0.25">
      <c r="A1014" s="52"/>
      <c r="C1014" s="185"/>
      <c r="D1014" s="76"/>
      <c r="E1014" s="76" t="str">
        <f>IF(D1014="","",IFERROR(VLOOKUP(D1014,Cadastro!$C$9:$D$1009,2,FALSE),"NOT FOUND"))</f>
        <v/>
      </c>
      <c r="F1014" s="76"/>
      <c r="G1014" s="94"/>
      <c r="H1014" s="97"/>
      <c r="I1014" s="77">
        <f t="shared" si="31"/>
        <v>0</v>
      </c>
      <c r="J1014" s="78" t="str">
        <f>IFERROR(IF(E1014="","",VLOOKUP(D1014,Saldo!$P$8:$Q$1009,2,FALSE)),"")</f>
        <v/>
      </c>
      <c r="K1014" s="76"/>
      <c r="L1014" s="74" t="str">
        <f t="shared" si="30"/>
        <v/>
      </c>
    </row>
    <row r="1015" spans="1:12" ht="18.95" customHeight="1" x14ac:dyDescent="0.25">
      <c r="A1015" s="52"/>
      <c r="C1015" s="185"/>
      <c r="D1015" s="76"/>
      <c r="E1015" s="76" t="str">
        <f>IF(D1015="","",IFERROR(VLOOKUP(D1015,Cadastro!$C$9:$D$1009,2,FALSE),"NOT FOUND"))</f>
        <v/>
      </c>
      <c r="F1015" s="76"/>
      <c r="G1015" s="94"/>
      <c r="H1015" s="97"/>
      <c r="I1015" s="77">
        <f t="shared" si="31"/>
        <v>0</v>
      </c>
      <c r="J1015" s="78" t="str">
        <f>IFERROR(IF(E1015="","",VLOOKUP(D1015,Saldo!$P$8:$Q$1009,2,FALSE)),"")</f>
        <v/>
      </c>
      <c r="K1015" s="76"/>
      <c r="L1015" s="74" t="str">
        <f t="shared" si="30"/>
        <v/>
      </c>
    </row>
    <row r="1016" spans="1:12" ht="18.95" customHeight="1" x14ac:dyDescent="0.25">
      <c r="A1016" s="52"/>
      <c r="C1016" s="185"/>
      <c r="D1016" s="76"/>
      <c r="E1016" s="76" t="str">
        <f>IF(D1016="","",IFERROR(VLOOKUP(D1016,Cadastro!$C$9:$D$1009,2,FALSE),"NOT FOUND"))</f>
        <v/>
      </c>
      <c r="F1016" s="76"/>
      <c r="G1016" s="94"/>
      <c r="H1016" s="97"/>
      <c r="I1016" s="77">
        <f t="shared" si="31"/>
        <v>0</v>
      </c>
      <c r="J1016" s="78" t="str">
        <f>IFERROR(IF(E1016="","",VLOOKUP(D1016,Saldo!$P$8:$Q$1009,2,FALSE)),"")</f>
        <v/>
      </c>
      <c r="K1016" s="76"/>
      <c r="L1016" s="74" t="str">
        <f t="shared" si="30"/>
        <v/>
      </c>
    </row>
    <row r="1017" spans="1:12" ht="18.95" customHeight="1" x14ac:dyDescent="0.25">
      <c r="A1017" s="52"/>
      <c r="C1017" s="185"/>
      <c r="D1017" s="76"/>
      <c r="E1017" s="76" t="str">
        <f>IF(D1017="","",IFERROR(VLOOKUP(D1017,Cadastro!$C$9:$D$1009,2,FALSE),"NOT FOUND"))</f>
        <v/>
      </c>
      <c r="F1017" s="76"/>
      <c r="G1017" s="94"/>
      <c r="H1017" s="97"/>
      <c r="I1017" s="77">
        <f t="shared" si="31"/>
        <v>0</v>
      </c>
      <c r="J1017" s="78" t="str">
        <f>IFERROR(IF(E1017="","",VLOOKUP(D1017,Saldo!$P$8:$Q$1009,2,FALSE)),"")</f>
        <v/>
      </c>
      <c r="K1017" s="76"/>
      <c r="L1017" s="74" t="str">
        <f t="shared" si="30"/>
        <v/>
      </c>
    </row>
    <row r="1018" spans="1:12" ht="18.95" customHeight="1" x14ac:dyDescent="0.25">
      <c r="A1018" s="52"/>
      <c r="C1018" s="185"/>
      <c r="D1018" s="76"/>
      <c r="E1018" s="76" t="str">
        <f>IF(D1018="","",IFERROR(VLOOKUP(D1018,Cadastro!$C$9:$D$1009,2,FALSE),"NOT FOUND"))</f>
        <v/>
      </c>
      <c r="F1018" s="76"/>
      <c r="G1018" s="94"/>
      <c r="H1018" s="97"/>
      <c r="I1018" s="77">
        <f t="shared" si="31"/>
        <v>0</v>
      </c>
      <c r="J1018" s="78" t="str">
        <f>IFERROR(IF(E1018="","",VLOOKUP(D1018,Saldo!$P$8:$Q$1009,2,FALSE)),"")</f>
        <v/>
      </c>
      <c r="K1018" s="76"/>
      <c r="L1018" s="74" t="str">
        <f t="shared" si="30"/>
        <v/>
      </c>
    </row>
    <row r="1019" spans="1:12" ht="18.95" customHeight="1" x14ac:dyDescent="0.25">
      <c r="A1019" s="52"/>
      <c r="C1019" s="185"/>
      <c r="D1019" s="76"/>
      <c r="E1019" s="76" t="str">
        <f>IF(D1019="","",IFERROR(VLOOKUP(D1019,Cadastro!$C$9:$D$1009,2,FALSE),"NOT FOUND"))</f>
        <v/>
      </c>
      <c r="F1019" s="76"/>
      <c r="G1019" s="94"/>
      <c r="H1019" s="97"/>
      <c r="I1019" s="77">
        <f t="shared" si="31"/>
        <v>0</v>
      </c>
      <c r="J1019" s="78" t="str">
        <f>IFERROR(IF(E1019="","",VLOOKUP(D1019,Saldo!$P$8:$Q$1009,2,FALSE)),"")</f>
        <v/>
      </c>
      <c r="K1019" s="76"/>
      <c r="L1019" s="74" t="str">
        <f t="shared" si="30"/>
        <v/>
      </c>
    </row>
    <row r="1020" spans="1:12" ht="18.95" customHeight="1" x14ac:dyDescent="0.25">
      <c r="A1020" s="52"/>
      <c r="C1020" s="185"/>
      <c r="D1020" s="76"/>
      <c r="E1020" s="76" t="str">
        <f>IF(D1020="","",IFERROR(VLOOKUP(D1020,Cadastro!$C$9:$D$1009,2,FALSE),"NOT FOUND"))</f>
        <v/>
      </c>
      <c r="F1020" s="76"/>
      <c r="G1020" s="94"/>
      <c r="H1020" s="97"/>
      <c r="I1020" s="77">
        <f t="shared" si="31"/>
        <v>0</v>
      </c>
      <c r="J1020" s="78" t="str">
        <f>IFERROR(IF(E1020="","",VLOOKUP(D1020,Saldo!$P$8:$Q$1009,2,FALSE)),"")</f>
        <v/>
      </c>
      <c r="K1020" s="76"/>
      <c r="L1020" s="74" t="str">
        <f t="shared" si="30"/>
        <v/>
      </c>
    </row>
    <row r="1021" spans="1:12" ht="18.95" customHeight="1" x14ac:dyDescent="0.25">
      <c r="A1021" s="52"/>
      <c r="C1021" s="185"/>
      <c r="D1021" s="76"/>
      <c r="E1021" s="76" t="str">
        <f>IF(D1021="","",IFERROR(VLOOKUP(D1021,Cadastro!$C$9:$D$1009,2,FALSE),"NOT FOUND"))</f>
        <v/>
      </c>
      <c r="F1021" s="76"/>
      <c r="G1021" s="94"/>
      <c r="H1021" s="97"/>
      <c r="I1021" s="77">
        <f t="shared" si="31"/>
        <v>0</v>
      </c>
      <c r="J1021" s="78" t="str">
        <f>IFERROR(IF(E1021="","",VLOOKUP(D1021,Saldo!$P$8:$Q$1009,2,FALSE)),"")</f>
        <v/>
      </c>
      <c r="K1021" s="76"/>
      <c r="L1021" s="74" t="str">
        <f t="shared" si="30"/>
        <v/>
      </c>
    </row>
    <row r="1022" spans="1:12" ht="18.95" customHeight="1" x14ac:dyDescent="0.25">
      <c r="A1022" s="52"/>
      <c r="C1022" s="185"/>
      <c r="D1022" s="76"/>
      <c r="E1022" s="76" t="str">
        <f>IF(D1022="","",IFERROR(VLOOKUP(D1022,Cadastro!$C$9:$D$1009,2,FALSE),"NOT FOUND"))</f>
        <v/>
      </c>
      <c r="F1022" s="76"/>
      <c r="G1022" s="94"/>
      <c r="H1022" s="97"/>
      <c r="I1022" s="77">
        <f t="shared" si="31"/>
        <v>0</v>
      </c>
      <c r="J1022" s="78" t="str">
        <f>IFERROR(IF(E1022="","",VLOOKUP(D1022,Saldo!$P$8:$Q$1009,2,FALSE)),"")</f>
        <v/>
      </c>
      <c r="K1022" s="76"/>
      <c r="L1022" s="74" t="str">
        <f t="shared" si="30"/>
        <v/>
      </c>
    </row>
    <row r="1023" spans="1:12" ht="18.95" customHeight="1" x14ac:dyDescent="0.25">
      <c r="A1023" s="52"/>
      <c r="C1023" s="185"/>
      <c r="D1023" s="76"/>
      <c r="E1023" s="76" t="str">
        <f>IF(D1023="","",IFERROR(VLOOKUP(D1023,Cadastro!$C$9:$D$1009,2,FALSE),"NOT FOUND"))</f>
        <v/>
      </c>
      <c r="F1023" s="76"/>
      <c r="G1023" s="94"/>
      <c r="H1023" s="97"/>
      <c r="I1023" s="77">
        <f t="shared" si="31"/>
        <v>0</v>
      </c>
      <c r="J1023" s="78" t="str">
        <f>IFERROR(IF(E1023="","",VLOOKUP(D1023,Saldo!$P$8:$Q$1009,2,FALSE)),"")</f>
        <v/>
      </c>
      <c r="K1023" s="76"/>
      <c r="L1023" s="74" t="str">
        <f t="shared" si="30"/>
        <v/>
      </c>
    </row>
    <row r="1024" spans="1:12" ht="18.95" customHeight="1" x14ac:dyDescent="0.25">
      <c r="A1024" s="52"/>
      <c r="C1024" s="185"/>
      <c r="D1024" s="76"/>
      <c r="E1024" s="76" t="str">
        <f>IF(D1024="","",IFERROR(VLOOKUP(D1024,Cadastro!$C$9:$D$1009,2,FALSE),"NOT FOUND"))</f>
        <v/>
      </c>
      <c r="F1024" s="76"/>
      <c r="G1024" s="94"/>
      <c r="H1024" s="97"/>
      <c r="I1024" s="77">
        <f t="shared" si="31"/>
        <v>0</v>
      </c>
      <c r="J1024" s="78" t="str">
        <f>IFERROR(IF(E1024="","",VLOOKUP(D1024,Saldo!$P$8:$Q$1009,2,FALSE)),"")</f>
        <v/>
      </c>
      <c r="K1024" s="76"/>
      <c r="L1024" s="74" t="str">
        <f t="shared" si="30"/>
        <v/>
      </c>
    </row>
    <row r="1025" spans="1:12" ht="18.95" customHeight="1" x14ac:dyDescent="0.25">
      <c r="A1025" s="52"/>
      <c r="C1025" s="185"/>
      <c r="D1025" s="76"/>
      <c r="E1025" s="76" t="str">
        <f>IF(D1025="","",IFERROR(VLOOKUP(D1025,Cadastro!$C$9:$D$1009,2,FALSE),"NOT FOUND"))</f>
        <v/>
      </c>
      <c r="F1025" s="76"/>
      <c r="G1025" s="94"/>
      <c r="H1025" s="97"/>
      <c r="I1025" s="77">
        <f t="shared" si="31"/>
        <v>0</v>
      </c>
      <c r="J1025" s="78" t="str">
        <f>IFERROR(IF(E1025="","",VLOOKUP(D1025,Saldo!$P$8:$Q$1009,2,FALSE)),"")</f>
        <v/>
      </c>
      <c r="K1025" s="76"/>
      <c r="L1025" s="74" t="str">
        <f t="shared" si="30"/>
        <v/>
      </c>
    </row>
    <row r="1026" spans="1:12" ht="18.95" customHeight="1" x14ac:dyDescent="0.25">
      <c r="A1026" s="52"/>
      <c r="C1026" s="185"/>
      <c r="D1026" s="76"/>
      <c r="E1026" s="76" t="str">
        <f>IF(D1026="","",IFERROR(VLOOKUP(D1026,Cadastro!$C$9:$D$1009,2,FALSE),"NOT FOUND"))</f>
        <v/>
      </c>
      <c r="F1026" s="76"/>
      <c r="G1026" s="94"/>
      <c r="H1026" s="97"/>
      <c r="I1026" s="77">
        <f t="shared" si="31"/>
        <v>0</v>
      </c>
      <c r="J1026" s="78" t="str">
        <f>IFERROR(IF(E1026="","",VLOOKUP(D1026,Saldo!$P$8:$Q$1009,2,FALSE)),"")</f>
        <v/>
      </c>
      <c r="K1026" s="76"/>
      <c r="L1026" s="74" t="str">
        <f t="shared" si="30"/>
        <v/>
      </c>
    </row>
    <row r="1027" spans="1:12" ht="18.95" customHeight="1" x14ac:dyDescent="0.25">
      <c r="A1027" s="52"/>
      <c r="C1027" s="185"/>
      <c r="D1027" s="76"/>
      <c r="E1027" s="76" t="str">
        <f>IF(D1027="","",IFERROR(VLOOKUP(D1027,Cadastro!$C$9:$D$1009,2,FALSE),"NOT FOUND"))</f>
        <v/>
      </c>
      <c r="F1027" s="76"/>
      <c r="G1027" s="94"/>
      <c r="H1027" s="97"/>
      <c r="I1027" s="77">
        <f t="shared" si="31"/>
        <v>0</v>
      </c>
      <c r="J1027" s="78" t="str">
        <f>IFERROR(IF(E1027="","",VLOOKUP(D1027,Saldo!$P$8:$Q$1009,2,FALSE)),"")</f>
        <v/>
      </c>
      <c r="K1027" s="76"/>
      <c r="L1027" s="74" t="str">
        <f t="shared" si="30"/>
        <v/>
      </c>
    </row>
    <row r="1028" spans="1:12" ht="18.95" customHeight="1" x14ac:dyDescent="0.25">
      <c r="A1028" s="52"/>
      <c r="C1028" s="185"/>
      <c r="D1028" s="76"/>
      <c r="E1028" s="76" t="str">
        <f>IF(D1028="","",IFERROR(VLOOKUP(D1028,Cadastro!$C$9:$D$1009,2,FALSE),"NOT FOUND"))</f>
        <v/>
      </c>
      <c r="F1028" s="76"/>
      <c r="G1028" s="94"/>
      <c r="H1028" s="97"/>
      <c r="I1028" s="77">
        <f t="shared" si="31"/>
        <v>0</v>
      </c>
      <c r="J1028" s="78" t="str">
        <f>IFERROR(IF(E1028="","",VLOOKUP(D1028,Saldo!$P$8:$Q$1009,2,FALSE)),"")</f>
        <v/>
      </c>
      <c r="K1028" s="76"/>
      <c r="L1028" s="74" t="str">
        <f t="shared" si="30"/>
        <v/>
      </c>
    </row>
    <row r="1029" spans="1:12" ht="18.95" customHeight="1" x14ac:dyDescent="0.25">
      <c r="A1029" s="52"/>
      <c r="C1029" s="185"/>
      <c r="D1029" s="76"/>
      <c r="E1029" s="76" t="str">
        <f>IF(D1029="","",IFERROR(VLOOKUP(D1029,Cadastro!$C$9:$D$1009,2,FALSE),"NOT FOUND"))</f>
        <v/>
      </c>
      <c r="F1029" s="76"/>
      <c r="G1029" s="94"/>
      <c r="H1029" s="97"/>
      <c r="I1029" s="77">
        <f t="shared" si="31"/>
        <v>0</v>
      </c>
      <c r="J1029" s="78" t="str">
        <f>IFERROR(IF(E1029="","",VLOOKUP(D1029,Saldo!$P$8:$Q$1009,2,FALSE)),"")</f>
        <v/>
      </c>
      <c r="K1029" s="76"/>
      <c r="L1029" s="74" t="str">
        <f t="shared" si="30"/>
        <v/>
      </c>
    </row>
    <row r="1030" spans="1:12" ht="18.95" customHeight="1" x14ac:dyDescent="0.25">
      <c r="A1030" s="52"/>
      <c r="C1030" s="185"/>
      <c r="D1030" s="76"/>
      <c r="E1030" s="76" t="str">
        <f>IF(D1030="","",IFERROR(VLOOKUP(D1030,Cadastro!$C$9:$D$1009,2,FALSE),"NOT FOUND"))</f>
        <v/>
      </c>
      <c r="F1030" s="76"/>
      <c r="G1030" s="94"/>
      <c r="H1030" s="97"/>
      <c r="I1030" s="77">
        <f t="shared" si="31"/>
        <v>0</v>
      </c>
      <c r="J1030" s="78" t="str">
        <f>IFERROR(IF(E1030="","",VLOOKUP(D1030,Saldo!$P$8:$Q$1009,2,FALSE)),"")</f>
        <v/>
      </c>
      <c r="K1030" s="76"/>
      <c r="L1030" s="74" t="str">
        <f t="shared" si="30"/>
        <v/>
      </c>
    </row>
    <row r="1031" spans="1:12" ht="18.95" customHeight="1" x14ac:dyDescent="0.25">
      <c r="A1031" s="52"/>
      <c r="C1031" s="185"/>
      <c r="D1031" s="76"/>
      <c r="E1031" s="76" t="str">
        <f>IF(D1031="","",IFERROR(VLOOKUP(D1031,Cadastro!$C$9:$D$1009,2,FALSE),"NOT FOUND"))</f>
        <v/>
      </c>
      <c r="F1031" s="76"/>
      <c r="G1031" s="94"/>
      <c r="H1031" s="97"/>
      <c r="I1031" s="77">
        <f t="shared" si="31"/>
        <v>0</v>
      </c>
      <c r="J1031" s="78" t="str">
        <f>IFERROR(IF(E1031="","",VLOOKUP(D1031,Saldo!$P$8:$Q$1009,2,FALSE)),"")</f>
        <v/>
      </c>
      <c r="K1031" s="76"/>
      <c r="L1031" s="74" t="str">
        <f t="shared" si="30"/>
        <v/>
      </c>
    </row>
    <row r="1032" spans="1:12" ht="18.95" customHeight="1" x14ac:dyDescent="0.25">
      <c r="A1032" s="52"/>
      <c r="C1032" s="185"/>
      <c r="D1032" s="76"/>
      <c r="E1032" s="76" t="str">
        <f>IF(D1032="","",IFERROR(VLOOKUP(D1032,Cadastro!$C$9:$D$1009,2,FALSE),"NOT FOUND"))</f>
        <v/>
      </c>
      <c r="F1032" s="76"/>
      <c r="G1032" s="94"/>
      <c r="H1032" s="97"/>
      <c r="I1032" s="77">
        <f t="shared" si="31"/>
        <v>0</v>
      </c>
      <c r="J1032" s="78" t="str">
        <f>IFERROR(IF(E1032="","",VLOOKUP(D1032,Saldo!$P$8:$Q$1009,2,FALSE)),"")</f>
        <v/>
      </c>
      <c r="K1032" s="76"/>
      <c r="L1032" s="74" t="str">
        <f t="shared" si="30"/>
        <v/>
      </c>
    </row>
    <row r="1033" spans="1:12" ht="18.95" customHeight="1" x14ac:dyDescent="0.25">
      <c r="A1033" s="52"/>
      <c r="C1033" s="185"/>
      <c r="D1033" s="76"/>
      <c r="E1033" s="76" t="str">
        <f>IF(D1033="","",IFERROR(VLOOKUP(D1033,Cadastro!$C$9:$D$1009,2,FALSE),"NOT FOUND"))</f>
        <v/>
      </c>
      <c r="F1033" s="76"/>
      <c r="G1033" s="94"/>
      <c r="H1033" s="97"/>
      <c r="I1033" s="77">
        <f t="shared" si="31"/>
        <v>0</v>
      </c>
      <c r="J1033" s="78" t="str">
        <f>IFERROR(IF(E1033="","",VLOOKUP(D1033,Saldo!$P$8:$Q$1009,2,FALSE)),"")</f>
        <v/>
      </c>
      <c r="K1033" s="76"/>
      <c r="L1033" s="74" t="str">
        <f t="shared" ref="L1033:L1096" si="32">IF(C1033="","",MONTH(C1033))</f>
        <v/>
      </c>
    </row>
    <row r="1034" spans="1:12" ht="18.95" customHeight="1" x14ac:dyDescent="0.25">
      <c r="A1034" s="52"/>
      <c r="C1034" s="185"/>
      <c r="D1034" s="76"/>
      <c r="E1034" s="76" t="str">
        <f>IF(D1034="","",IFERROR(VLOOKUP(D1034,Cadastro!$C$9:$D$1009,2,FALSE),"NOT FOUND"))</f>
        <v/>
      </c>
      <c r="F1034" s="76"/>
      <c r="G1034" s="94"/>
      <c r="H1034" s="97"/>
      <c r="I1034" s="77">
        <f t="shared" ref="I1034:I1097" si="33">IFERROR(G1034*H1034,"Check if QTY and Value are both valid")</f>
        <v>0</v>
      </c>
      <c r="J1034" s="78" t="str">
        <f>IFERROR(IF(E1034="","",VLOOKUP(D1034,Saldo!$P$8:$Q$1009,2,FALSE)),"")</f>
        <v/>
      </c>
      <c r="K1034" s="76"/>
      <c r="L1034" s="74" t="str">
        <f t="shared" si="32"/>
        <v/>
      </c>
    </row>
    <row r="1035" spans="1:12" ht="18.95" customHeight="1" x14ac:dyDescent="0.25">
      <c r="A1035" s="52"/>
      <c r="C1035" s="185"/>
      <c r="D1035" s="76"/>
      <c r="E1035" s="76" t="str">
        <f>IF(D1035="","",IFERROR(VLOOKUP(D1035,Cadastro!$C$9:$D$1009,2,FALSE),"NOT FOUND"))</f>
        <v/>
      </c>
      <c r="F1035" s="76"/>
      <c r="G1035" s="94"/>
      <c r="H1035" s="97"/>
      <c r="I1035" s="77">
        <f t="shared" si="33"/>
        <v>0</v>
      </c>
      <c r="J1035" s="78" t="str">
        <f>IFERROR(IF(E1035="","",VLOOKUP(D1035,Saldo!$P$8:$Q$1009,2,FALSE)),"")</f>
        <v/>
      </c>
      <c r="K1035" s="76"/>
      <c r="L1035" s="74" t="str">
        <f t="shared" si="32"/>
        <v/>
      </c>
    </row>
    <row r="1036" spans="1:12" ht="18.95" customHeight="1" x14ac:dyDescent="0.25">
      <c r="A1036" s="52"/>
      <c r="C1036" s="185"/>
      <c r="D1036" s="76"/>
      <c r="E1036" s="76" t="str">
        <f>IF(D1036="","",IFERROR(VLOOKUP(D1036,Cadastro!$C$9:$D$1009,2,FALSE),"NOT FOUND"))</f>
        <v/>
      </c>
      <c r="F1036" s="76"/>
      <c r="G1036" s="94"/>
      <c r="H1036" s="97"/>
      <c r="I1036" s="77">
        <f t="shared" si="33"/>
        <v>0</v>
      </c>
      <c r="J1036" s="78" t="str">
        <f>IFERROR(IF(E1036="","",VLOOKUP(D1036,Saldo!$P$8:$Q$1009,2,FALSE)),"")</f>
        <v/>
      </c>
      <c r="K1036" s="76"/>
      <c r="L1036" s="74" t="str">
        <f t="shared" si="32"/>
        <v/>
      </c>
    </row>
    <row r="1037" spans="1:12" ht="18.95" customHeight="1" x14ac:dyDescent="0.25">
      <c r="A1037" s="52"/>
      <c r="C1037" s="185"/>
      <c r="D1037" s="76"/>
      <c r="E1037" s="76" t="str">
        <f>IF(D1037="","",IFERROR(VLOOKUP(D1037,Cadastro!$C$9:$D$1009,2,FALSE),"NOT FOUND"))</f>
        <v/>
      </c>
      <c r="F1037" s="76"/>
      <c r="G1037" s="94"/>
      <c r="H1037" s="97"/>
      <c r="I1037" s="77">
        <f t="shared" si="33"/>
        <v>0</v>
      </c>
      <c r="J1037" s="78" t="str">
        <f>IFERROR(IF(E1037="","",VLOOKUP(D1037,Saldo!$P$8:$Q$1009,2,FALSE)),"")</f>
        <v/>
      </c>
      <c r="K1037" s="76"/>
      <c r="L1037" s="74" t="str">
        <f t="shared" si="32"/>
        <v/>
      </c>
    </row>
    <row r="1038" spans="1:12" ht="18.95" customHeight="1" x14ac:dyDescent="0.25">
      <c r="A1038" s="52"/>
      <c r="C1038" s="185"/>
      <c r="D1038" s="76"/>
      <c r="E1038" s="76" t="str">
        <f>IF(D1038="","",IFERROR(VLOOKUP(D1038,Cadastro!$C$9:$D$1009,2,FALSE),"NOT FOUND"))</f>
        <v/>
      </c>
      <c r="F1038" s="76"/>
      <c r="G1038" s="94"/>
      <c r="H1038" s="97"/>
      <c r="I1038" s="77">
        <f t="shared" si="33"/>
        <v>0</v>
      </c>
      <c r="J1038" s="78" t="str">
        <f>IFERROR(IF(E1038="","",VLOOKUP(D1038,Saldo!$P$8:$Q$1009,2,FALSE)),"")</f>
        <v/>
      </c>
      <c r="K1038" s="76"/>
      <c r="L1038" s="74" t="str">
        <f t="shared" si="32"/>
        <v/>
      </c>
    </row>
    <row r="1039" spans="1:12" ht="18.95" customHeight="1" x14ac:dyDescent="0.25">
      <c r="A1039" s="52"/>
      <c r="C1039" s="185"/>
      <c r="D1039" s="76"/>
      <c r="E1039" s="76" t="str">
        <f>IF(D1039="","",IFERROR(VLOOKUP(D1039,Cadastro!$C$9:$D$1009,2,FALSE),"NOT FOUND"))</f>
        <v/>
      </c>
      <c r="F1039" s="76"/>
      <c r="G1039" s="94"/>
      <c r="H1039" s="97"/>
      <c r="I1039" s="77">
        <f t="shared" si="33"/>
        <v>0</v>
      </c>
      <c r="J1039" s="78" t="str">
        <f>IFERROR(IF(E1039="","",VLOOKUP(D1039,Saldo!$P$8:$Q$1009,2,FALSE)),"")</f>
        <v/>
      </c>
      <c r="K1039" s="76"/>
      <c r="L1039" s="74" t="str">
        <f t="shared" si="32"/>
        <v/>
      </c>
    </row>
    <row r="1040" spans="1:12" ht="18.95" customHeight="1" x14ac:dyDescent="0.25">
      <c r="A1040" s="52"/>
      <c r="C1040" s="185"/>
      <c r="D1040" s="76"/>
      <c r="E1040" s="76" t="str">
        <f>IF(D1040="","",IFERROR(VLOOKUP(D1040,Cadastro!$C$9:$D$1009,2,FALSE),"NOT FOUND"))</f>
        <v/>
      </c>
      <c r="F1040" s="76"/>
      <c r="G1040" s="94"/>
      <c r="H1040" s="97"/>
      <c r="I1040" s="77">
        <f t="shared" si="33"/>
        <v>0</v>
      </c>
      <c r="J1040" s="78" t="str">
        <f>IFERROR(IF(E1040="","",VLOOKUP(D1040,Saldo!$P$8:$Q$1009,2,FALSE)),"")</f>
        <v/>
      </c>
      <c r="K1040" s="76"/>
      <c r="L1040" s="74" t="str">
        <f t="shared" si="32"/>
        <v/>
      </c>
    </row>
    <row r="1041" spans="1:12" ht="18.95" customHeight="1" x14ac:dyDescent="0.25">
      <c r="A1041" s="52"/>
      <c r="C1041" s="185"/>
      <c r="D1041" s="76"/>
      <c r="E1041" s="76" t="str">
        <f>IF(D1041="","",IFERROR(VLOOKUP(D1041,Cadastro!$C$9:$D$1009,2,FALSE),"NOT FOUND"))</f>
        <v/>
      </c>
      <c r="F1041" s="76"/>
      <c r="G1041" s="94"/>
      <c r="H1041" s="97"/>
      <c r="I1041" s="77">
        <f t="shared" si="33"/>
        <v>0</v>
      </c>
      <c r="J1041" s="78" t="str">
        <f>IFERROR(IF(E1041="","",VLOOKUP(D1041,Saldo!$P$8:$Q$1009,2,FALSE)),"")</f>
        <v/>
      </c>
      <c r="K1041" s="76"/>
      <c r="L1041" s="74" t="str">
        <f t="shared" si="32"/>
        <v/>
      </c>
    </row>
    <row r="1042" spans="1:12" ht="18.95" customHeight="1" x14ac:dyDescent="0.25">
      <c r="A1042" s="52"/>
      <c r="C1042" s="185"/>
      <c r="D1042" s="76"/>
      <c r="E1042" s="76" t="str">
        <f>IF(D1042="","",IFERROR(VLOOKUP(D1042,Cadastro!$C$9:$D$1009,2,FALSE),"NOT FOUND"))</f>
        <v/>
      </c>
      <c r="F1042" s="76"/>
      <c r="G1042" s="94"/>
      <c r="H1042" s="97"/>
      <c r="I1042" s="77">
        <f t="shared" si="33"/>
        <v>0</v>
      </c>
      <c r="J1042" s="78" t="str">
        <f>IFERROR(IF(E1042="","",VLOOKUP(D1042,Saldo!$P$8:$Q$1009,2,FALSE)),"")</f>
        <v/>
      </c>
      <c r="K1042" s="76"/>
      <c r="L1042" s="74" t="str">
        <f t="shared" si="32"/>
        <v/>
      </c>
    </row>
    <row r="1043" spans="1:12" ht="18.95" customHeight="1" x14ac:dyDescent="0.25">
      <c r="A1043" s="52"/>
      <c r="C1043" s="185"/>
      <c r="D1043" s="76"/>
      <c r="E1043" s="76" t="str">
        <f>IF(D1043="","",IFERROR(VLOOKUP(D1043,Cadastro!$C$9:$D$1009,2,FALSE),"NOT FOUND"))</f>
        <v/>
      </c>
      <c r="F1043" s="76"/>
      <c r="G1043" s="94"/>
      <c r="H1043" s="97"/>
      <c r="I1043" s="77">
        <f t="shared" si="33"/>
        <v>0</v>
      </c>
      <c r="J1043" s="78" t="str">
        <f>IFERROR(IF(E1043="","",VLOOKUP(D1043,Saldo!$P$8:$Q$1009,2,FALSE)),"")</f>
        <v/>
      </c>
      <c r="K1043" s="76"/>
      <c r="L1043" s="74" t="str">
        <f t="shared" si="32"/>
        <v/>
      </c>
    </row>
    <row r="1044" spans="1:12" ht="18.95" customHeight="1" x14ac:dyDescent="0.25">
      <c r="A1044" s="52"/>
      <c r="C1044" s="185"/>
      <c r="D1044" s="76"/>
      <c r="E1044" s="76" t="str">
        <f>IF(D1044="","",IFERROR(VLOOKUP(D1044,Cadastro!$C$9:$D$1009,2,FALSE),"NOT FOUND"))</f>
        <v/>
      </c>
      <c r="F1044" s="76"/>
      <c r="G1044" s="94"/>
      <c r="H1044" s="97"/>
      <c r="I1044" s="77">
        <f t="shared" si="33"/>
        <v>0</v>
      </c>
      <c r="J1044" s="78" t="str">
        <f>IFERROR(IF(E1044="","",VLOOKUP(D1044,Saldo!$P$8:$Q$1009,2,FALSE)),"")</f>
        <v/>
      </c>
      <c r="K1044" s="76"/>
      <c r="L1044" s="74" t="str">
        <f t="shared" si="32"/>
        <v/>
      </c>
    </row>
    <row r="1045" spans="1:12" ht="18.95" customHeight="1" x14ac:dyDescent="0.25">
      <c r="A1045" s="52"/>
      <c r="C1045" s="185"/>
      <c r="D1045" s="76"/>
      <c r="E1045" s="76" t="str">
        <f>IF(D1045="","",IFERROR(VLOOKUP(D1045,Cadastro!$C$9:$D$1009,2,FALSE),"NOT FOUND"))</f>
        <v/>
      </c>
      <c r="F1045" s="76"/>
      <c r="G1045" s="94"/>
      <c r="H1045" s="97"/>
      <c r="I1045" s="77">
        <f t="shared" si="33"/>
        <v>0</v>
      </c>
      <c r="J1045" s="78" t="str">
        <f>IFERROR(IF(E1045="","",VLOOKUP(D1045,Saldo!$P$8:$Q$1009,2,FALSE)),"")</f>
        <v/>
      </c>
      <c r="K1045" s="76"/>
      <c r="L1045" s="74" t="str">
        <f t="shared" si="32"/>
        <v/>
      </c>
    </row>
    <row r="1046" spans="1:12" ht="18.95" customHeight="1" x14ac:dyDescent="0.25">
      <c r="A1046" s="52"/>
      <c r="C1046" s="185"/>
      <c r="D1046" s="76"/>
      <c r="E1046" s="76" t="str">
        <f>IF(D1046="","",IFERROR(VLOOKUP(D1046,Cadastro!$C$9:$D$1009,2,FALSE),"NOT FOUND"))</f>
        <v/>
      </c>
      <c r="F1046" s="76"/>
      <c r="G1046" s="94"/>
      <c r="H1046" s="97"/>
      <c r="I1046" s="77">
        <f t="shared" si="33"/>
        <v>0</v>
      </c>
      <c r="J1046" s="78" t="str">
        <f>IFERROR(IF(E1046="","",VLOOKUP(D1046,Saldo!$P$8:$Q$1009,2,FALSE)),"")</f>
        <v/>
      </c>
      <c r="K1046" s="76"/>
      <c r="L1046" s="74" t="str">
        <f t="shared" si="32"/>
        <v/>
      </c>
    </row>
    <row r="1047" spans="1:12" ht="18.95" customHeight="1" x14ac:dyDescent="0.25">
      <c r="A1047" s="52"/>
      <c r="C1047" s="185"/>
      <c r="D1047" s="76"/>
      <c r="E1047" s="76" t="str">
        <f>IF(D1047="","",IFERROR(VLOOKUP(D1047,Cadastro!$C$9:$D$1009,2,FALSE),"NOT FOUND"))</f>
        <v/>
      </c>
      <c r="F1047" s="76"/>
      <c r="G1047" s="94"/>
      <c r="H1047" s="97"/>
      <c r="I1047" s="77">
        <f t="shared" si="33"/>
        <v>0</v>
      </c>
      <c r="J1047" s="78" t="str">
        <f>IFERROR(IF(E1047="","",VLOOKUP(D1047,Saldo!$P$8:$Q$1009,2,FALSE)),"")</f>
        <v/>
      </c>
      <c r="K1047" s="76"/>
      <c r="L1047" s="74" t="str">
        <f t="shared" si="32"/>
        <v/>
      </c>
    </row>
    <row r="1048" spans="1:12" ht="18.95" customHeight="1" x14ac:dyDescent="0.25">
      <c r="A1048" s="52"/>
      <c r="C1048" s="185"/>
      <c r="D1048" s="76"/>
      <c r="E1048" s="76" t="str">
        <f>IF(D1048="","",IFERROR(VLOOKUP(D1048,Cadastro!$C$9:$D$1009,2,FALSE),"NOT FOUND"))</f>
        <v/>
      </c>
      <c r="F1048" s="76"/>
      <c r="G1048" s="94"/>
      <c r="H1048" s="97"/>
      <c r="I1048" s="77">
        <f t="shared" si="33"/>
        <v>0</v>
      </c>
      <c r="J1048" s="78" t="str">
        <f>IFERROR(IF(E1048="","",VLOOKUP(D1048,Saldo!$P$8:$Q$1009,2,FALSE)),"")</f>
        <v/>
      </c>
      <c r="K1048" s="76"/>
      <c r="L1048" s="74" t="str">
        <f t="shared" si="32"/>
        <v/>
      </c>
    </row>
    <row r="1049" spans="1:12" ht="18.95" customHeight="1" x14ac:dyDescent="0.25">
      <c r="A1049" s="52"/>
      <c r="C1049" s="185"/>
      <c r="D1049" s="76"/>
      <c r="E1049" s="76" t="str">
        <f>IF(D1049="","",IFERROR(VLOOKUP(D1049,Cadastro!$C$9:$D$1009,2,FALSE),"NOT FOUND"))</f>
        <v/>
      </c>
      <c r="F1049" s="76"/>
      <c r="G1049" s="94"/>
      <c r="H1049" s="97"/>
      <c r="I1049" s="77">
        <f t="shared" si="33"/>
        <v>0</v>
      </c>
      <c r="J1049" s="78" t="str">
        <f>IFERROR(IF(E1049="","",VLOOKUP(D1049,Saldo!$P$8:$Q$1009,2,FALSE)),"")</f>
        <v/>
      </c>
      <c r="K1049" s="76"/>
      <c r="L1049" s="74" t="str">
        <f t="shared" si="32"/>
        <v/>
      </c>
    </row>
    <row r="1050" spans="1:12" ht="18.95" customHeight="1" x14ac:dyDescent="0.25">
      <c r="A1050" s="52"/>
      <c r="C1050" s="185"/>
      <c r="D1050" s="76"/>
      <c r="E1050" s="76" t="str">
        <f>IF(D1050="","",IFERROR(VLOOKUP(D1050,Cadastro!$C$9:$D$1009,2,FALSE),"NOT FOUND"))</f>
        <v/>
      </c>
      <c r="F1050" s="76"/>
      <c r="G1050" s="94"/>
      <c r="H1050" s="97"/>
      <c r="I1050" s="77">
        <f t="shared" si="33"/>
        <v>0</v>
      </c>
      <c r="J1050" s="78" t="str">
        <f>IFERROR(IF(E1050="","",VLOOKUP(D1050,Saldo!$P$8:$Q$1009,2,FALSE)),"")</f>
        <v/>
      </c>
      <c r="K1050" s="76"/>
      <c r="L1050" s="74" t="str">
        <f t="shared" si="32"/>
        <v/>
      </c>
    </row>
    <row r="1051" spans="1:12" ht="18.95" customHeight="1" x14ac:dyDescent="0.25">
      <c r="A1051" s="52"/>
      <c r="C1051" s="185"/>
      <c r="D1051" s="76"/>
      <c r="E1051" s="76" t="str">
        <f>IF(D1051="","",IFERROR(VLOOKUP(D1051,Cadastro!$C$9:$D$1009,2,FALSE),"NOT FOUND"))</f>
        <v/>
      </c>
      <c r="F1051" s="76"/>
      <c r="G1051" s="94"/>
      <c r="H1051" s="97"/>
      <c r="I1051" s="77">
        <f t="shared" si="33"/>
        <v>0</v>
      </c>
      <c r="J1051" s="78" t="str">
        <f>IFERROR(IF(E1051="","",VLOOKUP(D1051,Saldo!$P$8:$Q$1009,2,FALSE)),"")</f>
        <v/>
      </c>
      <c r="K1051" s="76"/>
      <c r="L1051" s="74" t="str">
        <f t="shared" si="32"/>
        <v/>
      </c>
    </row>
    <row r="1052" spans="1:12" ht="18.95" customHeight="1" x14ac:dyDescent="0.25">
      <c r="A1052" s="52"/>
      <c r="C1052" s="185"/>
      <c r="D1052" s="76"/>
      <c r="E1052" s="76" t="str">
        <f>IF(D1052="","",IFERROR(VLOOKUP(D1052,Cadastro!$C$9:$D$1009,2,FALSE),"NOT FOUND"))</f>
        <v/>
      </c>
      <c r="F1052" s="76"/>
      <c r="G1052" s="94"/>
      <c r="H1052" s="97"/>
      <c r="I1052" s="77">
        <f t="shared" si="33"/>
        <v>0</v>
      </c>
      <c r="J1052" s="78" t="str">
        <f>IFERROR(IF(E1052="","",VLOOKUP(D1052,Saldo!$P$8:$Q$1009,2,FALSE)),"")</f>
        <v/>
      </c>
      <c r="K1052" s="76"/>
      <c r="L1052" s="74" t="str">
        <f t="shared" si="32"/>
        <v/>
      </c>
    </row>
    <row r="1053" spans="1:12" ht="18.95" customHeight="1" x14ac:dyDescent="0.25">
      <c r="A1053" s="52"/>
      <c r="C1053" s="185"/>
      <c r="D1053" s="76"/>
      <c r="E1053" s="76" t="str">
        <f>IF(D1053="","",IFERROR(VLOOKUP(D1053,Cadastro!$C$9:$D$1009,2,FALSE),"NOT FOUND"))</f>
        <v/>
      </c>
      <c r="F1053" s="76"/>
      <c r="G1053" s="94"/>
      <c r="H1053" s="97"/>
      <c r="I1053" s="77">
        <f t="shared" si="33"/>
        <v>0</v>
      </c>
      <c r="J1053" s="78" t="str">
        <f>IFERROR(IF(E1053="","",VLOOKUP(D1053,Saldo!$P$8:$Q$1009,2,FALSE)),"")</f>
        <v/>
      </c>
      <c r="K1053" s="76"/>
      <c r="L1053" s="74" t="str">
        <f t="shared" si="32"/>
        <v/>
      </c>
    </row>
    <row r="1054" spans="1:12" ht="18.95" customHeight="1" x14ac:dyDescent="0.25">
      <c r="A1054" s="52"/>
      <c r="C1054" s="185"/>
      <c r="D1054" s="76"/>
      <c r="E1054" s="76" t="str">
        <f>IF(D1054="","",IFERROR(VLOOKUP(D1054,Cadastro!$C$9:$D$1009,2,FALSE),"NOT FOUND"))</f>
        <v/>
      </c>
      <c r="F1054" s="76"/>
      <c r="G1054" s="94"/>
      <c r="H1054" s="97"/>
      <c r="I1054" s="77">
        <f t="shared" si="33"/>
        <v>0</v>
      </c>
      <c r="J1054" s="78" t="str">
        <f>IFERROR(IF(E1054="","",VLOOKUP(D1054,Saldo!$P$8:$Q$1009,2,FALSE)),"")</f>
        <v/>
      </c>
      <c r="K1054" s="76"/>
      <c r="L1054" s="74" t="str">
        <f t="shared" si="32"/>
        <v/>
      </c>
    </row>
    <row r="1055" spans="1:12" ht="18.95" customHeight="1" x14ac:dyDescent="0.25">
      <c r="A1055" s="52"/>
      <c r="C1055" s="185"/>
      <c r="D1055" s="76"/>
      <c r="E1055" s="76" t="str">
        <f>IF(D1055="","",IFERROR(VLOOKUP(D1055,Cadastro!$C$9:$D$1009,2,FALSE),"NOT FOUND"))</f>
        <v/>
      </c>
      <c r="F1055" s="76"/>
      <c r="G1055" s="94"/>
      <c r="H1055" s="97"/>
      <c r="I1055" s="77">
        <f t="shared" si="33"/>
        <v>0</v>
      </c>
      <c r="J1055" s="78" t="str">
        <f>IFERROR(IF(E1055="","",VLOOKUP(D1055,Saldo!$P$8:$Q$1009,2,FALSE)),"")</f>
        <v/>
      </c>
      <c r="K1055" s="76"/>
      <c r="L1055" s="74" t="str">
        <f t="shared" si="32"/>
        <v/>
      </c>
    </row>
    <row r="1056" spans="1:12" ht="18.95" customHeight="1" x14ac:dyDescent="0.25">
      <c r="A1056" s="52"/>
      <c r="C1056" s="185"/>
      <c r="D1056" s="76"/>
      <c r="E1056" s="76" t="str">
        <f>IF(D1056="","",IFERROR(VLOOKUP(D1056,Cadastro!$C$9:$D$1009,2,FALSE),"NOT FOUND"))</f>
        <v/>
      </c>
      <c r="F1056" s="76"/>
      <c r="G1056" s="94"/>
      <c r="H1056" s="97"/>
      <c r="I1056" s="77">
        <f t="shared" si="33"/>
        <v>0</v>
      </c>
      <c r="J1056" s="78" t="str">
        <f>IFERROR(IF(E1056="","",VLOOKUP(D1056,Saldo!$P$8:$Q$1009,2,FALSE)),"")</f>
        <v/>
      </c>
      <c r="K1056" s="76"/>
      <c r="L1056" s="74" t="str">
        <f t="shared" si="32"/>
        <v/>
      </c>
    </row>
    <row r="1057" spans="1:12" ht="18.95" customHeight="1" x14ac:dyDescent="0.25">
      <c r="A1057" s="52"/>
      <c r="C1057" s="185"/>
      <c r="D1057" s="76"/>
      <c r="E1057" s="76" t="str">
        <f>IF(D1057="","",IFERROR(VLOOKUP(D1057,Cadastro!$C$9:$D$1009,2,FALSE),"NOT FOUND"))</f>
        <v/>
      </c>
      <c r="F1057" s="76"/>
      <c r="G1057" s="94"/>
      <c r="H1057" s="97"/>
      <c r="I1057" s="77">
        <f t="shared" si="33"/>
        <v>0</v>
      </c>
      <c r="J1057" s="78" t="str">
        <f>IFERROR(IF(E1057="","",VLOOKUP(D1057,Saldo!$P$8:$Q$1009,2,FALSE)),"")</f>
        <v/>
      </c>
      <c r="K1057" s="76"/>
      <c r="L1057" s="74" t="str">
        <f t="shared" si="32"/>
        <v/>
      </c>
    </row>
    <row r="1058" spans="1:12" ht="18.95" customHeight="1" x14ac:dyDescent="0.25">
      <c r="A1058" s="52"/>
      <c r="C1058" s="185"/>
      <c r="D1058" s="76"/>
      <c r="E1058" s="76" t="str">
        <f>IF(D1058="","",IFERROR(VLOOKUP(D1058,Cadastro!$C$9:$D$1009,2,FALSE),"NOT FOUND"))</f>
        <v/>
      </c>
      <c r="F1058" s="76"/>
      <c r="G1058" s="94"/>
      <c r="H1058" s="97"/>
      <c r="I1058" s="77">
        <f t="shared" si="33"/>
        <v>0</v>
      </c>
      <c r="J1058" s="78" t="str">
        <f>IFERROR(IF(E1058="","",VLOOKUP(D1058,Saldo!$P$8:$Q$1009,2,FALSE)),"")</f>
        <v/>
      </c>
      <c r="K1058" s="76"/>
      <c r="L1058" s="74" t="str">
        <f t="shared" si="32"/>
        <v/>
      </c>
    </row>
    <row r="1059" spans="1:12" ht="18.95" customHeight="1" x14ac:dyDescent="0.25">
      <c r="A1059" s="52"/>
      <c r="C1059" s="185"/>
      <c r="D1059" s="76"/>
      <c r="E1059" s="76" t="str">
        <f>IF(D1059="","",IFERROR(VLOOKUP(D1059,Cadastro!$C$9:$D$1009,2,FALSE),"NOT FOUND"))</f>
        <v/>
      </c>
      <c r="F1059" s="76"/>
      <c r="G1059" s="94"/>
      <c r="H1059" s="97"/>
      <c r="I1059" s="77">
        <f t="shared" si="33"/>
        <v>0</v>
      </c>
      <c r="J1059" s="78" t="str">
        <f>IFERROR(IF(E1059="","",VLOOKUP(D1059,Saldo!$P$8:$Q$1009,2,FALSE)),"")</f>
        <v/>
      </c>
      <c r="K1059" s="76"/>
      <c r="L1059" s="74" t="str">
        <f t="shared" si="32"/>
        <v/>
      </c>
    </row>
    <row r="1060" spans="1:12" ht="18.95" customHeight="1" x14ac:dyDescent="0.25">
      <c r="A1060" s="52"/>
      <c r="C1060" s="185"/>
      <c r="D1060" s="76"/>
      <c r="E1060" s="76" t="str">
        <f>IF(D1060="","",IFERROR(VLOOKUP(D1060,Cadastro!$C$9:$D$1009,2,FALSE),"NOT FOUND"))</f>
        <v/>
      </c>
      <c r="F1060" s="76"/>
      <c r="G1060" s="94"/>
      <c r="H1060" s="97"/>
      <c r="I1060" s="77">
        <f t="shared" si="33"/>
        <v>0</v>
      </c>
      <c r="J1060" s="78" t="str">
        <f>IFERROR(IF(E1060="","",VLOOKUP(D1060,Saldo!$P$8:$Q$1009,2,FALSE)),"")</f>
        <v/>
      </c>
      <c r="K1060" s="76"/>
      <c r="L1060" s="74" t="str">
        <f t="shared" si="32"/>
        <v/>
      </c>
    </row>
    <row r="1061" spans="1:12" ht="18.95" customHeight="1" x14ac:dyDescent="0.25">
      <c r="A1061" s="52"/>
      <c r="C1061" s="185"/>
      <c r="D1061" s="76"/>
      <c r="E1061" s="76" t="str">
        <f>IF(D1061="","",IFERROR(VLOOKUP(D1061,Cadastro!$C$9:$D$1009,2,FALSE),"NOT FOUND"))</f>
        <v/>
      </c>
      <c r="F1061" s="76"/>
      <c r="G1061" s="94"/>
      <c r="H1061" s="97"/>
      <c r="I1061" s="77">
        <f t="shared" si="33"/>
        <v>0</v>
      </c>
      <c r="J1061" s="78" t="str">
        <f>IFERROR(IF(E1061="","",VLOOKUP(D1061,Saldo!$P$8:$Q$1009,2,FALSE)),"")</f>
        <v/>
      </c>
      <c r="K1061" s="76"/>
      <c r="L1061" s="74" t="str">
        <f t="shared" si="32"/>
        <v/>
      </c>
    </row>
    <row r="1062" spans="1:12" ht="18.95" customHeight="1" x14ac:dyDescent="0.25">
      <c r="A1062" s="52"/>
      <c r="C1062" s="185"/>
      <c r="D1062" s="76"/>
      <c r="E1062" s="76" t="str">
        <f>IF(D1062="","",IFERROR(VLOOKUP(D1062,Cadastro!$C$9:$D$1009,2,FALSE),"NOT FOUND"))</f>
        <v/>
      </c>
      <c r="F1062" s="76"/>
      <c r="G1062" s="94"/>
      <c r="H1062" s="97"/>
      <c r="I1062" s="77">
        <f t="shared" si="33"/>
        <v>0</v>
      </c>
      <c r="J1062" s="78" t="str">
        <f>IFERROR(IF(E1062="","",VLOOKUP(D1062,Saldo!$P$8:$Q$1009,2,FALSE)),"")</f>
        <v/>
      </c>
      <c r="K1062" s="76"/>
      <c r="L1062" s="74" t="str">
        <f t="shared" si="32"/>
        <v/>
      </c>
    </row>
    <row r="1063" spans="1:12" ht="18.95" customHeight="1" x14ac:dyDescent="0.25">
      <c r="A1063" s="52"/>
      <c r="C1063" s="185"/>
      <c r="D1063" s="76"/>
      <c r="E1063" s="76" t="str">
        <f>IF(D1063="","",IFERROR(VLOOKUP(D1063,Cadastro!$C$9:$D$1009,2,FALSE),"NOT FOUND"))</f>
        <v/>
      </c>
      <c r="F1063" s="76"/>
      <c r="G1063" s="94"/>
      <c r="H1063" s="97"/>
      <c r="I1063" s="77">
        <f t="shared" si="33"/>
        <v>0</v>
      </c>
      <c r="J1063" s="78" t="str">
        <f>IFERROR(IF(E1063="","",VLOOKUP(D1063,Saldo!$P$8:$Q$1009,2,FALSE)),"")</f>
        <v/>
      </c>
      <c r="K1063" s="76"/>
      <c r="L1063" s="74" t="str">
        <f t="shared" si="32"/>
        <v/>
      </c>
    </row>
    <row r="1064" spans="1:12" ht="18.95" customHeight="1" x14ac:dyDescent="0.25">
      <c r="A1064" s="52"/>
      <c r="C1064" s="185"/>
      <c r="D1064" s="76"/>
      <c r="E1064" s="76" t="str">
        <f>IF(D1064="","",IFERROR(VLOOKUP(D1064,Cadastro!$C$9:$D$1009,2,FALSE),"NOT FOUND"))</f>
        <v/>
      </c>
      <c r="F1064" s="76"/>
      <c r="G1064" s="94"/>
      <c r="H1064" s="97"/>
      <c r="I1064" s="77">
        <f t="shared" si="33"/>
        <v>0</v>
      </c>
      <c r="J1064" s="78" t="str">
        <f>IFERROR(IF(E1064="","",VLOOKUP(D1064,Saldo!$P$8:$Q$1009,2,FALSE)),"")</f>
        <v/>
      </c>
      <c r="K1064" s="76"/>
      <c r="L1064" s="74" t="str">
        <f t="shared" si="32"/>
        <v/>
      </c>
    </row>
    <row r="1065" spans="1:12" ht="18.95" customHeight="1" x14ac:dyDescent="0.25">
      <c r="A1065" s="52"/>
      <c r="C1065" s="185"/>
      <c r="D1065" s="76"/>
      <c r="E1065" s="76" t="str">
        <f>IF(D1065="","",IFERROR(VLOOKUP(D1065,Cadastro!$C$9:$D$1009,2,FALSE),"NOT FOUND"))</f>
        <v/>
      </c>
      <c r="F1065" s="76"/>
      <c r="G1065" s="94"/>
      <c r="H1065" s="97"/>
      <c r="I1065" s="77">
        <f t="shared" si="33"/>
        <v>0</v>
      </c>
      <c r="J1065" s="78" t="str">
        <f>IFERROR(IF(E1065="","",VLOOKUP(D1065,Saldo!$P$8:$Q$1009,2,FALSE)),"")</f>
        <v/>
      </c>
      <c r="K1065" s="76"/>
      <c r="L1065" s="74" t="str">
        <f t="shared" si="32"/>
        <v/>
      </c>
    </row>
    <row r="1066" spans="1:12" ht="18.95" customHeight="1" x14ac:dyDescent="0.25">
      <c r="A1066" s="52"/>
      <c r="C1066" s="185"/>
      <c r="D1066" s="76"/>
      <c r="E1066" s="76" t="str">
        <f>IF(D1066="","",IFERROR(VLOOKUP(D1066,Cadastro!$C$9:$D$1009,2,FALSE),"NOT FOUND"))</f>
        <v/>
      </c>
      <c r="F1066" s="76"/>
      <c r="G1066" s="94"/>
      <c r="H1066" s="97"/>
      <c r="I1066" s="77">
        <f t="shared" si="33"/>
        <v>0</v>
      </c>
      <c r="J1066" s="78" t="str">
        <f>IFERROR(IF(E1066="","",VLOOKUP(D1066,Saldo!$P$8:$Q$1009,2,FALSE)),"")</f>
        <v/>
      </c>
      <c r="K1066" s="76"/>
      <c r="L1066" s="74" t="str">
        <f t="shared" si="32"/>
        <v/>
      </c>
    </row>
    <row r="1067" spans="1:12" ht="18.95" customHeight="1" x14ac:dyDescent="0.25">
      <c r="A1067" s="52"/>
      <c r="C1067" s="185"/>
      <c r="D1067" s="76"/>
      <c r="E1067" s="76" t="str">
        <f>IF(D1067="","",IFERROR(VLOOKUP(D1067,Cadastro!$C$9:$D$1009,2,FALSE),"NOT FOUND"))</f>
        <v/>
      </c>
      <c r="F1067" s="76"/>
      <c r="G1067" s="94"/>
      <c r="H1067" s="97"/>
      <c r="I1067" s="77">
        <f t="shared" si="33"/>
        <v>0</v>
      </c>
      <c r="J1067" s="78" t="str">
        <f>IFERROR(IF(E1067="","",VLOOKUP(D1067,Saldo!$P$8:$Q$1009,2,FALSE)),"")</f>
        <v/>
      </c>
      <c r="K1067" s="76"/>
      <c r="L1067" s="74" t="str">
        <f t="shared" si="32"/>
        <v/>
      </c>
    </row>
    <row r="1068" spans="1:12" ht="18.95" customHeight="1" x14ac:dyDescent="0.25">
      <c r="A1068" s="52"/>
      <c r="C1068" s="185"/>
      <c r="D1068" s="76"/>
      <c r="E1068" s="76" t="str">
        <f>IF(D1068="","",IFERROR(VLOOKUP(D1068,Cadastro!$C$9:$D$1009,2,FALSE),"NOT FOUND"))</f>
        <v/>
      </c>
      <c r="F1068" s="76"/>
      <c r="G1068" s="94"/>
      <c r="H1068" s="97"/>
      <c r="I1068" s="77">
        <f t="shared" si="33"/>
        <v>0</v>
      </c>
      <c r="J1068" s="78" t="str">
        <f>IFERROR(IF(E1068="","",VLOOKUP(D1068,Saldo!$P$8:$Q$1009,2,FALSE)),"")</f>
        <v/>
      </c>
      <c r="K1068" s="76"/>
      <c r="L1068" s="74" t="str">
        <f t="shared" si="32"/>
        <v/>
      </c>
    </row>
    <row r="1069" spans="1:12" ht="18.95" customHeight="1" x14ac:dyDescent="0.25">
      <c r="A1069" s="52"/>
      <c r="C1069" s="185"/>
      <c r="D1069" s="76"/>
      <c r="E1069" s="76" t="str">
        <f>IF(D1069="","",IFERROR(VLOOKUP(D1069,Cadastro!$C$9:$D$1009,2,FALSE),"NOT FOUND"))</f>
        <v/>
      </c>
      <c r="F1069" s="76"/>
      <c r="G1069" s="94"/>
      <c r="H1069" s="97"/>
      <c r="I1069" s="77">
        <f t="shared" si="33"/>
        <v>0</v>
      </c>
      <c r="J1069" s="78" t="str">
        <f>IFERROR(IF(E1069="","",VLOOKUP(D1069,Saldo!$P$8:$Q$1009,2,FALSE)),"")</f>
        <v/>
      </c>
      <c r="K1069" s="76"/>
      <c r="L1069" s="74" t="str">
        <f t="shared" si="32"/>
        <v/>
      </c>
    </row>
    <row r="1070" spans="1:12" ht="18.95" customHeight="1" x14ac:dyDescent="0.25">
      <c r="A1070" s="52"/>
      <c r="C1070" s="185"/>
      <c r="D1070" s="76"/>
      <c r="E1070" s="76" t="str">
        <f>IF(D1070="","",IFERROR(VLOOKUP(D1070,Cadastro!$C$9:$D$1009,2,FALSE),"NOT FOUND"))</f>
        <v/>
      </c>
      <c r="F1070" s="76"/>
      <c r="G1070" s="94"/>
      <c r="H1070" s="97"/>
      <c r="I1070" s="77">
        <f t="shared" si="33"/>
        <v>0</v>
      </c>
      <c r="J1070" s="78" t="str">
        <f>IFERROR(IF(E1070="","",VLOOKUP(D1070,Saldo!$P$8:$Q$1009,2,FALSE)),"")</f>
        <v/>
      </c>
      <c r="K1070" s="76"/>
      <c r="L1070" s="74" t="str">
        <f t="shared" si="32"/>
        <v/>
      </c>
    </row>
    <row r="1071" spans="1:12" ht="18.95" customHeight="1" x14ac:dyDescent="0.25">
      <c r="A1071" s="52"/>
      <c r="C1071" s="185"/>
      <c r="D1071" s="76"/>
      <c r="E1071" s="76" t="str">
        <f>IF(D1071="","",IFERROR(VLOOKUP(D1071,Cadastro!$C$9:$D$1009,2,FALSE),"NOT FOUND"))</f>
        <v/>
      </c>
      <c r="F1071" s="76"/>
      <c r="G1071" s="94"/>
      <c r="H1071" s="97"/>
      <c r="I1071" s="77">
        <f t="shared" si="33"/>
        <v>0</v>
      </c>
      <c r="J1071" s="78" t="str">
        <f>IFERROR(IF(E1071="","",VLOOKUP(D1071,Saldo!$P$8:$Q$1009,2,FALSE)),"")</f>
        <v/>
      </c>
      <c r="K1071" s="76"/>
      <c r="L1071" s="74" t="str">
        <f t="shared" si="32"/>
        <v/>
      </c>
    </row>
    <row r="1072" spans="1:12" ht="18.95" customHeight="1" x14ac:dyDescent="0.25">
      <c r="A1072" s="52"/>
      <c r="C1072" s="185"/>
      <c r="D1072" s="76"/>
      <c r="E1072" s="76" t="str">
        <f>IF(D1072="","",IFERROR(VLOOKUP(D1072,Cadastro!$C$9:$D$1009,2,FALSE),"NOT FOUND"))</f>
        <v/>
      </c>
      <c r="F1072" s="76"/>
      <c r="G1072" s="94"/>
      <c r="H1072" s="97"/>
      <c r="I1072" s="77">
        <f t="shared" si="33"/>
        <v>0</v>
      </c>
      <c r="J1072" s="78" t="str">
        <f>IFERROR(IF(E1072="","",VLOOKUP(D1072,Saldo!$P$8:$Q$1009,2,FALSE)),"")</f>
        <v/>
      </c>
      <c r="K1072" s="76"/>
      <c r="L1072" s="74" t="str">
        <f t="shared" si="32"/>
        <v/>
      </c>
    </row>
    <row r="1073" spans="1:12" ht="18.95" customHeight="1" x14ac:dyDescent="0.25">
      <c r="A1073" s="52"/>
      <c r="C1073" s="185"/>
      <c r="D1073" s="76"/>
      <c r="E1073" s="76" t="str">
        <f>IF(D1073="","",IFERROR(VLOOKUP(D1073,Cadastro!$C$9:$D$1009,2,FALSE),"NOT FOUND"))</f>
        <v/>
      </c>
      <c r="F1073" s="76"/>
      <c r="G1073" s="94"/>
      <c r="H1073" s="97"/>
      <c r="I1073" s="77">
        <f t="shared" si="33"/>
        <v>0</v>
      </c>
      <c r="J1073" s="78" t="str">
        <f>IFERROR(IF(E1073="","",VLOOKUP(D1073,Saldo!$P$8:$Q$1009,2,FALSE)),"")</f>
        <v/>
      </c>
      <c r="K1073" s="76"/>
      <c r="L1073" s="74" t="str">
        <f t="shared" si="32"/>
        <v/>
      </c>
    </row>
    <row r="1074" spans="1:12" ht="18.95" customHeight="1" x14ac:dyDescent="0.25">
      <c r="A1074" s="52"/>
      <c r="C1074" s="185"/>
      <c r="D1074" s="76"/>
      <c r="E1074" s="76" t="str">
        <f>IF(D1074="","",IFERROR(VLOOKUP(D1074,Cadastro!$C$9:$D$1009,2,FALSE),"NOT FOUND"))</f>
        <v/>
      </c>
      <c r="F1074" s="76"/>
      <c r="G1074" s="94"/>
      <c r="H1074" s="97"/>
      <c r="I1074" s="77">
        <f t="shared" si="33"/>
        <v>0</v>
      </c>
      <c r="J1074" s="78" t="str">
        <f>IFERROR(IF(E1074="","",VLOOKUP(D1074,Saldo!$P$8:$Q$1009,2,FALSE)),"")</f>
        <v/>
      </c>
      <c r="K1074" s="76"/>
      <c r="L1074" s="74" t="str">
        <f t="shared" si="32"/>
        <v/>
      </c>
    </row>
    <row r="1075" spans="1:12" ht="18.95" customHeight="1" x14ac:dyDescent="0.25">
      <c r="A1075" s="52"/>
      <c r="C1075" s="185"/>
      <c r="D1075" s="76"/>
      <c r="E1075" s="76" t="str">
        <f>IF(D1075="","",IFERROR(VLOOKUP(D1075,Cadastro!$C$9:$D$1009,2,FALSE),"NOT FOUND"))</f>
        <v/>
      </c>
      <c r="F1075" s="76"/>
      <c r="G1075" s="94"/>
      <c r="H1075" s="97"/>
      <c r="I1075" s="77">
        <f t="shared" si="33"/>
        <v>0</v>
      </c>
      <c r="J1075" s="78" t="str">
        <f>IFERROR(IF(E1075="","",VLOOKUP(D1075,Saldo!$P$8:$Q$1009,2,FALSE)),"")</f>
        <v/>
      </c>
      <c r="K1075" s="76"/>
      <c r="L1075" s="74" t="str">
        <f t="shared" si="32"/>
        <v/>
      </c>
    </row>
    <row r="1076" spans="1:12" ht="18.95" customHeight="1" x14ac:dyDescent="0.25">
      <c r="A1076" s="52"/>
      <c r="C1076" s="185"/>
      <c r="D1076" s="76"/>
      <c r="E1076" s="76" t="str">
        <f>IF(D1076="","",IFERROR(VLOOKUP(D1076,Cadastro!$C$9:$D$1009,2,FALSE),"NOT FOUND"))</f>
        <v/>
      </c>
      <c r="F1076" s="76"/>
      <c r="G1076" s="94"/>
      <c r="H1076" s="97"/>
      <c r="I1076" s="77">
        <f t="shared" si="33"/>
        <v>0</v>
      </c>
      <c r="J1076" s="78" t="str">
        <f>IFERROR(IF(E1076="","",VLOOKUP(D1076,Saldo!$P$8:$Q$1009,2,FALSE)),"")</f>
        <v/>
      </c>
      <c r="K1076" s="76"/>
      <c r="L1076" s="74" t="str">
        <f t="shared" si="32"/>
        <v/>
      </c>
    </row>
    <row r="1077" spans="1:12" ht="18.95" customHeight="1" x14ac:dyDescent="0.25">
      <c r="A1077" s="52"/>
      <c r="C1077" s="185"/>
      <c r="D1077" s="76"/>
      <c r="E1077" s="76" t="str">
        <f>IF(D1077="","",IFERROR(VLOOKUP(D1077,Cadastro!$C$9:$D$1009,2,FALSE),"NOT FOUND"))</f>
        <v/>
      </c>
      <c r="F1077" s="76"/>
      <c r="G1077" s="94"/>
      <c r="H1077" s="97"/>
      <c r="I1077" s="77">
        <f t="shared" si="33"/>
        <v>0</v>
      </c>
      <c r="J1077" s="78" t="str">
        <f>IFERROR(IF(E1077="","",VLOOKUP(D1077,Saldo!$P$8:$Q$1009,2,FALSE)),"")</f>
        <v/>
      </c>
      <c r="K1077" s="76"/>
      <c r="L1077" s="74" t="str">
        <f t="shared" si="32"/>
        <v/>
      </c>
    </row>
    <row r="1078" spans="1:12" ht="18.95" customHeight="1" x14ac:dyDescent="0.25">
      <c r="A1078" s="52"/>
      <c r="C1078" s="185"/>
      <c r="D1078" s="76"/>
      <c r="E1078" s="76" t="str">
        <f>IF(D1078="","",IFERROR(VLOOKUP(D1078,Cadastro!$C$9:$D$1009,2,FALSE),"NOT FOUND"))</f>
        <v/>
      </c>
      <c r="F1078" s="76"/>
      <c r="G1078" s="94"/>
      <c r="H1078" s="97"/>
      <c r="I1078" s="77">
        <f t="shared" si="33"/>
        <v>0</v>
      </c>
      <c r="J1078" s="78" t="str">
        <f>IFERROR(IF(E1078="","",VLOOKUP(D1078,Saldo!$P$8:$Q$1009,2,FALSE)),"")</f>
        <v/>
      </c>
      <c r="K1078" s="76"/>
      <c r="L1078" s="74" t="str">
        <f t="shared" si="32"/>
        <v/>
      </c>
    </row>
    <row r="1079" spans="1:12" ht="18.95" customHeight="1" x14ac:dyDescent="0.25">
      <c r="A1079" s="52"/>
      <c r="C1079" s="185"/>
      <c r="D1079" s="76"/>
      <c r="E1079" s="76" t="str">
        <f>IF(D1079="","",IFERROR(VLOOKUP(D1079,Cadastro!$C$9:$D$1009,2,FALSE),"NOT FOUND"))</f>
        <v/>
      </c>
      <c r="F1079" s="76"/>
      <c r="G1079" s="94"/>
      <c r="H1079" s="97"/>
      <c r="I1079" s="77">
        <f t="shared" si="33"/>
        <v>0</v>
      </c>
      <c r="J1079" s="78" t="str">
        <f>IFERROR(IF(E1079="","",VLOOKUP(D1079,Saldo!$P$8:$Q$1009,2,FALSE)),"")</f>
        <v/>
      </c>
      <c r="K1079" s="76"/>
      <c r="L1079" s="74" t="str">
        <f t="shared" si="32"/>
        <v/>
      </c>
    </row>
    <row r="1080" spans="1:12" ht="18.95" customHeight="1" x14ac:dyDescent="0.25">
      <c r="A1080" s="52"/>
      <c r="C1080" s="185"/>
      <c r="D1080" s="76"/>
      <c r="E1080" s="76" t="str">
        <f>IF(D1080="","",IFERROR(VLOOKUP(D1080,Cadastro!$C$9:$D$1009,2,FALSE),"NOT FOUND"))</f>
        <v/>
      </c>
      <c r="F1080" s="76"/>
      <c r="G1080" s="94"/>
      <c r="H1080" s="97"/>
      <c r="I1080" s="77">
        <f t="shared" si="33"/>
        <v>0</v>
      </c>
      <c r="J1080" s="78" t="str">
        <f>IFERROR(IF(E1080="","",VLOOKUP(D1080,Saldo!$P$8:$Q$1009,2,FALSE)),"")</f>
        <v/>
      </c>
      <c r="K1080" s="76"/>
      <c r="L1080" s="74" t="str">
        <f t="shared" si="32"/>
        <v/>
      </c>
    </row>
    <row r="1081" spans="1:12" ht="18.95" customHeight="1" x14ac:dyDescent="0.25">
      <c r="A1081" s="52"/>
      <c r="C1081" s="185"/>
      <c r="D1081" s="76"/>
      <c r="E1081" s="76" t="str">
        <f>IF(D1081="","",IFERROR(VLOOKUP(D1081,Cadastro!$C$9:$D$1009,2,FALSE),"NOT FOUND"))</f>
        <v/>
      </c>
      <c r="F1081" s="76"/>
      <c r="G1081" s="94"/>
      <c r="H1081" s="97"/>
      <c r="I1081" s="77">
        <f t="shared" si="33"/>
        <v>0</v>
      </c>
      <c r="J1081" s="78" t="str">
        <f>IFERROR(IF(E1081="","",VLOOKUP(D1081,Saldo!$P$8:$Q$1009,2,FALSE)),"")</f>
        <v/>
      </c>
      <c r="K1081" s="76"/>
      <c r="L1081" s="74" t="str">
        <f t="shared" si="32"/>
        <v/>
      </c>
    </row>
    <row r="1082" spans="1:12" ht="18.95" customHeight="1" x14ac:dyDescent="0.25">
      <c r="A1082" s="52"/>
      <c r="C1082" s="185"/>
      <c r="D1082" s="76"/>
      <c r="E1082" s="76" t="str">
        <f>IF(D1082="","",IFERROR(VLOOKUP(D1082,Cadastro!$C$9:$D$1009,2,FALSE),"NOT FOUND"))</f>
        <v/>
      </c>
      <c r="F1082" s="76"/>
      <c r="G1082" s="94"/>
      <c r="H1082" s="97"/>
      <c r="I1082" s="77">
        <f t="shared" si="33"/>
        <v>0</v>
      </c>
      <c r="J1082" s="78" t="str">
        <f>IFERROR(IF(E1082="","",VLOOKUP(D1082,Saldo!$P$8:$Q$1009,2,FALSE)),"")</f>
        <v/>
      </c>
      <c r="K1082" s="76"/>
      <c r="L1082" s="74" t="str">
        <f t="shared" si="32"/>
        <v/>
      </c>
    </row>
    <row r="1083" spans="1:12" ht="18.95" customHeight="1" x14ac:dyDescent="0.25">
      <c r="A1083" s="52"/>
      <c r="C1083" s="185"/>
      <c r="D1083" s="76"/>
      <c r="E1083" s="76" t="str">
        <f>IF(D1083="","",IFERROR(VLOOKUP(D1083,Cadastro!$C$9:$D$1009,2,FALSE),"NOT FOUND"))</f>
        <v/>
      </c>
      <c r="F1083" s="76"/>
      <c r="G1083" s="94"/>
      <c r="H1083" s="97"/>
      <c r="I1083" s="77">
        <f t="shared" si="33"/>
        <v>0</v>
      </c>
      <c r="J1083" s="78" t="str">
        <f>IFERROR(IF(E1083="","",VLOOKUP(D1083,Saldo!$P$8:$Q$1009,2,FALSE)),"")</f>
        <v/>
      </c>
      <c r="K1083" s="76"/>
      <c r="L1083" s="74" t="str">
        <f t="shared" si="32"/>
        <v/>
      </c>
    </row>
    <row r="1084" spans="1:12" ht="18.95" customHeight="1" x14ac:dyDescent="0.25">
      <c r="A1084" s="52"/>
      <c r="C1084" s="185"/>
      <c r="D1084" s="76"/>
      <c r="E1084" s="76" t="str">
        <f>IF(D1084="","",IFERROR(VLOOKUP(D1084,Cadastro!$C$9:$D$1009,2,FALSE),"NOT FOUND"))</f>
        <v/>
      </c>
      <c r="F1084" s="76"/>
      <c r="G1084" s="94"/>
      <c r="H1084" s="97"/>
      <c r="I1084" s="77">
        <f t="shared" si="33"/>
        <v>0</v>
      </c>
      <c r="J1084" s="78" t="str">
        <f>IFERROR(IF(E1084="","",VLOOKUP(D1084,Saldo!$P$8:$Q$1009,2,FALSE)),"")</f>
        <v/>
      </c>
      <c r="K1084" s="76"/>
      <c r="L1084" s="74" t="str">
        <f t="shared" si="32"/>
        <v/>
      </c>
    </row>
    <row r="1085" spans="1:12" ht="18.95" customHeight="1" x14ac:dyDescent="0.25">
      <c r="A1085" s="52"/>
      <c r="C1085" s="185"/>
      <c r="D1085" s="76"/>
      <c r="E1085" s="76" t="str">
        <f>IF(D1085="","",IFERROR(VLOOKUP(D1085,Cadastro!$C$9:$D$1009,2,FALSE),"NOT FOUND"))</f>
        <v/>
      </c>
      <c r="F1085" s="76"/>
      <c r="G1085" s="94"/>
      <c r="H1085" s="97"/>
      <c r="I1085" s="77">
        <f t="shared" si="33"/>
        <v>0</v>
      </c>
      <c r="J1085" s="78" t="str">
        <f>IFERROR(IF(E1085="","",VLOOKUP(D1085,Saldo!$P$8:$Q$1009,2,FALSE)),"")</f>
        <v/>
      </c>
      <c r="K1085" s="76"/>
      <c r="L1085" s="74" t="str">
        <f t="shared" si="32"/>
        <v/>
      </c>
    </row>
    <row r="1086" spans="1:12" ht="18.95" customHeight="1" x14ac:dyDescent="0.25">
      <c r="A1086" s="52"/>
      <c r="C1086" s="185"/>
      <c r="D1086" s="76"/>
      <c r="E1086" s="76" t="str">
        <f>IF(D1086="","",IFERROR(VLOOKUP(D1086,Cadastro!$C$9:$D$1009,2,FALSE),"NOT FOUND"))</f>
        <v/>
      </c>
      <c r="F1086" s="76"/>
      <c r="G1086" s="94"/>
      <c r="H1086" s="97"/>
      <c r="I1086" s="77">
        <f t="shared" si="33"/>
        <v>0</v>
      </c>
      <c r="J1086" s="78" t="str">
        <f>IFERROR(IF(E1086="","",VLOOKUP(D1086,Saldo!$P$8:$Q$1009,2,FALSE)),"")</f>
        <v/>
      </c>
      <c r="K1086" s="76"/>
      <c r="L1086" s="74" t="str">
        <f t="shared" si="32"/>
        <v/>
      </c>
    </row>
    <row r="1087" spans="1:12" ht="18.95" customHeight="1" x14ac:dyDescent="0.25">
      <c r="A1087" s="52"/>
      <c r="C1087" s="185"/>
      <c r="D1087" s="76"/>
      <c r="E1087" s="76" t="str">
        <f>IF(D1087="","",IFERROR(VLOOKUP(D1087,Cadastro!$C$9:$D$1009,2,FALSE),"NOT FOUND"))</f>
        <v/>
      </c>
      <c r="F1087" s="76"/>
      <c r="G1087" s="94"/>
      <c r="H1087" s="97"/>
      <c r="I1087" s="77">
        <f t="shared" si="33"/>
        <v>0</v>
      </c>
      <c r="J1087" s="78" t="str">
        <f>IFERROR(IF(E1087="","",VLOOKUP(D1087,Saldo!$P$8:$Q$1009,2,FALSE)),"")</f>
        <v/>
      </c>
      <c r="K1087" s="76"/>
      <c r="L1087" s="74" t="str">
        <f t="shared" si="32"/>
        <v/>
      </c>
    </row>
    <row r="1088" spans="1:12" ht="18.95" customHeight="1" x14ac:dyDescent="0.25">
      <c r="A1088" s="52"/>
      <c r="C1088" s="185"/>
      <c r="D1088" s="76"/>
      <c r="E1088" s="76" t="str">
        <f>IF(D1088="","",IFERROR(VLOOKUP(D1088,Cadastro!$C$9:$D$1009,2,FALSE),"NOT FOUND"))</f>
        <v/>
      </c>
      <c r="F1088" s="76"/>
      <c r="G1088" s="94"/>
      <c r="H1088" s="97"/>
      <c r="I1088" s="77">
        <f t="shared" si="33"/>
        <v>0</v>
      </c>
      <c r="J1088" s="78" t="str">
        <f>IFERROR(IF(E1088="","",VLOOKUP(D1088,Saldo!$P$8:$Q$1009,2,FALSE)),"")</f>
        <v/>
      </c>
      <c r="K1088" s="76"/>
      <c r="L1088" s="74" t="str">
        <f t="shared" si="32"/>
        <v/>
      </c>
    </row>
    <row r="1089" spans="1:12" ht="18.95" customHeight="1" x14ac:dyDescent="0.25">
      <c r="A1089" s="52"/>
      <c r="C1089" s="185"/>
      <c r="D1089" s="76"/>
      <c r="E1089" s="76" t="str">
        <f>IF(D1089="","",IFERROR(VLOOKUP(D1089,Cadastro!$C$9:$D$1009,2,FALSE),"NOT FOUND"))</f>
        <v/>
      </c>
      <c r="F1089" s="76"/>
      <c r="G1089" s="94"/>
      <c r="H1089" s="97"/>
      <c r="I1089" s="77">
        <f t="shared" si="33"/>
        <v>0</v>
      </c>
      <c r="J1089" s="78" t="str">
        <f>IFERROR(IF(E1089="","",VLOOKUP(D1089,Saldo!$P$8:$Q$1009,2,FALSE)),"")</f>
        <v/>
      </c>
      <c r="K1089" s="76"/>
      <c r="L1089" s="74" t="str">
        <f t="shared" si="32"/>
        <v/>
      </c>
    </row>
    <row r="1090" spans="1:12" ht="18.95" customHeight="1" x14ac:dyDescent="0.25">
      <c r="A1090" s="52"/>
      <c r="C1090" s="185"/>
      <c r="D1090" s="76"/>
      <c r="E1090" s="76" t="str">
        <f>IF(D1090="","",IFERROR(VLOOKUP(D1090,Cadastro!$C$9:$D$1009,2,FALSE),"NOT FOUND"))</f>
        <v/>
      </c>
      <c r="F1090" s="76"/>
      <c r="G1090" s="94"/>
      <c r="H1090" s="97"/>
      <c r="I1090" s="77">
        <f t="shared" si="33"/>
        <v>0</v>
      </c>
      <c r="J1090" s="78" t="str">
        <f>IFERROR(IF(E1090="","",VLOOKUP(D1090,Saldo!$P$8:$Q$1009,2,FALSE)),"")</f>
        <v/>
      </c>
      <c r="K1090" s="76"/>
      <c r="L1090" s="74" t="str">
        <f t="shared" si="32"/>
        <v/>
      </c>
    </row>
    <row r="1091" spans="1:12" ht="18.95" customHeight="1" x14ac:dyDescent="0.25">
      <c r="A1091" s="52"/>
      <c r="C1091" s="185"/>
      <c r="D1091" s="76"/>
      <c r="E1091" s="76" t="str">
        <f>IF(D1091="","",IFERROR(VLOOKUP(D1091,Cadastro!$C$9:$D$1009,2,FALSE),"NOT FOUND"))</f>
        <v/>
      </c>
      <c r="F1091" s="76"/>
      <c r="G1091" s="94"/>
      <c r="H1091" s="97"/>
      <c r="I1091" s="77">
        <f t="shared" si="33"/>
        <v>0</v>
      </c>
      <c r="J1091" s="78" t="str">
        <f>IFERROR(IF(E1091="","",VLOOKUP(D1091,Saldo!$P$8:$Q$1009,2,FALSE)),"")</f>
        <v/>
      </c>
      <c r="K1091" s="76"/>
      <c r="L1091" s="74" t="str">
        <f t="shared" si="32"/>
        <v/>
      </c>
    </row>
    <row r="1092" spans="1:12" ht="18.95" customHeight="1" x14ac:dyDescent="0.25">
      <c r="A1092" s="52"/>
      <c r="C1092" s="185"/>
      <c r="D1092" s="76"/>
      <c r="E1092" s="76" t="str">
        <f>IF(D1092="","",IFERROR(VLOOKUP(D1092,Cadastro!$C$9:$D$1009,2,FALSE),"NOT FOUND"))</f>
        <v/>
      </c>
      <c r="F1092" s="76"/>
      <c r="G1092" s="94"/>
      <c r="H1092" s="97"/>
      <c r="I1092" s="77">
        <f t="shared" si="33"/>
        <v>0</v>
      </c>
      <c r="J1092" s="78" t="str">
        <f>IFERROR(IF(E1092="","",VLOOKUP(D1092,Saldo!$P$8:$Q$1009,2,FALSE)),"")</f>
        <v/>
      </c>
      <c r="K1092" s="76"/>
      <c r="L1092" s="74" t="str">
        <f t="shared" si="32"/>
        <v/>
      </c>
    </row>
    <row r="1093" spans="1:12" ht="18.95" customHeight="1" x14ac:dyDescent="0.25">
      <c r="A1093" s="52"/>
      <c r="C1093" s="185"/>
      <c r="D1093" s="76"/>
      <c r="E1093" s="76" t="str">
        <f>IF(D1093="","",IFERROR(VLOOKUP(D1093,Cadastro!$C$9:$D$1009,2,FALSE),"NOT FOUND"))</f>
        <v/>
      </c>
      <c r="F1093" s="76"/>
      <c r="G1093" s="94"/>
      <c r="H1093" s="97"/>
      <c r="I1093" s="77">
        <f t="shared" si="33"/>
        <v>0</v>
      </c>
      <c r="J1093" s="78" t="str">
        <f>IFERROR(IF(E1093="","",VLOOKUP(D1093,Saldo!$P$8:$Q$1009,2,FALSE)),"")</f>
        <v/>
      </c>
      <c r="K1093" s="76"/>
      <c r="L1093" s="74" t="str">
        <f t="shared" si="32"/>
        <v/>
      </c>
    </row>
    <row r="1094" spans="1:12" ht="18.95" customHeight="1" x14ac:dyDescent="0.25">
      <c r="A1094" s="52"/>
      <c r="C1094" s="185"/>
      <c r="D1094" s="76"/>
      <c r="E1094" s="76" t="str">
        <f>IF(D1094="","",IFERROR(VLOOKUP(D1094,Cadastro!$C$9:$D$1009,2,FALSE),"NOT FOUND"))</f>
        <v/>
      </c>
      <c r="F1094" s="76"/>
      <c r="G1094" s="94"/>
      <c r="H1094" s="97"/>
      <c r="I1094" s="77">
        <f t="shared" si="33"/>
        <v>0</v>
      </c>
      <c r="J1094" s="78" t="str">
        <f>IFERROR(IF(E1094="","",VLOOKUP(D1094,Saldo!$P$8:$Q$1009,2,FALSE)),"")</f>
        <v/>
      </c>
      <c r="K1094" s="76"/>
      <c r="L1094" s="74" t="str">
        <f t="shared" si="32"/>
        <v/>
      </c>
    </row>
    <row r="1095" spans="1:12" ht="18.95" customHeight="1" x14ac:dyDescent="0.25">
      <c r="A1095" s="52"/>
      <c r="C1095" s="185"/>
      <c r="D1095" s="76"/>
      <c r="E1095" s="76" t="str">
        <f>IF(D1095="","",IFERROR(VLOOKUP(D1095,Cadastro!$C$9:$D$1009,2,FALSE),"NOT FOUND"))</f>
        <v/>
      </c>
      <c r="F1095" s="76"/>
      <c r="G1095" s="94"/>
      <c r="H1095" s="97"/>
      <c r="I1095" s="77">
        <f t="shared" si="33"/>
        <v>0</v>
      </c>
      <c r="J1095" s="78" t="str">
        <f>IFERROR(IF(E1095="","",VLOOKUP(D1095,Saldo!$P$8:$Q$1009,2,FALSE)),"")</f>
        <v/>
      </c>
      <c r="K1095" s="76"/>
      <c r="L1095" s="74" t="str">
        <f t="shared" si="32"/>
        <v/>
      </c>
    </row>
    <row r="1096" spans="1:12" ht="18.95" customHeight="1" x14ac:dyDescent="0.25">
      <c r="A1096" s="52"/>
      <c r="C1096" s="185"/>
      <c r="D1096" s="76"/>
      <c r="E1096" s="76" t="str">
        <f>IF(D1096="","",IFERROR(VLOOKUP(D1096,Cadastro!$C$9:$D$1009,2,FALSE),"NOT FOUND"))</f>
        <v/>
      </c>
      <c r="F1096" s="76"/>
      <c r="G1096" s="94"/>
      <c r="H1096" s="97"/>
      <c r="I1096" s="77">
        <f t="shared" si="33"/>
        <v>0</v>
      </c>
      <c r="J1096" s="78" t="str">
        <f>IFERROR(IF(E1096="","",VLOOKUP(D1096,Saldo!$P$8:$Q$1009,2,FALSE)),"")</f>
        <v/>
      </c>
      <c r="K1096" s="76"/>
      <c r="L1096" s="74" t="str">
        <f t="shared" si="32"/>
        <v/>
      </c>
    </row>
    <row r="1097" spans="1:12" ht="18.95" customHeight="1" x14ac:dyDescent="0.25">
      <c r="A1097" s="52"/>
      <c r="C1097" s="185"/>
      <c r="D1097" s="76"/>
      <c r="E1097" s="76" t="str">
        <f>IF(D1097="","",IFERROR(VLOOKUP(D1097,Cadastro!$C$9:$D$1009,2,FALSE),"NOT FOUND"))</f>
        <v/>
      </c>
      <c r="F1097" s="76"/>
      <c r="G1097" s="94"/>
      <c r="H1097" s="97"/>
      <c r="I1097" s="77">
        <f t="shared" si="33"/>
        <v>0</v>
      </c>
      <c r="J1097" s="78" t="str">
        <f>IFERROR(IF(E1097="","",VLOOKUP(D1097,Saldo!$P$8:$Q$1009,2,FALSE)),"")</f>
        <v/>
      </c>
      <c r="K1097" s="76"/>
      <c r="L1097" s="74" t="str">
        <f t="shared" ref="L1097:L1160" si="34">IF(C1097="","",MONTH(C1097))</f>
        <v/>
      </c>
    </row>
    <row r="1098" spans="1:12" ht="18.95" customHeight="1" x14ac:dyDescent="0.25">
      <c r="A1098" s="52"/>
      <c r="C1098" s="185"/>
      <c r="D1098" s="76"/>
      <c r="E1098" s="76" t="str">
        <f>IF(D1098="","",IFERROR(VLOOKUP(D1098,Cadastro!$C$9:$D$1009,2,FALSE),"NOT FOUND"))</f>
        <v/>
      </c>
      <c r="F1098" s="76"/>
      <c r="G1098" s="94"/>
      <c r="H1098" s="97"/>
      <c r="I1098" s="77">
        <f t="shared" ref="I1098:I1161" si="35">IFERROR(G1098*H1098,"Check if QTY and Value are both valid")</f>
        <v>0</v>
      </c>
      <c r="J1098" s="78" t="str">
        <f>IFERROR(IF(E1098="","",VLOOKUP(D1098,Saldo!$P$8:$Q$1009,2,FALSE)),"")</f>
        <v/>
      </c>
      <c r="K1098" s="76"/>
      <c r="L1098" s="74" t="str">
        <f t="shared" si="34"/>
        <v/>
      </c>
    </row>
    <row r="1099" spans="1:12" ht="18.95" customHeight="1" x14ac:dyDescent="0.25">
      <c r="A1099" s="52"/>
      <c r="C1099" s="185"/>
      <c r="D1099" s="76"/>
      <c r="E1099" s="76" t="str">
        <f>IF(D1099="","",IFERROR(VLOOKUP(D1099,Cadastro!$C$9:$D$1009,2,FALSE),"NOT FOUND"))</f>
        <v/>
      </c>
      <c r="F1099" s="76"/>
      <c r="G1099" s="94"/>
      <c r="H1099" s="97"/>
      <c r="I1099" s="77">
        <f t="shared" si="35"/>
        <v>0</v>
      </c>
      <c r="J1099" s="78" t="str">
        <f>IFERROR(IF(E1099="","",VLOOKUP(D1099,Saldo!$P$8:$Q$1009,2,FALSE)),"")</f>
        <v/>
      </c>
      <c r="K1099" s="76"/>
      <c r="L1099" s="74" t="str">
        <f t="shared" si="34"/>
        <v/>
      </c>
    </row>
    <row r="1100" spans="1:12" ht="18.95" customHeight="1" x14ac:dyDescent="0.25">
      <c r="A1100" s="52"/>
      <c r="C1100" s="185"/>
      <c r="D1100" s="76"/>
      <c r="E1100" s="76" t="str">
        <f>IF(D1100="","",IFERROR(VLOOKUP(D1100,Cadastro!$C$9:$D$1009,2,FALSE),"NOT FOUND"))</f>
        <v/>
      </c>
      <c r="F1100" s="76"/>
      <c r="G1100" s="94"/>
      <c r="H1100" s="97"/>
      <c r="I1100" s="77">
        <f t="shared" si="35"/>
        <v>0</v>
      </c>
      <c r="J1100" s="78" t="str">
        <f>IFERROR(IF(E1100="","",VLOOKUP(D1100,Saldo!$P$8:$Q$1009,2,FALSE)),"")</f>
        <v/>
      </c>
      <c r="K1100" s="76"/>
      <c r="L1100" s="74" t="str">
        <f t="shared" si="34"/>
        <v/>
      </c>
    </row>
    <row r="1101" spans="1:12" ht="18.95" customHeight="1" x14ac:dyDescent="0.25">
      <c r="A1101" s="52"/>
      <c r="C1101" s="185"/>
      <c r="D1101" s="76"/>
      <c r="E1101" s="76" t="str">
        <f>IF(D1101="","",IFERROR(VLOOKUP(D1101,Cadastro!$C$9:$D$1009,2,FALSE),"NOT FOUND"))</f>
        <v/>
      </c>
      <c r="F1101" s="76"/>
      <c r="G1101" s="94"/>
      <c r="H1101" s="97"/>
      <c r="I1101" s="77">
        <f t="shared" si="35"/>
        <v>0</v>
      </c>
      <c r="J1101" s="78" t="str">
        <f>IFERROR(IF(E1101="","",VLOOKUP(D1101,Saldo!$P$8:$Q$1009,2,FALSE)),"")</f>
        <v/>
      </c>
      <c r="K1101" s="76"/>
      <c r="L1101" s="74" t="str">
        <f t="shared" si="34"/>
        <v/>
      </c>
    </row>
    <row r="1102" spans="1:12" ht="18.95" customHeight="1" x14ac:dyDescent="0.25">
      <c r="A1102" s="52"/>
      <c r="C1102" s="185"/>
      <c r="D1102" s="76"/>
      <c r="E1102" s="76" t="str">
        <f>IF(D1102="","",IFERROR(VLOOKUP(D1102,Cadastro!$C$9:$D$1009,2,FALSE),"NOT FOUND"))</f>
        <v/>
      </c>
      <c r="F1102" s="76"/>
      <c r="G1102" s="94"/>
      <c r="H1102" s="97"/>
      <c r="I1102" s="77">
        <f t="shared" si="35"/>
        <v>0</v>
      </c>
      <c r="J1102" s="78" t="str">
        <f>IFERROR(IF(E1102="","",VLOOKUP(D1102,Saldo!$P$8:$Q$1009,2,FALSE)),"")</f>
        <v/>
      </c>
      <c r="K1102" s="76"/>
      <c r="L1102" s="74" t="str">
        <f t="shared" si="34"/>
        <v/>
      </c>
    </row>
    <row r="1103" spans="1:12" ht="18.95" customHeight="1" x14ac:dyDescent="0.25">
      <c r="A1103" s="52"/>
      <c r="C1103" s="185"/>
      <c r="D1103" s="76"/>
      <c r="E1103" s="76" t="str">
        <f>IF(D1103="","",IFERROR(VLOOKUP(D1103,Cadastro!$C$9:$D$1009,2,FALSE),"NOT FOUND"))</f>
        <v/>
      </c>
      <c r="F1103" s="76"/>
      <c r="G1103" s="94"/>
      <c r="H1103" s="97"/>
      <c r="I1103" s="77">
        <f t="shared" si="35"/>
        <v>0</v>
      </c>
      <c r="J1103" s="78" t="str">
        <f>IFERROR(IF(E1103="","",VLOOKUP(D1103,Saldo!$P$8:$Q$1009,2,FALSE)),"")</f>
        <v/>
      </c>
      <c r="K1103" s="76"/>
      <c r="L1103" s="74" t="str">
        <f t="shared" si="34"/>
        <v/>
      </c>
    </row>
    <row r="1104" spans="1:12" ht="18.95" customHeight="1" x14ac:dyDescent="0.25">
      <c r="A1104" s="52"/>
      <c r="C1104" s="185"/>
      <c r="D1104" s="76"/>
      <c r="E1104" s="76" t="str">
        <f>IF(D1104="","",IFERROR(VLOOKUP(D1104,Cadastro!$C$9:$D$1009,2,FALSE),"NOT FOUND"))</f>
        <v/>
      </c>
      <c r="F1104" s="76"/>
      <c r="G1104" s="94"/>
      <c r="H1104" s="97"/>
      <c r="I1104" s="77">
        <f t="shared" si="35"/>
        <v>0</v>
      </c>
      <c r="J1104" s="78" t="str">
        <f>IFERROR(IF(E1104="","",VLOOKUP(D1104,Saldo!$P$8:$Q$1009,2,FALSE)),"")</f>
        <v/>
      </c>
      <c r="K1104" s="76"/>
      <c r="L1104" s="74" t="str">
        <f t="shared" si="34"/>
        <v/>
      </c>
    </row>
    <row r="1105" spans="1:12" ht="18.95" customHeight="1" x14ac:dyDescent="0.25">
      <c r="A1105" s="52"/>
      <c r="C1105" s="185"/>
      <c r="D1105" s="76"/>
      <c r="E1105" s="76" t="str">
        <f>IF(D1105="","",IFERROR(VLOOKUP(D1105,Cadastro!$C$9:$D$1009,2,FALSE),"NOT FOUND"))</f>
        <v/>
      </c>
      <c r="F1105" s="76"/>
      <c r="G1105" s="94"/>
      <c r="H1105" s="97"/>
      <c r="I1105" s="77">
        <f t="shared" si="35"/>
        <v>0</v>
      </c>
      <c r="J1105" s="78" t="str">
        <f>IFERROR(IF(E1105="","",VLOOKUP(D1105,Saldo!$P$8:$Q$1009,2,FALSE)),"")</f>
        <v/>
      </c>
      <c r="K1105" s="76"/>
      <c r="L1105" s="74" t="str">
        <f t="shared" si="34"/>
        <v/>
      </c>
    </row>
    <row r="1106" spans="1:12" ht="18.95" customHeight="1" x14ac:dyDescent="0.25">
      <c r="A1106" s="52"/>
      <c r="C1106" s="185"/>
      <c r="D1106" s="76"/>
      <c r="E1106" s="76" t="str">
        <f>IF(D1106="","",IFERROR(VLOOKUP(D1106,Cadastro!$C$9:$D$1009,2,FALSE),"NOT FOUND"))</f>
        <v/>
      </c>
      <c r="F1106" s="76"/>
      <c r="G1106" s="94"/>
      <c r="H1106" s="97"/>
      <c r="I1106" s="77">
        <f t="shared" si="35"/>
        <v>0</v>
      </c>
      <c r="J1106" s="78" t="str">
        <f>IFERROR(IF(E1106="","",VLOOKUP(D1106,Saldo!$P$8:$Q$1009,2,FALSE)),"")</f>
        <v/>
      </c>
      <c r="K1106" s="76"/>
      <c r="L1106" s="74" t="str">
        <f t="shared" si="34"/>
        <v/>
      </c>
    </row>
    <row r="1107" spans="1:12" ht="18.95" customHeight="1" x14ac:dyDescent="0.25">
      <c r="A1107" s="52"/>
      <c r="C1107" s="185"/>
      <c r="D1107" s="76"/>
      <c r="E1107" s="76" t="str">
        <f>IF(D1107="","",IFERROR(VLOOKUP(D1107,Cadastro!$C$9:$D$1009,2,FALSE),"NOT FOUND"))</f>
        <v/>
      </c>
      <c r="F1107" s="76"/>
      <c r="G1107" s="94"/>
      <c r="H1107" s="97"/>
      <c r="I1107" s="77">
        <f t="shared" si="35"/>
        <v>0</v>
      </c>
      <c r="J1107" s="78" t="str">
        <f>IFERROR(IF(E1107="","",VLOOKUP(D1107,Saldo!$P$8:$Q$1009,2,FALSE)),"")</f>
        <v/>
      </c>
      <c r="K1107" s="76"/>
      <c r="L1107" s="74" t="str">
        <f t="shared" si="34"/>
        <v/>
      </c>
    </row>
    <row r="1108" spans="1:12" ht="18.95" customHeight="1" x14ac:dyDescent="0.25">
      <c r="A1108" s="52"/>
      <c r="C1108" s="185"/>
      <c r="D1108" s="76"/>
      <c r="E1108" s="76" t="str">
        <f>IF(D1108="","",IFERROR(VLOOKUP(D1108,Cadastro!$C$9:$D$1009,2,FALSE),"NOT FOUND"))</f>
        <v/>
      </c>
      <c r="F1108" s="76"/>
      <c r="G1108" s="94"/>
      <c r="H1108" s="97"/>
      <c r="I1108" s="77">
        <f t="shared" si="35"/>
        <v>0</v>
      </c>
      <c r="J1108" s="78" t="str">
        <f>IFERROR(IF(E1108="","",VLOOKUP(D1108,Saldo!$P$8:$Q$1009,2,FALSE)),"")</f>
        <v/>
      </c>
      <c r="K1108" s="76"/>
      <c r="L1108" s="74" t="str">
        <f t="shared" si="34"/>
        <v/>
      </c>
    </row>
    <row r="1109" spans="1:12" ht="18.95" customHeight="1" x14ac:dyDescent="0.25">
      <c r="A1109" s="52"/>
      <c r="C1109" s="185"/>
      <c r="D1109" s="76"/>
      <c r="E1109" s="76" t="str">
        <f>IF(D1109="","",IFERROR(VLOOKUP(D1109,Cadastro!$C$9:$D$1009,2,FALSE),"NOT FOUND"))</f>
        <v/>
      </c>
      <c r="F1109" s="76"/>
      <c r="G1109" s="94"/>
      <c r="H1109" s="97"/>
      <c r="I1109" s="77">
        <f t="shared" si="35"/>
        <v>0</v>
      </c>
      <c r="J1109" s="78" t="str">
        <f>IFERROR(IF(E1109="","",VLOOKUP(D1109,Saldo!$P$8:$Q$1009,2,FALSE)),"")</f>
        <v/>
      </c>
      <c r="K1109" s="76"/>
      <c r="L1109" s="74" t="str">
        <f t="shared" si="34"/>
        <v/>
      </c>
    </row>
    <row r="1110" spans="1:12" ht="18.95" customHeight="1" x14ac:dyDescent="0.25">
      <c r="A1110" s="52"/>
      <c r="C1110" s="185"/>
      <c r="D1110" s="76"/>
      <c r="E1110" s="76" t="str">
        <f>IF(D1110="","",IFERROR(VLOOKUP(D1110,Cadastro!$C$9:$D$1009,2,FALSE),"NOT FOUND"))</f>
        <v/>
      </c>
      <c r="F1110" s="76"/>
      <c r="G1110" s="94"/>
      <c r="H1110" s="97"/>
      <c r="I1110" s="77">
        <f t="shared" si="35"/>
        <v>0</v>
      </c>
      <c r="J1110" s="78" t="str">
        <f>IFERROR(IF(E1110="","",VLOOKUP(D1110,Saldo!$P$8:$Q$1009,2,FALSE)),"")</f>
        <v/>
      </c>
      <c r="K1110" s="76"/>
      <c r="L1110" s="74" t="str">
        <f t="shared" si="34"/>
        <v/>
      </c>
    </row>
    <row r="1111" spans="1:12" ht="18.95" customHeight="1" x14ac:dyDescent="0.25">
      <c r="A1111" s="52"/>
      <c r="C1111" s="185"/>
      <c r="D1111" s="76"/>
      <c r="E1111" s="76" t="str">
        <f>IF(D1111="","",IFERROR(VLOOKUP(D1111,Cadastro!$C$9:$D$1009,2,FALSE),"NOT FOUND"))</f>
        <v/>
      </c>
      <c r="F1111" s="76"/>
      <c r="G1111" s="94"/>
      <c r="H1111" s="97"/>
      <c r="I1111" s="77">
        <f t="shared" si="35"/>
        <v>0</v>
      </c>
      <c r="J1111" s="78" t="str">
        <f>IFERROR(IF(E1111="","",VLOOKUP(D1111,Saldo!$P$8:$Q$1009,2,FALSE)),"")</f>
        <v/>
      </c>
      <c r="K1111" s="76"/>
      <c r="L1111" s="74" t="str">
        <f t="shared" si="34"/>
        <v/>
      </c>
    </row>
    <row r="1112" spans="1:12" ht="18.95" customHeight="1" x14ac:dyDescent="0.25">
      <c r="A1112" s="52"/>
      <c r="C1112" s="185"/>
      <c r="D1112" s="76"/>
      <c r="E1112" s="76" t="str">
        <f>IF(D1112="","",IFERROR(VLOOKUP(D1112,Cadastro!$C$9:$D$1009,2,FALSE),"NOT FOUND"))</f>
        <v/>
      </c>
      <c r="F1112" s="76"/>
      <c r="G1112" s="94"/>
      <c r="H1112" s="97"/>
      <c r="I1112" s="77">
        <f t="shared" si="35"/>
        <v>0</v>
      </c>
      <c r="J1112" s="78" t="str">
        <f>IFERROR(IF(E1112="","",VLOOKUP(D1112,Saldo!$P$8:$Q$1009,2,FALSE)),"")</f>
        <v/>
      </c>
      <c r="K1112" s="76"/>
      <c r="L1112" s="74" t="str">
        <f t="shared" si="34"/>
        <v/>
      </c>
    </row>
    <row r="1113" spans="1:12" ht="18.95" customHeight="1" x14ac:dyDescent="0.25">
      <c r="A1113" s="52"/>
      <c r="C1113" s="185"/>
      <c r="D1113" s="76"/>
      <c r="E1113" s="76" t="str">
        <f>IF(D1113="","",IFERROR(VLOOKUP(D1113,Cadastro!$C$9:$D$1009,2,FALSE),"NOT FOUND"))</f>
        <v/>
      </c>
      <c r="F1113" s="76"/>
      <c r="G1113" s="94"/>
      <c r="H1113" s="97"/>
      <c r="I1113" s="77">
        <f t="shared" si="35"/>
        <v>0</v>
      </c>
      <c r="J1113" s="78" t="str">
        <f>IFERROR(IF(E1113="","",VLOOKUP(D1113,Saldo!$P$8:$Q$1009,2,FALSE)),"")</f>
        <v/>
      </c>
      <c r="K1113" s="76"/>
      <c r="L1113" s="74" t="str">
        <f t="shared" si="34"/>
        <v/>
      </c>
    </row>
    <row r="1114" spans="1:12" ht="18.95" customHeight="1" x14ac:dyDescent="0.25">
      <c r="A1114" s="52"/>
      <c r="C1114" s="185"/>
      <c r="D1114" s="76"/>
      <c r="E1114" s="76" t="str">
        <f>IF(D1114="","",IFERROR(VLOOKUP(D1114,Cadastro!$C$9:$D$1009,2,FALSE),"NOT FOUND"))</f>
        <v/>
      </c>
      <c r="F1114" s="76"/>
      <c r="G1114" s="94"/>
      <c r="H1114" s="97"/>
      <c r="I1114" s="77">
        <f t="shared" si="35"/>
        <v>0</v>
      </c>
      <c r="J1114" s="78" t="str">
        <f>IFERROR(IF(E1114="","",VLOOKUP(D1114,Saldo!$P$8:$Q$1009,2,FALSE)),"")</f>
        <v/>
      </c>
      <c r="K1114" s="76"/>
      <c r="L1114" s="74" t="str">
        <f t="shared" si="34"/>
        <v/>
      </c>
    </row>
    <row r="1115" spans="1:12" ht="18.95" customHeight="1" x14ac:dyDescent="0.25">
      <c r="A1115" s="52"/>
      <c r="C1115" s="185"/>
      <c r="D1115" s="76"/>
      <c r="E1115" s="76" t="str">
        <f>IF(D1115="","",IFERROR(VLOOKUP(D1115,Cadastro!$C$9:$D$1009,2,FALSE),"NOT FOUND"))</f>
        <v/>
      </c>
      <c r="F1115" s="76"/>
      <c r="G1115" s="94"/>
      <c r="H1115" s="97"/>
      <c r="I1115" s="77">
        <f t="shared" si="35"/>
        <v>0</v>
      </c>
      <c r="J1115" s="78" t="str">
        <f>IFERROR(IF(E1115="","",VLOOKUP(D1115,Saldo!$P$8:$Q$1009,2,FALSE)),"")</f>
        <v/>
      </c>
      <c r="K1115" s="76"/>
      <c r="L1115" s="74" t="str">
        <f t="shared" si="34"/>
        <v/>
      </c>
    </row>
    <row r="1116" spans="1:12" ht="18.95" customHeight="1" x14ac:dyDescent="0.25">
      <c r="A1116" s="52"/>
      <c r="C1116" s="185"/>
      <c r="D1116" s="76"/>
      <c r="E1116" s="76" t="str">
        <f>IF(D1116="","",IFERROR(VLOOKUP(D1116,Cadastro!$C$9:$D$1009,2,FALSE),"NOT FOUND"))</f>
        <v/>
      </c>
      <c r="F1116" s="76"/>
      <c r="G1116" s="94"/>
      <c r="H1116" s="97"/>
      <c r="I1116" s="77">
        <f t="shared" si="35"/>
        <v>0</v>
      </c>
      <c r="J1116" s="78" t="str">
        <f>IFERROR(IF(E1116="","",VLOOKUP(D1116,Saldo!$P$8:$Q$1009,2,FALSE)),"")</f>
        <v/>
      </c>
      <c r="K1116" s="76"/>
      <c r="L1116" s="74" t="str">
        <f t="shared" si="34"/>
        <v/>
      </c>
    </row>
    <row r="1117" spans="1:12" ht="18.95" customHeight="1" x14ac:dyDescent="0.25">
      <c r="A1117" s="52"/>
      <c r="C1117" s="185"/>
      <c r="D1117" s="76"/>
      <c r="E1117" s="76" t="str">
        <f>IF(D1117="","",IFERROR(VLOOKUP(D1117,Cadastro!$C$9:$D$1009,2,FALSE),"NOT FOUND"))</f>
        <v/>
      </c>
      <c r="F1117" s="76"/>
      <c r="G1117" s="94"/>
      <c r="H1117" s="97"/>
      <c r="I1117" s="77">
        <f t="shared" si="35"/>
        <v>0</v>
      </c>
      <c r="J1117" s="78" t="str">
        <f>IFERROR(IF(E1117="","",VLOOKUP(D1117,Saldo!$P$8:$Q$1009,2,FALSE)),"")</f>
        <v/>
      </c>
      <c r="K1117" s="76"/>
      <c r="L1117" s="74" t="str">
        <f t="shared" si="34"/>
        <v/>
      </c>
    </row>
    <row r="1118" spans="1:12" ht="18.95" customHeight="1" x14ac:dyDescent="0.25">
      <c r="A1118" s="52"/>
      <c r="C1118" s="185"/>
      <c r="D1118" s="76"/>
      <c r="E1118" s="76" t="str">
        <f>IF(D1118="","",IFERROR(VLOOKUP(D1118,Cadastro!$C$9:$D$1009,2,FALSE),"NOT FOUND"))</f>
        <v/>
      </c>
      <c r="F1118" s="76"/>
      <c r="G1118" s="94"/>
      <c r="H1118" s="97"/>
      <c r="I1118" s="77">
        <f t="shared" si="35"/>
        <v>0</v>
      </c>
      <c r="J1118" s="78" t="str">
        <f>IFERROR(IF(E1118="","",VLOOKUP(D1118,Saldo!$P$8:$Q$1009,2,FALSE)),"")</f>
        <v/>
      </c>
      <c r="K1118" s="76"/>
      <c r="L1118" s="74" t="str">
        <f t="shared" si="34"/>
        <v/>
      </c>
    </row>
    <row r="1119" spans="1:12" ht="18.95" customHeight="1" x14ac:dyDescent="0.25">
      <c r="A1119" s="52"/>
      <c r="C1119" s="185"/>
      <c r="D1119" s="76"/>
      <c r="E1119" s="76" t="str">
        <f>IF(D1119="","",IFERROR(VLOOKUP(D1119,Cadastro!$C$9:$D$1009,2,FALSE),"NOT FOUND"))</f>
        <v/>
      </c>
      <c r="F1119" s="76"/>
      <c r="G1119" s="94"/>
      <c r="H1119" s="97"/>
      <c r="I1119" s="77">
        <f t="shared" si="35"/>
        <v>0</v>
      </c>
      <c r="J1119" s="78" t="str">
        <f>IFERROR(IF(E1119="","",VLOOKUP(D1119,Saldo!$P$8:$Q$1009,2,FALSE)),"")</f>
        <v/>
      </c>
      <c r="K1119" s="76"/>
      <c r="L1119" s="74" t="str">
        <f t="shared" si="34"/>
        <v/>
      </c>
    </row>
    <row r="1120" spans="1:12" ht="18.95" customHeight="1" x14ac:dyDescent="0.25">
      <c r="A1120" s="52"/>
      <c r="C1120" s="185"/>
      <c r="D1120" s="76"/>
      <c r="E1120" s="76" t="str">
        <f>IF(D1120="","",IFERROR(VLOOKUP(D1120,Cadastro!$C$9:$D$1009,2,FALSE),"NOT FOUND"))</f>
        <v/>
      </c>
      <c r="F1120" s="76"/>
      <c r="G1120" s="94"/>
      <c r="H1120" s="97"/>
      <c r="I1120" s="77">
        <f t="shared" si="35"/>
        <v>0</v>
      </c>
      <c r="J1120" s="78" t="str">
        <f>IFERROR(IF(E1120="","",VLOOKUP(D1120,Saldo!$P$8:$Q$1009,2,FALSE)),"")</f>
        <v/>
      </c>
      <c r="K1120" s="76"/>
      <c r="L1120" s="74" t="str">
        <f t="shared" si="34"/>
        <v/>
      </c>
    </row>
    <row r="1121" spans="1:12" ht="18.95" customHeight="1" x14ac:dyDescent="0.25">
      <c r="A1121" s="52"/>
      <c r="C1121" s="185"/>
      <c r="D1121" s="76"/>
      <c r="E1121" s="76" t="str">
        <f>IF(D1121="","",IFERROR(VLOOKUP(D1121,Cadastro!$C$9:$D$1009,2,FALSE),"NOT FOUND"))</f>
        <v/>
      </c>
      <c r="F1121" s="76"/>
      <c r="G1121" s="94"/>
      <c r="H1121" s="97"/>
      <c r="I1121" s="77">
        <f t="shared" si="35"/>
        <v>0</v>
      </c>
      <c r="J1121" s="78" t="str">
        <f>IFERROR(IF(E1121="","",VLOOKUP(D1121,Saldo!$P$8:$Q$1009,2,FALSE)),"")</f>
        <v/>
      </c>
      <c r="K1121" s="76"/>
      <c r="L1121" s="74" t="str">
        <f t="shared" si="34"/>
        <v/>
      </c>
    </row>
    <row r="1122" spans="1:12" ht="18.95" customHeight="1" x14ac:dyDescent="0.25">
      <c r="A1122" s="52"/>
      <c r="C1122" s="185"/>
      <c r="D1122" s="76"/>
      <c r="E1122" s="76" t="str">
        <f>IF(D1122="","",IFERROR(VLOOKUP(D1122,Cadastro!$C$9:$D$1009,2,FALSE),"NOT FOUND"))</f>
        <v/>
      </c>
      <c r="F1122" s="76"/>
      <c r="G1122" s="94"/>
      <c r="H1122" s="97"/>
      <c r="I1122" s="77">
        <f t="shared" si="35"/>
        <v>0</v>
      </c>
      <c r="J1122" s="78" t="str">
        <f>IFERROR(IF(E1122="","",VLOOKUP(D1122,Saldo!$P$8:$Q$1009,2,FALSE)),"")</f>
        <v/>
      </c>
      <c r="K1122" s="76"/>
      <c r="L1122" s="74" t="str">
        <f t="shared" si="34"/>
        <v/>
      </c>
    </row>
    <row r="1123" spans="1:12" ht="18.95" customHeight="1" x14ac:dyDescent="0.25">
      <c r="A1123" s="52"/>
      <c r="C1123" s="185"/>
      <c r="D1123" s="76"/>
      <c r="E1123" s="76" t="str">
        <f>IF(D1123="","",IFERROR(VLOOKUP(D1123,Cadastro!$C$9:$D$1009,2,FALSE),"NOT FOUND"))</f>
        <v/>
      </c>
      <c r="F1123" s="76"/>
      <c r="G1123" s="94"/>
      <c r="H1123" s="97"/>
      <c r="I1123" s="77">
        <f t="shared" si="35"/>
        <v>0</v>
      </c>
      <c r="J1123" s="78" t="str">
        <f>IFERROR(IF(E1123="","",VLOOKUP(D1123,Saldo!$P$8:$Q$1009,2,FALSE)),"")</f>
        <v/>
      </c>
      <c r="K1123" s="76"/>
      <c r="L1123" s="74" t="str">
        <f t="shared" si="34"/>
        <v/>
      </c>
    </row>
    <row r="1124" spans="1:12" ht="18.95" customHeight="1" x14ac:dyDescent="0.25">
      <c r="A1124" s="52"/>
      <c r="C1124" s="185"/>
      <c r="D1124" s="76"/>
      <c r="E1124" s="76" t="str">
        <f>IF(D1124="","",IFERROR(VLOOKUP(D1124,Cadastro!$C$9:$D$1009,2,FALSE),"NOT FOUND"))</f>
        <v/>
      </c>
      <c r="F1124" s="76"/>
      <c r="G1124" s="94"/>
      <c r="H1124" s="97"/>
      <c r="I1124" s="77">
        <f t="shared" si="35"/>
        <v>0</v>
      </c>
      <c r="J1124" s="78" t="str">
        <f>IFERROR(IF(E1124="","",VLOOKUP(D1124,Saldo!$P$8:$Q$1009,2,FALSE)),"")</f>
        <v/>
      </c>
      <c r="K1124" s="76"/>
      <c r="L1124" s="74" t="str">
        <f t="shared" si="34"/>
        <v/>
      </c>
    </row>
    <row r="1125" spans="1:12" ht="18.95" customHeight="1" x14ac:dyDescent="0.25">
      <c r="A1125" s="52"/>
      <c r="C1125" s="185"/>
      <c r="D1125" s="76"/>
      <c r="E1125" s="76" t="str">
        <f>IF(D1125="","",IFERROR(VLOOKUP(D1125,Cadastro!$C$9:$D$1009,2,FALSE),"NOT FOUND"))</f>
        <v/>
      </c>
      <c r="F1125" s="76"/>
      <c r="G1125" s="94"/>
      <c r="H1125" s="97"/>
      <c r="I1125" s="77">
        <f t="shared" si="35"/>
        <v>0</v>
      </c>
      <c r="J1125" s="78" t="str">
        <f>IFERROR(IF(E1125="","",VLOOKUP(D1125,Saldo!$P$8:$Q$1009,2,FALSE)),"")</f>
        <v/>
      </c>
      <c r="K1125" s="76"/>
      <c r="L1125" s="74" t="str">
        <f t="shared" si="34"/>
        <v/>
      </c>
    </row>
    <row r="1126" spans="1:12" ht="18.95" customHeight="1" x14ac:dyDescent="0.25">
      <c r="A1126" s="52"/>
      <c r="C1126" s="185"/>
      <c r="D1126" s="76"/>
      <c r="E1126" s="76" t="str">
        <f>IF(D1126="","",IFERROR(VLOOKUP(D1126,Cadastro!$C$9:$D$1009,2,FALSE),"NOT FOUND"))</f>
        <v/>
      </c>
      <c r="F1126" s="76"/>
      <c r="G1126" s="94"/>
      <c r="H1126" s="97"/>
      <c r="I1126" s="77">
        <f t="shared" si="35"/>
        <v>0</v>
      </c>
      <c r="J1126" s="78" t="str">
        <f>IFERROR(IF(E1126="","",VLOOKUP(D1126,Saldo!$P$8:$Q$1009,2,FALSE)),"")</f>
        <v/>
      </c>
      <c r="K1126" s="76"/>
      <c r="L1126" s="74" t="str">
        <f t="shared" si="34"/>
        <v/>
      </c>
    </row>
    <row r="1127" spans="1:12" ht="18.95" customHeight="1" x14ac:dyDescent="0.25">
      <c r="A1127" s="52"/>
      <c r="C1127" s="185"/>
      <c r="D1127" s="76"/>
      <c r="E1127" s="76" t="str">
        <f>IF(D1127="","",IFERROR(VLOOKUP(D1127,Cadastro!$C$9:$D$1009,2,FALSE),"NOT FOUND"))</f>
        <v/>
      </c>
      <c r="F1127" s="76"/>
      <c r="G1127" s="94"/>
      <c r="H1127" s="97"/>
      <c r="I1127" s="77">
        <f t="shared" si="35"/>
        <v>0</v>
      </c>
      <c r="J1127" s="78" t="str">
        <f>IFERROR(IF(E1127="","",VLOOKUP(D1127,Saldo!$P$8:$Q$1009,2,FALSE)),"")</f>
        <v/>
      </c>
      <c r="K1127" s="76"/>
      <c r="L1127" s="74" t="str">
        <f t="shared" si="34"/>
        <v/>
      </c>
    </row>
    <row r="1128" spans="1:12" ht="18.95" customHeight="1" x14ac:dyDescent="0.25">
      <c r="A1128" s="52"/>
      <c r="C1128" s="185"/>
      <c r="D1128" s="76"/>
      <c r="E1128" s="76" t="str">
        <f>IF(D1128="","",IFERROR(VLOOKUP(D1128,Cadastro!$C$9:$D$1009,2,FALSE),"NOT FOUND"))</f>
        <v/>
      </c>
      <c r="F1128" s="76"/>
      <c r="G1128" s="94"/>
      <c r="H1128" s="97"/>
      <c r="I1128" s="77">
        <f t="shared" si="35"/>
        <v>0</v>
      </c>
      <c r="J1128" s="78" t="str">
        <f>IFERROR(IF(E1128="","",VLOOKUP(D1128,Saldo!$P$8:$Q$1009,2,FALSE)),"")</f>
        <v/>
      </c>
      <c r="K1128" s="76"/>
      <c r="L1128" s="74" t="str">
        <f t="shared" si="34"/>
        <v/>
      </c>
    </row>
    <row r="1129" spans="1:12" ht="18.95" customHeight="1" x14ac:dyDescent="0.25">
      <c r="A1129" s="52"/>
      <c r="C1129" s="185"/>
      <c r="D1129" s="76"/>
      <c r="E1129" s="76" t="str">
        <f>IF(D1129="","",IFERROR(VLOOKUP(D1129,Cadastro!$C$9:$D$1009,2,FALSE),"NOT FOUND"))</f>
        <v/>
      </c>
      <c r="F1129" s="76"/>
      <c r="G1129" s="94"/>
      <c r="H1129" s="97"/>
      <c r="I1129" s="77">
        <f t="shared" si="35"/>
        <v>0</v>
      </c>
      <c r="J1129" s="78" t="str">
        <f>IFERROR(IF(E1129="","",VLOOKUP(D1129,Saldo!$P$8:$Q$1009,2,FALSE)),"")</f>
        <v/>
      </c>
      <c r="K1129" s="76"/>
      <c r="L1129" s="74" t="str">
        <f t="shared" si="34"/>
        <v/>
      </c>
    </row>
    <row r="1130" spans="1:12" ht="18.95" customHeight="1" x14ac:dyDescent="0.25">
      <c r="A1130" s="52"/>
      <c r="C1130" s="185"/>
      <c r="D1130" s="76"/>
      <c r="E1130" s="76" t="str">
        <f>IF(D1130="","",IFERROR(VLOOKUP(D1130,Cadastro!$C$9:$D$1009,2,FALSE),"NOT FOUND"))</f>
        <v/>
      </c>
      <c r="F1130" s="76"/>
      <c r="G1130" s="94"/>
      <c r="H1130" s="97"/>
      <c r="I1130" s="77">
        <f t="shared" si="35"/>
        <v>0</v>
      </c>
      <c r="J1130" s="78" t="str">
        <f>IFERROR(IF(E1130="","",VLOOKUP(D1130,Saldo!$P$8:$Q$1009,2,FALSE)),"")</f>
        <v/>
      </c>
      <c r="K1130" s="76"/>
      <c r="L1130" s="74" t="str">
        <f t="shared" si="34"/>
        <v/>
      </c>
    </row>
    <row r="1131" spans="1:12" ht="18.95" customHeight="1" x14ac:dyDescent="0.25">
      <c r="A1131" s="52"/>
      <c r="C1131" s="185"/>
      <c r="D1131" s="76"/>
      <c r="E1131" s="76" t="str">
        <f>IF(D1131="","",IFERROR(VLOOKUP(D1131,Cadastro!$C$9:$D$1009,2,FALSE),"NOT FOUND"))</f>
        <v/>
      </c>
      <c r="F1131" s="76"/>
      <c r="G1131" s="94"/>
      <c r="H1131" s="97"/>
      <c r="I1131" s="77">
        <f t="shared" si="35"/>
        <v>0</v>
      </c>
      <c r="J1131" s="78" t="str">
        <f>IFERROR(IF(E1131="","",VLOOKUP(D1131,Saldo!$P$8:$Q$1009,2,FALSE)),"")</f>
        <v/>
      </c>
      <c r="K1131" s="76"/>
      <c r="L1131" s="74" t="str">
        <f t="shared" si="34"/>
        <v/>
      </c>
    </row>
    <row r="1132" spans="1:12" ht="18.95" customHeight="1" x14ac:dyDescent="0.25">
      <c r="A1132" s="52"/>
      <c r="C1132" s="185"/>
      <c r="D1132" s="76"/>
      <c r="E1132" s="76" t="str">
        <f>IF(D1132="","",IFERROR(VLOOKUP(D1132,Cadastro!$C$9:$D$1009,2,FALSE),"NOT FOUND"))</f>
        <v/>
      </c>
      <c r="F1132" s="76"/>
      <c r="G1132" s="94"/>
      <c r="H1132" s="97"/>
      <c r="I1132" s="77">
        <f t="shared" si="35"/>
        <v>0</v>
      </c>
      <c r="J1132" s="78" t="str">
        <f>IFERROR(IF(E1132="","",VLOOKUP(D1132,Saldo!$P$8:$Q$1009,2,FALSE)),"")</f>
        <v/>
      </c>
      <c r="K1132" s="76"/>
      <c r="L1132" s="74" t="str">
        <f t="shared" si="34"/>
        <v/>
      </c>
    </row>
    <row r="1133" spans="1:12" ht="18.95" customHeight="1" x14ac:dyDescent="0.25">
      <c r="A1133" s="52"/>
      <c r="C1133" s="185"/>
      <c r="D1133" s="76"/>
      <c r="E1133" s="76" t="str">
        <f>IF(D1133="","",IFERROR(VLOOKUP(D1133,Cadastro!$C$9:$D$1009,2,FALSE),"NOT FOUND"))</f>
        <v/>
      </c>
      <c r="F1133" s="76"/>
      <c r="G1133" s="94"/>
      <c r="H1133" s="97"/>
      <c r="I1133" s="77">
        <f t="shared" si="35"/>
        <v>0</v>
      </c>
      <c r="J1133" s="78" t="str">
        <f>IFERROR(IF(E1133="","",VLOOKUP(D1133,Saldo!$P$8:$Q$1009,2,FALSE)),"")</f>
        <v/>
      </c>
      <c r="K1133" s="76"/>
      <c r="L1133" s="74" t="str">
        <f t="shared" si="34"/>
        <v/>
      </c>
    </row>
    <row r="1134" spans="1:12" ht="18.95" customHeight="1" x14ac:dyDescent="0.25">
      <c r="A1134" s="52"/>
      <c r="C1134" s="185"/>
      <c r="D1134" s="76"/>
      <c r="E1134" s="76" t="str">
        <f>IF(D1134="","",IFERROR(VLOOKUP(D1134,Cadastro!$C$9:$D$1009,2,FALSE),"NOT FOUND"))</f>
        <v/>
      </c>
      <c r="F1134" s="76"/>
      <c r="G1134" s="94"/>
      <c r="H1134" s="97"/>
      <c r="I1134" s="77">
        <f t="shared" si="35"/>
        <v>0</v>
      </c>
      <c r="J1134" s="78" t="str">
        <f>IFERROR(IF(E1134="","",VLOOKUP(D1134,Saldo!$P$8:$Q$1009,2,FALSE)),"")</f>
        <v/>
      </c>
      <c r="K1134" s="76"/>
      <c r="L1134" s="74" t="str">
        <f t="shared" si="34"/>
        <v/>
      </c>
    </row>
    <row r="1135" spans="1:12" ht="18.95" customHeight="1" x14ac:dyDescent="0.25">
      <c r="A1135" s="52"/>
      <c r="C1135" s="185"/>
      <c r="D1135" s="76"/>
      <c r="E1135" s="76" t="str">
        <f>IF(D1135="","",IFERROR(VLOOKUP(D1135,Cadastro!$C$9:$D$1009,2,FALSE),"NOT FOUND"))</f>
        <v/>
      </c>
      <c r="F1135" s="76"/>
      <c r="G1135" s="94"/>
      <c r="H1135" s="97"/>
      <c r="I1135" s="77">
        <f t="shared" si="35"/>
        <v>0</v>
      </c>
      <c r="J1135" s="78" t="str">
        <f>IFERROR(IF(E1135="","",VLOOKUP(D1135,Saldo!$P$8:$Q$1009,2,FALSE)),"")</f>
        <v/>
      </c>
      <c r="K1135" s="76"/>
      <c r="L1135" s="74" t="str">
        <f t="shared" si="34"/>
        <v/>
      </c>
    </row>
    <row r="1136" spans="1:12" ht="18.95" customHeight="1" x14ac:dyDescent="0.25">
      <c r="A1136" s="52"/>
      <c r="C1136" s="185"/>
      <c r="D1136" s="76"/>
      <c r="E1136" s="76" t="str">
        <f>IF(D1136="","",IFERROR(VLOOKUP(D1136,Cadastro!$C$9:$D$1009,2,FALSE),"NOT FOUND"))</f>
        <v/>
      </c>
      <c r="F1136" s="76"/>
      <c r="G1136" s="94"/>
      <c r="H1136" s="97"/>
      <c r="I1136" s="77">
        <f t="shared" si="35"/>
        <v>0</v>
      </c>
      <c r="J1136" s="78" t="str">
        <f>IFERROR(IF(E1136="","",VLOOKUP(D1136,Saldo!$P$8:$Q$1009,2,FALSE)),"")</f>
        <v/>
      </c>
      <c r="K1136" s="76"/>
      <c r="L1136" s="74" t="str">
        <f t="shared" si="34"/>
        <v/>
      </c>
    </row>
    <row r="1137" spans="1:12" ht="18.95" customHeight="1" x14ac:dyDescent="0.25">
      <c r="A1137" s="52"/>
      <c r="C1137" s="185"/>
      <c r="D1137" s="76"/>
      <c r="E1137" s="76" t="str">
        <f>IF(D1137="","",IFERROR(VLOOKUP(D1137,Cadastro!$C$9:$D$1009,2,FALSE),"NOT FOUND"))</f>
        <v/>
      </c>
      <c r="F1137" s="76"/>
      <c r="G1137" s="94"/>
      <c r="H1137" s="97"/>
      <c r="I1137" s="77">
        <f t="shared" si="35"/>
        <v>0</v>
      </c>
      <c r="J1137" s="78" t="str">
        <f>IFERROR(IF(E1137="","",VLOOKUP(D1137,Saldo!$P$8:$Q$1009,2,FALSE)),"")</f>
        <v/>
      </c>
      <c r="K1137" s="76"/>
      <c r="L1137" s="74" t="str">
        <f t="shared" si="34"/>
        <v/>
      </c>
    </row>
    <row r="1138" spans="1:12" ht="18.95" customHeight="1" x14ac:dyDescent="0.25">
      <c r="A1138" s="52"/>
      <c r="C1138" s="185"/>
      <c r="D1138" s="76"/>
      <c r="E1138" s="76" t="str">
        <f>IF(D1138="","",IFERROR(VLOOKUP(D1138,Cadastro!$C$9:$D$1009,2,FALSE),"NOT FOUND"))</f>
        <v/>
      </c>
      <c r="F1138" s="76"/>
      <c r="G1138" s="94"/>
      <c r="H1138" s="97"/>
      <c r="I1138" s="77">
        <f t="shared" si="35"/>
        <v>0</v>
      </c>
      <c r="J1138" s="78" t="str">
        <f>IFERROR(IF(E1138="","",VLOOKUP(D1138,Saldo!$P$8:$Q$1009,2,FALSE)),"")</f>
        <v/>
      </c>
      <c r="K1138" s="76"/>
      <c r="L1138" s="74" t="str">
        <f t="shared" si="34"/>
        <v/>
      </c>
    </row>
    <row r="1139" spans="1:12" ht="18.95" customHeight="1" x14ac:dyDescent="0.25">
      <c r="A1139" s="52"/>
      <c r="C1139" s="185"/>
      <c r="D1139" s="76"/>
      <c r="E1139" s="76" t="str">
        <f>IF(D1139="","",IFERROR(VLOOKUP(D1139,Cadastro!$C$9:$D$1009,2,FALSE),"NOT FOUND"))</f>
        <v/>
      </c>
      <c r="F1139" s="76"/>
      <c r="G1139" s="94"/>
      <c r="H1139" s="97"/>
      <c r="I1139" s="77">
        <f t="shared" si="35"/>
        <v>0</v>
      </c>
      <c r="J1139" s="78" t="str">
        <f>IFERROR(IF(E1139="","",VLOOKUP(D1139,Saldo!$P$8:$Q$1009,2,FALSE)),"")</f>
        <v/>
      </c>
      <c r="K1139" s="76"/>
      <c r="L1139" s="74" t="str">
        <f t="shared" si="34"/>
        <v/>
      </c>
    </row>
    <row r="1140" spans="1:12" ht="18.95" customHeight="1" x14ac:dyDescent="0.25">
      <c r="A1140" s="52"/>
      <c r="C1140" s="185"/>
      <c r="D1140" s="76"/>
      <c r="E1140" s="76" t="str">
        <f>IF(D1140="","",IFERROR(VLOOKUP(D1140,Cadastro!$C$9:$D$1009,2,FALSE),"NOT FOUND"))</f>
        <v/>
      </c>
      <c r="F1140" s="76"/>
      <c r="G1140" s="94"/>
      <c r="H1140" s="97"/>
      <c r="I1140" s="77">
        <f t="shared" si="35"/>
        <v>0</v>
      </c>
      <c r="J1140" s="78" t="str">
        <f>IFERROR(IF(E1140="","",VLOOKUP(D1140,Saldo!$P$8:$Q$1009,2,FALSE)),"")</f>
        <v/>
      </c>
      <c r="K1140" s="76"/>
      <c r="L1140" s="74" t="str">
        <f t="shared" si="34"/>
        <v/>
      </c>
    </row>
    <row r="1141" spans="1:12" ht="18.95" customHeight="1" x14ac:dyDescent="0.25">
      <c r="A1141" s="52"/>
      <c r="C1141" s="185"/>
      <c r="D1141" s="76"/>
      <c r="E1141" s="76" t="str">
        <f>IF(D1141="","",IFERROR(VLOOKUP(D1141,Cadastro!$C$9:$D$1009,2,FALSE),"NOT FOUND"))</f>
        <v/>
      </c>
      <c r="F1141" s="76"/>
      <c r="G1141" s="94"/>
      <c r="H1141" s="97"/>
      <c r="I1141" s="77">
        <f t="shared" si="35"/>
        <v>0</v>
      </c>
      <c r="J1141" s="78" t="str">
        <f>IFERROR(IF(E1141="","",VLOOKUP(D1141,Saldo!$P$8:$Q$1009,2,FALSE)),"")</f>
        <v/>
      </c>
      <c r="K1141" s="76"/>
      <c r="L1141" s="74" t="str">
        <f t="shared" si="34"/>
        <v/>
      </c>
    </row>
    <row r="1142" spans="1:12" ht="18.95" customHeight="1" x14ac:dyDescent="0.25">
      <c r="A1142" s="52"/>
      <c r="C1142" s="185"/>
      <c r="D1142" s="76"/>
      <c r="E1142" s="76" t="str">
        <f>IF(D1142="","",IFERROR(VLOOKUP(D1142,Cadastro!$C$9:$D$1009,2,FALSE),"NOT FOUND"))</f>
        <v/>
      </c>
      <c r="F1142" s="76"/>
      <c r="G1142" s="94"/>
      <c r="H1142" s="97"/>
      <c r="I1142" s="77">
        <f t="shared" si="35"/>
        <v>0</v>
      </c>
      <c r="J1142" s="78" t="str">
        <f>IFERROR(IF(E1142="","",VLOOKUP(D1142,Saldo!$P$8:$Q$1009,2,FALSE)),"")</f>
        <v/>
      </c>
      <c r="K1142" s="76"/>
      <c r="L1142" s="74" t="str">
        <f t="shared" si="34"/>
        <v/>
      </c>
    </row>
    <row r="1143" spans="1:12" ht="18.95" customHeight="1" x14ac:dyDescent="0.25">
      <c r="A1143" s="52"/>
      <c r="C1143" s="185"/>
      <c r="D1143" s="76"/>
      <c r="E1143" s="76" t="str">
        <f>IF(D1143="","",IFERROR(VLOOKUP(D1143,Cadastro!$C$9:$D$1009,2,FALSE),"NOT FOUND"))</f>
        <v/>
      </c>
      <c r="F1143" s="76"/>
      <c r="G1143" s="94"/>
      <c r="H1143" s="97"/>
      <c r="I1143" s="77">
        <f t="shared" si="35"/>
        <v>0</v>
      </c>
      <c r="J1143" s="78" t="str">
        <f>IFERROR(IF(E1143="","",VLOOKUP(D1143,Saldo!$P$8:$Q$1009,2,FALSE)),"")</f>
        <v/>
      </c>
      <c r="K1143" s="76"/>
      <c r="L1143" s="74" t="str">
        <f t="shared" si="34"/>
        <v/>
      </c>
    </row>
    <row r="1144" spans="1:12" ht="18.95" customHeight="1" x14ac:dyDescent="0.25">
      <c r="A1144" s="52"/>
      <c r="C1144" s="185"/>
      <c r="D1144" s="76"/>
      <c r="E1144" s="76" t="str">
        <f>IF(D1144="","",IFERROR(VLOOKUP(D1144,Cadastro!$C$9:$D$1009,2,FALSE),"NOT FOUND"))</f>
        <v/>
      </c>
      <c r="F1144" s="76"/>
      <c r="G1144" s="94"/>
      <c r="H1144" s="97"/>
      <c r="I1144" s="77">
        <f t="shared" si="35"/>
        <v>0</v>
      </c>
      <c r="J1144" s="78" t="str">
        <f>IFERROR(IF(E1144="","",VLOOKUP(D1144,Saldo!$P$8:$Q$1009,2,FALSE)),"")</f>
        <v/>
      </c>
      <c r="K1144" s="76"/>
      <c r="L1144" s="74" t="str">
        <f t="shared" si="34"/>
        <v/>
      </c>
    </row>
    <row r="1145" spans="1:12" ht="18.95" customHeight="1" x14ac:dyDescent="0.25">
      <c r="A1145" s="52"/>
      <c r="C1145" s="185"/>
      <c r="D1145" s="76"/>
      <c r="E1145" s="76" t="str">
        <f>IF(D1145="","",IFERROR(VLOOKUP(D1145,Cadastro!$C$9:$D$1009,2,FALSE),"NOT FOUND"))</f>
        <v/>
      </c>
      <c r="F1145" s="76"/>
      <c r="G1145" s="94"/>
      <c r="H1145" s="97"/>
      <c r="I1145" s="77">
        <f t="shared" si="35"/>
        <v>0</v>
      </c>
      <c r="J1145" s="78" t="str">
        <f>IFERROR(IF(E1145="","",VLOOKUP(D1145,Saldo!$P$8:$Q$1009,2,FALSE)),"")</f>
        <v/>
      </c>
      <c r="K1145" s="76"/>
      <c r="L1145" s="74" t="str">
        <f t="shared" si="34"/>
        <v/>
      </c>
    </row>
    <row r="1146" spans="1:12" ht="18.95" customHeight="1" x14ac:dyDescent="0.25">
      <c r="A1146" s="52"/>
      <c r="C1146" s="185"/>
      <c r="D1146" s="76"/>
      <c r="E1146" s="76" t="str">
        <f>IF(D1146="","",IFERROR(VLOOKUP(D1146,Cadastro!$C$9:$D$1009,2,FALSE),"NOT FOUND"))</f>
        <v/>
      </c>
      <c r="F1146" s="76"/>
      <c r="G1146" s="94"/>
      <c r="H1146" s="97"/>
      <c r="I1146" s="77">
        <f t="shared" si="35"/>
        <v>0</v>
      </c>
      <c r="J1146" s="78" t="str">
        <f>IFERROR(IF(E1146="","",VLOOKUP(D1146,Saldo!$P$8:$Q$1009,2,FALSE)),"")</f>
        <v/>
      </c>
      <c r="K1146" s="76"/>
      <c r="L1146" s="74" t="str">
        <f t="shared" si="34"/>
        <v/>
      </c>
    </row>
    <row r="1147" spans="1:12" ht="18.95" customHeight="1" x14ac:dyDescent="0.25">
      <c r="A1147" s="52"/>
      <c r="C1147" s="185"/>
      <c r="D1147" s="76"/>
      <c r="E1147" s="76" t="str">
        <f>IF(D1147="","",IFERROR(VLOOKUP(D1147,Cadastro!$C$9:$D$1009,2,FALSE),"NOT FOUND"))</f>
        <v/>
      </c>
      <c r="F1147" s="76"/>
      <c r="G1147" s="94"/>
      <c r="H1147" s="97"/>
      <c r="I1147" s="77">
        <f t="shared" si="35"/>
        <v>0</v>
      </c>
      <c r="J1147" s="78" t="str">
        <f>IFERROR(IF(E1147="","",VLOOKUP(D1147,Saldo!$P$8:$Q$1009,2,FALSE)),"")</f>
        <v/>
      </c>
      <c r="K1147" s="76"/>
      <c r="L1147" s="74" t="str">
        <f t="shared" si="34"/>
        <v/>
      </c>
    </row>
    <row r="1148" spans="1:12" ht="18.95" customHeight="1" x14ac:dyDescent="0.25">
      <c r="A1148" s="52"/>
      <c r="C1148" s="185"/>
      <c r="D1148" s="76"/>
      <c r="E1148" s="76" t="str">
        <f>IF(D1148="","",IFERROR(VLOOKUP(D1148,Cadastro!$C$9:$D$1009,2,FALSE),"NOT FOUND"))</f>
        <v/>
      </c>
      <c r="F1148" s="76"/>
      <c r="G1148" s="94"/>
      <c r="H1148" s="97"/>
      <c r="I1148" s="77">
        <f t="shared" si="35"/>
        <v>0</v>
      </c>
      <c r="J1148" s="78" t="str">
        <f>IFERROR(IF(E1148="","",VLOOKUP(D1148,Saldo!$P$8:$Q$1009,2,FALSE)),"")</f>
        <v/>
      </c>
      <c r="K1148" s="76"/>
      <c r="L1148" s="74" t="str">
        <f t="shared" si="34"/>
        <v/>
      </c>
    </row>
    <row r="1149" spans="1:12" ht="18.95" customHeight="1" x14ac:dyDescent="0.25">
      <c r="A1149" s="52"/>
      <c r="C1149" s="185"/>
      <c r="D1149" s="76"/>
      <c r="E1149" s="76" t="str">
        <f>IF(D1149="","",IFERROR(VLOOKUP(D1149,Cadastro!$C$9:$D$1009,2,FALSE),"NOT FOUND"))</f>
        <v/>
      </c>
      <c r="F1149" s="76"/>
      <c r="G1149" s="94"/>
      <c r="H1149" s="97"/>
      <c r="I1149" s="77">
        <f t="shared" si="35"/>
        <v>0</v>
      </c>
      <c r="J1149" s="78" t="str">
        <f>IFERROR(IF(E1149="","",VLOOKUP(D1149,Saldo!$P$8:$Q$1009,2,FALSE)),"")</f>
        <v/>
      </c>
      <c r="K1149" s="76"/>
      <c r="L1149" s="74" t="str">
        <f t="shared" si="34"/>
        <v/>
      </c>
    </row>
    <row r="1150" spans="1:12" ht="18.95" customHeight="1" x14ac:dyDescent="0.25">
      <c r="A1150" s="52"/>
      <c r="C1150" s="185"/>
      <c r="D1150" s="76"/>
      <c r="E1150" s="76" t="str">
        <f>IF(D1150="","",IFERROR(VLOOKUP(D1150,Cadastro!$C$9:$D$1009,2,FALSE),"NOT FOUND"))</f>
        <v/>
      </c>
      <c r="F1150" s="76"/>
      <c r="G1150" s="94"/>
      <c r="H1150" s="97"/>
      <c r="I1150" s="77">
        <f t="shared" si="35"/>
        <v>0</v>
      </c>
      <c r="J1150" s="78" t="str">
        <f>IFERROR(IF(E1150="","",VLOOKUP(D1150,Saldo!$P$8:$Q$1009,2,FALSE)),"")</f>
        <v/>
      </c>
      <c r="K1150" s="76"/>
      <c r="L1150" s="74" t="str">
        <f t="shared" si="34"/>
        <v/>
      </c>
    </row>
    <row r="1151" spans="1:12" ht="18.95" customHeight="1" x14ac:dyDescent="0.25">
      <c r="A1151" s="52"/>
      <c r="C1151" s="185"/>
      <c r="D1151" s="76"/>
      <c r="E1151" s="76" t="str">
        <f>IF(D1151="","",IFERROR(VLOOKUP(D1151,Cadastro!$C$9:$D$1009,2,FALSE),"NOT FOUND"))</f>
        <v/>
      </c>
      <c r="F1151" s="76"/>
      <c r="G1151" s="94"/>
      <c r="H1151" s="97"/>
      <c r="I1151" s="77">
        <f t="shared" si="35"/>
        <v>0</v>
      </c>
      <c r="J1151" s="78" t="str">
        <f>IFERROR(IF(E1151="","",VLOOKUP(D1151,Saldo!$P$8:$Q$1009,2,FALSE)),"")</f>
        <v/>
      </c>
      <c r="K1151" s="76"/>
      <c r="L1151" s="74" t="str">
        <f t="shared" si="34"/>
        <v/>
      </c>
    </row>
    <row r="1152" spans="1:12" ht="18.95" customHeight="1" x14ac:dyDescent="0.25">
      <c r="A1152" s="52"/>
      <c r="C1152" s="185"/>
      <c r="D1152" s="76"/>
      <c r="E1152" s="76" t="str">
        <f>IF(D1152="","",IFERROR(VLOOKUP(D1152,Cadastro!$C$9:$D$1009,2,FALSE),"NOT FOUND"))</f>
        <v/>
      </c>
      <c r="F1152" s="76"/>
      <c r="G1152" s="94"/>
      <c r="H1152" s="97"/>
      <c r="I1152" s="77">
        <f t="shared" si="35"/>
        <v>0</v>
      </c>
      <c r="J1152" s="78" t="str">
        <f>IFERROR(IF(E1152="","",VLOOKUP(D1152,Saldo!$P$8:$Q$1009,2,FALSE)),"")</f>
        <v/>
      </c>
      <c r="K1152" s="76"/>
      <c r="L1152" s="74" t="str">
        <f t="shared" si="34"/>
        <v/>
      </c>
    </row>
    <row r="1153" spans="1:12" ht="18.95" customHeight="1" x14ac:dyDescent="0.25">
      <c r="A1153" s="52"/>
      <c r="C1153" s="185"/>
      <c r="D1153" s="76"/>
      <c r="E1153" s="76" t="str">
        <f>IF(D1153="","",IFERROR(VLOOKUP(D1153,Cadastro!$C$9:$D$1009,2,FALSE),"NOT FOUND"))</f>
        <v/>
      </c>
      <c r="F1153" s="76"/>
      <c r="G1153" s="94"/>
      <c r="H1153" s="97"/>
      <c r="I1153" s="77">
        <f t="shared" si="35"/>
        <v>0</v>
      </c>
      <c r="J1153" s="78" t="str">
        <f>IFERROR(IF(E1153="","",VLOOKUP(D1153,Saldo!$P$8:$Q$1009,2,FALSE)),"")</f>
        <v/>
      </c>
      <c r="K1153" s="76"/>
      <c r="L1153" s="74" t="str">
        <f t="shared" si="34"/>
        <v/>
      </c>
    </row>
    <row r="1154" spans="1:12" ht="18.95" customHeight="1" x14ac:dyDescent="0.25">
      <c r="A1154" s="52"/>
      <c r="C1154" s="185"/>
      <c r="D1154" s="76"/>
      <c r="E1154" s="76" t="str">
        <f>IF(D1154="","",IFERROR(VLOOKUP(D1154,Cadastro!$C$9:$D$1009,2,FALSE),"NOT FOUND"))</f>
        <v/>
      </c>
      <c r="F1154" s="76"/>
      <c r="G1154" s="94"/>
      <c r="H1154" s="97"/>
      <c r="I1154" s="77">
        <f t="shared" si="35"/>
        <v>0</v>
      </c>
      <c r="J1154" s="78" t="str">
        <f>IFERROR(IF(E1154="","",VLOOKUP(D1154,Saldo!$P$8:$Q$1009,2,FALSE)),"")</f>
        <v/>
      </c>
      <c r="K1154" s="76"/>
      <c r="L1154" s="74" t="str">
        <f t="shared" si="34"/>
        <v/>
      </c>
    </row>
    <row r="1155" spans="1:12" ht="18.95" customHeight="1" x14ac:dyDescent="0.25">
      <c r="A1155" s="52"/>
      <c r="C1155" s="185"/>
      <c r="D1155" s="76"/>
      <c r="E1155" s="76" t="str">
        <f>IF(D1155="","",IFERROR(VLOOKUP(D1155,Cadastro!$C$9:$D$1009,2,FALSE),"NOT FOUND"))</f>
        <v/>
      </c>
      <c r="F1155" s="76"/>
      <c r="G1155" s="94"/>
      <c r="H1155" s="97"/>
      <c r="I1155" s="77">
        <f t="shared" si="35"/>
        <v>0</v>
      </c>
      <c r="J1155" s="78" t="str">
        <f>IFERROR(IF(E1155="","",VLOOKUP(D1155,Saldo!$P$8:$Q$1009,2,FALSE)),"")</f>
        <v/>
      </c>
      <c r="K1155" s="76"/>
      <c r="L1155" s="74" t="str">
        <f t="shared" si="34"/>
        <v/>
      </c>
    </row>
    <row r="1156" spans="1:12" ht="18.95" customHeight="1" x14ac:dyDescent="0.25">
      <c r="A1156" s="52"/>
      <c r="C1156" s="185"/>
      <c r="D1156" s="76"/>
      <c r="E1156" s="76" t="str">
        <f>IF(D1156="","",IFERROR(VLOOKUP(D1156,Cadastro!$C$9:$D$1009,2,FALSE),"NOT FOUND"))</f>
        <v/>
      </c>
      <c r="F1156" s="76"/>
      <c r="G1156" s="94"/>
      <c r="H1156" s="97"/>
      <c r="I1156" s="77">
        <f t="shared" si="35"/>
        <v>0</v>
      </c>
      <c r="J1156" s="78" t="str">
        <f>IFERROR(IF(E1156="","",VLOOKUP(D1156,Saldo!$P$8:$Q$1009,2,FALSE)),"")</f>
        <v/>
      </c>
      <c r="K1156" s="76"/>
      <c r="L1156" s="74" t="str">
        <f t="shared" si="34"/>
        <v/>
      </c>
    </row>
    <row r="1157" spans="1:12" ht="18.95" customHeight="1" x14ac:dyDescent="0.25">
      <c r="A1157" s="52"/>
      <c r="C1157" s="185"/>
      <c r="D1157" s="76"/>
      <c r="E1157" s="76" t="str">
        <f>IF(D1157="","",IFERROR(VLOOKUP(D1157,Cadastro!$C$9:$D$1009,2,FALSE),"NOT FOUND"))</f>
        <v/>
      </c>
      <c r="F1157" s="76"/>
      <c r="G1157" s="94"/>
      <c r="H1157" s="97"/>
      <c r="I1157" s="77">
        <f t="shared" si="35"/>
        <v>0</v>
      </c>
      <c r="J1157" s="78" t="str">
        <f>IFERROR(IF(E1157="","",VLOOKUP(D1157,Saldo!$P$8:$Q$1009,2,FALSE)),"")</f>
        <v/>
      </c>
      <c r="K1157" s="76"/>
      <c r="L1157" s="74" t="str">
        <f t="shared" si="34"/>
        <v/>
      </c>
    </row>
    <row r="1158" spans="1:12" ht="18.95" customHeight="1" x14ac:dyDescent="0.25">
      <c r="A1158" s="52"/>
      <c r="C1158" s="185"/>
      <c r="D1158" s="76"/>
      <c r="E1158" s="76" t="str">
        <f>IF(D1158="","",IFERROR(VLOOKUP(D1158,Cadastro!$C$9:$D$1009,2,FALSE),"NOT FOUND"))</f>
        <v/>
      </c>
      <c r="F1158" s="76"/>
      <c r="G1158" s="94"/>
      <c r="H1158" s="97"/>
      <c r="I1158" s="77">
        <f t="shared" si="35"/>
        <v>0</v>
      </c>
      <c r="J1158" s="78" t="str">
        <f>IFERROR(IF(E1158="","",VLOOKUP(D1158,Saldo!$P$8:$Q$1009,2,FALSE)),"")</f>
        <v/>
      </c>
      <c r="K1158" s="76"/>
      <c r="L1158" s="74" t="str">
        <f t="shared" si="34"/>
        <v/>
      </c>
    </row>
    <row r="1159" spans="1:12" ht="18.95" customHeight="1" x14ac:dyDescent="0.25">
      <c r="A1159" s="52"/>
      <c r="C1159" s="185"/>
      <c r="D1159" s="76"/>
      <c r="E1159" s="76" t="str">
        <f>IF(D1159="","",IFERROR(VLOOKUP(D1159,Cadastro!$C$9:$D$1009,2,FALSE),"NOT FOUND"))</f>
        <v/>
      </c>
      <c r="F1159" s="76"/>
      <c r="G1159" s="94"/>
      <c r="H1159" s="97"/>
      <c r="I1159" s="77">
        <f t="shared" si="35"/>
        <v>0</v>
      </c>
      <c r="J1159" s="78" t="str">
        <f>IFERROR(IF(E1159="","",VLOOKUP(D1159,Saldo!$P$8:$Q$1009,2,FALSE)),"")</f>
        <v/>
      </c>
      <c r="K1159" s="76"/>
      <c r="L1159" s="74" t="str">
        <f t="shared" si="34"/>
        <v/>
      </c>
    </row>
    <row r="1160" spans="1:12" ht="18.95" customHeight="1" x14ac:dyDescent="0.25">
      <c r="A1160" s="52"/>
      <c r="C1160" s="185"/>
      <c r="D1160" s="76"/>
      <c r="E1160" s="76" t="str">
        <f>IF(D1160="","",IFERROR(VLOOKUP(D1160,Cadastro!$C$9:$D$1009,2,FALSE),"NOT FOUND"))</f>
        <v/>
      </c>
      <c r="F1160" s="76"/>
      <c r="G1160" s="94"/>
      <c r="H1160" s="97"/>
      <c r="I1160" s="77">
        <f t="shared" si="35"/>
        <v>0</v>
      </c>
      <c r="J1160" s="78" t="str">
        <f>IFERROR(IF(E1160="","",VLOOKUP(D1160,Saldo!$P$8:$Q$1009,2,FALSE)),"")</f>
        <v/>
      </c>
      <c r="K1160" s="76"/>
      <c r="L1160" s="74" t="str">
        <f t="shared" si="34"/>
        <v/>
      </c>
    </row>
    <row r="1161" spans="1:12" ht="18.95" customHeight="1" x14ac:dyDescent="0.25">
      <c r="A1161" s="52"/>
      <c r="C1161" s="185"/>
      <c r="D1161" s="76"/>
      <c r="E1161" s="76" t="str">
        <f>IF(D1161="","",IFERROR(VLOOKUP(D1161,Cadastro!$C$9:$D$1009,2,FALSE),"NOT FOUND"))</f>
        <v/>
      </c>
      <c r="F1161" s="76"/>
      <c r="G1161" s="94"/>
      <c r="H1161" s="97"/>
      <c r="I1161" s="77">
        <f t="shared" si="35"/>
        <v>0</v>
      </c>
      <c r="J1161" s="78" t="str">
        <f>IFERROR(IF(E1161="","",VLOOKUP(D1161,Saldo!$P$8:$Q$1009,2,FALSE)),"")</f>
        <v/>
      </c>
      <c r="K1161" s="76"/>
      <c r="L1161" s="74" t="str">
        <f t="shared" ref="L1161:L1224" si="36">IF(C1161="","",MONTH(C1161))</f>
        <v/>
      </c>
    </row>
    <row r="1162" spans="1:12" ht="18.95" customHeight="1" x14ac:dyDescent="0.25">
      <c r="A1162" s="52"/>
      <c r="C1162" s="185"/>
      <c r="D1162" s="76"/>
      <c r="E1162" s="76" t="str">
        <f>IF(D1162="","",IFERROR(VLOOKUP(D1162,Cadastro!$C$9:$D$1009,2,FALSE),"NOT FOUND"))</f>
        <v/>
      </c>
      <c r="F1162" s="76"/>
      <c r="G1162" s="94"/>
      <c r="H1162" s="97"/>
      <c r="I1162" s="77">
        <f t="shared" ref="I1162:I1225" si="37">IFERROR(G1162*H1162,"Check if QTY and Value are both valid")</f>
        <v>0</v>
      </c>
      <c r="J1162" s="78" t="str">
        <f>IFERROR(IF(E1162="","",VLOOKUP(D1162,Saldo!$P$8:$Q$1009,2,FALSE)),"")</f>
        <v/>
      </c>
      <c r="K1162" s="76"/>
      <c r="L1162" s="74" t="str">
        <f t="shared" si="36"/>
        <v/>
      </c>
    </row>
    <row r="1163" spans="1:12" ht="18.95" customHeight="1" x14ac:dyDescent="0.25">
      <c r="A1163" s="52"/>
      <c r="C1163" s="185"/>
      <c r="D1163" s="76"/>
      <c r="E1163" s="76" t="str">
        <f>IF(D1163="","",IFERROR(VLOOKUP(D1163,Cadastro!$C$9:$D$1009,2,FALSE),"NOT FOUND"))</f>
        <v/>
      </c>
      <c r="F1163" s="76"/>
      <c r="G1163" s="94"/>
      <c r="H1163" s="97"/>
      <c r="I1163" s="77">
        <f t="shared" si="37"/>
        <v>0</v>
      </c>
      <c r="J1163" s="78" t="str">
        <f>IFERROR(IF(E1163="","",VLOOKUP(D1163,Saldo!$P$8:$Q$1009,2,FALSE)),"")</f>
        <v/>
      </c>
      <c r="K1163" s="76"/>
      <c r="L1163" s="74" t="str">
        <f t="shared" si="36"/>
        <v/>
      </c>
    </row>
    <row r="1164" spans="1:12" ht="18.95" customHeight="1" x14ac:dyDescent="0.25">
      <c r="A1164" s="52"/>
      <c r="C1164" s="185"/>
      <c r="D1164" s="76"/>
      <c r="E1164" s="76" t="str">
        <f>IF(D1164="","",IFERROR(VLOOKUP(D1164,Cadastro!$C$9:$D$1009,2,FALSE),"NOT FOUND"))</f>
        <v/>
      </c>
      <c r="F1164" s="76"/>
      <c r="G1164" s="94"/>
      <c r="H1164" s="97"/>
      <c r="I1164" s="77">
        <f t="shared" si="37"/>
        <v>0</v>
      </c>
      <c r="J1164" s="78" t="str">
        <f>IFERROR(IF(E1164="","",VLOOKUP(D1164,Saldo!$P$8:$Q$1009,2,FALSE)),"")</f>
        <v/>
      </c>
      <c r="K1164" s="76"/>
      <c r="L1164" s="74" t="str">
        <f t="shared" si="36"/>
        <v/>
      </c>
    </row>
    <row r="1165" spans="1:12" ht="18.95" customHeight="1" x14ac:dyDescent="0.25">
      <c r="A1165" s="52"/>
      <c r="C1165" s="185"/>
      <c r="D1165" s="76"/>
      <c r="E1165" s="76" t="str">
        <f>IF(D1165="","",IFERROR(VLOOKUP(D1165,Cadastro!$C$9:$D$1009,2,FALSE),"NOT FOUND"))</f>
        <v/>
      </c>
      <c r="F1165" s="76"/>
      <c r="G1165" s="94"/>
      <c r="H1165" s="97"/>
      <c r="I1165" s="77">
        <f t="shared" si="37"/>
        <v>0</v>
      </c>
      <c r="J1165" s="78" t="str">
        <f>IFERROR(IF(E1165="","",VLOOKUP(D1165,Saldo!$P$8:$Q$1009,2,FALSE)),"")</f>
        <v/>
      </c>
      <c r="K1165" s="76"/>
      <c r="L1165" s="74" t="str">
        <f t="shared" si="36"/>
        <v/>
      </c>
    </row>
    <row r="1166" spans="1:12" ht="18.95" customHeight="1" x14ac:dyDescent="0.25">
      <c r="A1166" s="52"/>
      <c r="C1166" s="185"/>
      <c r="D1166" s="76"/>
      <c r="E1166" s="76" t="str">
        <f>IF(D1166="","",IFERROR(VLOOKUP(D1166,Cadastro!$C$9:$D$1009,2,FALSE),"NOT FOUND"))</f>
        <v/>
      </c>
      <c r="F1166" s="76"/>
      <c r="G1166" s="94"/>
      <c r="H1166" s="97"/>
      <c r="I1166" s="77">
        <f t="shared" si="37"/>
        <v>0</v>
      </c>
      <c r="J1166" s="78" t="str">
        <f>IFERROR(IF(E1166="","",VLOOKUP(D1166,Saldo!$P$8:$Q$1009,2,FALSE)),"")</f>
        <v/>
      </c>
      <c r="K1166" s="76"/>
      <c r="L1166" s="74" t="str">
        <f t="shared" si="36"/>
        <v/>
      </c>
    </row>
    <row r="1167" spans="1:12" ht="18.95" customHeight="1" x14ac:dyDescent="0.25">
      <c r="A1167" s="52"/>
      <c r="C1167" s="185"/>
      <c r="D1167" s="76"/>
      <c r="E1167" s="76" t="str">
        <f>IF(D1167="","",IFERROR(VLOOKUP(D1167,Cadastro!$C$9:$D$1009,2,FALSE),"NOT FOUND"))</f>
        <v/>
      </c>
      <c r="F1167" s="76"/>
      <c r="G1167" s="94"/>
      <c r="H1167" s="97"/>
      <c r="I1167" s="77">
        <f t="shared" si="37"/>
        <v>0</v>
      </c>
      <c r="J1167" s="78" t="str">
        <f>IFERROR(IF(E1167="","",VLOOKUP(D1167,Saldo!$P$8:$Q$1009,2,FALSE)),"")</f>
        <v/>
      </c>
      <c r="K1167" s="76"/>
      <c r="L1167" s="74" t="str">
        <f t="shared" si="36"/>
        <v/>
      </c>
    </row>
    <row r="1168" spans="1:12" ht="18.95" customHeight="1" x14ac:dyDescent="0.25">
      <c r="A1168" s="52"/>
      <c r="C1168" s="185"/>
      <c r="D1168" s="76"/>
      <c r="E1168" s="76" t="str">
        <f>IF(D1168="","",IFERROR(VLOOKUP(D1168,Cadastro!$C$9:$D$1009,2,FALSE),"NOT FOUND"))</f>
        <v/>
      </c>
      <c r="F1168" s="76"/>
      <c r="G1168" s="94"/>
      <c r="H1168" s="97"/>
      <c r="I1168" s="77">
        <f t="shared" si="37"/>
        <v>0</v>
      </c>
      <c r="J1168" s="78" t="str">
        <f>IFERROR(IF(E1168="","",VLOOKUP(D1168,Saldo!$P$8:$Q$1009,2,FALSE)),"")</f>
        <v/>
      </c>
      <c r="K1168" s="76"/>
      <c r="L1168" s="74" t="str">
        <f t="shared" si="36"/>
        <v/>
      </c>
    </row>
    <row r="1169" spans="1:12" ht="18.95" customHeight="1" x14ac:dyDescent="0.25">
      <c r="A1169" s="52"/>
      <c r="C1169" s="185"/>
      <c r="D1169" s="76"/>
      <c r="E1169" s="76" t="str">
        <f>IF(D1169="","",IFERROR(VLOOKUP(D1169,Cadastro!$C$9:$D$1009,2,FALSE),"NOT FOUND"))</f>
        <v/>
      </c>
      <c r="F1169" s="76"/>
      <c r="G1169" s="94"/>
      <c r="H1169" s="97"/>
      <c r="I1169" s="77">
        <f t="shared" si="37"/>
        <v>0</v>
      </c>
      <c r="J1169" s="78" t="str">
        <f>IFERROR(IF(E1169="","",VLOOKUP(D1169,Saldo!$P$8:$Q$1009,2,FALSE)),"")</f>
        <v/>
      </c>
      <c r="K1169" s="76"/>
      <c r="L1169" s="74" t="str">
        <f t="shared" si="36"/>
        <v/>
      </c>
    </row>
    <row r="1170" spans="1:12" ht="18.95" customHeight="1" x14ac:dyDescent="0.25">
      <c r="A1170" s="52"/>
      <c r="C1170" s="185"/>
      <c r="D1170" s="76"/>
      <c r="E1170" s="76" t="str">
        <f>IF(D1170="","",IFERROR(VLOOKUP(D1170,Cadastro!$C$9:$D$1009,2,FALSE),"NOT FOUND"))</f>
        <v/>
      </c>
      <c r="F1170" s="76"/>
      <c r="G1170" s="94"/>
      <c r="H1170" s="97"/>
      <c r="I1170" s="77">
        <f t="shared" si="37"/>
        <v>0</v>
      </c>
      <c r="J1170" s="78" t="str">
        <f>IFERROR(IF(E1170="","",VLOOKUP(D1170,Saldo!$P$8:$Q$1009,2,FALSE)),"")</f>
        <v/>
      </c>
      <c r="K1170" s="76"/>
      <c r="L1170" s="74" t="str">
        <f t="shared" si="36"/>
        <v/>
      </c>
    </row>
    <row r="1171" spans="1:12" ht="18.95" customHeight="1" x14ac:dyDescent="0.25">
      <c r="A1171" s="52"/>
      <c r="C1171" s="185"/>
      <c r="D1171" s="76"/>
      <c r="E1171" s="76" t="str">
        <f>IF(D1171="","",IFERROR(VLOOKUP(D1171,Cadastro!$C$9:$D$1009,2,FALSE),"NOT FOUND"))</f>
        <v/>
      </c>
      <c r="F1171" s="76"/>
      <c r="G1171" s="94"/>
      <c r="H1171" s="97"/>
      <c r="I1171" s="77">
        <f t="shared" si="37"/>
        <v>0</v>
      </c>
      <c r="J1171" s="78" t="str">
        <f>IFERROR(IF(E1171="","",VLOOKUP(D1171,Saldo!$P$8:$Q$1009,2,FALSE)),"")</f>
        <v/>
      </c>
      <c r="K1171" s="76"/>
      <c r="L1171" s="74" t="str">
        <f t="shared" si="36"/>
        <v/>
      </c>
    </row>
    <row r="1172" spans="1:12" ht="18.95" customHeight="1" x14ac:dyDescent="0.25">
      <c r="A1172" s="52"/>
      <c r="C1172" s="185"/>
      <c r="D1172" s="76"/>
      <c r="E1172" s="76" t="str">
        <f>IF(D1172="","",IFERROR(VLOOKUP(D1172,Cadastro!$C$9:$D$1009,2,FALSE),"NOT FOUND"))</f>
        <v/>
      </c>
      <c r="F1172" s="76"/>
      <c r="G1172" s="94"/>
      <c r="H1172" s="97"/>
      <c r="I1172" s="77">
        <f t="shared" si="37"/>
        <v>0</v>
      </c>
      <c r="J1172" s="78" t="str">
        <f>IFERROR(IF(E1172="","",VLOOKUP(D1172,Saldo!$P$8:$Q$1009,2,FALSE)),"")</f>
        <v/>
      </c>
      <c r="K1172" s="76"/>
      <c r="L1172" s="74" t="str">
        <f t="shared" si="36"/>
        <v/>
      </c>
    </row>
    <row r="1173" spans="1:12" ht="18.95" customHeight="1" x14ac:dyDescent="0.25">
      <c r="A1173" s="52"/>
      <c r="C1173" s="185"/>
      <c r="D1173" s="76"/>
      <c r="E1173" s="76" t="str">
        <f>IF(D1173="","",IFERROR(VLOOKUP(D1173,Cadastro!$C$9:$D$1009,2,FALSE),"NOT FOUND"))</f>
        <v/>
      </c>
      <c r="F1173" s="76"/>
      <c r="G1173" s="94"/>
      <c r="H1173" s="97"/>
      <c r="I1173" s="77">
        <f t="shared" si="37"/>
        <v>0</v>
      </c>
      <c r="J1173" s="78" t="str">
        <f>IFERROR(IF(E1173="","",VLOOKUP(D1173,Saldo!$P$8:$Q$1009,2,FALSE)),"")</f>
        <v/>
      </c>
      <c r="K1173" s="76"/>
      <c r="L1173" s="74" t="str">
        <f t="shared" si="36"/>
        <v/>
      </c>
    </row>
    <row r="1174" spans="1:12" ht="18.95" customHeight="1" x14ac:dyDescent="0.25">
      <c r="A1174" s="52"/>
      <c r="C1174" s="185"/>
      <c r="D1174" s="76"/>
      <c r="E1174" s="76" t="str">
        <f>IF(D1174="","",IFERROR(VLOOKUP(D1174,Cadastro!$C$9:$D$1009,2,FALSE),"NOT FOUND"))</f>
        <v/>
      </c>
      <c r="F1174" s="76"/>
      <c r="G1174" s="94"/>
      <c r="H1174" s="97"/>
      <c r="I1174" s="77">
        <f t="shared" si="37"/>
        <v>0</v>
      </c>
      <c r="J1174" s="78" t="str">
        <f>IFERROR(IF(E1174="","",VLOOKUP(D1174,Saldo!$P$8:$Q$1009,2,FALSE)),"")</f>
        <v/>
      </c>
      <c r="K1174" s="76"/>
      <c r="L1174" s="74" t="str">
        <f t="shared" si="36"/>
        <v/>
      </c>
    </row>
    <row r="1175" spans="1:12" ht="18.95" customHeight="1" x14ac:dyDescent="0.25">
      <c r="A1175" s="52"/>
      <c r="C1175" s="185"/>
      <c r="D1175" s="76"/>
      <c r="E1175" s="76" t="str">
        <f>IF(D1175="","",IFERROR(VLOOKUP(D1175,Cadastro!$C$9:$D$1009,2,FALSE),"NOT FOUND"))</f>
        <v/>
      </c>
      <c r="F1175" s="76"/>
      <c r="G1175" s="94"/>
      <c r="H1175" s="97"/>
      <c r="I1175" s="77">
        <f t="shared" si="37"/>
        <v>0</v>
      </c>
      <c r="J1175" s="78" t="str">
        <f>IFERROR(IF(E1175="","",VLOOKUP(D1175,Saldo!$P$8:$Q$1009,2,FALSE)),"")</f>
        <v/>
      </c>
      <c r="K1175" s="76"/>
      <c r="L1175" s="74" t="str">
        <f t="shared" si="36"/>
        <v/>
      </c>
    </row>
    <row r="1176" spans="1:12" ht="18.95" customHeight="1" x14ac:dyDescent="0.25">
      <c r="A1176" s="52"/>
      <c r="C1176" s="185"/>
      <c r="D1176" s="76"/>
      <c r="E1176" s="76" t="str">
        <f>IF(D1176="","",IFERROR(VLOOKUP(D1176,Cadastro!$C$9:$D$1009,2,FALSE),"NOT FOUND"))</f>
        <v/>
      </c>
      <c r="F1176" s="76"/>
      <c r="G1176" s="94"/>
      <c r="H1176" s="97"/>
      <c r="I1176" s="77">
        <f t="shared" si="37"/>
        <v>0</v>
      </c>
      <c r="J1176" s="78" t="str">
        <f>IFERROR(IF(E1176="","",VLOOKUP(D1176,Saldo!$P$8:$Q$1009,2,FALSE)),"")</f>
        <v/>
      </c>
      <c r="K1176" s="76"/>
      <c r="L1176" s="74" t="str">
        <f t="shared" si="36"/>
        <v/>
      </c>
    </row>
    <row r="1177" spans="1:12" ht="18.95" customHeight="1" x14ac:dyDescent="0.25">
      <c r="A1177" s="52"/>
      <c r="C1177" s="185"/>
      <c r="D1177" s="76"/>
      <c r="E1177" s="76" t="str">
        <f>IF(D1177="","",IFERROR(VLOOKUP(D1177,Cadastro!$C$9:$D$1009,2,FALSE),"NOT FOUND"))</f>
        <v/>
      </c>
      <c r="F1177" s="76"/>
      <c r="G1177" s="94"/>
      <c r="H1177" s="97"/>
      <c r="I1177" s="77">
        <f t="shared" si="37"/>
        <v>0</v>
      </c>
      <c r="J1177" s="78" t="str">
        <f>IFERROR(IF(E1177="","",VLOOKUP(D1177,Saldo!$P$8:$Q$1009,2,FALSE)),"")</f>
        <v/>
      </c>
      <c r="K1177" s="76"/>
      <c r="L1177" s="74" t="str">
        <f t="shared" si="36"/>
        <v/>
      </c>
    </row>
    <row r="1178" spans="1:12" ht="18.95" customHeight="1" x14ac:dyDescent="0.25">
      <c r="A1178" s="52"/>
      <c r="C1178" s="185"/>
      <c r="D1178" s="76"/>
      <c r="E1178" s="76" t="str">
        <f>IF(D1178="","",IFERROR(VLOOKUP(D1178,Cadastro!$C$9:$D$1009,2,FALSE),"NOT FOUND"))</f>
        <v/>
      </c>
      <c r="F1178" s="76"/>
      <c r="G1178" s="94"/>
      <c r="H1178" s="97"/>
      <c r="I1178" s="77">
        <f t="shared" si="37"/>
        <v>0</v>
      </c>
      <c r="J1178" s="78" t="str">
        <f>IFERROR(IF(E1178="","",VLOOKUP(D1178,Saldo!$P$8:$Q$1009,2,FALSE)),"")</f>
        <v/>
      </c>
      <c r="K1178" s="76"/>
      <c r="L1178" s="74" t="str">
        <f t="shared" si="36"/>
        <v/>
      </c>
    </row>
    <row r="1179" spans="1:12" ht="18.95" customHeight="1" x14ac:dyDescent="0.25">
      <c r="A1179" s="52"/>
      <c r="C1179" s="185"/>
      <c r="D1179" s="76"/>
      <c r="E1179" s="76" t="str">
        <f>IF(D1179="","",IFERROR(VLOOKUP(D1179,Cadastro!$C$9:$D$1009,2,FALSE),"NOT FOUND"))</f>
        <v/>
      </c>
      <c r="F1179" s="76"/>
      <c r="G1179" s="94"/>
      <c r="H1179" s="97"/>
      <c r="I1179" s="77">
        <f t="shared" si="37"/>
        <v>0</v>
      </c>
      <c r="J1179" s="78" t="str">
        <f>IFERROR(IF(E1179="","",VLOOKUP(D1179,Saldo!$P$8:$Q$1009,2,FALSE)),"")</f>
        <v/>
      </c>
      <c r="K1179" s="76"/>
      <c r="L1179" s="74" t="str">
        <f t="shared" si="36"/>
        <v/>
      </c>
    </row>
    <row r="1180" spans="1:12" ht="18.95" customHeight="1" x14ac:dyDescent="0.25">
      <c r="A1180" s="52"/>
      <c r="C1180" s="185"/>
      <c r="D1180" s="76"/>
      <c r="E1180" s="76" t="str">
        <f>IF(D1180="","",IFERROR(VLOOKUP(D1180,Cadastro!$C$9:$D$1009,2,FALSE),"NOT FOUND"))</f>
        <v/>
      </c>
      <c r="F1180" s="76"/>
      <c r="G1180" s="94"/>
      <c r="H1180" s="97"/>
      <c r="I1180" s="77">
        <f t="shared" si="37"/>
        <v>0</v>
      </c>
      <c r="J1180" s="78" t="str">
        <f>IFERROR(IF(E1180="","",VLOOKUP(D1180,Saldo!$P$8:$Q$1009,2,FALSE)),"")</f>
        <v/>
      </c>
      <c r="K1180" s="76"/>
      <c r="L1180" s="74" t="str">
        <f t="shared" si="36"/>
        <v/>
      </c>
    </row>
    <row r="1181" spans="1:12" ht="18.95" customHeight="1" x14ac:dyDescent="0.25">
      <c r="A1181" s="52"/>
      <c r="C1181" s="185"/>
      <c r="D1181" s="76"/>
      <c r="E1181" s="76" t="str">
        <f>IF(D1181="","",IFERROR(VLOOKUP(D1181,Cadastro!$C$9:$D$1009,2,FALSE),"NOT FOUND"))</f>
        <v/>
      </c>
      <c r="F1181" s="76"/>
      <c r="G1181" s="94"/>
      <c r="H1181" s="97"/>
      <c r="I1181" s="77">
        <f t="shared" si="37"/>
        <v>0</v>
      </c>
      <c r="J1181" s="78" t="str">
        <f>IFERROR(IF(E1181="","",VLOOKUP(D1181,Saldo!$P$8:$Q$1009,2,FALSE)),"")</f>
        <v/>
      </c>
      <c r="K1181" s="76"/>
      <c r="L1181" s="74" t="str">
        <f t="shared" si="36"/>
        <v/>
      </c>
    </row>
    <row r="1182" spans="1:12" ht="18.95" customHeight="1" x14ac:dyDescent="0.25">
      <c r="A1182" s="52"/>
      <c r="C1182" s="185"/>
      <c r="D1182" s="76"/>
      <c r="E1182" s="76" t="str">
        <f>IF(D1182="","",IFERROR(VLOOKUP(D1182,Cadastro!$C$9:$D$1009,2,FALSE),"NOT FOUND"))</f>
        <v/>
      </c>
      <c r="F1182" s="76"/>
      <c r="G1182" s="94"/>
      <c r="H1182" s="97"/>
      <c r="I1182" s="77">
        <f t="shared" si="37"/>
        <v>0</v>
      </c>
      <c r="J1182" s="78" t="str">
        <f>IFERROR(IF(E1182="","",VLOOKUP(D1182,Saldo!$P$8:$Q$1009,2,FALSE)),"")</f>
        <v/>
      </c>
      <c r="K1182" s="76"/>
      <c r="L1182" s="74" t="str">
        <f t="shared" si="36"/>
        <v/>
      </c>
    </row>
    <row r="1183" spans="1:12" ht="18.95" customHeight="1" x14ac:dyDescent="0.25">
      <c r="A1183" s="52"/>
      <c r="C1183" s="185"/>
      <c r="D1183" s="76"/>
      <c r="E1183" s="76" t="str">
        <f>IF(D1183="","",IFERROR(VLOOKUP(D1183,Cadastro!$C$9:$D$1009,2,FALSE),"NOT FOUND"))</f>
        <v/>
      </c>
      <c r="F1183" s="76"/>
      <c r="G1183" s="94"/>
      <c r="H1183" s="97"/>
      <c r="I1183" s="77">
        <f t="shared" si="37"/>
        <v>0</v>
      </c>
      <c r="J1183" s="78" t="str">
        <f>IFERROR(IF(E1183="","",VLOOKUP(D1183,Saldo!$P$8:$Q$1009,2,FALSE)),"")</f>
        <v/>
      </c>
      <c r="K1183" s="76"/>
      <c r="L1183" s="74" t="str">
        <f t="shared" si="36"/>
        <v/>
      </c>
    </row>
    <row r="1184" spans="1:12" ht="18.95" customHeight="1" x14ac:dyDescent="0.25">
      <c r="A1184" s="52"/>
      <c r="C1184" s="185"/>
      <c r="D1184" s="76"/>
      <c r="E1184" s="76" t="str">
        <f>IF(D1184="","",IFERROR(VLOOKUP(D1184,Cadastro!$C$9:$D$1009,2,FALSE),"NOT FOUND"))</f>
        <v/>
      </c>
      <c r="F1184" s="76"/>
      <c r="G1184" s="94"/>
      <c r="H1184" s="97"/>
      <c r="I1184" s="77">
        <f t="shared" si="37"/>
        <v>0</v>
      </c>
      <c r="J1184" s="78" t="str">
        <f>IFERROR(IF(E1184="","",VLOOKUP(D1184,Saldo!$P$8:$Q$1009,2,FALSE)),"")</f>
        <v/>
      </c>
      <c r="K1184" s="76"/>
      <c r="L1184" s="74" t="str">
        <f t="shared" si="36"/>
        <v/>
      </c>
    </row>
    <row r="1185" spans="1:12" ht="18.95" customHeight="1" x14ac:dyDescent="0.25">
      <c r="A1185" s="52"/>
      <c r="C1185" s="185"/>
      <c r="D1185" s="76"/>
      <c r="E1185" s="76" t="str">
        <f>IF(D1185="","",IFERROR(VLOOKUP(D1185,Cadastro!$C$9:$D$1009,2,FALSE),"NOT FOUND"))</f>
        <v/>
      </c>
      <c r="F1185" s="76"/>
      <c r="G1185" s="94"/>
      <c r="H1185" s="97"/>
      <c r="I1185" s="77">
        <f t="shared" si="37"/>
        <v>0</v>
      </c>
      <c r="J1185" s="78" t="str">
        <f>IFERROR(IF(E1185="","",VLOOKUP(D1185,Saldo!$P$8:$Q$1009,2,FALSE)),"")</f>
        <v/>
      </c>
      <c r="K1185" s="76"/>
      <c r="L1185" s="74" t="str">
        <f t="shared" si="36"/>
        <v/>
      </c>
    </row>
    <row r="1186" spans="1:12" ht="18.95" customHeight="1" x14ac:dyDescent="0.25">
      <c r="A1186" s="52"/>
      <c r="C1186" s="185"/>
      <c r="D1186" s="76"/>
      <c r="E1186" s="76" t="str">
        <f>IF(D1186="","",IFERROR(VLOOKUP(D1186,Cadastro!$C$9:$D$1009,2,FALSE),"NOT FOUND"))</f>
        <v/>
      </c>
      <c r="F1186" s="76"/>
      <c r="G1186" s="94"/>
      <c r="H1186" s="97"/>
      <c r="I1186" s="77">
        <f t="shared" si="37"/>
        <v>0</v>
      </c>
      <c r="J1186" s="78" t="str">
        <f>IFERROR(IF(E1186="","",VLOOKUP(D1186,Saldo!$P$8:$Q$1009,2,FALSE)),"")</f>
        <v/>
      </c>
      <c r="K1186" s="76"/>
      <c r="L1186" s="74" t="str">
        <f t="shared" si="36"/>
        <v/>
      </c>
    </row>
    <row r="1187" spans="1:12" ht="18.95" customHeight="1" x14ac:dyDescent="0.25">
      <c r="A1187" s="52"/>
      <c r="C1187" s="185"/>
      <c r="D1187" s="76"/>
      <c r="E1187" s="76" t="str">
        <f>IF(D1187="","",IFERROR(VLOOKUP(D1187,Cadastro!$C$9:$D$1009,2,FALSE),"NOT FOUND"))</f>
        <v/>
      </c>
      <c r="F1187" s="76"/>
      <c r="G1187" s="94"/>
      <c r="H1187" s="97"/>
      <c r="I1187" s="77">
        <f t="shared" si="37"/>
        <v>0</v>
      </c>
      <c r="J1187" s="78" t="str">
        <f>IFERROR(IF(E1187="","",VLOOKUP(D1187,Saldo!$P$8:$Q$1009,2,FALSE)),"")</f>
        <v/>
      </c>
      <c r="K1187" s="76"/>
      <c r="L1187" s="74" t="str">
        <f t="shared" si="36"/>
        <v/>
      </c>
    </row>
    <row r="1188" spans="1:12" ht="18.95" customHeight="1" x14ac:dyDescent="0.25">
      <c r="A1188" s="52"/>
      <c r="C1188" s="185"/>
      <c r="D1188" s="76"/>
      <c r="E1188" s="76" t="str">
        <f>IF(D1188="","",IFERROR(VLOOKUP(D1188,Cadastro!$C$9:$D$1009,2,FALSE),"NOT FOUND"))</f>
        <v/>
      </c>
      <c r="F1188" s="76"/>
      <c r="G1188" s="94"/>
      <c r="H1188" s="97"/>
      <c r="I1188" s="77">
        <f t="shared" si="37"/>
        <v>0</v>
      </c>
      <c r="J1188" s="78" t="str">
        <f>IFERROR(IF(E1188="","",VLOOKUP(D1188,Saldo!$P$8:$Q$1009,2,FALSE)),"")</f>
        <v/>
      </c>
      <c r="K1188" s="76"/>
      <c r="L1188" s="74" t="str">
        <f t="shared" si="36"/>
        <v/>
      </c>
    </row>
    <row r="1189" spans="1:12" ht="18.95" customHeight="1" x14ac:dyDescent="0.25">
      <c r="A1189" s="52"/>
      <c r="C1189" s="185"/>
      <c r="D1189" s="76"/>
      <c r="E1189" s="76" t="str">
        <f>IF(D1189="","",IFERROR(VLOOKUP(D1189,Cadastro!$C$9:$D$1009,2,FALSE),"NOT FOUND"))</f>
        <v/>
      </c>
      <c r="F1189" s="76"/>
      <c r="G1189" s="94"/>
      <c r="H1189" s="97"/>
      <c r="I1189" s="77">
        <f t="shared" si="37"/>
        <v>0</v>
      </c>
      <c r="J1189" s="78" t="str">
        <f>IFERROR(IF(E1189="","",VLOOKUP(D1189,Saldo!$P$8:$Q$1009,2,FALSE)),"")</f>
        <v/>
      </c>
      <c r="K1189" s="76"/>
      <c r="L1189" s="74" t="str">
        <f t="shared" si="36"/>
        <v/>
      </c>
    </row>
    <row r="1190" spans="1:12" ht="18.95" customHeight="1" x14ac:dyDescent="0.25">
      <c r="A1190" s="52"/>
      <c r="C1190" s="185"/>
      <c r="D1190" s="76"/>
      <c r="E1190" s="76" t="str">
        <f>IF(D1190="","",IFERROR(VLOOKUP(D1190,Cadastro!$C$9:$D$1009,2,FALSE),"NOT FOUND"))</f>
        <v/>
      </c>
      <c r="F1190" s="76"/>
      <c r="G1190" s="94"/>
      <c r="H1190" s="97"/>
      <c r="I1190" s="77">
        <f t="shared" si="37"/>
        <v>0</v>
      </c>
      <c r="J1190" s="78" t="str">
        <f>IFERROR(IF(E1190="","",VLOOKUP(D1190,Saldo!$P$8:$Q$1009,2,FALSE)),"")</f>
        <v/>
      </c>
      <c r="K1190" s="76"/>
      <c r="L1190" s="74" t="str">
        <f t="shared" si="36"/>
        <v/>
      </c>
    </row>
    <row r="1191" spans="1:12" ht="18.95" customHeight="1" x14ac:dyDescent="0.25">
      <c r="A1191" s="52"/>
      <c r="C1191" s="185"/>
      <c r="D1191" s="76"/>
      <c r="E1191" s="76" t="str">
        <f>IF(D1191="","",IFERROR(VLOOKUP(D1191,Cadastro!$C$9:$D$1009,2,FALSE),"NOT FOUND"))</f>
        <v/>
      </c>
      <c r="F1191" s="76"/>
      <c r="G1191" s="94"/>
      <c r="H1191" s="97"/>
      <c r="I1191" s="77">
        <f t="shared" si="37"/>
        <v>0</v>
      </c>
      <c r="J1191" s="78" t="str">
        <f>IFERROR(IF(E1191="","",VLOOKUP(D1191,Saldo!$P$8:$Q$1009,2,FALSE)),"")</f>
        <v/>
      </c>
      <c r="K1191" s="76"/>
      <c r="L1191" s="74" t="str">
        <f t="shared" si="36"/>
        <v/>
      </c>
    </row>
    <row r="1192" spans="1:12" ht="18.95" customHeight="1" x14ac:dyDescent="0.25">
      <c r="A1192" s="52"/>
      <c r="C1192" s="185"/>
      <c r="D1192" s="76"/>
      <c r="E1192" s="76" t="str">
        <f>IF(D1192="","",IFERROR(VLOOKUP(D1192,Cadastro!$C$9:$D$1009,2,FALSE),"NOT FOUND"))</f>
        <v/>
      </c>
      <c r="F1192" s="76"/>
      <c r="G1192" s="94"/>
      <c r="H1192" s="97"/>
      <c r="I1192" s="77">
        <f t="shared" si="37"/>
        <v>0</v>
      </c>
      <c r="J1192" s="78" t="str">
        <f>IFERROR(IF(E1192="","",VLOOKUP(D1192,Saldo!$P$8:$Q$1009,2,FALSE)),"")</f>
        <v/>
      </c>
      <c r="K1192" s="76"/>
      <c r="L1192" s="74" t="str">
        <f t="shared" si="36"/>
        <v/>
      </c>
    </row>
    <row r="1193" spans="1:12" ht="18.95" customHeight="1" x14ac:dyDescent="0.25">
      <c r="A1193" s="52"/>
      <c r="C1193" s="185"/>
      <c r="D1193" s="76"/>
      <c r="E1193" s="76" t="str">
        <f>IF(D1193="","",IFERROR(VLOOKUP(D1193,Cadastro!$C$9:$D$1009,2,FALSE),"NOT FOUND"))</f>
        <v/>
      </c>
      <c r="F1193" s="76"/>
      <c r="G1193" s="94"/>
      <c r="H1193" s="97"/>
      <c r="I1193" s="77">
        <f t="shared" si="37"/>
        <v>0</v>
      </c>
      <c r="J1193" s="78" t="str">
        <f>IFERROR(IF(E1193="","",VLOOKUP(D1193,Saldo!$P$8:$Q$1009,2,FALSE)),"")</f>
        <v/>
      </c>
      <c r="K1193" s="76"/>
      <c r="L1193" s="74" t="str">
        <f t="shared" si="36"/>
        <v/>
      </c>
    </row>
    <row r="1194" spans="1:12" ht="18.95" customHeight="1" x14ac:dyDescent="0.25">
      <c r="A1194" s="52"/>
      <c r="C1194" s="185"/>
      <c r="D1194" s="76"/>
      <c r="E1194" s="76" t="str">
        <f>IF(D1194="","",IFERROR(VLOOKUP(D1194,Cadastro!$C$9:$D$1009,2,FALSE),"NOT FOUND"))</f>
        <v/>
      </c>
      <c r="F1194" s="76"/>
      <c r="G1194" s="94"/>
      <c r="H1194" s="97"/>
      <c r="I1194" s="77">
        <f t="shared" si="37"/>
        <v>0</v>
      </c>
      <c r="J1194" s="78" t="str">
        <f>IFERROR(IF(E1194="","",VLOOKUP(D1194,Saldo!$P$8:$Q$1009,2,FALSE)),"")</f>
        <v/>
      </c>
      <c r="K1194" s="76"/>
      <c r="L1194" s="74" t="str">
        <f t="shared" si="36"/>
        <v/>
      </c>
    </row>
    <row r="1195" spans="1:12" ht="18.95" customHeight="1" x14ac:dyDescent="0.25">
      <c r="A1195" s="52"/>
      <c r="C1195" s="185"/>
      <c r="D1195" s="76"/>
      <c r="E1195" s="76" t="str">
        <f>IF(D1195="","",IFERROR(VLOOKUP(D1195,Cadastro!$C$9:$D$1009,2,FALSE),"NOT FOUND"))</f>
        <v/>
      </c>
      <c r="F1195" s="76"/>
      <c r="G1195" s="94"/>
      <c r="H1195" s="97"/>
      <c r="I1195" s="77">
        <f t="shared" si="37"/>
        <v>0</v>
      </c>
      <c r="J1195" s="78" t="str">
        <f>IFERROR(IF(E1195="","",VLOOKUP(D1195,Saldo!$P$8:$Q$1009,2,FALSE)),"")</f>
        <v/>
      </c>
      <c r="K1195" s="76"/>
      <c r="L1195" s="74" t="str">
        <f t="shared" si="36"/>
        <v/>
      </c>
    </row>
    <row r="1196" spans="1:12" ht="18.95" customHeight="1" x14ac:dyDescent="0.25">
      <c r="A1196" s="52"/>
      <c r="C1196" s="185"/>
      <c r="D1196" s="76"/>
      <c r="E1196" s="76" t="str">
        <f>IF(D1196="","",IFERROR(VLOOKUP(D1196,Cadastro!$C$9:$D$1009,2,FALSE),"NOT FOUND"))</f>
        <v/>
      </c>
      <c r="F1196" s="76"/>
      <c r="G1196" s="94"/>
      <c r="H1196" s="97"/>
      <c r="I1196" s="77">
        <f t="shared" si="37"/>
        <v>0</v>
      </c>
      <c r="J1196" s="78" t="str">
        <f>IFERROR(IF(E1196="","",VLOOKUP(D1196,Saldo!$P$8:$Q$1009,2,FALSE)),"")</f>
        <v/>
      </c>
      <c r="K1196" s="76"/>
      <c r="L1196" s="74" t="str">
        <f t="shared" si="36"/>
        <v/>
      </c>
    </row>
    <row r="1197" spans="1:12" ht="18.95" customHeight="1" x14ac:dyDescent="0.25">
      <c r="A1197" s="52"/>
      <c r="C1197" s="185"/>
      <c r="D1197" s="76"/>
      <c r="E1197" s="76" t="str">
        <f>IF(D1197="","",IFERROR(VLOOKUP(D1197,Cadastro!$C$9:$D$1009,2,FALSE),"NOT FOUND"))</f>
        <v/>
      </c>
      <c r="F1197" s="76"/>
      <c r="G1197" s="94"/>
      <c r="H1197" s="97"/>
      <c r="I1197" s="77">
        <f t="shared" si="37"/>
        <v>0</v>
      </c>
      <c r="J1197" s="78" t="str">
        <f>IFERROR(IF(E1197="","",VLOOKUP(D1197,Saldo!$P$8:$Q$1009,2,FALSE)),"")</f>
        <v/>
      </c>
      <c r="K1197" s="76"/>
      <c r="L1197" s="74" t="str">
        <f t="shared" si="36"/>
        <v/>
      </c>
    </row>
    <row r="1198" spans="1:12" ht="18.95" customHeight="1" x14ac:dyDescent="0.25">
      <c r="A1198" s="52"/>
      <c r="C1198" s="185"/>
      <c r="D1198" s="76"/>
      <c r="E1198" s="76" t="str">
        <f>IF(D1198="","",IFERROR(VLOOKUP(D1198,Cadastro!$C$9:$D$1009,2,FALSE),"NOT FOUND"))</f>
        <v/>
      </c>
      <c r="F1198" s="76"/>
      <c r="G1198" s="94"/>
      <c r="H1198" s="97"/>
      <c r="I1198" s="77">
        <f t="shared" si="37"/>
        <v>0</v>
      </c>
      <c r="J1198" s="78" t="str">
        <f>IFERROR(IF(E1198="","",VLOOKUP(D1198,Saldo!$P$8:$Q$1009,2,FALSE)),"")</f>
        <v/>
      </c>
      <c r="K1198" s="76"/>
      <c r="L1198" s="74" t="str">
        <f t="shared" si="36"/>
        <v/>
      </c>
    </row>
    <row r="1199" spans="1:12" ht="18.95" customHeight="1" x14ac:dyDescent="0.25">
      <c r="A1199" s="52"/>
      <c r="C1199" s="185"/>
      <c r="D1199" s="76"/>
      <c r="E1199" s="76" t="str">
        <f>IF(D1199="","",IFERROR(VLOOKUP(D1199,Cadastro!$C$9:$D$1009,2,FALSE),"NOT FOUND"))</f>
        <v/>
      </c>
      <c r="F1199" s="76"/>
      <c r="G1199" s="94"/>
      <c r="H1199" s="97"/>
      <c r="I1199" s="77">
        <f t="shared" si="37"/>
        <v>0</v>
      </c>
      <c r="J1199" s="78" t="str">
        <f>IFERROR(IF(E1199="","",VLOOKUP(D1199,Saldo!$P$8:$Q$1009,2,FALSE)),"")</f>
        <v/>
      </c>
      <c r="K1199" s="76"/>
      <c r="L1199" s="74" t="str">
        <f t="shared" si="36"/>
        <v/>
      </c>
    </row>
    <row r="1200" spans="1:12" ht="18.95" customHeight="1" x14ac:dyDescent="0.25">
      <c r="A1200" s="52"/>
      <c r="C1200" s="185"/>
      <c r="D1200" s="76"/>
      <c r="E1200" s="76" t="str">
        <f>IF(D1200="","",IFERROR(VLOOKUP(D1200,Cadastro!$C$9:$D$1009,2,FALSE),"NOT FOUND"))</f>
        <v/>
      </c>
      <c r="F1200" s="76"/>
      <c r="G1200" s="94"/>
      <c r="H1200" s="97"/>
      <c r="I1200" s="77">
        <f t="shared" si="37"/>
        <v>0</v>
      </c>
      <c r="J1200" s="78" t="str">
        <f>IFERROR(IF(E1200="","",VLOOKUP(D1200,Saldo!$P$8:$Q$1009,2,FALSE)),"")</f>
        <v/>
      </c>
      <c r="K1200" s="76"/>
      <c r="L1200" s="74" t="str">
        <f t="shared" si="36"/>
        <v/>
      </c>
    </row>
    <row r="1201" spans="1:12" ht="18.95" customHeight="1" x14ac:dyDescent="0.25">
      <c r="A1201" s="52"/>
      <c r="C1201" s="185"/>
      <c r="D1201" s="76"/>
      <c r="E1201" s="76" t="str">
        <f>IF(D1201="","",IFERROR(VLOOKUP(D1201,Cadastro!$C$9:$D$1009,2,FALSE),"NOT FOUND"))</f>
        <v/>
      </c>
      <c r="F1201" s="76"/>
      <c r="G1201" s="94"/>
      <c r="H1201" s="97"/>
      <c r="I1201" s="77">
        <f t="shared" si="37"/>
        <v>0</v>
      </c>
      <c r="J1201" s="78" t="str">
        <f>IFERROR(IF(E1201="","",VLOOKUP(D1201,Saldo!$P$8:$Q$1009,2,FALSE)),"")</f>
        <v/>
      </c>
      <c r="K1201" s="76"/>
      <c r="L1201" s="74" t="str">
        <f t="shared" si="36"/>
        <v/>
      </c>
    </row>
    <row r="1202" spans="1:12" ht="18.95" customHeight="1" x14ac:dyDescent="0.25">
      <c r="A1202" s="52"/>
      <c r="C1202" s="185"/>
      <c r="D1202" s="76"/>
      <c r="E1202" s="76" t="str">
        <f>IF(D1202="","",IFERROR(VLOOKUP(D1202,Cadastro!$C$9:$D$1009,2,FALSE),"NOT FOUND"))</f>
        <v/>
      </c>
      <c r="F1202" s="76"/>
      <c r="G1202" s="94"/>
      <c r="H1202" s="97"/>
      <c r="I1202" s="77">
        <f t="shared" si="37"/>
        <v>0</v>
      </c>
      <c r="J1202" s="78" t="str">
        <f>IFERROR(IF(E1202="","",VLOOKUP(D1202,Saldo!$P$8:$Q$1009,2,FALSE)),"")</f>
        <v/>
      </c>
      <c r="K1202" s="76"/>
      <c r="L1202" s="74" t="str">
        <f t="shared" si="36"/>
        <v/>
      </c>
    </row>
    <row r="1203" spans="1:12" ht="18.95" customHeight="1" x14ac:dyDescent="0.25">
      <c r="A1203" s="52"/>
      <c r="C1203" s="185"/>
      <c r="D1203" s="76"/>
      <c r="E1203" s="76" t="str">
        <f>IF(D1203="","",IFERROR(VLOOKUP(D1203,Cadastro!$C$9:$D$1009,2,FALSE),"NOT FOUND"))</f>
        <v/>
      </c>
      <c r="F1203" s="76"/>
      <c r="G1203" s="94"/>
      <c r="H1203" s="97"/>
      <c r="I1203" s="77">
        <f t="shared" si="37"/>
        <v>0</v>
      </c>
      <c r="J1203" s="78" t="str">
        <f>IFERROR(IF(E1203="","",VLOOKUP(D1203,Saldo!$P$8:$Q$1009,2,FALSE)),"")</f>
        <v/>
      </c>
      <c r="K1203" s="76"/>
      <c r="L1203" s="74" t="str">
        <f t="shared" si="36"/>
        <v/>
      </c>
    </row>
    <row r="1204" spans="1:12" ht="18.95" customHeight="1" x14ac:dyDescent="0.25">
      <c r="A1204" s="52"/>
      <c r="C1204" s="185"/>
      <c r="D1204" s="76"/>
      <c r="E1204" s="76" t="str">
        <f>IF(D1204="","",IFERROR(VLOOKUP(D1204,Cadastro!$C$9:$D$1009,2,FALSE),"NOT FOUND"))</f>
        <v/>
      </c>
      <c r="F1204" s="76"/>
      <c r="G1204" s="94"/>
      <c r="H1204" s="97"/>
      <c r="I1204" s="77">
        <f t="shared" si="37"/>
        <v>0</v>
      </c>
      <c r="J1204" s="78" t="str">
        <f>IFERROR(IF(E1204="","",VLOOKUP(D1204,Saldo!$P$8:$Q$1009,2,FALSE)),"")</f>
        <v/>
      </c>
      <c r="K1204" s="76"/>
      <c r="L1204" s="74" t="str">
        <f t="shared" si="36"/>
        <v/>
      </c>
    </row>
    <row r="1205" spans="1:12" ht="18.95" customHeight="1" x14ac:dyDescent="0.25">
      <c r="A1205" s="52"/>
      <c r="C1205" s="185"/>
      <c r="D1205" s="76"/>
      <c r="E1205" s="76" t="str">
        <f>IF(D1205="","",IFERROR(VLOOKUP(D1205,Cadastro!$C$9:$D$1009,2,FALSE),"NOT FOUND"))</f>
        <v/>
      </c>
      <c r="F1205" s="76"/>
      <c r="G1205" s="94"/>
      <c r="H1205" s="97"/>
      <c r="I1205" s="77">
        <f t="shared" si="37"/>
        <v>0</v>
      </c>
      <c r="J1205" s="78" t="str">
        <f>IFERROR(IF(E1205="","",VLOOKUP(D1205,Saldo!$P$8:$Q$1009,2,FALSE)),"")</f>
        <v/>
      </c>
      <c r="K1205" s="76"/>
      <c r="L1205" s="74" t="str">
        <f t="shared" si="36"/>
        <v/>
      </c>
    </row>
    <row r="1206" spans="1:12" ht="18.95" customHeight="1" x14ac:dyDescent="0.25">
      <c r="A1206" s="52"/>
      <c r="C1206" s="185"/>
      <c r="D1206" s="76"/>
      <c r="E1206" s="76" t="str">
        <f>IF(D1206="","",IFERROR(VLOOKUP(D1206,Cadastro!$C$9:$D$1009,2,FALSE),"NOT FOUND"))</f>
        <v/>
      </c>
      <c r="F1206" s="76"/>
      <c r="G1206" s="94"/>
      <c r="H1206" s="97"/>
      <c r="I1206" s="77">
        <f t="shared" si="37"/>
        <v>0</v>
      </c>
      <c r="J1206" s="78" t="str">
        <f>IFERROR(IF(E1206="","",VLOOKUP(D1206,Saldo!$P$8:$Q$1009,2,FALSE)),"")</f>
        <v/>
      </c>
      <c r="K1206" s="76"/>
      <c r="L1206" s="74" t="str">
        <f t="shared" si="36"/>
        <v/>
      </c>
    </row>
    <row r="1207" spans="1:12" ht="18.95" customHeight="1" x14ac:dyDescent="0.25">
      <c r="A1207" s="52"/>
      <c r="C1207" s="185"/>
      <c r="D1207" s="76"/>
      <c r="E1207" s="76" t="str">
        <f>IF(D1207="","",IFERROR(VLOOKUP(D1207,Cadastro!$C$9:$D$1009,2,FALSE),"NOT FOUND"))</f>
        <v/>
      </c>
      <c r="F1207" s="76"/>
      <c r="G1207" s="94"/>
      <c r="H1207" s="97"/>
      <c r="I1207" s="77">
        <f t="shared" si="37"/>
        <v>0</v>
      </c>
      <c r="J1207" s="78" t="str">
        <f>IFERROR(IF(E1207="","",VLOOKUP(D1207,Saldo!$P$8:$Q$1009,2,FALSE)),"")</f>
        <v/>
      </c>
      <c r="K1207" s="76"/>
      <c r="L1207" s="74" t="str">
        <f t="shared" si="36"/>
        <v/>
      </c>
    </row>
    <row r="1208" spans="1:12" ht="18.95" customHeight="1" x14ac:dyDescent="0.25">
      <c r="A1208" s="52"/>
      <c r="C1208" s="185"/>
      <c r="D1208" s="76"/>
      <c r="E1208" s="76" t="str">
        <f>IF(D1208="","",IFERROR(VLOOKUP(D1208,Cadastro!$C$9:$D$1009,2,FALSE),"NOT FOUND"))</f>
        <v/>
      </c>
      <c r="F1208" s="76"/>
      <c r="G1208" s="94"/>
      <c r="H1208" s="97"/>
      <c r="I1208" s="77">
        <f t="shared" si="37"/>
        <v>0</v>
      </c>
      <c r="J1208" s="78" t="str">
        <f>IFERROR(IF(E1208="","",VLOOKUP(D1208,Saldo!$P$8:$Q$1009,2,FALSE)),"")</f>
        <v/>
      </c>
      <c r="K1208" s="76"/>
      <c r="L1208" s="74" t="str">
        <f t="shared" si="36"/>
        <v/>
      </c>
    </row>
    <row r="1209" spans="1:12" ht="18.95" customHeight="1" x14ac:dyDescent="0.25">
      <c r="A1209" s="52"/>
      <c r="C1209" s="185"/>
      <c r="D1209" s="76"/>
      <c r="E1209" s="76" t="str">
        <f>IF(D1209="","",IFERROR(VLOOKUP(D1209,Cadastro!$C$9:$D$1009,2,FALSE),"NOT FOUND"))</f>
        <v/>
      </c>
      <c r="F1209" s="76"/>
      <c r="G1209" s="94"/>
      <c r="H1209" s="97"/>
      <c r="I1209" s="77">
        <f t="shared" si="37"/>
        <v>0</v>
      </c>
      <c r="J1209" s="78" t="str">
        <f>IFERROR(IF(E1209="","",VLOOKUP(D1209,Saldo!$P$8:$Q$1009,2,FALSE)),"")</f>
        <v/>
      </c>
      <c r="K1209" s="76"/>
      <c r="L1209" s="74" t="str">
        <f t="shared" si="36"/>
        <v/>
      </c>
    </row>
    <row r="1210" spans="1:12" ht="18.95" customHeight="1" x14ac:dyDescent="0.25">
      <c r="A1210" s="52"/>
      <c r="C1210" s="185"/>
      <c r="D1210" s="76"/>
      <c r="E1210" s="76" t="str">
        <f>IF(D1210="","",IFERROR(VLOOKUP(D1210,Cadastro!$C$9:$D$1009,2,FALSE),"NOT FOUND"))</f>
        <v/>
      </c>
      <c r="F1210" s="76"/>
      <c r="G1210" s="94"/>
      <c r="H1210" s="97"/>
      <c r="I1210" s="77">
        <f t="shared" si="37"/>
        <v>0</v>
      </c>
      <c r="J1210" s="78" t="str">
        <f>IFERROR(IF(E1210="","",VLOOKUP(D1210,Saldo!$P$8:$Q$1009,2,FALSE)),"")</f>
        <v/>
      </c>
      <c r="K1210" s="76"/>
      <c r="L1210" s="74" t="str">
        <f t="shared" si="36"/>
        <v/>
      </c>
    </row>
    <row r="1211" spans="1:12" ht="18.95" customHeight="1" x14ac:dyDescent="0.25">
      <c r="A1211" s="52"/>
      <c r="C1211" s="185"/>
      <c r="D1211" s="76"/>
      <c r="E1211" s="76" t="str">
        <f>IF(D1211="","",IFERROR(VLOOKUP(D1211,Cadastro!$C$9:$D$1009,2,FALSE),"NOT FOUND"))</f>
        <v/>
      </c>
      <c r="F1211" s="76"/>
      <c r="G1211" s="94"/>
      <c r="H1211" s="97"/>
      <c r="I1211" s="77">
        <f t="shared" si="37"/>
        <v>0</v>
      </c>
      <c r="J1211" s="78" t="str">
        <f>IFERROR(IF(E1211="","",VLOOKUP(D1211,Saldo!$P$8:$Q$1009,2,FALSE)),"")</f>
        <v/>
      </c>
      <c r="K1211" s="76"/>
      <c r="L1211" s="74" t="str">
        <f t="shared" si="36"/>
        <v/>
      </c>
    </row>
    <row r="1212" spans="1:12" ht="18.95" customHeight="1" x14ac:dyDescent="0.25">
      <c r="A1212" s="52"/>
      <c r="C1212" s="185"/>
      <c r="D1212" s="76"/>
      <c r="E1212" s="76" t="str">
        <f>IF(D1212="","",IFERROR(VLOOKUP(D1212,Cadastro!$C$9:$D$1009,2,FALSE),"NOT FOUND"))</f>
        <v/>
      </c>
      <c r="F1212" s="76"/>
      <c r="G1212" s="94"/>
      <c r="H1212" s="97"/>
      <c r="I1212" s="77">
        <f t="shared" si="37"/>
        <v>0</v>
      </c>
      <c r="J1212" s="78" t="str">
        <f>IFERROR(IF(E1212="","",VLOOKUP(D1212,Saldo!$P$8:$Q$1009,2,FALSE)),"")</f>
        <v/>
      </c>
      <c r="K1212" s="76"/>
      <c r="L1212" s="74" t="str">
        <f t="shared" si="36"/>
        <v/>
      </c>
    </row>
    <row r="1213" spans="1:12" ht="18.95" customHeight="1" x14ac:dyDescent="0.25">
      <c r="A1213" s="52"/>
      <c r="C1213" s="185"/>
      <c r="D1213" s="76"/>
      <c r="E1213" s="76" t="str">
        <f>IF(D1213="","",IFERROR(VLOOKUP(D1213,Cadastro!$C$9:$D$1009,2,FALSE),"NOT FOUND"))</f>
        <v/>
      </c>
      <c r="F1213" s="76"/>
      <c r="G1213" s="94"/>
      <c r="H1213" s="97"/>
      <c r="I1213" s="77">
        <f t="shared" si="37"/>
        <v>0</v>
      </c>
      <c r="J1213" s="78" t="str">
        <f>IFERROR(IF(E1213="","",VLOOKUP(D1213,Saldo!$P$8:$Q$1009,2,FALSE)),"")</f>
        <v/>
      </c>
      <c r="K1213" s="76"/>
      <c r="L1213" s="74" t="str">
        <f t="shared" si="36"/>
        <v/>
      </c>
    </row>
    <row r="1214" spans="1:12" ht="18.95" customHeight="1" x14ac:dyDescent="0.25">
      <c r="A1214" s="52"/>
      <c r="C1214" s="185"/>
      <c r="D1214" s="76"/>
      <c r="E1214" s="76" t="str">
        <f>IF(D1214="","",IFERROR(VLOOKUP(D1214,Cadastro!$C$9:$D$1009,2,FALSE),"NOT FOUND"))</f>
        <v/>
      </c>
      <c r="F1214" s="76"/>
      <c r="G1214" s="94"/>
      <c r="H1214" s="97"/>
      <c r="I1214" s="77">
        <f t="shared" si="37"/>
        <v>0</v>
      </c>
      <c r="J1214" s="78" t="str">
        <f>IFERROR(IF(E1214="","",VLOOKUP(D1214,Saldo!$P$8:$Q$1009,2,FALSE)),"")</f>
        <v/>
      </c>
      <c r="K1214" s="76"/>
      <c r="L1214" s="74" t="str">
        <f t="shared" si="36"/>
        <v/>
      </c>
    </row>
    <row r="1215" spans="1:12" ht="18.95" customHeight="1" x14ac:dyDescent="0.25">
      <c r="A1215" s="52"/>
      <c r="C1215" s="185"/>
      <c r="D1215" s="76"/>
      <c r="E1215" s="76" t="str">
        <f>IF(D1215="","",IFERROR(VLOOKUP(D1215,Cadastro!$C$9:$D$1009,2,FALSE),"NOT FOUND"))</f>
        <v/>
      </c>
      <c r="F1215" s="76"/>
      <c r="G1215" s="94"/>
      <c r="H1215" s="97"/>
      <c r="I1215" s="77">
        <f t="shared" si="37"/>
        <v>0</v>
      </c>
      <c r="J1215" s="78" t="str">
        <f>IFERROR(IF(E1215="","",VLOOKUP(D1215,Saldo!$P$8:$Q$1009,2,FALSE)),"")</f>
        <v/>
      </c>
      <c r="K1215" s="76"/>
      <c r="L1215" s="74" t="str">
        <f t="shared" si="36"/>
        <v/>
      </c>
    </row>
    <row r="1216" spans="1:12" ht="18.95" customHeight="1" x14ac:dyDescent="0.25">
      <c r="A1216" s="52"/>
      <c r="C1216" s="185"/>
      <c r="D1216" s="76"/>
      <c r="E1216" s="76" t="str">
        <f>IF(D1216="","",IFERROR(VLOOKUP(D1216,Cadastro!$C$9:$D$1009,2,FALSE),"NOT FOUND"))</f>
        <v/>
      </c>
      <c r="F1216" s="76"/>
      <c r="G1216" s="94"/>
      <c r="H1216" s="97"/>
      <c r="I1216" s="77">
        <f t="shared" si="37"/>
        <v>0</v>
      </c>
      <c r="J1216" s="78" t="str">
        <f>IFERROR(IF(E1216="","",VLOOKUP(D1216,Saldo!$P$8:$Q$1009,2,FALSE)),"")</f>
        <v/>
      </c>
      <c r="K1216" s="76"/>
      <c r="L1216" s="74" t="str">
        <f t="shared" si="36"/>
        <v/>
      </c>
    </row>
    <row r="1217" spans="1:12" ht="18.95" customHeight="1" x14ac:dyDescent="0.25">
      <c r="A1217" s="52"/>
      <c r="C1217" s="185"/>
      <c r="D1217" s="76"/>
      <c r="E1217" s="76" t="str">
        <f>IF(D1217="","",IFERROR(VLOOKUP(D1217,Cadastro!$C$9:$D$1009,2,FALSE),"NOT FOUND"))</f>
        <v/>
      </c>
      <c r="F1217" s="76"/>
      <c r="G1217" s="94"/>
      <c r="H1217" s="97"/>
      <c r="I1217" s="77">
        <f t="shared" si="37"/>
        <v>0</v>
      </c>
      <c r="J1217" s="78" t="str">
        <f>IFERROR(IF(E1217="","",VLOOKUP(D1217,Saldo!$P$8:$Q$1009,2,FALSE)),"")</f>
        <v/>
      </c>
      <c r="K1217" s="76"/>
      <c r="L1217" s="74" t="str">
        <f t="shared" si="36"/>
        <v/>
      </c>
    </row>
    <row r="1218" spans="1:12" ht="18.95" customHeight="1" x14ac:dyDescent="0.25">
      <c r="A1218" s="52"/>
      <c r="C1218" s="185"/>
      <c r="D1218" s="76"/>
      <c r="E1218" s="76" t="str">
        <f>IF(D1218="","",IFERROR(VLOOKUP(D1218,Cadastro!$C$9:$D$1009,2,FALSE),"NOT FOUND"))</f>
        <v/>
      </c>
      <c r="F1218" s="76"/>
      <c r="G1218" s="94"/>
      <c r="H1218" s="97"/>
      <c r="I1218" s="77">
        <f t="shared" si="37"/>
        <v>0</v>
      </c>
      <c r="J1218" s="78" t="str">
        <f>IFERROR(IF(E1218="","",VLOOKUP(D1218,Saldo!$P$8:$Q$1009,2,FALSE)),"")</f>
        <v/>
      </c>
      <c r="K1218" s="76"/>
      <c r="L1218" s="74" t="str">
        <f t="shared" si="36"/>
        <v/>
      </c>
    </row>
    <row r="1219" spans="1:12" ht="18.95" customHeight="1" x14ac:dyDescent="0.25">
      <c r="A1219" s="52"/>
      <c r="C1219" s="185"/>
      <c r="D1219" s="76"/>
      <c r="E1219" s="76" t="str">
        <f>IF(D1219="","",IFERROR(VLOOKUP(D1219,Cadastro!$C$9:$D$1009,2,FALSE),"NOT FOUND"))</f>
        <v/>
      </c>
      <c r="F1219" s="76"/>
      <c r="G1219" s="94"/>
      <c r="H1219" s="97"/>
      <c r="I1219" s="77">
        <f t="shared" si="37"/>
        <v>0</v>
      </c>
      <c r="J1219" s="78" t="str">
        <f>IFERROR(IF(E1219="","",VLOOKUP(D1219,Saldo!$P$8:$Q$1009,2,FALSE)),"")</f>
        <v/>
      </c>
      <c r="K1219" s="76"/>
      <c r="L1219" s="74" t="str">
        <f t="shared" si="36"/>
        <v/>
      </c>
    </row>
    <row r="1220" spans="1:12" ht="18.95" customHeight="1" x14ac:dyDescent="0.25">
      <c r="A1220" s="52"/>
      <c r="C1220" s="185"/>
      <c r="D1220" s="76"/>
      <c r="E1220" s="76" t="str">
        <f>IF(D1220="","",IFERROR(VLOOKUP(D1220,Cadastro!$C$9:$D$1009,2,FALSE),"NOT FOUND"))</f>
        <v/>
      </c>
      <c r="F1220" s="76"/>
      <c r="G1220" s="94"/>
      <c r="H1220" s="97"/>
      <c r="I1220" s="77">
        <f t="shared" si="37"/>
        <v>0</v>
      </c>
      <c r="J1220" s="78" t="str">
        <f>IFERROR(IF(E1220="","",VLOOKUP(D1220,Saldo!$P$8:$Q$1009,2,FALSE)),"")</f>
        <v/>
      </c>
      <c r="K1220" s="76"/>
      <c r="L1220" s="74" t="str">
        <f t="shared" si="36"/>
        <v/>
      </c>
    </row>
    <row r="1221" spans="1:12" ht="18.95" customHeight="1" x14ac:dyDescent="0.25">
      <c r="A1221" s="52"/>
      <c r="C1221" s="185"/>
      <c r="D1221" s="76"/>
      <c r="E1221" s="76" t="str">
        <f>IF(D1221="","",IFERROR(VLOOKUP(D1221,Cadastro!$C$9:$D$1009,2,FALSE),"NOT FOUND"))</f>
        <v/>
      </c>
      <c r="F1221" s="76"/>
      <c r="G1221" s="94"/>
      <c r="H1221" s="97"/>
      <c r="I1221" s="77">
        <f t="shared" si="37"/>
        <v>0</v>
      </c>
      <c r="J1221" s="78" t="str">
        <f>IFERROR(IF(E1221="","",VLOOKUP(D1221,Saldo!$P$8:$Q$1009,2,FALSE)),"")</f>
        <v/>
      </c>
      <c r="K1221" s="76"/>
      <c r="L1221" s="74" t="str">
        <f t="shared" si="36"/>
        <v/>
      </c>
    </row>
    <row r="1222" spans="1:12" ht="18.95" customHeight="1" x14ac:dyDescent="0.25">
      <c r="A1222" s="52"/>
      <c r="C1222" s="185"/>
      <c r="D1222" s="76"/>
      <c r="E1222" s="76" t="str">
        <f>IF(D1222="","",IFERROR(VLOOKUP(D1222,Cadastro!$C$9:$D$1009,2,FALSE),"NOT FOUND"))</f>
        <v/>
      </c>
      <c r="F1222" s="76"/>
      <c r="G1222" s="94"/>
      <c r="H1222" s="97"/>
      <c r="I1222" s="77">
        <f t="shared" si="37"/>
        <v>0</v>
      </c>
      <c r="J1222" s="78" t="str">
        <f>IFERROR(IF(E1222="","",VLOOKUP(D1222,Saldo!$P$8:$Q$1009,2,FALSE)),"")</f>
        <v/>
      </c>
      <c r="K1222" s="76"/>
      <c r="L1222" s="74" t="str">
        <f t="shared" si="36"/>
        <v/>
      </c>
    </row>
    <row r="1223" spans="1:12" ht="18.95" customHeight="1" x14ac:dyDescent="0.25">
      <c r="A1223" s="52"/>
      <c r="C1223" s="185"/>
      <c r="D1223" s="76"/>
      <c r="E1223" s="76" t="str">
        <f>IF(D1223="","",IFERROR(VLOOKUP(D1223,Cadastro!$C$9:$D$1009,2,FALSE),"NOT FOUND"))</f>
        <v/>
      </c>
      <c r="F1223" s="76"/>
      <c r="G1223" s="94"/>
      <c r="H1223" s="97"/>
      <c r="I1223" s="77">
        <f t="shared" si="37"/>
        <v>0</v>
      </c>
      <c r="J1223" s="78" t="str">
        <f>IFERROR(IF(E1223="","",VLOOKUP(D1223,Saldo!$P$8:$Q$1009,2,FALSE)),"")</f>
        <v/>
      </c>
      <c r="K1223" s="76"/>
      <c r="L1223" s="74" t="str">
        <f t="shared" si="36"/>
        <v/>
      </c>
    </row>
    <row r="1224" spans="1:12" ht="18.95" customHeight="1" x14ac:dyDescent="0.25">
      <c r="A1224" s="52"/>
      <c r="C1224" s="185"/>
      <c r="D1224" s="76"/>
      <c r="E1224" s="76" t="str">
        <f>IF(D1224="","",IFERROR(VLOOKUP(D1224,Cadastro!$C$9:$D$1009,2,FALSE),"NOT FOUND"))</f>
        <v/>
      </c>
      <c r="F1224" s="76"/>
      <c r="G1224" s="94"/>
      <c r="H1224" s="97"/>
      <c r="I1224" s="77">
        <f t="shared" si="37"/>
        <v>0</v>
      </c>
      <c r="J1224" s="78" t="str">
        <f>IFERROR(IF(E1224="","",VLOOKUP(D1224,Saldo!$P$8:$Q$1009,2,FALSE)),"")</f>
        <v/>
      </c>
      <c r="K1224" s="76"/>
      <c r="L1224" s="74" t="str">
        <f t="shared" si="36"/>
        <v/>
      </c>
    </row>
    <row r="1225" spans="1:12" ht="18.95" customHeight="1" x14ac:dyDescent="0.25">
      <c r="A1225" s="52"/>
      <c r="C1225" s="185"/>
      <c r="D1225" s="76"/>
      <c r="E1225" s="76" t="str">
        <f>IF(D1225="","",IFERROR(VLOOKUP(D1225,Cadastro!$C$9:$D$1009,2,FALSE),"NOT FOUND"))</f>
        <v/>
      </c>
      <c r="F1225" s="76"/>
      <c r="G1225" s="94"/>
      <c r="H1225" s="97"/>
      <c r="I1225" s="77">
        <f t="shared" si="37"/>
        <v>0</v>
      </c>
      <c r="J1225" s="78" t="str">
        <f>IFERROR(IF(E1225="","",VLOOKUP(D1225,Saldo!$P$8:$Q$1009,2,FALSE)),"")</f>
        <v/>
      </c>
      <c r="K1225" s="76"/>
      <c r="L1225" s="74" t="str">
        <f t="shared" ref="L1225:L1288" si="38">IF(C1225="","",MONTH(C1225))</f>
        <v/>
      </c>
    </row>
    <row r="1226" spans="1:12" ht="18.95" customHeight="1" x14ac:dyDescent="0.25">
      <c r="A1226" s="52"/>
      <c r="C1226" s="185"/>
      <c r="D1226" s="76"/>
      <c r="E1226" s="76" t="str">
        <f>IF(D1226="","",IFERROR(VLOOKUP(D1226,Cadastro!$C$9:$D$1009,2,FALSE),"NOT FOUND"))</f>
        <v/>
      </c>
      <c r="F1226" s="76"/>
      <c r="G1226" s="94"/>
      <c r="H1226" s="97"/>
      <c r="I1226" s="77">
        <f t="shared" ref="I1226:I1289" si="39">IFERROR(G1226*H1226,"Check if QTY and Value are both valid")</f>
        <v>0</v>
      </c>
      <c r="J1226" s="78" t="str">
        <f>IFERROR(IF(E1226="","",VLOOKUP(D1226,Saldo!$P$8:$Q$1009,2,FALSE)),"")</f>
        <v/>
      </c>
      <c r="K1226" s="76"/>
      <c r="L1226" s="74" t="str">
        <f t="shared" si="38"/>
        <v/>
      </c>
    </row>
    <row r="1227" spans="1:12" ht="18.95" customHeight="1" x14ac:dyDescent="0.25">
      <c r="A1227" s="52"/>
      <c r="C1227" s="185"/>
      <c r="D1227" s="76"/>
      <c r="E1227" s="76" t="str">
        <f>IF(D1227="","",IFERROR(VLOOKUP(D1227,Cadastro!$C$9:$D$1009,2,FALSE),"NOT FOUND"))</f>
        <v/>
      </c>
      <c r="F1227" s="76"/>
      <c r="G1227" s="94"/>
      <c r="H1227" s="97"/>
      <c r="I1227" s="77">
        <f t="shared" si="39"/>
        <v>0</v>
      </c>
      <c r="J1227" s="78" t="str">
        <f>IFERROR(IF(E1227="","",VLOOKUP(D1227,Saldo!$P$8:$Q$1009,2,FALSE)),"")</f>
        <v/>
      </c>
      <c r="K1227" s="76"/>
      <c r="L1227" s="74" t="str">
        <f t="shared" si="38"/>
        <v/>
      </c>
    </row>
    <row r="1228" spans="1:12" ht="18.95" customHeight="1" x14ac:dyDescent="0.25">
      <c r="A1228" s="52"/>
      <c r="C1228" s="185"/>
      <c r="D1228" s="76"/>
      <c r="E1228" s="76" t="str">
        <f>IF(D1228="","",IFERROR(VLOOKUP(D1228,Cadastro!$C$9:$D$1009,2,FALSE),"NOT FOUND"))</f>
        <v/>
      </c>
      <c r="F1228" s="76"/>
      <c r="G1228" s="94"/>
      <c r="H1228" s="97"/>
      <c r="I1228" s="77">
        <f t="shared" si="39"/>
        <v>0</v>
      </c>
      <c r="J1228" s="78" t="str">
        <f>IFERROR(IF(E1228="","",VLOOKUP(D1228,Saldo!$P$8:$Q$1009,2,FALSE)),"")</f>
        <v/>
      </c>
      <c r="K1228" s="76"/>
      <c r="L1228" s="74" t="str">
        <f t="shared" si="38"/>
        <v/>
      </c>
    </row>
    <row r="1229" spans="1:12" ht="18.95" customHeight="1" x14ac:dyDescent="0.25">
      <c r="A1229" s="52"/>
      <c r="C1229" s="185"/>
      <c r="D1229" s="76"/>
      <c r="E1229" s="76" t="str">
        <f>IF(D1229="","",IFERROR(VLOOKUP(D1229,Cadastro!$C$9:$D$1009,2,FALSE),"NOT FOUND"))</f>
        <v/>
      </c>
      <c r="F1229" s="76"/>
      <c r="G1229" s="94"/>
      <c r="H1229" s="97"/>
      <c r="I1229" s="77">
        <f t="shared" si="39"/>
        <v>0</v>
      </c>
      <c r="J1229" s="78" t="str">
        <f>IFERROR(IF(E1229="","",VLOOKUP(D1229,Saldo!$P$8:$Q$1009,2,FALSE)),"")</f>
        <v/>
      </c>
      <c r="K1229" s="76"/>
      <c r="L1229" s="74" t="str">
        <f t="shared" si="38"/>
        <v/>
      </c>
    </row>
    <row r="1230" spans="1:12" ht="18.95" customHeight="1" x14ac:dyDescent="0.25">
      <c r="A1230" s="52"/>
      <c r="C1230" s="185"/>
      <c r="D1230" s="76"/>
      <c r="E1230" s="76" t="str">
        <f>IF(D1230="","",IFERROR(VLOOKUP(D1230,Cadastro!$C$9:$D$1009,2,FALSE),"NOT FOUND"))</f>
        <v/>
      </c>
      <c r="F1230" s="76"/>
      <c r="G1230" s="94"/>
      <c r="H1230" s="97"/>
      <c r="I1230" s="77">
        <f t="shared" si="39"/>
        <v>0</v>
      </c>
      <c r="J1230" s="78" t="str">
        <f>IFERROR(IF(E1230="","",VLOOKUP(D1230,Saldo!$P$8:$Q$1009,2,FALSE)),"")</f>
        <v/>
      </c>
      <c r="K1230" s="76"/>
      <c r="L1230" s="74" t="str">
        <f t="shared" si="38"/>
        <v/>
      </c>
    </row>
    <row r="1231" spans="1:12" ht="18.95" customHeight="1" x14ac:dyDescent="0.25">
      <c r="A1231" s="52"/>
      <c r="C1231" s="185"/>
      <c r="D1231" s="76"/>
      <c r="E1231" s="76" t="str">
        <f>IF(D1231="","",IFERROR(VLOOKUP(D1231,Cadastro!$C$9:$D$1009,2,FALSE),"NOT FOUND"))</f>
        <v/>
      </c>
      <c r="F1231" s="76"/>
      <c r="G1231" s="94"/>
      <c r="H1231" s="97"/>
      <c r="I1231" s="77">
        <f t="shared" si="39"/>
        <v>0</v>
      </c>
      <c r="J1231" s="78" t="str">
        <f>IFERROR(IF(E1231="","",VLOOKUP(D1231,Saldo!$P$8:$Q$1009,2,FALSE)),"")</f>
        <v/>
      </c>
      <c r="K1231" s="76"/>
      <c r="L1231" s="74" t="str">
        <f t="shared" si="38"/>
        <v/>
      </c>
    </row>
    <row r="1232" spans="1:12" ht="18.95" customHeight="1" x14ac:dyDescent="0.25">
      <c r="A1232" s="52"/>
      <c r="C1232" s="185"/>
      <c r="D1232" s="76"/>
      <c r="E1232" s="76" t="str">
        <f>IF(D1232="","",IFERROR(VLOOKUP(D1232,Cadastro!$C$9:$D$1009,2,FALSE),"NOT FOUND"))</f>
        <v/>
      </c>
      <c r="F1232" s="76"/>
      <c r="G1232" s="94"/>
      <c r="H1232" s="97"/>
      <c r="I1232" s="77">
        <f t="shared" si="39"/>
        <v>0</v>
      </c>
      <c r="J1232" s="78" t="str">
        <f>IFERROR(IF(E1232="","",VLOOKUP(D1232,Saldo!$P$8:$Q$1009,2,FALSE)),"")</f>
        <v/>
      </c>
      <c r="K1232" s="76"/>
      <c r="L1232" s="74" t="str">
        <f t="shared" si="38"/>
        <v/>
      </c>
    </row>
    <row r="1233" spans="1:12" ht="18.95" customHeight="1" x14ac:dyDescent="0.25">
      <c r="A1233" s="52"/>
      <c r="C1233" s="185"/>
      <c r="D1233" s="76"/>
      <c r="E1233" s="76" t="str">
        <f>IF(D1233="","",IFERROR(VLOOKUP(D1233,Cadastro!$C$9:$D$1009,2,FALSE),"NOT FOUND"))</f>
        <v/>
      </c>
      <c r="F1233" s="76"/>
      <c r="G1233" s="94"/>
      <c r="H1233" s="97"/>
      <c r="I1233" s="77">
        <f t="shared" si="39"/>
        <v>0</v>
      </c>
      <c r="J1233" s="78" t="str">
        <f>IFERROR(IF(E1233="","",VLOOKUP(D1233,Saldo!$P$8:$Q$1009,2,FALSE)),"")</f>
        <v/>
      </c>
      <c r="K1233" s="76"/>
      <c r="L1233" s="74" t="str">
        <f t="shared" si="38"/>
        <v/>
      </c>
    </row>
    <row r="1234" spans="1:12" ht="18.95" customHeight="1" x14ac:dyDescent="0.25">
      <c r="A1234" s="52"/>
      <c r="C1234" s="185"/>
      <c r="D1234" s="76"/>
      <c r="E1234" s="76" t="str">
        <f>IF(D1234="","",IFERROR(VLOOKUP(D1234,Cadastro!$C$9:$D$1009,2,FALSE),"NOT FOUND"))</f>
        <v/>
      </c>
      <c r="F1234" s="76"/>
      <c r="G1234" s="94"/>
      <c r="H1234" s="97"/>
      <c r="I1234" s="77">
        <f t="shared" si="39"/>
        <v>0</v>
      </c>
      <c r="J1234" s="78" t="str">
        <f>IFERROR(IF(E1234="","",VLOOKUP(D1234,Saldo!$P$8:$Q$1009,2,FALSE)),"")</f>
        <v/>
      </c>
      <c r="K1234" s="76"/>
      <c r="L1234" s="74" t="str">
        <f t="shared" si="38"/>
        <v/>
      </c>
    </row>
    <row r="1235" spans="1:12" ht="18.95" customHeight="1" x14ac:dyDescent="0.25">
      <c r="A1235" s="52"/>
      <c r="C1235" s="185"/>
      <c r="D1235" s="76"/>
      <c r="E1235" s="76" t="str">
        <f>IF(D1235="","",IFERROR(VLOOKUP(D1235,Cadastro!$C$9:$D$1009,2,FALSE),"NOT FOUND"))</f>
        <v/>
      </c>
      <c r="F1235" s="76"/>
      <c r="G1235" s="94"/>
      <c r="H1235" s="97"/>
      <c r="I1235" s="77">
        <f t="shared" si="39"/>
        <v>0</v>
      </c>
      <c r="J1235" s="78" t="str">
        <f>IFERROR(IF(E1235="","",VLOOKUP(D1235,Saldo!$P$8:$Q$1009,2,FALSE)),"")</f>
        <v/>
      </c>
      <c r="K1235" s="76"/>
      <c r="L1235" s="74" t="str">
        <f t="shared" si="38"/>
        <v/>
      </c>
    </row>
    <row r="1236" spans="1:12" ht="18.95" customHeight="1" x14ac:dyDescent="0.25">
      <c r="A1236" s="52"/>
      <c r="C1236" s="185"/>
      <c r="D1236" s="76"/>
      <c r="E1236" s="76" t="str">
        <f>IF(D1236="","",IFERROR(VLOOKUP(D1236,Cadastro!$C$9:$D$1009,2,FALSE),"NOT FOUND"))</f>
        <v/>
      </c>
      <c r="F1236" s="76"/>
      <c r="G1236" s="94"/>
      <c r="H1236" s="97"/>
      <c r="I1236" s="77">
        <f t="shared" si="39"/>
        <v>0</v>
      </c>
      <c r="J1236" s="78" t="str">
        <f>IFERROR(IF(E1236="","",VLOOKUP(D1236,Saldo!$P$8:$Q$1009,2,FALSE)),"")</f>
        <v/>
      </c>
      <c r="K1236" s="76"/>
      <c r="L1236" s="74" t="str">
        <f t="shared" si="38"/>
        <v/>
      </c>
    </row>
    <row r="1237" spans="1:12" ht="18.95" customHeight="1" x14ac:dyDescent="0.25">
      <c r="A1237" s="52"/>
      <c r="C1237" s="185"/>
      <c r="D1237" s="76"/>
      <c r="E1237" s="76" t="str">
        <f>IF(D1237="","",IFERROR(VLOOKUP(D1237,Cadastro!$C$9:$D$1009,2,FALSE),"NOT FOUND"))</f>
        <v/>
      </c>
      <c r="F1237" s="76"/>
      <c r="G1237" s="94"/>
      <c r="H1237" s="97"/>
      <c r="I1237" s="77">
        <f t="shared" si="39"/>
        <v>0</v>
      </c>
      <c r="J1237" s="78" t="str">
        <f>IFERROR(IF(E1237="","",VLOOKUP(D1237,Saldo!$P$8:$Q$1009,2,FALSE)),"")</f>
        <v/>
      </c>
      <c r="K1237" s="76"/>
      <c r="L1237" s="74" t="str">
        <f t="shared" si="38"/>
        <v/>
      </c>
    </row>
    <row r="1238" spans="1:12" ht="18.95" customHeight="1" x14ac:dyDescent="0.25">
      <c r="A1238" s="52"/>
      <c r="C1238" s="185"/>
      <c r="D1238" s="76"/>
      <c r="E1238" s="76" t="str">
        <f>IF(D1238="","",IFERROR(VLOOKUP(D1238,Cadastro!$C$9:$D$1009,2,FALSE),"NOT FOUND"))</f>
        <v/>
      </c>
      <c r="F1238" s="76"/>
      <c r="G1238" s="94"/>
      <c r="H1238" s="97"/>
      <c r="I1238" s="77">
        <f t="shared" si="39"/>
        <v>0</v>
      </c>
      <c r="J1238" s="78" t="str">
        <f>IFERROR(IF(E1238="","",VLOOKUP(D1238,Saldo!$P$8:$Q$1009,2,FALSE)),"")</f>
        <v/>
      </c>
      <c r="K1238" s="76"/>
      <c r="L1238" s="74" t="str">
        <f t="shared" si="38"/>
        <v/>
      </c>
    </row>
    <row r="1239" spans="1:12" ht="18.95" customHeight="1" x14ac:dyDescent="0.25">
      <c r="A1239" s="52"/>
      <c r="C1239" s="185"/>
      <c r="D1239" s="76"/>
      <c r="E1239" s="76" t="str">
        <f>IF(D1239="","",IFERROR(VLOOKUP(D1239,Cadastro!$C$9:$D$1009,2,FALSE),"NOT FOUND"))</f>
        <v/>
      </c>
      <c r="F1239" s="76"/>
      <c r="G1239" s="94"/>
      <c r="H1239" s="97"/>
      <c r="I1239" s="77">
        <f t="shared" si="39"/>
        <v>0</v>
      </c>
      <c r="J1239" s="78" t="str">
        <f>IFERROR(IF(E1239="","",VLOOKUP(D1239,Saldo!$P$8:$Q$1009,2,FALSE)),"")</f>
        <v/>
      </c>
      <c r="K1239" s="76"/>
      <c r="L1239" s="74" t="str">
        <f t="shared" si="38"/>
        <v/>
      </c>
    </row>
    <row r="1240" spans="1:12" ht="18.95" customHeight="1" x14ac:dyDescent="0.25">
      <c r="A1240" s="52"/>
      <c r="C1240" s="185"/>
      <c r="D1240" s="76"/>
      <c r="E1240" s="76" t="str">
        <f>IF(D1240="","",IFERROR(VLOOKUP(D1240,Cadastro!$C$9:$D$1009,2,FALSE),"NOT FOUND"))</f>
        <v/>
      </c>
      <c r="F1240" s="76"/>
      <c r="G1240" s="94"/>
      <c r="H1240" s="97"/>
      <c r="I1240" s="77">
        <f t="shared" si="39"/>
        <v>0</v>
      </c>
      <c r="J1240" s="78" t="str">
        <f>IFERROR(IF(E1240="","",VLOOKUP(D1240,Saldo!$P$8:$Q$1009,2,FALSE)),"")</f>
        <v/>
      </c>
      <c r="K1240" s="76"/>
      <c r="L1240" s="74" t="str">
        <f t="shared" si="38"/>
        <v/>
      </c>
    </row>
    <row r="1241" spans="1:12" ht="18.95" customHeight="1" x14ac:dyDescent="0.25">
      <c r="A1241" s="52"/>
      <c r="C1241" s="185"/>
      <c r="D1241" s="76"/>
      <c r="E1241" s="76" t="str">
        <f>IF(D1241="","",IFERROR(VLOOKUP(D1241,Cadastro!$C$9:$D$1009,2,FALSE),"NOT FOUND"))</f>
        <v/>
      </c>
      <c r="F1241" s="76"/>
      <c r="G1241" s="94"/>
      <c r="H1241" s="97"/>
      <c r="I1241" s="77">
        <f t="shared" si="39"/>
        <v>0</v>
      </c>
      <c r="J1241" s="78" t="str">
        <f>IFERROR(IF(E1241="","",VLOOKUP(D1241,Saldo!$P$8:$Q$1009,2,FALSE)),"")</f>
        <v/>
      </c>
      <c r="K1241" s="76"/>
      <c r="L1241" s="74" t="str">
        <f t="shared" si="38"/>
        <v/>
      </c>
    </row>
    <row r="1242" spans="1:12" ht="18.95" customHeight="1" x14ac:dyDescent="0.25">
      <c r="A1242" s="52"/>
      <c r="C1242" s="185"/>
      <c r="D1242" s="76"/>
      <c r="E1242" s="76" t="str">
        <f>IF(D1242="","",IFERROR(VLOOKUP(D1242,Cadastro!$C$9:$D$1009,2,FALSE),"NOT FOUND"))</f>
        <v/>
      </c>
      <c r="F1242" s="76"/>
      <c r="G1242" s="94"/>
      <c r="H1242" s="97"/>
      <c r="I1242" s="77">
        <f t="shared" si="39"/>
        <v>0</v>
      </c>
      <c r="J1242" s="78" t="str">
        <f>IFERROR(IF(E1242="","",VLOOKUP(D1242,Saldo!$P$8:$Q$1009,2,FALSE)),"")</f>
        <v/>
      </c>
      <c r="K1242" s="76"/>
      <c r="L1242" s="74" t="str">
        <f t="shared" si="38"/>
        <v/>
      </c>
    </row>
    <row r="1243" spans="1:12" ht="18.95" customHeight="1" x14ac:dyDescent="0.25">
      <c r="A1243" s="52"/>
      <c r="C1243" s="185"/>
      <c r="D1243" s="76"/>
      <c r="E1243" s="76" t="str">
        <f>IF(D1243="","",IFERROR(VLOOKUP(D1243,Cadastro!$C$9:$D$1009,2,FALSE),"NOT FOUND"))</f>
        <v/>
      </c>
      <c r="F1243" s="76"/>
      <c r="G1243" s="94"/>
      <c r="H1243" s="97"/>
      <c r="I1243" s="77">
        <f t="shared" si="39"/>
        <v>0</v>
      </c>
      <c r="J1243" s="78" t="str">
        <f>IFERROR(IF(E1243="","",VLOOKUP(D1243,Saldo!$P$8:$Q$1009,2,FALSE)),"")</f>
        <v/>
      </c>
      <c r="K1243" s="76"/>
      <c r="L1243" s="74" t="str">
        <f t="shared" si="38"/>
        <v/>
      </c>
    </row>
    <row r="1244" spans="1:12" ht="18.95" customHeight="1" x14ac:dyDescent="0.25">
      <c r="A1244" s="52"/>
      <c r="C1244" s="185"/>
      <c r="D1244" s="76"/>
      <c r="E1244" s="76" t="str">
        <f>IF(D1244="","",IFERROR(VLOOKUP(D1244,Cadastro!$C$9:$D$1009,2,FALSE),"NOT FOUND"))</f>
        <v/>
      </c>
      <c r="F1244" s="76"/>
      <c r="G1244" s="94"/>
      <c r="H1244" s="97"/>
      <c r="I1244" s="77">
        <f t="shared" si="39"/>
        <v>0</v>
      </c>
      <c r="J1244" s="78" t="str">
        <f>IFERROR(IF(E1244="","",VLOOKUP(D1244,Saldo!$P$8:$Q$1009,2,FALSE)),"")</f>
        <v/>
      </c>
      <c r="K1244" s="76"/>
      <c r="L1244" s="74" t="str">
        <f t="shared" si="38"/>
        <v/>
      </c>
    </row>
    <row r="1245" spans="1:12" ht="18.95" customHeight="1" x14ac:dyDescent="0.25">
      <c r="A1245" s="52"/>
      <c r="C1245" s="185"/>
      <c r="D1245" s="76"/>
      <c r="E1245" s="76" t="str">
        <f>IF(D1245="","",IFERROR(VLOOKUP(D1245,Cadastro!$C$9:$D$1009,2,FALSE),"NOT FOUND"))</f>
        <v/>
      </c>
      <c r="F1245" s="76"/>
      <c r="G1245" s="94"/>
      <c r="H1245" s="97"/>
      <c r="I1245" s="77">
        <f t="shared" si="39"/>
        <v>0</v>
      </c>
      <c r="J1245" s="78" t="str">
        <f>IFERROR(IF(E1245="","",VLOOKUP(D1245,Saldo!$P$8:$Q$1009,2,FALSE)),"")</f>
        <v/>
      </c>
      <c r="K1245" s="76"/>
      <c r="L1245" s="74" t="str">
        <f t="shared" si="38"/>
        <v/>
      </c>
    </row>
    <row r="1246" spans="1:12" ht="18.95" customHeight="1" x14ac:dyDescent="0.25">
      <c r="A1246" s="52"/>
      <c r="C1246" s="185"/>
      <c r="D1246" s="76"/>
      <c r="E1246" s="76" t="str">
        <f>IF(D1246="","",IFERROR(VLOOKUP(D1246,Cadastro!$C$9:$D$1009,2,FALSE),"NOT FOUND"))</f>
        <v/>
      </c>
      <c r="F1246" s="76"/>
      <c r="G1246" s="94"/>
      <c r="H1246" s="97"/>
      <c r="I1246" s="77">
        <f t="shared" si="39"/>
        <v>0</v>
      </c>
      <c r="J1246" s="78" t="str">
        <f>IFERROR(IF(E1246="","",VLOOKUP(D1246,Saldo!$P$8:$Q$1009,2,FALSE)),"")</f>
        <v/>
      </c>
      <c r="K1246" s="76"/>
      <c r="L1246" s="74" t="str">
        <f t="shared" si="38"/>
        <v/>
      </c>
    </row>
    <row r="1247" spans="1:12" ht="18.95" customHeight="1" x14ac:dyDescent="0.25">
      <c r="A1247" s="52"/>
      <c r="C1247" s="185"/>
      <c r="D1247" s="76"/>
      <c r="E1247" s="76" t="str">
        <f>IF(D1247="","",IFERROR(VLOOKUP(D1247,Cadastro!$C$9:$D$1009,2,FALSE),"NOT FOUND"))</f>
        <v/>
      </c>
      <c r="F1247" s="76"/>
      <c r="G1247" s="94"/>
      <c r="H1247" s="97"/>
      <c r="I1247" s="77">
        <f t="shared" si="39"/>
        <v>0</v>
      </c>
      <c r="J1247" s="78" t="str">
        <f>IFERROR(IF(E1247="","",VLOOKUP(D1247,Saldo!$P$8:$Q$1009,2,FALSE)),"")</f>
        <v/>
      </c>
      <c r="K1247" s="76"/>
      <c r="L1247" s="74" t="str">
        <f t="shared" si="38"/>
        <v/>
      </c>
    </row>
    <row r="1248" spans="1:12" ht="18.95" customHeight="1" x14ac:dyDescent="0.25">
      <c r="A1248" s="52"/>
      <c r="C1248" s="185"/>
      <c r="D1248" s="76"/>
      <c r="E1248" s="76" t="str">
        <f>IF(D1248="","",IFERROR(VLOOKUP(D1248,Cadastro!$C$9:$D$1009,2,FALSE),"NOT FOUND"))</f>
        <v/>
      </c>
      <c r="F1248" s="76"/>
      <c r="G1248" s="94"/>
      <c r="H1248" s="97"/>
      <c r="I1248" s="77">
        <f t="shared" si="39"/>
        <v>0</v>
      </c>
      <c r="J1248" s="78" t="str">
        <f>IFERROR(IF(E1248="","",VLOOKUP(D1248,Saldo!$P$8:$Q$1009,2,FALSE)),"")</f>
        <v/>
      </c>
      <c r="K1248" s="76"/>
      <c r="L1248" s="74" t="str">
        <f t="shared" si="38"/>
        <v/>
      </c>
    </row>
    <row r="1249" spans="1:12" ht="18.95" customHeight="1" x14ac:dyDescent="0.25">
      <c r="A1249" s="52"/>
      <c r="C1249" s="185"/>
      <c r="D1249" s="76"/>
      <c r="E1249" s="76" t="str">
        <f>IF(D1249="","",IFERROR(VLOOKUP(D1249,Cadastro!$C$9:$D$1009,2,FALSE),"NOT FOUND"))</f>
        <v/>
      </c>
      <c r="F1249" s="76"/>
      <c r="G1249" s="94"/>
      <c r="H1249" s="97"/>
      <c r="I1249" s="77">
        <f t="shared" si="39"/>
        <v>0</v>
      </c>
      <c r="J1249" s="78" t="str">
        <f>IFERROR(IF(E1249="","",VLOOKUP(D1249,Saldo!$P$8:$Q$1009,2,FALSE)),"")</f>
        <v/>
      </c>
      <c r="K1249" s="76"/>
      <c r="L1249" s="74" t="str">
        <f t="shared" si="38"/>
        <v/>
      </c>
    </row>
    <row r="1250" spans="1:12" ht="18.95" customHeight="1" x14ac:dyDescent="0.25">
      <c r="A1250" s="52"/>
      <c r="C1250" s="185"/>
      <c r="D1250" s="76"/>
      <c r="E1250" s="76" t="str">
        <f>IF(D1250="","",IFERROR(VLOOKUP(D1250,Cadastro!$C$9:$D$1009,2,FALSE),"NOT FOUND"))</f>
        <v/>
      </c>
      <c r="F1250" s="76"/>
      <c r="G1250" s="94"/>
      <c r="H1250" s="97"/>
      <c r="I1250" s="77">
        <f t="shared" si="39"/>
        <v>0</v>
      </c>
      <c r="J1250" s="78" t="str">
        <f>IFERROR(IF(E1250="","",VLOOKUP(D1250,Saldo!$P$8:$Q$1009,2,FALSE)),"")</f>
        <v/>
      </c>
      <c r="K1250" s="76"/>
      <c r="L1250" s="74" t="str">
        <f t="shared" si="38"/>
        <v/>
      </c>
    </row>
    <row r="1251" spans="1:12" ht="18.95" customHeight="1" x14ac:dyDescent="0.25">
      <c r="A1251" s="52"/>
      <c r="C1251" s="185"/>
      <c r="D1251" s="76"/>
      <c r="E1251" s="76" t="str">
        <f>IF(D1251="","",IFERROR(VLOOKUP(D1251,Cadastro!$C$9:$D$1009,2,FALSE),"NOT FOUND"))</f>
        <v/>
      </c>
      <c r="F1251" s="76"/>
      <c r="G1251" s="94"/>
      <c r="H1251" s="97"/>
      <c r="I1251" s="77">
        <f t="shared" si="39"/>
        <v>0</v>
      </c>
      <c r="J1251" s="78" t="str">
        <f>IFERROR(IF(E1251="","",VLOOKUP(D1251,Saldo!$P$8:$Q$1009,2,FALSE)),"")</f>
        <v/>
      </c>
      <c r="K1251" s="76"/>
      <c r="L1251" s="74" t="str">
        <f t="shared" si="38"/>
        <v/>
      </c>
    </row>
    <row r="1252" spans="1:12" ht="18.95" customHeight="1" x14ac:dyDescent="0.25">
      <c r="A1252" s="52"/>
      <c r="C1252" s="185"/>
      <c r="D1252" s="76"/>
      <c r="E1252" s="76" t="str">
        <f>IF(D1252="","",IFERROR(VLOOKUP(D1252,Cadastro!$C$9:$D$1009,2,FALSE),"NOT FOUND"))</f>
        <v/>
      </c>
      <c r="F1252" s="76"/>
      <c r="G1252" s="94"/>
      <c r="H1252" s="97"/>
      <c r="I1252" s="77">
        <f t="shared" si="39"/>
        <v>0</v>
      </c>
      <c r="J1252" s="78" t="str">
        <f>IFERROR(IF(E1252="","",VLOOKUP(D1252,Saldo!$P$8:$Q$1009,2,FALSE)),"")</f>
        <v/>
      </c>
      <c r="K1252" s="76"/>
      <c r="L1252" s="74" t="str">
        <f t="shared" si="38"/>
        <v/>
      </c>
    </row>
    <row r="1253" spans="1:12" ht="18.95" customHeight="1" x14ac:dyDescent="0.25">
      <c r="A1253" s="52"/>
      <c r="C1253" s="185"/>
      <c r="D1253" s="76"/>
      <c r="E1253" s="76" t="str">
        <f>IF(D1253="","",IFERROR(VLOOKUP(D1253,Cadastro!$C$9:$D$1009,2,FALSE),"NOT FOUND"))</f>
        <v/>
      </c>
      <c r="F1253" s="76"/>
      <c r="G1253" s="94"/>
      <c r="H1253" s="97"/>
      <c r="I1253" s="77">
        <f t="shared" si="39"/>
        <v>0</v>
      </c>
      <c r="J1253" s="78" t="str">
        <f>IFERROR(IF(E1253="","",VLOOKUP(D1253,Saldo!$P$8:$Q$1009,2,FALSE)),"")</f>
        <v/>
      </c>
      <c r="K1253" s="76"/>
      <c r="L1253" s="74" t="str">
        <f t="shared" si="38"/>
        <v/>
      </c>
    </row>
    <row r="1254" spans="1:12" ht="18.95" customHeight="1" x14ac:dyDescent="0.25">
      <c r="A1254" s="52"/>
      <c r="C1254" s="185"/>
      <c r="D1254" s="76"/>
      <c r="E1254" s="76" t="str">
        <f>IF(D1254="","",IFERROR(VLOOKUP(D1254,Cadastro!$C$9:$D$1009,2,FALSE),"NOT FOUND"))</f>
        <v/>
      </c>
      <c r="F1254" s="76"/>
      <c r="G1254" s="94"/>
      <c r="H1254" s="97"/>
      <c r="I1254" s="77">
        <f t="shared" si="39"/>
        <v>0</v>
      </c>
      <c r="J1254" s="78" t="str">
        <f>IFERROR(IF(E1254="","",VLOOKUP(D1254,Saldo!$P$8:$Q$1009,2,FALSE)),"")</f>
        <v/>
      </c>
      <c r="K1254" s="76"/>
      <c r="L1254" s="74" t="str">
        <f t="shared" si="38"/>
        <v/>
      </c>
    </row>
    <row r="1255" spans="1:12" ht="18.95" customHeight="1" x14ac:dyDescent="0.25">
      <c r="A1255" s="52"/>
      <c r="C1255" s="185"/>
      <c r="D1255" s="76"/>
      <c r="E1255" s="76" t="str">
        <f>IF(D1255="","",IFERROR(VLOOKUP(D1255,Cadastro!$C$9:$D$1009,2,FALSE),"NOT FOUND"))</f>
        <v/>
      </c>
      <c r="F1255" s="76"/>
      <c r="G1255" s="94"/>
      <c r="H1255" s="97"/>
      <c r="I1255" s="77">
        <f t="shared" si="39"/>
        <v>0</v>
      </c>
      <c r="J1255" s="78" t="str">
        <f>IFERROR(IF(E1255="","",VLOOKUP(D1255,Saldo!$P$8:$Q$1009,2,FALSE)),"")</f>
        <v/>
      </c>
      <c r="K1255" s="76"/>
      <c r="L1255" s="74" t="str">
        <f t="shared" si="38"/>
        <v/>
      </c>
    </row>
    <row r="1256" spans="1:12" ht="18.95" customHeight="1" x14ac:dyDescent="0.25">
      <c r="A1256" s="52"/>
      <c r="C1256" s="185"/>
      <c r="D1256" s="76"/>
      <c r="E1256" s="76" t="str">
        <f>IF(D1256="","",IFERROR(VLOOKUP(D1256,Cadastro!$C$9:$D$1009,2,FALSE),"NOT FOUND"))</f>
        <v/>
      </c>
      <c r="F1256" s="76"/>
      <c r="G1256" s="94"/>
      <c r="H1256" s="97"/>
      <c r="I1256" s="77">
        <f t="shared" si="39"/>
        <v>0</v>
      </c>
      <c r="J1256" s="78" t="str">
        <f>IFERROR(IF(E1256="","",VLOOKUP(D1256,Saldo!$P$8:$Q$1009,2,FALSE)),"")</f>
        <v/>
      </c>
      <c r="K1256" s="76"/>
      <c r="L1256" s="74" t="str">
        <f t="shared" si="38"/>
        <v/>
      </c>
    </row>
    <row r="1257" spans="1:12" ht="18.95" customHeight="1" x14ac:dyDescent="0.25">
      <c r="A1257" s="52"/>
      <c r="C1257" s="185"/>
      <c r="D1257" s="76"/>
      <c r="E1257" s="76" t="str">
        <f>IF(D1257="","",IFERROR(VLOOKUP(D1257,Cadastro!$C$9:$D$1009,2,FALSE),"NOT FOUND"))</f>
        <v/>
      </c>
      <c r="F1257" s="76"/>
      <c r="G1257" s="94"/>
      <c r="H1257" s="97"/>
      <c r="I1257" s="77">
        <f t="shared" si="39"/>
        <v>0</v>
      </c>
      <c r="J1257" s="78" t="str">
        <f>IFERROR(IF(E1257="","",VLOOKUP(D1257,Saldo!$P$8:$Q$1009,2,FALSE)),"")</f>
        <v/>
      </c>
      <c r="K1257" s="76"/>
      <c r="L1257" s="74" t="str">
        <f t="shared" si="38"/>
        <v/>
      </c>
    </row>
    <row r="1258" spans="1:12" ht="18.95" customHeight="1" x14ac:dyDescent="0.25">
      <c r="A1258" s="52"/>
      <c r="C1258" s="185"/>
      <c r="D1258" s="76"/>
      <c r="E1258" s="76" t="str">
        <f>IF(D1258="","",IFERROR(VLOOKUP(D1258,Cadastro!$C$9:$D$1009,2,FALSE),"NOT FOUND"))</f>
        <v/>
      </c>
      <c r="F1258" s="76"/>
      <c r="G1258" s="94"/>
      <c r="H1258" s="97"/>
      <c r="I1258" s="77">
        <f t="shared" si="39"/>
        <v>0</v>
      </c>
      <c r="J1258" s="78" t="str">
        <f>IFERROR(IF(E1258="","",VLOOKUP(D1258,Saldo!$P$8:$Q$1009,2,FALSE)),"")</f>
        <v/>
      </c>
      <c r="K1258" s="76"/>
      <c r="L1258" s="74" t="str">
        <f t="shared" si="38"/>
        <v/>
      </c>
    </row>
    <row r="1259" spans="1:12" ht="18.95" customHeight="1" x14ac:dyDescent="0.25">
      <c r="A1259" s="52"/>
      <c r="C1259" s="185"/>
      <c r="D1259" s="76"/>
      <c r="E1259" s="76" t="str">
        <f>IF(D1259="","",IFERROR(VLOOKUP(D1259,Cadastro!$C$9:$D$1009,2,FALSE),"NOT FOUND"))</f>
        <v/>
      </c>
      <c r="F1259" s="76"/>
      <c r="G1259" s="94"/>
      <c r="H1259" s="97"/>
      <c r="I1259" s="77">
        <f t="shared" si="39"/>
        <v>0</v>
      </c>
      <c r="J1259" s="78" t="str">
        <f>IFERROR(IF(E1259="","",VLOOKUP(D1259,Saldo!$P$8:$Q$1009,2,FALSE)),"")</f>
        <v/>
      </c>
      <c r="K1259" s="76"/>
      <c r="L1259" s="74" t="str">
        <f t="shared" si="38"/>
        <v/>
      </c>
    </row>
    <row r="1260" spans="1:12" ht="18.95" customHeight="1" x14ac:dyDescent="0.25">
      <c r="A1260" s="52"/>
      <c r="C1260" s="185"/>
      <c r="D1260" s="76"/>
      <c r="E1260" s="76" t="str">
        <f>IF(D1260="","",IFERROR(VLOOKUP(D1260,Cadastro!$C$9:$D$1009,2,FALSE),"NOT FOUND"))</f>
        <v/>
      </c>
      <c r="F1260" s="76"/>
      <c r="G1260" s="94"/>
      <c r="H1260" s="97"/>
      <c r="I1260" s="77">
        <f t="shared" si="39"/>
        <v>0</v>
      </c>
      <c r="J1260" s="78" t="str">
        <f>IFERROR(IF(E1260="","",VLOOKUP(D1260,Saldo!$P$8:$Q$1009,2,FALSE)),"")</f>
        <v/>
      </c>
      <c r="K1260" s="76"/>
      <c r="L1260" s="74" t="str">
        <f t="shared" si="38"/>
        <v/>
      </c>
    </row>
    <row r="1261" spans="1:12" ht="18.95" customHeight="1" x14ac:dyDescent="0.25">
      <c r="A1261" s="52"/>
      <c r="C1261" s="185"/>
      <c r="D1261" s="76"/>
      <c r="E1261" s="76" t="str">
        <f>IF(D1261="","",IFERROR(VLOOKUP(D1261,Cadastro!$C$9:$D$1009,2,FALSE),"NOT FOUND"))</f>
        <v/>
      </c>
      <c r="F1261" s="76"/>
      <c r="G1261" s="94"/>
      <c r="H1261" s="97"/>
      <c r="I1261" s="77">
        <f t="shared" si="39"/>
        <v>0</v>
      </c>
      <c r="J1261" s="78" t="str">
        <f>IFERROR(IF(E1261="","",VLOOKUP(D1261,Saldo!$P$8:$Q$1009,2,FALSE)),"")</f>
        <v/>
      </c>
      <c r="K1261" s="76"/>
      <c r="L1261" s="74" t="str">
        <f t="shared" si="38"/>
        <v/>
      </c>
    </row>
    <row r="1262" spans="1:12" ht="18.95" customHeight="1" x14ac:dyDescent="0.25">
      <c r="A1262" s="52"/>
      <c r="C1262" s="185"/>
      <c r="D1262" s="76"/>
      <c r="E1262" s="76" t="str">
        <f>IF(D1262="","",IFERROR(VLOOKUP(D1262,Cadastro!$C$9:$D$1009,2,FALSE),"NOT FOUND"))</f>
        <v/>
      </c>
      <c r="F1262" s="76"/>
      <c r="G1262" s="94"/>
      <c r="H1262" s="97"/>
      <c r="I1262" s="77">
        <f t="shared" si="39"/>
        <v>0</v>
      </c>
      <c r="J1262" s="78" t="str">
        <f>IFERROR(IF(E1262="","",VLOOKUP(D1262,Saldo!$P$8:$Q$1009,2,FALSE)),"")</f>
        <v/>
      </c>
      <c r="K1262" s="76"/>
      <c r="L1262" s="74" t="str">
        <f t="shared" si="38"/>
        <v/>
      </c>
    </row>
    <row r="1263" spans="1:12" ht="18.95" customHeight="1" x14ac:dyDescent="0.25">
      <c r="A1263" s="52"/>
      <c r="C1263" s="185"/>
      <c r="D1263" s="76"/>
      <c r="E1263" s="76" t="str">
        <f>IF(D1263="","",IFERROR(VLOOKUP(D1263,Cadastro!$C$9:$D$1009,2,FALSE),"NOT FOUND"))</f>
        <v/>
      </c>
      <c r="F1263" s="76"/>
      <c r="G1263" s="94"/>
      <c r="H1263" s="97"/>
      <c r="I1263" s="77">
        <f t="shared" si="39"/>
        <v>0</v>
      </c>
      <c r="J1263" s="78" t="str">
        <f>IFERROR(IF(E1263="","",VLOOKUP(D1263,Saldo!$P$8:$Q$1009,2,FALSE)),"")</f>
        <v/>
      </c>
      <c r="K1263" s="76"/>
      <c r="L1263" s="74" t="str">
        <f t="shared" si="38"/>
        <v/>
      </c>
    </row>
    <row r="1264" spans="1:12" ht="18.95" customHeight="1" x14ac:dyDescent="0.25">
      <c r="A1264" s="52"/>
      <c r="C1264" s="185"/>
      <c r="D1264" s="76"/>
      <c r="E1264" s="76" t="str">
        <f>IF(D1264="","",IFERROR(VLOOKUP(D1264,Cadastro!$C$9:$D$1009,2,FALSE),"NOT FOUND"))</f>
        <v/>
      </c>
      <c r="F1264" s="76"/>
      <c r="G1264" s="94"/>
      <c r="H1264" s="97"/>
      <c r="I1264" s="77">
        <f t="shared" si="39"/>
        <v>0</v>
      </c>
      <c r="J1264" s="78" t="str">
        <f>IFERROR(IF(E1264="","",VLOOKUP(D1264,Saldo!$P$8:$Q$1009,2,FALSE)),"")</f>
        <v/>
      </c>
      <c r="K1264" s="76"/>
      <c r="L1264" s="74" t="str">
        <f t="shared" si="38"/>
        <v/>
      </c>
    </row>
    <row r="1265" spans="1:12" ht="18.95" customHeight="1" x14ac:dyDescent="0.25">
      <c r="A1265" s="52"/>
      <c r="C1265" s="185"/>
      <c r="D1265" s="76"/>
      <c r="E1265" s="76" t="str">
        <f>IF(D1265="","",IFERROR(VLOOKUP(D1265,Cadastro!$C$9:$D$1009,2,FALSE),"NOT FOUND"))</f>
        <v/>
      </c>
      <c r="F1265" s="76"/>
      <c r="G1265" s="94"/>
      <c r="H1265" s="97"/>
      <c r="I1265" s="77">
        <f t="shared" si="39"/>
        <v>0</v>
      </c>
      <c r="J1265" s="78" t="str">
        <f>IFERROR(IF(E1265="","",VLOOKUP(D1265,Saldo!$P$8:$Q$1009,2,FALSE)),"")</f>
        <v/>
      </c>
      <c r="K1265" s="76"/>
      <c r="L1265" s="74" t="str">
        <f t="shared" si="38"/>
        <v/>
      </c>
    </row>
    <row r="1266" spans="1:12" ht="18.95" customHeight="1" x14ac:dyDescent="0.25">
      <c r="A1266" s="52"/>
      <c r="C1266" s="185"/>
      <c r="D1266" s="76"/>
      <c r="E1266" s="76" t="str">
        <f>IF(D1266="","",IFERROR(VLOOKUP(D1266,Cadastro!$C$9:$D$1009,2,FALSE),"NOT FOUND"))</f>
        <v/>
      </c>
      <c r="F1266" s="76"/>
      <c r="G1266" s="94"/>
      <c r="H1266" s="97"/>
      <c r="I1266" s="77">
        <f t="shared" si="39"/>
        <v>0</v>
      </c>
      <c r="J1266" s="78" t="str">
        <f>IFERROR(IF(E1266="","",VLOOKUP(D1266,Saldo!$P$8:$Q$1009,2,FALSE)),"")</f>
        <v/>
      </c>
      <c r="K1266" s="76"/>
      <c r="L1266" s="74" t="str">
        <f t="shared" si="38"/>
        <v/>
      </c>
    </row>
    <row r="1267" spans="1:12" ht="18.95" customHeight="1" x14ac:dyDescent="0.25">
      <c r="A1267" s="52"/>
      <c r="C1267" s="185"/>
      <c r="D1267" s="76"/>
      <c r="E1267" s="76" t="str">
        <f>IF(D1267="","",IFERROR(VLOOKUP(D1267,Cadastro!$C$9:$D$1009,2,FALSE),"NOT FOUND"))</f>
        <v/>
      </c>
      <c r="F1267" s="76"/>
      <c r="G1267" s="94"/>
      <c r="H1267" s="97"/>
      <c r="I1267" s="77">
        <f t="shared" si="39"/>
        <v>0</v>
      </c>
      <c r="J1267" s="78" t="str">
        <f>IFERROR(IF(E1267="","",VLOOKUP(D1267,Saldo!$P$8:$Q$1009,2,FALSE)),"")</f>
        <v/>
      </c>
      <c r="K1267" s="76"/>
      <c r="L1267" s="74" t="str">
        <f t="shared" si="38"/>
        <v/>
      </c>
    </row>
    <row r="1268" spans="1:12" ht="18.95" customHeight="1" x14ac:dyDescent="0.25">
      <c r="A1268" s="52"/>
      <c r="C1268" s="185"/>
      <c r="D1268" s="76"/>
      <c r="E1268" s="76" t="str">
        <f>IF(D1268="","",IFERROR(VLOOKUP(D1268,Cadastro!$C$9:$D$1009,2,FALSE),"NOT FOUND"))</f>
        <v/>
      </c>
      <c r="F1268" s="76"/>
      <c r="G1268" s="94"/>
      <c r="H1268" s="97"/>
      <c r="I1268" s="77">
        <f t="shared" si="39"/>
        <v>0</v>
      </c>
      <c r="J1268" s="78" t="str">
        <f>IFERROR(IF(E1268="","",VLOOKUP(D1268,Saldo!$P$8:$Q$1009,2,FALSE)),"")</f>
        <v/>
      </c>
      <c r="K1268" s="76"/>
      <c r="L1268" s="74" t="str">
        <f t="shared" si="38"/>
        <v/>
      </c>
    </row>
    <row r="1269" spans="1:12" ht="18.95" customHeight="1" x14ac:dyDescent="0.25">
      <c r="A1269" s="52"/>
      <c r="C1269" s="185"/>
      <c r="D1269" s="76"/>
      <c r="E1269" s="76" t="str">
        <f>IF(D1269="","",IFERROR(VLOOKUP(D1269,Cadastro!$C$9:$D$1009,2,FALSE),"NOT FOUND"))</f>
        <v/>
      </c>
      <c r="F1269" s="76"/>
      <c r="G1269" s="94"/>
      <c r="H1269" s="97"/>
      <c r="I1269" s="77">
        <f t="shared" si="39"/>
        <v>0</v>
      </c>
      <c r="J1269" s="78" t="str">
        <f>IFERROR(IF(E1269="","",VLOOKUP(D1269,Saldo!$P$8:$Q$1009,2,FALSE)),"")</f>
        <v/>
      </c>
      <c r="K1269" s="76"/>
      <c r="L1269" s="74" t="str">
        <f t="shared" si="38"/>
        <v/>
      </c>
    </row>
    <row r="1270" spans="1:12" ht="18.95" customHeight="1" x14ac:dyDescent="0.25">
      <c r="A1270" s="52"/>
      <c r="C1270" s="185"/>
      <c r="D1270" s="76"/>
      <c r="E1270" s="76" t="str">
        <f>IF(D1270="","",IFERROR(VLOOKUP(D1270,Cadastro!$C$9:$D$1009,2,FALSE),"NOT FOUND"))</f>
        <v/>
      </c>
      <c r="F1270" s="76"/>
      <c r="G1270" s="94"/>
      <c r="H1270" s="97"/>
      <c r="I1270" s="77">
        <f t="shared" si="39"/>
        <v>0</v>
      </c>
      <c r="J1270" s="78" t="str">
        <f>IFERROR(IF(E1270="","",VLOOKUP(D1270,Saldo!$P$8:$Q$1009,2,FALSE)),"")</f>
        <v/>
      </c>
      <c r="K1270" s="76"/>
      <c r="L1270" s="74" t="str">
        <f t="shared" si="38"/>
        <v/>
      </c>
    </row>
    <row r="1271" spans="1:12" ht="18.95" customHeight="1" x14ac:dyDescent="0.25">
      <c r="A1271" s="52"/>
      <c r="C1271" s="185"/>
      <c r="D1271" s="76"/>
      <c r="E1271" s="76" t="str">
        <f>IF(D1271="","",IFERROR(VLOOKUP(D1271,Cadastro!$C$9:$D$1009,2,FALSE),"NOT FOUND"))</f>
        <v/>
      </c>
      <c r="F1271" s="76"/>
      <c r="G1271" s="94"/>
      <c r="H1271" s="97"/>
      <c r="I1271" s="77">
        <f t="shared" si="39"/>
        <v>0</v>
      </c>
      <c r="J1271" s="78" t="str">
        <f>IFERROR(IF(E1271="","",VLOOKUP(D1271,Saldo!$P$8:$Q$1009,2,FALSE)),"")</f>
        <v/>
      </c>
      <c r="K1271" s="76"/>
      <c r="L1271" s="74" t="str">
        <f t="shared" si="38"/>
        <v/>
      </c>
    </row>
    <row r="1272" spans="1:12" ht="18.95" customHeight="1" x14ac:dyDescent="0.25">
      <c r="A1272" s="52"/>
      <c r="C1272" s="185"/>
      <c r="D1272" s="76"/>
      <c r="E1272" s="76" t="str">
        <f>IF(D1272="","",IFERROR(VLOOKUP(D1272,Cadastro!$C$9:$D$1009,2,FALSE),"NOT FOUND"))</f>
        <v/>
      </c>
      <c r="F1272" s="76"/>
      <c r="G1272" s="94"/>
      <c r="H1272" s="97"/>
      <c r="I1272" s="77">
        <f t="shared" si="39"/>
        <v>0</v>
      </c>
      <c r="J1272" s="78" t="str">
        <f>IFERROR(IF(E1272="","",VLOOKUP(D1272,Saldo!$P$8:$Q$1009,2,FALSE)),"")</f>
        <v/>
      </c>
      <c r="K1272" s="76"/>
      <c r="L1272" s="74" t="str">
        <f t="shared" si="38"/>
        <v/>
      </c>
    </row>
    <row r="1273" spans="1:12" ht="18.95" customHeight="1" x14ac:dyDescent="0.25">
      <c r="A1273" s="52"/>
      <c r="C1273" s="185"/>
      <c r="D1273" s="76"/>
      <c r="E1273" s="76" t="str">
        <f>IF(D1273="","",IFERROR(VLOOKUP(D1273,Cadastro!$C$9:$D$1009,2,FALSE),"NOT FOUND"))</f>
        <v/>
      </c>
      <c r="F1273" s="76"/>
      <c r="G1273" s="94"/>
      <c r="H1273" s="97"/>
      <c r="I1273" s="77">
        <f t="shared" si="39"/>
        <v>0</v>
      </c>
      <c r="J1273" s="78" t="str">
        <f>IFERROR(IF(E1273="","",VLOOKUP(D1273,Saldo!$P$8:$Q$1009,2,FALSE)),"")</f>
        <v/>
      </c>
      <c r="K1273" s="76"/>
      <c r="L1273" s="74" t="str">
        <f t="shared" si="38"/>
        <v/>
      </c>
    </row>
    <row r="1274" spans="1:12" ht="18.95" customHeight="1" x14ac:dyDescent="0.25">
      <c r="A1274" s="52"/>
      <c r="C1274" s="185"/>
      <c r="D1274" s="76"/>
      <c r="E1274" s="76" t="str">
        <f>IF(D1274="","",IFERROR(VLOOKUP(D1274,Cadastro!$C$9:$D$1009,2,FALSE),"NOT FOUND"))</f>
        <v/>
      </c>
      <c r="F1274" s="76"/>
      <c r="G1274" s="94"/>
      <c r="H1274" s="97"/>
      <c r="I1274" s="77">
        <f t="shared" si="39"/>
        <v>0</v>
      </c>
      <c r="J1274" s="78" t="str">
        <f>IFERROR(IF(E1274="","",VLOOKUP(D1274,Saldo!$P$8:$Q$1009,2,FALSE)),"")</f>
        <v/>
      </c>
      <c r="K1274" s="76"/>
      <c r="L1274" s="74" t="str">
        <f t="shared" si="38"/>
        <v/>
      </c>
    </row>
    <row r="1275" spans="1:12" ht="18.95" customHeight="1" x14ac:dyDescent="0.25">
      <c r="A1275" s="52"/>
      <c r="C1275" s="185"/>
      <c r="D1275" s="76"/>
      <c r="E1275" s="76" t="str">
        <f>IF(D1275="","",IFERROR(VLOOKUP(D1275,Cadastro!$C$9:$D$1009,2,FALSE),"NOT FOUND"))</f>
        <v/>
      </c>
      <c r="F1275" s="76"/>
      <c r="G1275" s="94"/>
      <c r="H1275" s="97"/>
      <c r="I1275" s="77">
        <f t="shared" si="39"/>
        <v>0</v>
      </c>
      <c r="J1275" s="78" t="str">
        <f>IFERROR(IF(E1275="","",VLOOKUP(D1275,Saldo!$P$8:$Q$1009,2,FALSE)),"")</f>
        <v/>
      </c>
      <c r="K1275" s="76"/>
      <c r="L1275" s="74" t="str">
        <f t="shared" si="38"/>
        <v/>
      </c>
    </row>
    <row r="1276" spans="1:12" ht="18.95" customHeight="1" x14ac:dyDescent="0.25">
      <c r="A1276" s="52"/>
      <c r="C1276" s="185"/>
      <c r="D1276" s="76"/>
      <c r="E1276" s="76" t="str">
        <f>IF(D1276="","",IFERROR(VLOOKUP(D1276,Cadastro!$C$9:$D$1009,2,FALSE),"NOT FOUND"))</f>
        <v/>
      </c>
      <c r="F1276" s="76"/>
      <c r="G1276" s="94"/>
      <c r="H1276" s="97"/>
      <c r="I1276" s="77">
        <f t="shared" si="39"/>
        <v>0</v>
      </c>
      <c r="J1276" s="78" t="str">
        <f>IFERROR(IF(E1276="","",VLOOKUP(D1276,Saldo!$P$8:$Q$1009,2,FALSE)),"")</f>
        <v/>
      </c>
      <c r="K1276" s="76"/>
      <c r="L1276" s="74" t="str">
        <f t="shared" si="38"/>
        <v/>
      </c>
    </row>
    <row r="1277" spans="1:12" ht="18.95" customHeight="1" x14ac:dyDescent="0.25">
      <c r="A1277" s="52"/>
      <c r="C1277" s="185"/>
      <c r="D1277" s="76"/>
      <c r="E1277" s="76" t="str">
        <f>IF(D1277="","",IFERROR(VLOOKUP(D1277,Cadastro!$C$9:$D$1009,2,FALSE),"NOT FOUND"))</f>
        <v/>
      </c>
      <c r="F1277" s="76"/>
      <c r="G1277" s="94"/>
      <c r="H1277" s="97"/>
      <c r="I1277" s="77">
        <f t="shared" si="39"/>
        <v>0</v>
      </c>
      <c r="J1277" s="78" t="str">
        <f>IFERROR(IF(E1277="","",VLOOKUP(D1277,Saldo!$P$8:$Q$1009,2,FALSE)),"")</f>
        <v/>
      </c>
      <c r="K1277" s="76"/>
      <c r="L1277" s="74" t="str">
        <f t="shared" si="38"/>
        <v/>
      </c>
    </row>
    <row r="1278" spans="1:12" ht="18.95" customHeight="1" x14ac:dyDescent="0.25">
      <c r="A1278" s="52"/>
      <c r="C1278" s="185"/>
      <c r="D1278" s="76"/>
      <c r="E1278" s="76" t="str">
        <f>IF(D1278="","",IFERROR(VLOOKUP(D1278,Cadastro!$C$9:$D$1009,2,FALSE),"NOT FOUND"))</f>
        <v/>
      </c>
      <c r="F1278" s="76"/>
      <c r="G1278" s="94"/>
      <c r="H1278" s="97"/>
      <c r="I1278" s="77">
        <f t="shared" si="39"/>
        <v>0</v>
      </c>
      <c r="J1278" s="78" t="str">
        <f>IFERROR(IF(E1278="","",VLOOKUP(D1278,Saldo!$P$8:$Q$1009,2,FALSE)),"")</f>
        <v/>
      </c>
      <c r="K1278" s="76"/>
      <c r="L1278" s="74" t="str">
        <f t="shared" si="38"/>
        <v/>
      </c>
    </row>
    <row r="1279" spans="1:12" ht="18.95" customHeight="1" x14ac:dyDescent="0.25">
      <c r="A1279" s="52"/>
      <c r="C1279" s="185"/>
      <c r="D1279" s="76"/>
      <c r="E1279" s="76" t="str">
        <f>IF(D1279="","",IFERROR(VLOOKUP(D1279,Cadastro!$C$9:$D$1009,2,FALSE),"NOT FOUND"))</f>
        <v/>
      </c>
      <c r="F1279" s="76"/>
      <c r="G1279" s="94"/>
      <c r="H1279" s="97"/>
      <c r="I1279" s="77">
        <f t="shared" si="39"/>
        <v>0</v>
      </c>
      <c r="J1279" s="78" t="str">
        <f>IFERROR(IF(E1279="","",VLOOKUP(D1279,Saldo!$P$8:$Q$1009,2,FALSE)),"")</f>
        <v/>
      </c>
      <c r="K1279" s="76"/>
      <c r="L1279" s="74" t="str">
        <f t="shared" si="38"/>
        <v/>
      </c>
    </row>
    <row r="1280" spans="1:12" ht="18.95" customHeight="1" x14ac:dyDescent="0.25">
      <c r="A1280" s="52"/>
      <c r="C1280" s="185"/>
      <c r="D1280" s="76"/>
      <c r="E1280" s="76" t="str">
        <f>IF(D1280="","",IFERROR(VLOOKUP(D1280,Cadastro!$C$9:$D$1009,2,FALSE),"NOT FOUND"))</f>
        <v/>
      </c>
      <c r="F1280" s="76"/>
      <c r="G1280" s="94"/>
      <c r="H1280" s="97"/>
      <c r="I1280" s="77">
        <f t="shared" si="39"/>
        <v>0</v>
      </c>
      <c r="J1280" s="78" t="str">
        <f>IFERROR(IF(E1280="","",VLOOKUP(D1280,Saldo!$P$8:$Q$1009,2,FALSE)),"")</f>
        <v/>
      </c>
      <c r="K1280" s="76"/>
      <c r="L1280" s="74" t="str">
        <f t="shared" si="38"/>
        <v/>
      </c>
    </row>
    <row r="1281" spans="1:12" ht="18.95" customHeight="1" x14ac:dyDescent="0.25">
      <c r="A1281" s="52"/>
      <c r="C1281" s="185"/>
      <c r="D1281" s="76"/>
      <c r="E1281" s="76" t="str">
        <f>IF(D1281="","",IFERROR(VLOOKUP(D1281,Cadastro!$C$9:$D$1009,2,FALSE),"NOT FOUND"))</f>
        <v/>
      </c>
      <c r="F1281" s="76"/>
      <c r="G1281" s="94"/>
      <c r="H1281" s="97"/>
      <c r="I1281" s="77">
        <f t="shared" si="39"/>
        <v>0</v>
      </c>
      <c r="J1281" s="78" t="str">
        <f>IFERROR(IF(E1281="","",VLOOKUP(D1281,Saldo!$P$8:$Q$1009,2,FALSE)),"")</f>
        <v/>
      </c>
      <c r="K1281" s="76"/>
      <c r="L1281" s="74" t="str">
        <f t="shared" si="38"/>
        <v/>
      </c>
    </row>
    <row r="1282" spans="1:12" ht="18.95" customHeight="1" x14ac:dyDescent="0.25">
      <c r="A1282" s="52"/>
      <c r="C1282" s="185"/>
      <c r="D1282" s="76"/>
      <c r="E1282" s="76" t="str">
        <f>IF(D1282="","",IFERROR(VLOOKUP(D1282,Cadastro!$C$9:$D$1009,2,FALSE),"NOT FOUND"))</f>
        <v/>
      </c>
      <c r="F1282" s="76"/>
      <c r="G1282" s="94"/>
      <c r="H1282" s="97"/>
      <c r="I1282" s="77">
        <f t="shared" si="39"/>
        <v>0</v>
      </c>
      <c r="J1282" s="78" t="str">
        <f>IFERROR(IF(E1282="","",VLOOKUP(D1282,Saldo!$P$8:$Q$1009,2,FALSE)),"")</f>
        <v/>
      </c>
      <c r="K1282" s="76"/>
      <c r="L1282" s="74" t="str">
        <f t="shared" si="38"/>
        <v/>
      </c>
    </row>
    <row r="1283" spans="1:12" ht="18.95" customHeight="1" x14ac:dyDescent="0.25">
      <c r="A1283" s="52"/>
      <c r="C1283" s="185"/>
      <c r="D1283" s="76"/>
      <c r="E1283" s="76" t="str">
        <f>IF(D1283="","",IFERROR(VLOOKUP(D1283,Cadastro!$C$9:$D$1009,2,FALSE),"NOT FOUND"))</f>
        <v/>
      </c>
      <c r="F1283" s="76"/>
      <c r="G1283" s="94"/>
      <c r="H1283" s="97"/>
      <c r="I1283" s="77">
        <f t="shared" si="39"/>
        <v>0</v>
      </c>
      <c r="J1283" s="78" t="str">
        <f>IFERROR(IF(E1283="","",VLOOKUP(D1283,Saldo!$P$8:$Q$1009,2,FALSE)),"")</f>
        <v/>
      </c>
      <c r="K1283" s="76"/>
      <c r="L1283" s="74" t="str">
        <f t="shared" si="38"/>
        <v/>
      </c>
    </row>
    <row r="1284" spans="1:12" ht="18.95" customHeight="1" x14ac:dyDescent="0.25">
      <c r="A1284" s="52"/>
      <c r="C1284" s="185"/>
      <c r="D1284" s="76"/>
      <c r="E1284" s="76" t="str">
        <f>IF(D1284="","",IFERROR(VLOOKUP(D1284,Cadastro!$C$9:$D$1009,2,FALSE),"NOT FOUND"))</f>
        <v/>
      </c>
      <c r="F1284" s="76"/>
      <c r="G1284" s="94"/>
      <c r="H1284" s="97"/>
      <c r="I1284" s="77">
        <f t="shared" si="39"/>
        <v>0</v>
      </c>
      <c r="J1284" s="78" t="str">
        <f>IFERROR(IF(E1284="","",VLOOKUP(D1284,Saldo!$P$8:$Q$1009,2,FALSE)),"")</f>
        <v/>
      </c>
      <c r="K1284" s="76"/>
      <c r="L1284" s="74" t="str">
        <f t="shared" si="38"/>
        <v/>
      </c>
    </row>
    <row r="1285" spans="1:12" ht="18.95" customHeight="1" x14ac:dyDescent="0.25">
      <c r="A1285" s="52"/>
      <c r="C1285" s="185"/>
      <c r="D1285" s="76"/>
      <c r="E1285" s="76" t="str">
        <f>IF(D1285="","",IFERROR(VLOOKUP(D1285,Cadastro!$C$9:$D$1009,2,FALSE),"NOT FOUND"))</f>
        <v/>
      </c>
      <c r="F1285" s="76"/>
      <c r="G1285" s="94"/>
      <c r="H1285" s="97"/>
      <c r="I1285" s="77">
        <f t="shared" si="39"/>
        <v>0</v>
      </c>
      <c r="J1285" s="78" t="str">
        <f>IFERROR(IF(E1285="","",VLOOKUP(D1285,Saldo!$P$8:$Q$1009,2,FALSE)),"")</f>
        <v/>
      </c>
      <c r="K1285" s="76"/>
      <c r="L1285" s="74" t="str">
        <f t="shared" si="38"/>
        <v/>
      </c>
    </row>
    <row r="1286" spans="1:12" ht="18.95" customHeight="1" x14ac:dyDescent="0.25">
      <c r="A1286" s="52"/>
      <c r="C1286" s="185"/>
      <c r="D1286" s="76"/>
      <c r="E1286" s="76" t="str">
        <f>IF(D1286="","",IFERROR(VLOOKUP(D1286,Cadastro!$C$9:$D$1009,2,FALSE),"NOT FOUND"))</f>
        <v/>
      </c>
      <c r="F1286" s="76"/>
      <c r="G1286" s="94"/>
      <c r="H1286" s="97"/>
      <c r="I1286" s="77">
        <f t="shared" si="39"/>
        <v>0</v>
      </c>
      <c r="J1286" s="78" t="str">
        <f>IFERROR(IF(E1286="","",VLOOKUP(D1286,Saldo!$P$8:$Q$1009,2,FALSE)),"")</f>
        <v/>
      </c>
      <c r="K1286" s="76"/>
      <c r="L1286" s="74" t="str">
        <f t="shared" si="38"/>
        <v/>
      </c>
    </row>
    <row r="1287" spans="1:12" ht="18.95" customHeight="1" x14ac:dyDescent="0.25">
      <c r="A1287" s="52"/>
      <c r="C1287" s="185"/>
      <c r="D1287" s="76"/>
      <c r="E1287" s="76" t="str">
        <f>IF(D1287="","",IFERROR(VLOOKUP(D1287,Cadastro!$C$9:$D$1009,2,FALSE),"NOT FOUND"))</f>
        <v/>
      </c>
      <c r="F1287" s="76"/>
      <c r="G1287" s="94"/>
      <c r="H1287" s="97"/>
      <c r="I1287" s="77">
        <f t="shared" si="39"/>
        <v>0</v>
      </c>
      <c r="J1287" s="78" t="str">
        <f>IFERROR(IF(E1287="","",VLOOKUP(D1287,Saldo!$P$8:$Q$1009,2,FALSE)),"")</f>
        <v/>
      </c>
      <c r="K1287" s="76"/>
      <c r="L1287" s="74" t="str">
        <f t="shared" si="38"/>
        <v/>
      </c>
    </row>
    <row r="1288" spans="1:12" ht="18.95" customHeight="1" x14ac:dyDescent="0.25">
      <c r="A1288" s="52"/>
      <c r="C1288" s="185"/>
      <c r="D1288" s="76"/>
      <c r="E1288" s="76" t="str">
        <f>IF(D1288="","",IFERROR(VLOOKUP(D1288,Cadastro!$C$9:$D$1009,2,FALSE),"NOT FOUND"))</f>
        <v/>
      </c>
      <c r="F1288" s="76"/>
      <c r="G1288" s="94"/>
      <c r="H1288" s="97"/>
      <c r="I1288" s="77">
        <f t="shared" si="39"/>
        <v>0</v>
      </c>
      <c r="J1288" s="78" t="str">
        <f>IFERROR(IF(E1288="","",VLOOKUP(D1288,Saldo!$P$8:$Q$1009,2,FALSE)),"")</f>
        <v/>
      </c>
      <c r="K1288" s="76"/>
      <c r="L1288" s="74" t="str">
        <f t="shared" si="38"/>
        <v/>
      </c>
    </row>
    <row r="1289" spans="1:12" ht="18.95" customHeight="1" x14ac:dyDescent="0.25">
      <c r="A1289" s="52"/>
      <c r="C1289" s="185"/>
      <c r="D1289" s="76"/>
      <c r="E1289" s="76" t="str">
        <f>IF(D1289="","",IFERROR(VLOOKUP(D1289,Cadastro!$C$9:$D$1009,2,FALSE),"NOT FOUND"))</f>
        <v/>
      </c>
      <c r="F1289" s="76"/>
      <c r="G1289" s="94"/>
      <c r="H1289" s="97"/>
      <c r="I1289" s="77">
        <f t="shared" si="39"/>
        <v>0</v>
      </c>
      <c r="J1289" s="78" t="str">
        <f>IFERROR(IF(E1289="","",VLOOKUP(D1289,Saldo!$P$8:$Q$1009,2,FALSE)),"")</f>
        <v/>
      </c>
      <c r="K1289" s="76"/>
      <c r="L1289" s="74" t="str">
        <f t="shared" ref="L1289:L1352" si="40">IF(C1289="","",MONTH(C1289))</f>
        <v/>
      </c>
    </row>
    <row r="1290" spans="1:12" ht="18.95" customHeight="1" x14ac:dyDescent="0.25">
      <c r="A1290" s="52"/>
      <c r="C1290" s="185"/>
      <c r="D1290" s="76"/>
      <c r="E1290" s="76" t="str">
        <f>IF(D1290="","",IFERROR(VLOOKUP(D1290,Cadastro!$C$9:$D$1009,2,FALSE),"NOT FOUND"))</f>
        <v/>
      </c>
      <c r="F1290" s="76"/>
      <c r="G1290" s="94"/>
      <c r="H1290" s="97"/>
      <c r="I1290" s="77">
        <f t="shared" ref="I1290:I1353" si="41">IFERROR(G1290*H1290,"Check if QTY and Value are both valid")</f>
        <v>0</v>
      </c>
      <c r="J1290" s="78" t="str">
        <f>IFERROR(IF(E1290="","",VLOOKUP(D1290,Saldo!$P$8:$Q$1009,2,FALSE)),"")</f>
        <v/>
      </c>
      <c r="K1290" s="76"/>
      <c r="L1290" s="74" t="str">
        <f t="shared" si="40"/>
        <v/>
      </c>
    </row>
    <row r="1291" spans="1:12" ht="18.95" customHeight="1" x14ac:dyDescent="0.25">
      <c r="A1291" s="52"/>
      <c r="C1291" s="185"/>
      <c r="D1291" s="76"/>
      <c r="E1291" s="76" t="str">
        <f>IF(D1291="","",IFERROR(VLOOKUP(D1291,Cadastro!$C$9:$D$1009,2,FALSE),"NOT FOUND"))</f>
        <v/>
      </c>
      <c r="F1291" s="76"/>
      <c r="G1291" s="94"/>
      <c r="H1291" s="97"/>
      <c r="I1291" s="77">
        <f t="shared" si="41"/>
        <v>0</v>
      </c>
      <c r="J1291" s="78" t="str">
        <f>IFERROR(IF(E1291="","",VLOOKUP(D1291,Saldo!$P$8:$Q$1009,2,FALSE)),"")</f>
        <v/>
      </c>
      <c r="K1291" s="76"/>
      <c r="L1291" s="74" t="str">
        <f t="shared" si="40"/>
        <v/>
      </c>
    </row>
    <row r="1292" spans="1:12" ht="18.95" customHeight="1" x14ac:dyDescent="0.25">
      <c r="A1292" s="52"/>
      <c r="C1292" s="185"/>
      <c r="D1292" s="76"/>
      <c r="E1292" s="76" t="str">
        <f>IF(D1292="","",IFERROR(VLOOKUP(D1292,Cadastro!$C$9:$D$1009,2,FALSE),"NOT FOUND"))</f>
        <v/>
      </c>
      <c r="F1292" s="76"/>
      <c r="G1292" s="94"/>
      <c r="H1292" s="97"/>
      <c r="I1292" s="77">
        <f t="shared" si="41"/>
        <v>0</v>
      </c>
      <c r="J1292" s="78" t="str">
        <f>IFERROR(IF(E1292="","",VLOOKUP(D1292,Saldo!$P$8:$Q$1009,2,FALSE)),"")</f>
        <v/>
      </c>
      <c r="K1292" s="76"/>
      <c r="L1292" s="74" t="str">
        <f t="shared" si="40"/>
        <v/>
      </c>
    </row>
    <row r="1293" spans="1:12" ht="18.95" customHeight="1" x14ac:dyDescent="0.25">
      <c r="A1293" s="52"/>
      <c r="C1293" s="185"/>
      <c r="D1293" s="76"/>
      <c r="E1293" s="76" t="str">
        <f>IF(D1293="","",IFERROR(VLOOKUP(D1293,Cadastro!$C$9:$D$1009,2,FALSE),"NOT FOUND"))</f>
        <v/>
      </c>
      <c r="F1293" s="76"/>
      <c r="G1293" s="94"/>
      <c r="H1293" s="97"/>
      <c r="I1293" s="77">
        <f t="shared" si="41"/>
        <v>0</v>
      </c>
      <c r="J1293" s="78" t="str">
        <f>IFERROR(IF(E1293="","",VLOOKUP(D1293,Saldo!$P$8:$Q$1009,2,FALSE)),"")</f>
        <v/>
      </c>
      <c r="K1293" s="76"/>
      <c r="L1293" s="74" t="str">
        <f t="shared" si="40"/>
        <v/>
      </c>
    </row>
    <row r="1294" spans="1:12" ht="18.95" customHeight="1" x14ac:dyDescent="0.25">
      <c r="A1294" s="52"/>
      <c r="C1294" s="185"/>
      <c r="D1294" s="76"/>
      <c r="E1294" s="76" t="str">
        <f>IF(D1294="","",IFERROR(VLOOKUP(D1294,Cadastro!$C$9:$D$1009,2,FALSE),"NOT FOUND"))</f>
        <v/>
      </c>
      <c r="F1294" s="76"/>
      <c r="G1294" s="94"/>
      <c r="H1294" s="97"/>
      <c r="I1294" s="77">
        <f t="shared" si="41"/>
        <v>0</v>
      </c>
      <c r="J1294" s="78" t="str">
        <f>IFERROR(IF(E1294="","",VLOOKUP(D1294,Saldo!$P$8:$Q$1009,2,FALSE)),"")</f>
        <v/>
      </c>
      <c r="K1294" s="76"/>
      <c r="L1294" s="74" t="str">
        <f t="shared" si="40"/>
        <v/>
      </c>
    </row>
    <row r="1295" spans="1:12" ht="18.95" customHeight="1" x14ac:dyDescent="0.25">
      <c r="A1295" s="52"/>
      <c r="C1295" s="185"/>
      <c r="D1295" s="76"/>
      <c r="E1295" s="76" t="str">
        <f>IF(D1295="","",IFERROR(VLOOKUP(D1295,Cadastro!$C$9:$D$1009,2,FALSE),"NOT FOUND"))</f>
        <v/>
      </c>
      <c r="F1295" s="76"/>
      <c r="G1295" s="94"/>
      <c r="H1295" s="97"/>
      <c r="I1295" s="77">
        <f t="shared" si="41"/>
        <v>0</v>
      </c>
      <c r="J1295" s="78" t="str">
        <f>IFERROR(IF(E1295="","",VLOOKUP(D1295,Saldo!$P$8:$Q$1009,2,FALSE)),"")</f>
        <v/>
      </c>
      <c r="K1295" s="76"/>
      <c r="L1295" s="74" t="str">
        <f t="shared" si="40"/>
        <v/>
      </c>
    </row>
    <row r="1296" spans="1:12" ht="18.95" customHeight="1" x14ac:dyDescent="0.25">
      <c r="A1296" s="52"/>
      <c r="C1296" s="185"/>
      <c r="D1296" s="76"/>
      <c r="E1296" s="76" t="str">
        <f>IF(D1296="","",IFERROR(VLOOKUP(D1296,Cadastro!$C$9:$D$1009,2,FALSE),"NOT FOUND"))</f>
        <v/>
      </c>
      <c r="F1296" s="76"/>
      <c r="G1296" s="94"/>
      <c r="H1296" s="97"/>
      <c r="I1296" s="77">
        <f t="shared" si="41"/>
        <v>0</v>
      </c>
      <c r="J1296" s="78" t="str">
        <f>IFERROR(IF(E1296="","",VLOOKUP(D1296,Saldo!$P$8:$Q$1009,2,FALSE)),"")</f>
        <v/>
      </c>
      <c r="K1296" s="76"/>
      <c r="L1296" s="74" t="str">
        <f t="shared" si="40"/>
        <v/>
      </c>
    </row>
    <row r="1297" spans="1:12" ht="18.95" customHeight="1" x14ac:dyDescent="0.25">
      <c r="A1297" s="52"/>
      <c r="C1297" s="185"/>
      <c r="D1297" s="76"/>
      <c r="E1297" s="76" t="str">
        <f>IF(D1297="","",IFERROR(VLOOKUP(D1297,Cadastro!$C$9:$D$1009,2,FALSE),"NOT FOUND"))</f>
        <v/>
      </c>
      <c r="F1297" s="76"/>
      <c r="G1297" s="94"/>
      <c r="H1297" s="97"/>
      <c r="I1297" s="77">
        <f t="shared" si="41"/>
        <v>0</v>
      </c>
      <c r="J1297" s="78" t="str">
        <f>IFERROR(IF(E1297="","",VLOOKUP(D1297,Saldo!$P$8:$Q$1009,2,FALSE)),"")</f>
        <v/>
      </c>
      <c r="K1297" s="76"/>
      <c r="L1297" s="74" t="str">
        <f t="shared" si="40"/>
        <v/>
      </c>
    </row>
    <row r="1298" spans="1:12" ht="18.95" customHeight="1" x14ac:dyDescent="0.25">
      <c r="A1298" s="52"/>
      <c r="C1298" s="185"/>
      <c r="D1298" s="76"/>
      <c r="E1298" s="76" t="str">
        <f>IF(D1298="","",IFERROR(VLOOKUP(D1298,Cadastro!$C$9:$D$1009,2,FALSE),"NOT FOUND"))</f>
        <v/>
      </c>
      <c r="F1298" s="76"/>
      <c r="G1298" s="94"/>
      <c r="H1298" s="97"/>
      <c r="I1298" s="77">
        <f t="shared" si="41"/>
        <v>0</v>
      </c>
      <c r="J1298" s="78" t="str">
        <f>IFERROR(IF(E1298="","",VLOOKUP(D1298,Saldo!$P$8:$Q$1009,2,FALSE)),"")</f>
        <v/>
      </c>
      <c r="K1298" s="76"/>
      <c r="L1298" s="74" t="str">
        <f t="shared" si="40"/>
        <v/>
      </c>
    </row>
    <row r="1299" spans="1:12" ht="18.95" customHeight="1" x14ac:dyDescent="0.25">
      <c r="A1299" s="52"/>
      <c r="C1299" s="185"/>
      <c r="D1299" s="76"/>
      <c r="E1299" s="76" t="str">
        <f>IF(D1299="","",IFERROR(VLOOKUP(D1299,Cadastro!$C$9:$D$1009,2,FALSE),"NOT FOUND"))</f>
        <v/>
      </c>
      <c r="F1299" s="76"/>
      <c r="G1299" s="94"/>
      <c r="H1299" s="97"/>
      <c r="I1299" s="77">
        <f t="shared" si="41"/>
        <v>0</v>
      </c>
      <c r="J1299" s="78" t="str">
        <f>IFERROR(IF(E1299="","",VLOOKUP(D1299,Saldo!$P$8:$Q$1009,2,FALSE)),"")</f>
        <v/>
      </c>
      <c r="K1299" s="76"/>
      <c r="L1299" s="74" t="str">
        <f t="shared" si="40"/>
        <v/>
      </c>
    </row>
    <row r="1300" spans="1:12" ht="18.95" customHeight="1" x14ac:dyDescent="0.25">
      <c r="A1300" s="52"/>
      <c r="C1300" s="185"/>
      <c r="D1300" s="76"/>
      <c r="E1300" s="76" t="str">
        <f>IF(D1300="","",IFERROR(VLOOKUP(D1300,Cadastro!$C$9:$D$1009,2,FALSE),"NOT FOUND"))</f>
        <v/>
      </c>
      <c r="F1300" s="76"/>
      <c r="G1300" s="94"/>
      <c r="H1300" s="97"/>
      <c r="I1300" s="77">
        <f t="shared" si="41"/>
        <v>0</v>
      </c>
      <c r="J1300" s="78" t="str">
        <f>IFERROR(IF(E1300="","",VLOOKUP(D1300,Saldo!$P$8:$Q$1009,2,FALSE)),"")</f>
        <v/>
      </c>
      <c r="K1300" s="76"/>
      <c r="L1300" s="74" t="str">
        <f t="shared" si="40"/>
        <v/>
      </c>
    </row>
    <row r="1301" spans="1:12" ht="18.95" customHeight="1" x14ac:dyDescent="0.25">
      <c r="A1301" s="52"/>
      <c r="C1301" s="185"/>
      <c r="D1301" s="76"/>
      <c r="E1301" s="76" t="str">
        <f>IF(D1301="","",IFERROR(VLOOKUP(D1301,Cadastro!$C$9:$D$1009,2,FALSE),"NOT FOUND"))</f>
        <v/>
      </c>
      <c r="F1301" s="76"/>
      <c r="G1301" s="94"/>
      <c r="H1301" s="97"/>
      <c r="I1301" s="77">
        <f t="shared" si="41"/>
        <v>0</v>
      </c>
      <c r="J1301" s="78" t="str">
        <f>IFERROR(IF(E1301="","",VLOOKUP(D1301,Saldo!$P$8:$Q$1009,2,FALSE)),"")</f>
        <v/>
      </c>
      <c r="K1301" s="76"/>
      <c r="L1301" s="74" t="str">
        <f t="shared" si="40"/>
        <v/>
      </c>
    </row>
    <row r="1302" spans="1:12" ht="18.95" customHeight="1" x14ac:dyDescent="0.25">
      <c r="A1302" s="52"/>
      <c r="C1302" s="185"/>
      <c r="D1302" s="76"/>
      <c r="E1302" s="76" t="str">
        <f>IF(D1302="","",IFERROR(VLOOKUP(D1302,Cadastro!$C$9:$D$1009,2,FALSE),"NOT FOUND"))</f>
        <v/>
      </c>
      <c r="F1302" s="76"/>
      <c r="G1302" s="94"/>
      <c r="H1302" s="97"/>
      <c r="I1302" s="77">
        <f t="shared" si="41"/>
        <v>0</v>
      </c>
      <c r="J1302" s="78" t="str">
        <f>IFERROR(IF(E1302="","",VLOOKUP(D1302,Saldo!$P$8:$Q$1009,2,FALSE)),"")</f>
        <v/>
      </c>
      <c r="K1302" s="76"/>
      <c r="L1302" s="74" t="str">
        <f t="shared" si="40"/>
        <v/>
      </c>
    </row>
    <row r="1303" spans="1:12" ht="18.95" customHeight="1" x14ac:dyDescent="0.25">
      <c r="A1303" s="52"/>
      <c r="C1303" s="185"/>
      <c r="D1303" s="76"/>
      <c r="E1303" s="76" t="str">
        <f>IF(D1303="","",IFERROR(VLOOKUP(D1303,Cadastro!$C$9:$D$1009,2,FALSE),"NOT FOUND"))</f>
        <v/>
      </c>
      <c r="F1303" s="76"/>
      <c r="G1303" s="94"/>
      <c r="H1303" s="97"/>
      <c r="I1303" s="77">
        <f t="shared" si="41"/>
        <v>0</v>
      </c>
      <c r="J1303" s="78" t="str">
        <f>IFERROR(IF(E1303="","",VLOOKUP(D1303,Saldo!$P$8:$Q$1009,2,FALSE)),"")</f>
        <v/>
      </c>
      <c r="K1303" s="76"/>
      <c r="L1303" s="74" t="str">
        <f t="shared" si="40"/>
        <v/>
      </c>
    </row>
    <row r="1304" spans="1:12" ht="18.95" customHeight="1" x14ac:dyDescent="0.25">
      <c r="A1304" s="52"/>
      <c r="C1304" s="185"/>
      <c r="D1304" s="76"/>
      <c r="E1304" s="76" t="str">
        <f>IF(D1304="","",IFERROR(VLOOKUP(D1304,Cadastro!$C$9:$D$1009,2,FALSE),"NOT FOUND"))</f>
        <v/>
      </c>
      <c r="F1304" s="76"/>
      <c r="G1304" s="94"/>
      <c r="H1304" s="97"/>
      <c r="I1304" s="77">
        <f t="shared" si="41"/>
        <v>0</v>
      </c>
      <c r="J1304" s="78" t="str">
        <f>IFERROR(IF(E1304="","",VLOOKUP(D1304,Saldo!$P$8:$Q$1009,2,FALSE)),"")</f>
        <v/>
      </c>
      <c r="K1304" s="76"/>
      <c r="L1304" s="74" t="str">
        <f t="shared" si="40"/>
        <v/>
      </c>
    </row>
    <row r="1305" spans="1:12" ht="18.95" customHeight="1" x14ac:dyDescent="0.25">
      <c r="A1305" s="52"/>
      <c r="C1305" s="185"/>
      <c r="D1305" s="76"/>
      <c r="E1305" s="76" t="str">
        <f>IF(D1305="","",IFERROR(VLOOKUP(D1305,Cadastro!$C$9:$D$1009,2,FALSE),"NOT FOUND"))</f>
        <v/>
      </c>
      <c r="F1305" s="76"/>
      <c r="G1305" s="94"/>
      <c r="H1305" s="97"/>
      <c r="I1305" s="77">
        <f t="shared" si="41"/>
        <v>0</v>
      </c>
      <c r="J1305" s="78" t="str">
        <f>IFERROR(IF(E1305="","",VLOOKUP(D1305,Saldo!$P$8:$Q$1009,2,FALSE)),"")</f>
        <v/>
      </c>
      <c r="K1305" s="76"/>
      <c r="L1305" s="74" t="str">
        <f t="shared" si="40"/>
        <v/>
      </c>
    </row>
    <row r="1306" spans="1:12" ht="18.95" customHeight="1" x14ac:dyDescent="0.25">
      <c r="A1306" s="52"/>
      <c r="C1306" s="185"/>
      <c r="D1306" s="76"/>
      <c r="E1306" s="76" t="str">
        <f>IF(D1306="","",IFERROR(VLOOKUP(D1306,Cadastro!$C$9:$D$1009,2,FALSE),"NOT FOUND"))</f>
        <v/>
      </c>
      <c r="F1306" s="76"/>
      <c r="G1306" s="94"/>
      <c r="H1306" s="97"/>
      <c r="I1306" s="77">
        <f t="shared" si="41"/>
        <v>0</v>
      </c>
      <c r="J1306" s="78" t="str">
        <f>IFERROR(IF(E1306="","",VLOOKUP(D1306,Saldo!$P$8:$Q$1009,2,FALSE)),"")</f>
        <v/>
      </c>
      <c r="K1306" s="76"/>
      <c r="L1306" s="74" t="str">
        <f t="shared" si="40"/>
        <v/>
      </c>
    </row>
    <row r="1307" spans="1:12" ht="18.95" customHeight="1" x14ac:dyDescent="0.25">
      <c r="A1307" s="52"/>
      <c r="C1307" s="185"/>
      <c r="D1307" s="76"/>
      <c r="E1307" s="76" t="str">
        <f>IF(D1307="","",IFERROR(VLOOKUP(D1307,Cadastro!$C$9:$D$1009,2,FALSE),"NOT FOUND"))</f>
        <v/>
      </c>
      <c r="F1307" s="76"/>
      <c r="G1307" s="94"/>
      <c r="H1307" s="97"/>
      <c r="I1307" s="77">
        <f t="shared" si="41"/>
        <v>0</v>
      </c>
      <c r="J1307" s="78" t="str">
        <f>IFERROR(IF(E1307="","",VLOOKUP(D1307,Saldo!$P$8:$Q$1009,2,FALSE)),"")</f>
        <v/>
      </c>
      <c r="K1307" s="76"/>
      <c r="L1307" s="74" t="str">
        <f t="shared" si="40"/>
        <v/>
      </c>
    </row>
    <row r="1308" spans="1:12" ht="18.95" customHeight="1" x14ac:dyDescent="0.25">
      <c r="A1308" s="52"/>
      <c r="C1308" s="185"/>
      <c r="D1308" s="76"/>
      <c r="E1308" s="76" t="str">
        <f>IF(D1308="","",IFERROR(VLOOKUP(D1308,Cadastro!$C$9:$D$1009,2,FALSE),"NOT FOUND"))</f>
        <v/>
      </c>
      <c r="F1308" s="76"/>
      <c r="G1308" s="94"/>
      <c r="H1308" s="97"/>
      <c r="I1308" s="77">
        <f t="shared" si="41"/>
        <v>0</v>
      </c>
      <c r="J1308" s="78" t="str">
        <f>IFERROR(IF(E1308="","",VLOOKUP(D1308,Saldo!$P$8:$Q$1009,2,FALSE)),"")</f>
        <v/>
      </c>
      <c r="K1308" s="76"/>
      <c r="L1308" s="74" t="str">
        <f t="shared" si="40"/>
        <v/>
      </c>
    </row>
    <row r="1309" spans="1:12" ht="18.95" customHeight="1" x14ac:dyDescent="0.25">
      <c r="A1309" s="52"/>
      <c r="C1309" s="185"/>
      <c r="D1309" s="76"/>
      <c r="E1309" s="76" t="str">
        <f>IF(D1309="","",IFERROR(VLOOKUP(D1309,Cadastro!$C$9:$D$1009,2,FALSE),"NOT FOUND"))</f>
        <v/>
      </c>
      <c r="F1309" s="76"/>
      <c r="G1309" s="94"/>
      <c r="H1309" s="97"/>
      <c r="I1309" s="77">
        <f t="shared" si="41"/>
        <v>0</v>
      </c>
      <c r="J1309" s="78" t="str">
        <f>IFERROR(IF(E1309="","",VLOOKUP(D1309,Saldo!$P$8:$Q$1009,2,FALSE)),"")</f>
        <v/>
      </c>
      <c r="K1309" s="76"/>
      <c r="L1309" s="74" t="str">
        <f t="shared" si="40"/>
        <v/>
      </c>
    </row>
    <row r="1310" spans="1:12" ht="18.95" customHeight="1" x14ac:dyDescent="0.25">
      <c r="A1310" s="52"/>
      <c r="C1310" s="185"/>
      <c r="D1310" s="76"/>
      <c r="E1310" s="76" t="str">
        <f>IF(D1310="","",IFERROR(VLOOKUP(D1310,Cadastro!$C$9:$D$1009,2,FALSE),"NOT FOUND"))</f>
        <v/>
      </c>
      <c r="F1310" s="76"/>
      <c r="G1310" s="94"/>
      <c r="H1310" s="97"/>
      <c r="I1310" s="77">
        <f t="shared" si="41"/>
        <v>0</v>
      </c>
      <c r="J1310" s="78" t="str">
        <f>IFERROR(IF(E1310="","",VLOOKUP(D1310,Saldo!$P$8:$Q$1009,2,FALSE)),"")</f>
        <v/>
      </c>
      <c r="K1310" s="76"/>
      <c r="L1310" s="74" t="str">
        <f t="shared" si="40"/>
        <v/>
      </c>
    </row>
    <row r="1311" spans="1:12" ht="18.95" customHeight="1" x14ac:dyDescent="0.25">
      <c r="A1311" s="52"/>
      <c r="C1311" s="185"/>
      <c r="D1311" s="76"/>
      <c r="E1311" s="76" t="str">
        <f>IF(D1311="","",IFERROR(VLOOKUP(D1311,Cadastro!$C$9:$D$1009,2,FALSE),"NOT FOUND"))</f>
        <v/>
      </c>
      <c r="F1311" s="76"/>
      <c r="G1311" s="94"/>
      <c r="H1311" s="97"/>
      <c r="I1311" s="77">
        <f t="shared" si="41"/>
        <v>0</v>
      </c>
      <c r="J1311" s="78" t="str">
        <f>IFERROR(IF(E1311="","",VLOOKUP(D1311,Saldo!$P$8:$Q$1009,2,FALSE)),"")</f>
        <v/>
      </c>
      <c r="K1311" s="76"/>
      <c r="L1311" s="74" t="str">
        <f t="shared" si="40"/>
        <v/>
      </c>
    </row>
    <row r="1312" spans="1:12" ht="18.95" customHeight="1" x14ac:dyDescent="0.25">
      <c r="A1312" s="52"/>
      <c r="C1312" s="185"/>
      <c r="D1312" s="76"/>
      <c r="E1312" s="76" t="str">
        <f>IF(D1312="","",IFERROR(VLOOKUP(D1312,Cadastro!$C$9:$D$1009,2,FALSE),"NOT FOUND"))</f>
        <v/>
      </c>
      <c r="F1312" s="76"/>
      <c r="G1312" s="94"/>
      <c r="H1312" s="97"/>
      <c r="I1312" s="77">
        <f t="shared" si="41"/>
        <v>0</v>
      </c>
      <c r="J1312" s="78" t="str">
        <f>IFERROR(IF(E1312="","",VLOOKUP(D1312,Saldo!$P$8:$Q$1009,2,FALSE)),"")</f>
        <v/>
      </c>
      <c r="K1312" s="76"/>
      <c r="L1312" s="74" t="str">
        <f t="shared" si="40"/>
        <v/>
      </c>
    </row>
    <row r="1313" spans="1:12" ht="18.95" customHeight="1" x14ac:dyDescent="0.25">
      <c r="A1313" s="52"/>
      <c r="C1313" s="185"/>
      <c r="D1313" s="76"/>
      <c r="E1313" s="76" t="str">
        <f>IF(D1313="","",IFERROR(VLOOKUP(D1313,Cadastro!$C$9:$D$1009,2,FALSE),"NOT FOUND"))</f>
        <v/>
      </c>
      <c r="F1313" s="76"/>
      <c r="G1313" s="94"/>
      <c r="H1313" s="97"/>
      <c r="I1313" s="77">
        <f t="shared" si="41"/>
        <v>0</v>
      </c>
      <c r="J1313" s="78" t="str">
        <f>IFERROR(IF(E1313="","",VLOOKUP(D1313,Saldo!$P$8:$Q$1009,2,FALSE)),"")</f>
        <v/>
      </c>
      <c r="K1313" s="76"/>
      <c r="L1313" s="74" t="str">
        <f t="shared" si="40"/>
        <v/>
      </c>
    </row>
    <row r="1314" spans="1:12" ht="18.95" customHeight="1" x14ac:dyDescent="0.25">
      <c r="A1314" s="52"/>
      <c r="C1314" s="185"/>
      <c r="D1314" s="76"/>
      <c r="E1314" s="76" t="str">
        <f>IF(D1314="","",IFERROR(VLOOKUP(D1314,Cadastro!$C$9:$D$1009,2,FALSE),"NOT FOUND"))</f>
        <v/>
      </c>
      <c r="F1314" s="76"/>
      <c r="G1314" s="94"/>
      <c r="H1314" s="97"/>
      <c r="I1314" s="77">
        <f t="shared" si="41"/>
        <v>0</v>
      </c>
      <c r="J1314" s="78" t="str">
        <f>IFERROR(IF(E1314="","",VLOOKUP(D1314,Saldo!$P$8:$Q$1009,2,FALSE)),"")</f>
        <v/>
      </c>
      <c r="K1314" s="76"/>
      <c r="L1314" s="74" t="str">
        <f t="shared" si="40"/>
        <v/>
      </c>
    </row>
    <row r="1315" spans="1:12" ht="18.95" customHeight="1" x14ac:dyDescent="0.25">
      <c r="A1315" s="52"/>
      <c r="C1315" s="185"/>
      <c r="D1315" s="76"/>
      <c r="E1315" s="76" t="str">
        <f>IF(D1315="","",IFERROR(VLOOKUP(D1315,Cadastro!$C$9:$D$1009,2,FALSE),"NOT FOUND"))</f>
        <v/>
      </c>
      <c r="F1315" s="76"/>
      <c r="G1315" s="94"/>
      <c r="H1315" s="97"/>
      <c r="I1315" s="77">
        <f t="shared" si="41"/>
        <v>0</v>
      </c>
      <c r="J1315" s="78" t="str">
        <f>IFERROR(IF(E1315="","",VLOOKUP(D1315,Saldo!$P$8:$Q$1009,2,FALSE)),"")</f>
        <v/>
      </c>
      <c r="K1315" s="76"/>
      <c r="L1315" s="74" t="str">
        <f t="shared" si="40"/>
        <v/>
      </c>
    </row>
    <row r="1316" spans="1:12" ht="18.95" customHeight="1" x14ac:dyDescent="0.25">
      <c r="A1316" s="52"/>
      <c r="C1316" s="185"/>
      <c r="D1316" s="76"/>
      <c r="E1316" s="76" t="str">
        <f>IF(D1316="","",IFERROR(VLOOKUP(D1316,Cadastro!$C$9:$D$1009,2,FALSE),"NOT FOUND"))</f>
        <v/>
      </c>
      <c r="F1316" s="76"/>
      <c r="G1316" s="94"/>
      <c r="H1316" s="97"/>
      <c r="I1316" s="77">
        <f t="shared" si="41"/>
        <v>0</v>
      </c>
      <c r="J1316" s="78" t="str">
        <f>IFERROR(IF(E1316="","",VLOOKUP(D1316,Saldo!$P$8:$Q$1009,2,FALSE)),"")</f>
        <v/>
      </c>
      <c r="K1316" s="76"/>
      <c r="L1316" s="74" t="str">
        <f t="shared" si="40"/>
        <v/>
      </c>
    </row>
    <row r="1317" spans="1:12" ht="18.95" customHeight="1" x14ac:dyDescent="0.25">
      <c r="A1317" s="52"/>
      <c r="C1317" s="185"/>
      <c r="D1317" s="76"/>
      <c r="E1317" s="76" t="str">
        <f>IF(D1317="","",IFERROR(VLOOKUP(D1317,Cadastro!$C$9:$D$1009,2,FALSE),"NOT FOUND"))</f>
        <v/>
      </c>
      <c r="F1317" s="76"/>
      <c r="G1317" s="94"/>
      <c r="H1317" s="97"/>
      <c r="I1317" s="77">
        <f t="shared" si="41"/>
        <v>0</v>
      </c>
      <c r="J1317" s="78" t="str">
        <f>IFERROR(IF(E1317="","",VLOOKUP(D1317,Saldo!$P$8:$Q$1009,2,FALSE)),"")</f>
        <v/>
      </c>
      <c r="K1317" s="76"/>
      <c r="L1317" s="74" t="str">
        <f t="shared" si="40"/>
        <v/>
      </c>
    </row>
    <row r="1318" spans="1:12" ht="18.95" customHeight="1" x14ac:dyDescent="0.25">
      <c r="A1318" s="52"/>
      <c r="C1318" s="185"/>
      <c r="D1318" s="76"/>
      <c r="E1318" s="76" t="str">
        <f>IF(D1318="","",IFERROR(VLOOKUP(D1318,Cadastro!$C$9:$D$1009,2,FALSE),"NOT FOUND"))</f>
        <v/>
      </c>
      <c r="F1318" s="76"/>
      <c r="G1318" s="94"/>
      <c r="H1318" s="97"/>
      <c r="I1318" s="77">
        <f t="shared" si="41"/>
        <v>0</v>
      </c>
      <c r="J1318" s="78" t="str">
        <f>IFERROR(IF(E1318="","",VLOOKUP(D1318,Saldo!$P$8:$Q$1009,2,FALSE)),"")</f>
        <v/>
      </c>
      <c r="K1318" s="76"/>
      <c r="L1318" s="74" t="str">
        <f t="shared" si="40"/>
        <v/>
      </c>
    </row>
    <row r="1319" spans="1:12" ht="18.95" customHeight="1" x14ac:dyDescent="0.25">
      <c r="A1319" s="52"/>
      <c r="C1319" s="185"/>
      <c r="D1319" s="76"/>
      <c r="E1319" s="76" t="str">
        <f>IF(D1319="","",IFERROR(VLOOKUP(D1319,Cadastro!$C$9:$D$1009,2,FALSE),"NOT FOUND"))</f>
        <v/>
      </c>
      <c r="F1319" s="76"/>
      <c r="G1319" s="94"/>
      <c r="H1319" s="97"/>
      <c r="I1319" s="77">
        <f t="shared" si="41"/>
        <v>0</v>
      </c>
      <c r="J1319" s="78" t="str">
        <f>IFERROR(IF(E1319="","",VLOOKUP(D1319,Saldo!$P$8:$Q$1009,2,FALSE)),"")</f>
        <v/>
      </c>
      <c r="K1319" s="76"/>
      <c r="L1319" s="74" t="str">
        <f t="shared" si="40"/>
        <v/>
      </c>
    </row>
    <row r="1320" spans="1:12" ht="18.95" customHeight="1" x14ac:dyDescent="0.25">
      <c r="A1320" s="52"/>
      <c r="C1320" s="185"/>
      <c r="D1320" s="76"/>
      <c r="E1320" s="76" t="str">
        <f>IF(D1320="","",IFERROR(VLOOKUP(D1320,Cadastro!$C$9:$D$1009,2,FALSE),"NOT FOUND"))</f>
        <v/>
      </c>
      <c r="F1320" s="76"/>
      <c r="G1320" s="94"/>
      <c r="H1320" s="97"/>
      <c r="I1320" s="77">
        <f t="shared" si="41"/>
        <v>0</v>
      </c>
      <c r="J1320" s="78" t="str">
        <f>IFERROR(IF(E1320="","",VLOOKUP(D1320,Saldo!$P$8:$Q$1009,2,FALSE)),"")</f>
        <v/>
      </c>
      <c r="K1320" s="76"/>
      <c r="L1320" s="74" t="str">
        <f t="shared" si="40"/>
        <v/>
      </c>
    </row>
    <row r="1321" spans="1:12" ht="18.95" customHeight="1" x14ac:dyDescent="0.25">
      <c r="A1321" s="52"/>
      <c r="C1321" s="185"/>
      <c r="D1321" s="76"/>
      <c r="E1321" s="76" t="str">
        <f>IF(D1321="","",IFERROR(VLOOKUP(D1321,Cadastro!$C$9:$D$1009,2,FALSE),"NOT FOUND"))</f>
        <v/>
      </c>
      <c r="F1321" s="76"/>
      <c r="G1321" s="94"/>
      <c r="H1321" s="97"/>
      <c r="I1321" s="77">
        <f t="shared" si="41"/>
        <v>0</v>
      </c>
      <c r="J1321" s="78" t="str">
        <f>IFERROR(IF(E1321="","",VLOOKUP(D1321,Saldo!$P$8:$Q$1009,2,FALSE)),"")</f>
        <v/>
      </c>
      <c r="K1321" s="76"/>
      <c r="L1321" s="74" t="str">
        <f t="shared" si="40"/>
        <v/>
      </c>
    </row>
    <row r="1322" spans="1:12" ht="18.95" customHeight="1" x14ac:dyDescent="0.25">
      <c r="A1322" s="52"/>
      <c r="C1322" s="185"/>
      <c r="D1322" s="76"/>
      <c r="E1322" s="76" t="str">
        <f>IF(D1322="","",IFERROR(VLOOKUP(D1322,Cadastro!$C$9:$D$1009,2,FALSE),"NOT FOUND"))</f>
        <v/>
      </c>
      <c r="F1322" s="76"/>
      <c r="G1322" s="94"/>
      <c r="H1322" s="97"/>
      <c r="I1322" s="77">
        <f t="shared" si="41"/>
        <v>0</v>
      </c>
      <c r="J1322" s="78" t="str">
        <f>IFERROR(IF(E1322="","",VLOOKUP(D1322,Saldo!$P$8:$Q$1009,2,FALSE)),"")</f>
        <v/>
      </c>
      <c r="K1322" s="76"/>
      <c r="L1322" s="74" t="str">
        <f t="shared" si="40"/>
        <v/>
      </c>
    </row>
    <row r="1323" spans="1:12" ht="18.95" customHeight="1" x14ac:dyDescent="0.25">
      <c r="A1323" s="52"/>
      <c r="C1323" s="185"/>
      <c r="D1323" s="76"/>
      <c r="E1323" s="76" t="str">
        <f>IF(D1323="","",IFERROR(VLOOKUP(D1323,Cadastro!$C$9:$D$1009,2,FALSE),"NOT FOUND"))</f>
        <v/>
      </c>
      <c r="F1323" s="76"/>
      <c r="G1323" s="94"/>
      <c r="H1323" s="97"/>
      <c r="I1323" s="77">
        <f t="shared" si="41"/>
        <v>0</v>
      </c>
      <c r="J1323" s="78" t="str">
        <f>IFERROR(IF(E1323="","",VLOOKUP(D1323,Saldo!$P$8:$Q$1009,2,FALSE)),"")</f>
        <v/>
      </c>
      <c r="K1323" s="76"/>
      <c r="L1323" s="74" t="str">
        <f t="shared" si="40"/>
        <v/>
      </c>
    </row>
    <row r="1324" spans="1:12" ht="18.95" customHeight="1" x14ac:dyDescent="0.25">
      <c r="A1324" s="52"/>
      <c r="C1324" s="185"/>
      <c r="D1324" s="76"/>
      <c r="E1324" s="76" t="str">
        <f>IF(D1324="","",IFERROR(VLOOKUP(D1324,Cadastro!$C$9:$D$1009,2,FALSE),"NOT FOUND"))</f>
        <v/>
      </c>
      <c r="F1324" s="76"/>
      <c r="G1324" s="94"/>
      <c r="H1324" s="97"/>
      <c r="I1324" s="77">
        <f t="shared" si="41"/>
        <v>0</v>
      </c>
      <c r="J1324" s="78" t="str">
        <f>IFERROR(IF(E1324="","",VLOOKUP(D1324,Saldo!$P$8:$Q$1009,2,FALSE)),"")</f>
        <v/>
      </c>
      <c r="K1324" s="76"/>
      <c r="L1324" s="74" t="str">
        <f t="shared" si="40"/>
        <v/>
      </c>
    </row>
    <row r="1325" spans="1:12" ht="18.95" customHeight="1" x14ac:dyDescent="0.25">
      <c r="A1325" s="52"/>
      <c r="C1325" s="185"/>
      <c r="D1325" s="76"/>
      <c r="E1325" s="76" t="str">
        <f>IF(D1325="","",IFERROR(VLOOKUP(D1325,Cadastro!$C$9:$D$1009,2,FALSE),"NOT FOUND"))</f>
        <v/>
      </c>
      <c r="F1325" s="76"/>
      <c r="G1325" s="94"/>
      <c r="H1325" s="97"/>
      <c r="I1325" s="77">
        <f t="shared" si="41"/>
        <v>0</v>
      </c>
      <c r="J1325" s="78" t="str">
        <f>IFERROR(IF(E1325="","",VLOOKUP(D1325,Saldo!$P$8:$Q$1009,2,FALSE)),"")</f>
        <v/>
      </c>
      <c r="K1325" s="76"/>
      <c r="L1325" s="74" t="str">
        <f t="shared" si="40"/>
        <v/>
      </c>
    </row>
    <row r="1326" spans="1:12" ht="18.95" customHeight="1" x14ac:dyDescent="0.25">
      <c r="A1326" s="52"/>
      <c r="C1326" s="185"/>
      <c r="D1326" s="76"/>
      <c r="E1326" s="76" t="str">
        <f>IF(D1326="","",IFERROR(VLOOKUP(D1326,Cadastro!$C$9:$D$1009,2,FALSE),"NOT FOUND"))</f>
        <v/>
      </c>
      <c r="F1326" s="76"/>
      <c r="G1326" s="94"/>
      <c r="H1326" s="97"/>
      <c r="I1326" s="77">
        <f t="shared" si="41"/>
        <v>0</v>
      </c>
      <c r="J1326" s="78" t="str">
        <f>IFERROR(IF(E1326="","",VLOOKUP(D1326,Saldo!$P$8:$Q$1009,2,FALSE)),"")</f>
        <v/>
      </c>
      <c r="K1326" s="76"/>
      <c r="L1326" s="74" t="str">
        <f t="shared" si="40"/>
        <v/>
      </c>
    </row>
    <row r="1327" spans="1:12" ht="18.95" customHeight="1" x14ac:dyDescent="0.25">
      <c r="A1327" s="52"/>
      <c r="C1327" s="185"/>
      <c r="D1327" s="76"/>
      <c r="E1327" s="76" t="str">
        <f>IF(D1327="","",IFERROR(VLOOKUP(D1327,Cadastro!$C$9:$D$1009,2,FALSE),"NOT FOUND"))</f>
        <v/>
      </c>
      <c r="F1327" s="76"/>
      <c r="G1327" s="94"/>
      <c r="H1327" s="97"/>
      <c r="I1327" s="77">
        <f t="shared" si="41"/>
        <v>0</v>
      </c>
      <c r="J1327" s="78" t="str">
        <f>IFERROR(IF(E1327="","",VLOOKUP(D1327,Saldo!$P$8:$Q$1009,2,FALSE)),"")</f>
        <v/>
      </c>
      <c r="K1327" s="76"/>
      <c r="L1327" s="74" t="str">
        <f t="shared" si="40"/>
        <v/>
      </c>
    </row>
    <row r="1328" spans="1:12" ht="18.95" customHeight="1" x14ac:dyDescent="0.25">
      <c r="A1328" s="52"/>
      <c r="C1328" s="185"/>
      <c r="D1328" s="76"/>
      <c r="E1328" s="76" t="str">
        <f>IF(D1328="","",IFERROR(VLOOKUP(D1328,Cadastro!$C$9:$D$1009,2,FALSE),"NOT FOUND"))</f>
        <v/>
      </c>
      <c r="F1328" s="76"/>
      <c r="G1328" s="94"/>
      <c r="H1328" s="97"/>
      <c r="I1328" s="77">
        <f t="shared" si="41"/>
        <v>0</v>
      </c>
      <c r="J1328" s="78" t="str">
        <f>IFERROR(IF(E1328="","",VLOOKUP(D1328,Saldo!$P$8:$Q$1009,2,FALSE)),"")</f>
        <v/>
      </c>
      <c r="K1328" s="76"/>
      <c r="L1328" s="74" t="str">
        <f t="shared" si="40"/>
        <v/>
      </c>
    </row>
    <row r="1329" spans="1:12" ht="18.95" customHeight="1" x14ac:dyDescent="0.25">
      <c r="A1329" s="52"/>
      <c r="C1329" s="185"/>
      <c r="D1329" s="76"/>
      <c r="E1329" s="76" t="str">
        <f>IF(D1329="","",IFERROR(VLOOKUP(D1329,Cadastro!$C$9:$D$1009,2,FALSE),"NOT FOUND"))</f>
        <v/>
      </c>
      <c r="F1329" s="76"/>
      <c r="G1329" s="94"/>
      <c r="H1329" s="97"/>
      <c r="I1329" s="77">
        <f t="shared" si="41"/>
        <v>0</v>
      </c>
      <c r="J1329" s="78" t="str">
        <f>IFERROR(IF(E1329="","",VLOOKUP(D1329,Saldo!$P$8:$Q$1009,2,FALSE)),"")</f>
        <v/>
      </c>
      <c r="K1329" s="76"/>
      <c r="L1329" s="74" t="str">
        <f t="shared" si="40"/>
        <v/>
      </c>
    </row>
    <row r="1330" spans="1:12" ht="18.95" customHeight="1" x14ac:dyDescent="0.25">
      <c r="A1330" s="52"/>
      <c r="C1330" s="185"/>
      <c r="D1330" s="76"/>
      <c r="E1330" s="76" t="str">
        <f>IF(D1330="","",IFERROR(VLOOKUP(D1330,Cadastro!$C$9:$D$1009,2,FALSE),"NOT FOUND"))</f>
        <v/>
      </c>
      <c r="F1330" s="76"/>
      <c r="G1330" s="94"/>
      <c r="H1330" s="97"/>
      <c r="I1330" s="77">
        <f t="shared" si="41"/>
        <v>0</v>
      </c>
      <c r="J1330" s="78" t="str">
        <f>IFERROR(IF(E1330="","",VLOOKUP(D1330,Saldo!$P$8:$Q$1009,2,FALSE)),"")</f>
        <v/>
      </c>
      <c r="K1330" s="76"/>
      <c r="L1330" s="74" t="str">
        <f t="shared" si="40"/>
        <v/>
      </c>
    </row>
    <row r="1331" spans="1:12" ht="18.95" customHeight="1" x14ac:dyDescent="0.25">
      <c r="A1331" s="52"/>
      <c r="C1331" s="185"/>
      <c r="D1331" s="76"/>
      <c r="E1331" s="76" t="str">
        <f>IF(D1331="","",IFERROR(VLOOKUP(D1331,Cadastro!$C$9:$D$1009,2,FALSE),"NOT FOUND"))</f>
        <v/>
      </c>
      <c r="F1331" s="76"/>
      <c r="G1331" s="94"/>
      <c r="H1331" s="97"/>
      <c r="I1331" s="77">
        <f t="shared" si="41"/>
        <v>0</v>
      </c>
      <c r="J1331" s="78" t="str">
        <f>IFERROR(IF(E1331="","",VLOOKUP(D1331,Saldo!$P$8:$Q$1009,2,FALSE)),"")</f>
        <v/>
      </c>
      <c r="K1331" s="76"/>
      <c r="L1331" s="74" t="str">
        <f t="shared" si="40"/>
        <v/>
      </c>
    </row>
    <row r="1332" spans="1:12" ht="18.95" customHeight="1" x14ac:dyDescent="0.25">
      <c r="A1332" s="52"/>
      <c r="C1332" s="185"/>
      <c r="D1332" s="76"/>
      <c r="E1332" s="76" t="str">
        <f>IF(D1332="","",IFERROR(VLOOKUP(D1332,Cadastro!$C$9:$D$1009,2,FALSE),"NOT FOUND"))</f>
        <v/>
      </c>
      <c r="F1332" s="76"/>
      <c r="G1332" s="94"/>
      <c r="H1332" s="97"/>
      <c r="I1332" s="77">
        <f t="shared" si="41"/>
        <v>0</v>
      </c>
      <c r="J1332" s="78" t="str">
        <f>IFERROR(IF(E1332="","",VLOOKUP(D1332,Saldo!$P$8:$Q$1009,2,FALSE)),"")</f>
        <v/>
      </c>
      <c r="K1332" s="76"/>
      <c r="L1332" s="74" t="str">
        <f t="shared" si="40"/>
        <v/>
      </c>
    </row>
    <row r="1333" spans="1:12" ht="18.95" customHeight="1" x14ac:dyDescent="0.25">
      <c r="A1333" s="52"/>
      <c r="C1333" s="185"/>
      <c r="D1333" s="76"/>
      <c r="E1333" s="76" t="str">
        <f>IF(D1333="","",IFERROR(VLOOKUP(D1333,Cadastro!$C$9:$D$1009,2,FALSE),"NOT FOUND"))</f>
        <v/>
      </c>
      <c r="F1333" s="76"/>
      <c r="G1333" s="94"/>
      <c r="H1333" s="97"/>
      <c r="I1333" s="77">
        <f t="shared" si="41"/>
        <v>0</v>
      </c>
      <c r="J1333" s="78" t="str">
        <f>IFERROR(IF(E1333="","",VLOOKUP(D1333,Saldo!$P$8:$Q$1009,2,FALSE)),"")</f>
        <v/>
      </c>
      <c r="K1333" s="76"/>
      <c r="L1333" s="74" t="str">
        <f t="shared" si="40"/>
        <v/>
      </c>
    </row>
    <row r="1334" spans="1:12" ht="18.95" customHeight="1" x14ac:dyDescent="0.25">
      <c r="A1334" s="52"/>
      <c r="C1334" s="185"/>
      <c r="D1334" s="76"/>
      <c r="E1334" s="76" t="str">
        <f>IF(D1334="","",IFERROR(VLOOKUP(D1334,Cadastro!$C$9:$D$1009,2,FALSE),"NOT FOUND"))</f>
        <v/>
      </c>
      <c r="F1334" s="76"/>
      <c r="G1334" s="94"/>
      <c r="H1334" s="97"/>
      <c r="I1334" s="77">
        <f t="shared" si="41"/>
        <v>0</v>
      </c>
      <c r="J1334" s="78" t="str">
        <f>IFERROR(IF(E1334="","",VLOOKUP(D1334,Saldo!$P$8:$Q$1009,2,FALSE)),"")</f>
        <v/>
      </c>
      <c r="K1334" s="76"/>
      <c r="L1334" s="74" t="str">
        <f t="shared" si="40"/>
        <v/>
      </c>
    </row>
    <row r="1335" spans="1:12" ht="18.95" customHeight="1" x14ac:dyDescent="0.25">
      <c r="A1335" s="52"/>
      <c r="C1335" s="185"/>
      <c r="D1335" s="76"/>
      <c r="E1335" s="76" t="str">
        <f>IF(D1335="","",IFERROR(VLOOKUP(D1335,Cadastro!$C$9:$D$1009,2,FALSE),"NOT FOUND"))</f>
        <v/>
      </c>
      <c r="F1335" s="76"/>
      <c r="G1335" s="94"/>
      <c r="H1335" s="97"/>
      <c r="I1335" s="77">
        <f t="shared" si="41"/>
        <v>0</v>
      </c>
      <c r="J1335" s="78" t="str">
        <f>IFERROR(IF(E1335="","",VLOOKUP(D1335,Saldo!$P$8:$Q$1009,2,FALSE)),"")</f>
        <v/>
      </c>
      <c r="K1335" s="76"/>
      <c r="L1335" s="74" t="str">
        <f t="shared" si="40"/>
        <v/>
      </c>
    </row>
    <row r="1336" spans="1:12" ht="18.95" customHeight="1" x14ac:dyDescent="0.25">
      <c r="A1336" s="52"/>
      <c r="C1336" s="185"/>
      <c r="D1336" s="76"/>
      <c r="E1336" s="76" t="str">
        <f>IF(D1336="","",IFERROR(VLOOKUP(D1336,Cadastro!$C$9:$D$1009,2,FALSE),"NOT FOUND"))</f>
        <v/>
      </c>
      <c r="F1336" s="76"/>
      <c r="G1336" s="94"/>
      <c r="H1336" s="97"/>
      <c r="I1336" s="77">
        <f t="shared" si="41"/>
        <v>0</v>
      </c>
      <c r="J1336" s="78" t="str">
        <f>IFERROR(IF(E1336="","",VLOOKUP(D1336,Saldo!$P$8:$Q$1009,2,FALSE)),"")</f>
        <v/>
      </c>
      <c r="K1336" s="76"/>
      <c r="L1336" s="74" t="str">
        <f t="shared" si="40"/>
        <v/>
      </c>
    </row>
    <row r="1337" spans="1:12" ht="18.95" customHeight="1" x14ac:dyDescent="0.25">
      <c r="A1337" s="52"/>
      <c r="C1337" s="185"/>
      <c r="D1337" s="76"/>
      <c r="E1337" s="76" t="str">
        <f>IF(D1337="","",IFERROR(VLOOKUP(D1337,Cadastro!$C$9:$D$1009,2,FALSE),"NOT FOUND"))</f>
        <v/>
      </c>
      <c r="F1337" s="76"/>
      <c r="G1337" s="94"/>
      <c r="H1337" s="97"/>
      <c r="I1337" s="77">
        <f t="shared" si="41"/>
        <v>0</v>
      </c>
      <c r="J1337" s="78" t="str">
        <f>IFERROR(IF(E1337="","",VLOOKUP(D1337,Saldo!$P$8:$Q$1009,2,FALSE)),"")</f>
        <v/>
      </c>
      <c r="K1337" s="76"/>
      <c r="L1337" s="74" t="str">
        <f t="shared" si="40"/>
        <v/>
      </c>
    </row>
    <row r="1338" spans="1:12" ht="18.95" customHeight="1" x14ac:dyDescent="0.25">
      <c r="A1338" s="52"/>
      <c r="C1338" s="185"/>
      <c r="D1338" s="76"/>
      <c r="E1338" s="76" t="str">
        <f>IF(D1338="","",IFERROR(VLOOKUP(D1338,Cadastro!$C$9:$D$1009,2,FALSE),"NOT FOUND"))</f>
        <v/>
      </c>
      <c r="F1338" s="76"/>
      <c r="G1338" s="94"/>
      <c r="H1338" s="97"/>
      <c r="I1338" s="77">
        <f t="shared" si="41"/>
        <v>0</v>
      </c>
      <c r="J1338" s="78" t="str">
        <f>IFERROR(IF(E1338="","",VLOOKUP(D1338,Saldo!$P$8:$Q$1009,2,FALSE)),"")</f>
        <v/>
      </c>
      <c r="K1338" s="76"/>
      <c r="L1338" s="74" t="str">
        <f t="shared" si="40"/>
        <v/>
      </c>
    </row>
    <row r="1339" spans="1:12" ht="18.95" customHeight="1" x14ac:dyDescent="0.25">
      <c r="A1339" s="52"/>
      <c r="C1339" s="185"/>
      <c r="D1339" s="76"/>
      <c r="E1339" s="76" t="str">
        <f>IF(D1339="","",IFERROR(VLOOKUP(D1339,Cadastro!$C$9:$D$1009,2,FALSE),"NOT FOUND"))</f>
        <v/>
      </c>
      <c r="F1339" s="76"/>
      <c r="G1339" s="94"/>
      <c r="H1339" s="97"/>
      <c r="I1339" s="77">
        <f t="shared" si="41"/>
        <v>0</v>
      </c>
      <c r="J1339" s="78" t="str">
        <f>IFERROR(IF(E1339="","",VLOOKUP(D1339,Saldo!$P$8:$Q$1009,2,FALSE)),"")</f>
        <v/>
      </c>
      <c r="K1339" s="76"/>
      <c r="L1339" s="74" t="str">
        <f t="shared" si="40"/>
        <v/>
      </c>
    </row>
    <row r="1340" spans="1:12" ht="18.95" customHeight="1" x14ac:dyDescent="0.25">
      <c r="A1340" s="52"/>
      <c r="C1340" s="185"/>
      <c r="D1340" s="76"/>
      <c r="E1340" s="76" t="str">
        <f>IF(D1340="","",IFERROR(VLOOKUP(D1340,Cadastro!$C$9:$D$1009,2,FALSE),"NOT FOUND"))</f>
        <v/>
      </c>
      <c r="F1340" s="76"/>
      <c r="G1340" s="94"/>
      <c r="H1340" s="97"/>
      <c r="I1340" s="77">
        <f t="shared" si="41"/>
        <v>0</v>
      </c>
      <c r="J1340" s="78" t="str">
        <f>IFERROR(IF(E1340="","",VLOOKUP(D1340,Saldo!$P$8:$Q$1009,2,FALSE)),"")</f>
        <v/>
      </c>
      <c r="K1340" s="76"/>
      <c r="L1340" s="74" t="str">
        <f t="shared" si="40"/>
        <v/>
      </c>
    </row>
    <row r="1341" spans="1:12" ht="18.95" customHeight="1" x14ac:dyDescent="0.25">
      <c r="A1341" s="52"/>
      <c r="C1341" s="185"/>
      <c r="D1341" s="76"/>
      <c r="E1341" s="76" t="str">
        <f>IF(D1341="","",IFERROR(VLOOKUP(D1341,Cadastro!$C$9:$D$1009,2,FALSE),"NOT FOUND"))</f>
        <v/>
      </c>
      <c r="F1341" s="76"/>
      <c r="G1341" s="94"/>
      <c r="H1341" s="97"/>
      <c r="I1341" s="77">
        <f t="shared" si="41"/>
        <v>0</v>
      </c>
      <c r="J1341" s="78" t="str">
        <f>IFERROR(IF(E1341="","",VLOOKUP(D1341,Saldo!$P$8:$Q$1009,2,FALSE)),"")</f>
        <v/>
      </c>
      <c r="K1341" s="76"/>
      <c r="L1341" s="74" t="str">
        <f t="shared" si="40"/>
        <v/>
      </c>
    </row>
    <row r="1342" spans="1:12" ht="18.95" customHeight="1" x14ac:dyDescent="0.25">
      <c r="A1342" s="52"/>
      <c r="C1342" s="185"/>
      <c r="D1342" s="76"/>
      <c r="E1342" s="76" t="str">
        <f>IF(D1342="","",IFERROR(VLOOKUP(D1342,Cadastro!$C$9:$D$1009,2,FALSE),"NOT FOUND"))</f>
        <v/>
      </c>
      <c r="F1342" s="76"/>
      <c r="G1342" s="94"/>
      <c r="H1342" s="97"/>
      <c r="I1342" s="77">
        <f t="shared" si="41"/>
        <v>0</v>
      </c>
      <c r="J1342" s="78" t="str">
        <f>IFERROR(IF(E1342="","",VLOOKUP(D1342,Saldo!$P$8:$Q$1009,2,FALSE)),"")</f>
        <v/>
      </c>
      <c r="K1342" s="76"/>
      <c r="L1342" s="74" t="str">
        <f t="shared" si="40"/>
        <v/>
      </c>
    </row>
    <row r="1343" spans="1:12" ht="18.95" customHeight="1" x14ac:dyDescent="0.25">
      <c r="A1343" s="52"/>
      <c r="C1343" s="185"/>
      <c r="D1343" s="76"/>
      <c r="E1343" s="76" t="str">
        <f>IF(D1343="","",IFERROR(VLOOKUP(D1343,Cadastro!$C$9:$D$1009,2,FALSE),"NOT FOUND"))</f>
        <v/>
      </c>
      <c r="F1343" s="76"/>
      <c r="G1343" s="94"/>
      <c r="H1343" s="97"/>
      <c r="I1343" s="77">
        <f t="shared" si="41"/>
        <v>0</v>
      </c>
      <c r="J1343" s="78" t="str">
        <f>IFERROR(IF(E1343="","",VLOOKUP(D1343,Saldo!$P$8:$Q$1009,2,FALSE)),"")</f>
        <v/>
      </c>
      <c r="K1343" s="76"/>
      <c r="L1343" s="74" t="str">
        <f t="shared" si="40"/>
        <v/>
      </c>
    </row>
    <row r="1344" spans="1:12" ht="18.95" customHeight="1" x14ac:dyDescent="0.25">
      <c r="A1344" s="52"/>
      <c r="C1344" s="185"/>
      <c r="D1344" s="76"/>
      <c r="E1344" s="76" t="str">
        <f>IF(D1344="","",IFERROR(VLOOKUP(D1344,Cadastro!$C$9:$D$1009,2,FALSE),"NOT FOUND"))</f>
        <v/>
      </c>
      <c r="F1344" s="76"/>
      <c r="G1344" s="94"/>
      <c r="H1344" s="97"/>
      <c r="I1344" s="77">
        <f t="shared" si="41"/>
        <v>0</v>
      </c>
      <c r="J1344" s="78" t="str">
        <f>IFERROR(IF(E1344="","",VLOOKUP(D1344,Saldo!$P$8:$Q$1009,2,FALSE)),"")</f>
        <v/>
      </c>
      <c r="K1344" s="76"/>
      <c r="L1344" s="74" t="str">
        <f t="shared" si="40"/>
        <v/>
      </c>
    </row>
    <row r="1345" spans="1:12" ht="18.95" customHeight="1" x14ac:dyDescent="0.25">
      <c r="A1345" s="52"/>
      <c r="C1345" s="185"/>
      <c r="D1345" s="76"/>
      <c r="E1345" s="76" t="str">
        <f>IF(D1345="","",IFERROR(VLOOKUP(D1345,Cadastro!$C$9:$D$1009,2,FALSE),"NOT FOUND"))</f>
        <v/>
      </c>
      <c r="F1345" s="76"/>
      <c r="G1345" s="94"/>
      <c r="H1345" s="97"/>
      <c r="I1345" s="77">
        <f t="shared" si="41"/>
        <v>0</v>
      </c>
      <c r="J1345" s="78" t="str">
        <f>IFERROR(IF(E1345="","",VLOOKUP(D1345,Saldo!$P$8:$Q$1009,2,FALSE)),"")</f>
        <v/>
      </c>
      <c r="K1345" s="76"/>
      <c r="L1345" s="74" t="str">
        <f t="shared" si="40"/>
        <v/>
      </c>
    </row>
    <row r="1346" spans="1:12" ht="18.95" customHeight="1" x14ac:dyDescent="0.25">
      <c r="A1346" s="52"/>
      <c r="C1346" s="185"/>
      <c r="D1346" s="76"/>
      <c r="E1346" s="76" t="str">
        <f>IF(D1346="","",IFERROR(VLOOKUP(D1346,Cadastro!$C$9:$D$1009,2,FALSE),"NOT FOUND"))</f>
        <v/>
      </c>
      <c r="F1346" s="76"/>
      <c r="G1346" s="94"/>
      <c r="H1346" s="97"/>
      <c r="I1346" s="77">
        <f t="shared" si="41"/>
        <v>0</v>
      </c>
      <c r="J1346" s="78" t="str">
        <f>IFERROR(IF(E1346="","",VLOOKUP(D1346,Saldo!$P$8:$Q$1009,2,FALSE)),"")</f>
        <v/>
      </c>
      <c r="K1346" s="76"/>
      <c r="L1346" s="74" t="str">
        <f t="shared" si="40"/>
        <v/>
      </c>
    </row>
    <row r="1347" spans="1:12" ht="18.95" customHeight="1" x14ac:dyDescent="0.25">
      <c r="A1347" s="52"/>
      <c r="C1347" s="185"/>
      <c r="D1347" s="76"/>
      <c r="E1347" s="76" t="str">
        <f>IF(D1347="","",IFERROR(VLOOKUP(D1347,Cadastro!$C$9:$D$1009,2,FALSE),"NOT FOUND"))</f>
        <v/>
      </c>
      <c r="F1347" s="76"/>
      <c r="G1347" s="94"/>
      <c r="H1347" s="97"/>
      <c r="I1347" s="77">
        <f t="shared" si="41"/>
        <v>0</v>
      </c>
      <c r="J1347" s="78" t="str">
        <f>IFERROR(IF(E1347="","",VLOOKUP(D1347,Saldo!$P$8:$Q$1009,2,FALSE)),"")</f>
        <v/>
      </c>
      <c r="K1347" s="76"/>
      <c r="L1347" s="74" t="str">
        <f t="shared" si="40"/>
        <v/>
      </c>
    </row>
    <row r="1348" spans="1:12" ht="18.95" customHeight="1" x14ac:dyDescent="0.25">
      <c r="A1348" s="52"/>
      <c r="C1348" s="185"/>
      <c r="D1348" s="76"/>
      <c r="E1348" s="76" t="str">
        <f>IF(D1348="","",IFERROR(VLOOKUP(D1348,Cadastro!$C$9:$D$1009,2,FALSE),"NOT FOUND"))</f>
        <v/>
      </c>
      <c r="F1348" s="76"/>
      <c r="G1348" s="94"/>
      <c r="H1348" s="97"/>
      <c r="I1348" s="77">
        <f t="shared" si="41"/>
        <v>0</v>
      </c>
      <c r="J1348" s="78" t="str">
        <f>IFERROR(IF(E1348="","",VLOOKUP(D1348,Saldo!$P$8:$Q$1009,2,FALSE)),"")</f>
        <v/>
      </c>
      <c r="K1348" s="76"/>
      <c r="L1348" s="74" t="str">
        <f t="shared" si="40"/>
        <v/>
      </c>
    </row>
    <row r="1349" spans="1:12" ht="18.95" customHeight="1" x14ac:dyDescent="0.25">
      <c r="A1349" s="52"/>
      <c r="C1349" s="185"/>
      <c r="D1349" s="76"/>
      <c r="E1349" s="76" t="str">
        <f>IF(D1349="","",IFERROR(VLOOKUP(D1349,Cadastro!$C$9:$D$1009,2,FALSE),"NOT FOUND"))</f>
        <v/>
      </c>
      <c r="F1349" s="76"/>
      <c r="G1349" s="94"/>
      <c r="H1349" s="97"/>
      <c r="I1349" s="77">
        <f t="shared" si="41"/>
        <v>0</v>
      </c>
      <c r="J1349" s="78" t="str">
        <f>IFERROR(IF(E1349="","",VLOOKUP(D1349,Saldo!$P$8:$Q$1009,2,FALSE)),"")</f>
        <v/>
      </c>
      <c r="K1349" s="76"/>
      <c r="L1349" s="74" t="str">
        <f t="shared" si="40"/>
        <v/>
      </c>
    </row>
    <row r="1350" spans="1:12" ht="18.95" customHeight="1" x14ac:dyDescent="0.25">
      <c r="A1350" s="52"/>
      <c r="C1350" s="185"/>
      <c r="D1350" s="76"/>
      <c r="E1350" s="76" t="str">
        <f>IF(D1350="","",IFERROR(VLOOKUP(D1350,Cadastro!$C$9:$D$1009,2,FALSE),"NOT FOUND"))</f>
        <v/>
      </c>
      <c r="F1350" s="76"/>
      <c r="G1350" s="94"/>
      <c r="H1350" s="97"/>
      <c r="I1350" s="77">
        <f t="shared" si="41"/>
        <v>0</v>
      </c>
      <c r="J1350" s="78" t="str">
        <f>IFERROR(IF(E1350="","",VLOOKUP(D1350,Saldo!$P$8:$Q$1009,2,FALSE)),"")</f>
        <v/>
      </c>
      <c r="K1350" s="76"/>
      <c r="L1350" s="74" t="str">
        <f t="shared" si="40"/>
        <v/>
      </c>
    </row>
    <row r="1351" spans="1:12" ht="18.95" customHeight="1" x14ac:dyDescent="0.25">
      <c r="A1351" s="52"/>
      <c r="C1351" s="185"/>
      <c r="D1351" s="76"/>
      <c r="E1351" s="76" t="str">
        <f>IF(D1351="","",IFERROR(VLOOKUP(D1351,Cadastro!$C$9:$D$1009,2,FALSE),"NOT FOUND"))</f>
        <v/>
      </c>
      <c r="F1351" s="76"/>
      <c r="G1351" s="94"/>
      <c r="H1351" s="97"/>
      <c r="I1351" s="77">
        <f t="shared" si="41"/>
        <v>0</v>
      </c>
      <c r="J1351" s="78" t="str">
        <f>IFERROR(IF(E1351="","",VLOOKUP(D1351,Saldo!$P$8:$Q$1009,2,FALSE)),"")</f>
        <v/>
      </c>
      <c r="K1351" s="76"/>
      <c r="L1351" s="74" t="str">
        <f t="shared" si="40"/>
        <v/>
      </c>
    </row>
    <row r="1352" spans="1:12" ht="18.95" customHeight="1" x14ac:dyDescent="0.25">
      <c r="A1352" s="52"/>
      <c r="C1352" s="185"/>
      <c r="D1352" s="76"/>
      <c r="E1352" s="76" t="str">
        <f>IF(D1352="","",IFERROR(VLOOKUP(D1352,Cadastro!$C$9:$D$1009,2,FALSE),"NOT FOUND"))</f>
        <v/>
      </c>
      <c r="F1352" s="76"/>
      <c r="G1352" s="94"/>
      <c r="H1352" s="97"/>
      <c r="I1352" s="77">
        <f t="shared" si="41"/>
        <v>0</v>
      </c>
      <c r="J1352" s="78" t="str">
        <f>IFERROR(IF(E1352="","",VLOOKUP(D1352,Saldo!$P$8:$Q$1009,2,FALSE)),"")</f>
        <v/>
      </c>
      <c r="K1352" s="76"/>
      <c r="L1352" s="74" t="str">
        <f t="shared" si="40"/>
        <v/>
      </c>
    </row>
    <row r="1353" spans="1:12" ht="18.95" customHeight="1" x14ac:dyDescent="0.25">
      <c r="A1353" s="52"/>
      <c r="C1353" s="185"/>
      <c r="D1353" s="76"/>
      <c r="E1353" s="76" t="str">
        <f>IF(D1353="","",IFERROR(VLOOKUP(D1353,Cadastro!$C$9:$D$1009,2,FALSE),"NOT FOUND"))</f>
        <v/>
      </c>
      <c r="F1353" s="76"/>
      <c r="G1353" s="94"/>
      <c r="H1353" s="97"/>
      <c r="I1353" s="77">
        <f t="shared" si="41"/>
        <v>0</v>
      </c>
      <c r="J1353" s="78" t="str">
        <f>IFERROR(IF(E1353="","",VLOOKUP(D1353,Saldo!$P$8:$Q$1009,2,FALSE)),"")</f>
        <v/>
      </c>
      <c r="K1353" s="76"/>
      <c r="L1353" s="74" t="str">
        <f t="shared" ref="L1353:L1416" si="42">IF(C1353="","",MONTH(C1353))</f>
        <v/>
      </c>
    </row>
    <row r="1354" spans="1:12" ht="18.95" customHeight="1" x14ac:dyDescent="0.25">
      <c r="A1354" s="52"/>
      <c r="C1354" s="185"/>
      <c r="D1354" s="76"/>
      <c r="E1354" s="76" t="str">
        <f>IF(D1354="","",IFERROR(VLOOKUP(D1354,Cadastro!$C$9:$D$1009,2,FALSE),"NOT FOUND"))</f>
        <v/>
      </c>
      <c r="F1354" s="76"/>
      <c r="G1354" s="94"/>
      <c r="H1354" s="97"/>
      <c r="I1354" s="77">
        <f t="shared" ref="I1354:I1417" si="43">IFERROR(G1354*H1354,"Check if QTY and Value are both valid")</f>
        <v>0</v>
      </c>
      <c r="J1354" s="78" t="str">
        <f>IFERROR(IF(E1354="","",VLOOKUP(D1354,Saldo!$P$8:$Q$1009,2,FALSE)),"")</f>
        <v/>
      </c>
      <c r="K1354" s="76"/>
      <c r="L1354" s="74" t="str">
        <f t="shared" si="42"/>
        <v/>
      </c>
    </row>
    <row r="1355" spans="1:12" ht="18.95" customHeight="1" x14ac:dyDescent="0.25">
      <c r="A1355" s="52"/>
      <c r="C1355" s="185"/>
      <c r="D1355" s="76"/>
      <c r="E1355" s="76" t="str">
        <f>IF(D1355="","",IFERROR(VLOOKUP(D1355,Cadastro!$C$9:$D$1009,2,FALSE),"NOT FOUND"))</f>
        <v/>
      </c>
      <c r="F1355" s="76"/>
      <c r="G1355" s="94"/>
      <c r="H1355" s="97"/>
      <c r="I1355" s="77">
        <f t="shared" si="43"/>
        <v>0</v>
      </c>
      <c r="J1355" s="78" t="str">
        <f>IFERROR(IF(E1355="","",VLOOKUP(D1355,Saldo!$P$8:$Q$1009,2,FALSE)),"")</f>
        <v/>
      </c>
      <c r="K1355" s="76"/>
      <c r="L1355" s="74" t="str">
        <f t="shared" si="42"/>
        <v/>
      </c>
    </row>
    <row r="1356" spans="1:12" ht="18.95" customHeight="1" x14ac:dyDescent="0.25">
      <c r="A1356" s="52"/>
      <c r="C1356" s="185"/>
      <c r="D1356" s="76"/>
      <c r="E1356" s="76" t="str">
        <f>IF(D1356="","",IFERROR(VLOOKUP(D1356,Cadastro!$C$9:$D$1009,2,FALSE),"NOT FOUND"))</f>
        <v/>
      </c>
      <c r="F1356" s="76"/>
      <c r="G1356" s="94"/>
      <c r="H1356" s="97"/>
      <c r="I1356" s="77">
        <f t="shared" si="43"/>
        <v>0</v>
      </c>
      <c r="J1356" s="78" t="str">
        <f>IFERROR(IF(E1356="","",VLOOKUP(D1356,Saldo!$P$8:$Q$1009,2,FALSE)),"")</f>
        <v/>
      </c>
      <c r="K1356" s="76"/>
      <c r="L1356" s="74" t="str">
        <f t="shared" si="42"/>
        <v/>
      </c>
    </row>
    <row r="1357" spans="1:12" ht="18.95" customHeight="1" x14ac:dyDescent="0.25">
      <c r="A1357" s="52"/>
      <c r="C1357" s="185"/>
      <c r="D1357" s="76"/>
      <c r="E1357" s="76" t="str">
        <f>IF(D1357="","",IFERROR(VLOOKUP(D1357,Cadastro!$C$9:$D$1009,2,FALSE),"NOT FOUND"))</f>
        <v/>
      </c>
      <c r="F1357" s="76"/>
      <c r="G1357" s="94"/>
      <c r="H1357" s="97"/>
      <c r="I1357" s="77">
        <f t="shared" si="43"/>
        <v>0</v>
      </c>
      <c r="J1357" s="78" t="str">
        <f>IFERROR(IF(E1357="","",VLOOKUP(D1357,Saldo!$P$8:$Q$1009,2,FALSE)),"")</f>
        <v/>
      </c>
      <c r="K1357" s="76"/>
      <c r="L1357" s="74" t="str">
        <f t="shared" si="42"/>
        <v/>
      </c>
    </row>
    <row r="1358" spans="1:12" ht="18.95" customHeight="1" x14ac:dyDescent="0.25">
      <c r="A1358" s="52"/>
      <c r="C1358" s="185"/>
      <c r="D1358" s="76"/>
      <c r="E1358" s="76" t="str">
        <f>IF(D1358="","",IFERROR(VLOOKUP(D1358,Cadastro!$C$9:$D$1009,2,FALSE),"NOT FOUND"))</f>
        <v/>
      </c>
      <c r="F1358" s="76"/>
      <c r="G1358" s="94"/>
      <c r="H1358" s="97"/>
      <c r="I1358" s="77">
        <f t="shared" si="43"/>
        <v>0</v>
      </c>
      <c r="J1358" s="78" t="str">
        <f>IFERROR(IF(E1358="","",VLOOKUP(D1358,Saldo!$P$8:$Q$1009,2,FALSE)),"")</f>
        <v/>
      </c>
      <c r="K1358" s="76"/>
      <c r="L1358" s="74" t="str">
        <f t="shared" si="42"/>
        <v/>
      </c>
    </row>
    <row r="1359" spans="1:12" ht="18.95" customHeight="1" x14ac:dyDescent="0.25">
      <c r="A1359" s="52"/>
      <c r="C1359" s="185"/>
      <c r="D1359" s="76"/>
      <c r="E1359" s="76" t="str">
        <f>IF(D1359="","",IFERROR(VLOOKUP(D1359,Cadastro!$C$9:$D$1009,2,FALSE),"NOT FOUND"))</f>
        <v/>
      </c>
      <c r="F1359" s="76"/>
      <c r="G1359" s="94"/>
      <c r="H1359" s="97"/>
      <c r="I1359" s="77">
        <f t="shared" si="43"/>
        <v>0</v>
      </c>
      <c r="J1359" s="78" t="str">
        <f>IFERROR(IF(E1359="","",VLOOKUP(D1359,Saldo!$P$8:$Q$1009,2,FALSE)),"")</f>
        <v/>
      </c>
      <c r="K1359" s="76"/>
      <c r="L1359" s="74" t="str">
        <f t="shared" si="42"/>
        <v/>
      </c>
    </row>
    <row r="1360" spans="1:12" ht="18.95" customHeight="1" x14ac:dyDescent="0.25">
      <c r="A1360" s="52"/>
      <c r="C1360" s="185"/>
      <c r="D1360" s="76"/>
      <c r="E1360" s="76" t="str">
        <f>IF(D1360="","",IFERROR(VLOOKUP(D1360,Cadastro!$C$9:$D$1009,2,FALSE),"NOT FOUND"))</f>
        <v/>
      </c>
      <c r="F1360" s="76"/>
      <c r="G1360" s="94"/>
      <c r="H1360" s="97"/>
      <c r="I1360" s="77">
        <f t="shared" si="43"/>
        <v>0</v>
      </c>
      <c r="J1360" s="78" t="str">
        <f>IFERROR(IF(E1360="","",VLOOKUP(D1360,Saldo!$P$8:$Q$1009,2,FALSE)),"")</f>
        <v/>
      </c>
      <c r="K1360" s="76"/>
      <c r="L1360" s="74" t="str">
        <f t="shared" si="42"/>
        <v/>
      </c>
    </row>
    <row r="1361" spans="1:12" ht="18.95" customHeight="1" x14ac:dyDescent="0.25">
      <c r="A1361" s="52"/>
      <c r="C1361" s="185"/>
      <c r="D1361" s="76"/>
      <c r="E1361" s="76" t="str">
        <f>IF(D1361="","",IFERROR(VLOOKUP(D1361,Cadastro!$C$9:$D$1009,2,FALSE),"NOT FOUND"))</f>
        <v/>
      </c>
      <c r="F1361" s="76"/>
      <c r="G1361" s="94"/>
      <c r="H1361" s="97"/>
      <c r="I1361" s="77">
        <f t="shared" si="43"/>
        <v>0</v>
      </c>
      <c r="J1361" s="78" t="str">
        <f>IFERROR(IF(E1361="","",VLOOKUP(D1361,Saldo!$P$8:$Q$1009,2,FALSE)),"")</f>
        <v/>
      </c>
      <c r="K1361" s="76"/>
      <c r="L1361" s="74" t="str">
        <f t="shared" si="42"/>
        <v/>
      </c>
    </row>
    <row r="1362" spans="1:12" ht="18.95" customHeight="1" x14ac:dyDescent="0.25">
      <c r="A1362" s="52"/>
      <c r="C1362" s="185"/>
      <c r="D1362" s="76"/>
      <c r="E1362" s="76" t="str">
        <f>IF(D1362="","",IFERROR(VLOOKUP(D1362,Cadastro!$C$9:$D$1009,2,FALSE),"NOT FOUND"))</f>
        <v/>
      </c>
      <c r="F1362" s="76"/>
      <c r="G1362" s="94"/>
      <c r="H1362" s="97"/>
      <c r="I1362" s="77">
        <f t="shared" si="43"/>
        <v>0</v>
      </c>
      <c r="J1362" s="78" t="str">
        <f>IFERROR(IF(E1362="","",VLOOKUP(D1362,Saldo!$P$8:$Q$1009,2,FALSE)),"")</f>
        <v/>
      </c>
      <c r="K1362" s="76"/>
      <c r="L1362" s="74" t="str">
        <f t="shared" si="42"/>
        <v/>
      </c>
    </row>
    <row r="1363" spans="1:12" ht="18.95" customHeight="1" x14ac:dyDescent="0.25">
      <c r="A1363" s="52"/>
      <c r="C1363" s="185"/>
      <c r="D1363" s="76"/>
      <c r="E1363" s="76" t="str">
        <f>IF(D1363="","",IFERROR(VLOOKUP(D1363,Cadastro!$C$9:$D$1009,2,FALSE),"NOT FOUND"))</f>
        <v/>
      </c>
      <c r="F1363" s="76"/>
      <c r="G1363" s="94"/>
      <c r="H1363" s="97"/>
      <c r="I1363" s="77">
        <f t="shared" si="43"/>
        <v>0</v>
      </c>
      <c r="J1363" s="78" t="str">
        <f>IFERROR(IF(E1363="","",VLOOKUP(D1363,Saldo!$P$8:$Q$1009,2,FALSE)),"")</f>
        <v/>
      </c>
      <c r="K1363" s="76"/>
      <c r="L1363" s="74" t="str">
        <f t="shared" si="42"/>
        <v/>
      </c>
    </row>
    <row r="1364" spans="1:12" ht="18.95" customHeight="1" x14ac:dyDescent="0.25">
      <c r="A1364" s="52"/>
      <c r="C1364" s="185"/>
      <c r="D1364" s="76"/>
      <c r="E1364" s="76" t="str">
        <f>IF(D1364="","",IFERROR(VLOOKUP(D1364,Cadastro!$C$9:$D$1009,2,FALSE),"NOT FOUND"))</f>
        <v/>
      </c>
      <c r="F1364" s="76"/>
      <c r="G1364" s="94"/>
      <c r="H1364" s="97"/>
      <c r="I1364" s="77">
        <f t="shared" si="43"/>
        <v>0</v>
      </c>
      <c r="J1364" s="78" t="str">
        <f>IFERROR(IF(E1364="","",VLOOKUP(D1364,Saldo!$P$8:$Q$1009,2,FALSE)),"")</f>
        <v/>
      </c>
      <c r="K1364" s="76"/>
      <c r="L1364" s="74" t="str">
        <f t="shared" si="42"/>
        <v/>
      </c>
    </row>
    <row r="1365" spans="1:12" ht="18.95" customHeight="1" x14ac:dyDescent="0.25">
      <c r="A1365" s="52"/>
      <c r="C1365" s="185"/>
      <c r="D1365" s="76"/>
      <c r="E1365" s="76" t="str">
        <f>IF(D1365="","",IFERROR(VLOOKUP(D1365,Cadastro!$C$9:$D$1009,2,FALSE),"NOT FOUND"))</f>
        <v/>
      </c>
      <c r="F1365" s="76"/>
      <c r="G1365" s="94"/>
      <c r="H1365" s="97"/>
      <c r="I1365" s="77">
        <f t="shared" si="43"/>
        <v>0</v>
      </c>
      <c r="J1365" s="78" t="str">
        <f>IFERROR(IF(E1365="","",VLOOKUP(D1365,Saldo!$P$8:$Q$1009,2,FALSE)),"")</f>
        <v/>
      </c>
      <c r="K1365" s="76"/>
      <c r="L1365" s="74" t="str">
        <f t="shared" si="42"/>
        <v/>
      </c>
    </row>
    <row r="1366" spans="1:12" ht="18.95" customHeight="1" x14ac:dyDescent="0.25">
      <c r="A1366" s="52"/>
      <c r="C1366" s="185"/>
      <c r="D1366" s="76"/>
      <c r="E1366" s="76" t="str">
        <f>IF(D1366="","",IFERROR(VLOOKUP(D1366,Cadastro!$C$9:$D$1009,2,FALSE),"NOT FOUND"))</f>
        <v/>
      </c>
      <c r="F1366" s="76"/>
      <c r="G1366" s="94"/>
      <c r="H1366" s="97"/>
      <c r="I1366" s="77">
        <f t="shared" si="43"/>
        <v>0</v>
      </c>
      <c r="J1366" s="78" t="str">
        <f>IFERROR(IF(E1366="","",VLOOKUP(D1366,Saldo!$P$8:$Q$1009,2,FALSE)),"")</f>
        <v/>
      </c>
      <c r="K1366" s="76"/>
      <c r="L1366" s="74" t="str">
        <f t="shared" si="42"/>
        <v/>
      </c>
    </row>
    <row r="1367" spans="1:12" ht="18.95" customHeight="1" x14ac:dyDescent="0.25">
      <c r="A1367" s="52"/>
      <c r="C1367" s="185"/>
      <c r="D1367" s="76"/>
      <c r="E1367" s="76" t="str">
        <f>IF(D1367="","",IFERROR(VLOOKUP(D1367,Cadastro!$C$9:$D$1009,2,FALSE),"NOT FOUND"))</f>
        <v/>
      </c>
      <c r="F1367" s="76"/>
      <c r="G1367" s="94"/>
      <c r="H1367" s="97"/>
      <c r="I1367" s="77">
        <f t="shared" si="43"/>
        <v>0</v>
      </c>
      <c r="J1367" s="78" t="str">
        <f>IFERROR(IF(E1367="","",VLOOKUP(D1367,Saldo!$P$8:$Q$1009,2,FALSE)),"")</f>
        <v/>
      </c>
      <c r="K1367" s="76"/>
      <c r="L1367" s="74" t="str">
        <f t="shared" si="42"/>
        <v/>
      </c>
    </row>
    <row r="1368" spans="1:12" ht="18.95" customHeight="1" x14ac:dyDescent="0.25">
      <c r="A1368" s="52"/>
      <c r="C1368" s="185"/>
      <c r="D1368" s="76"/>
      <c r="E1368" s="76" t="str">
        <f>IF(D1368="","",IFERROR(VLOOKUP(D1368,Cadastro!$C$9:$D$1009,2,FALSE),"NOT FOUND"))</f>
        <v/>
      </c>
      <c r="F1368" s="76"/>
      <c r="G1368" s="94"/>
      <c r="H1368" s="97"/>
      <c r="I1368" s="77">
        <f t="shared" si="43"/>
        <v>0</v>
      </c>
      <c r="J1368" s="78" t="str">
        <f>IFERROR(IF(E1368="","",VLOOKUP(D1368,Saldo!$P$8:$Q$1009,2,FALSE)),"")</f>
        <v/>
      </c>
      <c r="K1368" s="76"/>
      <c r="L1368" s="74" t="str">
        <f t="shared" si="42"/>
        <v/>
      </c>
    </row>
    <row r="1369" spans="1:12" ht="18.95" customHeight="1" x14ac:dyDescent="0.25">
      <c r="A1369" s="52"/>
      <c r="C1369" s="185"/>
      <c r="D1369" s="76"/>
      <c r="E1369" s="76" t="str">
        <f>IF(D1369="","",IFERROR(VLOOKUP(D1369,Cadastro!$C$9:$D$1009,2,FALSE),"NOT FOUND"))</f>
        <v/>
      </c>
      <c r="F1369" s="76"/>
      <c r="G1369" s="94"/>
      <c r="H1369" s="97"/>
      <c r="I1369" s="77">
        <f t="shared" si="43"/>
        <v>0</v>
      </c>
      <c r="J1369" s="78" t="str">
        <f>IFERROR(IF(E1369="","",VLOOKUP(D1369,Saldo!$P$8:$Q$1009,2,FALSE)),"")</f>
        <v/>
      </c>
      <c r="K1369" s="76"/>
      <c r="L1369" s="74" t="str">
        <f t="shared" si="42"/>
        <v/>
      </c>
    </row>
    <row r="1370" spans="1:12" ht="18.95" customHeight="1" x14ac:dyDescent="0.25">
      <c r="A1370" s="52"/>
      <c r="C1370" s="185"/>
      <c r="D1370" s="76"/>
      <c r="E1370" s="76" t="str">
        <f>IF(D1370="","",IFERROR(VLOOKUP(D1370,Cadastro!$C$9:$D$1009,2,FALSE),"NOT FOUND"))</f>
        <v/>
      </c>
      <c r="F1370" s="76"/>
      <c r="G1370" s="94"/>
      <c r="H1370" s="97"/>
      <c r="I1370" s="77">
        <f t="shared" si="43"/>
        <v>0</v>
      </c>
      <c r="J1370" s="78" t="str">
        <f>IFERROR(IF(E1370="","",VLOOKUP(D1370,Saldo!$P$8:$Q$1009,2,FALSE)),"")</f>
        <v/>
      </c>
      <c r="K1370" s="76"/>
      <c r="L1370" s="74" t="str">
        <f t="shared" si="42"/>
        <v/>
      </c>
    </row>
    <row r="1371" spans="1:12" ht="18.95" customHeight="1" x14ac:dyDescent="0.25">
      <c r="A1371" s="52"/>
      <c r="C1371" s="185"/>
      <c r="D1371" s="76"/>
      <c r="E1371" s="76" t="str">
        <f>IF(D1371="","",IFERROR(VLOOKUP(D1371,Cadastro!$C$9:$D$1009,2,FALSE),"NOT FOUND"))</f>
        <v/>
      </c>
      <c r="F1371" s="76"/>
      <c r="G1371" s="94"/>
      <c r="H1371" s="97"/>
      <c r="I1371" s="77">
        <f t="shared" si="43"/>
        <v>0</v>
      </c>
      <c r="J1371" s="78" t="str">
        <f>IFERROR(IF(E1371="","",VLOOKUP(D1371,Saldo!$P$8:$Q$1009,2,FALSE)),"")</f>
        <v/>
      </c>
      <c r="K1371" s="76"/>
      <c r="L1371" s="74" t="str">
        <f t="shared" si="42"/>
        <v/>
      </c>
    </row>
    <row r="1372" spans="1:12" ht="18.95" customHeight="1" x14ac:dyDescent="0.25">
      <c r="A1372" s="52"/>
      <c r="C1372" s="185"/>
      <c r="D1372" s="76"/>
      <c r="E1372" s="76" t="str">
        <f>IF(D1372="","",IFERROR(VLOOKUP(D1372,Cadastro!$C$9:$D$1009,2,FALSE),"NOT FOUND"))</f>
        <v/>
      </c>
      <c r="F1372" s="76"/>
      <c r="G1372" s="94"/>
      <c r="H1372" s="97"/>
      <c r="I1372" s="77">
        <f t="shared" si="43"/>
        <v>0</v>
      </c>
      <c r="J1372" s="78" t="str">
        <f>IFERROR(IF(E1372="","",VLOOKUP(D1372,Saldo!$P$8:$Q$1009,2,FALSE)),"")</f>
        <v/>
      </c>
      <c r="K1372" s="76"/>
      <c r="L1372" s="74" t="str">
        <f t="shared" si="42"/>
        <v/>
      </c>
    </row>
    <row r="1373" spans="1:12" ht="18.95" customHeight="1" x14ac:dyDescent="0.25">
      <c r="A1373" s="52"/>
      <c r="C1373" s="185"/>
      <c r="D1373" s="76"/>
      <c r="E1373" s="76" t="str">
        <f>IF(D1373="","",IFERROR(VLOOKUP(D1373,Cadastro!$C$9:$D$1009,2,FALSE),"NOT FOUND"))</f>
        <v/>
      </c>
      <c r="F1373" s="76"/>
      <c r="G1373" s="94"/>
      <c r="H1373" s="97"/>
      <c r="I1373" s="77">
        <f t="shared" si="43"/>
        <v>0</v>
      </c>
      <c r="J1373" s="78" t="str">
        <f>IFERROR(IF(E1373="","",VLOOKUP(D1373,Saldo!$P$8:$Q$1009,2,FALSE)),"")</f>
        <v/>
      </c>
      <c r="K1373" s="76"/>
      <c r="L1373" s="74" t="str">
        <f t="shared" si="42"/>
        <v/>
      </c>
    </row>
    <row r="1374" spans="1:12" ht="18.95" customHeight="1" x14ac:dyDescent="0.25">
      <c r="A1374" s="52"/>
      <c r="C1374" s="185"/>
      <c r="D1374" s="76"/>
      <c r="E1374" s="76" t="str">
        <f>IF(D1374="","",IFERROR(VLOOKUP(D1374,Cadastro!$C$9:$D$1009,2,FALSE),"NOT FOUND"))</f>
        <v/>
      </c>
      <c r="F1374" s="76"/>
      <c r="G1374" s="94"/>
      <c r="H1374" s="97"/>
      <c r="I1374" s="77">
        <f t="shared" si="43"/>
        <v>0</v>
      </c>
      <c r="J1374" s="78" t="str">
        <f>IFERROR(IF(E1374="","",VLOOKUP(D1374,Saldo!$P$8:$Q$1009,2,FALSE)),"")</f>
        <v/>
      </c>
      <c r="K1374" s="76"/>
      <c r="L1374" s="74" t="str">
        <f t="shared" si="42"/>
        <v/>
      </c>
    </row>
    <row r="1375" spans="1:12" ht="18.95" customHeight="1" x14ac:dyDescent="0.25">
      <c r="A1375" s="52"/>
      <c r="C1375" s="185"/>
      <c r="D1375" s="76"/>
      <c r="E1375" s="76" t="str">
        <f>IF(D1375="","",IFERROR(VLOOKUP(D1375,Cadastro!$C$9:$D$1009,2,FALSE),"NOT FOUND"))</f>
        <v/>
      </c>
      <c r="F1375" s="76"/>
      <c r="G1375" s="94"/>
      <c r="H1375" s="97"/>
      <c r="I1375" s="77">
        <f t="shared" si="43"/>
        <v>0</v>
      </c>
      <c r="J1375" s="78" t="str">
        <f>IFERROR(IF(E1375="","",VLOOKUP(D1375,Saldo!$P$8:$Q$1009,2,FALSE)),"")</f>
        <v/>
      </c>
      <c r="K1375" s="76"/>
      <c r="L1375" s="74" t="str">
        <f t="shared" si="42"/>
        <v/>
      </c>
    </row>
    <row r="1376" spans="1:12" ht="18.95" customHeight="1" x14ac:dyDescent="0.25">
      <c r="A1376" s="52"/>
      <c r="C1376" s="185"/>
      <c r="D1376" s="76"/>
      <c r="E1376" s="76" t="str">
        <f>IF(D1376="","",IFERROR(VLOOKUP(D1376,Cadastro!$C$9:$D$1009,2,FALSE),"NOT FOUND"))</f>
        <v/>
      </c>
      <c r="F1376" s="76"/>
      <c r="G1376" s="94"/>
      <c r="H1376" s="97"/>
      <c r="I1376" s="77">
        <f t="shared" si="43"/>
        <v>0</v>
      </c>
      <c r="J1376" s="78" t="str">
        <f>IFERROR(IF(E1376="","",VLOOKUP(D1376,Saldo!$P$8:$Q$1009,2,FALSE)),"")</f>
        <v/>
      </c>
      <c r="K1376" s="76"/>
      <c r="L1376" s="74" t="str">
        <f t="shared" si="42"/>
        <v/>
      </c>
    </row>
    <row r="1377" spans="1:12" ht="18.95" customHeight="1" x14ac:dyDescent="0.25">
      <c r="A1377" s="52"/>
      <c r="C1377" s="185"/>
      <c r="D1377" s="76"/>
      <c r="E1377" s="76" t="str">
        <f>IF(D1377="","",IFERROR(VLOOKUP(D1377,Cadastro!$C$9:$D$1009,2,FALSE),"NOT FOUND"))</f>
        <v/>
      </c>
      <c r="F1377" s="76"/>
      <c r="G1377" s="94"/>
      <c r="H1377" s="97"/>
      <c r="I1377" s="77">
        <f t="shared" si="43"/>
        <v>0</v>
      </c>
      <c r="J1377" s="78" t="str">
        <f>IFERROR(IF(E1377="","",VLOOKUP(D1377,Saldo!$P$8:$Q$1009,2,FALSE)),"")</f>
        <v/>
      </c>
      <c r="K1377" s="76"/>
      <c r="L1377" s="74" t="str">
        <f t="shared" si="42"/>
        <v/>
      </c>
    </row>
    <row r="1378" spans="1:12" ht="18.95" customHeight="1" x14ac:dyDescent="0.25">
      <c r="A1378" s="52"/>
      <c r="C1378" s="185"/>
      <c r="D1378" s="76"/>
      <c r="E1378" s="76" t="str">
        <f>IF(D1378="","",IFERROR(VLOOKUP(D1378,Cadastro!$C$9:$D$1009,2,FALSE),"NOT FOUND"))</f>
        <v/>
      </c>
      <c r="F1378" s="76"/>
      <c r="G1378" s="94"/>
      <c r="H1378" s="97"/>
      <c r="I1378" s="77">
        <f t="shared" si="43"/>
        <v>0</v>
      </c>
      <c r="J1378" s="78" t="str">
        <f>IFERROR(IF(E1378="","",VLOOKUP(D1378,Saldo!$P$8:$Q$1009,2,FALSE)),"")</f>
        <v/>
      </c>
      <c r="K1378" s="76"/>
      <c r="L1378" s="74" t="str">
        <f t="shared" si="42"/>
        <v/>
      </c>
    </row>
    <row r="1379" spans="1:12" ht="18.95" customHeight="1" x14ac:dyDescent="0.25">
      <c r="A1379" s="52"/>
      <c r="C1379" s="185"/>
      <c r="D1379" s="76"/>
      <c r="E1379" s="76" t="str">
        <f>IF(D1379="","",IFERROR(VLOOKUP(D1379,Cadastro!$C$9:$D$1009,2,FALSE),"NOT FOUND"))</f>
        <v/>
      </c>
      <c r="F1379" s="76"/>
      <c r="G1379" s="94"/>
      <c r="H1379" s="97"/>
      <c r="I1379" s="77">
        <f t="shared" si="43"/>
        <v>0</v>
      </c>
      <c r="J1379" s="78" t="str">
        <f>IFERROR(IF(E1379="","",VLOOKUP(D1379,Saldo!$P$8:$Q$1009,2,FALSE)),"")</f>
        <v/>
      </c>
      <c r="K1379" s="76"/>
      <c r="L1379" s="74" t="str">
        <f t="shared" si="42"/>
        <v/>
      </c>
    </row>
    <row r="1380" spans="1:12" ht="18.95" customHeight="1" x14ac:dyDescent="0.25">
      <c r="A1380" s="52"/>
      <c r="C1380" s="185"/>
      <c r="D1380" s="76"/>
      <c r="E1380" s="76" t="str">
        <f>IF(D1380="","",IFERROR(VLOOKUP(D1380,Cadastro!$C$9:$D$1009,2,FALSE),"NOT FOUND"))</f>
        <v/>
      </c>
      <c r="F1380" s="76"/>
      <c r="G1380" s="94"/>
      <c r="H1380" s="97"/>
      <c r="I1380" s="77">
        <f t="shared" si="43"/>
        <v>0</v>
      </c>
      <c r="J1380" s="78" t="str">
        <f>IFERROR(IF(E1380="","",VLOOKUP(D1380,Saldo!$P$8:$Q$1009,2,FALSE)),"")</f>
        <v/>
      </c>
      <c r="K1380" s="76"/>
      <c r="L1380" s="74" t="str">
        <f t="shared" si="42"/>
        <v/>
      </c>
    </row>
    <row r="1381" spans="1:12" ht="18.95" customHeight="1" x14ac:dyDescent="0.25">
      <c r="A1381" s="52"/>
      <c r="C1381" s="185"/>
      <c r="D1381" s="76"/>
      <c r="E1381" s="76" t="str">
        <f>IF(D1381="","",IFERROR(VLOOKUP(D1381,Cadastro!$C$9:$D$1009,2,FALSE),"NOT FOUND"))</f>
        <v/>
      </c>
      <c r="F1381" s="76"/>
      <c r="G1381" s="94"/>
      <c r="H1381" s="97"/>
      <c r="I1381" s="77">
        <f t="shared" si="43"/>
        <v>0</v>
      </c>
      <c r="J1381" s="78" t="str">
        <f>IFERROR(IF(E1381="","",VLOOKUP(D1381,Saldo!$P$8:$Q$1009,2,FALSE)),"")</f>
        <v/>
      </c>
      <c r="K1381" s="76"/>
      <c r="L1381" s="74" t="str">
        <f t="shared" si="42"/>
        <v/>
      </c>
    </row>
    <row r="1382" spans="1:12" ht="18.95" customHeight="1" x14ac:dyDescent="0.25">
      <c r="A1382" s="52"/>
      <c r="C1382" s="185"/>
      <c r="D1382" s="76"/>
      <c r="E1382" s="76" t="str">
        <f>IF(D1382="","",IFERROR(VLOOKUP(D1382,Cadastro!$C$9:$D$1009,2,FALSE),"NOT FOUND"))</f>
        <v/>
      </c>
      <c r="F1382" s="76"/>
      <c r="G1382" s="94"/>
      <c r="H1382" s="97"/>
      <c r="I1382" s="77">
        <f t="shared" si="43"/>
        <v>0</v>
      </c>
      <c r="J1382" s="78" t="str">
        <f>IFERROR(IF(E1382="","",VLOOKUP(D1382,Saldo!$P$8:$Q$1009,2,FALSE)),"")</f>
        <v/>
      </c>
      <c r="K1382" s="76"/>
      <c r="L1382" s="74" t="str">
        <f t="shared" si="42"/>
        <v/>
      </c>
    </row>
    <row r="1383" spans="1:12" ht="18.95" customHeight="1" x14ac:dyDescent="0.25">
      <c r="A1383" s="52"/>
      <c r="C1383" s="185"/>
      <c r="D1383" s="76"/>
      <c r="E1383" s="76" t="str">
        <f>IF(D1383="","",IFERROR(VLOOKUP(D1383,Cadastro!$C$9:$D$1009,2,FALSE),"NOT FOUND"))</f>
        <v/>
      </c>
      <c r="F1383" s="76"/>
      <c r="G1383" s="94"/>
      <c r="H1383" s="97"/>
      <c r="I1383" s="77">
        <f t="shared" si="43"/>
        <v>0</v>
      </c>
      <c r="J1383" s="78" t="str">
        <f>IFERROR(IF(E1383="","",VLOOKUP(D1383,Saldo!$P$8:$Q$1009,2,FALSE)),"")</f>
        <v/>
      </c>
      <c r="K1383" s="76"/>
      <c r="L1383" s="74" t="str">
        <f t="shared" si="42"/>
        <v/>
      </c>
    </row>
    <row r="1384" spans="1:12" ht="18.95" customHeight="1" x14ac:dyDescent="0.25">
      <c r="A1384" s="52"/>
      <c r="C1384" s="185"/>
      <c r="D1384" s="76"/>
      <c r="E1384" s="76" t="str">
        <f>IF(D1384="","",IFERROR(VLOOKUP(D1384,Cadastro!$C$9:$D$1009,2,FALSE),"NOT FOUND"))</f>
        <v/>
      </c>
      <c r="F1384" s="76"/>
      <c r="G1384" s="94"/>
      <c r="H1384" s="97"/>
      <c r="I1384" s="77">
        <f t="shared" si="43"/>
        <v>0</v>
      </c>
      <c r="J1384" s="78" t="str">
        <f>IFERROR(IF(E1384="","",VLOOKUP(D1384,Saldo!$P$8:$Q$1009,2,FALSE)),"")</f>
        <v/>
      </c>
      <c r="K1384" s="76"/>
      <c r="L1384" s="74" t="str">
        <f t="shared" si="42"/>
        <v/>
      </c>
    </row>
    <row r="1385" spans="1:12" ht="18.95" customHeight="1" x14ac:dyDescent="0.25">
      <c r="A1385" s="52"/>
      <c r="C1385" s="185"/>
      <c r="D1385" s="76"/>
      <c r="E1385" s="76" t="str">
        <f>IF(D1385="","",IFERROR(VLOOKUP(D1385,Cadastro!$C$9:$D$1009,2,FALSE),"NOT FOUND"))</f>
        <v/>
      </c>
      <c r="F1385" s="76"/>
      <c r="G1385" s="94"/>
      <c r="H1385" s="97"/>
      <c r="I1385" s="77">
        <f t="shared" si="43"/>
        <v>0</v>
      </c>
      <c r="J1385" s="78" t="str">
        <f>IFERROR(IF(E1385="","",VLOOKUP(D1385,Saldo!$P$8:$Q$1009,2,FALSE)),"")</f>
        <v/>
      </c>
      <c r="K1385" s="76"/>
      <c r="L1385" s="74" t="str">
        <f t="shared" si="42"/>
        <v/>
      </c>
    </row>
    <row r="1386" spans="1:12" ht="18.95" customHeight="1" x14ac:dyDescent="0.25">
      <c r="A1386" s="52"/>
      <c r="C1386" s="185"/>
      <c r="D1386" s="76"/>
      <c r="E1386" s="76" t="str">
        <f>IF(D1386="","",IFERROR(VLOOKUP(D1386,Cadastro!$C$9:$D$1009,2,FALSE),"NOT FOUND"))</f>
        <v/>
      </c>
      <c r="F1386" s="76"/>
      <c r="G1386" s="94"/>
      <c r="H1386" s="97"/>
      <c r="I1386" s="77">
        <f t="shared" si="43"/>
        <v>0</v>
      </c>
      <c r="J1386" s="78" t="str">
        <f>IFERROR(IF(E1386="","",VLOOKUP(D1386,Saldo!$P$8:$Q$1009,2,FALSE)),"")</f>
        <v/>
      </c>
      <c r="K1386" s="76"/>
      <c r="L1386" s="74" t="str">
        <f t="shared" si="42"/>
        <v/>
      </c>
    </row>
    <row r="1387" spans="1:12" ht="18.95" customHeight="1" x14ac:dyDescent="0.25">
      <c r="A1387" s="52"/>
      <c r="C1387" s="185"/>
      <c r="D1387" s="76"/>
      <c r="E1387" s="76" t="str">
        <f>IF(D1387="","",IFERROR(VLOOKUP(D1387,Cadastro!$C$9:$D$1009,2,FALSE),"NOT FOUND"))</f>
        <v/>
      </c>
      <c r="F1387" s="76"/>
      <c r="G1387" s="94"/>
      <c r="H1387" s="97"/>
      <c r="I1387" s="77">
        <f t="shared" si="43"/>
        <v>0</v>
      </c>
      <c r="J1387" s="78" t="str">
        <f>IFERROR(IF(E1387="","",VLOOKUP(D1387,Saldo!$P$8:$Q$1009,2,FALSE)),"")</f>
        <v/>
      </c>
      <c r="K1387" s="76"/>
      <c r="L1387" s="74" t="str">
        <f t="shared" si="42"/>
        <v/>
      </c>
    </row>
    <row r="1388" spans="1:12" ht="18.95" customHeight="1" x14ac:dyDescent="0.25">
      <c r="A1388" s="52"/>
      <c r="C1388" s="185"/>
      <c r="D1388" s="76"/>
      <c r="E1388" s="76" t="str">
        <f>IF(D1388="","",IFERROR(VLOOKUP(D1388,Cadastro!$C$9:$D$1009,2,FALSE),"NOT FOUND"))</f>
        <v/>
      </c>
      <c r="F1388" s="76"/>
      <c r="G1388" s="94"/>
      <c r="H1388" s="97"/>
      <c r="I1388" s="77">
        <f t="shared" si="43"/>
        <v>0</v>
      </c>
      <c r="J1388" s="78" t="str">
        <f>IFERROR(IF(E1388="","",VLOOKUP(D1388,Saldo!$P$8:$Q$1009,2,FALSE)),"")</f>
        <v/>
      </c>
      <c r="K1388" s="76"/>
      <c r="L1388" s="74" t="str">
        <f t="shared" si="42"/>
        <v/>
      </c>
    </row>
    <row r="1389" spans="1:12" ht="18.95" customHeight="1" x14ac:dyDescent="0.25">
      <c r="A1389" s="52"/>
      <c r="C1389" s="185"/>
      <c r="D1389" s="76"/>
      <c r="E1389" s="76" t="str">
        <f>IF(D1389="","",IFERROR(VLOOKUP(D1389,Cadastro!$C$9:$D$1009,2,FALSE),"NOT FOUND"))</f>
        <v/>
      </c>
      <c r="F1389" s="76"/>
      <c r="G1389" s="94"/>
      <c r="H1389" s="97"/>
      <c r="I1389" s="77">
        <f t="shared" si="43"/>
        <v>0</v>
      </c>
      <c r="J1389" s="78" t="str">
        <f>IFERROR(IF(E1389="","",VLOOKUP(D1389,Saldo!$P$8:$Q$1009,2,FALSE)),"")</f>
        <v/>
      </c>
      <c r="K1389" s="76"/>
      <c r="L1389" s="74" t="str">
        <f t="shared" si="42"/>
        <v/>
      </c>
    </row>
    <row r="1390" spans="1:12" ht="18.95" customHeight="1" x14ac:dyDescent="0.25">
      <c r="A1390" s="52"/>
      <c r="C1390" s="185"/>
      <c r="D1390" s="76"/>
      <c r="E1390" s="76" t="str">
        <f>IF(D1390="","",IFERROR(VLOOKUP(D1390,Cadastro!$C$9:$D$1009,2,FALSE),"NOT FOUND"))</f>
        <v/>
      </c>
      <c r="F1390" s="76"/>
      <c r="G1390" s="94"/>
      <c r="H1390" s="97"/>
      <c r="I1390" s="77">
        <f t="shared" si="43"/>
        <v>0</v>
      </c>
      <c r="J1390" s="78" t="str">
        <f>IFERROR(IF(E1390="","",VLOOKUP(D1390,Saldo!$P$8:$Q$1009,2,FALSE)),"")</f>
        <v/>
      </c>
      <c r="K1390" s="76"/>
      <c r="L1390" s="74" t="str">
        <f t="shared" si="42"/>
        <v/>
      </c>
    </row>
    <row r="1391" spans="1:12" ht="18.95" customHeight="1" x14ac:dyDescent="0.25">
      <c r="A1391" s="52"/>
      <c r="C1391" s="185"/>
      <c r="D1391" s="76"/>
      <c r="E1391" s="76" t="str">
        <f>IF(D1391="","",IFERROR(VLOOKUP(D1391,Cadastro!$C$9:$D$1009,2,FALSE),"NOT FOUND"))</f>
        <v/>
      </c>
      <c r="F1391" s="76"/>
      <c r="G1391" s="94"/>
      <c r="H1391" s="97"/>
      <c r="I1391" s="77">
        <f t="shared" si="43"/>
        <v>0</v>
      </c>
      <c r="J1391" s="78" t="str">
        <f>IFERROR(IF(E1391="","",VLOOKUP(D1391,Saldo!$P$8:$Q$1009,2,FALSE)),"")</f>
        <v/>
      </c>
      <c r="K1391" s="76"/>
      <c r="L1391" s="74" t="str">
        <f t="shared" si="42"/>
        <v/>
      </c>
    </row>
    <row r="1392" spans="1:12" ht="18.95" customHeight="1" x14ac:dyDescent="0.25">
      <c r="A1392" s="52"/>
      <c r="C1392" s="185"/>
      <c r="D1392" s="76"/>
      <c r="E1392" s="76" t="str">
        <f>IF(D1392="","",IFERROR(VLOOKUP(D1392,Cadastro!$C$9:$D$1009,2,FALSE),"NOT FOUND"))</f>
        <v/>
      </c>
      <c r="F1392" s="76"/>
      <c r="G1392" s="94"/>
      <c r="H1392" s="97"/>
      <c r="I1392" s="77">
        <f t="shared" si="43"/>
        <v>0</v>
      </c>
      <c r="J1392" s="78" t="str">
        <f>IFERROR(IF(E1392="","",VLOOKUP(D1392,Saldo!$P$8:$Q$1009,2,FALSE)),"")</f>
        <v/>
      </c>
      <c r="K1392" s="76"/>
      <c r="L1392" s="74" t="str">
        <f t="shared" si="42"/>
        <v/>
      </c>
    </row>
    <row r="1393" spans="1:12" ht="18.95" customHeight="1" x14ac:dyDescent="0.25">
      <c r="A1393" s="52"/>
      <c r="C1393" s="185"/>
      <c r="D1393" s="76"/>
      <c r="E1393" s="76" t="str">
        <f>IF(D1393="","",IFERROR(VLOOKUP(D1393,Cadastro!$C$9:$D$1009,2,FALSE),"NOT FOUND"))</f>
        <v/>
      </c>
      <c r="F1393" s="76"/>
      <c r="G1393" s="94"/>
      <c r="H1393" s="97"/>
      <c r="I1393" s="77">
        <f t="shared" si="43"/>
        <v>0</v>
      </c>
      <c r="J1393" s="78" t="str">
        <f>IFERROR(IF(E1393="","",VLOOKUP(D1393,Saldo!$P$8:$Q$1009,2,FALSE)),"")</f>
        <v/>
      </c>
      <c r="K1393" s="76"/>
      <c r="L1393" s="74" t="str">
        <f t="shared" si="42"/>
        <v/>
      </c>
    </row>
    <row r="1394" spans="1:12" ht="18.95" customHeight="1" x14ac:dyDescent="0.25">
      <c r="A1394" s="52"/>
      <c r="C1394" s="185"/>
      <c r="D1394" s="76"/>
      <c r="E1394" s="76" t="str">
        <f>IF(D1394="","",IFERROR(VLOOKUP(D1394,Cadastro!$C$9:$D$1009,2,FALSE),"NOT FOUND"))</f>
        <v/>
      </c>
      <c r="F1394" s="76"/>
      <c r="G1394" s="94"/>
      <c r="H1394" s="97"/>
      <c r="I1394" s="77">
        <f t="shared" si="43"/>
        <v>0</v>
      </c>
      <c r="J1394" s="78" t="str">
        <f>IFERROR(IF(E1394="","",VLOOKUP(D1394,Saldo!$P$8:$Q$1009,2,FALSE)),"")</f>
        <v/>
      </c>
      <c r="K1394" s="76"/>
      <c r="L1394" s="74" t="str">
        <f t="shared" si="42"/>
        <v/>
      </c>
    </row>
    <row r="1395" spans="1:12" ht="18.95" customHeight="1" x14ac:dyDescent="0.25">
      <c r="A1395" s="52"/>
      <c r="C1395" s="185"/>
      <c r="D1395" s="76"/>
      <c r="E1395" s="76" t="str">
        <f>IF(D1395="","",IFERROR(VLOOKUP(D1395,Cadastro!$C$9:$D$1009,2,FALSE),"NOT FOUND"))</f>
        <v/>
      </c>
      <c r="F1395" s="76"/>
      <c r="G1395" s="94"/>
      <c r="H1395" s="97"/>
      <c r="I1395" s="77">
        <f t="shared" si="43"/>
        <v>0</v>
      </c>
      <c r="J1395" s="78" t="str">
        <f>IFERROR(IF(E1395="","",VLOOKUP(D1395,Saldo!$P$8:$Q$1009,2,FALSE)),"")</f>
        <v/>
      </c>
      <c r="K1395" s="76"/>
      <c r="L1395" s="74" t="str">
        <f t="shared" si="42"/>
        <v/>
      </c>
    </row>
    <row r="1396" spans="1:12" ht="18.95" customHeight="1" x14ac:dyDescent="0.25">
      <c r="A1396" s="52"/>
      <c r="C1396" s="185"/>
      <c r="D1396" s="76"/>
      <c r="E1396" s="76" t="str">
        <f>IF(D1396="","",IFERROR(VLOOKUP(D1396,Cadastro!$C$9:$D$1009,2,FALSE),"NOT FOUND"))</f>
        <v/>
      </c>
      <c r="F1396" s="76"/>
      <c r="G1396" s="94"/>
      <c r="H1396" s="97"/>
      <c r="I1396" s="77">
        <f t="shared" si="43"/>
        <v>0</v>
      </c>
      <c r="J1396" s="78" t="str">
        <f>IFERROR(IF(E1396="","",VLOOKUP(D1396,Saldo!$P$8:$Q$1009,2,FALSE)),"")</f>
        <v/>
      </c>
      <c r="K1396" s="76"/>
      <c r="L1396" s="74" t="str">
        <f t="shared" si="42"/>
        <v/>
      </c>
    </row>
    <row r="1397" spans="1:12" ht="18.95" customHeight="1" x14ac:dyDescent="0.25">
      <c r="A1397" s="52"/>
      <c r="C1397" s="185"/>
      <c r="D1397" s="76"/>
      <c r="E1397" s="76" t="str">
        <f>IF(D1397="","",IFERROR(VLOOKUP(D1397,Cadastro!$C$9:$D$1009,2,FALSE),"NOT FOUND"))</f>
        <v/>
      </c>
      <c r="F1397" s="76"/>
      <c r="G1397" s="94"/>
      <c r="H1397" s="97"/>
      <c r="I1397" s="77">
        <f t="shared" si="43"/>
        <v>0</v>
      </c>
      <c r="J1397" s="78" t="str">
        <f>IFERROR(IF(E1397="","",VLOOKUP(D1397,Saldo!$P$8:$Q$1009,2,FALSE)),"")</f>
        <v/>
      </c>
      <c r="K1397" s="76"/>
      <c r="L1397" s="74" t="str">
        <f t="shared" si="42"/>
        <v/>
      </c>
    </row>
    <row r="1398" spans="1:12" ht="18.95" customHeight="1" x14ac:dyDescent="0.25">
      <c r="A1398" s="52"/>
      <c r="C1398" s="185"/>
      <c r="D1398" s="76"/>
      <c r="E1398" s="76" t="str">
        <f>IF(D1398="","",IFERROR(VLOOKUP(D1398,Cadastro!$C$9:$D$1009,2,FALSE),"NOT FOUND"))</f>
        <v/>
      </c>
      <c r="F1398" s="76"/>
      <c r="G1398" s="94"/>
      <c r="H1398" s="97"/>
      <c r="I1398" s="77">
        <f t="shared" si="43"/>
        <v>0</v>
      </c>
      <c r="J1398" s="78" t="str">
        <f>IFERROR(IF(E1398="","",VLOOKUP(D1398,Saldo!$P$8:$Q$1009,2,FALSE)),"")</f>
        <v/>
      </c>
      <c r="K1398" s="76"/>
      <c r="L1398" s="74" t="str">
        <f t="shared" si="42"/>
        <v/>
      </c>
    </row>
    <row r="1399" spans="1:12" ht="18.95" customHeight="1" x14ac:dyDescent="0.25">
      <c r="A1399" s="52"/>
      <c r="C1399" s="185"/>
      <c r="D1399" s="76"/>
      <c r="E1399" s="76" t="str">
        <f>IF(D1399="","",IFERROR(VLOOKUP(D1399,Cadastro!$C$9:$D$1009,2,FALSE),"NOT FOUND"))</f>
        <v/>
      </c>
      <c r="F1399" s="76"/>
      <c r="G1399" s="94"/>
      <c r="H1399" s="97"/>
      <c r="I1399" s="77">
        <f t="shared" si="43"/>
        <v>0</v>
      </c>
      <c r="J1399" s="78" t="str">
        <f>IFERROR(IF(E1399="","",VLOOKUP(D1399,Saldo!$P$8:$Q$1009,2,FALSE)),"")</f>
        <v/>
      </c>
      <c r="K1399" s="76"/>
      <c r="L1399" s="74" t="str">
        <f t="shared" si="42"/>
        <v/>
      </c>
    </row>
    <row r="1400" spans="1:12" ht="18.95" customHeight="1" x14ac:dyDescent="0.25">
      <c r="A1400" s="52"/>
      <c r="C1400" s="185"/>
      <c r="D1400" s="76"/>
      <c r="E1400" s="76" t="str">
        <f>IF(D1400="","",IFERROR(VLOOKUP(D1400,Cadastro!$C$9:$D$1009,2,FALSE),"NOT FOUND"))</f>
        <v/>
      </c>
      <c r="F1400" s="76"/>
      <c r="G1400" s="94"/>
      <c r="H1400" s="97"/>
      <c r="I1400" s="77">
        <f t="shared" si="43"/>
        <v>0</v>
      </c>
      <c r="J1400" s="78" t="str">
        <f>IFERROR(IF(E1400="","",VLOOKUP(D1400,Saldo!$P$8:$Q$1009,2,FALSE)),"")</f>
        <v/>
      </c>
      <c r="K1400" s="76"/>
      <c r="L1400" s="74" t="str">
        <f t="shared" si="42"/>
        <v/>
      </c>
    </row>
    <row r="1401" spans="1:12" ht="18.95" customHeight="1" x14ac:dyDescent="0.25">
      <c r="A1401" s="52"/>
      <c r="C1401" s="185"/>
      <c r="D1401" s="76"/>
      <c r="E1401" s="76" t="str">
        <f>IF(D1401="","",IFERROR(VLOOKUP(D1401,Cadastro!$C$9:$D$1009,2,FALSE),"NOT FOUND"))</f>
        <v/>
      </c>
      <c r="F1401" s="76"/>
      <c r="G1401" s="94"/>
      <c r="H1401" s="97"/>
      <c r="I1401" s="77">
        <f t="shared" si="43"/>
        <v>0</v>
      </c>
      <c r="J1401" s="78" t="str">
        <f>IFERROR(IF(E1401="","",VLOOKUP(D1401,Saldo!$P$8:$Q$1009,2,FALSE)),"")</f>
        <v/>
      </c>
      <c r="K1401" s="76"/>
      <c r="L1401" s="74" t="str">
        <f t="shared" si="42"/>
        <v/>
      </c>
    </row>
    <row r="1402" spans="1:12" ht="18.95" customHeight="1" x14ac:dyDescent="0.25">
      <c r="A1402" s="52"/>
      <c r="C1402" s="185"/>
      <c r="D1402" s="76"/>
      <c r="E1402" s="76" t="str">
        <f>IF(D1402="","",IFERROR(VLOOKUP(D1402,Cadastro!$C$9:$D$1009,2,FALSE),"NOT FOUND"))</f>
        <v/>
      </c>
      <c r="F1402" s="76"/>
      <c r="G1402" s="94"/>
      <c r="H1402" s="97"/>
      <c r="I1402" s="77">
        <f t="shared" si="43"/>
        <v>0</v>
      </c>
      <c r="J1402" s="78" t="str">
        <f>IFERROR(IF(E1402="","",VLOOKUP(D1402,Saldo!$P$8:$Q$1009,2,FALSE)),"")</f>
        <v/>
      </c>
      <c r="K1402" s="76"/>
      <c r="L1402" s="74" t="str">
        <f t="shared" si="42"/>
        <v/>
      </c>
    </row>
    <row r="1403" spans="1:12" ht="18.95" customHeight="1" x14ac:dyDescent="0.25">
      <c r="A1403" s="52"/>
      <c r="C1403" s="185"/>
      <c r="D1403" s="76"/>
      <c r="E1403" s="76" t="str">
        <f>IF(D1403="","",IFERROR(VLOOKUP(D1403,Cadastro!$C$9:$D$1009,2,FALSE),"NOT FOUND"))</f>
        <v/>
      </c>
      <c r="F1403" s="76"/>
      <c r="G1403" s="94"/>
      <c r="H1403" s="97"/>
      <c r="I1403" s="77">
        <f t="shared" si="43"/>
        <v>0</v>
      </c>
      <c r="J1403" s="78" t="str">
        <f>IFERROR(IF(E1403="","",VLOOKUP(D1403,Saldo!$P$8:$Q$1009,2,FALSE)),"")</f>
        <v/>
      </c>
      <c r="K1403" s="76"/>
      <c r="L1403" s="74" t="str">
        <f t="shared" si="42"/>
        <v/>
      </c>
    </row>
    <row r="1404" spans="1:12" ht="18.95" customHeight="1" x14ac:dyDescent="0.25">
      <c r="A1404" s="52"/>
      <c r="C1404" s="185"/>
      <c r="D1404" s="76"/>
      <c r="E1404" s="76" t="str">
        <f>IF(D1404="","",IFERROR(VLOOKUP(D1404,Cadastro!$C$9:$D$1009,2,FALSE),"NOT FOUND"))</f>
        <v/>
      </c>
      <c r="F1404" s="76"/>
      <c r="G1404" s="94"/>
      <c r="H1404" s="97"/>
      <c r="I1404" s="77">
        <f t="shared" si="43"/>
        <v>0</v>
      </c>
      <c r="J1404" s="78" t="str">
        <f>IFERROR(IF(E1404="","",VLOOKUP(D1404,Saldo!$P$8:$Q$1009,2,FALSE)),"")</f>
        <v/>
      </c>
      <c r="K1404" s="76"/>
      <c r="L1404" s="74" t="str">
        <f t="shared" si="42"/>
        <v/>
      </c>
    </row>
    <row r="1405" spans="1:12" ht="18.95" customHeight="1" x14ac:dyDescent="0.25">
      <c r="A1405" s="52"/>
      <c r="C1405" s="185"/>
      <c r="D1405" s="76"/>
      <c r="E1405" s="76" t="str">
        <f>IF(D1405="","",IFERROR(VLOOKUP(D1405,Cadastro!$C$9:$D$1009,2,FALSE),"NOT FOUND"))</f>
        <v/>
      </c>
      <c r="F1405" s="76"/>
      <c r="G1405" s="94"/>
      <c r="H1405" s="97"/>
      <c r="I1405" s="77">
        <f t="shared" si="43"/>
        <v>0</v>
      </c>
      <c r="J1405" s="78" t="str">
        <f>IFERROR(IF(E1405="","",VLOOKUP(D1405,Saldo!$P$8:$Q$1009,2,FALSE)),"")</f>
        <v/>
      </c>
      <c r="K1405" s="76"/>
      <c r="L1405" s="74" t="str">
        <f t="shared" si="42"/>
        <v/>
      </c>
    </row>
    <row r="1406" spans="1:12" ht="18.95" customHeight="1" x14ac:dyDescent="0.25">
      <c r="A1406" s="52"/>
      <c r="C1406" s="185"/>
      <c r="D1406" s="76"/>
      <c r="E1406" s="76" t="str">
        <f>IF(D1406="","",IFERROR(VLOOKUP(D1406,Cadastro!$C$9:$D$1009,2,FALSE),"NOT FOUND"))</f>
        <v/>
      </c>
      <c r="F1406" s="76"/>
      <c r="G1406" s="94"/>
      <c r="H1406" s="97"/>
      <c r="I1406" s="77">
        <f t="shared" si="43"/>
        <v>0</v>
      </c>
      <c r="J1406" s="78" t="str">
        <f>IFERROR(IF(E1406="","",VLOOKUP(D1406,Saldo!$P$8:$Q$1009,2,FALSE)),"")</f>
        <v/>
      </c>
      <c r="K1406" s="76"/>
      <c r="L1406" s="74" t="str">
        <f t="shared" si="42"/>
        <v/>
      </c>
    </row>
    <row r="1407" spans="1:12" ht="18.95" customHeight="1" x14ac:dyDescent="0.25">
      <c r="A1407" s="52"/>
      <c r="C1407" s="185"/>
      <c r="D1407" s="76"/>
      <c r="E1407" s="76" t="str">
        <f>IF(D1407="","",IFERROR(VLOOKUP(D1407,Cadastro!$C$9:$D$1009,2,FALSE),"NOT FOUND"))</f>
        <v/>
      </c>
      <c r="F1407" s="76"/>
      <c r="G1407" s="94"/>
      <c r="H1407" s="97"/>
      <c r="I1407" s="77">
        <f t="shared" si="43"/>
        <v>0</v>
      </c>
      <c r="J1407" s="78" t="str">
        <f>IFERROR(IF(E1407="","",VLOOKUP(D1407,Saldo!$P$8:$Q$1009,2,FALSE)),"")</f>
        <v/>
      </c>
      <c r="K1407" s="76"/>
      <c r="L1407" s="74" t="str">
        <f t="shared" si="42"/>
        <v/>
      </c>
    </row>
    <row r="1408" spans="1:12" ht="18.95" customHeight="1" x14ac:dyDescent="0.25">
      <c r="A1408" s="52"/>
      <c r="C1408" s="185"/>
      <c r="D1408" s="76"/>
      <c r="E1408" s="76" t="str">
        <f>IF(D1408="","",IFERROR(VLOOKUP(D1408,Cadastro!$C$9:$D$1009,2,FALSE),"NOT FOUND"))</f>
        <v/>
      </c>
      <c r="F1408" s="76"/>
      <c r="G1408" s="94"/>
      <c r="H1408" s="97"/>
      <c r="I1408" s="77">
        <f t="shared" si="43"/>
        <v>0</v>
      </c>
      <c r="J1408" s="78" t="str">
        <f>IFERROR(IF(E1408="","",VLOOKUP(D1408,Saldo!$P$8:$Q$1009,2,FALSE)),"")</f>
        <v/>
      </c>
      <c r="K1408" s="76"/>
      <c r="L1408" s="74" t="str">
        <f t="shared" si="42"/>
        <v/>
      </c>
    </row>
    <row r="1409" spans="1:12" ht="18.95" customHeight="1" x14ac:dyDescent="0.25">
      <c r="A1409" s="52"/>
      <c r="C1409" s="185"/>
      <c r="D1409" s="76"/>
      <c r="E1409" s="76" t="str">
        <f>IF(D1409="","",IFERROR(VLOOKUP(D1409,Cadastro!$C$9:$D$1009,2,FALSE),"NOT FOUND"))</f>
        <v/>
      </c>
      <c r="F1409" s="76"/>
      <c r="G1409" s="94"/>
      <c r="H1409" s="97"/>
      <c r="I1409" s="77">
        <f t="shared" si="43"/>
        <v>0</v>
      </c>
      <c r="J1409" s="78" t="str">
        <f>IFERROR(IF(E1409="","",VLOOKUP(D1409,Saldo!$P$8:$Q$1009,2,FALSE)),"")</f>
        <v/>
      </c>
      <c r="K1409" s="76"/>
      <c r="L1409" s="74" t="str">
        <f t="shared" si="42"/>
        <v/>
      </c>
    </row>
    <row r="1410" spans="1:12" ht="18.95" customHeight="1" x14ac:dyDescent="0.25">
      <c r="A1410" s="52"/>
      <c r="C1410" s="185"/>
      <c r="D1410" s="76"/>
      <c r="E1410" s="76" t="str">
        <f>IF(D1410="","",IFERROR(VLOOKUP(D1410,Cadastro!$C$9:$D$1009,2,FALSE),"NOT FOUND"))</f>
        <v/>
      </c>
      <c r="F1410" s="76"/>
      <c r="G1410" s="94"/>
      <c r="H1410" s="97"/>
      <c r="I1410" s="77">
        <f t="shared" si="43"/>
        <v>0</v>
      </c>
      <c r="J1410" s="78" t="str">
        <f>IFERROR(IF(E1410="","",VLOOKUP(D1410,Saldo!$P$8:$Q$1009,2,FALSE)),"")</f>
        <v/>
      </c>
      <c r="K1410" s="76"/>
      <c r="L1410" s="74" t="str">
        <f t="shared" si="42"/>
        <v/>
      </c>
    </row>
    <row r="1411" spans="1:12" ht="18.95" customHeight="1" x14ac:dyDescent="0.25">
      <c r="A1411" s="52"/>
      <c r="C1411" s="185"/>
      <c r="D1411" s="76"/>
      <c r="E1411" s="76" t="str">
        <f>IF(D1411="","",IFERROR(VLOOKUP(D1411,Cadastro!$C$9:$D$1009,2,FALSE),"NOT FOUND"))</f>
        <v/>
      </c>
      <c r="F1411" s="76"/>
      <c r="G1411" s="94"/>
      <c r="H1411" s="97"/>
      <c r="I1411" s="77">
        <f t="shared" si="43"/>
        <v>0</v>
      </c>
      <c r="J1411" s="78" t="str">
        <f>IFERROR(IF(E1411="","",VLOOKUP(D1411,Saldo!$P$8:$Q$1009,2,FALSE)),"")</f>
        <v/>
      </c>
      <c r="K1411" s="76"/>
      <c r="L1411" s="74" t="str">
        <f t="shared" si="42"/>
        <v/>
      </c>
    </row>
    <row r="1412" spans="1:12" ht="18.95" customHeight="1" x14ac:dyDescent="0.25">
      <c r="A1412" s="52"/>
      <c r="C1412" s="185"/>
      <c r="D1412" s="76"/>
      <c r="E1412" s="76" t="str">
        <f>IF(D1412="","",IFERROR(VLOOKUP(D1412,Cadastro!$C$9:$D$1009,2,FALSE),"NOT FOUND"))</f>
        <v/>
      </c>
      <c r="F1412" s="76"/>
      <c r="G1412" s="94"/>
      <c r="H1412" s="97"/>
      <c r="I1412" s="77">
        <f t="shared" si="43"/>
        <v>0</v>
      </c>
      <c r="J1412" s="78" t="str">
        <f>IFERROR(IF(E1412="","",VLOOKUP(D1412,Saldo!$P$8:$Q$1009,2,FALSE)),"")</f>
        <v/>
      </c>
      <c r="K1412" s="76"/>
      <c r="L1412" s="74" t="str">
        <f t="shared" si="42"/>
        <v/>
      </c>
    </row>
    <row r="1413" spans="1:12" ht="18.95" customHeight="1" x14ac:dyDescent="0.25">
      <c r="A1413" s="52"/>
      <c r="C1413" s="185"/>
      <c r="D1413" s="76"/>
      <c r="E1413" s="76" t="str">
        <f>IF(D1413="","",IFERROR(VLOOKUP(D1413,Cadastro!$C$9:$D$1009,2,FALSE),"NOT FOUND"))</f>
        <v/>
      </c>
      <c r="F1413" s="76"/>
      <c r="G1413" s="94"/>
      <c r="H1413" s="97"/>
      <c r="I1413" s="77">
        <f t="shared" si="43"/>
        <v>0</v>
      </c>
      <c r="J1413" s="78" t="str">
        <f>IFERROR(IF(E1413="","",VLOOKUP(D1413,Saldo!$P$8:$Q$1009,2,FALSE)),"")</f>
        <v/>
      </c>
      <c r="K1413" s="76"/>
      <c r="L1413" s="74" t="str">
        <f t="shared" si="42"/>
        <v/>
      </c>
    </row>
    <row r="1414" spans="1:12" ht="18.95" customHeight="1" x14ac:dyDescent="0.25">
      <c r="A1414" s="52"/>
      <c r="C1414" s="185"/>
      <c r="D1414" s="76"/>
      <c r="E1414" s="76" t="str">
        <f>IF(D1414="","",IFERROR(VLOOKUP(D1414,Cadastro!$C$9:$D$1009,2,FALSE),"NOT FOUND"))</f>
        <v/>
      </c>
      <c r="F1414" s="76"/>
      <c r="G1414" s="94"/>
      <c r="H1414" s="97"/>
      <c r="I1414" s="77">
        <f t="shared" si="43"/>
        <v>0</v>
      </c>
      <c r="J1414" s="78" t="str">
        <f>IFERROR(IF(E1414="","",VLOOKUP(D1414,Saldo!$P$8:$Q$1009,2,FALSE)),"")</f>
        <v/>
      </c>
      <c r="K1414" s="76"/>
      <c r="L1414" s="74" t="str">
        <f t="shared" si="42"/>
        <v/>
      </c>
    </row>
    <row r="1415" spans="1:12" ht="18.95" customHeight="1" x14ac:dyDescent="0.25">
      <c r="A1415" s="52"/>
      <c r="C1415" s="185"/>
      <c r="D1415" s="76"/>
      <c r="E1415" s="76" t="str">
        <f>IF(D1415="","",IFERROR(VLOOKUP(D1415,Cadastro!$C$9:$D$1009,2,FALSE),"NOT FOUND"))</f>
        <v/>
      </c>
      <c r="F1415" s="76"/>
      <c r="G1415" s="94"/>
      <c r="H1415" s="97"/>
      <c r="I1415" s="77">
        <f t="shared" si="43"/>
        <v>0</v>
      </c>
      <c r="J1415" s="78" t="str">
        <f>IFERROR(IF(E1415="","",VLOOKUP(D1415,Saldo!$P$8:$Q$1009,2,FALSE)),"")</f>
        <v/>
      </c>
      <c r="K1415" s="76"/>
      <c r="L1415" s="74" t="str">
        <f t="shared" si="42"/>
        <v/>
      </c>
    </row>
    <row r="1416" spans="1:12" ht="18.95" customHeight="1" x14ac:dyDescent="0.25">
      <c r="A1416" s="52"/>
      <c r="C1416" s="185"/>
      <c r="D1416" s="76"/>
      <c r="E1416" s="76" t="str">
        <f>IF(D1416="","",IFERROR(VLOOKUP(D1416,Cadastro!$C$9:$D$1009,2,FALSE),"NOT FOUND"))</f>
        <v/>
      </c>
      <c r="F1416" s="76"/>
      <c r="G1416" s="94"/>
      <c r="H1416" s="97"/>
      <c r="I1416" s="77">
        <f t="shared" si="43"/>
        <v>0</v>
      </c>
      <c r="J1416" s="78" t="str">
        <f>IFERROR(IF(E1416="","",VLOOKUP(D1416,Saldo!$P$8:$Q$1009,2,FALSE)),"")</f>
        <v/>
      </c>
      <c r="K1416" s="76"/>
      <c r="L1416" s="74" t="str">
        <f t="shared" si="42"/>
        <v/>
      </c>
    </row>
    <row r="1417" spans="1:12" ht="18.95" customHeight="1" x14ac:dyDescent="0.25">
      <c r="A1417" s="52"/>
      <c r="C1417" s="185"/>
      <c r="D1417" s="76"/>
      <c r="E1417" s="76" t="str">
        <f>IF(D1417="","",IFERROR(VLOOKUP(D1417,Cadastro!$C$9:$D$1009,2,FALSE),"NOT FOUND"))</f>
        <v/>
      </c>
      <c r="F1417" s="76"/>
      <c r="G1417" s="94"/>
      <c r="H1417" s="97"/>
      <c r="I1417" s="77">
        <f t="shared" si="43"/>
        <v>0</v>
      </c>
      <c r="J1417" s="78" t="str">
        <f>IFERROR(IF(E1417="","",VLOOKUP(D1417,Saldo!$P$8:$Q$1009,2,FALSE)),"")</f>
        <v/>
      </c>
      <c r="K1417" s="76"/>
      <c r="L1417" s="74" t="str">
        <f t="shared" ref="L1417:L1480" si="44">IF(C1417="","",MONTH(C1417))</f>
        <v/>
      </c>
    </row>
    <row r="1418" spans="1:12" ht="18.95" customHeight="1" x14ac:dyDescent="0.25">
      <c r="A1418" s="52"/>
      <c r="C1418" s="185"/>
      <c r="D1418" s="76"/>
      <c r="E1418" s="76" t="str">
        <f>IF(D1418="","",IFERROR(VLOOKUP(D1418,Cadastro!$C$9:$D$1009,2,FALSE),"NOT FOUND"))</f>
        <v/>
      </c>
      <c r="F1418" s="76"/>
      <c r="G1418" s="94"/>
      <c r="H1418" s="97"/>
      <c r="I1418" s="77">
        <f t="shared" ref="I1418:I1481" si="45">IFERROR(G1418*H1418,"Check if QTY and Value are both valid")</f>
        <v>0</v>
      </c>
      <c r="J1418" s="78" t="str">
        <f>IFERROR(IF(E1418="","",VLOOKUP(D1418,Saldo!$P$8:$Q$1009,2,FALSE)),"")</f>
        <v/>
      </c>
      <c r="K1418" s="76"/>
      <c r="L1418" s="74" t="str">
        <f t="shared" si="44"/>
        <v/>
      </c>
    </row>
    <row r="1419" spans="1:12" ht="18.95" customHeight="1" x14ac:dyDescent="0.25">
      <c r="A1419" s="52"/>
      <c r="C1419" s="185"/>
      <c r="D1419" s="76"/>
      <c r="E1419" s="76" t="str">
        <f>IF(D1419="","",IFERROR(VLOOKUP(D1419,Cadastro!$C$9:$D$1009,2,FALSE),"NOT FOUND"))</f>
        <v/>
      </c>
      <c r="F1419" s="76"/>
      <c r="G1419" s="94"/>
      <c r="H1419" s="97"/>
      <c r="I1419" s="77">
        <f t="shared" si="45"/>
        <v>0</v>
      </c>
      <c r="J1419" s="78" t="str">
        <f>IFERROR(IF(E1419="","",VLOOKUP(D1419,Saldo!$P$8:$Q$1009,2,FALSE)),"")</f>
        <v/>
      </c>
      <c r="K1419" s="76"/>
      <c r="L1419" s="74" t="str">
        <f t="shared" si="44"/>
        <v/>
      </c>
    </row>
    <row r="1420" spans="1:12" ht="18.95" customHeight="1" x14ac:dyDescent="0.25">
      <c r="A1420" s="52"/>
      <c r="C1420" s="185"/>
      <c r="D1420" s="76"/>
      <c r="E1420" s="76" t="str">
        <f>IF(D1420="","",IFERROR(VLOOKUP(D1420,Cadastro!$C$9:$D$1009,2,FALSE),"NOT FOUND"))</f>
        <v/>
      </c>
      <c r="F1420" s="76"/>
      <c r="G1420" s="94"/>
      <c r="H1420" s="97"/>
      <c r="I1420" s="77">
        <f t="shared" si="45"/>
        <v>0</v>
      </c>
      <c r="J1420" s="78" t="str">
        <f>IFERROR(IF(E1420="","",VLOOKUP(D1420,Saldo!$P$8:$Q$1009,2,FALSE)),"")</f>
        <v/>
      </c>
      <c r="K1420" s="76"/>
      <c r="L1420" s="74" t="str">
        <f t="shared" si="44"/>
        <v/>
      </c>
    </row>
    <row r="1421" spans="1:12" ht="18.95" customHeight="1" x14ac:dyDescent="0.25">
      <c r="A1421" s="52"/>
      <c r="C1421" s="185"/>
      <c r="D1421" s="76"/>
      <c r="E1421" s="76" t="str">
        <f>IF(D1421="","",IFERROR(VLOOKUP(D1421,Cadastro!$C$9:$D$1009,2,FALSE),"NOT FOUND"))</f>
        <v/>
      </c>
      <c r="F1421" s="76"/>
      <c r="G1421" s="94"/>
      <c r="H1421" s="97"/>
      <c r="I1421" s="77">
        <f t="shared" si="45"/>
        <v>0</v>
      </c>
      <c r="J1421" s="78" t="str">
        <f>IFERROR(IF(E1421="","",VLOOKUP(D1421,Saldo!$P$8:$Q$1009,2,FALSE)),"")</f>
        <v/>
      </c>
      <c r="K1421" s="76"/>
      <c r="L1421" s="74" t="str">
        <f t="shared" si="44"/>
        <v/>
      </c>
    </row>
    <row r="1422" spans="1:12" ht="18.95" customHeight="1" x14ac:dyDescent="0.25">
      <c r="A1422" s="52"/>
      <c r="C1422" s="185"/>
      <c r="D1422" s="76"/>
      <c r="E1422" s="76" t="str">
        <f>IF(D1422="","",IFERROR(VLOOKUP(D1422,Cadastro!$C$9:$D$1009,2,FALSE),"NOT FOUND"))</f>
        <v/>
      </c>
      <c r="F1422" s="76"/>
      <c r="G1422" s="94"/>
      <c r="H1422" s="97"/>
      <c r="I1422" s="77">
        <f t="shared" si="45"/>
        <v>0</v>
      </c>
      <c r="J1422" s="78" t="str">
        <f>IFERROR(IF(E1422="","",VLOOKUP(D1422,Saldo!$P$8:$Q$1009,2,FALSE)),"")</f>
        <v/>
      </c>
      <c r="K1422" s="76"/>
      <c r="L1422" s="74" t="str">
        <f t="shared" si="44"/>
        <v/>
      </c>
    </row>
    <row r="1423" spans="1:12" ht="18.95" customHeight="1" x14ac:dyDescent="0.25">
      <c r="A1423" s="52"/>
      <c r="C1423" s="185"/>
      <c r="D1423" s="76"/>
      <c r="E1423" s="76" t="str">
        <f>IF(D1423="","",IFERROR(VLOOKUP(D1423,Cadastro!$C$9:$D$1009,2,FALSE),"NOT FOUND"))</f>
        <v/>
      </c>
      <c r="F1423" s="76"/>
      <c r="G1423" s="94"/>
      <c r="H1423" s="97"/>
      <c r="I1423" s="77">
        <f t="shared" si="45"/>
        <v>0</v>
      </c>
      <c r="J1423" s="78" t="str">
        <f>IFERROR(IF(E1423="","",VLOOKUP(D1423,Saldo!$P$8:$Q$1009,2,FALSE)),"")</f>
        <v/>
      </c>
      <c r="K1423" s="76"/>
      <c r="L1423" s="74" t="str">
        <f t="shared" si="44"/>
        <v/>
      </c>
    </row>
    <row r="1424" spans="1:12" ht="18.95" customHeight="1" x14ac:dyDescent="0.25">
      <c r="A1424" s="52"/>
      <c r="C1424" s="185"/>
      <c r="D1424" s="76"/>
      <c r="E1424" s="76" t="str">
        <f>IF(D1424="","",IFERROR(VLOOKUP(D1424,Cadastro!$C$9:$D$1009,2,FALSE),"NOT FOUND"))</f>
        <v/>
      </c>
      <c r="F1424" s="76"/>
      <c r="G1424" s="94"/>
      <c r="H1424" s="97"/>
      <c r="I1424" s="77">
        <f t="shared" si="45"/>
        <v>0</v>
      </c>
      <c r="J1424" s="78" t="str">
        <f>IFERROR(IF(E1424="","",VLOOKUP(D1424,Saldo!$P$8:$Q$1009,2,FALSE)),"")</f>
        <v/>
      </c>
      <c r="K1424" s="76"/>
      <c r="L1424" s="74" t="str">
        <f t="shared" si="44"/>
        <v/>
      </c>
    </row>
    <row r="1425" spans="1:12" ht="18.95" customHeight="1" x14ac:dyDescent="0.25">
      <c r="A1425" s="52"/>
      <c r="C1425" s="185"/>
      <c r="D1425" s="76"/>
      <c r="E1425" s="76" t="str">
        <f>IF(D1425="","",IFERROR(VLOOKUP(D1425,Cadastro!$C$9:$D$1009,2,FALSE),"NOT FOUND"))</f>
        <v/>
      </c>
      <c r="F1425" s="76"/>
      <c r="G1425" s="94"/>
      <c r="H1425" s="97"/>
      <c r="I1425" s="77">
        <f t="shared" si="45"/>
        <v>0</v>
      </c>
      <c r="J1425" s="78" t="str">
        <f>IFERROR(IF(E1425="","",VLOOKUP(D1425,Saldo!$P$8:$Q$1009,2,FALSE)),"")</f>
        <v/>
      </c>
      <c r="K1425" s="76"/>
      <c r="L1425" s="74" t="str">
        <f t="shared" si="44"/>
        <v/>
      </c>
    </row>
    <row r="1426" spans="1:12" ht="18.95" customHeight="1" x14ac:dyDescent="0.25">
      <c r="A1426" s="52"/>
      <c r="C1426" s="185"/>
      <c r="D1426" s="76"/>
      <c r="E1426" s="76" t="str">
        <f>IF(D1426="","",IFERROR(VLOOKUP(D1426,Cadastro!$C$9:$D$1009,2,FALSE),"NOT FOUND"))</f>
        <v/>
      </c>
      <c r="F1426" s="76"/>
      <c r="G1426" s="94"/>
      <c r="H1426" s="97"/>
      <c r="I1426" s="77">
        <f t="shared" si="45"/>
        <v>0</v>
      </c>
      <c r="J1426" s="78" t="str">
        <f>IFERROR(IF(E1426="","",VLOOKUP(D1426,Saldo!$P$8:$Q$1009,2,FALSE)),"")</f>
        <v/>
      </c>
      <c r="K1426" s="76"/>
      <c r="L1426" s="74" t="str">
        <f t="shared" si="44"/>
        <v/>
      </c>
    </row>
    <row r="1427" spans="1:12" ht="18.95" customHeight="1" x14ac:dyDescent="0.25">
      <c r="A1427" s="52"/>
      <c r="C1427" s="185"/>
      <c r="D1427" s="76"/>
      <c r="E1427" s="76" t="str">
        <f>IF(D1427="","",IFERROR(VLOOKUP(D1427,Cadastro!$C$9:$D$1009,2,FALSE),"NOT FOUND"))</f>
        <v/>
      </c>
      <c r="F1427" s="76"/>
      <c r="G1427" s="94"/>
      <c r="H1427" s="97"/>
      <c r="I1427" s="77">
        <f t="shared" si="45"/>
        <v>0</v>
      </c>
      <c r="J1427" s="78" t="str">
        <f>IFERROR(IF(E1427="","",VLOOKUP(D1427,Saldo!$P$8:$Q$1009,2,FALSE)),"")</f>
        <v/>
      </c>
      <c r="K1427" s="76"/>
      <c r="L1427" s="74" t="str">
        <f t="shared" si="44"/>
        <v/>
      </c>
    </row>
    <row r="1428" spans="1:12" ht="18.95" customHeight="1" x14ac:dyDescent="0.25">
      <c r="A1428" s="52"/>
      <c r="C1428" s="185"/>
      <c r="D1428" s="76"/>
      <c r="E1428" s="76" t="str">
        <f>IF(D1428="","",IFERROR(VLOOKUP(D1428,Cadastro!$C$9:$D$1009,2,FALSE),"NOT FOUND"))</f>
        <v/>
      </c>
      <c r="F1428" s="76"/>
      <c r="G1428" s="94"/>
      <c r="H1428" s="97"/>
      <c r="I1428" s="77">
        <f t="shared" si="45"/>
        <v>0</v>
      </c>
      <c r="J1428" s="78" t="str">
        <f>IFERROR(IF(E1428="","",VLOOKUP(D1428,Saldo!$P$8:$Q$1009,2,FALSE)),"")</f>
        <v/>
      </c>
      <c r="K1428" s="76"/>
      <c r="L1428" s="74" t="str">
        <f t="shared" si="44"/>
        <v/>
      </c>
    </row>
    <row r="1429" spans="1:12" ht="18.95" customHeight="1" x14ac:dyDescent="0.25">
      <c r="A1429" s="52"/>
      <c r="C1429" s="185"/>
      <c r="D1429" s="76"/>
      <c r="E1429" s="76" t="str">
        <f>IF(D1429="","",IFERROR(VLOOKUP(D1429,Cadastro!$C$9:$D$1009,2,FALSE),"NOT FOUND"))</f>
        <v/>
      </c>
      <c r="F1429" s="76"/>
      <c r="G1429" s="94"/>
      <c r="H1429" s="97"/>
      <c r="I1429" s="77">
        <f t="shared" si="45"/>
        <v>0</v>
      </c>
      <c r="J1429" s="78" t="str">
        <f>IFERROR(IF(E1429="","",VLOOKUP(D1429,Saldo!$P$8:$Q$1009,2,FALSE)),"")</f>
        <v/>
      </c>
      <c r="K1429" s="76"/>
      <c r="L1429" s="74" t="str">
        <f t="shared" si="44"/>
        <v/>
      </c>
    </row>
    <row r="1430" spans="1:12" ht="18.95" customHeight="1" x14ac:dyDescent="0.25">
      <c r="A1430" s="52"/>
      <c r="C1430" s="185"/>
      <c r="D1430" s="76"/>
      <c r="E1430" s="76" t="str">
        <f>IF(D1430="","",IFERROR(VLOOKUP(D1430,Cadastro!$C$9:$D$1009,2,FALSE),"NOT FOUND"))</f>
        <v/>
      </c>
      <c r="F1430" s="76"/>
      <c r="G1430" s="94"/>
      <c r="H1430" s="97"/>
      <c r="I1430" s="77">
        <f t="shared" si="45"/>
        <v>0</v>
      </c>
      <c r="J1430" s="78" t="str">
        <f>IFERROR(IF(E1430="","",VLOOKUP(D1430,Saldo!$P$8:$Q$1009,2,FALSE)),"")</f>
        <v/>
      </c>
      <c r="K1430" s="76"/>
      <c r="L1430" s="74" t="str">
        <f t="shared" si="44"/>
        <v/>
      </c>
    </row>
    <row r="1431" spans="1:12" ht="18.95" customHeight="1" x14ac:dyDescent="0.25">
      <c r="A1431" s="52"/>
      <c r="C1431" s="185"/>
      <c r="D1431" s="76"/>
      <c r="E1431" s="76" t="str">
        <f>IF(D1431="","",IFERROR(VLOOKUP(D1431,Cadastro!$C$9:$D$1009,2,FALSE),"NOT FOUND"))</f>
        <v/>
      </c>
      <c r="F1431" s="76"/>
      <c r="G1431" s="94"/>
      <c r="H1431" s="97"/>
      <c r="I1431" s="77">
        <f t="shared" si="45"/>
        <v>0</v>
      </c>
      <c r="J1431" s="78" t="str">
        <f>IFERROR(IF(E1431="","",VLOOKUP(D1431,Saldo!$P$8:$Q$1009,2,FALSE)),"")</f>
        <v/>
      </c>
      <c r="K1431" s="76"/>
      <c r="L1431" s="74" t="str">
        <f t="shared" si="44"/>
        <v/>
      </c>
    </row>
    <row r="1432" spans="1:12" ht="18.95" customHeight="1" x14ac:dyDescent="0.25">
      <c r="A1432" s="52"/>
      <c r="C1432" s="185"/>
      <c r="D1432" s="76"/>
      <c r="E1432" s="76" t="str">
        <f>IF(D1432="","",IFERROR(VLOOKUP(D1432,Cadastro!$C$9:$D$1009,2,FALSE),"NOT FOUND"))</f>
        <v/>
      </c>
      <c r="F1432" s="76"/>
      <c r="G1432" s="94"/>
      <c r="H1432" s="97"/>
      <c r="I1432" s="77">
        <f t="shared" si="45"/>
        <v>0</v>
      </c>
      <c r="J1432" s="78" t="str">
        <f>IFERROR(IF(E1432="","",VLOOKUP(D1432,Saldo!$P$8:$Q$1009,2,FALSE)),"")</f>
        <v/>
      </c>
      <c r="K1432" s="76"/>
      <c r="L1432" s="74" t="str">
        <f t="shared" si="44"/>
        <v/>
      </c>
    </row>
    <row r="1433" spans="1:12" ht="18.95" customHeight="1" x14ac:dyDescent="0.25">
      <c r="A1433" s="52"/>
      <c r="C1433" s="185"/>
      <c r="D1433" s="76"/>
      <c r="E1433" s="76" t="str">
        <f>IF(D1433="","",IFERROR(VLOOKUP(D1433,Cadastro!$C$9:$D$1009,2,FALSE),"NOT FOUND"))</f>
        <v/>
      </c>
      <c r="F1433" s="76"/>
      <c r="G1433" s="94"/>
      <c r="H1433" s="97"/>
      <c r="I1433" s="77">
        <f t="shared" si="45"/>
        <v>0</v>
      </c>
      <c r="J1433" s="78" t="str">
        <f>IFERROR(IF(E1433="","",VLOOKUP(D1433,Saldo!$P$8:$Q$1009,2,FALSE)),"")</f>
        <v/>
      </c>
      <c r="K1433" s="76"/>
      <c r="L1433" s="74" t="str">
        <f t="shared" si="44"/>
        <v/>
      </c>
    </row>
    <row r="1434" spans="1:12" ht="18.95" customHeight="1" x14ac:dyDescent="0.25">
      <c r="A1434" s="52"/>
      <c r="C1434" s="185"/>
      <c r="D1434" s="76"/>
      <c r="E1434" s="76" t="str">
        <f>IF(D1434="","",IFERROR(VLOOKUP(D1434,Cadastro!$C$9:$D$1009,2,FALSE),"NOT FOUND"))</f>
        <v/>
      </c>
      <c r="F1434" s="76"/>
      <c r="G1434" s="94"/>
      <c r="H1434" s="97"/>
      <c r="I1434" s="77">
        <f t="shared" si="45"/>
        <v>0</v>
      </c>
      <c r="J1434" s="78" t="str">
        <f>IFERROR(IF(E1434="","",VLOOKUP(D1434,Saldo!$P$8:$Q$1009,2,FALSE)),"")</f>
        <v/>
      </c>
      <c r="K1434" s="76"/>
      <c r="L1434" s="74" t="str">
        <f t="shared" si="44"/>
        <v/>
      </c>
    </row>
    <row r="1435" spans="1:12" ht="18.95" customHeight="1" x14ac:dyDescent="0.25">
      <c r="A1435" s="52"/>
      <c r="C1435" s="185"/>
      <c r="D1435" s="76"/>
      <c r="E1435" s="76" t="str">
        <f>IF(D1435="","",IFERROR(VLOOKUP(D1435,Cadastro!$C$9:$D$1009,2,FALSE),"NOT FOUND"))</f>
        <v/>
      </c>
      <c r="F1435" s="76"/>
      <c r="G1435" s="94"/>
      <c r="H1435" s="97"/>
      <c r="I1435" s="77">
        <f t="shared" si="45"/>
        <v>0</v>
      </c>
      <c r="J1435" s="78" t="str">
        <f>IFERROR(IF(E1435="","",VLOOKUP(D1435,Saldo!$P$8:$Q$1009,2,FALSE)),"")</f>
        <v/>
      </c>
      <c r="K1435" s="76"/>
      <c r="L1435" s="74" t="str">
        <f t="shared" si="44"/>
        <v/>
      </c>
    </row>
    <row r="1436" spans="1:12" ht="18.95" customHeight="1" x14ac:dyDescent="0.25">
      <c r="A1436" s="52"/>
      <c r="C1436" s="185"/>
      <c r="D1436" s="76"/>
      <c r="E1436" s="76" t="str">
        <f>IF(D1436="","",IFERROR(VLOOKUP(D1436,Cadastro!$C$9:$D$1009,2,FALSE),"NOT FOUND"))</f>
        <v/>
      </c>
      <c r="F1436" s="76"/>
      <c r="G1436" s="94"/>
      <c r="H1436" s="97"/>
      <c r="I1436" s="77">
        <f t="shared" si="45"/>
        <v>0</v>
      </c>
      <c r="J1436" s="78" t="str">
        <f>IFERROR(IF(E1436="","",VLOOKUP(D1436,Saldo!$P$8:$Q$1009,2,FALSE)),"")</f>
        <v/>
      </c>
      <c r="K1436" s="76"/>
      <c r="L1436" s="74" t="str">
        <f t="shared" si="44"/>
        <v/>
      </c>
    </row>
    <row r="1437" spans="1:12" ht="18.95" customHeight="1" x14ac:dyDescent="0.25">
      <c r="A1437" s="52"/>
      <c r="C1437" s="185"/>
      <c r="D1437" s="76"/>
      <c r="E1437" s="76" t="str">
        <f>IF(D1437="","",IFERROR(VLOOKUP(D1437,Cadastro!$C$9:$D$1009,2,FALSE),"NOT FOUND"))</f>
        <v/>
      </c>
      <c r="F1437" s="76"/>
      <c r="G1437" s="94"/>
      <c r="H1437" s="97"/>
      <c r="I1437" s="77">
        <f t="shared" si="45"/>
        <v>0</v>
      </c>
      <c r="J1437" s="78" t="str">
        <f>IFERROR(IF(E1437="","",VLOOKUP(D1437,Saldo!$P$8:$Q$1009,2,FALSE)),"")</f>
        <v/>
      </c>
      <c r="K1437" s="76"/>
      <c r="L1437" s="74" t="str">
        <f t="shared" si="44"/>
        <v/>
      </c>
    </row>
    <row r="1438" spans="1:12" ht="18.95" customHeight="1" x14ac:dyDescent="0.25">
      <c r="A1438" s="52"/>
      <c r="C1438" s="185"/>
      <c r="D1438" s="76"/>
      <c r="E1438" s="76" t="str">
        <f>IF(D1438="","",IFERROR(VLOOKUP(D1438,Cadastro!$C$9:$D$1009,2,FALSE),"NOT FOUND"))</f>
        <v/>
      </c>
      <c r="F1438" s="76"/>
      <c r="G1438" s="94"/>
      <c r="H1438" s="97"/>
      <c r="I1438" s="77">
        <f t="shared" si="45"/>
        <v>0</v>
      </c>
      <c r="J1438" s="78" t="str">
        <f>IFERROR(IF(E1438="","",VLOOKUP(D1438,Saldo!$P$8:$Q$1009,2,FALSE)),"")</f>
        <v/>
      </c>
      <c r="K1438" s="76"/>
      <c r="L1438" s="74" t="str">
        <f t="shared" si="44"/>
        <v/>
      </c>
    </row>
    <row r="1439" spans="1:12" ht="18.95" customHeight="1" x14ac:dyDescent="0.25">
      <c r="A1439" s="52"/>
      <c r="C1439" s="185"/>
      <c r="D1439" s="76"/>
      <c r="E1439" s="76" t="str">
        <f>IF(D1439="","",IFERROR(VLOOKUP(D1439,Cadastro!$C$9:$D$1009,2,FALSE),"NOT FOUND"))</f>
        <v/>
      </c>
      <c r="F1439" s="76"/>
      <c r="G1439" s="94"/>
      <c r="H1439" s="97"/>
      <c r="I1439" s="77">
        <f t="shared" si="45"/>
        <v>0</v>
      </c>
      <c r="J1439" s="78" t="str">
        <f>IFERROR(IF(E1439="","",VLOOKUP(D1439,Saldo!$P$8:$Q$1009,2,FALSE)),"")</f>
        <v/>
      </c>
      <c r="K1439" s="76"/>
      <c r="L1439" s="74" t="str">
        <f t="shared" si="44"/>
        <v/>
      </c>
    </row>
    <row r="1440" spans="1:12" ht="18.95" customHeight="1" x14ac:dyDescent="0.25">
      <c r="A1440" s="52"/>
      <c r="C1440" s="185"/>
      <c r="D1440" s="76"/>
      <c r="E1440" s="76" t="str">
        <f>IF(D1440="","",IFERROR(VLOOKUP(D1440,Cadastro!$C$9:$D$1009,2,FALSE),"NOT FOUND"))</f>
        <v/>
      </c>
      <c r="F1440" s="76"/>
      <c r="G1440" s="94"/>
      <c r="H1440" s="97"/>
      <c r="I1440" s="77">
        <f t="shared" si="45"/>
        <v>0</v>
      </c>
      <c r="J1440" s="78" t="str">
        <f>IFERROR(IF(E1440="","",VLOOKUP(D1440,Saldo!$P$8:$Q$1009,2,FALSE)),"")</f>
        <v/>
      </c>
      <c r="K1440" s="76"/>
      <c r="L1440" s="74" t="str">
        <f t="shared" si="44"/>
        <v/>
      </c>
    </row>
    <row r="1441" spans="1:12" ht="18.95" customHeight="1" x14ac:dyDescent="0.25">
      <c r="A1441" s="52"/>
      <c r="C1441" s="185"/>
      <c r="D1441" s="76"/>
      <c r="E1441" s="76" t="str">
        <f>IF(D1441="","",IFERROR(VLOOKUP(D1441,Cadastro!$C$9:$D$1009,2,FALSE),"NOT FOUND"))</f>
        <v/>
      </c>
      <c r="F1441" s="76"/>
      <c r="G1441" s="94"/>
      <c r="H1441" s="97"/>
      <c r="I1441" s="77">
        <f t="shared" si="45"/>
        <v>0</v>
      </c>
      <c r="J1441" s="78" t="str">
        <f>IFERROR(IF(E1441="","",VLOOKUP(D1441,Saldo!$P$8:$Q$1009,2,FALSE)),"")</f>
        <v/>
      </c>
      <c r="K1441" s="76"/>
      <c r="L1441" s="74" t="str">
        <f t="shared" si="44"/>
        <v/>
      </c>
    </row>
    <row r="1442" spans="1:12" ht="18.95" customHeight="1" x14ac:dyDescent="0.25">
      <c r="A1442" s="52"/>
      <c r="C1442" s="185"/>
      <c r="D1442" s="76"/>
      <c r="E1442" s="76" t="str">
        <f>IF(D1442="","",IFERROR(VLOOKUP(D1442,Cadastro!$C$9:$D$1009,2,FALSE),"NOT FOUND"))</f>
        <v/>
      </c>
      <c r="F1442" s="76"/>
      <c r="G1442" s="94"/>
      <c r="H1442" s="97"/>
      <c r="I1442" s="77">
        <f t="shared" si="45"/>
        <v>0</v>
      </c>
      <c r="J1442" s="78" t="str">
        <f>IFERROR(IF(E1442="","",VLOOKUP(D1442,Saldo!$P$8:$Q$1009,2,FALSE)),"")</f>
        <v/>
      </c>
      <c r="K1442" s="76"/>
      <c r="L1442" s="74" t="str">
        <f t="shared" si="44"/>
        <v/>
      </c>
    </row>
    <row r="1443" spans="1:12" ht="18.95" customHeight="1" x14ac:dyDescent="0.25">
      <c r="A1443" s="52"/>
      <c r="C1443" s="185"/>
      <c r="D1443" s="76"/>
      <c r="E1443" s="76" t="str">
        <f>IF(D1443="","",IFERROR(VLOOKUP(D1443,Cadastro!$C$9:$D$1009,2,FALSE),"NOT FOUND"))</f>
        <v/>
      </c>
      <c r="F1443" s="76"/>
      <c r="G1443" s="94"/>
      <c r="H1443" s="97"/>
      <c r="I1443" s="77">
        <f t="shared" si="45"/>
        <v>0</v>
      </c>
      <c r="J1443" s="78" t="str">
        <f>IFERROR(IF(E1443="","",VLOOKUP(D1443,Saldo!$P$8:$Q$1009,2,FALSE)),"")</f>
        <v/>
      </c>
      <c r="K1443" s="76"/>
      <c r="L1443" s="74" t="str">
        <f t="shared" si="44"/>
        <v/>
      </c>
    </row>
    <row r="1444" spans="1:12" ht="18.95" customHeight="1" x14ac:dyDescent="0.25">
      <c r="A1444" s="52"/>
      <c r="C1444" s="185"/>
      <c r="D1444" s="76"/>
      <c r="E1444" s="76" t="str">
        <f>IF(D1444="","",IFERROR(VLOOKUP(D1444,Cadastro!$C$9:$D$1009,2,FALSE),"NOT FOUND"))</f>
        <v/>
      </c>
      <c r="F1444" s="76"/>
      <c r="G1444" s="94"/>
      <c r="H1444" s="97"/>
      <c r="I1444" s="77">
        <f t="shared" si="45"/>
        <v>0</v>
      </c>
      <c r="J1444" s="78" t="str">
        <f>IFERROR(IF(E1444="","",VLOOKUP(D1444,Saldo!$P$8:$Q$1009,2,FALSE)),"")</f>
        <v/>
      </c>
      <c r="K1444" s="76"/>
      <c r="L1444" s="74" t="str">
        <f t="shared" si="44"/>
        <v/>
      </c>
    </row>
    <row r="1445" spans="1:12" ht="18.95" customHeight="1" x14ac:dyDescent="0.25">
      <c r="A1445" s="52"/>
      <c r="C1445" s="185"/>
      <c r="D1445" s="76"/>
      <c r="E1445" s="76" t="str">
        <f>IF(D1445="","",IFERROR(VLOOKUP(D1445,Cadastro!$C$9:$D$1009,2,FALSE),"NOT FOUND"))</f>
        <v/>
      </c>
      <c r="F1445" s="76"/>
      <c r="G1445" s="94"/>
      <c r="H1445" s="97"/>
      <c r="I1445" s="77">
        <f t="shared" si="45"/>
        <v>0</v>
      </c>
      <c r="J1445" s="78" t="str">
        <f>IFERROR(IF(E1445="","",VLOOKUP(D1445,Saldo!$P$8:$Q$1009,2,FALSE)),"")</f>
        <v/>
      </c>
      <c r="K1445" s="76"/>
      <c r="L1445" s="74" t="str">
        <f t="shared" si="44"/>
        <v/>
      </c>
    </row>
    <row r="1446" spans="1:12" ht="18.95" customHeight="1" x14ac:dyDescent="0.25">
      <c r="A1446" s="52"/>
      <c r="C1446" s="185"/>
      <c r="D1446" s="76"/>
      <c r="E1446" s="76" t="str">
        <f>IF(D1446="","",IFERROR(VLOOKUP(D1446,Cadastro!$C$9:$D$1009,2,FALSE),"NOT FOUND"))</f>
        <v/>
      </c>
      <c r="F1446" s="76"/>
      <c r="G1446" s="94"/>
      <c r="H1446" s="97"/>
      <c r="I1446" s="77">
        <f t="shared" si="45"/>
        <v>0</v>
      </c>
      <c r="J1446" s="78" t="str">
        <f>IFERROR(IF(E1446="","",VLOOKUP(D1446,Saldo!$P$8:$Q$1009,2,FALSE)),"")</f>
        <v/>
      </c>
      <c r="K1446" s="76"/>
      <c r="L1446" s="74" t="str">
        <f t="shared" si="44"/>
        <v/>
      </c>
    </row>
    <row r="1447" spans="1:12" ht="18.95" customHeight="1" x14ac:dyDescent="0.25">
      <c r="A1447" s="52"/>
      <c r="C1447" s="185"/>
      <c r="D1447" s="76"/>
      <c r="E1447" s="76" t="str">
        <f>IF(D1447="","",IFERROR(VLOOKUP(D1447,Cadastro!$C$9:$D$1009,2,FALSE),"NOT FOUND"))</f>
        <v/>
      </c>
      <c r="F1447" s="76"/>
      <c r="G1447" s="94"/>
      <c r="H1447" s="97"/>
      <c r="I1447" s="77">
        <f t="shared" si="45"/>
        <v>0</v>
      </c>
      <c r="J1447" s="78" t="str">
        <f>IFERROR(IF(E1447="","",VLOOKUP(D1447,Saldo!$P$8:$Q$1009,2,FALSE)),"")</f>
        <v/>
      </c>
      <c r="K1447" s="76"/>
      <c r="L1447" s="74" t="str">
        <f t="shared" si="44"/>
        <v/>
      </c>
    </row>
    <row r="1448" spans="1:12" ht="18.95" customHeight="1" x14ac:dyDescent="0.25">
      <c r="A1448" s="52"/>
      <c r="C1448" s="185"/>
      <c r="D1448" s="76"/>
      <c r="E1448" s="76" t="str">
        <f>IF(D1448="","",IFERROR(VLOOKUP(D1448,Cadastro!$C$9:$D$1009,2,FALSE),"NOT FOUND"))</f>
        <v/>
      </c>
      <c r="F1448" s="76"/>
      <c r="G1448" s="94"/>
      <c r="H1448" s="97"/>
      <c r="I1448" s="77">
        <f t="shared" si="45"/>
        <v>0</v>
      </c>
      <c r="J1448" s="78" t="str">
        <f>IFERROR(IF(E1448="","",VLOOKUP(D1448,Saldo!$P$8:$Q$1009,2,FALSE)),"")</f>
        <v/>
      </c>
      <c r="K1448" s="76"/>
      <c r="L1448" s="74" t="str">
        <f t="shared" si="44"/>
        <v/>
      </c>
    </row>
    <row r="1449" spans="1:12" ht="18.95" customHeight="1" x14ac:dyDescent="0.25">
      <c r="A1449" s="52"/>
      <c r="C1449" s="185"/>
      <c r="D1449" s="76"/>
      <c r="E1449" s="76" t="str">
        <f>IF(D1449="","",IFERROR(VLOOKUP(D1449,Cadastro!$C$9:$D$1009,2,FALSE),"NOT FOUND"))</f>
        <v/>
      </c>
      <c r="F1449" s="76"/>
      <c r="G1449" s="94"/>
      <c r="H1449" s="97"/>
      <c r="I1449" s="77">
        <f t="shared" si="45"/>
        <v>0</v>
      </c>
      <c r="J1449" s="78" t="str">
        <f>IFERROR(IF(E1449="","",VLOOKUP(D1449,Saldo!$P$8:$Q$1009,2,FALSE)),"")</f>
        <v/>
      </c>
      <c r="K1449" s="76"/>
      <c r="L1449" s="74" t="str">
        <f t="shared" si="44"/>
        <v/>
      </c>
    </row>
    <row r="1450" spans="1:12" ht="18.95" customHeight="1" x14ac:dyDescent="0.25">
      <c r="A1450" s="52"/>
      <c r="C1450" s="185"/>
      <c r="D1450" s="76"/>
      <c r="E1450" s="76" t="str">
        <f>IF(D1450="","",IFERROR(VLOOKUP(D1450,Cadastro!$C$9:$D$1009,2,FALSE),"NOT FOUND"))</f>
        <v/>
      </c>
      <c r="F1450" s="76"/>
      <c r="G1450" s="94"/>
      <c r="H1450" s="97"/>
      <c r="I1450" s="77">
        <f t="shared" si="45"/>
        <v>0</v>
      </c>
      <c r="J1450" s="78" t="str">
        <f>IFERROR(IF(E1450="","",VLOOKUP(D1450,Saldo!$P$8:$Q$1009,2,FALSE)),"")</f>
        <v/>
      </c>
      <c r="K1450" s="76"/>
      <c r="L1450" s="74" t="str">
        <f t="shared" si="44"/>
        <v/>
      </c>
    </row>
    <row r="1451" spans="1:12" ht="18.95" customHeight="1" x14ac:dyDescent="0.25">
      <c r="A1451" s="52"/>
      <c r="C1451" s="185"/>
      <c r="D1451" s="76"/>
      <c r="E1451" s="76" t="str">
        <f>IF(D1451="","",IFERROR(VLOOKUP(D1451,Cadastro!$C$9:$D$1009,2,FALSE),"NOT FOUND"))</f>
        <v/>
      </c>
      <c r="F1451" s="76"/>
      <c r="G1451" s="94"/>
      <c r="H1451" s="97"/>
      <c r="I1451" s="77">
        <f t="shared" si="45"/>
        <v>0</v>
      </c>
      <c r="J1451" s="78" t="str">
        <f>IFERROR(IF(E1451="","",VLOOKUP(D1451,Saldo!$P$8:$Q$1009,2,FALSE)),"")</f>
        <v/>
      </c>
      <c r="K1451" s="76"/>
      <c r="L1451" s="74" t="str">
        <f t="shared" si="44"/>
        <v/>
      </c>
    </row>
    <row r="1452" spans="1:12" ht="18.95" customHeight="1" x14ac:dyDescent="0.25">
      <c r="A1452" s="52"/>
      <c r="C1452" s="185"/>
      <c r="D1452" s="76"/>
      <c r="E1452" s="76" t="str">
        <f>IF(D1452="","",IFERROR(VLOOKUP(D1452,Cadastro!$C$9:$D$1009,2,FALSE),"NOT FOUND"))</f>
        <v/>
      </c>
      <c r="F1452" s="76"/>
      <c r="G1452" s="94"/>
      <c r="H1452" s="97"/>
      <c r="I1452" s="77">
        <f t="shared" si="45"/>
        <v>0</v>
      </c>
      <c r="J1452" s="78" t="str">
        <f>IFERROR(IF(E1452="","",VLOOKUP(D1452,Saldo!$P$8:$Q$1009,2,FALSE)),"")</f>
        <v/>
      </c>
      <c r="K1452" s="76"/>
      <c r="L1452" s="74" t="str">
        <f t="shared" si="44"/>
        <v/>
      </c>
    </row>
    <row r="1453" spans="1:12" ht="18.95" customHeight="1" x14ac:dyDescent="0.25">
      <c r="A1453" s="52"/>
      <c r="C1453" s="185"/>
      <c r="D1453" s="76"/>
      <c r="E1453" s="76" t="str">
        <f>IF(D1453="","",IFERROR(VLOOKUP(D1453,Cadastro!$C$9:$D$1009,2,FALSE),"NOT FOUND"))</f>
        <v/>
      </c>
      <c r="F1453" s="76"/>
      <c r="G1453" s="94"/>
      <c r="H1453" s="97"/>
      <c r="I1453" s="77">
        <f t="shared" si="45"/>
        <v>0</v>
      </c>
      <c r="J1453" s="78" t="str">
        <f>IFERROR(IF(E1453="","",VLOOKUP(D1453,Saldo!$P$8:$Q$1009,2,FALSE)),"")</f>
        <v/>
      </c>
      <c r="K1453" s="76"/>
      <c r="L1453" s="74" t="str">
        <f t="shared" si="44"/>
        <v/>
      </c>
    </row>
    <row r="1454" spans="1:12" ht="18.95" customHeight="1" x14ac:dyDescent="0.25">
      <c r="A1454" s="52"/>
      <c r="C1454" s="185"/>
      <c r="D1454" s="76"/>
      <c r="E1454" s="76" t="str">
        <f>IF(D1454="","",IFERROR(VLOOKUP(D1454,Cadastro!$C$9:$D$1009,2,FALSE),"NOT FOUND"))</f>
        <v/>
      </c>
      <c r="F1454" s="76"/>
      <c r="G1454" s="94"/>
      <c r="H1454" s="97"/>
      <c r="I1454" s="77">
        <f t="shared" si="45"/>
        <v>0</v>
      </c>
      <c r="J1454" s="78" t="str">
        <f>IFERROR(IF(E1454="","",VLOOKUP(D1454,Saldo!$P$8:$Q$1009,2,FALSE)),"")</f>
        <v/>
      </c>
      <c r="K1454" s="76"/>
      <c r="L1454" s="74" t="str">
        <f t="shared" si="44"/>
        <v/>
      </c>
    </row>
    <row r="1455" spans="1:12" ht="18.95" customHeight="1" x14ac:dyDescent="0.25">
      <c r="A1455" s="52"/>
      <c r="C1455" s="185"/>
      <c r="D1455" s="76"/>
      <c r="E1455" s="76" t="str">
        <f>IF(D1455="","",IFERROR(VLOOKUP(D1455,Cadastro!$C$9:$D$1009,2,FALSE),"NOT FOUND"))</f>
        <v/>
      </c>
      <c r="F1455" s="76"/>
      <c r="G1455" s="94"/>
      <c r="H1455" s="97"/>
      <c r="I1455" s="77">
        <f t="shared" si="45"/>
        <v>0</v>
      </c>
      <c r="J1455" s="78" t="str">
        <f>IFERROR(IF(E1455="","",VLOOKUP(D1455,Saldo!$P$8:$Q$1009,2,FALSE)),"")</f>
        <v/>
      </c>
      <c r="K1455" s="76"/>
      <c r="L1455" s="74" t="str">
        <f t="shared" si="44"/>
        <v/>
      </c>
    </row>
    <row r="1456" spans="1:12" ht="18.95" customHeight="1" x14ac:dyDescent="0.25">
      <c r="A1456" s="52"/>
      <c r="C1456" s="185"/>
      <c r="D1456" s="76"/>
      <c r="E1456" s="76" t="str">
        <f>IF(D1456="","",IFERROR(VLOOKUP(D1456,Cadastro!$C$9:$D$1009,2,FALSE),"NOT FOUND"))</f>
        <v/>
      </c>
      <c r="F1456" s="76"/>
      <c r="G1456" s="94"/>
      <c r="H1456" s="97"/>
      <c r="I1456" s="77">
        <f t="shared" si="45"/>
        <v>0</v>
      </c>
      <c r="J1456" s="78" t="str">
        <f>IFERROR(IF(E1456="","",VLOOKUP(D1456,Saldo!$P$8:$Q$1009,2,FALSE)),"")</f>
        <v/>
      </c>
      <c r="K1456" s="76"/>
      <c r="L1456" s="74" t="str">
        <f t="shared" si="44"/>
        <v/>
      </c>
    </row>
    <row r="1457" spans="1:12" ht="18.95" customHeight="1" x14ac:dyDescent="0.25">
      <c r="A1457" s="52"/>
      <c r="C1457" s="185"/>
      <c r="D1457" s="76"/>
      <c r="E1457" s="76" t="str">
        <f>IF(D1457="","",IFERROR(VLOOKUP(D1457,Cadastro!$C$9:$D$1009,2,FALSE),"NOT FOUND"))</f>
        <v/>
      </c>
      <c r="F1457" s="76"/>
      <c r="G1457" s="94"/>
      <c r="H1457" s="97"/>
      <c r="I1457" s="77">
        <f t="shared" si="45"/>
        <v>0</v>
      </c>
      <c r="J1457" s="78" t="str">
        <f>IFERROR(IF(E1457="","",VLOOKUP(D1457,Saldo!$P$8:$Q$1009,2,FALSE)),"")</f>
        <v/>
      </c>
      <c r="K1457" s="76"/>
      <c r="L1457" s="74" t="str">
        <f t="shared" si="44"/>
        <v/>
      </c>
    </row>
    <row r="1458" spans="1:12" ht="18.95" customHeight="1" x14ac:dyDescent="0.25">
      <c r="A1458" s="52"/>
      <c r="C1458" s="185"/>
      <c r="D1458" s="76"/>
      <c r="E1458" s="76" t="str">
        <f>IF(D1458="","",IFERROR(VLOOKUP(D1458,Cadastro!$C$9:$D$1009,2,FALSE),"NOT FOUND"))</f>
        <v/>
      </c>
      <c r="F1458" s="76"/>
      <c r="G1458" s="94"/>
      <c r="H1458" s="97"/>
      <c r="I1458" s="77">
        <f t="shared" si="45"/>
        <v>0</v>
      </c>
      <c r="J1458" s="78" t="str">
        <f>IFERROR(IF(E1458="","",VLOOKUP(D1458,Saldo!$P$8:$Q$1009,2,FALSE)),"")</f>
        <v/>
      </c>
      <c r="K1458" s="76"/>
      <c r="L1458" s="74" t="str">
        <f t="shared" si="44"/>
        <v/>
      </c>
    </row>
    <row r="1459" spans="1:12" ht="18.95" customHeight="1" x14ac:dyDescent="0.25">
      <c r="A1459" s="52"/>
      <c r="C1459" s="185"/>
      <c r="D1459" s="76"/>
      <c r="E1459" s="76" t="str">
        <f>IF(D1459="","",IFERROR(VLOOKUP(D1459,Cadastro!$C$9:$D$1009,2,FALSE),"NOT FOUND"))</f>
        <v/>
      </c>
      <c r="F1459" s="76"/>
      <c r="G1459" s="94"/>
      <c r="H1459" s="97"/>
      <c r="I1459" s="77">
        <f t="shared" si="45"/>
        <v>0</v>
      </c>
      <c r="J1459" s="78" t="str">
        <f>IFERROR(IF(E1459="","",VLOOKUP(D1459,Saldo!$P$8:$Q$1009,2,FALSE)),"")</f>
        <v/>
      </c>
      <c r="K1459" s="76"/>
      <c r="L1459" s="74" t="str">
        <f t="shared" si="44"/>
        <v/>
      </c>
    </row>
    <row r="1460" spans="1:12" ht="18.95" customHeight="1" x14ac:dyDescent="0.25">
      <c r="A1460" s="52"/>
      <c r="C1460" s="185"/>
      <c r="D1460" s="76"/>
      <c r="E1460" s="76" t="str">
        <f>IF(D1460="","",IFERROR(VLOOKUP(D1460,Cadastro!$C$9:$D$1009,2,FALSE),"NOT FOUND"))</f>
        <v/>
      </c>
      <c r="F1460" s="76"/>
      <c r="G1460" s="94"/>
      <c r="H1460" s="97"/>
      <c r="I1460" s="77">
        <f t="shared" si="45"/>
        <v>0</v>
      </c>
      <c r="J1460" s="78" t="str">
        <f>IFERROR(IF(E1460="","",VLOOKUP(D1460,Saldo!$P$8:$Q$1009,2,FALSE)),"")</f>
        <v/>
      </c>
      <c r="K1460" s="76"/>
      <c r="L1460" s="74" t="str">
        <f t="shared" si="44"/>
        <v/>
      </c>
    </row>
    <row r="1461" spans="1:12" ht="18.95" customHeight="1" x14ac:dyDescent="0.25">
      <c r="A1461" s="52"/>
      <c r="C1461" s="185"/>
      <c r="D1461" s="76"/>
      <c r="E1461" s="76" t="str">
        <f>IF(D1461="","",IFERROR(VLOOKUP(D1461,Cadastro!$C$9:$D$1009,2,FALSE),"NOT FOUND"))</f>
        <v/>
      </c>
      <c r="F1461" s="76"/>
      <c r="G1461" s="94"/>
      <c r="H1461" s="97"/>
      <c r="I1461" s="77">
        <f t="shared" si="45"/>
        <v>0</v>
      </c>
      <c r="J1461" s="78" t="str">
        <f>IFERROR(IF(E1461="","",VLOOKUP(D1461,Saldo!$P$8:$Q$1009,2,FALSE)),"")</f>
        <v/>
      </c>
      <c r="K1461" s="76"/>
      <c r="L1461" s="74" t="str">
        <f t="shared" si="44"/>
        <v/>
      </c>
    </row>
    <row r="1462" spans="1:12" ht="18.95" customHeight="1" x14ac:dyDescent="0.25">
      <c r="A1462" s="52"/>
      <c r="C1462" s="185"/>
      <c r="D1462" s="76"/>
      <c r="E1462" s="76" t="str">
        <f>IF(D1462="","",IFERROR(VLOOKUP(D1462,Cadastro!$C$9:$D$1009,2,FALSE),"NOT FOUND"))</f>
        <v/>
      </c>
      <c r="F1462" s="76"/>
      <c r="G1462" s="94"/>
      <c r="H1462" s="97"/>
      <c r="I1462" s="77">
        <f t="shared" si="45"/>
        <v>0</v>
      </c>
      <c r="J1462" s="78" t="str">
        <f>IFERROR(IF(E1462="","",VLOOKUP(D1462,Saldo!$P$8:$Q$1009,2,FALSE)),"")</f>
        <v/>
      </c>
      <c r="K1462" s="76"/>
      <c r="L1462" s="74" t="str">
        <f t="shared" si="44"/>
        <v/>
      </c>
    </row>
    <row r="1463" spans="1:12" ht="18.95" customHeight="1" x14ac:dyDescent="0.25">
      <c r="A1463" s="52"/>
      <c r="C1463" s="185"/>
      <c r="D1463" s="76"/>
      <c r="E1463" s="76" t="str">
        <f>IF(D1463="","",IFERROR(VLOOKUP(D1463,Cadastro!$C$9:$D$1009,2,FALSE),"NOT FOUND"))</f>
        <v/>
      </c>
      <c r="F1463" s="76"/>
      <c r="G1463" s="94"/>
      <c r="H1463" s="97"/>
      <c r="I1463" s="77">
        <f t="shared" si="45"/>
        <v>0</v>
      </c>
      <c r="J1463" s="78" t="str">
        <f>IFERROR(IF(E1463="","",VLOOKUP(D1463,Saldo!$P$8:$Q$1009,2,FALSE)),"")</f>
        <v/>
      </c>
      <c r="K1463" s="76"/>
      <c r="L1463" s="74" t="str">
        <f t="shared" si="44"/>
        <v/>
      </c>
    </row>
    <row r="1464" spans="1:12" ht="18.95" customHeight="1" x14ac:dyDescent="0.25">
      <c r="A1464" s="52"/>
      <c r="C1464" s="185"/>
      <c r="D1464" s="76"/>
      <c r="E1464" s="76" t="str">
        <f>IF(D1464="","",IFERROR(VLOOKUP(D1464,Cadastro!$C$9:$D$1009,2,FALSE),"NOT FOUND"))</f>
        <v/>
      </c>
      <c r="F1464" s="76"/>
      <c r="G1464" s="94"/>
      <c r="H1464" s="97"/>
      <c r="I1464" s="77">
        <f t="shared" si="45"/>
        <v>0</v>
      </c>
      <c r="J1464" s="78" t="str">
        <f>IFERROR(IF(E1464="","",VLOOKUP(D1464,Saldo!$P$8:$Q$1009,2,FALSE)),"")</f>
        <v/>
      </c>
      <c r="K1464" s="76"/>
      <c r="L1464" s="74" t="str">
        <f t="shared" si="44"/>
        <v/>
      </c>
    </row>
    <row r="1465" spans="1:12" ht="18.95" customHeight="1" x14ac:dyDescent="0.25">
      <c r="A1465" s="52"/>
      <c r="C1465" s="185"/>
      <c r="D1465" s="76"/>
      <c r="E1465" s="76" t="str">
        <f>IF(D1465="","",IFERROR(VLOOKUP(D1465,Cadastro!$C$9:$D$1009,2,FALSE),"NOT FOUND"))</f>
        <v/>
      </c>
      <c r="F1465" s="76"/>
      <c r="G1465" s="94"/>
      <c r="H1465" s="97"/>
      <c r="I1465" s="77">
        <f t="shared" si="45"/>
        <v>0</v>
      </c>
      <c r="J1465" s="78" t="str">
        <f>IFERROR(IF(E1465="","",VLOOKUP(D1465,Saldo!$P$8:$Q$1009,2,FALSE)),"")</f>
        <v/>
      </c>
      <c r="K1465" s="76"/>
      <c r="L1465" s="74" t="str">
        <f t="shared" si="44"/>
        <v/>
      </c>
    </row>
    <row r="1466" spans="1:12" ht="18.95" customHeight="1" x14ac:dyDescent="0.25">
      <c r="A1466" s="52"/>
      <c r="C1466" s="185"/>
      <c r="D1466" s="76"/>
      <c r="E1466" s="76" t="str">
        <f>IF(D1466="","",IFERROR(VLOOKUP(D1466,Cadastro!$C$9:$D$1009,2,FALSE),"NOT FOUND"))</f>
        <v/>
      </c>
      <c r="F1466" s="76"/>
      <c r="G1466" s="94"/>
      <c r="H1466" s="97"/>
      <c r="I1466" s="77">
        <f t="shared" si="45"/>
        <v>0</v>
      </c>
      <c r="J1466" s="78" t="str">
        <f>IFERROR(IF(E1466="","",VLOOKUP(D1466,Saldo!$P$8:$Q$1009,2,FALSE)),"")</f>
        <v/>
      </c>
      <c r="K1466" s="76"/>
      <c r="L1466" s="74" t="str">
        <f t="shared" si="44"/>
        <v/>
      </c>
    </row>
    <row r="1467" spans="1:12" ht="18.95" customHeight="1" x14ac:dyDescent="0.25">
      <c r="A1467" s="52"/>
      <c r="C1467" s="185"/>
      <c r="D1467" s="76"/>
      <c r="E1467" s="76" t="str">
        <f>IF(D1467="","",IFERROR(VLOOKUP(D1467,Cadastro!$C$9:$D$1009,2,FALSE),"NOT FOUND"))</f>
        <v/>
      </c>
      <c r="F1467" s="76"/>
      <c r="G1467" s="94"/>
      <c r="H1467" s="97"/>
      <c r="I1467" s="77">
        <f t="shared" si="45"/>
        <v>0</v>
      </c>
      <c r="J1467" s="78" t="str">
        <f>IFERROR(IF(E1467="","",VLOOKUP(D1467,Saldo!$P$8:$Q$1009,2,FALSE)),"")</f>
        <v/>
      </c>
      <c r="K1467" s="76"/>
      <c r="L1467" s="74" t="str">
        <f t="shared" si="44"/>
        <v/>
      </c>
    </row>
    <row r="1468" spans="1:12" ht="18.95" customHeight="1" x14ac:dyDescent="0.25">
      <c r="A1468" s="52"/>
      <c r="C1468" s="185"/>
      <c r="D1468" s="76"/>
      <c r="E1468" s="76" t="str">
        <f>IF(D1468="","",IFERROR(VLOOKUP(D1468,Cadastro!$C$9:$D$1009,2,FALSE),"NOT FOUND"))</f>
        <v/>
      </c>
      <c r="F1468" s="76"/>
      <c r="G1468" s="94"/>
      <c r="H1468" s="97"/>
      <c r="I1468" s="77">
        <f t="shared" si="45"/>
        <v>0</v>
      </c>
      <c r="J1468" s="78" t="str">
        <f>IFERROR(IF(E1468="","",VLOOKUP(D1468,Saldo!$P$8:$Q$1009,2,FALSE)),"")</f>
        <v/>
      </c>
      <c r="K1468" s="76"/>
      <c r="L1468" s="74" t="str">
        <f t="shared" si="44"/>
        <v/>
      </c>
    </row>
    <row r="1469" spans="1:12" ht="18.95" customHeight="1" x14ac:dyDescent="0.25">
      <c r="A1469" s="52"/>
      <c r="C1469" s="185"/>
      <c r="D1469" s="76"/>
      <c r="E1469" s="76" t="str">
        <f>IF(D1469="","",IFERROR(VLOOKUP(D1469,Cadastro!$C$9:$D$1009,2,FALSE),"NOT FOUND"))</f>
        <v/>
      </c>
      <c r="F1469" s="76"/>
      <c r="G1469" s="94"/>
      <c r="H1469" s="97"/>
      <c r="I1469" s="77">
        <f t="shared" si="45"/>
        <v>0</v>
      </c>
      <c r="J1469" s="78" t="str">
        <f>IFERROR(IF(E1469="","",VLOOKUP(D1469,Saldo!$P$8:$Q$1009,2,FALSE)),"")</f>
        <v/>
      </c>
      <c r="K1469" s="76"/>
      <c r="L1469" s="74" t="str">
        <f t="shared" si="44"/>
        <v/>
      </c>
    </row>
    <row r="1470" spans="1:12" ht="18.95" customHeight="1" x14ac:dyDescent="0.25">
      <c r="A1470" s="52"/>
      <c r="C1470" s="185"/>
      <c r="D1470" s="76"/>
      <c r="E1470" s="76" t="str">
        <f>IF(D1470="","",IFERROR(VLOOKUP(D1470,Cadastro!$C$9:$D$1009,2,FALSE),"NOT FOUND"))</f>
        <v/>
      </c>
      <c r="F1470" s="76"/>
      <c r="G1470" s="94"/>
      <c r="H1470" s="97"/>
      <c r="I1470" s="77">
        <f t="shared" si="45"/>
        <v>0</v>
      </c>
      <c r="J1470" s="78" t="str">
        <f>IFERROR(IF(E1470="","",VLOOKUP(D1470,Saldo!$P$8:$Q$1009,2,FALSE)),"")</f>
        <v/>
      </c>
      <c r="K1470" s="76"/>
      <c r="L1470" s="74" t="str">
        <f t="shared" si="44"/>
        <v/>
      </c>
    </row>
    <row r="1471" spans="1:12" ht="18.95" customHeight="1" x14ac:dyDescent="0.25">
      <c r="A1471" s="52"/>
      <c r="C1471" s="185"/>
      <c r="D1471" s="76"/>
      <c r="E1471" s="76" t="str">
        <f>IF(D1471="","",IFERROR(VLOOKUP(D1471,Cadastro!$C$9:$D$1009,2,FALSE),"NOT FOUND"))</f>
        <v/>
      </c>
      <c r="F1471" s="76"/>
      <c r="G1471" s="94"/>
      <c r="H1471" s="97"/>
      <c r="I1471" s="77">
        <f t="shared" si="45"/>
        <v>0</v>
      </c>
      <c r="J1471" s="78" t="str">
        <f>IFERROR(IF(E1471="","",VLOOKUP(D1471,Saldo!$P$8:$Q$1009,2,FALSE)),"")</f>
        <v/>
      </c>
      <c r="K1471" s="76"/>
      <c r="L1471" s="74" t="str">
        <f t="shared" si="44"/>
        <v/>
      </c>
    </row>
    <row r="1472" spans="1:12" ht="18.95" customHeight="1" x14ac:dyDescent="0.25">
      <c r="A1472" s="52"/>
      <c r="C1472" s="185"/>
      <c r="D1472" s="76"/>
      <c r="E1472" s="76" t="str">
        <f>IF(D1472="","",IFERROR(VLOOKUP(D1472,Cadastro!$C$9:$D$1009,2,FALSE),"NOT FOUND"))</f>
        <v/>
      </c>
      <c r="F1472" s="76"/>
      <c r="G1472" s="94"/>
      <c r="H1472" s="97"/>
      <c r="I1472" s="77">
        <f t="shared" si="45"/>
        <v>0</v>
      </c>
      <c r="J1472" s="78" t="str">
        <f>IFERROR(IF(E1472="","",VLOOKUP(D1472,Saldo!$P$8:$Q$1009,2,FALSE)),"")</f>
        <v/>
      </c>
      <c r="K1472" s="76"/>
      <c r="L1472" s="74" t="str">
        <f t="shared" si="44"/>
        <v/>
      </c>
    </row>
    <row r="1473" spans="1:12" ht="18.95" customHeight="1" x14ac:dyDescent="0.25">
      <c r="A1473" s="52"/>
      <c r="C1473" s="185"/>
      <c r="D1473" s="76"/>
      <c r="E1473" s="76" t="str">
        <f>IF(D1473="","",IFERROR(VLOOKUP(D1473,Cadastro!$C$9:$D$1009,2,FALSE),"NOT FOUND"))</f>
        <v/>
      </c>
      <c r="F1473" s="76"/>
      <c r="G1473" s="94"/>
      <c r="H1473" s="97"/>
      <c r="I1473" s="77">
        <f t="shared" si="45"/>
        <v>0</v>
      </c>
      <c r="J1473" s="78" t="str">
        <f>IFERROR(IF(E1473="","",VLOOKUP(D1473,Saldo!$P$8:$Q$1009,2,FALSE)),"")</f>
        <v/>
      </c>
      <c r="K1473" s="76"/>
      <c r="L1473" s="74" t="str">
        <f t="shared" si="44"/>
        <v/>
      </c>
    </row>
    <row r="1474" spans="1:12" ht="18.95" customHeight="1" x14ac:dyDescent="0.25">
      <c r="A1474" s="52"/>
      <c r="C1474" s="185"/>
      <c r="D1474" s="76"/>
      <c r="E1474" s="76" t="str">
        <f>IF(D1474="","",IFERROR(VLOOKUP(D1474,Cadastro!$C$9:$D$1009,2,FALSE),"NOT FOUND"))</f>
        <v/>
      </c>
      <c r="F1474" s="76"/>
      <c r="G1474" s="94"/>
      <c r="H1474" s="97"/>
      <c r="I1474" s="77">
        <f t="shared" si="45"/>
        <v>0</v>
      </c>
      <c r="J1474" s="78" t="str">
        <f>IFERROR(IF(E1474="","",VLOOKUP(D1474,Saldo!$P$8:$Q$1009,2,FALSE)),"")</f>
        <v/>
      </c>
      <c r="K1474" s="76"/>
      <c r="L1474" s="74" t="str">
        <f t="shared" si="44"/>
        <v/>
      </c>
    </row>
    <row r="1475" spans="1:12" ht="18.95" customHeight="1" x14ac:dyDescent="0.25">
      <c r="A1475" s="52"/>
      <c r="C1475" s="185"/>
      <c r="D1475" s="76"/>
      <c r="E1475" s="76" t="str">
        <f>IF(D1475="","",IFERROR(VLOOKUP(D1475,Cadastro!$C$9:$D$1009,2,FALSE),"NOT FOUND"))</f>
        <v/>
      </c>
      <c r="F1475" s="76"/>
      <c r="G1475" s="94"/>
      <c r="H1475" s="97"/>
      <c r="I1475" s="77">
        <f t="shared" si="45"/>
        <v>0</v>
      </c>
      <c r="J1475" s="78" t="str">
        <f>IFERROR(IF(E1475="","",VLOOKUP(D1475,Saldo!$P$8:$Q$1009,2,FALSE)),"")</f>
        <v/>
      </c>
      <c r="K1475" s="76"/>
      <c r="L1475" s="74" t="str">
        <f t="shared" si="44"/>
        <v/>
      </c>
    </row>
    <row r="1476" spans="1:12" ht="18.95" customHeight="1" x14ac:dyDescent="0.25">
      <c r="A1476" s="52"/>
      <c r="C1476" s="185"/>
      <c r="D1476" s="76"/>
      <c r="E1476" s="76" t="str">
        <f>IF(D1476="","",IFERROR(VLOOKUP(D1476,Cadastro!$C$9:$D$1009,2,FALSE),"NOT FOUND"))</f>
        <v/>
      </c>
      <c r="F1476" s="76"/>
      <c r="G1476" s="94"/>
      <c r="H1476" s="97"/>
      <c r="I1476" s="77">
        <f t="shared" si="45"/>
        <v>0</v>
      </c>
      <c r="J1476" s="78" t="str">
        <f>IFERROR(IF(E1476="","",VLOOKUP(D1476,Saldo!$P$8:$Q$1009,2,FALSE)),"")</f>
        <v/>
      </c>
      <c r="K1476" s="76"/>
      <c r="L1476" s="74" t="str">
        <f t="shared" si="44"/>
        <v/>
      </c>
    </row>
    <row r="1477" spans="1:12" ht="18.95" customHeight="1" x14ac:dyDescent="0.25">
      <c r="A1477" s="52"/>
      <c r="C1477" s="185"/>
      <c r="D1477" s="76"/>
      <c r="E1477" s="76" t="str">
        <f>IF(D1477="","",IFERROR(VLOOKUP(D1477,Cadastro!$C$9:$D$1009,2,FALSE),"NOT FOUND"))</f>
        <v/>
      </c>
      <c r="F1477" s="76"/>
      <c r="G1477" s="94"/>
      <c r="H1477" s="97"/>
      <c r="I1477" s="77">
        <f t="shared" si="45"/>
        <v>0</v>
      </c>
      <c r="J1477" s="78" t="str">
        <f>IFERROR(IF(E1477="","",VLOOKUP(D1477,Saldo!$P$8:$Q$1009,2,FALSE)),"")</f>
        <v/>
      </c>
      <c r="K1477" s="76"/>
      <c r="L1477" s="74" t="str">
        <f t="shared" si="44"/>
        <v/>
      </c>
    </row>
    <row r="1478" spans="1:12" ht="18.95" customHeight="1" x14ac:dyDescent="0.25">
      <c r="A1478" s="52"/>
      <c r="C1478" s="185"/>
      <c r="D1478" s="76"/>
      <c r="E1478" s="76" t="str">
        <f>IF(D1478="","",IFERROR(VLOOKUP(D1478,Cadastro!$C$9:$D$1009,2,FALSE),"NOT FOUND"))</f>
        <v/>
      </c>
      <c r="F1478" s="76"/>
      <c r="G1478" s="94"/>
      <c r="H1478" s="97"/>
      <c r="I1478" s="77">
        <f t="shared" si="45"/>
        <v>0</v>
      </c>
      <c r="J1478" s="78" t="str">
        <f>IFERROR(IF(E1478="","",VLOOKUP(D1478,Saldo!$P$8:$Q$1009,2,FALSE)),"")</f>
        <v/>
      </c>
      <c r="K1478" s="76"/>
      <c r="L1478" s="74" t="str">
        <f t="shared" si="44"/>
        <v/>
      </c>
    </row>
    <row r="1479" spans="1:12" ht="18.95" customHeight="1" x14ac:dyDescent="0.25">
      <c r="A1479" s="52"/>
      <c r="C1479" s="185"/>
      <c r="D1479" s="76"/>
      <c r="E1479" s="76" t="str">
        <f>IF(D1479="","",IFERROR(VLOOKUP(D1479,Cadastro!$C$9:$D$1009,2,FALSE),"NOT FOUND"))</f>
        <v/>
      </c>
      <c r="F1479" s="76"/>
      <c r="G1479" s="94"/>
      <c r="H1479" s="97"/>
      <c r="I1479" s="77">
        <f t="shared" si="45"/>
        <v>0</v>
      </c>
      <c r="J1479" s="78" t="str">
        <f>IFERROR(IF(E1479="","",VLOOKUP(D1479,Saldo!$P$8:$Q$1009,2,FALSE)),"")</f>
        <v/>
      </c>
      <c r="K1479" s="76"/>
      <c r="L1479" s="74" t="str">
        <f t="shared" si="44"/>
        <v/>
      </c>
    </row>
    <row r="1480" spans="1:12" ht="18.95" customHeight="1" x14ac:dyDescent="0.25">
      <c r="A1480" s="52"/>
      <c r="C1480" s="185"/>
      <c r="D1480" s="76"/>
      <c r="E1480" s="76" t="str">
        <f>IF(D1480="","",IFERROR(VLOOKUP(D1480,Cadastro!$C$9:$D$1009,2,FALSE),"NOT FOUND"))</f>
        <v/>
      </c>
      <c r="F1480" s="76"/>
      <c r="G1480" s="94"/>
      <c r="H1480" s="97"/>
      <c r="I1480" s="77">
        <f t="shared" si="45"/>
        <v>0</v>
      </c>
      <c r="J1480" s="78" t="str">
        <f>IFERROR(IF(E1480="","",VLOOKUP(D1480,Saldo!$P$8:$Q$1009,2,FALSE)),"")</f>
        <v/>
      </c>
      <c r="K1480" s="76"/>
      <c r="L1480" s="74" t="str">
        <f t="shared" si="44"/>
        <v/>
      </c>
    </row>
    <row r="1481" spans="1:12" ht="18.95" customHeight="1" x14ac:dyDescent="0.25">
      <c r="A1481" s="52"/>
      <c r="C1481" s="185"/>
      <c r="D1481" s="76"/>
      <c r="E1481" s="76" t="str">
        <f>IF(D1481="","",IFERROR(VLOOKUP(D1481,Cadastro!$C$9:$D$1009,2,FALSE),"NOT FOUND"))</f>
        <v/>
      </c>
      <c r="F1481" s="76"/>
      <c r="G1481" s="94"/>
      <c r="H1481" s="97"/>
      <c r="I1481" s="77">
        <f t="shared" si="45"/>
        <v>0</v>
      </c>
      <c r="J1481" s="78" t="str">
        <f>IFERROR(IF(E1481="","",VLOOKUP(D1481,Saldo!$P$8:$Q$1009,2,FALSE)),"")</f>
        <v/>
      </c>
      <c r="K1481" s="76"/>
      <c r="L1481" s="74" t="str">
        <f t="shared" ref="L1481:L1544" si="46">IF(C1481="","",MONTH(C1481))</f>
        <v/>
      </c>
    </row>
    <row r="1482" spans="1:12" ht="18.95" customHeight="1" x14ac:dyDescent="0.25">
      <c r="A1482" s="52"/>
      <c r="C1482" s="185"/>
      <c r="D1482" s="76"/>
      <c r="E1482" s="76" t="str">
        <f>IF(D1482="","",IFERROR(VLOOKUP(D1482,Cadastro!$C$9:$D$1009,2,FALSE),"NOT FOUND"))</f>
        <v/>
      </c>
      <c r="F1482" s="76"/>
      <c r="G1482" s="94"/>
      <c r="H1482" s="97"/>
      <c r="I1482" s="77">
        <f t="shared" ref="I1482:I1545" si="47">IFERROR(G1482*H1482,"Check if QTY and Value are both valid")</f>
        <v>0</v>
      </c>
      <c r="J1482" s="78" t="str">
        <f>IFERROR(IF(E1482="","",VLOOKUP(D1482,Saldo!$P$8:$Q$1009,2,FALSE)),"")</f>
        <v/>
      </c>
      <c r="K1482" s="76"/>
      <c r="L1482" s="74" t="str">
        <f t="shared" si="46"/>
        <v/>
      </c>
    </row>
    <row r="1483" spans="1:12" ht="18.95" customHeight="1" x14ac:dyDescent="0.25">
      <c r="A1483" s="52"/>
      <c r="C1483" s="185"/>
      <c r="D1483" s="76"/>
      <c r="E1483" s="76" t="str">
        <f>IF(D1483="","",IFERROR(VLOOKUP(D1483,Cadastro!$C$9:$D$1009,2,FALSE),"NOT FOUND"))</f>
        <v/>
      </c>
      <c r="F1483" s="76"/>
      <c r="G1483" s="94"/>
      <c r="H1483" s="97"/>
      <c r="I1483" s="77">
        <f t="shared" si="47"/>
        <v>0</v>
      </c>
      <c r="J1483" s="78" t="str">
        <f>IFERROR(IF(E1483="","",VLOOKUP(D1483,Saldo!$P$8:$Q$1009,2,FALSE)),"")</f>
        <v/>
      </c>
      <c r="K1483" s="76"/>
      <c r="L1483" s="74" t="str">
        <f t="shared" si="46"/>
        <v/>
      </c>
    </row>
    <row r="1484" spans="1:12" ht="18.95" customHeight="1" x14ac:dyDescent="0.25">
      <c r="A1484" s="52"/>
      <c r="C1484" s="185"/>
      <c r="D1484" s="76"/>
      <c r="E1484" s="76" t="str">
        <f>IF(D1484="","",IFERROR(VLOOKUP(D1484,Cadastro!$C$9:$D$1009,2,FALSE),"NOT FOUND"))</f>
        <v/>
      </c>
      <c r="F1484" s="76"/>
      <c r="G1484" s="94"/>
      <c r="H1484" s="97"/>
      <c r="I1484" s="77">
        <f t="shared" si="47"/>
        <v>0</v>
      </c>
      <c r="J1484" s="78" t="str">
        <f>IFERROR(IF(E1484="","",VLOOKUP(D1484,Saldo!$P$8:$Q$1009,2,FALSE)),"")</f>
        <v/>
      </c>
      <c r="K1484" s="76"/>
      <c r="L1484" s="74" t="str">
        <f t="shared" si="46"/>
        <v/>
      </c>
    </row>
    <row r="1485" spans="1:12" ht="18.95" customHeight="1" x14ac:dyDescent="0.25">
      <c r="A1485" s="52"/>
      <c r="C1485" s="185"/>
      <c r="D1485" s="76"/>
      <c r="E1485" s="76" t="str">
        <f>IF(D1485="","",IFERROR(VLOOKUP(D1485,Cadastro!$C$9:$D$1009,2,FALSE),"NOT FOUND"))</f>
        <v/>
      </c>
      <c r="F1485" s="76"/>
      <c r="G1485" s="94"/>
      <c r="H1485" s="97"/>
      <c r="I1485" s="77">
        <f t="shared" si="47"/>
        <v>0</v>
      </c>
      <c r="J1485" s="78" t="str">
        <f>IFERROR(IF(E1485="","",VLOOKUP(D1485,Saldo!$P$8:$Q$1009,2,FALSE)),"")</f>
        <v/>
      </c>
      <c r="K1485" s="76"/>
      <c r="L1485" s="74" t="str">
        <f t="shared" si="46"/>
        <v/>
      </c>
    </row>
    <row r="1486" spans="1:12" ht="18.95" customHeight="1" x14ac:dyDescent="0.25">
      <c r="A1486" s="52"/>
      <c r="C1486" s="185"/>
      <c r="D1486" s="76"/>
      <c r="E1486" s="76" t="str">
        <f>IF(D1486="","",IFERROR(VLOOKUP(D1486,Cadastro!$C$9:$D$1009,2,FALSE),"NOT FOUND"))</f>
        <v/>
      </c>
      <c r="F1486" s="76"/>
      <c r="G1486" s="94"/>
      <c r="H1486" s="97"/>
      <c r="I1486" s="77">
        <f t="shared" si="47"/>
        <v>0</v>
      </c>
      <c r="J1486" s="78" t="str">
        <f>IFERROR(IF(E1486="","",VLOOKUP(D1486,Saldo!$P$8:$Q$1009,2,FALSE)),"")</f>
        <v/>
      </c>
      <c r="K1486" s="76"/>
      <c r="L1486" s="74" t="str">
        <f t="shared" si="46"/>
        <v/>
      </c>
    </row>
    <row r="1487" spans="1:12" ht="18.95" customHeight="1" x14ac:dyDescent="0.25">
      <c r="A1487" s="52"/>
      <c r="C1487" s="185"/>
      <c r="D1487" s="76"/>
      <c r="E1487" s="76" t="str">
        <f>IF(D1487="","",IFERROR(VLOOKUP(D1487,Cadastro!$C$9:$D$1009,2,FALSE),"NOT FOUND"))</f>
        <v/>
      </c>
      <c r="F1487" s="76"/>
      <c r="G1487" s="94"/>
      <c r="H1487" s="97"/>
      <c r="I1487" s="77">
        <f t="shared" si="47"/>
        <v>0</v>
      </c>
      <c r="J1487" s="78" t="str">
        <f>IFERROR(IF(E1487="","",VLOOKUP(D1487,Saldo!$P$8:$Q$1009,2,FALSE)),"")</f>
        <v/>
      </c>
      <c r="K1487" s="76"/>
      <c r="L1487" s="74" t="str">
        <f t="shared" si="46"/>
        <v/>
      </c>
    </row>
    <row r="1488" spans="1:12" ht="18.95" customHeight="1" x14ac:dyDescent="0.25">
      <c r="A1488" s="52"/>
      <c r="C1488" s="185"/>
      <c r="D1488" s="76"/>
      <c r="E1488" s="76" t="str">
        <f>IF(D1488="","",IFERROR(VLOOKUP(D1488,Cadastro!$C$9:$D$1009,2,FALSE),"NOT FOUND"))</f>
        <v/>
      </c>
      <c r="F1488" s="76"/>
      <c r="G1488" s="94"/>
      <c r="H1488" s="97"/>
      <c r="I1488" s="77">
        <f t="shared" si="47"/>
        <v>0</v>
      </c>
      <c r="J1488" s="78" t="str">
        <f>IFERROR(IF(E1488="","",VLOOKUP(D1488,Saldo!$P$8:$Q$1009,2,FALSE)),"")</f>
        <v/>
      </c>
      <c r="K1488" s="76"/>
      <c r="L1488" s="74" t="str">
        <f t="shared" si="46"/>
        <v/>
      </c>
    </row>
    <row r="1489" spans="1:12" ht="18.95" customHeight="1" x14ac:dyDescent="0.25">
      <c r="A1489" s="52"/>
      <c r="C1489" s="185"/>
      <c r="D1489" s="76"/>
      <c r="E1489" s="76" t="str">
        <f>IF(D1489="","",IFERROR(VLOOKUP(D1489,Cadastro!$C$9:$D$1009,2,FALSE),"NOT FOUND"))</f>
        <v/>
      </c>
      <c r="F1489" s="76"/>
      <c r="G1489" s="94"/>
      <c r="H1489" s="97"/>
      <c r="I1489" s="77">
        <f t="shared" si="47"/>
        <v>0</v>
      </c>
      <c r="J1489" s="78" t="str">
        <f>IFERROR(IF(E1489="","",VLOOKUP(D1489,Saldo!$P$8:$Q$1009,2,FALSE)),"")</f>
        <v/>
      </c>
      <c r="K1489" s="76"/>
      <c r="L1489" s="74" t="str">
        <f t="shared" si="46"/>
        <v/>
      </c>
    </row>
    <row r="1490" spans="1:12" ht="18.95" customHeight="1" x14ac:dyDescent="0.25">
      <c r="A1490" s="52"/>
      <c r="C1490" s="185"/>
      <c r="D1490" s="76"/>
      <c r="E1490" s="76" t="str">
        <f>IF(D1490="","",IFERROR(VLOOKUP(D1490,Cadastro!$C$9:$D$1009,2,FALSE),"NOT FOUND"))</f>
        <v/>
      </c>
      <c r="F1490" s="76"/>
      <c r="G1490" s="94"/>
      <c r="H1490" s="97"/>
      <c r="I1490" s="77">
        <f t="shared" si="47"/>
        <v>0</v>
      </c>
      <c r="J1490" s="78" t="str">
        <f>IFERROR(IF(E1490="","",VLOOKUP(D1490,Saldo!$P$8:$Q$1009,2,FALSE)),"")</f>
        <v/>
      </c>
      <c r="K1490" s="76"/>
      <c r="L1490" s="74" t="str">
        <f t="shared" si="46"/>
        <v/>
      </c>
    </row>
    <row r="1491" spans="1:12" ht="18.95" customHeight="1" x14ac:dyDescent="0.25">
      <c r="A1491" s="52"/>
      <c r="C1491" s="185"/>
      <c r="D1491" s="76"/>
      <c r="E1491" s="76" t="str">
        <f>IF(D1491="","",IFERROR(VLOOKUP(D1491,Cadastro!$C$9:$D$1009,2,FALSE),"NOT FOUND"))</f>
        <v/>
      </c>
      <c r="F1491" s="76"/>
      <c r="G1491" s="94"/>
      <c r="H1491" s="97"/>
      <c r="I1491" s="77">
        <f t="shared" si="47"/>
        <v>0</v>
      </c>
      <c r="J1491" s="78" t="str">
        <f>IFERROR(IF(E1491="","",VLOOKUP(D1491,Saldo!$P$8:$Q$1009,2,FALSE)),"")</f>
        <v/>
      </c>
      <c r="K1491" s="76"/>
      <c r="L1491" s="74" t="str">
        <f t="shared" si="46"/>
        <v/>
      </c>
    </row>
    <row r="1492" spans="1:12" ht="18.95" customHeight="1" x14ac:dyDescent="0.25">
      <c r="A1492" s="52"/>
      <c r="C1492" s="185"/>
      <c r="D1492" s="76"/>
      <c r="E1492" s="76" t="str">
        <f>IF(D1492="","",IFERROR(VLOOKUP(D1492,Cadastro!$C$9:$D$1009,2,FALSE),"NOT FOUND"))</f>
        <v/>
      </c>
      <c r="F1492" s="76"/>
      <c r="G1492" s="94"/>
      <c r="H1492" s="97"/>
      <c r="I1492" s="77">
        <f t="shared" si="47"/>
        <v>0</v>
      </c>
      <c r="J1492" s="78" t="str">
        <f>IFERROR(IF(E1492="","",VLOOKUP(D1492,Saldo!$P$8:$Q$1009,2,FALSE)),"")</f>
        <v/>
      </c>
      <c r="K1492" s="76"/>
      <c r="L1492" s="74" t="str">
        <f t="shared" si="46"/>
        <v/>
      </c>
    </row>
    <row r="1493" spans="1:12" ht="18.95" customHeight="1" x14ac:dyDescent="0.25">
      <c r="A1493" s="52"/>
      <c r="C1493" s="185"/>
      <c r="D1493" s="76"/>
      <c r="E1493" s="76" t="str">
        <f>IF(D1493="","",IFERROR(VLOOKUP(D1493,Cadastro!$C$9:$D$1009,2,FALSE),"NOT FOUND"))</f>
        <v/>
      </c>
      <c r="F1493" s="76"/>
      <c r="G1493" s="94"/>
      <c r="H1493" s="97"/>
      <c r="I1493" s="77">
        <f t="shared" si="47"/>
        <v>0</v>
      </c>
      <c r="J1493" s="78" t="str">
        <f>IFERROR(IF(E1493="","",VLOOKUP(D1493,Saldo!$P$8:$Q$1009,2,FALSE)),"")</f>
        <v/>
      </c>
      <c r="K1493" s="76"/>
      <c r="L1493" s="74" t="str">
        <f t="shared" si="46"/>
        <v/>
      </c>
    </row>
    <row r="1494" spans="1:12" ht="18.95" customHeight="1" x14ac:dyDescent="0.25">
      <c r="A1494" s="52"/>
      <c r="C1494" s="185"/>
      <c r="D1494" s="76"/>
      <c r="E1494" s="76" t="str">
        <f>IF(D1494="","",IFERROR(VLOOKUP(D1494,Cadastro!$C$9:$D$1009,2,FALSE),"NOT FOUND"))</f>
        <v/>
      </c>
      <c r="F1494" s="76"/>
      <c r="G1494" s="94"/>
      <c r="H1494" s="97"/>
      <c r="I1494" s="77">
        <f t="shared" si="47"/>
        <v>0</v>
      </c>
      <c r="J1494" s="78" t="str">
        <f>IFERROR(IF(E1494="","",VLOOKUP(D1494,Saldo!$P$8:$Q$1009,2,FALSE)),"")</f>
        <v/>
      </c>
      <c r="K1494" s="76"/>
      <c r="L1494" s="74" t="str">
        <f t="shared" si="46"/>
        <v/>
      </c>
    </row>
    <row r="1495" spans="1:12" ht="18.95" customHeight="1" x14ac:dyDescent="0.25">
      <c r="A1495" s="52"/>
      <c r="C1495" s="185"/>
      <c r="D1495" s="76"/>
      <c r="E1495" s="76" t="str">
        <f>IF(D1495="","",IFERROR(VLOOKUP(D1495,Cadastro!$C$9:$D$1009,2,FALSE),"NOT FOUND"))</f>
        <v/>
      </c>
      <c r="F1495" s="76"/>
      <c r="G1495" s="94"/>
      <c r="H1495" s="97"/>
      <c r="I1495" s="77">
        <f t="shared" si="47"/>
        <v>0</v>
      </c>
      <c r="J1495" s="78" t="str">
        <f>IFERROR(IF(E1495="","",VLOOKUP(D1495,Saldo!$P$8:$Q$1009,2,FALSE)),"")</f>
        <v/>
      </c>
      <c r="K1495" s="76"/>
      <c r="L1495" s="74" t="str">
        <f t="shared" si="46"/>
        <v/>
      </c>
    </row>
    <row r="1496" spans="1:12" ht="18.95" customHeight="1" x14ac:dyDescent="0.25">
      <c r="A1496" s="52"/>
      <c r="C1496" s="185"/>
      <c r="D1496" s="76"/>
      <c r="E1496" s="76" t="str">
        <f>IF(D1496="","",IFERROR(VLOOKUP(D1496,Cadastro!$C$9:$D$1009,2,FALSE),"NOT FOUND"))</f>
        <v/>
      </c>
      <c r="F1496" s="76"/>
      <c r="G1496" s="94"/>
      <c r="H1496" s="97"/>
      <c r="I1496" s="77">
        <f t="shared" si="47"/>
        <v>0</v>
      </c>
      <c r="J1496" s="78" t="str">
        <f>IFERROR(IF(E1496="","",VLOOKUP(D1496,Saldo!$P$8:$Q$1009,2,FALSE)),"")</f>
        <v/>
      </c>
      <c r="K1496" s="76"/>
      <c r="L1496" s="74" t="str">
        <f t="shared" si="46"/>
        <v/>
      </c>
    </row>
    <row r="1497" spans="1:12" ht="18.95" customHeight="1" x14ac:dyDescent="0.25">
      <c r="A1497" s="52"/>
      <c r="C1497" s="185"/>
      <c r="D1497" s="76"/>
      <c r="E1497" s="76" t="str">
        <f>IF(D1497="","",IFERROR(VLOOKUP(D1497,Cadastro!$C$9:$D$1009,2,FALSE),"NOT FOUND"))</f>
        <v/>
      </c>
      <c r="F1497" s="76"/>
      <c r="G1497" s="94"/>
      <c r="H1497" s="97"/>
      <c r="I1497" s="77">
        <f t="shared" si="47"/>
        <v>0</v>
      </c>
      <c r="J1497" s="78" t="str">
        <f>IFERROR(IF(E1497="","",VLOOKUP(D1497,Saldo!$P$8:$Q$1009,2,FALSE)),"")</f>
        <v/>
      </c>
      <c r="K1497" s="76"/>
      <c r="L1497" s="74" t="str">
        <f t="shared" si="46"/>
        <v/>
      </c>
    </row>
    <row r="1498" spans="1:12" ht="18.95" customHeight="1" x14ac:dyDescent="0.25">
      <c r="A1498" s="52"/>
      <c r="C1498" s="185"/>
      <c r="D1498" s="76"/>
      <c r="E1498" s="76" t="str">
        <f>IF(D1498="","",IFERROR(VLOOKUP(D1498,Cadastro!$C$9:$D$1009,2,FALSE),"NOT FOUND"))</f>
        <v/>
      </c>
      <c r="F1498" s="76"/>
      <c r="G1498" s="94"/>
      <c r="H1498" s="97"/>
      <c r="I1498" s="77">
        <f t="shared" si="47"/>
        <v>0</v>
      </c>
      <c r="J1498" s="78" t="str">
        <f>IFERROR(IF(E1498="","",VLOOKUP(D1498,Saldo!$P$8:$Q$1009,2,FALSE)),"")</f>
        <v/>
      </c>
      <c r="K1498" s="76"/>
      <c r="L1498" s="74" t="str">
        <f t="shared" si="46"/>
        <v/>
      </c>
    </row>
    <row r="1499" spans="1:12" ht="18.95" customHeight="1" x14ac:dyDescent="0.25">
      <c r="A1499" s="52"/>
      <c r="C1499" s="185"/>
      <c r="D1499" s="76"/>
      <c r="E1499" s="76" t="str">
        <f>IF(D1499="","",IFERROR(VLOOKUP(D1499,Cadastro!$C$9:$D$1009,2,FALSE),"NOT FOUND"))</f>
        <v/>
      </c>
      <c r="F1499" s="76"/>
      <c r="G1499" s="94"/>
      <c r="H1499" s="97"/>
      <c r="I1499" s="77">
        <f t="shared" si="47"/>
        <v>0</v>
      </c>
      <c r="J1499" s="78" t="str">
        <f>IFERROR(IF(E1499="","",VLOOKUP(D1499,Saldo!$P$8:$Q$1009,2,FALSE)),"")</f>
        <v/>
      </c>
      <c r="K1499" s="76"/>
      <c r="L1499" s="74" t="str">
        <f t="shared" si="46"/>
        <v/>
      </c>
    </row>
    <row r="1500" spans="1:12" ht="18.95" customHeight="1" x14ac:dyDescent="0.25">
      <c r="A1500" s="52"/>
      <c r="C1500" s="185"/>
      <c r="D1500" s="76"/>
      <c r="E1500" s="76" t="str">
        <f>IF(D1500="","",IFERROR(VLOOKUP(D1500,Cadastro!$C$9:$D$1009,2,FALSE),"NOT FOUND"))</f>
        <v/>
      </c>
      <c r="F1500" s="76"/>
      <c r="G1500" s="94"/>
      <c r="H1500" s="97"/>
      <c r="I1500" s="77">
        <f t="shared" si="47"/>
        <v>0</v>
      </c>
      <c r="J1500" s="78" t="str">
        <f>IFERROR(IF(E1500="","",VLOOKUP(D1500,Saldo!$P$8:$Q$1009,2,FALSE)),"")</f>
        <v/>
      </c>
      <c r="K1500" s="76"/>
      <c r="L1500" s="74" t="str">
        <f t="shared" si="46"/>
        <v/>
      </c>
    </row>
    <row r="1501" spans="1:12" ht="18.95" customHeight="1" x14ac:dyDescent="0.25">
      <c r="A1501" s="52"/>
      <c r="C1501" s="185"/>
      <c r="D1501" s="76"/>
      <c r="E1501" s="76" t="str">
        <f>IF(D1501="","",IFERROR(VLOOKUP(D1501,Cadastro!$C$9:$D$1009,2,FALSE),"NOT FOUND"))</f>
        <v/>
      </c>
      <c r="F1501" s="76"/>
      <c r="G1501" s="94"/>
      <c r="H1501" s="97"/>
      <c r="I1501" s="77">
        <f t="shared" si="47"/>
        <v>0</v>
      </c>
      <c r="J1501" s="78" t="str">
        <f>IFERROR(IF(E1501="","",VLOOKUP(D1501,Saldo!$P$8:$Q$1009,2,FALSE)),"")</f>
        <v/>
      </c>
      <c r="K1501" s="76"/>
      <c r="L1501" s="74" t="str">
        <f t="shared" si="46"/>
        <v/>
      </c>
    </row>
    <row r="1502" spans="1:12" ht="18.95" customHeight="1" x14ac:dyDescent="0.25">
      <c r="A1502" s="52"/>
      <c r="C1502" s="185"/>
      <c r="D1502" s="76"/>
      <c r="E1502" s="76" t="str">
        <f>IF(D1502="","",IFERROR(VLOOKUP(D1502,Cadastro!$C$9:$D$1009,2,FALSE),"NOT FOUND"))</f>
        <v/>
      </c>
      <c r="F1502" s="76"/>
      <c r="G1502" s="94"/>
      <c r="H1502" s="97"/>
      <c r="I1502" s="77">
        <f t="shared" si="47"/>
        <v>0</v>
      </c>
      <c r="J1502" s="78" t="str">
        <f>IFERROR(IF(E1502="","",VLOOKUP(D1502,Saldo!$P$8:$Q$1009,2,FALSE)),"")</f>
        <v/>
      </c>
      <c r="K1502" s="76"/>
      <c r="L1502" s="74" t="str">
        <f t="shared" si="46"/>
        <v/>
      </c>
    </row>
    <row r="1503" spans="1:12" ht="18.95" customHeight="1" x14ac:dyDescent="0.25">
      <c r="A1503" s="52"/>
      <c r="C1503" s="185"/>
      <c r="D1503" s="76"/>
      <c r="E1503" s="76" t="str">
        <f>IF(D1503="","",IFERROR(VLOOKUP(D1503,Cadastro!$C$9:$D$1009,2,FALSE),"NOT FOUND"))</f>
        <v/>
      </c>
      <c r="F1503" s="76"/>
      <c r="G1503" s="94"/>
      <c r="H1503" s="97"/>
      <c r="I1503" s="77">
        <f t="shared" si="47"/>
        <v>0</v>
      </c>
      <c r="J1503" s="78" t="str">
        <f>IFERROR(IF(E1503="","",VLOOKUP(D1503,Saldo!$P$8:$Q$1009,2,FALSE)),"")</f>
        <v/>
      </c>
      <c r="K1503" s="76"/>
      <c r="L1503" s="74" t="str">
        <f t="shared" si="46"/>
        <v/>
      </c>
    </row>
    <row r="1504" spans="1:12" ht="18.95" customHeight="1" x14ac:dyDescent="0.25">
      <c r="A1504" s="52"/>
      <c r="C1504" s="185"/>
      <c r="D1504" s="76"/>
      <c r="E1504" s="76" t="str">
        <f>IF(D1504="","",IFERROR(VLOOKUP(D1504,Cadastro!$C$9:$D$1009,2,FALSE),"NOT FOUND"))</f>
        <v/>
      </c>
      <c r="F1504" s="76"/>
      <c r="G1504" s="94"/>
      <c r="H1504" s="97"/>
      <c r="I1504" s="77">
        <f t="shared" si="47"/>
        <v>0</v>
      </c>
      <c r="J1504" s="78" t="str">
        <f>IFERROR(IF(E1504="","",VLOOKUP(D1504,Saldo!$P$8:$Q$1009,2,FALSE)),"")</f>
        <v/>
      </c>
      <c r="K1504" s="76"/>
      <c r="L1504" s="74" t="str">
        <f t="shared" si="46"/>
        <v/>
      </c>
    </row>
    <row r="1505" spans="1:12" ht="18.95" customHeight="1" x14ac:dyDescent="0.25">
      <c r="A1505" s="52"/>
      <c r="C1505" s="185"/>
      <c r="D1505" s="76"/>
      <c r="E1505" s="76" t="str">
        <f>IF(D1505="","",IFERROR(VLOOKUP(D1505,Cadastro!$C$9:$D$1009,2,FALSE),"NOT FOUND"))</f>
        <v/>
      </c>
      <c r="F1505" s="76"/>
      <c r="G1505" s="94"/>
      <c r="H1505" s="97"/>
      <c r="I1505" s="77">
        <f t="shared" si="47"/>
        <v>0</v>
      </c>
      <c r="J1505" s="78" t="str">
        <f>IFERROR(IF(E1505="","",VLOOKUP(D1505,Saldo!$P$8:$Q$1009,2,FALSE)),"")</f>
        <v/>
      </c>
      <c r="K1505" s="76"/>
      <c r="L1505" s="74" t="str">
        <f t="shared" si="46"/>
        <v/>
      </c>
    </row>
    <row r="1506" spans="1:12" ht="18.95" customHeight="1" x14ac:dyDescent="0.25">
      <c r="A1506" s="52"/>
      <c r="C1506" s="185"/>
      <c r="D1506" s="76"/>
      <c r="E1506" s="76" t="str">
        <f>IF(D1506="","",IFERROR(VLOOKUP(D1506,Cadastro!$C$9:$D$1009,2,FALSE),"NOT FOUND"))</f>
        <v/>
      </c>
      <c r="F1506" s="76"/>
      <c r="G1506" s="94"/>
      <c r="H1506" s="97"/>
      <c r="I1506" s="77">
        <f t="shared" si="47"/>
        <v>0</v>
      </c>
      <c r="J1506" s="78" t="str">
        <f>IFERROR(IF(E1506="","",VLOOKUP(D1506,Saldo!$P$8:$Q$1009,2,FALSE)),"")</f>
        <v/>
      </c>
      <c r="K1506" s="76"/>
      <c r="L1506" s="74" t="str">
        <f t="shared" si="46"/>
        <v/>
      </c>
    </row>
    <row r="1507" spans="1:12" ht="18.95" customHeight="1" x14ac:dyDescent="0.25">
      <c r="A1507" s="52"/>
      <c r="C1507" s="185"/>
      <c r="D1507" s="76"/>
      <c r="E1507" s="76" t="str">
        <f>IF(D1507="","",IFERROR(VLOOKUP(D1507,Cadastro!$C$9:$D$1009,2,FALSE),"NOT FOUND"))</f>
        <v/>
      </c>
      <c r="F1507" s="76"/>
      <c r="G1507" s="94"/>
      <c r="H1507" s="97"/>
      <c r="I1507" s="77">
        <f t="shared" si="47"/>
        <v>0</v>
      </c>
      <c r="J1507" s="78" t="str">
        <f>IFERROR(IF(E1507="","",VLOOKUP(D1507,Saldo!$P$8:$Q$1009,2,FALSE)),"")</f>
        <v/>
      </c>
      <c r="K1507" s="76"/>
      <c r="L1507" s="74" t="str">
        <f t="shared" si="46"/>
        <v/>
      </c>
    </row>
    <row r="1508" spans="1:12" ht="18.95" customHeight="1" x14ac:dyDescent="0.25">
      <c r="A1508" s="52"/>
      <c r="C1508" s="185"/>
      <c r="D1508" s="76"/>
      <c r="E1508" s="76" t="str">
        <f>IF(D1508="","",IFERROR(VLOOKUP(D1508,Cadastro!$C$9:$D$1009,2,FALSE),"NOT FOUND"))</f>
        <v/>
      </c>
      <c r="F1508" s="76"/>
      <c r="G1508" s="94"/>
      <c r="H1508" s="97"/>
      <c r="I1508" s="77">
        <f t="shared" si="47"/>
        <v>0</v>
      </c>
      <c r="J1508" s="78" t="str">
        <f>IFERROR(IF(E1508="","",VLOOKUP(D1508,Saldo!$P$8:$Q$1009,2,FALSE)),"")</f>
        <v/>
      </c>
      <c r="K1508" s="76"/>
      <c r="L1508" s="74" t="str">
        <f t="shared" si="46"/>
        <v/>
      </c>
    </row>
    <row r="1509" spans="1:12" ht="18.95" customHeight="1" x14ac:dyDescent="0.25">
      <c r="A1509" s="52"/>
      <c r="C1509" s="185"/>
      <c r="D1509" s="76"/>
      <c r="E1509" s="76" t="str">
        <f>IF(D1509="","",IFERROR(VLOOKUP(D1509,Cadastro!$C$9:$D$1009,2,FALSE),"NOT FOUND"))</f>
        <v/>
      </c>
      <c r="F1509" s="76"/>
      <c r="G1509" s="94"/>
      <c r="H1509" s="97"/>
      <c r="I1509" s="77">
        <f t="shared" si="47"/>
        <v>0</v>
      </c>
      <c r="J1509" s="78" t="str">
        <f>IFERROR(IF(E1509="","",VLOOKUP(D1509,Saldo!$P$8:$Q$1009,2,FALSE)),"")</f>
        <v/>
      </c>
      <c r="K1509" s="76"/>
      <c r="L1509" s="74" t="str">
        <f t="shared" si="46"/>
        <v/>
      </c>
    </row>
    <row r="1510" spans="1:12" ht="18.95" customHeight="1" x14ac:dyDescent="0.25">
      <c r="A1510" s="52"/>
      <c r="C1510" s="185"/>
      <c r="D1510" s="76"/>
      <c r="E1510" s="76" t="str">
        <f>IF(D1510="","",IFERROR(VLOOKUP(D1510,Cadastro!$C$9:$D$1009,2,FALSE),"NOT FOUND"))</f>
        <v/>
      </c>
      <c r="F1510" s="76"/>
      <c r="G1510" s="94"/>
      <c r="H1510" s="97"/>
      <c r="I1510" s="77">
        <f t="shared" si="47"/>
        <v>0</v>
      </c>
      <c r="J1510" s="78" t="str">
        <f>IFERROR(IF(E1510="","",VLOOKUP(D1510,Saldo!$P$8:$Q$1009,2,FALSE)),"")</f>
        <v/>
      </c>
      <c r="K1510" s="76"/>
      <c r="L1510" s="74" t="str">
        <f t="shared" si="46"/>
        <v/>
      </c>
    </row>
    <row r="1511" spans="1:12" ht="18.95" customHeight="1" x14ac:dyDescent="0.25">
      <c r="A1511" s="52"/>
      <c r="C1511" s="185"/>
      <c r="D1511" s="76"/>
      <c r="E1511" s="76" t="str">
        <f>IF(D1511="","",IFERROR(VLOOKUP(D1511,Cadastro!$C$9:$D$1009,2,FALSE),"NOT FOUND"))</f>
        <v/>
      </c>
      <c r="F1511" s="76"/>
      <c r="G1511" s="94"/>
      <c r="H1511" s="97"/>
      <c r="I1511" s="77">
        <f t="shared" si="47"/>
        <v>0</v>
      </c>
      <c r="J1511" s="78" t="str">
        <f>IFERROR(IF(E1511="","",VLOOKUP(D1511,Saldo!$P$8:$Q$1009,2,FALSE)),"")</f>
        <v/>
      </c>
      <c r="K1511" s="76"/>
      <c r="L1511" s="74" t="str">
        <f t="shared" si="46"/>
        <v/>
      </c>
    </row>
    <row r="1512" spans="1:12" ht="18.95" customHeight="1" x14ac:dyDescent="0.25">
      <c r="A1512" s="52"/>
      <c r="C1512" s="185"/>
      <c r="D1512" s="76"/>
      <c r="E1512" s="76" t="str">
        <f>IF(D1512="","",IFERROR(VLOOKUP(D1512,Cadastro!$C$9:$D$1009,2,FALSE),"NOT FOUND"))</f>
        <v/>
      </c>
      <c r="F1512" s="76"/>
      <c r="G1512" s="94"/>
      <c r="H1512" s="97"/>
      <c r="I1512" s="77">
        <f t="shared" si="47"/>
        <v>0</v>
      </c>
      <c r="J1512" s="78" t="str">
        <f>IFERROR(IF(E1512="","",VLOOKUP(D1512,Saldo!$P$8:$Q$1009,2,FALSE)),"")</f>
        <v/>
      </c>
      <c r="K1512" s="76"/>
      <c r="L1512" s="74" t="str">
        <f t="shared" si="46"/>
        <v/>
      </c>
    </row>
    <row r="1513" spans="1:12" ht="18.95" customHeight="1" x14ac:dyDescent="0.25">
      <c r="A1513" s="52"/>
      <c r="C1513" s="185"/>
      <c r="D1513" s="76"/>
      <c r="E1513" s="76" t="str">
        <f>IF(D1513="","",IFERROR(VLOOKUP(D1513,Cadastro!$C$9:$D$1009,2,FALSE),"NOT FOUND"))</f>
        <v/>
      </c>
      <c r="F1513" s="76"/>
      <c r="G1513" s="94"/>
      <c r="H1513" s="97"/>
      <c r="I1513" s="77">
        <f t="shared" si="47"/>
        <v>0</v>
      </c>
      <c r="J1513" s="78" t="str">
        <f>IFERROR(IF(E1513="","",VLOOKUP(D1513,Saldo!$P$8:$Q$1009,2,FALSE)),"")</f>
        <v/>
      </c>
      <c r="K1513" s="76"/>
      <c r="L1513" s="74" t="str">
        <f t="shared" si="46"/>
        <v/>
      </c>
    </row>
    <row r="1514" spans="1:12" ht="18.95" customHeight="1" x14ac:dyDescent="0.25">
      <c r="A1514" s="52"/>
      <c r="C1514" s="185"/>
      <c r="D1514" s="76"/>
      <c r="E1514" s="76" t="str">
        <f>IF(D1514="","",IFERROR(VLOOKUP(D1514,Cadastro!$C$9:$D$1009,2,FALSE),"NOT FOUND"))</f>
        <v/>
      </c>
      <c r="F1514" s="76"/>
      <c r="G1514" s="94"/>
      <c r="H1514" s="97"/>
      <c r="I1514" s="77">
        <f t="shared" si="47"/>
        <v>0</v>
      </c>
      <c r="J1514" s="78" t="str">
        <f>IFERROR(IF(E1514="","",VLOOKUP(D1514,Saldo!$P$8:$Q$1009,2,FALSE)),"")</f>
        <v/>
      </c>
      <c r="K1514" s="76"/>
      <c r="L1514" s="74" t="str">
        <f t="shared" si="46"/>
        <v/>
      </c>
    </row>
    <row r="1515" spans="1:12" ht="18.95" customHeight="1" x14ac:dyDescent="0.25">
      <c r="A1515" s="52"/>
      <c r="C1515" s="185"/>
      <c r="D1515" s="76"/>
      <c r="E1515" s="76" t="str">
        <f>IF(D1515="","",IFERROR(VLOOKUP(D1515,Cadastro!$C$9:$D$1009,2,FALSE),"NOT FOUND"))</f>
        <v/>
      </c>
      <c r="F1515" s="76"/>
      <c r="G1515" s="94"/>
      <c r="H1515" s="97"/>
      <c r="I1515" s="77">
        <f t="shared" si="47"/>
        <v>0</v>
      </c>
      <c r="J1515" s="78" t="str">
        <f>IFERROR(IF(E1515="","",VLOOKUP(D1515,Saldo!$P$8:$Q$1009,2,FALSE)),"")</f>
        <v/>
      </c>
      <c r="K1515" s="76"/>
      <c r="L1515" s="74" t="str">
        <f t="shared" si="46"/>
        <v/>
      </c>
    </row>
    <row r="1516" spans="1:12" ht="18.95" customHeight="1" x14ac:dyDescent="0.25">
      <c r="A1516" s="52"/>
      <c r="C1516" s="185"/>
      <c r="D1516" s="76"/>
      <c r="E1516" s="76" t="str">
        <f>IF(D1516="","",IFERROR(VLOOKUP(D1516,Cadastro!$C$9:$D$1009,2,FALSE),"NOT FOUND"))</f>
        <v/>
      </c>
      <c r="F1516" s="76"/>
      <c r="G1516" s="94"/>
      <c r="H1516" s="97"/>
      <c r="I1516" s="77">
        <f t="shared" si="47"/>
        <v>0</v>
      </c>
      <c r="J1516" s="78" t="str">
        <f>IFERROR(IF(E1516="","",VLOOKUP(D1516,Saldo!$P$8:$Q$1009,2,FALSE)),"")</f>
        <v/>
      </c>
      <c r="K1516" s="76"/>
      <c r="L1516" s="74" t="str">
        <f t="shared" si="46"/>
        <v/>
      </c>
    </row>
    <row r="1517" spans="1:12" ht="18.95" customHeight="1" x14ac:dyDescent="0.25">
      <c r="A1517" s="52"/>
      <c r="C1517" s="185"/>
      <c r="D1517" s="76"/>
      <c r="E1517" s="76" t="str">
        <f>IF(D1517="","",IFERROR(VLOOKUP(D1517,Cadastro!$C$9:$D$1009,2,FALSE),"NOT FOUND"))</f>
        <v/>
      </c>
      <c r="F1517" s="76"/>
      <c r="G1517" s="94"/>
      <c r="H1517" s="97"/>
      <c r="I1517" s="77">
        <f t="shared" si="47"/>
        <v>0</v>
      </c>
      <c r="J1517" s="78" t="str">
        <f>IFERROR(IF(E1517="","",VLOOKUP(D1517,Saldo!$P$8:$Q$1009,2,FALSE)),"")</f>
        <v/>
      </c>
      <c r="K1517" s="76"/>
      <c r="L1517" s="74" t="str">
        <f t="shared" si="46"/>
        <v/>
      </c>
    </row>
    <row r="1518" spans="1:12" ht="18.95" customHeight="1" x14ac:dyDescent="0.25">
      <c r="A1518" s="52"/>
      <c r="C1518" s="185"/>
      <c r="D1518" s="76"/>
      <c r="E1518" s="76" t="str">
        <f>IF(D1518="","",IFERROR(VLOOKUP(D1518,Cadastro!$C$9:$D$1009,2,FALSE),"NOT FOUND"))</f>
        <v/>
      </c>
      <c r="F1518" s="76"/>
      <c r="G1518" s="94"/>
      <c r="H1518" s="97"/>
      <c r="I1518" s="77">
        <f t="shared" si="47"/>
        <v>0</v>
      </c>
      <c r="J1518" s="78" t="str">
        <f>IFERROR(IF(E1518="","",VLOOKUP(D1518,Saldo!$P$8:$Q$1009,2,FALSE)),"")</f>
        <v/>
      </c>
      <c r="K1518" s="76"/>
      <c r="L1518" s="74" t="str">
        <f t="shared" si="46"/>
        <v/>
      </c>
    </row>
    <row r="1519" spans="1:12" ht="18.95" customHeight="1" x14ac:dyDescent="0.25">
      <c r="A1519" s="52"/>
      <c r="C1519" s="185"/>
      <c r="D1519" s="76"/>
      <c r="E1519" s="76" t="str">
        <f>IF(D1519="","",IFERROR(VLOOKUP(D1519,Cadastro!$C$9:$D$1009,2,FALSE),"NOT FOUND"))</f>
        <v/>
      </c>
      <c r="F1519" s="76"/>
      <c r="G1519" s="94"/>
      <c r="H1519" s="97"/>
      <c r="I1519" s="77">
        <f t="shared" si="47"/>
        <v>0</v>
      </c>
      <c r="J1519" s="78" t="str">
        <f>IFERROR(IF(E1519="","",VLOOKUP(D1519,Saldo!$P$8:$Q$1009,2,FALSE)),"")</f>
        <v/>
      </c>
      <c r="K1519" s="76"/>
      <c r="L1519" s="74" t="str">
        <f t="shared" si="46"/>
        <v/>
      </c>
    </row>
    <row r="1520" spans="1:12" ht="18.95" customHeight="1" x14ac:dyDescent="0.25">
      <c r="A1520" s="52"/>
      <c r="C1520" s="185"/>
      <c r="D1520" s="76"/>
      <c r="E1520" s="76" t="str">
        <f>IF(D1520="","",IFERROR(VLOOKUP(D1520,Cadastro!$C$9:$D$1009,2,FALSE),"NOT FOUND"))</f>
        <v/>
      </c>
      <c r="F1520" s="76"/>
      <c r="G1520" s="94"/>
      <c r="H1520" s="97"/>
      <c r="I1520" s="77">
        <f t="shared" si="47"/>
        <v>0</v>
      </c>
      <c r="J1520" s="78" t="str">
        <f>IFERROR(IF(E1520="","",VLOOKUP(D1520,Saldo!$P$8:$Q$1009,2,FALSE)),"")</f>
        <v/>
      </c>
      <c r="K1520" s="76"/>
      <c r="L1520" s="74" t="str">
        <f t="shared" si="46"/>
        <v/>
      </c>
    </row>
    <row r="1521" spans="1:12" ht="18.95" customHeight="1" x14ac:dyDescent="0.25">
      <c r="A1521" s="52"/>
      <c r="C1521" s="185"/>
      <c r="D1521" s="76"/>
      <c r="E1521" s="76" t="str">
        <f>IF(D1521="","",IFERROR(VLOOKUP(D1521,Cadastro!$C$9:$D$1009,2,FALSE),"NOT FOUND"))</f>
        <v/>
      </c>
      <c r="F1521" s="76"/>
      <c r="G1521" s="94"/>
      <c r="H1521" s="97"/>
      <c r="I1521" s="77">
        <f t="shared" si="47"/>
        <v>0</v>
      </c>
      <c r="J1521" s="78" t="str">
        <f>IFERROR(IF(E1521="","",VLOOKUP(D1521,Saldo!$P$8:$Q$1009,2,FALSE)),"")</f>
        <v/>
      </c>
      <c r="K1521" s="76"/>
      <c r="L1521" s="74" t="str">
        <f t="shared" si="46"/>
        <v/>
      </c>
    </row>
    <row r="1522" spans="1:12" ht="18.95" customHeight="1" x14ac:dyDescent="0.25">
      <c r="A1522" s="52"/>
      <c r="C1522" s="185"/>
      <c r="D1522" s="76"/>
      <c r="E1522" s="76" t="str">
        <f>IF(D1522="","",IFERROR(VLOOKUP(D1522,Cadastro!$C$9:$D$1009,2,FALSE),"NOT FOUND"))</f>
        <v/>
      </c>
      <c r="F1522" s="76"/>
      <c r="G1522" s="94"/>
      <c r="H1522" s="97"/>
      <c r="I1522" s="77">
        <f t="shared" si="47"/>
        <v>0</v>
      </c>
      <c r="J1522" s="78" t="str">
        <f>IFERROR(IF(E1522="","",VLOOKUP(D1522,Saldo!$P$8:$Q$1009,2,FALSE)),"")</f>
        <v/>
      </c>
      <c r="K1522" s="76"/>
      <c r="L1522" s="74" t="str">
        <f t="shared" si="46"/>
        <v/>
      </c>
    </row>
    <row r="1523" spans="1:12" ht="18.95" customHeight="1" x14ac:dyDescent="0.25">
      <c r="A1523" s="52"/>
      <c r="C1523" s="185"/>
      <c r="D1523" s="76"/>
      <c r="E1523" s="76" t="str">
        <f>IF(D1523="","",IFERROR(VLOOKUP(D1523,Cadastro!$C$9:$D$1009,2,FALSE),"NOT FOUND"))</f>
        <v/>
      </c>
      <c r="F1523" s="76"/>
      <c r="G1523" s="94"/>
      <c r="H1523" s="97"/>
      <c r="I1523" s="77">
        <f t="shared" si="47"/>
        <v>0</v>
      </c>
      <c r="J1523" s="78" t="str">
        <f>IFERROR(IF(E1523="","",VLOOKUP(D1523,Saldo!$P$8:$Q$1009,2,FALSE)),"")</f>
        <v/>
      </c>
      <c r="K1523" s="76"/>
      <c r="L1523" s="74" t="str">
        <f t="shared" si="46"/>
        <v/>
      </c>
    </row>
    <row r="1524" spans="1:12" ht="18.95" customHeight="1" x14ac:dyDescent="0.25">
      <c r="A1524" s="52"/>
      <c r="C1524" s="185"/>
      <c r="D1524" s="76"/>
      <c r="E1524" s="76" t="str">
        <f>IF(D1524="","",IFERROR(VLOOKUP(D1524,Cadastro!$C$9:$D$1009,2,FALSE),"NOT FOUND"))</f>
        <v/>
      </c>
      <c r="F1524" s="76"/>
      <c r="G1524" s="94"/>
      <c r="H1524" s="97"/>
      <c r="I1524" s="77">
        <f t="shared" si="47"/>
        <v>0</v>
      </c>
      <c r="J1524" s="78" t="str">
        <f>IFERROR(IF(E1524="","",VLOOKUP(D1524,Saldo!$P$8:$Q$1009,2,FALSE)),"")</f>
        <v/>
      </c>
      <c r="K1524" s="76"/>
      <c r="L1524" s="74" t="str">
        <f t="shared" si="46"/>
        <v/>
      </c>
    </row>
    <row r="1525" spans="1:12" ht="18.95" customHeight="1" x14ac:dyDescent="0.25">
      <c r="A1525" s="52"/>
      <c r="C1525" s="185"/>
      <c r="D1525" s="76"/>
      <c r="E1525" s="76" t="str">
        <f>IF(D1525="","",IFERROR(VLOOKUP(D1525,Cadastro!$C$9:$D$1009,2,FALSE),"NOT FOUND"))</f>
        <v/>
      </c>
      <c r="F1525" s="76"/>
      <c r="G1525" s="94"/>
      <c r="H1525" s="97"/>
      <c r="I1525" s="77">
        <f t="shared" si="47"/>
        <v>0</v>
      </c>
      <c r="J1525" s="78" t="str">
        <f>IFERROR(IF(E1525="","",VLOOKUP(D1525,Saldo!$P$8:$Q$1009,2,FALSE)),"")</f>
        <v/>
      </c>
      <c r="K1525" s="76"/>
      <c r="L1525" s="74" t="str">
        <f t="shared" si="46"/>
        <v/>
      </c>
    </row>
    <row r="1526" spans="1:12" ht="18.95" customHeight="1" x14ac:dyDescent="0.25">
      <c r="A1526" s="52"/>
      <c r="C1526" s="185"/>
      <c r="D1526" s="76"/>
      <c r="E1526" s="76" t="str">
        <f>IF(D1526="","",IFERROR(VLOOKUP(D1526,Cadastro!$C$9:$D$1009,2,FALSE),"NOT FOUND"))</f>
        <v/>
      </c>
      <c r="F1526" s="76"/>
      <c r="G1526" s="94"/>
      <c r="H1526" s="97"/>
      <c r="I1526" s="77">
        <f t="shared" si="47"/>
        <v>0</v>
      </c>
      <c r="J1526" s="78" t="str">
        <f>IFERROR(IF(E1526="","",VLOOKUP(D1526,Saldo!$P$8:$Q$1009,2,FALSE)),"")</f>
        <v/>
      </c>
      <c r="K1526" s="76"/>
      <c r="L1526" s="74" t="str">
        <f t="shared" si="46"/>
        <v/>
      </c>
    </row>
    <row r="1527" spans="1:12" ht="18.95" customHeight="1" x14ac:dyDescent="0.25">
      <c r="A1527" s="52"/>
      <c r="C1527" s="185"/>
      <c r="D1527" s="76"/>
      <c r="E1527" s="76" t="str">
        <f>IF(D1527="","",IFERROR(VLOOKUP(D1527,Cadastro!$C$9:$D$1009,2,FALSE),"NOT FOUND"))</f>
        <v/>
      </c>
      <c r="F1527" s="76"/>
      <c r="G1527" s="94"/>
      <c r="H1527" s="97"/>
      <c r="I1527" s="77">
        <f t="shared" si="47"/>
        <v>0</v>
      </c>
      <c r="J1527" s="78" t="str">
        <f>IFERROR(IF(E1527="","",VLOOKUP(D1527,Saldo!$P$8:$Q$1009,2,FALSE)),"")</f>
        <v/>
      </c>
      <c r="K1527" s="76"/>
      <c r="L1527" s="74" t="str">
        <f t="shared" si="46"/>
        <v/>
      </c>
    </row>
    <row r="1528" spans="1:12" ht="18.95" customHeight="1" x14ac:dyDescent="0.25">
      <c r="A1528" s="52"/>
      <c r="C1528" s="185"/>
      <c r="D1528" s="76"/>
      <c r="E1528" s="76" t="str">
        <f>IF(D1528="","",IFERROR(VLOOKUP(D1528,Cadastro!$C$9:$D$1009,2,FALSE),"NOT FOUND"))</f>
        <v/>
      </c>
      <c r="F1528" s="76"/>
      <c r="G1528" s="94"/>
      <c r="H1528" s="97"/>
      <c r="I1528" s="77">
        <f t="shared" si="47"/>
        <v>0</v>
      </c>
      <c r="J1528" s="78" t="str">
        <f>IFERROR(IF(E1528="","",VLOOKUP(D1528,Saldo!$P$8:$Q$1009,2,FALSE)),"")</f>
        <v/>
      </c>
      <c r="K1528" s="76"/>
      <c r="L1528" s="74" t="str">
        <f t="shared" si="46"/>
        <v/>
      </c>
    </row>
    <row r="1529" spans="1:12" ht="18.95" customHeight="1" x14ac:dyDescent="0.25">
      <c r="A1529" s="52"/>
      <c r="C1529" s="185"/>
      <c r="D1529" s="76"/>
      <c r="E1529" s="76" t="str">
        <f>IF(D1529="","",IFERROR(VLOOKUP(D1529,Cadastro!$C$9:$D$1009,2,FALSE),"NOT FOUND"))</f>
        <v/>
      </c>
      <c r="F1529" s="76"/>
      <c r="G1529" s="94"/>
      <c r="H1529" s="97"/>
      <c r="I1529" s="77">
        <f t="shared" si="47"/>
        <v>0</v>
      </c>
      <c r="J1529" s="78" t="str">
        <f>IFERROR(IF(E1529="","",VLOOKUP(D1529,Saldo!$P$8:$Q$1009,2,FALSE)),"")</f>
        <v/>
      </c>
      <c r="K1529" s="76"/>
      <c r="L1529" s="74" t="str">
        <f t="shared" si="46"/>
        <v/>
      </c>
    </row>
    <row r="1530" spans="1:12" ht="18.95" customHeight="1" x14ac:dyDescent="0.25">
      <c r="A1530" s="52"/>
      <c r="C1530" s="185"/>
      <c r="D1530" s="76"/>
      <c r="E1530" s="76" t="str">
        <f>IF(D1530="","",IFERROR(VLOOKUP(D1530,Cadastro!$C$9:$D$1009,2,FALSE),"NOT FOUND"))</f>
        <v/>
      </c>
      <c r="F1530" s="76"/>
      <c r="G1530" s="94"/>
      <c r="H1530" s="97"/>
      <c r="I1530" s="77">
        <f t="shared" si="47"/>
        <v>0</v>
      </c>
      <c r="J1530" s="78" t="str">
        <f>IFERROR(IF(E1530="","",VLOOKUP(D1530,Saldo!$P$8:$Q$1009,2,FALSE)),"")</f>
        <v/>
      </c>
      <c r="K1530" s="76"/>
      <c r="L1530" s="74" t="str">
        <f t="shared" si="46"/>
        <v/>
      </c>
    </row>
    <row r="1531" spans="1:12" ht="18.95" customHeight="1" x14ac:dyDescent="0.25">
      <c r="A1531" s="52"/>
      <c r="C1531" s="185"/>
      <c r="D1531" s="76"/>
      <c r="E1531" s="76" t="str">
        <f>IF(D1531="","",IFERROR(VLOOKUP(D1531,Cadastro!$C$9:$D$1009,2,FALSE),"NOT FOUND"))</f>
        <v/>
      </c>
      <c r="F1531" s="76"/>
      <c r="G1531" s="94"/>
      <c r="H1531" s="97"/>
      <c r="I1531" s="77">
        <f t="shared" si="47"/>
        <v>0</v>
      </c>
      <c r="J1531" s="78" t="str">
        <f>IFERROR(IF(E1531="","",VLOOKUP(D1531,Saldo!$P$8:$Q$1009,2,FALSE)),"")</f>
        <v/>
      </c>
      <c r="K1531" s="76"/>
      <c r="L1531" s="74" t="str">
        <f t="shared" si="46"/>
        <v/>
      </c>
    </row>
    <row r="1532" spans="1:12" ht="18.95" customHeight="1" x14ac:dyDescent="0.25">
      <c r="A1532" s="52"/>
      <c r="C1532" s="185"/>
      <c r="D1532" s="76"/>
      <c r="E1532" s="76" t="str">
        <f>IF(D1532="","",IFERROR(VLOOKUP(D1532,Cadastro!$C$9:$D$1009,2,FALSE),"NOT FOUND"))</f>
        <v/>
      </c>
      <c r="F1532" s="76"/>
      <c r="G1532" s="94"/>
      <c r="H1532" s="97"/>
      <c r="I1532" s="77">
        <f t="shared" si="47"/>
        <v>0</v>
      </c>
      <c r="J1532" s="78" t="str">
        <f>IFERROR(IF(E1532="","",VLOOKUP(D1532,Saldo!$P$8:$Q$1009,2,FALSE)),"")</f>
        <v/>
      </c>
      <c r="K1532" s="76"/>
      <c r="L1532" s="74" t="str">
        <f t="shared" si="46"/>
        <v/>
      </c>
    </row>
    <row r="1533" spans="1:12" ht="18.95" customHeight="1" x14ac:dyDescent="0.25">
      <c r="A1533" s="52"/>
      <c r="C1533" s="185"/>
      <c r="D1533" s="76"/>
      <c r="E1533" s="76" t="str">
        <f>IF(D1533="","",IFERROR(VLOOKUP(D1533,Cadastro!$C$9:$D$1009,2,FALSE),"NOT FOUND"))</f>
        <v/>
      </c>
      <c r="F1533" s="76"/>
      <c r="G1533" s="94"/>
      <c r="H1533" s="97"/>
      <c r="I1533" s="77">
        <f t="shared" si="47"/>
        <v>0</v>
      </c>
      <c r="J1533" s="78" t="str">
        <f>IFERROR(IF(E1533="","",VLOOKUP(D1533,Saldo!$P$8:$Q$1009,2,FALSE)),"")</f>
        <v/>
      </c>
      <c r="K1533" s="76"/>
      <c r="L1533" s="74" t="str">
        <f t="shared" si="46"/>
        <v/>
      </c>
    </row>
    <row r="1534" spans="1:12" ht="18.95" customHeight="1" x14ac:dyDescent="0.25">
      <c r="A1534" s="52"/>
      <c r="C1534" s="185"/>
      <c r="D1534" s="76"/>
      <c r="E1534" s="76" t="str">
        <f>IF(D1534="","",IFERROR(VLOOKUP(D1534,Cadastro!$C$9:$D$1009,2,FALSE),"NOT FOUND"))</f>
        <v/>
      </c>
      <c r="F1534" s="76"/>
      <c r="G1534" s="94"/>
      <c r="H1534" s="97"/>
      <c r="I1534" s="77">
        <f t="shared" si="47"/>
        <v>0</v>
      </c>
      <c r="J1534" s="78" t="str">
        <f>IFERROR(IF(E1534="","",VLOOKUP(D1534,Saldo!$P$8:$Q$1009,2,FALSE)),"")</f>
        <v/>
      </c>
      <c r="K1534" s="76"/>
      <c r="L1534" s="74" t="str">
        <f t="shared" si="46"/>
        <v/>
      </c>
    </row>
    <row r="1535" spans="1:12" ht="18.95" customHeight="1" x14ac:dyDescent="0.25">
      <c r="A1535" s="52"/>
      <c r="C1535" s="185"/>
      <c r="D1535" s="76"/>
      <c r="E1535" s="76" t="str">
        <f>IF(D1535="","",IFERROR(VLOOKUP(D1535,Cadastro!$C$9:$D$1009,2,FALSE),"NOT FOUND"))</f>
        <v/>
      </c>
      <c r="F1535" s="76"/>
      <c r="G1535" s="94"/>
      <c r="H1535" s="97"/>
      <c r="I1535" s="77">
        <f t="shared" si="47"/>
        <v>0</v>
      </c>
      <c r="J1535" s="78" t="str">
        <f>IFERROR(IF(E1535="","",VLOOKUP(D1535,Saldo!$P$8:$Q$1009,2,FALSE)),"")</f>
        <v/>
      </c>
      <c r="K1535" s="76"/>
      <c r="L1535" s="74" t="str">
        <f t="shared" si="46"/>
        <v/>
      </c>
    </row>
    <row r="1536" spans="1:12" ht="18.95" customHeight="1" x14ac:dyDescent="0.25">
      <c r="A1536" s="52"/>
      <c r="C1536" s="185"/>
      <c r="D1536" s="76"/>
      <c r="E1536" s="76" t="str">
        <f>IF(D1536="","",IFERROR(VLOOKUP(D1536,Cadastro!$C$9:$D$1009,2,FALSE),"NOT FOUND"))</f>
        <v/>
      </c>
      <c r="F1536" s="76"/>
      <c r="G1536" s="94"/>
      <c r="H1536" s="97"/>
      <c r="I1536" s="77">
        <f t="shared" si="47"/>
        <v>0</v>
      </c>
      <c r="J1536" s="78" t="str">
        <f>IFERROR(IF(E1536="","",VLOOKUP(D1536,Saldo!$P$8:$Q$1009,2,FALSE)),"")</f>
        <v/>
      </c>
      <c r="K1536" s="76"/>
      <c r="L1536" s="74" t="str">
        <f t="shared" si="46"/>
        <v/>
      </c>
    </row>
    <row r="1537" spans="1:12" ht="18.95" customHeight="1" x14ac:dyDescent="0.25">
      <c r="A1537" s="52"/>
      <c r="C1537" s="185"/>
      <c r="D1537" s="76"/>
      <c r="E1537" s="76" t="str">
        <f>IF(D1537="","",IFERROR(VLOOKUP(D1537,Cadastro!$C$9:$D$1009,2,FALSE),"NOT FOUND"))</f>
        <v/>
      </c>
      <c r="F1537" s="76"/>
      <c r="G1537" s="94"/>
      <c r="H1537" s="97"/>
      <c r="I1537" s="77">
        <f t="shared" si="47"/>
        <v>0</v>
      </c>
      <c r="J1537" s="78" t="str">
        <f>IFERROR(IF(E1537="","",VLOOKUP(D1537,Saldo!$P$8:$Q$1009,2,FALSE)),"")</f>
        <v/>
      </c>
      <c r="K1537" s="76"/>
      <c r="L1537" s="74" t="str">
        <f t="shared" si="46"/>
        <v/>
      </c>
    </row>
    <row r="1538" spans="1:12" ht="18.95" customHeight="1" x14ac:dyDescent="0.25">
      <c r="A1538" s="52"/>
      <c r="C1538" s="185"/>
      <c r="D1538" s="76"/>
      <c r="E1538" s="76" t="str">
        <f>IF(D1538="","",IFERROR(VLOOKUP(D1538,Cadastro!$C$9:$D$1009,2,FALSE),"NOT FOUND"))</f>
        <v/>
      </c>
      <c r="F1538" s="76"/>
      <c r="G1538" s="94"/>
      <c r="H1538" s="97"/>
      <c r="I1538" s="77">
        <f t="shared" si="47"/>
        <v>0</v>
      </c>
      <c r="J1538" s="78" t="str">
        <f>IFERROR(IF(E1538="","",VLOOKUP(D1538,Saldo!$P$8:$Q$1009,2,FALSE)),"")</f>
        <v/>
      </c>
      <c r="K1538" s="76"/>
      <c r="L1538" s="74" t="str">
        <f t="shared" si="46"/>
        <v/>
      </c>
    </row>
    <row r="1539" spans="1:12" ht="18.95" customHeight="1" x14ac:dyDescent="0.25">
      <c r="A1539" s="52"/>
      <c r="C1539" s="185"/>
      <c r="D1539" s="76"/>
      <c r="E1539" s="76" t="str">
        <f>IF(D1539="","",IFERROR(VLOOKUP(D1539,Cadastro!$C$9:$D$1009,2,FALSE),"NOT FOUND"))</f>
        <v/>
      </c>
      <c r="F1539" s="76"/>
      <c r="G1539" s="94"/>
      <c r="H1539" s="97"/>
      <c r="I1539" s="77">
        <f t="shared" si="47"/>
        <v>0</v>
      </c>
      <c r="J1539" s="78" t="str">
        <f>IFERROR(IF(E1539="","",VLOOKUP(D1539,Saldo!$P$8:$Q$1009,2,FALSE)),"")</f>
        <v/>
      </c>
      <c r="K1539" s="76"/>
      <c r="L1539" s="74" t="str">
        <f t="shared" si="46"/>
        <v/>
      </c>
    </row>
    <row r="1540" spans="1:12" ht="18.95" customHeight="1" x14ac:dyDescent="0.25">
      <c r="A1540" s="52"/>
      <c r="C1540" s="185"/>
      <c r="D1540" s="76"/>
      <c r="E1540" s="76" t="str">
        <f>IF(D1540="","",IFERROR(VLOOKUP(D1540,Cadastro!$C$9:$D$1009,2,FALSE),"NOT FOUND"))</f>
        <v/>
      </c>
      <c r="F1540" s="76"/>
      <c r="G1540" s="94"/>
      <c r="H1540" s="97"/>
      <c r="I1540" s="77">
        <f t="shared" si="47"/>
        <v>0</v>
      </c>
      <c r="J1540" s="78" t="str">
        <f>IFERROR(IF(E1540="","",VLOOKUP(D1540,Saldo!$P$8:$Q$1009,2,FALSE)),"")</f>
        <v/>
      </c>
      <c r="K1540" s="76"/>
      <c r="L1540" s="74" t="str">
        <f t="shared" si="46"/>
        <v/>
      </c>
    </row>
    <row r="1541" spans="1:12" ht="18.95" customHeight="1" x14ac:dyDescent="0.25">
      <c r="A1541" s="52"/>
      <c r="C1541" s="185"/>
      <c r="D1541" s="76"/>
      <c r="E1541" s="76" t="str">
        <f>IF(D1541="","",IFERROR(VLOOKUP(D1541,Cadastro!$C$9:$D$1009,2,FALSE),"NOT FOUND"))</f>
        <v/>
      </c>
      <c r="F1541" s="76"/>
      <c r="G1541" s="94"/>
      <c r="H1541" s="97"/>
      <c r="I1541" s="77">
        <f t="shared" si="47"/>
        <v>0</v>
      </c>
      <c r="J1541" s="78" t="str">
        <f>IFERROR(IF(E1541="","",VLOOKUP(D1541,Saldo!$P$8:$Q$1009,2,FALSE)),"")</f>
        <v/>
      </c>
      <c r="K1541" s="76"/>
      <c r="L1541" s="74" t="str">
        <f t="shared" si="46"/>
        <v/>
      </c>
    </row>
    <row r="1542" spans="1:12" ht="18.95" customHeight="1" x14ac:dyDescent="0.25">
      <c r="A1542" s="52"/>
      <c r="C1542" s="185"/>
      <c r="D1542" s="76"/>
      <c r="E1542" s="76" t="str">
        <f>IF(D1542="","",IFERROR(VLOOKUP(D1542,Cadastro!$C$9:$D$1009,2,FALSE),"NOT FOUND"))</f>
        <v/>
      </c>
      <c r="F1542" s="76"/>
      <c r="G1542" s="94"/>
      <c r="H1542" s="97"/>
      <c r="I1542" s="77">
        <f t="shared" si="47"/>
        <v>0</v>
      </c>
      <c r="J1542" s="78" t="str">
        <f>IFERROR(IF(E1542="","",VLOOKUP(D1542,Saldo!$P$8:$Q$1009,2,FALSE)),"")</f>
        <v/>
      </c>
      <c r="K1542" s="76"/>
      <c r="L1542" s="74" t="str">
        <f t="shared" si="46"/>
        <v/>
      </c>
    </row>
    <row r="1543" spans="1:12" ht="18.95" customHeight="1" x14ac:dyDescent="0.25">
      <c r="A1543" s="52"/>
      <c r="C1543" s="185"/>
      <c r="D1543" s="76"/>
      <c r="E1543" s="76" t="str">
        <f>IF(D1543="","",IFERROR(VLOOKUP(D1543,Cadastro!$C$9:$D$1009,2,FALSE),"NOT FOUND"))</f>
        <v/>
      </c>
      <c r="F1543" s="76"/>
      <c r="G1543" s="94"/>
      <c r="H1543" s="97"/>
      <c r="I1543" s="77">
        <f t="shared" si="47"/>
        <v>0</v>
      </c>
      <c r="J1543" s="78" t="str">
        <f>IFERROR(IF(E1543="","",VLOOKUP(D1543,Saldo!$P$8:$Q$1009,2,FALSE)),"")</f>
        <v/>
      </c>
      <c r="K1543" s="76"/>
      <c r="L1543" s="74" t="str">
        <f t="shared" si="46"/>
        <v/>
      </c>
    </row>
    <row r="1544" spans="1:12" ht="18.95" customHeight="1" x14ac:dyDescent="0.25">
      <c r="A1544" s="52"/>
      <c r="C1544" s="185"/>
      <c r="D1544" s="76"/>
      <c r="E1544" s="76" t="str">
        <f>IF(D1544="","",IFERROR(VLOOKUP(D1544,Cadastro!$C$9:$D$1009,2,FALSE),"NOT FOUND"))</f>
        <v/>
      </c>
      <c r="F1544" s="76"/>
      <c r="G1544" s="94"/>
      <c r="H1544" s="97"/>
      <c r="I1544" s="77">
        <f t="shared" si="47"/>
        <v>0</v>
      </c>
      <c r="J1544" s="78" t="str">
        <f>IFERROR(IF(E1544="","",VLOOKUP(D1544,Saldo!$P$8:$Q$1009,2,FALSE)),"")</f>
        <v/>
      </c>
      <c r="K1544" s="76"/>
      <c r="L1544" s="74" t="str">
        <f t="shared" si="46"/>
        <v/>
      </c>
    </row>
    <row r="1545" spans="1:12" ht="18.95" customHeight="1" x14ac:dyDescent="0.25">
      <c r="A1545" s="52"/>
      <c r="C1545" s="185"/>
      <c r="D1545" s="76"/>
      <c r="E1545" s="76" t="str">
        <f>IF(D1545="","",IFERROR(VLOOKUP(D1545,Cadastro!$C$9:$D$1009,2,FALSE),"NOT FOUND"))</f>
        <v/>
      </c>
      <c r="F1545" s="76"/>
      <c r="G1545" s="94"/>
      <c r="H1545" s="97"/>
      <c r="I1545" s="77">
        <f t="shared" si="47"/>
        <v>0</v>
      </c>
      <c r="J1545" s="78" t="str">
        <f>IFERROR(IF(E1545="","",VLOOKUP(D1545,Saldo!$P$8:$Q$1009,2,FALSE)),"")</f>
        <v/>
      </c>
      <c r="K1545" s="76"/>
      <c r="L1545" s="74" t="str">
        <f t="shared" ref="L1545:L1608" si="48">IF(C1545="","",MONTH(C1545))</f>
        <v/>
      </c>
    </row>
    <row r="1546" spans="1:12" ht="18.95" customHeight="1" x14ac:dyDescent="0.25">
      <c r="A1546" s="52"/>
      <c r="C1546" s="185"/>
      <c r="D1546" s="76"/>
      <c r="E1546" s="76" t="str">
        <f>IF(D1546="","",IFERROR(VLOOKUP(D1546,Cadastro!$C$9:$D$1009,2,FALSE),"NOT FOUND"))</f>
        <v/>
      </c>
      <c r="F1546" s="76"/>
      <c r="G1546" s="94"/>
      <c r="H1546" s="97"/>
      <c r="I1546" s="77">
        <f t="shared" ref="I1546:I1609" si="49">IFERROR(G1546*H1546,"Check if QTY and Value are both valid")</f>
        <v>0</v>
      </c>
      <c r="J1546" s="78" t="str">
        <f>IFERROR(IF(E1546="","",VLOOKUP(D1546,Saldo!$P$8:$Q$1009,2,FALSE)),"")</f>
        <v/>
      </c>
      <c r="K1546" s="76"/>
      <c r="L1546" s="74" t="str">
        <f t="shared" si="48"/>
        <v/>
      </c>
    </row>
    <row r="1547" spans="1:12" ht="18.95" customHeight="1" x14ac:dyDescent="0.25">
      <c r="A1547" s="52"/>
      <c r="C1547" s="185"/>
      <c r="D1547" s="76"/>
      <c r="E1547" s="76" t="str">
        <f>IF(D1547="","",IFERROR(VLOOKUP(D1547,Cadastro!$C$9:$D$1009,2,FALSE),"NOT FOUND"))</f>
        <v/>
      </c>
      <c r="F1547" s="76"/>
      <c r="G1547" s="94"/>
      <c r="H1547" s="97"/>
      <c r="I1547" s="77">
        <f t="shared" si="49"/>
        <v>0</v>
      </c>
      <c r="J1547" s="78" t="str">
        <f>IFERROR(IF(E1547="","",VLOOKUP(D1547,Saldo!$P$8:$Q$1009,2,FALSE)),"")</f>
        <v/>
      </c>
      <c r="K1547" s="76"/>
      <c r="L1547" s="74" t="str">
        <f t="shared" si="48"/>
        <v/>
      </c>
    </row>
    <row r="1548" spans="1:12" ht="18.95" customHeight="1" x14ac:dyDescent="0.25">
      <c r="A1548" s="52"/>
      <c r="C1548" s="185"/>
      <c r="D1548" s="76"/>
      <c r="E1548" s="76" t="str">
        <f>IF(D1548="","",IFERROR(VLOOKUP(D1548,Cadastro!$C$9:$D$1009,2,FALSE),"NOT FOUND"))</f>
        <v/>
      </c>
      <c r="F1548" s="76"/>
      <c r="G1548" s="94"/>
      <c r="H1548" s="97"/>
      <c r="I1548" s="77">
        <f t="shared" si="49"/>
        <v>0</v>
      </c>
      <c r="J1548" s="78" t="str">
        <f>IFERROR(IF(E1548="","",VLOOKUP(D1548,Saldo!$P$8:$Q$1009,2,FALSE)),"")</f>
        <v/>
      </c>
      <c r="K1548" s="76"/>
      <c r="L1548" s="74" t="str">
        <f t="shared" si="48"/>
        <v/>
      </c>
    </row>
    <row r="1549" spans="1:12" ht="18.95" customHeight="1" x14ac:dyDescent="0.25">
      <c r="A1549" s="52"/>
      <c r="C1549" s="185"/>
      <c r="D1549" s="76"/>
      <c r="E1549" s="76" t="str">
        <f>IF(D1549="","",IFERROR(VLOOKUP(D1549,Cadastro!$C$9:$D$1009,2,FALSE),"NOT FOUND"))</f>
        <v/>
      </c>
      <c r="F1549" s="76"/>
      <c r="G1549" s="94"/>
      <c r="H1549" s="97"/>
      <c r="I1549" s="77">
        <f t="shared" si="49"/>
        <v>0</v>
      </c>
      <c r="J1549" s="78" t="str">
        <f>IFERROR(IF(E1549="","",VLOOKUP(D1549,Saldo!$P$8:$Q$1009,2,FALSE)),"")</f>
        <v/>
      </c>
      <c r="K1549" s="76"/>
      <c r="L1549" s="74" t="str">
        <f t="shared" si="48"/>
        <v/>
      </c>
    </row>
    <row r="1550" spans="1:12" ht="18.95" customHeight="1" x14ac:dyDescent="0.25">
      <c r="A1550" s="52"/>
      <c r="C1550" s="185"/>
      <c r="D1550" s="76"/>
      <c r="E1550" s="76" t="str">
        <f>IF(D1550="","",IFERROR(VLOOKUP(D1550,Cadastro!$C$9:$D$1009,2,FALSE),"NOT FOUND"))</f>
        <v/>
      </c>
      <c r="F1550" s="76"/>
      <c r="G1550" s="94"/>
      <c r="H1550" s="97"/>
      <c r="I1550" s="77">
        <f t="shared" si="49"/>
        <v>0</v>
      </c>
      <c r="J1550" s="78" t="str">
        <f>IFERROR(IF(E1550="","",VLOOKUP(D1550,Saldo!$P$8:$Q$1009,2,FALSE)),"")</f>
        <v/>
      </c>
      <c r="K1550" s="76"/>
      <c r="L1550" s="74" t="str">
        <f t="shared" si="48"/>
        <v/>
      </c>
    </row>
    <row r="1551" spans="1:12" ht="18.95" customHeight="1" x14ac:dyDescent="0.25">
      <c r="A1551" s="52"/>
      <c r="C1551" s="185"/>
      <c r="D1551" s="76"/>
      <c r="E1551" s="76" t="str">
        <f>IF(D1551="","",IFERROR(VLOOKUP(D1551,Cadastro!$C$9:$D$1009,2,FALSE),"NOT FOUND"))</f>
        <v/>
      </c>
      <c r="F1551" s="76"/>
      <c r="G1551" s="94"/>
      <c r="H1551" s="97"/>
      <c r="I1551" s="77">
        <f t="shared" si="49"/>
        <v>0</v>
      </c>
      <c r="J1551" s="78" t="str">
        <f>IFERROR(IF(E1551="","",VLOOKUP(D1551,Saldo!$P$8:$Q$1009,2,FALSE)),"")</f>
        <v/>
      </c>
      <c r="K1551" s="76"/>
      <c r="L1551" s="74" t="str">
        <f t="shared" si="48"/>
        <v/>
      </c>
    </row>
    <row r="1552" spans="1:12" ht="18.95" customHeight="1" x14ac:dyDescent="0.25">
      <c r="A1552" s="52"/>
      <c r="C1552" s="185"/>
      <c r="D1552" s="76"/>
      <c r="E1552" s="76" t="str">
        <f>IF(D1552="","",IFERROR(VLOOKUP(D1552,Cadastro!$C$9:$D$1009,2,FALSE),"NOT FOUND"))</f>
        <v/>
      </c>
      <c r="F1552" s="76"/>
      <c r="G1552" s="94"/>
      <c r="H1552" s="97"/>
      <c r="I1552" s="77">
        <f t="shared" si="49"/>
        <v>0</v>
      </c>
      <c r="J1552" s="78" t="str">
        <f>IFERROR(IF(E1552="","",VLOOKUP(D1552,Saldo!$P$8:$Q$1009,2,FALSE)),"")</f>
        <v/>
      </c>
      <c r="K1552" s="76"/>
      <c r="L1552" s="74" t="str">
        <f t="shared" si="48"/>
        <v/>
      </c>
    </row>
    <row r="1553" spans="1:12" ht="18.95" customHeight="1" x14ac:dyDescent="0.25">
      <c r="A1553" s="52"/>
      <c r="C1553" s="185"/>
      <c r="D1553" s="76"/>
      <c r="E1553" s="76" t="str">
        <f>IF(D1553="","",IFERROR(VLOOKUP(D1553,Cadastro!$C$9:$D$1009,2,FALSE),"NOT FOUND"))</f>
        <v/>
      </c>
      <c r="F1553" s="76"/>
      <c r="G1553" s="94"/>
      <c r="H1553" s="97"/>
      <c r="I1553" s="77">
        <f t="shared" si="49"/>
        <v>0</v>
      </c>
      <c r="J1553" s="78" t="str">
        <f>IFERROR(IF(E1553="","",VLOOKUP(D1553,Saldo!$P$8:$Q$1009,2,FALSE)),"")</f>
        <v/>
      </c>
      <c r="K1553" s="76"/>
      <c r="L1553" s="74" t="str">
        <f t="shared" si="48"/>
        <v/>
      </c>
    </row>
    <row r="1554" spans="1:12" ht="18.95" customHeight="1" x14ac:dyDescent="0.25">
      <c r="A1554" s="52"/>
      <c r="C1554" s="185"/>
      <c r="D1554" s="76"/>
      <c r="E1554" s="76" t="str">
        <f>IF(D1554="","",IFERROR(VLOOKUP(D1554,Cadastro!$C$9:$D$1009,2,FALSE),"NOT FOUND"))</f>
        <v/>
      </c>
      <c r="F1554" s="76"/>
      <c r="G1554" s="94"/>
      <c r="H1554" s="97"/>
      <c r="I1554" s="77">
        <f t="shared" si="49"/>
        <v>0</v>
      </c>
      <c r="J1554" s="78" t="str">
        <f>IFERROR(IF(E1554="","",VLOOKUP(D1554,Saldo!$P$8:$Q$1009,2,FALSE)),"")</f>
        <v/>
      </c>
      <c r="K1554" s="76"/>
      <c r="L1554" s="74" t="str">
        <f t="shared" si="48"/>
        <v/>
      </c>
    </row>
    <row r="1555" spans="1:12" ht="18.95" customHeight="1" x14ac:dyDescent="0.25">
      <c r="A1555" s="52"/>
      <c r="C1555" s="185"/>
      <c r="D1555" s="76"/>
      <c r="E1555" s="76" t="str">
        <f>IF(D1555="","",IFERROR(VLOOKUP(D1555,Cadastro!$C$9:$D$1009,2,FALSE),"NOT FOUND"))</f>
        <v/>
      </c>
      <c r="F1555" s="76"/>
      <c r="G1555" s="94"/>
      <c r="H1555" s="97"/>
      <c r="I1555" s="77">
        <f t="shared" si="49"/>
        <v>0</v>
      </c>
      <c r="J1555" s="78" t="str">
        <f>IFERROR(IF(E1555="","",VLOOKUP(D1555,Saldo!$P$8:$Q$1009,2,FALSE)),"")</f>
        <v/>
      </c>
      <c r="K1555" s="76"/>
      <c r="L1555" s="74" t="str">
        <f t="shared" si="48"/>
        <v/>
      </c>
    </row>
    <row r="1556" spans="1:12" ht="18.95" customHeight="1" x14ac:dyDescent="0.25">
      <c r="A1556" s="52"/>
      <c r="C1556" s="185"/>
      <c r="D1556" s="76"/>
      <c r="E1556" s="76" t="str">
        <f>IF(D1556="","",IFERROR(VLOOKUP(D1556,Cadastro!$C$9:$D$1009,2,FALSE),"NOT FOUND"))</f>
        <v/>
      </c>
      <c r="F1556" s="76"/>
      <c r="G1556" s="94"/>
      <c r="H1556" s="97"/>
      <c r="I1556" s="77">
        <f t="shared" si="49"/>
        <v>0</v>
      </c>
      <c r="J1556" s="78" t="str">
        <f>IFERROR(IF(E1556="","",VLOOKUP(D1556,Saldo!$P$8:$Q$1009,2,FALSE)),"")</f>
        <v/>
      </c>
      <c r="K1556" s="76"/>
      <c r="L1556" s="74" t="str">
        <f t="shared" si="48"/>
        <v/>
      </c>
    </row>
    <row r="1557" spans="1:12" ht="18.95" customHeight="1" x14ac:dyDescent="0.25">
      <c r="A1557" s="52"/>
      <c r="C1557" s="185"/>
      <c r="D1557" s="76"/>
      <c r="E1557" s="76" t="str">
        <f>IF(D1557="","",IFERROR(VLOOKUP(D1557,Cadastro!$C$9:$D$1009,2,FALSE),"NOT FOUND"))</f>
        <v/>
      </c>
      <c r="F1557" s="76"/>
      <c r="G1557" s="94"/>
      <c r="H1557" s="97"/>
      <c r="I1557" s="77">
        <f t="shared" si="49"/>
        <v>0</v>
      </c>
      <c r="J1557" s="78" t="str">
        <f>IFERROR(IF(E1557="","",VLOOKUP(D1557,Saldo!$P$8:$Q$1009,2,FALSE)),"")</f>
        <v/>
      </c>
      <c r="K1557" s="76"/>
      <c r="L1557" s="74" t="str">
        <f t="shared" si="48"/>
        <v/>
      </c>
    </row>
    <row r="1558" spans="1:12" ht="18.95" customHeight="1" x14ac:dyDescent="0.25">
      <c r="A1558" s="52"/>
      <c r="C1558" s="185"/>
      <c r="D1558" s="76"/>
      <c r="E1558" s="76" t="str">
        <f>IF(D1558="","",IFERROR(VLOOKUP(D1558,Cadastro!$C$9:$D$1009,2,FALSE),"NOT FOUND"))</f>
        <v/>
      </c>
      <c r="F1558" s="76"/>
      <c r="G1558" s="94"/>
      <c r="H1558" s="97"/>
      <c r="I1558" s="77">
        <f t="shared" si="49"/>
        <v>0</v>
      </c>
      <c r="J1558" s="78" t="str">
        <f>IFERROR(IF(E1558="","",VLOOKUP(D1558,Saldo!$P$8:$Q$1009,2,FALSE)),"")</f>
        <v/>
      </c>
      <c r="K1558" s="76"/>
      <c r="L1558" s="74" t="str">
        <f t="shared" si="48"/>
        <v/>
      </c>
    </row>
    <row r="1559" spans="1:12" ht="18.95" customHeight="1" x14ac:dyDescent="0.25">
      <c r="A1559" s="52"/>
      <c r="C1559" s="185"/>
      <c r="D1559" s="76"/>
      <c r="E1559" s="76" t="str">
        <f>IF(D1559="","",IFERROR(VLOOKUP(D1559,Cadastro!$C$9:$D$1009,2,FALSE),"NOT FOUND"))</f>
        <v/>
      </c>
      <c r="F1559" s="76"/>
      <c r="G1559" s="94"/>
      <c r="H1559" s="97"/>
      <c r="I1559" s="77">
        <f t="shared" si="49"/>
        <v>0</v>
      </c>
      <c r="J1559" s="78" t="str">
        <f>IFERROR(IF(E1559="","",VLOOKUP(D1559,Saldo!$P$8:$Q$1009,2,FALSE)),"")</f>
        <v/>
      </c>
      <c r="K1559" s="76"/>
      <c r="L1559" s="74" t="str">
        <f t="shared" si="48"/>
        <v/>
      </c>
    </row>
    <row r="1560" spans="1:12" ht="18.95" customHeight="1" x14ac:dyDescent="0.25">
      <c r="A1560" s="52"/>
      <c r="C1560" s="185"/>
      <c r="D1560" s="76"/>
      <c r="E1560" s="76" t="str">
        <f>IF(D1560="","",IFERROR(VLOOKUP(D1560,Cadastro!$C$9:$D$1009,2,FALSE),"NOT FOUND"))</f>
        <v/>
      </c>
      <c r="F1560" s="76"/>
      <c r="G1560" s="94"/>
      <c r="H1560" s="97"/>
      <c r="I1560" s="77">
        <f t="shared" si="49"/>
        <v>0</v>
      </c>
      <c r="J1560" s="78" t="str">
        <f>IFERROR(IF(E1560="","",VLOOKUP(D1560,Saldo!$P$8:$Q$1009,2,FALSE)),"")</f>
        <v/>
      </c>
      <c r="K1560" s="76"/>
      <c r="L1560" s="74" t="str">
        <f t="shared" si="48"/>
        <v/>
      </c>
    </row>
    <row r="1561" spans="1:12" ht="18.95" customHeight="1" x14ac:dyDescent="0.25">
      <c r="A1561" s="52"/>
      <c r="C1561" s="185"/>
      <c r="D1561" s="76"/>
      <c r="E1561" s="76" t="str">
        <f>IF(D1561="","",IFERROR(VLOOKUP(D1561,Cadastro!$C$9:$D$1009,2,FALSE),"NOT FOUND"))</f>
        <v/>
      </c>
      <c r="F1561" s="76"/>
      <c r="G1561" s="94"/>
      <c r="H1561" s="97"/>
      <c r="I1561" s="77">
        <f t="shared" si="49"/>
        <v>0</v>
      </c>
      <c r="J1561" s="78" t="str">
        <f>IFERROR(IF(E1561="","",VLOOKUP(D1561,Saldo!$P$8:$Q$1009,2,FALSE)),"")</f>
        <v/>
      </c>
      <c r="K1561" s="76"/>
      <c r="L1561" s="74" t="str">
        <f t="shared" si="48"/>
        <v/>
      </c>
    </row>
    <row r="1562" spans="1:12" ht="18.95" customHeight="1" x14ac:dyDescent="0.25">
      <c r="A1562" s="52"/>
      <c r="C1562" s="185"/>
      <c r="D1562" s="76"/>
      <c r="E1562" s="76" t="str">
        <f>IF(D1562="","",IFERROR(VLOOKUP(D1562,Cadastro!$C$9:$D$1009,2,FALSE),"NOT FOUND"))</f>
        <v/>
      </c>
      <c r="F1562" s="76"/>
      <c r="G1562" s="94"/>
      <c r="H1562" s="97"/>
      <c r="I1562" s="77">
        <f t="shared" si="49"/>
        <v>0</v>
      </c>
      <c r="J1562" s="78" t="str">
        <f>IFERROR(IF(E1562="","",VLOOKUP(D1562,Saldo!$P$8:$Q$1009,2,FALSE)),"")</f>
        <v/>
      </c>
      <c r="K1562" s="76"/>
      <c r="L1562" s="74" t="str">
        <f t="shared" si="48"/>
        <v/>
      </c>
    </row>
    <row r="1563" spans="1:12" ht="18.95" customHeight="1" x14ac:dyDescent="0.25">
      <c r="A1563" s="52"/>
      <c r="C1563" s="185"/>
      <c r="D1563" s="76"/>
      <c r="E1563" s="76" t="str">
        <f>IF(D1563="","",IFERROR(VLOOKUP(D1563,Cadastro!$C$9:$D$1009,2,FALSE),"NOT FOUND"))</f>
        <v/>
      </c>
      <c r="F1563" s="76"/>
      <c r="G1563" s="94"/>
      <c r="H1563" s="97"/>
      <c r="I1563" s="77">
        <f t="shared" si="49"/>
        <v>0</v>
      </c>
      <c r="J1563" s="78" t="str">
        <f>IFERROR(IF(E1563="","",VLOOKUP(D1563,Saldo!$P$8:$Q$1009,2,FALSE)),"")</f>
        <v/>
      </c>
      <c r="K1563" s="76"/>
      <c r="L1563" s="74" t="str">
        <f t="shared" si="48"/>
        <v/>
      </c>
    </row>
    <row r="1564" spans="1:12" ht="18.95" customHeight="1" x14ac:dyDescent="0.25">
      <c r="A1564" s="52"/>
      <c r="C1564" s="185"/>
      <c r="D1564" s="76"/>
      <c r="E1564" s="76" t="str">
        <f>IF(D1564="","",IFERROR(VLOOKUP(D1564,Cadastro!$C$9:$D$1009,2,FALSE),"NOT FOUND"))</f>
        <v/>
      </c>
      <c r="F1564" s="76"/>
      <c r="G1564" s="94"/>
      <c r="H1564" s="97"/>
      <c r="I1564" s="77">
        <f t="shared" si="49"/>
        <v>0</v>
      </c>
      <c r="J1564" s="78" t="str">
        <f>IFERROR(IF(E1564="","",VLOOKUP(D1564,Saldo!$P$8:$Q$1009,2,FALSE)),"")</f>
        <v/>
      </c>
      <c r="K1564" s="76"/>
      <c r="L1564" s="74" t="str">
        <f t="shared" si="48"/>
        <v/>
      </c>
    </row>
    <row r="1565" spans="1:12" ht="18.95" customHeight="1" x14ac:dyDescent="0.25">
      <c r="A1565" s="52"/>
      <c r="C1565" s="185"/>
      <c r="D1565" s="76"/>
      <c r="E1565" s="76" t="str">
        <f>IF(D1565="","",IFERROR(VLOOKUP(D1565,Cadastro!$C$9:$D$1009,2,FALSE),"NOT FOUND"))</f>
        <v/>
      </c>
      <c r="F1565" s="76"/>
      <c r="G1565" s="94"/>
      <c r="H1565" s="97"/>
      <c r="I1565" s="77">
        <f t="shared" si="49"/>
        <v>0</v>
      </c>
      <c r="J1565" s="78" t="str">
        <f>IFERROR(IF(E1565="","",VLOOKUP(D1565,Saldo!$P$8:$Q$1009,2,FALSE)),"")</f>
        <v/>
      </c>
      <c r="K1565" s="76"/>
      <c r="L1565" s="74" t="str">
        <f t="shared" si="48"/>
        <v/>
      </c>
    </row>
    <row r="1566" spans="1:12" ht="18.95" customHeight="1" x14ac:dyDescent="0.25">
      <c r="A1566" s="52"/>
      <c r="C1566" s="185"/>
      <c r="D1566" s="76"/>
      <c r="E1566" s="76" t="str">
        <f>IF(D1566="","",IFERROR(VLOOKUP(D1566,Cadastro!$C$9:$D$1009,2,FALSE),"NOT FOUND"))</f>
        <v/>
      </c>
      <c r="F1566" s="76"/>
      <c r="G1566" s="94"/>
      <c r="H1566" s="97"/>
      <c r="I1566" s="77">
        <f t="shared" si="49"/>
        <v>0</v>
      </c>
      <c r="J1566" s="78" t="str">
        <f>IFERROR(IF(E1566="","",VLOOKUP(D1566,Saldo!$P$8:$Q$1009,2,FALSE)),"")</f>
        <v/>
      </c>
      <c r="K1566" s="76"/>
      <c r="L1566" s="74" t="str">
        <f t="shared" si="48"/>
        <v/>
      </c>
    </row>
    <row r="1567" spans="1:12" ht="18.95" customHeight="1" x14ac:dyDescent="0.25">
      <c r="A1567" s="52"/>
      <c r="C1567" s="185"/>
      <c r="D1567" s="76"/>
      <c r="E1567" s="76" t="str">
        <f>IF(D1567="","",IFERROR(VLOOKUP(D1567,Cadastro!$C$9:$D$1009,2,FALSE),"NOT FOUND"))</f>
        <v/>
      </c>
      <c r="F1567" s="76"/>
      <c r="G1567" s="94"/>
      <c r="H1567" s="97"/>
      <c r="I1567" s="77">
        <f t="shared" si="49"/>
        <v>0</v>
      </c>
      <c r="J1567" s="78" t="str">
        <f>IFERROR(IF(E1567="","",VLOOKUP(D1567,Saldo!$P$8:$Q$1009,2,FALSE)),"")</f>
        <v/>
      </c>
      <c r="K1567" s="76"/>
      <c r="L1567" s="74" t="str">
        <f t="shared" si="48"/>
        <v/>
      </c>
    </row>
    <row r="1568" spans="1:12" ht="18.95" customHeight="1" x14ac:dyDescent="0.25">
      <c r="A1568" s="52"/>
      <c r="C1568" s="185"/>
      <c r="D1568" s="76"/>
      <c r="E1568" s="76" t="str">
        <f>IF(D1568="","",IFERROR(VLOOKUP(D1568,Cadastro!$C$9:$D$1009,2,FALSE),"NOT FOUND"))</f>
        <v/>
      </c>
      <c r="F1568" s="76"/>
      <c r="G1568" s="94"/>
      <c r="H1568" s="97"/>
      <c r="I1568" s="77">
        <f t="shared" si="49"/>
        <v>0</v>
      </c>
      <c r="J1568" s="78" t="str">
        <f>IFERROR(IF(E1568="","",VLOOKUP(D1568,Saldo!$P$8:$Q$1009,2,FALSE)),"")</f>
        <v/>
      </c>
      <c r="K1568" s="76"/>
      <c r="L1568" s="74" t="str">
        <f t="shared" si="48"/>
        <v/>
      </c>
    </row>
    <row r="1569" spans="1:12" ht="18.95" customHeight="1" x14ac:dyDescent="0.25">
      <c r="A1569" s="52"/>
      <c r="C1569" s="185"/>
      <c r="D1569" s="76"/>
      <c r="E1569" s="76" t="str">
        <f>IF(D1569="","",IFERROR(VLOOKUP(D1569,Cadastro!$C$9:$D$1009,2,FALSE),"NOT FOUND"))</f>
        <v/>
      </c>
      <c r="F1569" s="76"/>
      <c r="G1569" s="94"/>
      <c r="H1569" s="97"/>
      <c r="I1569" s="77">
        <f t="shared" si="49"/>
        <v>0</v>
      </c>
      <c r="J1569" s="78" t="str">
        <f>IFERROR(IF(E1569="","",VLOOKUP(D1569,Saldo!$P$8:$Q$1009,2,FALSE)),"")</f>
        <v/>
      </c>
      <c r="K1569" s="76"/>
      <c r="L1569" s="74" t="str">
        <f t="shared" si="48"/>
        <v/>
      </c>
    </row>
    <row r="1570" spans="1:12" ht="18.95" customHeight="1" x14ac:dyDescent="0.25">
      <c r="A1570" s="52"/>
      <c r="C1570" s="185"/>
      <c r="D1570" s="76"/>
      <c r="E1570" s="76" t="str">
        <f>IF(D1570="","",IFERROR(VLOOKUP(D1570,Cadastro!$C$9:$D$1009,2,FALSE),"NOT FOUND"))</f>
        <v/>
      </c>
      <c r="F1570" s="76"/>
      <c r="G1570" s="94"/>
      <c r="H1570" s="97"/>
      <c r="I1570" s="77">
        <f t="shared" si="49"/>
        <v>0</v>
      </c>
      <c r="J1570" s="78" t="str">
        <f>IFERROR(IF(E1570="","",VLOOKUP(D1570,Saldo!$P$8:$Q$1009,2,FALSE)),"")</f>
        <v/>
      </c>
      <c r="K1570" s="76"/>
      <c r="L1570" s="74" t="str">
        <f t="shared" si="48"/>
        <v/>
      </c>
    </row>
    <row r="1571" spans="1:12" ht="18.95" customHeight="1" x14ac:dyDescent="0.25">
      <c r="A1571" s="52"/>
      <c r="C1571" s="185"/>
      <c r="D1571" s="76"/>
      <c r="E1571" s="76" t="str">
        <f>IF(D1571="","",IFERROR(VLOOKUP(D1571,Cadastro!$C$9:$D$1009,2,FALSE),"NOT FOUND"))</f>
        <v/>
      </c>
      <c r="F1571" s="76"/>
      <c r="G1571" s="94"/>
      <c r="H1571" s="97"/>
      <c r="I1571" s="77">
        <f t="shared" si="49"/>
        <v>0</v>
      </c>
      <c r="J1571" s="78" t="str">
        <f>IFERROR(IF(E1571="","",VLOOKUP(D1571,Saldo!$P$8:$Q$1009,2,FALSE)),"")</f>
        <v/>
      </c>
      <c r="K1571" s="76"/>
      <c r="L1571" s="74" t="str">
        <f t="shared" si="48"/>
        <v/>
      </c>
    </row>
    <row r="1572" spans="1:12" ht="18.95" customHeight="1" x14ac:dyDescent="0.25">
      <c r="A1572" s="52"/>
      <c r="C1572" s="185"/>
      <c r="D1572" s="76"/>
      <c r="E1572" s="76" t="str">
        <f>IF(D1572="","",IFERROR(VLOOKUP(D1572,Cadastro!$C$9:$D$1009,2,FALSE),"NOT FOUND"))</f>
        <v/>
      </c>
      <c r="F1572" s="76"/>
      <c r="G1572" s="94"/>
      <c r="H1572" s="97"/>
      <c r="I1572" s="77">
        <f t="shared" si="49"/>
        <v>0</v>
      </c>
      <c r="J1572" s="78" t="str">
        <f>IFERROR(IF(E1572="","",VLOOKUP(D1572,Saldo!$P$8:$Q$1009,2,FALSE)),"")</f>
        <v/>
      </c>
      <c r="K1572" s="76"/>
      <c r="L1572" s="74" t="str">
        <f t="shared" si="48"/>
        <v/>
      </c>
    </row>
    <row r="1573" spans="1:12" ht="18.95" customHeight="1" x14ac:dyDescent="0.25">
      <c r="A1573" s="52"/>
      <c r="C1573" s="185"/>
      <c r="D1573" s="76"/>
      <c r="E1573" s="76" t="str">
        <f>IF(D1573="","",IFERROR(VLOOKUP(D1573,Cadastro!$C$9:$D$1009,2,FALSE),"NOT FOUND"))</f>
        <v/>
      </c>
      <c r="F1573" s="76"/>
      <c r="G1573" s="94"/>
      <c r="H1573" s="97"/>
      <c r="I1573" s="77">
        <f t="shared" si="49"/>
        <v>0</v>
      </c>
      <c r="J1573" s="78" t="str">
        <f>IFERROR(IF(E1573="","",VLOOKUP(D1573,Saldo!$P$8:$Q$1009,2,FALSE)),"")</f>
        <v/>
      </c>
      <c r="K1573" s="76"/>
      <c r="L1573" s="74" t="str">
        <f t="shared" si="48"/>
        <v/>
      </c>
    </row>
    <row r="1574" spans="1:12" ht="18.95" customHeight="1" x14ac:dyDescent="0.25">
      <c r="A1574" s="52"/>
      <c r="C1574" s="185"/>
      <c r="D1574" s="76"/>
      <c r="E1574" s="76" t="str">
        <f>IF(D1574="","",IFERROR(VLOOKUP(D1574,Cadastro!$C$9:$D$1009,2,FALSE),"NOT FOUND"))</f>
        <v/>
      </c>
      <c r="F1574" s="76"/>
      <c r="G1574" s="94"/>
      <c r="H1574" s="97"/>
      <c r="I1574" s="77">
        <f t="shared" si="49"/>
        <v>0</v>
      </c>
      <c r="J1574" s="78" t="str">
        <f>IFERROR(IF(E1574="","",VLOOKUP(D1574,Saldo!$P$8:$Q$1009,2,FALSE)),"")</f>
        <v/>
      </c>
      <c r="K1574" s="76"/>
      <c r="L1574" s="74" t="str">
        <f t="shared" si="48"/>
        <v/>
      </c>
    </row>
    <row r="1575" spans="1:12" ht="18.95" customHeight="1" x14ac:dyDescent="0.25">
      <c r="A1575" s="52"/>
      <c r="C1575" s="185"/>
      <c r="D1575" s="76"/>
      <c r="E1575" s="76" t="str">
        <f>IF(D1575="","",IFERROR(VLOOKUP(D1575,Cadastro!$C$9:$D$1009,2,FALSE),"NOT FOUND"))</f>
        <v/>
      </c>
      <c r="F1575" s="76"/>
      <c r="G1575" s="94"/>
      <c r="H1575" s="97"/>
      <c r="I1575" s="77">
        <f t="shared" si="49"/>
        <v>0</v>
      </c>
      <c r="J1575" s="78" t="str">
        <f>IFERROR(IF(E1575="","",VLOOKUP(D1575,Saldo!$P$8:$Q$1009,2,FALSE)),"")</f>
        <v/>
      </c>
      <c r="K1575" s="76"/>
      <c r="L1575" s="74" t="str">
        <f t="shared" si="48"/>
        <v/>
      </c>
    </row>
    <row r="1576" spans="1:12" ht="18.95" customHeight="1" x14ac:dyDescent="0.25">
      <c r="A1576" s="52"/>
      <c r="C1576" s="185"/>
      <c r="D1576" s="76"/>
      <c r="E1576" s="76" t="str">
        <f>IF(D1576="","",IFERROR(VLOOKUP(D1576,Cadastro!$C$9:$D$1009,2,FALSE),"NOT FOUND"))</f>
        <v/>
      </c>
      <c r="F1576" s="76"/>
      <c r="G1576" s="94"/>
      <c r="H1576" s="97"/>
      <c r="I1576" s="77">
        <f t="shared" si="49"/>
        <v>0</v>
      </c>
      <c r="J1576" s="78" t="str">
        <f>IFERROR(IF(E1576="","",VLOOKUP(D1576,Saldo!$P$8:$Q$1009,2,FALSE)),"")</f>
        <v/>
      </c>
      <c r="K1576" s="76"/>
      <c r="L1576" s="74" t="str">
        <f t="shared" si="48"/>
        <v/>
      </c>
    </row>
    <row r="1577" spans="1:12" ht="18.95" customHeight="1" x14ac:dyDescent="0.25">
      <c r="A1577" s="52"/>
      <c r="C1577" s="185"/>
      <c r="D1577" s="76"/>
      <c r="E1577" s="76" t="str">
        <f>IF(D1577="","",IFERROR(VLOOKUP(D1577,Cadastro!$C$9:$D$1009,2,FALSE),"NOT FOUND"))</f>
        <v/>
      </c>
      <c r="F1577" s="76"/>
      <c r="G1577" s="94"/>
      <c r="H1577" s="97"/>
      <c r="I1577" s="77">
        <f t="shared" si="49"/>
        <v>0</v>
      </c>
      <c r="J1577" s="78" t="str">
        <f>IFERROR(IF(E1577="","",VLOOKUP(D1577,Saldo!$P$8:$Q$1009,2,FALSE)),"")</f>
        <v/>
      </c>
      <c r="K1577" s="76"/>
      <c r="L1577" s="74" t="str">
        <f t="shared" si="48"/>
        <v/>
      </c>
    </row>
    <row r="1578" spans="1:12" ht="18.95" customHeight="1" x14ac:dyDescent="0.25">
      <c r="A1578" s="52"/>
      <c r="C1578" s="185"/>
      <c r="D1578" s="76"/>
      <c r="E1578" s="76" t="str">
        <f>IF(D1578="","",IFERROR(VLOOKUP(D1578,Cadastro!$C$9:$D$1009,2,FALSE),"NOT FOUND"))</f>
        <v/>
      </c>
      <c r="F1578" s="76"/>
      <c r="G1578" s="94"/>
      <c r="H1578" s="97"/>
      <c r="I1578" s="77">
        <f t="shared" si="49"/>
        <v>0</v>
      </c>
      <c r="J1578" s="78" t="str">
        <f>IFERROR(IF(E1578="","",VLOOKUP(D1578,Saldo!$P$8:$Q$1009,2,FALSE)),"")</f>
        <v/>
      </c>
      <c r="K1578" s="76"/>
      <c r="L1578" s="74" t="str">
        <f t="shared" si="48"/>
        <v/>
      </c>
    </row>
    <row r="1579" spans="1:12" ht="18.95" customHeight="1" x14ac:dyDescent="0.25">
      <c r="A1579" s="52"/>
      <c r="C1579" s="185"/>
      <c r="D1579" s="76"/>
      <c r="E1579" s="76" t="str">
        <f>IF(D1579="","",IFERROR(VLOOKUP(D1579,Cadastro!$C$9:$D$1009,2,FALSE),"NOT FOUND"))</f>
        <v/>
      </c>
      <c r="F1579" s="76"/>
      <c r="G1579" s="94"/>
      <c r="H1579" s="97"/>
      <c r="I1579" s="77">
        <f t="shared" si="49"/>
        <v>0</v>
      </c>
      <c r="J1579" s="78" t="str">
        <f>IFERROR(IF(E1579="","",VLOOKUP(D1579,Saldo!$P$8:$Q$1009,2,FALSE)),"")</f>
        <v/>
      </c>
      <c r="K1579" s="76"/>
      <c r="L1579" s="74" t="str">
        <f t="shared" si="48"/>
        <v/>
      </c>
    </row>
    <row r="1580" spans="1:12" ht="18.95" customHeight="1" x14ac:dyDescent="0.25">
      <c r="A1580" s="52"/>
      <c r="C1580" s="185"/>
      <c r="D1580" s="76"/>
      <c r="E1580" s="76" t="str">
        <f>IF(D1580="","",IFERROR(VLOOKUP(D1580,Cadastro!$C$9:$D$1009,2,FALSE),"NOT FOUND"))</f>
        <v/>
      </c>
      <c r="F1580" s="76"/>
      <c r="G1580" s="94"/>
      <c r="H1580" s="97"/>
      <c r="I1580" s="77">
        <f t="shared" si="49"/>
        <v>0</v>
      </c>
      <c r="J1580" s="78" t="str">
        <f>IFERROR(IF(E1580="","",VLOOKUP(D1580,Saldo!$P$8:$Q$1009,2,FALSE)),"")</f>
        <v/>
      </c>
      <c r="K1580" s="76"/>
      <c r="L1580" s="74" t="str">
        <f t="shared" si="48"/>
        <v/>
      </c>
    </row>
    <row r="1581" spans="1:12" ht="18.95" customHeight="1" x14ac:dyDescent="0.25">
      <c r="A1581" s="52"/>
      <c r="C1581" s="185"/>
      <c r="D1581" s="76"/>
      <c r="E1581" s="76" t="str">
        <f>IF(D1581="","",IFERROR(VLOOKUP(D1581,Cadastro!$C$9:$D$1009,2,FALSE),"NOT FOUND"))</f>
        <v/>
      </c>
      <c r="F1581" s="76"/>
      <c r="G1581" s="94"/>
      <c r="H1581" s="97"/>
      <c r="I1581" s="77">
        <f t="shared" si="49"/>
        <v>0</v>
      </c>
      <c r="J1581" s="78" t="str">
        <f>IFERROR(IF(E1581="","",VLOOKUP(D1581,Saldo!$P$8:$Q$1009,2,FALSE)),"")</f>
        <v/>
      </c>
      <c r="K1581" s="76"/>
      <c r="L1581" s="74" t="str">
        <f t="shared" si="48"/>
        <v/>
      </c>
    </row>
    <row r="1582" spans="1:12" ht="18.95" customHeight="1" x14ac:dyDescent="0.25">
      <c r="A1582" s="52"/>
      <c r="C1582" s="185"/>
      <c r="D1582" s="76"/>
      <c r="E1582" s="76" t="str">
        <f>IF(D1582="","",IFERROR(VLOOKUP(D1582,Cadastro!$C$9:$D$1009,2,FALSE),"NOT FOUND"))</f>
        <v/>
      </c>
      <c r="F1582" s="76"/>
      <c r="G1582" s="94"/>
      <c r="H1582" s="97"/>
      <c r="I1582" s="77">
        <f t="shared" si="49"/>
        <v>0</v>
      </c>
      <c r="J1582" s="78" t="str">
        <f>IFERROR(IF(E1582="","",VLOOKUP(D1582,Saldo!$P$8:$Q$1009,2,FALSE)),"")</f>
        <v/>
      </c>
      <c r="K1582" s="76"/>
      <c r="L1582" s="74" t="str">
        <f t="shared" si="48"/>
        <v/>
      </c>
    </row>
    <row r="1583" spans="1:12" ht="18.95" customHeight="1" x14ac:dyDescent="0.25">
      <c r="A1583" s="52"/>
      <c r="C1583" s="185"/>
      <c r="D1583" s="76"/>
      <c r="E1583" s="76" t="str">
        <f>IF(D1583="","",IFERROR(VLOOKUP(D1583,Cadastro!$C$9:$D$1009,2,FALSE),"NOT FOUND"))</f>
        <v/>
      </c>
      <c r="F1583" s="76"/>
      <c r="G1583" s="94"/>
      <c r="H1583" s="97"/>
      <c r="I1583" s="77">
        <f t="shared" si="49"/>
        <v>0</v>
      </c>
      <c r="J1583" s="78" t="str">
        <f>IFERROR(IF(E1583="","",VLOOKUP(D1583,Saldo!$P$8:$Q$1009,2,FALSE)),"")</f>
        <v/>
      </c>
      <c r="K1583" s="76"/>
      <c r="L1583" s="74" t="str">
        <f t="shared" si="48"/>
        <v/>
      </c>
    </row>
    <row r="1584" spans="1:12" ht="18.95" customHeight="1" x14ac:dyDescent="0.25">
      <c r="A1584" s="52"/>
      <c r="C1584" s="185"/>
      <c r="D1584" s="76"/>
      <c r="E1584" s="76" t="str">
        <f>IF(D1584="","",IFERROR(VLOOKUP(D1584,Cadastro!$C$9:$D$1009,2,FALSE),"NOT FOUND"))</f>
        <v/>
      </c>
      <c r="F1584" s="76"/>
      <c r="G1584" s="94"/>
      <c r="H1584" s="97"/>
      <c r="I1584" s="77">
        <f t="shared" si="49"/>
        <v>0</v>
      </c>
      <c r="J1584" s="78" t="str">
        <f>IFERROR(IF(E1584="","",VLOOKUP(D1584,Saldo!$P$8:$Q$1009,2,FALSE)),"")</f>
        <v/>
      </c>
      <c r="K1584" s="76"/>
      <c r="L1584" s="74" t="str">
        <f t="shared" si="48"/>
        <v/>
      </c>
    </row>
    <row r="1585" spans="1:12" ht="18.95" customHeight="1" x14ac:dyDescent="0.25">
      <c r="A1585" s="52"/>
      <c r="C1585" s="185"/>
      <c r="D1585" s="76"/>
      <c r="E1585" s="76" t="str">
        <f>IF(D1585="","",IFERROR(VLOOKUP(D1585,Cadastro!$C$9:$D$1009,2,FALSE),"NOT FOUND"))</f>
        <v/>
      </c>
      <c r="F1585" s="76"/>
      <c r="G1585" s="94"/>
      <c r="H1585" s="97"/>
      <c r="I1585" s="77">
        <f t="shared" si="49"/>
        <v>0</v>
      </c>
      <c r="J1585" s="78" t="str">
        <f>IFERROR(IF(E1585="","",VLOOKUP(D1585,Saldo!$P$8:$Q$1009,2,FALSE)),"")</f>
        <v/>
      </c>
      <c r="K1585" s="76"/>
      <c r="L1585" s="74" t="str">
        <f t="shared" si="48"/>
        <v/>
      </c>
    </row>
    <row r="1586" spans="1:12" ht="18.95" customHeight="1" x14ac:dyDescent="0.25">
      <c r="A1586" s="52"/>
      <c r="C1586" s="185"/>
      <c r="D1586" s="76"/>
      <c r="E1586" s="76" t="str">
        <f>IF(D1586="","",IFERROR(VLOOKUP(D1586,Cadastro!$C$9:$D$1009,2,FALSE),"NOT FOUND"))</f>
        <v/>
      </c>
      <c r="F1586" s="76"/>
      <c r="G1586" s="94"/>
      <c r="H1586" s="97"/>
      <c r="I1586" s="77">
        <f t="shared" si="49"/>
        <v>0</v>
      </c>
      <c r="J1586" s="78" t="str">
        <f>IFERROR(IF(E1586="","",VLOOKUP(D1586,Saldo!$P$8:$Q$1009,2,FALSE)),"")</f>
        <v/>
      </c>
      <c r="K1586" s="76"/>
      <c r="L1586" s="74" t="str">
        <f t="shared" si="48"/>
        <v/>
      </c>
    </row>
    <row r="1587" spans="1:12" ht="18.95" customHeight="1" x14ac:dyDescent="0.25">
      <c r="A1587" s="52"/>
      <c r="C1587" s="185"/>
      <c r="D1587" s="76"/>
      <c r="E1587" s="76" t="str">
        <f>IF(D1587="","",IFERROR(VLOOKUP(D1587,Cadastro!$C$9:$D$1009,2,FALSE),"NOT FOUND"))</f>
        <v/>
      </c>
      <c r="F1587" s="76"/>
      <c r="G1587" s="94"/>
      <c r="H1587" s="97"/>
      <c r="I1587" s="77">
        <f t="shared" si="49"/>
        <v>0</v>
      </c>
      <c r="J1587" s="78" t="str">
        <f>IFERROR(IF(E1587="","",VLOOKUP(D1587,Saldo!$P$8:$Q$1009,2,FALSE)),"")</f>
        <v/>
      </c>
      <c r="K1587" s="76"/>
      <c r="L1587" s="74" t="str">
        <f t="shared" si="48"/>
        <v/>
      </c>
    </row>
    <row r="1588" spans="1:12" ht="18.95" customHeight="1" x14ac:dyDescent="0.25">
      <c r="A1588" s="52"/>
      <c r="C1588" s="185"/>
      <c r="D1588" s="76"/>
      <c r="E1588" s="76" t="str">
        <f>IF(D1588="","",IFERROR(VLOOKUP(D1588,Cadastro!$C$9:$D$1009,2,FALSE),"NOT FOUND"))</f>
        <v/>
      </c>
      <c r="F1588" s="76"/>
      <c r="G1588" s="94"/>
      <c r="H1588" s="97"/>
      <c r="I1588" s="77">
        <f t="shared" si="49"/>
        <v>0</v>
      </c>
      <c r="J1588" s="78" t="str">
        <f>IFERROR(IF(E1588="","",VLOOKUP(D1588,Saldo!$P$8:$Q$1009,2,FALSE)),"")</f>
        <v/>
      </c>
      <c r="K1588" s="76"/>
      <c r="L1588" s="74" t="str">
        <f t="shared" si="48"/>
        <v/>
      </c>
    </row>
    <row r="1589" spans="1:12" ht="18.95" customHeight="1" x14ac:dyDescent="0.25">
      <c r="A1589" s="52"/>
      <c r="C1589" s="185"/>
      <c r="D1589" s="76"/>
      <c r="E1589" s="76" t="str">
        <f>IF(D1589="","",IFERROR(VLOOKUP(D1589,Cadastro!$C$9:$D$1009,2,FALSE),"NOT FOUND"))</f>
        <v/>
      </c>
      <c r="F1589" s="76"/>
      <c r="G1589" s="94"/>
      <c r="H1589" s="97"/>
      <c r="I1589" s="77">
        <f t="shared" si="49"/>
        <v>0</v>
      </c>
      <c r="J1589" s="78" t="str">
        <f>IFERROR(IF(E1589="","",VLOOKUP(D1589,Saldo!$P$8:$Q$1009,2,FALSE)),"")</f>
        <v/>
      </c>
      <c r="K1589" s="76"/>
      <c r="L1589" s="74" t="str">
        <f t="shared" si="48"/>
        <v/>
      </c>
    </row>
    <row r="1590" spans="1:12" ht="18.95" customHeight="1" x14ac:dyDescent="0.25">
      <c r="A1590" s="52"/>
      <c r="C1590" s="185"/>
      <c r="D1590" s="76"/>
      <c r="E1590" s="76" t="str">
        <f>IF(D1590="","",IFERROR(VLOOKUP(D1590,Cadastro!$C$9:$D$1009,2,FALSE),"NOT FOUND"))</f>
        <v/>
      </c>
      <c r="F1590" s="76"/>
      <c r="G1590" s="94"/>
      <c r="H1590" s="97"/>
      <c r="I1590" s="77">
        <f t="shared" si="49"/>
        <v>0</v>
      </c>
      <c r="J1590" s="78" t="str">
        <f>IFERROR(IF(E1590="","",VLOOKUP(D1590,Saldo!$P$8:$Q$1009,2,FALSE)),"")</f>
        <v/>
      </c>
      <c r="K1590" s="76"/>
      <c r="L1590" s="74" t="str">
        <f t="shared" si="48"/>
        <v/>
      </c>
    </row>
    <row r="1591" spans="1:12" ht="18.95" customHeight="1" x14ac:dyDescent="0.25">
      <c r="A1591" s="52"/>
      <c r="C1591" s="185"/>
      <c r="D1591" s="76"/>
      <c r="E1591" s="76" t="str">
        <f>IF(D1591="","",IFERROR(VLOOKUP(D1591,Cadastro!$C$9:$D$1009,2,FALSE),"NOT FOUND"))</f>
        <v/>
      </c>
      <c r="F1591" s="76"/>
      <c r="G1591" s="94"/>
      <c r="H1591" s="97"/>
      <c r="I1591" s="77">
        <f t="shared" si="49"/>
        <v>0</v>
      </c>
      <c r="J1591" s="78" t="str">
        <f>IFERROR(IF(E1591="","",VLOOKUP(D1591,Saldo!$P$8:$Q$1009,2,FALSE)),"")</f>
        <v/>
      </c>
      <c r="K1591" s="76"/>
      <c r="L1591" s="74" t="str">
        <f t="shared" si="48"/>
        <v/>
      </c>
    </row>
    <row r="1592" spans="1:12" ht="18.95" customHeight="1" x14ac:dyDescent="0.25">
      <c r="A1592" s="52"/>
      <c r="C1592" s="185"/>
      <c r="D1592" s="76"/>
      <c r="E1592" s="76" t="str">
        <f>IF(D1592="","",IFERROR(VLOOKUP(D1592,Cadastro!$C$9:$D$1009,2,FALSE),"NOT FOUND"))</f>
        <v/>
      </c>
      <c r="F1592" s="76"/>
      <c r="G1592" s="94"/>
      <c r="H1592" s="97"/>
      <c r="I1592" s="77">
        <f t="shared" si="49"/>
        <v>0</v>
      </c>
      <c r="J1592" s="78" t="str">
        <f>IFERROR(IF(E1592="","",VLOOKUP(D1592,Saldo!$P$8:$Q$1009,2,FALSE)),"")</f>
        <v/>
      </c>
      <c r="K1592" s="76"/>
      <c r="L1592" s="74" t="str">
        <f t="shared" si="48"/>
        <v/>
      </c>
    </row>
    <row r="1593" spans="1:12" ht="18.95" customHeight="1" x14ac:dyDescent="0.25">
      <c r="A1593" s="52"/>
      <c r="C1593" s="185"/>
      <c r="D1593" s="76"/>
      <c r="E1593" s="76" t="str">
        <f>IF(D1593="","",IFERROR(VLOOKUP(D1593,Cadastro!$C$9:$D$1009,2,FALSE),"NOT FOUND"))</f>
        <v/>
      </c>
      <c r="F1593" s="76"/>
      <c r="G1593" s="94"/>
      <c r="H1593" s="97"/>
      <c r="I1593" s="77">
        <f t="shared" si="49"/>
        <v>0</v>
      </c>
      <c r="J1593" s="78" t="str">
        <f>IFERROR(IF(E1593="","",VLOOKUP(D1593,Saldo!$P$8:$Q$1009,2,FALSE)),"")</f>
        <v/>
      </c>
      <c r="K1593" s="76"/>
      <c r="L1593" s="74" t="str">
        <f t="shared" si="48"/>
        <v/>
      </c>
    </row>
    <row r="1594" spans="1:12" ht="18.95" customHeight="1" x14ac:dyDescent="0.25">
      <c r="A1594" s="52"/>
      <c r="C1594" s="185"/>
      <c r="D1594" s="76"/>
      <c r="E1594" s="76" t="str">
        <f>IF(D1594="","",IFERROR(VLOOKUP(D1594,Cadastro!$C$9:$D$1009,2,FALSE),"NOT FOUND"))</f>
        <v/>
      </c>
      <c r="F1594" s="76"/>
      <c r="G1594" s="94"/>
      <c r="H1594" s="97"/>
      <c r="I1594" s="77">
        <f t="shared" si="49"/>
        <v>0</v>
      </c>
      <c r="J1594" s="78" t="str">
        <f>IFERROR(IF(E1594="","",VLOOKUP(D1594,Saldo!$P$8:$Q$1009,2,FALSE)),"")</f>
        <v/>
      </c>
      <c r="K1594" s="76"/>
      <c r="L1594" s="74" t="str">
        <f t="shared" si="48"/>
        <v/>
      </c>
    </row>
    <row r="1595" spans="1:12" ht="18.95" customHeight="1" x14ac:dyDescent="0.25">
      <c r="A1595" s="52"/>
      <c r="C1595" s="185"/>
      <c r="D1595" s="76"/>
      <c r="E1595" s="76" t="str">
        <f>IF(D1595="","",IFERROR(VLOOKUP(D1595,Cadastro!$C$9:$D$1009,2,FALSE),"NOT FOUND"))</f>
        <v/>
      </c>
      <c r="F1595" s="76"/>
      <c r="G1595" s="94"/>
      <c r="H1595" s="97"/>
      <c r="I1595" s="77">
        <f t="shared" si="49"/>
        <v>0</v>
      </c>
      <c r="J1595" s="78" t="str">
        <f>IFERROR(IF(E1595="","",VLOOKUP(D1595,Saldo!$P$8:$Q$1009,2,FALSE)),"")</f>
        <v/>
      </c>
      <c r="K1595" s="76"/>
      <c r="L1595" s="74" t="str">
        <f t="shared" si="48"/>
        <v/>
      </c>
    </row>
    <row r="1596" spans="1:12" ht="18.95" customHeight="1" x14ac:dyDescent="0.25">
      <c r="A1596" s="52"/>
      <c r="C1596" s="185"/>
      <c r="D1596" s="76"/>
      <c r="E1596" s="76" t="str">
        <f>IF(D1596="","",IFERROR(VLOOKUP(D1596,Cadastro!$C$9:$D$1009,2,FALSE),"NOT FOUND"))</f>
        <v/>
      </c>
      <c r="F1596" s="76"/>
      <c r="G1596" s="94"/>
      <c r="H1596" s="97"/>
      <c r="I1596" s="77">
        <f t="shared" si="49"/>
        <v>0</v>
      </c>
      <c r="J1596" s="78" t="str">
        <f>IFERROR(IF(E1596="","",VLOOKUP(D1596,Saldo!$P$8:$Q$1009,2,FALSE)),"")</f>
        <v/>
      </c>
      <c r="K1596" s="76"/>
      <c r="L1596" s="74" t="str">
        <f t="shared" si="48"/>
        <v/>
      </c>
    </row>
    <row r="1597" spans="1:12" ht="18.95" customHeight="1" x14ac:dyDescent="0.25">
      <c r="A1597" s="52"/>
      <c r="C1597" s="185"/>
      <c r="D1597" s="76"/>
      <c r="E1597" s="76" t="str">
        <f>IF(D1597="","",IFERROR(VLOOKUP(D1597,Cadastro!$C$9:$D$1009,2,FALSE),"NOT FOUND"))</f>
        <v/>
      </c>
      <c r="F1597" s="76"/>
      <c r="G1597" s="94"/>
      <c r="H1597" s="97"/>
      <c r="I1597" s="77">
        <f t="shared" si="49"/>
        <v>0</v>
      </c>
      <c r="J1597" s="78" t="str">
        <f>IFERROR(IF(E1597="","",VLOOKUP(D1597,Saldo!$P$8:$Q$1009,2,FALSE)),"")</f>
        <v/>
      </c>
      <c r="K1597" s="76"/>
      <c r="L1597" s="74" t="str">
        <f t="shared" si="48"/>
        <v/>
      </c>
    </row>
    <row r="1598" spans="1:12" ht="18.95" customHeight="1" x14ac:dyDescent="0.25">
      <c r="A1598" s="52"/>
      <c r="C1598" s="185"/>
      <c r="D1598" s="76"/>
      <c r="E1598" s="76" t="str">
        <f>IF(D1598="","",IFERROR(VLOOKUP(D1598,Cadastro!$C$9:$D$1009,2,FALSE),"NOT FOUND"))</f>
        <v/>
      </c>
      <c r="F1598" s="76"/>
      <c r="G1598" s="94"/>
      <c r="H1598" s="97"/>
      <c r="I1598" s="77">
        <f t="shared" si="49"/>
        <v>0</v>
      </c>
      <c r="J1598" s="78" t="str">
        <f>IFERROR(IF(E1598="","",VLOOKUP(D1598,Saldo!$P$8:$Q$1009,2,FALSE)),"")</f>
        <v/>
      </c>
      <c r="K1598" s="76"/>
      <c r="L1598" s="74" t="str">
        <f t="shared" si="48"/>
        <v/>
      </c>
    </row>
    <row r="1599" spans="1:12" ht="18.95" customHeight="1" x14ac:dyDescent="0.25">
      <c r="A1599" s="52"/>
      <c r="C1599" s="185"/>
      <c r="D1599" s="76"/>
      <c r="E1599" s="76" t="str">
        <f>IF(D1599="","",IFERROR(VLOOKUP(D1599,Cadastro!$C$9:$D$1009,2,FALSE),"NOT FOUND"))</f>
        <v/>
      </c>
      <c r="F1599" s="76"/>
      <c r="G1599" s="94"/>
      <c r="H1599" s="97"/>
      <c r="I1599" s="77">
        <f t="shared" si="49"/>
        <v>0</v>
      </c>
      <c r="J1599" s="78" t="str">
        <f>IFERROR(IF(E1599="","",VLOOKUP(D1599,Saldo!$P$8:$Q$1009,2,FALSE)),"")</f>
        <v/>
      </c>
      <c r="K1599" s="76"/>
      <c r="L1599" s="74" t="str">
        <f t="shared" si="48"/>
        <v/>
      </c>
    </row>
    <row r="1600" spans="1:12" ht="18.95" customHeight="1" x14ac:dyDescent="0.25">
      <c r="A1600" s="52"/>
      <c r="C1600" s="185"/>
      <c r="D1600" s="76"/>
      <c r="E1600" s="76" t="str">
        <f>IF(D1600="","",IFERROR(VLOOKUP(D1600,Cadastro!$C$9:$D$1009,2,FALSE),"NOT FOUND"))</f>
        <v/>
      </c>
      <c r="F1600" s="76"/>
      <c r="G1600" s="94"/>
      <c r="H1600" s="97"/>
      <c r="I1600" s="77">
        <f t="shared" si="49"/>
        <v>0</v>
      </c>
      <c r="J1600" s="78" t="str">
        <f>IFERROR(IF(E1600="","",VLOOKUP(D1600,Saldo!$P$8:$Q$1009,2,FALSE)),"")</f>
        <v/>
      </c>
      <c r="K1600" s="76"/>
      <c r="L1600" s="74" t="str">
        <f t="shared" si="48"/>
        <v/>
      </c>
    </row>
    <row r="1601" spans="1:12" ht="18.95" customHeight="1" x14ac:dyDescent="0.25">
      <c r="A1601" s="52"/>
      <c r="C1601" s="185"/>
      <c r="D1601" s="76"/>
      <c r="E1601" s="76" t="str">
        <f>IF(D1601="","",IFERROR(VLOOKUP(D1601,Cadastro!$C$9:$D$1009,2,FALSE),"NOT FOUND"))</f>
        <v/>
      </c>
      <c r="F1601" s="76"/>
      <c r="G1601" s="94"/>
      <c r="H1601" s="97"/>
      <c r="I1601" s="77">
        <f t="shared" si="49"/>
        <v>0</v>
      </c>
      <c r="J1601" s="78" t="str">
        <f>IFERROR(IF(E1601="","",VLOOKUP(D1601,Saldo!$P$8:$Q$1009,2,FALSE)),"")</f>
        <v/>
      </c>
      <c r="K1601" s="76"/>
      <c r="L1601" s="74" t="str">
        <f t="shared" si="48"/>
        <v/>
      </c>
    </row>
    <row r="1602" spans="1:12" ht="18.95" customHeight="1" x14ac:dyDescent="0.25">
      <c r="A1602" s="52"/>
      <c r="C1602" s="185"/>
      <c r="D1602" s="76"/>
      <c r="E1602" s="76" t="str">
        <f>IF(D1602="","",IFERROR(VLOOKUP(D1602,Cadastro!$C$9:$D$1009,2,FALSE),"NOT FOUND"))</f>
        <v/>
      </c>
      <c r="F1602" s="76"/>
      <c r="G1602" s="94"/>
      <c r="H1602" s="97"/>
      <c r="I1602" s="77">
        <f t="shared" si="49"/>
        <v>0</v>
      </c>
      <c r="J1602" s="78" t="str">
        <f>IFERROR(IF(E1602="","",VLOOKUP(D1602,Saldo!$P$8:$Q$1009,2,FALSE)),"")</f>
        <v/>
      </c>
      <c r="K1602" s="76"/>
      <c r="L1602" s="74" t="str">
        <f t="shared" si="48"/>
        <v/>
      </c>
    </row>
    <row r="1603" spans="1:12" ht="18.95" customHeight="1" x14ac:dyDescent="0.25">
      <c r="A1603" s="52"/>
      <c r="C1603" s="185"/>
      <c r="D1603" s="76"/>
      <c r="E1603" s="76" t="str">
        <f>IF(D1603="","",IFERROR(VLOOKUP(D1603,Cadastro!$C$9:$D$1009,2,FALSE),"NOT FOUND"))</f>
        <v/>
      </c>
      <c r="F1603" s="76"/>
      <c r="G1603" s="94"/>
      <c r="H1603" s="97"/>
      <c r="I1603" s="77">
        <f t="shared" si="49"/>
        <v>0</v>
      </c>
      <c r="J1603" s="78" t="str">
        <f>IFERROR(IF(E1603="","",VLOOKUP(D1603,Saldo!$P$8:$Q$1009,2,FALSE)),"")</f>
        <v/>
      </c>
      <c r="K1603" s="76"/>
      <c r="L1603" s="74" t="str">
        <f t="shared" si="48"/>
        <v/>
      </c>
    </row>
    <row r="1604" spans="1:12" ht="18.95" customHeight="1" x14ac:dyDescent="0.25">
      <c r="A1604" s="52"/>
      <c r="C1604" s="185"/>
      <c r="D1604" s="76"/>
      <c r="E1604" s="76" t="str">
        <f>IF(D1604="","",IFERROR(VLOOKUP(D1604,Cadastro!$C$9:$D$1009,2,FALSE),"NOT FOUND"))</f>
        <v/>
      </c>
      <c r="F1604" s="76"/>
      <c r="G1604" s="94"/>
      <c r="H1604" s="97"/>
      <c r="I1604" s="77">
        <f t="shared" si="49"/>
        <v>0</v>
      </c>
      <c r="J1604" s="78" t="str">
        <f>IFERROR(IF(E1604="","",VLOOKUP(D1604,Saldo!$P$8:$Q$1009,2,FALSE)),"")</f>
        <v/>
      </c>
      <c r="K1604" s="76"/>
      <c r="L1604" s="74" t="str">
        <f t="shared" si="48"/>
        <v/>
      </c>
    </row>
    <row r="1605" spans="1:12" ht="18.95" customHeight="1" x14ac:dyDescent="0.25">
      <c r="A1605" s="52"/>
      <c r="C1605" s="185"/>
      <c r="D1605" s="76"/>
      <c r="E1605" s="76" t="str">
        <f>IF(D1605="","",IFERROR(VLOOKUP(D1605,Cadastro!$C$9:$D$1009,2,FALSE),"NOT FOUND"))</f>
        <v/>
      </c>
      <c r="F1605" s="76"/>
      <c r="G1605" s="94"/>
      <c r="H1605" s="97"/>
      <c r="I1605" s="77">
        <f t="shared" si="49"/>
        <v>0</v>
      </c>
      <c r="J1605" s="78" t="str">
        <f>IFERROR(IF(E1605="","",VLOOKUP(D1605,Saldo!$P$8:$Q$1009,2,FALSE)),"")</f>
        <v/>
      </c>
      <c r="K1605" s="76"/>
      <c r="L1605" s="74" t="str">
        <f t="shared" si="48"/>
        <v/>
      </c>
    </row>
    <row r="1606" spans="1:12" ht="18.95" customHeight="1" x14ac:dyDescent="0.25">
      <c r="A1606" s="52"/>
      <c r="C1606" s="185"/>
      <c r="D1606" s="76"/>
      <c r="E1606" s="76" t="str">
        <f>IF(D1606="","",IFERROR(VLOOKUP(D1606,Cadastro!$C$9:$D$1009,2,FALSE),"NOT FOUND"))</f>
        <v/>
      </c>
      <c r="F1606" s="76"/>
      <c r="G1606" s="94"/>
      <c r="H1606" s="97"/>
      <c r="I1606" s="77">
        <f t="shared" si="49"/>
        <v>0</v>
      </c>
      <c r="J1606" s="78" t="str">
        <f>IFERROR(IF(E1606="","",VLOOKUP(D1606,Saldo!$P$8:$Q$1009,2,FALSE)),"")</f>
        <v/>
      </c>
      <c r="K1606" s="76"/>
      <c r="L1606" s="74" t="str">
        <f t="shared" si="48"/>
        <v/>
      </c>
    </row>
    <row r="1607" spans="1:12" ht="18.95" customHeight="1" x14ac:dyDescent="0.25">
      <c r="A1607" s="52"/>
      <c r="C1607" s="185"/>
      <c r="D1607" s="76"/>
      <c r="E1607" s="76" t="str">
        <f>IF(D1607="","",IFERROR(VLOOKUP(D1607,Cadastro!$C$9:$D$1009,2,FALSE),"NOT FOUND"))</f>
        <v/>
      </c>
      <c r="F1607" s="76"/>
      <c r="G1607" s="94"/>
      <c r="H1607" s="97"/>
      <c r="I1607" s="77">
        <f t="shared" si="49"/>
        <v>0</v>
      </c>
      <c r="J1607" s="78" t="str">
        <f>IFERROR(IF(E1607="","",VLOOKUP(D1607,Saldo!$P$8:$Q$1009,2,FALSE)),"")</f>
        <v/>
      </c>
      <c r="K1607" s="76"/>
      <c r="L1607" s="74" t="str">
        <f t="shared" si="48"/>
        <v/>
      </c>
    </row>
    <row r="1608" spans="1:12" ht="18.95" customHeight="1" x14ac:dyDescent="0.25">
      <c r="A1608" s="52"/>
      <c r="C1608" s="185"/>
      <c r="D1608" s="76"/>
      <c r="E1608" s="76" t="str">
        <f>IF(D1608="","",IFERROR(VLOOKUP(D1608,Cadastro!$C$9:$D$1009,2,FALSE),"NOT FOUND"))</f>
        <v/>
      </c>
      <c r="F1608" s="76"/>
      <c r="G1608" s="94"/>
      <c r="H1608" s="97"/>
      <c r="I1608" s="77">
        <f t="shared" si="49"/>
        <v>0</v>
      </c>
      <c r="J1608" s="78" t="str">
        <f>IFERROR(IF(E1608="","",VLOOKUP(D1608,Saldo!$P$8:$Q$1009,2,FALSE)),"")</f>
        <v/>
      </c>
      <c r="K1608" s="76"/>
      <c r="L1608" s="74" t="str">
        <f t="shared" si="48"/>
        <v/>
      </c>
    </row>
    <row r="1609" spans="1:12" ht="18.95" customHeight="1" x14ac:dyDescent="0.25">
      <c r="A1609" s="52"/>
      <c r="C1609" s="185"/>
      <c r="D1609" s="76"/>
      <c r="E1609" s="76" t="str">
        <f>IF(D1609="","",IFERROR(VLOOKUP(D1609,Cadastro!$C$9:$D$1009,2,FALSE),"NOT FOUND"))</f>
        <v/>
      </c>
      <c r="F1609" s="76"/>
      <c r="G1609" s="94"/>
      <c r="H1609" s="97"/>
      <c r="I1609" s="77">
        <f t="shared" si="49"/>
        <v>0</v>
      </c>
      <c r="J1609" s="78" t="str">
        <f>IFERROR(IF(E1609="","",VLOOKUP(D1609,Saldo!$P$8:$Q$1009,2,FALSE)),"")</f>
        <v/>
      </c>
      <c r="K1609" s="76"/>
      <c r="L1609" s="74" t="str">
        <f t="shared" ref="L1609:L1672" si="50">IF(C1609="","",MONTH(C1609))</f>
        <v/>
      </c>
    </row>
    <row r="1610" spans="1:12" ht="18.95" customHeight="1" x14ac:dyDescent="0.25">
      <c r="A1610" s="52"/>
      <c r="C1610" s="185"/>
      <c r="D1610" s="76"/>
      <c r="E1610" s="76" t="str">
        <f>IF(D1610="","",IFERROR(VLOOKUP(D1610,Cadastro!$C$9:$D$1009,2,FALSE),"NOT FOUND"))</f>
        <v/>
      </c>
      <c r="F1610" s="76"/>
      <c r="G1610" s="94"/>
      <c r="H1610" s="97"/>
      <c r="I1610" s="77">
        <f t="shared" ref="I1610:I1673" si="51">IFERROR(G1610*H1610,"Check if QTY and Value are both valid")</f>
        <v>0</v>
      </c>
      <c r="J1610" s="78" t="str">
        <f>IFERROR(IF(E1610="","",VLOOKUP(D1610,Saldo!$P$8:$Q$1009,2,FALSE)),"")</f>
        <v/>
      </c>
      <c r="K1610" s="76"/>
      <c r="L1610" s="74" t="str">
        <f t="shared" si="50"/>
        <v/>
      </c>
    </row>
    <row r="1611" spans="1:12" ht="18.95" customHeight="1" x14ac:dyDescent="0.25">
      <c r="A1611" s="52"/>
      <c r="C1611" s="185"/>
      <c r="D1611" s="76"/>
      <c r="E1611" s="76" t="str">
        <f>IF(D1611="","",IFERROR(VLOOKUP(D1611,Cadastro!$C$9:$D$1009,2,FALSE),"NOT FOUND"))</f>
        <v/>
      </c>
      <c r="F1611" s="76"/>
      <c r="G1611" s="94"/>
      <c r="H1611" s="97"/>
      <c r="I1611" s="77">
        <f t="shared" si="51"/>
        <v>0</v>
      </c>
      <c r="J1611" s="78" t="str">
        <f>IFERROR(IF(E1611="","",VLOOKUP(D1611,Saldo!$P$8:$Q$1009,2,FALSE)),"")</f>
        <v/>
      </c>
      <c r="K1611" s="76"/>
      <c r="L1611" s="74" t="str">
        <f t="shared" si="50"/>
        <v/>
      </c>
    </row>
    <row r="1612" spans="1:12" ht="18.95" customHeight="1" x14ac:dyDescent="0.25">
      <c r="A1612" s="52"/>
      <c r="C1612" s="185"/>
      <c r="D1612" s="76"/>
      <c r="E1612" s="76" t="str">
        <f>IF(D1612="","",IFERROR(VLOOKUP(D1612,Cadastro!$C$9:$D$1009,2,FALSE),"NOT FOUND"))</f>
        <v/>
      </c>
      <c r="F1612" s="76"/>
      <c r="G1612" s="94"/>
      <c r="H1612" s="97"/>
      <c r="I1612" s="77">
        <f t="shared" si="51"/>
        <v>0</v>
      </c>
      <c r="J1612" s="78" t="str">
        <f>IFERROR(IF(E1612="","",VLOOKUP(D1612,Saldo!$P$8:$Q$1009,2,FALSE)),"")</f>
        <v/>
      </c>
      <c r="K1612" s="76"/>
      <c r="L1612" s="74" t="str">
        <f t="shared" si="50"/>
        <v/>
      </c>
    </row>
    <row r="1613" spans="1:12" ht="18.95" customHeight="1" x14ac:dyDescent="0.25">
      <c r="A1613" s="52"/>
      <c r="C1613" s="185"/>
      <c r="D1613" s="76"/>
      <c r="E1613" s="76" t="str">
        <f>IF(D1613="","",IFERROR(VLOOKUP(D1613,Cadastro!$C$9:$D$1009,2,FALSE),"NOT FOUND"))</f>
        <v/>
      </c>
      <c r="F1613" s="76"/>
      <c r="G1613" s="94"/>
      <c r="H1613" s="97"/>
      <c r="I1613" s="77">
        <f t="shared" si="51"/>
        <v>0</v>
      </c>
      <c r="J1613" s="78" t="str">
        <f>IFERROR(IF(E1613="","",VLOOKUP(D1613,Saldo!$P$8:$Q$1009,2,FALSE)),"")</f>
        <v/>
      </c>
      <c r="K1613" s="76"/>
      <c r="L1613" s="74" t="str">
        <f t="shared" si="50"/>
        <v/>
      </c>
    </row>
    <row r="1614" spans="1:12" ht="18.95" customHeight="1" x14ac:dyDescent="0.25">
      <c r="A1614" s="52"/>
      <c r="C1614" s="185"/>
      <c r="D1614" s="76"/>
      <c r="E1614" s="76" t="str">
        <f>IF(D1614="","",IFERROR(VLOOKUP(D1614,Cadastro!$C$9:$D$1009,2,FALSE),"NOT FOUND"))</f>
        <v/>
      </c>
      <c r="F1614" s="76"/>
      <c r="G1614" s="94"/>
      <c r="H1614" s="97"/>
      <c r="I1614" s="77">
        <f t="shared" si="51"/>
        <v>0</v>
      </c>
      <c r="J1614" s="78" t="str">
        <f>IFERROR(IF(E1614="","",VLOOKUP(D1614,Saldo!$P$8:$Q$1009,2,FALSE)),"")</f>
        <v/>
      </c>
      <c r="K1614" s="76"/>
      <c r="L1614" s="74" t="str">
        <f t="shared" si="50"/>
        <v/>
      </c>
    </row>
    <row r="1615" spans="1:12" ht="18.95" customHeight="1" x14ac:dyDescent="0.25">
      <c r="A1615" s="52"/>
      <c r="C1615" s="185"/>
      <c r="D1615" s="76"/>
      <c r="E1615" s="76" t="str">
        <f>IF(D1615="","",IFERROR(VLOOKUP(D1615,Cadastro!$C$9:$D$1009,2,FALSE),"NOT FOUND"))</f>
        <v/>
      </c>
      <c r="F1615" s="76"/>
      <c r="G1615" s="94"/>
      <c r="H1615" s="97"/>
      <c r="I1615" s="77">
        <f t="shared" si="51"/>
        <v>0</v>
      </c>
      <c r="J1615" s="78" t="str">
        <f>IFERROR(IF(E1615="","",VLOOKUP(D1615,Saldo!$P$8:$Q$1009,2,FALSE)),"")</f>
        <v/>
      </c>
      <c r="K1615" s="76"/>
      <c r="L1615" s="74" t="str">
        <f t="shared" si="50"/>
        <v/>
      </c>
    </row>
    <row r="1616" spans="1:12" ht="18.95" customHeight="1" x14ac:dyDescent="0.25">
      <c r="A1616" s="52"/>
      <c r="C1616" s="185"/>
      <c r="D1616" s="76"/>
      <c r="E1616" s="76" t="str">
        <f>IF(D1616="","",IFERROR(VLOOKUP(D1616,Cadastro!$C$9:$D$1009,2,FALSE),"NOT FOUND"))</f>
        <v/>
      </c>
      <c r="F1616" s="76"/>
      <c r="G1616" s="94"/>
      <c r="H1616" s="97"/>
      <c r="I1616" s="77">
        <f t="shared" si="51"/>
        <v>0</v>
      </c>
      <c r="J1616" s="78" t="str">
        <f>IFERROR(IF(E1616="","",VLOOKUP(D1616,Saldo!$P$8:$Q$1009,2,FALSE)),"")</f>
        <v/>
      </c>
      <c r="K1616" s="76"/>
      <c r="L1616" s="74" t="str">
        <f t="shared" si="50"/>
        <v/>
      </c>
    </row>
    <row r="1617" spans="1:12" ht="18.95" customHeight="1" x14ac:dyDescent="0.25">
      <c r="A1617" s="52"/>
      <c r="C1617" s="185"/>
      <c r="D1617" s="76"/>
      <c r="E1617" s="76" t="str">
        <f>IF(D1617="","",IFERROR(VLOOKUP(D1617,Cadastro!$C$9:$D$1009,2,FALSE),"NOT FOUND"))</f>
        <v/>
      </c>
      <c r="F1617" s="76"/>
      <c r="G1617" s="94"/>
      <c r="H1617" s="97"/>
      <c r="I1617" s="77">
        <f t="shared" si="51"/>
        <v>0</v>
      </c>
      <c r="J1617" s="78" t="str">
        <f>IFERROR(IF(E1617="","",VLOOKUP(D1617,Saldo!$P$8:$Q$1009,2,FALSE)),"")</f>
        <v/>
      </c>
      <c r="K1617" s="76"/>
      <c r="L1617" s="74" t="str">
        <f t="shared" si="50"/>
        <v/>
      </c>
    </row>
    <row r="1618" spans="1:12" ht="18.95" customHeight="1" x14ac:dyDescent="0.25">
      <c r="A1618" s="52"/>
      <c r="C1618" s="185"/>
      <c r="D1618" s="76"/>
      <c r="E1618" s="76" t="str">
        <f>IF(D1618="","",IFERROR(VLOOKUP(D1618,Cadastro!$C$9:$D$1009,2,FALSE),"NOT FOUND"))</f>
        <v/>
      </c>
      <c r="F1618" s="76"/>
      <c r="G1618" s="94"/>
      <c r="H1618" s="97"/>
      <c r="I1618" s="77">
        <f t="shared" si="51"/>
        <v>0</v>
      </c>
      <c r="J1618" s="78" t="str">
        <f>IFERROR(IF(E1618="","",VLOOKUP(D1618,Saldo!$P$8:$Q$1009,2,FALSE)),"")</f>
        <v/>
      </c>
      <c r="K1618" s="76"/>
      <c r="L1618" s="74" t="str">
        <f t="shared" si="50"/>
        <v/>
      </c>
    </row>
    <row r="1619" spans="1:12" ht="18.95" customHeight="1" x14ac:dyDescent="0.25">
      <c r="A1619" s="52"/>
      <c r="C1619" s="185"/>
      <c r="D1619" s="76"/>
      <c r="E1619" s="76" t="str">
        <f>IF(D1619="","",IFERROR(VLOOKUP(D1619,Cadastro!$C$9:$D$1009,2,FALSE),"NOT FOUND"))</f>
        <v/>
      </c>
      <c r="F1619" s="76"/>
      <c r="G1619" s="94"/>
      <c r="H1619" s="97"/>
      <c r="I1619" s="77">
        <f t="shared" si="51"/>
        <v>0</v>
      </c>
      <c r="J1619" s="78" t="str">
        <f>IFERROR(IF(E1619="","",VLOOKUP(D1619,Saldo!$P$8:$Q$1009,2,FALSE)),"")</f>
        <v/>
      </c>
      <c r="K1619" s="76"/>
      <c r="L1619" s="74" t="str">
        <f t="shared" si="50"/>
        <v/>
      </c>
    </row>
    <row r="1620" spans="1:12" ht="18.95" customHeight="1" x14ac:dyDescent="0.25">
      <c r="A1620" s="52"/>
      <c r="C1620" s="185"/>
      <c r="D1620" s="76"/>
      <c r="E1620" s="76" t="str">
        <f>IF(D1620="","",IFERROR(VLOOKUP(D1620,Cadastro!$C$9:$D$1009,2,FALSE),"NOT FOUND"))</f>
        <v/>
      </c>
      <c r="F1620" s="76"/>
      <c r="G1620" s="94"/>
      <c r="H1620" s="97"/>
      <c r="I1620" s="77">
        <f t="shared" si="51"/>
        <v>0</v>
      </c>
      <c r="J1620" s="78" t="str">
        <f>IFERROR(IF(E1620="","",VLOOKUP(D1620,Saldo!$P$8:$Q$1009,2,FALSE)),"")</f>
        <v/>
      </c>
      <c r="K1620" s="76"/>
      <c r="L1620" s="74" t="str">
        <f t="shared" si="50"/>
        <v/>
      </c>
    </row>
    <row r="1621" spans="1:12" ht="18.95" customHeight="1" x14ac:dyDescent="0.25">
      <c r="A1621" s="52"/>
      <c r="C1621" s="185"/>
      <c r="D1621" s="76"/>
      <c r="E1621" s="76" t="str">
        <f>IF(D1621="","",IFERROR(VLOOKUP(D1621,Cadastro!$C$9:$D$1009,2,FALSE),"NOT FOUND"))</f>
        <v/>
      </c>
      <c r="F1621" s="76"/>
      <c r="G1621" s="94"/>
      <c r="H1621" s="97"/>
      <c r="I1621" s="77">
        <f t="shared" si="51"/>
        <v>0</v>
      </c>
      <c r="J1621" s="78" t="str">
        <f>IFERROR(IF(E1621="","",VLOOKUP(D1621,Saldo!$P$8:$Q$1009,2,FALSE)),"")</f>
        <v/>
      </c>
      <c r="K1621" s="76"/>
      <c r="L1621" s="74" t="str">
        <f t="shared" si="50"/>
        <v/>
      </c>
    </row>
    <row r="1622" spans="1:12" ht="18.95" customHeight="1" x14ac:dyDescent="0.25">
      <c r="A1622" s="52"/>
      <c r="C1622" s="185"/>
      <c r="D1622" s="76"/>
      <c r="E1622" s="76" t="str">
        <f>IF(D1622="","",IFERROR(VLOOKUP(D1622,Cadastro!$C$9:$D$1009,2,FALSE),"NOT FOUND"))</f>
        <v/>
      </c>
      <c r="F1622" s="76"/>
      <c r="G1622" s="94"/>
      <c r="H1622" s="97"/>
      <c r="I1622" s="77">
        <f t="shared" si="51"/>
        <v>0</v>
      </c>
      <c r="J1622" s="78" t="str">
        <f>IFERROR(IF(E1622="","",VLOOKUP(D1622,Saldo!$P$8:$Q$1009,2,FALSE)),"")</f>
        <v/>
      </c>
      <c r="K1622" s="76"/>
      <c r="L1622" s="74" t="str">
        <f t="shared" si="50"/>
        <v/>
      </c>
    </row>
    <row r="1623" spans="1:12" ht="18.95" customHeight="1" x14ac:dyDescent="0.25">
      <c r="A1623" s="52"/>
      <c r="C1623" s="185"/>
      <c r="D1623" s="76"/>
      <c r="E1623" s="76" t="str">
        <f>IF(D1623="","",IFERROR(VLOOKUP(D1623,Cadastro!$C$9:$D$1009,2,FALSE),"NOT FOUND"))</f>
        <v/>
      </c>
      <c r="F1623" s="76"/>
      <c r="G1623" s="94"/>
      <c r="H1623" s="97"/>
      <c r="I1623" s="77">
        <f t="shared" si="51"/>
        <v>0</v>
      </c>
      <c r="J1623" s="78" t="str">
        <f>IFERROR(IF(E1623="","",VLOOKUP(D1623,Saldo!$P$8:$Q$1009,2,FALSE)),"")</f>
        <v/>
      </c>
      <c r="K1623" s="76"/>
      <c r="L1623" s="74" t="str">
        <f t="shared" si="50"/>
        <v/>
      </c>
    </row>
    <row r="1624" spans="1:12" ht="18.95" customHeight="1" x14ac:dyDescent="0.25">
      <c r="A1624" s="52"/>
      <c r="C1624" s="185"/>
      <c r="D1624" s="76"/>
      <c r="E1624" s="76" t="str">
        <f>IF(D1624="","",IFERROR(VLOOKUP(D1624,Cadastro!$C$9:$D$1009,2,FALSE),"NOT FOUND"))</f>
        <v/>
      </c>
      <c r="F1624" s="76"/>
      <c r="G1624" s="94"/>
      <c r="H1624" s="97"/>
      <c r="I1624" s="77">
        <f t="shared" si="51"/>
        <v>0</v>
      </c>
      <c r="J1624" s="78" t="str">
        <f>IFERROR(IF(E1624="","",VLOOKUP(D1624,Saldo!$P$8:$Q$1009,2,FALSE)),"")</f>
        <v/>
      </c>
      <c r="K1624" s="76"/>
      <c r="L1624" s="74" t="str">
        <f t="shared" si="50"/>
        <v/>
      </c>
    </row>
    <row r="1625" spans="1:12" ht="18.95" customHeight="1" x14ac:dyDescent="0.25">
      <c r="A1625" s="52"/>
      <c r="C1625" s="185"/>
      <c r="D1625" s="76"/>
      <c r="E1625" s="76" t="str">
        <f>IF(D1625="","",IFERROR(VLOOKUP(D1625,Cadastro!$C$9:$D$1009,2,FALSE),"NOT FOUND"))</f>
        <v/>
      </c>
      <c r="F1625" s="76"/>
      <c r="G1625" s="94"/>
      <c r="H1625" s="97"/>
      <c r="I1625" s="77">
        <f t="shared" si="51"/>
        <v>0</v>
      </c>
      <c r="J1625" s="78" t="str">
        <f>IFERROR(IF(E1625="","",VLOOKUP(D1625,Saldo!$P$8:$Q$1009,2,FALSE)),"")</f>
        <v/>
      </c>
      <c r="K1625" s="76"/>
      <c r="L1625" s="74" t="str">
        <f t="shared" si="50"/>
        <v/>
      </c>
    </row>
    <row r="1626" spans="1:12" ht="18.95" customHeight="1" x14ac:dyDescent="0.25">
      <c r="A1626" s="52"/>
      <c r="C1626" s="185"/>
      <c r="D1626" s="76"/>
      <c r="E1626" s="76" t="str">
        <f>IF(D1626="","",IFERROR(VLOOKUP(D1626,Cadastro!$C$9:$D$1009,2,FALSE),"NOT FOUND"))</f>
        <v/>
      </c>
      <c r="F1626" s="76"/>
      <c r="G1626" s="94"/>
      <c r="H1626" s="97"/>
      <c r="I1626" s="77">
        <f t="shared" si="51"/>
        <v>0</v>
      </c>
      <c r="J1626" s="78" t="str">
        <f>IFERROR(IF(E1626="","",VLOOKUP(D1626,Saldo!$P$8:$Q$1009,2,FALSE)),"")</f>
        <v/>
      </c>
      <c r="K1626" s="76"/>
      <c r="L1626" s="74" t="str">
        <f t="shared" si="50"/>
        <v/>
      </c>
    </row>
    <row r="1627" spans="1:12" ht="18.95" customHeight="1" x14ac:dyDescent="0.25">
      <c r="A1627" s="52"/>
      <c r="C1627" s="185"/>
      <c r="D1627" s="76"/>
      <c r="E1627" s="76" t="str">
        <f>IF(D1627="","",IFERROR(VLOOKUP(D1627,Cadastro!$C$9:$D$1009,2,FALSE),"NOT FOUND"))</f>
        <v/>
      </c>
      <c r="F1627" s="76"/>
      <c r="G1627" s="94"/>
      <c r="H1627" s="97"/>
      <c r="I1627" s="77">
        <f t="shared" si="51"/>
        <v>0</v>
      </c>
      <c r="J1627" s="78" t="str">
        <f>IFERROR(IF(E1627="","",VLOOKUP(D1627,Saldo!$P$8:$Q$1009,2,FALSE)),"")</f>
        <v/>
      </c>
      <c r="K1627" s="76"/>
      <c r="L1627" s="74" t="str">
        <f t="shared" si="50"/>
        <v/>
      </c>
    </row>
    <row r="1628" spans="1:12" ht="18.95" customHeight="1" x14ac:dyDescent="0.25">
      <c r="A1628" s="52"/>
      <c r="C1628" s="185"/>
      <c r="D1628" s="76"/>
      <c r="E1628" s="76" t="str">
        <f>IF(D1628="","",IFERROR(VLOOKUP(D1628,Cadastro!$C$9:$D$1009,2,FALSE),"NOT FOUND"))</f>
        <v/>
      </c>
      <c r="F1628" s="76"/>
      <c r="G1628" s="94"/>
      <c r="H1628" s="97"/>
      <c r="I1628" s="77">
        <f t="shared" si="51"/>
        <v>0</v>
      </c>
      <c r="J1628" s="78" t="str">
        <f>IFERROR(IF(E1628="","",VLOOKUP(D1628,Saldo!$P$8:$Q$1009,2,FALSE)),"")</f>
        <v/>
      </c>
      <c r="K1628" s="76"/>
      <c r="L1628" s="74" t="str">
        <f t="shared" si="50"/>
        <v/>
      </c>
    </row>
    <row r="1629" spans="1:12" ht="18.95" customHeight="1" x14ac:dyDescent="0.25">
      <c r="A1629" s="52"/>
      <c r="C1629" s="185"/>
      <c r="D1629" s="76"/>
      <c r="E1629" s="76" t="str">
        <f>IF(D1629="","",IFERROR(VLOOKUP(D1629,Cadastro!$C$9:$D$1009,2,FALSE),"NOT FOUND"))</f>
        <v/>
      </c>
      <c r="F1629" s="76"/>
      <c r="G1629" s="94"/>
      <c r="H1629" s="97"/>
      <c r="I1629" s="77">
        <f t="shared" si="51"/>
        <v>0</v>
      </c>
      <c r="J1629" s="78" t="str">
        <f>IFERROR(IF(E1629="","",VLOOKUP(D1629,Saldo!$P$8:$Q$1009,2,FALSE)),"")</f>
        <v/>
      </c>
      <c r="K1629" s="76"/>
      <c r="L1629" s="74" t="str">
        <f t="shared" si="50"/>
        <v/>
      </c>
    </row>
    <row r="1630" spans="1:12" ht="18.95" customHeight="1" x14ac:dyDescent="0.25">
      <c r="A1630" s="52"/>
      <c r="C1630" s="185"/>
      <c r="D1630" s="76"/>
      <c r="E1630" s="76" t="str">
        <f>IF(D1630="","",IFERROR(VLOOKUP(D1630,Cadastro!$C$9:$D$1009,2,FALSE),"NOT FOUND"))</f>
        <v/>
      </c>
      <c r="F1630" s="76"/>
      <c r="G1630" s="94"/>
      <c r="H1630" s="97"/>
      <c r="I1630" s="77">
        <f t="shared" si="51"/>
        <v>0</v>
      </c>
      <c r="J1630" s="78" t="str">
        <f>IFERROR(IF(E1630="","",VLOOKUP(D1630,Saldo!$P$8:$Q$1009,2,FALSE)),"")</f>
        <v/>
      </c>
      <c r="K1630" s="76"/>
      <c r="L1630" s="74" t="str">
        <f t="shared" si="50"/>
        <v/>
      </c>
    </row>
    <row r="1631" spans="1:12" ht="18.95" customHeight="1" x14ac:dyDescent="0.25">
      <c r="A1631" s="52"/>
      <c r="C1631" s="185"/>
      <c r="D1631" s="76"/>
      <c r="E1631" s="76" t="str">
        <f>IF(D1631="","",IFERROR(VLOOKUP(D1631,Cadastro!$C$9:$D$1009,2,FALSE),"NOT FOUND"))</f>
        <v/>
      </c>
      <c r="F1631" s="76"/>
      <c r="G1631" s="94"/>
      <c r="H1631" s="97"/>
      <c r="I1631" s="77">
        <f t="shared" si="51"/>
        <v>0</v>
      </c>
      <c r="J1631" s="78" t="str">
        <f>IFERROR(IF(E1631="","",VLOOKUP(D1631,Saldo!$P$8:$Q$1009,2,FALSE)),"")</f>
        <v/>
      </c>
      <c r="K1631" s="76"/>
      <c r="L1631" s="74" t="str">
        <f t="shared" si="50"/>
        <v/>
      </c>
    </row>
    <row r="1632" spans="1:12" ht="18.95" customHeight="1" x14ac:dyDescent="0.25">
      <c r="A1632" s="52"/>
      <c r="C1632" s="185"/>
      <c r="D1632" s="76"/>
      <c r="E1632" s="76" t="str">
        <f>IF(D1632="","",IFERROR(VLOOKUP(D1632,Cadastro!$C$9:$D$1009,2,FALSE),"NOT FOUND"))</f>
        <v/>
      </c>
      <c r="F1632" s="76"/>
      <c r="G1632" s="94"/>
      <c r="H1632" s="97"/>
      <c r="I1632" s="77">
        <f t="shared" si="51"/>
        <v>0</v>
      </c>
      <c r="J1632" s="78" t="str">
        <f>IFERROR(IF(E1632="","",VLOOKUP(D1632,Saldo!$P$8:$Q$1009,2,FALSE)),"")</f>
        <v/>
      </c>
      <c r="K1632" s="76"/>
      <c r="L1632" s="74" t="str">
        <f t="shared" si="50"/>
        <v/>
      </c>
    </row>
    <row r="1633" spans="1:12" ht="18.95" customHeight="1" x14ac:dyDescent="0.25">
      <c r="A1633" s="52"/>
      <c r="C1633" s="185"/>
      <c r="D1633" s="76"/>
      <c r="E1633" s="76" t="str">
        <f>IF(D1633="","",IFERROR(VLOOKUP(D1633,Cadastro!$C$9:$D$1009,2,FALSE),"NOT FOUND"))</f>
        <v/>
      </c>
      <c r="F1633" s="76"/>
      <c r="G1633" s="94"/>
      <c r="H1633" s="97"/>
      <c r="I1633" s="77">
        <f t="shared" si="51"/>
        <v>0</v>
      </c>
      <c r="J1633" s="78" t="str">
        <f>IFERROR(IF(E1633="","",VLOOKUP(D1633,Saldo!$P$8:$Q$1009,2,FALSE)),"")</f>
        <v/>
      </c>
      <c r="K1633" s="76"/>
      <c r="L1633" s="74" t="str">
        <f t="shared" si="50"/>
        <v/>
      </c>
    </row>
    <row r="1634" spans="1:12" ht="18.95" customHeight="1" x14ac:dyDescent="0.25">
      <c r="A1634" s="52"/>
      <c r="C1634" s="185"/>
      <c r="D1634" s="76"/>
      <c r="E1634" s="76" t="str">
        <f>IF(D1634="","",IFERROR(VLOOKUP(D1634,Cadastro!$C$9:$D$1009,2,FALSE),"NOT FOUND"))</f>
        <v/>
      </c>
      <c r="F1634" s="76"/>
      <c r="G1634" s="94"/>
      <c r="H1634" s="97"/>
      <c r="I1634" s="77">
        <f t="shared" si="51"/>
        <v>0</v>
      </c>
      <c r="J1634" s="78" t="str">
        <f>IFERROR(IF(E1634="","",VLOOKUP(D1634,Saldo!$P$8:$Q$1009,2,FALSE)),"")</f>
        <v/>
      </c>
      <c r="K1634" s="76"/>
      <c r="L1634" s="74" t="str">
        <f t="shared" si="50"/>
        <v/>
      </c>
    </row>
    <row r="1635" spans="1:12" ht="18.95" customHeight="1" x14ac:dyDescent="0.25">
      <c r="A1635" s="52"/>
      <c r="C1635" s="185"/>
      <c r="D1635" s="76"/>
      <c r="E1635" s="76" t="str">
        <f>IF(D1635="","",IFERROR(VLOOKUP(D1635,Cadastro!$C$9:$D$1009,2,FALSE),"NOT FOUND"))</f>
        <v/>
      </c>
      <c r="F1635" s="76"/>
      <c r="G1635" s="94"/>
      <c r="H1635" s="97"/>
      <c r="I1635" s="77">
        <f t="shared" si="51"/>
        <v>0</v>
      </c>
      <c r="J1635" s="78" t="str">
        <f>IFERROR(IF(E1635="","",VLOOKUP(D1635,Saldo!$P$8:$Q$1009,2,FALSE)),"")</f>
        <v/>
      </c>
      <c r="K1635" s="76"/>
      <c r="L1635" s="74" t="str">
        <f t="shared" si="50"/>
        <v/>
      </c>
    </row>
    <row r="1636" spans="1:12" ht="18.95" customHeight="1" x14ac:dyDescent="0.25">
      <c r="A1636" s="52"/>
      <c r="C1636" s="185"/>
      <c r="D1636" s="76"/>
      <c r="E1636" s="76" t="str">
        <f>IF(D1636="","",IFERROR(VLOOKUP(D1636,Cadastro!$C$9:$D$1009,2,FALSE),"NOT FOUND"))</f>
        <v/>
      </c>
      <c r="F1636" s="76"/>
      <c r="G1636" s="94"/>
      <c r="H1636" s="97"/>
      <c r="I1636" s="77">
        <f t="shared" si="51"/>
        <v>0</v>
      </c>
      <c r="J1636" s="78" t="str">
        <f>IFERROR(IF(E1636="","",VLOOKUP(D1636,Saldo!$P$8:$Q$1009,2,FALSE)),"")</f>
        <v/>
      </c>
      <c r="K1636" s="76"/>
      <c r="L1636" s="74" t="str">
        <f t="shared" si="50"/>
        <v/>
      </c>
    </row>
    <row r="1637" spans="1:12" ht="18.95" customHeight="1" x14ac:dyDescent="0.25">
      <c r="A1637" s="52"/>
      <c r="C1637" s="185"/>
      <c r="D1637" s="76"/>
      <c r="E1637" s="76" t="str">
        <f>IF(D1637="","",IFERROR(VLOOKUP(D1637,Cadastro!$C$9:$D$1009,2,FALSE),"NOT FOUND"))</f>
        <v/>
      </c>
      <c r="F1637" s="76"/>
      <c r="G1637" s="94"/>
      <c r="H1637" s="97"/>
      <c r="I1637" s="77">
        <f t="shared" si="51"/>
        <v>0</v>
      </c>
      <c r="J1637" s="78" t="str">
        <f>IFERROR(IF(E1637="","",VLOOKUP(D1637,Saldo!$P$8:$Q$1009,2,FALSE)),"")</f>
        <v/>
      </c>
      <c r="K1637" s="76"/>
      <c r="L1637" s="74" t="str">
        <f t="shared" si="50"/>
        <v/>
      </c>
    </row>
    <row r="1638" spans="1:12" ht="18.95" customHeight="1" x14ac:dyDescent="0.25">
      <c r="A1638" s="52"/>
      <c r="C1638" s="185"/>
      <c r="D1638" s="76"/>
      <c r="E1638" s="76" t="str">
        <f>IF(D1638="","",IFERROR(VLOOKUP(D1638,Cadastro!$C$9:$D$1009,2,FALSE),"NOT FOUND"))</f>
        <v/>
      </c>
      <c r="F1638" s="76"/>
      <c r="G1638" s="94"/>
      <c r="H1638" s="97"/>
      <c r="I1638" s="77">
        <f t="shared" si="51"/>
        <v>0</v>
      </c>
      <c r="J1638" s="78" t="str">
        <f>IFERROR(IF(E1638="","",VLOOKUP(D1638,Saldo!$P$8:$Q$1009,2,FALSE)),"")</f>
        <v/>
      </c>
      <c r="K1638" s="76"/>
      <c r="L1638" s="74" t="str">
        <f t="shared" si="50"/>
        <v/>
      </c>
    </row>
    <row r="1639" spans="1:12" ht="18.95" customHeight="1" x14ac:dyDescent="0.25">
      <c r="A1639" s="52"/>
      <c r="C1639" s="185"/>
      <c r="D1639" s="76"/>
      <c r="E1639" s="76" t="str">
        <f>IF(D1639="","",IFERROR(VLOOKUP(D1639,Cadastro!$C$9:$D$1009,2,FALSE),"NOT FOUND"))</f>
        <v/>
      </c>
      <c r="F1639" s="76"/>
      <c r="G1639" s="94"/>
      <c r="H1639" s="97"/>
      <c r="I1639" s="77">
        <f t="shared" si="51"/>
        <v>0</v>
      </c>
      <c r="J1639" s="78" t="str">
        <f>IFERROR(IF(E1639="","",VLOOKUP(D1639,Saldo!$P$8:$Q$1009,2,FALSE)),"")</f>
        <v/>
      </c>
      <c r="K1639" s="76"/>
      <c r="L1639" s="74" t="str">
        <f t="shared" si="50"/>
        <v/>
      </c>
    </row>
    <row r="1640" spans="1:12" ht="18.95" customHeight="1" x14ac:dyDescent="0.25">
      <c r="A1640" s="52"/>
      <c r="C1640" s="185"/>
      <c r="D1640" s="76"/>
      <c r="E1640" s="76" t="str">
        <f>IF(D1640="","",IFERROR(VLOOKUP(D1640,Cadastro!$C$9:$D$1009,2,FALSE),"NOT FOUND"))</f>
        <v/>
      </c>
      <c r="F1640" s="76"/>
      <c r="G1640" s="94"/>
      <c r="H1640" s="97"/>
      <c r="I1640" s="77">
        <f t="shared" si="51"/>
        <v>0</v>
      </c>
      <c r="J1640" s="78" t="str">
        <f>IFERROR(IF(E1640="","",VLOOKUP(D1640,Saldo!$P$8:$Q$1009,2,FALSE)),"")</f>
        <v/>
      </c>
      <c r="K1640" s="76"/>
      <c r="L1640" s="74" t="str">
        <f t="shared" si="50"/>
        <v/>
      </c>
    </row>
    <row r="1641" spans="1:12" ht="18.95" customHeight="1" x14ac:dyDescent="0.25">
      <c r="A1641" s="52"/>
      <c r="C1641" s="185"/>
      <c r="D1641" s="76"/>
      <c r="E1641" s="76" t="str">
        <f>IF(D1641="","",IFERROR(VLOOKUP(D1641,Cadastro!$C$9:$D$1009,2,FALSE),"NOT FOUND"))</f>
        <v/>
      </c>
      <c r="F1641" s="76"/>
      <c r="G1641" s="94"/>
      <c r="H1641" s="97"/>
      <c r="I1641" s="77">
        <f t="shared" si="51"/>
        <v>0</v>
      </c>
      <c r="J1641" s="78" t="str">
        <f>IFERROR(IF(E1641="","",VLOOKUP(D1641,Saldo!$P$8:$Q$1009,2,FALSE)),"")</f>
        <v/>
      </c>
      <c r="K1641" s="76"/>
      <c r="L1641" s="74" t="str">
        <f t="shared" si="50"/>
        <v/>
      </c>
    </row>
    <row r="1642" spans="1:12" ht="18.95" customHeight="1" x14ac:dyDescent="0.25">
      <c r="A1642" s="52"/>
      <c r="C1642" s="185"/>
      <c r="D1642" s="76"/>
      <c r="E1642" s="76" t="str">
        <f>IF(D1642="","",IFERROR(VLOOKUP(D1642,Cadastro!$C$9:$D$1009,2,FALSE),"NOT FOUND"))</f>
        <v/>
      </c>
      <c r="F1642" s="76"/>
      <c r="G1642" s="94"/>
      <c r="H1642" s="97"/>
      <c r="I1642" s="77">
        <f t="shared" si="51"/>
        <v>0</v>
      </c>
      <c r="J1642" s="78" t="str">
        <f>IFERROR(IF(E1642="","",VLOOKUP(D1642,Saldo!$P$8:$Q$1009,2,FALSE)),"")</f>
        <v/>
      </c>
      <c r="K1642" s="76"/>
      <c r="L1642" s="74" t="str">
        <f t="shared" si="50"/>
        <v/>
      </c>
    </row>
    <row r="1643" spans="1:12" ht="18.95" customHeight="1" x14ac:dyDescent="0.25">
      <c r="A1643" s="52"/>
      <c r="C1643" s="185"/>
      <c r="D1643" s="76"/>
      <c r="E1643" s="76" t="str">
        <f>IF(D1643="","",IFERROR(VLOOKUP(D1643,Cadastro!$C$9:$D$1009,2,FALSE),"NOT FOUND"))</f>
        <v/>
      </c>
      <c r="F1643" s="76"/>
      <c r="G1643" s="94"/>
      <c r="H1643" s="97"/>
      <c r="I1643" s="77">
        <f t="shared" si="51"/>
        <v>0</v>
      </c>
      <c r="J1643" s="78" t="str">
        <f>IFERROR(IF(E1643="","",VLOOKUP(D1643,Saldo!$P$8:$Q$1009,2,FALSE)),"")</f>
        <v/>
      </c>
      <c r="K1643" s="76"/>
      <c r="L1643" s="74" t="str">
        <f t="shared" si="50"/>
        <v/>
      </c>
    </row>
    <row r="1644" spans="1:12" ht="18.95" customHeight="1" x14ac:dyDescent="0.25">
      <c r="A1644" s="52"/>
      <c r="C1644" s="185"/>
      <c r="D1644" s="76"/>
      <c r="E1644" s="76" t="str">
        <f>IF(D1644="","",IFERROR(VLOOKUP(D1644,Cadastro!$C$9:$D$1009,2,FALSE),"NOT FOUND"))</f>
        <v/>
      </c>
      <c r="F1644" s="76"/>
      <c r="G1644" s="94"/>
      <c r="H1644" s="97"/>
      <c r="I1644" s="77">
        <f t="shared" si="51"/>
        <v>0</v>
      </c>
      <c r="J1644" s="78" t="str">
        <f>IFERROR(IF(E1644="","",VLOOKUP(D1644,Saldo!$P$8:$Q$1009,2,FALSE)),"")</f>
        <v/>
      </c>
      <c r="K1644" s="76"/>
      <c r="L1644" s="74" t="str">
        <f t="shared" si="50"/>
        <v/>
      </c>
    </row>
    <row r="1645" spans="1:12" ht="18.95" customHeight="1" x14ac:dyDescent="0.25">
      <c r="A1645" s="52"/>
      <c r="C1645" s="185"/>
      <c r="D1645" s="76"/>
      <c r="E1645" s="76" t="str">
        <f>IF(D1645="","",IFERROR(VLOOKUP(D1645,Cadastro!$C$9:$D$1009,2,FALSE),"NOT FOUND"))</f>
        <v/>
      </c>
      <c r="F1645" s="76"/>
      <c r="G1645" s="94"/>
      <c r="H1645" s="97"/>
      <c r="I1645" s="77">
        <f t="shared" si="51"/>
        <v>0</v>
      </c>
      <c r="J1645" s="78" t="str">
        <f>IFERROR(IF(E1645="","",VLOOKUP(D1645,Saldo!$P$8:$Q$1009,2,FALSE)),"")</f>
        <v/>
      </c>
      <c r="K1645" s="76"/>
      <c r="L1645" s="74" t="str">
        <f t="shared" si="50"/>
        <v/>
      </c>
    </row>
    <row r="1646" spans="1:12" ht="18.95" customHeight="1" x14ac:dyDescent="0.25">
      <c r="A1646" s="52"/>
      <c r="C1646" s="185"/>
      <c r="D1646" s="76"/>
      <c r="E1646" s="76" t="str">
        <f>IF(D1646="","",IFERROR(VLOOKUP(D1646,Cadastro!$C$9:$D$1009,2,FALSE),"NOT FOUND"))</f>
        <v/>
      </c>
      <c r="F1646" s="76"/>
      <c r="G1646" s="94"/>
      <c r="H1646" s="97"/>
      <c r="I1646" s="77">
        <f t="shared" si="51"/>
        <v>0</v>
      </c>
      <c r="J1646" s="78" t="str">
        <f>IFERROR(IF(E1646="","",VLOOKUP(D1646,Saldo!$P$8:$Q$1009,2,FALSE)),"")</f>
        <v/>
      </c>
      <c r="K1646" s="76"/>
      <c r="L1646" s="74" t="str">
        <f t="shared" si="50"/>
        <v/>
      </c>
    </row>
    <row r="1647" spans="1:12" ht="18.95" customHeight="1" x14ac:dyDescent="0.25">
      <c r="A1647" s="52"/>
      <c r="C1647" s="185"/>
      <c r="D1647" s="76"/>
      <c r="E1647" s="76" t="str">
        <f>IF(D1647="","",IFERROR(VLOOKUP(D1647,Cadastro!$C$9:$D$1009,2,FALSE),"NOT FOUND"))</f>
        <v/>
      </c>
      <c r="F1647" s="76"/>
      <c r="G1647" s="94"/>
      <c r="H1647" s="97"/>
      <c r="I1647" s="77">
        <f t="shared" si="51"/>
        <v>0</v>
      </c>
      <c r="J1647" s="78" t="str">
        <f>IFERROR(IF(E1647="","",VLOOKUP(D1647,Saldo!$P$8:$Q$1009,2,FALSE)),"")</f>
        <v/>
      </c>
      <c r="K1647" s="76"/>
      <c r="L1647" s="74" t="str">
        <f t="shared" si="50"/>
        <v/>
      </c>
    </row>
    <row r="1648" spans="1:12" ht="18.95" customHeight="1" x14ac:dyDescent="0.25">
      <c r="A1648" s="52"/>
      <c r="C1648" s="185"/>
      <c r="D1648" s="76"/>
      <c r="E1648" s="76" t="str">
        <f>IF(D1648="","",IFERROR(VLOOKUP(D1648,Cadastro!$C$9:$D$1009,2,FALSE),"NOT FOUND"))</f>
        <v/>
      </c>
      <c r="F1648" s="76"/>
      <c r="G1648" s="94"/>
      <c r="H1648" s="97"/>
      <c r="I1648" s="77">
        <f t="shared" si="51"/>
        <v>0</v>
      </c>
      <c r="J1648" s="78" t="str">
        <f>IFERROR(IF(E1648="","",VLOOKUP(D1648,Saldo!$P$8:$Q$1009,2,FALSE)),"")</f>
        <v/>
      </c>
      <c r="K1648" s="76"/>
      <c r="L1648" s="74" t="str">
        <f t="shared" si="50"/>
        <v/>
      </c>
    </row>
    <row r="1649" spans="1:12" ht="18.95" customHeight="1" x14ac:dyDescent="0.25">
      <c r="A1649" s="52"/>
      <c r="C1649" s="185"/>
      <c r="D1649" s="76"/>
      <c r="E1649" s="76" t="str">
        <f>IF(D1649="","",IFERROR(VLOOKUP(D1649,Cadastro!$C$9:$D$1009,2,FALSE),"NOT FOUND"))</f>
        <v/>
      </c>
      <c r="F1649" s="76"/>
      <c r="G1649" s="94"/>
      <c r="H1649" s="97"/>
      <c r="I1649" s="77">
        <f t="shared" si="51"/>
        <v>0</v>
      </c>
      <c r="J1649" s="78" t="str">
        <f>IFERROR(IF(E1649="","",VLOOKUP(D1649,Saldo!$P$8:$Q$1009,2,FALSE)),"")</f>
        <v/>
      </c>
      <c r="K1649" s="76"/>
      <c r="L1649" s="74" t="str">
        <f t="shared" si="50"/>
        <v/>
      </c>
    </row>
    <row r="1650" spans="1:12" ht="18.95" customHeight="1" x14ac:dyDescent="0.25">
      <c r="A1650" s="52"/>
      <c r="C1650" s="185"/>
      <c r="D1650" s="76"/>
      <c r="E1650" s="76" t="str">
        <f>IF(D1650="","",IFERROR(VLOOKUP(D1650,Cadastro!$C$9:$D$1009,2,FALSE),"NOT FOUND"))</f>
        <v/>
      </c>
      <c r="F1650" s="76"/>
      <c r="G1650" s="94"/>
      <c r="H1650" s="97"/>
      <c r="I1650" s="77">
        <f t="shared" si="51"/>
        <v>0</v>
      </c>
      <c r="J1650" s="78" t="str">
        <f>IFERROR(IF(E1650="","",VLOOKUP(D1650,Saldo!$P$8:$Q$1009,2,FALSE)),"")</f>
        <v/>
      </c>
      <c r="K1650" s="76"/>
      <c r="L1650" s="74" t="str">
        <f t="shared" si="50"/>
        <v/>
      </c>
    </row>
    <row r="1651" spans="1:12" ht="18.95" customHeight="1" x14ac:dyDescent="0.25">
      <c r="A1651" s="52"/>
      <c r="C1651" s="185"/>
      <c r="D1651" s="76"/>
      <c r="E1651" s="76" t="str">
        <f>IF(D1651="","",IFERROR(VLOOKUP(D1651,Cadastro!$C$9:$D$1009,2,FALSE),"NOT FOUND"))</f>
        <v/>
      </c>
      <c r="F1651" s="76"/>
      <c r="G1651" s="94"/>
      <c r="H1651" s="97"/>
      <c r="I1651" s="77">
        <f t="shared" si="51"/>
        <v>0</v>
      </c>
      <c r="J1651" s="78" t="str">
        <f>IFERROR(IF(E1651="","",VLOOKUP(D1651,Saldo!$P$8:$Q$1009,2,FALSE)),"")</f>
        <v/>
      </c>
      <c r="K1651" s="76"/>
      <c r="L1651" s="74" t="str">
        <f t="shared" si="50"/>
        <v/>
      </c>
    </row>
    <row r="1652" spans="1:12" ht="18.95" customHeight="1" x14ac:dyDescent="0.25">
      <c r="A1652" s="52"/>
      <c r="C1652" s="185"/>
      <c r="D1652" s="76"/>
      <c r="E1652" s="76" t="str">
        <f>IF(D1652="","",IFERROR(VLOOKUP(D1652,Cadastro!$C$9:$D$1009,2,FALSE),"NOT FOUND"))</f>
        <v/>
      </c>
      <c r="F1652" s="76"/>
      <c r="G1652" s="94"/>
      <c r="H1652" s="97"/>
      <c r="I1652" s="77">
        <f t="shared" si="51"/>
        <v>0</v>
      </c>
      <c r="J1652" s="78" t="str">
        <f>IFERROR(IF(E1652="","",VLOOKUP(D1652,Saldo!$P$8:$Q$1009,2,FALSE)),"")</f>
        <v/>
      </c>
      <c r="K1652" s="76"/>
      <c r="L1652" s="74" t="str">
        <f t="shared" si="50"/>
        <v/>
      </c>
    </row>
    <row r="1653" spans="1:12" ht="18.95" customHeight="1" x14ac:dyDescent="0.25">
      <c r="A1653" s="52"/>
      <c r="C1653" s="185"/>
      <c r="D1653" s="76"/>
      <c r="E1653" s="76" t="str">
        <f>IF(D1653="","",IFERROR(VLOOKUP(D1653,Cadastro!$C$9:$D$1009,2,FALSE),"NOT FOUND"))</f>
        <v/>
      </c>
      <c r="F1653" s="76"/>
      <c r="G1653" s="94"/>
      <c r="H1653" s="97"/>
      <c r="I1653" s="77">
        <f t="shared" si="51"/>
        <v>0</v>
      </c>
      <c r="J1653" s="78" t="str">
        <f>IFERROR(IF(E1653="","",VLOOKUP(D1653,Saldo!$P$8:$Q$1009,2,FALSE)),"")</f>
        <v/>
      </c>
      <c r="K1653" s="76"/>
      <c r="L1653" s="74" t="str">
        <f t="shared" si="50"/>
        <v/>
      </c>
    </row>
    <row r="1654" spans="1:12" ht="18.95" customHeight="1" x14ac:dyDescent="0.25">
      <c r="A1654" s="52"/>
      <c r="C1654" s="185"/>
      <c r="D1654" s="76"/>
      <c r="E1654" s="76" t="str">
        <f>IF(D1654="","",IFERROR(VLOOKUP(D1654,Cadastro!$C$9:$D$1009,2,FALSE),"NOT FOUND"))</f>
        <v/>
      </c>
      <c r="F1654" s="76"/>
      <c r="G1654" s="94"/>
      <c r="H1654" s="97"/>
      <c r="I1654" s="77">
        <f t="shared" si="51"/>
        <v>0</v>
      </c>
      <c r="J1654" s="78" t="str">
        <f>IFERROR(IF(E1654="","",VLOOKUP(D1654,Saldo!$P$8:$Q$1009,2,FALSE)),"")</f>
        <v/>
      </c>
      <c r="K1654" s="76"/>
      <c r="L1654" s="74" t="str">
        <f t="shared" si="50"/>
        <v/>
      </c>
    </row>
    <row r="1655" spans="1:12" ht="18.95" customHeight="1" x14ac:dyDescent="0.25">
      <c r="A1655" s="52"/>
      <c r="C1655" s="185"/>
      <c r="D1655" s="76"/>
      <c r="E1655" s="76" t="str">
        <f>IF(D1655="","",IFERROR(VLOOKUP(D1655,Cadastro!$C$9:$D$1009,2,FALSE),"NOT FOUND"))</f>
        <v/>
      </c>
      <c r="F1655" s="76"/>
      <c r="G1655" s="94"/>
      <c r="H1655" s="97"/>
      <c r="I1655" s="77">
        <f t="shared" si="51"/>
        <v>0</v>
      </c>
      <c r="J1655" s="78" t="str">
        <f>IFERROR(IF(E1655="","",VLOOKUP(D1655,Saldo!$P$8:$Q$1009,2,FALSE)),"")</f>
        <v/>
      </c>
      <c r="K1655" s="76"/>
      <c r="L1655" s="74" t="str">
        <f t="shared" si="50"/>
        <v/>
      </c>
    </row>
    <row r="1656" spans="1:12" ht="18.95" customHeight="1" x14ac:dyDescent="0.25">
      <c r="A1656" s="52"/>
      <c r="C1656" s="185"/>
      <c r="D1656" s="76"/>
      <c r="E1656" s="76" t="str">
        <f>IF(D1656="","",IFERROR(VLOOKUP(D1656,Cadastro!$C$9:$D$1009,2,FALSE),"NOT FOUND"))</f>
        <v/>
      </c>
      <c r="F1656" s="76"/>
      <c r="G1656" s="94"/>
      <c r="H1656" s="97"/>
      <c r="I1656" s="77">
        <f t="shared" si="51"/>
        <v>0</v>
      </c>
      <c r="J1656" s="78" t="str">
        <f>IFERROR(IF(E1656="","",VLOOKUP(D1656,Saldo!$P$8:$Q$1009,2,FALSE)),"")</f>
        <v/>
      </c>
      <c r="K1656" s="76"/>
      <c r="L1656" s="74" t="str">
        <f t="shared" si="50"/>
        <v/>
      </c>
    </row>
    <row r="1657" spans="1:12" ht="18.95" customHeight="1" x14ac:dyDescent="0.25">
      <c r="A1657" s="52"/>
      <c r="C1657" s="185"/>
      <c r="D1657" s="76"/>
      <c r="E1657" s="76" t="str">
        <f>IF(D1657="","",IFERROR(VLOOKUP(D1657,Cadastro!$C$9:$D$1009,2,FALSE),"NOT FOUND"))</f>
        <v/>
      </c>
      <c r="F1657" s="76"/>
      <c r="G1657" s="94"/>
      <c r="H1657" s="97"/>
      <c r="I1657" s="77">
        <f t="shared" si="51"/>
        <v>0</v>
      </c>
      <c r="J1657" s="78" t="str">
        <f>IFERROR(IF(E1657="","",VLOOKUP(D1657,Saldo!$P$8:$Q$1009,2,FALSE)),"")</f>
        <v/>
      </c>
      <c r="K1657" s="76"/>
      <c r="L1657" s="74" t="str">
        <f t="shared" si="50"/>
        <v/>
      </c>
    </row>
    <row r="1658" spans="1:12" ht="18.95" customHeight="1" x14ac:dyDescent="0.25">
      <c r="A1658" s="52"/>
      <c r="C1658" s="185"/>
      <c r="D1658" s="76"/>
      <c r="E1658" s="76" t="str">
        <f>IF(D1658="","",IFERROR(VLOOKUP(D1658,Cadastro!$C$9:$D$1009,2,FALSE),"NOT FOUND"))</f>
        <v/>
      </c>
      <c r="F1658" s="76"/>
      <c r="G1658" s="94"/>
      <c r="H1658" s="97"/>
      <c r="I1658" s="77">
        <f t="shared" si="51"/>
        <v>0</v>
      </c>
      <c r="J1658" s="78" t="str">
        <f>IFERROR(IF(E1658="","",VLOOKUP(D1658,Saldo!$P$8:$Q$1009,2,FALSE)),"")</f>
        <v/>
      </c>
      <c r="K1658" s="76"/>
      <c r="L1658" s="74" t="str">
        <f t="shared" si="50"/>
        <v/>
      </c>
    </row>
    <row r="1659" spans="1:12" ht="18.95" customHeight="1" x14ac:dyDescent="0.25">
      <c r="A1659" s="52"/>
      <c r="C1659" s="185"/>
      <c r="D1659" s="76"/>
      <c r="E1659" s="76" t="str">
        <f>IF(D1659="","",IFERROR(VLOOKUP(D1659,Cadastro!$C$9:$D$1009,2,FALSE),"NOT FOUND"))</f>
        <v/>
      </c>
      <c r="F1659" s="76"/>
      <c r="G1659" s="94"/>
      <c r="H1659" s="97"/>
      <c r="I1659" s="77">
        <f t="shared" si="51"/>
        <v>0</v>
      </c>
      <c r="J1659" s="78" t="str">
        <f>IFERROR(IF(E1659="","",VLOOKUP(D1659,Saldo!$P$8:$Q$1009,2,FALSE)),"")</f>
        <v/>
      </c>
      <c r="K1659" s="76"/>
      <c r="L1659" s="74" t="str">
        <f t="shared" si="50"/>
        <v/>
      </c>
    </row>
    <row r="1660" spans="1:12" ht="18.95" customHeight="1" x14ac:dyDescent="0.25">
      <c r="A1660" s="52"/>
      <c r="C1660" s="185"/>
      <c r="D1660" s="76"/>
      <c r="E1660" s="76" t="str">
        <f>IF(D1660="","",IFERROR(VLOOKUP(D1660,Cadastro!$C$9:$D$1009,2,FALSE),"NOT FOUND"))</f>
        <v/>
      </c>
      <c r="F1660" s="76"/>
      <c r="G1660" s="94"/>
      <c r="H1660" s="97"/>
      <c r="I1660" s="77">
        <f t="shared" si="51"/>
        <v>0</v>
      </c>
      <c r="J1660" s="78" t="str">
        <f>IFERROR(IF(E1660="","",VLOOKUP(D1660,Saldo!$P$8:$Q$1009,2,FALSE)),"")</f>
        <v/>
      </c>
      <c r="K1660" s="76"/>
      <c r="L1660" s="74" t="str">
        <f t="shared" si="50"/>
        <v/>
      </c>
    </row>
    <row r="1661" spans="1:12" ht="18.95" customHeight="1" x14ac:dyDescent="0.25">
      <c r="A1661" s="52"/>
      <c r="C1661" s="185"/>
      <c r="D1661" s="76"/>
      <c r="E1661" s="76" t="str">
        <f>IF(D1661="","",IFERROR(VLOOKUP(D1661,Cadastro!$C$9:$D$1009,2,FALSE),"NOT FOUND"))</f>
        <v/>
      </c>
      <c r="F1661" s="76"/>
      <c r="G1661" s="94"/>
      <c r="H1661" s="97"/>
      <c r="I1661" s="77">
        <f t="shared" si="51"/>
        <v>0</v>
      </c>
      <c r="J1661" s="78" t="str">
        <f>IFERROR(IF(E1661="","",VLOOKUP(D1661,Saldo!$P$8:$Q$1009,2,FALSE)),"")</f>
        <v/>
      </c>
      <c r="K1661" s="76"/>
      <c r="L1661" s="74" t="str">
        <f t="shared" si="50"/>
        <v/>
      </c>
    </row>
    <row r="1662" spans="1:12" ht="18.95" customHeight="1" x14ac:dyDescent="0.25">
      <c r="A1662" s="52"/>
      <c r="C1662" s="185"/>
      <c r="D1662" s="76"/>
      <c r="E1662" s="76" t="str">
        <f>IF(D1662="","",IFERROR(VLOOKUP(D1662,Cadastro!$C$9:$D$1009,2,FALSE),"NOT FOUND"))</f>
        <v/>
      </c>
      <c r="F1662" s="76"/>
      <c r="G1662" s="94"/>
      <c r="H1662" s="97"/>
      <c r="I1662" s="77">
        <f t="shared" si="51"/>
        <v>0</v>
      </c>
      <c r="J1662" s="78" t="str">
        <f>IFERROR(IF(E1662="","",VLOOKUP(D1662,Saldo!$P$8:$Q$1009,2,FALSE)),"")</f>
        <v/>
      </c>
      <c r="K1662" s="76"/>
      <c r="L1662" s="74" t="str">
        <f t="shared" si="50"/>
        <v/>
      </c>
    </row>
    <row r="1663" spans="1:12" ht="18.95" customHeight="1" x14ac:dyDescent="0.25">
      <c r="A1663" s="52"/>
      <c r="C1663" s="185"/>
      <c r="D1663" s="76"/>
      <c r="E1663" s="76" t="str">
        <f>IF(D1663="","",IFERROR(VLOOKUP(D1663,Cadastro!$C$9:$D$1009,2,FALSE),"NOT FOUND"))</f>
        <v/>
      </c>
      <c r="F1663" s="76"/>
      <c r="G1663" s="94"/>
      <c r="H1663" s="97"/>
      <c r="I1663" s="77">
        <f t="shared" si="51"/>
        <v>0</v>
      </c>
      <c r="J1663" s="78" t="str">
        <f>IFERROR(IF(E1663="","",VLOOKUP(D1663,Saldo!$P$8:$Q$1009,2,FALSE)),"")</f>
        <v/>
      </c>
      <c r="K1663" s="76"/>
      <c r="L1663" s="74" t="str">
        <f t="shared" si="50"/>
        <v/>
      </c>
    </row>
    <row r="1664" spans="1:12" ht="18.95" customHeight="1" x14ac:dyDescent="0.25">
      <c r="A1664" s="52"/>
      <c r="C1664" s="185"/>
      <c r="D1664" s="76"/>
      <c r="E1664" s="76" t="str">
        <f>IF(D1664="","",IFERROR(VLOOKUP(D1664,Cadastro!$C$9:$D$1009,2,FALSE),"NOT FOUND"))</f>
        <v/>
      </c>
      <c r="F1664" s="76"/>
      <c r="G1664" s="94"/>
      <c r="H1664" s="97"/>
      <c r="I1664" s="77">
        <f t="shared" si="51"/>
        <v>0</v>
      </c>
      <c r="J1664" s="78" t="str">
        <f>IFERROR(IF(E1664="","",VLOOKUP(D1664,Saldo!$P$8:$Q$1009,2,FALSE)),"")</f>
        <v/>
      </c>
      <c r="K1664" s="76"/>
      <c r="L1664" s="74" t="str">
        <f t="shared" si="50"/>
        <v/>
      </c>
    </row>
    <row r="1665" spans="1:12" ht="18.95" customHeight="1" x14ac:dyDescent="0.25">
      <c r="A1665" s="52"/>
      <c r="C1665" s="185"/>
      <c r="D1665" s="76"/>
      <c r="E1665" s="76" t="str">
        <f>IF(D1665="","",IFERROR(VLOOKUP(D1665,Cadastro!$C$9:$D$1009,2,FALSE),"NOT FOUND"))</f>
        <v/>
      </c>
      <c r="F1665" s="76"/>
      <c r="G1665" s="94"/>
      <c r="H1665" s="97"/>
      <c r="I1665" s="77">
        <f t="shared" si="51"/>
        <v>0</v>
      </c>
      <c r="J1665" s="78" t="str">
        <f>IFERROR(IF(E1665="","",VLOOKUP(D1665,Saldo!$P$8:$Q$1009,2,FALSE)),"")</f>
        <v/>
      </c>
      <c r="K1665" s="76"/>
      <c r="L1665" s="74" t="str">
        <f t="shared" si="50"/>
        <v/>
      </c>
    </row>
    <row r="1666" spans="1:12" ht="18.95" customHeight="1" x14ac:dyDescent="0.25">
      <c r="A1666" s="52"/>
      <c r="C1666" s="185"/>
      <c r="D1666" s="76"/>
      <c r="E1666" s="76" t="str">
        <f>IF(D1666="","",IFERROR(VLOOKUP(D1666,Cadastro!$C$9:$D$1009,2,FALSE),"NOT FOUND"))</f>
        <v/>
      </c>
      <c r="F1666" s="76"/>
      <c r="G1666" s="94"/>
      <c r="H1666" s="97"/>
      <c r="I1666" s="77">
        <f t="shared" si="51"/>
        <v>0</v>
      </c>
      <c r="J1666" s="78" t="str">
        <f>IFERROR(IF(E1666="","",VLOOKUP(D1666,Saldo!$P$8:$Q$1009,2,FALSE)),"")</f>
        <v/>
      </c>
      <c r="K1666" s="76"/>
      <c r="L1666" s="74" t="str">
        <f t="shared" si="50"/>
        <v/>
      </c>
    </row>
    <row r="1667" spans="1:12" ht="18.95" customHeight="1" x14ac:dyDescent="0.25">
      <c r="A1667" s="52"/>
      <c r="C1667" s="185"/>
      <c r="D1667" s="76"/>
      <c r="E1667" s="76" t="str">
        <f>IF(D1667="","",IFERROR(VLOOKUP(D1667,Cadastro!$C$9:$D$1009,2,FALSE),"NOT FOUND"))</f>
        <v/>
      </c>
      <c r="F1667" s="76"/>
      <c r="G1667" s="94"/>
      <c r="H1667" s="97"/>
      <c r="I1667" s="77">
        <f t="shared" si="51"/>
        <v>0</v>
      </c>
      <c r="J1667" s="78" t="str">
        <f>IFERROR(IF(E1667="","",VLOOKUP(D1667,Saldo!$P$8:$Q$1009,2,FALSE)),"")</f>
        <v/>
      </c>
      <c r="K1667" s="76"/>
      <c r="L1667" s="74" t="str">
        <f t="shared" si="50"/>
        <v/>
      </c>
    </row>
    <row r="1668" spans="1:12" ht="18.95" customHeight="1" x14ac:dyDescent="0.25">
      <c r="A1668" s="52"/>
      <c r="C1668" s="185"/>
      <c r="D1668" s="76"/>
      <c r="E1668" s="76" t="str">
        <f>IF(D1668="","",IFERROR(VLOOKUP(D1668,Cadastro!$C$9:$D$1009,2,FALSE),"NOT FOUND"))</f>
        <v/>
      </c>
      <c r="F1668" s="76"/>
      <c r="G1668" s="94"/>
      <c r="H1668" s="97"/>
      <c r="I1668" s="77">
        <f t="shared" si="51"/>
        <v>0</v>
      </c>
      <c r="J1668" s="78" t="str">
        <f>IFERROR(IF(E1668="","",VLOOKUP(D1668,Saldo!$P$8:$Q$1009,2,FALSE)),"")</f>
        <v/>
      </c>
      <c r="K1668" s="76"/>
      <c r="L1668" s="74" t="str">
        <f t="shared" si="50"/>
        <v/>
      </c>
    </row>
    <row r="1669" spans="1:12" ht="18.95" customHeight="1" x14ac:dyDescent="0.25">
      <c r="A1669" s="52"/>
      <c r="C1669" s="185"/>
      <c r="D1669" s="76"/>
      <c r="E1669" s="76" t="str">
        <f>IF(D1669="","",IFERROR(VLOOKUP(D1669,Cadastro!$C$9:$D$1009,2,FALSE),"NOT FOUND"))</f>
        <v/>
      </c>
      <c r="F1669" s="76"/>
      <c r="G1669" s="94"/>
      <c r="H1669" s="97"/>
      <c r="I1669" s="77">
        <f t="shared" si="51"/>
        <v>0</v>
      </c>
      <c r="J1669" s="78" t="str">
        <f>IFERROR(IF(E1669="","",VLOOKUP(D1669,Saldo!$P$8:$Q$1009,2,FALSE)),"")</f>
        <v/>
      </c>
      <c r="K1669" s="76"/>
      <c r="L1669" s="74" t="str">
        <f t="shared" si="50"/>
        <v/>
      </c>
    </row>
    <row r="1670" spans="1:12" ht="18.95" customHeight="1" x14ac:dyDescent="0.25">
      <c r="A1670" s="52"/>
      <c r="C1670" s="185"/>
      <c r="D1670" s="76"/>
      <c r="E1670" s="76" t="str">
        <f>IF(D1670="","",IFERROR(VLOOKUP(D1670,Cadastro!$C$9:$D$1009,2,FALSE),"NOT FOUND"))</f>
        <v/>
      </c>
      <c r="F1670" s="76"/>
      <c r="G1670" s="94"/>
      <c r="H1670" s="97"/>
      <c r="I1670" s="77">
        <f t="shared" si="51"/>
        <v>0</v>
      </c>
      <c r="J1670" s="78" t="str">
        <f>IFERROR(IF(E1670="","",VLOOKUP(D1670,Saldo!$P$8:$Q$1009,2,FALSE)),"")</f>
        <v/>
      </c>
      <c r="K1670" s="76"/>
      <c r="L1670" s="74" t="str">
        <f t="shared" si="50"/>
        <v/>
      </c>
    </row>
    <row r="1671" spans="1:12" ht="18.95" customHeight="1" x14ac:dyDescent="0.25">
      <c r="A1671" s="52"/>
      <c r="C1671" s="185"/>
      <c r="D1671" s="76"/>
      <c r="E1671" s="76" t="str">
        <f>IF(D1671="","",IFERROR(VLOOKUP(D1671,Cadastro!$C$9:$D$1009,2,FALSE),"NOT FOUND"))</f>
        <v/>
      </c>
      <c r="F1671" s="76"/>
      <c r="G1671" s="94"/>
      <c r="H1671" s="97"/>
      <c r="I1671" s="77">
        <f t="shared" si="51"/>
        <v>0</v>
      </c>
      <c r="J1671" s="78" t="str">
        <f>IFERROR(IF(E1671="","",VLOOKUP(D1671,Saldo!$P$8:$Q$1009,2,FALSE)),"")</f>
        <v/>
      </c>
      <c r="K1671" s="76"/>
      <c r="L1671" s="74" t="str">
        <f t="shared" si="50"/>
        <v/>
      </c>
    </row>
    <row r="1672" spans="1:12" ht="18.95" customHeight="1" x14ac:dyDescent="0.25">
      <c r="A1672" s="52"/>
      <c r="C1672" s="185"/>
      <c r="D1672" s="76"/>
      <c r="E1672" s="76" t="str">
        <f>IF(D1672="","",IFERROR(VLOOKUP(D1672,Cadastro!$C$9:$D$1009,2,FALSE),"NOT FOUND"))</f>
        <v/>
      </c>
      <c r="F1672" s="76"/>
      <c r="G1672" s="94"/>
      <c r="H1672" s="97"/>
      <c r="I1672" s="77">
        <f t="shared" si="51"/>
        <v>0</v>
      </c>
      <c r="J1672" s="78" t="str">
        <f>IFERROR(IF(E1672="","",VLOOKUP(D1672,Saldo!$P$8:$Q$1009,2,FALSE)),"")</f>
        <v/>
      </c>
      <c r="K1672" s="76"/>
      <c r="L1672" s="74" t="str">
        <f t="shared" si="50"/>
        <v/>
      </c>
    </row>
    <row r="1673" spans="1:12" ht="18.95" customHeight="1" x14ac:dyDescent="0.25">
      <c r="A1673" s="52"/>
      <c r="C1673" s="185"/>
      <c r="D1673" s="76"/>
      <c r="E1673" s="76" t="str">
        <f>IF(D1673="","",IFERROR(VLOOKUP(D1673,Cadastro!$C$9:$D$1009,2,FALSE),"NOT FOUND"))</f>
        <v/>
      </c>
      <c r="F1673" s="76"/>
      <c r="G1673" s="94"/>
      <c r="H1673" s="97"/>
      <c r="I1673" s="77">
        <f t="shared" si="51"/>
        <v>0</v>
      </c>
      <c r="J1673" s="78" t="str">
        <f>IFERROR(IF(E1673="","",VLOOKUP(D1673,Saldo!$P$8:$Q$1009,2,FALSE)),"")</f>
        <v/>
      </c>
      <c r="K1673" s="76"/>
      <c r="L1673" s="74" t="str">
        <f t="shared" ref="L1673:L1736" si="52">IF(C1673="","",MONTH(C1673))</f>
        <v/>
      </c>
    </row>
    <row r="1674" spans="1:12" ht="18.95" customHeight="1" x14ac:dyDescent="0.25">
      <c r="A1674" s="52"/>
      <c r="C1674" s="185"/>
      <c r="D1674" s="76"/>
      <c r="E1674" s="76" t="str">
        <f>IF(D1674="","",IFERROR(VLOOKUP(D1674,Cadastro!$C$9:$D$1009,2,FALSE),"NOT FOUND"))</f>
        <v/>
      </c>
      <c r="F1674" s="76"/>
      <c r="G1674" s="94"/>
      <c r="H1674" s="97"/>
      <c r="I1674" s="77">
        <f t="shared" ref="I1674:I1737" si="53">IFERROR(G1674*H1674,"Check if QTY and Value are both valid")</f>
        <v>0</v>
      </c>
      <c r="J1674" s="78" t="str">
        <f>IFERROR(IF(E1674="","",VLOOKUP(D1674,Saldo!$P$8:$Q$1009,2,FALSE)),"")</f>
        <v/>
      </c>
      <c r="K1674" s="76"/>
      <c r="L1674" s="74" t="str">
        <f t="shared" si="52"/>
        <v/>
      </c>
    </row>
    <row r="1675" spans="1:12" ht="18.95" customHeight="1" x14ac:dyDescent="0.25">
      <c r="A1675" s="52"/>
      <c r="C1675" s="185"/>
      <c r="D1675" s="76"/>
      <c r="E1675" s="76" t="str">
        <f>IF(D1675="","",IFERROR(VLOOKUP(D1675,Cadastro!$C$9:$D$1009,2,FALSE),"NOT FOUND"))</f>
        <v/>
      </c>
      <c r="F1675" s="76"/>
      <c r="G1675" s="94"/>
      <c r="H1675" s="97"/>
      <c r="I1675" s="77">
        <f t="shared" si="53"/>
        <v>0</v>
      </c>
      <c r="J1675" s="78" t="str">
        <f>IFERROR(IF(E1675="","",VLOOKUP(D1675,Saldo!$P$8:$Q$1009,2,FALSE)),"")</f>
        <v/>
      </c>
      <c r="K1675" s="76"/>
      <c r="L1675" s="74" t="str">
        <f t="shared" si="52"/>
        <v/>
      </c>
    </row>
    <row r="1676" spans="1:12" ht="18.95" customHeight="1" x14ac:dyDescent="0.25">
      <c r="A1676" s="52"/>
      <c r="C1676" s="185"/>
      <c r="D1676" s="76"/>
      <c r="E1676" s="76" t="str">
        <f>IF(D1676="","",IFERROR(VLOOKUP(D1676,Cadastro!$C$9:$D$1009,2,FALSE),"NOT FOUND"))</f>
        <v/>
      </c>
      <c r="F1676" s="76"/>
      <c r="G1676" s="94"/>
      <c r="H1676" s="97"/>
      <c r="I1676" s="77">
        <f t="shared" si="53"/>
        <v>0</v>
      </c>
      <c r="J1676" s="78" t="str">
        <f>IFERROR(IF(E1676="","",VLOOKUP(D1676,Saldo!$P$8:$Q$1009,2,FALSE)),"")</f>
        <v/>
      </c>
      <c r="K1676" s="76"/>
      <c r="L1676" s="74" t="str">
        <f t="shared" si="52"/>
        <v/>
      </c>
    </row>
    <row r="1677" spans="1:12" ht="18.95" customHeight="1" x14ac:dyDescent="0.25">
      <c r="A1677" s="52"/>
      <c r="C1677" s="185"/>
      <c r="D1677" s="76"/>
      <c r="E1677" s="76" t="str">
        <f>IF(D1677="","",IFERROR(VLOOKUP(D1677,Cadastro!$C$9:$D$1009,2,FALSE),"NOT FOUND"))</f>
        <v/>
      </c>
      <c r="F1677" s="76"/>
      <c r="G1677" s="94"/>
      <c r="H1677" s="97"/>
      <c r="I1677" s="77">
        <f t="shared" si="53"/>
        <v>0</v>
      </c>
      <c r="J1677" s="78" t="str">
        <f>IFERROR(IF(E1677="","",VLOOKUP(D1677,Saldo!$P$8:$Q$1009,2,FALSE)),"")</f>
        <v/>
      </c>
      <c r="K1677" s="76"/>
      <c r="L1677" s="74" t="str">
        <f t="shared" si="52"/>
        <v/>
      </c>
    </row>
    <row r="1678" spans="1:12" ht="18.95" customHeight="1" x14ac:dyDescent="0.25">
      <c r="A1678" s="52"/>
      <c r="C1678" s="185"/>
      <c r="D1678" s="76"/>
      <c r="E1678" s="76" t="str">
        <f>IF(D1678="","",IFERROR(VLOOKUP(D1678,Cadastro!$C$9:$D$1009,2,FALSE),"NOT FOUND"))</f>
        <v/>
      </c>
      <c r="F1678" s="76"/>
      <c r="G1678" s="94"/>
      <c r="H1678" s="97"/>
      <c r="I1678" s="77">
        <f t="shared" si="53"/>
        <v>0</v>
      </c>
      <c r="J1678" s="78" t="str">
        <f>IFERROR(IF(E1678="","",VLOOKUP(D1678,Saldo!$P$8:$Q$1009,2,FALSE)),"")</f>
        <v/>
      </c>
      <c r="K1678" s="76"/>
      <c r="L1678" s="74" t="str">
        <f t="shared" si="52"/>
        <v/>
      </c>
    </row>
    <row r="1679" spans="1:12" ht="18.95" customHeight="1" x14ac:dyDescent="0.25">
      <c r="A1679" s="52"/>
      <c r="C1679" s="185"/>
      <c r="D1679" s="76"/>
      <c r="E1679" s="76" t="str">
        <f>IF(D1679="","",IFERROR(VLOOKUP(D1679,Cadastro!$C$9:$D$1009,2,FALSE),"NOT FOUND"))</f>
        <v/>
      </c>
      <c r="F1679" s="76"/>
      <c r="G1679" s="94"/>
      <c r="H1679" s="97"/>
      <c r="I1679" s="77">
        <f t="shared" si="53"/>
        <v>0</v>
      </c>
      <c r="J1679" s="78" t="str">
        <f>IFERROR(IF(E1679="","",VLOOKUP(D1679,Saldo!$P$8:$Q$1009,2,FALSE)),"")</f>
        <v/>
      </c>
      <c r="K1679" s="76"/>
      <c r="L1679" s="74" t="str">
        <f t="shared" si="52"/>
        <v/>
      </c>
    </row>
    <row r="1680" spans="1:12" ht="18.95" customHeight="1" x14ac:dyDescent="0.25">
      <c r="A1680" s="52"/>
      <c r="C1680" s="185"/>
      <c r="D1680" s="76"/>
      <c r="E1680" s="76" t="str">
        <f>IF(D1680="","",IFERROR(VLOOKUP(D1680,Cadastro!$C$9:$D$1009,2,FALSE),"NOT FOUND"))</f>
        <v/>
      </c>
      <c r="F1680" s="76"/>
      <c r="G1680" s="94"/>
      <c r="H1680" s="97"/>
      <c r="I1680" s="77">
        <f t="shared" si="53"/>
        <v>0</v>
      </c>
      <c r="J1680" s="78" t="str">
        <f>IFERROR(IF(E1680="","",VLOOKUP(D1680,Saldo!$P$8:$Q$1009,2,FALSE)),"")</f>
        <v/>
      </c>
      <c r="K1680" s="76"/>
      <c r="L1680" s="74" t="str">
        <f t="shared" si="52"/>
        <v/>
      </c>
    </row>
    <row r="1681" spans="1:12" ht="18.95" customHeight="1" x14ac:dyDescent="0.25">
      <c r="A1681" s="52"/>
      <c r="C1681" s="185"/>
      <c r="D1681" s="76"/>
      <c r="E1681" s="76" t="str">
        <f>IF(D1681="","",IFERROR(VLOOKUP(D1681,Cadastro!$C$9:$D$1009,2,FALSE),"NOT FOUND"))</f>
        <v/>
      </c>
      <c r="F1681" s="76"/>
      <c r="G1681" s="94"/>
      <c r="H1681" s="97"/>
      <c r="I1681" s="77">
        <f t="shared" si="53"/>
        <v>0</v>
      </c>
      <c r="J1681" s="78" t="str">
        <f>IFERROR(IF(E1681="","",VLOOKUP(D1681,Saldo!$P$8:$Q$1009,2,FALSE)),"")</f>
        <v/>
      </c>
      <c r="K1681" s="76"/>
      <c r="L1681" s="74" t="str">
        <f t="shared" si="52"/>
        <v/>
      </c>
    </row>
    <row r="1682" spans="1:12" ht="18.95" customHeight="1" x14ac:dyDescent="0.25">
      <c r="A1682" s="52"/>
      <c r="C1682" s="185"/>
      <c r="D1682" s="76"/>
      <c r="E1682" s="76" t="str">
        <f>IF(D1682="","",IFERROR(VLOOKUP(D1682,Cadastro!$C$9:$D$1009,2,FALSE),"NOT FOUND"))</f>
        <v/>
      </c>
      <c r="F1682" s="76"/>
      <c r="G1682" s="94"/>
      <c r="H1682" s="97"/>
      <c r="I1682" s="77">
        <f t="shared" si="53"/>
        <v>0</v>
      </c>
      <c r="J1682" s="78" t="str">
        <f>IFERROR(IF(E1682="","",VLOOKUP(D1682,Saldo!$P$8:$Q$1009,2,FALSE)),"")</f>
        <v/>
      </c>
      <c r="K1682" s="76"/>
      <c r="L1682" s="74" t="str">
        <f t="shared" si="52"/>
        <v/>
      </c>
    </row>
    <row r="1683" spans="1:12" ht="18.95" customHeight="1" x14ac:dyDescent="0.25">
      <c r="A1683" s="52"/>
      <c r="C1683" s="185"/>
      <c r="D1683" s="76"/>
      <c r="E1683" s="76" t="str">
        <f>IF(D1683="","",IFERROR(VLOOKUP(D1683,Cadastro!$C$9:$D$1009,2,FALSE),"NOT FOUND"))</f>
        <v/>
      </c>
      <c r="F1683" s="76"/>
      <c r="G1683" s="94"/>
      <c r="H1683" s="97"/>
      <c r="I1683" s="77">
        <f t="shared" si="53"/>
        <v>0</v>
      </c>
      <c r="J1683" s="78" t="str">
        <f>IFERROR(IF(E1683="","",VLOOKUP(D1683,Saldo!$P$8:$Q$1009,2,FALSE)),"")</f>
        <v/>
      </c>
      <c r="K1683" s="76"/>
      <c r="L1683" s="74" t="str">
        <f t="shared" si="52"/>
        <v/>
      </c>
    </row>
    <row r="1684" spans="1:12" ht="18.95" customHeight="1" x14ac:dyDescent="0.25">
      <c r="A1684" s="52"/>
      <c r="C1684" s="185"/>
      <c r="D1684" s="76"/>
      <c r="E1684" s="76" t="str">
        <f>IF(D1684="","",IFERROR(VLOOKUP(D1684,Cadastro!$C$9:$D$1009,2,FALSE),"NOT FOUND"))</f>
        <v/>
      </c>
      <c r="F1684" s="76"/>
      <c r="G1684" s="94"/>
      <c r="H1684" s="97"/>
      <c r="I1684" s="77">
        <f t="shared" si="53"/>
        <v>0</v>
      </c>
      <c r="J1684" s="78" t="str">
        <f>IFERROR(IF(E1684="","",VLOOKUP(D1684,Saldo!$P$8:$Q$1009,2,FALSE)),"")</f>
        <v/>
      </c>
      <c r="K1684" s="76"/>
      <c r="L1684" s="74" t="str">
        <f t="shared" si="52"/>
        <v/>
      </c>
    </row>
    <row r="1685" spans="1:12" ht="18.95" customHeight="1" x14ac:dyDescent="0.25">
      <c r="A1685" s="52"/>
      <c r="C1685" s="185"/>
      <c r="D1685" s="76"/>
      <c r="E1685" s="76" t="str">
        <f>IF(D1685="","",IFERROR(VLOOKUP(D1685,Cadastro!$C$9:$D$1009,2,FALSE),"NOT FOUND"))</f>
        <v/>
      </c>
      <c r="F1685" s="76"/>
      <c r="G1685" s="94"/>
      <c r="H1685" s="97"/>
      <c r="I1685" s="77">
        <f t="shared" si="53"/>
        <v>0</v>
      </c>
      <c r="J1685" s="78" t="str">
        <f>IFERROR(IF(E1685="","",VLOOKUP(D1685,Saldo!$P$8:$Q$1009,2,FALSE)),"")</f>
        <v/>
      </c>
      <c r="K1685" s="76"/>
      <c r="L1685" s="74" t="str">
        <f t="shared" si="52"/>
        <v/>
      </c>
    </row>
    <row r="1686" spans="1:12" ht="18.95" customHeight="1" x14ac:dyDescent="0.25">
      <c r="A1686" s="52"/>
      <c r="C1686" s="185"/>
      <c r="D1686" s="76"/>
      <c r="E1686" s="76" t="str">
        <f>IF(D1686="","",IFERROR(VLOOKUP(D1686,Cadastro!$C$9:$D$1009,2,FALSE),"NOT FOUND"))</f>
        <v/>
      </c>
      <c r="F1686" s="76"/>
      <c r="G1686" s="94"/>
      <c r="H1686" s="97"/>
      <c r="I1686" s="77">
        <f t="shared" si="53"/>
        <v>0</v>
      </c>
      <c r="J1686" s="78" t="str">
        <f>IFERROR(IF(E1686="","",VLOOKUP(D1686,Saldo!$P$8:$Q$1009,2,FALSE)),"")</f>
        <v/>
      </c>
      <c r="K1686" s="76"/>
      <c r="L1686" s="74" t="str">
        <f t="shared" si="52"/>
        <v/>
      </c>
    </row>
    <row r="1687" spans="1:12" ht="18.95" customHeight="1" x14ac:dyDescent="0.25">
      <c r="A1687" s="52"/>
      <c r="C1687" s="185"/>
      <c r="D1687" s="76"/>
      <c r="E1687" s="76" t="str">
        <f>IF(D1687="","",IFERROR(VLOOKUP(D1687,Cadastro!$C$9:$D$1009,2,FALSE),"NOT FOUND"))</f>
        <v/>
      </c>
      <c r="F1687" s="76"/>
      <c r="G1687" s="94"/>
      <c r="H1687" s="97"/>
      <c r="I1687" s="77">
        <f t="shared" si="53"/>
        <v>0</v>
      </c>
      <c r="J1687" s="78" t="str">
        <f>IFERROR(IF(E1687="","",VLOOKUP(D1687,Saldo!$P$8:$Q$1009,2,FALSE)),"")</f>
        <v/>
      </c>
      <c r="K1687" s="76"/>
      <c r="L1687" s="74" t="str">
        <f t="shared" si="52"/>
        <v/>
      </c>
    </row>
    <row r="1688" spans="1:12" ht="18.95" customHeight="1" x14ac:dyDescent="0.25">
      <c r="A1688" s="52"/>
      <c r="C1688" s="185"/>
      <c r="D1688" s="76"/>
      <c r="E1688" s="76" t="str">
        <f>IF(D1688="","",IFERROR(VLOOKUP(D1688,Cadastro!$C$9:$D$1009,2,FALSE),"NOT FOUND"))</f>
        <v/>
      </c>
      <c r="F1688" s="76"/>
      <c r="G1688" s="94"/>
      <c r="H1688" s="97"/>
      <c r="I1688" s="77">
        <f t="shared" si="53"/>
        <v>0</v>
      </c>
      <c r="J1688" s="78" t="str">
        <f>IFERROR(IF(E1688="","",VLOOKUP(D1688,Saldo!$P$8:$Q$1009,2,FALSE)),"")</f>
        <v/>
      </c>
      <c r="K1688" s="76"/>
      <c r="L1688" s="74" t="str">
        <f t="shared" si="52"/>
        <v/>
      </c>
    </row>
    <row r="1689" spans="1:12" ht="18.95" customHeight="1" x14ac:dyDescent="0.25">
      <c r="A1689" s="52"/>
      <c r="C1689" s="185"/>
      <c r="D1689" s="76"/>
      <c r="E1689" s="76" t="str">
        <f>IF(D1689="","",IFERROR(VLOOKUP(D1689,Cadastro!$C$9:$D$1009,2,FALSE),"NOT FOUND"))</f>
        <v/>
      </c>
      <c r="F1689" s="76"/>
      <c r="G1689" s="94"/>
      <c r="H1689" s="97"/>
      <c r="I1689" s="77">
        <f t="shared" si="53"/>
        <v>0</v>
      </c>
      <c r="J1689" s="78" t="str">
        <f>IFERROR(IF(E1689="","",VLOOKUP(D1689,Saldo!$P$8:$Q$1009,2,FALSE)),"")</f>
        <v/>
      </c>
      <c r="K1689" s="76"/>
      <c r="L1689" s="74" t="str">
        <f t="shared" si="52"/>
        <v/>
      </c>
    </row>
    <row r="1690" spans="1:12" ht="18.95" customHeight="1" x14ac:dyDescent="0.25">
      <c r="A1690" s="52"/>
      <c r="C1690" s="185"/>
      <c r="D1690" s="76"/>
      <c r="E1690" s="76" t="str">
        <f>IF(D1690="","",IFERROR(VLOOKUP(D1690,Cadastro!$C$9:$D$1009,2,FALSE),"NOT FOUND"))</f>
        <v/>
      </c>
      <c r="F1690" s="76"/>
      <c r="G1690" s="94"/>
      <c r="H1690" s="97"/>
      <c r="I1690" s="77">
        <f t="shared" si="53"/>
        <v>0</v>
      </c>
      <c r="J1690" s="78" t="str">
        <f>IFERROR(IF(E1690="","",VLOOKUP(D1690,Saldo!$P$8:$Q$1009,2,FALSE)),"")</f>
        <v/>
      </c>
      <c r="K1690" s="76"/>
      <c r="L1690" s="74" t="str">
        <f t="shared" si="52"/>
        <v/>
      </c>
    </row>
    <row r="1691" spans="1:12" ht="18.95" customHeight="1" x14ac:dyDescent="0.25">
      <c r="A1691" s="52"/>
      <c r="C1691" s="185"/>
      <c r="D1691" s="76"/>
      <c r="E1691" s="76" t="str">
        <f>IF(D1691="","",IFERROR(VLOOKUP(D1691,Cadastro!$C$9:$D$1009,2,FALSE),"NOT FOUND"))</f>
        <v/>
      </c>
      <c r="F1691" s="76"/>
      <c r="G1691" s="94"/>
      <c r="H1691" s="97"/>
      <c r="I1691" s="77">
        <f t="shared" si="53"/>
        <v>0</v>
      </c>
      <c r="J1691" s="78" t="str">
        <f>IFERROR(IF(E1691="","",VLOOKUP(D1691,Saldo!$P$8:$Q$1009,2,FALSE)),"")</f>
        <v/>
      </c>
      <c r="K1691" s="76"/>
      <c r="L1691" s="74" t="str">
        <f t="shared" si="52"/>
        <v/>
      </c>
    </row>
    <row r="1692" spans="1:12" ht="18.95" customHeight="1" x14ac:dyDescent="0.25">
      <c r="A1692" s="52"/>
      <c r="C1692" s="185"/>
      <c r="D1692" s="76"/>
      <c r="E1692" s="76" t="str">
        <f>IF(D1692="","",IFERROR(VLOOKUP(D1692,Cadastro!$C$9:$D$1009,2,FALSE),"NOT FOUND"))</f>
        <v/>
      </c>
      <c r="F1692" s="76"/>
      <c r="G1692" s="94"/>
      <c r="H1692" s="97"/>
      <c r="I1692" s="77">
        <f t="shared" si="53"/>
        <v>0</v>
      </c>
      <c r="J1692" s="78" t="str">
        <f>IFERROR(IF(E1692="","",VLOOKUP(D1692,Saldo!$P$8:$Q$1009,2,FALSE)),"")</f>
        <v/>
      </c>
      <c r="K1692" s="76"/>
      <c r="L1692" s="74" t="str">
        <f t="shared" si="52"/>
        <v/>
      </c>
    </row>
    <row r="1693" spans="1:12" ht="18.95" customHeight="1" x14ac:dyDescent="0.25">
      <c r="A1693" s="52"/>
      <c r="C1693" s="185"/>
      <c r="D1693" s="76"/>
      <c r="E1693" s="76" t="str">
        <f>IF(D1693="","",IFERROR(VLOOKUP(D1693,Cadastro!$C$9:$D$1009,2,FALSE),"NOT FOUND"))</f>
        <v/>
      </c>
      <c r="F1693" s="76"/>
      <c r="G1693" s="94"/>
      <c r="H1693" s="97"/>
      <c r="I1693" s="77">
        <f t="shared" si="53"/>
        <v>0</v>
      </c>
      <c r="J1693" s="78" t="str">
        <f>IFERROR(IF(E1693="","",VLOOKUP(D1693,Saldo!$P$8:$Q$1009,2,FALSE)),"")</f>
        <v/>
      </c>
      <c r="K1693" s="76"/>
      <c r="L1693" s="74" t="str">
        <f t="shared" si="52"/>
        <v/>
      </c>
    </row>
    <row r="1694" spans="1:12" ht="18.95" customHeight="1" x14ac:dyDescent="0.25">
      <c r="A1694" s="52"/>
      <c r="C1694" s="185"/>
      <c r="D1694" s="76"/>
      <c r="E1694" s="76" t="str">
        <f>IF(D1694="","",IFERROR(VLOOKUP(D1694,Cadastro!$C$9:$D$1009,2,FALSE),"NOT FOUND"))</f>
        <v/>
      </c>
      <c r="F1694" s="76"/>
      <c r="G1694" s="94"/>
      <c r="H1694" s="97"/>
      <c r="I1694" s="77">
        <f t="shared" si="53"/>
        <v>0</v>
      </c>
      <c r="J1694" s="78" t="str">
        <f>IFERROR(IF(E1694="","",VLOOKUP(D1694,Saldo!$P$8:$Q$1009,2,FALSE)),"")</f>
        <v/>
      </c>
      <c r="K1694" s="76"/>
      <c r="L1694" s="74" t="str">
        <f t="shared" si="52"/>
        <v/>
      </c>
    </row>
    <row r="1695" spans="1:12" ht="18.95" customHeight="1" x14ac:dyDescent="0.25">
      <c r="A1695" s="52"/>
      <c r="C1695" s="185"/>
      <c r="D1695" s="76"/>
      <c r="E1695" s="76" t="str">
        <f>IF(D1695="","",IFERROR(VLOOKUP(D1695,Cadastro!$C$9:$D$1009,2,FALSE),"NOT FOUND"))</f>
        <v/>
      </c>
      <c r="F1695" s="76"/>
      <c r="G1695" s="94"/>
      <c r="H1695" s="97"/>
      <c r="I1695" s="77">
        <f t="shared" si="53"/>
        <v>0</v>
      </c>
      <c r="J1695" s="78" t="str">
        <f>IFERROR(IF(E1695="","",VLOOKUP(D1695,Saldo!$P$8:$Q$1009,2,FALSE)),"")</f>
        <v/>
      </c>
      <c r="K1695" s="76"/>
      <c r="L1695" s="74" t="str">
        <f t="shared" si="52"/>
        <v/>
      </c>
    </row>
    <row r="1696" spans="1:12" ht="18.95" customHeight="1" x14ac:dyDescent="0.25">
      <c r="A1696" s="52"/>
      <c r="C1696" s="185"/>
      <c r="D1696" s="76"/>
      <c r="E1696" s="76" t="str">
        <f>IF(D1696="","",IFERROR(VLOOKUP(D1696,Cadastro!$C$9:$D$1009,2,FALSE),"NOT FOUND"))</f>
        <v/>
      </c>
      <c r="F1696" s="76"/>
      <c r="G1696" s="94"/>
      <c r="H1696" s="97"/>
      <c r="I1696" s="77">
        <f t="shared" si="53"/>
        <v>0</v>
      </c>
      <c r="J1696" s="78" t="str">
        <f>IFERROR(IF(E1696="","",VLOOKUP(D1696,Saldo!$P$8:$Q$1009,2,FALSE)),"")</f>
        <v/>
      </c>
      <c r="K1696" s="76"/>
      <c r="L1696" s="74" t="str">
        <f t="shared" si="52"/>
        <v/>
      </c>
    </row>
    <row r="1697" spans="1:12" ht="18.95" customHeight="1" x14ac:dyDescent="0.25">
      <c r="A1697" s="52"/>
      <c r="C1697" s="185"/>
      <c r="D1697" s="76"/>
      <c r="E1697" s="76" t="str">
        <f>IF(D1697="","",IFERROR(VLOOKUP(D1697,Cadastro!$C$9:$D$1009,2,FALSE),"NOT FOUND"))</f>
        <v/>
      </c>
      <c r="F1697" s="76"/>
      <c r="G1697" s="94"/>
      <c r="H1697" s="97"/>
      <c r="I1697" s="77">
        <f t="shared" si="53"/>
        <v>0</v>
      </c>
      <c r="J1697" s="78" t="str">
        <f>IFERROR(IF(E1697="","",VLOOKUP(D1697,Saldo!$P$8:$Q$1009,2,FALSE)),"")</f>
        <v/>
      </c>
      <c r="K1697" s="76"/>
      <c r="L1697" s="74" t="str">
        <f t="shared" si="52"/>
        <v/>
      </c>
    </row>
    <row r="1698" spans="1:12" ht="18.95" customHeight="1" x14ac:dyDescent="0.25">
      <c r="A1698" s="52"/>
      <c r="C1698" s="185"/>
      <c r="D1698" s="76"/>
      <c r="E1698" s="76" t="str">
        <f>IF(D1698="","",IFERROR(VLOOKUP(D1698,Cadastro!$C$9:$D$1009,2,FALSE),"NOT FOUND"))</f>
        <v/>
      </c>
      <c r="F1698" s="76"/>
      <c r="G1698" s="94"/>
      <c r="H1698" s="97"/>
      <c r="I1698" s="77">
        <f t="shared" si="53"/>
        <v>0</v>
      </c>
      <c r="J1698" s="78" t="str">
        <f>IFERROR(IF(E1698="","",VLOOKUP(D1698,Saldo!$P$8:$Q$1009,2,FALSE)),"")</f>
        <v/>
      </c>
      <c r="K1698" s="76"/>
      <c r="L1698" s="74" t="str">
        <f t="shared" si="52"/>
        <v/>
      </c>
    </row>
    <row r="1699" spans="1:12" ht="18.95" customHeight="1" x14ac:dyDescent="0.25">
      <c r="A1699" s="52"/>
      <c r="C1699" s="185"/>
      <c r="D1699" s="76"/>
      <c r="E1699" s="76" t="str">
        <f>IF(D1699="","",IFERROR(VLOOKUP(D1699,Cadastro!$C$9:$D$1009,2,FALSE),"NOT FOUND"))</f>
        <v/>
      </c>
      <c r="F1699" s="76"/>
      <c r="G1699" s="94"/>
      <c r="H1699" s="97"/>
      <c r="I1699" s="77">
        <f t="shared" si="53"/>
        <v>0</v>
      </c>
      <c r="J1699" s="78" t="str">
        <f>IFERROR(IF(E1699="","",VLOOKUP(D1699,Saldo!$P$8:$Q$1009,2,FALSE)),"")</f>
        <v/>
      </c>
      <c r="K1699" s="76"/>
      <c r="L1699" s="74" t="str">
        <f t="shared" si="52"/>
        <v/>
      </c>
    </row>
    <row r="1700" spans="1:12" ht="18.95" customHeight="1" x14ac:dyDescent="0.25">
      <c r="A1700" s="52"/>
      <c r="C1700" s="185"/>
      <c r="D1700" s="76"/>
      <c r="E1700" s="76" t="str">
        <f>IF(D1700="","",IFERROR(VLOOKUP(D1700,Cadastro!$C$9:$D$1009,2,FALSE),"NOT FOUND"))</f>
        <v/>
      </c>
      <c r="F1700" s="76"/>
      <c r="G1700" s="94"/>
      <c r="H1700" s="97"/>
      <c r="I1700" s="77">
        <f t="shared" si="53"/>
        <v>0</v>
      </c>
      <c r="J1700" s="78" t="str">
        <f>IFERROR(IF(E1700="","",VLOOKUP(D1700,Saldo!$P$8:$Q$1009,2,FALSE)),"")</f>
        <v/>
      </c>
      <c r="K1700" s="76"/>
      <c r="L1700" s="74" t="str">
        <f t="shared" si="52"/>
        <v/>
      </c>
    </row>
    <row r="1701" spans="1:12" ht="18.95" customHeight="1" x14ac:dyDescent="0.25">
      <c r="A1701" s="52"/>
      <c r="C1701" s="185"/>
      <c r="D1701" s="76"/>
      <c r="E1701" s="76" t="str">
        <f>IF(D1701="","",IFERROR(VLOOKUP(D1701,Cadastro!$C$9:$D$1009,2,FALSE),"NOT FOUND"))</f>
        <v/>
      </c>
      <c r="F1701" s="76"/>
      <c r="G1701" s="94"/>
      <c r="H1701" s="97"/>
      <c r="I1701" s="77">
        <f t="shared" si="53"/>
        <v>0</v>
      </c>
      <c r="J1701" s="78" t="str">
        <f>IFERROR(IF(E1701="","",VLOOKUP(D1701,Saldo!$P$8:$Q$1009,2,FALSE)),"")</f>
        <v/>
      </c>
      <c r="K1701" s="76"/>
      <c r="L1701" s="74" t="str">
        <f t="shared" si="52"/>
        <v/>
      </c>
    </row>
    <row r="1702" spans="1:12" ht="18.95" customHeight="1" x14ac:dyDescent="0.25">
      <c r="A1702" s="52"/>
      <c r="C1702" s="185"/>
      <c r="D1702" s="76"/>
      <c r="E1702" s="76" t="str">
        <f>IF(D1702="","",IFERROR(VLOOKUP(D1702,Cadastro!$C$9:$D$1009,2,FALSE),"NOT FOUND"))</f>
        <v/>
      </c>
      <c r="F1702" s="76"/>
      <c r="G1702" s="94"/>
      <c r="H1702" s="97"/>
      <c r="I1702" s="77">
        <f t="shared" si="53"/>
        <v>0</v>
      </c>
      <c r="J1702" s="78" t="str">
        <f>IFERROR(IF(E1702="","",VLOOKUP(D1702,Saldo!$P$8:$Q$1009,2,FALSE)),"")</f>
        <v/>
      </c>
      <c r="K1702" s="76"/>
      <c r="L1702" s="74" t="str">
        <f t="shared" si="52"/>
        <v/>
      </c>
    </row>
    <row r="1703" spans="1:12" ht="18.95" customHeight="1" x14ac:dyDescent="0.25">
      <c r="A1703" s="52"/>
      <c r="C1703" s="185"/>
      <c r="D1703" s="76"/>
      <c r="E1703" s="76" t="str">
        <f>IF(D1703="","",IFERROR(VLOOKUP(D1703,Cadastro!$C$9:$D$1009,2,FALSE),"NOT FOUND"))</f>
        <v/>
      </c>
      <c r="F1703" s="76"/>
      <c r="G1703" s="94"/>
      <c r="H1703" s="97"/>
      <c r="I1703" s="77">
        <f t="shared" si="53"/>
        <v>0</v>
      </c>
      <c r="J1703" s="78" t="str">
        <f>IFERROR(IF(E1703="","",VLOOKUP(D1703,Saldo!$P$8:$Q$1009,2,FALSE)),"")</f>
        <v/>
      </c>
      <c r="K1703" s="76"/>
      <c r="L1703" s="74" t="str">
        <f t="shared" si="52"/>
        <v/>
      </c>
    </row>
    <row r="1704" spans="1:12" ht="18.95" customHeight="1" x14ac:dyDescent="0.25">
      <c r="A1704" s="52"/>
      <c r="C1704" s="185"/>
      <c r="D1704" s="76"/>
      <c r="E1704" s="76" t="str">
        <f>IF(D1704="","",IFERROR(VLOOKUP(D1704,Cadastro!$C$9:$D$1009,2,FALSE),"NOT FOUND"))</f>
        <v/>
      </c>
      <c r="F1704" s="76"/>
      <c r="G1704" s="94"/>
      <c r="H1704" s="97"/>
      <c r="I1704" s="77">
        <f t="shared" si="53"/>
        <v>0</v>
      </c>
      <c r="J1704" s="78" t="str">
        <f>IFERROR(IF(E1704="","",VLOOKUP(D1704,Saldo!$P$8:$Q$1009,2,FALSE)),"")</f>
        <v/>
      </c>
      <c r="K1704" s="76"/>
      <c r="L1704" s="74" t="str">
        <f t="shared" si="52"/>
        <v/>
      </c>
    </row>
    <row r="1705" spans="1:12" ht="18.95" customHeight="1" x14ac:dyDescent="0.25">
      <c r="A1705" s="52"/>
      <c r="C1705" s="185"/>
      <c r="D1705" s="76"/>
      <c r="E1705" s="76" t="str">
        <f>IF(D1705="","",IFERROR(VLOOKUP(D1705,Cadastro!$C$9:$D$1009,2,FALSE),"NOT FOUND"))</f>
        <v/>
      </c>
      <c r="F1705" s="76"/>
      <c r="G1705" s="94"/>
      <c r="H1705" s="97"/>
      <c r="I1705" s="77">
        <f t="shared" si="53"/>
        <v>0</v>
      </c>
      <c r="J1705" s="78" t="str">
        <f>IFERROR(IF(E1705="","",VLOOKUP(D1705,Saldo!$P$8:$Q$1009,2,FALSE)),"")</f>
        <v/>
      </c>
      <c r="K1705" s="76"/>
      <c r="L1705" s="74" t="str">
        <f t="shared" si="52"/>
        <v/>
      </c>
    </row>
    <row r="1706" spans="1:12" ht="18.95" customHeight="1" x14ac:dyDescent="0.25">
      <c r="A1706" s="52"/>
      <c r="C1706" s="185"/>
      <c r="D1706" s="76"/>
      <c r="E1706" s="76" t="str">
        <f>IF(D1706="","",IFERROR(VLOOKUP(D1706,Cadastro!$C$9:$D$1009,2,FALSE),"NOT FOUND"))</f>
        <v/>
      </c>
      <c r="F1706" s="76"/>
      <c r="G1706" s="94"/>
      <c r="H1706" s="97"/>
      <c r="I1706" s="77">
        <f t="shared" si="53"/>
        <v>0</v>
      </c>
      <c r="J1706" s="78" t="str">
        <f>IFERROR(IF(E1706="","",VLOOKUP(D1706,Saldo!$P$8:$Q$1009,2,FALSE)),"")</f>
        <v/>
      </c>
      <c r="K1706" s="76"/>
      <c r="L1706" s="74" t="str">
        <f t="shared" si="52"/>
        <v/>
      </c>
    </row>
    <row r="1707" spans="1:12" ht="18.95" customHeight="1" x14ac:dyDescent="0.25">
      <c r="A1707" s="52"/>
      <c r="C1707" s="185"/>
      <c r="D1707" s="76"/>
      <c r="E1707" s="76" t="str">
        <f>IF(D1707="","",IFERROR(VLOOKUP(D1707,Cadastro!$C$9:$D$1009,2,FALSE),"NOT FOUND"))</f>
        <v/>
      </c>
      <c r="F1707" s="76"/>
      <c r="G1707" s="94"/>
      <c r="H1707" s="97"/>
      <c r="I1707" s="77">
        <f t="shared" si="53"/>
        <v>0</v>
      </c>
      <c r="J1707" s="78" t="str">
        <f>IFERROR(IF(E1707="","",VLOOKUP(D1707,Saldo!$P$8:$Q$1009,2,FALSE)),"")</f>
        <v/>
      </c>
      <c r="K1707" s="76"/>
      <c r="L1707" s="74" t="str">
        <f t="shared" si="52"/>
        <v/>
      </c>
    </row>
    <row r="1708" spans="1:12" ht="18.95" customHeight="1" x14ac:dyDescent="0.25">
      <c r="A1708" s="52"/>
      <c r="C1708" s="185"/>
      <c r="D1708" s="76"/>
      <c r="E1708" s="76" t="str">
        <f>IF(D1708="","",IFERROR(VLOOKUP(D1708,Cadastro!$C$9:$D$1009,2,FALSE),"NOT FOUND"))</f>
        <v/>
      </c>
      <c r="F1708" s="76"/>
      <c r="G1708" s="94"/>
      <c r="H1708" s="97"/>
      <c r="I1708" s="77">
        <f t="shared" si="53"/>
        <v>0</v>
      </c>
      <c r="J1708" s="78" t="str">
        <f>IFERROR(IF(E1708="","",VLOOKUP(D1708,Saldo!$P$8:$Q$1009,2,FALSE)),"")</f>
        <v/>
      </c>
      <c r="K1708" s="76"/>
      <c r="L1708" s="74" t="str">
        <f t="shared" si="52"/>
        <v/>
      </c>
    </row>
    <row r="1709" spans="1:12" ht="18.95" customHeight="1" x14ac:dyDescent="0.25">
      <c r="A1709" s="52"/>
      <c r="C1709" s="185"/>
      <c r="D1709" s="76"/>
      <c r="E1709" s="76" t="str">
        <f>IF(D1709="","",IFERROR(VLOOKUP(D1709,Cadastro!$C$9:$D$1009,2,FALSE),"NOT FOUND"))</f>
        <v/>
      </c>
      <c r="F1709" s="76"/>
      <c r="G1709" s="94"/>
      <c r="H1709" s="97"/>
      <c r="I1709" s="77">
        <f t="shared" si="53"/>
        <v>0</v>
      </c>
      <c r="J1709" s="78" t="str">
        <f>IFERROR(IF(E1709="","",VLOOKUP(D1709,Saldo!$P$8:$Q$1009,2,FALSE)),"")</f>
        <v/>
      </c>
      <c r="K1709" s="76"/>
      <c r="L1709" s="74" t="str">
        <f t="shared" si="52"/>
        <v/>
      </c>
    </row>
    <row r="1710" spans="1:12" ht="18.95" customHeight="1" x14ac:dyDescent="0.25">
      <c r="A1710" s="52"/>
      <c r="C1710" s="185"/>
      <c r="D1710" s="76"/>
      <c r="E1710" s="76" t="str">
        <f>IF(D1710="","",IFERROR(VLOOKUP(D1710,Cadastro!$C$9:$D$1009,2,FALSE),"NOT FOUND"))</f>
        <v/>
      </c>
      <c r="F1710" s="76"/>
      <c r="G1710" s="94"/>
      <c r="H1710" s="97"/>
      <c r="I1710" s="77">
        <f t="shared" si="53"/>
        <v>0</v>
      </c>
      <c r="J1710" s="78" t="str">
        <f>IFERROR(IF(E1710="","",VLOOKUP(D1710,Saldo!$P$8:$Q$1009,2,FALSE)),"")</f>
        <v/>
      </c>
      <c r="K1710" s="76"/>
      <c r="L1710" s="74" t="str">
        <f t="shared" si="52"/>
        <v/>
      </c>
    </row>
    <row r="1711" spans="1:12" ht="18.95" customHeight="1" x14ac:dyDescent="0.25">
      <c r="A1711" s="52"/>
      <c r="C1711" s="185"/>
      <c r="D1711" s="76"/>
      <c r="E1711" s="76" t="str">
        <f>IF(D1711="","",IFERROR(VLOOKUP(D1711,Cadastro!$C$9:$D$1009,2,FALSE),"NOT FOUND"))</f>
        <v/>
      </c>
      <c r="F1711" s="76"/>
      <c r="G1711" s="94"/>
      <c r="H1711" s="97"/>
      <c r="I1711" s="77">
        <f t="shared" si="53"/>
        <v>0</v>
      </c>
      <c r="J1711" s="78" t="str">
        <f>IFERROR(IF(E1711="","",VLOOKUP(D1711,Saldo!$P$8:$Q$1009,2,FALSE)),"")</f>
        <v/>
      </c>
      <c r="K1711" s="76"/>
      <c r="L1711" s="74" t="str">
        <f t="shared" si="52"/>
        <v/>
      </c>
    </row>
    <row r="1712" spans="1:12" ht="18.95" customHeight="1" x14ac:dyDescent="0.25">
      <c r="A1712" s="52"/>
      <c r="C1712" s="185"/>
      <c r="D1712" s="76"/>
      <c r="E1712" s="76" t="str">
        <f>IF(D1712="","",IFERROR(VLOOKUP(D1712,Cadastro!$C$9:$D$1009,2,FALSE),"NOT FOUND"))</f>
        <v/>
      </c>
      <c r="F1712" s="76"/>
      <c r="G1712" s="94"/>
      <c r="H1712" s="97"/>
      <c r="I1712" s="77">
        <f t="shared" si="53"/>
        <v>0</v>
      </c>
      <c r="J1712" s="78" t="str">
        <f>IFERROR(IF(E1712="","",VLOOKUP(D1712,Saldo!$P$8:$Q$1009,2,FALSE)),"")</f>
        <v/>
      </c>
      <c r="K1712" s="76"/>
      <c r="L1712" s="74" t="str">
        <f t="shared" si="52"/>
        <v/>
      </c>
    </row>
    <row r="1713" spans="1:12" ht="18.95" customHeight="1" x14ac:dyDescent="0.25">
      <c r="A1713" s="52"/>
      <c r="C1713" s="185"/>
      <c r="D1713" s="76"/>
      <c r="E1713" s="76" t="str">
        <f>IF(D1713="","",IFERROR(VLOOKUP(D1713,Cadastro!$C$9:$D$1009,2,FALSE),"NOT FOUND"))</f>
        <v/>
      </c>
      <c r="F1713" s="76"/>
      <c r="G1713" s="94"/>
      <c r="H1713" s="97"/>
      <c r="I1713" s="77">
        <f t="shared" si="53"/>
        <v>0</v>
      </c>
      <c r="J1713" s="78" t="str">
        <f>IFERROR(IF(E1713="","",VLOOKUP(D1713,Saldo!$P$8:$Q$1009,2,FALSE)),"")</f>
        <v/>
      </c>
      <c r="K1713" s="76"/>
      <c r="L1713" s="74" t="str">
        <f t="shared" si="52"/>
        <v/>
      </c>
    </row>
    <row r="1714" spans="1:12" ht="18.95" customHeight="1" x14ac:dyDescent="0.25">
      <c r="A1714" s="52"/>
      <c r="C1714" s="185"/>
      <c r="D1714" s="76"/>
      <c r="E1714" s="76" t="str">
        <f>IF(D1714="","",IFERROR(VLOOKUP(D1714,Cadastro!$C$9:$D$1009,2,FALSE),"NOT FOUND"))</f>
        <v/>
      </c>
      <c r="F1714" s="76"/>
      <c r="G1714" s="94"/>
      <c r="H1714" s="97"/>
      <c r="I1714" s="77">
        <f t="shared" si="53"/>
        <v>0</v>
      </c>
      <c r="J1714" s="78" t="str">
        <f>IFERROR(IF(E1714="","",VLOOKUP(D1714,Saldo!$P$8:$Q$1009,2,FALSE)),"")</f>
        <v/>
      </c>
      <c r="K1714" s="76"/>
      <c r="L1714" s="74" t="str">
        <f t="shared" si="52"/>
        <v/>
      </c>
    </row>
    <row r="1715" spans="1:12" ht="18.95" customHeight="1" x14ac:dyDescent="0.25">
      <c r="A1715" s="52"/>
      <c r="C1715" s="185"/>
      <c r="D1715" s="76"/>
      <c r="E1715" s="76" t="str">
        <f>IF(D1715="","",IFERROR(VLOOKUP(D1715,Cadastro!$C$9:$D$1009,2,FALSE),"NOT FOUND"))</f>
        <v/>
      </c>
      <c r="F1715" s="76"/>
      <c r="G1715" s="94"/>
      <c r="H1715" s="97"/>
      <c r="I1715" s="77">
        <f t="shared" si="53"/>
        <v>0</v>
      </c>
      <c r="J1715" s="78" t="str">
        <f>IFERROR(IF(E1715="","",VLOOKUP(D1715,Saldo!$P$8:$Q$1009,2,FALSE)),"")</f>
        <v/>
      </c>
      <c r="K1715" s="76"/>
      <c r="L1715" s="74" t="str">
        <f t="shared" si="52"/>
        <v/>
      </c>
    </row>
    <row r="1716" spans="1:12" ht="18.95" customHeight="1" x14ac:dyDescent="0.25">
      <c r="A1716" s="52"/>
      <c r="C1716" s="185"/>
      <c r="D1716" s="76"/>
      <c r="E1716" s="76" t="str">
        <f>IF(D1716="","",IFERROR(VLOOKUP(D1716,Cadastro!$C$9:$D$1009,2,FALSE),"NOT FOUND"))</f>
        <v/>
      </c>
      <c r="F1716" s="76"/>
      <c r="G1716" s="94"/>
      <c r="H1716" s="97"/>
      <c r="I1716" s="77">
        <f t="shared" si="53"/>
        <v>0</v>
      </c>
      <c r="J1716" s="78" t="str">
        <f>IFERROR(IF(E1716="","",VLOOKUP(D1716,Saldo!$P$8:$Q$1009,2,FALSE)),"")</f>
        <v/>
      </c>
      <c r="K1716" s="76"/>
      <c r="L1716" s="74" t="str">
        <f t="shared" si="52"/>
        <v/>
      </c>
    </row>
    <row r="1717" spans="1:12" ht="18.95" customHeight="1" x14ac:dyDescent="0.25">
      <c r="A1717" s="52"/>
      <c r="C1717" s="185"/>
      <c r="D1717" s="76"/>
      <c r="E1717" s="76" t="str">
        <f>IF(D1717="","",IFERROR(VLOOKUP(D1717,Cadastro!$C$9:$D$1009,2,FALSE),"NOT FOUND"))</f>
        <v/>
      </c>
      <c r="F1717" s="76"/>
      <c r="G1717" s="94"/>
      <c r="H1717" s="97"/>
      <c r="I1717" s="77">
        <f t="shared" si="53"/>
        <v>0</v>
      </c>
      <c r="J1717" s="78" t="str">
        <f>IFERROR(IF(E1717="","",VLOOKUP(D1717,Saldo!$P$8:$Q$1009,2,FALSE)),"")</f>
        <v/>
      </c>
      <c r="K1717" s="76"/>
      <c r="L1717" s="74" t="str">
        <f t="shared" si="52"/>
        <v/>
      </c>
    </row>
    <row r="1718" spans="1:12" ht="18.95" customHeight="1" x14ac:dyDescent="0.25">
      <c r="A1718" s="52"/>
      <c r="C1718" s="185"/>
      <c r="D1718" s="76"/>
      <c r="E1718" s="76" t="str">
        <f>IF(D1718="","",IFERROR(VLOOKUP(D1718,Cadastro!$C$9:$D$1009,2,FALSE),"NOT FOUND"))</f>
        <v/>
      </c>
      <c r="F1718" s="76"/>
      <c r="G1718" s="94"/>
      <c r="H1718" s="97"/>
      <c r="I1718" s="77">
        <f t="shared" si="53"/>
        <v>0</v>
      </c>
      <c r="J1718" s="78" t="str">
        <f>IFERROR(IF(E1718="","",VLOOKUP(D1718,Saldo!$P$8:$Q$1009,2,FALSE)),"")</f>
        <v/>
      </c>
      <c r="K1718" s="76"/>
      <c r="L1718" s="74" t="str">
        <f t="shared" si="52"/>
        <v/>
      </c>
    </row>
    <row r="1719" spans="1:12" ht="18.95" customHeight="1" x14ac:dyDescent="0.25">
      <c r="A1719" s="52"/>
      <c r="C1719" s="185"/>
      <c r="D1719" s="76"/>
      <c r="E1719" s="76" t="str">
        <f>IF(D1719="","",IFERROR(VLOOKUP(D1719,Cadastro!$C$9:$D$1009,2,FALSE),"NOT FOUND"))</f>
        <v/>
      </c>
      <c r="F1719" s="76"/>
      <c r="G1719" s="94"/>
      <c r="H1719" s="97"/>
      <c r="I1719" s="77">
        <f t="shared" si="53"/>
        <v>0</v>
      </c>
      <c r="J1719" s="78" t="str">
        <f>IFERROR(IF(E1719="","",VLOOKUP(D1719,Saldo!$P$8:$Q$1009,2,FALSE)),"")</f>
        <v/>
      </c>
      <c r="K1719" s="76"/>
      <c r="L1719" s="74" t="str">
        <f t="shared" si="52"/>
        <v/>
      </c>
    </row>
    <row r="1720" spans="1:12" ht="18.95" customHeight="1" x14ac:dyDescent="0.25">
      <c r="A1720" s="52"/>
      <c r="C1720" s="185"/>
      <c r="D1720" s="76"/>
      <c r="E1720" s="76" t="str">
        <f>IF(D1720="","",IFERROR(VLOOKUP(D1720,Cadastro!$C$9:$D$1009,2,FALSE),"NOT FOUND"))</f>
        <v/>
      </c>
      <c r="F1720" s="76"/>
      <c r="G1720" s="94"/>
      <c r="H1720" s="97"/>
      <c r="I1720" s="77">
        <f t="shared" si="53"/>
        <v>0</v>
      </c>
      <c r="J1720" s="78" t="str">
        <f>IFERROR(IF(E1720="","",VLOOKUP(D1720,Saldo!$P$8:$Q$1009,2,FALSE)),"")</f>
        <v/>
      </c>
      <c r="K1720" s="76"/>
      <c r="L1720" s="74" t="str">
        <f t="shared" si="52"/>
        <v/>
      </c>
    </row>
    <row r="1721" spans="1:12" ht="18.95" customHeight="1" x14ac:dyDescent="0.25">
      <c r="A1721" s="52"/>
      <c r="C1721" s="185"/>
      <c r="D1721" s="76"/>
      <c r="E1721" s="76" t="str">
        <f>IF(D1721="","",IFERROR(VLOOKUP(D1721,Cadastro!$C$9:$D$1009,2,FALSE),"NOT FOUND"))</f>
        <v/>
      </c>
      <c r="F1721" s="76"/>
      <c r="G1721" s="94"/>
      <c r="H1721" s="97"/>
      <c r="I1721" s="77">
        <f t="shared" si="53"/>
        <v>0</v>
      </c>
      <c r="J1721" s="78" t="str">
        <f>IFERROR(IF(E1721="","",VLOOKUP(D1721,Saldo!$P$8:$Q$1009,2,FALSE)),"")</f>
        <v/>
      </c>
      <c r="K1721" s="76"/>
      <c r="L1721" s="74" t="str">
        <f t="shared" si="52"/>
        <v/>
      </c>
    </row>
    <row r="1722" spans="1:12" ht="18.95" customHeight="1" x14ac:dyDescent="0.25">
      <c r="A1722" s="52"/>
      <c r="C1722" s="185"/>
      <c r="D1722" s="76"/>
      <c r="E1722" s="76" t="str">
        <f>IF(D1722="","",IFERROR(VLOOKUP(D1722,Cadastro!$C$9:$D$1009,2,FALSE),"NOT FOUND"))</f>
        <v/>
      </c>
      <c r="F1722" s="76"/>
      <c r="G1722" s="94"/>
      <c r="H1722" s="97"/>
      <c r="I1722" s="77">
        <f t="shared" si="53"/>
        <v>0</v>
      </c>
      <c r="J1722" s="78" t="str">
        <f>IFERROR(IF(E1722="","",VLOOKUP(D1722,Saldo!$P$8:$Q$1009,2,FALSE)),"")</f>
        <v/>
      </c>
      <c r="K1722" s="76"/>
      <c r="L1722" s="74" t="str">
        <f t="shared" si="52"/>
        <v/>
      </c>
    </row>
    <row r="1723" spans="1:12" ht="18.95" customHeight="1" x14ac:dyDescent="0.25">
      <c r="A1723" s="52"/>
      <c r="C1723" s="185"/>
      <c r="D1723" s="76"/>
      <c r="E1723" s="76" t="str">
        <f>IF(D1723="","",IFERROR(VLOOKUP(D1723,Cadastro!$C$9:$D$1009,2,FALSE),"NOT FOUND"))</f>
        <v/>
      </c>
      <c r="F1723" s="76"/>
      <c r="G1723" s="94"/>
      <c r="H1723" s="97"/>
      <c r="I1723" s="77">
        <f t="shared" si="53"/>
        <v>0</v>
      </c>
      <c r="J1723" s="78" t="str">
        <f>IFERROR(IF(E1723="","",VLOOKUP(D1723,Saldo!$P$8:$Q$1009,2,FALSE)),"")</f>
        <v/>
      </c>
      <c r="K1723" s="76"/>
      <c r="L1723" s="74" t="str">
        <f t="shared" si="52"/>
        <v/>
      </c>
    </row>
    <row r="1724" spans="1:12" ht="18.95" customHeight="1" x14ac:dyDescent="0.25">
      <c r="A1724" s="52"/>
      <c r="C1724" s="185"/>
      <c r="D1724" s="76"/>
      <c r="E1724" s="76" t="str">
        <f>IF(D1724="","",IFERROR(VLOOKUP(D1724,Cadastro!$C$9:$D$1009,2,FALSE),"NOT FOUND"))</f>
        <v/>
      </c>
      <c r="F1724" s="76"/>
      <c r="G1724" s="94"/>
      <c r="H1724" s="97"/>
      <c r="I1724" s="77">
        <f t="shared" si="53"/>
        <v>0</v>
      </c>
      <c r="J1724" s="78" t="str">
        <f>IFERROR(IF(E1724="","",VLOOKUP(D1724,Saldo!$P$8:$Q$1009,2,FALSE)),"")</f>
        <v/>
      </c>
      <c r="K1724" s="76"/>
      <c r="L1724" s="74" t="str">
        <f t="shared" si="52"/>
        <v/>
      </c>
    </row>
    <row r="1725" spans="1:12" ht="18.95" customHeight="1" x14ac:dyDescent="0.25">
      <c r="A1725" s="52"/>
      <c r="C1725" s="185"/>
      <c r="D1725" s="76"/>
      <c r="E1725" s="76" t="str">
        <f>IF(D1725="","",IFERROR(VLOOKUP(D1725,Cadastro!$C$9:$D$1009,2,FALSE),"NOT FOUND"))</f>
        <v/>
      </c>
      <c r="F1725" s="76"/>
      <c r="G1725" s="94"/>
      <c r="H1725" s="97"/>
      <c r="I1725" s="77">
        <f t="shared" si="53"/>
        <v>0</v>
      </c>
      <c r="J1725" s="78" t="str">
        <f>IFERROR(IF(E1725="","",VLOOKUP(D1725,Saldo!$P$8:$Q$1009,2,FALSE)),"")</f>
        <v/>
      </c>
      <c r="K1725" s="76"/>
      <c r="L1725" s="74" t="str">
        <f t="shared" si="52"/>
        <v/>
      </c>
    </row>
    <row r="1726" spans="1:12" ht="18.95" customHeight="1" x14ac:dyDescent="0.25">
      <c r="A1726" s="52"/>
      <c r="C1726" s="185"/>
      <c r="D1726" s="76"/>
      <c r="E1726" s="76" t="str">
        <f>IF(D1726="","",IFERROR(VLOOKUP(D1726,Cadastro!$C$9:$D$1009,2,FALSE),"NOT FOUND"))</f>
        <v/>
      </c>
      <c r="F1726" s="76"/>
      <c r="G1726" s="94"/>
      <c r="H1726" s="97"/>
      <c r="I1726" s="77">
        <f t="shared" si="53"/>
        <v>0</v>
      </c>
      <c r="J1726" s="78" t="str">
        <f>IFERROR(IF(E1726="","",VLOOKUP(D1726,Saldo!$P$8:$Q$1009,2,FALSE)),"")</f>
        <v/>
      </c>
      <c r="K1726" s="76"/>
      <c r="L1726" s="74" t="str">
        <f t="shared" si="52"/>
        <v/>
      </c>
    </row>
    <row r="1727" spans="1:12" ht="18.95" customHeight="1" x14ac:dyDescent="0.25">
      <c r="A1727" s="52"/>
      <c r="C1727" s="185"/>
      <c r="D1727" s="76"/>
      <c r="E1727" s="76" t="str">
        <f>IF(D1727="","",IFERROR(VLOOKUP(D1727,Cadastro!$C$9:$D$1009,2,FALSE),"NOT FOUND"))</f>
        <v/>
      </c>
      <c r="F1727" s="76"/>
      <c r="G1727" s="94"/>
      <c r="H1727" s="97"/>
      <c r="I1727" s="77">
        <f t="shared" si="53"/>
        <v>0</v>
      </c>
      <c r="J1727" s="78" t="str">
        <f>IFERROR(IF(E1727="","",VLOOKUP(D1727,Saldo!$P$8:$Q$1009,2,FALSE)),"")</f>
        <v/>
      </c>
      <c r="K1727" s="76"/>
      <c r="L1727" s="74" t="str">
        <f t="shared" si="52"/>
        <v/>
      </c>
    </row>
    <row r="1728" spans="1:12" ht="18.95" customHeight="1" x14ac:dyDescent="0.25">
      <c r="A1728" s="52"/>
      <c r="C1728" s="185"/>
      <c r="D1728" s="76"/>
      <c r="E1728" s="76" t="str">
        <f>IF(D1728="","",IFERROR(VLOOKUP(D1728,Cadastro!$C$9:$D$1009,2,FALSE),"NOT FOUND"))</f>
        <v/>
      </c>
      <c r="F1728" s="76"/>
      <c r="G1728" s="94"/>
      <c r="H1728" s="97"/>
      <c r="I1728" s="77">
        <f t="shared" si="53"/>
        <v>0</v>
      </c>
      <c r="J1728" s="78" t="str">
        <f>IFERROR(IF(E1728="","",VLOOKUP(D1728,Saldo!$P$8:$Q$1009,2,FALSE)),"")</f>
        <v/>
      </c>
      <c r="K1728" s="76"/>
      <c r="L1728" s="74" t="str">
        <f t="shared" si="52"/>
        <v/>
      </c>
    </row>
    <row r="1729" spans="1:12" ht="18.95" customHeight="1" x14ac:dyDescent="0.25">
      <c r="A1729" s="52"/>
      <c r="C1729" s="185"/>
      <c r="D1729" s="76"/>
      <c r="E1729" s="76" t="str">
        <f>IF(D1729="","",IFERROR(VLOOKUP(D1729,Cadastro!$C$9:$D$1009,2,FALSE),"NOT FOUND"))</f>
        <v/>
      </c>
      <c r="F1729" s="76"/>
      <c r="G1729" s="94"/>
      <c r="H1729" s="97"/>
      <c r="I1729" s="77">
        <f t="shared" si="53"/>
        <v>0</v>
      </c>
      <c r="J1729" s="78" t="str">
        <f>IFERROR(IF(E1729="","",VLOOKUP(D1729,Saldo!$P$8:$Q$1009,2,FALSE)),"")</f>
        <v/>
      </c>
      <c r="K1729" s="76"/>
      <c r="L1729" s="74" t="str">
        <f t="shared" si="52"/>
        <v/>
      </c>
    </row>
    <row r="1730" spans="1:12" ht="18.95" customHeight="1" x14ac:dyDescent="0.25">
      <c r="A1730" s="52"/>
      <c r="C1730" s="185"/>
      <c r="D1730" s="76"/>
      <c r="E1730" s="76" t="str">
        <f>IF(D1730="","",IFERROR(VLOOKUP(D1730,Cadastro!$C$9:$D$1009,2,FALSE),"NOT FOUND"))</f>
        <v/>
      </c>
      <c r="F1730" s="76"/>
      <c r="G1730" s="94"/>
      <c r="H1730" s="97"/>
      <c r="I1730" s="77">
        <f t="shared" si="53"/>
        <v>0</v>
      </c>
      <c r="J1730" s="78" t="str">
        <f>IFERROR(IF(E1730="","",VLOOKUP(D1730,Saldo!$P$8:$Q$1009,2,FALSE)),"")</f>
        <v/>
      </c>
      <c r="K1730" s="76"/>
      <c r="L1730" s="74" t="str">
        <f t="shared" si="52"/>
        <v/>
      </c>
    </row>
    <row r="1731" spans="1:12" ht="18.95" customHeight="1" x14ac:dyDescent="0.25">
      <c r="A1731" s="52"/>
      <c r="C1731" s="185"/>
      <c r="D1731" s="76"/>
      <c r="E1731" s="76" t="str">
        <f>IF(D1731="","",IFERROR(VLOOKUP(D1731,Cadastro!$C$9:$D$1009,2,FALSE),"NOT FOUND"))</f>
        <v/>
      </c>
      <c r="F1731" s="76"/>
      <c r="G1731" s="94"/>
      <c r="H1731" s="97"/>
      <c r="I1731" s="77">
        <f t="shared" si="53"/>
        <v>0</v>
      </c>
      <c r="J1731" s="78" t="str">
        <f>IFERROR(IF(E1731="","",VLOOKUP(D1731,Saldo!$P$8:$Q$1009,2,FALSE)),"")</f>
        <v/>
      </c>
      <c r="K1731" s="76"/>
      <c r="L1731" s="74" t="str">
        <f t="shared" si="52"/>
        <v/>
      </c>
    </row>
    <row r="1732" spans="1:12" ht="18.95" customHeight="1" x14ac:dyDescent="0.25">
      <c r="A1732" s="52"/>
      <c r="C1732" s="185"/>
      <c r="D1732" s="76"/>
      <c r="E1732" s="76" t="str">
        <f>IF(D1732="","",IFERROR(VLOOKUP(D1732,Cadastro!$C$9:$D$1009,2,FALSE),"NOT FOUND"))</f>
        <v/>
      </c>
      <c r="F1732" s="76"/>
      <c r="G1732" s="94"/>
      <c r="H1732" s="97"/>
      <c r="I1732" s="77">
        <f t="shared" si="53"/>
        <v>0</v>
      </c>
      <c r="J1732" s="78" t="str">
        <f>IFERROR(IF(E1732="","",VLOOKUP(D1732,Saldo!$P$8:$Q$1009,2,FALSE)),"")</f>
        <v/>
      </c>
      <c r="K1732" s="76"/>
      <c r="L1732" s="74" t="str">
        <f t="shared" si="52"/>
        <v/>
      </c>
    </row>
    <row r="1733" spans="1:12" ht="18.95" customHeight="1" x14ac:dyDescent="0.25">
      <c r="A1733" s="52"/>
      <c r="C1733" s="185"/>
      <c r="D1733" s="76"/>
      <c r="E1733" s="76" t="str">
        <f>IF(D1733="","",IFERROR(VLOOKUP(D1733,Cadastro!$C$9:$D$1009,2,FALSE),"NOT FOUND"))</f>
        <v/>
      </c>
      <c r="F1733" s="76"/>
      <c r="G1733" s="94"/>
      <c r="H1733" s="97"/>
      <c r="I1733" s="77">
        <f t="shared" si="53"/>
        <v>0</v>
      </c>
      <c r="J1733" s="78" t="str">
        <f>IFERROR(IF(E1733="","",VLOOKUP(D1733,Saldo!$P$8:$Q$1009,2,FALSE)),"")</f>
        <v/>
      </c>
      <c r="K1733" s="76"/>
      <c r="L1733" s="74" t="str">
        <f t="shared" si="52"/>
        <v/>
      </c>
    </row>
    <row r="1734" spans="1:12" ht="18.95" customHeight="1" x14ac:dyDescent="0.25">
      <c r="A1734" s="52"/>
      <c r="C1734" s="185"/>
      <c r="D1734" s="76"/>
      <c r="E1734" s="76" t="str">
        <f>IF(D1734="","",IFERROR(VLOOKUP(D1734,Cadastro!$C$9:$D$1009,2,FALSE),"NOT FOUND"))</f>
        <v/>
      </c>
      <c r="F1734" s="76"/>
      <c r="G1734" s="94"/>
      <c r="H1734" s="97"/>
      <c r="I1734" s="77">
        <f t="shared" si="53"/>
        <v>0</v>
      </c>
      <c r="J1734" s="78" t="str">
        <f>IFERROR(IF(E1734="","",VLOOKUP(D1734,Saldo!$P$8:$Q$1009,2,FALSE)),"")</f>
        <v/>
      </c>
      <c r="K1734" s="76"/>
      <c r="L1734" s="74" t="str">
        <f t="shared" si="52"/>
        <v/>
      </c>
    </row>
    <row r="1735" spans="1:12" ht="18.95" customHeight="1" x14ac:dyDescent="0.25">
      <c r="A1735" s="52"/>
      <c r="C1735" s="185"/>
      <c r="D1735" s="76"/>
      <c r="E1735" s="76" t="str">
        <f>IF(D1735="","",IFERROR(VLOOKUP(D1735,Cadastro!$C$9:$D$1009,2,FALSE),"NOT FOUND"))</f>
        <v/>
      </c>
      <c r="F1735" s="76"/>
      <c r="G1735" s="94"/>
      <c r="H1735" s="97"/>
      <c r="I1735" s="77">
        <f t="shared" si="53"/>
        <v>0</v>
      </c>
      <c r="J1735" s="78" t="str">
        <f>IFERROR(IF(E1735="","",VLOOKUP(D1735,Saldo!$P$8:$Q$1009,2,FALSE)),"")</f>
        <v/>
      </c>
      <c r="K1735" s="76"/>
      <c r="L1735" s="74" t="str">
        <f t="shared" si="52"/>
        <v/>
      </c>
    </row>
    <row r="1736" spans="1:12" ht="18.95" customHeight="1" x14ac:dyDescent="0.25">
      <c r="A1736" s="52"/>
      <c r="C1736" s="185"/>
      <c r="D1736" s="76"/>
      <c r="E1736" s="76" t="str">
        <f>IF(D1736="","",IFERROR(VLOOKUP(D1736,Cadastro!$C$9:$D$1009,2,FALSE),"NOT FOUND"))</f>
        <v/>
      </c>
      <c r="F1736" s="76"/>
      <c r="G1736" s="94"/>
      <c r="H1736" s="97"/>
      <c r="I1736" s="77">
        <f t="shared" si="53"/>
        <v>0</v>
      </c>
      <c r="J1736" s="78" t="str">
        <f>IFERROR(IF(E1736="","",VLOOKUP(D1736,Saldo!$P$8:$Q$1009,2,FALSE)),"")</f>
        <v/>
      </c>
      <c r="K1736" s="76"/>
      <c r="L1736" s="74" t="str">
        <f t="shared" si="52"/>
        <v/>
      </c>
    </row>
    <row r="1737" spans="1:12" ht="18.95" customHeight="1" x14ac:dyDescent="0.25">
      <c r="A1737" s="52"/>
      <c r="C1737" s="185"/>
      <c r="D1737" s="76"/>
      <c r="E1737" s="76" t="str">
        <f>IF(D1737="","",IFERROR(VLOOKUP(D1737,Cadastro!$C$9:$D$1009,2,FALSE),"NOT FOUND"))</f>
        <v/>
      </c>
      <c r="F1737" s="76"/>
      <c r="G1737" s="94"/>
      <c r="H1737" s="97"/>
      <c r="I1737" s="77">
        <f t="shared" si="53"/>
        <v>0</v>
      </c>
      <c r="J1737" s="78" t="str">
        <f>IFERROR(IF(E1737="","",VLOOKUP(D1737,Saldo!$P$8:$Q$1009,2,FALSE)),"")</f>
        <v/>
      </c>
      <c r="K1737" s="76"/>
      <c r="L1737" s="74" t="str">
        <f t="shared" ref="L1737:L1800" si="54">IF(C1737="","",MONTH(C1737))</f>
        <v/>
      </c>
    </row>
    <row r="1738" spans="1:12" ht="18.95" customHeight="1" x14ac:dyDescent="0.25">
      <c r="A1738" s="52"/>
      <c r="C1738" s="185"/>
      <c r="D1738" s="76"/>
      <c r="E1738" s="76" t="str">
        <f>IF(D1738="","",IFERROR(VLOOKUP(D1738,Cadastro!$C$9:$D$1009,2,FALSE),"NOT FOUND"))</f>
        <v/>
      </c>
      <c r="F1738" s="76"/>
      <c r="G1738" s="94"/>
      <c r="H1738" s="97"/>
      <c r="I1738" s="77">
        <f t="shared" ref="I1738:I1801" si="55">IFERROR(G1738*H1738,"Check if QTY and Value are both valid")</f>
        <v>0</v>
      </c>
      <c r="J1738" s="78" t="str">
        <f>IFERROR(IF(E1738="","",VLOOKUP(D1738,Saldo!$P$8:$Q$1009,2,FALSE)),"")</f>
        <v/>
      </c>
      <c r="K1738" s="76"/>
      <c r="L1738" s="74" t="str">
        <f t="shared" si="54"/>
        <v/>
      </c>
    </row>
    <row r="1739" spans="1:12" ht="18.95" customHeight="1" x14ac:dyDescent="0.25">
      <c r="A1739" s="52"/>
      <c r="C1739" s="185"/>
      <c r="D1739" s="76"/>
      <c r="E1739" s="76" t="str">
        <f>IF(D1739="","",IFERROR(VLOOKUP(D1739,Cadastro!$C$9:$D$1009,2,FALSE),"NOT FOUND"))</f>
        <v/>
      </c>
      <c r="F1739" s="76"/>
      <c r="G1739" s="94"/>
      <c r="H1739" s="97"/>
      <c r="I1739" s="77">
        <f t="shared" si="55"/>
        <v>0</v>
      </c>
      <c r="J1739" s="78" t="str">
        <f>IFERROR(IF(E1739="","",VLOOKUP(D1739,Saldo!$P$8:$Q$1009,2,FALSE)),"")</f>
        <v/>
      </c>
      <c r="K1739" s="76"/>
      <c r="L1739" s="74" t="str">
        <f t="shared" si="54"/>
        <v/>
      </c>
    </row>
    <row r="1740" spans="1:12" ht="18.95" customHeight="1" x14ac:dyDescent="0.25">
      <c r="A1740" s="52"/>
      <c r="C1740" s="185"/>
      <c r="D1740" s="76"/>
      <c r="E1740" s="76" t="str">
        <f>IF(D1740="","",IFERROR(VLOOKUP(D1740,Cadastro!$C$9:$D$1009,2,FALSE),"NOT FOUND"))</f>
        <v/>
      </c>
      <c r="F1740" s="76"/>
      <c r="G1740" s="94"/>
      <c r="H1740" s="97"/>
      <c r="I1740" s="77">
        <f t="shared" si="55"/>
        <v>0</v>
      </c>
      <c r="J1740" s="78" t="str">
        <f>IFERROR(IF(E1740="","",VLOOKUP(D1740,Saldo!$P$8:$Q$1009,2,FALSE)),"")</f>
        <v/>
      </c>
      <c r="K1740" s="76"/>
      <c r="L1740" s="74" t="str">
        <f t="shared" si="54"/>
        <v/>
      </c>
    </row>
    <row r="1741" spans="1:12" ht="18.95" customHeight="1" x14ac:dyDescent="0.25">
      <c r="A1741" s="52"/>
      <c r="C1741" s="185"/>
      <c r="D1741" s="76"/>
      <c r="E1741" s="76" t="str">
        <f>IF(D1741="","",IFERROR(VLOOKUP(D1741,Cadastro!$C$9:$D$1009,2,FALSE),"NOT FOUND"))</f>
        <v/>
      </c>
      <c r="F1741" s="76"/>
      <c r="G1741" s="94"/>
      <c r="H1741" s="97"/>
      <c r="I1741" s="77">
        <f t="shared" si="55"/>
        <v>0</v>
      </c>
      <c r="J1741" s="78" t="str">
        <f>IFERROR(IF(E1741="","",VLOOKUP(D1741,Saldo!$P$8:$Q$1009,2,FALSE)),"")</f>
        <v/>
      </c>
      <c r="K1741" s="76"/>
      <c r="L1741" s="74" t="str">
        <f t="shared" si="54"/>
        <v/>
      </c>
    </row>
    <row r="1742" spans="1:12" ht="18.95" customHeight="1" x14ac:dyDescent="0.25">
      <c r="A1742" s="52"/>
      <c r="C1742" s="185"/>
      <c r="D1742" s="76"/>
      <c r="E1742" s="76" t="str">
        <f>IF(D1742="","",IFERROR(VLOOKUP(D1742,Cadastro!$C$9:$D$1009,2,FALSE),"NOT FOUND"))</f>
        <v/>
      </c>
      <c r="F1742" s="76"/>
      <c r="G1742" s="94"/>
      <c r="H1742" s="97"/>
      <c r="I1742" s="77">
        <f t="shared" si="55"/>
        <v>0</v>
      </c>
      <c r="J1742" s="78" t="str">
        <f>IFERROR(IF(E1742="","",VLOOKUP(D1742,Saldo!$P$8:$Q$1009,2,FALSE)),"")</f>
        <v/>
      </c>
      <c r="K1742" s="76"/>
      <c r="L1742" s="74" t="str">
        <f t="shared" si="54"/>
        <v/>
      </c>
    </row>
    <row r="1743" spans="1:12" ht="18.95" customHeight="1" x14ac:dyDescent="0.25">
      <c r="A1743" s="52"/>
      <c r="C1743" s="185"/>
      <c r="D1743" s="76"/>
      <c r="E1743" s="76" t="str">
        <f>IF(D1743="","",IFERROR(VLOOKUP(D1743,Cadastro!$C$9:$D$1009,2,FALSE),"NOT FOUND"))</f>
        <v/>
      </c>
      <c r="F1743" s="76"/>
      <c r="G1743" s="94"/>
      <c r="H1743" s="97"/>
      <c r="I1743" s="77">
        <f t="shared" si="55"/>
        <v>0</v>
      </c>
      <c r="J1743" s="78" t="str">
        <f>IFERROR(IF(E1743="","",VLOOKUP(D1743,Saldo!$P$8:$Q$1009,2,FALSE)),"")</f>
        <v/>
      </c>
      <c r="K1743" s="76"/>
      <c r="L1743" s="74" t="str">
        <f t="shared" si="54"/>
        <v/>
      </c>
    </row>
    <row r="1744" spans="1:12" ht="18.95" customHeight="1" x14ac:dyDescent="0.25">
      <c r="A1744" s="52"/>
      <c r="C1744" s="185"/>
      <c r="D1744" s="76"/>
      <c r="E1744" s="76" t="str">
        <f>IF(D1744="","",IFERROR(VLOOKUP(D1744,Cadastro!$C$9:$D$1009,2,FALSE),"NOT FOUND"))</f>
        <v/>
      </c>
      <c r="F1744" s="76"/>
      <c r="G1744" s="94"/>
      <c r="H1744" s="97"/>
      <c r="I1744" s="77">
        <f t="shared" si="55"/>
        <v>0</v>
      </c>
      <c r="J1744" s="78" t="str">
        <f>IFERROR(IF(E1744="","",VLOOKUP(D1744,Saldo!$P$8:$Q$1009,2,FALSE)),"")</f>
        <v/>
      </c>
      <c r="K1744" s="76"/>
      <c r="L1744" s="74" t="str">
        <f t="shared" si="54"/>
        <v/>
      </c>
    </row>
    <row r="1745" spans="1:12" ht="18.95" customHeight="1" x14ac:dyDescent="0.25">
      <c r="A1745" s="52"/>
      <c r="C1745" s="185"/>
      <c r="D1745" s="76"/>
      <c r="E1745" s="76" t="str">
        <f>IF(D1745="","",IFERROR(VLOOKUP(D1745,Cadastro!$C$9:$D$1009,2,FALSE),"NOT FOUND"))</f>
        <v/>
      </c>
      <c r="F1745" s="76"/>
      <c r="G1745" s="94"/>
      <c r="H1745" s="97"/>
      <c r="I1745" s="77">
        <f t="shared" si="55"/>
        <v>0</v>
      </c>
      <c r="J1745" s="78" t="str">
        <f>IFERROR(IF(E1745="","",VLOOKUP(D1745,Saldo!$P$8:$Q$1009,2,FALSE)),"")</f>
        <v/>
      </c>
      <c r="K1745" s="76"/>
      <c r="L1745" s="74" t="str">
        <f t="shared" si="54"/>
        <v/>
      </c>
    </row>
    <row r="1746" spans="1:12" ht="18.95" customHeight="1" x14ac:dyDescent="0.25">
      <c r="A1746" s="52"/>
      <c r="C1746" s="185"/>
      <c r="D1746" s="76"/>
      <c r="E1746" s="76" t="str">
        <f>IF(D1746="","",IFERROR(VLOOKUP(D1746,Cadastro!$C$9:$D$1009,2,FALSE),"NOT FOUND"))</f>
        <v/>
      </c>
      <c r="F1746" s="76"/>
      <c r="G1746" s="94"/>
      <c r="H1746" s="97"/>
      <c r="I1746" s="77">
        <f t="shared" si="55"/>
        <v>0</v>
      </c>
      <c r="J1746" s="78" t="str">
        <f>IFERROR(IF(E1746="","",VLOOKUP(D1746,Saldo!$P$8:$Q$1009,2,FALSE)),"")</f>
        <v/>
      </c>
      <c r="K1746" s="76"/>
      <c r="L1746" s="74" t="str">
        <f t="shared" si="54"/>
        <v/>
      </c>
    </row>
    <row r="1747" spans="1:12" ht="18.95" customHeight="1" x14ac:dyDescent="0.25">
      <c r="A1747" s="52"/>
      <c r="C1747" s="185"/>
      <c r="D1747" s="76"/>
      <c r="E1747" s="76" t="str">
        <f>IF(D1747="","",IFERROR(VLOOKUP(D1747,Cadastro!$C$9:$D$1009,2,FALSE),"NOT FOUND"))</f>
        <v/>
      </c>
      <c r="F1747" s="76"/>
      <c r="G1747" s="94"/>
      <c r="H1747" s="97"/>
      <c r="I1747" s="77">
        <f t="shared" si="55"/>
        <v>0</v>
      </c>
      <c r="J1747" s="78" t="str">
        <f>IFERROR(IF(E1747="","",VLOOKUP(D1747,Saldo!$P$8:$Q$1009,2,FALSE)),"")</f>
        <v/>
      </c>
      <c r="K1747" s="76"/>
      <c r="L1747" s="74" t="str">
        <f t="shared" si="54"/>
        <v/>
      </c>
    </row>
    <row r="1748" spans="1:12" ht="18.95" customHeight="1" x14ac:dyDescent="0.25">
      <c r="A1748" s="52"/>
      <c r="C1748" s="185"/>
      <c r="D1748" s="76"/>
      <c r="E1748" s="76" t="str">
        <f>IF(D1748="","",IFERROR(VLOOKUP(D1748,Cadastro!$C$9:$D$1009,2,FALSE),"NOT FOUND"))</f>
        <v/>
      </c>
      <c r="F1748" s="76"/>
      <c r="G1748" s="94"/>
      <c r="H1748" s="97"/>
      <c r="I1748" s="77">
        <f t="shared" si="55"/>
        <v>0</v>
      </c>
      <c r="J1748" s="78" t="str">
        <f>IFERROR(IF(E1748="","",VLOOKUP(D1748,Saldo!$P$8:$Q$1009,2,FALSE)),"")</f>
        <v/>
      </c>
      <c r="K1748" s="76"/>
      <c r="L1748" s="74" t="str">
        <f t="shared" si="54"/>
        <v/>
      </c>
    </row>
    <row r="1749" spans="1:12" ht="18.95" customHeight="1" x14ac:dyDescent="0.25">
      <c r="A1749" s="52"/>
      <c r="C1749" s="185"/>
      <c r="D1749" s="76"/>
      <c r="E1749" s="76" t="str">
        <f>IF(D1749="","",IFERROR(VLOOKUP(D1749,Cadastro!$C$9:$D$1009,2,FALSE),"NOT FOUND"))</f>
        <v/>
      </c>
      <c r="F1749" s="76"/>
      <c r="G1749" s="94"/>
      <c r="H1749" s="97"/>
      <c r="I1749" s="77">
        <f t="shared" si="55"/>
        <v>0</v>
      </c>
      <c r="J1749" s="78" t="str">
        <f>IFERROR(IF(E1749="","",VLOOKUP(D1749,Saldo!$P$8:$Q$1009,2,FALSE)),"")</f>
        <v/>
      </c>
      <c r="K1749" s="76"/>
      <c r="L1749" s="74" t="str">
        <f t="shared" si="54"/>
        <v/>
      </c>
    </row>
    <row r="1750" spans="1:12" ht="18.95" customHeight="1" x14ac:dyDescent="0.25">
      <c r="A1750" s="52"/>
      <c r="C1750" s="185"/>
      <c r="D1750" s="76"/>
      <c r="E1750" s="76" t="str">
        <f>IF(D1750="","",IFERROR(VLOOKUP(D1750,Cadastro!$C$9:$D$1009,2,FALSE),"NOT FOUND"))</f>
        <v/>
      </c>
      <c r="F1750" s="76"/>
      <c r="G1750" s="94"/>
      <c r="H1750" s="97"/>
      <c r="I1750" s="77">
        <f t="shared" si="55"/>
        <v>0</v>
      </c>
      <c r="J1750" s="78" t="str">
        <f>IFERROR(IF(E1750="","",VLOOKUP(D1750,Saldo!$P$8:$Q$1009,2,FALSE)),"")</f>
        <v/>
      </c>
      <c r="K1750" s="76"/>
      <c r="L1750" s="74" t="str">
        <f t="shared" si="54"/>
        <v/>
      </c>
    </row>
    <row r="1751" spans="1:12" ht="18.95" customHeight="1" x14ac:dyDescent="0.25">
      <c r="A1751" s="52"/>
      <c r="C1751" s="185"/>
      <c r="D1751" s="76"/>
      <c r="E1751" s="76" t="str">
        <f>IF(D1751="","",IFERROR(VLOOKUP(D1751,Cadastro!$C$9:$D$1009,2,FALSE),"NOT FOUND"))</f>
        <v/>
      </c>
      <c r="F1751" s="76"/>
      <c r="G1751" s="94"/>
      <c r="H1751" s="97"/>
      <c r="I1751" s="77">
        <f t="shared" si="55"/>
        <v>0</v>
      </c>
      <c r="J1751" s="78" t="str">
        <f>IFERROR(IF(E1751="","",VLOOKUP(D1751,Saldo!$P$8:$Q$1009,2,FALSE)),"")</f>
        <v/>
      </c>
      <c r="K1751" s="76"/>
      <c r="L1751" s="74" t="str">
        <f t="shared" si="54"/>
        <v/>
      </c>
    </row>
    <row r="1752" spans="1:12" ht="18.95" customHeight="1" x14ac:dyDescent="0.25">
      <c r="A1752" s="52"/>
      <c r="C1752" s="185"/>
      <c r="D1752" s="76"/>
      <c r="E1752" s="76" t="str">
        <f>IF(D1752="","",IFERROR(VLOOKUP(D1752,Cadastro!$C$9:$D$1009,2,FALSE),"NOT FOUND"))</f>
        <v/>
      </c>
      <c r="F1752" s="76"/>
      <c r="G1752" s="94"/>
      <c r="H1752" s="97"/>
      <c r="I1752" s="77">
        <f t="shared" si="55"/>
        <v>0</v>
      </c>
      <c r="J1752" s="78" t="str">
        <f>IFERROR(IF(E1752="","",VLOOKUP(D1752,Saldo!$P$8:$Q$1009,2,FALSE)),"")</f>
        <v/>
      </c>
      <c r="K1752" s="76"/>
      <c r="L1752" s="74" t="str">
        <f t="shared" si="54"/>
        <v/>
      </c>
    </row>
    <row r="1753" spans="1:12" ht="18.95" customHeight="1" x14ac:dyDescent="0.25">
      <c r="A1753" s="52"/>
      <c r="C1753" s="185"/>
      <c r="D1753" s="76"/>
      <c r="E1753" s="76" t="str">
        <f>IF(D1753="","",IFERROR(VLOOKUP(D1753,Cadastro!$C$9:$D$1009,2,FALSE),"NOT FOUND"))</f>
        <v/>
      </c>
      <c r="F1753" s="76"/>
      <c r="G1753" s="94"/>
      <c r="H1753" s="97"/>
      <c r="I1753" s="77">
        <f t="shared" si="55"/>
        <v>0</v>
      </c>
      <c r="J1753" s="78" t="str">
        <f>IFERROR(IF(E1753="","",VLOOKUP(D1753,Saldo!$P$8:$Q$1009,2,FALSE)),"")</f>
        <v/>
      </c>
      <c r="K1753" s="76"/>
      <c r="L1753" s="74" t="str">
        <f t="shared" si="54"/>
        <v/>
      </c>
    </row>
    <row r="1754" spans="1:12" ht="18.95" customHeight="1" x14ac:dyDescent="0.25">
      <c r="A1754" s="52"/>
      <c r="C1754" s="185"/>
      <c r="D1754" s="76"/>
      <c r="E1754" s="76" t="str">
        <f>IF(D1754="","",IFERROR(VLOOKUP(D1754,Cadastro!$C$9:$D$1009,2,FALSE),"NOT FOUND"))</f>
        <v/>
      </c>
      <c r="F1754" s="76"/>
      <c r="G1754" s="94"/>
      <c r="H1754" s="97"/>
      <c r="I1754" s="77">
        <f t="shared" si="55"/>
        <v>0</v>
      </c>
      <c r="J1754" s="78" t="str">
        <f>IFERROR(IF(E1754="","",VLOOKUP(D1754,Saldo!$P$8:$Q$1009,2,FALSE)),"")</f>
        <v/>
      </c>
      <c r="K1754" s="76"/>
      <c r="L1754" s="74" t="str">
        <f t="shared" si="54"/>
        <v/>
      </c>
    </row>
    <row r="1755" spans="1:12" ht="18.95" customHeight="1" x14ac:dyDescent="0.25">
      <c r="A1755" s="52"/>
      <c r="C1755" s="185"/>
      <c r="D1755" s="76"/>
      <c r="E1755" s="76" t="str">
        <f>IF(D1755="","",IFERROR(VLOOKUP(D1755,Cadastro!$C$9:$D$1009,2,FALSE),"NOT FOUND"))</f>
        <v/>
      </c>
      <c r="F1755" s="76"/>
      <c r="G1755" s="94"/>
      <c r="H1755" s="97"/>
      <c r="I1755" s="77">
        <f t="shared" si="55"/>
        <v>0</v>
      </c>
      <c r="J1755" s="78" t="str">
        <f>IFERROR(IF(E1755="","",VLOOKUP(D1755,Saldo!$P$8:$Q$1009,2,FALSE)),"")</f>
        <v/>
      </c>
      <c r="K1755" s="76"/>
      <c r="L1755" s="74" t="str">
        <f t="shared" si="54"/>
        <v/>
      </c>
    </row>
    <row r="1756" spans="1:12" ht="18.95" customHeight="1" x14ac:dyDescent="0.25">
      <c r="A1756" s="52"/>
      <c r="C1756" s="185"/>
      <c r="D1756" s="76"/>
      <c r="E1756" s="76" t="str">
        <f>IF(D1756="","",IFERROR(VLOOKUP(D1756,Cadastro!$C$9:$D$1009,2,FALSE),"NOT FOUND"))</f>
        <v/>
      </c>
      <c r="F1756" s="76"/>
      <c r="G1756" s="94"/>
      <c r="H1756" s="97"/>
      <c r="I1756" s="77">
        <f t="shared" si="55"/>
        <v>0</v>
      </c>
      <c r="J1756" s="78" t="str">
        <f>IFERROR(IF(E1756="","",VLOOKUP(D1756,Saldo!$P$8:$Q$1009,2,FALSE)),"")</f>
        <v/>
      </c>
      <c r="K1756" s="76"/>
      <c r="L1756" s="74" t="str">
        <f t="shared" si="54"/>
        <v/>
      </c>
    </row>
    <row r="1757" spans="1:12" ht="18.95" customHeight="1" x14ac:dyDescent="0.25">
      <c r="A1757" s="52"/>
      <c r="C1757" s="185"/>
      <c r="D1757" s="76"/>
      <c r="E1757" s="76" t="str">
        <f>IF(D1757="","",IFERROR(VLOOKUP(D1757,Cadastro!$C$9:$D$1009,2,FALSE),"NOT FOUND"))</f>
        <v/>
      </c>
      <c r="F1757" s="76"/>
      <c r="G1757" s="94"/>
      <c r="H1757" s="97"/>
      <c r="I1757" s="77">
        <f t="shared" si="55"/>
        <v>0</v>
      </c>
      <c r="J1757" s="78" t="str">
        <f>IFERROR(IF(E1757="","",VLOOKUP(D1757,Saldo!$P$8:$Q$1009,2,FALSE)),"")</f>
        <v/>
      </c>
      <c r="K1757" s="76"/>
      <c r="L1757" s="74" t="str">
        <f t="shared" si="54"/>
        <v/>
      </c>
    </row>
    <row r="1758" spans="1:12" ht="18.95" customHeight="1" x14ac:dyDescent="0.25">
      <c r="A1758" s="52"/>
      <c r="C1758" s="185"/>
      <c r="D1758" s="76"/>
      <c r="E1758" s="76" t="str">
        <f>IF(D1758="","",IFERROR(VLOOKUP(D1758,Cadastro!$C$9:$D$1009,2,FALSE),"NOT FOUND"))</f>
        <v/>
      </c>
      <c r="F1758" s="76"/>
      <c r="G1758" s="94"/>
      <c r="H1758" s="97"/>
      <c r="I1758" s="77">
        <f t="shared" si="55"/>
        <v>0</v>
      </c>
      <c r="J1758" s="78" t="str">
        <f>IFERROR(IF(E1758="","",VLOOKUP(D1758,Saldo!$P$8:$Q$1009,2,FALSE)),"")</f>
        <v/>
      </c>
      <c r="K1758" s="76"/>
      <c r="L1758" s="74" t="str">
        <f t="shared" si="54"/>
        <v/>
      </c>
    </row>
    <row r="1759" spans="1:12" ht="18.95" customHeight="1" x14ac:dyDescent="0.25">
      <c r="A1759" s="52"/>
      <c r="C1759" s="185"/>
      <c r="D1759" s="76"/>
      <c r="E1759" s="76" t="str">
        <f>IF(D1759="","",IFERROR(VLOOKUP(D1759,Cadastro!$C$9:$D$1009,2,FALSE),"NOT FOUND"))</f>
        <v/>
      </c>
      <c r="F1759" s="76"/>
      <c r="G1759" s="94"/>
      <c r="H1759" s="97"/>
      <c r="I1759" s="77">
        <f t="shared" si="55"/>
        <v>0</v>
      </c>
      <c r="J1759" s="78" t="str">
        <f>IFERROR(IF(E1759="","",VLOOKUP(D1759,Saldo!$P$8:$Q$1009,2,FALSE)),"")</f>
        <v/>
      </c>
      <c r="K1759" s="76"/>
      <c r="L1759" s="74" t="str">
        <f t="shared" si="54"/>
        <v/>
      </c>
    </row>
    <row r="1760" spans="1:12" ht="18.95" customHeight="1" x14ac:dyDescent="0.25">
      <c r="A1760" s="52"/>
      <c r="C1760" s="185"/>
      <c r="D1760" s="76"/>
      <c r="E1760" s="76" t="str">
        <f>IF(D1760="","",IFERROR(VLOOKUP(D1760,Cadastro!$C$9:$D$1009,2,FALSE),"NOT FOUND"))</f>
        <v/>
      </c>
      <c r="F1760" s="76"/>
      <c r="G1760" s="94"/>
      <c r="H1760" s="97"/>
      <c r="I1760" s="77">
        <f t="shared" si="55"/>
        <v>0</v>
      </c>
      <c r="J1760" s="78" t="str">
        <f>IFERROR(IF(E1760="","",VLOOKUP(D1760,Saldo!$P$8:$Q$1009,2,FALSE)),"")</f>
        <v/>
      </c>
      <c r="K1760" s="76"/>
      <c r="L1760" s="74" t="str">
        <f t="shared" si="54"/>
        <v/>
      </c>
    </row>
    <row r="1761" spans="1:12" ht="18.95" customHeight="1" x14ac:dyDescent="0.25">
      <c r="A1761" s="52"/>
      <c r="C1761" s="185"/>
      <c r="D1761" s="76"/>
      <c r="E1761" s="76" t="str">
        <f>IF(D1761="","",IFERROR(VLOOKUP(D1761,Cadastro!$C$9:$D$1009,2,FALSE),"NOT FOUND"))</f>
        <v/>
      </c>
      <c r="F1761" s="76"/>
      <c r="G1761" s="94"/>
      <c r="H1761" s="97"/>
      <c r="I1761" s="77">
        <f t="shared" si="55"/>
        <v>0</v>
      </c>
      <c r="J1761" s="78" t="str">
        <f>IFERROR(IF(E1761="","",VLOOKUP(D1761,Saldo!$P$8:$Q$1009,2,FALSE)),"")</f>
        <v/>
      </c>
      <c r="K1761" s="76"/>
      <c r="L1761" s="74" t="str">
        <f t="shared" si="54"/>
        <v/>
      </c>
    </row>
    <row r="1762" spans="1:12" ht="18.95" customHeight="1" x14ac:dyDescent="0.25">
      <c r="A1762" s="52"/>
      <c r="C1762" s="185"/>
      <c r="D1762" s="76"/>
      <c r="E1762" s="76" t="str">
        <f>IF(D1762="","",IFERROR(VLOOKUP(D1762,Cadastro!$C$9:$D$1009,2,FALSE),"NOT FOUND"))</f>
        <v/>
      </c>
      <c r="F1762" s="76"/>
      <c r="G1762" s="94"/>
      <c r="H1762" s="97"/>
      <c r="I1762" s="77">
        <f t="shared" si="55"/>
        <v>0</v>
      </c>
      <c r="J1762" s="78" t="str">
        <f>IFERROR(IF(E1762="","",VLOOKUP(D1762,Saldo!$P$8:$Q$1009,2,FALSE)),"")</f>
        <v/>
      </c>
      <c r="K1762" s="76"/>
      <c r="L1762" s="74" t="str">
        <f t="shared" si="54"/>
        <v/>
      </c>
    </row>
    <row r="1763" spans="1:12" ht="18.95" customHeight="1" x14ac:dyDescent="0.25">
      <c r="A1763" s="52"/>
      <c r="C1763" s="185"/>
      <c r="D1763" s="76"/>
      <c r="E1763" s="76" t="str">
        <f>IF(D1763="","",IFERROR(VLOOKUP(D1763,Cadastro!$C$9:$D$1009,2,FALSE),"NOT FOUND"))</f>
        <v/>
      </c>
      <c r="F1763" s="76"/>
      <c r="G1763" s="94"/>
      <c r="H1763" s="97"/>
      <c r="I1763" s="77">
        <f t="shared" si="55"/>
        <v>0</v>
      </c>
      <c r="J1763" s="78" t="str">
        <f>IFERROR(IF(E1763="","",VLOOKUP(D1763,Saldo!$P$8:$Q$1009,2,FALSE)),"")</f>
        <v/>
      </c>
      <c r="K1763" s="76"/>
      <c r="L1763" s="74" t="str">
        <f t="shared" si="54"/>
        <v/>
      </c>
    </row>
    <row r="1764" spans="1:12" ht="18.95" customHeight="1" x14ac:dyDescent="0.25">
      <c r="A1764" s="52"/>
      <c r="C1764" s="185"/>
      <c r="D1764" s="76"/>
      <c r="E1764" s="76" t="str">
        <f>IF(D1764="","",IFERROR(VLOOKUP(D1764,Cadastro!$C$9:$D$1009,2,FALSE),"NOT FOUND"))</f>
        <v/>
      </c>
      <c r="F1764" s="76"/>
      <c r="G1764" s="94"/>
      <c r="H1764" s="97"/>
      <c r="I1764" s="77">
        <f t="shared" si="55"/>
        <v>0</v>
      </c>
      <c r="J1764" s="78" t="str">
        <f>IFERROR(IF(E1764="","",VLOOKUP(D1764,Saldo!$P$8:$Q$1009,2,FALSE)),"")</f>
        <v/>
      </c>
      <c r="K1764" s="76"/>
      <c r="L1764" s="74" t="str">
        <f t="shared" si="54"/>
        <v/>
      </c>
    </row>
    <row r="1765" spans="1:12" ht="18.95" customHeight="1" x14ac:dyDescent="0.25">
      <c r="A1765" s="52"/>
      <c r="C1765" s="185"/>
      <c r="D1765" s="76"/>
      <c r="E1765" s="76" t="str">
        <f>IF(D1765="","",IFERROR(VLOOKUP(D1765,Cadastro!$C$9:$D$1009,2,FALSE),"NOT FOUND"))</f>
        <v/>
      </c>
      <c r="F1765" s="76"/>
      <c r="G1765" s="94"/>
      <c r="H1765" s="97"/>
      <c r="I1765" s="77">
        <f t="shared" si="55"/>
        <v>0</v>
      </c>
      <c r="J1765" s="78" t="str">
        <f>IFERROR(IF(E1765="","",VLOOKUP(D1765,Saldo!$P$8:$Q$1009,2,FALSE)),"")</f>
        <v/>
      </c>
      <c r="K1765" s="76"/>
      <c r="L1765" s="74" t="str">
        <f t="shared" si="54"/>
        <v/>
      </c>
    </row>
    <row r="1766" spans="1:12" ht="18.95" customHeight="1" x14ac:dyDescent="0.25">
      <c r="A1766" s="52"/>
      <c r="C1766" s="185"/>
      <c r="D1766" s="76"/>
      <c r="E1766" s="76" t="str">
        <f>IF(D1766="","",IFERROR(VLOOKUP(D1766,Cadastro!$C$9:$D$1009,2,FALSE),"NOT FOUND"))</f>
        <v/>
      </c>
      <c r="F1766" s="76"/>
      <c r="G1766" s="94"/>
      <c r="H1766" s="97"/>
      <c r="I1766" s="77">
        <f t="shared" si="55"/>
        <v>0</v>
      </c>
      <c r="J1766" s="78" t="str">
        <f>IFERROR(IF(E1766="","",VLOOKUP(D1766,Saldo!$P$8:$Q$1009,2,FALSE)),"")</f>
        <v/>
      </c>
      <c r="K1766" s="76"/>
      <c r="L1766" s="74" t="str">
        <f t="shared" si="54"/>
        <v/>
      </c>
    </row>
    <row r="1767" spans="1:12" ht="18.95" customHeight="1" x14ac:dyDescent="0.25">
      <c r="A1767" s="52"/>
      <c r="C1767" s="185"/>
      <c r="D1767" s="76"/>
      <c r="E1767" s="76" t="str">
        <f>IF(D1767="","",IFERROR(VLOOKUP(D1767,Cadastro!$C$9:$D$1009,2,FALSE),"NOT FOUND"))</f>
        <v/>
      </c>
      <c r="F1767" s="76"/>
      <c r="G1767" s="94"/>
      <c r="H1767" s="97"/>
      <c r="I1767" s="77">
        <f t="shared" si="55"/>
        <v>0</v>
      </c>
      <c r="J1767" s="78" t="str">
        <f>IFERROR(IF(E1767="","",VLOOKUP(D1767,Saldo!$P$8:$Q$1009,2,FALSE)),"")</f>
        <v/>
      </c>
      <c r="K1767" s="76"/>
      <c r="L1767" s="74" t="str">
        <f t="shared" si="54"/>
        <v/>
      </c>
    </row>
    <row r="1768" spans="1:12" ht="18.95" customHeight="1" x14ac:dyDescent="0.25">
      <c r="A1768" s="52"/>
      <c r="C1768" s="185"/>
      <c r="D1768" s="76"/>
      <c r="E1768" s="76" t="str">
        <f>IF(D1768="","",IFERROR(VLOOKUP(D1768,Cadastro!$C$9:$D$1009,2,FALSE),"NOT FOUND"))</f>
        <v/>
      </c>
      <c r="F1768" s="76"/>
      <c r="G1768" s="94"/>
      <c r="H1768" s="97"/>
      <c r="I1768" s="77">
        <f t="shared" si="55"/>
        <v>0</v>
      </c>
      <c r="J1768" s="78" t="str">
        <f>IFERROR(IF(E1768="","",VLOOKUP(D1768,Saldo!$P$8:$Q$1009,2,FALSE)),"")</f>
        <v/>
      </c>
      <c r="K1768" s="76"/>
      <c r="L1768" s="74" t="str">
        <f t="shared" si="54"/>
        <v/>
      </c>
    </row>
    <row r="1769" spans="1:12" ht="18.95" customHeight="1" x14ac:dyDescent="0.25">
      <c r="A1769" s="52"/>
      <c r="C1769" s="185"/>
      <c r="D1769" s="76"/>
      <c r="E1769" s="76" t="str">
        <f>IF(D1769="","",IFERROR(VLOOKUP(D1769,Cadastro!$C$9:$D$1009,2,FALSE),"NOT FOUND"))</f>
        <v/>
      </c>
      <c r="F1769" s="76"/>
      <c r="G1769" s="94"/>
      <c r="H1769" s="97"/>
      <c r="I1769" s="77">
        <f t="shared" si="55"/>
        <v>0</v>
      </c>
      <c r="J1769" s="78" t="str">
        <f>IFERROR(IF(E1769="","",VLOOKUP(D1769,Saldo!$P$8:$Q$1009,2,FALSE)),"")</f>
        <v/>
      </c>
      <c r="K1769" s="76"/>
      <c r="L1769" s="74" t="str">
        <f t="shared" si="54"/>
        <v/>
      </c>
    </row>
    <row r="1770" spans="1:12" ht="18.95" customHeight="1" x14ac:dyDescent="0.25">
      <c r="A1770" s="52"/>
      <c r="C1770" s="185"/>
      <c r="D1770" s="76"/>
      <c r="E1770" s="76" t="str">
        <f>IF(D1770="","",IFERROR(VLOOKUP(D1770,Cadastro!$C$9:$D$1009,2,FALSE),"NOT FOUND"))</f>
        <v/>
      </c>
      <c r="F1770" s="76"/>
      <c r="G1770" s="94"/>
      <c r="H1770" s="97"/>
      <c r="I1770" s="77">
        <f t="shared" si="55"/>
        <v>0</v>
      </c>
      <c r="J1770" s="78" t="str">
        <f>IFERROR(IF(E1770="","",VLOOKUP(D1770,Saldo!$P$8:$Q$1009,2,FALSE)),"")</f>
        <v/>
      </c>
      <c r="K1770" s="76"/>
      <c r="L1770" s="74" t="str">
        <f t="shared" si="54"/>
        <v/>
      </c>
    </row>
    <row r="1771" spans="1:12" ht="18.95" customHeight="1" x14ac:dyDescent="0.25">
      <c r="A1771" s="52"/>
      <c r="C1771" s="185"/>
      <c r="D1771" s="76"/>
      <c r="E1771" s="76" t="str">
        <f>IF(D1771="","",IFERROR(VLOOKUP(D1771,Cadastro!$C$9:$D$1009,2,FALSE),"NOT FOUND"))</f>
        <v/>
      </c>
      <c r="F1771" s="76"/>
      <c r="G1771" s="94"/>
      <c r="H1771" s="97"/>
      <c r="I1771" s="77">
        <f t="shared" si="55"/>
        <v>0</v>
      </c>
      <c r="J1771" s="78" t="str">
        <f>IFERROR(IF(E1771="","",VLOOKUP(D1771,Saldo!$P$8:$Q$1009,2,FALSE)),"")</f>
        <v/>
      </c>
      <c r="K1771" s="76"/>
      <c r="L1771" s="74" t="str">
        <f t="shared" si="54"/>
        <v/>
      </c>
    </row>
    <row r="1772" spans="1:12" ht="18.95" customHeight="1" x14ac:dyDescent="0.25">
      <c r="A1772" s="52"/>
      <c r="C1772" s="185"/>
      <c r="D1772" s="76"/>
      <c r="E1772" s="76" t="str">
        <f>IF(D1772="","",IFERROR(VLOOKUP(D1772,Cadastro!$C$9:$D$1009,2,FALSE),"NOT FOUND"))</f>
        <v/>
      </c>
      <c r="F1772" s="76"/>
      <c r="G1772" s="94"/>
      <c r="H1772" s="97"/>
      <c r="I1772" s="77">
        <f t="shared" si="55"/>
        <v>0</v>
      </c>
      <c r="J1772" s="78" t="str">
        <f>IFERROR(IF(E1772="","",VLOOKUP(D1772,Saldo!$P$8:$Q$1009,2,FALSE)),"")</f>
        <v/>
      </c>
      <c r="K1772" s="76"/>
      <c r="L1772" s="74" t="str">
        <f t="shared" si="54"/>
        <v/>
      </c>
    </row>
    <row r="1773" spans="1:12" ht="18.95" customHeight="1" x14ac:dyDescent="0.25">
      <c r="A1773" s="52"/>
      <c r="C1773" s="185"/>
      <c r="D1773" s="76"/>
      <c r="E1773" s="76" t="str">
        <f>IF(D1773="","",IFERROR(VLOOKUP(D1773,Cadastro!$C$9:$D$1009,2,FALSE),"NOT FOUND"))</f>
        <v/>
      </c>
      <c r="F1773" s="76"/>
      <c r="G1773" s="94"/>
      <c r="H1773" s="97"/>
      <c r="I1773" s="77">
        <f t="shared" si="55"/>
        <v>0</v>
      </c>
      <c r="J1773" s="78" t="str">
        <f>IFERROR(IF(E1773="","",VLOOKUP(D1773,Saldo!$P$8:$Q$1009,2,FALSE)),"")</f>
        <v/>
      </c>
      <c r="K1773" s="76"/>
      <c r="L1773" s="74" t="str">
        <f t="shared" si="54"/>
        <v/>
      </c>
    </row>
    <row r="1774" spans="1:12" ht="18.95" customHeight="1" x14ac:dyDescent="0.25">
      <c r="A1774" s="52"/>
      <c r="C1774" s="185"/>
      <c r="D1774" s="76"/>
      <c r="E1774" s="76" t="str">
        <f>IF(D1774="","",IFERROR(VLOOKUP(D1774,Cadastro!$C$9:$D$1009,2,FALSE),"NOT FOUND"))</f>
        <v/>
      </c>
      <c r="F1774" s="76"/>
      <c r="G1774" s="94"/>
      <c r="H1774" s="97"/>
      <c r="I1774" s="77">
        <f t="shared" si="55"/>
        <v>0</v>
      </c>
      <c r="J1774" s="78" t="str">
        <f>IFERROR(IF(E1774="","",VLOOKUP(D1774,Saldo!$P$8:$Q$1009,2,FALSE)),"")</f>
        <v/>
      </c>
      <c r="K1774" s="76"/>
      <c r="L1774" s="74" t="str">
        <f t="shared" si="54"/>
        <v/>
      </c>
    </row>
    <row r="1775" spans="1:12" ht="18.95" customHeight="1" x14ac:dyDescent="0.25">
      <c r="A1775" s="52"/>
      <c r="C1775" s="185"/>
      <c r="D1775" s="76"/>
      <c r="E1775" s="76" t="str">
        <f>IF(D1775="","",IFERROR(VLOOKUP(D1775,Cadastro!$C$9:$D$1009,2,FALSE),"NOT FOUND"))</f>
        <v/>
      </c>
      <c r="F1775" s="76"/>
      <c r="G1775" s="94"/>
      <c r="H1775" s="97"/>
      <c r="I1775" s="77">
        <f t="shared" si="55"/>
        <v>0</v>
      </c>
      <c r="J1775" s="78" t="str">
        <f>IFERROR(IF(E1775="","",VLOOKUP(D1775,Saldo!$P$8:$Q$1009,2,FALSE)),"")</f>
        <v/>
      </c>
      <c r="K1775" s="76"/>
      <c r="L1775" s="74" t="str">
        <f t="shared" si="54"/>
        <v/>
      </c>
    </row>
    <row r="1776" spans="1:12" ht="18.95" customHeight="1" x14ac:dyDescent="0.25">
      <c r="A1776" s="52"/>
      <c r="C1776" s="185"/>
      <c r="D1776" s="76"/>
      <c r="E1776" s="76" t="str">
        <f>IF(D1776="","",IFERROR(VLOOKUP(D1776,Cadastro!$C$9:$D$1009,2,FALSE),"NOT FOUND"))</f>
        <v/>
      </c>
      <c r="F1776" s="76"/>
      <c r="G1776" s="94"/>
      <c r="H1776" s="97"/>
      <c r="I1776" s="77">
        <f t="shared" si="55"/>
        <v>0</v>
      </c>
      <c r="J1776" s="78" t="str">
        <f>IFERROR(IF(E1776="","",VLOOKUP(D1776,Saldo!$P$8:$Q$1009,2,FALSE)),"")</f>
        <v/>
      </c>
      <c r="K1776" s="76"/>
      <c r="L1776" s="74" t="str">
        <f t="shared" si="54"/>
        <v/>
      </c>
    </row>
    <row r="1777" spans="1:12" ht="18.95" customHeight="1" x14ac:dyDescent="0.25">
      <c r="A1777" s="52"/>
      <c r="C1777" s="185"/>
      <c r="D1777" s="76"/>
      <c r="E1777" s="76" t="str">
        <f>IF(D1777="","",IFERROR(VLOOKUP(D1777,Cadastro!$C$9:$D$1009,2,FALSE),"NOT FOUND"))</f>
        <v/>
      </c>
      <c r="F1777" s="76"/>
      <c r="G1777" s="94"/>
      <c r="H1777" s="97"/>
      <c r="I1777" s="77">
        <f t="shared" si="55"/>
        <v>0</v>
      </c>
      <c r="J1777" s="78" t="str">
        <f>IFERROR(IF(E1777="","",VLOOKUP(D1777,Saldo!$P$8:$Q$1009,2,FALSE)),"")</f>
        <v/>
      </c>
      <c r="K1777" s="76"/>
      <c r="L1777" s="74" t="str">
        <f t="shared" si="54"/>
        <v/>
      </c>
    </row>
    <row r="1778" spans="1:12" ht="18.95" customHeight="1" x14ac:dyDescent="0.25">
      <c r="A1778" s="52"/>
      <c r="C1778" s="185"/>
      <c r="D1778" s="76"/>
      <c r="E1778" s="76" t="str">
        <f>IF(D1778="","",IFERROR(VLOOKUP(D1778,Cadastro!$C$9:$D$1009,2,FALSE),"NOT FOUND"))</f>
        <v/>
      </c>
      <c r="F1778" s="76"/>
      <c r="G1778" s="94"/>
      <c r="H1778" s="97"/>
      <c r="I1778" s="77">
        <f t="shared" si="55"/>
        <v>0</v>
      </c>
      <c r="J1778" s="78" t="str">
        <f>IFERROR(IF(E1778="","",VLOOKUP(D1778,Saldo!$P$8:$Q$1009,2,FALSE)),"")</f>
        <v/>
      </c>
      <c r="K1778" s="76"/>
      <c r="L1778" s="74" t="str">
        <f t="shared" si="54"/>
        <v/>
      </c>
    </row>
    <row r="1779" spans="1:12" ht="18.95" customHeight="1" x14ac:dyDescent="0.25">
      <c r="A1779" s="52"/>
      <c r="C1779" s="185"/>
      <c r="D1779" s="76"/>
      <c r="E1779" s="76" t="str">
        <f>IF(D1779="","",IFERROR(VLOOKUP(D1779,Cadastro!$C$9:$D$1009,2,FALSE),"NOT FOUND"))</f>
        <v/>
      </c>
      <c r="F1779" s="76"/>
      <c r="G1779" s="94"/>
      <c r="H1779" s="97"/>
      <c r="I1779" s="77">
        <f t="shared" si="55"/>
        <v>0</v>
      </c>
      <c r="J1779" s="78" t="str">
        <f>IFERROR(IF(E1779="","",VLOOKUP(D1779,Saldo!$P$8:$Q$1009,2,FALSE)),"")</f>
        <v/>
      </c>
      <c r="K1779" s="76"/>
      <c r="L1779" s="74" t="str">
        <f t="shared" si="54"/>
        <v/>
      </c>
    </row>
    <row r="1780" spans="1:12" ht="18.95" customHeight="1" x14ac:dyDescent="0.25">
      <c r="A1780" s="52"/>
      <c r="C1780" s="185"/>
      <c r="D1780" s="76"/>
      <c r="E1780" s="76" t="str">
        <f>IF(D1780="","",IFERROR(VLOOKUP(D1780,Cadastro!$C$9:$D$1009,2,FALSE),"NOT FOUND"))</f>
        <v/>
      </c>
      <c r="F1780" s="76"/>
      <c r="G1780" s="94"/>
      <c r="H1780" s="97"/>
      <c r="I1780" s="77">
        <f t="shared" si="55"/>
        <v>0</v>
      </c>
      <c r="J1780" s="78" t="str">
        <f>IFERROR(IF(E1780="","",VLOOKUP(D1780,Saldo!$P$8:$Q$1009,2,FALSE)),"")</f>
        <v/>
      </c>
      <c r="K1780" s="76"/>
      <c r="L1780" s="74" t="str">
        <f t="shared" si="54"/>
        <v/>
      </c>
    </row>
    <row r="1781" spans="1:12" ht="18.95" customHeight="1" x14ac:dyDescent="0.25">
      <c r="A1781" s="52"/>
      <c r="C1781" s="185"/>
      <c r="D1781" s="76"/>
      <c r="E1781" s="76" t="str">
        <f>IF(D1781="","",IFERROR(VLOOKUP(D1781,Cadastro!$C$9:$D$1009,2,FALSE),"NOT FOUND"))</f>
        <v/>
      </c>
      <c r="F1781" s="76"/>
      <c r="G1781" s="94"/>
      <c r="H1781" s="97"/>
      <c r="I1781" s="77">
        <f t="shared" si="55"/>
        <v>0</v>
      </c>
      <c r="J1781" s="78" t="str">
        <f>IFERROR(IF(E1781="","",VLOOKUP(D1781,Saldo!$P$8:$Q$1009,2,FALSE)),"")</f>
        <v/>
      </c>
      <c r="K1781" s="76"/>
      <c r="L1781" s="74" t="str">
        <f t="shared" si="54"/>
        <v/>
      </c>
    </row>
    <row r="1782" spans="1:12" ht="18.95" customHeight="1" x14ac:dyDescent="0.25">
      <c r="A1782" s="52"/>
      <c r="C1782" s="185"/>
      <c r="D1782" s="76"/>
      <c r="E1782" s="76" t="str">
        <f>IF(D1782="","",IFERROR(VLOOKUP(D1782,Cadastro!$C$9:$D$1009,2,FALSE),"NOT FOUND"))</f>
        <v/>
      </c>
      <c r="F1782" s="76"/>
      <c r="G1782" s="94"/>
      <c r="H1782" s="97"/>
      <c r="I1782" s="77">
        <f t="shared" si="55"/>
        <v>0</v>
      </c>
      <c r="J1782" s="78" t="str">
        <f>IFERROR(IF(E1782="","",VLOOKUP(D1782,Saldo!$P$8:$Q$1009,2,FALSE)),"")</f>
        <v/>
      </c>
      <c r="K1782" s="76"/>
      <c r="L1782" s="74" t="str">
        <f t="shared" si="54"/>
        <v/>
      </c>
    </row>
    <row r="1783" spans="1:12" ht="18.95" customHeight="1" x14ac:dyDescent="0.25">
      <c r="A1783" s="52"/>
      <c r="C1783" s="185"/>
      <c r="D1783" s="76"/>
      <c r="E1783" s="76" t="str">
        <f>IF(D1783="","",IFERROR(VLOOKUP(D1783,Cadastro!$C$9:$D$1009,2,FALSE),"NOT FOUND"))</f>
        <v/>
      </c>
      <c r="F1783" s="76"/>
      <c r="G1783" s="94"/>
      <c r="H1783" s="97"/>
      <c r="I1783" s="77">
        <f t="shared" si="55"/>
        <v>0</v>
      </c>
      <c r="J1783" s="78" t="str">
        <f>IFERROR(IF(E1783="","",VLOOKUP(D1783,Saldo!$P$8:$Q$1009,2,FALSE)),"")</f>
        <v/>
      </c>
      <c r="K1783" s="76"/>
      <c r="L1783" s="74" t="str">
        <f t="shared" si="54"/>
        <v/>
      </c>
    </row>
    <row r="1784" spans="1:12" ht="18.95" customHeight="1" x14ac:dyDescent="0.25">
      <c r="A1784" s="52"/>
      <c r="C1784" s="185"/>
      <c r="D1784" s="76"/>
      <c r="E1784" s="76" t="str">
        <f>IF(D1784="","",IFERROR(VLOOKUP(D1784,Cadastro!$C$9:$D$1009,2,FALSE),"NOT FOUND"))</f>
        <v/>
      </c>
      <c r="F1784" s="76"/>
      <c r="G1784" s="94"/>
      <c r="H1784" s="97"/>
      <c r="I1784" s="77">
        <f t="shared" si="55"/>
        <v>0</v>
      </c>
      <c r="J1784" s="78" t="str">
        <f>IFERROR(IF(E1784="","",VLOOKUP(D1784,Saldo!$P$8:$Q$1009,2,FALSE)),"")</f>
        <v/>
      </c>
      <c r="K1784" s="76"/>
      <c r="L1784" s="74" t="str">
        <f t="shared" si="54"/>
        <v/>
      </c>
    </row>
    <row r="1785" spans="1:12" ht="18.95" customHeight="1" x14ac:dyDescent="0.25">
      <c r="A1785" s="52"/>
      <c r="C1785" s="185"/>
      <c r="D1785" s="76"/>
      <c r="E1785" s="76" t="str">
        <f>IF(D1785="","",IFERROR(VLOOKUP(D1785,Cadastro!$C$9:$D$1009,2,FALSE),"NOT FOUND"))</f>
        <v/>
      </c>
      <c r="F1785" s="76"/>
      <c r="G1785" s="94"/>
      <c r="H1785" s="97"/>
      <c r="I1785" s="77">
        <f t="shared" si="55"/>
        <v>0</v>
      </c>
      <c r="J1785" s="78" t="str">
        <f>IFERROR(IF(E1785="","",VLOOKUP(D1785,Saldo!$P$8:$Q$1009,2,FALSE)),"")</f>
        <v/>
      </c>
      <c r="K1785" s="76"/>
      <c r="L1785" s="74" t="str">
        <f t="shared" si="54"/>
        <v/>
      </c>
    </row>
    <row r="1786" spans="1:12" ht="18.95" customHeight="1" x14ac:dyDescent="0.25">
      <c r="A1786" s="52"/>
      <c r="C1786" s="185"/>
      <c r="D1786" s="76"/>
      <c r="E1786" s="76" t="str">
        <f>IF(D1786="","",IFERROR(VLOOKUP(D1786,Cadastro!$C$9:$D$1009,2,FALSE),"NOT FOUND"))</f>
        <v/>
      </c>
      <c r="F1786" s="76"/>
      <c r="G1786" s="94"/>
      <c r="H1786" s="97"/>
      <c r="I1786" s="77">
        <f t="shared" si="55"/>
        <v>0</v>
      </c>
      <c r="J1786" s="78" t="str">
        <f>IFERROR(IF(E1786="","",VLOOKUP(D1786,Saldo!$P$8:$Q$1009,2,FALSE)),"")</f>
        <v/>
      </c>
      <c r="K1786" s="76"/>
      <c r="L1786" s="74" t="str">
        <f t="shared" si="54"/>
        <v/>
      </c>
    </row>
    <row r="1787" spans="1:12" ht="18.95" customHeight="1" x14ac:dyDescent="0.25">
      <c r="A1787" s="52"/>
      <c r="C1787" s="185"/>
      <c r="D1787" s="76"/>
      <c r="E1787" s="76" t="str">
        <f>IF(D1787="","",IFERROR(VLOOKUP(D1787,Cadastro!$C$9:$D$1009,2,FALSE),"NOT FOUND"))</f>
        <v/>
      </c>
      <c r="F1787" s="76"/>
      <c r="G1787" s="94"/>
      <c r="H1787" s="97"/>
      <c r="I1787" s="77">
        <f t="shared" si="55"/>
        <v>0</v>
      </c>
      <c r="J1787" s="78" t="str">
        <f>IFERROR(IF(E1787="","",VLOOKUP(D1787,Saldo!$P$8:$Q$1009,2,FALSE)),"")</f>
        <v/>
      </c>
      <c r="K1787" s="76"/>
      <c r="L1787" s="74" t="str">
        <f t="shared" si="54"/>
        <v/>
      </c>
    </row>
    <row r="1788" spans="1:12" ht="18.95" customHeight="1" x14ac:dyDescent="0.25">
      <c r="A1788" s="52"/>
      <c r="C1788" s="185"/>
      <c r="D1788" s="76"/>
      <c r="E1788" s="76" t="str">
        <f>IF(D1788="","",IFERROR(VLOOKUP(D1788,Cadastro!$C$9:$D$1009,2,FALSE),"NOT FOUND"))</f>
        <v/>
      </c>
      <c r="F1788" s="76"/>
      <c r="G1788" s="94"/>
      <c r="H1788" s="97"/>
      <c r="I1788" s="77">
        <f t="shared" si="55"/>
        <v>0</v>
      </c>
      <c r="J1788" s="78" t="str">
        <f>IFERROR(IF(E1788="","",VLOOKUP(D1788,Saldo!$P$8:$Q$1009,2,FALSE)),"")</f>
        <v/>
      </c>
      <c r="K1788" s="76"/>
      <c r="L1788" s="74" t="str">
        <f t="shared" si="54"/>
        <v/>
      </c>
    </row>
    <row r="1789" spans="1:12" ht="18.95" customHeight="1" x14ac:dyDescent="0.25">
      <c r="A1789" s="52"/>
      <c r="C1789" s="185"/>
      <c r="D1789" s="76"/>
      <c r="E1789" s="76" t="str">
        <f>IF(D1789="","",IFERROR(VLOOKUP(D1789,Cadastro!$C$9:$D$1009,2,FALSE),"NOT FOUND"))</f>
        <v/>
      </c>
      <c r="F1789" s="76"/>
      <c r="G1789" s="94"/>
      <c r="H1789" s="97"/>
      <c r="I1789" s="77">
        <f t="shared" si="55"/>
        <v>0</v>
      </c>
      <c r="J1789" s="78" t="str">
        <f>IFERROR(IF(E1789="","",VLOOKUP(D1789,Saldo!$P$8:$Q$1009,2,FALSE)),"")</f>
        <v/>
      </c>
      <c r="K1789" s="76"/>
      <c r="L1789" s="74" t="str">
        <f t="shared" si="54"/>
        <v/>
      </c>
    </row>
    <row r="1790" spans="1:12" ht="18.95" customHeight="1" x14ac:dyDescent="0.25">
      <c r="A1790" s="52"/>
      <c r="C1790" s="185"/>
      <c r="D1790" s="76"/>
      <c r="E1790" s="76" t="str">
        <f>IF(D1790="","",IFERROR(VLOOKUP(D1790,Cadastro!$C$9:$D$1009,2,FALSE),"NOT FOUND"))</f>
        <v/>
      </c>
      <c r="F1790" s="76"/>
      <c r="G1790" s="94"/>
      <c r="H1790" s="97"/>
      <c r="I1790" s="77">
        <f t="shared" si="55"/>
        <v>0</v>
      </c>
      <c r="J1790" s="78" t="str">
        <f>IFERROR(IF(E1790="","",VLOOKUP(D1790,Saldo!$P$8:$Q$1009,2,FALSE)),"")</f>
        <v/>
      </c>
      <c r="K1790" s="76"/>
      <c r="L1790" s="74" t="str">
        <f t="shared" si="54"/>
        <v/>
      </c>
    </row>
    <row r="1791" spans="1:12" ht="18.95" customHeight="1" x14ac:dyDescent="0.25">
      <c r="A1791" s="52"/>
      <c r="C1791" s="185"/>
      <c r="D1791" s="76"/>
      <c r="E1791" s="76" t="str">
        <f>IF(D1791="","",IFERROR(VLOOKUP(D1791,Cadastro!$C$9:$D$1009,2,FALSE),"NOT FOUND"))</f>
        <v/>
      </c>
      <c r="F1791" s="76"/>
      <c r="G1791" s="94"/>
      <c r="H1791" s="97"/>
      <c r="I1791" s="77">
        <f t="shared" si="55"/>
        <v>0</v>
      </c>
      <c r="J1791" s="78" t="str">
        <f>IFERROR(IF(E1791="","",VLOOKUP(D1791,Saldo!$P$8:$Q$1009,2,FALSE)),"")</f>
        <v/>
      </c>
      <c r="K1791" s="76"/>
      <c r="L1791" s="74" t="str">
        <f t="shared" si="54"/>
        <v/>
      </c>
    </row>
    <row r="1792" spans="1:12" ht="18.95" customHeight="1" x14ac:dyDescent="0.25">
      <c r="A1792" s="52"/>
      <c r="C1792" s="185"/>
      <c r="D1792" s="76"/>
      <c r="E1792" s="76" t="str">
        <f>IF(D1792="","",IFERROR(VLOOKUP(D1792,Cadastro!$C$9:$D$1009,2,FALSE),"NOT FOUND"))</f>
        <v/>
      </c>
      <c r="F1792" s="76"/>
      <c r="G1792" s="94"/>
      <c r="H1792" s="97"/>
      <c r="I1792" s="77">
        <f t="shared" si="55"/>
        <v>0</v>
      </c>
      <c r="J1792" s="78" t="str">
        <f>IFERROR(IF(E1792="","",VLOOKUP(D1792,Saldo!$P$8:$Q$1009,2,FALSE)),"")</f>
        <v/>
      </c>
      <c r="K1792" s="76"/>
      <c r="L1792" s="74" t="str">
        <f t="shared" si="54"/>
        <v/>
      </c>
    </row>
    <row r="1793" spans="1:12" ht="18.95" customHeight="1" x14ac:dyDescent="0.25">
      <c r="A1793" s="52"/>
      <c r="C1793" s="185"/>
      <c r="D1793" s="76"/>
      <c r="E1793" s="76" t="str">
        <f>IF(D1793="","",IFERROR(VLOOKUP(D1793,Cadastro!$C$9:$D$1009,2,FALSE),"NOT FOUND"))</f>
        <v/>
      </c>
      <c r="F1793" s="76"/>
      <c r="G1793" s="94"/>
      <c r="H1793" s="97"/>
      <c r="I1793" s="77">
        <f t="shared" si="55"/>
        <v>0</v>
      </c>
      <c r="J1793" s="78" t="str">
        <f>IFERROR(IF(E1793="","",VLOOKUP(D1793,Saldo!$P$8:$Q$1009,2,FALSE)),"")</f>
        <v/>
      </c>
      <c r="K1793" s="76"/>
      <c r="L1793" s="74" t="str">
        <f t="shared" si="54"/>
        <v/>
      </c>
    </row>
    <row r="1794" spans="1:12" ht="18.95" customHeight="1" x14ac:dyDescent="0.25">
      <c r="A1794" s="52"/>
      <c r="C1794" s="185"/>
      <c r="D1794" s="76"/>
      <c r="E1794" s="76" t="str">
        <f>IF(D1794="","",IFERROR(VLOOKUP(D1794,Cadastro!$C$9:$D$1009,2,FALSE),"NOT FOUND"))</f>
        <v/>
      </c>
      <c r="F1794" s="76"/>
      <c r="G1794" s="94"/>
      <c r="H1794" s="97"/>
      <c r="I1794" s="77">
        <f t="shared" si="55"/>
        <v>0</v>
      </c>
      <c r="J1794" s="78" t="str">
        <f>IFERROR(IF(E1794="","",VLOOKUP(D1794,Saldo!$P$8:$Q$1009,2,FALSE)),"")</f>
        <v/>
      </c>
      <c r="K1794" s="76"/>
      <c r="L1794" s="74" t="str">
        <f t="shared" si="54"/>
        <v/>
      </c>
    </row>
    <row r="1795" spans="1:12" ht="18.95" customHeight="1" x14ac:dyDescent="0.25">
      <c r="A1795" s="52"/>
      <c r="C1795" s="185"/>
      <c r="D1795" s="76"/>
      <c r="E1795" s="76" t="str">
        <f>IF(D1795="","",IFERROR(VLOOKUP(D1795,Cadastro!$C$9:$D$1009,2,FALSE),"NOT FOUND"))</f>
        <v/>
      </c>
      <c r="F1795" s="76"/>
      <c r="G1795" s="94"/>
      <c r="H1795" s="97"/>
      <c r="I1795" s="77">
        <f t="shared" si="55"/>
        <v>0</v>
      </c>
      <c r="J1795" s="78" t="str">
        <f>IFERROR(IF(E1795="","",VLOOKUP(D1795,Saldo!$P$8:$Q$1009,2,FALSE)),"")</f>
        <v/>
      </c>
      <c r="K1795" s="76"/>
      <c r="L1795" s="74" t="str">
        <f t="shared" si="54"/>
        <v/>
      </c>
    </row>
    <row r="1796" spans="1:12" ht="18.95" customHeight="1" x14ac:dyDescent="0.25">
      <c r="A1796" s="52"/>
      <c r="C1796" s="185"/>
      <c r="D1796" s="76"/>
      <c r="E1796" s="76" t="str">
        <f>IF(D1796="","",IFERROR(VLOOKUP(D1796,Cadastro!$C$9:$D$1009,2,FALSE),"NOT FOUND"))</f>
        <v/>
      </c>
      <c r="F1796" s="76"/>
      <c r="G1796" s="94"/>
      <c r="H1796" s="97"/>
      <c r="I1796" s="77">
        <f t="shared" si="55"/>
        <v>0</v>
      </c>
      <c r="J1796" s="78" t="str">
        <f>IFERROR(IF(E1796="","",VLOOKUP(D1796,Saldo!$P$8:$Q$1009,2,FALSE)),"")</f>
        <v/>
      </c>
      <c r="K1796" s="76"/>
      <c r="L1796" s="74" t="str">
        <f t="shared" si="54"/>
        <v/>
      </c>
    </row>
    <row r="1797" spans="1:12" ht="18.95" customHeight="1" x14ac:dyDescent="0.25">
      <c r="A1797" s="52"/>
      <c r="C1797" s="185"/>
      <c r="D1797" s="76"/>
      <c r="E1797" s="76" t="str">
        <f>IF(D1797="","",IFERROR(VLOOKUP(D1797,Cadastro!$C$9:$D$1009,2,FALSE),"NOT FOUND"))</f>
        <v/>
      </c>
      <c r="F1797" s="76"/>
      <c r="G1797" s="94"/>
      <c r="H1797" s="97"/>
      <c r="I1797" s="77">
        <f t="shared" si="55"/>
        <v>0</v>
      </c>
      <c r="J1797" s="78" t="str">
        <f>IFERROR(IF(E1797="","",VLOOKUP(D1797,Saldo!$P$8:$Q$1009,2,FALSE)),"")</f>
        <v/>
      </c>
      <c r="K1797" s="76"/>
      <c r="L1797" s="74" t="str">
        <f t="shared" si="54"/>
        <v/>
      </c>
    </row>
    <row r="1798" spans="1:12" ht="18.95" customHeight="1" x14ac:dyDescent="0.25">
      <c r="A1798" s="52"/>
      <c r="C1798" s="185"/>
      <c r="D1798" s="76"/>
      <c r="E1798" s="76" t="str">
        <f>IF(D1798="","",IFERROR(VLOOKUP(D1798,Cadastro!$C$9:$D$1009,2,FALSE),"NOT FOUND"))</f>
        <v/>
      </c>
      <c r="F1798" s="76"/>
      <c r="G1798" s="94"/>
      <c r="H1798" s="97"/>
      <c r="I1798" s="77">
        <f t="shared" si="55"/>
        <v>0</v>
      </c>
      <c r="J1798" s="78" t="str">
        <f>IFERROR(IF(E1798="","",VLOOKUP(D1798,Saldo!$P$8:$Q$1009,2,FALSE)),"")</f>
        <v/>
      </c>
      <c r="K1798" s="76"/>
      <c r="L1798" s="74" t="str">
        <f t="shared" si="54"/>
        <v/>
      </c>
    </row>
    <row r="1799" spans="1:12" ht="18.95" customHeight="1" x14ac:dyDescent="0.25">
      <c r="A1799" s="52"/>
      <c r="C1799" s="185"/>
      <c r="D1799" s="76"/>
      <c r="E1799" s="76" t="str">
        <f>IF(D1799="","",IFERROR(VLOOKUP(D1799,Cadastro!$C$9:$D$1009,2,FALSE),"NOT FOUND"))</f>
        <v/>
      </c>
      <c r="F1799" s="76"/>
      <c r="G1799" s="94"/>
      <c r="H1799" s="97"/>
      <c r="I1799" s="77">
        <f t="shared" si="55"/>
        <v>0</v>
      </c>
      <c r="J1799" s="78" t="str">
        <f>IFERROR(IF(E1799="","",VLOOKUP(D1799,Saldo!$P$8:$Q$1009,2,FALSE)),"")</f>
        <v/>
      </c>
      <c r="K1799" s="76"/>
      <c r="L1799" s="74" t="str">
        <f t="shared" si="54"/>
        <v/>
      </c>
    </row>
    <row r="1800" spans="1:12" ht="18.95" customHeight="1" x14ac:dyDescent="0.25">
      <c r="A1800" s="52"/>
      <c r="C1800" s="185"/>
      <c r="D1800" s="76"/>
      <c r="E1800" s="76" t="str">
        <f>IF(D1800="","",IFERROR(VLOOKUP(D1800,Cadastro!$C$9:$D$1009,2,FALSE),"NOT FOUND"))</f>
        <v/>
      </c>
      <c r="F1800" s="76"/>
      <c r="G1800" s="94"/>
      <c r="H1800" s="97"/>
      <c r="I1800" s="77">
        <f t="shared" si="55"/>
        <v>0</v>
      </c>
      <c r="J1800" s="78" t="str">
        <f>IFERROR(IF(E1800="","",VLOOKUP(D1800,Saldo!$P$8:$Q$1009,2,FALSE)),"")</f>
        <v/>
      </c>
      <c r="K1800" s="76"/>
      <c r="L1800" s="74" t="str">
        <f t="shared" si="54"/>
        <v/>
      </c>
    </row>
    <row r="1801" spans="1:12" ht="18.95" customHeight="1" x14ac:dyDescent="0.25">
      <c r="A1801" s="52"/>
      <c r="C1801" s="185"/>
      <c r="D1801" s="76"/>
      <c r="E1801" s="76" t="str">
        <f>IF(D1801="","",IFERROR(VLOOKUP(D1801,Cadastro!$C$9:$D$1009,2,FALSE),"NOT FOUND"))</f>
        <v/>
      </c>
      <c r="F1801" s="76"/>
      <c r="G1801" s="94"/>
      <c r="H1801" s="97"/>
      <c r="I1801" s="77">
        <f t="shared" si="55"/>
        <v>0</v>
      </c>
      <c r="J1801" s="78" t="str">
        <f>IFERROR(IF(E1801="","",VLOOKUP(D1801,Saldo!$P$8:$Q$1009,2,FALSE)),"")</f>
        <v/>
      </c>
      <c r="K1801" s="76"/>
      <c r="L1801" s="74" t="str">
        <f t="shared" ref="L1801:L1864" si="56">IF(C1801="","",MONTH(C1801))</f>
        <v/>
      </c>
    </row>
    <row r="1802" spans="1:12" ht="18.95" customHeight="1" x14ac:dyDescent="0.25">
      <c r="A1802" s="52"/>
      <c r="C1802" s="185"/>
      <c r="D1802" s="76"/>
      <c r="E1802" s="76" t="str">
        <f>IF(D1802="","",IFERROR(VLOOKUP(D1802,Cadastro!$C$9:$D$1009,2,FALSE),"NOT FOUND"))</f>
        <v/>
      </c>
      <c r="F1802" s="76"/>
      <c r="G1802" s="94"/>
      <c r="H1802" s="97"/>
      <c r="I1802" s="77">
        <f t="shared" ref="I1802:I1865" si="57">IFERROR(G1802*H1802,"Check if QTY and Value are both valid")</f>
        <v>0</v>
      </c>
      <c r="J1802" s="78" t="str">
        <f>IFERROR(IF(E1802="","",VLOOKUP(D1802,Saldo!$P$8:$Q$1009,2,FALSE)),"")</f>
        <v/>
      </c>
      <c r="K1802" s="76"/>
      <c r="L1802" s="74" t="str">
        <f t="shared" si="56"/>
        <v/>
      </c>
    </row>
    <row r="1803" spans="1:12" ht="18.95" customHeight="1" x14ac:dyDescent="0.25">
      <c r="A1803" s="52"/>
      <c r="C1803" s="185"/>
      <c r="D1803" s="76"/>
      <c r="E1803" s="76" t="str">
        <f>IF(D1803="","",IFERROR(VLOOKUP(D1803,Cadastro!$C$9:$D$1009,2,FALSE),"NOT FOUND"))</f>
        <v/>
      </c>
      <c r="F1803" s="76"/>
      <c r="G1803" s="94"/>
      <c r="H1803" s="97"/>
      <c r="I1803" s="77">
        <f t="shared" si="57"/>
        <v>0</v>
      </c>
      <c r="J1803" s="78" t="str">
        <f>IFERROR(IF(E1803="","",VLOOKUP(D1803,Saldo!$P$8:$Q$1009,2,FALSE)),"")</f>
        <v/>
      </c>
      <c r="K1803" s="76"/>
      <c r="L1803" s="74" t="str">
        <f t="shared" si="56"/>
        <v/>
      </c>
    </row>
    <row r="1804" spans="1:12" ht="18.95" customHeight="1" x14ac:dyDescent="0.25">
      <c r="A1804" s="52"/>
      <c r="C1804" s="185"/>
      <c r="D1804" s="76"/>
      <c r="E1804" s="76" t="str">
        <f>IF(D1804="","",IFERROR(VLOOKUP(D1804,Cadastro!$C$9:$D$1009,2,FALSE),"NOT FOUND"))</f>
        <v/>
      </c>
      <c r="F1804" s="76"/>
      <c r="G1804" s="94"/>
      <c r="H1804" s="97"/>
      <c r="I1804" s="77">
        <f t="shared" si="57"/>
        <v>0</v>
      </c>
      <c r="J1804" s="78" t="str">
        <f>IFERROR(IF(E1804="","",VLOOKUP(D1804,Saldo!$P$8:$Q$1009,2,FALSE)),"")</f>
        <v/>
      </c>
      <c r="K1804" s="76"/>
      <c r="L1804" s="74" t="str">
        <f t="shared" si="56"/>
        <v/>
      </c>
    </row>
    <row r="1805" spans="1:12" ht="18.95" customHeight="1" x14ac:dyDescent="0.25">
      <c r="A1805" s="52"/>
      <c r="C1805" s="185"/>
      <c r="D1805" s="76"/>
      <c r="E1805" s="76" t="str">
        <f>IF(D1805="","",IFERROR(VLOOKUP(D1805,Cadastro!$C$9:$D$1009,2,FALSE),"NOT FOUND"))</f>
        <v/>
      </c>
      <c r="F1805" s="76"/>
      <c r="G1805" s="94"/>
      <c r="H1805" s="97"/>
      <c r="I1805" s="77">
        <f t="shared" si="57"/>
        <v>0</v>
      </c>
      <c r="J1805" s="78" t="str">
        <f>IFERROR(IF(E1805="","",VLOOKUP(D1805,Saldo!$P$8:$Q$1009,2,FALSE)),"")</f>
        <v/>
      </c>
      <c r="K1805" s="76"/>
      <c r="L1805" s="74" t="str">
        <f t="shared" si="56"/>
        <v/>
      </c>
    </row>
    <row r="1806" spans="1:12" ht="18.95" customHeight="1" x14ac:dyDescent="0.25">
      <c r="A1806" s="52"/>
      <c r="C1806" s="185"/>
      <c r="D1806" s="76"/>
      <c r="E1806" s="76" t="str">
        <f>IF(D1806="","",IFERROR(VLOOKUP(D1806,Cadastro!$C$9:$D$1009,2,FALSE),"NOT FOUND"))</f>
        <v/>
      </c>
      <c r="F1806" s="76"/>
      <c r="G1806" s="94"/>
      <c r="H1806" s="97"/>
      <c r="I1806" s="77">
        <f t="shared" si="57"/>
        <v>0</v>
      </c>
      <c r="J1806" s="78" t="str">
        <f>IFERROR(IF(E1806="","",VLOOKUP(D1806,Saldo!$P$8:$Q$1009,2,FALSE)),"")</f>
        <v/>
      </c>
      <c r="K1806" s="76"/>
      <c r="L1806" s="74" t="str">
        <f t="shared" si="56"/>
        <v/>
      </c>
    </row>
    <row r="1807" spans="1:12" ht="18.95" customHeight="1" x14ac:dyDescent="0.25">
      <c r="A1807" s="52"/>
      <c r="C1807" s="185"/>
      <c r="D1807" s="76"/>
      <c r="E1807" s="76" t="str">
        <f>IF(D1807="","",IFERROR(VLOOKUP(D1807,Cadastro!$C$9:$D$1009,2,FALSE),"NOT FOUND"))</f>
        <v/>
      </c>
      <c r="F1807" s="76"/>
      <c r="G1807" s="94"/>
      <c r="H1807" s="97"/>
      <c r="I1807" s="77">
        <f t="shared" si="57"/>
        <v>0</v>
      </c>
      <c r="J1807" s="78" t="str">
        <f>IFERROR(IF(E1807="","",VLOOKUP(D1807,Saldo!$P$8:$Q$1009,2,FALSE)),"")</f>
        <v/>
      </c>
      <c r="K1807" s="76"/>
      <c r="L1807" s="74" t="str">
        <f t="shared" si="56"/>
        <v/>
      </c>
    </row>
    <row r="1808" spans="1:12" ht="18.95" customHeight="1" x14ac:dyDescent="0.25">
      <c r="A1808" s="52"/>
      <c r="C1808" s="185"/>
      <c r="D1808" s="76"/>
      <c r="E1808" s="76" t="str">
        <f>IF(D1808="","",IFERROR(VLOOKUP(D1808,Cadastro!$C$9:$D$1009,2,FALSE),"NOT FOUND"))</f>
        <v/>
      </c>
      <c r="F1808" s="76"/>
      <c r="G1808" s="94"/>
      <c r="H1808" s="97"/>
      <c r="I1808" s="77">
        <f t="shared" si="57"/>
        <v>0</v>
      </c>
      <c r="J1808" s="78" t="str">
        <f>IFERROR(IF(E1808="","",VLOOKUP(D1808,Saldo!$P$8:$Q$1009,2,FALSE)),"")</f>
        <v/>
      </c>
      <c r="K1808" s="76"/>
      <c r="L1808" s="74" t="str">
        <f t="shared" si="56"/>
        <v/>
      </c>
    </row>
    <row r="1809" spans="1:12" ht="18.95" customHeight="1" x14ac:dyDescent="0.25">
      <c r="A1809" s="52"/>
      <c r="C1809" s="185"/>
      <c r="D1809" s="76"/>
      <c r="E1809" s="76" t="str">
        <f>IF(D1809="","",IFERROR(VLOOKUP(D1809,Cadastro!$C$9:$D$1009,2,FALSE),"NOT FOUND"))</f>
        <v/>
      </c>
      <c r="F1809" s="76"/>
      <c r="G1809" s="94"/>
      <c r="H1809" s="97"/>
      <c r="I1809" s="77">
        <f t="shared" si="57"/>
        <v>0</v>
      </c>
      <c r="J1809" s="78" t="str">
        <f>IFERROR(IF(E1809="","",VLOOKUP(D1809,Saldo!$P$8:$Q$1009,2,FALSE)),"")</f>
        <v/>
      </c>
      <c r="K1809" s="76"/>
      <c r="L1809" s="74" t="str">
        <f t="shared" si="56"/>
        <v/>
      </c>
    </row>
    <row r="1810" spans="1:12" ht="18.95" customHeight="1" x14ac:dyDescent="0.25">
      <c r="A1810" s="52"/>
      <c r="C1810" s="185"/>
      <c r="D1810" s="76"/>
      <c r="E1810" s="76" t="str">
        <f>IF(D1810="","",IFERROR(VLOOKUP(D1810,Cadastro!$C$9:$D$1009,2,FALSE),"NOT FOUND"))</f>
        <v/>
      </c>
      <c r="F1810" s="76"/>
      <c r="G1810" s="94"/>
      <c r="H1810" s="97"/>
      <c r="I1810" s="77">
        <f t="shared" si="57"/>
        <v>0</v>
      </c>
      <c r="J1810" s="78" t="str">
        <f>IFERROR(IF(E1810="","",VLOOKUP(D1810,Saldo!$P$8:$Q$1009,2,FALSE)),"")</f>
        <v/>
      </c>
      <c r="K1810" s="76"/>
      <c r="L1810" s="74" t="str">
        <f t="shared" si="56"/>
        <v/>
      </c>
    </row>
    <row r="1811" spans="1:12" ht="18.95" customHeight="1" x14ac:dyDescent="0.25">
      <c r="A1811" s="52"/>
      <c r="C1811" s="185"/>
      <c r="D1811" s="76"/>
      <c r="E1811" s="76" t="str">
        <f>IF(D1811="","",IFERROR(VLOOKUP(D1811,Cadastro!$C$9:$D$1009,2,FALSE),"NOT FOUND"))</f>
        <v/>
      </c>
      <c r="F1811" s="76"/>
      <c r="G1811" s="94"/>
      <c r="H1811" s="97"/>
      <c r="I1811" s="77">
        <f t="shared" si="57"/>
        <v>0</v>
      </c>
      <c r="J1811" s="78" t="str">
        <f>IFERROR(IF(E1811="","",VLOOKUP(D1811,Saldo!$P$8:$Q$1009,2,FALSE)),"")</f>
        <v/>
      </c>
      <c r="K1811" s="76"/>
      <c r="L1811" s="74" t="str">
        <f t="shared" si="56"/>
        <v/>
      </c>
    </row>
    <row r="1812" spans="1:12" ht="18.95" customHeight="1" x14ac:dyDescent="0.25">
      <c r="A1812" s="52"/>
      <c r="C1812" s="185"/>
      <c r="D1812" s="76"/>
      <c r="E1812" s="76" t="str">
        <f>IF(D1812="","",IFERROR(VLOOKUP(D1812,Cadastro!$C$9:$D$1009,2,FALSE),"NOT FOUND"))</f>
        <v/>
      </c>
      <c r="F1812" s="76"/>
      <c r="G1812" s="94"/>
      <c r="H1812" s="97"/>
      <c r="I1812" s="77">
        <f t="shared" si="57"/>
        <v>0</v>
      </c>
      <c r="J1812" s="78" t="str">
        <f>IFERROR(IF(E1812="","",VLOOKUP(D1812,Saldo!$P$8:$Q$1009,2,FALSE)),"")</f>
        <v/>
      </c>
      <c r="K1812" s="76"/>
      <c r="L1812" s="74" t="str">
        <f t="shared" si="56"/>
        <v/>
      </c>
    </row>
    <row r="1813" spans="1:12" ht="18.95" customHeight="1" x14ac:dyDescent="0.25">
      <c r="A1813" s="52"/>
      <c r="C1813" s="185"/>
      <c r="D1813" s="76"/>
      <c r="E1813" s="76" t="str">
        <f>IF(D1813="","",IFERROR(VLOOKUP(D1813,Cadastro!$C$9:$D$1009,2,FALSE),"NOT FOUND"))</f>
        <v/>
      </c>
      <c r="F1813" s="76"/>
      <c r="G1813" s="94"/>
      <c r="H1813" s="97"/>
      <c r="I1813" s="77">
        <f t="shared" si="57"/>
        <v>0</v>
      </c>
      <c r="J1813" s="78" t="str">
        <f>IFERROR(IF(E1813="","",VLOOKUP(D1813,Saldo!$P$8:$Q$1009,2,FALSE)),"")</f>
        <v/>
      </c>
      <c r="K1813" s="76"/>
      <c r="L1813" s="74" t="str">
        <f t="shared" si="56"/>
        <v/>
      </c>
    </row>
    <row r="1814" spans="1:12" ht="18.95" customHeight="1" x14ac:dyDescent="0.25">
      <c r="A1814" s="52"/>
      <c r="C1814" s="185"/>
      <c r="D1814" s="76"/>
      <c r="E1814" s="76" t="str">
        <f>IF(D1814="","",IFERROR(VLOOKUP(D1814,Cadastro!$C$9:$D$1009,2,FALSE),"NOT FOUND"))</f>
        <v/>
      </c>
      <c r="F1814" s="76"/>
      <c r="G1814" s="94"/>
      <c r="H1814" s="97"/>
      <c r="I1814" s="77">
        <f t="shared" si="57"/>
        <v>0</v>
      </c>
      <c r="J1814" s="78" t="str">
        <f>IFERROR(IF(E1814="","",VLOOKUP(D1814,Saldo!$P$8:$Q$1009,2,FALSE)),"")</f>
        <v/>
      </c>
      <c r="K1814" s="76"/>
      <c r="L1814" s="74" t="str">
        <f t="shared" si="56"/>
        <v/>
      </c>
    </row>
    <row r="1815" spans="1:12" ht="18.95" customHeight="1" x14ac:dyDescent="0.25">
      <c r="A1815" s="52"/>
      <c r="C1815" s="185"/>
      <c r="D1815" s="76"/>
      <c r="E1815" s="76" t="str">
        <f>IF(D1815="","",IFERROR(VLOOKUP(D1815,Cadastro!$C$9:$D$1009,2,FALSE),"NOT FOUND"))</f>
        <v/>
      </c>
      <c r="F1815" s="76"/>
      <c r="G1815" s="94"/>
      <c r="H1815" s="97"/>
      <c r="I1815" s="77">
        <f t="shared" si="57"/>
        <v>0</v>
      </c>
      <c r="J1815" s="78" t="str">
        <f>IFERROR(IF(E1815="","",VLOOKUP(D1815,Saldo!$P$8:$Q$1009,2,FALSE)),"")</f>
        <v/>
      </c>
      <c r="K1815" s="76"/>
      <c r="L1815" s="74" t="str">
        <f t="shared" si="56"/>
        <v/>
      </c>
    </row>
    <row r="1816" spans="1:12" ht="18.95" customHeight="1" x14ac:dyDescent="0.25">
      <c r="A1816" s="52"/>
      <c r="C1816" s="185"/>
      <c r="D1816" s="76"/>
      <c r="E1816" s="76" t="str">
        <f>IF(D1816="","",IFERROR(VLOOKUP(D1816,Cadastro!$C$9:$D$1009,2,FALSE),"NOT FOUND"))</f>
        <v/>
      </c>
      <c r="F1816" s="76"/>
      <c r="G1816" s="94"/>
      <c r="H1816" s="97"/>
      <c r="I1816" s="77">
        <f t="shared" si="57"/>
        <v>0</v>
      </c>
      <c r="J1816" s="78" t="str">
        <f>IFERROR(IF(E1816="","",VLOOKUP(D1816,Saldo!$P$8:$Q$1009,2,FALSE)),"")</f>
        <v/>
      </c>
      <c r="K1816" s="76"/>
      <c r="L1816" s="74" t="str">
        <f t="shared" si="56"/>
        <v/>
      </c>
    </row>
    <row r="1817" spans="1:12" ht="18.95" customHeight="1" x14ac:dyDescent="0.25">
      <c r="A1817" s="52"/>
      <c r="C1817" s="185"/>
      <c r="D1817" s="76"/>
      <c r="E1817" s="76" t="str">
        <f>IF(D1817="","",IFERROR(VLOOKUP(D1817,Cadastro!$C$9:$D$1009,2,FALSE),"NOT FOUND"))</f>
        <v/>
      </c>
      <c r="F1817" s="76"/>
      <c r="G1817" s="94"/>
      <c r="H1817" s="97"/>
      <c r="I1817" s="77">
        <f t="shared" si="57"/>
        <v>0</v>
      </c>
      <c r="J1817" s="78" t="str">
        <f>IFERROR(IF(E1817="","",VLOOKUP(D1817,Saldo!$P$8:$Q$1009,2,FALSE)),"")</f>
        <v/>
      </c>
      <c r="K1817" s="76"/>
      <c r="L1817" s="74" t="str">
        <f t="shared" si="56"/>
        <v/>
      </c>
    </row>
    <row r="1818" spans="1:12" ht="18.95" customHeight="1" x14ac:dyDescent="0.25">
      <c r="A1818" s="52"/>
      <c r="C1818" s="185"/>
      <c r="D1818" s="76"/>
      <c r="E1818" s="76" t="str">
        <f>IF(D1818="","",IFERROR(VLOOKUP(D1818,Cadastro!$C$9:$D$1009,2,FALSE),"NOT FOUND"))</f>
        <v/>
      </c>
      <c r="F1818" s="76"/>
      <c r="G1818" s="94"/>
      <c r="H1818" s="97"/>
      <c r="I1818" s="77">
        <f t="shared" si="57"/>
        <v>0</v>
      </c>
      <c r="J1818" s="78" t="str">
        <f>IFERROR(IF(E1818="","",VLOOKUP(D1818,Saldo!$P$8:$Q$1009,2,FALSE)),"")</f>
        <v/>
      </c>
      <c r="K1818" s="76"/>
      <c r="L1818" s="74" t="str">
        <f t="shared" si="56"/>
        <v/>
      </c>
    </row>
    <row r="1819" spans="1:12" ht="18.95" customHeight="1" x14ac:dyDescent="0.25">
      <c r="A1819" s="52"/>
      <c r="C1819" s="185"/>
      <c r="D1819" s="76"/>
      <c r="E1819" s="76" t="str">
        <f>IF(D1819="","",IFERROR(VLOOKUP(D1819,Cadastro!$C$9:$D$1009,2,FALSE),"NOT FOUND"))</f>
        <v/>
      </c>
      <c r="F1819" s="76"/>
      <c r="G1819" s="94"/>
      <c r="H1819" s="97"/>
      <c r="I1819" s="77">
        <f t="shared" si="57"/>
        <v>0</v>
      </c>
      <c r="J1819" s="78" t="str">
        <f>IFERROR(IF(E1819="","",VLOOKUP(D1819,Saldo!$P$8:$Q$1009,2,FALSE)),"")</f>
        <v/>
      </c>
      <c r="K1819" s="76"/>
      <c r="L1819" s="74" t="str">
        <f t="shared" si="56"/>
        <v/>
      </c>
    </row>
    <row r="1820" spans="1:12" ht="18.95" customHeight="1" x14ac:dyDescent="0.25">
      <c r="A1820" s="52"/>
      <c r="C1820" s="185"/>
      <c r="D1820" s="76"/>
      <c r="E1820" s="76" t="str">
        <f>IF(D1820="","",IFERROR(VLOOKUP(D1820,Cadastro!$C$9:$D$1009,2,FALSE),"NOT FOUND"))</f>
        <v/>
      </c>
      <c r="F1820" s="76"/>
      <c r="G1820" s="94"/>
      <c r="H1820" s="97"/>
      <c r="I1820" s="77">
        <f t="shared" si="57"/>
        <v>0</v>
      </c>
      <c r="J1820" s="78" t="str">
        <f>IFERROR(IF(E1820="","",VLOOKUP(D1820,Saldo!$P$8:$Q$1009,2,FALSE)),"")</f>
        <v/>
      </c>
      <c r="K1820" s="76"/>
      <c r="L1820" s="74" t="str">
        <f t="shared" si="56"/>
        <v/>
      </c>
    </row>
    <row r="1821" spans="1:12" ht="18.95" customHeight="1" x14ac:dyDescent="0.25">
      <c r="A1821" s="52"/>
      <c r="C1821" s="185"/>
      <c r="D1821" s="76"/>
      <c r="E1821" s="76" t="str">
        <f>IF(D1821="","",IFERROR(VLOOKUP(D1821,Cadastro!$C$9:$D$1009,2,FALSE),"NOT FOUND"))</f>
        <v/>
      </c>
      <c r="F1821" s="76"/>
      <c r="G1821" s="94"/>
      <c r="H1821" s="97"/>
      <c r="I1821" s="77">
        <f t="shared" si="57"/>
        <v>0</v>
      </c>
      <c r="J1821" s="78" t="str">
        <f>IFERROR(IF(E1821="","",VLOOKUP(D1821,Saldo!$P$8:$Q$1009,2,FALSE)),"")</f>
        <v/>
      </c>
      <c r="K1821" s="76"/>
      <c r="L1821" s="74" t="str">
        <f t="shared" si="56"/>
        <v/>
      </c>
    </row>
    <row r="1822" spans="1:12" ht="18.95" customHeight="1" x14ac:dyDescent="0.25">
      <c r="A1822" s="52"/>
      <c r="C1822" s="185"/>
      <c r="D1822" s="76"/>
      <c r="E1822" s="76" t="str">
        <f>IF(D1822="","",IFERROR(VLOOKUP(D1822,Cadastro!$C$9:$D$1009,2,FALSE),"NOT FOUND"))</f>
        <v/>
      </c>
      <c r="F1822" s="76"/>
      <c r="G1822" s="94"/>
      <c r="H1822" s="97"/>
      <c r="I1822" s="77">
        <f t="shared" si="57"/>
        <v>0</v>
      </c>
      <c r="J1822" s="78" t="str">
        <f>IFERROR(IF(E1822="","",VLOOKUP(D1822,Saldo!$P$8:$Q$1009,2,FALSE)),"")</f>
        <v/>
      </c>
      <c r="K1822" s="76"/>
      <c r="L1822" s="74" t="str">
        <f t="shared" si="56"/>
        <v/>
      </c>
    </row>
    <row r="1823" spans="1:12" ht="18.95" customHeight="1" x14ac:dyDescent="0.25">
      <c r="A1823" s="52"/>
      <c r="C1823" s="185"/>
      <c r="D1823" s="76"/>
      <c r="E1823" s="76" t="str">
        <f>IF(D1823="","",IFERROR(VLOOKUP(D1823,Cadastro!$C$9:$D$1009,2,FALSE),"NOT FOUND"))</f>
        <v/>
      </c>
      <c r="F1823" s="76"/>
      <c r="G1823" s="94"/>
      <c r="H1823" s="97"/>
      <c r="I1823" s="77">
        <f t="shared" si="57"/>
        <v>0</v>
      </c>
      <c r="J1823" s="78" t="str">
        <f>IFERROR(IF(E1823="","",VLOOKUP(D1823,Saldo!$P$8:$Q$1009,2,FALSE)),"")</f>
        <v/>
      </c>
      <c r="K1823" s="76"/>
      <c r="L1823" s="74" t="str">
        <f t="shared" si="56"/>
        <v/>
      </c>
    </row>
    <row r="1824" spans="1:12" ht="18.95" customHeight="1" x14ac:dyDescent="0.25">
      <c r="A1824" s="52"/>
      <c r="C1824" s="185"/>
      <c r="D1824" s="76"/>
      <c r="E1824" s="76" t="str">
        <f>IF(D1824="","",IFERROR(VLOOKUP(D1824,Cadastro!$C$9:$D$1009,2,FALSE),"NOT FOUND"))</f>
        <v/>
      </c>
      <c r="F1824" s="76"/>
      <c r="G1824" s="94"/>
      <c r="H1824" s="97"/>
      <c r="I1824" s="77">
        <f t="shared" si="57"/>
        <v>0</v>
      </c>
      <c r="J1824" s="78" t="str">
        <f>IFERROR(IF(E1824="","",VLOOKUP(D1824,Saldo!$P$8:$Q$1009,2,FALSE)),"")</f>
        <v/>
      </c>
      <c r="K1824" s="76"/>
      <c r="L1824" s="74" t="str">
        <f t="shared" si="56"/>
        <v/>
      </c>
    </row>
    <row r="1825" spans="1:12" ht="18.95" customHeight="1" x14ac:dyDescent="0.25">
      <c r="A1825" s="52"/>
      <c r="C1825" s="185"/>
      <c r="D1825" s="76"/>
      <c r="E1825" s="76" t="str">
        <f>IF(D1825="","",IFERROR(VLOOKUP(D1825,Cadastro!$C$9:$D$1009,2,FALSE),"NOT FOUND"))</f>
        <v/>
      </c>
      <c r="F1825" s="76"/>
      <c r="G1825" s="94"/>
      <c r="H1825" s="97"/>
      <c r="I1825" s="77">
        <f t="shared" si="57"/>
        <v>0</v>
      </c>
      <c r="J1825" s="78" t="str">
        <f>IFERROR(IF(E1825="","",VLOOKUP(D1825,Saldo!$P$8:$Q$1009,2,FALSE)),"")</f>
        <v/>
      </c>
      <c r="K1825" s="76"/>
      <c r="L1825" s="74" t="str">
        <f t="shared" si="56"/>
        <v/>
      </c>
    </row>
    <row r="1826" spans="1:12" ht="18.95" customHeight="1" x14ac:dyDescent="0.25">
      <c r="A1826" s="52"/>
      <c r="C1826" s="185"/>
      <c r="D1826" s="76"/>
      <c r="E1826" s="76" t="str">
        <f>IF(D1826="","",IFERROR(VLOOKUP(D1826,Cadastro!$C$9:$D$1009,2,FALSE),"NOT FOUND"))</f>
        <v/>
      </c>
      <c r="F1826" s="76"/>
      <c r="G1826" s="94"/>
      <c r="H1826" s="97"/>
      <c r="I1826" s="77">
        <f t="shared" si="57"/>
        <v>0</v>
      </c>
      <c r="J1826" s="78" t="str">
        <f>IFERROR(IF(E1826="","",VLOOKUP(D1826,Saldo!$P$8:$Q$1009,2,FALSE)),"")</f>
        <v/>
      </c>
      <c r="K1826" s="76"/>
      <c r="L1826" s="74" t="str">
        <f t="shared" si="56"/>
        <v/>
      </c>
    </row>
    <row r="1827" spans="1:12" ht="18.95" customHeight="1" x14ac:dyDescent="0.25">
      <c r="A1827" s="52"/>
      <c r="C1827" s="185"/>
      <c r="D1827" s="76"/>
      <c r="E1827" s="76" t="str">
        <f>IF(D1827="","",IFERROR(VLOOKUP(D1827,Cadastro!$C$9:$D$1009,2,FALSE),"NOT FOUND"))</f>
        <v/>
      </c>
      <c r="F1827" s="76"/>
      <c r="G1827" s="94"/>
      <c r="H1827" s="97"/>
      <c r="I1827" s="77">
        <f t="shared" si="57"/>
        <v>0</v>
      </c>
      <c r="J1827" s="78" t="str">
        <f>IFERROR(IF(E1827="","",VLOOKUP(D1827,Saldo!$P$8:$Q$1009,2,FALSE)),"")</f>
        <v/>
      </c>
      <c r="K1827" s="76"/>
      <c r="L1827" s="74" t="str">
        <f t="shared" si="56"/>
        <v/>
      </c>
    </row>
    <row r="1828" spans="1:12" ht="18.95" customHeight="1" x14ac:dyDescent="0.25">
      <c r="A1828" s="52"/>
      <c r="C1828" s="185"/>
      <c r="D1828" s="76"/>
      <c r="E1828" s="76" t="str">
        <f>IF(D1828="","",IFERROR(VLOOKUP(D1828,Cadastro!$C$9:$D$1009,2,FALSE),"NOT FOUND"))</f>
        <v/>
      </c>
      <c r="F1828" s="76"/>
      <c r="G1828" s="94"/>
      <c r="H1828" s="97"/>
      <c r="I1828" s="77">
        <f t="shared" si="57"/>
        <v>0</v>
      </c>
      <c r="J1828" s="78" t="str">
        <f>IFERROR(IF(E1828="","",VLOOKUP(D1828,Saldo!$P$8:$Q$1009,2,FALSE)),"")</f>
        <v/>
      </c>
      <c r="K1828" s="76"/>
      <c r="L1828" s="74" t="str">
        <f t="shared" si="56"/>
        <v/>
      </c>
    </row>
    <row r="1829" spans="1:12" ht="18.95" customHeight="1" x14ac:dyDescent="0.25">
      <c r="A1829" s="52"/>
      <c r="C1829" s="185"/>
      <c r="D1829" s="76"/>
      <c r="E1829" s="76" t="str">
        <f>IF(D1829="","",IFERROR(VLOOKUP(D1829,Cadastro!$C$9:$D$1009,2,FALSE),"NOT FOUND"))</f>
        <v/>
      </c>
      <c r="F1829" s="76"/>
      <c r="G1829" s="94"/>
      <c r="H1829" s="97"/>
      <c r="I1829" s="77">
        <f t="shared" si="57"/>
        <v>0</v>
      </c>
      <c r="J1829" s="78" t="str">
        <f>IFERROR(IF(E1829="","",VLOOKUP(D1829,Saldo!$P$8:$Q$1009,2,FALSE)),"")</f>
        <v/>
      </c>
      <c r="K1829" s="76"/>
      <c r="L1829" s="74" t="str">
        <f t="shared" si="56"/>
        <v/>
      </c>
    </row>
    <row r="1830" spans="1:12" ht="18.95" customHeight="1" x14ac:dyDescent="0.25">
      <c r="A1830" s="52"/>
      <c r="C1830" s="185"/>
      <c r="D1830" s="76"/>
      <c r="E1830" s="76" t="str">
        <f>IF(D1830="","",IFERROR(VLOOKUP(D1830,Cadastro!$C$9:$D$1009,2,FALSE),"NOT FOUND"))</f>
        <v/>
      </c>
      <c r="F1830" s="76"/>
      <c r="G1830" s="94"/>
      <c r="H1830" s="97"/>
      <c r="I1830" s="77">
        <f t="shared" si="57"/>
        <v>0</v>
      </c>
      <c r="J1830" s="78" t="str">
        <f>IFERROR(IF(E1830="","",VLOOKUP(D1830,Saldo!$P$8:$Q$1009,2,FALSE)),"")</f>
        <v/>
      </c>
      <c r="K1830" s="76"/>
      <c r="L1830" s="74" t="str">
        <f t="shared" si="56"/>
        <v/>
      </c>
    </row>
    <row r="1831" spans="1:12" ht="18.95" customHeight="1" x14ac:dyDescent="0.25">
      <c r="A1831" s="52"/>
      <c r="C1831" s="185"/>
      <c r="D1831" s="76"/>
      <c r="E1831" s="76" t="str">
        <f>IF(D1831="","",IFERROR(VLOOKUP(D1831,Cadastro!$C$9:$D$1009,2,FALSE),"NOT FOUND"))</f>
        <v/>
      </c>
      <c r="F1831" s="76"/>
      <c r="G1831" s="94"/>
      <c r="H1831" s="97"/>
      <c r="I1831" s="77">
        <f t="shared" si="57"/>
        <v>0</v>
      </c>
      <c r="J1831" s="78" t="str">
        <f>IFERROR(IF(E1831="","",VLOOKUP(D1831,Saldo!$P$8:$Q$1009,2,FALSE)),"")</f>
        <v/>
      </c>
      <c r="K1831" s="76"/>
      <c r="L1831" s="74" t="str">
        <f t="shared" si="56"/>
        <v/>
      </c>
    </row>
    <row r="1832" spans="1:12" ht="18.95" customHeight="1" x14ac:dyDescent="0.25">
      <c r="A1832" s="52"/>
      <c r="C1832" s="185"/>
      <c r="D1832" s="76"/>
      <c r="E1832" s="76" t="str">
        <f>IF(D1832="","",IFERROR(VLOOKUP(D1832,Cadastro!$C$9:$D$1009,2,FALSE),"NOT FOUND"))</f>
        <v/>
      </c>
      <c r="F1832" s="76"/>
      <c r="G1832" s="94"/>
      <c r="H1832" s="97"/>
      <c r="I1832" s="77">
        <f t="shared" si="57"/>
        <v>0</v>
      </c>
      <c r="J1832" s="78" t="str">
        <f>IFERROR(IF(E1832="","",VLOOKUP(D1832,Saldo!$P$8:$Q$1009,2,FALSE)),"")</f>
        <v/>
      </c>
      <c r="K1832" s="76"/>
      <c r="L1832" s="74" t="str">
        <f t="shared" si="56"/>
        <v/>
      </c>
    </row>
    <row r="1833" spans="1:12" ht="18.95" customHeight="1" x14ac:dyDescent="0.25">
      <c r="A1833" s="52"/>
      <c r="C1833" s="185"/>
      <c r="D1833" s="76"/>
      <c r="E1833" s="76" t="str">
        <f>IF(D1833="","",IFERROR(VLOOKUP(D1833,Cadastro!$C$9:$D$1009,2,FALSE),"NOT FOUND"))</f>
        <v/>
      </c>
      <c r="F1833" s="76"/>
      <c r="G1833" s="94"/>
      <c r="H1833" s="97"/>
      <c r="I1833" s="77">
        <f t="shared" si="57"/>
        <v>0</v>
      </c>
      <c r="J1833" s="78" t="str">
        <f>IFERROR(IF(E1833="","",VLOOKUP(D1833,Saldo!$P$8:$Q$1009,2,FALSE)),"")</f>
        <v/>
      </c>
      <c r="K1833" s="76"/>
      <c r="L1833" s="74" t="str">
        <f t="shared" si="56"/>
        <v/>
      </c>
    </row>
    <row r="1834" spans="1:12" ht="18.95" customHeight="1" x14ac:dyDescent="0.25">
      <c r="A1834" s="52"/>
      <c r="C1834" s="185"/>
      <c r="D1834" s="76"/>
      <c r="E1834" s="76" t="str">
        <f>IF(D1834="","",IFERROR(VLOOKUP(D1834,Cadastro!$C$9:$D$1009,2,FALSE),"NOT FOUND"))</f>
        <v/>
      </c>
      <c r="F1834" s="76"/>
      <c r="G1834" s="94"/>
      <c r="H1834" s="97"/>
      <c r="I1834" s="77">
        <f t="shared" si="57"/>
        <v>0</v>
      </c>
      <c r="J1834" s="78" t="str">
        <f>IFERROR(IF(E1834="","",VLOOKUP(D1834,Saldo!$P$8:$Q$1009,2,FALSE)),"")</f>
        <v/>
      </c>
      <c r="K1834" s="76"/>
      <c r="L1834" s="74" t="str">
        <f t="shared" si="56"/>
        <v/>
      </c>
    </row>
    <row r="1835" spans="1:12" ht="18.95" customHeight="1" x14ac:dyDescent="0.25">
      <c r="A1835" s="52"/>
      <c r="C1835" s="185"/>
      <c r="D1835" s="76"/>
      <c r="E1835" s="76" t="str">
        <f>IF(D1835="","",IFERROR(VLOOKUP(D1835,Cadastro!$C$9:$D$1009,2,FALSE),"NOT FOUND"))</f>
        <v/>
      </c>
      <c r="F1835" s="76"/>
      <c r="G1835" s="94"/>
      <c r="H1835" s="97"/>
      <c r="I1835" s="77">
        <f t="shared" si="57"/>
        <v>0</v>
      </c>
      <c r="J1835" s="78" t="str">
        <f>IFERROR(IF(E1835="","",VLOOKUP(D1835,Saldo!$P$8:$Q$1009,2,FALSE)),"")</f>
        <v/>
      </c>
      <c r="K1835" s="76"/>
      <c r="L1835" s="74" t="str">
        <f t="shared" si="56"/>
        <v/>
      </c>
    </row>
    <row r="1836" spans="1:12" ht="18.95" customHeight="1" x14ac:dyDescent="0.25">
      <c r="A1836" s="52"/>
      <c r="C1836" s="185"/>
      <c r="D1836" s="76"/>
      <c r="E1836" s="76" t="str">
        <f>IF(D1836="","",IFERROR(VLOOKUP(D1836,Cadastro!$C$9:$D$1009,2,FALSE),"NOT FOUND"))</f>
        <v/>
      </c>
      <c r="F1836" s="76"/>
      <c r="G1836" s="94"/>
      <c r="H1836" s="97"/>
      <c r="I1836" s="77">
        <f t="shared" si="57"/>
        <v>0</v>
      </c>
      <c r="J1836" s="78" t="str">
        <f>IFERROR(IF(E1836="","",VLOOKUP(D1836,Saldo!$P$8:$Q$1009,2,FALSE)),"")</f>
        <v/>
      </c>
      <c r="K1836" s="76"/>
      <c r="L1836" s="74" t="str">
        <f t="shared" si="56"/>
        <v/>
      </c>
    </row>
    <row r="1837" spans="1:12" ht="18.95" customHeight="1" x14ac:dyDescent="0.25">
      <c r="A1837" s="52"/>
      <c r="C1837" s="185"/>
      <c r="D1837" s="76"/>
      <c r="E1837" s="76" t="str">
        <f>IF(D1837="","",IFERROR(VLOOKUP(D1837,Cadastro!$C$9:$D$1009,2,FALSE),"NOT FOUND"))</f>
        <v/>
      </c>
      <c r="F1837" s="76"/>
      <c r="G1837" s="94"/>
      <c r="H1837" s="97"/>
      <c r="I1837" s="77">
        <f t="shared" si="57"/>
        <v>0</v>
      </c>
      <c r="J1837" s="78" t="str">
        <f>IFERROR(IF(E1837="","",VLOOKUP(D1837,Saldo!$P$8:$Q$1009,2,FALSE)),"")</f>
        <v/>
      </c>
      <c r="K1837" s="76"/>
      <c r="L1837" s="74" t="str">
        <f t="shared" si="56"/>
        <v/>
      </c>
    </row>
    <row r="1838" spans="1:12" ht="18.95" customHeight="1" x14ac:dyDescent="0.25">
      <c r="A1838" s="52"/>
      <c r="C1838" s="185"/>
      <c r="D1838" s="76"/>
      <c r="E1838" s="76" t="str">
        <f>IF(D1838="","",IFERROR(VLOOKUP(D1838,Cadastro!$C$9:$D$1009,2,FALSE),"NOT FOUND"))</f>
        <v/>
      </c>
      <c r="F1838" s="76"/>
      <c r="G1838" s="94"/>
      <c r="H1838" s="97"/>
      <c r="I1838" s="77">
        <f t="shared" si="57"/>
        <v>0</v>
      </c>
      <c r="J1838" s="78" t="str">
        <f>IFERROR(IF(E1838="","",VLOOKUP(D1838,Saldo!$P$8:$Q$1009,2,FALSE)),"")</f>
        <v/>
      </c>
      <c r="K1838" s="76"/>
      <c r="L1838" s="74" t="str">
        <f t="shared" si="56"/>
        <v/>
      </c>
    </row>
    <row r="1839" spans="1:12" ht="18.95" customHeight="1" x14ac:dyDescent="0.25">
      <c r="A1839" s="52"/>
      <c r="C1839" s="185"/>
      <c r="D1839" s="76"/>
      <c r="E1839" s="76" t="str">
        <f>IF(D1839="","",IFERROR(VLOOKUP(D1839,Cadastro!$C$9:$D$1009,2,FALSE),"NOT FOUND"))</f>
        <v/>
      </c>
      <c r="F1839" s="76"/>
      <c r="G1839" s="94"/>
      <c r="H1839" s="97"/>
      <c r="I1839" s="77">
        <f t="shared" si="57"/>
        <v>0</v>
      </c>
      <c r="J1839" s="78" t="str">
        <f>IFERROR(IF(E1839="","",VLOOKUP(D1839,Saldo!$P$8:$Q$1009,2,FALSE)),"")</f>
        <v/>
      </c>
      <c r="K1839" s="76"/>
      <c r="L1839" s="74" t="str">
        <f t="shared" si="56"/>
        <v/>
      </c>
    </row>
    <row r="1840" spans="1:12" ht="18.95" customHeight="1" x14ac:dyDescent="0.25">
      <c r="A1840" s="52"/>
      <c r="C1840" s="185"/>
      <c r="D1840" s="76"/>
      <c r="E1840" s="76" t="str">
        <f>IF(D1840="","",IFERROR(VLOOKUP(D1840,Cadastro!$C$9:$D$1009,2,FALSE),"NOT FOUND"))</f>
        <v/>
      </c>
      <c r="F1840" s="76"/>
      <c r="G1840" s="94"/>
      <c r="H1840" s="97"/>
      <c r="I1840" s="77">
        <f t="shared" si="57"/>
        <v>0</v>
      </c>
      <c r="J1840" s="78" t="str">
        <f>IFERROR(IF(E1840="","",VLOOKUP(D1840,Saldo!$P$8:$Q$1009,2,FALSE)),"")</f>
        <v/>
      </c>
      <c r="K1840" s="76"/>
      <c r="L1840" s="74" t="str">
        <f t="shared" si="56"/>
        <v/>
      </c>
    </row>
    <row r="1841" spans="1:12" ht="18.95" customHeight="1" x14ac:dyDescent="0.25">
      <c r="A1841" s="52"/>
      <c r="C1841" s="185"/>
      <c r="D1841" s="76"/>
      <c r="E1841" s="76" t="str">
        <f>IF(D1841="","",IFERROR(VLOOKUP(D1841,Cadastro!$C$9:$D$1009,2,FALSE),"NOT FOUND"))</f>
        <v/>
      </c>
      <c r="F1841" s="76"/>
      <c r="G1841" s="94"/>
      <c r="H1841" s="97"/>
      <c r="I1841" s="77">
        <f t="shared" si="57"/>
        <v>0</v>
      </c>
      <c r="J1841" s="78" t="str">
        <f>IFERROR(IF(E1841="","",VLOOKUP(D1841,Saldo!$P$8:$Q$1009,2,FALSE)),"")</f>
        <v/>
      </c>
      <c r="K1841" s="76"/>
      <c r="L1841" s="74" t="str">
        <f t="shared" si="56"/>
        <v/>
      </c>
    </row>
    <row r="1842" spans="1:12" ht="18.95" customHeight="1" x14ac:dyDescent="0.25">
      <c r="A1842" s="52"/>
      <c r="C1842" s="185"/>
      <c r="D1842" s="76"/>
      <c r="E1842" s="76" t="str">
        <f>IF(D1842="","",IFERROR(VLOOKUP(D1842,Cadastro!$C$9:$D$1009,2,FALSE),"NOT FOUND"))</f>
        <v/>
      </c>
      <c r="F1842" s="76"/>
      <c r="G1842" s="94"/>
      <c r="H1842" s="97"/>
      <c r="I1842" s="77">
        <f t="shared" si="57"/>
        <v>0</v>
      </c>
      <c r="J1842" s="78" t="str">
        <f>IFERROR(IF(E1842="","",VLOOKUP(D1842,Saldo!$P$8:$Q$1009,2,FALSE)),"")</f>
        <v/>
      </c>
      <c r="K1842" s="76"/>
      <c r="L1842" s="74" t="str">
        <f t="shared" si="56"/>
        <v/>
      </c>
    </row>
    <row r="1843" spans="1:12" ht="18.95" customHeight="1" x14ac:dyDescent="0.25">
      <c r="A1843" s="52"/>
      <c r="C1843" s="185"/>
      <c r="D1843" s="76"/>
      <c r="E1843" s="76" t="str">
        <f>IF(D1843="","",IFERROR(VLOOKUP(D1843,Cadastro!$C$9:$D$1009,2,FALSE),"NOT FOUND"))</f>
        <v/>
      </c>
      <c r="F1843" s="76"/>
      <c r="G1843" s="94"/>
      <c r="H1843" s="97"/>
      <c r="I1843" s="77">
        <f t="shared" si="57"/>
        <v>0</v>
      </c>
      <c r="J1843" s="78" t="str">
        <f>IFERROR(IF(E1843="","",VLOOKUP(D1843,Saldo!$P$8:$Q$1009,2,FALSE)),"")</f>
        <v/>
      </c>
      <c r="K1843" s="76"/>
      <c r="L1843" s="74" t="str">
        <f t="shared" si="56"/>
        <v/>
      </c>
    </row>
    <row r="1844" spans="1:12" ht="18.95" customHeight="1" x14ac:dyDescent="0.25">
      <c r="A1844" s="52"/>
      <c r="C1844" s="185"/>
      <c r="D1844" s="76"/>
      <c r="E1844" s="76" t="str">
        <f>IF(D1844="","",IFERROR(VLOOKUP(D1844,Cadastro!$C$9:$D$1009,2,FALSE),"NOT FOUND"))</f>
        <v/>
      </c>
      <c r="F1844" s="76"/>
      <c r="G1844" s="94"/>
      <c r="H1844" s="97"/>
      <c r="I1844" s="77">
        <f t="shared" si="57"/>
        <v>0</v>
      </c>
      <c r="J1844" s="78" t="str">
        <f>IFERROR(IF(E1844="","",VLOOKUP(D1844,Saldo!$P$8:$Q$1009,2,FALSE)),"")</f>
        <v/>
      </c>
      <c r="K1844" s="76"/>
      <c r="L1844" s="74" t="str">
        <f t="shared" si="56"/>
        <v/>
      </c>
    </row>
    <row r="1845" spans="1:12" ht="18.95" customHeight="1" x14ac:dyDescent="0.25">
      <c r="A1845" s="52"/>
      <c r="C1845" s="185"/>
      <c r="D1845" s="76"/>
      <c r="E1845" s="76" t="str">
        <f>IF(D1845="","",IFERROR(VLOOKUP(D1845,Cadastro!$C$9:$D$1009,2,FALSE),"NOT FOUND"))</f>
        <v/>
      </c>
      <c r="F1845" s="76"/>
      <c r="G1845" s="94"/>
      <c r="H1845" s="97"/>
      <c r="I1845" s="77">
        <f t="shared" si="57"/>
        <v>0</v>
      </c>
      <c r="J1845" s="78" t="str">
        <f>IFERROR(IF(E1845="","",VLOOKUP(D1845,Saldo!$P$8:$Q$1009,2,FALSE)),"")</f>
        <v/>
      </c>
      <c r="K1845" s="76"/>
      <c r="L1845" s="74" t="str">
        <f t="shared" si="56"/>
        <v/>
      </c>
    </row>
    <row r="1846" spans="1:12" ht="18.95" customHeight="1" x14ac:dyDescent="0.25">
      <c r="A1846" s="52"/>
      <c r="C1846" s="185"/>
      <c r="D1846" s="76"/>
      <c r="E1846" s="76" t="str">
        <f>IF(D1846="","",IFERROR(VLOOKUP(D1846,Cadastro!$C$9:$D$1009,2,FALSE),"NOT FOUND"))</f>
        <v/>
      </c>
      <c r="F1846" s="76"/>
      <c r="G1846" s="94"/>
      <c r="H1846" s="97"/>
      <c r="I1846" s="77">
        <f t="shared" si="57"/>
        <v>0</v>
      </c>
      <c r="J1846" s="78" t="str">
        <f>IFERROR(IF(E1846="","",VLOOKUP(D1846,Saldo!$P$8:$Q$1009,2,FALSE)),"")</f>
        <v/>
      </c>
      <c r="K1846" s="76"/>
      <c r="L1846" s="74" t="str">
        <f t="shared" si="56"/>
        <v/>
      </c>
    </row>
    <row r="1847" spans="1:12" ht="18.95" customHeight="1" x14ac:dyDescent="0.25">
      <c r="A1847" s="52"/>
      <c r="C1847" s="185"/>
      <c r="D1847" s="76"/>
      <c r="E1847" s="76" t="str">
        <f>IF(D1847="","",IFERROR(VLOOKUP(D1847,Cadastro!$C$9:$D$1009,2,FALSE),"NOT FOUND"))</f>
        <v/>
      </c>
      <c r="F1847" s="76"/>
      <c r="G1847" s="94"/>
      <c r="H1847" s="97"/>
      <c r="I1847" s="77">
        <f t="shared" si="57"/>
        <v>0</v>
      </c>
      <c r="J1847" s="78" t="str">
        <f>IFERROR(IF(E1847="","",VLOOKUP(D1847,Saldo!$P$8:$Q$1009,2,FALSE)),"")</f>
        <v/>
      </c>
      <c r="K1847" s="76"/>
      <c r="L1847" s="74" t="str">
        <f t="shared" si="56"/>
        <v/>
      </c>
    </row>
    <row r="1848" spans="1:12" ht="18.95" customHeight="1" x14ac:dyDescent="0.25">
      <c r="A1848" s="52"/>
      <c r="C1848" s="185"/>
      <c r="D1848" s="76"/>
      <c r="E1848" s="76" t="str">
        <f>IF(D1848="","",IFERROR(VLOOKUP(D1848,Cadastro!$C$9:$D$1009,2,FALSE),"NOT FOUND"))</f>
        <v/>
      </c>
      <c r="F1848" s="76"/>
      <c r="G1848" s="94"/>
      <c r="H1848" s="97"/>
      <c r="I1848" s="77">
        <f t="shared" si="57"/>
        <v>0</v>
      </c>
      <c r="J1848" s="78" t="str">
        <f>IFERROR(IF(E1848="","",VLOOKUP(D1848,Saldo!$P$8:$Q$1009,2,FALSE)),"")</f>
        <v/>
      </c>
      <c r="K1848" s="76"/>
      <c r="L1848" s="74" t="str">
        <f t="shared" si="56"/>
        <v/>
      </c>
    </row>
    <row r="1849" spans="1:12" ht="18.95" customHeight="1" x14ac:dyDescent="0.25">
      <c r="A1849" s="52"/>
      <c r="C1849" s="185"/>
      <c r="D1849" s="76"/>
      <c r="E1849" s="76" t="str">
        <f>IF(D1849="","",IFERROR(VLOOKUP(D1849,Cadastro!$C$9:$D$1009,2,FALSE),"NOT FOUND"))</f>
        <v/>
      </c>
      <c r="F1849" s="76"/>
      <c r="G1849" s="94"/>
      <c r="H1849" s="97"/>
      <c r="I1849" s="77">
        <f t="shared" si="57"/>
        <v>0</v>
      </c>
      <c r="J1849" s="78" t="str">
        <f>IFERROR(IF(E1849="","",VLOOKUP(D1849,Saldo!$P$8:$Q$1009,2,FALSE)),"")</f>
        <v/>
      </c>
      <c r="K1849" s="76"/>
      <c r="L1849" s="74" t="str">
        <f t="shared" si="56"/>
        <v/>
      </c>
    </row>
    <row r="1850" spans="1:12" ht="18.95" customHeight="1" x14ac:dyDescent="0.25">
      <c r="A1850" s="52"/>
      <c r="C1850" s="185"/>
      <c r="D1850" s="76"/>
      <c r="E1850" s="76" t="str">
        <f>IF(D1850="","",IFERROR(VLOOKUP(D1850,Cadastro!$C$9:$D$1009,2,FALSE),"NOT FOUND"))</f>
        <v/>
      </c>
      <c r="F1850" s="76"/>
      <c r="G1850" s="94"/>
      <c r="H1850" s="97"/>
      <c r="I1850" s="77">
        <f t="shared" si="57"/>
        <v>0</v>
      </c>
      <c r="J1850" s="78" t="str">
        <f>IFERROR(IF(E1850="","",VLOOKUP(D1850,Saldo!$P$8:$Q$1009,2,FALSE)),"")</f>
        <v/>
      </c>
      <c r="K1850" s="76"/>
      <c r="L1850" s="74" t="str">
        <f t="shared" si="56"/>
        <v/>
      </c>
    </row>
    <row r="1851" spans="1:12" ht="18.95" customHeight="1" x14ac:dyDescent="0.25">
      <c r="A1851" s="52"/>
      <c r="C1851" s="185"/>
      <c r="D1851" s="76"/>
      <c r="E1851" s="76" t="str">
        <f>IF(D1851="","",IFERROR(VLOOKUP(D1851,Cadastro!$C$9:$D$1009,2,FALSE),"NOT FOUND"))</f>
        <v/>
      </c>
      <c r="F1851" s="76"/>
      <c r="G1851" s="94"/>
      <c r="H1851" s="97"/>
      <c r="I1851" s="77">
        <f t="shared" si="57"/>
        <v>0</v>
      </c>
      <c r="J1851" s="78" t="str">
        <f>IFERROR(IF(E1851="","",VLOOKUP(D1851,Saldo!$P$8:$Q$1009,2,FALSE)),"")</f>
        <v/>
      </c>
      <c r="K1851" s="76"/>
      <c r="L1851" s="74" t="str">
        <f t="shared" si="56"/>
        <v/>
      </c>
    </row>
    <row r="1852" spans="1:12" ht="18.95" customHeight="1" x14ac:dyDescent="0.25">
      <c r="A1852" s="52"/>
      <c r="C1852" s="185"/>
      <c r="D1852" s="76"/>
      <c r="E1852" s="76" t="str">
        <f>IF(D1852="","",IFERROR(VLOOKUP(D1852,Cadastro!$C$9:$D$1009,2,FALSE),"NOT FOUND"))</f>
        <v/>
      </c>
      <c r="F1852" s="76"/>
      <c r="G1852" s="94"/>
      <c r="H1852" s="97"/>
      <c r="I1852" s="77">
        <f t="shared" si="57"/>
        <v>0</v>
      </c>
      <c r="J1852" s="78" t="str">
        <f>IFERROR(IF(E1852="","",VLOOKUP(D1852,Saldo!$P$8:$Q$1009,2,FALSE)),"")</f>
        <v/>
      </c>
      <c r="K1852" s="76"/>
      <c r="L1852" s="74" t="str">
        <f t="shared" si="56"/>
        <v/>
      </c>
    </row>
    <row r="1853" spans="1:12" ht="18.95" customHeight="1" x14ac:dyDescent="0.25">
      <c r="A1853" s="52"/>
      <c r="C1853" s="185"/>
      <c r="D1853" s="76"/>
      <c r="E1853" s="76" t="str">
        <f>IF(D1853="","",IFERROR(VLOOKUP(D1853,Cadastro!$C$9:$D$1009,2,FALSE),"NOT FOUND"))</f>
        <v/>
      </c>
      <c r="F1853" s="76"/>
      <c r="G1853" s="94"/>
      <c r="H1853" s="97"/>
      <c r="I1853" s="77">
        <f t="shared" si="57"/>
        <v>0</v>
      </c>
      <c r="J1853" s="78" t="str">
        <f>IFERROR(IF(E1853="","",VLOOKUP(D1853,Saldo!$P$8:$Q$1009,2,FALSE)),"")</f>
        <v/>
      </c>
      <c r="K1853" s="76"/>
      <c r="L1853" s="74" t="str">
        <f t="shared" si="56"/>
        <v/>
      </c>
    </row>
    <row r="1854" spans="1:12" ht="18.95" customHeight="1" x14ac:dyDescent="0.25">
      <c r="A1854" s="52"/>
      <c r="C1854" s="185"/>
      <c r="D1854" s="76"/>
      <c r="E1854" s="76" t="str">
        <f>IF(D1854="","",IFERROR(VLOOKUP(D1854,Cadastro!$C$9:$D$1009,2,FALSE),"NOT FOUND"))</f>
        <v/>
      </c>
      <c r="F1854" s="76"/>
      <c r="G1854" s="94"/>
      <c r="H1854" s="97"/>
      <c r="I1854" s="77">
        <f t="shared" si="57"/>
        <v>0</v>
      </c>
      <c r="J1854" s="78" t="str">
        <f>IFERROR(IF(E1854="","",VLOOKUP(D1854,Saldo!$P$8:$Q$1009,2,FALSE)),"")</f>
        <v/>
      </c>
      <c r="K1854" s="76"/>
      <c r="L1854" s="74" t="str">
        <f t="shared" si="56"/>
        <v/>
      </c>
    </row>
    <row r="1855" spans="1:12" ht="18.95" customHeight="1" x14ac:dyDescent="0.25">
      <c r="A1855" s="52"/>
      <c r="C1855" s="185"/>
      <c r="D1855" s="76"/>
      <c r="E1855" s="76" t="str">
        <f>IF(D1855="","",IFERROR(VLOOKUP(D1855,Cadastro!$C$9:$D$1009,2,FALSE),"NOT FOUND"))</f>
        <v/>
      </c>
      <c r="F1855" s="76"/>
      <c r="G1855" s="94"/>
      <c r="H1855" s="97"/>
      <c r="I1855" s="77">
        <f t="shared" si="57"/>
        <v>0</v>
      </c>
      <c r="J1855" s="78" t="str">
        <f>IFERROR(IF(E1855="","",VLOOKUP(D1855,Saldo!$P$8:$Q$1009,2,FALSE)),"")</f>
        <v/>
      </c>
      <c r="K1855" s="76"/>
      <c r="L1855" s="74" t="str">
        <f t="shared" si="56"/>
        <v/>
      </c>
    </row>
    <row r="1856" spans="1:12" ht="18.95" customHeight="1" x14ac:dyDescent="0.25">
      <c r="A1856" s="52"/>
      <c r="C1856" s="185"/>
      <c r="D1856" s="76"/>
      <c r="E1856" s="76" t="str">
        <f>IF(D1856="","",IFERROR(VLOOKUP(D1856,Cadastro!$C$9:$D$1009,2,FALSE),"NOT FOUND"))</f>
        <v/>
      </c>
      <c r="F1856" s="76"/>
      <c r="G1856" s="94"/>
      <c r="H1856" s="97"/>
      <c r="I1856" s="77">
        <f t="shared" si="57"/>
        <v>0</v>
      </c>
      <c r="J1856" s="78" t="str">
        <f>IFERROR(IF(E1856="","",VLOOKUP(D1856,Saldo!$P$8:$Q$1009,2,FALSE)),"")</f>
        <v/>
      </c>
      <c r="K1856" s="76"/>
      <c r="L1856" s="74" t="str">
        <f t="shared" si="56"/>
        <v/>
      </c>
    </row>
    <row r="1857" spans="1:12" ht="18.95" customHeight="1" x14ac:dyDescent="0.25">
      <c r="A1857" s="52"/>
      <c r="C1857" s="185"/>
      <c r="D1857" s="76"/>
      <c r="E1857" s="76" t="str">
        <f>IF(D1857="","",IFERROR(VLOOKUP(D1857,Cadastro!$C$9:$D$1009,2,FALSE),"NOT FOUND"))</f>
        <v/>
      </c>
      <c r="F1857" s="76"/>
      <c r="G1857" s="94"/>
      <c r="H1857" s="97"/>
      <c r="I1857" s="77">
        <f t="shared" si="57"/>
        <v>0</v>
      </c>
      <c r="J1857" s="78" t="str">
        <f>IFERROR(IF(E1857="","",VLOOKUP(D1857,Saldo!$P$8:$Q$1009,2,FALSE)),"")</f>
        <v/>
      </c>
      <c r="K1857" s="76"/>
      <c r="L1857" s="74" t="str">
        <f t="shared" si="56"/>
        <v/>
      </c>
    </row>
    <row r="1858" spans="1:12" ht="18.95" customHeight="1" x14ac:dyDescent="0.25">
      <c r="A1858" s="52"/>
      <c r="C1858" s="185"/>
      <c r="D1858" s="76"/>
      <c r="E1858" s="76" t="str">
        <f>IF(D1858="","",IFERROR(VLOOKUP(D1858,Cadastro!$C$9:$D$1009,2,FALSE),"NOT FOUND"))</f>
        <v/>
      </c>
      <c r="F1858" s="76"/>
      <c r="G1858" s="94"/>
      <c r="H1858" s="97"/>
      <c r="I1858" s="77">
        <f t="shared" si="57"/>
        <v>0</v>
      </c>
      <c r="J1858" s="78" t="str">
        <f>IFERROR(IF(E1858="","",VLOOKUP(D1858,Saldo!$P$8:$Q$1009,2,FALSE)),"")</f>
        <v/>
      </c>
      <c r="K1858" s="76"/>
      <c r="L1858" s="74" t="str">
        <f t="shared" si="56"/>
        <v/>
      </c>
    </row>
    <row r="1859" spans="1:12" ht="18.95" customHeight="1" x14ac:dyDescent="0.25">
      <c r="A1859" s="52"/>
      <c r="C1859" s="185"/>
      <c r="D1859" s="76"/>
      <c r="E1859" s="76" t="str">
        <f>IF(D1859="","",IFERROR(VLOOKUP(D1859,Cadastro!$C$9:$D$1009,2,FALSE),"NOT FOUND"))</f>
        <v/>
      </c>
      <c r="F1859" s="76"/>
      <c r="G1859" s="94"/>
      <c r="H1859" s="97"/>
      <c r="I1859" s="77">
        <f t="shared" si="57"/>
        <v>0</v>
      </c>
      <c r="J1859" s="78" t="str">
        <f>IFERROR(IF(E1859="","",VLOOKUP(D1859,Saldo!$P$8:$Q$1009,2,FALSE)),"")</f>
        <v/>
      </c>
      <c r="K1859" s="76"/>
      <c r="L1859" s="74" t="str">
        <f t="shared" si="56"/>
        <v/>
      </c>
    </row>
    <row r="1860" spans="1:12" ht="18.95" customHeight="1" x14ac:dyDescent="0.25">
      <c r="A1860" s="52"/>
      <c r="C1860" s="185"/>
      <c r="D1860" s="76"/>
      <c r="E1860" s="76" t="str">
        <f>IF(D1860="","",IFERROR(VLOOKUP(D1860,Cadastro!$C$9:$D$1009,2,FALSE),"NOT FOUND"))</f>
        <v/>
      </c>
      <c r="F1860" s="76"/>
      <c r="G1860" s="94"/>
      <c r="H1860" s="97"/>
      <c r="I1860" s="77">
        <f t="shared" si="57"/>
        <v>0</v>
      </c>
      <c r="J1860" s="78" t="str">
        <f>IFERROR(IF(E1860="","",VLOOKUP(D1860,Saldo!$P$8:$Q$1009,2,FALSE)),"")</f>
        <v/>
      </c>
      <c r="K1860" s="76"/>
      <c r="L1860" s="74" t="str">
        <f t="shared" si="56"/>
        <v/>
      </c>
    </row>
    <row r="1861" spans="1:12" ht="18.95" customHeight="1" x14ac:dyDescent="0.25">
      <c r="A1861" s="52"/>
      <c r="C1861" s="185"/>
      <c r="D1861" s="76"/>
      <c r="E1861" s="76" t="str">
        <f>IF(D1861="","",IFERROR(VLOOKUP(D1861,Cadastro!$C$9:$D$1009,2,FALSE),"NOT FOUND"))</f>
        <v/>
      </c>
      <c r="F1861" s="76"/>
      <c r="G1861" s="94"/>
      <c r="H1861" s="97"/>
      <c r="I1861" s="77">
        <f t="shared" si="57"/>
        <v>0</v>
      </c>
      <c r="J1861" s="78" t="str">
        <f>IFERROR(IF(E1861="","",VLOOKUP(D1861,Saldo!$P$8:$Q$1009,2,FALSE)),"")</f>
        <v/>
      </c>
      <c r="K1861" s="76"/>
      <c r="L1861" s="74" t="str">
        <f t="shared" si="56"/>
        <v/>
      </c>
    </row>
    <row r="1862" spans="1:12" ht="18.95" customHeight="1" x14ac:dyDescent="0.25">
      <c r="A1862" s="52"/>
      <c r="C1862" s="185"/>
      <c r="D1862" s="76"/>
      <c r="E1862" s="76" t="str">
        <f>IF(D1862="","",IFERROR(VLOOKUP(D1862,Cadastro!$C$9:$D$1009,2,FALSE),"NOT FOUND"))</f>
        <v/>
      </c>
      <c r="F1862" s="76"/>
      <c r="G1862" s="94"/>
      <c r="H1862" s="97"/>
      <c r="I1862" s="77">
        <f t="shared" si="57"/>
        <v>0</v>
      </c>
      <c r="J1862" s="78" t="str">
        <f>IFERROR(IF(E1862="","",VLOOKUP(D1862,Saldo!$P$8:$Q$1009,2,FALSE)),"")</f>
        <v/>
      </c>
      <c r="K1862" s="76"/>
      <c r="L1862" s="74" t="str">
        <f t="shared" si="56"/>
        <v/>
      </c>
    </row>
    <row r="1863" spans="1:12" ht="18.95" customHeight="1" x14ac:dyDescent="0.25">
      <c r="A1863" s="52"/>
      <c r="C1863" s="185"/>
      <c r="D1863" s="76"/>
      <c r="E1863" s="76" t="str">
        <f>IF(D1863="","",IFERROR(VLOOKUP(D1863,Cadastro!$C$9:$D$1009,2,FALSE),"NOT FOUND"))</f>
        <v/>
      </c>
      <c r="F1863" s="76"/>
      <c r="G1863" s="94"/>
      <c r="H1863" s="97"/>
      <c r="I1863" s="77">
        <f t="shared" si="57"/>
        <v>0</v>
      </c>
      <c r="J1863" s="78" t="str">
        <f>IFERROR(IF(E1863="","",VLOOKUP(D1863,Saldo!$P$8:$Q$1009,2,FALSE)),"")</f>
        <v/>
      </c>
      <c r="K1863" s="76"/>
      <c r="L1863" s="74" t="str">
        <f t="shared" si="56"/>
        <v/>
      </c>
    </row>
    <row r="1864" spans="1:12" ht="18.95" customHeight="1" x14ac:dyDescent="0.25">
      <c r="A1864" s="52"/>
      <c r="C1864" s="185"/>
      <c r="D1864" s="76"/>
      <c r="E1864" s="76" t="str">
        <f>IF(D1864="","",IFERROR(VLOOKUP(D1864,Cadastro!$C$9:$D$1009,2,FALSE),"NOT FOUND"))</f>
        <v/>
      </c>
      <c r="F1864" s="76"/>
      <c r="G1864" s="94"/>
      <c r="H1864" s="97"/>
      <c r="I1864" s="77">
        <f t="shared" si="57"/>
        <v>0</v>
      </c>
      <c r="J1864" s="78" t="str">
        <f>IFERROR(IF(E1864="","",VLOOKUP(D1864,Saldo!$P$8:$Q$1009,2,FALSE)),"")</f>
        <v/>
      </c>
      <c r="K1864" s="76"/>
      <c r="L1864" s="74" t="str">
        <f t="shared" si="56"/>
        <v/>
      </c>
    </row>
    <row r="1865" spans="1:12" ht="18.95" customHeight="1" x14ac:dyDescent="0.25">
      <c r="A1865" s="52"/>
      <c r="C1865" s="185"/>
      <c r="D1865" s="76"/>
      <c r="E1865" s="76" t="str">
        <f>IF(D1865="","",IFERROR(VLOOKUP(D1865,Cadastro!$C$9:$D$1009,2,FALSE),"NOT FOUND"))</f>
        <v/>
      </c>
      <c r="F1865" s="76"/>
      <c r="G1865" s="94"/>
      <c r="H1865" s="97"/>
      <c r="I1865" s="77">
        <f t="shared" si="57"/>
        <v>0</v>
      </c>
      <c r="J1865" s="78" t="str">
        <f>IFERROR(IF(E1865="","",VLOOKUP(D1865,Saldo!$P$8:$Q$1009,2,FALSE)),"")</f>
        <v/>
      </c>
      <c r="K1865" s="76"/>
      <c r="L1865" s="74" t="str">
        <f t="shared" ref="L1865:L1928" si="58">IF(C1865="","",MONTH(C1865))</f>
        <v/>
      </c>
    </row>
    <row r="1866" spans="1:12" ht="18.95" customHeight="1" x14ac:dyDescent="0.25">
      <c r="A1866" s="52"/>
      <c r="C1866" s="185"/>
      <c r="D1866" s="76"/>
      <c r="E1866" s="76" t="str">
        <f>IF(D1866="","",IFERROR(VLOOKUP(D1866,Cadastro!$C$9:$D$1009,2,FALSE),"NOT FOUND"))</f>
        <v/>
      </c>
      <c r="F1866" s="76"/>
      <c r="G1866" s="94"/>
      <c r="H1866" s="97"/>
      <c r="I1866" s="77">
        <f t="shared" ref="I1866:I1929" si="59">IFERROR(G1866*H1866,"Check if QTY and Value are both valid")</f>
        <v>0</v>
      </c>
      <c r="J1866" s="78" t="str">
        <f>IFERROR(IF(E1866="","",VLOOKUP(D1866,Saldo!$P$8:$Q$1009,2,FALSE)),"")</f>
        <v/>
      </c>
      <c r="K1866" s="76"/>
      <c r="L1866" s="74" t="str">
        <f t="shared" si="58"/>
        <v/>
      </c>
    </row>
    <row r="1867" spans="1:12" ht="18.95" customHeight="1" x14ac:dyDescent="0.25">
      <c r="A1867" s="52"/>
      <c r="C1867" s="185"/>
      <c r="D1867" s="76"/>
      <c r="E1867" s="76" t="str">
        <f>IF(D1867="","",IFERROR(VLOOKUP(D1867,Cadastro!$C$9:$D$1009,2,FALSE),"NOT FOUND"))</f>
        <v/>
      </c>
      <c r="F1867" s="76"/>
      <c r="G1867" s="94"/>
      <c r="H1867" s="97"/>
      <c r="I1867" s="77">
        <f t="shared" si="59"/>
        <v>0</v>
      </c>
      <c r="J1867" s="78" t="str">
        <f>IFERROR(IF(E1867="","",VLOOKUP(D1867,Saldo!$P$8:$Q$1009,2,FALSE)),"")</f>
        <v/>
      </c>
      <c r="K1867" s="76"/>
      <c r="L1867" s="74" t="str">
        <f t="shared" si="58"/>
        <v/>
      </c>
    </row>
    <row r="1868" spans="1:12" ht="18.95" customHeight="1" x14ac:dyDescent="0.25">
      <c r="A1868" s="52"/>
      <c r="C1868" s="185"/>
      <c r="D1868" s="76"/>
      <c r="E1868" s="76" t="str">
        <f>IF(D1868="","",IFERROR(VLOOKUP(D1868,Cadastro!$C$9:$D$1009,2,FALSE),"NOT FOUND"))</f>
        <v/>
      </c>
      <c r="F1868" s="76"/>
      <c r="G1868" s="94"/>
      <c r="H1868" s="97"/>
      <c r="I1868" s="77">
        <f t="shared" si="59"/>
        <v>0</v>
      </c>
      <c r="J1868" s="78" t="str">
        <f>IFERROR(IF(E1868="","",VLOOKUP(D1868,Saldo!$P$8:$Q$1009,2,FALSE)),"")</f>
        <v/>
      </c>
      <c r="K1868" s="76"/>
      <c r="L1868" s="74" t="str">
        <f t="shared" si="58"/>
        <v/>
      </c>
    </row>
    <row r="1869" spans="1:12" ht="18.95" customHeight="1" x14ac:dyDescent="0.25">
      <c r="A1869" s="52"/>
      <c r="C1869" s="185"/>
      <c r="D1869" s="76"/>
      <c r="E1869" s="76" t="str">
        <f>IF(D1869="","",IFERROR(VLOOKUP(D1869,Cadastro!$C$9:$D$1009,2,FALSE),"NOT FOUND"))</f>
        <v/>
      </c>
      <c r="F1869" s="76"/>
      <c r="G1869" s="94"/>
      <c r="H1869" s="97"/>
      <c r="I1869" s="77">
        <f t="shared" si="59"/>
        <v>0</v>
      </c>
      <c r="J1869" s="78" t="str">
        <f>IFERROR(IF(E1869="","",VLOOKUP(D1869,Saldo!$P$8:$Q$1009,2,FALSE)),"")</f>
        <v/>
      </c>
      <c r="K1869" s="76"/>
      <c r="L1869" s="74" t="str">
        <f t="shared" si="58"/>
        <v/>
      </c>
    </row>
    <row r="1870" spans="1:12" ht="18.95" customHeight="1" x14ac:dyDescent="0.25">
      <c r="A1870" s="52"/>
      <c r="C1870" s="185"/>
      <c r="D1870" s="76"/>
      <c r="E1870" s="76" t="str">
        <f>IF(D1870="","",IFERROR(VLOOKUP(D1870,Cadastro!$C$9:$D$1009,2,FALSE),"NOT FOUND"))</f>
        <v/>
      </c>
      <c r="F1870" s="76"/>
      <c r="G1870" s="94"/>
      <c r="H1870" s="97"/>
      <c r="I1870" s="77">
        <f t="shared" si="59"/>
        <v>0</v>
      </c>
      <c r="J1870" s="78" t="str">
        <f>IFERROR(IF(E1870="","",VLOOKUP(D1870,Saldo!$P$8:$Q$1009,2,FALSE)),"")</f>
        <v/>
      </c>
      <c r="K1870" s="76"/>
      <c r="L1870" s="74" t="str">
        <f t="shared" si="58"/>
        <v/>
      </c>
    </row>
    <row r="1871" spans="1:12" ht="18.95" customHeight="1" x14ac:dyDescent="0.25">
      <c r="A1871" s="52"/>
      <c r="C1871" s="185"/>
      <c r="D1871" s="76"/>
      <c r="E1871" s="76" t="str">
        <f>IF(D1871="","",IFERROR(VLOOKUP(D1871,Cadastro!$C$9:$D$1009,2,FALSE),"NOT FOUND"))</f>
        <v/>
      </c>
      <c r="F1871" s="76"/>
      <c r="G1871" s="94"/>
      <c r="H1871" s="97"/>
      <c r="I1871" s="77">
        <f t="shared" si="59"/>
        <v>0</v>
      </c>
      <c r="J1871" s="78" t="str">
        <f>IFERROR(IF(E1871="","",VLOOKUP(D1871,Saldo!$P$8:$Q$1009,2,FALSE)),"")</f>
        <v/>
      </c>
      <c r="K1871" s="76"/>
      <c r="L1871" s="74" t="str">
        <f t="shared" si="58"/>
        <v/>
      </c>
    </row>
    <row r="1872" spans="1:12" ht="18.95" customHeight="1" x14ac:dyDescent="0.25">
      <c r="A1872" s="52"/>
      <c r="C1872" s="185"/>
      <c r="D1872" s="76"/>
      <c r="E1872" s="76" t="str">
        <f>IF(D1872="","",IFERROR(VLOOKUP(D1872,Cadastro!$C$9:$D$1009,2,FALSE),"NOT FOUND"))</f>
        <v/>
      </c>
      <c r="F1872" s="76"/>
      <c r="G1872" s="94"/>
      <c r="H1872" s="97"/>
      <c r="I1872" s="77">
        <f t="shared" si="59"/>
        <v>0</v>
      </c>
      <c r="J1872" s="78" t="str">
        <f>IFERROR(IF(E1872="","",VLOOKUP(D1872,Saldo!$P$8:$Q$1009,2,FALSE)),"")</f>
        <v/>
      </c>
      <c r="K1872" s="76"/>
      <c r="L1872" s="74" t="str">
        <f t="shared" si="58"/>
        <v/>
      </c>
    </row>
    <row r="1873" spans="1:12" ht="18.95" customHeight="1" x14ac:dyDescent="0.25">
      <c r="A1873" s="52"/>
      <c r="C1873" s="185"/>
      <c r="D1873" s="76"/>
      <c r="E1873" s="76" t="str">
        <f>IF(D1873="","",IFERROR(VLOOKUP(D1873,Cadastro!$C$9:$D$1009,2,FALSE),"NOT FOUND"))</f>
        <v/>
      </c>
      <c r="F1873" s="76"/>
      <c r="G1873" s="94"/>
      <c r="H1873" s="97"/>
      <c r="I1873" s="77">
        <f t="shared" si="59"/>
        <v>0</v>
      </c>
      <c r="J1873" s="78" t="str">
        <f>IFERROR(IF(E1873="","",VLOOKUP(D1873,Saldo!$P$8:$Q$1009,2,FALSE)),"")</f>
        <v/>
      </c>
      <c r="K1873" s="76"/>
      <c r="L1873" s="74" t="str">
        <f t="shared" si="58"/>
        <v/>
      </c>
    </row>
    <row r="1874" spans="1:12" ht="18.95" customHeight="1" x14ac:dyDescent="0.25">
      <c r="A1874" s="52"/>
      <c r="C1874" s="185"/>
      <c r="D1874" s="76"/>
      <c r="E1874" s="76" t="str">
        <f>IF(D1874="","",IFERROR(VLOOKUP(D1874,Cadastro!$C$9:$D$1009,2,FALSE),"NOT FOUND"))</f>
        <v/>
      </c>
      <c r="F1874" s="76"/>
      <c r="G1874" s="94"/>
      <c r="H1874" s="97"/>
      <c r="I1874" s="77">
        <f t="shared" si="59"/>
        <v>0</v>
      </c>
      <c r="J1874" s="78" t="str">
        <f>IFERROR(IF(E1874="","",VLOOKUP(D1874,Saldo!$P$8:$Q$1009,2,FALSE)),"")</f>
        <v/>
      </c>
      <c r="K1874" s="76"/>
      <c r="L1874" s="74" t="str">
        <f t="shared" si="58"/>
        <v/>
      </c>
    </row>
    <row r="1875" spans="1:12" ht="18.95" customHeight="1" x14ac:dyDescent="0.25">
      <c r="A1875" s="52"/>
      <c r="C1875" s="185"/>
      <c r="D1875" s="76"/>
      <c r="E1875" s="76" t="str">
        <f>IF(D1875="","",IFERROR(VLOOKUP(D1875,Cadastro!$C$9:$D$1009,2,FALSE),"NOT FOUND"))</f>
        <v/>
      </c>
      <c r="F1875" s="76"/>
      <c r="G1875" s="94"/>
      <c r="H1875" s="97"/>
      <c r="I1875" s="77">
        <f t="shared" si="59"/>
        <v>0</v>
      </c>
      <c r="J1875" s="78" t="str">
        <f>IFERROR(IF(E1875="","",VLOOKUP(D1875,Saldo!$P$8:$Q$1009,2,FALSE)),"")</f>
        <v/>
      </c>
      <c r="K1875" s="76"/>
      <c r="L1875" s="74" t="str">
        <f t="shared" si="58"/>
        <v/>
      </c>
    </row>
    <row r="1876" spans="1:12" ht="18.95" customHeight="1" x14ac:dyDescent="0.25">
      <c r="A1876" s="52"/>
      <c r="C1876" s="185"/>
      <c r="D1876" s="76"/>
      <c r="E1876" s="76" t="str">
        <f>IF(D1876="","",IFERROR(VLOOKUP(D1876,Cadastro!$C$9:$D$1009,2,FALSE),"NOT FOUND"))</f>
        <v/>
      </c>
      <c r="F1876" s="76"/>
      <c r="G1876" s="94"/>
      <c r="H1876" s="97"/>
      <c r="I1876" s="77">
        <f t="shared" si="59"/>
        <v>0</v>
      </c>
      <c r="J1876" s="78" t="str">
        <f>IFERROR(IF(E1876="","",VLOOKUP(D1876,Saldo!$P$8:$Q$1009,2,FALSE)),"")</f>
        <v/>
      </c>
      <c r="K1876" s="76"/>
      <c r="L1876" s="74" t="str">
        <f t="shared" si="58"/>
        <v/>
      </c>
    </row>
    <row r="1877" spans="1:12" ht="18.95" customHeight="1" x14ac:dyDescent="0.25">
      <c r="A1877" s="52"/>
      <c r="C1877" s="185"/>
      <c r="D1877" s="76"/>
      <c r="E1877" s="76" t="str">
        <f>IF(D1877="","",IFERROR(VLOOKUP(D1877,Cadastro!$C$9:$D$1009,2,FALSE),"NOT FOUND"))</f>
        <v/>
      </c>
      <c r="F1877" s="76"/>
      <c r="G1877" s="94"/>
      <c r="H1877" s="97"/>
      <c r="I1877" s="77">
        <f t="shared" si="59"/>
        <v>0</v>
      </c>
      <c r="J1877" s="78" t="str">
        <f>IFERROR(IF(E1877="","",VLOOKUP(D1877,Saldo!$P$8:$Q$1009,2,FALSE)),"")</f>
        <v/>
      </c>
      <c r="K1877" s="76"/>
      <c r="L1877" s="74" t="str">
        <f t="shared" si="58"/>
        <v/>
      </c>
    </row>
    <row r="1878" spans="1:12" ht="18.95" customHeight="1" x14ac:dyDescent="0.25">
      <c r="A1878" s="52"/>
      <c r="C1878" s="185"/>
      <c r="D1878" s="76"/>
      <c r="E1878" s="76" t="str">
        <f>IF(D1878="","",IFERROR(VLOOKUP(D1878,Cadastro!$C$9:$D$1009,2,FALSE),"NOT FOUND"))</f>
        <v/>
      </c>
      <c r="F1878" s="76"/>
      <c r="G1878" s="94"/>
      <c r="H1878" s="97"/>
      <c r="I1878" s="77">
        <f t="shared" si="59"/>
        <v>0</v>
      </c>
      <c r="J1878" s="78" t="str">
        <f>IFERROR(IF(E1878="","",VLOOKUP(D1878,Saldo!$P$8:$Q$1009,2,FALSE)),"")</f>
        <v/>
      </c>
      <c r="K1878" s="76"/>
      <c r="L1878" s="74" t="str">
        <f t="shared" si="58"/>
        <v/>
      </c>
    </row>
    <row r="1879" spans="1:12" ht="18.95" customHeight="1" x14ac:dyDescent="0.25">
      <c r="A1879" s="52"/>
      <c r="C1879" s="185"/>
      <c r="D1879" s="76"/>
      <c r="E1879" s="76" t="str">
        <f>IF(D1879="","",IFERROR(VLOOKUP(D1879,Cadastro!$C$9:$D$1009,2,FALSE),"NOT FOUND"))</f>
        <v/>
      </c>
      <c r="F1879" s="76"/>
      <c r="G1879" s="94"/>
      <c r="H1879" s="97"/>
      <c r="I1879" s="77">
        <f t="shared" si="59"/>
        <v>0</v>
      </c>
      <c r="J1879" s="78" t="str">
        <f>IFERROR(IF(E1879="","",VLOOKUP(D1879,Saldo!$P$8:$Q$1009,2,FALSE)),"")</f>
        <v/>
      </c>
      <c r="K1879" s="76"/>
      <c r="L1879" s="74" t="str">
        <f t="shared" si="58"/>
        <v/>
      </c>
    </row>
    <row r="1880" spans="1:12" ht="18.95" customHeight="1" x14ac:dyDescent="0.25">
      <c r="A1880" s="52"/>
      <c r="C1880" s="185"/>
      <c r="D1880" s="76"/>
      <c r="E1880" s="76" t="str">
        <f>IF(D1880="","",IFERROR(VLOOKUP(D1880,Cadastro!$C$9:$D$1009,2,FALSE),"NOT FOUND"))</f>
        <v/>
      </c>
      <c r="F1880" s="76"/>
      <c r="G1880" s="94"/>
      <c r="H1880" s="97"/>
      <c r="I1880" s="77">
        <f t="shared" si="59"/>
        <v>0</v>
      </c>
      <c r="J1880" s="78" t="str">
        <f>IFERROR(IF(E1880="","",VLOOKUP(D1880,Saldo!$P$8:$Q$1009,2,FALSE)),"")</f>
        <v/>
      </c>
      <c r="K1880" s="76"/>
      <c r="L1880" s="74" t="str">
        <f t="shared" si="58"/>
        <v/>
      </c>
    </row>
    <row r="1881" spans="1:12" ht="18.95" customHeight="1" x14ac:dyDescent="0.25">
      <c r="A1881" s="52"/>
      <c r="C1881" s="185"/>
      <c r="D1881" s="76"/>
      <c r="E1881" s="76" t="str">
        <f>IF(D1881="","",IFERROR(VLOOKUP(D1881,Cadastro!$C$9:$D$1009,2,FALSE),"NOT FOUND"))</f>
        <v/>
      </c>
      <c r="F1881" s="76"/>
      <c r="G1881" s="94"/>
      <c r="H1881" s="97"/>
      <c r="I1881" s="77">
        <f t="shared" si="59"/>
        <v>0</v>
      </c>
      <c r="J1881" s="78" t="str">
        <f>IFERROR(IF(E1881="","",VLOOKUP(D1881,Saldo!$P$8:$Q$1009,2,FALSE)),"")</f>
        <v/>
      </c>
      <c r="K1881" s="76"/>
      <c r="L1881" s="74" t="str">
        <f t="shared" si="58"/>
        <v/>
      </c>
    </row>
    <row r="1882" spans="1:12" ht="18.95" customHeight="1" x14ac:dyDescent="0.25">
      <c r="A1882" s="52"/>
      <c r="C1882" s="185"/>
      <c r="D1882" s="76"/>
      <c r="E1882" s="76" t="str">
        <f>IF(D1882="","",IFERROR(VLOOKUP(D1882,Cadastro!$C$9:$D$1009,2,FALSE),"NOT FOUND"))</f>
        <v/>
      </c>
      <c r="F1882" s="76"/>
      <c r="G1882" s="94"/>
      <c r="H1882" s="97"/>
      <c r="I1882" s="77">
        <f t="shared" si="59"/>
        <v>0</v>
      </c>
      <c r="J1882" s="78" t="str">
        <f>IFERROR(IF(E1882="","",VLOOKUP(D1882,Saldo!$P$8:$Q$1009,2,FALSE)),"")</f>
        <v/>
      </c>
      <c r="K1882" s="76"/>
      <c r="L1882" s="74" t="str">
        <f t="shared" si="58"/>
        <v/>
      </c>
    </row>
    <row r="1883" spans="1:12" ht="18.95" customHeight="1" x14ac:dyDescent="0.25">
      <c r="A1883" s="52"/>
      <c r="C1883" s="185"/>
      <c r="D1883" s="76"/>
      <c r="E1883" s="76" t="str">
        <f>IF(D1883="","",IFERROR(VLOOKUP(D1883,Cadastro!$C$9:$D$1009,2,FALSE),"NOT FOUND"))</f>
        <v/>
      </c>
      <c r="F1883" s="76"/>
      <c r="G1883" s="94"/>
      <c r="H1883" s="97"/>
      <c r="I1883" s="77">
        <f t="shared" si="59"/>
        <v>0</v>
      </c>
      <c r="J1883" s="78" t="str">
        <f>IFERROR(IF(E1883="","",VLOOKUP(D1883,Saldo!$P$8:$Q$1009,2,FALSE)),"")</f>
        <v/>
      </c>
      <c r="K1883" s="76"/>
      <c r="L1883" s="74" t="str">
        <f t="shared" si="58"/>
        <v/>
      </c>
    </row>
    <row r="1884" spans="1:12" ht="18.95" customHeight="1" x14ac:dyDescent="0.25">
      <c r="A1884" s="52"/>
      <c r="C1884" s="185"/>
      <c r="D1884" s="76"/>
      <c r="E1884" s="76" t="str">
        <f>IF(D1884="","",IFERROR(VLOOKUP(D1884,Cadastro!$C$9:$D$1009,2,FALSE),"NOT FOUND"))</f>
        <v/>
      </c>
      <c r="F1884" s="76"/>
      <c r="G1884" s="94"/>
      <c r="H1884" s="97"/>
      <c r="I1884" s="77">
        <f t="shared" si="59"/>
        <v>0</v>
      </c>
      <c r="J1884" s="78" t="str">
        <f>IFERROR(IF(E1884="","",VLOOKUP(D1884,Saldo!$P$8:$Q$1009,2,FALSE)),"")</f>
        <v/>
      </c>
      <c r="K1884" s="76"/>
      <c r="L1884" s="74" t="str">
        <f t="shared" si="58"/>
        <v/>
      </c>
    </row>
    <row r="1885" spans="1:12" ht="18.95" customHeight="1" x14ac:dyDescent="0.25">
      <c r="A1885" s="52"/>
      <c r="C1885" s="185"/>
      <c r="D1885" s="76"/>
      <c r="E1885" s="76" t="str">
        <f>IF(D1885="","",IFERROR(VLOOKUP(D1885,Cadastro!$C$9:$D$1009,2,FALSE),"NOT FOUND"))</f>
        <v/>
      </c>
      <c r="F1885" s="76"/>
      <c r="G1885" s="94"/>
      <c r="H1885" s="97"/>
      <c r="I1885" s="77">
        <f t="shared" si="59"/>
        <v>0</v>
      </c>
      <c r="J1885" s="78" t="str">
        <f>IFERROR(IF(E1885="","",VLOOKUP(D1885,Saldo!$P$8:$Q$1009,2,FALSE)),"")</f>
        <v/>
      </c>
      <c r="K1885" s="76"/>
      <c r="L1885" s="74" t="str">
        <f t="shared" si="58"/>
        <v/>
      </c>
    </row>
    <row r="1886" spans="1:12" ht="18.95" customHeight="1" x14ac:dyDescent="0.25">
      <c r="A1886" s="52"/>
      <c r="C1886" s="185"/>
      <c r="D1886" s="76"/>
      <c r="E1886" s="76" t="str">
        <f>IF(D1886="","",IFERROR(VLOOKUP(D1886,Cadastro!$C$9:$D$1009,2,FALSE),"NOT FOUND"))</f>
        <v/>
      </c>
      <c r="F1886" s="76"/>
      <c r="G1886" s="94"/>
      <c r="H1886" s="97"/>
      <c r="I1886" s="77">
        <f t="shared" si="59"/>
        <v>0</v>
      </c>
      <c r="J1886" s="78" t="str">
        <f>IFERROR(IF(E1886="","",VLOOKUP(D1886,Saldo!$P$8:$Q$1009,2,FALSE)),"")</f>
        <v/>
      </c>
      <c r="K1886" s="76"/>
      <c r="L1886" s="74" t="str">
        <f t="shared" si="58"/>
        <v/>
      </c>
    </row>
    <row r="1887" spans="1:12" ht="18.95" customHeight="1" x14ac:dyDescent="0.25">
      <c r="A1887" s="52"/>
      <c r="C1887" s="185"/>
      <c r="D1887" s="76"/>
      <c r="E1887" s="76" t="str">
        <f>IF(D1887="","",IFERROR(VLOOKUP(D1887,Cadastro!$C$9:$D$1009,2,FALSE),"NOT FOUND"))</f>
        <v/>
      </c>
      <c r="F1887" s="76"/>
      <c r="G1887" s="94"/>
      <c r="H1887" s="97"/>
      <c r="I1887" s="77">
        <f t="shared" si="59"/>
        <v>0</v>
      </c>
      <c r="J1887" s="78" t="str">
        <f>IFERROR(IF(E1887="","",VLOOKUP(D1887,Saldo!$P$8:$Q$1009,2,FALSE)),"")</f>
        <v/>
      </c>
      <c r="K1887" s="76"/>
      <c r="L1887" s="74" t="str">
        <f t="shared" si="58"/>
        <v/>
      </c>
    </row>
    <row r="1888" spans="1:12" ht="18.95" customHeight="1" x14ac:dyDescent="0.25">
      <c r="A1888" s="52"/>
      <c r="C1888" s="185"/>
      <c r="D1888" s="76"/>
      <c r="E1888" s="76" t="str">
        <f>IF(D1888="","",IFERROR(VLOOKUP(D1888,Cadastro!$C$9:$D$1009,2,FALSE),"NOT FOUND"))</f>
        <v/>
      </c>
      <c r="F1888" s="76"/>
      <c r="G1888" s="94"/>
      <c r="H1888" s="97"/>
      <c r="I1888" s="77">
        <f t="shared" si="59"/>
        <v>0</v>
      </c>
      <c r="J1888" s="78" t="str">
        <f>IFERROR(IF(E1888="","",VLOOKUP(D1888,Saldo!$P$8:$Q$1009,2,FALSE)),"")</f>
        <v/>
      </c>
      <c r="K1888" s="76"/>
      <c r="L1888" s="74" t="str">
        <f t="shared" si="58"/>
        <v/>
      </c>
    </row>
    <row r="1889" spans="1:12" ht="18.95" customHeight="1" x14ac:dyDescent="0.25">
      <c r="A1889" s="52"/>
      <c r="C1889" s="185"/>
      <c r="D1889" s="76"/>
      <c r="E1889" s="76" t="str">
        <f>IF(D1889="","",IFERROR(VLOOKUP(D1889,Cadastro!$C$9:$D$1009,2,FALSE),"NOT FOUND"))</f>
        <v/>
      </c>
      <c r="F1889" s="76"/>
      <c r="G1889" s="94"/>
      <c r="H1889" s="97"/>
      <c r="I1889" s="77">
        <f t="shared" si="59"/>
        <v>0</v>
      </c>
      <c r="J1889" s="78" t="str">
        <f>IFERROR(IF(E1889="","",VLOOKUP(D1889,Saldo!$P$8:$Q$1009,2,FALSE)),"")</f>
        <v/>
      </c>
      <c r="K1889" s="76"/>
      <c r="L1889" s="74" t="str">
        <f t="shared" si="58"/>
        <v/>
      </c>
    </row>
    <row r="1890" spans="1:12" ht="18.95" customHeight="1" x14ac:dyDescent="0.25">
      <c r="A1890" s="52"/>
      <c r="C1890" s="185"/>
      <c r="D1890" s="76"/>
      <c r="E1890" s="76" t="str">
        <f>IF(D1890="","",IFERROR(VLOOKUP(D1890,Cadastro!$C$9:$D$1009,2,FALSE),"NOT FOUND"))</f>
        <v/>
      </c>
      <c r="F1890" s="76"/>
      <c r="G1890" s="94"/>
      <c r="H1890" s="97"/>
      <c r="I1890" s="77">
        <f t="shared" si="59"/>
        <v>0</v>
      </c>
      <c r="J1890" s="78" t="str">
        <f>IFERROR(IF(E1890="","",VLOOKUP(D1890,Saldo!$P$8:$Q$1009,2,FALSE)),"")</f>
        <v/>
      </c>
      <c r="K1890" s="76"/>
      <c r="L1890" s="74" t="str">
        <f t="shared" si="58"/>
        <v/>
      </c>
    </row>
    <row r="1891" spans="1:12" ht="18.95" customHeight="1" x14ac:dyDescent="0.25">
      <c r="A1891" s="52"/>
      <c r="C1891" s="185"/>
      <c r="D1891" s="76"/>
      <c r="E1891" s="76" t="str">
        <f>IF(D1891="","",IFERROR(VLOOKUP(D1891,Cadastro!$C$9:$D$1009,2,FALSE),"NOT FOUND"))</f>
        <v/>
      </c>
      <c r="F1891" s="76"/>
      <c r="G1891" s="94"/>
      <c r="H1891" s="97"/>
      <c r="I1891" s="77">
        <f t="shared" si="59"/>
        <v>0</v>
      </c>
      <c r="J1891" s="78" t="str">
        <f>IFERROR(IF(E1891="","",VLOOKUP(D1891,Saldo!$P$8:$Q$1009,2,FALSE)),"")</f>
        <v/>
      </c>
      <c r="K1891" s="76"/>
      <c r="L1891" s="74" t="str">
        <f t="shared" si="58"/>
        <v/>
      </c>
    </row>
    <row r="1892" spans="1:12" ht="18.95" customHeight="1" x14ac:dyDescent="0.25">
      <c r="A1892" s="52"/>
      <c r="C1892" s="185"/>
      <c r="D1892" s="76"/>
      <c r="E1892" s="76" t="str">
        <f>IF(D1892="","",IFERROR(VLOOKUP(D1892,Cadastro!$C$9:$D$1009,2,FALSE),"NOT FOUND"))</f>
        <v/>
      </c>
      <c r="F1892" s="76"/>
      <c r="G1892" s="94"/>
      <c r="H1892" s="97"/>
      <c r="I1892" s="77">
        <f t="shared" si="59"/>
        <v>0</v>
      </c>
      <c r="J1892" s="78" t="str">
        <f>IFERROR(IF(E1892="","",VLOOKUP(D1892,Saldo!$P$8:$Q$1009,2,FALSE)),"")</f>
        <v/>
      </c>
      <c r="K1892" s="76"/>
      <c r="L1892" s="74" t="str">
        <f t="shared" si="58"/>
        <v/>
      </c>
    </row>
    <row r="1893" spans="1:12" ht="18.95" customHeight="1" x14ac:dyDescent="0.25">
      <c r="A1893" s="52"/>
      <c r="C1893" s="185"/>
      <c r="D1893" s="76"/>
      <c r="E1893" s="76" t="str">
        <f>IF(D1893="","",IFERROR(VLOOKUP(D1893,Cadastro!$C$9:$D$1009,2,FALSE),"NOT FOUND"))</f>
        <v/>
      </c>
      <c r="F1893" s="76"/>
      <c r="G1893" s="94"/>
      <c r="H1893" s="97"/>
      <c r="I1893" s="77">
        <f t="shared" si="59"/>
        <v>0</v>
      </c>
      <c r="J1893" s="78" t="str">
        <f>IFERROR(IF(E1893="","",VLOOKUP(D1893,Saldo!$P$8:$Q$1009,2,FALSE)),"")</f>
        <v/>
      </c>
      <c r="K1893" s="76"/>
      <c r="L1893" s="74" t="str">
        <f t="shared" si="58"/>
        <v/>
      </c>
    </row>
    <row r="1894" spans="1:12" ht="18.95" customHeight="1" x14ac:dyDescent="0.25">
      <c r="A1894" s="52"/>
      <c r="C1894" s="185"/>
      <c r="D1894" s="76"/>
      <c r="E1894" s="76" t="str">
        <f>IF(D1894="","",IFERROR(VLOOKUP(D1894,Cadastro!$C$9:$D$1009,2,FALSE),"NOT FOUND"))</f>
        <v/>
      </c>
      <c r="F1894" s="76"/>
      <c r="G1894" s="94"/>
      <c r="H1894" s="97"/>
      <c r="I1894" s="77">
        <f t="shared" si="59"/>
        <v>0</v>
      </c>
      <c r="J1894" s="78" t="str">
        <f>IFERROR(IF(E1894="","",VLOOKUP(D1894,Saldo!$P$8:$Q$1009,2,FALSE)),"")</f>
        <v/>
      </c>
      <c r="K1894" s="76"/>
      <c r="L1894" s="74" t="str">
        <f t="shared" si="58"/>
        <v/>
      </c>
    </row>
    <row r="1895" spans="1:12" ht="18.95" customHeight="1" x14ac:dyDescent="0.25">
      <c r="A1895" s="52"/>
      <c r="C1895" s="185"/>
      <c r="D1895" s="76"/>
      <c r="E1895" s="76" t="str">
        <f>IF(D1895="","",IFERROR(VLOOKUP(D1895,Cadastro!$C$9:$D$1009,2,FALSE),"NOT FOUND"))</f>
        <v/>
      </c>
      <c r="F1895" s="76"/>
      <c r="G1895" s="94"/>
      <c r="H1895" s="97"/>
      <c r="I1895" s="77">
        <f t="shared" si="59"/>
        <v>0</v>
      </c>
      <c r="J1895" s="78" t="str">
        <f>IFERROR(IF(E1895="","",VLOOKUP(D1895,Saldo!$P$8:$Q$1009,2,FALSE)),"")</f>
        <v/>
      </c>
      <c r="K1895" s="76"/>
      <c r="L1895" s="74" t="str">
        <f t="shared" si="58"/>
        <v/>
      </c>
    </row>
    <row r="1896" spans="1:12" ht="18.95" customHeight="1" x14ac:dyDescent="0.25">
      <c r="A1896" s="52"/>
      <c r="C1896" s="185"/>
      <c r="D1896" s="76"/>
      <c r="E1896" s="76" t="str">
        <f>IF(D1896="","",IFERROR(VLOOKUP(D1896,Cadastro!$C$9:$D$1009,2,FALSE),"NOT FOUND"))</f>
        <v/>
      </c>
      <c r="F1896" s="76"/>
      <c r="G1896" s="94"/>
      <c r="H1896" s="97"/>
      <c r="I1896" s="77">
        <f t="shared" si="59"/>
        <v>0</v>
      </c>
      <c r="J1896" s="78" t="str">
        <f>IFERROR(IF(E1896="","",VLOOKUP(D1896,Saldo!$P$8:$Q$1009,2,FALSE)),"")</f>
        <v/>
      </c>
      <c r="K1896" s="76"/>
      <c r="L1896" s="74" t="str">
        <f t="shared" si="58"/>
        <v/>
      </c>
    </row>
    <row r="1897" spans="1:12" ht="18.95" customHeight="1" x14ac:dyDescent="0.25">
      <c r="A1897" s="52"/>
      <c r="C1897" s="185"/>
      <c r="D1897" s="76"/>
      <c r="E1897" s="76" t="str">
        <f>IF(D1897="","",IFERROR(VLOOKUP(D1897,Cadastro!$C$9:$D$1009,2,FALSE),"NOT FOUND"))</f>
        <v/>
      </c>
      <c r="F1897" s="76"/>
      <c r="G1897" s="94"/>
      <c r="H1897" s="97"/>
      <c r="I1897" s="77">
        <f t="shared" si="59"/>
        <v>0</v>
      </c>
      <c r="J1897" s="78" t="str">
        <f>IFERROR(IF(E1897="","",VLOOKUP(D1897,Saldo!$P$8:$Q$1009,2,FALSE)),"")</f>
        <v/>
      </c>
      <c r="K1897" s="76"/>
      <c r="L1897" s="74" t="str">
        <f t="shared" si="58"/>
        <v/>
      </c>
    </row>
    <row r="1898" spans="1:12" ht="18.95" customHeight="1" x14ac:dyDescent="0.25">
      <c r="A1898" s="52"/>
      <c r="C1898" s="185"/>
      <c r="D1898" s="76"/>
      <c r="E1898" s="76" t="str">
        <f>IF(D1898="","",IFERROR(VLOOKUP(D1898,Cadastro!$C$9:$D$1009,2,FALSE),"NOT FOUND"))</f>
        <v/>
      </c>
      <c r="F1898" s="76"/>
      <c r="G1898" s="94"/>
      <c r="H1898" s="97"/>
      <c r="I1898" s="77">
        <f t="shared" si="59"/>
        <v>0</v>
      </c>
      <c r="J1898" s="78" t="str">
        <f>IFERROR(IF(E1898="","",VLOOKUP(D1898,Saldo!$P$8:$Q$1009,2,FALSE)),"")</f>
        <v/>
      </c>
      <c r="K1898" s="76"/>
      <c r="L1898" s="74" t="str">
        <f t="shared" si="58"/>
        <v/>
      </c>
    </row>
    <row r="1899" spans="1:12" ht="18.95" customHeight="1" x14ac:dyDescent="0.25">
      <c r="A1899" s="52"/>
      <c r="C1899" s="185"/>
      <c r="D1899" s="76"/>
      <c r="E1899" s="76" t="str">
        <f>IF(D1899="","",IFERROR(VLOOKUP(D1899,Cadastro!$C$9:$D$1009,2,FALSE),"NOT FOUND"))</f>
        <v/>
      </c>
      <c r="F1899" s="76"/>
      <c r="G1899" s="94"/>
      <c r="H1899" s="97"/>
      <c r="I1899" s="77">
        <f t="shared" si="59"/>
        <v>0</v>
      </c>
      <c r="J1899" s="78" t="str">
        <f>IFERROR(IF(E1899="","",VLOOKUP(D1899,Saldo!$P$8:$Q$1009,2,FALSE)),"")</f>
        <v/>
      </c>
      <c r="K1899" s="76"/>
      <c r="L1899" s="74" t="str">
        <f t="shared" si="58"/>
        <v/>
      </c>
    </row>
    <row r="1900" spans="1:12" ht="18.95" customHeight="1" x14ac:dyDescent="0.25">
      <c r="A1900" s="52"/>
      <c r="C1900" s="185"/>
      <c r="D1900" s="76"/>
      <c r="E1900" s="76" t="str">
        <f>IF(D1900="","",IFERROR(VLOOKUP(D1900,Cadastro!$C$9:$D$1009,2,FALSE),"NOT FOUND"))</f>
        <v/>
      </c>
      <c r="F1900" s="76"/>
      <c r="G1900" s="94"/>
      <c r="H1900" s="97"/>
      <c r="I1900" s="77">
        <f t="shared" si="59"/>
        <v>0</v>
      </c>
      <c r="J1900" s="78" t="str">
        <f>IFERROR(IF(E1900="","",VLOOKUP(D1900,Saldo!$P$8:$Q$1009,2,FALSE)),"")</f>
        <v/>
      </c>
      <c r="K1900" s="76"/>
      <c r="L1900" s="74" t="str">
        <f t="shared" si="58"/>
        <v/>
      </c>
    </row>
    <row r="1901" spans="1:12" ht="18.95" customHeight="1" x14ac:dyDescent="0.25">
      <c r="A1901" s="52"/>
      <c r="C1901" s="185"/>
      <c r="D1901" s="76"/>
      <c r="E1901" s="76" t="str">
        <f>IF(D1901="","",IFERROR(VLOOKUP(D1901,Cadastro!$C$9:$D$1009,2,FALSE),"NOT FOUND"))</f>
        <v/>
      </c>
      <c r="F1901" s="76"/>
      <c r="G1901" s="94"/>
      <c r="H1901" s="97"/>
      <c r="I1901" s="77">
        <f t="shared" si="59"/>
        <v>0</v>
      </c>
      <c r="J1901" s="78" t="str">
        <f>IFERROR(IF(E1901="","",VLOOKUP(D1901,Saldo!$P$8:$Q$1009,2,FALSE)),"")</f>
        <v/>
      </c>
      <c r="K1901" s="76"/>
      <c r="L1901" s="74" t="str">
        <f t="shared" si="58"/>
        <v/>
      </c>
    </row>
    <row r="1902" spans="1:12" ht="18.95" customHeight="1" x14ac:dyDescent="0.25">
      <c r="A1902" s="52"/>
      <c r="C1902" s="185"/>
      <c r="D1902" s="76"/>
      <c r="E1902" s="76" t="str">
        <f>IF(D1902="","",IFERROR(VLOOKUP(D1902,Cadastro!$C$9:$D$1009,2,FALSE),"NOT FOUND"))</f>
        <v/>
      </c>
      <c r="F1902" s="76"/>
      <c r="G1902" s="94"/>
      <c r="H1902" s="97"/>
      <c r="I1902" s="77">
        <f t="shared" si="59"/>
        <v>0</v>
      </c>
      <c r="J1902" s="78" t="str">
        <f>IFERROR(IF(E1902="","",VLOOKUP(D1902,Saldo!$P$8:$Q$1009,2,FALSE)),"")</f>
        <v/>
      </c>
      <c r="K1902" s="76"/>
      <c r="L1902" s="74" t="str">
        <f t="shared" si="58"/>
        <v/>
      </c>
    </row>
    <row r="1903" spans="1:12" ht="18.95" customHeight="1" x14ac:dyDescent="0.25">
      <c r="A1903" s="52"/>
      <c r="C1903" s="185"/>
      <c r="D1903" s="76"/>
      <c r="E1903" s="76" t="str">
        <f>IF(D1903="","",IFERROR(VLOOKUP(D1903,Cadastro!$C$9:$D$1009,2,FALSE),"NOT FOUND"))</f>
        <v/>
      </c>
      <c r="F1903" s="76"/>
      <c r="G1903" s="94"/>
      <c r="H1903" s="97"/>
      <c r="I1903" s="77">
        <f t="shared" si="59"/>
        <v>0</v>
      </c>
      <c r="J1903" s="78" t="str">
        <f>IFERROR(IF(E1903="","",VLOOKUP(D1903,Saldo!$P$8:$Q$1009,2,FALSE)),"")</f>
        <v/>
      </c>
      <c r="K1903" s="76"/>
      <c r="L1903" s="74" t="str">
        <f t="shared" si="58"/>
        <v/>
      </c>
    </row>
    <row r="1904" spans="1:12" ht="18.95" customHeight="1" x14ac:dyDescent="0.25">
      <c r="A1904" s="52"/>
      <c r="C1904" s="185"/>
      <c r="D1904" s="76"/>
      <c r="E1904" s="76" t="str">
        <f>IF(D1904="","",IFERROR(VLOOKUP(D1904,Cadastro!$C$9:$D$1009,2,FALSE),"NOT FOUND"))</f>
        <v/>
      </c>
      <c r="F1904" s="76"/>
      <c r="G1904" s="94"/>
      <c r="H1904" s="97"/>
      <c r="I1904" s="77">
        <f t="shared" si="59"/>
        <v>0</v>
      </c>
      <c r="J1904" s="78" t="str">
        <f>IFERROR(IF(E1904="","",VLOOKUP(D1904,Saldo!$P$8:$Q$1009,2,FALSE)),"")</f>
        <v/>
      </c>
      <c r="K1904" s="76"/>
      <c r="L1904" s="74" t="str">
        <f t="shared" si="58"/>
        <v/>
      </c>
    </row>
    <row r="1905" spans="1:12" ht="18.95" customHeight="1" x14ac:dyDescent="0.25">
      <c r="A1905" s="52"/>
      <c r="C1905" s="185"/>
      <c r="D1905" s="76"/>
      <c r="E1905" s="76" t="str">
        <f>IF(D1905="","",IFERROR(VLOOKUP(D1905,Cadastro!$C$9:$D$1009,2,FALSE),"NOT FOUND"))</f>
        <v/>
      </c>
      <c r="F1905" s="76"/>
      <c r="G1905" s="94"/>
      <c r="H1905" s="97"/>
      <c r="I1905" s="77">
        <f t="shared" si="59"/>
        <v>0</v>
      </c>
      <c r="J1905" s="78" t="str">
        <f>IFERROR(IF(E1905="","",VLOOKUP(D1905,Saldo!$P$8:$Q$1009,2,FALSE)),"")</f>
        <v/>
      </c>
      <c r="K1905" s="76"/>
      <c r="L1905" s="74" t="str">
        <f t="shared" si="58"/>
        <v/>
      </c>
    </row>
    <row r="1906" spans="1:12" ht="18.95" customHeight="1" x14ac:dyDescent="0.25">
      <c r="A1906" s="52"/>
      <c r="C1906" s="185"/>
      <c r="D1906" s="76"/>
      <c r="E1906" s="76" t="str">
        <f>IF(D1906="","",IFERROR(VLOOKUP(D1906,Cadastro!$C$9:$D$1009,2,FALSE),"NOT FOUND"))</f>
        <v/>
      </c>
      <c r="F1906" s="76"/>
      <c r="G1906" s="94"/>
      <c r="H1906" s="97"/>
      <c r="I1906" s="77">
        <f t="shared" si="59"/>
        <v>0</v>
      </c>
      <c r="J1906" s="78" t="str">
        <f>IFERROR(IF(E1906="","",VLOOKUP(D1906,Saldo!$P$8:$Q$1009,2,FALSE)),"")</f>
        <v/>
      </c>
      <c r="K1906" s="76"/>
      <c r="L1906" s="74" t="str">
        <f t="shared" si="58"/>
        <v/>
      </c>
    </row>
    <row r="1907" spans="1:12" ht="18.95" customHeight="1" x14ac:dyDescent="0.25">
      <c r="A1907" s="52"/>
      <c r="C1907" s="185"/>
      <c r="D1907" s="76"/>
      <c r="E1907" s="76" t="str">
        <f>IF(D1907="","",IFERROR(VLOOKUP(D1907,Cadastro!$C$9:$D$1009,2,FALSE),"NOT FOUND"))</f>
        <v/>
      </c>
      <c r="F1907" s="76"/>
      <c r="G1907" s="94"/>
      <c r="H1907" s="97"/>
      <c r="I1907" s="77">
        <f t="shared" si="59"/>
        <v>0</v>
      </c>
      <c r="J1907" s="78" t="str">
        <f>IFERROR(IF(E1907="","",VLOOKUP(D1907,Saldo!$P$8:$Q$1009,2,FALSE)),"")</f>
        <v/>
      </c>
      <c r="K1907" s="76"/>
      <c r="L1907" s="74" t="str">
        <f t="shared" si="58"/>
        <v/>
      </c>
    </row>
    <row r="1908" spans="1:12" ht="18.95" customHeight="1" x14ac:dyDescent="0.25">
      <c r="A1908" s="52"/>
      <c r="C1908" s="185"/>
      <c r="D1908" s="76"/>
      <c r="E1908" s="76" t="str">
        <f>IF(D1908="","",IFERROR(VLOOKUP(D1908,Cadastro!$C$9:$D$1009,2,FALSE),"NOT FOUND"))</f>
        <v/>
      </c>
      <c r="F1908" s="76"/>
      <c r="G1908" s="94"/>
      <c r="H1908" s="97"/>
      <c r="I1908" s="77">
        <f t="shared" si="59"/>
        <v>0</v>
      </c>
      <c r="J1908" s="78" t="str">
        <f>IFERROR(IF(E1908="","",VLOOKUP(D1908,Saldo!$P$8:$Q$1009,2,FALSE)),"")</f>
        <v/>
      </c>
      <c r="K1908" s="76"/>
      <c r="L1908" s="74" t="str">
        <f t="shared" si="58"/>
        <v/>
      </c>
    </row>
    <row r="1909" spans="1:12" ht="18.95" customHeight="1" x14ac:dyDescent="0.25">
      <c r="A1909" s="52"/>
      <c r="C1909" s="185"/>
      <c r="D1909" s="76"/>
      <c r="E1909" s="76" t="str">
        <f>IF(D1909="","",IFERROR(VLOOKUP(D1909,Cadastro!$C$9:$D$1009,2,FALSE),"NOT FOUND"))</f>
        <v/>
      </c>
      <c r="F1909" s="76"/>
      <c r="G1909" s="94"/>
      <c r="H1909" s="97"/>
      <c r="I1909" s="77">
        <f t="shared" si="59"/>
        <v>0</v>
      </c>
      <c r="J1909" s="78" t="str">
        <f>IFERROR(IF(E1909="","",VLOOKUP(D1909,Saldo!$P$8:$Q$1009,2,FALSE)),"")</f>
        <v/>
      </c>
      <c r="K1909" s="76"/>
      <c r="L1909" s="74" t="str">
        <f t="shared" si="58"/>
        <v/>
      </c>
    </row>
    <row r="1910" spans="1:12" ht="18.95" customHeight="1" x14ac:dyDescent="0.25">
      <c r="A1910" s="52"/>
      <c r="C1910" s="185"/>
      <c r="D1910" s="76"/>
      <c r="E1910" s="76" t="str">
        <f>IF(D1910="","",IFERROR(VLOOKUP(D1910,Cadastro!$C$9:$D$1009,2,FALSE),"NOT FOUND"))</f>
        <v/>
      </c>
      <c r="F1910" s="76"/>
      <c r="G1910" s="94"/>
      <c r="H1910" s="97"/>
      <c r="I1910" s="77">
        <f t="shared" si="59"/>
        <v>0</v>
      </c>
      <c r="J1910" s="78" t="str">
        <f>IFERROR(IF(E1910="","",VLOOKUP(D1910,Saldo!$P$8:$Q$1009,2,FALSE)),"")</f>
        <v/>
      </c>
      <c r="K1910" s="76"/>
      <c r="L1910" s="74" t="str">
        <f t="shared" si="58"/>
        <v/>
      </c>
    </row>
    <row r="1911" spans="1:12" ht="18.95" customHeight="1" x14ac:dyDescent="0.25">
      <c r="A1911" s="52"/>
      <c r="C1911" s="185"/>
      <c r="D1911" s="76"/>
      <c r="E1911" s="76" t="str">
        <f>IF(D1911="","",IFERROR(VLOOKUP(D1911,Cadastro!$C$9:$D$1009,2,FALSE),"NOT FOUND"))</f>
        <v/>
      </c>
      <c r="F1911" s="76"/>
      <c r="G1911" s="94"/>
      <c r="H1911" s="97"/>
      <c r="I1911" s="77">
        <f t="shared" si="59"/>
        <v>0</v>
      </c>
      <c r="J1911" s="78" t="str">
        <f>IFERROR(IF(E1911="","",VLOOKUP(D1911,Saldo!$P$8:$Q$1009,2,FALSE)),"")</f>
        <v/>
      </c>
      <c r="K1911" s="76"/>
      <c r="L1911" s="74" t="str">
        <f t="shared" si="58"/>
        <v/>
      </c>
    </row>
    <row r="1912" spans="1:12" ht="18.95" customHeight="1" x14ac:dyDescent="0.25">
      <c r="A1912" s="52"/>
      <c r="C1912" s="185"/>
      <c r="D1912" s="76"/>
      <c r="E1912" s="76" t="str">
        <f>IF(D1912="","",IFERROR(VLOOKUP(D1912,Cadastro!$C$9:$D$1009,2,FALSE),"NOT FOUND"))</f>
        <v/>
      </c>
      <c r="F1912" s="76"/>
      <c r="G1912" s="94"/>
      <c r="H1912" s="97"/>
      <c r="I1912" s="77">
        <f t="shared" si="59"/>
        <v>0</v>
      </c>
      <c r="J1912" s="78" t="str">
        <f>IFERROR(IF(E1912="","",VLOOKUP(D1912,Saldo!$P$8:$Q$1009,2,FALSE)),"")</f>
        <v/>
      </c>
      <c r="K1912" s="76"/>
      <c r="L1912" s="74" t="str">
        <f t="shared" si="58"/>
        <v/>
      </c>
    </row>
    <row r="1913" spans="1:12" ht="18.95" customHeight="1" x14ac:dyDescent="0.25">
      <c r="A1913" s="52"/>
      <c r="C1913" s="185"/>
      <c r="D1913" s="76"/>
      <c r="E1913" s="76" t="str">
        <f>IF(D1913="","",IFERROR(VLOOKUP(D1913,Cadastro!$C$9:$D$1009,2,FALSE),"NOT FOUND"))</f>
        <v/>
      </c>
      <c r="F1913" s="76"/>
      <c r="G1913" s="94"/>
      <c r="H1913" s="97"/>
      <c r="I1913" s="77">
        <f t="shared" si="59"/>
        <v>0</v>
      </c>
      <c r="J1913" s="78" t="str">
        <f>IFERROR(IF(E1913="","",VLOOKUP(D1913,Saldo!$P$8:$Q$1009,2,FALSE)),"")</f>
        <v/>
      </c>
      <c r="K1913" s="76"/>
      <c r="L1913" s="74" t="str">
        <f t="shared" si="58"/>
        <v/>
      </c>
    </row>
    <row r="1914" spans="1:12" ht="18.95" customHeight="1" x14ac:dyDescent="0.25">
      <c r="A1914" s="52"/>
      <c r="C1914" s="185"/>
      <c r="D1914" s="76"/>
      <c r="E1914" s="76" t="str">
        <f>IF(D1914="","",IFERROR(VLOOKUP(D1914,Cadastro!$C$9:$D$1009,2,FALSE),"NOT FOUND"))</f>
        <v/>
      </c>
      <c r="F1914" s="76"/>
      <c r="G1914" s="94"/>
      <c r="H1914" s="97"/>
      <c r="I1914" s="77">
        <f t="shared" si="59"/>
        <v>0</v>
      </c>
      <c r="J1914" s="78" t="str">
        <f>IFERROR(IF(E1914="","",VLOOKUP(D1914,Saldo!$P$8:$Q$1009,2,FALSE)),"")</f>
        <v/>
      </c>
      <c r="K1914" s="76"/>
      <c r="L1914" s="74" t="str">
        <f t="shared" si="58"/>
        <v/>
      </c>
    </row>
    <row r="1915" spans="1:12" ht="18.95" customHeight="1" x14ac:dyDescent="0.25">
      <c r="A1915" s="52"/>
      <c r="C1915" s="185"/>
      <c r="D1915" s="76"/>
      <c r="E1915" s="76" t="str">
        <f>IF(D1915="","",IFERROR(VLOOKUP(D1915,Cadastro!$C$9:$D$1009,2,FALSE),"NOT FOUND"))</f>
        <v/>
      </c>
      <c r="F1915" s="76"/>
      <c r="G1915" s="94"/>
      <c r="H1915" s="97"/>
      <c r="I1915" s="77">
        <f t="shared" si="59"/>
        <v>0</v>
      </c>
      <c r="J1915" s="78" t="str">
        <f>IFERROR(IF(E1915="","",VLOOKUP(D1915,Saldo!$P$8:$Q$1009,2,FALSE)),"")</f>
        <v/>
      </c>
      <c r="K1915" s="76"/>
      <c r="L1915" s="74" t="str">
        <f t="shared" si="58"/>
        <v/>
      </c>
    </row>
    <row r="1916" spans="1:12" ht="18.95" customHeight="1" x14ac:dyDescent="0.25">
      <c r="A1916" s="52"/>
      <c r="C1916" s="185"/>
      <c r="D1916" s="76"/>
      <c r="E1916" s="76" t="str">
        <f>IF(D1916="","",IFERROR(VLOOKUP(D1916,Cadastro!$C$9:$D$1009,2,FALSE),"NOT FOUND"))</f>
        <v/>
      </c>
      <c r="F1916" s="76"/>
      <c r="G1916" s="94"/>
      <c r="H1916" s="97"/>
      <c r="I1916" s="77">
        <f t="shared" si="59"/>
        <v>0</v>
      </c>
      <c r="J1916" s="78" t="str">
        <f>IFERROR(IF(E1916="","",VLOOKUP(D1916,Saldo!$P$8:$Q$1009,2,FALSE)),"")</f>
        <v/>
      </c>
      <c r="K1916" s="76"/>
      <c r="L1916" s="74" t="str">
        <f t="shared" si="58"/>
        <v/>
      </c>
    </row>
    <row r="1917" spans="1:12" ht="18.95" customHeight="1" x14ac:dyDescent="0.25">
      <c r="A1917" s="52"/>
      <c r="C1917" s="185"/>
      <c r="D1917" s="76"/>
      <c r="E1917" s="76" t="str">
        <f>IF(D1917="","",IFERROR(VLOOKUP(D1917,Cadastro!$C$9:$D$1009,2,FALSE),"NOT FOUND"))</f>
        <v/>
      </c>
      <c r="F1917" s="76"/>
      <c r="G1917" s="94"/>
      <c r="H1917" s="97"/>
      <c r="I1917" s="77">
        <f t="shared" si="59"/>
        <v>0</v>
      </c>
      <c r="J1917" s="78" t="str">
        <f>IFERROR(IF(E1917="","",VLOOKUP(D1917,Saldo!$P$8:$Q$1009,2,FALSE)),"")</f>
        <v/>
      </c>
      <c r="K1917" s="76"/>
      <c r="L1917" s="74" t="str">
        <f t="shared" si="58"/>
        <v/>
      </c>
    </row>
    <row r="1918" spans="1:12" ht="18.95" customHeight="1" x14ac:dyDescent="0.25">
      <c r="A1918" s="52"/>
      <c r="C1918" s="185"/>
      <c r="D1918" s="76"/>
      <c r="E1918" s="76" t="str">
        <f>IF(D1918="","",IFERROR(VLOOKUP(D1918,Cadastro!$C$9:$D$1009,2,FALSE),"NOT FOUND"))</f>
        <v/>
      </c>
      <c r="F1918" s="76"/>
      <c r="G1918" s="94"/>
      <c r="H1918" s="97"/>
      <c r="I1918" s="77">
        <f t="shared" si="59"/>
        <v>0</v>
      </c>
      <c r="J1918" s="78" t="str">
        <f>IFERROR(IF(E1918="","",VLOOKUP(D1918,Saldo!$P$8:$Q$1009,2,FALSE)),"")</f>
        <v/>
      </c>
      <c r="K1918" s="76"/>
      <c r="L1918" s="74" t="str">
        <f t="shared" si="58"/>
        <v/>
      </c>
    </row>
    <row r="1919" spans="1:12" ht="18.95" customHeight="1" x14ac:dyDescent="0.25">
      <c r="A1919" s="52"/>
      <c r="C1919" s="185"/>
      <c r="D1919" s="76"/>
      <c r="E1919" s="76" t="str">
        <f>IF(D1919="","",IFERROR(VLOOKUP(D1919,Cadastro!$C$9:$D$1009,2,FALSE),"NOT FOUND"))</f>
        <v/>
      </c>
      <c r="F1919" s="76"/>
      <c r="G1919" s="94"/>
      <c r="H1919" s="97"/>
      <c r="I1919" s="77">
        <f t="shared" si="59"/>
        <v>0</v>
      </c>
      <c r="J1919" s="78" t="str">
        <f>IFERROR(IF(E1919="","",VLOOKUP(D1919,Saldo!$P$8:$Q$1009,2,FALSE)),"")</f>
        <v/>
      </c>
      <c r="K1919" s="76"/>
      <c r="L1919" s="74" t="str">
        <f t="shared" si="58"/>
        <v/>
      </c>
    </row>
    <row r="1920" spans="1:12" ht="18.95" customHeight="1" x14ac:dyDescent="0.25">
      <c r="A1920" s="52"/>
      <c r="C1920" s="185"/>
      <c r="D1920" s="76"/>
      <c r="E1920" s="76" t="str">
        <f>IF(D1920="","",IFERROR(VLOOKUP(D1920,Cadastro!$C$9:$D$1009,2,FALSE),"NOT FOUND"))</f>
        <v/>
      </c>
      <c r="F1920" s="76"/>
      <c r="G1920" s="94"/>
      <c r="H1920" s="97"/>
      <c r="I1920" s="77">
        <f t="shared" si="59"/>
        <v>0</v>
      </c>
      <c r="J1920" s="78" t="str">
        <f>IFERROR(IF(E1920="","",VLOOKUP(D1920,Saldo!$P$8:$Q$1009,2,FALSE)),"")</f>
        <v/>
      </c>
      <c r="K1920" s="76"/>
      <c r="L1920" s="74" t="str">
        <f t="shared" si="58"/>
        <v/>
      </c>
    </row>
    <row r="1921" spans="1:12" ht="18.95" customHeight="1" x14ac:dyDescent="0.25">
      <c r="A1921" s="52"/>
      <c r="C1921" s="185"/>
      <c r="D1921" s="76"/>
      <c r="E1921" s="76" t="str">
        <f>IF(D1921="","",IFERROR(VLOOKUP(D1921,Cadastro!$C$9:$D$1009,2,FALSE),"NOT FOUND"))</f>
        <v/>
      </c>
      <c r="F1921" s="76"/>
      <c r="G1921" s="94"/>
      <c r="H1921" s="97"/>
      <c r="I1921" s="77">
        <f t="shared" si="59"/>
        <v>0</v>
      </c>
      <c r="J1921" s="78" t="str">
        <f>IFERROR(IF(E1921="","",VLOOKUP(D1921,Saldo!$P$8:$Q$1009,2,FALSE)),"")</f>
        <v/>
      </c>
      <c r="K1921" s="76"/>
      <c r="L1921" s="74" t="str">
        <f t="shared" si="58"/>
        <v/>
      </c>
    </row>
    <row r="1922" spans="1:12" ht="18.95" customHeight="1" x14ac:dyDescent="0.25">
      <c r="A1922" s="52"/>
      <c r="C1922" s="185"/>
      <c r="D1922" s="76"/>
      <c r="E1922" s="76" t="str">
        <f>IF(D1922="","",IFERROR(VLOOKUP(D1922,Cadastro!$C$9:$D$1009,2,FALSE),"NOT FOUND"))</f>
        <v/>
      </c>
      <c r="F1922" s="76"/>
      <c r="G1922" s="94"/>
      <c r="H1922" s="97"/>
      <c r="I1922" s="77">
        <f t="shared" si="59"/>
        <v>0</v>
      </c>
      <c r="J1922" s="78" t="str">
        <f>IFERROR(IF(E1922="","",VLOOKUP(D1922,Saldo!$P$8:$Q$1009,2,FALSE)),"")</f>
        <v/>
      </c>
      <c r="K1922" s="76"/>
      <c r="L1922" s="74" t="str">
        <f t="shared" si="58"/>
        <v/>
      </c>
    </row>
    <row r="1923" spans="1:12" ht="18.95" customHeight="1" x14ac:dyDescent="0.25">
      <c r="A1923" s="52"/>
      <c r="C1923" s="185"/>
      <c r="D1923" s="76"/>
      <c r="E1923" s="76" t="str">
        <f>IF(D1923="","",IFERROR(VLOOKUP(D1923,Cadastro!$C$9:$D$1009,2,FALSE),"NOT FOUND"))</f>
        <v/>
      </c>
      <c r="F1923" s="76"/>
      <c r="G1923" s="94"/>
      <c r="H1923" s="97"/>
      <c r="I1923" s="77">
        <f t="shared" si="59"/>
        <v>0</v>
      </c>
      <c r="J1923" s="78" t="str">
        <f>IFERROR(IF(E1923="","",VLOOKUP(D1923,Saldo!$P$8:$Q$1009,2,FALSE)),"")</f>
        <v/>
      </c>
      <c r="K1923" s="76"/>
      <c r="L1923" s="74" t="str">
        <f t="shared" si="58"/>
        <v/>
      </c>
    </row>
    <row r="1924" spans="1:12" ht="18.95" customHeight="1" x14ac:dyDescent="0.25">
      <c r="A1924" s="52"/>
      <c r="C1924" s="185"/>
      <c r="D1924" s="76"/>
      <c r="E1924" s="76" t="str">
        <f>IF(D1924="","",IFERROR(VLOOKUP(D1924,Cadastro!$C$9:$D$1009,2,FALSE),"NOT FOUND"))</f>
        <v/>
      </c>
      <c r="F1924" s="76"/>
      <c r="G1924" s="94"/>
      <c r="H1924" s="97"/>
      <c r="I1924" s="77">
        <f t="shared" si="59"/>
        <v>0</v>
      </c>
      <c r="J1924" s="78" t="str">
        <f>IFERROR(IF(E1924="","",VLOOKUP(D1924,Saldo!$P$8:$Q$1009,2,FALSE)),"")</f>
        <v/>
      </c>
      <c r="K1924" s="76"/>
      <c r="L1924" s="74" t="str">
        <f t="shared" si="58"/>
        <v/>
      </c>
    </row>
    <row r="1925" spans="1:12" ht="18.95" customHeight="1" x14ac:dyDescent="0.25">
      <c r="A1925" s="52"/>
      <c r="C1925" s="185"/>
      <c r="D1925" s="76"/>
      <c r="E1925" s="76" t="str">
        <f>IF(D1925="","",IFERROR(VLOOKUP(D1925,Cadastro!$C$9:$D$1009,2,FALSE),"NOT FOUND"))</f>
        <v/>
      </c>
      <c r="F1925" s="76"/>
      <c r="G1925" s="94"/>
      <c r="H1925" s="97"/>
      <c r="I1925" s="77">
        <f t="shared" si="59"/>
        <v>0</v>
      </c>
      <c r="J1925" s="78" t="str">
        <f>IFERROR(IF(E1925="","",VLOOKUP(D1925,Saldo!$P$8:$Q$1009,2,FALSE)),"")</f>
        <v/>
      </c>
      <c r="K1925" s="76"/>
      <c r="L1925" s="74" t="str">
        <f t="shared" si="58"/>
        <v/>
      </c>
    </row>
    <row r="1926" spans="1:12" ht="18.95" customHeight="1" x14ac:dyDescent="0.25">
      <c r="A1926" s="52"/>
      <c r="C1926" s="185"/>
      <c r="D1926" s="76"/>
      <c r="E1926" s="76" t="str">
        <f>IF(D1926="","",IFERROR(VLOOKUP(D1926,Cadastro!$C$9:$D$1009,2,FALSE),"NOT FOUND"))</f>
        <v/>
      </c>
      <c r="F1926" s="76"/>
      <c r="G1926" s="94"/>
      <c r="H1926" s="97"/>
      <c r="I1926" s="77">
        <f t="shared" si="59"/>
        <v>0</v>
      </c>
      <c r="J1926" s="78" t="str">
        <f>IFERROR(IF(E1926="","",VLOOKUP(D1926,Saldo!$P$8:$Q$1009,2,FALSE)),"")</f>
        <v/>
      </c>
      <c r="K1926" s="76"/>
      <c r="L1926" s="74" t="str">
        <f t="shared" si="58"/>
        <v/>
      </c>
    </row>
    <row r="1927" spans="1:12" ht="18.95" customHeight="1" x14ac:dyDescent="0.25">
      <c r="A1927" s="52"/>
      <c r="C1927" s="185"/>
      <c r="D1927" s="76"/>
      <c r="E1927" s="76" t="str">
        <f>IF(D1927="","",IFERROR(VLOOKUP(D1927,Cadastro!$C$9:$D$1009,2,FALSE),"NOT FOUND"))</f>
        <v/>
      </c>
      <c r="F1927" s="76"/>
      <c r="G1927" s="94"/>
      <c r="H1927" s="97"/>
      <c r="I1927" s="77">
        <f t="shared" si="59"/>
        <v>0</v>
      </c>
      <c r="J1927" s="78" t="str">
        <f>IFERROR(IF(E1927="","",VLOOKUP(D1927,Saldo!$P$8:$Q$1009,2,FALSE)),"")</f>
        <v/>
      </c>
      <c r="K1927" s="76"/>
      <c r="L1927" s="74" t="str">
        <f t="shared" si="58"/>
        <v/>
      </c>
    </row>
    <row r="1928" spans="1:12" ht="18.95" customHeight="1" x14ac:dyDescent="0.25">
      <c r="A1928" s="52"/>
      <c r="C1928" s="185"/>
      <c r="D1928" s="76"/>
      <c r="E1928" s="76" t="str">
        <f>IF(D1928="","",IFERROR(VLOOKUP(D1928,Cadastro!$C$9:$D$1009,2,FALSE),"NOT FOUND"))</f>
        <v/>
      </c>
      <c r="F1928" s="76"/>
      <c r="G1928" s="94"/>
      <c r="H1928" s="97"/>
      <c r="I1928" s="77">
        <f t="shared" si="59"/>
        <v>0</v>
      </c>
      <c r="J1928" s="78" t="str">
        <f>IFERROR(IF(E1928="","",VLOOKUP(D1928,Saldo!$P$8:$Q$1009,2,FALSE)),"")</f>
        <v/>
      </c>
      <c r="K1928" s="76"/>
      <c r="L1928" s="74" t="str">
        <f t="shared" si="58"/>
        <v/>
      </c>
    </row>
    <row r="1929" spans="1:12" ht="18.95" customHeight="1" x14ac:dyDescent="0.25">
      <c r="A1929" s="52"/>
      <c r="C1929" s="185"/>
      <c r="D1929" s="76"/>
      <c r="E1929" s="76" t="str">
        <f>IF(D1929="","",IFERROR(VLOOKUP(D1929,Cadastro!$C$9:$D$1009,2,FALSE),"NOT FOUND"))</f>
        <v/>
      </c>
      <c r="F1929" s="76"/>
      <c r="G1929" s="94"/>
      <c r="H1929" s="97"/>
      <c r="I1929" s="77">
        <f t="shared" si="59"/>
        <v>0</v>
      </c>
      <c r="J1929" s="78" t="str">
        <f>IFERROR(IF(E1929="","",VLOOKUP(D1929,Saldo!$P$8:$Q$1009,2,FALSE)),"")</f>
        <v/>
      </c>
      <c r="K1929" s="76"/>
      <c r="L1929" s="74" t="str">
        <f t="shared" ref="L1929:L1992" si="60">IF(C1929="","",MONTH(C1929))</f>
        <v/>
      </c>
    </row>
    <row r="1930" spans="1:12" ht="18.95" customHeight="1" x14ac:dyDescent="0.25">
      <c r="A1930" s="52"/>
      <c r="C1930" s="185"/>
      <c r="D1930" s="76"/>
      <c r="E1930" s="76" t="str">
        <f>IF(D1930="","",IFERROR(VLOOKUP(D1930,Cadastro!$C$9:$D$1009,2,FALSE),"NOT FOUND"))</f>
        <v/>
      </c>
      <c r="F1930" s="76"/>
      <c r="G1930" s="94"/>
      <c r="H1930" s="97"/>
      <c r="I1930" s="77">
        <f t="shared" ref="I1930:I1993" si="61">IFERROR(G1930*H1930,"Check if QTY and Value are both valid")</f>
        <v>0</v>
      </c>
      <c r="J1930" s="78" t="str">
        <f>IFERROR(IF(E1930="","",VLOOKUP(D1930,Saldo!$P$8:$Q$1009,2,FALSE)),"")</f>
        <v/>
      </c>
      <c r="K1930" s="76"/>
      <c r="L1930" s="74" t="str">
        <f t="shared" si="60"/>
        <v/>
      </c>
    </row>
    <row r="1931" spans="1:12" ht="18.95" customHeight="1" x14ac:dyDescent="0.25">
      <c r="A1931" s="52"/>
      <c r="C1931" s="185"/>
      <c r="D1931" s="76"/>
      <c r="E1931" s="76" t="str">
        <f>IF(D1931="","",IFERROR(VLOOKUP(D1931,Cadastro!$C$9:$D$1009,2,FALSE),"NOT FOUND"))</f>
        <v/>
      </c>
      <c r="F1931" s="76"/>
      <c r="G1931" s="94"/>
      <c r="H1931" s="97"/>
      <c r="I1931" s="77">
        <f t="shared" si="61"/>
        <v>0</v>
      </c>
      <c r="J1931" s="78" t="str">
        <f>IFERROR(IF(E1931="","",VLOOKUP(D1931,Saldo!$P$8:$Q$1009,2,FALSE)),"")</f>
        <v/>
      </c>
      <c r="K1931" s="76"/>
      <c r="L1931" s="74" t="str">
        <f t="shared" si="60"/>
        <v/>
      </c>
    </row>
    <row r="1932" spans="1:12" ht="18.95" customHeight="1" x14ac:dyDescent="0.25">
      <c r="A1932" s="52"/>
      <c r="C1932" s="185"/>
      <c r="D1932" s="76"/>
      <c r="E1932" s="76" t="str">
        <f>IF(D1932="","",IFERROR(VLOOKUP(D1932,Cadastro!$C$9:$D$1009,2,FALSE),"NOT FOUND"))</f>
        <v/>
      </c>
      <c r="F1932" s="76"/>
      <c r="G1932" s="94"/>
      <c r="H1932" s="97"/>
      <c r="I1932" s="77">
        <f t="shared" si="61"/>
        <v>0</v>
      </c>
      <c r="J1932" s="78" t="str">
        <f>IFERROR(IF(E1932="","",VLOOKUP(D1932,Saldo!$P$8:$Q$1009,2,FALSE)),"")</f>
        <v/>
      </c>
      <c r="K1932" s="76"/>
      <c r="L1932" s="74" t="str">
        <f t="shared" si="60"/>
        <v/>
      </c>
    </row>
    <row r="1933" spans="1:12" ht="18.95" customHeight="1" x14ac:dyDescent="0.25">
      <c r="A1933" s="52"/>
      <c r="C1933" s="185"/>
      <c r="D1933" s="76"/>
      <c r="E1933" s="76" t="str">
        <f>IF(D1933="","",IFERROR(VLOOKUP(D1933,Cadastro!$C$9:$D$1009,2,FALSE),"NOT FOUND"))</f>
        <v/>
      </c>
      <c r="F1933" s="76"/>
      <c r="G1933" s="94"/>
      <c r="H1933" s="97"/>
      <c r="I1933" s="77">
        <f t="shared" si="61"/>
        <v>0</v>
      </c>
      <c r="J1933" s="78" t="str">
        <f>IFERROR(IF(E1933="","",VLOOKUP(D1933,Saldo!$P$8:$Q$1009,2,FALSE)),"")</f>
        <v/>
      </c>
      <c r="K1933" s="76"/>
      <c r="L1933" s="74" t="str">
        <f t="shared" si="60"/>
        <v/>
      </c>
    </row>
    <row r="1934" spans="1:12" ht="18.95" customHeight="1" x14ac:dyDescent="0.25">
      <c r="A1934" s="52"/>
      <c r="C1934" s="185"/>
      <c r="D1934" s="76"/>
      <c r="E1934" s="76" t="str">
        <f>IF(D1934="","",IFERROR(VLOOKUP(D1934,Cadastro!$C$9:$D$1009,2,FALSE),"NOT FOUND"))</f>
        <v/>
      </c>
      <c r="F1934" s="76"/>
      <c r="G1934" s="94"/>
      <c r="H1934" s="97"/>
      <c r="I1934" s="77">
        <f t="shared" si="61"/>
        <v>0</v>
      </c>
      <c r="J1934" s="78" t="str">
        <f>IFERROR(IF(E1934="","",VLOOKUP(D1934,Saldo!$P$8:$Q$1009,2,FALSE)),"")</f>
        <v/>
      </c>
      <c r="K1934" s="76"/>
      <c r="L1934" s="74" t="str">
        <f t="shared" si="60"/>
        <v/>
      </c>
    </row>
    <row r="1935" spans="1:12" ht="18.95" customHeight="1" x14ac:dyDescent="0.25">
      <c r="A1935" s="52"/>
      <c r="C1935" s="185"/>
      <c r="D1935" s="76"/>
      <c r="E1935" s="76" t="str">
        <f>IF(D1935="","",IFERROR(VLOOKUP(D1935,Cadastro!$C$9:$D$1009,2,FALSE),"NOT FOUND"))</f>
        <v/>
      </c>
      <c r="F1935" s="76"/>
      <c r="G1935" s="94"/>
      <c r="H1935" s="97"/>
      <c r="I1935" s="77">
        <f t="shared" si="61"/>
        <v>0</v>
      </c>
      <c r="J1935" s="78" t="str">
        <f>IFERROR(IF(E1935="","",VLOOKUP(D1935,Saldo!$P$8:$Q$1009,2,FALSE)),"")</f>
        <v/>
      </c>
      <c r="K1935" s="76"/>
      <c r="L1935" s="74" t="str">
        <f t="shared" si="60"/>
        <v/>
      </c>
    </row>
    <row r="1936" spans="1:12" ht="18.95" customHeight="1" x14ac:dyDescent="0.25">
      <c r="A1936" s="52"/>
      <c r="C1936" s="185"/>
      <c r="D1936" s="76"/>
      <c r="E1936" s="76" t="str">
        <f>IF(D1936="","",IFERROR(VLOOKUP(D1936,Cadastro!$C$9:$D$1009,2,FALSE),"NOT FOUND"))</f>
        <v/>
      </c>
      <c r="F1936" s="76"/>
      <c r="G1936" s="94"/>
      <c r="H1936" s="97"/>
      <c r="I1936" s="77">
        <f t="shared" si="61"/>
        <v>0</v>
      </c>
      <c r="J1936" s="78" t="str">
        <f>IFERROR(IF(E1936="","",VLOOKUP(D1936,Saldo!$P$8:$Q$1009,2,FALSE)),"")</f>
        <v/>
      </c>
      <c r="K1936" s="76"/>
      <c r="L1936" s="74" t="str">
        <f t="shared" si="60"/>
        <v/>
      </c>
    </row>
    <row r="1937" spans="1:12" ht="18.95" customHeight="1" x14ac:dyDescent="0.25">
      <c r="A1937" s="52"/>
      <c r="C1937" s="185"/>
      <c r="D1937" s="76"/>
      <c r="E1937" s="76" t="str">
        <f>IF(D1937="","",IFERROR(VLOOKUP(D1937,Cadastro!$C$9:$D$1009,2,FALSE),"NOT FOUND"))</f>
        <v/>
      </c>
      <c r="F1937" s="76"/>
      <c r="G1937" s="94"/>
      <c r="H1937" s="97"/>
      <c r="I1937" s="77">
        <f t="shared" si="61"/>
        <v>0</v>
      </c>
      <c r="J1937" s="78" t="str">
        <f>IFERROR(IF(E1937="","",VLOOKUP(D1937,Saldo!$P$8:$Q$1009,2,FALSE)),"")</f>
        <v/>
      </c>
      <c r="K1937" s="76"/>
      <c r="L1937" s="74" t="str">
        <f t="shared" si="60"/>
        <v/>
      </c>
    </row>
    <row r="1938" spans="1:12" ht="18.95" customHeight="1" x14ac:dyDescent="0.25">
      <c r="A1938" s="52"/>
      <c r="C1938" s="185"/>
      <c r="D1938" s="76"/>
      <c r="E1938" s="76" t="str">
        <f>IF(D1938="","",IFERROR(VLOOKUP(D1938,Cadastro!$C$9:$D$1009,2,FALSE),"NOT FOUND"))</f>
        <v/>
      </c>
      <c r="F1938" s="76"/>
      <c r="G1938" s="94"/>
      <c r="H1938" s="97"/>
      <c r="I1938" s="77">
        <f t="shared" si="61"/>
        <v>0</v>
      </c>
      <c r="J1938" s="78" t="str">
        <f>IFERROR(IF(E1938="","",VLOOKUP(D1938,Saldo!$P$8:$Q$1009,2,FALSE)),"")</f>
        <v/>
      </c>
      <c r="K1938" s="76"/>
      <c r="L1938" s="74" t="str">
        <f t="shared" si="60"/>
        <v/>
      </c>
    </row>
    <row r="1939" spans="1:12" ht="18.95" customHeight="1" x14ac:dyDescent="0.25">
      <c r="A1939" s="52"/>
      <c r="C1939" s="185"/>
      <c r="D1939" s="76"/>
      <c r="E1939" s="76" t="str">
        <f>IF(D1939="","",IFERROR(VLOOKUP(D1939,Cadastro!$C$9:$D$1009,2,FALSE),"NOT FOUND"))</f>
        <v/>
      </c>
      <c r="F1939" s="76"/>
      <c r="G1939" s="94"/>
      <c r="H1939" s="97"/>
      <c r="I1939" s="77">
        <f t="shared" si="61"/>
        <v>0</v>
      </c>
      <c r="J1939" s="78" t="str">
        <f>IFERROR(IF(E1939="","",VLOOKUP(D1939,Saldo!$P$8:$Q$1009,2,FALSE)),"")</f>
        <v/>
      </c>
      <c r="K1939" s="76"/>
      <c r="L1939" s="74" t="str">
        <f t="shared" si="60"/>
        <v/>
      </c>
    </row>
    <row r="1940" spans="1:12" ht="18.95" customHeight="1" x14ac:dyDescent="0.25">
      <c r="A1940" s="52"/>
      <c r="C1940" s="185"/>
      <c r="D1940" s="76"/>
      <c r="E1940" s="76" t="str">
        <f>IF(D1940="","",IFERROR(VLOOKUP(D1940,Cadastro!$C$9:$D$1009,2,FALSE),"NOT FOUND"))</f>
        <v/>
      </c>
      <c r="F1940" s="76"/>
      <c r="G1940" s="94"/>
      <c r="H1940" s="97"/>
      <c r="I1940" s="77">
        <f t="shared" si="61"/>
        <v>0</v>
      </c>
      <c r="J1940" s="78" t="str">
        <f>IFERROR(IF(E1940="","",VLOOKUP(D1940,Saldo!$P$8:$Q$1009,2,FALSE)),"")</f>
        <v/>
      </c>
      <c r="K1940" s="76"/>
      <c r="L1940" s="74" t="str">
        <f t="shared" si="60"/>
        <v/>
      </c>
    </row>
    <row r="1941" spans="1:12" ht="18.95" customHeight="1" x14ac:dyDescent="0.25">
      <c r="A1941" s="52"/>
      <c r="C1941" s="185"/>
      <c r="D1941" s="76"/>
      <c r="E1941" s="76" t="str">
        <f>IF(D1941="","",IFERROR(VLOOKUP(D1941,Cadastro!$C$9:$D$1009,2,FALSE),"NOT FOUND"))</f>
        <v/>
      </c>
      <c r="F1941" s="76"/>
      <c r="G1941" s="94"/>
      <c r="H1941" s="97"/>
      <c r="I1941" s="77">
        <f t="shared" si="61"/>
        <v>0</v>
      </c>
      <c r="J1941" s="78" t="str">
        <f>IFERROR(IF(E1941="","",VLOOKUP(D1941,Saldo!$P$8:$Q$1009,2,FALSE)),"")</f>
        <v/>
      </c>
      <c r="K1941" s="76"/>
      <c r="L1941" s="74" t="str">
        <f t="shared" si="60"/>
        <v/>
      </c>
    </row>
    <row r="1942" spans="1:12" ht="18.95" customHeight="1" x14ac:dyDescent="0.25">
      <c r="A1942" s="52"/>
      <c r="C1942" s="185"/>
      <c r="D1942" s="76"/>
      <c r="E1942" s="76" t="str">
        <f>IF(D1942="","",IFERROR(VLOOKUP(D1942,Cadastro!$C$9:$D$1009,2,FALSE),"NOT FOUND"))</f>
        <v/>
      </c>
      <c r="F1942" s="76"/>
      <c r="G1942" s="94"/>
      <c r="H1942" s="97"/>
      <c r="I1942" s="77">
        <f t="shared" si="61"/>
        <v>0</v>
      </c>
      <c r="J1942" s="78" t="str">
        <f>IFERROR(IF(E1942="","",VLOOKUP(D1942,Saldo!$P$8:$Q$1009,2,FALSE)),"")</f>
        <v/>
      </c>
      <c r="K1942" s="76"/>
      <c r="L1942" s="74" t="str">
        <f t="shared" si="60"/>
        <v/>
      </c>
    </row>
    <row r="1943" spans="1:12" ht="18.95" customHeight="1" x14ac:dyDescent="0.25">
      <c r="A1943" s="52"/>
      <c r="C1943" s="185"/>
      <c r="D1943" s="76"/>
      <c r="E1943" s="76" t="str">
        <f>IF(D1943="","",IFERROR(VLOOKUP(D1943,Cadastro!$C$9:$D$1009,2,FALSE),"NOT FOUND"))</f>
        <v/>
      </c>
      <c r="F1943" s="76"/>
      <c r="G1943" s="94"/>
      <c r="H1943" s="97"/>
      <c r="I1943" s="77">
        <f t="shared" si="61"/>
        <v>0</v>
      </c>
      <c r="J1943" s="78" t="str">
        <f>IFERROR(IF(E1943="","",VLOOKUP(D1943,Saldo!$P$8:$Q$1009,2,FALSE)),"")</f>
        <v/>
      </c>
      <c r="K1943" s="76"/>
      <c r="L1943" s="74" t="str">
        <f t="shared" si="60"/>
        <v/>
      </c>
    </row>
    <row r="1944" spans="1:12" ht="18.95" customHeight="1" x14ac:dyDescent="0.25">
      <c r="A1944" s="52"/>
      <c r="C1944" s="185"/>
      <c r="D1944" s="76"/>
      <c r="E1944" s="76" t="str">
        <f>IF(D1944="","",IFERROR(VLOOKUP(D1944,Cadastro!$C$9:$D$1009,2,FALSE),"NOT FOUND"))</f>
        <v/>
      </c>
      <c r="F1944" s="76"/>
      <c r="G1944" s="94"/>
      <c r="H1944" s="97"/>
      <c r="I1944" s="77">
        <f t="shared" si="61"/>
        <v>0</v>
      </c>
      <c r="J1944" s="78" t="str">
        <f>IFERROR(IF(E1944="","",VLOOKUP(D1944,Saldo!$P$8:$Q$1009,2,FALSE)),"")</f>
        <v/>
      </c>
      <c r="K1944" s="76"/>
      <c r="L1944" s="74" t="str">
        <f t="shared" si="60"/>
        <v/>
      </c>
    </row>
    <row r="1945" spans="1:12" ht="18.95" customHeight="1" x14ac:dyDescent="0.25">
      <c r="A1945" s="52"/>
      <c r="C1945" s="185"/>
      <c r="D1945" s="76"/>
      <c r="E1945" s="76" t="str">
        <f>IF(D1945="","",IFERROR(VLOOKUP(D1945,Cadastro!$C$9:$D$1009,2,FALSE),"NOT FOUND"))</f>
        <v/>
      </c>
      <c r="F1945" s="76"/>
      <c r="G1945" s="94"/>
      <c r="H1945" s="97"/>
      <c r="I1945" s="77">
        <f t="shared" si="61"/>
        <v>0</v>
      </c>
      <c r="J1945" s="78" t="str">
        <f>IFERROR(IF(E1945="","",VLOOKUP(D1945,Saldo!$P$8:$Q$1009,2,FALSE)),"")</f>
        <v/>
      </c>
      <c r="K1945" s="76"/>
      <c r="L1945" s="74" t="str">
        <f t="shared" si="60"/>
        <v/>
      </c>
    </row>
    <row r="1946" spans="1:12" ht="18.95" customHeight="1" x14ac:dyDescent="0.25">
      <c r="A1946" s="52"/>
      <c r="C1946" s="185"/>
      <c r="D1946" s="76"/>
      <c r="E1946" s="76" t="str">
        <f>IF(D1946="","",IFERROR(VLOOKUP(D1946,Cadastro!$C$9:$D$1009,2,FALSE),"NOT FOUND"))</f>
        <v/>
      </c>
      <c r="F1946" s="76"/>
      <c r="G1946" s="94"/>
      <c r="H1946" s="97"/>
      <c r="I1946" s="77">
        <f t="shared" si="61"/>
        <v>0</v>
      </c>
      <c r="J1946" s="78" t="str">
        <f>IFERROR(IF(E1946="","",VLOOKUP(D1946,Saldo!$P$8:$Q$1009,2,FALSE)),"")</f>
        <v/>
      </c>
      <c r="K1946" s="76"/>
      <c r="L1946" s="74" t="str">
        <f t="shared" si="60"/>
        <v/>
      </c>
    </row>
    <row r="1947" spans="1:12" ht="18.95" customHeight="1" x14ac:dyDescent="0.25">
      <c r="A1947" s="52"/>
      <c r="C1947" s="185"/>
      <c r="D1947" s="76"/>
      <c r="E1947" s="76" t="str">
        <f>IF(D1947="","",IFERROR(VLOOKUP(D1947,Cadastro!$C$9:$D$1009,2,FALSE),"NOT FOUND"))</f>
        <v/>
      </c>
      <c r="F1947" s="76"/>
      <c r="G1947" s="94"/>
      <c r="H1947" s="97"/>
      <c r="I1947" s="77">
        <f t="shared" si="61"/>
        <v>0</v>
      </c>
      <c r="J1947" s="78" t="str">
        <f>IFERROR(IF(E1947="","",VLOOKUP(D1947,Saldo!$P$8:$Q$1009,2,FALSE)),"")</f>
        <v/>
      </c>
      <c r="K1947" s="76"/>
      <c r="L1947" s="74" t="str">
        <f t="shared" si="60"/>
        <v/>
      </c>
    </row>
    <row r="1948" spans="1:12" ht="18.95" customHeight="1" x14ac:dyDescent="0.25">
      <c r="A1948" s="52"/>
      <c r="C1948" s="185"/>
      <c r="D1948" s="76"/>
      <c r="E1948" s="76" t="str">
        <f>IF(D1948="","",IFERROR(VLOOKUP(D1948,Cadastro!$C$9:$D$1009,2,FALSE),"NOT FOUND"))</f>
        <v/>
      </c>
      <c r="F1948" s="76"/>
      <c r="G1948" s="94"/>
      <c r="H1948" s="97"/>
      <c r="I1948" s="77">
        <f t="shared" si="61"/>
        <v>0</v>
      </c>
      <c r="J1948" s="78" t="str">
        <f>IFERROR(IF(E1948="","",VLOOKUP(D1948,Saldo!$P$8:$Q$1009,2,FALSE)),"")</f>
        <v/>
      </c>
      <c r="K1948" s="76"/>
      <c r="L1948" s="74" t="str">
        <f t="shared" si="60"/>
        <v/>
      </c>
    </row>
    <row r="1949" spans="1:12" ht="18.95" customHeight="1" x14ac:dyDescent="0.25">
      <c r="A1949" s="52"/>
      <c r="C1949" s="185"/>
      <c r="D1949" s="76"/>
      <c r="E1949" s="76" t="str">
        <f>IF(D1949="","",IFERROR(VLOOKUP(D1949,Cadastro!$C$9:$D$1009,2,FALSE),"NOT FOUND"))</f>
        <v/>
      </c>
      <c r="F1949" s="76"/>
      <c r="G1949" s="94"/>
      <c r="H1949" s="97"/>
      <c r="I1949" s="77">
        <f t="shared" si="61"/>
        <v>0</v>
      </c>
      <c r="J1949" s="78" t="str">
        <f>IFERROR(IF(E1949="","",VLOOKUP(D1949,Saldo!$P$8:$Q$1009,2,FALSE)),"")</f>
        <v/>
      </c>
      <c r="K1949" s="76"/>
      <c r="L1949" s="74" t="str">
        <f t="shared" si="60"/>
        <v/>
      </c>
    </row>
    <row r="1950" spans="1:12" ht="18.95" customHeight="1" x14ac:dyDescent="0.25">
      <c r="A1950" s="52"/>
      <c r="C1950" s="185"/>
      <c r="D1950" s="76"/>
      <c r="E1950" s="76" t="str">
        <f>IF(D1950="","",IFERROR(VLOOKUP(D1950,Cadastro!$C$9:$D$1009,2,FALSE),"NOT FOUND"))</f>
        <v/>
      </c>
      <c r="F1950" s="76"/>
      <c r="G1950" s="94"/>
      <c r="H1950" s="97"/>
      <c r="I1950" s="77">
        <f t="shared" si="61"/>
        <v>0</v>
      </c>
      <c r="J1950" s="78" t="str">
        <f>IFERROR(IF(E1950="","",VLOOKUP(D1950,Saldo!$P$8:$Q$1009,2,FALSE)),"")</f>
        <v/>
      </c>
      <c r="K1950" s="76"/>
      <c r="L1950" s="74" t="str">
        <f t="shared" si="60"/>
        <v/>
      </c>
    </row>
    <row r="1951" spans="1:12" ht="18.95" customHeight="1" x14ac:dyDescent="0.25">
      <c r="A1951" s="52"/>
      <c r="C1951" s="185"/>
      <c r="D1951" s="76"/>
      <c r="E1951" s="76" t="str">
        <f>IF(D1951="","",IFERROR(VLOOKUP(D1951,Cadastro!$C$9:$D$1009,2,FALSE),"NOT FOUND"))</f>
        <v/>
      </c>
      <c r="F1951" s="76"/>
      <c r="G1951" s="94"/>
      <c r="H1951" s="97"/>
      <c r="I1951" s="77">
        <f t="shared" si="61"/>
        <v>0</v>
      </c>
      <c r="J1951" s="78" t="str">
        <f>IFERROR(IF(E1951="","",VLOOKUP(D1951,Saldo!$P$8:$Q$1009,2,FALSE)),"")</f>
        <v/>
      </c>
      <c r="K1951" s="76"/>
      <c r="L1951" s="74" t="str">
        <f t="shared" si="60"/>
        <v/>
      </c>
    </row>
    <row r="1952" spans="1:12" ht="18.95" customHeight="1" x14ac:dyDescent="0.25">
      <c r="A1952" s="52"/>
      <c r="C1952" s="185"/>
      <c r="D1952" s="76"/>
      <c r="E1952" s="76" t="str">
        <f>IF(D1952="","",IFERROR(VLOOKUP(D1952,Cadastro!$C$9:$D$1009,2,FALSE),"NOT FOUND"))</f>
        <v/>
      </c>
      <c r="F1952" s="76"/>
      <c r="G1952" s="94"/>
      <c r="H1952" s="97"/>
      <c r="I1952" s="77">
        <f t="shared" si="61"/>
        <v>0</v>
      </c>
      <c r="J1952" s="78" t="str">
        <f>IFERROR(IF(E1952="","",VLOOKUP(D1952,Saldo!$P$8:$Q$1009,2,FALSE)),"")</f>
        <v/>
      </c>
      <c r="K1952" s="76"/>
      <c r="L1952" s="74" t="str">
        <f t="shared" si="60"/>
        <v/>
      </c>
    </row>
    <row r="1953" spans="1:12" ht="18.95" customHeight="1" x14ac:dyDescent="0.25">
      <c r="A1953" s="52"/>
      <c r="C1953" s="185"/>
      <c r="D1953" s="76"/>
      <c r="E1953" s="76" t="str">
        <f>IF(D1953="","",IFERROR(VLOOKUP(D1953,Cadastro!$C$9:$D$1009,2,FALSE),"NOT FOUND"))</f>
        <v/>
      </c>
      <c r="F1953" s="76"/>
      <c r="G1953" s="94"/>
      <c r="H1953" s="97"/>
      <c r="I1953" s="77">
        <f t="shared" si="61"/>
        <v>0</v>
      </c>
      <c r="J1953" s="78" t="str">
        <f>IFERROR(IF(E1953="","",VLOOKUP(D1953,Saldo!$P$8:$Q$1009,2,FALSE)),"")</f>
        <v/>
      </c>
      <c r="K1953" s="76"/>
      <c r="L1953" s="74" t="str">
        <f t="shared" si="60"/>
        <v/>
      </c>
    </row>
    <row r="1954" spans="1:12" ht="18.95" customHeight="1" x14ac:dyDescent="0.25">
      <c r="A1954" s="52"/>
      <c r="C1954" s="185"/>
      <c r="D1954" s="76"/>
      <c r="E1954" s="76" t="str">
        <f>IF(D1954="","",IFERROR(VLOOKUP(D1954,Cadastro!$C$9:$D$1009,2,FALSE),"NOT FOUND"))</f>
        <v/>
      </c>
      <c r="F1954" s="76"/>
      <c r="G1954" s="94"/>
      <c r="H1954" s="97"/>
      <c r="I1954" s="77">
        <f t="shared" si="61"/>
        <v>0</v>
      </c>
      <c r="J1954" s="78" t="str">
        <f>IFERROR(IF(E1954="","",VLOOKUP(D1954,Saldo!$P$8:$Q$1009,2,FALSE)),"")</f>
        <v/>
      </c>
      <c r="K1954" s="76"/>
      <c r="L1954" s="74" t="str">
        <f t="shared" si="60"/>
        <v/>
      </c>
    </row>
    <row r="1955" spans="1:12" ht="18.95" customHeight="1" x14ac:dyDescent="0.25">
      <c r="A1955" s="52"/>
      <c r="C1955" s="185"/>
      <c r="D1955" s="76"/>
      <c r="E1955" s="76" t="str">
        <f>IF(D1955="","",IFERROR(VLOOKUP(D1955,Cadastro!$C$9:$D$1009,2,FALSE),"NOT FOUND"))</f>
        <v/>
      </c>
      <c r="F1955" s="76"/>
      <c r="G1955" s="94"/>
      <c r="H1955" s="97"/>
      <c r="I1955" s="77">
        <f t="shared" si="61"/>
        <v>0</v>
      </c>
      <c r="J1955" s="78" t="str">
        <f>IFERROR(IF(E1955="","",VLOOKUP(D1955,Saldo!$P$8:$Q$1009,2,FALSE)),"")</f>
        <v/>
      </c>
      <c r="K1955" s="76"/>
      <c r="L1955" s="74" t="str">
        <f t="shared" si="60"/>
        <v/>
      </c>
    </row>
    <row r="1956" spans="1:12" ht="18.95" customHeight="1" x14ac:dyDescent="0.25">
      <c r="A1956" s="52"/>
      <c r="C1956" s="185"/>
      <c r="D1956" s="76"/>
      <c r="E1956" s="76" t="str">
        <f>IF(D1956="","",IFERROR(VLOOKUP(D1956,Cadastro!$C$9:$D$1009,2,FALSE),"NOT FOUND"))</f>
        <v/>
      </c>
      <c r="F1956" s="76"/>
      <c r="G1956" s="94"/>
      <c r="H1956" s="97"/>
      <c r="I1956" s="77">
        <f t="shared" si="61"/>
        <v>0</v>
      </c>
      <c r="J1956" s="78" t="str">
        <f>IFERROR(IF(E1956="","",VLOOKUP(D1956,Saldo!$P$8:$Q$1009,2,FALSE)),"")</f>
        <v/>
      </c>
      <c r="K1956" s="76"/>
      <c r="L1956" s="74" t="str">
        <f t="shared" si="60"/>
        <v/>
      </c>
    </row>
    <row r="1957" spans="1:12" ht="18.95" customHeight="1" x14ac:dyDescent="0.25">
      <c r="A1957" s="52"/>
      <c r="C1957" s="185"/>
      <c r="D1957" s="76"/>
      <c r="E1957" s="76" t="str">
        <f>IF(D1957="","",IFERROR(VLOOKUP(D1957,Cadastro!$C$9:$D$1009,2,FALSE),"NOT FOUND"))</f>
        <v/>
      </c>
      <c r="F1957" s="76"/>
      <c r="G1957" s="94"/>
      <c r="H1957" s="97"/>
      <c r="I1957" s="77">
        <f t="shared" si="61"/>
        <v>0</v>
      </c>
      <c r="J1957" s="78" t="str">
        <f>IFERROR(IF(E1957="","",VLOOKUP(D1957,Saldo!$P$8:$Q$1009,2,FALSE)),"")</f>
        <v/>
      </c>
      <c r="K1957" s="76"/>
      <c r="L1957" s="74" t="str">
        <f t="shared" si="60"/>
        <v/>
      </c>
    </row>
    <row r="1958" spans="1:12" ht="18.95" customHeight="1" x14ac:dyDescent="0.25">
      <c r="A1958" s="52"/>
      <c r="C1958" s="185"/>
      <c r="D1958" s="76"/>
      <c r="E1958" s="76" t="str">
        <f>IF(D1958="","",IFERROR(VLOOKUP(D1958,Cadastro!$C$9:$D$1009,2,FALSE),"NOT FOUND"))</f>
        <v/>
      </c>
      <c r="F1958" s="76"/>
      <c r="G1958" s="94"/>
      <c r="H1958" s="97"/>
      <c r="I1958" s="77">
        <f t="shared" si="61"/>
        <v>0</v>
      </c>
      <c r="J1958" s="78" t="str">
        <f>IFERROR(IF(E1958="","",VLOOKUP(D1958,Saldo!$P$8:$Q$1009,2,FALSE)),"")</f>
        <v/>
      </c>
      <c r="K1958" s="76"/>
      <c r="L1958" s="74" t="str">
        <f t="shared" si="60"/>
        <v/>
      </c>
    </row>
    <row r="1959" spans="1:12" ht="18.95" customHeight="1" x14ac:dyDescent="0.25">
      <c r="A1959" s="52"/>
      <c r="C1959" s="185"/>
      <c r="D1959" s="76"/>
      <c r="E1959" s="76" t="str">
        <f>IF(D1959="","",IFERROR(VLOOKUP(D1959,Cadastro!$C$9:$D$1009,2,FALSE),"NOT FOUND"))</f>
        <v/>
      </c>
      <c r="F1959" s="76"/>
      <c r="G1959" s="94"/>
      <c r="H1959" s="97"/>
      <c r="I1959" s="77">
        <f t="shared" si="61"/>
        <v>0</v>
      </c>
      <c r="J1959" s="78" t="str">
        <f>IFERROR(IF(E1959="","",VLOOKUP(D1959,Saldo!$P$8:$Q$1009,2,FALSE)),"")</f>
        <v/>
      </c>
      <c r="K1959" s="76"/>
      <c r="L1959" s="74" t="str">
        <f t="shared" si="60"/>
        <v/>
      </c>
    </row>
    <row r="1960" spans="1:12" ht="18.95" customHeight="1" x14ac:dyDescent="0.25">
      <c r="A1960" s="52"/>
      <c r="C1960" s="185"/>
      <c r="D1960" s="76"/>
      <c r="E1960" s="76" t="str">
        <f>IF(D1960="","",IFERROR(VLOOKUP(D1960,Cadastro!$C$9:$D$1009,2,FALSE),"NOT FOUND"))</f>
        <v/>
      </c>
      <c r="F1960" s="76"/>
      <c r="G1960" s="94"/>
      <c r="H1960" s="97"/>
      <c r="I1960" s="77">
        <f t="shared" si="61"/>
        <v>0</v>
      </c>
      <c r="J1960" s="78" t="str">
        <f>IFERROR(IF(E1960="","",VLOOKUP(D1960,Saldo!$P$8:$Q$1009,2,FALSE)),"")</f>
        <v/>
      </c>
      <c r="K1960" s="76"/>
      <c r="L1960" s="74" t="str">
        <f t="shared" si="60"/>
        <v/>
      </c>
    </row>
    <row r="1961" spans="1:12" ht="18.95" customHeight="1" x14ac:dyDescent="0.25">
      <c r="A1961" s="52"/>
      <c r="C1961" s="185"/>
      <c r="D1961" s="76"/>
      <c r="E1961" s="76" t="str">
        <f>IF(D1961="","",IFERROR(VLOOKUP(D1961,Cadastro!$C$9:$D$1009,2,FALSE),"NOT FOUND"))</f>
        <v/>
      </c>
      <c r="F1961" s="76"/>
      <c r="G1961" s="94"/>
      <c r="H1961" s="97"/>
      <c r="I1961" s="77">
        <f t="shared" si="61"/>
        <v>0</v>
      </c>
      <c r="J1961" s="78" t="str">
        <f>IFERROR(IF(E1961="","",VLOOKUP(D1961,Saldo!$P$8:$Q$1009,2,FALSE)),"")</f>
        <v/>
      </c>
      <c r="K1961" s="76"/>
      <c r="L1961" s="74" t="str">
        <f t="shared" si="60"/>
        <v/>
      </c>
    </row>
    <row r="1962" spans="1:12" ht="18.95" customHeight="1" x14ac:dyDescent="0.25">
      <c r="A1962" s="52"/>
      <c r="C1962" s="185"/>
      <c r="D1962" s="76"/>
      <c r="E1962" s="76" t="str">
        <f>IF(D1962="","",IFERROR(VLOOKUP(D1962,Cadastro!$C$9:$D$1009,2,FALSE),"NOT FOUND"))</f>
        <v/>
      </c>
      <c r="F1962" s="76"/>
      <c r="G1962" s="94"/>
      <c r="H1962" s="97"/>
      <c r="I1962" s="77">
        <f t="shared" si="61"/>
        <v>0</v>
      </c>
      <c r="J1962" s="78" t="str">
        <f>IFERROR(IF(E1962="","",VLOOKUP(D1962,Saldo!$P$8:$Q$1009,2,FALSE)),"")</f>
        <v/>
      </c>
      <c r="K1962" s="76"/>
      <c r="L1962" s="74" t="str">
        <f t="shared" si="60"/>
        <v/>
      </c>
    </row>
    <row r="1963" spans="1:12" ht="18.95" customHeight="1" x14ac:dyDescent="0.25">
      <c r="A1963" s="52"/>
      <c r="C1963" s="185"/>
      <c r="D1963" s="76"/>
      <c r="E1963" s="76" t="str">
        <f>IF(D1963="","",IFERROR(VLOOKUP(D1963,Cadastro!$C$9:$D$1009,2,FALSE),"NOT FOUND"))</f>
        <v/>
      </c>
      <c r="F1963" s="76"/>
      <c r="G1963" s="94"/>
      <c r="H1963" s="97"/>
      <c r="I1963" s="77">
        <f t="shared" si="61"/>
        <v>0</v>
      </c>
      <c r="J1963" s="78" t="str">
        <f>IFERROR(IF(E1963="","",VLOOKUP(D1963,Saldo!$P$8:$Q$1009,2,FALSE)),"")</f>
        <v/>
      </c>
      <c r="K1963" s="76"/>
      <c r="L1963" s="74" t="str">
        <f t="shared" si="60"/>
        <v/>
      </c>
    </row>
    <row r="1964" spans="1:12" ht="18.95" customHeight="1" x14ac:dyDescent="0.25">
      <c r="A1964" s="52"/>
      <c r="C1964" s="185"/>
      <c r="D1964" s="76"/>
      <c r="E1964" s="76" t="str">
        <f>IF(D1964="","",IFERROR(VLOOKUP(D1964,Cadastro!$C$9:$D$1009,2,FALSE),"NOT FOUND"))</f>
        <v/>
      </c>
      <c r="F1964" s="76"/>
      <c r="G1964" s="94"/>
      <c r="H1964" s="97"/>
      <c r="I1964" s="77">
        <f t="shared" si="61"/>
        <v>0</v>
      </c>
      <c r="J1964" s="78" t="str">
        <f>IFERROR(IF(E1964="","",VLOOKUP(D1964,Saldo!$P$8:$Q$1009,2,FALSE)),"")</f>
        <v/>
      </c>
      <c r="K1964" s="76"/>
      <c r="L1964" s="74" t="str">
        <f t="shared" si="60"/>
        <v/>
      </c>
    </row>
    <row r="1965" spans="1:12" ht="18.95" customHeight="1" x14ac:dyDescent="0.25">
      <c r="A1965" s="52"/>
      <c r="C1965" s="185"/>
      <c r="D1965" s="76"/>
      <c r="E1965" s="76" t="str">
        <f>IF(D1965="","",IFERROR(VLOOKUP(D1965,Cadastro!$C$9:$D$1009,2,FALSE),"NOT FOUND"))</f>
        <v/>
      </c>
      <c r="F1965" s="76"/>
      <c r="G1965" s="94"/>
      <c r="H1965" s="97"/>
      <c r="I1965" s="77">
        <f t="shared" si="61"/>
        <v>0</v>
      </c>
      <c r="J1965" s="78" t="str">
        <f>IFERROR(IF(E1965="","",VLOOKUP(D1965,Saldo!$P$8:$Q$1009,2,FALSE)),"")</f>
        <v/>
      </c>
      <c r="K1965" s="76"/>
      <c r="L1965" s="74" t="str">
        <f t="shared" si="60"/>
        <v/>
      </c>
    </row>
    <row r="1966" spans="1:12" ht="18.95" customHeight="1" x14ac:dyDescent="0.25">
      <c r="A1966" s="52"/>
      <c r="C1966" s="185"/>
      <c r="D1966" s="76"/>
      <c r="E1966" s="76" t="str">
        <f>IF(D1966="","",IFERROR(VLOOKUP(D1966,Cadastro!$C$9:$D$1009,2,FALSE),"NOT FOUND"))</f>
        <v/>
      </c>
      <c r="F1966" s="76"/>
      <c r="G1966" s="94"/>
      <c r="H1966" s="97"/>
      <c r="I1966" s="77">
        <f t="shared" si="61"/>
        <v>0</v>
      </c>
      <c r="J1966" s="78" t="str">
        <f>IFERROR(IF(E1966="","",VLOOKUP(D1966,Saldo!$P$8:$Q$1009,2,FALSE)),"")</f>
        <v/>
      </c>
      <c r="K1966" s="76"/>
      <c r="L1966" s="74" t="str">
        <f t="shared" si="60"/>
        <v/>
      </c>
    </row>
    <row r="1967" spans="1:12" ht="18.95" customHeight="1" x14ac:dyDescent="0.25">
      <c r="A1967" s="52"/>
      <c r="C1967" s="185"/>
      <c r="D1967" s="76"/>
      <c r="E1967" s="76" t="str">
        <f>IF(D1967="","",IFERROR(VLOOKUP(D1967,Cadastro!$C$9:$D$1009,2,FALSE),"NOT FOUND"))</f>
        <v/>
      </c>
      <c r="F1967" s="76"/>
      <c r="G1967" s="94"/>
      <c r="H1967" s="97"/>
      <c r="I1967" s="77">
        <f t="shared" si="61"/>
        <v>0</v>
      </c>
      <c r="J1967" s="78" t="str">
        <f>IFERROR(IF(E1967="","",VLOOKUP(D1967,Saldo!$P$8:$Q$1009,2,FALSE)),"")</f>
        <v/>
      </c>
      <c r="K1967" s="76"/>
      <c r="L1967" s="74" t="str">
        <f t="shared" si="60"/>
        <v/>
      </c>
    </row>
    <row r="1968" spans="1:12" ht="18.95" customHeight="1" x14ac:dyDescent="0.25">
      <c r="A1968" s="52"/>
      <c r="C1968" s="185"/>
      <c r="D1968" s="76"/>
      <c r="E1968" s="76" t="str">
        <f>IF(D1968="","",IFERROR(VLOOKUP(D1968,Cadastro!$C$9:$D$1009,2,FALSE),"NOT FOUND"))</f>
        <v/>
      </c>
      <c r="F1968" s="76"/>
      <c r="G1968" s="94"/>
      <c r="H1968" s="97"/>
      <c r="I1968" s="77">
        <f t="shared" si="61"/>
        <v>0</v>
      </c>
      <c r="J1968" s="78" t="str">
        <f>IFERROR(IF(E1968="","",VLOOKUP(D1968,Saldo!$P$8:$Q$1009,2,FALSE)),"")</f>
        <v/>
      </c>
      <c r="K1968" s="76"/>
      <c r="L1968" s="74" t="str">
        <f t="shared" si="60"/>
        <v/>
      </c>
    </row>
    <row r="1969" spans="1:12" ht="18.95" customHeight="1" x14ac:dyDescent="0.25">
      <c r="A1969" s="52"/>
      <c r="C1969" s="185"/>
      <c r="D1969" s="76"/>
      <c r="E1969" s="76" t="str">
        <f>IF(D1969="","",IFERROR(VLOOKUP(D1969,Cadastro!$C$9:$D$1009,2,FALSE),"NOT FOUND"))</f>
        <v/>
      </c>
      <c r="F1969" s="76"/>
      <c r="G1969" s="94"/>
      <c r="H1969" s="97"/>
      <c r="I1969" s="77">
        <f t="shared" si="61"/>
        <v>0</v>
      </c>
      <c r="J1969" s="78" t="str">
        <f>IFERROR(IF(E1969="","",VLOOKUP(D1969,Saldo!$P$8:$Q$1009,2,FALSE)),"")</f>
        <v/>
      </c>
      <c r="K1969" s="76"/>
      <c r="L1969" s="74" t="str">
        <f t="shared" si="60"/>
        <v/>
      </c>
    </row>
    <row r="1970" spans="1:12" ht="18.95" customHeight="1" x14ac:dyDescent="0.25">
      <c r="A1970" s="52"/>
      <c r="C1970" s="185"/>
      <c r="D1970" s="76"/>
      <c r="E1970" s="76" t="str">
        <f>IF(D1970="","",IFERROR(VLOOKUP(D1970,Cadastro!$C$9:$D$1009,2,FALSE),"NOT FOUND"))</f>
        <v/>
      </c>
      <c r="F1970" s="76"/>
      <c r="G1970" s="94"/>
      <c r="H1970" s="97"/>
      <c r="I1970" s="77">
        <f t="shared" si="61"/>
        <v>0</v>
      </c>
      <c r="J1970" s="78" t="str">
        <f>IFERROR(IF(E1970="","",VLOOKUP(D1970,Saldo!$P$8:$Q$1009,2,FALSE)),"")</f>
        <v/>
      </c>
      <c r="K1970" s="76"/>
      <c r="L1970" s="74" t="str">
        <f t="shared" si="60"/>
        <v/>
      </c>
    </row>
    <row r="1971" spans="1:12" ht="18.95" customHeight="1" x14ac:dyDescent="0.25">
      <c r="A1971" s="52"/>
      <c r="C1971" s="185"/>
      <c r="D1971" s="76"/>
      <c r="E1971" s="76" t="str">
        <f>IF(D1971="","",IFERROR(VLOOKUP(D1971,Cadastro!$C$9:$D$1009,2,FALSE),"NOT FOUND"))</f>
        <v/>
      </c>
      <c r="F1971" s="76"/>
      <c r="G1971" s="94"/>
      <c r="H1971" s="97"/>
      <c r="I1971" s="77">
        <f t="shared" si="61"/>
        <v>0</v>
      </c>
      <c r="J1971" s="78" t="str">
        <f>IFERROR(IF(E1971="","",VLOOKUP(D1971,Saldo!$P$8:$Q$1009,2,FALSE)),"")</f>
        <v/>
      </c>
      <c r="K1971" s="76"/>
      <c r="L1971" s="74" t="str">
        <f t="shared" si="60"/>
        <v/>
      </c>
    </row>
    <row r="1972" spans="1:12" ht="18.95" customHeight="1" x14ac:dyDescent="0.25">
      <c r="A1972" s="52"/>
      <c r="C1972" s="185"/>
      <c r="D1972" s="76"/>
      <c r="E1972" s="76" t="str">
        <f>IF(D1972="","",IFERROR(VLOOKUP(D1972,Cadastro!$C$9:$D$1009,2,FALSE),"NOT FOUND"))</f>
        <v/>
      </c>
      <c r="F1972" s="76"/>
      <c r="G1972" s="94"/>
      <c r="H1972" s="97"/>
      <c r="I1972" s="77">
        <f t="shared" si="61"/>
        <v>0</v>
      </c>
      <c r="J1972" s="78" t="str">
        <f>IFERROR(IF(E1972="","",VLOOKUP(D1972,Saldo!$P$8:$Q$1009,2,FALSE)),"")</f>
        <v/>
      </c>
      <c r="K1972" s="76"/>
      <c r="L1972" s="74" t="str">
        <f t="shared" si="60"/>
        <v/>
      </c>
    </row>
    <row r="1973" spans="1:12" ht="18.95" customHeight="1" x14ac:dyDescent="0.25">
      <c r="A1973" s="52"/>
      <c r="C1973" s="185"/>
      <c r="D1973" s="76"/>
      <c r="E1973" s="76" t="str">
        <f>IF(D1973="","",IFERROR(VLOOKUP(D1973,Cadastro!$C$9:$D$1009,2,FALSE),"NOT FOUND"))</f>
        <v/>
      </c>
      <c r="F1973" s="76"/>
      <c r="G1973" s="94"/>
      <c r="H1973" s="97"/>
      <c r="I1973" s="77">
        <f t="shared" si="61"/>
        <v>0</v>
      </c>
      <c r="J1973" s="78" t="str">
        <f>IFERROR(IF(E1973="","",VLOOKUP(D1973,Saldo!$P$8:$Q$1009,2,FALSE)),"")</f>
        <v/>
      </c>
      <c r="K1973" s="76"/>
      <c r="L1973" s="74" t="str">
        <f t="shared" si="60"/>
        <v/>
      </c>
    </row>
    <row r="1974" spans="1:12" ht="18.95" customHeight="1" x14ac:dyDescent="0.25">
      <c r="A1974" s="52"/>
      <c r="C1974" s="185"/>
      <c r="D1974" s="76"/>
      <c r="E1974" s="76" t="str">
        <f>IF(D1974="","",IFERROR(VLOOKUP(D1974,Cadastro!$C$9:$D$1009,2,FALSE),"NOT FOUND"))</f>
        <v/>
      </c>
      <c r="F1974" s="76"/>
      <c r="G1974" s="94"/>
      <c r="H1974" s="97"/>
      <c r="I1974" s="77">
        <f t="shared" si="61"/>
        <v>0</v>
      </c>
      <c r="J1974" s="78" t="str">
        <f>IFERROR(IF(E1974="","",VLOOKUP(D1974,Saldo!$P$8:$Q$1009,2,FALSE)),"")</f>
        <v/>
      </c>
      <c r="K1974" s="76"/>
      <c r="L1974" s="74" t="str">
        <f t="shared" si="60"/>
        <v/>
      </c>
    </row>
    <row r="1975" spans="1:12" ht="18.95" customHeight="1" x14ac:dyDescent="0.25">
      <c r="A1975" s="52"/>
      <c r="C1975" s="185"/>
      <c r="D1975" s="76"/>
      <c r="E1975" s="76" t="str">
        <f>IF(D1975="","",IFERROR(VLOOKUP(D1975,Cadastro!$C$9:$D$1009,2,FALSE),"NOT FOUND"))</f>
        <v/>
      </c>
      <c r="F1975" s="76"/>
      <c r="G1975" s="94"/>
      <c r="H1975" s="97"/>
      <c r="I1975" s="77">
        <f t="shared" si="61"/>
        <v>0</v>
      </c>
      <c r="J1975" s="78" t="str">
        <f>IFERROR(IF(E1975="","",VLOOKUP(D1975,Saldo!$P$8:$Q$1009,2,FALSE)),"")</f>
        <v/>
      </c>
      <c r="K1975" s="76"/>
      <c r="L1975" s="74" t="str">
        <f t="shared" si="60"/>
        <v/>
      </c>
    </row>
    <row r="1976" spans="1:12" ht="18.95" customHeight="1" x14ac:dyDescent="0.25">
      <c r="A1976" s="52"/>
      <c r="C1976" s="185"/>
      <c r="D1976" s="76"/>
      <c r="E1976" s="76" t="str">
        <f>IF(D1976="","",IFERROR(VLOOKUP(D1976,Cadastro!$C$9:$D$1009,2,FALSE),"NOT FOUND"))</f>
        <v/>
      </c>
      <c r="F1976" s="76"/>
      <c r="G1976" s="94"/>
      <c r="H1976" s="97"/>
      <c r="I1976" s="77">
        <f t="shared" si="61"/>
        <v>0</v>
      </c>
      <c r="J1976" s="78" t="str">
        <f>IFERROR(IF(E1976="","",VLOOKUP(D1976,Saldo!$P$8:$Q$1009,2,FALSE)),"")</f>
        <v/>
      </c>
      <c r="K1976" s="76"/>
      <c r="L1976" s="74" t="str">
        <f t="shared" si="60"/>
        <v/>
      </c>
    </row>
    <row r="1977" spans="1:12" ht="18.95" customHeight="1" x14ac:dyDescent="0.25">
      <c r="A1977" s="52"/>
      <c r="C1977" s="185"/>
      <c r="D1977" s="76"/>
      <c r="E1977" s="76" t="str">
        <f>IF(D1977="","",IFERROR(VLOOKUP(D1977,Cadastro!$C$9:$D$1009,2,FALSE),"NOT FOUND"))</f>
        <v/>
      </c>
      <c r="F1977" s="76"/>
      <c r="G1977" s="94"/>
      <c r="H1977" s="97"/>
      <c r="I1977" s="77">
        <f t="shared" si="61"/>
        <v>0</v>
      </c>
      <c r="J1977" s="78" t="str">
        <f>IFERROR(IF(E1977="","",VLOOKUP(D1977,Saldo!$P$8:$Q$1009,2,FALSE)),"")</f>
        <v/>
      </c>
      <c r="K1977" s="76"/>
      <c r="L1977" s="74" t="str">
        <f t="shared" si="60"/>
        <v/>
      </c>
    </row>
    <row r="1978" spans="1:12" ht="18.95" customHeight="1" x14ac:dyDescent="0.25">
      <c r="A1978" s="52"/>
      <c r="C1978" s="185"/>
      <c r="D1978" s="76"/>
      <c r="E1978" s="76" t="str">
        <f>IF(D1978="","",IFERROR(VLOOKUP(D1978,Cadastro!$C$9:$D$1009,2,FALSE),"NOT FOUND"))</f>
        <v/>
      </c>
      <c r="F1978" s="76"/>
      <c r="G1978" s="94"/>
      <c r="H1978" s="97"/>
      <c r="I1978" s="77">
        <f t="shared" si="61"/>
        <v>0</v>
      </c>
      <c r="J1978" s="78" t="str">
        <f>IFERROR(IF(E1978="","",VLOOKUP(D1978,Saldo!$P$8:$Q$1009,2,FALSE)),"")</f>
        <v/>
      </c>
      <c r="K1978" s="76"/>
      <c r="L1978" s="74" t="str">
        <f t="shared" si="60"/>
        <v/>
      </c>
    </row>
    <row r="1979" spans="1:12" ht="18.95" customHeight="1" x14ac:dyDescent="0.25">
      <c r="A1979" s="52"/>
      <c r="C1979" s="185"/>
      <c r="D1979" s="76"/>
      <c r="E1979" s="76" t="str">
        <f>IF(D1979="","",IFERROR(VLOOKUP(D1979,Cadastro!$C$9:$D$1009,2,FALSE),"NOT FOUND"))</f>
        <v/>
      </c>
      <c r="F1979" s="76"/>
      <c r="G1979" s="94"/>
      <c r="H1979" s="97"/>
      <c r="I1979" s="77">
        <f t="shared" si="61"/>
        <v>0</v>
      </c>
      <c r="J1979" s="78" t="str">
        <f>IFERROR(IF(E1979="","",VLOOKUP(D1979,Saldo!$P$8:$Q$1009,2,FALSE)),"")</f>
        <v/>
      </c>
      <c r="K1979" s="76"/>
      <c r="L1979" s="74" t="str">
        <f t="shared" si="60"/>
        <v/>
      </c>
    </row>
    <row r="1980" spans="1:12" ht="18.95" customHeight="1" x14ac:dyDescent="0.25">
      <c r="A1980" s="52"/>
      <c r="C1980" s="185"/>
      <c r="D1980" s="76"/>
      <c r="E1980" s="76" t="str">
        <f>IF(D1980="","",IFERROR(VLOOKUP(D1980,Cadastro!$C$9:$D$1009,2,FALSE),"NOT FOUND"))</f>
        <v/>
      </c>
      <c r="F1980" s="76"/>
      <c r="G1980" s="94"/>
      <c r="H1980" s="97"/>
      <c r="I1980" s="77">
        <f t="shared" si="61"/>
        <v>0</v>
      </c>
      <c r="J1980" s="78" t="str">
        <f>IFERROR(IF(E1980="","",VLOOKUP(D1980,Saldo!$P$8:$Q$1009,2,FALSE)),"")</f>
        <v/>
      </c>
      <c r="K1980" s="76"/>
      <c r="L1980" s="74" t="str">
        <f t="shared" si="60"/>
        <v/>
      </c>
    </row>
    <row r="1981" spans="1:12" ht="18.95" customHeight="1" x14ac:dyDescent="0.25">
      <c r="A1981" s="52"/>
      <c r="C1981" s="185"/>
      <c r="D1981" s="76"/>
      <c r="E1981" s="76" t="str">
        <f>IF(D1981="","",IFERROR(VLOOKUP(D1981,Cadastro!$C$9:$D$1009,2,FALSE),"NOT FOUND"))</f>
        <v/>
      </c>
      <c r="F1981" s="76"/>
      <c r="G1981" s="94"/>
      <c r="H1981" s="97"/>
      <c r="I1981" s="77">
        <f t="shared" si="61"/>
        <v>0</v>
      </c>
      <c r="J1981" s="78" t="str">
        <f>IFERROR(IF(E1981="","",VLOOKUP(D1981,Saldo!$P$8:$Q$1009,2,FALSE)),"")</f>
        <v/>
      </c>
      <c r="K1981" s="76"/>
      <c r="L1981" s="74" t="str">
        <f t="shared" si="60"/>
        <v/>
      </c>
    </row>
    <row r="1982" spans="1:12" ht="18.95" customHeight="1" x14ac:dyDescent="0.25">
      <c r="A1982" s="52"/>
      <c r="C1982" s="185"/>
      <c r="D1982" s="76"/>
      <c r="E1982" s="76" t="str">
        <f>IF(D1982="","",IFERROR(VLOOKUP(D1982,Cadastro!$C$9:$D$1009,2,FALSE),"NOT FOUND"))</f>
        <v/>
      </c>
      <c r="F1982" s="76"/>
      <c r="G1982" s="94"/>
      <c r="H1982" s="97"/>
      <c r="I1982" s="77">
        <f t="shared" si="61"/>
        <v>0</v>
      </c>
      <c r="J1982" s="78" t="str">
        <f>IFERROR(IF(E1982="","",VLOOKUP(D1982,Saldo!$P$8:$Q$1009,2,FALSE)),"")</f>
        <v/>
      </c>
      <c r="K1982" s="76"/>
      <c r="L1982" s="74" t="str">
        <f t="shared" si="60"/>
        <v/>
      </c>
    </row>
    <row r="1983" spans="1:12" ht="18.95" customHeight="1" x14ac:dyDescent="0.25">
      <c r="A1983" s="52"/>
      <c r="C1983" s="185"/>
      <c r="D1983" s="76"/>
      <c r="E1983" s="76" t="str">
        <f>IF(D1983="","",IFERROR(VLOOKUP(D1983,Cadastro!$C$9:$D$1009,2,FALSE),"NOT FOUND"))</f>
        <v/>
      </c>
      <c r="F1983" s="76"/>
      <c r="G1983" s="94"/>
      <c r="H1983" s="97"/>
      <c r="I1983" s="77">
        <f t="shared" si="61"/>
        <v>0</v>
      </c>
      <c r="J1983" s="78" t="str">
        <f>IFERROR(IF(E1983="","",VLOOKUP(D1983,Saldo!$P$8:$Q$1009,2,FALSE)),"")</f>
        <v/>
      </c>
      <c r="K1983" s="76"/>
      <c r="L1983" s="74" t="str">
        <f t="shared" si="60"/>
        <v/>
      </c>
    </row>
    <row r="1984" spans="1:12" ht="18.95" customHeight="1" x14ac:dyDescent="0.25">
      <c r="A1984" s="52"/>
      <c r="C1984" s="185"/>
      <c r="D1984" s="76"/>
      <c r="E1984" s="76" t="str">
        <f>IF(D1984="","",IFERROR(VLOOKUP(D1984,Cadastro!$C$9:$D$1009,2,FALSE),"NOT FOUND"))</f>
        <v/>
      </c>
      <c r="F1984" s="76"/>
      <c r="G1984" s="94"/>
      <c r="H1984" s="97"/>
      <c r="I1984" s="77">
        <f t="shared" si="61"/>
        <v>0</v>
      </c>
      <c r="J1984" s="78" t="str">
        <f>IFERROR(IF(E1984="","",VLOOKUP(D1984,Saldo!$P$8:$Q$1009,2,FALSE)),"")</f>
        <v/>
      </c>
      <c r="K1984" s="76"/>
      <c r="L1984" s="74" t="str">
        <f t="shared" si="60"/>
        <v/>
      </c>
    </row>
    <row r="1985" spans="1:12" ht="18.95" customHeight="1" x14ac:dyDescent="0.25">
      <c r="A1985" s="52"/>
      <c r="C1985" s="185"/>
      <c r="D1985" s="76"/>
      <c r="E1985" s="76" t="str">
        <f>IF(D1985="","",IFERROR(VLOOKUP(D1985,Cadastro!$C$9:$D$1009,2,FALSE),"NOT FOUND"))</f>
        <v/>
      </c>
      <c r="F1985" s="76"/>
      <c r="G1985" s="94"/>
      <c r="H1985" s="97"/>
      <c r="I1985" s="77">
        <f t="shared" si="61"/>
        <v>0</v>
      </c>
      <c r="J1985" s="78" t="str">
        <f>IFERROR(IF(E1985="","",VLOOKUP(D1985,Saldo!$P$8:$Q$1009,2,FALSE)),"")</f>
        <v/>
      </c>
      <c r="K1985" s="76"/>
      <c r="L1985" s="74" t="str">
        <f t="shared" si="60"/>
        <v/>
      </c>
    </row>
    <row r="1986" spans="1:12" ht="18.95" customHeight="1" x14ac:dyDescent="0.25">
      <c r="A1986" s="52"/>
      <c r="C1986" s="185"/>
      <c r="D1986" s="76"/>
      <c r="E1986" s="76" t="str">
        <f>IF(D1986="","",IFERROR(VLOOKUP(D1986,Cadastro!$C$9:$D$1009,2,FALSE),"NOT FOUND"))</f>
        <v/>
      </c>
      <c r="F1986" s="76"/>
      <c r="G1986" s="94"/>
      <c r="H1986" s="97"/>
      <c r="I1986" s="77">
        <f t="shared" si="61"/>
        <v>0</v>
      </c>
      <c r="J1986" s="78" t="str">
        <f>IFERROR(IF(E1986="","",VLOOKUP(D1986,Saldo!$P$8:$Q$1009,2,FALSE)),"")</f>
        <v/>
      </c>
      <c r="K1986" s="76"/>
      <c r="L1986" s="74" t="str">
        <f t="shared" si="60"/>
        <v/>
      </c>
    </row>
    <row r="1987" spans="1:12" ht="18.95" customHeight="1" x14ac:dyDescent="0.25">
      <c r="A1987" s="52"/>
      <c r="C1987" s="185"/>
      <c r="D1987" s="76"/>
      <c r="E1987" s="76" t="str">
        <f>IF(D1987="","",IFERROR(VLOOKUP(D1987,Cadastro!$C$9:$D$1009,2,FALSE),"NOT FOUND"))</f>
        <v/>
      </c>
      <c r="F1987" s="76"/>
      <c r="G1987" s="94"/>
      <c r="H1987" s="97"/>
      <c r="I1987" s="77">
        <f t="shared" si="61"/>
        <v>0</v>
      </c>
      <c r="J1987" s="78" t="str">
        <f>IFERROR(IF(E1987="","",VLOOKUP(D1987,Saldo!$P$8:$Q$1009,2,FALSE)),"")</f>
        <v/>
      </c>
      <c r="K1987" s="76"/>
      <c r="L1987" s="74" t="str">
        <f t="shared" si="60"/>
        <v/>
      </c>
    </row>
    <row r="1988" spans="1:12" ht="18.95" customHeight="1" x14ac:dyDescent="0.25">
      <c r="A1988" s="52"/>
      <c r="C1988" s="185"/>
      <c r="D1988" s="76"/>
      <c r="E1988" s="76" t="str">
        <f>IF(D1988="","",IFERROR(VLOOKUP(D1988,Cadastro!$C$9:$D$1009,2,FALSE),"NOT FOUND"))</f>
        <v/>
      </c>
      <c r="F1988" s="76"/>
      <c r="G1988" s="94"/>
      <c r="H1988" s="97"/>
      <c r="I1988" s="77">
        <f t="shared" si="61"/>
        <v>0</v>
      </c>
      <c r="J1988" s="78" t="str">
        <f>IFERROR(IF(E1988="","",VLOOKUP(D1988,Saldo!$P$8:$Q$1009,2,FALSE)),"")</f>
        <v/>
      </c>
      <c r="K1988" s="76"/>
      <c r="L1988" s="74" t="str">
        <f t="shared" si="60"/>
        <v/>
      </c>
    </row>
    <row r="1989" spans="1:12" ht="18.95" customHeight="1" x14ac:dyDescent="0.25">
      <c r="A1989" s="52"/>
      <c r="C1989" s="185"/>
      <c r="D1989" s="76"/>
      <c r="E1989" s="76" t="str">
        <f>IF(D1989="","",IFERROR(VLOOKUP(D1989,Cadastro!$C$9:$D$1009,2,FALSE),"NOT FOUND"))</f>
        <v/>
      </c>
      <c r="F1989" s="76"/>
      <c r="G1989" s="94"/>
      <c r="H1989" s="97"/>
      <c r="I1989" s="77">
        <f t="shared" si="61"/>
        <v>0</v>
      </c>
      <c r="J1989" s="78" t="str">
        <f>IFERROR(IF(E1989="","",VLOOKUP(D1989,Saldo!$P$8:$Q$1009,2,FALSE)),"")</f>
        <v/>
      </c>
      <c r="K1989" s="76"/>
      <c r="L1989" s="74" t="str">
        <f t="shared" si="60"/>
        <v/>
      </c>
    </row>
    <row r="1990" spans="1:12" ht="18.95" customHeight="1" x14ac:dyDescent="0.25">
      <c r="A1990" s="52"/>
      <c r="C1990" s="185"/>
      <c r="D1990" s="76"/>
      <c r="E1990" s="76" t="str">
        <f>IF(D1990="","",IFERROR(VLOOKUP(D1990,Cadastro!$C$9:$D$1009,2,FALSE),"NOT FOUND"))</f>
        <v/>
      </c>
      <c r="F1990" s="76"/>
      <c r="G1990" s="94"/>
      <c r="H1990" s="97"/>
      <c r="I1990" s="77">
        <f t="shared" si="61"/>
        <v>0</v>
      </c>
      <c r="J1990" s="78" t="str">
        <f>IFERROR(IF(E1990="","",VLOOKUP(D1990,Saldo!$P$8:$Q$1009,2,FALSE)),"")</f>
        <v/>
      </c>
      <c r="K1990" s="76"/>
      <c r="L1990" s="74" t="str">
        <f t="shared" si="60"/>
        <v/>
      </c>
    </row>
    <row r="1991" spans="1:12" ht="18.95" customHeight="1" x14ac:dyDescent="0.25">
      <c r="A1991" s="52"/>
      <c r="C1991" s="185"/>
      <c r="D1991" s="76"/>
      <c r="E1991" s="76" t="str">
        <f>IF(D1991="","",IFERROR(VLOOKUP(D1991,Cadastro!$C$9:$D$1009,2,FALSE),"NOT FOUND"))</f>
        <v/>
      </c>
      <c r="F1991" s="76"/>
      <c r="G1991" s="94"/>
      <c r="H1991" s="97"/>
      <c r="I1991" s="77">
        <f t="shared" si="61"/>
        <v>0</v>
      </c>
      <c r="J1991" s="78" t="str">
        <f>IFERROR(IF(E1991="","",VLOOKUP(D1991,Saldo!$P$8:$Q$1009,2,FALSE)),"")</f>
        <v/>
      </c>
      <c r="K1991" s="76"/>
      <c r="L1991" s="74" t="str">
        <f t="shared" si="60"/>
        <v/>
      </c>
    </row>
    <row r="1992" spans="1:12" ht="18.95" customHeight="1" x14ac:dyDescent="0.25">
      <c r="A1992" s="52"/>
      <c r="C1992" s="185"/>
      <c r="D1992" s="76"/>
      <c r="E1992" s="76" t="str">
        <f>IF(D1992="","",IFERROR(VLOOKUP(D1992,Cadastro!$C$9:$D$1009,2,FALSE),"NOT FOUND"))</f>
        <v/>
      </c>
      <c r="F1992" s="76"/>
      <c r="G1992" s="94"/>
      <c r="H1992" s="97"/>
      <c r="I1992" s="77">
        <f t="shared" si="61"/>
        <v>0</v>
      </c>
      <c r="J1992" s="78" t="str">
        <f>IFERROR(IF(E1992="","",VLOOKUP(D1992,Saldo!$P$8:$Q$1009,2,FALSE)),"")</f>
        <v/>
      </c>
      <c r="K1992" s="76"/>
      <c r="L1992" s="74" t="str">
        <f t="shared" si="60"/>
        <v/>
      </c>
    </row>
    <row r="1993" spans="1:12" ht="18.95" customHeight="1" x14ac:dyDescent="0.25">
      <c r="A1993" s="52"/>
      <c r="C1993" s="185"/>
      <c r="D1993" s="76"/>
      <c r="E1993" s="76" t="str">
        <f>IF(D1993="","",IFERROR(VLOOKUP(D1993,Cadastro!$C$9:$D$1009,2,FALSE),"NOT FOUND"))</f>
        <v/>
      </c>
      <c r="F1993" s="76"/>
      <c r="G1993" s="94"/>
      <c r="H1993" s="97"/>
      <c r="I1993" s="77">
        <f t="shared" si="61"/>
        <v>0</v>
      </c>
      <c r="J1993" s="78" t="str">
        <f>IFERROR(IF(E1993="","",VLOOKUP(D1993,Saldo!$P$8:$Q$1009,2,FALSE)),"")</f>
        <v/>
      </c>
      <c r="K1993" s="76"/>
      <c r="L1993" s="74" t="str">
        <f t="shared" ref="L1993:L2056" si="62">IF(C1993="","",MONTH(C1993))</f>
        <v/>
      </c>
    </row>
    <row r="1994" spans="1:12" ht="18.95" customHeight="1" x14ac:dyDescent="0.25">
      <c r="A1994" s="52"/>
      <c r="C1994" s="185"/>
      <c r="D1994" s="76"/>
      <c r="E1994" s="76" t="str">
        <f>IF(D1994="","",IFERROR(VLOOKUP(D1994,Cadastro!$C$9:$D$1009,2,FALSE),"NOT FOUND"))</f>
        <v/>
      </c>
      <c r="F1994" s="76"/>
      <c r="G1994" s="94"/>
      <c r="H1994" s="97"/>
      <c r="I1994" s="77">
        <f t="shared" ref="I1994:I2057" si="63">IFERROR(G1994*H1994,"Check if QTY and Value are both valid")</f>
        <v>0</v>
      </c>
      <c r="J1994" s="78" t="str">
        <f>IFERROR(IF(E1994="","",VLOOKUP(D1994,Saldo!$P$8:$Q$1009,2,FALSE)),"")</f>
        <v/>
      </c>
      <c r="K1994" s="76"/>
      <c r="L1994" s="74" t="str">
        <f t="shared" si="62"/>
        <v/>
      </c>
    </row>
    <row r="1995" spans="1:12" ht="18.95" customHeight="1" x14ac:dyDescent="0.25">
      <c r="A1995" s="52"/>
      <c r="C1995" s="185"/>
      <c r="D1995" s="76"/>
      <c r="E1995" s="76" t="str">
        <f>IF(D1995="","",IFERROR(VLOOKUP(D1995,Cadastro!$C$9:$D$1009,2,FALSE),"NOT FOUND"))</f>
        <v/>
      </c>
      <c r="F1995" s="76"/>
      <c r="G1995" s="94"/>
      <c r="H1995" s="97"/>
      <c r="I1995" s="77">
        <f t="shared" si="63"/>
        <v>0</v>
      </c>
      <c r="J1995" s="78" t="str">
        <f>IFERROR(IF(E1995="","",VLOOKUP(D1995,Saldo!$P$8:$Q$1009,2,FALSE)),"")</f>
        <v/>
      </c>
      <c r="K1995" s="76"/>
      <c r="L1995" s="74" t="str">
        <f t="shared" si="62"/>
        <v/>
      </c>
    </row>
    <row r="1996" spans="1:12" ht="18.95" customHeight="1" x14ac:dyDescent="0.25">
      <c r="A1996" s="52"/>
      <c r="C1996" s="185"/>
      <c r="D1996" s="76"/>
      <c r="E1996" s="76" t="str">
        <f>IF(D1996="","",IFERROR(VLOOKUP(D1996,Cadastro!$C$9:$D$1009,2,FALSE),"NOT FOUND"))</f>
        <v/>
      </c>
      <c r="F1996" s="76"/>
      <c r="G1996" s="94"/>
      <c r="H1996" s="97"/>
      <c r="I1996" s="77">
        <f t="shared" si="63"/>
        <v>0</v>
      </c>
      <c r="J1996" s="78" t="str">
        <f>IFERROR(IF(E1996="","",VLOOKUP(D1996,Saldo!$P$8:$Q$1009,2,FALSE)),"")</f>
        <v/>
      </c>
      <c r="K1996" s="76"/>
      <c r="L1996" s="74" t="str">
        <f t="shared" si="62"/>
        <v/>
      </c>
    </row>
    <row r="1997" spans="1:12" ht="18.95" customHeight="1" x14ac:dyDescent="0.25">
      <c r="A1997" s="52"/>
      <c r="C1997" s="185"/>
      <c r="D1997" s="76"/>
      <c r="E1997" s="76" t="str">
        <f>IF(D1997="","",IFERROR(VLOOKUP(D1997,Cadastro!$C$9:$D$1009,2,FALSE),"NOT FOUND"))</f>
        <v/>
      </c>
      <c r="F1997" s="76"/>
      <c r="G1997" s="94"/>
      <c r="H1997" s="97"/>
      <c r="I1997" s="77">
        <f t="shared" si="63"/>
        <v>0</v>
      </c>
      <c r="J1997" s="78" t="str">
        <f>IFERROR(IF(E1997="","",VLOOKUP(D1997,Saldo!$P$8:$Q$1009,2,FALSE)),"")</f>
        <v/>
      </c>
      <c r="K1997" s="76"/>
      <c r="L1997" s="74" t="str">
        <f t="shared" si="62"/>
        <v/>
      </c>
    </row>
    <row r="1998" spans="1:12" ht="18.95" customHeight="1" x14ac:dyDescent="0.25">
      <c r="A1998" s="52"/>
      <c r="C1998" s="185"/>
      <c r="D1998" s="76"/>
      <c r="E1998" s="76" t="str">
        <f>IF(D1998="","",IFERROR(VLOOKUP(D1998,Cadastro!$C$9:$D$1009,2,FALSE),"NOT FOUND"))</f>
        <v/>
      </c>
      <c r="F1998" s="76"/>
      <c r="G1998" s="94"/>
      <c r="H1998" s="97"/>
      <c r="I1998" s="77">
        <f t="shared" si="63"/>
        <v>0</v>
      </c>
      <c r="J1998" s="78" t="str">
        <f>IFERROR(IF(E1998="","",VLOOKUP(D1998,Saldo!$P$8:$Q$1009,2,FALSE)),"")</f>
        <v/>
      </c>
      <c r="K1998" s="76"/>
      <c r="L1998" s="74" t="str">
        <f t="shared" si="62"/>
        <v/>
      </c>
    </row>
    <row r="1999" spans="1:12" ht="18.95" customHeight="1" x14ac:dyDescent="0.25">
      <c r="A1999" s="52"/>
      <c r="C1999" s="185"/>
      <c r="D1999" s="76"/>
      <c r="E1999" s="76" t="str">
        <f>IF(D1999="","",IFERROR(VLOOKUP(D1999,Cadastro!$C$9:$D$1009,2,FALSE),"NOT FOUND"))</f>
        <v/>
      </c>
      <c r="F1999" s="76"/>
      <c r="G1999" s="94"/>
      <c r="H1999" s="97"/>
      <c r="I1999" s="77">
        <f t="shared" si="63"/>
        <v>0</v>
      </c>
      <c r="J1999" s="78" t="str">
        <f>IFERROR(IF(E1999="","",VLOOKUP(D1999,Saldo!$P$8:$Q$1009,2,FALSE)),"")</f>
        <v/>
      </c>
      <c r="K1999" s="76"/>
      <c r="L1999" s="74" t="str">
        <f t="shared" si="62"/>
        <v/>
      </c>
    </row>
    <row r="2000" spans="1:12" ht="18.95" customHeight="1" x14ac:dyDescent="0.25">
      <c r="A2000" s="52"/>
      <c r="C2000" s="185"/>
      <c r="D2000" s="76"/>
      <c r="E2000" s="76" t="str">
        <f>IF(D2000="","",IFERROR(VLOOKUP(D2000,Cadastro!$C$9:$D$1009,2,FALSE),"NOT FOUND"))</f>
        <v/>
      </c>
      <c r="F2000" s="76"/>
      <c r="G2000" s="94"/>
      <c r="H2000" s="97"/>
      <c r="I2000" s="77">
        <f t="shared" si="63"/>
        <v>0</v>
      </c>
      <c r="J2000" s="78" t="str">
        <f>IFERROR(IF(E2000="","",VLOOKUP(D2000,Saldo!$P$8:$Q$1009,2,FALSE)),"")</f>
        <v/>
      </c>
      <c r="K2000" s="76"/>
      <c r="L2000" s="74" t="str">
        <f t="shared" si="62"/>
        <v/>
      </c>
    </row>
    <row r="2001" spans="1:12" ht="18.95" customHeight="1" x14ac:dyDescent="0.25">
      <c r="A2001" s="52"/>
      <c r="C2001" s="185"/>
      <c r="D2001" s="76"/>
      <c r="E2001" s="76" t="str">
        <f>IF(D2001="","",IFERROR(VLOOKUP(D2001,Cadastro!$C$9:$D$1009,2,FALSE),"NOT FOUND"))</f>
        <v/>
      </c>
      <c r="F2001" s="76"/>
      <c r="G2001" s="94"/>
      <c r="H2001" s="97"/>
      <c r="I2001" s="77">
        <f t="shared" si="63"/>
        <v>0</v>
      </c>
      <c r="J2001" s="78" t="str">
        <f>IFERROR(IF(E2001="","",VLOOKUP(D2001,Saldo!$P$8:$Q$1009,2,FALSE)),"")</f>
        <v/>
      </c>
      <c r="K2001" s="76"/>
      <c r="L2001" s="74" t="str">
        <f t="shared" si="62"/>
        <v/>
      </c>
    </row>
    <row r="2002" spans="1:12" ht="18.95" customHeight="1" x14ac:dyDescent="0.25">
      <c r="A2002" s="52"/>
      <c r="C2002" s="185"/>
      <c r="D2002" s="76"/>
      <c r="E2002" s="76" t="str">
        <f>IF(D2002="","",IFERROR(VLOOKUP(D2002,Cadastro!$C$9:$D$1009,2,FALSE),"NOT FOUND"))</f>
        <v/>
      </c>
      <c r="F2002" s="76"/>
      <c r="G2002" s="94"/>
      <c r="H2002" s="97"/>
      <c r="I2002" s="77">
        <f t="shared" si="63"/>
        <v>0</v>
      </c>
      <c r="J2002" s="78" t="str">
        <f>IFERROR(IF(E2002="","",VLOOKUP(D2002,Saldo!$P$8:$Q$1009,2,FALSE)),"")</f>
        <v/>
      </c>
      <c r="K2002" s="76"/>
      <c r="L2002" s="74" t="str">
        <f t="shared" si="62"/>
        <v/>
      </c>
    </row>
    <row r="2003" spans="1:12" ht="18.95" customHeight="1" x14ac:dyDescent="0.25">
      <c r="A2003" s="52"/>
      <c r="C2003" s="185"/>
      <c r="D2003" s="76"/>
      <c r="E2003" s="76" t="str">
        <f>IF(D2003="","",IFERROR(VLOOKUP(D2003,Cadastro!$C$9:$D$1009,2,FALSE),"NOT FOUND"))</f>
        <v/>
      </c>
      <c r="F2003" s="76"/>
      <c r="G2003" s="94"/>
      <c r="H2003" s="97"/>
      <c r="I2003" s="77">
        <f t="shared" si="63"/>
        <v>0</v>
      </c>
      <c r="J2003" s="78" t="str">
        <f>IFERROR(IF(E2003="","",VLOOKUP(D2003,Saldo!$P$8:$Q$1009,2,FALSE)),"")</f>
        <v/>
      </c>
      <c r="K2003" s="76"/>
      <c r="L2003" s="74" t="str">
        <f t="shared" si="62"/>
        <v/>
      </c>
    </row>
    <row r="2004" spans="1:12" ht="18.95" customHeight="1" x14ac:dyDescent="0.25">
      <c r="A2004" s="52"/>
      <c r="C2004" s="185"/>
      <c r="D2004" s="76"/>
      <c r="E2004" s="76" t="str">
        <f>IF(D2004="","",IFERROR(VLOOKUP(D2004,Cadastro!$C$9:$D$1009,2,FALSE),"NOT FOUND"))</f>
        <v/>
      </c>
      <c r="F2004" s="76"/>
      <c r="G2004" s="94"/>
      <c r="H2004" s="97"/>
      <c r="I2004" s="77">
        <f t="shared" si="63"/>
        <v>0</v>
      </c>
      <c r="J2004" s="78" t="str">
        <f>IFERROR(IF(E2004="","",VLOOKUP(D2004,Saldo!$P$8:$Q$1009,2,FALSE)),"")</f>
        <v/>
      </c>
      <c r="K2004" s="76"/>
      <c r="L2004" s="74" t="str">
        <f t="shared" si="62"/>
        <v/>
      </c>
    </row>
    <row r="2005" spans="1:12" ht="18.95" customHeight="1" x14ac:dyDescent="0.25">
      <c r="A2005" s="52"/>
      <c r="C2005" s="185"/>
      <c r="D2005" s="76"/>
      <c r="E2005" s="76" t="str">
        <f>IF(D2005="","",IFERROR(VLOOKUP(D2005,Cadastro!$C$9:$D$1009,2,FALSE),"NOT FOUND"))</f>
        <v/>
      </c>
      <c r="F2005" s="76"/>
      <c r="G2005" s="94"/>
      <c r="H2005" s="97"/>
      <c r="I2005" s="77">
        <f t="shared" si="63"/>
        <v>0</v>
      </c>
      <c r="J2005" s="78" t="str">
        <f>IFERROR(IF(E2005="","",VLOOKUP(D2005,Saldo!$P$8:$Q$1009,2,FALSE)),"")</f>
        <v/>
      </c>
      <c r="K2005" s="76"/>
      <c r="L2005" s="74" t="str">
        <f t="shared" si="62"/>
        <v/>
      </c>
    </row>
    <row r="2006" spans="1:12" ht="18.95" customHeight="1" x14ac:dyDescent="0.25">
      <c r="A2006" s="52"/>
      <c r="C2006" s="185"/>
      <c r="D2006" s="76"/>
      <c r="E2006" s="76" t="str">
        <f>IF(D2006="","",IFERROR(VLOOKUP(D2006,Cadastro!$C$9:$D$1009,2,FALSE),"NOT FOUND"))</f>
        <v/>
      </c>
      <c r="F2006" s="76"/>
      <c r="G2006" s="94"/>
      <c r="H2006" s="97"/>
      <c r="I2006" s="77">
        <f t="shared" si="63"/>
        <v>0</v>
      </c>
      <c r="J2006" s="78" t="str">
        <f>IFERROR(IF(E2006="","",VLOOKUP(D2006,Saldo!$P$8:$Q$1009,2,FALSE)),"")</f>
        <v/>
      </c>
      <c r="K2006" s="76"/>
      <c r="L2006" s="74" t="str">
        <f t="shared" si="62"/>
        <v/>
      </c>
    </row>
    <row r="2007" spans="1:12" ht="18.95" customHeight="1" x14ac:dyDescent="0.25">
      <c r="A2007" s="52"/>
      <c r="C2007" s="185"/>
      <c r="D2007" s="76"/>
      <c r="E2007" s="76" t="str">
        <f>IF(D2007="","",IFERROR(VLOOKUP(D2007,Cadastro!$C$9:$D$1009,2,FALSE),"NOT FOUND"))</f>
        <v/>
      </c>
      <c r="F2007" s="76"/>
      <c r="G2007" s="94"/>
      <c r="H2007" s="97"/>
      <c r="I2007" s="77">
        <f t="shared" si="63"/>
        <v>0</v>
      </c>
      <c r="J2007" s="78" t="str">
        <f>IFERROR(IF(E2007="","",VLOOKUP(D2007,Saldo!$P$8:$Q$1009,2,FALSE)),"")</f>
        <v/>
      </c>
      <c r="K2007" s="76"/>
      <c r="L2007" s="74" t="str">
        <f t="shared" si="62"/>
        <v/>
      </c>
    </row>
    <row r="2008" spans="1:12" ht="18.95" customHeight="1" x14ac:dyDescent="0.25">
      <c r="A2008" s="52"/>
      <c r="C2008" s="185"/>
      <c r="D2008" s="76"/>
      <c r="E2008" s="76" t="str">
        <f>IF(D2008="","",IFERROR(VLOOKUP(D2008,Cadastro!$C$9:$D$1009,2,FALSE),"NOT FOUND"))</f>
        <v/>
      </c>
      <c r="F2008" s="76"/>
      <c r="G2008" s="94"/>
      <c r="H2008" s="97"/>
      <c r="I2008" s="77">
        <f t="shared" si="63"/>
        <v>0</v>
      </c>
      <c r="J2008" s="78" t="str">
        <f>IFERROR(IF(E2008="","",VLOOKUP(D2008,Saldo!$P$8:$Q$1009,2,FALSE)),"")</f>
        <v/>
      </c>
      <c r="K2008" s="76"/>
      <c r="L2008" s="74" t="str">
        <f t="shared" si="62"/>
        <v/>
      </c>
    </row>
    <row r="2009" spans="1:12" ht="18.95" customHeight="1" x14ac:dyDescent="0.25">
      <c r="A2009" s="52"/>
      <c r="C2009" s="185"/>
      <c r="D2009" s="76"/>
      <c r="E2009" s="76" t="str">
        <f>IF(D2009="","",IFERROR(VLOOKUP(D2009,Cadastro!$C$9:$D$1009,2,FALSE),"NOT FOUND"))</f>
        <v/>
      </c>
      <c r="F2009" s="76"/>
      <c r="G2009" s="94"/>
      <c r="H2009" s="97"/>
      <c r="I2009" s="77">
        <f t="shared" si="63"/>
        <v>0</v>
      </c>
      <c r="J2009" s="78" t="str">
        <f>IFERROR(IF(E2009="","",VLOOKUP(D2009,Saldo!$P$8:$Q$1009,2,FALSE)),"")</f>
        <v/>
      </c>
      <c r="K2009" s="76"/>
      <c r="L2009" s="74" t="str">
        <f t="shared" si="62"/>
        <v/>
      </c>
    </row>
    <row r="2010" spans="1:12" ht="18.95" customHeight="1" x14ac:dyDescent="0.25">
      <c r="A2010" s="52"/>
      <c r="C2010" s="185"/>
      <c r="D2010" s="76"/>
      <c r="E2010" s="76" t="str">
        <f>IF(D2010="","",IFERROR(VLOOKUP(D2010,Cadastro!$C$9:$D$1009,2,FALSE),"NOT FOUND"))</f>
        <v/>
      </c>
      <c r="F2010" s="76"/>
      <c r="G2010" s="94"/>
      <c r="H2010" s="97"/>
      <c r="I2010" s="77">
        <f t="shared" si="63"/>
        <v>0</v>
      </c>
      <c r="J2010" s="78" t="str">
        <f>IFERROR(IF(E2010="","",VLOOKUP(D2010,Saldo!$P$8:$Q$1009,2,FALSE)),"")</f>
        <v/>
      </c>
      <c r="K2010" s="76"/>
      <c r="L2010" s="74" t="str">
        <f t="shared" si="62"/>
        <v/>
      </c>
    </row>
    <row r="2011" spans="1:12" ht="18.95" customHeight="1" x14ac:dyDescent="0.25">
      <c r="A2011" s="52"/>
      <c r="C2011" s="185"/>
      <c r="D2011" s="76"/>
      <c r="E2011" s="76" t="str">
        <f>IF(D2011="","",IFERROR(VLOOKUP(D2011,Cadastro!$C$9:$D$1009,2,FALSE),"NOT FOUND"))</f>
        <v/>
      </c>
      <c r="F2011" s="76"/>
      <c r="G2011" s="94"/>
      <c r="H2011" s="97"/>
      <c r="I2011" s="77">
        <f t="shared" si="63"/>
        <v>0</v>
      </c>
      <c r="J2011" s="78" t="str">
        <f>IFERROR(IF(E2011="","",VLOOKUP(D2011,Saldo!$P$8:$Q$1009,2,FALSE)),"")</f>
        <v/>
      </c>
      <c r="K2011" s="76"/>
      <c r="L2011" s="74" t="str">
        <f t="shared" si="62"/>
        <v/>
      </c>
    </row>
    <row r="2012" spans="1:12" ht="18.95" customHeight="1" x14ac:dyDescent="0.25">
      <c r="A2012" s="52"/>
      <c r="C2012" s="185"/>
      <c r="D2012" s="76"/>
      <c r="E2012" s="76" t="str">
        <f>IF(D2012="","",IFERROR(VLOOKUP(D2012,Cadastro!$C$9:$D$1009,2,FALSE),"NOT FOUND"))</f>
        <v/>
      </c>
      <c r="F2012" s="76"/>
      <c r="G2012" s="94"/>
      <c r="H2012" s="97"/>
      <c r="I2012" s="77">
        <f t="shared" si="63"/>
        <v>0</v>
      </c>
      <c r="J2012" s="78" t="str">
        <f>IFERROR(IF(E2012="","",VLOOKUP(D2012,Saldo!$P$8:$Q$1009,2,FALSE)),"")</f>
        <v/>
      </c>
      <c r="K2012" s="76"/>
      <c r="L2012" s="74" t="str">
        <f t="shared" si="62"/>
        <v/>
      </c>
    </row>
    <row r="2013" spans="1:12" ht="18.95" customHeight="1" x14ac:dyDescent="0.25">
      <c r="A2013" s="52"/>
      <c r="C2013" s="185"/>
      <c r="D2013" s="76"/>
      <c r="E2013" s="76" t="str">
        <f>IF(D2013="","",IFERROR(VLOOKUP(D2013,Cadastro!$C$9:$D$1009,2,FALSE),"NOT FOUND"))</f>
        <v/>
      </c>
      <c r="F2013" s="76"/>
      <c r="G2013" s="94"/>
      <c r="H2013" s="97"/>
      <c r="I2013" s="77">
        <f t="shared" si="63"/>
        <v>0</v>
      </c>
      <c r="J2013" s="78" t="str">
        <f>IFERROR(IF(E2013="","",VLOOKUP(D2013,Saldo!$P$8:$Q$1009,2,FALSE)),"")</f>
        <v/>
      </c>
      <c r="K2013" s="76"/>
      <c r="L2013" s="74" t="str">
        <f t="shared" si="62"/>
        <v/>
      </c>
    </row>
    <row r="2014" spans="1:12" ht="18.95" customHeight="1" x14ac:dyDescent="0.25">
      <c r="A2014" s="52"/>
      <c r="C2014" s="185"/>
      <c r="D2014" s="76"/>
      <c r="E2014" s="76" t="str">
        <f>IF(D2014="","",IFERROR(VLOOKUP(D2014,Cadastro!$C$9:$D$1009,2,FALSE),"NOT FOUND"))</f>
        <v/>
      </c>
      <c r="F2014" s="76"/>
      <c r="G2014" s="94"/>
      <c r="H2014" s="97"/>
      <c r="I2014" s="77">
        <f t="shared" si="63"/>
        <v>0</v>
      </c>
      <c r="J2014" s="78" t="str">
        <f>IFERROR(IF(E2014="","",VLOOKUP(D2014,Saldo!$P$8:$Q$1009,2,FALSE)),"")</f>
        <v/>
      </c>
      <c r="K2014" s="76"/>
      <c r="L2014" s="74" t="str">
        <f t="shared" si="62"/>
        <v/>
      </c>
    </row>
    <row r="2015" spans="1:12" ht="18.95" customHeight="1" x14ac:dyDescent="0.25">
      <c r="A2015" s="52"/>
      <c r="C2015" s="185"/>
      <c r="D2015" s="76"/>
      <c r="E2015" s="76" t="str">
        <f>IF(D2015="","",IFERROR(VLOOKUP(D2015,Cadastro!$C$9:$D$1009,2,FALSE),"NOT FOUND"))</f>
        <v/>
      </c>
      <c r="F2015" s="76"/>
      <c r="G2015" s="94"/>
      <c r="H2015" s="97"/>
      <c r="I2015" s="77">
        <f t="shared" si="63"/>
        <v>0</v>
      </c>
      <c r="J2015" s="78" t="str">
        <f>IFERROR(IF(E2015="","",VLOOKUP(D2015,Saldo!$P$8:$Q$1009,2,FALSE)),"")</f>
        <v/>
      </c>
      <c r="K2015" s="76"/>
      <c r="L2015" s="74" t="str">
        <f t="shared" si="62"/>
        <v/>
      </c>
    </row>
    <row r="2016" spans="1:12" ht="18.95" customHeight="1" x14ac:dyDescent="0.25">
      <c r="A2016" s="52"/>
      <c r="C2016" s="185"/>
      <c r="D2016" s="76"/>
      <c r="E2016" s="76" t="str">
        <f>IF(D2016="","",IFERROR(VLOOKUP(D2016,Cadastro!$C$9:$D$1009,2,FALSE),"NOT FOUND"))</f>
        <v/>
      </c>
      <c r="F2016" s="76"/>
      <c r="G2016" s="94"/>
      <c r="H2016" s="97"/>
      <c r="I2016" s="77">
        <f t="shared" si="63"/>
        <v>0</v>
      </c>
      <c r="J2016" s="78" t="str">
        <f>IFERROR(IF(E2016="","",VLOOKUP(D2016,Saldo!$P$8:$Q$1009,2,FALSE)),"")</f>
        <v/>
      </c>
      <c r="K2016" s="76"/>
      <c r="L2016" s="74" t="str">
        <f t="shared" si="62"/>
        <v/>
      </c>
    </row>
    <row r="2017" spans="1:12" ht="18.95" customHeight="1" x14ac:dyDescent="0.25">
      <c r="A2017" s="52"/>
      <c r="C2017" s="185"/>
      <c r="D2017" s="76"/>
      <c r="E2017" s="76" t="str">
        <f>IF(D2017="","",IFERROR(VLOOKUP(D2017,Cadastro!$C$9:$D$1009,2,FALSE),"NOT FOUND"))</f>
        <v/>
      </c>
      <c r="F2017" s="76"/>
      <c r="G2017" s="94"/>
      <c r="H2017" s="97"/>
      <c r="I2017" s="77">
        <f t="shared" si="63"/>
        <v>0</v>
      </c>
      <c r="J2017" s="78" t="str">
        <f>IFERROR(IF(E2017="","",VLOOKUP(D2017,Saldo!$P$8:$Q$1009,2,FALSE)),"")</f>
        <v/>
      </c>
      <c r="K2017" s="76"/>
      <c r="L2017" s="74" t="str">
        <f t="shared" si="62"/>
        <v/>
      </c>
    </row>
    <row r="2018" spans="1:12" ht="18.95" customHeight="1" x14ac:dyDescent="0.25">
      <c r="A2018" s="52"/>
      <c r="C2018" s="185"/>
      <c r="D2018" s="76"/>
      <c r="E2018" s="76" t="str">
        <f>IF(D2018="","",IFERROR(VLOOKUP(D2018,Cadastro!$C$9:$D$1009,2,FALSE),"NOT FOUND"))</f>
        <v/>
      </c>
      <c r="F2018" s="76"/>
      <c r="G2018" s="94"/>
      <c r="H2018" s="97"/>
      <c r="I2018" s="77">
        <f t="shared" si="63"/>
        <v>0</v>
      </c>
      <c r="J2018" s="78" t="str">
        <f>IFERROR(IF(E2018="","",VLOOKUP(D2018,Saldo!$P$8:$Q$1009,2,FALSE)),"")</f>
        <v/>
      </c>
      <c r="K2018" s="76"/>
      <c r="L2018" s="74" t="str">
        <f t="shared" si="62"/>
        <v/>
      </c>
    </row>
    <row r="2019" spans="1:12" ht="18.95" customHeight="1" x14ac:dyDescent="0.25">
      <c r="A2019" s="52"/>
      <c r="C2019" s="185"/>
      <c r="D2019" s="76"/>
      <c r="E2019" s="76" t="str">
        <f>IF(D2019="","",IFERROR(VLOOKUP(D2019,Cadastro!$C$9:$D$1009,2,FALSE),"NOT FOUND"))</f>
        <v/>
      </c>
      <c r="F2019" s="76"/>
      <c r="G2019" s="94"/>
      <c r="H2019" s="97"/>
      <c r="I2019" s="77">
        <f t="shared" si="63"/>
        <v>0</v>
      </c>
      <c r="J2019" s="78" t="str">
        <f>IFERROR(IF(E2019="","",VLOOKUP(D2019,Saldo!$P$8:$Q$1009,2,FALSE)),"")</f>
        <v/>
      </c>
      <c r="K2019" s="76"/>
      <c r="L2019" s="74" t="str">
        <f t="shared" si="62"/>
        <v/>
      </c>
    </row>
    <row r="2020" spans="1:12" ht="18.95" customHeight="1" x14ac:dyDescent="0.25">
      <c r="A2020" s="52"/>
      <c r="C2020" s="185"/>
      <c r="D2020" s="76"/>
      <c r="E2020" s="76" t="str">
        <f>IF(D2020="","",IFERROR(VLOOKUP(D2020,Cadastro!$C$9:$D$1009,2,FALSE),"NOT FOUND"))</f>
        <v/>
      </c>
      <c r="F2020" s="76"/>
      <c r="G2020" s="94"/>
      <c r="H2020" s="97"/>
      <c r="I2020" s="77">
        <f t="shared" si="63"/>
        <v>0</v>
      </c>
      <c r="J2020" s="78" t="str">
        <f>IFERROR(IF(E2020="","",VLOOKUP(D2020,Saldo!$P$8:$Q$1009,2,FALSE)),"")</f>
        <v/>
      </c>
      <c r="K2020" s="76"/>
      <c r="L2020" s="74" t="str">
        <f t="shared" si="62"/>
        <v/>
      </c>
    </row>
    <row r="2021" spans="1:12" ht="18.95" customHeight="1" x14ac:dyDescent="0.25">
      <c r="A2021" s="52"/>
      <c r="C2021" s="185"/>
      <c r="D2021" s="76"/>
      <c r="E2021" s="76" t="str">
        <f>IF(D2021="","",IFERROR(VLOOKUP(D2021,Cadastro!$C$9:$D$1009,2,FALSE),"NOT FOUND"))</f>
        <v/>
      </c>
      <c r="F2021" s="76"/>
      <c r="G2021" s="94"/>
      <c r="H2021" s="97"/>
      <c r="I2021" s="77">
        <f t="shared" si="63"/>
        <v>0</v>
      </c>
      <c r="J2021" s="78" t="str">
        <f>IFERROR(IF(E2021="","",VLOOKUP(D2021,Saldo!$P$8:$Q$1009,2,FALSE)),"")</f>
        <v/>
      </c>
      <c r="K2021" s="76"/>
      <c r="L2021" s="74" t="str">
        <f t="shared" si="62"/>
        <v/>
      </c>
    </row>
    <row r="2022" spans="1:12" ht="18.95" customHeight="1" x14ac:dyDescent="0.25">
      <c r="A2022" s="52"/>
      <c r="C2022" s="185"/>
      <c r="D2022" s="76"/>
      <c r="E2022" s="76" t="str">
        <f>IF(D2022="","",IFERROR(VLOOKUP(D2022,Cadastro!$C$9:$D$1009,2,FALSE),"NOT FOUND"))</f>
        <v/>
      </c>
      <c r="F2022" s="76"/>
      <c r="G2022" s="94"/>
      <c r="H2022" s="97"/>
      <c r="I2022" s="77">
        <f t="shared" si="63"/>
        <v>0</v>
      </c>
      <c r="J2022" s="78" t="str">
        <f>IFERROR(IF(E2022="","",VLOOKUP(D2022,Saldo!$P$8:$Q$1009,2,FALSE)),"")</f>
        <v/>
      </c>
      <c r="K2022" s="76"/>
      <c r="L2022" s="74" t="str">
        <f t="shared" si="62"/>
        <v/>
      </c>
    </row>
    <row r="2023" spans="1:12" ht="18.95" customHeight="1" x14ac:dyDescent="0.25">
      <c r="A2023" s="52"/>
      <c r="C2023" s="185"/>
      <c r="D2023" s="76"/>
      <c r="E2023" s="76" t="str">
        <f>IF(D2023="","",IFERROR(VLOOKUP(D2023,Cadastro!$C$9:$D$1009,2,FALSE),"NOT FOUND"))</f>
        <v/>
      </c>
      <c r="F2023" s="76"/>
      <c r="G2023" s="94"/>
      <c r="H2023" s="97"/>
      <c r="I2023" s="77">
        <f t="shared" si="63"/>
        <v>0</v>
      </c>
      <c r="J2023" s="78" t="str">
        <f>IFERROR(IF(E2023="","",VLOOKUP(D2023,Saldo!$P$8:$Q$1009,2,FALSE)),"")</f>
        <v/>
      </c>
      <c r="K2023" s="76"/>
      <c r="L2023" s="74" t="str">
        <f t="shared" si="62"/>
        <v/>
      </c>
    </row>
    <row r="2024" spans="1:12" ht="18.95" customHeight="1" x14ac:dyDescent="0.25">
      <c r="A2024" s="52"/>
      <c r="C2024" s="185"/>
      <c r="D2024" s="76"/>
      <c r="E2024" s="76" t="str">
        <f>IF(D2024="","",IFERROR(VLOOKUP(D2024,Cadastro!$C$9:$D$1009,2,FALSE),"NOT FOUND"))</f>
        <v/>
      </c>
      <c r="F2024" s="76"/>
      <c r="G2024" s="94"/>
      <c r="H2024" s="97"/>
      <c r="I2024" s="77">
        <f t="shared" si="63"/>
        <v>0</v>
      </c>
      <c r="J2024" s="78" t="str">
        <f>IFERROR(IF(E2024="","",VLOOKUP(D2024,Saldo!$P$8:$Q$1009,2,FALSE)),"")</f>
        <v/>
      </c>
      <c r="K2024" s="76"/>
      <c r="L2024" s="74" t="str">
        <f t="shared" si="62"/>
        <v/>
      </c>
    </row>
    <row r="2025" spans="1:12" ht="18.95" customHeight="1" x14ac:dyDescent="0.25">
      <c r="A2025" s="52"/>
      <c r="C2025" s="185"/>
      <c r="D2025" s="76"/>
      <c r="E2025" s="76" t="str">
        <f>IF(D2025="","",IFERROR(VLOOKUP(D2025,Cadastro!$C$9:$D$1009,2,FALSE),"NOT FOUND"))</f>
        <v/>
      </c>
      <c r="F2025" s="76"/>
      <c r="G2025" s="94"/>
      <c r="H2025" s="97"/>
      <c r="I2025" s="77">
        <f t="shared" si="63"/>
        <v>0</v>
      </c>
      <c r="J2025" s="78" t="str">
        <f>IFERROR(IF(E2025="","",VLOOKUP(D2025,Saldo!$P$8:$Q$1009,2,FALSE)),"")</f>
        <v/>
      </c>
      <c r="K2025" s="76"/>
      <c r="L2025" s="74" t="str">
        <f t="shared" si="62"/>
        <v/>
      </c>
    </row>
    <row r="2026" spans="1:12" ht="18.95" customHeight="1" x14ac:dyDescent="0.25">
      <c r="A2026" s="52"/>
      <c r="C2026" s="185"/>
      <c r="D2026" s="76"/>
      <c r="E2026" s="76" t="str">
        <f>IF(D2026="","",IFERROR(VLOOKUP(D2026,Cadastro!$C$9:$D$1009,2,FALSE),"NOT FOUND"))</f>
        <v/>
      </c>
      <c r="F2026" s="76"/>
      <c r="G2026" s="94"/>
      <c r="H2026" s="97"/>
      <c r="I2026" s="77">
        <f t="shared" si="63"/>
        <v>0</v>
      </c>
      <c r="J2026" s="78" t="str">
        <f>IFERROR(IF(E2026="","",VLOOKUP(D2026,Saldo!$P$8:$Q$1009,2,FALSE)),"")</f>
        <v/>
      </c>
      <c r="K2026" s="76"/>
      <c r="L2026" s="74" t="str">
        <f t="shared" si="62"/>
        <v/>
      </c>
    </row>
    <row r="2027" spans="1:12" ht="18.95" customHeight="1" x14ac:dyDescent="0.25">
      <c r="A2027" s="52"/>
      <c r="C2027" s="185"/>
      <c r="D2027" s="76"/>
      <c r="E2027" s="76" t="str">
        <f>IF(D2027="","",IFERROR(VLOOKUP(D2027,Cadastro!$C$9:$D$1009,2,FALSE),"NOT FOUND"))</f>
        <v/>
      </c>
      <c r="F2027" s="76"/>
      <c r="G2027" s="94"/>
      <c r="H2027" s="97"/>
      <c r="I2027" s="77">
        <f t="shared" si="63"/>
        <v>0</v>
      </c>
      <c r="J2027" s="78" t="str">
        <f>IFERROR(IF(E2027="","",VLOOKUP(D2027,Saldo!$P$8:$Q$1009,2,FALSE)),"")</f>
        <v/>
      </c>
      <c r="K2027" s="76"/>
      <c r="L2027" s="74" t="str">
        <f t="shared" si="62"/>
        <v/>
      </c>
    </row>
    <row r="2028" spans="1:12" ht="18.95" customHeight="1" x14ac:dyDescent="0.25">
      <c r="A2028" s="52"/>
      <c r="C2028" s="185"/>
      <c r="D2028" s="76"/>
      <c r="E2028" s="76" t="str">
        <f>IF(D2028="","",IFERROR(VLOOKUP(D2028,Cadastro!$C$9:$D$1009,2,FALSE),"NOT FOUND"))</f>
        <v/>
      </c>
      <c r="F2028" s="76"/>
      <c r="G2028" s="94"/>
      <c r="H2028" s="97"/>
      <c r="I2028" s="77">
        <f t="shared" si="63"/>
        <v>0</v>
      </c>
      <c r="J2028" s="78" t="str">
        <f>IFERROR(IF(E2028="","",VLOOKUP(D2028,Saldo!$P$8:$Q$1009,2,FALSE)),"")</f>
        <v/>
      </c>
      <c r="K2028" s="76"/>
      <c r="L2028" s="74" t="str">
        <f t="shared" si="62"/>
        <v/>
      </c>
    </row>
    <row r="2029" spans="1:12" ht="18.95" customHeight="1" x14ac:dyDescent="0.25">
      <c r="A2029" s="52"/>
      <c r="C2029" s="185"/>
      <c r="D2029" s="76"/>
      <c r="E2029" s="76" t="str">
        <f>IF(D2029="","",IFERROR(VLOOKUP(D2029,Cadastro!$C$9:$D$1009,2,FALSE),"NOT FOUND"))</f>
        <v/>
      </c>
      <c r="F2029" s="76"/>
      <c r="G2029" s="94"/>
      <c r="H2029" s="97"/>
      <c r="I2029" s="77">
        <f t="shared" si="63"/>
        <v>0</v>
      </c>
      <c r="J2029" s="78" t="str">
        <f>IFERROR(IF(E2029="","",VLOOKUP(D2029,Saldo!$P$8:$Q$1009,2,FALSE)),"")</f>
        <v/>
      </c>
      <c r="K2029" s="76"/>
      <c r="L2029" s="74" t="str">
        <f t="shared" si="62"/>
        <v/>
      </c>
    </row>
    <row r="2030" spans="1:12" ht="18.95" customHeight="1" x14ac:dyDescent="0.25">
      <c r="A2030" s="52"/>
      <c r="C2030" s="185"/>
      <c r="D2030" s="76"/>
      <c r="E2030" s="76" t="str">
        <f>IF(D2030="","",IFERROR(VLOOKUP(D2030,Cadastro!$C$9:$D$1009,2,FALSE),"NOT FOUND"))</f>
        <v/>
      </c>
      <c r="F2030" s="76"/>
      <c r="G2030" s="94"/>
      <c r="H2030" s="97"/>
      <c r="I2030" s="77">
        <f t="shared" si="63"/>
        <v>0</v>
      </c>
      <c r="J2030" s="78" t="str">
        <f>IFERROR(IF(E2030="","",VLOOKUP(D2030,Saldo!$P$8:$Q$1009,2,FALSE)),"")</f>
        <v/>
      </c>
      <c r="K2030" s="76"/>
      <c r="L2030" s="74" t="str">
        <f t="shared" si="62"/>
        <v/>
      </c>
    </row>
    <row r="2031" spans="1:12" ht="18.95" customHeight="1" x14ac:dyDescent="0.25">
      <c r="A2031" s="52"/>
      <c r="C2031" s="185"/>
      <c r="D2031" s="76"/>
      <c r="E2031" s="76" t="str">
        <f>IF(D2031="","",IFERROR(VLOOKUP(D2031,Cadastro!$C$9:$D$1009,2,FALSE),"NOT FOUND"))</f>
        <v/>
      </c>
      <c r="F2031" s="76"/>
      <c r="G2031" s="94"/>
      <c r="H2031" s="97"/>
      <c r="I2031" s="77">
        <f t="shared" si="63"/>
        <v>0</v>
      </c>
      <c r="J2031" s="78" t="str">
        <f>IFERROR(IF(E2031="","",VLOOKUP(D2031,Saldo!$P$8:$Q$1009,2,FALSE)),"")</f>
        <v/>
      </c>
      <c r="K2031" s="76"/>
      <c r="L2031" s="74" t="str">
        <f t="shared" si="62"/>
        <v/>
      </c>
    </row>
    <row r="2032" spans="1:12" ht="18.95" customHeight="1" x14ac:dyDescent="0.25">
      <c r="A2032" s="52"/>
      <c r="C2032" s="185"/>
      <c r="D2032" s="76"/>
      <c r="E2032" s="76" t="str">
        <f>IF(D2032="","",IFERROR(VLOOKUP(D2032,Cadastro!$C$9:$D$1009,2,FALSE),"NOT FOUND"))</f>
        <v/>
      </c>
      <c r="F2032" s="76"/>
      <c r="G2032" s="94"/>
      <c r="H2032" s="97"/>
      <c r="I2032" s="77">
        <f t="shared" si="63"/>
        <v>0</v>
      </c>
      <c r="J2032" s="78" t="str">
        <f>IFERROR(IF(E2032="","",VLOOKUP(D2032,Saldo!$P$8:$Q$1009,2,FALSE)),"")</f>
        <v/>
      </c>
      <c r="K2032" s="76"/>
      <c r="L2032" s="74" t="str">
        <f t="shared" si="62"/>
        <v/>
      </c>
    </row>
    <row r="2033" spans="1:12" ht="18.95" customHeight="1" x14ac:dyDescent="0.25">
      <c r="A2033" s="52"/>
      <c r="C2033" s="185"/>
      <c r="D2033" s="76"/>
      <c r="E2033" s="76" t="str">
        <f>IF(D2033="","",IFERROR(VLOOKUP(D2033,Cadastro!$C$9:$D$1009,2,FALSE),"NOT FOUND"))</f>
        <v/>
      </c>
      <c r="F2033" s="76"/>
      <c r="G2033" s="94"/>
      <c r="H2033" s="97"/>
      <c r="I2033" s="77">
        <f t="shared" si="63"/>
        <v>0</v>
      </c>
      <c r="J2033" s="78" t="str">
        <f>IFERROR(IF(E2033="","",VLOOKUP(D2033,Saldo!$P$8:$Q$1009,2,FALSE)),"")</f>
        <v/>
      </c>
      <c r="K2033" s="76"/>
      <c r="L2033" s="74" t="str">
        <f t="shared" si="62"/>
        <v/>
      </c>
    </row>
    <row r="2034" spans="1:12" ht="18.95" customHeight="1" x14ac:dyDescent="0.25">
      <c r="A2034" s="52"/>
      <c r="C2034" s="185"/>
      <c r="D2034" s="76"/>
      <c r="E2034" s="76" t="str">
        <f>IF(D2034="","",IFERROR(VLOOKUP(D2034,Cadastro!$C$9:$D$1009,2,FALSE),"NOT FOUND"))</f>
        <v/>
      </c>
      <c r="F2034" s="76"/>
      <c r="G2034" s="94"/>
      <c r="H2034" s="97"/>
      <c r="I2034" s="77">
        <f t="shared" si="63"/>
        <v>0</v>
      </c>
      <c r="J2034" s="78" t="str">
        <f>IFERROR(IF(E2034="","",VLOOKUP(D2034,Saldo!$P$8:$Q$1009,2,FALSE)),"")</f>
        <v/>
      </c>
      <c r="K2034" s="76"/>
      <c r="L2034" s="74" t="str">
        <f t="shared" si="62"/>
        <v/>
      </c>
    </row>
    <row r="2035" spans="1:12" ht="18.95" customHeight="1" x14ac:dyDescent="0.25">
      <c r="A2035" s="52"/>
      <c r="C2035" s="185"/>
      <c r="D2035" s="76"/>
      <c r="E2035" s="76" t="str">
        <f>IF(D2035="","",IFERROR(VLOOKUP(D2035,Cadastro!$C$9:$D$1009,2,FALSE),"NOT FOUND"))</f>
        <v/>
      </c>
      <c r="F2035" s="76"/>
      <c r="G2035" s="94"/>
      <c r="H2035" s="97"/>
      <c r="I2035" s="77">
        <f t="shared" si="63"/>
        <v>0</v>
      </c>
      <c r="J2035" s="78" t="str">
        <f>IFERROR(IF(E2035="","",VLOOKUP(D2035,Saldo!$P$8:$Q$1009,2,FALSE)),"")</f>
        <v/>
      </c>
      <c r="K2035" s="76"/>
      <c r="L2035" s="74" t="str">
        <f t="shared" si="62"/>
        <v/>
      </c>
    </row>
    <row r="2036" spans="1:12" ht="18.95" customHeight="1" x14ac:dyDescent="0.25">
      <c r="A2036" s="52"/>
      <c r="C2036" s="185"/>
      <c r="D2036" s="76"/>
      <c r="E2036" s="76" t="str">
        <f>IF(D2036="","",IFERROR(VLOOKUP(D2036,Cadastro!$C$9:$D$1009,2,FALSE),"NOT FOUND"))</f>
        <v/>
      </c>
      <c r="F2036" s="76"/>
      <c r="G2036" s="94"/>
      <c r="H2036" s="97"/>
      <c r="I2036" s="77">
        <f t="shared" si="63"/>
        <v>0</v>
      </c>
      <c r="J2036" s="78" t="str">
        <f>IFERROR(IF(E2036="","",VLOOKUP(D2036,Saldo!$P$8:$Q$1009,2,FALSE)),"")</f>
        <v/>
      </c>
      <c r="K2036" s="76"/>
      <c r="L2036" s="74" t="str">
        <f t="shared" si="62"/>
        <v/>
      </c>
    </row>
    <row r="2037" spans="1:12" ht="18.95" customHeight="1" x14ac:dyDescent="0.25">
      <c r="A2037" s="52"/>
      <c r="C2037" s="185"/>
      <c r="D2037" s="76"/>
      <c r="E2037" s="76" t="str">
        <f>IF(D2037="","",IFERROR(VLOOKUP(D2037,Cadastro!$C$9:$D$1009,2,FALSE),"NOT FOUND"))</f>
        <v/>
      </c>
      <c r="F2037" s="76"/>
      <c r="G2037" s="94"/>
      <c r="H2037" s="97"/>
      <c r="I2037" s="77">
        <f t="shared" si="63"/>
        <v>0</v>
      </c>
      <c r="J2037" s="78" t="str">
        <f>IFERROR(IF(E2037="","",VLOOKUP(D2037,Saldo!$P$8:$Q$1009,2,FALSE)),"")</f>
        <v/>
      </c>
      <c r="K2037" s="76"/>
      <c r="L2037" s="74" t="str">
        <f t="shared" si="62"/>
        <v/>
      </c>
    </row>
    <row r="2038" spans="1:12" ht="18.95" customHeight="1" x14ac:dyDescent="0.25">
      <c r="A2038" s="52"/>
      <c r="C2038" s="185"/>
      <c r="D2038" s="76"/>
      <c r="E2038" s="76" t="str">
        <f>IF(D2038="","",IFERROR(VLOOKUP(D2038,Cadastro!$C$9:$D$1009,2,FALSE),"NOT FOUND"))</f>
        <v/>
      </c>
      <c r="F2038" s="76"/>
      <c r="G2038" s="94"/>
      <c r="H2038" s="97"/>
      <c r="I2038" s="77">
        <f t="shared" si="63"/>
        <v>0</v>
      </c>
      <c r="J2038" s="78" t="str">
        <f>IFERROR(IF(E2038="","",VLOOKUP(D2038,Saldo!$P$8:$Q$1009,2,FALSE)),"")</f>
        <v/>
      </c>
      <c r="K2038" s="76"/>
      <c r="L2038" s="74" t="str">
        <f t="shared" si="62"/>
        <v/>
      </c>
    </row>
    <row r="2039" spans="1:12" ht="18.95" customHeight="1" x14ac:dyDescent="0.25">
      <c r="A2039" s="52"/>
      <c r="C2039" s="185"/>
      <c r="D2039" s="76"/>
      <c r="E2039" s="76" t="str">
        <f>IF(D2039="","",IFERROR(VLOOKUP(D2039,Cadastro!$C$9:$D$1009,2,FALSE),"NOT FOUND"))</f>
        <v/>
      </c>
      <c r="F2039" s="76"/>
      <c r="G2039" s="94"/>
      <c r="H2039" s="97"/>
      <c r="I2039" s="77">
        <f t="shared" si="63"/>
        <v>0</v>
      </c>
      <c r="J2039" s="78" t="str">
        <f>IFERROR(IF(E2039="","",VLOOKUP(D2039,Saldo!$P$8:$Q$1009,2,FALSE)),"")</f>
        <v/>
      </c>
      <c r="K2039" s="76"/>
      <c r="L2039" s="74" t="str">
        <f t="shared" si="62"/>
        <v/>
      </c>
    </row>
    <row r="2040" spans="1:12" ht="18.95" customHeight="1" x14ac:dyDescent="0.25">
      <c r="A2040" s="52"/>
      <c r="C2040" s="185"/>
      <c r="D2040" s="76"/>
      <c r="E2040" s="76" t="str">
        <f>IF(D2040="","",IFERROR(VLOOKUP(D2040,Cadastro!$C$9:$D$1009,2,FALSE),"NOT FOUND"))</f>
        <v/>
      </c>
      <c r="F2040" s="76"/>
      <c r="G2040" s="94"/>
      <c r="H2040" s="97"/>
      <c r="I2040" s="77">
        <f t="shared" si="63"/>
        <v>0</v>
      </c>
      <c r="J2040" s="78" t="str">
        <f>IFERROR(IF(E2040="","",VLOOKUP(D2040,Saldo!$P$8:$Q$1009,2,FALSE)),"")</f>
        <v/>
      </c>
      <c r="K2040" s="76"/>
      <c r="L2040" s="74" t="str">
        <f t="shared" si="62"/>
        <v/>
      </c>
    </row>
    <row r="2041" spans="1:12" ht="18.95" customHeight="1" x14ac:dyDescent="0.25">
      <c r="A2041" s="52"/>
      <c r="C2041" s="185"/>
      <c r="D2041" s="76"/>
      <c r="E2041" s="76" t="str">
        <f>IF(D2041="","",IFERROR(VLOOKUP(D2041,Cadastro!$C$9:$D$1009,2,FALSE),"NOT FOUND"))</f>
        <v/>
      </c>
      <c r="F2041" s="76"/>
      <c r="G2041" s="94"/>
      <c r="H2041" s="97"/>
      <c r="I2041" s="77">
        <f t="shared" si="63"/>
        <v>0</v>
      </c>
      <c r="J2041" s="78" t="str">
        <f>IFERROR(IF(E2041="","",VLOOKUP(D2041,Saldo!$P$8:$Q$1009,2,FALSE)),"")</f>
        <v/>
      </c>
      <c r="K2041" s="76"/>
      <c r="L2041" s="74" t="str">
        <f t="shared" si="62"/>
        <v/>
      </c>
    </row>
    <row r="2042" spans="1:12" ht="18.95" customHeight="1" x14ac:dyDescent="0.25">
      <c r="A2042" s="52"/>
      <c r="C2042" s="185"/>
      <c r="D2042" s="76"/>
      <c r="E2042" s="76" t="str">
        <f>IF(D2042="","",IFERROR(VLOOKUP(D2042,Cadastro!$C$9:$D$1009,2,FALSE),"NOT FOUND"))</f>
        <v/>
      </c>
      <c r="F2042" s="76"/>
      <c r="G2042" s="94"/>
      <c r="H2042" s="97"/>
      <c r="I2042" s="77">
        <f t="shared" si="63"/>
        <v>0</v>
      </c>
      <c r="J2042" s="78" t="str">
        <f>IFERROR(IF(E2042="","",VLOOKUP(D2042,Saldo!$P$8:$Q$1009,2,FALSE)),"")</f>
        <v/>
      </c>
      <c r="K2042" s="76"/>
      <c r="L2042" s="74" t="str">
        <f t="shared" si="62"/>
        <v/>
      </c>
    </row>
    <row r="2043" spans="1:12" ht="18.95" customHeight="1" x14ac:dyDescent="0.25">
      <c r="A2043" s="52"/>
      <c r="C2043" s="185"/>
      <c r="D2043" s="76"/>
      <c r="E2043" s="76" t="str">
        <f>IF(D2043="","",IFERROR(VLOOKUP(D2043,Cadastro!$C$9:$D$1009,2,FALSE),"NOT FOUND"))</f>
        <v/>
      </c>
      <c r="F2043" s="76"/>
      <c r="G2043" s="94"/>
      <c r="H2043" s="97"/>
      <c r="I2043" s="77">
        <f t="shared" si="63"/>
        <v>0</v>
      </c>
      <c r="J2043" s="78" t="str">
        <f>IFERROR(IF(E2043="","",VLOOKUP(D2043,Saldo!$P$8:$Q$1009,2,FALSE)),"")</f>
        <v/>
      </c>
      <c r="K2043" s="76"/>
      <c r="L2043" s="74" t="str">
        <f t="shared" si="62"/>
        <v/>
      </c>
    </row>
    <row r="2044" spans="1:12" ht="18.95" customHeight="1" x14ac:dyDescent="0.25">
      <c r="A2044" s="52"/>
      <c r="C2044" s="185"/>
      <c r="D2044" s="76"/>
      <c r="E2044" s="76" t="str">
        <f>IF(D2044="","",IFERROR(VLOOKUP(D2044,Cadastro!$C$9:$D$1009,2,FALSE),"NOT FOUND"))</f>
        <v/>
      </c>
      <c r="F2044" s="76"/>
      <c r="G2044" s="94"/>
      <c r="H2044" s="97"/>
      <c r="I2044" s="77">
        <f t="shared" si="63"/>
        <v>0</v>
      </c>
      <c r="J2044" s="78" t="str">
        <f>IFERROR(IF(E2044="","",VLOOKUP(D2044,Saldo!$P$8:$Q$1009,2,FALSE)),"")</f>
        <v/>
      </c>
      <c r="K2044" s="76"/>
      <c r="L2044" s="74" t="str">
        <f t="shared" si="62"/>
        <v/>
      </c>
    </row>
    <row r="2045" spans="1:12" ht="18.95" customHeight="1" x14ac:dyDescent="0.25">
      <c r="A2045" s="52"/>
      <c r="C2045" s="185"/>
      <c r="D2045" s="76"/>
      <c r="E2045" s="76" t="str">
        <f>IF(D2045="","",IFERROR(VLOOKUP(D2045,Cadastro!$C$9:$D$1009,2,FALSE),"NOT FOUND"))</f>
        <v/>
      </c>
      <c r="F2045" s="76"/>
      <c r="G2045" s="94"/>
      <c r="H2045" s="97"/>
      <c r="I2045" s="77">
        <f t="shared" si="63"/>
        <v>0</v>
      </c>
      <c r="J2045" s="78" t="str">
        <f>IFERROR(IF(E2045="","",VLOOKUP(D2045,Saldo!$P$8:$Q$1009,2,FALSE)),"")</f>
        <v/>
      </c>
      <c r="K2045" s="76"/>
      <c r="L2045" s="74" t="str">
        <f t="shared" si="62"/>
        <v/>
      </c>
    </row>
    <row r="2046" spans="1:12" ht="18.95" customHeight="1" x14ac:dyDescent="0.25">
      <c r="A2046" s="52"/>
      <c r="C2046" s="185"/>
      <c r="D2046" s="76"/>
      <c r="E2046" s="76" t="str">
        <f>IF(D2046="","",IFERROR(VLOOKUP(D2046,Cadastro!$C$9:$D$1009,2,FALSE),"NOT FOUND"))</f>
        <v/>
      </c>
      <c r="F2046" s="76"/>
      <c r="G2046" s="94"/>
      <c r="H2046" s="97"/>
      <c r="I2046" s="77">
        <f t="shared" si="63"/>
        <v>0</v>
      </c>
      <c r="J2046" s="78" t="str">
        <f>IFERROR(IF(E2046="","",VLOOKUP(D2046,Saldo!$P$8:$Q$1009,2,FALSE)),"")</f>
        <v/>
      </c>
      <c r="K2046" s="76"/>
      <c r="L2046" s="74" t="str">
        <f t="shared" si="62"/>
        <v/>
      </c>
    </row>
    <row r="2047" spans="1:12" ht="18.95" customHeight="1" x14ac:dyDescent="0.25">
      <c r="A2047" s="52"/>
      <c r="C2047" s="185"/>
      <c r="D2047" s="76"/>
      <c r="E2047" s="76" t="str">
        <f>IF(D2047="","",IFERROR(VLOOKUP(D2047,Cadastro!$C$9:$D$1009,2,FALSE),"NOT FOUND"))</f>
        <v/>
      </c>
      <c r="F2047" s="76"/>
      <c r="G2047" s="94"/>
      <c r="H2047" s="97"/>
      <c r="I2047" s="77">
        <f t="shared" si="63"/>
        <v>0</v>
      </c>
      <c r="J2047" s="78" t="str">
        <f>IFERROR(IF(E2047="","",VLOOKUP(D2047,Saldo!$P$8:$Q$1009,2,FALSE)),"")</f>
        <v/>
      </c>
      <c r="K2047" s="76"/>
      <c r="L2047" s="74" t="str">
        <f t="shared" si="62"/>
        <v/>
      </c>
    </row>
    <row r="2048" spans="1:12" ht="18.95" customHeight="1" x14ac:dyDescent="0.25">
      <c r="A2048" s="52"/>
      <c r="C2048" s="185"/>
      <c r="D2048" s="76"/>
      <c r="E2048" s="76" t="str">
        <f>IF(D2048="","",IFERROR(VLOOKUP(D2048,Cadastro!$C$9:$D$1009,2,FALSE),"NOT FOUND"))</f>
        <v/>
      </c>
      <c r="F2048" s="76"/>
      <c r="G2048" s="94"/>
      <c r="H2048" s="97"/>
      <c r="I2048" s="77">
        <f t="shared" si="63"/>
        <v>0</v>
      </c>
      <c r="J2048" s="78" t="str">
        <f>IFERROR(IF(E2048="","",VLOOKUP(D2048,Saldo!$P$8:$Q$1009,2,FALSE)),"")</f>
        <v/>
      </c>
      <c r="K2048" s="76"/>
      <c r="L2048" s="74" t="str">
        <f t="shared" si="62"/>
        <v/>
      </c>
    </row>
    <row r="2049" spans="1:12" ht="18.95" customHeight="1" x14ac:dyDescent="0.25">
      <c r="A2049" s="52"/>
      <c r="C2049" s="185"/>
      <c r="D2049" s="76"/>
      <c r="E2049" s="76" t="str">
        <f>IF(D2049="","",IFERROR(VLOOKUP(D2049,Cadastro!$C$9:$D$1009,2,FALSE),"NOT FOUND"))</f>
        <v/>
      </c>
      <c r="F2049" s="76"/>
      <c r="G2049" s="94"/>
      <c r="H2049" s="97"/>
      <c r="I2049" s="77">
        <f t="shared" si="63"/>
        <v>0</v>
      </c>
      <c r="J2049" s="78" t="str">
        <f>IFERROR(IF(E2049="","",VLOOKUP(D2049,Saldo!$P$8:$Q$1009,2,FALSE)),"")</f>
        <v/>
      </c>
      <c r="K2049" s="76"/>
      <c r="L2049" s="74" t="str">
        <f t="shared" si="62"/>
        <v/>
      </c>
    </row>
    <row r="2050" spans="1:12" ht="18.95" customHeight="1" x14ac:dyDescent="0.25">
      <c r="A2050" s="52"/>
      <c r="C2050" s="185"/>
      <c r="D2050" s="76"/>
      <c r="E2050" s="76" t="str">
        <f>IF(D2050="","",IFERROR(VLOOKUP(D2050,Cadastro!$C$9:$D$1009,2,FALSE),"NOT FOUND"))</f>
        <v/>
      </c>
      <c r="F2050" s="76"/>
      <c r="G2050" s="94"/>
      <c r="H2050" s="97"/>
      <c r="I2050" s="77">
        <f t="shared" si="63"/>
        <v>0</v>
      </c>
      <c r="J2050" s="78" t="str">
        <f>IFERROR(IF(E2050="","",VLOOKUP(D2050,Saldo!$P$8:$Q$1009,2,FALSE)),"")</f>
        <v/>
      </c>
      <c r="K2050" s="76"/>
      <c r="L2050" s="74" t="str">
        <f t="shared" si="62"/>
        <v/>
      </c>
    </row>
    <row r="2051" spans="1:12" ht="18.95" customHeight="1" x14ac:dyDescent="0.25">
      <c r="A2051" s="52"/>
      <c r="C2051" s="185"/>
      <c r="D2051" s="76"/>
      <c r="E2051" s="76" t="str">
        <f>IF(D2051="","",IFERROR(VLOOKUP(D2051,Cadastro!$C$9:$D$1009,2,FALSE),"NOT FOUND"))</f>
        <v/>
      </c>
      <c r="F2051" s="76"/>
      <c r="G2051" s="94"/>
      <c r="H2051" s="97"/>
      <c r="I2051" s="77">
        <f t="shared" si="63"/>
        <v>0</v>
      </c>
      <c r="J2051" s="78" t="str">
        <f>IFERROR(IF(E2051="","",VLOOKUP(D2051,Saldo!$P$8:$Q$1009,2,FALSE)),"")</f>
        <v/>
      </c>
      <c r="K2051" s="76"/>
      <c r="L2051" s="74" t="str">
        <f t="shared" si="62"/>
        <v/>
      </c>
    </row>
    <row r="2052" spans="1:12" ht="18.95" customHeight="1" x14ac:dyDescent="0.25">
      <c r="A2052" s="52"/>
      <c r="C2052" s="185"/>
      <c r="D2052" s="76"/>
      <c r="E2052" s="76" t="str">
        <f>IF(D2052="","",IFERROR(VLOOKUP(D2052,Cadastro!$C$9:$D$1009,2,FALSE),"NOT FOUND"))</f>
        <v/>
      </c>
      <c r="F2052" s="76"/>
      <c r="G2052" s="94"/>
      <c r="H2052" s="97"/>
      <c r="I2052" s="77">
        <f t="shared" si="63"/>
        <v>0</v>
      </c>
      <c r="J2052" s="78" t="str">
        <f>IFERROR(IF(E2052="","",VLOOKUP(D2052,Saldo!$P$8:$Q$1009,2,FALSE)),"")</f>
        <v/>
      </c>
      <c r="K2052" s="76"/>
      <c r="L2052" s="74" t="str">
        <f t="shared" si="62"/>
        <v/>
      </c>
    </row>
    <row r="2053" spans="1:12" ht="18.95" customHeight="1" x14ac:dyDescent="0.25">
      <c r="A2053" s="52"/>
      <c r="C2053" s="185"/>
      <c r="D2053" s="76"/>
      <c r="E2053" s="76" t="str">
        <f>IF(D2053="","",IFERROR(VLOOKUP(D2053,Cadastro!$C$9:$D$1009,2,FALSE),"NOT FOUND"))</f>
        <v/>
      </c>
      <c r="F2053" s="76"/>
      <c r="G2053" s="94"/>
      <c r="H2053" s="97"/>
      <c r="I2053" s="77">
        <f t="shared" si="63"/>
        <v>0</v>
      </c>
      <c r="J2053" s="78" t="str">
        <f>IFERROR(IF(E2053="","",VLOOKUP(D2053,Saldo!$P$8:$Q$1009,2,FALSE)),"")</f>
        <v/>
      </c>
      <c r="K2053" s="76"/>
      <c r="L2053" s="74" t="str">
        <f t="shared" si="62"/>
        <v/>
      </c>
    </row>
    <row r="2054" spans="1:12" ht="18.95" customHeight="1" x14ac:dyDescent="0.25">
      <c r="A2054" s="52"/>
      <c r="C2054" s="185"/>
      <c r="D2054" s="76"/>
      <c r="E2054" s="76" t="str">
        <f>IF(D2054="","",IFERROR(VLOOKUP(D2054,Cadastro!$C$9:$D$1009,2,FALSE),"NOT FOUND"))</f>
        <v/>
      </c>
      <c r="F2054" s="76"/>
      <c r="G2054" s="94"/>
      <c r="H2054" s="97"/>
      <c r="I2054" s="77">
        <f t="shared" si="63"/>
        <v>0</v>
      </c>
      <c r="J2054" s="78" t="str">
        <f>IFERROR(IF(E2054="","",VLOOKUP(D2054,Saldo!$P$8:$Q$1009,2,FALSE)),"")</f>
        <v/>
      </c>
      <c r="K2054" s="76"/>
      <c r="L2054" s="74" t="str">
        <f t="shared" si="62"/>
        <v/>
      </c>
    </row>
    <row r="2055" spans="1:12" ht="18.95" customHeight="1" x14ac:dyDescent="0.25">
      <c r="A2055" s="52"/>
      <c r="C2055" s="185"/>
      <c r="D2055" s="76"/>
      <c r="E2055" s="76" t="str">
        <f>IF(D2055="","",IFERROR(VLOOKUP(D2055,Cadastro!$C$9:$D$1009,2,FALSE),"NOT FOUND"))</f>
        <v/>
      </c>
      <c r="F2055" s="76"/>
      <c r="G2055" s="94"/>
      <c r="H2055" s="97"/>
      <c r="I2055" s="77">
        <f t="shared" si="63"/>
        <v>0</v>
      </c>
      <c r="J2055" s="78" t="str">
        <f>IFERROR(IF(E2055="","",VLOOKUP(D2055,Saldo!$P$8:$Q$1009,2,FALSE)),"")</f>
        <v/>
      </c>
      <c r="K2055" s="76"/>
      <c r="L2055" s="74" t="str">
        <f t="shared" si="62"/>
        <v/>
      </c>
    </row>
    <row r="2056" spans="1:12" ht="18.95" customHeight="1" x14ac:dyDescent="0.25">
      <c r="A2056" s="52"/>
      <c r="C2056" s="185"/>
      <c r="D2056" s="76"/>
      <c r="E2056" s="76" t="str">
        <f>IF(D2056="","",IFERROR(VLOOKUP(D2056,Cadastro!$C$9:$D$1009,2,FALSE),"NOT FOUND"))</f>
        <v/>
      </c>
      <c r="F2056" s="76"/>
      <c r="G2056" s="94"/>
      <c r="H2056" s="97"/>
      <c r="I2056" s="77">
        <f t="shared" si="63"/>
        <v>0</v>
      </c>
      <c r="J2056" s="78" t="str">
        <f>IFERROR(IF(E2056="","",VLOOKUP(D2056,Saldo!$P$8:$Q$1009,2,FALSE)),"")</f>
        <v/>
      </c>
      <c r="K2056" s="76"/>
      <c r="L2056" s="74" t="str">
        <f t="shared" si="62"/>
        <v/>
      </c>
    </row>
    <row r="2057" spans="1:12" ht="18.95" customHeight="1" x14ac:dyDescent="0.25">
      <c r="A2057" s="52"/>
      <c r="C2057" s="185"/>
      <c r="D2057" s="76"/>
      <c r="E2057" s="76" t="str">
        <f>IF(D2057="","",IFERROR(VLOOKUP(D2057,Cadastro!$C$9:$D$1009,2,FALSE),"NOT FOUND"))</f>
        <v/>
      </c>
      <c r="F2057" s="76"/>
      <c r="G2057" s="94"/>
      <c r="H2057" s="97"/>
      <c r="I2057" s="77">
        <f t="shared" si="63"/>
        <v>0</v>
      </c>
      <c r="J2057" s="78" t="str">
        <f>IFERROR(IF(E2057="","",VLOOKUP(D2057,Saldo!$P$8:$Q$1009,2,FALSE)),"")</f>
        <v/>
      </c>
      <c r="K2057" s="76"/>
      <c r="L2057" s="74" t="str">
        <f t="shared" ref="L2057:L2120" si="64">IF(C2057="","",MONTH(C2057))</f>
        <v/>
      </c>
    </row>
    <row r="2058" spans="1:12" ht="18.95" customHeight="1" x14ac:dyDescent="0.25">
      <c r="A2058" s="52"/>
      <c r="C2058" s="185"/>
      <c r="D2058" s="76"/>
      <c r="E2058" s="76" t="str">
        <f>IF(D2058="","",IFERROR(VLOOKUP(D2058,Cadastro!$C$9:$D$1009,2,FALSE),"NOT FOUND"))</f>
        <v/>
      </c>
      <c r="F2058" s="76"/>
      <c r="G2058" s="94"/>
      <c r="H2058" s="97"/>
      <c r="I2058" s="77">
        <f t="shared" ref="I2058:I2121" si="65">IFERROR(G2058*H2058,"Check if QTY and Value are both valid")</f>
        <v>0</v>
      </c>
      <c r="J2058" s="78" t="str">
        <f>IFERROR(IF(E2058="","",VLOOKUP(D2058,Saldo!$P$8:$Q$1009,2,FALSE)),"")</f>
        <v/>
      </c>
      <c r="K2058" s="76"/>
      <c r="L2058" s="74" t="str">
        <f t="shared" si="64"/>
        <v/>
      </c>
    </row>
    <row r="2059" spans="1:12" ht="18.95" customHeight="1" x14ac:dyDescent="0.25">
      <c r="A2059" s="52"/>
      <c r="C2059" s="185"/>
      <c r="D2059" s="76"/>
      <c r="E2059" s="76" t="str">
        <f>IF(D2059="","",IFERROR(VLOOKUP(D2059,Cadastro!$C$9:$D$1009,2,FALSE),"NOT FOUND"))</f>
        <v/>
      </c>
      <c r="F2059" s="76"/>
      <c r="G2059" s="94"/>
      <c r="H2059" s="97"/>
      <c r="I2059" s="77">
        <f t="shared" si="65"/>
        <v>0</v>
      </c>
      <c r="J2059" s="78" t="str">
        <f>IFERROR(IF(E2059="","",VLOOKUP(D2059,Saldo!$P$8:$Q$1009,2,FALSE)),"")</f>
        <v/>
      </c>
      <c r="K2059" s="76"/>
      <c r="L2059" s="74" t="str">
        <f t="shared" si="64"/>
        <v/>
      </c>
    </row>
    <row r="2060" spans="1:12" ht="18.95" customHeight="1" x14ac:dyDescent="0.25">
      <c r="A2060" s="52"/>
      <c r="C2060" s="185"/>
      <c r="D2060" s="76"/>
      <c r="E2060" s="76" t="str">
        <f>IF(D2060="","",IFERROR(VLOOKUP(D2060,Cadastro!$C$9:$D$1009,2,FALSE),"NOT FOUND"))</f>
        <v/>
      </c>
      <c r="F2060" s="76"/>
      <c r="G2060" s="94"/>
      <c r="H2060" s="97"/>
      <c r="I2060" s="77">
        <f t="shared" si="65"/>
        <v>0</v>
      </c>
      <c r="J2060" s="78" t="str">
        <f>IFERROR(IF(E2060="","",VLOOKUP(D2060,Saldo!$P$8:$Q$1009,2,FALSE)),"")</f>
        <v/>
      </c>
      <c r="K2060" s="76"/>
      <c r="L2060" s="74" t="str">
        <f t="shared" si="64"/>
        <v/>
      </c>
    </row>
    <row r="2061" spans="1:12" ht="18.95" customHeight="1" x14ac:dyDescent="0.25">
      <c r="A2061" s="52"/>
      <c r="C2061" s="185"/>
      <c r="D2061" s="76"/>
      <c r="E2061" s="76" t="str">
        <f>IF(D2061="","",IFERROR(VLOOKUP(D2061,Cadastro!$C$9:$D$1009,2,FALSE),"NOT FOUND"))</f>
        <v/>
      </c>
      <c r="F2061" s="76"/>
      <c r="G2061" s="94"/>
      <c r="H2061" s="97"/>
      <c r="I2061" s="77">
        <f t="shared" si="65"/>
        <v>0</v>
      </c>
      <c r="J2061" s="78" t="str">
        <f>IFERROR(IF(E2061="","",VLOOKUP(D2061,Saldo!$P$8:$Q$1009,2,FALSE)),"")</f>
        <v/>
      </c>
      <c r="K2061" s="76"/>
      <c r="L2061" s="74" t="str">
        <f t="shared" si="64"/>
        <v/>
      </c>
    </row>
    <row r="2062" spans="1:12" ht="18.95" customHeight="1" x14ac:dyDescent="0.25">
      <c r="A2062" s="52"/>
      <c r="C2062" s="185"/>
      <c r="D2062" s="76"/>
      <c r="E2062" s="76" t="str">
        <f>IF(D2062="","",IFERROR(VLOOKUP(D2062,Cadastro!$C$9:$D$1009,2,FALSE),"NOT FOUND"))</f>
        <v/>
      </c>
      <c r="F2062" s="76"/>
      <c r="G2062" s="94"/>
      <c r="H2062" s="97"/>
      <c r="I2062" s="77">
        <f t="shared" si="65"/>
        <v>0</v>
      </c>
      <c r="J2062" s="78" t="str">
        <f>IFERROR(IF(E2062="","",VLOOKUP(D2062,Saldo!$P$8:$Q$1009,2,FALSE)),"")</f>
        <v/>
      </c>
      <c r="K2062" s="76"/>
      <c r="L2062" s="74" t="str">
        <f t="shared" si="64"/>
        <v/>
      </c>
    </row>
    <row r="2063" spans="1:12" ht="18.95" customHeight="1" x14ac:dyDescent="0.25">
      <c r="A2063" s="52"/>
      <c r="C2063" s="185"/>
      <c r="D2063" s="76"/>
      <c r="E2063" s="76" t="str">
        <f>IF(D2063="","",IFERROR(VLOOKUP(D2063,Cadastro!$C$9:$D$1009,2,FALSE),"NOT FOUND"))</f>
        <v/>
      </c>
      <c r="F2063" s="76"/>
      <c r="G2063" s="94"/>
      <c r="H2063" s="97"/>
      <c r="I2063" s="77">
        <f t="shared" si="65"/>
        <v>0</v>
      </c>
      <c r="J2063" s="78" t="str">
        <f>IFERROR(IF(E2063="","",VLOOKUP(D2063,Saldo!$P$8:$Q$1009,2,FALSE)),"")</f>
        <v/>
      </c>
      <c r="K2063" s="76"/>
      <c r="L2063" s="74" t="str">
        <f t="shared" si="64"/>
        <v/>
      </c>
    </row>
    <row r="2064" spans="1:12" ht="18.95" customHeight="1" x14ac:dyDescent="0.25">
      <c r="A2064" s="52"/>
      <c r="C2064" s="185"/>
      <c r="D2064" s="76"/>
      <c r="E2064" s="76" t="str">
        <f>IF(D2064="","",IFERROR(VLOOKUP(D2064,Cadastro!$C$9:$D$1009,2,FALSE),"NOT FOUND"))</f>
        <v/>
      </c>
      <c r="F2064" s="76"/>
      <c r="G2064" s="94"/>
      <c r="H2064" s="97"/>
      <c r="I2064" s="77">
        <f t="shared" si="65"/>
        <v>0</v>
      </c>
      <c r="J2064" s="78" t="str">
        <f>IFERROR(IF(E2064="","",VLOOKUP(D2064,Saldo!$P$8:$Q$1009,2,FALSE)),"")</f>
        <v/>
      </c>
      <c r="K2064" s="76"/>
      <c r="L2064" s="74" t="str">
        <f t="shared" si="64"/>
        <v/>
      </c>
    </row>
    <row r="2065" spans="1:12" ht="18.95" customHeight="1" x14ac:dyDescent="0.25">
      <c r="A2065" s="52"/>
      <c r="C2065" s="185"/>
      <c r="D2065" s="76"/>
      <c r="E2065" s="76" t="str">
        <f>IF(D2065="","",IFERROR(VLOOKUP(D2065,Cadastro!$C$9:$D$1009,2,FALSE),"NOT FOUND"))</f>
        <v/>
      </c>
      <c r="F2065" s="76"/>
      <c r="G2065" s="94"/>
      <c r="H2065" s="97"/>
      <c r="I2065" s="77">
        <f t="shared" si="65"/>
        <v>0</v>
      </c>
      <c r="J2065" s="78" t="str">
        <f>IFERROR(IF(E2065="","",VLOOKUP(D2065,Saldo!$P$8:$Q$1009,2,FALSE)),"")</f>
        <v/>
      </c>
      <c r="K2065" s="76"/>
      <c r="L2065" s="74" t="str">
        <f t="shared" si="64"/>
        <v/>
      </c>
    </row>
    <row r="2066" spans="1:12" ht="18.95" customHeight="1" x14ac:dyDescent="0.25">
      <c r="A2066" s="52"/>
      <c r="C2066" s="185"/>
      <c r="D2066" s="76"/>
      <c r="E2066" s="76" t="str">
        <f>IF(D2066="","",IFERROR(VLOOKUP(D2066,Cadastro!$C$9:$D$1009,2,FALSE),"NOT FOUND"))</f>
        <v/>
      </c>
      <c r="F2066" s="76"/>
      <c r="G2066" s="94"/>
      <c r="H2066" s="97"/>
      <c r="I2066" s="77">
        <f t="shared" si="65"/>
        <v>0</v>
      </c>
      <c r="J2066" s="78" t="str">
        <f>IFERROR(IF(E2066="","",VLOOKUP(D2066,Saldo!$P$8:$Q$1009,2,FALSE)),"")</f>
        <v/>
      </c>
      <c r="K2066" s="76"/>
      <c r="L2066" s="74" t="str">
        <f t="shared" si="64"/>
        <v/>
      </c>
    </row>
    <row r="2067" spans="1:12" ht="18.95" customHeight="1" x14ac:dyDescent="0.25">
      <c r="A2067" s="52"/>
      <c r="C2067" s="185"/>
      <c r="D2067" s="76"/>
      <c r="E2067" s="76" t="str">
        <f>IF(D2067="","",IFERROR(VLOOKUP(D2067,Cadastro!$C$9:$D$1009,2,FALSE),"NOT FOUND"))</f>
        <v/>
      </c>
      <c r="F2067" s="76"/>
      <c r="G2067" s="94"/>
      <c r="H2067" s="97"/>
      <c r="I2067" s="77">
        <f t="shared" si="65"/>
        <v>0</v>
      </c>
      <c r="J2067" s="78" t="str">
        <f>IFERROR(IF(E2067="","",VLOOKUP(D2067,Saldo!$P$8:$Q$1009,2,FALSE)),"")</f>
        <v/>
      </c>
      <c r="K2067" s="76"/>
      <c r="L2067" s="74" t="str">
        <f t="shared" si="64"/>
        <v/>
      </c>
    </row>
    <row r="2068" spans="1:12" ht="18.95" customHeight="1" x14ac:dyDescent="0.25">
      <c r="A2068" s="52"/>
      <c r="C2068" s="185"/>
      <c r="D2068" s="76"/>
      <c r="E2068" s="76" t="str">
        <f>IF(D2068="","",IFERROR(VLOOKUP(D2068,Cadastro!$C$9:$D$1009,2,FALSE),"NOT FOUND"))</f>
        <v/>
      </c>
      <c r="F2068" s="76"/>
      <c r="G2068" s="94"/>
      <c r="H2068" s="97"/>
      <c r="I2068" s="77">
        <f t="shared" si="65"/>
        <v>0</v>
      </c>
      <c r="J2068" s="78" t="str">
        <f>IFERROR(IF(E2068="","",VLOOKUP(D2068,Saldo!$P$8:$Q$1009,2,FALSE)),"")</f>
        <v/>
      </c>
      <c r="K2068" s="76"/>
      <c r="L2068" s="74" t="str">
        <f t="shared" si="64"/>
        <v/>
      </c>
    </row>
    <row r="2069" spans="1:12" ht="18.95" customHeight="1" x14ac:dyDescent="0.25">
      <c r="A2069" s="52"/>
      <c r="C2069" s="185"/>
      <c r="D2069" s="76"/>
      <c r="E2069" s="76" t="str">
        <f>IF(D2069="","",IFERROR(VLOOKUP(D2069,Cadastro!$C$9:$D$1009,2,FALSE),"NOT FOUND"))</f>
        <v/>
      </c>
      <c r="F2069" s="76"/>
      <c r="G2069" s="94"/>
      <c r="H2069" s="97"/>
      <c r="I2069" s="77">
        <f t="shared" si="65"/>
        <v>0</v>
      </c>
      <c r="J2069" s="78" t="str">
        <f>IFERROR(IF(E2069="","",VLOOKUP(D2069,Saldo!$P$8:$Q$1009,2,FALSE)),"")</f>
        <v/>
      </c>
      <c r="K2069" s="76"/>
      <c r="L2069" s="74" t="str">
        <f t="shared" si="64"/>
        <v/>
      </c>
    </row>
    <row r="2070" spans="1:12" ht="18.95" customHeight="1" x14ac:dyDescent="0.25">
      <c r="A2070" s="52"/>
      <c r="C2070" s="185"/>
      <c r="D2070" s="76"/>
      <c r="E2070" s="76" t="str">
        <f>IF(D2070="","",IFERROR(VLOOKUP(D2070,Cadastro!$C$9:$D$1009,2,FALSE),"NOT FOUND"))</f>
        <v/>
      </c>
      <c r="F2070" s="76"/>
      <c r="G2070" s="94"/>
      <c r="H2070" s="97"/>
      <c r="I2070" s="77">
        <f t="shared" si="65"/>
        <v>0</v>
      </c>
      <c r="J2070" s="78" t="str">
        <f>IFERROR(IF(E2070="","",VLOOKUP(D2070,Saldo!$P$8:$Q$1009,2,FALSE)),"")</f>
        <v/>
      </c>
      <c r="K2070" s="76"/>
      <c r="L2070" s="74" t="str">
        <f t="shared" si="64"/>
        <v/>
      </c>
    </row>
    <row r="2071" spans="1:12" ht="18.95" customHeight="1" x14ac:dyDescent="0.25">
      <c r="A2071" s="52"/>
      <c r="C2071" s="185"/>
      <c r="D2071" s="76"/>
      <c r="E2071" s="76" t="str">
        <f>IF(D2071="","",IFERROR(VLOOKUP(D2071,Cadastro!$C$9:$D$1009,2,FALSE),"NOT FOUND"))</f>
        <v/>
      </c>
      <c r="F2071" s="76"/>
      <c r="G2071" s="94"/>
      <c r="H2071" s="97"/>
      <c r="I2071" s="77">
        <f t="shared" si="65"/>
        <v>0</v>
      </c>
      <c r="J2071" s="78" t="str">
        <f>IFERROR(IF(E2071="","",VLOOKUP(D2071,Saldo!$P$8:$Q$1009,2,FALSE)),"")</f>
        <v/>
      </c>
      <c r="K2071" s="76"/>
      <c r="L2071" s="74" t="str">
        <f t="shared" si="64"/>
        <v/>
      </c>
    </row>
    <row r="2072" spans="1:12" ht="18.95" customHeight="1" x14ac:dyDescent="0.25">
      <c r="A2072" s="52"/>
      <c r="C2072" s="185"/>
      <c r="D2072" s="76"/>
      <c r="E2072" s="76" t="str">
        <f>IF(D2072="","",IFERROR(VLOOKUP(D2072,Cadastro!$C$9:$D$1009,2,FALSE),"NOT FOUND"))</f>
        <v/>
      </c>
      <c r="F2072" s="76"/>
      <c r="G2072" s="94"/>
      <c r="H2072" s="97"/>
      <c r="I2072" s="77">
        <f t="shared" si="65"/>
        <v>0</v>
      </c>
      <c r="J2072" s="78" t="str">
        <f>IFERROR(IF(E2072="","",VLOOKUP(D2072,Saldo!$P$8:$Q$1009,2,FALSE)),"")</f>
        <v/>
      </c>
      <c r="K2072" s="76"/>
      <c r="L2072" s="74" t="str">
        <f t="shared" si="64"/>
        <v/>
      </c>
    </row>
    <row r="2073" spans="1:12" ht="18.95" customHeight="1" x14ac:dyDescent="0.25">
      <c r="A2073" s="52"/>
      <c r="C2073" s="185"/>
      <c r="D2073" s="76"/>
      <c r="E2073" s="76" t="str">
        <f>IF(D2073="","",IFERROR(VLOOKUP(D2073,Cadastro!$C$9:$D$1009,2,FALSE),"NOT FOUND"))</f>
        <v/>
      </c>
      <c r="F2073" s="76"/>
      <c r="G2073" s="94"/>
      <c r="H2073" s="97"/>
      <c r="I2073" s="77">
        <f t="shared" si="65"/>
        <v>0</v>
      </c>
      <c r="J2073" s="78" t="str">
        <f>IFERROR(IF(E2073="","",VLOOKUP(D2073,Saldo!$P$8:$Q$1009,2,FALSE)),"")</f>
        <v/>
      </c>
      <c r="K2073" s="76"/>
      <c r="L2073" s="74" t="str">
        <f t="shared" si="64"/>
        <v/>
      </c>
    </row>
    <row r="2074" spans="1:12" ht="18.95" customHeight="1" x14ac:dyDescent="0.25">
      <c r="A2074" s="52"/>
      <c r="C2074" s="185"/>
      <c r="D2074" s="76"/>
      <c r="E2074" s="76" t="str">
        <f>IF(D2074="","",IFERROR(VLOOKUP(D2074,Cadastro!$C$9:$D$1009,2,FALSE),"NOT FOUND"))</f>
        <v/>
      </c>
      <c r="F2074" s="76"/>
      <c r="G2074" s="94"/>
      <c r="H2074" s="97"/>
      <c r="I2074" s="77">
        <f t="shared" si="65"/>
        <v>0</v>
      </c>
      <c r="J2074" s="78" t="str">
        <f>IFERROR(IF(E2074="","",VLOOKUP(D2074,Saldo!$P$8:$Q$1009,2,FALSE)),"")</f>
        <v/>
      </c>
      <c r="K2074" s="76"/>
      <c r="L2074" s="74" t="str">
        <f t="shared" si="64"/>
        <v/>
      </c>
    </row>
    <row r="2075" spans="1:12" ht="18.95" customHeight="1" x14ac:dyDescent="0.25">
      <c r="A2075" s="52"/>
      <c r="C2075" s="185"/>
      <c r="D2075" s="76"/>
      <c r="E2075" s="76" t="str">
        <f>IF(D2075="","",IFERROR(VLOOKUP(D2075,Cadastro!$C$9:$D$1009,2,FALSE),"NOT FOUND"))</f>
        <v/>
      </c>
      <c r="F2075" s="76"/>
      <c r="G2075" s="94"/>
      <c r="H2075" s="97"/>
      <c r="I2075" s="77">
        <f t="shared" si="65"/>
        <v>0</v>
      </c>
      <c r="J2075" s="78" t="str">
        <f>IFERROR(IF(E2075="","",VLOOKUP(D2075,Saldo!$P$8:$Q$1009,2,FALSE)),"")</f>
        <v/>
      </c>
      <c r="K2075" s="76"/>
      <c r="L2075" s="74" t="str">
        <f t="shared" si="64"/>
        <v/>
      </c>
    </row>
    <row r="2076" spans="1:12" ht="18.95" customHeight="1" x14ac:dyDescent="0.25">
      <c r="A2076" s="52"/>
      <c r="C2076" s="185"/>
      <c r="D2076" s="76"/>
      <c r="E2076" s="76" t="str">
        <f>IF(D2076="","",IFERROR(VLOOKUP(D2076,Cadastro!$C$9:$D$1009,2,FALSE),"NOT FOUND"))</f>
        <v/>
      </c>
      <c r="F2076" s="76"/>
      <c r="G2076" s="94"/>
      <c r="H2076" s="97"/>
      <c r="I2076" s="77">
        <f t="shared" si="65"/>
        <v>0</v>
      </c>
      <c r="J2076" s="78" t="str">
        <f>IFERROR(IF(E2076="","",VLOOKUP(D2076,Saldo!$P$8:$Q$1009,2,FALSE)),"")</f>
        <v/>
      </c>
      <c r="K2076" s="76"/>
      <c r="L2076" s="74" t="str">
        <f t="shared" si="64"/>
        <v/>
      </c>
    </row>
    <row r="2077" spans="1:12" ht="18.95" customHeight="1" x14ac:dyDescent="0.25">
      <c r="A2077" s="52"/>
      <c r="C2077" s="185"/>
      <c r="D2077" s="76"/>
      <c r="E2077" s="76" t="str">
        <f>IF(D2077="","",IFERROR(VLOOKUP(D2077,Cadastro!$C$9:$D$1009,2,FALSE),"NOT FOUND"))</f>
        <v/>
      </c>
      <c r="F2077" s="76"/>
      <c r="G2077" s="94"/>
      <c r="H2077" s="97"/>
      <c r="I2077" s="77">
        <f t="shared" si="65"/>
        <v>0</v>
      </c>
      <c r="J2077" s="78" t="str">
        <f>IFERROR(IF(E2077="","",VLOOKUP(D2077,Saldo!$P$8:$Q$1009,2,FALSE)),"")</f>
        <v/>
      </c>
      <c r="K2077" s="76"/>
      <c r="L2077" s="74" t="str">
        <f t="shared" si="64"/>
        <v/>
      </c>
    </row>
    <row r="2078" spans="1:12" ht="18.95" customHeight="1" x14ac:dyDescent="0.25">
      <c r="A2078" s="52"/>
      <c r="C2078" s="185"/>
      <c r="D2078" s="76"/>
      <c r="E2078" s="76" t="str">
        <f>IF(D2078="","",IFERROR(VLOOKUP(D2078,Cadastro!$C$9:$D$1009,2,FALSE),"NOT FOUND"))</f>
        <v/>
      </c>
      <c r="F2078" s="76"/>
      <c r="G2078" s="94"/>
      <c r="H2078" s="97"/>
      <c r="I2078" s="77">
        <f t="shared" si="65"/>
        <v>0</v>
      </c>
      <c r="J2078" s="78" t="str">
        <f>IFERROR(IF(E2078="","",VLOOKUP(D2078,Saldo!$P$8:$Q$1009,2,FALSE)),"")</f>
        <v/>
      </c>
      <c r="K2078" s="76"/>
      <c r="L2078" s="74" t="str">
        <f t="shared" si="64"/>
        <v/>
      </c>
    </row>
    <row r="2079" spans="1:12" ht="18.95" customHeight="1" x14ac:dyDescent="0.25">
      <c r="A2079" s="52"/>
      <c r="C2079" s="185"/>
      <c r="D2079" s="76"/>
      <c r="E2079" s="76" t="str">
        <f>IF(D2079="","",IFERROR(VLOOKUP(D2079,Cadastro!$C$9:$D$1009,2,FALSE),"NOT FOUND"))</f>
        <v/>
      </c>
      <c r="F2079" s="76"/>
      <c r="G2079" s="94"/>
      <c r="H2079" s="97"/>
      <c r="I2079" s="77">
        <f t="shared" si="65"/>
        <v>0</v>
      </c>
      <c r="J2079" s="78" t="str">
        <f>IFERROR(IF(E2079="","",VLOOKUP(D2079,Saldo!$P$8:$Q$1009,2,FALSE)),"")</f>
        <v/>
      </c>
      <c r="K2079" s="76"/>
      <c r="L2079" s="74" t="str">
        <f t="shared" si="64"/>
        <v/>
      </c>
    </row>
    <row r="2080" spans="1:12" ht="18.95" customHeight="1" x14ac:dyDescent="0.25">
      <c r="A2080" s="52"/>
      <c r="C2080" s="185"/>
      <c r="D2080" s="76"/>
      <c r="E2080" s="76" t="str">
        <f>IF(D2080="","",IFERROR(VLOOKUP(D2080,Cadastro!$C$9:$D$1009,2,FALSE),"NOT FOUND"))</f>
        <v/>
      </c>
      <c r="F2080" s="76"/>
      <c r="G2080" s="94"/>
      <c r="H2080" s="97"/>
      <c r="I2080" s="77">
        <f t="shared" si="65"/>
        <v>0</v>
      </c>
      <c r="J2080" s="78" t="str">
        <f>IFERROR(IF(E2080="","",VLOOKUP(D2080,Saldo!$P$8:$Q$1009,2,FALSE)),"")</f>
        <v/>
      </c>
      <c r="K2080" s="76"/>
      <c r="L2080" s="74" t="str">
        <f t="shared" si="64"/>
        <v/>
      </c>
    </row>
    <row r="2081" spans="1:12" ht="18.95" customHeight="1" x14ac:dyDescent="0.25">
      <c r="A2081" s="52"/>
      <c r="C2081" s="185"/>
      <c r="D2081" s="76"/>
      <c r="E2081" s="76" t="str">
        <f>IF(D2081="","",IFERROR(VLOOKUP(D2081,Cadastro!$C$9:$D$1009,2,FALSE),"NOT FOUND"))</f>
        <v/>
      </c>
      <c r="F2081" s="76"/>
      <c r="G2081" s="94"/>
      <c r="H2081" s="97"/>
      <c r="I2081" s="77">
        <f t="shared" si="65"/>
        <v>0</v>
      </c>
      <c r="J2081" s="78" t="str">
        <f>IFERROR(IF(E2081="","",VLOOKUP(D2081,Saldo!$P$8:$Q$1009,2,FALSE)),"")</f>
        <v/>
      </c>
      <c r="K2081" s="76"/>
      <c r="L2081" s="74" t="str">
        <f t="shared" si="64"/>
        <v/>
      </c>
    </row>
    <row r="2082" spans="1:12" ht="18.95" customHeight="1" x14ac:dyDescent="0.25">
      <c r="A2082" s="52"/>
      <c r="C2082" s="185"/>
      <c r="D2082" s="76"/>
      <c r="E2082" s="76" t="str">
        <f>IF(D2082="","",IFERROR(VLOOKUP(D2082,Cadastro!$C$9:$D$1009,2,FALSE),"NOT FOUND"))</f>
        <v/>
      </c>
      <c r="F2082" s="76"/>
      <c r="G2082" s="94"/>
      <c r="H2082" s="97"/>
      <c r="I2082" s="77">
        <f t="shared" si="65"/>
        <v>0</v>
      </c>
      <c r="J2082" s="78" t="str">
        <f>IFERROR(IF(E2082="","",VLOOKUP(D2082,Saldo!$P$8:$Q$1009,2,FALSE)),"")</f>
        <v/>
      </c>
      <c r="K2082" s="76"/>
      <c r="L2082" s="74" t="str">
        <f t="shared" si="64"/>
        <v/>
      </c>
    </row>
    <row r="2083" spans="1:12" ht="18.95" customHeight="1" x14ac:dyDescent="0.25">
      <c r="A2083" s="52"/>
      <c r="C2083" s="185"/>
      <c r="D2083" s="76"/>
      <c r="E2083" s="76" t="str">
        <f>IF(D2083="","",IFERROR(VLOOKUP(D2083,Cadastro!$C$9:$D$1009,2,FALSE),"NOT FOUND"))</f>
        <v/>
      </c>
      <c r="F2083" s="76"/>
      <c r="G2083" s="94"/>
      <c r="H2083" s="97"/>
      <c r="I2083" s="77">
        <f t="shared" si="65"/>
        <v>0</v>
      </c>
      <c r="J2083" s="78" t="str">
        <f>IFERROR(IF(E2083="","",VLOOKUP(D2083,Saldo!$P$8:$Q$1009,2,FALSE)),"")</f>
        <v/>
      </c>
      <c r="K2083" s="76"/>
      <c r="L2083" s="74" t="str">
        <f t="shared" si="64"/>
        <v/>
      </c>
    </row>
    <row r="2084" spans="1:12" ht="18.95" customHeight="1" x14ac:dyDescent="0.25">
      <c r="A2084" s="52"/>
      <c r="C2084" s="185"/>
      <c r="D2084" s="76"/>
      <c r="E2084" s="76" t="str">
        <f>IF(D2084="","",IFERROR(VLOOKUP(D2084,Cadastro!$C$9:$D$1009,2,FALSE),"NOT FOUND"))</f>
        <v/>
      </c>
      <c r="F2084" s="76"/>
      <c r="G2084" s="94"/>
      <c r="H2084" s="97"/>
      <c r="I2084" s="77">
        <f t="shared" si="65"/>
        <v>0</v>
      </c>
      <c r="J2084" s="78" t="str">
        <f>IFERROR(IF(E2084="","",VLOOKUP(D2084,Saldo!$P$8:$Q$1009,2,FALSE)),"")</f>
        <v/>
      </c>
      <c r="K2084" s="76"/>
      <c r="L2084" s="74" t="str">
        <f t="shared" si="64"/>
        <v/>
      </c>
    </row>
    <row r="2085" spans="1:12" ht="18.95" customHeight="1" x14ac:dyDescent="0.25">
      <c r="A2085" s="52"/>
      <c r="C2085" s="185"/>
      <c r="D2085" s="76"/>
      <c r="E2085" s="76" t="str">
        <f>IF(D2085="","",IFERROR(VLOOKUP(D2085,Cadastro!$C$9:$D$1009,2,FALSE),"NOT FOUND"))</f>
        <v/>
      </c>
      <c r="F2085" s="76"/>
      <c r="G2085" s="94"/>
      <c r="H2085" s="97"/>
      <c r="I2085" s="77">
        <f t="shared" si="65"/>
        <v>0</v>
      </c>
      <c r="J2085" s="78" t="str">
        <f>IFERROR(IF(E2085="","",VLOOKUP(D2085,Saldo!$P$8:$Q$1009,2,FALSE)),"")</f>
        <v/>
      </c>
      <c r="K2085" s="76"/>
      <c r="L2085" s="74" t="str">
        <f t="shared" si="64"/>
        <v/>
      </c>
    </row>
    <row r="2086" spans="1:12" ht="18.95" customHeight="1" x14ac:dyDescent="0.25">
      <c r="A2086" s="52"/>
      <c r="C2086" s="185"/>
      <c r="D2086" s="76"/>
      <c r="E2086" s="76" t="str">
        <f>IF(D2086="","",IFERROR(VLOOKUP(D2086,Cadastro!$C$9:$D$1009,2,FALSE),"NOT FOUND"))</f>
        <v/>
      </c>
      <c r="F2086" s="76"/>
      <c r="G2086" s="94"/>
      <c r="H2086" s="97"/>
      <c r="I2086" s="77">
        <f t="shared" si="65"/>
        <v>0</v>
      </c>
      <c r="J2086" s="78" t="str">
        <f>IFERROR(IF(E2086="","",VLOOKUP(D2086,Saldo!$P$8:$Q$1009,2,FALSE)),"")</f>
        <v/>
      </c>
      <c r="K2086" s="76"/>
      <c r="L2086" s="74" t="str">
        <f t="shared" si="64"/>
        <v/>
      </c>
    </row>
    <row r="2087" spans="1:12" ht="18.95" customHeight="1" x14ac:dyDescent="0.25">
      <c r="A2087" s="52"/>
      <c r="C2087" s="185"/>
      <c r="D2087" s="76"/>
      <c r="E2087" s="76" t="str">
        <f>IF(D2087="","",IFERROR(VLOOKUP(D2087,Cadastro!$C$9:$D$1009,2,FALSE),"NOT FOUND"))</f>
        <v/>
      </c>
      <c r="F2087" s="76"/>
      <c r="G2087" s="94"/>
      <c r="H2087" s="97"/>
      <c r="I2087" s="77">
        <f t="shared" si="65"/>
        <v>0</v>
      </c>
      <c r="J2087" s="78" t="str">
        <f>IFERROR(IF(E2087="","",VLOOKUP(D2087,Saldo!$P$8:$Q$1009,2,FALSE)),"")</f>
        <v/>
      </c>
      <c r="K2087" s="76"/>
      <c r="L2087" s="74" t="str">
        <f t="shared" si="64"/>
        <v/>
      </c>
    </row>
    <row r="2088" spans="1:12" ht="18.95" customHeight="1" x14ac:dyDescent="0.25">
      <c r="A2088" s="52"/>
      <c r="C2088" s="185"/>
      <c r="D2088" s="76"/>
      <c r="E2088" s="76" t="str">
        <f>IF(D2088="","",IFERROR(VLOOKUP(D2088,Cadastro!$C$9:$D$1009,2,FALSE),"NOT FOUND"))</f>
        <v/>
      </c>
      <c r="F2088" s="76"/>
      <c r="G2088" s="94"/>
      <c r="H2088" s="97"/>
      <c r="I2088" s="77">
        <f t="shared" si="65"/>
        <v>0</v>
      </c>
      <c r="J2088" s="78" t="str">
        <f>IFERROR(IF(E2088="","",VLOOKUP(D2088,Saldo!$P$8:$Q$1009,2,FALSE)),"")</f>
        <v/>
      </c>
      <c r="K2088" s="76"/>
      <c r="L2088" s="74" t="str">
        <f t="shared" si="64"/>
        <v/>
      </c>
    </row>
    <row r="2089" spans="1:12" ht="18.95" customHeight="1" x14ac:dyDescent="0.25">
      <c r="A2089" s="52"/>
      <c r="C2089" s="185"/>
      <c r="D2089" s="76"/>
      <c r="E2089" s="76" t="str">
        <f>IF(D2089="","",IFERROR(VLOOKUP(D2089,Cadastro!$C$9:$D$1009,2,FALSE),"NOT FOUND"))</f>
        <v/>
      </c>
      <c r="F2089" s="76"/>
      <c r="G2089" s="94"/>
      <c r="H2089" s="97"/>
      <c r="I2089" s="77">
        <f t="shared" si="65"/>
        <v>0</v>
      </c>
      <c r="J2089" s="78" t="str">
        <f>IFERROR(IF(E2089="","",VLOOKUP(D2089,Saldo!$P$8:$Q$1009,2,FALSE)),"")</f>
        <v/>
      </c>
      <c r="K2089" s="76"/>
      <c r="L2089" s="74" t="str">
        <f t="shared" si="64"/>
        <v/>
      </c>
    </row>
    <row r="2090" spans="1:12" ht="18.95" customHeight="1" x14ac:dyDescent="0.25">
      <c r="A2090" s="52"/>
      <c r="C2090" s="185"/>
      <c r="D2090" s="76"/>
      <c r="E2090" s="76" t="str">
        <f>IF(D2090="","",IFERROR(VLOOKUP(D2090,Cadastro!$C$9:$D$1009,2,FALSE),"NOT FOUND"))</f>
        <v/>
      </c>
      <c r="F2090" s="76"/>
      <c r="G2090" s="94"/>
      <c r="H2090" s="97"/>
      <c r="I2090" s="77">
        <f t="shared" si="65"/>
        <v>0</v>
      </c>
      <c r="J2090" s="78" t="str">
        <f>IFERROR(IF(E2090="","",VLOOKUP(D2090,Saldo!$P$8:$Q$1009,2,FALSE)),"")</f>
        <v/>
      </c>
      <c r="K2090" s="76"/>
      <c r="L2090" s="74" t="str">
        <f t="shared" si="64"/>
        <v/>
      </c>
    </row>
    <row r="2091" spans="1:12" ht="18.95" customHeight="1" x14ac:dyDescent="0.25">
      <c r="A2091" s="52"/>
      <c r="C2091" s="185"/>
      <c r="D2091" s="76"/>
      <c r="E2091" s="76" t="str">
        <f>IF(D2091="","",IFERROR(VLOOKUP(D2091,Cadastro!$C$9:$D$1009,2,FALSE),"NOT FOUND"))</f>
        <v/>
      </c>
      <c r="F2091" s="76"/>
      <c r="G2091" s="94"/>
      <c r="H2091" s="97"/>
      <c r="I2091" s="77">
        <f t="shared" si="65"/>
        <v>0</v>
      </c>
      <c r="J2091" s="78" t="str">
        <f>IFERROR(IF(E2091="","",VLOOKUP(D2091,Saldo!$P$8:$Q$1009,2,FALSE)),"")</f>
        <v/>
      </c>
      <c r="K2091" s="76"/>
      <c r="L2091" s="74" t="str">
        <f t="shared" si="64"/>
        <v/>
      </c>
    </row>
    <row r="2092" spans="1:12" ht="18.95" customHeight="1" x14ac:dyDescent="0.25">
      <c r="A2092" s="52"/>
      <c r="C2092" s="185"/>
      <c r="D2092" s="76"/>
      <c r="E2092" s="76" t="str">
        <f>IF(D2092="","",IFERROR(VLOOKUP(D2092,Cadastro!$C$9:$D$1009,2,FALSE),"NOT FOUND"))</f>
        <v/>
      </c>
      <c r="F2092" s="76"/>
      <c r="G2092" s="94"/>
      <c r="H2092" s="97"/>
      <c r="I2092" s="77">
        <f t="shared" si="65"/>
        <v>0</v>
      </c>
      <c r="J2092" s="78" t="str">
        <f>IFERROR(IF(E2092="","",VLOOKUP(D2092,Saldo!$P$8:$Q$1009,2,FALSE)),"")</f>
        <v/>
      </c>
      <c r="K2092" s="76"/>
      <c r="L2092" s="74" t="str">
        <f t="shared" si="64"/>
        <v/>
      </c>
    </row>
    <row r="2093" spans="1:12" ht="18.95" customHeight="1" x14ac:dyDescent="0.25">
      <c r="A2093" s="52"/>
      <c r="C2093" s="185"/>
      <c r="D2093" s="76"/>
      <c r="E2093" s="76" t="str">
        <f>IF(D2093="","",IFERROR(VLOOKUP(D2093,Cadastro!$C$9:$D$1009,2,FALSE),"NOT FOUND"))</f>
        <v/>
      </c>
      <c r="F2093" s="76"/>
      <c r="G2093" s="94"/>
      <c r="H2093" s="97"/>
      <c r="I2093" s="77">
        <f t="shared" si="65"/>
        <v>0</v>
      </c>
      <c r="J2093" s="78" t="str">
        <f>IFERROR(IF(E2093="","",VLOOKUP(D2093,Saldo!$P$8:$Q$1009,2,FALSE)),"")</f>
        <v/>
      </c>
      <c r="K2093" s="76"/>
      <c r="L2093" s="74" t="str">
        <f t="shared" si="64"/>
        <v/>
      </c>
    </row>
    <row r="2094" spans="1:12" ht="18.95" customHeight="1" x14ac:dyDescent="0.25">
      <c r="A2094" s="52"/>
      <c r="C2094" s="185"/>
      <c r="D2094" s="76"/>
      <c r="E2094" s="76" t="str">
        <f>IF(D2094="","",IFERROR(VLOOKUP(D2094,Cadastro!$C$9:$D$1009,2,FALSE),"NOT FOUND"))</f>
        <v/>
      </c>
      <c r="F2094" s="76"/>
      <c r="G2094" s="94"/>
      <c r="H2094" s="97"/>
      <c r="I2094" s="77">
        <f t="shared" si="65"/>
        <v>0</v>
      </c>
      <c r="J2094" s="78" t="str">
        <f>IFERROR(IF(E2094="","",VLOOKUP(D2094,Saldo!$P$8:$Q$1009,2,FALSE)),"")</f>
        <v/>
      </c>
      <c r="K2094" s="76"/>
      <c r="L2094" s="74" t="str">
        <f t="shared" si="64"/>
        <v/>
      </c>
    </row>
    <row r="2095" spans="1:12" ht="18.95" customHeight="1" x14ac:dyDescent="0.25">
      <c r="A2095" s="52"/>
      <c r="C2095" s="185"/>
      <c r="D2095" s="76"/>
      <c r="E2095" s="76" t="str">
        <f>IF(D2095="","",IFERROR(VLOOKUP(D2095,Cadastro!$C$9:$D$1009,2,FALSE),"NOT FOUND"))</f>
        <v/>
      </c>
      <c r="F2095" s="76"/>
      <c r="G2095" s="94"/>
      <c r="H2095" s="97"/>
      <c r="I2095" s="77">
        <f t="shared" si="65"/>
        <v>0</v>
      </c>
      <c r="J2095" s="78" t="str">
        <f>IFERROR(IF(E2095="","",VLOOKUP(D2095,Saldo!$P$8:$Q$1009,2,FALSE)),"")</f>
        <v/>
      </c>
      <c r="K2095" s="76"/>
      <c r="L2095" s="74" t="str">
        <f t="shared" si="64"/>
        <v/>
      </c>
    </row>
    <row r="2096" spans="1:12" ht="18.95" customHeight="1" x14ac:dyDescent="0.25">
      <c r="A2096" s="52"/>
      <c r="C2096" s="185"/>
      <c r="D2096" s="76"/>
      <c r="E2096" s="76" t="str">
        <f>IF(D2096="","",IFERROR(VLOOKUP(D2096,Cadastro!$C$9:$D$1009,2,FALSE),"NOT FOUND"))</f>
        <v/>
      </c>
      <c r="F2096" s="76"/>
      <c r="G2096" s="94"/>
      <c r="H2096" s="97"/>
      <c r="I2096" s="77">
        <f t="shared" si="65"/>
        <v>0</v>
      </c>
      <c r="J2096" s="78" t="str">
        <f>IFERROR(IF(E2096="","",VLOOKUP(D2096,Saldo!$P$8:$Q$1009,2,FALSE)),"")</f>
        <v/>
      </c>
      <c r="K2096" s="76"/>
      <c r="L2096" s="74" t="str">
        <f t="shared" si="64"/>
        <v/>
      </c>
    </row>
    <row r="2097" spans="1:12" ht="18.95" customHeight="1" x14ac:dyDescent="0.25">
      <c r="A2097" s="52"/>
      <c r="C2097" s="185"/>
      <c r="D2097" s="76"/>
      <c r="E2097" s="76" t="str">
        <f>IF(D2097="","",IFERROR(VLOOKUP(D2097,Cadastro!$C$9:$D$1009,2,FALSE),"NOT FOUND"))</f>
        <v/>
      </c>
      <c r="F2097" s="76"/>
      <c r="G2097" s="94"/>
      <c r="H2097" s="97"/>
      <c r="I2097" s="77">
        <f t="shared" si="65"/>
        <v>0</v>
      </c>
      <c r="J2097" s="78" t="str">
        <f>IFERROR(IF(E2097="","",VLOOKUP(D2097,Saldo!$P$8:$Q$1009,2,FALSE)),"")</f>
        <v/>
      </c>
      <c r="K2097" s="76"/>
      <c r="L2097" s="74" t="str">
        <f t="shared" si="64"/>
        <v/>
      </c>
    </row>
    <row r="2098" spans="1:12" ht="18.95" customHeight="1" x14ac:dyDescent="0.25">
      <c r="A2098" s="52"/>
      <c r="C2098" s="185"/>
      <c r="D2098" s="76"/>
      <c r="E2098" s="76" t="str">
        <f>IF(D2098="","",IFERROR(VLOOKUP(D2098,Cadastro!$C$9:$D$1009,2,FALSE),"NOT FOUND"))</f>
        <v/>
      </c>
      <c r="F2098" s="76"/>
      <c r="G2098" s="94"/>
      <c r="H2098" s="97"/>
      <c r="I2098" s="77">
        <f t="shared" si="65"/>
        <v>0</v>
      </c>
      <c r="J2098" s="78" t="str">
        <f>IFERROR(IF(E2098="","",VLOOKUP(D2098,Saldo!$P$8:$Q$1009,2,FALSE)),"")</f>
        <v/>
      </c>
      <c r="K2098" s="76"/>
      <c r="L2098" s="74" t="str">
        <f t="shared" si="64"/>
        <v/>
      </c>
    </row>
    <row r="2099" spans="1:12" ht="18.95" customHeight="1" x14ac:dyDescent="0.25">
      <c r="A2099" s="52"/>
      <c r="C2099" s="185"/>
      <c r="D2099" s="76"/>
      <c r="E2099" s="76" t="str">
        <f>IF(D2099="","",IFERROR(VLOOKUP(D2099,Cadastro!$C$9:$D$1009,2,FALSE),"NOT FOUND"))</f>
        <v/>
      </c>
      <c r="F2099" s="76"/>
      <c r="G2099" s="94"/>
      <c r="H2099" s="97"/>
      <c r="I2099" s="77">
        <f t="shared" si="65"/>
        <v>0</v>
      </c>
      <c r="J2099" s="78" t="str">
        <f>IFERROR(IF(E2099="","",VLOOKUP(D2099,Saldo!$P$8:$Q$1009,2,FALSE)),"")</f>
        <v/>
      </c>
      <c r="K2099" s="76"/>
      <c r="L2099" s="74" t="str">
        <f t="shared" si="64"/>
        <v/>
      </c>
    </row>
    <row r="2100" spans="1:12" ht="18.95" customHeight="1" x14ac:dyDescent="0.25">
      <c r="A2100" s="52"/>
      <c r="C2100" s="185"/>
      <c r="D2100" s="76"/>
      <c r="E2100" s="76" t="str">
        <f>IF(D2100="","",IFERROR(VLOOKUP(D2100,Cadastro!$C$9:$D$1009,2,FALSE),"NOT FOUND"))</f>
        <v/>
      </c>
      <c r="F2100" s="76"/>
      <c r="G2100" s="94"/>
      <c r="H2100" s="97"/>
      <c r="I2100" s="77">
        <f t="shared" si="65"/>
        <v>0</v>
      </c>
      <c r="J2100" s="78" t="str">
        <f>IFERROR(IF(E2100="","",VLOOKUP(D2100,Saldo!$P$8:$Q$1009,2,FALSE)),"")</f>
        <v/>
      </c>
      <c r="K2100" s="76"/>
      <c r="L2100" s="74" t="str">
        <f t="shared" si="64"/>
        <v/>
      </c>
    </row>
    <row r="2101" spans="1:12" ht="18.95" customHeight="1" x14ac:dyDescent="0.25">
      <c r="A2101" s="52"/>
      <c r="C2101" s="185"/>
      <c r="D2101" s="76"/>
      <c r="E2101" s="76" t="str">
        <f>IF(D2101="","",IFERROR(VLOOKUP(D2101,Cadastro!$C$9:$D$1009,2,FALSE),"NOT FOUND"))</f>
        <v/>
      </c>
      <c r="F2101" s="76"/>
      <c r="G2101" s="94"/>
      <c r="H2101" s="97"/>
      <c r="I2101" s="77">
        <f t="shared" si="65"/>
        <v>0</v>
      </c>
      <c r="J2101" s="78" t="str">
        <f>IFERROR(IF(E2101="","",VLOOKUP(D2101,Saldo!$P$8:$Q$1009,2,FALSE)),"")</f>
        <v/>
      </c>
      <c r="K2101" s="76"/>
      <c r="L2101" s="74" t="str">
        <f t="shared" si="64"/>
        <v/>
      </c>
    </row>
    <row r="2102" spans="1:12" ht="18.95" customHeight="1" x14ac:dyDescent="0.25">
      <c r="A2102" s="52"/>
      <c r="C2102" s="185"/>
      <c r="D2102" s="76"/>
      <c r="E2102" s="76" t="str">
        <f>IF(D2102="","",IFERROR(VLOOKUP(D2102,Cadastro!$C$9:$D$1009,2,FALSE),"NOT FOUND"))</f>
        <v/>
      </c>
      <c r="F2102" s="76"/>
      <c r="G2102" s="94"/>
      <c r="H2102" s="97"/>
      <c r="I2102" s="77">
        <f t="shared" si="65"/>
        <v>0</v>
      </c>
      <c r="J2102" s="78" t="str">
        <f>IFERROR(IF(E2102="","",VLOOKUP(D2102,Saldo!$P$8:$Q$1009,2,FALSE)),"")</f>
        <v/>
      </c>
      <c r="K2102" s="76"/>
      <c r="L2102" s="74" t="str">
        <f t="shared" si="64"/>
        <v/>
      </c>
    </row>
    <row r="2103" spans="1:12" ht="18.95" customHeight="1" x14ac:dyDescent="0.25">
      <c r="A2103" s="52"/>
      <c r="C2103" s="185"/>
      <c r="D2103" s="76"/>
      <c r="E2103" s="76" t="str">
        <f>IF(D2103="","",IFERROR(VLOOKUP(D2103,Cadastro!$C$9:$D$1009,2,FALSE),"NOT FOUND"))</f>
        <v/>
      </c>
      <c r="F2103" s="76"/>
      <c r="G2103" s="94"/>
      <c r="H2103" s="97"/>
      <c r="I2103" s="77">
        <f t="shared" si="65"/>
        <v>0</v>
      </c>
      <c r="J2103" s="78" t="str">
        <f>IFERROR(IF(E2103="","",VLOOKUP(D2103,Saldo!$P$8:$Q$1009,2,FALSE)),"")</f>
        <v/>
      </c>
      <c r="K2103" s="76"/>
      <c r="L2103" s="74" t="str">
        <f t="shared" si="64"/>
        <v/>
      </c>
    </row>
    <row r="2104" spans="1:12" ht="18.95" customHeight="1" x14ac:dyDescent="0.25">
      <c r="A2104" s="52"/>
      <c r="C2104" s="185"/>
      <c r="D2104" s="76"/>
      <c r="E2104" s="76" t="str">
        <f>IF(D2104="","",IFERROR(VLOOKUP(D2104,Cadastro!$C$9:$D$1009,2,FALSE),"NOT FOUND"))</f>
        <v/>
      </c>
      <c r="F2104" s="76"/>
      <c r="G2104" s="94"/>
      <c r="H2104" s="97"/>
      <c r="I2104" s="77">
        <f t="shared" si="65"/>
        <v>0</v>
      </c>
      <c r="J2104" s="78" t="str">
        <f>IFERROR(IF(E2104="","",VLOOKUP(D2104,Saldo!$P$8:$Q$1009,2,FALSE)),"")</f>
        <v/>
      </c>
      <c r="K2104" s="76"/>
      <c r="L2104" s="74" t="str">
        <f t="shared" si="64"/>
        <v/>
      </c>
    </row>
    <row r="2105" spans="1:12" ht="18.95" customHeight="1" x14ac:dyDescent="0.25">
      <c r="A2105" s="52"/>
      <c r="C2105" s="185"/>
      <c r="D2105" s="76"/>
      <c r="E2105" s="76" t="str">
        <f>IF(D2105="","",IFERROR(VLOOKUP(D2105,Cadastro!$C$9:$D$1009,2,FALSE),"NOT FOUND"))</f>
        <v/>
      </c>
      <c r="F2105" s="76"/>
      <c r="G2105" s="94"/>
      <c r="H2105" s="97"/>
      <c r="I2105" s="77">
        <f t="shared" si="65"/>
        <v>0</v>
      </c>
      <c r="J2105" s="78" t="str">
        <f>IFERROR(IF(E2105="","",VLOOKUP(D2105,Saldo!$P$8:$Q$1009,2,FALSE)),"")</f>
        <v/>
      </c>
      <c r="K2105" s="76"/>
      <c r="L2105" s="74" t="str">
        <f t="shared" si="64"/>
        <v/>
      </c>
    </row>
    <row r="2106" spans="1:12" ht="18.95" customHeight="1" x14ac:dyDescent="0.25">
      <c r="A2106" s="52"/>
      <c r="C2106" s="185"/>
      <c r="D2106" s="76"/>
      <c r="E2106" s="76" t="str">
        <f>IF(D2106="","",IFERROR(VLOOKUP(D2106,Cadastro!$C$9:$D$1009,2,FALSE),"NOT FOUND"))</f>
        <v/>
      </c>
      <c r="F2106" s="76"/>
      <c r="G2106" s="94"/>
      <c r="H2106" s="97"/>
      <c r="I2106" s="77">
        <f t="shared" si="65"/>
        <v>0</v>
      </c>
      <c r="J2106" s="78" t="str">
        <f>IFERROR(IF(E2106="","",VLOOKUP(D2106,Saldo!$P$8:$Q$1009,2,FALSE)),"")</f>
        <v/>
      </c>
      <c r="K2106" s="76"/>
      <c r="L2106" s="74" t="str">
        <f t="shared" si="64"/>
        <v/>
      </c>
    </row>
    <row r="2107" spans="1:12" ht="18.95" customHeight="1" x14ac:dyDescent="0.25">
      <c r="A2107" s="52"/>
      <c r="C2107" s="185"/>
      <c r="D2107" s="76"/>
      <c r="E2107" s="76" t="str">
        <f>IF(D2107="","",IFERROR(VLOOKUP(D2107,Cadastro!$C$9:$D$1009,2,FALSE),"NOT FOUND"))</f>
        <v/>
      </c>
      <c r="F2107" s="76"/>
      <c r="G2107" s="94"/>
      <c r="H2107" s="97"/>
      <c r="I2107" s="77">
        <f t="shared" si="65"/>
        <v>0</v>
      </c>
      <c r="J2107" s="78" t="str">
        <f>IFERROR(IF(E2107="","",VLOOKUP(D2107,Saldo!$P$8:$Q$1009,2,FALSE)),"")</f>
        <v/>
      </c>
      <c r="K2107" s="76"/>
      <c r="L2107" s="74" t="str">
        <f t="shared" si="64"/>
        <v/>
      </c>
    </row>
    <row r="2108" spans="1:12" ht="18.95" customHeight="1" x14ac:dyDescent="0.25">
      <c r="A2108" s="52"/>
      <c r="C2108" s="185"/>
      <c r="D2108" s="76"/>
      <c r="E2108" s="76" t="str">
        <f>IF(D2108="","",IFERROR(VLOOKUP(D2108,Cadastro!$C$9:$D$1009,2,FALSE),"NOT FOUND"))</f>
        <v/>
      </c>
      <c r="F2108" s="76"/>
      <c r="G2108" s="94"/>
      <c r="H2108" s="97"/>
      <c r="I2108" s="77">
        <f t="shared" si="65"/>
        <v>0</v>
      </c>
      <c r="J2108" s="78" t="str">
        <f>IFERROR(IF(E2108="","",VLOOKUP(D2108,Saldo!$P$8:$Q$1009,2,FALSE)),"")</f>
        <v/>
      </c>
      <c r="K2108" s="76"/>
      <c r="L2108" s="74" t="str">
        <f t="shared" si="64"/>
        <v/>
      </c>
    </row>
    <row r="2109" spans="1:12" ht="18.95" customHeight="1" x14ac:dyDescent="0.25">
      <c r="A2109" s="52"/>
      <c r="C2109" s="185"/>
      <c r="D2109" s="76"/>
      <c r="E2109" s="76" t="str">
        <f>IF(D2109="","",IFERROR(VLOOKUP(D2109,Cadastro!$C$9:$D$1009,2,FALSE),"NOT FOUND"))</f>
        <v/>
      </c>
      <c r="F2109" s="76"/>
      <c r="G2109" s="94"/>
      <c r="H2109" s="97"/>
      <c r="I2109" s="77">
        <f t="shared" si="65"/>
        <v>0</v>
      </c>
      <c r="J2109" s="78" t="str">
        <f>IFERROR(IF(E2109="","",VLOOKUP(D2109,Saldo!$P$8:$Q$1009,2,FALSE)),"")</f>
        <v/>
      </c>
      <c r="K2109" s="76"/>
      <c r="L2109" s="74" t="str">
        <f t="shared" si="64"/>
        <v/>
      </c>
    </row>
    <row r="2110" spans="1:12" ht="18.95" customHeight="1" x14ac:dyDescent="0.25">
      <c r="A2110" s="52"/>
      <c r="C2110" s="185"/>
      <c r="D2110" s="76"/>
      <c r="E2110" s="76" t="str">
        <f>IF(D2110="","",IFERROR(VLOOKUP(D2110,Cadastro!$C$9:$D$1009,2,FALSE),"NOT FOUND"))</f>
        <v/>
      </c>
      <c r="F2110" s="76"/>
      <c r="G2110" s="94"/>
      <c r="H2110" s="97"/>
      <c r="I2110" s="77">
        <f t="shared" si="65"/>
        <v>0</v>
      </c>
      <c r="J2110" s="78" t="str">
        <f>IFERROR(IF(E2110="","",VLOOKUP(D2110,Saldo!$P$8:$Q$1009,2,FALSE)),"")</f>
        <v/>
      </c>
      <c r="K2110" s="76"/>
      <c r="L2110" s="74" t="str">
        <f t="shared" si="64"/>
        <v/>
      </c>
    </row>
    <row r="2111" spans="1:12" ht="18.95" customHeight="1" x14ac:dyDescent="0.25">
      <c r="A2111" s="52"/>
      <c r="C2111" s="185"/>
      <c r="D2111" s="76"/>
      <c r="E2111" s="76" t="str">
        <f>IF(D2111="","",IFERROR(VLOOKUP(D2111,Cadastro!$C$9:$D$1009,2,FALSE),"NOT FOUND"))</f>
        <v/>
      </c>
      <c r="F2111" s="76"/>
      <c r="G2111" s="94"/>
      <c r="H2111" s="97"/>
      <c r="I2111" s="77">
        <f t="shared" si="65"/>
        <v>0</v>
      </c>
      <c r="J2111" s="78" t="str">
        <f>IFERROR(IF(E2111="","",VLOOKUP(D2111,Saldo!$P$8:$Q$1009,2,FALSE)),"")</f>
        <v/>
      </c>
      <c r="K2111" s="76"/>
      <c r="L2111" s="74" t="str">
        <f t="shared" si="64"/>
        <v/>
      </c>
    </row>
    <row r="2112" spans="1:12" ht="18.95" customHeight="1" x14ac:dyDescent="0.25">
      <c r="A2112" s="52"/>
      <c r="C2112" s="185"/>
      <c r="D2112" s="76"/>
      <c r="E2112" s="76" t="str">
        <f>IF(D2112="","",IFERROR(VLOOKUP(D2112,Cadastro!$C$9:$D$1009,2,FALSE),"NOT FOUND"))</f>
        <v/>
      </c>
      <c r="F2112" s="76"/>
      <c r="G2112" s="94"/>
      <c r="H2112" s="97"/>
      <c r="I2112" s="77">
        <f t="shared" si="65"/>
        <v>0</v>
      </c>
      <c r="J2112" s="78" t="str">
        <f>IFERROR(IF(E2112="","",VLOOKUP(D2112,Saldo!$P$8:$Q$1009,2,FALSE)),"")</f>
        <v/>
      </c>
      <c r="K2112" s="76"/>
      <c r="L2112" s="74" t="str">
        <f t="shared" si="64"/>
        <v/>
      </c>
    </row>
    <row r="2113" spans="1:12" ht="18.95" customHeight="1" x14ac:dyDescent="0.25">
      <c r="A2113" s="52"/>
      <c r="C2113" s="185"/>
      <c r="D2113" s="76"/>
      <c r="E2113" s="76" t="str">
        <f>IF(D2113="","",IFERROR(VLOOKUP(D2113,Cadastro!$C$9:$D$1009,2,FALSE),"NOT FOUND"))</f>
        <v/>
      </c>
      <c r="F2113" s="76"/>
      <c r="G2113" s="94"/>
      <c r="H2113" s="97"/>
      <c r="I2113" s="77">
        <f t="shared" si="65"/>
        <v>0</v>
      </c>
      <c r="J2113" s="78" t="str">
        <f>IFERROR(IF(E2113="","",VLOOKUP(D2113,Saldo!$P$8:$Q$1009,2,FALSE)),"")</f>
        <v/>
      </c>
      <c r="K2113" s="76"/>
      <c r="L2113" s="74" t="str">
        <f t="shared" si="64"/>
        <v/>
      </c>
    </row>
    <row r="2114" spans="1:12" ht="18.95" customHeight="1" x14ac:dyDescent="0.25">
      <c r="A2114" s="52"/>
      <c r="C2114" s="185"/>
      <c r="D2114" s="76"/>
      <c r="E2114" s="76" t="str">
        <f>IF(D2114="","",IFERROR(VLOOKUP(D2114,Cadastro!$C$9:$D$1009,2,FALSE),"NOT FOUND"))</f>
        <v/>
      </c>
      <c r="F2114" s="76"/>
      <c r="G2114" s="94"/>
      <c r="H2114" s="97"/>
      <c r="I2114" s="77">
        <f t="shared" si="65"/>
        <v>0</v>
      </c>
      <c r="J2114" s="78" t="str">
        <f>IFERROR(IF(E2114="","",VLOOKUP(D2114,Saldo!$P$8:$Q$1009,2,FALSE)),"")</f>
        <v/>
      </c>
      <c r="K2114" s="76"/>
      <c r="L2114" s="74" t="str">
        <f t="shared" si="64"/>
        <v/>
      </c>
    </row>
    <row r="2115" spans="1:12" ht="18.95" customHeight="1" x14ac:dyDescent="0.25">
      <c r="A2115" s="52"/>
      <c r="C2115" s="185"/>
      <c r="D2115" s="76"/>
      <c r="E2115" s="76" t="str">
        <f>IF(D2115="","",IFERROR(VLOOKUP(D2115,Cadastro!$C$9:$D$1009,2,FALSE),"NOT FOUND"))</f>
        <v/>
      </c>
      <c r="F2115" s="76"/>
      <c r="G2115" s="94"/>
      <c r="H2115" s="97"/>
      <c r="I2115" s="77">
        <f t="shared" si="65"/>
        <v>0</v>
      </c>
      <c r="J2115" s="78" t="str">
        <f>IFERROR(IF(E2115="","",VLOOKUP(D2115,Saldo!$P$8:$Q$1009,2,FALSE)),"")</f>
        <v/>
      </c>
      <c r="K2115" s="76"/>
      <c r="L2115" s="74" t="str">
        <f t="shared" si="64"/>
        <v/>
      </c>
    </row>
    <row r="2116" spans="1:12" ht="18.95" customHeight="1" x14ac:dyDescent="0.25">
      <c r="A2116" s="52"/>
      <c r="C2116" s="185"/>
      <c r="D2116" s="76"/>
      <c r="E2116" s="76" t="str">
        <f>IF(D2116="","",IFERROR(VLOOKUP(D2116,Cadastro!$C$9:$D$1009,2,FALSE),"NOT FOUND"))</f>
        <v/>
      </c>
      <c r="F2116" s="76"/>
      <c r="G2116" s="94"/>
      <c r="H2116" s="97"/>
      <c r="I2116" s="77">
        <f t="shared" si="65"/>
        <v>0</v>
      </c>
      <c r="J2116" s="78" t="str">
        <f>IFERROR(IF(E2116="","",VLOOKUP(D2116,Saldo!$P$8:$Q$1009,2,FALSE)),"")</f>
        <v/>
      </c>
      <c r="K2116" s="76"/>
      <c r="L2116" s="74" t="str">
        <f t="shared" si="64"/>
        <v/>
      </c>
    </row>
    <row r="2117" spans="1:12" ht="18.95" customHeight="1" x14ac:dyDescent="0.25">
      <c r="A2117" s="52"/>
      <c r="C2117" s="185"/>
      <c r="D2117" s="76"/>
      <c r="E2117" s="76" t="str">
        <f>IF(D2117="","",IFERROR(VLOOKUP(D2117,Cadastro!$C$9:$D$1009,2,FALSE),"NOT FOUND"))</f>
        <v/>
      </c>
      <c r="F2117" s="76"/>
      <c r="G2117" s="94"/>
      <c r="H2117" s="97"/>
      <c r="I2117" s="77">
        <f t="shared" si="65"/>
        <v>0</v>
      </c>
      <c r="J2117" s="78" t="str">
        <f>IFERROR(IF(E2117="","",VLOOKUP(D2117,Saldo!$P$8:$Q$1009,2,FALSE)),"")</f>
        <v/>
      </c>
      <c r="K2117" s="76"/>
      <c r="L2117" s="74" t="str">
        <f t="shared" si="64"/>
        <v/>
      </c>
    </row>
    <row r="2118" spans="1:12" ht="18.95" customHeight="1" x14ac:dyDescent="0.25">
      <c r="A2118" s="52"/>
      <c r="C2118" s="185"/>
      <c r="D2118" s="76"/>
      <c r="E2118" s="76" t="str">
        <f>IF(D2118="","",IFERROR(VLOOKUP(D2118,Cadastro!$C$9:$D$1009,2,FALSE),"NOT FOUND"))</f>
        <v/>
      </c>
      <c r="F2118" s="76"/>
      <c r="G2118" s="94"/>
      <c r="H2118" s="97"/>
      <c r="I2118" s="77">
        <f t="shared" si="65"/>
        <v>0</v>
      </c>
      <c r="J2118" s="78" t="str">
        <f>IFERROR(IF(E2118="","",VLOOKUP(D2118,Saldo!$P$8:$Q$1009,2,FALSE)),"")</f>
        <v/>
      </c>
      <c r="K2118" s="76"/>
      <c r="L2118" s="74" t="str">
        <f t="shared" si="64"/>
        <v/>
      </c>
    </row>
    <row r="2119" spans="1:12" ht="18.95" customHeight="1" x14ac:dyDescent="0.25">
      <c r="A2119" s="52"/>
      <c r="C2119" s="185"/>
      <c r="D2119" s="76"/>
      <c r="E2119" s="76" t="str">
        <f>IF(D2119="","",IFERROR(VLOOKUP(D2119,Cadastro!$C$9:$D$1009,2,FALSE),"NOT FOUND"))</f>
        <v/>
      </c>
      <c r="F2119" s="76"/>
      <c r="G2119" s="94"/>
      <c r="H2119" s="97"/>
      <c r="I2119" s="77">
        <f t="shared" si="65"/>
        <v>0</v>
      </c>
      <c r="J2119" s="78" t="str">
        <f>IFERROR(IF(E2119="","",VLOOKUP(D2119,Saldo!$P$8:$Q$1009,2,FALSE)),"")</f>
        <v/>
      </c>
      <c r="K2119" s="76"/>
      <c r="L2119" s="74" t="str">
        <f t="shared" si="64"/>
        <v/>
      </c>
    </row>
    <row r="2120" spans="1:12" ht="18.95" customHeight="1" x14ac:dyDescent="0.25">
      <c r="A2120" s="52"/>
      <c r="C2120" s="185"/>
      <c r="D2120" s="76"/>
      <c r="E2120" s="76" t="str">
        <f>IF(D2120="","",IFERROR(VLOOKUP(D2120,Cadastro!$C$9:$D$1009,2,FALSE),"NOT FOUND"))</f>
        <v/>
      </c>
      <c r="F2120" s="76"/>
      <c r="G2120" s="94"/>
      <c r="H2120" s="97"/>
      <c r="I2120" s="77">
        <f t="shared" si="65"/>
        <v>0</v>
      </c>
      <c r="J2120" s="78" t="str">
        <f>IFERROR(IF(E2120="","",VLOOKUP(D2120,Saldo!$P$8:$Q$1009,2,FALSE)),"")</f>
        <v/>
      </c>
      <c r="K2120" s="76"/>
      <c r="L2120" s="74" t="str">
        <f t="shared" si="64"/>
        <v/>
      </c>
    </row>
    <row r="2121" spans="1:12" ht="18.95" customHeight="1" x14ac:dyDescent="0.25">
      <c r="A2121" s="52"/>
      <c r="C2121" s="185"/>
      <c r="D2121" s="76"/>
      <c r="E2121" s="76" t="str">
        <f>IF(D2121="","",IFERROR(VLOOKUP(D2121,Cadastro!$C$9:$D$1009,2,FALSE),"NOT FOUND"))</f>
        <v/>
      </c>
      <c r="F2121" s="76"/>
      <c r="G2121" s="94"/>
      <c r="H2121" s="97"/>
      <c r="I2121" s="77">
        <f t="shared" si="65"/>
        <v>0</v>
      </c>
      <c r="J2121" s="78" t="str">
        <f>IFERROR(IF(E2121="","",VLOOKUP(D2121,Saldo!$P$8:$Q$1009,2,FALSE)),"")</f>
        <v/>
      </c>
      <c r="K2121" s="76"/>
      <c r="L2121" s="74" t="str">
        <f t="shared" ref="L2121:L2184" si="66">IF(C2121="","",MONTH(C2121))</f>
        <v/>
      </c>
    </row>
    <row r="2122" spans="1:12" ht="18.95" customHeight="1" x14ac:dyDescent="0.25">
      <c r="A2122" s="52"/>
      <c r="C2122" s="185"/>
      <c r="D2122" s="76"/>
      <c r="E2122" s="76" t="str">
        <f>IF(D2122="","",IFERROR(VLOOKUP(D2122,Cadastro!$C$9:$D$1009,2,FALSE),"NOT FOUND"))</f>
        <v/>
      </c>
      <c r="F2122" s="76"/>
      <c r="G2122" s="94"/>
      <c r="H2122" s="97"/>
      <c r="I2122" s="77">
        <f t="shared" ref="I2122:I2185" si="67">IFERROR(G2122*H2122,"Check if QTY and Value are both valid")</f>
        <v>0</v>
      </c>
      <c r="J2122" s="78" t="str">
        <f>IFERROR(IF(E2122="","",VLOOKUP(D2122,Saldo!$P$8:$Q$1009,2,FALSE)),"")</f>
        <v/>
      </c>
      <c r="K2122" s="76"/>
      <c r="L2122" s="74" t="str">
        <f t="shared" si="66"/>
        <v/>
      </c>
    </row>
    <row r="2123" spans="1:12" ht="18.95" customHeight="1" x14ac:dyDescent="0.25">
      <c r="A2123" s="52"/>
      <c r="C2123" s="185"/>
      <c r="D2123" s="76"/>
      <c r="E2123" s="76" t="str">
        <f>IF(D2123="","",IFERROR(VLOOKUP(D2123,Cadastro!$C$9:$D$1009,2,FALSE),"NOT FOUND"))</f>
        <v/>
      </c>
      <c r="F2123" s="76"/>
      <c r="G2123" s="94"/>
      <c r="H2123" s="97"/>
      <c r="I2123" s="77">
        <f t="shared" si="67"/>
        <v>0</v>
      </c>
      <c r="J2123" s="78" t="str">
        <f>IFERROR(IF(E2123="","",VLOOKUP(D2123,Saldo!$P$8:$Q$1009,2,FALSE)),"")</f>
        <v/>
      </c>
      <c r="K2123" s="76"/>
      <c r="L2123" s="74" t="str">
        <f t="shared" si="66"/>
        <v/>
      </c>
    </row>
    <row r="2124" spans="1:12" ht="18.95" customHeight="1" x14ac:dyDescent="0.25">
      <c r="A2124" s="52"/>
      <c r="C2124" s="185"/>
      <c r="D2124" s="76"/>
      <c r="E2124" s="76" t="str">
        <f>IF(D2124="","",IFERROR(VLOOKUP(D2124,Cadastro!$C$9:$D$1009,2,FALSE),"NOT FOUND"))</f>
        <v/>
      </c>
      <c r="F2124" s="76"/>
      <c r="G2124" s="94"/>
      <c r="H2124" s="97"/>
      <c r="I2124" s="77">
        <f t="shared" si="67"/>
        <v>0</v>
      </c>
      <c r="J2124" s="78" t="str">
        <f>IFERROR(IF(E2124="","",VLOOKUP(D2124,Saldo!$P$8:$Q$1009,2,FALSE)),"")</f>
        <v/>
      </c>
      <c r="K2124" s="76"/>
      <c r="L2124" s="74" t="str">
        <f t="shared" si="66"/>
        <v/>
      </c>
    </row>
    <row r="2125" spans="1:12" ht="18.95" customHeight="1" x14ac:dyDescent="0.25">
      <c r="A2125" s="52"/>
      <c r="C2125" s="185"/>
      <c r="D2125" s="76"/>
      <c r="E2125" s="76" t="str">
        <f>IF(D2125="","",IFERROR(VLOOKUP(D2125,Cadastro!$C$9:$D$1009,2,FALSE),"NOT FOUND"))</f>
        <v/>
      </c>
      <c r="F2125" s="76"/>
      <c r="G2125" s="94"/>
      <c r="H2125" s="97"/>
      <c r="I2125" s="77">
        <f t="shared" si="67"/>
        <v>0</v>
      </c>
      <c r="J2125" s="78" t="str">
        <f>IFERROR(IF(E2125="","",VLOOKUP(D2125,Saldo!$P$8:$Q$1009,2,FALSE)),"")</f>
        <v/>
      </c>
      <c r="K2125" s="76"/>
      <c r="L2125" s="74" t="str">
        <f t="shared" si="66"/>
        <v/>
      </c>
    </row>
    <row r="2126" spans="1:12" ht="18.95" customHeight="1" x14ac:dyDescent="0.25">
      <c r="A2126" s="52"/>
      <c r="C2126" s="185"/>
      <c r="D2126" s="76"/>
      <c r="E2126" s="76" t="str">
        <f>IF(D2126="","",IFERROR(VLOOKUP(D2126,Cadastro!$C$9:$D$1009,2,FALSE),"NOT FOUND"))</f>
        <v/>
      </c>
      <c r="F2126" s="76"/>
      <c r="G2126" s="94"/>
      <c r="H2126" s="97"/>
      <c r="I2126" s="77">
        <f t="shared" si="67"/>
        <v>0</v>
      </c>
      <c r="J2126" s="78" t="str">
        <f>IFERROR(IF(E2126="","",VLOOKUP(D2126,Saldo!$P$8:$Q$1009,2,FALSE)),"")</f>
        <v/>
      </c>
      <c r="K2126" s="76"/>
      <c r="L2126" s="74" t="str">
        <f t="shared" si="66"/>
        <v/>
      </c>
    </row>
    <row r="2127" spans="1:12" ht="18.95" customHeight="1" x14ac:dyDescent="0.25">
      <c r="A2127" s="52"/>
      <c r="C2127" s="185"/>
      <c r="D2127" s="76"/>
      <c r="E2127" s="76" t="str">
        <f>IF(D2127="","",IFERROR(VLOOKUP(D2127,Cadastro!$C$9:$D$1009,2,FALSE),"NOT FOUND"))</f>
        <v/>
      </c>
      <c r="F2127" s="76"/>
      <c r="G2127" s="94"/>
      <c r="H2127" s="97"/>
      <c r="I2127" s="77">
        <f t="shared" si="67"/>
        <v>0</v>
      </c>
      <c r="J2127" s="78" t="str">
        <f>IFERROR(IF(E2127="","",VLOOKUP(D2127,Saldo!$P$8:$Q$1009,2,FALSE)),"")</f>
        <v/>
      </c>
      <c r="K2127" s="76"/>
      <c r="L2127" s="74" t="str">
        <f t="shared" si="66"/>
        <v/>
      </c>
    </row>
    <row r="2128" spans="1:12" ht="18.95" customHeight="1" x14ac:dyDescent="0.25">
      <c r="A2128" s="52"/>
      <c r="C2128" s="185"/>
      <c r="D2128" s="76"/>
      <c r="E2128" s="76" t="str">
        <f>IF(D2128="","",IFERROR(VLOOKUP(D2128,Cadastro!$C$9:$D$1009,2,FALSE),"NOT FOUND"))</f>
        <v/>
      </c>
      <c r="F2128" s="76"/>
      <c r="G2128" s="94"/>
      <c r="H2128" s="97"/>
      <c r="I2128" s="77">
        <f t="shared" si="67"/>
        <v>0</v>
      </c>
      <c r="J2128" s="78" t="str">
        <f>IFERROR(IF(E2128="","",VLOOKUP(D2128,Saldo!$P$8:$Q$1009,2,FALSE)),"")</f>
        <v/>
      </c>
      <c r="K2128" s="76"/>
      <c r="L2128" s="74" t="str">
        <f t="shared" si="66"/>
        <v/>
      </c>
    </row>
    <row r="2129" spans="1:12" ht="18.95" customHeight="1" x14ac:dyDescent="0.25">
      <c r="A2129" s="52"/>
      <c r="C2129" s="185"/>
      <c r="D2129" s="76"/>
      <c r="E2129" s="76" t="str">
        <f>IF(D2129="","",IFERROR(VLOOKUP(D2129,Cadastro!$C$9:$D$1009,2,FALSE),"NOT FOUND"))</f>
        <v/>
      </c>
      <c r="F2129" s="76"/>
      <c r="G2129" s="94"/>
      <c r="H2129" s="97"/>
      <c r="I2129" s="77">
        <f t="shared" si="67"/>
        <v>0</v>
      </c>
      <c r="J2129" s="78" t="str">
        <f>IFERROR(IF(E2129="","",VLOOKUP(D2129,Saldo!$P$8:$Q$1009,2,FALSE)),"")</f>
        <v/>
      </c>
      <c r="K2129" s="76"/>
      <c r="L2129" s="74" t="str">
        <f t="shared" si="66"/>
        <v/>
      </c>
    </row>
    <row r="2130" spans="1:12" ht="18.95" customHeight="1" x14ac:dyDescent="0.25">
      <c r="A2130" s="52"/>
      <c r="C2130" s="185"/>
      <c r="D2130" s="76"/>
      <c r="E2130" s="76" t="str">
        <f>IF(D2130="","",IFERROR(VLOOKUP(D2130,Cadastro!$C$9:$D$1009,2,FALSE),"NOT FOUND"))</f>
        <v/>
      </c>
      <c r="F2130" s="76"/>
      <c r="G2130" s="94"/>
      <c r="H2130" s="97"/>
      <c r="I2130" s="77">
        <f t="shared" si="67"/>
        <v>0</v>
      </c>
      <c r="J2130" s="78" t="str">
        <f>IFERROR(IF(E2130="","",VLOOKUP(D2130,Saldo!$P$8:$Q$1009,2,FALSE)),"")</f>
        <v/>
      </c>
      <c r="K2130" s="76"/>
      <c r="L2130" s="74" t="str">
        <f t="shared" si="66"/>
        <v/>
      </c>
    </row>
    <row r="2131" spans="1:12" ht="18.95" customHeight="1" x14ac:dyDescent="0.25">
      <c r="A2131" s="52"/>
      <c r="C2131" s="185"/>
      <c r="D2131" s="76"/>
      <c r="E2131" s="76" t="str">
        <f>IF(D2131="","",IFERROR(VLOOKUP(D2131,Cadastro!$C$9:$D$1009,2,FALSE),"NOT FOUND"))</f>
        <v/>
      </c>
      <c r="F2131" s="76"/>
      <c r="G2131" s="94"/>
      <c r="H2131" s="97"/>
      <c r="I2131" s="77">
        <f t="shared" si="67"/>
        <v>0</v>
      </c>
      <c r="J2131" s="78" t="str">
        <f>IFERROR(IF(E2131="","",VLOOKUP(D2131,Saldo!$P$8:$Q$1009,2,FALSE)),"")</f>
        <v/>
      </c>
      <c r="K2131" s="76"/>
      <c r="L2131" s="74" t="str">
        <f t="shared" si="66"/>
        <v/>
      </c>
    </row>
    <row r="2132" spans="1:12" ht="18.95" customHeight="1" x14ac:dyDescent="0.25">
      <c r="A2132" s="52"/>
      <c r="C2132" s="185"/>
      <c r="D2132" s="76"/>
      <c r="E2132" s="76" t="str">
        <f>IF(D2132="","",IFERROR(VLOOKUP(D2132,Cadastro!$C$9:$D$1009,2,FALSE),"NOT FOUND"))</f>
        <v/>
      </c>
      <c r="F2132" s="76"/>
      <c r="G2132" s="94"/>
      <c r="H2132" s="97"/>
      <c r="I2132" s="77">
        <f t="shared" si="67"/>
        <v>0</v>
      </c>
      <c r="J2132" s="78" t="str">
        <f>IFERROR(IF(E2132="","",VLOOKUP(D2132,Saldo!$P$8:$Q$1009,2,FALSE)),"")</f>
        <v/>
      </c>
      <c r="K2132" s="76"/>
      <c r="L2132" s="74" t="str">
        <f t="shared" si="66"/>
        <v/>
      </c>
    </row>
    <row r="2133" spans="1:12" ht="18.95" customHeight="1" x14ac:dyDescent="0.25">
      <c r="A2133" s="52"/>
      <c r="C2133" s="185"/>
      <c r="D2133" s="76"/>
      <c r="E2133" s="76" t="str">
        <f>IF(D2133="","",IFERROR(VLOOKUP(D2133,Cadastro!$C$9:$D$1009,2,FALSE),"NOT FOUND"))</f>
        <v/>
      </c>
      <c r="F2133" s="76"/>
      <c r="G2133" s="94"/>
      <c r="H2133" s="97"/>
      <c r="I2133" s="77">
        <f t="shared" si="67"/>
        <v>0</v>
      </c>
      <c r="J2133" s="78" t="str">
        <f>IFERROR(IF(E2133="","",VLOOKUP(D2133,Saldo!$P$8:$Q$1009,2,FALSE)),"")</f>
        <v/>
      </c>
      <c r="K2133" s="76"/>
      <c r="L2133" s="74" t="str">
        <f t="shared" si="66"/>
        <v/>
      </c>
    </row>
    <row r="2134" spans="1:12" ht="18.95" customHeight="1" x14ac:dyDescent="0.25">
      <c r="A2134" s="52"/>
      <c r="C2134" s="185"/>
      <c r="D2134" s="76"/>
      <c r="E2134" s="76" t="str">
        <f>IF(D2134="","",IFERROR(VLOOKUP(D2134,Cadastro!$C$9:$D$1009,2,FALSE),"NOT FOUND"))</f>
        <v/>
      </c>
      <c r="F2134" s="76"/>
      <c r="G2134" s="94"/>
      <c r="H2134" s="97"/>
      <c r="I2134" s="77">
        <f t="shared" si="67"/>
        <v>0</v>
      </c>
      <c r="J2134" s="78" t="str">
        <f>IFERROR(IF(E2134="","",VLOOKUP(D2134,Saldo!$P$8:$Q$1009,2,FALSE)),"")</f>
        <v/>
      </c>
      <c r="K2134" s="76"/>
      <c r="L2134" s="74" t="str">
        <f t="shared" si="66"/>
        <v/>
      </c>
    </row>
    <row r="2135" spans="1:12" ht="18.95" customHeight="1" x14ac:dyDescent="0.25">
      <c r="A2135" s="52"/>
      <c r="C2135" s="185"/>
      <c r="D2135" s="76"/>
      <c r="E2135" s="76" t="str">
        <f>IF(D2135="","",IFERROR(VLOOKUP(D2135,Cadastro!$C$9:$D$1009,2,FALSE),"NOT FOUND"))</f>
        <v/>
      </c>
      <c r="F2135" s="76"/>
      <c r="G2135" s="94"/>
      <c r="H2135" s="97"/>
      <c r="I2135" s="77">
        <f t="shared" si="67"/>
        <v>0</v>
      </c>
      <c r="J2135" s="78" t="str">
        <f>IFERROR(IF(E2135="","",VLOOKUP(D2135,Saldo!$P$8:$Q$1009,2,FALSE)),"")</f>
        <v/>
      </c>
      <c r="K2135" s="76"/>
      <c r="L2135" s="74" t="str">
        <f t="shared" si="66"/>
        <v/>
      </c>
    </row>
    <row r="2136" spans="1:12" ht="18.95" customHeight="1" x14ac:dyDescent="0.25">
      <c r="A2136" s="52"/>
      <c r="C2136" s="185"/>
      <c r="D2136" s="76"/>
      <c r="E2136" s="76" t="str">
        <f>IF(D2136="","",IFERROR(VLOOKUP(D2136,Cadastro!$C$9:$D$1009,2,FALSE),"NOT FOUND"))</f>
        <v/>
      </c>
      <c r="F2136" s="76"/>
      <c r="G2136" s="94"/>
      <c r="H2136" s="97"/>
      <c r="I2136" s="77">
        <f t="shared" si="67"/>
        <v>0</v>
      </c>
      <c r="J2136" s="78" t="str">
        <f>IFERROR(IF(E2136="","",VLOOKUP(D2136,Saldo!$P$8:$Q$1009,2,FALSE)),"")</f>
        <v/>
      </c>
      <c r="K2136" s="76"/>
      <c r="L2136" s="74" t="str">
        <f t="shared" si="66"/>
        <v/>
      </c>
    </row>
    <row r="2137" spans="1:12" ht="18.95" customHeight="1" x14ac:dyDescent="0.25">
      <c r="A2137" s="52"/>
      <c r="C2137" s="185"/>
      <c r="D2137" s="76"/>
      <c r="E2137" s="76" t="str">
        <f>IF(D2137="","",IFERROR(VLOOKUP(D2137,Cadastro!$C$9:$D$1009,2,FALSE),"NOT FOUND"))</f>
        <v/>
      </c>
      <c r="F2137" s="76"/>
      <c r="G2137" s="94"/>
      <c r="H2137" s="97"/>
      <c r="I2137" s="77">
        <f t="shared" si="67"/>
        <v>0</v>
      </c>
      <c r="J2137" s="78" t="str">
        <f>IFERROR(IF(E2137="","",VLOOKUP(D2137,Saldo!$P$8:$Q$1009,2,FALSE)),"")</f>
        <v/>
      </c>
      <c r="K2137" s="76"/>
      <c r="L2137" s="74" t="str">
        <f t="shared" si="66"/>
        <v/>
      </c>
    </row>
    <row r="2138" spans="1:12" ht="18.95" customHeight="1" x14ac:dyDescent="0.25">
      <c r="A2138" s="52"/>
      <c r="C2138" s="185"/>
      <c r="D2138" s="76"/>
      <c r="E2138" s="76" t="str">
        <f>IF(D2138="","",IFERROR(VLOOKUP(D2138,Cadastro!$C$9:$D$1009,2,FALSE),"NOT FOUND"))</f>
        <v/>
      </c>
      <c r="F2138" s="76"/>
      <c r="G2138" s="94"/>
      <c r="H2138" s="97"/>
      <c r="I2138" s="77">
        <f t="shared" si="67"/>
        <v>0</v>
      </c>
      <c r="J2138" s="78" t="str">
        <f>IFERROR(IF(E2138="","",VLOOKUP(D2138,Saldo!$P$8:$Q$1009,2,FALSE)),"")</f>
        <v/>
      </c>
      <c r="K2138" s="76"/>
      <c r="L2138" s="74" t="str">
        <f t="shared" si="66"/>
        <v/>
      </c>
    </row>
    <row r="2139" spans="1:12" ht="18.95" customHeight="1" x14ac:dyDescent="0.25">
      <c r="A2139" s="52"/>
      <c r="C2139" s="185"/>
      <c r="D2139" s="76"/>
      <c r="E2139" s="76" t="str">
        <f>IF(D2139="","",IFERROR(VLOOKUP(D2139,Cadastro!$C$9:$D$1009,2,FALSE),"NOT FOUND"))</f>
        <v/>
      </c>
      <c r="F2139" s="76"/>
      <c r="G2139" s="94"/>
      <c r="H2139" s="97"/>
      <c r="I2139" s="77">
        <f t="shared" si="67"/>
        <v>0</v>
      </c>
      <c r="J2139" s="78" t="str">
        <f>IFERROR(IF(E2139="","",VLOOKUP(D2139,Saldo!$P$8:$Q$1009,2,FALSE)),"")</f>
        <v/>
      </c>
      <c r="K2139" s="76"/>
      <c r="L2139" s="74" t="str">
        <f t="shared" si="66"/>
        <v/>
      </c>
    </row>
    <row r="2140" spans="1:12" ht="18.95" customHeight="1" x14ac:dyDescent="0.25">
      <c r="A2140" s="52"/>
      <c r="C2140" s="185"/>
      <c r="D2140" s="76"/>
      <c r="E2140" s="76" t="str">
        <f>IF(D2140="","",IFERROR(VLOOKUP(D2140,Cadastro!$C$9:$D$1009,2,FALSE),"NOT FOUND"))</f>
        <v/>
      </c>
      <c r="F2140" s="76"/>
      <c r="G2140" s="94"/>
      <c r="H2140" s="97"/>
      <c r="I2140" s="77">
        <f t="shared" si="67"/>
        <v>0</v>
      </c>
      <c r="J2140" s="78" t="str">
        <f>IFERROR(IF(E2140="","",VLOOKUP(D2140,Saldo!$P$8:$Q$1009,2,FALSE)),"")</f>
        <v/>
      </c>
      <c r="K2140" s="76"/>
      <c r="L2140" s="74" t="str">
        <f t="shared" si="66"/>
        <v/>
      </c>
    </row>
    <row r="2141" spans="1:12" ht="18.95" customHeight="1" x14ac:dyDescent="0.25">
      <c r="A2141" s="52"/>
      <c r="C2141" s="185"/>
      <c r="D2141" s="76"/>
      <c r="E2141" s="76" t="str">
        <f>IF(D2141="","",IFERROR(VLOOKUP(D2141,Cadastro!$C$9:$D$1009,2,FALSE),"NOT FOUND"))</f>
        <v/>
      </c>
      <c r="F2141" s="76"/>
      <c r="G2141" s="94"/>
      <c r="H2141" s="97"/>
      <c r="I2141" s="77">
        <f t="shared" si="67"/>
        <v>0</v>
      </c>
      <c r="J2141" s="78" t="str">
        <f>IFERROR(IF(E2141="","",VLOOKUP(D2141,Saldo!$P$8:$Q$1009,2,FALSE)),"")</f>
        <v/>
      </c>
      <c r="K2141" s="76"/>
      <c r="L2141" s="74" t="str">
        <f t="shared" si="66"/>
        <v/>
      </c>
    </row>
    <row r="2142" spans="1:12" ht="18.95" customHeight="1" x14ac:dyDescent="0.25">
      <c r="A2142" s="52"/>
      <c r="C2142" s="185"/>
      <c r="D2142" s="76"/>
      <c r="E2142" s="76" t="str">
        <f>IF(D2142="","",IFERROR(VLOOKUP(D2142,Cadastro!$C$9:$D$1009,2,FALSE),"NOT FOUND"))</f>
        <v/>
      </c>
      <c r="F2142" s="76"/>
      <c r="G2142" s="94"/>
      <c r="H2142" s="97"/>
      <c r="I2142" s="77">
        <f t="shared" si="67"/>
        <v>0</v>
      </c>
      <c r="J2142" s="78" t="str">
        <f>IFERROR(IF(E2142="","",VLOOKUP(D2142,Saldo!$P$8:$Q$1009,2,FALSE)),"")</f>
        <v/>
      </c>
      <c r="K2142" s="76"/>
      <c r="L2142" s="74" t="str">
        <f t="shared" si="66"/>
        <v/>
      </c>
    </row>
    <row r="2143" spans="1:12" ht="18.95" customHeight="1" x14ac:dyDescent="0.25">
      <c r="A2143" s="52"/>
      <c r="C2143" s="185"/>
      <c r="D2143" s="76"/>
      <c r="E2143" s="76" t="str">
        <f>IF(D2143="","",IFERROR(VLOOKUP(D2143,Cadastro!$C$9:$D$1009,2,FALSE),"NOT FOUND"))</f>
        <v/>
      </c>
      <c r="F2143" s="76"/>
      <c r="G2143" s="94"/>
      <c r="H2143" s="97"/>
      <c r="I2143" s="77">
        <f t="shared" si="67"/>
        <v>0</v>
      </c>
      <c r="J2143" s="78" t="str">
        <f>IFERROR(IF(E2143="","",VLOOKUP(D2143,Saldo!$P$8:$Q$1009,2,FALSE)),"")</f>
        <v/>
      </c>
      <c r="K2143" s="76"/>
      <c r="L2143" s="74" t="str">
        <f t="shared" si="66"/>
        <v/>
      </c>
    </row>
    <row r="2144" spans="1:12" ht="18.95" customHeight="1" x14ac:dyDescent="0.25">
      <c r="A2144" s="52"/>
      <c r="C2144" s="185"/>
      <c r="D2144" s="76"/>
      <c r="E2144" s="76" t="str">
        <f>IF(D2144="","",IFERROR(VLOOKUP(D2144,Cadastro!$C$9:$D$1009,2,FALSE),"NOT FOUND"))</f>
        <v/>
      </c>
      <c r="F2144" s="76"/>
      <c r="G2144" s="94"/>
      <c r="H2144" s="97"/>
      <c r="I2144" s="77">
        <f t="shared" si="67"/>
        <v>0</v>
      </c>
      <c r="J2144" s="78" t="str">
        <f>IFERROR(IF(E2144="","",VLOOKUP(D2144,Saldo!$P$8:$Q$1009,2,FALSE)),"")</f>
        <v/>
      </c>
      <c r="K2144" s="76"/>
      <c r="L2144" s="74" t="str">
        <f t="shared" si="66"/>
        <v/>
      </c>
    </row>
    <row r="2145" spans="1:12" ht="18.95" customHeight="1" x14ac:dyDescent="0.25">
      <c r="A2145" s="52"/>
      <c r="C2145" s="185"/>
      <c r="D2145" s="76"/>
      <c r="E2145" s="76" t="str">
        <f>IF(D2145="","",IFERROR(VLOOKUP(D2145,Cadastro!$C$9:$D$1009,2,FALSE),"NOT FOUND"))</f>
        <v/>
      </c>
      <c r="F2145" s="76"/>
      <c r="G2145" s="94"/>
      <c r="H2145" s="97"/>
      <c r="I2145" s="77">
        <f t="shared" si="67"/>
        <v>0</v>
      </c>
      <c r="J2145" s="78" t="str">
        <f>IFERROR(IF(E2145="","",VLOOKUP(D2145,Saldo!$P$8:$Q$1009,2,FALSE)),"")</f>
        <v/>
      </c>
      <c r="K2145" s="76"/>
      <c r="L2145" s="74" t="str">
        <f t="shared" si="66"/>
        <v/>
      </c>
    </row>
    <row r="2146" spans="1:12" ht="18.95" customHeight="1" x14ac:dyDescent="0.25">
      <c r="A2146" s="52"/>
      <c r="C2146" s="185"/>
      <c r="D2146" s="76"/>
      <c r="E2146" s="76" t="str">
        <f>IF(D2146="","",IFERROR(VLOOKUP(D2146,Cadastro!$C$9:$D$1009,2,FALSE),"NOT FOUND"))</f>
        <v/>
      </c>
      <c r="F2146" s="76"/>
      <c r="G2146" s="94"/>
      <c r="H2146" s="97"/>
      <c r="I2146" s="77">
        <f t="shared" si="67"/>
        <v>0</v>
      </c>
      <c r="J2146" s="78" t="str">
        <f>IFERROR(IF(E2146="","",VLOOKUP(D2146,Saldo!$P$8:$Q$1009,2,FALSE)),"")</f>
        <v/>
      </c>
      <c r="K2146" s="76"/>
      <c r="L2146" s="74" t="str">
        <f t="shared" si="66"/>
        <v/>
      </c>
    </row>
    <row r="2147" spans="1:12" ht="18.95" customHeight="1" x14ac:dyDescent="0.25">
      <c r="A2147" s="52"/>
      <c r="C2147" s="185"/>
      <c r="D2147" s="76"/>
      <c r="E2147" s="76" t="str">
        <f>IF(D2147="","",IFERROR(VLOOKUP(D2147,Cadastro!$C$9:$D$1009,2,FALSE),"NOT FOUND"))</f>
        <v/>
      </c>
      <c r="F2147" s="76"/>
      <c r="G2147" s="94"/>
      <c r="H2147" s="97"/>
      <c r="I2147" s="77">
        <f t="shared" si="67"/>
        <v>0</v>
      </c>
      <c r="J2147" s="78" t="str">
        <f>IFERROR(IF(E2147="","",VLOOKUP(D2147,Saldo!$P$8:$Q$1009,2,FALSE)),"")</f>
        <v/>
      </c>
      <c r="K2147" s="76"/>
      <c r="L2147" s="74" t="str">
        <f t="shared" si="66"/>
        <v/>
      </c>
    </row>
    <row r="2148" spans="1:12" ht="18.95" customHeight="1" x14ac:dyDescent="0.25">
      <c r="A2148" s="52"/>
      <c r="C2148" s="185"/>
      <c r="D2148" s="76"/>
      <c r="E2148" s="76" t="str">
        <f>IF(D2148="","",IFERROR(VLOOKUP(D2148,Cadastro!$C$9:$D$1009,2,FALSE),"NOT FOUND"))</f>
        <v/>
      </c>
      <c r="F2148" s="76"/>
      <c r="G2148" s="94"/>
      <c r="H2148" s="97"/>
      <c r="I2148" s="77">
        <f t="shared" si="67"/>
        <v>0</v>
      </c>
      <c r="J2148" s="78" t="str">
        <f>IFERROR(IF(E2148="","",VLOOKUP(D2148,Saldo!$P$8:$Q$1009,2,FALSE)),"")</f>
        <v/>
      </c>
      <c r="K2148" s="76"/>
      <c r="L2148" s="74" t="str">
        <f t="shared" si="66"/>
        <v/>
      </c>
    </row>
    <row r="2149" spans="1:12" ht="18.95" customHeight="1" x14ac:dyDescent="0.25">
      <c r="A2149" s="52"/>
      <c r="C2149" s="185"/>
      <c r="D2149" s="76"/>
      <c r="E2149" s="76" t="str">
        <f>IF(D2149="","",IFERROR(VLOOKUP(D2149,Cadastro!$C$9:$D$1009,2,FALSE),"NOT FOUND"))</f>
        <v/>
      </c>
      <c r="F2149" s="76"/>
      <c r="G2149" s="94"/>
      <c r="H2149" s="97"/>
      <c r="I2149" s="77">
        <f t="shared" si="67"/>
        <v>0</v>
      </c>
      <c r="J2149" s="78" t="str">
        <f>IFERROR(IF(E2149="","",VLOOKUP(D2149,Saldo!$P$8:$Q$1009,2,FALSE)),"")</f>
        <v/>
      </c>
      <c r="K2149" s="76"/>
      <c r="L2149" s="74" t="str">
        <f t="shared" si="66"/>
        <v/>
      </c>
    </row>
    <row r="2150" spans="1:12" ht="18.95" customHeight="1" x14ac:dyDescent="0.25">
      <c r="A2150" s="52"/>
      <c r="C2150" s="185"/>
      <c r="D2150" s="76"/>
      <c r="E2150" s="76" t="str">
        <f>IF(D2150="","",IFERROR(VLOOKUP(D2150,Cadastro!$C$9:$D$1009,2,FALSE),"NOT FOUND"))</f>
        <v/>
      </c>
      <c r="F2150" s="76"/>
      <c r="G2150" s="94"/>
      <c r="H2150" s="97"/>
      <c r="I2150" s="77">
        <f t="shared" si="67"/>
        <v>0</v>
      </c>
      <c r="J2150" s="78" t="str">
        <f>IFERROR(IF(E2150="","",VLOOKUP(D2150,Saldo!$P$8:$Q$1009,2,FALSE)),"")</f>
        <v/>
      </c>
      <c r="K2150" s="76"/>
      <c r="L2150" s="74" t="str">
        <f t="shared" si="66"/>
        <v/>
      </c>
    </row>
    <row r="2151" spans="1:12" ht="18.95" customHeight="1" x14ac:dyDescent="0.25">
      <c r="A2151" s="52"/>
      <c r="C2151" s="185"/>
      <c r="D2151" s="76"/>
      <c r="E2151" s="76" t="str">
        <f>IF(D2151="","",IFERROR(VLOOKUP(D2151,Cadastro!$C$9:$D$1009,2,FALSE),"NOT FOUND"))</f>
        <v/>
      </c>
      <c r="F2151" s="76"/>
      <c r="G2151" s="94"/>
      <c r="H2151" s="97"/>
      <c r="I2151" s="77">
        <f t="shared" si="67"/>
        <v>0</v>
      </c>
      <c r="J2151" s="78" t="str">
        <f>IFERROR(IF(E2151="","",VLOOKUP(D2151,Saldo!$P$8:$Q$1009,2,FALSE)),"")</f>
        <v/>
      </c>
      <c r="K2151" s="76"/>
      <c r="L2151" s="74" t="str">
        <f t="shared" si="66"/>
        <v/>
      </c>
    </row>
    <row r="2152" spans="1:12" ht="18.95" customHeight="1" x14ac:dyDescent="0.25">
      <c r="A2152" s="52"/>
      <c r="C2152" s="185"/>
      <c r="D2152" s="76"/>
      <c r="E2152" s="76" t="str">
        <f>IF(D2152="","",IFERROR(VLOOKUP(D2152,Cadastro!$C$9:$D$1009,2,FALSE),"NOT FOUND"))</f>
        <v/>
      </c>
      <c r="F2152" s="76"/>
      <c r="G2152" s="94"/>
      <c r="H2152" s="97"/>
      <c r="I2152" s="77">
        <f t="shared" si="67"/>
        <v>0</v>
      </c>
      <c r="J2152" s="78" t="str">
        <f>IFERROR(IF(E2152="","",VLOOKUP(D2152,Saldo!$P$8:$Q$1009,2,FALSE)),"")</f>
        <v/>
      </c>
      <c r="K2152" s="76"/>
      <c r="L2152" s="74" t="str">
        <f t="shared" si="66"/>
        <v/>
      </c>
    </row>
    <row r="2153" spans="1:12" ht="18.95" customHeight="1" x14ac:dyDescent="0.25">
      <c r="A2153" s="52"/>
      <c r="C2153" s="185"/>
      <c r="D2153" s="76"/>
      <c r="E2153" s="76" t="str">
        <f>IF(D2153="","",IFERROR(VLOOKUP(D2153,Cadastro!$C$9:$D$1009,2,FALSE),"NOT FOUND"))</f>
        <v/>
      </c>
      <c r="F2153" s="76"/>
      <c r="G2153" s="94"/>
      <c r="H2153" s="97"/>
      <c r="I2153" s="77">
        <f t="shared" si="67"/>
        <v>0</v>
      </c>
      <c r="J2153" s="78" t="str">
        <f>IFERROR(IF(E2153="","",VLOOKUP(D2153,Saldo!$P$8:$Q$1009,2,FALSE)),"")</f>
        <v/>
      </c>
      <c r="K2153" s="76"/>
      <c r="L2153" s="74" t="str">
        <f t="shared" si="66"/>
        <v/>
      </c>
    </row>
    <row r="2154" spans="1:12" ht="18.95" customHeight="1" x14ac:dyDescent="0.25">
      <c r="A2154" s="52"/>
      <c r="C2154" s="185"/>
      <c r="D2154" s="76"/>
      <c r="E2154" s="76" t="str">
        <f>IF(D2154="","",IFERROR(VLOOKUP(D2154,Cadastro!$C$9:$D$1009,2,FALSE),"NOT FOUND"))</f>
        <v/>
      </c>
      <c r="F2154" s="76"/>
      <c r="G2154" s="94"/>
      <c r="H2154" s="97"/>
      <c r="I2154" s="77">
        <f t="shared" si="67"/>
        <v>0</v>
      </c>
      <c r="J2154" s="78" t="str">
        <f>IFERROR(IF(E2154="","",VLOOKUP(D2154,Saldo!$P$8:$Q$1009,2,FALSE)),"")</f>
        <v/>
      </c>
      <c r="K2154" s="76"/>
      <c r="L2154" s="74" t="str">
        <f t="shared" si="66"/>
        <v/>
      </c>
    </row>
    <row r="2155" spans="1:12" ht="18.95" customHeight="1" x14ac:dyDescent="0.25">
      <c r="A2155" s="52"/>
      <c r="C2155" s="185"/>
      <c r="D2155" s="76"/>
      <c r="E2155" s="76" t="str">
        <f>IF(D2155="","",IFERROR(VLOOKUP(D2155,Cadastro!$C$9:$D$1009,2,FALSE),"NOT FOUND"))</f>
        <v/>
      </c>
      <c r="F2155" s="76"/>
      <c r="G2155" s="94"/>
      <c r="H2155" s="97"/>
      <c r="I2155" s="77">
        <f t="shared" si="67"/>
        <v>0</v>
      </c>
      <c r="J2155" s="78" t="str">
        <f>IFERROR(IF(E2155="","",VLOOKUP(D2155,Saldo!$P$8:$Q$1009,2,FALSE)),"")</f>
        <v/>
      </c>
      <c r="K2155" s="76"/>
      <c r="L2155" s="74" t="str">
        <f t="shared" si="66"/>
        <v/>
      </c>
    </row>
    <row r="2156" spans="1:12" ht="18.95" customHeight="1" x14ac:dyDescent="0.25">
      <c r="A2156" s="52"/>
      <c r="C2156" s="185"/>
      <c r="D2156" s="76"/>
      <c r="E2156" s="76" t="str">
        <f>IF(D2156="","",IFERROR(VLOOKUP(D2156,Cadastro!$C$9:$D$1009,2,FALSE),"NOT FOUND"))</f>
        <v/>
      </c>
      <c r="F2156" s="76"/>
      <c r="G2156" s="94"/>
      <c r="H2156" s="97"/>
      <c r="I2156" s="77">
        <f t="shared" si="67"/>
        <v>0</v>
      </c>
      <c r="J2156" s="78" t="str">
        <f>IFERROR(IF(E2156="","",VLOOKUP(D2156,Saldo!$P$8:$Q$1009,2,FALSE)),"")</f>
        <v/>
      </c>
      <c r="K2156" s="76"/>
      <c r="L2156" s="74" t="str">
        <f t="shared" si="66"/>
        <v/>
      </c>
    </row>
    <row r="2157" spans="1:12" ht="18.95" customHeight="1" x14ac:dyDescent="0.25">
      <c r="A2157" s="52"/>
      <c r="C2157" s="185"/>
      <c r="D2157" s="76"/>
      <c r="E2157" s="76" t="str">
        <f>IF(D2157="","",IFERROR(VLOOKUP(D2157,Cadastro!$C$9:$D$1009,2,FALSE),"NOT FOUND"))</f>
        <v/>
      </c>
      <c r="F2157" s="76"/>
      <c r="G2157" s="94"/>
      <c r="H2157" s="97"/>
      <c r="I2157" s="77">
        <f t="shared" si="67"/>
        <v>0</v>
      </c>
      <c r="J2157" s="78" t="str">
        <f>IFERROR(IF(E2157="","",VLOOKUP(D2157,Saldo!$P$8:$Q$1009,2,FALSE)),"")</f>
        <v/>
      </c>
      <c r="K2157" s="76"/>
      <c r="L2157" s="74" t="str">
        <f t="shared" si="66"/>
        <v/>
      </c>
    </row>
    <row r="2158" spans="1:12" ht="18.95" customHeight="1" x14ac:dyDescent="0.25">
      <c r="A2158" s="52"/>
      <c r="C2158" s="185"/>
      <c r="D2158" s="76"/>
      <c r="E2158" s="76" t="str">
        <f>IF(D2158="","",IFERROR(VLOOKUP(D2158,Cadastro!$C$9:$D$1009,2,FALSE),"NOT FOUND"))</f>
        <v/>
      </c>
      <c r="F2158" s="76"/>
      <c r="G2158" s="94"/>
      <c r="H2158" s="97"/>
      <c r="I2158" s="77">
        <f t="shared" si="67"/>
        <v>0</v>
      </c>
      <c r="J2158" s="78" t="str">
        <f>IFERROR(IF(E2158="","",VLOOKUP(D2158,Saldo!$P$8:$Q$1009,2,FALSE)),"")</f>
        <v/>
      </c>
      <c r="K2158" s="76"/>
      <c r="L2158" s="74" t="str">
        <f t="shared" si="66"/>
        <v/>
      </c>
    </row>
    <row r="2159" spans="1:12" ht="18.95" customHeight="1" x14ac:dyDescent="0.25">
      <c r="A2159" s="52"/>
      <c r="C2159" s="185"/>
      <c r="D2159" s="76"/>
      <c r="E2159" s="76" t="str">
        <f>IF(D2159="","",IFERROR(VLOOKUP(D2159,Cadastro!$C$9:$D$1009,2,FALSE),"NOT FOUND"))</f>
        <v/>
      </c>
      <c r="F2159" s="76"/>
      <c r="G2159" s="94"/>
      <c r="H2159" s="97"/>
      <c r="I2159" s="77">
        <f t="shared" si="67"/>
        <v>0</v>
      </c>
      <c r="J2159" s="78" t="str">
        <f>IFERROR(IF(E2159="","",VLOOKUP(D2159,Saldo!$P$8:$Q$1009,2,FALSE)),"")</f>
        <v/>
      </c>
      <c r="K2159" s="76"/>
      <c r="L2159" s="74" t="str">
        <f t="shared" si="66"/>
        <v/>
      </c>
    </row>
    <row r="2160" spans="1:12" ht="18.95" customHeight="1" x14ac:dyDescent="0.25">
      <c r="A2160" s="52"/>
      <c r="C2160" s="185"/>
      <c r="D2160" s="76"/>
      <c r="E2160" s="76" t="str">
        <f>IF(D2160="","",IFERROR(VLOOKUP(D2160,Cadastro!$C$9:$D$1009,2,FALSE),"NOT FOUND"))</f>
        <v/>
      </c>
      <c r="F2160" s="76"/>
      <c r="G2160" s="94"/>
      <c r="H2160" s="97"/>
      <c r="I2160" s="77">
        <f t="shared" si="67"/>
        <v>0</v>
      </c>
      <c r="J2160" s="78" t="str">
        <f>IFERROR(IF(E2160="","",VLOOKUP(D2160,Saldo!$P$8:$Q$1009,2,FALSE)),"")</f>
        <v/>
      </c>
      <c r="K2160" s="76"/>
      <c r="L2160" s="74" t="str">
        <f t="shared" si="66"/>
        <v/>
      </c>
    </row>
    <row r="2161" spans="1:12" ht="18.95" customHeight="1" x14ac:dyDescent="0.25">
      <c r="A2161" s="52"/>
      <c r="C2161" s="185"/>
      <c r="D2161" s="76"/>
      <c r="E2161" s="76" t="str">
        <f>IF(D2161="","",IFERROR(VLOOKUP(D2161,Cadastro!$C$9:$D$1009,2,FALSE),"NOT FOUND"))</f>
        <v/>
      </c>
      <c r="F2161" s="76"/>
      <c r="G2161" s="94"/>
      <c r="H2161" s="97"/>
      <c r="I2161" s="77">
        <f t="shared" si="67"/>
        <v>0</v>
      </c>
      <c r="J2161" s="78" t="str">
        <f>IFERROR(IF(E2161="","",VLOOKUP(D2161,Saldo!$P$8:$Q$1009,2,FALSE)),"")</f>
        <v/>
      </c>
      <c r="K2161" s="76"/>
      <c r="L2161" s="74" t="str">
        <f t="shared" si="66"/>
        <v/>
      </c>
    </row>
    <row r="2162" spans="1:12" ht="18.95" customHeight="1" x14ac:dyDescent="0.25">
      <c r="A2162" s="52"/>
      <c r="C2162" s="185"/>
      <c r="D2162" s="76"/>
      <c r="E2162" s="76" t="str">
        <f>IF(D2162="","",IFERROR(VLOOKUP(D2162,Cadastro!$C$9:$D$1009,2,FALSE),"NOT FOUND"))</f>
        <v/>
      </c>
      <c r="F2162" s="76"/>
      <c r="G2162" s="94"/>
      <c r="H2162" s="97"/>
      <c r="I2162" s="77">
        <f t="shared" si="67"/>
        <v>0</v>
      </c>
      <c r="J2162" s="78" t="str">
        <f>IFERROR(IF(E2162="","",VLOOKUP(D2162,Saldo!$P$8:$Q$1009,2,FALSE)),"")</f>
        <v/>
      </c>
      <c r="K2162" s="76"/>
      <c r="L2162" s="74" t="str">
        <f t="shared" si="66"/>
        <v/>
      </c>
    </row>
    <row r="2163" spans="1:12" ht="18.95" customHeight="1" x14ac:dyDescent="0.25">
      <c r="A2163" s="52"/>
      <c r="C2163" s="185"/>
      <c r="D2163" s="76"/>
      <c r="E2163" s="76" t="str">
        <f>IF(D2163="","",IFERROR(VLOOKUP(D2163,Cadastro!$C$9:$D$1009,2,FALSE),"NOT FOUND"))</f>
        <v/>
      </c>
      <c r="F2163" s="76"/>
      <c r="G2163" s="94"/>
      <c r="H2163" s="97"/>
      <c r="I2163" s="77">
        <f t="shared" si="67"/>
        <v>0</v>
      </c>
      <c r="J2163" s="78" t="str">
        <f>IFERROR(IF(E2163="","",VLOOKUP(D2163,Saldo!$P$8:$Q$1009,2,FALSE)),"")</f>
        <v/>
      </c>
      <c r="K2163" s="76"/>
      <c r="L2163" s="74" t="str">
        <f t="shared" si="66"/>
        <v/>
      </c>
    </row>
    <row r="2164" spans="1:12" ht="18.95" customHeight="1" x14ac:dyDescent="0.25">
      <c r="A2164" s="52"/>
      <c r="C2164" s="185"/>
      <c r="D2164" s="76"/>
      <c r="E2164" s="76" t="str">
        <f>IF(D2164="","",IFERROR(VLOOKUP(D2164,Cadastro!$C$9:$D$1009,2,FALSE),"NOT FOUND"))</f>
        <v/>
      </c>
      <c r="F2164" s="76"/>
      <c r="G2164" s="94"/>
      <c r="H2164" s="97"/>
      <c r="I2164" s="77">
        <f t="shared" si="67"/>
        <v>0</v>
      </c>
      <c r="J2164" s="78" t="str">
        <f>IFERROR(IF(E2164="","",VLOOKUP(D2164,Saldo!$P$8:$Q$1009,2,FALSE)),"")</f>
        <v/>
      </c>
      <c r="K2164" s="76"/>
      <c r="L2164" s="74" t="str">
        <f t="shared" si="66"/>
        <v/>
      </c>
    </row>
    <row r="2165" spans="1:12" ht="18.95" customHeight="1" x14ac:dyDescent="0.25">
      <c r="A2165" s="52"/>
      <c r="C2165" s="185"/>
      <c r="D2165" s="76"/>
      <c r="E2165" s="76" t="str">
        <f>IF(D2165="","",IFERROR(VLOOKUP(D2165,Cadastro!$C$9:$D$1009,2,FALSE),"NOT FOUND"))</f>
        <v/>
      </c>
      <c r="F2165" s="76"/>
      <c r="G2165" s="94"/>
      <c r="H2165" s="97"/>
      <c r="I2165" s="77">
        <f t="shared" si="67"/>
        <v>0</v>
      </c>
      <c r="J2165" s="78" t="str">
        <f>IFERROR(IF(E2165="","",VLOOKUP(D2165,Saldo!$P$8:$Q$1009,2,FALSE)),"")</f>
        <v/>
      </c>
      <c r="K2165" s="76"/>
      <c r="L2165" s="74" t="str">
        <f t="shared" si="66"/>
        <v/>
      </c>
    </row>
    <row r="2166" spans="1:12" ht="18.95" customHeight="1" x14ac:dyDescent="0.25">
      <c r="A2166" s="52"/>
      <c r="C2166" s="185"/>
      <c r="D2166" s="76"/>
      <c r="E2166" s="76" t="str">
        <f>IF(D2166="","",IFERROR(VLOOKUP(D2166,Cadastro!$C$9:$D$1009,2,FALSE),"NOT FOUND"))</f>
        <v/>
      </c>
      <c r="F2166" s="76"/>
      <c r="G2166" s="94"/>
      <c r="H2166" s="97"/>
      <c r="I2166" s="77">
        <f t="shared" si="67"/>
        <v>0</v>
      </c>
      <c r="J2166" s="78" t="str">
        <f>IFERROR(IF(E2166="","",VLOOKUP(D2166,Saldo!$P$8:$Q$1009,2,FALSE)),"")</f>
        <v/>
      </c>
      <c r="K2166" s="76"/>
      <c r="L2166" s="74" t="str">
        <f t="shared" si="66"/>
        <v/>
      </c>
    </row>
    <row r="2167" spans="1:12" ht="18.95" customHeight="1" x14ac:dyDescent="0.25">
      <c r="A2167" s="52"/>
      <c r="C2167" s="185"/>
      <c r="D2167" s="76"/>
      <c r="E2167" s="76" t="str">
        <f>IF(D2167="","",IFERROR(VLOOKUP(D2167,Cadastro!$C$9:$D$1009,2,FALSE),"NOT FOUND"))</f>
        <v/>
      </c>
      <c r="F2167" s="76"/>
      <c r="G2167" s="94"/>
      <c r="H2167" s="97"/>
      <c r="I2167" s="77">
        <f t="shared" si="67"/>
        <v>0</v>
      </c>
      <c r="J2167" s="78" t="str">
        <f>IFERROR(IF(E2167="","",VLOOKUP(D2167,Saldo!$P$8:$Q$1009,2,FALSE)),"")</f>
        <v/>
      </c>
      <c r="K2167" s="76"/>
      <c r="L2167" s="74" t="str">
        <f t="shared" si="66"/>
        <v/>
      </c>
    </row>
    <row r="2168" spans="1:12" ht="18.95" customHeight="1" x14ac:dyDescent="0.25">
      <c r="A2168" s="52"/>
      <c r="C2168" s="185"/>
      <c r="D2168" s="76"/>
      <c r="E2168" s="76" t="str">
        <f>IF(D2168="","",IFERROR(VLOOKUP(D2168,Cadastro!$C$9:$D$1009,2,FALSE),"NOT FOUND"))</f>
        <v/>
      </c>
      <c r="F2168" s="76"/>
      <c r="G2168" s="94"/>
      <c r="H2168" s="97"/>
      <c r="I2168" s="77">
        <f t="shared" si="67"/>
        <v>0</v>
      </c>
      <c r="J2168" s="78" t="str">
        <f>IFERROR(IF(E2168="","",VLOOKUP(D2168,Saldo!$P$8:$Q$1009,2,FALSE)),"")</f>
        <v/>
      </c>
      <c r="K2168" s="76"/>
      <c r="L2168" s="74" t="str">
        <f t="shared" si="66"/>
        <v/>
      </c>
    </row>
    <row r="2169" spans="1:12" ht="18.95" customHeight="1" x14ac:dyDescent="0.25">
      <c r="A2169" s="52"/>
      <c r="C2169" s="185"/>
      <c r="D2169" s="76"/>
      <c r="E2169" s="76" t="str">
        <f>IF(D2169="","",IFERROR(VLOOKUP(D2169,Cadastro!$C$9:$D$1009,2,FALSE),"NOT FOUND"))</f>
        <v/>
      </c>
      <c r="F2169" s="76"/>
      <c r="G2169" s="94"/>
      <c r="H2169" s="97"/>
      <c r="I2169" s="77">
        <f t="shared" si="67"/>
        <v>0</v>
      </c>
      <c r="J2169" s="78" t="str">
        <f>IFERROR(IF(E2169="","",VLOOKUP(D2169,Saldo!$P$8:$Q$1009,2,FALSE)),"")</f>
        <v/>
      </c>
      <c r="K2169" s="76"/>
      <c r="L2169" s="74" t="str">
        <f t="shared" si="66"/>
        <v/>
      </c>
    </row>
    <row r="2170" spans="1:12" ht="18.95" customHeight="1" x14ac:dyDescent="0.25">
      <c r="A2170" s="52"/>
      <c r="C2170" s="185"/>
      <c r="D2170" s="76"/>
      <c r="E2170" s="76" t="str">
        <f>IF(D2170="","",IFERROR(VLOOKUP(D2170,Cadastro!$C$9:$D$1009,2,FALSE),"NOT FOUND"))</f>
        <v/>
      </c>
      <c r="F2170" s="76"/>
      <c r="G2170" s="94"/>
      <c r="H2170" s="97"/>
      <c r="I2170" s="77">
        <f t="shared" si="67"/>
        <v>0</v>
      </c>
      <c r="J2170" s="78" t="str">
        <f>IFERROR(IF(E2170="","",VLOOKUP(D2170,Saldo!$P$8:$Q$1009,2,FALSE)),"")</f>
        <v/>
      </c>
      <c r="K2170" s="76"/>
      <c r="L2170" s="74" t="str">
        <f t="shared" si="66"/>
        <v/>
      </c>
    </row>
    <row r="2171" spans="1:12" ht="18.95" customHeight="1" x14ac:dyDescent="0.25">
      <c r="A2171" s="52"/>
      <c r="C2171" s="185"/>
      <c r="D2171" s="76"/>
      <c r="E2171" s="76" t="str">
        <f>IF(D2171="","",IFERROR(VLOOKUP(D2171,Cadastro!$C$9:$D$1009,2,FALSE),"NOT FOUND"))</f>
        <v/>
      </c>
      <c r="F2171" s="76"/>
      <c r="G2171" s="94"/>
      <c r="H2171" s="97"/>
      <c r="I2171" s="77">
        <f t="shared" si="67"/>
        <v>0</v>
      </c>
      <c r="J2171" s="78" t="str">
        <f>IFERROR(IF(E2171="","",VLOOKUP(D2171,Saldo!$P$8:$Q$1009,2,FALSE)),"")</f>
        <v/>
      </c>
      <c r="K2171" s="76"/>
      <c r="L2171" s="74" t="str">
        <f t="shared" si="66"/>
        <v/>
      </c>
    </row>
    <row r="2172" spans="1:12" ht="18.95" customHeight="1" x14ac:dyDescent="0.25">
      <c r="A2172" s="52"/>
      <c r="C2172" s="185"/>
      <c r="D2172" s="76"/>
      <c r="E2172" s="76" t="str">
        <f>IF(D2172="","",IFERROR(VLOOKUP(D2172,Cadastro!$C$9:$D$1009,2,FALSE),"NOT FOUND"))</f>
        <v/>
      </c>
      <c r="F2172" s="76"/>
      <c r="G2172" s="94"/>
      <c r="H2172" s="97"/>
      <c r="I2172" s="77">
        <f t="shared" si="67"/>
        <v>0</v>
      </c>
      <c r="J2172" s="78" t="str">
        <f>IFERROR(IF(E2172="","",VLOOKUP(D2172,Saldo!$P$8:$Q$1009,2,FALSE)),"")</f>
        <v/>
      </c>
      <c r="K2172" s="76"/>
      <c r="L2172" s="74" t="str">
        <f t="shared" si="66"/>
        <v/>
      </c>
    </row>
    <row r="2173" spans="1:12" ht="18.95" customHeight="1" x14ac:dyDescent="0.25">
      <c r="A2173" s="52"/>
      <c r="C2173" s="185"/>
      <c r="D2173" s="76"/>
      <c r="E2173" s="76" t="str">
        <f>IF(D2173="","",IFERROR(VLOOKUP(D2173,Cadastro!$C$9:$D$1009,2,FALSE),"NOT FOUND"))</f>
        <v/>
      </c>
      <c r="F2173" s="76"/>
      <c r="G2173" s="94"/>
      <c r="H2173" s="97"/>
      <c r="I2173" s="77">
        <f t="shared" si="67"/>
        <v>0</v>
      </c>
      <c r="J2173" s="78" t="str">
        <f>IFERROR(IF(E2173="","",VLOOKUP(D2173,Saldo!$P$8:$Q$1009,2,FALSE)),"")</f>
        <v/>
      </c>
      <c r="K2173" s="76"/>
      <c r="L2173" s="74" t="str">
        <f t="shared" si="66"/>
        <v/>
      </c>
    </row>
    <row r="2174" spans="1:12" ht="18.95" customHeight="1" x14ac:dyDescent="0.25">
      <c r="A2174" s="52"/>
      <c r="C2174" s="185"/>
      <c r="D2174" s="76"/>
      <c r="E2174" s="76" t="str">
        <f>IF(D2174="","",IFERROR(VLOOKUP(D2174,Cadastro!$C$9:$D$1009,2,FALSE),"NOT FOUND"))</f>
        <v/>
      </c>
      <c r="F2174" s="76"/>
      <c r="G2174" s="94"/>
      <c r="H2174" s="97"/>
      <c r="I2174" s="77">
        <f t="shared" si="67"/>
        <v>0</v>
      </c>
      <c r="J2174" s="78" t="str">
        <f>IFERROR(IF(E2174="","",VLOOKUP(D2174,Saldo!$P$8:$Q$1009,2,FALSE)),"")</f>
        <v/>
      </c>
      <c r="K2174" s="76"/>
      <c r="L2174" s="74" t="str">
        <f t="shared" si="66"/>
        <v/>
      </c>
    </row>
    <row r="2175" spans="1:12" ht="18.95" customHeight="1" x14ac:dyDescent="0.25">
      <c r="A2175" s="52"/>
      <c r="C2175" s="185"/>
      <c r="D2175" s="76"/>
      <c r="E2175" s="76" t="str">
        <f>IF(D2175="","",IFERROR(VLOOKUP(D2175,Cadastro!$C$9:$D$1009,2,FALSE),"NOT FOUND"))</f>
        <v/>
      </c>
      <c r="F2175" s="76"/>
      <c r="G2175" s="94"/>
      <c r="H2175" s="97"/>
      <c r="I2175" s="77">
        <f t="shared" si="67"/>
        <v>0</v>
      </c>
      <c r="J2175" s="78" t="str">
        <f>IFERROR(IF(E2175="","",VLOOKUP(D2175,Saldo!$P$8:$Q$1009,2,FALSE)),"")</f>
        <v/>
      </c>
      <c r="K2175" s="76"/>
      <c r="L2175" s="74" t="str">
        <f t="shared" si="66"/>
        <v/>
      </c>
    </row>
    <row r="2176" spans="1:12" ht="18.95" customHeight="1" x14ac:dyDescent="0.25">
      <c r="A2176" s="52"/>
      <c r="C2176" s="185"/>
      <c r="D2176" s="76"/>
      <c r="E2176" s="76" t="str">
        <f>IF(D2176="","",IFERROR(VLOOKUP(D2176,Cadastro!$C$9:$D$1009,2,FALSE),"NOT FOUND"))</f>
        <v/>
      </c>
      <c r="F2176" s="76"/>
      <c r="G2176" s="94"/>
      <c r="H2176" s="97"/>
      <c r="I2176" s="77">
        <f t="shared" si="67"/>
        <v>0</v>
      </c>
      <c r="J2176" s="78" t="str">
        <f>IFERROR(IF(E2176="","",VLOOKUP(D2176,Saldo!$P$8:$Q$1009,2,FALSE)),"")</f>
        <v/>
      </c>
      <c r="K2176" s="76"/>
      <c r="L2176" s="74" t="str">
        <f t="shared" si="66"/>
        <v/>
      </c>
    </row>
    <row r="2177" spans="1:12" ht="18.95" customHeight="1" x14ac:dyDescent="0.25">
      <c r="A2177" s="52"/>
      <c r="C2177" s="185"/>
      <c r="D2177" s="76"/>
      <c r="E2177" s="76" t="str">
        <f>IF(D2177="","",IFERROR(VLOOKUP(D2177,Cadastro!$C$9:$D$1009,2,FALSE),"NOT FOUND"))</f>
        <v/>
      </c>
      <c r="F2177" s="76"/>
      <c r="G2177" s="94"/>
      <c r="H2177" s="97"/>
      <c r="I2177" s="77">
        <f t="shared" si="67"/>
        <v>0</v>
      </c>
      <c r="J2177" s="78" t="str">
        <f>IFERROR(IF(E2177="","",VLOOKUP(D2177,Saldo!$P$8:$Q$1009,2,FALSE)),"")</f>
        <v/>
      </c>
      <c r="K2177" s="76"/>
      <c r="L2177" s="74" t="str">
        <f t="shared" si="66"/>
        <v/>
      </c>
    </row>
    <row r="2178" spans="1:12" ht="18.95" customHeight="1" x14ac:dyDescent="0.25">
      <c r="A2178" s="52"/>
      <c r="C2178" s="185"/>
      <c r="D2178" s="76"/>
      <c r="E2178" s="76" t="str">
        <f>IF(D2178="","",IFERROR(VLOOKUP(D2178,Cadastro!$C$9:$D$1009,2,FALSE),"NOT FOUND"))</f>
        <v/>
      </c>
      <c r="F2178" s="76"/>
      <c r="G2178" s="94"/>
      <c r="H2178" s="97"/>
      <c r="I2178" s="77">
        <f t="shared" si="67"/>
        <v>0</v>
      </c>
      <c r="J2178" s="78" t="str">
        <f>IFERROR(IF(E2178="","",VLOOKUP(D2178,Saldo!$P$8:$Q$1009,2,FALSE)),"")</f>
        <v/>
      </c>
      <c r="K2178" s="76"/>
      <c r="L2178" s="74" t="str">
        <f t="shared" si="66"/>
        <v/>
      </c>
    </row>
    <row r="2179" spans="1:12" ht="18.95" customHeight="1" x14ac:dyDescent="0.25">
      <c r="A2179" s="52"/>
      <c r="C2179" s="185"/>
      <c r="D2179" s="76"/>
      <c r="E2179" s="76" t="str">
        <f>IF(D2179="","",IFERROR(VLOOKUP(D2179,Cadastro!$C$9:$D$1009,2,FALSE),"NOT FOUND"))</f>
        <v/>
      </c>
      <c r="F2179" s="76"/>
      <c r="G2179" s="94"/>
      <c r="H2179" s="97"/>
      <c r="I2179" s="77">
        <f t="shared" si="67"/>
        <v>0</v>
      </c>
      <c r="J2179" s="78" t="str">
        <f>IFERROR(IF(E2179="","",VLOOKUP(D2179,Saldo!$P$8:$Q$1009,2,FALSE)),"")</f>
        <v/>
      </c>
      <c r="K2179" s="76"/>
      <c r="L2179" s="74" t="str">
        <f t="shared" si="66"/>
        <v/>
      </c>
    </row>
    <row r="2180" spans="1:12" ht="18.95" customHeight="1" x14ac:dyDescent="0.25">
      <c r="A2180" s="52"/>
      <c r="C2180" s="185"/>
      <c r="D2180" s="76"/>
      <c r="E2180" s="76" t="str">
        <f>IF(D2180="","",IFERROR(VLOOKUP(D2180,Cadastro!$C$9:$D$1009,2,FALSE),"NOT FOUND"))</f>
        <v/>
      </c>
      <c r="F2180" s="76"/>
      <c r="G2180" s="94"/>
      <c r="H2180" s="97"/>
      <c r="I2180" s="77">
        <f t="shared" si="67"/>
        <v>0</v>
      </c>
      <c r="J2180" s="78" t="str">
        <f>IFERROR(IF(E2180="","",VLOOKUP(D2180,Saldo!$P$8:$Q$1009,2,FALSE)),"")</f>
        <v/>
      </c>
      <c r="K2180" s="76"/>
      <c r="L2180" s="74" t="str">
        <f t="shared" si="66"/>
        <v/>
      </c>
    </row>
    <row r="2181" spans="1:12" ht="18.95" customHeight="1" x14ac:dyDescent="0.25">
      <c r="A2181" s="52"/>
      <c r="C2181" s="185"/>
      <c r="D2181" s="76"/>
      <c r="E2181" s="76" t="str">
        <f>IF(D2181="","",IFERROR(VLOOKUP(D2181,Cadastro!$C$9:$D$1009,2,FALSE),"NOT FOUND"))</f>
        <v/>
      </c>
      <c r="F2181" s="76"/>
      <c r="G2181" s="94"/>
      <c r="H2181" s="97"/>
      <c r="I2181" s="77">
        <f t="shared" si="67"/>
        <v>0</v>
      </c>
      <c r="J2181" s="78" t="str">
        <f>IFERROR(IF(E2181="","",VLOOKUP(D2181,Saldo!$P$8:$Q$1009,2,FALSE)),"")</f>
        <v/>
      </c>
      <c r="K2181" s="76"/>
      <c r="L2181" s="74" t="str">
        <f t="shared" si="66"/>
        <v/>
      </c>
    </row>
    <row r="2182" spans="1:12" ht="18.95" customHeight="1" x14ac:dyDescent="0.25">
      <c r="A2182" s="52"/>
      <c r="C2182" s="185"/>
      <c r="D2182" s="76"/>
      <c r="E2182" s="76" t="str">
        <f>IF(D2182="","",IFERROR(VLOOKUP(D2182,Cadastro!$C$9:$D$1009,2,FALSE),"NOT FOUND"))</f>
        <v/>
      </c>
      <c r="F2182" s="76"/>
      <c r="G2182" s="94"/>
      <c r="H2182" s="97"/>
      <c r="I2182" s="77">
        <f t="shared" si="67"/>
        <v>0</v>
      </c>
      <c r="J2182" s="78" t="str">
        <f>IFERROR(IF(E2182="","",VLOOKUP(D2182,Saldo!$P$8:$Q$1009,2,FALSE)),"")</f>
        <v/>
      </c>
      <c r="K2182" s="76"/>
      <c r="L2182" s="74" t="str">
        <f t="shared" si="66"/>
        <v/>
      </c>
    </row>
    <row r="2183" spans="1:12" ht="18.95" customHeight="1" x14ac:dyDescent="0.25">
      <c r="A2183" s="52"/>
      <c r="C2183" s="185"/>
      <c r="D2183" s="76"/>
      <c r="E2183" s="76" t="str">
        <f>IF(D2183="","",IFERROR(VLOOKUP(D2183,Cadastro!$C$9:$D$1009,2,FALSE),"NOT FOUND"))</f>
        <v/>
      </c>
      <c r="F2183" s="76"/>
      <c r="G2183" s="94"/>
      <c r="H2183" s="97"/>
      <c r="I2183" s="77">
        <f t="shared" si="67"/>
        <v>0</v>
      </c>
      <c r="J2183" s="78" t="str">
        <f>IFERROR(IF(E2183="","",VLOOKUP(D2183,Saldo!$P$8:$Q$1009,2,FALSE)),"")</f>
        <v/>
      </c>
      <c r="K2183" s="76"/>
      <c r="L2183" s="74" t="str">
        <f t="shared" si="66"/>
        <v/>
      </c>
    </row>
    <row r="2184" spans="1:12" ht="18.95" customHeight="1" x14ac:dyDescent="0.25">
      <c r="A2184" s="52"/>
      <c r="C2184" s="185"/>
      <c r="D2184" s="76"/>
      <c r="E2184" s="76" t="str">
        <f>IF(D2184="","",IFERROR(VLOOKUP(D2184,Cadastro!$C$9:$D$1009,2,FALSE),"NOT FOUND"))</f>
        <v/>
      </c>
      <c r="F2184" s="76"/>
      <c r="G2184" s="94"/>
      <c r="H2184" s="97"/>
      <c r="I2184" s="77">
        <f t="shared" si="67"/>
        <v>0</v>
      </c>
      <c r="J2184" s="78" t="str">
        <f>IFERROR(IF(E2184="","",VLOOKUP(D2184,Saldo!$P$8:$Q$1009,2,FALSE)),"")</f>
        <v/>
      </c>
      <c r="K2184" s="76"/>
      <c r="L2184" s="74" t="str">
        <f t="shared" si="66"/>
        <v/>
      </c>
    </row>
    <row r="2185" spans="1:12" ht="18.95" customHeight="1" x14ac:dyDescent="0.25">
      <c r="A2185" s="52"/>
      <c r="C2185" s="185"/>
      <c r="D2185" s="76"/>
      <c r="E2185" s="76" t="str">
        <f>IF(D2185="","",IFERROR(VLOOKUP(D2185,Cadastro!$C$9:$D$1009,2,FALSE),"NOT FOUND"))</f>
        <v/>
      </c>
      <c r="F2185" s="76"/>
      <c r="G2185" s="94"/>
      <c r="H2185" s="97"/>
      <c r="I2185" s="77">
        <f t="shared" si="67"/>
        <v>0</v>
      </c>
      <c r="J2185" s="78" t="str">
        <f>IFERROR(IF(E2185="","",VLOOKUP(D2185,Saldo!$P$8:$Q$1009,2,FALSE)),"")</f>
        <v/>
      </c>
      <c r="K2185" s="76"/>
      <c r="L2185" s="74" t="str">
        <f t="shared" ref="L2185:L2248" si="68">IF(C2185="","",MONTH(C2185))</f>
        <v/>
      </c>
    </row>
    <row r="2186" spans="1:12" ht="18.95" customHeight="1" x14ac:dyDescent="0.25">
      <c r="A2186" s="52"/>
      <c r="C2186" s="185"/>
      <c r="D2186" s="76"/>
      <c r="E2186" s="76" t="str">
        <f>IF(D2186="","",IFERROR(VLOOKUP(D2186,Cadastro!$C$9:$D$1009,2,FALSE),"NOT FOUND"))</f>
        <v/>
      </c>
      <c r="F2186" s="76"/>
      <c r="G2186" s="94"/>
      <c r="H2186" s="97"/>
      <c r="I2186" s="77">
        <f t="shared" ref="I2186:I2249" si="69">IFERROR(G2186*H2186,"Check if QTY and Value are both valid")</f>
        <v>0</v>
      </c>
      <c r="J2186" s="78" t="str">
        <f>IFERROR(IF(E2186="","",VLOOKUP(D2186,Saldo!$P$8:$Q$1009,2,FALSE)),"")</f>
        <v/>
      </c>
      <c r="K2186" s="76"/>
      <c r="L2186" s="74" t="str">
        <f t="shared" si="68"/>
        <v/>
      </c>
    </row>
    <row r="2187" spans="1:12" ht="18.95" customHeight="1" x14ac:dyDescent="0.25">
      <c r="A2187" s="52"/>
      <c r="C2187" s="185"/>
      <c r="D2187" s="76"/>
      <c r="E2187" s="76" t="str">
        <f>IF(D2187="","",IFERROR(VLOOKUP(D2187,Cadastro!$C$9:$D$1009,2,FALSE),"NOT FOUND"))</f>
        <v/>
      </c>
      <c r="F2187" s="76"/>
      <c r="G2187" s="94"/>
      <c r="H2187" s="97"/>
      <c r="I2187" s="77">
        <f t="shared" si="69"/>
        <v>0</v>
      </c>
      <c r="J2187" s="78" t="str">
        <f>IFERROR(IF(E2187="","",VLOOKUP(D2187,Saldo!$P$8:$Q$1009,2,FALSE)),"")</f>
        <v/>
      </c>
      <c r="K2187" s="76"/>
      <c r="L2187" s="74" t="str">
        <f t="shared" si="68"/>
        <v/>
      </c>
    </row>
    <row r="2188" spans="1:12" ht="18.95" customHeight="1" x14ac:dyDescent="0.25">
      <c r="A2188" s="52"/>
      <c r="C2188" s="185"/>
      <c r="D2188" s="76"/>
      <c r="E2188" s="76" t="str">
        <f>IF(D2188="","",IFERROR(VLOOKUP(D2188,Cadastro!$C$9:$D$1009,2,FALSE),"NOT FOUND"))</f>
        <v/>
      </c>
      <c r="F2188" s="76"/>
      <c r="G2188" s="94"/>
      <c r="H2188" s="97"/>
      <c r="I2188" s="77">
        <f t="shared" si="69"/>
        <v>0</v>
      </c>
      <c r="J2188" s="78" t="str">
        <f>IFERROR(IF(E2188="","",VLOOKUP(D2188,Saldo!$P$8:$Q$1009,2,FALSE)),"")</f>
        <v/>
      </c>
      <c r="K2188" s="76"/>
      <c r="L2188" s="74" t="str">
        <f t="shared" si="68"/>
        <v/>
      </c>
    </row>
    <row r="2189" spans="1:12" ht="18.95" customHeight="1" x14ac:dyDescent="0.25">
      <c r="A2189" s="52"/>
      <c r="C2189" s="185"/>
      <c r="D2189" s="76"/>
      <c r="E2189" s="76" t="str">
        <f>IF(D2189="","",IFERROR(VLOOKUP(D2189,Cadastro!$C$9:$D$1009,2,FALSE),"NOT FOUND"))</f>
        <v/>
      </c>
      <c r="F2189" s="76"/>
      <c r="G2189" s="94"/>
      <c r="H2189" s="97"/>
      <c r="I2189" s="77">
        <f t="shared" si="69"/>
        <v>0</v>
      </c>
      <c r="J2189" s="78" t="str">
        <f>IFERROR(IF(E2189="","",VLOOKUP(D2189,Saldo!$P$8:$Q$1009,2,FALSE)),"")</f>
        <v/>
      </c>
      <c r="K2189" s="76"/>
      <c r="L2189" s="74" t="str">
        <f t="shared" si="68"/>
        <v/>
      </c>
    </row>
    <row r="2190" spans="1:12" ht="18.95" customHeight="1" x14ac:dyDescent="0.25">
      <c r="A2190" s="52"/>
      <c r="C2190" s="185"/>
      <c r="D2190" s="76"/>
      <c r="E2190" s="76" t="str">
        <f>IF(D2190="","",IFERROR(VLOOKUP(D2190,Cadastro!$C$9:$D$1009,2,FALSE),"NOT FOUND"))</f>
        <v/>
      </c>
      <c r="F2190" s="76"/>
      <c r="G2190" s="94"/>
      <c r="H2190" s="97"/>
      <c r="I2190" s="77">
        <f t="shared" si="69"/>
        <v>0</v>
      </c>
      <c r="J2190" s="78" t="str">
        <f>IFERROR(IF(E2190="","",VLOOKUP(D2190,Saldo!$P$8:$Q$1009,2,FALSE)),"")</f>
        <v/>
      </c>
      <c r="K2190" s="76"/>
      <c r="L2190" s="74" t="str">
        <f t="shared" si="68"/>
        <v/>
      </c>
    </row>
    <row r="2191" spans="1:12" ht="18.95" customHeight="1" x14ac:dyDescent="0.25">
      <c r="A2191" s="52"/>
      <c r="C2191" s="185"/>
      <c r="D2191" s="76"/>
      <c r="E2191" s="76" t="str">
        <f>IF(D2191="","",IFERROR(VLOOKUP(D2191,Cadastro!$C$9:$D$1009,2,FALSE),"NOT FOUND"))</f>
        <v/>
      </c>
      <c r="F2191" s="76"/>
      <c r="G2191" s="94"/>
      <c r="H2191" s="97"/>
      <c r="I2191" s="77">
        <f t="shared" si="69"/>
        <v>0</v>
      </c>
      <c r="J2191" s="78" t="str">
        <f>IFERROR(IF(E2191="","",VLOOKUP(D2191,Saldo!$P$8:$Q$1009,2,FALSE)),"")</f>
        <v/>
      </c>
      <c r="K2191" s="76"/>
      <c r="L2191" s="74" t="str">
        <f t="shared" si="68"/>
        <v/>
      </c>
    </row>
    <row r="2192" spans="1:12" ht="18.95" customHeight="1" x14ac:dyDescent="0.25">
      <c r="A2192" s="52"/>
      <c r="C2192" s="185"/>
      <c r="D2192" s="76"/>
      <c r="E2192" s="76" t="str">
        <f>IF(D2192="","",IFERROR(VLOOKUP(D2192,Cadastro!$C$9:$D$1009,2,FALSE),"NOT FOUND"))</f>
        <v/>
      </c>
      <c r="F2192" s="76"/>
      <c r="G2192" s="94"/>
      <c r="H2192" s="97"/>
      <c r="I2192" s="77">
        <f t="shared" si="69"/>
        <v>0</v>
      </c>
      <c r="J2192" s="78" t="str">
        <f>IFERROR(IF(E2192="","",VLOOKUP(D2192,Saldo!$P$8:$Q$1009,2,FALSE)),"")</f>
        <v/>
      </c>
      <c r="K2192" s="76"/>
      <c r="L2192" s="74" t="str">
        <f t="shared" si="68"/>
        <v/>
      </c>
    </row>
    <row r="2193" spans="1:12" ht="18.95" customHeight="1" x14ac:dyDescent="0.25">
      <c r="A2193" s="52"/>
      <c r="C2193" s="185"/>
      <c r="D2193" s="76"/>
      <c r="E2193" s="76" t="str">
        <f>IF(D2193="","",IFERROR(VLOOKUP(D2193,Cadastro!$C$9:$D$1009,2,FALSE),"NOT FOUND"))</f>
        <v/>
      </c>
      <c r="F2193" s="76"/>
      <c r="G2193" s="94"/>
      <c r="H2193" s="97"/>
      <c r="I2193" s="77">
        <f t="shared" si="69"/>
        <v>0</v>
      </c>
      <c r="J2193" s="78" t="str">
        <f>IFERROR(IF(E2193="","",VLOOKUP(D2193,Saldo!$P$8:$Q$1009,2,FALSE)),"")</f>
        <v/>
      </c>
      <c r="K2193" s="76"/>
      <c r="L2193" s="74" t="str">
        <f t="shared" si="68"/>
        <v/>
      </c>
    </row>
    <row r="2194" spans="1:12" ht="18.95" customHeight="1" x14ac:dyDescent="0.25">
      <c r="A2194" s="52"/>
      <c r="C2194" s="185"/>
      <c r="D2194" s="76"/>
      <c r="E2194" s="76" t="str">
        <f>IF(D2194="","",IFERROR(VLOOKUP(D2194,Cadastro!$C$9:$D$1009,2,FALSE),"NOT FOUND"))</f>
        <v/>
      </c>
      <c r="F2194" s="76"/>
      <c r="G2194" s="94"/>
      <c r="H2194" s="97"/>
      <c r="I2194" s="77">
        <f t="shared" si="69"/>
        <v>0</v>
      </c>
      <c r="J2194" s="78" t="str">
        <f>IFERROR(IF(E2194="","",VLOOKUP(D2194,Saldo!$P$8:$Q$1009,2,FALSE)),"")</f>
        <v/>
      </c>
      <c r="K2194" s="76"/>
      <c r="L2194" s="74" t="str">
        <f t="shared" si="68"/>
        <v/>
      </c>
    </row>
    <row r="2195" spans="1:12" ht="18.95" customHeight="1" x14ac:dyDescent="0.25">
      <c r="A2195" s="52"/>
      <c r="C2195" s="185"/>
      <c r="D2195" s="76"/>
      <c r="E2195" s="76" t="str">
        <f>IF(D2195="","",IFERROR(VLOOKUP(D2195,Cadastro!$C$9:$D$1009,2,FALSE),"NOT FOUND"))</f>
        <v/>
      </c>
      <c r="F2195" s="76"/>
      <c r="G2195" s="94"/>
      <c r="H2195" s="97"/>
      <c r="I2195" s="77">
        <f t="shared" si="69"/>
        <v>0</v>
      </c>
      <c r="J2195" s="78" t="str">
        <f>IFERROR(IF(E2195="","",VLOOKUP(D2195,Saldo!$P$8:$Q$1009,2,FALSE)),"")</f>
        <v/>
      </c>
      <c r="K2195" s="76"/>
      <c r="L2195" s="74" t="str">
        <f t="shared" si="68"/>
        <v/>
      </c>
    </row>
    <row r="2196" spans="1:12" ht="18.95" customHeight="1" x14ac:dyDescent="0.25">
      <c r="A2196" s="52"/>
      <c r="C2196" s="185"/>
      <c r="D2196" s="76"/>
      <c r="E2196" s="76" t="str">
        <f>IF(D2196="","",IFERROR(VLOOKUP(D2196,Cadastro!$C$9:$D$1009,2,FALSE),"NOT FOUND"))</f>
        <v/>
      </c>
      <c r="F2196" s="76"/>
      <c r="G2196" s="94"/>
      <c r="H2196" s="97"/>
      <c r="I2196" s="77">
        <f t="shared" si="69"/>
        <v>0</v>
      </c>
      <c r="J2196" s="78" t="str">
        <f>IFERROR(IF(E2196="","",VLOOKUP(D2196,Saldo!$P$8:$Q$1009,2,FALSE)),"")</f>
        <v/>
      </c>
      <c r="K2196" s="76"/>
      <c r="L2196" s="74" t="str">
        <f t="shared" si="68"/>
        <v/>
      </c>
    </row>
    <row r="2197" spans="1:12" ht="18.95" customHeight="1" x14ac:dyDescent="0.25">
      <c r="A2197" s="52"/>
      <c r="C2197" s="185"/>
      <c r="D2197" s="76"/>
      <c r="E2197" s="76" t="str">
        <f>IF(D2197="","",IFERROR(VLOOKUP(D2197,Cadastro!$C$9:$D$1009,2,FALSE),"NOT FOUND"))</f>
        <v/>
      </c>
      <c r="F2197" s="76"/>
      <c r="G2197" s="94"/>
      <c r="H2197" s="97"/>
      <c r="I2197" s="77">
        <f t="shared" si="69"/>
        <v>0</v>
      </c>
      <c r="J2197" s="78" t="str">
        <f>IFERROR(IF(E2197="","",VLOOKUP(D2197,Saldo!$P$8:$Q$1009,2,FALSE)),"")</f>
        <v/>
      </c>
      <c r="K2197" s="76"/>
      <c r="L2197" s="74" t="str">
        <f t="shared" si="68"/>
        <v/>
      </c>
    </row>
    <row r="2198" spans="1:12" ht="18.95" customHeight="1" x14ac:dyDescent="0.25">
      <c r="A2198" s="52"/>
      <c r="C2198" s="185"/>
      <c r="D2198" s="76"/>
      <c r="E2198" s="76" t="str">
        <f>IF(D2198="","",IFERROR(VLOOKUP(D2198,Cadastro!$C$9:$D$1009,2,FALSE),"NOT FOUND"))</f>
        <v/>
      </c>
      <c r="F2198" s="76"/>
      <c r="G2198" s="94"/>
      <c r="H2198" s="97"/>
      <c r="I2198" s="77">
        <f t="shared" si="69"/>
        <v>0</v>
      </c>
      <c r="J2198" s="78" t="str">
        <f>IFERROR(IF(E2198="","",VLOOKUP(D2198,Saldo!$P$8:$Q$1009,2,FALSE)),"")</f>
        <v/>
      </c>
      <c r="K2198" s="76"/>
      <c r="L2198" s="74" t="str">
        <f t="shared" si="68"/>
        <v/>
      </c>
    </row>
    <row r="2199" spans="1:12" ht="18.95" customHeight="1" x14ac:dyDescent="0.25">
      <c r="A2199" s="52"/>
      <c r="C2199" s="185"/>
      <c r="D2199" s="76"/>
      <c r="E2199" s="76" t="str">
        <f>IF(D2199="","",IFERROR(VLOOKUP(D2199,Cadastro!$C$9:$D$1009,2,FALSE),"NOT FOUND"))</f>
        <v/>
      </c>
      <c r="F2199" s="76"/>
      <c r="G2199" s="94"/>
      <c r="H2199" s="97"/>
      <c r="I2199" s="77">
        <f t="shared" si="69"/>
        <v>0</v>
      </c>
      <c r="J2199" s="78" t="str">
        <f>IFERROR(IF(E2199="","",VLOOKUP(D2199,Saldo!$P$8:$Q$1009,2,FALSE)),"")</f>
        <v/>
      </c>
      <c r="K2199" s="76"/>
      <c r="L2199" s="74" t="str">
        <f t="shared" si="68"/>
        <v/>
      </c>
    </row>
    <row r="2200" spans="1:12" ht="18.95" customHeight="1" x14ac:dyDescent="0.25">
      <c r="A2200" s="52"/>
      <c r="C2200" s="185"/>
      <c r="D2200" s="76"/>
      <c r="E2200" s="76" t="str">
        <f>IF(D2200="","",IFERROR(VLOOKUP(D2200,Cadastro!$C$9:$D$1009,2,FALSE),"NOT FOUND"))</f>
        <v/>
      </c>
      <c r="F2200" s="76"/>
      <c r="G2200" s="94"/>
      <c r="H2200" s="97"/>
      <c r="I2200" s="77">
        <f t="shared" si="69"/>
        <v>0</v>
      </c>
      <c r="J2200" s="78" t="str">
        <f>IFERROR(IF(E2200="","",VLOOKUP(D2200,Saldo!$P$8:$Q$1009,2,FALSE)),"")</f>
        <v/>
      </c>
      <c r="K2200" s="76"/>
      <c r="L2200" s="74" t="str">
        <f t="shared" si="68"/>
        <v/>
      </c>
    </row>
    <row r="2201" spans="1:12" ht="18.95" customHeight="1" x14ac:dyDescent="0.25">
      <c r="A2201" s="52"/>
      <c r="C2201" s="185"/>
      <c r="D2201" s="76"/>
      <c r="E2201" s="76" t="str">
        <f>IF(D2201="","",IFERROR(VLOOKUP(D2201,Cadastro!$C$9:$D$1009,2,FALSE),"NOT FOUND"))</f>
        <v/>
      </c>
      <c r="F2201" s="76"/>
      <c r="G2201" s="94"/>
      <c r="H2201" s="97"/>
      <c r="I2201" s="77">
        <f t="shared" si="69"/>
        <v>0</v>
      </c>
      <c r="J2201" s="78" t="str">
        <f>IFERROR(IF(E2201="","",VLOOKUP(D2201,Saldo!$P$8:$Q$1009,2,FALSE)),"")</f>
        <v/>
      </c>
      <c r="K2201" s="76"/>
      <c r="L2201" s="74" t="str">
        <f t="shared" si="68"/>
        <v/>
      </c>
    </row>
    <row r="2202" spans="1:12" ht="18.95" customHeight="1" x14ac:dyDescent="0.25">
      <c r="A2202" s="52"/>
      <c r="C2202" s="185"/>
      <c r="D2202" s="76"/>
      <c r="E2202" s="76" t="str">
        <f>IF(D2202="","",IFERROR(VLOOKUP(D2202,Cadastro!$C$9:$D$1009,2,FALSE),"NOT FOUND"))</f>
        <v/>
      </c>
      <c r="F2202" s="76"/>
      <c r="G2202" s="94"/>
      <c r="H2202" s="97"/>
      <c r="I2202" s="77">
        <f t="shared" si="69"/>
        <v>0</v>
      </c>
      <c r="J2202" s="78" t="str">
        <f>IFERROR(IF(E2202="","",VLOOKUP(D2202,Saldo!$P$8:$Q$1009,2,FALSE)),"")</f>
        <v/>
      </c>
      <c r="K2202" s="76"/>
      <c r="L2202" s="74" t="str">
        <f t="shared" si="68"/>
        <v/>
      </c>
    </row>
    <row r="2203" spans="1:12" ht="18.95" customHeight="1" x14ac:dyDescent="0.25">
      <c r="A2203" s="52"/>
      <c r="C2203" s="185"/>
      <c r="D2203" s="76"/>
      <c r="E2203" s="76" t="str">
        <f>IF(D2203="","",IFERROR(VLOOKUP(D2203,Cadastro!$C$9:$D$1009,2,FALSE),"NOT FOUND"))</f>
        <v/>
      </c>
      <c r="F2203" s="76"/>
      <c r="G2203" s="94"/>
      <c r="H2203" s="97"/>
      <c r="I2203" s="77">
        <f t="shared" si="69"/>
        <v>0</v>
      </c>
      <c r="J2203" s="78" t="str">
        <f>IFERROR(IF(E2203="","",VLOOKUP(D2203,Saldo!$P$8:$Q$1009,2,FALSE)),"")</f>
        <v/>
      </c>
      <c r="K2203" s="76"/>
      <c r="L2203" s="74" t="str">
        <f t="shared" si="68"/>
        <v/>
      </c>
    </row>
    <row r="2204" spans="1:12" ht="18.95" customHeight="1" x14ac:dyDescent="0.25">
      <c r="A2204" s="52"/>
      <c r="C2204" s="185"/>
      <c r="D2204" s="76"/>
      <c r="E2204" s="76" t="str">
        <f>IF(D2204="","",IFERROR(VLOOKUP(D2204,Cadastro!$C$9:$D$1009,2,FALSE),"NOT FOUND"))</f>
        <v/>
      </c>
      <c r="F2204" s="76"/>
      <c r="G2204" s="94"/>
      <c r="H2204" s="97"/>
      <c r="I2204" s="77">
        <f t="shared" si="69"/>
        <v>0</v>
      </c>
      <c r="J2204" s="78" t="str">
        <f>IFERROR(IF(E2204="","",VLOOKUP(D2204,Saldo!$P$8:$Q$1009,2,FALSE)),"")</f>
        <v/>
      </c>
      <c r="K2204" s="76"/>
      <c r="L2204" s="74" t="str">
        <f t="shared" si="68"/>
        <v/>
      </c>
    </row>
    <row r="2205" spans="1:12" ht="18.95" customHeight="1" x14ac:dyDescent="0.25">
      <c r="A2205" s="52"/>
      <c r="C2205" s="185"/>
      <c r="D2205" s="76"/>
      <c r="E2205" s="76" t="str">
        <f>IF(D2205="","",IFERROR(VLOOKUP(D2205,Cadastro!$C$9:$D$1009,2,FALSE),"NOT FOUND"))</f>
        <v/>
      </c>
      <c r="F2205" s="76"/>
      <c r="G2205" s="94"/>
      <c r="H2205" s="97"/>
      <c r="I2205" s="77">
        <f t="shared" si="69"/>
        <v>0</v>
      </c>
      <c r="J2205" s="78" t="str">
        <f>IFERROR(IF(E2205="","",VLOOKUP(D2205,Saldo!$P$8:$Q$1009,2,FALSE)),"")</f>
        <v/>
      </c>
      <c r="K2205" s="76"/>
      <c r="L2205" s="74" t="str">
        <f t="shared" si="68"/>
        <v/>
      </c>
    </row>
    <row r="2206" spans="1:12" ht="18.95" customHeight="1" x14ac:dyDescent="0.25">
      <c r="A2206" s="52"/>
      <c r="C2206" s="185"/>
      <c r="D2206" s="76"/>
      <c r="E2206" s="76" t="str">
        <f>IF(D2206="","",IFERROR(VLOOKUP(D2206,Cadastro!$C$9:$D$1009,2,FALSE),"NOT FOUND"))</f>
        <v/>
      </c>
      <c r="F2206" s="76"/>
      <c r="G2206" s="94"/>
      <c r="H2206" s="97"/>
      <c r="I2206" s="77">
        <f t="shared" si="69"/>
        <v>0</v>
      </c>
      <c r="J2206" s="78" t="str">
        <f>IFERROR(IF(E2206="","",VLOOKUP(D2206,Saldo!$P$8:$Q$1009,2,FALSE)),"")</f>
        <v/>
      </c>
      <c r="K2206" s="76"/>
      <c r="L2206" s="74" t="str">
        <f t="shared" si="68"/>
        <v/>
      </c>
    </row>
    <row r="2207" spans="1:12" ht="18.95" customHeight="1" x14ac:dyDescent="0.25">
      <c r="A2207" s="52"/>
      <c r="C2207" s="185"/>
      <c r="D2207" s="76"/>
      <c r="E2207" s="76" t="str">
        <f>IF(D2207="","",IFERROR(VLOOKUP(D2207,Cadastro!$C$9:$D$1009,2,FALSE),"NOT FOUND"))</f>
        <v/>
      </c>
      <c r="F2207" s="76"/>
      <c r="G2207" s="94"/>
      <c r="H2207" s="97"/>
      <c r="I2207" s="77">
        <f t="shared" si="69"/>
        <v>0</v>
      </c>
      <c r="J2207" s="78" t="str">
        <f>IFERROR(IF(E2207="","",VLOOKUP(D2207,Saldo!$P$8:$Q$1009,2,FALSE)),"")</f>
        <v/>
      </c>
      <c r="K2207" s="76"/>
      <c r="L2207" s="74" t="str">
        <f t="shared" si="68"/>
        <v/>
      </c>
    </row>
    <row r="2208" spans="1:12" ht="18.95" customHeight="1" x14ac:dyDescent="0.25">
      <c r="A2208" s="52"/>
      <c r="C2208" s="185"/>
      <c r="D2208" s="76"/>
      <c r="E2208" s="76" t="str">
        <f>IF(D2208="","",IFERROR(VLOOKUP(D2208,Cadastro!$C$9:$D$1009,2,FALSE),"NOT FOUND"))</f>
        <v/>
      </c>
      <c r="F2208" s="76"/>
      <c r="G2208" s="94"/>
      <c r="H2208" s="97"/>
      <c r="I2208" s="77">
        <f t="shared" si="69"/>
        <v>0</v>
      </c>
      <c r="J2208" s="78" t="str">
        <f>IFERROR(IF(E2208="","",VLOOKUP(D2208,Saldo!$P$8:$Q$1009,2,FALSE)),"")</f>
        <v/>
      </c>
      <c r="K2208" s="76"/>
      <c r="L2208" s="74" t="str">
        <f t="shared" si="68"/>
        <v/>
      </c>
    </row>
    <row r="2209" spans="1:12" ht="18.95" customHeight="1" x14ac:dyDescent="0.25">
      <c r="A2209" s="52"/>
      <c r="C2209" s="185"/>
      <c r="D2209" s="76"/>
      <c r="E2209" s="76" t="str">
        <f>IF(D2209="","",IFERROR(VLOOKUP(D2209,Cadastro!$C$9:$D$1009,2,FALSE),"NOT FOUND"))</f>
        <v/>
      </c>
      <c r="F2209" s="76"/>
      <c r="G2209" s="94"/>
      <c r="H2209" s="97"/>
      <c r="I2209" s="77">
        <f t="shared" si="69"/>
        <v>0</v>
      </c>
      <c r="J2209" s="78" t="str">
        <f>IFERROR(IF(E2209="","",VLOOKUP(D2209,Saldo!$P$8:$Q$1009,2,FALSE)),"")</f>
        <v/>
      </c>
      <c r="K2209" s="76"/>
      <c r="L2209" s="74" t="str">
        <f t="shared" si="68"/>
        <v/>
      </c>
    </row>
    <row r="2210" spans="1:12" ht="18.95" customHeight="1" x14ac:dyDescent="0.25">
      <c r="A2210" s="52"/>
      <c r="C2210" s="185"/>
      <c r="D2210" s="76"/>
      <c r="E2210" s="76" t="str">
        <f>IF(D2210="","",IFERROR(VLOOKUP(D2210,Cadastro!$C$9:$D$1009,2,FALSE),"NOT FOUND"))</f>
        <v/>
      </c>
      <c r="F2210" s="76"/>
      <c r="G2210" s="94"/>
      <c r="H2210" s="97"/>
      <c r="I2210" s="77">
        <f t="shared" si="69"/>
        <v>0</v>
      </c>
      <c r="J2210" s="78" t="str">
        <f>IFERROR(IF(E2210="","",VLOOKUP(D2210,Saldo!$P$8:$Q$1009,2,FALSE)),"")</f>
        <v/>
      </c>
      <c r="K2210" s="76"/>
      <c r="L2210" s="74" t="str">
        <f t="shared" si="68"/>
        <v/>
      </c>
    </row>
    <row r="2211" spans="1:12" ht="18.95" customHeight="1" x14ac:dyDescent="0.25">
      <c r="A2211" s="52"/>
      <c r="C2211" s="185"/>
      <c r="D2211" s="76"/>
      <c r="E2211" s="76" t="str">
        <f>IF(D2211="","",IFERROR(VLOOKUP(D2211,Cadastro!$C$9:$D$1009,2,FALSE),"NOT FOUND"))</f>
        <v/>
      </c>
      <c r="F2211" s="76"/>
      <c r="G2211" s="94"/>
      <c r="H2211" s="97"/>
      <c r="I2211" s="77">
        <f t="shared" si="69"/>
        <v>0</v>
      </c>
      <c r="J2211" s="78" t="str">
        <f>IFERROR(IF(E2211="","",VLOOKUP(D2211,Saldo!$P$8:$Q$1009,2,FALSE)),"")</f>
        <v/>
      </c>
      <c r="K2211" s="76"/>
      <c r="L2211" s="74" t="str">
        <f t="shared" si="68"/>
        <v/>
      </c>
    </row>
    <row r="2212" spans="1:12" ht="18.95" customHeight="1" x14ac:dyDescent="0.25">
      <c r="A2212" s="52"/>
      <c r="C2212" s="185"/>
      <c r="D2212" s="76"/>
      <c r="E2212" s="76" t="str">
        <f>IF(D2212="","",IFERROR(VLOOKUP(D2212,Cadastro!$C$9:$D$1009,2,FALSE),"NOT FOUND"))</f>
        <v/>
      </c>
      <c r="F2212" s="76"/>
      <c r="G2212" s="94"/>
      <c r="H2212" s="97"/>
      <c r="I2212" s="77">
        <f t="shared" si="69"/>
        <v>0</v>
      </c>
      <c r="J2212" s="78" t="str">
        <f>IFERROR(IF(E2212="","",VLOOKUP(D2212,Saldo!$P$8:$Q$1009,2,FALSE)),"")</f>
        <v/>
      </c>
      <c r="K2212" s="76"/>
      <c r="L2212" s="74" t="str">
        <f t="shared" si="68"/>
        <v/>
      </c>
    </row>
    <row r="2213" spans="1:12" ht="18.95" customHeight="1" x14ac:dyDescent="0.25">
      <c r="A2213" s="52"/>
      <c r="C2213" s="185"/>
      <c r="D2213" s="76"/>
      <c r="E2213" s="76" t="str">
        <f>IF(D2213="","",IFERROR(VLOOKUP(D2213,Cadastro!$C$9:$D$1009,2,FALSE),"NOT FOUND"))</f>
        <v/>
      </c>
      <c r="F2213" s="76"/>
      <c r="G2213" s="94"/>
      <c r="H2213" s="97"/>
      <c r="I2213" s="77">
        <f t="shared" si="69"/>
        <v>0</v>
      </c>
      <c r="J2213" s="78" t="str">
        <f>IFERROR(IF(E2213="","",VLOOKUP(D2213,Saldo!$P$8:$Q$1009,2,FALSE)),"")</f>
        <v/>
      </c>
      <c r="K2213" s="76"/>
      <c r="L2213" s="74" t="str">
        <f t="shared" si="68"/>
        <v/>
      </c>
    </row>
    <row r="2214" spans="1:12" ht="18.95" customHeight="1" x14ac:dyDescent="0.25">
      <c r="A2214" s="52"/>
      <c r="C2214" s="185"/>
      <c r="D2214" s="76"/>
      <c r="E2214" s="76" t="str">
        <f>IF(D2214="","",IFERROR(VLOOKUP(D2214,Cadastro!$C$9:$D$1009,2,FALSE),"NOT FOUND"))</f>
        <v/>
      </c>
      <c r="F2214" s="76"/>
      <c r="G2214" s="94"/>
      <c r="H2214" s="97"/>
      <c r="I2214" s="77">
        <f t="shared" si="69"/>
        <v>0</v>
      </c>
      <c r="J2214" s="78" t="str">
        <f>IFERROR(IF(E2214="","",VLOOKUP(D2214,Saldo!$P$8:$Q$1009,2,FALSE)),"")</f>
        <v/>
      </c>
      <c r="K2214" s="76"/>
      <c r="L2214" s="74" t="str">
        <f t="shared" si="68"/>
        <v/>
      </c>
    </row>
    <row r="2215" spans="1:12" ht="18.95" customHeight="1" x14ac:dyDescent="0.25">
      <c r="A2215" s="52"/>
      <c r="C2215" s="185"/>
      <c r="D2215" s="76"/>
      <c r="E2215" s="76" t="str">
        <f>IF(D2215="","",IFERROR(VLOOKUP(D2215,Cadastro!$C$9:$D$1009,2,FALSE),"NOT FOUND"))</f>
        <v/>
      </c>
      <c r="F2215" s="76"/>
      <c r="G2215" s="94"/>
      <c r="H2215" s="97"/>
      <c r="I2215" s="77">
        <f t="shared" si="69"/>
        <v>0</v>
      </c>
      <c r="J2215" s="78" t="str">
        <f>IFERROR(IF(E2215="","",VLOOKUP(D2215,Saldo!$P$8:$Q$1009,2,FALSE)),"")</f>
        <v/>
      </c>
      <c r="K2215" s="76"/>
      <c r="L2215" s="74" t="str">
        <f t="shared" si="68"/>
        <v/>
      </c>
    </row>
    <row r="2216" spans="1:12" ht="18.95" customHeight="1" x14ac:dyDescent="0.25">
      <c r="A2216" s="52"/>
      <c r="C2216" s="185"/>
      <c r="D2216" s="76"/>
      <c r="E2216" s="76" t="str">
        <f>IF(D2216="","",IFERROR(VLOOKUP(D2216,Cadastro!$C$9:$D$1009,2,FALSE),"NOT FOUND"))</f>
        <v/>
      </c>
      <c r="F2216" s="76"/>
      <c r="G2216" s="94"/>
      <c r="H2216" s="97"/>
      <c r="I2216" s="77">
        <f t="shared" si="69"/>
        <v>0</v>
      </c>
      <c r="J2216" s="78" t="str">
        <f>IFERROR(IF(E2216="","",VLOOKUP(D2216,Saldo!$P$8:$Q$1009,2,FALSE)),"")</f>
        <v/>
      </c>
      <c r="K2216" s="76"/>
      <c r="L2216" s="74" t="str">
        <f t="shared" si="68"/>
        <v/>
      </c>
    </row>
    <row r="2217" spans="1:12" ht="18.95" customHeight="1" x14ac:dyDescent="0.25">
      <c r="A2217" s="52"/>
      <c r="C2217" s="185"/>
      <c r="D2217" s="76"/>
      <c r="E2217" s="76" t="str">
        <f>IF(D2217="","",IFERROR(VLOOKUP(D2217,Cadastro!$C$9:$D$1009,2,FALSE),"NOT FOUND"))</f>
        <v/>
      </c>
      <c r="F2217" s="76"/>
      <c r="G2217" s="94"/>
      <c r="H2217" s="97"/>
      <c r="I2217" s="77">
        <f t="shared" si="69"/>
        <v>0</v>
      </c>
      <c r="J2217" s="78" t="str">
        <f>IFERROR(IF(E2217="","",VLOOKUP(D2217,Saldo!$P$8:$Q$1009,2,FALSE)),"")</f>
        <v/>
      </c>
      <c r="K2217" s="76"/>
      <c r="L2217" s="74" t="str">
        <f t="shared" si="68"/>
        <v/>
      </c>
    </row>
    <row r="2218" spans="1:12" ht="18.95" customHeight="1" x14ac:dyDescent="0.25">
      <c r="A2218" s="52"/>
      <c r="C2218" s="185"/>
      <c r="D2218" s="76"/>
      <c r="E2218" s="76" t="str">
        <f>IF(D2218="","",IFERROR(VLOOKUP(D2218,Cadastro!$C$9:$D$1009,2,FALSE),"NOT FOUND"))</f>
        <v/>
      </c>
      <c r="F2218" s="76"/>
      <c r="G2218" s="94"/>
      <c r="H2218" s="97"/>
      <c r="I2218" s="77">
        <f t="shared" si="69"/>
        <v>0</v>
      </c>
      <c r="J2218" s="78" t="str">
        <f>IFERROR(IF(E2218="","",VLOOKUP(D2218,Saldo!$P$8:$Q$1009,2,FALSE)),"")</f>
        <v/>
      </c>
      <c r="K2218" s="76"/>
      <c r="L2218" s="74" t="str">
        <f t="shared" si="68"/>
        <v/>
      </c>
    </row>
    <row r="2219" spans="1:12" ht="18.95" customHeight="1" x14ac:dyDescent="0.25">
      <c r="A2219" s="52"/>
      <c r="C2219" s="185"/>
      <c r="D2219" s="76"/>
      <c r="E2219" s="76" t="str">
        <f>IF(D2219="","",IFERROR(VLOOKUP(D2219,Cadastro!$C$9:$D$1009,2,FALSE),"NOT FOUND"))</f>
        <v/>
      </c>
      <c r="F2219" s="76"/>
      <c r="G2219" s="94"/>
      <c r="H2219" s="97"/>
      <c r="I2219" s="77">
        <f t="shared" si="69"/>
        <v>0</v>
      </c>
      <c r="J2219" s="78" t="str">
        <f>IFERROR(IF(E2219="","",VLOOKUP(D2219,Saldo!$P$8:$Q$1009,2,FALSE)),"")</f>
        <v/>
      </c>
      <c r="K2219" s="76"/>
      <c r="L2219" s="74" t="str">
        <f t="shared" si="68"/>
        <v/>
      </c>
    </row>
    <row r="2220" spans="1:12" ht="18.95" customHeight="1" x14ac:dyDescent="0.25">
      <c r="A2220" s="52"/>
      <c r="C2220" s="185"/>
      <c r="D2220" s="76"/>
      <c r="E2220" s="76" t="str">
        <f>IF(D2220="","",IFERROR(VLOOKUP(D2220,Cadastro!$C$9:$D$1009,2,FALSE),"NOT FOUND"))</f>
        <v/>
      </c>
      <c r="F2220" s="76"/>
      <c r="G2220" s="94"/>
      <c r="H2220" s="97"/>
      <c r="I2220" s="77">
        <f t="shared" si="69"/>
        <v>0</v>
      </c>
      <c r="J2220" s="78" t="str">
        <f>IFERROR(IF(E2220="","",VLOOKUP(D2220,Saldo!$P$8:$Q$1009,2,FALSE)),"")</f>
        <v/>
      </c>
      <c r="K2220" s="76"/>
      <c r="L2220" s="74" t="str">
        <f t="shared" si="68"/>
        <v/>
      </c>
    </row>
    <row r="2221" spans="1:12" ht="18.95" customHeight="1" x14ac:dyDescent="0.25">
      <c r="A2221" s="52"/>
      <c r="C2221" s="185"/>
      <c r="D2221" s="76"/>
      <c r="E2221" s="76" t="str">
        <f>IF(D2221="","",IFERROR(VLOOKUP(D2221,Cadastro!$C$9:$D$1009,2,FALSE),"NOT FOUND"))</f>
        <v/>
      </c>
      <c r="F2221" s="76"/>
      <c r="G2221" s="94"/>
      <c r="H2221" s="97"/>
      <c r="I2221" s="77">
        <f t="shared" si="69"/>
        <v>0</v>
      </c>
      <c r="J2221" s="78" t="str">
        <f>IFERROR(IF(E2221="","",VLOOKUP(D2221,Saldo!$P$8:$Q$1009,2,FALSE)),"")</f>
        <v/>
      </c>
      <c r="K2221" s="76"/>
      <c r="L2221" s="74" t="str">
        <f t="shared" si="68"/>
        <v/>
      </c>
    </row>
    <row r="2222" spans="1:12" ht="18.95" customHeight="1" x14ac:dyDescent="0.25">
      <c r="A2222" s="52"/>
      <c r="C2222" s="185"/>
      <c r="D2222" s="76"/>
      <c r="E2222" s="76" t="str">
        <f>IF(D2222="","",IFERROR(VLOOKUP(D2222,Cadastro!$C$9:$D$1009,2,FALSE),"NOT FOUND"))</f>
        <v/>
      </c>
      <c r="F2222" s="76"/>
      <c r="G2222" s="94"/>
      <c r="H2222" s="97"/>
      <c r="I2222" s="77">
        <f t="shared" si="69"/>
        <v>0</v>
      </c>
      <c r="J2222" s="78" t="str">
        <f>IFERROR(IF(E2222="","",VLOOKUP(D2222,Saldo!$P$8:$Q$1009,2,FALSE)),"")</f>
        <v/>
      </c>
      <c r="K2222" s="76"/>
      <c r="L2222" s="74" t="str">
        <f t="shared" si="68"/>
        <v/>
      </c>
    </row>
    <row r="2223" spans="1:12" ht="18.95" customHeight="1" x14ac:dyDescent="0.25">
      <c r="A2223" s="52"/>
      <c r="C2223" s="185"/>
      <c r="D2223" s="76"/>
      <c r="E2223" s="76" t="str">
        <f>IF(D2223="","",IFERROR(VLOOKUP(D2223,Cadastro!$C$9:$D$1009,2,FALSE),"NOT FOUND"))</f>
        <v/>
      </c>
      <c r="F2223" s="76"/>
      <c r="G2223" s="94"/>
      <c r="H2223" s="97"/>
      <c r="I2223" s="77">
        <f t="shared" si="69"/>
        <v>0</v>
      </c>
      <c r="J2223" s="78" t="str">
        <f>IFERROR(IF(E2223="","",VLOOKUP(D2223,Saldo!$P$8:$Q$1009,2,FALSE)),"")</f>
        <v/>
      </c>
      <c r="K2223" s="76"/>
      <c r="L2223" s="74" t="str">
        <f t="shared" si="68"/>
        <v/>
      </c>
    </row>
    <row r="2224" spans="1:12" ht="18.95" customHeight="1" x14ac:dyDescent="0.25">
      <c r="A2224" s="52"/>
      <c r="C2224" s="185"/>
      <c r="D2224" s="76"/>
      <c r="E2224" s="76" t="str">
        <f>IF(D2224="","",IFERROR(VLOOKUP(D2224,Cadastro!$C$9:$D$1009,2,FALSE),"NOT FOUND"))</f>
        <v/>
      </c>
      <c r="F2224" s="76"/>
      <c r="G2224" s="94"/>
      <c r="H2224" s="97"/>
      <c r="I2224" s="77">
        <f t="shared" si="69"/>
        <v>0</v>
      </c>
      <c r="J2224" s="78" t="str">
        <f>IFERROR(IF(E2224="","",VLOOKUP(D2224,Saldo!$P$8:$Q$1009,2,FALSE)),"")</f>
        <v/>
      </c>
      <c r="K2224" s="76"/>
      <c r="L2224" s="74" t="str">
        <f t="shared" si="68"/>
        <v/>
      </c>
    </row>
    <row r="2225" spans="1:12" ht="18.95" customHeight="1" x14ac:dyDescent="0.25">
      <c r="A2225" s="52"/>
      <c r="C2225" s="185"/>
      <c r="D2225" s="76"/>
      <c r="E2225" s="76" t="str">
        <f>IF(D2225="","",IFERROR(VLOOKUP(D2225,Cadastro!$C$9:$D$1009,2,FALSE),"NOT FOUND"))</f>
        <v/>
      </c>
      <c r="F2225" s="76"/>
      <c r="G2225" s="94"/>
      <c r="H2225" s="97"/>
      <c r="I2225" s="77">
        <f t="shared" si="69"/>
        <v>0</v>
      </c>
      <c r="J2225" s="78" t="str">
        <f>IFERROR(IF(E2225="","",VLOOKUP(D2225,Saldo!$P$8:$Q$1009,2,FALSE)),"")</f>
        <v/>
      </c>
      <c r="K2225" s="76"/>
      <c r="L2225" s="74" t="str">
        <f t="shared" si="68"/>
        <v/>
      </c>
    </row>
    <row r="2226" spans="1:12" ht="18.95" customHeight="1" x14ac:dyDescent="0.25">
      <c r="A2226" s="52"/>
      <c r="C2226" s="185"/>
      <c r="D2226" s="76"/>
      <c r="E2226" s="76" t="str">
        <f>IF(D2226="","",IFERROR(VLOOKUP(D2226,Cadastro!$C$9:$D$1009,2,FALSE),"NOT FOUND"))</f>
        <v/>
      </c>
      <c r="F2226" s="76"/>
      <c r="G2226" s="94"/>
      <c r="H2226" s="97"/>
      <c r="I2226" s="77">
        <f t="shared" si="69"/>
        <v>0</v>
      </c>
      <c r="J2226" s="78" t="str">
        <f>IFERROR(IF(E2226="","",VLOOKUP(D2226,Saldo!$P$8:$Q$1009,2,FALSE)),"")</f>
        <v/>
      </c>
      <c r="K2226" s="76"/>
      <c r="L2226" s="74" t="str">
        <f t="shared" si="68"/>
        <v/>
      </c>
    </row>
    <row r="2227" spans="1:12" ht="18.95" customHeight="1" x14ac:dyDescent="0.25">
      <c r="A2227" s="52"/>
      <c r="C2227" s="185"/>
      <c r="D2227" s="76"/>
      <c r="E2227" s="76" t="str">
        <f>IF(D2227="","",IFERROR(VLOOKUP(D2227,Cadastro!$C$9:$D$1009,2,FALSE),"NOT FOUND"))</f>
        <v/>
      </c>
      <c r="F2227" s="76"/>
      <c r="G2227" s="94"/>
      <c r="H2227" s="97"/>
      <c r="I2227" s="77">
        <f t="shared" si="69"/>
        <v>0</v>
      </c>
      <c r="J2227" s="78" t="str">
        <f>IFERROR(IF(E2227="","",VLOOKUP(D2227,Saldo!$P$8:$Q$1009,2,FALSE)),"")</f>
        <v/>
      </c>
      <c r="K2227" s="76"/>
      <c r="L2227" s="74" t="str">
        <f t="shared" si="68"/>
        <v/>
      </c>
    </row>
    <row r="2228" spans="1:12" ht="18.95" customHeight="1" x14ac:dyDescent="0.25">
      <c r="A2228" s="52"/>
      <c r="C2228" s="185"/>
      <c r="D2228" s="76"/>
      <c r="E2228" s="76" t="str">
        <f>IF(D2228="","",IFERROR(VLOOKUP(D2228,Cadastro!$C$9:$D$1009,2,FALSE),"NOT FOUND"))</f>
        <v/>
      </c>
      <c r="F2228" s="76"/>
      <c r="G2228" s="94"/>
      <c r="H2228" s="97"/>
      <c r="I2228" s="77">
        <f t="shared" si="69"/>
        <v>0</v>
      </c>
      <c r="J2228" s="78" t="str">
        <f>IFERROR(IF(E2228="","",VLOOKUP(D2228,Saldo!$P$8:$Q$1009,2,FALSE)),"")</f>
        <v/>
      </c>
      <c r="K2228" s="76"/>
      <c r="L2228" s="74" t="str">
        <f t="shared" si="68"/>
        <v/>
      </c>
    </row>
    <row r="2229" spans="1:12" ht="18.95" customHeight="1" x14ac:dyDescent="0.25">
      <c r="A2229" s="52"/>
      <c r="C2229" s="185"/>
      <c r="D2229" s="76"/>
      <c r="E2229" s="76" t="str">
        <f>IF(D2229="","",IFERROR(VLOOKUP(D2229,Cadastro!$C$9:$D$1009,2,FALSE),"NOT FOUND"))</f>
        <v/>
      </c>
      <c r="F2229" s="76"/>
      <c r="G2229" s="94"/>
      <c r="H2229" s="97"/>
      <c r="I2229" s="77">
        <f t="shared" si="69"/>
        <v>0</v>
      </c>
      <c r="J2229" s="78" t="str">
        <f>IFERROR(IF(E2229="","",VLOOKUP(D2229,Saldo!$P$8:$Q$1009,2,FALSE)),"")</f>
        <v/>
      </c>
      <c r="K2229" s="76"/>
      <c r="L2229" s="74" t="str">
        <f t="shared" si="68"/>
        <v/>
      </c>
    </row>
    <row r="2230" spans="1:12" ht="18.95" customHeight="1" x14ac:dyDescent="0.25">
      <c r="A2230" s="52"/>
      <c r="C2230" s="185"/>
      <c r="D2230" s="76"/>
      <c r="E2230" s="76" t="str">
        <f>IF(D2230="","",IFERROR(VLOOKUP(D2230,Cadastro!$C$9:$D$1009,2,FALSE),"NOT FOUND"))</f>
        <v/>
      </c>
      <c r="F2230" s="76"/>
      <c r="G2230" s="94"/>
      <c r="H2230" s="97"/>
      <c r="I2230" s="77">
        <f t="shared" si="69"/>
        <v>0</v>
      </c>
      <c r="J2230" s="78" t="str">
        <f>IFERROR(IF(E2230="","",VLOOKUP(D2230,Saldo!$P$8:$Q$1009,2,FALSE)),"")</f>
        <v/>
      </c>
      <c r="K2230" s="76"/>
      <c r="L2230" s="74" t="str">
        <f t="shared" si="68"/>
        <v/>
      </c>
    </row>
    <row r="2231" spans="1:12" ht="18.95" customHeight="1" x14ac:dyDescent="0.25">
      <c r="A2231" s="52"/>
      <c r="C2231" s="185"/>
      <c r="D2231" s="76"/>
      <c r="E2231" s="76" t="str">
        <f>IF(D2231="","",IFERROR(VLOOKUP(D2231,Cadastro!$C$9:$D$1009,2,FALSE),"NOT FOUND"))</f>
        <v/>
      </c>
      <c r="F2231" s="76"/>
      <c r="G2231" s="94"/>
      <c r="H2231" s="97"/>
      <c r="I2231" s="77">
        <f t="shared" si="69"/>
        <v>0</v>
      </c>
      <c r="J2231" s="78" t="str">
        <f>IFERROR(IF(E2231="","",VLOOKUP(D2231,Saldo!$P$8:$Q$1009,2,FALSE)),"")</f>
        <v/>
      </c>
      <c r="K2231" s="76"/>
      <c r="L2231" s="74" t="str">
        <f t="shared" si="68"/>
        <v/>
      </c>
    </row>
    <row r="2232" spans="1:12" ht="18.95" customHeight="1" x14ac:dyDescent="0.25">
      <c r="A2232" s="52"/>
      <c r="C2232" s="185"/>
      <c r="D2232" s="76"/>
      <c r="E2232" s="76" t="str">
        <f>IF(D2232="","",IFERROR(VLOOKUP(D2232,Cadastro!$C$9:$D$1009,2,FALSE),"NOT FOUND"))</f>
        <v/>
      </c>
      <c r="F2232" s="76"/>
      <c r="G2232" s="94"/>
      <c r="H2232" s="97"/>
      <c r="I2232" s="77">
        <f t="shared" si="69"/>
        <v>0</v>
      </c>
      <c r="J2232" s="78" t="str">
        <f>IFERROR(IF(E2232="","",VLOOKUP(D2232,Saldo!$P$8:$Q$1009,2,FALSE)),"")</f>
        <v/>
      </c>
      <c r="K2232" s="76"/>
      <c r="L2232" s="74" t="str">
        <f t="shared" si="68"/>
        <v/>
      </c>
    </row>
    <row r="2233" spans="1:12" ht="18.95" customHeight="1" x14ac:dyDescent="0.25">
      <c r="A2233" s="52"/>
      <c r="C2233" s="185"/>
      <c r="D2233" s="76"/>
      <c r="E2233" s="76" t="str">
        <f>IF(D2233="","",IFERROR(VLOOKUP(D2233,Cadastro!$C$9:$D$1009,2,FALSE),"NOT FOUND"))</f>
        <v/>
      </c>
      <c r="F2233" s="76"/>
      <c r="G2233" s="94"/>
      <c r="H2233" s="97"/>
      <c r="I2233" s="77">
        <f t="shared" si="69"/>
        <v>0</v>
      </c>
      <c r="J2233" s="78" t="str">
        <f>IFERROR(IF(E2233="","",VLOOKUP(D2233,Saldo!$P$8:$Q$1009,2,FALSE)),"")</f>
        <v/>
      </c>
      <c r="K2233" s="76"/>
      <c r="L2233" s="74" t="str">
        <f t="shared" si="68"/>
        <v/>
      </c>
    </row>
    <row r="2234" spans="1:12" ht="18.95" customHeight="1" x14ac:dyDescent="0.25">
      <c r="A2234" s="52"/>
      <c r="C2234" s="185"/>
      <c r="D2234" s="76"/>
      <c r="E2234" s="76" t="str">
        <f>IF(D2234="","",IFERROR(VLOOKUP(D2234,Cadastro!$C$9:$D$1009,2,FALSE),"NOT FOUND"))</f>
        <v/>
      </c>
      <c r="F2234" s="76"/>
      <c r="G2234" s="94"/>
      <c r="H2234" s="97"/>
      <c r="I2234" s="77">
        <f t="shared" si="69"/>
        <v>0</v>
      </c>
      <c r="J2234" s="78" t="str">
        <f>IFERROR(IF(E2234="","",VLOOKUP(D2234,Saldo!$P$8:$Q$1009,2,FALSE)),"")</f>
        <v/>
      </c>
      <c r="K2234" s="76"/>
      <c r="L2234" s="74" t="str">
        <f t="shared" si="68"/>
        <v/>
      </c>
    </row>
    <row r="2235" spans="1:12" ht="18.95" customHeight="1" x14ac:dyDescent="0.25">
      <c r="A2235" s="52"/>
      <c r="C2235" s="185"/>
      <c r="D2235" s="76"/>
      <c r="E2235" s="76" t="str">
        <f>IF(D2235="","",IFERROR(VLOOKUP(D2235,Cadastro!$C$9:$D$1009,2,FALSE),"NOT FOUND"))</f>
        <v/>
      </c>
      <c r="F2235" s="76"/>
      <c r="G2235" s="94"/>
      <c r="H2235" s="97"/>
      <c r="I2235" s="77">
        <f t="shared" si="69"/>
        <v>0</v>
      </c>
      <c r="J2235" s="78" t="str">
        <f>IFERROR(IF(E2235="","",VLOOKUP(D2235,Saldo!$P$8:$Q$1009,2,FALSE)),"")</f>
        <v/>
      </c>
      <c r="K2235" s="76"/>
      <c r="L2235" s="74" t="str">
        <f t="shared" si="68"/>
        <v/>
      </c>
    </row>
    <row r="2236" spans="1:12" ht="18.95" customHeight="1" x14ac:dyDescent="0.25">
      <c r="A2236" s="52"/>
      <c r="C2236" s="185"/>
      <c r="D2236" s="76"/>
      <c r="E2236" s="76" t="str">
        <f>IF(D2236="","",IFERROR(VLOOKUP(D2236,Cadastro!$C$9:$D$1009,2,FALSE),"NOT FOUND"))</f>
        <v/>
      </c>
      <c r="F2236" s="76"/>
      <c r="G2236" s="94"/>
      <c r="H2236" s="97"/>
      <c r="I2236" s="77">
        <f t="shared" si="69"/>
        <v>0</v>
      </c>
      <c r="J2236" s="78" t="str">
        <f>IFERROR(IF(E2236="","",VLOOKUP(D2236,Saldo!$P$8:$Q$1009,2,FALSE)),"")</f>
        <v/>
      </c>
      <c r="K2236" s="76"/>
      <c r="L2236" s="74" t="str">
        <f t="shared" si="68"/>
        <v/>
      </c>
    </row>
    <row r="2237" spans="1:12" ht="18.95" customHeight="1" x14ac:dyDescent="0.25">
      <c r="A2237" s="52"/>
      <c r="C2237" s="185"/>
      <c r="D2237" s="76"/>
      <c r="E2237" s="76" t="str">
        <f>IF(D2237="","",IFERROR(VLOOKUP(D2237,Cadastro!$C$9:$D$1009,2,FALSE),"NOT FOUND"))</f>
        <v/>
      </c>
      <c r="F2237" s="76"/>
      <c r="G2237" s="94"/>
      <c r="H2237" s="97"/>
      <c r="I2237" s="77">
        <f t="shared" si="69"/>
        <v>0</v>
      </c>
      <c r="J2237" s="78" t="str">
        <f>IFERROR(IF(E2237="","",VLOOKUP(D2237,Saldo!$P$8:$Q$1009,2,FALSE)),"")</f>
        <v/>
      </c>
      <c r="K2237" s="76"/>
      <c r="L2237" s="74" t="str">
        <f t="shared" si="68"/>
        <v/>
      </c>
    </row>
    <row r="2238" spans="1:12" ht="18.95" customHeight="1" x14ac:dyDescent="0.25">
      <c r="A2238" s="52"/>
      <c r="C2238" s="185"/>
      <c r="D2238" s="76"/>
      <c r="E2238" s="76" t="str">
        <f>IF(D2238="","",IFERROR(VLOOKUP(D2238,Cadastro!$C$9:$D$1009,2,FALSE),"NOT FOUND"))</f>
        <v/>
      </c>
      <c r="F2238" s="76"/>
      <c r="G2238" s="94"/>
      <c r="H2238" s="97"/>
      <c r="I2238" s="77">
        <f t="shared" si="69"/>
        <v>0</v>
      </c>
      <c r="J2238" s="78" t="str">
        <f>IFERROR(IF(E2238="","",VLOOKUP(D2238,Saldo!$P$8:$Q$1009,2,FALSE)),"")</f>
        <v/>
      </c>
      <c r="K2238" s="76"/>
      <c r="L2238" s="74" t="str">
        <f t="shared" si="68"/>
        <v/>
      </c>
    </row>
    <row r="2239" spans="1:12" ht="18.95" customHeight="1" x14ac:dyDescent="0.25">
      <c r="A2239" s="52"/>
      <c r="C2239" s="185"/>
      <c r="D2239" s="76"/>
      <c r="E2239" s="76" t="str">
        <f>IF(D2239="","",IFERROR(VLOOKUP(D2239,Cadastro!$C$9:$D$1009,2,FALSE),"NOT FOUND"))</f>
        <v/>
      </c>
      <c r="F2239" s="76"/>
      <c r="G2239" s="94"/>
      <c r="H2239" s="97"/>
      <c r="I2239" s="77">
        <f t="shared" si="69"/>
        <v>0</v>
      </c>
      <c r="J2239" s="78" t="str">
        <f>IFERROR(IF(E2239="","",VLOOKUP(D2239,Saldo!$P$8:$Q$1009,2,FALSE)),"")</f>
        <v/>
      </c>
      <c r="K2239" s="76"/>
      <c r="L2239" s="74" t="str">
        <f t="shared" si="68"/>
        <v/>
      </c>
    </row>
    <row r="2240" spans="1:12" ht="18.95" customHeight="1" x14ac:dyDescent="0.25">
      <c r="A2240" s="52"/>
      <c r="C2240" s="185"/>
      <c r="D2240" s="76"/>
      <c r="E2240" s="76" t="str">
        <f>IF(D2240="","",IFERROR(VLOOKUP(D2240,Cadastro!$C$9:$D$1009,2,FALSE),"NOT FOUND"))</f>
        <v/>
      </c>
      <c r="F2240" s="76"/>
      <c r="G2240" s="94"/>
      <c r="H2240" s="97"/>
      <c r="I2240" s="77">
        <f t="shared" si="69"/>
        <v>0</v>
      </c>
      <c r="J2240" s="78" t="str">
        <f>IFERROR(IF(E2240="","",VLOOKUP(D2240,Saldo!$P$8:$Q$1009,2,FALSE)),"")</f>
        <v/>
      </c>
      <c r="K2240" s="76"/>
      <c r="L2240" s="74" t="str">
        <f t="shared" si="68"/>
        <v/>
      </c>
    </row>
    <row r="2241" spans="1:12" ht="18.95" customHeight="1" x14ac:dyDescent="0.25">
      <c r="A2241" s="52"/>
      <c r="C2241" s="185"/>
      <c r="D2241" s="76"/>
      <c r="E2241" s="76" t="str">
        <f>IF(D2241="","",IFERROR(VLOOKUP(D2241,Cadastro!$C$9:$D$1009,2,FALSE),"NOT FOUND"))</f>
        <v/>
      </c>
      <c r="F2241" s="76"/>
      <c r="G2241" s="94"/>
      <c r="H2241" s="97"/>
      <c r="I2241" s="77">
        <f t="shared" si="69"/>
        <v>0</v>
      </c>
      <c r="J2241" s="78" t="str">
        <f>IFERROR(IF(E2241="","",VLOOKUP(D2241,Saldo!$P$8:$Q$1009,2,FALSE)),"")</f>
        <v/>
      </c>
      <c r="K2241" s="76"/>
      <c r="L2241" s="74" t="str">
        <f t="shared" si="68"/>
        <v/>
      </c>
    </row>
    <row r="2242" spans="1:12" ht="18.95" customHeight="1" x14ac:dyDescent="0.25">
      <c r="A2242" s="52"/>
      <c r="C2242" s="185"/>
      <c r="D2242" s="76"/>
      <c r="E2242" s="76" t="str">
        <f>IF(D2242="","",IFERROR(VLOOKUP(D2242,Cadastro!$C$9:$D$1009,2,FALSE),"NOT FOUND"))</f>
        <v/>
      </c>
      <c r="F2242" s="76"/>
      <c r="G2242" s="94"/>
      <c r="H2242" s="97"/>
      <c r="I2242" s="77">
        <f t="shared" si="69"/>
        <v>0</v>
      </c>
      <c r="J2242" s="78" t="str">
        <f>IFERROR(IF(E2242="","",VLOOKUP(D2242,Saldo!$P$8:$Q$1009,2,FALSE)),"")</f>
        <v/>
      </c>
      <c r="K2242" s="76"/>
      <c r="L2242" s="74" t="str">
        <f t="shared" si="68"/>
        <v/>
      </c>
    </row>
    <row r="2243" spans="1:12" ht="18.95" customHeight="1" x14ac:dyDescent="0.25">
      <c r="A2243" s="52"/>
      <c r="C2243" s="185"/>
      <c r="D2243" s="76"/>
      <c r="E2243" s="76" t="str">
        <f>IF(D2243="","",IFERROR(VLOOKUP(D2243,Cadastro!$C$9:$D$1009,2,FALSE),"NOT FOUND"))</f>
        <v/>
      </c>
      <c r="F2243" s="76"/>
      <c r="G2243" s="94"/>
      <c r="H2243" s="97"/>
      <c r="I2243" s="77">
        <f t="shared" si="69"/>
        <v>0</v>
      </c>
      <c r="J2243" s="78" t="str">
        <f>IFERROR(IF(E2243="","",VLOOKUP(D2243,Saldo!$P$8:$Q$1009,2,FALSE)),"")</f>
        <v/>
      </c>
      <c r="K2243" s="76"/>
      <c r="L2243" s="74" t="str">
        <f t="shared" si="68"/>
        <v/>
      </c>
    </row>
    <row r="2244" spans="1:12" ht="18.95" customHeight="1" x14ac:dyDescent="0.25">
      <c r="A2244" s="52"/>
      <c r="C2244" s="185"/>
      <c r="D2244" s="76"/>
      <c r="E2244" s="76" t="str">
        <f>IF(D2244="","",IFERROR(VLOOKUP(D2244,Cadastro!$C$9:$D$1009,2,FALSE),"NOT FOUND"))</f>
        <v/>
      </c>
      <c r="F2244" s="76"/>
      <c r="G2244" s="94"/>
      <c r="H2244" s="97"/>
      <c r="I2244" s="77">
        <f t="shared" si="69"/>
        <v>0</v>
      </c>
      <c r="J2244" s="78" t="str">
        <f>IFERROR(IF(E2244="","",VLOOKUP(D2244,Saldo!$P$8:$Q$1009,2,FALSE)),"")</f>
        <v/>
      </c>
      <c r="K2244" s="76"/>
      <c r="L2244" s="74" t="str">
        <f t="shared" si="68"/>
        <v/>
      </c>
    </row>
    <row r="2245" spans="1:12" ht="18.95" customHeight="1" x14ac:dyDescent="0.25">
      <c r="A2245" s="52"/>
      <c r="C2245" s="185"/>
      <c r="D2245" s="76"/>
      <c r="E2245" s="76" t="str">
        <f>IF(D2245="","",IFERROR(VLOOKUP(D2245,Cadastro!$C$9:$D$1009,2,FALSE),"NOT FOUND"))</f>
        <v/>
      </c>
      <c r="F2245" s="76"/>
      <c r="G2245" s="94"/>
      <c r="H2245" s="97"/>
      <c r="I2245" s="77">
        <f t="shared" si="69"/>
        <v>0</v>
      </c>
      <c r="J2245" s="78" t="str">
        <f>IFERROR(IF(E2245="","",VLOOKUP(D2245,Saldo!$P$8:$Q$1009,2,FALSE)),"")</f>
        <v/>
      </c>
      <c r="K2245" s="76"/>
      <c r="L2245" s="74" t="str">
        <f t="shared" si="68"/>
        <v/>
      </c>
    </row>
    <row r="2246" spans="1:12" ht="18.95" customHeight="1" x14ac:dyDescent="0.25">
      <c r="A2246" s="52"/>
      <c r="C2246" s="185"/>
      <c r="D2246" s="76"/>
      <c r="E2246" s="76" t="str">
        <f>IF(D2246="","",IFERROR(VLOOKUP(D2246,Cadastro!$C$9:$D$1009,2,FALSE),"NOT FOUND"))</f>
        <v/>
      </c>
      <c r="F2246" s="76"/>
      <c r="G2246" s="94"/>
      <c r="H2246" s="97"/>
      <c r="I2246" s="77">
        <f t="shared" si="69"/>
        <v>0</v>
      </c>
      <c r="J2246" s="78" t="str">
        <f>IFERROR(IF(E2246="","",VLOOKUP(D2246,Saldo!$P$8:$Q$1009,2,FALSE)),"")</f>
        <v/>
      </c>
      <c r="K2246" s="76"/>
      <c r="L2246" s="74" t="str">
        <f t="shared" si="68"/>
        <v/>
      </c>
    </row>
    <row r="2247" spans="1:12" ht="18.95" customHeight="1" x14ac:dyDescent="0.25">
      <c r="A2247" s="52"/>
      <c r="C2247" s="185"/>
      <c r="D2247" s="76"/>
      <c r="E2247" s="76" t="str">
        <f>IF(D2247="","",IFERROR(VLOOKUP(D2247,Cadastro!$C$9:$D$1009,2,FALSE),"NOT FOUND"))</f>
        <v/>
      </c>
      <c r="F2247" s="76"/>
      <c r="G2247" s="94"/>
      <c r="H2247" s="97"/>
      <c r="I2247" s="77">
        <f t="shared" si="69"/>
        <v>0</v>
      </c>
      <c r="J2247" s="78" t="str">
        <f>IFERROR(IF(E2247="","",VLOOKUP(D2247,Saldo!$P$8:$Q$1009,2,FALSE)),"")</f>
        <v/>
      </c>
      <c r="K2247" s="76"/>
      <c r="L2247" s="74" t="str">
        <f t="shared" si="68"/>
        <v/>
      </c>
    </row>
    <row r="2248" spans="1:12" ht="18.95" customHeight="1" x14ac:dyDescent="0.25">
      <c r="A2248" s="52"/>
      <c r="C2248" s="185"/>
      <c r="D2248" s="76"/>
      <c r="E2248" s="76" t="str">
        <f>IF(D2248="","",IFERROR(VLOOKUP(D2248,Cadastro!$C$9:$D$1009,2,FALSE),"NOT FOUND"))</f>
        <v/>
      </c>
      <c r="F2248" s="76"/>
      <c r="G2248" s="94"/>
      <c r="H2248" s="97"/>
      <c r="I2248" s="77">
        <f t="shared" si="69"/>
        <v>0</v>
      </c>
      <c r="J2248" s="78" t="str">
        <f>IFERROR(IF(E2248="","",VLOOKUP(D2248,Saldo!$P$8:$Q$1009,2,FALSE)),"")</f>
        <v/>
      </c>
      <c r="K2248" s="76"/>
      <c r="L2248" s="74" t="str">
        <f t="shared" si="68"/>
        <v/>
      </c>
    </row>
    <row r="2249" spans="1:12" ht="18.95" customHeight="1" x14ac:dyDescent="0.25">
      <c r="A2249" s="52"/>
      <c r="C2249" s="185"/>
      <c r="D2249" s="76"/>
      <c r="E2249" s="76" t="str">
        <f>IF(D2249="","",IFERROR(VLOOKUP(D2249,Cadastro!$C$9:$D$1009,2,FALSE),"NOT FOUND"))</f>
        <v/>
      </c>
      <c r="F2249" s="76"/>
      <c r="G2249" s="94"/>
      <c r="H2249" s="97"/>
      <c r="I2249" s="77">
        <f t="shared" si="69"/>
        <v>0</v>
      </c>
      <c r="J2249" s="78" t="str">
        <f>IFERROR(IF(E2249="","",VLOOKUP(D2249,Saldo!$P$8:$Q$1009,2,FALSE)),"")</f>
        <v/>
      </c>
      <c r="K2249" s="76"/>
      <c r="L2249" s="74" t="str">
        <f t="shared" ref="L2249:L2312" si="70">IF(C2249="","",MONTH(C2249))</f>
        <v/>
      </c>
    </row>
    <row r="2250" spans="1:12" ht="18.95" customHeight="1" x14ac:dyDescent="0.25">
      <c r="A2250" s="52"/>
      <c r="C2250" s="185"/>
      <c r="D2250" s="76"/>
      <c r="E2250" s="76" t="str">
        <f>IF(D2250="","",IFERROR(VLOOKUP(D2250,Cadastro!$C$9:$D$1009,2,FALSE),"NOT FOUND"))</f>
        <v/>
      </c>
      <c r="F2250" s="76"/>
      <c r="G2250" s="94"/>
      <c r="H2250" s="97"/>
      <c r="I2250" s="77">
        <f t="shared" ref="I2250:I2313" si="71">IFERROR(G2250*H2250,"Check if QTY and Value are both valid")</f>
        <v>0</v>
      </c>
      <c r="J2250" s="78" t="str">
        <f>IFERROR(IF(E2250="","",VLOOKUP(D2250,Saldo!$P$8:$Q$1009,2,FALSE)),"")</f>
        <v/>
      </c>
      <c r="K2250" s="76"/>
      <c r="L2250" s="74" t="str">
        <f t="shared" si="70"/>
        <v/>
      </c>
    </row>
    <row r="2251" spans="1:12" ht="18.95" customHeight="1" x14ac:dyDescent="0.25">
      <c r="A2251" s="52"/>
      <c r="C2251" s="185"/>
      <c r="D2251" s="76"/>
      <c r="E2251" s="76" t="str">
        <f>IF(D2251="","",IFERROR(VLOOKUP(D2251,Cadastro!$C$9:$D$1009,2,FALSE),"NOT FOUND"))</f>
        <v/>
      </c>
      <c r="F2251" s="76"/>
      <c r="G2251" s="94"/>
      <c r="H2251" s="97"/>
      <c r="I2251" s="77">
        <f t="shared" si="71"/>
        <v>0</v>
      </c>
      <c r="J2251" s="78" t="str">
        <f>IFERROR(IF(E2251="","",VLOOKUP(D2251,Saldo!$P$8:$Q$1009,2,FALSE)),"")</f>
        <v/>
      </c>
      <c r="K2251" s="76"/>
      <c r="L2251" s="74" t="str">
        <f t="shared" si="70"/>
        <v/>
      </c>
    </row>
    <row r="2252" spans="1:12" ht="18.95" customHeight="1" x14ac:dyDescent="0.25">
      <c r="A2252" s="52"/>
      <c r="C2252" s="185"/>
      <c r="D2252" s="76"/>
      <c r="E2252" s="76" t="str">
        <f>IF(D2252="","",IFERROR(VLOOKUP(D2252,Cadastro!$C$9:$D$1009,2,FALSE),"NOT FOUND"))</f>
        <v/>
      </c>
      <c r="F2252" s="76"/>
      <c r="G2252" s="94"/>
      <c r="H2252" s="97"/>
      <c r="I2252" s="77">
        <f t="shared" si="71"/>
        <v>0</v>
      </c>
      <c r="J2252" s="78" t="str">
        <f>IFERROR(IF(E2252="","",VLOOKUP(D2252,Saldo!$P$8:$Q$1009,2,FALSE)),"")</f>
        <v/>
      </c>
      <c r="K2252" s="76"/>
      <c r="L2252" s="74" t="str">
        <f t="shared" si="70"/>
        <v/>
      </c>
    </row>
    <row r="2253" spans="1:12" ht="18.95" customHeight="1" x14ac:dyDescent="0.25">
      <c r="A2253" s="52"/>
      <c r="C2253" s="185"/>
      <c r="D2253" s="76"/>
      <c r="E2253" s="76" t="str">
        <f>IF(D2253="","",IFERROR(VLOOKUP(D2253,Cadastro!$C$9:$D$1009,2,FALSE),"NOT FOUND"))</f>
        <v/>
      </c>
      <c r="F2253" s="76"/>
      <c r="G2253" s="94"/>
      <c r="H2253" s="97"/>
      <c r="I2253" s="77">
        <f t="shared" si="71"/>
        <v>0</v>
      </c>
      <c r="J2253" s="78" t="str">
        <f>IFERROR(IF(E2253="","",VLOOKUP(D2253,Saldo!$P$8:$Q$1009,2,FALSE)),"")</f>
        <v/>
      </c>
      <c r="K2253" s="76"/>
      <c r="L2253" s="74" t="str">
        <f t="shared" si="70"/>
        <v/>
      </c>
    </row>
    <row r="2254" spans="1:12" ht="18.95" customHeight="1" x14ac:dyDescent="0.25">
      <c r="A2254" s="52"/>
      <c r="C2254" s="185"/>
      <c r="D2254" s="76"/>
      <c r="E2254" s="76" t="str">
        <f>IF(D2254="","",IFERROR(VLOOKUP(D2254,Cadastro!$C$9:$D$1009,2,FALSE),"NOT FOUND"))</f>
        <v/>
      </c>
      <c r="F2254" s="76"/>
      <c r="G2254" s="94"/>
      <c r="H2254" s="97"/>
      <c r="I2254" s="77">
        <f t="shared" si="71"/>
        <v>0</v>
      </c>
      <c r="J2254" s="78" t="str">
        <f>IFERROR(IF(E2254="","",VLOOKUP(D2254,Saldo!$P$8:$Q$1009,2,FALSE)),"")</f>
        <v/>
      </c>
      <c r="K2254" s="76"/>
      <c r="L2254" s="74" t="str">
        <f t="shared" si="70"/>
        <v/>
      </c>
    </row>
    <row r="2255" spans="1:12" ht="18.95" customHeight="1" x14ac:dyDescent="0.25">
      <c r="A2255" s="52"/>
      <c r="C2255" s="185"/>
      <c r="D2255" s="76"/>
      <c r="E2255" s="76" t="str">
        <f>IF(D2255="","",IFERROR(VLOOKUP(D2255,Cadastro!$C$9:$D$1009,2,FALSE),"NOT FOUND"))</f>
        <v/>
      </c>
      <c r="F2255" s="76"/>
      <c r="G2255" s="94"/>
      <c r="H2255" s="97"/>
      <c r="I2255" s="77">
        <f t="shared" si="71"/>
        <v>0</v>
      </c>
      <c r="J2255" s="78" t="str">
        <f>IFERROR(IF(E2255="","",VLOOKUP(D2255,Saldo!$P$8:$Q$1009,2,FALSE)),"")</f>
        <v/>
      </c>
      <c r="K2255" s="76"/>
      <c r="L2255" s="74" t="str">
        <f t="shared" si="70"/>
        <v/>
      </c>
    </row>
    <row r="2256" spans="1:12" ht="18.95" customHeight="1" x14ac:dyDescent="0.25">
      <c r="A2256" s="52"/>
      <c r="C2256" s="185"/>
      <c r="D2256" s="76"/>
      <c r="E2256" s="76" t="str">
        <f>IF(D2256="","",IFERROR(VLOOKUP(D2256,Cadastro!$C$9:$D$1009,2,FALSE),"NOT FOUND"))</f>
        <v/>
      </c>
      <c r="F2256" s="76"/>
      <c r="G2256" s="94"/>
      <c r="H2256" s="97"/>
      <c r="I2256" s="77">
        <f t="shared" si="71"/>
        <v>0</v>
      </c>
      <c r="J2256" s="78" t="str">
        <f>IFERROR(IF(E2256="","",VLOOKUP(D2256,Saldo!$P$8:$Q$1009,2,FALSE)),"")</f>
        <v/>
      </c>
      <c r="K2256" s="76"/>
      <c r="L2256" s="74" t="str">
        <f t="shared" si="70"/>
        <v/>
      </c>
    </row>
    <row r="2257" spans="1:12" ht="18.95" customHeight="1" x14ac:dyDescent="0.25">
      <c r="A2257" s="52"/>
      <c r="C2257" s="185"/>
      <c r="D2257" s="76"/>
      <c r="E2257" s="76" t="str">
        <f>IF(D2257="","",IFERROR(VLOOKUP(D2257,Cadastro!$C$9:$D$1009,2,FALSE),"NOT FOUND"))</f>
        <v/>
      </c>
      <c r="F2257" s="76"/>
      <c r="G2257" s="94"/>
      <c r="H2257" s="97"/>
      <c r="I2257" s="77">
        <f t="shared" si="71"/>
        <v>0</v>
      </c>
      <c r="J2257" s="78" t="str">
        <f>IFERROR(IF(E2257="","",VLOOKUP(D2257,Saldo!$P$8:$Q$1009,2,FALSE)),"")</f>
        <v/>
      </c>
      <c r="K2257" s="76"/>
      <c r="L2257" s="74" t="str">
        <f t="shared" si="70"/>
        <v/>
      </c>
    </row>
    <row r="2258" spans="1:12" ht="18.95" customHeight="1" x14ac:dyDescent="0.25">
      <c r="A2258" s="52"/>
      <c r="C2258" s="185"/>
      <c r="D2258" s="76"/>
      <c r="E2258" s="76" t="str">
        <f>IF(D2258="","",IFERROR(VLOOKUP(D2258,Cadastro!$C$9:$D$1009,2,FALSE),"NOT FOUND"))</f>
        <v/>
      </c>
      <c r="F2258" s="76"/>
      <c r="G2258" s="94"/>
      <c r="H2258" s="97"/>
      <c r="I2258" s="77">
        <f t="shared" si="71"/>
        <v>0</v>
      </c>
      <c r="J2258" s="78" t="str">
        <f>IFERROR(IF(E2258="","",VLOOKUP(D2258,Saldo!$P$8:$Q$1009,2,FALSE)),"")</f>
        <v/>
      </c>
      <c r="K2258" s="76"/>
      <c r="L2258" s="74" t="str">
        <f t="shared" si="70"/>
        <v/>
      </c>
    </row>
    <row r="2259" spans="1:12" ht="18.95" customHeight="1" x14ac:dyDescent="0.25">
      <c r="A2259" s="52"/>
      <c r="C2259" s="185"/>
      <c r="D2259" s="76"/>
      <c r="E2259" s="76" t="str">
        <f>IF(D2259="","",IFERROR(VLOOKUP(D2259,Cadastro!$C$9:$D$1009,2,FALSE),"NOT FOUND"))</f>
        <v/>
      </c>
      <c r="F2259" s="76"/>
      <c r="G2259" s="94"/>
      <c r="H2259" s="97"/>
      <c r="I2259" s="77">
        <f t="shared" si="71"/>
        <v>0</v>
      </c>
      <c r="J2259" s="78" t="str">
        <f>IFERROR(IF(E2259="","",VLOOKUP(D2259,Saldo!$P$8:$Q$1009,2,FALSE)),"")</f>
        <v/>
      </c>
      <c r="K2259" s="76"/>
      <c r="L2259" s="74" t="str">
        <f t="shared" si="70"/>
        <v/>
      </c>
    </row>
    <row r="2260" spans="1:12" ht="18.95" customHeight="1" x14ac:dyDescent="0.25">
      <c r="A2260" s="52"/>
      <c r="C2260" s="185"/>
      <c r="D2260" s="76"/>
      <c r="E2260" s="76" t="str">
        <f>IF(D2260="","",IFERROR(VLOOKUP(D2260,Cadastro!$C$9:$D$1009,2,FALSE),"NOT FOUND"))</f>
        <v/>
      </c>
      <c r="F2260" s="76"/>
      <c r="G2260" s="94"/>
      <c r="H2260" s="97"/>
      <c r="I2260" s="77">
        <f t="shared" si="71"/>
        <v>0</v>
      </c>
      <c r="J2260" s="78" t="str">
        <f>IFERROR(IF(E2260="","",VLOOKUP(D2260,Saldo!$P$8:$Q$1009,2,FALSE)),"")</f>
        <v/>
      </c>
      <c r="K2260" s="76"/>
      <c r="L2260" s="74" t="str">
        <f t="shared" si="70"/>
        <v/>
      </c>
    </row>
    <row r="2261" spans="1:12" ht="18.95" customHeight="1" x14ac:dyDescent="0.25">
      <c r="A2261" s="52"/>
      <c r="C2261" s="185"/>
      <c r="D2261" s="76"/>
      <c r="E2261" s="76" t="str">
        <f>IF(D2261="","",IFERROR(VLOOKUP(D2261,Cadastro!$C$9:$D$1009,2,FALSE),"NOT FOUND"))</f>
        <v/>
      </c>
      <c r="F2261" s="76"/>
      <c r="G2261" s="94"/>
      <c r="H2261" s="97"/>
      <c r="I2261" s="77">
        <f t="shared" si="71"/>
        <v>0</v>
      </c>
      <c r="J2261" s="78" t="str">
        <f>IFERROR(IF(E2261="","",VLOOKUP(D2261,Saldo!$P$8:$Q$1009,2,FALSE)),"")</f>
        <v/>
      </c>
      <c r="K2261" s="76"/>
      <c r="L2261" s="74" t="str">
        <f t="shared" si="70"/>
        <v/>
      </c>
    </row>
    <row r="2262" spans="1:12" ht="18.95" customHeight="1" x14ac:dyDescent="0.25">
      <c r="A2262" s="52"/>
      <c r="C2262" s="185"/>
      <c r="D2262" s="76"/>
      <c r="E2262" s="76" t="str">
        <f>IF(D2262="","",IFERROR(VLOOKUP(D2262,Cadastro!$C$9:$D$1009,2,FALSE),"NOT FOUND"))</f>
        <v/>
      </c>
      <c r="F2262" s="76"/>
      <c r="G2262" s="94"/>
      <c r="H2262" s="97"/>
      <c r="I2262" s="77">
        <f t="shared" si="71"/>
        <v>0</v>
      </c>
      <c r="J2262" s="78" t="str">
        <f>IFERROR(IF(E2262="","",VLOOKUP(D2262,Saldo!$P$8:$Q$1009,2,FALSE)),"")</f>
        <v/>
      </c>
      <c r="K2262" s="76"/>
      <c r="L2262" s="74" t="str">
        <f t="shared" si="70"/>
        <v/>
      </c>
    </row>
    <row r="2263" spans="1:12" ht="18.95" customHeight="1" x14ac:dyDescent="0.25">
      <c r="A2263" s="52"/>
      <c r="C2263" s="185"/>
      <c r="D2263" s="76"/>
      <c r="E2263" s="76" t="str">
        <f>IF(D2263="","",IFERROR(VLOOKUP(D2263,Cadastro!$C$9:$D$1009,2,FALSE),"NOT FOUND"))</f>
        <v/>
      </c>
      <c r="F2263" s="76"/>
      <c r="G2263" s="94"/>
      <c r="H2263" s="97"/>
      <c r="I2263" s="77">
        <f t="shared" si="71"/>
        <v>0</v>
      </c>
      <c r="J2263" s="78" t="str">
        <f>IFERROR(IF(E2263="","",VLOOKUP(D2263,Saldo!$P$8:$Q$1009,2,FALSE)),"")</f>
        <v/>
      </c>
      <c r="K2263" s="76"/>
      <c r="L2263" s="74" t="str">
        <f t="shared" si="70"/>
        <v/>
      </c>
    </row>
    <row r="2264" spans="1:12" ht="18.95" customHeight="1" x14ac:dyDescent="0.25">
      <c r="A2264" s="52"/>
      <c r="C2264" s="185"/>
      <c r="D2264" s="76"/>
      <c r="E2264" s="76" t="str">
        <f>IF(D2264="","",IFERROR(VLOOKUP(D2264,Cadastro!$C$9:$D$1009,2,FALSE),"NOT FOUND"))</f>
        <v/>
      </c>
      <c r="F2264" s="76"/>
      <c r="G2264" s="94"/>
      <c r="H2264" s="97"/>
      <c r="I2264" s="77">
        <f t="shared" si="71"/>
        <v>0</v>
      </c>
      <c r="J2264" s="78" t="str">
        <f>IFERROR(IF(E2264="","",VLOOKUP(D2264,Saldo!$P$8:$Q$1009,2,FALSE)),"")</f>
        <v/>
      </c>
      <c r="K2264" s="76"/>
      <c r="L2264" s="74" t="str">
        <f t="shared" si="70"/>
        <v/>
      </c>
    </row>
    <row r="2265" spans="1:12" ht="18.95" customHeight="1" x14ac:dyDescent="0.25">
      <c r="A2265" s="52"/>
      <c r="C2265" s="185"/>
      <c r="D2265" s="76"/>
      <c r="E2265" s="76" t="str">
        <f>IF(D2265="","",IFERROR(VLOOKUP(D2265,Cadastro!$C$9:$D$1009,2,FALSE),"NOT FOUND"))</f>
        <v/>
      </c>
      <c r="F2265" s="76"/>
      <c r="G2265" s="94"/>
      <c r="H2265" s="97"/>
      <c r="I2265" s="77">
        <f t="shared" si="71"/>
        <v>0</v>
      </c>
      <c r="J2265" s="78" t="str">
        <f>IFERROR(IF(E2265="","",VLOOKUP(D2265,Saldo!$P$8:$Q$1009,2,FALSE)),"")</f>
        <v/>
      </c>
      <c r="K2265" s="76"/>
      <c r="L2265" s="74" t="str">
        <f t="shared" si="70"/>
        <v/>
      </c>
    </row>
    <row r="2266" spans="1:12" ht="18.95" customHeight="1" x14ac:dyDescent="0.25">
      <c r="A2266" s="52"/>
      <c r="C2266" s="185"/>
      <c r="D2266" s="76"/>
      <c r="E2266" s="76" t="str">
        <f>IF(D2266="","",IFERROR(VLOOKUP(D2266,Cadastro!$C$9:$D$1009,2,FALSE),"NOT FOUND"))</f>
        <v/>
      </c>
      <c r="F2266" s="76"/>
      <c r="G2266" s="94"/>
      <c r="H2266" s="97"/>
      <c r="I2266" s="77">
        <f t="shared" si="71"/>
        <v>0</v>
      </c>
      <c r="J2266" s="78" t="str">
        <f>IFERROR(IF(E2266="","",VLOOKUP(D2266,Saldo!$P$8:$Q$1009,2,FALSE)),"")</f>
        <v/>
      </c>
      <c r="K2266" s="76"/>
      <c r="L2266" s="74" t="str">
        <f t="shared" si="70"/>
        <v/>
      </c>
    </row>
    <row r="2267" spans="1:12" ht="18.95" customHeight="1" x14ac:dyDescent="0.25">
      <c r="A2267" s="52"/>
      <c r="C2267" s="185"/>
      <c r="D2267" s="76"/>
      <c r="E2267" s="76" t="str">
        <f>IF(D2267="","",IFERROR(VLOOKUP(D2267,Cadastro!$C$9:$D$1009,2,FALSE),"NOT FOUND"))</f>
        <v/>
      </c>
      <c r="F2267" s="76"/>
      <c r="G2267" s="94"/>
      <c r="H2267" s="97"/>
      <c r="I2267" s="77">
        <f t="shared" si="71"/>
        <v>0</v>
      </c>
      <c r="J2267" s="78" t="str">
        <f>IFERROR(IF(E2267="","",VLOOKUP(D2267,Saldo!$P$8:$Q$1009,2,FALSE)),"")</f>
        <v/>
      </c>
      <c r="K2267" s="76"/>
      <c r="L2267" s="74" t="str">
        <f t="shared" si="70"/>
        <v/>
      </c>
    </row>
    <row r="2268" spans="1:12" ht="18.95" customHeight="1" x14ac:dyDescent="0.25">
      <c r="A2268" s="52"/>
      <c r="C2268" s="185"/>
      <c r="D2268" s="76"/>
      <c r="E2268" s="76" t="str">
        <f>IF(D2268="","",IFERROR(VLOOKUP(D2268,Cadastro!$C$9:$D$1009,2,FALSE),"NOT FOUND"))</f>
        <v/>
      </c>
      <c r="F2268" s="76"/>
      <c r="G2268" s="94"/>
      <c r="H2268" s="97"/>
      <c r="I2268" s="77">
        <f t="shared" si="71"/>
        <v>0</v>
      </c>
      <c r="J2268" s="78" t="str">
        <f>IFERROR(IF(E2268="","",VLOOKUP(D2268,Saldo!$P$8:$Q$1009,2,FALSE)),"")</f>
        <v/>
      </c>
      <c r="K2268" s="76"/>
      <c r="L2268" s="74" t="str">
        <f t="shared" si="70"/>
        <v/>
      </c>
    </row>
    <row r="2269" spans="1:12" ht="18.95" customHeight="1" x14ac:dyDescent="0.25">
      <c r="A2269" s="52"/>
      <c r="C2269" s="185"/>
      <c r="D2269" s="76"/>
      <c r="E2269" s="76" t="str">
        <f>IF(D2269="","",IFERROR(VLOOKUP(D2269,Cadastro!$C$9:$D$1009,2,FALSE),"NOT FOUND"))</f>
        <v/>
      </c>
      <c r="F2269" s="76"/>
      <c r="G2269" s="94"/>
      <c r="H2269" s="97"/>
      <c r="I2269" s="77">
        <f t="shared" si="71"/>
        <v>0</v>
      </c>
      <c r="J2269" s="78" t="str">
        <f>IFERROR(IF(E2269="","",VLOOKUP(D2269,Saldo!$P$8:$Q$1009,2,FALSE)),"")</f>
        <v/>
      </c>
      <c r="K2269" s="76"/>
      <c r="L2269" s="74" t="str">
        <f t="shared" si="70"/>
        <v/>
      </c>
    </row>
    <row r="2270" spans="1:12" ht="18.95" customHeight="1" x14ac:dyDescent="0.25">
      <c r="A2270" s="52"/>
      <c r="C2270" s="185"/>
      <c r="D2270" s="76"/>
      <c r="E2270" s="76" t="str">
        <f>IF(D2270="","",IFERROR(VLOOKUP(D2270,Cadastro!$C$9:$D$1009,2,FALSE),"NOT FOUND"))</f>
        <v/>
      </c>
      <c r="F2270" s="76"/>
      <c r="G2270" s="94"/>
      <c r="H2270" s="97"/>
      <c r="I2270" s="77">
        <f t="shared" si="71"/>
        <v>0</v>
      </c>
      <c r="J2270" s="78" t="str">
        <f>IFERROR(IF(E2270="","",VLOOKUP(D2270,Saldo!$P$8:$Q$1009,2,FALSE)),"")</f>
        <v/>
      </c>
      <c r="K2270" s="76"/>
      <c r="L2270" s="74" t="str">
        <f t="shared" si="70"/>
        <v/>
      </c>
    </row>
    <row r="2271" spans="1:12" ht="18.95" customHeight="1" x14ac:dyDescent="0.25">
      <c r="A2271" s="52"/>
      <c r="C2271" s="185"/>
      <c r="D2271" s="76"/>
      <c r="E2271" s="76" t="str">
        <f>IF(D2271="","",IFERROR(VLOOKUP(D2271,Cadastro!$C$9:$D$1009,2,FALSE),"NOT FOUND"))</f>
        <v/>
      </c>
      <c r="F2271" s="76"/>
      <c r="G2271" s="94"/>
      <c r="H2271" s="97"/>
      <c r="I2271" s="77">
        <f t="shared" si="71"/>
        <v>0</v>
      </c>
      <c r="J2271" s="78" t="str">
        <f>IFERROR(IF(E2271="","",VLOOKUP(D2271,Saldo!$P$8:$Q$1009,2,FALSE)),"")</f>
        <v/>
      </c>
      <c r="K2271" s="76"/>
      <c r="L2271" s="74" t="str">
        <f t="shared" si="70"/>
        <v/>
      </c>
    </row>
    <row r="2272" spans="1:12" ht="18.95" customHeight="1" x14ac:dyDescent="0.25">
      <c r="A2272" s="52"/>
      <c r="C2272" s="185"/>
      <c r="D2272" s="76"/>
      <c r="E2272" s="76" t="str">
        <f>IF(D2272="","",IFERROR(VLOOKUP(D2272,Cadastro!$C$9:$D$1009,2,FALSE),"NOT FOUND"))</f>
        <v/>
      </c>
      <c r="F2272" s="76"/>
      <c r="G2272" s="94"/>
      <c r="H2272" s="97"/>
      <c r="I2272" s="77">
        <f t="shared" si="71"/>
        <v>0</v>
      </c>
      <c r="J2272" s="78" t="str">
        <f>IFERROR(IF(E2272="","",VLOOKUP(D2272,Saldo!$P$8:$Q$1009,2,FALSE)),"")</f>
        <v/>
      </c>
      <c r="K2272" s="76"/>
      <c r="L2272" s="74" t="str">
        <f t="shared" si="70"/>
        <v/>
      </c>
    </row>
    <row r="2273" spans="1:12" ht="18.95" customHeight="1" x14ac:dyDescent="0.25">
      <c r="A2273" s="52"/>
      <c r="C2273" s="185"/>
      <c r="D2273" s="76"/>
      <c r="E2273" s="76" t="str">
        <f>IF(D2273="","",IFERROR(VLOOKUP(D2273,Cadastro!$C$9:$D$1009,2,FALSE),"NOT FOUND"))</f>
        <v/>
      </c>
      <c r="F2273" s="76"/>
      <c r="G2273" s="94"/>
      <c r="H2273" s="97"/>
      <c r="I2273" s="77">
        <f t="shared" si="71"/>
        <v>0</v>
      </c>
      <c r="J2273" s="78" t="str">
        <f>IFERROR(IF(E2273="","",VLOOKUP(D2273,Saldo!$P$8:$Q$1009,2,FALSE)),"")</f>
        <v/>
      </c>
      <c r="K2273" s="76"/>
      <c r="L2273" s="74" t="str">
        <f t="shared" si="70"/>
        <v/>
      </c>
    </row>
    <row r="2274" spans="1:12" ht="18.95" customHeight="1" x14ac:dyDescent="0.25">
      <c r="A2274" s="52"/>
      <c r="C2274" s="185"/>
      <c r="D2274" s="76"/>
      <c r="E2274" s="76" t="str">
        <f>IF(D2274="","",IFERROR(VLOOKUP(D2274,Cadastro!$C$9:$D$1009,2,FALSE),"NOT FOUND"))</f>
        <v/>
      </c>
      <c r="F2274" s="76"/>
      <c r="G2274" s="94"/>
      <c r="H2274" s="97"/>
      <c r="I2274" s="77">
        <f t="shared" si="71"/>
        <v>0</v>
      </c>
      <c r="J2274" s="78" t="str">
        <f>IFERROR(IF(E2274="","",VLOOKUP(D2274,Saldo!$P$8:$Q$1009,2,FALSE)),"")</f>
        <v/>
      </c>
      <c r="K2274" s="76"/>
      <c r="L2274" s="74" t="str">
        <f t="shared" si="70"/>
        <v/>
      </c>
    </row>
    <row r="2275" spans="1:12" ht="18.95" customHeight="1" x14ac:dyDescent="0.25">
      <c r="A2275" s="52"/>
      <c r="C2275" s="185"/>
      <c r="D2275" s="76"/>
      <c r="E2275" s="76" t="str">
        <f>IF(D2275="","",IFERROR(VLOOKUP(D2275,Cadastro!$C$9:$D$1009,2,FALSE),"NOT FOUND"))</f>
        <v/>
      </c>
      <c r="F2275" s="76"/>
      <c r="G2275" s="94"/>
      <c r="H2275" s="97"/>
      <c r="I2275" s="77">
        <f t="shared" si="71"/>
        <v>0</v>
      </c>
      <c r="J2275" s="78" t="str">
        <f>IFERROR(IF(E2275="","",VLOOKUP(D2275,Saldo!$P$8:$Q$1009,2,FALSE)),"")</f>
        <v/>
      </c>
      <c r="K2275" s="76"/>
      <c r="L2275" s="74" t="str">
        <f t="shared" si="70"/>
        <v/>
      </c>
    </row>
    <row r="2276" spans="1:12" ht="18.95" customHeight="1" x14ac:dyDescent="0.25">
      <c r="A2276" s="52"/>
      <c r="C2276" s="185"/>
      <c r="D2276" s="76"/>
      <c r="E2276" s="76" t="str">
        <f>IF(D2276="","",IFERROR(VLOOKUP(D2276,Cadastro!$C$9:$D$1009,2,FALSE),"NOT FOUND"))</f>
        <v/>
      </c>
      <c r="F2276" s="76"/>
      <c r="G2276" s="94"/>
      <c r="H2276" s="97"/>
      <c r="I2276" s="77">
        <f t="shared" si="71"/>
        <v>0</v>
      </c>
      <c r="J2276" s="78" t="str">
        <f>IFERROR(IF(E2276="","",VLOOKUP(D2276,Saldo!$P$8:$Q$1009,2,FALSE)),"")</f>
        <v/>
      </c>
      <c r="K2276" s="76"/>
      <c r="L2276" s="74" t="str">
        <f t="shared" si="70"/>
        <v/>
      </c>
    </row>
    <row r="2277" spans="1:12" ht="18.95" customHeight="1" x14ac:dyDescent="0.25">
      <c r="A2277" s="52"/>
      <c r="C2277" s="185"/>
      <c r="D2277" s="76"/>
      <c r="E2277" s="76" t="str">
        <f>IF(D2277="","",IFERROR(VLOOKUP(D2277,Cadastro!$C$9:$D$1009,2,FALSE),"NOT FOUND"))</f>
        <v/>
      </c>
      <c r="F2277" s="76"/>
      <c r="G2277" s="94"/>
      <c r="H2277" s="97"/>
      <c r="I2277" s="77">
        <f t="shared" si="71"/>
        <v>0</v>
      </c>
      <c r="J2277" s="78" t="str">
        <f>IFERROR(IF(E2277="","",VLOOKUP(D2277,Saldo!$P$8:$Q$1009,2,FALSE)),"")</f>
        <v/>
      </c>
      <c r="K2277" s="76"/>
      <c r="L2277" s="74" t="str">
        <f t="shared" si="70"/>
        <v/>
      </c>
    </row>
    <row r="2278" spans="1:12" ht="18.95" customHeight="1" x14ac:dyDescent="0.25">
      <c r="A2278" s="52"/>
      <c r="C2278" s="185"/>
      <c r="D2278" s="76"/>
      <c r="E2278" s="76" t="str">
        <f>IF(D2278="","",IFERROR(VLOOKUP(D2278,Cadastro!$C$9:$D$1009,2,FALSE),"NOT FOUND"))</f>
        <v/>
      </c>
      <c r="F2278" s="76"/>
      <c r="G2278" s="94"/>
      <c r="H2278" s="97"/>
      <c r="I2278" s="77">
        <f t="shared" si="71"/>
        <v>0</v>
      </c>
      <c r="J2278" s="78" t="str">
        <f>IFERROR(IF(E2278="","",VLOOKUP(D2278,Saldo!$P$8:$Q$1009,2,FALSE)),"")</f>
        <v/>
      </c>
      <c r="K2278" s="76"/>
      <c r="L2278" s="74" t="str">
        <f t="shared" si="70"/>
        <v/>
      </c>
    </row>
    <row r="2279" spans="1:12" ht="18.95" customHeight="1" x14ac:dyDescent="0.25">
      <c r="A2279" s="52"/>
      <c r="C2279" s="185"/>
      <c r="D2279" s="76"/>
      <c r="E2279" s="76" t="str">
        <f>IF(D2279="","",IFERROR(VLOOKUP(D2279,Cadastro!$C$9:$D$1009,2,FALSE),"NOT FOUND"))</f>
        <v/>
      </c>
      <c r="F2279" s="76"/>
      <c r="G2279" s="94"/>
      <c r="H2279" s="97"/>
      <c r="I2279" s="77">
        <f t="shared" si="71"/>
        <v>0</v>
      </c>
      <c r="J2279" s="78" t="str">
        <f>IFERROR(IF(E2279="","",VLOOKUP(D2279,Saldo!$P$8:$Q$1009,2,FALSE)),"")</f>
        <v/>
      </c>
      <c r="K2279" s="76"/>
      <c r="L2279" s="74" t="str">
        <f t="shared" si="70"/>
        <v/>
      </c>
    </row>
    <row r="2280" spans="1:12" ht="18.95" customHeight="1" x14ac:dyDescent="0.25">
      <c r="A2280" s="52"/>
      <c r="C2280" s="185"/>
      <c r="D2280" s="76"/>
      <c r="E2280" s="76" t="str">
        <f>IF(D2280="","",IFERROR(VLOOKUP(D2280,Cadastro!$C$9:$D$1009,2,FALSE),"NOT FOUND"))</f>
        <v/>
      </c>
      <c r="F2280" s="76"/>
      <c r="G2280" s="94"/>
      <c r="H2280" s="97"/>
      <c r="I2280" s="77">
        <f t="shared" si="71"/>
        <v>0</v>
      </c>
      <c r="J2280" s="78" t="str">
        <f>IFERROR(IF(E2280="","",VLOOKUP(D2280,Saldo!$P$8:$Q$1009,2,FALSE)),"")</f>
        <v/>
      </c>
      <c r="K2280" s="76"/>
      <c r="L2280" s="74" t="str">
        <f t="shared" si="70"/>
        <v/>
      </c>
    </row>
    <row r="2281" spans="1:12" ht="18.95" customHeight="1" x14ac:dyDescent="0.25">
      <c r="A2281" s="52"/>
      <c r="C2281" s="185"/>
      <c r="D2281" s="76"/>
      <c r="E2281" s="76" t="str">
        <f>IF(D2281="","",IFERROR(VLOOKUP(D2281,Cadastro!$C$9:$D$1009,2,FALSE),"NOT FOUND"))</f>
        <v/>
      </c>
      <c r="F2281" s="76"/>
      <c r="G2281" s="94"/>
      <c r="H2281" s="97"/>
      <c r="I2281" s="77">
        <f t="shared" si="71"/>
        <v>0</v>
      </c>
      <c r="J2281" s="78" t="str">
        <f>IFERROR(IF(E2281="","",VLOOKUP(D2281,Saldo!$P$8:$Q$1009,2,FALSE)),"")</f>
        <v/>
      </c>
      <c r="K2281" s="76"/>
      <c r="L2281" s="74" t="str">
        <f t="shared" si="70"/>
        <v/>
      </c>
    </row>
    <row r="2282" spans="1:12" ht="18.95" customHeight="1" x14ac:dyDescent="0.25">
      <c r="A2282" s="52"/>
      <c r="C2282" s="185"/>
      <c r="D2282" s="76"/>
      <c r="E2282" s="76" t="str">
        <f>IF(D2282="","",IFERROR(VLOOKUP(D2282,Cadastro!$C$9:$D$1009,2,FALSE),"NOT FOUND"))</f>
        <v/>
      </c>
      <c r="F2282" s="76"/>
      <c r="G2282" s="94"/>
      <c r="H2282" s="97"/>
      <c r="I2282" s="77">
        <f t="shared" si="71"/>
        <v>0</v>
      </c>
      <c r="J2282" s="78" t="str">
        <f>IFERROR(IF(E2282="","",VLOOKUP(D2282,Saldo!$P$8:$Q$1009,2,FALSE)),"")</f>
        <v/>
      </c>
      <c r="K2282" s="76"/>
      <c r="L2282" s="74" t="str">
        <f t="shared" si="70"/>
        <v/>
      </c>
    </row>
    <row r="2283" spans="1:12" ht="18.95" customHeight="1" x14ac:dyDescent="0.25">
      <c r="A2283" s="52"/>
      <c r="C2283" s="185"/>
      <c r="D2283" s="76"/>
      <c r="E2283" s="76" t="str">
        <f>IF(D2283="","",IFERROR(VLOOKUP(D2283,Cadastro!$C$9:$D$1009,2,FALSE),"NOT FOUND"))</f>
        <v/>
      </c>
      <c r="F2283" s="76"/>
      <c r="G2283" s="94"/>
      <c r="H2283" s="97"/>
      <c r="I2283" s="77">
        <f t="shared" si="71"/>
        <v>0</v>
      </c>
      <c r="J2283" s="78" t="str">
        <f>IFERROR(IF(E2283="","",VLOOKUP(D2283,Saldo!$P$8:$Q$1009,2,FALSE)),"")</f>
        <v/>
      </c>
      <c r="K2283" s="76"/>
      <c r="L2283" s="74" t="str">
        <f t="shared" si="70"/>
        <v/>
      </c>
    </row>
    <row r="2284" spans="1:12" ht="18.95" customHeight="1" x14ac:dyDescent="0.25">
      <c r="A2284" s="52"/>
      <c r="C2284" s="185"/>
      <c r="D2284" s="76"/>
      <c r="E2284" s="76" t="str">
        <f>IF(D2284="","",IFERROR(VLOOKUP(D2284,Cadastro!$C$9:$D$1009,2,FALSE),"NOT FOUND"))</f>
        <v/>
      </c>
      <c r="F2284" s="76"/>
      <c r="G2284" s="94"/>
      <c r="H2284" s="97"/>
      <c r="I2284" s="77">
        <f t="shared" si="71"/>
        <v>0</v>
      </c>
      <c r="J2284" s="78" t="str">
        <f>IFERROR(IF(E2284="","",VLOOKUP(D2284,Saldo!$P$8:$Q$1009,2,FALSE)),"")</f>
        <v/>
      </c>
      <c r="K2284" s="76"/>
      <c r="L2284" s="74" t="str">
        <f t="shared" si="70"/>
        <v/>
      </c>
    </row>
    <row r="2285" spans="1:12" ht="18.95" customHeight="1" x14ac:dyDescent="0.25">
      <c r="A2285" s="52"/>
      <c r="C2285" s="185"/>
      <c r="D2285" s="76"/>
      <c r="E2285" s="76" t="str">
        <f>IF(D2285="","",IFERROR(VLOOKUP(D2285,Cadastro!$C$9:$D$1009,2,FALSE),"NOT FOUND"))</f>
        <v/>
      </c>
      <c r="F2285" s="76"/>
      <c r="G2285" s="94"/>
      <c r="H2285" s="97"/>
      <c r="I2285" s="77">
        <f t="shared" si="71"/>
        <v>0</v>
      </c>
      <c r="J2285" s="78" t="str">
        <f>IFERROR(IF(E2285="","",VLOOKUP(D2285,Saldo!$P$8:$Q$1009,2,FALSE)),"")</f>
        <v/>
      </c>
      <c r="K2285" s="76"/>
      <c r="L2285" s="74" t="str">
        <f t="shared" si="70"/>
        <v/>
      </c>
    </row>
    <row r="2286" spans="1:12" ht="18.95" customHeight="1" x14ac:dyDescent="0.25">
      <c r="A2286" s="52"/>
      <c r="C2286" s="185"/>
      <c r="D2286" s="76"/>
      <c r="E2286" s="76" t="str">
        <f>IF(D2286="","",IFERROR(VLOOKUP(D2286,Cadastro!$C$9:$D$1009,2,FALSE),"NOT FOUND"))</f>
        <v/>
      </c>
      <c r="F2286" s="76"/>
      <c r="G2286" s="94"/>
      <c r="H2286" s="97"/>
      <c r="I2286" s="77">
        <f t="shared" si="71"/>
        <v>0</v>
      </c>
      <c r="J2286" s="78" t="str">
        <f>IFERROR(IF(E2286="","",VLOOKUP(D2286,Saldo!$P$8:$Q$1009,2,FALSE)),"")</f>
        <v/>
      </c>
      <c r="K2286" s="76"/>
      <c r="L2286" s="74" t="str">
        <f t="shared" si="70"/>
        <v/>
      </c>
    </row>
    <row r="2287" spans="1:12" ht="18.95" customHeight="1" x14ac:dyDescent="0.25">
      <c r="A2287" s="52"/>
      <c r="C2287" s="185"/>
      <c r="D2287" s="76"/>
      <c r="E2287" s="76" t="str">
        <f>IF(D2287="","",IFERROR(VLOOKUP(D2287,Cadastro!$C$9:$D$1009,2,FALSE),"NOT FOUND"))</f>
        <v/>
      </c>
      <c r="F2287" s="76"/>
      <c r="G2287" s="94"/>
      <c r="H2287" s="97"/>
      <c r="I2287" s="77">
        <f t="shared" si="71"/>
        <v>0</v>
      </c>
      <c r="J2287" s="78" t="str">
        <f>IFERROR(IF(E2287="","",VLOOKUP(D2287,Saldo!$P$8:$Q$1009,2,FALSE)),"")</f>
        <v/>
      </c>
      <c r="K2287" s="76"/>
      <c r="L2287" s="74" t="str">
        <f t="shared" si="70"/>
        <v/>
      </c>
    </row>
    <row r="2288" spans="1:12" ht="18.95" customHeight="1" x14ac:dyDescent="0.25">
      <c r="A2288" s="52"/>
      <c r="C2288" s="185"/>
      <c r="D2288" s="76"/>
      <c r="E2288" s="76" t="str">
        <f>IF(D2288="","",IFERROR(VLOOKUP(D2288,Cadastro!$C$9:$D$1009,2,FALSE),"NOT FOUND"))</f>
        <v/>
      </c>
      <c r="F2288" s="76"/>
      <c r="G2288" s="94"/>
      <c r="H2288" s="97"/>
      <c r="I2288" s="77">
        <f t="shared" si="71"/>
        <v>0</v>
      </c>
      <c r="J2288" s="78" t="str">
        <f>IFERROR(IF(E2288="","",VLOOKUP(D2288,Saldo!$P$8:$Q$1009,2,FALSE)),"")</f>
        <v/>
      </c>
      <c r="K2288" s="76"/>
      <c r="L2288" s="74" t="str">
        <f t="shared" si="70"/>
        <v/>
      </c>
    </row>
    <row r="2289" spans="1:12" ht="18.95" customHeight="1" x14ac:dyDescent="0.25">
      <c r="A2289" s="52"/>
      <c r="C2289" s="185"/>
      <c r="D2289" s="76"/>
      <c r="E2289" s="76" t="str">
        <f>IF(D2289="","",IFERROR(VLOOKUP(D2289,Cadastro!$C$9:$D$1009,2,FALSE),"NOT FOUND"))</f>
        <v/>
      </c>
      <c r="F2289" s="76"/>
      <c r="G2289" s="94"/>
      <c r="H2289" s="97"/>
      <c r="I2289" s="77">
        <f t="shared" si="71"/>
        <v>0</v>
      </c>
      <c r="J2289" s="78" t="str">
        <f>IFERROR(IF(E2289="","",VLOOKUP(D2289,Saldo!$P$8:$Q$1009,2,FALSE)),"")</f>
        <v/>
      </c>
      <c r="K2289" s="76"/>
      <c r="L2289" s="74" t="str">
        <f t="shared" si="70"/>
        <v/>
      </c>
    </row>
    <row r="2290" spans="1:12" ht="18.95" customHeight="1" x14ac:dyDescent="0.25">
      <c r="A2290" s="52"/>
      <c r="C2290" s="185"/>
      <c r="D2290" s="76"/>
      <c r="E2290" s="76" t="str">
        <f>IF(D2290="","",IFERROR(VLOOKUP(D2290,Cadastro!$C$9:$D$1009,2,FALSE),"NOT FOUND"))</f>
        <v/>
      </c>
      <c r="F2290" s="76"/>
      <c r="G2290" s="94"/>
      <c r="H2290" s="97"/>
      <c r="I2290" s="77">
        <f t="shared" si="71"/>
        <v>0</v>
      </c>
      <c r="J2290" s="78" t="str">
        <f>IFERROR(IF(E2290="","",VLOOKUP(D2290,Saldo!$P$8:$Q$1009,2,FALSE)),"")</f>
        <v/>
      </c>
      <c r="K2290" s="76"/>
      <c r="L2290" s="74" t="str">
        <f t="shared" si="70"/>
        <v/>
      </c>
    </row>
    <row r="2291" spans="1:12" ht="18.95" customHeight="1" x14ac:dyDescent="0.25">
      <c r="A2291" s="52"/>
      <c r="C2291" s="185"/>
      <c r="D2291" s="76"/>
      <c r="E2291" s="76" t="str">
        <f>IF(D2291="","",IFERROR(VLOOKUP(D2291,Cadastro!$C$9:$D$1009,2,FALSE),"NOT FOUND"))</f>
        <v/>
      </c>
      <c r="F2291" s="76"/>
      <c r="G2291" s="94"/>
      <c r="H2291" s="97"/>
      <c r="I2291" s="77">
        <f t="shared" si="71"/>
        <v>0</v>
      </c>
      <c r="J2291" s="78" t="str">
        <f>IFERROR(IF(E2291="","",VLOOKUP(D2291,Saldo!$P$8:$Q$1009,2,FALSE)),"")</f>
        <v/>
      </c>
      <c r="K2291" s="76"/>
      <c r="L2291" s="74" t="str">
        <f t="shared" si="70"/>
        <v/>
      </c>
    </row>
    <row r="2292" spans="1:12" ht="18.95" customHeight="1" x14ac:dyDescent="0.25">
      <c r="A2292" s="52"/>
      <c r="C2292" s="185"/>
      <c r="D2292" s="76"/>
      <c r="E2292" s="76" t="str">
        <f>IF(D2292="","",IFERROR(VLOOKUP(D2292,Cadastro!$C$9:$D$1009,2,FALSE),"NOT FOUND"))</f>
        <v/>
      </c>
      <c r="F2292" s="76"/>
      <c r="G2292" s="94"/>
      <c r="H2292" s="97"/>
      <c r="I2292" s="77">
        <f t="shared" si="71"/>
        <v>0</v>
      </c>
      <c r="J2292" s="78" t="str">
        <f>IFERROR(IF(E2292="","",VLOOKUP(D2292,Saldo!$P$8:$Q$1009,2,FALSE)),"")</f>
        <v/>
      </c>
      <c r="K2292" s="76"/>
      <c r="L2292" s="74" t="str">
        <f t="shared" si="70"/>
        <v/>
      </c>
    </row>
    <row r="2293" spans="1:12" ht="18.95" customHeight="1" x14ac:dyDescent="0.25">
      <c r="A2293" s="52"/>
      <c r="C2293" s="185"/>
      <c r="D2293" s="76"/>
      <c r="E2293" s="76" t="str">
        <f>IF(D2293="","",IFERROR(VLOOKUP(D2293,Cadastro!$C$9:$D$1009,2,FALSE),"NOT FOUND"))</f>
        <v/>
      </c>
      <c r="F2293" s="76"/>
      <c r="G2293" s="94"/>
      <c r="H2293" s="97"/>
      <c r="I2293" s="77">
        <f t="shared" si="71"/>
        <v>0</v>
      </c>
      <c r="J2293" s="78" t="str">
        <f>IFERROR(IF(E2293="","",VLOOKUP(D2293,Saldo!$P$8:$Q$1009,2,FALSE)),"")</f>
        <v/>
      </c>
      <c r="K2293" s="76"/>
      <c r="L2293" s="74" t="str">
        <f t="shared" si="70"/>
        <v/>
      </c>
    </row>
    <row r="2294" spans="1:12" ht="18.95" customHeight="1" x14ac:dyDescent="0.25">
      <c r="A2294" s="52"/>
      <c r="C2294" s="185"/>
      <c r="D2294" s="76"/>
      <c r="E2294" s="76" t="str">
        <f>IF(D2294="","",IFERROR(VLOOKUP(D2294,Cadastro!$C$9:$D$1009,2,FALSE),"NOT FOUND"))</f>
        <v/>
      </c>
      <c r="F2294" s="76"/>
      <c r="G2294" s="94"/>
      <c r="H2294" s="97"/>
      <c r="I2294" s="77">
        <f t="shared" si="71"/>
        <v>0</v>
      </c>
      <c r="J2294" s="78" t="str">
        <f>IFERROR(IF(E2294="","",VLOOKUP(D2294,Saldo!$P$8:$Q$1009,2,FALSE)),"")</f>
        <v/>
      </c>
      <c r="K2294" s="76"/>
      <c r="L2294" s="74" t="str">
        <f t="shared" si="70"/>
        <v/>
      </c>
    </row>
    <row r="2295" spans="1:12" ht="18.95" customHeight="1" x14ac:dyDescent="0.25">
      <c r="A2295" s="52"/>
      <c r="C2295" s="185"/>
      <c r="D2295" s="76"/>
      <c r="E2295" s="76" t="str">
        <f>IF(D2295="","",IFERROR(VLOOKUP(D2295,Cadastro!$C$9:$D$1009,2,FALSE),"NOT FOUND"))</f>
        <v/>
      </c>
      <c r="F2295" s="76"/>
      <c r="G2295" s="94"/>
      <c r="H2295" s="97"/>
      <c r="I2295" s="77">
        <f t="shared" si="71"/>
        <v>0</v>
      </c>
      <c r="J2295" s="78" t="str">
        <f>IFERROR(IF(E2295="","",VLOOKUP(D2295,Saldo!$P$8:$Q$1009,2,FALSE)),"")</f>
        <v/>
      </c>
      <c r="K2295" s="76"/>
      <c r="L2295" s="74" t="str">
        <f t="shared" si="70"/>
        <v/>
      </c>
    </row>
    <row r="2296" spans="1:12" ht="18.95" customHeight="1" x14ac:dyDescent="0.25">
      <c r="A2296" s="52"/>
      <c r="C2296" s="185"/>
      <c r="D2296" s="76"/>
      <c r="E2296" s="76" t="str">
        <f>IF(D2296="","",IFERROR(VLOOKUP(D2296,Cadastro!$C$9:$D$1009,2,FALSE),"NOT FOUND"))</f>
        <v/>
      </c>
      <c r="F2296" s="76"/>
      <c r="G2296" s="94"/>
      <c r="H2296" s="97"/>
      <c r="I2296" s="77">
        <f t="shared" si="71"/>
        <v>0</v>
      </c>
      <c r="J2296" s="78" t="str">
        <f>IFERROR(IF(E2296="","",VLOOKUP(D2296,Saldo!$P$8:$Q$1009,2,FALSE)),"")</f>
        <v/>
      </c>
      <c r="K2296" s="76"/>
      <c r="L2296" s="74" t="str">
        <f t="shared" si="70"/>
        <v/>
      </c>
    </row>
    <row r="2297" spans="1:12" ht="18.95" customHeight="1" x14ac:dyDescent="0.25">
      <c r="A2297" s="52"/>
      <c r="C2297" s="185"/>
      <c r="D2297" s="76"/>
      <c r="E2297" s="76" t="str">
        <f>IF(D2297="","",IFERROR(VLOOKUP(D2297,Cadastro!$C$9:$D$1009,2,FALSE),"NOT FOUND"))</f>
        <v/>
      </c>
      <c r="F2297" s="76"/>
      <c r="G2297" s="94"/>
      <c r="H2297" s="97"/>
      <c r="I2297" s="77">
        <f t="shared" si="71"/>
        <v>0</v>
      </c>
      <c r="J2297" s="78" t="str">
        <f>IFERROR(IF(E2297="","",VLOOKUP(D2297,Saldo!$P$8:$Q$1009,2,FALSE)),"")</f>
        <v/>
      </c>
      <c r="K2297" s="76"/>
      <c r="L2297" s="74" t="str">
        <f t="shared" si="70"/>
        <v/>
      </c>
    </row>
    <row r="2298" spans="1:12" ht="18.95" customHeight="1" x14ac:dyDescent="0.25">
      <c r="A2298" s="52"/>
      <c r="C2298" s="185"/>
      <c r="D2298" s="76"/>
      <c r="E2298" s="76" t="str">
        <f>IF(D2298="","",IFERROR(VLOOKUP(D2298,Cadastro!$C$9:$D$1009,2,FALSE),"NOT FOUND"))</f>
        <v/>
      </c>
      <c r="F2298" s="76"/>
      <c r="G2298" s="94"/>
      <c r="H2298" s="97"/>
      <c r="I2298" s="77">
        <f t="shared" si="71"/>
        <v>0</v>
      </c>
      <c r="J2298" s="78" t="str">
        <f>IFERROR(IF(E2298="","",VLOOKUP(D2298,Saldo!$P$8:$Q$1009,2,FALSE)),"")</f>
        <v/>
      </c>
      <c r="K2298" s="76"/>
      <c r="L2298" s="74" t="str">
        <f t="shared" si="70"/>
        <v/>
      </c>
    </row>
    <row r="2299" spans="1:12" ht="18.95" customHeight="1" x14ac:dyDescent="0.25">
      <c r="A2299" s="52"/>
      <c r="C2299" s="185"/>
      <c r="D2299" s="76"/>
      <c r="E2299" s="76" t="str">
        <f>IF(D2299="","",IFERROR(VLOOKUP(D2299,Cadastro!$C$9:$D$1009,2,FALSE),"NOT FOUND"))</f>
        <v/>
      </c>
      <c r="F2299" s="76"/>
      <c r="G2299" s="94"/>
      <c r="H2299" s="97"/>
      <c r="I2299" s="77">
        <f t="shared" si="71"/>
        <v>0</v>
      </c>
      <c r="J2299" s="78" t="str">
        <f>IFERROR(IF(E2299="","",VLOOKUP(D2299,Saldo!$P$8:$Q$1009,2,FALSE)),"")</f>
        <v/>
      </c>
      <c r="K2299" s="76"/>
      <c r="L2299" s="74" t="str">
        <f t="shared" si="70"/>
        <v/>
      </c>
    </row>
    <row r="2300" spans="1:12" ht="18.95" customHeight="1" x14ac:dyDescent="0.25">
      <c r="A2300" s="52"/>
      <c r="C2300" s="185"/>
      <c r="D2300" s="76"/>
      <c r="E2300" s="76" t="str">
        <f>IF(D2300="","",IFERROR(VLOOKUP(D2300,Cadastro!$C$9:$D$1009,2,FALSE),"NOT FOUND"))</f>
        <v/>
      </c>
      <c r="F2300" s="76"/>
      <c r="G2300" s="94"/>
      <c r="H2300" s="97"/>
      <c r="I2300" s="77">
        <f t="shared" si="71"/>
        <v>0</v>
      </c>
      <c r="J2300" s="78" t="str">
        <f>IFERROR(IF(E2300="","",VLOOKUP(D2300,Saldo!$P$8:$Q$1009,2,FALSE)),"")</f>
        <v/>
      </c>
      <c r="K2300" s="76"/>
      <c r="L2300" s="74" t="str">
        <f t="shared" si="70"/>
        <v/>
      </c>
    </row>
    <row r="2301" spans="1:12" ht="18.95" customHeight="1" x14ac:dyDescent="0.25">
      <c r="A2301" s="52"/>
      <c r="C2301" s="185"/>
      <c r="D2301" s="76"/>
      <c r="E2301" s="76" t="str">
        <f>IF(D2301="","",IFERROR(VLOOKUP(D2301,Cadastro!$C$9:$D$1009,2,FALSE),"NOT FOUND"))</f>
        <v/>
      </c>
      <c r="F2301" s="76"/>
      <c r="G2301" s="94"/>
      <c r="H2301" s="97"/>
      <c r="I2301" s="77">
        <f t="shared" si="71"/>
        <v>0</v>
      </c>
      <c r="J2301" s="78" t="str">
        <f>IFERROR(IF(E2301="","",VLOOKUP(D2301,Saldo!$P$8:$Q$1009,2,FALSE)),"")</f>
        <v/>
      </c>
      <c r="K2301" s="76"/>
      <c r="L2301" s="74" t="str">
        <f t="shared" si="70"/>
        <v/>
      </c>
    </row>
    <row r="2302" spans="1:12" ht="18.95" customHeight="1" x14ac:dyDescent="0.25">
      <c r="A2302" s="52"/>
      <c r="C2302" s="185"/>
      <c r="D2302" s="76"/>
      <c r="E2302" s="76" t="str">
        <f>IF(D2302="","",IFERROR(VLOOKUP(D2302,Cadastro!$C$9:$D$1009,2,FALSE),"NOT FOUND"))</f>
        <v/>
      </c>
      <c r="F2302" s="76"/>
      <c r="G2302" s="94"/>
      <c r="H2302" s="97"/>
      <c r="I2302" s="77">
        <f t="shared" si="71"/>
        <v>0</v>
      </c>
      <c r="J2302" s="78" t="str">
        <f>IFERROR(IF(E2302="","",VLOOKUP(D2302,Saldo!$P$8:$Q$1009,2,FALSE)),"")</f>
        <v/>
      </c>
      <c r="K2302" s="76"/>
      <c r="L2302" s="74" t="str">
        <f t="shared" si="70"/>
        <v/>
      </c>
    </row>
    <row r="2303" spans="1:12" ht="18.95" customHeight="1" x14ac:dyDescent="0.25">
      <c r="A2303" s="52"/>
      <c r="C2303" s="185"/>
      <c r="D2303" s="76"/>
      <c r="E2303" s="76" t="str">
        <f>IF(D2303="","",IFERROR(VLOOKUP(D2303,Cadastro!$C$9:$D$1009,2,FALSE),"NOT FOUND"))</f>
        <v/>
      </c>
      <c r="F2303" s="76"/>
      <c r="G2303" s="94"/>
      <c r="H2303" s="97"/>
      <c r="I2303" s="77">
        <f t="shared" si="71"/>
        <v>0</v>
      </c>
      <c r="J2303" s="78" t="str">
        <f>IFERROR(IF(E2303="","",VLOOKUP(D2303,Saldo!$P$8:$Q$1009,2,FALSE)),"")</f>
        <v/>
      </c>
      <c r="K2303" s="76"/>
      <c r="L2303" s="74" t="str">
        <f t="shared" si="70"/>
        <v/>
      </c>
    </row>
    <row r="2304" spans="1:12" ht="18.95" customHeight="1" x14ac:dyDescent="0.25">
      <c r="A2304" s="52"/>
      <c r="C2304" s="185"/>
      <c r="D2304" s="76"/>
      <c r="E2304" s="76" t="str">
        <f>IF(D2304="","",IFERROR(VLOOKUP(D2304,Cadastro!$C$9:$D$1009,2,FALSE),"NOT FOUND"))</f>
        <v/>
      </c>
      <c r="F2304" s="76"/>
      <c r="G2304" s="94"/>
      <c r="H2304" s="97"/>
      <c r="I2304" s="77">
        <f t="shared" si="71"/>
        <v>0</v>
      </c>
      <c r="J2304" s="78" t="str">
        <f>IFERROR(IF(E2304="","",VLOOKUP(D2304,Saldo!$P$8:$Q$1009,2,FALSE)),"")</f>
        <v/>
      </c>
      <c r="K2304" s="76"/>
      <c r="L2304" s="74" t="str">
        <f t="shared" si="70"/>
        <v/>
      </c>
    </row>
    <row r="2305" spans="1:12" ht="18.95" customHeight="1" x14ac:dyDescent="0.25">
      <c r="A2305" s="52"/>
      <c r="C2305" s="185"/>
      <c r="D2305" s="76"/>
      <c r="E2305" s="76" t="str">
        <f>IF(D2305="","",IFERROR(VLOOKUP(D2305,Cadastro!$C$9:$D$1009,2,FALSE),"NOT FOUND"))</f>
        <v/>
      </c>
      <c r="F2305" s="76"/>
      <c r="G2305" s="94"/>
      <c r="H2305" s="97"/>
      <c r="I2305" s="77">
        <f t="shared" si="71"/>
        <v>0</v>
      </c>
      <c r="J2305" s="78" t="str">
        <f>IFERROR(IF(E2305="","",VLOOKUP(D2305,Saldo!$P$8:$Q$1009,2,FALSE)),"")</f>
        <v/>
      </c>
      <c r="K2305" s="76"/>
      <c r="L2305" s="74" t="str">
        <f t="shared" si="70"/>
        <v/>
      </c>
    </row>
    <row r="2306" spans="1:12" ht="18.95" customHeight="1" x14ac:dyDescent="0.25">
      <c r="A2306" s="52"/>
      <c r="C2306" s="185"/>
      <c r="D2306" s="76"/>
      <c r="E2306" s="76" t="str">
        <f>IF(D2306="","",IFERROR(VLOOKUP(D2306,Cadastro!$C$9:$D$1009,2,FALSE),"NOT FOUND"))</f>
        <v/>
      </c>
      <c r="F2306" s="76"/>
      <c r="G2306" s="94"/>
      <c r="H2306" s="97"/>
      <c r="I2306" s="77">
        <f t="shared" si="71"/>
        <v>0</v>
      </c>
      <c r="J2306" s="78" t="str">
        <f>IFERROR(IF(E2306="","",VLOOKUP(D2306,Saldo!$P$8:$Q$1009,2,FALSE)),"")</f>
        <v/>
      </c>
      <c r="K2306" s="76"/>
      <c r="L2306" s="74" t="str">
        <f t="shared" si="70"/>
        <v/>
      </c>
    </row>
    <row r="2307" spans="1:12" ht="18.95" customHeight="1" x14ac:dyDescent="0.25">
      <c r="A2307" s="52"/>
      <c r="C2307" s="185"/>
      <c r="D2307" s="76"/>
      <c r="E2307" s="76" t="str">
        <f>IF(D2307="","",IFERROR(VLOOKUP(D2307,Cadastro!$C$9:$D$1009,2,FALSE),"NOT FOUND"))</f>
        <v/>
      </c>
      <c r="F2307" s="76"/>
      <c r="G2307" s="94"/>
      <c r="H2307" s="97"/>
      <c r="I2307" s="77">
        <f t="shared" si="71"/>
        <v>0</v>
      </c>
      <c r="J2307" s="78" t="str">
        <f>IFERROR(IF(E2307="","",VLOOKUP(D2307,Saldo!$P$8:$Q$1009,2,FALSE)),"")</f>
        <v/>
      </c>
      <c r="K2307" s="76"/>
      <c r="L2307" s="74" t="str">
        <f t="shared" si="70"/>
        <v/>
      </c>
    </row>
    <row r="2308" spans="1:12" ht="18.95" customHeight="1" x14ac:dyDescent="0.25">
      <c r="A2308" s="52"/>
      <c r="C2308" s="185"/>
      <c r="D2308" s="76"/>
      <c r="E2308" s="76" t="str">
        <f>IF(D2308="","",IFERROR(VLOOKUP(D2308,Cadastro!$C$9:$D$1009,2,FALSE),"NOT FOUND"))</f>
        <v/>
      </c>
      <c r="F2308" s="76"/>
      <c r="G2308" s="94"/>
      <c r="H2308" s="97"/>
      <c r="I2308" s="77">
        <f t="shared" si="71"/>
        <v>0</v>
      </c>
      <c r="J2308" s="78" t="str">
        <f>IFERROR(IF(E2308="","",VLOOKUP(D2308,Saldo!$P$8:$Q$1009,2,FALSE)),"")</f>
        <v/>
      </c>
      <c r="K2308" s="76"/>
      <c r="L2308" s="74" t="str">
        <f t="shared" si="70"/>
        <v/>
      </c>
    </row>
    <row r="2309" spans="1:12" ht="18.95" customHeight="1" x14ac:dyDescent="0.25">
      <c r="A2309" s="52"/>
      <c r="C2309" s="185"/>
      <c r="D2309" s="76"/>
      <c r="E2309" s="76" t="str">
        <f>IF(D2309="","",IFERROR(VLOOKUP(D2309,Cadastro!$C$9:$D$1009,2,FALSE),"NOT FOUND"))</f>
        <v/>
      </c>
      <c r="F2309" s="76"/>
      <c r="G2309" s="94"/>
      <c r="H2309" s="97"/>
      <c r="I2309" s="77">
        <f t="shared" si="71"/>
        <v>0</v>
      </c>
      <c r="J2309" s="78" t="str">
        <f>IFERROR(IF(E2309="","",VLOOKUP(D2309,Saldo!$P$8:$Q$1009,2,FALSE)),"")</f>
        <v/>
      </c>
      <c r="K2309" s="76"/>
      <c r="L2309" s="74" t="str">
        <f t="shared" si="70"/>
        <v/>
      </c>
    </row>
    <row r="2310" spans="1:12" ht="18.95" customHeight="1" x14ac:dyDescent="0.25">
      <c r="A2310" s="52"/>
      <c r="C2310" s="185"/>
      <c r="D2310" s="76"/>
      <c r="E2310" s="76" t="str">
        <f>IF(D2310="","",IFERROR(VLOOKUP(D2310,Cadastro!$C$9:$D$1009,2,FALSE),"NOT FOUND"))</f>
        <v/>
      </c>
      <c r="F2310" s="76"/>
      <c r="G2310" s="94"/>
      <c r="H2310" s="97"/>
      <c r="I2310" s="77">
        <f t="shared" si="71"/>
        <v>0</v>
      </c>
      <c r="J2310" s="78" t="str">
        <f>IFERROR(IF(E2310="","",VLOOKUP(D2310,Saldo!$P$8:$Q$1009,2,FALSE)),"")</f>
        <v/>
      </c>
      <c r="K2310" s="76"/>
      <c r="L2310" s="74" t="str">
        <f t="shared" si="70"/>
        <v/>
      </c>
    </row>
    <row r="2311" spans="1:12" ht="18.95" customHeight="1" x14ac:dyDescent="0.25">
      <c r="A2311" s="52"/>
      <c r="C2311" s="185"/>
      <c r="D2311" s="76"/>
      <c r="E2311" s="76" t="str">
        <f>IF(D2311="","",IFERROR(VLOOKUP(D2311,Cadastro!$C$9:$D$1009,2,FALSE),"NOT FOUND"))</f>
        <v/>
      </c>
      <c r="F2311" s="76"/>
      <c r="G2311" s="94"/>
      <c r="H2311" s="97"/>
      <c r="I2311" s="77">
        <f t="shared" si="71"/>
        <v>0</v>
      </c>
      <c r="J2311" s="78" t="str">
        <f>IFERROR(IF(E2311="","",VLOOKUP(D2311,Saldo!$P$8:$Q$1009,2,FALSE)),"")</f>
        <v/>
      </c>
      <c r="K2311" s="76"/>
      <c r="L2311" s="74" t="str">
        <f t="shared" si="70"/>
        <v/>
      </c>
    </row>
    <row r="2312" spans="1:12" ht="18.95" customHeight="1" x14ac:dyDescent="0.25">
      <c r="A2312" s="52"/>
      <c r="C2312" s="185"/>
      <c r="D2312" s="76"/>
      <c r="E2312" s="76" t="str">
        <f>IF(D2312="","",IFERROR(VLOOKUP(D2312,Cadastro!$C$9:$D$1009,2,FALSE),"NOT FOUND"))</f>
        <v/>
      </c>
      <c r="F2312" s="76"/>
      <c r="G2312" s="94"/>
      <c r="H2312" s="97"/>
      <c r="I2312" s="77">
        <f t="shared" si="71"/>
        <v>0</v>
      </c>
      <c r="J2312" s="78" t="str">
        <f>IFERROR(IF(E2312="","",VLOOKUP(D2312,Saldo!$P$8:$Q$1009,2,FALSE)),"")</f>
        <v/>
      </c>
      <c r="K2312" s="76"/>
      <c r="L2312" s="74" t="str">
        <f t="shared" si="70"/>
        <v/>
      </c>
    </row>
    <row r="2313" spans="1:12" ht="18.95" customHeight="1" x14ac:dyDescent="0.25">
      <c r="A2313" s="52"/>
      <c r="C2313" s="185"/>
      <c r="D2313" s="76"/>
      <c r="E2313" s="76" t="str">
        <f>IF(D2313="","",IFERROR(VLOOKUP(D2313,Cadastro!$C$9:$D$1009,2,FALSE),"NOT FOUND"))</f>
        <v/>
      </c>
      <c r="F2313" s="76"/>
      <c r="G2313" s="94"/>
      <c r="H2313" s="97"/>
      <c r="I2313" s="77">
        <f t="shared" si="71"/>
        <v>0</v>
      </c>
      <c r="J2313" s="78" t="str">
        <f>IFERROR(IF(E2313="","",VLOOKUP(D2313,Saldo!$P$8:$Q$1009,2,FALSE)),"")</f>
        <v/>
      </c>
      <c r="K2313" s="76"/>
      <c r="L2313" s="74" t="str">
        <f t="shared" ref="L2313:L2376" si="72">IF(C2313="","",MONTH(C2313))</f>
        <v/>
      </c>
    </row>
    <row r="2314" spans="1:12" ht="18.95" customHeight="1" x14ac:dyDescent="0.25">
      <c r="A2314" s="52"/>
      <c r="C2314" s="185"/>
      <c r="D2314" s="76"/>
      <c r="E2314" s="76" t="str">
        <f>IF(D2314="","",IFERROR(VLOOKUP(D2314,Cadastro!$C$9:$D$1009,2,FALSE),"NOT FOUND"))</f>
        <v/>
      </c>
      <c r="F2314" s="76"/>
      <c r="G2314" s="94"/>
      <c r="H2314" s="97"/>
      <c r="I2314" s="77">
        <f t="shared" ref="I2314:I2377" si="73">IFERROR(G2314*H2314,"Check if QTY and Value are both valid")</f>
        <v>0</v>
      </c>
      <c r="J2314" s="78" t="str">
        <f>IFERROR(IF(E2314="","",VLOOKUP(D2314,Saldo!$P$8:$Q$1009,2,FALSE)),"")</f>
        <v/>
      </c>
      <c r="K2314" s="76"/>
      <c r="L2314" s="74" t="str">
        <f t="shared" si="72"/>
        <v/>
      </c>
    </row>
    <row r="2315" spans="1:12" ht="18.95" customHeight="1" x14ac:dyDescent="0.25">
      <c r="A2315" s="52"/>
      <c r="C2315" s="185"/>
      <c r="D2315" s="76"/>
      <c r="E2315" s="76" t="str">
        <f>IF(D2315="","",IFERROR(VLOOKUP(D2315,Cadastro!$C$9:$D$1009,2,FALSE),"NOT FOUND"))</f>
        <v/>
      </c>
      <c r="F2315" s="76"/>
      <c r="G2315" s="94"/>
      <c r="H2315" s="97"/>
      <c r="I2315" s="77">
        <f t="shared" si="73"/>
        <v>0</v>
      </c>
      <c r="J2315" s="78" t="str">
        <f>IFERROR(IF(E2315="","",VLOOKUP(D2315,Saldo!$P$8:$Q$1009,2,FALSE)),"")</f>
        <v/>
      </c>
      <c r="K2315" s="76"/>
      <c r="L2315" s="74" t="str">
        <f t="shared" si="72"/>
        <v/>
      </c>
    </row>
    <row r="2316" spans="1:12" ht="18.95" customHeight="1" x14ac:dyDescent="0.25">
      <c r="A2316" s="52"/>
      <c r="C2316" s="185"/>
      <c r="D2316" s="76"/>
      <c r="E2316" s="76" t="str">
        <f>IF(D2316="","",IFERROR(VLOOKUP(D2316,Cadastro!$C$9:$D$1009,2,FALSE),"NOT FOUND"))</f>
        <v/>
      </c>
      <c r="F2316" s="76"/>
      <c r="G2316" s="94"/>
      <c r="H2316" s="97"/>
      <c r="I2316" s="77">
        <f t="shared" si="73"/>
        <v>0</v>
      </c>
      <c r="J2316" s="78" t="str">
        <f>IFERROR(IF(E2316="","",VLOOKUP(D2316,Saldo!$P$8:$Q$1009,2,FALSE)),"")</f>
        <v/>
      </c>
      <c r="K2316" s="76"/>
      <c r="L2316" s="74" t="str">
        <f t="shared" si="72"/>
        <v/>
      </c>
    </row>
    <row r="2317" spans="1:12" ht="18.95" customHeight="1" x14ac:dyDescent="0.25">
      <c r="A2317" s="52"/>
      <c r="C2317" s="185"/>
      <c r="D2317" s="76"/>
      <c r="E2317" s="76" t="str">
        <f>IF(D2317="","",IFERROR(VLOOKUP(D2317,Cadastro!$C$9:$D$1009,2,FALSE),"NOT FOUND"))</f>
        <v/>
      </c>
      <c r="F2317" s="76"/>
      <c r="G2317" s="94"/>
      <c r="H2317" s="97"/>
      <c r="I2317" s="77">
        <f t="shared" si="73"/>
        <v>0</v>
      </c>
      <c r="J2317" s="78" t="str">
        <f>IFERROR(IF(E2317="","",VLOOKUP(D2317,Saldo!$P$8:$Q$1009,2,FALSE)),"")</f>
        <v/>
      </c>
      <c r="K2317" s="76"/>
      <c r="L2317" s="74" t="str">
        <f t="shared" si="72"/>
        <v/>
      </c>
    </row>
    <row r="2318" spans="1:12" ht="18.95" customHeight="1" x14ac:dyDescent="0.25">
      <c r="A2318" s="52"/>
      <c r="C2318" s="185"/>
      <c r="D2318" s="76"/>
      <c r="E2318" s="76" t="str">
        <f>IF(D2318="","",IFERROR(VLOOKUP(D2318,Cadastro!$C$9:$D$1009,2,FALSE),"NOT FOUND"))</f>
        <v/>
      </c>
      <c r="F2318" s="76"/>
      <c r="G2318" s="94"/>
      <c r="H2318" s="97"/>
      <c r="I2318" s="77">
        <f t="shared" si="73"/>
        <v>0</v>
      </c>
      <c r="J2318" s="78" t="str">
        <f>IFERROR(IF(E2318="","",VLOOKUP(D2318,Saldo!$P$8:$Q$1009,2,FALSE)),"")</f>
        <v/>
      </c>
      <c r="K2318" s="76"/>
      <c r="L2318" s="74" t="str">
        <f t="shared" si="72"/>
        <v/>
      </c>
    </row>
    <row r="2319" spans="1:12" ht="18.95" customHeight="1" x14ac:dyDescent="0.25">
      <c r="A2319" s="52"/>
      <c r="C2319" s="185"/>
      <c r="D2319" s="76"/>
      <c r="E2319" s="76" t="str">
        <f>IF(D2319="","",IFERROR(VLOOKUP(D2319,Cadastro!$C$9:$D$1009,2,FALSE),"NOT FOUND"))</f>
        <v/>
      </c>
      <c r="F2319" s="76"/>
      <c r="G2319" s="94"/>
      <c r="H2319" s="97"/>
      <c r="I2319" s="77">
        <f t="shared" si="73"/>
        <v>0</v>
      </c>
      <c r="J2319" s="78" t="str">
        <f>IFERROR(IF(E2319="","",VLOOKUP(D2319,Saldo!$P$8:$Q$1009,2,FALSE)),"")</f>
        <v/>
      </c>
      <c r="K2319" s="76"/>
      <c r="L2319" s="74" t="str">
        <f t="shared" si="72"/>
        <v/>
      </c>
    </row>
    <row r="2320" spans="1:12" ht="18.95" customHeight="1" x14ac:dyDescent="0.25">
      <c r="A2320" s="52"/>
      <c r="C2320" s="185"/>
      <c r="D2320" s="76"/>
      <c r="E2320" s="76" t="str">
        <f>IF(D2320="","",IFERROR(VLOOKUP(D2320,Cadastro!$C$9:$D$1009,2,FALSE),"NOT FOUND"))</f>
        <v/>
      </c>
      <c r="F2320" s="76"/>
      <c r="G2320" s="94"/>
      <c r="H2320" s="97"/>
      <c r="I2320" s="77">
        <f t="shared" si="73"/>
        <v>0</v>
      </c>
      <c r="J2320" s="78" t="str">
        <f>IFERROR(IF(E2320="","",VLOOKUP(D2320,Saldo!$P$8:$Q$1009,2,FALSE)),"")</f>
        <v/>
      </c>
      <c r="K2320" s="76"/>
      <c r="L2320" s="74" t="str">
        <f t="shared" si="72"/>
        <v/>
      </c>
    </row>
    <row r="2321" spans="1:12" ht="18.95" customHeight="1" x14ac:dyDescent="0.25">
      <c r="A2321" s="52"/>
      <c r="C2321" s="185"/>
      <c r="D2321" s="76"/>
      <c r="E2321" s="76" t="str">
        <f>IF(D2321="","",IFERROR(VLOOKUP(D2321,Cadastro!$C$9:$D$1009,2,FALSE),"NOT FOUND"))</f>
        <v/>
      </c>
      <c r="F2321" s="76"/>
      <c r="G2321" s="94"/>
      <c r="H2321" s="97"/>
      <c r="I2321" s="77">
        <f t="shared" si="73"/>
        <v>0</v>
      </c>
      <c r="J2321" s="78" t="str">
        <f>IFERROR(IF(E2321="","",VLOOKUP(D2321,Saldo!$P$8:$Q$1009,2,FALSE)),"")</f>
        <v/>
      </c>
      <c r="K2321" s="76"/>
      <c r="L2321" s="74" t="str">
        <f t="shared" si="72"/>
        <v/>
      </c>
    </row>
    <row r="2322" spans="1:12" ht="18.95" customHeight="1" x14ac:dyDescent="0.25">
      <c r="A2322" s="52"/>
      <c r="C2322" s="185"/>
      <c r="D2322" s="76"/>
      <c r="E2322" s="76" t="str">
        <f>IF(D2322="","",IFERROR(VLOOKUP(D2322,Cadastro!$C$9:$D$1009,2,FALSE),"NOT FOUND"))</f>
        <v/>
      </c>
      <c r="F2322" s="76"/>
      <c r="G2322" s="94"/>
      <c r="H2322" s="97"/>
      <c r="I2322" s="77">
        <f t="shared" si="73"/>
        <v>0</v>
      </c>
      <c r="J2322" s="78" t="str">
        <f>IFERROR(IF(E2322="","",VLOOKUP(D2322,Saldo!$P$8:$Q$1009,2,FALSE)),"")</f>
        <v/>
      </c>
      <c r="K2322" s="76"/>
      <c r="L2322" s="74" t="str">
        <f t="shared" si="72"/>
        <v/>
      </c>
    </row>
    <row r="2323" spans="1:12" ht="18.95" customHeight="1" x14ac:dyDescent="0.25">
      <c r="A2323" s="52"/>
      <c r="C2323" s="185"/>
      <c r="D2323" s="76"/>
      <c r="E2323" s="76" t="str">
        <f>IF(D2323="","",IFERROR(VLOOKUP(D2323,Cadastro!$C$9:$D$1009,2,FALSE),"NOT FOUND"))</f>
        <v/>
      </c>
      <c r="F2323" s="76"/>
      <c r="G2323" s="94"/>
      <c r="H2323" s="97"/>
      <c r="I2323" s="77">
        <f t="shared" si="73"/>
        <v>0</v>
      </c>
      <c r="J2323" s="78" t="str">
        <f>IFERROR(IF(E2323="","",VLOOKUP(D2323,Saldo!$P$8:$Q$1009,2,FALSE)),"")</f>
        <v/>
      </c>
      <c r="K2323" s="76"/>
      <c r="L2323" s="74" t="str">
        <f t="shared" si="72"/>
        <v/>
      </c>
    </row>
    <row r="2324" spans="1:12" ht="18.95" customHeight="1" x14ac:dyDescent="0.25">
      <c r="A2324" s="52"/>
      <c r="C2324" s="185"/>
      <c r="D2324" s="76"/>
      <c r="E2324" s="76" t="str">
        <f>IF(D2324="","",IFERROR(VLOOKUP(D2324,Cadastro!$C$9:$D$1009,2,FALSE),"NOT FOUND"))</f>
        <v/>
      </c>
      <c r="F2324" s="76"/>
      <c r="G2324" s="94"/>
      <c r="H2324" s="97"/>
      <c r="I2324" s="77">
        <f t="shared" si="73"/>
        <v>0</v>
      </c>
      <c r="J2324" s="78" t="str">
        <f>IFERROR(IF(E2324="","",VLOOKUP(D2324,Saldo!$P$8:$Q$1009,2,FALSE)),"")</f>
        <v/>
      </c>
      <c r="K2324" s="76"/>
      <c r="L2324" s="74" t="str">
        <f t="shared" si="72"/>
        <v/>
      </c>
    </row>
    <row r="2325" spans="1:12" ht="18.95" customHeight="1" x14ac:dyDescent="0.25">
      <c r="A2325" s="52"/>
      <c r="C2325" s="185"/>
      <c r="D2325" s="76"/>
      <c r="E2325" s="76" t="str">
        <f>IF(D2325="","",IFERROR(VLOOKUP(D2325,Cadastro!$C$9:$D$1009,2,FALSE),"NOT FOUND"))</f>
        <v/>
      </c>
      <c r="F2325" s="76"/>
      <c r="G2325" s="94"/>
      <c r="H2325" s="97"/>
      <c r="I2325" s="77">
        <f t="shared" si="73"/>
        <v>0</v>
      </c>
      <c r="J2325" s="78" t="str">
        <f>IFERROR(IF(E2325="","",VLOOKUP(D2325,Saldo!$P$8:$Q$1009,2,FALSE)),"")</f>
        <v/>
      </c>
      <c r="K2325" s="76"/>
      <c r="L2325" s="74" t="str">
        <f t="shared" si="72"/>
        <v/>
      </c>
    </row>
    <row r="2326" spans="1:12" ht="18.95" customHeight="1" x14ac:dyDescent="0.25">
      <c r="A2326" s="52"/>
      <c r="C2326" s="185"/>
      <c r="D2326" s="76"/>
      <c r="E2326" s="76" t="str">
        <f>IF(D2326="","",IFERROR(VLOOKUP(D2326,Cadastro!$C$9:$D$1009,2,FALSE),"NOT FOUND"))</f>
        <v/>
      </c>
      <c r="F2326" s="76"/>
      <c r="G2326" s="94"/>
      <c r="H2326" s="97"/>
      <c r="I2326" s="77">
        <f t="shared" si="73"/>
        <v>0</v>
      </c>
      <c r="J2326" s="78" t="str">
        <f>IFERROR(IF(E2326="","",VLOOKUP(D2326,Saldo!$P$8:$Q$1009,2,FALSE)),"")</f>
        <v/>
      </c>
      <c r="K2326" s="76"/>
      <c r="L2326" s="74" t="str">
        <f t="shared" si="72"/>
        <v/>
      </c>
    </row>
    <row r="2327" spans="1:12" ht="18.95" customHeight="1" x14ac:dyDescent="0.25">
      <c r="A2327" s="52"/>
      <c r="C2327" s="185"/>
      <c r="D2327" s="76"/>
      <c r="E2327" s="76" t="str">
        <f>IF(D2327="","",IFERROR(VLOOKUP(D2327,Cadastro!$C$9:$D$1009,2,FALSE),"NOT FOUND"))</f>
        <v/>
      </c>
      <c r="F2327" s="76"/>
      <c r="G2327" s="94"/>
      <c r="H2327" s="97"/>
      <c r="I2327" s="77">
        <f t="shared" si="73"/>
        <v>0</v>
      </c>
      <c r="J2327" s="78" t="str">
        <f>IFERROR(IF(E2327="","",VLOOKUP(D2327,Saldo!$P$8:$Q$1009,2,FALSE)),"")</f>
        <v/>
      </c>
      <c r="K2327" s="76"/>
      <c r="L2327" s="74" t="str">
        <f t="shared" si="72"/>
        <v/>
      </c>
    </row>
    <row r="2328" spans="1:12" ht="18.95" customHeight="1" x14ac:dyDescent="0.25">
      <c r="A2328" s="52"/>
      <c r="C2328" s="185"/>
      <c r="D2328" s="76"/>
      <c r="E2328" s="76" t="str">
        <f>IF(D2328="","",IFERROR(VLOOKUP(D2328,Cadastro!$C$9:$D$1009,2,FALSE),"NOT FOUND"))</f>
        <v/>
      </c>
      <c r="F2328" s="76"/>
      <c r="G2328" s="94"/>
      <c r="H2328" s="97"/>
      <c r="I2328" s="77">
        <f t="shared" si="73"/>
        <v>0</v>
      </c>
      <c r="J2328" s="78" t="str">
        <f>IFERROR(IF(E2328="","",VLOOKUP(D2328,Saldo!$P$8:$Q$1009,2,FALSE)),"")</f>
        <v/>
      </c>
      <c r="K2328" s="76"/>
      <c r="L2328" s="74" t="str">
        <f t="shared" si="72"/>
        <v/>
      </c>
    </row>
    <row r="2329" spans="1:12" ht="18.95" customHeight="1" x14ac:dyDescent="0.25">
      <c r="A2329" s="52"/>
      <c r="C2329" s="185"/>
      <c r="D2329" s="76"/>
      <c r="E2329" s="76" t="str">
        <f>IF(D2329="","",IFERROR(VLOOKUP(D2329,Cadastro!$C$9:$D$1009,2,FALSE),"NOT FOUND"))</f>
        <v/>
      </c>
      <c r="F2329" s="76"/>
      <c r="G2329" s="94"/>
      <c r="H2329" s="97"/>
      <c r="I2329" s="77">
        <f t="shared" si="73"/>
        <v>0</v>
      </c>
      <c r="J2329" s="78" t="str">
        <f>IFERROR(IF(E2329="","",VLOOKUP(D2329,Saldo!$P$8:$Q$1009,2,FALSE)),"")</f>
        <v/>
      </c>
      <c r="K2329" s="76"/>
      <c r="L2329" s="74" t="str">
        <f t="shared" si="72"/>
        <v/>
      </c>
    </row>
    <row r="2330" spans="1:12" ht="18.95" customHeight="1" x14ac:dyDescent="0.25">
      <c r="A2330" s="52"/>
      <c r="C2330" s="185"/>
      <c r="D2330" s="76"/>
      <c r="E2330" s="76" t="str">
        <f>IF(D2330="","",IFERROR(VLOOKUP(D2330,Cadastro!$C$9:$D$1009,2,FALSE),"NOT FOUND"))</f>
        <v/>
      </c>
      <c r="F2330" s="76"/>
      <c r="G2330" s="94"/>
      <c r="H2330" s="97"/>
      <c r="I2330" s="77">
        <f t="shared" si="73"/>
        <v>0</v>
      </c>
      <c r="J2330" s="78" t="str">
        <f>IFERROR(IF(E2330="","",VLOOKUP(D2330,Saldo!$P$8:$Q$1009,2,FALSE)),"")</f>
        <v/>
      </c>
      <c r="K2330" s="76"/>
      <c r="L2330" s="74" t="str">
        <f t="shared" si="72"/>
        <v/>
      </c>
    </row>
    <row r="2331" spans="1:12" ht="18.95" customHeight="1" x14ac:dyDescent="0.25">
      <c r="A2331" s="52"/>
      <c r="C2331" s="185"/>
      <c r="D2331" s="76"/>
      <c r="E2331" s="76" t="str">
        <f>IF(D2331="","",IFERROR(VLOOKUP(D2331,Cadastro!$C$9:$D$1009,2,FALSE),"NOT FOUND"))</f>
        <v/>
      </c>
      <c r="F2331" s="76"/>
      <c r="G2331" s="94"/>
      <c r="H2331" s="97"/>
      <c r="I2331" s="77">
        <f t="shared" si="73"/>
        <v>0</v>
      </c>
      <c r="J2331" s="78" t="str">
        <f>IFERROR(IF(E2331="","",VLOOKUP(D2331,Saldo!$P$8:$Q$1009,2,FALSE)),"")</f>
        <v/>
      </c>
      <c r="K2331" s="76"/>
      <c r="L2331" s="74" t="str">
        <f t="shared" si="72"/>
        <v/>
      </c>
    </row>
    <row r="2332" spans="1:12" ht="18.95" customHeight="1" x14ac:dyDescent="0.25">
      <c r="A2332" s="52"/>
      <c r="C2332" s="185"/>
      <c r="D2332" s="76"/>
      <c r="E2332" s="76" t="str">
        <f>IF(D2332="","",IFERROR(VLOOKUP(D2332,Cadastro!$C$9:$D$1009,2,FALSE),"NOT FOUND"))</f>
        <v/>
      </c>
      <c r="F2332" s="76"/>
      <c r="G2332" s="94"/>
      <c r="H2332" s="97"/>
      <c r="I2332" s="77">
        <f t="shared" si="73"/>
        <v>0</v>
      </c>
      <c r="J2332" s="78" t="str">
        <f>IFERROR(IF(E2332="","",VLOOKUP(D2332,Saldo!$P$8:$Q$1009,2,FALSE)),"")</f>
        <v/>
      </c>
      <c r="K2332" s="76"/>
      <c r="L2332" s="74" t="str">
        <f t="shared" si="72"/>
        <v/>
      </c>
    </row>
    <row r="2333" spans="1:12" ht="18.95" customHeight="1" x14ac:dyDescent="0.25">
      <c r="A2333" s="52"/>
      <c r="C2333" s="185"/>
      <c r="D2333" s="76"/>
      <c r="E2333" s="76" t="str">
        <f>IF(D2333="","",IFERROR(VLOOKUP(D2333,Cadastro!$C$9:$D$1009,2,FALSE),"NOT FOUND"))</f>
        <v/>
      </c>
      <c r="F2333" s="76"/>
      <c r="G2333" s="94"/>
      <c r="H2333" s="97"/>
      <c r="I2333" s="77">
        <f t="shared" si="73"/>
        <v>0</v>
      </c>
      <c r="J2333" s="78" t="str">
        <f>IFERROR(IF(E2333="","",VLOOKUP(D2333,Saldo!$P$8:$Q$1009,2,FALSE)),"")</f>
        <v/>
      </c>
      <c r="K2333" s="76"/>
      <c r="L2333" s="74" t="str">
        <f t="shared" si="72"/>
        <v/>
      </c>
    </row>
    <row r="2334" spans="1:12" ht="18.95" customHeight="1" x14ac:dyDescent="0.25">
      <c r="A2334" s="52"/>
      <c r="C2334" s="185"/>
      <c r="D2334" s="76"/>
      <c r="E2334" s="76" t="str">
        <f>IF(D2334="","",IFERROR(VLOOKUP(D2334,Cadastro!$C$9:$D$1009,2,FALSE),"NOT FOUND"))</f>
        <v/>
      </c>
      <c r="F2334" s="76"/>
      <c r="G2334" s="94"/>
      <c r="H2334" s="97"/>
      <c r="I2334" s="77">
        <f t="shared" si="73"/>
        <v>0</v>
      </c>
      <c r="J2334" s="78" t="str">
        <f>IFERROR(IF(E2334="","",VLOOKUP(D2334,Saldo!$P$8:$Q$1009,2,FALSE)),"")</f>
        <v/>
      </c>
      <c r="K2334" s="76"/>
      <c r="L2334" s="74" t="str">
        <f t="shared" si="72"/>
        <v/>
      </c>
    </row>
    <row r="2335" spans="1:12" ht="18.95" customHeight="1" x14ac:dyDescent="0.25">
      <c r="A2335" s="52"/>
      <c r="C2335" s="185"/>
      <c r="D2335" s="76"/>
      <c r="E2335" s="76" t="str">
        <f>IF(D2335="","",IFERROR(VLOOKUP(D2335,Cadastro!$C$9:$D$1009,2,FALSE),"NOT FOUND"))</f>
        <v/>
      </c>
      <c r="F2335" s="76"/>
      <c r="G2335" s="94"/>
      <c r="H2335" s="97"/>
      <c r="I2335" s="77">
        <f t="shared" si="73"/>
        <v>0</v>
      </c>
      <c r="J2335" s="78" t="str">
        <f>IFERROR(IF(E2335="","",VLOOKUP(D2335,Saldo!$P$8:$Q$1009,2,FALSE)),"")</f>
        <v/>
      </c>
      <c r="K2335" s="76"/>
      <c r="L2335" s="74" t="str">
        <f t="shared" si="72"/>
        <v/>
      </c>
    </row>
    <row r="2336" spans="1:12" ht="18.95" customHeight="1" x14ac:dyDescent="0.25">
      <c r="A2336" s="52"/>
      <c r="C2336" s="185"/>
      <c r="D2336" s="76"/>
      <c r="E2336" s="76" t="str">
        <f>IF(D2336="","",IFERROR(VLOOKUP(D2336,Cadastro!$C$9:$D$1009,2,FALSE),"NOT FOUND"))</f>
        <v/>
      </c>
      <c r="F2336" s="76"/>
      <c r="G2336" s="94"/>
      <c r="H2336" s="97"/>
      <c r="I2336" s="77">
        <f t="shared" si="73"/>
        <v>0</v>
      </c>
      <c r="J2336" s="78" t="str">
        <f>IFERROR(IF(E2336="","",VLOOKUP(D2336,Saldo!$P$8:$Q$1009,2,FALSE)),"")</f>
        <v/>
      </c>
      <c r="K2336" s="76"/>
      <c r="L2336" s="74" t="str">
        <f t="shared" si="72"/>
        <v/>
      </c>
    </row>
    <row r="2337" spans="1:12" ht="18.95" customHeight="1" x14ac:dyDescent="0.25">
      <c r="A2337" s="52"/>
      <c r="C2337" s="185"/>
      <c r="D2337" s="76"/>
      <c r="E2337" s="76" t="str">
        <f>IF(D2337="","",IFERROR(VLOOKUP(D2337,Cadastro!$C$9:$D$1009,2,FALSE),"NOT FOUND"))</f>
        <v/>
      </c>
      <c r="F2337" s="76"/>
      <c r="G2337" s="94"/>
      <c r="H2337" s="97"/>
      <c r="I2337" s="77">
        <f t="shared" si="73"/>
        <v>0</v>
      </c>
      <c r="J2337" s="78" t="str">
        <f>IFERROR(IF(E2337="","",VLOOKUP(D2337,Saldo!$P$8:$Q$1009,2,FALSE)),"")</f>
        <v/>
      </c>
      <c r="K2337" s="76"/>
      <c r="L2337" s="74" t="str">
        <f t="shared" si="72"/>
        <v/>
      </c>
    </row>
    <row r="2338" spans="1:12" ht="18.95" customHeight="1" x14ac:dyDescent="0.25">
      <c r="A2338" s="52"/>
      <c r="C2338" s="185"/>
      <c r="D2338" s="76"/>
      <c r="E2338" s="76" t="str">
        <f>IF(D2338="","",IFERROR(VLOOKUP(D2338,Cadastro!$C$9:$D$1009,2,FALSE),"NOT FOUND"))</f>
        <v/>
      </c>
      <c r="F2338" s="76"/>
      <c r="G2338" s="94"/>
      <c r="H2338" s="97"/>
      <c r="I2338" s="77">
        <f t="shared" si="73"/>
        <v>0</v>
      </c>
      <c r="J2338" s="78" t="str">
        <f>IFERROR(IF(E2338="","",VLOOKUP(D2338,Saldo!$P$8:$Q$1009,2,FALSE)),"")</f>
        <v/>
      </c>
      <c r="K2338" s="76"/>
      <c r="L2338" s="74" t="str">
        <f t="shared" si="72"/>
        <v/>
      </c>
    </row>
    <row r="2339" spans="1:12" ht="18.95" customHeight="1" x14ac:dyDescent="0.25">
      <c r="A2339" s="52"/>
      <c r="C2339" s="185"/>
      <c r="D2339" s="76"/>
      <c r="E2339" s="76" t="str">
        <f>IF(D2339="","",IFERROR(VLOOKUP(D2339,Cadastro!$C$9:$D$1009,2,FALSE),"NOT FOUND"))</f>
        <v/>
      </c>
      <c r="F2339" s="76"/>
      <c r="G2339" s="94"/>
      <c r="H2339" s="97"/>
      <c r="I2339" s="77">
        <f t="shared" si="73"/>
        <v>0</v>
      </c>
      <c r="J2339" s="78" t="str">
        <f>IFERROR(IF(E2339="","",VLOOKUP(D2339,Saldo!$P$8:$Q$1009,2,FALSE)),"")</f>
        <v/>
      </c>
      <c r="K2339" s="76"/>
      <c r="L2339" s="74" t="str">
        <f t="shared" si="72"/>
        <v/>
      </c>
    </row>
    <row r="2340" spans="1:12" ht="18.95" customHeight="1" x14ac:dyDescent="0.25">
      <c r="A2340" s="52"/>
      <c r="C2340" s="185"/>
      <c r="D2340" s="76"/>
      <c r="E2340" s="76" t="str">
        <f>IF(D2340="","",IFERROR(VLOOKUP(D2340,Cadastro!$C$9:$D$1009,2,FALSE),"NOT FOUND"))</f>
        <v/>
      </c>
      <c r="F2340" s="76"/>
      <c r="G2340" s="94"/>
      <c r="H2340" s="97"/>
      <c r="I2340" s="77">
        <f t="shared" si="73"/>
        <v>0</v>
      </c>
      <c r="J2340" s="78" t="str">
        <f>IFERROR(IF(E2340="","",VLOOKUP(D2340,Saldo!$P$8:$Q$1009,2,FALSE)),"")</f>
        <v/>
      </c>
      <c r="K2340" s="76"/>
      <c r="L2340" s="74" t="str">
        <f t="shared" si="72"/>
        <v/>
      </c>
    </row>
    <row r="2341" spans="1:12" ht="18.95" customHeight="1" x14ac:dyDescent="0.25">
      <c r="A2341" s="52"/>
      <c r="C2341" s="185"/>
      <c r="D2341" s="76"/>
      <c r="E2341" s="76" t="str">
        <f>IF(D2341="","",IFERROR(VLOOKUP(D2341,Cadastro!$C$9:$D$1009,2,FALSE),"NOT FOUND"))</f>
        <v/>
      </c>
      <c r="F2341" s="76"/>
      <c r="G2341" s="94"/>
      <c r="H2341" s="97"/>
      <c r="I2341" s="77">
        <f t="shared" si="73"/>
        <v>0</v>
      </c>
      <c r="J2341" s="78" t="str">
        <f>IFERROR(IF(E2341="","",VLOOKUP(D2341,Saldo!$P$8:$Q$1009,2,FALSE)),"")</f>
        <v/>
      </c>
      <c r="K2341" s="76"/>
      <c r="L2341" s="74" t="str">
        <f t="shared" si="72"/>
        <v/>
      </c>
    </row>
    <row r="2342" spans="1:12" ht="18.95" customHeight="1" x14ac:dyDescent="0.25">
      <c r="A2342" s="52"/>
      <c r="C2342" s="185"/>
      <c r="D2342" s="76"/>
      <c r="E2342" s="76" t="str">
        <f>IF(D2342="","",IFERROR(VLOOKUP(D2342,Cadastro!$C$9:$D$1009,2,FALSE),"NOT FOUND"))</f>
        <v/>
      </c>
      <c r="F2342" s="76"/>
      <c r="G2342" s="94"/>
      <c r="H2342" s="97"/>
      <c r="I2342" s="77">
        <f t="shared" si="73"/>
        <v>0</v>
      </c>
      <c r="J2342" s="78" t="str">
        <f>IFERROR(IF(E2342="","",VLOOKUP(D2342,Saldo!$P$8:$Q$1009,2,FALSE)),"")</f>
        <v/>
      </c>
      <c r="K2342" s="76"/>
      <c r="L2342" s="74" t="str">
        <f t="shared" si="72"/>
        <v/>
      </c>
    </row>
    <row r="2343" spans="1:12" ht="18.95" customHeight="1" x14ac:dyDescent="0.25">
      <c r="A2343" s="52"/>
      <c r="C2343" s="185"/>
      <c r="D2343" s="76"/>
      <c r="E2343" s="76" t="str">
        <f>IF(D2343="","",IFERROR(VLOOKUP(D2343,Cadastro!$C$9:$D$1009,2,FALSE),"NOT FOUND"))</f>
        <v/>
      </c>
      <c r="F2343" s="76"/>
      <c r="G2343" s="94"/>
      <c r="H2343" s="97"/>
      <c r="I2343" s="77">
        <f t="shared" si="73"/>
        <v>0</v>
      </c>
      <c r="J2343" s="78" t="str">
        <f>IFERROR(IF(E2343="","",VLOOKUP(D2343,Saldo!$P$8:$Q$1009,2,FALSE)),"")</f>
        <v/>
      </c>
      <c r="K2343" s="76"/>
      <c r="L2343" s="74" t="str">
        <f t="shared" si="72"/>
        <v/>
      </c>
    </row>
    <row r="2344" spans="1:12" ht="18.95" customHeight="1" x14ac:dyDescent="0.25">
      <c r="A2344" s="52"/>
      <c r="C2344" s="185"/>
      <c r="D2344" s="76"/>
      <c r="E2344" s="76" t="str">
        <f>IF(D2344="","",IFERROR(VLOOKUP(D2344,Cadastro!$C$9:$D$1009,2,FALSE),"NOT FOUND"))</f>
        <v/>
      </c>
      <c r="F2344" s="76"/>
      <c r="G2344" s="94"/>
      <c r="H2344" s="97"/>
      <c r="I2344" s="77">
        <f t="shared" si="73"/>
        <v>0</v>
      </c>
      <c r="J2344" s="78" t="str">
        <f>IFERROR(IF(E2344="","",VLOOKUP(D2344,Saldo!$P$8:$Q$1009,2,FALSE)),"")</f>
        <v/>
      </c>
      <c r="K2344" s="76"/>
      <c r="L2344" s="74" t="str">
        <f t="shared" si="72"/>
        <v/>
      </c>
    </row>
    <row r="2345" spans="1:12" ht="18.95" customHeight="1" x14ac:dyDescent="0.25">
      <c r="A2345" s="52"/>
      <c r="C2345" s="185"/>
      <c r="D2345" s="76"/>
      <c r="E2345" s="76" t="str">
        <f>IF(D2345="","",IFERROR(VLOOKUP(D2345,Cadastro!$C$9:$D$1009,2,FALSE),"NOT FOUND"))</f>
        <v/>
      </c>
      <c r="F2345" s="76"/>
      <c r="G2345" s="94"/>
      <c r="H2345" s="97"/>
      <c r="I2345" s="77">
        <f t="shared" si="73"/>
        <v>0</v>
      </c>
      <c r="J2345" s="78" t="str">
        <f>IFERROR(IF(E2345="","",VLOOKUP(D2345,Saldo!$P$8:$Q$1009,2,FALSE)),"")</f>
        <v/>
      </c>
      <c r="K2345" s="76"/>
      <c r="L2345" s="74" t="str">
        <f t="shared" si="72"/>
        <v/>
      </c>
    </row>
    <row r="2346" spans="1:12" ht="18.95" customHeight="1" x14ac:dyDescent="0.25">
      <c r="A2346" s="52"/>
      <c r="C2346" s="185"/>
      <c r="D2346" s="76"/>
      <c r="E2346" s="76" t="str">
        <f>IF(D2346="","",IFERROR(VLOOKUP(D2346,Cadastro!$C$9:$D$1009,2,FALSE),"NOT FOUND"))</f>
        <v/>
      </c>
      <c r="F2346" s="76"/>
      <c r="G2346" s="94"/>
      <c r="H2346" s="97"/>
      <c r="I2346" s="77">
        <f t="shared" si="73"/>
        <v>0</v>
      </c>
      <c r="J2346" s="78" t="str">
        <f>IFERROR(IF(E2346="","",VLOOKUP(D2346,Saldo!$P$8:$Q$1009,2,FALSE)),"")</f>
        <v/>
      </c>
      <c r="K2346" s="76"/>
      <c r="L2346" s="74" t="str">
        <f t="shared" si="72"/>
        <v/>
      </c>
    </row>
    <row r="2347" spans="1:12" ht="18.95" customHeight="1" x14ac:dyDescent="0.25">
      <c r="A2347" s="52"/>
      <c r="C2347" s="185"/>
      <c r="D2347" s="76"/>
      <c r="E2347" s="76" t="str">
        <f>IF(D2347="","",IFERROR(VLOOKUP(D2347,Cadastro!$C$9:$D$1009,2,FALSE),"NOT FOUND"))</f>
        <v/>
      </c>
      <c r="F2347" s="76"/>
      <c r="G2347" s="94"/>
      <c r="H2347" s="97"/>
      <c r="I2347" s="77">
        <f t="shared" si="73"/>
        <v>0</v>
      </c>
      <c r="J2347" s="78" t="str">
        <f>IFERROR(IF(E2347="","",VLOOKUP(D2347,Saldo!$P$8:$Q$1009,2,FALSE)),"")</f>
        <v/>
      </c>
      <c r="K2347" s="76"/>
      <c r="L2347" s="74" t="str">
        <f t="shared" si="72"/>
        <v/>
      </c>
    </row>
    <row r="2348" spans="1:12" ht="18.95" customHeight="1" x14ac:dyDescent="0.25">
      <c r="A2348" s="52"/>
      <c r="C2348" s="185"/>
      <c r="D2348" s="76"/>
      <c r="E2348" s="76" t="str">
        <f>IF(D2348="","",IFERROR(VLOOKUP(D2348,Cadastro!$C$9:$D$1009,2,FALSE),"NOT FOUND"))</f>
        <v/>
      </c>
      <c r="F2348" s="76"/>
      <c r="G2348" s="94"/>
      <c r="H2348" s="97"/>
      <c r="I2348" s="77">
        <f t="shared" si="73"/>
        <v>0</v>
      </c>
      <c r="J2348" s="78" t="str">
        <f>IFERROR(IF(E2348="","",VLOOKUP(D2348,Saldo!$P$8:$Q$1009,2,FALSE)),"")</f>
        <v/>
      </c>
      <c r="K2348" s="76"/>
      <c r="L2348" s="74" t="str">
        <f t="shared" si="72"/>
        <v/>
      </c>
    </row>
    <row r="2349" spans="1:12" ht="18.95" customHeight="1" x14ac:dyDescent="0.25">
      <c r="A2349" s="52"/>
      <c r="C2349" s="185"/>
      <c r="D2349" s="76"/>
      <c r="E2349" s="76" t="str">
        <f>IF(D2349="","",IFERROR(VLOOKUP(D2349,Cadastro!$C$9:$D$1009,2,FALSE),"NOT FOUND"))</f>
        <v/>
      </c>
      <c r="F2349" s="76"/>
      <c r="G2349" s="94"/>
      <c r="H2349" s="97"/>
      <c r="I2349" s="77">
        <f t="shared" si="73"/>
        <v>0</v>
      </c>
      <c r="J2349" s="78" t="str">
        <f>IFERROR(IF(E2349="","",VLOOKUP(D2349,Saldo!$P$8:$Q$1009,2,FALSE)),"")</f>
        <v/>
      </c>
      <c r="K2349" s="76"/>
      <c r="L2349" s="74" t="str">
        <f t="shared" si="72"/>
        <v/>
      </c>
    </row>
    <row r="2350" spans="1:12" ht="18.95" customHeight="1" x14ac:dyDescent="0.25">
      <c r="A2350" s="52"/>
      <c r="C2350" s="185"/>
      <c r="D2350" s="76"/>
      <c r="E2350" s="76" t="str">
        <f>IF(D2350="","",IFERROR(VLOOKUP(D2350,Cadastro!$C$9:$D$1009,2,FALSE),"NOT FOUND"))</f>
        <v/>
      </c>
      <c r="F2350" s="76"/>
      <c r="G2350" s="94"/>
      <c r="H2350" s="97"/>
      <c r="I2350" s="77">
        <f t="shared" si="73"/>
        <v>0</v>
      </c>
      <c r="J2350" s="78" t="str">
        <f>IFERROR(IF(E2350="","",VLOOKUP(D2350,Saldo!$P$8:$Q$1009,2,FALSE)),"")</f>
        <v/>
      </c>
      <c r="K2350" s="76"/>
      <c r="L2350" s="74" t="str">
        <f t="shared" si="72"/>
        <v/>
      </c>
    </row>
    <row r="2351" spans="1:12" ht="18.95" customHeight="1" x14ac:dyDescent="0.25">
      <c r="A2351" s="52"/>
      <c r="C2351" s="185"/>
      <c r="D2351" s="76"/>
      <c r="E2351" s="76" t="str">
        <f>IF(D2351="","",IFERROR(VLOOKUP(D2351,Cadastro!$C$9:$D$1009,2,FALSE),"NOT FOUND"))</f>
        <v/>
      </c>
      <c r="F2351" s="76"/>
      <c r="G2351" s="94"/>
      <c r="H2351" s="97"/>
      <c r="I2351" s="77">
        <f t="shared" si="73"/>
        <v>0</v>
      </c>
      <c r="J2351" s="78" t="str">
        <f>IFERROR(IF(E2351="","",VLOOKUP(D2351,Saldo!$P$8:$Q$1009,2,FALSE)),"")</f>
        <v/>
      </c>
      <c r="K2351" s="76"/>
      <c r="L2351" s="74" t="str">
        <f t="shared" si="72"/>
        <v/>
      </c>
    </row>
    <row r="2352" spans="1:12" ht="18.95" customHeight="1" x14ac:dyDescent="0.25">
      <c r="A2352" s="52"/>
      <c r="C2352" s="185"/>
      <c r="D2352" s="76"/>
      <c r="E2352" s="76" t="str">
        <f>IF(D2352="","",IFERROR(VLOOKUP(D2352,Cadastro!$C$9:$D$1009,2,FALSE),"NOT FOUND"))</f>
        <v/>
      </c>
      <c r="F2352" s="76"/>
      <c r="G2352" s="94"/>
      <c r="H2352" s="97"/>
      <c r="I2352" s="77">
        <f t="shared" si="73"/>
        <v>0</v>
      </c>
      <c r="J2352" s="78" t="str">
        <f>IFERROR(IF(E2352="","",VLOOKUP(D2352,Saldo!$P$8:$Q$1009,2,FALSE)),"")</f>
        <v/>
      </c>
      <c r="K2352" s="76"/>
      <c r="L2352" s="74" t="str">
        <f t="shared" si="72"/>
        <v/>
      </c>
    </row>
    <row r="2353" spans="1:12" ht="18.95" customHeight="1" x14ac:dyDescent="0.25">
      <c r="A2353" s="52"/>
      <c r="C2353" s="185"/>
      <c r="D2353" s="76"/>
      <c r="E2353" s="76" t="str">
        <f>IF(D2353="","",IFERROR(VLOOKUP(D2353,Cadastro!$C$9:$D$1009,2,FALSE),"NOT FOUND"))</f>
        <v/>
      </c>
      <c r="F2353" s="76"/>
      <c r="G2353" s="94"/>
      <c r="H2353" s="97"/>
      <c r="I2353" s="77">
        <f t="shared" si="73"/>
        <v>0</v>
      </c>
      <c r="J2353" s="78" t="str">
        <f>IFERROR(IF(E2353="","",VLOOKUP(D2353,Saldo!$P$8:$Q$1009,2,FALSE)),"")</f>
        <v/>
      </c>
      <c r="K2353" s="76"/>
      <c r="L2353" s="74" t="str">
        <f t="shared" si="72"/>
        <v/>
      </c>
    </row>
    <row r="2354" spans="1:12" ht="18.95" customHeight="1" x14ac:dyDescent="0.25">
      <c r="A2354" s="52"/>
      <c r="C2354" s="185"/>
      <c r="D2354" s="76"/>
      <c r="E2354" s="76" t="str">
        <f>IF(D2354="","",IFERROR(VLOOKUP(D2354,Cadastro!$C$9:$D$1009,2,FALSE),"NOT FOUND"))</f>
        <v/>
      </c>
      <c r="F2354" s="76"/>
      <c r="G2354" s="94"/>
      <c r="H2354" s="97"/>
      <c r="I2354" s="77">
        <f t="shared" si="73"/>
        <v>0</v>
      </c>
      <c r="J2354" s="78" t="str">
        <f>IFERROR(IF(E2354="","",VLOOKUP(D2354,Saldo!$P$8:$Q$1009,2,FALSE)),"")</f>
        <v/>
      </c>
      <c r="K2354" s="76"/>
      <c r="L2354" s="74" t="str">
        <f t="shared" si="72"/>
        <v/>
      </c>
    </row>
    <row r="2355" spans="1:12" ht="18.95" customHeight="1" x14ac:dyDescent="0.25">
      <c r="A2355" s="52"/>
      <c r="C2355" s="185"/>
      <c r="D2355" s="76"/>
      <c r="E2355" s="76" t="str">
        <f>IF(D2355="","",IFERROR(VLOOKUP(D2355,Cadastro!$C$9:$D$1009,2,FALSE),"NOT FOUND"))</f>
        <v/>
      </c>
      <c r="F2355" s="76"/>
      <c r="G2355" s="94"/>
      <c r="H2355" s="97"/>
      <c r="I2355" s="77">
        <f t="shared" si="73"/>
        <v>0</v>
      </c>
      <c r="J2355" s="78" t="str">
        <f>IFERROR(IF(E2355="","",VLOOKUP(D2355,Saldo!$P$8:$Q$1009,2,FALSE)),"")</f>
        <v/>
      </c>
      <c r="K2355" s="76"/>
      <c r="L2355" s="74" t="str">
        <f t="shared" si="72"/>
        <v/>
      </c>
    </row>
    <row r="2356" spans="1:12" ht="18.95" customHeight="1" x14ac:dyDescent="0.25">
      <c r="A2356" s="52"/>
      <c r="C2356" s="185"/>
      <c r="D2356" s="76"/>
      <c r="E2356" s="76" t="str">
        <f>IF(D2356="","",IFERROR(VLOOKUP(D2356,Cadastro!$C$9:$D$1009,2,FALSE),"NOT FOUND"))</f>
        <v/>
      </c>
      <c r="F2356" s="76"/>
      <c r="G2356" s="94"/>
      <c r="H2356" s="97"/>
      <c r="I2356" s="77">
        <f t="shared" si="73"/>
        <v>0</v>
      </c>
      <c r="J2356" s="78" t="str">
        <f>IFERROR(IF(E2356="","",VLOOKUP(D2356,Saldo!$P$8:$Q$1009,2,FALSE)),"")</f>
        <v/>
      </c>
      <c r="K2356" s="76"/>
      <c r="L2356" s="74" t="str">
        <f t="shared" si="72"/>
        <v/>
      </c>
    </row>
    <row r="2357" spans="1:12" ht="18.95" customHeight="1" x14ac:dyDescent="0.25">
      <c r="A2357" s="52"/>
      <c r="C2357" s="185"/>
      <c r="D2357" s="76"/>
      <c r="E2357" s="76" t="str">
        <f>IF(D2357="","",IFERROR(VLOOKUP(D2357,Cadastro!$C$9:$D$1009,2,FALSE),"NOT FOUND"))</f>
        <v/>
      </c>
      <c r="F2357" s="76"/>
      <c r="G2357" s="94"/>
      <c r="H2357" s="97"/>
      <c r="I2357" s="77">
        <f t="shared" si="73"/>
        <v>0</v>
      </c>
      <c r="J2357" s="78" t="str">
        <f>IFERROR(IF(E2357="","",VLOOKUP(D2357,Saldo!$P$8:$Q$1009,2,FALSE)),"")</f>
        <v/>
      </c>
      <c r="K2357" s="76"/>
      <c r="L2357" s="74" t="str">
        <f t="shared" si="72"/>
        <v/>
      </c>
    </row>
    <row r="2358" spans="1:12" ht="18.95" customHeight="1" x14ac:dyDescent="0.25">
      <c r="A2358" s="52"/>
      <c r="C2358" s="185"/>
      <c r="D2358" s="76"/>
      <c r="E2358" s="76" t="str">
        <f>IF(D2358="","",IFERROR(VLOOKUP(D2358,Cadastro!$C$9:$D$1009,2,FALSE),"NOT FOUND"))</f>
        <v/>
      </c>
      <c r="F2358" s="76"/>
      <c r="G2358" s="94"/>
      <c r="H2358" s="97"/>
      <c r="I2358" s="77">
        <f t="shared" si="73"/>
        <v>0</v>
      </c>
      <c r="J2358" s="78" t="str">
        <f>IFERROR(IF(E2358="","",VLOOKUP(D2358,Saldo!$P$8:$Q$1009,2,FALSE)),"")</f>
        <v/>
      </c>
      <c r="K2358" s="76"/>
      <c r="L2358" s="74" t="str">
        <f t="shared" si="72"/>
        <v/>
      </c>
    </row>
    <row r="2359" spans="1:12" ht="18.95" customHeight="1" x14ac:dyDescent="0.25">
      <c r="A2359" s="52"/>
      <c r="C2359" s="185"/>
      <c r="D2359" s="76"/>
      <c r="E2359" s="76" t="str">
        <f>IF(D2359="","",IFERROR(VLOOKUP(D2359,Cadastro!$C$9:$D$1009,2,FALSE),"NOT FOUND"))</f>
        <v/>
      </c>
      <c r="F2359" s="76"/>
      <c r="G2359" s="94"/>
      <c r="H2359" s="97"/>
      <c r="I2359" s="77">
        <f t="shared" si="73"/>
        <v>0</v>
      </c>
      <c r="J2359" s="78" t="str">
        <f>IFERROR(IF(E2359="","",VLOOKUP(D2359,Saldo!$P$8:$Q$1009,2,FALSE)),"")</f>
        <v/>
      </c>
      <c r="K2359" s="76"/>
      <c r="L2359" s="74" t="str">
        <f t="shared" si="72"/>
        <v/>
      </c>
    </row>
    <row r="2360" spans="1:12" ht="18.95" customHeight="1" x14ac:dyDescent="0.25">
      <c r="A2360" s="52"/>
      <c r="C2360" s="185"/>
      <c r="D2360" s="76"/>
      <c r="E2360" s="76" t="str">
        <f>IF(D2360="","",IFERROR(VLOOKUP(D2360,Cadastro!$C$9:$D$1009,2,FALSE),"NOT FOUND"))</f>
        <v/>
      </c>
      <c r="F2360" s="76"/>
      <c r="G2360" s="94"/>
      <c r="H2360" s="97"/>
      <c r="I2360" s="77">
        <f t="shared" si="73"/>
        <v>0</v>
      </c>
      <c r="J2360" s="78" t="str">
        <f>IFERROR(IF(E2360="","",VLOOKUP(D2360,Saldo!$P$8:$Q$1009,2,FALSE)),"")</f>
        <v/>
      </c>
      <c r="K2360" s="76"/>
      <c r="L2360" s="74" t="str">
        <f t="shared" si="72"/>
        <v/>
      </c>
    </row>
    <row r="2361" spans="1:12" ht="18.95" customHeight="1" x14ac:dyDescent="0.25">
      <c r="A2361" s="52"/>
      <c r="C2361" s="185"/>
      <c r="D2361" s="76"/>
      <c r="E2361" s="76" t="str">
        <f>IF(D2361="","",IFERROR(VLOOKUP(D2361,Cadastro!$C$9:$D$1009,2,FALSE),"NOT FOUND"))</f>
        <v/>
      </c>
      <c r="F2361" s="76"/>
      <c r="G2361" s="94"/>
      <c r="H2361" s="97"/>
      <c r="I2361" s="77">
        <f t="shared" si="73"/>
        <v>0</v>
      </c>
      <c r="J2361" s="78" t="str">
        <f>IFERROR(IF(E2361="","",VLOOKUP(D2361,Saldo!$P$8:$Q$1009,2,FALSE)),"")</f>
        <v/>
      </c>
      <c r="K2361" s="76"/>
      <c r="L2361" s="74" t="str">
        <f t="shared" si="72"/>
        <v/>
      </c>
    </row>
    <row r="2362" spans="1:12" ht="18.95" customHeight="1" x14ac:dyDescent="0.25">
      <c r="A2362" s="52"/>
      <c r="C2362" s="185"/>
      <c r="D2362" s="76"/>
      <c r="E2362" s="76" t="str">
        <f>IF(D2362="","",IFERROR(VLOOKUP(D2362,Cadastro!$C$9:$D$1009,2,FALSE),"NOT FOUND"))</f>
        <v/>
      </c>
      <c r="F2362" s="76"/>
      <c r="G2362" s="94"/>
      <c r="H2362" s="97"/>
      <c r="I2362" s="77">
        <f t="shared" si="73"/>
        <v>0</v>
      </c>
      <c r="J2362" s="78" t="str">
        <f>IFERROR(IF(E2362="","",VLOOKUP(D2362,Saldo!$P$8:$Q$1009,2,FALSE)),"")</f>
        <v/>
      </c>
      <c r="K2362" s="76"/>
      <c r="L2362" s="74" t="str">
        <f t="shared" si="72"/>
        <v/>
      </c>
    </row>
    <row r="2363" spans="1:12" ht="18.95" customHeight="1" x14ac:dyDescent="0.25">
      <c r="A2363" s="52"/>
      <c r="C2363" s="185"/>
      <c r="D2363" s="76"/>
      <c r="E2363" s="76" t="str">
        <f>IF(D2363="","",IFERROR(VLOOKUP(D2363,Cadastro!$C$9:$D$1009,2,FALSE),"NOT FOUND"))</f>
        <v/>
      </c>
      <c r="F2363" s="76"/>
      <c r="G2363" s="94"/>
      <c r="H2363" s="97"/>
      <c r="I2363" s="77">
        <f t="shared" si="73"/>
        <v>0</v>
      </c>
      <c r="J2363" s="78" t="str">
        <f>IFERROR(IF(E2363="","",VLOOKUP(D2363,Saldo!$P$8:$Q$1009,2,FALSE)),"")</f>
        <v/>
      </c>
      <c r="K2363" s="76"/>
      <c r="L2363" s="74" t="str">
        <f t="shared" si="72"/>
        <v/>
      </c>
    </row>
    <row r="2364" spans="1:12" ht="18.95" customHeight="1" x14ac:dyDescent="0.25">
      <c r="A2364" s="52"/>
      <c r="C2364" s="185"/>
      <c r="D2364" s="76"/>
      <c r="E2364" s="76" t="str">
        <f>IF(D2364="","",IFERROR(VLOOKUP(D2364,Cadastro!$C$9:$D$1009,2,FALSE),"NOT FOUND"))</f>
        <v/>
      </c>
      <c r="F2364" s="76"/>
      <c r="G2364" s="94"/>
      <c r="H2364" s="97"/>
      <c r="I2364" s="77">
        <f t="shared" si="73"/>
        <v>0</v>
      </c>
      <c r="J2364" s="78" t="str">
        <f>IFERROR(IF(E2364="","",VLOOKUP(D2364,Saldo!$P$8:$Q$1009,2,FALSE)),"")</f>
        <v/>
      </c>
      <c r="K2364" s="76"/>
      <c r="L2364" s="74" t="str">
        <f t="shared" si="72"/>
        <v/>
      </c>
    </row>
    <row r="2365" spans="1:12" ht="18.95" customHeight="1" x14ac:dyDescent="0.25">
      <c r="A2365" s="52"/>
      <c r="C2365" s="185"/>
      <c r="D2365" s="76"/>
      <c r="E2365" s="76" t="str">
        <f>IF(D2365="","",IFERROR(VLOOKUP(D2365,Cadastro!$C$9:$D$1009,2,FALSE),"NOT FOUND"))</f>
        <v/>
      </c>
      <c r="F2365" s="76"/>
      <c r="G2365" s="94"/>
      <c r="H2365" s="97"/>
      <c r="I2365" s="77">
        <f t="shared" si="73"/>
        <v>0</v>
      </c>
      <c r="J2365" s="78" t="str">
        <f>IFERROR(IF(E2365="","",VLOOKUP(D2365,Saldo!$P$8:$Q$1009,2,FALSE)),"")</f>
        <v/>
      </c>
      <c r="K2365" s="76"/>
      <c r="L2365" s="74" t="str">
        <f t="shared" si="72"/>
        <v/>
      </c>
    </row>
    <row r="2366" spans="1:12" ht="18.95" customHeight="1" x14ac:dyDescent="0.25">
      <c r="A2366" s="52"/>
      <c r="C2366" s="185"/>
      <c r="D2366" s="76"/>
      <c r="E2366" s="76" t="str">
        <f>IF(D2366="","",IFERROR(VLOOKUP(D2366,Cadastro!$C$9:$D$1009,2,FALSE),"NOT FOUND"))</f>
        <v/>
      </c>
      <c r="F2366" s="76"/>
      <c r="G2366" s="94"/>
      <c r="H2366" s="97"/>
      <c r="I2366" s="77">
        <f t="shared" si="73"/>
        <v>0</v>
      </c>
      <c r="J2366" s="78" t="str">
        <f>IFERROR(IF(E2366="","",VLOOKUP(D2366,Saldo!$P$8:$Q$1009,2,FALSE)),"")</f>
        <v/>
      </c>
      <c r="K2366" s="76"/>
      <c r="L2366" s="74" t="str">
        <f t="shared" si="72"/>
        <v/>
      </c>
    </row>
    <row r="2367" spans="1:12" ht="18.95" customHeight="1" x14ac:dyDescent="0.25">
      <c r="A2367" s="52"/>
      <c r="C2367" s="185"/>
      <c r="D2367" s="76"/>
      <c r="E2367" s="76" t="str">
        <f>IF(D2367="","",IFERROR(VLOOKUP(D2367,Cadastro!$C$9:$D$1009,2,FALSE),"NOT FOUND"))</f>
        <v/>
      </c>
      <c r="F2367" s="76"/>
      <c r="G2367" s="94"/>
      <c r="H2367" s="97"/>
      <c r="I2367" s="77">
        <f t="shared" si="73"/>
        <v>0</v>
      </c>
      <c r="J2367" s="78" t="str">
        <f>IFERROR(IF(E2367="","",VLOOKUP(D2367,Saldo!$P$8:$Q$1009,2,FALSE)),"")</f>
        <v/>
      </c>
      <c r="K2367" s="76"/>
      <c r="L2367" s="74" t="str">
        <f t="shared" si="72"/>
        <v/>
      </c>
    </row>
    <row r="2368" spans="1:12" ht="18.95" customHeight="1" x14ac:dyDescent="0.25">
      <c r="A2368" s="52"/>
      <c r="C2368" s="185"/>
      <c r="D2368" s="76"/>
      <c r="E2368" s="76" t="str">
        <f>IF(D2368="","",IFERROR(VLOOKUP(D2368,Cadastro!$C$9:$D$1009,2,FALSE),"NOT FOUND"))</f>
        <v/>
      </c>
      <c r="F2368" s="76"/>
      <c r="G2368" s="94"/>
      <c r="H2368" s="97"/>
      <c r="I2368" s="77">
        <f t="shared" si="73"/>
        <v>0</v>
      </c>
      <c r="J2368" s="78" t="str">
        <f>IFERROR(IF(E2368="","",VLOOKUP(D2368,Saldo!$P$8:$Q$1009,2,FALSE)),"")</f>
        <v/>
      </c>
      <c r="K2368" s="76"/>
      <c r="L2368" s="74" t="str">
        <f t="shared" si="72"/>
        <v/>
      </c>
    </row>
    <row r="2369" spans="1:12" ht="18.95" customHeight="1" x14ac:dyDescent="0.25">
      <c r="A2369" s="52"/>
      <c r="C2369" s="185"/>
      <c r="D2369" s="76"/>
      <c r="E2369" s="76" t="str">
        <f>IF(D2369="","",IFERROR(VLOOKUP(D2369,Cadastro!$C$9:$D$1009,2,FALSE),"NOT FOUND"))</f>
        <v/>
      </c>
      <c r="F2369" s="76"/>
      <c r="G2369" s="94"/>
      <c r="H2369" s="97"/>
      <c r="I2369" s="77">
        <f t="shared" si="73"/>
        <v>0</v>
      </c>
      <c r="J2369" s="78" t="str">
        <f>IFERROR(IF(E2369="","",VLOOKUP(D2369,Saldo!$P$8:$Q$1009,2,FALSE)),"")</f>
        <v/>
      </c>
      <c r="K2369" s="76"/>
      <c r="L2369" s="74" t="str">
        <f t="shared" si="72"/>
        <v/>
      </c>
    </row>
    <row r="2370" spans="1:12" ht="18.95" customHeight="1" x14ac:dyDescent="0.25">
      <c r="A2370" s="52"/>
      <c r="C2370" s="185"/>
      <c r="D2370" s="76"/>
      <c r="E2370" s="76" t="str">
        <f>IF(D2370="","",IFERROR(VLOOKUP(D2370,Cadastro!$C$9:$D$1009,2,FALSE),"NOT FOUND"))</f>
        <v/>
      </c>
      <c r="F2370" s="76"/>
      <c r="G2370" s="94"/>
      <c r="H2370" s="97"/>
      <c r="I2370" s="77">
        <f t="shared" si="73"/>
        <v>0</v>
      </c>
      <c r="J2370" s="78" t="str">
        <f>IFERROR(IF(E2370="","",VLOOKUP(D2370,Saldo!$P$8:$Q$1009,2,FALSE)),"")</f>
        <v/>
      </c>
      <c r="K2370" s="76"/>
      <c r="L2370" s="74" t="str">
        <f t="shared" si="72"/>
        <v/>
      </c>
    </row>
    <row r="2371" spans="1:12" ht="18.95" customHeight="1" x14ac:dyDescent="0.25">
      <c r="A2371" s="52"/>
      <c r="C2371" s="185"/>
      <c r="D2371" s="76"/>
      <c r="E2371" s="76" t="str">
        <f>IF(D2371="","",IFERROR(VLOOKUP(D2371,Cadastro!$C$9:$D$1009,2,FALSE),"NOT FOUND"))</f>
        <v/>
      </c>
      <c r="F2371" s="76"/>
      <c r="G2371" s="94"/>
      <c r="H2371" s="97"/>
      <c r="I2371" s="77">
        <f t="shared" si="73"/>
        <v>0</v>
      </c>
      <c r="J2371" s="78" t="str">
        <f>IFERROR(IF(E2371="","",VLOOKUP(D2371,Saldo!$P$8:$Q$1009,2,FALSE)),"")</f>
        <v/>
      </c>
      <c r="K2371" s="76"/>
      <c r="L2371" s="74" t="str">
        <f t="shared" si="72"/>
        <v/>
      </c>
    </row>
    <row r="2372" spans="1:12" ht="18.95" customHeight="1" x14ac:dyDescent="0.25">
      <c r="A2372" s="52"/>
      <c r="C2372" s="185"/>
      <c r="D2372" s="76"/>
      <c r="E2372" s="76" t="str">
        <f>IF(D2372="","",IFERROR(VLOOKUP(D2372,Cadastro!$C$9:$D$1009,2,FALSE),"NOT FOUND"))</f>
        <v/>
      </c>
      <c r="F2372" s="76"/>
      <c r="G2372" s="94"/>
      <c r="H2372" s="97"/>
      <c r="I2372" s="77">
        <f t="shared" si="73"/>
        <v>0</v>
      </c>
      <c r="J2372" s="78" t="str">
        <f>IFERROR(IF(E2372="","",VLOOKUP(D2372,Saldo!$P$8:$Q$1009,2,FALSE)),"")</f>
        <v/>
      </c>
      <c r="K2372" s="76"/>
      <c r="L2372" s="74" t="str">
        <f t="shared" si="72"/>
        <v/>
      </c>
    </row>
    <row r="2373" spans="1:12" ht="18.95" customHeight="1" x14ac:dyDescent="0.25">
      <c r="A2373" s="52"/>
      <c r="C2373" s="185"/>
      <c r="D2373" s="76"/>
      <c r="E2373" s="76" t="str">
        <f>IF(D2373="","",IFERROR(VLOOKUP(D2373,Cadastro!$C$9:$D$1009,2,FALSE),"NOT FOUND"))</f>
        <v/>
      </c>
      <c r="F2373" s="76"/>
      <c r="G2373" s="94"/>
      <c r="H2373" s="97"/>
      <c r="I2373" s="77">
        <f t="shared" si="73"/>
        <v>0</v>
      </c>
      <c r="J2373" s="78" t="str">
        <f>IFERROR(IF(E2373="","",VLOOKUP(D2373,Saldo!$P$8:$Q$1009,2,FALSE)),"")</f>
        <v/>
      </c>
      <c r="K2373" s="76"/>
      <c r="L2373" s="74" t="str">
        <f t="shared" si="72"/>
        <v/>
      </c>
    </row>
    <row r="2374" spans="1:12" ht="18.95" customHeight="1" x14ac:dyDescent="0.25">
      <c r="A2374" s="52"/>
      <c r="C2374" s="185"/>
      <c r="D2374" s="76"/>
      <c r="E2374" s="76" t="str">
        <f>IF(D2374="","",IFERROR(VLOOKUP(D2374,Cadastro!$C$9:$D$1009,2,FALSE),"NOT FOUND"))</f>
        <v/>
      </c>
      <c r="F2374" s="76"/>
      <c r="G2374" s="94"/>
      <c r="H2374" s="97"/>
      <c r="I2374" s="77">
        <f t="shared" si="73"/>
        <v>0</v>
      </c>
      <c r="J2374" s="78" t="str">
        <f>IFERROR(IF(E2374="","",VLOOKUP(D2374,Saldo!$P$8:$Q$1009,2,FALSE)),"")</f>
        <v/>
      </c>
      <c r="K2374" s="76"/>
      <c r="L2374" s="74" t="str">
        <f t="shared" si="72"/>
        <v/>
      </c>
    </row>
    <row r="2375" spans="1:12" ht="18.95" customHeight="1" x14ac:dyDescent="0.25">
      <c r="A2375" s="52"/>
      <c r="C2375" s="185"/>
      <c r="D2375" s="76"/>
      <c r="E2375" s="76" t="str">
        <f>IF(D2375="","",IFERROR(VLOOKUP(D2375,Cadastro!$C$9:$D$1009,2,FALSE),"NOT FOUND"))</f>
        <v/>
      </c>
      <c r="F2375" s="76"/>
      <c r="G2375" s="94"/>
      <c r="H2375" s="97"/>
      <c r="I2375" s="77">
        <f t="shared" si="73"/>
        <v>0</v>
      </c>
      <c r="J2375" s="78" t="str">
        <f>IFERROR(IF(E2375="","",VLOOKUP(D2375,Saldo!$P$8:$Q$1009,2,FALSE)),"")</f>
        <v/>
      </c>
      <c r="K2375" s="76"/>
      <c r="L2375" s="74" t="str">
        <f t="shared" si="72"/>
        <v/>
      </c>
    </row>
    <row r="2376" spans="1:12" ht="18.95" customHeight="1" x14ac:dyDescent="0.25">
      <c r="A2376" s="52"/>
      <c r="C2376" s="185"/>
      <c r="D2376" s="76"/>
      <c r="E2376" s="76" t="str">
        <f>IF(D2376="","",IFERROR(VLOOKUP(D2376,Cadastro!$C$9:$D$1009,2,FALSE),"NOT FOUND"))</f>
        <v/>
      </c>
      <c r="F2376" s="76"/>
      <c r="G2376" s="94"/>
      <c r="H2376" s="97"/>
      <c r="I2376" s="77">
        <f t="shared" si="73"/>
        <v>0</v>
      </c>
      <c r="J2376" s="78" t="str">
        <f>IFERROR(IF(E2376="","",VLOOKUP(D2376,Saldo!$P$8:$Q$1009,2,FALSE)),"")</f>
        <v/>
      </c>
      <c r="K2376" s="76"/>
      <c r="L2376" s="74" t="str">
        <f t="shared" si="72"/>
        <v/>
      </c>
    </row>
    <row r="2377" spans="1:12" ht="18.95" customHeight="1" x14ac:dyDescent="0.25">
      <c r="A2377" s="52"/>
      <c r="C2377" s="185"/>
      <c r="D2377" s="76"/>
      <c r="E2377" s="76" t="str">
        <f>IF(D2377="","",IFERROR(VLOOKUP(D2377,Cadastro!$C$9:$D$1009,2,FALSE),"NOT FOUND"))</f>
        <v/>
      </c>
      <c r="F2377" s="76"/>
      <c r="G2377" s="94"/>
      <c r="H2377" s="97"/>
      <c r="I2377" s="77">
        <f t="shared" si="73"/>
        <v>0</v>
      </c>
      <c r="J2377" s="78" t="str">
        <f>IFERROR(IF(E2377="","",VLOOKUP(D2377,Saldo!$P$8:$Q$1009,2,FALSE)),"")</f>
        <v/>
      </c>
      <c r="K2377" s="76"/>
      <c r="L2377" s="74" t="str">
        <f t="shared" ref="L2377:L2440" si="74">IF(C2377="","",MONTH(C2377))</f>
        <v/>
      </c>
    </row>
    <row r="2378" spans="1:12" ht="18.95" customHeight="1" x14ac:dyDescent="0.25">
      <c r="A2378" s="52"/>
      <c r="C2378" s="185"/>
      <c r="D2378" s="76"/>
      <c r="E2378" s="76" t="str">
        <f>IF(D2378="","",IFERROR(VLOOKUP(D2378,Cadastro!$C$9:$D$1009,2,FALSE),"NOT FOUND"))</f>
        <v/>
      </c>
      <c r="F2378" s="76"/>
      <c r="G2378" s="94"/>
      <c r="H2378" s="97"/>
      <c r="I2378" s="77">
        <f t="shared" ref="I2378:I2441" si="75">IFERROR(G2378*H2378,"Check if QTY and Value are both valid")</f>
        <v>0</v>
      </c>
      <c r="J2378" s="78" t="str">
        <f>IFERROR(IF(E2378="","",VLOOKUP(D2378,Saldo!$P$8:$Q$1009,2,FALSE)),"")</f>
        <v/>
      </c>
      <c r="K2378" s="76"/>
      <c r="L2378" s="74" t="str">
        <f t="shared" si="74"/>
        <v/>
      </c>
    </row>
    <row r="2379" spans="1:12" ht="18.95" customHeight="1" x14ac:dyDescent="0.25">
      <c r="A2379" s="52"/>
      <c r="C2379" s="185"/>
      <c r="D2379" s="76"/>
      <c r="E2379" s="76" t="str">
        <f>IF(D2379="","",IFERROR(VLOOKUP(D2379,Cadastro!$C$9:$D$1009,2,FALSE),"NOT FOUND"))</f>
        <v/>
      </c>
      <c r="F2379" s="76"/>
      <c r="G2379" s="94"/>
      <c r="H2379" s="97"/>
      <c r="I2379" s="77">
        <f t="shared" si="75"/>
        <v>0</v>
      </c>
      <c r="J2379" s="78" t="str">
        <f>IFERROR(IF(E2379="","",VLOOKUP(D2379,Saldo!$P$8:$Q$1009,2,FALSE)),"")</f>
        <v/>
      </c>
      <c r="K2379" s="76"/>
      <c r="L2379" s="74" t="str">
        <f t="shared" si="74"/>
        <v/>
      </c>
    </row>
    <row r="2380" spans="1:12" ht="18.95" customHeight="1" x14ac:dyDescent="0.25">
      <c r="A2380" s="52"/>
      <c r="C2380" s="185"/>
      <c r="D2380" s="76"/>
      <c r="E2380" s="76" t="str">
        <f>IF(D2380="","",IFERROR(VLOOKUP(D2380,Cadastro!$C$9:$D$1009,2,FALSE),"NOT FOUND"))</f>
        <v/>
      </c>
      <c r="F2380" s="76"/>
      <c r="G2380" s="94"/>
      <c r="H2380" s="97"/>
      <c r="I2380" s="77">
        <f t="shared" si="75"/>
        <v>0</v>
      </c>
      <c r="J2380" s="78" t="str">
        <f>IFERROR(IF(E2380="","",VLOOKUP(D2380,Saldo!$P$8:$Q$1009,2,FALSE)),"")</f>
        <v/>
      </c>
      <c r="K2380" s="76"/>
      <c r="L2380" s="74" t="str">
        <f t="shared" si="74"/>
        <v/>
      </c>
    </row>
    <row r="2381" spans="1:12" ht="18.95" customHeight="1" x14ac:dyDescent="0.25">
      <c r="A2381" s="52"/>
      <c r="C2381" s="185"/>
      <c r="D2381" s="76"/>
      <c r="E2381" s="76" t="str">
        <f>IF(D2381="","",IFERROR(VLOOKUP(D2381,Cadastro!$C$9:$D$1009,2,FALSE),"NOT FOUND"))</f>
        <v/>
      </c>
      <c r="F2381" s="76"/>
      <c r="G2381" s="94"/>
      <c r="H2381" s="97"/>
      <c r="I2381" s="77">
        <f t="shared" si="75"/>
        <v>0</v>
      </c>
      <c r="J2381" s="78" t="str">
        <f>IFERROR(IF(E2381="","",VLOOKUP(D2381,Saldo!$P$8:$Q$1009,2,FALSE)),"")</f>
        <v/>
      </c>
      <c r="K2381" s="76"/>
      <c r="L2381" s="74" t="str">
        <f t="shared" si="74"/>
        <v/>
      </c>
    </row>
    <row r="2382" spans="1:12" ht="18.95" customHeight="1" x14ac:dyDescent="0.25">
      <c r="A2382" s="52"/>
      <c r="C2382" s="185"/>
      <c r="D2382" s="76"/>
      <c r="E2382" s="76" t="str">
        <f>IF(D2382="","",IFERROR(VLOOKUP(D2382,Cadastro!$C$9:$D$1009,2,FALSE),"NOT FOUND"))</f>
        <v/>
      </c>
      <c r="F2382" s="76"/>
      <c r="G2382" s="94"/>
      <c r="H2382" s="97"/>
      <c r="I2382" s="77">
        <f t="shared" si="75"/>
        <v>0</v>
      </c>
      <c r="J2382" s="78" t="str">
        <f>IFERROR(IF(E2382="","",VLOOKUP(D2382,Saldo!$P$8:$Q$1009,2,FALSE)),"")</f>
        <v/>
      </c>
      <c r="K2382" s="76"/>
      <c r="L2382" s="74" t="str">
        <f t="shared" si="74"/>
        <v/>
      </c>
    </row>
    <row r="2383" spans="1:12" ht="18.95" customHeight="1" x14ac:dyDescent="0.25">
      <c r="A2383" s="52"/>
      <c r="C2383" s="185"/>
      <c r="D2383" s="76"/>
      <c r="E2383" s="76" t="str">
        <f>IF(D2383="","",IFERROR(VLOOKUP(D2383,Cadastro!$C$9:$D$1009,2,FALSE),"NOT FOUND"))</f>
        <v/>
      </c>
      <c r="F2383" s="76"/>
      <c r="G2383" s="94"/>
      <c r="H2383" s="97"/>
      <c r="I2383" s="77">
        <f t="shared" si="75"/>
        <v>0</v>
      </c>
      <c r="J2383" s="78" t="str">
        <f>IFERROR(IF(E2383="","",VLOOKUP(D2383,Saldo!$P$8:$Q$1009,2,FALSE)),"")</f>
        <v/>
      </c>
      <c r="K2383" s="76"/>
      <c r="L2383" s="74" t="str">
        <f t="shared" si="74"/>
        <v/>
      </c>
    </row>
    <row r="2384" spans="1:12" ht="18.95" customHeight="1" x14ac:dyDescent="0.25">
      <c r="A2384" s="52"/>
      <c r="C2384" s="185"/>
      <c r="D2384" s="76"/>
      <c r="E2384" s="76" t="str">
        <f>IF(D2384="","",IFERROR(VLOOKUP(D2384,Cadastro!$C$9:$D$1009,2,FALSE),"NOT FOUND"))</f>
        <v/>
      </c>
      <c r="F2384" s="76"/>
      <c r="G2384" s="94"/>
      <c r="H2384" s="97"/>
      <c r="I2384" s="77">
        <f t="shared" si="75"/>
        <v>0</v>
      </c>
      <c r="J2384" s="78" t="str">
        <f>IFERROR(IF(E2384="","",VLOOKUP(D2384,Saldo!$P$8:$Q$1009,2,FALSE)),"")</f>
        <v/>
      </c>
      <c r="K2384" s="76"/>
      <c r="L2384" s="74" t="str">
        <f t="shared" si="74"/>
        <v/>
      </c>
    </row>
    <row r="2385" spans="1:12" ht="18.95" customHeight="1" x14ac:dyDescent="0.25">
      <c r="A2385" s="52"/>
      <c r="C2385" s="185"/>
      <c r="D2385" s="76"/>
      <c r="E2385" s="76" t="str">
        <f>IF(D2385="","",IFERROR(VLOOKUP(D2385,Cadastro!$C$9:$D$1009,2,FALSE),"NOT FOUND"))</f>
        <v/>
      </c>
      <c r="F2385" s="76"/>
      <c r="G2385" s="94"/>
      <c r="H2385" s="97"/>
      <c r="I2385" s="77">
        <f t="shared" si="75"/>
        <v>0</v>
      </c>
      <c r="J2385" s="78" t="str">
        <f>IFERROR(IF(E2385="","",VLOOKUP(D2385,Saldo!$P$8:$Q$1009,2,FALSE)),"")</f>
        <v/>
      </c>
      <c r="K2385" s="76"/>
      <c r="L2385" s="74" t="str">
        <f t="shared" si="74"/>
        <v/>
      </c>
    </row>
    <row r="2386" spans="1:12" ht="18.95" customHeight="1" x14ac:dyDescent="0.25">
      <c r="A2386" s="52"/>
      <c r="C2386" s="185"/>
      <c r="D2386" s="76"/>
      <c r="E2386" s="76" t="str">
        <f>IF(D2386="","",IFERROR(VLOOKUP(D2386,Cadastro!$C$9:$D$1009,2,FALSE),"NOT FOUND"))</f>
        <v/>
      </c>
      <c r="F2386" s="76"/>
      <c r="G2386" s="94"/>
      <c r="H2386" s="97"/>
      <c r="I2386" s="77">
        <f t="shared" si="75"/>
        <v>0</v>
      </c>
      <c r="J2386" s="78" t="str">
        <f>IFERROR(IF(E2386="","",VLOOKUP(D2386,Saldo!$P$8:$Q$1009,2,FALSE)),"")</f>
        <v/>
      </c>
      <c r="K2386" s="76"/>
      <c r="L2386" s="74" t="str">
        <f t="shared" si="74"/>
        <v/>
      </c>
    </row>
    <row r="2387" spans="1:12" ht="18.95" customHeight="1" x14ac:dyDescent="0.25">
      <c r="A2387" s="52"/>
      <c r="C2387" s="185"/>
      <c r="D2387" s="76"/>
      <c r="E2387" s="76" t="str">
        <f>IF(D2387="","",IFERROR(VLOOKUP(D2387,Cadastro!$C$9:$D$1009,2,FALSE),"NOT FOUND"))</f>
        <v/>
      </c>
      <c r="F2387" s="76"/>
      <c r="G2387" s="94"/>
      <c r="H2387" s="97"/>
      <c r="I2387" s="77">
        <f t="shared" si="75"/>
        <v>0</v>
      </c>
      <c r="J2387" s="78" t="str">
        <f>IFERROR(IF(E2387="","",VLOOKUP(D2387,Saldo!$P$8:$Q$1009,2,FALSE)),"")</f>
        <v/>
      </c>
      <c r="K2387" s="76"/>
      <c r="L2387" s="74" t="str">
        <f t="shared" si="74"/>
        <v/>
      </c>
    </row>
    <row r="2388" spans="1:12" ht="18.95" customHeight="1" x14ac:dyDescent="0.25">
      <c r="A2388" s="52"/>
      <c r="C2388" s="185"/>
      <c r="D2388" s="76"/>
      <c r="E2388" s="76" t="str">
        <f>IF(D2388="","",IFERROR(VLOOKUP(D2388,Cadastro!$C$9:$D$1009,2,FALSE),"NOT FOUND"))</f>
        <v/>
      </c>
      <c r="F2388" s="76"/>
      <c r="G2388" s="94"/>
      <c r="H2388" s="97"/>
      <c r="I2388" s="77">
        <f t="shared" si="75"/>
        <v>0</v>
      </c>
      <c r="J2388" s="78" t="str">
        <f>IFERROR(IF(E2388="","",VLOOKUP(D2388,Saldo!$P$8:$Q$1009,2,FALSE)),"")</f>
        <v/>
      </c>
      <c r="K2388" s="76"/>
      <c r="L2388" s="74" t="str">
        <f t="shared" si="74"/>
        <v/>
      </c>
    </row>
    <row r="2389" spans="1:12" ht="18.95" customHeight="1" x14ac:dyDescent="0.25">
      <c r="A2389" s="52"/>
      <c r="C2389" s="185"/>
      <c r="D2389" s="76"/>
      <c r="E2389" s="76" t="str">
        <f>IF(D2389="","",IFERROR(VLOOKUP(D2389,Cadastro!$C$9:$D$1009,2,FALSE),"NOT FOUND"))</f>
        <v/>
      </c>
      <c r="F2389" s="76"/>
      <c r="G2389" s="94"/>
      <c r="H2389" s="97"/>
      <c r="I2389" s="77">
        <f t="shared" si="75"/>
        <v>0</v>
      </c>
      <c r="J2389" s="78" t="str">
        <f>IFERROR(IF(E2389="","",VLOOKUP(D2389,Saldo!$P$8:$Q$1009,2,FALSE)),"")</f>
        <v/>
      </c>
      <c r="K2389" s="76"/>
      <c r="L2389" s="74" t="str">
        <f t="shared" si="74"/>
        <v/>
      </c>
    </row>
    <row r="2390" spans="1:12" ht="18.95" customHeight="1" x14ac:dyDescent="0.25">
      <c r="A2390" s="52"/>
      <c r="C2390" s="185"/>
      <c r="D2390" s="76"/>
      <c r="E2390" s="76" t="str">
        <f>IF(D2390="","",IFERROR(VLOOKUP(D2390,Cadastro!$C$9:$D$1009,2,FALSE),"NOT FOUND"))</f>
        <v/>
      </c>
      <c r="F2390" s="76"/>
      <c r="G2390" s="94"/>
      <c r="H2390" s="97"/>
      <c r="I2390" s="77">
        <f t="shared" si="75"/>
        <v>0</v>
      </c>
      <c r="J2390" s="78" t="str">
        <f>IFERROR(IF(E2390="","",VLOOKUP(D2390,Saldo!$P$8:$Q$1009,2,FALSE)),"")</f>
        <v/>
      </c>
      <c r="K2390" s="76"/>
      <c r="L2390" s="74" t="str">
        <f t="shared" si="74"/>
        <v/>
      </c>
    </row>
    <row r="2391" spans="1:12" ht="18.95" customHeight="1" x14ac:dyDescent="0.25">
      <c r="A2391" s="52"/>
      <c r="C2391" s="185"/>
      <c r="D2391" s="76"/>
      <c r="E2391" s="76" t="str">
        <f>IF(D2391="","",IFERROR(VLOOKUP(D2391,Cadastro!$C$9:$D$1009,2,FALSE),"NOT FOUND"))</f>
        <v/>
      </c>
      <c r="F2391" s="76"/>
      <c r="G2391" s="94"/>
      <c r="H2391" s="97"/>
      <c r="I2391" s="77">
        <f t="shared" si="75"/>
        <v>0</v>
      </c>
      <c r="J2391" s="78" t="str">
        <f>IFERROR(IF(E2391="","",VLOOKUP(D2391,Saldo!$P$8:$Q$1009,2,FALSE)),"")</f>
        <v/>
      </c>
      <c r="K2391" s="76"/>
      <c r="L2391" s="74" t="str">
        <f t="shared" si="74"/>
        <v/>
      </c>
    </row>
    <row r="2392" spans="1:12" ht="18.95" customHeight="1" x14ac:dyDescent="0.25">
      <c r="A2392" s="52"/>
      <c r="C2392" s="185"/>
      <c r="D2392" s="76"/>
      <c r="E2392" s="76" t="str">
        <f>IF(D2392="","",IFERROR(VLOOKUP(D2392,Cadastro!$C$9:$D$1009,2,FALSE),"NOT FOUND"))</f>
        <v/>
      </c>
      <c r="F2392" s="76"/>
      <c r="G2392" s="94"/>
      <c r="H2392" s="97"/>
      <c r="I2392" s="77">
        <f t="shared" si="75"/>
        <v>0</v>
      </c>
      <c r="J2392" s="78" t="str">
        <f>IFERROR(IF(E2392="","",VLOOKUP(D2392,Saldo!$P$8:$Q$1009,2,FALSE)),"")</f>
        <v/>
      </c>
      <c r="K2392" s="76"/>
      <c r="L2392" s="74" t="str">
        <f t="shared" si="74"/>
        <v/>
      </c>
    </row>
    <row r="2393" spans="1:12" ht="18.95" customHeight="1" x14ac:dyDescent="0.25">
      <c r="A2393" s="52"/>
      <c r="C2393" s="185"/>
      <c r="D2393" s="76"/>
      <c r="E2393" s="76" t="str">
        <f>IF(D2393="","",IFERROR(VLOOKUP(D2393,Cadastro!$C$9:$D$1009,2,FALSE),"NOT FOUND"))</f>
        <v/>
      </c>
      <c r="F2393" s="76"/>
      <c r="G2393" s="94"/>
      <c r="H2393" s="97"/>
      <c r="I2393" s="77">
        <f t="shared" si="75"/>
        <v>0</v>
      </c>
      <c r="J2393" s="78" t="str">
        <f>IFERROR(IF(E2393="","",VLOOKUP(D2393,Saldo!$P$8:$Q$1009,2,FALSE)),"")</f>
        <v/>
      </c>
      <c r="K2393" s="76"/>
      <c r="L2393" s="74" t="str">
        <f t="shared" si="74"/>
        <v/>
      </c>
    </row>
    <row r="2394" spans="1:12" ht="18.95" customHeight="1" x14ac:dyDescent="0.25">
      <c r="A2394" s="52"/>
      <c r="C2394" s="185"/>
      <c r="D2394" s="76"/>
      <c r="E2394" s="76" t="str">
        <f>IF(D2394="","",IFERROR(VLOOKUP(D2394,Cadastro!$C$9:$D$1009,2,FALSE),"NOT FOUND"))</f>
        <v/>
      </c>
      <c r="F2394" s="76"/>
      <c r="G2394" s="94"/>
      <c r="H2394" s="97"/>
      <c r="I2394" s="77">
        <f t="shared" si="75"/>
        <v>0</v>
      </c>
      <c r="J2394" s="78" t="str">
        <f>IFERROR(IF(E2394="","",VLOOKUP(D2394,Saldo!$P$8:$Q$1009,2,FALSE)),"")</f>
        <v/>
      </c>
      <c r="K2394" s="76"/>
      <c r="L2394" s="74" t="str">
        <f t="shared" si="74"/>
        <v/>
      </c>
    </row>
    <row r="2395" spans="1:12" ht="18.95" customHeight="1" x14ac:dyDescent="0.25">
      <c r="A2395" s="52"/>
      <c r="C2395" s="185"/>
      <c r="D2395" s="76"/>
      <c r="E2395" s="76" t="str">
        <f>IF(D2395="","",IFERROR(VLOOKUP(D2395,Cadastro!$C$9:$D$1009,2,FALSE),"NOT FOUND"))</f>
        <v/>
      </c>
      <c r="F2395" s="76"/>
      <c r="G2395" s="94"/>
      <c r="H2395" s="97"/>
      <c r="I2395" s="77">
        <f t="shared" si="75"/>
        <v>0</v>
      </c>
      <c r="J2395" s="78" t="str">
        <f>IFERROR(IF(E2395="","",VLOOKUP(D2395,Saldo!$P$8:$Q$1009,2,FALSE)),"")</f>
        <v/>
      </c>
      <c r="K2395" s="76"/>
      <c r="L2395" s="74" t="str">
        <f t="shared" si="74"/>
        <v/>
      </c>
    </row>
    <row r="2396" spans="1:12" ht="18.95" customHeight="1" x14ac:dyDescent="0.25">
      <c r="A2396" s="52"/>
      <c r="C2396" s="185"/>
      <c r="D2396" s="76"/>
      <c r="E2396" s="76" t="str">
        <f>IF(D2396="","",IFERROR(VLOOKUP(D2396,Cadastro!$C$9:$D$1009,2,FALSE),"NOT FOUND"))</f>
        <v/>
      </c>
      <c r="F2396" s="76"/>
      <c r="G2396" s="94"/>
      <c r="H2396" s="97"/>
      <c r="I2396" s="77">
        <f t="shared" si="75"/>
        <v>0</v>
      </c>
      <c r="J2396" s="78" t="str">
        <f>IFERROR(IF(E2396="","",VLOOKUP(D2396,Saldo!$P$8:$Q$1009,2,FALSE)),"")</f>
        <v/>
      </c>
      <c r="K2396" s="76"/>
      <c r="L2396" s="74" t="str">
        <f t="shared" si="74"/>
        <v/>
      </c>
    </row>
    <row r="2397" spans="1:12" ht="18.95" customHeight="1" x14ac:dyDescent="0.25">
      <c r="A2397" s="52"/>
      <c r="C2397" s="185"/>
      <c r="D2397" s="76"/>
      <c r="E2397" s="76" t="str">
        <f>IF(D2397="","",IFERROR(VLOOKUP(D2397,Cadastro!$C$9:$D$1009,2,FALSE),"NOT FOUND"))</f>
        <v/>
      </c>
      <c r="F2397" s="76"/>
      <c r="G2397" s="94"/>
      <c r="H2397" s="97"/>
      <c r="I2397" s="77">
        <f t="shared" si="75"/>
        <v>0</v>
      </c>
      <c r="J2397" s="78" t="str">
        <f>IFERROR(IF(E2397="","",VLOOKUP(D2397,Saldo!$P$8:$Q$1009,2,FALSE)),"")</f>
        <v/>
      </c>
      <c r="K2397" s="76"/>
      <c r="L2397" s="74" t="str">
        <f t="shared" si="74"/>
        <v/>
      </c>
    </row>
    <row r="2398" spans="1:12" ht="18.95" customHeight="1" x14ac:dyDescent="0.25">
      <c r="A2398" s="52"/>
      <c r="C2398" s="185"/>
      <c r="D2398" s="76"/>
      <c r="E2398" s="76" t="str">
        <f>IF(D2398="","",IFERROR(VLOOKUP(D2398,Cadastro!$C$9:$D$1009,2,FALSE),"NOT FOUND"))</f>
        <v/>
      </c>
      <c r="F2398" s="76"/>
      <c r="G2398" s="94"/>
      <c r="H2398" s="97"/>
      <c r="I2398" s="77">
        <f t="shared" si="75"/>
        <v>0</v>
      </c>
      <c r="J2398" s="78" t="str">
        <f>IFERROR(IF(E2398="","",VLOOKUP(D2398,Saldo!$P$8:$Q$1009,2,FALSE)),"")</f>
        <v/>
      </c>
      <c r="K2398" s="76"/>
      <c r="L2398" s="74" t="str">
        <f t="shared" si="74"/>
        <v/>
      </c>
    </row>
    <row r="2399" spans="1:12" ht="18.95" customHeight="1" x14ac:dyDescent="0.25">
      <c r="A2399" s="52"/>
      <c r="C2399" s="185"/>
      <c r="D2399" s="76"/>
      <c r="E2399" s="76" t="str">
        <f>IF(D2399="","",IFERROR(VLOOKUP(D2399,Cadastro!$C$9:$D$1009,2,FALSE),"NOT FOUND"))</f>
        <v/>
      </c>
      <c r="F2399" s="76"/>
      <c r="G2399" s="94"/>
      <c r="H2399" s="97"/>
      <c r="I2399" s="77">
        <f t="shared" si="75"/>
        <v>0</v>
      </c>
      <c r="J2399" s="78" t="str">
        <f>IFERROR(IF(E2399="","",VLOOKUP(D2399,Saldo!$P$8:$Q$1009,2,FALSE)),"")</f>
        <v/>
      </c>
      <c r="K2399" s="76"/>
      <c r="L2399" s="74" t="str">
        <f t="shared" si="74"/>
        <v/>
      </c>
    </row>
    <row r="2400" spans="1:12" ht="18.95" customHeight="1" x14ac:dyDescent="0.25">
      <c r="A2400" s="52"/>
      <c r="C2400" s="185"/>
      <c r="D2400" s="76"/>
      <c r="E2400" s="76" t="str">
        <f>IF(D2400="","",IFERROR(VLOOKUP(D2400,Cadastro!$C$9:$D$1009,2,FALSE),"NOT FOUND"))</f>
        <v/>
      </c>
      <c r="F2400" s="76"/>
      <c r="G2400" s="94"/>
      <c r="H2400" s="97"/>
      <c r="I2400" s="77">
        <f t="shared" si="75"/>
        <v>0</v>
      </c>
      <c r="J2400" s="78" t="str">
        <f>IFERROR(IF(E2400="","",VLOOKUP(D2400,Saldo!$P$8:$Q$1009,2,FALSE)),"")</f>
        <v/>
      </c>
      <c r="K2400" s="76"/>
      <c r="L2400" s="74" t="str">
        <f t="shared" si="74"/>
        <v/>
      </c>
    </row>
    <row r="2401" spans="1:12" ht="18.95" customHeight="1" x14ac:dyDescent="0.25">
      <c r="A2401" s="52"/>
      <c r="C2401" s="185"/>
      <c r="D2401" s="76"/>
      <c r="E2401" s="76" t="str">
        <f>IF(D2401="","",IFERROR(VLOOKUP(D2401,Cadastro!$C$9:$D$1009,2,FALSE),"NOT FOUND"))</f>
        <v/>
      </c>
      <c r="F2401" s="76"/>
      <c r="G2401" s="94"/>
      <c r="H2401" s="97"/>
      <c r="I2401" s="77">
        <f t="shared" si="75"/>
        <v>0</v>
      </c>
      <c r="J2401" s="78" t="str">
        <f>IFERROR(IF(E2401="","",VLOOKUP(D2401,Saldo!$P$8:$Q$1009,2,FALSE)),"")</f>
        <v/>
      </c>
      <c r="K2401" s="76"/>
      <c r="L2401" s="74" t="str">
        <f t="shared" si="74"/>
        <v/>
      </c>
    </row>
    <row r="2402" spans="1:12" ht="18.95" customHeight="1" x14ac:dyDescent="0.25">
      <c r="A2402" s="52"/>
      <c r="C2402" s="185"/>
      <c r="D2402" s="76"/>
      <c r="E2402" s="76" t="str">
        <f>IF(D2402="","",IFERROR(VLOOKUP(D2402,Cadastro!$C$9:$D$1009,2,FALSE),"NOT FOUND"))</f>
        <v/>
      </c>
      <c r="F2402" s="76"/>
      <c r="G2402" s="94"/>
      <c r="H2402" s="97"/>
      <c r="I2402" s="77">
        <f t="shared" si="75"/>
        <v>0</v>
      </c>
      <c r="J2402" s="78" t="str">
        <f>IFERROR(IF(E2402="","",VLOOKUP(D2402,Saldo!$P$8:$Q$1009,2,FALSE)),"")</f>
        <v/>
      </c>
      <c r="K2402" s="76"/>
      <c r="L2402" s="74" t="str">
        <f t="shared" si="74"/>
        <v/>
      </c>
    </row>
    <row r="2403" spans="1:12" ht="18.95" customHeight="1" x14ac:dyDescent="0.25">
      <c r="A2403" s="52"/>
      <c r="C2403" s="185"/>
      <c r="D2403" s="76"/>
      <c r="E2403" s="76" t="str">
        <f>IF(D2403="","",IFERROR(VLOOKUP(D2403,Cadastro!$C$9:$D$1009,2,FALSE),"NOT FOUND"))</f>
        <v/>
      </c>
      <c r="F2403" s="76"/>
      <c r="G2403" s="94"/>
      <c r="H2403" s="97"/>
      <c r="I2403" s="77">
        <f t="shared" si="75"/>
        <v>0</v>
      </c>
      <c r="J2403" s="78" t="str">
        <f>IFERROR(IF(E2403="","",VLOOKUP(D2403,Saldo!$P$8:$Q$1009,2,FALSE)),"")</f>
        <v/>
      </c>
      <c r="K2403" s="76"/>
      <c r="L2403" s="74" t="str">
        <f t="shared" si="74"/>
        <v/>
      </c>
    </row>
    <row r="2404" spans="1:12" ht="18.95" customHeight="1" x14ac:dyDescent="0.25">
      <c r="A2404" s="52"/>
      <c r="C2404" s="185"/>
      <c r="D2404" s="76"/>
      <c r="E2404" s="76" t="str">
        <f>IF(D2404="","",IFERROR(VLOOKUP(D2404,Cadastro!$C$9:$D$1009,2,FALSE),"NOT FOUND"))</f>
        <v/>
      </c>
      <c r="F2404" s="76"/>
      <c r="G2404" s="94"/>
      <c r="H2404" s="97"/>
      <c r="I2404" s="77">
        <f t="shared" si="75"/>
        <v>0</v>
      </c>
      <c r="J2404" s="78" t="str">
        <f>IFERROR(IF(E2404="","",VLOOKUP(D2404,Saldo!$P$8:$Q$1009,2,FALSE)),"")</f>
        <v/>
      </c>
      <c r="K2404" s="76"/>
      <c r="L2404" s="74" t="str">
        <f t="shared" si="74"/>
        <v/>
      </c>
    </row>
    <row r="2405" spans="1:12" ht="18.95" customHeight="1" x14ac:dyDescent="0.25">
      <c r="A2405" s="52"/>
      <c r="C2405" s="185"/>
      <c r="D2405" s="76"/>
      <c r="E2405" s="76" t="str">
        <f>IF(D2405="","",IFERROR(VLOOKUP(D2405,Cadastro!$C$9:$D$1009,2,FALSE),"NOT FOUND"))</f>
        <v/>
      </c>
      <c r="F2405" s="76"/>
      <c r="G2405" s="94"/>
      <c r="H2405" s="97"/>
      <c r="I2405" s="77">
        <f t="shared" si="75"/>
        <v>0</v>
      </c>
      <c r="J2405" s="78" t="str">
        <f>IFERROR(IF(E2405="","",VLOOKUP(D2405,Saldo!$P$8:$Q$1009,2,FALSE)),"")</f>
        <v/>
      </c>
      <c r="K2405" s="76"/>
      <c r="L2405" s="74" t="str">
        <f t="shared" si="74"/>
        <v/>
      </c>
    </row>
    <row r="2406" spans="1:12" ht="18.95" customHeight="1" x14ac:dyDescent="0.25">
      <c r="A2406" s="52"/>
      <c r="C2406" s="185"/>
      <c r="D2406" s="76"/>
      <c r="E2406" s="76" t="str">
        <f>IF(D2406="","",IFERROR(VLOOKUP(D2406,Cadastro!$C$9:$D$1009,2,FALSE),"NOT FOUND"))</f>
        <v/>
      </c>
      <c r="F2406" s="76"/>
      <c r="G2406" s="94"/>
      <c r="H2406" s="97"/>
      <c r="I2406" s="77">
        <f t="shared" si="75"/>
        <v>0</v>
      </c>
      <c r="J2406" s="78" t="str">
        <f>IFERROR(IF(E2406="","",VLOOKUP(D2406,Saldo!$P$8:$Q$1009,2,FALSE)),"")</f>
        <v/>
      </c>
      <c r="K2406" s="76"/>
      <c r="L2406" s="74" t="str">
        <f t="shared" si="74"/>
        <v/>
      </c>
    </row>
    <row r="2407" spans="1:12" ht="18.95" customHeight="1" x14ac:dyDescent="0.25">
      <c r="A2407" s="52"/>
      <c r="C2407" s="185"/>
      <c r="D2407" s="76"/>
      <c r="E2407" s="76" t="str">
        <f>IF(D2407="","",IFERROR(VLOOKUP(D2407,Cadastro!$C$9:$D$1009,2,FALSE),"NOT FOUND"))</f>
        <v/>
      </c>
      <c r="F2407" s="76"/>
      <c r="G2407" s="94"/>
      <c r="H2407" s="97"/>
      <c r="I2407" s="77">
        <f t="shared" si="75"/>
        <v>0</v>
      </c>
      <c r="J2407" s="78" t="str">
        <f>IFERROR(IF(E2407="","",VLOOKUP(D2407,Saldo!$P$8:$Q$1009,2,FALSE)),"")</f>
        <v/>
      </c>
      <c r="K2407" s="76"/>
      <c r="L2407" s="74" t="str">
        <f t="shared" si="74"/>
        <v/>
      </c>
    </row>
    <row r="2408" spans="1:12" ht="18.95" customHeight="1" x14ac:dyDescent="0.25">
      <c r="A2408" s="52"/>
      <c r="C2408" s="185"/>
      <c r="D2408" s="76"/>
      <c r="E2408" s="76" t="str">
        <f>IF(D2408="","",IFERROR(VLOOKUP(D2408,Cadastro!$C$9:$D$1009,2,FALSE),"NOT FOUND"))</f>
        <v/>
      </c>
      <c r="F2408" s="76"/>
      <c r="G2408" s="94"/>
      <c r="H2408" s="97"/>
      <c r="I2408" s="77">
        <f t="shared" si="75"/>
        <v>0</v>
      </c>
      <c r="J2408" s="78" t="str">
        <f>IFERROR(IF(E2408="","",VLOOKUP(D2408,Saldo!$P$8:$Q$1009,2,FALSE)),"")</f>
        <v/>
      </c>
      <c r="K2408" s="76"/>
      <c r="L2408" s="74" t="str">
        <f t="shared" si="74"/>
        <v/>
      </c>
    </row>
    <row r="2409" spans="1:12" ht="18.95" customHeight="1" x14ac:dyDescent="0.25">
      <c r="A2409" s="52"/>
      <c r="C2409" s="185"/>
      <c r="D2409" s="76"/>
      <c r="E2409" s="76" t="str">
        <f>IF(D2409="","",IFERROR(VLOOKUP(D2409,Cadastro!$C$9:$D$1009,2,FALSE),"NOT FOUND"))</f>
        <v/>
      </c>
      <c r="F2409" s="76"/>
      <c r="G2409" s="94"/>
      <c r="H2409" s="97"/>
      <c r="I2409" s="77">
        <f t="shared" si="75"/>
        <v>0</v>
      </c>
      <c r="J2409" s="78" t="str">
        <f>IFERROR(IF(E2409="","",VLOOKUP(D2409,Saldo!$P$8:$Q$1009,2,FALSE)),"")</f>
        <v/>
      </c>
      <c r="K2409" s="76"/>
      <c r="L2409" s="74" t="str">
        <f t="shared" si="74"/>
        <v/>
      </c>
    </row>
    <row r="2410" spans="1:12" ht="18.95" customHeight="1" x14ac:dyDescent="0.25">
      <c r="A2410" s="52"/>
      <c r="C2410" s="185"/>
      <c r="D2410" s="76"/>
      <c r="E2410" s="76" t="str">
        <f>IF(D2410="","",IFERROR(VLOOKUP(D2410,Cadastro!$C$9:$D$1009,2,FALSE),"NOT FOUND"))</f>
        <v/>
      </c>
      <c r="F2410" s="76"/>
      <c r="G2410" s="94"/>
      <c r="H2410" s="97"/>
      <c r="I2410" s="77">
        <f t="shared" si="75"/>
        <v>0</v>
      </c>
      <c r="J2410" s="78" t="str">
        <f>IFERROR(IF(E2410="","",VLOOKUP(D2410,Saldo!$P$8:$Q$1009,2,FALSE)),"")</f>
        <v/>
      </c>
      <c r="K2410" s="76"/>
      <c r="L2410" s="74" t="str">
        <f t="shared" si="74"/>
        <v/>
      </c>
    </row>
    <row r="2411" spans="1:12" ht="18.95" customHeight="1" x14ac:dyDescent="0.25">
      <c r="A2411" s="52"/>
      <c r="C2411" s="185"/>
      <c r="D2411" s="76"/>
      <c r="E2411" s="76" t="str">
        <f>IF(D2411="","",IFERROR(VLOOKUP(D2411,Cadastro!$C$9:$D$1009,2,FALSE),"NOT FOUND"))</f>
        <v/>
      </c>
      <c r="F2411" s="76"/>
      <c r="G2411" s="94"/>
      <c r="H2411" s="97"/>
      <c r="I2411" s="77">
        <f t="shared" si="75"/>
        <v>0</v>
      </c>
      <c r="J2411" s="78" t="str">
        <f>IFERROR(IF(E2411="","",VLOOKUP(D2411,Saldo!$P$8:$Q$1009,2,FALSE)),"")</f>
        <v/>
      </c>
      <c r="K2411" s="76"/>
      <c r="L2411" s="74" t="str">
        <f t="shared" si="74"/>
        <v/>
      </c>
    </row>
    <row r="2412" spans="1:12" ht="18.95" customHeight="1" x14ac:dyDescent="0.25">
      <c r="A2412" s="52"/>
      <c r="C2412" s="185"/>
      <c r="D2412" s="76"/>
      <c r="E2412" s="76" t="str">
        <f>IF(D2412="","",IFERROR(VLOOKUP(D2412,Cadastro!$C$9:$D$1009,2,FALSE),"NOT FOUND"))</f>
        <v/>
      </c>
      <c r="F2412" s="76"/>
      <c r="G2412" s="94"/>
      <c r="H2412" s="97"/>
      <c r="I2412" s="77">
        <f t="shared" si="75"/>
        <v>0</v>
      </c>
      <c r="J2412" s="78" t="str">
        <f>IFERROR(IF(E2412="","",VLOOKUP(D2412,Saldo!$P$8:$Q$1009,2,FALSE)),"")</f>
        <v/>
      </c>
      <c r="K2412" s="76"/>
      <c r="L2412" s="74" t="str">
        <f t="shared" si="74"/>
        <v/>
      </c>
    </row>
    <row r="2413" spans="1:12" ht="18.95" customHeight="1" x14ac:dyDescent="0.25">
      <c r="A2413" s="52"/>
      <c r="C2413" s="185"/>
      <c r="D2413" s="76"/>
      <c r="E2413" s="76" t="str">
        <f>IF(D2413="","",IFERROR(VLOOKUP(D2413,Cadastro!$C$9:$D$1009,2,FALSE),"NOT FOUND"))</f>
        <v/>
      </c>
      <c r="F2413" s="76"/>
      <c r="G2413" s="94"/>
      <c r="H2413" s="97"/>
      <c r="I2413" s="77">
        <f t="shared" si="75"/>
        <v>0</v>
      </c>
      <c r="J2413" s="78" t="str">
        <f>IFERROR(IF(E2413="","",VLOOKUP(D2413,Saldo!$P$8:$Q$1009,2,FALSE)),"")</f>
        <v/>
      </c>
      <c r="K2413" s="76"/>
      <c r="L2413" s="74" t="str">
        <f t="shared" si="74"/>
        <v/>
      </c>
    </row>
    <row r="2414" spans="1:12" ht="18.95" customHeight="1" x14ac:dyDescent="0.25">
      <c r="A2414" s="52"/>
      <c r="C2414" s="185"/>
      <c r="D2414" s="76"/>
      <c r="E2414" s="76" t="str">
        <f>IF(D2414="","",IFERROR(VLOOKUP(D2414,Cadastro!$C$9:$D$1009,2,FALSE),"NOT FOUND"))</f>
        <v/>
      </c>
      <c r="F2414" s="76"/>
      <c r="G2414" s="94"/>
      <c r="H2414" s="97"/>
      <c r="I2414" s="77">
        <f t="shared" si="75"/>
        <v>0</v>
      </c>
      <c r="J2414" s="78" t="str">
        <f>IFERROR(IF(E2414="","",VLOOKUP(D2414,Saldo!$P$8:$Q$1009,2,FALSE)),"")</f>
        <v/>
      </c>
      <c r="K2414" s="76"/>
      <c r="L2414" s="74" t="str">
        <f t="shared" si="74"/>
        <v/>
      </c>
    </row>
    <row r="2415" spans="1:12" ht="18.95" customHeight="1" x14ac:dyDescent="0.25">
      <c r="A2415" s="52"/>
      <c r="C2415" s="185"/>
      <c r="D2415" s="76"/>
      <c r="E2415" s="76" t="str">
        <f>IF(D2415="","",IFERROR(VLOOKUP(D2415,Cadastro!$C$9:$D$1009,2,FALSE),"NOT FOUND"))</f>
        <v/>
      </c>
      <c r="F2415" s="76"/>
      <c r="G2415" s="94"/>
      <c r="H2415" s="97"/>
      <c r="I2415" s="77">
        <f t="shared" si="75"/>
        <v>0</v>
      </c>
      <c r="J2415" s="78" t="str">
        <f>IFERROR(IF(E2415="","",VLOOKUP(D2415,Saldo!$P$8:$Q$1009,2,FALSE)),"")</f>
        <v/>
      </c>
      <c r="K2415" s="76"/>
      <c r="L2415" s="74" t="str">
        <f t="shared" si="74"/>
        <v/>
      </c>
    </row>
    <row r="2416" spans="1:12" ht="18.95" customHeight="1" x14ac:dyDescent="0.25">
      <c r="A2416" s="52"/>
      <c r="C2416" s="185"/>
      <c r="D2416" s="76"/>
      <c r="E2416" s="76" t="str">
        <f>IF(D2416="","",IFERROR(VLOOKUP(D2416,Cadastro!$C$9:$D$1009,2,FALSE),"NOT FOUND"))</f>
        <v/>
      </c>
      <c r="F2416" s="76"/>
      <c r="G2416" s="94"/>
      <c r="H2416" s="97"/>
      <c r="I2416" s="77">
        <f t="shared" si="75"/>
        <v>0</v>
      </c>
      <c r="J2416" s="78" t="str">
        <f>IFERROR(IF(E2416="","",VLOOKUP(D2416,Saldo!$P$8:$Q$1009,2,FALSE)),"")</f>
        <v/>
      </c>
      <c r="K2416" s="76"/>
      <c r="L2416" s="74" t="str">
        <f t="shared" si="74"/>
        <v/>
      </c>
    </row>
    <row r="2417" spans="1:12" ht="18.95" customHeight="1" x14ac:dyDescent="0.25">
      <c r="A2417" s="52"/>
      <c r="C2417" s="185"/>
      <c r="D2417" s="76"/>
      <c r="E2417" s="76" t="str">
        <f>IF(D2417="","",IFERROR(VLOOKUP(D2417,Cadastro!$C$9:$D$1009,2,FALSE),"NOT FOUND"))</f>
        <v/>
      </c>
      <c r="F2417" s="76"/>
      <c r="G2417" s="94"/>
      <c r="H2417" s="97"/>
      <c r="I2417" s="77">
        <f t="shared" si="75"/>
        <v>0</v>
      </c>
      <c r="J2417" s="78" t="str">
        <f>IFERROR(IF(E2417="","",VLOOKUP(D2417,Saldo!$P$8:$Q$1009,2,FALSE)),"")</f>
        <v/>
      </c>
      <c r="K2417" s="76"/>
      <c r="L2417" s="74" t="str">
        <f t="shared" si="74"/>
        <v/>
      </c>
    </row>
    <row r="2418" spans="1:12" ht="18.95" customHeight="1" x14ac:dyDescent="0.25">
      <c r="A2418" s="52"/>
      <c r="C2418" s="185"/>
      <c r="D2418" s="76"/>
      <c r="E2418" s="76" t="str">
        <f>IF(D2418="","",IFERROR(VLOOKUP(D2418,Cadastro!$C$9:$D$1009,2,FALSE),"NOT FOUND"))</f>
        <v/>
      </c>
      <c r="F2418" s="76"/>
      <c r="G2418" s="94"/>
      <c r="H2418" s="97"/>
      <c r="I2418" s="77">
        <f t="shared" si="75"/>
        <v>0</v>
      </c>
      <c r="J2418" s="78" t="str">
        <f>IFERROR(IF(E2418="","",VLOOKUP(D2418,Saldo!$P$8:$Q$1009,2,FALSE)),"")</f>
        <v/>
      </c>
      <c r="K2418" s="76"/>
      <c r="L2418" s="74" t="str">
        <f t="shared" si="74"/>
        <v/>
      </c>
    </row>
    <row r="2419" spans="1:12" ht="18.95" customHeight="1" x14ac:dyDescent="0.25">
      <c r="A2419" s="52"/>
      <c r="C2419" s="185"/>
      <c r="D2419" s="76"/>
      <c r="E2419" s="76" t="str">
        <f>IF(D2419="","",IFERROR(VLOOKUP(D2419,Cadastro!$C$9:$D$1009,2,FALSE),"NOT FOUND"))</f>
        <v/>
      </c>
      <c r="F2419" s="76"/>
      <c r="G2419" s="94"/>
      <c r="H2419" s="97"/>
      <c r="I2419" s="77">
        <f t="shared" si="75"/>
        <v>0</v>
      </c>
      <c r="J2419" s="78" t="str">
        <f>IFERROR(IF(E2419="","",VLOOKUP(D2419,Saldo!$P$8:$Q$1009,2,FALSE)),"")</f>
        <v/>
      </c>
      <c r="K2419" s="76"/>
      <c r="L2419" s="74" t="str">
        <f t="shared" si="74"/>
        <v/>
      </c>
    </row>
    <row r="2420" spans="1:12" ht="18.95" customHeight="1" x14ac:dyDescent="0.25">
      <c r="A2420" s="52"/>
      <c r="C2420" s="185"/>
      <c r="D2420" s="76"/>
      <c r="E2420" s="76" t="str">
        <f>IF(D2420="","",IFERROR(VLOOKUP(D2420,Cadastro!$C$9:$D$1009,2,FALSE),"NOT FOUND"))</f>
        <v/>
      </c>
      <c r="F2420" s="76"/>
      <c r="G2420" s="94"/>
      <c r="H2420" s="97"/>
      <c r="I2420" s="77">
        <f t="shared" si="75"/>
        <v>0</v>
      </c>
      <c r="J2420" s="78" t="str">
        <f>IFERROR(IF(E2420="","",VLOOKUP(D2420,Saldo!$P$8:$Q$1009,2,FALSE)),"")</f>
        <v/>
      </c>
      <c r="K2420" s="76"/>
      <c r="L2420" s="74" t="str">
        <f t="shared" si="74"/>
        <v/>
      </c>
    </row>
    <row r="2421" spans="1:12" ht="18.95" customHeight="1" x14ac:dyDescent="0.25">
      <c r="A2421" s="52"/>
      <c r="C2421" s="185"/>
      <c r="D2421" s="76"/>
      <c r="E2421" s="76" t="str">
        <f>IF(D2421="","",IFERROR(VLOOKUP(D2421,Cadastro!$C$9:$D$1009,2,FALSE),"NOT FOUND"))</f>
        <v/>
      </c>
      <c r="F2421" s="76"/>
      <c r="G2421" s="94"/>
      <c r="H2421" s="97"/>
      <c r="I2421" s="77">
        <f t="shared" si="75"/>
        <v>0</v>
      </c>
      <c r="J2421" s="78" t="str">
        <f>IFERROR(IF(E2421="","",VLOOKUP(D2421,Saldo!$P$8:$Q$1009,2,FALSE)),"")</f>
        <v/>
      </c>
      <c r="K2421" s="76"/>
      <c r="L2421" s="74" t="str">
        <f t="shared" si="74"/>
        <v/>
      </c>
    </row>
    <row r="2422" spans="1:12" ht="18.95" customHeight="1" x14ac:dyDescent="0.25">
      <c r="A2422" s="52"/>
      <c r="C2422" s="185"/>
      <c r="D2422" s="76"/>
      <c r="E2422" s="76" t="str">
        <f>IF(D2422="","",IFERROR(VLOOKUP(D2422,Cadastro!$C$9:$D$1009,2,FALSE),"NOT FOUND"))</f>
        <v/>
      </c>
      <c r="F2422" s="76"/>
      <c r="G2422" s="94"/>
      <c r="H2422" s="97"/>
      <c r="I2422" s="77">
        <f t="shared" si="75"/>
        <v>0</v>
      </c>
      <c r="J2422" s="78" t="str">
        <f>IFERROR(IF(E2422="","",VLOOKUP(D2422,Saldo!$P$8:$Q$1009,2,FALSE)),"")</f>
        <v/>
      </c>
      <c r="K2422" s="76"/>
      <c r="L2422" s="74" t="str">
        <f t="shared" si="74"/>
        <v/>
      </c>
    </row>
    <row r="2423" spans="1:12" ht="18.95" customHeight="1" x14ac:dyDescent="0.25">
      <c r="A2423" s="52"/>
      <c r="C2423" s="185"/>
      <c r="D2423" s="76"/>
      <c r="E2423" s="76" t="str">
        <f>IF(D2423="","",IFERROR(VLOOKUP(D2423,Cadastro!$C$9:$D$1009,2,FALSE),"NOT FOUND"))</f>
        <v/>
      </c>
      <c r="F2423" s="76"/>
      <c r="G2423" s="94"/>
      <c r="H2423" s="97"/>
      <c r="I2423" s="77">
        <f t="shared" si="75"/>
        <v>0</v>
      </c>
      <c r="J2423" s="78" t="str">
        <f>IFERROR(IF(E2423="","",VLOOKUP(D2423,Saldo!$P$8:$Q$1009,2,FALSE)),"")</f>
        <v/>
      </c>
      <c r="K2423" s="76"/>
      <c r="L2423" s="74" t="str">
        <f t="shared" si="74"/>
        <v/>
      </c>
    </row>
    <row r="2424" spans="1:12" ht="18.95" customHeight="1" x14ac:dyDescent="0.25">
      <c r="A2424" s="52"/>
      <c r="C2424" s="185"/>
      <c r="D2424" s="76"/>
      <c r="E2424" s="76" t="str">
        <f>IF(D2424="","",IFERROR(VLOOKUP(D2424,Cadastro!$C$9:$D$1009,2,FALSE),"NOT FOUND"))</f>
        <v/>
      </c>
      <c r="F2424" s="76"/>
      <c r="G2424" s="94"/>
      <c r="H2424" s="97"/>
      <c r="I2424" s="77">
        <f t="shared" si="75"/>
        <v>0</v>
      </c>
      <c r="J2424" s="78" t="str">
        <f>IFERROR(IF(E2424="","",VLOOKUP(D2424,Saldo!$P$8:$Q$1009,2,FALSE)),"")</f>
        <v/>
      </c>
      <c r="K2424" s="76"/>
      <c r="L2424" s="74" t="str">
        <f t="shared" si="74"/>
        <v/>
      </c>
    </row>
    <row r="2425" spans="1:12" ht="18.95" customHeight="1" x14ac:dyDescent="0.25">
      <c r="A2425" s="52"/>
      <c r="C2425" s="185"/>
      <c r="D2425" s="76"/>
      <c r="E2425" s="76" t="str">
        <f>IF(D2425="","",IFERROR(VLOOKUP(D2425,Cadastro!$C$9:$D$1009,2,FALSE),"NOT FOUND"))</f>
        <v/>
      </c>
      <c r="F2425" s="76"/>
      <c r="G2425" s="94"/>
      <c r="H2425" s="97"/>
      <c r="I2425" s="77">
        <f t="shared" si="75"/>
        <v>0</v>
      </c>
      <c r="J2425" s="78" t="str">
        <f>IFERROR(IF(E2425="","",VLOOKUP(D2425,Saldo!$P$8:$Q$1009,2,FALSE)),"")</f>
        <v/>
      </c>
      <c r="K2425" s="76"/>
      <c r="L2425" s="74" t="str">
        <f t="shared" si="74"/>
        <v/>
      </c>
    </row>
    <row r="2426" spans="1:12" ht="18.95" customHeight="1" x14ac:dyDescent="0.25">
      <c r="A2426" s="52"/>
      <c r="C2426" s="185"/>
      <c r="D2426" s="76"/>
      <c r="E2426" s="76" t="str">
        <f>IF(D2426="","",IFERROR(VLOOKUP(D2426,Cadastro!$C$9:$D$1009,2,FALSE),"NOT FOUND"))</f>
        <v/>
      </c>
      <c r="F2426" s="76"/>
      <c r="G2426" s="94"/>
      <c r="H2426" s="97"/>
      <c r="I2426" s="77">
        <f t="shared" si="75"/>
        <v>0</v>
      </c>
      <c r="J2426" s="78" t="str">
        <f>IFERROR(IF(E2426="","",VLOOKUP(D2426,Saldo!$P$8:$Q$1009,2,FALSE)),"")</f>
        <v/>
      </c>
      <c r="K2426" s="76"/>
      <c r="L2426" s="74" t="str">
        <f t="shared" si="74"/>
        <v/>
      </c>
    </row>
    <row r="2427" spans="1:12" ht="18.95" customHeight="1" x14ac:dyDescent="0.25">
      <c r="A2427" s="52"/>
      <c r="C2427" s="185"/>
      <c r="D2427" s="76"/>
      <c r="E2427" s="76" t="str">
        <f>IF(D2427="","",IFERROR(VLOOKUP(D2427,Cadastro!$C$9:$D$1009,2,FALSE),"NOT FOUND"))</f>
        <v/>
      </c>
      <c r="F2427" s="76"/>
      <c r="G2427" s="94"/>
      <c r="H2427" s="97"/>
      <c r="I2427" s="77">
        <f t="shared" si="75"/>
        <v>0</v>
      </c>
      <c r="J2427" s="78" t="str">
        <f>IFERROR(IF(E2427="","",VLOOKUP(D2427,Saldo!$P$8:$Q$1009,2,FALSE)),"")</f>
        <v/>
      </c>
      <c r="K2427" s="76"/>
      <c r="L2427" s="74" t="str">
        <f t="shared" si="74"/>
        <v/>
      </c>
    </row>
    <row r="2428" spans="1:12" ht="18.95" customHeight="1" x14ac:dyDescent="0.25">
      <c r="A2428" s="52"/>
      <c r="C2428" s="185"/>
      <c r="D2428" s="76"/>
      <c r="E2428" s="76" t="str">
        <f>IF(D2428="","",IFERROR(VLOOKUP(D2428,Cadastro!$C$9:$D$1009,2,FALSE),"NOT FOUND"))</f>
        <v/>
      </c>
      <c r="F2428" s="76"/>
      <c r="G2428" s="94"/>
      <c r="H2428" s="97"/>
      <c r="I2428" s="77">
        <f t="shared" si="75"/>
        <v>0</v>
      </c>
      <c r="J2428" s="78" t="str">
        <f>IFERROR(IF(E2428="","",VLOOKUP(D2428,Saldo!$P$8:$Q$1009,2,FALSE)),"")</f>
        <v/>
      </c>
      <c r="K2428" s="76"/>
      <c r="L2428" s="74" t="str">
        <f t="shared" si="74"/>
        <v/>
      </c>
    </row>
    <row r="2429" spans="1:12" ht="18.95" customHeight="1" x14ac:dyDescent="0.25">
      <c r="A2429" s="52"/>
      <c r="C2429" s="185"/>
      <c r="D2429" s="76"/>
      <c r="E2429" s="76" t="str">
        <f>IF(D2429="","",IFERROR(VLOOKUP(D2429,Cadastro!$C$9:$D$1009,2,FALSE),"NOT FOUND"))</f>
        <v/>
      </c>
      <c r="F2429" s="76"/>
      <c r="G2429" s="94"/>
      <c r="H2429" s="97"/>
      <c r="I2429" s="77">
        <f t="shared" si="75"/>
        <v>0</v>
      </c>
      <c r="J2429" s="78" t="str">
        <f>IFERROR(IF(E2429="","",VLOOKUP(D2429,Saldo!$P$8:$Q$1009,2,FALSE)),"")</f>
        <v/>
      </c>
      <c r="K2429" s="76"/>
      <c r="L2429" s="74" t="str">
        <f t="shared" si="74"/>
        <v/>
      </c>
    </row>
    <row r="2430" spans="1:12" ht="18.95" customHeight="1" x14ac:dyDescent="0.25">
      <c r="A2430" s="52"/>
      <c r="C2430" s="185"/>
      <c r="D2430" s="76"/>
      <c r="E2430" s="76" t="str">
        <f>IF(D2430="","",IFERROR(VLOOKUP(D2430,Cadastro!$C$9:$D$1009,2,FALSE),"NOT FOUND"))</f>
        <v/>
      </c>
      <c r="F2430" s="76"/>
      <c r="G2430" s="94"/>
      <c r="H2430" s="97"/>
      <c r="I2430" s="77">
        <f t="shared" si="75"/>
        <v>0</v>
      </c>
      <c r="J2430" s="78" t="str">
        <f>IFERROR(IF(E2430="","",VLOOKUP(D2430,Saldo!$P$8:$Q$1009,2,FALSE)),"")</f>
        <v/>
      </c>
      <c r="K2430" s="76"/>
      <c r="L2430" s="74" t="str">
        <f t="shared" si="74"/>
        <v/>
      </c>
    </row>
    <row r="2431" spans="1:12" ht="18.95" customHeight="1" x14ac:dyDescent="0.25">
      <c r="A2431" s="52"/>
      <c r="C2431" s="185"/>
      <c r="D2431" s="76"/>
      <c r="E2431" s="76" t="str">
        <f>IF(D2431="","",IFERROR(VLOOKUP(D2431,Cadastro!$C$9:$D$1009,2,FALSE),"NOT FOUND"))</f>
        <v/>
      </c>
      <c r="F2431" s="76"/>
      <c r="G2431" s="94"/>
      <c r="H2431" s="97"/>
      <c r="I2431" s="77">
        <f t="shared" si="75"/>
        <v>0</v>
      </c>
      <c r="J2431" s="78" t="str">
        <f>IFERROR(IF(E2431="","",VLOOKUP(D2431,Saldo!$P$8:$Q$1009,2,FALSE)),"")</f>
        <v/>
      </c>
      <c r="K2431" s="76"/>
      <c r="L2431" s="74" t="str">
        <f t="shared" si="74"/>
        <v/>
      </c>
    </row>
    <row r="2432" spans="1:12" ht="18.95" customHeight="1" x14ac:dyDescent="0.25">
      <c r="A2432" s="52"/>
      <c r="C2432" s="185"/>
      <c r="D2432" s="76"/>
      <c r="E2432" s="76" t="str">
        <f>IF(D2432="","",IFERROR(VLOOKUP(D2432,Cadastro!$C$9:$D$1009,2,FALSE),"NOT FOUND"))</f>
        <v/>
      </c>
      <c r="F2432" s="76"/>
      <c r="G2432" s="94"/>
      <c r="H2432" s="97"/>
      <c r="I2432" s="77">
        <f t="shared" si="75"/>
        <v>0</v>
      </c>
      <c r="J2432" s="78" t="str">
        <f>IFERROR(IF(E2432="","",VLOOKUP(D2432,Saldo!$P$8:$Q$1009,2,FALSE)),"")</f>
        <v/>
      </c>
      <c r="K2432" s="76"/>
      <c r="L2432" s="74" t="str">
        <f t="shared" si="74"/>
        <v/>
      </c>
    </row>
    <row r="2433" spans="1:12" ht="18.95" customHeight="1" x14ac:dyDescent="0.25">
      <c r="A2433" s="52"/>
      <c r="C2433" s="185"/>
      <c r="D2433" s="76"/>
      <c r="E2433" s="76" t="str">
        <f>IF(D2433="","",IFERROR(VLOOKUP(D2433,Cadastro!$C$9:$D$1009,2,FALSE),"NOT FOUND"))</f>
        <v/>
      </c>
      <c r="F2433" s="76"/>
      <c r="G2433" s="94"/>
      <c r="H2433" s="97"/>
      <c r="I2433" s="77">
        <f t="shared" si="75"/>
        <v>0</v>
      </c>
      <c r="J2433" s="78" t="str">
        <f>IFERROR(IF(E2433="","",VLOOKUP(D2433,Saldo!$P$8:$Q$1009,2,FALSE)),"")</f>
        <v/>
      </c>
      <c r="K2433" s="76"/>
      <c r="L2433" s="74" t="str">
        <f t="shared" si="74"/>
        <v/>
      </c>
    </row>
    <row r="2434" spans="1:12" ht="18.95" customHeight="1" x14ac:dyDescent="0.25">
      <c r="A2434" s="52"/>
      <c r="C2434" s="185"/>
      <c r="D2434" s="76"/>
      <c r="E2434" s="76" t="str">
        <f>IF(D2434="","",IFERROR(VLOOKUP(D2434,Cadastro!$C$9:$D$1009,2,FALSE),"NOT FOUND"))</f>
        <v/>
      </c>
      <c r="F2434" s="76"/>
      <c r="G2434" s="94"/>
      <c r="H2434" s="97"/>
      <c r="I2434" s="77">
        <f t="shared" si="75"/>
        <v>0</v>
      </c>
      <c r="J2434" s="78" t="str">
        <f>IFERROR(IF(E2434="","",VLOOKUP(D2434,Saldo!$P$8:$Q$1009,2,FALSE)),"")</f>
        <v/>
      </c>
      <c r="K2434" s="76"/>
      <c r="L2434" s="74" t="str">
        <f t="shared" si="74"/>
        <v/>
      </c>
    </row>
    <row r="2435" spans="1:12" ht="18.95" customHeight="1" x14ac:dyDescent="0.25">
      <c r="A2435" s="52"/>
      <c r="C2435" s="185"/>
      <c r="D2435" s="76"/>
      <c r="E2435" s="76" t="str">
        <f>IF(D2435="","",IFERROR(VLOOKUP(D2435,Cadastro!$C$9:$D$1009,2,FALSE),"NOT FOUND"))</f>
        <v/>
      </c>
      <c r="F2435" s="76"/>
      <c r="G2435" s="94"/>
      <c r="H2435" s="97"/>
      <c r="I2435" s="77">
        <f t="shared" si="75"/>
        <v>0</v>
      </c>
      <c r="J2435" s="78" t="str">
        <f>IFERROR(IF(E2435="","",VLOOKUP(D2435,Saldo!$P$8:$Q$1009,2,FALSE)),"")</f>
        <v/>
      </c>
      <c r="K2435" s="76"/>
      <c r="L2435" s="74" t="str">
        <f t="shared" si="74"/>
        <v/>
      </c>
    </row>
    <row r="2436" spans="1:12" ht="18.95" customHeight="1" x14ac:dyDescent="0.25">
      <c r="A2436" s="52"/>
      <c r="C2436" s="185"/>
      <c r="D2436" s="76"/>
      <c r="E2436" s="76" t="str">
        <f>IF(D2436="","",IFERROR(VLOOKUP(D2436,Cadastro!$C$9:$D$1009,2,FALSE),"NOT FOUND"))</f>
        <v/>
      </c>
      <c r="F2436" s="76"/>
      <c r="G2436" s="94"/>
      <c r="H2436" s="97"/>
      <c r="I2436" s="77">
        <f t="shared" si="75"/>
        <v>0</v>
      </c>
      <c r="J2436" s="78" t="str">
        <f>IFERROR(IF(E2436="","",VLOOKUP(D2436,Saldo!$P$8:$Q$1009,2,FALSE)),"")</f>
        <v/>
      </c>
      <c r="K2436" s="76"/>
      <c r="L2436" s="74" t="str">
        <f t="shared" si="74"/>
        <v/>
      </c>
    </row>
    <row r="2437" spans="1:12" ht="18.95" customHeight="1" x14ac:dyDescent="0.25">
      <c r="A2437" s="52"/>
      <c r="C2437" s="185"/>
      <c r="D2437" s="76"/>
      <c r="E2437" s="76" t="str">
        <f>IF(D2437="","",IFERROR(VLOOKUP(D2437,Cadastro!$C$9:$D$1009,2,FALSE),"NOT FOUND"))</f>
        <v/>
      </c>
      <c r="F2437" s="76"/>
      <c r="G2437" s="94"/>
      <c r="H2437" s="97"/>
      <c r="I2437" s="77">
        <f t="shared" si="75"/>
        <v>0</v>
      </c>
      <c r="J2437" s="78" t="str">
        <f>IFERROR(IF(E2437="","",VLOOKUP(D2437,Saldo!$P$8:$Q$1009,2,FALSE)),"")</f>
        <v/>
      </c>
      <c r="K2437" s="76"/>
      <c r="L2437" s="74" t="str">
        <f t="shared" si="74"/>
        <v/>
      </c>
    </row>
    <row r="2438" spans="1:12" ht="18.95" customHeight="1" x14ac:dyDescent="0.25">
      <c r="A2438" s="52"/>
      <c r="C2438" s="185"/>
      <c r="D2438" s="76"/>
      <c r="E2438" s="76" t="str">
        <f>IF(D2438="","",IFERROR(VLOOKUP(D2438,Cadastro!$C$9:$D$1009,2,FALSE),"NOT FOUND"))</f>
        <v/>
      </c>
      <c r="F2438" s="76"/>
      <c r="G2438" s="94"/>
      <c r="H2438" s="97"/>
      <c r="I2438" s="77">
        <f t="shared" si="75"/>
        <v>0</v>
      </c>
      <c r="J2438" s="78" t="str">
        <f>IFERROR(IF(E2438="","",VLOOKUP(D2438,Saldo!$P$8:$Q$1009,2,FALSE)),"")</f>
        <v/>
      </c>
      <c r="K2438" s="76"/>
      <c r="L2438" s="74" t="str">
        <f t="shared" si="74"/>
        <v/>
      </c>
    </row>
    <row r="2439" spans="1:12" ht="18.95" customHeight="1" x14ac:dyDescent="0.25">
      <c r="A2439" s="52"/>
      <c r="C2439" s="185"/>
      <c r="D2439" s="76"/>
      <c r="E2439" s="76" t="str">
        <f>IF(D2439="","",IFERROR(VLOOKUP(D2439,Cadastro!$C$9:$D$1009,2,FALSE),"NOT FOUND"))</f>
        <v/>
      </c>
      <c r="F2439" s="76"/>
      <c r="G2439" s="94"/>
      <c r="H2439" s="97"/>
      <c r="I2439" s="77">
        <f t="shared" si="75"/>
        <v>0</v>
      </c>
      <c r="J2439" s="78" t="str">
        <f>IFERROR(IF(E2439="","",VLOOKUP(D2439,Saldo!$P$8:$Q$1009,2,FALSE)),"")</f>
        <v/>
      </c>
      <c r="K2439" s="76"/>
      <c r="L2439" s="74" t="str">
        <f t="shared" si="74"/>
        <v/>
      </c>
    </row>
    <row r="2440" spans="1:12" ht="18.95" customHeight="1" x14ac:dyDescent="0.25">
      <c r="A2440" s="52"/>
      <c r="C2440" s="185"/>
      <c r="D2440" s="76"/>
      <c r="E2440" s="76" t="str">
        <f>IF(D2440="","",IFERROR(VLOOKUP(D2440,Cadastro!$C$9:$D$1009,2,FALSE),"NOT FOUND"))</f>
        <v/>
      </c>
      <c r="F2440" s="76"/>
      <c r="G2440" s="94"/>
      <c r="H2440" s="97"/>
      <c r="I2440" s="77">
        <f t="shared" si="75"/>
        <v>0</v>
      </c>
      <c r="J2440" s="78" t="str">
        <f>IFERROR(IF(E2440="","",VLOOKUP(D2440,Saldo!$P$8:$Q$1009,2,FALSE)),"")</f>
        <v/>
      </c>
      <c r="K2440" s="76"/>
      <c r="L2440" s="74" t="str">
        <f t="shared" si="74"/>
        <v/>
      </c>
    </row>
    <row r="2441" spans="1:12" ht="18.95" customHeight="1" x14ac:dyDescent="0.25">
      <c r="A2441" s="52"/>
      <c r="C2441" s="185"/>
      <c r="D2441" s="76"/>
      <c r="E2441" s="76" t="str">
        <f>IF(D2441="","",IFERROR(VLOOKUP(D2441,Cadastro!$C$9:$D$1009,2,FALSE),"NOT FOUND"))</f>
        <v/>
      </c>
      <c r="F2441" s="76"/>
      <c r="G2441" s="94"/>
      <c r="H2441" s="97"/>
      <c r="I2441" s="77">
        <f t="shared" si="75"/>
        <v>0</v>
      </c>
      <c r="J2441" s="78" t="str">
        <f>IFERROR(IF(E2441="","",VLOOKUP(D2441,Saldo!$P$8:$Q$1009,2,FALSE)),"")</f>
        <v/>
      </c>
      <c r="K2441" s="76"/>
      <c r="L2441" s="74" t="str">
        <f t="shared" ref="L2441:L2504" si="76">IF(C2441="","",MONTH(C2441))</f>
        <v/>
      </c>
    </row>
    <row r="2442" spans="1:12" ht="18.95" customHeight="1" x14ac:dyDescent="0.25">
      <c r="A2442" s="52"/>
      <c r="C2442" s="185"/>
      <c r="D2442" s="76"/>
      <c r="E2442" s="76" t="str">
        <f>IF(D2442="","",IFERROR(VLOOKUP(D2442,Cadastro!$C$9:$D$1009,2,FALSE),"NOT FOUND"))</f>
        <v/>
      </c>
      <c r="F2442" s="76"/>
      <c r="G2442" s="94"/>
      <c r="H2442" s="97"/>
      <c r="I2442" s="77">
        <f t="shared" ref="I2442:I2505" si="77">IFERROR(G2442*H2442,"Check if QTY and Value are both valid")</f>
        <v>0</v>
      </c>
      <c r="J2442" s="78" t="str">
        <f>IFERROR(IF(E2442="","",VLOOKUP(D2442,Saldo!$P$8:$Q$1009,2,FALSE)),"")</f>
        <v/>
      </c>
      <c r="K2442" s="76"/>
      <c r="L2442" s="74" t="str">
        <f t="shared" si="76"/>
        <v/>
      </c>
    </row>
    <row r="2443" spans="1:12" ht="18.95" customHeight="1" x14ac:dyDescent="0.25">
      <c r="A2443" s="52"/>
      <c r="C2443" s="185"/>
      <c r="D2443" s="76"/>
      <c r="E2443" s="76" t="str">
        <f>IF(D2443="","",IFERROR(VLOOKUP(D2443,Cadastro!$C$9:$D$1009,2,FALSE),"NOT FOUND"))</f>
        <v/>
      </c>
      <c r="F2443" s="76"/>
      <c r="G2443" s="94"/>
      <c r="H2443" s="97"/>
      <c r="I2443" s="77">
        <f t="shared" si="77"/>
        <v>0</v>
      </c>
      <c r="J2443" s="78" t="str">
        <f>IFERROR(IF(E2443="","",VLOOKUP(D2443,Saldo!$P$8:$Q$1009,2,FALSE)),"")</f>
        <v/>
      </c>
      <c r="K2443" s="76"/>
      <c r="L2443" s="74" t="str">
        <f t="shared" si="76"/>
        <v/>
      </c>
    </row>
    <row r="2444" spans="1:12" ht="18.95" customHeight="1" x14ac:dyDescent="0.25">
      <c r="A2444" s="52"/>
      <c r="C2444" s="185"/>
      <c r="D2444" s="76"/>
      <c r="E2444" s="76" t="str">
        <f>IF(D2444="","",IFERROR(VLOOKUP(D2444,Cadastro!$C$9:$D$1009,2,FALSE),"NOT FOUND"))</f>
        <v/>
      </c>
      <c r="F2444" s="76"/>
      <c r="G2444" s="94"/>
      <c r="H2444" s="97"/>
      <c r="I2444" s="77">
        <f t="shared" si="77"/>
        <v>0</v>
      </c>
      <c r="J2444" s="78" t="str">
        <f>IFERROR(IF(E2444="","",VLOOKUP(D2444,Saldo!$P$8:$Q$1009,2,FALSE)),"")</f>
        <v/>
      </c>
      <c r="K2444" s="76"/>
      <c r="L2444" s="74" t="str">
        <f t="shared" si="76"/>
        <v/>
      </c>
    </row>
    <row r="2445" spans="1:12" ht="18.95" customHeight="1" x14ac:dyDescent="0.25">
      <c r="A2445" s="52"/>
      <c r="C2445" s="185"/>
      <c r="D2445" s="76"/>
      <c r="E2445" s="76" t="str">
        <f>IF(D2445="","",IFERROR(VLOOKUP(D2445,Cadastro!$C$9:$D$1009,2,FALSE),"NOT FOUND"))</f>
        <v/>
      </c>
      <c r="F2445" s="76"/>
      <c r="G2445" s="94"/>
      <c r="H2445" s="97"/>
      <c r="I2445" s="77">
        <f t="shared" si="77"/>
        <v>0</v>
      </c>
      <c r="J2445" s="78" t="str">
        <f>IFERROR(IF(E2445="","",VLOOKUP(D2445,Saldo!$P$8:$Q$1009,2,FALSE)),"")</f>
        <v/>
      </c>
      <c r="K2445" s="76"/>
      <c r="L2445" s="74" t="str">
        <f t="shared" si="76"/>
        <v/>
      </c>
    </row>
    <row r="2446" spans="1:12" ht="18.95" customHeight="1" x14ac:dyDescent="0.25">
      <c r="A2446" s="52"/>
      <c r="C2446" s="185"/>
      <c r="D2446" s="76"/>
      <c r="E2446" s="76" t="str">
        <f>IF(D2446="","",IFERROR(VLOOKUP(D2446,Cadastro!$C$9:$D$1009,2,FALSE),"NOT FOUND"))</f>
        <v/>
      </c>
      <c r="F2446" s="76"/>
      <c r="G2446" s="94"/>
      <c r="H2446" s="97"/>
      <c r="I2446" s="77">
        <f t="shared" si="77"/>
        <v>0</v>
      </c>
      <c r="J2446" s="78" t="str">
        <f>IFERROR(IF(E2446="","",VLOOKUP(D2446,Saldo!$P$8:$Q$1009,2,FALSE)),"")</f>
        <v/>
      </c>
      <c r="K2446" s="76"/>
      <c r="L2446" s="74" t="str">
        <f t="shared" si="76"/>
        <v/>
      </c>
    </row>
    <row r="2447" spans="1:12" ht="18.95" customHeight="1" x14ac:dyDescent="0.25">
      <c r="A2447" s="52"/>
      <c r="C2447" s="185"/>
      <c r="D2447" s="76"/>
      <c r="E2447" s="76" t="str">
        <f>IF(D2447="","",IFERROR(VLOOKUP(D2447,Cadastro!$C$9:$D$1009,2,FALSE),"NOT FOUND"))</f>
        <v/>
      </c>
      <c r="F2447" s="76"/>
      <c r="G2447" s="94"/>
      <c r="H2447" s="97"/>
      <c r="I2447" s="77">
        <f t="shared" si="77"/>
        <v>0</v>
      </c>
      <c r="J2447" s="78" t="str">
        <f>IFERROR(IF(E2447="","",VLOOKUP(D2447,Saldo!$P$8:$Q$1009,2,FALSE)),"")</f>
        <v/>
      </c>
      <c r="K2447" s="76"/>
      <c r="L2447" s="74" t="str">
        <f t="shared" si="76"/>
        <v/>
      </c>
    </row>
    <row r="2448" spans="1:12" ht="18.95" customHeight="1" x14ac:dyDescent="0.25">
      <c r="A2448" s="52"/>
      <c r="C2448" s="185"/>
      <c r="D2448" s="76"/>
      <c r="E2448" s="76" t="str">
        <f>IF(D2448="","",IFERROR(VLOOKUP(D2448,Cadastro!$C$9:$D$1009,2,FALSE),"NOT FOUND"))</f>
        <v/>
      </c>
      <c r="F2448" s="76"/>
      <c r="G2448" s="94"/>
      <c r="H2448" s="97"/>
      <c r="I2448" s="77">
        <f t="shared" si="77"/>
        <v>0</v>
      </c>
      <c r="J2448" s="78" t="str">
        <f>IFERROR(IF(E2448="","",VLOOKUP(D2448,Saldo!$P$8:$Q$1009,2,FALSE)),"")</f>
        <v/>
      </c>
      <c r="K2448" s="76"/>
      <c r="L2448" s="74" t="str">
        <f t="shared" si="76"/>
        <v/>
      </c>
    </row>
    <row r="2449" spans="1:12" ht="18.95" customHeight="1" x14ac:dyDescent="0.25">
      <c r="A2449" s="52"/>
      <c r="C2449" s="185"/>
      <c r="D2449" s="76"/>
      <c r="E2449" s="76" t="str">
        <f>IF(D2449="","",IFERROR(VLOOKUP(D2449,Cadastro!$C$9:$D$1009,2,FALSE),"NOT FOUND"))</f>
        <v/>
      </c>
      <c r="F2449" s="76"/>
      <c r="G2449" s="94"/>
      <c r="H2449" s="97"/>
      <c r="I2449" s="77">
        <f t="shared" si="77"/>
        <v>0</v>
      </c>
      <c r="J2449" s="78" t="str">
        <f>IFERROR(IF(E2449="","",VLOOKUP(D2449,Saldo!$P$8:$Q$1009,2,FALSE)),"")</f>
        <v/>
      </c>
      <c r="K2449" s="76"/>
      <c r="L2449" s="74" t="str">
        <f t="shared" si="76"/>
        <v/>
      </c>
    </row>
    <row r="2450" spans="1:12" ht="18.95" customHeight="1" x14ac:dyDescent="0.25">
      <c r="A2450" s="52"/>
      <c r="C2450" s="185"/>
      <c r="D2450" s="76"/>
      <c r="E2450" s="76" t="str">
        <f>IF(D2450="","",IFERROR(VLOOKUP(D2450,Cadastro!$C$9:$D$1009,2,FALSE),"NOT FOUND"))</f>
        <v/>
      </c>
      <c r="F2450" s="76"/>
      <c r="G2450" s="94"/>
      <c r="H2450" s="97"/>
      <c r="I2450" s="77">
        <f t="shared" si="77"/>
        <v>0</v>
      </c>
      <c r="J2450" s="78" t="str">
        <f>IFERROR(IF(E2450="","",VLOOKUP(D2450,Saldo!$P$8:$Q$1009,2,FALSE)),"")</f>
        <v/>
      </c>
      <c r="K2450" s="76"/>
      <c r="L2450" s="74" t="str">
        <f t="shared" si="76"/>
        <v/>
      </c>
    </row>
    <row r="2451" spans="1:12" ht="18.95" customHeight="1" x14ac:dyDescent="0.25">
      <c r="A2451" s="52"/>
      <c r="C2451" s="185"/>
      <c r="D2451" s="76"/>
      <c r="E2451" s="76" t="str">
        <f>IF(D2451="","",IFERROR(VLOOKUP(D2451,Cadastro!$C$9:$D$1009,2,FALSE),"NOT FOUND"))</f>
        <v/>
      </c>
      <c r="F2451" s="76"/>
      <c r="G2451" s="94"/>
      <c r="H2451" s="97"/>
      <c r="I2451" s="77">
        <f t="shared" si="77"/>
        <v>0</v>
      </c>
      <c r="J2451" s="78" t="str">
        <f>IFERROR(IF(E2451="","",VLOOKUP(D2451,Saldo!$P$8:$Q$1009,2,FALSE)),"")</f>
        <v/>
      </c>
      <c r="K2451" s="76"/>
      <c r="L2451" s="74" t="str">
        <f t="shared" si="76"/>
        <v/>
      </c>
    </row>
    <row r="2452" spans="1:12" ht="18.95" customHeight="1" x14ac:dyDescent="0.25">
      <c r="A2452" s="52"/>
      <c r="C2452" s="185"/>
      <c r="D2452" s="76"/>
      <c r="E2452" s="76" t="str">
        <f>IF(D2452="","",IFERROR(VLOOKUP(D2452,Cadastro!$C$9:$D$1009,2,FALSE),"NOT FOUND"))</f>
        <v/>
      </c>
      <c r="F2452" s="76"/>
      <c r="G2452" s="94"/>
      <c r="H2452" s="97"/>
      <c r="I2452" s="77">
        <f t="shared" si="77"/>
        <v>0</v>
      </c>
      <c r="J2452" s="78" t="str">
        <f>IFERROR(IF(E2452="","",VLOOKUP(D2452,Saldo!$P$8:$Q$1009,2,FALSE)),"")</f>
        <v/>
      </c>
      <c r="K2452" s="76"/>
      <c r="L2452" s="74" t="str">
        <f t="shared" si="76"/>
        <v/>
      </c>
    </row>
    <row r="2453" spans="1:12" ht="18.95" customHeight="1" x14ac:dyDescent="0.25">
      <c r="A2453" s="52"/>
      <c r="C2453" s="185"/>
      <c r="D2453" s="76"/>
      <c r="E2453" s="76" t="str">
        <f>IF(D2453="","",IFERROR(VLOOKUP(D2453,Cadastro!$C$9:$D$1009,2,FALSE),"NOT FOUND"))</f>
        <v/>
      </c>
      <c r="F2453" s="76"/>
      <c r="G2453" s="94"/>
      <c r="H2453" s="97"/>
      <c r="I2453" s="77">
        <f t="shared" si="77"/>
        <v>0</v>
      </c>
      <c r="J2453" s="78" t="str">
        <f>IFERROR(IF(E2453="","",VLOOKUP(D2453,Saldo!$P$8:$Q$1009,2,FALSE)),"")</f>
        <v/>
      </c>
      <c r="K2453" s="76"/>
      <c r="L2453" s="74" t="str">
        <f t="shared" si="76"/>
        <v/>
      </c>
    </row>
    <row r="2454" spans="1:12" ht="18.95" customHeight="1" x14ac:dyDescent="0.25">
      <c r="A2454" s="52"/>
      <c r="C2454" s="185"/>
      <c r="D2454" s="76"/>
      <c r="E2454" s="76" t="str">
        <f>IF(D2454="","",IFERROR(VLOOKUP(D2454,Cadastro!$C$9:$D$1009,2,FALSE),"NOT FOUND"))</f>
        <v/>
      </c>
      <c r="F2454" s="76"/>
      <c r="G2454" s="94"/>
      <c r="H2454" s="97"/>
      <c r="I2454" s="77">
        <f t="shared" si="77"/>
        <v>0</v>
      </c>
      <c r="J2454" s="78" t="str">
        <f>IFERROR(IF(E2454="","",VLOOKUP(D2454,Saldo!$P$8:$Q$1009,2,FALSE)),"")</f>
        <v/>
      </c>
      <c r="K2454" s="76"/>
      <c r="L2454" s="74" t="str">
        <f t="shared" si="76"/>
        <v/>
      </c>
    </row>
    <row r="2455" spans="1:12" ht="18.95" customHeight="1" x14ac:dyDescent="0.25">
      <c r="A2455" s="52"/>
      <c r="C2455" s="185"/>
      <c r="D2455" s="76"/>
      <c r="E2455" s="76" t="str">
        <f>IF(D2455="","",IFERROR(VLOOKUP(D2455,Cadastro!$C$9:$D$1009,2,FALSE),"NOT FOUND"))</f>
        <v/>
      </c>
      <c r="F2455" s="76"/>
      <c r="G2455" s="94"/>
      <c r="H2455" s="97"/>
      <c r="I2455" s="77">
        <f t="shared" si="77"/>
        <v>0</v>
      </c>
      <c r="J2455" s="78" t="str">
        <f>IFERROR(IF(E2455="","",VLOOKUP(D2455,Saldo!$P$8:$Q$1009,2,FALSE)),"")</f>
        <v/>
      </c>
      <c r="K2455" s="76"/>
      <c r="L2455" s="74" t="str">
        <f t="shared" si="76"/>
        <v/>
      </c>
    </row>
    <row r="2456" spans="1:12" ht="18.95" customHeight="1" x14ac:dyDescent="0.25">
      <c r="A2456" s="52"/>
      <c r="C2456" s="185"/>
      <c r="D2456" s="76"/>
      <c r="E2456" s="76" t="str">
        <f>IF(D2456="","",IFERROR(VLOOKUP(D2456,Cadastro!$C$9:$D$1009,2,FALSE),"NOT FOUND"))</f>
        <v/>
      </c>
      <c r="F2456" s="76"/>
      <c r="G2456" s="94"/>
      <c r="H2456" s="97"/>
      <c r="I2456" s="77">
        <f t="shared" si="77"/>
        <v>0</v>
      </c>
      <c r="J2456" s="78" t="str">
        <f>IFERROR(IF(E2456="","",VLOOKUP(D2456,Saldo!$P$8:$Q$1009,2,FALSE)),"")</f>
        <v/>
      </c>
      <c r="K2456" s="76"/>
      <c r="L2456" s="74" t="str">
        <f t="shared" si="76"/>
        <v/>
      </c>
    </row>
    <row r="2457" spans="1:12" ht="18.95" customHeight="1" x14ac:dyDescent="0.25">
      <c r="A2457" s="52"/>
      <c r="C2457" s="185"/>
      <c r="D2457" s="76"/>
      <c r="E2457" s="76" t="str">
        <f>IF(D2457="","",IFERROR(VLOOKUP(D2457,Cadastro!$C$9:$D$1009,2,FALSE),"NOT FOUND"))</f>
        <v/>
      </c>
      <c r="F2457" s="76"/>
      <c r="G2457" s="94"/>
      <c r="H2457" s="97"/>
      <c r="I2457" s="77">
        <f t="shared" si="77"/>
        <v>0</v>
      </c>
      <c r="J2457" s="78" t="str">
        <f>IFERROR(IF(E2457="","",VLOOKUP(D2457,Saldo!$P$8:$Q$1009,2,FALSE)),"")</f>
        <v/>
      </c>
      <c r="K2457" s="76"/>
      <c r="L2457" s="74" t="str">
        <f t="shared" si="76"/>
        <v/>
      </c>
    </row>
    <row r="2458" spans="1:12" ht="18.95" customHeight="1" x14ac:dyDescent="0.25">
      <c r="A2458" s="52"/>
      <c r="C2458" s="185"/>
      <c r="D2458" s="76"/>
      <c r="E2458" s="76" t="str">
        <f>IF(D2458="","",IFERROR(VLOOKUP(D2458,Cadastro!$C$9:$D$1009,2,FALSE),"NOT FOUND"))</f>
        <v/>
      </c>
      <c r="F2458" s="76"/>
      <c r="G2458" s="94"/>
      <c r="H2458" s="97"/>
      <c r="I2458" s="77">
        <f t="shared" si="77"/>
        <v>0</v>
      </c>
      <c r="J2458" s="78" t="str">
        <f>IFERROR(IF(E2458="","",VLOOKUP(D2458,Saldo!$P$8:$Q$1009,2,FALSE)),"")</f>
        <v/>
      </c>
      <c r="K2458" s="76"/>
      <c r="L2458" s="74" t="str">
        <f t="shared" si="76"/>
        <v/>
      </c>
    </row>
    <row r="2459" spans="1:12" ht="18.95" customHeight="1" x14ac:dyDescent="0.25">
      <c r="A2459" s="52"/>
      <c r="C2459" s="185"/>
      <c r="D2459" s="76"/>
      <c r="E2459" s="76" t="str">
        <f>IF(D2459="","",IFERROR(VLOOKUP(D2459,Cadastro!$C$9:$D$1009,2,FALSE),"NOT FOUND"))</f>
        <v/>
      </c>
      <c r="F2459" s="76"/>
      <c r="G2459" s="94"/>
      <c r="H2459" s="97"/>
      <c r="I2459" s="77">
        <f t="shared" si="77"/>
        <v>0</v>
      </c>
      <c r="J2459" s="78" t="str">
        <f>IFERROR(IF(E2459="","",VLOOKUP(D2459,Saldo!$P$8:$Q$1009,2,FALSE)),"")</f>
        <v/>
      </c>
      <c r="K2459" s="76"/>
      <c r="L2459" s="74" t="str">
        <f t="shared" si="76"/>
        <v/>
      </c>
    </row>
    <row r="2460" spans="1:12" ht="18.95" customHeight="1" x14ac:dyDescent="0.25">
      <c r="A2460" s="52"/>
      <c r="C2460" s="185"/>
      <c r="D2460" s="76"/>
      <c r="E2460" s="76" t="str">
        <f>IF(D2460="","",IFERROR(VLOOKUP(D2460,Cadastro!$C$9:$D$1009,2,FALSE),"NOT FOUND"))</f>
        <v/>
      </c>
      <c r="F2460" s="76"/>
      <c r="G2460" s="94"/>
      <c r="H2460" s="97"/>
      <c r="I2460" s="77">
        <f t="shared" si="77"/>
        <v>0</v>
      </c>
      <c r="J2460" s="78" t="str">
        <f>IFERROR(IF(E2460="","",VLOOKUP(D2460,Saldo!$P$8:$Q$1009,2,FALSE)),"")</f>
        <v/>
      </c>
      <c r="K2460" s="76"/>
      <c r="L2460" s="74" t="str">
        <f t="shared" si="76"/>
        <v/>
      </c>
    </row>
    <row r="2461" spans="1:12" ht="18.95" customHeight="1" x14ac:dyDescent="0.25">
      <c r="A2461" s="52"/>
      <c r="C2461" s="185"/>
      <c r="D2461" s="76"/>
      <c r="E2461" s="76" t="str">
        <f>IF(D2461="","",IFERROR(VLOOKUP(D2461,Cadastro!$C$9:$D$1009,2,FALSE),"NOT FOUND"))</f>
        <v/>
      </c>
      <c r="F2461" s="76"/>
      <c r="G2461" s="94"/>
      <c r="H2461" s="97"/>
      <c r="I2461" s="77">
        <f t="shared" si="77"/>
        <v>0</v>
      </c>
      <c r="J2461" s="78" t="str">
        <f>IFERROR(IF(E2461="","",VLOOKUP(D2461,Saldo!$P$8:$Q$1009,2,FALSE)),"")</f>
        <v/>
      </c>
      <c r="K2461" s="76"/>
      <c r="L2461" s="74" t="str">
        <f t="shared" si="76"/>
        <v/>
      </c>
    </row>
    <row r="2462" spans="1:12" ht="18.95" customHeight="1" x14ac:dyDescent="0.25">
      <c r="A2462" s="52"/>
      <c r="C2462" s="185"/>
      <c r="D2462" s="76"/>
      <c r="E2462" s="76" t="str">
        <f>IF(D2462="","",IFERROR(VLOOKUP(D2462,Cadastro!$C$9:$D$1009,2,FALSE),"NOT FOUND"))</f>
        <v/>
      </c>
      <c r="F2462" s="76"/>
      <c r="G2462" s="94"/>
      <c r="H2462" s="97"/>
      <c r="I2462" s="77">
        <f t="shared" si="77"/>
        <v>0</v>
      </c>
      <c r="J2462" s="78" t="str">
        <f>IFERROR(IF(E2462="","",VLOOKUP(D2462,Saldo!$P$8:$Q$1009,2,FALSE)),"")</f>
        <v/>
      </c>
      <c r="K2462" s="76"/>
      <c r="L2462" s="74" t="str">
        <f t="shared" si="76"/>
        <v/>
      </c>
    </row>
    <row r="2463" spans="1:12" ht="18.95" customHeight="1" x14ac:dyDescent="0.25">
      <c r="A2463" s="52"/>
      <c r="C2463" s="185"/>
      <c r="D2463" s="76"/>
      <c r="E2463" s="76" t="str">
        <f>IF(D2463="","",IFERROR(VLOOKUP(D2463,Cadastro!$C$9:$D$1009,2,FALSE),"NOT FOUND"))</f>
        <v/>
      </c>
      <c r="F2463" s="76"/>
      <c r="G2463" s="94"/>
      <c r="H2463" s="97"/>
      <c r="I2463" s="77">
        <f t="shared" si="77"/>
        <v>0</v>
      </c>
      <c r="J2463" s="78" t="str">
        <f>IFERROR(IF(E2463="","",VLOOKUP(D2463,Saldo!$P$8:$Q$1009,2,FALSE)),"")</f>
        <v/>
      </c>
      <c r="K2463" s="76"/>
      <c r="L2463" s="74" t="str">
        <f t="shared" si="76"/>
        <v/>
      </c>
    </row>
    <row r="2464" spans="1:12" ht="18.95" customHeight="1" x14ac:dyDescent="0.25">
      <c r="A2464" s="52"/>
      <c r="C2464" s="185"/>
      <c r="D2464" s="76"/>
      <c r="E2464" s="76" t="str">
        <f>IF(D2464="","",IFERROR(VLOOKUP(D2464,Cadastro!$C$9:$D$1009,2,FALSE),"NOT FOUND"))</f>
        <v/>
      </c>
      <c r="F2464" s="76"/>
      <c r="G2464" s="94"/>
      <c r="H2464" s="97"/>
      <c r="I2464" s="77">
        <f t="shared" si="77"/>
        <v>0</v>
      </c>
      <c r="J2464" s="78" t="str">
        <f>IFERROR(IF(E2464="","",VLOOKUP(D2464,Saldo!$P$8:$Q$1009,2,FALSE)),"")</f>
        <v/>
      </c>
      <c r="K2464" s="76"/>
      <c r="L2464" s="74" t="str">
        <f t="shared" si="76"/>
        <v/>
      </c>
    </row>
    <row r="2465" spans="1:12" ht="18.95" customHeight="1" x14ac:dyDescent="0.25">
      <c r="A2465" s="52"/>
      <c r="C2465" s="185"/>
      <c r="D2465" s="76"/>
      <c r="E2465" s="76" t="str">
        <f>IF(D2465="","",IFERROR(VLOOKUP(D2465,Cadastro!$C$9:$D$1009,2,FALSE),"NOT FOUND"))</f>
        <v/>
      </c>
      <c r="F2465" s="76"/>
      <c r="G2465" s="94"/>
      <c r="H2465" s="97"/>
      <c r="I2465" s="77">
        <f t="shared" si="77"/>
        <v>0</v>
      </c>
      <c r="J2465" s="78" t="str">
        <f>IFERROR(IF(E2465="","",VLOOKUP(D2465,Saldo!$P$8:$Q$1009,2,FALSE)),"")</f>
        <v/>
      </c>
      <c r="K2465" s="76"/>
      <c r="L2465" s="74" t="str">
        <f t="shared" si="76"/>
        <v/>
      </c>
    </row>
    <row r="2466" spans="1:12" ht="18.95" customHeight="1" x14ac:dyDescent="0.25">
      <c r="A2466" s="52"/>
      <c r="C2466" s="185"/>
      <c r="D2466" s="76"/>
      <c r="E2466" s="76" t="str">
        <f>IF(D2466="","",IFERROR(VLOOKUP(D2466,Cadastro!$C$9:$D$1009,2,FALSE),"NOT FOUND"))</f>
        <v/>
      </c>
      <c r="F2466" s="76"/>
      <c r="G2466" s="94"/>
      <c r="H2466" s="97"/>
      <c r="I2466" s="77">
        <f t="shared" si="77"/>
        <v>0</v>
      </c>
      <c r="J2466" s="78" t="str">
        <f>IFERROR(IF(E2466="","",VLOOKUP(D2466,Saldo!$P$8:$Q$1009,2,FALSE)),"")</f>
        <v/>
      </c>
      <c r="K2466" s="76"/>
      <c r="L2466" s="74" t="str">
        <f t="shared" si="76"/>
        <v/>
      </c>
    </row>
    <row r="2467" spans="1:12" ht="18.95" customHeight="1" x14ac:dyDescent="0.25">
      <c r="A2467" s="52"/>
      <c r="C2467" s="185"/>
      <c r="D2467" s="76"/>
      <c r="E2467" s="76" t="str">
        <f>IF(D2467="","",IFERROR(VLOOKUP(D2467,Cadastro!$C$9:$D$1009,2,FALSE),"NOT FOUND"))</f>
        <v/>
      </c>
      <c r="F2467" s="76"/>
      <c r="G2467" s="94"/>
      <c r="H2467" s="97"/>
      <c r="I2467" s="77">
        <f t="shared" si="77"/>
        <v>0</v>
      </c>
      <c r="J2467" s="78" t="str">
        <f>IFERROR(IF(E2467="","",VLOOKUP(D2467,Saldo!$P$8:$Q$1009,2,FALSE)),"")</f>
        <v/>
      </c>
      <c r="K2467" s="76"/>
      <c r="L2467" s="74" t="str">
        <f t="shared" si="76"/>
        <v/>
      </c>
    </row>
    <row r="2468" spans="1:12" ht="18.95" customHeight="1" x14ac:dyDescent="0.25">
      <c r="A2468" s="52"/>
      <c r="C2468" s="185"/>
      <c r="D2468" s="76"/>
      <c r="E2468" s="76" t="str">
        <f>IF(D2468="","",IFERROR(VLOOKUP(D2468,Cadastro!$C$9:$D$1009,2,FALSE),"NOT FOUND"))</f>
        <v/>
      </c>
      <c r="F2468" s="76"/>
      <c r="G2468" s="94"/>
      <c r="H2468" s="97"/>
      <c r="I2468" s="77">
        <f t="shared" si="77"/>
        <v>0</v>
      </c>
      <c r="J2468" s="78" t="str">
        <f>IFERROR(IF(E2468="","",VLOOKUP(D2468,Saldo!$P$8:$Q$1009,2,FALSE)),"")</f>
        <v/>
      </c>
      <c r="K2468" s="76"/>
      <c r="L2468" s="74" t="str">
        <f t="shared" si="76"/>
        <v/>
      </c>
    </row>
    <row r="2469" spans="1:12" ht="18.95" customHeight="1" x14ac:dyDescent="0.25">
      <c r="A2469" s="52"/>
      <c r="C2469" s="185"/>
      <c r="D2469" s="76"/>
      <c r="E2469" s="76" t="str">
        <f>IF(D2469="","",IFERROR(VLOOKUP(D2469,Cadastro!$C$9:$D$1009,2,FALSE),"NOT FOUND"))</f>
        <v/>
      </c>
      <c r="F2469" s="76"/>
      <c r="G2469" s="94"/>
      <c r="H2469" s="97"/>
      <c r="I2469" s="77">
        <f t="shared" si="77"/>
        <v>0</v>
      </c>
      <c r="J2469" s="78" t="str">
        <f>IFERROR(IF(E2469="","",VLOOKUP(D2469,Saldo!$P$8:$Q$1009,2,FALSE)),"")</f>
        <v/>
      </c>
      <c r="K2469" s="76"/>
      <c r="L2469" s="74" t="str">
        <f t="shared" si="76"/>
        <v/>
      </c>
    </row>
    <row r="2470" spans="1:12" ht="18.95" customHeight="1" x14ac:dyDescent="0.25">
      <c r="A2470" s="52"/>
      <c r="C2470" s="185"/>
      <c r="D2470" s="76"/>
      <c r="E2470" s="76" t="str">
        <f>IF(D2470="","",IFERROR(VLOOKUP(D2470,Cadastro!$C$9:$D$1009,2,FALSE),"NOT FOUND"))</f>
        <v/>
      </c>
      <c r="F2470" s="76"/>
      <c r="G2470" s="94"/>
      <c r="H2470" s="97"/>
      <c r="I2470" s="77">
        <f t="shared" si="77"/>
        <v>0</v>
      </c>
      <c r="J2470" s="78" t="str">
        <f>IFERROR(IF(E2470="","",VLOOKUP(D2470,Saldo!$P$8:$Q$1009,2,FALSE)),"")</f>
        <v/>
      </c>
      <c r="K2470" s="76"/>
      <c r="L2470" s="74" t="str">
        <f t="shared" si="76"/>
        <v/>
      </c>
    </row>
    <row r="2471" spans="1:12" ht="18.95" customHeight="1" x14ac:dyDescent="0.25">
      <c r="A2471" s="52"/>
      <c r="C2471" s="185"/>
      <c r="D2471" s="76"/>
      <c r="E2471" s="76" t="str">
        <f>IF(D2471="","",IFERROR(VLOOKUP(D2471,Cadastro!$C$9:$D$1009,2,FALSE),"NOT FOUND"))</f>
        <v/>
      </c>
      <c r="F2471" s="76"/>
      <c r="G2471" s="94"/>
      <c r="H2471" s="97"/>
      <c r="I2471" s="77">
        <f t="shared" si="77"/>
        <v>0</v>
      </c>
      <c r="J2471" s="78" t="str">
        <f>IFERROR(IF(E2471="","",VLOOKUP(D2471,Saldo!$P$8:$Q$1009,2,FALSE)),"")</f>
        <v/>
      </c>
      <c r="K2471" s="76"/>
      <c r="L2471" s="74" t="str">
        <f t="shared" si="76"/>
        <v/>
      </c>
    </row>
    <row r="2472" spans="1:12" ht="18.95" customHeight="1" x14ac:dyDescent="0.25">
      <c r="A2472" s="52"/>
      <c r="C2472" s="185"/>
      <c r="D2472" s="76"/>
      <c r="E2472" s="76" t="str">
        <f>IF(D2472="","",IFERROR(VLOOKUP(D2472,Cadastro!$C$9:$D$1009,2,FALSE),"NOT FOUND"))</f>
        <v/>
      </c>
      <c r="F2472" s="76"/>
      <c r="G2472" s="94"/>
      <c r="H2472" s="97"/>
      <c r="I2472" s="77">
        <f t="shared" si="77"/>
        <v>0</v>
      </c>
      <c r="J2472" s="78" t="str">
        <f>IFERROR(IF(E2472="","",VLOOKUP(D2472,Saldo!$P$8:$Q$1009,2,FALSE)),"")</f>
        <v/>
      </c>
      <c r="K2472" s="76"/>
      <c r="L2472" s="74" t="str">
        <f t="shared" si="76"/>
        <v/>
      </c>
    </row>
    <row r="2473" spans="1:12" ht="18.95" customHeight="1" x14ac:dyDescent="0.25">
      <c r="A2473" s="52"/>
      <c r="C2473" s="185"/>
      <c r="D2473" s="76"/>
      <c r="E2473" s="76" t="str">
        <f>IF(D2473="","",IFERROR(VLOOKUP(D2473,Cadastro!$C$9:$D$1009,2,FALSE),"NOT FOUND"))</f>
        <v/>
      </c>
      <c r="F2473" s="76"/>
      <c r="G2473" s="94"/>
      <c r="H2473" s="97"/>
      <c r="I2473" s="77">
        <f t="shared" si="77"/>
        <v>0</v>
      </c>
      <c r="J2473" s="78" t="str">
        <f>IFERROR(IF(E2473="","",VLOOKUP(D2473,Saldo!$P$8:$Q$1009,2,FALSE)),"")</f>
        <v/>
      </c>
      <c r="K2473" s="76"/>
      <c r="L2473" s="74" t="str">
        <f t="shared" si="76"/>
        <v/>
      </c>
    </row>
    <row r="2474" spans="1:12" ht="18.95" customHeight="1" x14ac:dyDescent="0.25">
      <c r="A2474" s="52"/>
      <c r="C2474" s="185"/>
      <c r="D2474" s="76"/>
      <c r="E2474" s="76" t="str">
        <f>IF(D2474="","",IFERROR(VLOOKUP(D2474,Cadastro!$C$9:$D$1009,2,FALSE),"NOT FOUND"))</f>
        <v/>
      </c>
      <c r="F2474" s="76"/>
      <c r="G2474" s="94"/>
      <c r="H2474" s="97"/>
      <c r="I2474" s="77">
        <f t="shared" si="77"/>
        <v>0</v>
      </c>
      <c r="J2474" s="78" t="str">
        <f>IFERROR(IF(E2474="","",VLOOKUP(D2474,Saldo!$P$8:$Q$1009,2,FALSE)),"")</f>
        <v/>
      </c>
      <c r="K2474" s="76"/>
      <c r="L2474" s="74" t="str">
        <f t="shared" si="76"/>
        <v/>
      </c>
    </row>
    <row r="2475" spans="1:12" ht="18.95" customHeight="1" x14ac:dyDescent="0.25">
      <c r="A2475" s="52"/>
      <c r="C2475" s="185"/>
      <c r="D2475" s="76"/>
      <c r="E2475" s="76" t="str">
        <f>IF(D2475="","",IFERROR(VLOOKUP(D2475,Cadastro!$C$9:$D$1009,2,FALSE),"NOT FOUND"))</f>
        <v/>
      </c>
      <c r="F2475" s="76"/>
      <c r="G2475" s="94"/>
      <c r="H2475" s="97"/>
      <c r="I2475" s="77">
        <f t="shared" si="77"/>
        <v>0</v>
      </c>
      <c r="J2475" s="78" t="str">
        <f>IFERROR(IF(E2475="","",VLOOKUP(D2475,Saldo!$P$8:$Q$1009,2,FALSE)),"")</f>
        <v/>
      </c>
      <c r="K2475" s="76"/>
      <c r="L2475" s="74" t="str">
        <f t="shared" si="76"/>
        <v/>
      </c>
    </row>
    <row r="2476" spans="1:12" ht="18.95" customHeight="1" x14ac:dyDescent="0.25">
      <c r="A2476" s="52"/>
      <c r="C2476" s="185"/>
      <c r="D2476" s="76"/>
      <c r="E2476" s="76" t="str">
        <f>IF(D2476="","",IFERROR(VLOOKUP(D2476,Cadastro!$C$9:$D$1009,2,FALSE),"NOT FOUND"))</f>
        <v/>
      </c>
      <c r="F2476" s="76"/>
      <c r="G2476" s="94"/>
      <c r="H2476" s="97"/>
      <c r="I2476" s="77">
        <f t="shared" si="77"/>
        <v>0</v>
      </c>
      <c r="J2476" s="78" t="str">
        <f>IFERROR(IF(E2476="","",VLOOKUP(D2476,Saldo!$P$8:$Q$1009,2,FALSE)),"")</f>
        <v/>
      </c>
      <c r="K2476" s="76"/>
      <c r="L2476" s="74" t="str">
        <f t="shared" si="76"/>
        <v/>
      </c>
    </row>
    <row r="2477" spans="1:12" ht="18.95" customHeight="1" x14ac:dyDescent="0.25">
      <c r="A2477" s="52"/>
      <c r="C2477" s="185"/>
      <c r="D2477" s="76"/>
      <c r="E2477" s="76" t="str">
        <f>IF(D2477="","",IFERROR(VLOOKUP(D2477,Cadastro!$C$9:$D$1009,2,FALSE),"NOT FOUND"))</f>
        <v/>
      </c>
      <c r="F2477" s="76"/>
      <c r="G2477" s="94"/>
      <c r="H2477" s="97"/>
      <c r="I2477" s="77">
        <f t="shared" si="77"/>
        <v>0</v>
      </c>
      <c r="J2477" s="78" t="str">
        <f>IFERROR(IF(E2477="","",VLOOKUP(D2477,Saldo!$P$8:$Q$1009,2,FALSE)),"")</f>
        <v/>
      </c>
      <c r="K2477" s="76"/>
      <c r="L2477" s="74" t="str">
        <f t="shared" si="76"/>
        <v/>
      </c>
    </row>
    <row r="2478" spans="1:12" ht="18.95" customHeight="1" x14ac:dyDescent="0.25">
      <c r="A2478" s="52"/>
      <c r="C2478" s="185"/>
      <c r="D2478" s="76"/>
      <c r="E2478" s="76" t="str">
        <f>IF(D2478="","",IFERROR(VLOOKUP(D2478,Cadastro!$C$9:$D$1009,2,FALSE),"NOT FOUND"))</f>
        <v/>
      </c>
      <c r="F2478" s="76"/>
      <c r="G2478" s="94"/>
      <c r="H2478" s="97"/>
      <c r="I2478" s="77">
        <f t="shared" si="77"/>
        <v>0</v>
      </c>
      <c r="J2478" s="78" t="str">
        <f>IFERROR(IF(E2478="","",VLOOKUP(D2478,Saldo!$P$8:$Q$1009,2,FALSE)),"")</f>
        <v/>
      </c>
      <c r="K2478" s="76"/>
      <c r="L2478" s="74" t="str">
        <f t="shared" si="76"/>
        <v/>
      </c>
    </row>
    <row r="2479" spans="1:12" ht="18.95" customHeight="1" x14ac:dyDescent="0.25">
      <c r="A2479" s="52"/>
      <c r="C2479" s="185"/>
      <c r="D2479" s="76"/>
      <c r="E2479" s="76" t="str">
        <f>IF(D2479="","",IFERROR(VLOOKUP(D2479,Cadastro!$C$9:$D$1009,2,FALSE),"NOT FOUND"))</f>
        <v/>
      </c>
      <c r="F2479" s="76"/>
      <c r="G2479" s="94"/>
      <c r="H2479" s="97"/>
      <c r="I2479" s="77">
        <f t="shared" si="77"/>
        <v>0</v>
      </c>
      <c r="J2479" s="78" t="str">
        <f>IFERROR(IF(E2479="","",VLOOKUP(D2479,Saldo!$P$8:$Q$1009,2,FALSE)),"")</f>
        <v/>
      </c>
      <c r="K2479" s="76"/>
      <c r="L2479" s="74" t="str">
        <f t="shared" si="76"/>
        <v/>
      </c>
    </row>
    <row r="2480" spans="1:12" ht="18.95" customHeight="1" x14ac:dyDescent="0.25">
      <c r="A2480" s="52"/>
      <c r="C2480" s="185"/>
      <c r="D2480" s="76"/>
      <c r="E2480" s="76" t="str">
        <f>IF(D2480="","",IFERROR(VLOOKUP(D2480,Cadastro!$C$9:$D$1009,2,FALSE),"NOT FOUND"))</f>
        <v/>
      </c>
      <c r="F2480" s="76"/>
      <c r="G2480" s="94"/>
      <c r="H2480" s="97"/>
      <c r="I2480" s="77">
        <f t="shared" si="77"/>
        <v>0</v>
      </c>
      <c r="J2480" s="78" t="str">
        <f>IFERROR(IF(E2480="","",VLOOKUP(D2480,Saldo!$P$8:$Q$1009,2,FALSE)),"")</f>
        <v/>
      </c>
      <c r="K2480" s="76"/>
      <c r="L2480" s="74" t="str">
        <f t="shared" si="76"/>
        <v/>
      </c>
    </row>
    <row r="2481" spans="1:12" ht="18.95" customHeight="1" x14ac:dyDescent="0.25">
      <c r="A2481" s="52"/>
      <c r="C2481" s="185"/>
      <c r="D2481" s="76"/>
      <c r="E2481" s="76" t="str">
        <f>IF(D2481="","",IFERROR(VLOOKUP(D2481,Cadastro!$C$9:$D$1009,2,FALSE),"NOT FOUND"))</f>
        <v/>
      </c>
      <c r="F2481" s="76"/>
      <c r="G2481" s="94"/>
      <c r="H2481" s="97"/>
      <c r="I2481" s="77">
        <f t="shared" si="77"/>
        <v>0</v>
      </c>
      <c r="J2481" s="78" t="str">
        <f>IFERROR(IF(E2481="","",VLOOKUP(D2481,Saldo!$P$8:$Q$1009,2,FALSE)),"")</f>
        <v/>
      </c>
      <c r="K2481" s="76"/>
      <c r="L2481" s="74" t="str">
        <f t="shared" si="76"/>
        <v/>
      </c>
    </row>
    <row r="2482" spans="1:12" ht="18.95" customHeight="1" x14ac:dyDescent="0.25">
      <c r="A2482" s="52"/>
      <c r="C2482" s="185"/>
      <c r="D2482" s="76"/>
      <c r="E2482" s="76" t="str">
        <f>IF(D2482="","",IFERROR(VLOOKUP(D2482,Cadastro!$C$9:$D$1009,2,FALSE),"NOT FOUND"))</f>
        <v/>
      </c>
      <c r="F2482" s="76"/>
      <c r="G2482" s="94"/>
      <c r="H2482" s="97"/>
      <c r="I2482" s="77">
        <f t="shared" si="77"/>
        <v>0</v>
      </c>
      <c r="J2482" s="78" t="str">
        <f>IFERROR(IF(E2482="","",VLOOKUP(D2482,Saldo!$P$8:$Q$1009,2,FALSE)),"")</f>
        <v/>
      </c>
      <c r="K2482" s="76"/>
      <c r="L2482" s="74" t="str">
        <f t="shared" si="76"/>
        <v/>
      </c>
    </row>
    <row r="2483" spans="1:12" ht="18.95" customHeight="1" x14ac:dyDescent="0.25">
      <c r="A2483" s="52"/>
      <c r="C2483" s="185"/>
      <c r="D2483" s="76"/>
      <c r="E2483" s="76" t="str">
        <f>IF(D2483="","",IFERROR(VLOOKUP(D2483,Cadastro!$C$9:$D$1009,2,FALSE),"NOT FOUND"))</f>
        <v/>
      </c>
      <c r="F2483" s="76"/>
      <c r="G2483" s="94"/>
      <c r="H2483" s="97"/>
      <c r="I2483" s="77">
        <f t="shared" si="77"/>
        <v>0</v>
      </c>
      <c r="J2483" s="78" t="str">
        <f>IFERROR(IF(E2483="","",VLOOKUP(D2483,Saldo!$P$8:$Q$1009,2,FALSE)),"")</f>
        <v/>
      </c>
      <c r="K2483" s="76"/>
      <c r="L2483" s="74" t="str">
        <f t="shared" si="76"/>
        <v/>
      </c>
    </row>
    <row r="2484" spans="1:12" ht="18.95" customHeight="1" x14ac:dyDescent="0.25">
      <c r="A2484" s="52"/>
      <c r="C2484" s="185"/>
      <c r="D2484" s="76"/>
      <c r="E2484" s="76" t="str">
        <f>IF(D2484="","",IFERROR(VLOOKUP(D2484,Cadastro!$C$9:$D$1009,2,FALSE),"NOT FOUND"))</f>
        <v/>
      </c>
      <c r="F2484" s="76"/>
      <c r="G2484" s="94"/>
      <c r="H2484" s="97"/>
      <c r="I2484" s="77">
        <f t="shared" si="77"/>
        <v>0</v>
      </c>
      <c r="J2484" s="78" t="str">
        <f>IFERROR(IF(E2484="","",VLOOKUP(D2484,Saldo!$P$8:$Q$1009,2,FALSE)),"")</f>
        <v/>
      </c>
      <c r="K2484" s="76"/>
      <c r="L2484" s="74" t="str">
        <f t="shared" si="76"/>
        <v/>
      </c>
    </row>
    <row r="2485" spans="1:12" ht="18.95" customHeight="1" x14ac:dyDescent="0.25">
      <c r="A2485" s="52"/>
      <c r="C2485" s="185"/>
      <c r="D2485" s="76"/>
      <c r="E2485" s="76" t="str">
        <f>IF(D2485="","",IFERROR(VLOOKUP(D2485,Cadastro!$C$9:$D$1009,2,FALSE),"NOT FOUND"))</f>
        <v/>
      </c>
      <c r="F2485" s="76"/>
      <c r="G2485" s="94"/>
      <c r="H2485" s="97"/>
      <c r="I2485" s="77">
        <f t="shared" si="77"/>
        <v>0</v>
      </c>
      <c r="J2485" s="78" t="str">
        <f>IFERROR(IF(E2485="","",VLOOKUP(D2485,Saldo!$P$8:$Q$1009,2,FALSE)),"")</f>
        <v/>
      </c>
      <c r="K2485" s="76"/>
      <c r="L2485" s="74" t="str">
        <f t="shared" si="76"/>
        <v/>
      </c>
    </row>
    <row r="2486" spans="1:12" ht="18.95" customHeight="1" x14ac:dyDescent="0.25">
      <c r="A2486" s="52"/>
      <c r="C2486" s="185"/>
      <c r="D2486" s="76"/>
      <c r="E2486" s="76" t="str">
        <f>IF(D2486="","",IFERROR(VLOOKUP(D2486,Cadastro!$C$9:$D$1009,2,FALSE),"NOT FOUND"))</f>
        <v/>
      </c>
      <c r="F2486" s="76"/>
      <c r="G2486" s="94"/>
      <c r="H2486" s="97"/>
      <c r="I2486" s="77">
        <f t="shared" si="77"/>
        <v>0</v>
      </c>
      <c r="J2486" s="78" t="str">
        <f>IFERROR(IF(E2486="","",VLOOKUP(D2486,Saldo!$P$8:$Q$1009,2,FALSE)),"")</f>
        <v/>
      </c>
      <c r="K2486" s="76"/>
      <c r="L2486" s="74" t="str">
        <f t="shared" si="76"/>
        <v/>
      </c>
    </row>
    <row r="2487" spans="1:12" ht="18.95" customHeight="1" x14ac:dyDescent="0.25">
      <c r="A2487" s="52"/>
      <c r="C2487" s="185"/>
      <c r="D2487" s="76"/>
      <c r="E2487" s="76" t="str">
        <f>IF(D2487="","",IFERROR(VLOOKUP(D2487,Cadastro!$C$9:$D$1009,2,FALSE),"NOT FOUND"))</f>
        <v/>
      </c>
      <c r="F2487" s="76"/>
      <c r="G2487" s="94"/>
      <c r="H2487" s="97"/>
      <c r="I2487" s="77">
        <f t="shared" si="77"/>
        <v>0</v>
      </c>
      <c r="J2487" s="78" t="str">
        <f>IFERROR(IF(E2487="","",VLOOKUP(D2487,Saldo!$P$8:$Q$1009,2,FALSE)),"")</f>
        <v/>
      </c>
      <c r="K2487" s="76"/>
      <c r="L2487" s="74" t="str">
        <f t="shared" si="76"/>
        <v/>
      </c>
    </row>
    <row r="2488" spans="1:12" ht="18.95" customHeight="1" x14ac:dyDescent="0.25">
      <c r="A2488" s="52"/>
      <c r="C2488" s="185"/>
      <c r="D2488" s="76"/>
      <c r="E2488" s="76" t="str">
        <f>IF(D2488="","",IFERROR(VLOOKUP(D2488,Cadastro!$C$9:$D$1009,2,FALSE),"NOT FOUND"))</f>
        <v/>
      </c>
      <c r="F2488" s="76"/>
      <c r="G2488" s="94"/>
      <c r="H2488" s="97"/>
      <c r="I2488" s="77">
        <f t="shared" si="77"/>
        <v>0</v>
      </c>
      <c r="J2488" s="78" t="str">
        <f>IFERROR(IF(E2488="","",VLOOKUP(D2488,Saldo!$P$8:$Q$1009,2,FALSE)),"")</f>
        <v/>
      </c>
      <c r="K2488" s="76"/>
      <c r="L2488" s="74" t="str">
        <f t="shared" si="76"/>
        <v/>
      </c>
    </row>
    <row r="2489" spans="1:12" ht="18.95" customHeight="1" x14ac:dyDescent="0.25">
      <c r="A2489" s="52"/>
      <c r="C2489" s="185"/>
      <c r="D2489" s="76"/>
      <c r="E2489" s="76" t="str">
        <f>IF(D2489="","",IFERROR(VLOOKUP(D2489,Cadastro!$C$9:$D$1009,2,FALSE),"NOT FOUND"))</f>
        <v/>
      </c>
      <c r="F2489" s="76"/>
      <c r="G2489" s="94"/>
      <c r="H2489" s="97"/>
      <c r="I2489" s="77">
        <f t="shared" si="77"/>
        <v>0</v>
      </c>
      <c r="J2489" s="78" t="str">
        <f>IFERROR(IF(E2489="","",VLOOKUP(D2489,Saldo!$P$8:$Q$1009,2,FALSE)),"")</f>
        <v/>
      </c>
      <c r="K2489" s="76"/>
      <c r="L2489" s="74" t="str">
        <f t="shared" si="76"/>
        <v/>
      </c>
    </row>
    <row r="2490" spans="1:12" ht="18.95" customHeight="1" x14ac:dyDescent="0.25">
      <c r="A2490" s="52"/>
      <c r="C2490" s="185"/>
      <c r="D2490" s="76"/>
      <c r="E2490" s="76" t="str">
        <f>IF(D2490="","",IFERROR(VLOOKUP(D2490,Cadastro!$C$9:$D$1009,2,FALSE),"NOT FOUND"))</f>
        <v/>
      </c>
      <c r="F2490" s="76"/>
      <c r="G2490" s="94"/>
      <c r="H2490" s="97"/>
      <c r="I2490" s="77">
        <f t="shared" si="77"/>
        <v>0</v>
      </c>
      <c r="J2490" s="78" t="str">
        <f>IFERROR(IF(E2490="","",VLOOKUP(D2490,Saldo!$P$8:$Q$1009,2,FALSE)),"")</f>
        <v/>
      </c>
      <c r="K2490" s="76"/>
      <c r="L2490" s="74" t="str">
        <f t="shared" si="76"/>
        <v/>
      </c>
    </row>
    <row r="2491" spans="1:12" ht="18.95" customHeight="1" x14ac:dyDescent="0.25">
      <c r="A2491" s="52"/>
      <c r="C2491" s="185"/>
      <c r="D2491" s="76"/>
      <c r="E2491" s="76" t="str">
        <f>IF(D2491="","",IFERROR(VLOOKUP(D2491,Cadastro!$C$9:$D$1009,2,FALSE),"NOT FOUND"))</f>
        <v/>
      </c>
      <c r="F2491" s="76"/>
      <c r="G2491" s="94"/>
      <c r="H2491" s="97"/>
      <c r="I2491" s="77">
        <f t="shared" si="77"/>
        <v>0</v>
      </c>
      <c r="J2491" s="78" t="str">
        <f>IFERROR(IF(E2491="","",VLOOKUP(D2491,Saldo!$P$8:$Q$1009,2,FALSE)),"")</f>
        <v/>
      </c>
      <c r="K2491" s="76"/>
      <c r="L2491" s="74" t="str">
        <f t="shared" si="76"/>
        <v/>
      </c>
    </row>
    <row r="2492" spans="1:12" ht="18.95" customHeight="1" x14ac:dyDescent="0.25">
      <c r="A2492" s="52"/>
      <c r="C2492" s="185"/>
      <c r="D2492" s="76"/>
      <c r="E2492" s="76" t="str">
        <f>IF(D2492="","",IFERROR(VLOOKUP(D2492,Cadastro!$C$9:$D$1009,2,FALSE),"NOT FOUND"))</f>
        <v/>
      </c>
      <c r="F2492" s="76"/>
      <c r="G2492" s="94"/>
      <c r="H2492" s="97"/>
      <c r="I2492" s="77">
        <f t="shared" si="77"/>
        <v>0</v>
      </c>
      <c r="J2492" s="78" t="str">
        <f>IFERROR(IF(E2492="","",VLOOKUP(D2492,Saldo!$P$8:$Q$1009,2,FALSE)),"")</f>
        <v/>
      </c>
      <c r="K2492" s="76"/>
      <c r="L2492" s="74" t="str">
        <f t="shared" si="76"/>
        <v/>
      </c>
    </row>
    <row r="2493" spans="1:12" ht="18.95" customHeight="1" x14ac:dyDescent="0.25">
      <c r="A2493" s="52"/>
      <c r="C2493" s="185"/>
      <c r="D2493" s="76"/>
      <c r="E2493" s="76" t="str">
        <f>IF(D2493="","",IFERROR(VLOOKUP(D2493,Cadastro!$C$9:$D$1009,2,FALSE),"NOT FOUND"))</f>
        <v/>
      </c>
      <c r="F2493" s="76"/>
      <c r="G2493" s="94"/>
      <c r="H2493" s="97"/>
      <c r="I2493" s="77">
        <f t="shared" si="77"/>
        <v>0</v>
      </c>
      <c r="J2493" s="78" t="str">
        <f>IFERROR(IF(E2493="","",VLOOKUP(D2493,Saldo!$P$8:$Q$1009,2,FALSE)),"")</f>
        <v/>
      </c>
      <c r="K2493" s="76"/>
      <c r="L2493" s="74" t="str">
        <f t="shared" si="76"/>
        <v/>
      </c>
    </row>
    <row r="2494" spans="1:12" ht="18.95" customHeight="1" x14ac:dyDescent="0.25">
      <c r="A2494" s="52"/>
      <c r="C2494" s="185"/>
      <c r="D2494" s="76"/>
      <c r="E2494" s="76" t="str">
        <f>IF(D2494="","",IFERROR(VLOOKUP(D2494,Cadastro!$C$9:$D$1009,2,FALSE),"NOT FOUND"))</f>
        <v/>
      </c>
      <c r="F2494" s="76"/>
      <c r="G2494" s="94"/>
      <c r="H2494" s="97"/>
      <c r="I2494" s="77">
        <f t="shared" si="77"/>
        <v>0</v>
      </c>
      <c r="J2494" s="78" t="str">
        <f>IFERROR(IF(E2494="","",VLOOKUP(D2494,Saldo!$P$8:$Q$1009,2,FALSE)),"")</f>
        <v/>
      </c>
      <c r="K2494" s="76"/>
      <c r="L2494" s="74" t="str">
        <f t="shared" si="76"/>
        <v/>
      </c>
    </row>
    <row r="2495" spans="1:12" ht="18.95" customHeight="1" x14ac:dyDescent="0.25">
      <c r="A2495" s="52"/>
      <c r="C2495" s="185"/>
      <c r="D2495" s="76"/>
      <c r="E2495" s="76" t="str">
        <f>IF(D2495="","",IFERROR(VLOOKUP(D2495,Cadastro!$C$9:$D$1009,2,FALSE),"NOT FOUND"))</f>
        <v/>
      </c>
      <c r="F2495" s="76"/>
      <c r="G2495" s="94"/>
      <c r="H2495" s="97"/>
      <c r="I2495" s="77">
        <f t="shared" si="77"/>
        <v>0</v>
      </c>
      <c r="J2495" s="78" t="str">
        <f>IFERROR(IF(E2495="","",VLOOKUP(D2495,Saldo!$P$8:$Q$1009,2,FALSE)),"")</f>
        <v/>
      </c>
      <c r="K2495" s="76"/>
      <c r="L2495" s="74" t="str">
        <f t="shared" si="76"/>
        <v/>
      </c>
    </row>
    <row r="2496" spans="1:12" ht="18.95" customHeight="1" x14ac:dyDescent="0.25">
      <c r="A2496" s="52"/>
      <c r="C2496" s="185"/>
      <c r="D2496" s="76"/>
      <c r="E2496" s="76" t="str">
        <f>IF(D2496="","",IFERROR(VLOOKUP(D2496,Cadastro!$C$9:$D$1009,2,FALSE),"NOT FOUND"))</f>
        <v/>
      </c>
      <c r="F2496" s="76"/>
      <c r="G2496" s="94"/>
      <c r="H2496" s="97"/>
      <c r="I2496" s="77">
        <f t="shared" si="77"/>
        <v>0</v>
      </c>
      <c r="J2496" s="78" t="str">
        <f>IFERROR(IF(E2496="","",VLOOKUP(D2496,Saldo!$P$8:$Q$1009,2,FALSE)),"")</f>
        <v/>
      </c>
      <c r="K2496" s="76"/>
      <c r="L2496" s="74" t="str">
        <f t="shared" si="76"/>
        <v/>
      </c>
    </row>
    <row r="2497" spans="1:12" ht="18.95" customHeight="1" x14ac:dyDescent="0.25">
      <c r="A2497" s="52"/>
      <c r="C2497" s="185"/>
      <c r="D2497" s="76"/>
      <c r="E2497" s="76" t="str">
        <f>IF(D2497="","",IFERROR(VLOOKUP(D2497,Cadastro!$C$9:$D$1009,2,FALSE),"NOT FOUND"))</f>
        <v/>
      </c>
      <c r="F2497" s="76"/>
      <c r="G2497" s="94"/>
      <c r="H2497" s="97"/>
      <c r="I2497" s="77">
        <f t="shared" si="77"/>
        <v>0</v>
      </c>
      <c r="J2497" s="78" t="str">
        <f>IFERROR(IF(E2497="","",VLOOKUP(D2497,Saldo!$P$8:$Q$1009,2,FALSE)),"")</f>
        <v/>
      </c>
      <c r="K2497" s="76"/>
      <c r="L2497" s="74" t="str">
        <f t="shared" si="76"/>
        <v/>
      </c>
    </row>
    <row r="2498" spans="1:12" ht="18.95" customHeight="1" x14ac:dyDescent="0.25">
      <c r="A2498" s="52"/>
      <c r="C2498" s="185"/>
      <c r="D2498" s="76"/>
      <c r="E2498" s="76" t="str">
        <f>IF(D2498="","",IFERROR(VLOOKUP(D2498,Cadastro!$C$9:$D$1009,2,FALSE),"NOT FOUND"))</f>
        <v/>
      </c>
      <c r="F2498" s="76"/>
      <c r="G2498" s="94"/>
      <c r="H2498" s="97"/>
      <c r="I2498" s="77">
        <f t="shared" si="77"/>
        <v>0</v>
      </c>
      <c r="J2498" s="78" t="str">
        <f>IFERROR(IF(E2498="","",VLOOKUP(D2498,Saldo!$P$8:$Q$1009,2,FALSE)),"")</f>
        <v/>
      </c>
      <c r="K2498" s="76"/>
      <c r="L2498" s="74" t="str">
        <f t="shared" si="76"/>
        <v/>
      </c>
    </row>
    <row r="2499" spans="1:12" ht="18.95" customHeight="1" x14ac:dyDescent="0.25">
      <c r="A2499" s="52"/>
      <c r="C2499" s="185"/>
      <c r="D2499" s="76"/>
      <c r="E2499" s="76" t="str">
        <f>IF(D2499="","",IFERROR(VLOOKUP(D2499,Cadastro!$C$9:$D$1009,2,FALSE),"NOT FOUND"))</f>
        <v/>
      </c>
      <c r="F2499" s="76"/>
      <c r="G2499" s="94"/>
      <c r="H2499" s="97"/>
      <c r="I2499" s="77">
        <f t="shared" si="77"/>
        <v>0</v>
      </c>
      <c r="J2499" s="78" t="str">
        <f>IFERROR(IF(E2499="","",VLOOKUP(D2499,Saldo!$P$8:$Q$1009,2,FALSE)),"")</f>
        <v/>
      </c>
      <c r="K2499" s="76"/>
      <c r="L2499" s="74" t="str">
        <f t="shared" si="76"/>
        <v/>
      </c>
    </row>
    <row r="2500" spans="1:12" ht="18.95" customHeight="1" x14ac:dyDescent="0.25">
      <c r="A2500" s="52"/>
      <c r="C2500" s="185"/>
      <c r="D2500" s="76"/>
      <c r="E2500" s="76" t="str">
        <f>IF(D2500="","",IFERROR(VLOOKUP(D2500,Cadastro!$C$9:$D$1009,2,FALSE),"NOT FOUND"))</f>
        <v/>
      </c>
      <c r="F2500" s="76"/>
      <c r="G2500" s="94"/>
      <c r="H2500" s="97"/>
      <c r="I2500" s="77">
        <f t="shared" si="77"/>
        <v>0</v>
      </c>
      <c r="J2500" s="78" t="str">
        <f>IFERROR(IF(E2500="","",VLOOKUP(D2500,Saldo!$P$8:$Q$1009,2,FALSE)),"")</f>
        <v/>
      </c>
      <c r="K2500" s="76"/>
      <c r="L2500" s="74" t="str">
        <f t="shared" si="76"/>
        <v/>
      </c>
    </row>
    <row r="2501" spans="1:12" ht="18.95" customHeight="1" x14ac:dyDescent="0.25">
      <c r="A2501" s="52"/>
      <c r="C2501" s="185"/>
      <c r="D2501" s="76"/>
      <c r="E2501" s="76" t="str">
        <f>IF(D2501="","",IFERROR(VLOOKUP(D2501,Cadastro!$C$9:$D$1009,2,FALSE),"NOT FOUND"))</f>
        <v/>
      </c>
      <c r="F2501" s="76"/>
      <c r="G2501" s="94"/>
      <c r="H2501" s="97"/>
      <c r="I2501" s="77">
        <f t="shared" si="77"/>
        <v>0</v>
      </c>
      <c r="J2501" s="78" t="str">
        <f>IFERROR(IF(E2501="","",VLOOKUP(D2501,Saldo!$P$8:$Q$1009,2,FALSE)),"")</f>
        <v/>
      </c>
      <c r="K2501" s="76"/>
      <c r="L2501" s="74" t="str">
        <f t="shared" si="76"/>
        <v/>
      </c>
    </row>
    <row r="2502" spans="1:12" ht="18.95" customHeight="1" x14ac:dyDescent="0.25">
      <c r="A2502" s="52"/>
      <c r="C2502" s="185"/>
      <c r="D2502" s="76"/>
      <c r="E2502" s="76" t="str">
        <f>IF(D2502="","",IFERROR(VLOOKUP(D2502,Cadastro!$C$9:$D$1009,2,FALSE),"NOT FOUND"))</f>
        <v/>
      </c>
      <c r="F2502" s="76"/>
      <c r="G2502" s="94"/>
      <c r="H2502" s="97"/>
      <c r="I2502" s="77">
        <f t="shared" si="77"/>
        <v>0</v>
      </c>
      <c r="J2502" s="78" t="str">
        <f>IFERROR(IF(E2502="","",VLOOKUP(D2502,Saldo!$P$8:$Q$1009,2,FALSE)),"")</f>
        <v/>
      </c>
      <c r="K2502" s="76"/>
      <c r="L2502" s="74" t="str">
        <f t="shared" si="76"/>
        <v/>
      </c>
    </row>
    <row r="2503" spans="1:12" ht="18.95" customHeight="1" x14ac:dyDescent="0.25">
      <c r="A2503" s="52"/>
      <c r="C2503" s="185"/>
      <c r="D2503" s="76"/>
      <c r="E2503" s="76" t="str">
        <f>IF(D2503="","",IFERROR(VLOOKUP(D2503,Cadastro!$C$9:$D$1009,2,FALSE),"NOT FOUND"))</f>
        <v/>
      </c>
      <c r="F2503" s="76"/>
      <c r="G2503" s="94"/>
      <c r="H2503" s="97"/>
      <c r="I2503" s="77">
        <f t="shared" si="77"/>
        <v>0</v>
      </c>
      <c r="J2503" s="78" t="str">
        <f>IFERROR(IF(E2503="","",VLOOKUP(D2503,Saldo!$P$8:$Q$1009,2,FALSE)),"")</f>
        <v/>
      </c>
      <c r="K2503" s="76"/>
      <c r="L2503" s="74" t="str">
        <f t="shared" si="76"/>
        <v/>
      </c>
    </row>
    <row r="2504" spans="1:12" ht="18.95" customHeight="1" x14ac:dyDescent="0.25">
      <c r="A2504" s="52"/>
      <c r="C2504" s="185"/>
      <c r="D2504" s="76"/>
      <c r="E2504" s="76" t="str">
        <f>IF(D2504="","",IFERROR(VLOOKUP(D2504,Cadastro!$C$9:$D$1009,2,FALSE),"NOT FOUND"))</f>
        <v/>
      </c>
      <c r="F2504" s="76"/>
      <c r="G2504" s="94"/>
      <c r="H2504" s="97"/>
      <c r="I2504" s="77">
        <f t="shared" si="77"/>
        <v>0</v>
      </c>
      <c r="J2504" s="78" t="str">
        <f>IFERROR(IF(E2504="","",VLOOKUP(D2504,Saldo!$P$8:$Q$1009,2,FALSE)),"")</f>
        <v/>
      </c>
      <c r="K2504" s="76"/>
      <c r="L2504" s="74" t="str">
        <f t="shared" si="76"/>
        <v/>
      </c>
    </row>
    <row r="2505" spans="1:12" ht="18.95" customHeight="1" x14ac:dyDescent="0.25">
      <c r="A2505" s="52"/>
      <c r="C2505" s="185"/>
      <c r="D2505" s="76"/>
      <c r="E2505" s="76" t="str">
        <f>IF(D2505="","",IFERROR(VLOOKUP(D2505,Cadastro!$C$9:$D$1009,2,FALSE),"NOT FOUND"))</f>
        <v/>
      </c>
      <c r="F2505" s="76"/>
      <c r="G2505" s="94"/>
      <c r="H2505" s="97"/>
      <c r="I2505" s="77">
        <f t="shared" si="77"/>
        <v>0</v>
      </c>
      <c r="J2505" s="78" t="str">
        <f>IFERROR(IF(E2505="","",VLOOKUP(D2505,Saldo!$P$8:$Q$1009,2,FALSE)),"")</f>
        <v/>
      </c>
      <c r="K2505" s="76"/>
      <c r="L2505" s="74" t="str">
        <f t="shared" ref="L2505:L2568" si="78">IF(C2505="","",MONTH(C2505))</f>
        <v/>
      </c>
    </row>
    <row r="2506" spans="1:12" ht="18.95" customHeight="1" x14ac:dyDescent="0.25">
      <c r="A2506" s="52"/>
      <c r="C2506" s="185"/>
      <c r="D2506" s="76"/>
      <c r="E2506" s="76" t="str">
        <f>IF(D2506="","",IFERROR(VLOOKUP(D2506,Cadastro!$C$9:$D$1009,2,FALSE),"NOT FOUND"))</f>
        <v/>
      </c>
      <c r="F2506" s="76"/>
      <c r="G2506" s="94"/>
      <c r="H2506" s="97"/>
      <c r="I2506" s="77">
        <f t="shared" ref="I2506:I2569" si="79">IFERROR(G2506*H2506,"Check if QTY and Value are both valid")</f>
        <v>0</v>
      </c>
      <c r="J2506" s="78" t="str">
        <f>IFERROR(IF(E2506="","",VLOOKUP(D2506,Saldo!$P$8:$Q$1009,2,FALSE)),"")</f>
        <v/>
      </c>
      <c r="K2506" s="76"/>
      <c r="L2506" s="74" t="str">
        <f t="shared" si="78"/>
        <v/>
      </c>
    </row>
    <row r="2507" spans="1:12" ht="18.95" customHeight="1" x14ac:dyDescent="0.25">
      <c r="A2507" s="52"/>
      <c r="C2507" s="185"/>
      <c r="D2507" s="76"/>
      <c r="E2507" s="76" t="str">
        <f>IF(D2507="","",IFERROR(VLOOKUP(D2507,Cadastro!$C$9:$D$1009,2,FALSE),"NOT FOUND"))</f>
        <v/>
      </c>
      <c r="F2507" s="76"/>
      <c r="G2507" s="94"/>
      <c r="H2507" s="97"/>
      <c r="I2507" s="77">
        <f t="shared" si="79"/>
        <v>0</v>
      </c>
      <c r="J2507" s="78" t="str">
        <f>IFERROR(IF(E2507="","",VLOOKUP(D2507,Saldo!$P$8:$Q$1009,2,FALSE)),"")</f>
        <v/>
      </c>
      <c r="K2507" s="76"/>
      <c r="L2507" s="74" t="str">
        <f t="shared" si="78"/>
        <v/>
      </c>
    </row>
    <row r="2508" spans="1:12" ht="18.95" customHeight="1" x14ac:dyDescent="0.25">
      <c r="A2508" s="52"/>
      <c r="C2508" s="185"/>
      <c r="D2508" s="76"/>
      <c r="E2508" s="76" t="str">
        <f>IF(D2508="","",IFERROR(VLOOKUP(D2508,Cadastro!$C$9:$D$1009,2,FALSE),"NOT FOUND"))</f>
        <v/>
      </c>
      <c r="F2508" s="76"/>
      <c r="G2508" s="94"/>
      <c r="H2508" s="97"/>
      <c r="I2508" s="77">
        <f t="shared" si="79"/>
        <v>0</v>
      </c>
      <c r="J2508" s="78" t="str">
        <f>IFERROR(IF(E2508="","",VLOOKUP(D2508,Saldo!$P$8:$Q$1009,2,FALSE)),"")</f>
        <v/>
      </c>
      <c r="K2508" s="76"/>
      <c r="L2508" s="74" t="str">
        <f t="shared" si="78"/>
        <v/>
      </c>
    </row>
    <row r="2509" spans="1:12" ht="18.95" customHeight="1" x14ac:dyDescent="0.25">
      <c r="A2509" s="52"/>
      <c r="C2509" s="185"/>
      <c r="D2509" s="76"/>
      <c r="E2509" s="76" t="str">
        <f>IF(D2509="","",IFERROR(VLOOKUP(D2509,Cadastro!$C$9:$D$1009,2,FALSE),"NOT FOUND"))</f>
        <v/>
      </c>
      <c r="F2509" s="76"/>
      <c r="G2509" s="94"/>
      <c r="H2509" s="97"/>
      <c r="I2509" s="77">
        <f t="shared" si="79"/>
        <v>0</v>
      </c>
      <c r="J2509" s="78" t="str">
        <f>IFERROR(IF(E2509="","",VLOOKUP(D2509,Saldo!$P$8:$Q$1009,2,FALSE)),"")</f>
        <v/>
      </c>
      <c r="K2509" s="76"/>
      <c r="L2509" s="74" t="str">
        <f t="shared" si="78"/>
        <v/>
      </c>
    </row>
    <row r="2510" spans="1:12" ht="18.95" customHeight="1" x14ac:dyDescent="0.25">
      <c r="A2510" s="52"/>
      <c r="C2510" s="185"/>
      <c r="D2510" s="76"/>
      <c r="E2510" s="76" t="str">
        <f>IF(D2510="","",IFERROR(VLOOKUP(D2510,Cadastro!$C$9:$D$1009,2,FALSE),"NOT FOUND"))</f>
        <v/>
      </c>
      <c r="F2510" s="76"/>
      <c r="G2510" s="94"/>
      <c r="H2510" s="97"/>
      <c r="I2510" s="77">
        <f t="shared" si="79"/>
        <v>0</v>
      </c>
      <c r="J2510" s="78" t="str">
        <f>IFERROR(IF(E2510="","",VLOOKUP(D2510,Saldo!$P$8:$Q$1009,2,FALSE)),"")</f>
        <v/>
      </c>
      <c r="K2510" s="76"/>
      <c r="L2510" s="74" t="str">
        <f t="shared" si="78"/>
        <v/>
      </c>
    </row>
    <row r="2511" spans="1:12" ht="18.95" customHeight="1" x14ac:dyDescent="0.25">
      <c r="A2511" s="52"/>
      <c r="C2511" s="185"/>
      <c r="D2511" s="76"/>
      <c r="E2511" s="76" t="str">
        <f>IF(D2511="","",IFERROR(VLOOKUP(D2511,Cadastro!$C$9:$D$1009,2,FALSE),"NOT FOUND"))</f>
        <v/>
      </c>
      <c r="F2511" s="76"/>
      <c r="G2511" s="94"/>
      <c r="H2511" s="97"/>
      <c r="I2511" s="77">
        <f t="shared" si="79"/>
        <v>0</v>
      </c>
      <c r="J2511" s="78" t="str">
        <f>IFERROR(IF(E2511="","",VLOOKUP(D2511,Saldo!$P$8:$Q$1009,2,FALSE)),"")</f>
        <v/>
      </c>
      <c r="K2511" s="76"/>
      <c r="L2511" s="74" t="str">
        <f t="shared" si="78"/>
        <v/>
      </c>
    </row>
    <row r="2512" spans="1:12" ht="18.95" customHeight="1" x14ac:dyDescent="0.25">
      <c r="A2512" s="52"/>
      <c r="C2512" s="185"/>
      <c r="D2512" s="76"/>
      <c r="E2512" s="76" t="str">
        <f>IF(D2512="","",IFERROR(VLOOKUP(D2512,Cadastro!$C$9:$D$1009,2,FALSE),"NOT FOUND"))</f>
        <v/>
      </c>
      <c r="F2512" s="76"/>
      <c r="G2512" s="94"/>
      <c r="H2512" s="97"/>
      <c r="I2512" s="77">
        <f t="shared" si="79"/>
        <v>0</v>
      </c>
      <c r="J2512" s="78" t="str">
        <f>IFERROR(IF(E2512="","",VLOOKUP(D2512,Saldo!$P$8:$Q$1009,2,FALSE)),"")</f>
        <v/>
      </c>
      <c r="K2512" s="76"/>
      <c r="L2512" s="74" t="str">
        <f t="shared" si="78"/>
        <v/>
      </c>
    </row>
    <row r="2513" spans="1:12" ht="18.95" customHeight="1" x14ac:dyDescent="0.25">
      <c r="A2513" s="52"/>
      <c r="C2513" s="185"/>
      <c r="D2513" s="76"/>
      <c r="E2513" s="76" t="str">
        <f>IF(D2513="","",IFERROR(VLOOKUP(D2513,Cadastro!$C$9:$D$1009,2,FALSE),"NOT FOUND"))</f>
        <v/>
      </c>
      <c r="F2513" s="76"/>
      <c r="G2513" s="94"/>
      <c r="H2513" s="97"/>
      <c r="I2513" s="77">
        <f t="shared" si="79"/>
        <v>0</v>
      </c>
      <c r="J2513" s="78" t="str">
        <f>IFERROR(IF(E2513="","",VLOOKUP(D2513,Saldo!$P$8:$Q$1009,2,FALSE)),"")</f>
        <v/>
      </c>
      <c r="K2513" s="76"/>
      <c r="L2513" s="74" t="str">
        <f t="shared" si="78"/>
        <v/>
      </c>
    </row>
    <row r="2514" spans="1:12" ht="18.95" customHeight="1" x14ac:dyDescent="0.25">
      <c r="A2514" s="52"/>
      <c r="C2514" s="185"/>
      <c r="D2514" s="76"/>
      <c r="E2514" s="76" t="str">
        <f>IF(D2514="","",IFERROR(VLOOKUP(D2514,Cadastro!$C$9:$D$1009,2,FALSE),"NOT FOUND"))</f>
        <v/>
      </c>
      <c r="F2514" s="76"/>
      <c r="G2514" s="94"/>
      <c r="H2514" s="97"/>
      <c r="I2514" s="77">
        <f t="shared" si="79"/>
        <v>0</v>
      </c>
      <c r="J2514" s="78" t="str">
        <f>IFERROR(IF(E2514="","",VLOOKUP(D2514,Saldo!$P$8:$Q$1009,2,FALSE)),"")</f>
        <v/>
      </c>
      <c r="K2514" s="76"/>
      <c r="L2514" s="74" t="str">
        <f t="shared" si="78"/>
        <v/>
      </c>
    </row>
    <row r="2515" spans="1:12" ht="18.95" customHeight="1" x14ac:dyDescent="0.25">
      <c r="A2515" s="52"/>
      <c r="C2515" s="185"/>
      <c r="D2515" s="76"/>
      <c r="E2515" s="76" t="str">
        <f>IF(D2515="","",IFERROR(VLOOKUP(D2515,Cadastro!$C$9:$D$1009,2,FALSE),"NOT FOUND"))</f>
        <v/>
      </c>
      <c r="F2515" s="76"/>
      <c r="G2515" s="94"/>
      <c r="H2515" s="97"/>
      <c r="I2515" s="77">
        <f t="shared" si="79"/>
        <v>0</v>
      </c>
      <c r="J2515" s="78" t="str">
        <f>IFERROR(IF(E2515="","",VLOOKUP(D2515,Saldo!$P$8:$Q$1009,2,FALSE)),"")</f>
        <v/>
      </c>
      <c r="K2515" s="76"/>
      <c r="L2515" s="74" t="str">
        <f t="shared" si="78"/>
        <v/>
      </c>
    </row>
    <row r="2516" spans="1:12" ht="18.95" customHeight="1" x14ac:dyDescent="0.25">
      <c r="A2516" s="52"/>
      <c r="C2516" s="185"/>
      <c r="D2516" s="76"/>
      <c r="E2516" s="76" t="str">
        <f>IF(D2516="","",IFERROR(VLOOKUP(D2516,Cadastro!$C$9:$D$1009,2,FALSE),"NOT FOUND"))</f>
        <v/>
      </c>
      <c r="F2516" s="76"/>
      <c r="G2516" s="94"/>
      <c r="H2516" s="97"/>
      <c r="I2516" s="77">
        <f t="shared" si="79"/>
        <v>0</v>
      </c>
      <c r="J2516" s="78" t="str">
        <f>IFERROR(IF(E2516="","",VLOOKUP(D2516,Saldo!$P$8:$Q$1009,2,FALSE)),"")</f>
        <v/>
      </c>
      <c r="K2516" s="76"/>
      <c r="L2516" s="74" t="str">
        <f t="shared" si="78"/>
        <v/>
      </c>
    </row>
    <row r="2517" spans="1:12" ht="18.95" customHeight="1" x14ac:dyDescent="0.25">
      <c r="A2517" s="52"/>
      <c r="C2517" s="185"/>
      <c r="D2517" s="76"/>
      <c r="E2517" s="76" t="str">
        <f>IF(D2517="","",IFERROR(VLOOKUP(D2517,Cadastro!$C$9:$D$1009,2,FALSE),"NOT FOUND"))</f>
        <v/>
      </c>
      <c r="F2517" s="76"/>
      <c r="G2517" s="94"/>
      <c r="H2517" s="97"/>
      <c r="I2517" s="77">
        <f t="shared" si="79"/>
        <v>0</v>
      </c>
      <c r="J2517" s="78" t="str">
        <f>IFERROR(IF(E2517="","",VLOOKUP(D2517,Saldo!$P$8:$Q$1009,2,FALSE)),"")</f>
        <v/>
      </c>
      <c r="K2517" s="76"/>
      <c r="L2517" s="74" t="str">
        <f t="shared" si="78"/>
        <v/>
      </c>
    </row>
    <row r="2518" spans="1:12" ht="18.95" customHeight="1" x14ac:dyDescent="0.25">
      <c r="A2518" s="52"/>
      <c r="C2518" s="185"/>
      <c r="D2518" s="76"/>
      <c r="E2518" s="76" t="str">
        <f>IF(D2518="","",IFERROR(VLOOKUP(D2518,Cadastro!$C$9:$D$1009,2,FALSE),"NOT FOUND"))</f>
        <v/>
      </c>
      <c r="F2518" s="76"/>
      <c r="G2518" s="94"/>
      <c r="H2518" s="97"/>
      <c r="I2518" s="77">
        <f t="shared" si="79"/>
        <v>0</v>
      </c>
      <c r="J2518" s="78" t="str">
        <f>IFERROR(IF(E2518="","",VLOOKUP(D2518,Saldo!$P$8:$Q$1009,2,FALSE)),"")</f>
        <v/>
      </c>
      <c r="K2518" s="76"/>
      <c r="L2518" s="74" t="str">
        <f t="shared" si="78"/>
        <v/>
      </c>
    </row>
    <row r="2519" spans="1:12" ht="18.95" customHeight="1" x14ac:dyDescent="0.25">
      <c r="A2519" s="52"/>
      <c r="C2519" s="185"/>
      <c r="D2519" s="76"/>
      <c r="E2519" s="76" t="str">
        <f>IF(D2519="","",IFERROR(VLOOKUP(D2519,Cadastro!$C$9:$D$1009,2,FALSE),"NOT FOUND"))</f>
        <v/>
      </c>
      <c r="F2519" s="76"/>
      <c r="G2519" s="94"/>
      <c r="H2519" s="97"/>
      <c r="I2519" s="77">
        <f t="shared" si="79"/>
        <v>0</v>
      </c>
      <c r="J2519" s="78" t="str">
        <f>IFERROR(IF(E2519="","",VLOOKUP(D2519,Saldo!$P$8:$Q$1009,2,FALSE)),"")</f>
        <v/>
      </c>
      <c r="K2519" s="76"/>
      <c r="L2519" s="74" t="str">
        <f t="shared" si="78"/>
        <v/>
      </c>
    </row>
    <row r="2520" spans="1:12" ht="18.95" customHeight="1" x14ac:dyDescent="0.25">
      <c r="A2520" s="52"/>
      <c r="C2520" s="185"/>
      <c r="D2520" s="76"/>
      <c r="E2520" s="76" t="str">
        <f>IF(D2520="","",IFERROR(VLOOKUP(D2520,Cadastro!$C$9:$D$1009,2,FALSE),"NOT FOUND"))</f>
        <v/>
      </c>
      <c r="F2520" s="76"/>
      <c r="G2520" s="94"/>
      <c r="H2520" s="97"/>
      <c r="I2520" s="77">
        <f t="shared" si="79"/>
        <v>0</v>
      </c>
      <c r="J2520" s="78" t="str">
        <f>IFERROR(IF(E2520="","",VLOOKUP(D2520,Saldo!$P$8:$Q$1009,2,FALSE)),"")</f>
        <v/>
      </c>
      <c r="K2520" s="76"/>
      <c r="L2520" s="74" t="str">
        <f t="shared" si="78"/>
        <v/>
      </c>
    </row>
    <row r="2521" spans="1:12" ht="18.95" customHeight="1" x14ac:dyDescent="0.25">
      <c r="A2521" s="52"/>
      <c r="C2521" s="185"/>
      <c r="D2521" s="76"/>
      <c r="E2521" s="76" t="str">
        <f>IF(D2521="","",IFERROR(VLOOKUP(D2521,Cadastro!$C$9:$D$1009,2,FALSE),"NOT FOUND"))</f>
        <v/>
      </c>
      <c r="F2521" s="76"/>
      <c r="G2521" s="94"/>
      <c r="H2521" s="97"/>
      <c r="I2521" s="77">
        <f t="shared" si="79"/>
        <v>0</v>
      </c>
      <c r="J2521" s="78" t="str">
        <f>IFERROR(IF(E2521="","",VLOOKUP(D2521,Saldo!$P$8:$Q$1009,2,FALSE)),"")</f>
        <v/>
      </c>
      <c r="K2521" s="76"/>
      <c r="L2521" s="74" t="str">
        <f t="shared" si="78"/>
        <v/>
      </c>
    </row>
    <row r="2522" spans="1:12" ht="18.95" customHeight="1" x14ac:dyDescent="0.25">
      <c r="A2522" s="52"/>
      <c r="C2522" s="185"/>
      <c r="D2522" s="76"/>
      <c r="E2522" s="76" t="str">
        <f>IF(D2522="","",IFERROR(VLOOKUP(D2522,Cadastro!$C$9:$D$1009,2,FALSE),"NOT FOUND"))</f>
        <v/>
      </c>
      <c r="F2522" s="76"/>
      <c r="G2522" s="94"/>
      <c r="H2522" s="97"/>
      <c r="I2522" s="77">
        <f t="shared" si="79"/>
        <v>0</v>
      </c>
      <c r="J2522" s="78" t="str">
        <f>IFERROR(IF(E2522="","",VLOOKUP(D2522,Saldo!$P$8:$Q$1009,2,FALSE)),"")</f>
        <v/>
      </c>
      <c r="K2522" s="76"/>
      <c r="L2522" s="74" t="str">
        <f t="shared" si="78"/>
        <v/>
      </c>
    </row>
    <row r="2523" spans="1:12" ht="18.95" customHeight="1" x14ac:dyDescent="0.25">
      <c r="A2523" s="52"/>
      <c r="C2523" s="185"/>
      <c r="D2523" s="76"/>
      <c r="E2523" s="76" t="str">
        <f>IF(D2523="","",IFERROR(VLOOKUP(D2523,Cadastro!$C$9:$D$1009,2,FALSE),"NOT FOUND"))</f>
        <v/>
      </c>
      <c r="F2523" s="76"/>
      <c r="G2523" s="94"/>
      <c r="H2523" s="97"/>
      <c r="I2523" s="77">
        <f t="shared" si="79"/>
        <v>0</v>
      </c>
      <c r="J2523" s="78" t="str">
        <f>IFERROR(IF(E2523="","",VLOOKUP(D2523,Saldo!$P$8:$Q$1009,2,FALSE)),"")</f>
        <v/>
      </c>
      <c r="K2523" s="76"/>
      <c r="L2523" s="74" t="str">
        <f t="shared" si="78"/>
        <v/>
      </c>
    </row>
    <row r="2524" spans="1:12" ht="18.95" customHeight="1" x14ac:dyDescent="0.25">
      <c r="A2524" s="52"/>
      <c r="C2524" s="185"/>
      <c r="D2524" s="76"/>
      <c r="E2524" s="76" t="str">
        <f>IF(D2524="","",IFERROR(VLOOKUP(D2524,Cadastro!$C$9:$D$1009,2,FALSE),"NOT FOUND"))</f>
        <v/>
      </c>
      <c r="F2524" s="76"/>
      <c r="G2524" s="94"/>
      <c r="H2524" s="97"/>
      <c r="I2524" s="77">
        <f t="shared" si="79"/>
        <v>0</v>
      </c>
      <c r="J2524" s="78" t="str">
        <f>IFERROR(IF(E2524="","",VLOOKUP(D2524,Saldo!$P$8:$Q$1009,2,FALSE)),"")</f>
        <v/>
      </c>
      <c r="K2524" s="76"/>
      <c r="L2524" s="74" t="str">
        <f t="shared" si="78"/>
        <v/>
      </c>
    </row>
    <row r="2525" spans="1:12" ht="18.95" customHeight="1" x14ac:dyDescent="0.25">
      <c r="A2525" s="52"/>
      <c r="C2525" s="185"/>
      <c r="D2525" s="76"/>
      <c r="E2525" s="76" t="str">
        <f>IF(D2525="","",IFERROR(VLOOKUP(D2525,Cadastro!$C$9:$D$1009,2,FALSE),"NOT FOUND"))</f>
        <v/>
      </c>
      <c r="F2525" s="76"/>
      <c r="G2525" s="94"/>
      <c r="H2525" s="97"/>
      <c r="I2525" s="77">
        <f t="shared" si="79"/>
        <v>0</v>
      </c>
      <c r="J2525" s="78" t="str">
        <f>IFERROR(IF(E2525="","",VLOOKUP(D2525,Saldo!$P$8:$Q$1009,2,FALSE)),"")</f>
        <v/>
      </c>
      <c r="K2525" s="76"/>
      <c r="L2525" s="74" t="str">
        <f t="shared" si="78"/>
        <v/>
      </c>
    </row>
    <row r="2526" spans="1:12" ht="18.95" customHeight="1" x14ac:dyDescent="0.25">
      <c r="A2526" s="52"/>
      <c r="C2526" s="185"/>
      <c r="D2526" s="76"/>
      <c r="E2526" s="76" t="str">
        <f>IF(D2526="","",IFERROR(VLOOKUP(D2526,Cadastro!$C$9:$D$1009,2,FALSE),"NOT FOUND"))</f>
        <v/>
      </c>
      <c r="F2526" s="76"/>
      <c r="G2526" s="94"/>
      <c r="H2526" s="97"/>
      <c r="I2526" s="77">
        <f t="shared" si="79"/>
        <v>0</v>
      </c>
      <c r="J2526" s="78" t="str">
        <f>IFERROR(IF(E2526="","",VLOOKUP(D2526,Saldo!$P$8:$Q$1009,2,FALSE)),"")</f>
        <v/>
      </c>
      <c r="K2526" s="76"/>
      <c r="L2526" s="74" t="str">
        <f t="shared" si="78"/>
        <v/>
      </c>
    </row>
    <row r="2527" spans="1:12" ht="18.95" customHeight="1" x14ac:dyDescent="0.25">
      <c r="A2527" s="52"/>
      <c r="C2527" s="185"/>
      <c r="D2527" s="76"/>
      <c r="E2527" s="76" t="str">
        <f>IF(D2527="","",IFERROR(VLOOKUP(D2527,Cadastro!$C$9:$D$1009,2,FALSE),"NOT FOUND"))</f>
        <v/>
      </c>
      <c r="F2527" s="76"/>
      <c r="G2527" s="94"/>
      <c r="H2527" s="97"/>
      <c r="I2527" s="77">
        <f t="shared" si="79"/>
        <v>0</v>
      </c>
      <c r="J2527" s="78" t="str">
        <f>IFERROR(IF(E2527="","",VLOOKUP(D2527,Saldo!$P$8:$Q$1009,2,FALSE)),"")</f>
        <v/>
      </c>
      <c r="K2527" s="76"/>
      <c r="L2527" s="74" t="str">
        <f t="shared" si="78"/>
        <v/>
      </c>
    </row>
    <row r="2528" spans="1:12" ht="18.95" customHeight="1" x14ac:dyDescent="0.25">
      <c r="A2528" s="52"/>
      <c r="C2528" s="185"/>
      <c r="D2528" s="76"/>
      <c r="E2528" s="76" t="str">
        <f>IF(D2528="","",IFERROR(VLOOKUP(D2528,Cadastro!$C$9:$D$1009,2,FALSE),"NOT FOUND"))</f>
        <v/>
      </c>
      <c r="F2528" s="76"/>
      <c r="G2528" s="94"/>
      <c r="H2528" s="97"/>
      <c r="I2528" s="77">
        <f t="shared" si="79"/>
        <v>0</v>
      </c>
      <c r="J2528" s="78" t="str">
        <f>IFERROR(IF(E2528="","",VLOOKUP(D2528,Saldo!$P$8:$Q$1009,2,FALSE)),"")</f>
        <v/>
      </c>
      <c r="K2528" s="76"/>
      <c r="L2528" s="74" t="str">
        <f t="shared" si="78"/>
        <v/>
      </c>
    </row>
    <row r="2529" spans="1:12" ht="18.95" customHeight="1" x14ac:dyDescent="0.25">
      <c r="A2529" s="52"/>
      <c r="C2529" s="185"/>
      <c r="D2529" s="76"/>
      <c r="E2529" s="76" t="str">
        <f>IF(D2529="","",IFERROR(VLOOKUP(D2529,Cadastro!$C$9:$D$1009,2,FALSE),"NOT FOUND"))</f>
        <v/>
      </c>
      <c r="F2529" s="76"/>
      <c r="G2529" s="94"/>
      <c r="H2529" s="97"/>
      <c r="I2529" s="77">
        <f t="shared" si="79"/>
        <v>0</v>
      </c>
      <c r="J2529" s="78" t="str">
        <f>IFERROR(IF(E2529="","",VLOOKUP(D2529,Saldo!$P$8:$Q$1009,2,FALSE)),"")</f>
        <v/>
      </c>
      <c r="K2529" s="76"/>
      <c r="L2529" s="74" t="str">
        <f t="shared" si="78"/>
        <v/>
      </c>
    </row>
    <row r="2530" spans="1:12" ht="18.95" customHeight="1" x14ac:dyDescent="0.25">
      <c r="A2530" s="52"/>
      <c r="C2530" s="185"/>
      <c r="D2530" s="76"/>
      <c r="E2530" s="76" t="str">
        <f>IF(D2530="","",IFERROR(VLOOKUP(D2530,Cadastro!$C$9:$D$1009,2,FALSE),"NOT FOUND"))</f>
        <v/>
      </c>
      <c r="F2530" s="76"/>
      <c r="G2530" s="94"/>
      <c r="H2530" s="97"/>
      <c r="I2530" s="77">
        <f t="shared" si="79"/>
        <v>0</v>
      </c>
      <c r="J2530" s="78" t="str">
        <f>IFERROR(IF(E2530="","",VLOOKUP(D2530,Saldo!$P$8:$Q$1009,2,FALSE)),"")</f>
        <v/>
      </c>
      <c r="K2530" s="76"/>
      <c r="L2530" s="74" t="str">
        <f t="shared" si="78"/>
        <v/>
      </c>
    </row>
    <row r="2531" spans="1:12" ht="18.95" customHeight="1" x14ac:dyDescent="0.25">
      <c r="A2531" s="52"/>
      <c r="C2531" s="185"/>
      <c r="D2531" s="76"/>
      <c r="E2531" s="76" t="str">
        <f>IF(D2531="","",IFERROR(VLOOKUP(D2531,Cadastro!$C$9:$D$1009,2,FALSE),"NOT FOUND"))</f>
        <v/>
      </c>
      <c r="F2531" s="76"/>
      <c r="G2531" s="94"/>
      <c r="H2531" s="97"/>
      <c r="I2531" s="77">
        <f t="shared" si="79"/>
        <v>0</v>
      </c>
      <c r="J2531" s="78" t="str">
        <f>IFERROR(IF(E2531="","",VLOOKUP(D2531,Saldo!$P$8:$Q$1009,2,FALSE)),"")</f>
        <v/>
      </c>
      <c r="K2531" s="76"/>
      <c r="L2531" s="74" t="str">
        <f t="shared" si="78"/>
        <v/>
      </c>
    </row>
    <row r="2532" spans="1:12" ht="18.95" customHeight="1" x14ac:dyDescent="0.25">
      <c r="A2532" s="52"/>
      <c r="C2532" s="185"/>
      <c r="D2532" s="76"/>
      <c r="E2532" s="76" t="str">
        <f>IF(D2532="","",IFERROR(VLOOKUP(D2532,Cadastro!$C$9:$D$1009,2,FALSE),"NOT FOUND"))</f>
        <v/>
      </c>
      <c r="F2532" s="76"/>
      <c r="G2532" s="94"/>
      <c r="H2532" s="97"/>
      <c r="I2532" s="77">
        <f t="shared" si="79"/>
        <v>0</v>
      </c>
      <c r="J2532" s="78" t="str">
        <f>IFERROR(IF(E2532="","",VLOOKUP(D2532,Saldo!$P$8:$Q$1009,2,FALSE)),"")</f>
        <v/>
      </c>
      <c r="K2532" s="76"/>
      <c r="L2532" s="74" t="str">
        <f t="shared" si="78"/>
        <v/>
      </c>
    </row>
    <row r="2533" spans="1:12" ht="18.95" customHeight="1" x14ac:dyDescent="0.25">
      <c r="A2533" s="52"/>
      <c r="C2533" s="185"/>
      <c r="D2533" s="76"/>
      <c r="E2533" s="76" t="str">
        <f>IF(D2533="","",IFERROR(VLOOKUP(D2533,Cadastro!$C$9:$D$1009,2,FALSE),"NOT FOUND"))</f>
        <v/>
      </c>
      <c r="F2533" s="76"/>
      <c r="G2533" s="94"/>
      <c r="H2533" s="97"/>
      <c r="I2533" s="77">
        <f t="shared" si="79"/>
        <v>0</v>
      </c>
      <c r="J2533" s="78" t="str">
        <f>IFERROR(IF(E2533="","",VLOOKUP(D2533,Saldo!$P$8:$Q$1009,2,FALSE)),"")</f>
        <v/>
      </c>
      <c r="K2533" s="76"/>
      <c r="L2533" s="74" t="str">
        <f t="shared" si="78"/>
        <v/>
      </c>
    </row>
    <row r="2534" spans="1:12" ht="18.95" customHeight="1" x14ac:dyDescent="0.25">
      <c r="A2534" s="52"/>
      <c r="C2534" s="185"/>
      <c r="D2534" s="76"/>
      <c r="E2534" s="76" t="str">
        <f>IF(D2534="","",IFERROR(VLOOKUP(D2534,Cadastro!$C$9:$D$1009,2,FALSE),"NOT FOUND"))</f>
        <v/>
      </c>
      <c r="F2534" s="76"/>
      <c r="G2534" s="94"/>
      <c r="H2534" s="97"/>
      <c r="I2534" s="77">
        <f t="shared" si="79"/>
        <v>0</v>
      </c>
      <c r="J2534" s="78" t="str">
        <f>IFERROR(IF(E2534="","",VLOOKUP(D2534,Saldo!$P$8:$Q$1009,2,FALSE)),"")</f>
        <v/>
      </c>
      <c r="K2534" s="76"/>
      <c r="L2534" s="74" t="str">
        <f t="shared" si="78"/>
        <v/>
      </c>
    </row>
    <row r="2535" spans="1:12" ht="18.95" customHeight="1" x14ac:dyDescent="0.25">
      <c r="A2535" s="52"/>
      <c r="C2535" s="185"/>
      <c r="D2535" s="76"/>
      <c r="E2535" s="76" t="str">
        <f>IF(D2535="","",IFERROR(VLOOKUP(D2535,Cadastro!$C$9:$D$1009,2,FALSE),"NOT FOUND"))</f>
        <v/>
      </c>
      <c r="F2535" s="76"/>
      <c r="G2535" s="94"/>
      <c r="H2535" s="97"/>
      <c r="I2535" s="77">
        <f t="shared" si="79"/>
        <v>0</v>
      </c>
      <c r="J2535" s="78" t="str">
        <f>IFERROR(IF(E2535="","",VLOOKUP(D2535,Saldo!$P$8:$Q$1009,2,FALSE)),"")</f>
        <v/>
      </c>
      <c r="K2535" s="76"/>
      <c r="L2535" s="74" t="str">
        <f t="shared" si="78"/>
        <v/>
      </c>
    </row>
    <row r="2536" spans="1:12" ht="18.95" customHeight="1" x14ac:dyDescent="0.25">
      <c r="A2536" s="52"/>
      <c r="C2536" s="185"/>
      <c r="D2536" s="76"/>
      <c r="E2536" s="76" t="str">
        <f>IF(D2536="","",IFERROR(VLOOKUP(D2536,Cadastro!$C$9:$D$1009,2,FALSE),"NOT FOUND"))</f>
        <v/>
      </c>
      <c r="F2536" s="76"/>
      <c r="G2536" s="94"/>
      <c r="H2536" s="97"/>
      <c r="I2536" s="77">
        <f t="shared" si="79"/>
        <v>0</v>
      </c>
      <c r="J2536" s="78" t="str">
        <f>IFERROR(IF(E2536="","",VLOOKUP(D2536,Saldo!$P$8:$Q$1009,2,FALSE)),"")</f>
        <v/>
      </c>
      <c r="K2536" s="76"/>
      <c r="L2536" s="74" t="str">
        <f t="shared" si="78"/>
        <v/>
      </c>
    </row>
    <row r="2537" spans="1:12" ht="18.95" customHeight="1" x14ac:dyDescent="0.25">
      <c r="A2537" s="52"/>
      <c r="C2537" s="185"/>
      <c r="D2537" s="76"/>
      <c r="E2537" s="76" t="str">
        <f>IF(D2537="","",IFERROR(VLOOKUP(D2537,Cadastro!$C$9:$D$1009,2,FALSE),"NOT FOUND"))</f>
        <v/>
      </c>
      <c r="F2537" s="76"/>
      <c r="G2537" s="94"/>
      <c r="H2537" s="97"/>
      <c r="I2537" s="77">
        <f t="shared" si="79"/>
        <v>0</v>
      </c>
      <c r="J2537" s="78" t="str">
        <f>IFERROR(IF(E2537="","",VLOOKUP(D2537,Saldo!$P$8:$Q$1009,2,FALSE)),"")</f>
        <v/>
      </c>
      <c r="K2537" s="76"/>
      <c r="L2537" s="74" t="str">
        <f t="shared" si="78"/>
        <v/>
      </c>
    </row>
    <row r="2538" spans="1:12" ht="18.95" customHeight="1" x14ac:dyDescent="0.25">
      <c r="A2538" s="52"/>
      <c r="C2538" s="185"/>
      <c r="D2538" s="76"/>
      <c r="E2538" s="76" t="str">
        <f>IF(D2538="","",IFERROR(VLOOKUP(D2538,Cadastro!$C$9:$D$1009,2,FALSE),"NOT FOUND"))</f>
        <v/>
      </c>
      <c r="F2538" s="76"/>
      <c r="G2538" s="94"/>
      <c r="H2538" s="97"/>
      <c r="I2538" s="77">
        <f t="shared" si="79"/>
        <v>0</v>
      </c>
      <c r="J2538" s="78" t="str">
        <f>IFERROR(IF(E2538="","",VLOOKUP(D2538,Saldo!$P$8:$Q$1009,2,FALSE)),"")</f>
        <v/>
      </c>
      <c r="K2538" s="76"/>
      <c r="L2538" s="74" t="str">
        <f t="shared" si="78"/>
        <v/>
      </c>
    </row>
    <row r="2539" spans="1:12" ht="18.95" customHeight="1" x14ac:dyDescent="0.25">
      <c r="A2539" s="52"/>
      <c r="C2539" s="185"/>
      <c r="D2539" s="76"/>
      <c r="E2539" s="76" t="str">
        <f>IF(D2539="","",IFERROR(VLOOKUP(D2539,Cadastro!$C$9:$D$1009,2,FALSE),"NOT FOUND"))</f>
        <v/>
      </c>
      <c r="F2539" s="76"/>
      <c r="G2539" s="94"/>
      <c r="H2539" s="97"/>
      <c r="I2539" s="77">
        <f t="shared" si="79"/>
        <v>0</v>
      </c>
      <c r="J2539" s="78" t="str">
        <f>IFERROR(IF(E2539="","",VLOOKUP(D2539,Saldo!$P$8:$Q$1009,2,FALSE)),"")</f>
        <v/>
      </c>
      <c r="K2539" s="76"/>
      <c r="L2539" s="74" t="str">
        <f t="shared" si="78"/>
        <v/>
      </c>
    </row>
    <row r="2540" spans="1:12" ht="18.95" customHeight="1" x14ac:dyDescent="0.25">
      <c r="A2540" s="52"/>
      <c r="C2540" s="185"/>
      <c r="D2540" s="76"/>
      <c r="E2540" s="76" t="str">
        <f>IF(D2540="","",IFERROR(VLOOKUP(D2540,Cadastro!$C$9:$D$1009,2,FALSE),"NOT FOUND"))</f>
        <v/>
      </c>
      <c r="F2540" s="76"/>
      <c r="G2540" s="94"/>
      <c r="H2540" s="97"/>
      <c r="I2540" s="77">
        <f t="shared" si="79"/>
        <v>0</v>
      </c>
      <c r="J2540" s="78" t="str">
        <f>IFERROR(IF(E2540="","",VLOOKUP(D2540,Saldo!$P$8:$Q$1009,2,FALSE)),"")</f>
        <v/>
      </c>
      <c r="K2540" s="76"/>
      <c r="L2540" s="74" t="str">
        <f t="shared" si="78"/>
        <v/>
      </c>
    </row>
    <row r="2541" spans="1:12" ht="18.95" customHeight="1" x14ac:dyDescent="0.25">
      <c r="A2541" s="52"/>
      <c r="C2541" s="185"/>
      <c r="D2541" s="76"/>
      <c r="E2541" s="76" t="str">
        <f>IF(D2541="","",IFERROR(VLOOKUP(D2541,Cadastro!$C$9:$D$1009,2,FALSE),"NOT FOUND"))</f>
        <v/>
      </c>
      <c r="F2541" s="76"/>
      <c r="G2541" s="94"/>
      <c r="H2541" s="97"/>
      <c r="I2541" s="77">
        <f t="shared" si="79"/>
        <v>0</v>
      </c>
      <c r="J2541" s="78" t="str">
        <f>IFERROR(IF(E2541="","",VLOOKUP(D2541,Saldo!$P$8:$Q$1009,2,FALSE)),"")</f>
        <v/>
      </c>
      <c r="K2541" s="76"/>
      <c r="L2541" s="74" t="str">
        <f t="shared" si="78"/>
        <v/>
      </c>
    </row>
    <row r="2542" spans="1:12" ht="18.95" customHeight="1" x14ac:dyDescent="0.25">
      <c r="A2542" s="52"/>
      <c r="C2542" s="185"/>
      <c r="D2542" s="76"/>
      <c r="E2542" s="76" t="str">
        <f>IF(D2542="","",IFERROR(VLOOKUP(D2542,Cadastro!$C$9:$D$1009,2,FALSE),"NOT FOUND"))</f>
        <v/>
      </c>
      <c r="F2542" s="76"/>
      <c r="G2542" s="94"/>
      <c r="H2542" s="97"/>
      <c r="I2542" s="77">
        <f t="shared" si="79"/>
        <v>0</v>
      </c>
      <c r="J2542" s="78" t="str">
        <f>IFERROR(IF(E2542="","",VLOOKUP(D2542,Saldo!$P$8:$Q$1009,2,FALSE)),"")</f>
        <v/>
      </c>
      <c r="K2542" s="76"/>
      <c r="L2542" s="74" t="str">
        <f t="shared" si="78"/>
        <v/>
      </c>
    </row>
    <row r="2543" spans="1:12" ht="18.95" customHeight="1" x14ac:dyDescent="0.25">
      <c r="A2543" s="52"/>
      <c r="C2543" s="185"/>
      <c r="D2543" s="76"/>
      <c r="E2543" s="76" t="str">
        <f>IF(D2543="","",IFERROR(VLOOKUP(D2543,Cadastro!$C$9:$D$1009,2,FALSE),"NOT FOUND"))</f>
        <v/>
      </c>
      <c r="F2543" s="76"/>
      <c r="G2543" s="94"/>
      <c r="H2543" s="97"/>
      <c r="I2543" s="77">
        <f t="shared" si="79"/>
        <v>0</v>
      </c>
      <c r="J2543" s="78" t="str">
        <f>IFERROR(IF(E2543="","",VLOOKUP(D2543,Saldo!$P$8:$Q$1009,2,FALSE)),"")</f>
        <v/>
      </c>
      <c r="K2543" s="76"/>
      <c r="L2543" s="74" t="str">
        <f t="shared" si="78"/>
        <v/>
      </c>
    </row>
    <row r="2544" spans="1:12" ht="18.95" customHeight="1" x14ac:dyDescent="0.25">
      <c r="A2544" s="52"/>
      <c r="C2544" s="185"/>
      <c r="D2544" s="76"/>
      <c r="E2544" s="76" t="str">
        <f>IF(D2544="","",IFERROR(VLOOKUP(D2544,Cadastro!$C$9:$D$1009,2,FALSE),"NOT FOUND"))</f>
        <v/>
      </c>
      <c r="F2544" s="76"/>
      <c r="G2544" s="94"/>
      <c r="H2544" s="97"/>
      <c r="I2544" s="77">
        <f t="shared" si="79"/>
        <v>0</v>
      </c>
      <c r="J2544" s="78" t="str">
        <f>IFERROR(IF(E2544="","",VLOOKUP(D2544,Saldo!$P$8:$Q$1009,2,FALSE)),"")</f>
        <v/>
      </c>
      <c r="K2544" s="76"/>
      <c r="L2544" s="74" t="str">
        <f t="shared" si="78"/>
        <v/>
      </c>
    </row>
    <row r="2545" spans="1:12" ht="18.95" customHeight="1" x14ac:dyDescent="0.25">
      <c r="A2545" s="52"/>
      <c r="C2545" s="185"/>
      <c r="D2545" s="76"/>
      <c r="E2545" s="76" t="str">
        <f>IF(D2545="","",IFERROR(VLOOKUP(D2545,Cadastro!$C$9:$D$1009,2,FALSE),"NOT FOUND"))</f>
        <v/>
      </c>
      <c r="F2545" s="76"/>
      <c r="G2545" s="94"/>
      <c r="H2545" s="97"/>
      <c r="I2545" s="77">
        <f t="shared" si="79"/>
        <v>0</v>
      </c>
      <c r="J2545" s="78" t="str">
        <f>IFERROR(IF(E2545="","",VLOOKUP(D2545,Saldo!$P$8:$Q$1009,2,FALSE)),"")</f>
        <v/>
      </c>
      <c r="K2545" s="76"/>
      <c r="L2545" s="74" t="str">
        <f t="shared" si="78"/>
        <v/>
      </c>
    </row>
    <row r="2546" spans="1:12" ht="18.95" customHeight="1" x14ac:dyDescent="0.25">
      <c r="A2546" s="52"/>
      <c r="C2546" s="185"/>
      <c r="D2546" s="76"/>
      <c r="E2546" s="76" t="str">
        <f>IF(D2546="","",IFERROR(VLOOKUP(D2546,Cadastro!$C$9:$D$1009,2,FALSE),"NOT FOUND"))</f>
        <v/>
      </c>
      <c r="F2546" s="76"/>
      <c r="G2546" s="94"/>
      <c r="H2546" s="97"/>
      <c r="I2546" s="77">
        <f t="shared" si="79"/>
        <v>0</v>
      </c>
      <c r="J2546" s="78" t="str">
        <f>IFERROR(IF(E2546="","",VLOOKUP(D2546,Saldo!$P$8:$Q$1009,2,FALSE)),"")</f>
        <v/>
      </c>
      <c r="K2546" s="76"/>
      <c r="L2546" s="74" t="str">
        <f t="shared" si="78"/>
        <v/>
      </c>
    </row>
    <row r="2547" spans="1:12" ht="18.95" customHeight="1" x14ac:dyDescent="0.25">
      <c r="A2547" s="52"/>
      <c r="C2547" s="185"/>
      <c r="D2547" s="76"/>
      <c r="E2547" s="76" t="str">
        <f>IF(D2547="","",IFERROR(VLOOKUP(D2547,Cadastro!$C$9:$D$1009,2,FALSE),"NOT FOUND"))</f>
        <v/>
      </c>
      <c r="F2547" s="76"/>
      <c r="G2547" s="94"/>
      <c r="H2547" s="97"/>
      <c r="I2547" s="77">
        <f t="shared" si="79"/>
        <v>0</v>
      </c>
      <c r="J2547" s="78" t="str">
        <f>IFERROR(IF(E2547="","",VLOOKUP(D2547,Saldo!$P$8:$Q$1009,2,FALSE)),"")</f>
        <v/>
      </c>
      <c r="K2547" s="76"/>
      <c r="L2547" s="74" t="str">
        <f t="shared" si="78"/>
        <v/>
      </c>
    </row>
    <row r="2548" spans="1:12" ht="18.95" customHeight="1" x14ac:dyDescent="0.25">
      <c r="A2548" s="52"/>
      <c r="C2548" s="185"/>
      <c r="D2548" s="76"/>
      <c r="E2548" s="76" t="str">
        <f>IF(D2548="","",IFERROR(VLOOKUP(D2548,Cadastro!$C$9:$D$1009,2,FALSE),"NOT FOUND"))</f>
        <v/>
      </c>
      <c r="F2548" s="76"/>
      <c r="G2548" s="94"/>
      <c r="H2548" s="97"/>
      <c r="I2548" s="77">
        <f t="shared" si="79"/>
        <v>0</v>
      </c>
      <c r="J2548" s="78" t="str">
        <f>IFERROR(IF(E2548="","",VLOOKUP(D2548,Saldo!$P$8:$Q$1009,2,FALSE)),"")</f>
        <v/>
      </c>
      <c r="K2548" s="76"/>
      <c r="L2548" s="74" t="str">
        <f t="shared" si="78"/>
        <v/>
      </c>
    </row>
    <row r="2549" spans="1:12" ht="18.95" customHeight="1" x14ac:dyDescent="0.25">
      <c r="A2549" s="52"/>
      <c r="C2549" s="185"/>
      <c r="D2549" s="76"/>
      <c r="E2549" s="76" t="str">
        <f>IF(D2549="","",IFERROR(VLOOKUP(D2549,Cadastro!$C$9:$D$1009,2,FALSE),"NOT FOUND"))</f>
        <v/>
      </c>
      <c r="F2549" s="76"/>
      <c r="G2549" s="94"/>
      <c r="H2549" s="97"/>
      <c r="I2549" s="77">
        <f t="shared" si="79"/>
        <v>0</v>
      </c>
      <c r="J2549" s="78" t="str">
        <f>IFERROR(IF(E2549="","",VLOOKUP(D2549,Saldo!$P$8:$Q$1009,2,FALSE)),"")</f>
        <v/>
      </c>
      <c r="K2549" s="76"/>
      <c r="L2549" s="74" t="str">
        <f t="shared" si="78"/>
        <v/>
      </c>
    </row>
    <row r="2550" spans="1:12" ht="18.95" customHeight="1" x14ac:dyDescent="0.25">
      <c r="A2550" s="52"/>
      <c r="C2550" s="185"/>
      <c r="D2550" s="76"/>
      <c r="E2550" s="76" t="str">
        <f>IF(D2550="","",IFERROR(VLOOKUP(D2550,Cadastro!$C$9:$D$1009,2,FALSE),"NOT FOUND"))</f>
        <v/>
      </c>
      <c r="F2550" s="76"/>
      <c r="G2550" s="94"/>
      <c r="H2550" s="97"/>
      <c r="I2550" s="77">
        <f t="shared" si="79"/>
        <v>0</v>
      </c>
      <c r="J2550" s="78" t="str">
        <f>IFERROR(IF(E2550="","",VLOOKUP(D2550,Saldo!$P$8:$Q$1009,2,FALSE)),"")</f>
        <v/>
      </c>
      <c r="K2550" s="76"/>
      <c r="L2550" s="74" t="str">
        <f t="shared" si="78"/>
        <v/>
      </c>
    </row>
    <row r="2551" spans="1:12" ht="18.95" customHeight="1" x14ac:dyDescent="0.25">
      <c r="A2551" s="52"/>
      <c r="C2551" s="185"/>
      <c r="D2551" s="76"/>
      <c r="E2551" s="76" t="str">
        <f>IF(D2551="","",IFERROR(VLOOKUP(D2551,Cadastro!$C$9:$D$1009,2,FALSE),"NOT FOUND"))</f>
        <v/>
      </c>
      <c r="F2551" s="76"/>
      <c r="G2551" s="94"/>
      <c r="H2551" s="97"/>
      <c r="I2551" s="77">
        <f t="shared" si="79"/>
        <v>0</v>
      </c>
      <c r="J2551" s="78" t="str">
        <f>IFERROR(IF(E2551="","",VLOOKUP(D2551,Saldo!$P$8:$Q$1009,2,FALSE)),"")</f>
        <v/>
      </c>
      <c r="K2551" s="76"/>
      <c r="L2551" s="74" t="str">
        <f t="shared" si="78"/>
        <v/>
      </c>
    </row>
    <row r="2552" spans="1:12" ht="18.95" customHeight="1" x14ac:dyDescent="0.25">
      <c r="A2552" s="52"/>
      <c r="C2552" s="185"/>
      <c r="D2552" s="76"/>
      <c r="E2552" s="76" t="str">
        <f>IF(D2552="","",IFERROR(VLOOKUP(D2552,Cadastro!$C$9:$D$1009,2,FALSE),"NOT FOUND"))</f>
        <v/>
      </c>
      <c r="F2552" s="76"/>
      <c r="G2552" s="94"/>
      <c r="H2552" s="97"/>
      <c r="I2552" s="77">
        <f t="shared" si="79"/>
        <v>0</v>
      </c>
      <c r="J2552" s="78" t="str">
        <f>IFERROR(IF(E2552="","",VLOOKUP(D2552,Saldo!$P$8:$Q$1009,2,FALSE)),"")</f>
        <v/>
      </c>
      <c r="K2552" s="76"/>
      <c r="L2552" s="74" t="str">
        <f t="shared" si="78"/>
        <v/>
      </c>
    </row>
    <row r="2553" spans="1:12" ht="18.95" customHeight="1" x14ac:dyDescent="0.25">
      <c r="A2553" s="52"/>
      <c r="C2553" s="185"/>
      <c r="D2553" s="76"/>
      <c r="E2553" s="76" t="str">
        <f>IF(D2553="","",IFERROR(VLOOKUP(D2553,Cadastro!$C$9:$D$1009,2,FALSE),"NOT FOUND"))</f>
        <v/>
      </c>
      <c r="F2553" s="76"/>
      <c r="G2553" s="94"/>
      <c r="H2553" s="97"/>
      <c r="I2553" s="77">
        <f t="shared" si="79"/>
        <v>0</v>
      </c>
      <c r="J2553" s="78" t="str">
        <f>IFERROR(IF(E2553="","",VLOOKUP(D2553,Saldo!$P$8:$Q$1009,2,FALSE)),"")</f>
        <v/>
      </c>
      <c r="K2553" s="76"/>
      <c r="L2553" s="74" t="str">
        <f t="shared" si="78"/>
        <v/>
      </c>
    </row>
    <row r="2554" spans="1:12" ht="18.95" customHeight="1" x14ac:dyDescent="0.25">
      <c r="A2554" s="52"/>
      <c r="C2554" s="185"/>
      <c r="D2554" s="76"/>
      <c r="E2554" s="76" t="str">
        <f>IF(D2554="","",IFERROR(VLOOKUP(D2554,Cadastro!$C$9:$D$1009,2,FALSE),"NOT FOUND"))</f>
        <v/>
      </c>
      <c r="F2554" s="76"/>
      <c r="G2554" s="94"/>
      <c r="H2554" s="97"/>
      <c r="I2554" s="77">
        <f t="shared" si="79"/>
        <v>0</v>
      </c>
      <c r="J2554" s="78" t="str">
        <f>IFERROR(IF(E2554="","",VLOOKUP(D2554,Saldo!$P$8:$Q$1009,2,FALSE)),"")</f>
        <v/>
      </c>
      <c r="K2554" s="76"/>
      <c r="L2554" s="74" t="str">
        <f t="shared" si="78"/>
        <v/>
      </c>
    </row>
    <row r="2555" spans="1:12" ht="18.95" customHeight="1" x14ac:dyDescent="0.25">
      <c r="A2555" s="52"/>
      <c r="C2555" s="185"/>
      <c r="D2555" s="76"/>
      <c r="E2555" s="76" t="str">
        <f>IF(D2555="","",IFERROR(VLOOKUP(D2555,Cadastro!$C$9:$D$1009,2,FALSE),"NOT FOUND"))</f>
        <v/>
      </c>
      <c r="F2555" s="76"/>
      <c r="G2555" s="94"/>
      <c r="H2555" s="97"/>
      <c r="I2555" s="77">
        <f t="shared" si="79"/>
        <v>0</v>
      </c>
      <c r="J2555" s="78" t="str">
        <f>IFERROR(IF(E2555="","",VLOOKUP(D2555,Saldo!$P$8:$Q$1009,2,FALSE)),"")</f>
        <v/>
      </c>
      <c r="K2555" s="76"/>
      <c r="L2555" s="74" t="str">
        <f t="shared" si="78"/>
        <v/>
      </c>
    </row>
    <row r="2556" spans="1:12" ht="18.95" customHeight="1" x14ac:dyDescent="0.25">
      <c r="A2556" s="52"/>
      <c r="C2556" s="185"/>
      <c r="D2556" s="76"/>
      <c r="E2556" s="76" t="str">
        <f>IF(D2556="","",IFERROR(VLOOKUP(D2556,Cadastro!$C$9:$D$1009,2,FALSE),"NOT FOUND"))</f>
        <v/>
      </c>
      <c r="F2556" s="76"/>
      <c r="G2556" s="94"/>
      <c r="H2556" s="97"/>
      <c r="I2556" s="77">
        <f t="shared" si="79"/>
        <v>0</v>
      </c>
      <c r="J2556" s="78" t="str">
        <f>IFERROR(IF(E2556="","",VLOOKUP(D2556,Saldo!$P$8:$Q$1009,2,FALSE)),"")</f>
        <v/>
      </c>
      <c r="K2556" s="76"/>
      <c r="L2556" s="74" t="str">
        <f t="shared" si="78"/>
        <v/>
      </c>
    </row>
    <row r="2557" spans="1:12" ht="18.95" customHeight="1" x14ac:dyDescent="0.25">
      <c r="A2557" s="52"/>
      <c r="C2557" s="185"/>
      <c r="D2557" s="76"/>
      <c r="E2557" s="76" t="str">
        <f>IF(D2557="","",IFERROR(VLOOKUP(D2557,Cadastro!$C$9:$D$1009,2,FALSE),"NOT FOUND"))</f>
        <v/>
      </c>
      <c r="F2557" s="76"/>
      <c r="G2557" s="94"/>
      <c r="H2557" s="97"/>
      <c r="I2557" s="77">
        <f t="shared" si="79"/>
        <v>0</v>
      </c>
      <c r="J2557" s="78" t="str">
        <f>IFERROR(IF(E2557="","",VLOOKUP(D2557,Saldo!$P$8:$Q$1009,2,FALSE)),"")</f>
        <v/>
      </c>
      <c r="K2557" s="76"/>
      <c r="L2557" s="74" t="str">
        <f t="shared" si="78"/>
        <v/>
      </c>
    </row>
    <row r="2558" spans="1:12" ht="18.95" customHeight="1" x14ac:dyDescent="0.25">
      <c r="A2558" s="52"/>
      <c r="C2558" s="185"/>
      <c r="D2558" s="76"/>
      <c r="E2558" s="76" t="str">
        <f>IF(D2558="","",IFERROR(VLOOKUP(D2558,Cadastro!$C$9:$D$1009,2,FALSE),"NOT FOUND"))</f>
        <v/>
      </c>
      <c r="F2558" s="76"/>
      <c r="G2558" s="94"/>
      <c r="H2558" s="97"/>
      <c r="I2558" s="77">
        <f t="shared" si="79"/>
        <v>0</v>
      </c>
      <c r="J2558" s="78" t="str">
        <f>IFERROR(IF(E2558="","",VLOOKUP(D2558,Saldo!$P$8:$Q$1009,2,FALSE)),"")</f>
        <v/>
      </c>
      <c r="K2558" s="76"/>
      <c r="L2558" s="74" t="str">
        <f t="shared" si="78"/>
        <v/>
      </c>
    </row>
    <row r="2559" spans="1:12" ht="18.95" customHeight="1" x14ac:dyDescent="0.25">
      <c r="A2559" s="52"/>
      <c r="C2559" s="185"/>
      <c r="D2559" s="76"/>
      <c r="E2559" s="76" t="str">
        <f>IF(D2559="","",IFERROR(VLOOKUP(D2559,Cadastro!$C$9:$D$1009,2,FALSE),"NOT FOUND"))</f>
        <v/>
      </c>
      <c r="F2559" s="76"/>
      <c r="G2559" s="94"/>
      <c r="H2559" s="97"/>
      <c r="I2559" s="77">
        <f t="shared" si="79"/>
        <v>0</v>
      </c>
      <c r="J2559" s="78" t="str">
        <f>IFERROR(IF(E2559="","",VLOOKUP(D2559,Saldo!$P$8:$Q$1009,2,FALSE)),"")</f>
        <v/>
      </c>
      <c r="K2559" s="76"/>
      <c r="L2559" s="74" t="str">
        <f t="shared" si="78"/>
        <v/>
      </c>
    </row>
    <row r="2560" spans="1:12" ht="18.95" customHeight="1" x14ac:dyDescent="0.25">
      <c r="A2560" s="52"/>
      <c r="C2560" s="185"/>
      <c r="D2560" s="76"/>
      <c r="E2560" s="76" t="str">
        <f>IF(D2560="","",IFERROR(VLOOKUP(D2560,Cadastro!$C$9:$D$1009,2,FALSE),"NOT FOUND"))</f>
        <v/>
      </c>
      <c r="F2560" s="76"/>
      <c r="G2560" s="94"/>
      <c r="H2560" s="97"/>
      <c r="I2560" s="77">
        <f t="shared" si="79"/>
        <v>0</v>
      </c>
      <c r="J2560" s="78" t="str">
        <f>IFERROR(IF(E2560="","",VLOOKUP(D2560,Saldo!$P$8:$Q$1009,2,FALSE)),"")</f>
        <v/>
      </c>
      <c r="K2560" s="76"/>
      <c r="L2560" s="74" t="str">
        <f t="shared" si="78"/>
        <v/>
      </c>
    </row>
    <row r="2561" spans="1:12" ht="18.95" customHeight="1" x14ac:dyDescent="0.25">
      <c r="A2561" s="52"/>
      <c r="C2561" s="185"/>
      <c r="D2561" s="76"/>
      <c r="E2561" s="76" t="str">
        <f>IF(D2561="","",IFERROR(VLOOKUP(D2561,Cadastro!$C$9:$D$1009,2,FALSE),"NOT FOUND"))</f>
        <v/>
      </c>
      <c r="F2561" s="76"/>
      <c r="G2561" s="94"/>
      <c r="H2561" s="97"/>
      <c r="I2561" s="77">
        <f t="shared" si="79"/>
        <v>0</v>
      </c>
      <c r="J2561" s="78" t="str">
        <f>IFERROR(IF(E2561="","",VLOOKUP(D2561,Saldo!$P$8:$Q$1009,2,FALSE)),"")</f>
        <v/>
      </c>
      <c r="K2561" s="76"/>
      <c r="L2561" s="74" t="str">
        <f t="shared" si="78"/>
        <v/>
      </c>
    </row>
    <row r="2562" spans="1:12" ht="18.95" customHeight="1" x14ac:dyDescent="0.25">
      <c r="A2562" s="52"/>
      <c r="C2562" s="185"/>
      <c r="D2562" s="76"/>
      <c r="E2562" s="76" t="str">
        <f>IF(D2562="","",IFERROR(VLOOKUP(D2562,Cadastro!$C$9:$D$1009,2,FALSE),"NOT FOUND"))</f>
        <v/>
      </c>
      <c r="F2562" s="76"/>
      <c r="G2562" s="94"/>
      <c r="H2562" s="97"/>
      <c r="I2562" s="77">
        <f t="shared" si="79"/>
        <v>0</v>
      </c>
      <c r="J2562" s="78" t="str">
        <f>IFERROR(IF(E2562="","",VLOOKUP(D2562,Saldo!$P$8:$Q$1009,2,FALSE)),"")</f>
        <v/>
      </c>
      <c r="K2562" s="76"/>
      <c r="L2562" s="74" t="str">
        <f t="shared" si="78"/>
        <v/>
      </c>
    </row>
    <row r="2563" spans="1:12" ht="18.95" customHeight="1" x14ac:dyDescent="0.25">
      <c r="A2563" s="52"/>
      <c r="C2563" s="185"/>
      <c r="D2563" s="76"/>
      <c r="E2563" s="76" t="str">
        <f>IF(D2563="","",IFERROR(VLOOKUP(D2563,Cadastro!$C$9:$D$1009,2,FALSE),"NOT FOUND"))</f>
        <v/>
      </c>
      <c r="F2563" s="76"/>
      <c r="G2563" s="94"/>
      <c r="H2563" s="97"/>
      <c r="I2563" s="77">
        <f t="shared" si="79"/>
        <v>0</v>
      </c>
      <c r="J2563" s="78" t="str">
        <f>IFERROR(IF(E2563="","",VLOOKUP(D2563,Saldo!$P$8:$Q$1009,2,FALSE)),"")</f>
        <v/>
      </c>
      <c r="K2563" s="76"/>
      <c r="L2563" s="74" t="str">
        <f t="shared" si="78"/>
        <v/>
      </c>
    </row>
    <row r="2564" spans="1:12" ht="18.95" customHeight="1" x14ac:dyDescent="0.25">
      <c r="A2564" s="52"/>
      <c r="C2564" s="185"/>
      <c r="D2564" s="76"/>
      <c r="E2564" s="76" t="str">
        <f>IF(D2564="","",IFERROR(VLOOKUP(D2564,Cadastro!$C$9:$D$1009,2,FALSE),"NOT FOUND"))</f>
        <v/>
      </c>
      <c r="F2564" s="76"/>
      <c r="G2564" s="94"/>
      <c r="H2564" s="97"/>
      <c r="I2564" s="77">
        <f t="shared" si="79"/>
        <v>0</v>
      </c>
      <c r="J2564" s="78" t="str">
        <f>IFERROR(IF(E2564="","",VLOOKUP(D2564,Saldo!$P$8:$Q$1009,2,FALSE)),"")</f>
        <v/>
      </c>
      <c r="K2564" s="76"/>
      <c r="L2564" s="74" t="str">
        <f t="shared" si="78"/>
        <v/>
      </c>
    </row>
    <row r="2565" spans="1:12" ht="18.95" customHeight="1" x14ac:dyDescent="0.25">
      <c r="A2565" s="52"/>
      <c r="C2565" s="185"/>
      <c r="D2565" s="76"/>
      <c r="E2565" s="76" t="str">
        <f>IF(D2565="","",IFERROR(VLOOKUP(D2565,Cadastro!$C$9:$D$1009,2,FALSE),"NOT FOUND"))</f>
        <v/>
      </c>
      <c r="F2565" s="76"/>
      <c r="G2565" s="94"/>
      <c r="H2565" s="97"/>
      <c r="I2565" s="77">
        <f t="shared" si="79"/>
        <v>0</v>
      </c>
      <c r="J2565" s="78" t="str">
        <f>IFERROR(IF(E2565="","",VLOOKUP(D2565,Saldo!$P$8:$Q$1009,2,FALSE)),"")</f>
        <v/>
      </c>
      <c r="K2565" s="76"/>
      <c r="L2565" s="74" t="str">
        <f t="shared" si="78"/>
        <v/>
      </c>
    </row>
    <row r="2566" spans="1:12" ht="18.95" customHeight="1" x14ac:dyDescent="0.25">
      <c r="A2566" s="52"/>
      <c r="C2566" s="185"/>
      <c r="D2566" s="76"/>
      <c r="E2566" s="76" t="str">
        <f>IF(D2566="","",IFERROR(VLOOKUP(D2566,Cadastro!$C$9:$D$1009,2,FALSE),"NOT FOUND"))</f>
        <v/>
      </c>
      <c r="F2566" s="76"/>
      <c r="G2566" s="94"/>
      <c r="H2566" s="97"/>
      <c r="I2566" s="77">
        <f t="shared" si="79"/>
        <v>0</v>
      </c>
      <c r="J2566" s="78" t="str">
        <f>IFERROR(IF(E2566="","",VLOOKUP(D2566,Saldo!$P$8:$Q$1009,2,FALSE)),"")</f>
        <v/>
      </c>
      <c r="K2566" s="76"/>
      <c r="L2566" s="74" t="str">
        <f t="shared" si="78"/>
        <v/>
      </c>
    </row>
    <row r="2567" spans="1:12" ht="18.95" customHeight="1" x14ac:dyDescent="0.25">
      <c r="A2567" s="52"/>
      <c r="C2567" s="185"/>
      <c r="D2567" s="76"/>
      <c r="E2567" s="76" t="str">
        <f>IF(D2567="","",IFERROR(VLOOKUP(D2567,Cadastro!$C$9:$D$1009,2,FALSE),"NOT FOUND"))</f>
        <v/>
      </c>
      <c r="F2567" s="76"/>
      <c r="G2567" s="94"/>
      <c r="H2567" s="97"/>
      <c r="I2567" s="77">
        <f t="shared" si="79"/>
        <v>0</v>
      </c>
      <c r="J2567" s="78" t="str">
        <f>IFERROR(IF(E2567="","",VLOOKUP(D2567,Saldo!$P$8:$Q$1009,2,FALSE)),"")</f>
        <v/>
      </c>
      <c r="K2567" s="76"/>
      <c r="L2567" s="74" t="str">
        <f t="shared" si="78"/>
        <v/>
      </c>
    </row>
    <row r="2568" spans="1:12" ht="18.95" customHeight="1" x14ac:dyDescent="0.25">
      <c r="A2568" s="52"/>
      <c r="C2568" s="185"/>
      <c r="D2568" s="76"/>
      <c r="E2568" s="76" t="str">
        <f>IF(D2568="","",IFERROR(VLOOKUP(D2568,Cadastro!$C$9:$D$1009,2,FALSE),"NOT FOUND"))</f>
        <v/>
      </c>
      <c r="F2568" s="76"/>
      <c r="G2568" s="94"/>
      <c r="H2568" s="97"/>
      <c r="I2568" s="77">
        <f t="shared" si="79"/>
        <v>0</v>
      </c>
      <c r="J2568" s="78" t="str">
        <f>IFERROR(IF(E2568="","",VLOOKUP(D2568,Saldo!$P$8:$Q$1009,2,FALSE)),"")</f>
        <v/>
      </c>
      <c r="K2568" s="76"/>
      <c r="L2568" s="74" t="str">
        <f t="shared" si="78"/>
        <v/>
      </c>
    </row>
    <row r="2569" spans="1:12" ht="18.95" customHeight="1" x14ac:dyDescent="0.25">
      <c r="A2569" s="52"/>
      <c r="C2569" s="185"/>
      <c r="D2569" s="76"/>
      <c r="E2569" s="76" t="str">
        <f>IF(D2569="","",IFERROR(VLOOKUP(D2569,Cadastro!$C$9:$D$1009,2,FALSE),"NOT FOUND"))</f>
        <v/>
      </c>
      <c r="F2569" s="76"/>
      <c r="G2569" s="94"/>
      <c r="H2569" s="97"/>
      <c r="I2569" s="77">
        <f t="shared" si="79"/>
        <v>0</v>
      </c>
      <c r="J2569" s="78" t="str">
        <f>IFERROR(IF(E2569="","",VLOOKUP(D2569,Saldo!$P$8:$Q$1009,2,FALSE)),"")</f>
        <v/>
      </c>
      <c r="K2569" s="76"/>
      <c r="L2569" s="74" t="str">
        <f t="shared" ref="L2569:L2632" si="80">IF(C2569="","",MONTH(C2569))</f>
        <v/>
      </c>
    </row>
    <row r="2570" spans="1:12" ht="18.95" customHeight="1" x14ac:dyDescent="0.25">
      <c r="A2570" s="52"/>
      <c r="C2570" s="185"/>
      <c r="D2570" s="76"/>
      <c r="E2570" s="76" t="str">
        <f>IF(D2570="","",IFERROR(VLOOKUP(D2570,Cadastro!$C$9:$D$1009,2,FALSE),"NOT FOUND"))</f>
        <v/>
      </c>
      <c r="F2570" s="76"/>
      <c r="G2570" s="94"/>
      <c r="H2570" s="97"/>
      <c r="I2570" s="77">
        <f t="shared" ref="I2570:I2633" si="81">IFERROR(G2570*H2570,"Check if QTY and Value are both valid")</f>
        <v>0</v>
      </c>
      <c r="J2570" s="78" t="str">
        <f>IFERROR(IF(E2570="","",VLOOKUP(D2570,Saldo!$P$8:$Q$1009,2,FALSE)),"")</f>
        <v/>
      </c>
      <c r="K2570" s="76"/>
      <c r="L2570" s="74" t="str">
        <f t="shared" si="80"/>
        <v/>
      </c>
    </row>
    <row r="2571" spans="1:12" ht="18.95" customHeight="1" x14ac:dyDescent="0.25">
      <c r="A2571" s="52"/>
      <c r="C2571" s="185"/>
      <c r="D2571" s="76"/>
      <c r="E2571" s="76" t="str">
        <f>IF(D2571="","",IFERROR(VLOOKUP(D2571,Cadastro!$C$9:$D$1009,2,FALSE),"NOT FOUND"))</f>
        <v/>
      </c>
      <c r="F2571" s="76"/>
      <c r="G2571" s="94"/>
      <c r="H2571" s="97"/>
      <c r="I2571" s="77">
        <f t="shared" si="81"/>
        <v>0</v>
      </c>
      <c r="J2571" s="78" t="str">
        <f>IFERROR(IF(E2571="","",VLOOKUP(D2571,Saldo!$P$8:$Q$1009,2,FALSE)),"")</f>
        <v/>
      </c>
      <c r="K2571" s="76"/>
      <c r="L2571" s="74" t="str">
        <f t="shared" si="80"/>
        <v/>
      </c>
    </row>
    <row r="2572" spans="1:12" ht="18.95" customHeight="1" x14ac:dyDescent="0.25">
      <c r="A2572" s="52"/>
      <c r="C2572" s="185"/>
      <c r="D2572" s="76"/>
      <c r="E2572" s="76" t="str">
        <f>IF(D2572="","",IFERROR(VLOOKUP(D2572,Cadastro!$C$9:$D$1009,2,FALSE),"NOT FOUND"))</f>
        <v/>
      </c>
      <c r="F2572" s="76"/>
      <c r="G2572" s="94"/>
      <c r="H2572" s="97"/>
      <c r="I2572" s="77">
        <f t="shared" si="81"/>
        <v>0</v>
      </c>
      <c r="J2572" s="78" t="str">
        <f>IFERROR(IF(E2572="","",VLOOKUP(D2572,Saldo!$P$8:$Q$1009,2,FALSE)),"")</f>
        <v/>
      </c>
      <c r="K2572" s="76"/>
      <c r="L2572" s="74" t="str">
        <f t="shared" si="80"/>
        <v/>
      </c>
    </row>
    <row r="2573" spans="1:12" ht="18.95" customHeight="1" x14ac:dyDescent="0.25">
      <c r="A2573" s="52"/>
      <c r="C2573" s="185"/>
      <c r="D2573" s="76"/>
      <c r="E2573" s="76" t="str">
        <f>IF(D2573="","",IFERROR(VLOOKUP(D2573,Cadastro!$C$9:$D$1009,2,FALSE),"NOT FOUND"))</f>
        <v/>
      </c>
      <c r="F2573" s="76"/>
      <c r="G2573" s="94"/>
      <c r="H2573" s="97"/>
      <c r="I2573" s="77">
        <f t="shared" si="81"/>
        <v>0</v>
      </c>
      <c r="J2573" s="78" t="str">
        <f>IFERROR(IF(E2573="","",VLOOKUP(D2573,Saldo!$P$8:$Q$1009,2,FALSE)),"")</f>
        <v/>
      </c>
      <c r="K2573" s="76"/>
      <c r="L2573" s="74" t="str">
        <f t="shared" si="80"/>
        <v/>
      </c>
    </row>
    <row r="2574" spans="1:12" ht="18.95" customHeight="1" x14ac:dyDescent="0.25">
      <c r="A2574" s="52"/>
      <c r="C2574" s="185"/>
      <c r="D2574" s="76"/>
      <c r="E2574" s="76" t="str">
        <f>IF(D2574="","",IFERROR(VLOOKUP(D2574,Cadastro!$C$9:$D$1009,2,FALSE),"NOT FOUND"))</f>
        <v/>
      </c>
      <c r="F2574" s="76"/>
      <c r="G2574" s="94"/>
      <c r="H2574" s="97"/>
      <c r="I2574" s="77">
        <f t="shared" si="81"/>
        <v>0</v>
      </c>
      <c r="J2574" s="78" t="str">
        <f>IFERROR(IF(E2574="","",VLOOKUP(D2574,Saldo!$P$8:$Q$1009,2,FALSE)),"")</f>
        <v/>
      </c>
      <c r="K2574" s="76"/>
      <c r="L2574" s="74" t="str">
        <f t="shared" si="80"/>
        <v/>
      </c>
    </row>
    <row r="2575" spans="1:12" ht="18.95" customHeight="1" x14ac:dyDescent="0.25">
      <c r="A2575" s="52"/>
      <c r="C2575" s="185"/>
      <c r="D2575" s="76"/>
      <c r="E2575" s="76" t="str">
        <f>IF(D2575="","",IFERROR(VLOOKUP(D2575,Cadastro!$C$9:$D$1009,2,FALSE),"NOT FOUND"))</f>
        <v/>
      </c>
      <c r="F2575" s="76"/>
      <c r="G2575" s="94"/>
      <c r="H2575" s="97"/>
      <c r="I2575" s="77">
        <f t="shared" si="81"/>
        <v>0</v>
      </c>
      <c r="J2575" s="78" t="str">
        <f>IFERROR(IF(E2575="","",VLOOKUP(D2575,Saldo!$P$8:$Q$1009,2,FALSE)),"")</f>
        <v/>
      </c>
      <c r="K2575" s="76"/>
      <c r="L2575" s="74" t="str">
        <f t="shared" si="80"/>
        <v/>
      </c>
    </row>
    <row r="2576" spans="1:12" ht="18.95" customHeight="1" x14ac:dyDescent="0.25">
      <c r="A2576" s="52"/>
      <c r="C2576" s="185"/>
      <c r="D2576" s="76"/>
      <c r="E2576" s="76" t="str">
        <f>IF(D2576="","",IFERROR(VLOOKUP(D2576,Cadastro!$C$9:$D$1009,2,FALSE),"NOT FOUND"))</f>
        <v/>
      </c>
      <c r="F2576" s="76"/>
      <c r="G2576" s="94"/>
      <c r="H2576" s="97"/>
      <c r="I2576" s="77">
        <f t="shared" si="81"/>
        <v>0</v>
      </c>
      <c r="J2576" s="78" t="str">
        <f>IFERROR(IF(E2576="","",VLOOKUP(D2576,Saldo!$P$8:$Q$1009,2,FALSE)),"")</f>
        <v/>
      </c>
      <c r="K2576" s="76"/>
      <c r="L2576" s="74" t="str">
        <f t="shared" si="80"/>
        <v/>
      </c>
    </row>
    <row r="2577" spans="1:12" ht="18.95" customHeight="1" x14ac:dyDescent="0.25">
      <c r="A2577" s="52"/>
      <c r="C2577" s="185"/>
      <c r="D2577" s="76"/>
      <c r="E2577" s="76" t="str">
        <f>IF(D2577="","",IFERROR(VLOOKUP(D2577,Cadastro!$C$9:$D$1009,2,FALSE),"NOT FOUND"))</f>
        <v/>
      </c>
      <c r="F2577" s="76"/>
      <c r="G2577" s="94"/>
      <c r="H2577" s="97"/>
      <c r="I2577" s="77">
        <f t="shared" si="81"/>
        <v>0</v>
      </c>
      <c r="J2577" s="78" t="str">
        <f>IFERROR(IF(E2577="","",VLOOKUP(D2577,Saldo!$P$8:$Q$1009,2,FALSE)),"")</f>
        <v/>
      </c>
      <c r="K2577" s="76"/>
      <c r="L2577" s="74" t="str">
        <f t="shared" si="80"/>
        <v/>
      </c>
    </row>
    <row r="2578" spans="1:12" ht="18.95" customHeight="1" x14ac:dyDescent="0.25">
      <c r="A2578" s="52"/>
      <c r="C2578" s="185"/>
      <c r="D2578" s="76"/>
      <c r="E2578" s="76" t="str">
        <f>IF(D2578="","",IFERROR(VLOOKUP(D2578,Cadastro!$C$9:$D$1009,2,FALSE),"NOT FOUND"))</f>
        <v/>
      </c>
      <c r="F2578" s="76"/>
      <c r="G2578" s="94"/>
      <c r="H2578" s="97"/>
      <c r="I2578" s="77">
        <f t="shared" si="81"/>
        <v>0</v>
      </c>
      <c r="J2578" s="78" t="str">
        <f>IFERROR(IF(E2578="","",VLOOKUP(D2578,Saldo!$P$8:$Q$1009,2,FALSE)),"")</f>
        <v/>
      </c>
      <c r="K2578" s="76"/>
      <c r="L2578" s="74" t="str">
        <f t="shared" si="80"/>
        <v/>
      </c>
    </row>
    <row r="2579" spans="1:12" ht="18.95" customHeight="1" x14ac:dyDescent="0.25">
      <c r="A2579" s="52"/>
      <c r="C2579" s="185"/>
      <c r="D2579" s="76"/>
      <c r="E2579" s="76" t="str">
        <f>IF(D2579="","",IFERROR(VLOOKUP(D2579,Cadastro!$C$9:$D$1009,2,FALSE),"NOT FOUND"))</f>
        <v/>
      </c>
      <c r="F2579" s="76"/>
      <c r="G2579" s="94"/>
      <c r="H2579" s="97"/>
      <c r="I2579" s="77">
        <f t="shared" si="81"/>
        <v>0</v>
      </c>
      <c r="J2579" s="78" t="str">
        <f>IFERROR(IF(E2579="","",VLOOKUP(D2579,Saldo!$P$8:$Q$1009,2,FALSE)),"")</f>
        <v/>
      </c>
      <c r="K2579" s="76"/>
      <c r="L2579" s="74" t="str">
        <f t="shared" si="80"/>
        <v/>
      </c>
    </row>
    <row r="2580" spans="1:12" ht="18.95" customHeight="1" x14ac:dyDescent="0.25">
      <c r="A2580" s="52"/>
      <c r="C2580" s="185"/>
      <c r="D2580" s="76"/>
      <c r="E2580" s="76" t="str">
        <f>IF(D2580="","",IFERROR(VLOOKUP(D2580,Cadastro!$C$9:$D$1009,2,FALSE),"NOT FOUND"))</f>
        <v/>
      </c>
      <c r="F2580" s="76"/>
      <c r="G2580" s="94"/>
      <c r="H2580" s="97"/>
      <c r="I2580" s="77">
        <f t="shared" si="81"/>
        <v>0</v>
      </c>
      <c r="J2580" s="78" t="str">
        <f>IFERROR(IF(E2580="","",VLOOKUP(D2580,Saldo!$P$8:$Q$1009,2,FALSE)),"")</f>
        <v/>
      </c>
      <c r="K2580" s="76"/>
      <c r="L2580" s="74" t="str">
        <f t="shared" si="80"/>
        <v/>
      </c>
    </row>
    <row r="2581" spans="1:12" ht="18.95" customHeight="1" x14ac:dyDescent="0.25">
      <c r="A2581" s="52"/>
      <c r="C2581" s="185"/>
      <c r="D2581" s="76"/>
      <c r="E2581" s="76" t="str">
        <f>IF(D2581="","",IFERROR(VLOOKUP(D2581,Cadastro!$C$9:$D$1009,2,FALSE),"NOT FOUND"))</f>
        <v/>
      </c>
      <c r="F2581" s="76"/>
      <c r="G2581" s="94"/>
      <c r="H2581" s="97"/>
      <c r="I2581" s="77">
        <f t="shared" si="81"/>
        <v>0</v>
      </c>
      <c r="J2581" s="78" t="str">
        <f>IFERROR(IF(E2581="","",VLOOKUP(D2581,Saldo!$P$8:$Q$1009,2,FALSE)),"")</f>
        <v/>
      </c>
      <c r="K2581" s="76"/>
      <c r="L2581" s="74" t="str">
        <f t="shared" si="80"/>
        <v/>
      </c>
    </row>
    <row r="2582" spans="1:12" ht="18.95" customHeight="1" x14ac:dyDescent="0.25">
      <c r="A2582" s="52"/>
      <c r="C2582" s="185"/>
      <c r="D2582" s="76"/>
      <c r="E2582" s="76" t="str">
        <f>IF(D2582="","",IFERROR(VLOOKUP(D2582,Cadastro!$C$9:$D$1009,2,FALSE),"NOT FOUND"))</f>
        <v/>
      </c>
      <c r="F2582" s="76"/>
      <c r="G2582" s="94"/>
      <c r="H2582" s="97"/>
      <c r="I2582" s="77">
        <f t="shared" si="81"/>
        <v>0</v>
      </c>
      <c r="J2582" s="78" t="str">
        <f>IFERROR(IF(E2582="","",VLOOKUP(D2582,Saldo!$P$8:$Q$1009,2,FALSE)),"")</f>
        <v/>
      </c>
      <c r="K2582" s="76"/>
      <c r="L2582" s="74" t="str">
        <f t="shared" si="80"/>
        <v/>
      </c>
    </row>
    <row r="2583" spans="1:12" ht="18.95" customHeight="1" x14ac:dyDescent="0.25">
      <c r="A2583" s="52"/>
      <c r="C2583" s="185"/>
      <c r="D2583" s="76"/>
      <c r="E2583" s="76" t="str">
        <f>IF(D2583="","",IFERROR(VLOOKUP(D2583,Cadastro!$C$9:$D$1009,2,FALSE),"NOT FOUND"))</f>
        <v/>
      </c>
      <c r="F2583" s="76"/>
      <c r="G2583" s="94"/>
      <c r="H2583" s="97"/>
      <c r="I2583" s="77">
        <f t="shared" si="81"/>
        <v>0</v>
      </c>
      <c r="J2583" s="78" t="str">
        <f>IFERROR(IF(E2583="","",VLOOKUP(D2583,Saldo!$P$8:$Q$1009,2,FALSE)),"")</f>
        <v/>
      </c>
      <c r="K2583" s="76"/>
      <c r="L2583" s="74" t="str">
        <f t="shared" si="80"/>
        <v/>
      </c>
    </row>
    <row r="2584" spans="1:12" ht="18.95" customHeight="1" x14ac:dyDescent="0.25">
      <c r="A2584" s="52"/>
      <c r="C2584" s="185"/>
      <c r="D2584" s="76"/>
      <c r="E2584" s="76" t="str">
        <f>IF(D2584="","",IFERROR(VLOOKUP(D2584,Cadastro!$C$9:$D$1009,2,FALSE),"NOT FOUND"))</f>
        <v/>
      </c>
      <c r="F2584" s="76"/>
      <c r="G2584" s="94"/>
      <c r="H2584" s="97"/>
      <c r="I2584" s="77">
        <f t="shared" si="81"/>
        <v>0</v>
      </c>
      <c r="J2584" s="78" t="str">
        <f>IFERROR(IF(E2584="","",VLOOKUP(D2584,Saldo!$P$8:$Q$1009,2,FALSE)),"")</f>
        <v/>
      </c>
      <c r="K2584" s="76"/>
      <c r="L2584" s="74" t="str">
        <f t="shared" si="80"/>
        <v/>
      </c>
    </row>
    <row r="2585" spans="1:12" ht="18.95" customHeight="1" x14ac:dyDescent="0.25">
      <c r="A2585" s="52"/>
      <c r="C2585" s="185"/>
      <c r="D2585" s="76"/>
      <c r="E2585" s="76" t="str">
        <f>IF(D2585="","",IFERROR(VLOOKUP(D2585,Cadastro!$C$9:$D$1009,2,FALSE),"NOT FOUND"))</f>
        <v/>
      </c>
      <c r="F2585" s="76"/>
      <c r="G2585" s="94"/>
      <c r="H2585" s="97"/>
      <c r="I2585" s="77">
        <f t="shared" si="81"/>
        <v>0</v>
      </c>
      <c r="J2585" s="78" t="str">
        <f>IFERROR(IF(E2585="","",VLOOKUP(D2585,Saldo!$P$8:$Q$1009,2,FALSE)),"")</f>
        <v/>
      </c>
      <c r="K2585" s="76"/>
      <c r="L2585" s="74" t="str">
        <f t="shared" si="80"/>
        <v/>
      </c>
    </row>
    <row r="2586" spans="1:12" ht="18.95" customHeight="1" x14ac:dyDescent="0.25">
      <c r="A2586" s="52"/>
      <c r="C2586" s="185"/>
      <c r="D2586" s="76"/>
      <c r="E2586" s="76" t="str">
        <f>IF(D2586="","",IFERROR(VLOOKUP(D2586,Cadastro!$C$9:$D$1009,2,FALSE),"NOT FOUND"))</f>
        <v/>
      </c>
      <c r="F2586" s="76"/>
      <c r="G2586" s="94"/>
      <c r="H2586" s="97"/>
      <c r="I2586" s="77">
        <f t="shared" si="81"/>
        <v>0</v>
      </c>
      <c r="J2586" s="78" t="str">
        <f>IFERROR(IF(E2586="","",VLOOKUP(D2586,Saldo!$P$8:$Q$1009,2,FALSE)),"")</f>
        <v/>
      </c>
      <c r="K2586" s="76"/>
      <c r="L2586" s="74" t="str">
        <f t="shared" si="80"/>
        <v/>
      </c>
    </row>
    <row r="2587" spans="1:12" ht="18.95" customHeight="1" x14ac:dyDescent="0.25">
      <c r="A2587" s="52"/>
      <c r="C2587" s="185"/>
      <c r="D2587" s="76"/>
      <c r="E2587" s="76" t="str">
        <f>IF(D2587="","",IFERROR(VLOOKUP(D2587,Cadastro!$C$9:$D$1009,2,FALSE),"NOT FOUND"))</f>
        <v/>
      </c>
      <c r="F2587" s="76"/>
      <c r="G2587" s="94"/>
      <c r="H2587" s="97"/>
      <c r="I2587" s="77">
        <f t="shared" si="81"/>
        <v>0</v>
      </c>
      <c r="J2587" s="78" t="str">
        <f>IFERROR(IF(E2587="","",VLOOKUP(D2587,Saldo!$P$8:$Q$1009,2,FALSE)),"")</f>
        <v/>
      </c>
      <c r="K2587" s="76"/>
      <c r="L2587" s="74" t="str">
        <f t="shared" si="80"/>
        <v/>
      </c>
    </row>
    <row r="2588" spans="1:12" ht="18.95" customHeight="1" x14ac:dyDescent="0.25">
      <c r="A2588" s="52"/>
      <c r="C2588" s="185"/>
      <c r="D2588" s="76"/>
      <c r="E2588" s="76" t="str">
        <f>IF(D2588="","",IFERROR(VLOOKUP(D2588,Cadastro!$C$9:$D$1009,2,FALSE),"NOT FOUND"))</f>
        <v/>
      </c>
      <c r="F2588" s="76"/>
      <c r="G2588" s="94"/>
      <c r="H2588" s="97"/>
      <c r="I2588" s="77">
        <f t="shared" si="81"/>
        <v>0</v>
      </c>
      <c r="J2588" s="78" t="str">
        <f>IFERROR(IF(E2588="","",VLOOKUP(D2588,Saldo!$P$8:$Q$1009,2,FALSE)),"")</f>
        <v/>
      </c>
      <c r="K2588" s="76"/>
      <c r="L2588" s="74" t="str">
        <f t="shared" si="80"/>
        <v/>
      </c>
    </row>
    <row r="2589" spans="1:12" ht="18.95" customHeight="1" x14ac:dyDescent="0.25">
      <c r="A2589" s="52"/>
      <c r="C2589" s="185"/>
      <c r="D2589" s="76"/>
      <c r="E2589" s="76" t="str">
        <f>IF(D2589="","",IFERROR(VLOOKUP(D2589,Cadastro!$C$9:$D$1009,2,FALSE),"NOT FOUND"))</f>
        <v/>
      </c>
      <c r="F2589" s="76"/>
      <c r="G2589" s="94"/>
      <c r="H2589" s="97"/>
      <c r="I2589" s="77">
        <f t="shared" si="81"/>
        <v>0</v>
      </c>
      <c r="J2589" s="78" t="str">
        <f>IFERROR(IF(E2589="","",VLOOKUP(D2589,Saldo!$P$8:$Q$1009,2,FALSE)),"")</f>
        <v/>
      </c>
      <c r="K2589" s="76"/>
      <c r="L2589" s="74" t="str">
        <f t="shared" si="80"/>
        <v/>
      </c>
    </row>
    <row r="2590" spans="1:12" ht="18.95" customHeight="1" x14ac:dyDescent="0.25">
      <c r="A2590" s="52"/>
      <c r="C2590" s="185"/>
      <c r="D2590" s="76"/>
      <c r="E2590" s="76" t="str">
        <f>IF(D2590="","",IFERROR(VLOOKUP(D2590,Cadastro!$C$9:$D$1009,2,FALSE),"NOT FOUND"))</f>
        <v/>
      </c>
      <c r="F2590" s="76"/>
      <c r="G2590" s="94"/>
      <c r="H2590" s="97"/>
      <c r="I2590" s="77">
        <f t="shared" si="81"/>
        <v>0</v>
      </c>
      <c r="J2590" s="78" t="str">
        <f>IFERROR(IF(E2590="","",VLOOKUP(D2590,Saldo!$P$8:$Q$1009,2,FALSE)),"")</f>
        <v/>
      </c>
      <c r="K2590" s="76"/>
      <c r="L2590" s="74" t="str">
        <f t="shared" si="80"/>
        <v/>
      </c>
    </row>
    <row r="2591" spans="1:12" ht="18.95" customHeight="1" x14ac:dyDescent="0.25">
      <c r="A2591" s="52"/>
      <c r="C2591" s="185"/>
      <c r="D2591" s="76"/>
      <c r="E2591" s="76" t="str">
        <f>IF(D2591="","",IFERROR(VLOOKUP(D2591,Cadastro!$C$9:$D$1009,2,FALSE),"NOT FOUND"))</f>
        <v/>
      </c>
      <c r="F2591" s="76"/>
      <c r="G2591" s="94"/>
      <c r="H2591" s="97"/>
      <c r="I2591" s="77">
        <f t="shared" si="81"/>
        <v>0</v>
      </c>
      <c r="J2591" s="78" t="str">
        <f>IFERROR(IF(E2591="","",VLOOKUP(D2591,Saldo!$P$8:$Q$1009,2,FALSE)),"")</f>
        <v/>
      </c>
      <c r="K2591" s="76"/>
      <c r="L2591" s="74" t="str">
        <f t="shared" si="80"/>
        <v/>
      </c>
    </row>
    <row r="2592" spans="1:12" ht="18.95" customHeight="1" x14ac:dyDescent="0.25">
      <c r="A2592" s="52"/>
      <c r="C2592" s="185"/>
      <c r="D2592" s="76"/>
      <c r="E2592" s="76" t="str">
        <f>IF(D2592="","",IFERROR(VLOOKUP(D2592,Cadastro!$C$9:$D$1009,2,FALSE),"NOT FOUND"))</f>
        <v/>
      </c>
      <c r="F2592" s="76"/>
      <c r="G2592" s="94"/>
      <c r="H2592" s="97"/>
      <c r="I2592" s="77">
        <f t="shared" si="81"/>
        <v>0</v>
      </c>
      <c r="J2592" s="78" t="str">
        <f>IFERROR(IF(E2592="","",VLOOKUP(D2592,Saldo!$P$8:$Q$1009,2,FALSE)),"")</f>
        <v/>
      </c>
      <c r="K2592" s="76"/>
      <c r="L2592" s="74" t="str">
        <f t="shared" si="80"/>
        <v/>
      </c>
    </row>
    <row r="2593" spans="1:12" ht="18.95" customHeight="1" x14ac:dyDescent="0.25">
      <c r="A2593" s="52"/>
      <c r="C2593" s="185"/>
      <c r="D2593" s="76"/>
      <c r="E2593" s="76" t="str">
        <f>IF(D2593="","",IFERROR(VLOOKUP(D2593,Cadastro!$C$9:$D$1009,2,FALSE),"NOT FOUND"))</f>
        <v/>
      </c>
      <c r="F2593" s="76"/>
      <c r="G2593" s="94"/>
      <c r="H2593" s="97"/>
      <c r="I2593" s="77">
        <f t="shared" si="81"/>
        <v>0</v>
      </c>
      <c r="J2593" s="78" t="str">
        <f>IFERROR(IF(E2593="","",VLOOKUP(D2593,Saldo!$P$8:$Q$1009,2,FALSE)),"")</f>
        <v/>
      </c>
      <c r="K2593" s="76"/>
      <c r="L2593" s="74" t="str">
        <f t="shared" si="80"/>
        <v/>
      </c>
    </row>
    <row r="2594" spans="1:12" ht="18.95" customHeight="1" x14ac:dyDescent="0.25">
      <c r="A2594" s="52"/>
      <c r="C2594" s="185"/>
      <c r="D2594" s="76"/>
      <c r="E2594" s="76" t="str">
        <f>IF(D2594="","",IFERROR(VLOOKUP(D2594,Cadastro!$C$9:$D$1009,2,FALSE),"NOT FOUND"))</f>
        <v/>
      </c>
      <c r="F2594" s="76"/>
      <c r="G2594" s="94"/>
      <c r="H2594" s="97"/>
      <c r="I2594" s="77">
        <f t="shared" si="81"/>
        <v>0</v>
      </c>
      <c r="J2594" s="78" t="str">
        <f>IFERROR(IF(E2594="","",VLOOKUP(D2594,Saldo!$P$8:$Q$1009,2,FALSE)),"")</f>
        <v/>
      </c>
      <c r="K2594" s="76"/>
      <c r="L2594" s="74" t="str">
        <f t="shared" si="80"/>
        <v/>
      </c>
    </row>
    <row r="2595" spans="1:12" ht="18.95" customHeight="1" x14ac:dyDescent="0.25">
      <c r="A2595" s="52"/>
      <c r="C2595" s="185"/>
      <c r="D2595" s="76"/>
      <c r="E2595" s="76" t="str">
        <f>IF(D2595="","",IFERROR(VLOOKUP(D2595,Cadastro!$C$9:$D$1009,2,FALSE),"NOT FOUND"))</f>
        <v/>
      </c>
      <c r="F2595" s="76"/>
      <c r="G2595" s="94"/>
      <c r="H2595" s="97"/>
      <c r="I2595" s="77">
        <f t="shared" si="81"/>
        <v>0</v>
      </c>
      <c r="J2595" s="78" t="str">
        <f>IFERROR(IF(E2595="","",VLOOKUP(D2595,Saldo!$P$8:$Q$1009,2,FALSE)),"")</f>
        <v/>
      </c>
      <c r="K2595" s="76"/>
      <c r="L2595" s="74" t="str">
        <f t="shared" si="80"/>
        <v/>
      </c>
    </row>
    <row r="2596" spans="1:12" ht="18.95" customHeight="1" x14ac:dyDescent="0.25">
      <c r="A2596" s="52"/>
      <c r="C2596" s="185"/>
      <c r="D2596" s="76"/>
      <c r="E2596" s="76" t="str">
        <f>IF(D2596="","",IFERROR(VLOOKUP(D2596,Cadastro!$C$9:$D$1009,2,FALSE),"NOT FOUND"))</f>
        <v/>
      </c>
      <c r="F2596" s="76"/>
      <c r="G2596" s="94"/>
      <c r="H2596" s="97"/>
      <c r="I2596" s="77">
        <f t="shared" si="81"/>
        <v>0</v>
      </c>
      <c r="J2596" s="78" t="str">
        <f>IFERROR(IF(E2596="","",VLOOKUP(D2596,Saldo!$P$8:$Q$1009,2,FALSE)),"")</f>
        <v/>
      </c>
      <c r="K2596" s="76"/>
      <c r="L2596" s="74" t="str">
        <f t="shared" si="80"/>
        <v/>
      </c>
    </row>
    <row r="2597" spans="1:12" ht="18.95" customHeight="1" x14ac:dyDescent="0.25">
      <c r="A2597" s="52"/>
      <c r="C2597" s="185"/>
      <c r="D2597" s="76"/>
      <c r="E2597" s="76" t="str">
        <f>IF(D2597="","",IFERROR(VLOOKUP(D2597,Cadastro!$C$9:$D$1009,2,FALSE),"NOT FOUND"))</f>
        <v/>
      </c>
      <c r="F2597" s="76"/>
      <c r="G2597" s="94"/>
      <c r="H2597" s="97"/>
      <c r="I2597" s="77">
        <f t="shared" si="81"/>
        <v>0</v>
      </c>
      <c r="J2597" s="78" t="str">
        <f>IFERROR(IF(E2597="","",VLOOKUP(D2597,Saldo!$P$8:$Q$1009,2,FALSE)),"")</f>
        <v/>
      </c>
      <c r="K2597" s="76"/>
      <c r="L2597" s="74" t="str">
        <f t="shared" si="80"/>
        <v/>
      </c>
    </row>
    <row r="2598" spans="1:12" ht="18.95" customHeight="1" x14ac:dyDescent="0.25">
      <c r="A2598" s="52"/>
      <c r="C2598" s="185"/>
      <c r="D2598" s="76"/>
      <c r="E2598" s="76" t="str">
        <f>IF(D2598="","",IFERROR(VLOOKUP(D2598,Cadastro!$C$9:$D$1009,2,FALSE),"NOT FOUND"))</f>
        <v/>
      </c>
      <c r="F2598" s="76"/>
      <c r="G2598" s="94"/>
      <c r="H2598" s="97"/>
      <c r="I2598" s="77">
        <f t="shared" si="81"/>
        <v>0</v>
      </c>
      <c r="J2598" s="78" t="str">
        <f>IFERROR(IF(E2598="","",VLOOKUP(D2598,Saldo!$P$8:$Q$1009,2,FALSE)),"")</f>
        <v/>
      </c>
      <c r="K2598" s="76"/>
      <c r="L2598" s="74" t="str">
        <f t="shared" si="80"/>
        <v/>
      </c>
    </row>
    <row r="2599" spans="1:12" ht="18.95" customHeight="1" x14ac:dyDescent="0.25">
      <c r="A2599" s="52"/>
      <c r="C2599" s="185"/>
      <c r="D2599" s="76"/>
      <c r="E2599" s="76" t="str">
        <f>IF(D2599="","",IFERROR(VLOOKUP(D2599,Cadastro!$C$9:$D$1009,2,FALSE),"NOT FOUND"))</f>
        <v/>
      </c>
      <c r="F2599" s="76"/>
      <c r="G2599" s="94"/>
      <c r="H2599" s="97"/>
      <c r="I2599" s="77">
        <f t="shared" si="81"/>
        <v>0</v>
      </c>
      <c r="J2599" s="78" t="str">
        <f>IFERROR(IF(E2599="","",VLOOKUP(D2599,Saldo!$P$8:$Q$1009,2,FALSE)),"")</f>
        <v/>
      </c>
      <c r="K2599" s="76"/>
      <c r="L2599" s="74" t="str">
        <f t="shared" si="80"/>
        <v/>
      </c>
    </row>
    <row r="2600" spans="1:12" ht="18.95" customHeight="1" x14ac:dyDescent="0.25">
      <c r="A2600" s="52"/>
      <c r="C2600" s="185"/>
      <c r="D2600" s="76"/>
      <c r="E2600" s="76" t="str">
        <f>IF(D2600="","",IFERROR(VLOOKUP(D2600,Cadastro!$C$9:$D$1009,2,FALSE),"NOT FOUND"))</f>
        <v/>
      </c>
      <c r="F2600" s="76"/>
      <c r="G2600" s="94"/>
      <c r="H2600" s="97"/>
      <c r="I2600" s="77">
        <f t="shared" si="81"/>
        <v>0</v>
      </c>
      <c r="J2600" s="78" t="str">
        <f>IFERROR(IF(E2600="","",VLOOKUP(D2600,Saldo!$P$8:$Q$1009,2,FALSE)),"")</f>
        <v/>
      </c>
      <c r="K2600" s="76"/>
      <c r="L2600" s="74" t="str">
        <f t="shared" si="80"/>
        <v/>
      </c>
    </row>
    <row r="2601" spans="1:12" ht="18.95" customHeight="1" x14ac:dyDescent="0.25">
      <c r="A2601" s="52"/>
      <c r="C2601" s="185"/>
      <c r="D2601" s="76"/>
      <c r="E2601" s="76" t="str">
        <f>IF(D2601="","",IFERROR(VLOOKUP(D2601,Cadastro!$C$9:$D$1009,2,FALSE),"NOT FOUND"))</f>
        <v/>
      </c>
      <c r="F2601" s="76"/>
      <c r="G2601" s="94"/>
      <c r="H2601" s="97"/>
      <c r="I2601" s="77">
        <f t="shared" si="81"/>
        <v>0</v>
      </c>
      <c r="J2601" s="78" t="str">
        <f>IFERROR(IF(E2601="","",VLOOKUP(D2601,Saldo!$P$8:$Q$1009,2,FALSE)),"")</f>
        <v/>
      </c>
      <c r="K2601" s="76"/>
      <c r="L2601" s="74" t="str">
        <f t="shared" si="80"/>
        <v/>
      </c>
    </row>
    <row r="2602" spans="1:12" ht="18.95" customHeight="1" x14ac:dyDescent="0.25">
      <c r="A2602" s="52"/>
      <c r="C2602" s="185"/>
      <c r="D2602" s="76"/>
      <c r="E2602" s="76" t="str">
        <f>IF(D2602="","",IFERROR(VLOOKUP(D2602,Cadastro!$C$9:$D$1009,2,FALSE),"NOT FOUND"))</f>
        <v/>
      </c>
      <c r="F2602" s="76"/>
      <c r="G2602" s="94"/>
      <c r="H2602" s="97"/>
      <c r="I2602" s="77">
        <f t="shared" si="81"/>
        <v>0</v>
      </c>
      <c r="J2602" s="78" t="str">
        <f>IFERROR(IF(E2602="","",VLOOKUP(D2602,Saldo!$P$8:$Q$1009,2,FALSE)),"")</f>
        <v/>
      </c>
      <c r="K2602" s="76"/>
      <c r="L2602" s="74" t="str">
        <f t="shared" si="80"/>
        <v/>
      </c>
    </row>
    <row r="2603" spans="1:12" ht="18.95" customHeight="1" x14ac:dyDescent="0.25">
      <c r="A2603" s="52"/>
      <c r="C2603" s="185"/>
      <c r="D2603" s="76"/>
      <c r="E2603" s="76" t="str">
        <f>IF(D2603="","",IFERROR(VLOOKUP(D2603,Cadastro!$C$9:$D$1009,2,FALSE),"NOT FOUND"))</f>
        <v/>
      </c>
      <c r="F2603" s="76"/>
      <c r="G2603" s="94"/>
      <c r="H2603" s="97"/>
      <c r="I2603" s="77">
        <f t="shared" si="81"/>
        <v>0</v>
      </c>
      <c r="J2603" s="78" t="str">
        <f>IFERROR(IF(E2603="","",VLOOKUP(D2603,Saldo!$P$8:$Q$1009,2,FALSE)),"")</f>
        <v/>
      </c>
      <c r="K2603" s="76"/>
      <c r="L2603" s="74" t="str">
        <f t="shared" si="80"/>
        <v/>
      </c>
    </row>
    <row r="2604" spans="1:12" ht="18.95" customHeight="1" x14ac:dyDescent="0.25">
      <c r="A2604" s="52"/>
      <c r="C2604" s="185"/>
      <c r="D2604" s="76"/>
      <c r="E2604" s="76" t="str">
        <f>IF(D2604="","",IFERROR(VLOOKUP(D2604,Cadastro!$C$9:$D$1009,2,FALSE),"NOT FOUND"))</f>
        <v/>
      </c>
      <c r="F2604" s="76"/>
      <c r="G2604" s="94"/>
      <c r="H2604" s="97"/>
      <c r="I2604" s="77">
        <f t="shared" si="81"/>
        <v>0</v>
      </c>
      <c r="J2604" s="78" t="str">
        <f>IFERROR(IF(E2604="","",VLOOKUP(D2604,Saldo!$P$8:$Q$1009,2,FALSE)),"")</f>
        <v/>
      </c>
      <c r="K2604" s="76"/>
      <c r="L2604" s="74" t="str">
        <f t="shared" si="80"/>
        <v/>
      </c>
    </row>
    <row r="2605" spans="1:12" ht="18.95" customHeight="1" x14ac:dyDescent="0.25">
      <c r="A2605" s="52"/>
      <c r="C2605" s="185"/>
      <c r="D2605" s="76"/>
      <c r="E2605" s="76" t="str">
        <f>IF(D2605="","",IFERROR(VLOOKUP(D2605,Cadastro!$C$9:$D$1009,2,FALSE),"NOT FOUND"))</f>
        <v/>
      </c>
      <c r="F2605" s="76"/>
      <c r="G2605" s="94"/>
      <c r="H2605" s="97"/>
      <c r="I2605" s="77">
        <f t="shared" si="81"/>
        <v>0</v>
      </c>
      <c r="J2605" s="78" t="str">
        <f>IFERROR(IF(E2605="","",VLOOKUP(D2605,Saldo!$P$8:$Q$1009,2,FALSE)),"")</f>
        <v/>
      </c>
      <c r="K2605" s="76"/>
      <c r="L2605" s="74" t="str">
        <f t="shared" si="80"/>
        <v/>
      </c>
    </row>
    <row r="2606" spans="1:12" ht="18.95" customHeight="1" x14ac:dyDescent="0.25">
      <c r="A2606" s="52"/>
      <c r="C2606" s="185"/>
      <c r="D2606" s="76"/>
      <c r="E2606" s="76" t="str">
        <f>IF(D2606="","",IFERROR(VLOOKUP(D2606,Cadastro!$C$9:$D$1009,2,FALSE),"NOT FOUND"))</f>
        <v/>
      </c>
      <c r="F2606" s="76"/>
      <c r="G2606" s="94"/>
      <c r="H2606" s="97"/>
      <c r="I2606" s="77">
        <f t="shared" si="81"/>
        <v>0</v>
      </c>
      <c r="J2606" s="78" t="str">
        <f>IFERROR(IF(E2606="","",VLOOKUP(D2606,Saldo!$P$8:$Q$1009,2,FALSE)),"")</f>
        <v/>
      </c>
      <c r="K2606" s="76"/>
      <c r="L2606" s="74" t="str">
        <f t="shared" si="80"/>
        <v/>
      </c>
    </row>
    <row r="2607" spans="1:12" ht="18.95" customHeight="1" x14ac:dyDescent="0.25">
      <c r="A2607" s="52"/>
      <c r="C2607" s="185"/>
      <c r="D2607" s="76"/>
      <c r="E2607" s="76" t="str">
        <f>IF(D2607="","",IFERROR(VLOOKUP(D2607,Cadastro!$C$9:$D$1009,2,FALSE),"NOT FOUND"))</f>
        <v/>
      </c>
      <c r="F2607" s="76"/>
      <c r="G2607" s="94"/>
      <c r="H2607" s="97"/>
      <c r="I2607" s="77">
        <f t="shared" si="81"/>
        <v>0</v>
      </c>
      <c r="J2607" s="78" t="str">
        <f>IFERROR(IF(E2607="","",VLOOKUP(D2607,Saldo!$P$8:$Q$1009,2,FALSE)),"")</f>
        <v/>
      </c>
      <c r="K2607" s="76"/>
      <c r="L2607" s="74" t="str">
        <f t="shared" si="80"/>
        <v/>
      </c>
    </row>
    <row r="2608" spans="1:12" ht="18.95" customHeight="1" x14ac:dyDescent="0.25">
      <c r="A2608" s="52"/>
      <c r="C2608" s="185"/>
      <c r="D2608" s="76"/>
      <c r="E2608" s="76" t="str">
        <f>IF(D2608="","",IFERROR(VLOOKUP(D2608,Cadastro!$C$9:$D$1009,2,FALSE),"NOT FOUND"))</f>
        <v/>
      </c>
      <c r="F2608" s="76"/>
      <c r="G2608" s="94"/>
      <c r="H2608" s="97"/>
      <c r="I2608" s="77">
        <f t="shared" si="81"/>
        <v>0</v>
      </c>
      <c r="J2608" s="78" t="str">
        <f>IFERROR(IF(E2608="","",VLOOKUP(D2608,Saldo!$P$8:$Q$1009,2,FALSE)),"")</f>
        <v/>
      </c>
      <c r="K2608" s="76"/>
      <c r="L2608" s="74" t="str">
        <f t="shared" si="80"/>
        <v/>
      </c>
    </row>
    <row r="2609" spans="1:12" ht="18.95" customHeight="1" x14ac:dyDescent="0.25">
      <c r="A2609" s="52"/>
      <c r="C2609" s="185"/>
      <c r="D2609" s="76"/>
      <c r="E2609" s="76" t="str">
        <f>IF(D2609="","",IFERROR(VLOOKUP(D2609,Cadastro!$C$9:$D$1009,2,FALSE),"NOT FOUND"))</f>
        <v/>
      </c>
      <c r="F2609" s="76"/>
      <c r="G2609" s="94"/>
      <c r="H2609" s="97"/>
      <c r="I2609" s="77">
        <f t="shared" si="81"/>
        <v>0</v>
      </c>
      <c r="J2609" s="78" t="str">
        <f>IFERROR(IF(E2609="","",VLOOKUP(D2609,Saldo!$P$8:$Q$1009,2,FALSE)),"")</f>
        <v/>
      </c>
      <c r="K2609" s="76"/>
      <c r="L2609" s="74" t="str">
        <f t="shared" si="80"/>
        <v/>
      </c>
    </row>
    <row r="2610" spans="1:12" ht="18.95" customHeight="1" x14ac:dyDescent="0.25">
      <c r="A2610" s="52"/>
      <c r="C2610" s="185"/>
      <c r="D2610" s="76"/>
      <c r="E2610" s="76" t="str">
        <f>IF(D2610="","",IFERROR(VLOOKUP(D2610,Cadastro!$C$9:$D$1009,2,FALSE),"NOT FOUND"))</f>
        <v/>
      </c>
      <c r="F2610" s="76"/>
      <c r="G2610" s="94"/>
      <c r="H2610" s="97"/>
      <c r="I2610" s="77">
        <f t="shared" si="81"/>
        <v>0</v>
      </c>
      <c r="J2610" s="78" t="str">
        <f>IFERROR(IF(E2610="","",VLOOKUP(D2610,Saldo!$P$8:$Q$1009,2,FALSE)),"")</f>
        <v/>
      </c>
      <c r="K2610" s="76"/>
      <c r="L2610" s="74" t="str">
        <f t="shared" si="80"/>
        <v/>
      </c>
    </row>
    <row r="2611" spans="1:12" ht="18.95" customHeight="1" x14ac:dyDescent="0.25">
      <c r="A2611" s="52"/>
      <c r="C2611" s="185"/>
      <c r="D2611" s="76"/>
      <c r="E2611" s="76" t="str">
        <f>IF(D2611="","",IFERROR(VLOOKUP(D2611,Cadastro!$C$9:$D$1009,2,FALSE),"NOT FOUND"))</f>
        <v/>
      </c>
      <c r="F2611" s="76"/>
      <c r="G2611" s="94"/>
      <c r="H2611" s="97"/>
      <c r="I2611" s="77">
        <f t="shared" si="81"/>
        <v>0</v>
      </c>
      <c r="J2611" s="78" t="str">
        <f>IFERROR(IF(E2611="","",VLOOKUP(D2611,Saldo!$P$8:$Q$1009,2,FALSE)),"")</f>
        <v/>
      </c>
      <c r="K2611" s="76"/>
      <c r="L2611" s="74" t="str">
        <f t="shared" si="80"/>
        <v/>
      </c>
    </row>
    <row r="2612" spans="1:12" ht="18.95" customHeight="1" x14ac:dyDescent="0.25">
      <c r="A2612" s="52"/>
      <c r="C2612" s="185"/>
      <c r="D2612" s="76"/>
      <c r="E2612" s="76" t="str">
        <f>IF(D2612="","",IFERROR(VLOOKUP(D2612,Cadastro!$C$9:$D$1009,2,FALSE),"NOT FOUND"))</f>
        <v/>
      </c>
      <c r="F2612" s="76"/>
      <c r="G2612" s="94"/>
      <c r="H2612" s="97"/>
      <c r="I2612" s="77">
        <f t="shared" si="81"/>
        <v>0</v>
      </c>
      <c r="J2612" s="78" t="str">
        <f>IFERROR(IF(E2612="","",VLOOKUP(D2612,Saldo!$P$8:$Q$1009,2,FALSE)),"")</f>
        <v/>
      </c>
      <c r="K2612" s="76"/>
      <c r="L2612" s="74" t="str">
        <f t="shared" si="80"/>
        <v/>
      </c>
    </row>
    <row r="2613" spans="1:12" ht="18.95" customHeight="1" x14ac:dyDescent="0.25">
      <c r="A2613" s="52"/>
      <c r="C2613" s="185"/>
      <c r="D2613" s="76"/>
      <c r="E2613" s="76" t="str">
        <f>IF(D2613="","",IFERROR(VLOOKUP(D2613,Cadastro!$C$9:$D$1009,2,FALSE),"NOT FOUND"))</f>
        <v/>
      </c>
      <c r="F2613" s="76"/>
      <c r="G2613" s="94"/>
      <c r="H2613" s="97"/>
      <c r="I2613" s="77">
        <f t="shared" si="81"/>
        <v>0</v>
      </c>
      <c r="J2613" s="78" t="str">
        <f>IFERROR(IF(E2613="","",VLOOKUP(D2613,Saldo!$P$8:$Q$1009,2,FALSE)),"")</f>
        <v/>
      </c>
      <c r="K2613" s="76"/>
      <c r="L2613" s="74" t="str">
        <f t="shared" si="80"/>
        <v/>
      </c>
    </row>
    <row r="2614" spans="1:12" ht="18.95" customHeight="1" x14ac:dyDescent="0.25">
      <c r="A2614" s="52"/>
      <c r="C2614" s="185"/>
      <c r="D2614" s="76"/>
      <c r="E2614" s="76" t="str">
        <f>IF(D2614="","",IFERROR(VLOOKUP(D2614,Cadastro!$C$9:$D$1009,2,FALSE),"NOT FOUND"))</f>
        <v/>
      </c>
      <c r="F2614" s="76"/>
      <c r="G2614" s="94"/>
      <c r="H2614" s="97"/>
      <c r="I2614" s="77">
        <f t="shared" si="81"/>
        <v>0</v>
      </c>
      <c r="J2614" s="78" t="str">
        <f>IFERROR(IF(E2614="","",VLOOKUP(D2614,Saldo!$P$8:$Q$1009,2,FALSE)),"")</f>
        <v/>
      </c>
      <c r="K2614" s="76"/>
      <c r="L2614" s="74" t="str">
        <f t="shared" si="80"/>
        <v/>
      </c>
    </row>
    <row r="2615" spans="1:12" ht="18.95" customHeight="1" x14ac:dyDescent="0.25">
      <c r="A2615" s="52"/>
      <c r="C2615" s="185"/>
      <c r="D2615" s="76"/>
      <c r="E2615" s="76" t="str">
        <f>IF(D2615="","",IFERROR(VLOOKUP(D2615,Cadastro!$C$9:$D$1009,2,FALSE),"NOT FOUND"))</f>
        <v/>
      </c>
      <c r="F2615" s="76"/>
      <c r="G2615" s="94"/>
      <c r="H2615" s="97"/>
      <c r="I2615" s="77">
        <f t="shared" si="81"/>
        <v>0</v>
      </c>
      <c r="J2615" s="78" t="str">
        <f>IFERROR(IF(E2615="","",VLOOKUP(D2615,Saldo!$P$8:$Q$1009,2,FALSE)),"")</f>
        <v/>
      </c>
      <c r="K2615" s="76"/>
      <c r="L2615" s="74" t="str">
        <f t="shared" si="80"/>
        <v/>
      </c>
    </row>
    <row r="2616" spans="1:12" ht="18.95" customHeight="1" x14ac:dyDescent="0.25">
      <c r="A2616" s="52"/>
      <c r="C2616" s="185"/>
      <c r="D2616" s="76"/>
      <c r="E2616" s="76" t="str">
        <f>IF(D2616="","",IFERROR(VLOOKUP(D2616,Cadastro!$C$9:$D$1009,2,FALSE),"NOT FOUND"))</f>
        <v/>
      </c>
      <c r="F2616" s="76"/>
      <c r="G2616" s="94"/>
      <c r="H2616" s="97"/>
      <c r="I2616" s="77">
        <f t="shared" si="81"/>
        <v>0</v>
      </c>
      <c r="J2616" s="78" t="str">
        <f>IFERROR(IF(E2616="","",VLOOKUP(D2616,Saldo!$P$8:$Q$1009,2,FALSE)),"")</f>
        <v/>
      </c>
      <c r="K2616" s="76"/>
      <c r="L2616" s="74" t="str">
        <f t="shared" si="80"/>
        <v/>
      </c>
    </row>
    <row r="2617" spans="1:12" ht="18.95" customHeight="1" x14ac:dyDescent="0.25">
      <c r="A2617" s="52"/>
      <c r="C2617" s="185"/>
      <c r="D2617" s="76"/>
      <c r="E2617" s="76" t="str">
        <f>IF(D2617="","",IFERROR(VLOOKUP(D2617,Cadastro!$C$9:$D$1009,2,FALSE),"NOT FOUND"))</f>
        <v/>
      </c>
      <c r="F2617" s="76"/>
      <c r="G2617" s="94"/>
      <c r="H2617" s="97"/>
      <c r="I2617" s="77">
        <f t="shared" si="81"/>
        <v>0</v>
      </c>
      <c r="J2617" s="78" t="str">
        <f>IFERROR(IF(E2617="","",VLOOKUP(D2617,Saldo!$P$8:$Q$1009,2,FALSE)),"")</f>
        <v/>
      </c>
      <c r="K2617" s="76"/>
      <c r="L2617" s="74" t="str">
        <f t="shared" si="80"/>
        <v/>
      </c>
    </row>
    <row r="2618" spans="1:12" ht="18.95" customHeight="1" x14ac:dyDescent="0.25">
      <c r="A2618" s="52"/>
      <c r="C2618" s="185"/>
      <c r="D2618" s="76"/>
      <c r="E2618" s="76" t="str">
        <f>IF(D2618="","",IFERROR(VLOOKUP(D2618,Cadastro!$C$9:$D$1009,2,FALSE),"NOT FOUND"))</f>
        <v/>
      </c>
      <c r="F2618" s="76"/>
      <c r="G2618" s="94"/>
      <c r="H2618" s="97"/>
      <c r="I2618" s="77">
        <f t="shared" si="81"/>
        <v>0</v>
      </c>
      <c r="J2618" s="78" t="str">
        <f>IFERROR(IF(E2618="","",VLOOKUP(D2618,Saldo!$P$8:$Q$1009,2,FALSE)),"")</f>
        <v/>
      </c>
      <c r="K2618" s="76"/>
      <c r="L2618" s="74" t="str">
        <f t="shared" si="80"/>
        <v/>
      </c>
    </row>
    <row r="2619" spans="1:12" ht="18.95" customHeight="1" x14ac:dyDescent="0.25">
      <c r="A2619" s="52"/>
      <c r="C2619" s="185"/>
      <c r="D2619" s="76"/>
      <c r="E2619" s="76" t="str">
        <f>IF(D2619="","",IFERROR(VLOOKUP(D2619,Cadastro!$C$9:$D$1009,2,FALSE),"NOT FOUND"))</f>
        <v/>
      </c>
      <c r="F2619" s="76"/>
      <c r="G2619" s="94"/>
      <c r="H2619" s="97"/>
      <c r="I2619" s="77">
        <f t="shared" si="81"/>
        <v>0</v>
      </c>
      <c r="J2619" s="78" t="str">
        <f>IFERROR(IF(E2619="","",VLOOKUP(D2619,Saldo!$P$8:$Q$1009,2,FALSE)),"")</f>
        <v/>
      </c>
      <c r="K2619" s="76"/>
      <c r="L2619" s="74" t="str">
        <f t="shared" si="80"/>
        <v/>
      </c>
    </row>
    <row r="2620" spans="1:12" ht="18.95" customHeight="1" x14ac:dyDescent="0.25">
      <c r="A2620" s="52"/>
      <c r="C2620" s="185"/>
      <c r="D2620" s="76"/>
      <c r="E2620" s="76" t="str">
        <f>IF(D2620="","",IFERROR(VLOOKUP(D2620,Cadastro!$C$9:$D$1009,2,FALSE),"NOT FOUND"))</f>
        <v/>
      </c>
      <c r="F2620" s="76"/>
      <c r="G2620" s="94"/>
      <c r="H2620" s="97"/>
      <c r="I2620" s="77">
        <f t="shared" si="81"/>
        <v>0</v>
      </c>
      <c r="J2620" s="78" t="str">
        <f>IFERROR(IF(E2620="","",VLOOKUP(D2620,Saldo!$P$8:$Q$1009,2,FALSE)),"")</f>
        <v/>
      </c>
      <c r="K2620" s="76"/>
      <c r="L2620" s="74" t="str">
        <f t="shared" si="80"/>
        <v/>
      </c>
    </row>
    <row r="2621" spans="1:12" ht="18.95" customHeight="1" x14ac:dyDescent="0.25">
      <c r="A2621" s="52"/>
      <c r="C2621" s="185"/>
      <c r="D2621" s="76"/>
      <c r="E2621" s="76" t="str">
        <f>IF(D2621="","",IFERROR(VLOOKUP(D2621,Cadastro!$C$9:$D$1009,2,FALSE),"NOT FOUND"))</f>
        <v/>
      </c>
      <c r="F2621" s="76"/>
      <c r="G2621" s="94"/>
      <c r="H2621" s="97"/>
      <c r="I2621" s="77">
        <f t="shared" si="81"/>
        <v>0</v>
      </c>
      <c r="J2621" s="78" t="str">
        <f>IFERROR(IF(E2621="","",VLOOKUP(D2621,Saldo!$P$8:$Q$1009,2,FALSE)),"")</f>
        <v/>
      </c>
      <c r="K2621" s="76"/>
      <c r="L2621" s="74" t="str">
        <f t="shared" si="80"/>
        <v/>
      </c>
    </row>
    <row r="2622" spans="1:12" ht="18.95" customHeight="1" x14ac:dyDescent="0.25">
      <c r="A2622" s="52"/>
      <c r="C2622" s="185"/>
      <c r="D2622" s="76"/>
      <c r="E2622" s="76" t="str">
        <f>IF(D2622="","",IFERROR(VLOOKUP(D2622,Cadastro!$C$9:$D$1009,2,FALSE),"NOT FOUND"))</f>
        <v/>
      </c>
      <c r="F2622" s="76"/>
      <c r="G2622" s="94"/>
      <c r="H2622" s="97"/>
      <c r="I2622" s="77">
        <f t="shared" si="81"/>
        <v>0</v>
      </c>
      <c r="J2622" s="78" t="str">
        <f>IFERROR(IF(E2622="","",VLOOKUP(D2622,Saldo!$P$8:$Q$1009,2,FALSE)),"")</f>
        <v/>
      </c>
      <c r="K2622" s="76"/>
      <c r="L2622" s="74" t="str">
        <f t="shared" si="80"/>
        <v/>
      </c>
    </row>
    <row r="2623" spans="1:12" ht="18.95" customHeight="1" x14ac:dyDescent="0.25">
      <c r="A2623" s="52"/>
      <c r="C2623" s="185"/>
      <c r="D2623" s="76"/>
      <c r="E2623" s="76" t="str">
        <f>IF(D2623="","",IFERROR(VLOOKUP(D2623,Cadastro!$C$9:$D$1009,2,FALSE),"NOT FOUND"))</f>
        <v/>
      </c>
      <c r="F2623" s="76"/>
      <c r="G2623" s="94"/>
      <c r="H2623" s="97"/>
      <c r="I2623" s="77">
        <f t="shared" si="81"/>
        <v>0</v>
      </c>
      <c r="J2623" s="78" t="str">
        <f>IFERROR(IF(E2623="","",VLOOKUP(D2623,Saldo!$P$8:$Q$1009,2,FALSE)),"")</f>
        <v/>
      </c>
      <c r="K2623" s="76"/>
      <c r="L2623" s="74" t="str">
        <f t="shared" si="80"/>
        <v/>
      </c>
    </row>
    <row r="2624" spans="1:12" ht="18.95" customHeight="1" x14ac:dyDescent="0.25">
      <c r="A2624" s="52"/>
      <c r="C2624" s="185"/>
      <c r="D2624" s="76"/>
      <c r="E2624" s="76" t="str">
        <f>IF(D2624="","",IFERROR(VLOOKUP(D2624,Cadastro!$C$9:$D$1009,2,FALSE),"NOT FOUND"))</f>
        <v/>
      </c>
      <c r="F2624" s="76"/>
      <c r="G2624" s="94"/>
      <c r="H2624" s="97"/>
      <c r="I2624" s="77">
        <f t="shared" si="81"/>
        <v>0</v>
      </c>
      <c r="J2624" s="78" t="str">
        <f>IFERROR(IF(E2624="","",VLOOKUP(D2624,Saldo!$P$8:$Q$1009,2,FALSE)),"")</f>
        <v/>
      </c>
      <c r="K2624" s="76"/>
      <c r="L2624" s="74" t="str">
        <f t="shared" si="80"/>
        <v/>
      </c>
    </row>
    <row r="2625" spans="1:12" ht="18.95" customHeight="1" x14ac:dyDescent="0.25">
      <c r="A2625" s="52"/>
      <c r="C2625" s="185"/>
      <c r="D2625" s="76"/>
      <c r="E2625" s="76" t="str">
        <f>IF(D2625="","",IFERROR(VLOOKUP(D2625,Cadastro!$C$9:$D$1009,2,FALSE),"NOT FOUND"))</f>
        <v/>
      </c>
      <c r="F2625" s="76"/>
      <c r="G2625" s="94"/>
      <c r="H2625" s="97"/>
      <c r="I2625" s="77">
        <f t="shared" si="81"/>
        <v>0</v>
      </c>
      <c r="J2625" s="78" t="str">
        <f>IFERROR(IF(E2625="","",VLOOKUP(D2625,Saldo!$P$8:$Q$1009,2,FALSE)),"")</f>
        <v/>
      </c>
      <c r="K2625" s="76"/>
      <c r="L2625" s="74" t="str">
        <f t="shared" si="80"/>
        <v/>
      </c>
    </row>
    <row r="2626" spans="1:12" ht="18.95" customHeight="1" x14ac:dyDescent="0.25">
      <c r="A2626" s="52"/>
      <c r="C2626" s="185"/>
      <c r="D2626" s="76"/>
      <c r="E2626" s="76" t="str">
        <f>IF(D2626="","",IFERROR(VLOOKUP(D2626,Cadastro!$C$9:$D$1009,2,FALSE),"NOT FOUND"))</f>
        <v/>
      </c>
      <c r="F2626" s="76"/>
      <c r="G2626" s="94"/>
      <c r="H2626" s="97"/>
      <c r="I2626" s="77">
        <f t="shared" si="81"/>
        <v>0</v>
      </c>
      <c r="J2626" s="78" t="str">
        <f>IFERROR(IF(E2626="","",VLOOKUP(D2626,Saldo!$P$8:$Q$1009,2,FALSE)),"")</f>
        <v/>
      </c>
      <c r="K2626" s="76"/>
      <c r="L2626" s="74" t="str">
        <f t="shared" si="80"/>
        <v/>
      </c>
    </row>
    <row r="2627" spans="1:12" ht="18.95" customHeight="1" x14ac:dyDescent="0.25">
      <c r="A2627" s="52"/>
      <c r="C2627" s="185"/>
      <c r="D2627" s="76"/>
      <c r="E2627" s="76" t="str">
        <f>IF(D2627="","",IFERROR(VLOOKUP(D2627,Cadastro!$C$9:$D$1009,2,FALSE),"NOT FOUND"))</f>
        <v/>
      </c>
      <c r="F2627" s="76"/>
      <c r="G2627" s="94"/>
      <c r="H2627" s="97"/>
      <c r="I2627" s="77">
        <f t="shared" si="81"/>
        <v>0</v>
      </c>
      <c r="J2627" s="78" t="str">
        <f>IFERROR(IF(E2627="","",VLOOKUP(D2627,Saldo!$P$8:$Q$1009,2,FALSE)),"")</f>
        <v/>
      </c>
      <c r="K2627" s="76"/>
      <c r="L2627" s="74" t="str">
        <f t="shared" si="80"/>
        <v/>
      </c>
    </row>
    <row r="2628" spans="1:12" ht="18.95" customHeight="1" x14ac:dyDescent="0.25">
      <c r="A2628" s="52"/>
      <c r="C2628" s="185"/>
      <c r="D2628" s="76"/>
      <c r="E2628" s="76" t="str">
        <f>IF(D2628="","",IFERROR(VLOOKUP(D2628,Cadastro!$C$9:$D$1009,2,FALSE),"NOT FOUND"))</f>
        <v/>
      </c>
      <c r="F2628" s="76"/>
      <c r="G2628" s="94"/>
      <c r="H2628" s="97"/>
      <c r="I2628" s="77">
        <f t="shared" si="81"/>
        <v>0</v>
      </c>
      <c r="J2628" s="78" t="str">
        <f>IFERROR(IF(E2628="","",VLOOKUP(D2628,Saldo!$P$8:$Q$1009,2,FALSE)),"")</f>
        <v/>
      </c>
      <c r="K2628" s="76"/>
      <c r="L2628" s="74" t="str">
        <f t="shared" si="80"/>
        <v/>
      </c>
    </row>
    <row r="2629" spans="1:12" ht="18.95" customHeight="1" x14ac:dyDescent="0.25">
      <c r="A2629" s="52"/>
      <c r="C2629" s="185"/>
      <c r="D2629" s="76"/>
      <c r="E2629" s="76" t="str">
        <f>IF(D2629="","",IFERROR(VLOOKUP(D2629,Cadastro!$C$9:$D$1009,2,FALSE),"NOT FOUND"))</f>
        <v/>
      </c>
      <c r="F2629" s="76"/>
      <c r="G2629" s="94"/>
      <c r="H2629" s="97"/>
      <c r="I2629" s="77">
        <f t="shared" si="81"/>
        <v>0</v>
      </c>
      <c r="J2629" s="78" t="str">
        <f>IFERROR(IF(E2629="","",VLOOKUP(D2629,Saldo!$P$8:$Q$1009,2,FALSE)),"")</f>
        <v/>
      </c>
      <c r="K2629" s="76"/>
      <c r="L2629" s="74" t="str">
        <f t="shared" si="80"/>
        <v/>
      </c>
    </row>
    <row r="2630" spans="1:12" ht="18.95" customHeight="1" x14ac:dyDescent="0.25">
      <c r="A2630" s="52"/>
      <c r="C2630" s="185"/>
      <c r="D2630" s="76"/>
      <c r="E2630" s="76" t="str">
        <f>IF(D2630="","",IFERROR(VLOOKUP(D2630,Cadastro!$C$9:$D$1009,2,FALSE),"NOT FOUND"))</f>
        <v/>
      </c>
      <c r="F2630" s="76"/>
      <c r="G2630" s="94"/>
      <c r="H2630" s="97"/>
      <c r="I2630" s="77">
        <f t="shared" si="81"/>
        <v>0</v>
      </c>
      <c r="J2630" s="78" t="str">
        <f>IFERROR(IF(E2630="","",VLOOKUP(D2630,Saldo!$P$8:$Q$1009,2,FALSE)),"")</f>
        <v/>
      </c>
      <c r="K2630" s="76"/>
      <c r="L2630" s="74" t="str">
        <f t="shared" si="80"/>
        <v/>
      </c>
    </row>
    <row r="2631" spans="1:12" ht="18.95" customHeight="1" x14ac:dyDescent="0.25">
      <c r="A2631" s="52"/>
      <c r="C2631" s="185"/>
      <c r="D2631" s="76"/>
      <c r="E2631" s="76" t="str">
        <f>IF(D2631="","",IFERROR(VLOOKUP(D2631,Cadastro!$C$9:$D$1009,2,FALSE),"NOT FOUND"))</f>
        <v/>
      </c>
      <c r="F2631" s="76"/>
      <c r="G2631" s="94"/>
      <c r="H2631" s="97"/>
      <c r="I2631" s="77">
        <f t="shared" si="81"/>
        <v>0</v>
      </c>
      <c r="J2631" s="78" t="str">
        <f>IFERROR(IF(E2631="","",VLOOKUP(D2631,Saldo!$P$8:$Q$1009,2,FALSE)),"")</f>
        <v/>
      </c>
      <c r="K2631" s="76"/>
      <c r="L2631" s="74" t="str">
        <f t="shared" si="80"/>
        <v/>
      </c>
    </row>
    <row r="2632" spans="1:12" ht="18.95" customHeight="1" x14ac:dyDescent="0.25">
      <c r="A2632" s="52"/>
      <c r="C2632" s="185"/>
      <c r="D2632" s="76"/>
      <c r="E2632" s="76" t="str">
        <f>IF(D2632="","",IFERROR(VLOOKUP(D2632,Cadastro!$C$9:$D$1009,2,FALSE),"NOT FOUND"))</f>
        <v/>
      </c>
      <c r="F2632" s="76"/>
      <c r="G2632" s="94"/>
      <c r="H2632" s="97"/>
      <c r="I2632" s="77">
        <f t="shared" si="81"/>
        <v>0</v>
      </c>
      <c r="J2632" s="78" t="str">
        <f>IFERROR(IF(E2632="","",VLOOKUP(D2632,Saldo!$P$8:$Q$1009,2,FALSE)),"")</f>
        <v/>
      </c>
      <c r="K2632" s="76"/>
      <c r="L2632" s="74" t="str">
        <f t="shared" si="80"/>
        <v/>
      </c>
    </row>
    <row r="2633" spans="1:12" ht="18.95" customHeight="1" x14ac:dyDescent="0.25">
      <c r="A2633" s="52"/>
      <c r="C2633" s="185"/>
      <c r="D2633" s="76"/>
      <c r="E2633" s="76" t="str">
        <f>IF(D2633="","",IFERROR(VLOOKUP(D2633,Cadastro!$C$9:$D$1009,2,FALSE),"NOT FOUND"))</f>
        <v/>
      </c>
      <c r="F2633" s="76"/>
      <c r="G2633" s="94"/>
      <c r="H2633" s="97"/>
      <c r="I2633" s="77">
        <f t="shared" si="81"/>
        <v>0</v>
      </c>
      <c r="J2633" s="78" t="str">
        <f>IFERROR(IF(E2633="","",VLOOKUP(D2633,Saldo!$P$8:$Q$1009,2,FALSE)),"")</f>
        <v/>
      </c>
      <c r="K2633" s="76"/>
      <c r="L2633" s="74" t="str">
        <f t="shared" ref="L2633:L2696" si="82">IF(C2633="","",MONTH(C2633))</f>
        <v/>
      </c>
    </row>
    <row r="2634" spans="1:12" ht="18.95" customHeight="1" x14ac:dyDescent="0.25">
      <c r="A2634" s="52"/>
      <c r="C2634" s="185"/>
      <c r="D2634" s="76"/>
      <c r="E2634" s="76" t="str">
        <f>IF(D2634="","",IFERROR(VLOOKUP(D2634,Cadastro!$C$9:$D$1009,2,FALSE),"NOT FOUND"))</f>
        <v/>
      </c>
      <c r="F2634" s="76"/>
      <c r="G2634" s="94"/>
      <c r="H2634" s="97"/>
      <c r="I2634" s="77">
        <f t="shared" ref="I2634:I2697" si="83">IFERROR(G2634*H2634,"Check if QTY and Value are both valid")</f>
        <v>0</v>
      </c>
      <c r="J2634" s="78" t="str">
        <f>IFERROR(IF(E2634="","",VLOOKUP(D2634,Saldo!$P$8:$Q$1009,2,FALSE)),"")</f>
        <v/>
      </c>
      <c r="K2634" s="76"/>
      <c r="L2634" s="74" t="str">
        <f t="shared" si="82"/>
        <v/>
      </c>
    </row>
    <row r="2635" spans="1:12" ht="18.95" customHeight="1" x14ac:dyDescent="0.25">
      <c r="A2635" s="52"/>
      <c r="C2635" s="185"/>
      <c r="D2635" s="76"/>
      <c r="E2635" s="76" t="str">
        <f>IF(D2635="","",IFERROR(VLOOKUP(D2635,Cadastro!$C$9:$D$1009,2,FALSE),"NOT FOUND"))</f>
        <v/>
      </c>
      <c r="F2635" s="76"/>
      <c r="G2635" s="94"/>
      <c r="H2635" s="97"/>
      <c r="I2635" s="77">
        <f t="shared" si="83"/>
        <v>0</v>
      </c>
      <c r="J2635" s="78" t="str">
        <f>IFERROR(IF(E2635="","",VLOOKUP(D2635,Saldo!$P$8:$Q$1009,2,FALSE)),"")</f>
        <v/>
      </c>
      <c r="K2635" s="76"/>
      <c r="L2635" s="74" t="str">
        <f t="shared" si="82"/>
        <v/>
      </c>
    </row>
    <row r="2636" spans="1:12" ht="18.95" customHeight="1" x14ac:dyDescent="0.25">
      <c r="A2636" s="52"/>
      <c r="C2636" s="185"/>
      <c r="D2636" s="76"/>
      <c r="E2636" s="76" t="str">
        <f>IF(D2636="","",IFERROR(VLOOKUP(D2636,Cadastro!$C$9:$D$1009,2,FALSE),"NOT FOUND"))</f>
        <v/>
      </c>
      <c r="F2636" s="76"/>
      <c r="G2636" s="94"/>
      <c r="H2636" s="97"/>
      <c r="I2636" s="77">
        <f t="shared" si="83"/>
        <v>0</v>
      </c>
      <c r="J2636" s="78" t="str">
        <f>IFERROR(IF(E2636="","",VLOOKUP(D2636,Saldo!$P$8:$Q$1009,2,FALSE)),"")</f>
        <v/>
      </c>
      <c r="K2636" s="76"/>
      <c r="L2636" s="74" t="str">
        <f t="shared" si="82"/>
        <v/>
      </c>
    </row>
    <row r="2637" spans="1:12" ht="18.95" customHeight="1" x14ac:dyDescent="0.25">
      <c r="A2637" s="52"/>
      <c r="C2637" s="185"/>
      <c r="D2637" s="76"/>
      <c r="E2637" s="76" t="str">
        <f>IF(D2637="","",IFERROR(VLOOKUP(D2637,Cadastro!$C$9:$D$1009,2,FALSE),"NOT FOUND"))</f>
        <v/>
      </c>
      <c r="F2637" s="76"/>
      <c r="G2637" s="94"/>
      <c r="H2637" s="97"/>
      <c r="I2637" s="77">
        <f t="shared" si="83"/>
        <v>0</v>
      </c>
      <c r="J2637" s="78" t="str">
        <f>IFERROR(IF(E2637="","",VLOOKUP(D2637,Saldo!$P$8:$Q$1009,2,FALSE)),"")</f>
        <v/>
      </c>
      <c r="K2637" s="76"/>
      <c r="L2637" s="74" t="str">
        <f t="shared" si="82"/>
        <v/>
      </c>
    </row>
    <row r="2638" spans="1:12" ht="18.95" customHeight="1" x14ac:dyDescent="0.25">
      <c r="A2638" s="52"/>
      <c r="C2638" s="185"/>
      <c r="D2638" s="76"/>
      <c r="E2638" s="76" t="str">
        <f>IF(D2638="","",IFERROR(VLOOKUP(D2638,Cadastro!$C$9:$D$1009,2,FALSE),"NOT FOUND"))</f>
        <v/>
      </c>
      <c r="F2638" s="76"/>
      <c r="G2638" s="94"/>
      <c r="H2638" s="97"/>
      <c r="I2638" s="77">
        <f t="shared" si="83"/>
        <v>0</v>
      </c>
      <c r="J2638" s="78" t="str">
        <f>IFERROR(IF(E2638="","",VLOOKUP(D2638,Saldo!$P$8:$Q$1009,2,FALSE)),"")</f>
        <v/>
      </c>
      <c r="K2638" s="76"/>
      <c r="L2638" s="74" t="str">
        <f t="shared" si="82"/>
        <v/>
      </c>
    </row>
    <row r="2639" spans="1:12" ht="18.95" customHeight="1" x14ac:dyDescent="0.25">
      <c r="A2639" s="52"/>
      <c r="C2639" s="185"/>
      <c r="D2639" s="76"/>
      <c r="E2639" s="76" t="str">
        <f>IF(D2639="","",IFERROR(VLOOKUP(D2639,Cadastro!$C$9:$D$1009,2,FALSE),"NOT FOUND"))</f>
        <v/>
      </c>
      <c r="F2639" s="76"/>
      <c r="G2639" s="94"/>
      <c r="H2639" s="97"/>
      <c r="I2639" s="77">
        <f t="shared" si="83"/>
        <v>0</v>
      </c>
      <c r="J2639" s="78" t="str">
        <f>IFERROR(IF(E2639="","",VLOOKUP(D2639,Saldo!$P$8:$Q$1009,2,FALSE)),"")</f>
        <v/>
      </c>
      <c r="K2639" s="76"/>
      <c r="L2639" s="74" t="str">
        <f t="shared" si="82"/>
        <v/>
      </c>
    </row>
    <row r="2640" spans="1:12" ht="18.95" customHeight="1" x14ac:dyDescent="0.25">
      <c r="A2640" s="52"/>
      <c r="C2640" s="185"/>
      <c r="D2640" s="76"/>
      <c r="E2640" s="76" t="str">
        <f>IF(D2640="","",IFERROR(VLOOKUP(D2640,Cadastro!$C$9:$D$1009,2,FALSE),"NOT FOUND"))</f>
        <v/>
      </c>
      <c r="F2640" s="76"/>
      <c r="G2640" s="94"/>
      <c r="H2640" s="97"/>
      <c r="I2640" s="77">
        <f t="shared" si="83"/>
        <v>0</v>
      </c>
      <c r="J2640" s="78" t="str">
        <f>IFERROR(IF(E2640="","",VLOOKUP(D2640,Saldo!$P$8:$Q$1009,2,FALSE)),"")</f>
        <v/>
      </c>
      <c r="K2640" s="76"/>
      <c r="L2640" s="74" t="str">
        <f t="shared" si="82"/>
        <v/>
      </c>
    </row>
    <row r="2641" spans="1:12" ht="18.95" customHeight="1" x14ac:dyDescent="0.25">
      <c r="A2641" s="52"/>
      <c r="C2641" s="185"/>
      <c r="D2641" s="76"/>
      <c r="E2641" s="76" t="str">
        <f>IF(D2641="","",IFERROR(VLOOKUP(D2641,Cadastro!$C$9:$D$1009,2,FALSE),"NOT FOUND"))</f>
        <v/>
      </c>
      <c r="F2641" s="76"/>
      <c r="G2641" s="94"/>
      <c r="H2641" s="97"/>
      <c r="I2641" s="77">
        <f t="shared" si="83"/>
        <v>0</v>
      </c>
      <c r="J2641" s="78" t="str">
        <f>IFERROR(IF(E2641="","",VLOOKUP(D2641,Saldo!$P$8:$Q$1009,2,FALSE)),"")</f>
        <v/>
      </c>
      <c r="K2641" s="76"/>
      <c r="L2641" s="74" t="str">
        <f t="shared" si="82"/>
        <v/>
      </c>
    </row>
    <row r="2642" spans="1:12" ht="18.95" customHeight="1" x14ac:dyDescent="0.25">
      <c r="A2642" s="52"/>
      <c r="C2642" s="185"/>
      <c r="D2642" s="76"/>
      <c r="E2642" s="76" t="str">
        <f>IF(D2642="","",IFERROR(VLOOKUP(D2642,Cadastro!$C$9:$D$1009,2,FALSE),"NOT FOUND"))</f>
        <v/>
      </c>
      <c r="F2642" s="76"/>
      <c r="G2642" s="94"/>
      <c r="H2642" s="97"/>
      <c r="I2642" s="77">
        <f t="shared" si="83"/>
        <v>0</v>
      </c>
      <c r="J2642" s="78" t="str">
        <f>IFERROR(IF(E2642="","",VLOOKUP(D2642,Saldo!$P$8:$Q$1009,2,FALSE)),"")</f>
        <v/>
      </c>
      <c r="K2642" s="76"/>
      <c r="L2642" s="74" t="str">
        <f t="shared" si="82"/>
        <v/>
      </c>
    </row>
    <row r="2643" spans="1:12" ht="18.95" customHeight="1" x14ac:dyDescent="0.25">
      <c r="A2643" s="52"/>
      <c r="C2643" s="185"/>
      <c r="D2643" s="76"/>
      <c r="E2643" s="76" t="str">
        <f>IF(D2643="","",IFERROR(VLOOKUP(D2643,Cadastro!$C$9:$D$1009,2,FALSE),"NOT FOUND"))</f>
        <v/>
      </c>
      <c r="F2643" s="76"/>
      <c r="G2643" s="94"/>
      <c r="H2643" s="97"/>
      <c r="I2643" s="77">
        <f t="shared" si="83"/>
        <v>0</v>
      </c>
      <c r="J2643" s="78" t="str">
        <f>IFERROR(IF(E2643="","",VLOOKUP(D2643,Saldo!$P$8:$Q$1009,2,FALSE)),"")</f>
        <v/>
      </c>
      <c r="K2643" s="76"/>
      <c r="L2643" s="74" t="str">
        <f t="shared" si="82"/>
        <v/>
      </c>
    </row>
    <row r="2644" spans="1:12" ht="18.95" customHeight="1" x14ac:dyDescent="0.25">
      <c r="A2644" s="52"/>
      <c r="C2644" s="185"/>
      <c r="D2644" s="76"/>
      <c r="E2644" s="76" t="str">
        <f>IF(D2644="","",IFERROR(VLOOKUP(D2644,Cadastro!$C$9:$D$1009,2,FALSE),"NOT FOUND"))</f>
        <v/>
      </c>
      <c r="F2644" s="76"/>
      <c r="G2644" s="94"/>
      <c r="H2644" s="97"/>
      <c r="I2644" s="77">
        <f t="shared" si="83"/>
        <v>0</v>
      </c>
      <c r="J2644" s="78" t="str">
        <f>IFERROR(IF(E2644="","",VLOOKUP(D2644,Saldo!$P$8:$Q$1009,2,FALSE)),"")</f>
        <v/>
      </c>
      <c r="K2644" s="76"/>
      <c r="L2644" s="74" t="str">
        <f t="shared" si="82"/>
        <v/>
      </c>
    </row>
    <row r="2645" spans="1:12" ht="18.95" customHeight="1" x14ac:dyDescent="0.25">
      <c r="A2645" s="52"/>
      <c r="C2645" s="185"/>
      <c r="D2645" s="76"/>
      <c r="E2645" s="76" t="str">
        <f>IF(D2645="","",IFERROR(VLOOKUP(D2645,Cadastro!$C$9:$D$1009,2,FALSE),"NOT FOUND"))</f>
        <v/>
      </c>
      <c r="F2645" s="76"/>
      <c r="G2645" s="94"/>
      <c r="H2645" s="97"/>
      <c r="I2645" s="77">
        <f t="shared" si="83"/>
        <v>0</v>
      </c>
      <c r="J2645" s="78" t="str">
        <f>IFERROR(IF(E2645="","",VLOOKUP(D2645,Saldo!$P$8:$Q$1009,2,FALSE)),"")</f>
        <v/>
      </c>
      <c r="K2645" s="76"/>
      <c r="L2645" s="74" t="str">
        <f t="shared" si="82"/>
        <v/>
      </c>
    </row>
    <row r="2646" spans="1:12" ht="18.95" customHeight="1" x14ac:dyDescent="0.25">
      <c r="A2646" s="52"/>
      <c r="C2646" s="185"/>
      <c r="D2646" s="76"/>
      <c r="E2646" s="76" t="str">
        <f>IF(D2646="","",IFERROR(VLOOKUP(D2646,Cadastro!$C$9:$D$1009,2,FALSE),"NOT FOUND"))</f>
        <v/>
      </c>
      <c r="F2646" s="76"/>
      <c r="G2646" s="94"/>
      <c r="H2646" s="97"/>
      <c r="I2646" s="77">
        <f t="shared" si="83"/>
        <v>0</v>
      </c>
      <c r="J2646" s="78" t="str">
        <f>IFERROR(IF(E2646="","",VLOOKUP(D2646,Saldo!$P$8:$Q$1009,2,FALSE)),"")</f>
        <v/>
      </c>
      <c r="K2646" s="76"/>
      <c r="L2646" s="74" t="str">
        <f t="shared" si="82"/>
        <v/>
      </c>
    </row>
    <row r="2647" spans="1:12" ht="18.95" customHeight="1" x14ac:dyDescent="0.25">
      <c r="A2647" s="52"/>
      <c r="C2647" s="185"/>
      <c r="D2647" s="76"/>
      <c r="E2647" s="76" t="str">
        <f>IF(D2647="","",IFERROR(VLOOKUP(D2647,Cadastro!$C$9:$D$1009,2,FALSE),"NOT FOUND"))</f>
        <v/>
      </c>
      <c r="F2647" s="76"/>
      <c r="G2647" s="94"/>
      <c r="H2647" s="97"/>
      <c r="I2647" s="77">
        <f t="shared" si="83"/>
        <v>0</v>
      </c>
      <c r="J2647" s="78" t="str">
        <f>IFERROR(IF(E2647="","",VLOOKUP(D2647,Saldo!$P$8:$Q$1009,2,FALSE)),"")</f>
        <v/>
      </c>
      <c r="K2647" s="76"/>
      <c r="L2647" s="74" t="str">
        <f t="shared" si="82"/>
        <v/>
      </c>
    </row>
    <row r="2648" spans="1:12" ht="18.95" customHeight="1" x14ac:dyDescent="0.25">
      <c r="A2648" s="52"/>
      <c r="C2648" s="185"/>
      <c r="D2648" s="76"/>
      <c r="E2648" s="76" t="str">
        <f>IF(D2648="","",IFERROR(VLOOKUP(D2648,Cadastro!$C$9:$D$1009,2,FALSE),"NOT FOUND"))</f>
        <v/>
      </c>
      <c r="F2648" s="76"/>
      <c r="G2648" s="94"/>
      <c r="H2648" s="97"/>
      <c r="I2648" s="77">
        <f t="shared" si="83"/>
        <v>0</v>
      </c>
      <c r="J2648" s="78" t="str">
        <f>IFERROR(IF(E2648="","",VLOOKUP(D2648,Saldo!$P$8:$Q$1009,2,FALSE)),"")</f>
        <v/>
      </c>
      <c r="K2648" s="76"/>
      <c r="L2648" s="74" t="str">
        <f t="shared" si="82"/>
        <v/>
      </c>
    </row>
    <row r="2649" spans="1:12" ht="18.95" customHeight="1" x14ac:dyDescent="0.25">
      <c r="A2649" s="52"/>
      <c r="C2649" s="185"/>
      <c r="D2649" s="76"/>
      <c r="E2649" s="76" t="str">
        <f>IF(D2649="","",IFERROR(VLOOKUP(D2649,Cadastro!$C$9:$D$1009,2,FALSE),"NOT FOUND"))</f>
        <v/>
      </c>
      <c r="F2649" s="76"/>
      <c r="G2649" s="94"/>
      <c r="H2649" s="97"/>
      <c r="I2649" s="77">
        <f t="shared" si="83"/>
        <v>0</v>
      </c>
      <c r="J2649" s="78" t="str">
        <f>IFERROR(IF(E2649="","",VLOOKUP(D2649,Saldo!$P$8:$Q$1009,2,FALSE)),"")</f>
        <v/>
      </c>
      <c r="K2649" s="76"/>
      <c r="L2649" s="74" t="str">
        <f t="shared" si="82"/>
        <v/>
      </c>
    </row>
    <row r="2650" spans="1:12" ht="18.95" customHeight="1" x14ac:dyDescent="0.25">
      <c r="A2650" s="52"/>
      <c r="C2650" s="185"/>
      <c r="D2650" s="76"/>
      <c r="E2650" s="76" t="str">
        <f>IF(D2650="","",IFERROR(VLOOKUP(D2650,Cadastro!$C$9:$D$1009,2,FALSE),"NOT FOUND"))</f>
        <v/>
      </c>
      <c r="F2650" s="76"/>
      <c r="G2650" s="94"/>
      <c r="H2650" s="97"/>
      <c r="I2650" s="77">
        <f t="shared" si="83"/>
        <v>0</v>
      </c>
      <c r="J2650" s="78" t="str">
        <f>IFERROR(IF(E2650="","",VLOOKUP(D2650,Saldo!$P$8:$Q$1009,2,FALSE)),"")</f>
        <v/>
      </c>
      <c r="K2650" s="76"/>
      <c r="L2650" s="74" t="str">
        <f t="shared" si="82"/>
        <v/>
      </c>
    </row>
    <row r="2651" spans="1:12" ht="18.95" customHeight="1" x14ac:dyDescent="0.25">
      <c r="A2651" s="52"/>
      <c r="C2651" s="185"/>
      <c r="D2651" s="76"/>
      <c r="E2651" s="76" t="str">
        <f>IF(D2651="","",IFERROR(VLOOKUP(D2651,Cadastro!$C$9:$D$1009,2,FALSE),"NOT FOUND"))</f>
        <v/>
      </c>
      <c r="F2651" s="76"/>
      <c r="G2651" s="94"/>
      <c r="H2651" s="97"/>
      <c r="I2651" s="77">
        <f t="shared" si="83"/>
        <v>0</v>
      </c>
      <c r="J2651" s="78" t="str">
        <f>IFERROR(IF(E2651="","",VLOOKUP(D2651,Saldo!$P$8:$Q$1009,2,FALSE)),"")</f>
        <v/>
      </c>
      <c r="K2651" s="76"/>
      <c r="L2651" s="74" t="str">
        <f t="shared" si="82"/>
        <v/>
      </c>
    </row>
    <row r="2652" spans="1:12" ht="18.95" customHeight="1" x14ac:dyDescent="0.25">
      <c r="A2652" s="52"/>
      <c r="C2652" s="185"/>
      <c r="D2652" s="76"/>
      <c r="E2652" s="76" t="str">
        <f>IF(D2652="","",IFERROR(VLOOKUP(D2652,Cadastro!$C$9:$D$1009,2,FALSE),"NOT FOUND"))</f>
        <v/>
      </c>
      <c r="F2652" s="76"/>
      <c r="G2652" s="94"/>
      <c r="H2652" s="97"/>
      <c r="I2652" s="77">
        <f t="shared" si="83"/>
        <v>0</v>
      </c>
      <c r="J2652" s="78" t="str">
        <f>IFERROR(IF(E2652="","",VLOOKUP(D2652,Saldo!$P$8:$Q$1009,2,FALSE)),"")</f>
        <v/>
      </c>
      <c r="K2652" s="76"/>
      <c r="L2652" s="74" t="str">
        <f t="shared" si="82"/>
        <v/>
      </c>
    </row>
    <row r="2653" spans="1:12" ht="18.95" customHeight="1" x14ac:dyDescent="0.25">
      <c r="A2653" s="52"/>
      <c r="C2653" s="185"/>
      <c r="D2653" s="76"/>
      <c r="E2653" s="76" t="str">
        <f>IF(D2653="","",IFERROR(VLOOKUP(D2653,Cadastro!$C$9:$D$1009,2,FALSE),"NOT FOUND"))</f>
        <v/>
      </c>
      <c r="F2653" s="76"/>
      <c r="G2653" s="94"/>
      <c r="H2653" s="97"/>
      <c r="I2653" s="77">
        <f t="shared" si="83"/>
        <v>0</v>
      </c>
      <c r="J2653" s="78" t="str">
        <f>IFERROR(IF(E2653="","",VLOOKUP(D2653,Saldo!$P$8:$Q$1009,2,FALSE)),"")</f>
        <v/>
      </c>
      <c r="K2653" s="76"/>
      <c r="L2653" s="74" t="str">
        <f t="shared" si="82"/>
        <v/>
      </c>
    </row>
    <row r="2654" spans="1:12" ht="18.95" customHeight="1" x14ac:dyDescent="0.25">
      <c r="A2654" s="52"/>
      <c r="C2654" s="185"/>
      <c r="D2654" s="76"/>
      <c r="E2654" s="76" t="str">
        <f>IF(D2654="","",IFERROR(VLOOKUP(D2654,Cadastro!$C$9:$D$1009,2,FALSE),"NOT FOUND"))</f>
        <v/>
      </c>
      <c r="F2654" s="76"/>
      <c r="G2654" s="94"/>
      <c r="H2654" s="97"/>
      <c r="I2654" s="77">
        <f t="shared" si="83"/>
        <v>0</v>
      </c>
      <c r="J2654" s="78" t="str">
        <f>IFERROR(IF(E2654="","",VLOOKUP(D2654,Saldo!$P$8:$Q$1009,2,FALSE)),"")</f>
        <v/>
      </c>
      <c r="K2654" s="76"/>
      <c r="L2654" s="74" t="str">
        <f t="shared" si="82"/>
        <v/>
      </c>
    </row>
    <row r="2655" spans="1:12" ht="18.95" customHeight="1" x14ac:dyDescent="0.25">
      <c r="A2655" s="52"/>
      <c r="C2655" s="185"/>
      <c r="D2655" s="76"/>
      <c r="E2655" s="76" t="str">
        <f>IF(D2655="","",IFERROR(VLOOKUP(D2655,Cadastro!$C$9:$D$1009,2,FALSE),"NOT FOUND"))</f>
        <v/>
      </c>
      <c r="F2655" s="76"/>
      <c r="G2655" s="94"/>
      <c r="H2655" s="97"/>
      <c r="I2655" s="77">
        <f t="shared" si="83"/>
        <v>0</v>
      </c>
      <c r="J2655" s="78" t="str">
        <f>IFERROR(IF(E2655="","",VLOOKUP(D2655,Saldo!$P$8:$Q$1009,2,FALSE)),"")</f>
        <v/>
      </c>
      <c r="K2655" s="76"/>
      <c r="L2655" s="74" t="str">
        <f t="shared" si="82"/>
        <v/>
      </c>
    </row>
    <row r="2656" spans="1:12" ht="18.95" customHeight="1" x14ac:dyDescent="0.25">
      <c r="A2656" s="52"/>
      <c r="C2656" s="185"/>
      <c r="D2656" s="76"/>
      <c r="E2656" s="76" t="str">
        <f>IF(D2656="","",IFERROR(VLOOKUP(D2656,Cadastro!$C$9:$D$1009,2,FALSE),"NOT FOUND"))</f>
        <v/>
      </c>
      <c r="F2656" s="76"/>
      <c r="G2656" s="94"/>
      <c r="H2656" s="97"/>
      <c r="I2656" s="77">
        <f t="shared" si="83"/>
        <v>0</v>
      </c>
      <c r="J2656" s="78" t="str">
        <f>IFERROR(IF(E2656="","",VLOOKUP(D2656,Saldo!$P$8:$Q$1009,2,FALSE)),"")</f>
        <v/>
      </c>
      <c r="K2656" s="76"/>
      <c r="L2656" s="74" t="str">
        <f t="shared" si="82"/>
        <v/>
      </c>
    </row>
    <row r="2657" spans="1:12" ht="18.95" customHeight="1" x14ac:dyDescent="0.25">
      <c r="A2657" s="52"/>
      <c r="C2657" s="185"/>
      <c r="D2657" s="76"/>
      <c r="E2657" s="76" t="str">
        <f>IF(D2657="","",IFERROR(VLOOKUP(D2657,Cadastro!$C$9:$D$1009,2,FALSE),"NOT FOUND"))</f>
        <v/>
      </c>
      <c r="F2657" s="76"/>
      <c r="G2657" s="94"/>
      <c r="H2657" s="97"/>
      <c r="I2657" s="77">
        <f t="shared" si="83"/>
        <v>0</v>
      </c>
      <c r="J2657" s="78" t="str">
        <f>IFERROR(IF(E2657="","",VLOOKUP(D2657,Saldo!$P$8:$Q$1009,2,FALSE)),"")</f>
        <v/>
      </c>
      <c r="K2657" s="76"/>
      <c r="L2657" s="74" t="str">
        <f t="shared" si="82"/>
        <v/>
      </c>
    </row>
    <row r="2658" spans="1:12" ht="18.95" customHeight="1" x14ac:dyDescent="0.25">
      <c r="A2658" s="52"/>
      <c r="C2658" s="185"/>
      <c r="D2658" s="76"/>
      <c r="E2658" s="76" t="str">
        <f>IF(D2658="","",IFERROR(VLOOKUP(D2658,Cadastro!$C$9:$D$1009,2,FALSE),"NOT FOUND"))</f>
        <v/>
      </c>
      <c r="F2658" s="76"/>
      <c r="G2658" s="94"/>
      <c r="H2658" s="97"/>
      <c r="I2658" s="77">
        <f t="shared" si="83"/>
        <v>0</v>
      </c>
      <c r="J2658" s="78" t="str">
        <f>IFERROR(IF(E2658="","",VLOOKUP(D2658,Saldo!$P$8:$Q$1009,2,FALSE)),"")</f>
        <v/>
      </c>
      <c r="K2658" s="76"/>
      <c r="L2658" s="74" t="str">
        <f t="shared" si="82"/>
        <v/>
      </c>
    </row>
    <row r="2659" spans="1:12" ht="18.95" customHeight="1" x14ac:dyDescent="0.25">
      <c r="A2659" s="52"/>
      <c r="C2659" s="185"/>
      <c r="D2659" s="76"/>
      <c r="E2659" s="76" t="str">
        <f>IF(D2659="","",IFERROR(VLOOKUP(D2659,Cadastro!$C$9:$D$1009,2,FALSE),"NOT FOUND"))</f>
        <v/>
      </c>
      <c r="F2659" s="76"/>
      <c r="G2659" s="94"/>
      <c r="H2659" s="97"/>
      <c r="I2659" s="77">
        <f t="shared" si="83"/>
        <v>0</v>
      </c>
      <c r="J2659" s="78" t="str">
        <f>IFERROR(IF(E2659="","",VLOOKUP(D2659,Saldo!$P$8:$Q$1009,2,FALSE)),"")</f>
        <v/>
      </c>
      <c r="K2659" s="76"/>
      <c r="L2659" s="74" t="str">
        <f t="shared" si="82"/>
        <v/>
      </c>
    </row>
    <row r="2660" spans="1:12" ht="18.95" customHeight="1" x14ac:dyDescent="0.25">
      <c r="A2660" s="52"/>
      <c r="C2660" s="185"/>
      <c r="D2660" s="76"/>
      <c r="E2660" s="76" t="str">
        <f>IF(D2660="","",IFERROR(VLOOKUP(D2660,Cadastro!$C$9:$D$1009,2,FALSE),"NOT FOUND"))</f>
        <v/>
      </c>
      <c r="F2660" s="76"/>
      <c r="G2660" s="94"/>
      <c r="H2660" s="97"/>
      <c r="I2660" s="77">
        <f t="shared" si="83"/>
        <v>0</v>
      </c>
      <c r="J2660" s="78" t="str">
        <f>IFERROR(IF(E2660="","",VLOOKUP(D2660,Saldo!$P$8:$Q$1009,2,FALSE)),"")</f>
        <v/>
      </c>
      <c r="K2660" s="76"/>
      <c r="L2660" s="74" t="str">
        <f t="shared" si="82"/>
        <v/>
      </c>
    </row>
    <row r="2661" spans="1:12" ht="18.95" customHeight="1" x14ac:dyDescent="0.25">
      <c r="A2661" s="52"/>
      <c r="C2661" s="185"/>
      <c r="D2661" s="76"/>
      <c r="E2661" s="76" t="str">
        <f>IF(D2661="","",IFERROR(VLOOKUP(D2661,Cadastro!$C$9:$D$1009,2,FALSE),"NOT FOUND"))</f>
        <v/>
      </c>
      <c r="F2661" s="76"/>
      <c r="G2661" s="94"/>
      <c r="H2661" s="97"/>
      <c r="I2661" s="77">
        <f t="shared" si="83"/>
        <v>0</v>
      </c>
      <c r="J2661" s="78" t="str">
        <f>IFERROR(IF(E2661="","",VLOOKUP(D2661,Saldo!$P$8:$Q$1009,2,FALSE)),"")</f>
        <v/>
      </c>
      <c r="K2661" s="76"/>
      <c r="L2661" s="74" t="str">
        <f t="shared" si="82"/>
        <v/>
      </c>
    </row>
    <row r="2662" spans="1:12" ht="18.95" customHeight="1" x14ac:dyDescent="0.25">
      <c r="A2662" s="52"/>
      <c r="C2662" s="185"/>
      <c r="D2662" s="76"/>
      <c r="E2662" s="76" t="str">
        <f>IF(D2662="","",IFERROR(VLOOKUP(D2662,Cadastro!$C$9:$D$1009,2,FALSE),"NOT FOUND"))</f>
        <v/>
      </c>
      <c r="F2662" s="76"/>
      <c r="G2662" s="94"/>
      <c r="H2662" s="97"/>
      <c r="I2662" s="77">
        <f t="shared" si="83"/>
        <v>0</v>
      </c>
      <c r="J2662" s="78" t="str">
        <f>IFERROR(IF(E2662="","",VLOOKUP(D2662,Saldo!$P$8:$Q$1009,2,FALSE)),"")</f>
        <v/>
      </c>
      <c r="K2662" s="76"/>
      <c r="L2662" s="74" t="str">
        <f t="shared" si="82"/>
        <v/>
      </c>
    </row>
    <row r="2663" spans="1:12" ht="18.95" customHeight="1" x14ac:dyDescent="0.25">
      <c r="A2663" s="52"/>
      <c r="C2663" s="185"/>
      <c r="D2663" s="76"/>
      <c r="E2663" s="76" t="str">
        <f>IF(D2663="","",IFERROR(VLOOKUP(D2663,Cadastro!$C$9:$D$1009,2,FALSE),"NOT FOUND"))</f>
        <v/>
      </c>
      <c r="F2663" s="76"/>
      <c r="G2663" s="94"/>
      <c r="H2663" s="97"/>
      <c r="I2663" s="77">
        <f t="shared" si="83"/>
        <v>0</v>
      </c>
      <c r="J2663" s="78" t="str">
        <f>IFERROR(IF(E2663="","",VLOOKUP(D2663,Saldo!$P$8:$Q$1009,2,FALSE)),"")</f>
        <v/>
      </c>
      <c r="K2663" s="76"/>
      <c r="L2663" s="74" t="str">
        <f t="shared" si="82"/>
        <v/>
      </c>
    </row>
    <row r="2664" spans="1:12" ht="18.95" customHeight="1" x14ac:dyDescent="0.25">
      <c r="A2664" s="52"/>
      <c r="C2664" s="185"/>
      <c r="D2664" s="76"/>
      <c r="E2664" s="76" t="str">
        <f>IF(D2664="","",IFERROR(VLOOKUP(D2664,Cadastro!$C$9:$D$1009,2,FALSE),"NOT FOUND"))</f>
        <v/>
      </c>
      <c r="F2664" s="76"/>
      <c r="G2664" s="94"/>
      <c r="H2664" s="97"/>
      <c r="I2664" s="77">
        <f t="shared" si="83"/>
        <v>0</v>
      </c>
      <c r="J2664" s="78" t="str">
        <f>IFERROR(IF(E2664="","",VLOOKUP(D2664,Saldo!$P$8:$Q$1009,2,FALSE)),"")</f>
        <v/>
      </c>
      <c r="K2664" s="76"/>
      <c r="L2664" s="74" t="str">
        <f t="shared" si="82"/>
        <v/>
      </c>
    </row>
    <row r="2665" spans="1:12" ht="18.95" customHeight="1" x14ac:dyDescent="0.25">
      <c r="A2665" s="52"/>
      <c r="C2665" s="185"/>
      <c r="D2665" s="76"/>
      <c r="E2665" s="76" t="str">
        <f>IF(D2665="","",IFERROR(VLOOKUP(D2665,Cadastro!$C$9:$D$1009,2,FALSE),"NOT FOUND"))</f>
        <v/>
      </c>
      <c r="F2665" s="76"/>
      <c r="G2665" s="94"/>
      <c r="H2665" s="97"/>
      <c r="I2665" s="77">
        <f t="shared" si="83"/>
        <v>0</v>
      </c>
      <c r="J2665" s="78" t="str">
        <f>IFERROR(IF(E2665="","",VLOOKUP(D2665,Saldo!$P$8:$Q$1009,2,FALSE)),"")</f>
        <v/>
      </c>
      <c r="K2665" s="76"/>
      <c r="L2665" s="74" t="str">
        <f t="shared" si="82"/>
        <v/>
      </c>
    </row>
    <row r="2666" spans="1:12" ht="18.95" customHeight="1" x14ac:dyDescent="0.25">
      <c r="A2666" s="52"/>
      <c r="C2666" s="185"/>
      <c r="D2666" s="76"/>
      <c r="E2666" s="76" t="str">
        <f>IF(D2666="","",IFERROR(VLOOKUP(D2666,Cadastro!$C$9:$D$1009,2,FALSE),"NOT FOUND"))</f>
        <v/>
      </c>
      <c r="F2666" s="76"/>
      <c r="G2666" s="94"/>
      <c r="H2666" s="97"/>
      <c r="I2666" s="77">
        <f t="shared" si="83"/>
        <v>0</v>
      </c>
      <c r="J2666" s="78" t="str">
        <f>IFERROR(IF(E2666="","",VLOOKUP(D2666,Saldo!$P$8:$Q$1009,2,FALSE)),"")</f>
        <v/>
      </c>
      <c r="K2666" s="76"/>
      <c r="L2666" s="74" t="str">
        <f t="shared" si="82"/>
        <v/>
      </c>
    </row>
    <row r="2667" spans="1:12" ht="18.95" customHeight="1" x14ac:dyDescent="0.25">
      <c r="A2667" s="52"/>
      <c r="C2667" s="185"/>
      <c r="D2667" s="76"/>
      <c r="E2667" s="76" t="str">
        <f>IF(D2667="","",IFERROR(VLOOKUP(D2667,Cadastro!$C$9:$D$1009,2,FALSE),"NOT FOUND"))</f>
        <v/>
      </c>
      <c r="F2667" s="76"/>
      <c r="G2667" s="94"/>
      <c r="H2667" s="97"/>
      <c r="I2667" s="77">
        <f t="shared" si="83"/>
        <v>0</v>
      </c>
      <c r="J2667" s="78" t="str">
        <f>IFERROR(IF(E2667="","",VLOOKUP(D2667,Saldo!$P$8:$Q$1009,2,FALSE)),"")</f>
        <v/>
      </c>
      <c r="K2667" s="76"/>
      <c r="L2667" s="74" t="str">
        <f t="shared" si="82"/>
        <v/>
      </c>
    </row>
    <row r="2668" spans="1:12" ht="18.95" customHeight="1" x14ac:dyDescent="0.25">
      <c r="A2668" s="52"/>
      <c r="C2668" s="185"/>
      <c r="D2668" s="76"/>
      <c r="E2668" s="76" t="str">
        <f>IF(D2668="","",IFERROR(VLOOKUP(D2668,Cadastro!$C$9:$D$1009,2,FALSE),"NOT FOUND"))</f>
        <v/>
      </c>
      <c r="F2668" s="76"/>
      <c r="G2668" s="94"/>
      <c r="H2668" s="97"/>
      <c r="I2668" s="77">
        <f t="shared" si="83"/>
        <v>0</v>
      </c>
      <c r="J2668" s="78" t="str">
        <f>IFERROR(IF(E2668="","",VLOOKUP(D2668,Saldo!$P$8:$Q$1009,2,FALSE)),"")</f>
        <v/>
      </c>
      <c r="K2668" s="76"/>
      <c r="L2668" s="74" t="str">
        <f t="shared" si="82"/>
        <v/>
      </c>
    </row>
    <row r="2669" spans="1:12" ht="18.95" customHeight="1" x14ac:dyDescent="0.25">
      <c r="A2669" s="52"/>
      <c r="C2669" s="185"/>
      <c r="D2669" s="76"/>
      <c r="E2669" s="76" t="str">
        <f>IF(D2669="","",IFERROR(VLOOKUP(D2669,Cadastro!$C$9:$D$1009,2,FALSE),"NOT FOUND"))</f>
        <v/>
      </c>
      <c r="F2669" s="76"/>
      <c r="G2669" s="94"/>
      <c r="H2669" s="97"/>
      <c r="I2669" s="77">
        <f t="shared" si="83"/>
        <v>0</v>
      </c>
      <c r="J2669" s="78" t="str">
        <f>IFERROR(IF(E2669="","",VLOOKUP(D2669,Saldo!$P$8:$Q$1009,2,FALSE)),"")</f>
        <v/>
      </c>
      <c r="K2669" s="76"/>
      <c r="L2669" s="74" t="str">
        <f t="shared" si="82"/>
        <v/>
      </c>
    </row>
    <row r="2670" spans="1:12" ht="18.95" customHeight="1" x14ac:dyDescent="0.25">
      <c r="A2670" s="52"/>
      <c r="C2670" s="185"/>
      <c r="D2670" s="76"/>
      <c r="E2670" s="76" t="str">
        <f>IF(D2670="","",IFERROR(VLOOKUP(D2670,Cadastro!$C$9:$D$1009,2,FALSE),"NOT FOUND"))</f>
        <v/>
      </c>
      <c r="F2670" s="76"/>
      <c r="G2670" s="94"/>
      <c r="H2670" s="97"/>
      <c r="I2670" s="77">
        <f t="shared" si="83"/>
        <v>0</v>
      </c>
      <c r="J2670" s="78" t="str">
        <f>IFERROR(IF(E2670="","",VLOOKUP(D2670,Saldo!$P$8:$Q$1009,2,FALSE)),"")</f>
        <v/>
      </c>
      <c r="K2670" s="76"/>
      <c r="L2670" s="74" t="str">
        <f t="shared" si="82"/>
        <v/>
      </c>
    </row>
    <row r="2671" spans="1:12" ht="18.95" customHeight="1" x14ac:dyDescent="0.25">
      <c r="A2671" s="52"/>
      <c r="C2671" s="185"/>
      <c r="D2671" s="76"/>
      <c r="E2671" s="76" t="str">
        <f>IF(D2671="","",IFERROR(VLOOKUP(D2671,Cadastro!$C$9:$D$1009,2,FALSE),"NOT FOUND"))</f>
        <v/>
      </c>
      <c r="F2671" s="76"/>
      <c r="G2671" s="94"/>
      <c r="H2671" s="97"/>
      <c r="I2671" s="77">
        <f t="shared" si="83"/>
        <v>0</v>
      </c>
      <c r="J2671" s="78" t="str">
        <f>IFERROR(IF(E2671="","",VLOOKUP(D2671,Saldo!$P$8:$Q$1009,2,FALSE)),"")</f>
        <v/>
      </c>
      <c r="K2671" s="76"/>
      <c r="L2671" s="74" t="str">
        <f t="shared" si="82"/>
        <v/>
      </c>
    </row>
    <row r="2672" spans="1:12" ht="18.95" customHeight="1" x14ac:dyDescent="0.25">
      <c r="A2672" s="52"/>
      <c r="C2672" s="185"/>
      <c r="D2672" s="76"/>
      <c r="E2672" s="76" t="str">
        <f>IF(D2672="","",IFERROR(VLOOKUP(D2672,Cadastro!$C$9:$D$1009,2,FALSE),"NOT FOUND"))</f>
        <v/>
      </c>
      <c r="F2672" s="76"/>
      <c r="G2672" s="94"/>
      <c r="H2672" s="97"/>
      <c r="I2672" s="77">
        <f t="shared" si="83"/>
        <v>0</v>
      </c>
      <c r="J2672" s="78" t="str">
        <f>IFERROR(IF(E2672="","",VLOOKUP(D2672,Saldo!$P$8:$Q$1009,2,FALSE)),"")</f>
        <v/>
      </c>
      <c r="K2672" s="76"/>
      <c r="L2672" s="74" t="str">
        <f t="shared" si="82"/>
        <v/>
      </c>
    </row>
    <row r="2673" spans="1:12" ht="18.95" customHeight="1" x14ac:dyDescent="0.25">
      <c r="A2673" s="52"/>
      <c r="C2673" s="185"/>
      <c r="D2673" s="76"/>
      <c r="E2673" s="76" t="str">
        <f>IF(D2673="","",IFERROR(VLOOKUP(D2673,Cadastro!$C$9:$D$1009,2,FALSE),"NOT FOUND"))</f>
        <v/>
      </c>
      <c r="F2673" s="76"/>
      <c r="G2673" s="94"/>
      <c r="H2673" s="97"/>
      <c r="I2673" s="77">
        <f t="shared" si="83"/>
        <v>0</v>
      </c>
      <c r="J2673" s="78" t="str">
        <f>IFERROR(IF(E2673="","",VLOOKUP(D2673,Saldo!$P$8:$Q$1009,2,FALSE)),"")</f>
        <v/>
      </c>
      <c r="K2673" s="76"/>
      <c r="L2673" s="74" t="str">
        <f t="shared" si="82"/>
        <v/>
      </c>
    </row>
    <row r="2674" spans="1:12" ht="18.95" customHeight="1" x14ac:dyDescent="0.25">
      <c r="A2674" s="52"/>
      <c r="C2674" s="185"/>
      <c r="D2674" s="76"/>
      <c r="E2674" s="76" t="str">
        <f>IF(D2674="","",IFERROR(VLOOKUP(D2674,Cadastro!$C$9:$D$1009,2,FALSE),"NOT FOUND"))</f>
        <v/>
      </c>
      <c r="F2674" s="76"/>
      <c r="G2674" s="94"/>
      <c r="H2674" s="97"/>
      <c r="I2674" s="77">
        <f t="shared" si="83"/>
        <v>0</v>
      </c>
      <c r="J2674" s="78" t="str">
        <f>IFERROR(IF(E2674="","",VLOOKUP(D2674,Saldo!$P$8:$Q$1009,2,FALSE)),"")</f>
        <v/>
      </c>
      <c r="K2674" s="76"/>
      <c r="L2674" s="74" t="str">
        <f t="shared" si="82"/>
        <v/>
      </c>
    </row>
    <row r="2675" spans="1:12" ht="18.95" customHeight="1" x14ac:dyDescent="0.25">
      <c r="A2675" s="52"/>
      <c r="C2675" s="185"/>
      <c r="D2675" s="76"/>
      <c r="E2675" s="76" t="str">
        <f>IF(D2675="","",IFERROR(VLOOKUP(D2675,Cadastro!$C$9:$D$1009,2,FALSE),"NOT FOUND"))</f>
        <v/>
      </c>
      <c r="F2675" s="76"/>
      <c r="G2675" s="94"/>
      <c r="H2675" s="97"/>
      <c r="I2675" s="77">
        <f t="shared" si="83"/>
        <v>0</v>
      </c>
      <c r="J2675" s="78" t="str">
        <f>IFERROR(IF(E2675="","",VLOOKUP(D2675,Saldo!$P$8:$Q$1009,2,FALSE)),"")</f>
        <v/>
      </c>
      <c r="K2675" s="76"/>
      <c r="L2675" s="74" t="str">
        <f t="shared" si="82"/>
        <v/>
      </c>
    </row>
    <row r="2676" spans="1:12" ht="18.95" customHeight="1" x14ac:dyDescent="0.25">
      <c r="A2676" s="52"/>
      <c r="C2676" s="185"/>
      <c r="D2676" s="76"/>
      <c r="E2676" s="76" t="str">
        <f>IF(D2676="","",IFERROR(VLOOKUP(D2676,Cadastro!$C$9:$D$1009,2,FALSE),"NOT FOUND"))</f>
        <v/>
      </c>
      <c r="F2676" s="76"/>
      <c r="G2676" s="94"/>
      <c r="H2676" s="97"/>
      <c r="I2676" s="77">
        <f t="shared" si="83"/>
        <v>0</v>
      </c>
      <c r="J2676" s="78" t="str">
        <f>IFERROR(IF(E2676="","",VLOOKUP(D2676,Saldo!$P$8:$Q$1009,2,FALSE)),"")</f>
        <v/>
      </c>
      <c r="K2676" s="76"/>
      <c r="L2676" s="74" t="str">
        <f t="shared" si="82"/>
        <v/>
      </c>
    </row>
    <row r="2677" spans="1:12" ht="18.95" customHeight="1" x14ac:dyDescent="0.25">
      <c r="A2677" s="52"/>
      <c r="C2677" s="185"/>
      <c r="D2677" s="76"/>
      <c r="E2677" s="76" t="str">
        <f>IF(D2677="","",IFERROR(VLOOKUP(D2677,Cadastro!$C$9:$D$1009,2,FALSE),"NOT FOUND"))</f>
        <v/>
      </c>
      <c r="F2677" s="76"/>
      <c r="G2677" s="94"/>
      <c r="H2677" s="97"/>
      <c r="I2677" s="77">
        <f t="shared" si="83"/>
        <v>0</v>
      </c>
      <c r="J2677" s="78" t="str">
        <f>IFERROR(IF(E2677="","",VLOOKUP(D2677,Saldo!$P$8:$Q$1009,2,FALSE)),"")</f>
        <v/>
      </c>
      <c r="K2677" s="76"/>
      <c r="L2677" s="74" t="str">
        <f t="shared" si="82"/>
        <v/>
      </c>
    </row>
    <row r="2678" spans="1:12" ht="18.95" customHeight="1" x14ac:dyDescent="0.25">
      <c r="A2678" s="52"/>
      <c r="C2678" s="185"/>
      <c r="D2678" s="76"/>
      <c r="E2678" s="76" t="str">
        <f>IF(D2678="","",IFERROR(VLOOKUP(D2678,Cadastro!$C$9:$D$1009,2,FALSE),"NOT FOUND"))</f>
        <v/>
      </c>
      <c r="F2678" s="76"/>
      <c r="G2678" s="94"/>
      <c r="H2678" s="97"/>
      <c r="I2678" s="77">
        <f t="shared" si="83"/>
        <v>0</v>
      </c>
      <c r="J2678" s="78" t="str">
        <f>IFERROR(IF(E2678="","",VLOOKUP(D2678,Saldo!$P$8:$Q$1009,2,FALSE)),"")</f>
        <v/>
      </c>
      <c r="K2678" s="76"/>
      <c r="L2678" s="74" t="str">
        <f t="shared" si="82"/>
        <v/>
      </c>
    </row>
    <row r="2679" spans="1:12" ht="18.95" customHeight="1" x14ac:dyDescent="0.25">
      <c r="A2679" s="52"/>
      <c r="C2679" s="185"/>
      <c r="D2679" s="76"/>
      <c r="E2679" s="76" t="str">
        <f>IF(D2679="","",IFERROR(VLOOKUP(D2679,Cadastro!$C$9:$D$1009,2,FALSE),"NOT FOUND"))</f>
        <v/>
      </c>
      <c r="F2679" s="76"/>
      <c r="G2679" s="94"/>
      <c r="H2679" s="97"/>
      <c r="I2679" s="77">
        <f t="shared" si="83"/>
        <v>0</v>
      </c>
      <c r="J2679" s="78" t="str">
        <f>IFERROR(IF(E2679="","",VLOOKUP(D2679,Saldo!$P$8:$Q$1009,2,FALSE)),"")</f>
        <v/>
      </c>
      <c r="K2679" s="76"/>
      <c r="L2679" s="74" t="str">
        <f t="shared" si="82"/>
        <v/>
      </c>
    </row>
    <row r="2680" spans="1:12" ht="18.95" customHeight="1" x14ac:dyDescent="0.25">
      <c r="A2680" s="52"/>
      <c r="C2680" s="185"/>
      <c r="D2680" s="76"/>
      <c r="E2680" s="76" t="str">
        <f>IF(D2680="","",IFERROR(VLOOKUP(D2680,Cadastro!$C$9:$D$1009,2,FALSE),"NOT FOUND"))</f>
        <v/>
      </c>
      <c r="F2680" s="76"/>
      <c r="G2680" s="94"/>
      <c r="H2680" s="97"/>
      <c r="I2680" s="77">
        <f t="shared" si="83"/>
        <v>0</v>
      </c>
      <c r="J2680" s="78" t="str">
        <f>IFERROR(IF(E2680="","",VLOOKUP(D2680,Saldo!$P$8:$Q$1009,2,FALSE)),"")</f>
        <v/>
      </c>
      <c r="K2680" s="76"/>
      <c r="L2680" s="74" t="str">
        <f t="shared" si="82"/>
        <v/>
      </c>
    </row>
    <row r="2681" spans="1:12" ht="18.95" customHeight="1" x14ac:dyDescent="0.25">
      <c r="A2681" s="52"/>
      <c r="C2681" s="185"/>
      <c r="D2681" s="76"/>
      <c r="E2681" s="76" t="str">
        <f>IF(D2681="","",IFERROR(VLOOKUP(D2681,Cadastro!$C$9:$D$1009,2,FALSE),"NOT FOUND"))</f>
        <v/>
      </c>
      <c r="F2681" s="76"/>
      <c r="G2681" s="94"/>
      <c r="H2681" s="97"/>
      <c r="I2681" s="77">
        <f t="shared" si="83"/>
        <v>0</v>
      </c>
      <c r="J2681" s="78" t="str">
        <f>IFERROR(IF(E2681="","",VLOOKUP(D2681,Saldo!$P$8:$Q$1009,2,FALSE)),"")</f>
        <v/>
      </c>
      <c r="K2681" s="76"/>
      <c r="L2681" s="74" t="str">
        <f t="shared" si="82"/>
        <v/>
      </c>
    </row>
    <row r="2682" spans="1:12" ht="18.95" customHeight="1" x14ac:dyDescent="0.25">
      <c r="A2682" s="52"/>
      <c r="C2682" s="185"/>
      <c r="D2682" s="76"/>
      <c r="E2682" s="76" t="str">
        <f>IF(D2682="","",IFERROR(VLOOKUP(D2682,Cadastro!$C$9:$D$1009,2,FALSE),"NOT FOUND"))</f>
        <v/>
      </c>
      <c r="F2682" s="76"/>
      <c r="G2682" s="94"/>
      <c r="H2682" s="97"/>
      <c r="I2682" s="77">
        <f t="shared" si="83"/>
        <v>0</v>
      </c>
      <c r="J2682" s="78" t="str">
        <f>IFERROR(IF(E2682="","",VLOOKUP(D2682,Saldo!$P$8:$Q$1009,2,FALSE)),"")</f>
        <v/>
      </c>
      <c r="K2682" s="76"/>
      <c r="L2682" s="74" t="str">
        <f t="shared" si="82"/>
        <v/>
      </c>
    </row>
    <row r="2683" spans="1:12" ht="18.95" customHeight="1" x14ac:dyDescent="0.25">
      <c r="A2683" s="52"/>
      <c r="C2683" s="185"/>
      <c r="D2683" s="76"/>
      <c r="E2683" s="76" t="str">
        <f>IF(D2683="","",IFERROR(VLOOKUP(D2683,Cadastro!$C$9:$D$1009,2,FALSE),"NOT FOUND"))</f>
        <v/>
      </c>
      <c r="F2683" s="76"/>
      <c r="G2683" s="94"/>
      <c r="H2683" s="97"/>
      <c r="I2683" s="77">
        <f t="shared" si="83"/>
        <v>0</v>
      </c>
      <c r="J2683" s="78" t="str">
        <f>IFERROR(IF(E2683="","",VLOOKUP(D2683,Saldo!$P$8:$Q$1009,2,FALSE)),"")</f>
        <v/>
      </c>
      <c r="K2683" s="76"/>
      <c r="L2683" s="74" t="str">
        <f t="shared" si="82"/>
        <v/>
      </c>
    </row>
    <row r="2684" spans="1:12" ht="18.95" customHeight="1" x14ac:dyDescent="0.25">
      <c r="A2684" s="52"/>
      <c r="C2684" s="185"/>
      <c r="D2684" s="76"/>
      <c r="E2684" s="76" t="str">
        <f>IF(D2684="","",IFERROR(VLOOKUP(D2684,Cadastro!$C$9:$D$1009,2,FALSE),"NOT FOUND"))</f>
        <v/>
      </c>
      <c r="F2684" s="76"/>
      <c r="G2684" s="94"/>
      <c r="H2684" s="97"/>
      <c r="I2684" s="77">
        <f t="shared" si="83"/>
        <v>0</v>
      </c>
      <c r="J2684" s="78" t="str">
        <f>IFERROR(IF(E2684="","",VLOOKUP(D2684,Saldo!$P$8:$Q$1009,2,FALSE)),"")</f>
        <v/>
      </c>
      <c r="K2684" s="76"/>
      <c r="L2684" s="74" t="str">
        <f t="shared" si="82"/>
        <v/>
      </c>
    </row>
    <row r="2685" spans="1:12" ht="18.95" customHeight="1" x14ac:dyDescent="0.25">
      <c r="A2685" s="52"/>
      <c r="C2685" s="185"/>
      <c r="D2685" s="76"/>
      <c r="E2685" s="76" t="str">
        <f>IF(D2685="","",IFERROR(VLOOKUP(D2685,Cadastro!$C$9:$D$1009,2,FALSE),"NOT FOUND"))</f>
        <v/>
      </c>
      <c r="F2685" s="76"/>
      <c r="G2685" s="94"/>
      <c r="H2685" s="97"/>
      <c r="I2685" s="77">
        <f t="shared" si="83"/>
        <v>0</v>
      </c>
      <c r="J2685" s="78" t="str">
        <f>IFERROR(IF(E2685="","",VLOOKUP(D2685,Saldo!$P$8:$Q$1009,2,FALSE)),"")</f>
        <v/>
      </c>
      <c r="K2685" s="76"/>
      <c r="L2685" s="74" t="str">
        <f t="shared" si="82"/>
        <v/>
      </c>
    </row>
    <row r="2686" spans="1:12" ht="18.95" customHeight="1" x14ac:dyDescent="0.25">
      <c r="A2686" s="52"/>
      <c r="C2686" s="185"/>
      <c r="D2686" s="76"/>
      <c r="E2686" s="76" t="str">
        <f>IF(D2686="","",IFERROR(VLOOKUP(D2686,Cadastro!$C$9:$D$1009,2,FALSE),"NOT FOUND"))</f>
        <v/>
      </c>
      <c r="F2686" s="76"/>
      <c r="G2686" s="94"/>
      <c r="H2686" s="97"/>
      <c r="I2686" s="77">
        <f t="shared" si="83"/>
        <v>0</v>
      </c>
      <c r="J2686" s="78" t="str">
        <f>IFERROR(IF(E2686="","",VLOOKUP(D2686,Saldo!$P$8:$Q$1009,2,FALSE)),"")</f>
        <v/>
      </c>
      <c r="K2686" s="76"/>
      <c r="L2686" s="74" t="str">
        <f t="shared" si="82"/>
        <v/>
      </c>
    </row>
    <row r="2687" spans="1:12" ht="18.95" customHeight="1" x14ac:dyDescent="0.25">
      <c r="A2687" s="52"/>
      <c r="C2687" s="185"/>
      <c r="D2687" s="76"/>
      <c r="E2687" s="76" t="str">
        <f>IF(D2687="","",IFERROR(VLOOKUP(D2687,Cadastro!$C$9:$D$1009,2,FALSE),"NOT FOUND"))</f>
        <v/>
      </c>
      <c r="F2687" s="76"/>
      <c r="G2687" s="94"/>
      <c r="H2687" s="97"/>
      <c r="I2687" s="77">
        <f t="shared" si="83"/>
        <v>0</v>
      </c>
      <c r="J2687" s="78" t="str">
        <f>IFERROR(IF(E2687="","",VLOOKUP(D2687,Saldo!$P$8:$Q$1009,2,FALSE)),"")</f>
        <v/>
      </c>
      <c r="K2687" s="76"/>
      <c r="L2687" s="74" t="str">
        <f t="shared" si="82"/>
        <v/>
      </c>
    </row>
    <row r="2688" spans="1:12" ht="18.95" customHeight="1" x14ac:dyDescent="0.25">
      <c r="A2688" s="52"/>
      <c r="C2688" s="185"/>
      <c r="D2688" s="76"/>
      <c r="E2688" s="76" t="str">
        <f>IF(D2688="","",IFERROR(VLOOKUP(D2688,Cadastro!$C$9:$D$1009,2,FALSE),"NOT FOUND"))</f>
        <v/>
      </c>
      <c r="F2688" s="76"/>
      <c r="G2688" s="94"/>
      <c r="H2688" s="97"/>
      <c r="I2688" s="77">
        <f t="shared" si="83"/>
        <v>0</v>
      </c>
      <c r="J2688" s="78" t="str">
        <f>IFERROR(IF(E2688="","",VLOOKUP(D2688,Saldo!$P$8:$Q$1009,2,FALSE)),"")</f>
        <v/>
      </c>
      <c r="K2688" s="76"/>
      <c r="L2688" s="74" t="str">
        <f t="shared" si="82"/>
        <v/>
      </c>
    </row>
    <row r="2689" spans="1:12" ht="18.95" customHeight="1" x14ac:dyDescent="0.25">
      <c r="A2689" s="52"/>
      <c r="C2689" s="185"/>
      <c r="D2689" s="76"/>
      <c r="E2689" s="76" t="str">
        <f>IF(D2689="","",IFERROR(VLOOKUP(D2689,Cadastro!$C$9:$D$1009,2,FALSE),"NOT FOUND"))</f>
        <v/>
      </c>
      <c r="F2689" s="76"/>
      <c r="G2689" s="94"/>
      <c r="H2689" s="97"/>
      <c r="I2689" s="77">
        <f t="shared" si="83"/>
        <v>0</v>
      </c>
      <c r="J2689" s="78" t="str">
        <f>IFERROR(IF(E2689="","",VLOOKUP(D2689,Saldo!$P$8:$Q$1009,2,FALSE)),"")</f>
        <v/>
      </c>
      <c r="K2689" s="76"/>
      <c r="L2689" s="74" t="str">
        <f t="shared" si="82"/>
        <v/>
      </c>
    </row>
    <row r="2690" spans="1:12" ht="18.95" customHeight="1" x14ac:dyDescent="0.25">
      <c r="A2690" s="52"/>
      <c r="C2690" s="185"/>
      <c r="D2690" s="76"/>
      <c r="E2690" s="76" t="str">
        <f>IF(D2690="","",IFERROR(VLOOKUP(D2690,Cadastro!$C$9:$D$1009,2,FALSE),"NOT FOUND"))</f>
        <v/>
      </c>
      <c r="F2690" s="76"/>
      <c r="G2690" s="94"/>
      <c r="H2690" s="97"/>
      <c r="I2690" s="77">
        <f t="shared" si="83"/>
        <v>0</v>
      </c>
      <c r="J2690" s="78" t="str">
        <f>IFERROR(IF(E2690="","",VLOOKUP(D2690,Saldo!$P$8:$Q$1009,2,FALSE)),"")</f>
        <v/>
      </c>
      <c r="K2690" s="76"/>
      <c r="L2690" s="74" t="str">
        <f t="shared" si="82"/>
        <v/>
      </c>
    </row>
    <row r="2691" spans="1:12" ht="18.95" customHeight="1" x14ac:dyDescent="0.25">
      <c r="A2691" s="52"/>
      <c r="C2691" s="185"/>
      <c r="D2691" s="76"/>
      <c r="E2691" s="76" t="str">
        <f>IF(D2691="","",IFERROR(VLOOKUP(D2691,Cadastro!$C$9:$D$1009,2,FALSE),"NOT FOUND"))</f>
        <v/>
      </c>
      <c r="F2691" s="76"/>
      <c r="G2691" s="94"/>
      <c r="H2691" s="97"/>
      <c r="I2691" s="77">
        <f t="shared" si="83"/>
        <v>0</v>
      </c>
      <c r="J2691" s="78" t="str">
        <f>IFERROR(IF(E2691="","",VLOOKUP(D2691,Saldo!$P$8:$Q$1009,2,FALSE)),"")</f>
        <v/>
      </c>
      <c r="K2691" s="76"/>
      <c r="L2691" s="74" t="str">
        <f t="shared" si="82"/>
        <v/>
      </c>
    </row>
    <row r="2692" spans="1:12" ht="18.95" customHeight="1" x14ac:dyDescent="0.25">
      <c r="A2692" s="52"/>
      <c r="C2692" s="185"/>
      <c r="D2692" s="76"/>
      <c r="E2692" s="76" t="str">
        <f>IF(D2692="","",IFERROR(VLOOKUP(D2692,Cadastro!$C$9:$D$1009,2,FALSE),"NOT FOUND"))</f>
        <v/>
      </c>
      <c r="F2692" s="76"/>
      <c r="G2692" s="94"/>
      <c r="H2692" s="97"/>
      <c r="I2692" s="77">
        <f t="shared" si="83"/>
        <v>0</v>
      </c>
      <c r="J2692" s="78" t="str">
        <f>IFERROR(IF(E2692="","",VLOOKUP(D2692,Saldo!$P$8:$Q$1009,2,FALSE)),"")</f>
        <v/>
      </c>
      <c r="K2692" s="76"/>
      <c r="L2692" s="74" t="str">
        <f t="shared" si="82"/>
        <v/>
      </c>
    </row>
    <row r="2693" spans="1:12" ht="18.95" customHeight="1" x14ac:dyDescent="0.25">
      <c r="A2693" s="52"/>
      <c r="C2693" s="185"/>
      <c r="D2693" s="76"/>
      <c r="E2693" s="76" t="str">
        <f>IF(D2693="","",IFERROR(VLOOKUP(D2693,Cadastro!$C$9:$D$1009,2,FALSE),"NOT FOUND"))</f>
        <v/>
      </c>
      <c r="F2693" s="76"/>
      <c r="G2693" s="94"/>
      <c r="H2693" s="97"/>
      <c r="I2693" s="77">
        <f t="shared" si="83"/>
        <v>0</v>
      </c>
      <c r="J2693" s="78" t="str">
        <f>IFERROR(IF(E2693="","",VLOOKUP(D2693,Saldo!$P$8:$Q$1009,2,FALSE)),"")</f>
        <v/>
      </c>
      <c r="K2693" s="76"/>
      <c r="L2693" s="74" t="str">
        <f t="shared" si="82"/>
        <v/>
      </c>
    </row>
    <row r="2694" spans="1:12" ht="18.95" customHeight="1" x14ac:dyDescent="0.25">
      <c r="A2694" s="52"/>
      <c r="C2694" s="185"/>
      <c r="D2694" s="76"/>
      <c r="E2694" s="76" t="str">
        <f>IF(D2694="","",IFERROR(VLOOKUP(D2694,Cadastro!$C$9:$D$1009,2,FALSE),"NOT FOUND"))</f>
        <v/>
      </c>
      <c r="F2694" s="76"/>
      <c r="G2694" s="94"/>
      <c r="H2694" s="97"/>
      <c r="I2694" s="77">
        <f t="shared" si="83"/>
        <v>0</v>
      </c>
      <c r="J2694" s="78" t="str">
        <f>IFERROR(IF(E2694="","",VLOOKUP(D2694,Saldo!$P$8:$Q$1009,2,FALSE)),"")</f>
        <v/>
      </c>
      <c r="K2694" s="76"/>
      <c r="L2694" s="74" t="str">
        <f t="shared" si="82"/>
        <v/>
      </c>
    </row>
    <row r="2695" spans="1:12" ht="18.95" customHeight="1" x14ac:dyDescent="0.25">
      <c r="A2695" s="52"/>
      <c r="C2695" s="185"/>
      <c r="D2695" s="76"/>
      <c r="E2695" s="76" t="str">
        <f>IF(D2695="","",IFERROR(VLOOKUP(D2695,Cadastro!$C$9:$D$1009,2,FALSE),"NOT FOUND"))</f>
        <v/>
      </c>
      <c r="F2695" s="76"/>
      <c r="G2695" s="94"/>
      <c r="H2695" s="97"/>
      <c r="I2695" s="77">
        <f t="shared" si="83"/>
        <v>0</v>
      </c>
      <c r="J2695" s="78" t="str">
        <f>IFERROR(IF(E2695="","",VLOOKUP(D2695,Saldo!$P$8:$Q$1009,2,FALSE)),"")</f>
        <v/>
      </c>
      <c r="K2695" s="76"/>
      <c r="L2695" s="74" t="str">
        <f t="shared" si="82"/>
        <v/>
      </c>
    </row>
    <row r="2696" spans="1:12" ht="18.95" customHeight="1" x14ac:dyDescent="0.25">
      <c r="A2696" s="52"/>
      <c r="C2696" s="185"/>
      <c r="D2696" s="76"/>
      <c r="E2696" s="76" t="str">
        <f>IF(D2696="","",IFERROR(VLOOKUP(D2696,Cadastro!$C$9:$D$1009,2,FALSE),"NOT FOUND"))</f>
        <v/>
      </c>
      <c r="F2696" s="76"/>
      <c r="G2696" s="94"/>
      <c r="H2696" s="97"/>
      <c r="I2696" s="77">
        <f t="shared" si="83"/>
        <v>0</v>
      </c>
      <c r="J2696" s="78" t="str">
        <f>IFERROR(IF(E2696="","",VLOOKUP(D2696,Saldo!$P$8:$Q$1009,2,FALSE)),"")</f>
        <v/>
      </c>
      <c r="K2696" s="76"/>
      <c r="L2696" s="74" t="str">
        <f t="shared" si="82"/>
        <v/>
      </c>
    </row>
    <row r="2697" spans="1:12" ht="18.95" customHeight="1" x14ac:dyDescent="0.25">
      <c r="A2697" s="52"/>
      <c r="C2697" s="185"/>
      <c r="D2697" s="76"/>
      <c r="E2697" s="76" t="str">
        <f>IF(D2697="","",IFERROR(VLOOKUP(D2697,Cadastro!$C$9:$D$1009,2,FALSE),"NOT FOUND"))</f>
        <v/>
      </c>
      <c r="F2697" s="76"/>
      <c r="G2697" s="94"/>
      <c r="H2697" s="97"/>
      <c r="I2697" s="77">
        <f t="shared" si="83"/>
        <v>0</v>
      </c>
      <c r="J2697" s="78" t="str">
        <f>IFERROR(IF(E2697="","",VLOOKUP(D2697,Saldo!$P$8:$Q$1009,2,FALSE)),"")</f>
        <v/>
      </c>
      <c r="K2697" s="76"/>
      <c r="L2697" s="74" t="str">
        <f t="shared" ref="L2697:L2760" si="84">IF(C2697="","",MONTH(C2697))</f>
        <v/>
      </c>
    </row>
    <row r="2698" spans="1:12" ht="18.95" customHeight="1" x14ac:dyDescent="0.25">
      <c r="A2698" s="52"/>
      <c r="C2698" s="185"/>
      <c r="D2698" s="76"/>
      <c r="E2698" s="76" t="str">
        <f>IF(D2698="","",IFERROR(VLOOKUP(D2698,Cadastro!$C$9:$D$1009,2,FALSE),"NOT FOUND"))</f>
        <v/>
      </c>
      <c r="F2698" s="76"/>
      <c r="G2698" s="94"/>
      <c r="H2698" s="97"/>
      <c r="I2698" s="77">
        <f t="shared" ref="I2698:I2761" si="85">IFERROR(G2698*H2698,"Check if QTY and Value are both valid")</f>
        <v>0</v>
      </c>
      <c r="J2698" s="78" t="str">
        <f>IFERROR(IF(E2698="","",VLOOKUP(D2698,Saldo!$P$8:$Q$1009,2,FALSE)),"")</f>
        <v/>
      </c>
      <c r="K2698" s="76"/>
      <c r="L2698" s="74" t="str">
        <f t="shared" si="84"/>
        <v/>
      </c>
    </row>
    <row r="2699" spans="1:12" ht="18.95" customHeight="1" x14ac:dyDescent="0.25">
      <c r="A2699" s="52"/>
      <c r="C2699" s="185"/>
      <c r="D2699" s="76"/>
      <c r="E2699" s="76" t="str">
        <f>IF(D2699="","",IFERROR(VLOOKUP(D2699,Cadastro!$C$9:$D$1009,2,FALSE),"NOT FOUND"))</f>
        <v/>
      </c>
      <c r="F2699" s="76"/>
      <c r="G2699" s="94"/>
      <c r="H2699" s="97"/>
      <c r="I2699" s="77">
        <f t="shared" si="85"/>
        <v>0</v>
      </c>
      <c r="J2699" s="78" t="str">
        <f>IFERROR(IF(E2699="","",VLOOKUP(D2699,Saldo!$P$8:$Q$1009,2,FALSE)),"")</f>
        <v/>
      </c>
      <c r="K2699" s="76"/>
      <c r="L2699" s="74" t="str">
        <f t="shared" si="84"/>
        <v/>
      </c>
    </row>
    <row r="2700" spans="1:12" ht="18.95" customHeight="1" x14ac:dyDescent="0.25">
      <c r="A2700" s="52"/>
      <c r="C2700" s="185"/>
      <c r="D2700" s="76"/>
      <c r="E2700" s="76" t="str">
        <f>IF(D2700="","",IFERROR(VLOOKUP(D2700,Cadastro!$C$9:$D$1009,2,FALSE),"NOT FOUND"))</f>
        <v/>
      </c>
      <c r="F2700" s="76"/>
      <c r="G2700" s="94"/>
      <c r="H2700" s="97"/>
      <c r="I2700" s="77">
        <f t="shared" si="85"/>
        <v>0</v>
      </c>
      <c r="J2700" s="78" t="str">
        <f>IFERROR(IF(E2700="","",VLOOKUP(D2700,Saldo!$P$8:$Q$1009,2,FALSE)),"")</f>
        <v/>
      </c>
      <c r="K2700" s="76"/>
      <c r="L2700" s="74" t="str">
        <f t="shared" si="84"/>
        <v/>
      </c>
    </row>
    <row r="2701" spans="1:12" ht="18.95" customHeight="1" x14ac:dyDescent="0.25">
      <c r="A2701" s="52"/>
      <c r="C2701" s="185"/>
      <c r="D2701" s="76"/>
      <c r="E2701" s="76" t="str">
        <f>IF(D2701="","",IFERROR(VLOOKUP(D2701,Cadastro!$C$9:$D$1009,2,FALSE),"NOT FOUND"))</f>
        <v/>
      </c>
      <c r="F2701" s="76"/>
      <c r="G2701" s="94"/>
      <c r="H2701" s="97"/>
      <c r="I2701" s="77">
        <f t="shared" si="85"/>
        <v>0</v>
      </c>
      <c r="J2701" s="78" t="str">
        <f>IFERROR(IF(E2701="","",VLOOKUP(D2701,Saldo!$P$8:$Q$1009,2,FALSE)),"")</f>
        <v/>
      </c>
      <c r="K2701" s="76"/>
      <c r="L2701" s="74" t="str">
        <f t="shared" si="84"/>
        <v/>
      </c>
    </row>
    <row r="2702" spans="1:12" ht="18.95" customHeight="1" x14ac:dyDescent="0.25">
      <c r="A2702" s="52"/>
      <c r="C2702" s="185"/>
      <c r="D2702" s="76"/>
      <c r="E2702" s="76" t="str">
        <f>IF(D2702="","",IFERROR(VLOOKUP(D2702,Cadastro!$C$9:$D$1009,2,FALSE),"NOT FOUND"))</f>
        <v/>
      </c>
      <c r="F2702" s="76"/>
      <c r="G2702" s="94"/>
      <c r="H2702" s="97"/>
      <c r="I2702" s="77">
        <f t="shared" si="85"/>
        <v>0</v>
      </c>
      <c r="J2702" s="78" t="str">
        <f>IFERROR(IF(E2702="","",VLOOKUP(D2702,Saldo!$P$8:$Q$1009,2,FALSE)),"")</f>
        <v/>
      </c>
      <c r="K2702" s="76"/>
      <c r="L2702" s="74" t="str">
        <f t="shared" si="84"/>
        <v/>
      </c>
    </row>
    <row r="2703" spans="1:12" ht="18.95" customHeight="1" x14ac:dyDescent="0.25">
      <c r="A2703" s="52"/>
      <c r="C2703" s="185"/>
      <c r="D2703" s="76"/>
      <c r="E2703" s="76" t="str">
        <f>IF(D2703="","",IFERROR(VLOOKUP(D2703,Cadastro!$C$9:$D$1009,2,FALSE),"NOT FOUND"))</f>
        <v/>
      </c>
      <c r="F2703" s="76"/>
      <c r="G2703" s="94"/>
      <c r="H2703" s="97"/>
      <c r="I2703" s="77">
        <f t="shared" si="85"/>
        <v>0</v>
      </c>
      <c r="J2703" s="78" t="str">
        <f>IFERROR(IF(E2703="","",VLOOKUP(D2703,Saldo!$P$8:$Q$1009,2,FALSE)),"")</f>
        <v/>
      </c>
      <c r="K2703" s="76"/>
      <c r="L2703" s="74" t="str">
        <f t="shared" si="84"/>
        <v/>
      </c>
    </row>
    <row r="2704" spans="1:12" ht="18.95" customHeight="1" x14ac:dyDescent="0.25">
      <c r="A2704" s="52"/>
      <c r="C2704" s="185"/>
      <c r="D2704" s="76"/>
      <c r="E2704" s="76" t="str">
        <f>IF(D2704="","",IFERROR(VLOOKUP(D2704,Cadastro!$C$9:$D$1009,2,FALSE),"NOT FOUND"))</f>
        <v/>
      </c>
      <c r="F2704" s="76"/>
      <c r="G2704" s="94"/>
      <c r="H2704" s="97"/>
      <c r="I2704" s="77">
        <f t="shared" si="85"/>
        <v>0</v>
      </c>
      <c r="J2704" s="78" t="str">
        <f>IFERROR(IF(E2704="","",VLOOKUP(D2704,Saldo!$P$8:$Q$1009,2,FALSE)),"")</f>
        <v/>
      </c>
      <c r="K2704" s="76"/>
      <c r="L2704" s="74" t="str">
        <f t="shared" si="84"/>
        <v/>
      </c>
    </row>
    <row r="2705" spans="1:12" ht="18.95" customHeight="1" x14ac:dyDescent="0.25">
      <c r="A2705" s="52"/>
      <c r="C2705" s="185"/>
      <c r="D2705" s="76"/>
      <c r="E2705" s="76" t="str">
        <f>IF(D2705="","",IFERROR(VLOOKUP(D2705,Cadastro!$C$9:$D$1009,2,FALSE),"NOT FOUND"))</f>
        <v/>
      </c>
      <c r="F2705" s="76"/>
      <c r="G2705" s="94"/>
      <c r="H2705" s="97"/>
      <c r="I2705" s="77">
        <f t="shared" si="85"/>
        <v>0</v>
      </c>
      <c r="J2705" s="78" t="str">
        <f>IFERROR(IF(E2705="","",VLOOKUP(D2705,Saldo!$P$8:$Q$1009,2,FALSE)),"")</f>
        <v/>
      </c>
      <c r="K2705" s="76"/>
      <c r="L2705" s="74" t="str">
        <f t="shared" si="84"/>
        <v/>
      </c>
    </row>
    <row r="2706" spans="1:12" ht="18.95" customHeight="1" x14ac:dyDescent="0.25">
      <c r="A2706" s="52"/>
      <c r="C2706" s="185"/>
      <c r="D2706" s="76"/>
      <c r="E2706" s="76" t="str">
        <f>IF(D2706="","",IFERROR(VLOOKUP(D2706,Cadastro!$C$9:$D$1009,2,FALSE),"NOT FOUND"))</f>
        <v/>
      </c>
      <c r="F2706" s="76"/>
      <c r="G2706" s="94"/>
      <c r="H2706" s="97"/>
      <c r="I2706" s="77">
        <f t="shared" si="85"/>
        <v>0</v>
      </c>
      <c r="J2706" s="78" t="str">
        <f>IFERROR(IF(E2706="","",VLOOKUP(D2706,Saldo!$P$8:$Q$1009,2,FALSE)),"")</f>
        <v/>
      </c>
      <c r="K2706" s="76"/>
      <c r="L2706" s="74" t="str">
        <f t="shared" si="84"/>
        <v/>
      </c>
    </row>
    <row r="2707" spans="1:12" ht="18.95" customHeight="1" x14ac:dyDescent="0.25">
      <c r="A2707" s="52"/>
      <c r="C2707" s="185"/>
      <c r="D2707" s="76"/>
      <c r="E2707" s="76" t="str">
        <f>IF(D2707="","",IFERROR(VLOOKUP(D2707,Cadastro!$C$9:$D$1009,2,FALSE),"NOT FOUND"))</f>
        <v/>
      </c>
      <c r="F2707" s="76"/>
      <c r="G2707" s="94"/>
      <c r="H2707" s="97"/>
      <c r="I2707" s="77">
        <f t="shared" si="85"/>
        <v>0</v>
      </c>
      <c r="J2707" s="78" t="str">
        <f>IFERROR(IF(E2707="","",VLOOKUP(D2707,Saldo!$P$8:$Q$1009,2,FALSE)),"")</f>
        <v/>
      </c>
      <c r="K2707" s="76"/>
      <c r="L2707" s="74" t="str">
        <f t="shared" si="84"/>
        <v/>
      </c>
    </row>
    <row r="2708" spans="1:12" ht="18.95" customHeight="1" x14ac:dyDescent="0.25">
      <c r="A2708" s="52"/>
      <c r="C2708" s="185"/>
      <c r="D2708" s="76"/>
      <c r="E2708" s="76" t="str">
        <f>IF(D2708="","",IFERROR(VLOOKUP(D2708,Cadastro!$C$9:$D$1009,2,FALSE),"NOT FOUND"))</f>
        <v/>
      </c>
      <c r="F2708" s="76"/>
      <c r="G2708" s="94"/>
      <c r="H2708" s="97"/>
      <c r="I2708" s="77">
        <f t="shared" si="85"/>
        <v>0</v>
      </c>
      <c r="J2708" s="78" t="str">
        <f>IFERROR(IF(E2708="","",VLOOKUP(D2708,Saldo!$P$8:$Q$1009,2,FALSE)),"")</f>
        <v/>
      </c>
      <c r="K2708" s="76"/>
      <c r="L2708" s="74" t="str">
        <f t="shared" si="84"/>
        <v/>
      </c>
    </row>
    <row r="2709" spans="1:12" ht="18.95" customHeight="1" x14ac:dyDescent="0.25">
      <c r="A2709" s="52"/>
      <c r="C2709" s="185"/>
      <c r="D2709" s="76"/>
      <c r="E2709" s="76" t="str">
        <f>IF(D2709="","",IFERROR(VLOOKUP(D2709,Cadastro!$C$9:$D$1009,2,FALSE),"NOT FOUND"))</f>
        <v/>
      </c>
      <c r="F2709" s="76"/>
      <c r="G2709" s="94"/>
      <c r="H2709" s="97"/>
      <c r="I2709" s="77">
        <f t="shared" si="85"/>
        <v>0</v>
      </c>
      <c r="J2709" s="78" t="str">
        <f>IFERROR(IF(E2709="","",VLOOKUP(D2709,Saldo!$P$8:$Q$1009,2,FALSE)),"")</f>
        <v/>
      </c>
      <c r="K2709" s="76"/>
      <c r="L2709" s="74" t="str">
        <f t="shared" si="84"/>
        <v/>
      </c>
    </row>
    <row r="2710" spans="1:12" ht="18.95" customHeight="1" x14ac:dyDescent="0.25">
      <c r="A2710" s="52"/>
      <c r="C2710" s="185"/>
      <c r="D2710" s="76"/>
      <c r="E2710" s="76" t="str">
        <f>IF(D2710="","",IFERROR(VLOOKUP(D2710,Cadastro!$C$9:$D$1009,2,FALSE),"NOT FOUND"))</f>
        <v/>
      </c>
      <c r="F2710" s="76"/>
      <c r="G2710" s="94"/>
      <c r="H2710" s="97"/>
      <c r="I2710" s="77">
        <f t="shared" si="85"/>
        <v>0</v>
      </c>
      <c r="J2710" s="78" t="str">
        <f>IFERROR(IF(E2710="","",VLOOKUP(D2710,Saldo!$P$8:$Q$1009,2,FALSE)),"")</f>
        <v/>
      </c>
      <c r="K2710" s="76"/>
      <c r="L2710" s="74" t="str">
        <f t="shared" si="84"/>
        <v/>
      </c>
    </row>
    <row r="2711" spans="1:12" ht="18.95" customHeight="1" x14ac:dyDescent="0.25">
      <c r="A2711" s="52"/>
      <c r="C2711" s="185"/>
      <c r="D2711" s="76"/>
      <c r="E2711" s="76" t="str">
        <f>IF(D2711="","",IFERROR(VLOOKUP(D2711,Cadastro!$C$9:$D$1009,2,FALSE),"NOT FOUND"))</f>
        <v/>
      </c>
      <c r="F2711" s="76"/>
      <c r="G2711" s="94"/>
      <c r="H2711" s="97"/>
      <c r="I2711" s="77">
        <f t="shared" si="85"/>
        <v>0</v>
      </c>
      <c r="J2711" s="78" t="str">
        <f>IFERROR(IF(E2711="","",VLOOKUP(D2711,Saldo!$P$8:$Q$1009,2,FALSE)),"")</f>
        <v/>
      </c>
      <c r="K2711" s="76"/>
      <c r="L2711" s="74" t="str">
        <f t="shared" si="84"/>
        <v/>
      </c>
    </row>
    <row r="2712" spans="1:12" ht="18.95" customHeight="1" x14ac:dyDescent="0.25">
      <c r="A2712" s="52"/>
      <c r="C2712" s="185"/>
      <c r="D2712" s="76"/>
      <c r="E2712" s="76" t="str">
        <f>IF(D2712="","",IFERROR(VLOOKUP(D2712,Cadastro!$C$9:$D$1009,2,FALSE),"NOT FOUND"))</f>
        <v/>
      </c>
      <c r="F2712" s="76"/>
      <c r="G2712" s="94"/>
      <c r="H2712" s="97"/>
      <c r="I2712" s="77">
        <f t="shared" si="85"/>
        <v>0</v>
      </c>
      <c r="J2712" s="78" t="str">
        <f>IFERROR(IF(E2712="","",VLOOKUP(D2712,Saldo!$P$8:$Q$1009,2,FALSE)),"")</f>
        <v/>
      </c>
      <c r="K2712" s="76"/>
      <c r="L2712" s="74" t="str">
        <f t="shared" si="84"/>
        <v/>
      </c>
    </row>
    <row r="2713" spans="1:12" ht="18.95" customHeight="1" x14ac:dyDescent="0.25">
      <c r="A2713" s="52"/>
      <c r="C2713" s="185"/>
      <c r="D2713" s="76"/>
      <c r="E2713" s="76" t="str">
        <f>IF(D2713="","",IFERROR(VLOOKUP(D2713,Cadastro!$C$9:$D$1009,2,FALSE),"NOT FOUND"))</f>
        <v/>
      </c>
      <c r="F2713" s="76"/>
      <c r="G2713" s="94"/>
      <c r="H2713" s="97"/>
      <c r="I2713" s="77">
        <f t="shared" si="85"/>
        <v>0</v>
      </c>
      <c r="J2713" s="78" t="str">
        <f>IFERROR(IF(E2713="","",VLOOKUP(D2713,Saldo!$P$8:$Q$1009,2,FALSE)),"")</f>
        <v/>
      </c>
      <c r="K2713" s="76"/>
      <c r="L2713" s="74" t="str">
        <f t="shared" si="84"/>
        <v/>
      </c>
    </row>
    <row r="2714" spans="1:12" ht="18.95" customHeight="1" x14ac:dyDescent="0.25">
      <c r="A2714" s="52"/>
      <c r="C2714" s="185"/>
      <c r="D2714" s="76"/>
      <c r="E2714" s="76" t="str">
        <f>IF(D2714="","",IFERROR(VLOOKUP(D2714,Cadastro!$C$9:$D$1009,2,FALSE),"NOT FOUND"))</f>
        <v/>
      </c>
      <c r="F2714" s="76"/>
      <c r="G2714" s="94"/>
      <c r="H2714" s="97"/>
      <c r="I2714" s="77">
        <f t="shared" si="85"/>
        <v>0</v>
      </c>
      <c r="J2714" s="78" t="str">
        <f>IFERROR(IF(E2714="","",VLOOKUP(D2714,Saldo!$P$8:$Q$1009,2,FALSE)),"")</f>
        <v/>
      </c>
      <c r="K2714" s="76"/>
      <c r="L2714" s="74" t="str">
        <f t="shared" si="84"/>
        <v/>
      </c>
    </row>
    <row r="2715" spans="1:12" ht="18.95" customHeight="1" x14ac:dyDescent="0.25">
      <c r="A2715" s="52"/>
      <c r="C2715" s="185"/>
      <c r="D2715" s="76"/>
      <c r="E2715" s="76" t="str">
        <f>IF(D2715="","",IFERROR(VLOOKUP(D2715,Cadastro!$C$9:$D$1009,2,FALSE),"NOT FOUND"))</f>
        <v/>
      </c>
      <c r="F2715" s="76"/>
      <c r="G2715" s="94"/>
      <c r="H2715" s="97"/>
      <c r="I2715" s="77">
        <f t="shared" si="85"/>
        <v>0</v>
      </c>
      <c r="J2715" s="78" t="str">
        <f>IFERROR(IF(E2715="","",VLOOKUP(D2715,Saldo!$P$8:$Q$1009,2,FALSE)),"")</f>
        <v/>
      </c>
      <c r="K2715" s="76"/>
      <c r="L2715" s="74" t="str">
        <f t="shared" si="84"/>
        <v/>
      </c>
    </row>
    <row r="2716" spans="1:12" ht="18.95" customHeight="1" x14ac:dyDescent="0.25">
      <c r="A2716" s="52"/>
      <c r="C2716" s="185"/>
      <c r="D2716" s="76"/>
      <c r="E2716" s="76" t="str">
        <f>IF(D2716="","",IFERROR(VLOOKUP(D2716,Cadastro!$C$9:$D$1009,2,FALSE),"NOT FOUND"))</f>
        <v/>
      </c>
      <c r="F2716" s="76"/>
      <c r="G2716" s="94"/>
      <c r="H2716" s="97"/>
      <c r="I2716" s="77">
        <f t="shared" si="85"/>
        <v>0</v>
      </c>
      <c r="J2716" s="78" t="str">
        <f>IFERROR(IF(E2716="","",VLOOKUP(D2716,Saldo!$P$8:$Q$1009,2,FALSE)),"")</f>
        <v/>
      </c>
      <c r="K2716" s="76"/>
      <c r="L2716" s="74" t="str">
        <f t="shared" si="84"/>
        <v/>
      </c>
    </row>
    <row r="2717" spans="1:12" ht="18.95" customHeight="1" x14ac:dyDescent="0.25">
      <c r="A2717" s="52"/>
      <c r="C2717" s="185"/>
      <c r="D2717" s="76"/>
      <c r="E2717" s="76" t="str">
        <f>IF(D2717="","",IFERROR(VLOOKUP(D2717,Cadastro!$C$9:$D$1009,2,FALSE),"NOT FOUND"))</f>
        <v/>
      </c>
      <c r="F2717" s="76"/>
      <c r="G2717" s="94"/>
      <c r="H2717" s="97"/>
      <c r="I2717" s="77">
        <f t="shared" si="85"/>
        <v>0</v>
      </c>
      <c r="J2717" s="78" t="str">
        <f>IFERROR(IF(E2717="","",VLOOKUP(D2717,Saldo!$P$8:$Q$1009,2,FALSE)),"")</f>
        <v/>
      </c>
      <c r="K2717" s="76"/>
      <c r="L2717" s="74" t="str">
        <f t="shared" si="84"/>
        <v/>
      </c>
    </row>
    <row r="2718" spans="1:12" ht="18.95" customHeight="1" x14ac:dyDescent="0.25">
      <c r="A2718" s="52"/>
      <c r="C2718" s="185"/>
      <c r="D2718" s="76"/>
      <c r="E2718" s="76" t="str">
        <f>IF(D2718="","",IFERROR(VLOOKUP(D2718,Cadastro!$C$9:$D$1009,2,FALSE),"NOT FOUND"))</f>
        <v/>
      </c>
      <c r="F2718" s="76"/>
      <c r="G2718" s="94"/>
      <c r="H2718" s="97"/>
      <c r="I2718" s="77">
        <f t="shared" si="85"/>
        <v>0</v>
      </c>
      <c r="J2718" s="78" t="str">
        <f>IFERROR(IF(E2718="","",VLOOKUP(D2718,Saldo!$P$8:$Q$1009,2,FALSE)),"")</f>
        <v/>
      </c>
      <c r="K2718" s="76"/>
      <c r="L2718" s="74" t="str">
        <f t="shared" si="84"/>
        <v/>
      </c>
    </row>
    <row r="2719" spans="1:12" ht="18.95" customHeight="1" x14ac:dyDescent="0.25">
      <c r="A2719" s="52"/>
      <c r="C2719" s="185"/>
      <c r="D2719" s="76"/>
      <c r="E2719" s="76" t="str">
        <f>IF(D2719="","",IFERROR(VLOOKUP(D2719,Cadastro!$C$9:$D$1009,2,FALSE),"NOT FOUND"))</f>
        <v/>
      </c>
      <c r="F2719" s="76"/>
      <c r="G2719" s="94"/>
      <c r="H2719" s="97"/>
      <c r="I2719" s="77">
        <f t="shared" si="85"/>
        <v>0</v>
      </c>
      <c r="J2719" s="78" t="str">
        <f>IFERROR(IF(E2719="","",VLOOKUP(D2719,Saldo!$P$8:$Q$1009,2,FALSE)),"")</f>
        <v/>
      </c>
      <c r="K2719" s="76"/>
      <c r="L2719" s="74" t="str">
        <f t="shared" si="84"/>
        <v/>
      </c>
    </row>
    <row r="2720" spans="1:12" ht="18.95" customHeight="1" x14ac:dyDescent="0.25">
      <c r="A2720" s="52"/>
      <c r="C2720" s="185"/>
      <c r="D2720" s="76"/>
      <c r="E2720" s="76" t="str">
        <f>IF(D2720="","",IFERROR(VLOOKUP(D2720,Cadastro!$C$9:$D$1009,2,FALSE),"NOT FOUND"))</f>
        <v/>
      </c>
      <c r="F2720" s="76"/>
      <c r="G2720" s="94"/>
      <c r="H2720" s="97"/>
      <c r="I2720" s="77">
        <f t="shared" si="85"/>
        <v>0</v>
      </c>
      <c r="J2720" s="78" t="str">
        <f>IFERROR(IF(E2720="","",VLOOKUP(D2720,Saldo!$P$8:$Q$1009,2,FALSE)),"")</f>
        <v/>
      </c>
      <c r="K2720" s="76"/>
      <c r="L2720" s="74" t="str">
        <f t="shared" si="84"/>
        <v/>
      </c>
    </row>
    <row r="2721" spans="1:12" ht="18.95" customHeight="1" x14ac:dyDescent="0.25">
      <c r="A2721" s="52"/>
      <c r="C2721" s="185"/>
      <c r="D2721" s="76"/>
      <c r="E2721" s="76" t="str">
        <f>IF(D2721="","",IFERROR(VLOOKUP(D2721,Cadastro!$C$9:$D$1009,2,FALSE),"NOT FOUND"))</f>
        <v/>
      </c>
      <c r="F2721" s="76"/>
      <c r="G2721" s="94"/>
      <c r="H2721" s="97"/>
      <c r="I2721" s="77">
        <f t="shared" si="85"/>
        <v>0</v>
      </c>
      <c r="J2721" s="78" t="str">
        <f>IFERROR(IF(E2721="","",VLOOKUP(D2721,Saldo!$P$8:$Q$1009,2,FALSE)),"")</f>
        <v/>
      </c>
      <c r="K2721" s="76"/>
      <c r="L2721" s="74" t="str">
        <f t="shared" si="84"/>
        <v/>
      </c>
    </row>
    <row r="2722" spans="1:12" ht="18.95" customHeight="1" x14ac:dyDescent="0.25">
      <c r="A2722" s="52"/>
      <c r="C2722" s="185"/>
      <c r="D2722" s="76"/>
      <c r="E2722" s="76" t="str">
        <f>IF(D2722="","",IFERROR(VLOOKUP(D2722,Cadastro!$C$9:$D$1009,2,FALSE),"NOT FOUND"))</f>
        <v/>
      </c>
      <c r="F2722" s="76"/>
      <c r="G2722" s="94"/>
      <c r="H2722" s="97"/>
      <c r="I2722" s="77">
        <f t="shared" si="85"/>
        <v>0</v>
      </c>
      <c r="J2722" s="78" t="str">
        <f>IFERROR(IF(E2722="","",VLOOKUP(D2722,Saldo!$P$8:$Q$1009,2,FALSE)),"")</f>
        <v/>
      </c>
      <c r="K2722" s="76"/>
      <c r="L2722" s="74" t="str">
        <f t="shared" si="84"/>
        <v/>
      </c>
    </row>
    <row r="2723" spans="1:12" ht="18.95" customHeight="1" x14ac:dyDescent="0.25">
      <c r="A2723" s="52"/>
      <c r="C2723" s="185"/>
      <c r="D2723" s="76"/>
      <c r="E2723" s="76" t="str">
        <f>IF(D2723="","",IFERROR(VLOOKUP(D2723,Cadastro!$C$9:$D$1009,2,FALSE),"NOT FOUND"))</f>
        <v/>
      </c>
      <c r="F2723" s="76"/>
      <c r="G2723" s="94"/>
      <c r="H2723" s="97"/>
      <c r="I2723" s="77">
        <f t="shared" si="85"/>
        <v>0</v>
      </c>
      <c r="J2723" s="78" t="str">
        <f>IFERROR(IF(E2723="","",VLOOKUP(D2723,Saldo!$P$8:$Q$1009,2,FALSE)),"")</f>
        <v/>
      </c>
      <c r="K2723" s="76"/>
      <c r="L2723" s="74" t="str">
        <f t="shared" si="84"/>
        <v/>
      </c>
    </row>
    <row r="2724" spans="1:12" ht="18.95" customHeight="1" x14ac:dyDescent="0.25">
      <c r="A2724" s="52"/>
      <c r="C2724" s="185"/>
      <c r="D2724" s="76"/>
      <c r="E2724" s="76" t="str">
        <f>IF(D2724="","",IFERROR(VLOOKUP(D2724,Cadastro!$C$9:$D$1009,2,FALSE),"NOT FOUND"))</f>
        <v/>
      </c>
      <c r="F2724" s="76"/>
      <c r="G2724" s="94"/>
      <c r="H2724" s="97"/>
      <c r="I2724" s="77">
        <f t="shared" si="85"/>
        <v>0</v>
      </c>
      <c r="J2724" s="78" t="str">
        <f>IFERROR(IF(E2724="","",VLOOKUP(D2724,Saldo!$P$8:$Q$1009,2,FALSE)),"")</f>
        <v/>
      </c>
      <c r="K2724" s="76"/>
      <c r="L2724" s="74" t="str">
        <f t="shared" si="84"/>
        <v/>
      </c>
    </row>
    <row r="2725" spans="1:12" ht="18.95" customHeight="1" x14ac:dyDescent="0.25">
      <c r="A2725" s="52"/>
      <c r="C2725" s="185"/>
      <c r="D2725" s="76"/>
      <c r="E2725" s="76" t="str">
        <f>IF(D2725="","",IFERROR(VLOOKUP(D2725,Cadastro!$C$9:$D$1009,2,FALSE),"NOT FOUND"))</f>
        <v/>
      </c>
      <c r="F2725" s="76"/>
      <c r="G2725" s="94"/>
      <c r="H2725" s="97"/>
      <c r="I2725" s="77">
        <f t="shared" si="85"/>
        <v>0</v>
      </c>
      <c r="J2725" s="78" t="str">
        <f>IFERROR(IF(E2725="","",VLOOKUP(D2725,Saldo!$P$8:$Q$1009,2,FALSE)),"")</f>
        <v/>
      </c>
      <c r="K2725" s="76"/>
      <c r="L2725" s="74" t="str">
        <f t="shared" si="84"/>
        <v/>
      </c>
    </row>
    <row r="2726" spans="1:12" ht="18.95" customHeight="1" x14ac:dyDescent="0.25">
      <c r="A2726" s="52"/>
      <c r="C2726" s="185"/>
      <c r="D2726" s="76"/>
      <c r="E2726" s="76" t="str">
        <f>IF(D2726="","",IFERROR(VLOOKUP(D2726,Cadastro!$C$9:$D$1009,2,FALSE),"NOT FOUND"))</f>
        <v/>
      </c>
      <c r="F2726" s="76"/>
      <c r="G2726" s="94"/>
      <c r="H2726" s="97"/>
      <c r="I2726" s="77">
        <f t="shared" si="85"/>
        <v>0</v>
      </c>
      <c r="J2726" s="78" t="str">
        <f>IFERROR(IF(E2726="","",VLOOKUP(D2726,Saldo!$P$8:$Q$1009,2,FALSE)),"")</f>
        <v/>
      </c>
      <c r="K2726" s="76"/>
      <c r="L2726" s="74" t="str">
        <f t="shared" si="84"/>
        <v/>
      </c>
    </row>
    <row r="2727" spans="1:12" ht="18.95" customHeight="1" x14ac:dyDescent="0.25">
      <c r="A2727" s="52"/>
      <c r="C2727" s="185"/>
      <c r="D2727" s="76"/>
      <c r="E2727" s="76" t="str">
        <f>IF(D2727="","",IFERROR(VLOOKUP(D2727,Cadastro!$C$9:$D$1009,2,FALSE),"NOT FOUND"))</f>
        <v/>
      </c>
      <c r="F2727" s="76"/>
      <c r="G2727" s="94"/>
      <c r="H2727" s="97"/>
      <c r="I2727" s="77">
        <f t="shared" si="85"/>
        <v>0</v>
      </c>
      <c r="J2727" s="78" t="str">
        <f>IFERROR(IF(E2727="","",VLOOKUP(D2727,Saldo!$P$8:$Q$1009,2,FALSE)),"")</f>
        <v/>
      </c>
      <c r="K2727" s="76"/>
      <c r="L2727" s="74" t="str">
        <f t="shared" si="84"/>
        <v/>
      </c>
    </row>
    <row r="2728" spans="1:12" ht="18.95" customHeight="1" x14ac:dyDescent="0.25">
      <c r="A2728" s="52"/>
      <c r="C2728" s="185"/>
      <c r="D2728" s="76"/>
      <c r="E2728" s="76" t="str">
        <f>IF(D2728="","",IFERROR(VLOOKUP(D2728,Cadastro!$C$9:$D$1009,2,FALSE),"NOT FOUND"))</f>
        <v/>
      </c>
      <c r="F2728" s="76"/>
      <c r="G2728" s="94"/>
      <c r="H2728" s="97"/>
      <c r="I2728" s="77">
        <f t="shared" si="85"/>
        <v>0</v>
      </c>
      <c r="J2728" s="78" t="str">
        <f>IFERROR(IF(E2728="","",VLOOKUP(D2728,Saldo!$P$8:$Q$1009,2,FALSE)),"")</f>
        <v/>
      </c>
      <c r="K2728" s="76"/>
      <c r="L2728" s="74" t="str">
        <f t="shared" si="84"/>
        <v/>
      </c>
    </row>
    <row r="2729" spans="1:12" ht="18.95" customHeight="1" x14ac:dyDescent="0.25">
      <c r="A2729" s="52"/>
      <c r="C2729" s="185"/>
      <c r="D2729" s="76"/>
      <c r="E2729" s="76" t="str">
        <f>IF(D2729="","",IFERROR(VLOOKUP(D2729,Cadastro!$C$9:$D$1009,2,FALSE),"NOT FOUND"))</f>
        <v/>
      </c>
      <c r="F2729" s="76"/>
      <c r="G2729" s="94"/>
      <c r="H2729" s="97"/>
      <c r="I2729" s="77">
        <f t="shared" si="85"/>
        <v>0</v>
      </c>
      <c r="J2729" s="78" t="str">
        <f>IFERROR(IF(E2729="","",VLOOKUP(D2729,Saldo!$P$8:$Q$1009,2,FALSE)),"")</f>
        <v/>
      </c>
      <c r="K2729" s="76"/>
      <c r="L2729" s="74" t="str">
        <f t="shared" si="84"/>
        <v/>
      </c>
    </row>
    <row r="2730" spans="1:12" ht="18.95" customHeight="1" x14ac:dyDescent="0.25">
      <c r="A2730" s="52"/>
      <c r="C2730" s="185"/>
      <c r="D2730" s="76"/>
      <c r="E2730" s="76" t="str">
        <f>IF(D2730="","",IFERROR(VLOOKUP(D2730,Cadastro!$C$9:$D$1009,2,FALSE),"NOT FOUND"))</f>
        <v/>
      </c>
      <c r="F2730" s="76"/>
      <c r="G2730" s="94"/>
      <c r="H2730" s="97"/>
      <c r="I2730" s="77">
        <f t="shared" si="85"/>
        <v>0</v>
      </c>
      <c r="J2730" s="78" t="str">
        <f>IFERROR(IF(E2730="","",VLOOKUP(D2730,Saldo!$P$8:$Q$1009,2,FALSE)),"")</f>
        <v/>
      </c>
      <c r="K2730" s="76"/>
      <c r="L2730" s="74" t="str">
        <f t="shared" si="84"/>
        <v/>
      </c>
    </row>
    <row r="2731" spans="1:12" ht="18.95" customHeight="1" x14ac:dyDescent="0.25">
      <c r="A2731" s="52"/>
      <c r="C2731" s="185"/>
      <c r="D2731" s="76"/>
      <c r="E2731" s="76" t="str">
        <f>IF(D2731="","",IFERROR(VLOOKUP(D2731,Cadastro!$C$9:$D$1009,2,FALSE),"NOT FOUND"))</f>
        <v/>
      </c>
      <c r="F2731" s="76"/>
      <c r="G2731" s="94"/>
      <c r="H2731" s="97"/>
      <c r="I2731" s="77">
        <f t="shared" si="85"/>
        <v>0</v>
      </c>
      <c r="J2731" s="78" t="str">
        <f>IFERROR(IF(E2731="","",VLOOKUP(D2731,Saldo!$P$8:$Q$1009,2,FALSE)),"")</f>
        <v/>
      </c>
      <c r="K2731" s="76"/>
      <c r="L2731" s="74" t="str">
        <f t="shared" si="84"/>
        <v/>
      </c>
    </row>
    <row r="2732" spans="1:12" ht="18.95" customHeight="1" x14ac:dyDescent="0.25">
      <c r="A2732" s="52"/>
      <c r="C2732" s="185"/>
      <c r="D2732" s="76"/>
      <c r="E2732" s="76" t="str">
        <f>IF(D2732="","",IFERROR(VLOOKUP(D2732,Cadastro!$C$9:$D$1009,2,FALSE),"NOT FOUND"))</f>
        <v/>
      </c>
      <c r="F2732" s="76"/>
      <c r="G2732" s="94"/>
      <c r="H2732" s="97"/>
      <c r="I2732" s="77">
        <f t="shared" si="85"/>
        <v>0</v>
      </c>
      <c r="J2732" s="78" t="str">
        <f>IFERROR(IF(E2732="","",VLOOKUP(D2732,Saldo!$P$8:$Q$1009,2,FALSE)),"")</f>
        <v/>
      </c>
      <c r="K2732" s="76"/>
      <c r="L2732" s="74" t="str">
        <f t="shared" si="84"/>
        <v/>
      </c>
    </row>
    <row r="2733" spans="1:12" ht="18.95" customHeight="1" x14ac:dyDescent="0.25">
      <c r="A2733" s="52"/>
      <c r="C2733" s="185"/>
      <c r="D2733" s="76"/>
      <c r="E2733" s="76" t="str">
        <f>IF(D2733="","",IFERROR(VLOOKUP(D2733,Cadastro!$C$9:$D$1009,2,FALSE),"NOT FOUND"))</f>
        <v/>
      </c>
      <c r="F2733" s="76"/>
      <c r="G2733" s="94"/>
      <c r="H2733" s="97"/>
      <c r="I2733" s="77">
        <f t="shared" si="85"/>
        <v>0</v>
      </c>
      <c r="J2733" s="78" t="str">
        <f>IFERROR(IF(E2733="","",VLOOKUP(D2733,Saldo!$P$8:$Q$1009,2,FALSE)),"")</f>
        <v/>
      </c>
      <c r="K2733" s="76"/>
      <c r="L2733" s="74" t="str">
        <f t="shared" si="84"/>
        <v/>
      </c>
    </row>
    <row r="2734" spans="1:12" ht="18.95" customHeight="1" x14ac:dyDescent="0.25">
      <c r="A2734" s="52"/>
      <c r="C2734" s="185"/>
      <c r="D2734" s="76"/>
      <c r="E2734" s="76" t="str">
        <f>IF(D2734="","",IFERROR(VLOOKUP(D2734,Cadastro!$C$9:$D$1009,2,FALSE),"NOT FOUND"))</f>
        <v/>
      </c>
      <c r="F2734" s="76"/>
      <c r="G2734" s="94"/>
      <c r="H2734" s="97"/>
      <c r="I2734" s="77">
        <f t="shared" si="85"/>
        <v>0</v>
      </c>
      <c r="J2734" s="78" t="str">
        <f>IFERROR(IF(E2734="","",VLOOKUP(D2734,Saldo!$P$8:$Q$1009,2,FALSE)),"")</f>
        <v/>
      </c>
      <c r="K2734" s="76"/>
      <c r="L2734" s="74" t="str">
        <f t="shared" si="84"/>
        <v/>
      </c>
    </row>
    <row r="2735" spans="1:12" ht="18.95" customHeight="1" x14ac:dyDescent="0.25">
      <c r="A2735" s="52"/>
      <c r="C2735" s="185"/>
      <c r="D2735" s="76"/>
      <c r="E2735" s="76" t="str">
        <f>IF(D2735="","",IFERROR(VLOOKUP(D2735,Cadastro!$C$9:$D$1009,2,FALSE),"NOT FOUND"))</f>
        <v/>
      </c>
      <c r="F2735" s="76"/>
      <c r="G2735" s="94"/>
      <c r="H2735" s="97"/>
      <c r="I2735" s="77">
        <f t="shared" si="85"/>
        <v>0</v>
      </c>
      <c r="J2735" s="78" t="str">
        <f>IFERROR(IF(E2735="","",VLOOKUP(D2735,Saldo!$P$8:$Q$1009,2,FALSE)),"")</f>
        <v/>
      </c>
      <c r="K2735" s="76"/>
      <c r="L2735" s="74" t="str">
        <f t="shared" si="84"/>
        <v/>
      </c>
    </row>
    <row r="2736" spans="1:12" ht="18.95" customHeight="1" x14ac:dyDescent="0.25">
      <c r="A2736" s="52"/>
      <c r="C2736" s="185"/>
      <c r="D2736" s="76"/>
      <c r="E2736" s="76" t="str">
        <f>IF(D2736="","",IFERROR(VLOOKUP(D2736,Cadastro!$C$9:$D$1009,2,FALSE),"NOT FOUND"))</f>
        <v/>
      </c>
      <c r="F2736" s="76"/>
      <c r="G2736" s="94"/>
      <c r="H2736" s="97"/>
      <c r="I2736" s="77">
        <f t="shared" si="85"/>
        <v>0</v>
      </c>
      <c r="J2736" s="78" t="str">
        <f>IFERROR(IF(E2736="","",VLOOKUP(D2736,Saldo!$P$8:$Q$1009,2,FALSE)),"")</f>
        <v/>
      </c>
      <c r="K2736" s="76"/>
      <c r="L2736" s="74" t="str">
        <f t="shared" si="84"/>
        <v/>
      </c>
    </row>
    <row r="2737" spans="1:12" ht="18.95" customHeight="1" x14ac:dyDescent="0.25">
      <c r="A2737" s="52"/>
      <c r="C2737" s="185"/>
      <c r="D2737" s="76"/>
      <c r="E2737" s="76" t="str">
        <f>IF(D2737="","",IFERROR(VLOOKUP(D2737,Cadastro!$C$9:$D$1009,2,FALSE),"NOT FOUND"))</f>
        <v/>
      </c>
      <c r="F2737" s="76"/>
      <c r="G2737" s="94"/>
      <c r="H2737" s="97"/>
      <c r="I2737" s="77">
        <f t="shared" si="85"/>
        <v>0</v>
      </c>
      <c r="J2737" s="78" t="str">
        <f>IFERROR(IF(E2737="","",VLOOKUP(D2737,Saldo!$P$8:$Q$1009,2,FALSE)),"")</f>
        <v/>
      </c>
      <c r="K2737" s="76"/>
      <c r="L2737" s="74" t="str">
        <f t="shared" si="84"/>
        <v/>
      </c>
    </row>
    <row r="2738" spans="1:12" ht="18.95" customHeight="1" x14ac:dyDescent="0.25">
      <c r="A2738" s="52"/>
      <c r="C2738" s="185"/>
      <c r="D2738" s="76"/>
      <c r="E2738" s="76" t="str">
        <f>IF(D2738="","",IFERROR(VLOOKUP(D2738,Cadastro!$C$9:$D$1009,2,FALSE),"NOT FOUND"))</f>
        <v/>
      </c>
      <c r="F2738" s="76"/>
      <c r="G2738" s="94"/>
      <c r="H2738" s="97"/>
      <c r="I2738" s="77">
        <f t="shared" si="85"/>
        <v>0</v>
      </c>
      <c r="J2738" s="78" t="str">
        <f>IFERROR(IF(E2738="","",VLOOKUP(D2738,Saldo!$P$8:$Q$1009,2,FALSE)),"")</f>
        <v/>
      </c>
      <c r="K2738" s="76"/>
      <c r="L2738" s="74" t="str">
        <f t="shared" si="84"/>
        <v/>
      </c>
    </row>
    <row r="2739" spans="1:12" ht="18.95" customHeight="1" x14ac:dyDescent="0.25">
      <c r="A2739" s="52"/>
      <c r="C2739" s="185"/>
      <c r="D2739" s="76"/>
      <c r="E2739" s="76" t="str">
        <f>IF(D2739="","",IFERROR(VLOOKUP(D2739,Cadastro!$C$9:$D$1009,2,FALSE),"NOT FOUND"))</f>
        <v/>
      </c>
      <c r="F2739" s="76"/>
      <c r="G2739" s="94"/>
      <c r="H2739" s="97"/>
      <c r="I2739" s="77">
        <f t="shared" si="85"/>
        <v>0</v>
      </c>
      <c r="J2739" s="78" t="str">
        <f>IFERROR(IF(E2739="","",VLOOKUP(D2739,Saldo!$P$8:$Q$1009,2,FALSE)),"")</f>
        <v/>
      </c>
      <c r="K2739" s="76"/>
      <c r="L2739" s="74" t="str">
        <f t="shared" si="84"/>
        <v/>
      </c>
    </row>
    <row r="2740" spans="1:12" ht="18.95" customHeight="1" x14ac:dyDescent="0.25">
      <c r="A2740" s="52"/>
      <c r="C2740" s="185"/>
      <c r="D2740" s="76"/>
      <c r="E2740" s="76" t="str">
        <f>IF(D2740="","",IFERROR(VLOOKUP(D2740,Cadastro!$C$9:$D$1009,2,FALSE),"NOT FOUND"))</f>
        <v/>
      </c>
      <c r="F2740" s="76"/>
      <c r="G2740" s="94"/>
      <c r="H2740" s="97"/>
      <c r="I2740" s="77">
        <f t="shared" si="85"/>
        <v>0</v>
      </c>
      <c r="J2740" s="78" t="str">
        <f>IFERROR(IF(E2740="","",VLOOKUP(D2740,Saldo!$P$8:$Q$1009,2,FALSE)),"")</f>
        <v/>
      </c>
      <c r="K2740" s="76"/>
      <c r="L2740" s="74" t="str">
        <f t="shared" si="84"/>
        <v/>
      </c>
    </row>
    <row r="2741" spans="1:12" ht="18.95" customHeight="1" x14ac:dyDescent="0.25">
      <c r="A2741" s="52"/>
      <c r="C2741" s="185"/>
      <c r="D2741" s="76"/>
      <c r="E2741" s="76" t="str">
        <f>IF(D2741="","",IFERROR(VLOOKUP(D2741,Cadastro!$C$9:$D$1009,2,FALSE),"NOT FOUND"))</f>
        <v/>
      </c>
      <c r="F2741" s="76"/>
      <c r="G2741" s="94"/>
      <c r="H2741" s="97"/>
      <c r="I2741" s="77">
        <f t="shared" si="85"/>
        <v>0</v>
      </c>
      <c r="J2741" s="78" t="str">
        <f>IFERROR(IF(E2741="","",VLOOKUP(D2741,Saldo!$P$8:$Q$1009,2,FALSE)),"")</f>
        <v/>
      </c>
      <c r="K2741" s="76"/>
      <c r="L2741" s="74" t="str">
        <f t="shared" si="84"/>
        <v/>
      </c>
    </row>
    <row r="2742" spans="1:12" ht="18.95" customHeight="1" x14ac:dyDescent="0.25">
      <c r="A2742" s="52"/>
      <c r="C2742" s="185"/>
      <c r="D2742" s="76"/>
      <c r="E2742" s="76" t="str">
        <f>IF(D2742="","",IFERROR(VLOOKUP(D2742,Cadastro!$C$9:$D$1009,2,FALSE),"NOT FOUND"))</f>
        <v/>
      </c>
      <c r="F2742" s="76"/>
      <c r="G2742" s="94"/>
      <c r="H2742" s="97"/>
      <c r="I2742" s="77">
        <f t="shared" si="85"/>
        <v>0</v>
      </c>
      <c r="J2742" s="78" t="str">
        <f>IFERROR(IF(E2742="","",VLOOKUP(D2742,Saldo!$P$8:$Q$1009,2,FALSE)),"")</f>
        <v/>
      </c>
      <c r="K2742" s="76"/>
      <c r="L2742" s="74" t="str">
        <f t="shared" si="84"/>
        <v/>
      </c>
    </row>
    <row r="2743" spans="1:12" ht="18.95" customHeight="1" x14ac:dyDescent="0.25">
      <c r="A2743" s="52"/>
      <c r="C2743" s="185"/>
      <c r="D2743" s="76"/>
      <c r="E2743" s="76" t="str">
        <f>IF(D2743="","",IFERROR(VLOOKUP(D2743,Cadastro!$C$9:$D$1009,2,FALSE),"NOT FOUND"))</f>
        <v/>
      </c>
      <c r="F2743" s="76"/>
      <c r="G2743" s="94"/>
      <c r="H2743" s="97"/>
      <c r="I2743" s="77">
        <f t="shared" si="85"/>
        <v>0</v>
      </c>
      <c r="J2743" s="78" t="str">
        <f>IFERROR(IF(E2743="","",VLOOKUP(D2743,Saldo!$P$8:$Q$1009,2,FALSE)),"")</f>
        <v/>
      </c>
      <c r="K2743" s="76"/>
      <c r="L2743" s="74" t="str">
        <f t="shared" si="84"/>
        <v/>
      </c>
    </row>
    <row r="2744" spans="1:12" ht="18.95" customHeight="1" x14ac:dyDescent="0.25">
      <c r="A2744" s="52"/>
      <c r="C2744" s="185"/>
      <c r="D2744" s="76"/>
      <c r="E2744" s="76" t="str">
        <f>IF(D2744="","",IFERROR(VLOOKUP(D2744,Cadastro!$C$9:$D$1009,2,FALSE),"NOT FOUND"))</f>
        <v/>
      </c>
      <c r="F2744" s="76"/>
      <c r="G2744" s="94"/>
      <c r="H2744" s="97"/>
      <c r="I2744" s="77">
        <f t="shared" si="85"/>
        <v>0</v>
      </c>
      <c r="J2744" s="78" t="str">
        <f>IFERROR(IF(E2744="","",VLOOKUP(D2744,Saldo!$P$8:$Q$1009,2,FALSE)),"")</f>
        <v/>
      </c>
      <c r="K2744" s="76"/>
      <c r="L2744" s="74" t="str">
        <f t="shared" si="84"/>
        <v/>
      </c>
    </row>
    <row r="2745" spans="1:12" ht="18.95" customHeight="1" x14ac:dyDescent="0.25">
      <c r="A2745" s="52"/>
      <c r="C2745" s="185"/>
      <c r="D2745" s="76"/>
      <c r="E2745" s="76" t="str">
        <f>IF(D2745="","",IFERROR(VLOOKUP(D2745,Cadastro!$C$9:$D$1009,2,FALSE),"NOT FOUND"))</f>
        <v/>
      </c>
      <c r="F2745" s="76"/>
      <c r="G2745" s="94"/>
      <c r="H2745" s="97"/>
      <c r="I2745" s="77">
        <f t="shared" si="85"/>
        <v>0</v>
      </c>
      <c r="J2745" s="78" t="str">
        <f>IFERROR(IF(E2745="","",VLOOKUP(D2745,Saldo!$P$8:$Q$1009,2,FALSE)),"")</f>
        <v/>
      </c>
      <c r="K2745" s="76"/>
      <c r="L2745" s="74" t="str">
        <f t="shared" si="84"/>
        <v/>
      </c>
    </row>
    <row r="2746" spans="1:12" ht="18.95" customHeight="1" x14ac:dyDescent="0.25">
      <c r="A2746" s="52"/>
      <c r="C2746" s="185"/>
      <c r="D2746" s="76"/>
      <c r="E2746" s="76" t="str">
        <f>IF(D2746="","",IFERROR(VLOOKUP(D2746,Cadastro!$C$9:$D$1009,2,FALSE),"NOT FOUND"))</f>
        <v/>
      </c>
      <c r="F2746" s="76"/>
      <c r="G2746" s="94"/>
      <c r="H2746" s="97"/>
      <c r="I2746" s="77">
        <f t="shared" si="85"/>
        <v>0</v>
      </c>
      <c r="J2746" s="78" t="str">
        <f>IFERROR(IF(E2746="","",VLOOKUP(D2746,Saldo!$P$8:$Q$1009,2,FALSE)),"")</f>
        <v/>
      </c>
      <c r="K2746" s="76"/>
      <c r="L2746" s="74" t="str">
        <f t="shared" si="84"/>
        <v/>
      </c>
    </row>
    <row r="2747" spans="1:12" ht="18.95" customHeight="1" x14ac:dyDescent="0.25">
      <c r="A2747" s="52"/>
      <c r="C2747" s="185"/>
      <c r="D2747" s="76"/>
      <c r="E2747" s="76" t="str">
        <f>IF(D2747="","",IFERROR(VLOOKUP(D2747,Cadastro!$C$9:$D$1009,2,FALSE),"NOT FOUND"))</f>
        <v/>
      </c>
      <c r="F2747" s="76"/>
      <c r="G2747" s="94"/>
      <c r="H2747" s="97"/>
      <c r="I2747" s="77">
        <f t="shared" si="85"/>
        <v>0</v>
      </c>
      <c r="J2747" s="78" t="str">
        <f>IFERROR(IF(E2747="","",VLOOKUP(D2747,Saldo!$P$8:$Q$1009,2,FALSE)),"")</f>
        <v/>
      </c>
      <c r="K2747" s="76"/>
      <c r="L2747" s="74" t="str">
        <f t="shared" si="84"/>
        <v/>
      </c>
    </row>
    <row r="2748" spans="1:12" ht="18.95" customHeight="1" x14ac:dyDescent="0.25">
      <c r="A2748" s="52"/>
      <c r="C2748" s="185"/>
      <c r="D2748" s="76"/>
      <c r="E2748" s="76" t="str">
        <f>IF(D2748="","",IFERROR(VLOOKUP(D2748,Cadastro!$C$9:$D$1009,2,FALSE),"NOT FOUND"))</f>
        <v/>
      </c>
      <c r="F2748" s="76"/>
      <c r="G2748" s="94"/>
      <c r="H2748" s="97"/>
      <c r="I2748" s="77">
        <f t="shared" si="85"/>
        <v>0</v>
      </c>
      <c r="J2748" s="78" t="str">
        <f>IFERROR(IF(E2748="","",VLOOKUP(D2748,Saldo!$P$8:$Q$1009,2,FALSE)),"")</f>
        <v/>
      </c>
      <c r="K2748" s="76"/>
      <c r="L2748" s="74" t="str">
        <f t="shared" si="84"/>
        <v/>
      </c>
    </row>
    <row r="2749" spans="1:12" ht="18.95" customHeight="1" x14ac:dyDescent="0.25">
      <c r="A2749" s="52"/>
      <c r="C2749" s="185"/>
      <c r="D2749" s="76"/>
      <c r="E2749" s="76" t="str">
        <f>IF(D2749="","",IFERROR(VLOOKUP(D2749,Cadastro!$C$9:$D$1009,2,FALSE),"NOT FOUND"))</f>
        <v/>
      </c>
      <c r="F2749" s="76"/>
      <c r="G2749" s="94"/>
      <c r="H2749" s="97"/>
      <c r="I2749" s="77">
        <f t="shared" si="85"/>
        <v>0</v>
      </c>
      <c r="J2749" s="78" t="str">
        <f>IFERROR(IF(E2749="","",VLOOKUP(D2749,Saldo!$P$8:$Q$1009,2,FALSE)),"")</f>
        <v/>
      </c>
      <c r="K2749" s="76"/>
      <c r="L2749" s="74" t="str">
        <f t="shared" si="84"/>
        <v/>
      </c>
    </row>
    <row r="2750" spans="1:12" ht="18.95" customHeight="1" x14ac:dyDescent="0.25">
      <c r="A2750" s="52"/>
      <c r="C2750" s="185"/>
      <c r="D2750" s="76"/>
      <c r="E2750" s="76" t="str">
        <f>IF(D2750="","",IFERROR(VLOOKUP(D2750,Cadastro!$C$9:$D$1009,2,FALSE),"NOT FOUND"))</f>
        <v/>
      </c>
      <c r="F2750" s="76"/>
      <c r="G2750" s="94"/>
      <c r="H2750" s="97"/>
      <c r="I2750" s="77">
        <f t="shared" si="85"/>
        <v>0</v>
      </c>
      <c r="J2750" s="78" t="str">
        <f>IFERROR(IF(E2750="","",VLOOKUP(D2750,Saldo!$P$8:$Q$1009,2,FALSE)),"")</f>
        <v/>
      </c>
      <c r="K2750" s="76"/>
      <c r="L2750" s="74" t="str">
        <f t="shared" si="84"/>
        <v/>
      </c>
    </row>
    <row r="2751" spans="1:12" ht="18.95" customHeight="1" x14ac:dyDescent="0.25">
      <c r="A2751" s="52"/>
      <c r="C2751" s="185"/>
      <c r="D2751" s="76"/>
      <c r="E2751" s="76" t="str">
        <f>IF(D2751="","",IFERROR(VLOOKUP(D2751,Cadastro!$C$9:$D$1009,2,FALSE),"NOT FOUND"))</f>
        <v/>
      </c>
      <c r="F2751" s="76"/>
      <c r="G2751" s="94"/>
      <c r="H2751" s="97"/>
      <c r="I2751" s="77">
        <f t="shared" si="85"/>
        <v>0</v>
      </c>
      <c r="J2751" s="78" t="str">
        <f>IFERROR(IF(E2751="","",VLOOKUP(D2751,Saldo!$P$8:$Q$1009,2,FALSE)),"")</f>
        <v/>
      </c>
      <c r="K2751" s="76"/>
      <c r="L2751" s="74" t="str">
        <f t="shared" si="84"/>
        <v/>
      </c>
    </row>
    <row r="2752" spans="1:12" ht="18.95" customHeight="1" x14ac:dyDescent="0.25">
      <c r="A2752" s="52"/>
      <c r="C2752" s="185"/>
      <c r="D2752" s="76"/>
      <c r="E2752" s="76" t="str">
        <f>IF(D2752="","",IFERROR(VLOOKUP(D2752,Cadastro!$C$9:$D$1009,2,FALSE),"NOT FOUND"))</f>
        <v/>
      </c>
      <c r="F2752" s="76"/>
      <c r="G2752" s="94"/>
      <c r="H2752" s="97"/>
      <c r="I2752" s="77">
        <f t="shared" si="85"/>
        <v>0</v>
      </c>
      <c r="J2752" s="78" t="str">
        <f>IFERROR(IF(E2752="","",VLOOKUP(D2752,Saldo!$P$8:$Q$1009,2,FALSE)),"")</f>
        <v/>
      </c>
      <c r="K2752" s="76"/>
      <c r="L2752" s="74" t="str">
        <f t="shared" si="84"/>
        <v/>
      </c>
    </row>
    <row r="2753" spans="1:12" ht="18.95" customHeight="1" x14ac:dyDescent="0.25">
      <c r="A2753" s="52"/>
      <c r="C2753" s="185"/>
      <c r="D2753" s="76"/>
      <c r="E2753" s="76" t="str">
        <f>IF(D2753="","",IFERROR(VLOOKUP(D2753,Cadastro!$C$9:$D$1009,2,FALSE),"NOT FOUND"))</f>
        <v/>
      </c>
      <c r="F2753" s="76"/>
      <c r="G2753" s="94"/>
      <c r="H2753" s="97"/>
      <c r="I2753" s="77">
        <f t="shared" si="85"/>
        <v>0</v>
      </c>
      <c r="J2753" s="78" t="str">
        <f>IFERROR(IF(E2753="","",VLOOKUP(D2753,Saldo!$P$8:$Q$1009,2,FALSE)),"")</f>
        <v/>
      </c>
      <c r="K2753" s="76"/>
      <c r="L2753" s="74" t="str">
        <f t="shared" si="84"/>
        <v/>
      </c>
    </row>
    <row r="2754" spans="1:12" ht="18.95" customHeight="1" x14ac:dyDescent="0.25">
      <c r="A2754" s="52"/>
      <c r="C2754" s="185"/>
      <c r="D2754" s="76"/>
      <c r="E2754" s="76" t="str">
        <f>IF(D2754="","",IFERROR(VLOOKUP(D2754,Cadastro!$C$9:$D$1009,2,FALSE),"NOT FOUND"))</f>
        <v/>
      </c>
      <c r="F2754" s="76"/>
      <c r="G2754" s="94"/>
      <c r="H2754" s="97"/>
      <c r="I2754" s="77">
        <f t="shared" si="85"/>
        <v>0</v>
      </c>
      <c r="J2754" s="78" t="str">
        <f>IFERROR(IF(E2754="","",VLOOKUP(D2754,Saldo!$P$8:$Q$1009,2,FALSE)),"")</f>
        <v/>
      </c>
      <c r="K2754" s="76"/>
      <c r="L2754" s="74" t="str">
        <f t="shared" si="84"/>
        <v/>
      </c>
    </row>
    <row r="2755" spans="1:12" ht="18.95" customHeight="1" x14ac:dyDescent="0.25">
      <c r="A2755" s="52"/>
      <c r="C2755" s="185"/>
      <c r="D2755" s="76"/>
      <c r="E2755" s="76" t="str">
        <f>IF(D2755="","",IFERROR(VLOOKUP(D2755,Cadastro!$C$9:$D$1009,2,FALSE),"NOT FOUND"))</f>
        <v/>
      </c>
      <c r="F2755" s="76"/>
      <c r="G2755" s="94"/>
      <c r="H2755" s="97"/>
      <c r="I2755" s="77">
        <f t="shared" si="85"/>
        <v>0</v>
      </c>
      <c r="J2755" s="78" t="str">
        <f>IFERROR(IF(E2755="","",VLOOKUP(D2755,Saldo!$P$8:$Q$1009,2,FALSE)),"")</f>
        <v/>
      </c>
      <c r="K2755" s="76"/>
      <c r="L2755" s="74" t="str">
        <f t="shared" si="84"/>
        <v/>
      </c>
    </row>
    <row r="2756" spans="1:12" ht="18.95" customHeight="1" x14ac:dyDescent="0.25">
      <c r="A2756" s="52"/>
      <c r="C2756" s="185"/>
      <c r="D2756" s="76"/>
      <c r="E2756" s="76" t="str">
        <f>IF(D2756="","",IFERROR(VLOOKUP(D2756,Cadastro!$C$9:$D$1009,2,FALSE),"NOT FOUND"))</f>
        <v/>
      </c>
      <c r="F2756" s="76"/>
      <c r="G2756" s="94"/>
      <c r="H2756" s="97"/>
      <c r="I2756" s="77">
        <f t="shared" si="85"/>
        <v>0</v>
      </c>
      <c r="J2756" s="78" t="str">
        <f>IFERROR(IF(E2756="","",VLOOKUP(D2756,Saldo!$P$8:$Q$1009,2,FALSE)),"")</f>
        <v/>
      </c>
      <c r="K2756" s="76"/>
      <c r="L2756" s="74" t="str">
        <f t="shared" si="84"/>
        <v/>
      </c>
    </row>
    <row r="2757" spans="1:12" ht="18.95" customHeight="1" x14ac:dyDescent="0.25">
      <c r="A2757" s="52"/>
      <c r="C2757" s="185"/>
      <c r="D2757" s="76"/>
      <c r="E2757" s="76" t="str">
        <f>IF(D2757="","",IFERROR(VLOOKUP(D2757,Cadastro!$C$9:$D$1009,2,FALSE),"NOT FOUND"))</f>
        <v/>
      </c>
      <c r="F2757" s="76"/>
      <c r="G2757" s="94"/>
      <c r="H2757" s="97"/>
      <c r="I2757" s="77">
        <f t="shared" si="85"/>
        <v>0</v>
      </c>
      <c r="J2757" s="78" t="str">
        <f>IFERROR(IF(E2757="","",VLOOKUP(D2757,Saldo!$P$8:$Q$1009,2,FALSE)),"")</f>
        <v/>
      </c>
      <c r="K2757" s="76"/>
      <c r="L2757" s="74" t="str">
        <f t="shared" si="84"/>
        <v/>
      </c>
    </row>
    <row r="2758" spans="1:12" ht="18.95" customHeight="1" x14ac:dyDescent="0.25">
      <c r="A2758" s="52"/>
      <c r="C2758" s="185"/>
      <c r="D2758" s="76"/>
      <c r="E2758" s="76" t="str">
        <f>IF(D2758="","",IFERROR(VLOOKUP(D2758,Cadastro!$C$9:$D$1009,2,FALSE),"NOT FOUND"))</f>
        <v/>
      </c>
      <c r="F2758" s="76"/>
      <c r="G2758" s="94"/>
      <c r="H2758" s="97"/>
      <c r="I2758" s="77">
        <f t="shared" si="85"/>
        <v>0</v>
      </c>
      <c r="J2758" s="78" t="str">
        <f>IFERROR(IF(E2758="","",VLOOKUP(D2758,Saldo!$P$8:$Q$1009,2,FALSE)),"")</f>
        <v/>
      </c>
      <c r="K2758" s="76"/>
      <c r="L2758" s="74" t="str">
        <f t="shared" si="84"/>
        <v/>
      </c>
    </row>
    <row r="2759" spans="1:12" ht="18.95" customHeight="1" x14ac:dyDescent="0.25">
      <c r="A2759" s="52"/>
      <c r="C2759" s="185"/>
      <c r="D2759" s="76"/>
      <c r="E2759" s="76" t="str">
        <f>IF(D2759="","",IFERROR(VLOOKUP(D2759,Cadastro!$C$9:$D$1009,2,FALSE),"NOT FOUND"))</f>
        <v/>
      </c>
      <c r="F2759" s="76"/>
      <c r="G2759" s="94"/>
      <c r="H2759" s="97"/>
      <c r="I2759" s="77">
        <f t="shared" si="85"/>
        <v>0</v>
      </c>
      <c r="J2759" s="78" t="str">
        <f>IFERROR(IF(E2759="","",VLOOKUP(D2759,Saldo!$P$8:$Q$1009,2,FALSE)),"")</f>
        <v/>
      </c>
      <c r="K2759" s="76"/>
      <c r="L2759" s="74" t="str">
        <f t="shared" si="84"/>
        <v/>
      </c>
    </row>
    <row r="2760" spans="1:12" ht="18.95" customHeight="1" x14ac:dyDescent="0.25">
      <c r="A2760" s="52"/>
      <c r="C2760" s="185"/>
      <c r="D2760" s="76"/>
      <c r="E2760" s="76" t="str">
        <f>IF(D2760="","",IFERROR(VLOOKUP(D2760,Cadastro!$C$9:$D$1009,2,FALSE),"NOT FOUND"))</f>
        <v/>
      </c>
      <c r="F2760" s="76"/>
      <c r="G2760" s="94"/>
      <c r="H2760" s="97"/>
      <c r="I2760" s="77">
        <f t="shared" si="85"/>
        <v>0</v>
      </c>
      <c r="J2760" s="78" t="str">
        <f>IFERROR(IF(E2760="","",VLOOKUP(D2760,Saldo!$P$8:$Q$1009,2,FALSE)),"")</f>
        <v/>
      </c>
      <c r="K2760" s="76"/>
      <c r="L2760" s="74" t="str">
        <f t="shared" si="84"/>
        <v/>
      </c>
    </row>
    <row r="2761" spans="1:12" ht="18.95" customHeight="1" x14ac:dyDescent="0.25">
      <c r="A2761" s="52"/>
      <c r="C2761" s="185"/>
      <c r="D2761" s="76"/>
      <c r="E2761" s="76" t="str">
        <f>IF(D2761="","",IFERROR(VLOOKUP(D2761,Cadastro!$C$9:$D$1009,2,FALSE),"NOT FOUND"))</f>
        <v/>
      </c>
      <c r="F2761" s="76"/>
      <c r="G2761" s="94"/>
      <c r="H2761" s="97"/>
      <c r="I2761" s="77">
        <f t="shared" si="85"/>
        <v>0</v>
      </c>
      <c r="J2761" s="78" t="str">
        <f>IFERROR(IF(E2761="","",VLOOKUP(D2761,Saldo!$P$8:$Q$1009,2,FALSE)),"")</f>
        <v/>
      </c>
      <c r="K2761" s="76"/>
      <c r="L2761" s="74" t="str">
        <f t="shared" ref="L2761:L2824" si="86">IF(C2761="","",MONTH(C2761))</f>
        <v/>
      </c>
    </row>
    <row r="2762" spans="1:12" ht="18.95" customHeight="1" x14ac:dyDescent="0.25">
      <c r="A2762" s="52"/>
      <c r="C2762" s="185"/>
      <c r="D2762" s="76"/>
      <c r="E2762" s="76" t="str">
        <f>IF(D2762="","",IFERROR(VLOOKUP(D2762,Cadastro!$C$9:$D$1009,2,FALSE),"NOT FOUND"))</f>
        <v/>
      </c>
      <c r="F2762" s="76"/>
      <c r="G2762" s="94"/>
      <c r="H2762" s="97"/>
      <c r="I2762" s="77">
        <f t="shared" ref="I2762:I2825" si="87">IFERROR(G2762*H2762,"Check if QTY and Value are both valid")</f>
        <v>0</v>
      </c>
      <c r="J2762" s="78" t="str">
        <f>IFERROR(IF(E2762="","",VLOOKUP(D2762,Saldo!$P$8:$Q$1009,2,FALSE)),"")</f>
        <v/>
      </c>
      <c r="K2762" s="76"/>
      <c r="L2762" s="74" t="str">
        <f t="shared" si="86"/>
        <v/>
      </c>
    </row>
    <row r="2763" spans="1:12" ht="18.95" customHeight="1" x14ac:dyDescent="0.25">
      <c r="A2763" s="52"/>
      <c r="C2763" s="185"/>
      <c r="D2763" s="76"/>
      <c r="E2763" s="76" t="str">
        <f>IF(D2763="","",IFERROR(VLOOKUP(D2763,Cadastro!$C$9:$D$1009,2,FALSE),"NOT FOUND"))</f>
        <v/>
      </c>
      <c r="F2763" s="76"/>
      <c r="G2763" s="94"/>
      <c r="H2763" s="97"/>
      <c r="I2763" s="77">
        <f t="shared" si="87"/>
        <v>0</v>
      </c>
      <c r="J2763" s="78" t="str">
        <f>IFERROR(IF(E2763="","",VLOOKUP(D2763,Saldo!$P$8:$Q$1009,2,FALSE)),"")</f>
        <v/>
      </c>
      <c r="K2763" s="76"/>
      <c r="L2763" s="74" t="str">
        <f t="shared" si="86"/>
        <v/>
      </c>
    </row>
    <row r="2764" spans="1:12" ht="18.95" customHeight="1" x14ac:dyDescent="0.25">
      <c r="A2764" s="52"/>
      <c r="C2764" s="185"/>
      <c r="D2764" s="76"/>
      <c r="E2764" s="76" t="str">
        <f>IF(D2764="","",IFERROR(VLOOKUP(D2764,Cadastro!$C$9:$D$1009,2,FALSE),"NOT FOUND"))</f>
        <v/>
      </c>
      <c r="F2764" s="76"/>
      <c r="G2764" s="94"/>
      <c r="H2764" s="97"/>
      <c r="I2764" s="77">
        <f t="shared" si="87"/>
        <v>0</v>
      </c>
      <c r="J2764" s="78" t="str">
        <f>IFERROR(IF(E2764="","",VLOOKUP(D2764,Saldo!$P$8:$Q$1009,2,FALSE)),"")</f>
        <v/>
      </c>
      <c r="K2764" s="76"/>
      <c r="L2764" s="74" t="str">
        <f t="shared" si="86"/>
        <v/>
      </c>
    </row>
    <row r="2765" spans="1:12" ht="18.95" customHeight="1" x14ac:dyDescent="0.25">
      <c r="A2765" s="52"/>
      <c r="C2765" s="185"/>
      <c r="D2765" s="76"/>
      <c r="E2765" s="76" t="str">
        <f>IF(D2765="","",IFERROR(VLOOKUP(D2765,Cadastro!$C$9:$D$1009,2,FALSE),"NOT FOUND"))</f>
        <v/>
      </c>
      <c r="F2765" s="76"/>
      <c r="G2765" s="94"/>
      <c r="H2765" s="97"/>
      <c r="I2765" s="77">
        <f t="shared" si="87"/>
        <v>0</v>
      </c>
      <c r="J2765" s="78" t="str">
        <f>IFERROR(IF(E2765="","",VLOOKUP(D2765,Saldo!$P$8:$Q$1009,2,FALSE)),"")</f>
        <v/>
      </c>
      <c r="K2765" s="76"/>
      <c r="L2765" s="74" t="str">
        <f t="shared" si="86"/>
        <v/>
      </c>
    </row>
    <row r="2766" spans="1:12" ht="18.95" customHeight="1" x14ac:dyDescent="0.25">
      <c r="A2766" s="52"/>
      <c r="C2766" s="185"/>
      <c r="D2766" s="76"/>
      <c r="E2766" s="76" t="str">
        <f>IF(D2766="","",IFERROR(VLOOKUP(D2766,Cadastro!$C$9:$D$1009,2,FALSE),"NOT FOUND"))</f>
        <v/>
      </c>
      <c r="F2766" s="76"/>
      <c r="G2766" s="94"/>
      <c r="H2766" s="97"/>
      <c r="I2766" s="77">
        <f t="shared" si="87"/>
        <v>0</v>
      </c>
      <c r="J2766" s="78" t="str">
        <f>IFERROR(IF(E2766="","",VLOOKUP(D2766,Saldo!$P$8:$Q$1009,2,FALSE)),"")</f>
        <v/>
      </c>
      <c r="K2766" s="76"/>
      <c r="L2766" s="74" t="str">
        <f t="shared" si="86"/>
        <v/>
      </c>
    </row>
    <row r="2767" spans="1:12" ht="18.95" customHeight="1" x14ac:dyDescent="0.25">
      <c r="A2767" s="52"/>
      <c r="C2767" s="185"/>
      <c r="D2767" s="76"/>
      <c r="E2767" s="76" t="str">
        <f>IF(D2767="","",IFERROR(VLOOKUP(D2767,Cadastro!$C$9:$D$1009,2,FALSE),"NOT FOUND"))</f>
        <v/>
      </c>
      <c r="F2767" s="76"/>
      <c r="G2767" s="94"/>
      <c r="H2767" s="97"/>
      <c r="I2767" s="77">
        <f t="shared" si="87"/>
        <v>0</v>
      </c>
      <c r="J2767" s="78" t="str">
        <f>IFERROR(IF(E2767="","",VLOOKUP(D2767,Saldo!$P$8:$Q$1009,2,FALSE)),"")</f>
        <v/>
      </c>
      <c r="K2767" s="76"/>
      <c r="L2767" s="74" t="str">
        <f t="shared" si="86"/>
        <v/>
      </c>
    </row>
    <row r="2768" spans="1:12" ht="18.95" customHeight="1" x14ac:dyDescent="0.25">
      <c r="A2768" s="52"/>
      <c r="C2768" s="185"/>
      <c r="D2768" s="76"/>
      <c r="E2768" s="76" t="str">
        <f>IF(D2768="","",IFERROR(VLOOKUP(D2768,Cadastro!$C$9:$D$1009,2,FALSE),"NOT FOUND"))</f>
        <v/>
      </c>
      <c r="F2768" s="76"/>
      <c r="G2768" s="94"/>
      <c r="H2768" s="97"/>
      <c r="I2768" s="77">
        <f t="shared" si="87"/>
        <v>0</v>
      </c>
      <c r="J2768" s="78" t="str">
        <f>IFERROR(IF(E2768="","",VLOOKUP(D2768,Saldo!$P$8:$Q$1009,2,FALSE)),"")</f>
        <v/>
      </c>
      <c r="K2768" s="76"/>
      <c r="L2768" s="74" t="str">
        <f t="shared" si="86"/>
        <v/>
      </c>
    </row>
    <row r="2769" spans="1:12" ht="18.95" customHeight="1" x14ac:dyDescent="0.25">
      <c r="A2769" s="52"/>
      <c r="C2769" s="185"/>
      <c r="D2769" s="76"/>
      <c r="E2769" s="76" t="str">
        <f>IF(D2769="","",IFERROR(VLOOKUP(D2769,Cadastro!$C$9:$D$1009,2,FALSE),"NOT FOUND"))</f>
        <v/>
      </c>
      <c r="F2769" s="76"/>
      <c r="G2769" s="94"/>
      <c r="H2769" s="97"/>
      <c r="I2769" s="77">
        <f t="shared" si="87"/>
        <v>0</v>
      </c>
      <c r="J2769" s="78" t="str">
        <f>IFERROR(IF(E2769="","",VLOOKUP(D2769,Saldo!$P$8:$Q$1009,2,FALSE)),"")</f>
        <v/>
      </c>
      <c r="K2769" s="76"/>
      <c r="L2769" s="74" t="str">
        <f t="shared" si="86"/>
        <v/>
      </c>
    </row>
    <row r="2770" spans="1:12" ht="18.95" customHeight="1" x14ac:dyDescent="0.25">
      <c r="A2770" s="52"/>
      <c r="C2770" s="185"/>
      <c r="D2770" s="76"/>
      <c r="E2770" s="76" t="str">
        <f>IF(D2770="","",IFERROR(VLOOKUP(D2770,Cadastro!$C$9:$D$1009,2,FALSE),"NOT FOUND"))</f>
        <v/>
      </c>
      <c r="F2770" s="76"/>
      <c r="G2770" s="94"/>
      <c r="H2770" s="97"/>
      <c r="I2770" s="77">
        <f t="shared" si="87"/>
        <v>0</v>
      </c>
      <c r="J2770" s="78" t="str">
        <f>IFERROR(IF(E2770="","",VLOOKUP(D2770,Saldo!$P$8:$Q$1009,2,FALSE)),"")</f>
        <v/>
      </c>
      <c r="K2770" s="76"/>
      <c r="L2770" s="74" t="str">
        <f t="shared" si="86"/>
        <v/>
      </c>
    </row>
    <row r="2771" spans="1:12" ht="18.95" customHeight="1" x14ac:dyDescent="0.25">
      <c r="A2771" s="52"/>
      <c r="C2771" s="185"/>
      <c r="D2771" s="76"/>
      <c r="E2771" s="76" t="str">
        <f>IF(D2771="","",IFERROR(VLOOKUP(D2771,Cadastro!$C$9:$D$1009,2,FALSE),"NOT FOUND"))</f>
        <v/>
      </c>
      <c r="F2771" s="76"/>
      <c r="G2771" s="94"/>
      <c r="H2771" s="97"/>
      <c r="I2771" s="77">
        <f t="shared" si="87"/>
        <v>0</v>
      </c>
      <c r="J2771" s="78" t="str">
        <f>IFERROR(IF(E2771="","",VLOOKUP(D2771,Saldo!$P$8:$Q$1009,2,FALSE)),"")</f>
        <v/>
      </c>
      <c r="K2771" s="76"/>
      <c r="L2771" s="74" t="str">
        <f t="shared" si="86"/>
        <v/>
      </c>
    </row>
    <row r="2772" spans="1:12" ht="18.95" customHeight="1" x14ac:dyDescent="0.25">
      <c r="A2772" s="52"/>
      <c r="C2772" s="185"/>
      <c r="D2772" s="76"/>
      <c r="E2772" s="76" t="str">
        <f>IF(D2772="","",IFERROR(VLOOKUP(D2772,Cadastro!$C$9:$D$1009,2,FALSE),"NOT FOUND"))</f>
        <v/>
      </c>
      <c r="F2772" s="76"/>
      <c r="G2772" s="94"/>
      <c r="H2772" s="97"/>
      <c r="I2772" s="77">
        <f t="shared" si="87"/>
        <v>0</v>
      </c>
      <c r="J2772" s="78" t="str">
        <f>IFERROR(IF(E2772="","",VLOOKUP(D2772,Saldo!$P$8:$Q$1009,2,FALSE)),"")</f>
        <v/>
      </c>
      <c r="K2772" s="76"/>
      <c r="L2772" s="74" t="str">
        <f t="shared" si="86"/>
        <v/>
      </c>
    </row>
    <row r="2773" spans="1:12" ht="18.95" customHeight="1" x14ac:dyDescent="0.25">
      <c r="A2773" s="52"/>
      <c r="C2773" s="185"/>
      <c r="D2773" s="76"/>
      <c r="E2773" s="76" t="str">
        <f>IF(D2773="","",IFERROR(VLOOKUP(D2773,Cadastro!$C$9:$D$1009,2,FALSE),"NOT FOUND"))</f>
        <v/>
      </c>
      <c r="F2773" s="76"/>
      <c r="G2773" s="94"/>
      <c r="H2773" s="97"/>
      <c r="I2773" s="77">
        <f t="shared" si="87"/>
        <v>0</v>
      </c>
      <c r="J2773" s="78" t="str">
        <f>IFERROR(IF(E2773="","",VLOOKUP(D2773,Saldo!$P$8:$Q$1009,2,FALSE)),"")</f>
        <v/>
      </c>
      <c r="K2773" s="76"/>
      <c r="L2773" s="74" t="str">
        <f t="shared" si="86"/>
        <v/>
      </c>
    </row>
    <row r="2774" spans="1:12" ht="18.95" customHeight="1" x14ac:dyDescent="0.25">
      <c r="A2774" s="52"/>
      <c r="C2774" s="185"/>
      <c r="D2774" s="76"/>
      <c r="E2774" s="76" t="str">
        <f>IF(D2774="","",IFERROR(VLOOKUP(D2774,Cadastro!$C$9:$D$1009,2,FALSE),"NOT FOUND"))</f>
        <v/>
      </c>
      <c r="F2774" s="76"/>
      <c r="G2774" s="94"/>
      <c r="H2774" s="97"/>
      <c r="I2774" s="77">
        <f t="shared" si="87"/>
        <v>0</v>
      </c>
      <c r="J2774" s="78" t="str">
        <f>IFERROR(IF(E2774="","",VLOOKUP(D2774,Saldo!$P$8:$Q$1009,2,FALSE)),"")</f>
        <v/>
      </c>
      <c r="K2774" s="76"/>
      <c r="L2774" s="74" t="str">
        <f t="shared" si="86"/>
        <v/>
      </c>
    </row>
    <row r="2775" spans="1:12" ht="18.95" customHeight="1" x14ac:dyDescent="0.25">
      <c r="A2775" s="52"/>
      <c r="C2775" s="185"/>
      <c r="D2775" s="76"/>
      <c r="E2775" s="76" t="str">
        <f>IF(D2775="","",IFERROR(VLOOKUP(D2775,Cadastro!$C$9:$D$1009,2,FALSE),"NOT FOUND"))</f>
        <v/>
      </c>
      <c r="F2775" s="76"/>
      <c r="G2775" s="94"/>
      <c r="H2775" s="97"/>
      <c r="I2775" s="77">
        <f t="shared" si="87"/>
        <v>0</v>
      </c>
      <c r="J2775" s="78" t="str">
        <f>IFERROR(IF(E2775="","",VLOOKUP(D2775,Saldo!$P$8:$Q$1009,2,FALSE)),"")</f>
        <v/>
      </c>
      <c r="K2775" s="76"/>
      <c r="L2775" s="74" t="str">
        <f t="shared" si="86"/>
        <v/>
      </c>
    </row>
    <row r="2776" spans="1:12" ht="18.95" customHeight="1" x14ac:dyDescent="0.25">
      <c r="A2776" s="52"/>
      <c r="C2776" s="185"/>
      <c r="D2776" s="76"/>
      <c r="E2776" s="76" t="str">
        <f>IF(D2776="","",IFERROR(VLOOKUP(D2776,Cadastro!$C$9:$D$1009,2,FALSE),"NOT FOUND"))</f>
        <v/>
      </c>
      <c r="F2776" s="76"/>
      <c r="G2776" s="94"/>
      <c r="H2776" s="97"/>
      <c r="I2776" s="77">
        <f t="shared" si="87"/>
        <v>0</v>
      </c>
      <c r="J2776" s="78" t="str">
        <f>IFERROR(IF(E2776="","",VLOOKUP(D2776,Saldo!$P$8:$Q$1009,2,FALSE)),"")</f>
        <v/>
      </c>
      <c r="K2776" s="76"/>
      <c r="L2776" s="74" t="str">
        <f t="shared" si="86"/>
        <v/>
      </c>
    </row>
    <row r="2777" spans="1:12" ht="18.95" customHeight="1" x14ac:dyDescent="0.25">
      <c r="A2777" s="52"/>
      <c r="C2777" s="185"/>
      <c r="D2777" s="76"/>
      <c r="E2777" s="76" t="str">
        <f>IF(D2777="","",IFERROR(VLOOKUP(D2777,Cadastro!$C$9:$D$1009,2,FALSE),"NOT FOUND"))</f>
        <v/>
      </c>
      <c r="F2777" s="76"/>
      <c r="G2777" s="94"/>
      <c r="H2777" s="97"/>
      <c r="I2777" s="77">
        <f t="shared" si="87"/>
        <v>0</v>
      </c>
      <c r="J2777" s="78" t="str">
        <f>IFERROR(IF(E2777="","",VLOOKUP(D2777,Saldo!$P$8:$Q$1009,2,FALSE)),"")</f>
        <v/>
      </c>
      <c r="K2777" s="76"/>
      <c r="L2777" s="74" t="str">
        <f t="shared" si="86"/>
        <v/>
      </c>
    </row>
    <row r="2778" spans="1:12" ht="18.95" customHeight="1" x14ac:dyDescent="0.25">
      <c r="A2778" s="52"/>
      <c r="C2778" s="185"/>
      <c r="D2778" s="76"/>
      <c r="E2778" s="76" t="str">
        <f>IF(D2778="","",IFERROR(VLOOKUP(D2778,Cadastro!$C$9:$D$1009,2,FALSE),"NOT FOUND"))</f>
        <v/>
      </c>
      <c r="F2778" s="76"/>
      <c r="G2778" s="94"/>
      <c r="H2778" s="97"/>
      <c r="I2778" s="77">
        <f t="shared" si="87"/>
        <v>0</v>
      </c>
      <c r="J2778" s="78" t="str">
        <f>IFERROR(IF(E2778="","",VLOOKUP(D2778,Saldo!$P$8:$Q$1009,2,FALSE)),"")</f>
        <v/>
      </c>
      <c r="K2778" s="76"/>
      <c r="L2778" s="74" t="str">
        <f t="shared" si="86"/>
        <v/>
      </c>
    </row>
    <row r="2779" spans="1:12" ht="18.95" customHeight="1" x14ac:dyDescent="0.25">
      <c r="A2779" s="52"/>
      <c r="C2779" s="185"/>
      <c r="D2779" s="76"/>
      <c r="E2779" s="76" t="str">
        <f>IF(D2779="","",IFERROR(VLOOKUP(D2779,Cadastro!$C$9:$D$1009,2,FALSE),"NOT FOUND"))</f>
        <v/>
      </c>
      <c r="F2779" s="76"/>
      <c r="G2779" s="94"/>
      <c r="H2779" s="97"/>
      <c r="I2779" s="77">
        <f t="shared" si="87"/>
        <v>0</v>
      </c>
      <c r="J2779" s="78" t="str">
        <f>IFERROR(IF(E2779="","",VLOOKUP(D2779,Saldo!$P$8:$Q$1009,2,FALSE)),"")</f>
        <v/>
      </c>
      <c r="K2779" s="76"/>
      <c r="L2779" s="74" t="str">
        <f t="shared" si="86"/>
        <v/>
      </c>
    </row>
    <row r="2780" spans="1:12" ht="18.95" customHeight="1" x14ac:dyDescent="0.25">
      <c r="A2780" s="52"/>
      <c r="C2780" s="185"/>
      <c r="D2780" s="76"/>
      <c r="E2780" s="76" t="str">
        <f>IF(D2780="","",IFERROR(VLOOKUP(D2780,Cadastro!$C$9:$D$1009,2,FALSE),"NOT FOUND"))</f>
        <v/>
      </c>
      <c r="F2780" s="76"/>
      <c r="G2780" s="94"/>
      <c r="H2780" s="97"/>
      <c r="I2780" s="77">
        <f t="shared" si="87"/>
        <v>0</v>
      </c>
      <c r="J2780" s="78" t="str">
        <f>IFERROR(IF(E2780="","",VLOOKUP(D2780,Saldo!$P$8:$Q$1009,2,FALSE)),"")</f>
        <v/>
      </c>
      <c r="K2780" s="76"/>
      <c r="L2780" s="74" t="str">
        <f t="shared" si="86"/>
        <v/>
      </c>
    </row>
    <row r="2781" spans="1:12" ht="18.95" customHeight="1" x14ac:dyDescent="0.25">
      <c r="A2781" s="52"/>
      <c r="C2781" s="185"/>
      <c r="D2781" s="76"/>
      <c r="E2781" s="76" t="str">
        <f>IF(D2781="","",IFERROR(VLOOKUP(D2781,Cadastro!$C$9:$D$1009,2,FALSE),"NOT FOUND"))</f>
        <v/>
      </c>
      <c r="F2781" s="76"/>
      <c r="G2781" s="94"/>
      <c r="H2781" s="97"/>
      <c r="I2781" s="77">
        <f t="shared" si="87"/>
        <v>0</v>
      </c>
      <c r="J2781" s="78" t="str">
        <f>IFERROR(IF(E2781="","",VLOOKUP(D2781,Saldo!$P$8:$Q$1009,2,FALSE)),"")</f>
        <v/>
      </c>
      <c r="K2781" s="76"/>
      <c r="L2781" s="74" t="str">
        <f t="shared" si="86"/>
        <v/>
      </c>
    </row>
    <row r="2782" spans="1:12" ht="18.95" customHeight="1" x14ac:dyDescent="0.25">
      <c r="A2782" s="52"/>
      <c r="C2782" s="185"/>
      <c r="D2782" s="76"/>
      <c r="E2782" s="76" t="str">
        <f>IF(D2782="","",IFERROR(VLOOKUP(D2782,Cadastro!$C$9:$D$1009,2,FALSE),"NOT FOUND"))</f>
        <v/>
      </c>
      <c r="F2782" s="76"/>
      <c r="G2782" s="94"/>
      <c r="H2782" s="97"/>
      <c r="I2782" s="77">
        <f t="shared" si="87"/>
        <v>0</v>
      </c>
      <c r="J2782" s="78" t="str">
        <f>IFERROR(IF(E2782="","",VLOOKUP(D2782,Saldo!$P$8:$Q$1009,2,FALSE)),"")</f>
        <v/>
      </c>
      <c r="K2782" s="76"/>
      <c r="L2782" s="74" t="str">
        <f t="shared" si="86"/>
        <v/>
      </c>
    </row>
    <row r="2783" spans="1:12" ht="18.95" customHeight="1" x14ac:dyDescent="0.25">
      <c r="A2783" s="52"/>
      <c r="C2783" s="185"/>
      <c r="D2783" s="76"/>
      <c r="E2783" s="76" t="str">
        <f>IF(D2783="","",IFERROR(VLOOKUP(D2783,Cadastro!$C$9:$D$1009,2,FALSE),"NOT FOUND"))</f>
        <v/>
      </c>
      <c r="F2783" s="76"/>
      <c r="G2783" s="94"/>
      <c r="H2783" s="97"/>
      <c r="I2783" s="77">
        <f t="shared" si="87"/>
        <v>0</v>
      </c>
      <c r="J2783" s="78" t="str">
        <f>IFERROR(IF(E2783="","",VLOOKUP(D2783,Saldo!$P$8:$Q$1009,2,FALSE)),"")</f>
        <v/>
      </c>
      <c r="K2783" s="76"/>
      <c r="L2783" s="74" t="str">
        <f t="shared" si="86"/>
        <v/>
      </c>
    </row>
    <row r="2784" spans="1:12" ht="18.95" customHeight="1" x14ac:dyDescent="0.25">
      <c r="A2784" s="52"/>
      <c r="C2784" s="185"/>
      <c r="D2784" s="76"/>
      <c r="E2784" s="76" t="str">
        <f>IF(D2784="","",IFERROR(VLOOKUP(D2784,Cadastro!$C$9:$D$1009,2,FALSE),"NOT FOUND"))</f>
        <v/>
      </c>
      <c r="F2784" s="76"/>
      <c r="G2784" s="94"/>
      <c r="H2784" s="97"/>
      <c r="I2784" s="77">
        <f t="shared" si="87"/>
        <v>0</v>
      </c>
      <c r="J2784" s="78" t="str">
        <f>IFERROR(IF(E2784="","",VLOOKUP(D2784,Saldo!$P$8:$Q$1009,2,FALSE)),"")</f>
        <v/>
      </c>
      <c r="K2784" s="76"/>
      <c r="L2784" s="74" t="str">
        <f t="shared" si="86"/>
        <v/>
      </c>
    </row>
    <row r="2785" spans="1:12" ht="18.95" customHeight="1" x14ac:dyDescent="0.25">
      <c r="A2785" s="52"/>
      <c r="C2785" s="185"/>
      <c r="D2785" s="76"/>
      <c r="E2785" s="76" t="str">
        <f>IF(D2785="","",IFERROR(VLOOKUP(D2785,Cadastro!$C$9:$D$1009,2,FALSE),"NOT FOUND"))</f>
        <v/>
      </c>
      <c r="F2785" s="76"/>
      <c r="G2785" s="94"/>
      <c r="H2785" s="97"/>
      <c r="I2785" s="77">
        <f t="shared" si="87"/>
        <v>0</v>
      </c>
      <c r="J2785" s="78" t="str">
        <f>IFERROR(IF(E2785="","",VLOOKUP(D2785,Saldo!$P$8:$Q$1009,2,FALSE)),"")</f>
        <v/>
      </c>
      <c r="K2785" s="76"/>
      <c r="L2785" s="74" t="str">
        <f t="shared" si="86"/>
        <v/>
      </c>
    </row>
    <row r="2786" spans="1:12" ht="18.95" customHeight="1" x14ac:dyDescent="0.25">
      <c r="A2786" s="52"/>
      <c r="C2786" s="185"/>
      <c r="D2786" s="76"/>
      <c r="E2786" s="76" t="str">
        <f>IF(D2786="","",IFERROR(VLOOKUP(D2786,Cadastro!$C$9:$D$1009,2,FALSE),"NOT FOUND"))</f>
        <v/>
      </c>
      <c r="F2786" s="76"/>
      <c r="G2786" s="94"/>
      <c r="H2786" s="97"/>
      <c r="I2786" s="77">
        <f t="shared" si="87"/>
        <v>0</v>
      </c>
      <c r="J2786" s="78" t="str">
        <f>IFERROR(IF(E2786="","",VLOOKUP(D2786,Saldo!$P$8:$Q$1009,2,FALSE)),"")</f>
        <v/>
      </c>
      <c r="K2786" s="76"/>
      <c r="L2786" s="74" t="str">
        <f t="shared" si="86"/>
        <v/>
      </c>
    </row>
    <row r="2787" spans="1:12" ht="18.95" customHeight="1" x14ac:dyDescent="0.25">
      <c r="A2787" s="52"/>
      <c r="C2787" s="185"/>
      <c r="D2787" s="76"/>
      <c r="E2787" s="76" t="str">
        <f>IF(D2787="","",IFERROR(VLOOKUP(D2787,Cadastro!$C$9:$D$1009,2,FALSE),"NOT FOUND"))</f>
        <v/>
      </c>
      <c r="F2787" s="76"/>
      <c r="G2787" s="94"/>
      <c r="H2787" s="97"/>
      <c r="I2787" s="77">
        <f t="shared" si="87"/>
        <v>0</v>
      </c>
      <c r="J2787" s="78" t="str">
        <f>IFERROR(IF(E2787="","",VLOOKUP(D2787,Saldo!$P$8:$Q$1009,2,FALSE)),"")</f>
        <v/>
      </c>
      <c r="K2787" s="76"/>
      <c r="L2787" s="74" t="str">
        <f t="shared" si="86"/>
        <v/>
      </c>
    </row>
    <row r="2788" spans="1:12" ht="18.95" customHeight="1" x14ac:dyDescent="0.25">
      <c r="A2788" s="52"/>
      <c r="C2788" s="185"/>
      <c r="D2788" s="76"/>
      <c r="E2788" s="76" t="str">
        <f>IF(D2788="","",IFERROR(VLOOKUP(D2788,Cadastro!$C$9:$D$1009,2,FALSE),"NOT FOUND"))</f>
        <v/>
      </c>
      <c r="F2788" s="76"/>
      <c r="G2788" s="94"/>
      <c r="H2788" s="97"/>
      <c r="I2788" s="77">
        <f t="shared" si="87"/>
        <v>0</v>
      </c>
      <c r="J2788" s="78" t="str">
        <f>IFERROR(IF(E2788="","",VLOOKUP(D2788,Saldo!$P$8:$Q$1009,2,FALSE)),"")</f>
        <v/>
      </c>
      <c r="K2788" s="76"/>
      <c r="L2788" s="74" t="str">
        <f t="shared" si="86"/>
        <v/>
      </c>
    </row>
    <row r="2789" spans="1:12" ht="18.95" customHeight="1" x14ac:dyDescent="0.25">
      <c r="A2789" s="52"/>
      <c r="C2789" s="185"/>
      <c r="D2789" s="76"/>
      <c r="E2789" s="76" t="str">
        <f>IF(D2789="","",IFERROR(VLOOKUP(D2789,Cadastro!$C$9:$D$1009,2,FALSE),"NOT FOUND"))</f>
        <v/>
      </c>
      <c r="F2789" s="76"/>
      <c r="G2789" s="94"/>
      <c r="H2789" s="97"/>
      <c r="I2789" s="77">
        <f t="shared" si="87"/>
        <v>0</v>
      </c>
      <c r="J2789" s="78" t="str">
        <f>IFERROR(IF(E2789="","",VLOOKUP(D2789,Saldo!$P$8:$Q$1009,2,FALSE)),"")</f>
        <v/>
      </c>
      <c r="K2789" s="76"/>
      <c r="L2789" s="74" t="str">
        <f t="shared" si="86"/>
        <v/>
      </c>
    </row>
    <row r="2790" spans="1:12" ht="18.95" customHeight="1" x14ac:dyDescent="0.25">
      <c r="A2790" s="52"/>
      <c r="C2790" s="185"/>
      <c r="D2790" s="76"/>
      <c r="E2790" s="76" t="str">
        <f>IF(D2790="","",IFERROR(VLOOKUP(D2790,Cadastro!$C$9:$D$1009,2,FALSE),"NOT FOUND"))</f>
        <v/>
      </c>
      <c r="F2790" s="76"/>
      <c r="G2790" s="94"/>
      <c r="H2790" s="97"/>
      <c r="I2790" s="77">
        <f t="shared" si="87"/>
        <v>0</v>
      </c>
      <c r="J2790" s="78" t="str">
        <f>IFERROR(IF(E2790="","",VLOOKUP(D2790,Saldo!$P$8:$Q$1009,2,FALSE)),"")</f>
        <v/>
      </c>
      <c r="K2790" s="76"/>
      <c r="L2790" s="74" t="str">
        <f t="shared" si="86"/>
        <v/>
      </c>
    </row>
    <row r="2791" spans="1:12" ht="18.95" customHeight="1" x14ac:dyDescent="0.25">
      <c r="A2791" s="52"/>
      <c r="C2791" s="185"/>
      <c r="D2791" s="76"/>
      <c r="E2791" s="76" t="str">
        <f>IF(D2791="","",IFERROR(VLOOKUP(D2791,Cadastro!$C$9:$D$1009,2,FALSE),"NOT FOUND"))</f>
        <v/>
      </c>
      <c r="F2791" s="76"/>
      <c r="G2791" s="94"/>
      <c r="H2791" s="97"/>
      <c r="I2791" s="77">
        <f t="shared" si="87"/>
        <v>0</v>
      </c>
      <c r="J2791" s="78" t="str">
        <f>IFERROR(IF(E2791="","",VLOOKUP(D2791,Saldo!$P$8:$Q$1009,2,FALSE)),"")</f>
        <v/>
      </c>
      <c r="K2791" s="76"/>
      <c r="L2791" s="74" t="str">
        <f t="shared" si="86"/>
        <v/>
      </c>
    </row>
    <row r="2792" spans="1:12" ht="18.95" customHeight="1" x14ac:dyDescent="0.25">
      <c r="A2792" s="52"/>
      <c r="C2792" s="185"/>
      <c r="D2792" s="76"/>
      <c r="E2792" s="76" t="str">
        <f>IF(D2792="","",IFERROR(VLOOKUP(D2792,Cadastro!$C$9:$D$1009,2,FALSE),"NOT FOUND"))</f>
        <v/>
      </c>
      <c r="F2792" s="76"/>
      <c r="G2792" s="94"/>
      <c r="H2792" s="97"/>
      <c r="I2792" s="77">
        <f t="shared" si="87"/>
        <v>0</v>
      </c>
      <c r="J2792" s="78" t="str">
        <f>IFERROR(IF(E2792="","",VLOOKUP(D2792,Saldo!$P$8:$Q$1009,2,FALSE)),"")</f>
        <v/>
      </c>
      <c r="K2792" s="76"/>
      <c r="L2792" s="74" t="str">
        <f t="shared" si="86"/>
        <v/>
      </c>
    </row>
    <row r="2793" spans="1:12" ht="18.95" customHeight="1" x14ac:dyDescent="0.25">
      <c r="A2793" s="52"/>
      <c r="C2793" s="185"/>
      <c r="D2793" s="76"/>
      <c r="E2793" s="76" t="str">
        <f>IF(D2793="","",IFERROR(VLOOKUP(D2793,Cadastro!$C$9:$D$1009,2,FALSE),"NOT FOUND"))</f>
        <v/>
      </c>
      <c r="F2793" s="76"/>
      <c r="G2793" s="94"/>
      <c r="H2793" s="97"/>
      <c r="I2793" s="77">
        <f t="shared" si="87"/>
        <v>0</v>
      </c>
      <c r="J2793" s="78" t="str">
        <f>IFERROR(IF(E2793="","",VLOOKUP(D2793,Saldo!$P$8:$Q$1009,2,FALSE)),"")</f>
        <v/>
      </c>
      <c r="K2793" s="76"/>
      <c r="L2793" s="74" t="str">
        <f t="shared" si="86"/>
        <v/>
      </c>
    </row>
    <row r="2794" spans="1:12" ht="18.95" customHeight="1" x14ac:dyDescent="0.25">
      <c r="A2794" s="52"/>
      <c r="C2794" s="185"/>
      <c r="D2794" s="76"/>
      <c r="E2794" s="76" t="str">
        <f>IF(D2794="","",IFERROR(VLOOKUP(D2794,Cadastro!$C$9:$D$1009,2,FALSE),"NOT FOUND"))</f>
        <v/>
      </c>
      <c r="F2794" s="76"/>
      <c r="G2794" s="94"/>
      <c r="H2794" s="97"/>
      <c r="I2794" s="77">
        <f t="shared" si="87"/>
        <v>0</v>
      </c>
      <c r="J2794" s="78" t="str">
        <f>IFERROR(IF(E2794="","",VLOOKUP(D2794,Saldo!$P$8:$Q$1009,2,FALSE)),"")</f>
        <v/>
      </c>
      <c r="K2794" s="76"/>
      <c r="L2794" s="74" t="str">
        <f t="shared" si="86"/>
        <v/>
      </c>
    </row>
    <row r="2795" spans="1:12" ht="18.95" customHeight="1" x14ac:dyDescent="0.25">
      <c r="A2795" s="52"/>
      <c r="C2795" s="185"/>
      <c r="D2795" s="76"/>
      <c r="E2795" s="76" t="str">
        <f>IF(D2795="","",IFERROR(VLOOKUP(D2795,Cadastro!$C$9:$D$1009,2,FALSE),"NOT FOUND"))</f>
        <v/>
      </c>
      <c r="F2795" s="76"/>
      <c r="G2795" s="94"/>
      <c r="H2795" s="97"/>
      <c r="I2795" s="77">
        <f t="shared" si="87"/>
        <v>0</v>
      </c>
      <c r="J2795" s="78" t="str">
        <f>IFERROR(IF(E2795="","",VLOOKUP(D2795,Saldo!$P$8:$Q$1009,2,FALSE)),"")</f>
        <v/>
      </c>
      <c r="K2795" s="76"/>
      <c r="L2795" s="74" t="str">
        <f t="shared" si="86"/>
        <v/>
      </c>
    </row>
    <row r="2796" spans="1:12" ht="18.95" customHeight="1" x14ac:dyDescent="0.25">
      <c r="A2796" s="52"/>
      <c r="C2796" s="185"/>
      <c r="D2796" s="76"/>
      <c r="E2796" s="76" t="str">
        <f>IF(D2796="","",IFERROR(VLOOKUP(D2796,Cadastro!$C$9:$D$1009,2,FALSE),"NOT FOUND"))</f>
        <v/>
      </c>
      <c r="F2796" s="76"/>
      <c r="G2796" s="94"/>
      <c r="H2796" s="97"/>
      <c r="I2796" s="77">
        <f t="shared" si="87"/>
        <v>0</v>
      </c>
      <c r="J2796" s="78" t="str">
        <f>IFERROR(IF(E2796="","",VLOOKUP(D2796,Saldo!$P$8:$Q$1009,2,FALSE)),"")</f>
        <v/>
      </c>
      <c r="K2796" s="76"/>
      <c r="L2796" s="74" t="str">
        <f t="shared" si="86"/>
        <v/>
      </c>
    </row>
    <row r="2797" spans="1:12" ht="18.95" customHeight="1" x14ac:dyDescent="0.25">
      <c r="A2797" s="52"/>
      <c r="C2797" s="185"/>
      <c r="D2797" s="76"/>
      <c r="E2797" s="76" t="str">
        <f>IF(D2797="","",IFERROR(VLOOKUP(D2797,Cadastro!$C$9:$D$1009,2,FALSE),"NOT FOUND"))</f>
        <v/>
      </c>
      <c r="F2797" s="76"/>
      <c r="G2797" s="94"/>
      <c r="H2797" s="97"/>
      <c r="I2797" s="77">
        <f t="shared" si="87"/>
        <v>0</v>
      </c>
      <c r="J2797" s="78" t="str">
        <f>IFERROR(IF(E2797="","",VLOOKUP(D2797,Saldo!$P$8:$Q$1009,2,FALSE)),"")</f>
        <v/>
      </c>
      <c r="K2797" s="76"/>
      <c r="L2797" s="74" t="str">
        <f t="shared" si="86"/>
        <v/>
      </c>
    </row>
    <row r="2798" spans="1:12" ht="18.95" customHeight="1" x14ac:dyDescent="0.25">
      <c r="A2798" s="52"/>
      <c r="C2798" s="185"/>
      <c r="D2798" s="76"/>
      <c r="E2798" s="76" t="str">
        <f>IF(D2798="","",IFERROR(VLOOKUP(D2798,Cadastro!$C$9:$D$1009,2,FALSE),"NOT FOUND"))</f>
        <v/>
      </c>
      <c r="F2798" s="76"/>
      <c r="G2798" s="94"/>
      <c r="H2798" s="97"/>
      <c r="I2798" s="77">
        <f t="shared" si="87"/>
        <v>0</v>
      </c>
      <c r="J2798" s="78" t="str">
        <f>IFERROR(IF(E2798="","",VLOOKUP(D2798,Saldo!$P$8:$Q$1009,2,FALSE)),"")</f>
        <v/>
      </c>
      <c r="K2798" s="76"/>
      <c r="L2798" s="74" t="str">
        <f t="shared" si="86"/>
        <v/>
      </c>
    </row>
    <row r="2799" spans="1:12" ht="18.95" customHeight="1" x14ac:dyDescent="0.25">
      <c r="A2799" s="52"/>
      <c r="C2799" s="185"/>
      <c r="D2799" s="76"/>
      <c r="E2799" s="76" t="str">
        <f>IF(D2799="","",IFERROR(VLOOKUP(D2799,Cadastro!$C$9:$D$1009,2,FALSE),"NOT FOUND"))</f>
        <v/>
      </c>
      <c r="F2799" s="76"/>
      <c r="G2799" s="94"/>
      <c r="H2799" s="97"/>
      <c r="I2799" s="77">
        <f t="shared" si="87"/>
        <v>0</v>
      </c>
      <c r="J2799" s="78" t="str">
        <f>IFERROR(IF(E2799="","",VLOOKUP(D2799,Saldo!$P$8:$Q$1009,2,FALSE)),"")</f>
        <v/>
      </c>
      <c r="K2799" s="76"/>
      <c r="L2799" s="74" t="str">
        <f t="shared" si="86"/>
        <v/>
      </c>
    </row>
    <row r="2800" spans="1:12" ht="18.95" customHeight="1" x14ac:dyDescent="0.25">
      <c r="A2800" s="52"/>
      <c r="C2800" s="185"/>
      <c r="D2800" s="76"/>
      <c r="E2800" s="76" t="str">
        <f>IF(D2800="","",IFERROR(VLOOKUP(D2800,Cadastro!$C$9:$D$1009,2,FALSE),"NOT FOUND"))</f>
        <v/>
      </c>
      <c r="F2800" s="76"/>
      <c r="G2800" s="94"/>
      <c r="H2800" s="97"/>
      <c r="I2800" s="77">
        <f t="shared" si="87"/>
        <v>0</v>
      </c>
      <c r="J2800" s="78" t="str">
        <f>IFERROR(IF(E2800="","",VLOOKUP(D2800,Saldo!$P$8:$Q$1009,2,FALSE)),"")</f>
        <v/>
      </c>
      <c r="K2800" s="76"/>
      <c r="L2800" s="74" t="str">
        <f t="shared" si="86"/>
        <v/>
      </c>
    </row>
    <row r="2801" spans="1:12" ht="18.95" customHeight="1" x14ac:dyDescent="0.25">
      <c r="A2801" s="52"/>
      <c r="C2801" s="185"/>
      <c r="D2801" s="76"/>
      <c r="E2801" s="76" t="str">
        <f>IF(D2801="","",IFERROR(VLOOKUP(D2801,Cadastro!$C$9:$D$1009,2,FALSE),"NOT FOUND"))</f>
        <v/>
      </c>
      <c r="F2801" s="76"/>
      <c r="G2801" s="94"/>
      <c r="H2801" s="97"/>
      <c r="I2801" s="77">
        <f t="shared" si="87"/>
        <v>0</v>
      </c>
      <c r="J2801" s="78" t="str">
        <f>IFERROR(IF(E2801="","",VLOOKUP(D2801,Saldo!$P$8:$Q$1009,2,FALSE)),"")</f>
        <v/>
      </c>
      <c r="K2801" s="76"/>
      <c r="L2801" s="74" t="str">
        <f t="shared" si="86"/>
        <v/>
      </c>
    </row>
    <row r="2802" spans="1:12" ht="18.95" customHeight="1" x14ac:dyDescent="0.25">
      <c r="A2802" s="52"/>
      <c r="C2802" s="185"/>
      <c r="D2802" s="76"/>
      <c r="E2802" s="76" t="str">
        <f>IF(D2802="","",IFERROR(VLOOKUP(D2802,Cadastro!$C$9:$D$1009,2,FALSE),"NOT FOUND"))</f>
        <v/>
      </c>
      <c r="F2802" s="76"/>
      <c r="G2802" s="94"/>
      <c r="H2802" s="97"/>
      <c r="I2802" s="77">
        <f t="shared" si="87"/>
        <v>0</v>
      </c>
      <c r="J2802" s="78" t="str">
        <f>IFERROR(IF(E2802="","",VLOOKUP(D2802,Saldo!$P$8:$Q$1009,2,FALSE)),"")</f>
        <v/>
      </c>
      <c r="K2802" s="76"/>
      <c r="L2802" s="74" t="str">
        <f t="shared" si="86"/>
        <v/>
      </c>
    </row>
    <row r="2803" spans="1:12" ht="18.95" customHeight="1" x14ac:dyDescent="0.25">
      <c r="A2803" s="52"/>
      <c r="C2803" s="185"/>
      <c r="D2803" s="76"/>
      <c r="E2803" s="76" t="str">
        <f>IF(D2803="","",IFERROR(VLOOKUP(D2803,Cadastro!$C$9:$D$1009,2,FALSE),"NOT FOUND"))</f>
        <v/>
      </c>
      <c r="F2803" s="76"/>
      <c r="G2803" s="94"/>
      <c r="H2803" s="97"/>
      <c r="I2803" s="77">
        <f t="shared" si="87"/>
        <v>0</v>
      </c>
      <c r="J2803" s="78" t="str">
        <f>IFERROR(IF(E2803="","",VLOOKUP(D2803,Saldo!$P$8:$Q$1009,2,FALSE)),"")</f>
        <v/>
      </c>
      <c r="K2803" s="76"/>
      <c r="L2803" s="74" t="str">
        <f t="shared" si="86"/>
        <v/>
      </c>
    </row>
    <row r="2804" spans="1:12" ht="18.95" customHeight="1" x14ac:dyDescent="0.25">
      <c r="A2804" s="52"/>
      <c r="C2804" s="185"/>
      <c r="D2804" s="76"/>
      <c r="E2804" s="76" t="str">
        <f>IF(D2804="","",IFERROR(VLOOKUP(D2804,Cadastro!$C$9:$D$1009,2,FALSE),"NOT FOUND"))</f>
        <v/>
      </c>
      <c r="F2804" s="76"/>
      <c r="G2804" s="94"/>
      <c r="H2804" s="97"/>
      <c r="I2804" s="77">
        <f t="shared" si="87"/>
        <v>0</v>
      </c>
      <c r="J2804" s="78" t="str">
        <f>IFERROR(IF(E2804="","",VLOOKUP(D2804,Saldo!$P$8:$Q$1009,2,FALSE)),"")</f>
        <v/>
      </c>
      <c r="K2804" s="76"/>
      <c r="L2804" s="74" t="str">
        <f t="shared" si="86"/>
        <v/>
      </c>
    </row>
    <row r="2805" spans="1:12" ht="18.95" customHeight="1" x14ac:dyDescent="0.25">
      <c r="A2805" s="52"/>
      <c r="C2805" s="185"/>
      <c r="D2805" s="76"/>
      <c r="E2805" s="76" t="str">
        <f>IF(D2805="","",IFERROR(VLOOKUP(D2805,Cadastro!$C$9:$D$1009,2,FALSE),"NOT FOUND"))</f>
        <v/>
      </c>
      <c r="F2805" s="76"/>
      <c r="G2805" s="94"/>
      <c r="H2805" s="97"/>
      <c r="I2805" s="77">
        <f t="shared" si="87"/>
        <v>0</v>
      </c>
      <c r="J2805" s="78" t="str">
        <f>IFERROR(IF(E2805="","",VLOOKUP(D2805,Saldo!$P$8:$Q$1009,2,FALSE)),"")</f>
        <v/>
      </c>
      <c r="K2805" s="76"/>
      <c r="L2805" s="74" t="str">
        <f t="shared" si="86"/>
        <v/>
      </c>
    </row>
    <row r="2806" spans="1:12" ht="18.95" customHeight="1" x14ac:dyDescent="0.25">
      <c r="A2806" s="52"/>
      <c r="C2806" s="185"/>
      <c r="D2806" s="76"/>
      <c r="E2806" s="76" t="str">
        <f>IF(D2806="","",IFERROR(VLOOKUP(D2806,Cadastro!$C$9:$D$1009,2,FALSE),"NOT FOUND"))</f>
        <v/>
      </c>
      <c r="F2806" s="76"/>
      <c r="G2806" s="94"/>
      <c r="H2806" s="97"/>
      <c r="I2806" s="77">
        <f t="shared" si="87"/>
        <v>0</v>
      </c>
      <c r="J2806" s="78" t="str">
        <f>IFERROR(IF(E2806="","",VLOOKUP(D2806,Saldo!$P$8:$Q$1009,2,FALSE)),"")</f>
        <v/>
      </c>
      <c r="K2806" s="76"/>
      <c r="L2806" s="74" t="str">
        <f t="shared" si="86"/>
        <v/>
      </c>
    </row>
    <row r="2807" spans="1:12" ht="18.95" customHeight="1" x14ac:dyDescent="0.25">
      <c r="A2807" s="52"/>
      <c r="C2807" s="185"/>
      <c r="D2807" s="76"/>
      <c r="E2807" s="76" t="str">
        <f>IF(D2807="","",IFERROR(VLOOKUP(D2807,Cadastro!$C$9:$D$1009,2,FALSE),"NOT FOUND"))</f>
        <v/>
      </c>
      <c r="F2807" s="76"/>
      <c r="G2807" s="94"/>
      <c r="H2807" s="97"/>
      <c r="I2807" s="77">
        <f t="shared" si="87"/>
        <v>0</v>
      </c>
      <c r="J2807" s="78" t="str">
        <f>IFERROR(IF(E2807="","",VLOOKUP(D2807,Saldo!$P$8:$Q$1009,2,FALSE)),"")</f>
        <v/>
      </c>
      <c r="K2807" s="76"/>
      <c r="L2807" s="74" t="str">
        <f t="shared" si="86"/>
        <v/>
      </c>
    </row>
    <row r="2808" spans="1:12" ht="18.95" customHeight="1" x14ac:dyDescent="0.25">
      <c r="A2808" s="52"/>
      <c r="C2808" s="185"/>
      <c r="D2808" s="76"/>
      <c r="E2808" s="76" t="str">
        <f>IF(D2808="","",IFERROR(VLOOKUP(D2808,Cadastro!$C$9:$D$1009,2,FALSE),"NOT FOUND"))</f>
        <v/>
      </c>
      <c r="F2808" s="76"/>
      <c r="G2808" s="94"/>
      <c r="H2808" s="97"/>
      <c r="I2808" s="77">
        <f t="shared" si="87"/>
        <v>0</v>
      </c>
      <c r="J2808" s="78" t="str">
        <f>IFERROR(IF(E2808="","",VLOOKUP(D2808,Saldo!$P$8:$Q$1009,2,FALSE)),"")</f>
        <v/>
      </c>
      <c r="K2808" s="76"/>
      <c r="L2808" s="74" t="str">
        <f t="shared" si="86"/>
        <v/>
      </c>
    </row>
    <row r="2809" spans="1:12" ht="18.95" customHeight="1" x14ac:dyDescent="0.25">
      <c r="A2809" s="52"/>
      <c r="C2809" s="185"/>
      <c r="D2809" s="76"/>
      <c r="E2809" s="76" t="str">
        <f>IF(D2809="","",IFERROR(VLOOKUP(D2809,Cadastro!$C$9:$D$1009,2,FALSE),"NOT FOUND"))</f>
        <v/>
      </c>
      <c r="F2809" s="76"/>
      <c r="G2809" s="94"/>
      <c r="H2809" s="97"/>
      <c r="I2809" s="77">
        <f t="shared" si="87"/>
        <v>0</v>
      </c>
      <c r="J2809" s="78" t="str">
        <f>IFERROR(IF(E2809="","",VLOOKUP(D2809,Saldo!$P$8:$Q$1009,2,FALSE)),"")</f>
        <v/>
      </c>
      <c r="K2809" s="76"/>
      <c r="L2809" s="74" t="str">
        <f t="shared" si="86"/>
        <v/>
      </c>
    </row>
    <row r="2810" spans="1:12" ht="18.95" customHeight="1" x14ac:dyDescent="0.25">
      <c r="A2810" s="52"/>
      <c r="C2810" s="185"/>
      <c r="D2810" s="76"/>
      <c r="E2810" s="76" t="str">
        <f>IF(D2810="","",IFERROR(VLOOKUP(D2810,Cadastro!$C$9:$D$1009,2,FALSE),"NOT FOUND"))</f>
        <v/>
      </c>
      <c r="F2810" s="76"/>
      <c r="G2810" s="94"/>
      <c r="H2810" s="97"/>
      <c r="I2810" s="77">
        <f t="shared" si="87"/>
        <v>0</v>
      </c>
      <c r="J2810" s="78" t="str">
        <f>IFERROR(IF(E2810="","",VLOOKUP(D2810,Saldo!$P$8:$Q$1009,2,FALSE)),"")</f>
        <v/>
      </c>
      <c r="K2810" s="76"/>
      <c r="L2810" s="74" t="str">
        <f t="shared" si="86"/>
        <v/>
      </c>
    </row>
    <row r="2811" spans="1:12" ht="18.95" customHeight="1" x14ac:dyDescent="0.25">
      <c r="A2811" s="52"/>
      <c r="C2811" s="185"/>
      <c r="D2811" s="76"/>
      <c r="E2811" s="76" t="str">
        <f>IF(D2811="","",IFERROR(VLOOKUP(D2811,Cadastro!$C$9:$D$1009,2,FALSE),"NOT FOUND"))</f>
        <v/>
      </c>
      <c r="F2811" s="76"/>
      <c r="G2811" s="94"/>
      <c r="H2811" s="97"/>
      <c r="I2811" s="77">
        <f t="shared" si="87"/>
        <v>0</v>
      </c>
      <c r="J2811" s="78" t="str">
        <f>IFERROR(IF(E2811="","",VLOOKUP(D2811,Saldo!$P$8:$Q$1009,2,FALSE)),"")</f>
        <v/>
      </c>
      <c r="K2811" s="76"/>
      <c r="L2811" s="74" t="str">
        <f t="shared" si="86"/>
        <v/>
      </c>
    </row>
    <row r="2812" spans="1:12" ht="18.95" customHeight="1" x14ac:dyDescent="0.25">
      <c r="A2812" s="52"/>
      <c r="C2812" s="185"/>
      <c r="D2812" s="76"/>
      <c r="E2812" s="76" t="str">
        <f>IF(D2812="","",IFERROR(VLOOKUP(D2812,Cadastro!$C$9:$D$1009,2,FALSE),"NOT FOUND"))</f>
        <v/>
      </c>
      <c r="F2812" s="76"/>
      <c r="G2812" s="94"/>
      <c r="H2812" s="97"/>
      <c r="I2812" s="77">
        <f t="shared" si="87"/>
        <v>0</v>
      </c>
      <c r="J2812" s="78" t="str">
        <f>IFERROR(IF(E2812="","",VLOOKUP(D2812,Saldo!$P$8:$Q$1009,2,FALSE)),"")</f>
        <v/>
      </c>
      <c r="K2812" s="76"/>
      <c r="L2812" s="74" t="str">
        <f t="shared" si="86"/>
        <v/>
      </c>
    </row>
    <row r="2813" spans="1:12" ht="18.95" customHeight="1" x14ac:dyDescent="0.25">
      <c r="A2813" s="52"/>
      <c r="C2813" s="185"/>
      <c r="D2813" s="76"/>
      <c r="E2813" s="76" t="str">
        <f>IF(D2813="","",IFERROR(VLOOKUP(D2813,Cadastro!$C$9:$D$1009,2,FALSE),"NOT FOUND"))</f>
        <v/>
      </c>
      <c r="F2813" s="76"/>
      <c r="G2813" s="94"/>
      <c r="H2813" s="97"/>
      <c r="I2813" s="77">
        <f t="shared" si="87"/>
        <v>0</v>
      </c>
      <c r="J2813" s="78" t="str">
        <f>IFERROR(IF(E2813="","",VLOOKUP(D2813,Saldo!$P$8:$Q$1009,2,FALSE)),"")</f>
        <v/>
      </c>
      <c r="K2813" s="76"/>
      <c r="L2813" s="74" t="str">
        <f t="shared" si="86"/>
        <v/>
      </c>
    </row>
    <row r="2814" spans="1:12" ht="18.95" customHeight="1" x14ac:dyDescent="0.25">
      <c r="A2814" s="52"/>
      <c r="C2814" s="185"/>
      <c r="D2814" s="76"/>
      <c r="E2814" s="76" t="str">
        <f>IF(D2814="","",IFERROR(VLOOKUP(D2814,Cadastro!$C$9:$D$1009,2,FALSE),"NOT FOUND"))</f>
        <v/>
      </c>
      <c r="F2814" s="76"/>
      <c r="G2814" s="94"/>
      <c r="H2814" s="97"/>
      <c r="I2814" s="77">
        <f t="shared" si="87"/>
        <v>0</v>
      </c>
      <c r="J2814" s="78" t="str">
        <f>IFERROR(IF(E2814="","",VLOOKUP(D2814,Saldo!$P$8:$Q$1009,2,FALSE)),"")</f>
        <v/>
      </c>
      <c r="K2814" s="76"/>
      <c r="L2814" s="74" t="str">
        <f t="shared" si="86"/>
        <v/>
      </c>
    </row>
    <row r="2815" spans="1:12" ht="18.95" customHeight="1" x14ac:dyDescent="0.25">
      <c r="A2815" s="52"/>
      <c r="C2815" s="185"/>
      <c r="D2815" s="76"/>
      <c r="E2815" s="76" t="str">
        <f>IF(D2815="","",IFERROR(VLOOKUP(D2815,Cadastro!$C$9:$D$1009,2,FALSE),"NOT FOUND"))</f>
        <v/>
      </c>
      <c r="F2815" s="76"/>
      <c r="G2815" s="94"/>
      <c r="H2815" s="97"/>
      <c r="I2815" s="77">
        <f t="shared" si="87"/>
        <v>0</v>
      </c>
      <c r="J2815" s="78" t="str">
        <f>IFERROR(IF(E2815="","",VLOOKUP(D2815,Saldo!$P$8:$Q$1009,2,FALSE)),"")</f>
        <v/>
      </c>
      <c r="K2815" s="76"/>
      <c r="L2815" s="74" t="str">
        <f t="shared" si="86"/>
        <v/>
      </c>
    </row>
    <row r="2816" spans="1:12" ht="18.95" customHeight="1" x14ac:dyDescent="0.25">
      <c r="A2816" s="52"/>
      <c r="C2816" s="185"/>
      <c r="D2816" s="76"/>
      <c r="E2816" s="76" t="str">
        <f>IF(D2816="","",IFERROR(VLOOKUP(D2816,Cadastro!$C$9:$D$1009,2,FALSE),"NOT FOUND"))</f>
        <v/>
      </c>
      <c r="F2816" s="76"/>
      <c r="G2816" s="94"/>
      <c r="H2816" s="97"/>
      <c r="I2816" s="77">
        <f t="shared" si="87"/>
        <v>0</v>
      </c>
      <c r="J2816" s="78" t="str">
        <f>IFERROR(IF(E2816="","",VLOOKUP(D2816,Saldo!$P$8:$Q$1009,2,FALSE)),"")</f>
        <v/>
      </c>
      <c r="K2816" s="76"/>
      <c r="L2816" s="74" t="str">
        <f t="shared" si="86"/>
        <v/>
      </c>
    </row>
    <row r="2817" spans="1:12" ht="18.95" customHeight="1" x14ac:dyDescent="0.25">
      <c r="A2817" s="52"/>
      <c r="C2817" s="185"/>
      <c r="D2817" s="76"/>
      <c r="E2817" s="76" t="str">
        <f>IF(D2817="","",IFERROR(VLOOKUP(D2817,Cadastro!$C$9:$D$1009,2,FALSE),"NOT FOUND"))</f>
        <v/>
      </c>
      <c r="F2817" s="76"/>
      <c r="G2817" s="94"/>
      <c r="H2817" s="97"/>
      <c r="I2817" s="77">
        <f t="shared" si="87"/>
        <v>0</v>
      </c>
      <c r="J2817" s="78" t="str">
        <f>IFERROR(IF(E2817="","",VLOOKUP(D2817,Saldo!$P$8:$Q$1009,2,FALSE)),"")</f>
        <v/>
      </c>
      <c r="K2817" s="76"/>
      <c r="L2817" s="74" t="str">
        <f t="shared" si="86"/>
        <v/>
      </c>
    </row>
    <row r="2818" spans="1:12" ht="18.95" customHeight="1" x14ac:dyDescent="0.25">
      <c r="A2818" s="52"/>
      <c r="C2818" s="185"/>
      <c r="D2818" s="76"/>
      <c r="E2818" s="76" t="str">
        <f>IF(D2818="","",IFERROR(VLOOKUP(D2818,Cadastro!$C$9:$D$1009,2,FALSE),"NOT FOUND"))</f>
        <v/>
      </c>
      <c r="F2818" s="76"/>
      <c r="G2818" s="94"/>
      <c r="H2818" s="97"/>
      <c r="I2818" s="77">
        <f t="shared" si="87"/>
        <v>0</v>
      </c>
      <c r="J2818" s="78" t="str">
        <f>IFERROR(IF(E2818="","",VLOOKUP(D2818,Saldo!$P$8:$Q$1009,2,FALSE)),"")</f>
        <v/>
      </c>
      <c r="K2818" s="76"/>
      <c r="L2818" s="74" t="str">
        <f t="shared" si="86"/>
        <v/>
      </c>
    </row>
    <row r="2819" spans="1:12" ht="18.95" customHeight="1" x14ac:dyDescent="0.25">
      <c r="A2819" s="52"/>
      <c r="C2819" s="185"/>
      <c r="D2819" s="76"/>
      <c r="E2819" s="76" t="str">
        <f>IF(D2819="","",IFERROR(VLOOKUP(D2819,Cadastro!$C$9:$D$1009,2,FALSE),"NOT FOUND"))</f>
        <v/>
      </c>
      <c r="F2819" s="76"/>
      <c r="G2819" s="94"/>
      <c r="H2819" s="97"/>
      <c r="I2819" s="77">
        <f t="shared" si="87"/>
        <v>0</v>
      </c>
      <c r="J2819" s="78" t="str">
        <f>IFERROR(IF(E2819="","",VLOOKUP(D2819,Saldo!$P$8:$Q$1009,2,FALSE)),"")</f>
        <v/>
      </c>
      <c r="K2819" s="76"/>
      <c r="L2819" s="74" t="str">
        <f t="shared" si="86"/>
        <v/>
      </c>
    </row>
    <row r="2820" spans="1:12" ht="18.95" customHeight="1" x14ac:dyDescent="0.25">
      <c r="A2820" s="52"/>
      <c r="C2820" s="185"/>
      <c r="D2820" s="76"/>
      <c r="E2820" s="76" t="str">
        <f>IF(D2820="","",IFERROR(VLOOKUP(D2820,Cadastro!$C$9:$D$1009,2,FALSE),"NOT FOUND"))</f>
        <v/>
      </c>
      <c r="F2820" s="76"/>
      <c r="G2820" s="94"/>
      <c r="H2820" s="97"/>
      <c r="I2820" s="77">
        <f t="shared" si="87"/>
        <v>0</v>
      </c>
      <c r="J2820" s="78" t="str">
        <f>IFERROR(IF(E2820="","",VLOOKUP(D2820,Saldo!$P$8:$Q$1009,2,FALSE)),"")</f>
        <v/>
      </c>
      <c r="K2820" s="76"/>
      <c r="L2820" s="74" t="str">
        <f t="shared" si="86"/>
        <v/>
      </c>
    </row>
    <row r="2821" spans="1:12" ht="18.95" customHeight="1" x14ac:dyDescent="0.25">
      <c r="A2821" s="52"/>
      <c r="C2821" s="185"/>
      <c r="D2821" s="76"/>
      <c r="E2821" s="76" t="str">
        <f>IF(D2821="","",IFERROR(VLOOKUP(D2821,Cadastro!$C$9:$D$1009,2,FALSE),"NOT FOUND"))</f>
        <v/>
      </c>
      <c r="F2821" s="76"/>
      <c r="G2821" s="94"/>
      <c r="H2821" s="97"/>
      <c r="I2821" s="77">
        <f t="shared" si="87"/>
        <v>0</v>
      </c>
      <c r="J2821" s="78" t="str">
        <f>IFERROR(IF(E2821="","",VLOOKUP(D2821,Saldo!$P$8:$Q$1009,2,FALSE)),"")</f>
        <v/>
      </c>
      <c r="K2821" s="76"/>
      <c r="L2821" s="74" t="str">
        <f t="shared" si="86"/>
        <v/>
      </c>
    </row>
    <row r="2822" spans="1:12" ht="18.95" customHeight="1" x14ac:dyDescent="0.25">
      <c r="A2822" s="52"/>
      <c r="C2822" s="185"/>
      <c r="D2822" s="76"/>
      <c r="E2822" s="76" t="str">
        <f>IF(D2822="","",IFERROR(VLOOKUP(D2822,Cadastro!$C$9:$D$1009,2,FALSE),"NOT FOUND"))</f>
        <v/>
      </c>
      <c r="F2822" s="76"/>
      <c r="G2822" s="94"/>
      <c r="H2822" s="97"/>
      <c r="I2822" s="77">
        <f t="shared" si="87"/>
        <v>0</v>
      </c>
      <c r="J2822" s="78" t="str">
        <f>IFERROR(IF(E2822="","",VLOOKUP(D2822,Saldo!$P$8:$Q$1009,2,FALSE)),"")</f>
        <v/>
      </c>
      <c r="K2822" s="76"/>
      <c r="L2822" s="74" t="str">
        <f t="shared" si="86"/>
        <v/>
      </c>
    </row>
    <row r="2823" spans="1:12" ht="18.95" customHeight="1" x14ac:dyDescent="0.25">
      <c r="A2823" s="52"/>
      <c r="C2823" s="185"/>
      <c r="D2823" s="76"/>
      <c r="E2823" s="76" t="str">
        <f>IF(D2823="","",IFERROR(VLOOKUP(D2823,Cadastro!$C$9:$D$1009,2,FALSE),"NOT FOUND"))</f>
        <v/>
      </c>
      <c r="F2823" s="76"/>
      <c r="G2823" s="94"/>
      <c r="H2823" s="97"/>
      <c r="I2823" s="77">
        <f t="shared" si="87"/>
        <v>0</v>
      </c>
      <c r="J2823" s="78" t="str">
        <f>IFERROR(IF(E2823="","",VLOOKUP(D2823,Saldo!$P$8:$Q$1009,2,FALSE)),"")</f>
        <v/>
      </c>
      <c r="K2823" s="76"/>
      <c r="L2823" s="74" t="str">
        <f t="shared" si="86"/>
        <v/>
      </c>
    </row>
    <row r="2824" spans="1:12" ht="18.95" customHeight="1" x14ac:dyDescent="0.25">
      <c r="A2824" s="52"/>
      <c r="C2824" s="185"/>
      <c r="D2824" s="76"/>
      <c r="E2824" s="76" t="str">
        <f>IF(D2824="","",IFERROR(VLOOKUP(D2824,Cadastro!$C$9:$D$1009,2,FALSE),"NOT FOUND"))</f>
        <v/>
      </c>
      <c r="F2824" s="76"/>
      <c r="G2824" s="94"/>
      <c r="H2824" s="97"/>
      <c r="I2824" s="77">
        <f t="shared" si="87"/>
        <v>0</v>
      </c>
      <c r="J2824" s="78" t="str">
        <f>IFERROR(IF(E2824="","",VLOOKUP(D2824,Saldo!$P$8:$Q$1009,2,FALSE)),"")</f>
        <v/>
      </c>
      <c r="K2824" s="76"/>
      <c r="L2824" s="74" t="str">
        <f t="shared" si="86"/>
        <v/>
      </c>
    </row>
    <row r="2825" spans="1:12" ht="18.95" customHeight="1" x14ac:dyDescent="0.25">
      <c r="A2825" s="52"/>
      <c r="C2825" s="185"/>
      <c r="D2825" s="76"/>
      <c r="E2825" s="76" t="str">
        <f>IF(D2825="","",IFERROR(VLOOKUP(D2825,Cadastro!$C$9:$D$1009,2,FALSE),"NOT FOUND"))</f>
        <v/>
      </c>
      <c r="F2825" s="76"/>
      <c r="G2825" s="94"/>
      <c r="H2825" s="97"/>
      <c r="I2825" s="77">
        <f t="shared" si="87"/>
        <v>0</v>
      </c>
      <c r="J2825" s="78" t="str">
        <f>IFERROR(IF(E2825="","",VLOOKUP(D2825,Saldo!$P$8:$Q$1009,2,FALSE)),"")</f>
        <v/>
      </c>
      <c r="K2825" s="76"/>
      <c r="L2825" s="74" t="str">
        <f t="shared" ref="L2825:L2888" si="88">IF(C2825="","",MONTH(C2825))</f>
        <v/>
      </c>
    </row>
    <row r="2826" spans="1:12" ht="18.95" customHeight="1" x14ac:dyDescent="0.25">
      <c r="A2826" s="52"/>
      <c r="C2826" s="185"/>
      <c r="D2826" s="76"/>
      <c r="E2826" s="76" t="str">
        <f>IF(D2826="","",IFERROR(VLOOKUP(D2826,Cadastro!$C$9:$D$1009,2,FALSE),"NOT FOUND"))</f>
        <v/>
      </c>
      <c r="F2826" s="76"/>
      <c r="G2826" s="94"/>
      <c r="H2826" s="97"/>
      <c r="I2826" s="77">
        <f t="shared" ref="I2826:I2889" si="89">IFERROR(G2826*H2826,"Check if QTY and Value are both valid")</f>
        <v>0</v>
      </c>
      <c r="J2826" s="78" t="str">
        <f>IFERROR(IF(E2826="","",VLOOKUP(D2826,Saldo!$P$8:$Q$1009,2,FALSE)),"")</f>
        <v/>
      </c>
      <c r="K2826" s="76"/>
      <c r="L2826" s="74" t="str">
        <f t="shared" si="88"/>
        <v/>
      </c>
    </row>
    <row r="2827" spans="1:12" ht="18.95" customHeight="1" x14ac:dyDescent="0.25">
      <c r="A2827" s="52"/>
      <c r="C2827" s="185"/>
      <c r="D2827" s="76"/>
      <c r="E2827" s="76" t="str">
        <f>IF(D2827="","",IFERROR(VLOOKUP(D2827,Cadastro!$C$9:$D$1009,2,FALSE),"NOT FOUND"))</f>
        <v/>
      </c>
      <c r="F2827" s="76"/>
      <c r="G2827" s="94"/>
      <c r="H2827" s="97"/>
      <c r="I2827" s="77">
        <f t="shared" si="89"/>
        <v>0</v>
      </c>
      <c r="J2827" s="78" t="str">
        <f>IFERROR(IF(E2827="","",VLOOKUP(D2827,Saldo!$P$8:$Q$1009,2,FALSE)),"")</f>
        <v/>
      </c>
      <c r="K2827" s="76"/>
      <c r="L2827" s="74" t="str">
        <f t="shared" si="88"/>
        <v/>
      </c>
    </row>
    <row r="2828" spans="1:12" ht="18.95" customHeight="1" x14ac:dyDescent="0.25">
      <c r="A2828" s="52"/>
      <c r="C2828" s="185"/>
      <c r="D2828" s="76"/>
      <c r="E2828" s="76" t="str">
        <f>IF(D2828="","",IFERROR(VLOOKUP(D2828,Cadastro!$C$9:$D$1009,2,FALSE),"NOT FOUND"))</f>
        <v/>
      </c>
      <c r="F2828" s="76"/>
      <c r="G2828" s="94"/>
      <c r="H2828" s="97"/>
      <c r="I2828" s="77">
        <f t="shared" si="89"/>
        <v>0</v>
      </c>
      <c r="J2828" s="78" t="str">
        <f>IFERROR(IF(E2828="","",VLOOKUP(D2828,Saldo!$P$8:$Q$1009,2,FALSE)),"")</f>
        <v/>
      </c>
      <c r="K2828" s="76"/>
      <c r="L2828" s="74" t="str">
        <f t="shared" si="88"/>
        <v/>
      </c>
    </row>
    <row r="2829" spans="1:12" ht="18.95" customHeight="1" x14ac:dyDescent="0.25">
      <c r="A2829" s="52"/>
      <c r="C2829" s="185"/>
      <c r="D2829" s="76"/>
      <c r="E2829" s="76" t="str">
        <f>IF(D2829="","",IFERROR(VLOOKUP(D2829,Cadastro!$C$9:$D$1009,2,FALSE),"NOT FOUND"))</f>
        <v/>
      </c>
      <c r="F2829" s="76"/>
      <c r="G2829" s="94"/>
      <c r="H2829" s="97"/>
      <c r="I2829" s="77">
        <f t="shared" si="89"/>
        <v>0</v>
      </c>
      <c r="J2829" s="78" t="str">
        <f>IFERROR(IF(E2829="","",VLOOKUP(D2829,Saldo!$P$8:$Q$1009,2,FALSE)),"")</f>
        <v/>
      </c>
      <c r="K2829" s="76"/>
      <c r="L2829" s="74" t="str">
        <f t="shared" si="88"/>
        <v/>
      </c>
    </row>
    <row r="2830" spans="1:12" ht="18.95" customHeight="1" x14ac:dyDescent="0.25">
      <c r="A2830" s="52"/>
      <c r="C2830" s="185"/>
      <c r="D2830" s="76"/>
      <c r="E2830" s="76" t="str">
        <f>IF(D2830="","",IFERROR(VLOOKUP(D2830,Cadastro!$C$9:$D$1009,2,FALSE),"NOT FOUND"))</f>
        <v/>
      </c>
      <c r="F2830" s="76"/>
      <c r="G2830" s="94"/>
      <c r="H2830" s="97"/>
      <c r="I2830" s="77">
        <f t="shared" si="89"/>
        <v>0</v>
      </c>
      <c r="J2830" s="78" t="str">
        <f>IFERROR(IF(E2830="","",VLOOKUP(D2830,Saldo!$P$8:$Q$1009,2,FALSE)),"")</f>
        <v/>
      </c>
      <c r="K2830" s="76"/>
      <c r="L2830" s="74" t="str">
        <f t="shared" si="88"/>
        <v/>
      </c>
    </row>
    <row r="2831" spans="1:12" ht="18.95" customHeight="1" x14ac:dyDescent="0.25">
      <c r="A2831" s="52"/>
      <c r="C2831" s="185"/>
      <c r="D2831" s="76"/>
      <c r="E2831" s="76" t="str">
        <f>IF(D2831="","",IFERROR(VLOOKUP(D2831,Cadastro!$C$9:$D$1009,2,FALSE),"NOT FOUND"))</f>
        <v/>
      </c>
      <c r="F2831" s="76"/>
      <c r="G2831" s="94"/>
      <c r="H2831" s="97"/>
      <c r="I2831" s="77">
        <f t="shared" si="89"/>
        <v>0</v>
      </c>
      <c r="J2831" s="78" t="str">
        <f>IFERROR(IF(E2831="","",VLOOKUP(D2831,Saldo!$P$8:$Q$1009,2,FALSE)),"")</f>
        <v/>
      </c>
      <c r="K2831" s="76"/>
      <c r="L2831" s="74" t="str">
        <f t="shared" si="88"/>
        <v/>
      </c>
    </row>
    <row r="2832" spans="1:12" ht="18.95" customHeight="1" x14ac:dyDescent="0.25">
      <c r="A2832" s="52"/>
      <c r="C2832" s="185"/>
      <c r="D2832" s="76"/>
      <c r="E2832" s="76" t="str">
        <f>IF(D2832="","",IFERROR(VLOOKUP(D2832,Cadastro!$C$9:$D$1009,2,FALSE),"NOT FOUND"))</f>
        <v/>
      </c>
      <c r="F2832" s="76"/>
      <c r="G2832" s="94"/>
      <c r="H2832" s="97"/>
      <c r="I2832" s="77">
        <f t="shared" si="89"/>
        <v>0</v>
      </c>
      <c r="J2832" s="78" t="str">
        <f>IFERROR(IF(E2832="","",VLOOKUP(D2832,Saldo!$P$8:$Q$1009,2,FALSE)),"")</f>
        <v/>
      </c>
      <c r="K2832" s="76"/>
      <c r="L2832" s="74" t="str">
        <f t="shared" si="88"/>
        <v/>
      </c>
    </row>
    <row r="2833" spans="1:12" ht="18.95" customHeight="1" x14ac:dyDescent="0.25">
      <c r="A2833" s="52"/>
      <c r="C2833" s="185"/>
      <c r="D2833" s="76"/>
      <c r="E2833" s="76" t="str">
        <f>IF(D2833="","",IFERROR(VLOOKUP(D2833,Cadastro!$C$9:$D$1009,2,FALSE),"NOT FOUND"))</f>
        <v/>
      </c>
      <c r="F2833" s="76"/>
      <c r="G2833" s="94"/>
      <c r="H2833" s="97"/>
      <c r="I2833" s="77">
        <f t="shared" si="89"/>
        <v>0</v>
      </c>
      <c r="J2833" s="78" t="str">
        <f>IFERROR(IF(E2833="","",VLOOKUP(D2833,Saldo!$P$8:$Q$1009,2,FALSE)),"")</f>
        <v/>
      </c>
      <c r="K2833" s="76"/>
      <c r="L2833" s="74" t="str">
        <f t="shared" si="88"/>
        <v/>
      </c>
    </row>
    <row r="2834" spans="1:12" ht="18.95" customHeight="1" x14ac:dyDescent="0.25">
      <c r="A2834" s="52"/>
      <c r="C2834" s="185"/>
      <c r="D2834" s="76"/>
      <c r="E2834" s="76" t="str">
        <f>IF(D2834="","",IFERROR(VLOOKUP(D2834,Cadastro!$C$9:$D$1009,2,FALSE),"NOT FOUND"))</f>
        <v/>
      </c>
      <c r="F2834" s="76"/>
      <c r="G2834" s="94"/>
      <c r="H2834" s="97"/>
      <c r="I2834" s="77">
        <f t="shared" si="89"/>
        <v>0</v>
      </c>
      <c r="J2834" s="78" t="str">
        <f>IFERROR(IF(E2834="","",VLOOKUP(D2834,Saldo!$P$8:$Q$1009,2,FALSE)),"")</f>
        <v/>
      </c>
      <c r="K2834" s="76"/>
      <c r="L2834" s="74" t="str">
        <f t="shared" si="88"/>
        <v/>
      </c>
    </row>
    <row r="2835" spans="1:12" ht="18.95" customHeight="1" x14ac:dyDescent="0.25">
      <c r="A2835" s="52"/>
      <c r="C2835" s="185"/>
      <c r="D2835" s="76"/>
      <c r="E2835" s="76" t="str">
        <f>IF(D2835="","",IFERROR(VLOOKUP(D2835,Cadastro!$C$9:$D$1009,2,FALSE),"NOT FOUND"))</f>
        <v/>
      </c>
      <c r="F2835" s="76"/>
      <c r="G2835" s="94"/>
      <c r="H2835" s="97"/>
      <c r="I2835" s="77">
        <f t="shared" si="89"/>
        <v>0</v>
      </c>
      <c r="J2835" s="78" t="str">
        <f>IFERROR(IF(E2835="","",VLOOKUP(D2835,Saldo!$P$8:$Q$1009,2,FALSE)),"")</f>
        <v/>
      </c>
      <c r="K2835" s="76"/>
      <c r="L2835" s="74" t="str">
        <f t="shared" si="88"/>
        <v/>
      </c>
    </row>
    <row r="2836" spans="1:12" ht="18.95" customHeight="1" x14ac:dyDescent="0.25">
      <c r="A2836" s="52"/>
      <c r="C2836" s="185"/>
      <c r="D2836" s="76"/>
      <c r="E2836" s="76" t="str">
        <f>IF(D2836="","",IFERROR(VLOOKUP(D2836,Cadastro!$C$9:$D$1009,2,FALSE),"NOT FOUND"))</f>
        <v/>
      </c>
      <c r="F2836" s="76"/>
      <c r="G2836" s="94"/>
      <c r="H2836" s="97"/>
      <c r="I2836" s="77">
        <f t="shared" si="89"/>
        <v>0</v>
      </c>
      <c r="J2836" s="78" t="str">
        <f>IFERROR(IF(E2836="","",VLOOKUP(D2836,Saldo!$P$8:$Q$1009,2,FALSE)),"")</f>
        <v/>
      </c>
      <c r="K2836" s="76"/>
      <c r="L2836" s="74" t="str">
        <f t="shared" si="88"/>
        <v/>
      </c>
    </row>
    <row r="2837" spans="1:12" ht="18.95" customHeight="1" x14ac:dyDescent="0.25">
      <c r="A2837" s="52"/>
      <c r="C2837" s="185"/>
      <c r="D2837" s="76"/>
      <c r="E2837" s="76" t="str">
        <f>IF(D2837="","",IFERROR(VLOOKUP(D2837,Cadastro!$C$9:$D$1009,2,FALSE),"NOT FOUND"))</f>
        <v/>
      </c>
      <c r="F2837" s="76"/>
      <c r="G2837" s="94"/>
      <c r="H2837" s="97"/>
      <c r="I2837" s="77">
        <f t="shared" si="89"/>
        <v>0</v>
      </c>
      <c r="J2837" s="78" t="str">
        <f>IFERROR(IF(E2837="","",VLOOKUP(D2837,Saldo!$P$8:$Q$1009,2,FALSE)),"")</f>
        <v/>
      </c>
      <c r="K2837" s="76"/>
      <c r="L2837" s="74" t="str">
        <f t="shared" si="88"/>
        <v/>
      </c>
    </row>
    <row r="2838" spans="1:12" ht="18.95" customHeight="1" x14ac:dyDescent="0.25">
      <c r="A2838" s="52"/>
      <c r="C2838" s="185"/>
      <c r="D2838" s="76"/>
      <c r="E2838" s="76" t="str">
        <f>IF(D2838="","",IFERROR(VLOOKUP(D2838,Cadastro!$C$9:$D$1009,2,FALSE),"NOT FOUND"))</f>
        <v/>
      </c>
      <c r="F2838" s="76"/>
      <c r="G2838" s="94"/>
      <c r="H2838" s="97"/>
      <c r="I2838" s="77">
        <f t="shared" si="89"/>
        <v>0</v>
      </c>
      <c r="J2838" s="78" t="str">
        <f>IFERROR(IF(E2838="","",VLOOKUP(D2838,Saldo!$P$8:$Q$1009,2,FALSE)),"")</f>
        <v/>
      </c>
      <c r="K2838" s="76"/>
      <c r="L2838" s="74" t="str">
        <f t="shared" si="88"/>
        <v/>
      </c>
    </row>
    <row r="2839" spans="1:12" ht="18.95" customHeight="1" x14ac:dyDescent="0.25">
      <c r="A2839" s="52"/>
      <c r="C2839" s="185"/>
      <c r="D2839" s="76"/>
      <c r="E2839" s="76" t="str">
        <f>IF(D2839="","",IFERROR(VLOOKUP(D2839,Cadastro!$C$9:$D$1009,2,FALSE),"NOT FOUND"))</f>
        <v/>
      </c>
      <c r="F2839" s="76"/>
      <c r="G2839" s="94"/>
      <c r="H2839" s="97"/>
      <c r="I2839" s="77">
        <f t="shared" si="89"/>
        <v>0</v>
      </c>
      <c r="J2839" s="78" t="str">
        <f>IFERROR(IF(E2839="","",VLOOKUP(D2839,Saldo!$P$8:$Q$1009,2,FALSE)),"")</f>
        <v/>
      </c>
      <c r="K2839" s="76"/>
      <c r="L2839" s="74" t="str">
        <f t="shared" si="88"/>
        <v/>
      </c>
    </row>
    <row r="2840" spans="1:12" ht="18.95" customHeight="1" x14ac:dyDescent="0.25">
      <c r="A2840" s="52"/>
      <c r="C2840" s="185"/>
      <c r="D2840" s="76"/>
      <c r="E2840" s="76" t="str">
        <f>IF(D2840="","",IFERROR(VLOOKUP(D2840,Cadastro!$C$9:$D$1009,2,FALSE),"NOT FOUND"))</f>
        <v/>
      </c>
      <c r="F2840" s="76"/>
      <c r="G2840" s="94"/>
      <c r="H2840" s="97"/>
      <c r="I2840" s="77">
        <f t="shared" si="89"/>
        <v>0</v>
      </c>
      <c r="J2840" s="78" t="str">
        <f>IFERROR(IF(E2840="","",VLOOKUP(D2840,Saldo!$P$8:$Q$1009,2,FALSE)),"")</f>
        <v/>
      </c>
      <c r="K2840" s="76"/>
      <c r="L2840" s="74" t="str">
        <f t="shared" si="88"/>
        <v/>
      </c>
    </row>
    <row r="2841" spans="1:12" ht="18.95" customHeight="1" x14ac:dyDescent="0.25">
      <c r="A2841" s="52"/>
      <c r="C2841" s="185"/>
      <c r="D2841" s="76"/>
      <c r="E2841" s="76" t="str">
        <f>IF(D2841="","",IFERROR(VLOOKUP(D2841,Cadastro!$C$9:$D$1009,2,FALSE),"NOT FOUND"))</f>
        <v/>
      </c>
      <c r="F2841" s="76"/>
      <c r="G2841" s="94"/>
      <c r="H2841" s="97"/>
      <c r="I2841" s="77">
        <f t="shared" si="89"/>
        <v>0</v>
      </c>
      <c r="J2841" s="78" t="str">
        <f>IFERROR(IF(E2841="","",VLOOKUP(D2841,Saldo!$P$8:$Q$1009,2,FALSE)),"")</f>
        <v/>
      </c>
      <c r="K2841" s="76"/>
      <c r="L2841" s="74" t="str">
        <f t="shared" si="88"/>
        <v/>
      </c>
    </row>
    <row r="2842" spans="1:12" ht="18.95" customHeight="1" x14ac:dyDescent="0.25">
      <c r="A2842" s="52"/>
      <c r="C2842" s="185"/>
      <c r="D2842" s="76"/>
      <c r="E2842" s="76" t="str">
        <f>IF(D2842="","",IFERROR(VLOOKUP(D2842,Cadastro!$C$9:$D$1009,2,FALSE),"NOT FOUND"))</f>
        <v/>
      </c>
      <c r="F2842" s="76"/>
      <c r="G2842" s="94"/>
      <c r="H2842" s="97"/>
      <c r="I2842" s="77">
        <f t="shared" si="89"/>
        <v>0</v>
      </c>
      <c r="J2842" s="78" t="str">
        <f>IFERROR(IF(E2842="","",VLOOKUP(D2842,Saldo!$P$8:$Q$1009,2,FALSE)),"")</f>
        <v/>
      </c>
      <c r="K2842" s="76"/>
      <c r="L2842" s="74" t="str">
        <f t="shared" si="88"/>
        <v/>
      </c>
    </row>
    <row r="2843" spans="1:12" ht="18.95" customHeight="1" x14ac:dyDescent="0.25">
      <c r="A2843" s="52"/>
      <c r="C2843" s="185"/>
      <c r="D2843" s="76"/>
      <c r="E2843" s="76" t="str">
        <f>IF(D2843="","",IFERROR(VLOOKUP(D2843,Cadastro!$C$9:$D$1009,2,FALSE),"NOT FOUND"))</f>
        <v/>
      </c>
      <c r="F2843" s="76"/>
      <c r="G2843" s="94"/>
      <c r="H2843" s="97"/>
      <c r="I2843" s="77">
        <f t="shared" si="89"/>
        <v>0</v>
      </c>
      <c r="J2843" s="78" t="str">
        <f>IFERROR(IF(E2843="","",VLOOKUP(D2843,Saldo!$P$8:$Q$1009,2,FALSE)),"")</f>
        <v/>
      </c>
      <c r="K2843" s="76"/>
      <c r="L2843" s="74" t="str">
        <f t="shared" si="88"/>
        <v/>
      </c>
    </row>
    <row r="2844" spans="1:12" ht="18.95" customHeight="1" x14ac:dyDescent="0.25">
      <c r="A2844" s="52"/>
      <c r="C2844" s="185"/>
      <c r="D2844" s="76"/>
      <c r="E2844" s="76" t="str">
        <f>IF(D2844="","",IFERROR(VLOOKUP(D2844,Cadastro!$C$9:$D$1009,2,FALSE),"NOT FOUND"))</f>
        <v/>
      </c>
      <c r="F2844" s="76"/>
      <c r="G2844" s="94"/>
      <c r="H2844" s="97"/>
      <c r="I2844" s="77">
        <f t="shared" si="89"/>
        <v>0</v>
      </c>
      <c r="J2844" s="78" t="str">
        <f>IFERROR(IF(E2844="","",VLOOKUP(D2844,Saldo!$P$8:$Q$1009,2,FALSE)),"")</f>
        <v/>
      </c>
      <c r="K2844" s="76"/>
      <c r="L2844" s="74" t="str">
        <f t="shared" si="88"/>
        <v/>
      </c>
    </row>
    <row r="2845" spans="1:12" ht="18.95" customHeight="1" x14ac:dyDescent="0.25">
      <c r="A2845" s="52"/>
      <c r="C2845" s="185"/>
      <c r="D2845" s="76"/>
      <c r="E2845" s="76" t="str">
        <f>IF(D2845="","",IFERROR(VLOOKUP(D2845,Cadastro!$C$9:$D$1009,2,FALSE),"NOT FOUND"))</f>
        <v/>
      </c>
      <c r="F2845" s="76"/>
      <c r="G2845" s="94"/>
      <c r="H2845" s="97"/>
      <c r="I2845" s="77">
        <f t="shared" si="89"/>
        <v>0</v>
      </c>
      <c r="J2845" s="78" t="str">
        <f>IFERROR(IF(E2845="","",VLOOKUP(D2845,Saldo!$P$8:$Q$1009,2,FALSE)),"")</f>
        <v/>
      </c>
      <c r="K2845" s="76"/>
      <c r="L2845" s="74" t="str">
        <f t="shared" si="88"/>
        <v/>
      </c>
    </row>
    <row r="2846" spans="1:12" ht="18.95" customHeight="1" x14ac:dyDescent="0.25">
      <c r="A2846" s="52"/>
      <c r="C2846" s="185"/>
      <c r="D2846" s="76"/>
      <c r="E2846" s="76" t="str">
        <f>IF(D2846="","",IFERROR(VLOOKUP(D2846,Cadastro!$C$9:$D$1009,2,FALSE),"NOT FOUND"))</f>
        <v/>
      </c>
      <c r="F2846" s="76"/>
      <c r="G2846" s="94"/>
      <c r="H2846" s="97"/>
      <c r="I2846" s="77">
        <f t="shared" si="89"/>
        <v>0</v>
      </c>
      <c r="J2846" s="78" t="str">
        <f>IFERROR(IF(E2846="","",VLOOKUP(D2846,Saldo!$P$8:$Q$1009,2,FALSE)),"")</f>
        <v/>
      </c>
      <c r="K2846" s="76"/>
      <c r="L2846" s="74" t="str">
        <f t="shared" si="88"/>
        <v/>
      </c>
    </row>
    <row r="2847" spans="1:12" ht="18.95" customHeight="1" x14ac:dyDescent="0.25">
      <c r="A2847" s="52"/>
      <c r="C2847" s="185"/>
      <c r="D2847" s="76"/>
      <c r="E2847" s="76" t="str">
        <f>IF(D2847="","",IFERROR(VLOOKUP(D2847,Cadastro!$C$9:$D$1009,2,FALSE),"NOT FOUND"))</f>
        <v/>
      </c>
      <c r="F2847" s="76"/>
      <c r="G2847" s="94"/>
      <c r="H2847" s="97"/>
      <c r="I2847" s="77">
        <f t="shared" si="89"/>
        <v>0</v>
      </c>
      <c r="J2847" s="78" t="str">
        <f>IFERROR(IF(E2847="","",VLOOKUP(D2847,Saldo!$P$8:$Q$1009,2,FALSE)),"")</f>
        <v/>
      </c>
      <c r="K2847" s="76"/>
      <c r="L2847" s="74" t="str">
        <f t="shared" si="88"/>
        <v/>
      </c>
    </row>
    <row r="2848" spans="1:12" ht="18.95" customHeight="1" x14ac:dyDescent="0.25">
      <c r="A2848" s="52"/>
      <c r="C2848" s="185"/>
      <c r="D2848" s="76"/>
      <c r="E2848" s="76" t="str">
        <f>IF(D2848="","",IFERROR(VLOOKUP(D2848,Cadastro!$C$9:$D$1009,2,FALSE),"NOT FOUND"))</f>
        <v/>
      </c>
      <c r="F2848" s="76"/>
      <c r="G2848" s="94"/>
      <c r="H2848" s="97"/>
      <c r="I2848" s="77">
        <f t="shared" si="89"/>
        <v>0</v>
      </c>
      <c r="J2848" s="78" t="str">
        <f>IFERROR(IF(E2848="","",VLOOKUP(D2848,Saldo!$P$8:$Q$1009,2,FALSE)),"")</f>
        <v/>
      </c>
      <c r="K2848" s="76"/>
      <c r="L2848" s="74" t="str">
        <f t="shared" si="88"/>
        <v/>
      </c>
    </row>
    <row r="2849" spans="1:12" ht="18.95" customHeight="1" x14ac:dyDescent="0.25">
      <c r="A2849" s="52"/>
      <c r="C2849" s="185"/>
      <c r="D2849" s="76"/>
      <c r="E2849" s="76" t="str">
        <f>IF(D2849="","",IFERROR(VLOOKUP(D2849,Cadastro!$C$9:$D$1009,2,FALSE),"NOT FOUND"))</f>
        <v/>
      </c>
      <c r="F2849" s="76"/>
      <c r="G2849" s="94"/>
      <c r="H2849" s="97"/>
      <c r="I2849" s="77">
        <f t="shared" si="89"/>
        <v>0</v>
      </c>
      <c r="J2849" s="78" t="str">
        <f>IFERROR(IF(E2849="","",VLOOKUP(D2849,Saldo!$P$8:$Q$1009,2,FALSE)),"")</f>
        <v/>
      </c>
      <c r="K2849" s="76"/>
      <c r="L2849" s="74" t="str">
        <f t="shared" si="88"/>
        <v/>
      </c>
    </row>
    <row r="2850" spans="1:12" ht="18.95" customHeight="1" x14ac:dyDescent="0.25">
      <c r="A2850" s="52"/>
      <c r="C2850" s="185"/>
      <c r="D2850" s="76"/>
      <c r="E2850" s="76" t="str">
        <f>IF(D2850="","",IFERROR(VLOOKUP(D2850,Cadastro!$C$9:$D$1009,2,FALSE),"NOT FOUND"))</f>
        <v/>
      </c>
      <c r="F2850" s="76"/>
      <c r="G2850" s="94"/>
      <c r="H2850" s="97"/>
      <c r="I2850" s="77">
        <f t="shared" si="89"/>
        <v>0</v>
      </c>
      <c r="J2850" s="78" t="str">
        <f>IFERROR(IF(E2850="","",VLOOKUP(D2850,Saldo!$P$8:$Q$1009,2,FALSE)),"")</f>
        <v/>
      </c>
      <c r="K2850" s="76"/>
      <c r="L2850" s="74" t="str">
        <f t="shared" si="88"/>
        <v/>
      </c>
    </row>
    <row r="2851" spans="1:12" ht="18.95" customHeight="1" x14ac:dyDescent="0.25">
      <c r="A2851" s="52"/>
      <c r="C2851" s="185"/>
      <c r="D2851" s="76"/>
      <c r="E2851" s="76" t="str">
        <f>IF(D2851="","",IFERROR(VLOOKUP(D2851,Cadastro!$C$9:$D$1009,2,FALSE),"NOT FOUND"))</f>
        <v/>
      </c>
      <c r="F2851" s="76"/>
      <c r="G2851" s="94"/>
      <c r="H2851" s="97"/>
      <c r="I2851" s="77">
        <f t="shared" si="89"/>
        <v>0</v>
      </c>
      <c r="J2851" s="78" t="str">
        <f>IFERROR(IF(E2851="","",VLOOKUP(D2851,Saldo!$P$8:$Q$1009,2,FALSE)),"")</f>
        <v/>
      </c>
      <c r="K2851" s="76"/>
      <c r="L2851" s="74" t="str">
        <f t="shared" si="88"/>
        <v/>
      </c>
    </row>
    <row r="2852" spans="1:12" ht="18.95" customHeight="1" x14ac:dyDescent="0.25">
      <c r="A2852" s="52"/>
      <c r="C2852" s="185"/>
      <c r="D2852" s="76"/>
      <c r="E2852" s="76" t="str">
        <f>IF(D2852="","",IFERROR(VLOOKUP(D2852,Cadastro!$C$9:$D$1009,2,FALSE),"NOT FOUND"))</f>
        <v/>
      </c>
      <c r="F2852" s="76"/>
      <c r="G2852" s="94"/>
      <c r="H2852" s="97"/>
      <c r="I2852" s="77">
        <f t="shared" si="89"/>
        <v>0</v>
      </c>
      <c r="J2852" s="78" t="str">
        <f>IFERROR(IF(E2852="","",VLOOKUP(D2852,Saldo!$P$8:$Q$1009,2,FALSE)),"")</f>
        <v/>
      </c>
      <c r="K2852" s="76"/>
      <c r="L2852" s="74" t="str">
        <f t="shared" si="88"/>
        <v/>
      </c>
    </row>
    <row r="2853" spans="1:12" ht="18.95" customHeight="1" x14ac:dyDescent="0.25">
      <c r="A2853" s="52"/>
      <c r="C2853" s="185"/>
      <c r="D2853" s="76"/>
      <c r="E2853" s="76" t="str">
        <f>IF(D2853="","",IFERROR(VLOOKUP(D2853,Cadastro!$C$9:$D$1009,2,FALSE),"NOT FOUND"))</f>
        <v/>
      </c>
      <c r="F2853" s="76"/>
      <c r="G2853" s="94"/>
      <c r="H2853" s="97"/>
      <c r="I2853" s="77">
        <f t="shared" si="89"/>
        <v>0</v>
      </c>
      <c r="J2853" s="78" t="str">
        <f>IFERROR(IF(E2853="","",VLOOKUP(D2853,Saldo!$P$8:$Q$1009,2,FALSE)),"")</f>
        <v/>
      </c>
      <c r="K2853" s="76"/>
      <c r="L2853" s="74" t="str">
        <f t="shared" si="88"/>
        <v/>
      </c>
    </row>
    <row r="2854" spans="1:12" ht="18.95" customHeight="1" x14ac:dyDescent="0.25">
      <c r="A2854" s="52"/>
      <c r="C2854" s="185"/>
      <c r="D2854" s="76"/>
      <c r="E2854" s="76" t="str">
        <f>IF(D2854="","",IFERROR(VLOOKUP(D2854,Cadastro!$C$9:$D$1009,2,FALSE),"NOT FOUND"))</f>
        <v/>
      </c>
      <c r="F2854" s="76"/>
      <c r="G2854" s="94"/>
      <c r="H2854" s="97"/>
      <c r="I2854" s="77">
        <f t="shared" si="89"/>
        <v>0</v>
      </c>
      <c r="J2854" s="78" t="str">
        <f>IFERROR(IF(E2854="","",VLOOKUP(D2854,Saldo!$P$8:$Q$1009,2,FALSE)),"")</f>
        <v/>
      </c>
      <c r="K2854" s="76"/>
      <c r="L2854" s="74" t="str">
        <f t="shared" si="88"/>
        <v/>
      </c>
    </row>
    <row r="2855" spans="1:12" ht="18.95" customHeight="1" x14ac:dyDescent="0.25">
      <c r="A2855" s="52"/>
      <c r="C2855" s="185"/>
      <c r="D2855" s="76"/>
      <c r="E2855" s="76" t="str">
        <f>IF(D2855="","",IFERROR(VLOOKUP(D2855,Cadastro!$C$9:$D$1009,2,FALSE),"NOT FOUND"))</f>
        <v/>
      </c>
      <c r="F2855" s="76"/>
      <c r="G2855" s="94"/>
      <c r="H2855" s="97"/>
      <c r="I2855" s="77">
        <f t="shared" si="89"/>
        <v>0</v>
      </c>
      <c r="J2855" s="78" t="str">
        <f>IFERROR(IF(E2855="","",VLOOKUP(D2855,Saldo!$P$8:$Q$1009,2,FALSE)),"")</f>
        <v/>
      </c>
      <c r="K2855" s="76"/>
      <c r="L2855" s="74" t="str">
        <f t="shared" si="88"/>
        <v/>
      </c>
    </row>
    <row r="2856" spans="1:12" ht="18.95" customHeight="1" x14ac:dyDescent="0.25">
      <c r="A2856" s="52"/>
      <c r="C2856" s="185"/>
      <c r="D2856" s="76"/>
      <c r="E2856" s="76" t="str">
        <f>IF(D2856="","",IFERROR(VLOOKUP(D2856,Cadastro!$C$9:$D$1009,2,FALSE),"NOT FOUND"))</f>
        <v/>
      </c>
      <c r="F2856" s="76"/>
      <c r="G2856" s="94"/>
      <c r="H2856" s="97"/>
      <c r="I2856" s="77">
        <f t="shared" si="89"/>
        <v>0</v>
      </c>
      <c r="J2856" s="78" t="str">
        <f>IFERROR(IF(E2856="","",VLOOKUP(D2856,Saldo!$P$8:$Q$1009,2,FALSE)),"")</f>
        <v/>
      </c>
      <c r="K2856" s="76"/>
      <c r="L2856" s="74" t="str">
        <f t="shared" si="88"/>
        <v/>
      </c>
    </row>
    <row r="2857" spans="1:12" ht="18.95" customHeight="1" x14ac:dyDescent="0.25">
      <c r="A2857" s="52"/>
      <c r="C2857" s="185"/>
      <c r="D2857" s="76"/>
      <c r="E2857" s="76" t="str">
        <f>IF(D2857="","",IFERROR(VLOOKUP(D2857,Cadastro!$C$9:$D$1009,2,FALSE),"NOT FOUND"))</f>
        <v/>
      </c>
      <c r="F2857" s="76"/>
      <c r="G2857" s="94"/>
      <c r="H2857" s="97"/>
      <c r="I2857" s="77">
        <f t="shared" si="89"/>
        <v>0</v>
      </c>
      <c r="J2857" s="78" t="str">
        <f>IFERROR(IF(E2857="","",VLOOKUP(D2857,Saldo!$P$8:$Q$1009,2,FALSE)),"")</f>
        <v/>
      </c>
      <c r="K2857" s="76"/>
      <c r="L2857" s="74" t="str">
        <f t="shared" si="88"/>
        <v/>
      </c>
    </row>
    <row r="2858" spans="1:12" ht="18.95" customHeight="1" x14ac:dyDescent="0.25">
      <c r="A2858" s="52"/>
      <c r="C2858" s="185"/>
      <c r="D2858" s="76"/>
      <c r="E2858" s="76" t="str">
        <f>IF(D2858="","",IFERROR(VLOOKUP(D2858,Cadastro!$C$9:$D$1009,2,FALSE),"NOT FOUND"))</f>
        <v/>
      </c>
      <c r="F2858" s="76"/>
      <c r="G2858" s="94"/>
      <c r="H2858" s="97"/>
      <c r="I2858" s="77">
        <f t="shared" si="89"/>
        <v>0</v>
      </c>
      <c r="J2858" s="78" t="str">
        <f>IFERROR(IF(E2858="","",VLOOKUP(D2858,Saldo!$P$8:$Q$1009,2,FALSE)),"")</f>
        <v/>
      </c>
      <c r="K2858" s="76"/>
      <c r="L2858" s="74" t="str">
        <f t="shared" si="88"/>
        <v/>
      </c>
    </row>
    <row r="2859" spans="1:12" ht="18.95" customHeight="1" x14ac:dyDescent="0.25">
      <c r="A2859" s="52"/>
      <c r="C2859" s="185"/>
      <c r="D2859" s="76"/>
      <c r="E2859" s="76" t="str">
        <f>IF(D2859="","",IFERROR(VLOOKUP(D2859,Cadastro!$C$9:$D$1009,2,FALSE),"NOT FOUND"))</f>
        <v/>
      </c>
      <c r="F2859" s="76"/>
      <c r="G2859" s="94"/>
      <c r="H2859" s="97"/>
      <c r="I2859" s="77">
        <f t="shared" si="89"/>
        <v>0</v>
      </c>
      <c r="J2859" s="78" t="str">
        <f>IFERROR(IF(E2859="","",VLOOKUP(D2859,Saldo!$P$8:$Q$1009,2,FALSE)),"")</f>
        <v/>
      </c>
      <c r="K2859" s="76"/>
      <c r="L2859" s="74" t="str">
        <f t="shared" si="88"/>
        <v/>
      </c>
    </row>
    <row r="2860" spans="1:12" ht="18.95" customHeight="1" x14ac:dyDescent="0.25">
      <c r="A2860" s="52"/>
      <c r="C2860" s="185"/>
      <c r="D2860" s="76"/>
      <c r="E2860" s="76" t="str">
        <f>IF(D2860="","",IFERROR(VLOOKUP(D2860,Cadastro!$C$9:$D$1009,2,FALSE),"NOT FOUND"))</f>
        <v/>
      </c>
      <c r="F2860" s="76"/>
      <c r="G2860" s="94"/>
      <c r="H2860" s="97"/>
      <c r="I2860" s="77">
        <f t="shared" si="89"/>
        <v>0</v>
      </c>
      <c r="J2860" s="78" t="str">
        <f>IFERROR(IF(E2860="","",VLOOKUP(D2860,Saldo!$P$8:$Q$1009,2,FALSE)),"")</f>
        <v/>
      </c>
      <c r="K2860" s="76"/>
      <c r="L2860" s="74" t="str">
        <f t="shared" si="88"/>
        <v/>
      </c>
    </row>
    <row r="2861" spans="1:12" ht="18.95" customHeight="1" x14ac:dyDescent="0.25">
      <c r="A2861" s="52"/>
      <c r="C2861" s="185"/>
      <c r="D2861" s="76"/>
      <c r="E2861" s="76" t="str">
        <f>IF(D2861="","",IFERROR(VLOOKUP(D2861,Cadastro!$C$9:$D$1009,2,FALSE),"NOT FOUND"))</f>
        <v/>
      </c>
      <c r="F2861" s="76"/>
      <c r="G2861" s="94"/>
      <c r="H2861" s="97"/>
      <c r="I2861" s="77">
        <f t="shared" si="89"/>
        <v>0</v>
      </c>
      <c r="J2861" s="78" t="str">
        <f>IFERROR(IF(E2861="","",VLOOKUP(D2861,Saldo!$P$8:$Q$1009,2,FALSE)),"")</f>
        <v/>
      </c>
      <c r="K2861" s="76"/>
      <c r="L2861" s="74" t="str">
        <f t="shared" si="88"/>
        <v/>
      </c>
    </row>
    <row r="2862" spans="1:12" ht="18.95" customHeight="1" x14ac:dyDescent="0.25">
      <c r="A2862" s="52"/>
      <c r="C2862" s="185"/>
      <c r="D2862" s="76"/>
      <c r="E2862" s="76" t="str">
        <f>IF(D2862="","",IFERROR(VLOOKUP(D2862,Cadastro!$C$9:$D$1009,2,FALSE),"NOT FOUND"))</f>
        <v/>
      </c>
      <c r="F2862" s="76"/>
      <c r="G2862" s="94"/>
      <c r="H2862" s="97"/>
      <c r="I2862" s="77">
        <f t="shared" si="89"/>
        <v>0</v>
      </c>
      <c r="J2862" s="78" t="str">
        <f>IFERROR(IF(E2862="","",VLOOKUP(D2862,Saldo!$P$8:$Q$1009,2,FALSE)),"")</f>
        <v/>
      </c>
      <c r="K2862" s="76"/>
      <c r="L2862" s="74" t="str">
        <f t="shared" si="88"/>
        <v/>
      </c>
    </row>
    <row r="2863" spans="1:12" ht="18.95" customHeight="1" x14ac:dyDescent="0.25">
      <c r="A2863" s="52"/>
      <c r="C2863" s="185"/>
      <c r="D2863" s="76"/>
      <c r="E2863" s="76" t="str">
        <f>IF(D2863="","",IFERROR(VLOOKUP(D2863,Cadastro!$C$9:$D$1009,2,FALSE),"NOT FOUND"))</f>
        <v/>
      </c>
      <c r="F2863" s="76"/>
      <c r="G2863" s="94"/>
      <c r="H2863" s="97"/>
      <c r="I2863" s="77">
        <f t="shared" si="89"/>
        <v>0</v>
      </c>
      <c r="J2863" s="78" t="str">
        <f>IFERROR(IF(E2863="","",VLOOKUP(D2863,Saldo!$P$8:$Q$1009,2,FALSE)),"")</f>
        <v/>
      </c>
      <c r="K2863" s="76"/>
      <c r="L2863" s="74" t="str">
        <f t="shared" si="88"/>
        <v/>
      </c>
    </row>
    <row r="2864" spans="1:12" ht="18.95" customHeight="1" x14ac:dyDescent="0.25">
      <c r="A2864" s="52"/>
      <c r="C2864" s="185"/>
      <c r="D2864" s="76"/>
      <c r="E2864" s="76" t="str">
        <f>IF(D2864="","",IFERROR(VLOOKUP(D2864,Cadastro!$C$9:$D$1009,2,FALSE),"NOT FOUND"))</f>
        <v/>
      </c>
      <c r="F2864" s="76"/>
      <c r="G2864" s="94"/>
      <c r="H2864" s="97"/>
      <c r="I2864" s="77">
        <f t="shared" si="89"/>
        <v>0</v>
      </c>
      <c r="J2864" s="78" t="str">
        <f>IFERROR(IF(E2864="","",VLOOKUP(D2864,Saldo!$P$8:$Q$1009,2,FALSE)),"")</f>
        <v/>
      </c>
      <c r="K2864" s="76"/>
      <c r="L2864" s="74" t="str">
        <f t="shared" si="88"/>
        <v/>
      </c>
    </row>
    <row r="2865" spans="1:12" ht="18.95" customHeight="1" x14ac:dyDescent="0.25">
      <c r="A2865" s="52"/>
      <c r="C2865" s="185"/>
      <c r="D2865" s="76"/>
      <c r="E2865" s="76" t="str">
        <f>IF(D2865="","",IFERROR(VLOOKUP(D2865,Cadastro!$C$9:$D$1009,2,FALSE),"NOT FOUND"))</f>
        <v/>
      </c>
      <c r="F2865" s="76"/>
      <c r="G2865" s="94"/>
      <c r="H2865" s="97"/>
      <c r="I2865" s="77">
        <f t="shared" si="89"/>
        <v>0</v>
      </c>
      <c r="J2865" s="78" t="str">
        <f>IFERROR(IF(E2865="","",VLOOKUP(D2865,Saldo!$P$8:$Q$1009,2,FALSE)),"")</f>
        <v/>
      </c>
      <c r="K2865" s="76"/>
      <c r="L2865" s="74" t="str">
        <f t="shared" si="88"/>
        <v/>
      </c>
    </row>
    <row r="2866" spans="1:12" ht="18.95" customHeight="1" x14ac:dyDescent="0.25">
      <c r="A2866" s="52"/>
      <c r="C2866" s="185"/>
      <c r="D2866" s="76"/>
      <c r="E2866" s="76" t="str">
        <f>IF(D2866="","",IFERROR(VLOOKUP(D2866,Cadastro!$C$9:$D$1009,2,FALSE),"NOT FOUND"))</f>
        <v/>
      </c>
      <c r="F2866" s="76"/>
      <c r="G2866" s="94"/>
      <c r="H2866" s="97"/>
      <c r="I2866" s="77">
        <f t="shared" si="89"/>
        <v>0</v>
      </c>
      <c r="J2866" s="78" t="str">
        <f>IFERROR(IF(E2866="","",VLOOKUP(D2866,Saldo!$P$8:$Q$1009,2,FALSE)),"")</f>
        <v/>
      </c>
      <c r="K2866" s="76"/>
      <c r="L2866" s="74" t="str">
        <f t="shared" si="88"/>
        <v/>
      </c>
    </row>
    <row r="2867" spans="1:12" ht="18.95" customHeight="1" x14ac:dyDescent="0.25">
      <c r="A2867" s="52"/>
      <c r="C2867" s="185"/>
      <c r="D2867" s="76"/>
      <c r="E2867" s="76" t="str">
        <f>IF(D2867="","",IFERROR(VLOOKUP(D2867,Cadastro!$C$9:$D$1009,2,FALSE),"NOT FOUND"))</f>
        <v/>
      </c>
      <c r="F2867" s="76"/>
      <c r="G2867" s="94"/>
      <c r="H2867" s="97"/>
      <c r="I2867" s="77">
        <f t="shared" si="89"/>
        <v>0</v>
      </c>
      <c r="J2867" s="78" t="str">
        <f>IFERROR(IF(E2867="","",VLOOKUP(D2867,Saldo!$P$8:$Q$1009,2,FALSE)),"")</f>
        <v/>
      </c>
      <c r="K2867" s="76"/>
      <c r="L2867" s="74" t="str">
        <f t="shared" si="88"/>
        <v/>
      </c>
    </row>
    <row r="2868" spans="1:12" ht="18.95" customHeight="1" x14ac:dyDescent="0.25">
      <c r="A2868" s="52"/>
      <c r="C2868" s="185"/>
      <c r="D2868" s="76"/>
      <c r="E2868" s="76" t="str">
        <f>IF(D2868="","",IFERROR(VLOOKUP(D2868,Cadastro!$C$9:$D$1009,2,FALSE),"NOT FOUND"))</f>
        <v/>
      </c>
      <c r="F2868" s="76"/>
      <c r="G2868" s="94"/>
      <c r="H2868" s="97"/>
      <c r="I2868" s="77">
        <f t="shared" si="89"/>
        <v>0</v>
      </c>
      <c r="J2868" s="78" t="str">
        <f>IFERROR(IF(E2868="","",VLOOKUP(D2868,Saldo!$P$8:$Q$1009,2,FALSE)),"")</f>
        <v/>
      </c>
      <c r="K2868" s="76"/>
      <c r="L2868" s="74" t="str">
        <f t="shared" si="88"/>
        <v/>
      </c>
    </row>
    <row r="2869" spans="1:12" ht="18.95" customHeight="1" x14ac:dyDescent="0.25">
      <c r="A2869" s="52"/>
      <c r="C2869" s="185"/>
      <c r="D2869" s="76"/>
      <c r="E2869" s="76" t="str">
        <f>IF(D2869="","",IFERROR(VLOOKUP(D2869,Cadastro!$C$9:$D$1009,2,FALSE),"NOT FOUND"))</f>
        <v/>
      </c>
      <c r="F2869" s="76"/>
      <c r="G2869" s="94"/>
      <c r="H2869" s="97"/>
      <c r="I2869" s="77">
        <f t="shared" si="89"/>
        <v>0</v>
      </c>
      <c r="J2869" s="78" t="str">
        <f>IFERROR(IF(E2869="","",VLOOKUP(D2869,Saldo!$P$8:$Q$1009,2,FALSE)),"")</f>
        <v/>
      </c>
      <c r="K2869" s="76"/>
      <c r="L2869" s="74" t="str">
        <f t="shared" si="88"/>
        <v/>
      </c>
    </row>
    <row r="2870" spans="1:12" ht="18.95" customHeight="1" x14ac:dyDescent="0.25">
      <c r="A2870" s="52"/>
      <c r="C2870" s="185"/>
      <c r="D2870" s="76"/>
      <c r="E2870" s="76" t="str">
        <f>IF(D2870="","",IFERROR(VLOOKUP(D2870,Cadastro!$C$9:$D$1009,2,FALSE),"NOT FOUND"))</f>
        <v/>
      </c>
      <c r="F2870" s="76"/>
      <c r="G2870" s="94"/>
      <c r="H2870" s="97"/>
      <c r="I2870" s="77">
        <f t="shared" si="89"/>
        <v>0</v>
      </c>
      <c r="J2870" s="78" t="str">
        <f>IFERROR(IF(E2870="","",VLOOKUP(D2870,Saldo!$P$8:$Q$1009,2,FALSE)),"")</f>
        <v/>
      </c>
      <c r="K2870" s="76"/>
      <c r="L2870" s="74" t="str">
        <f t="shared" si="88"/>
        <v/>
      </c>
    </row>
    <row r="2871" spans="1:12" ht="18.95" customHeight="1" x14ac:dyDescent="0.25">
      <c r="A2871" s="52"/>
      <c r="C2871" s="185"/>
      <c r="D2871" s="76"/>
      <c r="E2871" s="76" t="str">
        <f>IF(D2871="","",IFERROR(VLOOKUP(D2871,Cadastro!$C$9:$D$1009,2,FALSE),"NOT FOUND"))</f>
        <v/>
      </c>
      <c r="F2871" s="76"/>
      <c r="G2871" s="94"/>
      <c r="H2871" s="97"/>
      <c r="I2871" s="77">
        <f t="shared" si="89"/>
        <v>0</v>
      </c>
      <c r="J2871" s="78" t="str">
        <f>IFERROR(IF(E2871="","",VLOOKUP(D2871,Saldo!$P$8:$Q$1009,2,FALSE)),"")</f>
        <v/>
      </c>
      <c r="K2871" s="76"/>
      <c r="L2871" s="74" t="str">
        <f t="shared" si="88"/>
        <v/>
      </c>
    </row>
    <row r="2872" spans="1:12" ht="18.95" customHeight="1" x14ac:dyDescent="0.25">
      <c r="A2872" s="52"/>
      <c r="C2872" s="185"/>
      <c r="D2872" s="76"/>
      <c r="E2872" s="76" t="str">
        <f>IF(D2872="","",IFERROR(VLOOKUP(D2872,Cadastro!$C$9:$D$1009,2,FALSE),"NOT FOUND"))</f>
        <v/>
      </c>
      <c r="F2872" s="76"/>
      <c r="G2872" s="94"/>
      <c r="H2872" s="97"/>
      <c r="I2872" s="77">
        <f t="shared" si="89"/>
        <v>0</v>
      </c>
      <c r="J2872" s="78" t="str">
        <f>IFERROR(IF(E2872="","",VLOOKUP(D2872,Saldo!$P$8:$Q$1009,2,FALSE)),"")</f>
        <v/>
      </c>
      <c r="K2872" s="76"/>
      <c r="L2872" s="74" t="str">
        <f t="shared" si="88"/>
        <v/>
      </c>
    </row>
    <row r="2873" spans="1:12" ht="18.95" customHeight="1" x14ac:dyDescent="0.25">
      <c r="A2873" s="52"/>
      <c r="C2873" s="185"/>
      <c r="D2873" s="76"/>
      <c r="E2873" s="76" t="str">
        <f>IF(D2873="","",IFERROR(VLOOKUP(D2873,Cadastro!$C$9:$D$1009,2,FALSE),"NOT FOUND"))</f>
        <v/>
      </c>
      <c r="F2873" s="76"/>
      <c r="G2873" s="94"/>
      <c r="H2873" s="97"/>
      <c r="I2873" s="77">
        <f t="shared" si="89"/>
        <v>0</v>
      </c>
      <c r="J2873" s="78" t="str">
        <f>IFERROR(IF(E2873="","",VLOOKUP(D2873,Saldo!$P$8:$Q$1009,2,FALSE)),"")</f>
        <v/>
      </c>
      <c r="K2873" s="76"/>
      <c r="L2873" s="74" t="str">
        <f t="shared" si="88"/>
        <v/>
      </c>
    </row>
    <row r="2874" spans="1:12" ht="18.95" customHeight="1" x14ac:dyDescent="0.25">
      <c r="A2874" s="52"/>
      <c r="C2874" s="185"/>
      <c r="D2874" s="76"/>
      <c r="E2874" s="76" t="str">
        <f>IF(D2874="","",IFERROR(VLOOKUP(D2874,Cadastro!$C$9:$D$1009,2,FALSE),"NOT FOUND"))</f>
        <v/>
      </c>
      <c r="F2874" s="76"/>
      <c r="G2874" s="94"/>
      <c r="H2874" s="97"/>
      <c r="I2874" s="77">
        <f t="shared" si="89"/>
        <v>0</v>
      </c>
      <c r="J2874" s="78" t="str">
        <f>IFERROR(IF(E2874="","",VLOOKUP(D2874,Saldo!$P$8:$Q$1009,2,FALSE)),"")</f>
        <v/>
      </c>
      <c r="K2874" s="76"/>
      <c r="L2874" s="74" t="str">
        <f t="shared" si="88"/>
        <v/>
      </c>
    </row>
    <row r="2875" spans="1:12" ht="18.95" customHeight="1" x14ac:dyDescent="0.25">
      <c r="A2875" s="52"/>
      <c r="C2875" s="185"/>
      <c r="D2875" s="76"/>
      <c r="E2875" s="76" t="str">
        <f>IF(D2875="","",IFERROR(VLOOKUP(D2875,Cadastro!$C$9:$D$1009,2,FALSE),"NOT FOUND"))</f>
        <v/>
      </c>
      <c r="F2875" s="76"/>
      <c r="G2875" s="94"/>
      <c r="H2875" s="97"/>
      <c r="I2875" s="77">
        <f t="shared" si="89"/>
        <v>0</v>
      </c>
      <c r="J2875" s="78" t="str">
        <f>IFERROR(IF(E2875="","",VLOOKUP(D2875,Saldo!$P$8:$Q$1009,2,FALSE)),"")</f>
        <v/>
      </c>
      <c r="K2875" s="76"/>
      <c r="L2875" s="74" t="str">
        <f t="shared" si="88"/>
        <v/>
      </c>
    </row>
    <row r="2876" spans="1:12" ht="18.95" customHeight="1" x14ac:dyDescent="0.25">
      <c r="A2876" s="52"/>
      <c r="C2876" s="185"/>
      <c r="D2876" s="76"/>
      <c r="E2876" s="76" t="str">
        <f>IF(D2876="","",IFERROR(VLOOKUP(D2876,Cadastro!$C$9:$D$1009,2,FALSE),"NOT FOUND"))</f>
        <v/>
      </c>
      <c r="F2876" s="76"/>
      <c r="G2876" s="94"/>
      <c r="H2876" s="97"/>
      <c r="I2876" s="77">
        <f t="shared" si="89"/>
        <v>0</v>
      </c>
      <c r="J2876" s="78" t="str">
        <f>IFERROR(IF(E2876="","",VLOOKUP(D2876,Saldo!$P$8:$Q$1009,2,FALSE)),"")</f>
        <v/>
      </c>
      <c r="K2876" s="76"/>
      <c r="L2876" s="74" t="str">
        <f t="shared" si="88"/>
        <v/>
      </c>
    </row>
    <row r="2877" spans="1:12" ht="18.95" customHeight="1" x14ac:dyDescent="0.25">
      <c r="A2877" s="52"/>
      <c r="C2877" s="185"/>
      <c r="D2877" s="76"/>
      <c r="E2877" s="76" t="str">
        <f>IF(D2877="","",IFERROR(VLOOKUP(D2877,Cadastro!$C$9:$D$1009,2,FALSE),"NOT FOUND"))</f>
        <v/>
      </c>
      <c r="F2877" s="76"/>
      <c r="G2877" s="94"/>
      <c r="H2877" s="97"/>
      <c r="I2877" s="77">
        <f t="shared" si="89"/>
        <v>0</v>
      </c>
      <c r="J2877" s="78" t="str">
        <f>IFERROR(IF(E2877="","",VLOOKUP(D2877,Saldo!$P$8:$Q$1009,2,FALSE)),"")</f>
        <v/>
      </c>
      <c r="K2877" s="76"/>
      <c r="L2877" s="74" t="str">
        <f t="shared" si="88"/>
        <v/>
      </c>
    </row>
    <row r="2878" spans="1:12" ht="18.95" customHeight="1" x14ac:dyDescent="0.25">
      <c r="A2878" s="52"/>
      <c r="C2878" s="185"/>
      <c r="D2878" s="76"/>
      <c r="E2878" s="76" t="str">
        <f>IF(D2878="","",IFERROR(VLOOKUP(D2878,Cadastro!$C$9:$D$1009,2,FALSE),"NOT FOUND"))</f>
        <v/>
      </c>
      <c r="F2878" s="76"/>
      <c r="G2878" s="94"/>
      <c r="H2878" s="97"/>
      <c r="I2878" s="77">
        <f t="shared" si="89"/>
        <v>0</v>
      </c>
      <c r="J2878" s="78" t="str">
        <f>IFERROR(IF(E2878="","",VLOOKUP(D2878,Saldo!$P$8:$Q$1009,2,FALSE)),"")</f>
        <v/>
      </c>
      <c r="K2878" s="76"/>
      <c r="L2878" s="74" t="str">
        <f t="shared" si="88"/>
        <v/>
      </c>
    </row>
    <row r="2879" spans="1:12" ht="18.95" customHeight="1" x14ac:dyDescent="0.25">
      <c r="A2879" s="52"/>
      <c r="C2879" s="185"/>
      <c r="D2879" s="76"/>
      <c r="E2879" s="76" t="str">
        <f>IF(D2879="","",IFERROR(VLOOKUP(D2879,Cadastro!$C$9:$D$1009,2,FALSE),"NOT FOUND"))</f>
        <v/>
      </c>
      <c r="F2879" s="76"/>
      <c r="G2879" s="94"/>
      <c r="H2879" s="97"/>
      <c r="I2879" s="77">
        <f t="shared" si="89"/>
        <v>0</v>
      </c>
      <c r="J2879" s="78" t="str">
        <f>IFERROR(IF(E2879="","",VLOOKUP(D2879,Saldo!$P$8:$Q$1009,2,FALSE)),"")</f>
        <v/>
      </c>
      <c r="K2879" s="76"/>
      <c r="L2879" s="74" t="str">
        <f t="shared" si="88"/>
        <v/>
      </c>
    </row>
    <row r="2880" spans="1:12" ht="18.95" customHeight="1" x14ac:dyDescent="0.25">
      <c r="A2880" s="52"/>
      <c r="C2880" s="185"/>
      <c r="D2880" s="76"/>
      <c r="E2880" s="76" t="str">
        <f>IF(D2880="","",IFERROR(VLOOKUP(D2880,Cadastro!$C$9:$D$1009,2,FALSE),"NOT FOUND"))</f>
        <v/>
      </c>
      <c r="F2880" s="76"/>
      <c r="G2880" s="94"/>
      <c r="H2880" s="97"/>
      <c r="I2880" s="77">
        <f t="shared" si="89"/>
        <v>0</v>
      </c>
      <c r="J2880" s="78" t="str">
        <f>IFERROR(IF(E2880="","",VLOOKUP(D2880,Saldo!$P$8:$Q$1009,2,FALSE)),"")</f>
        <v/>
      </c>
      <c r="K2880" s="76"/>
      <c r="L2880" s="74" t="str">
        <f t="shared" si="88"/>
        <v/>
      </c>
    </row>
    <row r="2881" spans="1:12" ht="18.95" customHeight="1" x14ac:dyDescent="0.25">
      <c r="A2881" s="52"/>
      <c r="C2881" s="185"/>
      <c r="D2881" s="76"/>
      <c r="E2881" s="76" t="str">
        <f>IF(D2881="","",IFERROR(VLOOKUP(D2881,Cadastro!$C$9:$D$1009,2,FALSE),"NOT FOUND"))</f>
        <v/>
      </c>
      <c r="F2881" s="76"/>
      <c r="G2881" s="94"/>
      <c r="H2881" s="97"/>
      <c r="I2881" s="77">
        <f t="shared" si="89"/>
        <v>0</v>
      </c>
      <c r="J2881" s="78" t="str">
        <f>IFERROR(IF(E2881="","",VLOOKUP(D2881,Saldo!$P$8:$Q$1009,2,FALSE)),"")</f>
        <v/>
      </c>
      <c r="K2881" s="76"/>
      <c r="L2881" s="74" t="str">
        <f t="shared" si="88"/>
        <v/>
      </c>
    </row>
    <row r="2882" spans="1:12" ht="18.95" customHeight="1" x14ac:dyDescent="0.25">
      <c r="A2882" s="52"/>
      <c r="C2882" s="185"/>
      <c r="D2882" s="76"/>
      <c r="E2882" s="76" t="str">
        <f>IF(D2882="","",IFERROR(VLOOKUP(D2882,Cadastro!$C$9:$D$1009,2,FALSE),"NOT FOUND"))</f>
        <v/>
      </c>
      <c r="F2882" s="76"/>
      <c r="G2882" s="94"/>
      <c r="H2882" s="97"/>
      <c r="I2882" s="77">
        <f t="shared" si="89"/>
        <v>0</v>
      </c>
      <c r="J2882" s="78" t="str">
        <f>IFERROR(IF(E2882="","",VLOOKUP(D2882,Saldo!$P$8:$Q$1009,2,FALSE)),"")</f>
        <v/>
      </c>
      <c r="K2882" s="76"/>
      <c r="L2882" s="74" t="str">
        <f t="shared" si="88"/>
        <v/>
      </c>
    </row>
    <row r="2883" spans="1:12" ht="18.95" customHeight="1" x14ac:dyDescent="0.25">
      <c r="A2883" s="52"/>
      <c r="C2883" s="185"/>
      <c r="D2883" s="76"/>
      <c r="E2883" s="76" t="str">
        <f>IF(D2883="","",IFERROR(VLOOKUP(D2883,Cadastro!$C$9:$D$1009,2,FALSE),"NOT FOUND"))</f>
        <v/>
      </c>
      <c r="F2883" s="76"/>
      <c r="G2883" s="94"/>
      <c r="H2883" s="97"/>
      <c r="I2883" s="77">
        <f t="shared" si="89"/>
        <v>0</v>
      </c>
      <c r="J2883" s="78" t="str">
        <f>IFERROR(IF(E2883="","",VLOOKUP(D2883,Saldo!$P$8:$Q$1009,2,FALSE)),"")</f>
        <v/>
      </c>
      <c r="K2883" s="76"/>
      <c r="L2883" s="74" t="str">
        <f t="shared" si="88"/>
        <v/>
      </c>
    </row>
    <row r="2884" spans="1:12" ht="18.95" customHeight="1" x14ac:dyDescent="0.25">
      <c r="A2884" s="52"/>
      <c r="C2884" s="185"/>
      <c r="D2884" s="76"/>
      <c r="E2884" s="76" t="str">
        <f>IF(D2884="","",IFERROR(VLOOKUP(D2884,Cadastro!$C$9:$D$1009,2,FALSE),"NOT FOUND"))</f>
        <v/>
      </c>
      <c r="F2884" s="76"/>
      <c r="G2884" s="94"/>
      <c r="H2884" s="97"/>
      <c r="I2884" s="77">
        <f t="shared" si="89"/>
        <v>0</v>
      </c>
      <c r="J2884" s="78" t="str">
        <f>IFERROR(IF(E2884="","",VLOOKUP(D2884,Saldo!$P$8:$Q$1009,2,FALSE)),"")</f>
        <v/>
      </c>
      <c r="K2884" s="76"/>
      <c r="L2884" s="74" t="str">
        <f t="shared" si="88"/>
        <v/>
      </c>
    </row>
    <row r="2885" spans="1:12" ht="18.95" customHeight="1" x14ac:dyDescent="0.25">
      <c r="A2885" s="52"/>
      <c r="C2885" s="185"/>
      <c r="D2885" s="76"/>
      <c r="E2885" s="76" t="str">
        <f>IF(D2885="","",IFERROR(VLOOKUP(D2885,Cadastro!$C$9:$D$1009,2,FALSE),"NOT FOUND"))</f>
        <v/>
      </c>
      <c r="F2885" s="76"/>
      <c r="G2885" s="94"/>
      <c r="H2885" s="97"/>
      <c r="I2885" s="77">
        <f t="shared" si="89"/>
        <v>0</v>
      </c>
      <c r="J2885" s="78" t="str">
        <f>IFERROR(IF(E2885="","",VLOOKUP(D2885,Saldo!$P$8:$Q$1009,2,FALSE)),"")</f>
        <v/>
      </c>
      <c r="K2885" s="76"/>
      <c r="L2885" s="74" t="str">
        <f t="shared" si="88"/>
        <v/>
      </c>
    </row>
    <row r="2886" spans="1:12" ht="18.95" customHeight="1" x14ac:dyDescent="0.25">
      <c r="A2886" s="52"/>
      <c r="C2886" s="185"/>
      <c r="D2886" s="76"/>
      <c r="E2886" s="76" t="str">
        <f>IF(D2886="","",IFERROR(VLOOKUP(D2886,Cadastro!$C$9:$D$1009,2,FALSE),"NOT FOUND"))</f>
        <v/>
      </c>
      <c r="F2886" s="76"/>
      <c r="G2886" s="94"/>
      <c r="H2886" s="97"/>
      <c r="I2886" s="77">
        <f t="shared" si="89"/>
        <v>0</v>
      </c>
      <c r="J2886" s="78" t="str">
        <f>IFERROR(IF(E2886="","",VLOOKUP(D2886,Saldo!$P$8:$Q$1009,2,FALSE)),"")</f>
        <v/>
      </c>
      <c r="K2886" s="76"/>
      <c r="L2886" s="74" t="str">
        <f t="shared" si="88"/>
        <v/>
      </c>
    </row>
    <row r="2887" spans="1:12" ht="18.95" customHeight="1" x14ac:dyDescent="0.25">
      <c r="A2887" s="52"/>
      <c r="C2887" s="185"/>
      <c r="D2887" s="76"/>
      <c r="E2887" s="76" t="str">
        <f>IF(D2887="","",IFERROR(VLOOKUP(D2887,Cadastro!$C$9:$D$1009,2,FALSE),"NOT FOUND"))</f>
        <v/>
      </c>
      <c r="F2887" s="76"/>
      <c r="G2887" s="94"/>
      <c r="H2887" s="97"/>
      <c r="I2887" s="77">
        <f t="shared" si="89"/>
        <v>0</v>
      </c>
      <c r="J2887" s="78" t="str">
        <f>IFERROR(IF(E2887="","",VLOOKUP(D2887,Saldo!$P$8:$Q$1009,2,FALSE)),"")</f>
        <v/>
      </c>
      <c r="K2887" s="76"/>
      <c r="L2887" s="74" t="str">
        <f t="shared" si="88"/>
        <v/>
      </c>
    </row>
    <row r="2888" spans="1:12" ht="18.95" customHeight="1" x14ac:dyDescent="0.25">
      <c r="A2888" s="52"/>
      <c r="C2888" s="185"/>
      <c r="D2888" s="76"/>
      <c r="E2888" s="76" t="str">
        <f>IF(D2888="","",IFERROR(VLOOKUP(D2888,Cadastro!$C$9:$D$1009,2,FALSE),"NOT FOUND"))</f>
        <v/>
      </c>
      <c r="F2888" s="76"/>
      <c r="G2888" s="94"/>
      <c r="H2888" s="97"/>
      <c r="I2888" s="77">
        <f t="shared" si="89"/>
        <v>0</v>
      </c>
      <c r="J2888" s="78" t="str">
        <f>IFERROR(IF(E2888="","",VLOOKUP(D2888,Saldo!$P$8:$Q$1009,2,FALSE)),"")</f>
        <v/>
      </c>
      <c r="K2888" s="76"/>
      <c r="L2888" s="74" t="str">
        <f t="shared" si="88"/>
        <v/>
      </c>
    </row>
    <row r="2889" spans="1:12" ht="18.95" customHeight="1" x14ac:dyDescent="0.25">
      <c r="A2889" s="52"/>
      <c r="C2889" s="185"/>
      <c r="D2889" s="76"/>
      <c r="E2889" s="76" t="str">
        <f>IF(D2889="","",IFERROR(VLOOKUP(D2889,Cadastro!$C$9:$D$1009,2,FALSE),"NOT FOUND"))</f>
        <v/>
      </c>
      <c r="F2889" s="76"/>
      <c r="G2889" s="94"/>
      <c r="H2889" s="97"/>
      <c r="I2889" s="77">
        <f t="shared" si="89"/>
        <v>0</v>
      </c>
      <c r="J2889" s="78" t="str">
        <f>IFERROR(IF(E2889="","",VLOOKUP(D2889,Saldo!$P$8:$Q$1009,2,FALSE)),"")</f>
        <v/>
      </c>
      <c r="K2889" s="76"/>
      <c r="L2889" s="74" t="str">
        <f t="shared" ref="L2889:L2952" si="90">IF(C2889="","",MONTH(C2889))</f>
        <v/>
      </c>
    </row>
    <row r="2890" spans="1:12" ht="18.95" customHeight="1" x14ac:dyDescent="0.25">
      <c r="A2890" s="52"/>
      <c r="C2890" s="185"/>
      <c r="D2890" s="76"/>
      <c r="E2890" s="76" t="str">
        <f>IF(D2890="","",IFERROR(VLOOKUP(D2890,Cadastro!$C$9:$D$1009,2,FALSE),"NOT FOUND"))</f>
        <v/>
      </c>
      <c r="F2890" s="76"/>
      <c r="G2890" s="94"/>
      <c r="H2890" s="97"/>
      <c r="I2890" s="77">
        <f t="shared" ref="I2890:I2953" si="91">IFERROR(G2890*H2890,"Check if QTY and Value are both valid")</f>
        <v>0</v>
      </c>
      <c r="J2890" s="78" t="str">
        <f>IFERROR(IF(E2890="","",VLOOKUP(D2890,Saldo!$P$8:$Q$1009,2,FALSE)),"")</f>
        <v/>
      </c>
      <c r="K2890" s="76"/>
      <c r="L2890" s="74" t="str">
        <f t="shared" si="90"/>
        <v/>
      </c>
    </row>
    <row r="2891" spans="1:12" ht="18.95" customHeight="1" x14ac:dyDescent="0.25">
      <c r="A2891" s="52"/>
      <c r="C2891" s="185"/>
      <c r="D2891" s="76"/>
      <c r="E2891" s="76" t="str">
        <f>IF(D2891="","",IFERROR(VLOOKUP(D2891,Cadastro!$C$9:$D$1009,2,FALSE),"NOT FOUND"))</f>
        <v/>
      </c>
      <c r="F2891" s="76"/>
      <c r="G2891" s="94"/>
      <c r="H2891" s="97"/>
      <c r="I2891" s="77">
        <f t="shared" si="91"/>
        <v>0</v>
      </c>
      <c r="J2891" s="78" t="str">
        <f>IFERROR(IF(E2891="","",VLOOKUP(D2891,Saldo!$P$8:$Q$1009,2,FALSE)),"")</f>
        <v/>
      </c>
      <c r="K2891" s="76"/>
      <c r="L2891" s="74" t="str">
        <f t="shared" si="90"/>
        <v/>
      </c>
    </row>
    <row r="2892" spans="1:12" ht="18.95" customHeight="1" x14ac:dyDescent="0.25">
      <c r="A2892" s="52"/>
      <c r="C2892" s="185"/>
      <c r="D2892" s="76"/>
      <c r="E2892" s="76" t="str">
        <f>IF(D2892="","",IFERROR(VLOOKUP(D2892,Cadastro!$C$9:$D$1009,2,FALSE),"NOT FOUND"))</f>
        <v/>
      </c>
      <c r="F2892" s="76"/>
      <c r="G2892" s="94"/>
      <c r="H2892" s="97"/>
      <c r="I2892" s="77">
        <f t="shared" si="91"/>
        <v>0</v>
      </c>
      <c r="J2892" s="78" t="str">
        <f>IFERROR(IF(E2892="","",VLOOKUP(D2892,Saldo!$P$8:$Q$1009,2,FALSE)),"")</f>
        <v/>
      </c>
      <c r="K2892" s="76"/>
      <c r="L2892" s="74" t="str">
        <f t="shared" si="90"/>
        <v/>
      </c>
    </row>
    <row r="2893" spans="1:12" ht="18.95" customHeight="1" x14ac:dyDescent="0.25">
      <c r="A2893" s="52"/>
      <c r="C2893" s="185"/>
      <c r="D2893" s="76"/>
      <c r="E2893" s="76" t="str">
        <f>IF(D2893="","",IFERROR(VLOOKUP(D2893,Cadastro!$C$9:$D$1009,2,FALSE),"NOT FOUND"))</f>
        <v/>
      </c>
      <c r="F2893" s="76"/>
      <c r="G2893" s="94"/>
      <c r="H2893" s="97"/>
      <c r="I2893" s="77">
        <f t="shared" si="91"/>
        <v>0</v>
      </c>
      <c r="J2893" s="78" t="str">
        <f>IFERROR(IF(E2893="","",VLOOKUP(D2893,Saldo!$P$8:$Q$1009,2,FALSE)),"")</f>
        <v/>
      </c>
      <c r="K2893" s="76"/>
      <c r="L2893" s="74" t="str">
        <f t="shared" si="90"/>
        <v/>
      </c>
    </row>
    <row r="2894" spans="1:12" ht="18.95" customHeight="1" x14ac:dyDescent="0.25">
      <c r="A2894" s="52"/>
      <c r="C2894" s="185"/>
      <c r="D2894" s="76"/>
      <c r="E2894" s="76" t="str">
        <f>IF(D2894="","",IFERROR(VLOOKUP(D2894,Cadastro!$C$9:$D$1009,2,FALSE),"NOT FOUND"))</f>
        <v/>
      </c>
      <c r="F2894" s="76"/>
      <c r="G2894" s="94"/>
      <c r="H2894" s="97"/>
      <c r="I2894" s="77">
        <f t="shared" si="91"/>
        <v>0</v>
      </c>
      <c r="J2894" s="78" t="str">
        <f>IFERROR(IF(E2894="","",VLOOKUP(D2894,Saldo!$P$8:$Q$1009,2,FALSE)),"")</f>
        <v/>
      </c>
      <c r="K2894" s="76"/>
      <c r="L2894" s="74" t="str">
        <f t="shared" si="90"/>
        <v/>
      </c>
    </row>
    <row r="2895" spans="1:12" ht="18.95" customHeight="1" x14ac:dyDescent="0.25">
      <c r="A2895" s="52"/>
      <c r="C2895" s="185"/>
      <c r="D2895" s="76"/>
      <c r="E2895" s="76" t="str">
        <f>IF(D2895="","",IFERROR(VLOOKUP(D2895,Cadastro!$C$9:$D$1009,2,FALSE),"NOT FOUND"))</f>
        <v/>
      </c>
      <c r="F2895" s="76"/>
      <c r="G2895" s="94"/>
      <c r="H2895" s="97"/>
      <c r="I2895" s="77">
        <f t="shared" si="91"/>
        <v>0</v>
      </c>
      <c r="J2895" s="78" t="str">
        <f>IFERROR(IF(E2895="","",VLOOKUP(D2895,Saldo!$P$8:$Q$1009,2,FALSE)),"")</f>
        <v/>
      </c>
      <c r="K2895" s="76"/>
      <c r="L2895" s="74" t="str">
        <f t="shared" si="90"/>
        <v/>
      </c>
    </row>
    <row r="2896" spans="1:12" ht="18.95" customHeight="1" x14ac:dyDescent="0.25">
      <c r="A2896" s="52"/>
      <c r="C2896" s="185"/>
      <c r="D2896" s="76"/>
      <c r="E2896" s="76" t="str">
        <f>IF(D2896="","",IFERROR(VLOOKUP(D2896,Cadastro!$C$9:$D$1009,2,FALSE),"NOT FOUND"))</f>
        <v/>
      </c>
      <c r="F2896" s="76"/>
      <c r="G2896" s="94"/>
      <c r="H2896" s="97"/>
      <c r="I2896" s="77">
        <f t="shared" si="91"/>
        <v>0</v>
      </c>
      <c r="J2896" s="78" t="str">
        <f>IFERROR(IF(E2896="","",VLOOKUP(D2896,Saldo!$P$8:$Q$1009,2,FALSE)),"")</f>
        <v/>
      </c>
      <c r="K2896" s="76"/>
      <c r="L2896" s="74" t="str">
        <f t="shared" si="90"/>
        <v/>
      </c>
    </row>
    <row r="2897" spans="1:12" ht="18.95" customHeight="1" x14ac:dyDescent="0.25">
      <c r="A2897" s="52"/>
      <c r="C2897" s="185"/>
      <c r="D2897" s="76"/>
      <c r="E2897" s="76" t="str">
        <f>IF(D2897="","",IFERROR(VLOOKUP(D2897,Cadastro!$C$9:$D$1009,2,FALSE),"NOT FOUND"))</f>
        <v/>
      </c>
      <c r="F2897" s="76"/>
      <c r="G2897" s="94"/>
      <c r="H2897" s="97"/>
      <c r="I2897" s="77">
        <f t="shared" si="91"/>
        <v>0</v>
      </c>
      <c r="J2897" s="78" t="str">
        <f>IFERROR(IF(E2897="","",VLOOKUP(D2897,Saldo!$P$8:$Q$1009,2,FALSE)),"")</f>
        <v/>
      </c>
      <c r="K2897" s="76"/>
      <c r="L2897" s="74" t="str">
        <f t="shared" si="90"/>
        <v/>
      </c>
    </row>
    <row r="2898" spans="1:12" ht="18.95" customHeight="1" x14ac:dyDescent="0.25">
      <c r="A2898" s="52"/>
      <c r="C2898" s="185"/>
      <c r="D2898" s="76"/>
      <c r="E2898" s="76" t="str">
        <f>IF(D2898="","",IFERROR(VLOOKUP(D2898,Cadastro!$C$9:$D$1009,2,FALSE),"NOT FOUND"))</f>
        <v/>
      </c>
      <c r="F2898" s="76"/>
      <c r="G2898" s="94"/>
      <c r="H2898" s="97"/>
      <c r="I2898" s="77">
        <f t="shared" si="91"/>
        <v>0</v>
      </c>
      <c r="J2898" s="78" t="str">
        <f>IFERROR(IF(E2898="","",VLOOKUP(D2898,Saldo!$P$8:$Q$1009,2,FALSE)),"")</f>
        <v/>
      </c>
      <c r="K2898" s="76"/>
      <c r="L2898" s="74" t="str">
        <f t="shared" si="90"/>
        <v/>
      </c>
    </row>
    <row r="2899" spans="1:12" ht="18.95" customHeight="1" x14ac:dyDescent="0.25">
      <c r="A2899" s="52"/>
      <c r="C2899" s="185"/>
      <c r="D2899" s="76"/>
      <c r="E2899" s="76" t="str">
        <f>IF(D2899="","",IFERROR(VLOOKUP(D2899,Cadastro!$C$9:$D$1009,2,FALSE),"NOT FOUND"))</f>
        <v/>
      </c>
      <c r="F2899" s="76"/>
      <c r="G2899" s="94"/>
      <c r="H2899" s="97"/>
      <c r="I2899" s="77">
        <f t="shared" si="91"/>
        <v>0</v>
      </c>
      <c r="J2899" s="78" t="str">
        <f>IFERROR(IF(E2899="","",VLOOKUP(D2899,Saldo!$P$8:$Q$1009,2,FALSE)),"")</f>
        <v/>
      </c>
      <c r="K2899" s="76"/>
      <c r="L2899" s="74" t="str">
        <f t="shared" si="90"/>
        <v/>
      </c>
    </row>
    <row r="2900" spans="1:12" ht="18.95" customHeight="1" x14ac:dyDescent="0.25">
      <c r="A2900" s="52"/>
      <c r="C2900" s="185"/>
      <c r="D2900" s="76"/>
      <c r="E2900" s="76" t="str">
        <f>IF(D2900="","",IFERROR(VLOOKUP(D2900,Cadastro!$C$9:$D$1009,2,FALSE),"NOT FOUND"))</f>
        <v/>
      </c>
      <c r="F2900" s="76"/>
      <c r="G2900" s="94"/>
      <c r="H2900" s="97"/>
      <c r="I2900" s="77">
        <f t="shared" si="91"/>
        <v>0</v>
      </c>
      <c r="J2900" s="78" t="str">
        <f>IFERROR(IF(E2900="","",VLOOKUP(D2900,Saldo!$P$8:$Q$1009,2,FALSE)),"")</f>
        <v/>
      </c>
      <c r="K2900" s="76"/>
      <c r="L2900" s="74" t="str">
        <f t="shared" si="90"/>
        <v/>
      </c>
    </row>
    <row r="2901" spans="1:12" ht="18.95" customHeight="1" x14ac:dyDescent="0.25">
      <c r="A2901" s="52"/>
      <c r="C2901" s="185"/>
      <c r="D2901" s="76"/>
      <c r="E2901" s="76" t="str">
        <f>IF(D2901="","",IFERROR(VLOOKUP(D2901,Cadastro!$C$9:$D$1009,2,FALSE),"NOT FOUND"))</f>
        <v/>
      </c>
      <c r="F2901" s="76"/>
      <c r="G2901" s="94"/>
      <c r="H2901" s="97"/>
      <c r="I2901" s="77">
        <f t="shared" si="91"/>
        <v>0</v>
      </c>
      <c r="J2901" s="78" t="str">
        <f>IFERROR(IF(E2901="","",VLOOKUP(D2901,Saldo!$P$8:$Q$1009,2,FALSE)),"")</f>
        <v/>
      </c>
      <c r="K2901" s="76"/>
      <c r="L2901" s="74" t="str">
        <f t="shared" si="90"/>
        <v/>
      </c>
    </row>
    <row r="2902" spans="1:12" ht="18.95" customHeight="1" x14ac:dyDescent="0.25">
      <c r="A2902" s="52"/>
      <c r="C2902" s="185"/>
      <c r="D2902" s="76"/>
      <c r="E2902" s="76" t="str">
        <f>IF(D2902="","",IFERROR(VLOOKUP(D2902,Cadastro!$C$9:$D$1009,2,FALSE),"NOT FOUND"))</f>
        <v/>
      </c>
      <c r="F2902" s="76"/>
      <c r="G2902" s="94"/>
      <c r="H2902" s="97"/>
      <c r="I2902" s="77">
        <f t="shared" si="91"/>
        <v>0</v>
      </c>
      <c r="J2902" s="78" t="str">
        <f>IFERROR(IF(E2902="","",VLOOKUP(D2902,Saldo!$P$8:$Q$1009,2,FALSE)),"")</f>
        <v/>
      </c>
      <c r="K2902" s="76"/>
      <c r="L2902" s="74" t="str">
        <f t="shared" si="90"/>
        <v/>
      </c>
    </row>
    <row r="2903" spans="1:12" ht="18.95" customHeight="1" x14ac:dyDescent="0.25">
      <c r="A2903" s="52"/>
      <c r="C2903" s="185"/>
      <c r="D2903" s="76"/>
      <c r="E2903" s="76" t="str">
        <f>IF(D2903="","",IFERROR(VLOOKUP(D2903,Cadastro!$C$9:$D$1009,2,FALSE),"NOT FOUND"))</f>
        <v/>
      </c>
      <c r="F2903" s="76"/>
      <c r="G2903" s="94"/>
      <c r="H2903" s="97"/>
      <c r="I2903" s="77">
        <f t="shared" si="91"/>
        <v>0</v>
      </c>
      <c r="J2903" s="78" t="str">
        <f>IFERROR(IF(E2903="","",VLOOKUP(D2903,Saldo!$P$8:$Q$1009,2,FALSE)),"")</f>
        <v/>
      </c>
      <c r="K2903" s="76"/>
      <c r="L2903" s="74" t="str">
        <f t="shared" si="90"/>
        <v/>
      </c>
    </row>
    <row r="2904" spans="1:12" ht="18.95" customHeight="1" x14ac:dyDescent="0.25">
      <c r="A2904" s="52"/>
      <c r="C2904" s="185"/>
      <c r="D2904" s="76"/>
      <c r="E2904" s="76" t="str">
        <f>IF(D2904="","",IFERROR(VLOOKUP(D2904,Cadastro!$C$9:$D$1009,2,FALSE),"NOT FOUND"))</f>
        <v/>
      </c>
      <c r="F2904" s="76"/>
      <c r="G2904" s="94"/>
      <c r="H2904" s="97"/>
      <c r="I2904" s="77">
        <f t="shared" si="91"/>
        <v>0</v>
      </c>
      <c r="J2904" s="78" t="str">
        <f>IFERROR(IF(E2904="","",VLOOKUP(D2904,Saldo!$P$8:$Q$1009,2,FALSE)),"")</f>
        <v/>
      </c>
      <c r="K2904" s="76"/>
      <c r="L2904" s="74" t="str">
        <f t="shared" si="90"/>
        <v/>
      </c>
    </row>
    <row r="2905" spans="1:12" ht="18.95" customHeight="1" x14ac:dyDescent="0.25">
      <c r="A2905" s="52"/>
      <c r="C2905" s="185"/>
      <c r="D2905" s="76"/>
      <c r="E2905" s="76" t="str">
        <f>IF(D2905="","",IFERROR(VLOOKUP(D2905,Cadastro!$C$9:$D$1009,2,FALSE),"NOT FOUND"))</f>
        <v/>
      </c>
      <c r="F2905" s="76"/>
      <c r="G2905" s="94"/>
      <c r="H2905" s="97"/>
      <c r="I2905" s="77">
        <f t="shared" si="91"/>
        <v>0</v>
      </c>
      <c r="J2905" s="78" t="str">
        <f>IFERROR(IF(E2905="","",VLOOKUP(D2905,Saldo!$P$8:$Q$1009,2,FALSE)),"")</f>
        <v/>
      </c>
      <c r="K2905" s="76"/>
      <c r="L2905" s="74" t="str">
        <f t="shared" si="90"/>
        <v/>
      </c>
    </row>
    <row r="2906" spans="1:12" ht="18.95" customHeight="1" x14ac:dyDescent="0.25">
      <c r="A2906" s="52"/>
      <c r="C2906" s="185"/>
      <c r="D2906" s="76"/>
      <c r="E2906" s="76" t="str">
        <f>IF(D2906="","",IFERROR(VLOOKUP(D2906,Cadastro!$C$9:$D$1009,2,FALSE),"NOT FOUND"))</f>
        <v/>
      </c>
      <c r="F2906" s="76"/>
      <c r="G2906" s="94"/>
      <c r="H2906" s="97"/>
      <c r="I2906" s="77">
        <f t="shared" si="91"/>
        <v>0</v>
      </c>
      <c r="J2906" s="78" t="str">
        <f>IFERROR(IF(E2906="","",VLOOKUP(D2906,Saldo!$P$8:$Q$1009,2,FALSE)),"")</f>
        <v/>
      </c>
      <c r="K2906" s="76"/>
      <c r="L2906" s="74" t="str">
        <f t="shared" si="90"/>
        <v/>
      </c>
    </row>
    <row r="2907" spans="1:12" ht="18.95" customHeight="1" x14ac:dyDescent="0.25">
      <c r="A2907" s="52"/>
      <c r="C2907" s="185"/>
      <c r="D2907" s="76"/>
      <c r="E2907" s="76" t="str">
        <f>IF(D2907="","",IFERROR(VLOOKUP(D2907,Cadastro!$C$9:$D$1009,2,FALSE),"NOT FOUND"))</f>
        <v/>
      </c>
      <c r="F2907" s="76"/>
      <c r="G2907" s="94"/>
      <c r="H2907" s="97"/>
      <c r="I2907" s="77">
        <f t="shared" si="91"/>
        <v>0</v>
      </c>
      <c r="J2907" s="78" t="str">
        <f>IFERROR(IF(E2907="","",VLOOKUP(D2907,Saldo!$P$8:$Q$1009,2,FALSE)),"")</f>
        <v/>
      </c>
      <c r="K2907" s="76"/>
      <c r="L2907" s="74" t="str">
        <f t="shared" si="90"/>
        <v/>
      </c>
    </row>
    <row r="2908" spans="1:12" ht="18.95" customHeight="1" x14ac:dyDescent="0.25">
      <c r="A2908" s="52"/>
      <c r="C2908" s="185"/>
      <c r="D2908" s="76"/>
      <c r="E2908" s="76" t="str">
        <f>IF(D2908="","",IFERROR(VLOOKUP(D2908,Cadastro!$C$9:$D$1009,2,FALSE),"NOT FOUND"))</f>
        <v/>
      </c>
      <c r="F2908" s="76"/>
      <c r="G2908" s="94"/>
      <c r="H2908" s="97"/>
      <c r="I2908" s="77">
        <f t="shared" si="91"/>
        <v>0</v>
      </c>
      <c r="J2908" s="78" t="str">
        <f>IFERROR(IF(E2908="","",VLOOKUP(D2908,Saldo!$P$8:$Q$1009,2,FALSE)),"")</f>
        <v/>
      </c>
      <c r="K2908" s="76"/>
      <c r="L2908" s="74" t="str">
        <f t="shared" si="90"/>
        <v/>
      </c>
    </row>
    <row r="2909" spans="1:12" ht="18.95" customHeight="1" x14ac:dyDescent="0.25">
      <c r="A2909" s="52"/>
      <c r="C2909" s="185"/>
      <c r="D2909" s="76"/>
      <c r="E2909" s="76" t="str">
        <f>IF(D2909="","",IFERROR(VLOOKUP(D2909,Cadastro!$C$9:$D$1009,2,FALSE),"NOT FOUND"))</f>
        <v/>
      </c>
      <c r="F2909" s="76"/>
      <c r="G2909" s="94"/>
      <c r="H2909" s="97"/>
      <c r="I2909" s="77">
        <f t="shared" si="91"/>
        <v>0</v>
      </c>
      <c r="J2909" s="78" t="str">
        <f>IFERROR(IF(E2909="","",VLOOKUP(D2909,Saldo!$P$8:$Q$1009,2,FALSE)),"")</f>
        <v/>
      </c>
      <c r="K2909" s="76"/>
      <c r="L2909" s="74" t="str">
        <f t="shared" si="90"/>
        <v/>
      </c>
    </row>
    <row r="2910" spans="1:12" ht="18.95" customHeight="1" x14ac:dyDescent="0.25">
      <c r="A2910" s="52"/>
      <c r="C2910" s="185"/>
      <c r="D2910" s="76"/>
      <c r="E2910" s="76" t="str">
        <f>IF(D2910="","",IFERROR(VLOOKUP(D2910,Cadastro!$C$9:$D$1009,2,FALSE),"NOT FOUND"))</f>
        <v/>
      </c>
      <c r="F2910" s="76"/>
      <c r="G2910" s="94"/>
      <c r="H2910" s="97"/>
      <c r="I2910" s="77">
        <f t="shared" si="91"/>
        <v>0</v>
      </c>
      <c r="J2910" s="78" t="str">
        <f>IFERROR(IF(E2910="","",VLOOKUP(D2910,Saldo!$P$8:$Q$1009,2,FALSE)),"")</f>
        <v/>
      </c>
      <c r="K2910" s="76"/>
      <c r="L2910" s="74" t="str">
        <f t="shared" si="90"/>
        <v/>
      </c>
    </row>
    <row r="2911" spans="1:12" ht="18.95" customHeight="1" x14ac:dyDescent="0.25">
      <c r="A2911" s="52"/>
      <c r="C2911" s="185"/>
      <c r="D2911" s="76"/>
      <c r="E2911" s="76" t="str">
        <f>IF(D2911="","",IFERROR(VLOOKUP(D2911,Cadastro!$C$9:$D$1009,2,FALSE),"NOT FOUND"))</f>
        <v/>
      </c>
      <c r="F2911" s="76"/>
      <c r="G2911" s="94"/>
      <c r="H2911" s="97"/>
      <c r="I2911" s="77">
        <f t="shared" si="91"/>
        <v>0</v>
      </c>
      <c r="J2911" s="78" t="str">
        <f>IFERROR(IF(E2911="","",VLOOKUP(D2911,Saldo!$P$8:$Q$1009,2,FALSE)),"")</f>
        <v/>
      </c>
      <c r="K2911" s="76"/>
      <c r="L2911" s="74" t="str">
        <f t="shared" si="90"/>
        <v/>
      </c>
    </row>
    <row r="2912" spans="1:12" ht="18.95" customHeight="1" x14ac:dyDescent="0.25">
      <c r="A2912" s="52"/>
      <c r="C2912" s="185"/>
      <c r="D2912" s="76"/>
      <c r="E2912" s="76" t="str">
        <f>IF(D2912="","",IFERROR(VLOOKUP(D2912,Cadastro!$C$9:$D$1009,2,FALSE),"NOT FOUND"))</f>
        <v/>
      </c>
      <c r="F2912" s="76"/>
      <c r="G2912" s="94"/>
      <c r="H2912" s="97"/>
      <c r="I2912" s="77">
        <f t="shared" si="91"/>
        <v>0</v>
      </c>
      <c r="J2912" s="78" t="str">
        <f>IFERROR(IF(E2912="","",VLOOKUP(D2912,Saldo!$P$8:$Q$1009,2,FALSE)),"")</f>
        <v/>
      </c>
      <c r="K2912" s="76"/>
      <c r="L2912" s="74" t="str">
        <f t="shared" si="90"/>
        <v/>
      </c>
    </row>
    <row r="2913" spans="1:12" ht="18.95" customHeight="1" x14ac:dyDescent="0.25">
      <c r="A2913" s="52"/>
      <c r="C2913" s="185"/>
      <c r="D2913" s="76"/>
      <c r="E2913" s="76" t="str">
        <f>IF(D2913="","",IFERROR(VLOOKUP(D2913,Cadastro!$C$9:$D$1009,2,FALSE),"NOT FOUND"))</f>
        <v/>
      </c>
      <c r="F2913" s="76"/>
      <c r="G2913" s="94"/>
      <c r="H2913" s="97"/>
      <c r="I2913" s="77">
        <f t="shared" si="91"/>
        <v>0</v>
      </c>
      <c r="J2913" s="78" t="str">
        <f>IFERROR(IF(E2913="","",VLOOKUP(D2913,Saldo!$P$8:$Q$1009,2,FALSE)),"")</f>
        <v/>
      </c>
      <c r="K2913" s="76"/>
      <c r="L2913" s="74" t="str">
        <f t="shared" si="90"/>
        <v/>
      </c>
    </row>
    <row r="2914" spans="1:12" ht="18.95" customHeight="1" x14ac:dyDescent="0.25">
      <c r="A2914" s="52"/>
      <c r="C2914" s="185"/>
      <c r="D2914" s="76"/>
      <c r="E2914" s="76" t="str">
        <f>IF(D2914="","",IFERROR(VLOOKUP(D2914,Cadastro!$C$9:$D$1009,2,FALSE),"NOT FOUND"))</f>
        <v/>
      </c>
      <c r="F2914" s="76"/>
      <c r="G2914" s="94"/>
      <c r="H2914" s="97"/>
      <c r="I2914" s="77">
        <f t="shared" si="91"/>
        <v>0</v>
      </c>
      <c r="J2914" s="78" t="str">
        <f>IFERROR(IF(E2914="","",VLOOKUP(D2914,Saldo!$P$8:$Q$1009,2,FALSE)),"")</f>
        <v/>
      </c>
      <c r="K2914" s="76"/>
      <c r="L2914" s="74" t="str">
        <f t="shared" si="90"/>
        <v/>
      </c>
    </row>
    <row r="2915" spans="1:12" ht="18.95" customHeight="1" x14ac:dyDescent="0.25">
      <c r="A2915" s="52"/>
      <c r="C2915" s="185"/>
      <c r="D2915" s="76"/>
      <c r="E2915" s="76" t="str">
        <f>IF(D2915="","",IFERROR(VLOOKUP(D2915,Cadastro!$C$9:$D$1009,2,FALSE),"NOT FOUND"))</f>
        <v/>
      </c>
      <c r="F2915" s="76"/>
      <c r="G2915" s="94"/>
      <c r="H2915" s="97"/>
      <c r="I2915" s="77">
        <f t="shared" si="91"/>
        <v>0</v>
      </c>
      <c r="J2915" s="78" t="str">
        <f>IFERROR(IF(E2915="","",VLOOKUP(D2915,Saldo!$P$8:$Q$1009,2,FALSE)),"")</f>
        <v/>
      </c>
      <c r="K2915" s="76"/>
      <c r="L2915" s="74" t="str">
        <f t="shared" si="90"/>
        <v/>
      </c>
    </row>
    <row r="2916" spans="1:12" ht="18.95" customHeight="1" x14ac:dyDescent="0.25">
      <c r="A2916" s="52"/>
      <c r="C2916" s="185"/>
      <c r="D2916" s="76"/>
      <c r="E2916" s="76" t="str">
        <f>IF(D2916="","",IFERROR(VLOOKUP(D2916,Cadastro!$C$9:$D$1009,2,FALSE),"NOT FOUND"))</f>
        <v/>
      </c>
      <c r="F2916" s="76"/>
      <c r="G2916" s="94"/>
      <c r="H2916" s="97"/>
      <c r="I2916" s="77">
        <f t="shared" si="91"/>
        <v>0</v>
      </c>
      <c r="J2916" s="78" t="str">
        <f>IFERROR(IF(E2916="","",VLOOKUP(D2916,Saldo!$P$8:$Q$1009,2,FALSE)),"")</f>
        <v/>
      </c>
      <c r="K2916" s="76"/>
      <c r="L2916" s="74" t="str">
        <f t="shared" si="90"/>
        <v/>
      </c>
    </row>
    <row r="2917" spans="1:12" ht="18.95" customHeight="1" x14ac:dyDescent="0.25">
      <c r="A2917" s="52"/>
      <c r="C2917" s="185"/>
      <c r="D2917" s="76"/>
      <c r="E2917" s="76" t="str">
        <f>IF(D2917="","",IFERROR(VLOOKUP(D2917,Cadastro!$C$9:$D$1009,2,FALSE),"NOT FOUND"))</f>
        <v/>
      </c>
      <c r="F2917" s="76"/>
      <c r="G2917" s="94"/>
      <c r="H2917" s="97"/>
      <c r="I2917" s="77">
        <f t="shared" si="91"/>
        <v>0</v>
      </c>
      <c r="J2917" s="78" t="str">
        <f>IFERROR(IF(E2917="","",VLOOKUP(D2917,Saldo!$P$8:$Q$1009,2,FALSE)),"")</f>
        <v/>
      </c>
      <c r="K2917" s="76"/>
      <c r="L2917" s="74" t="str">
        <f t="shared" si="90"/>
        <v/>
      </c>
    </row>
    <row r="2918" spans="1:12" ht="18.95" customHeight="1" x14ac:dyDescent="0.25">
      <c r="A2918" s="52"/>
      <c r="C2918" s="185"/>
      <c r="D2918" s="76"/>
      <c r="E2918" s="76" t="str">
        <f>IF(D2918="","",IFERROR(VLOOKUP(D2918,Cadastro!$C$9:$D$1009,2,FALSE),"NOT FOUND"))</f>
        <v/>
      </c>
      <c r="F2918" s="76"/>
      <c r="G2918" s="94"/>
      <c r="H2918" s="97"/>
      <c r="I2918" s="77">
        <f t="shared" si="91"/>
        <v>0</v>
      </c>
      <c r="J2918" s="78" t="str">
        <f>IFERROR(IF(E2918="","",VLOOKUP(D2918,Saldo!$P$8:$Q$1009,2,FALSE)),"")</f>
        <v/>
      </c>
      <c r="K2918" s="76"/>
      <c r="L2918" s="74" t="str">
        <f t="shared" si="90"/>
        <v/>
      </c>
    </row>
    <row r="2919" spans="1:12" ht="18.95" customHeight="1" x14ac:dyDescent="0.25">
      <c r="A2919" s="52"/>
      <c r="C2919" s="185"/>
      <c r="D2919" s="76"/>
      <c r="E2919" s="76" t="str">
        <f>IF(D2919="","",IFERROR(VLOOKUP(D2919,Cadastro!$C$9:$D$1009,2,FALSE),"NOT FOUND"))</f>
        <v/>
      </c>
      <c r="F2919" s="76"/>
      <c r="G2919" s="94"/>
      <c r="H2919" s="97"/>
      <c r="I2919" s="77">
        <f t="shared" si="91"/>
        <v>0</v>
      </c>
      <c r="J2919" s="78" t="str">
        <f>IFERROR(IF(E2919="","",VLOOKUP(D2919,Saldo!$P$8:$Q$1009,2,FALSE)),"")</f>
        <v/>
      </c>
      <c r="K2919" s="76"/>
      <c r="L2919" s="74" t="str">
        <f t="shared" si="90"/>
        <v/>
      </c>
    </row>
    <row r="2920" spans="1:12" ht="18.95" customHeight="1" x14ac:dyDescent="0.25">
      <c r="A2920" s="52"/>
      <c r="C2920" s="185"/>
      <c r="D2920" s="76"/>
      <c r="E2920" s="76" t="str">
        <f>IF(D2920="","",IFERROR(VLOOKUP(D2920,Cadastro!$C$9:$D$1009,2,FALSE),"NOT FOUND"))</f>
        <v/>
      </c>
      <c r="F2920" s="76"/>
      <c r="G2920" s="94"/>
      <c r="H2920" s="97"/>
      <c r="I2920" s="77">
        <f t="shared" si="91"/>
        <v>0</v>
      </c>
      <c r="J2920" s="78" t="str">
        <f>IFERROR(IF(E2920="","",VLOOKUP(D2920,Saldo!$P$8:$Q$1009,2,FALSE)),"")</f>
        <v/>
      </c>
      <c r="K2920" s="76"/>
      <c r="L2920" s="74" t="str">
        <f t="shared" si="90"/>
        <v/>
      </c>
    </row>
    <row r="2921" spans="1:12" ht="18.95" customHeight="1" x14ac:dyDescent="0.25">
      <c r="A2921" s="52"/>
      <c r="C2921" s="185"/>
      <c r="D2921" s="76"/>
      <c r="E2921" s="76" t="str">
        <f>IF(D2921="","",IFERROR(VLOOKUP(D2921,Cadastro!$C$9:$D$1009,2,FALSE),"NOT FOUND"))</f>
        <v/>
      </c>
      <c r="F2921" s="76"/>
      <c r="G2921" s="94"/>
      <c r="H2921" s="97"/>
      <c r="I2921" s="77">
        <f t="shared" si="91"/>
        <v>0</v>
      </c>
      <c r="J2921" s="78" t="str">
        <f>IFERROR(IF(E2921="","",VLOOKUP(D2921,Saldo!$P$8:$Q$1009,2,FALSE)),"")</f>
        <v/>
      </c>
      <c r="K2921" s="76"/>
      <c r="L2921" s="74" t="str">
        <f t="shared" si="90"/>
        <v/>
      </c>
    </row>
    <row r="2922" spans="1:12" ht="18.95" customHeight="1" x14ac:dyDescent="0.25">
      <c r="A2922" s="52"/>
      <c r="C2922" s="185"/>
      <c r="D2922" s="76"/>
      <c r="E2922" s="76" t="str">
        <f>IF(D2922="","",IFERROR(VLOOKUP(D2922,Cadastro!$C$9:$D$1009,2,FALSE),"NOT FOUND"))</f>
        <v/>
      </c>
      <c r="F2922" s="76"/>
      <c r="G2922" s="94"/>
      <c r="H2922" s="97"/>
      <c r="I2922" s="77">
        <f t="shared" si="91"/>
        <v>0</v>
      </c>
      <c r="J2922" s="78" t="str">
        <f>IFERROR(IF(E2922="","",VLOOKUP(D2922,Saldo!$P$8:$Q$1009,2,FALSE)),"")</f>
        <v/>
      </c>
      <c r="K2922" s="76"/>
      <c r="L2922" s="74" t="str">
        <f t="shared" si="90"/>
        <v/>
      </c>
    </row>
    <row r="2923" spans="1:12" ht="18.95" customHeight="1" x14ac:dyDescent="0.25">
      <c r="A2923" s="52"/>
      <c r="C2923" s="185"/>
      <c r="D2923" s="76"/>
      <c r="E2923" s="76" t="str">
        <f>IF(D2923="","",IFERROR(VLOOKUP(D2923,Cadastro!$C$9:$D$1009,2,FALSE),"NOT FOUND"))</f>
        <v/>
      </c>
      <c r="F2923" s="76"/>
      <c r="G2923" s="94"/>
      <c r="H2923" s="97"/>
      <c r="I2923" s="77">
        <f t="shared" si="91"/>
        <v>0</v>
      </c>
      <c r="J2923" s="78" t="str">
        <f>IFERROR(IF(E2923="","",VLOOKUP(D2923,Saldo!$P$8:$Q$1009,2,FALSE)),"")</f>
        <v/>
      </c>
      <c r="K2923" s="76"/>
      <c r="L2923" s="74" t="str">
        <f t="shared" si="90"/>
        <v/>
      </c>
    </row>
    <row r="2924" spans="1:12" ht="18.95" customHeight="1" x14ac:dyDescent="0.25">
      <c r="A2924" s="52"/>
      <c r="C2924" s="185"/>
      <c r="D2924" s="76"/>
      <c r="E2924" s="76" t="str">
        <f>IF(D2924="","",IFERROR(VLOOKUP(D2924,Cadastro!$C$9:$D$1009,2,FALSE),"NOT FOUND"))</f>
        <v/>
      </c>
      <c r="F2924" s="76"/>
      <c r="G2924" s="94"/>
      <c r="H2924" s="97"/>
      <c r="I2924" s="77">
        <f t="shared" si="91"/>
        <v>0</v>
      </c>
      <c r="J2924" s="78" t="str">
        <f>IFERROR(IF(E2924="","",VLOOKUP(D2924,Saldo!$P$8:$Q$1009,2,FALSE)),"")</f>
        <v/>
      </c>
      <c r="K2924" s="76"/>
      <c r="L2924" s="74" t="str">
        <f t="shared" si="90"/>
        <v/>
      </c>
    </row>
    <row r="2925" spans="1:12" ht="18.95" customHeight="1" x14ac:dyDescent="0.25">
      <c r="A2925" s="52"/>
      <c r="C2925" s="185"/>
      <c r="D2925" s="76"/>
      <c r="E2925" s="76" t="str">
        <f>IF(D2925="","",IFERROR(VLOOKUP(D2925,Cadastro!$C$9:$D$1009,2,FALSE),"NOT FOUND"))</f>
        <v/>
      </c>
      <c r="F2925" s="76"/>
      <c r="G2925" s="94"/>
      <c r="H2925" s="97"/>
      <c r="I2925" s="77">
        <f t="shared" si="91"/>
        <v>0</v>
      </c>
      <c r="J2925" s="78" t="str">
        <f>IFERROR(IF(E2925="","",VLOOKUP(D2925,Saldo!$P$8:$Q$1009,2,FALSE)),"")</f>
        <v/>
      </c>
      <c r="K2925" s="76"/>
      <c r="L2925" s="74" t="str">
        <f t="shared" si="90"/>
        <v/>
      </c>
    </row>
    <row r="2926" spans="1:12" ht="18.95" customHeight="1" x14ac:dyDescent="0.25">
      <c r="A2926" s="52"/>
      <c r="C2926" s="185"/>
      <c r="D2926" s="76"/>
      <c r="E2926" s="76" t="str">
        <f>IF(D2926="","",IFERROR(VLOOKUP(D2926,Cadastro!$C$9:$D$1009,2,FALSE),"NOT FOUND"))</f>
        <v/>
      </c>
      <c r="F2926" s="76"/>
      <c r="G2926" s="94"/>
      <c r="H2926" s="97"/>
      <c r="I2926" s="77">
        <f t="shared" si="91"/>
        <v>0</v>
      </c>
      <c r="J2926" s="78" t="str">
        <f>IFERROR(IF(E2926="","",VLOOKUP(D2926,Saldo!$P$8:$Q$1009,2,FALSE)),"")</f>
        <v/>
      </c>
      <c r="K2926" s="76"/>
      <c r="L2926" s="74" t="str">
        <f t="shared" si="90"/>
        <v/>
      </c>
    </row>
    <row r="2927" spans="1:12" ht="18.95" customHeight="1" x14ac:dyDescent="0.25">
      <c r="A2927" s="52"/>
      <c r="C2927" s="185"/>
      <c r="D2927" s="76"/>
      <c r="E2927" s="76" t="str">
        <f>IF(D2927="","",IFERROR(VLOOKUP(D2927,Cadastro!$C$9:$D$1009,2,FALSE),"NOT FOUND"))</f>
        <v/>
      </c>
      <c r="F2927" s="76"/>
      <c r="G2927" s="94"/>
      <c r="H2927" s="97"/>
      <c r="I2927" s="77">
        <f t="shared" si="91"/>
        <v>0</v>
      </c>
      <c r="J2927" s="78" t="str">
        <f>IFERROR(IF(E2927="","",VLOOKUP(D2927,Saldo!$P$8:$Q$1009,2,FALSE)),"")</f>
        <v/>
      </c>
      <c r="K2927" s="76"/>
      <c r="L2927" s="74" t="str">
        <f t="shared" si="90"/>
        <v/>
      </c>
    </row>
    <row r="2928" spans="1:12" ht="18.95" customHeight="1" x14ac:dyDescent="0.25">
      <c r="A2928" s="52"/>
      <c r="C2928" s="185"/>
      <c r="D2928" s="76"/>
      <c r="E2928" s="76" t="str">
        <f>IF(D2928="","",IFERROR(VLOOKUP(D2928,Cadastro!$C$9:$D$1009,2,FALSE),"NOT FOUND"))</f>
        <v/>
      </c>
      <c r="F2928" s="76"/>
      <c r="G2928" s="94"/>
      <c r="H2928" s="97"/>
      <c r="I2928" s="77">
        <f t="shared" si="91"/>
        <v>0</v>
      </c>
      <c r="J2928" s="78" t="str">
        <f>IFERROR(IF(E2928="","",VLOOKUP(D2928,Saldo!$P$8:$Q$1009,2,FALSE)),"")</f>
        <v/>
      </c>
      <c r="K2928" s="76"/>
      <c r="L2928" s="74" t="str">
        <f t="shared" si="90"/>
        <v/>
      </c>
    </row>
    <row r="2929" spans="1:12" ht="18.95" customHeight="1" x14ac:dyDescent="0.25">
      <c r="A2929" s="52"/>
      <c r="C2929" s="185"/>
      <c r="D2929" s="76"/>
      <c r="E2929" s="76" t="str">
        <f>IF(D2929="","",IFERROR(VLOOKUP(D2929,Cadastro!$C$9:$D$1009,2,FALSE),"NOT FOUND"))</f>
        <v/>
      </c>
      <c r="F2929" s="76"/>
      <c r="G2929" s="94"/>
      <c r="H2929" s="97"/>
      <c r="I2929" s="77">
        <f t="shared" si="91"/>
        <v>0</v>
      </c>
      <c r="J2929" s="78" t="str">
        <f>IFERROR(IF(E2929="","",VLOOKUP(D2929,Saldo!$P$8:$Q$1009,2,FALSE)),"")</f>
        <v/>
      </c>
      <c r="K2929" s="76"/>
      <c r="L2929" s="74" t="str">
        <f t="shared" si="90"/>
        <v/>
      </c>
    </row>
    <row r="2930" spans="1:12" ht="18.95" customHeight="1" x14ac:dyDescent="0.25">
      <c r="A2930" s="52"/>
      <c r="C2930" s="185"/>
      <c r="D2930" s="76"/>
      <c r="E2930" s="76" t="str">
        <f>IF(D2930="","",IFERROR(VLOOKUP(D2930,Cadastro!$C$9:$D$1009,2,FALSE),"NOT FOUND"))</f>
        <v/>
      </c>
      <c r="F2930" s="76"/>
      <c r="G2930" s="94"/>
      <c r="H2930" s="97"/>
      <c r="I2930" s="77">
        <f t="shared" si="91"/>
        <v>0</v>
      </c>
      <c r="J2930" s="78" t="str">
        <f>IFERROR(IF(E2930="","",VLOOKUP(D2930,Saldo!$P$8:$Q$1009,2,FALSE)),"")</f>
        <v/>
      </c>
      <c r="K2930" s="76"/>
      <c r="L2930" s="74" t="str">
        <f t="shared" si="90"/>
        <v/>
      </c>
    </row>
    <row r="2931" spans="1:12" ht="18.95" customHeight="1" x14ac:dyDescent="0.25">
      <c r="A2931" s="52"/>
      <c r="C2931" s="185"/>
      <c r="D2931" s="76"/>
      <c r="E2931" s="76" t="str">
        <f>IF(D2931="","",IFERROR(VLOOKUP(D2931,Cadastro!$C$9:$D$1009,2,FALSE),"NOT FOUND"))</f>
        <v/>
      </c>
      <c r="F2931" s="76"/>
      <c r="G2931" s="94"/>
      <c r="H2931" s="97"/>
      <c r="I2931" s="77">
        <f t="shared" si="91"/>
        <v>0</v>
      </c>
      <c r="J2931" s="78" t="str">
        <f>IFERROR(IF(E2931="","",VLOOKUP(D2931,Saldo!$P$8:$Q$1009,2,FALSE)),"")</f>
        <v/>
      </c>
      <c r="K2931" s="76"/>
      <c r="L2931" s="74" t="str">
        <f t="shared" si="90"/>
        <v/>
      </c>
    </row>
    <row r="2932" spans="1:12" ht="18.95" customHeight="1" x14ac:dyDescent="0.25">
      <c r="A2932" s="52"/>
      <c r="C2932" s="185"/>
      <c r="D2932" s="76"/>
      <c r="E2932" s="76" t="str">
        <f>IF(D2932="","",IFERROR(VLOOKUP(D2932,Cadastro!$C$9:$D$1009,2,FALSE),"NOT FOUND"))</f>
        <v/>
      </c>
      <c r="F2932" s="76"/>
      <c r="G2932" s="94"/>
      <c r="H2932" s="97"/>
      <c r="I2932" s="77">
        <f t="shared" si="91"/>
        <v>0</v>
      </c>
      <c r="J2932" s="78" t="str">
        <f>IFERROR(IF(E2932="","",VLOOKUP(D2932,Saldo!$P$8:$Q$1009,2,FALSE)),"")</f>
        <v/>
      </c>
      <c r="K2932" s="76"/>
      <c r="L2932" s="74" t="str">
        <f t="shared" si="90"/>
        <v/>
      </c>
    </row>
    <row r="2933" spans="1:12" ht="18.95" customHeight="1" x14ac:dyDescent="0.25">
      <c r="A2933" s="52"/>
      <c r="C2933" s="185"/>
      <c r="D2933" s="76"/>
      <c r="E2933" s="76" t="str">
        <f>IF(D2933="","",IFERROR(VLOOKUP(D2933,Cadastro!$C$9:$D$1009,2,FALSE),"NOT FOUND"))</f>
        <v/>
      </c>
      <c r="F2933" s="76"/>
      <c r="G2933" s="94"/>
      <c r="H2933" s="97"/>
      <c r="I2933" s="77">
        <f t="shared" si="91"/>
        <v>0</v>
      </c>
      <c r="J2933" s="78" t="str">
        <f>IFERROR(IF(E2933="","",VLOOKUP(D2933,Saldo!$P$8:$Q$1009,2,FALSE)),"")</f>
        <v/>
      </c>
      <c r="K2933" s="76"/>
      <c r="L2933" s="74" t="str">
        <f t="shared" si="90"/>
        <v/>
      </c>
    </row>
    <row r="2934" spans="1:12" ht="18.95" customHeight="1" x14ac:dyDescent="0.25">
      <c r="A2934" s="52"/>
      <c r="C2934" s="185"/>
      <c r="D2934" s="76"/>
      <c r="E2934" s="76" t="str">
        <f>IF(D2934="","",IFERROR(VLOOKUP(D2934,Cadastro!$C$9:$D$1009,2,FALSE),"NOT FOUND"))</f>
        <v/>
      </c>
      <c r="F2934" s="76"/>
      <c r="G2934" s="94"/>
      <c r="H2934" s="97"/>
      <c r="I2934" s="77">
        <f t="shared" si="91"/>
        <v>0</v>
      </c>
      <c r="J2934" s="78" t="str">
        <f>IFERROR(IF(E2934="","",VLOOKUP(D2934,Saldo!$P$8:$Q$1009,2,FALSE)),"")</f>
        <v/>
      </c>
      <c r="K2934" s="76"/>
      <c r="L2934" s="74" t="str">
        <f t="shared" si="90"/>
        <v/>
      </c>
    </row>
    <row r="2935" spans="1:12" ht="18.95" customHeight="1" x14ac:dyDescent="0.25">
      <c r="A2935" s="52"/>
      <c r="C2935" s="185"/>
      <c r="D2935" s="76"/>
      <c r="E2935" s="76" t="str">
        <f>IF(D2935="","",IFERROR(VLOOKUP(D2935,Cadastro!$C$9:$D$1009,2,FALSE),"NOT FOUND"))</f>
        <v/>
      </c>
      <c r="F2935" s="76"/>
      <c r="G2935" s="94"/>
      <c r="H2935" s="97"/>
      <c r="I2935" s="77">
        <f t="shared" si="91"/>
        <v>0</v>
      </c>
      <c r="J2935" s="78" t="str">
        <f>IFERROR(IF(E2935="","",VLOOKUP(D2935,Saldo!$P$8:$Q$1009,2,FALSE)),"")</f>
        <v/>
      </c>
      <c r="K2935" s="76"/>
      <c r="L2935" s="74" t="str">
        <f t="shared" si="90"/>
        <v/>
      </c>
    </row>
    <row r="2936" spans="1:12" ht="18.95" customHeight="1" x14ac:dyDescent="0.25">
      <c r="A2936" s="52"/>
      <c r="C2936" s="185"/>
      <c r="D2936" s="76"/>
      <c r="E2936" s="76" t="str">
        <f>IF(D2936="","",IFERROR(VLOOKUP(D2936,Cadastro!$C$9:$D$1009,2,FALSE),"NOT FOUND"))</f>
        <v/>
      </c>
      <c r="F2936" s="76"/>
      <c r="G2936" s="94"/>
      <c r="H2936" s="97"/>
      <c r="I2936" s="77">
        <f t="shared" si="91"/>
        <v>0</v>
      </c>
      <c r="J2936" s="78" t="str">
        <f>IFERROR(IF(E2936="","",VLOOKUP(D2936,Saldo!$P$8:$Q$1009,2,FALSE)),"")</f>
        <v/>
      </c>
      <c r="K2936" s="76"/>
      <c r="L2936" s="74" t="str">
        <f t="shared" si="90"/>
        <v/>
      </c>
    </row>
    <row r="2937" spans="1:12" ht="18.95" customHeight="1" x14ac:dyDescent="0.25">
      <c r="A2937" s="52"/>
      <c r="C2937" s="185"/>
      <c r="D2937" s="76"/>
      <c r="E2937" s="76" t="str">
        <f>IF(D2937="","",IFERROR(VLOOKUP(D2937,Cadastro!$C$9:$D$1009,2,FALSE),"NOT FOUND"))</f>
        <v/>
      </c>
      <c r="F2937" s="76"/>
      <c r="G2937" s="94"/>
      <c r="H2937" s="97"/>
      <c r="I2937" s="77">
        <f t="shared" si="91"/>
        <v>0</v>
      </c>
      <c r="J2937" s="78" t="str">
        <f>IFERROR(IF(E2937="","",VLOOKUP(D2937,Saldo!$P$8:$Q$1009,2,FALSE)),"")</f>
        <v/>
      </c>
      <c r="K2937" s="76"/>
      <c r="L2937" s="74" t="str">
        <f t="shared" si="90"/>
        <v/>
      </c>
    </row>
    <row r="2938" spans="1:12" ht="18.95" customHeight="1" x14ac:dyDescent="0.25">
      <c r="A2938" s="52"/>
      <c r="C2938" s="185"/>
      <c r="D2938" s="76"/>
      <c r="E2938" s="76" t="str">
        <f>IF(D2938="","",IFERROR(VLOOKUP(D2938,Cadastro!$C$9:$D$1009,2,FALSE),"NOT FOUND"))</f>
        <v/>
      </c>
      <c r="F2938" s="76"/>
      <c r="G2938" s="94"/>
      <c r="H2938" s="97"/>
      <c r="I2938" s="77">
        <f t="shared" si="91"/>
        <v>0</v>
      </c>
      <c r="J2938" s="78" t="str">
        <f>IFERROR(IF(E2938="","",VLOOKUP(D2938,Saldo!$P$8:$Q$1009,2,FALSE)),"")</f>
        <v/>
      </c>
      <c r="K2938" s="76"/>
      <c r="L2938" s="74" t="str">
        <f t="shared" si="90"/>
        <v/>
      </c>
    </row>
    <row r="2939" spans="1:12" ht="18.95" customHeight="1" x14ac:dyDescent="0.25">
      <c r="A2939" s="52"/>
      <c r="C2939" s="185"/>
      <c r="D2939" s="76"/>
      <c r="E2939" s="76" t="str">
        <f>IF(D2939="","",IFERROR(VLOOKUP(D2939,Cadastro!$C$9:$D$1009,2,FALSE),"NOT FOUND"))</f>
        <v/>
      </c>
      <c r="F2939" s="76"/>
      <c r="G2939" s="94"/>
      <c r="H2939" s="97"/>
      <c r="I2939" s="77">
        <f t="shared" si="91"/>
        <v>0</v>
      </c>
      <c r="J2939" s="78" t="str">
        <f>IFERROR(IF(E2939="","",VLOOKUP(D2939,Saldo!$P$8:$Q$1009,2,FALSE)),"")</f>
        <v/>
      </c>
      <c r="K2939" s="76"/>
      <c r="L2939" s="74" t="str">
        <f t="shared" si="90"/>
        <v/>
      </c>
    </row>
    <row r="2940" spans="1:12" ht="18.95" customHeight="1" x14ac:dyDescent="0.25">
      <c r="A2940" s="52"/>
      <c r="C2940" s="185"/>
      <c r="D2940" s="76"/>
      <c r="E2940" s="76" t="str">
        <f>IF(D2940="","",IFERROR(VLOOKUP(D2940,Cadastro!$C$9:$D$1009,2,FALSE),"NOT FOUND"))</f>
        <v/>
      </c>
      <c r="F2940" s="76"/>
      <c r="G2940" s="94"/>
      <c r="H2940" s="97"/>
      <c r="I2940" s="77">
        <f t="shared" si="91"/>
        <v>0</v>
      </c>
      <c r="J2940" s="78" t="str">
        <f>IFERROR(IF(E2940="","",VLOOKUP(D2940,Saldo!$P$8:$Q$1009,2,FALSE)),"")</f>
        <v/>
      </c>
      <c r="K2940" s="76"/>
      <c r="L2940" s="74" t="str">
        <f t="shared" si="90"/>
        <v/>
      </c>
    </row>
    <row r="2941" spans="1:12" ht="18.95" customHeight="1" x14ac:dyDescent="0.25">
      <c r="A2941" s="52"/>
      <c r="C2941" s="185"/>
      <c r="D2941" s="76"/>
      <c r="E2941" s="76" t="str">
        <f>IF(D2941="","",IFERROR(VLOOKUP(D2941,Cadastro!$C$9:$D$1009,2,FALSE),"NOT FOUND"))</f>
        <v/>
      </c>
      <c r="F2941" s="76"/>
      <c r="G2941" s="94"/>
      <c r="H2941" s="97"/>
      <c r="I2941" s="77">
        <f t="shared" si="91"/>
        <v>0</v>
      </c>
      <c r="J2941" s="78" t="str">
        <f>IFERROR(IF(E2941="","",VLOOKUP(D2941,Saldo!$P$8:$Q$1009,2,FALSE)),"")</f>
        <v/>
      </c>
      <c r="K2941" s="76"/>
      <c r="L2941" s="74" t="str">
        <f t="shared" si="90"/>
        <v/>
      </c>
    </row>
    <row r="2942" spans="1:12" ht="18.95" customHeight="1" x14ac:dyDescent="0.25">
      <c r="A2942" s="52"/>
      <c r="C2942" s="185"/>
      <c r="D2942" s="76"/>
      <c r="E2942" s="76" t="str">
        <f>IF(D2942="","",IFERROR(VLOOKUP(D2942,Cadastro!$C$9:$D$1009,2,FALSE),"NOT FOUND"))</f>
        <v/>
      </c>
      <c r="F2942" s="76"/>
      <c r="G2942" s="94"/>
      <c r="H2942" s="97"/>
      <c r="I2942" s="77">
        <f t="shared" si="91"/>
        <v>0</v>
      </c>
      <c r="J2942" s="78" t="str">
        <f>IFERROR(IF(E2942="","",VLOOKUP(D2942,Saldo!$P$8:$Q$1009,2,FALSE)),"")</f>
        <v/>
      </c>
      <c r="K2942" s="76"/>
      <c r="L2942" s="74" t="str">
        <f t="shared" si="90"/>
        <v/>
      </c>
    </row>
    <row r="2943" spans="1:12" ht="18.95" customHeight="1" x14ac:dyDescent="0.25">
      <c r="A2943" s="52"/>
      <c r="C2943" s="185"/>
      <c r="D2943" s="76"/>
      <c r="E2943" s="76" t="str">
        <f>IF(D2943="","",IFERROR(VLOOKUP(D2943,Cadastro!$C$9:$D$1009,2,FALSE),"NOT FOUND"))</f>
        <v/>
      </c>
      <c r="F2943" s="76"/>
      <c r="G2943" s="94"/>
      <c r="H2943" s="97"/>
      <c r="I2943" s="77">
        <f t="shared" si="91"/>
        <v>0</v>
      </c>
      <c r="J2943" s="78" t="str">
        <f>IFERROR(IF(E2943="","",VLOOKUP(D2943,Saldo!$P$8:$Q$1009,2,FALSE)),"")</f>
        <v/>
      </c>
      <c r="K2943" s="76"/>
      <c r="L2943" s="74" t="str">
        <f t="shared" si="90"/>
        <v/>
      </c>
    </row>
    <row r="2944" spans="1:12" ht="18.95" customHeight="1" x14ac:dyDescent="0.25">
      <c r="A2944" s="52"/>
      <c r="C2944" s="185"/>
      <c r="D2944" s="76"/>
      <c r="E2944" s="76" t="str">
        <f>IF(D2944="","",IFERROR(VLOOKUP(D2944,Cadastro!$C$9:$D$1009,2,FALSE),"NOT FOUND"))</f>
        <v/>
      </c>
      <c r="F2944" s="76"/>
      <c r="G2944" s="94"/>
      <c r="H2944" s="97"/>
      <c r="I2944" s="77">
        <f t="shared" si="91"/>
        <v>0</v>
      </c>
      <c r="J2944" s="78" t="str">
        <f>IFERROR(IF(E2944="","",VLOOKUP(D2944,Saldo!$P$8:$Q$1009,2,FALSE)),"")</f>
        <v/>
      </c>
      <c r="K2944" s="76"/>
      <c r="L2944" s="74" t="str">
        <f t="shared" si="90"/>
        <v/>
      </c>
    </row>
    <row r="2945" spans="1:12" ht="18.95" customHeight="1" x14ac:dyDescent="0.25">
      <c r="A2945" s="52"/>
      <c r="C2945" s="185"/>
      <c r="D2945" s="76"/>
      <c r="E2945" s="76" t="str">
        <f>IF(D2945="","",IFERROR(VLOOKUP(D2945,Cadastro!$C$9:$D$1009,2,FALSE),"NOT FOUND"))</f>
        <v/>
      </c>
      <c r="F2945" s="76"/>
      <c r="G2945" s="94"/>
      <c r="H2945" s="97"/>
      <c r="I2945" s="77">
        <f t="shared" si="91"/>
        <v>0</v>
      </c>
      <c r="J2945" s="78" t="str">
        <f>IFERROR(IF(E2945="","",VLOOKUP(D2945,Saldo!$P$8:$Q$1009,2,FALSE)),"")</f>
        <v/>
      </c>
      <c r="K2945" s="76"/>
      <c r="L2945" s="74" t="str">
        <f t="shared" si="90"/>
        <v/>
      </c>
    </row>
    <row r="2946" spans="1:12" ht="18.95" customHeight="1" x14ac:dyDescent="0.25">
      <c r="A2946" s="52"/>
      <c r="C2946" s="185"/>
      <c r="D2946" s="76"/>
      <c r="E2946" s="76" t="str">
        <f>IF(D2946="","",IFERROR(VLOOKUP(D2946,Cadastro!$C$9:$D$1009,2,FALSE),"NOT FOUND"))</f>
        <v/>
      </c>
      <c r="F2946" s="76"/>
      <c r="G2946" s="94"/>
      <c r="H2946" s="97"/>
      <c r="I2946" s="77">
        <f t="shared" si="91"/>
        <v>0</v>
      </c>
      <c r="J2946" s="78" t="str">
        <f>IFERROR(IF(E2946="","",VLOOKUP(D2946,Saldo!$P$8:$Q$1009,2,FALSE)),"")</f>
        <v/>
      </c>
      <c r="K2946" s="76"/>
      <c r="L2946" s="74" t="str">
        <f t="shared" si="90"/>
        <v/>
      </c>
    </row>
    <row r="2947" spans="1:12" ht="18.95" customHeight="1" x14ac:dyDescent="0.25">
      <c r="A2947" s="52"/>
      <c r="C2947" s="185"/>
      <c r="D2947" s="76"/>
      <c r="E2947" s="76" t="str">
        <f>IF(D2947="","",IFERROR(VLOOKUP(D2947,Cadastro!$C$9:$D$1009,2,FALSE),"NOT FOUND"))</f>
        <v/>
      </c>
      <c r="F2947" s="76"/>
      <c r="G2947" s="94"/>
      <c r="H2947" s="97"/>
      <c r="I2947" s="77">
        <f t="shared" si="91"/>
        <v>0</v>
      </c>
      <c r="J2947" s="78" t="str">
        <f>IFERROR(IF(E2947="","",VLOOKUP(D2947,Saldo!$P$8:$Q$1009,2,FALSE)),"")</f>
        <v/>
      </c>
      <c r="K2947" s="76"/>
      <c r="L2947" s="74" t="str">
        <f t="shared" si="90"/>
        <v/>
      </c>
    </row>
    <row r="2948" spans="1:12" ht="18.95" customHeight="1" x14ac:dyDescent="0.25">
      <c r="A2948" s="52"/>
      <c r="C2948" s="185"/>
      <c r="D2948" s="76"/>
      <c r="E2948" s="76" t="str">
        <f>IF(D2948="","",IFERROR(VLOOKUP(D2948,Cadastro!$C$9:$D$1009,2,FALSE),"NOT FOUND"))</f>
        <v/>
      </c>
      <c r="F2948" s="76"/>
      <c r="G2948" s="94"/>
      <c r="H2948" s="97"/>
      <c r="I2948" s="77">
        <f t="shared" si="91"/>
        <v>0</v>
      </c>
      <c r="J2948" s="78" t="str">
        <f>IFERROR(IF(E2948="","",VLOOKUP(D2948,Saldo!$P$8:$Q$1009,2,FALSE)),"")</f>
        <v/>
      </c>
      <c r="K2948" s="76"/>
      <c r="L2948" s="74" t="str">
        <f t="shared" si="90"/>
        <v/>
      </c>
    </row>
    <row r="2949" spans="1:12" ht="18.95" customHeight="1" x14ac:dyDescent="0.25">
      <c r="A2949" s="52"/>
      <c r="C2949" s="185"/>
      <c r="D2949" s="76"/>
      <c r="E2949" s="76" t="str">
        <f>IF(D2949="","",IFERROR(VLOOKUP(D2949,Cadastro!$C$9:$D$1009,2,FALSE),"NOT FOUND"))</f>
        <v/>
      </c>
      <c r="F2949" s="76"/>
      <c r="G2949" s="94"/>
      <c r="H2949" s="97"/>
      <c r="I2949" s="77">
        <f t="shared" si="91"/>
        <v>0</v>
      </c>
      <c r="J2949" s="78" t="str">
        <f>IFERROR(IF(E2949="","",VLOOKUP(D2949,Saldo!$P$8:$Q$1009,2,FALSE)),"")</f>
        <v/>
      </c>
      <c r="K2949" s="76"/>
      <c r="L2949" s="74" t="str">
        <f t="shared" si="90"/>
        <v/>
      </c>
    </row>
    <row r="2950" spans="1:12" ht="18.95" customHeight="1" x14ac:dyDescent="0.25">
      <c r="A2950" s="52"/>
      <c r="C2950" s="185"/>
      <c r="D2950" s="76"/>
      <c r="E2950" s="76" t="str">
        <f>IF(D2950="","",IFERROR(VLOOKUP(D2950,Cadastro!$C$9:$D$1009,2,FALSE),"NOT FOUND"))</f>
        <v/>
      </c>
      <c r="F2950" s="76"/>
      <c r="G2950" s="94"/>
      <c r="H2950" s="97"/>
      <c r="I2950" s="77">
        <f t="shared" si="91"/>
        <v>0</v>
      </c>
      <c r="J2950" s="78" t="str">
        <f>IFERROR(IF(E2950="","",VLOOKUP(D2950,Saldo!$P$8:$Q$1009,2,FALSE)),"")</f>
        <v/>
      </c>
      <c r="K2950" s="76"/>
      <c r="L2950" s="74" t="str">
        <f t="shared" si="90"/>
        <v/>
      </c>
    </row>
    <row r="2951" spans="1:12" ht="18.95" customHeight="1" x14ac:dyDescent="0.25">
      <c r="A2951" s="52"/>
      <c r="C2951" s="185"/>
      <c r="D2951" s="76"/>
      <c r="E2951" s="76" t="str">
        <f>IF(D2951="","",IFERROR(VLOOKUP(D2951,Cadastro!$C$9:$D$1009,2,FALSE),"NOT FOUND"))</f>
        <v/>
      </c>
      <c r="F2951" s="76"/>
      <c r="G2951" s="94"/>
      <c r="H2951" s="97"/>
      <c r="I2951" s="77">
        <f t="shared" si="91"/>
        <v>0</v>
      </c>
      <c r="J2951" s="78" t="str">
        <f>IFERROR(IF(E2951="","",VLOOKUP(D2951,Saldo!$P$8:$Q$1009,2,FALSE)),"")</f>
        <v/>
      </c>
      <c r="K2951" s="76"/>
      <c r="L2951" s="74" t="str">
        <f t="shared" si="90"/>
        <v/>
      </c>
    </row>
    <row r="2952" spans="1:12" ht="18.95" customHeight="1" x14ac:dyDescent="0.25">
      <c r="A2952" s="52"/>
      <c r="C2952" s="185"/>
      <c r="D2952" s="76"/>
      <c r="E2952" s="76" t="str">
        <f>IF(D2952="","",IFERROR(VLOOKUP(D2952,Cadastro!$C$9:$D$1009,2,FALSE),"NOT FOUND"))</f>
        <v/>
      </c>
      <c r="F2952" s="76"/>
      <c r="G2952" s="94"/>
      <c r="H2952" s="97"/>
      <c r="I2952" s="77">
        <f t="shared" si="91"/>
        <v>0</v>
      </c>
      <c r="J2952" s="78" t="str">
        <f>IFERROR(IF(E2952="","",VLOOKUP(D2952,Saldo!$P$8:$Q$1009,2,FALSE)),"")</f>
        <v/>
      </c>
      <c r="K2952" s="76"/>
      <c r="L2952" s="74" t="str">
        <f t="shared" si="90"/>
        <v/>
      </c>
    </row>
    <row r="2953" spans="1:12" ht="18.95" customHeight="1" x14ac:dyDescent="0.25">
      <c r="A2953" s="52"/>
      <c r="C2953" s="185"/>
      <c r="D2953" s="76"/>
      <c r="E2953" s="76" t="str">
        <f>IF(D2953="","",IFERROR(VLOOKUP(D2953,Cadastro!$C$9:$D$1009,2,FALSE),"NOT FOUND"))</f>
        <v/>
      </c>
      <c r="F2953" s="76"/>
      <c r="G2953" s="94"/>
      <c r="H2953" s="97"/>
      <c r="I2953" s="77">
        <f t="shared" si="91"/>
        <v>0</v>
      </c>
      <c r="J2953" s="78" t="str">
        <f>IFERROR(IF(E2953="","",VLOOKUP(D2953,Saldo!$P$8:$Q$1009,2,FALSE)),"")</f>
        <v/>
      </c>
      <c r="K2953" s="76"/>
      <c r="L2953" s="74" t="str">
        <f t="shared" ref="L2953:L3016" si="92">IF(C2953="","",MONTH(C2953))</f>
        <v/>
      </c>
    </row>
    <row r="2954" spans="1:12" ht="18.95" customHeight="1" x14ac:dyDescent="0.25">
      <c r="A2954" s="52"/>
      <c r="C2954" s="185"/>
      <c r="D2954" s="76"/>
      <c r="E2954" s="76" t="str">
        <f>IF(D2954="","",IFERROR(VLOOKUP(D2954,Cadastro!$C$9:$D$1009,2,FALSE),"NOT FOUND"))</f>
        <v/>
      </c>
      <c r="F2954" s="76"/>
      <c r="G2954" s="94"/>
      <c r="H2954" s="97"/>
      <c r="I2954" s="77">
        <f t="shared" ref="I2954:I3017" si="93">IFERROR(G2954*H2954,"Check if QTY and Value are both valid")</f>
        <v>0</v>
      </c>
      <c r="J2954" s="78" t="str">
        <f>IFERROR(IF(E2954="","",VLOOKUP(D2954,Saldo!$P$8:$Q$1009,2,FALSE)),"")</f>
        <v/>
      </c>
      <c r="K2954" s="76"/>
      <c r="L2954" s="74" t="str">
        <f t="shared" si="92"/>
        <v/>
      </c>
    </row>
    <row r="2955" spans="1:12" ht="18.95" customHeight="1" x14ac:dyDescent="0.25">
      <c r="A2955" s="52"/>
      <c r="C2955" s="185"/>
      <c r="D2955" s="76"/>
      <c r="E2955" s="76" t="str">
        <f>IF(D2955="","",IFERROR(VLOOKUP(D2955,Cadastro!$C$9:$D$1009,2,FALSE),"NOT FOUND"))</f>
        <v/>
      </c>
      <c r="F2955" s="76"/>
      <c r="G2955" s="94"/>
      <c r="H2955" s="97"/>
      <c r="I2955" s="77">
        <f t="shared" si="93"/>
        <v>0</v>
      </c>
      <c r="J2955" s="78" t="str">
        <f>IFERROR(IF(E2955="","",VLOOKUP(D2955,Saldo!$P$8:$Q$1009,2,FALSE)),"")</f>
        <v/>
      </c>
      <c r="K2955" s="76"/>
      <c r="L2955" s="74" t="str">
        <f t="shared" si="92"/>
        <v/>
      </c>
    </row>
    <row r="2956" spans="1:12" ht="18.95" customHeight="1" x14ac:dyDescent="0.25">
      <c r="A2956" s="52"/>
      <c r="C2956" s="185"/>
      <c r="D2956" s="76"/>
      <c r="E2956" s="76" t="str">
        <f>IF(D2956="","",IFERROR(VLOOKUP(D2956,Cadastro!$C$9:$D$1009,2,FALSE),"NOT FOUND"))</f>
        <v/>
      </c>
      <c r="F2956" s="76"/>
      <c r="G2956" s="94"/>
      <c r="H2956" s="97"/>
      <c r="I2956" s="77">
        <f t="shared" si="93"/>
        <v>0</v>
      </c>
      <c r="J2956" s="78" t="str">
        <f>IFERROR(IF(E2956="","",VLOOKUP(D2956,Saldo!$P$8:$Q$1009,2,FALSE)),"")</f>
        <v/>
      </c>
      <c r="K2956" s="76"/>
      <c r="L2956" s="74" t="str">
        <f t="shared" si="92"/>
        <v/>
      </c>
    </row>
    <row r="2957" spans="1:12" ht="18.95" customHeight="1" x14ac:dyDescent="0.25">
      <c r="A2957" s="52"/>
      <c r="C2957" s="185"/>
      <c r="D2957" s="76"/>
      <c r="E2957" s="76" t="str">
        <f>IF(D2957="","",IFERROR(VLOOKUP(D2957,Cadastro!$C$9:$D$1009,2,FALSE),"NOT FOUND"))</f>
        <v/>
      </c>
      <c r="F2957" s="76"/>
      <c r="G2957" s="94"/>
      <c r="H2957" s="97"/>
      <c r="I2957" s="77">
        <f t="shared" si="93"/>
        <v>0</v>
      </c>
      <c r="J2957" s="78" t="str">
        <f>IFERROR(IF(E2957="","",VLOOKUP(D2957,Saldo!$P$8:$Q$1009,2,FALSE)),"")</f>
        <v/>
      </c>
      <c r="K2957" s="76"/>
      <c r="L2957" s="74" t="str">
        <f t="shared" si="92"/>
        <v/>
      </c>
    </row>
    <row r="2958" spans="1:12" ht="18.95" customHeight="1" x14ac:dyDescent="0.25">
      <c r="A2958" s="52"/>
      <c r="C2958" s="185"/>
      <c r="D2958" s="76"/>
      <c r="E2958" s="76" t="str">
        <f>IF(D2958="","",IFERROR(VLOOKUP(D2958,Cadastro!$C$9:$D$1009,2,FALSE),"NOT FOUND"))</f>
        <v/>
      </c>
      <c r="F2958" s="76"/>
      <c r="G2958" s="94"/>
      <c r="H2958" s="97"/>
      <c r="I2958" s="77">
        <f t="shared" si="93"/>
        <v>0</v>
      </c>
      <c r="J2958" s="78" t="str">
        <f>IFERROR(IF(E2958="","",VLOOKUP(D2958,Saldo!$P$8:$Q$1009,2,FALSE)),"")</f>
        <v/>
      </c>
      <c r="K2958" s="76"/>
      <c r="L2958" s="74" t="str">
        <f t="shared" si="92"/>
        <v/>
      </c>
    </row>
    <row r="2959" spans="1:12" ht="18.95" customHeight="1" x14ac:dyDescent="0.25">
      <c r="A2959" s="52"/>
      <c r="C2959" s="185"/>
      <c r="D2959" s="76"/>
      <c r="E2959" s="76" t="str">
        <f>IF(D2959="","",IFERROR(VLOOKUP(D2959,Cadastro!$C$9:$D$1009,2,FALSE),"NOT FOUND"))</f>
        <v/>
      </c>
      <c r="F2959" s="76"/>
      <c r="G2959" s="94"/>
      <c r="H2959" s="97"/>
      <c r="I2959" s="77">
        <f t="shared" si="93"/>
        <v>0</v>
      </c>
      <c r="J2959" s="78" t="str">
        <f>IFERROR(IF(E2959="","",VLOOKUP(D2959,Saldo!$P$8:$Q$1009,2,FALSE)),"")</f>
        <v/>
      </c>
      <c r="K2959" s="76"/>
      <c r="L2959" s="74" t="str">
        <f t="shared" si="92"/>
        <v/>
      </c>
    </row>
    <row r="2960" spans="1:12" ht="18.95" customHeight="1" x14ac:dyDescent="0.25">
      <c r="A2960" s="52"/>
      <c r="C2960" s="185"/>
      <c r="D2960" s="76"/>
      <c r="E2960" s="76" t="str">
        <f>IF(D2960="","",IFERROR(VLOOKUP(D2960,Cadastro!$C$9:$D$1009,2,FALSE),"NOT FOUND"))</f>
        <v/>
      </c>
      <c r="F2960" s="76"/>
      <c r="G2960" s="94"/>
      <c r="H2960" s="97"/>
      <c r="I2960" s="77">
        <f t="shared" si="93"/>
        <v>0</v>
      </c>
      <c r="J2960" s="78" t="str">
        <f>IFERROR(IF(E2960="","",VLOOKUP(D2960,Saldo!$P$8:$Q$1009,2,FALSE)),"")</f>
        <v/>
      </c>
      <c r="K2960" s="76"/>
      <c r="L2960" s="74" t="str">
        <f t="shared" si="92"/>
        <v/>
      </c>
    </row>
    <row r="2961" spans="1:12" ht="18.95" customHeight="1" x14ac:dyDescent="0.25">
      <c r="A2961" s="52"/>
      <c r="C2961" s="185"/>
      <c r="D2961" s="76"/>
      <c r="E2961" s="76" t="str">
        <f>IF(D2961="","",IFERROR(VLOOKUP(D2961,Cadastro!$C$9:$D$1009,2,FALSE),"NOT FOUND"))</f>
        <v/>
      </c>
      <c r="F2961" s="76"/>
      <c r="G2961" s="94"/>
      <c r="H2961" s="97"/>
      <c r="I2961" s="77">
        <f t="shared" si="93"/>
        <v>0</v>
      </c>
      <c r="J2961" s="78" t="str">
        <f>IFERROR(IF(E2961="","",VLOOKUP(D2961,Saldo!$P$8:$Q$1009,2,FALSE)),"")</f>
        <v/>
      </c>
      <c r="K2961" s="76"/>
      <c r="L2961" s="74" t="str">
        <f t="shared" si="92"/>
        <v/>
      </c>
    </row>
    <row r="2962" spans="1:12" ht="18.95" customHeight="1" x14ac:dyDescent="0.25">
      <c r="A2962" s="52"/>
      <c r="C2962" s="185"/>
      <c r="D2962" s="76"/>
      <c r="E2962" s="76" t="str">
        <f>IF(D2962="","",IFERROR(VLOOKUP(D2962,Cadastro!$C$9:$D$1009,2,FALSE),"NOT FOUND"))</f>
        <v/>
      </c>
      <c r="F2962" s="76"/>
      <c r="G2962" s="94"/>
      <c r="H2962" s="97"/>
      <c r="I2962" s="77">
        <f t="shared" si="93"/>
        <v>0</v>
      </c>
      <c r="J2962" s="78" t="str">
        <f>IFERROR(IF(E2962="","",VLOOKUP(D2962,Saldo!$P$8:$Q$1009,2,FALSE)),"")</f>
        <v/>
      </c>
      <c r="K2962" s="76"/>
      <c r="L2962" s="74" t="str">
        <f t="shared" si="92"/>
        <v/>
      </c>
    </row>
    <row r="2963" spans="1:12" ht="18.95" customHeight="1" x14ac:dyDescent="0.25">
      <c r="A2963" s="52"/>
      <c r="C2963" s="185"/>
      <c r="D2963" s="76"/>
      <c r="E2963" s="76" t="str">
        <f>IF(D2963="","",IFERROR(VLOOKUP(D2963,Cadastro!$C$9:$D$1009,2,FALSE),"NOT FOUND"))</f>
        <v/>
      </c>
      <c r="F2963" s="76"/>
      <c r="G2963" s="94"/>
      <c r="H2963" s="97"/>
      <c r="I2963" s="77">
        <f t="shared" si="93"/>
        <v>0</v>
      </c>
      <c r="J2963" s="78" t="str">
        <f>IFERROR(IF(E2963="","",VLOOKUP(D2963,Saldo!$P$8:$Q$1009,2,FALSE)),"")</f>
        <v/>
      </c>
      <c r="K2963" s="76"/>
      <c r="L2963" s="74" t="str">
        <f t="shared" si="92"/>
        <v/>
      </c>
    </row>
    <row r="2964" spans="1:12" ht="18.95" customHeight="1" x14ac:dyDescent="0.25">
      <c r="A2964" s="52"/>
      <c r="C2964" s="185"/>
      <c r="D2964" s="76"/>
      <c r="E2964" s="76" t="str">
        <f>IF(D2964="","",IFERROR(VLOOKUP(D2964,Cadastro!$C$9:$D$1009,2,FALSE),"NOT FOUND"))</f>
        <v/>
      </c>
      <c r="F2964" s="76"/>
      <c r="G2964" s="94"/>
      <c r="H2964" s="97"/>
      <c r="I2964" s="77">
        <f t="shared" si="93"/>
        <v>0</v>
      </c>
      <c r="J2964" s="78" t="str">
        <f>IFERROR(IF(E2964="","",VLOOKUP(D2964,Saldo!$P$8:$Q$1009,2,FALSE)),"")</f>
        <v/>
      </c>
      <c r="K2964" s="76"/>
      <c r="L2964" s="74" t="str">
        <f t="shared" si="92"/>
        <v/>
      </c>
    </row>
    <row r="2965" spans="1:12" ht="18.95" customHeight="1" x14ac:dyDescent="0.25">
      <c r="A2965" s="52"/>
      <c r="C2965" s="185"/>
      <c r="D2965" s="76"/>
      <c r="E2965" s="76" t="str">
        <f>IF(D2965="","",IFERROR(VLOOKUP(D2965,Cadastro!$C$9:$D$1009,2,FALSE),"NOT FOUND"))</f>
        <v/>
      </c>
      <c r="F2965" s="76"/>
      <c r="G2965" s="94"/>
      <c r="H2965" s="97"/>
      <c r="I2965" s="77">
        <f t="shared" si="93"/>
        <v>0</v>
      </c>
      <c r="J2965" s="78" t="str">
        <f>IFERROR(IF(E2965="","",VLOOKUP(D2965,Saldo!$P$8:$Q$1009,2,FALSE)),"")</f>
        <v/>
      </c>
      <c r="K2965" s="76"/>
      <c r="L2965" s="74" t="str">
        <f t="shared" si="92"/>
        <v/>
      </c>
    </row>
    <row r="2966" spans="1:12" ht="18.95" customHeight="1" x14ac:dyDescent="0.25">
      <c r="A2966" s="52"/>
      <c r="C2966" s="185"/>
      <c r="D2966" s="76"/>
      <c r="E2966" s="76" t="str">
        <f>IF(D2966="","",IFERROR(VLOOKUP(D2966,Cadastro!$C$9:$D$1009,2,FALSE),"NOT FOUND"))</f>
        <v/>
      </c>
      <c r="F2966" s="76"/>
      <c r="G2966" s="94"/>
      <c r="H2966" s="97"/>
      <c r="I2966" s="77">
        <f t="shared" si="93"/>
        <v>0</v>
      </c>
      <c r="J2966" s="78" t="str">
        <f>IFERROR(IF(E2966="","",VLOOKUP(D2966,Saldo!$P$8:$Q$1009,2,FALSE)),"")</f>
        <v/>
      </c>
      <c r="K2966" s="76"/>
      <c r="L2966" s="74" t="str">
        <f t="shared" si="92"/>
        <v/>
      </c>
    </row>
    <row r="2967" spans="1:12" ht="18.95" customHeight="1" x14ac:dyDescent="0.25">
      <c r="A2967" s="52"/>
      <c r="C2967" s="185"/>
      <c r="D2967" s="76"/>
      <c r="E2967" s="76" t="str">
        <f>IF(D2967="","",IFERROR(VLOOKUP(D2967,Cadastro!$C$9:$D$1009,2,FALSE),"NOT FOUND"))</f>
        <v/>
      </c>
      <c r="F2967" s="76"/>
      <c r="G2967" s="94"/>
      <c r="H2967" s="97"/>
      <c r="I2967" s="77">
        <f t="shared" si="93"/>
        <v>0</v>
      </c>
      <c r="J2967" s="78" t="str">
        <f>IFERROR(IF(E2967="","",VLOOKUP(D2967,Saldo!$P$8:$Q$1009,2,FALSE)),"")</f>
        <v/>
      </c>
      <c r="K2967" s="76"/>
      <c r="L2967" s="74" t="str">
        <f t="shared" si="92"/>
        <v/>
      </c>
    </row>
    <row r="2968" spans="1:12" ht="18.95" customHeight="1" x14ac:dyDescent="0.25">
      <c r="A2968" s="52"/>
      <c r="C2968" s="185"/>
      <c r="D2968" s="76"/>
      <c r="E2968" s="76" t="str">
        <f>IF(D2968="","",IFERROR(VLOOKUP(D2968,Cadastro!$C$9:$D$1009,2,FALSE),"NOT FOUND"))</f>
        <v/>
      </c>
      <c r="F2968" s="76"/>
      <c r="G2968" s="94"/>
      <c r="H2968" s="97"/>
      <c r="I2968" s="77">
        <f t="shared" si="93"/>
        <v>0</v>
      </c>
      <c r="J2968" s="78" t="str">
        <f>IFERROR(IF(E2968="","",VLOOKUP(D2968,Saldo!$P$8:$Q$1009,2,FALSE)),"")</f>
        <v/>
      </c>
      <c r="K2968" s="76"/>
      <c r="L2968" s="74" t="str">
        <f t="shared" si="92"/>
        <v/>
      </c>
    </row>
    <row r="2969" spans="1:12" ht="18.95" customHeight="1" x14ac:dyDescent="0.25">
      <c r="A2969" s="52"/>
      <c r="C2969" s="185"/>
      <c r="D2969" s="76"/>
      <c r="E2969" s="76" t="str">
        <f>IF(D2969="","",IFERROR(VLOOKUP(D2969,Cadastro!$C$9:$D$1009,2,FALSE),"NOT FOUND"))</f>
        <v/>
      </c>
      <c r="F2969" s="76"/>
      <c r="G2969" s="94"/>
      <c r="H2969" s="97"/>
      <c r="I2969" s="77">
        <f t="shared" si="93"/>
        <v>0</v>
      </c>
      <c r="J2969" s="78" t="str">
        <f>IFERROR(IF(E2969="","",VLOOKUP(D2969,Saldo!$P$8:$Q$1009,2,FALSE)),"")</f>
        <v/>
      </c>
      <c r="K2969" s="76"/>
      <c r="L2969" s="74" t="str">
        <f t="shared" si="92"/>
        <v/>
      </c>
    </row>
    <row r="2970" spans="1:12" ht="18.95" customHeight="1" x14ac:dyDescent="0.25">
      <c r="A2970" s="52"/>
      <c r="C2970" s="185"/>
      <c r="D2970" s="76"/>
      <c r="E2970" s="76" t="str">
        <f>IF(D2970="","",IFERROR(VLOOKUP(D2970,Cadastro!$C$9:$D$1009,2,FALSE),"NOT FOUND"))</f>
        <v/>
      </c>
      <c r="F2970" s="76"/>
      <c r="G2970" s="94"/>
      <c r="H2970" s="97"/>
      <c r="I2970" s="77">
        <f t="shared" si="93"/>
        <v>0</v>
      </c>
      <c r="J2970" s="78" t="str">
        <f>IFERROR(IF(E2970="","",VLOOKUP(D2970,Saldo!$P$8:$Q$1009,2,FALSE)),"")</f>
        <v/>
      </c>
      <c r="K2970" s="76"/>
      <c r="L2970" s="74" t="str">
        <f t="shared" si="92"/>
        <v/>
      </c>
    </row>
    <row r="2971" spans="1:12" ht="18.95" customHeight="1" x14ac:dyDescent="0.25">
      <c r="A2971" s="52"/>
      <c r="C2971" s="185"/>
      <c r="D2971" s="76"/>
      <c r="E2971" s="76" t="str">
        <f>IF(D2971="","",IFERROR(VLOOKUP(D2971,Cadastro!$C$9:$D$1009,2,FALSE),"NOT FOUND"))</f>
        <v/>
      </c>
      <c r="F2971" s="76"/>
      <c r="G2971" s="94"/>
      <c r="H2971" s="97"/>
      <c r="I2971" s="77">
        <f t="shared" si="93"/>
        <v>0</v>
      </c>
      <c r="J2971" s="78" t="str">
        <f>IFERROR(IF(E2971="","",VLOOKUP(D2971,Saldo!$P$8:$Q$1009,2,FALSE)),"")</f>
        <v/>
      </c>
      <c r="K2971" s="76"/>
      <c r="L2971" s="74" t="str">
        <f t="shared" si="92"/>
        <v/>
      </c>
    </row>
    <row r="2972" spans="1:12" ht="18.95" customHeight="1" x14ac:dyDescent="0.25">
      <c r="A2972" s="52"/>
      <c r="C2972" s="185"/>
      <c r="D2972" s="76"/>
      <c r="E2972" s="76" t="str">
        <f>IF(D2972="","",IFERROR(VLOOKUP(D2972,Cadastro!$C$9:$D$1009,2,FALSE),"NOT FOUND"))</f>
        <v/>
      </c>
      <c r="F2972" s="76"/>
      <c r="G2972" s="94"/>
      <c r="H2972" s="97"/>
      <c r="I2972" s="77">
        <f t="shared" si="93"/>
        <v>0</v>
      </c>
      <c r="J2972" s="78" t="str">
        <f>IFERROR(IF(E2972="","",VLOOKUP(D2972,Saldo!$P$8:$Q$1009,2,FALSE)),"")</f>
        <v/>
      </c>
      <c r="K2972" s="76"/>
      <c r="L2972" s="74" t="str">
        <f t="shared" si="92"/>
        <v/>
      </c>
    </row>
    <row r="2973" spans="1:12" ht="18.95" customHeight="1" x14ac:dyDescent="0.25">
      <c r="A2973" s="52"/>
      <c r="C2973" s="185"/>
      <c r="D2973" s="76"/>
      <c r="E2973" s="76" t="str">
        <f>IF(D2973="","",IFERROR(VLOOKUP(D2973,Cadastro!$C$9:$D$1009,2,FALSE),"NOT FOUND"))</f>
        <v/>
      </c>
      <c r="F2973" s="76"/>
      <c r="G2973" s="94"/>
      <c r="H2973" s="97"/>
      <c r="I2973" s="77">
        <f t="shared" si="93"/>
        <v>0</v>
      </c>
      <c r="J2973" s="78" t="str">
        <f>IFERROR(IF(E2973="","",VLOOKUP(D2973,Saldo!$P$8:$Q$1009,2,FALSE)),"")</f>
        <v/>
      </c>
      <c r="K2973" s="76"/>
      <c r="L2973" s="74" t="str">
        <f t="shared" si="92"/>
        <v/>
      </c>
    </row>
    <row r="2974" spans="1:12" ht="18.95" customHeight="1" x14ac:dyDescent="0.25">
      <c r="A2974" s="52"/>
      <c r="C2974" s="185"/>
      <c r="D2974" s="76"/>
      <c r="E2974" s="76" t="str">
        <f>IF(D2974="","",IFERROR(VLOOKUP(D2974,Cadastro!$C$9:$D$1009,2,FALSE),"NOT FOUND"))</f>
        <v/>
      </c>
      <c r="F2974" s="76"/>
      <c r="G2974" s="94"/>
      <c r="H2974" s="97"/>
      <c r="I2974" s="77">
        <f t="shared" si="93"/>
        <v>0</v>
      </c>
      <c r="J2974" s="78" t="str">
        <f>IFERROR(IF(E2974="","",VLOOKUP(D2974,Saldo!$P$8:$Q$1009,2,FALSE)),"")</f>
        <v/>
      </c>
      <c r="K2974" s="76"/>
      <c r="L2974" s="74" t="str">
        <f t="shared" si="92"/>
        <v/>
      </c>
    </row>
    <row r="2975" spans="1:12" ht="18.95" customHeight="1" x14ac:dyDescent="0.25">
      <c r="A2975" s="52"/>
      <c r="C2975" s="185"/>
      <c r="D2975" s="76"/>
      <c r="E2975" s="76" t="str">
        <f>IF(D2975="","",IFERROR(VLOOKUP(D2975,Cadastro!$C$9:$D$1009,2,FALSE),"NOT FOUND"))</f>
        <v/>
      </c>
      <c r="F2975" s="76"/>
      <c r="G2975" s="94"/>
      <c r="H2975" s="97"/>
      <c r="I2975" s="77">
        <f t="shared" si="93"/>
        <v>0</v>
      </c>
      <c r="J2975" s="78" t="str">
        <f>IFERROR(IF(E2975="","",VLOOKUP(D2975,Saldo!$P$8:$Q$1009,2,FALSE)),"")</f>
        <v/>
      </c>
      <c r="K2975" s="76"/>
      <c r="L2975" s="74" t="str">
        <f t="shared" si="92"/>
        <v/>
      </c>
    </row>
    <row r="2976" spans="1:12" ht="18.95" customHeight="1" x14ac:dyDescent="0.25">
      <c r="A2976" s="52"/>
      <c r="C2976" s="185"/>
      <c r="D2976" s="76"/>
      <c r="E2976" s="76" t="str">
        <f>IF(D2976="","",IFERROR(VLOOKUP(D2976,Cadastro!$C$9:$D$1009,2,FALSE),"NOT FOUND"))</f>
        <v/>
      </c>
      <c r="F2976" s="76"/>
      <c r="G2976" s="94"/>
      <c r="H2976" s="97"/>
      <c r="I2976" s="77">
        <f t="shared" si="93"/>
        <v>0</v>
      </c>
      <c r="J2976" s="78" t="str">
        <f>IFERROR(IF(E2976="","",VLOOKUP(D2976,Saldo!$P$8:$Q$1009,2,FALSE)),"")</f>
        <v/>
      </c>
      <c r="K2976" s="76"/>
      <c r="L2976" s="74" t="str">
        <f t="shared" si="92"/>
        <v/>
      </c>
    </row>
    <row r="2977" spans="1:12" ht="18.95" customHeight="1" x14ac:dyDescent="0.25">
      <c r="A2977" s="52"/>
      <c r="C2977" s="185"/>
      <c r="D2977" s="76"/>
      <c r="E2977" s="76" t="str">
        <f>IF(D2977="","",IFERROR(VLOOKUP(D2977,Cadastro!$C$9:$D$1009,2,FALSE),"NOT FOUND"))</f>
        <v/>
      </c>
      <c r="F2977" s="76"/>
      <c r="G2977" s="94"/>
      <c r="H2977" s="97"/>
      <c r="I2977" s="77">
        <f t="shared" si="93"/>
        <v>0</v>
      </c>
      <c r="J2977" s="78" t="str">
        <f>IFERROR(IF(E2977="","",VLOOKUP(D2977,Saldo!$P$8:$Q$1009,2,FALSE)),"")</f>
        <v/>
      </c>
      <c r="K2977" s="76"/>
      <c r="L2977" s="74" t="str">
        <f t="shared" si="92"/>
        <v/>
      </c>
    </row>
    <row r="2978" spans="1:12" ht="18.95" customHeight="1" x14ac:dyDescent="0.25">
      <c r="A2978" s="52"/>
      <c r="C2978" s="185"/>
      <c r="D2978" s="76"/>
      <c r="E2978" s="76" t="str">
        <f>IF(D2978="","",IFERROR(VLOOKUP(D2978,Cadastro!$C$9:$D$1009,2,FALSE),"NOT FOUND"))</f>
        <v/>
      </c>
      <c r="F2978" s="76"/>
      <c r="G2978" s="94"/>
      <c r="H2978" s="97"/>
      <c r="I2978" s="77">
        <f t="shared" si="93"/>
        <v>0</v>
      </c>
      <c r="J2978" s="78" t="str">
        <f>IFERROR(IF(E2978="","",VLOOKUP(D2978,Saldo!$P$8:$Q$1009,2,FALSE)),"")</f>
        <v/>
      </c>
      <c r="K2978" s="76"/>
      <c r="L2978" s="74" t="str">
        <f t="shared" si="92"/>
        <v/>
      </c>
    </row>
    <row r="2979" spans="1:12" ht="18.95" customHeight="1" x14ac:dyDescent="0.25">
      <c r="A2979" s="52"/>
      <c r="C2979" s="185"/>
      <c r="D2979" s="76"/>
      <c r="E2979" s="76" t="str">
        <f>IF(D2979="","",IFERROR(VLOOKUP(D2979,Cadastro!$C$9:$D$1009,2,FALSE),"NOT FOUND"))</f>
        <v/>
      </c>
      <c r="F2979" s="76"/>
      <c r="G2979" s="94"/>
      <c r="H2979" s="97"/>
      <c r="I2979" s="77">
        <f t="shared" si="93"/>
        <v>0</v>
      </c>
      <c r="J2979" s="78" t="str">
        <f>IFERROR(IF(E2979="","",VLOOKUP(D2979,Saldo!$P$8:$Q$1009,2,FALSE)),"")</f>
        <v/>
      </c>
      <c r="K2979" s="76"/>
      <c r="L2979" s="74" t="str">
        <f t="shared" si="92"/>
        <v/>
      </c>
    </row>
    <row r="2980" spans="1:12" ht="18.95" customHeight="1" x14ac:dyDescent="0.25">
      <c r="A2980" s="52"/>
      <c r="C2980" s="185"/>
      <c r="D2980" s="76"/>
      <c r="E2980" s="76" t="str">
        <f>IF(D2980="","",IFERROR(VLOOKUP(D2980,Cadastro!$C$9:$D$1009,2,FALSE),"NOT FOUND"))</f>
        <v/>
      </c>
      <c r="F2980" s="76"/>
      <c r="G2980" s="94"/>
      <c r="H2980" s="97"/>
      <c r="I2980" s="77">
        <f t="shared" si="93"/>
        <v>0</v>
      </c>
      <c r="J2980" s="78" t="str">
        <f>IFERROR(IF(E2980="","",VLOOKUP(D2980,Saldo!$P$8:$Q$1009,2,FALSE)),"")</f>
        <v/>
      </c>
      <c r="K2980" s="76"/>
      <c r="L2980" s="74" t="str">
        <f t="shared" si="92"/>
        <v/>
      </c>
    </row>
    <row r="2981" spans="1:12" ht="18.95" customHeight="1" x14ac:dyDescent="0.25">
      <c r="A2981" s="52"/>
      <c r="C2981" s="185"/>
      <c r="D2981" s="76"/>
      <c r="E2981" s="76" t="str">
        <f>IF(D2981="","",IFERROR(VLOOKUP(D2981,Cadastro!$C$9:$D$1009,2,FALSE),"NOT FOUND"))</f>
        <v/>
      </c>
      <c r="F2981" s="76"/>
      <c r="G2981" s="94"/>
      <c r="H2981" s="97"/>
      <c r="I2981" s="77">
        <f t="shared" si="93"/>
        <v>0</v>
      </c>
      <c r="J2981" s="78" t="str">
        <f>IFERROR(IF(E2981="","",VLOOKUP(D2981,Saldo!$P$8:$Q$1009,2,FALSE)),"")</f>
        <v/>
      </c>
      <c r="K2981" s="76"/>
      <c r="L2981" s="74" t="str">
        <f t="shared" si="92"/>
        <v/>
      </c>
    </row>
    <row r="2982" spans="1:12" ht="18.95" customHeight="1" x14ac:dyDescent="0.25">
      <c r="A2982" s="52"/>
      <c r="C2982" s="185"/>
      <c r="D2982" s="76"/>
      <c r="E2982" s="76" t="str">
        <f>IF(D2982="","",IFERROR(VLOOKUP(D2982,Cadastro!$C$9:$D$1009,2,FALSE),"NOT FOUND"))</f>
        <v/>
      </c>
      <c r="F2982" s="76"/>
      <c r="G2982" s="94"/>
      <c r="H2982" s="97"/>
      <c r="I2982" s="77">
        <f t="shared" si="93"/>
        <v>0</v>
      </c>
      <c r="J2982" s="78" t="str">
        <f>IFERROR(IF(E2982="","",VLOOKUP(D2982,Saldo!$P$8:$Q$1009,2,FALSE)),"")</f>
        <v/>
      </c>
      <c r="K2982" s="76"/>
      <c r="L2982" s="74" t="str">
        <f t="shared" si="92"/>
        <v/>
      </c>
    </row>
    <row r="2983" spans="1:12" ht="18.95" customHeight="1" x14ac:dyDescent="0.25">
      <c r="A2983" s="52"/>
      <c r="C2983" s="185"/>
      <c r="D2983" s="76"/>
      <c r="E2983" s="76" t="str">
        <f>IF(D2983="","",IFERROR(VLOOKUP(D2983,Cadastro!$C$9:$D$1009,2,FALSE),"NOT FOUND"))</f>
        <v/>
      </c>
      <c r="F2983" s="76"/>
      <c r="G2983" s="94"/>
      <c r="H2983" s="97"/>
      <c r="I2983" s="77">
        <f t="shared" si="93"/>
        <v>0</v>
      </c>
      <c r="J2983" s="78" t="str">
        <f>IFERROR(IF(E2983="","",VLOOKUP(D2983,Saldo!$P$8:$Q$1009,2,FALSE)),"")</f>
        <v/>
      </c>
      <c r="K2983" s="76"/>
      <c r="L2983" s="74" t="str">
        <f t="shared" si="92"/>
        <v/>
      </c>
    </row>
    <row r="2984" spans="1:12" ht="18.95" customHeight="1" x14ac:dyDescent="0.25">
      <c r="A2984" s="52"/>
      <c r="C2984" s="185"/>
      <c r="D2984" s="76"/>
      <c r="E2984" s="76" t="str">
        <f>IF(D2984="","",IFERROR(VLOOKUP(D2984,Cadastro!$C$9:$D$1009,2,FALSE),"NOT FOUND"))</f>
        <v/>
      </c>
      <c r="F2984" s="76"/>
      <c r="G2984" s="94"/>
      <c r="H2984" s="97"/>
      <c r="I2984" s="77">
        <f t="shared" si="93"/>
        <v>0</v>
      </c>
      <c r="J2984" s="78" t="str">
        <f>IFERROR(IF(E2984="","",VLOOKUP(D2984,Saldo!$P$8:$Q$1009,2,FALSE)),"")</f>
        <v/>
      </c>
      <c r="K2984" s="76"/>
      <c r="L2984" s="74" t="str">
        <f t="shared" si="92"/>
        <v/>
      </c>
    </row>
    <row r="2985" spans="1:12" ht="18.95" customHeight="1" x14ac:dyDescent="0.25">
      <c r="A2985" s="52"/>
      <c r="C2985" s="185"/>
      <c r="D2985" s="76"/>
      <c r="E2985" s="76" t="str">
        <f>IF(D2985="","",IFERROR(VLOOKUP(D2985,Cadastro!$C$9:$D$1009,2,FALSE),"NOT FOUND"))</f>
        <v/>
      </c>
      <c r="F2985" s="76"/>
      <c r="G2985" s="94"/>
      <c r="H2985" s="97"/>
      <c r="I2985" s="77">
        <f t="shared" si="93"/>
        <v>0</v>
      </c>
      <c r="J2985" s="78" t="str">
        <f>IFERROR(IF(E2985="","",VLOOKUP(D2985,Saldo!$P$8:$Q$1009,2,FALSE)),"")</f>
        <v/>
      </c>
      <c r="K2985" s="76"/>
      <c r="L2985" s="74" t="str">
        <f t="shared" si="92"/>
        <v/>
      </c>
    </row>
    <row r="2986" spans="1:12" ht="18.95" customHeight="1" x14ac:dyDescent="0.25">
      <c r="A2986" s="52"/>
      <c r="C2986" s="185"/>
      <c r="D2986" s="76"/>
      <c r="E2986" s="76" t="str">
        <f>IF(D2986="","",IFERROR(VLOOKUP(D2986,Cadastro!$C$9:$D$1009,2,FALSE),"NOT FOUND"))</f>
        <v/>
      </c>
      <c r="F2986" s="76"/>
      <c r="G2986" s="94"/>
      <c r="H2986" s="97"/>
      <c r="I2986" s="77">
        <f t="shared" si="93"/>
        <v>0</v>
      </c>
      <c r="J2986" s="78" t="str">
        <f>IFERROR(IF(E2986="","",VLOOKUP(D2986,Saldo!$P$8:$Q$1009,2,FALSE)),"")</f>
        <v/>
      </c>
      <c r="K2986" s="76"/>
      <c r="L2986" s="74" t="str">
        <f t="shared" si="92"/>
        <v/>
      </c>
    </row>
    <row r="2987" spans="1:12" ht="18.95" customHeight="1" x14ac:dyDescent="0.25">
      <c r="A2987" s="52"/>
      <c r="C2987" s="185"/>
      <c r="D2987" s="76"/>
      <c r="E2987" s="76" t="str">
        <f>IF(D2987="","",IFERROR(VLOOKUP(D2987,Cadastro!$C$9:$D$1009,2,FALSE),"NOT FOUND"))</f>
        <v/>
      </c>
      <c r="F2987" s="76"/>
      <c r="G2987" s="94"/>
      <c r="H2987" s="97"/>
      <c r="I2987" s="77">
        <f t="shared" si="93"/>
        <v>0</v>
      </c>
      <c r="J2987" s="78" t="str">
        <f>IFERROR(IF(E2987="","",VLOOKUP(D2987,Saldo!$P$8:$Q$1009,2,FALSE)),"")</f>
        <v/>
      </c>
      <c r="K2987" s="76"/>
      <c r="L2987" s="74" t="str">
        <f t="shared" si="92"/>
        <v/>
      </c>
    </row>
    <row r="2988" spans="1:12" ht="18.95" customHeight="1" x14ac:dyDescent="0.25">
      <c r="A2988" s="52"/>
      <c r="C2988" s="185"/>
      <c r="D2988" s="76"/>
      <c r="E2988" s="76" t="str">
        <f>IF(D2988="","",IFERROR(VLOOKUP(D2988,Cadastro!$C$9:$D$1009,2,FALSE),"NOT FOUND"))</f>
        <v/>
      </c>
      <c r="F2988" s="76"/>
      <c r="G2988" s="94"/>
      <c r="H2988" s="97"/>
      <c r="I2988" s="77">
        <f t="shared" si="93"/>
        <v>0</v>
      </c>
      <c r="J2988" s="78" t="str">
        <f>IFERROR(IF(E2988="","",VLOOKUP(D2988,Saldo!$P$8:$Q$1009,2,FALSE)),"")</f>
        <v/>
      </c>
      <c r="K2988" s="76"/>
      <c r="L2988" s="74" t="str">
        <f t="shared" si="92"/>
        <v/>
      </c>
    </row>
    <row r="2989" spans="1:12" ht="18.95" customHeight="1" x14ac:dyDescent="0.25">
      <c r="A2989" s="52"/>
      <c r="C2989" s="185"/>
      <c r="D2989" s="76"/>
      <c r="E2989" s="76" t="str">
        <f>IF(D2989="","",IFERROR(VLOOKUP(D2989,Cadastro!$C$9:$D$1009,2,FALSE),"NOT FOUND"))</f>
        <v/>
      </c>
      <c r="F2989" s="76"/>
      <c r="G2989" s="94"/>
      <c r="H2989" s="97"/>
      <c r="I2989" s="77">
        <f t="shared" si="93"/>
        <v>0</v>
      </c>
      <c r="J2989" s="78" t="str">
        <f>IFERROR(IF(E2989="","",VLOOKUP(D2989,Saldo!$P$8:$Q$1009,2,FALSE)),"")</f>
        <v/>
      </c>
      <c r="K2989" s="76"/>
      <c r="L2989" s="74" t="str">
        <f t="shared" si="92"/>
        <v/>
      </c>
    </row>
    <row r="2990" spans="1:12" ht="18.95" customHeight="1" x14ac:dyDescent="0.25">
      <c r="A2990" s="52"/>
      <c r="C2990" s="185"/>
      <c r="D2990" s="76"/>
      <c r="E2990" s="76" t="str">
        <f>IF(D2990="","",IFERROR(VLOOKUP(D2990,Cadastro!$C$9:$D$1009,2,FALSE),"NOT FOUND"))</f>
        <v/>
      </c>
      <c r="F2990" s="76"/>
      <c r="G2990" s="94"/>
      <c r="H2990" s="97"/>
      <c r="I2990" s="77">
        <f t="shared" si="93"/>
        <v>0</v>
      </c>
      <c r="J2990" s="78" t="str">
        <f>IFERROR(IF(E2990="","",VLOOKUP(D2990,Saldo!$P$8:$Q$1009,2,FALSE)),"")</f>
        <v/>
      </c>
      <c r="K2990" s="76"/>
      <c r="L2990" s="74" t="str">
        <f t="shared" si="92"/>
        <v/>
      </c>
    </row>
    <row r="2991" spans="1:12" ht="18.95" customHeight="1" x14ac:dyDescent="0.25">
      <c r="A2991" s="52"/>
      <c r="C2991" s="185"/>
      <c r="D2991" s="76"/>
      <c r="E2991" s="76" t="str">
        <f>IF(D2991="","",IFERROR(VLOOKUP(D2991,Cadastro!$C$9:$D$1009,2,FALSE),"NOT FOUND"))</f>
        <v/>
      </c>
      <c r="F2991" s="76"/>
      <c r="G2991" s="94"/>
      <c r="H2991" s="97"/>
      <c r="I2991" s="77">
        <f t="shared" si="93"/>
        <v>0</v>
      </c>
      <c r="J2991" s="78" t="str">
        <f>IFERROR(IF(E2991="","",VLOOKUP(D2991,Saldo!$P$8:$Q$1009,2,FALSE)),"")</f>
        <v/>
      </c>
      <c r="K2991" s="76"/>
      <c r="L2991" s="74" t="str">
        <f t="shared" si="92"/>
        <v/>
      </c>
    </row>
    <row r="2992" spans="1:12" ht="18.95" customHeight="1" x14ac:dyDescent="0.25">
      <c r="A2992" s="52"/>
      <c r="C2992" s="185"/>
      <c r="D2992" s="76"/>
      <c r="E2992" s="76" t="str">
        <f>IF(D2992="","",IFERROR(VLOOKUP(D2992,Cadastro!$C$9:$D$1009,2,FALSE),"NOT FOUND"))</f>
        <v/>
      </c>
      <c r="F2992" s="76"/>
      <c r="G2992" s="94"/>
      <c r="H2992" s="97"/>
      <c r="I2992" s="77">
        <f t="shared" si="93"/>
        <v>0</v>
      </c>
      <c r="J2992" s="78" t="str">
        <f>IFERROR(IF(E2992="","",VLOOKUP(D2992,Saldo!$P$8:$Q$1009,2,FALSE)),"")</f>
        <v/>
      </c>
      <c r="K2992" s="76"/>
      <c r="L2992" s="74" t="str">
        <f t="shared" si="92"/>
        <v/>
      </c>
    </row>
    <row r="2993" spans="1:12" ht="18.95" customHeight="1" x14ac:dyDescent="0.25">
      <c r="A2993" s="52"/>
      <c r="C2993" s="185"/>
      <c r="D2993" s="76"/>
      <c r="E2993" s="76" t="str">
        <f>IF(D2993="","",IFERROR(VLOOKUP(D2993,Cadastro!$C$9:$D$1009,2,FALSE),"NOT FOUND"))</f>
        <v/>
      </c>
      <c r="F2993" s="76"/>
      <c r="G2993" s="94"/>
      <c r="H2993" s="97"/>
      <c r="I2993" s="77">
        <f t="shared" si="93"/>
        <v>0</v>
      </c>
      <c r="J2993" s="78" t="str">
        <f>IFERROR(IF(E2993="","",VLOOKUP(D2993,Saldo!$P$8:$Q$1009,2,FALSE)),"")</f>
        <v/>
      </c>
      <c r="K2993" s="76"/>
      <c r="L2993" s="74" t="str">
        <f t="shared" si="92"/>
        <v/>
      </c>
    </row>
    <row r="2994" spans="1:12" ht="18.95" customHeight="1" x14ac:dyDescent="0.25">
      <c r="A2994" s="52"/>
      <c r="C2994" s="185"/>
      <c r="D2994" s="76"/>
      <c r="E2994" s="76" t="str">
        <f>IF(D2994="","",IFERROR(VLOOKUP(D2994,Cadastro!$C$9:$D$1009,2,FALSE),"NOT FOUND"))</f>
        <v/>
      </c>
      <c r="F2994" s="76"/>
      <c r="G2994" s="94"/>
      <c r="H2994" s="97"/>
      <c r="I2994" s="77">
        <f t="shared" si="93"/>
        <v>0</v>
      </c>
      <c r="J2994" s="78" t="str">
        <f>IFERROR(IF(E2994="","",VLOOKUP(D2994,Saldo!$P$8:$Q$1009,2,FALSE)),"")</f>
        <v/>
      </c>
      <c r="K2994" s="76"/>
      <c r="L2994" s="74" t="str">
        <f t="shared" si="92"/>
        <v/>
      </c>
    </row>
    <row r="2995" spans="1:12" ht="18.95" customHeight="1" x14ac:dyDescent="0.25">
      <c r="A2995" s="52"/>
      <c r="C2995" s="185"/>
      <c r="D2995" s="76"/>
      <c r="E2995" s="76" t="str">
        <f>IF(D2995="","",IFERROR(VLOOKUP(D2995,Cadastro!$C$9:$D$1009,2,FALSE),"NOT FOUND"))</f>
        <v/>
      </c>
      <c r="F2995" s="76"/>
      <c r="G2995" s="94"/>
      <c r="H2995" s="97"/>
      <c r="I2995" s="77">
        <f t="shared" si="93"/>
        <v>0</v>
      </c>
      <c r="J2995" s="78" t="str">
        <f>IFERROR(IF(E2995="","",VLOOKUP(D2995,Saldo!$P$8:$Q$1009,2,FALSE)),"")</f>
        <v/>
      </c>
      <c r="K2995" s="76"/>
      <c r="L2995" s="74" t="str">
        <f t="shared" si="92"/>
        <v/>
      </c>
    </row>
    <row r="2996" spans="1:12" ht="18.95" customHeight="1" x14ac:dyDescent="0.25">
      <c r="A2996" s="52"/>
      <c r="C2996" s="185"/>
      <c r="D2996" s="76"/>
      <c r="E2996" s="76" t="str">
        <f>IF(D2996="","",IFERROR(VLOOKUP(D2996,Cadastro!$C$9:$D$1009,2,FALSE),"NOT FOUND"))</f>
        <v/>
      </c>
      <c r="F2996" s="76"/>
      <c r="G2996" s="94"/>
      <c r="H2996" s="97"/>
      <c r="I2996" s="77">
        <f t="shared" si="93"/>
        <v>0</v>
      </c>
      <c r="J2996" s="78" t="str">
        <f>IFERROR(IF(E2996="","",VLOOKUP(D2996,Saldo!$P$8:$Q$1009,2,FALSE)),"")</f>
        <v/>
      </c>
      <c r="K2996" s="76"/>
      <c r="L2996" s="74" t="str">
        <f t="shared" si="92"/>
        <v/>
      </c>
    </row>
    <row r="2997" spans="1:12" ht="18.95" customHeight="1" x14ac:dyDescent="0.25">
      <c r="A2997" s="52"/>
      <c r="C2997" s="185"/>
      <c r="D2997" s="76"/>
      <c r="E2997" s="76" t="str">
        <f>IF(D2997="","",IFERROR(VLOOKUP(D2997,Cadastro!$C$9:$D$1009,2,FALSE),"NOT FOUND"))</f>
        <v/>
      </c>
      <c r="F2997" s="76"/>
      <c r="G2997" s="94"/>
      <c r="H2997" s="97"/>
      <c r="I2997" s="77">
        <f t="shared" si="93"/>
        <v>0</v>
      </c>
      <c r="J2997" s="78" t="str">
        <f>IFERROR(IF(E2997="","",VLOOKUP(D2997,Saldo!$P$8:$Q$1009,2,FALSE)),"")</f>
        <v/>
      </c>
      <c r="K2997" s="76"/>
      <c r="L2997" s="74" t="str">
        <f t="shared" si="92"/>
        <v/>
      </c>
    </row>
    <row r="2998" spans="1:12" ht="18.95" customHeight="1" x14ac:dyDescent="0.25">
      <c r="A2998" s="52"/>
      <c r="C2998" s="185"/>
      <c r="D2998" s="76"/>
      <c r="E2998" s="76" t="str">
        <f>IF(D2998="","",IFERROR(VLOOKUP(D2998,Cadastro!$C$9:$D$1009,2,FALSE),"NOT FOUND"))</f>
        <v/>
      </c>
      <c r="F2998" s="76"/>
      <c r="G2998" s="94"/>
      <c r="H2998" s="97"/>
      <c r="I2998" s="77">
        <f t="shared" si="93"/>
        <v>0</v>
      </c>
      <c r="J2998" s="78" t="str">
        <f>IFERROR(IF(E2998="","",VLOOKUP(D2998,Saldo!$P$8:$Q$1009,2,FALSE)),"")</f>
        <v/>
      </c>
      <c r="K2998" s="76"/>
      <c r="L2998" s="74" t="str">
        <f t="shared" si="92"/>
        <v/>
      </c>
    </row>
    <row r="2999" spans="1:12" ht="18.95" customHeight="1" x14ac:dyDescent="0.25">
      <c r="A2999" s="52"/>
      <c r="C2999" s="185"/>
      <c r="D2999" s="76"/>
      <c r="E2999" s="76" t="str">
        <f>IF(D2999="","",IFERROR(VLOOKUP(D2999,Cadastro!$C$9:$D$1009,2,FALSE),"NOT FOUND"))</f>
        <v/>
      </c>
      <c r="F2999" s="76"/>
      <c r="G2999" s="94"/>
      <c r="H2999" s="97"/>
      <c r="I2999" s="77">
        <f t="shared" si="93"/>
        <v>0</v>
      </c>
      <c r="J2999" s="78" t="str">
        <f>IFERROR(IF(E2999="","",VLOOKUP(D2999,Saldo!$P$8:$Q$1009,2,FALSE)),"")</f>
        <v/>
      </c>
      <c r="K2999" s="76"/>
      <c r="L2999" s="74" t="str">
        <f t="shared" si="92"/>
        <v/>
      </c>
    </row>
    <row r="3000" spans="1:12" ht="18.95" customHeight="1" x14ac:dyDescent="0.25">
      <c r="A3000" s="52"/>
      <c r="C3000" s="185"/>
      <c r="D3000" s="76"/>
      <c r="E3000" s="76" t="str">
        <f>IF(D3000="","",IFERROR(VLOOKUP(D3000,Cadastro!$C$9:$D$1009,2,FALSE),"NOT FOUND"))</f>
        <v/>
      </c>
      <c r="F3000" s="76"/>
      <c r="G3000" s="94"/>
      <c r="H3000" s="97"/>
      <c r="I3000" s="77">
        <f t="shared" si="93"/>
        <v>0</v>
      </c>
      <c r="J3000" s="78" t="str">
        <f>IFERROR(IF(E3000="","",VLOOKUP(D3000,Saldo!$P$8:$Q$1009,2,FALSE)),"")</f>
        <v/>
      </c>
      <c r="K3000" s="76"/>
      <c r="L3000" s="74" t="str">
        <f t="shared" si="92"/>
        <v/>
      </c>
    </row>
    <row r="3001" spans="1:12" ht="18.95" customHeight="1" x14ac:dyDescent="0.25">
      <c r="A3001" s="52"/>
      <c r="C3001" s="185"/>
      <c r="D3001" s="76"/>
      <c r="E3001" s="76" t="str">
        <f>IF(D3001="","",IFERROR(VLOOKUP(D3001,Cadastro!$C$9:$D$1009,2,FALSE),"NOT FOUND"))</f>
        <v/>
      </c>
      <c r="F3001" s="76"/>
      <c r="G3001" s="94"/>
      <c r="H3001" s="97"/>
      <c r="I3001" s="77">
        <f t="shared" si="93"/>
        <v>0</v>
      </c>
      <c r="J3001" s="78" t="str">
        <f>IFERROR(IF(E3001="","",VLOOKUP(D3001,Saldo!$P$8:$Q$1009,2,FALSE)),"")</f>
        <v/>
      </c>
      <c r="K3001" s="76"/>
      <c r="L3001" s="74" t="str">
        <f t="shared" si="92"/>
        <v/>
      </c>
    </row>
    <row r="3002" spans="1:12" ht="18.95" customHeight="1" x14ac:dyDescent="0.25">
      <c r="A3002" s="52"/>
      <c r="C3002" s="185"/>
      <c r="D3002" s="76"/>
      <c r="E3002" s="76" t="str">
        <f>IF(D3002="","",IFERROR(VLOOKUP(D3002,Cadastro!$C$9:$D$1009,2,FALSE),"NOT FOUND"))</f>
        <v/>
      </c>
      <c r="F3002" s="76"/>
      <c r="G3002" s="94"/>
      <c r="H3002" s="97"/>
      <c r="I3002" s="77">
        <f t="shared" si="93"/>
        <v>0</v>
      </c>
      <c r="J3002" s="78" t="str">
        <f>IFERROR(IF(E3002="","",VLOOKUP(D3002,Saldo!$P$8:$Q$1009,2,FALSE)),"")</f>
        <v/>
      </c>
      <c r="K3002" s="76"/>
      <c r="L3002" s="74" t="str">
        <f t="shared" si="92"/>
        <v/>
      </c>
    </row>
    <row r="3003" spans="1:12" ht="18.95" customHeight="1" x14ac:dyDescent="0.25">
      <c r="A3003" s="52"/>
      <c r="C3003" s="185"/>
      <c r="D3003" s="76"/>
      <c r="E3003" s="76" t="str">
        <f>IF(D3003="","",IFERROR(VLOOKUP(D3003,Cadastro!$C$9:$D$1009,2,FALSE),"NOT FOUND"))</f>
        <v/>
      </c>
      <c r="F3003" s="76"/>
      <c r="G3003" s="94"/>
      <c r="H3003" s="97"/>
      <c r="I3003" s="77">
        <f t="shared" si="93"/>
        <v>0</v>
      </c>
      <c r="J3003" s="78" t="str">
        <f>IFERROR(IF(E3003="","",VLOOKUP(D3003,Saldo!$P$8:$Q$1009,2,FALSE)),"")</f>
        <v/>
      </c>
      <c r="K3003" s="76"/>
      <c r="L3003" s="74" t="str">
        <f t="shared" si="92"/>
        <v/>
      </c>
    </row>
    <row r="3004" spans="1:12" ht="18.95" customHeight="1" x14ac:dyDescent="0.25">
      <c r="A3004" s="52"/>
      <c r="C3004" s="185"/>
      <c r="D3004" s="76"/>
      <c r="E3004" s="76" t="str">
        <f>IF(D3004="","",IFERROR(VLOOKUP(D3004,Cadastro!$C$9:$D$1009,2,FALSE),"NOT FOUND"))</f>
        <v/>
      </c>
      <c r="F3004" s="76"/>
      <c r="G3004" s="94"/>
      <c r="H3004" s="97"/>
      <c r="I3004" s="77">
        <f t="shared" si="93"/>
        <v>0</v>
      </c>
      <c r="J3004" s="78" t="str">
        <f>IFERROR(IF(E3004="","",VLOOKUP(D3004,Saldo!$P$8:$Q$1009,2,FALSE)),"")</f>
        <v/>
      </c>
      <c r="K3004" s="76"/>
      <c r="L3004" s="74" t="str">
        <f t="shared" si="92"/>
        <v/>
      </c>
    </row>
    <row r="3005" spans="1:12" ht="18.95" customHeight="1" x14ac:dyDescent="0.25">
      <c r="A3005" s="52"/>
      <c r="C3005" s="185"/>
      <c r="D3005" s="76"/>
      <c r="E3005" s="76" t="str">
        <f>IF(D3005="","",IFERROR(VLOOKUP(D3005,Cadastro!$C$9:$D$1009,2,FALSE),"NOT FOUND"))</f>
        <v/>
      </c>
      <c r="F3005" s="76"/>
      <c r="G3005" s="94"/>
      <c r="H3005" s="97"/>
      <c r="I3005" s="77">
        <f t="shared" si="93"/>
        <v>0</v>
      </c>
      <c r="J3005" s="78" t="str">
        <f>IFERROR(IF(E3005="","",VLOOKUP(D3005,Saldo!$P$8:$Q$1009,2,FALSE)),"")</f>
        <v/>
      </c>
      <c r="K3005" s="76"/>
      <c r="L3005" s="74" t="str">
        <f t="shared" si="92"/>
        <v/>
      </c>
    </row>
    <row r="3006" spans="1:12" ht="18.95" customHeight="1" x14ac:dyDescent="0.25">
      <c r="A3006" s="52"/>
      <c r="C3006" s="185"/>
      <c r="D3006" s="76"/>
      <c r="E3006" s="76" t="str">
        <f>IF(D3006="","",IFERROR(VLOOKUP(D3006,Cadastro!$C$9:$D$1009,2,FALSE),"NOT FOUND"))</f>
        <v/>
      </c>
      <c r="F3006" s="76"/>
      <c r="G3006" s="94"/>
      <c r="H3006" s="97"/>
      <c r="I3006" s="77">
        <f t="shared" si="93"/>
        <v>0</v>
      </c>
      <c r="J3006" s="78" t="str">
        <f>IFERROR(IF(E3006="","",VLOOKUP(D3006,Saldo!$P$8:$Q$1009,2,FALSE)),"")</f>
        <v/>
      </c>
      <c r="K3006" s="76"/>
      <c r="L3006" s="74" t="str">
        <f t="shared" si="92"/>
        <v/>
      </c>
    </row>
    <row r="3007" spans="1:12" ht="18.95" customHeight="1" x14ac:dyDescent="0.25">
      <c r="A3007" s="52"/>
      <c r="C3007" s="185"/>
      <c r="D3007" s="76"/>
      <c r="E3007" s="76" t="str">
        <f>IF(D3007="","",IFERROR(VLOOKUP(D3007,Cadastro!$C$9:$D$1009,2,FALSE),"NOT FOUND"))</f>
        <v/>
      </c>
      <c r="F3007" s="76"/>
      <c r="G3007" s="94"/>
      <c r="H3007" s="97"/>
      <c r="I3007" s="77">
        <f t="shared" si="93"/>
        <v>0</v>
      </c>
      <c r="J3007" s="78" t="str">
        <f>IFERROR(IF(E3007="","",VLOOKUP(D3007,Saldo!$P$8:$Q$1009,2,FALSE)),"")</f>
        <v/>
      </c>
      <c r="K3007" s="76"/>
      <c r="L3007" s="74" t="str">
        <f t="shared" si="92"/>
        <v/>
      </c>
    </row>
    <row r="3008" spans="1:12" ht="18.95" customHeight="1" x14ac:dyDescent="0.25">
      <c r="A3008" s="52"/>
      <c r="C3008" s="185"/>
      <c r="D3008" s="76"/>
      <c r="E3008" s="76" t="str">
        <f>IF(D3008="","",IFERROR(VLOOKUP(D3008,Cadastro!$C$9:$D$1009,2,FALSE),"NOT FOUND"))</f>
        <v/>
      </c>
      <c r="F3008" s="76"/>
      <c r="G3008" s="94"/>
      <c r="H3008" s="97"/>
      <c r="I3008" s="77">
        <f t="shared" si="93"/>
        <v>0</v>
      </c>
      <c r="J3008" s="78" t="str">
        <f>IFERROR(IF(E3008="","",VLOOKUP(D3008,Saldo!$P$8:$Q$1009,2,FALSE)),"")</f>
        <v/>
      </c>
      <c r="K3008" s="76"/>
      <c r="L3008" s="74" t="str">
        <f t="shared" si="92"/>
        <v/>
      </c>
    </row>
    <row r="3009" spans="1:12" ht="18.95" customHeight="1" x14ac:dyDescent="0.25">
      <c r="A3009" s="52"/>
      <c r="C3009" s="185"/>
      <c r="D3009" s="76"/>
      <c r="E3009" s="76" t="str">
        <f>IF(D3009="","",IFERROR(VLOOKUP(D3009,Cadastro!$C$9:$D$1009,2,FALSE),"NOT FOUND"))</f>
        <v/>
      </c>
      <c r="F3009" s="76"/>
      <c r="G3009" s="94"/>
      <c r="H3009" s="97"/>
      <c r="I3009" s="77">
        <f t="shared" si="93"/>
        <v>0</v>
      </c>
      <c r="J3009" s="78" t="str">
        <f>IFERROR(IF(E3009="","",VLOOKUP(D3009,Saldo!$P$8:$Q$1009,2,FALSE)),"")</f>
        <v/>
      </c>
      <c r="K3009" s="76"/>
      <c r="L3009" s="74" t="str">
        <f t="shared" si="92"/>
        <v/>
      </c>
    </row>
    <row r="3010" spans="1:12" ht="18.95" customHeight="1" x14ac:dyDescent="0.25">
      <c r="A3010" s="52"/>
      <c r="C3010" s="185"/>
      <c r="D3010" s="76"/>
      <c r="E3010" s="76" t="str">
        <f>IF(D3010="","",IFERROR(VLOOKUP(D3010,Cadastro!$C$9:$D$1009,2,FALSE),"NOT FOUND"))</f>
        <v/>
      </c>
      <c r="F3010" s="76"/>
      <c r="G3010" s="94"/>
      <c r="H3010" s="97"/>
      <c r="I3010" s="77">
        <f t="shared" si="93"/>
        <v>0</v>
      </c>
      <c r="J3010" s="78" t="str">
        <f>IFERROR(IF(E3010="","",VLOOKUP(D3010,Saldo!$P$8:$Q$1009,2,FALSE)),"")</f>
        <v/>
      </c>
      <c r="K3010" s="76"/>
      <c r="L3010" s="74" t="str">
        <f t="shared" si="92"/>
        <v/>
      </c>
    </row>
    <row r="3011" spans="1:12" ht="18.95" customHeight="1" x14ac:dyDescent="0.25">
      <c r="A3011" s="52"/>
      <c r="C3011" s="185"/>
      <c r="D3011" s="76"/>
      <c r="E3011" s="76" t="str">
        <f>IF(D3011="","",IFERROR(VLOOKUP(D3011,Cadastro!$C$9:$D$1009,2,FALSE),"NOT FOUND"))</f>
        <v/>
      </c>
      <c r="F3011" s="76"/>
      <c r="G3011" s="94"/>
      <c r="H3011" s="97"/>
      <c r="I3011" s="77">
        <f t="shared" si="93"/>
        <v>0</v>
      </c>
      <c r="J3011" s="78" t="str">
        <f>IFERROR(IF(E3011="","",VLOOKUP(D3011,Saldo!$P$8:$Q$1009,2,FALSE)),"")</f>
        <v/>
      </c>
      <c r="K3011" s="76"/>
      <c r="L3011" s="74" t="str">
        <f t="shared" si="92"/>
        <v/>
      </c>
    </row>
    <row r="3012" spans="1:12" ht="18.95" customHeight="1" x14ac:dyDescent="0.25">
      <c r="A3012" s="52"/>
      <c r="C3012" s="185"/>
      <c r="D3012" s="76"/>
      <c r="E3012" s="76" t="str">
        <f>IF(D3012="","",IFERROR(VLOOKUP(D3012,Cadastro!$C$9:$D$1009,2,FALSE),"NOT FOUND"))</f>
        <v/>
      </c>
      <c r="F3012" s="76"/>
      <c r="G3012" s="94"/>
      <c r="H3012" s="97"/>
      <c r="I3012" s="77">
        <f t="shared" si="93"/>
        <v>0</v>
      </c>
      <c r="J3012" s="78" t="str">
        <f>IFERROR(IF(E3012="","",VLOOKUP(D3012,Saldo!$P$8:$Q$1009,2,FALSE)),"")</f>
        <v/>
      </c>
      <c r="K3012" s="76"/>
      <c r="L3012" s="74" t="str">
        <f t="shared" si="92"/>
        <v/>
      </c>
    </row>
    <row r="3013" spans="1:12" ht="18.95" customHeight="1" x14ac:dyDescent="0.25">
      <c r="A3013" s="52"/>
      <c r="C3013" s="185"/>
      <c r="D3013" s="76"/>
      <c r="E3013" s="76" t="str">
        <f>IF(D3013="","",IFERROR(VLOOKUP(D3013,Cadastro!$C$9:$D$1009,2,FALSE),"NOT FOUND"))</f>
        <v/>
      </c>
      <c r="F3013" s="76"/>
      <c r="G3013" s="94"/>
      <c r="H3013" s="97"/>
      <c r="I3013" s="77">
        <f t="shared" si="93"/>
        <v>0</v>
      </c>
      <c r="J3013" s="78" t="str">
        <f>IFERROR(IF(E3013="","",VLOOKUP(D3013,Saldo!$P$8:$Q$1009,2,FALSE)),"")</f>
        <v/>
      </c>
      <c r="K3013" s="76"/>
      <c r="L3013" s="74" t="str">
        <f t="shared" si="92"/>
        <v/>
      </c>
    </row>
    <row r="3014" spans="1:12" ht="18.95" customHeight="1" x14ac:dyDescent="0.25">
      <c r="A3014" s="52"/>
      <c r="C3014" s="185"/>
      <c r="D3014" s="76"/>
      <c r="E3014" s="76" t="str">
        <f>IF(D3014="","",IFERROR(VLOOKUP(D3014,Cadastro!$C$9:$D$1009,2,FALSE),"NOT FOUND"))</f>
        <v/>
      </c>
      <c r="F3014" s="76"/>
      <c r="G3014" s="94"/>
      <c r="H3014" s="97"/>
      <c r="I3014" s="77">
        <f t="shared" si="93"/>
        <v>0</v>
      </c>
      <c r="J3014" s="78" t="str">
        <f>IFERROR(IF(E3014="","",VLOOKUP(D3014,Saldo!$P$8:$Q$1009,2,FALSE)),"")</f>
        <v/>
      </c>
      <c r="K3014" s="76"/>
      <c r="L3014" s="74" t="str">
        <f t="shared" si="92"/>
        <v/>
      </c>
    </row>
    <row r="3015" spans="1:12" ht="18.95" customHeight="1" x14ac:dyDescent="0.25">
      <c r="A3015" s="52"/>
      <c r="C3015" s="185"/>
      <c r="D3015" s="76"/>
      <c r="E3015" s="76" t="str">
        <f>IF(D3015="","",IFERROR(VLOOKUP(D3015,Cadastro!$C$9:$D$1009,2,FALSE),"NOT FOUND"))</f>
        <v/>
      </c>
      <c r="F3015" s="76"/>
      <c r="G3015" s="94"/>
      <c r="H3015" s="97"/>
      <c r="I3015" s="77">
        <f t="shared" si="93"/>
        <v>0</v>
      </c>
      <c r="J3015" s="78" t="str">
        <f>IFERROR(IF(E3015="","",VLOOKUP(D3015,Saldo!$P$8:$Q$1009,2,FALSE)),"")</f>
        <v/>
      </c>
      <c r="K3015" s="76"/>
      <c r="L3015" s="74" t="str">
        <f t="shared" si="92"/>
        <v/>
      </c>
    </row>
    <row r="3016" spans="1:12" ht="18.95" customHeight="1" x14ac:dyDescent="0.25">
      <c r="A3016" s="52"/>
      <c r="C3016" s="185"/>
      <c r="D3016" s="76"/>
      <c r="E3016" s="76" t="str">
        <f>IF(D3016="","",IFERROR(VLOOKUP(D3016,Cadastro!$C$9:$D$1009,2,FALSE),"NOT FOUND"))</f>
        <v/>
      </c>
      <c r="F3016" s="76"/>
      <c r="G3016" s="94"/>
      <c r="H3016" s="97"/>
      <c r="I3016" s="77">
        <f t="shared" si="93"/>
        <v>0</v>
      </c>
      <c r="J3016" s="78" t="str">
        <f>IFERROR(IF(E3016="","",VLOOKUP(D3016,Saldo!$P$8:$Q$1009,2,FALSE)),"")</f>
        <v/>
      </c>
      <c r="K3016" s="76"/>
      <c r="L3016" s="74" t="str">
        <f t="shared" si="92"/>
        <v/>
      </c>
    </row>
    <row r="3017" spans="1:12" ht="18.95" customHeight="1" x14ac:dyDescent="0.25">
      <c r="A3017" s="52"/>
      <c r="C3017" s="185"/>
      <c r="D3017" s="76"/>
      <c r="E3017" s="76" t="str">
        <f>IF(D3017="","",IFERROR(VLOOKUP(D3017,Cadastro!$C$9:$D$1009,2,FALSE),"NOT FOUND"))</f>
        <v/>
      </c>
      <c r="F3017" s="76"/>
      <c r="G3017" s="94"/>
      <c r="H3017" s="97"/>
      <c r="I3017" s="77">
        <f t="shared" si="93"/>
        <v>0</v>
      </c>
      <c r="J3017" s="78" t="str">
        <f>IFERROR(IF(E3017="","",VLOOKUP(D3017,Saldo!$P$8:$Q$1009,2,FALSE)),"")</f>
        <v/>
      </c>
      <c r="K3017" s="76"/>
      <c r="L3017" s="74" t="str">
        <f t="shared" ref="L3017:L3080" si="94">IF(C3017="","",MONTH(C3017))</f>
        <v/>
      </c>
    </row>
    <row r="3018" spans="1:12" ht="18.95" customHeight="1" x14ac:dyDescent="0.25">
      <c r="A3018" s="52"/>
      <c r="C3018" s="185"/>
      <c r="D3018" s="76"/>
      <c r="E3018" s="76" t="str">
        <f>IF(D3018="","",IFERROR(VLOOKUP(D3018,Cadastro!$C$9:$D$1009,2,FALSE),"NOT FOUND"))</f>
        <v/>
      </c>
      <c r="F3018" s="76"/>
      <c r="G3018" s="94"/>
      <c r="H3018" s="97"/>
      <c r="I3018" s="77">
        <f t="shared" ref="I3018:I3081" si="95">IFERROR(G3018*H3018,"Check if QTY and Value are both valid")</f>
        <v>0</v>
      </c>
      <c r="J3018" s="78" t="str">
        <f>IFERROR(IF(E3018="","",VLOOKUP(D3018,Saldo!$P$8:$Q$1009,2,FALSE)),"")</f>
        <v/>
      </c>
      <c r="K3018" s="76"/>
      <c r="L3018" s="74" t="str">
        <f t="shared" si="94"/>
        <v/>
      </c>
    </row>
    <row r="3019" spans="1:12" ht="18.95" customHeight="1" x14ac:dyDescent="0.25">
      <c r="A3019" s="52"/>
      <c r="C3019" s="185"/>
      <c r="D3019" s="76"/>
      <c r="E3019" s="76" t="str">
        <f>IF(D3019="","",IFERROR(VLOOKUP(D3019,Cadastro!$C$9:$D$1009,2,FALSE),"NOT FOUND"))</f>
        <v/>
      </c>
      <c r="F3019" s="76"/>
      <c r="G3019" s="94"/>
      <c r="H3019" s="97"/>
      <c r="I3019" s="77">
        <f t="shared" si="95"/>
        <v>0</v>
      </c>
      <c r="J3019" s="78" t="str">
        <f>IFERROR(IF(E3019="","",VLOOKUP(D3019,Saldo!$P$8:$Q$1009,2,FALSE)),"")</f>
        <v/>
      </c>
      <c r="K3019" s="76"/>
      <c r="L3019" s="74" t="str">
        <f t="shared" si="94"/>
        <v/>
      </c>
    </row>
    <row r="3020" spans="1:12" ht="18.95" customHeight="1" x14ac:dyDescent="0.25">
      <c r="A3020" s="52"/>
      <c r="C3020" s="185"/>
      <c r="D3020" s="76"/>
      <c r="E3020" s="76" t="str">
        <f>IF(D3020="","",IFERROR(VLOOKUP(D3020,Cadastro!$C$9:$D$1009,2,FALSE),"NOT FOUND"))</f>
        <v/>
      </c>
      <c r="F3020" s="76"/>
      <c r="G3020" s="94"/>
      <c r="H3020" s="97"/>
      <c r="I3020" s="77">
        <f t="shared" si="95"/>
        <v>0</v>
      </c>
      <c r="J3020" s="78" t="str">
        <f>IFERROR(IF(E3020="","",VLOOKUP(D3020,Saldo!$P$8:$Q$1009,2,FALSE)),"")</f>
        <v/>
      </c>
      <c r="K3020" s="76"/>
      <c r="L3020" s="74" t="str">
        <f t="shared" si="94"/>
        <v/>
      </c>
    </row>
    <row r="3021" spans="1:12" ht="18.95" customHeight="1" x14ac:dyDescent="0.25">
      <c r="A3021" s="52"/>
      <c r="C3021" s="185"/>
      <c r="D3021" s="76"/>
      <c r="E3021" s="76" t="str">
        <f>IF(D3021="","",IFERROR(VLOOKUP(D3021,Cadastro!$C$9:$D$1009,2,FALSE),"NOT FOUND"))</f>
        <v/>
      </c>
      <c r="F3021" s="76"/>
      <c r="G3021" s="94"/>
      <c r="H3021" s="97"/>
      <c r="I3021" s="77">
        <f t="shared" si="95"/>
        <v>0</v>
      </c>
      <c r="J3021" s="78" t="str">
        <f>IFERROR(IF(E3021="","",VLOOKUP(D3021,Saldo!$P$8:$Q$1009,2,FALSE)),"")</f>
        <v/>
      </c>
      <c r="K3021" s="76"/>
      <c r="L3021" s="74" t="str">
        <f t="shared" si="94"/>
        <v/>
      </c>
    </row>
    <row r="3022" spans="1:12" ht="18.95" customHeight="1" x14ac:dyDescent="0.25">
      <c r="A3022" s="52"/>
      <c r="C3022" s="185"/>
      <c r="D3022" s="76"/>
      <c r="E3022" s="76" t="str">
        <f>IF(D3022="","",IFERROR(VLOOKUP(D3022,Cadastro!$C$9:$D$1009,2,FALSE),"NOT FOUND"))</f>
        <v/>
      </c>
      <c r="F3022" s="76"/>
      <c r="G3022" s="94"/>
      <c r="H3022" s="97"/>
      <c r="I3022" s="77">
        <f t="shared" si="95"/>
        <v>0</v>
      </c>
      <c r="J3022" s="78" t="str">
        <f>IFERROR(IF(E3022="","",VLOOKUP(D3022,Saldo!$P$8:$Q$1009,2,FALSE)),"")</f>
        <v/>
      </c>
      <c r="K3022" s="76"/>
      <c r="L3022" s="74" t="str">
        <f t="shared" si="94"/>
        <v/>
      </c>
    </row>
    <row r="3023" spans="1:12" ht="18.95" customHeight="1" x14ac:dyDescent="0.25">
      <c r="A3023" s="52"/>
      <c r="C3023" s="185"/>
      <c r="D3023" s="76"/>
      <c r="E3023" s="76" t="str">
        <f>IF(D3023="","",IFERROR(VLOOKUP(D3023,Cadastro!$C$9:$D$1009,2,FALSE),"NOT FOUND"))</f>
        <v/>
      </c>
      <c r="F3023" s="76"/>
      <c r="G3023" s="94"/>
      <c r="H3023" s="97"/>
      <c r="I3023" s="77">
        <f t="shared" si="95"/>
        <v>0</v>
      </c>
      <c r="J3023" s="78" t="str">
        <f>IFERROR(IF(E3023="","",VLOOKUP(D3023,Saldo!$P$8:$Q$1009,2,FALSE)),"")</f>
        <v/>
      </c>
      <c r="K3023" s="76"/>
      <c r="L3023" s="74" t="str">
        <f t="shared" si="94"/>
        <v/>
      </c>
    </row>
    <row r="3024" spans="1:12" ht="18.95" customHeight="1" x14ac:dyDescent="0.25">
      <c r="A3024" s="52"/>
      <c r="C3024" s="185"/>
      <c r="D3024" s="76"/>
      <c r="E3024" s="76" t="str">
        <f>IF(D3024="","",IFERROR(VLOOKUP(D3024,Cadastro!$C$9:$D$1009,2,FALSE),"NOT FOUND"))</f>
        <v/>
      </c>
      <c r="F3024" s="76"/>
      <c r="G3024" s="94"/>
      <c r="H3024" s="97"/>
      <c r="I3024" s="77">
        <f t="shared" si="95"/>
        <v>0</v>
      </c>
      <c r="J3024" s="78" t="str">
        <f>IFERROR(IF(E3024="","",VLOOKUP(D3024,Saldo!$P$8:$Q$1009,2,FALSE)),"")</f>
        <v/>
      </c>
      <c r="K3024" s="76"/>
      <c r="L3024" s="74" t="str">
        <f t="shared" si="94"/>
        <v/>
      </c>
    </row>
    <row r="3025" spans="1:12" ht="18.95" customHeight="1" x14ac:dyDescent="0.25">
      <c r="A3025" s="52"/>
      <c r="C3025" s="185"/>
      <c r="D3025" s="76"/>
      <c r="E3025" s="76" t="str">
        <f>IF(D3025="","",IFERROR(VLOOKUP(D3025,Cadastro!$C$9:$D$1009,2,FALSE),"NOT FOUND"))</f>
        <v/>
      </c>
      <c r="F3025" s="76"/>
      <c r="G3025" s="94"/>
      <c r="H3025" s="97"/>
      <c r="I3025" s="77">
        <f t="shared" si="95"/>
        <v>0</v>
      </c>
      <c r="J3025" s="78" t="str">
        <f>IFERROR(IF(E3025="","",VLOOKUP(D3025,Saldo!$P$8:$Q$1009,2,FALSE)),"")</f>
        <v/>
      </c>
      <c r="K3025" s="76"/>
      <c r="L3025" s="74" t="str">
        <f t="shared" si="94"/>
        <v/>
      </c>
    </row>
    <row r="3026" spans="1:12" ht="18.95" customHeight="1" x14ac:dyDescent="0.25">
      <c r="A3026" s="52"/>
      <c r="C3026" s="185"/>
      <c r="D3026" s="76"/>
      <c r="E3026" s="76" t="str">
        <f>IF(D3026="","",IFERROR(VLOOKUP(D3026,Cadastro!$C$9:$D$1009,2,FALSE),"NOT FOUND"))</f>
        <v/>
      </c>
      <c r="F3026" s="76"/>
      <c r="G3026" s="94"/>
      <c r="H3026" s="97"/>
      <c r="I3026" s="77">
        <f t="shared" si="95"/>
        <v>0</v>
      </c>
      <c r="J3026" s="78" t="str">
        <f>IFERROR(IF(E3026="","",VLOOKUP(D3026,Saldo!$P$8:$Q$1009,2,FALSE)),"")</f>
        <v/>
      </c>
      <c r="K3026" s="76"/>
      <c r="L3026" s="74" t="str">
        <f t="shared" si="94"/>
        <v/>
      </c>
    </row>
    <row r="3027" spans="1:12" ht="18.95" customHeight="1" x14ac:dyDescent="0.25">
      <c r="A3027" s="52"/>
      <c r="C3027" s="185"/>
      <c r="D3027" s="76"/>
      <c r="E3027" s="76" t="str">
        <f>IF(D3027="","",IFERROR(VLOOKUP(D3027,Cadastro!$C$9:$D$1009,2,FALSE),"NOT FOUND"))</f>
        <v/>
      </c>
      <c r="F3027" s="76"/>
      <c r="G3027" s="94"/>
      <c r="H3027" s="97"/>
      <c r="I3027" s="77">
        <f t="shared" si="95"/>
        <v>0</v>
      </c>
      <c r="J3027" s="78" t="str">
        <f>IFERROR(IF(E3027="","",VLOOKUP(D3027,Saldo!$P$8:$Q$1009,2,FALSE)),"")</f>
        <v/>
      </c>
      <c r="K3027" s="76"/>
      <c r="L3027" s="74" t="str">
        <f t="shared" si="94"/>
        <v/>
      </c>
    </row>
    <row r="3028" spans="1:12" ht="18.95" customHeight="1" x14ac:dyDescent="0.25">
      <c r="A3028" s="52"/>
      <c r="C3028" s="185"/>
      <c r="D3028" s="76"/>
      <c r="E3028" s="76" t="str">
        <f>IF(D3028="","",IFERROR(VLOOKUP(D3028,Cadastro!$C$9:$D$1009,2,FALSE),"NOT FOUND"))</f>
        <v/>
      </c>
      <c r="F3028" s="76"/>
      <c r="G3028" s="94"/>
      <c r="H3028" s="97"/>
      <c r="I3028" s="77">
        <f t="shared" si="95"/>
        <v>0</v>
      </c>
      <c r="J3028" s="78" t="str">
        <f>IFERROR(IF(E3028="","",VLOOKUP(D3028,Saldo!$P$8:$Q$1009,2,FALSE)),"")</f>
        <v/>
      </c>
      <c r="K3028" s="76"/>
      <c r="L3028" s="74" t="str">
        <f t="shared" si="94"/>
        <v/>
      </c>
    </row>
    <row r="3029" spans="1:12" ht="18.95" customHeight="1" x14ac:dyDescent="0.25">
      <c r="A3029" s="52"/>
      <c r="C3029" s="185"/>
      <c r="D3029" s="76"/>
      <c r="E3029" s="76" t="str">
        <f>IF(D3029="","",IFERROR(VLOOKUP(D3029,Cadastro!$C$9:$D$1009,2,FALSE),"NOT FOUND"))</f>
        <v/>
      </c>
      <c r="F3029" s="76"/>
      <c r="G3029" s="94"/>
      <c r="H3029" s="97"/>
      <c r="I3029" s="77">
        <f t="shared" si="95"/>
        <v>0</v>
      </c>
      <c r="J3029" s="78" t="str">
        <f>IFERROR(IF(E3029="","",VLOOKUP(D3029,Saldo!$P$8:$Q$1009,2,FALSE)),"")</f>
        <v/>
      </c>
      <c r="K3029" s="76"/>
      <c r="L3029" s="74" t="str">
        <f t="shared" si="94"/>
        <v/>
      </c>
    </row>
    <row r="3030" spans="1:12" ht="18.95" customHeight="1" x14ac:dyDescent="0.25">
      <c r="A3030" s="52"/>
      <c r="C3030" s="185"/>
      <c r="D3030" s="76"/>
      <c r="E3030" s="76" t="str">
        <f>IF(D3030="","",IFERROR(VLOOKUP(D3030,Cadastro!$C$9:$D$1009,2,FALSE),"NOT FOUND"))</f>
        <v/>
      </c>
      <c r="F3030" s="76"/>
      <c r="G3030" s="94"/>
      <c r="H3030" s="97"/>
      <c r="I3030" s="77">
        <f t="shared" si="95"/>
        <v>0</v>
      </c>
      <c r="J3030" s="78" t="str">
        <f>IFERROR(IF(E3030="","",VLOOKUP(D3030,Saldo!$P$8:$Q$1009,2,FALSE)),"")</f>
        <v/>
      </c>
      <c r="K3030" s="76"/>
      <c r="L3030" s="74" t="str">
        <f t="shared" si="94"/>
        <v/>
      </c>
    </row>
    <row r="3031" spans="1:12" ht="18.95" customHeight="1" x14ac:dyDescent="0.25">
      <c r="A3031" s="52"/>
      <c r="C3031" s="185"/>
      <c r="D3031" s="76"/>
      <c r="E3031" s="76" t="str">
        <f>IF(D3031="","",IFERROR(VLOOKUP(D3031,Cadastro!$C$9:$D$1009,2,FALSE),"NOT FOUND"))</f>
        <v/>
      </c>
      <c r="F3031" s="76"/>
      <c r="G3031" s="94"/>
      <c r="H3031" s="97"/>
      <c r="I3031" s="77">
        <f t="shared" si="95"/>
        <v>0</v>
      </c>
      <c r="J3031" s="78" t="str">
        <f>IFERROR(IF(E3031="","",VLOOKUP(D3031,Saldo!$P$8:$Q$1009,2,FALSE)),"")</f>
        <v/>
      </c>
      <c r="K3031" s="76"/>
      <c r="L3031" s="74" t="str">
        <f t="shared" si="94"/>
        <v/>
      </c>
    </row>
    <row r="3032" spans="1:12" ht="18.95" customHeight="1" x14ac:dyDescent="0.25">
      <c r="A3032" s="52"/>
      <c r="C3032" s="185"/>
      <c r="D3032" s="76"/>
      <c r="E3032" s="76" t="str">
        <f>IF(D3032="","",IFERROR(VLOOKUP(D3032,Cadastro!$C$9:$D$1009,2,FALSE),"NOT FOUND"))</f>
        <v/>
      </c>
      <c r="F3032" s="76"/>
      <c r="G3032" s="94"/>
      <c r="H3032" s="97"/>
      <c r="I3032" s="77">
        <f t="shared" si="95"/>
        <v>0</v>
      </c>
      <c r="J3032" s="78" t="str">
        <f>IFERROR(IF(E3032="","",VLOOKUP(D3032,Saldo!$P$8:$Q$1009,2,FALSE)),"")</f>
        <v/>
      </c>
      <c r="K3032" s="76"/>
      <c r="L3032" s="74" t="str">
        <f t="shared" si="94"/>
        <v/>
      </c>
    </row>
    <row r="3033" spans="1:12" ht="18.95" customHeight="1" x14ac:dyDescent="0.25">
      <c r="A3033" s="52"/>
      <c r="C3033" s="185"/>
      <c r="D3033" s="76"/>
      <c r="E3033" s="76" t="str">
        <f>IF(D3033="","",IFERROR(VLOOKUP(D3033,Cadastro!$C$9:$D$1009,2,FALSE),"NOT FOUND"))</f>
        <v/>
      </c>
      <c r="F3033" s="76"/>
      <c r="G3033" s="94"/>
      <c r="H3033" s="97"/>
      <c r="I3033" s="77">
        <f t="shared" si="95"/>
        <v>0</v>
      </c>
      <c r="J3033" s="78" t="str">
        <f>IFERROR(IF(E3033="","",VLOOKUP(D3033,Saldo!$P$8:$Q$1009,2,FALSE)),"")</f>
        <v/>
      </c>
      <c r="K3033" s="76"/>
      <c r="L3033" s="74" t="str">
        <f t="shared" si="94"/>
        <v/>
      </c>
    </row>
    <row r="3034" spans="1:12" ht="18.95" customHeight="1" x14ac:dyDescent="0.25">
      <c r="A3034" s="52"/>
      <c r="C3034" s="185"/>
      <c r="D3034" s="76"/>
      <c r="E3034" s="76" t="str">
        <f>IF(D3034="","",IFERROR(VLOOKUP(D3034,Cadastro!$C$9:$D$1009,2,FALSE),"NOT FOUND"))</f>
        <v/>
      </c>
      <c r="F3034" s="76"/>
      <c r="G3034" s="94"/>
      <c r="H3034" s="97"/>
      <c r="I3034" s="77">
        <f t="shared" si="95"/>
        <v>0</v>
      </c>
      <c r="J3034" s="78" t="str">
        <f>IFERROR(IF(E3034="","",VLOOKUP(D3034,Saldo!$P$8:$Q$1009,2,FALSE)),"")</f>
        <v/>
      </c>
      <c r="K3034" s="76"/>
      <c r="L3034" s="74" t="str">
        <f t="shared" si="94"/>
        <v/>
      </c>
    </row>
    <row r="3035" spans="1:12" ht="18.95" customHeight="1" x14ac:dyDescent="0.25">
      <c r="A3035" s="52"/>
      <c r="C3035" s="185"/>
      <c r="D3035" s="76"/>
      <c r="E3035" s="76" t="str">
        <f>IF(D3035="","",IFERROR(VLOOKUP(D3035,Cadastro!$C$9:$D$1009,2,FALSE),"NOT FOUND"))</f>
        <v/>
      </c>
      <c r="F3035" s="76"/>
      <c r="G3035" s="94"/>
      <c r="H3035" s="97"/>
      <c r="I3035" s="77">
        <f t="shared" si="95"/>
        <v>0</v>
      </c>
      <c r="J3035" s="78" t="str">
        <f>IFERROR(IF(E3035="","",VLOOKUP(D3035,Saldo!$P$8:$Q$1009,2,FALSE)),"")</f>
        <v/>
      </c>
      <c r="K3035" s="76"/>
      <c r="L3035" s="74" t="str">
        <f t="shared" si="94"/>
        <v/>
      </c>
    </row>
    <row r="3036" spans="1:12" ht="18.95" customHeight="1" x14ac:dyDescent="0.25">
      <c r="A3036" s="52"/>
      <c r="C3036" s="185"/>
      <c r="D3036" s="76"/>
      <c r="E3036" s="76" t="str">
        <f>IF(D3036="","",IFERROR(VLOOKUP(D3036,Cadastro!$C$9:$D$1009,2,FALSE),"NOT FOUND"))</f>
        <v/>
      </c>
      <c r="F3036" s="76"/>
      <c r="G3036" s="94"/>
      <c r="H3036" s="97"/>
      <c r="I3036" s="77">
        <f t="shared" si="95"/>
        <v>0</v>
      </c>
      <c r="J3036" s="78" t="str">
        <f>IFERROR(IF(E3036="","",VLOOKUP(D3036,Saldo!$P$8:$Q$1009,2,FALSE)),"")</f>
        <v/>
      </c>
      <c r="K3036" s="76"/>
      <c r="L3036" s="74" t="str">
        <f t="shared" si="94"/>
        <v/>
      </c>
    </row>
    <row r="3037" spans="1:12" ht="18.95" customHeight="1" x14ac:dyDescent="0.25">
      <c r="A3037" s="52"/>
      <c r="C3037" s="185"/>
      <c r="D3037" s="76"/>
      <c r="E3037" s="76" t="str">
        <f>IF(D3037="","",IFERROR(VLOOKUP(D3037,Cadastro!$C$9:$D$1009,2,FALSE),"NOT FOUND"))</f>
        <v/>
      </c>
      <c r="F3037" s="76"/>
      <c r="G3037" s="94"/>
      <c r="H3037" s="97"/>
      <c r="I3037" s="77">
        <f t="shared" si="95"/>
        <v>0</v>
      </c>
      <c r="J3037" s="78" t="str">
        <f>IFERROR(IF(E3037="","",VLOOKUP(D3037,Saldo!$P$8:$Q$1009,2,FALSE)),"")</f>
        <v/>
      </c>
      <c r="K3037" s="76"/>
      <c r="L3037" s="74" t="str">
        <f t="shared" si="94"/>
        <v/>
      </c>
    </row>
    <row r="3038" spans="1:12" ht="18.95" customHeight="1" x14ac:dyDescent="0.25">
      <c r="A3038" s="52"/>
      <c r="C3038" s="185"/>
      <c r="D3038" s="76"/>
      <c r="E3038" s="76" t="str">
        <f>IF(D3038="","",IFERROR(VLOOKUP(D3038,Cadastro!$C$9:$D$1009,2,FALSE),"NOT FOUND"))</f>
        <v/>
      </c>
      <c r="F3038" s="76"/>
      <c r="G3038" s="94"/>
      <c r="H3038" s="97"/>
      <c r="I3038" s="77">
        <f t="shared" si="95"/>
        <v>0</v>
      </c>
      <c r="J3038" s="78" t="str">
        <f>IFERROR(IF(E3038="","",VLOOKUP(D3038,Saldo!$P$8:$Q$1009,2,FALSE)),"")</f>
        <v/>
      </c>
      <c r="K3038" s="76"/>
      <c r="L3038" s="74" t="str">
        <f t="shared" si="94"/>
        <v/>
      </c>
    </row>
    <row r="3039" spans="1:12" ht="18.95" customHeight="1" x14ac:dyDescent="0.25">
      <c r="A3039" s="52"/>
      <c r="C3039" s="185"/>
      <c r="D3039" s="76"/>
      <c r="E3039" s="76" t="str">
        <f>IF(D3039="","",IFERROR(VLOOKUP(D3039,Cadastro!$C$9:$D$1009,2,FALSE),"NOT FOUND"))</f>
        <v/>
      </c>
      <c r="F3039" s="76"/>
      <c r="G3039" s="94"/>
      <c r="H3039" s="97"/>
      <c r="I3039" s="77">
        <f t="shared" si="95"/>
        <v>0</v>
      </c>
      <c r="J3039" s="78" t="str">
        <f>IFERROR(IF(E3039="","",VLOOKUP(D3039,Saldo!$P$8:$Q$1009,2,FALSE)),"")</f>
        <v/>
      </c>
      <c r="K3039" s="76"/>
      <c r="L3039" s="74" t="str">
        <f t="shared" si="94"/>
        <v/>
      </c>
    </row>
    <row r="3040" spans="1:12" ht="18.95" customHeight="1" x14ac:dyDescent="0.25">
      <c r="A3040" s="52"/>
      <c r="C3040" s="185"/>
      <c r="D3040" s="76"/>
      <c r="E3040" s="76" t="str">
        <f>IF(D3040="","",IFERROR(VLOOKUP(D3040,Cadastro!$C$9:$D$1009,2,FALSE),"NOT FOUND"))</f>
        <v/>
      </c>
      <c r="F3040" s="76"/>
      <c r="G3040" s="94"/>
      <c r="H3040" s="97"/>
      <c r="I3040" s="77">
        <f t="shared" si="95"/>
        <v>0</v>
      </c>
      <c r="J3040" s="78" t="str">
        <f>IFERROR(IF(E3040="","",VLOOKUP(D3040,Saldo!$P$8:$Q$1009,2,FALSE)),"")</f>
        <v/>
      </c>
      <c r="K3040" s="76"/>
      <c r="L3040" s="74" t="str">
        <f t="shared" si="94"/>
        <v/>
      </c>
    </row>
    <row r="3041" spans="1:12" ht="18.95" customHeight="1" x14ac:dyDescent="0.25">
      <c r="A3041" s="52"/>
      <c r="C3041" s="185"/>
      <c r="D3041" s="76"/>
      <c r="E3041" s="76" t="str">
        <f>IF(D3041="","",IFERROR(VLOOKUP(D3041,Cadastro!$C$9:$D$1009,2,FALSE),"NOT FOUND"))</f>
        <v/>
      </c>
      <c r="F3041" s="76"/>
      <c r="G3041" s="94"/>
      <c r="H3041" s="97"/>
      <c r="I3041" s="77">
        <f t="shared" si="95"/>
        <v>0</v>
      </c>
      <c r="J3041" s="78" t="str">
        <f>IFERROR(IF(E3041="","",VLOOKUP(D3041,Saldo!$P$8:$Q$1009,2,FALSE)),"")</f>
        <v/>
      </c>
      <c r="K3041" s="76"/>
      <c r="L3041" s="74" t="str">
        <f t="shared" si="94"/>
        <v/>
      </c>
    </row>
    <row r="3042" spans="1:12" ht="18.95" customHeight="1" x14ac:dyDescent="0.25">
      <c r="A3042" s="52"/>
      <c r="C3042" s="185"/>
      <c r="D3042" s="76"/>
      <c r="E3042" s="76" t="str">
        <f>IF(D3042="","",IFERROR(VLOOKUP(D3042,Cadastro!$C$9:$D$1009,2,FALSE),"NOT FOUND"))</f>
        <v/>
      </c>
      <c r="F3042" s="76"/>
      <c r="G3042" s="94"/>
      <c r="H3042" s="97"/>
      <c r="I3042" s="77">
        <f t="shared" si="95"/>
        <v>0</v>
      </c>
      <c r="J3042" s="78" t="str">
        <f>IFERROR(IF(E3042="","",VLOOKUP(D3042,Saldo!$P$8:$Q$1009,2,FALSE)),"")</f>
        <v/>
      </c>
      <c r="K3042" s="76"/>
      <c r="L3042" s="74" t="str">
        <f t="shared" si="94"/>
        <v/>
      </c>
    </row>
    <row r="3043" spans="1:12" ht="18.95" customHeight="1" x14ac:dyDescent="0.25">
      <c r="A3043" s="52"/>
      <c r="C3043" s="185"/>
      <c r="D3043" s="76"/>
      <c r="E3043" s="76" t="str">
        <f>IF(D3043="","",IFERROR(VLOOKUP(D3043,Cadastro!$C$9:$D$1009,2,FALSE),"NOT FOUND"))</f>
        <v/>
      </c>
      <c r="F3043" s="76"/>
      <c r="G3043" s="94"/>
      <c r="H3043" s="97"/>
      <c r="I3043" s="77">
        <f t="shared" si="95"/>
        <v>0</v>
      </c>
      <c r="J3043" s="78" t="str">
        <f>IFERROR(IF(E3043="","",VLOOKUP(D3043,Saldo!$P$8:$Q$1009,2,FALSE)),"")</f>
        <v/>
      </c>
      <c r="K3043" s="76"/>
      <c r="L3043" s="74" t="str">
        <f t="shared" si="94"/>
        <v/>
      </c>
    </row>
    <row r="3044" spans="1:12" ht="18.95" customHeight="1" x14ac:dyDescent="0.25">
      <c r="A3044" s="52"/>
      <c r="C3044" s="185"/>
      <c r="D3044" s="76"/>
      <c r="E3044" s="76" t="str">
        <f>IF(D3044="","",IFERROR(VLOOKUP(D3044,Cadastro!$C$9:$D$1009,2,FALSE),"NOT FOUND"))</f>
        <v/>
      </c>
      <c r="F3044" s="76"/>
      <c r="G3044" s="94"/>
      <c r="H3044" s="97"/>
      <c r="I3044" s="77">
        <f t="shared" si="95"/>
        <v>0</v>
      </c>
      <c r="J3044" s="78" t="str">
        <f>IFERROR(IF(E3044="","",VLOOKUP(D3044,Saldo!$P$8:$Q$1009,2,FALSE)),"")</f>
        <v/>
      </c>
      <c r="K3044" s="76"/>
      <c r="L3044" s="74" t="str">
        <f t="shared" si="94"/>
        <v/>
      </c>
    </row>
    <row r="3045" spans="1:12" ht="18.95" customHeight="1" x14ac:dyDescent="0.25">
      <c r="A3045" s="52"/>
      <c r="C3045" s="185"/>
      <c r="D3045" s="76"/>
      <c r="E3045" s="76" t="str">
        <f>IF(D3045="","",IFERROR(VLOOKUP(D3045,Cadastro!$C$9:$D$1009,2,FALSE),"NOT FOUND"))</f>
        <v/>
      </c>
      <c r="F3045" s="76"/>
      <c r="G3045" s="94"/>
      <c r="H3045" s="97"/>
      <c r="I3045" s="77">
        <f t="shared" si="95"/>
        <v>0</v>
      </c>
      <c r="J3045" s="78" t="str">
        <f>IFERROR(IF(E3045="","",VLOOKUP(D3045,Saldo!$P$8:$Q$1009,2,FALSE)),"")</f>
        <v/>
      </c>
      <c r="K3045" s="76"/>
      <c r="L3045" s="74" t="str">
        <f t="shared" si="94"/>
        <v/>
      </c>
    </row>
    <row r="3046" spans="1:12" ht="18.95" customHeight="1" x14ac:dyDescent="0.25">
      <c r="A3046" s="52"/>
      <c r="C3046" s="185"/>
      <c r="D3046" s="76"/>
      <c r="E3046" s="76" t="str">
        <f>IF(D3046="","",IFERROR(VLOOKUP(D3046,Cadastro!$C$9:$D$1009,2,FALSE),"NOT FOUND"))</f>
        <v/>
      </c>
      <c r="F3046" s="76"/>
      <c r="G3046" s="94"/>
      <c r="H3046" s="97"/>
      <c r="I3046" s="77">
        <f t="shared" si="95"/>
        <v>0</v>
      </c>
      <c r="J3046" s="78" t="str">
        <f>IFERROR(IF(E3046="","",VLOOKUP(D3046,Saldo!$P$8:$Q$1009,2,FALSE)),"")</f>
        <v/>
      </c>
      <c r="K3046" s="76"/>
      <c r="L3046" s="74" t="str">
        <f t="shared" si="94"/>
        <v/>
      </c>
    </row>
    <row r="3047" spans="1:12" ht="18.95" customHeight="1" x14ac:dyDescent="0.25">
      <c r="A3047" s="52"/>
      <c r="C3047" s="185"/>
      <c r="D3047" s="76"/>
      <c r="E3047" s="76" t="str">
        <f>IF(D3047="","",IFERROR(VLOOKUP(D3047,Cadastro!$C$9:$D$1009,2,FALSE),"NOT FOUND"))</f>
        <v/>
      </c>
      <c r="F3047" s="76"/>
      <c r="G3047" s="94"/>
      <c r="H3047" s="97"/>
      <c r="I3047" s="77">
        <f t="shared" si="95"/>
        <v>0</v>
      </c>
      <c r="J3047" s="78" t="str">
        <f>IFERROR(IF(E3047="","",VLOOKUP(D3047,Saldo!$P$8:$Q$1009,2,FALSE)),"")</f>
        <v/>
      </c>
      <c r="K3047" s="76"/>
      <c r="L3047" s="74" t="str">
        <f t="shared" si="94"/>
        <v/>
      </c>
    </row>
    <row r="3048" spans="1:12" ht="18.95" customHeight="1" x14ac:dyDescent="0.25">
      <c r="A3048" s="52"/>
      <c r="C3048" s="185"/>
      <c r="D3048" s="76"/>
      <c r="E3048" s="76" t="str">
        <f>IF(D3048="","",IFERROR(VLOOKUP(D3048,Cadastro!$C$9:$D$1009,2,FALSE),"NOT FOUND"))</f>
        <v/>
      </c>
      <c r="F3048" s="76"/>
      <c r="G3048" s="94"/>
      <c r="H3048" s="97"/>
      <c r="I3048" s="77">
        <f t="shared" si="95"/>
        <v>0</v>
      </c>
      <c r="J3048" s="78" t="str">
        <f>IFERROR(IF(E3048="","",VLOOKUP(D3048,Saldo!$P$8:$Q$1009,2,FALSE)),"")</f>
        <v/>
      </c>
      <c r="K3048" s="76"/>
      <c r="L3048" s="74" t="str">
        <f t="shared" si="94"/>
        <v/>
      </c>
    </row>
    <row r="3049" spans="1:12" ht="18.95" customHeight="1" x14ac:dyDescent="0.25">
      <c r="A3049" s="52"/>
      <c r="C3049" s="185"/>
      <c r="D3049" s="76"/>
      <c r="E3049" s="76" t="str">
        <f>IF(D3049="","",IFERROR(VLOOKUP(D3049,Cadastro!$C$9:$D$1009,2,FALSE),"NOT FOUND"))</f>
        <v/>
      </c>
      <c r="F3049" s="76"/>
      <c r="G3049" s="94"/>
      <c r="H3049" s="97"/>
      <c r="I3049" s="77">
        <f t="shared" si="95"/>
        <v>0</v>
      </c>
      <c r="J3049" s="78" t="str">
        <f>IFERROR(IF(E3049="","",VLOOKUP(D3049,Saldo!$P$8:$Q$1009,2,FALSE)),"")</f>
        <v/>
      </c>
      <c r="K3049" s="76"/>
      <c r="L3049" s="74" t="str">
        <f t="shared" si="94"/>
        <v/>
      </c>
    </row>
    <row r="3050" spans="1:12" ht="18.95" customHeight="1" x14ac:dyDescent="0.25">
      <c r="A3050" s="52"/>
      <c r="C3050" s="185"/>
      <c r="D3050" s="76"/>
      <c r="E3050" s="76" t="str">
        <f>IF(D3050="","",IFERROR(VLOOKUP(D3050,Cadastro!$C$9:$D$1009,2,FALSE),"NOT FOUND"))</f>
        <v/>
      </c>
      <c r="F3050" s="76"/>
      <c r="G3050" s="94"/>
      <c r="H3050" s="97"/>
      <c r="I3050" s="77">
        <f t="shared" si="95"/>
        <v>0</v>
      </c>
      <c r="J3050" s="78" t="str">
        <f>IFERROR(IF(E3050="","",VLOOKUP(D3050,Saldo!$P$8:$Q$1009,2,FALSE)),"")</f>
        <v/>
      </c>
      <c r="K3050" s="76"/>
      <c r="L3050" s="74" t="str">
        <f t="shared" si="94"/>
        <v/>
      </c>
    </row>
    <row r="3051" spans="1:12" ht="18.95" customHeight="1" x14ac:dyDescent="0.25">
      <c r="A3051" s="52"/>
      <c r="C3051" s="185"/>
      <c r="D3051" s="76"/>
      <c r="E3051" s="76" t="str">
        <f>IF(D3051="","",IFERROR(VLOOKUP(D3051,Cadastro!$C$9:$D$1009,2,FALSE),"NOT FOUND"))</f>
        <v/>
      </c>
      <c r="F3051" s="76"/>
      <c r="G3051" s="94"/>
      <c r="H3051" s="97"/>
      <c r="I3051" s="77">
        <f t="shared" si="95"/>
        <v>0</v>
      </c>
      <c r="J3051" s="78" t="str">
        <f>IFERROR(IF(E3051="","",VLOOKUP(D3051,Saldo!$P$8:$Q$1009,2,FALSE)),"")</f>
        <v/>
      </c>
      <c r="K3051" s="76"/>
      <c r="L3051" s="74" t="str">
        <f t="shared" si="94"/>
        <v/>
      </c>
    </row>
    <row r="3052" spans="1:12" ht="18.95" customHeight="1" x14ac:dyDescent="0.25">
      <c r="A3052" s="52"/>
      <c r="C3052" s="185"/>
      <c r="D3052" s="76"/>
      <c r="E3052" s="76" t="str">
        <f>IF(D3052="","",IFERROR(VLOOKUP(D3052,Cadastro!$C$9:$D$1009,2,FALSE),"NOT FOUND"))</f>
        <v/>
      </c>
      <c r="F3052" s="76"/>
      <c r="G3052" s="94"/>
      <c r="H3052" s="97"/>
      <c r="I3052" s="77">
        <f t="shared" si="95"/>
        <v>0</v>
      </c>
      <c r="J3052" s="78" t="str">
        <f>IFERROR(IF(E3052="","",VLOOKUP(D3052,Saldo!$P$8:$Q$1009,2,FALSE)),"")</f>
        <v/>
      </c>
      <c r="K3052" s="76"/>
      <c r="L3052" s="74" t="str">
        <f t="shared" si="94"/>
        <v/>
      </c>
    </row>
    <row r="3053" spans="1:12" ht="18.95" customHeight="1" x14ac:dyDescent="0.25">
      <c r="A3053" s="52"/>
      <c r="C3053" s="185"/>
      <c r="D3053" s="76"/>
      <c r="E3053" s="76" t="str">
        <f>IF(D3053="","",IFERROR(VLOOKUP(D3053,Cadastro!$C$9:$D$1009,2,FALSE),"NOT FOUND"))</f>
        <v/>
      </c>
      <c r="F3053" s="76"/>
      <c r="G3053" s="94"/>
      <c r="H3053" s="97"/>
      <c r="I3053" s="77">
        <f t="shared" si="95"/>
        <v>0</v>
      </c>
      <c r="J3053" s="78" t="str">
        <f>IFERROR(IF(E3053="","",VLOOKUP(D3053,Saldo!$P$8:$Q$1009,2,FALSE)),"")</f>
        <v/>
      </c>
      <c r="K3053" s="76"/>
      <c r="L3053" s="74" t="str">
        <f t="shared" si="94"/>
        <v/>
      </c>
    </row>
    <row r="3054" spans="1:12" ht="18.95" customHeight="1" x14ac:dyDescent="0.25">
      <c r="A3054" s="52"/>
      <c r="C3054" s="185"/>
      <c r="D3054" s="76"/>
      <c r="E3054" s="76" t="str">
        <f>IF(D3054="","",IFERROR(VLOOKUP(D3054,Cadastro!$C$9:$D$1009,2,FALSE),"NOT FOUND"))</f>
        <v/>
      </c>
      <c r="F3054" s="76"/>
      <c r="G3054" s="94"/>
      <c r="H3054" s="97"/>
      <c r="I3054" s="77">
        <f t="shared" si="95"/>
        <v>0</v>
      </c>
      <c r="J3054" s="78" t="str">
        <f>IFERROR(IF(E3054="","",VLOOKUP(D3054,Saldo!$P$8:$Q$1009,2,FALSE)),"")</f>
        <v/>
      </c>
      <c r="K3054" s="76"/>
      <c r="L3054" s="74" t="str">
        <f t="shared" si="94"/>
        <v/>
      </c>
    </row>
    <row r="3055" spans="1:12" ht="18.95" customHeight="1" x14ac:dyDescent="0.25">
      <c r="A3055" s="52"/>
      <c r="C3055" s="185"/>
      <c r="D3055" s="76"/>
      <c r="E3055" s="76" t="str">
        <f>IF(D3055="","",IFERROR(VLOOKUP(D3055,Cadastro!$C$9:$D$1009,2,FALSE),"NOT FOUND"))</f>
        <v/>
      </c>
      <c r="F3055" s="76"/>
      <c r="G3055" s="94"/>
      <c r="H3055" s="97"/>
      <c r="I3055" s="77">
        <f t="shared" si="95"/>
        <v>0</v>
      </c>
      <c r="J3055" s="78" t="str">
        <f>IFERROR(IF(E3055="","",VLOOKUP(D3055,Saldo!$P$8:$Q$1009,2,FALSE)),"")</f>
        <v/>
      </c>
      <c r="K3055" s="76"/>
      <c r="L3055" s="74" t="str">
        <f t="shared" si="94"/>
        <v/>
      </c>
    </row>
    <row r="3056" spans="1:12" ht="18.95" customHeight="1" x14ac:dyDescent="0.25">
      <c r="A3056" s="52"/>
      <c r="C3056" s="185"/>
      <c r="D3056" s="76"/>
      <c r="E3056" s="76" t="str">
        <f>IF(D3056="","",IFERROR(VLOOKUP(D3056,Cadastro!$C$9:$D$1009,2,FALSE),"NOT FOUND"))</f>
        <v/>
      </c>
      <c r="F3056" s="76"/>
      <c r="G3056" s="94"/>
      <c r="H3056" s="97"/>
      <c r="I3056" s="77">
        <f t="shared" si="95"/>
        <v>0</v>
      </c>
      <c r="J3056" s="78" t="str">
        <f>IFERROR(IF(E3056="","",VLOOKUP(D3056,Saldo!$P$8:$Q$1009,2,FALSE)),"")</f>
        <v/>
      </c>
      <c r="K3056" s="76"/>
      <c r="L3056" s="74" t="str">
        <f t="shared" si="94"/>
        <v/>
      </c>
    </row>
    <row r="3057" spans="1:12" ht="18.95" customHeight="1" x14ac:dyDescent="0.25">
      <c r="A3057" s="52"/>
      <c r="C3057" s="185"/>
      <c r="D3057" s="76"/>
      <c r="E3057" s="76" t="str">
        <f>IF(D3057="","",IFERROR(VLOOKUP(D3057,Cadastro!$C$9:$D$1009,2,FALSE),"NOT FOUND"))</f>
        <v/>
      </c>
      <c r="F3057" s="76"/>
      <c r="G3057" s="94"/>
      <c r="H3057" s="97"/>
      <c r="I3057" s="77">
        <f t="shared" si="95"/>
        <v>0</v>
      </c>
      <c r="J3057" s="78" t="str">
        <f>IFERROR(IF(E3057="","",VLOOKUP(D3057,Saldo!$P$8:$Q$1009,2,FALSE)),"")</f>
        <v/>
      </c>
      <c r="K3057" s="76"/>
      <c r="L3057" s="74" t="str">
        <f t="shared" si="94"/>
        <v/>
      </c>
    </row>
    <row r="3058" spans="1:12" ht="18.95" customHeight="1" x14ac:dyDescent="0.25">
      <c r="A3058" s="52"/>
      <c r="C3058" s="185"/>
      <c r="D3058" s="76"/>
      <c r="E3058" s="76" t="str">
        <f>IF(D3058="","",IFERROR(VLOOKUP(D3058,Cadastro!$C$9:$D$1009,2,FALSE),"NOT FOUND"))</f>
        <v/>
      </c>
      <c r="F3058" s="76"/>
      <c r="G3058" s="94"/>
      <c r="H3058" s="97"/>
      <c r="I3058" s="77">
        <f t="shared" si="95"/>
        <v>0</v>
      </c>
      <c r="J3058" s="78" t="str">
        <f>IFERROR(IF(E3058="","",VLOOKUP(D3058,Saldo!$P$8:$Q$1009,2,FALSE)),"")</f>
        <v/>
      </c>
      <c r="K3058" s="76"/>
      <c r="L3058" s="74" t="str">
        <f t="shared" si="94"/>
        <v/>
      </c>
    </row>
    <row r="3059" spans="1:12" ht="18.95" customHeight="1" x14ac:dyDescent="0.25">
      <c r="A3059" s="52"/>
      <c r="C3059" s="185"/>
      <c r="D3059" s="76"/>
      <c r="E3059" s="76" t="str">
        <f>IF(D3059="","",IFERROR(VLOOKUP(D3059,Cadastro!$C$9:$D$1009,2,FALSE),"NOT FOUND"))</f>
        <v/>
      </c>
      <c r="F3059" s="76"/>
      <c r="G3059" s="94"/>
      <c r="H3059" s="97"/>
      <c r="I3059" s="77">
        <f t="shared" si="95"/>
        <v>0</v>
      </c>
      <c r="J3059" s="78" t="str">
        <f>IFERROR(IF(E3059="","",VLOOKUP(D3059,Saldo!$P$8:$Q$1009,2,FALSE)),"")</f>
        <v/>
      </c>
      <c r="K3059" s="76"/>
      <c r="L3059" s="74" t="str">
        <f t="shared" si="94"/>
        <v/>
      </c>
    </row>
    <row r="3060" spans="1:12" ht="18.95" customHeight="1" x14ac:dyDescent="0.25">
      <c r="A3060" s="52"/>
      <c r="C3060" s="185"/>
      <c r="D3060" s="76"/>
      <c r="E3060" s="76" t="str">
        <f>IF(D3060="","",IFERROR(VLOOKUP(D3060,Cadastro!$C$9:$D$1009,2,FALSE),"NOT FOUND"))</f>
        <v/>
      </c>
      <c r="F3060" s="76"/>
      <c r="G3060" s="94"/>
      <c r="H3060" s="97"/>
      <c r="I3060" s="77">
        <f t="shared" si="95"/>
        <v>0</v>
      </c>
      <c r="J3060" s="78" t="str">
        <f>IFERROR(IF(E3060="","",VLOOKUP(D3060,Saldo!$P$8:$Q$1009,2,FALSE)),"")</f>
        <v/>
      </c>
      <c r="K3060" s="76"/>
      <c r="L3060" s="74" t="str">
        <f t="shared" si="94"/>
        <v/>
      </c>
    </row>
    <row r="3061" spans="1:12" ht="18.95" customHeight="1" x14ac:dyDescent="0.25">
      <c r="A3061" s="52"/>
      <c r="C3061" s="185"/>
      <c r="D3061" s="76"/>
      <c r="E3061" s="76" t="str">
        <f>IF(D3061="","",IFERROR(VLOOKUP(D3061,Cadastro!$C$9:$D$1009,2,FALSE),"NOT FOUND"))</f>
        <v/>
      </c>
      <c r="F3061" s="76"/>
      <c r="G3061" s="94"/>
      <c r="H3061" s="97"/>
      <c r="I3061" s="77">
        <f t="shared" si="95"/>
        <v>0</v>
      </c>
      <c r="J3061" s="78" t="str">
        <f>IFERROR(IF(E3061="","",VLOOKUP(D3061,Saldo!$P$8:$Q$1009,2,FALSE)),"")</f>
        <v/>
      </c>
      <c r="K3061" s="76"/>
      <c r="L3061" s="74" t="str">
        <f t="shared" si="94"/>
        <v/>
      </c>
    </row>
    <row r="3062" spans="1:12" ht="18.95" customHeight="1" x14ac:dyDescent="0.25">
      <c r="A3062" s="52"/>
      <c r="C3062" s="185"/>
      <c r="D3062" s="76"/>
      <c r="E3062" s="76" t="str">
        <f>IF(D3062="","",IFERROR(VLOOKUP(D3062,Cadastro!$C$9:$D$1009,2,FALSE),"NOT FOUND"))</f>
        <v/>
      </c>
      <c r="F3062" s="76"/>
      <c r="G3062" s="94"/>
      <c r="H3062" s="97"/>
      <c r="I3062" s="77">
        <f t="shared" si="95"/>
        <v>0</v>
      </c>
      <c r="J3062" s="78" t="str">
        <f>IFERROR(IF(E3062="","",VLOOKUP(D3062,Saldo!$P$8:$Q$1009,2,FALSE)),"")</f>
        <v/>
      </c>
      <c r="K3062" s="76"/>
      <c r="L3062" s="74" t="str">
        <f t="shared" si="94"/>
        <v/>
      </c>
    </row>
    <row r="3063" spans="1:12" ht="18.95" customHeight="1" x14ac:dyDescent="0.25">
      <c r="A3063" s="52"/>
      <c r="C3063" s="185"/>
      <c r="D3063" s="76"/>
      <c r="E3063" s="76" t="str">
        <f>IF(D3063="","",IFERROR(VLOOKUP(D3063,Cadastro!$C$9:$D$1009,2,FALSE),"NOT FOUND"))</f>
        <v/>
      </c>
      <c r="F3063" s="76"/>
      <c r="G3063" s="94"/>
      <c r="H3063" s="97"/>
      <c r="I3063" s="77">
        <f t="shared" si="95"/>
        <v>0</v>
      </c>
      <c r="J3063" s="78" t="str">
        <f>IFERROR(IF(E3063="","",VLOOKUP(D3063,Saldo!$P$8:$Q$1009,2,FALSE)),"")</f>
        <v/>
      </c>
      <c r="K3063" s="76"/>
      <c r="L3063" s="74" t="str">
        <f t="shared" si="94"/>
        <v/>
      </c>
    </row>
    <row r="3064" spans="1:12" ht="18.95" customHeight="1" x14ac:dyDescent="0.25">
      <c r="A3064" s="52"/>
      <c r="C3064" s="185"/>
      <c r="D3064" s="76"/>
      <c r="E3064" s="76" t="str">
        <f>IF(D3064="","",IFERROR(VLOOKUP(D3064,Cadastro!$C$9:$D$1009,2,FALSE),"NOT FOUND"))</f>
        <v/>
      </c>
      <c r="F3064" s="76"/>
      <c r="G3064" s="94"/>
      <c r="H3064" s="97"/>
      <c r="I3064" s="77">
        <f t="shared" si="95"/>
        <v>0</v>
      </c>
      <c r="J3064" s="78" t="str">
        <f>IFERROR(IF(E3064="","",VLOOKUP(D3064,Saldo!$P$8:$Q$1009,2,FALSE)),"")</f>
        <v/>
      </c>
      <c r="K3064" s="76"/>
      <c r="L3064" s="74" t="str">
        <f t="shared" si="94"/>
        <v/>
      </c>
    </row>
    <row r="3065" spans="1:12" ht="18.95" customHeight="1" x14ac:dyDescent="0.25">
      <c r="A3065" s="52"/>
      <c r="C3065" s="185"/>
      <c r="D3065" s="76"/>
      <c r="E3065" s="76" t="str">
        <f>IF(D3065="","",IFERROR(VLOOKUP(D3065,Cadastro!$C$9:$D$1009,2,FALSE),"NOT FOUND"))</f>
        <v/>
      </c>
      <c r="F3065" s="76"/>
      <c r="G3065" s="94"/>
      <c r="H3065" s="97"/>
      <c r="I3065" s="77">
        <f t="shared" si="95"/>
        <v>0</v>
      </c>
      <c r="J3065" s="78" t="str">
        <f>IFERROR(IF(E3065="","",VLOOKUP(D3065,Saldo!$P$8:$Q$1009,2,FALSE)),"")</f>
        <v/>
      </c>
      <c r="K3065" s="76"/>
      <c r="L3065" s="74" t="str">
        <f t="shared" si="94"/>
        <v/>
      </c>
    </row>
    <row r="3066" spans="1:12" ht="18.95" customHeight="1" x14ac:dyDescent="0.25">
      <c r="A3066" s="52"/>
      <c r="C3066" s="185"/>
      <c r="D3066" s="76"/>
      <c r="E3066" s="76" t="str">
        <f>IF(D3066="","",IFERROR(VLOOKUP(D3066,Cadastro!$C$9:$D$1009,2,FALSE),"NOT FOUND"))</f>
        <v/>
      </c>
      <c r="F3066" s="76"/>
      <c r="G3066" s="94"/>
      <c r="H3066" s="97"/>
      <c r="I3066" s="77">
        <f t="shared" si="95"/>
        <v>0</v>
      </c>
      <c r="J3066" s="78" t="str">
        <f>IFERROR(IF(E3066="","",VLOOKUP(D3066,Saldo!$P$8:$Q$1009,2,FALSE)),"")</f>
        <v/>
      </c>
      <c r="K3066" s="76"/>
      <c r="L3066" s="74" t="str">
        <f t="shared" si="94"/>
        <v/>
      </c>
    </row>
    <row r="3067" spans="1:12" ht="18.95" customHeight="1" x14ac:dyDescent="0.25">
      <c r="A3067" s="52"/>
      <c r="C3067" s="185"/>
      <c r="D3067" s="76"/>
      <c r="E3067" s="76" t="str">
        <f>IF(D3067="","",IFERROR(VLOOKUP(D3067,Cadastro!$C$9:$D$1009,2,FALSE),"NOT FOUND"))</f>
        <v/>
      </c>
      <c r="F3067" s="76"/>
      <c r="G3067" s="94"/>
      <c r="H3067" s="97"/>
      <c r="I3067" s="77">
        <f t="shared" si="95"/>
        <v>0</v>
      </c>
      <c r="J3067" s="78" t="str">
        <f>IFERROR(IF(E3067="","",VLOOKUP(D3067,Saldo!$P$8:$Q$1009,2,FALSE)),"")</f>
        <v/>
      </c>
      <c r="K3067" s="76"/>
      <c r="L3067" s="74" t="str">
        <f t="shared" si="94"/>
        <v/>
      </c>
    </row>
    <row r="3068" spans="1:12" ht="18.95" customHeight="1" x14ac:dyDescent="0.25">
      <c r="A3068" s="52"/>
      <c r="C3068" s="185"/>
      <c r="D3068" s="76"/>
      <c r="E3068" s="76" t="str">
        <f>IF(D3068="","",IFERROR(VLOOKUP(D3068,Cadastro!$C$9:$D$1009,2,FALSE),"NOT FOUND"))</f>
        <v/>
      </c>
      <c r="F3068" s="76"/>
      <c r="G3068" s="94"/>
      <c r="H3068" s="97"/>
      <c r="I3068" s="77">
        <f t="shared" si="95"/>
        <v>0</v>
      </c>
      <c r="J3068" s="78" t="str">
        <f>IFERROR(IF(E3068="","",VLOOKUP(D3068,Saldo!$P$8:$Q$1009,2,FALSE)),"")</f>
        <v/>
      </c>
      <c r="K3068" s="76"/>
      <c r="L3068" s="74" t="str">
        <f t="shared" si="94"/>
        <v/>
      </c>
    </row>
    <row r="3069" spans="1:12" ht="18.95" customHeight="1" x14ac:dyDescent="0.25">
      <c r="A3069" s="52"/>
      <c r="C3069" s="185"/>
      <c r="D3069" s="76"/>
      <c r="E3069" s="76" t="str">
        <f>IF(D3069="","",IFERROR(VLOOKUP(D3069,Cadastro!$C$9:$D$1009,2,FALSE),"NOT FOUND"))</f>
        <v/>
      </c>
      <c r="F3069" s="76"/>
      <c r="G3069" s="94"/>
      <c r="H3069" s="97"/>
      <c r="I3069" s="77">
        <f t="shared" si="95"/>
        <v>0</v>
      </c>
      <c r="J3069" s="78" t="str">
        <f>IFERROR(IF(E3069="","",VLOOKUP(D3069,Saldo!$P$8:$Q$1009,2,FALSE)),"")</f>
        <v/>
      </c>
      <c r="K3069" s="76"/>
      <c r="L3069" s="74" t="str">
        <f t="shared" si="94"/>
        <v/>
      </c>
    </row>
    <row r="3070" spans="1:12" ht="18.95" customHeight="1" x14ac:dyDescent="0.25">
      <c r="A3070" s="52"/>
      <c r="C3070" s="185"/>
      <c r="D3070" s="76"/>
      <c r="E3070" s="76" t="str">
        <f>IF(D3070="","",IFERROR(VLOOKUP(D3070,Cadastro!$C$9:$D$1009,2,FALSE),"NOT FOUND"))</f>
        <v/>
      </c>
      <c r="F3070" s="76"/>
      <c r="G3070" s="94"/>
      <c r="H3070" s="97"/>
      <c r="I3070" s="77">
        <f t="shared" si="95"/>
        <v>0</v>
      </c>
      <c r="J3070" s="78" t="str">
        <f>IFERROR(IF(E3070="","",VLOOKUP(D3070,Saldo!$P$8:$Q$1009,2,FALSE)),"")</f>
        <v/>
      </c>
      <c r="K3070" s="76"/>
      <c r="L3070" s="74" t="str">
        <f t="shared" si="94"/>
        <v/>
      </c>
    </row>
    <row r="3071" spans="1:12" ht="18.95" customHeight="1" x14ac:dyDescent="0.25">
      <c r="A3071" s="52"/>
      <c r="C3071" s="185"/>
      <c r="D3071" s="76"/>
      <c r="E3071" s="76" t="str">
        <f>IF(D3071="","",IFERROR(VLOOKUP(D3071,Cadastro!$C$9:$D$1009,2,FALSE),"NOT FOUND"))</f>
        <v/>
      </c>
      <c r="F3071" s="76"/>
      <c r="G3071" s="94"/>
      <c r="H3071" s="97"/>
      <c r="I3071" s="77">
        <f t="shared" si="95"/>
        <v>0</v>
      </c>
      <c r="J3071" s="78" t="str">
        <f>IFERROR(IF(E3071="","",VLOOKUP(D3071,Saldo!$P$8:$Q$1009,2,FALSE)),"")</f>
        <v/>
      </c>
      <c r="K3071" s="76"/>
      <c r="L3071" s="74" t="str">
        <f t="shared" si="94"/>
        <v/>
      </c>
    </row>
    <row r="3072" spans="1:12" ht="18.95" customHeight="1" x14ac:dyDescent="0.25">
      <c r="A3072" s="52"/>
      <c r="C3072" s="185"/>
      <c r="D3072" s="76"/>
      <c r="E3072" s="76" t="str">
        <f>IF(D3072="","",IFERROR(VLOOKUP(D3072,Cadastro!$C$9:$D$1009,2,FALSE),"NOT FOUND"))</f>
        <v/>
      </c>
      <c r="F3072" s="76"/>
      <c r="G3072" s="94"/>
      <c r="H3072" s="97"/>
      <c r="I3072" s="77">
        <f t="shared" si="95"/>
        <v>0</v>
      </c>
      <c r="J3072" s="78" t="str">
        <f>IFERROR(IF(E3072="","",VLOOKUP(D3072,Saldo!$P$8:$Q$1009,2,FALSE)),"")</f>
        <v/>
      </c>
      <c r="K3072" s="76"/>
      <c r="L3072" s="74" t="str">
        <f t="shared" si="94"/>
        <v/>
      </c>
    </row>
    <row r="3073" spans="1:12" ht="18.95" customHeight="1" x14ac:dyDescent="0.25">
      <c r="A3073" s="52"/>
      <c r="C3073" s="185"/>
      <c r="D3073" s="76"/>
      <c r="E3073" s="76" t="str">
        <f>IF(D3073="","",IFERROR(VLOOKUP(D3073,Cadastro!$C$9:$D$1009,2,FALSE),"NOT FOUND"))</f>
        <v/>
      </c>
      <c r="F3073" s="76"/>
      <c r="G3073" s="94"/>
      <c r="H3073" s="97"/>
      <c r="I3073" s="77">
        <f t="shared" si="95"/>
        <v>0</v>
      </c>
      <c r="J3073" s="78" t="str">
        <f>IFERROR(IF(E3073="","",VLOOKUP(D3073,Saldo!$P$8:$Q$1009,2,FALSE)),"")</f>
        <v/>
      </c>
      <c r="K3073" s="76"/>
      <c r="L3073" s="74" t="str">
        <f t="shared" si="94"/>
        <v/>
      </c>
    </row>
    <row r="3074" spans="1:12" ht="18.95" customHeight="1" x14ac:dyDescent="0.25">
      <c r="A3074" s="52"/>
      <c r="C3074" s="185"/>
      <c r="D3074" s="76"/>
      <c r="E3074" s="76" t="str">
        <f>IF(D3074="","",IFERROR(VLOOKUP(D3074,Cadastro!$C$9:$D$1009,2,FALSE),"NOT FOUND"))</f>
        <v/>
      </c>
      <c r="F3074" s="76"/>
      <c r="G3074" s="94"/>
      <c r="H3074" s="97"/>
      <c r="I3074" s="77">
        <f t="shared" si="95"/>
        <v>0</v>
      </c>
      <c r="J3074" s="78" t="str">
        <f>IFERROR(IF(E3074="","",VLOOKUP(D3074,Saldo!$P$8:$Q$1009,2,FALSE)),"")</f>
        <v/>
      </c>
      <c r="K3074" s="76"/>
      <c r="L3074" s="74" t="str">
        <f t="shared" si="94"/>
        <v/>
      </c>
    </row>
    <row r="3075" spans="1:12" ht="18.95" customHeight="1" x14ac:dyDescent="0.25">
      <c r="A3075" s="52"/>
      <c r="C3075" s="185"/>
      <c r="D3075" s="76"/>
      <c r="E3075" s="76" t="str">
        <f>IF(D3075="","",IFERROR(VLOOKUP(D3075,Cadastro!$C$9:$D$1009,2,FALSE),"NOT FOUND"))</f>
        <v/>
      </c>
      <c r="F3075" s="76"/>
      <c r="G3075" s="94"/>
      <c r="H3075" s="97"/>
      <c r="I3075" s="77">
        <f t="shared" si="95"/>
        <v>0</v>
      </c>
      <c r="J3075" s="78" t="str">
        <f>IFERROR(IF(E3075="","",VLOOKUP(D3075,Saldo!$P$8:$Q$1009,2,FALSE)),"")</f>
        <v/>
      </c>
      <c r="K3075" s="76"/>
      <c r="L3075" s="74" t="str">
        <f t="shared" si="94"/>
        <v/>
      </c>
    </row>
    <row r="3076" spans="1:12" ht="18.95" customHeight="1" x14ac:dyDescent="0.25">
      <c r="A3076" s="52"/>
      <c r="C3076" s="185"/>
      <c r="D3076" s="76"/>
      <c r="E3076" s="76" t="str">
        <f>IF(D3076="","",IFERROR(VLOOKUP(D3076,Cadastro!$C$9:$D$1009,2,FALSE),"NOT FOUND"))</f>
        <v/>
      </c>
      <c r="F3076" s="76"/>
      <c r="G3076" s="94"/>
      <c r="H3076" s="97"/>
      <c r="I3076" s="77">
        <f t="shared" si="95"/>
        <v>0</v>
      </c>
      <c r="J3076" s="78" t="str">
        <f>IFERROR(IF(E3076="","",VLOOKUP(D3076,Saldo!$P$8:$Q$1009,2,FALSE)),"")</f>
        <v/>
      </c>
      <c r="K3076" s="76"/>
      <c r="L3076" s="74" t="str">
        <f t="shared" si="94"/>
        <v/>
      </c>
    </row>
    <row r="3077" spans="1:12" ht="18.95" customHeight="1" x14ac:dyDescent="0.25">
      <c r="A3077" s="52"/>
      <c r="C3077" s="185"/>
      <c r="D3077" s="76"/>
      <c r="E3077" s="76" t="str">
        <f>IF(D3077="","",IFERROR(VLOOKUP(D3077,Cadastro!$C$9:$D$1009,2,FALSE),"NOT FOUND"))</f>
        <v/>
      </c>
      <c r="F3077" s="76"/>
      <c r="G3077" s="94"/>
      <c r="H3077" s="97"/>
      <c r="I3077" s="77">
        <f t="shared" si="95"/>
        <v>0</v>
      </c>
      <c r="J3077" s="78" t="str">
        <f>IFERROR(IF(E3077="","",VLOOKUP(D3077,Saldo!$P$8:$Q$1009,2,FALSE)),"")</f>
        <v/>
      </c>
      <c r="K3077" s="76"/>
      <c r="L3077" s="74" t="str">
        <f t="shared" si="94"/>
        <v/>
      </c>
    </row>
    <row r="3078" spans="1:12" ht="18.95" customHeight="1" x14ac:dyDescent="0.25">
      <c r="A3078" s="52"/>
      <c r="C3078" s="185"/>
      <c r="D3078" s="76"/>
      <c r="E3078" s="76" t="str">
        <f>IF(D3078="","",IFERROR(VLOOKUP(D3078,Cadastro!$C$9:$D$1009,2,FALSE),"NOT FOUND"))</f>
        <v/>
      </c>
      <c r="F3078" s="76"/>
      <c r="G3078" s="94"/>
      <c r="H3078" s="97"/>
      <c r="I3078" s="77">
        <f t="shared" si="95"/>
        <v>0</v>
      </c>
      <c r="J3078" s="78" t="str">
        <f>IFERROR(IF(E3078="","",VLOOKUP(D3078,Saldo!$P$8:$Q$1009,2,FALSE)),"")</f>
        <v/>
      </c>
      <c r="K3078" s="76"/>
      <c r="L3078" s="74" t="str">
        <f t="shared" si="94"/>
        <v/>
      </c>
    </row>
    <row r="3079" spans="1:12" ht="18.95" customHeight="1" x14ac:dyDescent="0.25">
      <c r="A3079" s="52"/>
      <c r="C3079" s="185"/>
      <c r="D3079" s="76"/>
      <c r="E3079" s="76" t="str">
        <f>IF(D3079="","",IFERROR(VLOOKUP(D3079,Cadastro!$C$9:$D$1009,2,FALSE),"NOT FOUND"))</f>
        <v/>
      </c>
      <c r="F3079" s="76"/>
      <c r="G3079" s="94"/>
      <c r="H3079" s="97"/>
      <c r="I3079" s="77">
        <f t="shared" si="95"/>
        <v>0</v>
      </c>
      <c r="J3079" s="78" t="str">
        <f>IFERROR(IF(E3079="","",VLOOKUP(D3079,Saldo!$P$8:$Q$1009,2,FALSE)),"")</f>
        <v/>
      </c>
      <c r="K3079" s="76"/>
      <c r="L3079" s="74" t="str">
        <f t="shared" si="94"/>
        <v/>
      </c>
    </row>
    <row r="3080" spans="1:12" ht="18.95" customHeight="1" x14ac:dyDescent="0.25">
      <c r="A3080" s="52"/>
      <c r="C3080" s="185"/>
      <c r="D3080" s="76"/>
      <c r="E3080" s="76" t="str">
        <f>IF(D3080="","",IFERROR(VLOOKUP(D3080,Cadastro!$C$9:$D$1009,2,FALSE),"NOT FOUND"))</f>
        <v/>
      </c>
      <c r="F3080" s="76"/>
      <c r="G3080" s="94"/>
      <c r="H3080" s="97"/>
      <c r="I3080" s="77">
        <f t="shared" si="95"/>
        <v>0</v>
      </c>
      <c r="J3080" s="78" t="str">
        <f>IFERROR(IF(E3080="","",VLOOKUP(D3080,Saldo!$P$8:$Q$1009,2,FALSE)),"")</f>
        <v/>
      </c>
      <c r="K3080" s="76"/>
      <c r="L3080" s="74" t="str">
        <f t="shared" si="94"/>
        <v/>
      </c>
    </row>
    <row r="3081" spans="1:12" ht="18.95" customHeight="1" x14ac:dyDescent="0.25">
      <c r="A3081" s="52"/>
      <c r="C3081" s="185"/>
      <c r="D3081" s="76"/>
      <c r="E3081" s="76" t="str">
        <f>IF(D3081="","",IFERROR(VLOOKUP(D3081,Cadastro!$C$9:$D$1009,2,FALSE),"NOT FOUND"))</f>
        <v/>
      </c>
      <c r="F3081" s="76"/>
      <c r="G3081" s="94"/>
      <c r="H3081" s="97"/>
      <c r="I3081" s="77">
        <f t="shared" si="95"/>
        <v>0</v>
      </c>
      <c r="J3081" s="78" t="str">
        <f>IFERROR(IF(E3081="","",VLOOKUP(D3081,Saldo!$P$8:$Q$1009,2,FALSE)),"")</f>
        <v/>
      </c>
      <c r="K3081" s="76"/>
      <c r="L3081" s="74" t="str">
        <f t="shared" ref="L3081:L3144" si="96">IF(C3081="","",MONTH(C3081))</f>
        <v/>
      </c>
    </row>
    <row r="3082" spans="1:12" ht="18.95" customHeight="1" x14ac:dyDescent="0.25">
      <c r="A3082" s="52"/>
      <c r="C3082" s="185"/>
      <c r="D3082" s="76"/>
      <c r="E3082" s="76" t="str">
        <f>IF(D3082="","",IFERROR(VLOOKUP(D3082,Cadastro!$C$9:$D$1009,2,FALSE),"NOT FOUND"))</f>
        <v/>
      </c>
      <c r="F3082" s="76"/>
      <c r="G3082" s="94"/>
      <c r="H3082" s="97"/>
      <c r="I3082" s="77">
        <f t="shared" ref="I3082:I3145" si="97">IFERROR(G3082*H3082,"Check if QTY and Value are both valid")</f>
        <v>0</v>
      </c>
      <c r="J3082" s="78" t="str">
        <f>IFERROR(IF(E3082="","",VLOOKUP(D3082,Saldo!$P$8:$Q$1009,2,FALSE)),"")</f>
        <v/>
      </c>
      <c r="K3082" s="76"/>
      <c r="L3082" s="74" t="str">
        <f t="shared" si="96"/>
        <v/>
      </c>
    </row>
    <row r="3083" spans="1:12" ht="18.95" customHeight="1" x14ac:dyDescent="0.25">
      <c r="A3083" s="52"/>
      <c r="C3083" s="185"/>
      <c r="D3083" s="76"/>
      <c r="E3083" s="76" t="str">
        <f>IF(D3083="","",IFERROR(VLOOKUP(D3083,Cadastro!$C$9:$D$1009,2,FALSE),"NOT FOUND"))</f>
        <v/>
      </c>
      <c r="F3083" s="76"/>
      <c r="G3083" s="94"/>
      <c r="H3083" s="97"/>
      <c r="I3083" s="77">
        <f t="shared" si="97"/>
        <v>0</v>
      </c>
      <c r="J3083" s="78" t="str">
        <f>IFERROR(IF(E3083="","",VLOOKUP(D3083,Saldo!$P$8:$Q$1009,2,FALSE)),"")</f>
        <v/>
      </c>
      <c r="K3083" s="76"/>
      <c r="L3083" s="74" t="str">
        <f t="shared" si="96"/>
        <v/>
      </c>
    </row>
    <row r="3084" spans="1:12" ht="18.95" customHeight="1" x14ac:dyDescent="0.25">
      <c r="A3084" s="52"/>
      <c r="C3084" s="185"/>
      <c r="D3084" s="76"/>
      <c r="E3084" s="76" t="str">
        <f>IF(D3084="","",IFERROR(VLOOKUP(D3084,Cadastro!$C$9:$D$1009,2,FALSE),"NOT FOUND"))</f>
        <v/>
      </c>
      <c r="F3084" s="76"/>
      <c r="G3084" s="94"/>
      <c r="H3084" s="97"/>
      <c r="I3084" s="77">
        <f t="shared" si="97"/>
        <v>0</v>
      </c>
      <c r="J3084" s="78" t="str">
        <f>IFERROR(IF(E3084="","",VLOOKUP(D3084,Saldo!$P$8:$Q$1009,2,FALSE)),"")</f>
        <v/>
      </c>
      <c r="K3084" s="76"/>
      <c r="L3084" s="74" t="str">
        <f t="shared" si="96"/>
        <v/>
      </c>
    </row>
    <row r="3085" spans="1:12" ht="18.95" customHeight="1" x14ac:dyDescent="0.25">
      <c r="A3085" s="52"/>
      <c r="C3085" s="185"/>
      <c r="D3085" s="76"/>
      <c r="E3085" s="76" t="str">
        <f>IF(D3085="","",IFERROR(VLOOKUP(D3085,Cadastro!$C$9:$D$1009,2,FALSE),"NOT FOUND"))</f>
        <v/>
      </c>
      <c r="F3085" s="76"/>
      <c r="G3085" s="94"/>
      <c r="H3085" s="97"/>
      <c r="I3085" s="77">
        <f t="shared" si="97"/>
        <v>0</v>
      </c>
      <c r="J3085" s="78" t="str">
        <f>IFERROR(IF(E3085="","",VLOOKUP(D3085,Saldo!$P$8:$Q$1009,2,FALSE)),"")</f>
        <v/>
      </c>
      <c r="K3085" s="76"/>
      <c r="L3085" s="74" t="str">
        <f t="shared" si="96"/>
        <v/>
      </c>
    </row>
    <row r="3086" spans="1:12" ht="18.95" customHeight="1" x14ac:dyDescent="0.25">
      <c r="A3086" s="52"/>
      <c r="C3086" s="185"/>
      <c r="D3086" s="76"/>
      <c r="E3086" s="76" t="str">
        <f>IF(D3086="","",IFERROR(VLOOKUP(D3086,Cadastro!$C$9:$D$1009,2,FALSE),"NOT FOUND"))</f>
        <v/>
      </c>
      <c r="F3086" s="76"/>
      <c r="G3086" s="94"/>
      <c r="H3086" s="97"/>
      <c r="I3086" s="77">
        <f t="shared" si="97"/>
        <v>0</v>
      </c>
      <c r="J3086" s="78" t="str">
        <f>IFERROR(IF(E3086="","",VLOOKUP(D3086,Saldo!$P$8:$Q$1009,2,FALSE)),"")</f>
        <v/>
      </c>
      <c r="K3086" s="76"/>
      <c r="L3086" s="74" t="str">
        <f t="shared" si="96"/>
        <v/>
      </c>
    </row>
    <row r="3087" spans="1:12" ht="18.95" customHeight="1" x14ac:dyDescent="0.25">
      <c r="A3087" s="52"/>
      <c r="C3087" s="185"/>
      <c r="D3087" s="76"/>
      <c r="E3087" s="76" t="str">
        <f>IF(D3087="","",IFERROR(VLOOKUP(D3087,Cadastro!$C$9:$D$1009,2,FALSE),"NOT FOUND"))</f>
        <v/>
      </c>
      <c r="F3087" s="76"/>
      <c r="G3087" s="94"/>
      <c r="H3087" s="97"/>
      <c r="I3087" s="77">
        <f t="shared" si="97"/>
        <v>0</v>
      </c>
      <c r="J3087" s="78" t="str">
        <f>IFERROR(IF(E3087="","",VLOOKUP(D3087,Saldo!$P$8:$Q$1009,2,FALSE)),"")</f>
        <v/>
      </c>
      <c r="K3087" s="76"/>
      <c r="L3087" s="74" t="str">
        <f t="shared" si="96"/>
        <v/>
      </c>
    </row>
    <row r="3088" spans="1:12" ht="18.95" customHeight="1" x14ac:dyDescent="0.25">
      <c r="A3088" s="52"/>
      <c r="C3088" s="185"/>
      <c r="D3088" s="76"/>
      <c r="E3088" s="76" t="str">
        <f>IF(D3088="","",IFERROR(VLOOKUP(D3088,Cadastro!$C$9:$D$1009,2,FALSE),"NOT FOUND"))</f>
        <v/>
      </c>
      <c r="F3088" s="76"/>
      <c r="G3088" s="94"/>
      <c r="H3088" s="97"/>
      <c r="I3088" s="77">
        <f t="shared" si="97"/>
        <v>0</v>
      </c>
      <c r="J3088" s="78" t="str">
        <f>IFERROR(IF(E3088="","",VLOOKUP(D3088,Saldo!$P$8:$Q$1009,2,FALSE)),"")</f>
        <v/>
      </c>
      <c r="K3088" s="76"/>
      <c r="L3088" s="74" t="str">
        <f t="shared" si="96"/>
        <v/>
      </c>
    </row>
    <row r="3089" spans="1:12" ht="18.95" customHeight="1" x14ac:dyDescent="0.25">
      <c r="A3089" s="52"/>
      <c r="C3089" s="185"/>
      <c r="D3089" s="76"/>
      <c r="E3089" s="76" t="str">
        <f>IF(D3089="","",IFERROR(VLOOKUP(D3089,Cadastro!$C$9:$D$1009,2,FALSE),"NOT FOUND"))</f>
        <v/>
      </c>
      <c r="F3089" s="76"/>
      <c r="G3089" s="94"/>
      <c r="H3089" s="97"/>
      <c r="I3089" s="77">
        <f t="shared" si="97"/>
        <v>0</v>
      </c>
      <c r="J3089" s="78" t="str">
        <f>IFERROR(IF(E3089="","",VLOOKUP(D3089,Saldo!$P$8:$Q$1009,2,FALSE)),"")</f>
        <v/>
      </c>
      <c r="K3089" s="76"/>
      <c r="L3089" s="74" t="str">
        <f t="shared" si="96"/>
        <v/>
      </c>
    </row>
    <row r="3090" spans="1:12" ht="18.95" customHeight="1" x14ac:dyDescent="0.25">
      <c r="A3090" s="52"/>
      <c r="C3090" s="185"/>
      <c r="D3090" s="76"/>
      <c r="E3090" s="76" t="str">
        <f>IF(D3090="","",IFERROR(VLOOKUP(D3090,Cadastro!$C$9:$D$1009,2,FALSE),"NOT FOUND"))</f>
        <v/>
      </c>
      <c r="F3090" s="76"/>
      <c r="G3090" s="94"/>
      <c r="H3090" s="97"/>
      <c r="I3090" s="77">
        <f t="shared" si="97"/>
        <v>0</v>
      </c>
      <c r="J3090" s="78" t="str">
        <f>IFERROR(IF(E3090="","",VLOOKUP(D3090,Saldo!$P$8:$Q$1009,2,FALSE)),"")</f>
        <v/>
      </c>
      <c r="K3090" s="76"/>
      <c r="L3090" s="74" t="str">
        <f t="shared" si="96"/>
        <v/>
      </c>
    </row>
    <row r="3091" spans="1:12" ht="18.95" customHeight="1" x14ac:dyDescent="0.25">
      <c r="A3091" s="52"/>
      <c r="C3091" s="185"/>
      <c r="D3091" s="76"/>
      <c r="E3091" s="76" t="str">
        <f>IF(D3091="","",IFERROR(VLOOKUP(D3091,Cadastro!$C$9:$D$1009,2,FALSE),"NOT FOUND"))</f>
        <v/>
      </c>
      <c r="F3091" s="76"/>
      <c r="G3091" s="94"/>
      <c r="H3091" s="97"/>
      <c r="I3091" s="77">
        <f t="shared" si="97"/>
        <v>0</v>
      </c>
      <c r="J3091" s="78" t="str">
        <f>IFERROR(IF(E3091="","",VLOOKUP(D3091,Saldo!$P$8:$Q$1009,2,FALSE)),"")</f>
        <v/>
      </c>
      <c r="K3091" s="76"/>
      <c r="L3091" s="74" t="str">
        <f t="shared" si="96"/>
        <v/>
      </c>
    </row>
    <row r="3092" spans="1:12" ht="18.95" customHeight="1" x14ac:dyDescent="0.25">
      <c r="A3092" s="52"/>
      <c r="C3092" s="185"/>
      <c r="D3092" s="76"/>
      <c r="E3092" s="76" t="str">
        <f>IF(D3092="","",IFERROR(VLOOKUP(D3092,Cadastro!$C$9:$D$1009,2,FALSE),"NOT FOUND"))</f>
        <v/>
      </c>
      <c r="F3092" s="76"/>
      <c r="G3092" s="94"/>
      <c r="H3092" s="97"/>
      <c r="I3092" s="77">
        <f t="shared" si="97"/>
        <v>0</v>
      </c>
      <c r="J3092" s="78" t="str">
        <f>IFERROR(IF(E3092="","",VLOOKUP(D3092,Saldo!$P$8:$Q$1009,2,FALSE)),"")</f>
        <v/>
      </c>
      <c r="K3092" s="76"/>
      <c r="L3092" s="74" t="str">
        <f t="shared" si="96"/>
        <v/>
      </c>
    </row>
    <row r="3093" spans="1:12" ht="18.95" customHeight="1" x14ac:dyDescent="0.25">
      <c r="A3093" s="52"/>
      <c r="C3093" s="185"/>
      <c r="D3093" s="76"/>
      <c r="E3093" s="76" t="str">
        <f>IF(D3093="","",IFERROR(VLOOKUP(D3093,Cadastro!$C$9:$D$1009,2,FALSE),"NOT FOUND"))</f>
        <v/>
      </c>
      <c r="F3093" s="76"/>
      <c r="G3093" s="94"/>
      <c r="H3093" s="97"/>
      <c r="I3093" s="77">
        <f t="shared" si="97"/>
        <v>0</v>
      </c>
      <c r="J3093" s="78" t="str">
        <f>IFERROR(IF(E3093="","",VLOOKUP(D3093,Saldo!$P$8:$Q$1009,2,FALSE)),"")</f>
        <v/>
      </c>
      <c r="K3093" s="76"/>
      <c r="L3093" s="74" t="str">
        <f t="shared" si="96"/>
        <v/>
      </c>
    </row>
    <row r="3094" spans="1:12" ht="18.95" customHeight="1" x14ac:dyDescent="0.25">
      <c r="A3094" s="52"/>
      <c r="C3094" s="185"/>
      <c r="D3094" s="76"/>
      <c r="E3094" s="76" t="str">
        <f>IF(D3094="","",IFERROR(VLOOKUP(D3094,Cadastro!$C$9:$D$1009,2,FALSE),"NOT FOUND"))</f>
        <v/>
      </c>
      <c r="F3094" s="76"/>
      <c r="G3094" s="94"/>
      <c r="H3094" s="97"/>
      <c r="I3094" s="77">
        <f t="shared" si="97"/>
        <v>0</v>
      </c>
      <c r="J3094" s="78" t="str">
        <f>IFERROR(IF(E3094="","",VLOOKUP(D3094,Saldo!$P$8:$Q$1009,2,FALSE)),"")</f>
        <v/>
      </c>
      <c r="K3094" s="76"/>
      <c r="L3094" s="74" t="str">
        <f t="shared" si="96"/>
        <v/>
      </c>
    </row>
    <row r="3095" spans="1:12" ht="18.95" customHeight="1" x14ac:dyDescent="0.25">
      <c r="A3095" s="52"/>
      <c r="C3095" s="185"/>
      <c r="D3095" s="76"/>
      <c r="E3095" s="76" t="str">
        <f>IF(D3095="","",IFERROR(VLOOKUP(D3095,Cadastro!$C$9:$D$1009,2,FALSE),"NOT FOUND"))</f>
        <v/>
      </c>
      <c r="F3095" s="76"/>
      <c r="G3095" s="94"/>
      <c r="H3095" s="97"/>
      <c r="I3095" s="77">
        <f t="shared" si="97"/>
        <v>0</v>
      </c>
      <c r="J3095" s="78" t="str">
        <f>IFERROR(IF(E3095="","",VLOOKUP(D3095,Saldo!$P$8:$Q$1009,2,FALSE)),"")</f>
        <v/>
      </c>
      <c r="K3095" s="76"/>
      <c r="L3095" s="74" t="str">
        <f t="shared" si="96"/>
        <v/>
      </c>
    </row>
    <row r="3096" spans="1:12" ht="18.95" customHeight="1" x14ac:dyDescent="0.25">
      <c r="A3096" s="52"/>
      <c r="C3096" s="185"/>
      <c r="D3096" s="76"/>
      <c r="E3096" s="76" t="str">
        <f>IF(D3096="","",IFERROR(VLOOKUP(D3096,Cadastro!$C$9:$D$1009,2,FALSE),"NOT FOUND"))</f>
        <v/>
      </c>
      <c r="F3096" s="76"/>
      <c r="G3096" s="94"/>
      <c r="H3096" s="97"/>
      <c r="I3096" s="77">
        <f t="shared" si="97"/>
        <v>0</v>
      </c>
      <c r="J3096" s="78" t="str">
        <f>IFERROR(IF(E3096="","",VLOOKUP(D3096,Saldo!$P$8:$Q$1009,2,FALSE)),"")</f>
        <v/>
      </c>
      <c r="K3096" s="76"/>
      <c r="L3096" s="74" t="str">
        <f t="shared" si="96"/>
        <v/>
      </c>
    </row>
    <row r="3097" spans="1:12" ht="18.95" customHeight="1" x14ac:dyDescent="0.25">
      <c r="A3097" s="52"/>
      <c r="C3097" s="185"/>
      <c r="D3097" s="76"/>
      <c r="E3097" s="76" t="str">
        <f>IF(D3097="","",IFERROR(VLOOKUP(D3097,Cadastro!$C$9:$D$1009,2,FALSE),"NOT FOUND"))</f>
        <v/>
      </c>
      <c r="F3097" s="76"/>
      <c r="G3097" s="94"/>
      <c r="H3097" s="97"/>
      <c r="I3097" s="77">
        <f t="shared" si="97"/>
        <v>0</v>
      </c>
      <c r="J3097" s="78" t="str">
        <f>IFERROR(IF(E3097="","",VLOOKUP(D3097,Saldo!$P$8:$Q$1009,2,FALSE)),"")</f>
        <v/>
      </c>
      <c r="K3097" s="76"/>
      <c r="L3097" s="74" t="str">
        <f t="shared" si="96"/>
        <v/>
      </c>
    </row>
    <row r="3098" spans="1:12" ht="18.95" customHeight="1" x14ac:dyDescent="0.25">
      <c r="A3098" s="52"/>
      <c r="C3098" s="185"/>
      <c r="D3098" s="76"/>
      <c r="E3098" s="76" t="str">
        <f>IF(D3098="","",IFERROR(VLOOKUP(D3098,Cadastro!$C$9:$D$1009,2,FALSE),"NOT FOUND"))</f>
        <v/>
      </c>
      <c r="F3098" s="76"/>
      <c r="G3098" s="94"/>
      <c r="H3098" s="97"/>
      <c r="I3098" s="77">
        <f t="shared" si="97"/>
        <v>0</v>
      </c>
      <c r="J3098" s="78" t="str">
        <f>IFERROR(IF(E3098="","",VLOOKUP(D3098,Saldo!$P$8:$Q$1009,2,FALSE)),"")</f>
        <v/>
      </c>
      <c r="K3098" s="76"/>
      <c r="L3098" s="74" t="str">
        <f t="shared" si="96"/>
        <v/>
      </c>
    </row>
    <row r="3099" spans="1:12" ht="18.95" customHeight="1" x14ac:dyDescent="0.25">
      <c r="A3099" s="52"/>
      <c r="C3099" s="185"/>
      <c r="D3099" s="76"/>
      <c r="E3099" s="76" t="str">
        <f>IF(D3099="","",IFERROR(VLOOKUP(D3099,Cadastro!$C$9:$D$1009,2,FALSE),"NOT FOUND"))</f>
        <v/>
      </c>
      <c r="F3099" s="76"/>
      <c r="G3099" s="94"/>
      <c r="H3099" s="97"/>
      <c r="I3099" s="77">
        <f t="shared" si="97"/>
        <v>0</v>
      </c>
      <c r="J3099" s="78" t="str">
        <f>IFERROR(IF(E3099="","",VLOOKUP(D3099,Saldo!$P$8:$Q$1009,2,FALSE)),"")</f>
        <v/>
      </c>
      <c r="K3099" s="76"/>
      <c r="L3099" s="74" t="str">
        <f t="shared" si="96"/>
        <v/>
      </c>
    </row>
    <row r="3100" spans="1:12" ht="18.95" customHeight="1" x14ac:dyDescent="0.25">
      <c r="A3100" s="52"/>
      <c r="C3100" s="185"/>
      <c r="D3100" s="76"/>
      <c r="E3100" s="76" t="str">
        <f>IF(D3100="","",IFERROR(VLOOKUP(D3100,Cadastro!$C$9:$D$1009,2,FALSE),"NOT FOUND"))</f>
        <v/>
      </c>
      <c r="F3100" s="76"/>
      <c r="G3100" s="94"/>
      <c r="H3100" s="97"/>
      <c r="I3100" s="77">
        <f t="shared" si="97"/>
        <v>0</v>
      </c>
      <c r="J3100" s="78" t="str">
        <f>IFERROR(IF(E3100="","",VLOOKUP(D3100,Saldo!$P$8:$Q$1009,2,FALSE)),"")</f>
        <v/>
      </c>
      <c r="K3100" s="76"/>
      <c r="L3100" s="74" t="str">
        <f t="shared" si="96"/>
        <v/>
      </c>
    </row>
    <row r="3101" spans="1:12" ht="18.95" customHeight="1" x14ac:dyDescent="0.25">
      <c r="A3101" s="52"/>
      <c r="C3101" s="185"/>
      <c r="D3101" s="76"/>
      <c r="E3101" s="76" t="str">
        <f>IF(D3101="","",IFERROR(VLOOKUP(D3101,Cadastro!$C$9:$D$1009,2,FALSE),"NOT FOUND"))</f>
        <v/>
      </c>
      <c r="F3101" s="76"/>
      <c r="G3101" s="94"/>
      <c r="H3101" s="97"/>
      <c r="I3101" s="77">
        <f t="shared" si="97"/>
        <v>0</v>
      </c>
      <c r="J3101" s="78" t="str">
        <f>IFERROR(IF(E3101="","",VLOOKUP(D3101,Saldo!$P$8:$Q$1009,2,FALSE)),"")</f>
        <v/>
      </c>
      <c r="K3101" s="76"/>
      <c r="L3101" s="74" t="str">
        <f t="shared" si="96"/>
        <v/>
      </c>
    </row>
    <row r="3102" spans="1:12" ht="18.95" customHeight="1" x14ac:dyDescent="0.25">
      <c r="A3102" s="52"/>
      <c r="C3102" s="185"/>
      <c r="D3102" s="76"/>
      <c r="E3102" s="76" t="str">
        <f>IF(D3102="","",IFERROR(VLOOKUP(D3102,Cadastro!$C$9:$D$1009,2,FALSE),"NOT FOUND"))</f>
        <v/>
      </c>
      <c r="F3102" s="76"/>
      <c r="G3102" s="94"/>
      <c r="H3102" s="97"/>
      <c r="I3102" s="77">
        <f t="shared" si="97"/>
        <v>0</v>
      </c>
      <c r="J3102" s="78" t="str">
        <f>IFERROR(IF(E3102="","",VLOOKUP(D3102,Saldo!$P$8:$Q$1009,2,FALSE)),"")</f>
        <v/>
      </c>
      <c r="K3102" s="76"/>
      <c r="L3102" s="74" t="str">
        <f t="shared" si="96"/>
        <v/>
      </c>
    </row>
    <row r="3103" spans="1:12" ht="18.95" customHeight="1" x14ac:dyDescent="0.25">
      <c r="A3103" s="52"/>
      <c r="C3103" s="185"/>
      <c r="D3103" s="76"/>
      <c r="E3103" s="76" t="str">
        <f>IF(D3103="","",IFERROR(VLOOKUP(D3103,Cadastro!$C$9:$D$1009,2,FALSE),"NOT FOUND"))</f>
        <v/>
      </c>
      <c r="F3103" s="76"/>
      <c r="G3103" s="94"/>
      <c r="H3103" s="97"/>
      <c r="I3103" s="77">
        <f t="shared" si="97"/>
        <v>0</v>
      </c>
      <c r="J3103" s="78" t="str">
        <f>IFERROR(IF(E3103="","",VLOOKUP(D3103,Saldo!$P$8:$Q$1009,2,FALSE)),"")</f>
        <v/>
      </c>
      <c r="K3103" s="76"/>
      <c r="L3103" s="74" t="str">
        <f t="shared" si="96"/>
        <v/>
      </c>
    </row>
    <row r="3104" spans="1:12" ht="18.95" customHeight="1" x14ac:dyDescent="0.25">
      <c r="A3104" s="52"/>
      <c r="C3104" s="185"/>
      <c r="D3104" s="76"/>
      <c r="E3104" s="76" t="str">
        <f>IF(D3104="","",IFERROR(VLOOKUP(D3104,Cadastro!$C$9:$D$1009,2,FALSE),"NOT FOUND"))</f>
        <v/>
      </c>
      <c r="F3104" s="76"/>
      <c r="G3104" s="94"/>
      <c r="H3104" s="97"/>
      <c r="I3104" s="77">
        <f t="shared" si="97"/>
        <v>0</v>
      </c>
      <c r="J3104" s="78" t="str">
        <f>IFERROR(IF(E3104="","",VLOOKUP(D3104,Saldo!$P$8:$Q$1009,2,FALSE)),"")</f>
        <v/>
      </c>
      <c r="K3104" s="76"/>
      <c r="L3104" s="74" t="str">
        <f t="shared" si="96"/>
        <v/>
      </c>
    </row>
    <row r="3105" spans="1:12" ht="18.95" customHeight="1" x14ac:dyDescent="0.25">
      <c r="A3105" s="52"/>
      <c r="C3105" s="185"/>
      <c r="D3105" s="76"/>
      <c r="E3105" s="76" t="str">
        <f>IF(D3105="","",IFERROR(VLOOKUP(D3105,Cadastro!$C$9:$D$1009,2,FALSE),"NOT FOUND"))</f>
        <v/>
      </c>
      <c r="F3105" s="76"/>
      <c r="G3105" s="94"/>
      <c r="H3105" s="97"/>
      <c r="I3105" s="77">
        <f t="shared" si="97"/>
        <v>0</v>
      </c>
      <c r="J3105" s="78" t="str">
        <f>IFERROR(IF(E3105="","",VLOOKUP(D3105,Saldo!$P$8:$Q$1009,2,FALSE)),"")</f>
        <v/>
      </c>
      <c r="K3105" s="76"/>
      <c r="L3105" s="74" t="str">
        <f t="shared" si="96"/>
        <v/>
      </c>
    </row>
    <row r="3106" spans="1:12" ht="18.95" customHeight="1" x14ac:dyDescent="0.25">
      <c r="A3106" s="52"/>
      <c r="C3106" s="185"/>
      <c r="D3106" s="76"/>
      <c r="E3106" s="76" t="str">
        <f>IF(D3106="","",IFERROR(VLOOKUP(D3106,Cadastro!$C$9:$D$1009,2,FALSE),"NOT FOUND"))</f>
        <v/>
      </c>
      <c r="F3106" s="76"/>
      <c r="G3106" s="94"/>
      <c r="H3106" s="97"/>
      <c r="I3106" s="77">
        <f t="shared" si="97"/>
        <v>0</v>
      </c>
      <c r="J3106" s="78" t="str">
        <f>IFERROR(IF(E3106="","",VLOOKUP(D3106,Saldo!$P$8:$Q$1009,2,FALSE)),"")</f>
        <v/>
      </c>
      <c r="K3106" s="76"/>
      <c r="L3106" s="74" t="str">
        <f t="shared" si="96"/>
        <v/>
      </c>
    </row>
    <row r="3107" spans="1:12" ht="18.95" customHeight="1" x14ac:dyDescent="0.25">
      <c r="A3107" s="52"/>
      <c r="C3107" s="185"/>
      <c r="D3107" s="76"/>
      <c r="E3107" s="76" t="str">
        <f>IF(D3107="","",IFERROR(VLOOKUP(D3107,Cadastro!$C$9:$D$1009,2,FALSE),"NOT FOUND"))</f>
        <v/>
      </c>
      <c r="F3107" s="76"/>
      <c r="G3107" s="94"/>
      <c r="H3107" s="97"/>
      <c r="I3107" s="77">
        <f t="shared" si="97"/>
        <v>0</v>
      </c>
      <c r="J3107" s="78" t="str">
        <f>IFERROR(IF(E3107="","",VLOOKUP(D3107,Saldo!$P$8:$Q$1009,2,FALSE)),"")</f>
        <v/>
      </c>
      <c r="K3107" s="76"/>
      <c r="L3107" s="74" t="str">
        <f t="shared" si="96"/>
        <v/>
      </c>
    </row>
    <row r="3108" spans="1:12" ht="18.95" customHeight="1" x14ac:dyDescent="0.25">
      <c r="A3108" s="52"/>
      <c r="C3108" s="185"/>
      <c r="D3108" s="76"/>
      <c r="E3108" s="76" t="str">
        <f>IF(D3108="","",IFERROR(VLOOKUP(D3108,Cadastro!$C$9:$D$1009,2,FALSE),"NOT FOUND"))</f>
        <v/>
      </c>
      <c r="F3108" s="76"/>
      <c r="G3108" s="94"/>
      <c r="H3108" s="97"/>
      <c r="I3108" s="77">
        <f t="shared" si="97"/>
        <v>0</v>
      </c>
      <c r="J3108" s="78" t="str">
        <f>IFERROR(IF(E3108="","",VLOOKUP(D3108,Saldo!$P$8:$Q$1009,2,FALSE)),"")</f>
        <v/>
      </c>
      <c r="K3108" s="76"/>
      <c r="L3108" s="74" t="str">
        <f t="shared" si="96"/>
        <v/>
      </c>
    </row>
    <row r="3109" spans="1:12" ht="18.95" customHeight="1" x14ac:dyDescent="0.25">
      <c r="A3109" s="52"/>
      <c r="C3109" s="185"/>
      <c r="D3109" s="76"/>
      <c r="E3109" s="76" t="str">
        <f>IF(D3109="","",IFERROR(VLOOKUP(D3109,Cadastro!$C$9:$D$1009,2,FALSE),"NOT FOUND"))</f>
        <v/>
      </c>
      <c r="F3109" s="76"/>
      <c r="G3109" s="94"/>
      <c r="H3109" s="97"/>
      <c r="I3109" s="77">
        <f t="shared" si="97"/>
        <v>0</v>
      </c>
      <c r="J3109" s="78" t="str">
        <f>IFERROR(IF(E3109="","",VLOOKUP(D3109,Saldo!$P$8:$Q$1009,2,FALSE)),"")</f>
        <v/>
      </c>
      <c r="K3109" s="76"/>
      <c r="L3109" s="74" t="str">
        <f t="shared" si="96"/>
        <v/>
      </c>
    </row>
    <row r="3110" spans="1:12" ht="18.95" customHeight="1" x14ac:dyDescent="0.25">
      <c r="A3110" s="52"/>
      <c r="C3110" s="185"/>
      <c r="D3110" s="76"/>
      <c r="E3110" s="76" t="str">
        <f>IF(D3110="","",IFERROR(VLOOKUP(D3110,Cadastro!$C$9:$D$1009,2,FALSE),"NOT FOUND"))</f>
        <v/>
      </c>
      <c r="F3110" s="76"/>
      <c r="G3110" s="94"/>
      <c r="H3110" s="97"/>
      <c r="I3110" s="77">
        <f t="shared" si="97"/>
        <v>0</v>
      </c>
      <c r="J3110" s="78" t="str">
        <f>IFERROR(IF(E3110="","",VLOOKUP(D3110,Saldo!$P$8:$Q$1009,2,FALSE)),"")</f>
        <v/>
      </c>
      <c r="K3110" s="76"/>
      <c r="L3110" s="74" t="str">
        <f t="shared" si="96"/>
        <v/>
      </c>
    </row>
    <row r="3111" spans="1:12" ht="18.95" customHeight="1" x14ac:dyDescent="0.25">
      <c r="A3111" s="52"/>
      <c r="C3111" s="185"/>
      <c r="D3111" s="76"/>
      <c r="E3111" s="76" t="str">
        <f>IF(D3111="","",IFERROR(VLOOKUP(D3111,Cadastro!$C$9:$D$1009,2,FALSE),"NOT FOUND"))</f>
        <v/>
      </c>
      <c r="F3111" s="76"/>
      <c r="G3111" s="94"/>
      <c r="H3111" s="97"/>
      <c r="I3111" s="77">
        <f t="shared" si="97"/>
        <v>0</v>
      </c>
      <c r="J3111" s="78" t="str">
        <f>IFERROR(IF(E3111="","",VLOOKUP(D3111,Saldo!$P$8:$Q$1009,2,FALSE)),"")</f>
        <v/>
      </c>
      <c r="K3111" s="76"/>
      <c r="L3111" s="74" t="str">
        <f t="shared" si="96"/>
        <v/>
      </c>
    </row>
    <row r="3112" spans="1:12" ht="18.95" customHeight="1" x14ac:dyDescent="0.25">
      <c r="A3112" s="52"/>
      <c r="C3112" s="185"/>
      <c r="D3112" s="76"/>
      <c r="E3112" s="76" t="str">
        <f>IF(D3112="","",IFERROR(VLOOKUP(D3112,Cadastro!$C$9:$D$1009,2,FALSE),"NOT FOUND"))</f>
        <v/>
      </c>
      <c r="F3112" s="76"/>
      <c r="G3112" s="94"/>
      <c r="H3112" s="97"/>
      <c r="I3112" s="77">
        <f t="shared" si="97"/>
        <v>0</v>
      </c>
      <c r="J3112" s="78" t="str">
        <f>IFERROR(IF(E3112="","",VLOOKUP(D3112,Saldo!$P$8:$Q$1009,2,FALSE)),"")</f>
        <v/>
      </c>
      <c r="K3112" s="76"/>
      <c r="L3112" s="74" t="str">
        <f t="shared" si="96"/>
        <v/>
      </c>
    </row>
    <row r="3113" spans="1:12" ht="18.95" customHeight="1" x14ac:dyDescent="0.25">
      <c r="A3113" s="52"/>
      <c r="C3113" s="185"/>
      <c r="D3113" s="76"/>
      <c r="E3113" s="76" t="str">
        <f>IF(D3113="","",IFERROR(VLOOKUP(D3113,Cadastro!$C$9:$D$1009,2,FALSE),"NOT FOUND"))</f>
        <v/>
      </c>
      <c r="F3113" s="76"/>
      <c r="G3113" s="94"/>
      <c r="H3113" s="97"/>
      <c r="I3113" s="77">
        <f t="shared" si="97"/>
        <v>0</v>
      </c>
      <c r="J3113" s="78" t="str">
        <f>IFERROR(IF(E3113="","",VLOOKUP(D3113,Saldo!$P$8:$Q$1009,2,FALSE)),"")</f>
        <v/>
      </c>
      <c r="K3113" s="76"/>
      <c r="L3113" s="74" t="str">
        <f t="shared" si="96"/>
        <v/>
      </c>
    </row>
    <row r="3114" spans="1:12" ht="18.95" customHeight="1" x14ac:dyDescent="0.25">
      <c r="A3114" s="52"/>
      <c r="C3114" s="185"/>
      <c r="D3114" s="76"/>
      <c r="E3114" s="76" t="str">
        <f>IF(D3114="","",IFERROR(VLOOKUP(D3114,Cadastro!$C$9:$D$1009,2,FALSE),"NOT FOUND"))</f>
        <v/>
      </c>
      <c r="F3114" s="76"/>
      <c r="G3114" s="94"/>
      <c r="H3114" s="97"/>
      <c r="I3114" s="77">
        <f t="shared" si="97"/>
        <v>0</v>
      </c>
      <c r="J3114" s="78" t="str">
        <f>IFERROR(IF(E3114="","",VLOOKUP(D3114,Saldo!$P$8:$Q$1009,2,FALSE)),"")</f>
        <v/>
      </c>
      <c r="K3114" s="76"/>
      <c r="L3114" s="74" t="str">
        <f t="shared" si="96"/>
        <v/>
      </c>
    </row>
    <row r="3115" spans="1:12" ht="18.95" customHeight="1" x14ac:dyDescent="0.25">
      <c r="A3115" s="52"/>
      <c r="C3115" s="185"/>
      <c r="D3115" s="76"/>
      <c r="E3115" s="76" t="str">
        <f>IF(D3115="","",IFERROR(VLOOKUP(D3115,Cadastro!$C$9:$D$1009,2,FALSE),"NOT FOUND"))</f>
        <v/>
      </c>
      <c r="F3115" s="76"/>
      <c r="G3115" s="94"/>
      <c r="H3115" s="97"/>
      <c r="I3115" s="77">
        <f t="shared" si="97"/>
        <v>0</v>
      </c>
      <c r="J3115" s="78" t="str">
        <f>IFERROR(IF(E3115="","",VLOOKUP(D3115,Saldo!$P$8:$Q$1009,2,FALSE)),"")</f>
        <v/>
      </c>
      <c r="K3115" s="76"/>
      <c r="L3115" s="74" t="str">
        <f t="shared" si="96"/>
        <v/>
      </c>
    </row>
    <row r="3116" spans="1:12" ht="18.95" customHeight="1" x14ac:dyDescent="0.25">
      <c r="A3116" s="52"/>
      <c r="C3116" s="185"/>
      <c r="D3116" s="76"/>
      <c r="E3116" s="76" t="str">
        <f>IF(D3116="","",IFERROR(VLOOKUP(D3116,Cadastro!$C$9:$D$1009,2,FALSE),"NOT FOUND"))</f>
        <v/>
      </c>
      <c r="F3116" s="76"/>
      <c r="G3116" s="94"/>
      <c r="H3116" s="97"/>
      <c r="I3116" s="77">
        <f t="shared" si="97"/>
        <v>0</v>
      </c>
      <c r="J3116" s="78" t="str">
        <f>IFERROR(IF(E3116="","",VLOOKUP(D3116,Saldo!$P$8:$Q$1009,2,FALSE)),"")</f>
        <v/>
      </c>
      <c r="K3116" s="76"/>
      <c r="L3116" s="74" t="str">
        <f t="shared" si="96"/>
        <v/>
      </c>
    </row>
    <row r="3117" spans="1:12" ht="18.95" customHeight="1" x14ac:dyDescent="0.25">
      <c r="A3117" s="52"/>
      <c r="C3117" s="185"/>
      <c r="D3117" s="76"/>
      <c r="E3117" s="76" t="str">
        <f>IF(D3117="","",IFERROR(VLOOKUP(D3117,Cadastro!$C$9:$D$1009,2,FALSE),"NOT FOUND"))</f>
        <v/>
      </c>
      <c r="F3117" s="76"/>
      <c r="G3117" s="94"/>
      <c r="H3117" s="97"/>
      <c r="I3117" s="77">
        <f t="shared" si="97"/>
        <v>0</v>
      </c>
      <c r="J3117" s="78" t="str">
        <f>IFERROR(IF(E3117="","",VLOOKUP(D3117,Saldo!$P$8:$Q$1009,2,FALSE)),"")</f>
        <v/>
      </c>
      <c r="K3117" s="76"/>
      <c r="L3117" s="74" t="str">
        <f t="shared" si="96"/>
        <v/>
      </c>
    </row>
    <row r="3118" spans="1:12" ht="18.95" customHeight="1" x14ac:dyDescent="0.25">
      <c r="A3118" s="52"/>
      <c r="C3118" s="185"/>
      <c r="D3118" s="76"/>
      <c r="E3118" s="76" t="str">
        <f>IF(D3118="","",IFERROR(VLOOKUP(D3118,Cadastro!$C$9:$D$1009,2,FALSE),"NOT FOUND"))</f>
        <v/>
      </c>
      <c r="F3118" s="76"/>
      <c r="G3118" s="94"/>
      <c r="H3118" s="97"/>
      <c r="I3118" s="77">
        <f t="shared" si="97"/>
        <v>0</v>
      </c>
      <c r="J3118" s="78" t="str">
        <f>IFERROR(IF(E3118="","",VLOOKUP(D3118,Saldo!$P$8:$Q$1009,2,FALSE)),"")</f>
        <v/>
      </c>
      <c r="K3118" s="76"/>
      <c r="L3118" s="74" t="str">
        <f t="shared" si="96"/>
        <v/>
      </c>
    </row>
    <row r="3119" spans="1:12" ht="18.95" customHeight="1" x14ac:dyDescent="0.25">
      <c r="A3119" s="52"/>
      <c r="C3119" s="185"/>
      <c r="D3119" s="76"/>
      <c r="E3119" s="76" t="str">
        <f>IF(D3119="","",IFERROR(VLOOKUP(D3119,Cadastro!$C$9:$D$1009,2,FALSE),"NOT FOUND"))</f>
        <v/>
      </c>
      <c r="F3119" s="76"/>
      <c r="G3119" s="94"/>
      <c r="H3119" s="97"/>
      <c r="I3119" s="77">
        <f t="shared" si="97"/>
        <v>0</v>
      </c>
      <c r="J3119" s="78" t="str">
        <f>IFERROR(IF(E3119="","",VLOOKUP(D3119,Saldo!$P$8:$Q$1009,2,FALSE)),"")</f>
        <v/>
      </c>
      <c r="K3119" s="76"/>
      <c r="L3119" s="74" t="str">
        <f t="shared" si="96"/>
        <v/>
      </c>
    </row>
    <row r="3120" spans="1:12" ht="18.95" customHeight="1" x14ac:dyDescent="0.25">
      <c r="A3120" s="52"/>
      <c r="C3120" s="185"/>
      <c r="D3120" s="76"/>
      <c r="E3120" s="76" t="str">
        <f>IF(D3120="","",IFERROR(VLOOKUP(D3120,Cadastro!$C$9:$D$1009,2,FALSE),"NOT FOUND"))</f>
        <v/>
      </c>
      <c r="F3120" s="76"/>
      <c r="G3120" s="94"/>
      <c r="H3120" s="97"/>
      <c r="I3120" s="77">
        <f t="shared" si="97"/>
        <v>0</v>
      </c>
      <c r="J3120" s="78" t="str">
        <f>IFERROR(IF(E3120="","",VLOOKUP(D3120,Saldo!$P$8:$Q$1009,2,FALSE)),"")</f>
        <v/>
      </c>
      <c r="K3120" s="76"/>
      <c r="L3120" s="74" t="str">
        <f t="shared" si="96"/>
        <v/>
      </c>
    </row>
    <row r="3121" spans="1:12" ht="18.95" customHeight="1" x14ac:dyDescent="0.25">
      <c r="A3121" s="52"/>
      <c r="C3121" s="185"/>
      <c r="D3121" s="76"/>
      <c r="E3121" s="76" t="str">
        <f>IF(D3121="","",IFERROR(VLOOKUP(D3121,Cadastro!$C$9:$D$1009,2,FALSE),"NOT FOUND"))</f>
        <v/>
      </c>
      <c r="F3121" s="76"/>
      <c r="G3121" s="94"/>
      <c r="H3121" s="97"/>
      <c r="I3121" s="77">
        <f t="shared" si="97"/>
        <v>0</v>
      </c>
      <c r="J3121" s="78" t="str">
        <f>IFERROR(IF(E3121="","",VLOOKUP(D3121,Saldo!$P$8:$Q$1009,2,FALSE)),"")</f>
        <v/>
      </c>
      <c r="K3121" s="76"/>
      <c r="L3121" s="74" t="str">
        <f t="shared" si="96"/>
        <v/>
      </c>
    </row>
    <row r="3122" spans="1:12" ht="18.95" customHeight="1" x14ac:dyDescent="0.25">
      <c r="A3122" s="52"/>
      <c r="C3122" s="185"/>
      <c r="D3122" s="76"/>
      <c r="E3122" s="76" t="str">
        <f>IF(D3122="","",IFERROR(VLOOKUP(D3122,Cadastro!$C$9:$D$1009,2,FALSE),"NOT FOUND"))</f>
        <v/>
      </c>
      <c r="F3122" s="76"/>
      <c r="G3122" s="94"/>
      <c r="H3122" s="97"/>
      <c r="I3122" s="77">
        <f t="shared" si="97"/>
        <v>0</v>
      </c>
      <c r="J3122" s="78" t="str">
        <f>IFERROR(IF(E3122="","",VLOOKUP(D3122,Saldo!$P$8:$Q$1009,2,FALSE)),"")</f>
        <v/>
      </c>
      <c r="K3122" s="76"/>
      <c r="L3122" s="74" t="str">
        <f t="shared" si="96"/>
        <v/>
      </c>
    </row>
    <row r="3123" spans="1:12" ht="18.95" customHeight="1" x14ac:dyDescent="0.25">
      <c r="A3123" s="52"/>
      <c r="C3123" s="185"/>
      <c r="D3123" s="76"/>
      <c r="E3123" s="76" t="str">
        <f>IF(D3123="","",IFERROR(VLOOKUP(D3123,Cadastro!$C$9:$D$1009,2,FALSE),"NOT FOUND"))</f>
        <v/>
      </c>
      <c r="F3123" s="76"/>
      <c r="G3123" s="94"/>
      <c r="H3123" s="97"/>
      <c r="I3123" s="77">
        <f t="shared" si="97"/>
        <v>0</v>
      </c>
      <c r="J3123" s="78" t="str">
        <f>IFERROR(IF(E3123="","",VLOOKUP(D3123,Saldo!$P$8:$Q$1009,2,FALSE)),"")</f>
        <v/>
      </c>
      <c r="K3123" s="76"/>
      <c r="L3123" s="74" t="str">
        <f t="shared" si="96"/>
        <v/>
      </c>
    </row>
    <row r="3124" spans="1:12" ht="18.95" customHeight="1" x14ac:dyDescent="0.25">
      <c r="A3124" s="52"/>
      <c r="C3124" s="185"/>
      <c r="D3124" s="76"/>
      <c r="E3124" s="76" t="str">
        <f>IF(D3124="","",IFERROR(VLOOKUP(D3124,Cadastro!$C$9:$D$1009,2,FALSE),"NOT FOUND"))</f>
        <v/>
      </c>
      <c r="F3124" s="76"/>
      <c r="G3124" s="94"/>
      <c r="H3124" s="97"/>
      <c r="I3124" s="77">
        <f t="shared" si="97"/>
        <v>0</v>
      </c>
      <c r="J3124" s="78" t="str">
        <f>IFERROR(IF(E3124="","",VLOOKUP(D3124,Saldo!$P$8:$Q$1009,2,FALSE)),"")</f>
        <v/>
      </c>
      <c r="K3124" s="76"/>
      <c r="L3124" s="74" t="str">
        <f t="shared" si="96"/>
        <v/>
      </c>
    </row>
    <row r="3125" spans="1:12" ht="18.95" customHeight="1" x14ac:dyDescent="0.25">
      <c r="A3125" s="52"/>
      <c r="C3125" s="185"/>
      <c r="D3125" s="76"/>
      <c r="E3125" s="76" t="str">
        <f>IF(D3125="","",IFERROR(VLOOKUP(D3125,Cadastro!$C$9:$D$1009,2,FALSE),"NOT FOUND"))</f>
        <v/>
      </c>
      <c r="F3125" s="76"/>
      <c r="G3125" s="94"/>
      <c r="H3125" s="97"/>
      <c r="I3125" s="77">
        <f t="shared" si="97"/>
        <v>0</v>
      </c>
      <c r="J3125" s="78" t="str">
        <f>IFERROR(IF(E3125="","",VLOOKUP(D3125,Saldo!$P$8:$Q$1009,2,FALSE)),"")</f>
        <v/>
      </c>
      <c r="K3125" s="76"/>
      <c r="L3125" s="74" t="str">
        <f t="shared" si="96"/>
        <v/>
      </c>
    </row>
    <row r="3126" spans="1:12" ht="18.95" customHeight="1" x14ac:dyDescent="0.25">
      <c r="A3126" s="52"/>
      <c r="C3126" s="185"/>
      <c r="D3126" s="76"/>
      <c r="E3126" s="76" t="str">
        <f>IF(D3126="","",IFERROR(VLOOKUP(D3126,Cadastro!$C$9:$D$1009,2,FALSE),"NOT FOUND"))</f>
        <v/>
      </c>
      <c r="F3126" s="76"/>
      <c r="G3126" s="94"/>
      <c r="H3126" s="97"/>
      <c r="I3126" s="77">
        <f t="shared" si="97"/>
        <v>0</v>
      </c>
      <c r="J3126" s="78" t="str">
        <f>IFERROR(IF(E3126="","",VLOOKUP(D3126,Saldo!$P$8:$Q$1009,2,FALSE)),"")</f>
        <v/>
      </c>
      <c r="K3126" s="76"/>
      <c r="L3126" s="74" t="str">
        <f t="shared" si="96"/>
        <v/>
      </c>
    </row>
    <row r="3127" spans="1:12" ht="18.95" customHeight="1" x14ac:dyDescent="0.25">
      <c r="A3127" s="52"/>
      <c r="C3127" s="185"/>
      <c r="D3127" s="76"/>
      <c r="E3127" s="76" t="str">
        <f>IF(D3127="","",IFERROR(VLOOKUP(D3127,Cadastro!$C$9:$D$1009,2,FALSE),"NOT FOUND"))</f>
        <v/>
      </c>
      <c r="F3127" s="76"/>
      <c r="G3127" s="94"/>
      <c r="H3127" s="97"/>
      <c r="I3127" s="77">
        <f t="shared" si="97"/>
        <v>0</v>
      </c>
      <c r="J3127" s="78" t="str">
        <f>IFERROR(IF(E3127="","",VLOOKUP(D3127,Saldo!$P$8:$Q$1009,2,FALSE)),"")</f>
        <v/>
      </c>
      <c r="K3127" s="76"/>
      <c r="L3127" s="74" t="str">
        <f t="shared" si="96"/>
        <v/>
      </c>
    </row>
    <row r="3128" spans="1:12" ht="18.95" customHeight="1" x14ac:dyDescent="0.25">
      <c r="A3128" s="52"/>
      <c r="C3128" s="185"/>
      <c r="D3128" s="76"/>
      <c r="E3128" s="76" t="str">
        <f>IF(D3128="","",IFERROR(VLOOKUP(D3128,Cadastro!$C$9:$D$1009,2,FALSE),"NOT FOUND"))</f>
        <v/>
      </c>
      <c r="F3128" s="76"/>
      <c r="G3128" s="94"/>
      <c r="H3128" s="97"/>
      <c r="I3128" s="77">
        <f t="shared" si="97"/>
        <v>0</v>
      </c>
      <c r="J3128" s="78" t="str">
        <f>IFERROR(IF(E3128="","",VLOOKUP(D3128,Saldo!$P$8:$Q$1009,2,FALSE)),"")</f>
        <v/>
      </c>
      <c r="K3128" s="76"/>
      <c r="L3128" s="74" t="str">
        <f t="shared" si="96"/>
        <v/>
      </c>
    </row>
    <row r="3129" spans="1:12" ht="18.95" customHeight="1" x14ac:dyDescent="0.25">
      <c r="A3129" s="52"/>
      <c r="C3129" s="185"/>
      <c r="D3129" s="76"/>
      <c r="E3129" s="76" t="str">
        <f>IF(D3129="","",IFERROR(VLOOKUP(D3129,Cadastro!$C$9:$D$1009,2,FALSE),"NOT FOUND"))</f>
        <v/>
      </c>
      <c r="F3129" s="76"/>
      <c r="G3129" s="94"/>
      <c r="H3129" s="97"/>
      <c r="I3129" s="77">
        <f t="shared" si="97"/>
        <v>0</v>
      </c>
      <c r="J3129" s="78" t="str">
        <f>IFERROR(IF(E3129="","",VLOOKUP(D3129,Saldo!$P$8:$Q$1009,2,FALSE)),"")</f>
        <v/>
      </c>
      <c r="K3129" s="76"/>
      <c r="L3129" s="74" t="str">
        <f t="shared" si="96"/>
        <v/>
      </c>
    </row>
    <row r="3130" spans="1:12" ht="18.95" customHeight="1" x14ac:dyDescent="0.25">
      <c r="A3130" s="52"/>
      <c r="C3130" s="185"/>
      <c r="D3130" s="76"/>
      <c r="E3130" s="76" t="str">
        <f>IF(D3130="","",IFERROR(VLOOKUP(D3130,Cadastro!$C$9:$D$1009,2,FALSE),"NOT FOUND"))</f>
        <v/>
      </c>
      <c r="F3130" s="76"/>
      <c r="G3130" s="94"/>
      <c r="H3130" s="97"/>
      <c r="I3130" s="77">
        <f t="shared" si="97"/>
        <v>0</v>
      </c>
      <c r="J3130" s="78" t="str">
        <f>IFERROR(IF(E3130="","",VLOOKUP(D3130,Saldo!$P$8:$Q$1009,2,FALSE)),"")</f>
        <v/>
      </c>
      <c r="K3130" s="76"/>
      <c r="L3130" s="74" t="str">
        <f t="shared" si="96"/>
        <v/>
      </c>
    </row>
    <row r="3131" spans="1:12" ht="18.95" customHeight="1" x14ac:dyDescent="0.25">
      <c r="A3131" s="52"/>
      <c r="C3131" s="185"/>
      <c r="D3131" s="76"/>
      <c r="E3131" s="76" t="str">
        <f>IF(D3131="","",IFERROR(VLOOKUP(D3131,Cadastro!$C$9:$D$1009,2,FALSE),"NOT FOUND"))</f>
        <v/>
      </c>
      <c r="F3131" s="76"/>
      <c r="G3131" s="94"/>
      <c r="H3131" s="97"/>
      <c r="I3131" s="77">
        <f t="shared" si="97"/>
        <v>0</v>
      </c>
      <c r="J3131" s="78" t="str">
        <f>IFERROR(IF(E3131="","",VLOOKUP(D3131,Saldo!$P$8:$Q$1009,2,FALSE)),"")</f>
        <v/>
      </c>
      <c r="K3131" s="76"/>
      <c r="L3131" s="74" t="str">
        <f t="shared" si="96"/>
        <v/>
      </c>
    </row>
    <row r="3132" spans="1:12" ht="18.95" customHeight="1" x14ac:dyDescent="0.25">
      <c r="A3132" s="52"/>
      <c r="C3132" s="185"/>
      <c r="D3132" s="76"/>
      <c r="E3132" s="76" t="str">
        <f>IF(D3132="","",IFERROR(VLOOKUP(D3132,Cadastro!$C$9:$D$1009,2,FALSE),"NOT FOUND"))</f>
        <v/>
      </c>
      <c r="F3132" s="76"/>
      <c r="G3132" s="94"/>
      <c r="H3132" s="97"/>
      <c r="I3132" s="77">
        <f t="shared" si="97"/>
        <v>0</v>
      </c>
      <c r="J3132" s="78" t="str">
        <f>IFERROR(IF(E3132="","",VLOOKUP(D3132,Saldo!$P$8:$Q$1009,2,FALSE)),"")</f>
        <v/>
      </c>
      <c r="K3132" s="76"/>
      <c r="L3132" s="74" t="str">
        <f t="shared" si="96"/>
        <v/>
      </c>
    </row>
    <row r="3133" spans="1:12" ht="18.95" customHeight="1" x14ac:dyDescent="0.25">
      <c r="A3133" s="52"/>
      <c r="C3133" s="185"/>
      <c r="D3133" s="76"/>
      <c r="E3133" s="76" t="str">
        <f>IF(D3133="","",IFERROR(VLOOKUP(D3133,Cadastro!$C$9:$D$1009,2,FALSE),"NOT FOUND"))</f>
        <v/>
      </c>
      <c r="F3133" s="76"/>
      <c r="G3133" s="94"/>
      <c r="H3133" s="97"/>
      <c r="I3133" s="77">
        <f t="shared" si="97"/>
        <v>0</v>
      </c>
      <c r="J3133" s="78" t="str">
        <f>IFERROR(IF(E3133="","",VLOOKUP(D3133,Saldo!$P$8:$Q$1009,2,FALSE)),"")</f>
        <v/>
      </c>
      <c r="K3133" s="76"/>
      <c r="L3133" s="74" t="str">
        <f t="shared" si="96"/>
        <v/>
      </c>
    </row>
    <row r="3134" spans="1:12" ht="18.95" customHeight="1" x14ac:dyDescent="0.25">
      <c r="A3134" s="52"/>
      <c r="C3134" s="185"/>
      <c r="D3134" s="76"/>
      <c r="E3134" s="76" t="str">
        <f>IF(D3134="","",IFERROR(VLOOKUP(D3134,Cadastro!$C$9:$D$1009,2,FALSE),"NOT FOUND"))</f>
        <v/>
      </c>
      <c r="F3134" s="76"/>
      <c r="G3134" s="94"/>
      <c r="H3134" s="97"/>
      <c r="I3134" s="77">
        <f t="shared" si="97"/>
        <v>0</v>
      </c>
      <c r="J3134" s="78" t="str">
        <f>IFERROR(IF(E3134="","",VLOOKUP(D3134,Saldo!$P$8:$Q$1009,2,FALSE)),"")</f>
        <v/>
      </c>
      <c r="K3134" s="76"/>
      <c r="L3134" s="74" t="str">
        <f t="shared" si="96"/>
        <v/>
      </c>
    </row>
    <row r="3135" spans="1:12" ht="18.95" customHeight="1" x14ac:dyDescent="0.25">
      <c r="A3135" s="52"/>
      <c r="C3135" s="185"/>
      <c r="D3135" s="76"/>
      <c r="E3135" s="76" t="str">
        <f>IF(D3135="","",IFERROR(VLOOKUP(D3135,Cadastro!$C$9:$D$1009,2,FALSE),"NOT FOUND"))</f>
        <v/>
      </c>
      <c r="F3135" s="76"/>
      <c r="G3135" s="94"/>
      <c r="H3135" s="97"/>
      <c r="I3135" s="77">
        <f t="shared" si="97"/>
        <v>0</v>
      </c>
      <c r="J3135" s="78" t="str">
        <f>IFERROR(IF(E3135="","",VLOOKUP(D3135,Saldo!$P$8:$Q$1009,2,FALSE)),"")</f>
        <v/>
      </c>
      <c r="K3135" s="76"/>
      <c r="L3135" s="74" t="str">
        <f t="shared" si="96"/>
        <v/>
      </c>
    </row>
    <row r="3136" spans="1:12" ht="18.95" customHeight="1" x14ac:dyDescent="0.25">
      <c r="A3136" s="52"/>
      <c r="C3136" s="185"/>
      <c r="D3136" s="76"/>
      <c r="E3136" s="76" t="str">
        <f>IF(D3136="","",IFERROR(VLOOKUP(D3136,Cadastro!$C$9:$D$1009,2,FALSE),"NOT FOUND"))</f>
        <v/>
      </c>
      <c r="F3136" s="76"/>
      <c r="G3136" s="94"/>
      <c r="H3136" s="97"/>
      <c r="I3136" s="77">
        <f t="shared" si="97"/>
        <v>0</v>
      </c>
      <c r="J3136" s="78" t="str">
        <f>IFERROR(IF(E3136="","",VLOOKUP(D3136,Saldo!$P$8:$Q$1009,2,FALSE)),"")</f>
        <v/>
      </c>
      <c r="K3136" s="76"/>
      <c r="L3136" s="74" t="str">
        <f t="shared" si="96"/>
        <v/>
      </c>
    </row>
    <row r="3137" spans="1:12" ht="18.95" customHeight="1" x14ac:dyDescent="0.25">
      <c r="A3137" s="52"/>
      <c r="C3137" s="185"/>
      <c r="D3137" s="76"/>
      <c r="E3137" s="76" t="str">
        <f>IF(D3137="","",IFERROR(VLOOKUP(D3137,Cadastro!$C$9:$D$1009,2,FALSE),"NOT FOUND"))</f>
        <v/>
      </c>
      <c r="F3137" s="76"/>
      <c r="G3137" s="94"/>
      <c r="H3137" s="97"/>
      <c r="I3137" s="77">
        <f t="shared" si="97"/>
        <v>0</v>
      </c>
      <c r="J3137" s="78" t="str">
        <f>IFERROR(IF(E3137="","",VLOOKUP(D3137,Saldo!$P$8:$Q$1009,2,FALSE)),"")</f>
        <v/>
      </c>
      <c r="K3137" s="76"/>
      <c r="L3137" s="74" t="str">
        <f t="shared" si="96"/>
        <v/>
      </c>
    </row>
    <row r="3138" spans="1:12" ht="18.95" customHeight="1" x14ac:dyDescent="0.25">
      <c r="A3138" s="52"/>
      <c r="C3138" s="185"/>
      <c r="D3138" s="76"/>
      <c r="E3138" s="76" t="str">
        <f>IF(D3138="","",IFERROR(VLOOKUP(D3138,Cadastro!$C$9:$D$1009,2,FALSE),"NOT FOUND"))</f>
        <v/>
      </c>
      <c r="F3138" s="76"/>
      <c r="G3138" s="94"/>
      <c r="H3138" s="97"/>
      <c r="I3138" s="77">
        <f t="shared" si="97"/>
        <v>0</v>
      </c>
      <c r="J3138" s="78" t="str">
        <f>IFERROR(IF(E3138="","",VLOOKUP(D3138,Saldo!$P$8:$Q$1009,2,FALSE)),"")</f>
        <v/>
      </c>
      <c r="K3138" s="76"/>
      <c r="L3138" s="74" t="str">
        <f t="shared" si="96"/>
        <v/>
      </c>
    </row>
    <row r="3139" spans="1:12" ht="18.95" customHeight="1" x14ac:dyDescent="0.25">
      <c r="A3139" s="52"/>
      <c r="C3139" s="185"/>
      <c r="D3139" s="76"/>
      <c r="E3139" s="76" t="str">
        <f>IF(D3139="","",IFERROR(VLOOKUP(D3139,Cadastro!$C$9:$D$1009,2,FALSE),"NOT FOUND"))</f>
        <v/>
      </c>
      <c r="F3139" s="76"/>
      <c r="G3139" s="94"/>
      <c r="H3139" s="97"/>
      <c r="I3139" s="77">
        <f t="shared" si="97"/>
        <v>0</v>
      </c>
      <c r="J3139" s="78" t="str">
        <f>IFERROR(IF(E3139="","",VLOOKUP(D3139,Saldo!$P$8:$Q$1009,2,FALSE)),"")</f>
        <v/>
      </c>
      <c r="K3139" s="76"/>
      <c r="L3139" s="74" t="str">
        <f t="shared" si="96"/>
        <v/>
      </c>
    </row>
    <row r="3140" spans="1:12" ht="18.95" customHeight="1" x14ac:dyDescent="0.25">
      <c r="A3140" s="52"/>
      <c r="C3140" s="185"/>
      <c r="D3140" s="76"/>
      <c r="E3140" s="76" t="str">
        <f>IF(D3140="","",IFERROR(VLOOKUP(D3140,Cadastro!$C$9:$D$1009,2,FALSE),"NOT FOUND"))</f>
        <v/>
      </c>
      <c r="F3140" s="76"/>
      <c r="G3140" s="94"/>
      <c r="H3140" s="97"/>
      <c r="I3140" s="77">
        <f t="shared" si="97"/>
        <v>0</v>
      </c>
      <c r="J3140" s="78" t="str">
        <f>IFERROR(IF(E3140="","",VLOOKUP(D3140,Saldo!$P$8:$Q$1009,2,FALSE)),"")</f>
        <v/>
      </c>
      <c r="K3140" s="76"/>
      <c r="L3140" s="74" t="str">
        <f t="shared" si="96"/>
        <v/>
      </c>
    </row>
    <row r="3141" spans="1:12" ht="18.95" customHeight="1" x14ac:dyDescent="0.25">
      <c r="A3141" s="52"/>
      <c r="C3141" s="185"/>
      <c r="D3141" s="76"/>
      <c r="E3141" s="76" t="str">
        <f>IF(D3141="","",IFERROR(VLOOKUP(D3141,Cadastro!$C$9:$D$1009,2,FALSE),"NOT FOUND"))</f>
        <v/>
      </c>
      <c r="F3141" s="76"/>
      <c r="G3141" s="94"/>
      <c r="H3141" s="97"/>
      <c r="I3141" s="77">
        <f t="shared" si="97"/>
        <v>0</v>
      </c>
      <c r="J3141" s="78" t="str">
        <f>IFERROR(IF(E3141="","",VLOOKUP(D3141,Saldo!$P$8:$Q$1009,2,FALSE)),"")</f>
        <v/>
      </c>
      <c r="K3141" s="76"/>
      <c r="L3141" s="74" t="str">
        <f t="shared" si="96"/>
        <v/>
      </c>
    </row>
    <row r="3142" spans="1:12" ht="18.95" customHeight="1" x14ac:dyDescent="0.25">
      <c r="A3142" s="52"/>
      <c r="C3142" s="185"/>
      <c r="D3142" s="76"/>
      <c r="E3142" s="76" t="str">
        <f>IF(D3142="","",IFERROR(VLOOKUP(D3142,Cadastro!$C$9:$D$1009,2,FALSE),"NOT FOUND"))</f>
        <v/>
      </c>
      <c r="F3142" s="76"/>
      <c r="G3142" s="94"/>
      <c r="H3142" s="97"/>
      <c r="I3142" s="77">
        <f t="shared" si="97"/>
        <v>0</v>
      </c>
      <c r="J3142" s="78" t="str">
        <f>IFERROR(IF(E3142="","",VLOOKUP(D3142,Saldo!$P$8:$Q$1009,2,FALSE)),"")</f>
        <v/>
      </c>
      <c r="K3142" s="76"/>
      <c r="L3142" s="74" t="str">
        <f t="shared" si="96"/>
        <v/>
      </c>
    </row>
    <row r="3143" spans="1:12" ht="18.95" customHeight="1" x14ac:dyDescent="0.25">
      <c r="A3143" s="52"/>
      <c r="C3143" s="185"/>
      <c r="D3143" s="76"/>
      <c r="E3143" s="76" t="str">
        <f>IF(D3143="","",IFERROR(VLOOKUP(D3143,Cadastro!$C$9:$D$1009,2,FALSE),"NOT FOUND"))</f>
        <v/>
      </c>
      <c r="F3143" s="76"/>
      <c r="G3143" s="94"/>
      <c r="H3143" s="97"/>
      <c r="I3143" s="77">
        <f t="shared" si="97"/>
        <v>0</v>
      </c>
      <c r="J3143" s="78" t="str">
        <f>IFERROR(IF(E3143="","",VLOOKUP(D3143,Saldo!$P$8:$Q$1009,2,FALSE)),"")</f>
        <v/>
      </c>
      <c r="K3143" s="76"/>
      <c r="L3143" s="74" t="str">
        <f t="shared" si="96"/>
        <v/>
      </c>
    </row>
    <row r="3144" spans="1:12" ht="18.95" customHeight="1" x14ac:dyDescent="0.25">
      <c r="A3144" s="52"/>
      <c r="C3144" s="185"/>
      <c r="D3144" s="76"/>
      <c r="E3144" s="76" t="str">
        <f>IF(D3144="","",IFERROR(VLOOKUP(D3144,Cadastro!$C$9:$D$1009,2,FALSE),"NOT FOUND"))</f>
        <v/>
      </c>
      <c r="F3144" s="76"/>
      <c r="G3144" s="94"/>
      <c r="H3144" s="97"/>
      <c r="I3144" s="77">
        <f t="shared" si="97"/>
        <v>0</v>
      </c>
      <c r="J3144" s="78" t="str">
        <f>IFERROR(IF(E3144="","",VLOOKUP(D3144,Saldo!$P$8:$Q$1009,2,FALSE)),"")</f>
        <v/>
      </c>
      <c r="K3144" s="76"/>
      <c r="L3144" s="74" t="str">
        <f t="shared" si="96"/>
        <v/>
      </c>
    </row>
    <row r="3145" spans="1:12" ht="18.95" customHeight="1" x14ac:dyDescent="0.25">
      <c r="A3145" s="52"/>
      <c r="C3145" s="185"/>
      <c r="D3145" s="76"/>
      <c r="E3145" s="76" t="str">
        <f>IF(D3145="","",IFERROR(VLOOKUP(D3145,Cadastro!$C$9:$D$1009,2,FALSE),"NOT FOUND"))</f>
        <v/>
      </c>
      <c r="F3145" s="76"/>
      <c r="G3145" s="94"/>
      <c r="H3145" s="97"/>
      <c r="I3145" s="77">
        <f t="shared" si="97"/>
        <v>0</v>
      </c>
      <c r="J3145" s="78" t="str">
        <f>IFERROR(IF(E3145="","",VLOOKUP(D3145,Saldo!$P$8:$Q$1009,2,FALSE)),"")</f>
        <v/>
      </c>
      <c r="K3145" s="76"/>
      <c r="L3145" s="74" t="str">
        <f t="shared" ref="L3145:L3208" si="98">IF(C3145="","",MONTH(C3145))</f>
        <v/>
      </c>
    </row>
    <row r="3146" spans="1:12" ht="18.95" customHeight="1" x14ac:dyDescent="0.25">
      <c r="A3146" s="52"/>
      <c r="C3146" s="185"/>
      <c r="D3146" s="76"/>
      <c r="E3146" s="76" t="str">
        <f>IF(D3146="","",IFERROR(VLOOKUP(D3146,Cadastro!$C$9:$D$1009,2,FALSE),"NOT FOUND"))</f>
        <v/>
      </c>
      <c r="F3146" s="76"/>
      <c r="G3146" s="94"/>
      <c r="H3146" s="97"/>
      <c r="I3146" s="77">
        <f t="shared" ref="I3146:I3209" si="99">IFERROR(G3146*H3146,"Check if QTY and Value are both valid")</f>
        <v>0</v>
      </c>
      <c r="J3146" s="78" t="str">
        <f>IFERROR(IF(E3146="","",VLOOKUP(D3146,Saldo!$P$8:$Q$1009,2,FALSE)),"")</f>
        <v/>
      </c>
      <c r="K3146" s="76"/>
      <c r="L3146" s="74" t="str">
        <f t="shared" si="98"/>
        <v/>
      </c>
    </row>
    <row r="3147" spans="1:12" ht="18.95" customHeight="1" x14ac:dyDescent="0.25">
      <c r="A3147" s="52"/>
      <c r="C3147" s="185"/>
      <c r="D3147" s="76"/>
      <c r="E3147" s="76" t="str">
        <f>IF(D3147="","",IFERROR(VLOOKUP(D3147,Cadastro!$C$9:$D$1009,2,FALSE),"NOT FOUND"))</f>
        <v/>
      </c>
      <c r="F3147" s="76"/>
      <c r="G3147" s="94"/>
      <c r="H3147" s="97"/>
      <c r="I3147" s="77">
        <f t="shared" si="99"/>
        <v>0</v>
      </c>
      <c r="J3147" s="78" t="str">
        <f>IFERROR(IF(E3147="","",VLOOKUP(D3147,Saldo!$P$8:$Q$1009,2,FALSE)),"")</f>
        <v/>
      </c>
      <c r="K3147" s="76"/>
      <c r="L3147" s="74" t="str">
        <f t="shared" si="98"/>
        <v/>
      </c>
    </row>
    <row r="3148" spans="1:12" ht="18.95" customHeight="1" x14ac:dyDescent="0.25">
      <c r="A3148" s="52"/>
      <c r="C3148" s="185"/>
      <c r="D3148" s="76"/>
      <c r="E3148" s="76" t="str">
        <f>IF(D3148="","",IFERROR(VLOOKUP(D3148,Cadastro!$C$9:$D$1009,2,FALSE),"NOT FOUND"))</f>
        <v/>
      </c>
      <c r="F3148" s="76"/>
      <c r="G3148" s="94"/>
      <c r="H3148" s="97"/>
      <c r="I3148" s="77">
        <f t="shared" si="99"/>
        <v>0</v>
      </c>
      <c r="J3148" s="78" t="str">
        <f>IFERROR(IF(E3148="","",VLOOKUP(D3148,Saldo!$P$8:$Q$1009,2,FALSE)),"")</f>
        <v/>
      </c>
      <c r="K3148" s="76"/>
      <c r="L3148" s="74" t="str">
        <f t="shared" si="98"/>
        <v/>
      </c>
    </row>
    <row r="3149" spans="1:12" ht="18.95" customHeight="1" x14ac:dyDescent="0.25">
      <c r="A3149" s="52"/>
      <c r="C3149" s="185"/>
      <c r="D3149" s="76"/>
      <c r="E3149" s="76" t="str">
        <f>IF(D3149="","",IFERROR(VLOOKUP(D3149,Cadastro!$C$9:$D$1009,2,FALSE),"NOT FOUND"))</f>
        <v/>
      </c>
      <c r="F3149" s="76"/>
      <c r="G3149" s="94"/>
      <c r="H3149" s="97"/>
      <c r="I3149" s="77">
        <f t="shared" si="99"/>
        <v>0</v>
      </c>
      <c r="J3149" s="78" t="str">
        <f>IFERROR(IF(E3149="","",VLOOKUP(D3149,Saldo!$P$8:$Q$1009,2,FALSE)),"")</f>
        <v/>
      </c>
      <c r="K3149" s="76"/>
      <c r="L3149" s="74" t="str">
        <f t="shared" si="98"/>
        <v/>
      </c>
    </row>
    <row r="3150" spans="1:12" ht="18.95" customHeight="1" x14ac:dyDescent="0.25">
      <c r="A3150" s="52"/>
      <c r="C3150" s="185"/>
      <c r="D3150" s="76"/>
      <c r="E3150" s="76" t="str">
        <f>IF(D3150="","",IFERROR(VLOOKUP(D3150,Cadastro!$C$9:$D$1009,2,FALSE),"NOT FOUND"))</f>
        <v/>
      </c>
      <c r="F3150" s="76"/>
      <c r="G3150" s="94"/>
      <c r="H3150" s="97"/>
      <c r="I3150" s="77">
        <f t="shared" si="99"/>
        <v>0</v>
      </c>
      <c r="J3150" s="78" t="str">
        <f>IFERROR(IF(E3150="","",VLOOKUP(D3150,Saldo!$P$8:$Q$1009,2,FALSE)),"")</f>
        <v/>
      </c>
      <c r="K3150" s="76"/>
      <c r="L3150" s="74" t="str">
        <f t="shared" si="98"/>
        <v/>
      </c>
    </row>
    <row r="3151" spans="1:12" ht="18.95" customHeight="1" x14ac:dyDescent="0.25">
      <c r="A3151" s="52"/>
      <c r="C3151" s="185"/>
      <c r="D3151" s="76"/>
      <c r="E3151" s="76" t="str">
        <f>IF(D3151="","",IFERROR(VLOOKUP(D3151,Cadastro!$C$9:$D$1009,2,FALSE),"NOT FOUND"))</f>
        <v/>
      </c>
      <c r="F3151" s="76"/>
      <c r="G3151" s="94"/>
      <c r="H3151" s="97"/>
      <c r="I3151" s="77">
        <f t="shared" si="99"/>
        <v>0</v>
      </c>
      <c r="J3151" s="78" t="str">
        <f>IFERROR(IF(E3151="","",VLOOKUP(D3151,Saldo!$P$8:$Q$1009,2,FALSE)),"")</f>
        <v/>
      </c>
      <c r="K3151" s="76"/>
      <c r="L3151" s="74" t="str">
        <f t="shared" si="98"/>
        <v/>
      </c>
    </row>
    <row r="3152" spans="1:12" ht="18.95" customHeight="1" x14ac:dyDescent="0.25">
      <c r="A3152" s="52"/>
      <c r="C3152" s="185"/>
      <c r="D3152" s="76"/>
      <c r="E3152" s="76" t="str">
        <f>IF(D3152="","",IFERROR(VLOOKUP(D3152,Cadastro!$C$9:$D$1009,2,FALSE),"NOT FOUND"))</f>
        <v/>
      </c>
      <c r="F3152" s="76"/>
      <c r="G3152" s="94"/>
      <c r="H3152" s="97"/>
      <c r="I3152" s="77">
        <f t="shared" si="99"/>
        <v>0</v>
      </c>
      <c r="J3152" s="78" t="str">
        <f>IFERROR(IF(E3152="","",VLOOKUP(D3152,Saldo!$P$8:$Q$1009,2,FALSE)),"")</f>
        <v/>
      </c>
      <c r="K3152" s="76"/>
      <c r="L3152" s="74" t="str">
        <f t="shared" si="98"/>
        <v/>
      </c>
    </row>
    <row r="3153" spans="1:12" ht="18.95" customHeight="1" x14ac:dyDescent="0.25">
      <c r="A3153" s="52"/>
      <c r="C3153" s="185"/>
      <c r="D3153" s="76"/>
      <c r="E3153" s="76" t="str">
        <f>IF(D3153="","",IFERROR(VLOOKUP(D3153,Cadastro!$C$9:$D$1009,2,FALSE),"NOT FOUND"))</f>
        <v/>
      </c>
      <c r="F3153" s="76"/>
      <c r="G3153" s="94"/>
      <c r="H3153" s="97"/>
      <c r="I3153" s="77">
        <f t="shared" si="99"/>
        <v>0</v>
      </c>
      <c r="J3153" s="78" t="str">
        <f>IFERROR(IF(E3153="","",VLOOKUP(D3153,Saldo!$P$8:$Q$1009,2,FALSE)),"")</f>
        <v/>
      </c>
      <c r="K3153" s="76"/>
      <c r="L3153" s="74" t="str">
        <f t="shared" si="98"/>
        <v/>
      </c>
    </row>
    <row r="3154" spans="1:12" ht="18.95" customHeight="1" x14ac:dyDescent="0.25">
      <c r="A3154" s="52"/>
      <c r="C3154" s="185"/>
      <c r="D3154" s="76"/>
      <c r="E3154" s="76" t="str">
        <f>IF(D3154="","",IFERROR(VLOOKUP(D3154,Cadastro!$C$9:$D$1009,2,FALSE),"NOT FOUND"))</f>
        <v/>
      </c>
      <c r="F3154" s="76"/>
      <c r="G3154" s="94"/>
      <c r="H3154" s="97"/>
      <c r="I3154" s="77">
        <f t="shared" si="99"/>
        <v>0</v>
      </c>
      <c r="J3154" s="78" t="str">
        <f>IFERROR(IF(E3154="","",VLOOKUP(D3154,Saldo!$P$8:$Q$1009,2,FALSE)),"")</f>
        <v/>
      </c>
      <c r="K3154" s="76"/>
      <c r="L3154" s="74" t="str">
        <f t="shared" si="98"/>
        <v/>
      </c>
    </row>
    <row r="3155" spans="1:12" ht="18.95" customHeight="1" x14ac:dyDescent="0.25">
      <c r="A3155" s="52"/>
      <c r="C3155" s="185"/>
      <c r="D3155" s="76"/>
      <c r="E3155" s="76" t="str">
        <f>IF(D3155="","",IFERROR(VLOOKUP(D3155,Cadastro!$C$9:$D$1009,2,FALSE),"NOT FOUND"))</f>
        <v/>
      </c>
      <c r="F3155" s="76"/>
      <c r="G3155" s="94"/>
      <c r="H3155" s="97"/>
      <c r="I3155" s="77">
        <f t="shared" si="99"/>
        <v>0</v>
      </c>
      <c r="J3155" s="78" t="str">
        <f>IFERROR(IF(E3155="","",VLOOKUP(D3155,Saldo!$P$8:$Q$1009,2,FALSE)),"")</f>
        <v/>
      </c>
      <c r="K3155" s="76"/>
      <c r="L3155" s="74" t="str">
        <f t="shared" si="98"/>
        <v/>
      </c>
    </row>
    <row r="3156" spans="1:12" ht="18.95" customHeight="1" x14ac:dyDescent="0.25">
      <c r="A3156" s="52"/>
      <c r="C3156" s="185"/>
      <c r="D3156" s="76"/>
      <c r="E3156" s="76" t="str">
        <f>IF(D3156="","",IFERROR(VLOOKUP(D3156,Cadastro!$C$9:$D$1009,2,FALSE),"NOT FOUND"))</f>
        <v/>
      </c>
      <c r="F3156" s="76"/>
      <c r="G3156" s="94"/>
      <c r="H3156" s="97"/>
      <c r="I3156" s="77">
        <f t="shared" si="99"/>
        <v>0</v>
      </c>
      <c r="J3156" s="78" t="str">
        <f>IFERROR(IF(E3156="","",VLOOKUP(D3156,Saldo!$P$8:$Q$1009,2,FALSE)),"")</f>
        <v/>
      </c>
      <c r="K3156" s="76"/>
      <c r="L3156" s="74" t="str">
        <f t="shared" si="98"/>
        <v/>
      </c>
    </row>
    <row r="3157" spans="1:12" ht="18.95" customHeight="1" x14ac:dyDescent="0.25">
      <c r="A3157" s="52"/>
      <c r="C3157" s="185"/>
      <c r="D3157" s="76"/>
      <c r="E3157" s="76" t="str">
        <f>IF(D3157="","",IFERROR(VLOOKUP(D3157,Cadastro!$C$9:$D$1009,2,FALSE),"NOT FOUND"))</f>
        <v/>
      </c>
      <c r="F3157" s="76"/>
      <c r="G3157" s="94"/>
      <c r="H3157" s="97"/>
      <c r="I3157" s="77">
        <f t="shared" si="99"/>
        <v>0</v>
      </c>
      <c r="J3157" s="78" t="str">
        <f>IFERROR(IF(E3157="","",VLOOKUP(D3157,Saldo!$P$8:$Q$1009,2,FALSE)),"")</f>
        <v/>
      </c>
      <c r="K3157" s="76"/>
      <c r="L3157" s="74" t="str">
        <f t="shared" si="98"/>
        <v/>
      </c>
    </row>
    <row r="3158" spans="1:12" ht="18.95" customHeight="1" x14ac:dyDescent="0.25">
      <c r="A3158" s="52"/>
      <c r="C3158" s="185"/>
      <c r="D3158" s="76"/>
      <c r="E3158" s="76" t="str">
        <f>IF(D3158="","",IFERROR(VLOOKUP(D3158,Cadastro!$C$9:$D$1009,2,FALSE),"NOT FOUND"))</f>
        <v/>
      </c>
      <c r="F3158" s="76"/>
      <c r="G3158" s="94"/>
      <c r="H3158" s="97"/>
      <c r="I3158" s="77">
        <f t="shared" si="99"/>
        <v>0</v>
      </c>
      <c r="J3158" s="78" t="str">
        <f>IFERROR(IF(E3158="","",VLOOKUP(D3158,Saldo!$P$8:$Q$1009,2,FALSE)),"")</f>
        <v/>
      </c>
      <c r="K3158" s="76"/>
      <c r="L3158" s="74" t="str">
        <f t="shared" si="98"/>
        <v/>
      </c>
    </row>
    <row r="3159" spans="1:12" ht="18.95" customHeight="1" x14ac:dyDescent="0.25">
      <c r="A3159" s="52"/>
      <c r="C3159" s="185"/>
      <c r="D3159" s="76"/>
      <c r="E3159" s="76" t="str">
        <f>IF(D3159="","",IFERROR(VLOOKUP(D3159,Cadastro!$C$9:$D$1009,2,FALSE),"NOT FOUND"))</f>
        <v/>
      </c>
      <c r="F3159" s="76"/>
      <c r="G3159" s="94"/>
      <c r="H3159" s="97"/>
      <c r="I3159" s="77">
        <f t="shared" si="99"/>
        <v>0</v>
      </c>
      <c r="J3159" s="78" t="str">
        <f>IFERROR(IF(E3159="","",VLOOKUP(D3159,Saldo!$P$8:$Q$1009,2,FALSE)),"")</f>
        <v/>
      </c>
      <c r="K3159" s="76"/>
      <c r="L3159" s="74" t="str">
        <f t="shared" si="98"/>
        <v/>
      </c>
    </row>
    <row r="3160" spans="1:12" ht="18.95" customHeight="1" x14ac:dyDescent="0.25">
      <c r="A3160" s="52"/>
      <c r="C3160" s="185"/>
      <c r="D3160" s="76"/>
      <c r="E3160" s="76" t="str">
        <f>IF(D3160="","",IFERROR(VLOOKUP(D3160,Cadastro!$C$9:$D$1009,2,FALSE),"NOT FOUND"))</f>
        <v/>
      </c>
      <c r="F3160" s="76"/>
      <c r="G3160" s="94"/>
      <c r="H3160" s="97"/>
      <c r="I3160" s="77">
        <f t="shared" si="99"/>
        <v>0</v>
      </c>
      <c r="J3160" s="78" t="str">
        <f>IFERROR(IF(E3160="","",VLOOKUP(D3160,Saldo!$P$8:$Q$1009,2,FALSE)),"")</f>
        <v/>
      </c>
      <c r="K3160" s="76"/>
      <c r="L3160" s="74" t="str">
        <f t="shared" si="98"/>
        <v/>
      </c>
    </row>
    <row r="3161" spans="1:12" ht="18.95" customHeight="1" x14ac:dyDescent="0.25">
      <c r="A3161" s="52"/>
      <c r="C3161" s="185"/>
      <c r="D3161" s="76"/>
      <c r="E3161" s="76" t="str">
        <f>IF(D3161="","",IFERROR(VLOOKUP(D3161,Cadastro!$C$9:$D$1009,2,FALSE),"NOT FOUND"))</f>
        <v/>
      </c>
      <c r="F3161" s="76"/>
      <c r="G3161" s="94"/>
      <c r="H3161" s="97"/>
      <c r="I3161" s="77">
        <f t="shared" si="99"/>
        <v>0</v>
      </c>
      <c r="J3161" s="78" t="str">
        <f>IFERROR(IF(E3161="","",VLOOKUP(D3161,Saldo!$P$8:$Q$1009,2,FALSE)),"")</f>
        <v/>
      </c>
      <c r="K3161" s="76"/>
      <c r="L3161" s="74" t="str">
        <f t="shared" si="98"/>
        <v/>
      </c>
    </row>
    <row r="3162" spans="1:12" ht="18.95" customHeight="1" x14ac:dyDescent="0.25">
      <c r="A3162" s="52"/>
      <c r="C3162" s="185"/>
      <c r="D3162" s="76"/>
      <c r="E3162" s="76" t="str">
        <f>IF(D3162="","",IFERROR(VLOOKUP(D3162,Cadastro!$C$9:$D$1009,2,FALSE),"NOT FOUND"))</f>
        <v/>
      </c>
      <c r="F3162" s="76"/>
      <c r="G3162" s="94"/>
      <c r="H3162" s="97"/>
      <c r="I3162" s="77">
        <f t="shared" si="99"/>
        <v>0</v>
      </c>
      <c r="J3162" s="78" t="str">
        <f>IFERROR(IF(E3162="","",VLOOKUP(D3162,Saldo!$P$8:$Q$1009,2,FALSE)),"")</f>
        <v/>
      </c>
      <c r="K3162" s="76"/>
      <c r="L3162" s="74" t="str">
        <f t="shared" si="98"/>
        <v/>
      </c>
    </row>
    <row r="3163" spans="1:12" ht="18.95" customHeight="1" x14ac:dyDescent="0.25">
      <c r="A3163" s="52"/>
      <c r="C3163" s="185"/>
      <c r="D3163" s="76"/>
      <c r="E3163" s="76" t="str">
        <f>IF(D3163="","",IFERROR(VLOOKUP(D3163,Cadastro!$C$9:$D$1009,2,FALSE),"NOT FOUND"))</f>
        <v/>
      </c>
      <c r="F3163" s="76"/>
      <c r="G3163" s="94"/>
      <c r="H3163" s="97"/>
      <c r="I3163" s="77">
        <f t="shared" si="99"/>
        <v>0</v>
      </c>
      <c r="J3163" s="78" t="str">
        <f>IFERROR(IF(E3163="","",VLOOKUP(D3163,Saldo!$P$8:$Q$1009,2,FALSE)),"")</f>
        <v/>
      </c>
      <c r="K3163" s="76"/>
      <c r="L3163" s="74" t="str">
        <f t="shared" si="98"/>
        <v/>
      </c>
    </row>
    <row r="3164" spans="1:12" ht="18.95" customHeight="1" x14ac:dyDescent="0.25">
      <c r="A3164" s="52"/>
      <c r="C3164" s="185"/>
      <c r="D3164" s="76"/>
      <c r="E3164" s="76" t="str">
        <f>IF(D3164="","",IFERROR(VLOOKUP(D3164,Cadastro!$C$9:$D$1009,2,FALSE),"NOT FOUND"))</f>
        <v/>
      </c>
      <c r="F3164" s="76"/>
      <c r="G3164" s="94"/>
      <c r="H3164" s="97"/>
      <c r="I3164" s="77">
        <f t="shared" si="99"/>
        <v>0</v>
      </c>
      <c r="J3164" s="78" t="str">
        <f>IFERROR(IF(E3164="","",VLOOKUP(D3164,Saldo!$P$8:$Q$1009,2,FALSE)),"")</f>
        <v/>
      </c>
      <c r="K3164" s="76"/>
      <c r="L3164" s="74" t="str">
        <f t="shared" si="98"/>
        <v/>
      </c>
    </row>
    <row r="3165" spans="1:12" ht="18.95" customHeight="1" x14ac:dyDescent="0.25">
      <c r="A3165" s="52"/>
      <c r="C3165" s="185"/>
      <c r="D3165" s="76"/>
      <c r="E3165" s="76" t="str">
        <f>IF(D3165="","",IFERROR(VLOOKUP(D3165,Cadastro!$C$9:$D$1009,2,FALSE),"NOT FOUND"))</f>
        <v/>
      </c>
      <c r="F3165" s="76"/>
      <c r="G3165" s="94"/>
      <c r="H3165" s="97"/>
      <c r="I3165" s="77">
        <f t="shared" si="99"/>
        <v>0</v>
      </c>
      <c r="J3165" s="78" t="str">
        <f>IFERROR(IF(E3165="","",VLOOKUP(D3165,Saldo!$P$8:$Q$1009,2,FALSE)),"")</f>
        <v/>
      </c>
      <c r="K3165" s="76"/>
      <c r="L3165" s="74" t="str">
        <f t="shared" si="98"/>
        <v/>
      </c>
    </row>
    <row r="3166" spans="1:12" ht="18.95" customHeight="1" x14ac:dyDescent="0.25">
      <c r="A3166" s="52"/>
      <c r="C3166" s="185"/>
      <c r="D3166" s="76"/>
      <c r="E3166" s="76" t="str">
        <f>IF(D3166="","",IFERROR(VLOOKUP(D3166,Cadastro!$C$9:$D$1009,2,FALSE),"NOT FOUND"))</f>
        <v/>
      </c>
      <c r="F3166" s="76"/>
      <c r="G3166" s="94"/>
      <c r="H3166" s="97"/>
      <c r="I3166" s="77">
        <f t="shared" si="99"/>
        <v>0</v>
      </c>
      <c r="J3166" s="78" t="str">
        <f>IFERROR(IF(E3166="","",VLOOKUP(D3166,Saldo!$P$8:$Q$1009,2,FALSE)),"")</f>
        <v/>
      </c>
      <c r="K3166" s="76"/>
      <c r="L3166" s="74" t="str">
        <f t="shared" si="98"/>
        <v/>
      </c>
    </row>
    <row r="3167" spans="1:12" ht="18.95" customHeight="1" x14ac:dyDescent="0.25">
      <c r="A3167" s="52"/>
      <c r="C3167" s="185"/>
      <c r="D3167" s="76"/>
      <c r="E3167" s="76" t="str">
        <f>IF(D3167="","",IFERROR(VLOOKUP(D3167,Cadastro!$C$9:$D$1009,2,FALSE),"NOT FOUND"))</f>
        <v/>
      </c>
      <c r="F3167" s="76"/>
      <c r="G3167" s="94"/>
      <c r="H3167" s="97"/>
      <c r="I3167" s="77">
        <f t="shared" si="99"/>
        <v>0</v>
      </c>
      <c r="J3167" s="78" t="str">
        <f>IFERROR(IF(E3167="","",VLOOKUP(D3167,Saldo!$P$8:$Q$1009,2,FALSE)),"")</f>
        <v/>
      </c>
      <c r="K3167" s="76"/>
      <c r="L3167" s="74" t="str">
        <f t="shared" si="98"/>
        <v/>
      </c>
    </row>
    <row r="3168" spans="1:12" ht="18.95" customHeight="1" x14ac:dyDescent="0.25">
      <c r="A3168" s="52"/>
      <c r="C3168" s="185"/>
      <c r="D3168" s="76"/>
      <c r="E3168" s="76" t="str">
        <f>IF(D3168="","",IFERROR(VLOOKUP(D3168,Cadastro!$C$9:$D$1009,2,FALSE),"NOT FOUND"))</f>
        <v/>
      </c>
      <c r="F3168" s="76"/>
      <c r="G3168" s="94"/>
      <c r="H3168" s="97"/>
      <c r="I3168" s="77">
        <f t="shared" si="99"/>
        <v>0</v>
      </c>
      <c r="J3168" s="78" t="str">
        <f>IFERROR(IF(E3168="","",VLOOKUP(D3168,Saldo!$P$8:$Q$1009,2,FALSE)),"")</f>
        <v/>
      </c>
      <c r="K3168" s="76"/>
      <c r="L3168" s="74" t="str">
        <f t="shared" si="98"/>
        <v/>
      </c>
    </row>
    <row r="3169" spans="1:12" ht="18.95" customHeight="1" x14ac:dyDescent="0.25">
      <c r="A3169" s="52"/>
      <c r="C3169" s="185"/>
      <c r="D3169" s="76"/>
      <c r="E3169" s="76" t="str">
        <f>IF(D3169="","",IFERROR(VLOOKUP(D3169,Cadastro!$C$9:$D$1009,2,FALSE),"NOT FOUND"))</f>
        <v/>
      </c>
      <c r="F3169" s="76"/>
      <c r="G3169" s="94"/>
      <c r="H3169" s="97"/>
      <c r="I3169" s="77">
        <f t="shared" si="99"/>
        <v>0</v>
      </c>
      <c r="J3169" s="78" t="str">
        <f>IFERROR(IF(E3169="","",VLOOKUP(D3169,Saldo!$P$8:$Q$1009,2,FALSE)),"")</f>
        <v/>
      </c>
      <c r="K3169" s="76"/>
      <c r="L3169" s="74" t="str">
        <f t="shared" si="98"/>
        <v/>
      </c>
    </row>
    <row r="3170" spans="1:12" ht="18.95" customHeight="1" x14ac:dyDescent="0.25">
      <c r="A3170" s="52"/>
      <c r="C3170" s="185"/>
      <c r="D3170" s="76"/>
      <c r="E3170" s="76" t="str">
        <f>IF(D3170="","",IFERROR(VLOOKUP(D3170,Cadastro!$C$9:$D$1009,2,FALSE),"NOT FOUND"))</f>
        <v/>
      </c>
      <c r="F3170" s="76"/>
      <c r="G3170" s="94"/>
      <c r="H3170" s="97"/>
      <c r="I3170" s="77">
        <f t="shared" si="99"/>
        <v>0</v>
      </c>
      <c r="J3170" s="78" t="str">
        <f>IFERROR(IF(E3170="","",VLOOKUP(D3170,Saldo!$P$8:$Q$1009,2,FALSE)),"")</f>
        <v/>
      </c>
      <c r="K3170" s="76"/>
      <c r="L3170" s="74" t="str">
        <f t="shared" si="98"/>
        <v/>
      </c>
    </row>
    <row r="3171" spans="1:12" ht="18.95" customHeight="1" x14ac:dyDescent="0.25">
      <c r="A3171" s="52"/>
      <c r="C3171" s="185"/>
      <c r="D3171" s="76"/>
      <c r="E3171" s="76" t="str">
        <f>IF(D3171="","",IFERROR(VLOOKUP(D3171,Cadastro!$C$9:$D$1009,2,FALSE),"NOT FOUND"))</f>
        <v/>
      </c>
      <c r="F3171" s="76"/>
      <c r="G3171" s="94"/>
      <c r="H3171" s="97"/>
      <c r="I3171" s="77">
        <f t="shared" si="99"/>
        <v>0</v>
      </c>
      <c r="J3171" s="78" t="str">
        <f>IFERROR(IF(E3171="","",VLOOKUP(D3171,Saldo!$P$8:$Q$1009,2,FALSE)),"")</f>
        <v/>
      </c>
      <c r="K3171" s="76"/>
      <c r="L3171" s="74" t="str">
        <f t="shared" si="98"/>
        <v/>
      </c>
    </row>
    <row r="3172" spans="1:12" ht="18.95" customHeight="1" x14ac:dyDescent="0.25">
      <c r="A3172" s="52"/>
      <c r="C3172" s="185"/>
      <c r="D3172" s="76"/>
      <c r="E3172" s="76" t="str">
        <f>IF(D3172="","",IFERROR(VLOOKUP(D3172,Cadastro!$C$9:$D$1009,2,FALSE),"NOT FOUND"))</f>
        <v/>
      </c>
      <c r="F3172" s="76"/>
      <c r="G3172" s="94"/>
      <c r="H3172" s="97"/>
      <c r="I3172" s="77">
        <f t="shared" si="99"/>
        <v>0</v>
      </c>
      <c r="J3172" s="78" t="str">
        <f>IFERROR(IF(E3172="","",VLOOKUP(D3172,Saldo!$P$8:$Q$1009,2,FALSE)),"")</f>
        <v/>
      </c>
      <c r="K3172" s="76"/>
      <c r="L3172" s="74" t="str">
        <f t="shared" si="98"/>
        <v/>
      </c>
    </row>
    <row r="3173" spans="1:12" ht="18.95" customHeight="1" x14ac:dyDescent="0.25">
      <c r="A3173" s="52"/>
      <c r="C3173" s="185"/>
      <c r="D3173" s="76"/>
      <c r="E3173" s="76" t="str">
        <f>IF(D3173="","",IFERROR(VLOOKUP(D3173,Cadastro!$C$9:$D$1009,2,FALSE),"NOT FOUND"))</f>
        <v/>
      </c>
      <c r="F3173" s="76"/>
      <c r="G3173" s="94"/>
      <c r="H3173" s="97"/>
      <c r="I3173" s="77">
        <f t="shared" si="99"/>
        <v>0</v>
      </c>
      <c r="J3173" s="78" t="str">
        <f>IFERROR(IF(E3173="","",VLOOKUP(D3173,Saldo!$P$8:$Q$1009,2,FALSE)),"")</f>
        <v/>
      </c>
      <c r="K3173" s="76"/>
      <c r="L3173" s="74" t="str">
        <f t="shared" si="98"/>
        <v/>
      </c>
    </row>
    <row r="3174" spans="1:12" ht="18.95" customHeight="1" x14ac:dyDescent="0.25">
      <c r="A3174" s="52"/>
      <c r="C3174" s="185"/>
      <c r="D3174" s="76"/>
      <c r="E3174" s="76" t="str">
        <f>IF(D3174="","",IFERROR(VLOOKUP(D3174,Cadastro!$C$9:$D$1009,2,FALSE),"NOT FOUND"))</f>
        <v/>
      </c>
      <c r="F3174" s="76"/>
      <c r="G3174" s="94"/>
      <c r="H3174" s="97"/>
      <c r="I3174" s="77">
        <f t="shared" si="99"/>
        <v>0</v>
      </c>
      <c r="J3174" s="78" t="str">
        <f>IFERROR(IF(E3174="","",VLOOKUP(D3174,Saldo!$P$8:$Q$1009,2,FALSE)),"")</f>
        <v/>
      </c>
      <c r="K3174" s="76"/>
      <c r="L3174" s="74" t="str">
        <f t="shared" si="98"/>
        <v/>
      </c>
    </row>
    <row r="3175" spans="1:12" ht="18.95" customHeight="1" x14ac:dyDescent="0.25">
      <c r="A3175" s="52"/>
      <c r="C3175" s="185"/>
      <c r="D3175" s="76"/>
      <c r="E3175" s="76" t="str">
        <f>IF(D3175="","",IFERROR(VLOOKUP(D3175,Cadastro!$C$9:$D$1009,2,FALSE),"NOT FOUND"))</f>
        <v/>
      </c>
      <c r="F3175" s="76"/>
      <c r="G3175" s="94"/>
      <c r="H3175" s="97"/>
      <c r="I3175" s="77">
        <f t="shared" si="99"/>
        <v>0</v>
      </c>
      <c r="J3175" s="78" t="str">
        <f>IFERROR(IF(E3175="","",VLOOKUP(D3175,Saldo!$P$8:$Q$1009,2,FALSE)),"")</f>
        <v/>
      </c>
      <c r="K3175" s="76"/>
      <c r="L3175" s="74" t="str">
        <f t="shared" si="98"/>
        <v/>
      </c>
    </row>
    <row r="3176" spans="1:12" ht="18.95" customHeight="1" x14ac:dyDescent="0.25">
      <c r="A3176" s="52"/>
      <c r="C3176" s="185"/>
      <c r="D3176" s="76"/>
      <c r="E3176" s="76" t="str">
        <f>IF(D3176="","",IFERROR(VLOOKUP(D3176,Cadastro!$C$9:$D$1009,2,FALSE),"NOT FOUND"))</f>
        <v/>
      </c>
      <c r="F3176" s="76"/>
      <c r="G3176" s="94"/>
      <c r="H3176" s="97"/>
      <c r="I3176" s="77">
        <f t="shared" si="99"/>
        <v>0</v>
      </c>
      <c r="J3176" s="78" t="str">
        <f>IFERROR(IF(E3176="","",VLOOKUP(D3176,Saldo!$P$8:$Q$1009,2,FALSE)),"")</f>
        <v/>
      </c>
      <c r="K3176" s="76"/>
      <c r="L3176" s="74" t="str">
        <f t="shared" si="98"/>
        <v/>
      </c>
    </row>
    <row r="3177" spans="1:12" ht="18.95" customHeight="1" x14ac:dyDescent="0.25">
      <c r="A3177" s="52"/>
      <c r="C3177" s="185"/>
      <c r="D3177" s="76"/>
      <c r="E3177" s="76" t="str">
        <f>IF(D3177="","",IFERROR(VLOOKUP(D3177,Cadastro!$C$9:$D$1009,2,FALSE),"NOT FOUND"))</f>
        <v/>
      </c>
      <c r="F3177" s="76"/>
      <c r="G3177" s="94"/>
      <c r="H3177" s="97"/>
      <c r="I3177" s="77">
        <f t="shared" si="99"/>
        <v>0</v>
      </c>
      <c r="J3177" s="78" t="str">
        <f>IFERROR(IF(E3177="","",VLOOKUP(D3177,Saldo!$P$8:$Q$1009,2,FALSE)),"")</f>
        <v/>
      </c>
      <c r="K3177" s="76"/>
      <c r="L3177" s="74" t="str">
        <f t="shared" si="98"/>
        <v/>
      </c>
    </row>
    <row r="3178" spans="1:12" ht="18.95" customHeight="1" x14ac:dyDescent="0.25">
      <c r="A3178" s="52"/>
      <c r="C3178" s="185"/>
      <c r="D3178" s="76"/>
      <c r="E3178" s="76" t="str">
        <f>IF(D3178="","",IFERROR(VLOOKUP(D3178,Cadastro!$C$9:$D$1009,2,FALSE),"NOT FOUND"))</f>
        <v/>
      </c>
      <c r="F3178" s="76"/>
      <c r="G3178" s="94"/>
      <c r="H3178" s="97"/>
      <c r="I3178" s="77">
        <f t="shared" si="99"/>
        <v>0</v>
      </c>
      <c r="J3178" s="78" t="str">
        <f>IFERROR(IF(E3178="","",VLOOKUP(D3178,Saldo!$P$8:$Q$1009,2,FALSE)),"")</f>
        <v/>
      </c>
      <c r="K3178" s="76"/>
      <c r="L3178" s="74" t="str">
        <f t="shared" si="98"/>
        <v/>
      </c>
    </row>
    <row r="3179" spans="1:12" ht="18.95" customHeight="1" x14ac:dyDescent="0.25">
      <c r="A3179" s="52"/>
      <c r="C3179" s="185"/>
      <c r="D3179" s="76"/>
      <c r="E3179" s="76" t="str">
        <f>IF(D3179="","",IFERROR(VLOOKUP(D3179,Cadastro!$C$9:$D$1009,2,FALSE),"NOT FOUND"))</f>
        <v/>
      </c>
      <c r="F3179" s="76"/>
      <c r="G3179" s="94"/>
      <c r="H3179" s="97"/>
      <c r="I3179" s="77">
        <f t="shared" si="99"/>
        <v>0</v>
      </c>
      <c r="J3179" s="78" t="str">
        <f>IFERROR(IF(E3179="","",VLOOKUP(D3179,Saldo!$P$8:$Q$1009,2,FALSE)),"")</f>
        <v/>
      </c>
      <c r="K3179" s="76"/>
      <c r="L3179" s="74" t="str">
        <f t="shared" si="98"/>
        <v/>
      </c>
    </row>
    <row r="3180" spans="1:12" ht="18.95" customHeight="1" x14ac:dyDescent="0.25">
      <c r="A3180" s="52"/>
      <c r="C3180" s="185"/>
      <c r="D3180" s="76"/>
      <c r="E3180" s="76" t="str">
        <f>IF(D3180="","",IFERROR(VLOOKUP(D3180,Cadastro!$C$9:$D$1009,2,FALSE),"NOT FOUND"))</f>
        <v/>
      </c>
      <c r="F3180" s="76"/>
      <c r="G3180" s="94"/>
      <c r="H3180" s="97"/>
      <c r="I3180" s="77">
        <f t="shared" si="99"/>
        <v>0</v>
      </c>
      <c r="J3180" s="78" t="str">
        <f>IFERROR(IF(E3180="","",VLOOKUP(D3180,Saldo!$P$8:$Q$1009,2,FALSE)),"")</f>
        <v/>
      </c>
      <c r="K3180" s="76"/>
      <c r="L3180" s="74" t="str">
        <f t="shared" si="98"/>
        <v/>
      </c>
    </row>
    <row r="3181" spans="1:12" ht="18.95" customHeight="1" x14ac:dyDescent="0.25">
      <c r="A3181" s="52"/>
      <c r="C3181" s="185"/>
      <c r="D3181" s="76"/>
      <c r="E3181" s="76" t="str">
        <f>IF(D3181="","",IFERROR(VLOOKUP(D3181,Cadastro!$C$9:$D$1009,2,FALSE),"NOT FOUND"))</f>
        <v/>
      </c>
      <c r="F3181" s="76"/>
      <c r="G3181" s="94"/>
      <c r="H3181" s="97"/>
      <c r="I3181" s="77">
        <f t="shared" si="99"/>
        <v>0</v>
      </c>
      <c r="J3181" s="78" t="str">
        <f>IFERROR(IF(E3181="","",VLOOKUP(D3181,Saldo!$P$8:$Q$1009,2,FALSE)),"")</f>
        <v/>
      </c>
      <c r="K3181" s="76"/>
      <c r="L3181" s="74" t="str">
        <f t="shared" si="98"/>
        <v/>
      </c>
    </row>
    <row r="3182" spans="1:12" ht="18.95" customHeight="1" x14ac:dyDescent="0.25">
      <c r="A3182" s="52"/>
      <c r="C3182" s="185"/>
      <c r="D3182" s="76"/>
      <c r="E3182" s="76" t="str">
        <f>IF(D3182="","",IFERROR(VLOOKUP(D3182,Cadastro!$C$9:$D$1009,2,FALSE),"NOT FOUND"))</f>
        <v/>
      </c>
      <c r="F3182" s="76"/>
      <c r="G3182" s="94"/>
      <c r="H3182" s="97"/>
      <c r="I3182" s="77">
        <f t="shared" si="99"/>
        <v>0</v>
      </c>
      <c r="J3182" s="78" t="str">
        <f>IFERROR(IF(E3182="","",VLOOKUP(D3182,Saldo!$P$8:$Q$1009,2,FALSE)),"")</f>
        <v/>
      </c>
      <c r="K3182" s="76"/>
      <c r="L3182" s="74" t="str">
        <f t="shared" si="98"/>
        <v/>
      </c>
    </row>
    <row r="3183" spans="1:12" ht="18.95" customHeight="1" x14ac:dyDescent="0.25">
      <c r="A3183" s="52"/>
      <c r="C3183" s="185"/>
      <c r="D3183" s="76"/>
      <c r="E3183" s="76" t="str">
        <f>IF(D3183="","",IFERROR(VLOOKUP(D3183,Cadastro!$C$9:$D$1009,2,FALSE),"NOT FOUND"))</f>
        <v/>
      </c>
      <c r="F3183" s="76"/>
      <c r="G3183" s="94"/>
      <c r="H3183" s="97"/>
      <c r="I3183" s="77">
        <f t="shared" si="99"/>
        <v>0</v>
      </c>
      <c r="J3183" s="78" t="str">
        <f>IFERROR(IF(E3183="","",VLOOKUP(D3183,Saldo!$P$8:$Q$1009,2,FALSE)),"")</f>
        <v/>
      </c>
      <c r="K3183" s="76"/>
      <c r="L3183" s="74" t="str">
        <f t="shared" si="98"/>
        <v/>
      </c>
    </row>
    <row r="3184" spans="1:12" ht="18.95" customHeight="1" x14ac:dyDescent="0.25">
      <c r="A3184" s="52"/>
      <c r="C3184" s="185"/>
      <c r="D3184" s="76"/>
      <c r="E3184" s="76" t="str">
        <f>IF(D3184="","",IFERROR(VLOOKUP(D3184,Cadastro!$C$9:$D$1009,2,FALSE),"NOT FOUND"))</f>
        <v/>
      </c>
      <c r="F3184" s="76"/>
      <c r="G3184" s="94"/>
      <c r="H3184" s="97"/>
      <c r="I3184" s="77">
        <f t="shared" si="99"/>
        <v>0</v>
      </c>
      <c r="J3184" s="78" t="str">
        <f>IFERROR(IF(E3184="","",VLOOKUP(D3184,Saldo!$P$8:$Q$1009,2,FALSE)),"")</f>
        <v/>
      </c>
      <c r="K3184" s="76"/>
      <c r="L3184" s="74" t="str">
        <f t="shared" si="98"/>
        <v/>
      </c>
    </row>
    <row r="3185" spans="1:12" ht="18.95" customHeight="1" x14ac:dyDescent="0.25">
      <c r="A3185" s="52"/>
      <c r="C3185" s="185"/>
      <c r="D3185" s="76"/>
      <c r="E3185" s="76" t="str">
        <f>IF(D3185="","",IFERROR(VLOOKUP(D3185,Cadastro!$C$9:$D$1009,2,FALSE),"NOT FOUND"))</f>
        <v/>
      </c>
      <c r="F3185" s="76"/>
      <c r="G3185" s="94"/>
      <c r="H3185" s="97"/>
      <c r="I3185" s="77">
        <f t="shared" si="99"/>
        <v>0</v>
      </c>
      <c r="J3185" s="78" t="str">
        <f>IFERROR(IF(E3185="","",VLOOKUP(D3185,Saldo!$P$8:$Q$1009,2,FALSE)),"")</f>
        <v/>
      </c>
      <c r="K3185" s="76"/>
      <c r="L3185" s="74" t="str">
        <f t="shared" si="98"/>
        <v/>
      </c>
    </row>
    <row r="3186" spans="1:12" ht="18.95" customHeight="1" x14ac:dyDescent="0.25">
      <c r="A3186" s="52"/>
      <c r="C3186" s="185"/>
      <c r="D3186" s="76"/>
      <c r="E3186" s="76" t="str">
        <f>IF(D3186="","",IFERROR(VLOOKUP(D3186,Cadastro!$C$9:$D$1009,2,FALSE),"NOT FOUND"))</f>
        <v/>
      </c>
      <c r="F3186" s="76"/>
      <c r="G3186" s="94"/>
      <c r="H3186" s="97"/>
      <c r="I3186" s="77">
        <f t="shared" si="99"/>
        <v>0</v>
      </c>
      <c r="J3186" s="78" t="str">
        <f>IFERROR(IF(E3186="","",VLOOKUP(D3186,Saldo!$P$8:$Q$1009,2,FALSE)),"")</f>
        <v/>
      </c>
      <c r="K3186" s="76"/>
      <c r="L3186" s="74" t="str">
        <f t="shared" si="98"/>
        <v/>
      </c>
    </row>
    <row r="3187" spans="1:12" ht="18.95" customHeight="1" x14ac:dyDescent="0.25">
      <c r="A3187" s="52"/>
      <c r="C3187" s="185"/>
      <c r="D3187" s="76"/>
      <c r="E3187" s="76" t="str">
        <f>IF(D3187="","",IFERROR(VLOOKUP(D3187,Cadastro!$C$9:$D$1009,2,FALSE),"NOT FOUND"))</f>
        <v/>
      </c>
      <c r="F3187" s="76"/>
      <c r="G3187" s="94"/>
      <c r="H3187" s="97"/>
      <c r="I3187" s="77">
        <f t="shared" si="99"/>
        <v>0</v>
      </c>
      <c r="J3187" s="78" t="str">
        <f>IFERROR(IF(E3187="","",VLOOKUP(D3187,Saldo!$P$8:$Q$1009,2,FALSE)),"")</f>
        <v/>
      </c>
      <c r="K3187" s="76"/>
      <c r="L3187" s="74" t="str">
        <f t="shared" si="98"/>
        <v/>
      </c>
    </row>
    <row r="3188" spans="1:12" ht="18.95" customHeight="1" x14ac:dyDescent="0.25">
      <c r="A3188" s="52"/>
      <c r="C3188" s="185"/>
      <c r="D3188" s="76"/>
      <c r="E3188" s="76" t="str">
        <f>IF(D3188="","",IFERROR(VLOOKUP(D3188,Cadastro!$C$9:$D$1009,2,FALSE),"NOT FOUND"))</f>
        <v/>
      </c>
      <c r="F3188" s="76"/>
      <c r="G3188" s="94"/>
      <c r="H3188" s="97"/>
      <c r="I3188" s="77">
        <f t="shared" si="99"/>
        <v>0</v>
      </c>
      <c r="J3188" s="78" t="str">
        <f>IFERROR(IF(E3188="","",VLOOKUP(D3188,Saldo!$P$8:$Q$1009,2,FALSE)),"")</f>
        <v/>
      </c>
      <c r="K3188" s="76"/>
      <c r="L3188" s="74" t="str">
        <f t="shared" si="98"/>
        <v/>
      </c>
    </row>
    <row r="3189" spans="1:12" ht="18.95" customHeight="1" x14ac:dyDescent="0.25">
      <c r="A3189" s="52"/>
      <c r="C3189" s="185"/>
      <c r="D3189" s="76"/>
      <c r="E3189" s="76" t="str">
        <f>IF(D3189="","",IFERROR(VLOOKUP(D3189,Cadastro!$C$9:$D$1009,2,FALSE),"NOT FOUND"))</f>
        <v/>
      </c>
      <c r="F3189" s="76"/>
      <c r="G3189" s="94"/>
      <c r="H3189" s="97"/>
      <c r="I3189" s="77">
        <f t="shared" si="99"/>
        <v>0</v>
      </c>
      <c r="J3189" s="78" t="str">
        <f>IFERROR(IF(E3189="","",VLOOKUP(D3189,Saldo!$P$8:$Q$1009,2,FALSE)),"")</f>
        <v/>
      </c>
      <c r="K3189" s="76"/>
      <c r="L3189" s="74" t="str">
        <f t="shared" si="98"/>
        <v/>
      </c>
    </row>
    <row r="3190" spans="1:12" ht="18.95" customHeight="1" x14ac:dyDescent="0.25">
      <c r="A3190" s="52"/>
      <c r="C3190" s="185"/>
      <c r="D3190" s="76"/>
      <c r="E3190" s="76" t="str">
        <f>IF(D3190="","",IFERROR(VLOOKUP(D3190,Cadastro!$C$9:$D$1009,2,FALSE),"NOT FOUND"))</f>
        <v/>
      </c>
      <c r="F3190" s="76"/>
      <c r="G3190" s="94"/>
      <c r="H3190" s="97"/>
      <c r="I3190" s="77">
        <f t="shared" si="99"/>
        <v>0</v>
      </c>
      <c r="J3190" s="78" t="str">
        <f>IFERROR(IF(E3190="","",VLOOKUP(D3190,Saldo!$P$8:$Q$1009,2,FALSE)),"")</f>
        <v/>
      </c>
      <c r="K3190" s="76"/>
      <c r="L3190" s="74" t="str">
        <f t="shared" si="98"/>
        <v/>
      </c>
    </row>
    <row r="3191" spans="1:12" ht="18.95" customHeight="1" x14ac:dyDescent="0.25">
      <c r="A3191" s="52"/>
      <c r="C3191" s="185"/>
      <c r="D3191" s="76"/>
      <c r="E3191" s="76" t="str">
        <f>IF(D3191="","",IFERROR(VLOOKUP(D3191,Cadastro!$C$9:$D$1009,2,FALSE),"NOT FOUND"))</f>
        <v/>
      </c>
      <c r="F3191" s="76"/>
      <c r="G3191" s="94"/>
      <c r="H3191" s="97"/>
      <c r="I3191" s="77">
        <f t="shared" si="99"/>
        <v>0</v>
      </c>
      <c r="J3191" s="78" t="str">
        <f>IFERROR(IF(E3191="","",VLOOKUP(D3191,Saldo!$P$8:$Q$1009,2,FALSE)),"")</f>
        <v/>
      </c>
      <c r="K3191" s="76"/>
      <c r="L3191" s="74" t="str">
        <f t="shared" si="98"/>
        <v/>
      </c>
    </row>
    <row r="3192" spans="1:12" ht="18.95" customHeight="1" x14ac:dyDescent="0.25">
      <c r="A3192" s="52"/>
      <c r="C3192" s="185"/>
      <c r="D3192" s="76"/>
      <c r="E3192" s="76" t="str">
        <f>IF(D3192="","",IFERROR(VLOOKUP(D3192,Cadastro!$C$9:$D$1009,2,FALSE),"NOT FOUND"))</f>
        <v/>
      </c>
      <c r="F3192" s="76"/>
      <c r="G3192" s="94"/>
      <c r="H3192" s="97"/>
      <c r="I3192" s="77">
        <f t="shared" si="99"/>
        <v>0</v>
      </c>
      <c r="J3192" s="78" t="str">
        <f>IFERROR(IF(E3192="","",VLOOKUP(D3192,Saldo!$P$8:$Q$1009,2,FALSE)),"")</f>
        <v/>
      </c>
      <c r="K3192" s="76"/>
      <c r="L3192" s="74" t="str">
        <f t="shared" si="98"/>
        <v/>
      </c>
    </row>
    <row r="3193" spans="1:12" ht="18.95" customHeight="1" x14ac:dyDescent="0.25">
      <c r="A3193" s="52"/>
      <c r="C3193" s="185"/>
      <c r="D3193" s="76"/>
      <c r="E3193" s="76" t="str">
        <f>IF(D3193="","",IFERROR(VLOOKUP(D3193,Cadastro!$C$9:$D$1009,2,FALSE),"NOT FOUND"))</f>
        <v/>
      </c>
      <c r="F3193" s="76"/>
      <c r="G3193" s="94"/>
      <c r="H3193" s="97"/>
      <c r="I3193" s="77">
        <f t="shared" si="99"/>
        <v>0</v>
      </c>
      <c r="J3193" s="78" t="str">
        <f>IFERROR(IF(E3193="","",VLOOKUP(D3193,Saldo!$P$8:$Q$1009,2,FALSE)),"")</f>
        <v/>
      </c>
      <c r="K3193" s="76"/>
      <c r="L3193" s="74" t="str">
        <f t="shared" si="98"/>
        <v/>
      </c>
    </row>
    <row r="3194" spans="1:12" ht="18.95" customHeight="1" x14ac:dyDescent="0.25">
      <c r="A3194" s="52"/>
      <c r="C3194" s="185"/>
      <c r="D3194" s="76"/>
      <c r="E3194" s="76" t="str">
        <f>IF(D3194="","",IFERROR(VLOOKUP(D3194,Cadastro!$C$9:$D$1009,2,FALSE),"NOT FOUND"))</f>
        <v/>
      </c>
      <c r="F3194" s="76"/>
      <c r="G3194" s="94"/>
      <c r="H3194" s="97"/>
      <c r="I3194" s="77">
        <f t="shared" si="99"/>
        <v>0</v>
      </c>
      <c r="J3194" s="78" t="str">
        <f>IFERROR(IF(E3194="","",VLOOKUP(D3194,Saldo!$P$8:$Q$1009,2,FALSE)),"")</f>
        <v/>
      </c>
      <c r="K3194" s="76"/>
      <c r="L3194" s="74" t="str">
        <f t="shared" si="98"/>
        <v/>
      </c>
    </row>
    <row r="3195" spans="1:12" ht="18.95" customHeight="1" x14ac:dyDescent="0.25">
      <c r="A3195" s="52"/>
      <c r="C3195" s="185"/>
      <c r="D3195" s="76"/>
      <c r="E3195" s="76" t="str">
        <f>IF(D3195="","",IFERROR(VLOOKUP(D3195,Cadastro!$C$9:$D$1009,2,FALSE),"NOT FOUND"))</f>
        <v/>
      </c>
      <c r="F3195" s="76"/>
      <c r="G3195" s="94"/>
      <c r="H3195" s="97"/>
      <c r="I3195" s="77">
        <f t="shared" si="99"/>
        <v>0</v>
      </c>
      <c r="J3195" s="78" t="str">
        <f>IFERROR(IF(E3195="","",VLOOKUP(D3195,Saldo!$P$8:$Q$1009,2,FALSE)),"")</f>
        <v/>
      </c>
      <c r="K3195" s="76"/>
      <c r="L3195" s="74" t="str">
        <f t="shared" si="98"/>
        <v/>
      </c>
    </row>
    <row r="3196" spans="1:12" ht="18.95" customHeight="1" x14ac:dyDescent="0.25">
      <c r="A3196" s="52"/>
      <c r="C3196" s="185"/>
      <c r="D3196" s="76"/>
      <c r="E3196" s="76" t="str">
        <f>IF(D3196="","",IFERROR(VLOOKUP(D3196,Cadastro!$C$9:$D$1009,2,FALSE),"NOT FOUND"))</f>
        <v/>
      </c>
      <c r="F3196" s="76"/>
      <c r="G3196" s="94"/>
      <c r="H3196" s="97"/>
      <c r="I3196" s="77">
        <f t="shared" si="99"/>
        <v>0</v>
      </c>
      <c r="J3196" s="78" t="str">
        <f>IFERROR(IF(E3196="","",VLOOKUP(D3196,Saldo!$P$8:$Q$1009,2,FALSE)),"")</f>
        <v/>
      </c>
      <c r="K3196" s="76"/>
      <c r="L3196" s="74" t="str">
        <f t="shared" si="98"/>
        <v/>
      </c>
    </row>
    <row r="3197" spans="1:12" ht="18.95" customHeight="1" x14ac:dyDescent="0.25">
      <c r="A3197" s="52"/>
      <c r="C3197" s="185"/>
      <c r="D3197" s="76"/>
      <c r="E3197" s="76" t="str">
        <f>IF(D3197="","",IFERROR(VLOOKUP(D3197,Cadastro!$C$9:$D$1009,2,FALSE),"NOT FOUND"))</f>
        <v/>
      </c>
      <c r="F3197" s="76"/>
      <c r="G3197" s="94"/>
      <c r="H3197" s="97"/>
      <c r="I3197" s="77">
        <f t="shared" si="99"/>
        <v>0</v>
      </c>
      <c r="J3197" s="78" t="str">
        <f>IFERROR(IF(E3197="","",VLOOKUP(D3197,Saldo!$P$8:$Q$1009,2,FALSE)),"")</f>
        <v/>
      </c>
      <c r="K3197" s="76"/>
      <c r="L3197" s="74" t="str">
        <f t="shared" si="98"/>
        <v/>
      </c>
    </row>
    <row r="3198" spans="1:12" ht="18.95" customHeight="1" x14ac:dyDescent="0.25">
      <c r="A3198" s="52"/>
      <c r="C3198" s="185"/>
      <c r="D3198" s="76"/>
      <c r="E3198" s="76" t="str">
        <f>IF(D3198="","",IFERROR(VLOOKUP(D3198,Cadastro!$C$9:$D$1009,2,FALSE),"NOT FOUND"))</f>
        <v/>
      </c>
      <c r="F3198" s="76"/>
      <c r="G3198" s="94"/>
      <c r="H3198" s="97"/>
      <c r="I3198" s="77">
        <f t="shared" si="99"/>
        <v>0</v>
      </c>
      <c r="J3198" s="78" t="str">
        <f>IFERROR(IF(E3198="","",VLOOKUP(D3198,Saldo!$P$8:$Q$1009,2,FALSE)),"")</f>
        <v/>
      </c>
      <c r="K3198" s="76"/>
      <c r="L3198" s="74" t="str">
        <f t="shared" si="98"/>
        <v/>
      </c>
    </row>
    <row r="3199" spans="1:12" ht="18.95" customHeight="1" x14ac:dyDescent="0.25">
      <c r="A3199" s="52"/>
      <c r="C3199" s="185"/>
      <c r="D3199" s="76"/>
      <c r="E3199" s="76" t="str">
        <f>IF(D3199="","",IFERROR(VLOOKUP(D3199,Cadastro!$C$9:$D$1009,2,FALSE),"NOT FOUND"))</f>
        <v/>
      </c>
      <c r="F3199" s="76"/>
      <c r="G3199" s="94"/>
      <c r="H3199" s="97"/>
      <c r="I3199" s="77">
        <f t="shared" si="99"/>
        <v>0</v>
      </c>
      <c r="J3199" s="78" t="str">
        <f>IFERROR(IF(E3199="","",VLOOKUP(D3199,Saldo!$P$8:$Q$1009,2,FALSE)),"")</f>
        <v/>
      </c>
      <c r="K3199" s="76"/>
      <c r="L3199" s="74" t="str">
        <f t="shared" si="98"/>
        <v/>
      </c>
    </row>
    <row r="3200" spans="1:12" ht="18.95" customHeight="1" x14ac:dyDescent="0.25">
      <c r="A3200" s="52"/>
      <c r="C3200" s="185"/>
      <c r="D3200" s="76"/>
      <c r="E3200" s="76" t="str">
        <f>IF(D3200="","",IFERROR(VLOOKUP(D3200,Cadastro!$C$9:$D$1009,2,FALSE),"NOT FOUND"))</f>
        <v/>
      </c>
      <c r="F3200" s="76"/>
      <c r="G3200" s="94"/>
      <c r="H3200" s="97"/>
      <c r="I3200" s="77">
        <f t="shared" si="99"/>
        <v>0</v>
      </c>
      <c r="J3200" s="78" t="str">
        <f>IFERROR(IF(E3200="","",VLOOKUP(D3200,Saldo!$P$8:$Q$1009,2,FALSE)),"")</f>
        <v/>
      </c>
      <c r="K3200" s="76"/>
      <c r="L3200" s="74" t="str">
        <f t="shared" si="98"/>
        <v/>
      </c>
    </row>
    <row r="3201" spans="1:12" ht="18.95" customHeight="1" x14ac:dyDescent="0.25">
      <c r="A3201" s="52"/>
      <c r="C3201" s="185"/>
      <c r="D3201" s="76"/>
      <c r="E3201" s="76" t="str">
        <f>IF(D3201="","",IFERROR(VLOOKUP(D3201,Cadastro!$C$9:$D$1009,2,FALSE),"NOT FOUND"))</f>
        <v/>
      </c>
      <c r="F3201" s="76"/>
      <c r="G3201" s="94"/>
      <c r="H3201" s="97"/>
      <c r="I3201" s="77">
        <f t="shared" si="99"/>
        <v>0</v>
      </c>
      <c r="J3201" s="78" t="str">
        <f>IFERROR(IF(E3201="","",VLOOKUP(D3201,Saldo!$P$8:$Q$1009,2,FALSE)),"")</f>
        <v/>
      </c>
      <c r="K3201" s="76"/>
      <c r="L3201" s="74" t="str">
        <f t="shared" si="98"/>
        <v/>
      </c>
    </row>
    <row r="3202" spans="1:12" ht="18.95" customHeight="1" x14ac:dyDescent="0.25">
      <c r="A3202" s="52"/>
      <c r="C3202" s="185"/>
      <c r="D3202" s="76"/>
      <c r="E3202" s="76" t="str">
        <f>IF(D3202="","",IFERROR(VLOOKUP(D3202,Cadastro!$C$9:$D$1009,2,FALSE),"NOT FOUND"))</f>
        <v/>
      </c>
      <c r="F3202" s="76"/>
      <c r="G3202" s="94"/>
      <c r="H3202" s="97"/>
      <c r="I3202" s="77">
        <f t="shared" si="99"/>
        <v>0</v>
      </c>
      <c r="J3202" s="78" t="str">
        <f>IFERROR(IF(E3202="","",VLOOKUP(D3202,Saldo!$P$8:$Q$1009,2,FALSE)),"")</f>
        <v/>
      </c>
      <c r="K3202" s="76"/>
      <c r="L3202" s="74" t="str">
        <f t="shared" si="98"/>
        <v/>
      </c>
    </row>
    <row r="3203" spans="1:12" ht="18.95" customHeight="1" x14ac:dyDescent="0.25">
      <c r="A3203" s="52"/>
      <c r="C3203" s="185"/>
      <c r="D3203" s="76"/>
      <c r="E3203" s="76" t="str">
        <f>IF(D3203="","",IFERROR(VLOOKUP(D3203,Cadastro!$C$9:$D$1009,2,FALSE),"NOT FOUND"))</f>
        <v/>
      </c>
      <c r="F3203" s="76"/>
      <c r="G3203" s="94"/>
      <c r="H3203" s="97"/>
      <c r="I3203" s="77">
        <f t="shared" si="99"/>
        <v>0</v>
      </c>
      <c r="J3203" s="78" t="str">
        <f>IFERROR(IF(E3203="","",VLOOKUP(D3203,Saldo!$P$8:$Q$1009,2,FALSE)),"")</f>
        <v/>
      </c>
      <c r="K3203" s="76"/>
      <c r="L3203" s="74" t="str">
        <f t="shared" si="98"/>
        <v/>
      </c>
    </row>
    <row r="3204" spans="1:12" ht="18.95" customHeight="1" x14ac:dyDescent="0.25">
      <c r="A3204" s="52"/>
      <c r="C3204" s="185"/>
      <c r="D3204" s="76"/>
      <c r="E3204" s="76" t="str">
        <f>IF(D3204="","",IFERROR(VLOOKUP(D3204,Cadastro!$C$9:$D$1009,2,FALSE),"NOT FOUND"))</f>
        <v/>
      </c>
      <c r="F3204" s="76"/>
      <c r="G3204" s="94"/>
      <c r="H3204" s="97"/>
      <c r="I3204" s="77">
        <f t="shared" si="99"/>
        <v>0</v>
      </c>
      <c r="J3204" s="78" t="str">
        <f>IFERROR(IF(E3204="","",VLOOKUP(D3204,Saldo!$P$8:$Q$1009,2,FALSE)),"")</f>
        <v/>
      </c>
      <c r="K3204" s="76"/>
      <c r="L3204" s="74" t="str">
        <f t="shared" si="98"/>
        <v/>
      </c>
    </row>
    <row r="3205" spans="1:12" ht="18.95" customHeight="1" x14ac:dyDescent="0.25">
      <c r="A3205" s="52"/>
      <c r="C3205" s="185"/>
      <c r="D3205" s="76"/>
      <c r="E3205" s="76" t="str">
        <f>IF(D3205="","",IFERROR(VLOOKUP(D3205,Cadastro!$C$9:$D$1009,2,FALSE),"NOT FOUND"))</f>
        <v/>
      </c>
      <c r="F3205" s="76"/>
      <c r="G3205" s="94"/>
      <c r="H3205" s="97"/>
      <c r="I3205" s="77">
        <f t="shared" si="99"/>
        <v>0</v>
      </c>
      <c r="J3205" s="78" t="str">
        <f>IFERROR(IF(E3205="","",VLOOKUP(D3205,Saldo!$P$8:$Q$1009,2,FALSE)),"")</f>
        <v/>
      </c>
      <c r="K3205" s="76"/>
      <c r="L3205" s="74" t="str">
        <f t="shared" si="98"/>
        <v/>
      </c>
    </row>
    <row r="3206" spans="1:12" ht="18.95" customHeight="1" x14ac:dyDescent="0.25">
      <c r="A3206" s="52"/>
      <c r="C3206" s="185"/>
      <c r="D3206" s="76"/>
      <c r="E3206" s="76" t="str">
        <f>IF(D3206="","",IFERROR(VLOOKUP(D3206,Cadastro!$C$9:$D$1009,2,FALSE),"NOT FOUND"))</f>
        <v/>
      </c>
      <c r="F3206" s="76"/>
      <c r="G3206" s="94"/>
      <c r="H3206" s="97"/>
      <c r="I3206" s="77">
        <f t="shared" si="99"/>
        <v>0</v>
      </c>
      <c r="J3206" s="78" t="str">
        <f>IFERROR(IF(E3206="","",VLOOKUP(D3206,Saldo!$P$8:$Q$1009,2,FALSE)),"")</f>
        <v/>
      </c>
      <c r="K3206" s="76"/>
      <c r="L3206" s="74" t="str">
        <f t="shared" si="98"/>
        <v/>
      </c>
    </row>
    <row r="3207" spans="1:12" ht="18.95" customHeight="1" x14ac:dyDescent="0.25">
      <c r="A3207" s="52"/>
      <c r="C3207" s="185"/>
      <c r="D3207" s="76"/>
      <c r="E3207" s="76" t="str">
        <f>IF(D3207="","",IFERROR(VLOOKUP(D3207,Cadastro!$C$9:$D$1009,2,FALSE),"NOT FOUND"))</f>
        <v/>
      </c>
      <c r="F3207" s="76"/>
      <c r="G3207" s="94"/>
      <c r="H3207" s="97"/>
      <c r="I3207" s="77">
        <f t="shared" si="99"/>
        <v>0</v>
      </c>
      <c r="J3207" s="78" t="str">
        <f>IFERROR(IF(E3207="","",VLOOKUP(D3207,Saldo!$P$8:$Q$1009,2,FALSE)),"")</f>
        <v/>
      </c>
      <c r="K3207" s="76"/>
      <c r="L3207" s="74" t="str">
        <f t="shared" si="98"/>
        <v/>
      </c>
    </row>
    <row r="3208" spans="1:12" ht="18.95" customHeight="1" x14ac:dyDescent="0.25">
      <c r="A3208" s="52"/>
      <c r="C3208" s="185"/>
      <c r="D3208" s="76"/>
      <c r="E3208" s="76" t="str">
        <f>IF(D3208="","",IFERROR(VLOOKUP(D3208,Cadastro!$C$9:$D$1009,2,FALSE),"NOT FOUND"))</f>
        <v/>
      </c>
      <c r="F3208" s="76"/>
      <c r="G3208" s="94"/>
      <c r="H3208" s="97"/>
      <c r="I3208" s="77">
        <f t="shared" si="99"/>
        <v>0</v>
      </c>
      <c r="J3208" s="78" t="str">
        <f>IFERROR(IF(E3208="","",VLOOKUP(D3208,Saldo!$P$8:$Q$1009,2,FALSE)),"")</f>
        <v/>
      </c>
      <c r="K3208" s="76"/>
      <c r="L3208" s="74" t="str">
        <f t="shared" si="98"/>
        <v/>
      </c>
    </row>
    <row r="3209" spans="1:12" ht="18.95" customHeight="1" x14ac:dyDescent="0.25">
      <c r="A3209" s="52"/>
      <c r="C3209" s="185"/>
      <c r="D3209" s="76"/>
      <c r="E3209" s="76" t="str">
        <f>IF(D3209="","",IFERROR(VLOOKUP(D3209,Cadastro!$C$9:$D$1009,2,FALSE),"NOT FOUND"))</f>
        <v/>
      </c>
      <c r="F3209" s="76"/>
      <c r="G3209" s="94"/>
      <c r="H3209" s="97"/>
      <c r="I3209" s="77">
        <f t="shared" si="99"/>
        <v>0</v>
      </c>
      <c r="J3209" s="78" t="str">
        <f>IFERROR(IF(E3209="","",VLOOKUP(D3209,Saldo!$P$8:$Q$1009,2,FALSE)),"")</f>
        <v/>
      </c>
      <c r="K3209" s="76"/>
      <c r="L3209" s="74" t="str">
        <f t="shared" ref="L3209:L3272" si="100">IF(C3209="","",MONTH(C3209))</f>
        <v/>
      </c>
    </row>
    <row r="3210" spans="1:12" ht="18.95" customHeight="1" x14ac:dyDescent="0.25">
      <c r="A3210" s="52"/>
      <c r="C3210" s="185"/>
      <c r="D3210" s="76"/>
      <c r="E3210" s="76" t="str">
        <f>IF(D3210="","",IFERROR(VLOOKUP(D3210,Cadastro!$C$9:$D$1009,2,FALSE),"NOT FOUND"))</f>
        <v/>
      </c>
      <c r="F3210" s="76"/>
      <c r="G3210" s="94"/>
      <c r="H3210" s="97"/>
      <c r="I3210" s="77">
        <f t="shared" ref="I3210:I3273" si="101">IFERROR(G3210*H3210,"Check if QTY and Value are both valid")</f>
        <v>0</v>
      </c>
      <c r="J3210" s="78" t="str">
        <f>IFERROR(IF(E3210="","",VLOOKUP(D3210,Saldo!$P$8:$Q$1009,2,FALSE)),"")</f>
        <v/>
      </c>
      <c r="K3210" s="76"/>
      <c r="L3210" s="74" t="str">
        <f t="shared" si="100"/>
        <v/>
      </c>
    </row>
    <row r="3211" spans="1:12" ht="18.95" customHeight="1" x14ac:dyDescent="0.25">
      <c r="A3211" s="52"/>
      <c r="C3211" s="185"/>
      <c r="D3211" s="76"/>
      <c r="E3211" s="76" t="str">
        <f>IF(D3211="","",IFERROR(VLOOKUP(D3211,Cadastro!$C$9:$D$1009,2,FALSE),"NOT FOUND"))</f>
        <v/>
      </c>
      <c r="F3211" s="76"/>
      <c r="G3211" s="94"/>
      <c r="H3211" s="97"/>
      <c r="I3211" s="77">
        <f t="shared" si="101"/>
        <v>0</v>
      </c>
      <c r="J3211" s="78" t="str">
        <f>IFERROR(IF(E3211="","",VLOOKUP(D3211,Saldo!$P$8:$Q$1009,2,FALSE)),"")</f>
        <v/>
      </c>
      <c r="K3211" s="76"/>
      <c r="L3211" s="74" t="str">
        <f t="shared" si="100"/>
        <v/>
      </c>
    </row>
    <row r="3212" spans="1:12" ht="18.95" customHeight="1" x14ac:dyDescent="0.25">
      <c r="A3212" s="52"/>
      <c r="C3212" s="185"/>
      <c r="D3212" s="76"/>
      <c r="E3212" s="76" t="str">
        <f>IF(D3212="","",IFERROR(VLOOKUP(D3212,Cadastro!$C$9:$D$1009,2,FALSE),"NOT FOUND"))</f>
        <v/>
      </c>
      <c r="F3212" s="76"/>
      <c r="G3212" s="94"/>
      <c r="H3212" s="97"/>
      <c r="I3212" s="77">
        <f t="shared" si="101"/>
        <v>0</v>
      </c>
      <c r="J3212" s="78" t="str">
        <f>IFERROR(IF(E3212="","",VLOOKUP(D3212,Saldo!$P$8:$Q$1009,2,FALSE)),"")</f>
        <v/>
      </c>
      <c r="K3212" s="76"/>
      <c r="L3212" s="74" t="str">
        <f t="shared" si="100"/>
        <v/>
      </c>
    </row>
    <row r="3213" spans="1:12" ht="18.95" customHeight="1" x14ac:dyDescent="0.25">
      <c r="A3213" s="52"/>
      <c r="C3213" s="185"/>
      <c r="D3213" s="76"/>
      <c r="E3213" s="76" t="str">
        <f>IF(D3213="","",IFERROR(VLOOKUP(D3213,Cadastro!$C$9:$D$1009,2,FALSE),"NOT FOUND"))</f>
        <v/>
      </c>
      <c r="F3213" s="76"/>
      <c r="G3213" s="94"/>
      <c r="H3213" s="97"/>
      <c r="I3213" s="77">
        <f t="shared" si="101"/>
        <v>0</v>
      </c>
      <c r="J3213" s="78" t="str">
        <f>IFERROR(IF(E3213="","",VLOOKUP(D3213,Saldo!$P$8:$Q$1009,2,FALSE)),"")</f>
        <v/>
      </c>
      <c r="K3213" s="76"/>
      <c r="L3213" s="74" t="str">
        <f t="shared" si="100"/>
        <v/>
      </c>
    </row>
    <row r="3214" spans="1:12" ht="18.95" customHeight="1" x14ac:dyDescent="0.25">
      <c r="A3214" s="52"/>
      <c r="C3214" s="185"/>
      <c r="D3214" s="76"/>
      <c r="E3214" s="76" t="str">
        <f>IF(D3214="","",IFERROR(VLOOKUP(D3214,Cadastro!$C$9:$D$1009,2,FALSE),"NOT FOUND"))</f>
        <v/>
      </c>
      <c r="F3214" s="76"/>
      <c r="G3214" s="94"/>
      <c r="H3214" s="97"/>
      <c r="I3214" s="77">
        <f t="shared" si="101"/>
        <v>0</v>
      </c>
      <c r="J3214" s="78" t="str">
        <f>IFERROR(IF(E3214="","",VLOOKUP(D3214,Saldo!$P$8:$Q$1009,2,FALSE)),"")</f>
        <v/>
      </c>
      <c r="K3214" s="76"/>
      <c r="L3214" s="74" t="str">
        <f t="shared" si="100"/>
        <v/>
      </c>
    </row>
    <row r="3215" spans="1:12" ht="18.95" customHeight="1" x14ac:dyDescent="0.25">
      <c r="A3215" s="52"/>
      <c r="C3215" s="185"/>
      <c r="D3215" s="76"/>
      <c r="E3215" s="76" t="str">
        <f>IF(D3215="","",IFERROR(VLOOKUP(D3215,Cadastro!$C$9:$D$1009,2,FALSE),"NOT FOUND"))</f>
        <v/>
      </c>
      <c r="F3215" s="76"/>
      <c r="G3215" s="94"/>
      <c r="H3215" s="97"/>
      <c r="I3215" s="77">
        <f t="shared" si="101"/>
        <v>0</v>
      </c>
      <c r="J3215" s="78" t="str">
        <f>IFERROR(IF(E3215="","",VLOOKUP(D3215,Saldo!$P$8:$Q$1009,2,FALSE)),"")</f>
        <v/>
      </c>
      <c r="K3215" s="76"/>
      <c r="L3215" s="74" t="str">
        <f t="shared" si="100"/>
        <v/>
      </c>
    </row>
    <row r="3216" spans="1:12" ht="18.95" customHeight="1" x14ac:dyDescent="0.25">
      <c r="A3216" s="52"/>
      <c r="C3216" s="185"/>
      <c r="D3216" s="76"/>
      <c r="E3216" s="76" t="str">
        <f>IF(D3216="","",IFERROR(VLOOKUP(D3216,Cadastro!$C$9:$D$1009,2,FALSE),"NOT FOUND"))</f>
        <v/>
      </c>
      <c r="F3216" s="76"/>
      <c r="G3216" s="94"/>
      <c r="H3216" s="97"/>
      <c r="I3216" s="77">
        <f t="shared" si="101"/>
        <v>0</v>
      </c>
      <c r="J3216" s="78" t="str">
        <f>IFERROR(IF(E3216="","",VLOOKUP(D3216,Saldo!$P$8:$Q$1009,2,FALSE)),"")</f>
        <v/>
      </c>
      <c r="K3216" s="76"/>
      <c r="L3216" s="74" t="str">
        <f t="shared" si="100"/>
        <v/>
      </c>
    </row>
    <row r="3217" spans="1:12" ht="18.95" customHeight="1" x14ac:dyDescent="0.25">
      <c r="A3217" s="52"/>
      <c r="C3217" s="185"/>
      <c r="D3217" s="76"/>
      <c r="E3217" s="76" t="str">
        <f>IF(D3217="","",IFERROR(VLOOKUP(D3217,Cadastro!$C$9:$D$1009,2,FALSE),"NOT FOUND"))</f>
        <v/>
      </c>
      <c r="F3217" s="76"/>
      <c r="G3217" s="94"/>
      <c r="H3217" s="97"/>
      <c r="I3217" s="77">
        <f t="shared" si="101"/>
        <v>0</v>
      </c>
      <c r="J3217" s="78" t="str">
        <f>IFERROR(IF(E3217="","",VLOOKUP(D3217,Saldo!$P$8:$Q$1009,2,FALSE)),"")</f>
        <v/>
      </c>
      <c r="K3217" s="76"/>
      <c r="L3217" s="74" t="str">
        <f t="shared" si="100"/>
        <v/>
      </c>
    </row>
    <row r="3218" spans="1:12" ht="18.95" customHeight="1" x14ac:dyDescent="0.25">
      <c r="A3218" s="52"/>
      <c r="C3218" s="185"/>
      <c r="D3218" s="76"/>
      <c r="E3218" s="76" t="str">
        <f>IF(D3218="","",IFERROR(VLOOKUP(D3218,Cadastro!$C$9:$D$1009,2,FALSE),"NOT FOUND"))</f>
        <v/>
      </c>
      <c r="F3218" s="76"/>
      <c r="G3218" s="94"/>
      <c r="H3218" s="97"/>
      <c r="I3218" s="77">
        <f t="shared" si="101"/>
        <v>0</v>
      </c>
      <c r="J3218" s="78" t="str">
        <f>IFERROR(IF(E3218="","",VLOOKUP(D3218,Saldo!$P$8:$Q$1009,2,FALSE)),"")</f>
        <v/>
      </c>
      <c r="K3218" s="76"/>
      <c r="L3218" s="74" t="str">
        <f t="shared" si="100"/>
        <v/>
      </c>
    </row>
    <row r="3219" spans="1:12" ht="18.95" customHeight="1" x14ac:dyDescent="0.25">
      <c r="A3219" s="52"/>
      <c r="C3219" s="185"/>
      <c r="D3219" s="76"/>
      <c r="E3219" s="76" t="str">
        <f>IF(D3219="","",IFERROR(VLOOKUP(D3219,Cadastro!$C$9:$D$1009,2,FALSE),"NOT FOUND"))</f>
        <v/>
      </c>
      <c r="F3219" s="76"/>
      <c r="G3219" s="94"/>
      <c r="H3219" s="97"/>
      <c r="I3219" s="77">
        <f t="shared" si="101"/>
        <v>0</v>
      </c>
      <c r="J3219" s="78" t="str">
        <f>IFERROR(IF(E3219="","",VLOOKUP(D3219,Saldo!$P$8:$Q$1009,2,FALSE)),"")</f>
        <v/>
      </c>
      <c r="K3219" s="76"/>
      <c r="L3219" s="74" t="str">
        <f t="shared" si="100"/>
        <v/>
      </c>
    </row>
    <row r="3220" spans="1:12" ht="18.95" customHeight="1" x14ac:dyDescent="0.25">
      <c r="A3220" s="52"/>
      <c r="C3220" s="185"/>
      <c r="D3220" s="76"/>
      <c r="E3220" s="76" t="str">
        <f>IF(D3220="","",IFERROR(VLOOKUP(D3220,Cadastro!$C$9:$D$1009,2,FALSE),"NOT FOUND"))</f>
        <v/>
      </c>
      <c r="F3220" s="76"/>
      <c r="G3220" s="94"/>
      <c r="H3220" s="97"/>
      <c r="I3220" s="77">
        <f t="shared" si="101"/>
        <v>0</v>
      </c>
      <c r="J3220" s="78" t="str">
        <f>IFERROR(IF(E3220="","",VLOOKUP(D3220,Saldo!$P$8:$Q$1009,2,FALSE)),"")</f>
        <v/>
      </c>
      <c r="K3220" s="76"/>
      <c r="L3220" s="74" t="str">
        <f t="shared" si="100"/>
        <v/>
      </c>
    </row>
    <row r="3221" spans="1:12" ht="18.95" customHeight="1" x14ac:dyDescent="0.25">
      <c r="A3221" s="52"/>
      <c r="C3221" s="185"/>
      <c r="D3221" s="76"/>
      <c r="E3221" s="76" t="str">
        <f>IF(D3221="","",IFERROR(VLOOKUP(D3221,Cadastro!$C$9:$D$1009,2,FALSE),"NOT FOUND"))</f>
        <v/>
      </c>
      <c r="F3221" s="76"/>
      <c r="G3221" s="94"/>
      <c r="H3221" s="97"/>
      <c r="I3221" s="77">
        <f t="shared" si="101"/>
        <v>0</v>
      </c>
      <c r="J3221" s="78" t="str">
        <f>IFERROR(IF(E3221="","",VLOOKUP(D3221,Saldo!$P$8:$Q$1009,2,FALSE)),"")</f>
        <v/>
      </c>
      <c r="K3221" s="76"/>
      <c r="L3221" s="74" t="str">
        <f t="shared" si="100"/>
        <v/>
      </c>
    </row>
    <row r="3222" spans="1:12" ht="18.95" customHeight="1" x14ac:dyDescent="0.25">
      <c r="A3222" s="52"/>
      <c r="C3222" s="185"/>
      <c r="D3222" s="76"/>
      <c r="E3222" s="76" t="str">
        <f>IF(D3222="","",IFERROR(VLOOKUP(D3222,Cadastro!$C$9:$D$1009,2,FALSE),"NOT FOUND"))</f>
        <v/>
      </c>
      <c r="F3222" s="76"/>
      <c r="G3222" s="94"/>
      <c r="H3222" s="97"/>
      <c r="I3222" s="77">
        <f t="shared" si="101"/>
        <v>0</v>
      </c>
      <c r="J3222" s="78" t="str">
        <f>IFERROR(IF(E3222="","",VLOOKUP(D3222,Saldo!$P$8:$Q$1009,2,FALSE)),"")</f>
        <v/>
      </c>
      <c r="K3222" s="76"/>
      <c r="L3222" s="74" t="str">
        <f t="shared" si="100"/>
        <v/>
      </c>
    </row>
    <row r="3223" spans="1:12" ht="18.95" customHeight="1" x14ac:dyDescent="0.25">
      <c r="A3223" s="52"/>
      <c r="C3223" s="185"/>
      <c r="D3223" s="76"/>
      <c r="E3223" s="76" t="str">
        <f>IF(D3223="","",IFERROR(VLOOKUP(D3223,Cadastro!$C$9:$D$1009,2,FALSE),"NOT FOUND"))</f>
        <v/>
      </c>
      <c r="F3223" s="76"/>
      <c r="G3223" s="94"/>
      <c r="H3223" s="97"/>
      <c r="I3223" s="77">
        <f t="shared" si="101"/>
        <v>0</v>
      </c>
      <c r="J3223" s="78" t="str">
        <f>IFERROR(IF(E3223="","",VLOOKUP(D3223,Saldo!$P$8:$Q$1009,2,FALSE)),"")</f>
        <v/>
      </c>
      <c r="K3223" s="76"/>
      <c r="L3223" s="74" t="str">
        <f t="shared" si="100"/>
        <v/>
      </c>
    </row>
    <row r="3224" spans="1:12" ht="18.95" customHeight="1" x14ac:dyDescent="0.25">
      <c r="A3224" s="52"/>
      <c r="C3224" s="185"/>
      <c r="D3224" s="76"/>
      <c r="E3224" s="76" t="str">
        <f>IF(D3224="","",IFERROR(VLOOKUP(D3224,Cadastro!$C$9:$D$1009,2,FALSE),"NOT FOUND"))</f>
        <v/>
      </c>
      <c r="F3224" s="76"/>
      <c r="G3224" s="94"/>
      <c r="H3224" s="97"/>
      <c r="I3224" s="77">
        <f t="shared" si="101"/>
        <v>0</v>
      </c>
      <c r="J3224" s="78" t="str">
        <f>IFERROR(IF(E3224="","",VLOOKUP(D3224,Saldo!$P$8:$Q$1009,2,FALSE)),"")</f>
        <v/>
      </c>
      <c r="K3224" s="76"/>
      <c r="L3224" s="74" t="str">
        <f t="shared" si="100"/>
        <v/>
      </c>
    </row>
    <row r="3225" spans="1:12" ht="18.95" customHeight="1" x14ac:dyDescent="0.25">
      <c r="A3225" s="52"/>
      <c r="C3225" s="185"/>
      <c r="D3225" s="76"/>
      <c r="E3225" s="76" t="str">
        <f>IF(D3225="","",IFERROR(VLOOKUP(D3225,Cadastro!$C$9:$D$1009,2,FALSE),"NOT FOUND"))</f>
        <v/>
      </c>
      <c r="F3225" s="76"/>
      <c r="G3225" s="94"/>
      <c r="H3225" s="97"/>
      <c r="I3225" s="77">
        <f t="shared" si="101"/>
        <v>0</v>
      </c>
      <c r="J3225" s="78" t="str">
        <f>IFERROR(IF(E3225="","",VLOOKUP(D3225,Saldo!$P$8:$Q$1009,2,FALSE)),"")</f>
        <v/>
      </c>
      <c r="K3225" s="76"/>
      <c r="L3225" s="74" t="str">
        <f t="shared" si="100"/>
        <v/>
      </c>
    </row>
    <row r="3226" spans="1:12" ht="18.95" customHeight="1" x14ac:dyDescent="0.25">
      <c r="A3226" s="52"/>
      <c r="C3226" s="185"/>
      <c r="D3226" s="76"/>
      <c r="E3226" s="76" t="str">
        <f>IF(D3226="","",IFERROR(VLOOKUP(D3226,Cadastro!$C$9:$D$1009,2,FALSE),"NOT FOUND"))</f>
        <v/>
      </c>
      <c r="F3226" s="76"/>
      <c r="G3226" s="94"/>
      <c r="H3226" s="97"/>
      <c r="I3226" s="77">
        <f t="shared" si="101"/>
        <v>0</v>
      </c>
      <c r="J3226" s="78" t="str">
        <f>IFERROR(IF(E3226="","",VLOOKUP(D3226,Saldo!$P$8:$Q$1009,2,FALSE)),"")</f>
        <v/>
      </c>
      <c r="K3226" s="76"/>
      <c r="L3226" s="74" t="str">
        <f t="shared" si="100"/>
        <v/>
      </c>
    </row>
    <row r="3227" spans="1:12" ht="18.95" customHeight="1" x14ac:dyDescent="0.25">
      <c r="A3227" s="52"/>
      <c r="C3227" s="185"/>
      <c r="D3227" s="76"/>
      <c r="E3227" s="76" t="str">
        <f>IF(D3227="","",IFERROR(VLOOKUP(D3227,Cadastro!$C$9:$D$1009,2,FALSE),"NOT FOUND"))</f>
        <v/>
      </c>
      <c r="F3227" s="76"/>
      <c r="G3227" s="94"/>
      <c r="H3227" s="97"/>
      <c r="I3227" s="77">
        <f t="shared" si="101"/>
        <v>0</v>
      </c>
      <c r="J3227" s="78" t="str">
        <f>IFERROR(IF(E3227="","",VLOOKUP(D3227,Saldo!$P$8:$Q$1009,2,FALSE)),"")</f>
        <v/>
      </c>
      <c r="K3227" s="76"/>
      <c r="L3227" s="74" t="str">
        <f t="shared" si="100"/>
        <v/>
      </c>
    </row>
    <row r="3228" spans="1:12" ht="18.95" customHeight="1" x14ac:dyDescent="0.25">
      <c r="A3228" s="52"/>
      <c r="C3228" s="185"/>
      <c r="D3228" s="76"/>
      <c r="E3228" s="76" t="str">
        <f>IF(D3228="","",IFERROR(VLOOKUP(D3228,Cadastro!$C$9:$D$1009,2,FALSE),"NOT FOUND"))</f>
        <v/>
      </c>
      <c r="F3228" s="76"/>
      <c r="G3228" s="94"/>
      <c r="H3228" s="97"/>
      <c r="I3228" s="77">
        <f t="shared" si="101"/>
        <v>0</v>
      </c>
      <c r="J3228" s="78" t="str">
        <f>IFERROR(IF(E3228="","",VLOOKUP(D3228,Saldo!$P$8:$Q$1009,2,FALSE)),"")</f>
        <v/>
      </c>
      <c r="K3228" s="76"/>
      <c r="L3228" s="74" t="str">
        <f t="shared" si="100"/>
        <v/>
      </c>
    </row>
    <row r="3229" spans="1:12" ht="18.95" customHeight="1" x14ac:dyDescent="0.25">
      <c r="A3229" s="52"/>
      <c r="C3229" s="185"/>
      <c r="D3229" s="76"/>
      <c r="E3229" s="76" t="str">
        <f>IF(D3229="","",IFERROR(VLOOKUP(D3229,Cadastro!$C$9:$D$1009,2,FALSE),"NOT FOUND"))</f>
        <v/>
      </c>
      <c r="F3229" s="76"/>
      <c r="G3229" s="94"/>
      <c r="H3229" s="97"/>
      <c r="I3229" s="77">
        <f t="shared" si="101"/>
        <v>0</v>
      </c>
      <c r="J3229" s="78" t="str">
        <f>IFERROR(IF(E3229="","",VLOOKUP(D3229,Saldo!$P$8:$Q$1009,2,FALSE)),"")</f>
        <v/>
      </c>
      <c r="K3229" s="76"/>
      <c r="L3229" s="74" t="str">
        <f t="shared" si="100"/>
        <v/>
      </c>
    </row>
    <row r="3230" spans="1:12" ht="18.95" customHeight="1" x14ac:dyDescent="0.25">
      <c r="A3230" s="52"/>
      <c r="C3230" s="185"/>
      <c r="D3230" s="76"/>
      <c r="E3230" s="76" t="str">
        <f>IF(D3230="","",IFERROR(VLOOKUP(D3230,Cadastro!$C$9:$D$1009,2,FALSE),"NOT FOUND"))</f>
        <v/>
      </c>
      <c r="F3230" s="76"/>
      <c r="G3230" s="94"/>
      <c r="H3230" s="97"/>
      <c r="I3230" s="77">
        <f t="shared" si="101"/>
        <v>0</v>
      </c>
      <c r="J3230" s="78" t="str">
        <f>IFERROR(IF(E3230="","",VLOOKUP(D3230,Saldo!$P$8:$Q$1009,2,FALSE)),"")</f>
        <v/>
      </c>
      <c r="K3230" s="76"/>
      <c r="L3230" s="74" t="str">
        <f t="shared" si="100"/>
        <v/>
      </c>
    </row>
    <row r="3231" spans="1:12" ht="18.95" customHeight="1" x14ac:dyDescent="0.25">
      <c r="A3231" s="52"/>
      <c r="C3231" s="185"/>
      <c r="D3231" s="76"/>
      <c r="E3231" s="76" t="str">
        <f>IF(D3231="","",IFERROR(VLOOKUP(D3231,Cadastro!$C$9:$D$1009,2,FALSE),"NOT FOUND"))</f>
        <v/>
      </c>
      <c r="F3231" s="76"/>
      <c r="G3231" s="94"/>
      <c r="H3231" s="97"/>
      <c r="I3231" s="77">
        <f t="shared" si="101"/>
        <v>0</v>
      </c>
      <c r="J3231" s="78" t="str">
        <f>IFERROR(IF(E3231="","",VLOOKUP(D3231,Saldo!$P$8:$Q$1009,2,FALSE)),"")</f>
        <v/>
      </c>
      <c r="K3231" s="76"/>
      <c r="L3231" s="74" t="str">
        <f t="shared" si="100"/>
        <v/>
      </c>
    </row>
    <row r="3232" spans="1:12" ht="18.95" customHeight="1" x14ac:dyDescent="0.25">
      <c r="A3232" s="52"/>
      <c r="C3232" s="185"/>
      <c r="D3232" s="76"/>
      <c r="E3232" s="76" t="str">
        <f>IF(D3232="","",IFERROR(VLOOKUP(D3232,Cadastro!$C$9:$D$1009,2,FALSE),"NOT FOUND"))</f>
        <v/>
      </c>
      <c r="F3232" s="76"/>
      <c r="G3232" s="94"/>
      <c r="H3232" s="97"/>
      <c r="I3232" s="77">
        <f t="shared" si="101"/>
        <v>0</v>
      </c>
      <c r="J3232" s="78" t="str">
        <f>IFERROR(IF(E3232="","",VLOOKUP(D3232,Saldo!$P$8:$Q$1009,2,FALSE)),"")</f>
        <v/>
      </c>
      <c r="K3232" s="76"/>
      <c r="L3232" s="74" t="str">
        <f t="shared" si="100"/>
        <v/>
      </c>
    </row>
    <row r="3233" spans="1:12" ht="18.95" customHeight="1" x14ac:dyDescent="0.25">
      <c r="A3233" s="52"/>
      <c r="C3233" s="185"/>
      <c r="D3233" s="76"/>
      <c r="E3233" s="76" t="str">
        <f>IF(D3233="","",IFERROR(VLOOKUP(D3233,Cadastro!$C$9:$D$1009,2,FALSE),"NOT FOUND"))</f>
        <v/>
      </c>
      <c r="F3233" s="76"/>
      <c r="G3233" s="94"/>
      <c r="H3233" s="97"/>
      <c r="I3233" s="77">
        <f t="shared" si="101"/>
        <v>0</v>
      </c>
      <c r="J3233" s="78" t="str">
        <f>IFERROR(IF(E3233="","",VLOOKUP(D3233,Saldo!$P$8:$Q$1009,2,FALSE)),"")</f>
        <v/>
      </c>
      <c r="K3233" s="76"/>
      <c r="L3233" s="74" t="str">
        <f t="shared" si="100"/>
        <v/>
      </c>
    </row>
    <row r="3234" spans="1:12" ht="18.95" customHeight="1" x14ac:dyDescent="0.25">
      <c r="A3234" s="52"/>
      <c r="C3234" s="185"/>
      <c r="D3234" s="76"/>
      <c r="E3234" s="76" t="str">
        <f>IF(D3234="","",IFERROR(VLOOKUP(D3234,Cadastro!$C$9:$D$1009,2,FALSE),"NOT FOUND"))</f>
        <v/>
      </c>
      <c r="F3234" s="76"/>
      <c r="G3234" s="94"/>
      <c r="H3234" s="97"/>
      <c r="I3234" s="77">
        <f t="shared" si="101"/>
        <v>0</v>
      </c>
      <c r="J3234" s="78" t="str">
        <f>IFERROR(IF(E3234="","",VLOOKUP(D3234,Saldo!$P$8:$Q$1009,2,FALSE)),"")</f>
        <v/>
      </c>
      <c r="K3234" s="76"/>
      <c r="L3234" s="74" t="str">
        <f t="shared" si="100"/>
        <v/>
      </c>
    </row>
    <row r="3235" spans="1:12" ht="18.95" customHeight="1" x14ac:dyDescent="0.25">
      <c r="A3235" s="52"/>
      <c r="C3235" s="185"/>
      <c r="D3235" s="76"/>
      <c r="E3235" s="76" t="str">
        <f>IF(D3235="","",IFERROR(VLOOKUP(D3235,Cadastro!$C$9:$D$1009,2,FALSE),"NOT FOUND"))</f>
        <v/>
      </c>
      <c r="F3235" s="76"/>
      <c r="G3235" s="94"/>
      <c r="H3235" s="97"/>
      <c r="I3235" s="77">
        <f t="shared" si="101"/>
        <v>0</v>
      </c>
      <c r="J3235" s="78" t="str">
        <f>IFERROR(IF(E3235="","",VLOOKUP(D3235,Saldo!$P$8:$Q$1009,2,FALSE)),"")</f>
        <v/>
      </c>
      <c r="K3235" s="76"/>
      <c r="L3235" s="74" t="str">
        <f t="shared" si="100"/>
        <v/>
      </c>
    </row>
    <row r="3236" spans="1:12" ht="18.95" customHeight="1" x14ac:dyDescent="0.25">
      <c r="A3236" s="52"/>
      <c r="C3236" s="185"/>
      <c r="D3236" s="76"/>
      <c r="E3236" s="76" t="str">
        <f>IF(D3236="","",IFERROR(VLOOKUP(D3236,Cadastro!$C$9:$D$1009,2,FALSE),"NOT FOUND"))</f>
        <v/>
      </c>
      <c r="F3236" s="76"/>
      <c r="G3236" s="94"/>
      <c r="H3236" s="97"/>
      <c r="I3236" s="77">
        <f t="shared" si="101"/>
        <v>0</v>
      </c>
      <c r="J3236" s="78" t="str">
        <f>IFERROR(IF(E3236="","",VLOOKUP(D3236,Saldo!$P$8:$Q$1009,2,FALSE)),"")</f>
        <v/>
      </c>
      <c r="K3236" s="76"/>
      <c r="L3236" s="74" t="str">
        <f t="shared" si="100"/>
        <v/>
      </c>
    </row>
    <row r="3237" spans="1:12" ht="18.95" customHeight="1" x14ac:dyDescent="0.25">
      <c r="A3237" s="52"/>
      <c r="C3237" s="185"/>
      <c r="D3237" s="76"/>
      <c r="E3237" s="76" t="str">
        <f>IF(D3237="","",IFERROR(VLOOKUP(D3237,Cadastro!$C$9:$D$1009,2,FALSE),"NOT FOUND"))</f>
        <v/>
      </c>
      <c r="F3237" s="76"/>
      <c r="G3237" s="94"/>
      <c r="H3237" s="97"/>
      <c r="I3237" s="77">
        <f t="shared" si="101"/>
        <v>0</v>
      </c>
      <c r="J3237" s="78" t="str">
        <f>IFERROR(IF(E3237="","",VLOOKUP(D3237,Saldo!$P$8:$Q$1009,2,FALSE)),"")</f>
        <v/>
      </c>
      <c r="K3237" s="76"/>
      <c r="L3237" s="74" t="str">
        <f t="shared" si="100"/>
        <v/>
      </c>
    </row>
    <row r="3238" spans="1:12" ht="18.95" customHeight="1" x14ac:dyDescent="0.25">
      <c r="A3238" s="52"/>
      <c r="C3238" s="185"/>
      <c r="D3238" s="76"/>
      <c r="E3238" s="76" t="str">
        <f>IF(D3238="","",IFERROR(VLOOKUP(D3238,Cadastro!$C$9:$D$1009,2,FALSE),"NOT FOUND"))</f>
        <v/>
      </c>
      <c r="F3238" s="76"/>
      <c r="G3238" s="94"/>
      <c r="H3238" s="97"/>
      <c r="I3238" s="77">
        <f t="shared" si="101"/>
        <v>0</v>
      </c>
      <c r="J3238" s="78" t="str">
        <f>IFERROR(IF(E3238="","",VLOOKUP(D3238,Saldo!$P$8:$Q$1009,2,FALSE)),"")</f>
        <v/>
      </c>
      <c r="K3238" s="76"/>
      <c r="L3238" s="74" t="str">
        <f t="shared" si="100"/>
        <v/>
      </c>
    </row>
    <row r="3239" spans="1:12" ht="18.95" customHeight="1" x14ac:dyDescent="0.25">
      <c r="A3239" s="52"/>
      <c r="C3239" s="185"/>
      <c r="D3239" s="76"/>
      <c r="E3239" s="76" t="str">
        <f>IF(D3239="","",IFERROR(VLOOKUP(D3239,Cadastro!$C$9:$D$1009,2,FALSE),"NOT FOUND"))</f>
        <v/>
      </c>
      <c r="F3239" s="76"/>
      <c r="G3239" s="94"/>
      <c r="H3239" s="97"/>
      <c r="I3239" s="77">
        <f t="shared" si="101"/>
        <v>0</v>
      </c>
      <c r="J3239" s="78" t="str">
        <f>IFERROR(IF(E3239="","",VLOOKUP(D3239,Saldo!$P$8:$Q$1009,2,FALSE)),"")</f>
        <v/>
      </c>
      <c r="K3239" s="76"/>
      <c r="L3239" s="74" t="str">
        <f t="shared" si="100"/>
        <v/>
      </c>
    </row>
    <row r="3240" spans="1:12" ht="18.95" customHeight="1" x14ac:dyDescent="0.25">
      <c r="A3240" s="52"/>
      <c r="C3240" s="185"/>
      <c r="D3240" s="76"/>
      <c r="E3240" s="76" t="str">
        <f>IF(D3240="","",IFERROR(VLOOKUP(D3240,Cadastro!$C$9:$D$1009,2,FALSE),"NOT FOUND"))</f>
        <v/>
      </c>
      <c r="F3240" s="76"/>
      <c r="G3240" s="94"/>
      <c r="H3240" s="97"/>
      <c r="I3240" s="77">
        <f t="shared" si="101"/>
        <v>0</v>
      </c>
      <c r="J3240" s="78" t="str">
        <f>IFERROR(IF(E3240="","",VLOOKUP(D3240,Saldo!$P$8:$Q$1009,2,FALSE)),"")</f>
        <v/>
      </c>
      <c r="K3240" s="76"/>
      <c r="L3240" s="74" t="str">
        <f t="shared" si="100"/>
        <v/>
      </c>
    </row>
    <row r="3241" spans="1:12" ht="18.95" customHeight="1" x14ac:dyDescent="0.25">
      <c r="A3241" s="52"/>
      <c r="C3241" s="185"/>
      <c r="D3241" s="76"/>
      <c r="E3241" s="76" t="str">
        <f>IF(D3241="","",IFERROR(VLOOKUP(D3241,Cadastro!$C$9:$D$1009,2,FALSE),"NOT FOUND"))</f>
        <v/>
      </c>
      <c r="F3241" s="76"/>
      <c r="G3241" s="94"/>
      <c r="H3241" s="97"/>
      <c r="I3241" s="77">
        <f t="shared" si="101"/>
        <v>0</v>
      </c>
      <c r="J3241" s="78" t="str">
        <f>IFERROR(IF(E3241="","",VLOOKUP(D3241,Saldo!$P$8:$Q$1009,2,FALSE)),"")</f>
        <v/>
      </c>
      <c r="K3241" s="76"/>
      <c r="L3241" s="74" t="str">
        <f t="shared" si="100"/>
        <v/>
      </c>
    </row>
    <row r="3242" spans="1:12" ht="18.95" customHeight="1" x14ac:dyDescent="0.25">
      <c r="A3242" s="52"/>
      <c r="C3242" s="185"/>
      <c r="D3242" s="76"/>
      <c r="E3242" s="76" t="str">
        <f>IF(D3242="","",IFERROR(VLOOKUP(D3242,Cadastro!$C$9:$D$1009,2,FALSE),"NOT FOUND"))</f>
        <v/>
      </c>
      <c r="F3242" s="76"/>
      <c r="G3242" s="94"/>
      <c r="H3242" s="97"/>
      <c r="I3242" s="77">
        <f t="shared" si="101"/>
        <v>0</v>
      </c>
      <c r="J3242" s="78" t="str">
        <f>IFERROR(IF(E3242="","",VLOOKUP(D3242,Saldo!$P$8:$Q$1009,2,FALSE)),"")</f>
        <v/>
      </c>
      <c r="K3242" s="76"/>
      <c r="L3242" s="74" t="str">
        <f t="shared" si="100"/>
        <v/>
      </c>
    </row>
    <row r="3243" spans="1:12" ht="18.95" customHeight="1" x14ac:dyDescent="0.25">
      <c r="A3243" s="52"/>
      <c r="C3243" s="185"/>
      <c r="D3243" s="76"/>
      <c r="E3243" s="76" t="str">
        <f>IF(D3243="","",IFERROR(VLOOKUP(D3243,Cadastro!$C$9:$D$1009,2,FALSE),"NOT FOUND"))</f>
        <v/>
      </c>
      <c r="F3243" s="76"/>
      <c r="G3243" s="94"/>
      <c r="H3243" s="97"/>
      <c r="I3243" s="77">
        <f t="shared" si="101"/>
        <v>0</v>
      </c>
      <c r="J3243" s="78" t="str">
        <f>IFERROR(IF(E3243="","",VLOOKUP(D3243,Saldo!$P$8:$Q$1009,2,FALSE)),"")</f>
        <v/>
      </c>
      <c r="K3243" s="76"/>
      <c r="L3243" s="74" t="str">
        <f t="shared" si="100"/>
        <v/>
      </c>
    </row>
    <row r="3244" spans="1:12" ht="18.95" customHeight="1" x14ac:dyDescent="0.25">
      <c r="A3244" s="52"/>
      <c r="C3244" s="185"/>
      <c r="D3244" s="76"/>
      <c r="E3244" s="76" t="str">
        <f>IF(D3244="","",IFERROR(VLOOKUP(D3244,Cadastro!$C$9:$D$1009,2,FALSE),"NOT FOUND"))</f>
        <v/>
      </c>
      <c r="F3244" s="76"/>
      <c r="G3244" s="94"/>
      <c r="H3244" s="97"/>
      <c r="I3244" s="77">
        <f t="shared" si="101"/>
        <v>0</v>
      </c>
      <c r="J3244" s="78" t="str">
        <f>IFERROR(IF(E3244="","",VLOOKUP(D3244,Saldo!$P$8:$Q$1009,2,FALSE)),"")</f>
        <v/>
      </c>
      <c r="K3244" s="76"/>
      <c r="L3244" s="74" t="str">
        <f t="shared" si="100"/>
        <v/>
      </c>
    </row>
    <row r="3245" spans="1:12" ht="18.95" customHeight="1" x14ac:dyDescent="0.25">
      <c r="A3245" s="52"/>
      <c r="C3245" s="185"/>
      <c r="D3245" s="76"/>
      <c r="E3245" s="76" t="str">
        <f>IF(D3245="","",IFERROR(VLOOKUP(D3245,Cadastro!$C$9:$D$1009,2,FALSE),"NOT FOUND"))</f>
        <v/>
      </c>
      <c r="F3245" s="76"/>
      <c r="G3245" s="94"/>
      <c r="H3245" s="97"/>
      <c r="I3245" s="77">
        <f t="shared" si="101"/>
        <v>0</v>
      </c>
      <c r="J3245" s="78" t="str">
        <f>IFERROR(IF(E3245="","",VLOOKUP(D3245,Saldo!$P$8:$Q$1009,2,FALSE)),"")</f>
        <v/>
      </c>
      <c r="K3245" s="76"/>
      <c r="L3245" s="74" t="str">
        <f t="shared" si="100"/>
        <v/>
      </c>
    </row>
    <row r="3246" spans="1:12" ht="18.95" customHeight="1" x14ac:dyDescent="0.25">
      <c r="A3246" s="52"/>
      <c r="C3246" s="185"/>
      <c r="D3246" s="76"/>
      <c r="E3246" s="76" t="str">
        <f>IF(D3246="","",IFERROR(VLOOKUP(D3246,Cadastro!$C$9:$D$1009,2,FALSE),"NOT FOUND"))</f>
        <v/>
      </c>
      <c r="F3246" s="76"/>
      <c r="G3246" s="94"/>
      <c r="H3246" s="97"/>
      <c r="I3246" s="77">
        <f t="shared" si="101"/>
        <v>0</v>
      </c>
      <c r="J3246" s="78" t="str">
        <f>IFERROR(IF(E3246="","",VLOOKUP(D3246,Saldo!$P$8:$Q$1009,2,FALSE)),"")</f>
        <v/>
      </c>
      <c r="K3246" s="76"/>
      <c r="L3246" s="74" t="str">
        <f t="shared" si="100"/>
        <v/>
      </c>
    </row>
    <row r="3247" spans="1:12" ht="18.95" customHeight="1" x14ac:dyDescent="0.25">
      <c r="A3247" s="52"/>
      <c r="C3247" s="185"/>
      <c r="D3247" s="76"/>
      <c r="E3247" s="76" t="str">
        <f>IF(D3247="","",IFERROR(VLOOKUP(D3247,Cadastro!$C$9:$D$1009,2,FALSE),"NOT FOUND"))</f>
        <v/>
      </c>
      <c r="F3247" s="76"/>
      <c r="G3247" s="94"/>
      <c r="H3247" s="97"/>
      <c r="I3247" s="77">
        <f t="shared" si="101"/>
        <v>0</v>
      </c>
      <c r="J3247" s="78" t="str">
        <f>IFERROR(IF(E3247="","",VLOOKUP(D3247,Saldo!$P$8:$Q$1009,2,FALSE)),"")</f>
        <v/>
      </c>
      <c r="K3247" s="76"/>
      <c r="L3247" s="74" t="str">
        <f t="shared" si="100"/>
        <v/>
      </c>
    </row>
    <row r="3248" spans="1:12" ht="18.95" customHeight="1" x14ac:dyDescent="0.25">
      <c r="A3248" s="52"/>
      <c r="C3248" s="185"/>
      <c r="D3248" s="76"/>
      <c r="E3248" s="76" t="str">
        <f>IF(D3248="","",IFERROR(VLOOKUP(D3248,Cadastro!$C$9:$D$1009,2,FALSE),"NOT FOUND"))</f>
        <v/>
      </c>
      <c r="F3248" s="76"/>
      <c r="G3248" s="94"/>
      <c r="H3248" s="97"/>
      <c r="I3248" s="77">
        <f t="shared" si="101"/>
        <v>0</v>
      </c>
      <c r="J3248" s="78" t="str">
        <f>IFERROR(IF(E3248="","",VLOOKUP(D3248,Saldo!$P$8:$Q$1009,2,FALSE)),"")</f>
        <v/>
      </c>
      <c r="K3248" s="76"/>
      <c r="L3248" s="74" t="str">
        <f t="shared" si="100"/>
        <v/>
      </c>
    </row>
    <row r="3249" spans="1:12" ht="18.95" customHeight="1" x14ac:dyDescent="0.25">
      <c r="A3249" s="52"/>
      <c r="C3249" s="185"/>
      <c r="D3249" s="76"/>
      <c r="E3249" s="76" t="str">
        <f>IF(D3249="","",IFERROR(VLOOKUP(D3249,Cadastro!$C$9:$D$1009,2,FALSE),"NOT FOUND"))</f>
        <v/>
      </c>
      <c r="F3249" s="76"/>
      <c r="G3249" s="94"/>
      <c r="H3249" s="97"/>
      <c r="I3249" s="77">
        <f t="shared" si="101"/>
        <v>0</v>
      </c>
      <c r="J3249" s="78" t="str">
        <f>IFERROR(IF(E3249="","",VLOOKUP(D3249,Saldo!$P$8:$Q$1009,2,FALSE)),"")</f>
        <v/>
      </c>
      <c r="K3249" s="76"/>
      <c r="L3249" s="74" t="str">
        <f t="shared" si="100"/>
        <v/>
      </c>
    </row>
    <row r="3250" spans="1:12" ht="18.95" customHeight="1" x14ac:dyDescent="0.25">
      <c r="A3250" s="52"/>
      <c r="C3250" s="185"/>
      <c r="D3250" s="76"/>
      <c r="E3250" s="76" t="str">
        <f>IF(D3250="","",IFERROR(VLOOKUP(D3250,Cadastro!$C$9:$D$1009,2,FALSE),"NOT FOUND"))</f>
        <v/>
      </c>
      <c r="F3250" s="76"/>
      <c r="G3250" s="94"/>
      <c r="H3250" s="97"/>
      <c r="I3250" s="77">
        <f t="shared" si="101"/>
        <v>0</v>
      </c>
      <c r="J3250" s="78" t="str">
        <f>IFERROR(IF(E3250="","",VLOOKUP(D3250,Saldo!$P$8:$Q$1009,2,FALSE)),"")</f>
        <v/>
      </c>
      <c r="K3250" s="76"/>
      <c r="L3250" s="74" t="str">
        <f t="shared" si="100"/>
        <v/>
      </c>
    </row>
    <row r="3251" spans="1:12" ht="18.95" customHeight="1" x14ac:dyDescent="0.25">
      <c r="A3251" s="52"/>
      <c r="C3251" s="185"/>
      <c r="D3251" s="76"/>
      <c r="E3251" s="76" t="str">
        <f>IF(D3251="","",IFERROR(VLOOKUP(D3251,Cadastro!$C$9:$D$1009,2,FALSE),"NOT FOUND"))</f>
        <v/>
      </c>
      <c r="F3251" s="76"/>
      <c r="G3251" s="94"/>
      <c r="H3251" s="97"/>
      <c r="I3251" s="77">
        <f t="shared" si="101"/>
        <v>0</v>
      </c>
      <c r="J3251" s="78" t="str">
        <f>IFERROR(IF(E3251="","",VLOOKUP(D3251,Saldo!$P$8:$Q$1009,2,FALSE)),"")</f>
        <v/>
      </c>
      <c r="K3251" s="76"/>
      <c r="L3251" s="74" t="str">
        <f t="shared" si="100"/>
        <v/>
      </c>
    </row>
    <row r="3252" spans="1:12" ht="18.95" customHeight="1" x14ac:dyDescent="0.25">
      <c r="A3252" s="52"/>
      <c r="C3252" s="185"/>
      <c r="D3252" s="76"/>
      <c r="E3252" s="76" t="str">
        <f>IF(D3252="","",IFERROR(VLOOKUP(D3252,Cadastro!$C$9:$D$1009,2,FALSE),"NOT FOUND"))</f>
        <v/>
      </c>
      <c r="F3252" s="76"/>
      <c r="G3252" s="94"/>
      <c r="H3252" s="97"/>
      <c r="I3252" s="77">
        <f t="shared" si="101"/>
        <v>0</v>
      </c>
      <c r="J3252" s="78" t="str">
        <f>IFERROR(IF(E3252="","",VLOOKUP(D3252,Saldo!$P$8:$Q$1009,2,FALSE)),"")</f>
        <v/>
      </c>
      <c r="K3252" s="76"/>
      <c r="L3252" s="74" t="str">
        <f t="shared" si="100"/>
        <v/>
      </c>
    </row>
    <row r="3253" spans="1:12" ht="18.95" customHeight="1" x14ac:dyDescent="0.25">
      <c r="A3253" s="52"/>
      <c r="C3253" s="185"/>
      <c r="D3253" s="76"/>
      <c r="E3253" s="76" t="str">
        <f>IF(D3253="","",IFERROR(VLOOKUP(D3253,Cadastro!$C$9:$D$1009,2,FALSE),"NOT FOUND"))</f>
        <v/>
      </c>
      <c r="F3253" s="76"/>
      <c r="G3253" s="94"/>
      <c r="H3253" s="97"/>
      <c r="I3253" s="77">
        <f t="shared" si="101"/>
        <v>0</v>
      </c>
      <c r="J3253" s="78" t="str">
        <f>IFERROR(IF(E3253="","",VLOOKUP(D3253,Saldo!$P$8:$Q$1009,2,FALSE)),"")</f>
        <v/>
      </c>
      <c r="K3253" s="76"/>
      <c r="L3253" s="74" t="str">
        <f t="shared" si="100"/>
        <v/>
      </c>
    </row>
    <row r="3254" spans="1:12" ht="18.95" customHeight="1" x14ac:dyDescent="0.25">
      <c r="A3254" s="52"/>
      <c r="C3254" s="185"/>
      <c r="D3254" s="76"/>
      <c r="E3254" s="76" t="str">
        <f>IF(D3254="","",IFERROR(VLOOKUP(D3254,Cadastro!$C$9:$D$1009,2,FALSE),"NOT FOUND"))</f>
        <v/>
      </c>
      <c r="F3254" s="76"/>
      <c r="G3254" s="94"/>
      <c r="H3254" s="97"/>
      <c r="I3254" s="77">
        <f t="shared" si="101"/>
        <v>0</v>
      </c>
      <c r="J3254" s="78" t="str">
        <f>IFERROR(IF(E3254="","",VLOOKUP(D3254,Saldo!$P$8:$Q$1009,2,FALSE)),"")</f>
        <v/>
      </c>
      <c r="K3254" s="76"/>
      <c r="L3254" s="74" t="str">
        <f t="shared" si="100"/>
        <v/>
      </c>
    </row>
    <row r="3255" spans="1:12" ht="18.95" customHeight="1" x14ac:dyDescent="0.25">
      <c r="A3255" s="52"/>
      <c r="C3255" s="185"/>
      <c r="D3255" s="76"/>
      <c r="E3255" s="76" t="str">
        <f>IF(D3255="","",IFERROR(VLOOKUP(D3255,Cadastro!$C$9:$D$1009,2,FALSE),"NOT FOUND"))</f>
        <v/>
      </c>
      <c r="F3255" s="76"/>
      <c r="G3255" s="94"/>
      <c r="H3255" s="97"/>
      <c r="I3255" s="77">
        <f t="shared" si="101"/>
        <v>0</v>
      </c>
      <c r="J3255" s="78" t="str">
        <f>IFERROR(IF(E3255="","",VLOOKUP(D3255,Saldo!$P$8:$Q$1009,2,FALSE)),"")</f>
        <v/>
      </c>
      <c r="K3255" s="76"/>
      <c r="L3255" s="74" t="str">
        <f t="shared" si="100"/>
        <v/>
      </c>
    </row>
    <row r="3256" spans="1:12" ht="18.95" customHeight="1" x14ac:dyDescent="0.25">
      <c r="A3256" s="52"/>
      <c r="C3256" s="185"/>
      <c r="D3256" s="76"/>
      <c r="E3256" s="76" t="str">
        <f>IF(D3256="","",IFERROR(VLOOKUP(D3256,Cadastro!$C$9:$D$1009,2,FALSE),"NOT FOUND"))</f>
        <v/>
      </c>
      <c r="F3256" s="76"/>
      <c r="G3256" s="94"/>
      <c r="H3256" s="97"/>
      <c r="I3256" s="77">
        <f t="shared" si="101"/>
        <v>0</v>
      </c>
      <c r="J3256" s="78" t="str">
        <f>IFERROR(IF(E3256="","",VLOOKUP(D3256,Saldo!$P$8:$Q$1009,2,FALSE)),"")</f>
        <v/>
      </c>
      <c r="K3256" s="76"/>
      <c r="L3256" s="74" t="str">
        <f t="shared" si="100"/>
        <v/>
      </c>
    </row>
    <row r="3257" spans="1:12" ht="18.95" customHeight="1" x14ac:dyDescent="0.25">
      <c r="A3257" s="52"/>
      <c r="C3257" s="185"/>
      <c r="D3257" s="76"/>
      <c r="E3257" s="76" t="str">
        <f>IF(D3257="","",IFERROR(VLOOKUP(D3257,Cadastro!$C$9:$D$1009,2,FALSE),"NOT FOUND"))</f>
        <v/>
      </c>
      <c r="F3257" s="76"/>
      <c r="G3257" s="94"/>
      <c r="H3257" s="97"/>
      <c r="I3257" s="77">
        <f t="shared" si="101"/>
        <v>0</v>
      </c>
      <c r="J3257" s="78" t="str">
        <f>IFERROR(IF(E3257="","",VLOOKUP(D3257,Saldo!$P$8:$Q$1009,2,FALSE)),"")</f>
        <v/>
      </c>
      <c r="K3257" s="76"/>
      <c r="L3257" s="74" t="str">
        <f t="shared" si="100"/>
        <v/>
      </c>
    </row>
    <row r="3258" spans="1:12" ht="18.95" customHeight="1" x14ac:dyDescent="0.25">
      <c r="A3258" s="52"/>
      <c r="C3258" s="185"/>
      <c r="D3258" s="76"/>
      <c r="E3258" s="76" t="str">
        <f>IF(D3258="","",IFERROR(VLOOKUP(D3258,Cadastro!$C$9:$D$1009,2,FALSE),"NOT FOUND"))</f>
        <v/>
      </c>
      <c r="F3258" s="76"/>
      <c r="G3258" s="94"/>
      <c r="H3258" s="97"/>
      <c r="I3258" s="77">
        <f t="shared" si="101"/>
        <v>0</v>
      </c>
      <c r="J3258" s="78" t="str">
        <f>IFERROR(IF(E3258="","",VLOOKUP(D3258,Saldo!$P$8:$Q$1009,2,FALSE)),"")</f>
        <v/>
      </c>
      <c r="K3258" s="76"/>
      <c r="L3258" s="74" t="str">
        <f t="shared" si="100"/>
        <v/>
      </c>
    </row>
    <row r="3259" spans="1:12" ht="18.95" customHeight="1" x14ac:dyDescent="0.25">
      <c r="A3259" s="52"/>
      <c r="C3259" s="185"/>
      <c r="D3259" s="76"/>
      <c r="E3259" s="76" t="str">
        <f>IF(D3259="","",IFERROR(VLOOKUP(D3259,Cadastro!$C$9:$D$1009,2,FALSE),"NOT FOUND"))</f>
        <v/>
      </c>
      <c r="F3259" s="76"/>
      <c r="G3259" s="94"/>
      <c r="H3259" s="97"/>
      <c r="I3259" s="77">
        <f t="shared" si="101"/>
        <v>0</v>
      </c>
      <c r="J3259" s="78" t="str">
        <f>IFERROR(IF(E3259="","",VLOOKUP(D3259,Saldo!$P$8:$Q$1009,2,FALSE)),"")</f>
        <v/>
      </c>
      <c r="K3259" s="76"/>
      <c r="L3259" s="74" t="str">
        <f t="shared" si="100"/>
        <v/>
      </c>
    </row>
    <row r="3260" spans="1:12" ht="18.95" customHeight="1" x14ac:dyDescent="0.25">
      <c r="A3260" s="52"/>
      <c r="C3260" s="185"/>
      <c r="D3260" s="76"/>
      <c r="E3260" s="76" t="str">
        <f>IF(D3260="","",IFERROR(VLOOKUP(D3260,Cadastro!$C$9:$D$1009,2,FALSE),"NOT FOUND"))</f>
        <v/>
      </c>
      <c r="F3260" s="76"/>
      <c r="G3260" s="94"/>
      <c r="H3260" s="97"/>
      <c r="I3260" s="77">
        <f t="shared" si="101"/>
        <v>0</v>
      </c>
      <c r="J3260" s="78" t="str">
        <f>IFERROR(IF(E3260="","",VLOOKUP(D3260,Saldo!$P$8:$Q$1009,2,FALSE)),"")</f>
        <v/>
      </c>
      <c r="K3260" s="76"/>
      <c r="L3260" s="74" t="str">
        <f t="shared" si="100"/>
        <v/>
      </c>
    </row>
    <row r="3261" spans="1:12" ht="18.95" customHeight="1" x14ac:dyDescent="0.25">
      <c r="A3261" s="52"/>
      <c r="C3261" s="185"/>
      <c r="D3261" s="76"/>
      <c r="E3261" s="76" t="str">
        <f>IF(D3261="","",IFERROR(VLOOKUP(D3261,Cadastro!$C$9:$D$1009,2,FALSE),"NOT FOUND"))</f>
        <v/>
      </c>
      <c r="F3261" s="76"/>
      <c r="G3261" s="94"/>
      <c r="H3261" s="97"/>
      <c r="I3261" s="77">
        <f t="shared" si="101"/>
        <v>0</v>
      </c>
      <c r="J3261" s="78" t="str">
        <f>IFERROR(IF(E3261="","",VLOOKUP(D3261,Saldo!$P$8:$Q$1009,2,FALSE)),"")</f>
        <v/>
      </c>
      <c r="K3261" s="76"/>
      <c r="L3261" s="74" t="str">
        <f t="shared" si="100"/>
        <v/>
      </c>
    </row>
    <row r="3262" spans="1:12" ht="18.95" customHeight="1" x14ac:dyDescent="0.25">
      <c r="A3262" s="52"/>
      <c r="C3262" s="185"/>
      <c r="D3262" s="76"/>
      <c r="E3262" s="76" t="str">
        <f>IF(D3262="","",IFERROR(VLOOKUP(D3262,Cadastro!$C$9:$D$1009,2,FALSE),"NOT FOUND"))</f>
        <v/>
      </c>
      <c r="F3262" s="76"/>
      <c r="G3262" s="94"/>
      <c r="H3262" s="97"/>
      <c r="I3262" s="77">
        <f t="shared" si="101"/>
        <v>0</v>
      </c>
      <c r="J3262" s="78" t="str">
        <f>IFERROR(IF(E3262="","",VLOOKUP(D3262,Saldo!$P$8:$Q$1009,2,FALSE)),"")</f>
        <v/>
      </c>
      <c r="K3262" s="76"/>
      <c r="L3262" s="74" t="str">
        <f t="shared" si="100"/>
        <v/>
      </c>
    </row>
    <row r="3263" spans="1:12" ht="18.95" customHeight="1" x14ac:dyDescent="0.25">
      <c r="A3263" s="52"/>
      <c r="C3263" s="185"/>
      <c r="D3263" s="76"/>
      <c r="E3263" s="76" t="str">
        <f>IF(D3263="","",IFERROR(VLOOKUP(D3263,Cadastro!$C$9:$D$1009,2,FALSE),"NOT FOUND"))</f>
        <v/>
      </c>
      <c r="F3263" s="76"/>
      <c r="G3263" s="94"/>
      <c r="H3263" s="97"/>
      <c r="I3263" s="77">
        <f t="shared" si="101"/>
        <v>0</v>
      </c>
      <c r="J3263" s="78" t="str">
        <f>IFERROR(IF(E3263="","",VLOOKUP(D3263,Saldo!$P$8:$Q$1009,2,FALSE)),"")</f>
        <v/>
      </c>
      <c r="K3263" s="76"/>
      <c r="L3263" s="74" t="str">
        <f t="shared" si="100"/>
        <v/>
      </c>
    </row>
    <row r="3264" spans="1:12" ht="18.95" customHeight="1" x14ac:dyDescent="0.25">
      <c r="A3264" s="52"/>
      <c r="C3264" s="185"/>
      <c r="D3264" s="76"/>
      <c r="E3264" s="76" t="str">
        <f>IF(D3264="","",IFERROR(VLOOKUP(D3264,Cadastro!$C$9:$D$1009,2,FALSE),"NOT FOUND"))</f>
        <v/>
      </c>
      <c r="F3264" s="76"/>
      <c r="G3264" s="94"/>
      <c r="H3264" s="97"/>
      <c r="I3264" s="77">
        <f t="shared" si="101"/>
        <v>0</v>
      </c>
      <c r="J3264" s="78" t="str">
        <f>IFERROR(IF(E3264="","",VLOOKUP(D3264,Saldo!$P$8:$Q$1009,2,FALSE)),"")</f>
        <v/>
      </c>
      <c r="K3264" s="76"/>
      <c r="L3264" s="74" t="str">
        <f t="shared" si="100"/>
        <v/>
      </c>
    </row>
    <row r="3265" spans="1:12" ht="18.95" customHeight="1" x14ac:dyDescent="0.25">
      <c r="A3265" s="52"/>
      <c r="C3265" s="185"/>
      <c r="D3265" s="76"/>
      <c r="E3265" s="76" t="str">
        <f>IF(D3265="","",IFERROR(VLOOKUP(D3265,Cadastro!$C$9:$D$1009,2,FALSE),"NOT FOUND"))</f>
        <v/>
      </c>
      <c r="F3265" s="76"/>
      <c r="G3265" s="94"/>
      <c r="H3265" s="97"/>
      <c r="I3265" s="77">
        <f t="shared" si="101"/>
        <v>0</v>
      </c>
      <c r="J3265" s="78" t="str">
        <f>IFERROR(IF(E3265="","",VLOOKUP(D3265,Saldo!$P$8:$Q$1009,2,FALSE)),"")</f>
        <v/>
      </c>
      <c r="K3265" s="76"/>
      <c r="L3265" s="74" t="str">
        <f t="shared" si="100"/>
        <v/>
      </c>
    </row>
    <row r="3266" spans="1:12" ht="18.95" customHeight="1" x14ac:dyDescent="0.25">
      <c r="A3266" s="52"/>
      <c r="C3266" s="185"/>
      <c r="D3266" s="76"/>
      <c r="E3266" s="76" t="str">
        <f>IF(D3266="","",IFERROR(VLOOKUP(D3266,Cadastro!$C$9:$D$1009,2,FALSE),"NOT FOUND"))</f>
        <v/>
      </c>
      <c r="F3266" s="76"/>
      <c r="G3266" s="94"/>
      <c r="H3266" s="97"/>
      <c r="I3266" s="77">
        <f t="shared" si="101"/>
        <v>0</v>
      </c>
      <c r="J3266" s="78" t="str">
        <f>IFERROR(IF(E3266="","",VLOOKUP(D3266,Saldo!$P$8:$Q$1009,2,FALSE)),"")</f>
        <v/>
      </c>
      <c r="K3266" s="76"/>
      <c r="L3266" s="74" t="str">
        <f t="shared" si="100"/>
        <v/>
      </c>
    </row>
    <row r="3267" spans="1:12" ht="18.95" customHeight="1" x14ac:dyDescent="0.25">
      <c r="A3267" s="52"/>
      <c r="C3267" s="185"/>
      <c r="D3267" s="76"/>
      <c r="E3267" s="76" t="str">
        <f>IF(D3267="","",IFERROR(VLOOKUP(D3267,Cadastro!$C$9:$D$1009,2,FALSE),"NOT FOUND"))</f>
        <v/>
      </c>
      <c r="F3267" s="76"/>
      <c r="G3267" s="94"/>
      <c r="H3267" s="97"/>
      <c r="I3267" s="77">
        <f t="shared" si="101"/>
        <v>0</v>
      </c>
      <c r="J3267" s="78" t="str">
        <f>IFERROR(IF(E3267="","",VLOOKUP(D3267,Saldo!$P$8:$Q$1009,2,FALSE)),"")</f>
        <v/>
      </c>
      <c r="K3267" s="76"/>
      <c r="L3267" s="74" t="str">
        <f t="shared" si="100"/>
        <v/>
      </c>
    </row>
    <row r="3268" spans="1:12" ht="18.95" customHeight="1" x14ac:dyDescent="0.25">
      <c r="A3268" s="52"/>
      <c r="C3268" s="185"/>
      <c r="D3268" s="76"/>
      <c r="E3268" s="76" t="str">
        <f>IF(D3268="","",IFERROR(VLOOKUP(D3268,Cadastro!$C$9:$D$1009,2,FALSE),"NOT FOUND"))</f>
        <v/>
      </c>
      <c r="F3268" s="76"/>
      <c r="G3268" s="94"/>
      <c r="H3268" s="97"/>
      <c r="I3268" s="77">
        <f t="shared" si="101"/>
        <v>0</v>
      </c>
      <c r="J3268" s="78" t="str">
        <f>IFERROR(IF(E3268="","",VLOOKUP(D3268,Saldo!$P$8:$Q$1009,2,FALSE)),"")</f>
        <v/>
      </c>
      <c r="K3268" s="76"/>
      <c r="L3268" s="74" t="str">
        <f t="shared" si="100"/>
        <v/>
      </c>
    </row>
    <row r="3269" spans="1:12" ht="18.95" customHeight="1" x14ac:dyDescent="0.25">
      <c r="A3269" s="52"/>
      <c r="C3269" s="185"/>
      <c r="D3269" s="76"/>
      <c r="E3269" s="76" t="str">
        <f>IF(D3269="","",IFERROR(VLOOKUP(D3269,Cadastro!$C$9:$D$1009,2,FALSE),"NOT FOUND"))</f>
        <v/>
      </c>
      <c r="F3269" s="76"/>
      <c r="G3269" s="94"/>
      <c r="H3269" s="97"/>
      <c r="I3269" s="77">
        <f t="shared" si="101"/>
        <v>0</v>
      </c>
      <c r="J3269" s="78" t="str">
        <f>IFERROR(IF(E3269="","",VLOOKUP(D3269,Saldo!$P$8:$Q$1009,2,FALSE)),"")</f>
        <v/>
      </c>
      <c r="K3269" s="76"/>
      <c r="L3269" s="74" t="str">
        <f t="shared" si="100"/>
        <v/>
      </c>
    </row>
    <row r="3270" spans="1:12" ht="18.95" customHeight="1" x14ac:dyDescent="0.25">
      <c r="A3270" s="52"/>
      <c r="C3270" s="185"/>
      <c r="D3270" s="76"/>
      <c r="E3270" s="76" t="str">
        <f>IF(D3270="","",IFERROR(VLOOKUP(D3270,Cadastro!$C$9:$D$1009,2,FALSE),"NOT FOUND"))</f>
        <v/>
      </c>
      <c r="F3270" s="76"/>
      <c r="G3270" s="94"/>
      <c r="H3270" s="97"/>
      <c r="I3270" s="77">
        <f t="shared" si="101"/>
        <v>0</v>
      </c>
      <c r="J3270" s="78" t="str">
        <f>IFERROR(IF(E3270="","",VLOOKUP(D3270,Saldo!$P$8:$Q$1009,2,FALSE)),"")</f>
        <v/>
      </c>
      <c r="K3270" s="76"/>
      <c r="L3270" s="74" t="str">
        <f t="shared" si="100"/>
        <v/>
      </c>
    </row>
    <row r="3271" spans="1:12" ht="18.95" customHeight="1" x14ac:dyDescent="0.25">
      <c r="A3271" s="52"/>
      <c r="C3271" s="185"/>
      <c r="D3271" s="76"/>
      <c r="E3271" s="76" t="str">
        <f>IF(D3271="","",IFERROR(VLOOKUP(D3271,Cadastro!$C$9:$D$1009,2,FALSE),"NOT FOUND"))</f>
        <v/>
      </c>
      <c r="F3271" s="76"/>
      <c r="G3271" s="94"/>
      <c r="H3271" s="97"/>
      <c r="I3271" s="77">
        <f t="shared" si="101"/>
        <v>0</v>
      </c>
      <c r="J3271" s="78" t="str">
        <f>IFERROR(IF(E3271="","",VLOOKUP(D3271,Saldo!$P$8:$Q$1009,2,FALSE)),"")</f>
        <v/>
      </c>
      <c r="K3271" s="76"/>
      <c r="L3271" s="74" t="str">
        <f t="shared" si="100"/>
        <v/>
      </c>
    </row>
    <row r="3272" spans="1:12" ht="18.95" customHeight="1" x14ac:dyDescent="0.25">
      <c r="A3272" s="52"/>
      <c r="C3272" s="185"/>
      <c r="D3272" s="76"/>
      <c r="E3272" s="76" t="str">
        <f>IF(D3272="","",IFERROR(VLOOKUP(D3272,Cadastro!$C$9:$D$1009,2,FALSE),"NOT FOUND"))</f>
        <v/>
      </c>
      <c r="F3272" s="76"/>
      <c r="G3272" s="94"/>
      <c r="H3272" s="97"/>
      <c r="I3272" s="77">
        <f t="shared" si="101"/>
        <v>0</v>
      </c>
      <c r="J3272" s="78" t="str">
        <f>IFERROR(IF(E3272="","",VLOOKUP(D3272,Saldo!$P$8:$Q$1009,2,FALSE)),"")</f>
        <v/>
      </c>
      <c r="K3272" s="76"/>
      <c r="L3272" s="74" t="str">
        <f t="shared" si="100"/>
        <v/>
      </c>
    </row>
    <row r="3273" spans="1:12" ht="18.95" customHeight="1" x14ac:dyDescent="0.25">
      <c r="A3273" s="52"/>
      <c r="C3273" s="185"/>
      <c r="D3273" s="76"/>
      <c r="E3273" s="76" t="str">
        <f>IF(D3273="","",IFERROR(VLOOKUP(D3273,Cadastro!$C$9:$D$1009,2,FALSE),"NOT FOUND"))</f>
        <v/>
      </c>
      <c r="F3273" s="76"/>
      <c r="G3273" s="94"/>
      <c r="H3273" s="97"/>
      <c r="I3273" s="77">
        <f t="shared" si="101"/>
        <v>0</v>
      </c>
      <c r="J3273" s="78" t="str">
        <f>IFERROR(IF(E3273="","",VLOOKUP(D3273,Saldo!$P$8:$Q$1009,2,FALSE)),"")</f>
        <v/>
      </c>
      <c r="K3273" s="76"/>
      <c r="L3273" s="74" t="str">
        <f t="shared" ref="L3273:L3336" si="102">IF(C3273="","",MONTH(C3273))</f>
        <v/>
      </c>
    </row>
    <row r="3274" spans="1:12" ht="18.95" customHeight="1" x14ac:dyDescent="0.25">
      <c r="A3274" s="52"/>
      <c r="C3274" s="185"/>
      <c r="D3274" s="76"/>
      <c r="E3274" s="76" t="str">
        <f>IF(D3274="","",IFERROR(VLOOKUP(D3274,Cadastro!$C$9:$D$1009,2,FALSE),"NOT FOUND"))</f>
        <v/>
      </c>
      <c r="F3274" s="76"/>
      <c r="G3274" s="94"/>
      <c r="H3274" s="97"/>
      <c r="I3274" s="77">
        <f t="shared" ref="I3274:I3337" si="103">IFERROR(G3274*H3274,"Check if QTY and Value are both valid")</f>
        <v>0</v>
      </c>
      <c r="J3274" s="78" t="str">
        <f>IFERROR(IF(E3274="","",VLOOKUP(D3274,Saldo!$P$8:$Q$1009,2,FALSE)),"")</f>
        <v/>
      </c>
      <c r="K3274" s="76"/>
      <c r="L3274" s="74" t="str">
        <f t="shared" si="102"/>
        <v/>
      </c>
    </row>
    <row r="3275" spans="1:12" ht="18.95" customHeight="1" x14ac:dyDescent="0.25">
      <c r="A3275" s="52"/>
      <c r="C3275" s="185"/>
      <c r="D3275" s="76"/>
      <c r="E3275" s="76" t="str">
        <f>IF(D3275="","",IFERROR(VLOOKUP(D3275,Cadastro!$C$9:$D$1009,2,FALSE),"NOT FOUND"))</f>
        <v/>
      </c>
      <c r="F3275" s="76"/>
      <c r="G3275" s="94"/>
      <c r="H3275" s="97"/>
      <c r="I3275" s="77">
        <f t="shared" si="103"/>
        <v>0</v>
      </c>
      <c r="J3275" s="78" t="str">
        <f>IFERROR(IF(E3275="","",VLOOKUP(D3275,Saldo!$P$8:$Q$1009,2,FALSE)),"")</f>
        <v/>
      </c>
      <c r="K3275" s="76"/>
      <c r="L3275" s="74" t="str">
        <f t="shared" si="102"/>
        <v/>
      </c>
    </row>
    <row r="3276" spans="1:12" ht="18.95" customHeight="1" x14ac:dyDescent="0.25">
      <c r="A3276" s="52"/>
      <c r="C3276" s="185"/>
      <c r="D3276" s="76"/>
      <c r="E3276" s="76" t="str">
        <f>IF(D3276="","",IFERROR(VLOOKUP(D3276,Cadastro!$C$9:$D$1009,2,FALSE),"NOT FOUND"))</f>
        <v/>
      </c>
      <c r="F3276" s="76"/>
      <c r="G3276" s="94"/>
      <c r="H3276" s="97"/>
      <c r="I3276" s="77">
        <f t="shared" si="103"/>
        <v>0</v>
      </c>
      <c r="J3276" s="78" t="str">
        <f>IFERROR(IF(E3276="","",VLOOKUP(D3276,Saldo!$P$8:$Q$1009,2,FALSE)),"")</f>
        <v/>
      </c>
      <c r="K3276" s="76"/>
      <c r="L3276" s="74" t="str">
        <f t="shared" si="102"/>
        <v/>
      </c>
    </row>
    <row r="3277" spans="1:12" ht="18.95" customHeight="1" x14ac:dyDescent="0.25">
      <c r="A3277" s="52"/>
      <c r="C3277" s="185"/>
      <c r="D3277" s="76"/>
      <c r="E3277" s="76" t="str">
        <f>IF(D3277="","",IFERROR(VLOOKUP(D3277,Cadastro!$C$9:$D$1009,2,FALSE),"NOT FOUND"))</f>
        <v/>
      </c>
      <c r="F3277" s="76"/>
      <c r="G3277" s="94"/>
      <c r="H3277" s="97"/>
      <c r="I3277" s="77">
        <f t="shared" si="103"/>
        <v>0</v>
      </c>
      <c r="J3277" s="78" t="str">
        <f>IFERROR(IF(E3277="","",VLOOKUP(D3277,Saldo!$P$8:$Q$1009,2,FALSE)),"")</f>
        <v/>
      </c>
      <c r="K3277" s="76"/>
      <c r="L3277" s="74" t="str">
        <f t="shared" si="102"/>
        <v/>
      </c>
    </row>
    <row r="3278" spans="1:12" ht="18.95" customHeight="1" x14ac:dyDescent="0.25">
      <c r="A3278" s="52"/>
      <c r="C3278" s="185"/>
      <c r="D3278" s="76"/>
      <c r="E3278" s="76" t="str">
        <f>IF(D3278="","",IFERROR(VLOOKUP(D3278,Cadastro!$C$9:$D$1009,2,FALSE),"NOT FOUND"))</f>
        <v/>
      </c>
      <c r="F3278" s="76"/>
      <c r="G3278" s="94"/>
      <c r="H3278" s="97"/>
      <c r="I3278" s="77">
        <f t="shared" si="103"/>
        <v>0</v>
      </c>
      <c r="J3278" s="78" t="str">
        <f>IFERROR(IF(E3278="","",VLOOKUP(D3278,Saldo!$P$8:$Q$1009,2,FALSE)),"")</f>
        <v/>
      </c>
      <c r="K3278" s="76"/>
      <c r="L3278" s="74" t="str">
        <f t="shared" si="102"/>
        <v/>
      </c>
    </row>
    <row r="3279" spans="1:12" ht="18.95" customHeight="1" x14ac:dyDescent="0.25">
      <c r="A3279" s="52"/>
      <c r="C3279" s="185"/>
      <c r="D3279" s="76"/>
      <c r="E3279" s="76" t="str">
        <f>IF(D3279="","",IFERROR(VLOOKUP(D3279,Cadastro!$C$9:$D$1009,2,FALSE),"NOT FOUND"))</f>
        <v/>
      </c>
      <c r="F3279" s="76"/>
      <c r="G3279" s="94"/>
      <c r="H3279" s="97"/>
      <c r="I3279" s="77">
        <f t="shared" si="103"/>
        <v>0</v>
      </c>
      <c r="J3279" s="78" t="str">
        <f>IFERROR(IF(E3279="","",VLOOKUP(D3279,Saldo!$P$8:$Q$1009,2,FALSE)),"")</f>
        <v/>
      </c>
      <c r="K3279" s="76"/>
      <c r="L3279" s="74" t="str">
        <f t="shared" si="102"/>
        <v/>
      </c>
    </row>
    <row r="3280" spans="1:12" ht="18.95" customHeight="1" x14ac:dyDescent="0.25">
      <c r="A3280" s="52"/>
      <c r="C3280" s="185"/>
      <c r="D3280" s="76"/>
      <c r="E3280" s="76" t="str">
        <f>IF(D3280="","",IFERROR(VLOOKUP(D3280,Cadastro!$C$9:$D$1009,2,FALSE),"NOT FOUND"))</f>
        <v/>
      </c>
      <c r="F3280" s="76"/>
      <c r="G3280" s="94"/>
      <c r="H3280" s="97"/>
      <c r="I3280" s="77">
        <f t="shared" si="103"/>
        <v>0</v>
      </c>
      <c r="J3280" s="78" t="str">
        <f>IFERROR(IF(E3280="","",VLOOKUP(D3280,Saldo!$P$8:$Q$1009,2,FALSE)),"")</f>
        <v/>
      </c>
      <c r="K3280" s="76"/>
      <c r="L3280" s="74" t="str">
        <f t="shared" si="102"/>
        <v/>
      </c>
    </row>
    <row r="3281" spans="1:12" ht="18.95" customHeight="1" x14ac:dyDescent="0.25">
      <c r="A3281" s="52"/>
      <c r="C3281" s="185"/>
      <c r="D3281" s="76"/>
      <c r="E3281" s="76" t="str">
        <f>IF(D3281="","",IFERROR(VLOOKUP(D3281,Cadastro!$C$9:$D$1009,2,FALSE),"NOT FOUND"))</f>
        <v/>
      </c>
      <c r="F3281" s="76"/>
      <c r="G3281" s="94"/>
      <c r="H3281" s="97"/>
      <c r="I3281" s="77">
        <f t="shared" si="103"/>
        <v>0</v>
      </c>
      <c r="J3281" s="78" t="str">
        <f>IFERROR(IF(E3281="","",VLOOKUP(D3281,Saldo!$P$8:$Q$1009,2,FALSE)),"")</f>
        <v/>
      </c>
      <c r="K3281" s="76"/>
      <c r="L3281" s="74" t="str">
        <f t="shared" si="102"/>
        <v/>
      </c>
    </row>
    <row r="3282" spans="1:12" ht="18.95" customHeight="1" x14ac:dyDescent="0.25">
      <c r="A3282" s="52"/>
      <c r="C3282" s="185"/>
      <c r="D3282" s="76"/>
      <c r="E3282" s="76" t="str">
        <f>IF(D3282="","",IFERROR(VLOOKUP(D3282,Cadastro!$C$9:$D$1009,2,FALSE),"NOT FOUND"))</f>
        <v/>
      </c>
      <c r="F3282" s="76"/>
      <c r="G3282" s="94"/>
      <c r="H3282" s="97"/>
      <c r="I3282" s="77">
        <f t="shared" si="103"/>
        <v>0</v>
      </c>
      <c r="J3282" s="78" t="str">
        <f>IFERROR(IF(E3282="","",VLOOKUP(D3282,Saldo!$P$8:$Q$1009,2,FALSE)),"")</f>
        <v/>
      </c>
      <c r="K3282" s="76"/>
      <c r="L3282" s="74" t="str">
        <f t="shared" si="102"/>
        <v/>
      </c>
    </row>
    <row r="3283" spans="1:12" ht="18.95" customHeight="1" x14ac:dyDescent="0.25">
      <c r="A3283" s="52"/>
      <c r="C3283" s="185"/>
      <c r="D3283" s="76"/>
      <c r="E3283" s="76" t="str">
        <f>IF(D3283="","",IFERROR(VLOOKUP(D3283,Cadastro!$C$9:$D$1009,2,FALSE),"NOT FOUND"))</f>
        <v/>
      </c>
      <c r="F3283" s="76"/>
      <c r="G3283" s="94"/>
      <c r="H3283" s="97"/>
      <c r="I3283" s="77">
        <f t="shared" si="103"/>
        <v>0</v>
      </c>
      <c r="J3283" s="78" t="str">
        <f>IFERROR(IF(E3283="","",VLOOKUP(D3283,Saldo!$P$8:$Q$1009,2,FALSE)),"")</f>
        <v/>
      </c>
      <c r="K3283" s="76"/>
      <c r="L3283" s="74" t="str">
        <f t="shared" si="102"/>
        <v/>
      </c>
    </row>
    <row r="3284" spans="1:12" ht="18.95" customHeight="1" x14ac:dyDescent="0.25">
      <c r="A3284" s="52"/>
      <c r="C3284" s="185"/>
      <c r="D3284" s="76"/>
      <c r="E3284" s="76" t="str">
        <f>IF(D3284="","",IFERROR(VLOOKUP(D3284,Cadastro!$C$9:$D$1009,2,FALSE),"NOT FOUND"))</f>
        <v/>
      </c>
      <c r="F3284" s="76"/>
      <c r="G3284" s="94"/>
      <c r="H3284" s="97"/>
      <c r="I3284" s="77">
        <f t="shared" si="103"/>
        <v>0</v>
      </c>
      <c r="J3284" s="78" t="str">
        <f>IFERROR(IF(E3284="","",VLOOKUP(D3284,Saldo!$P$8:$Q$1009,2,FALSE)),"")</f>
        <v/>
      </c>
      <c r="K3284" s="76"/>
      <c r="L3284" s="74" t="str">
        <f t="shared" si="102"/>
        <v/>
      </c>
    </row>
    <row r="3285" spans="1:12" ht="18.95" customHeight="1" x14ac:dyDescent="0.25">
      <c r="A3285" s="52"/>
      <c r="C3285" s="185"/>
      <c r="D3285" s="76"/>
      <c r="E3285" s="76" t="str">
        <f>IF(D3285="","",IFERROR(VLOOKUP(D3285,Cadastro!$C$9:$D$1009,2,FALSE),"NOT FOUND"))</f>
        <v/>
      </c>
      <c r="F3285" s="76"/>
      <c r="G3285" s="94"/>
      <c r="H3285" s="97"/>
      <c r="I3285" s="77">
        <f t="shared" si="103"/>
        <v>0</v>
      </c>
      <c r="J3285" s="78" t="str">
        <f>IFERROR(IF(E3285="","",VLOOKUP(D3285,Saldo!$P$8:$Q$1009,2,FALSE)),"")</f>
        <v/>
      </c>
      <c r="K3285" s="76"/>
      <c r="L3285" s="74" t="str">
        <f t="shared" si="102"/>
        <v/>
      </c>
    </row>
    <row r="3286" spans="1:12" ht="18.95" customHeight="1" x14ac:dyDescent="0.25">
      <c r="A3286" s="52"/>
      <c r="C3286" s="185"/>
      <c r="D3286" s="76"/>
      <c r="E3286" s="76" t="str">
        <f>IF(D3286="","",IFERROR(VLOOKUP(D3286,Cadastro!$C$9:$D$1009,2,FALSE),"NOT FOUND"))</f>
        <v/>
      </c>
      <c r="F3286" s="76"/>
      <c r="G3286" s="94"/>
      <c r="H3286" s="97"/>
      <c r="I3286" s="77">
        <f t="shared" si="103"/>
        <v>0</v>
      </c>
      <c r="J3286" s="78" t="str">
        <f>IFERROR(IF(E3286="","",VLOOKUP(D3286,Saldo!$P$8:$Q$1009,2,FALSE)),"")</f>
        <v/>
      </c>
      <c r="K3286" s="76"/>
      <c r="L3286" s="74" t="str">
        <f t="shared" si="102"/>
        <v/>
      </c>
    </row>
    <row r="3287" spans="1:12" ht="18.95" customHeight="1" x14ac:dyDescent="0.25">
      <c r="A3287" s="52"/>
      <c r="C3287" s="185"/>
      <c r="D3287" s="76"/>
      <c r="E3287" s="76" t="str">
        <f>IF(D3287="","",IFERROR(VLOOKUP(D3287,Cadastro!$C$9:$D$1009,2,FALSE),"NOT FOUND"))</f>
        <v/>
      </c>
      <c r="F3287" s="76"/>
      <c r="G3287" s="94"/>
      <c r="H3287" s="97"/>
      <c r="I3287" s="77">
        <f t="shared" si="103"/>
        <v>0</v>
      </c>
      <c r="J3287" s="78" t="str">
        <f>IFERROR(IF(E3287="","",VLOOKUP(D3287,Saldo!$P$8:$Q$1009,2,FALSE)),"")</f>
        <v/>
      </c>
      <c r="K3287" s="76"/>
      <c r="L3287" s="74" t="str">
        <f t="shared" si="102"/>
        <v/>
      </c>
    </row>
    <row r="3288" spans="1:12" ht="18.95" customHeight="1" x14ac:dyDescent="0.25">
      <c r="A3288" s="52"/>
      <c r="C3288" s="185"/>
      <c r="D3288" s="76"/>
      <c r="E3288" s="76" t="str">
        <f>IF(D3288="","",IFERROR(VLOOKUP(D3288,Cadastro!$C$9:$D$1009,2,FALSE),"NOT FOUND"))</f>
        <v/>
      </c>
      <c r="F3288" s="76"/>
      <c r="G3288" s="94"/>
      <c r="H3288" s="97"/>
      <c r="I3288" s="77">
        <f t="shared" si="103"/>
        <v>0</v>
      </c>
      <c r="J3288" s="78" t="str">
        <f>IFERROR(IF(E3288="","",VLOOKUP(D3288,Saldo!$P$8:$Q$1009,2,FALSE)),"")</f>
        <v/>
      </c>
      <c r="K3288" s="76"/>
      <c r="L3288" s="74" t="str">
        <f t="shared" si="102"/>
        <v/>
      </c>
    </row>
    <row r="3289" spans="1:12" ht="18.95" customHeight="1" x14ac:dyDescent="0.25">
      <c r="A3289" s="52"/>
      <c r="C3289" s="185"/>
      <c r="D3289" s="76"/>
      <c r="E3289" s="76" t="str">
        <f>IF(D3289="","",IFERROR(VLOOKUP(D3289,Cadastro!$C$9:$D$1009,2,FALSE),"NOT FOUND"))</f>
        <v/>
      </c>
      <c r="F3289" s="76"/>
      <c r="G3289" s="94"/>
      <c r="H3289" s="97"/>
      <c r="I3289" s="77">
        <f t="shared" si="103"/>
        <v>0</v>
      </c>
      <c r="J3289" s="78" t="str">
        <f>IFERROR(IF(E3289="","",VLOOKUP(D3289,Saldo!$P$8:$Q$1009,2,FALSE)),"")</f>
        <v/>
      </c>
      <c r="K3289" s="76"/>
      <c r="L3289" s="74" t="str">
        <f t="shared" si="102"/>
        <v/>
      </c>
    </row>
    <row r="3290" spans="1:12" ht="18.95" customHeight="1" x14ac:dyDescent="0.25">
      <c r="A3290" s="52"/>
      <c r="C3290" s="185"/>
      <c r="D3290" s="76"/>
      <c r="E3290" s="76" t="str">
        <f>IF(D3290="","",IFERROR(VLOOKUP(D3290,Cadastro!$C$9:$D$1009,2,FALSE),"NOT FOUND"))</f>
        <v/>
      </c>
      <c r="F3290" s="76"/>
      <c r="G3290" s="94"/>
      <c r="H3290" s="97"/>
      <c r="I3290" s="77">
        <f t="shared" si="103"/>
        <v>0</v>
      </c>
      <c r="J3290" s="78" t="str">
        <f>IFERROR(IF(E3290="","",VLOOKUP(D3290,Saldo!$P$8:$Q$1009,2,FALSE)),"")</f>
        <v/>
      </c>
      <c r="K3290" s="76"/>
      <c r="L3290" s="74" t="str">
        <f t="shared" si="102"/>
        <v/>
      </c>
    </row>
    <row r="3291" spans="1:12" ht="18.95" customHeight="1" x14ac:dyDescent="0.25">
      <c r="A3291" s="52"/>
      <c r="C3291" s="185"/>
      <c r="D3291" s="76"/>
      <c r="E3291" s="76" t="str">
        <f>IF(D3291="","",IFERROR(VLOOKUP(D3291,Cadastro!$C$9:$D$1009,2,FALSE),"NOT FOUND"))</f>
        <v/>
      </c>
      <c r="F3291" s="76"/>
      <c r="G3291" s="94"/>
      <c r="H3291" s="97"/>
      <c r="I3291" s="77">
        <f t="shared" si="103"/>
        <v>0</v>
      </c>
      <c r="J3291" s="78" t="str">
        <f>IFERROR(IF(E3291="","",VLOOKUP(D3291,Saldo!$P$8:$Q$1009,2,FALSE)),"")</f>
        <v/>
      </c>
      <c r="K3291" s="76"/>
      <c r="L3291" s="74" t="str">
        <f t="shared" si="102"/>
        <v/>
      </c>
    </row>
    <row r="3292" spans="1:12" ht="18.95" customHeight="1" x14ac:dyDescent="0.25">
      <c r="A3292" s="52"/>
      <c r="C3292" s="185"/>
      <c r="D3292" s="76"/>
      <c r="E3292" s="76" t="str">
        <f>IF(D3292="","",IFERROR(VLOOKUP(D3292,Cadastro!$C$9:$D$1009,2,FALSE),"NOT FOUND"))</f>
        <v/>
      </c>
      <c r="F3292" s="76"/>
      <c r="G3292" s="94"/>
      <c r="H3292" s="97"/>
      <c r="I3292" s="77">
        <f t="shared" si="103"/>
        <v>0</v>
      </c>
      <c r="J3292" s="78" t="str">
        <f>IFERROR(IF(E3292="","",VLOOKUP(D3292,Saldo!$P$8:$Q$1009,2,FALSE)),"")</f>
        <v/>
      </c>
      <c r="K3292" s="76"/>
      <c r="L3292" s="74" t="str">
        <f t="shared" si="102"/>
        <v/>
      </c>
    </row>
    <row r="3293" spans="1:12" ht="18.95" customHeight="1" x14ac:dyDescent="0.25">
      <c r="A3293" s="52"/>
      <c r="C3293" s="185"/>
      <c r="D3293" s="76"/>
      <c r="E3293" s="76" t="str">
        <f>IF(D3293="","",IFERROR(VLOOKUP(D3293,Cadastro!$C$9:$D$1009,2,FALSE),"NOT FOUND"))</f>
        <v/>
      </c>
      <c r="F3293" s="76"/>
      <c r="G3293" s="94"/>
      <c r="H3293" s="97"/>
      <c r="I3293" s="77">
        <f t="shared" si="103"/>
        <v>0</v>
      </c>
      <c r="J3293" s="78" t="str">
        <f>IFERROR(IF(E3293="","",VLOOKUP(D3293,Saldo!$P$8:$Q$1009,2,FALSE)),"")</f>
        <v/>
      </c>
      <c r="K3293" s="76"/>
      <c r="L3293" s="74" t="str">
        <f t="shared" si="102"/>
        <v/>
      </c>
    </row>
    <row r="3294" spans="1:12" ht="18.95" customHeight="1" x14ac:dyDescent="0.25">
      <c r="A3294" s="52"/>
      <c r="C3294" s="185"/>
      <c r="D3294" s="76"/>
      <c r="E3294" s="76" t="str">
        <f>IF(D3294="","",IFERROR(VLOOKUP(D3294,Cadastro!$C$9:$D$1009,2,FALSE),"NOT FOUND"))</f>
        <v/>
      </c>
      <c r="F3294" s="76"/>
      <c r="G3294" s="94"/>
      <c r="H3294" s="97"/>
      <c r="I3294" s="77">
        <f t="shared" si="103"/>
        <v>0</v>
      </c>
      <c r="J3294" s="78" t="str">
        <f>IFERROR(IF(E3294="","",VLOOKUP(D3294,Saldo!$P$8:$Q$1009,2,FALSE)),"")</f>
        <v/>
      </c>
      <c r="K3294" s="76"/>
      <c r="L3294" s="74" t="str">
        <f t="shared" si="102"/>
        <v/>
      </c>
    </row>
    <row r="3295" spans="1:12" ht="18.95" customHeight="1" x14ac:dyDescent="0.25">
      <c r="A3295" s="52"/>
      <c r="C3295" s="185"/>
      <c r="D3295" s="76"/>
      <c r="E3295" s="76" t="str">
        <f>IF(D3295="","",IFERROR(VLOOKUP(D3295,Cadastro!$C$9:$D$1009,2,FALSE),"NOT FOUND"))</f>
        <v/>
      </c>
      <c r="F3295" s="76"/>
      <c r="G3295" s="94"/>
      <c r="H3295" s="97"/>
      <c r="I3295" s="77">
        <f t="shared" si="103"/>
        <v>0</v>
      </c>
      <c r="J3295" s="78" t="str">
        <f>IFERROR(IF(E3295="","",VLOOKUP(D3295,Saldo!$P$8:$Q$1009,2,FALSE)),"")</f>
        <v/>
      </c>
      <c r="K3295" s="76"/>
      <c r="L3295" s="74" t="str">
        <f t="shared" si="102"/>
        <v/>
      </c>
    </row>
    <row r="3296" spans="1:12" ht="18.95" customHeight="1" x14ac:dyDescent="0.25">
      <c r="A3296" s="52"/>
      <c r="C3296" s="185"/>
      <c r="D3296" s="76"/>
      <c r="E3296" s="76" t="str">
        <f>IF(D3296="","",IFERROR(VLOOKUP(D3296,Cadastro!$C$9:$D$1009,2,FALSE),"NOT FOUND"))</f>
        <v/>
      </c>
      <c r="F3296" s="76"/>
      <c r="G3296" s="94"/>
      <c r="H3296" s="97"/>
      <c r="I3296" s="77">
        <f t="shared" si="103"/>
        <v>0</v>
      </c>
      <c r="J3296" s="78" t="str">
        <f>IFERROR(IF(E3296="","",VLOOKUP(D3296,Saldo!$P$8:$Q$1009,2,FALSE)),"")</f>
        <v/>
      </c>
      <c r="K3296" s="76"/>
      <c r="L3296" s="74" t="str">
        <f t="shared" si="102"/>
        <v/>
      </c>
    </row>
    <row r="3297" spans="1:12" ht="18.95" customHeight="1" x14ac:dyDescent="0.25">
      <c r="A3297" s="52"/>
      <c r="C3297" s="185"/>
      <c r="D3297" s="76"/>
      <c r="E3297" s="76" t="str">
        <f>IF(D3297="","",IFERROR(VLOOKUP(D3297,Cadastro!$C$9:$D$1009,2,FALSE),"NOT FOUND"))</f>
        <v/>
      </c>
      <c r="F3297" s="76"/>
      <c r="G3297" s="94"/>
      <c r="H3297" s="97"/>
      <c r="I3297" s="77">
        <f t="shared" si="103"/>
        <v>0</v>
      </c>
      <c r="J3297" s="78" t="str">
        <f>IFERROR(IF(E3297="","",VLOOKUP(D3297,Saldo!$P$8:$Q$1009,2,FALSE)),"")</f>
        <v/>
      </c>
      <c r="K3297" s="76"/>
      <c r="L3297" s="74" t="str">
        <f t="shared" si="102"/>
        <v/>
      </c>
    </row>
    <row r="3298" spans="1:12" ht="18.95" customHeight="1" x14ac:dyDescent="0.25">
      <c r="A3298" s="52"/>
      <c r="C3298" s="185"/>
      <c r="D3298" s="76"/>
      <c r="E3298" s="76" t="str">
        <f>IF(D3298="","",IFERROR(VLOOKUP(D3298,Cadastro!$C$9:$D$1009,2,FALSE),"NOT FOUND"))</f>
        <v/>
      </c>
      <c r="F3298" s="76"/>
      <c r="G3298" s="94"/>
      <c r="H3298" s="97"/>
      <c r="I3298" s="77">
        <f t="shared" si="103"/>
        <v>0</v>
      </c>
      <c r="J3298" s="78" t="str">
        <f>IFERROR(IF(E3298="","",VLOOKUP(D3298,Saldo!$P$8:$Q$1009,2,FALSE)),"")</f>
        <v/>
      </c>
      <c r="K3298" s="76"/>
      <c r="L3298" s="74" t="str">
        <f t="shared" si="102"/>
        <v/>
      </c>
    </row>
    <row r="3299" spans="1:12" ht="18.95" customHeight="1" x14ac:dyDescent="0.25">
      <c r="A3299" s="52"/>
      <c r="C3299" s="185"/>
      <c r="D3299" s="76"/>
      <c r="E3299" s="76" t="str">
        <f>IF(D3299="","",IFERROR(VLOOKUP(D3299,Cadastro!$C$9:$D$1009,2,FALSE),"NOT FOUND"))</f>
        <v/>
      </c>
      <c r="F3299" s="76"/>
      <c r="G3299" s="94"/>
      <c r="H3299" s="97"/>
      <c r="I3299" s="77">
        <f t="shared" si="103"/>
        <v>0</v>
      </c>
      <c r="J3299" s="78" t="str">
        <f>IFERROR(IF(E3299="","",VLOOKUP(D3299,Saldo!$P$8:$Q$1009,2,FALSE)),"")</f>
        <v/>
      </c>
      <c r="K3299" s="76"/>
      <c r="L3299" s="74" t="str">
        <f t="shared" si="102"/>
        <v/>
      </c>
    </row>
    <row r="3300" spans="1:12" ht="18.95" customHeight="1" x14ac:dyDescent="0.25">
      <c r="A3300" s="52"/>
      <c r="C3300" s="185"/>
      <c r="D3300" s="76"/>
      <c r="E3300" s="76" t="str">
        <f>IF(D3300="","",IFERROR(VLOOKUP(D3300,Cadastro!$C$9:$D$1009,2,FALSE),"NOT FOUND"))</f>
        <v/>
      </c>
      <c r="F3300" s="76"/>
      <c r="G3300" s="94"/>
      <c r="H3300" s="97"/>
      <c r="I3300" s="77">
        <f t="shared" si="103"/>
        <v>0</v>
      </c>
      <c r="J3300" s="78" t="str">
        <f>IFERROR(IF(E3300="","",VLOOKUP(D3300,Saldo!$P$8:$Q$1009,2,FALSE)),"")</f>
        <v/>
      </c>
      <c r="K3300" s="76"/>
      <c r="L3300" s="74" t="str">
        <f t="shared" si="102"/>
        <v/>
      </c>
    </row>
    <row r="3301" spans="1:12" ht="18.95" customHeight="1" x14ac:dyDescent="0.25">
      <c r="A3301" s="52"/>
      <c r="C3301" s="185"/>
      <c r="D3301" s="76"/>
      <c r="E3301" s="76" t="str">
        <f>IF(D3301="","",IFERROR(VLOOKUP(D3301,Cadastro!$C$9:$D$1009,2,FALSE),"NOT FOUND"))</f>
        <v/>
      </c>
      <c r="F3301" s="76"/>
      <c r="G3301" s="94"/>
      <c r="H3301" s="97"/>
      <c r="I3301" s="77">
        <f t="shared" si="103"/>
        <v>0</v>
      </c>
      <c r="J3301" s="78" t="str">
        <f>IFERROR(IF(E3301="","",VLOOKUP(D3301,Saldo!$P$8:$Q$1009,2,FALSE)),"")</f>
        <v/>
      </c>
      <c r="K3301" s="76"/>
      <c r="L3301" s="74" t="str">
        <f t="shared" si="102"/>
        <v/>
      </c>
    </row>
    <row r="3302" spans="1:12" ht="18.95" customHeight="1" x14ac:dyDescent="0.25">
      <c r="A3302" s="52"/>
      <c r="C3302" s="185"/>
      <c r="D3302" s="76"/>
      <c r="E3302" s="76" t="str">
        <f>IF(D3302="","",IFERROR(VLOOKUP(D3302,Cadastro!$C$9:$D$1009,2,FALSE),"NOT FOUND"))</f>
        <v/>
      </c>
      <c r="F3302" s="76"/>
      <c r="G3302" s="94"/>
      <c r="H3302" s="97"/>
      <c r="I3302" s="77">
        <f t="shared" si="103"/>
        <v>0</v>
      </c>
      <c r="J3302" s="78" t="str">
        <f>IFERROR(IF(E3302="","",VLOOKUP(D3302,Saldo!$P$8:$Q$1009,2,FALSE)),"")</f>
        <v/>
      </c>
      <c r="K3302" s="76"/>
      <c r="L3302" s="74" t="str">
        <f t="shared" si="102"/>
        <v/>
      </c>
    </row>
    <row r="3303" spans="1:12" ht="18.95" customHeight="1" x14ac:dyDescent="0.25">
      <c r="A3303" s="52"/>
      <c r="C3303" s="185"/>
      <c r="D3303" s="76"/>
      <c r="E3303" s="76" t="str">
        <f>IF(D3303="","",IFERROR(VLOOKUP(D3303,Cadastro!$C$9:$D$1009,2,FALSE),"NOT FOUND"))</f>
        <v/>
      </c>
      <c r="F3303" s="76"/>
      <c r="G3303" s="94"/>
      <c r="H3303" s="97"/>
      <c r="I3303" s="77">
        <f t="shared" si="103"/>
        <v>0</v>
      </c>
      <c r="J3303" s="78" t="str">
        <f>IFERROR(IF(E3303="","",VLOOKUP(D3303,Saldo!$P$8:$Q$1009,2,FALSE)),"")</f>
        <v/>
      </c>
      <c r="K3303" s="76"/>
      <c r="L3303" s="74" t="str">
        <f t="shared" si="102"/>
        <v/>
      </c>
    </row>
    <row r="3304" spans="1:12" ht="18.95" customHeight="1" x14ac:dyDescent="0.25">
      <c r="A3304" s="52"/>
      <c r="C3304" s="185"/>
      <c r="D3304" s="76"/>
      <c r="E3304" s="76" t="str">
        <f>IF(D3304="","",IFERROR(VLOOKUP(D3304,Cadastro!$C$9:$D$1009,2,FALSE),"NOT FOUND"))</f>
        <v/>
      </c>
      <c r="F3304" s="76"/>
      <c r="G3304" s="94"/>
      <c r="H3304" s="97"/>
      <c r="I3304" s="77">
        <f t="shared" si="103"/>
        <v>0</v>
      </c>
      <c r="J3304" s="78" t="str">
        <f>IFERROR(IF(E3304="","",VLOOKUP(D3304,Saldo!$P$8:$Q$1009,2,FALSE)),"")</f>
        <v/>
      </c>
      <c r="K3304" s="76"/>
      <c r="L3304" s="74" t="str">
        <f t="shared" si="102"/>
        <v/>
      </c>
    </row>
    <row r="3305" spans="1:12" ht="18.95" customHeight="1" x14ac:dyDescent="0.25">
      <c r="A3305" s="52"/>
      <c r="C3305" s="185"/>
      <c r="D3305" s="76"/>
      <c r="E3305" s="76" t="str">
        <f>IF(D3305="","",IFERROR(VLOOKUP(D3305,Cadastro!$C$9:$D$1009,2,FALSE),"NOT FOUND"))</f>
        <v/>
      </c>
      <c r="F3305" s="76"/>
      <c r="G3305" s="94"/>
      <c r="H3305" s="97"/>
      <c r="I3305" s="77">
        <f t="shared" si="103"/>
        <v>0</v>
      </c>
      <c r="J3305" s="78" t="str">
        <f>IFERROR(IF(E3305="","",VLOOKUP(D3305,Saldo!$P$8:$Q$1009,2,FALSE)),"")</f>
        <v/>
      </c>
      <c r="K3305" s="76"/>
      <c r="L3305" s="74" t="str">
        <f t="shared" si="102"/>
        <v/>
      </c>
    </row>
    <row r="3306" spans="1:12" ht="18.95" customHeight="1" x14ac:dyDescent="0.25">
      <c r="A3306" s="52"/>
      <c r="C3306" s="185"/>
      <c r="D3306" s="76"/>
      <c r="E3306" s="76" t="str">
        <f>IF(D3306="","",IFERROR(VLOOKUP(D3306,Cadastro!$C$9:$D$1009,2,FALSE),"NOT FOUND"))</f>
        <v/>
      </c>
      <c r="F3306" s="76"/>
      <c r="G3306" s="94"/>
      <c r="H3306" s="97"/>
      <c r="I3306" s="77">
        <f t="shared" si="103"/>
        <v>0</v>
      </c>
      <c r="J3306" s="78" t="str">
        <f>IFERROR(IF(E3306="","",VLOOKUP(D3306,Saldo!$P$8:$Q$1009,2,FALSE)),"")</f>
        <v/>
      </c>
      <c r="K3306" s="76"/>
      <c r="L3306" s="74" t="str">
        <f t="shared" si="102"/>
        <v/>
      </c>
    </row>
    <row r="3307" spans="1:12" ht="18.95" customHeight="1" x14ac:dyDescent="0.25">
      <c r="A3307" s="52"/>
      <c r="C3307" s="185"/>
      <c r="D3307" s="76"/>
      <c r="E3307" s="76" t="str">
        <f>IF(D3307="","",IFERROR(VLOOKUP(D3307,Cadastro!$C$9:$D$1009,2,FALSE),"NOT FOUND"))</f>
        <v/>
      </c>
      <c r="F3307" s="76"/>
      <c r="G3307" s="94"/>
      <c r="H3307" s="97"/>
      <c r="I3307" s="77">
        <f t="shared" si="103"/>
        <v>0</v>
      </c>
      <c r="J3307" s="78" t="str">
        <f>IFERROR(IF(E3307="","",VLOOKUP(D3307,Saldo!$P$8:$Q$1009,2,FALSE)),"")</f>
        <v/>
      </c>
      <c r="K3307" s="76"/>
      <c r="L3307" s="74" t="str">
        <f t="shared" si="102"/>
        <v/>
      </c>
    </row>
    <row r="3308" spans="1:12" ht="18.95" customHeight="1" x14ac:dyDescent="0.25">
      <c r="A3308" s="52"/>
      <c r="C3308" s="185"/>
      <c r="D3308" s="76"/>
      <c r="E3308" s="76" t="str">
        <f>IF(D3308="","",IFERROR(VLOOKUP(D3308,Cadastro!$C$9:$D$1009,2,FALSE),"NOT FOUND"))</f>
        <v/>
      </c>
      <c r="F3308" s="76"/>
      <c r="G3308" s="94"/>
      <c r="H3308" s="97"/>
      <c r="I3308" s="77">
        <f t="shared" si="103"/>
        <v>0</v>
      </c>
      <c r="J3308" s="78" t="str">
        <f>IFERROR(IF(E3308="","",VLOOKUP(D3308,Saldo!$P$8:$Q$1009,2,FALSE)),"")</f>
        <v/>
      </c>
      <c r="K3308" s="76"/>
      <c r="L3308" s="74" t="str">
        <f t="shared" si="102"/>
        <v/>
      </c>
    </row>
    <row r="3309" spans="1:12" ht="18.95" customHeight="1" x14ac:dyDescent="0.25">
      <c r="A3309" s="52"/>
      <c r="C3309" s="185"/>
      <c r="D3309" s="76"/>
      <c r="E3309" s="76" t="str">
        <f>IF(D3309="","",IFERROR(VLOOKUP(D3309,Cadastro!$C$9:$D$1009,2,FALSE),"NOT FOUND"))</f>
        <v/>
      </c>
      <c r="F3309" s="76"/>
      <c r="G3309" s="94"/>
      <c r="H3309" s="97"/>
      <c r="I3309" s="77">
        <f t="shared" si="103"/>
        <v>0</v>
      </c>
      <c r="J3309" s="78" t="str">
        <f>IFERROR(IF(E3309="","",VLOOKUP(D3309,Saldo!$P$8:$Q$1009,2,FALSE)),"")</f>
        <v/>
      </c>
      <c r="K3309" s="76"/>
      <c r="L3309" s="74" t="str">
        <f t="shared" si="102"/>
        <v/>
      </c>
    </row>
    <row r="3310" spans="1:12" ht="18.95" customHeight="1" x14ac:dyDescent="0.25">
      <c r="A3310" s="52"/>
      <c r="C3310" s="185"/>
      <c r="D3310" s="76"/>
      <c r="E3310" s="76" t="str">
        <f>IF(D3310="","",IFERROR(VLOOKUP(D3310,Cadastro!$C$9:$D$1009,2,FALSE),"NOT FOUND"))</f>
        <v/>
      </c>
      <c r="F3310" s="76"/>
      <c r="G3310" s="94"/>
      <c r="H3310" s="97"/>
      <c r="I3310" s="77">
        <f t="shared" si="103"/>
        <v>0</v>
      </c>
      <c r="J3310" s="78" t="str">
        <f>IFERROR(IF(E3310="","",VLOOKUP(D3310,Saldo!$P$8:$Q$1009,2,FALSE)),"")</f>
        <v/>
      </c>
      <c r="K3310" s="76"/>
      <c r="L3310" s="74" t="str">
        <f t="shared" si="102"/>
        <v/>
      </c>
    </row>
    <row r="3311" spans="1:12" ht="18.95" customHeight="1" x14ac:dyDescent="0.25">
      <c r="A3311" s="52"/>
      <c r="C3311" s="185"/>
      <c r="D3311" s="76"/>
      <c r="E3311" s="76" t="str">
        <f>IF(D3311="","",IFERROR(VLOOKUP(D3311,Cadastro!$C$9:$D$1009,2,FALSE),"NOT FOUND"))</f>
        <v/>
      </c>
      <c r="F3311" s="76"/>
      <c r="G3311" s="94"/>
      <c r="H3311" s="97"/>
      <c r="I3311" s="77">
        <f t="shared" si="103"/>
        <v>0</v>
      </c>
      <c r="J3311" s="78" t="str">
        <f>IFERROR(IF(E3311="","",VLOOKUP(D3311,Saldo!$P$8:$Q$1009,2,FALSE)),"")</f>
        <v/>
      </c>
      <c r="K3311" s="76"/>
      <c r="L3311" s="74" t="str">
        <f t="shared" si="102"/>
        <v/>
      </c>
    </row>
    <row r="3312" spans="1:12" ht="18.95" customHeight="1" x14ac:dyDescent="0.25">
      <c r="A3312" s="52"/>
      <c r="C3312" s="185"/>
      <c r="D3312" s="76"/>
      <c r="E3312" s="76" t="str">
        <f>IF(D3312="","",IFERROR(VLOOKUP(D3312,Cadastro!$C$9:$D$1009,2,FALSE),"NOT FOUND"))</f>
        <v/>
      </c>
      <c r="F3312" s="76"/>
      <c r="G3312" s="94"/>
      <c r="H3312" s="97"/>
      <c r="I3312" s="77">
        <f t="shared" si="103"/>
        <v>0</v>
      </c>
      <c r="J3312" s="78" t="str">
        <f>IFERROR(IF(E3312="","",VLOOKUP(D3312,Saldo!$P$8:$Q$1009,2,FALSE)),"")</f>
        <v/>
      </c>
      <c r="K3312" s="76"/>
      <c r="L3312" s="74" t="str">
        <f t="shared" si="102"/>
        <v/>
      </c>
    </row>
    <row r="3313" spans="1:12" ht="18.95" customHeight="1" x14ac:dyDescent="0.25">
      <c r="A3313" s="52"/>
      <c r="C3313" s="185"/>
      <c r="D3313" s="76"/>
      <c r="E3313" s="76" t="str">
        <f>IF(D3313="","",IFERROR(VLOOKUP(D3313,Cadastro!$C$9:$D$1009,2,FALSE),"NOT FOUND"))</f>
        <v/>
      </c>
      <c r="F3313" s="76"/>
      <c r="G3313" s="94"/>
      <c r="H3313" s="97"/>
      <c r="I3313" s="77">
        <f t="shared" si="103"/>
        <v>0</v>
      </c>
      <c r="J3313" s="78" t="str">
        <f>IFERROR(IF(E3313="","",VLOOKUP(D3313,Saldo!$P$8:$Q$1009,2,FALSE)),"")</f>
        <v/>
      </c>
      <c r="K3313" s="76"/>
      <c r="L3313" s="74" t="str">
        <f t="shared" si="102"/>
        <v/>
      </c>
    </row>
    <row r="3314" spans="1:12" ht="18.95" customHeight="1" x14ac:dyDescent="0.25">
      <c r="A3314" s="52"/>
      <c r="C3314" s="185"/>
      <c r="D3314" s="76"/>
      <c r="E3314" s="76" t="str">
        <f>IF(D3314="","",IFERROR(VLOOKUP(D3314,Cadastro!$C$9:$D$1009,2,FALSE),"NOT FOUND"))</f>
        <v/>
      </c>
      <c r="F3314" s="76"/>
      <c r="G3314" s="94"/>
      <c r="H3314" s="97"/>
      <c r="I3314" s="77">
        <f t="shared" si="103"/>
        <v>0</v>
      </c>
      <c r="J3314" s="78" t="str">
        <f>IFERROR(IF(E3314="","",VLOOKUP(D3314,Saldo!$P$8:$Q$1009,2,FALSE)),"")</f>
        <v/>
      </c>
      <c r="K3314" s="76"/>
      <c r="L3314" s="74" t="str">
        <f t="shared" si="102"/>
        <v/>
      </c>
    </row>
    <row r="3315" spans="1:12" ht="18.95" customHeight="1" x14ac:dyDescent="0.25">
      <c r="A3315" s="52"/>
      <c r="C3315" s="185"/>
      <c r="D3315" s="76"/>
      <c r="E3315" s="76" t="str">
        <f>IF(D3315="","",IFERROR(VLOOKUP(D3315,Cadastro!$C$9:$D$1009,2,FALSE),"NOT FOUND"))</f>
        <v/>
      </c>
      <c r="F3315" s="76"/>
      <c r="G3315" s="94"/>
      <c r="H3315" s="97"/>
      <c r="I3315" s="77">
        <f t="shared" si="103"/>
        <v>0</v>
      </c>
      <c r="J3315" s="78" t="str">
        <f>IFERROR(IF(E3315="","",VLOOKUP(D3315,Saldo!$P$8:$Q$1009,2,FALSE)),"")</f>
        <v/>
      </c>
      <c r="K3315" s="76"/>
      <c r="L3315" s="74" t="str">
        <f t="shared" si="102"/>
        <v/>
      </c>
    </row>
    <row r="3316" spans="1:12" ht="18.95" customHeight="1" x14ac:dyDescent="0.25">
      <c r="A3316" s="52"/>
      <c r="C3316" s="185"/>
      <c r="D3316" s="76"/>
      <c r="E3316" s="76" t="str">
        <f>IF(D3316="","",IFERROR(VLOOKUP(D3316,Cadastro!$C$9:$D$1009,2,FALSE),"NOT FOUND"))</f>
        <v/>
      </c>
      <c r="F3316" s="76"/>
      <c r="G3316" s="94"/>
      <c r="H3316" s="97"/>
      <c r="I3316" s="77">
        <f t="shared" si="103"/>
        <v>0</v>
      </c>
      <c r="J3316" s="78" t="str">
        <f>IFERROR(IF(E3316="","",VLOOKUP(D3316,Saldo!$P$8:$Q$1009,2,FALSE)),"")</f>
        <v/>
      </c>
      <c r="K3316" s="76"/>
      <c r="L3316" s="74" t="str">
        <f t="shared" si="102"/>
        <v/>
      </c>
    </row>
    <row r="3317" spans="1:12" ht="18.95" customHeight="1" x14ac:dyDescent="0.25">
      <c r="A3317" s="52"/>
      <c r="C3317" s="185"/>
      <c r="D3317" s="76"/>
      <c r="E3317" s="76" t="str">
        <f>IF(D3317="","",IFERROR(VLOOKUP(D3317,Cadastro!$C$9:$D$1009,2,FALSE),"NOT FOUND"))</f>
        <v/>
      </c>
      <c r="F3317" s="76"/>
      <c r="G3317" s="94"/>
      <c r="H3317" s="97"/>
      <c r="I3317" s="77">
        <f t="shared" si="103"/>
        <v>0</v>
      </c>
      <c r="J3317" s="78" t="str">
        <f>IFERROR(IF(E3317="","",VLOOKUP(D3317,Saldo!$P$8:$Q$1009,2,FALSE)),"")</f>
        <v/>
      </c>
      <c r="K3317" s="76"/>
      <c r="L3317" s="74" t="str">
        <f t="shared" si="102"/>
        <v/>
      </c>
    </row>
    <row r="3318" spans="1:12" ht="18.95" customHeight="1" x14ac:dyDescent="0.25">
      <c r="A3318" s="52"/>
      <c r="C3318" s="185"/>
      <c r="D3318" s="76"/>
      <c r="E3318" s="76" t="str">
        <f>IF(D3318="","",IFERROR(VLOOKUP(D3318,Cadastro!$C$9:$D$1009,2,FALSE),"NOT FOUND"))</f>
        <v/>
      </c>
      <c r="F3318" s="76"/>
      <c r="G3318" s="94"/>
      <c r="H3318" s="97"/>
      <c r="I3318" s="77">
        <f t="shared" si="103"/>
        <v>0</v>
      </c>
      <c r="J3318" s="78" t="str">
        <f>IFERROR(IF(E3318="","",VLOOKUP(D3318,Saldo!$P$8:$Q$1009,2,FALSE)),"")</f>
        <v/>
      </c>
      <c r="K3318" s="76"/>
      <c r="L3318" s="74" t="str">
        <f t="shared" si="102"/>
        <v/>
      </c>
    </row>
    <row r="3319" spans="1:12" ht="18.95" customHeight="1" x14ac:dyDescent="0.25">
      <c r="A3319" s="52"/>
      <c r="C3319" s="185"/>
      <c r="D3319" s="76"/>
      <c r="E3319" s="76" t="str">
        <f>IF(D3319="","",IFERROR(VLOOKUP(D3319,Cadastro!$C$9:$D$1009,2,FALSE),"NOT FOUND"))</f>
        <v/>
      </c>
      <c r="F3319" s="76"/>
      <c r="G3319" s="94"/>
      <c r="H3319" s="97"/>
      <c r="I3319" s="77">
        <f t="shared" si="103"/>
        <v>0</v>
      </c>
      <c r="J3319" s="78" t="str">
        <f>IFERROR(IF(E3319="","",VLOOKUP(D3319,Saldo!$P$8:$Q$1009,2,FALSE)),"")</f>
        <v/>
      </c>
      <c r="K3319" s="76"/>
      <c r="L3319" s="74" t="str">
        <f t="shared" si="102"/>
        <v/>
      </c>
    </row>
    <row r="3320" spans="1:12" ht="18.95" customHeight="1" x14ac:dyDescent="0.25">
      <c r="A3320" s="52"/>
      <c r="C3320" s="185"/>
      <c r="D3320" s="76"/>
      <c r="E3320" s="76" t="str">
        <f>IF(D3320="","",IFERROR(VLOOKUP(D3320,Cadastro!$C$9:$D$1009,2,FALSE),"NOT FOUND"))</f>
        <v/>
      </c>
      <c r="F3320" s="76"/>
      <c r="G3320" s="94"/>
      <c r="H3320" s="97"/>
      <c r="I3320" s="77">
        <f t="shared" si="103"/>
        <v>0</v>
      </c>
      <c r="J3320" s="78" t="str">
        <f>IFERROR(IF(E3320="","",VLOOKUP(D3320,Saldo!$P$8:$Q$1009,2,FALSE)),"")</f>
        <v/>
      </c>
      <c r="K3320" s="76"/>
      <c r="L3320" s="74" t="str">
        <f t="shared" si="102"/>
        <v/>
      </c>
    </row>
    <row r="3321" spans="1:12" ht="18.95" customHeight="1" x14ac:dyDescent="0.25">
      <c r="A3321" s="52"/>
      <c r="C3321" s="185"/>
      <c r="D3321" s="76"/>
      <c r="E3321" s="76" t="str">
        <f>IF(D3321="","",IFERROR(VLOOKUP(D3321,Cadastro!$C$9:$D$1009,2,FALSE),"NOT FOUND"))</f>
        <v/>
      </c>
      <c r="F3321" s="76"/>
      <c r="G3321" s="94"/>
      <c r="H3321" s="97"/>
      <c r="I3321" s="77">
        <f t="shared" si="103"/>
        <v>0</v>
      </c>
      <c r="J3321" s="78" t="str">
        <f>IFERROR(IF(E3321="","",VLOOKUP(D3321,Saldo!$P$8:$Q$1009,2,FALSE)),"")</f>
        <v/>
      </c>
      <c r="K3321" s="76"/>
      <c r="L3321" s="74" t="str">
        <f t="shared" si="102"/>
        <v/>
      </c>
    </row>
    <row r="3322" spans="1:12" ht="18.95" customHeight="1" x14ac:dyDescent="0.25">
      <c r="A3322" s="52"/>
      <c r="C3322" s="185"/>
      <c r="D3322" s="76"/>
      <c r="E3322" s="76" t="str">
        <f>IF(D3322="","",IFERROR(VLOOKUP(D3322,Cadastro!$C$9:$D$1009,2,FALSE),"NOT FOUND"))</f>
        <v/>
      </c>
      <c r="F3322" s="76"/>
      <c r="G3322" s="94"/>
      <c r="H3322" s="97"/>
      <c r="I3322" s="77">
        <f t="shared" si="103"/>
        <v>0</v>
      </c>
      <c r="J3322" s="78" t="str">
        <f>IFERROR(IF(E3322="","",VLOOKUP(D3322,Saldo!$P$8:$Q$1009,2,FALSE)),"")</f>
        <v/>
      </c>
      <c r="K3322" s="76"/>
      <c r="L3322" s="74" t="str">
        <f t="shared" si="102"/>
        <v/>
      </c>
    </row>
    <row r="3323" spans="1:12" ht="18.95" customHeight="1" x14ac:dyDescent="0.25">
      <c r="A3323" s="52"/>
      <c r="C3323" s="185"/>
      <c r="D3323" s="76"/>
      <c r="E3323" s="76" t="str">
        <f>IF(D3323="","",IFERROR(VLOOKUP(D3323,Cadastro!$C$9:$D$1009,2,FALSE),"NOT FOUND"))</f>
        <v/>
      </c>
      <c r="F3323" s="76"/>
      <c r="G3323" s="94"/>
      <c r="H3323" s="97"/>
      <c r="I3323" s="77">
        <f t="shared" si="103"/>
        <v>0</v>
      </c>
      <c r="J3323" s="78" t="str">
        <f>IFERROR(IF(E3323="","",VLOOKUP(D3323,Saldo!$P$8:$Q$1009,2,FALSE)),"")</f>
        <v/>
      </c>
      <c r="K3323" s="76"/>
      <c r="L3323" s="74" t="str">
        <f t="shared" si="102"/>
        <v/>
      </c>
    </row>
    <row r="3324" spans="1:12" ht="18.95" customHeight="1" x14ac:dyDescent="0.25">
      <c r="A3324" s="52"/>
      <c r="C3324" s="185"/>
      <c r="D3324" s="76"/>
      <c r="E3324" s="76" t="str">
        <f>IF(D3324="","",IFERROR(VLOOKUP(D3324,Cadastro!$C$9:$D$1009,2,FALSE),"NOT FOUND"))</f>
        <v/>
      </c>
      <c r="F3324" s="76"/>
      <c r="G3324" s="94"/>
      <c r="H3324" s="97"/>
      <c r="I3324" s="77">
        <f t="shared" si="103"/>
        <v>0</v>
      </c>
      <c r="J3324" s="78" t="str">
        <f>IFERROR(IF(E3324="","",VLOOKUP(D3324,Saldo!$P$8:$Q$1009,2,FALSE)),"")</f>
        <v/>
      </c>
      <c r="K3324" s="76"/>
      <c r="L3324" s="74" t="str">
        <f t="shared" si="102"/>
        <v/>
      </c>
    </row>
    <row r="3325" spans="1:12" ht="18.95" customHeight="1" x14ac:dyDescent="0.25">
      <c r="A3325" s="52"/>
      <c r="C3325" s="185"/>
      <c r="D3325" s="76"/>
      <c r="E3325" s="76" t="str">
        <f>IF(D3325="","",IFERROR(VLOOKUP(D3325,Cadastro!$C$9:$D$1009,2,FALSE),"NOT FOUND"))</f>
        <v/>
      </c>
      <c r="F3325" s="76"/>
      <c r="G3325" s="94"/>
      <c r="H3325" s="97"/>
      <c r="I3325" s="77">
        <f t="shared" si="103"/>
        <v>0</v>
      </c>
      <c r="J3325" s="78" t="str">
        <f>IFERROR(IF(E3325="","",VLOOKUP(D3325,Saldo!$P$8:$Q$1009,2,FALSE)),"")</f>
        <v/>
      </c>
      <c r="K3325" s="76"/>
      <c r="L3325" s="74" t="str">
        <f t="shared" si="102"/>
        <v/>
      </c>
    </row>
    <row r="3326" spans="1:12" ht="18.95" customHeight="1" x14ac:dyDescent="0.25">
      <c r="A3326" s="52"/>
      <c r="C3326" s="185"/>
      <c r="D3326" s="76"/>
      <c r="E3326" s="76" t="str">
        <f>IF(D3326="","",IFERROR(VLOOKUP(D3326,Cadastro!$C$9:$D$1009,2,FALSE),"NOT FOUND"))</f>
        <v/>
      </c>
      <c r="F3326" s="76"/>
      <c r="G3326" s="94"/>
      <c r="H3326" s="97"/>
      <c r="I3326" s="77">
        <f t="shared" si="103"/>
        <v>0</v>
      </c>
      <c r="J3326" s="78" t="str">
        <f>IFERROR(IF(E3326="","",VLOOKUP(D3326,Saldo!$P$8:$Q$1009,2,FALSE)),"")</f>
        <v/>
      </c>
      <c r="K3326" s="76"/>
      <c r="L3326" s="74" t="str">
        <f t="shared" si="102"/>
        <v/>
      </c>
    </row>
    <row r="3327" spans="1:12" ht="18.95" customHeight="1" x14ac:dyDescent="0.25">
      <c r="A3327" s="52"/>
      <c r="C3327" s="185"/>
      <c r="D3327" s="76"/>
      <c r="E3327" s="76" t="str">
        <f>IF(D3327="","",IFERROR(VLOOKUP(D3327,Cadastro!$C$9:$D$1009,2,FALSE),"NOT FOUND"))</f>
        <v/>
      </c>
      <c r="F3327" s="76"/>
      <c r="G3327" s="94"/>
      <c r="H3327" s="97"/>
      <c r="I3327" s="77">
        <f t="shared" si="103"/>
        <v>0</v>
      </c>
      <c r="J3327" s="78" t="str">
        <f>IFERROR(IF(E3327="","",VLOOKUP(D3327,Saldo!$P$8:$Q$1009,2,FALSE)),"")</f>
        <v/>
      </c>
      <c r="K3327" s="76"/>
      <c r="L3327" s="74" t="str">
        <f t="shared" si="102"/>
        <v/>
      </c>
    </row>
    <row r="3328" spans="1:12" ht="18.95" customHeight="1" x14ac:dyDescent="0.25">
      <c r="A3328" s="52"/>
      <c r="C3328" s="185"/>
      <c r="D3328" s="76"/>
      <c r="E3328" s="76" t="str">
        <f>IF(D3328="","",IFERROR(VLOOKUP(D3328,Cadastro!$C$9:$D$1009,2,FALSE),"NOT FOUND"))</f>
        <v/>
      </c>
      <c r="F3328" s="76"/>
      <c r="G3328" s="94"/>
      <c r="H3328" s="97"/>
      <c r="I3328" s="77">
        <f t="shared" si="103"/>
        <v>0</v>
      </c>
      <c r="J3328" s="78" t="str">
        <f>IFERROR(IF(E3328="","",VLOOKUP(D3328,Saldo!$P$8:$Q$1009,2,FALSE)),"")</f>
        <v/>
      </c>
      <c r="K3328" s="76"/>
      <c r="L3328" s="74" t="str">
        <f t="shared" si="102"/>
        <v/>
      </c>
    </row>
    <row r="3329" spans="1:12" ht="18.95" customHeight="1" x14ac:dyDescent="0.25">
      <c r="A3329" s="52"/>
      <c r="C3329" s="185"/>
      <c r="D3329" s="76"/>
      <c r="E3329" s="76" t="str">
        <f>IF(D3329="","",IFERROR(VLOOKUP(D3329,Cadastro!$C$9:$D$1009,2,FALSE),"NOT FOUND"))</f>
        <v/>
      </c>
      <c r="F3329" s="76"/>
      <c r="G3329" s="94"/>
      <c r="H3329" s="97"/>
      <c r="I3329" s="77">
        <f t="shared" si="103"/>
        <v>0</v>
      </c>
      <c r="J3329" s="78" t="str">
        <f>IFERROR(IF(E3329="","",VLOOKUP(D3329,Saldo!$P$8:$Q$1009,2,FALSE)),"")</f>
        <v/>
      </c>
      <c r="K3329" s="76"/>
      <c r="L3329" s="74" t="str">
        <f t="shared" si="102"/>
        <v/>
      </c>
    </row>
    <row r="3330" spans="1:12" ht="18.95" customHeight="1" x14ac:dyDescent="0.25">
      <c r="A3330" s="52"/>
      <c r="C3330" s="185"/>
      <c r="D3330" s="76"/>
      <c r="E3330" s="76" t="str">
        <f>IF(D3330="","",IFERROR(VLOOKUP(D3330,Cadastro!$C$9:$D$1009,2,FALSE),"NOT FOUND"))</f>
        <v/>
      </c>
      <c r="F3330" s="76"/>
      <c r="G3330" s="94"/>
      <c r="H3330" s="97"/>
      <c r="I3330" s="77">
        <f t="shared" si="103"/>
        <v>0</v>
      </c>
      <c r="J3330" s="78" t="str">
        <f>IFERROR(IF(E3330="","",VLOOKUP(D3330,Saldo!$P$8:$Q$1009,2,FALSE)),"")</f>
        <v/>
      </c>
      <c r="K3330" s="76"/>
      <c r="L3330" s="74" t="str">
        <f t="shared" si="102"/>
        <v/>
      </c>
    </row>
    <row r="3331" spans="1:12" ht="18.95" customHeight="1" x14ac:dyDescent="0.25">
      <c r="A3331" s="52"/>
      <c r="C3331" s="185"/>
      <c r="D3331" s="76"/>
      <c r="E3331" s="76" t="str">
        <f>IF(D3331="","",IFERROR(VLOOKUP(D3331,Cadastro!$C$9:$D$1009,2,FALSE),"NOT FOUND"))</f>
        <v/>
      </c>
      <c r="F3331" s="76"/>
      <c r="G3331" s="94"/>
      <c r="H3331" s="97"/>
      <c r="I3331" s="77">
        <f t="shared" si="103"/>
        <v>0</v>
      </c>
      <c r="J3331" s="78" t="str">
        <f>IFERROR(IF(E3331="","",VLOOKUP(D3331,Saldo!$P$8:$Q$1009,2,FALSE)),"")</f>
        <v/>
      </c>
      <c r="K3331" s="76"/>
      <c r="L3331" s="74" t="str">
        <f t="shared" si="102"/>
        <v/>
      </c>
    </row>
    <row r="3332" spans="1:12" ht="18.95" customHeight="1" x14ac:dyDescent="0.25">
      <c r="A3332" s="52"/>
      <c r="C3332" s="185"/>
      <c r="D3332" s="76"/>
      <c r="E3332" s="76" t="str">
        <f>IF(D3332="","",IFERROR(VLOOKUP(D3332,Cadastro!$C$9:$D$1009,2,FALSE),"NOT FOUND"))</f>
        <v/>
      </c>
      <c r="F3332" s="76"/>
      <c r="G3332" s="94"/>
      <c r="H3332" s="97"/>
      <c r="I3332" s="77">
        <f t="shared" si="103"/>
        <v>0</v>
      </c>
      <c r="J3332" s="78" t="str">
        <f>IFERROR(IF(E3332="","",VLOOKUP(D3332,Saldo!$P$8:$Q$1009,2,FALSE)),"")</f>
        <v/>
      </c>
      <c r="K3332" s="76"/>
      <c r="L3332" s="74" t="str">
        <f t="shared" si="102"/>
        <v/>
      </c>
    </row>
    <row r="3333" spans="1:12" ht="18.95" customHeight="1" x14ac:dyDescent="0.25">
      <c r="A3333" s="52"/>
      <c r="C3333" s="185"/>
      <c r="D3333" s="76"/>
      <c r="E3333" s="76" t="str">
        <f>IF(D3333="","",IFERROR(VLOOKUP(D3333,Cadastro!$C$9:$D$1009,2,FALSE),"NOT FOUND"))</f>
        <v/>
      </c>
      <c r="F3333" s="76"/>
      <c r="G3333" s="94"/>
      <c r="H3333" s="97"/>
      <c r="I3333" s="77">
        <f t="shared" si="103"/>
        <v>0</v>
      </c>
      <c r="J3333" s="78" t="str">
        <f>IFERROR(IF(E3333="","",VLOOKUP(D3333,Saldo!$P$8:$Q$1009,2,FALSE)),"")</f>
        <v/>
      </c>
      <c r="K3333" s="76"/>
      <c r="L3333" s="74" t="str">
        <f t="shared" si="102"/>
        <v/>
      </c>
    </row>
    <row r="3334" spans="1:12" ht="18.95" customHeight="1" x14ac:dyDescent="0.25">
      <c r="A3334" s="52"/>
      <c r="C3334" s="185"/>
      <c r="D3334" s="76"/>
      <c r="E3334" s="76" t="str">
        <f>IF(D3334="","",IFERROR(VLOOKUP(D3334,Cadastro!$C$9:$D$1009,2,FALSE),"NOT FOUND"))</f>
        <v/>
      </c>
      <c r="F3334" s="76"/>
      <c r="G3334" s="94"/>
      <c r="H3334" s="97"/>
      <c r="I3334" s="77">
        <f t="shared" si="103"/>
        <v>0</v>
      </c>
      <c r="J3334" s="78" t="str">
        <f>IFERROR(IF(E3334="","",VLOOKUP(D3334,Saldo!$P$8:$Q$1009,2,FALSE)),"")</f>
        <v/>
      </c>
      <c r="K3334" s="76"/>
      <c r="L3334" s="74" t="str">
        <f t="shared" si="102"/>
        <v/>
      </c>
    </row>
    <row r="3335" spans="1:12" ht="18.95" customHeight="1" x14ac:dyDescent="0.25">
      <c r="A3335" s="52"/>
      <c r="C3335" s="185"/>
      <c r="D3335" s="76"/>
      <c r="E3335" s="76" t="str">
        <f>IF(D3335="","",IFERROR(VLOOKUP(D3335,Cadastro!$C$9:$D$1009,2,FALSE),"NOT FOUND"))</f>
        <v/>
      </c>
      <c r="F3335" s="76"/>
      <c r="G3335" s="94"/>
      <c r="H3335" s="97"/>
      <c r="I3335" s="77">
        <f t="shared" si="103"/>
        <v>0</v>
      </c>
      <c r="J3335" s="78" t="str">
        <f>IFERROR(IF(E3335="","",VLOOKUP(D3335,Saldo!$P$8:$Q$1009,2,FALSE)),"")</f>
        <v/>
      </c>
      <c r="K3335" s="76"/>
      <c r="L3335" s="74" t="str">
        <f t="shared" si="102"/>
        <v/>
      </c>
    </row>
    <row r="3336" spans="1:12" ht="18.95" customHeight="1" x14ac:dyDescent="0.25">
      <c r="A3336" s="52"/>
      <c r="C3336" s="185"/>
      <c r="D3336" s="76"/>
      <c r="E3336" s="76" t="str">
        <f>IF(D3336="","",IFERROR(VLOOKUP(D3336,Cadastro!$C$9:$D$1009,2,FALSE),"NOT FOUND"))</f>
        <v/>
      </c>
      <c r="F3336" s="76"/>
      <c r="G3336" s="94"/>
      <c r="H3336" s="97"/>
      <c r="I3336" s="77">
        <f t="shared" si="103"/>
        <v>0</v>
      </c>
      <c r="J3336" s="78" t="str">
        <f>IFERROR(IF(E3336="","",VLOOKUP(D3336,Saldo!$P$8:$Q$1009,2,FALSE)),"")</f>
        <v/>
      </c>
      <c r="K3336" s="76"/>
      <c r="L3336" s="74" t="str">
        <f t="shared" si="102"/>
        <v/>
      </c>
    </row>
    <row r="3337" spans="1:12" ht="18.95" customHeight="1" x14ac:dyDescent="0.25">
      <c r="A3337" s="52"/>
      <c r="C3337" s="185"/>
      <c r="D3337" s="76"/>
      <c r="E3337" s="76" t="str">
        <f>IF(D3337="","",IFERROR(VLOOKUP(D3337,Cadastro!$C$9:$D$1009,2,FALSE),"NOT FOUND"))</f>
        <v/>
      </c>
      <c r="F3337" s="76"/>
      <c r="G3337" s="94"/>
      <c r="H3337" s="97"/>
      <c r="I3337" s="77">
        <f t="shared" si="103"/>
        <v>0</v>
      </c>
      <c r="J3337" s="78" t="str">
        <f>IFERROR(IF(E3337="","",VLOOKUP(D3337,Saldo!$P$8:$Q$1009,2,FALSE)),"")</f>
        <v/>
      </c>
      <c r="K3337" s="76"/>
      <c r="L3337" s="74" t="str">
        <f t="shared" ref="L3337:L3400" si="104">IF(C3337="","",MONTH(C3337))</f>
        <v/>
      </c>
    </row>
    <row r="3338" spans="1:12" ht="18.95" customHeight="1" x14ac:dyDescent="0.25">
      <c r="A3338" s="52"/>
      <c r="C3338" s="185"/>
      <c r="D3338" s="76"/>
      <c r="E3338" s="76" t="str">
        <f>IF(D3338="","",IFERROR(VLOOKUP(D3338,Cadastro!$C$9:$D$1009,2,FALSE),"NOT FOUND"))</f>
        <v/>
      </c>
      <c r="F3338" s="76"/>
      <c r="G3338" s="94"/>
      <c r="H3338" s="97"/>
      <c r="I3338" s="77">
        <f t="shared" ref="I3338:I3401" si="105">IFERROR(G3338*H3338,"Check if QTY and Value are both valid")</f>
        <v>0</v>
      </c>
      <c r="J3338" s="78" t="str">
        <f>IFERROR(IF(E3338="","",VLOOKUP(D3338,Saldo!$P$8:$Q$1009,2,FALSE)),"")</f>
        <v/>
      </c>
      <c r="K3338" s="76"/>
      <c r="L3338" s="74" t="str">
        <f t="shared" si="104"/>
        <v/>
      </c>
    </row>
    <row r="3339" spans="1:12" ht="18.95" customHeight="1" x14ac:dyDescent="0.25">
      <c r="A3339" s="52"/>
      <c r="C3339" s="185"/>
      <c r="D3339" s="76"/>
      <c r="E3339" s="76" t="str">
        <f>IF(D3339="","",IFERROR(VLOOKUP(D3339,Cadastro!$C$9:$D$1009,2,FALSE),"NOT FOUND"))</f>
        <v/>
      </c>
      <c r="F3339" s="76"/>
      <c r="G3339" s="94"/>
      <c r="H3339" s="97"/>
      <c r="I3339" s="77">
        <f t="shared" si="105"/>
        <v>0</v>
      </c>
      <c r="J3339" s="78" t="str">
        <f>IFERROR(IF(E3339="","",VLOOKUP(D3339,Saldo!$P$8:$Q$1009,2,FALSE)),"")</f>
        <v/>
      </c>
      <c r="K3339" s="76"/>
      <c r="L3339" s="74" t="str">
        <f t="shared" si="104"/>
        <v/>
      </c>
    </row>
    <row r="3340" spans="1:12" ht="18.95" customHeight="1" x14ac:dyDescent="0.25">
      <c r="A3340" s="52"/>
      <c r="C3340" s="185"/>
      <c r="D3340" s="76"/>
      <c r="E3340" s="76" t="str">
        <f>IF(D3340="","",IFERROR(VLOOKUP(D3340,Cadastro!$C$9:$D$1009,2,FALSE),"NOT FOUND"))</f>
        <v/>
      </c>
      <c r="F3340" s="76"/>
      <c r="G3340" s="94"/>
      <c r="H3340" s="97"/>
      <c r="I3340" s="77">
        <f t="shared" si="105"/>
        <v>0</v>
      </c>
      <c r="J3340" s="78" t="str">
        <f>IFERROR(IF(E3340="","",VLOOKUP(D3340,Saldo!$P$8:$Q$1009,2,FALSE)),"")</f>
        <v/>
      </c>
      <c r="K3340" s="76"/>
      <c r="L3340" s="74" t="str">
        <f t="shared" si="104"/>
        <v/>
      </c>
    </row>
    <row r="3341" spans="1:12" ht="18.95" customHeight="1" x14ac:dyDescent="0.25">
      <c r="A3341" s="52"/>
      <c r="C3341" s="185"/>
      <c r="D3341" s="76"/>
      <c r="E3341" s="76" t="str">
        <f>IF(D3341="","",IFERROR(VLOOKUP(D3341,Cadastro!$C$9:$D$1009,2,FALSE),"NOT FOUND"))</f>
        <v/>
      </c>
      <c r="F3341" s="76"/>
      <c r="G3341" s="94"/>
      <c r="H3341" s="97"/>
      <c r="I3341" s="77">
        <f t="shared" si="105"/>
        <v>0</v>
      </c>
      <c r="J3341" s="78" t="str">
        <f>IFERROR(IF(E3341="","",VLOOKUP(D3341,Saldo!$P$8:$Q$1009,2,FALSE)),"")</f>
        <v/>
      </c>
      <c r="K3341" s="76"/>
      <c r="L3341" s="74" t="str">
        <f t="shared" si="104"/>
        <v/>
      </c>
    </row>
    <row r="3342" spans="1:12" ht="18.95" customHeight="1" x14ac:dyDescent="0.25">
      <c r="A3342" s="52"/>
      <c r="C3342" s="185"/>
      <c r="D3342" s="76"/>
      <c r="E3342" s="76" t="str">
        <f>IF(D3342="","",IFERROR(VLOOKUP(D3342,Cadastro!$C$9:$D$1009,2,FALSE),"NOT FOUND"))</f>
        <v/>
      </c>
      <c r="F3342" s="76"/>
      <c r="G3342" s="94"/>
      <c r="H3342" s="97"/>
      <c r="I3342" s="77">
        <f t="shared" si="105"/>
        <v>0</v>
      </c>
      <c r="J3342" s="78" t="str">
        <f>IFERROR(IF(E3342="","",VLOOKUP(D3342,Saldo!$P$8:$Q$1009,2,FALSE)),"")</f>
        <v/>
      </c>
      <c r="K3342" s="76"/>
      <c r="L3342" s="74" t="str">
        <f t="shared" si="104"/>
        <v/>
      </c>
    </row>
    <row r="3343" spans="1:12" ht="18.95" customHeight="1" x14ac:dyDescent="0.25">
      <c r="A3343" s="52"/>
      <c r="C3343" s="185"/>
      <c r="D3343" s="76"/>
      <c r="E3343" s="76" t="str">
        <f>IF(D3343="","",IFERROR(VLOOKUP(D3343,Cadastro!$C$9:$D$1009,2,FALSE),"NOT FOUND"))</f>
        <v/>
      </c>
      <c r="F3343" s="76"/>
      <c r="G3343" s="94"/>
      <c r="H3343" s="97"/>
      <c r="I3343" s="77">
        <f t="shared" si="105"/>
        <v>0</v>
      </c>
      <c r="J3343" s="78" t="str">
        <f>IFERROR(IF(E3343="","",VLOOKUP(D3343,Saldo!$P$8:$Q$1009,2,FALSE)),"")</f>
        <v/>
      </c>
      <c r="K3343" s="76"/>
      <c r="L3343" s="74" t="str">
        <f t="shared" si="104"/>
        <v/>
      </c>
    </row>
    <row r="3344" spans="1:12" ht="18.95" customHeight="1" x14ac:dyDescent="0.25">
      <c r="A3344" s="52"/>
      <c r="C3344" s="185"/>
      <c r="D3344" s="76"/>
      <c r="E3344" s="76" t="str">
        <f>IF(D3344="","",IFERROR(VLOOKUP(D3344,Cadastro!$C$9:$D$1009,2,FALSE),"NOT FOUND"))</f>
        <v/>
      </c>
      <c r="F3344" s="76"/>
      <c r="G3344" s="94"/>
      <c r="H3344" s="97"/>
      <c r="I3344" s="77">
        <f t="shared" si="105"/>
        <v>0</v>
      </c>
      <c r="J3344" s="78" t="str">
        <f>IFERROR(IF(E3344="","",VLOOKUP(D3344,Saldo!$P$8:$Q$1009,2,FALSE)),"")</f>
        <v/>
      </c>
      <c r="K3344" s="76"/>
      <c r="L3344" s="74" t="str">
        <f t="shared" si="104"/>
        <v/>
      </c>
    </row>
    <row r="3345" spans="1:12" ht="18.95" customHeight="1" x14ac:dyDescent="0.25">
      <c r="A3345" s="52"/>
      <c r="C3345" s="185"/>
      <c r="D3345" s="76"/>
      <c r="E3345" s="76" t="str">
        <f>IF(D3345="","",IFERROR(VLOOKUP(D3345,Cadastro!$C$9:$D$1009,2,FALSE),"NOT FOUND"))</f>
        <v/>
      </c>
      <c r="F3345" s="76"/>
      <c r="G3345" s="94"/>
      <c r="H3345" s="97"/>
      <c r="I3345" s="77">
        <f t="shared" si="105"/>
        <v>0</v>
      </c>
      <c r="J3345" s="78" t="str">
        <f>IFERROR(IF(E3345="","",VLOOKUP(D3345,Saldo!$P$8:$Q$1009,2,FALSE)),"")</f>
        <v/>
      </c>
      <c r="K3345" s="76"/>
      <c r="L3345" s="74" t="str">
        <f t="shared" si="104"/>
        <v/>
      </c>
    </row>
    <row r="3346" spans="1:12" ht="18.95" customHeight="1" x14ac:dyDescent="0.25">
      <c r="A3346" s="52"/>
      <c r="C3346" s="185"/>
      <c r="D3346" s="76"/>
      <c r="E3346" s="76" t="str">
        <f>IF(D3346="","",IFERROR(VLOOKUP(D3346,Cadastro!$C$9:$D$1009,2,FALSE),"NOT FOUND"))</f>
        <v/>
      </c>
      <c r="F3346" s="76"/>
      <c r="G3346" s="94"/>
      <c r="H3346" s="97"/>
      <c r="I3346" s="77">
        <f t="shared" si="105"/>
        <v>0</v>
      </c>
      <c r="J3346" s="78" t="str">
        <f>IFERROR(IF(E3346="","",VLOOKUP(D3346,Saldo!$P$8:$Q$1009,2,FALSE)),"")</f>
        <v/>
      </c>
      <c r="K3346" s="76"/>
      <c r="L3346" s="74" t="str">
        <f t="shared" si="104"/>
        <v/>
      </c>
    </row>
    <row r="3347" spans="1:12" ht="18.95" customHeight="1" x14ac:dyDescent="0.25">
      <c r="A3347" s="52"/>
      <c r="C3347" s="185"/>
      <c r="D3347" s="76"/>
      <c r="E3347" s="76" t="str">
        <f>IF(D3347="","",IFERROR(VLOOKUP(D3347,Cadastro!$C$9:$D$1009,2,FALSE),"NOT FOUND"))</f>
        <v/>
      </c>
      <c r="F3347" s="76"/>
      <c r="G3347" s="94"/>
      <c r="H3347" s="97"/>
      <c r="I3347" s="77">
        <f t="shared" si="105"/>
        <v>0</v>
      </c>
      <c r="J3347" s="78" t="str">
        <f>IFERROR(IF(E3347="","",VLOOKUP(D3347,Saldo!$P$8:$Q$1009,2,FALSE)),"")</f>
        <v/>
      </c>
      <c r="K3347" s="76"/>
      <c r="L3347" s="74" t="str">
        <f t="shared" si="104"/>
        <v/>
      </c>
    </row>
    <row r="3348" spans="1:12" ht="18.95" customHeight="1" x14ac:dyDescent="0.25">
      <c r="A3348" s="52"/>
      <c r="C3348" s="185"/>
      <c r="D3348" s="76"/>
      <c r="E3348" s="76" t="str">
        <f>IF(D3348="","",IFERROR(VLOOKUP(D3348,Cadastro!$C$9:$D$1009,2,FALSE),"NOT FOUND"))</f>
        <v/>
      </c>
      <c r="F3348" s="76"/>
      <c r="G3348" s="94"/>
      <c r="H3348" s="97"/>
      <c r="I3348" s="77">
        <f t="shared" si="105"/>
        <v>0</v>
      </c>
      <c r="J3348" s="78" t="str">
        <f>IFERROR(IF(E3348="","",VLOOKUP(D3348,Saldo!$P$8:$Q$1009,2,FALSE)),"")</f>
        <v/>
      </c>
      <c r="K3348" s="76"/>
      <c r="L3348" s="74" t="str">
        <f t="shared" si="104"/>
        <v/>
      </c>
    </row>
    <row r="3349" spans="1:12" ht="18.95" customHeight="1" x14ac:dyDescent="0.25">
      <c r="A3349" s="52"/>
      <c r="C3349" s="185"/>
      <c r="D3349" s="76"/>
      <c r="E3349" s="76" t="str">
        <f>IF(D3349="","",IFERROR(VLOOKUP(D3349,Cadastro!$C$9:$D$1009,2,FALSE),"NOT FOUND"))</f>
        <v/>
      </c>
      <c r="F3349" s="76"/>
      <c r="G3349" s="94"/>
      <c r="H3349" s="97"/>
      <c r="I3349" s="77">
        <f t="shared" si="105"/>
        <v>0</v>
      </c>
      <c r="J3349" s="78" t="str">
        <f>IFERROR(IF(E3349="","",VLOOKUP(D3349,Saldo!$P$8:$Q$1009,2,FALSE)),"")</f>
        <v/>
      </c>
      <c r="K3349" s="76"/>
      <c r="L3349" s="74" t="str">
        <f t="shared" si="104"/>
        <v/>
      </c>
    </row>
    <row r="3350" spans="1:12" ht="18.95" customHeight="1" x14ac:dyDescent="0.25">
      <c r="A3350" s="52"/>
      <c r="C3350" s="185"/>
      <c r="D3350" s="76"/>
      <c r="E3350" s="76" t="str">
        <f>IF(D3350="","",IFERROR(VLOOKUP(D3350,Cadastro!$C$9:$D$1009,2,FALSE),"NOT FOUND"))</f>
        <v/>
      </c>
      <c r="F3350" s="76"/>
      <c r="G3350" s="94"/>
      <c r="H3350" s="97"/>
      <c r="I3350" s="77">
        <f t="shared" si="105"/>
        <v>0</v>
      </c>
      <c r="J3350" s="78" t="str">
        <f>IFERROR(IF(E3350="","",VLOOKUP(D3350,Saldo!$P$8:$Q$1009,2,FALSE)),"")</f>
        <v/>
      </c>
      <c r="K3350" s="76"/>
      <c r="L3350" s="74" t="str">
        <f t="shared" si="104"/>
        <v/>
      </c>
    </row>
    <row r="3351" spans="1:12" ht="18.95" customHeight="1" x14ac:dyDescent="0.25">
      <c r="A3351" s="52"/>
      <c r="C3351" s="185"/>
      <c r="D3351" s="76"/>
      <c r="E3351" s="76" t="str">
        <f>IF(D3351="","",IFERROR(VLOOKUP(D3351,Cadastro!$C$9:$D$1009,2,FALSE),"NOT FOUND"))</f>
        <v/>
      </c>
      <c r="F3351" s="76"/>
      <c r="G3351" s="94"/>
      <c r="H3351" s="97"/>
      <c r="I3351" s="77">
        <f t="shared" si="105"/>
        <v>0</v>
      </c>
      <c r="J3351" s="78" t="str">
        <f>IFERROR(IF(E3351="","",VLOOKUP(D3351,Saldo!$P$8:$Q$1009,2,FALSE)),"")</f>
        <v/>
      </c>
      <c r="K3351" s="76"/>
      <c r="L3351" s="74" t="str">
        <f t="shared" si="104"/>
        <v/>
      </c>
    </row>
    <row r="3352" spans="1:12" ht="18.95" customHeight="1" x14ac:dyDescent="0.25">
      <c r="A3352" s="52"/>
      <c r="C3352" s="185"/>
      <c r="D3352" s="76"/>
      <c r="E3352" s="76" t="str">
        <f>IF(D3352="","",IFERROR(VLOOKUP(D3352,Cadastro!$C$9:$D$1009,2,FALSE),"NOT FOUND"))</f>
        <v/>
      </c>
      <c r="F3352" s="76"/>
      <c r="G3352" s="94"/>
      <c r="H3352" s="97"/>
      <c r="I3352" s="77">
        <f t="shared" si="105"/>
        <v>0</v>
      </c>
      <c r="J3352" s="78" t="str">
        <f>IFERROR(IF(E3352="","",VLOOKUP(D3352,Saldo!$P$8:$Q$1009,2,FALSE)),"")</f>
        <v/>
      </c>
      <c r="K3352" s="76"/>
      <c r="L3352" s="74" t="str">
        <f t="shared" si="104"/>
        <v/>
      </c>
    </row>
    <row r="3353" spans="1:12" ht="18.95" customHeight="1" x14ac:dyDescent="0.25">
      <c r="A3353" s="52"/>
      <c r="C3353" s="185"/>
      <c r="D3353" s="76"/>
      <c r="E3353" s="76" t="str">
        <f>IF(D3353="","",IFERROR(VLOOKUP(D3353,Cadastro!$C$9:$D$1009,2,FALSE),"NOT FOUND"))</f>
        <v/>
      </c>
      <c r="F3353" s="76"/>
      <c r="G3353" s="94"/>
      <c r="H3353" s="97"/>
      <c r="I3353" s="77">
        <f t="shared" si="105"/>
        <v>0</v>
      </c>
      <c r="J3353" s="78" t="str">
        <f>IFERROR(IF(E3353="","",VLOOKUP(D3353,Saldo!$P$8:$Q$1009,2,FALSE)),"")</f>
        <v/>
      </c>
      <c r="K3353" s="76"/>
      <c r="L3353" s="74" t="str">
        <f t="shared" si="104"/>
        <v/>
      </c>
    </row>
    <row r="3354" spans="1:12" ht="18.95" customHeight="1" x14ac:dyDescent="0.25">
      <c r="A3354" s="52"/>
      <c r="C3354" s="185"/>
      <c r="D3354" s="76"/>
      <c r="E3354" s="76" t="str">
        <f>IF(D3354="","",IFERROR(VLOOKUP(D3354,Cadastro!$C$9:$D$1009,2,FALSE),"NOT FOUND"))</f>
        <v/>
      </c>
      <c r="F3354" s="76"/>
      <c r="G3354" s="94"/>
      <c r="H3354" s="97"/>
      <c r="I3354" s="77">
        <f t="shared" si="105"/>
        <v>0</v>
      </c>
      <c r="J3354" s="78" t="str">
        <f>IFERROR(IF(E3354="","",VLOOKUP(D3354,Saldo!$P$8:$Q$1009,2,FALSE)),"")</f>
        <v/>
      </c>
      <c r="K3354" s="76"/>
      <c r="L3354" s="74" t="str">
        <f t="shared" si="104"/>
        <v/>
      </c>
    </row>
    <row r="3355" spans="1:12" ht="18.95" customHeight="1" x14ac:dyDescent="0.25">
      <c r="A3355" s="52"/>
      <c r="C3355" s="185"/>
      <c r="D3355" s="76"/>
      <c r="E3355" s="76" t="str">
        <f>IF(D3355="","",IFERROR(VLOOKUP(D3355,Cadastro!$C$9:$D$1009,2,FALSE),"NOT FOUND"))</f>
        <v/>
      </c>
      <c r="F3355" s="76"/>
      <c r="G3355" s="94"/>
      <c r="H3355" s="97"/>
      <c r="I3355" s="77">
        <f t="shared" si="105"/>
        <v>0</v>
      </c>
      <c r="J3355" s="78" t="str">
        <f>IFERROR(IF(E3355="","",VLOOKUP(D3355,Saldo!$P$8:$Q$1009,2,FALSE)),"")</f>
        <v/>
      </c>
      <c r="K3355" s="76"/>
      <c r="L3355" s="74" t="str">
        <f t="shared" si="104"/>
        <v/>
      </c>
    </row>
    <row r="3356" spans="1:12" ht="18.95" customHeight="1" x14ac:dyDescent="0.25">
      <c r="A3356" s="52"/>
      <c r="C3356" s="185"/>
      <c r="D3356" s="76"/>
      <c r="E3356" s="76" t="str">
        <f>IF(D3356="","",IFERROR(VLOOKUP(D3356,Cadastro!$C$9:$D$1009,2,FALSE),"NOT FOUND"))</f>
        <v/>
      </c>
      <c r="F3356" s="76"/>
      <c r="G3356" s="94"/>
      <c r="H3356" s="97"/>
      <c r="I3356" s="77">
        <f t="shared" si="105"/>
        <v>0</v>
      </c>
      <c r="J3356" s="78" t="str">
        <f>IFERROR(IF(E3356="","",VLOOKUP(D3356,Saldo!$P$8:$Q$1009,2,FALSE)),"")</f>
        <v/>
      </c>
      <c r="K3356" s="76"/>
      <c r="L3356" s="74" t="str">
        <f t="shared" si="104"/>
        <v/>
      </c>
    </row>
    <row r="3357" spans="1:12" ht="18.95" customHeight="1" x14ac:dyDescent="0.25">
      <c r="A3357" s="52"/>
      <c r="C3357" s="185"/>
      <c r="D3357" s="76"/>
      <c r="E3357" s="76" t="str">
        <f>IF(D3357="","",IFERROR(VLOOKUP(D3357,Cadastro!$C$9:$D$1009,2,FALSE),"NOT FOUND"))</f>
        <v/>
      </c>
      <c r="F3357" s="76"/>
      <c r="G3357" s="94"/>
      <c r="H3357" s="97"/>
      <c r="I3357" s="77">
        <f t="shared" si="105"/>
        <v>0</v>
      </c>
      <c r="J3357" s="78" t="str">
        <f>IFERROR(IF(E3357="","",VLOOKUP(D3357,Saldo!$P$8:$Q$1009,2,FALSE)),"")</f>
        <v/>
      </c>
      <c r="K3357" s="76"/>
      <c r="L3357" s="74" t="str">
        <f t="shared" si="104"/>
        <v/>
      </c>
    </row>
    <row r="3358" spans="1:12" ht="18.95" customHeight="1" x14ac:dyDescent="0.25">
      <c r="A3358" s="52"/>
      <c r="C3358" s="185"/>
      <c r="D3358" s="76"/>
      <c r="E3358" s="76" t="str">
        <f>IF(D3358="","",IFERROR(VLOOKUP(D3358,Cadastro!$C$9:$D$1009,2,FALSE),"NOT FOUND"))</f>
        <v/>
      </c>
      <c r="F3358" s="76"/>
      <c r="G3358" s="94"/>
      <c r="H3358" s="97"/>
      <c r="I3358" s="77">
        <f t="shared" si="105"/>
        <v>0</v>
      </c>
      <c r="J3358" s="78" t="str">
        <f>IFERROR(IF(E3358="","",VLOOKUP(D3358,Saldo!$P$8:$Q$1009,2,FALSE)),"")</f>
        <v/>
      </c>
      <c r="K3358" s="76"/>
      <c r="L3358" s="74" t="str">
        <f t="shared" si="104"/>
        <v/>
      </c>
    </row>
    <row r="3359" spans="1:12" ht="18.95" customHeight="1" x14ac:dyDescent="0.25">
      <c r="A3359" s="52"/>
      <c r="C3359" s="185"/>
      <c r="D3359" s="76"/>
      <c r="E3359" s="76" t="str">
        <f>IF(D3359="","",IFERROR(VLOOKUP(D3359,Cadastro!$C$9:$D$1009,2,FALSE),"NOT FOUND"))</f>
        <v/>
      </c>
      <c r="F3359" s="76"/>
      <c r="G3359" s="94"/>
      <c r="H3359" s="97"/>
      <c r="I3359" s="77">
        <f t="shared" si="105"/>
        <v>0</v>
      </c>
      <c r="J3359" s="78" t="str">
        <f>IFERROR(IF(E3359="","",VLOOKUP(D3359,Saldo!$P$8:$Q$1009,2,FALSE)),"")</f>
        <v/>
      </c>
      <c r="K3359" s="76"/>
      <c r="L3359" s="74" t="str">
        <f t="shared" si="104"/>
        <v/>
      </c>
    </row>
    <row r="3360" spans="1:12" ht="18.95" customHeight="1" x14ac:dyDescent="0.25">
      <c r="A3360" s="52"/>
      <c r="C3360" s="185"/>
      <c r="D3360" s="76"/>
      <c r="E3360" s="76" t="str">
        <f>IF(D3360="","",IFERROR(VLOOKUP(D3360,Cadastro!$C$9:$D$1009,2,FALSE),"NOT FOUND"))</f>
        <v/>
      </c>
      <c r="F3360" s="76"/>
      <c r="G3360" s="94"/>
      <c r="H3360" s="97"/>
      <c r="I3360" s="77">
        <f t="shared" si="105"/>
        <v>0</v>
      </c>
      <c r="J3360" s="78" t="str">
        <f>IFERROR(IF(E3360="","",VLOOKUP(D3360,Saldo!$P$8:$Q$1009,2,FALSE)),"")</f>
        <v/>
      </c>
      <c r="K3360" s="76"/>
      <c r="L3360" s="74" t="str">
        <f t="shared" si="104"/>
        <v/>
      </c>
    </row>
    <row r="3361" spans="1:12" ht="18.95" customHeight="1" x14ac:dyDescent="0.25">
      <c r="A3361" s="52"/>
      <c r="C3361" s="185"/>
      <c r="D3361" s="76"/>
      <c r="E3361" s="76" t="str">
        <f>IF(D3361="","",IFERROR(VLOOKUP(D3361,Cadastro!$C$9:$D$1009,2,FALSE),"NOT FOUND"))</f>
        <v/>
      </c>
      <c r="F3361" s="76"/>
      <c r="G3361" s="94"/>
      <c r="H3361" s="97"/>
      <c r="I3361" s="77">
        <f t="shared" si="105"/>
        <v>0</v>
      </c>
      <c r="J3361" s="78" t="str">
        <f>IFERROR(IF(E3361="","",VLOOKUP(D3361,Saldo!$P$8:$Q$1009,2,FALSE)),"")</f>
        <v/>
      </c>
      <c r="K3361" s="76"/>
      <c r="L3361" s="74" t="str">
        <f t="shared" si="104"/>
        <v/>
      </c>
    </row>
    <row r="3362" spans="1:12" ht="18.95" customHeight="1" x14ac:dyDescent="0.25">
      <c r="A3362" s="52"/>
      <c r="C3362" s="185"/>
      <c r="D3362" s="76"/>
      <c r="E3362" s="76" t="str">
        <f>IF(D3362="","",IFERROR(VLOOKUP(D3362,Cadastro!$C$9:$D$1009,2,FALSE),"NOT FOUND"))</f>
        <v/>
      </c>
      <c r="F3362" s="76"/>
      <c r="G3362" s="94"/>
      <c r="H3362" s="97"/>
      <c r="I3362" s="77">
        <f t="shared" si="105"/>
        <v>0</v>
      </c>
      <c r="J3362" s="78" t="str">
        <f>IFERROR(IF(E3362="","",VLOOKUP(D3362,Saldo!$P$8:$Q$1009,2,FALSE)),"")</f>
        <v/>
      </c>
      <c r="K3362" s="76"/>
      <c r="L3362" s="74" t="str">
        <f t="shared" si="104"/>
        <v/>
      </c>
    </row>
    <row r="3363" spans="1:12" ht="18.95" customHeight="1" x14ac:dyDescent="0.25">
      <c r="A3363" s="52"/>
      <c r="C3363" s="185"/>
      <c r="D3363" s="76"/>
      <c r="E3363" s="76" t="str">
        <f>IF(D3363="","",IFERROR(VLOOKUP(D3363,Cadastro!$C$9:$D$1009,2,FALSE),"NOT FOUND"))</f>
        <v/>
      </c>
      <c r="F3363" s="76"/>
      <c r="G3363" s="94"/>
      <c r="H3363" s="97"/>
      <c r="I3363" s="77">
        <f t="shared" si="105"/>
        <v>0</v>
      </c>
      <c r="J3363" s="78" t="str">
        <f>IFERROR(IF(E3363="","",VLOOKUP(D3363,Saldo!$P$8:$Q$1009,2,FALSE)),"")</f>
        <v/>
      </c>
      <c r="K3363" s="76"/>
      <c r="L3363" s="74" t="str">
        <f t="shared" si="104"/>
        <v/>
      </c>
    </row>
    <row r="3364" spans="1:12" ht="18.95" customHeight="1" x14ac:dyDescent="0.25">
      <c r="A3364" s="52"/>
      <c r="C3364" s="185"/>
      <c r="D3364" s="76"/>
      <c r="E3364" s="76" t="str">
        <f>IF(D3364="","",IFERROR(VLOOKUP(D3364,Cadastro!$C$9:$D$1009,2,FALSE),"NOT FOUND"))</f>
        <v/>
      </c>
      <c r="F3364" s="76"/>
      <c r="G3364" s="94"/>
      <c r="H3364" s="97"/>
      <c r="I3364" s="77">
        <f t="shared" si="105"/>
        <v>0</v>
      </c>
      <c r="J3364" s="78" t="str">
        <f>IFERROR(IF(E3364="","",VLOOKUP(D3364,Saldo!$P$8:$Q$1009,2,FALSE)),"")</f>
        <v/>
      </c>
      <c r="K3364" s="76"/>
      <c r="L3364" s="74" t="str">
        <f t="shared" si="104"/>
        <v/>
      </c>
    </row>
    <row r="3365" spans="1:12" ht="18.95" customHeight="1" x14ac:dyDescent="0.25">
      <c r="A3365" s="52"/>
      <c r="C3365" s="185"/>
      <c r="D3365" s="76"/>
      <c r="E3365" s="76" t="str">
        <f>IF(D3365="","",IFERROR(VLOOKUP(D3365,Cadastro!$C$9:$D$1009,2,FALSE),"NOT FOUND"))</f>
        <v/>
      </c>
      <c r="F3365" s="76"/>
      <c r="G3365" s="94"/>
      <c r="H3365" s="97"/>
      <c r="I3365" s="77">
        <f t="shared" si="105"/>
        <v>0</v>
      </c>
      <c r="J3365" s="78" t="str">
        <f>IFERROR(IF(E3365="","",VLOOKUP(D3365,Saldo!$P$8:$Q$1009,2,FALSE)),"")</f>
        <v/>
      </c>
      <c r="K3365" s="76"/>
      <c r="L3365" s="74" t="str">
        <f t="shared" si="104"/>
        <v/>
      </c>
    </row>
    <row r="3366" spans="1:12" ht="18.95" customHeight="1" x14ac:dyDescent="0.25">
      <c r="A3366" s="52"/>
      <c r="C3366" s="185"/>
      <c r="D3366" s="76"/>
      <c r="E3366" s="76" t="str">
        <f>IF(D3366="","",IFERROR(VLOOKUP(D3366,Cadastro!$C$9:$D$1009,2,FALSE),"NOT FOUND"))</f>
        <v/>
      </c>
      <c r="F3366" s="76"/>
      <c r="G3366" s="94"/>
      <c r="H3366" s="97"/>
      <c r="I3366" s="77">
        <f t="shared" si="105"/>
        <v>0</v>
      </c>
      <c r="J3366" s="78" t="str">
        <f>IFERROR(IF(E3366="","",VLOOKUP(D3366,Saldo!$P$8:$Q$1009,2,FALSE)),"")</f>
        <v/>
      </c>
      <c r="K3366" s="76"/>
      <c r="L3366" s="74" t="str">
        <f t="shared" si="104"/>
        <v/>
      </c>
    </row>
    <row r="3367" spans="1:12" ht="18.95" customHeight="1" x14ac:dyDescent="0.25">
      <c r="A3367" s="52"/>
      <c r="C3367" s="185"/>
      <c r="D3367" s="76"/>
      <c r="E3367" s="76" t="str">
        <f>IF(D3367="","",IFERROR(VLOOKUP(D3367,Cadastro!$C$9:$D$1009,2,FALSE),"NOT FOUND"))</f>
        <v/>
      </c>
      <c r="F3367" s="76"/>
      <c r="G3367" s="94"/>
      <c r="H3367" s="97"/>
      <c r="I3367" s="77">
        <f t="shared" si="105"/>
        <v>0</v>
      </c>
      <c r="J3367" s="78" t="str">
        <f>IFERROR(IF(E3367="","",VLOOKUP(D3367,Saldo!$P$8:$Q$1009,2,FALSE)),"")</f>
        <v/>
      </c>
      <c r="K3367" s="76"/>
      <c r="L3367" s="74" t="str">
        <f t="shared" si="104"/>
        <v/>
      </c>
    </row>
    <row r="3368" spans="1:12" ht="18.95" customHeight="1" x14ac:dyDescent="0.25">
      <c r="A3368" s="52"/>
      <c r="C3368" s="185"/>
      <c r="D3368" s="76"/>
      <c r="E3368" s="76" t="str">
        <f>IF(D3368="","",IFERROR(VLOOKUP(D3368,Cadastro!$C$9:$D$1009,2,FALSE),"NOT FOUND"))</f>
        <v/>
      </c>
      <c r="F3368" s="76"/>
      <c r="G3368" s="94"/>
      <c r="H3368" s="97"/>
      <c r="I3368" s="77">
        <f t="shared" si="105"/>
        <v>0</v>
      </c>
      <c r="J3368" s="78" t="str">
        <f>IFERROR(IF(E3368="","",VLOOKUP(D3368,Saldo!$P$8:$Q$1009,2,FALSE)),"")</f>
        <v/>
      </c>
      <c r="K3368" s="76"/>
      <c r="L3368" s="74" t="str">
        <f t="shared" si="104"/>
        <v/>
      </c>
    </row>
    <row r="3369" spans="1:12" ht="18.95" customHeight="1" x14ac:dyDescent="0.25">
      <c r="A3369" s="52"/>
      <c r="C3369" s="185"/>
      <c r="D3369" s="76"/>
      <c r="E3369" s="76" t="str">
        <f>IF(D3369="","",IFERROR(VLOOKUP(D3369,Cadastro!$C$9:$D$1009,2,FALSE),"NOT FOUND"))</f>
        <v/>
      </c>
      <c r="F3369" s="76"/>
      <c r="G3369" s="94"/>
      <c r="H3369" s="97"/>
      <c r="I3369" s="77">
        <f t="shared" si="105"/>
        <v>0</v>
      </c>
      <c r="J3369" s="78" t="str">
        <f>IFERROR(IF(E3369="","",VLOOKUP(D3369,Saldo!$P$8:$Q$1009,2,FALSE)),"")</f>
        <v/>
      </c>
      <c r="K3369" s="76"/>
      <c r="L3369" s="74" t="str">
        <f t="shared" si="104"/>
        <v/>
      </c>
    </row>
    <row r="3370" spans="1:12" ht="18.95" customHeight="1" x14ac:dyDescent="0.25">
      <c r="A3370" s="52"/>
      <c r="C3370" s="185"/>
      <c r="D3370" s="76"/>
      <c r="E3370" s="76" t="str">
        <f>IF(D3370="","",IFERROR(VLOOKUP(D3370,Cadastro!$C$9:$D$1009,2,FALSE),"NOT FOUND"))</f>
        <v/>
      </c>
      <c r="F3370" s="76"/>
      <c r="G3370" s="94"/>
      <c r="H3370" s="97"/>
      <c r="I3370" s="77">
        <f t="shared" si="105"/>
        <v>0</v>
      </c>
      <c r="J3370" s="78" t="str">
        <f>IFERROR(IF(E3370="","",VLOOKUP(D3370,Saldo!$P$8:$Q$1009,2,FALSE)),"")</f>
        <v/>
      </c>
      <c r="K3370" s="76"/>
      <c r="L3370" s="74" t="str">
        <f t="shared" si="104"/>
        <v/>
      </c>
    </row>
    <row r="3371" spans="1:12" ht="18.95" customHeight="1" x14ac:dyDescent="0.25">
      <c r="A3371" s="52"/>
      <c r="C3371" s="185"/>
      <c r="D3371" s="76"/>
      <c r="E3371" s="76" t="str">
        <f>IF(D3371="","",IFERROR(VLOOKUP(D3371,Cadastro!$C$9:$D$1009,2,FALSE),"NOT FOUND"))</f>
        <v/>
      </c>
      <c r="F3371" s="76"/>
      <c r="G3371" s="94"/>
      <c r="H3371" s="97"/>
      <c r="I3371" s="77">
        <f t="shared" si="105"/>
        <v>0</v>
      </c>
      <c r="J3371" s="78" t="str">
        <f>IFERROR(IF(E3371="","",VLOOKUP(D3371,Saldo!$P$8:$Q$1009,2,FALSE)),"")</f>
        <v/>
      </c>
      <c r="K3371" s="76"/>
      <c r="L3371" s="74" t="str">
        <f t="shared" si="104"/>
        <v/>
      </c>
    </row>
    <row r="3372" spans="1:12" ht="18.95" customHeight="1" x14ac:dyDescent="0.25">
      <c r="A3372" s="52"/>
      <c r="C3372" s="185"/>
      <c r="D3372" s="76"/>
      <c r="E3372" s="76" t="str">
        <f>IF(D3372="","",IFERROR(VLOOKUP(D3372,Cadastro!$C$9:$D$1009,2,FALSE),"NOT FOUND"))</f>
        <v/>
      </c>
      <c r="F3372" s="76"/>
      <c r="G3372" s="94"/>
      <c r="H3372" s="97"/>
      <c r="I3372" s="77">
        <f t="shared" si="105"/>
        <v>0</v>
      </c>
      <c r="J3372" s="78" t="str">
        <f>IFERROR(IF(E3372="","",VLOOKUP(D3372,Saldo!$P$8:$Q$1009,2,FALSE)),"")</f>
        <v/>
      </c>
      <c r="K3372" s="76"/>
      <c r="L3372" s="74" t="str">
        <f t="shared" si="104"/>
        <v/>
      </c>
    </row>
    <row r="3373" spans="1:12" ht="18.95" customHeight="1" x14ac:dyDescent="0.25">
      <c r="A3373" s="52"/>
      <c r="C3373" s="185"/>
      <c r="D3373" s="76"/>
      <c r="E3373" s="76" t="str">
        <f>IF(D3373="","",IFERROR(VLOOKUP(D3373,Cadastro!$C$9:$D$1009,2,FALSE),"NOT FOUND"))</f>
        <v/>
      </c>
      <c r="F3373" s="76"/>
      <c r="G3373" s="94"/>
      <c r="H3373" s="97"/>
      <c r="I3373" s="77">
        <f t="shared" si="105"/>
        <v>0</v>
      </c>
      <c r="J3373" s="78" t="str">
        <f>IFERROR(IF(E3373="","",VLOOKUP(D3373,Saldo!$P$8:$Q$1009,2,FALSE)),"")</f>
        <v/>
      </c>
      <c r="K3373" s="76"/>
      <c r="L3373" s="74" t="str">
        <f t="shared" si="104"/>
        <v/>
      </c>
    </row>
    <row r="3374" spans="1:12" ht="18.95" customHeight="1" x14ac:dyDescent="0.25">
      <c r="A3374" s="52"/>
      <c r="C3374" s="185"/>
      <c r="D3374" s="76"/>
      <c r="E3374" s="76" t="str">
        <f>IF(D3374="","",IFERROR(VLOOKUP(D3374,Cadastro!$C$9:$D$1009,2,FALSE),"NOT FOUND"))</f>
        <v/>
      </c>
      <c r="F3374" s="76"/>
      <c r="G3374" s="94"/>
      <c r="H3374" s="97"/>
      <c r="I3374" s="77">
        <f t="shared" si="105"/>
        <v>0</v>
      </c>
      <c r="J3374" s="78" t="str">
        <f>IFERROR(IF(E3374="","",VLOOKUP(D3374,Saldo!$P$8:$Q$1009,2,FALSE)),"")</f>
        <v/>
      </c>
      <c r="K3374" s="76"/>
      <c r="L3374" s="74" t="str">
        <f t="shared" si="104"/>
        <v/>
      </c>
    </row>
    <row r="3375" spans="1:12" ht="18.95" customHeight="1" x14ac:dyDescent="0.25">
      <c r="A3375" s="52"/>
      <c r="C3375" s="185"/>
      <c r="D3375" s="76"/>
      <c r="E3375" s="76" t="str">
        <f>IF(D3375="","",IFERROR(VLOOKUP(D3375,Cadastro!$C$9:$D$1009,2,FALSE),"NOT FOUND"))</f>
        <v/>
      </c>
      <c r="F3375" s="76"/>
      <c r="G3375" s="94"/>
      <c r="H3375" s="97"/>
      <c r="I3375" s="77">
        <f t="shared" si="105"/>
        <v>0</v>
      </c>
      <c r="J3375" s="78" t="str">
        <f>IFERROR(IF(E3375="","",VLOOKUP(D3375,Saldo!$P$8:$Q$1009,2,FALSE)),"")</f>
        <v/>
      </c>
      <c r="K3375" s="76"/>
      <c r="L3375" s="74" t="str">
        <f t="shared" si="104"/>
        <v/>
      </c>
    </row>
    <row r="3376" spans="1:12" ht="18.95" customHeight="1" x14ac:dyDescent="0.25">
      <c r="A3376" s="52"/>
      <c r="C3376" s="185"/>
      <c r="D3376" s="76"/>
      <c r="E3376" s="76" t="str">
        <f>IF(D3376="","",IFERROR(VLOOKUP(D3376,Cadastro!$C$9:$D$1009,2,FALSE),"NOT FOUND"))</f>
        <v/>
      </c>
      <c r="F3376" s="76"/>
      <c r="G3376" s="94"/>
      <c r="H3376" s="97"/>
      <c r="I3376" s="77">
        <f t="shared" si="105"/>
        <v>0</v>
      </c>
      <c r="J3376" s="78" t="str">
        <f>IFERROR(IF(E3376="","",VLOOKUP(D3376,Saldo!$P$8:$Q$1009,2,FALSE)),"")</f>
        <v/>
      </c>
      <c r="K3376" s="76"/>
      <c r="L3376" s="74" t="str">
        <f t="shared" si="104"/>
        <v/>
      </c>
    </row>
    <row r="3377" spans="1:12" ht="18.95" customHeight="1" x14ac:dyDescent="0.25">
      <c r="A3377" s="52"/>
      <c r="C3377" s="185"/>
      <c r="D3377" s="76"/>
      <c r="E3377" s="76" t="str">
        <f>IF(D3377="","",IFERROR(VLOOKUP(D3377,Cadastro!$C$9:$D$1009,2,FALSE),"NOT FOUND"))</f>
        <v/>
      </c>
      <c r="F3377" s="76"/>
      <c r="G3377" s="94"/>
      <c r="H3377" s="97"/>
      <c r="I3377" s="77">
        <f t="shared" si="105"/>
        <v>0</v>
      </c>
      <c r="J3377" s="78" t="str">
        <f>IFERROR(IF(E3377="","",VLOOKUP(D3377,Saldo!$P$8:$Q$1009,2,FALSE)),"")</f>
        <v/>
      </c>
      <c r="K3377" s="76"/>
      <c r="L3377" s="74" t="str">
        <f t="shared" si="104"/>
        <v/>
      </c>
    </row>
    <row r="3378" spans="1:12" ht="18.95" customHeight="1" x14ac:dyDescent="0.25">
      <c r="A3378" s="52"/>
      <c r="C3378" s="185"/>
      <c r="D3378" s="76"/>
      <c r="E3378" s="76" t="str">
        <f>IF(D3378="","",IFERROR(VLOOKUP(D3378,Cadastro!$C$9:$D$1009,2,FALSE),"NOT FOUND"))</f>
        <v/>
      </c>
      <c r="F3378" s="76"/>
      <c r="G3378" s="94"/>
      <c r="H3378" s="97"/>
      <c r="I3378" s="77">
        <f t="shared" si="105"/>
        <v>0</v>
      </c>
      <c r="J3378" s="78" t="str">
        <f>IFERROR(IF(E3378="","",VLOOKUP(D3378,Saldo!$P$8:$Q$1009,2,FALSE)),"")</f>
        <v/>
      </c>
      <c r="K3378" s="76"/>
      <c r="L3378" s="74" t="str">
        <f t="shared" si="104"/>
        <v/>
      </c>
    </row>
    <row r="3379" spans="1:12" ht="18.95" customHeight="1" x14ac:dyDescent="0.25">
      <c r="A3379" s="52"/>
      <c r="C3379" s="185"/>
      <c r="D3379" s="76"/>
      <c r="E3379" s="76" t="str">
        <f>IF(D3379="","",IFERROR(VLOOKUP(D3379,Cadastro!$C$9:$D$1009,2,FALSE),"NOT FOUND"))</f>
        <v/>
      </c>
      <c r="F3379" s="76"/>
      <c r="G3379" s="94"/>
      <c r="H3379" s="97"/>
      <c r="I3379" s="77">
        <f t="shared" si="105"/>
        <v>0</v>
      </c>
      <c r="J3379" s="78" t="str">
        <f>IFERROR(IF(E3379="","",VLOOKUP(D3379,Saldo!$P$8:$Q$1009,2,FALSE)),"")</f>
        <v/>
      </c>
      <c r="K3379" s="76"/>
      <c r="L3379" s="74" t="str">
        <f t="shared" si="104"/>
        <v/>
      </c>
    </row>
    <row r="3380" spans="1:12" ht="18.95" customHeight="1" x14ac:dyDescent="0.25">
      <c r="A3380" s="52"/>
      <c r="C3380" s="185"/>
      <c r="D3380" s="76"/>
      <c r="E3380" s="76" t="str">
        <f>IF(D3380="","",IFERROR(VLOOKUP(D3380,Cadastro!$C$9:$D$1009,2,FALSE),"NOT FOUND"))</f>
        <v/>
      </c>
      <c r="F3380" s="76"/>
      <c r="G3380" s="94"/>
      <c r="H3380" s="97"/>
      <c r="I3380" s="77">
        <f t="shared" si="105"/>
        <v>0</v>
      </c>
      <c r="J3380" s="78" t="str">
        <f>IFERROR(IF(E3380="","",VLOOKUP(D3380,Saldo!$P$8:$Q$1009,2,FALSE)),"")</f>
        <v/>
      </c>
      <c r="K3380" s="76"/>
      <c r="L3380" s="74" t="str">
        <f t="shared" si="104"/>
        <v/>
      </c>
    </row>
    <row r="3381" spans="1:12" ht="18.95" customHeight="1" x14ac:dyDescent="0.25">
      <c r="A3381" s="52"/>
      <c r="C3381" s="185"/>
      <c r="D3381" s="76"/>
      <c r="E3381" s="76" t="str">
        <f>IF(D3381="","",IFERROR(VLOOKUP(D3381,Cadastro!$C$9:$D$1009,2,FALSE),"NOT FOUND"))</f>
        <v/>
      </c>
      <c r="F3381" s="76"/>
      <c r="G3381" s="94"/>
      <c r="H3381" s="97"/>
      <c r="I3381" s="77">
        <f t="shared" si="105"/>
        <v>0</v>
      </c>
      <c r="J3381" s="78" t="str">
        <f>IFERROR(IF(E3381="","",VLOOKUP(D3381,Saldo!$P$8:$Q$1009,2,FALSE)),"")</f>
        <v/>
      </c>
      <c r="K3381" s="76"/>
      <c r="L3381" s="74" t="str">
        <f t="shared" si="104"/>
        <v/>
      </c>
    </row>
    <row r="3382" spans="1:12" ht="18.95" customHeight="1" x14ac:dyDescent="0.25">
      <c r="A3382" s="52"/>
      <c r="C3382" s="185"/>
      <c r="D3382" s="76"/>
      <c r="E3382" s="76" t="str">
        <f>IF(D3382="","",IFERROR(VLOOKUP(D3382,Cadastro!$C$9:$D$1009,2,FALSE),"NOT FOUND"))</f>
        <v/>
      </c>
      <c r="F3382" s="76"/>
      <c r="G3382" s="94"/>
      <c r="H3382" s="97"/>
      <c r="I3382" s="77">
        <f t="shared" si="105"/>
        <v>0</v>
      </c>
      <c r="J3382" s="78" t="str">
        <f>IFERROR(IF(E3382="","",VLOOKUP(D3382,Saldo!$P$8:$Q$1009,2,FALSE)),"")</f>
        <v/>
      </c>
      <c r="K3382" s="76"/>
      <c r="L3382" s="74" t="str">
        <f t="shared" si="104"/>
        <v/>
      </c>
    </row>
    <row r="3383" spans="1:12" ht="18.95" customHeight="1" x14ac:dyDescent="0.25">
      <c r="A3383" s="52"/>
      <c r="C3383" s="185"/>
      <c r="D3383" s="76"/>
      <c r="E3383" s="76" t="str">
        <f>IF(D3383="","",IFERROR(VLOOKUP(D3383,Cadastro!$C$9:$D$1009,2,FALSE),"NOT FOUND"))</f>
        <v/>
      </c>
      <c r="F3383" s="76"/>
      <c r="G3383" s="94"/>
      <c r="H3383" s="97"/>
      <c r="I3383" s="77">
        <f t="shared" si="105"/>
        <v>0</v>
      </c>
      <c r="J3383" s="78" t="str">
        <f>IFERROR(IF(E3383="","",VLOOKUP(D3383,Saldo!$P$8:$Q$1009,2,FALSE)),"")</f>
        <v/>
      </c>
      <c r="K3383" s="76"/>
      <c r="L3383" s="74" t="str">
        <f t="shared" si="104"/>
        <v/>
      </c>
    </row>
    <row r="3384" spans="1:12" ht="18.95" customHeight="1" x14ac:dyDescent="0.25">
      <c r="A3384" s="52"/>
      <c r="C3384" s="185"/>
      <c r="D3384" s="76"/>
      <c r="E3384" s="76" t="str">
        <f>IF(D3384="","",IFERROR(VLOOKUP(D3384,Cadastro!$C$9:$D$1009,2,FALSE),"NOT FOUND"))</f>
        <v/>
      </c>
      <c r="F3384" s="76"/>
      <c r="G3384" s="94"/>
      <c r="H3384" s="97"/>
      <c r="I3384" s="77">
        <f t="shared" si="105"/>
        <v>0</v>
      </c>
      <c r="J3384" s="78" t="str">
        <f>IFERROR(IF(E3384="","",VLOOKUP(D3384,Saldo!$P$8:$Q$1009,2,FALSE)),"")</f>
        <v/>
      </c>
      <c r="K3384" s="76"/>
      <c r="L3384" s="74" t="str">
        <f t="shared" si="104"/>
        <v/>
      </c>
    </row>
    <row r="3385" spans="1:12" ht="18.95" customHeight="1" x14ac:dyDescent="0.25">
      <c r="A3385" s="52"/>
      <c r="C3385" s="185"/>
      <c r="D3385" s="76"/>
      <c r="E3385" s="76" t="str">
        <f>IF(D3385="","",IFERROR(VLOOKUP(D3385,Cadastro!$C$9:$D$1009,2,FALSE),"NOT FOUND"))</f>
        <v/>
      </c>
      <c r="F3385" s="76"/>
      <c r="G3385" s="94"/>
      <c r="H3385" s="97"/>
      <c r="I3385" s="77">
        <f t="shared" si="105"/>
        <v>0</v>
      </c>
      <c r="J3385" s="78" t="str">
        <f>IFERROR(IF(E3385="","",VLOOKUP(D3385,Saldo!$P$8:$Q$1009,2,FALSE)),"")</f>
        <v/>
      </c>
      <c r="K3385" s="76"/>
      <c r="L3385" s="74" t="str">
        <f t="shared" si="104"/>
        <v/>
      </c>
    </row>
    <row r="3386" spans="1:12" ht="18.95" customHeight="1" x14ac:dyDescent="0.25">
      <c r="A3386" s="52"/>
      <c r="C3386" s="185"/>
      <c r="D3386" s="76"/>
      <c r="E3386" s="76" t="str">
        <f>IF(D3386="","",IFERROR(VLOOKUP(D3386,Cadastro!$C$9:$D$1009,2,FALSE),"NOT FOUND"))</f>
        <v/>
      </c>
      <c r="F3386" s="76"/>
      <c r="G3386" s="94"/>
      <c r="H3386" s="97"/>
      <c r="I3386" s="77">
        <f t="shared" si="105"/>
        <v>0</v>
      </c>
      <c r="J3386" s="78" t="str">
        <f>IFERROR(IF(E3386="","",VLOOKUP(D3386,Saldo!$P$8:$Q$1009,2,FALSE)),"")</f>
        <v/>
      </c>
      <c r="K3386" s="76"/>
      <c r="L3386" s="74" t="str">
        <f t="shared" si="104"/>
        <v/>
      </c>
    </row>
    <row r="3387" spans="1:12" ht="18.95" customHeight="1" x14ac:dyDescent="0.25">
      <c r="A3387" s="52"/>
      <c r="C3387" s="185"/>
      <c r="D3387" s="76"/>
      <c r="E3387" s="76" t="str">
        <f>IF(D3387="","",IFERROR(VLOOKUP(D3387,Cadastro!$C$9:$D$1009,2,FALSE),"NOT FOUND"))</f>
        <v/>
      </c>
      <c r="F3387" s="76"/>
      <c r="G3387" s="94"/>
      <c r="H3387" s="97"/>
      <c r="I3387" s="77">
        <f t="shared" si="105"/>
        <v>0</v>
      </c>
      <c r="J3387" s="78" t="str">
        <f>IFERROR(IF(E3387="","",VLOOKUP(D3387,Saldo!$P$8:$Q$1009,2,FALSE)),"")</f>
        <v/>
      </c>
      <c r="K3387" s="76"/>
      <c r="L3387" s="74" t="str">
        <f t="shared" si="104"/>
        <v/>
      </c>
    </row>
    <row r="3388" spans="1:12" ht="18.95" customHeight="1" x14ac:dyDescent="0.25">
      <c r="A3388" s="52"/>
      <c r="C3388" s="185"/>
      <c r="D3388" s="76"/>
      <c r="E3388" s="76" t="str">
        <f>IF(D3388="","",IFERROR(VLOOKUP(D3388,Cadastro!$C$9:$D$1009,2,FALSE),"NOT FOUND"))</f>
        <v/>
      </c>
      <c r="F3388" s="76"/>
      <c r="G3388" s="94"/>
      <c r="H3388" s="97"/>
      <c r="I3388" s="77">
        <f t="shared" si="105"/>
        <v>0</v>
      </c>
      <c r="J3388" s="78" t="str">
        <f>IFERROR(IF(E3388="","",VLOOKUP(D3388,Saldo!$P$8:$Q$1009,2,FALSE)),"")</f>
        <v/>
      </c>
      <c r="K3388" s="76"/>
      <c r="L3388" s="74" t="str">
        <f t="shared" si="104"/>
        <v/>
      </c>
    </row>
    <row r="3389" spans="1:12" ht="18.95" customHeight="1" x14ac:dyDescent="0.25">
      <c r="A3389" s="52"/>
      <c r="C3389" s="185"/>
      <c r="D3389" s="76"/>
      <c r="E3389" s="76" t="str">
        <f>IF(D3389="","",IFERROR(VLOOKUP(D3389,Cadastro!$C$9:$D$1009,2,FALSE),"NOT FOUND"))</f>
        <v/>
      </c>
      <c r="F3389" s="76"/>
      <c r="G3389" s="94"/>
      <c r="H3389" s="97"/>
      <c r="I3389" s="77">
        <f t="shared" si="105"/>
        <v>0</v>
      </c>
      <c r="J3389" s="78" t="str">
        <f>IFERROR(IF(E3389="","",VLOOKUP(D3389,Saldo!$P$8:$Q$1009,2,FALSE)),"")</f>
        <v/>
      </c>
      <c r="K3389" s="76"/>
      <c r="L3389" s="74" t="str">
        <f t="shared" si="104"/>
        <v/>
      </c>
    </row>
    <row r="3390" spans="1:12" ht="18.95" customHeight="1" x14ac:dyDescent="0.25">
      <c r="A3390" s="52"/>
      <c r="C3390" s="185"/>
      <c r="D3390" s="76"/>
      <c r="E3390" s="76" t="str">
        <f>IF(D3390="","",IFERROR(VLOOKUP(D3390,Cadastro!$C$9:$D$1009,2,FALSE),"NOT FOUND"))</f>
        <v/>
      </c>
      <c r="F3390" s="76"/>
      <c r="G3390" s="94"/>
      <c r="H3390" s="97"/>
      <c r="I3390" s="77">
        <f t="shared" si="105"/>
        <v>0</v>
      </c>
      <c r="J3390" s="78" t="str">
        <f>IFERROR(IF(E3390="","",VLOOKUP(D3390,Saldo!$P$8:$Q$1009,2,FALSE)),"")</f>
        <v/>
      </c>
      <c r="K3390" s="76"/>
      <c r="L3390" s="74" t="str">
        <f t="shared" si="104"/>
        <v/>
      </c>
    </row>
    <row r="3391" spans="1:12" ht="18.95" customHeight="1" x14ac:dyDescent="0.25">
      <c r="A3391" s="52"/>
      <c r="C3391" s="185"/>
      <c r="D3391" s="76"/>
      <c r="E3391" s="76" t="str">
        <f>IF(D3391="","",IFERROR(VLOOKUP(D3391,Cadastro!$C$9:$D$1009,2,FALSE),"NOT FOUND"))</f>
        <v/>
      </c>
      <c r="F3391" s="76"/>
      <c r="G3391" s="94"/>
      <c r="H3391" s="97"/>
      <c r="I3391" s="77">
        <f t="shared" si="105"/>
        <v>0</v>
      </c>
      <c r="J3391" s="78" t="str">
        <f>IFERROR(IF(E3391="","",VLOOKUP(D3391,Saldo!$P$8:$Q$1009,2,FALSE)),"")</f>
        <v/>
      </c>
      <c r="K3391" s="76"/>
      <c r="L3391" s="74" t="str">
        <f t="shared" si="104"/>
        <v/>
      </c>
    </row>
    <row r="3392" spans="1:12" ht="18.95" customHeight="1" x14ac:dyDescent="0.25">
      <c r="A3392" s="52"/>
      <c r="C3392" s="185"/>
      <c r="D3392" s="76"/>
      <c r="E3392" s="76" t="str">
        <f>IF(D3392="","",IFERROR(VLOOKUP(D3392,Cadastro!$C$9:$D$1009,2,FALSE),"NOT FOUND"))</f>
        <v/>
      </c>
      <c r="F3392" s="76"/>
      <c r="G3392" s="94"/>
      <c r="H3392" s="97"/>
      <c r="I3392" s="77">
        <f t="shared" si="105"/>
        <v>0</v>
      </c>
      <c r="J3392" s="78" t="str">
        <f>IFERROR(IF(E3392="","",VLOOKUP(D3392,Saldo!$P$8:$Q$1009,2,FALSE)),"")</f>
        <v/>
      </c>
      <c r="K3392" s="76"/>
      <c r="L3392" s="74" t="str">
        <f t="shared" si="104"/>
        <v/>
      </c>
    </row>
    <row r="3393" spans="1:12" ht="18.95" customHeight="1" x14ac:dyDescent="0.25">
      <c r="A3393" s="52"/>
      <c r="C3393" s="185"/>
      <c r="D3393" s="76"/>
      <c r="E3393" s="76" t="str">
        <f>IF(D3393="","",IFERROR(VLOOKUP(D3393,Cadastro!$C$9:$D$1009,2,FALSE),"NOT FOUND"))</f>
        <v/>
      </c>
      <c r="F3393" s="76"/>
      <c r="G3393" s="94"/>
      <c r="H3393" s="97"/>
      <c r="I3393" s="77">
        <f t="shared" si="105"/>
        <v>0</v>
      </c>
      <c r="J3393" s="78" t="str">
        <f>IFERROR(IF(E3393="","",VLOOKUP(D3393,Saldo!$P$8:$Q$1009,2,FALSE)),"")</f>
        <v/>
      </c>
      <c r="K3393" s="76"/>
      <c r="L3393" s="74" t="str">
        <f t="shared" si="104"/>
        <v/>
      </c>
    </row>
    <row r="3394" spans="1:12" ht="18.95" customHeight="1" x14ac:dyDescent="0.25">
      <c r="A3394" s="52"/>
      <c r="C3394" s="185"/>
      <c r="D3394" s="76"/>
      <c r="E3394" s="76" t="str">
        <f>IF(D3394="","",IFERROR(VLOOKUP(D3394,Cadastro!$C$9:$D$1009,2,FALSE),"NOT FOUND"))</f>
        <v/>
      </c>
      <c r="F3394" s="76"/>
      <c r="G3394" s="94"/>
      <c r="H3394" s="97"/>
      <c r="I3394" s="77">
        <f t="shared" si="105"/>
        <v>0</v>
      </c>
      <c r="J3394" s="78" t="str">
        <f>IFERROR(IF(E3394="","",VLOOKUP(D3394,Saldo!$P$8:$Q$1009,2,FALSE)),"")</f>
        <v/>
      </c>
      <c r="K3394" s="76"/>
      <c r="L3394" s="74" t="str">
        <f t="shared" si="104"/>
        <v/>
      </c>
    </row>
    <row r="3395" spans="1:12" ht="18.95" customHeight="1" x14ac:dyDescent="0.25">
      <c r="A3395" s="52"/>
      <c r="C3395" s="185"/>
      <c r="D3395" s="76"/>
      <c r="E3395" s="76" t="str">
        <f>IF(D3395="","",IFERROR(VLOOKUP(D3395,Cadastro!$C$9:$D$1009,2,FALSE),"NOT FOUND"))</f>
        <v/>
      </c>
      <c r="F3395" s="76"/>
      <c r="G3395" s="94"/>
      <c r="H3395" s="97"/>
      <c r="I3395" s="77">
        <f t="shared" si="105"/>
        <v>0</v>
      </c>
      <c r="J3395" s="78" t="str">
        <f>IFERROR(IF(E3395="","",VLOOKUP(D3395,Saldo!$P$8:$Q$1009,2,FALSE)),"")</f>
        <v/>
      </c>
      <c r="K3395" s="76"/>
      <c r="L3395" s="74" t="str">
        <f t="shared" si="104"/>
        <v/>
      </c>
    </row>
    <row r="3396" spans="1:12" ht="18.95" customHeight="1" x14ac:dyDescent="0.25">
      <c r="A3396" s="52"/>
      <c r="C3396" s="185"/>
      <c r="D3396" s="76"/>
      <c r="E3396" s="76" t="str">
        <f>IF(D3396="","",IFERROR(VLOOKUP(D3396,Cadastro!$C$9:$D$1009,2,FALSE),"NOT FOUND"))</f>
        <v/>
      </c>
      <c r="F3396" s="76"/>
      <c r="G3396" s="94"/>
      <c r="H3396" s="97"/>
      <c r="I3396" s="77">
        <f t="shared" si="105"/>
        <v>0</v>
      </c>
      <c r="J3396" s="78" t="str">
        <f>IFERROR(IF(E3396="","",VLOOKUP(D3396,Saldo!$P$8:$Q$1009,2,FALSE)),"")</f>
        <v/>
      </c>
      <c r="K3396" s="76"/>
      <c r="L3396" s="74" t="str">
        <f t="shared" si="104"/>
        <v/>
      </c>
    </row>
    <row r="3397" spans="1:12" ht="18.95" customHeight="1" x14ac:dyDescent="0.25">
      <c r="A3397" s="52"/>
      <c r="C3397" s="185"/>
      <c r="D3397" s="76"/>
      <c r="E3397" s="76" t="str">
        <f>IF(D3397="","",IFERROR(VLOOKUP(D3397,Cadastro!$C$9:$D$1009,2,FALSE),"NOT FOUND"))</f>
        <v/>
      </c>
      <c r="F3397" s="76"/>
      <c r="G3397" s="94"/>
      <c r="H3397" s="97"/>
      <c r="I3397" s="77">
        <f t="shared" si="105"/>
        <v>0</v>
      </c>
      <c r="J3397" s="78" t="str">
        <f>IFERROR(IF(E3397="","",VLOOKUP(D3397,Saldo!$P$8:$Q$1009,2,FALSE)),"")</f>
        <v/>
      </c>
      <c r="K3397" s="76"/>
      <c r="L3397" s="74" t="str">
        <f t="shared" si="104"/>
        <v/>
      </c>
    </row>
    <row r="3398" spans="1:12" ht="18.95" customHeight="1" x14ac:dyDescent="0.25">
      <c r="A3398" s="52"/>
      <c r="C3398" s="185"/>
      <c r="D3398" s="76"/>
      <c r="E3398" s="76" t="str">
        <f>IF(D3398="","",IFERROR(VLOOKUP(D3398,Cadastro!$C$9:$D$1009,2,FALSE),"NOT FOUND"))</f>
        <v/>
      </c>
      <c r="F3398" s="76"/>
      <c r="G3398" s="94"/>
      <c r="H3398" s="97"/>
      <c r="I3398" s="77">
        <f t="shared" si="105"/>
        <v>0</v>
      </c>
      <c r="J3398" s="78" t="str">
        <f>IFERROR(IF(E3398="","",VLOOKUP(D3398,Saldo!$P$8:$Q$1009,2,FALSE)),"")</f>
        <v/>
      </c>
      <c r="K3398" s="76"/>
      <c r="L3398" s="74" t="str">
        <f t="shared" si="104"/>
        <v/>
      </c>
    </row>
    <row r="3399" spans="1:12" ht="18.95" customHeight="1" x14ac:dyDescent="0.25">
      <c r="A3399" s="52"/>
      <c r="C3399" s="185"/>
      <c r="D3399" s="76"/>
      <c r="E3399" s="76" t="str">
        <f>IF(D3399="","",IFERROR(VLOOKUP(D3399,Cadastro!$C$9:$D$1009,2,FALSE),"NOT FOUND"))</f>
        <v/>
      </c>
      <c r="F3399" s="76"/>
      <c r="G3399" s="94"/>
      <c r="H3399" s="97"/>
      <c r="I3399" s="77">
        <f t="shared" si="105"/>
        <v>0</v>
      </c>
      <c r="J3399" s="78" t="str">
        <f>IFERROR(IF(E3399="","",VLOOKUP(D3399,Saldo!$P$8:$Q$1009,2,FALSE)),"")</f>
        <v/>
      </c>
      <c r="K3399" s="76"/>
      <c r="L3399" s="74" t="str">
        <f t="shared" si="104"/>
        <v/>
      </c>
    </row>
    <row r="3400" spans="1:12" ht="18.95" customHeight="1" x14ac:dyDescent="0.25">
      <c r="A3400" s="52"/>
      <c r="C3400" s="185"/>
      <c r="D3400" s="76"/>
      <c r="E3400" s="76" t="str">
        <f>IF(D3400="","",IFERROR(VLOOKUP(D3400,Cadastro!$C$9:$D$1009,2,FALSE),"NOT FOUND"))</f>
        <v/>
      </c>
      <c r="F3400" s="76"/>
      <c r="G3400" s="94"/>
      <c r="H3400" s="97"/>
      <c r="I3400" s="77">
        <f t="shared" si="105"/>
        <v>0</v>
      </c>
      <c r="J3400" s="78" t="str">
        <f>IFERROR(IF(E3400="","",VLOOKUP(D3400,Saldo!$P$8:$Q$1009,2,FALSE)),"")</f>
        <v/>
      </c>
      <c r="K3400" s="76"/>
      <c r="L3400" s="74" t="str">
        <f t="shared" si="104"/>
        <v/>
      </c>
    </row>
    <row r="3401" spans="1:12" ht="18.95" customHeight="1" x14ac:dyDescent="0.25">
      <c r="A3401" s="52"/>
      <c r="C3401" s="185"/>
      <c r="D3401" s="76"/>
      <c r="E3401" s="76" t="str">
        <f>IF(D3401="","",IFERROR(VLOOKUP(D3401,Cadastro!$C$9:$D$1009,2,FALSE),"NOT FOUND"))</f>
        <v/>
      </c>
      <c r="F3401" s="76"/>
      <c r="G3401" s="94"/>
      <c r="H3401" s="97"/>
      <c r="I3401" s="77">
        <f t="shared" si="105"/>
        <v>0</v>
      </c>
      <c r="J3401" s="78" t="str">
        <f>IFERROR(IF(E3401="","",VLOOKUP(D3401,Saldo!$P$8:$Q$1009,2,FALSE)),"")</f>
        <v/>
      </c>
      <c r="K3401" s="76"/>
      <c r="L3401" s="74" t="str">
        <f t="shared" ref="L3401:L3464" si="106">IF(C3401="","",MONTH(C3401))</f>
        <v/>
      </c>
    </row>
    <row r="3402" spans="1:12" ht="18.95" customHeight="1" x14ac:dyDescent="0.25">
      <c r="A3402" s="52"/>
      <c r="C3402" s="185"/>
      <c r="D3402" s="76"/>
      <c r="E3402" s="76" t="str">
        <f>IF(D3402="","",IFERROR(VLOOKUP(D3402,Cadastro!$C$9:$D$1009,2,FALSE),"NOT FOUND"))</f>
        <v/>
      </c>
      <c r="F3402" s="76"/>
      <c r="G3402" s="94"/>
      <c r="H3402" s="97"/>
      <c r="I3402" s="77">
        <f t="shared" ref="I3402:I3465" si="107">IFERROR(G3402*H3402,"Check if QTY and Value are both valid")</f>
        <v>0</v>
      </c>
      <c r="J3402" s="78" t="str">
        <f>IFERROR(IF(E3402="","",VLOOKUP(D3402,Saldo!$P$8:$Q$1009,2,FALSE)),"")</f>
        <v/>
      </c>
      <c r="K3402" s="76"/>
      <c r="L3402" s="74" t="str">
        <f t="shared" si="106"/>
        <v/>
      </c>
    </row>
    <row r="3403" spans="1:12" ht="18.95" customHeight="1" x14ac:dyDescent="0.25">
      <c r="A3403" s="52"/>
      <c r="C3403" s="185"/>
      <c r="D3403" s="76"/>
      <c r="E3403" s="76" t="str">
        <f>IF(D3403="","",IFERROR(VLOOKUP(D3403,Cadastro!$C$9:$D$1009,2,FALSE),"NOT FOUND"))</f>
        <v/>
      </c>
      <c r="F3403" s="76"/>
      <c r="G3403" s="94"/>
      <c r="H3403" s="97"/>
      <c r="I3403" s="77">
        <f t="shared" si="107"/>
        <v>0</v>
      </c>
      <c r="J3403" s="78" t="str">
        <f>IFERROR(IF(E3403="","",VLOOKUP(D3403,Saldo!$P$8:$Q$1009,2,FALSE)),"")</f>
        <v/>
      </c>
      <c r="K3403" s="76"/>
      <c r="L3403" s="74" t="str">
        <f t="shared" si="106"/>
        <v/>
      </c>
    </row>
    <row r="3404" spans="1:12" ht="18.95" customHeight="1" x14ac:dyDescent="0.25">
      <c r="A3404" s="52"/>
      <c r="C3404" s="185"/>
      <c r="D3404" s="76"/>
      <c r="E3404" s="76" t="str">
        <f>IF(D3404="","",IFERROR(VLOOKUP(D3404,Cadastro!$C$9:$D$1009,2,FALSE),"NOT FOUND"))</f>
        <v/>
      </c>
      <c r="F3404" s="76"/>
      <c r="G3404" s="94"/>
      <c r="H3404" s="97"/>
      <c r="I3404" s="77">
        <f t="shared" si="107"/>
        <v>0</v>
      </c>
      <c r="J3404" s="78" t="str">
        <f>IFERROR(IF(E3404="","",VLOOKUP(D3404,Saldo!$P$8:$Q$1009,2,FALSE)),"")</f>
        <v/>
      </c>
      <c r="K3404" s="76"/>
      <c r="L3404" s="74" t="str">
        <f t="shared" si="106"/>
        <v/>
      </c>
    </row>
    <row r="3405" spans="1:12" ht="18.95" customHeight="1" x14ac:dyDescent="0.25">
      <c r="A3405" s="52"/>
      <c r="C3405" s="185"/>
      <c r="D3405" s="76"/>
      <c r="E3405" s="76" t="str">
        <f>IF(D3405="","",IFERROR(VLOOKUP(D3405,Cadastro!$C$9:$D$1009,2,FALSE),"NOT FOUND"))</f>
        <v/>
      </c>
      <c r="F3405" s="76"/>
      <c r="G3405" s="94"/>
      <c r="H3405" s="97"/>
      <c r="I3405" s="77">
        <f t="shared" si="107"/>
        <v>0</v>
      </c>
      <c r="J3405" s="78" t="str">
        <f>IFERROR(IF(E3405="","",VLOOKUP(D3405,Saldo!$P$8:$Q$1009,2,FALSE)),"")</f>
        <v/>
      </c>
      <c r="K3405" s="76"/>
      <c r="L3405" s="74" t="str">
        <f t="shared" si="106"/>
        <v/>
      </c>
    </row>
    <row r="3406" spans="1:12" ht="18.95" customHeight="1" x14ac:dyDescent="0.25">
      <c r="A3406" s="52"/>
      <c r="C3406" s="185"/>
      <c r="D3406" s="76"/>
      <c r="E3406" s="76" t="str">
        <f>IF(D3406="","",IFERROR(VLOOKUP(D3406,Cadastro!$C$9:$D$1009,2,FALSE),"NOT FOUND"))</f>
        <v/>
      </c>
      <c r="F3406" s="76"/>
      <c r="G3406" s="94"/>
      <c r="H3406" s="97"/>
      <c r="I3406" s="77">
        <f t="shared" si="107"/>
        <v>0</v>
      </c>
      <c r="J3406" s="78" t="str">
        <f>IFERROR(IF(E3406="","",VLOOKUP(D3406,Saldo!$P$8:$Q$1009,2,FALSE)),"")</f>
        <v/>
      </c>
      <c r="K3406" s="76"/>
      <c r="L3406" s="74" t="str">
        <f t="shared" si="106"/>
        <v/>
      </c>
    </row>
    <row r="3407" spans="1:12" ht="18.95" customHeight="1" x14ac:dyDescent="0.25">
      <c r="A3407" s="52"/>
      <c r="C3407" s="185"/>
      <c r="D3407" s="76"/>
      <c r="E3407" s="76" t="str">
        <f>IF(D3407="","",IFERROR(VLOOKUP(D3407,Cadastro!$C$9:$D$1009,2,FALSE),"NOT FOUND"))</f>
        <v/>
      </c>
      <c r="F3407" s="76"/>
      <c r="G3407" s="94"/>
      <c r="H3407" s="97"/>
      <c r="I3407" s="77">
        <f t="shared" si="107"/>
        <v>0</v>
      </c>
      <c r="J3407" s="78" t="str">
        <f>IFERROR(IF(E3407="","",VLOOKUP(D3407,Saldo!$P$8:$Q$1009,2,FALSE)),"")</f>
        <v/>
      </c>
      <c r="K3407" s="76"/>
      <c r="L3407" s="74" t="str">
        <f t="shared" si="106"/>
        <v/>
      </c>
    </row>
    <row r="3408" spans="1:12" ht="18.95" customHeight="1" x14ac:dyDescent="0.25">
      <c r="A3408" s="52"/>
      <c r="C3408" s="185"/>
      <c r="D3408" s="76"/>
      <c r="E3408" s="76" t="str">
        <f>IF(D3408="","",IFERROR(VLOOKUP(D3408,Cadastro!$C$9:$D$1009,2,FALSE),"NOT FOUND"))</f>
        <v/>
      </c>
      <c r="F3408" s="76"/>
      <c r="G3408" s="94"/>
      <c r="H3408" s="97"/>
      <c r="I3408" s="77">
        <f t="shared" si="107"/>
        <v>0</v>
      </c>
      <c r="J3408" s="78" t="str">
        <f>IFERROR(IF(E3408="","",VLOOKUP(D3408,Saldo!$P$8:$Q$1009,2,FALSE)),"")</f>
        <v/>
      </c>
      <c r="K3408" s="76"/>
      <c r="L3408" s="74" t="str">
        <f t="shared" si="106"/>
        <v/>
      </c>
    </row>
    <row r="3409" spans="1:12" ht="18.95" customHeight="1" x14ac:dyDescent="0.25">
      <c r="A3409" s="52"/>
      <c r="C3409" s="185"/>
      <c r="D3409" s="76"/>
      <c r="E3409" s="76" t="str">
        <f>IF(D3409="","",IFERROR(VLOOKUP(D3409,Cadastro!$C$9:$D$1009,2,FALSE),"NOT FOUND"))</f>
        <v/>
      </c>
      <c r="F3409" s="76"/>
      <c r="G3409" s="94"/>
      <c r="H3409" s="97"/>
      <c r="I3409" s="77">
        <f t="shared" si="107"/>
        <v>0</v>
      </c>
      <c r="J3409" s="78" t="str">
        <f>IFERROR(IF(E3409="","",VLOOKUP(D3409,Saldo!$P$8:$Q$1009,2,FALSE)),"")</f>
        <v/>
      </c>
      <c r="K3409" s="76"/>
      <c r="L3409" s="74" t="str">
        <f t="shared" si="106"/>
        <v/>
      </c>
    </row>
    <row r="3410" spans="1:12" ht="18.95" customHeight="1" x14ac:dyDescent="0.25">
      <c r="A3410" s="52"/>
      <c r="C3410" s="185"/>
      <c r="D3410" s="76"/>
      <c r="E3410" s="76" t="str">
        <f>IF(D3410="","",IFERROR(VLOOKUP(D3410,Cadastro!$C$9:$D$1009,2,FALSE),"NOT FOUND"))</f>
        <v/>
      </c>
      <c r="F3410" s="76"/>
      <c r="G3410" s="94"/>
      <c r="H3410" s="97"/>
      <c r="I3410" s="77">
        <f t="shared" si="107"/>
        <v>0</v>
      </c>
      <c r="J3410" s="78" t="str">
        <f>IFERROR(IF(E3410="","",VLOOKUP(D3410,Saldo!$P$8:$Q$1009,2,FALSE)),"")</f>
        <v/>
      </c>
      <c r="K3410" s="76"/>
      <c r="L3410" s="74" t="str">
        <f t="shared" si="106"/>
        <v/>
      </c>
    </row>
    <row r="3411" spans="1:12" ht="18.95" customHeight="1" x14ac:dyDescent="0.25">
      <c r="A3411" s="52"/>
      <c r="C3411" s="185"/>
      <c r="D3411" s="76"/>
      <c r="E3411" s="76" t="str">
        <f>IF(D3411="","",IFERROR(VLOOKUP(D3411,Cadastro!$C$9:$D$1009,2,FALSE),"NOT FOUND"))</f>
        <v/>
      </c>
      <c r="F3411" s="76"/>
      <c r="G3411" s="94"/>
      <c r="H3411" s="97"/>
      <c r="I3411" s="77">
        <f t="shared" si="107"/>
        <v>0</v>
      </c>
      <c r="J3411" s="78" t="str">
        <f>IFERROR(IF(E3411="","",VLOOKUP(D3411,Saldo!$P$8:$Q$1009,2,FALSE)),"")</f>
        <v/>
      </c>
      <c r="K3411" s="76"/>
      <c r="L3411" s="74" t="str">
        <f t="shared" si="106"/>
        <v/>
      </c>
    </row>
    <row r="3412" spans="1:12" ht="18.95" customHeight="1" x14ac:dyDescent="0.25">
      <c r="A3412" s="52"/>
      <c r="C3412" s="185"/>
      <c r="D3412" s="76"/>
      <c r="E3412" s="76" t="str">
        <f>IF(D3412="","",IFERROR(VLOOKUP(D3412,Cadastro!$C$9:$D$1009,2,FALSE),"NOT FOUND"))</f>
        <v/>
      </c>
      <c r="F3412" s="76"/>
      <c r="G3412" s="94"/>
      <c r="H3412" s="97"/>
      <c r="I3412" s="77">
        <f t="shared" si="107"/>
        <v>0</v>
      </c>
      <c r="J3412" s="78" t="str">
        <f>IFERROR(IF(E3412="","",VLOOKUP(D3412,Saldo!$P$8:$Q$1009,2,FALSE)),"")</f>
        <v/>
      </c>
      <c r="K3412" s="76"/>
      <c r="L3412" s="74" t="str">
        <f t="shared" si="106"/>
        <v/>
      </c>
    </row>
    <row r="3413" spans="1:12" ht="18.95" customHeight="1" x14ac:dyDescent="0.25">
      <c r="A3413" s="52"/>
      <c r="C3413" s="185"/>
      <c r="D3413" s="76"/>
      <c r="E3413" s="76" t="str">
        <f>IF(D3413="","",IFERROR(VLOOKUP(D3413,Cadastro!$C$9:$D$1009,2,FALSE),"NOT FOUND"))</f>
        <v/>
      </c>
      <c r="F3413" s="76"/>
      <c r="G3413" s="94"/>
      <c r="H3413" s="97"/>
      <c r="I3413" s="77">
        <f t="shared" si="107"/>
        <v>0</v>
      </c>
      <c r="J3413" s="78" t="str">
        <f>IFERROR(IF(E3413="","",VLOOKUP(D3413,Saldo!$P$8:$Q$1009,2,FALSE)),"")</f>
        <v/>
      </c>
      <c r="K3413" s="76"/>
      <c r="L3413" s="74" t="str">
        <f t="shared" si="106"/>
        <v/>
      </c>
    </row>
    <row r="3414" spans="1:12" ht="18.95" customHeight="1" x14ac:dyDescent="0.25">
      <c r="A3414" s="52"/>
      <c r="C3414" s="185"/>
      <c r="D3414" s="76"/>
      <c r="E3414" s="76" t="str">
        <f>IF(D3414="","",IFERROR(VLOOKUP(D3414,Cadastro!$C$9:$D$1009,2,FALSE),"NOT FOUND"))</f>
        <v/>
      </c>
      <c r="F3414" s="76"/>
      <c r="G3414" s="94"/>
      <c r="H3414" s="97"/>
      <c r="I3414" s="77">
        <f t="shared" si="107"/>
        <v>0</v>
      </c>
      <c r="J3414" s="78" t="str">
        <f>IFERROR(IF(E3414="","",VLOOKUP(D3414,Saldo!$P$8:$Q$1009,2,FALSE)),"")</f>
        <v/>
      </c>
      <c r="K3414" s="76"/>
      <c r="L3414" s="74" t="str">
        <f t="shared" si="106"/>
        <v/>
      </c>
    </row>
    <row r="3415" spans="1:12" ht="18.95" customHeight="1" x14ac:dyDescent="0.25">
      <c r="A3415" s="52"/>
      <c r="C3415" s="185"/>
      <c r="D3415" s="76"/>
      <c r="E3415" s="76" t="str">
        <f>IF(D3415="","",IFERROR(VLOOKUP(D3415,Cadastro!$C$9:$D$1009,2,FALSE),"NOT FOUND"))</f>
        <v/>
      </c>
      <c r="F3415" s="76"/>
      <c r="G3415" s="94"/>
      <c r="H3415" s="97"/>
      <c r="I3415" s="77">
        <f t="shared" si="107"/>
        <v>0</v>
      </c>
      <c r="J3415" s="78" t="str">
        <f>IFERROR(IF(E3415="","",VLOOKUP(D3415,Saldo!$P$8:$Q$1009,2,FALSE)),"")</f>
        <v/>
      </c>
      <c r="K3415" s="76"/>
      <c r="L3415" s="74" t="str">
        <f t="shared" si="106"/>
        <v/>
      </c>
    </row>
    <row r="3416" spans="1:12" ht="18.95" customHeight="1" x14ac:dyDescent="0.25">
      <c r="A3416" s="52"/>
      <c r="C3416" s="185"/>
      <c r="D3416" s="76"/>
      <c r="E3416" s="76" t="str">
        <f>IF(D3416="","",IFERROR(VLOOKUP(D3416,Cadastro!$C$9:$D$1009,2,FALSE),"NOT FOUND"))</f>
        <v/>
      </c>
      <c r="F3416" s="76"/>
      <c r="G3416" s="94"/>
      <c r="H3416" s="97"/>
      <c r="I3416" s="77">
        <f t="shared" si="107"/>
        <v>0</v>
      </c>
      <c r="J3416" s="78" t="str">
        <f>IFERROR(IF(E3416="","",VLOOKUP(D3416,Saldo!$P$8:$Q$1009,2,FALSE)),"")</f>
        <v/>
      </c>
      <c r="K3416" s="76"/>
      <c r="L3416" s="74" t="str">
        <f t="shared" si="106"/>
        <v/>
      </c>
    </row>
    <row r="3417" spans="1:12" ht="18.95" customHeight="1" x14ac:dyDescent="0.25">
      <c r="A3417" s="52"/>
      <c r="C3417" s="185"/>
      <c r="D3417" s="76"/>
      <c r="E3417" s="76" t="str">
        <f>IF(D3417="","",IFERROR(VLOOKUP(D3417,Cadastro!$C$9:$D$1009,2,FALSE),"NOT FOUND"))</f>
        <v/>
      </c>
      <c r="F3417" s="76"/>
      <c r="G3417" s="94"/>
      <c r="H3417" s="97"/>
      <c r="I3417" s="77">
        <f t="shared" si="107"/>
        <v>0</v>
      </c>
      <c r="J3417" s="78" t="str">
        <f>IFERROR(IF(E3417="","",VLOOKUP(D3417,Saldo!$P$8:$Q$1009,2,FALSE)),"")</f>
        <v/>
      </c>
      <c r="K3417" s="76"/>
      <c r="L3417" s="74" t="str">
        <f t="shared" si="106"/>
        <v/>
      </c>
    </row>
    <row r="3418" spans="1:12" ht="18.95" customHeight="1" x14ac:dyDescent="0.25">
      <c r="A3418" s="52"/>
      <c r="C3418" s="185"/>
      <c r="D3418" s="76"/>
      <c r="E3418" s="76" t="str">
        <f>IF(D3418="","",IFERROR(VLOOKUP(D3418,Cadastro!$C$9:$D$1009,2,FALSE),"NOT FOUND"))</f>
        <v/>
      </c>
      <c r="F3418" s="76"/>
      <c r="G3418" s="94"/>
      <c r="H3418" s="97"/>
      <c r="I3418" s="77">
        <f t="shared" si="107"/>
        <v>0</v>
      </c>
      <c r="J3418" s="78" t="str">
        <f>IFERROR(IF(E3418="","",VLOOKUP(D3418,Saldo!$P$8:$Q$1009,2,FALSE)),"")</f>
        <v/>
      </c>
      <c r="K3418" s="76"/>
      <c r="L3418" s="74" t="str">
        <f t="shared" si="106"/>
        <v/>
      </c>
    </row>
    <row r="3419" spans="1:12" ht="18.95" customHeight="1" x14ac:dyDescent="0.25">
      <c r="A3419" s="52"/>
      <c r="C3419" s="185"/>
      <c r="D3419" s="76"/>
      <c r="E3419" s="76" t="str">
        <f>IF(D3419="","",IFERROR(VLOOKUP(D3419,Cadastro!$C$9:$D$1009,2,FALSE),"NOT FOUND"))</f>
        <v/>
      </c>
      <c r="F3419" s="76"/>
      <c r="G3419" s="94"/>
      <c r="H3419" s="97"/>
      <c r="I3419" s="77">
        <f t="shared" si="107"/>
        <v>0</v>
      </c>
      <c r="J3419" s="78" t="str">
        <f>IFERROR(IF(E3419="","",VLOOKUP(D3419,Saldo!$P$8:$Q$1009,2,FALSE)),"")</f>
        <v/>
      </c>
      <c r="K3419" s="76"/>
      <c r="L3419" s="74" t="str">
        <f t="shared" si="106"/>
        <v/>
      </c>
    </row>
    <row r="3420" spans="1:12" ht="18.95" customHeight="1" x14ac:dyDescent="0.25">
      <c r="A3420" s="52"/>
      <c r="C3420" s="185"/>
      <c r="D3420" s="76"/>
      <c r="E3420" s="76" t="str">
        <f>IF(D3420="","",IFERROR(VLOOKUP(D3420,Cadastro!$C$9:$D$1009,2,FALSE),"NOT FOUND"))</f>
        <v/>
      </c>
      <c r="F3420" s="76"/>
      <c r="G3420" s="94"/>
      <c r="H3420" s="97"/>
      <c r="I3420" s="77">
        <f t="shared" si="107"/>
        <v>0</v>
      </c>
      <c r="J3420" s="78" t="str">
        <f>IFERROR(IF(E3420="","",VLOOKUP(D3420,Saldo!$P$8:$Q$1009,2,FALSE)),"")</f>
        <v/>
      </c>
      <c r="K3420" s="76"/>
      <c r="L3420" s="74" t="str">
        <f t="shared" si="106"/>
        <v/>
      </c>
    </row>
    <row r="3421" spans="1:12" ht="18.95" customHeight="1" x14ac:dyDescent="0.25">
      <c r="A3421" s="52"/>
      <c r="C3421" s="185"/>
      <c r="D3421" s="76"/>
      <c r="E3421" s="76" t="str">
        <f>IF(D3421="","",IFERROR(VLOOKUP(D3421,Cadastro!$C$9:$D$1009,2,FALSE),"NOT FOUND"))</f>
        <v/>
      </c>
      <c r="F3421" s="76"/>
      <c r="G3421" s="94"/>
      <c r="H3421" s="97"/>
      <c r="I3421" s="77">
        <f t="shared" si="107"/>
        <v>0</v>
      </c>
      <c r="J3421" s="78" t="str">
        <f>IFERROR(IF(E3421="","",VLOOKUP(D3421,Saldo!$P$8:$Q$1009,2,FALSE)),"")</f>
        <v/>
      </c>
      <c r="K3421" s="76"/>
      <c r="L3421" s="74" t="str">
        <f t="shared" si="106"/>
        <v/>
      </c>
    </row>
    <row r="3422" spans="1:12" ht="18.95" customHeight="1" x14ac:dyDescent="0.25">
      <c r="A3422" s="52"/>
      <c r="C3422" s="185"/>
      <c r="D3422" s="76"/>
      <c r="E3422" s="76" t="str">
        <f>IF(D3422="","",IFERROR(VLOOKUP(D3422,Cadastro!$C$9:$D$1009,2,FALSE),"NOT FOUND"))</f>
        <v/>
      </c>
      <c r="F3422" s="76"/>
      <c r="G3422" s="94"/>
      <c r="H3422" s="97"/>
      <c r="I3422" s="77">
        <f t="shared" si="107"/>
        <v>0</v>
      </c>
      <c r="J3422" s="78" t="str">
        <f>IFERROR(IF(E3422="","",VLOOKUP(D3422,Saldo!$P$8:$Q$1009,2,FALSE)),"")</f>
        <v/>
      </c>
      <c r="K3422" s="76"/>
      <c r="L3422" s="74" t="str">
        <f t="shared" si="106"/>
        <v/>
      </c>
    </row>
    <row r="3423" spans="1:12" ht="18.95" customHeight="1" x14ac:dyDescent="0.25">
      <c r="A3423" s="52"/>
      <c r="C3423" s="185"/>
      <c r="D3423" s="76"/>
      <c r="E3423" s="76" t="str">
        <f>IF(D3423="","",IFERROR(VLOOKUP(D3423,Cadastro!$C$9:$D$1009,2,FALSE),"NOT FOUND"))</f>
        <v/>
      </c>
      <c r="F3423" s="76"/>
      <c r="G3423" s="94"/>
      <c r="H3423" s="97"/>
      <c r="I3423" s="77">
        <f t="shared" si="107"/>
        <v>0</v>
      </c>
      <c r="J3423" s="78" t="str">
        <f>IFERROR(IF(E3423="","",VLOOKUP(D3423,Saldo!$P$8:$Q$1009,2,FALSE)),"")</f>
        <v/>
      </c>
      <c r="K3423" s="76"/>
      <c r="L3423" s="74" t="str">
        <f t="shared" si="106"/>
        <v/>
      </c>
    </row>
    <row r="3424" spans="1:12" ht="18.95" customHeight="1" x14ac:dyDescent="0.25">
      <c r="A3424" s="52"/>
      <c r="C3424" s="185"/>
      <c r="D3424" s="76"/>
      <c r="E3424" s="76" t="str">
        <f>IF(D3424="","",IFERROR(VLOOKUP(D3424,Cadastro!$C$9:$D$1009,2,FALSE),"NOT FOUND"))</f>
        <v/>
      </c>
      <c r="F3424" s="76"/>
      <c r="G3424" s="94"/>
      <c r="H3424" s="97"/>
      <c r="I3424" s="77">
        <f t="shared" si="107"/>
        <v>0</v>
      </c>
      <c r="J3424" s="78" t="str">
        <f>IFERROR(IF(E3424="","",VLOOKUP(D3424,Saldo!$P$8:$Q$1009,2,FALSE)),"")</f>
        <v/>
      </c>
      <c r="K3424" s="76"/>
      <c r="L3424" s="74" t="str">
        <f t="shared" si="106"/>
        <v/>
      </c>
    </row>
    <row r="3425" spans="1:12" ht="18.95" customHeight="1" x14ac:dyDescent="0.25">
      <c r="A3425" s="52"/>
      <c r="C3425" s="185"/>
      <c r="D3425" s="76"/>
      <c r="E3425" s="76" t="str">
        <f>IF(D3425="","",IFERROR(VLOOKUP(D3425,Cadastro!$C$9:$D$1009,2,FALSE),"NOT FOUND"))</f>
        <v/>
      </c>
      <c r="F3425" s="76"/>
      <c r="G3425" s="94"/>
      <c r="H3425" s="97"/>
      <c r="I3425" s="77">
        <f t="shared" si="107"/>
        <v>0</v>
      </c>
      <c r="J3425" s="78" t="str">
        <f>IFERROR(IF(E3425="","",VLOOKUP(D3425,Saldo!$P$8:$Q$1009,2,FALSE)),"")</f>
        <v/>
      </c>
      <c r="K3425" s="76"/>
      <c r="L3425" s="74" t="str">
        <f t="shared" si="106"/>
        <v/>
      </c>
    </row>
    <row r="3426" spans="1:12" ht="18.95" customHeight="1" x14ac:dyDescent="0.25">
      <c r="A3426" s="52"/>
      <c r="C3426" s="185"/>
      <c r="D3426" s="76"/>
      <c r="E3426" s="76" t="str">
        <f>IF(D3426="","",IFERROR(VLOOKUP(D3426,Cadastro!$C$9:$D$1009,2,FALSE),"NOT FOUND"))</f>
        <v/>
      </c>
      <c r="F3426" s="76"/>
      <c r="G3426" s="94"/>
      <c r="H3426" s="97"/>
      <c r="I3426" s="77">
        <f t="shared" si="107"/>
        <v>0</v>
      </c>
      <c r="J3426" s="78" t="str">
        <f>IFERROR(IF(E3426="","",VLOOKUP(D3426,Saldo!$P$8:$Q$1009,2,FALSE)),"")</f>
        <v/>
      </c>
      <c r="K3426" s="76"/>
      <c r="L3426" s="74" t="str">
        <f t="shared" si="106"/>
        <v/>
      </c>
    </row>
    <row r="3427" spans="1:12" ht="18.95" customHeight="1" x14ac:dyDescent="0.25">
      <c r="A3427" s="52"/>
      <c r="C3427" s="185"/>
      <c r="D3427" s="76"/>
      <c r="E3427" s="76" t="str">
        <f>IF(D3427="","",IFERROR(VLOOKUP(D3427,Cadastro!$C$9:$D$1009,2,FALSE),"NOT FOUND"))</f>
        <v/>
      </c>
      <c r="F3427" s="76"/>
      <c r="G3427" s="94"/>
      <c r="H3427" s="97"/>
      <c r="I3427" s="77">
        <f t="shared" si="107"/>
        <v>0</v>
      </c>
      <c r="J3427" s="78" t="str">
        <f>IFERROR(IF(E3427="","",VLOOKUP(D3427,Saldo!$P$8:$Q$1009,2,FALSE)),"")</f>
        <v/>
      </c>
      <c r="K3427" s="76"/>
      <c r="L3427" s="74" t="str">
        <f t="shared" si="106"/>
        <v/>
      </c>
    </row>
    <row r="3428" spans="1:12" ht="18.95" customHeight="1" x14ac:dyDescent="0.25">
      <c r="A3428" s="52"/>
      <c r="C3428" s="185"/>
      <c r="D3428" s="76"/>
      <c r="E3428" s="76" t="str">
        <f>IF(D3428="","",IFERROR(VLOOKUP(D3428,Cadastro!$C$9:$D$1009,2,FALSE),"NOT FOUND"))</f>
        <v/>
      </c>
      <c r="F3428" s="76"/>
      <c r="G3428" s="94"/>
      <c r="H3428" s="97"/>
      <c r="I3428" s="77">
        <f t="shared" si="107"/>
        <v>0</v>
      </c>
      <c r="J3428" s="78" t="str">
        <f>IFERROR(IF(E3428="","",VLOOKUP(D3428,Saldo!$P$8:$Q$1009,2,FALSE)),"")</f>
        <v/>
      </c>
      <c r="K3428" s="76"/>
      <c r="L3428" s="74" t="str">
        <f t="shared" si="106"/>
        <v/>
      </c>
    </row>
    <row r="3429" spans="1:12" ht="18.95" customHeight="1" x14ac:dyDescent="0.25">
      <c r="A3429" s="52"/>
      <c r="C3429" s="185"/>
      <c r="D3429" s="76"/>
      <c r="E3429" s="76" t="str">
        <f>IF(D3429="","",IFERROR(VLOOKUP(D3429,Cadastro!$C$9:$D$1009,2,FALSE),"NOT FOUND"))</f>
        <v/>
      </c>
      <c r="F3429" s="76"/>
      <c r="G3429" s="94"/>
      <c r="H3429" s="97"/>
      <c r="I3429" s="77">
        <f t="shared" si="107"/>
        <v>0</v>
      </c>
      <c r="J3429" s="78" t="str">
        <f>IFERROR(IF(E3429="","",VLOOKUP(D3429,Saldo!$P$8:$Q$1009,2,FALSE)),"")</f>
        <v/>
      </c>
      <c r="K3429" s="76"/>
      <c r="L3429" s="74" t="str">
        <f t="shared" si="106"/>
        <v/>
      </c>
    </row>
    <row r="3430" spans="1:12" ht="18.95" customHeight="1" x14ac:dyDescent="0.25">
      <c r="A3430" s="52"/>
      <c r="C3430" s="185"/>
      <c r="D3430" s="76"/>
      <c r="E3430" s="76" t="str">
        <f>IF(D3430="","",IFERROR(VLOOKUP(D3430,Cadastro!$C$9:$D$1009,2,FALSE),"NOT FOUND"))</f>
        <v/>
      </c>
      <c r="F3430" s="76"/>
      <c r="G3430" s="94"/>
      <c r="H3430" s="97"/>
      <c r="I3430" s="77">
        <f t="shared" si="107"/>
        <v>0</v>
      </c>
      <c r="J3430" s="78" t="str">
        <f>IFERROR(IF(E3430="","",VLOOKUP(D3430,Saldo!$P$8:$Q$1009,2,FALSE)),"")</f>
        <v/>
      </c>
      <c r="K3430" s="76"/>
      <c r="L3430" s="74" t="str">
        <f t="shared" si="106"/>
        <v/>
      </c>
    </row>
    <row r="3431" spans="1:12" ht="18.95" customHeight="1" x14ac:dyDescent="0.25">
      <c r="A3431" s="52"/>
      <c r="C3431" s="185"/>
      <c r="D3431" s="76"/>
      <c r="E3431" s="76" t="str">
        <f>IF(D3431="","",IFERROR(VLOOKUP(D3431,Cadastro!$C$9:$D$1009,2,FALSE),"NOT FOUND"))</f>
        <v/>
      </c>
      <c r="F3431" s="76"/>
      <c r="G3431" s="94"/>
      <c r="H3431" s="97"/>
      <c r="I3431" s="77">
        <f t="shared" si="107"/>
        <v>0</v>
      </c>
      <c r="J3431" s="78" t="str">
        <f>IFERROR(IF(E3431="","",VLOOKUP(D3431,Saldo!$P$8:$Q$1009,2,FALSE)),"")</f>
        <v/>
      </c>
      <c r="K3431" s="76"/>
      <c r="L3431" s="74" t="str">
        <f t="shared" si="106"/>
        <v/>
      </c>
    </row>
    <row r="3432" spans="1:12" ht="18.95" customHeight="1" x14ac:dyDescent="0.25">
      <c r="A3432" s="52"/>
      <c r="C3432" s="185"/>
      <c r="D3432" s="76"/>
      <c r="E3432" s="76" t="str">
        <f>IF(D3432="","",IFERROR(VLOOKUP(D3432,Cadastro!$C$9:$D$1009,2,FALSE),"NOT FOUND"))</f>
        <v/>
      </c>
      <c r="F3432" s="76"/>
      <c r="G3432" s="94"/>
      <c r="H3432" s="97"/>
      <c r="I3432" s="77">
        <f t="shared" si="107"/>
        <v>0</v>
      </c>
      <c r="J3432" s="78" t="str">
        <f>IFERROR(IF(E3432="","",VLOOKUP(D3432,Saldo!$P$8:$Q$1009,2,FALSE)),"")</f>
        <v/>
      </c>
      <c r="K3432" s="76"/>
      <c r="L3432" s="74" t="str">
        <f t="shared" si="106"/>
        <v/>
      </c>
    </row>
    <row r="3433" spans="1:12" ht="18.95" customHeight="1" x14ac:dyDescent="0.25">
      <c r="A3433" s="52"/>
      <c r="C3433" s="185"/>
      <c r="D3433" s="76"/>
      <c r="E3433" s="76" t="str">
        <f>IF(D3433="","",IFERROR(VLOOKUP(D3433,Cadastro!$C$9:$D$1009,2,FALSE),"NOT FOUND"))</f>
        <v/>
      </c>
      <c r="F3433" s="76"/>
      <c r="G3433" s="94"/>
      <c r="H3433" s="97"/>
      <c r="I3433" s="77">
        <f t="shared" si="107"/>
        <v>0</v>
      </c>
      <c r="J3433" s="78" t="str">
        <f>IFERROR(IF(E3433="","",VLOOKUP(D3433,Saldo!$P$8:$Q$1009,2,FALSE)),"")</f>
        <v/>
      </c>
      <c r="K3433" s="76"/>
      <c r="L3433" s="74" t="str">
        <f t="shared" si="106"/>
        <v/>
      </c>
    </row>
    <row r="3434" spans="1:12" ht="18.95" customHeight="1" x14ac:dyDescent="0.25">
      <c r="A3434" s="52"/>
      <c r="C3434" s="185"/>
      <c r="D3434" s="76"/>
      <c r="E3434" s="76" t="str">
        <f>IF(D3434="","",IFERROR(VLOOKUP(D3434,Cadastro!$C$9:$D$1009,2,FALSE),"NOT FOUND"))</f>
        <v/>
      </c>
      <c r="F3434" s="76"/>
      <c r="G3434" s="94"/>
      <c r="H3434" s="97"/>
      <c r="I3434" s="77">
        <f t="shared" si="107"/>
        <v>0</v>
      </c>
      <c r="J3434" s="78" t="str">
        <f>IFERROR(IF(E3434="","",VLOOKUP(D3434,Saldo!$P$8:$Q$1009,2,FALSE)),"")</f>
        <v/>
      </c>
      <c r="K3434" s="76"/>
      <c r="L3434" s="74" t="str">
        <f t="shared" si="106"/>
        <v/>
      </c>
    </row>
    <row r="3435" spans="1:12" ht="18.95" customHeight="1" x14ac:dyDescent="0.25">
      <c r="A3435" s="52"/>
      <c r="C3435" s="185"/>
      <c r="D3435" s="76"/>
      <c r="E3435" s="76" t="str">
        <f>IF(D3435="","",IFERROR(VLOOKUP(D3435,Cadastro!$C$9:$D$1009,2,FALSE),"NOT FOUND"))</f>
        <v/>
      </c>
      <c r="F3435" s="76"/>
      <c r="G3435" s="94"/>
      <c r="H3435" s="97"/>
      <c r="I3435" s="77">
        <f t="shared" si="107"/>
        <v>0</v>
      </c>
      <c r="J3435" s="78" t="str">
        <f>IFERROR(IF(E3435="","",VLOOKUP(D3435,Saldo!$P$8:$Q$1009,2,FALSE)),"")</f>
        <v/>
      </c>
      <c r="K3435" s="76"/>
      <c r="L3435" s="74" t="str">
        <f t="shared" si="106"/>
        <v/>
      </c>
    </row>
    <row r="3436" spans="1:12" ht="18.95" customHeight="1" x14ac:dyDescent="0.25">
      <c r="A3436" s="52"/>
      <c r="C3436" s="185"/>
      <c r="D3436" s="76"/>
      <c r="E3436" s="76" t="str">
        <f>IF(D3436="","",IFERROR(VLOOKUP(D3436,Cadastro!$C$9:$D$1009,2,FALSE),"NOT FOUND"))</f>
        <v/>
      </c>
      <c r="F3436" s="76"/>
      <c r="G3436" s="94"/>
      <c r="H3436" s="97"/>
      <c r="I3436" s="77">
        <f t="shared" si="107"/>
        <v>0</v>
      </c>
      <c r="J3436" s="78" t="str">
        <f>IFERROR(IF(E3436="","",VLOOKUP(D3436,Saldo!$P$8:$Q$1009,2,FALSE)),"")</f>
        <v/>
      </c>
      <c r="K3436" s="76"/>
      <c r="L3436" s="74" t="str">
        <f t="shared" si="106"/>
        <v/>
      </c>
    </row>
    <row r="3437" spans="1:12" ht="18.95" customHeight="1" x14ac:dyDescent="0.25">
      <c r="A3437" s="52"/>
      <c r="C3437" s="185"/>
      <c r="D3437" s="76"/>
      <c r="E3437" s="76" t="str">
        <f>IF(D3437="","",IFERROR(VLOOKUP(D3437,Cadastro!$C$9:$D$1009,2,FALSE),"NOT FOUND"))</f>
        <v/>
      </c>
      <c r="F3437" s="76"/>
      <c r="G3437" s="94"/>
      <c r="H3437" s="97"/>
      <c r="I3437" s="77">
        <f t="shared" si="107"/>
        <v>0</v>
      </c>
      <c r="J3437" s="78" t="str">
        <f>IFERROR(IF(E3437="","",VLOOKUP(D3437,Saldo!$P$8:$Q$1009,2,FALSE)),"")</f>
        <v/>
      </c>
      <c r="K3437" s="76"/>
      <c r="L3437" s="74" t="str">
        <f t="shared" si="106"/>
        <v/>
      </c>
    </row>
    <row r="3438" spans="1:12" ht="18.95" customHeight="1" x14ac:dyDescent="0.25">
      <c r="A3438" s="52"/>
      <c r="C3438" s="185"/>
      <c r="D3438" s="76"/>
      <c r="E3438" s="76" t="str">
        <f>IF(D3438="","",IFERROR(VLOOKUP(D3438,Cadastro!$C$9:$D$1009,2,FALSE),"NOT FOUND"))</f>
        <v/>
      </c>
      <c r="F3438" s="76"/>
      <c r="G3438" s="94"/>
      <c r="H3438" s="97"/>
      <c r="I3438" s="77">
        <f t="shared" si="107"/>
        <v>0</v>
      </c>
      <c r="J3438" s="78" t="str">
        <f>IFERROR(IF(E3438="","",VLOOKUP(D3438,Saldo!$P$8:$Q$1009,2,FALSE)),"")</f>
        <v/>
      </c>
      <c r="K3438" s="76"/>
      <c r="L3438" s="74" t="str">
        <f t="shared" si="106"/>
        <v/>
      </c>
    </row>
    <row r="3439" spans="1:12" ht="18.95" customHeight="1" x14ac:dyDescent="0.25">
      <c r="A3439" s="52"/>
      <c r="C3439" s="185"/>
      <c r="D3439" s="76"/>
      <c r="E3439" s="76" t="str">
        <f>IF(D3439="","",IFERROR(VLOOKUP(D3439,Cadastro!$C$9:$D$1009,2,FALSE),"NOT FOUND"))</f>
        <v/>
      </c>
      <c r="F3439" s="76"/>
      <c r="G3439" s="94"/>
      <c r="H3439" s="97"/>
      <c r="I3439" s="77">
        <f t="shared" si="107"/>
        <v>0</v>
      </c>
      <c r="J3439" s="78" t="str">
        <f>IFERROR(IF(E3439="","",VLOOKUP(D3439,Saldo!$P$8:$Q$1009,2,FALSE)),"")</f>
        <v/>
      </c>
      <c r="K3439" s="76"/>
      <c r="L3439" s="74" t="str">
        <f t="shared" si="106"/>
        <v/>
      </c>
    </row>
    <row r="3440" spans="1:12" ht="18.95" customHeight="1" x14ac:dyDescent="0.25">
      <c r="A3440" s="52"/>
      <c r="C3440" s="185"/>
      <c r="D3440" s="76"/>
      <c r="E3440" s="76" t="str">
        <f>IF(D3440="","",IFERROR(VLOOKUP(D3440,Cadastro!$C$9:$D$1009,2,FALSE),"NOT FOUND"))</f>
        <v/>
      </c>
      <c r="F3440" s="76"/>
      <c r="G3440" s="94"/>
      <c r="H3440" s="97"/>
      <c r="I3440" s="77">
        <f t="shared" si="107"/>
        <v>0</v>
      </c>
      <c r="J3440" s="78" t="str">
        <f>IFERROR(IF(E3440="","",VLOOKUP(D3440,Saldo!$P$8:$Q$1009,2,FALSE)),"")</f>
        <v/>
      </c>
      <c r="K3440" s="76"/>
      <c r="L3440" s="74" t="str">
        <f t="shared" si="106"/>
        <v/>
      </c>
    </row>
    <row r="3441" spans="1:12" ht="18.95" customHeight="1" x14ac:dyDescent="0.25">
      <c r="A3441" s="52"/>
      <c r="C3441" s="185"/>
      <c r="D3441" s="76"/>
      <c r="E3441" s="76" t="str">
        <f>IF(D3441="","",IFERROR(VLOOKUP(D3441,Cadastro!$C$9:$D$1009,2,FALSE),"NOT FOUND"))</f>
        <v/>
      </c>
      <c r="F3441" s="76"/>
      <c r="G3441" s="94"/>
      <c r="H3441" s="97"/>
      <c r="I3441" s="77">
        <f t="shared" si="107"/>
        <v>0</v>
      </c>
      <c r="J3441" s="78" t="str">
        <f>IFERROR(IF(E3441="","",VLOOKUP(D3441,Saldo!$P$8:$Q$1009,2,FALSE)),"")</f>
        <v/>
      </c>
      <c r="K3441" s="76"/>
      <c r="L3441" s="74" t="str">
        <f t="shared" si="106"/>
        <v/>
      </c>
    </row>
    <row r="3442" spans="1:12" ht="18.95" customHeight="1" x14ac:dyDescent="0.25">
      <c r="A3442" s="52"/>
      <c r="C3442" s="185"/>
      <c r="D3442" s="76"/>
      <c r="E3442" s="76" t="str">
        <f>IF(D3442="","",IFERROR(VLOOKUP(D3442,Cadastro!$C$9:$D$1009,2,FALSE),"NOT FOUND"))</f>
        <v/>
      </c>
      <c r="F3442" s="76"/>
      <c r="G3442" s="94"/>
      <c r="H3442" s="97"/>
      <c r="I3442" s="77">
        <f t="shared" si="107"/>
        <v>0</v>
      </c>
      <c r="J3442" s="78" t="str">
        <f>IFERROR(IF(E3442="","",VLOOKUP(D3442,Saldo!$P$8:$Q$1009,2,FALSE)),"")</f>
        <v/>
      </c>
      <c r="K3442" s="76"/>
      <c r="L3442" s="74" t="str">
        <f t="shared" si="106"/>
        <v/>
      </c>
    </row>
    <row r="3443" spans="1:12" ht="18.95" customHeight="1" x14ac:dyDescent="0.25">
      <c r="A3443" s="52"/>
      <c r="C3443" s="185"/>
      <c r="D3443" s="76"/>
      <c r="E3443" s="76" t="str">
        <f>IF(D3443="","",IFERROR(VLOOKUP(D3443,Cadastro!$C$9:$D$1009,2,FALSE),"NOT FOUND"))</f>
        <v/>
      </c>
      <c r="F3443" s="76"/>
      <c r="G3443" s="94"/>
      <c r="H3443" s="97"/>
      <c r="I3443" s="77">
        <f t="shared" si="107"/>
        <v>0</v>
      </c>
      <c r="J3443" s="78" t="str">
        <f>IFERROR(IF(E3443="","",VLOOKUP(D3443,Saldo!$P$8:$Q$1009,2,FALSE)),"")</f>
        <v/>
      </c>
      <c r="K3443" s="76"/>
      <c r="L3443" s="74" t="str">
        <f t="shared" si="106"/>
        <v/>
      </c>
    </row>
    <row r="3444" spans="1:12" ht="18.95" customHeight="1" x14ac:dyDescent="0.25">
      <c r="A3444" s="52"/>
      <c r="C3444" s="185"/>
      <c r="D3444" s="76"/>
      <c r="E3444" s="76" t="str">
        <f>IF(D3444="","",IFERROR(VLOOKUP(D3444,Cadastro!$C$9:$D$1009,2,FALSE),"NOT FOUND"))</f>
        <v/>
      </c>
      <c r="F3444" s="76"/>
      <c r="G3444" s="94"/>
      <c r="H3444" s="97"/>
      <c r="I3444" s="77">
        <f t="shared" si="107"/>
        <v>0</v>
      </c>
      <c r="J3444" s="78" t="str">
        <f>IFERROR(IF(E3444="","",VLOOKUP(D3444,Saldo!$P$8:$Q$1009,2,FALSE)),"")</f>
        <v/>
      </c>
      <c r="K3444" s="76"/>
      <c r="L3444" s="74" t="str">
        <f t="shared" si="106"/>
        <v/>
      </c>
    </row>
    <row r="3445" spans="1:12" ht="18.95" customHeight="1" x14ac:dyDescent="0.25">
      <c r="A3445" s="52"/>
      <c r="C3445" s="185"/>
      <c r="D3445" s="76"/>
      <c r="E3445" s="76" t="str">
        <f>IF(D3445="","",IFERROR(VLOOKUP(D3445,Cadastro!$C$9:$D$1009,2,FALSE),"NOT FOUND"))</f>
        <v/>
      </c>
      <c r="F3445" s="76"/>
      <c r="G3445" s="94"/>
      <c r="H3445" s="97"/>
      <c r="I3445" s="77">
        <f t="shared" si="107"/>
        <v>0</v>
      </c>
      <c r="J3445" s="78" t="str">
        <f>IFERROR(IF(E3445="","",VLOOKUP(D3445,Saldo!$P$8:$Q$1009,2,FALSE)),"")</f>
        <v/>
      </c>
      <c r="K3445" s="76"/>
      <c r="L3445" s="74" t="str">
        <f t="shared" si="106"/>
        <v/>
      </c>
    </row>
    <row r="3446" spans="1:12" ht="18.95" customHeight="1" x14ac:dyDescent="0.25">
      <c r="A3446" s="52"/>
      <c r="C3446" s="185"/>
      <c r="D3446" s="76"/>
      <c r="E3446" s="76" t="str">
        <f>IF(D3446="","",IFERROR(VLOOKUP(D3446,Cadastro!$C$9:$D$1009,2,FALSE),"NOT FOUND"))</f>
        <v/>
      </c>
      <c r="F3446" s="76"/>
      <c r="G3446" s="94"/>
      <c r="H3446" s="97"/>
      <c r="I3446" s="77">
        <f t="shared" si="107"/>
        <v>0</v>
      </c>
      <c r="J3446" s="78" t="str">
        <f>IFERROR(IF(E3446="","",VLOOKUP(D3446,Saldo!$P$8:$Q$1009,2,FALSE)),"")</f>
        <v/>
      </c>
      <c r="K3446" s="76"/>
      <c r="L3446" s="74" t="str">
        <f t="shared" si="106"/>
        <v/>
      </c>
    </row>
    <row r="3447" spans="1:12" ht="18.95" customHeight="1" x14ac:dyDescent="0.25">
      <c r="A3447" s="52"/>
      <c r="C3447" s="185"/>
      <c r="D3447" s="76"/>
      <c r="E3447" s="76" t="str">
        <f>IF(D3447="","",IFERROR(VLOOKUP(D3447,Cadastro!$C$9:$D$1009,2,FALSE),"NOT FOUND"))</f>
        <v/>
      </c>
      <c r="F3447" s="76"/>
      <c r="G3447" s="94"/>
      <c r="H3447" s="97"/>
      <c r="I3447" s="77">
        <f t="shared" si="107"/>
        <v>0</v>
      </c>
      <c r="J3447" s="78" t="str">
        <f>IFERROR(IF(E3447="","",VLOOKUP(D3447,Saldo!$P$8:$Q$1009,2,FALSE)),"")</f>
        <v/>
      </c>
      <c r="K3447" s="76"/>
      <c r="L3447" s="74" t="str">
        <f t="shared" si="106"/>
        <v/>
      </c>
    </row>
    <row r="3448" spans="1:12" ht="18.95" customHeight="1" x14ac:dyDescent="0.25">
      <c r="A3448" s="52"/>
      <c r="C3448" s="185"/>
      <c r="D3448" s="76"/>
      <c r="E3448" s="76" t="str">
        <f>IF(D3448="","",IFERROR(VLOOKUP(D3448,Cadastro!$C$9:$D$1009,2,FALSE),"NOT FOUND"))</f>
        <v/>
      </c>
      <c r="F3448" s="76"/>
      <c r="G3448" s="94"/>
      <c r="H3448" s="97"/>
      <c r="I3448" s="77">
        <f t="shared" si="107"/>
        <v>0</v>
      </c>
      <c r="J3448" s="78" t="str">
        <f>IFERROR(IF(E3448="","",VLOOKUP(D3448,Saldo!$P$8:$Q$1009,2,FALSE)),"")</f>
        <v/>
      </c>
      <c r="K3448" s="76"/>
      <c r="L3448" s="74" t="str">
        <f t="shared" si="106"/>
        <v/>
      </c>
    </row>
    <row r="3449" spans="1:12" ht="18.95" customHeight="1" x14ac:dyDescent="0.25">
      <c r="A3449" s="52"/>
      <c r="C3449" s="185"/>
      <c r="D3449" s="76"/>
      <c r="E3449" s="76" t="str">
        <f>IF(D3449="","",IFERROR(VLOOKUP(D3449,Cadastro!$C$9:$D$1009,2,FALSE),"NOT FOUND"))</f>
        <v/>
      </c>
      <c r="F3449" s="76"/>
      <c r="G3449" s="94"/>
      <c r="H3449" s="97"/>
      <c r="I3449" s="77">
        <f t="shared" si="107"/>
        <v>0</v>
      </c>
      <c r="J3449" s="78" t="str">
        <f>IFERROR(IF(E3449="","",VLOOKUP(D3449,Saldo!$P$8:$Q$1009,2,FALSE)),"")</f>
        <v/>
      </c>
      <c r="K3449" s="76"/>
      <c r="L3449" s="74" t="str">
        <f t="shared" si="106"/>
        <v/>
      </c>
    </row>
    <row r="3450" spans="1:12" ht="18.95" customHeight="1" x14ac:dyDescent="0.25">
      <c r="A3450" s="52"/>
      <c r="C3450" s="185"/>
      <c r="D3450" s="76"/>
      <c r="E3450" s="76" t="str">
        <f>IF(D3450="","",IFERROR(VLOOKUP(D3450,Cadastro!$C$9:$D$1009,2,FALSE),"NOT FOUND"))</f>
        <v/>
      </c>
      <c r="F3450" s="76"/>
      <c r="G3450" s="94"/>
      <c r="H3450" s="97"/>
      <c r="I3450" s="77">
        <f t="shared" si="107"/>
        <v>0</v>
      </c>
      <c r="J3450" s="78" t="str">
        <f>IFERROR(IF(E3450="","",VLOOKUP(D3450,Saldo!$P$8:$Q$1009,2,FALSE)),"")</f>
        <v/>
      </c>
      <c r="K3450" s="76"/>
      <c r="L3450" s="74" t="str">
        <f t="shared" si="106"/>
        <v/>
      </c>
    </row>
    <row r="3451" spans="1:12" ht="18.95" customHeight="1" x14ac:dyDescent="0.25">
      <c r="A3451" s="52"/>
      <c r="C3451" s="185"/>
      <c r="D3451" s="76"/>
      <c r="E3451" s="76" t="str">
        <f>IF(D3451="","",IFERROR(VLOOKUP(D3451,Cadastro!$C$9:$D$1009,2,FALSE),"NOT FOUND"))</f>
        <v/>
      </c>
      <c r="F3451" s="76"/>
      <c r="G3451" s="94"/>
      <c r="H3451" s="97"/>
      <c r="I3451" s="77">
        <f t="shared" si="107"/>
        <v>0</v>
      </c>
      <c r="J3451" s="78" t="str">
        <f>IFERROR(IF(E3451="","",VLOOKUP(D3451,Saldo!$P$8:$Q$1009,2,FALSE)),"")</f>
        <v/>
      </c>
      <c r="K3451" s="76"/>
      <c r="L3451" s="74" t="str">
        <f t="shared" si="106"/>
        <v/>
      </c>
    </row>
    <row r="3452" spans="1:12" ht="18.95" customHeight="1" x14ac:dyDescent="0.25">
      <c r="A3452" s="52"/>
      <c r="C3452" s="185"/>
      <c r="D3452" s="76"/>
      <c r="E3452" s="76" t="str">
        <f>IF(D3452="","",IFERROR(VLOOKUP(D3452,Cadastro!$C$9:$D$1009,2,FALSE),"NOT FOUND"))</f>
        <v/>
      </c>
      <c r="F3452" s="76"/>
      <c r="G3452" s="94"/>
      <c r="H3452" s="97"/>
      <c r="I3452" s="77">
        <f t="shared" si="107"/>
        <v>0</v>
      </c>
      <c r="J3452" s="78" t="str">
        <f>IFERROR(IF(E3452="","",VLOOKUP(D3452,Saldo!$P$8:$Q$1009,2,FALSE)),"")</f>
        <v/>
      </c>
      <c r="K3452" s="76"/>
      <c r="L3452" s="74" t="str">
        <f t="shared" si="106"/>
        <v/>
      </c>
    </row>
    <row r="3453" spans="1:12" ht="18.95" customHeight="1" x14ac:dyDescent="0.25">
      <c r="A3453" s="52"/>
      <c r="C3453" s="185"/>
      <c r="D3453" s="76"/>
      <c r="E3453" s="76" t="str">
        <f>IF(D3453="","",IFERROR(VLOOKUP(D3453,Cadastro!$C$9:$D$1009,2,FALSE),"NOT FOUND"))</f>
        <v/>
      </c>
      <c r="F3453" s="76"/>
      <c r="G3453" s="94"/>
      <c r="H3453" s="97"/>
      <c r="I3453" s="77">
        <f t="shared" si="107"/>
        <v>0</v>
      </c>
      <c r="J3453" s="78" t="str">
        <f>IFERROR(IF(E3453="","",VLOOKUP(D3453,Saldo!$P$8:$Q$1009,2,FALSE)),"")</f>
        <v/>
      </c>
      <c r="K3453" s="76"/>
      <c r="L3453" s="74" t="str">
        <f t="shared" si="106"/>
        <v/>
      </c>
    </row>
    <row r="3454" spans="1:12" ht="18.95" customHeight="1" x14ac:dyDescent="0.25">
      <c r="A3454" s="52"/>
      <c r="C3454" s="185"/>
      <c r="D3454" s="76"/>
      <c r="E3454" s="76" t="str">
        <f>IF(D3454="","",IFERROR(VLOOKUP(D3454,Cadastro!$C$9:$D$1009,2,FALSE),"NOT FOUND"))</f>
        <v/>
      </c>
      <c r="F3454" s="76"/>
      <c r="G3454" s="94"/>
      <c r="H3454" s="97"/>
      <c r="I3454" s="77">
        <f t="shared" si="107"/>
        <v>0</v>
      </c>
      <c r="J3454" s="78" t="str">
        <f>IFERROR(IF(E3454="","",VLOOKUP(D3454,Saldo!$P$8:$Q$1009,2,FALSE)),"")</f>
        <v/>
      </c>
      <c r="K3454" s="76"/>
      <c r="L3454" s="74" t="str">
        <f t="shared" si="106"/>
        <v/>
      </c>
    </row>
    <row r="3455" spans="1:12" ht="18.95" customHeight="1" x14ac:dyDescent="0.25">
      <c r="A3455" s="52"/>
      <c r="C3455" s="185"/>
      <c r="D3455" s="76"/>
      <c r="E3455" s="76" t="str">
        <f>IF(D3455="","",IFERROR(VLOOKUP(D3455,Cadastro!$C$9:$D$1009,2,FALSE),"NOT FOUND"))</f>
        <v/>
      </c>
      <c r="F3455" s="76"/>
      <c r="G3455" s="94"/>
      <c r="H3455" s="97"/>
      <c r="I3455" s="77">
        <f t="shared" si="107"/>
        <v>0</v>
      </c>
      <c r="J3455" s="78" t="str">
        <f>IFERROR(IF(E3455="","",VLOOKUP(D3455,Saldo!$P$8:$Q$1009,2,FALSE)),"")</f>
        <v/>
      </c>
      <c r="K3455" s="76"/>
      <c r="L3455" s="74" t="str">
        <f t="shared" si="106"/>
        <v/>
      </c>
    </row>
    <row r="3456" spans="1:12" ht="18.95" customHeight="1" x14ac:dyDescent="0.25">
      <c r="A3456" s="52"/>
      <c r="C3456" s="185"/>
      <c r="D3456" s="76"/>
      <c r="E3456" s="76" t="str">
        <f>IF(D3456="","",IFERROR(VLOOKUP(D3456,Cadastro!$C$9:$D$1009,2,FALSE),"NOT FOUND"))</f>
        <v/>
      </c>
      <c r="F3456" s="76"/>
      <c r="G3456" s="94"/>
      <c r="H3456" s="97"/>
      <c r="I3456" s="77">
        <f t="shared" si="107"/>
        <v>0</v>
      </c>
      <c r="J3456" s="78" t="str">
        <f>IFERROR(IF(E3456="","",VLOOKUP(D3456,Saldo!$P$8:$Q$1009,2,FALSE)),"")</f>
        <v/>
      </c>
      <c r="K3456" s="76"/>
      <c r="L3456" s="74" t="str">
        <f t="shared" si="106"/>
        <v/>
      </c>
    </row>
    <row r="3457" spans="1:12" ht="18.95" customHeight="1" x14ac:dyDescent="0.25">
      <c r="A3457" s="52"/>
      <c r="C3457" s="185"/>
      <c r="D3457" s="76"/>
      <c r="E3457" s="76" t="str">
        <f>IF(D3457="","",IFERROR(VLOOKUP(D3457,Cadastro!$C$9:$D$1009,2,FALSE),"NOT FOUND"))</f>
        <v/>
      </c>
      <c r="F3457" s="76"/>
      <c r="G3457" s="94"/>
      <c r="H3457" s="97"/>
      <c r="I3457" s="77">
        <f t="shared" si="107"/>
        <v>0</v>
      </c>
      <c r="J3457" s="78" t="str">
        <f>IFERROR(IF(E3457="","",VLOOKUP(D3457,Saldo!$P$8:$Q$1009,2,FALSE)),"")</f>
        <v/>
      </c>
      <c r="K3457" s="76"/>
      <c r="L3457" s="74" t="str">
        <f t="shared" si="106"/>
        <v/>
      </c>
    </row>
    <row r="3458" spans="1:12" ht="18.95" customHeight="1" x14ac:dyDescent="0.25">
      <c r="A3458" s="52"/>
      <c r="C3458" s="185"/>
      <c r="D3458" s="76"/>
      <c r="E3458" s="76" t="str">
        <f>IF(D3458="","",IFERROR(VLOOKUP(D3458,Cadastro!$C$9:$D$1009,2,FALSE),"NOT FOUND"))</f>
        <v/>
      </c>
      <c r="F3458" s="76"/>
      <c r="G3458" s="94"/>
      <c r="H3458" s="97"/>
      <c r="I3458" s="77">
        <f t="shared" si="107"/>
        <v>0</v>
      </c>
      <c r="J3458" s="78" t="str">
        <f>IFERROR(IF(E3458="","",VLOOKUP(D3458,Saldo!$P$8:$Q$1009,2,FALSE)),"")</f>
        <v/>
      </c>
      <c r="K3458" s="76"/>
      <c r="L3458" s="74" t="str">
        <f t="shared" si="106"/>
        <v/>
      </c>
    </row>
    <row r="3459" spans="1:12" ht="18.95" customHeight="1" x14ac:dyDescent="0.25">
      <c r="A3459" s="52"/>
      <c r="C3459" s="185"/>
      <c r="D3459" s="76"/>
      <c r="E3459" s="76" t="str">
        <f>IF(D3459="","",IFERROR(VLOOKUP(D3459,Cadastro!$C$9:$D$1009,2,FALSE),"NOT FOUND"))</f>
        <v/>
      </c>
      <c r="F3459" s="76"/>
      <c r="G3459" s="94"/>
      <c r="H3459" s="97"/>
      <c r="I3459" s="77">
        <f t="shared" si="107"/>
        <v>0</v>
      </c>
      <c r="J3459" s="78" t="str">
        <f>IFERROR(IF(E3459="","",VLOOKUP(D3459,Saldo!$P$8:$Q$1009,2,FALSE)),"")</f>
        <v/>
      </c>
      <c r="K3459" s="76"/>
      <c r="L3459" s="74" t="str">
        <f t="shared" si="106"/>
        <v/>
      </c>
    </row>
    <row r="3460" spans="1:12" ht="18.95" customHeight="1" x14ac:dyDescent="0.25">
      <c r="A3460" s="52"/>
      <c r="C3460" s="185"/>
      <c r="D3460" s="76"/>
      <c r="E3460" s="76" t="str">
        <f>IF(D3460="","",IFERROR(VLOOKUP(D3460,Cadastro!$C$9:$D$1009,2,FALSE),"NOT FOUND"))</f>
        <v/>
      </c>
      <c r="F3460" s="76"/>
      <c r="G3460" s="94"/>
      <c r="H3460" s="97"/>
      <c r="I3460" s="77">
        <f t="shared" si="107"/>
        <v>0</v>
      </c>
      <c r="J3460" s="78" t="str">
        <f>IFERROR(IF(E3460="","",VLOOKUP(D3460,Saldo!$P$8:$Q$1009,2,FALSE)),"")</f>
        <v/>
      </c>
      <c r="K3460" s="76"/>
      <c r="L3460" s="74" t="str">
        <f t="shared" si="106"/>
        <v/>
      </c>
    </row>
    <row r="3461" spans="1:12" ht="18.95" customHeight="1" x14ac:dyDescent="0.25">
      <c r="A3461" s="52"/>
      <c r="C3461" s="185"/>
      <c r="D3461" s="76"/>
      <c r="E3461" s="76" t="str">
        <f>IF(D3461="","",IFERROR(VLOOKUP(D3461,Cadastro!$C$9:$D$1009,2,FALSE),"NOT FOUND"))</f>
        <v/>
      </c>
      <c r="F3461" s="76"/>
      <c r="G3461" s="94"/>
      <c r="H3461" s="97"/>
      <c r="I3461" s="77">
        <f t="shared" si="107"/>
        <v>0</v>
      </c>
      <c r="J3461" s="78" t="str">
        <f>IFERROR(IF(E3461="","",VLOOKUP(D3461,Saldo!$P$8:$Q$1009,2,FALSE)),"")</f>
        <v/>
      </c>
      <c r="K3461" s="76"/>
      <c r="L3461" s="74" t="str">
        <f t="shared" si="106"/>
        <v/>
      </c>
    </row>
    <row r="3462" spans="1:12" ht="18.95" customHeight="1" x14ac:dyDescent="0.25">
      <c r="A3462" s="52"/>
      <c r="C3462" s="185"/>
      <c r="D3462" s="76"/>
      <c r="E3462" s="76" t="str">
        <f>IF(D3462="","",IFERROR(VLOOKUP(D3462,Cadastro!$C$9:$D$1009,2,FALSE),"NOT FOUND"))</f>
        <v/>
      </c>
      <c r="F3462" s="76"/>
      <c r="G3462" s="94"/>
      <c r="H3462" s="97"/>
      <c r="I3462" s="77">
        <f t="shared" si="107"/>
        <v>0</v>
      </c>
      <c r="J3462" s="78" t="str">
        <f>IFERROR(IF(E3462="","",VLOOKUP(D3462,Saldo!$P$8:$Q$1009,2,FALSE)),"")</f>
        <v/>
      </c>
      <c r="K3462" s="76"/>
      <c r="L3462" s="74" t="str">
        <f t="shared" si="106"/>
        <v/>
      </c>
    </row>
    <row r="3463" spans="1:12" ht="18.95" customHeight="1" x14ac:dyDescent="0.25">
      <c r="A3463" s="52"/>
      <c r="C3463" s="185"/>
      <c r="D3463" s="76"/>
      <c r="E3463" s="76" t="str">
        <f>IF(D3463="","",IFERROR(VLOOKUP(D3463,Cadastro!$C$9:$D$1009,2,FALSE),"NOT FOUND"))</f>
        <v/>
      </c>
      <c r="F3463" s="76"/>
      <c r="G3463" s="94"/>
      <c r="H3463" s="97"/>
      <c r="I3463" s="77">
        <f t="shared" si="107"/>
        <v>0</v>
      </c>
      <c r="J3463" s="78" t="str">
        <f>IFERROR(IF(E3463="","",VLOOKUP(D3463,Saldo!$P$8:$Q$1009,2,FALSE)),"")</f>
        <v/>
      </c>
      <c r="K3463" s="76"/>
      <c r="L3463" s="74" t="str">
        <f t="shared" si="106"/>
        <v/>
      </c>
    </row>
    <row r="3464" spans="1:12" ht="18.95" customHeight="1" x14ac:dyDescent="0.25">
      <c r="A3464" s="52"/>
      <c r="C3464" s="185"/>
      <c r="D3464" s="76"/>
      <c r="E3464" s="76" t="str">
        <f>IF(D3464="","",IFERROR(VLOOKUP(D3464,Cadastro!$C$9:$D$1009,2,FALSE),"NOT FOUND"))</f>
        <v/>
      </c>
      <c r="F3464" s="76"/>
      <c r="G3464" s="94"/>
      <c r="H3464" s="97"/>
      <c r="I3464" s="77">
        <f t="shared" si="107"/>
        <v>0</v>
      </c>
      <c r="J3464" s="78" t="str">
        <f>IFERROR(IF(E3464="","",VLOOKUP(D3464,Saldo!$P$8:$Q$1009,2,FALSE)),"")</f>
        <v/>
      </c>
      <c r="K3464" s="76"/>
      <c r="L3464" s="74" t="str">
        <f t="shared" si="106"/>
        <v/>
      </c>
    </row>
    <row r="3465" spans="1:12" ht="18.95" customHeight="1" x14ac:dyDescent="0.25">
      <c r="A3465" s="52"/>
      <c r="C3465" s="185"/>
      <c r="D3465" s="76"/>
      <c r="E3465" s="76" t="str">
        <f>IF(D3465="","",IFERROR(VLOOKUP(D3465,Cadastro!$C$9:$D$1009,2,FALSE),"NOT FOUND"))</f>
        <v/>
      </c>
      <c r="F3465" s="76"/>
      <c r="G3465" s="94"/>
      <c r="H3465" s="97"/>
      <c r="I3465" s="77">
        <f t="shared" si="107"/>
        <v>0</v>
      </c>
      <c r="J3465" s="78" t="str">
        <f>IFERROR(IF(E3465="","",VLOOKUP(D3465,Saldo!$P$8:$Q$1009,2,FALSE)),"")</f>
        <v/>
      </c>
      <c r="K3465" s="76"/>
      <c r="L3465" s="74" t="str">
        <f t="shared" ref="L3465:L3528" si="108">IF(C3465="","",MONTH(C3465))</f>
        <v/>
      </c>
    </row>
    <row r="3466" spans="1:12" ht="18.95" customHeight="1" x14ac:dyDescent="0.25">
      <c r="A3466" s="52"/>
      <c r="C3466" s="185"/>
      <c r="D3466" s="76"/>
      <c r="E3466" s="76" t="str">
        <f>IF(D3466="","",IFERROR(VLOOKUP(D3466,Cadastro!$C$9:$D$1009,2,FALSE),"NOT FOUND"))</f>
        <v/>
      </c>
      <c r="F3466" s="76"/>
      <c r="G3466" s="94"/>
      <c r="H3466" s="97"/>
      <c r="I3466" s="77">
        <f t="shared" ref="I3466:I3529" si="109">IFERROR(G3466*H3466,"Check if QTY and Value are both valid")</f>
        <v>0</v>
      </c>
      <c r="J3466" s="78" t="str">
        <f>IFERROR(IF(E3466="","",VLOOKUP(D3466,Saldo!$P$8:$Q$1009,2,FALSE)),"")</f>
        <v/>
      </c>
      <c r="K3466" s="76"/>
      <c r="L3466" s="74" t="str">
        <f t="shared" si="108"/>
        <v/>
      </c>
    </row>
    <row r="3467" spans="1:12" ht="18.95" customHeight="1" x14ac:dyDescent="0.25">
      <c r="A3467" s="52"/>
      <c r="C3467" s="185"/>
      <c r="D3467" s="76"/>
      <c r="E3467" s="76" t="str">
        <f>IF(D3467="","",IFERROR(VLOOKUP(D3467,Cadastro!$C$9:$D$1009,2,FALSE),"NOT FOUND"))</f>
        <v/>
      </c>
      <c r="F3467" s="76"/>
      <c r="G3467" s="94"/>
      <c r="H3467" s="97"/>
      <c r="I3467" s="77">
        <f t="shared" si="109"/>
        <v>0</v>
      </c>
      <c r="J3467" s="78" t="str">
        <f>IFERROR(IF(E3467="","",VLOOKUP(D3467,Saldo!$P$8:$Q$1009,2,FALSE)),"")</f>
        <v/>
      </c>
      <c r="K3467" s="76"/>
      <c r="L3467" s="74" t="str">
        <f t="shared" si="108"/>
        <v/>
      </c>
    </row>
    <row r="3468" spans="1:12" ht="18.95" customHeight="1" x14ac:dyDescent="0.25">
      <c r="A3468" s="52"/>
      <c r="C3468" s="185"/>
      <c r="D3468" s="76"/>
      <c r="E3468" s="76" t="str">
        <f>IF(D3468="","",IFERROR(VLOOKUP(D3468,Cadastro!$C$9:$D$1009,2,FALSE),"NOT FOUND"))</f>
        <v/>
      </c>
      <c r="F3468" s="76"/>
      <c r="G3468" s="94"/>
      <c r="H3468" s="97"/>
      <c r="I3468" s="77">
        <f t="shared" si="109"/>
        <v>0</v>
      </c>
      <c r="J3468" s="78" t="str">
        <f>IFERROR(IF(E3468="","",VLOOKUP(D3468,Saldo!$P$8:$Q$1009,2,FALSE)),"")</f>
        <v/>
      </c>
      <c r="K3468" s="76"/>
      <c r="L3468" s="74" t="str">
        <f t="shared" si="108"/>
        <v/>
      </c>
    </row>
    <row r="3469" spans="1:12" ht="18.95" customHeight="1" x14ac:dyDescent="0.25">
      <c r="A3469" s="52"/>
      <c r="C3469" s="185"/>
      <c r="D3469" s="76"/>
      <c r="E3469" s="76" t="str">
        <f>IF(D3469="","",IFERROR(VLOOKUP(D3469,Cadastro!$C$9:$D$1009,2,FALSE),"NOT FOUND"))</f>
        <v/>
      </c>
      <c r="F3469" s="76"/>
      <c r="G3469" s="94"/>
      <c r="H3469" s="97"/>
      <c r="I3469" s="77">
        <f t="shared" si="109"/>
        <v>0</v>
      </c>
      <c r="J3469" s="78" t="str">
        <f>IFERROR(IF(E3469="","",VLOOKUP(D3469,Saldo!$P$8:$Q$1009,2,FALSE)),"")</f>
        <v/>
      </c>
      <c r="K3469" s="76"/>
      <c r="L3469" s="74" t="str">
        <f t="shared" si="108"/>
        <v/>
      </c>
    </row>
    <row r="3470" spans="1:12" ht="18.95" customHeight="1" x14ac:dyDescent="0.25">
      <c r="A3470" s="52"/>
      <c r="C3470" s="185"/>
      <c r="D3470" s="76"/>
      <c r="E3470" s="76" t="str">
        <f>IF(D3470="","",IFERROR(VLOOKUP(D3470,Cadastro!$C$9:$D$1009,2,FALSE),"NOT FOUND"))</f>
        <v/>
      </c>
      <c r="F3470" s="76"/>
      <c r="G3470" s="94"/>
      <c r="H3470" s="97"/>
      <c r="I3470" s="77">
        <f t="shared" si="109"/>
        <v>0</v>
      </c>
      <c r="J3470" s="78" t="str">
        <f>IFERROR(IF(E3470="","",VLOOKUP(D3470,Saldo!$P$8:$Q$1009,2,FALSE)),"")</f>
        <v/>
      </c>
      <c r="K3470" s="76"/>
      <c r="L3470" s="74" t="str">
        <f t="shared" si="108"/>
        <v/>
      </c>
    </row>
    <row r="3471" spans="1:12" ht="18.95" customHeight="1" x14ac:dyDescent="0.25">
      <c r="A3471" s="52"/>
      <c r="C3471" s="185"/>
      <c r="D3471" s="76"/>
      <c r="E3471" s="76" t="str">
        <f>IF(D3471="","",IFERROR(VLOOKUP(D3471,Cadastro!$C$9:$D$1009,2,FALSE),"NOT FOUND"))</f>
        <v/>
      </c>
      <c r="F3471" s="76"/>
      <c r="G3471" s="94"/>
      <c r="H3471" s="97"/>
      <c r="I3471" s="77">
        <f t="shared" si="109"/>
        <v>0</v>
      </c>
      <c r="J3471" s="78" t="str">
        <f>IFERROR(IF(E3471="","",VLOOKUP(D3471,Saldo!$P$8:$Q$1009,2,FALSE)),"")</f>
        <v/>
      </c>
      <c r="K3471" s="76"/>
      <c r="L3471" s="74" t="str">
        <f t="shared" si="108"/>
        <v/>
      </c>
    </row>
    <row r="3472" spans="1:12" ht="18.95" customHeight="1" x14ac:dyDescent="0.25">
      <c r="A3472" s="52"/>
      <c r="C3472" s="185"/>
      <c r="D3472" s="76"/>
      <c r="E3472" s="76" t="str">
        <f>IF(D3472="","",IFERROR(VLOOKUP(D3472,Cadastro!$C$9:$D$1009,2,FALSE),"NOT FOUND"))</f>
        <v/>
      </c>
      <c r="F3472" s="76"/>
      <c r="G3472" s="94"/>
      <c r="H3472" s="97"/>
      <c r="I3472" s="77">
        <f t="shared" si="109"/>
        <v>0</v>
      </c>
      <c r="J3472" s="78" t="str">
        <f>IFERROR(IF(E3472="","",VLOOKUP(D3472,Saldo!$P$8:$Q$1009,2,FALSE)),"")</f>
        <v/>
      </c>
      <c r="K3472" s="76"/>
      <c r="L3472" s="74" t="str">
        <f t="shared" si="108"/>
        <v/>
      </c>
    </row>
    <row r="3473" spans="1:12" ht="18.95" customHeight="1" x14ac:dyDescent="0.25">
      <c r="A3473" s="52"/>
      <c r="C3473" s="185"/>
      <c r="D3473" s="76"/>
      <c r="E3473" s="76" t="str">
        <f>IF(D3473="","",IFERROR(VLOOKUP(D3473,Cadastro!$C$9:$D$1009,2,FALSE),"NOT FOUND"))</f>
        <v/>
      </c>
      <c r="F3473" s="76"/>
      <c r="G3473" s="94"/>
      <c r="H3473" s="97"/>
      <c r="I3473" s="77">
        <f t="shared" si="109"/>
        <v>0</v>
      </c>
      <c r="J3473" s="78" t="str">
        <f>IFERROR(IF(E3473="","",VLOOKUP(D3473,Saldo!$P$8:$Q$1009,2,FALSE)),"")</f>
        <v/>
      </c>
      <c r="K3473" s="76"/>
      <c r="L3473" s="74" t="str">
        <f t="shared" si="108"/>
        <v/>
      </c>
    </row>
    <row r="3474" spans="1:12" ht="18.95" customHeight="1" x14ac:dyDescent="0.25">
      <c r="A3474" s="52"/>
      <c r="C3474" s="185"/>
      <c r="D3474" s="76"/>
      <c r="E3474" s="76" t="str">
        <f>IF(D3474="","",IFERROR(VLOOKUP(D3474,Cadastro!$C$9:$D$1009,2,FALSE),"NOT FOUND"))</f>
        <v/>
      </c>
      <c r="F3474" s="76"/>
      <c r="G3474" s="94"/>
      <c r="H3474" s="97"/>
      <c r="I3474" s="77">
        <f t="shared" si="109"/>
        <v>0</v>
      </c>
      <c r="J3474" s="78" t="str">
        <f>IFERROR(IF(E3474="","",VLOOKUP(D3474,Saldo!$P$8:$Q$1009,2,FALSE)),"")</f>
        <v/>
      </c>
      <c r="K3474" s="76"/>
      <c r="L3474" s="74" t="str">
        <f t="shared" si="108"/>
        <v/>
      </c>
    </row>
    <row r="3475" spans="1:12" ht="18.95" customHeight="1" x14ac:dyDescent="0.25">
      <c r="A3475" s="52"/>
      <c r="C3475" s="185"/>
      <c r="D3475" s="76"/>
      <c r="E3475" s="76" t="str">
        <f>IF(D3475="","",IFERROR(VLOOKUP(D3475,Cadastro!$C$9:$D$1009,2,FALSE),"NOT FOUND"))</f>
        <v/>
      </c>
      <c r="F3475" s="76"/>
      <c r="G3475" s="94"/>
      <c r="H3475" s="97"/>
      <c r="I3475" s="77">
        <f t="shared" si="109"/>
        <v>0</v>
      </c>
      <c r="J3475" s="78" t="str">
        <f>IFERROR(IF(E3475="","",VLOOKUP(D3475,Saldo!$P$8:$Q$1009,2,FALSE)),"")</f>
        <v/>
      </c>
      <c r="K3475" s="76"/>
      <c r="L3475" s="74" t="str">
        <f t="shared" si="108"/>
        <v/>
      </c>
    </row>
    <row r="3476" spans="1:12" ht="18.95" customHeight="1" x14ac:dyDescent="0.25">
      <c r="A3476" s="52"/>
      <c r="C3476" s="185"/>
      <c r="D3476" s="76"/>
      <c r="E3476" s="76" t="str">
        <f>IF(D3476="","",IFERROR(VLOOKUP(D3476,Cadastro!$C$9:$D$1009,2,FALSE),"NOT FOUND"))</f>
        <v/>
      </c>
      <c r="F3476" s="76"/>
      <c r="G3476" s="94"/>
      <c r="H3476" s="97"/>
      <c r="I3476" s="77">
        <f t="shared" si="109"/>
        <v>0</v>
      </c>
      <c r="J3476" s="78" t="str">
        <f>IFERROR(IF(E3476="","",VLOOKUP(D3476,Saldo!$P$8:$Q$1009,2,FALSE)),"")</f>
        <v/>
      </c>
      <c r="K3476" s="76"/>
      <c r="L3476" s="74" t="str">
        <f t="shared" si="108"/>
        <v/>
      </c>
    </row>
    <row r="3477" spans="1:12" ht="18.95" customHeight="1" x14ac:dyDescent="0.25">
      <c r="A3477" s="52"/>
      <c r="C3477" s="185"/>
      <c r="D3477" s="76"/>
      <c r="E3477" s="76" t="str">
        <f>IF(D3477="","",IFERROR(VLOOKUP(D3477,Cadastro!$C$9:$D$1009,2,FALSE),"NOT FOUND"))</f>
        <v/>
      </c>
      <c r="F3477" s="76"/>
      <c r="G3477" s="94"/>
      <c r="H3477" s="97"/>
      <c r="I3477" s="77">
        <f t="shared" si="109"/>
        <v>0</v>
      </c>
      <c r="J3477" s="78" t="str">
        <f>IFERROR(IF(E3477="","",VLOOKUP(D3477,Saldo!$P$8:$Q$1009,2,FALSE)),"")</f>
        <v/>
      </c>
      <c r="K3477" s="76"/>
      <c r="L3477" s="74" t="str">
        <f t="shared" si="108"/>
        <v/>
      </c>
    </row>
    <row r="3478" spans="1:12" ht="18.95" customHeight="1" x14ac:dyDescent="0.25">
      <c r="A3478" s="52"/>
      <c r="C3478" s="185"/>
      <c r="D3478" s="76"/>
      <c r="E3478" s="76" t="str">
        <f>IF(D3478="","",IFERROR(VLOOKUP(D3478,Cadastro!$C$9:$D$1009,2,FALSE),"NOT FOUND"))</f>
        <v/>
      </c>
      <c r="F3478" s="76"/>
      <c r="G3478" s="94"/>
      <c r="H3478" s="97"/>
      <c r="I3478" s="77">
        <f t="shared" si="109"/>
        <v>0</v>
      </c>
      <c r="J3478" s="78" t="str">
        <f>IFERROR(IF(E3478="","",VLOOKUP(D3478,Saldo!$P$8:$Q$1009,2,FALSE)),"")</f>
        <v/>
      </c>
      <c r="K3478" s="76"/>
      <c r="L3478" s="74" t="str">
        <f t="shared" si="108"/>
        <v/>
      </c>
    </row>
    <row r="3479" spans="1:12" ht="18.95" customHeight="1" x14ac:dyDescent="0.25">
      <c r="A3479" s="52"/>
      <c r="C3479" s="185"/>
      <c r="D3479" s="76"/>
      <c r="E3479" s="76" t="str">
        <f>IF(D3479="","",IFERROR(VLOOKUP(D3479,Cadastro!$C$9:$D$1009,2,FALSE),"NOT FOUND"))</f>
        <v/>
      </c>
      <c r="F3479" s="76"/>
      <c r="G3479" s="94"/>
      <c r="H3479" s="97"/>
      <c r="I3479" s="77">
        <f t="shared" si="109"/>
        <v>0</v>
      </c>
      <c r="J3479" s="78" t="str">
        <f>IFERROR(IF(E3479="","",VLOOKUP(D3479,Saldo!$P$8:$Q$1009,2,FALSE)),"")</f>
        <v/>
      </c>
      <c r="K3479" s="76"/>
      <c r="L3479" s="74" t="str">
        <f t="shared" si="108"/>
        <v/>
      </c>
    </row>
    <row r="3480" spans="1:12" ht="18.95" customHeight="1" x14ac:dyDescent="0.25">
      <c r="A3480" s="52"/>
      <c r="C3480" s="185"/>
      <c r="D3480" s="76"/>
      <c r="E3480" s="76" t="str">
        <f>IF(D3480="","",IFERROR(VLOOKUP(D3480,Cadastro!$C$9:$D$1009,2,FALSE),"NOT FOUND"))</f>
        <v/>
      </c>
      <c r="F3480" s="76"/>
      <c r="G3480" s="94"/>
      <c r="H3480" s="97"/>
      <c r="I3480" s="77">
        <f t="shared" si="109"/>
        <v>0</v>
      </c>
      <c r="J3480" s="78" t="str">
        <f>IFERROR(IF(E3480="","",VLOOKUP(D3480,Saldo!$P$8:$Q$1009,2,FALSE)),"")</f>
        <v/>
      </c>
      <c r="K3480" s="76"/>
      <c r="L3480" s="74" t="str">
        <f t="shared" si="108"/>
        <v/>
      </c>
    </row>
    <row r="3481" spans="1:12" ht="18.95" customHeight="1" x14ac:dyDescent="0.25">
      <c r="A3481" s="52"/>
      <c r="C3481" s="185"/>
      <c r="D3481" s="76"/>
      <c r="E3481" s="76" t="str">
        <f>IF(D3481="","",IFERROR(VLOOKUP(D3481,Cadastro!$C$9:$D$1009,2,FALSE),"NOT FOUND"))</f>
        <v/>
      </c>
      <c r="F3481" s="76"/>
      <c r="G3481" s="94"/>
      <c r="H3481" s="97"/>
      <c r="I3481" s="77">
        <f t="shared" si="109"/>
        <v>0</v>
      </c>
      <c r="J3481" s="78" t="str">
        <f>IFERROR(IF(E3481="","",VLOOKUP(D3481,Saldo!$P$8:$Q$1009,2,FALSE)),"")</f>
        <v/>
      </c>
      <c r="K3481" s="76"/>
      <c r="L3481" s="74" t="str">
        <f t="shared" si="108"/>
        <v/>
      </c>
    </row>
    <row r="3482" spans="1:12" ht="18.95" customHeight="1" x14ac:dyDescent="0.25">
      <c r="A3482" s="52"/>
      <c r="C3482" s="185"/>
      <c r="D3482" s="76"/>
      <c r="E3482" s="76" t="str">
        <f>IF(D3482="","",IFERROR(VLOOKUP(D3482,Cadastro!$C$9:$D$1009,2,FALSE),"NOT FOUND"))</f>
        <v/>
      </c>
      <c r="F3482" s="76"/>
      <c r="G3482" s="94"/>
      <c r="H3482" s="97"/>
      <c r="I3482" s="77">
        <f t="shared" si="109"/>
        <v>0</v>
      </c>
      <c r="J3482" s="78" t="str">
        <f>IFERROR(IF(E3482="","",VLOOKUP(D3482,Saldo!$P$8:$Q$1009,2,FALSE)),"")</f>
        <v/>
      </c>
      <c r="K3482" s="76"/>
      <c r="L3482" s="74" t="str">
        <f t="shared" si="108"/>
        <v/>
      </c>
    </row>
    <row r="3483" spans="1:12" ht="18.95" customHeight="1" x14ac:dyDescent="0.25">
      <c r="A3483" s="52"/>
      <c r="C3483" s="185"/>
      <c r="D3483" s="76"/>
      <c r="E3483" s="76" t="str">
        <f>IF(D3483="","",IFERROR(VLOOKUP(D3483,Cadastro!$C$9:$D$1009,2,FALSE),"NOT FOUND"))</f>
        <v/>
      </c>
      <c r="F3483" s="76"/>
      <c r="G3483" s="94"/>
      <c r="H3483" s="97"/>
      <c r="I3483" s="77">
        <f t="shared" si="109"/>
        <v>0</v>
      </c>
      <c r="J3483" s="78" t="str">
        <f>IFERROR(IF(E3483="","",VLOOKUP(D3483,Saldo!$P$8:$Q$1009,2,FALSE)),"")</f>
        <v/>
      </c>
      <c r="K3483" s="76"/>
      <c r="L3483" s="74" t="str">
        <f t="shared" si="108"/>
        <v/>
      </c>
    </row>
    <row r="3484" spans="1:12" ht="18.95" customHeight="1" x14ac:dyDescent="0.25">
      <c r="A3484" s="52"/>
      <c r="C3484" s="185"/>
      <c r="D3484" s="76"/>
      <c r="E3484" s="76" t="str">
        <f>IF(D3484="","",IFERROR(VLOOKUP(D3484,Cadastro!$C$9:$D$1009,2,FALSE),"NOT FOUND"))</f>
        <v/>
      </c>
      <c r="F3484" s="76"/>
      <c r="G3484" s="94"/>
      <c r="H3484" s="97"/>
      <c r="I3484" s="77">
        <f t="shared" si="109"/>
        <v>0</v>
      </c>
      <c r="J3484" s="78" t="str">
        <f>IFERROR(IF(E3484="","",VLOOKUP(D3484,Saldo!$P$8:$Q$1009,2,FALSE)),"")</f>
        <v/>
      </c>
      <c r="K3484" s="76"/>
      <c r="L3484" s="74" t="str">
        <f t="shared" si="108"/>
        <v/>
      </c>
    </row>
    <row r="3485" spans="1:12" ht="18.95" customHeight="1" x14ac:dyDescent="0.25">
      <c r="A3485" s="52"/>
      <c r="C3485" s="185"/>
      <c r="D3485" s="76"/>
      <c r="E3485" s="76" t="str">
        <f>IF(D3485="","",IFERROR(VLOOKUP(D3485,Cadastro!$C$9:$D$1009,2,FALSE),"NOT FOUND"))</f>
        <v/>
      </c>
      <c r="F3485" s="76"/>
      <c r="G3485" s="94"/>
      <c r="H3485" s="97"/>
      <c r="I3485" s="77">
        <f t="shared" si="109"/>
        <v>0</v>
      </c>
      <c r="J3485" s="78" t="str">
        <f>IFERROR(IF(E3485="","",VLOOKUP(D3485,Saldo!$P$8:$Q$1009,2,FALSE)),"")</f>
        <v/>
      </c>
      <c r="K3485" s="76"/>
      <c r="L3485" s="74" t="str">
        <f t="shared" si="108"/>
        <v/>
      </c>
    </row>
    <row r="3486" spans="1:12" ht="18.95" customHeight="1" x14ac:dyDescent="0.25">
      <c r="A3486" s="52"/>
      <c r="C3486" s="185"/>
      <c r="D3486" s="76"/>
      <c r="E3486" s="76" t="str">
        <f>IF(D3486="","",IFERROR(VLOOKUP(D3486,Cadastro!$C$9:$D$1009,2,FALSE),"NOT FOUND"))</f>
        <v/>
      </c>
      <c r="F3486" s="76"/>
      <c r="G3486" s="94"/>
      <c r="H3486" s="97"/>
      <c r="I3486" s="77">
        <f t="shared" si="109"/>
        <v>0</v>
      </c>
      <c r="J3486" s="78" t="str">
        <f>IFERROR(IF(E3486="","",VLOOKUP(D3486,Saldo!$P$8:$Q$1009,2,FALSE)),"")</f>
        <v/>
      </c>
      <c r="K3486" s="76"/>
      <c r="L3486" s="74" t="str">
        <f t="shared" si="108"/>
        <v/>
      </c>
    </row>
    <row r="3487" spans="1:12" ht="18.95" customHeight="1" x14ac:dyDescent="0.25">
      <c r="A3487" s="52"/>
      <c r="C3487" s="185"/>
      <c r="D3487" s="76"/>
      <c r="E3487" s="76" t="str">
        <f>IF(D3487="","",IFERROR(VLOOKUP(D3487,Cadastro!$C$9:$D$1009,2,FALSE),"NOT FOUND"))</f>
        <v/>
      </c>
      <c r="F3487" s="76"/>
      <c r="G3487" s="94"/>
      <c r="H3487" s="97"/>
      <c r="I3487" s="77">
        <f t="shared" si="109"/>
        <v>0</v>
      </c>
      <c r="J3487" s="78" t="str">
        <f>IFERROR(IF(E3487="","",VLOOKUP(D3487,Saldo!$P$8:$Q$1009,2,FALSE)),"")</f>
        <v/>
      </c>
      <c r="K3487" s="76"/>
      <c r="L3487" s="74" t="str">
        <f t="shared" si="108"/>
        <v/>
      </c>
    </row>
    <row r="3488" spans="1:12" ht="18.95" customHeight="1" x14ac:dyDescent="0.25">
      <c r="A3488" s="52"/>
      <c r="C3488" s="185"/>
      <c r="D3488" s="76"/>
      <c r="E3488" s="76" t="str">
        <f>IF(D3488="","",IFERROR(VLOOKUP(D3488,Cadastro!$C$9:$D$1009,2,FALSE),"NOT FOUND"))</f>
        <v/>
      </c>
      <c r="F3488" s="76"/>
      <c r="G3488" s="94"/>
      <c r="H3488" s="97"/>
      <c r="I3488" s="77">
        <f t="shared" si="109"/>
        <v>0</v>
      </c>
      <c r="J3488" s="78" t="str">
        <f>IFERROR(IF(E3488="","",VLOOKUP(D3488,Saldo!$P$8:$Q$1009,2,FALSE)),"")</f>
        <v/>
      </c>
      <c r="K3488" s="76"/>
      <c r="L3488" s="74" t="str">
        <f t="shared" si="108"/>
        <v/>
      </c>
    </row>
    <row r="3489" spans="1:12" ht="18.95" customHeight="1" x14ac:dyDescent="0.25">
      <c r="A3489" s="52"/>
      <c r="C3489" s="185"/>
      <c r="D3489" s="76"/>
      <c r="E3489" s="76" t="str">
        <f>IF(D3489="","",IFERROR(VLOOKUP(D3489,Cadastro!$C$9:$D$1009,2,FALSE),"NOT FOUND"))</f>
        <v/>
      </c>
      <c r="F3489" s="76"/>
      <c r="G3489" s="94"/>
      <c r="H3489" s="97"/>
      <c r="I3489" s="77">
        <f t="shared" si="109"/>
        <v>0</v>
      </c>
      <c r="J3489" s="78" t="str">
        <f>IFERROR(IF(E3489="","",VLOOKUP(D3489,Saldo!$P$8:$Q$1009,2,FALSE)),"")</f>
        <v/>
      </c>
      <c r="K3489" s="76"/>
      <c r="L3489" s="74" t="str">
        <f t="shared" si="108"/>
        <v/>
      </c>
    </row>
    <row r="3490" spans="1:12" ht="18.95" customHeight="1" x14ac:dyDescent="0.25">
      <c r="A3490" s="52"/>
      <c r="C3490" s="185"/>
      <c r="D3490" s="76"/>
      <c r="E3490" s="76" t="str">
        <f>IF(D3490="","",IFERROR(VLOOKUP(D3490,Cadastro!$C$9:$D$1009,2,FALSE),"NOT FOUND"))</f>
        <v/>
      </c>
      <c r="F3490" s="76"/>
      <c r="G3490" s="94"/>
      <c r="H3490" s="97"/>
      <c r="I3490" s="77">
        <f t="shared" si="109"/>
        <v>0</v>
      </c>
      <c r="J3490" s="78" t="str">
        <f>IFERROR(IF(E3490="","",VLOOKUP(D3490,Saldo!$P$8:$Q$1009,2,FALSE)),"")</f>
        <v/>
      </c>
      <c r="K3490" s="76"/>
      <c r="L3490" s="74" t="str">
        <f t="shared" si="108"/>
        <v/>
      </c>
    </row>
    <row r="3491" spans="1:12" ht="18.95" customHeight="1" x14ac:dyDescent="0.25">
      <c r="A3491" s="52"/>
      <c r="C3491" s="185"/>
      <c r="D3491" s="76"/>
      <c r="E3491" s="76" t="str">
        <f>IF(D3491="","",IFERROR(VLOOKUP(D3491,Cadastro!$C$9:$D$1009,2,FALSE),"NOT FOUND"))</f>
        <v/>
      </c>
      <c r="F3491" s="76"/>
      <c r="G3491" s="94"/>
      <c r="H3491" s="97"/>
      <c r="I3491" s="77">
        <f t="shared" si="109"/>
        <v>0</v>
      </c>
      <c r="J3491" s="78" t="str">
        <f>IFERROR(IF(E3491="","",VLOOKUP(D3491,Saldo!$P$8:$Q$1009,2,FALSE)),"")</f>
        <v/>
      </c>
      <c r="K3491" s="76"/>
      <c r="L3491" s="74" t="str">
        <f t="shared" si="108"/>
        <v/>
      </c>
    </row>
    <row r="3492" spans="1:12" ht="18.95" customHeight="1" x14ac:dyDescent="0.25">
      <c r="A3492" s="52"/>
      <c r="C3492" s="185"/>
      <c r="D3492" s="76"/>
      <c r="E3492" s="76" t="str">
        <f>IF(D3492="","",IFERROR(VLOOKUP(D3492,Cadastro!$C$9:$D$1009,2,FALSE),"NOT FOUND"))</f>
        <v/>
      </c>
      <c r="F3492" s="76"/>
      <c r="G3492" s="94"/>
      <c r="H3492" s="97"/>
      <c r="I3492" s="77">
        <f t="shared" si="109"/>
        <v>0</v>
      </c>
      <c r="J3492" s="78" t="str">
        <f>IFERROR(IF(E3492="","",VLOOKUP(D3492,Saldo!$P$8:$Q$1009,2,FALSE)),"")</f>
        <v/>
      </c>
      <c r="K3492" s="76"/>
      <c r="L3492" s="74" t="str">
        <f t="shared" si="108"/>
        <v/>
      </c>
    </row>
    <row r="3493" spans="1:12" ht="18.95" customHeight="1" x14ac:dyDescent="0.25">
      <c r="A3493" s="52"/>
      <c r="C3493" s="185"/>
      <c r="D3493" s="76"/>
      <c r="E3493" s="76" t="str">
        <f>IF(D3493="","",IFERROR(VLOOKUP(D3493,Cadastro!$C$9:$D$1009,2,FALSE),"NOT FOUND"))</f>
        <v/>
      </c>
      <c r="F3493" s="76"/>
      <c r="G3493" s="94"/>
      <c r="H3493" s="97"/>
      <c r="I3493" s="77">
        <f t="shared" si="109"/>
        <v>0</v>
      </c>
      <c r="J3493" s="78" t="str">
        <f>IFERROR(IF(E3493="","",VLOOKUP(D3493,Saldo!$P$8:$Q$1009,2,FALSE)),"")</f>
        <v/>
      </c>
      <c r="K3493" s="76"/>
      <c r="L3493" s="74" t="str">
        <f t="shared" si="108"/>
        <v/>
      </c>
    </row>
    <row r="3494" spans="1:12" ht="18.95" customHeight="1" x14ac:dyDescent="0.25">
      <c r="A3494" s="52"/>
      <c r="C3494" s="185"/>
      <c r="D3494" s="76"/>
      <c r="E3494" s="76" t="str">
        <f>IF(D3494="","",IFERROR(VLOOKUP(D3494,Cadastro!$C$9:$D$1009,2,FALSE),"NOT FOUND"))</f>
        <v/>
      </c>
      <c r="F3494" s="76"/>
      <c r="G3494" s="94"/>
      <c r="H3494" s="97"/>
      <c r="I3494" s="77">
        <f t="shared" si="109"/>
        <v>0</v>
      </c>
      <c r="J3494" s="78" t="str">
        <f>IFERROR(IF(E3494="","",VLOOKUP(D3494,Saldo!$P$8:$Q$1009,2,FALSE)),"")</f>
        <v/>
      </c>
      <c r="K3494" s="76"/>
      <c r="L3494" s="74" t="str">
        <f t="shared" si="108"/>
        <v/>
      </c>
    </row>
    <row r="3495" spans="1:12" ht="18.95" customHeight="1" x14ac:dyDescent="0.25">
      <c r="A3495" s="52"/>
      <c r="C3495" s="185"/>
      <c r="D3495" s="76"/>
      <c r="E3495" s="76" t="str">
        <f>IF(D3495="","",IFERROR(VLOOKUP(D3495,Cadastro!$C$9:$D$1009,2,FALSE),"NOT FOUND"))</f>
        <v/>
      </c>
      <c r="F3495" s="76"/>
      <c r="G3495" s="94"/>
      <c r="H3495" s="97"/>
      <c r="I3495" s="77">
        <f t="shared" si="109"/>
        <v>0</v>
      </c>
      <c r="J3495" s="78" t="str">
        <f>IFERROR(IF(E3495="","",VLOOKUP(D3495,Saldo!$P$8:$Q$1009,2,FALSE)),"")</f>
        <v/>
      </c>
      <c r="K3495" s="76"/>
      <c r="L3495" s="74" t="str">
        <f t="shared" si="108"/>
        <v/>
      </c>
    </row>
    <row r="3496" spans="1:12" ht="18.95" customHeight="1" x14ac:dyDescent="0.25">
      <c r="A3496" s="52"/>
      <c r="C3496" s="185"/>
      <c r="D3496" s="76"/>
      <c r="E3496" s="76" t="str">
        <f>IF(D3496="","",IFERROR(VLOOKUP(D3496,Cadastro!$C$9:$D$1009,2,FALSE),"NOT FOUND"))</f>
        <v/>
      </c>
      <c r="F3496" s="76"/>
      <c r="G3496" s="94"/>
      <c r="H3496" s="97"/>
      <c r="I3496" s="77">
        <f t="shared" si="109"/>
        <v>0</v>
      </c>
      <c r="J3496" s="78" t="str">
        <f>IFERROR(IF(E3496="","",VLOOKUP(D3496,Saldo!$P$8:$Q$1009,2,FALSE)),"")</f>
        <v/>
      </c>
      <c r="K3496" s="76"/>
      <c r="L3496" s="74" t="str">
        <f t="shared" si="108"/>
        <v/>
      </c>
    </row>
    <row r="3497" spans="1:12" ht="18.95" customHeight="1" x14ac:dyDescent="0.25">
      <c r="A3497" s="52"/>
      <c r="C3497" s="185"/>
      <c r="D3497" s="76"/>
      <c r="E3497" s="76" t="str">
        <f>IF(D3497="","",IFERROR(VLOOKUP(D3497,Cadastro!$C$9:$D$1009,2,FALSE),"NOT FOUND"))</f>
        <v/>
      </c>
      <c r="F3497" s="76"/>
      <c r="G3497" s="94"/>
      <c r="H3497" s="97"/>
      <c r="I3497" s="77">
        <f t="shared" si="109"/>
        <v>0</v>
      </c>
      <c r="J3497" s="78" t="str">
        <f>IFERROR(IF(E3497="","",VLOOKUP(D3497,Saldo!$P$8:$Q$1009,2,FALSE)),"")</f>
        <v/>
      </c>
      <c r="K3497" s="76"/>
      <c r="L3497" s="74" t="str">
        <f t="shared" si="108"/>
        <v/>
      </c>
    </row>
    <row r="3498" spans="1:12" ht="18.95" customHeight="1" x14ac:dyDescent="0.25">
      <c r="A3498" s="52"/>
      <c r="C3498" s="185"/>
      <c r="D3498" s="76"/>
      <c r="E3498" s="76" t="str">
        <f>IF(D3498="","",IFERROR(VLOOKUP(D3498,Cadastro!$C$9:$D$1009,2,FALSE),"NOT FOUND"))</f>
        <v/>
      </c>
      <c r="F3498" s="76"/>
      <c r="G3498" s="94"/>
      <c r="H3498" s="97"/>
      <c r="I3498" s="77">
        <f t="shared" si="109"/>
        <v>0</v>
      </c>
      <c r="J3498" s="78" t="str">
        <f>IFERROR(IF(E3498="","",VLOOKUP(D3498,Saldo!$P$8:$Q$1009,2,FALSE)),"")</f>
        <v/>
      </c>
      <c r="K3498" s="76"/>
      <c r="L3498" s="74" t="str">
        <f t="shared" si="108"/>
        <v/>
      </c>
    </row>
    <row r="3499" spans="1:12" ht="18.95" customHeight="1" x14ac:dyDescent="0.25">
      <c r="A3499" s="52"/>
      <c r="C3499" s="185"/>
      <c r="D3499" s="76"/>
      <c r="E3499" s="76" t="str">
        <f>IF(D3499="","",IFERROR(VLOOKUP(D3499,Cadastro!$C$9:$D$1009,2,FALSE),"NOT FOUND"))</f>
        <v/>
      </c>
      <c r="F3499" s="76"/>
      <c r="G3499" s="94"/>
      <c r="H3499" s="97"/>
      <c r="I3499" s="77">
        <f t="shared" si="109"/>
        <v>0</v>
      </c>
      <c r="J3499" s="78" t="str">
        <f>IFERROR(IF(E3499="","",VLOOKUP(D3499,Saldo!$P$8:$Q$1009,2,FALSE)),"")</f>
        <v/>
      </c>
      <c r="K3499" s="76"/>
      <c r="L3499" s="74" t="str">
        <f t="shared" si="108"/>
        <v/>
      </c>
    </row>
    <row r="3500" spans="1:12" ht="18.95" customHeight="1" x14ac:dyDescent="0.25">
      <c r="A3500" s="52"/>
      <c r="C3500" s="185"/>
      <c r="D3500" s="76"/>
      <c r="E3500" s="76" t="str">
        <f>IF(D3500="","",IFERROR(VLOOKUP(D3500,Cadastro!$C$9:$D$1009,2,FALSE),"NOT FOUND"))</f>
        <v/>
      </c>
      <c r="F3500" s="76"/>
      <c r="G3500" s="94"/>
      <c r="H3500" s="97"/>
      <c r="I3500" s="77">
        <f t="shared" si="109"/>
        <v>0</v>
      </c>
      <c r="J3500" s="78" t="str">
        <f>IFERROR(IF(E3500="","",VLOOKUP(D3500,Saldo!$P$8:$Q$1009,2,FALSE)),"")</f>
        <v/>
      </c>
      <c r="K3500" s="76"/>
      <c r="L3500" s="74" t="str">
        <f t="shared" si="108"/>
        <v/>
      </c>
    </row>
    <row r="3501" spans="1:12" ht="18.95" customHeight="1" x14ac:dyDescent="0.25">
      <c r="A3501" s="52"/>
      <c r="C3501" s="185"/>
      <c r="D3501" s="76"/>
      <c r="E3501" s="76" t="str">
        <f>IF(D3501="","",IFERROR(VLOOKUP(D3501,Cadastro!$C$9:$D$1009,2,FALSE),"NOT FOUND"))</f>
        <v/>
      </c>
      <c r="F3501" s="76"/>
      <c r="G3501" s="94"/>
      <c r="H3501" s="97"/>
      <c r="I3501" s="77">
        <f t="shared" si="109"/>
        <v>0</v>
      </c>
      <c r="J3501" s="78" t="str">
        <f>IFERROR(IF(E3501="","",VLOOKUP(D3501,Saldo!$P$8:$Q$1009,2,FALSE)),"")</f>
        <v/>
      </c>
      <c r="K3501" s="76"/>
      <c r="L3501" s="74" t="str">
        <f t="shared" si="108"/>
        <v/>
      </c>
    </row>
    <row r="3502" spans="1:12" ht="18.95" customHeight="1" x14ac:dyDescent="0.25">
      <c r="A3502" s="52"/>
      <c r="C3502" s="185"/>
      <c r="D3502" s="76"/>
      <c r="E3502" s="76" t="str">
        <f>IF(D3502="","",IFERROR(VLOOKUP(D3502,Cadastro!$C$9:$D$1009,2,FALSE),"NOT FOUND"))</f>
        <v/>
      </c>
      <c r="F3502" s="76"/>
      <c r="G3502" s="94"/>
      <c r="H3502" s="97"/>
      <c r="I3502" s="77">
        <f t="shared" si="109"/>
        <v>0</v>
      </c>
      <c r="J3502" s="78" t="str">
        <f>IFERROR(IF(E3502="","",VLOOKUP(D3502,Saldo!$P$8:$Q$1009,2,FALSE)),"")</f>
        <v/>
      </c>
      <c r="K3502" s="76"/>
      <c r="L3502" s="74" t="str">
        <f t="shared" si="108"/>
        <v/>
      </c>
    </row>
    <row r="3503" spans="1:12" ht="18.95" customHeight="1" x14ac:dyDescent="0.25">
      <c r="A3503" s="52"/>
      <c r="C3503" s="185"/>
      <c r="D3503" s="76"/>
      <c r="E3503" s="76" t="str">
        <f>IF(D3503="","",IFERROR(VLOOKUP(D3503,Cadastro!$C$9:$D$1009,2,FALSE),"NOT FOUND"))</f>
        <v/>
      </c>
      <c r="F3503" s="76"/>
      <c r="G3503" s="94"/>
      <c r="H3503" s="97"/>
      <c r="I3503" s="77">
        <f t="shared" si="109"/>
        <v>0</v>
      </c>
      <c r="J3503" s="78" t="str">
        <f>IFERROR(IF(E3503="","",VLOOKUP(D3503,Saldo!$P$8:$Q$1009,2,FALSE)),"")</f>
        <v/>
      </c>
      <c r="K3503" s="76"/>
      <c r="L3503" s="74" t="str">
        <f t="shared" si="108"/>
        <v/>
      </c>
    </row>
    <row r="3504" spans="1:12" ht="18.95" customHeight="1" x14ac:dyDescent="0.25">
      <c r="A3504" s="52"/>
      <c r="C3504" s="185"/>
      <c r="D3504" s="76"/>
      <c r="E3504" s="76" t="str">
        <f>IF(D3504="","",IFERROR(VLOOKUP(D3504,Cadastro!$C$9:$D$1009,2,FALSE),"NOT FOUND"))</f>
        <v/>
      </c>
      <c r="F3504" s="76"/>
      <c r="G3504" s="94"/>
      <c r="H3504" s="97"/>
      <c r="I3504" s="77">
        <f t="shared" si="109"/>
        <v>0</v>
      </c>
      <c r="J3504" s="78" t="str">
        <f>IFERROR(IF(E3504="","",VLOOKUP(D3504,Saldo!$P$8:$Q$1009,2,FALSE)),"")</f>
        <v/>
      </c>
      <c r="K3504" s="76"/>
      <c r="L3504" s="74" t="str">
        <f t="shared" si="108"/>
        <v/>
      </c>
    </row>
    <row r="3505" spans="1:12" ht="18.95" customHeight="1" x14ac:dyDescent="0.25">
      <c r="A3505" s="52"/>
      <c r="C3505" s="185"/>
      <c r="D3505" s="76"/>
      <c r="E3505" s="76" t="str">
        <f>IF(D3505="","",IFERROR(VLOOKUP(D3505,Cadastro!$C$9:$D$1009,2,FALSE),"NOT FOUND"))</f>
        <v/>
      </c>
      <c r="F3505" s="76"/>
      <c r="G3505" s="94"/>
      <c r="H3505" s="97"/>
      <c r="I3505" s="77">
        <f t="shared" si="109"/>
        <v>0</v>
      </c>
      <c r="J3505" s="78" t="str">
        <f>IFERROR(IF(E3505="","",VLOOKUP(D3505,Saldo!$P$8:$Q$1009,2,FALSE)),"")</f>
        <v/>
      </c>
      <c r="K3505" s="76"/>
      <c r="L3505" s="74" t="str">
        <f t="shared" si="108"/>
        <v/>
      </c>
    </row>
    <row r="3506" spans="1:12" ht="18.95" customHeight="1" x14ac:dyDescent="0.25">
      <c r="A3506" s="52"/>
      <c r="C3506" s="185"/>
      <c r="D3506" s="76"/>
      <c r="E3506" s="76" t="str">
        <f>IF(D3506="","",IFERROR(VLOOKUP(D3506,Cadastro!$C$9:$D$1009,2,FALSE),"NOT FOUND"))</f>
        <v/>
      </c>
      <c r="F3506" s="76"/>
      <c r="G3506" s="94"/>
      <c r="H3506" s="97"/>
      <c r="I3506" s="77">
        <f t="shared" si="109"/>
        <v>0</v>
      </c>
      <c r="J3506" s="78" t="str">
        <f>IFERROR(IF(E3506="","",VLOOKUP(D3506,Saldo!$P$8:$Q$1009,2,FALSE)),"")</f>
        <v/>
      </c>
      <c r="K3506" s="76"/>
      <c r="L3506" s="74" t="str">
        <f t="shared" si="108"/>
        <v/>
      </c>
    </row>
    <row r="3507" spans="1:12" ht="18.95" customHeight="1" x14ac:dyDescent="0.25">
      <c r="A3507" s="52"/>
      <c r="C3507" s="185"/>
      <c r="D3507" s="76"/>
      <c r="E3507" s="76" t="str">
        <f>IF(D3507="","",IFERROR(VLOOKUP(D3507,Cadastro!$C$9:$D$1009,2,FALSE),"NOT FOUND"))</f>
        <v/>
      </c>
      <c r="F3507" s="76"/>
      <c r="G3507" s="94"/>
      <c r="H3507" s="97"/>
      <c r="I3507" s="77">
        <f t="shared" si="109"/>
        <v>0</v>
      </c>
      <c r="J3507" s="78" t="str">
        <f>IFERROR(IF(E3507="","",VLOOKUP(D3507,Saldo!$P$8:$Q$1009,2,FALSE)),"")</f>
        <v/>
      </c>
      <c r="K3507" s="76"/>
      <c r="L3507" s="74" t="str">
        <f t="shared" si="108"/>
        <v/>
      </c>
    </row>
    <row r="3508" spans="1:12" ht="18.95" customHeight="1" x14ac:dyDescent="0.25">
      <c r="A3508" s="52"/>
      <c r="C3508" s="185"/>
      <c r="D3508" s="76"/>
      <c r="E3508" s="76" t="str">
        <f>IF(D3508="","",IFERROR(VLOOKUP(D3508,Cadastro!$C$9:$D$1009,2,FALSE),"NOT FOUND"))</f>
        <v/>
      </c>
      <c r="F3508" s="76"/>
      <c r="G3508" s="94"/>
      <c r="H3508" s="97"/>
      <c r="I3508" s="77">
        <f t="shared" si="109"/>
        <v>0</v>
      </c>
      <c r="J3508" s="78" t="str">
        <f>IFERROR(IF(E3508="","",VLOOKUP(D3508,Saldo!$P$8:$Q$1009,2,FALSE)),"")</f>
        <v/>
      </c>
      <c r="K3508" s="76"/>
      <c r="L3508" s="74" t="str">
        <f t="shared" si="108"/>
        <v/>
      </c>
    </row>
    <row r="3509" spans="1:12" ht="18.95" customHeight="1" x14ac:dyDescent="0.25">
      <c r="A3509" s="52"/>
      <c r="C3509" s="185"/>
      <c r="D3509" s="76"/>
      <c r="E3509" s="76" t="str">
        <f>IF(D3509="","",IFERROR(VLOOKUP(D3509,Cadastro!$C$9:$D$1009,2,FALSE),"NOT FOUND"))</f>
        <v/>
      </c>
      <c r="F3509" s="76"/>
      <c r="G3509" s="94"/>
      <c r="H3509" s="97"/>
      <c r="I3509" s="77">
        <f t="shared" si="109"/>
        <v>0</v>
      </c>
      <c r="J3509" s="78" t="str">
        <f>IFERROR(IF(E3509="","",VLOOKUP(D3509,Saldo!$P$8:$Q$1009,2,FALSE)),"")</f>
        <v/>
      </c>
      <c r="K3509" s="76"/>
      <c r="L3509" s="74" t="str">
        <f t="shared" si="108"/>
        <v/>
      </c>
    </row>
    <row r="3510" spans="1:12" ht="18.95" customHeight="1" x14ac:dyDescent="0.25">
      <c r="A3510" s="52"/>
      <c r="C3510" s="185"/>
      <c r="D3510" s="76"/>
      <c r="E3510" s="76" t="str">
        <f>IF(D3510="","",IFERROR(VLOOKUP(D3510,Cadastro!$C$9:$D$1009,2,FALSE),"NOT FOUND"))</f>
        <v/>
      </c>
      <c r="F3510" s="76"/>
      <c r="G3510" s="94"/>
      <c r="H3510" s="97"/>
      <c r="I3510" s="77">
        <f t="shared" si="109"/>
        <v>0</v>
      </c>
      <c r="J3510" s="78" t="str">
        <f>IFERROR(IF(E3510="","",VLOOKUP(D3510,Saldo!$P$8:$Q$1009,2,FALSE)),"")</f>
        <v/>
      </c>
      <c r="K3510" s="76"/>
      <c r="L3510" s="74" t="str">
        <f t="shared" si="108"/>
        <v/>
      </c>
    </row>
    <row r="3511" spans="1:12" ht="18.95" customHeight="1" x14ac:dyDescent="0.25">
      <c r="A3511" s="52"/>
      <c r="C3511" s="185"/>
      <c r="D3511" s="76"/>
      <c r="E3511" s="76" t="str">
        <f>IF(D3511="","",IFERROR(VLOOKUP(D3511,Cadastro!$C$9:$D$1009,2,FALSE),"NOT FOUND"))</f>
        <v/>
      </c>
      <c r="F3511" s="76"/>
      <c r="G3511" s="94"/>
      <c r="H3511" s="97"/>
      <c r="I3511" s="77">
        <f t="shared" si="109"/>
        <v>0</v>
      </c>
      <c r="J3511" s="78" t="str">
        <f>IFERROR(IF(E3511="","",VLOOKUP(D3511,Saldo!$P$8:$Q$1009,2,FALSE)),"")</f>
        <v/>
      </c>
      <c r="K3511" s="76"/>
      <c r="L3511" s="74" t="str">
        <f t="shared" si="108"/>
        <v/>
      </c>
    </row>
    <row r="3512" spans="1:12" ht="18.95" customHeight="1" x14ac:dyDescent="0.25">
      <c r="A3512" s="52"/>
      <c r="C3512" s="185"/>
      <c r="D3512" s="76"/>
      <c r="E3512" s="76" t="str">
        <f>IF(D3512="","",IFERROR(VLOOKUP(D3512,Cadastro!$C$9:$D$1009,2,FALSE),"NOT FOUND"))</f>
        <v/>
      </c>
      <c r="F3512" s="76"/>
      <c r="G3512" s="94"/>
      <c r="H3512" s="97"/>
      <c r="I3512" s="77">
        <f t="shared" si="109"/>
        <v>0</v>
      </c>
      <c r="J3512" s="78" t="str">
        <f>IFERROR(IF(E3512="","",VLOOKUP(D3512,Saldo!$P$8:$Q$1009,2,FALSE)),"")</f>
        <v/>
      </c>
      <c r="K3512" s="76"/>
      <c r="L3512" s="74" t="str">
        <f t="shared" si="108"/>
        <v/>
      </c>
    </row>
    <row r="3513" spans="1:12" ht="18.95" customHeight="1" x14ac:dyDescent="0.25">
      <c r="A3513" s="52"/>
      <c r="C3513" s="185"/>
      <c r="D3513" s="76"/>
      <c r="E3513" s="76" t="str">
        <f>IF(D3513="","",IFERROR(VLOOKUP(D3513,Cadastro!$C$9:$D$1009,2,FALSE),"NOT FOUND"))</f>
        <v/>
      </c>
      <c r="F3513" s="76"/>
      <c r="G3513" s="94"/>
      <c r="H3513" s="97"/>
      <c r="I3513" s="77">
        <f t="shared" si="109"/>
        <v>0</v>
      </c>
      <c r="J3513" s="78" t="str">
        <f>IFERROR(IF(E3513="","",VLOOKUP(D3513,Saldo!$P$8:$Q$1009,2,FALSE)),"")</f>
        <v/>
      </c>
      <c r="K3513" s="76"/>
      <c r="L3513" s="74" t="str">
        <f t="shared" si="108"/>
        <v/>
      </c>
    </row>
    <row r="3514" spans="1:12" ht="18.95" customHeight="1" x14ac:dyDescent="0.25">
      <c r="A3514" s="52"/>
      <c r="C3514" s="185"/>
      <c r="D3514" s="76"/>
      <c r="E3514" s="76" t="str">
        <f>IF(D3514="","",IFERROR(VLOOKUP(D3514,Cadastro!$C$9:$D$1009,2,FALSE),"NOT FOUND"))</f>
        <v/>
      </c>
      <c r="F3514" s="76"/>
      <c r="G3514" s="94"/>
      <c r="H3514" s="97"/>
      <c r="I3514" s="77">
        <f t="shared" si="109"/>
        <v>0</v>
      </c>
      <c r="J3514" s="78" t="str">
        <f>IFERROR(IF(E3514="","",VLOOKUP(D3514,Saldo!$P$8:$Q$1009,2,FALSE)),"")</f>
        <v/>
      </c>
      <c r="K3514" s="76"/>
      <c r="L3514" s="74" t="str">
        <f t="shared" si="108"/>
        <v/>
      </c>
    </row>
    <row r="3515" spans="1:12" ht="18.95" customHeight="1" x14ac:dyDescent="0.25">
      <c r="A3515" s="52"/>
      <c r="C3515" s="185"/>
      <c r="D3515" s="76"/>
      <c r="E3515" s="76" t="str">
        <f>IF(D3515="","",IFERROR(VLOOKUP(D3515,Cadastro!$C$9:$D$1009,2,FALSE),"NOT FOUND"))</f>
        <v/>
      </c>
      <c r="F3515" s="76"/>
      <c r="G3515" s="94"/>
      <c r="H3515" s="97"/>
      <c r="I3515" s="77">
        <f t="shared" si="109"/>
        <v>0</v>
      </c>
      <c r="J3515" s="78" t="str">
        <f>IFERROR(IF(E3515="","",VLOOKUP(D3515,Saldo!$P$8:$Q$1009,2,FALSE)),"")</f>
        <v/>
      </c>
      <c r="K3515" s="76"/>
      <c r="L3515" s="74" t="str">
        <f t="shared" si="108"/>
        <v/>
      </c>
    </row>
    <row r="3516" spans="1:12" ht="18.95" customHeight="1" x14ac:dyDescent="0.25">
      <c r="A3516" s="52"/>
      <c r="C3516" s="185"/>
      <c r="D3516" s="76"/>
      <c r="E3516" s="76" t="str">
        <f>IF(D3516="","",IFERROR(VLOOKUP(D3516,Cadastro!$C$9:$D$1009,2,FALSE),"NOT FOUND"))</f>
        <v/>
      </c>
      <c r="F3516" s="76"/>
      <c r="G3516" s="94"/>
      <c r="H3516" s="97"/>
      <c r="I3516" s="77">
        <f t="shared" si="109"/>
        <v>0</v>
      </c>
      <c r="J3516" s="78" t="str">
        <f>IFERROR(IF(E3516="","",VLOOKUP(D3516,Saldo!$P$8:$Q$1009,2,FALSE)),"")</f>
        <v/>
      </c>
      <c r="K3516" s="76"/>
      <c r="L3516" s="74" t="str">
        <f t="shared" si="108"/>
        <v/>
      </c>
    </row>
    <row r="3517" spans="1:12" ht="18.95" customHeight="1" x14ac:dyDescent="0.25">
      <c r="A3517" s="52"/>
      <c r="C3517" s="185"/>
      <c r="D3517" s="76"/>
      <c r="E3517" s="76" t="str">
        <f>IF(D3517="","",IFERROR(VLOOKUP(D3517,Cadastro!$C$9:$D$1009,2,FALSE),"NOT FOUND"))</f>
        <v/>
      </c>
      <c r="F3517" s="76"/>
      <c r="G3517" s="94"/>
      <c r="H3517" s="97"/>
      <c r="I3517" s="77">
        <f t="shared" si="109"/>
        <v>0</v>
      </c>
      <c r="J3517" s="78" t="str">
        <f>IFERROR(IF(E3517="","",VLOOKUP(D3517,Saldo!$P$8:$Q$1009,2,FALSE)),"")</f>
        <v/>
      </c>
      <c r="K3517" s="76"/>
      <c r="L3517" s="74" t="str">
        <f t="shared" si="108"/>
        <v/>
      </c>
    </row>
    <row r="3518" spans="1:12" ht="18.95" customHeight="1" x14ac:dyDescent="0.25">
      <c r="A3518" s="52"/>
      <c r="C3518" s="185"/>
      <c r="D3518" s="76"/>
      <c r="E3518" s="76" t="str">
        <f>IF(D3518="","",IFERROR(VLOOKUP(D3518,Cadastro!$C$9:$D$1009,2,FALSE),"NOT FOUND"))</f>
        <v/>
      </c>
      <c r="F3518" s="76"/>
      <c r="G3518" s="94"/>
      <c r="H3518" s="97"/>
      <c r="I3518" s="77">
        <f t="shared" si="109"/>
        <v>0</v>
      </c>
      <c r="J3518" s="78" t="str">
        <f>IFERROR(IF(E3518="","",VLOOKUP(D3518,Saldo!$P$8:$Q$1009,2,FALSE)),"")</f>
        <v/>
      </c>
      <c r="K3518" s="76"/>
      <c r="L3518" s="74" t="str">
        <f t="shared" si="108"/>
        <v/>
      </c>
    </row>
    <row r="3519" spans="1:12" ht="18.95" customHeight="1" x14ac:dyDescent="0.25">
      <c r="A3519" s="52"/>
      <c r="C3519" s="185"/>
      <c r="D3519" s="76"/>
      <c r="E3519" s="76" t="str">
        <f>IF(D3519="","",IFERROR(VLOOKUP(D3519,Cadastro!$C$9:$D$1009,2,FALSE),"NOT FOUND"))</f>
        <v/>
      </c>
      <c r="F3519" s="76"/>
      <c r="G3519" s="94"/>
      <c r="H3519" s="97"/>
      <c r="I3519" s="77">
        <f t="shared" si="109"/>
        <v>0</v>
      </c>
      <c r="J3519" s="78" t="str">
        <f>IFERROR(IF(E3519="","",VLOOKUP(D3519,Saldo!$P$8:$Q$1009,2,FALSE)),"")</f>
        <v/>
      </c>
      <c r="K3519" s="76"/>
      <c r="L3519" s="74" t="str">
        <f t="shared" si="108"/>
        <v/>
      </c>
    </row>
    <row r="3520" spans="1:12" ht="18.95" customHeight="1" x14ac:dyDescent="0.25">
      <c r="A3520" s="52"/>
      <c r="C3520" s="185"/>
      <c r="D3520" s="76"/>
      <c r="E3520" s="76" t="str">
        <f>IF(D3520="","",IFERROR(VLOOKUP(D3520,Cadastro!$C$9:$D$1009,2,FALSE),"NOT FOUND"))</f>
        <v/>
      </c>
      <c r="F3520" s="76"/>
      <c r="G3520" s="94"/>
      <c r="H3520" s="97"/>
      <c r="I3520" s="77">
        <f t="shared" si="109"/>
        <v>0</v>
      </c>
      <c r="J3520" s="78" t="str">
        <f>IFERROR(IF(E3520="","",VLOOKUP(D3520,Saldo!$P$8:$Q$1009,2,FALSE)),"")</f>
        <v/>
      </c>
      <c r="K3520" s="76"/>
      <c r="L3520" s="74" t="str">
        <f t="shared" si="108"/>
        <v/>
      </c>
    </row>
    <row r="3521" spans="1:12" ht="18.95" customHeight="1" x14ac:dyDescent="0.25">
      <c r="A3521" s="52"/>
      <c r="C3521" s="185"/>
      <c r="D3521" s="76"/>
      <c r="E3521" s="76" t="str">
        <f>IF(D3521="","",IFERROR(VLOOKUP(D3521,Cadastro!$C$9:$D$1009,2,FALSE),"NOT FOUND"))</f>
        <v/>
      </c>
      <c r="F3521" s="76"/>
      <c r="G3521" s="94"/>
      <c r="H3521" s="97"/>
      <c r="I3521" s="77">
        <f t="shared" si="109"/>
        <v>0</v>
      </c>
      <c r="J3521" s="78" t="str">
        <f>IFERROR(IF(E3521="","",VLOOKUP(D3521,Saldo!$P$8:$Q$1009,2,FALSE)),"")</f>
        <v/>
      </c>
      <c r="K3521" s="76"/>
      <c r="L3521" s="74" t="str">
        <f t="shared" si="108"/>
        <v/>
      </c>
    </row>
    <row r="3522" spans="1:12" ht="18.95" customHeight="1" x14ac:dyDescent="0.25">
      <c r="A3522" s="52"/>
      <c r="C3522" s="185"/>
      <c r="D3522" s="76"/>
      <c r="E3522" s="76" t="str">
        <f>IF(D3522="","",IFERROR(VLOOKUP(D3522,Cadastro!$C$9:$D$1009,2,FALSE),"NOT FOUND"))</f>
        <v/>
      </c>
      <c r="F3522" s="76"/>
      <c r="G3522" s="94"/>
      <c r="H3522" s="97"/>
      <c r="I3522" s="77">
        <f t="shared" si="109"/>
        <v>0</v>
      </c>
      <c r="J3522" s="78" t="str">
        <f>IFERROR(IF(E3522="","",VLOOKUP(D3522,Saldo!$P$8:$Q$1009,2,FALSE)),"")</f>
        <v/>
      </c>
      <c r="K3522" s="76"/>
      <c r="L3522" s="74" t="str">
        <f t="shared" si="108"/>
        <v/>
      </c>
    </row>
    <row r="3523" spans="1:12" ht="18.95" customHeight="1" x14ac:dyDescent="0.25">
      <c r="A3523" s="52"/>
      <c r="C3523" s="185"/>
      <c r="D3523" s="76"/>
      <c r="E3523" s="76" t="str">
        <f>IF(D3523="","",IFERROR(VLOOKUP(D3523,Cadastro!$C$9:$D$1009,2,FALSE),"NOT FOUND"))</f>
        <v/>
      </c>
      <c r="F3523" s="76"/>
      <c r="G3523" s="94"/>
      <c r="H3523" s="97"/>
      <c r="I3523" s="77">
        <f t="shared" si="109"/>
        <v>0</v>
      </c>
      <c r="J3523" s="78" t="str">
        <f>IFERROR(IF(E3523="","",VLOOKUP(D3523,Saldo!$P$8:$Q$1009,2,FALSE)),"")</f>
        <v/>
      </c>
      <c r="K3523" s="76"/>
      <c r="L3523" s="74" t="str">
        <f t="shared" si="108"/>
        <v/>
      </c>
    </row>
    <row r="3524" spans="1:12" ht="18.95" customHeight="1" x14ac:dyDescent="0.25">
      <c r="A3524" s="52"/>
      <c r="C3524" s="185"/>
      <c r="D3524" s="76"/>
      <c r="E3524" s="76" t="str">
        <f>IF(D3524="","",IFERROR(VLOOKUP(D3524,Cadastro!$C$9:$D$1009,2,FALSE),"NOT FOUND"))</f>
        <v/>
      </c>
      <c r="F3524" s="76"/>
      <c r="G3524" s="94"/>
      <c r="H3524" s="97"/>
      <c r="I3524" s="77">
        <f t="shared" si="109"/>
        <v>0</v>
      </c>
      <c r="J3524" s="78" t="str">
        <f>IFERROR(IF(E3524="","",VLOOKUP(D3524,Saldo!$P$8:$Q$1009,2,FALSE)),"")</f>
        <v/>
      </c>
      <c r="K3524" s="76"/>
      <c r="L3524" s="74" t="str">
        <f t="shared" si="108"/>
        <v/>
      </c>
    </row>
    <row r="3525" spans="1:12" ht="18.95" customHeight="1" x14ac:dyDescent="0.25">
      <c r="A3525" s="52"/>
      <c r="C3525" s="185"/>
      <c r="D3525" s="76"/>
      <c r="E3525" s="76" t="str">
        <f>IF(D3525="","",IFERROR(VLOOKUP(D3525,Cadastro!$C$9:$D$1009,2,FALSE),"NOT FOUND"))</f>
        <v/>
      </c>
      <c r="F3525" s="76"/>
      <c r="G3525" s="94"/>
      <c r="H3525" s="97"/>
      <c r="I3525" s="77">
        <f t="shared" si="109"/>
        <v>0</v>
      </c>
      <c r="J3525" s="78" t="str">
        <f>IFERROR(IF(E3525="","",VLOOKUP(D3525,Saldo!$P$8:$Q$1009,2,FALSE)),"")</f>
        <v/>
      </c>
      <c r="K3525" s="76"/>
      <c r="L3525" s="74" t="str">
        <f t="shared" si="108"/>
        <v/>
      </c>
    </row>
    <row r="3526" spans="1:12" ht="18.95" customHeight="1" x14ac:dyDescent="0.25">
      <c r="A3526" s="52"/>
      <c r="C3526" s="185"/>
      <c r="D3526" s="76"/>
      <c r="E3526" s="76" t="str">
        <f>IF(D3526="","",IFERROR(VLOOKUP(D3526,Cadastro!$C$9:$D$1009,2,FALSE),"NOT FOUND"))</f>
        <v/>
      </c>
      <c r="F3526" s="76"/>
      <c r="G3526" s="94"/>
      <c r="H3526" s="97"/>
      <c r="I3526" s="77">
        <f t="shared" si="109"/>
        <v>0</v>
      </c>
      <c r="J3526" s="78" t="str">
        <f>IFERROR(IF(E3526="","",VLOOKUP(D3526,Saldo!$P$8:$Q$1009,2,FALSE)),"")</f>
        <v/>
      </c>
      <c r="K3526" s="76"/>
      <c r="L3526" s="74" t="str">
        <f t="shared" si="108"/>
        <v/>
      </c>
    </row>
    <row r="3527" spans="1:12" ht="18.95" customHeight="1" x14ac:dyDescent="0.25">
      <c r="A3527" s="52"/>
      <c r="C3527" s="185"/>
      <c r="D3527" s="76"/>
      <c r="E3527" s="76" t="str">
        <f>IF(D3527="","",IFERROR(VLOOKUP(D3527,Cadastro!$C$9:$D$1009,2,FALSE),"NOT FOUND"))</f>
        <v/>
      </c>
      <c r="F3527" s="76"/>
      <c r="G3527" s="94"/>
      <c r="H3527" s="97"/>
      <c r="I3527" s="77">
        <f t="shared" si="109"/>
        <v>0</v>
      </c>
      <c r="J3527" s="78" t="str">
        <f>IFERROR(IF(E3527="","",VLOOKUP(D3527,Saldo!$P$8:$Q$1009,2,FALSE)),"")</f>
        <v/>
      </c>
      <c r="K3527" s="76"/>
      <c r="L3527" s="74" t="str">
        <f t="shared" si="108"/>
        <v/>
      </c>
    </row>
    <row r="3528" spans="1:12" ht="18.95" customHeight="1" x14ac:dyDescent="0.25">
      <c r="A3528" s="52"/>
      <c r="C3528" s="185"/>
      <c r="D3528" s="76"/>
      <c r="E3528" s="76" t="str">
        <f>IF(D3528="","",IFERROR(VLOOKUP(D3528,Cadastro!$C$9:$D$1009,2,FALSE),"NOT FOUND"))</f>
        <v/>
      </c>
      <c r="F3528" s="76"/>
      <c r="G3528" s="94"/>
      <c r="H3528" s="97"/>
      <c r="I3528" s="77">
        <f t="shared" si="109"/>
        <v>0</v>
      </c>
      <c r="J3528" s="78" t="str">
        <f>IFERROR(IF(E3528="","",VLOOKUP(D3528,Saldo!$P$8:$Q$1009,2,FALSE)),"")</f>
        <v/>
      </c>
      <c r="K3528" s="76"/>
      <c r="L3528" s="74" t="str">
        <f t="shared" si="108"/>
        <v/>
      </c>
    </row>
    <row r="3529" spans="1:12" ht="18.95" customHeight="1" x14ac:dyDescent="0.25">
      <c r="A3529" s="52"/>
      <c r="C3529" s="185"/>
      <c r="D3529" s="76"/>
      <c r="E3529" s="76" t="str">
        <f>IF(D3529="","",IFERROR(VLOOKUP(D3529,Cadastro!$C$9:$D$1009,2,FALSE),"NOT FOUND"))</f>
        <v/>
      </c>
      <c r="F3529" s="76"/>
      <c r="G3529" s="94"/>
      <c r="H3529" s="97"/>
      <c r="I3529" s="77">
        <f t="shared" si="109"/>
        <v>0</v>
      </c>
      <c r="J3529" s="78" t="str">
        <f>IFERROR(IF(E3529="","",VLOOKUP(D3529,Saldo!$P$8:$Q$1009,2,FALSE)),"")</f>
        <v/>
      </c>
      <c r="K3529" s="76"/>
      <c r="L3529" s="74" t="str">
        <f t="shared" ref="L3529:L3592" si="110">IF(C3529="","",MONTH(C3529))</f>
        <v/>
      </c>
    </row>
    <row r="3530" spans="1:12" ht="18.95" customHeight="1" x14ac:dyDescent="0.25">
      <c r="A3530" s="52"/>
      <c r="C3530" s="185"/>
      <c r="D3530" s="76"/>
      <c r="E3530" s="76" t="str">
        <f>IF(D3530="","",IFERROR(VLOOKUP(D3530,Cadastro!$C$9:$D$1009,2,FALSE),"NOT FOUND"))</f>
        <v/>
      </c>
      <c r="F3530" s="76"/>
      <c r="G3530" s="94"/>
      <c r="H3530" s="97"/>
      <c r="I3530" s="77">
        <f t="shared" ref="I3530:I3593" si="111">IFERROR(G3530*H3530,"Check if QTY and Value are both valid")</f>
        <v>0</v>
      </c>
      <c r="J3530" s="78" t="str">
        <f>IFERROR(IF(E3530="","",VLOOKUP(D3530,Saldo!$P$8:$Q$1009,2,FALSE)),"")</f>
        <v/>
      </c>
      <c r="K3530" s="76"/>
      <c r="L3530" s="74" t="str">
        <f t="shared" si="110"/>
        <v/>
      </c>
    </row>
    <row r="3531" spans="1:12" ht="18.95" customHeight="1" x14ac:dyDescent="0.25">
      <c r="A3531" s="52"/>
      <c r="C3531" s="185"/>
      <c r="D3531" s="76"/>
      <c r="E3531" s="76" t="str">
        <f>IF(D3531="","",IFERROR(VLOOKUP(D3531,Cadastro!$C$9:$D$1009,2,FALSE),"NOT FOUND"))</f>
        <v/>
      </c>
      <c r="F3531" s="76"/>
      <c r="G3531" s="94"/>
      <c r="H3531" s="97"/>
      <c r="I3531" s="77">
        <f t="shared" si="111"/>
        <v>0</v>
      </c>
      <c r="J3531" s="78" t="str">
        <f>IFERROR(IF(E3531="","",VLOOKUP(D3531,Saldo!$P$8:$Q$1009,2,FALSE)),"")</f>
        <v/>
      </c>
      <c r="K3531" s="76"/>
      <c r="L3531" s="74" t="str">
        <f t="shared" si="110"/>
        <v/>
      </c>
    </row>
    <row r="3532" spans="1:12" ht="18.95" customHeight="1" x14ac:dyDescent="0.25">
      <c r="A3532" s="52"/>
      <c r="C3532" s="185"/>
      <c r="D3532" s="76"/>
      <c r="E3532" s="76" t="str">
        <f>IF(D3532="","",IFERROR(VLOOKUP(D3532,Cadastro!$C$9:$D$1009,2,FALSE),"NOT FOUND"))</f>
        <v/>
      </c>
      <c r="F3532" s="76"/>
      <c r="G3532" s="94"/>
      <c r="H3532" s="97"/>
      <c r="I3532" s="77">
        <f t="shared" si="111"/>
        <v>0</v>
      </c>
      <c r="J3532" s="78" t="str">
        <f>IFERROR(IF(E3532="","",VLOOKUP(D3532,Saldo!$P$8:$Q$1009,2,FALSE)),"")</f>
        <v/>
      </c>
      <c r="K3532" s="76"/>
      <c r="L3532" s="74" t="str">
        <f t="shared" si="110"/>
        <v/>
      </c>
    </row>
    <row r="3533" spans="1:12" ht="18.95" customHeight="1" x14ac:dyDescent="0.25">
      <c r="A3533" s="52"/>
      <c r="C3533" s="185"/>
      <c r="D3533" s="76"/>
      <c r="E3533" s="76" t="str">
        <f>IF(D3533="","",IFERROR(VLOOKUP(D3533,Cadastro!$C$9:$D$1009,2,FALSE),"NOT FOUND"))</f>
        <v/>
      </c>
      <c r="F3533" s="76"/>
      <c r="G3533" s="94"/>
      <c r="H3533" s="97"/>
      <c r="I3533" s="77">
        <f t="shared" si="111"/>
        <v>0</v>
      </c>
      <c r="J3533" s="78" t="str">
        <f>IFERROR(IF(E3533="","",VLOOKUP(D3533,Saldo!$P$8:$Q$1009,2,FALSE)),"")</f>
        <v/>
      </c>
      <c r="K3533" s="76"/>
      <c r="L3533" s="74" t="str">
        <f t="shared" si="110"/>
        <v/>
      </c>
    </row>
    <row r="3534" spans="1:12" ht="18.95" customHeight="1" x14ac:dyDescent="0.25">
      <c r="A3534" s="52"/>
      <c r="C3534" s="185"/>
      <c r="D3534" s="76"/>
      <c r="E3534" s="76" t="str">
        <f>IF(D3534="","",IFERROR(VLOOKUP(D3534,Cadastro!$C$9:$D$1009,2,FALSE),"NOT FOUND"))</f>
        <v/>
      </c>
      <c r="F3534" s="76"/>
      <c r="G3534" s="94"/>
      <c r="H3534" s="97"/>
      <c r="I3534" s="77">
        <f t="shared" si="111"/>
        <v>0</v>
      </c>
      <c r="J3534" s="78" t="str">
        <f>IFERROR(IF(E3534="","",VLOOKUP(D3534,Saldo!$P$8:$Q$1009,2,FALSE)),"")</f>
        <v/>
      </c>
      <c r="K3534" s="76"/>
      <c r="L3534" s="74" t="str">
        <f t="shared" si="110"/>
        <v/>
      </c>
    </row>
    <row r="3535" spans="1:12" ht="18.95" customHeight="1" x14ac:dyDescent="0.25">
      <c r="A3535" s="52"/>
      <c r="C3535" s="185"/>
      <c r="D3535" s="76"/>
      <c r="E3535" s="76" t="str">
        <f>IF(D3535="","",IFERROR(VLOOKUP(D3535,Cadastro!$C$9:$D$1009,2,FALSE),"NOT FOUND"))</f>
        <v/>
      </c>
      <c r="F3535" s="76"/>
      <c r="G3535" s="94"/>
      <c r="H3535" s="97"/>
      <c r="I3535" s="77">
        <f t="shared" si="111"/>
        <v>0</v>
      </c>
      <c r="J3535" s="78" t="str">
        <f>IFERROR(IF(E3535="","",VLOOKUP(D3535,Saldo!$P$8:$Q$1009,2,FALSE)),"")</f>
        <v/>
      </c>
      <c r="K3535" s="76"/>
      <c r="L3535" s="74" t="str">
        <f t="shared" si="110"/>
        <v/>
      </c>
    </row>
    <row r="3536" spans="1:12" ht="18.95" customHeight="1" x14ac:dyDescent="0.25">
      <c r="A3536" s="52"/>
      <c r="C3536" s="185"/>
      <c r="D3536" s="76"/>
      <c r="E3536" s="76" t="str">
        <f>IF(D3536="","",IFERROR(VLOOKUP(D3536,Cadastro!$C$9:$D$1009,2,FALSE),"NOT FOUND"))</f>
        <v/>
      </c>
      <c r="F3536" s="76"/>
      <c r="G3536" s="94"/>
      <c r="H3536" s="97"/>
      <c r="I3536" s="77">
        <f t="shared" si="111"/>
        <v>0</v>
      </c>
      <c r="J3536" s="78" t="str">
        <f>IFERROR(IF(E3536="","",VLOOKUP(D3536,Saldo!$P$8:$Q$1009,2,FALSE)),"")</f>
        <v/>
      </c>
      <c r="K3536" s="76"/>
      <c r="L3536" s="74" t="str">
        <f t="shared" si="110"/>
        <v/>
      </c>
    </row>
    <row r="3537" spans="1:12" ht="18.95" customHeight="1" x14ac:dyDescent="0.25">
      <c r="A3537" s="52"/>
      <c r="C3537" s="185"/>
      <c r="D3537" s="76"/>
      <c r="E3537" s="76" t="str">
        <f>IF(D3537="","",IFERROR(VLOOKUP(D3537,Cadastro!$C$9:$D$1009,2,FALSE),"NOT FOUND"))</f>
        <v/>
      </c>
      <c r="F3537" s="76"/>
      <c r="G3537" s="94"/>
      <c r="H3537" s="97"/>
      <c r="I3537" s="77">
        <f t="shared" si="111"/>
        <v>0</v>
      </c>
      <c r="J3537" s="78" t="str">
        <f>IFERROR(IF(E3537="","",VLOOKUP(D3537,Saldo!$P$8:$Q$1009,2,FALSE)),"")</f>
        <v/>
      </c>
      <c r="K3537" s="76"/>
      <c r="L3537" s="74" t="str">
        <f t="shared" si="110"/>
        <v/>
      </c>
    </row>
    <row r="3538" spans="1:12" ht="18.95" customHeight="1" x14ac:dyDescent="0.25">
      <c r="A3538" s="52"/>
      <c r="C3538" s="185"/>
      <c r="D3538" s="76"/>
      <c r="E3538" s="76" t="str">
        <f>IF(D3538="","",IFERROR(VLOOKUP(D3538,Cadastro!$C$9:$D$1009,2,FALSE),"NOT FOUND"))</f>
        <v/>
      </c>
      <c r="F3538" s="76"/>
      <c r="G3538" s="94"/>
      <c r="H3538" s="97"/>
      <c r="I3538" s="77">
        <f t="shared" si="111"/>
        <v>0</v>
      </c>
      <c r="J3538" s="78" t="str">
        <f>IFERROR(IF(E3538="","",VLOOKUP(D3538,Saldo!$P$8:$Q$1009,2,FALSE)),"")</f>
        <v/>
      </c>
      <c r="K3538" s="76"/>
      <c r="L3538" s="74" t="str">
        <f t="shared" si="110"/>
        <v/>
      </c>
    </row>
    <row r="3539" spans="1:12" ht="18.95" customHeight="1" x14ac:dyDescent="0.25">
      <c r="A3539" s="52"/>
      <c r="C3539" s="185"/>
      <c r="D3539" s="76"/>
      <c r="E3539" s="76" t="str">
        <f>IF(D3539="","",IFERROR(VLOOKUP(D3539,Cadastro!$C$9:$D$1009,2,FALSE),"NOT FOUND"))</f>
        <v/>
      </c>
      <c r="F3539" s="76"/>
      <c r="G3539" s="94"/>
      <c r="H3539" s="97"/>
      <c r="I3539" s="77">
        <f t="shared" si="111"/>
        <v>0</v>
      </c>
      <c r="J3539" s="78" t="str">
        <f>IFERROR(IF(E3539="","",VLOOKUP(D3539,Saldo!$P$8:$Q$1009,2,FALSE)),"")</f>
        <v/>
      </c>
      <c r="K3539" s="76"/>
      <c r="L3539" s="74" t="str">
        <f t="shared" si="110"/>
        <v/>
      </c>
    </row>
    <row r="3540" spans="1:12" ht="18.95" customHeight="1" x14ac:dyDescent="0.25">
      <c r="A3540" s="52"/>
      <c r="C3540" s="185"/>
      <c r="D3540" s="76"/>
      <c r="E3540" s="76" t="str">
        <f>IF(D3540="","",IFERROR(VLOOKUP(D3540,Cadastro!$C$9:$D$1009,2,FALSE),"NOT FOUND"))</f>
        <v/>
      </c>
      <c r="F3540" s="76"/>
      <c r="G3540" s="94"/>
      <c r="H3540" s="97"/>
      <c r="I3540" s="77">
        <f t="shared" si="111"/>
        <v>0</v>
      </c>
      <c r="J3540" s="78" t="str">
        <f>IFERROR(IF(E3540="","",VLOOKUP(D3540,Saldo!$P$8:$Q$1009,2,FALSE)),"")</f>
        <v/>
      </c>
      <c r="K3540" s="76"/>
      <c r="L3540" s="74" t="str">
        <f t="shared" si="110"/>
        <v/>
      </c>
    </row>
    <row r="3541" spans="1:12" ht="18.95" customHeight="1" x14ac:dyDescent="0.25">
      <c r="A3541" s="52"/>
      <c r="C3541" s="185"/>
      <c r="D3541" s="76"/>
      <c r="E3541" s="76" t="str">
        <f>IF(D3541="","",IFERROR(VLOOKUP(D3541,Cadastro!$C$9:$D$1009,2,FALSE),"NOT FOUND"))</f>
        <v/>
      </c>
      <c r="F3541" s="76"/>
      <c r="G3541" s="94"/>
      <c r="H3541" s="97"/>
      <c r="I3541" s="77">
        <f t="shared" si="111"/>
        <v>0</v>
      </c>
      <c r="J3541" s="78" t="str">
        <f>IFERROR(IF(E3541="","",VLOOKUP(D3541,Saldo!$P$8:$Q$1009,2,FALSE)),"")</f>
        <v/>
      </c>
      <c r="K3541" s="76"/>
      <c r="L3541" s="74" t="str">
        <f t="shared" si="110"/>
        <v/>
      </c>
    </row>
    <row r="3542" spans="1:12" ht="18.95" customHeight="1" x14ac:dyDescent="0.25">
      <c r="A3542" s="52"/>
      <c r="C3542" s="185"/>
      <c r="D3542" s="76"/>
      <c r="E3542" s="76" t="str">
        <f>IF(D3542="","",IFERROR(VLOOKUP(D3542,Cadastro!$C$9:$D$1009,2,FALSE),"NOT FOUND"))</f>
        <v/>
      </c>
      <c r="F3542" s="76"/>
      <c r="G3542" s="94"/>
      <c r="H3542" s="97"/>
      <c r="I3542" s="77">
        <f t="shared" si="111"/>
        <v>0</v>
      </c>
      <c r="J3542" s="78" t="str">
        <f>IFERROR(IF(E3542="","",VLOOKUP(D3542,Saldo!$P$8:$Q$1009,2,FALSE)),"")</f>
        <v/>
      </c>
      <c r="K3542" s="76"/>
      <c r="L3542" s="74" t="str">
        <f t="shared" si="110"/>
        <v/>
      </c>
    </row>
    <row r="3543" spans="1:12" ht="18.95" customHeight="1" x14ac:dyDescent="0.25">
      <c r="A3543" s="52"/>
      <c r="C3543" s="185"/>
      <c r="D3543" s="76"/>
      <c r="E3543" s="76" t="str">
        <f>IF(D3543="","",IFERROR(VLOOKUP(D3543,Cadastro!$C$9:$D$1009,2,FALSE),"NOT FOUND"))</f>
        <v/>
      </c>
      <c r="F3543" s="76"/>
      <c r="G3543" s="94"/>
      <c r="H3543" s="97"/>
      <c r="I3543" s="77">
        <f t="shared" si="111"/>
        <v>0</v>
      </c>
      <c r="J3543" s="78" t="str">
        <f>IFERROR(IF(E3543="","",VLOOKUP(D3543,Saldo!$P$8:$Q$1009,2,FALSE)),"")</f>
        <v/>
      </c>
      <c r="K3543" s="76"/>
      <c r="L3543" s="74" t="str">
        <f t="shared" si="110"/>
        <v/>
      </c>
    </row>
    <row r="3544" spans="1:12" ht="18.95" customHeight="1" x14ac:dyDescent="0.25">
      <c r="A3544" s="52"/>
      <c r="C3544" s="185"/>
      <c r="D3544" s="76"/>
      <c r="E3544" s="76" t="str">
        <f>IF(D3544="","",IFERROR(VLOOKUP(D3544,Cadastro!$C$9:$D$1009,2,FALSE),"NOT FOUND"))</f>
        <v/>
      </c>
      <c r="F3544" s="76"/>
      <c r="G3544" s="94"/>
      <c r="H3544" s="97"/>
      <c r="I3544" s="77">
        <f t="shared" si="111"/>
        <v>0</v>
      </c>
      <c r="J3544" s="78" t="str">
        <f>IFERROR(IF(E3544="","",VLOOKUP(D3544,Saldo!$P$8:$Q$1009,2,FALSE)),"")</f>
        <v/>
      </c>
      <c r="K3544" s="76"/>
      <c r="L3544" s="74" t="str">
        <f t="shared" si="110"/>
        <v/>
      </c>
    </row>
    <row r="3545" spans="1:12" ht="18.95" customHeight="1" x14ac:dyDescent="0.25">
      <c r="A3545" s="52"/>
      <c r="C3545" s="185"/>
      <c r="D3545" s="76"/>
      <c r="E3545" s="76" t="str">
        <f>IF(D3545="","",IFERROR(VLOOKUP(D3545,Cadastro!$C$9:$D$1009,2,FALSE),"NOT FOUND"))</f>
        <v/>
      </c>
      <c r="F3545" s="76"/>
      <c r="G3545" s="94"/>
      <c r="H3545" s="97"/>
      <c r="I3545" s="77">
        <f t="shared" si="111"/>
        <v>0</v>
      </c>
      <c r="J3545" s="78" t="str">
        <f>IFERROR(IF(E3545="","",VLOOKUP(D3545,Saldo!$P$8:$Q$1009,2,FALSE)),"")</f>
        <v/>
      </c>
      <c r="K3545" s="76"/>
      <c r="L3545" s="74" t="str">
        <f t="shared" si="110"/>
        <v/>
      </c>
    </row>
    <row r="3546" spans="1:12" ht="18.95" customHeight="1" x14ac:dyDescent="0.25">
      <c r="A3546" s="52"/>
      <c r="C3546" s="185"/>
      <c r="D3546" s="76"/>
      <c r="E3546" s="76" t="str">
        <f>IF(D3546="","",IFERROR(VLOOKUP(D3546,Cadastro!$C$9:$D$1009,2,FALSE),"NOT FOUND"))</f>
        <v/>
      </c>
      <c r="F3546" s="76"/>
      <c r="G3546" s="94"/>
      <c r="H3546" s="97"/>
      <c r="I3546" s="77">
        <f t="shared" si="111"/>
        <v>0</v>
      </c>
      <c r="J3546" s="78" t="str">
        <f>IFERROR(IF(E3546="","",VLOOKUP(D3546,Saldo!$P$8:$Q$1009,2,FALSE)),"")</f>
        <v/>
      </c>
      <c r="K3546" s="76"/>
      <c r="L3546" s="74" t="str">
        <f t="shared" si="110"/>
        <v/>
      </c>
    </row>
    <row r="3547" spans="1:12" ht="18.95" customHeight="1" x14ac:dyDescent="0.25">
      <c r="A3547" s="52"/>
      <c r="C3547" s="185"/>
      <c r="D3547" s="76"/>
      <c r="E3547" s="76" t="str">
        <f>IF(D3547="","",IFERROR(VLOOKUP(D3547,Cadastro!$C$9:$D$1009,2,FALSE),"NOT FOUND"))</f>
        <v/>
      </c>
      <c r="F3547" s="76"/>
      <c r="G3547" s="94"/>
      <c r="H3547" s="97"/>
      <c r="I3547" s="77">
        <f t="shared" si="111"/>
        <v>0</v>
      </c>
      <c r="J3547" s="78" t="str">
        <f>IFERROR(IF(E3547="","",VLOOKUP(D3547,Saldo!$P$8:$Q$1009,2,FALSE)),"")</f>
        <v/>
      </c>
      <c r="K3547" s="76"/>
      <c r="L3547" s="74" t="str">
        <f t="shared" si="110"/>
        <v/>
      </c>
    </row>
    <row r="3548" spans="1:12" ht="18.95" customHeight="1" x14ac:dyDescent="0.25">
      <c r="A3548" s="52"/>
      <c r="C3548" s="185"/>
      <c r="D3548" s="76"/>
      <c r="E3548" s="76" t="str">
        <f>IF(D3548="","",IFERROR(VLOOKUP(D3548,Cadastro!$C$9:$D$1009,2,FALSE),"NOT FOUND"))</f>
        <v/>
      </c>
      <c r="F3548" s="76"/>
      <c r="G3548" s="94"/>
      <c r="H3548" s="97"/>
      <c r="I3548" s="77">
        <f t="shared" si="111"/>
        <v>0</v>
      </c>
      <c r="J3548" s="78" t="str">
        <f>IFERROR(IF(E3548="","",VLOOKUP(D3548,Saldo!$P$8:$Q$1009,2,FALSE)),"")</f>
        <v/>
      </c>
      <c r="K3548" s="76"/>
      <c r="L3548" s="74" t="str">
        <f t="shared" si="110"/>
        <v/>
      </c>
    </row>
    <row r="3549" spans="1:12" ht="18.95" customHeight="1" x14ac:dyDescent="0.25">
      <c r="A3549" s="52"/>
      <c r="C3549" s="185"/>
      <c r="D3549" s="76"/>
      <c r="E3549" s="76" t="str">
        <f>IF(D3549="","",IFERROR(VLOOKUP(D3549,Cadastro!$C$9:$D$1009,2,FALSE),"NOT FOUND"))</f>
        <v/>
      </c>
      <c r="F3549" s="76"/>
      <c r="G3549" s="94"/>
      <c r="H3549" s="97"/>
      <c r="I3549" s="77">
        <f t="shared" si="111"/>
        <v>0</v>
      </c>
      <c r="J3549" s="78" t="str">
        <f>IFERROR(IF(E3549="","",VLOOKUP(D3549,Saldo!$P$8:$Q$1009,2,FALSE)),"")</f>
        <v/>
      </c>
      <c r="K3549" s="76"/>
      <c r="L3549" s="74" t="str">
        <f t="shared" si="110"/>
        <v/>
      </c>
    </row>
    <row r="3550" spans="1:12" ht="18.95" customHeight="1" x14ac:dyDescent="0.25">
      <c r="A3550" s="52"/>
      <c r="C3550" s="185"/>
      <c r="D3550" s="76"/>
      <c r="E3550" s="76" t="str">
        <f>IF(D3550="","",IFERROR(VLOOKUP(D3550,Cadastro!$C$9:$D$1009,2,FALSE),"NOT FOUND"))</f>
        <v/>
      </c>
      <c r="F3550" s="76"/>
      <c r="G3550" s="94"/>
      <c r="H3550" s="97"/>
      <c r="I3550" s="77">
        <f t="shared" si="111"/>
        <v>0</v>
      </c>
      <c r="J3550" s="78" t="str">
        <f>IFERROR(IF(E3550="","",VLOOKUP(D3550,Saldo!$P$8:$Q$1009,2,FALSE)),"")</f>
        <v/>
      </c>
      <c r="K3550" s="76"/>
      <c r="L3550" s="74" t="str">
        <f t="shared" si="110"/>
        <v/>
      </c>
    </row>
    <row r="3551" spans="1:12" ht="18.95" customHeight="1" x14ac:dyDescent="0.25">
      <c r="A3551" s="52"/>
      <c r="C3551" s="185"/>
      <c r="D3551" s="76"/>
      <c r="E3551" s="76" t="str">
        <f>IF(D3551="","",IFERROR(VLOOKUP(D3551,Cadastro!$C$9:$D$1009,2,FALSE),"NOT FOUND"))</f>
        <v/>
      </c>
      <c r="F3551" s="76"/>
      <c r="G3551" s="94"/>
      <c r="H3551" s="97"/>
      <c r="I3551" s="77">
        <f t="shared" si="111"/>
        <v>0</v>
      </c>
      <c r="J3551" s="78" t="str">
        <f>IFERROR(IF(E3551="","",VLOOKUP(D3551,Saldo!$P$8:$Q$1009,2,FALSE)),"")</f>
        <v/>
      </c>
      <c r="K3551" s="76"/>
      <c r="L3551" s="74" t="str">
        <f t="shared" si="110"/>
        <v/>
      </c>
    </row>
    <row r="3552" spans="1:12" ht="18.95" customHeight="1" x14ac:dyDescent="0.25">
      <c r="A3552" s="52"/>
      <c r="C3552" s="185"/>
      <c r="D3552" s="76"/>
      <c r="E3552" s="76" t="str">
        <f>IF(D3552="","",IFERROR(VLOOKUP(D3552,Cadastro!$C$9:$D$1009,2,FALSE),"NOT FOUND"))</f>
        <v/>
      </c>
      <c r="F3552" s="76"/>
      <c r="G3552" s="94"/>
      <c r="H3552" s="97"/>
      <c r="I3552" s="77">
        <f t="shared" si="111"/>
        <v>0</v>
      </c>
      <c r="J3552" s="78" t="str">
        <f>IFERROR(IF(E3552="","",VLOOKUP(D3552,Saldo!$P$8:$Q$1009,2,FALSE)),"")</f>
        <v/>
      </c>
      <c r="K3552" s="76"/>
      <c r="L3552" s="74" t="str">
        <f t="shared" si="110"/>
        <v/>
      </c>
    </row>
    <row r="3553" spans="1:12" ht="18.95" customHeight="1" x14ac:dyDescent="0.25">
      <c r="A3553" s="52"/>
      <c r="C3553" s="185"/>
      <c r="D3553" s="76"/>
      <c r="E3553" s="76" t="str">
        <f>IF(D3553="","",IFERROR(VLOOKUP(D3553,Cadastro!$C$9:$D$1009,2,FALSE),"NOT FOUND"))</f>
        <v/>
      </c>
      <c r="F3553" s="76"/>
      <c r="G3553" s="94"/>
      <c r="H3553" s="97"/>
      <c r="I3553" s="77">
        <f t="shared" si="111"/>
        <v>0</v>
      </c>
      <c r="J3553" s="78" t="str">
        <f>IFERROR(IF(E3553="","",VLOOKUP(D3553,Saldo!$P$8:$Q$1009,2,FALSE)),"")</f>
        <v/>
      </c>
      <c r="K3553" s="76"/>
      <c r="L3553" s="74" t="str">
        <f t="shared" si="110"/>
        <v/>
      </c>
    </row>
    <row r="3554" spans="1:12" ht="18.95" customHeight="1" x14ac:dyDescent="0.25">
      <c r="A3554" s="52"/>
      <c r="C3554" s="185"/>
      <c r="D3554" s="76"/>
      <c r="E3554" s="76" t="str">
        <f>IF(D3554="","",IFERROR(VLOOKUP(D3554,Cadastro!$C$9:$D$1009,2,FALSE),"NOT FOUND"))</f>
        <v/>
      </c>
      <c r="F3554" s="76"/>
      <c r="G3554" s="94"/>
      <c r="H3554" s="97"/>
      <c r="I3554" s="77">
        <f t="shared" si="111"/>
        <v>0</v>
      </c>
      <c r="J3554" s="78" t="str">
        <f>IFERROR(IF(E3554="","",VLOOKUP(D3554,Saldo!$P$8:$Q$1009,2,FALSE)),"")</f>
        <v/>
      </c>
      <c r="K3554" s="76"/>
      <c r="L3554" s="74" t="str">
        <f t="shared" si="110"/>
        <v/>
      </c>
    </row>
    <row r="3555" spans="1:12" ht="18.95" customHeight="1" x14ac:dyDescent="0.25">
      <c r="A3555" s="52"/>
      <c r="C3555" s="185"/>
      <c r="D3555" s="76"/>
      <c r="E3555" s="76" t="str">
        <f>IF(D3555="","",IFERROR(VLOOKUP(D3555,Cadastro!$C$9:$D$1009,2,FALSE),"NOT FOUND"))</f>
        <v/>
      </c>
      <c r="F3555" s="76"/>
      <c r="G3555" s="94"/>
      <c r="H3555" s="97"/>
      <c r="I3555" s="77">
        <f t="shared" si="111"/>
        <v>0</v>
      </c>
      <c r="J3555" s="78" t="str">
        <f>IFERROR(IF(E3555="","",VLOOKUP(D3555,Saldo!$P$8:$Q$1009,2,FALSE)),"")</f>
        <v/>
      </c>
      <c r="K3555" s="76"/>
      <c r="L3555" s="74" t="str">
        <f t="shared" si="110"/>
        <v/>
      </c>
    </row>
    <row r="3556" spans="1:12" ht="18.95" customHeight="1" x14ac:dyDescent="0.25">
      <c r="A3556" s="52"/>
      <c r="C3556" s="185"/>
      <c r="D3556" s="76"/>
      <c r="E3556" s="76" t="str">
        <f>IF(D3556="","",IFERROR(VLOOKUP(D3556,Cadastro!$C$9:$D$1009,2,FALSE),"NOT FOUND"))</f>
        <v/>
      </c>
      <c r="F3556" s="76"/>
      <c r="G3556" s="94"/>
      <c r="H3556" s="97"/>
      <c r="I3556" s="77">
        <f t="shared" si="111"/>
        <v>0</v>
      </c>
      <c r="J3556" s="78" t="str">
        <f>IFERROR(IF(E3556="","",VLOOKUP(D3556,Saldo!$P$8:$Q$1009,2,FALSE)),"")</f>
        <v/>
      </c>
      <c r="K3556" s="76"/>
      <c r="L3556" s="74" t="str">
        <f t="shared" si="110"/>
        <v/>
      </c>
    </row>
    <row r="3557" spans="1:12" ht="18.95" customHeight="1" x14ac:dyDescent="0.25">
      <c r="A3557" s="52"/>
      <c r="C3557" s="185"/>
      <c r="D3557" s="76"/>
      <c r="E3557" s="76" t="str">
        <f>IF(D3557="","",IFERROR(VLOOKUP(D3557,Cadastro!$C$9:$D$1009,2,FALSE),"NOT FOUND"))</f>
        <v/>
      </c>
      <c r="F3557" s="76"/>
      <c r="G3557" s="94"/>
      <c r="H3557" s="97"/>
      <c r="I3557" s="77">
        <f t="shared" si="111"/>
        <v>0</v>
      </c>
      <c r="J3557" s="78" t="str">
        <f>IFERROR(IF(E3557="","",VLOOKUP(D3557,Saldo!$P$8:$Q$1009,2,FALSE)),"")</f>
        <v/>
      </c>
      <c r="K3557" s="76"/>
      <c r="L3557" s="74" t="str">
        <f t="shared" si="110"/>
        <v/>
      </c>
    </row>
    <row r="3558" spans="1:12" ht="18.95" customHeight="1" x14ac:dyDescent="0.25">
      <c r="A3558" s="52"/>
      <c r="C3558" s="185"/>
      <c r="D3558" s="76"/>
      <c r="E3558" s="76" t="str">
        <f>IF(D3558="","",IFERROR(VLOOKUP(D3558,Cadastro!$C$9:$D$1009,2,FALSE),"NOT FOUND"))</f>
        <v/>
      </c>
      <c r="F3558" s="76"/>
      <c r="G3558" s="94"/>
      <c r="H3558" s="97"/>
      <c r="I3558" s="77">
        <f t="shared" si="111"/>
        <v>0</v>
      </c>
      <c r="J3558" s="78" t="str">
        <f>IFERROR(IF(E3558="","",VLOOKUP(D3558,Saldo!$P$8:$Q$1009,2,FALSE)),"")</f>
        <v/>
      </c>
      <c r="K3558" s="76"/>
      <c r="L3558" s="74" t="str">
        <f t="shared" si="110"/>
        <v/>
      </c>
    </row>
    <row r="3559" spans="1:12" ht="18.95" customHeight="1" x14ac:dyDescent="0.25">
      <c r="A3559" s="52"/>
      <c r="C3559" s="185"/>
      <c r="D3559" s="76"/>
      <c r="E3559" s="76" t="str">
        <f>IF(D3559="","",IFERROR(VLOOKUP(D3559,Cadastro!$C$9:$D$1009,2,FALSE),"NOT FOUND"))</f>
        <v/>
      </c>
      <c r="F3559" s="76"/>
      <c r="G3559" s="94"/>
      <c r="H3559" s="97"/>
      <c r="I3559" s="77">
        <f t="shared" si="111"/>
        <v>0</v>
      </c>
      <c r="J3559" s="78" t="str">
        <f>IFERROR(IF(E3559="","",VLOOKUP(D3559,Saldo!$P$8:$Q$1009,2,FALSE)),"")</f>
        <v/>
      </c>
      <c r="K3559" s="76"/>
      <c r="L3559" s="74" t="str">
        <f t="shared" si="110"/>
        <v/>
      </c>
    </row>
    <row r="3560" spans="1:12" ht="18.95" customHeight="1" x14ac:dyDescent="0.25">
      <c r="A3560" s="52"/>
      <c r="C3560" s="185"/>
      <c r="D3560" s="76"/>
      <c r="E3560" s="76" t="str">
        <f>IF(D3560="","",IFERROR(VLOOKUP(D3560,Cadastro!$C$9:$D$1009,2,FALSE),"NOT FOUND"))</f>
        <v/>
      </c>
      <c r="F3560" s="76"/>
      <c r="G3560" s="94"/>
      <c r="H3560" s="97"/>
      <c r="I3560" s="77">
        <f t="shared" si="111"/>
        <v>0</v>
      </c>
      <c r="J3560" s="78" t="str">
        <f>IFERROR(IF(E3560="","",VLOOKUP(D3560,Saldo!$P$8:$Q$1009,2,FALSE)),"")</f>
        <v/>
      </c>
      <c r="K3560" s="76"/>
      <c r="L3560" s="74" t="str">
        <f t="shared" si="110"/>
        <v/>
      </c>
    </row>
    <row r="3561" spans="1:12" ht="18.95" customHeight="1" x14ac:dyDescent="0.25">
      <c r="A3561" s="52"/>
      <c r="C3561" s="185"/>
      <c r="D3561" s="76"/>
      <c r="E3561" s="76" t="str">
        <f>IF(D3561="","",IFERROR(VLOOKUP(D3561,Cadastro!$C$9:$D$1009,2,FALSE),"NOT FOUND"))</f>
        <v/>
      </c>
      <c r="F3561" s="76"/>
      <c r="G3561" s="94"/>
      <c r="H3561" s="97"/>
      <c r="I3561" s="77">
        <f t="shared" si="111"/>
        <v>0</v>
      </c>
      <c r="J3561" s="78" t="str">
        <f>IFERROR(IF(E3561="","",VLOOKUP(D3561,Saldo!$P$8:$Q$1009,2,FALSE)),"")</f>
        <v/>
      </c>
      <c r="K3561" s="76"/>
      <c r="L3561" s="74" t="str">
        <f t="shared" si="110"/>
        <v/>
      </c>
    </row>
    <row r="3562" spans="1:12" ht="18.95" customHeight="1" x14ac:dyDescent="0.25">
      <c r="A3562" s="52"/>
      <c r="C3562" s="185"/>
      <c r="D3562" s="76"/>
      <c r="E3562" s="76" t="str">
        <f>IF(D3562="","",IFERROR(VLOOKUP(D3562,Cadastro!$C$9:$D$1009,2,FALSE),"NOT FOUND"))</f>
        <v/>
      </c>
      <c r="F3562" s="76"/>
      <c r="G3562" s="94"/>
      <c r="H3562" s="97"/>
      <c r="I3562" s="77">
        <f t="shared" si="111"/>
        <v>0</v>
      </c>
      <c r="J3562" s="78" t="str">
        <f>IFERROR(IF(E3562="","",VLOOKUP(D3562,Saldo!$P$8:$Q$1009,2,FALSE)),"")</f>
        <v/>
      </c>
      <c r="K3562" s="76"/>
      <c r="L3562" s="74" t="str">
        <f t="shared" si="110"/>
        <v/>
      </c>
    </row>
    <row r="3563" spans="1:12" ht="18.95" customHeight="1" x14ac:dyDescent="0.25">
      <c r="A3563" s="52"/>
      <c r="C3563" s="185"/>
      <c r="D3563" s="76"/>
      <c r="E3563" s="76" t="str">
        <f>IF(D3563="","",IFERROR(VLOOKUP(D3563,Cadastro!$C$9:$D$1009,2,FALSE),"NOT FOUND"))</f>
        <v/>
      </c>
      <c r="F3563" s="76"/>
      <c r="G3563" s="94"/>
      <c r="H3563" s="97"/>
      <c r="I3563" s="77">
        <f t="shared" si="111"/>
        <v>0</v>
      </c>
      <c r="J3563" s="78" t="str">
        <f>IFERROR(IF(E3563="","",VLOOKUP(D3563,Saldo!$P$8:$Q$1009,2,FALSE)),"")</f>
        <v/>
      </c>
      <c r="K3563" s="76"/>
      <c r="L3563" s="74" t="str">
        <f t="shared" si="110"/>
        <v/>
      </c>
    </row>
    <row r="3564" spans="1:12" ht="18.95" customHeight="1" x14ac:dyDescent="0.25">
      <c r="A3564" s="52"/>
      <c r="C3564" s="185"/>
      <c r="D3564" s="76"/>
      <c r="E3564" s="76" t="str">
        <f>IF(D3564="","",IFERROR(VLOOKUP(D3564,Cadastro!$C$9:$D$1009,2,FALSE),"NOT FOUND"))</f>
        <v/>
      </c>
      <c r="F3564" s="76"/>
      <c r="G3564" s="94"/>
      <c r="H3564" s="97"/>
      <c r="I3564" s="77">
        <f t="shared" si="111"/>
        <v>0</v>
      </c>
      <c r="J3564" s="78" t="str">
        <f>IFERROR(IF(E3564="","",VLOOKUP(D3564,Saldo!$P$8:$Q$1009,2,FALSE)),"")</f>
        <v/>
      </c>
      <c r="K3564" s="76"/>
      <c r="L3564" s="74" t="str">
        <f t="shared" si="110"/>
        <v/>
      </c>
    </row>
    <row r="3565" spans="1:12" ht="18.95" customHeight="1" x14ac:dyDescent="0.25">
      <c r="A3565" s="52"/>
      <c r="C3565" s="185"/>
      <c r="D3565" s="76"/>
      <c r="E3565" s="76" t="str">
        <f>IF(D3565="","",IFERROR(VLOOKUP(D3565,Cadastro!$C$9:$D$1009,2,FALSE),"NOT FOUND"))</f>
        <v/>
      </c>
      <c r="F3565" s="76"/>
      <c r="G3565" s="94"/>
      <c r="H3565" s="97"/>
      <c r="I3565" s="77">
        <f t="shared" si="111"/>
        <v>0</v>
      </c>
      <c r="J3565" s="78" t="str">
        <f>IFERROR(IF(E3565="","",VLOOKUP(D3565,Saldo!$P$8:$Q$1009,2,FALSE)),"")</f>
        <v/>
      </c>
      <c r="K3565" s="76"/>
      <c r="L3565" s="74" t="str">
        <f t="shared" si="110"/>
        <v/>
      </c>
    </row>
    <row r="3566" spans="1:12" ht="18.95" customHeight="1" x14ac:dyDescent="0.25">
      <c r="A3566" s="52"/>
      <c r="C3566" s="185"/>
      <c r="D3566" s="76"/>
      <c r="E3566" s="76" t="str">
        <f>IF(D3566="","",IFERROR(VLOOKUP(D3566,Cadastro!$C$9:$D$1009,2,FALSE),"NOT FOUND"))</f>
        <v/>
      </c>
      <c r="F3566" s="76"/>
      <c r="G3566" s="94"/>
      <c r="H3566" s="97"/>
      <c r="I3566" s="77">
        <f t="shared" si="111"/>
        <v>0</v>
      </c>
      <c r="J3566" s="78" t="str">
        <f>IFERROR(IF(E3566="","",VLOOKUP(D3566,Saldo!$P$8:$Q$1009,2,FALSE)),"")</f>
        <v/>
      </c>
      <c r="K3566" s="76"/>
      <c r="L3566" s="74" t="str">
        <f t="shared" si="110"/>
        <v/>
      </c>
    </row>
    <row r="3567" spans="1:12" ht="18.95" customHeight="1" x14ac:dyDescent="0.25">
      <c r="A3567" s="52"/>
      <c r="C3567" s="185"/>
      <c r="D3567" s="76"/>
      <c r="E3567" s="76" t="str">
        <f>IF(D3567="","",IFERROR(VLOOKUP(D3567,Cadastro!$C$9:$D$1009,2,FALSE),"NOT FOUND"))</f>
        <v/>
      </c>
      <c r="F3567" s="76"/>
      <c r="G3567" s="94"/>
      <c r="H3567" s="97"/>
      <c r="I3567" s="77">
        <f t="shared" si="111"/>
        <v>0</v>
      </c>
      <c r="J3567" s="78" t="str">
        <f>IFERROR(IF(E3567="","",VLOOKUP(D3567,Saldo!$P$8:$Q$1009,2,FALSE)),"")</f>
        <v/>
      </c>
      <c r="K3567" s="76"/>
      <c r="L3567" s="74" t="str">
        <f t="shared" si="110"/>
        <v/>
      </c>
    </row>
    <row r="3568" spans="1:12" ht="18.95" customHeight="1" x14ac:dyDescent="0.25">
      <c r="A3568" s="52"/>
      <c r="C3568" s="185"/>
      <c r="D3568" s="76"/>
      <c r="E3568" s="76" t="str">
        <f>IF(D3568="","",IFERROR(VLOOKUP(D3568,Cadastro!$C$9:$D$1009,2,FALSE),"NOT FOUND"))</f>
        <v/>
      </c>
      <c r="F3568" s="76"/>
      <c r="G3568" s="94"/>
      <c r="H3568" s="97"/>
      <c r="I3568" s="77">
        <f t="shared" si="111"/>
        <v>0</v>
      </c>
      <c r="J3568" s="78" t="str">
        <f>IFERROR(IF(E3568="","",VLOOKUP(D3568,Saldo!$P$8:$Q$1009,2,FALSE)),"")</f>
        <v/>
      </c>
      <c r="K3568" s="76"/>
      <c r="L3568" s="74" t="str">
        <f t="shared" si="110"/>
        <v/>
      </c>
    </row>
    <row r="3569" spans="1:12" ht="18.95" customHeight="1" x14ac:dyDescent="0.25">
      <c r="A3569" s="52"/>
      <c r="C3569" s="185"/>
      <c r="D3569" s="76"/>
      <c r="E3569" s="76" t="str">
        <f>IF(D3569="","",IFERROR(VLOOKUP(D3569,Cadastro!$C$9:$D$1009,2,FALSE),"NOT FOUND"))</f>
        <v/>
      </c>
      <c r="F3569" s="76"/>
      <c r="G3569" s="94"/>
      <c r="H3569" s="97"/>
      <c r="I3569" s="77">
        <f t="shared" si="111"/>
        <v>0</v>
      </c>
      <c r="J3569" s="78" t="str">
        <f>IFERROR(IF(E3569="","",VLOOKUP(D3569,Saldo!$P$8:$Q$1009,2,FALSE)),"")</f>
        <v/>
      </c>
      <c r="K3569" s="76"/>
      <c r="L3569" s="74" t="str">
        <f t="shared" si="110"/>
        <v/>
      </c>
    </row>
    <row r="3570" spans="1:12" ht="18.95" customHeight="1" x14ac:dyDescent="0.25">
      <c r="A3570" s="52"/>
      <c r="C3570" s="185"/>
      <c r="D3570" s="76"/>
      <c r="E3570" s="76" t="str">
        <f>IF(D3570="","",IFERROR(VLOOKUP(D3570,Cadastro!$C$9:$D$1009,2,FALSE),"NOT FOUND"))</f>
        <v/>
      </c>
      <c r="F3570" s="76"/>
      <c r="G3570" s="94"/>
      <c r="H3570" s="97"/>
      <c r="I3570" s="77">
        <f t="shared" si="111"/>
        <v>0</v>
      </c>
      <c r="J3570" s="78" t="str">
        <f>IFERROR(IF(E3570="","",VLOOKUP(D3570,Saldo!$P$8:$Q$1009,2,FALSE)),"")</f>
        <v/>
      </c>
      <c r="K3570" s="76"/>
      <c r="L3570" s="74" t="str">
        <f t="shared" si="110"/>
        <v/>
      </c>
    </row>
    <row r="3571" spans="1:12" ht="18.95" customHeight="1" x14ac:dyDescent="0.25">
      <c r="A3571" s="52"/>
      <c r="C3571" s="185"/>
      <c r="D3571" s="76"/>
      <c r="E3571" s="76" t="str">
        <f>IF(D3571="","",IFERROR(VLOOKUP(D3571,Cadastro!$C$9:$D$1009,2,FALSE),"NOT FOUND"))</f>
        <v/>
      </c>
      <c r="F3571" s="76"/>
      <c r="G3571" s="94"/>
      <c r="H3571" s="97"/>
      <c r="I3571" s="77">
        <f t="shared" si="111"/>
        <v>0</v>
      </c>
      <c r="J3571" s="78" t="str">
        <f>IFERROR(IF(E3571="","",VLOOKUP(D3571,Saldo!$P$8:$Q$1009,2,FALSE)),"")</f>
        <v/>
      </c>
      <c r="K3571" s="76"/>
      <c r="L3571" s="74" t="str">
        <f t="shared" si="110"/>
        <v/>
      </c>
    </row>
    <row r="3572" spans="1:12" ht="18.95" customHeight="1" x14ac:dyDescent="0.25">
      <c r="A3572" s="52"/>
      <c r="C3572" s="185"/>
      <c r="D3572" s="76"/>
      <c r="E3572" s="76" t="str">
        <f>IF(D3572="","",IFERROR(VLOOKUP(D3572,Cadastro!$C$9:$D$1009,2,FALSE),"NOT FOUND"))</f>
        <v/>
      </c>
      <c r="F3572" s="76"/>
      <c r="G3572" s="94"/>
      <c r="H3572" s="97"/>
      <c r="I3572" s="77">
        <f t="shared" si="111"/>
        <v>0</v>
      </c>
      <c r="J3572" s="78" t="str">
        <f>IFERROR(IF(E3572="","",VLOOKUP(D3572,Saldo!$P$8:$Q$1009,2,FALSE)),"")</f>
        <v/>
      </c>
      <c r="K3572" s="76"/>
      <c r="L3572" s="74" t="str">
        <f t="shared" si="110"/>
        <v/>
      </c>
    </row>
    <row r="3573" spans="1:12" ht="18.95" customHeight="1" x14ac:dyDescent="0.25">
      <c r="A3573" s="52"/>
      <c r="C3573" s="185"/>
      <c r="D3573" s="76"/>
      <c r="E3573" s="76" t="str">
        <f>IF(D3573="","",IFERROR(VLOOKUP(D3573,Cadastro!$C$9:$D$1009,2,FALSE),"NOT FOUND"))</f>
        <v/>
      </c>
      <c r="F3573" s="76"/>
      <c r="G3573" s="94"/>
      <c r="H3573" s="97"/>
      <c r="I3573" s="77">
        <f t="shared" si="111"/>
        <v>0</v>
      </c>
      <c r="J3573" s="78" t="str">
        <f>IFERROR(IF(E3573="","",VLOOKUP(D3573,Saldo!$P$8:$Q$1009,2,FALSE)),"")</f>
        <v/>
      </c>
      <c r="K3573" s="76"/>
      <c r="L3573" s="74" t="str">
        <f t="shared" si="110"/>
        <v/>
      </c>
    </row>
    <row r="3574" spans="1:12" ht="18.95" customHeight="1" x14ac:dyDescent="0.25">
      <c r="A3574" s="52"/>
      <c r="C3574" s="185"/>
      <c r="D3574" s="76"/>
      <c r="E3574" s="76" t="str">
        <f>IF(D3574="","",IFERROR(VLOOKUP(D3574,Cadastro!$C$9:$D$1009,2,FALSE),"NOT FOUND"))</f>
        <v/>
      </c>
      <c r="F3574" s="76"/>
      <c r="G3574" s="94"/>
      <c r="H3574" s="97"/>
      <c r="I3574" s="77">
        <f t="shared" si="111"/>
        <v>0</v>
      </c>
      <c r="J3574" s="78" t="str">
        <f>IFERROR(IF(E3574="","",VLOOKUP(D3574,Saldo!$P$8:$Q$1009,2,FALSE)),"")</f>
        <v/>
      </c>
      <c r="K3574" s="76"/>
      <c r="L3574" s="74" t="str">
        <f t="shared" si="110"/>
        <v/>
      </c>
    </row>
    <row r="3575" spans="1:12" ht="18.95" customHeight="1" x14ac:dyDescent="0.25">
      <c r="A3575" s="52"/>
      <c r="C3575" s="185"/>
      <c r="D3575" s="76"/>
      <c r="E3575" s="76" t="str">
        <f>IF(D3575="","",IFERROR(VLOOKUP(D3575,Cadastro!$C$9:$D$1009,2,FALSE),"NOT FOUND"))</f>
        <v/>
      </c>
      <c r="F3575" s="76"/>
      <c r="G3575" s="94"/>
      <c r="H3575" s="97"/>
      <c r="I3575" s="77">
        <f t="shared" si="111"/>
        <v>0</v>
      </c>
      <c r="J3575" s="78" t="str">
        <f>IFERROR(IF(E3575="","",VLOOKUP(D3575,Saldo!$P$8:$Q$1009,2,FALSE)),"")</f>
        <v/>
      </c>
      <c r="K3575" s="76"/>
      <c r="L3575" s="74" t="str">
        <f t="shared" si="110"/>
        <v/>
      </c>
    </row>
    <row r="3576" spans="1:12" ht="18.95" customHeight="1" x14ac:dyDescent="0.25">
      <c r="A3576" s="52"/>
      <c r="C3576" s="185"/>
      <c r="D3576" s="76"/>
      <c r="E3576" s="76" t="str">
        <f>IF(D3576="","",IFERROR(VLOOKUP(D3576,Cadastro!$C$9:$D$1009,2,FALSE),"NOT FOUND"))</f>
        <v/>
      </c>
      <c r="F3576" s="76"/>
      <c r="G3576" s="94"/>
      <c r="H3576" s="97"/>
      <c r="I3576" s="77">
        <f t="shared" si="111"/>
        <v>0</v>
      </c>
      <c r="J3576" s="78" t="str">
        <f>IFERROR(IF(E3576="","",VLOOKUP(D3576,Saldo!$P$8:$Q$1009,2,FALSE)),"")</f>
        <v/>
      </c>
      <c r="K3576" s="76"/>
      <c r="L3576" s="74" t="str">
        <f t="shared" si="110"/>
        <v/>
      </c>
    </row>
    <row r="3577" spans="1:12" ht="18.95" customHeight="1" x14ac:dyDescent="0.25">
      <c r="A3577" s="52"/>
      <c r="C3577" s="185"/>
      <c r="D3577" s="76"/>
      <c r="E3577" s="76" t="str">
        <f>IF(D3577="","",IFERROR(VLOOKUP(D3577,Cadastro!$C$9:$D$1009,2,FALSE),"NOT FOUND"))</f>
        <v/>
      </c>
      <c r="F3577" s="76"/>
      <c r="G3577" s="94"/>
      <c r="H3577" s="97"/>
      <c r="I3577" s="77">
        <f t="shared" si="111"/>
        <v>0</v>
      </c>
      <c r="J3577" s="78" t="str">
        <f>IFERROR(IF(E3577="","",VLOOKUP(D3577,Saldo!$P$8:$Q$1009,2,FALSE)),"")</f>
        <v/>
      </c>
      <c r="K3577" s="76"/>
      <c r="L3577" s="74" t="str">
        <f t="shared" si="110"/>
        <v/>
      </c>
    </row>
    <row r="3578" spans="1:12" ht="18.95" customHeight="1" x14ac:dyDescent="0.25">
      <c r="A3578" s="52"/>
      <c r="C3578" s="185"/>
      <c r="D3578" s="76"/>
      <c r="E3578" s="76" t="str">
        <f>IF(D3578="","",IFERROR(VLOOKUP(D3578,Cadastro!$C$9:$D$1009,2,FALSE),"NOT FOUND"))</f>
        <v/>
      </c>
      <c r="F3578" s="76"/>
      <c r="G3578" s="94"/>
      <c r="H3578" s="97"/>
      <c r="I3578" s="77">
        <f t="shared" si="111"/>
        <v>0</v>
      </c>
      <c r="J3578" s="78" t="str">
        <f>IFERROR(IF(E3578="","",VLOOKUP(D3578,Saldo!$P$8:$Q$1009,2,FALSE)),"")</f>
        <v/>
      </c>
      <c r="K3578" s="76"/>
      <c r="L3578" s="74" t="str">
        <f t="shared" si="110"/>
        <v/>
      </c>
    </row>
    <row r="3579" spans="1:12" ht="18.95" customHeight="1" x14ac:dyDescent="0.25">
      <c r="A3579" s="52"/>
      <c r="C3579" s="185"/>
      <c r="D3579" s="76"/>
      <c r="E3579" s="76" t="str">
        <f>IF(D3579="","",IFERROR(VLOOKUP(D3579,Cadastro!$C$9:$D$1009,2,FALSE),"NOT FOUND"))</f>
        <v/>
      </c>
      <c r="F3579" s="76"/>
      <c r="G3579" s="94"/>
      <c r="H3579" s="97"/>
      <c r="I3579" s="77">
        <f t="shared" si="111"/>
        <v>0</v>
      </c>
      <c r="J3579" s="78" t="str">
        <f>IFERROR(IF(E3579="","",VLOOKUP(D3579,Saldo!$P$8:$Q$1009,2,FALSE)),"")</f>
        <v/>
      </c>
      <c r="K3579" s="76"/>
      <c r="L3579" s="74" t="str">
        <f t="shared" si="110"/>
        <v/>
      </c>
    </row>
    <row r="3580" spans="1:12" ht="18.95" customHeight="1" x14ac:dyDescent="0.25">
      <c r="A3580" s="52"/>
      <c r="C3580" s="185"/>
      <c r="D3580" s="76"/>
      <c r="E3580" s="76" t="str">
        <f>IF(D3580="","",IFERROR(VLOOKUP(D3580,Cadastro!$C$9:$D$1009,2,FALSE),"NOT FOUND"))</f>
        <v/>
      </c>
      <c r="F3580" s="76"/>
      <c r="G3580" s="94"/>
      <c r="H3580" s="97"/>
      <c r="I3580" s="77">
        <f t="shared" si="111"/>
        <v>0</v>
      </c>
      <c r="J3580" s="78" t="str">
        <f>IFERROR(IF(E3580="","",VLOOKUP(D3580,Saldo!$P$8:$Q$1009,2,FALSE)),"")</f>
        <v/>
      </c>
      <c r="K3580" s="76"/>
      <c r="L3580" s="74" t="str">
        <f t="shared" si="110"/>
        <v/>
      </c>
    </row>
    <row r="3581" spans="1:12" ht="18.95" customHeight="1" x14ac:dyDescent="0.25">
      <c r="A3581" s="52"/>
      <c r="C3581" s="185"/>
      <c r="D3581" s="76"/>
      <c r="E3581" s="76" t="str">
        <f>IF(D3581="","",IFERROR(VLOOKUP(D3581,Cadastro!$C$9:$D$1009,2,FALSE),"NOT FOUND"))</f>
        <v/>
      </c>
      <c r="F3581" s="76"/>
      <c r="G3581" s="94"/>
      <c r="H3581" s="97"/>
      <c r="I3581" s="77">
        <f t="shared" si="111"/>
        <v>0</v>
      </c>
      <c r="J3581" s="78" t="str">
        <f>IFERROR(IF(E3581="","",VLOOKUP(D3581,Saldo!$P$8:$Q$1009,2,FALSE)),"")</f>
        <v/>
      </c>
      <c r="K3581" s="76"/>
      <c r="L3581" s="74" t="str">
        <f t="shared" si="110"/>
        <v/>
      </c>
    </row>
    <row r="3582" spans="1:12" ht="18.95" customHeight="1" x14ac:dyDescent="0.25">
      <c r="A3582" s="52"/>
      <c r="C3582" s="185"/>
      <c r="D3582" s="76"/>
      <c r="E3582" s="76" t="str">
        <f>IF(D3582="","",IFERROR(VLOOKUP(D3582,Cadastro!$C$9:$D$1009,2,FALSE),"NOT FOUND"))</f>
        <v/>
      </c>
      <c r="F3582" s="76"/>
      <c r="G3582" s="94"/>
      <c r="H3582" s="97"/>
      <c r="I3582" s="77">
        <f t="shared" si="111"/>
        <v>0</v>
      </c>
      <c r="J3582" s="78" t="str">
        <f>IFERROR(IF(E3582="","",VLOOKUP(D3582,Saldo!$P$8:$Q$1009,2,FALSE)),"")</f>
        <v/>
      </c>
      <c r="K3582" s="76"/>
      <c r="L3582" s="74" t="str">
        <f t="shared" si="110"/>
        <v/>
      </c>
    </row>
    <row r="3583" spans="1:12" ht="18.95" customHeight="1" x14ac:dyDescent="0.25">
      <c r="A3583" s="52"/>
      <c r="C3583" s="185"/>
      <c r="D3583" s="76"/>
      <c r="E3583" s="76" t="str">
        <f>IF(D3583="","",IFERROR(VLOOKUP(D3583,Cadastro!$C$9:$D$1009,2,FALSE),"NOT FOUND"))</f>
        <v/>
      </c>
      <c r="F3583" s="76"/>
      <c r="G3583" s="94"/>
      <c r="H3583" s="97"/>
      <c r="I3583" s="77">
        <f t="shared" si="111"/>
        <v>0</v>
      </c>
      <c r="J3583" s="78" t="str">
        <f>IFERROR(IF(E3583="","",VLOOKUP(D3583,Saldo!$P$8:$Q$1009,2,FALSE)),"")</f>
        <v/>
      </c>
      <c r="K3583" s="76"/>
      <c r="L3583" s="74" t="str">
        <f t="shared" si="110"/>
        <v/>
      </c>
    </row>
    <row r="3584" spans="1:12" ht="18.95" customHeight="1" x14ac:dyDescent="0.25">
      <c r="A3584" s="52"/>
      <c r="C3584" s="185"/>
      <c r="D3584" s="76"/>
      <c r="E3584" s="76" t="str">
        <f>IF(D3584="","",IFERROR(VLOOKUP(D3584,Cadastro!$C$9:$D$1009,2,FALSE),"NOT FOUND"))</f>
        <v/>
      </c>
      <c r="F3584" s="76"/>
      <c r="G3584" s="94"/>
      <c r="H3584" s="97"/>
      <c r="I3584" s="77">
        <f t="shared" si="111"/>
        <v>0</v>
      </c>
      <c r="J3584" s="78" t="str">
        <f>IFERROR(IF(E3584="","",VLOOKUP(D3584,Saldo!$P$8:$Q$1009,2,FALSE)),"")</f>
        <v/>
      </c>
      <c r="K3584" s="76"/>
      <c r="L3584" s="74" t="str">
        <f t="shared" si="110"/>
        <v/>
      </c>
    </row>
    <row r="3585" spans="1:12" ht="18.95" customHeight="1" x14ac:dyDescent="0.25">
      <c r="A3585" s="52"/>
      <c r="C3585" s="185"/>
      <c r="D3585" s="76"/>
      <c r="E3585" s="76" t="str">
        <f>IF(D3585="","",IFERROR(VLOOKUP(D3585,Cadastro!$C$9:$D$1009,2,FALSE),"NOT FOUND"))</f>
        <v/>
      </c>
      <c r="F3585" s="76"/>
      <c r="G3585" s="94"/>
      <c r="H3585" s="97"/>
      <c r="I3585" s="77">
        <f t="shared" si="111"/>
        <v>0</v>
      </c>
      <c r="J3585" s="78" t="str">
        <f>IFERROR(IF(E3585="","",VLOOKUP(D3585,Saldo!$P$8:$Q$1009,2,FALSE)),"")</f>
        <v/>
      </c>
      <c r="K3585" s="76"/>
      <c r="L3585" s="74" t="str">
        <f t="shared" si="110"/>
        <v/>
      </c>
    </row>
    <row r="3586" spans="1:12" ht="18.95" customHeight="1" x14ac:dyDescent="0.25">
      <c r="A3586" s="52"/>
      <c r="C3586" s="185"/>
      <c r="D3586" s="76"/>
      <c r="E3586" s="76" t="str">
        <f>IF(D3586="","",IFERROR(VLOOKUP(D3586,Cadastro!$C$9:$D$1009,2,FALSE),"NOT FOUND"))</f>
        <v/>
      </c>
      <c r="F3586" s="76"/>
      <c r="G3586" s="94"/>
      <c r="H3586" s="97"/>
      <c r="I3586" s="77">
        <f t="shared" si="111"/>
        <v>0</v>
      </c>
      <c r="J3586" s="78" t="str">
        <f>IFERROR(IF(E3586="","",VLOOKUP(D3586,Saldo!$P$8:$Q$1009,2,FALSE)),"")</f>
        <v/>
      </c>
      <c r="K3586" s="76"/>
      <c r="L3586" s="74" t="str">
        <f t="shared" si="110"/>
        <v/>
      </c>
    </row>
    <row r="3587" spans="1:12" ht="18.95" customHeight="1" x14ac:dyDescent="0.25">
      <c r="A3587" s="52"/>
      <c r="C3587" s="185"/>
      <c r="D3587" s="76"/>
      <c r="E3587" s="76" t="str">
        <f>IF(D3587="","",IFERROR(VLOOKUP(D3587,Cadastro!$C$9:$D$1009,2,FALSE),"NOT FOUND"))</f>
        <v/>
      </c>
      <c r="F3587" s="76"/>
      <c r="G3587" s="94"/>
      <c r="H3587" s="97"/>
      <c r="I3587" s="77">
        <f t="shared" si="111"/>
        <v>0</v>
      </c>
      <c r="J3587" s="78" t="str">
        <f>IFERROR(IF(E3587="","",VLOOKUP(D3587,Saldo!$P$8:$Q$1009,2,FALSE)),"")</f>
        <v/>
      </c>
      <c r="K3587" s="76"/>
      <c r="L3587" s="74" t="str">
        <f t="shared" si="110"/>
        <v/>
      </c>
    </row>
    <row r="3588" spans="1:12" ht="18.95" customHeight="1" x14ac:dyDescent="0.25">
      <c r="A3588" s="52"/>
      <c r="C3588" s="185"/>
      <c r="D3588" s="76"/>
      <c r="E3588" s="76" t="str">
        <f>IF(D3588="","",IFERROR(VLOOKUP(D3588,Cadastro!$C$9:$D$1009,2,FALSE),"NOT FOUND"))</f>
        <v/>
      </c>
      <c r="F3588" s="76"/>
      <c r="G3588" s="94"/>
      <c r="H3588" s="97"/>
      <c r="I3588" s="77">
        <f t="shared" si="111"/>
        <v>0</v>
      </c>
      <c r="J3588" s="78" t="str">
        <f>IFERROR(IF(E3588="","",VLOOKUP(D3588,Saldo!$P$8:$Q$1009,2,FALSE)),"")</f>
        <v/>
      </c>
      <c r="K3588" s="76"/>
      <c r="L3588" s="74" t="str">
        <f t="shared" si="110"/>
        <v/>
      </c>
    </row>
    <row r="3589" spans="1:12" ht="18.95" customHeight="1" x14ac:dyDescent="0.25">
      <c r="A3589" s="52"/>
      <c r="C3589" s="185"/>
      <c r="D3589" s="76"/>
      <c r="E3589" s="76" t="str">
        <f>IF(D3589="","",IFERROR(VLOOKUP(D3589,Cadastro!$C$9:$D$1009,2,FALSE),"NOT FOUND"))</f>
        <v/>
      </c>
      <c r="F3589" s="76"/>
      <c r="G3589" s="94"/>
      <c r="H3589" s="97"/>
      <c r="I3589" s="77">
        <f t="shared" si="111"/>
        <v>0</v>
      </c>
      <c r="J3589" s="78" t="str">
        <f>IFERROR(IF(E3589="","",VLOOKUP(D3589,Saldo!$P$8:$Q$1009,2,FALSE)),"")</f>
        <v/>
      </c>
      <c r="K3589" s="76"/>
      <c r="L3589" s="74" t="str">
        <f t="shared" si="110"/>
        <v/>
      </c>
    </row>
    <row r="3590" spans="1:12" ht="18.95" customHeight="1" x14ac:dyDescent="0.25">
      <c r="A3590" s="52"/>
      <c r="C3590" s="185"/>
      <c r="D3590" s="76"/>
      <c r="E3590" s="76" t="str">
        <f>IF(D3590="","",IFERROR(VLOOKUP(D3590,Cadastro!$C$9:$D$1009,2,FALSE),"NOT FOUND"))</f>
        <v/>
      </c>
      <c r="F3590" s="76"/>
      <c r="G3590" s="94"/>
      <c r="H3590" s="97"/>
      <c r="I3590" s="77">
        <f t="shared" si="111"/>
        <v>0</v>
      </c>
      <c r="J3590" s="78" t="str">
        <f>IFERROR(IF(E3590="","",VLOOKUP(D3590,Saldo!$P$8:$Q$1009,2,FALSE)),"")</f>
        <v/>
      </c>
      <c r="K3590" s="76"/>
      <c r="L3590" s="74" t="str">
        <f t="shared" si="110"/>
        <v/>
      </c>
    </row>
    <row r="3591" spans="1:12" ht="18.95" customHeight="1" x14ac:dyDescent="0.25">
      <c r="A3591" s="52"/>
      <c r="C3591" s="185"/>
      <c r="D3591" s="76"/>
      <c r="E3591" s="76" t="str">
        <f>IF(D3591="","",IFERROR(VLOOKUP(D3591,Cadastro!$C$9:$D$1009,2,FALSE),"NOT FOUND"))</f>
        <v/>
      </c>
      <c r="F3591" s="76"/>
      <c r="G3591" s="94"/>
      <c r="H3591" s="97"/>
      <c r="I3591" s="77">
        <f t="shared" si="111"/>
        <v>0</v>
      </c>
      <c r="J3591" s="78" t="str">
        <f>IFERROR(IF(E3591="","",VLOOKUP(D3591,Saldo!$P$8:$Q$1009,2,FALSE)),"")</f>
        <v/>
      </c>
      <c r="K3591" s="76"/>
      <c r="L3591" s="74" t="str">
        <f t="shared" si="110"/>
        <v/>
      </c>
    </row>
    <row r="3592" spans="1:12" ht="18.95" customHeight="1" x14ac:dyDescent="0.25">
      <c r="A3592" s="52"/>
      <c r="C3592" s="185"/>
      <c r="D3592" s="76"/>
      <c r="E3592" s="76" t="str">
        <f>IF(D3592="","",IFERROR(VLOOKUP(D3592,Cadastro!$C$9:$D$1009,2,FALSE),"NOT FOUND"))</f>
        <v/>
      </c>
      <c r="F3592" s="76"/>
      <c r="G3592" s="94"/>
      <c r="H3592" s="97"/>
      <c r="I3592" s="77">
        <f t="shared" si="111"/>
        <v>0</v>
      </c>
      <c r="J3592" s="78" t="str">
        <f>IFERROR(IF(E3592="","",VLOOKUP(D3592,Saldo!$P$8:$Q$1009,2,FALSE)),"")</f>
        <v/>
      </c>
      <c r="K3592" s="76"/>
      <c r="L3592" s="74" t="str">
        <f t="shared" si="110"/>
        <v/>
      </c>
    </row>
    <row r="3593" spans="1:12" ht="18.95" customHeight="1" x14ac:dyDescent="0.25">
      <c r="A3593" s="52"/>
      <c r="C3593" s="185"/>
      <c r="D3593" s="76"/>
      <c r="E3593" s="76" t="str">
        <f>IF(D3593="","",IFERROR(VLOOKUP(D3593,Cadastro!$C$9:$D$1009,2,FALSE),"NOT FOUND"))</f>
        <v/>
      </c>
      <c r="F3593" s="76"/>
      <c r="G3593" s="94"/>
      <c r="H3593" s="97"/>
      <c r="I3593" s="77">
        <f t="shared" si="111"/>
        <v>0</v>
      </c>
      <c r="J3593" s="78" t="str">
        <f>IFERROR(IF(E3593="","",VLOOKUP(D3593,Saldo!$P$8:$Q$1009,2,FALSE)),"")</f>
        <v/>
      </c>
      <c r="K3593" s="76"/>
      <c r="L3593" s="74" t="str">
        <f t="shared" ref="L3593:L3656" si="112">IF(C3593="","",MONTH(C3593))</f>
        <v/>
      </c>
    </row>
    <row r="3594" spans="1:12" ht="18.95" customHeight="1" x14ac:dyDescent="0.25">
      <c r="A3594" s="52"/>
      <c r="C3594" s="185"/>
      <c r="D3594" s="76"/>
      <c r="E3594" s="76" t="str">
        <f>IF(D3594="","",IFERROR(VLOOKUP(D3594,Cadastro!$C$9:$D$1009,2,FALSE),"NOT FOUND"))</f>
        <v/>
      </c>
      <c r="F3594" s="76"/>
      <c r="G3594" s="94"/>
      <c r="H3594" s="97"/>
      <c r="I3594" s="77">
        <f t="shared" ref="I3594:I3657" si="113">IFERROR(G3594*H3594,"Check if QTY and Value are both valid")</f>
        <v>0</v>
      </c>
      <c r="J3594" s="78" t="str">
        <f>IFERROR(IF(E3594="","",VLOOKUP(D3594,Saldo!$P$8:$Q$1009,2,FALSE)),"")</f>
        <v/>
      </c>
      <c r="K3594" s="76"/>
      <c r="L3594" s="74" t="str">
        <f t="shared" si="112"/>
        <v/>
      </c>
    </row>
    <row r="3595" spans="1:12" ht="18.95" customHeight="1" x14ac:dyDescent="0.25">
      <c r="A3595" s="52"/>
      <c r="C3595" s="185"/>
      <c r="D3595" s="76"/>
      <c r="E3595" s="76" t="str">
        <f>IF(D3595="","",IFERROR(VLOOKUP(D3595,Cadastro!$C$9:$D$1009,2,FALSE),"NOT FOUND"))</f>
        <v/>
      </c>
      <c r="F3595" s="76"/>
      <c r="G3595" s="94"/>
      <c r="H3595" s="97"/>
      <c r="I3595" s="77">
        <f t="shared" si="113"/>
        <v>0</v>
      </c>
      <c r="J3595" s="78" t="str">
        <f>IFERROR(IF(E3595="","",VLOOKUP(D3595,Saldo!$P$8:$Q$1009,2,FALSE)),"")</f>
        <v/>
      </c>
      <c r="K3595" s="76"/>
      <c r="L3595" s="74" t="str">
        <f t="shared" si="112"/>
        <v/>
      </c>
    </row>
    <row r="3596" spans="1:12" ht="18.95" customHeight="1" x14ac:dyDescent="0.25">
      <c r="A3596" s="52"/>
      <c r="C3596" s="185"/>
      <c r="D3596" s="76"/>
      <c r="E3596" s="76" t="str">
        <f>IF(D3596="","",IFERROR(VLOOKUP(D3596,Cadastro!$C$9:$D$1009,2,FALSE),"NOT FOUND"))</f>
        <v/>
      </c>
      <c r="F3596" s="76"/>
      <c r="G3596" s="94"/>
      <c r="H3596" s="97"/>
      <c r="I3596" s="77">
        <f t="shared" si="113"/>
        <v>0</v>
      </c>
      <c r="J3596" s="78" t="str">
        <f>IFERROR(IF(E3596="","",VLOOKUP(D3596,Saldo!$P$8:$Q$1009,2,FALSE)),"")</f>
        <v/>
      </c>
      <c r="K3596" s="76"/>
      <c r="L3596" s="74" t="str">
        <f t="shared" si="112"/>
        <v/>
      </c>
    </row>
    <row r="3597" spans="1:12" ht="18.95" customHeight="1" x14ac:dyDescent="0.25">
      <c r="A3597" s="52"/>
      <c r="C3597" s="185"/>
      <c r="D3597" s="76"/>
      <c r="E3597" s="76" t="str">
        <f>IF(D3597="","",IFERROR(VLOOKUP(D3597,Cadastro!$C$9:$D$1009,2,FALSE),"NOT FOUND"))</f>
        <v/>
      </c>
      <c r="F3597" s="76"/>
      <c r="G3597" s="94"/>
      <c r="H3597" s="97"/>
      <c r="I3597" s="77">
        <f t="shared" si="113"/>
        <v>0</v>
      </c>
      <c r="J3597" s="78" t="str">
        <f>IFERROR(IF(E3597="","",VLOOKUP(D3597,Saldo!$P$8:$Q$1009,2,FALSE)),"")</f>
        <v/>
      </c>
      <c r="K3597" s="76"/>
      <c r="L3597" s="74" t="str">
        <f t="shared" si="112"/>
        <v/>
      </c>
    </row>
    <row r="3598" spans="1:12" ht="18.95" customHeight="1" x14ac:dyDescent="0.25">
      <c r="A3598" s="52"/>
      <c r="C3598" s="185"/>
      <c r="D3598" s="76"/>
      <c r="E3598" s="76" t="str">
        <f>IF(D3598="","",IFERROR(VLOOKUP(D3598,Cadastro!$C$9:$D$1009,2,FALSE),"NOT FOUND"))</f>
        <v/>
      </c>
      <c r="F3598" s="76"/>
      <c r="G3598" s="94"/>
      <c r="H3598" s="97"/>
      <c r="I3598" s="77">
        <f t="shared" si="113"/>
        <v>0</v>
      </c>
      <c r="J3598" s="78" t="str">
        <f>IFERROR(IF(E3598="","",VLOOKUP(D3598,Saldo!$P$8:$Q$1009,2,FALSE)),"")</f>
        <v/>
      </c>
      <c r="K3598" s="76"/>
      <c r="L3598" s="74" t="str">
        <f t="shared" si="112"/>
        <v/>
      </c>
    </row>
    <row r="3599" spans="1:12" ht="18.95" customHeight="1" x14ac:dyDescent="0.25">
      <c r="A3599" s="52"/>
      <c r="C3599" s="185"/>
      <c r="D3599" s="76"/>
      <c r="E3599" s="76" t="str">
        <f>IF(D3599="","",IFERROR(VLOOKUP(D3599,Cadastro!$C$9:$D$1009,2,FALSE),"NOT FOUND"))</f>
        <v/>
      </c>
      <c r="F3599" s="76"/>
      <c r="G3599" s="94"/>
      <c r="H3599" s="97"/>
      <c r="I3599" s="77">
        <f t="shared" si="113"/>
        <v>0</v>
      </c>
      <c r="J3599" s="78" t="str">
        <f>IFERROR(IF(E3599="","",VLOOKUP(D3599,Saldo!$P$8:$Q$1009,2,FALSE)),"")</f>
        <v/>
      </c>
      <c r="K3599" s="76"/>
      <c r="L3599" s="74" t="str">
        <f t="shared" si="112"/>
        <v/>
      </c>
    </row>
    <row r="3600" spans="1:12" ht="18.95" customHeight="1" x14ac:dyDescent="0.25">
      <c r="A3600" s="52"/>
      <c r="C3600" s="185"/>
      <c r="D3600" s="76"/>
      <c r="E3600" s="76" t="str">
        <f>IF(D3600="","",IFERROR(VLOOKUP(D3600,Cadastro!$C$9:$D$1009,2,FALSE),"NOT FOUND"))</f>
        <v/>
      </c>
      <c r="F3600" s="76"/>
      <c r="G3600" s="94"/>
      <c r="H3600" s="97"/>
      <c r="I3600" s="77">
        <f t="shared" si="113"/>
        <v>0</v>
      </c>
      <c r="J3600" s="78" t="str">
        <f>IFERROR(IF(E3600="","",VLOOKUP(D3600,Saldo!$P$8:$Q$1009,2,FALSE)),"")</f>
        <v/>
      </c>
      <c r="K3600" s="76"/>
      <c r="L3600" s="74" t="str">
        <f t="shared" si="112"/>
        <v/>
      </c>
    </row>
    <row r="3601" spans="1:12" ht="18.95" customHeight="1" x14ac:dyDescent="0.25">
      <c r="A3601" s="52"/>
      <c r="C3601" s="185"/>
      <c r="D3601" s="76"/>
      <c r="E3601" s="76" t="str">
        <f>IF(D3601="","",IFERROR(VLOOKUP(D3601,Cadastro!$C$9:$D$1009,2,FALSE),"NOT FOUND"))</f>
        <v/>
      </c>
      <c r="F3601" s="76"/>
      <c r="G3601" s="94"/>
      <c r="H3601" s="97"/>
      <c r="I3601" s="77">
        <f t="shared" si="113"/>
        <v>0</v>
      </c>
      <c r="J3601" s="78" t="str">
        <f>IFERROR(IF(E3601="","",VLOOKUP(D3601,Saldo!$P$8:$Q$1009,2,FALSE)),"")</f>
        <v/>
      </c>
      <c r="K3601" s="76"/>
      <c r="L3601" s="74" t="str">
        <f t="shared" si="112"/>
        <v/>
      </c>
    </row>
    <row r="3602" spans="1:12" ht="18.95" customHeight="1" x14ac:dyDescent="0.25">
      <c r="A3602" s="52"/>
      <c r="C3602" s="185"/>
      <c r="D3602" s="76"/>
      <c r="E3602" s="76" t="str">
        <f>IF(D3602="","",IFERROR(VLOOKUP(D3602,Cadastro!$C$9:$D$1009,2,FALSE),"NOT FOUND"))</f>
        <v/>
      </c>
      <c r="F3602" s="76"/>
      <c r="G3602" s="94"/>
      <c r="H3602" s="97"/>
      <c r="I3602" s="77">
        <f t="shared" si="113"/>
        <v>0</v>
      </c>
      <c r="J3602" s="78" t="str">
        <f>IFERROR(IF(E3602="","",VLOOKUP(D3602,Saldo!$P$8:$Q$1009,2,FALSE)),"")</f>
        <v/>
      </c>
      <c r="K3602" s="76"/>
      <c r="L3602" s="74" t="str">
        <f t="shared" si="112"/>
        <v/>
      </c>
    </row>
    <row r="3603" spans="1:12" ht="18.95" customHeight="1" x14ac:dyDescent="0.25">
      <c r="A3603" s="52"/>
      <c r="C3603" s="185"/>
      <c r="D3603" s="76"/>
      <c r="E3603" s="76" t="str">
        <f>IF(D3603="","",IFERROR(VLOOKUP(D3603,Cadastro!$C$9:$D$1009,2,FALSE),"NOT FOUND"))</f>
        <v/>
      </c>
      <c r="F3603" s="76"/>
      <c r="G3603" s="94"/>
      <c r="H3603" s="97"/>
      <c r="I3603" s="77">
        <f t="shared" si="113"/>
        <v>0</v>
      </c>
      <c r="J3603" s="78" t="str">
        <f>IFERROR(IF(E3603="","",VLOOKUP(D3603,Saldo!$P$8:$Q$1009,2,FALSE)),"")</f>
        <v/>
      </c>
      <c r="K3603" s="76"/>
      <c r="L3603" s="74" t="str">
        <f t="shared" si="112"/>
        <v/>
      </c>
    </row>
    <row r="3604" spans="1:12" ht="18.95" customHeight="1" x14ac:dyDescent="0.25">
      <c r="A3604" s="52"/>
      <c r="C3604" s="185"/>
      <c r="D3604" s="76"/>
      <c r="E3604" s="76" t="str">
        <f>IF(D3604="","",IFERROR(VLOOKUP(D3604,Cadastro!$C$9:$D$1009,2,FALSE),"NOT FOUND"))</f>
        <v/>
      </c>
      <c r="F3604" s="76"/>
      <c r="G3604" s="94"/>
      <c r="H3604" s="97"/>
      <c r="I3604" s="77">
        <f t="shared" si="113"/>
        <v>0</v>
      </c>
      <c r="J3604" s="78" t="str">
        <f>IFERROR(IF(E3604="","",VLOOKUP(D3604,Saldo!$P$8:$Q$1009,2,FALSE)),"")</f>
        <v/>
      </c>
      <c r="K3604" s="76"/>
      <c r="L3604" s="74" t="str">
        <f t="shared" si="112"/>
        <v/>
      </c>
    </row>
    <row r="3605" spans="1:12" ht="18.95" customHeight="1" x14ac:dyDescent="0.25">
      <c r="A3605" s="52"/>
      <c r="C3605" s="185"/>
      <c r="D3605" s="76"/>
      <c r="E3605" s="76" t="str">
        <f>IF(D3605="","",IFERROR(VLOOKUP(D3605,Cadastro!$C$9:$D$1009,2,FALSE),"NOT FOUND"))</f>
        <v/>
      </c>
      <c r="F3605" s="76"/>
      <c r="G3605" s="94"/>
      <c r="H3605" s="97"/>
      <c r="I3605" s="77">
        <f t="shared" si="113"/>
        <v>0</v>
      </c>
      <c r="J3605" s="78" t="str">
        <f>IFERROR(IF(E3605="","",VLOOKUP(D3605,Saldo!$P$8:$Q$1009,2,FALSE)),"")</f>
        <v/>
      </c>
      <c r="K3605" s="76"/>
      <c r="L3605" s="74" t="str">
        <f t="shared" si="112"/>
        <v/>
      </c>
    </row>
    <row r="3606" spans="1:12" ht="18.95" customHeight="1" x14ac:dyDescent="0.25">
      <c r="A3606" s="52"/>
      <c r="C3606" s="185"/>
      <c r="D3606" s="76"/>
      <c r="E3606" s="76" t="str">
        <f>IF(D3606="","",IFERROR(VLOOKUP(D3606,Cadastro!$C$9:$D$1009,2,FALSE),"NOT FOUND"))</f>
        <v/>
      </c>
      <c r="F3606" s="76"/>
      <c r="G3606" s="94"/>
      <c r="H3606" s="97"/>
      <c r="I3606" s="77">
        <f t="shared" si="113"/>
        <v>0</v>
      </c>
      <c r="J3606" s="78" t="str">
        <f>IFERROR(IF(E3606="","",VLOOKUP(D3606,Saldo!$P$8:$Q$1009,2,FALSE)),"")</f>
        <v/>
      </c>
      <c r="K3606" s="76"/>
      <c r="L3606" s="74" t="str">
        <f t="shared" si="112"/>
        <v/>
      </c>
    </row>
    <row r="3607" spans="1:12" ht="18.95" customHeight="1" x14ac:dyDescent="0.25">
      <c r="A3607" s="52"/>
      <c r="C3607" s="185"/>
      <c r="D3607" s="76"/>
      <c r="E3607" s="76" t="str">
        <f>IF(D3607="","",IFERROR(VLOOKUP(D3607,Cadastro!$C$9:$D$1009,2,FALSE),"NOT FOUND"))</f>
        <v/>
      </c>
      <c r="F3607" s="76"/>
      <c r="G3607" s="94"/>
      <c r="H3607" s="97"/>
      <c r="I3607" s="77">
        <f t="shared" si="113"/>
        <v>0</v>
      </c>
      <c r="J3607" s="78" t="str">
        <f>IFERROR(IF(E3607="","",VLOOKUP(D3607,Saldo!$P$8:$Q$1009,2,FALSE)),"")</f>
        <v/>
      </c>
      <c r="K3607" s="76"/>
      <c r="L3607" s="74" t="str">
        <f t="shared" si="112"/>
        <v/>
      </c>
    </row>
    <row r="3608" spans="1:12" ht="18.95" customHeight="1" x14ac:dyDescent="0.25">
      <c r="A3608" s="52"/>
      <c r="C3608" s="185"/>
      <c r="D3608" s="76"/>
      <c r="E3608" s="76" t="str">
        <f>IF(D3608="","",IFERROR(VLOOKUP(D3608,Cadastro!$C$9:$D$1009,2,FALSE),"NOT FOUND"))</f>
        <v/>
      </c>
      <c r="F3608" s="76"/>
      <c r="G3608" s="94"/>
      <c r="H3608" s="97"/>
      <c r="I3608" s="77">
        <f t="shared" si="113"/>
        <v>0</v>
      </c>
      <c r="J3608" s="78" t="str">
        <f>IFERROR(IF(E3608="","",VLOOKUP(D3608,Saldo!$P$8:$Q$1009,2,FALSE)),"")</f>
        <v/>
      </c>
      <c r="K3608" s="76"/>
      <c r="L3608" s="74" t="str">
        <f t="shared" si="112"/>
        <v/>
      </c>
    </row>
    <row r="3609" spans="1:12" ht="18.95" customHeight="1" x14ac:dyDescent="0.25">
      <c r="A3609" s="52"/>
      <c r="C3609" s="185"/>
      <c r="D3609" s="76"/>
      <c r="E3609" s="76" t="str">
        <f>IF(D3609="","",IFERROR(VLOOKUP(D3609,Cadastro!$C$9:$D$1009,2,FALSE),"NOT FOUND"))</f>
        <v/>
      </c>
      <c r="F3609" s="76"/>
      <c r="G3609" s="94"/>
      <c r="H3609" s="97"/>
      <c r="I3609" s="77">
        <f t="shared" si="113"/>
        <v>0</v>
      </c>
      <c r="J3609" s="78" t="str">
        <f>IFERROR(IF(E3609="","",VLOOKUP(D3609,Saldo!$P$8:$Q$1009,2,FALSE)),"")</f>
        <v/>
      </c>
      <c r="K3609" s="76"/>
      <c r="L3609" s="74" t="str">
        <f t="shared" si="112"/>
        <v/>
      </c>
    </row>
    <row r="3610" spans="1:12" ht="18.95" customHeight="1" x14ac:dyDescent="0.25">
      <c r="A3610" s="52"/>
      <c r="C3610" s="185"/>
      <c r="D3610" s="76"/>
      <c r="E3610" s="76" t="str">
        <f>IF(D3610="","",IFERROR(VLOOKUP(D3610,Cadastro!$C$9:$D$1009,2,FALSE),"NOT FOUND"))</f>
        <v/>
      </c>
      <c r="F3610" s="76"/>
      <c r="G3610" s="94"/>
      <c r="H3610" s="97"/>
      <c r="I3610" s="77">
        <f t="shared" si="113"/>
        <v>0</v>
      </c>
      <c r="J3610" s="78" t="str">
        <f>IFERROR(IF(E3610="","",VLOOKUP(D3610,Saldo!$P$8:$Q$1009,2,FALSE)),"")</f>
        <v/>
      </c>
      <c r="K3610" s="76"/>
      <c r="L3610" s="74" t="str">
        <f t="shared" si="112"/>
        <v/>
      </c>
    </row>
    <row r="3611" spans="1:12" ht="18.95" customHeight="1" x14ac:dyDescent="0.25">
      <c r="A3611" s="52"/>
      <c r="C3611" s="185"/>
      <c r="D3611" s="76"/>
      <c r="E3611" s="76" t="str">
        <f>IF(D3611="","",IFERROR(VLOOKUP(D3611,Cadastro!$C$9:$D$1009,2,FALSE),"NOT FOUND"))</f>
        <v/>
      </c>
      <c r="F3611" s="76"/>
      <c r="G3611" s="94"/>
      <c r="H3611" s="97"/>
      <c r="I3611" s="77">
        <f t="shared" si="113"/>
        <v>0</v>
      </c>
      <c r="J3611" s="78" t="str">
        <f>IFERROR(IF(E3611="","",VLOOKUP(D3611,Saldo!$P$8:$Q$1009,2,FALSE)),"")</f>
        <v/>
      </c>
      <c r="K3611" s="76"/>
      <c r="L3611" s="74" t="str">
        <f t="shared" si="112"/>
        <v/>
      </c>
    </row>
    <row r="3612" spans="1:12" ht="18.95" customHeight="1" x14ac:dyDescent="0.25">
      <c r="A3612" s="52"/>
      <c r="C3612" s="185"/>
      <c r="D3612" s="76"/>
      <c r="E3612" s="76" t="str">
        <f>IF(D3612="","",IFERROR(VLOOKUP(D3612,Cadastro!$C$9:$D$1009,2,FALSE),"NOT FOUND"))</f>
        <v/>
      </c>
      <c r="F3612" s="76"/>
      <c r="G3612" s="94"/>
      <c r="H3612" s="97"/>
      <c r="I3612" s="77">
        <f t="shared" si="113"/>
        <v>0</v>
      </c>
      <c r="J3612" s="78" t="str">
        <f>IFERROR(IF(E3612="","",VLOOKUP(D3612,Saldo!$P$8:$Q$1009,2,FALSE)),"")</f>
        <v/>
      </c>
      <c r="K3612" s="76"/>
      <c r="L3612" s="74" t="str">
        <f t="shared" si="112"/>
        <v/>
      </c>
    </row>
    <row r="3613" spans="1:12" ht="18.95" customHeight="1" x14ac:dyDescent="0.25">
      <c r="A3613" s="52"/>
      <c r="C3613" s="185"/>
      <c r="D3613" s="76"/>
      <c r="E3613" s="76" t="str">
        <f>IF(D3613="","",IFERROR(VLOOKUP(D3613,Cadastro!$C$9:$D$1009,2,FALSE),"NOT FOUND"))</f>
        <v/>
      </c>
      <c r="F3613" s="76"/>
      <c r="G3613" s="94"/>
      <c r="H3613" s="97"/>
      <c r="I3613" s="77">
        <f t="shared" si="113"/>
        <v>0</v>
      </c>
      <c r="J3613" s="78" t="str">
        <f>IFERROR(IF(E3613="","",VLOOKUP(D3613,Saldo!$P$8:$Q$1009,2,FALSE)),"")</f>
        <v/>
      </c>
      <c r="K3613" s="76"/>
      <c r="L3613" s="74" t="str">
        <f t="shared" si="112"/>
        <v/>
      </c>
    </row>
    <row r="3614" spans="1:12" ht="18.95" customHeight="1" x14ac:dyDescent="0.25">
      <c r="A3614" s="52"/>
      <c r="C3614" s="185"/>
      <c r="D3614" s="76"/>
      <c r="E3614" s="76" t="str">
        <f>IF(D3614="","",IFERROR(VLOOKUP(D3614,Cadastro!$C$9:$D$1009,2,FALSE),"NOT FOUND"))</f>
        <v/>
      </c>
      <c r="F3614" s="76"/>
      <c r="G3614" s="94"/>
      <c r="H3614" s="97"/>
      <c r="I3614" s="77">
        <f t="shared" si="113"/>
        <v>0</v>
      </c>
      <c r="J3614" s="78" t="str">
        <f>IFERROR(IF(E3614="","",VLOOKUP(D3614,Saldo!$P$8:$Q$1009,2,FALSE)),"")</f>
        <v/>
      </c>
      <c r="K3614" s="76"/>
      <c r="L3614" s="74" t="str">
        <f t="shared" si="112"/>
        <v/>
      </c>
    </row>
    <row r="3615" spans="1:12" ht="18.95" customHeight="1" x14ac:dyDescent="0.25">
      <c r="A3615" s="52"/>
      <c r="C3615" s="185"/>
      <c r="D3615" s="76"/>
      <c r="E3615" s="76" t="str">
        <f>IF(D3615="","",IFERROR(VLOOKUP(D3615,Cadastro!$C$9:$D$1009,2,FALSE),"NOT FOUND"))</f>
        <v/>
      </c>
      <c r="F3615" s="76"/>
      <c r="G3615" s="94"/>
      <c r="H3615" s="97"/>
      <c r="I3615" s="77">
        <f t="shared" si="113"/>
        <v>0</v>
      </c>
      <c r="J3615" s="78" t="str">
        <f>IFERROR(IF(E3615="","",VLOOKUP(D3615,Saldo!$P$8:$Q$1009,2,FALSE)),"")</f>
        <v/>
      </c>
      <c r="K3615" s="76"/>
      <c r="L3615" s="74" t="str">
        <f t="shared" si="112"/>
        <v/>
      </c>
    </row>
    <row r="3616" spans="1:12" ht="18.95" customHeight="1" x14ac:dyDescent="0.25">
      <c r="A3616" s="52"/>
      <c r="C3616" s="185"/>
      <c r="D3616" s="76"/>
      <c r="E3616" s="76" t="str">
        <f>IF(D3616="","",IFERROR(VLOOKUP(D3616,Cadastro!$C$9:$D$1009,2,FALSE),"NOT FOUND"))</f>
        <v/>
      </c>
      <c r="F3616" s="76"/>
      <c r="G3616" s="94"/>
      <c r="H3616" s="97"/>
      <c r="I3616" s="77">
        <f t="shared" si="113"/>
        <v>0</v>
      </c>
      <c r="J3616" s="78" t="str">
        <f>IFERROR(IF(E3616="","",VLOOKUP(D3616,Saldo!$P$8:$Q$1009,2,FALSE)),"")</f>
        <v/>
      </c>
      <c r="K3616" s="76"/>
      <c r="L3616" s="74" t="str">
        <f t="shared" si="112"/>
        <v/>
      </c>
    </row>
    <row r="3617" spans="1:12" ht="18.95" customHeight="1" x14ac:dyDescent="0.25">
      <c r="A3617" s="52"/>
      <c r="C3617" s="185"/>
      <c r="D3617" s="76"/>
      <c r="E3617" s="76" t="str">
        <f>IF(D3617="","",IFERROR(VLOOKUP(D3617,Cadastro!$C$9:$D$1009,2,FALSE),"NOT FOUND"))</f>
        <v/>
      </c>
      <c r="F3617" s="76"/>
      <c r="G3617" s="94"/>
      <c r="H3617" s="97"/>
      <c r="I3617" s="77">
        <f t="shared" si="113"/>
        <v>0</v>
      </c>
      <c r="J3617" s="78" t="str">
        <f>IFERROR(IF(E3617="","",VLOOKUP(D3617,Saldo!$P$8:$Q$1009,2,FALSE)),"")</f>
        <v/>
      </c>
      <c r="K3617" s="76"/>
      <c r="L3617" s="74" t="str">
        <f t="shared" si="112"/>
        <v/>
      </c>
    </row>
    <row r="3618" spans="1:12" ht="18.95" customHeight="1" x14ac:dyDescent="0.25">
      <c r="A3618" s="52"/>
      <c r="C3618" s="185"/>
      <c r="D3618" s="76"/>
      <c r="E3618" s="76" t="str">
        <f>IF(D3618="","",IFERROR(VLOOKUP(D3618,Cadastro!$C$9:$D$1009,2,FALSE),"NOT FOUND"))</f>
        <v/>
      </c>
      <c r="F3618" s="76"/>
      <c r="G3618" s="94"/>
      <c r="H3618" s="97"/>
      <c r="I3618" s="77">
        <f t="shared" si="113"/>
        <v>0</v>
      </c>
      <c r="J3618" s="78" t="str">
        <f>IFERROR(IF(E3618="","",VLOOKUP(D3618,Saldo!$P$8:$Q$1009,2,FALSE)),"")</f>
        <v/>
      </c>
      <c r="K3618" s="76"/>
      <c r="L3618" s="74" t="str">
        <f t="shared" si="112"/>
        <v/>
      </c>
    </row>
    <row r="3619" spans="1:12" ht="18.95" customHeight="1" x14ac:dyDescent="0.25">
      <c r="A3619" s="52"/>
      <c r="C3619" s="185"/>
      <c r="D3619" s="76"/>
      <c r="E3619" s="76" t="str">
        <f>IF(D3619="","",IFERROR(VLOOKUP(D3619,Cadastro!$C$9:$D$1009,2,FALSE),"NOT FOUND"))</f>
        <v/>
      </c>
      <c r="F3619" s="76"/>
      <c r="G3619" s="94"/>
      <c r="H3619" s="97"/>
      <c r="I3619" s="77">
        <f t="shared" si="113"/>
        <v>0</v>
      </c>
      <c r="J3619" s="78" t="str">
        <f>IFERROR(IF(E3619="","",VLOOKUP(D3619,Saldo!$P$8:$Q$1009,2,FALSE)),"")</f>
        <v/>
      </c>
      <c r="K3619" s="76"/>
      <c r="L3619" s="74" t="str">
        <f t="shared" si="112"/>
        <v/>
      </c>
    </row>
    <row r="3620" spans="1:12" ht="18.95" customHeight="1" x14ac:dyDescent="0.25">
      <c r="A3620" s="52"/>
      <c r="C3620" s="185"/>
      <c r="D3620" s="76"/>
      <c r="E3620" s="76" t="str">
        <f>IF(D3620="","",IFERROR(VLOOKUP(D3620,Cadastro!$C$9:$D$1009,2,FALSE),"NOT FOUND"))</f>
        <v/>
      </c>
      <c r="F3620" s="76"/>
      <c r="G3620" s="94"/>
      <c r="H3620" s="97"/>
      <c r="I3620" s="77">
        <f t="shared" si="113"/>
        <v>0</v>
      </c>
      <c r="J3620" s="78" t="str">
        <f>IFERROR(IF(E3620="","",VLOOKUP(D3620,Saldo!$P$8:$Q$1009,2,FALSE)),"")</f>
        <v/>
      </c>
      <c r="K3620" s="76"/>
      <c r="L3620" s="74" t="str">
        <f t="shared" si="112"/>
        <v/>
      </c>
    </row>
    <row r="3621" spans="1:12" ht="18.95" customHeight="1" x14ac:dyDescent="0.25">
      <c r="A3621" s="52"/>
      <c r="C3621" s="185"/>
      <c r="D3621" s="76"/>
      <c r="E3621" s="76" t="str">
        <f>IF(D3621="","",IFERROR(VLOOKUP(D3621,Cadastro!$C$9:$D$1009,2,FALSE),"NOT FOUND"))</f>
        <v/>
      </c>
      <c r="F3621" s="76"/>
      <c r="G3621" s="94"/>
      <c r="H3621" s="97"/>
      <c r="I3621" s="77">
        <f t="shared" si="113"/>
        <v>0</v>
      </c>
      <c r="J3621" s="78" t="str">
        <f>IFERROR(IF(E3621="","",VLOOKUP(D3621,Saldo!$P$8:$Q$1009,2,FALSE)),"")</f>
        <v/>
      </c>
      <c r="K3621" s="76"/>
      <c r="L3621" s="74" t="str">
        <f t="shared" si="112"/>
        <v/>
      </c>
    </row>
    <row r="3622" spans="1:12" ht="18.95" customHeight="1" x14ac:dyDescent="0.25">
      <c r="A3622" s="52"/>
      <c r="C3622" s="185"/>
      <c r="D3622" s="76"/>
      <c r="E3622" s="76" t="str">
        <f>IF(D3622="","",IFERROR(VLOOKUP(D3622,Cadastro!$C$9:$D$1009,2,FALSE),"NOT FOUND"))</f>
        <v/>
      </c>
      <c r="F3622" s="76"/>
      <c r="G3622" s="94"/>
      <c r="H3622" s="97"/>
      <c r="I3622" s="77">
        <f t="shared" si="113"/>
        <v>0</v>
      </c>
      <c r="J3622" s="78" t="str">
        <f>IFERROR(IF(E3622="","",VLOOKUP(D3622,Saldo!$P$8:$Q$1009,2,FALSE)),"")</f>
        <v/>
      </c>
      <c r="K3622" s="76"/>
      <c r="L3622" s="74" t="str">
        <f t="shared" si="112"/>
        <v/>
      </c>
    </row>
    <row r="3623" spans="1:12" ht="18.95" customHeight="1" x14ac:dyDescent="0.25">
      <c r="A3623" s="52"/>
      <c r="C3623" s="185"/>
      <c r="D3623" s="76"/>
      <c r="E3623" s="76" t="str">
        <f>IF(D3623="","",IFERROR(VLOOKUP(D3623,Cadastro!$C$9:$D$1009,2,FALSE),"NOT FOUND"))</f>
        <v/>
      </c>
      <c r="F3623" s="76"/>
      <c r="G3623" s="94"/>
      <c r="H3623" s="97"/>
      <c r="I3623" s="77">
        <f t="shared" si="113"/>
        <v>0</v>
      </c>
      <c r="J3623" s="78" t="str">
        <f>IFERROR(IF(E3623="","",VLOOKUP(D3623,Saldo!$P$8:$Q$1009,2,FALSE)),"")</f>
        <v/>
      </c>
      <c r="K3623" s="76"/>
      <c r="L3623" s="74" t="str">
        <f t="shared" si="112"/>
        <v/>
      </c>
    </row>
    <row r="3624" spans="1:12" ht="18.95" customHeight="1" x14ac:dyDescent="0.25">
      <c r="A3624" s="52"/>
      <c r="C3624" s="185"/>
      <c r="D3624" s="76"/>
      <c r="E3624" s="76" t="str">
        <f>IF(D3624="","",IFERROR(VLOOKUP(D3624,Cadastro!$C$9:$D$1009,2,FALSE),"NOT FOUND"))</f>
        <v/>
      </c>
      <c r="F3624" s="76"/>
      <c r="G3624" s="94"/>
      <c r="H3624" s="97"/>
      <c r="I3624" s="77">
        <f t="shared" si="113"/>
        <v>0</v>
      </c>
      <c r="J3624" s="78" t="str">
        <f>IFERROR(IF(E3624="","",VLOOKUP(D3624,Saldo!$P$8:$Q$1009,2,FALSE)),"")</f>
        <v/>
      </c>
      <c r="K3624" s="76"/>
      <c r="L3624" s="74" t="str">
        <f t="shared" si="112"/>
        <v/>
      </c>
    </row>
    <row r="3625" spans="1:12" ht="18.95" customHeight="1" x14ac:dyDescent="0.25">
      <c r="A3625" s="52"/>
      <c r="C3625" s="185"/>
      <c r="D3625" s="76"/>
      <c r="E3625" s="76" t="str">
        <f>IF(D3625="","",IFERROR(VLOOKUP(D3625,Cadastro!$C$9:$D$1009,2,FALSE),"NOT FOUND"))</f>
        <v/>
      </c>
      <c r="F3625" s="76"/>
      <c r="G3625" s="94"/>
      <c r="H3625" s="97"/>
      <c r="I3625" s="77">
        <f t="shared" si="113"/>
        <v>0</v>
      </c>
      <c r="J3625" s="78" t="str">
        <f>IFERROR(IF(E3625="","",VLOOKUP(D3625,Saldo!$P$8:$Q$1009,2,FALSE)),"")</f>
        <v/>
      </c>
      <c r="K3625" s="76"/>
      <c r="L3625" s="74" t="str">
        <f t="shared" si="112"/>
        <v/>
      </c>
    </row>
    <row r="3626" spans="1:12" ht="18.95" customHeight="1" x14ac:dyDescent="0.25">
      <c r="A3626" s="52"/>
      <c r="C3626" s="185"/>
      <c r="D3626" s="76"/>
      <c r="E3626" s="76" t="str">
        <f>IF(D3626="","",IFERROR(VLOOKUP(D3626,Cadastro!$C$9:$D$1009,2,FALSE),"NOT FOUND"))</f>
        <v/>
      </c>
      <c r="F3626" s="76"/>
      <c r="G3626" s="94"/>
      <c r="H3626" s="97"/>
      <c r="I3626" s="77">
        <f t="shared" si="113"/>
        <v>0</v>
      </c>
      <c r="J3626" s="78" t="str">
        <f>IFERROR(IF(E3626="","",VLOOKUP(D3626,Saldo!$P$8:$Q$1009,2,FALSE)),"")</f>
        <v/>
      </c>
      <c r="K3626" s="76"/>
      <c r="L3626" s="74" t="str">
        <f t="shared" si="112"/>
        <v/>
      </c>
    </row>
    <row r="3627" spans="1:12" ht="18.95" customHeight="1" x14ac:dyDescent="0.25">
      <c r="A3627" s="52"/>
      <c r="C3627" s="185"/>
      <c r="D3627" s="76"/>
      <c r="E3627" s="76" t="str">
        <f>IF(D3627="","",IFERROR(VLOOKUP(D3627,Cadastro!$C$9:$D$1009,2,FALSE),"NOT FOUND"))</f>
        <v/>
      </c>
      <c r="F3627" s="76"/>
      <c r="G3627" s="94"/>
      <c r="H3627" s="97"/>
      <c r="I3627" s="77">
        <f t="shared" si="113"/>
        <v>0</v>
      </c>
      <c r="J3627" s="78" t="str">
        <f>IFERROR(IF(E3627="","",VLOOKUP(D3627,Saldo!$P$8:$Q$1009,2,FALSE)),"")</f>
        <v/>
      </c>
      <c r="K3627" s="76"/>
      <c r="L3627" s="74" t="str">
        <f t="shared" si="112"/>
        <v/>
      </c>
    </row>
    <row r="3628" spans="1:12" ht="18.95" customHeight="1" x14ac:dyDescent="0.25">
      <c r="A3628" s="52"/>
      <c r="C3628" s="185"/>
      <c r="D3628" s="76"/>
      <c r="E3628" s="76" t="str">
        <f>IF(D3628="","",IFERROR(VLOOKUP(D3628,Cadastro!$C$9:$D$1009,2,FALSE),"NOT FOUND"))</f>
        <v/>
      </c>
      <c r="F3628" s="76"/>
      <c r="G3628" s="94"/>
      <c r="H3628" s="97"/>
      <c r="I3628" s="77">
        <f t="shared" si="113"/>
        <v>0</v>
      </c>
      <c r="J3628" s="78" t="str">
        <f>IFERROR(IF(E3628="","",VLOOKUP(D3628,Saldo!$P$8:$Q$1009,2,FALSE)),"")</f>
        <v/>
      </c>
      <c r="K3628" s="76"/>
      <c r="L3628" s="74" t="str">
        <f t="shared" si="112"/>
        <v/>
      </c>
    </row>
    <row r="3629" spans="1:12" ht="18.95" customHeight="1" x14ac:dyDescent="0.25">
      <c r="A3629" s="52"/>
      <c r="C3629" s="185"/>
      <c r="D3629" s="76"/>
      <c r="E3629" s="76" t="str">
        <f>IF(D3629="","",IFERROR(VLOOKUP(D3629,Cadastro!$C$9:$D$1009,2,FALSE),"NOT FOUND"))</f>
        <v/>
      </c>
      <c r="F3629" s="76"/>
      <c r="G3629" s="94"/>
      <c r="H3629" s="97"/>
      <c r="I3629" s="77">
        <f t="shared" si="113"/>
        <v>0</v>
      </c>
      <c r="J3629" s="78" t="str">
        <f>IFERROR(IF(E3629="","",VLOOKUP(D3629,Saldo!$P$8:$Q$1009,2,FALSE)),"")</f>
        <v/>
      </c>
      <c r="K3629" s="76"/>
      <c r="L3629" s="74" t="str">
        <f t="shared" si="112"/>
        <v/>
      </c>
    </row>
    <row r="3630" spans="1:12" ht="18.95" customHeight="1" x14ac:dyDescent="0.25">
      <c r="A3630" s="52"/>
      <c r="C3630" s="185"/>
      <c r="D3630" s="76"/>
      <c r="E3630" s="76" t="str">
        <f>IF(D3630="","",IFERROR(VLOOKUP(D3630,Cadastro!$C$9:$D$1009,2,FALSE),"NOT FOUND"))</f>
        <v/>
      </c>
      <c r="F3630" s="76"/>
      <c r="G3630" s="94"/>
      <c r="H3630" s="97"/>
      <c r="I3630" s="77">
        <f t="shared" si="113"/>
        <v>0</v>
      </c>
      <c r="J3630" s="78" t="str">
        <f>IFERROR(IF(E3630="","",VLOOKUP(D3630,Saldo!$P$8:$Q$1009,2,FALSE)),"")</f>
        <v/>
      </c>
      <c r="K3630" s="76"/>
      <c r="L3630" s="74" t="str">
        <f t="shared" si="112"/>
        <v/>
      </c>
    </row>
    <row r="3631" spans="1:12" ht="18.95" customHeight="1" x14ac:dyDescent="0.25">
      <c r="A3631" s="52"/>
      <c r="C3631" s="185"/>
      <c r="D3631" s="76"/>
      <c r="E3631" s="76" t="str">
        <f>IF(D3631="","",IFERROR(VLOOKUP(D3631,Cadastro!$C$9:$D$1009,2,FALSE),"NOT FOUND"))</f>
        <v/>
      </c>
      <c r="F3631" s="76"/>
      <c r="G3631" s="94"/>
      <c r="H3631" s="97"/>
      <c r="I3631" s="77">
        <f t="shared" si="113"/>
        <v>0</v>
      </c>
      <c r="J3631" s="78" t="str">
        <f>IFERROR(IF(E3631="","",VLOOKUP(D3631,Saldo!$P$8:$Q$1009,2,FALSE)),"")</f>
        <v/>
      </c>
      <c r="K3631" s="76"/>
      <c r="L3631" s="74" t="str">
        <f t="shared" si="112"/>
        <v/>
      </c>
    </row>
    <row r="3632" spans="1:12" ht="18.95" customHeight="1" x14ac:dyDescent="0.25">
      <c r="A3632" s="52"/>
      <c r="C3632" s="185"/>
      <c r="D3632" s="76"/>
      <c r="E3632" s="76" t="str">
        <f>IF(D3632="","",IFERROR(VLOOKUP(D3632,Cadastro!$C$9:$D$1009,2,FALSE),"NOT FOUND"))</f>
        <v/>
      </c>
      <c r="F3632" s="76"/>
      <c r="G3632" s="94"/>
      <c r="H3632" s="97"/>
      <c r="I3632" s="77">
        <f t="shared" si="113"/>
        <v>0</v>
      </c>
      <c r="J3632" s="78" t="str">
        <f>IFERROR(IF(E3632="","",VLOOKUP(D3632,Saldo!$P$8:$Q$1009,2,FALSE)),"")</f>
        <v/>
      </c>
      <c r="K3632" s="76"/>
      <c r="L3632" s="74" t="str">
        <f t="shared" si="112"/>
        <v/>
      </c>
    </row>
    <row r="3633" spans="1:12" ht="18.95" customHeight="1" x14ac:dyDescent="0.25">
      <c r="A3633" s="52"/>
      <c r="C3633" s="185"/>
      <c r="D3633" s="76"/>
      <c r="E3633" s="76" t="str">
        <f>IF(D3633="","",IFERROR(VLOOKUP(D3633,Cadastro!$C$9:$D$1009,2,FALSE),"NOT FOUND"))</f>
        <v/>
      </c>
      <c r="F3633" s="76"/>
      <c r="G3633" s="94"/>
      <c r="H3633" s="97"/>
      <c r="I3633" s="77">
        <f t="shared" si="113"/>
        <v>0</v>
      </c>
      <c r="J3633" s="78" t="str">
        <f>IFERROR(IF(E3633="","",VLOOKUP(D3633,Saldo!$P$8:$Q$1009,2,FALSE)),"")</f>
        <v/>
      </c>
      <c r="K3633" s="76"/>
      <c r="L3633" s="74" t="str">
        <f t="shared" si="112"/>
        <v/>
      </c>
    </row>
    <row r="3634" spans="1:12" ht="18.95" customHeight="1" x14ac:dyDescent="0.25">
      <c r="A3634" s="52"/>
      <c r="C3634" s="185"/>
      <c r="D3634" s="76"/>
      <c r="E3634" s="76" t="str">
        <f>IF(D3634="","",IFERROR(VLOOKUP(D3634,Cadastro!$C$9:$D$1009,2,FALSE),"NOT FOUND"))</f>
        <v/>
      </c>
      <c r="F3634" s="76"/>
      <c r="G3634" s="94"/>
      <c r="H3634" s="97"/>
      <c r="I3634" s="77">
        <f t="shared" si="113"/>
        <v>0</v>
      </c>
      <c r="J3634" s="78" t="str">
        <f>IFERROR(IF(E3634="","",VLOOKUP(D3634,Saldo!$P$8:$Q$1009,2,FALSE)),"")</f>
        <v/>
      </c>
      <c r="K3634" s="76"/>
      <c r="L3634" s="74" t="str">
        <f t="shared" si="112"/>
        <v/>
      </c>
    </row>
    <row r="3635" spans="1:12" ht="18.95" customHeight="1" x14ac:dyDescent="0.25">
      <c r="A3635" s="52"/>
      <c r="C3635" s="185"/>
      <c r="D3635" s="76"/>
      <c r="E3635" s="76" t="str">
        <f>IF(D3635="","",IFERROR(VLOOKUP(D3635,Cadastro!$C$9:$D$1009,2,FALSE),"NOT FOUND"))</f>
        <v/>
      </c>
      <c r="F3635" s="76"/>
      <c r="G3635" s="94"/>
      <c r="H3635" s="97"/>
      <c r="I3635" s="77">
        <f t="shared" si="113"/>
        <v>0</v>
      </c>
      <c r="J3635" s="78" t="str">
        <f>IFERROR(IF(E3635="","",VLOOKUP(D3635,Saldo!$P$8:$Q$1009,2,FALSE)),"")</f>
        <v/>
      </c>
      <c r="K3635" s="76"/>
      <c r="L3635" s="74" t="str">
        <f t="shared" si="112"/>
        <v/>
      </c>
    </row>
    <row r="3636" spans="1:12" ht="18.95" customHeight="1" x14ac:dyDescent="0.25">
      <c r="A3636" s="52"/>
      <c r="C3636" s="185"/>
      <c r="D3636" s="76"/>
      <c r="E3636" s="76" t="str">
        <f>IF(D3636="","",IFERROR(VLOOKUP(D3636,Cadastro!$C$9:$D$1009,2,FALSE),"NOT FOUND"))</f>
        <v/>
      </c>
      <c r="F3636" s="76"/>
      <c r="G3636" s="94"/>
      <c r="H3636" s="97"/>
      <c r="I3636" s="77">
        <f t="shared" si="113"/>
        <v>0</v>
      </c>
      <c r="J3636" s="78" t="str">
        <f>IFERROR(IF(E3636="","",VLOOKUP(D3636,Saldo!$P$8:$Q$1009,2,FALSE)),"")</f>
        <v/>
      </c>
      <c r="K3636" s="76"/>
      <c r="L3636" s="74" t="str">
        <f t="shared" si="112"/>
        <v/>
      </c>
    </row>
    <row r="3637" spans="1:12" ht="18.95" customHeight="1" x14ac:dyDescent="0.25">
      <c r="A3637" s="52"/>
      <c r="C3637" s="185"/>
      <c r="D3637" s="76"/>
      <c r="E3637" s="76" t="str">
        <f>IF(D3637="","",IFERROR(VLOOKUP(D3637,Cadastro!$C$9:$D$1009,2,FALSE),"NOT FOUND"))</f>
        <v/>
      </c>
      <c r="F3637" s="76"/>
      <c r="G3637" s="94"/>
      <c r="H3637" s="97"/>
      <c r="I3637" s="77">
        <f t="shared" si="113"/>
        <v>0</v>
      </c>
      <c r="J3637" s="78" t="str">
        <f>IFERROR(IF(E3637="","",VLOOKUP(D3637,Saldo!$P$8:$Q$1009,2,FALSE)),"")</f>
        <v/>
      </c>
      <c r="K3637" s="76"/>
      <c r="L3637" s="74" t="str">
        <f t="shared" si="112"/>
        <v/>
      </c>
    </row>
    <row r="3638" spans="1:12" ht="18.95" customHeight="1" x14ac:dyDescent="0.25">
      <c r="A3638" s="52"/>
      <c r="C3638" s="185"/>
      <c r="D3638" s="76"/>
      <c r="E3638" s="76" t="str">
        <f>IF(D3638="","",IFERROR(VLOOKUP(D3638,Cadastro!$C$9:$D$1009,2,FALSE),"NOT FOUND"))</f>
        <v/>
      </c>
      <c r="F3638" s="76"/>
      <c r="G3638" s="94"/>
      <c r="H3638" s="97"/>
      <c r="I3638" s="77">
        <f t="shared" si="113"/>
        <v>0</v>
      </c>
      <c r="J3638" s="78" t="str">
        <f>IFERROR(IF(E3638="","",VLOOKUP(D3638,Saldo!$P$8:$Q$1009,2,FALSE)),"")</f>
        <v/>
      </c>
      <c r="K3638" s="76"/>
      <c r="L3638" s="74" t="str">
        <f t="shared" si="112"/>
        <v/>
      </c>
    </row>
    <row r="3639" spans="1:12" ht="18.95" customHeight="1" x14ac:dyDescent="0.25">
      <c r="A3639" s="52"/>
      <c r="C3639" s="185"/>
      <c r="D3639" s="76"/>
      <c r="E3639" s="76" t="str">
        <f>IF(D3639="","",IFERROR(VLOOKUP(D3639,Cadastro!$C$9:$D$1009,2,FALSE),"NOT FOUND"))</f>
        <v/>
      </c>
      <c r="F3639" s="76"/>
      <c r="G3639" s="94"/>
      <c r="H3639" s="97"/>
      <c r="I3639" s="77">
        <f t="shared" si="113"/>
        <v>0</v>
      </c>
      <c r="J3639" s="78" t="str">
        <f>IFERROR(IF(E3639="","",VLOOKUP(D3639,Saldo!$P$8:$Q$1009,2,FALSE)),"")</f>
        <v/>
      </c>
      <c r="K3639" s="76"/>
      <c r="L3639" s="74" t="str">
        <f t="shared" si="112"/>
        <v/>
      </c>
    </row>
    <row r="3640" spans="1:12" ht="18.95" customHeight="1" x14ac:dyDescent="0.25">
      <c r="A3640" s="52"/>
      <c r="C3640" s="185"/>
      <c r="D3640" s="76"/>
      <c r="E3640" s="76" t="str">
        <f>IF(D3640="","",IFERROR(VLOOKUP(D3640,Cadastro!$C$9:$D$1009,2,FALSE),"NOT FOUND"))</f>
        <v/>
      </c>
      <c r="F3640" s="76"/>
      <c r="G3640" s="94"/>
      <c r="H3640" s="97"/>
      <c r="I3640" s="77">
        <f t="shared" si="113"/>
        <v>0</v>
      </c>
      <c r="J3640" s="78" t="str">
        <f>IFERROR(IF(E3640="","",VLOOKUP(D3640,Saldo!$P$8:$Q$1009,2,FALSE)),"")</f>
        <v/>
      </c>
      <c r="K3640" s="76"/>
      <c r="L3640" s="74" t="str">
        <f t="shared" si="112"/>
        <v/>
      </c>
    </row>
    <row r="3641" spans="1:12" ht="18.95" customHeight="1" x14ac:dyDescent="0.25">
      <c r="A3641" s="52"/>
      <c r="C3641" s="185"/>
      <c r="D3641" s="76"/>
      <c r="E3641" s="76" t="str">
        <f>IF(D3641="","",IFERROR(VLOOKUP(D3641,Cadastro!$C$9:$D$1009,2,FALSE),"NOT FOUND"))</f>
        <v/>
      </c>
      <c r="F3641" s="76"/>
      <c r="G3641" s="94"/>
      <c r="H3641" s="97"/>
      <c r="I3641" s="77">
        <f t="shared" si="113"/>
        <v>0</v>
      </c>
      <c r="J3641" s="78" t="str">
        <f>IFERROR(IF(E3641="","",VLOOKUP(D3641,Saldo!$P$8:$Q$1009,2,FALSE)),"")</f>
        <v/>
      </c>
      <c r="K3641" s="76"/>
      <c r="L3641" s="74" t="str">
        <f t="shared" si="112"/>
        <v/>
      </c>
    </row>
    <row r="3642" spans="1:12" ht="18.95" customHeight="1" x14ac:dyDescent="0.25">
      <c r="A3642" s="52"/>
      <c r="C3642" s="185"/>
      <c r="D3642" s="76"/>
      <c r="E3642" s="76" t="str">
        <f>IF(D3642="","",IFERROR(VLOOKUP(D3642,Cadastro!$C$9:$D$1009,2,FALSE),"NOT FOUND"))</f>
        <v/>
      </c>
      <c r="F3642" s="76"/>
      <c r="G3642" s="94"/>
      <c r="H3642" s="97"/>
      <c r="I3642" s="77">
        <f t="shared" si="113"/>
        <v>0</v>
      </c>
      <c r="J3642" s="78" t="str">
        <f>IFERROR(IF(E3642="","",VLOOKUP(D3642,Saldo!$P$8:$Q$1009,2,FALSE)),"")</f>
        <v/>
      </c>
      <c r="K3642" s="76"/>
      <c r="L3642" s="74" t="str">
        <f t="shared" si="112"/>
        <v/>
      </c>
    </row>
    <row r="3643" spans="1:12" ht="18.95" customHeight="1" x14ac:dyDescent="0.25">
      <c r="A3643" s="52"/>
      <c r="C3643" s="185"/>
      <c r="D3643" s="76"/>
      <c r="E3643" s="76" t="str">
        <f>IF(D3643="","",IFERROR(VLOOKUP(D3643,Cadastro!$C$9:$D$1009,2,FALSE),"NOT FOUND"))</f>
        <v/>
      </c>
      <c r="F3643" s="76"/>
      <c r="G3643" s="94"/>
      <c r="H3643" s="97"/>
      <c r="I3643" s="77">
        <f t="shared" si="113"/>
        <v>0</v>
      </c>
      <c r="J3643" s="78" t="str">
        <f>IFERROR(IF(E3643="","",VLOOKUP(D3643,Saldo!$P$8:$Q$1009,2,FALSE)),"")</f>
        <v/>
      </c>
      <c r="K3643" s="76"/>
      <c r="L3643" s="74" t="str">
        <f t="shared" si="112"/>
        <v/>
      </c>
    </row>
    <row r="3644" spans="1:12" ht="18.95" customHeight="1" x14ac:dyDescent="0.25">
      <c r="A3644" s="52"/>
      <c r="C3644" s="185"/>
      <c r="D3644" s="76"/>
      <c r="E3644" s="76" t="str">
        <f>IF(D3644="","",IFERROR(VLOOKUP(D3644,Cadastro!$C$9:$D$1009,2,FALSE),"NOT FOUND"))</f>
        <v/>
      </c>
      <c r="F3644" s="76"/>
      <c r="G3644" s="94"/>
      <c r="H3644" s="97"/>
      <c r="I3644" s="77">
        <f t="shared" si="113"/>
        <v>0</v>
      </c>
      <c r="J3644" s="78" t="str">
        <f>IFERROR(IF(E3644="","",VLOOKUP(D3644,Saldo!$P$8:$Q$1009,2,FALSE)),"")</f>
        <v/>
      </c>
      <c r="K3644" s="76"/>
      <c r="L3644" s="74" t="str">
        <f t="shared" si="112"/>
        <v/>
      </c>
    </row>
    <row r="3645" spans="1:12" ht="18.95" customHeight="1" x14ac:dyDescent="0.25">
      <c r="A3645" s="52"/>
      <c r="C3645" s="185"/>
      <c r="D3645" s="76"/>
      <c r="E3645" s="76" t="str">
        <f>IF(D3645="","",IFERROR(VLOOKUP(D3645,Cadastro!$C$9:$D$1009,2,FALSE),"NOT FOUND"))</f>
        <v/>
      </c>
      <c r="F3645" s="76"/>
      <c r="G3645" s="94"/>
      <c r="H3645" s="97"/>
      <c r="I3645" s="77">
        <f t="shared" si="113"/>
        <v>0</v>
      </c>
      <c r="J3645" s="78" t="str">
        <f>IFERROR(IF(E3645="","",VLOOKUP(D3645,Saldo!$P$8:$Q$1009,2,FALSE)),"")</f>
        <v/>
      </c>
      <c r="K3645" s="76"/>
      <c r="L3645" s="74" t="str">
        <f t="shared" si="112"/>
        <v/>
      </c>
    </row>
    <row r="3646" spans="1:12" ht="18.95" customHeight="1" x14ac:dyDescent="0.25">
      <c r="A3646" s="52"/>
      <c r="C3646" s="185"/>
      <c r="D3646" s="76"/>
      <c r="E3646" s="76" t="str">
        <f>IF(D3646="","",IFERROR(VLOOKUP(D3646,Cadastro!$C$9:$D$1009,2,FALSE),"NOT FOUND"))</f>
        <v/>
      </c>
      <c r="F3646" s="76"/>
      <c r="G3646" s="94"/>
      <c r="H3646" s="97"/>
      <c r="I3646" s="77">
        <f t="shared" si="113"/>
        <v>0</v>
      </c>
      <c r="J3646" s="78" t="str">
        <f>IFERROR(IF(E3646="","",VLOOKUP(D3646,Saldo!$P$8:$Q$1009,2,FALSE)),"")</f>
        <v/>
      </c>
      <c r="K3646" s="76"/>
      <c r="L3646" s="74" t="str">
        <f t="shared" si="112"/>
        <v/>
      </c>
    </row>
    <row r="3647" spans="1:12" ht="18.95" customHeight="1" x14ac:dyDescent="0.25">
      <c r="A3647" s="52"/>
      <c r="C3647" s="185"/>
      <c r="D3647" s="76"/>
      <c r="E3647" s="76" t="str">
        <f>IF(D3647="","",IFERROR(VLOOKUP(D3647,Cadastro!$C$9:$D$1009,2,FALSE),"NOT FOUND"))</f>
        <v/>
      </c>
      <c r="F3647" s="76"/>
      <c r="G3647" s="94"/>
      <c r="H3647" s="97"/>
      <c r="I3647" s="77">
        <f t="shared" si="113"/>
        <v>0</v>
      </c>
      <c r="J3647" s="78" t="str">
        <f>IFERROR(IF(E3647="","",VLOOKUP(D3647,Saldo!$P$8:$Q$1009,2,FALSE)),"")</f>
        <v/>
      </c>
      <c r="K3647" s="76"/>
      <c r="L3647" s="74" t="str">
        <f t="shared" si="112"/>
        <v/>
      </c>
    </row>
    <row r="3648" spans="1:12" ht="18.95" customHeight="1" x14ac:dyDescent="0.25">
      <c r="A3648" s="52"/>
      <c r="C3648" s="185"/>
      <c r="D3648" s="76"/>
      <c r="E3648" s="76" t="str">
        <f>IF(D3648="","",IFERROR(VLOOKUP(D3648,Cadastro!$C$9:$D$1009,2,FALSE),"NOT FOUND"))</f>
        <v/>
      </c>
      <c r="F3648" s="76"/>
      <c r="G3648" s="94"/>
      <c r="H3648" s="97"/>
      <c r="I3648" s="77">
        <f t="shared" si="113"/>
        <v>0</v>
      </c>
      <c r="J3648" s="78" t="str">
        <f>IFERROR(IF(E3648="","",VLOOKUP(D3648,Saldo!$P$8:$Q$1009,2,FALSE)),"")</f>
        <v/>
      </c>
      <c r="K3648" s="76"/>
      <c r="L3648" s="74" t="str">
        <f t="shared" si="112"/>
        <v/>
      </c>
    </row>
    <row r="3649" spans="1:12" ht="18.95" customHeight="1" x14ac:dyDescent="0.25">
      <c r="A3649" s="52"/>
      <c r="C3649" s="185"/>
      <c r="D3649" s="76"/>
      <c r="E3649" s="76" t="str">
        <f>IF(D3649="","",IFERROR(VLOOKUP(D3649,Cadastro!$C$9:$D$1009,2,FALSE),"NOT FOUND"))</f>
        <v/>
      </c>
      <c r="F3649" s="76"/>
      <c r="G3649" s="94"/>
      <c r="H3649" s="97"/>
      <c r="I3649" s="77">
        <f t="shared" si="113"/>
        <v>0</v>
      </c>
      <c r="J3649" s="78" t="str">
        <f>IFERROR(IF(E3649="","",VLOOKUP(D3649,Saldo!$P$8:$Q$1009,2,FALSE)),"")</f>
        <v/>
      </c>
      <c r="K3649" s="76"/>
      <c r="L3649" s="74" t="str">
        <f t="shared" si="112"/>
        <v/>
      </c>
    </row>
    <row r="3650" spans="1:12" ht="18.95" customHeight="1" x14ac:dyDescent="0.25">
      <c r="A3650" s="52"/>
      <c r="C3650" s="185"/>
      <c r="D3650" s="76"/>
      <c r="E3650" s="76" t="str">
        <f>IF(D3650="","",IFERROR(VLOOKUP(D3650,Cadastro!$C$9:$D$1009,2,FALSE),"NOT FOUND"))</f>
        <v/>
      </c>
      <c r="F3650" s="76"/>
      <c r="G3650" s="94"/>
      <c r="H3650" s="97"/>
      <c r="I3650" s="77">
        <f t="shared" si="113"/>
        <v>0</v>
      </c>
      <c r="J3650" s="78" t="str">
        <f>IFERROR(IF(E3650="","",VLOOKUP(D3650,Saldo!$P$8:$Q$1009,2,FALSE)),"")</f>
        <v/>
      </c>
      <c r="K3650" s="76"/>
      <c r="L3650" s="74" t="str">
        <f t="shared" si="112"/>
        <v/>
      </c>
    </row>
    <row r="3651" spans="1:12" ht="18.95" customHeight="1" x14ac:dyDescent="0.25">
      <c r="A3651" s="52"/>
      <c r="C3651" s="185"/>
      <c r="D3651" s="76"/>
      <c r="E3651" s="76" t="str">
        <f>IF(D3651="","",IFERROR(VLOOKUP(D3651,Cadastro!$C$9:$D$1009,2,FALSE),"NOT FOUND"))</f>
        <v/>
      </c>
      <c r="F3651" s="76"/>
      <c r="G3651" s="94"/>
      <c r="H3651" s="97"/>
      <c r="I3651" s="77">
        <f t="shared" si="113"/>
        <v>0</v>
      </c>
      <c r="J3651" s="78" t="str">
        <f>IFERROR(IF(E3651="","",VLOOKUP(D3651,Saldo!$P$8:$Q$1009,2,FALSE)),"")</f>
        <v/>
      </c>
      <c r="K3651" s="76"/>
      <c r="L3651" s="74" t="str">
        <f t="shared" si="112"/>
        <v/>
      </c>
    </row>
    <row r="3652" spans="1:12" ht="18.95" customHeight="1" x14ac:dyDescent="0.25">
      <c r="A3652" s="52"/>
      <c r="C3652" s="185"/>
      <c r="D3652" s="76"/>
      <c r="E3652" s="76" t="str">
        <f>IF(D3652="","",IFERROR(VLOOKUP(D3652,Cadastro!$C$9:$D$1009,2,FALSE),"NOT FOUND"))</f>
        <v/>
      </c>
      <c r="F3652" s="76"/>
      <c r="G3652" s="94"/>
      <c r="H3652" s="97"/>
      <c r="I3652" s="77">
        <f t="shared" si="113"/>
        <v>0</v>
      </c>
      <c r="J3652" s="78" t="str">
        <f>IFERROR(IF(E3652="","",VLOOKUP(D3652,Saldo!$P$8:$Q$1009,2,FALSE)),"")</f>
        <v/>
      </c>
      <c r="K3652" s="76"/>
      <c r="L3652" s="74" t="str">
        <f t="shared" si="112"/>
        <v/>
      </c>
    </row>
    <row r="3653" spans="1:12" ht="18.95" customHeight="1" x14ac:dyDescent="0.25">
      <c r="A3653" s="52"/>
      <c r="C3653" s="185"/>
      <c r="D3653" s="76"/>
      <c r="E3653" s="76" t="str">
        <f>IF(D3653="","",IFERROR(VLOOKUP(D3653,Cadastro!$C$9:$D$1009,2,FALSE),"NOT FOUND"))</f>
        <v/>
      </c>
      <c r="F3653" s="76"/>
      <c r="G3653" s="94"/>
      <c r="H3653" s="97"/>
      <c r="I3653" s="77">
        <f t="shared" si="113"/>
        <v>0</v>
      </c>
      <c r="J3653" s="78" t="str">
        <f>IFERROR(IF(E3653="","",VLOOKUP(D3653,Saldo!$P$8:$Q$1009,2,FALSE)),"")</f>
        <v/>
      </c>
      <c r="K3653" s="76"/>
      <c r="L3653" s="74" t="str">
        <f t="shared" si="112"/>
        <v/>
      </c>
    </row>
    <row r="3654" spans="1:12" ht="18.95" customHeight="1" x14ac:dyDescent="0.25">
      <c r="A3654" s="52"/>
      <c r="C3654" s="185"/>
      <c r="D3654" s="76"/>
      <c r="E3654" s="76" t="str">
        <f>IF(D3654="","",IFERROR(VLOOKUP(D3654,Cadastro!$C$9:$D$1009,2,FALSE),"NOT FOUND"))</f>
        <v/>
      </c>
      <c r="F3654" s="76"/>
      <c r="G3654" s="94"/>
      <c r="H3654" s="97"/>
      <c r="I3654" s="77">
        <f t="shared" si="113"/>
        <v>0</v>
      </c>
      <c r="J3654" s="78" t="str">
        <f>IFERROR(IF(E3654="","",VLOOKUP(D3654,Saldo!$P$8:$Q$1009,2,FALSE)),"")</f>
        <v/>
      </c>
      <c r="K3654" s="76"/>
      <c r="L3654" s="74" t="str">
        <f t="shared" si="112"/>
        <v/>
      </c>
    </row>
    <row r="3655" spans="1:12" ht="18.95" customHeight="1" x14ac:dyDescent="0.25">
      <c r="A3655" s="52"/>
      <c r="C3655" s="185"/>
      <c r="D3655" s="76"/>
      <c r="E3655" s="76" t="str">
        <f>IF(D3655="","",IFERROR(VLOOKUP(D3655,Cadastro!$C$9:$D$1009,2,FALSE),"NOT FOUND"))</f>
        <v/>
      </c>
      <c r="F3655" s="76"/>
      <c r="G3655" s="94"/>
      <c r="H3655" s="97"/>
      <c r="I3655" s="77">
        <f t="shared" si="113"/>
        <v>0</v>
      </c>
      <c r="J3655" s="78" t="str">
        <f>IFERROR(IF(E3655="","",VLOOKUP(D3655,Saldo!$P$8:$Q$1009,2,FALSE)),"")</f>
        <v/>
      </c>
      <c r="K3655" s="76"/>
      <c r="L3655" s="74" t="str">
        <f t="shared" si="112"/>
        <v/>
      </c>
    </row>
    <row r="3656" spans="1:12" ht="18.95" customHeight="1" x14ac:dyDescent="0.25">
      <c r="A3656" s="52"/>
      <c r="C3656" s="185"/>
      <c r="D3656" s="76"/>
      <c r="E3656" s="76" t="str">
        <f>IF(D3656="","",IFERROR(VLOOKUP(D3656,Cadastro!$C$9:$D$1009,2,FALSE),"NOT FOUND"))</f>
        <v/>
      </c>
      <c r="F3656" s="76"/>
      <c r="G3656" s="94"/>
      <c r="H3656" s="97"/>
      <c r="I3656" s="77">
        <f t="shared" si="113"/>
        <v>0</v>
      </c>
      <c r="J3656" s="78" t="str">
        <f>IFERROR(IF(E3656="","",VLOOKUP(D3656,Saldo!$P$8:$Q$1009,2,FALSE)),"")</f>
        <v/>
      </c>
      <c r="K3656" s="76"/>
      <c r="L3656" s="74" t="str">
        <f t="shared" si="112"/>
        <v/>
      </c>
    </row>
    <row r="3657" spans="1:12" ht="18.95" customHeight="1" x14ac:dyDescent="0.25">
      <c r="A3657" s="52"/>
      <c r="C3657" s="185"/>
      <c r="D3657" s="76"/>
      <c r="E3657" s="76" t="str">
        <f>IF(D3657="","",IFERROR(VLOOKUP(D3657,Cadastro!$C$9:$D$1009,2,FALSE),"NOT FOUND"))</f>
        <v/>
      </c>
      <c r="F3657" s="76"/>
      <c r="G3657" s="94"/>
      <c r="H3657" s="97"/>
      <c r="I3657" s="77">
        <f t="shared" si="113"/>
        <v>0</v>
      </c>
      <c r="J3657" s="78" t="str">
        <f>IFERROR(IF(E3657="","",VLOOKUP(D3657,Saldo!$P$8:$Q$1009,2,FALSE)),"")</f>
        <v/>
      </c>
      <c r="K3657" s="76"/>
      <c r="L3657" s="74" t="str">
        <f t="shared" ref="L3657:L3720" si="114">IF(C3657="","",MONTH(C3657))</f>
        <v/>
      </c>
    </row>
    <row r="3658" spans="1:12" ht="18.95" customHeight="1" x14ac:dyDescent="0.25">
      <c r="A3658" s="52"/>
      <c r="C3658" s="185"/>
      <c r="D3658" s="76"/>
      <c r="E3658" s="76" t="str">
        <f>IF(D3658="","",IFERROR(VLOOKUP(D3658,Cadastro!$C$9:$D$1009,2,FALSE),"NOT FOUND"))</f>
        <v/>
      </c>
      <c r="F3658" s="76"/>
      <c r="G3658" s="94"/>
      <c r="H3658" s="97"/>
      <c r="I3658" s="77">
        <f t="shared" ref="I3658:I3721" si="115">IFERROR(G3658*H3658,"Check if QTY and Value are both valid")</f>
        <v>0</v>
      </c>
      <c r="J3658" s="78" t="str">
        <f>IFERROR(IF(E3658="","",VLOOKUP(D3658,Saldo!$P$8:$Q$1009,2,FALSE)),"")</f>
        <v/>
      </c>
      <c r="K3658" s="76"/>
      <c r="L3658" s="74" t="str">
        <f t="shared" si="114"/>
        <v/>
      </c>
    </row>
    <row r="3659" spans="1:12" ht="18.95" customHeight="1" x14ac:dyDescent="0.25">
      <c r="A3659" s="52"/>
      <c r="C3659" s="185"/>
      <c r="D3659" s="76"/>
      <c r="E3659" s="76" t="str">
        <f>IF(D3659="","",IFERROR(VLOOKUP(D3659,Cadastro!$C$9:$D$1009,2,FALSE),"NOT FOUND"))</f>
        <v/>
      </c>
      <c r="F3659" s="76"/>
      <c r="G3659" s="94"/>
      <c r="H3659" s="97"/>
      <c r="I3659" s="77">
        <f t="shared" si="115"/>
        <v>0</v>
      </c>
      <c r="J3659" s="78" t="str">
        <f>IFERROR(IF(E3659="","",VLOOKUP(D3659,Saldo!$P$8:$Q$1009,2,FALSE)),"")</f>
        <v/>
      </c>
      <c r="K3659" s="76"/>
      <c r="L3659" s="74" t="str">
        <f t="shared" si="114"/>
        <v/>
      </c>
    </row>
    <row r="3660" spans="1:12" ht="18.95" customHeight="1" x14ac:dyDescent="0.25">
      <c r="A3660" s="52"/>
      <c r="C3660" s="185"/>
      <c r="D3660" s="76"/>
      <c r="E3660" s="76" t="str">
        <f>IF(D3660="","",IFERROR(VLOOKUP(D3660,Cadastro!$C$9:$D$1009,2,FALSE),"NOT FOUND"))</f>
        <v/>
      </c>
      <c r="F3660" s="76"/>
      <c r="G3660" s="94"/>
      <c r="H3660" s="97"/>
      <c r="I3660" s="77">
        <f t="shared" si="115"/>
        <v>0</v>
      </c>
      <c r="J3660" s="78" t="str">
        <f>IFERROR(IF(E3660="","",VLOOKUP(D3660,Saldo!$P$8:$Q$1009,2,FALSE)),"")</f>
        <v/>
      </c>
      <c r="K3660" s="76"/>
      <c r="L3660" s="74" t="str">
        <f t="shared" si="114"/>
        <v/>
      </c>
    </row>
    <row r="3661" spans="1:12" ht="18.95" customHeight="1" x14ac:dyDescent="0.25">
      <c r="A3661" s="52"/>
      <c r="C3661" s="185"/>
      <c r="D3661" s="76"/>
      <c r="E3661" s="76" t="str">
        <f>IF(D3661="","",IFERROR(VLOOKUP(D3661,Cadastro!$C$9:$D$1009,2,FALSE),"NOT FOUND"))</f>
        <v/>
      </c>
      <c r="F3661" s="76"/>
      <c r="G3661" s="94"/>
      <c r="H3661" s="97"/>
      <c r="I3661" s="77">
        <f t="shared" si="115"/>
        <v>0</v>
      </c>
      <c r="J3661" s="78" t="str">
        <f>IFERROR(IF(E3661="","",VLOOKUP(D3661,Saldo!$P$8:$Q$1009,2,FALSE)),"")</f>
        <v/>
      </c>
      <c r="K3661" s="76"/>
      <c r="L3661" s="74" t="str">
        <f t="shared" si="114"/>
        <v/>
      </c>
    </row>
    <row r="3662" spans="1:12" ht="18.95" customHeight="1" x14ac:dyDescent="0.25">
      <c r="A3662" s="52"/>
      <c r="C3662" s="185"/>
      <c r="D3662" s="76"/>
      <c r="E3662" s="76" t="str">
        <f>IF(D3662="","",IFERROR(VLOOKUP(D3662,Cadastro!$C$9:$D$1009,2,FALSE),"NOT FOUND"))</f>
        <v/>
      </c>
      <c r="F3662" s="76"/>
      <c r="G3662" s="94"/>
      <c r="H3662" s="97"/>
      <c r="I3662" s="77">
        <f t="shared" si="115"/>
        <v>0</v>
      </c>
      <c r="J3662" s="78" t="str">
        <f>IFERROR(IF(E3662="","",VLOOKUP(D3662,Saldo!$P$8:$Q$1009,2,FALSE)),"")</f>
        <v/>
      </c>
      <c r="K3662" s="76"/>
      <c r="L3662" s="74" t="str">
        <f t="shared" si="114"/>
        <v/>
      </c>
    </row>
    <row r="3663" spans="1:12" ht="18.95" customHeight="1" x14ac:dyDescent="0.25">
      <c r="A3663" s="52"/>
      <c r="C3663" s="185"/>
      <c r="D3663" s="76"/>
      <c r="E3663" s="76" t="str">
        <f>IF(D3663="","",IFERROR(VLOOKUP(D3663,Cadastro!$C$9:$D$1009,2,FALSE),"NOT FOUND"))</f>
        <v/>
      </c>
      <c r="F3663" s="76"/>
      <c r="G3663" s="94"/>
      <c r="H3663" s="97"/>
      <c r="I3663" s="77">
        <f t="shared" si="115"/>
        <v>0</v>
      </c>
      <c r="J3663" s="78" t="str">
        <f>IFERROR(IF(E3663="","",VLOOKUP(D3663,Saldo!$P$8:$Q$1009,2,FALSE)),"")</f>
        <v/>
      </c>
      <c r="K3663" s="76"/>
      <c r="L3663" s="74" t="str">
        <f t="shared" si="114"/>
        <v/>
      </c>
    </row>
    <row r="3664" spans="1:12" ht="18.95" customHeight="1" x14ac:dyDescent="0.25">
      <c r="A3664" s="52"/>
      <c r="C3664" s="185"/>
      <c r="D3664" s="76"/>
      <c r="E3664" s="76" t="str">
        <f>IF(D3664="","",IFERROR(VLOOKUP(D3664,Cadastro!$C$9:$D$1009,2,FALSE),"NOT FOUND"))</f>
        <v/>
      </c>
      <c r="F3664" s="76"/>
      <c r="G3664" s="94"/>
      <c r="H3664" s="97"/>
      <c r="I3664" s="77">
        <f t="shared" si="115"/>
        <v>0</v>
      </c>
      <c r="J3664" s="78" t="str">
        <f>IFERROR(IF(E3664="","",VLOOKUP(D3664,Saldo!$P$8:$Q$1009,2,FALSE)),"")</f>
        <v/>
      </c>
      <c r="K3664" s="76"/>
      <c r="L3664" s="74" t="str">
        <f t="shared" si="114"/>
        <v/>
      </c>
    </row>
    <row r="3665" spans="1:12" ht="18.95" customHeight="1" x14ac:dyDescent="0.25">
      <c r="A3665" s="52"/>
      <c r="C3665" s="185"/>
      <c r="D3665" s="76"/>
      <c r="E3665" s="76" t="str">
        <f>IF(D3665="","",IFERROR(VLOOKUP(D3665,Cadastro!$C$9:$D$1009,2,FALSE),"NOT FOUND"))</f>
        <v/>
      </c>
      <c r="F3665" s="76"/>
      <c r="G3665" s="94"/>
      <c r="H3665" s="97"/>
      <c r="I3665" s="77">
        <f t="shared" si="115"/>
        <v>0</v>
      </c>
      <c r="J3665" s="78" t="str">
        <f>IFERROR(IF(E3665="","",VLOOKUP(D3665,Saldo!$P$8:$Q$1009,2,FALSE)),"")</f>
        <v/>
      </c>
      <c r="K3665" s="76"/>
      <c r="L3665" s="74" t="str">
        <f t="shared" si="114"/>
        <v/>
      </c>
    </row>
    <row r="3666" spans="1:12" ht="18.95" customHeight="1" x14ac:dyDescent="0.25">
      <c r="A3666" s="52"/>
      <c r="C3666" s="185"/>
      <c r="D3666" s="76"/>
      <c r="E3666" s="76" t="str">
        <f>IF(D3666="","",IFERROR(VLOOKUP(D3666,Cadastro!$C$9:$D$1009,2,FALSE),"NOT FOUND"))</f>
        <v/>
      </c>
      <c r="F3666" s="76"/>
      <c r="G3666" s="94"/>
      <c r="H3666" s="97"/>
      <c r="I3666" s="77">
        <f t="shared" si="115"/>
        <v>0</v>
      </c>
      <c r="J3666" s="78" t="str">
        <f>IFERROR(IF(E3666="","",VLOOKUP(D3666,Saldo!$P$8:$Q$1009,2,FALSE)),"")</f>
        <v/>
      </c>
      <c r="K3666" s="76"/>
      <c r="L3666" s="74" t="str">
        <f t="shared" si="114"/>
        <v/>
      </c>
    </row>
    <row r="3667" spans="1:12" ht="18.95" customHeight="1" x14ac:dyDescent="0.25">
      <c r="A3667" s="52"/>
      <c r="C3667" s="185"/>
      <c r="D3667" s="76"/>
      <c r="E3667" s="76" t="str">
        <f>IF(D3667="","",IFERROR(VLOOKUP(D3667,Cadastro!$C$9:$D$1009,2,FALSE),"NOT FOUND"))</f>
        <v/>
      </c>
      <c r="F3667" s="76"/>
      <c r="G3667" s="94"/>
      <c r="H3667" s="97"/>
      <c r="I3667" s="77">
        <f t="shared" si="115"/>
        <v>0</v>
      </c>
      <c r="J3667" s="78" t="str">
        <f>IFERROR(IF(E3667="","",VLOOKUP(D3667,Saldo!$P$8:$Q$1009,2,FALSE)),"")</f>
        <v/>
      </c>
      <c r="K3667" s="76"/>
      <c r="L3667" s="74" t="str">
        <f t="shared" si="114"/>
        <v/>
      </c>
    </row>
    <row r="3668" spans="1:12" ht="18.95" customHeight="1" x14ac:dyDescent="0.25">
      <c r="A3668" s="52"/>
      <c r="C3668" s="185"/>
      <c r="D3668" s="76"/>
      <c r="E3668" s="76" t="str">
        <f>IF(D3668="","",IFERROR(VLOOKUP(D3668,Cadastro!$C$9:$D$1009,2,FALSE),"NOT FOUND"))</f>
        <v/>
      </c>
      <c r="F3668" s="76"/>
      <c r="G3668" s="94"/>
      <c r="H3668" s="97"/>
      <c r="I3668" s="77">
        <f t="shared" si="115"/>
        <v>0</v>
      </c>
      <c r="J3668" s="78" t="str">
        <f>IFERROR(IF(E3668="","",VLOOKUP(D3668,Saldo!$P$8:$Q$1009,2,FALSE)),"")</f>
        <v/>
      </c>
      <c r="K3668" s="76"/>
      <c r="L3668" s="74" t="str">
        <f t="shared" si="114"/>
        <v/>
      </c>
    </row>
    <row r="3669" spans="1:12" ht="18.95" customHeight="1" x14ac:dyDescent="0.25">
      <c r="A3669" s="52"/>
      <c r="C3669" s="185"/>
      <c r="D3669" s="76"/>
      <c r="E3669" s="76" t="str">
        <f>IF(D3669="","",IFERROR(VLOOKUP(D3669,Cadastro!$C$9:$D$1009,2,FALSE),"NOT FOUND"))</f>
        <v/>
      </c>
      <c r="F3669" s="76"/>
      <c r="G3669" s="94"/>
      <c r="H3669" s="97"/>
      <c r="I3669" s="77">
        <f t="shared" si="115"/>
        <v>0</v>
      </c>
      <c r="J3669" s="78" t="str">
        <f>IFERROR(IF(E3669="","",VLOOKUP(D3669,Saldo!$P$8:$Q$1009,2,FALSE)),"")</f>
        <v/>
      </c>
      <c r="K3669" s="76"/>
      <c r="L3669" s="74" t="str">
        <f t="shared" si="114"/>
        <v/>
      </c>
    </row>
    <row r="3670" spans="1:12" ht="18.95" customHeight="1" x14ac:dyDescent="0.25">
      <c r="A3670" s="52"/>
      <c r="C3670" s="185"/>
      <c r="D3670" s="76"/>
      <c r="E3670" s="76" t="str">
        <f>IF(D3670="","",IFERROR(VLOOKUP(D3670,Cadastro!$C$9:$D$1009,2,FALSE),"NOT FOUND"))</f>
        <v/>
      </c>
      <c r="F3670" s="76"/>
      <c r="G3670" s="94"/>
      <c r="H3670" s="97"/>
      <c r="I3670" s="77">
        <f t="shared" si="115"/>
        <v>0</v>
      </c>
      <c r="J3670" s="78" t="str">
        <f>IFERROR(IF(E3670="","",VLOOKUP(D3670,Saldo!$P$8:$Q$1009,2,FALSE)),"")</f>
        <v/>
      </c>
      <c r="K3670" s="76"/>
      <c r="L3670" s="74" t="str">
        <f t="shared" si="114"/>
        <v/>
      </c>
    </row>
    <row r="3671" spans="1:12" ht="18.95" customHeight="1" x14ac:dyDescent="0.25">
      <c r="A3671" s="52"/>
      <c r="C3671" s="185"/>
      <c r="D3671" s="76"/>
      <c r="E3671" s="76" t="str">
        <f>IF(D3671="","",IFERROR(VLOOKUP(D3671,Cadastro!$C$9:$D$1009,2,FALSE),"NOT FOUND"))</f>
        <v/>
      </c>
      <c r="F3671" s="76"/>
      <c r="G3671" s="94"/>
      <c r="H3671" s="97"/>
      <c r="I3671" s="77">
        <f t="shared" si="115"/>
        <v>0</v>
      </c>
      <c r="J3671" s="78" t="str">
        <f>IFERROR(IF(E3671="","",VLOOKUP(D3671,Saldo!$P$8:$Q$1009,2,FALSE)),"")</f>
        <v/>
      </c>
      <c r="K3671" s="76"/>
      <c r="L3671" s="74" t="str">
        <f t="shared" si="114"/>
        <v/>
      </c>
    </row>
    <row r="3672" spans="1:12" ht="18.95" customHeight="1" x14ac:dyDescent="0.25">
      <c r="A3672" s="52"/>
      <c r="C3672" s="185"/>
      <c r="D3672" s="76"/>
      <c r="E3672" s="76" t="str">
        <f>IF(D3672="","",IFERROR(VLOOKUP(D3672,Cadastro!$C$9:$D$1009,2,FALSE),"NOT FOUND"))</f>
        <v/>
      </c>
      <c r="F3672" s="76"/>
      <c r="G3672" s="94"/>
      <c r="H3672" s="97"/>
      <c r="I3672" s="77">
        <f t="shared" si="115"/>
        <v>0</v>
      </c>
      <c r="J3672" s="78" t="str">
        <f>IFERROR(IF(E3672="","",VLOOKUP(D3672,Saldo!$P$8:$Q$1009,2,FALSE)),"")</f>
        <v/>
      </c>
      <c r="K3672" s="76"/>
      <c r="L3672" s="74" t="str">
        <f t="shared" si="114"/>
        <v/>
      </c>
    </row>
    <row r="3673" spans="1:12" ht="18.95" customHeight="1" x14ac:dyDescent="0.25">
      <c r="A3673" s="52"/>
      <c r="C3673" s="185"/>
      <c r="D3673" s="76"/>
      <c r="E3673" s="76" t="str">
        <f>IF(D3673="","",IFERROR(VLOOKUP(D3673,Cadastro!$C$9:$D$1009,2,FALSE),"NOT FOUND"))</f>
        <v/>
      </c>
      <c r="F3673" s="76"/>
      <c r="G3673" s="94"/>
      <c r="H3673" s="97"/>
      <c r="I3673" s="77">
        <f t="shared" si="115"/>
        <v>0</v>
      </c>
      <c r="J3673" s="78" t="str">
        <f>IFERROR(IF(E3673="","",VLOOKUP(D3673,Saldo!$P$8:$Q$1009,2,FALSE)),"")</f>
        <v/>
      </c>
      <c r="K3673" s="76"/>
      <c r="L3673" s="74" t="str">
        <f t="shared" si="114"/>
        <v/>
      </c>
    </row>
    <row r="3674" spans="1:12" ht="18.95" customHeight="1" x14ac:dyDescent="0.25">
      <c r="A3674" s="52"/>
      <c r="C3674" s="185"/>
      <c r="D3674" s="76"/>
      <c r="E3674" s="76" t="str">
        <f>IF(D3674="","",IFERROR(VLOOKUP(D3674,Cadastro!$C$9:$D$1009,2,FALSE),"NOT FOUND"))</f>
        <v/>
      </c>
      <c r="F3674" s="76"/>
      <c r="G3674" s="94"/>
      <c r="H3674" s="97"/>
      <c r="I3674" s="77">
        <f t="shared" si="115"/>
        <v>0</v>
      </c>
      <c r="J3674" s="78" t="str">
        <f>IFERROR(IF(E3674="","",VLOOKUP(D3674,Saldo!$P$8:$Q$1009,2,FALSE)),"")</f>
        <v/>
      </c>
      <c r="K3674" s="76"/>
      <c r="L3674" s="74" t="str">
        <f t="shared" si="114"/>
        <v/>
      </c>
    </row>
    <row r="3675" spans="1:12" ht="18.95" customHeight="1" x14ac:dyDescent="0.25">
      <c r="A3675" s="52"/>
      <c r="C3675" s="185"/>
      <c r="D3675" s="76"/>
      <c r="E3675" s="76" t="str">
        <f>IF(D3675="","",IFERROR(VLOOKUP(D3675,Cadastro!$C$9:$D$1009,2,FALSE),"NOT FOUND"))</f>
        <v/>
      </c>
      <c r="F3675" s="76"/>
      <c r="G3675" s="94"/>
      <c r="H3675" s="97"/>
      <c r="I3675" s="77">
        <f t="shared" si="115"/>
        <v>0</v>
      </c>
      <c r="J3675" s="78" t="str">
        <f>IFERROR(IF(E3675="","",VLOOKUP(D3675,Saldo!$P$8:$Q$1009,2,FALSE)),"")</f>
        <v/>
      </c>
      <c r="K3675" s="76"/>
      <c r="L3675" s="74" t="str">
        <f t="shared" si="114"/>
        <v/>
      </c>
    </row>
    <row r="3676" spans="1:12" ht="18.95" customHeight="1" x14ac:dyDescent="0.25">
      <c r="A3676" s="52"/>
      <c r="C3676" s="185"/>
      <c r="D3676" s="76"/>
      <c r="E3676" s="76" t="str">
        <f>IF(D3676="","",IFERROR(VLOOKUP(D3676,Cadastro!$C$9:$D$1009,2,FALSE),"NOT FOUND"))</f>
        <v/>
      </c>
      <c r="F3676" s="76"/>
      <c r="G3676" s="94"/>
      <c r="H3676" s="97"/>
      <c r="I3676" s="77">
        <f t="shared" si="115"/>
        <v>0</v>
      </c>
      <c r="J3676" s="78" t="str">
        <f>IFERROR(IF(E3676="","",VLOOKUP(D3676,Saldo!$P$8:$Q$1009,2,FALSE)),"")</f>
        <v/>
      </c>
      <c r="K3676" s="76"/>
      <c r="L3676" s="74" t="str">
        <f t="shared" si="114"/>
        <v/>
      </c>
    </row>
    <row r="3677" spans="1:12" ht="18.95" customHeight="1" x14ac:dyDescent="0.25">
      <c r="A3677" s="52"/>
      <c r="C3677" s="185"/>
      <c r="D3677" s="76"/>
      <c r="E3677" s="76" t="str">
        <f>IF(D3677="","",IFERROR(VLOOKUP(D3677,Cadastro!$C$9:$D$1009,2,FALSE),"NOT FOUND"))</f>
        <v/>
      </c>
      <c r="F3677" s="76"/>
      <c r="G3677" s="94"/>
      <c r="H3677" s="97"/>
      <c r="I3677" s="77">
        <f t="shared" si="115"/>
        <v>0</v>
      </c>
      <c r="J3677" s="78" t="str">
        <f>IFERROR(IF(E3677="","",VLOOKUP(D3677,Saldo!$P$8:$Q$1009,2,FALSE)),"")</f>
        <v/>
      </c>
      <c r="K3677" s="76"/>
      <c r="L3677" s="74" t="str">
        <f t="shared" si="114"/>
        <v/>
      </c>
    </row>
    <row r="3678" spans="1:12" ht="18.95" customHeight="1" x14ac:dyDescent="0.25">
      <c r="A3678" s="52"/>
      <c r="C3678" s="185"/>
      <c r="D3678" s="76"/>
      <c r="E3678" s="76" t="str">
        <f>IF(D3678="","",IFERROR(VLOOKUP(D3678,Cadastro!$C$9:$D$1009,2,FALSE),"NOT FOUND"))</f>
        <v/>
      </c>
      <c r="F3678" s="76"/>
      <c r="G3678" s="94"/>
      <c r="H3678" s="97"/>
      <c r="I3678" s="77">
        <f t="shared" si="115"/>
        <v>0</v>
      </c>
      <c r="J3678" s="78" t="str">
        <f>IFERROR(IF(E3678="","",VLOOKUP(D3678,Saldo!$P$8:$Q$1009,2,FALSE)),"")</f>
        <v/>
      </c>
      <c r="K3678" s="76"/>
      <c r="L3678" s="74" t="str">
        <f t="shared" si="114"/>
        <v/>
      </c>
    </row>
    <row r="3679" spans="1:12" ht="18.95" customHeight="1" x14ac:dyDescent="0.25">
      <c r="A3679" s="52"/>
      <c r="C3679" s="185"/>
      <c r="D3679" s="76"/>
      <c r="E3679" s="76" t="str">
        <f>IF(D3679="","",IFERROR(VLOOKUP(D3679,Cadastro!$C$9:$D$1009,2,FALSE),"NOT FOUND"))</f>
        <v/>
      </c>
      <c r="F3679" s="76"/>
      <c r="G3679" s="94"/>
      <c r="H3679" s="97"/>
      <c r="I3679" s="77">
        <f t="shared" si="115"/>
        <v>0</v>
      </c>
      <c r="J3679" s="78" t="str">
        <f>IFERROR(IF(E3679="","",VLOOKUP(D3679,Saldo!$P$8:$Q$1009,2,FALSE)),"")</f>
        <v/>
      </c>
      <c r="K3679" s="76"/>
      <c r="L3679" s="74" t="str">
        <f t="shared" si="114"/>
        <v/>
      </c>
    </row>
    <row r="3680" spans="1:12" ht="18.95" customHeight="1" x14ac:dyDescent="0.25">
      <c r="A3680" s="52"/>
      <c r="C3680" s="185"/>
      <c r="D3680" s="76"/>
      <c r="E3680" s="76" t="str">
        <f>IF(D3680="","",IFERROR(VLOOKUP(D3680,Cadastro!$C$9:$D$1009,2,FALSE),"NOT FOUND"))</f>
        <v/>
      </c>
      <c r="F3680" s="76"/>
      <c r="G3680" s="94"/>
      <c r="H3680" s="97"/>
      <c r="I3680" s="77">
        <f t="shared" si="115"/>
        <v>0</v>
      </c>
      <c r="J3680" s="78" t="str">
        <f>IFERROR(IF(E3680="","",VLOOKUP(D3680,Saldo!$P$8:$Q$1009,2,FALSE)),"")</f>
        <v/>
      </c>
      <c r="K3680" s="76"/>
      <c r="L3680" s="74" t="str">
        <f t="shared" si="114"/>
        <v/>
      </c>
    </row>
    <row r="3681" spans="1:12" ht="18.95" customHeight="1" x14ac:dyDescent="0.25">
      <c r="A3681" s="52"/>
      <c r="C3681" s="185"/>
      <c r="D3681" s="76"/>
      <c r="E3681" s="76" t="str">
        <f>IF(D3681="","",IFERROR(VLOOKUP(D3681,Cadastro!$C$9:$D$1009,2,FALSE),"NOT FOUND"))</f>
        <v/>
      </c>
      <c r="F3681" s="76"/>
      <c r="G3681" s="94"/>
      <c r="H3681" s="97"/>
      <c r="I3681" s="77">
        <f t="shared" si="115"/>
        <v>0</v>
      </c>
      <c r="J3681" s="78" t="str">
        <f>IFERROR(IF(E3681="","",VLOOKUP(D3681,Saldo!$P$8:$Q$1009,2,FALSE)),"")</f>
        <v/>
      </c>
      <c r="K3681" s="76"/>
      <c r="L3681" s="74" t="str">
        <f t="shared" si="114"/>
        <v/>
      </c>
    </row>
    <row r="3682" spans="1:12" ht="18.95" customHeight="1" x14ac:dyDescent="0.25">
      <c r="A3682" s="52"/>
      <c r="C3682" s="185"/>
      <c r="D3682" s="76"/>
      <c r="E3682" s="76" t="str">
        <f>IF(D3682="","",IFERROR(VLOOKUP(D3682,Cadastro!$C$9:$D$1009,2,FALSE),"NOT FOUND"))</f>
        <v/>
      </c>
      <c r="F3682" s="76"/>
      <c r="G3682" s="94"/>
      <c r="H3682" s="97"/>
      <c r="I3682" s="77">
        <f t="shared" si="115"/>
        <v>0</v>
      </c>
      <c r="J3682" s="78" t="str">
        <f>IFERROR(IF(E3682="","",VLOOKUP(D3682,Saldo!$P$8:$Q$1009,2,FALSE)),"")</f>
        <v/>
      </c>
      <c r="K3682" s="76"/>
      <c r="L3682" s="74" t="str">
        <f t="shared" si="114"/>
        <v/>
      </c>
    </row>
    <row r="3683" spans="1:12" ht="18.95" customHeight="1" x14ac:dyDescent="0.25">
      <c r="A3683" s="52"/>
      <c r="C3683" s="185"/>
      <c r="D3683" s="76"/>
      <c r="E3683" s="76" t="str">
        <f>IF(D3683="","",IFERROR(VLOOKUP(D3683,Cadastro!$C$9:$D$1009,2,FALSE),"NOT FOUND"))</f>
        <v/>
      </c>
      <c r="F3683" s="76"/>
      <c r="G3683" s="94"/>
      <c r="H3683" s="97"/>
      <c r="I3683" s="77">
        <f t="shared" si="115"/>
        <v>0</v>
      </c>
      <c r="J3683" s="78" t="str">
        <f>IFERROR(IF(E3683="","",VLOOKUP(D3683,Saldo!$P$8:$Q$1009,2,FALSE)),"")</f>
        <v/>
      </c>
      <c r="K3683" s="76"/>
      <c r="L3683" s="74" t="str">
        <f t="shared" si="114"/>
        <v/>
      </c>
    </row>
    <row r="3684" spans="1:12" ht="18.95" customHeight="1" x14ac:dyDescent="0.25">
      <c r="A3684" s="52"/>
      <c r="C3684" s="185"/>
      <c r="D3684" s="76"/>
      <c r="E3684" s="76" t="str">
        <f>IF(D3684="","",IFERROR(VLOOKUP(D3684,Cadastro!$C$9:$D$1009,2,FALSE),"NOT FOUND"))</f>
        <v/>
      </c>
      <c r="F3684" s="76"/>
      <c r="G3684" s="94"/>
      <c r="H3684" s="97"/>
      <c r="I3684" s="77">
        <f t="shared" si="115"/>
        <v>0</v>
      </c>
      <c r="J3684" s="78" t="str">
        <f>IFERROR(IF(E3684="","",VLOOKUP(D3684,Saldo!$P$8:$Q$1009,2,FALSE)),"")</f>
        <v/>
      </c>
      <c r="K3684" s="76"/>
      <c r="L3684" s="74" t="str">
        <f t="shared" si="114"/>
        <v/>
      </c>
    </row>
    <row r="3685" spans="1:12" ht="18.95" customHeight="1" x14ac:dyDescent="0.25">
      <c r="A3685" s="52"/>
      <c r="C3685" s="185"/>
      <c r="D3685" s="76"/>
      <c r="E3685" s="76" t="str">
        <f>IF(D3685="","",IFERROR(VLOOKUP(D3685,Cadastro!$C$9:$D$1009,2,FALSE),"NOT FOUND"))</f>
        <v/>
      </c>
      <c r="F3685" s="76"/>
      <c r="G3685" s="94"/>
      <c r="H3685" s="97"/>
      <c r="I3685" s="77">
        <f t="shared" si="115"/>
        <v>0</v>
      </c>
      <c r="J3685" s="78" t="str">
        <f>IFERROR(IF(E3685="","",VLOOKUP(D3685,Saldo!$P$8:$Q$1009,2,FALSE)),"")</f>
        <v/>
      </c>
      <c r="K3685" s="76"/>
      <c r="L3685" s="74" t="str">
        <f t="shared" si="114"/>
        <v/>
      </c>
    </row>
    <row r="3686" spans="1:12" ht="18.95" customHeight="1" x14ac:dyDescent="0.25">
      <c r="A3686" s="52"/>
      <c r="C3686" s="185"/>
      <c r="D3686" s="76"/>
      <c r="E3686" s="76" t="str">
        <f>IF(D3686="","",IFERROR(VLOOKUP(D3686,Cadastro!$C$9:$D$1009,2,FALSE),"NOT FOUND"))</f>
        <v/>
      </c>
      <c r="F3686" s="76"/>
      <c r="G3686" s="94"/>
      <c r="H3686" s="97"/>
      <c r="I3686" s="77">
        <f t="shared" si="115"/>
        <v>0</v>
      </c>
      <c r="J3686" s="78" t="str">
        <f>IFERROR(IF(E3686="","",VLOOKUP(D3686,Saldo!$P$8:$Q$1009,2,FALSE)),"")</f>
        <v/>
      </c>
      <c r="K3686" s="76"/>
      <c r="L3686" s="74" t="str">
        <f t="shared" si="114"/>
        <v/>
      </c>
    </row>
    <row r="3687" spans="1:12" ht="18.95" customHeight="1" x14ac:dyDescent="0.25">
      <c r="A3687" s="52"/>
      <c r="C3687" s="185"/>
      <c r="D3687" s="76"/>
      <c r="E3687" s="76" t="str">
        <f>IF(D3687="","",IFERROR(VLOOKUP(D3687,Cadastro!$C$9:$D$1009,2,FALSE),"NOT FOUND"))</f>
        <v/>
      </c>
      <c r="F3687" s="76"/>
      <c r="G3687" s="94"/>
      <c r="H3687" s="97"/>
      <c r="I3687" s="77">
        <f t="shared" si="115"/>
        <v>0</v>
      </c>
      <c r="J3687" s="78" t="str">
        <f>IFERROR(IF(E3687="","",VLOOKUP(D3687,Saldo!$P$8:$Q$1009,2,FALSE)),"")</f>
        <v/>
      </c>
      <c r="K3687" s="76"/>
      <c r="L3687" s="74" t="str">
        <f t="shared" si="114"/>
        <v/>
      </c>
    </row>
    <row r="3688" spans="1:12" ht="18.95" customHeight="1" x14ac:dyDescent="0.25">
      <c r="A3688" s="52"/>
      <c r="C3688" s="185"/>
      <c r="D3688" s="76"/>
      <c r="E3688" s="76" t="str">
        <f>IF(D3688="","",IFERROR(VLOOKUP(D3688,Cadastro!$C$9:$D$1009,2,FALSE),"NOT FOUND"))</f>
        <v/>
      </c>
      <c r="F3688" s="76"/>
      <c r="G3688" s="94"/>
      <c r="H3688" s="97"/>
      <c r="I3688" s="77">
        <f t="shared" si="115"/>
        <v>0</v>
      </c>
      <c r="J3688" s="78" t="str">
        <f>IFERROR(IF(E3688="","",VLOOKUP(D3688,Saldo!$P$8:$Q$1009,2,FALSE)),"")</f>
        <v/>
      </c>
      <c r="K3688" s="76"/>
      <c r="L3688" s="74" t="str">
        <f t="shared" si="114"/>
        <v/>
      </c>
    </row>
    <row r="3689" spans="1:12" ht="18.95" customHeight="1" x14ac:dyDescent="0.25">
      <c r="A3689" s="52"/>
      <c r="C3689" s="185"/>
      <c r="D3689" s="76"/>
      <c r="E3689" s="76" t="str">
        <f>IF(D3689="","",IFERROR(VLOOKUP(D3689,Cadastro!$C$9:$D$1009,2,FALSE),"NOT FOUND"))</f>
        <v/>
      </c>
      <c r="F3689" s="76"/>
      <c r="G3689" s="94"/>
      <c r="H3689" s="97"/>
      <c r="I3689" s="77">
        <f t="shared" si="115"/>
        <v>0</v>
      </c>
      <c r="J3689" s="78" t="str">
        <f>IFERROR(IF(E3689="","",VLOOKUP(D3689,Saldo!$P$8:$Q$1009,2,FALSE)),"")</f>
        <v/>
      </c>
      <c r="K3689" s="76"/>
      <c r="L3689" s="74" t="str">
        <f t="shared" si="114"/>
        <v/>
      </c>
    </row>
    <row r="3690" spans="1:12" ht="18.95" customHeight="1" x14ac:dyDescent="0.25">
      <c r="A3690" s="52"/>
      <c r="C3690" s="185"/>
      <c r="D3690" s="76"/>
      <c r="E3690" s="76" t="str">
        <f>IF(D3690="","",IFERROR(VLOOKUP(D3690,Cadastro!$C$9:$D$1009,2,FALSE),"NOT FOUND"))</f>
        <v/>
      </c>
      <c r="F3690" s="76"/>
      <c r="G3690" s="94"/>
      <c r="H3690" s="97"/>
      <c r="I3690" s="77">
        <f t="shared" si="115"/>
        <v>0</v>
      </c>
      <c r="J3690" s="78" t="str">
        <f>IFERROR(IF(E3690="","",VLOOKUP(D3690,Saldo!$P$8:$Q$1009,2,FALSE)),"")</f>
        <v/>
      </c>
      <c r="K3690" s="76"/>
      <c r="L3690" s="74" t="str">
        <f t="shared" si="114"/>
        <v/>
      </c>
    </row>
    <row r="3691" spans="1:12" ht="18.95" customHeight="1" x14ac:dyDescent="0.25">
      <c r="A3691" s="52"/>
      <c r="C3691" s="185"/>
      <c r="D3691" s="76"/>
      <c r="E3691" s="76" t="str">
        <f>IF(D3691="","",IFERROR(VLOOKUP(D3691,Cadastro!$C$9:$D$1009,2,FALSE),"NOT FOUND"))</f>
        <v/>
      </c>
      <c r="F3691" s="76"/>
      <c r="G3691" s="94"/>
      <c r="H3691" s="97"/>
      <c r="I3691" s="77">
        <f t="shared" si="115"/>
        <v>0</v>
      </c>
      <c r="J3691" s="78" t="str">
        <f>IFERROR(IF(E3691="","",VLOOKUP(D3691,Saldo!$P$8:$Q$1009,2,FALSE)),"")</f>
        <v/>
      </c>
      <c r="K3691" s="76"/>
      <c r="L3691" s="74" t="str">
        <f t="shared" si="114"/>
        <v/>
      </c>
    </row>
    <row r="3692" spans="1:12" ht="18.95" customHeight="1" x14ac:dyDescent="0.25">
      <c r="A3692" s="52"/>
      <c r="C3692" s="185"/>
      <c r="D3692" s="76"/>
      <c r="E3692" s="76" t="str">
        <f>IF(D3692="","",IFERROR(VLOOKUP(D3692,Cadastro!$C$9:$D$1009,2,FALSE),"NOT FOUND"))</f>
        <v/>
      </c>
      <c r="F3692" s="76"/>
      <c r="G3692" s="94"/>
      <c r="H3692" s="97"/>
      <c r="I3692" s="77">
        <f t="shared" si="115"/>
        <v>0</v>
      </c>
      <c r="J3692" s="78" t="str">
        <f>IFERROR(IF(E3692="","",VLOOKUP(D3692,Saldo!$P$8:$Q$1009,2,FALSE)),"")</f>
        <v/>
      </c>
      <c r="K3692" s="76"/>
      <c r="L3692" s="74" t="str">
        <f t="shared" si="114"/>
        <v/>
      </c>
    </row>
    <row r="3693" spans="1:12" ht="18.95" customHeight="1" x14ac:dyDescent="0.25">
      <c r="A3693" s="52"/>
      <c r="C3693" s="185"/>
      <c r="D3693" s="76"/>
      <c r="E3693" s="76" t="str">
        <f>IF(D3693="","",IFERROR(VLOOKUP(D3693,Cadastro!$C$9:$D$1009,2,FALSE),"NOT FOUND"))</f>
        <v/>
      </c>
      <c r="F3693" s="76"/>
      <c r="G3693" s="94"/>
      <c r="H3693" s="97"/>
      <c r="I3693" s="77">
        <f t="shared" si="115"/>
        <v>0</v>
      </c>
      <c r="J3693" s="78" t="str">
        <f>IFERROR(IF(E3693="","",VLOOKUP(D3693,Saldo!$P$8:$Q$1009,2,FALSE)),"")</f>
        <v/>
      </c>
      <c r="K3693" s="76"/>
      <c r="L3693" s="74" t="str">
        <f t="shared" si="114"/>
        <v/>
      </c>
    </row>
    <row r="3694" spans="1:12" ht="18.95" customHeight="1" x14ac:dyDescent="0.25">
      <c r="A3694" s="52"/>
      <c r="C3694" s="185"/>
      <c r="D3694" s="76"/>
      <c r="E3694" s="76" t="str">
        <f>IF(D3694="","",IFERROR(VLOOKUP(D3694,Cadastro!$C$9:$D$1009,2,FALSE),"NOT FOUND"))</f>
        <v/>
      </c>
      <c r="F3694" s="76"/>
      <c r="G3694" s="94"/>
      <c r="H3694" s="97"/>
      <c r="I3694" s="77">
        <f t="shared" si="115"/>
        <v>0</v>
      </c>
      <c r="J3694" s="78" t="str">
        <f>IFERROR(IF(E3694="","",VLOOKUP(D3694,Saldo!$P$8:$Q$1009,2,FALSE)),"")</f>
        <v/>
      </c>
      <c r="K3694" s="76"/>
      <c r="L3694" s="74" t="str">
        <f t="shared" si="114"/>
        <v/>
      </c>
    </row>
    <row r="3695" spans="1:12" ht="18.95" customHeight="1" x14ac:dyDescent="0.25">
      <c r="A3695" s="52"/>
      <c r="C3695" s="185"/>
      <c r="D3695" s="76"/>
      <c r="E3695" s="76" t="str">
        <f>IF(D3695="","",IFERROR(VLOOKUP(D3695,Cadastro!$C$9:$D$1009,2,FALSE),"NOT FOUND"))</f>
        <v/>
      </c>
      <c r="F3695" s="76"/>
      <c r="G3695" s="94"/>
      <c r="H3695" s="97"/>
      <c r="I3695" s="77">
        <f t="shared" si="115"/>
        <v>0</v>
      </c>
      <c r="J3695" s="78" t="str">
        <f>IFERROR(IF(E3695="","",VLOOKUP(D3695,Saldo!$P$8:$Q$1009,2,FALSE)),"")</f>
        <v/>
      </c>
      <c r="K3695" s="76"/>
      <c r="L3695" s="74" t="str">
        <f t="shared" si="114"/>
        <v/>
      </c>
    </row>
    <row r="3696" spans="1:12" ht="18.95" customHeight="1" x14ac:dyDescent="0.25">
      <c r="A3696" s="52"/>
      <c r="C3696" s="185"/>
      <c r="D3696" s="76"/>
      <c r="E3696" s="76" t="str">
        <f>IF(D3696="","",IFERROR(VLOOKUP(D3696,Cadastro!$C$9:$D$1009,2,FALSE),"NOT FOUND"))</f>
        <v/>
      </c>
      <c r="F3696" s="76"/>
      <c r="G3696" s="94"/>
      <c r="H3696" s="97"/>
      <c r="I3696" s="77">
        <f t="shared" si="115"/>
        <v>0</v>
      </c>
      <c r="J3696" s="78" t="str">
        <f>IFERROR(IF(E3696="","",VLOOKUP(D3696,Saldo!$P$8:$Q$1009,2,FALSE)),"")</f>
        <v/>
      </c>
      <c r="K3696" s="76"/>
      <c r="L3696" s="74" t="str">
        <f t="shared" si="114"/>
        <v/>
      </c>
    </row>
    <row r="3697" spans="1:12" ht="18.95" customHeight="1" x14ac:dyDescent="0.25">
      <c r="A3697" s="52"/>
      <c r="C3697" s="185"/>
      <c r="D3697" s="76"/>
      <c r="E3697" s="76" t="str">
        <f>IF(D3697="","",IFERROR(VLOOKUP(D3697,Cadastro!$C$9:$D$1009,2,FALSE),"NOT FOUND"))</f>
        <v/>
      </c>
      <c r="F3697" s="76"/>
      <c r="G3697" s="94"/>
      <c r="H3697" s="97"/>
      <c r="I3697" s="77">
        <f t="shared" si="115"/>
        <v>0</v>
      </c>
      <c r="J3697" s="78" t="str">
        <f>IFERROR(IF(E3697="","",VLOOKUP(D3697,Saldo!$P$8:$Q$1009,2,FALSE)),"")</f>
        <v/>
      </c>
      <c r="K3697" s="76"/>
      <c r="L3697" s="74" t="str">
        <f t="shared" si="114"/>
        <v/>
      </c>
    </row>
    <row r="3698" spans="1:12" ht="18.95" customHeight="1" x14ac:dyDescent="0.25">
      <c r="A3698" s="52"/>
      <c r="C3698" s="185"/>
      <c r="D3698" s="76"/>
      <c r="E3698" s="76" t="str">
        <f>IF(D3698="","",IFERROR(VLOOKUP(D3698,Cadastro!$C$9:$D$1009,2,FALSE),"NOT FOUND"))</f>
        <v/>
      </c>
      <c r="F3698" s="76"/>
      <c r="G3698" s="94"/>
      <c r="H3698" s="97"/>
      <c r="I3698" s="77">
        <f t="shared" si="115"/>
        <v>0</v>
      </c>
      <c r="J3698" s="78" t="str">
        <f>IFERROR(IF(E3698="","",VLOOKUP(D3698,Saldo!$P$8:$Q$1009,2,FALSE)),"")</f>
        <v/>
      </c>
      <c r="K3698" s="76"/>
      <c r="L3698" s="74" t="str">
        <f t="shared" si="114"/>
        <v/>
      </c>
    </row>
    <row r="3699" spans="1:12" ht="18.95" customHeight="1" x14ac:dyDescent="0.25">
      <c r="A3699" s="52"/>
      <c r="C3699" s="185"/>
      <c r="D3699" s="76"/>
      <c r="E3699" s="76" t="str">
        <f>IF(D3699="","",IFERROR(VLOOKUP(D3699,Cadastro!$C$9:$D$1009,2,FALSE),"NOT FOUND"))</f>
        <v/>
      </c>
      <c r="F3699" s="76"/>
      <c r="G3699" s="94"/>
      <c r="H3699" s="97"/>
      <c r="I3699" s="77">
        <f t="shared" si="115"/>
        <v>0</v>
      </c>
      <c r="J3699" s="78" t="str">
        <f>IFERROR(IF(E3699="","",VLOOKUP(D3699,Saldo!$P$8:$Q$1009,2,FALSE)),"")</f>
        <v/>
      </c>
      <c r="K3699" s="76"/>
      <c r="L3699" s="74" t="str">
        <f t="shared" si="114"/>
        <v/>
      </c>
    </row>
    <row r="3700" spans="1:12" ht="18.95" customHeight="1" x14ac:dyDescent="0.25">
      <c r="A3700" s="52"/>
      <c r="C3700" s="185"/>
      <c r="D3700" s="76"/>
      <c r="E3700" s="76" t="str">
        <f>IF(D3700="","",IFERROR(VLOOKUP(D3700,Cadastro!$C$9:$D$1009,2,FALSE),"NOT FOUND"))</f>
        <v/>
      </c>
      <c r="F3700" s="76"/>
      <c r="G3700" s="94"/>
      <c r="H3700" s="97"/>
      <c r="I3700" s="77">
        <f t="shared" si="115"/>
        <v>0</v>
      </c>
      <c r="J3700" s="78" t="str">
        <f>IFERROR(IF(E3700="","",VLOOKUP(D3700,Saldo!$P$8:$Q$1009,2,FALSE)),"")</f>
        <v/>
      </c>
      <c r="K3700" s="76"/>
      <c r="L3700" s="74" t="str">
        <f t="shared" si="114"/>
        <v/>
      </c>
    </row>
    <row r="3701" spans="1:12" ht="18.95" customHeight="1" x14ac:dyDescent="0.25">
      <c r="A3701" s="52"/>
      <c r="C3701" s="185"/>
      <c r="D3701" s="76"/>
      <c r="E3701" s="76" t="str">
        <f>IF(D3701="","",IFERROR(VLOOKUP(D3701,Cadastro!$C$9:$D$1009,2,FALSE),"NOT FOUND"))</f>
        <v/>
      </c>
      <c r="F3701" s="76"/>
      <c r="G3701" s="94"/>
      <c r="H3701" s="97"/>
      <c r="I3701" s="77">
        <f t="shared" si="115"/>
        <v>0</v>
      </c>
      <c r="J3701" s="78" t="str">
        <f>IFERROR(IF(E3701="","",VLOOKUP(D3701,Saldo!$P$8:$Q$1009,2,FALSE)),"")</f>
        <v/>
      </c>
      <c r="K3701" s="76"/>
      <c r="L3701" s="74" t="str">
        <f t="shared" si="114"/>
        <v/>
      </c>
    </row>
    <row r="3702" spans="1:12" ht="18.95" customHeight="1" x14ac:dyDescent="0.25">
      <c r="A3702" s="52"/>
      <c r="C3702" s="185"/>
      <c r="D3702" s="76"/>
      <c r="E3702" s="76" t="str">
        <f>IF(D3702="","",IFERROR(VLOOKUP(D3702,Cadastro!$C$9:$D$1009,2,FALSE),"NOT FOUND"))</f>
        <v/>
      </c>
      <c r="F3702" s="76"/>
      <c r="G3702" s="94"/>
      <c r="H3702" s="97"/>
      <c r="I3702" s="77">
        <f t="shared" si="115"/>
        <v>0</v>
      </c>
      <c r="J3702" s="78" t="str">
        <f>IFERROR(IF(E3702="","",VLOOKUP(D3702,Saldo!$P$8:$Q$1009,2,FALSE)),"")</f>
        <v/>
      </c>
      <c r="K3702" s="76"/>
      <c r="L3702" s="74" t="str">
        <f t="shared" si="114"/>
        <v/>
      </c>
    </row>
    <row r="3703" spans="1:12" ht="18.95" customHeight="1" x14ac:dyDescent="0.25">
      <c r="A3703" s="52"/>
      <c r="C3703" s="185"/>
      <c r="D3703" s="76"/>
      <c r="E3703" s="76" t="str">
        <f>IF(D3703="","",IFERROR(VLOOKUP(D3703,Cadastro!$C$9:$D$1009,2,FALSE),"NOT FOUND"))</f>
        <v/>
      </c>
      <c r="F3703" s="76"/>
      <c r="G3703" s="94"/>
      <c r="H3703" s="97"/>
      <c r="I3703" s="77">
        <f t="shared" si="115"/>
        <v>0</v>
      </c>
      <c r="J3703" s="78" t="str">
        <f>IFERROR(IF(E3703="","",VLOOKUP(D3703,Saldo!$P$8:$Q$1009,2,FALSE)),"")</f>
        <v/>
      </c>
      <c r="K3703" s="76"/>
      <c r="L3703" s="74" t="str">
        <f t="shared" si="114"/>
        <v/>
      </c>
    </row>
    <row r="3704" spans="1:12" ht="18.95" customHeight="1" x14ac:dyDescent="0.25">
      <c r="A3704" s="52"/>
      <c r="C3704" s="185"/>
      <c r="D3704" s="76"/>
      <c r="E3704" s="76" t="str">
        <f>IF(D3704="","",IFERROR(VLOOKUP(D3704,Cadastro!$C$9:$D$1009,2,FALSE),"NOT FOUND"))</f>
        <v/>
      </c>
      <c r="F3704" s="76"/>
      <c r="G3704" s="94"/>
      <c r="H3704" s="97"/>
      <c r="I3704" s="77">
        <f t="shared" si="115"/>
        <v>0</v>
      </c>
      <c r="J3704" s="78" t="str">
        <f>IFERROR(IF(E3704="","",VLOOKUP(D3704,Saldo!$P$8:$Q$1009,2,FALSE)),"")</f>
        <v/>
      </c>
      <c r="K3704" s="76"/>
      <c r="L3704" s="74" t="str">
        <f t="shared" si="114"/>
        <v/>
      </c>
    </row>
    <row r="3705" spans="1:12" ht="18.95" customHeight="1" x14ac:dyDescent="0.25">
      <c r="A3705" s="52"/>
      <c r="C3705" s="185"/>
      <c r="D3705" s="76"/>
      <c r="E3705" s="76" t="str">
        <f>IF(D3705="","",IFERROR(VLOOKUP(D3705,Cadastro!$C$9:$D$1009,2,FALSE),"NOT FOUND"))</f>
        <v/>
      </c>
      <c r="F3705" s="76"/>
      <c r="G3705" s="94"/>
      <c r="H3705" s="97"/>
      <c r="I3705" s="77">
        <f t="shared" si="115"/>
        <v>0</v>
      </c>
      <c r="J3705" s="78" t="str">
        <f>IFERROR(IF(E3705="","",VLOOKUP(D3705,Saldo!$P$8:$Q$1009,2,FALSE)),"")</f>
        <v/>
      </c>
      <c r="K3705" s="76"/>
      <c r="L3705" s="74" t="str">
        <f t="shared" si="114"/>
        <v/>
      </c>
    </row>
    <row r="3706" spans="1:12" ht="18.95" customHeight="1" x14ac:dyDescent="0.25">
      <c r="A3706" s="52"/>
      <c r="C3706" s="185"/>
      <c r="D3706" s="76"/>
      <c r="E3706" s="76" t="str">
        <f>IF(D3706="","",IFERROR(VLOOKUP(D3706,Cadastro!$C$9:$D$1009,2,FALSE),"NOT FOUND"))</f>
        <v/>
      </c>
      <c r="F3706" s="76"/>
      <c r="G3706" s="94"/>
      <c r="H3706" s="97"/>
      <c r="I3706" s="77">
        <f t="shared" si="115"/>
        <v>0</v>
      </c>
      <c r="J3706" s="78" t="str">
        <f>IFERROR(IF(E3706="","",VLOOKUP(D3706,Saldo!$P$8:$Q$1009,2,FALSE)),"")</f>
        <v/>
      </c>
      <c r="K3706" s="76"/>
      <c r="L3706" s="74" t="str">
        <f t="shared" si="114"/>
        <v/>
      </c>
    </row>
    <row r="3707" spans="1:12" ht="18.95" customHeight="1" x14ac:dyDescent="0.25">
      <c r="A3707" s="52"/>
      <c r="C3707" s="185"/>
      <c r="D3707" s="76"/>
      <c r="E3707" s="76" t="str">
        <f>IF(D3707="","",IFERROR(VLOOKUP(D3707,Cadastro!$C$9:$D$1009,2,FALSE),"NOT FOUND"))</f>
        <v/>
      </c>
      <c r="F3707" s="76"/>
      <c r="G3707" s="94"/>
      <c r="H3707" s="97"/>
      <c r="I3707" s="77">
        <f t="shared" si="115"/>
        <v>0</v>
      </c>
      <c r="J3707" s="78" t="str">
        <f>IFERROR(IF(E3707="","",VLOOKUP(D3707,Saldo!$P$8:$Q$1009,2,FALSE)),"")</f>
        <v/>
      </c>
      <c r="K3707" s="76"/>
      <c r="L3707" s="74" t="str">
        <f t="shared" si="114"/>
        <v/>
      </c>
    </row>
    <row r="3708" spans="1:12" ht="18.95" customHeight="1" x14ac:dyDescent="0.25">
      <c r="A3708" s="52"/>
      <c r="C3708" s="185"/>
      <c r="D3708" s="76"/>
      <c r="E3708" s="76" t="str">
        <f>IF(D3708="","",IFERROR(VLOOKUP(D3708,Cadastro!$C$9:$D$1009,2,FALSE),"NOT FOUND"))</f>
        <v/>
      </c>
      <c r="F3708" s="76"/>
      <c r="G3708" s="94"/>
      <c r="H3708" s="97"/>
      <c r="I3708" s="77">
        <f t="shared" si="115"/>
        <v>0</v>
      </c>
      <c r="J3708" s="78" t="str">
        <f>IFERROR(IF(E3708="","",VLOOKUP(D3708,Saldo!$P$8:$Q$1009,2,FALSE)),"")</f>
        <v/>
      </c>
      <c r="K3708" s="76"/>
      <c r="L3708" s="74" t="str">
        <f t="shared" si="114"/>
        <v/>
      </c>
    </row>
    <row r="3709" spans="1:12" ht="18.95" customHeight="1" x14ac:dyDescent="0.25">
      <c r="A3709" s="52"/>
      <c r="C3709" s="185"/>
      <c r="D3709" s="76"/>
      <c r="E3709" s="76" t="str">
        <f>IF(D3709="","",IFERROR(VLOOKUP(D3709,Cadastro!$C$9:$D$1009,2,FALSE),"NOT FOUND"))</f>
        <v/>
      </c>
      <c r="F3709" s="76"/>
      <c r="G3709" s="94"/>
      <c r="H3709" s="97"/>
      <c r="I3709" s="77">
        <f t="shared" si="115"/>
        <v>0</v>
      </c>
      <c r="J3709" s="78" t="str">
        <f>IFERROR(IF(E3709="","",VLOOKUP(D3709,Saldo!$P$8:$Q$1009,2,FALSE)),"")</f>
        <v/>
      </c>
      <c r="K3709" s="76"/>
      <c r="L3709" s="74" t="str">
        <f t="shared" si="114"/>
        <v/>
      </c>
    </row>
    <row r="3710" spans="1:12" ht="18.95" customHeight="1" x14ac:dyDescent="0.25">
      <c r="A3710" s="52"/>
      <c r="C3710" s="185"/>
      <c r="D3710" s="76"/>
      <c r="E3710" s="76" t="str">
        <f>IF(D3710="","",IFERROR(VLOOKUP(D3710,Cadastro!$C$9:$D$1009,2,FALSE),"NOT FOUND"))</f>
        <v/>
      </c>
      <c r="F3710" s="76"/>
      <c r="G3710" s="94"/>
      <c r="H3710" s="97"/>
      <c r="I3710" s="77">
        <f t="shared" si="115"/>
        <v>0</v>
      </c>
      <c r="J3710" s="78" t="str">
        <f>IFERROR(IF(E3710="","",VLOOKUP(D3710,Saldo!$P$8:$Q$1009,2,FALSE)),"")</f>
        <v/>
      </c>
      <c r="K3710" s="76"/>
      <c r="L3710" s="74" t="str">
        <f t="shared" si="114"/>
        <v/>
      </c>
    </row>
    <row r="3711" spans="1:12" ht="18.95" customHeight="1" x14ac:dyDescent="0.25">
      <c r="A3711" s="52"/>
      <c r="C3711" s="185"/>
      <c r="D3711" s="76"/>
      <c r="E3711" s="76" t="str">
        <f>IF(D3711="","",IFERROR(VLOOKUP(D3711,Cadastro!$C$9:$D$1009,2,FALSE),"NOT FOUND"))</f>
        <v/>
      </c>
      <c r="F3711" s="76"/>
      <c r="G3711" s="94"/>
      <c r="H3711" s="97"/>
      <c r="I3711" s="77">
        <f t="shared" si="115"/>
        <v>0</v>
      </c>
      <c r="J3711" s="78" t="str">
        <f>IFERROR(IF(E3711="","",VLOOKUP(D3711,Saldo!$P$8:$Q$1009,2,FALSE)),"")</f>
        <v/>
      </c>
      <c r="K3711" s="76"/>
      <c r="L3711" s="74" t="str">
        <f t="shared" si="114"/>
        <v/>
      </c>
    </row>
    <row r="3712" spans="1:12" ht="18.95" customHeight="1" x14ac:dyDescent="0.25">
      <c r="A3712" s="52"/>
      <c r="C3712" s="185"/>
      <c r="D3712" s="76"/>
      <c r="E3712" s="76" t="str">
        <f>IF(D3712="","",IFERROR(VLOOKUP(D3712,Cadastro!$C$9:$D$1009,2,FALSE),"NOT FOUND"))</f>
        <v/>
      </c>
      <c r="F3712" s="76"/>
      <c r="G3712" s="94"/>
      <c r="H3712" s="97"/>
      <c r="I3712" s="77">
        <f t="shared" si="115"/>
        <v>0</v>
      </c>
      <c r="J3712" s="78" t="str">
        <f>IFERROR(IF(E3712="","",VLOOKUP(D3712,Saldo!$P$8:$Q$1009,2,FALSE)),"")</f>
        <v/>
      </c>
      <c r="K3712" s="76"/>
      <c r="L3712" s="74" t="str">
        <f t="shared" si="114"/>
        <v/>
      </c>
    </row>
    <row r="3713" spans="1:12" ht="18.95" customHeight="1" x14ac:dyDescent="0.25">
      <c r="A3713" s="52"/>
      <c r="C3713" s="185"/>
      <c r="D3713" s="76"/>
      <c r="E3713" s="76" t="str">
        <f>IF(D3713="","",IFERROR(VLOOKUP(D3713,Cadastro!$C$9:$D$1009,2,FALSE),"NOT FOUND"))</f>
        <v/>
      </c>
      <c r="F3713" s="76"/>
      <c r="G3713" s="94"/>
      <c r="H3713" s="97"/>
      <c r="I3713" s="77">
        <f t="shared" si="115"/>
        <v>0</v>
      </c>
      <c r="J3713" s="78" t="str">
        <f>IFERROR(IF(E3713="","",VLOOKUP(D3713,Saldo!$P$8:$Q$1009,2,FALSE)),"")</f>
        <v/>
      </c>
      <c r="K3713" s="76"/>
      <c r="L3713" s="74" t="str">
        <f t="shared" si="114"/>
        <v/>
      </c>
    </row>
    <row r="3714" spans="1:12" ht="18.95" customHeight="1" x14ac:dyDescent="0.25">
      <c r="A3714" s="52"/>
      <c r="C3714" s="185"/>
      <c r="D3714" s="76"/>
      <c r="E3714" s="76" t="str">
        <f>IF(D3714="","",IFERROR(VLOOKUP(D3714,Cadastro!$C$9:$D$1009,2,FALSE),"NOT FOUND"))</f>
        <v/>
      </c>
      <c r="F3714" s="76"/>
      <c r="G3714" s="94"/>
      <c r="H3714" s="97"/>
      <c r="I3714" s="77">
        <f t="shared" si="115"/>
        <v>0</v>
      </c>
      <c r="J3714" s="78" t="str">
        <f>IFERROR(IF(E3714="","",VLOOKUP(D3714,Saldo!$P$8:$Q$1009,2,FALSE)),"")</f>
        <v/>
      </c>
      <c r="K3714" s="76"/>
      <c r="L3714" s="74" t="str">
        <f t="shared" si="114"/>
        <v/>
      </c>
    </row>
    <row r="3715" spans="1:12" ht="18.95" customHeight="1" x14ac:dyDescent="0.25">
      <c r="A3715" s="52"/>
      <c r="C3715" s="185"/>
      <c r="D3715" s="76"/>
      <c r="E3715" s="76" t="str">
        <f>IF(D3715="","",IFERROR(VLOOKUP(D3715,Cadastro!$C$9:$D$1009,2,FALSE),"NOT FOUND"))</f>
        <v/>
      </c>
      <c r="F3715" s="76"/>
      <c r="G3715" s="94"/>
      <c r="H3715" s="97"/>
      <c r="I3715" s="77">
        <f t="shared" si="115"/>
        <v>0</v>
      </c>
      <c r="J3715" s="78" t="str">
        <f>IFERROR(IF(E3715="","",VLOOKUP(D3715,Saldo!$P$8:$Q$1009,2,FALSE)),"")</f>
        <v/>
      </c>
      <c r="K3715" s="76"/>
      <c r="L3715" s="74" t="str">
        <f t="shared" si="114"/>
        <v/>
      </c>
    </row>
    <row r="3716" spans="1:12" ht="18.95" customHeight="1" x14ac:dyDescent="0.25">
      <c r="A3716" s="52"/>
      <c r="C3716" s="185"/>
      <c r="D3716" s="76"/>
      <c r="E3716" s="76" t="str">
        <f>IF(D3716="","",IFERROR(VLOOKUP(D3716,Cadastro!$C$9:$D$1009,2,FALSE),"NOT FOUND"))</f>
        <v/>
      </c>
      <c r="F3716" s="76"/>
      <c r="G3716" s="94"/>
      <c r="H3716" s="97"/>
      <c r="I3716" s="77">
        <f t="shared" si="115"/>
        <v>0</v>
      </c>
      <c r="J3716" s="78" t="str">
        <f>IFERROR(IF(E3716="","",VLOOKUP(D3716,Saldo!$P$8:$Q$1009,2,FALSE)),"")</f>
        <v/>
      </c>
      <c r="K3716" s="76"/>
      <c r="L3716" s="74" t="str">
        <f t="shared" si="114"/>
        <v/>
      </c>
    </row>
    <row r="3717" spans="1:12" ht="18.95" customHeight="1" x14ac:dyDescent="0.25">
      <c r="A3717" s="52"/>
      <c r="C3717" s="185"/>
      <c r="D3717" s="76"/>
      <c r="E3717" s="76" t="str">
        <f>IF(D3717="","",IFERROR(VLOOKUP(D3717,Cadastro!$C$9:$D$1009,2,FALSE),"NOT FOUND"))</f>
        <v/>
      </c>
      <c r="F3717" s="76"/>
      <c r="G3717" s="94"/>
      <c r="H3717" s="97"/>
      <c r="I3717" s="77">
        <f t="shared" si="115"/>
        <v>0</v>
      </c>
      <c r="J3717" s="78" t="str">
        <f>IFERROR(IF(E3717="","",VLOOKUP(D3717,Saldo!$P$8:$Q$1009,2,FALSE)),"")</f>
        <v/>
      </c>
      <c r="K3717" s="76"/>
      <c r="L3717" s="74" t="str">
        <f t="shared" si="114"/>
        <v/>
      </c>
    </row>
    <row r="3718" spans="1:12" ht="18.95" customHeight="1" x14ac:dyDescent="0.25">
      <c r="A3718" s="52"/>
      <c r="C3718" s="185"/>
      <c r="D3718" s="76"/>
      <c r="E3718" s="76" t="str">
        <f>IF(D3718="","",IFERROR(VLOOKUP(D3718,Cadastro!$C$9:$D$1009,2,FALSE),"NOT FOUND"))</f>
        <v/>
      </c>
      <c r="F3718" s="76"/>
      <c r="G3718" s="94"/>
      <c r="H3718" s="97"/>
      <c r="I3718" s="77">
        <f t="shared" si="115"/>
        <v>0</v>
      </c>
      <c r="J3718" s="78" t="str">
        <f>IFERROR(IF(E3718="","",VLOOKUP(D3718,Saldo!$P$8:$Q$1009,2,FALSE)),"")</f>
        <v/>
      </c>
      <c r="K3718" s="76"/>
      <c r="L3718" s="74" t="str">
        <f t="shared" si="114"/>
        <v/>
      </c>
    </row>
    <row r="3719" spans="1:12" ht="18.95" customHeight="1" x14ac:dyDescent="0.25">
      <c r="A3719" s="52"/>
      <c r="C3719" s="185"/>
      <c r="D3719" s="76"/>
      <c r="E3719" s="76" t="str">
        <f>IF(D3719="","",IFERROR(VLOOKUP(D3719,Cadastro!$C$9:$D$1009,2,FALSE),"NOT FOUND"))</f>
        <v/>
      </c>
      <c r="F3719" s="76"/>
      <c r="G3719" s="94"/>
      <c r="H3719" s="97"/>
      <c r="I3719" s="77">
        <f t="shared" si="115"/>
        <v>0</v>
      </c>
      <c r="J3719" s="78" t="str">
        <f>IFERROR(IF(E3719="","",VLOOKUP(D3719,Saldo!$P$8:$Q$1009,2,FALSE)),"")</f>
        <v/>
      </c>
      <c r="K3719" s="76"/>
      <c r="L3719" s="74" t="str">
        <f t="shared" si="114"/>
        <v/>
      </c>
    </row>
    <row r="3720" spans="1:12" ht="18.95" customHeight="1" x14ac:dyDescent="0.25">
      <c r="A3720" s="52"/>
      <c r="C3720" s="185"/>
      <c r="D3720" s="76"/>
      <c r="E3720" s="76" t="str">
        <f>IF(D3720="","",IFERROR(VLOOKUP(D3720,Cadastro!$C$9:$D$1009,2,FALSE),"NOT FOUND"))</f>
        <v/>
      </c>
      <c r="F3720" s="76"/>
      <c r="G3720" s="94"/>
      <c r="H3720" s="97"/>
      <c r="I3720" s="77">
        <f t="shared" si="115"/>
        <v>0</v>
      </c>
      <c r="J3720" s="78" t="str">
        <f>IFERROR(IF(E3720="","",VLOOKUP(D3720,Saldo!$P$8:$Q$1009,2,FALSE)),"")</f>
        <v/>
      </c>
      <c r="K3720" s="76"/>
      <c r="L3720" s="74" t="str">
        <f t="shared" si="114"/>
        <v/>
      </c>
    </row>
    <row r="3721" spans="1:12" ht="18.95" customHeight="1" x14ac:dyDescent="0.25">
      <c r="A3721" s="52"/>
      <c r="C3721" s="185"/>
      <c r="D3721" s="76"/>
      <c r="E3721" s="76" t="str">
        <f>IF(D3721="","",IFERROR(VLOOKUP(D3721,Cadastro!$C$9:$D$1009,2,FALSE),"NOT FOUND"))</f>
        <v/>
      </c>
      <c r="F3721" s="76"/>
      <c r="G3721" s="94"/>
      <c r="H3721" s="97"/>
      <c r="I3721" s="77">
        <f t="shared" si="115"/>
        <v>0</v>
      </c>
      <c r="J3721" s="78" t="str">
        <f>IFERROR(IF(E3721="","",VLOOKUP(D3721,Saldo!$P$8:$Q$1009,2,FALSE)),"")</f>
        <v/>
      </c>
      <c r="K3721" s="76"/>
      <c r="L3721" s="74" t="str">
        <f t="shared" ref="L3721:L3784" si="116">IF(C3721="","",MONTH(C3721))</f>
        <v/>
      </c>
    </row>
    <row r="3722" spans="1:12" ht="18.95" customHeight="1" x14ac:dyDescent="0.25">
      <c r="A3722" s="52"/>
      <c r="C3722" s="185"/>
      <c r="D3722" s="76"/>
      <c r="E3722" s="76" t="str">
        <f>IF(D3722="","",IFERROR(VLOOKUP(D3722,Cadastro!$C$9:$D$1009,2,FALSE),"NOT FOUND"))</f>
        <v/>
      </c>
      <c r="F3722" s="76"/>
      <c r="G3722" s="94"/>
      <c r="H3722" s="97"/>
      <c r="I3722" s="77">
        <f t="shared" ref="I3722:I3785" si="117">IFERROR(G3722*H3722,"Check if QTY and Value are both valid")</f>
        <v>0</v>
      </c>
      <c r="J3722" s="78" t="str">
        <f>IFERROR(IF(E3722="","",VLOOKUP(D3722,Saldo!$P$8:$Q$1009,2,FALSE)),"")</f>
        <v/>
      </c>
      <c r="K3722" s="76"/>
      <c r="L3722" s="74" t="str">
        <f t="shared" si="116"/>
        <v/>
      </c>
    </row>
    <row r="3723" spans="1:12" ht="18.95" customHeight="1" x14ac:dyDescent="0.25">
      <c r="A3723" s="52"/>
      <c r="C3723" s="185"/>
      <c r="D3723" s="76"/>
      <c r="E3723" s="76" t="str">
        <f>IF(D3723="","",IFERROR(VLOOKUP(D3723,Cadastro!$C$9:$D$1009,2,FALSE),"NOT FOUND"))</f>
        <v/>
      </c>
      <c r="F3723" s="76"/>
      <c r="G3723" s="94"/>
      <c r="H3723" s="97"/>
      <c r="I3723" s="77">
        <f t="shared" si="117"/>
        <v>0</v>
      </c>
      <c r="J3723" s="78" t="str">
        <f>IFERROR(IF(E3723="","",VLOOKUP(D3723,Saldo!$P$8:$Q$1009,2,FALSE)),"")</f>
        <v/>
      </c>
      <c r="K3723" s="76"/>
      <c r="L3723" s="74" t="str">
        <f t="shared" si="116"/>
        <v/>
      </c>
    </row>
    <row r="3724" spans="1:12" ht="18.95" customHeight="1" x14ac:dyDescent="0.25">
      <c r="A3724" s="52"/>
      <c r="C3724" s="185"/>
      <c r="D3724" s="76"/>
      <c r="E3724" s="76" t="str">
        <f>IF(D3724="","",IFERROR(VLOOKUP(D3724,Cadastro!$C$9:$D$1009,2,FALSE),"NOT FOUND"))</f>
        <v/>
      </c>
      <c r="F3724" s="76"/>
      <c r="G3724" s="94"/>
      <c r="H3724" s="97"/>
      <c r="I3724" s="77">
        <f t="shared" si="117"/>
        <v>0</v>
      </c>
      <c r="J3724" s="78" t="str">
        <f>IFERROR(IF(E3724="","",VLOOKUP(D3724,Saldo!$P$8:$Q$1009,2,FALSE)),"")</f>
        <v/>
      </c>
      <c r="K3724" s="76"/>
      <c r="L3724" s="74" t="str">
        <f t="shared" si="116"/>
        <v/>
      </c>
    </row>
    <row r="3725" spans="1:12" ht="18.95" customHeight="1" x14ac:dyDescent="0.25">
      <c r="A3725" s="52"/>
      <c r="C3725" s="185"/>
      <c r="D3725" s="76"/>
      <c r="E3725" s="76" t="str">
        <f>IF(D3725="","",IFERROR(VLOOKUP(D3725,Cadastro!$C$9:$D$1009,2,FALSE),"NOT FOUND"))</f>
        <v/>
      </c>
      <c r="F3725" s="76"/>
      <c r="G3725" s="94"/>
      <c r="H3725" s="97"/>
      <c r="I3725" s="77">
        <f t="shared" si="117"/>
        <v>0</v>
      </c>
      <c r="J3725" s="78" t="str">
        <f>IFERROR(IF(E3725="","",VLOOKUP(D3725,Saldo!$P$8:$Q$1009,2,FALSE)),"")</f>
        <v/>
      </c>
      <c r="K3725" s="76"/>
      <c r="L3725" s="74" t="str">
        <f t="shared" si="116"/>
        <v/>
      </c>
    </row>
    <row r="3726" spans="1:12" ht="18.95" customHeight="1" x14ac:dyDescent="0.25">
      <c r="A3726" s="52"/>
      <c r="C3726" s="185"/>
      <c r="D3726" s="76"/>
      <c r="E3726" s="76" t="str">
        <f>IF(D3726="","",IFERROR(VLOOKUP(D3726,Cadastro!$C$9:$D$1009,2,FALSE),"NOT FOUND"))</f>
        <v/>
      </c>
      <c r="F3726" s="76"/>
      <c r="G3726" s="94"/>
      <c r="H3726" s="97"/>
      <c r="I3726" s="77">
        <f t="shared" si="117"/>
        <v>0</v>
      </c>
      <c r="J3726" s="78" t="str">
        <f>IFERROR(IF(E3726="","",VLOOKUP(D3726,Saldo!$P$8:$Q$1009,2,FALSE)),"")</f>
        <v/>
      </c>
      <c r="K3726" s="76"/>
      <c r="L3726" s="74" t="str">
        <f t="shared" si="116"/>
        <v/>
      </c>
    </row>
    <row r="3727" spans="1:12" ht="18.95" customHeight="1" x14ac:dyDescent="0.25">
      <c r="A3727" s="52"/>
      <c r="C3727" s="185"/>
      <c r="D3727" s="76"/>
      <c r="E3727" s="76" t="str">
        <f>IF(D3727="","",IFERROR(VLOOKUP(D3727,Cadastro!$C$9:$D$1009,2,FALSE),"NOT FOUND"))</f>
        <v/>
      </c>
      <c r="F3727" s="76"/>
      <c r="G3727" s="94"/>
      <c r="H3727" s="97"/>
      <c r="I3727" s="77">
        <f t="shared" si="117"/>
        <v>0</v>
      </c>
      <c r="J3727" s="78" t="str">
        <f>IFERROR(IF(E3727="","",VLOOKUP(D3727,Saldo!$P$8:$Q$1009,2,FALSE)),"")</f>
        <v/>
      </c>
      <c r="K3727" s="76"/>
      <c r="L3727" s="74" t="str">
        <f t="shared" si="116"/>
        <v/>
      </c>
    </row>
    <row r="3728" spans="1:12" ht="18.95" customHeight="1" x14ac:dyDescent="0.25">
      <c r="A3728" s="52"/>
      <c r="C3728" s="185"/>
      <c r="D3728" s="76"/>
      <c r="E3728" s="76" t="str">
        <f>IF(D3728="","",IFERROR(VLOOKUP(D3728,Cadastro!$C$9:$D$1009,2,FALSE),"NOT FOUND"))</f>
        <v/>
      </c>
      <c r="F3728" s="76"/>
      <c r="G3728" s="94"/>
      <c r="H3728" s="97"/>
      <c r="I3728" s="77">
        <f t="shared" si="117"/>
        <v>0</v>
      </c>
      <c r="J3728" s="78" t="str">
        <f>IFERROR(IF(E3728="","",VLOOKUP(D3728,Saldo!$P$8:$Q$1009,2,FALSE)),"")</f>
        <v/>
      </c>
      <c r="K3728" s="76"/>
      <c r="L3728" s="74" t="str">
        <f t="shared" si="116"/>
        <v/>
      </c>
    </row>
    <row r="3729" spans="1:12" ht="18.95" customHeight="1" x14ac:dyDescent="0.25">
      <c r="A3729" s="52"/>
      <c r="C3729" s="185"/>
      <c r="D3729" s="76"/>
      <c r="E3729" s="76" t="str">
        <f>IF(D3729="","",IFERROR(VLOOKUP(D3729,Cadastro!$C$9:$D$1009,2,FALSE),"NOT FOUND"))</f>
        <v/>
      </c>
      <c r="F3729" s="76"/>
      <c r="G3729" s="94"/>
      <c r="H3729" s="97"/>
      <c r="I3729" s="77">
        <f t="shared" si="117"/>
        <v>0</v>
      </c>
      <c r="J3729" s="78" t="str">
        <f>IFERROR(IF(E3729="","",VLOOKUP(D3729,Saldo!$P$8:$Q$1009,2,FALSE)),"")</f>
        <v/>
      </c>
      <c r="K3729" s="76"/>
      <c r="L3729" s="74" t="str">
        <f t="shared" si="116"/>
        <v/>
      </c>
    </row>
    <row r="3730" spans="1:12" ht="18.95" customHeight="1" x14ac:dyDescent="0.25">
      <c r="A3730" s="52"/>
      <c r="C3730" s="185"/>
      <c r="D3730" s="76"/>
      <c r="E3730" s="76" t="str">
        <f>IF(D3730="","",IFERROR(VLOOKUP(D3730,Cadastro!$C$9:$D$1009,2,FALSE),"NOT FOUND"))</f>
        <v/>
      </c>
      <c r="F3730" s="76"/>
      <c r="G3730" s="94"/>
      <c r="H3730" s="97"/>
      <c r="I3730" s="77">
        <f t="shared" si="117"/>
        <v>0</v>
      </c>
      <c r="J3730" s="78" t="str">
        <f>IFERROR(IF(E3730="","",VLOOKUP(D3730,Saldo!$P$8:$Q$1009,2,FALSE)),"")</f>
        <v/>
      </c>
      <c r="K3730" s="76"/>
      <c r="L3730" s="74" t="str">
        <f t="shared" si="116"/>
        <v/>
      </c>
    </row>
    <row r="3731" spans="1:12" ht="18.95" customHeight="1" x14ac:dyDescent="0.25">
      <c r="A3731" s="52"/>
      <c r="C3731" s="185"/>
      <c r="D3731" s="76"/>
      <c r="E3731" s="76" t="str">
        <f>IF(D3731="","",IFERROR(VLOOKUP(D3731,Cadastro!$C$9:$D$1009,2,FALSE),"NOT FOUND"))</f>
        <v/>
      </c>
      <c r="F3731" s="76"/>
      <c r="G3731" s="94"/>
      <c r="H3731" s="97"/>
      <c r="I3731" s="77">
        <f t="shared" si="117"/>
        <v>0</v>
      </c>
      <c r="J3731" s="78" t="str">
        <f>IFERROR(IF(E3731="","",VLOOKUP(D3731,Saldo!$P$8:$Q$1009,2,FALSE)),"")</f>
        <v/>
      </c>
      <c r="K3731" s="76"/>
      <c r="L3731" s="74" t="str">
        <f t="shared" si="116"/>
        <v/>
      </c>
    </row>
    <row r="3732" spans="1:12" ht="18.95" customHeight="1" x14ac:dyDescent="0.25">
      <c r="A3732" s="52"/>
      <c r="C3732" s="185"/>
      <c r="D3732" s="76"/>
      <c r="E3732" s="76" t="str">
        <f>IF(D3732="","",IFERROR(VLOOKUP(D3732,Cadastro!$C$9:$D$1009,2,FALSE),"NOT FOUND"))</f>
        <v/>
      </c>
      <c r="F3732" s="76"/>
      <c r="G3732" s="94"/>
      <c r="H3732" s="97"/>
      <c r="I3732" s="77">
        <f t="shared" si="117"/>
        <v>0</v>
      </c>
      <c r="J3732" s="78" t="str">
        <f>IFERROR(IF(E3732="","",VLOOKUP(D3732,Saldo!$P$8:$Q$1009,2,FALSE)),"")</f>
        <v/>
      </c>
      <c r="K3732" s="76"/>
      <c r="L3732" s="74" t="str">
        <f t="shared" si="116"/>
        <v/>
      </c>
    </row>
    <row r="3733" spans="1:12" ht="18.95" customHeight="1" x14ac:dyDescent="0.25">
      <c r="A3733" s="52"/>
      <c r="C3733" s="185"/>
      <c r="D3733" s="76"/>
      <c r="E3733" s="76" t="str">
        <f>IF(D3733="","",IFERROR(VLOOKUP(D3733,Cadastro!$C$9:$D$1009,2,FALSE),"NOT FOUND"))</f>
        <v/>
      </c>
      <c r="F3733" s="76"/>
      <c r="G3733" s="94"/>
      <c r="H3733" s="97"/>
      <c r="I3733" s="77">
        <f t="shared" si="117"/>
        <v>0</v>
      </c>
      <c r="J3733" s="78" t="str">
        <f>IFERROR(IF(E3733="","",VLOOKUP(D3733,Saldo!$P$8:$Q$1009,2,FALSE)),"")</f>
        <v/>
      </c>
      <c r="K3733" s="76"/>
      <c r="L3733" s="74" t="str">
        <f t="shared" si="116"/>
        <v/>
      </c>
    </row>
    <row r="3734" spans="1:12" ht="18.95" customHeight="1" x14ac:dyDescent="0.25">
      <c r="A3734" s="52"/>
      <c r="C3734" s="185"/>
      <c r="D3734" s="76"/>
      <c r="E3734" s="76" t="str">
        <f>IF(D3734="","",IFERROR(VLOOKUP(D3734,Cadastro!$C$9:$D$1009,2,FALSE),"NOT FOUND"))</f>
        <v/>
      </c>
      <c r="F3734" s="76"/>
      <c r="G3734" s="94"/>
      <c r="H3734" s="97"/>
      <c r="I3734" s="77">
        <f t="shared" si="117"/>
        <v>0</v>
      </c>
      <c r="J3734" s="78" t="str">
        <f>IFERROR(IF(E3734="","",VLOOKUP(D3734,Saldo!$P$8:$Q$1009,2,FALSE)),"")</f>
        <v/>
      </c>
      <c r="K3734" s="76"/>
      <c r="L3734" s="74" t="str">
        <f t="shared" si="116"/>
        <v/>
      </c>
    </row>
    <row r="3735" spans="1:12" ht="18.95" customHeight="1" x14ac:dyDescent="0.25">
      <c r="A3735" s="52"/>
      <c r="C3735" s="185"/>
      <c r="D3735" s="76"/>
      <c r="E3735" s="76" t="str">
        <f>IF(D3735="","",IFERROR(VLOOKUP(D3735,Cadastro!$C$9:$D$1009,2,FALSE),"NOT FOUND"))</f>
        <v/>
      </c>
      <c r="F3735" s="76"/>
      <c r="G3735" s="94"/>
      <c r="H3735" s="97"/>
      <c r="I3735" s="77">
        <f t="shared" si="117"/>
        <v>0</v>
      </c>
      <c r="J3735" s="78" t="str">
        <f>IFERROR(IF(E3735="","",VLOOKUP(D3735,Saldo!$P$8:$Q$1009,2,FALSE)),"")</f>
        <v/>
      </c>
      <c r="K3735" s="76"/>
      <c r="L3735" s="74" t="str">
        <f t="shared" si="116"/>
        <v/>
      </c>
    </row>
    <row r="3736" spans="1:12" ht="18.95" customHeight="1" x14ac:dyDescent="0.25">
      <c r="A3736" s="52"/>
      <c r="C3736" s="185"/>
      <c r="D3736" s="76"/>
      <c r="E3736" s="76" t="str">
        <f>IF(D3736="","",IFERROR(VLOOKUP(D3736,Cadastro!$C$9:$D$1009,2,FALSE),"NOT FOUND"))</f>
        <v/>
      </c>
      <c r="F3736" s="76"/>
      <c r="G3736" s="94"/>
      <c r="H3736" s="97"/>
      <c r="I3736" s="77">
        <f t="shared" si="117"/>
        <v>0</v>
      </c>
      <c r="J3736" s="78" t="str">
        <f>IFERROR(IF(E3736="","",VLOOKUP(D3736,Saldo!$P$8:$Q$1009,2,FALSE)),"")</f>
        <v/>
      </c>
      <c r="K3736" s="76"/>
      <c r="L3736" s="74" t="str">
        <f t="shared" si="116"/>
        <v/>
      </c>
    </row>
    <row r="3737" spans="1:12" ht="18.95" customHeight="1" x14ac:dyDescent="0.25">
      <c r="A3737" s="52"/>
      <c r="C3737" s="185"/>
      <c r="D3737" s="76"/>
      <c r="E3737" s="76" t="str">
        <f>IF(D3737="","",IFERROR(VLOOKUP(D3737,Cadastro!$C$9:$D$1009,2,FALSE),"NOT FOUND"))</f>
        <v/>
      </c>
      <c r="F3737" s="76"/>
      <c r="G3737" s="94"/>
      <c r="H3737" s="97"/>
      <c r="I3737" s="77">
        <f t="shared" si="117"/>
        <v>0</v>
      </c>
      <c r="J3737" s="78" t="str">
        <f>IFERROR(IF(E3737="","",VLOOKUP(D3737,Saldo!$P$8:$Q$1009,2,FALSE)),"")</f>
        <v/>
      </c>
      <c r="K3737" s="76"/>
      <c r="L3737" s="74" t="str">
        <f t="shared" si="116"/>
        <v/>
      </c>
    </row>
    <row r="3738" spans="1:12" ht="18.95" customHeight="1" x14ac:dyDescent="0.25">
      <c r="A3738" s="52"/>
      <c r="C3738" s="185"/>
      <c r="D3738" s="76"/>
      <c r="E3738" s="76" t="str">
        <f>IF(D3738="","",IFERROR(VLOOKUP(D3738,Cadastro!$C$9:$D$1009,2,FALSE),"NOT FOUND"))</f>
        <v/>
      </c>
      <c r="F3738" s="76"/>
      <c r="G3738" s="94"/>
      <c r="H3738" s="97"/>
      <c r="I3738" s="77">
        <f t="shared" si="117"/>
        <v>0</v>
      </c>
      <c r="J3738" s="78" t="str">
        <f>IFERROR(IF(E3738="","",VLOOKUP(D3738,Saldo!$P$8:$Q$1009,2,FALSE)),"")</f>
        <v/>
      </c>
      <c r="K3738" s="76"/>
      <c r="L3738" s="74" t="str">
        <f t="shared" si="116"/>
        <v/>
      </c>
    </row>
    <row r="3739" spans="1:12" ht="18.95" customHeight="1" x14ac:dyDescent="0.25">
      <c r="A3739" s="52"/>
      <c r="C3739" s="185"/>
      <c r="D3739" s="76"/>
      <c r="E3739" s="76" t="str">
        <f>IF(D3739="","",IFERROR(VLOOKUP(D3739,Cadastro!$C$9:$D$1009,2,FALSE),"NOT FOUND"))</f>
        <v/>
      </c>
      <c r="F3739" s="76"/>
      <c r="G3739" s="94"/>
      <c r="H3739" s="97"/>
      <c r="I3739" s="77">
        <f t="shared" si="117"/>
        <v>0</v>
      </c>
      <c r="J3739" s="78" t="str">
        <f>IFERROR(IF(E3739="","",VLOOKUP(D3739,Saldo!$P$8:$Q$1009,2,FALSE)),"")</f>
        <v/>
      </c>
      <c r="K3739" s="76"/>
      <c r="L3739" s="74" t="str">
        <f t="shared" si="116"/>
        <v/>
      </c>
    </row>
    <row r="3740" spans="1:12" ht="18.95" customHeight="1" x14ac:dyDescent="0.25">
      <c r="A3740" s="52"/>
      <c r="C3740" s="185"/>
      <c r="D3740" s="76"/>
      <c r="E3740" s="76" t="str">
        <f>IF(D3740="","",IFERROR(VLOOKUP(D3740,Cadastro!$C$9:$D$1009,2,FALSE),"NOT FOUND"))</f>
        <v/>
      </c>
      <c r="F3740" s="76"/>
      <c r="G3740" s="94"/>
      <c r="H3740" s="97"/>
      <c r="I3740" s="77">
        <f t="shared" si="117"/>
        <v>0</v>
      </c>
      <c r="J3740" s="78" t="str">
        <f>IFERROR(IF(E3740="","",VLOOKUP(D3740,Saldo!$P$8:$Q$1009,2,FALSE)),"")</f>
        <v/>
      </c>
      <c r="K3740" s="76"/>
      <c r="L3740" s="74" t="str">
        <f t="shared" si="116"/>
        <v/>
      </c>
    </row>
    <row r="3741" spans="1:12" ht="18.95" customHeight="1" x14ac:dyDescent="0.25">
      <c r="A3741" s="52"/>
      <c r="C3741" s="185"/>
      <c r="D3741" s="76"/>
      <c r="E3741" s="76" t="str">
        <f>IF(D3741="","",IFERROR(VLOOKUP(D3741,Cadastro!$C$9:$D$1009,2,FALSE),"NOT FOUND"))</f>
        <v/>
      </c>
      <c r="F3741" s="76"/>
      <c r="G3741" s="94"/>
      <c r="H3741" s="97"/>
      <c r="I3741" s="77">
        <f t="shared" si="117"/>
        <v>0</v>
      </c>
      <c r="J3741" s="78" t="str">
        <f>IFERROR(IF(E3741="","",VLOOKUP(D3741,Saldo!$P$8:$Q$1009,2,FALSE)),"")</f>
        <v/>
      </c>
      <c r="K3741" s="76"/>
      <c r="L3741" s="74" t="str">
        <f t="shared" si="116"/>
        <v/>
      </c>
    </row>
    <row r="3742" spans="1:12" ht="18.95" customHeight="1" x14ac:dyDescent="0.25">
      <c r="A3742" s="52"/>
      <c r="C3742" s="185"/>
      <c r="D3742" s="76"/>
      <c r="E3742" s="76" t="str">
        <f>IF(D3742="","",IFERROR(VLOOKUP(D3742,Cadastro!$C$9:$D$1009,2,FALSE),"NOT FOUND"))</f>
        <v/>
      </c>
      <c r="F3742" s="76"/>
      <c r="G3742" s="94"/>
      <c r="H3742" s="97"/>
      <c r="I3742" s="77">
        <f t="shared" si="117"/>
        <v>0</v>
      </c>
      <c r="J3742" s="78" t="str">
        <f>IFERROR(IF(E3742="","",VLOOKUP(D3742,Saldo!$P$8:$Q$1009,2,FALSE)),"")</f>
        <v/>
      </c>
      <c r="K3742" s="76"/>
      <c r="L3742" s="74" t="str">
        <f t="shared" si="116"/>
        <v/>
      </c>
    </row>
    <row r="3743" spans="1:12" ht="18.95" customHeight="1" x14ac:dyDescent="0.25">
      <c r="A3743" s="52"/>
      <c r="C3743" s="185"/>
      <c r="D3743" s="76"/>
      <c r="E3743" s="76" t="str">
        <f>IF(D3743="","",IFERROR(VLOOKUP(D3743,Cadastro!$C$9:$D$1009,2,FALSE),"NOT FOUND"))</f>
        <v/>
      </c>
      <c r="F3743" s="76"/>
      <c r="G3743" s="94"/>
      <c r="H3743" s="97"/>
      <c r="I3743" s="77">
        <f t="shared" si="117"/>
        <v>0</v>
      </c>
      <c r="J3743" s="78" t="str">
        <f>IFERROR(IF(E3743="","",VLOOKUP(D3743,Saldo!$P$8:$Q$1009,2,FALSE)),"")</f>
        <v/>
      </c>
      <c r="K3743" s="76"/>
      <c r="L3743" s="74" t="str">
        <f t="shared" si="116"/>
        <v/>
      </c>
    </row>
    <row r="3744" spans="1:12" ht="18.95" customHeight="1" x14ac:dyDescent="0.25">
      <c r="A3744" s="52"/>
      <c r="C3744" s="185"/>
      <c r="D3744" s="76"/>
      <c r="E3744" s="76" t="str">
        <f>IF(D3744="","",IFERROR(VLOOKUP(D3744,Cadastro!$C$9:$D$1009,2,FALSE),"NOT FOUND"))</f>
        <v/>
      </c>
      <c r="F3744" s="76"/>
      <c r="G3744" s="94"/>
      <c r="H3744" s="97"/>
      <c r="I3744" s="77">
        <f t="shared" si="117"/>
        <v>0</v>
      </c>
      <c r="J3744" s="78" t="str">
        <f>IFERROR(IF(E3744="","",VLOOKUP(D3744,Saldo!$P$8:$Q$1009,2,FALSE)),"")</f>
        <v/>
      </c>
      <c r="K3744" s="76"/>
      <c r="L3744" s="74" t="str">
        <f t="shared" si="116"/>
        <v/>
      </c>
    </row>
    <row r="3745" spans="1:12" ht="18.95" customHeight="1" x14ac:dyDescent="0.25">
      <c r="A3745" s="52"/>
      <c r="C3745" s="185"/>
      <c r="D3745" s="76"/>
      <c r="E3745" s="76" t="str">
        <f>IF(D3745="","",IFERROR(VLOOKUP(D3745,Cadastro!$C$9:$D$1009,2,FALSE),"NOT FOUND"))</f>
        <v/>
      </c>
      <c r="F3745" s="76"/>
      <c r="G3745" s="94"/>
      <c r="H3745" s="97"/>
      <c r="I3745" s="77">
        <f t="shared" si="117"/>
        <v>0</v>
      </c>
      <c r="J3745" s="78" t="str">
        <f>IFERROR(IF(E3745="","",VLOOKUP(D3745,Saldo!$P$8:$Q$1009,2,FALSE)),"")</f>
        <v/>
      </c>
      <c r="K3745" s="76"/>
      <c r="L3745" s="74" t="str">
        <f t="shared" si="116"/>
        <v/>
      </c>
    </row>
    <row r="3746" spans="1:12" ht="18.95" customHeight="1" x14ac:dyDescent="0.25">
      <c r="A3746" s="52"/>
      <c r="C3746" s="185"/>
      <c r="D3746" s="76"/>
      <c r="E3746" s="76" t="str">
        <f>IF(D3746="","",IFERROR(VLOOKUP(D3746,Cadastro!$C$9:$D$1009,2,FALSE),"NOT FOUND"))</f>
        <v/>
      </c>
      <c r="F3746" s="76"/>
      <c r="G3746" s="94"/>
      <c r="H3746" s="97"/>
      <c r="I3746" s="77">
        <f t="shared" si="117"/>
        <v>0</v>
      </c>
      <c r="J3746" s="78" t="str">
        <f>IFERROR(IF(E3746="","",VLOOKUP(D3746,Saldo!$P$8:$Q$1009,2,FALSE)),"")</f>
        <v/>
      </c>
      <c r="K3746" s="76"/>
      <c r="L3746" s="74" t="str">
        <f t="shared" si="116"/>
        <v/>
      </c>
    </row>
    <row r="3747" spans="1:12" ht="18.95" customHeight="1" x14ac:dyDescent="0.25">
      <c r="A3747" s="52"/>
      <c r="C3747" s="185"/>
      <c r="D3747" s="76"/>
      <c r="E3747" s="76" t="str">
        <f>IF(D3747="","",IFERROR(VLOOKUP(D3747,Cadastro!$C$9:$D$1009,2,FALSE),"NOT FOUND"))</f>
        <v/>
      </c>
      <c r="F3747" s="76"/>
      <c r="G3747" s="94"/>
      <c r="H3747" s="97"/>
      <c r="I3747" s="77">
        <f t="shared" si="117"/>
        <v>0</v>
      </c>
      <c r="J3747" s="78" t="str">
        <f>IFERROR(IF(E3747="","",VLOOKUP(D3747,Saldo!$P$8:$Q$1009,2,FALSE)),"")</f>
        <v/>
      </c>
      <c r="K3747" s="76"/>
      <c r="L3747" s="74" t="str">
        <f t="shared" si="116"/>
        <v/>
      </c>
    </row>
    <row r="3748" spans="1:12" ht="18.95" customHeight="1" x14ac:dyDescent="0.25">
      <c r="A3748" s="52"/>
      <c r="C3748" s="185"/>
      <c r="D3748" s="76"/>
      <c r="E3748" s="76" t="str">
        <f>IF(D3748="","",IFERROR(VLOOKUP(D3748,Cadastro!$C$9:$D$1009,2,FALSE),"NOT FOUND"))</f>
        <v/>
      </c>
      <c r="F3748" s="76"/>
      <c r="G3748" s="94"/>
      <c r="H3748" s="97"/>
      <c r="I3748" s="77">
        <f t="shared" si="117"/>
        <v>0</v>
      </c>
      <c r="J3748" s="78" t="str">
        <f>IFERROR(IF(E3748="","",VLOOKUP(D3748,Saldo!$P$8:$Q$1009,2,FALSE)),"")</f>
        <v/>
      </c>
      <c r="K3748" s="76"/>
      <c r="L3748" s="74" t="str">
        <f t="shared" si="116"/>
        <v/>
      </c>
    </row>
    <row r="3749" spans="1:12" ht="18.95" customHeight="1" x14ac:dyDescent="0.25">
      <c r="A3749" s="52"/>
      <c r="C3749" s="185"/>
      <c r="D3749" s="76"/>
      <c r="E3749" s="76" t="str">
        <f>IF(D3749="","",IFERROR(VLOOKUP(D3749,Cadastro!$C$9:$D$1009,2,FALSE),"NOT FOUND"))</f>
        <v/>
      </c>
      <c r="F3749" s="76"/>
      <c r="G3749" s="94"/>
      <c r="H3749" s="97"/>
      <c r="I3749" s="77">
        <f t="shared" si="117"/>
        <v>0</v>
      </c>
      <c r="J3749" s="78" t="str">
        <f>IFERROR(IF(E3749="","",VLOOKUP(D3749,Saldo!$P$8:$Q$1009,2,FALSE)),"")</f>
        <v/>
      </c>
      <c r="K3749" s="76"/>
      <c r="L3749" s="74" t="str">
        <f t="shared" si="116"/>
        <v/>
      </c>
    </row>
    <row r="3750" spans="1:12" ht="18.95" customHeight="1" x14ac:dyDescent="0.25">
      <c r="A3750" s="52"/>
      <c r="C3750" s="185"/>
      <c r="D3750" s="76"/>
      <c r="E3750" s="76" t="str">
        <f>IF(D3750="","",IFERROR(VLOOKUP(D3750,Cadastro!$C$9:$D$1009,2,FALSE),"NOT FOUND"))</f>
        <v/>
      </c>
      <c r="F3750" s="76"/>
      <c r="G3750" s="94"/>
      <c r="H3750" s="97"/>
      <c r="I3750" s="77">
        <f t="shared" si="117"/>
        <v>0</v>
      </c>
      <c r="J3750" s="78" t="str">
        <f>IFERROR(IF(E3750="","",VLOOKUP(D3750,Saldo!$P$8:$Q$1009,2,FALSE)),"")</f>
        <v/>
      </c>
      <c r="K3750" s="76"/>
      <c r="L3750" s="74" t="str">
        <f t="shared" si="116"/>
        <v/>
      </c>
    </row>
    <row r="3751" spans="1:12" ht="18.95" customHeight="1" x14ac:dyDescent="0.25">
      <c r="A3751" s="52"/>
      <c r="C3751" s="185"/>
      <c r="D3751" s="76"/>
      <c r="E3751" s="76" t="str">
        <f>IF(D3751="","",IFERROR(VLOOKUP(D3751,Cadastro!$C$9:$D$1009,2,FALSE),"NOT FOUND"))</f>
        <v/>
      </c>
      <c r="F3751" s="76"/>
      <c r="G3751" s="94"/>
      <c r="H3751" s="97"/>
      <c r="I3751" s="77">
        <f t="shared" si="117"/>
        <v>0</v>
      </c>
      <c r="J3751" s="78" t="str">
        <f>IFERROR(IF(E3751="","",VLOOKUP(D3751,Saldo!$P$8:$Q$1009,2,FALSE)),"")</f>
        <v/>
      </c>
      <c r="K3751" s="76"/>
      <c r="L3751" s="74" t="str">
        <f t="shared" si="116"/>
        <v/>
      </c>
    </row>
    <row r="3752" spans="1:12" ht="18.95" customHeight="1" x14ac:dyDescent="0.25">
      <c r="A3752" s="52"/>
      <c r="C3752" s="185"/>
      <c r="D3752" s="76"/>
      <c r="E3752" s="76" t="str">
        <f>IF(D3752="","",IFERROR(VLOOKUP(D3752,Cadastro!$C$9:$D$1009,2,FALSE),"NOT FOUND"))</f>
        <v/>
      </c>
      <c r="F3752" s="76"/>
      <c r="G3752" s="94"/>
      <c r="H3752" s="97"/>
      <c r="I3752" s="77">
        <f t="shared" si="117"/>
        <v>0</v>
      </c>
      <c r="J3752" s="78" t="str">
        <f>IFERROR(IF(E3752="","",VLOOKUP(D3752,Saldo!$P$8:$Q$1009,2,FALSE)),"")</f>
        <v/>
      </c>
      <c r="K3752" s="76"/>
      <c r="L3752" s="74" t="str">
        <f t="shared" si="116"/>
        <v/>
      </c>
    </row>
    <row r="3753" spans="1:12" ht="18.95" customHeight="1" x14ac:dyDescent="0.25">
      <c r="A3753" s="52"/>
      <c r="C3753" s="185"/>
      <c r="D3753" s="76"/>
      <c r="E3753" s="76" t="str">
        <f>IF(D3753="","",IFERROR(VLOOKUP(D3753,Cadastro!$C$9:$D$1009,2,FALSE),"NOT FOUND"))</f>
        <v/>
      </c>
      <c r="F3753" s="76"/>
      <c r="G3753" s="94"/>
      <c r="H3753" s="97"/>
      <c r="I3753" s="77">
        <f t="shared" si="117"/>
        <v>0</v>
      </c>
      <c r="J3753" s="78" t="str">
        <f>IFERROR(IF(E3753="","",VLOOKUP(D3753,Saldo!$P$8:$Q$1009,2,FALSE)),"")</f>
        <v/>
      </c>
      <c r="K3753" s="76"/>
      <c r="L3753" s="74" t="str">
        <f t="shared" si="116"/>
        <v/>
      </c>
    </row>
    <row r="3754" spans="1:12" ht="18.95" customHeight="1" x14ac:dyDescent="0.25">
      <c r="A3754" s="52"/>
      <c r="C3754" s="185"/>
      <c r="D3754" s="76"/>
      <c r="E3754" s="76" t="str">
        <f>IF(D3754="","",IFERROR(VLOOKUP(D3754,Cadastro!$C$9:$D$1009,2,FALSE),"NOT FOUND"))</f>
        <v/>
      </c>
      <c r="F3754" s="76"/>
      <c r="G3754" s="94"/>
      <c r="H3754" s="97"/>
      <c r="I3754" s="77">
        <f t="shared" si="117"/>
        <v>0</v>
      </c>
      <c r="J3754" s="78" t="str">
        <f>IFERROR(IF(E3754="","",VLOOKUP(D3754,Saldo!$P$8:$Q$1009,2,FALSE)),"")</f>
        <v/>
      </c>
      <c r="K3754" s="76"/>
      <c r="L3754" s="74" t="str">
        <f t="shared" si="116"/>
        <v/>
      </c>
    </row>
    <row r="3755" spans="1:12" ht="18.95" customHeight="1" x14ac:dyDescent="0.25">
      <c r="A3755" s="52"/>
      <c r="C3755" s="185"/>
      <c r="D3755" s="76"/>
      <c r="E3755" s="76" t="str">
        <f>IF(D3755="","",IFERROR(VLOOKUP(D3755,Cadastro!$C$9:$D$1009,2,FALSE),"NOT FOUND"))</f>
        <v/>
      </c>
      <c r="F3755" s="76"/>
      <c r="G3755" s="94"/>
      <c r="H3755" s="97"/>
      <c r="I3755" s="77">
        <f t="shared" si="117"/>
        <v>0</v>
      </c>
      <c r="J3755" s="78" t="str">
        <f>IFERROR(IF(E3755="","",VLOOKUP(D3755,Saldo!$P$8:$Q$1009,2,FALSE)),"")</f>
        <v/>
      </c>
      <c r="K3755" s="76"/>
      <c r="L3755" s="74" t="str">
        <f t="shared" si="116"/>
        <v/>
      </c>
    </row>
    <row r="3756" spans="1:12" ht="18.95" customHeight="1" x14ac:dyDescent="0.25">
      <c r="A3756" s="52"/>
      <c r="C3756" s="185"/>
      <c r="D3756" s="76"/>
      <c r="E3756" s="76" t="str">
        <f>IF(D3756="","",IFERROR(VLOOKUP(D3756,Cadastro!$C$9:$D$1009,2,FALSE),"NOT FOUND"))</f>
        <v/>
      </c>
      <c r="F3756" s="76"/>
      <c r="G3756" s="94"/>
      <c r="H3756" s="97"/>
      <c r="I3756" s="77">
        <f t="shared" si="117"/>
        <v>0</v>
      </c>
      <c r="J3756" s="78" t="str">
        <f>IFERROR(IF(E3756="","",VLOOKUP(D3756,Saldo!$P$8:$Q$1009,2,FALSE)),"")</f>
        <v/>
      </c>
      <c r="K3756" s="76"/>
      <c r="L3756" s="74" t="str">
        <f t="shared" si="116"/>
        <v/>
      </c>
    </row>
    <row r="3757" spans="1:12" ht="18.95" customHeight="1" x14ac:dyDescent="0.25">
      <c r="A3757" s="52"/>
      <c r="C3757" s="185"/>
      <c r="D3757" s="76"/>
      <c r="E3757" s="76" t="str">
        <f>IF(D3757="","",IFERROR(VLOOKUP(D3757,Cadastro!$C$9:$D$1009,2,FALSE),"NOT FOUND"))</f>
        <v/>
      </c>
      <c r="F3757" s="76"/>
      <c r="G3757" s="94"/>
      <c r="H3757" s="97"/>
      <c r="I3757" s="77">
        <f t="shared" si="117"/>
        <v>0</v>
      </c>
      <c r="J3757" s="78" t="str">
        <f>IFERROR(IF(E3757="","",VLOOKUP(D3757,Saldo!$P$8:$Q$1009,2,FALSE)),"")</f>
        <v/>
      </c>
      <c r="K3757" s="76"/>
      <c r="L3757" s="74" t="str">
        <f t="shared" si="116"/>
        <v/>
      </c>
    </row>
    <row r="3758" spans="1:12" ht="18.95" customHeight="1" x14ac:dyDescent="0.25">
      <c r="A3758" s="52"/>
      <c r="C3758" s="185"/>
      <c r="D3758" s="76"/>
      <c r="E3758" s="76" t="str">
        <f>IF(D3758="","",IFERROR(VLOOKUP(D3758,Cadastro!$C$9:$D$1009,2,FALSE),"NOT FOUND"))</f>
        <v/>
      </c>
      <c r="F3758" s="76"/>
      <c r="G3758" s="94"/>
      <c r="H3758" s="97"/>
      <c r="I3758" s="77">
        <f t="shared" si="117"/>
        <v>0</v>
      </c>
      <c r="J3758" s="78" t="str">
        <f>IFERROR(IF(E3758="","",VLOOKUP(D3758,Saldo!$P$8:$Q$1009,2,FALSE)),"")</f>
        <v/>
      </c>
      <c r="K3758" s="76"/>
      <c r="L3758" s="74" t="str">
        <f t="shared" si="116"/>
        <v/>
      </c>
    </row>
    <row r="3759" spans="1:12" ht="18.95" customHeight="1" x14ac:dyDescent="0.25">
      <c r="A3759" s="52"/>
      <c r="C3759" s="185"/>
      <c r="D3759" s="76"/>
      <c r="E3759" s="76" t="str">
        <f>IF(D3759="","",IFERROR(VLOOKUP(D3759,Cadastro!$C$9:$D$1009,2,FALSE),"NOT FOUND"))</f>
        <v/>
      </c>
      <c r="F3759" s="76"/>
      <c r="G3759" s="94"/>
      <c r="H3759" s="97"/>
      <c r="I3759" s="77">
        <f t="shared" si="117"/>
        <v>0</v>
      </c>
      <c r="J3759" s="78" t="str">
        <f>IFERROR(IF(E3759="","",VLOOKUP(D3759,Saldo!$P$8:$Q$1009,2,FALSE)),"")</f>
        <v/>
      </c>
      <c r="K3759" s="76"/>
      <c r="L3759" s="74" t="str">
        <f t="shared" si="116"/>
        <v/>
      </c>
    </row>
    <row r="3760" spans="1:12" ht="18.95" customHeight="1" x14ac:dyDescent="0.25">
      <c r="A3760" s="52"/>
      <c r="C3760" s="185"/>
      <c r="D3760" s="76"/>
      <c r="E3760" s="76" t="str">
        <f>IF(D3760="","",IFERROR(VLOOKUP(D3760,Cadastro!$C$9:$D$1009,2,FALSE),"NOT FOUND"))</f>
        <v/>
      </c>
      <c r="F3760" s="76"/>
      <c r="G3760" s="94"/>
      <c r="H3760" s="97"/>
      <c r="I3760" s="77">
        <f t="shared" si="117"/>
        <v>0</v>
      </c>
      <c r="J3760" s="78" t="str">
        <f>IFERROR(IF(E3760="","",VLOOKUP(D3760,Saldo!$P$8:$Q$1009,2,FALSE)),"")</f>
        <v/>
      </c>
      <c r="K3760" s="76"/>
      <c r="L3760" s="74" t="str">
        <f t="shared" si="116"/>
        <v/>
      </c>
    </row>
    <row r="3761" spans="1:12" ht="18.95" customHeight="1" x14ac:dyDescent="0.25">
      <c r="A3761" s="52"/>
      <c r="C3761" s="185"/>
      <c r="D3761" s="76"/>
      <c r="E3761" s="76" t="str">
        <f>IF(D3761="","",IFERROR(VLOOKUP(D3761,Cadastro!$C$9:$D$1009,2,FALSE),"NOT FOUND"))</f>
        <v/>
      </c>
      <c r="F3761" s="76"/>
      <c r="G3761" s="94"/>
      <c r="H3761" s="97"/>
      <c r="I3761" s="77">
        <f t="shared" si="117"/>
        <v>0</v>
      </c>
      <c r="J3761" s="78" t="str">
        <f>IFERROR(IF(E3761="","",VLOOKUP(D3761,Saldo!$P$8:$Q$1009,2,FALSE)),"")</f>
        <v/>
      </c>
      <c r="K3761" s="76"/>
      <c r="L3761" s="74" t="str">
        <f t="shared" si="116"/>
        <v/>
      </c>
    </row>
    <row r="3762" spans="1:12" ht="18.95" customHeight="1" x14ac:dyDescent="0.25">
      <c r="A3762" s="52"/>
      <c r="C3762" s="185"/>
      <c r="D3762" s="76"/>
      <c r="E3762" s="76" t="str">
        <f>IF(D3762="","",IFERROR(VLOOKUP(D3762,Cadastro!$C$9:$D$1009,2,FALSE),"NOT FOUND"))</f>
        <v/>
      </c>
      <c r="F3762" s="76"/>
      <c r="G3762" s="94"/>
      <c r="H3762" s="97"/>
      <c r="I3762" s="77">
        <f t="shared" si="117"/>
        <v>0</v>
      </c>
      <c r="J3762" s="78" t="str">
        <f>IFERROR(IF(E3762="","",VLOOKUP(D3762,Saldo!$P$8:$Q$1009,2,FALSE)),"")</f>
        <v/>
      </c>
      <c r="K3762" s="76"/>
      <c r="L3762" s="74" t="str">
        <f t="shared" si="116"/>
        <v/>
      </c>
    </row>
    <row r="3763" spans="1:12" ht="18.95" customHeight="1" x14ac:dyDescent="0.25">
      <c r="A3763" s="52"/>
      <c r="C3763" s="185"/>
      <c r="D3763" s="76"/>
      <c r="E3763" s="76" t="str">
        <f>IF(D3763="","",IFERROR(VLOOKUP(D3763,Cadastro!$C$9:$D$1009,2,FALSE),"NOT FOUND"))</f>
        <v/>
      </c>
      <c r="F3763" s="76"/>
      <c r="G3763" s="94"/>
      <c r="H3763" s="97"/>
      <c r="I3763" s="77">
        <f t="shared" si="117"/>
        <v>0</v>
      </c>
      <c r="J3763" s="78" t="str">
        <f>IFERROR(IF(E3763="","",VLOOKUP(D3763,Saldo!$P$8:$Q$1009,2,FALSE)),"")</f>
        <v/>
      </c>
      <c r="K3763" s="76"/>
      <c r="L3763" s="74" t="str">
        <f t="shared" si="116"/>
        <v/>
      </c>
    </row>
    <row r="3764" spans="1:12" ht="18.95" customHeight="1" x14ac:dyDescent="0.25">
      <c r="A3764" s="52"/>
      <c r="C3764" s="185"/>
      <c r="D3764" s="76"/>
      <c r="E3764" s="76" t="str">
        <f>IF(D3764="","",IFERROR(VLOOKUP(D3764,Cadastro!$C$9:$D$1009,2,FALSE),"NOT FOUND"))</f>
        <v/>
      </c>
      <c r="F3764" s="76"/>
      <c r="G3764" s="94"/>
      <c r="H3764" s="97"/>
      <c r="I3764" s="77">
        <f t="shared" si="117"/>
        <v>0</v>
      </c>
      <c r="J3764" s="78" t="str">
        <f>IFERROR(IF(E3764="","",VLOOKUP(D3764,Saldo!$P$8:$Q$1009,2,FALSE)),"")</f>
        <v/>
      </c>
      <c r="K3764" s="76"/>
      <c r="L3764" s="74" t="str">
        <f t="shared" si="116"/>
        <v/>
      </c>
    </row>
    <row r="3765" spans="1:12" ht="18.95" customHeight="1" x14ac:dyDescent="0.25">
      <c r="A3765" s="52"/>
      <c r="C3765" s="185"/>
      <c r="D3765" s="76"/>
      <c r="E3765" s="76" t="str">
        <f>IF(D3765="","",IFERROR(VLOOKUP(D3765,Cadastro!$C$9:$D$1009,2,FALSE),"NOT FOUND"))</f>
        <v/>
      </c>
      <c r="F3765" s="76"/>
      <c r="G3765" s="94"/>
      <c r="H3765" s="97"/>
      <c r="I3765" s="77">
        <f t="shared" si="117"/>
        <v>0</v>
      </c>
      <c r="J3765" s="78" t="str">
        <f>IFERROR(IF(E3765="","",VLOOKUP(D3765,Saldo!$P$8:$Q$1009,2,FALSE)),"")</f>
        <v/>
      </c>
      <c r="K3765" s="76"/>
      <c r="L3765" s="74" t="str">
        <f t="shared" si="116"/>
        <v/>
      </c>
    </row>
    <row r="3766" spans="1:12" ht="18.95" customHeight="1" x14ac:dyDescent="0.25">
      <c r="A3766" s="52"/>
      <c r="C3766" s="185"/>
      <c r="D3766" s="76"/>
      <c r="E3766" s="76" t="str">
        <f>IF(D3766="","",IFERROR(VLOOKUP(D3766,Cadastro!$C$9:$D$1009,2,FALSE),"NOT FOUND"))</f>
        <v/>
      </c>
      <c r="F3766" s="76"/>
      <c r="G3766" s="94"/>
      <c r="H3766" s="97"/>
      <c r="I3766" s="77">
        <f t="shared" si="117"/>
        <v>0</v>
      </c>
      <c r="J3766" s="78" t="str">
        <f>IFERROR(IF(E3766="","",VLOOKUP(D3766,Saldo!$P$8:$Q$1009,2,FALSE)),"")</f>
        <v/>
      </c>
      <c r="K3766" s="76"/>
      <c r="L3766" s="74" t="str">
        <f t="shared" si="116"/>
        <v/>
      </c>
    </row>
    <row r="3767" spans="1:12" ht="18.95" customHeight="1" x14ac:dyDescent="0.25">
      <c r="A3767" s="52"/>
      <c r="C3767" s="185"/>
      <c r="D3767" s="76"/>
      <c r="E3767" s="76" t="str">
        <f>IF(D3767="","",IFERROR(VLOOKUP(D3767,Cadastro!$C$9:$D$1009,2,FALSE),"NOT FOUND"))</f>
        <v/>
      </c>
      <c r="F3767" s="76"/>
      <c r="G3767" s="94"/>
      <c r="H3767" s="97"/>
      <c r="I3767" s="77">
        <f t="shared" si="117"/>
        <v>0</v>
      </c>
      <c r="J3767" s="78" t="str">
        <f>IFERROR(IF(E3767="","",VLOOKUP(D3767,Saldo!$P$8:$Q$1009,2,FALSE)),"")</f>
        <v/>
      </c>
      <c r="K3767" s="76"/>
      <c r="L3767" s="74" t="str">
        <f t="shared" si="116"/>
        <v/>
      </c>
    </row>
    <row r="3768" spans="1:12" ht="18.95" customHeight="1" x14ac:dyDescent="0.25">
      <c r="A3768" s="52"/>
      <c r="C3768" s="185"/>
      <c r="D3768" s="76"/>
      <c r="E3768" s="76" t="str">
        <f>IF(D3768="","",IFERROR(VLOOKUP(D3768,Cadastro!$C$9:$D$1009,2,FALSE),"NOT FOUND"))</f>
        <v/>
      </c>
      <c r="F3768" s="76"/>
      <c r="G3768" s="94"/>
      <c r="H3768" s="97"/>
      <c r="I3768" s="77">
        <f t="shared" si="117"/>
        <v>0</v>
      </c>
      <c r="J3768" s="78" t="str">
        <f>IFERROR(IF(E3768="","",VLOOKUP(D3768,Saldo!$P$8:$Q$1009,2,FALSE)),"")</f>
        <v/>
      </c>
      <c r="K3768" s="76"/>
      <c r="L3768" s="74" t="str">
        <f t="shared" si="116"/>
        <v/>
      </c>
    </row>
    <row r="3769" spans="1:12" ht="18.95" customHeight="1" x14ac:dyDescent="0.25">
      <c r="A3769" s="52"/>
      <c r="C3769" s="185"/>
      <c r="D3769" s="76"/>
      <c r="E3769" s="76" t="str">
        <f>IF(D3769="","",IFERROR(VLOOKUP(D3769,Cadastro!$C$9:$D$1009,2,FALSE),"NOT FOUND"))</f>
        <v/>
      </c>
      <c r="F3769" s="76"/>
      <c r="G3769" s="94"/>
      <c r="H3769" s="97"/>
      <c r="I3769" s="77">
        <f t="shared" si="117"/>
        <v>0</v>
      </c>
      <c r="J3769" s="78" t="str">
        <f>IFERROR(IF(E3769="","",VLOOKUP(D3769,Saldo!$P$8:$Q$1009,2,FALSE)),"")</f>
        <v/>
      </c>
      <c r="K3769" s="76"/>
      <c r="L3769" s="74" t="str">
        <f t="shared" si="116"/>
        <v/>
      </c>
    </row>
    <row r="3770" spans="1:12" ht="18.95" customHeight="1" x14ac:dyDescent="0.25">
      <c r="A3770" s="52"/>
      <c r="C3770" s="185"/>
      <c r="D3770" s="76"/>
      <c r="E3770" s="76" t="str">
        <f>IF(D3770="","",IFERROR(VLOOKUP(D3770,Cadastro!$C$9:$D$1009,2,FALSE),"NOT FOUND"))</f>
        <v/>
      </c>
      <c r="F3770" s="76"/>
      <c r="G3770" s="94"/>
      <c r="H3770" s="97"/>
      <c r="I3770" s="77">
        <f t="shared" si="117"/>
        <v>0</v>
      </c>
      <c r="J3770" s="78" t="str">
        <f>IFERROR(IF(E3770="","",VLOOKUP(D3770,Saldo!$P$8:$Q$1009,2,FALSE)),"")</f>
        <v/>
      </c>
      <c r="K3770" s="76"/>
      <c r="L3770" s="74" t="str">
        <f t="shared" si="116"/>
        <v/>
      </c>
    </row>
    <row r="3771" spans="1:12" ht="18.95" customHeight="1" x14ac:dyDescent="0.25">
      <c r="A3771" s="52"/>
      <c r="C3771" s="185"/>
      <c r="D3771" s="76"/>
      <c r="E3771" s="76" t="str">
        <f>IF(D3771="","",IFERROR(VLOOKUP(D3771,Cadastro!$C$9:$D$1009,2,FALSE),"NOT FOUND"))</f>
        <v/>
      </c>
      <c r="F3771" s="76"/>
      <c r="G3771" s="94"/>
      <c r="H3771" s="97"/>
      <c r="I3771" s="77">
        <f t="shared" si="117"/>
        <v>0</v>
      </c>
      <c r="J3771" s="78" t="str">
        <f>IFERROR(IF(E3771="","",VLOOKUP(D3771,Saldo!$P$8:$Q$1009,2,FALSE)),"")</f>
        <v/>
      </c>
      <c r="K3771" s="76"/>
      <c r="L3771" s="74" t="str">
        <f t="shared" si="116"/>
        <v/>
      </c>
    </row>
    <row r="3772" spans="1:12" ht="18.95" customHeight="1" x14ac:dyDescent="0.25">
      <c r="A3772" s="52"/>
      <c r="C3772" s="185"/>
      <c r="D3772" s="76"/>
      <c r="E3772" s="76" t="str">
        <f>IF(D3772="","",IFERROR(VLOOKUP(D3772,Cadastro!$C$9:$D$1009,2,FALSE),"NOT FOUND"))</f>
        <v/>
      </c>
      <c r="F3772" s="76"/>
      <c r="G3772" s="94"/>
      <c r="H3772" s="97"/>
      <c r="I3772" s="77">
        <f t="shared" si="117"/>
        <v>0</v>
      </c>
      <c r="J3772" s="78" t="str">
        <f>IFERROR(IF(E3772="","",VLOOKUP(D3772,Saldo!$P$8:$Q$1009,2,FALSE)),"")</f>
        <v/>
      </c>
      <c r="K3772" s="76"/>
      <c r="L3772" s="74" t="str">
        <f t="shared" si="116"/>
        <v/>
      </c>
    </row>
    <row r="3773" spans="1:12" ht="18.95" customHeight="1" x14ac:dyDescent="0.25">
      <c r="A3773" s="52"/>
      <c r="C3773" s="185"/>
      <c r="D3773" s="76"/>
      <c r="E3773" s="76" t="str">
        <f>IF(D3773="","",IFERROR(VLOOKUP(D3773,Cadastro!$C$9:$D$1009,2,FALSE),"NOT FOUND"))</f>
        <v/>
      </c>
      <c r="F3773" s="76"/>
      <c r="G3773" s="94"/>
      <c r="H3773" s="97"/>
      <c r="I3773" s="77">
        <f t="shared" si="117"/>
        <v>0</v>
      </c>
      <c r="J3773" s="78" t="str">
        <f>IFERROR(IF(E3773="","",VLOOKUP(D3773,Saldo!$P$8:$Q$1009,2,FALSE)),"")</f>
        <v/>
      </c>
      <c r="K3773" s="76"/>
      <c r="L3773" s="74" t="str">
        <f t="shared" si="116"/>
        <v/>
      </c>
    </row>
    <row r="3774" spans="1:12" ht="18.95" customHeight="1" x14ac:dyDescent="0.25">
      <c r="A3774" s="52"/>
      <c r="C3774" s="185"/>
      <c r="D3774" s="76"/>
      <c r="E3774" s="76" t="str">
        <f>IF(D3774="","",IFERROR(VLOOKUP(D3774,Cadastro!$C$9:$D$1009,2,FALSE),"NOT FOUND"))</f>
        <v/>
      </c>
      <c r="F3774" s="76"/>
      <c r="G3774" s="94"/>
      <c r="H3774" s="97"/>
      <c r="I3774" s="77">
        <f t="shared" si="117"/>
        <v>0</v>
      </c>
      <c r="J3774" s="78" t="str">
        <f>IFERROR(IF(E3774="","",VLOOKUP(D3774,Saldo!$P$8:$Q$1009,2,FALSE)),"")</f>
        <v/>
      </c>
      <c r="K3774" s="76"/>
      <c r="L3774" s="74" t="str">
        <f t="shared" si="116"/>
        <v/>
      </c>
    </row>
    <row r="3775" spans="1:12" ht="18.95" customHeight="1" x14ac:dyDescent="0.25">
      <c r="A3775" s="52"/>
      <c r="C3775" s="185"/>
      <c r="D3775" s="76"/>
      <c r="E3775" s="76" t="str">
        <f>IF(D3775="","",IFERROR(VLOOKUP(D3775,Cadastro!$C$9:$D$1009,2,FALSE),"NOT FOUND"))</f>
        <v/>
      </c>
      <c r="F3775" s="76"/>
      <c r="G3775" s="94"/>
      <c r="H3775" s="97"/>
      <c r="I3775" s="77">
        <f t="shared" si="117"/>
        <v>0</v>
      </c>
      <c r="J3775" s="78" t="str">
        <f>IFERROR(IF(E3775="","",VLOOKUP(D3775,Saldo!$P$8:$Q$1009,2,FALSE)),"")</f>
        <v/>
      </c>
      <c r="K3775" s="76"/>
      <c r="L3775" s="74" t="str">
        <f t="shared" si="116"/>
        <v/>
      </c>
    </row>
    <row r="3776" spans="1:12" ht="18.95" customHeight="1" x14ac:dyDescent="0.25">
      <c r="A3776" s="52"/>
      <c r="C3776" s="185"/>
      <c r="D3776" s="76"/>
      <c r="E3776" s="76" t="str">
        <f>IF(D3776="","",IFERROR(VLOOKUP(D3776,Cadastro!$C$9:$D$1009,2,FALSE),"NOT FOUND"))</f>
        <v/>
      </c>
      <c r="F3776" s="76"/>
      <c r="G3776" s="94"/>
      <c r="H3776" s="97"/>
      <c r="I3776" s="77">
        <f t="shared" si="117"/>
        <v>0</v>
      </c>
      <c r="J3776" s="78" t="str">
        <f>IFERROR(IF(E3776="","",VLOOKUP(D3776,Saldo!$P$8:$Q$1009,2,FALSE)),"")</f>
        <v/>
      </c>
      <c r="K3776" s="76"/>
      <c r="L3776" s="74" t="str">
        <f t="shared" si="116"/>
        <v/>
      </c>
    </row>
    <row r="3777" spans="1:12" ht="18.95" customHeight="1" x14ac:dyDescent="0.25">
      <c r="A3777" s="52"/>
      <c r="C3777" s="185"/>
      <c r="D3777" s="76"/>
      <c r="E3777" s="76" t="str">
        <f>IF(D3777="","",IFERROR(VLOOKUP(D3777,Cadastro!$C$9:$D$1009,2,FALSE),"NOT FOUND"))</f>
        <v/>
      </c>
      <c r="F3777" s="76"/>
      <c r="G3777" s="94"/>
      <c r="H3777" s="97"/>
      <c r="I3777" s="77">
        <f t="shared" si="117"/>
        <v>0</v>
      </c>
      <c r="J3777" s="78" t="str">
        <f>IFERROR(IF(E3777="","",VLOOKUP(D3777,Saldo!$P$8:$Q$1009,2,FALSE)),"")</f>
        <v/>
      </c>
      <c r="K3777" s="76"/>
      <c r="L3777" s="74" t="str">
        <f t="shared" si="116"/>
        <v/>
      </c>
    </row>
    <row r="3778" spans="1:12" ht="18.95" customHeight="1" x14ac:dyDescent="0.25">
      <c r="A3778" s="52"/>
      <c r="C3778" s="185"/>
      <c r="D3778" s="76"/>
      <c r="E3778" s="76" t="str">
        <f>IF(D3778="","",IFERROR(VLOOKUP(D3778,Cadastro!$C$9:$D$1009,2,FALSE),"NOT FOUND"))</f>
        <v/>
      </c>
      <c r="F3778" s="76"/>
      <c r="G3778" s="94"/>
      <c r="H3778" s="97"/>
      <c r="I3778" s="77">
        <f t="shared" si="117"/>
        <v>0</v>
      </c>
      <c r="J3778" s="78" t="str">
        <f>IFERROR(IF(E3778="","",VLOOKUP(D3778,Saldo!$P$8:$Q$1009,2,FALSE)),"")</f>
        <v/>
      </c>
      <c r="K3778" s="76"/>
      <c r="L3778" s="74" t="str">
        <f t="shared" si="116"/>
        <v/>
      </c>
    </row>
    <row r="3779" spans="1:12" ht="18.95" customHeight="1" x14ac:dyDescent="0.25">
      <c r="A3779" s="52"/>
      <c r="C3779" s="185"/>
      <c r="D3779" s="76"/>
      <c r="E3779" s="76" t="str">
        <f>IF(D3779="","",IFERROR(VLOOKUP(D3779,Cadastro!$C$9:$D$1009,2,FALSE),"NOT FOUND"))</f>
        <v/>
      </c>
      <c r="F3779" s="76"/>
      <c r="G3779" s="94"/>
      <c r="H3779" s="97"/>
      <c r="I3779" s="77">
        <f t="shared" si="117"/>
        <v>0</v>
      </c>
      <c r="J3779" s="78" t="str">
        <f>IFERROR(IF(E3779="","",VLOOKUP(D3779,Saldo!$P$8:$Q$1009,2,FALSE)),"")</f>
        <v/>
      </c>
      <c r="K3779" s="76"/>
      <c r="L3779" s="74" t="str">
        <f t="shared" si="116"/>
        <v/>
      </c>
    </row>
    <row r="3780" spans="1:12" ht="18.95" customHeight="1" x14ac:dyDescent="0.25">
      <c r="A3780" s="52"/>
      <c r="C3780" s="185"/>
      <c r="D3780" s="76"/>
      <c r="E3780" s="76" t="str">
        <f>IF(D3780="","",IFERROR(VLOOKUP(D3780,Cadastro!$C$9:$D$1009,2,FALSE),"NOT FOUND"))</f>
        <v/>
      </c>
      <c r="F3780" s="76"/>
      <c r="G3780" s="94"/>
      <c r="H3780" s="97"/>
      <c r="I3780" s="77">
        <f t="shared" si="117"/>
        <v>0</v>
      </c>
      <c r="J3780" s="78" t="str">
        <f>IFERROR(IF(E3780="","",VLOOKUP(D3780,Saldo!$P$8:$Q$1009,2,FALSE)),"")</f>
        <v/>
      </c>
      <c r="K3780" s="76"/>
      <c r="L3780" s="74" t="str">
        <f t="shared" si="116"/>
        <v/>
      </c>
    </row>
    <row r="3781" spans="1:12" ht="18.95" customHeight="1" x14ac:dyDescent="0.25">
      <c r="A3781" s="52"/>
      <c r="C3781" s="185"/>
      <c r="D3781" s="76"/>
      <c r="E3781" s="76" t="str">
        <f>IF(D3781="","",IFERROR(VLOOKUP(D3781,Cadastro!$C$9:$D$1009,2,FALSE),"NOT FOUND"))</f>
        <v/>
      </c>
      <c r="F3781" s="76"/>
      <c r="G3781" s="94"/>
      <c r="H3781" s="97"/>
      <c r="I3781" s="77">
        <f t="shared" si="117"/>
        <v>0</v>
      </c>
      <c r="J3781" s="78" t="str">
        <f>IFERROR(IF(E3781="","",VLOOKUP(D3781,Saldo!$P$8:$Q$1009,2,FALSE)),"")</f>
        <v/>
      </c>
      <c r="K3781" s="76"/>
      <c r="L3781" s="74" t="str">
        <f t="shared" si="116"/>
        <v/>
      </c>
    </row>
    <row r="3782" spans="1:12" ht="18.95" customHeight="1" x14ac:dyDescent="0.25">
      <c r="A3782" s="52"/>
      <c r="C3782" s="185"/>
      <c r="D3782" s="76"/>
      <c r="E3782" s="76" t="str">
        <f>IF(D3782="","",IFERROR(VLOOKUP(D3782,Cadastro!$C$9:$D$1009,2,FALSE),"NOT FOUND"))</f>
        <v/>
      </c>
      <c r="F3782" s="76"/>
      <c r="G3782" s="94"/>
      <c r="H3782" s="97"/>
      <c r="I3782" s="77">
        <f t="shared" si="117"/>
        <v>0</v>
      </c>
      <c r="J3782" s="78" t="str">
        <f>IFERROR(IF(E3782="","",VLOOKUP(D3782,Saldo!$P$8:$Q$1009,2,FALSE)),"")</f>
        <v/>
      </c>
      <c r="K3782" s="76"/>
      <c r="L3782" s="74" t="str">
        <f t="shared" si="116"/>
        <v/>
      </c>
    </row>
    <row r="3783" spans="1:12" ht="18.95" customHeight="1" x14ac:dyDescent="0.25">
      <c r="A3783" s="52"/>
      <c r="C3783" s="185"/>
      <c r="D3783" s="76"/>
      <c r="E3783" s="76" t="str">
        <f>IF(D3783="","",IFERROR(VLOOKUP(D3783,Cadastro!$C$9:$D$1009,2,FALSE),"NOT FOUND"))</f>
        <v/>
      </c>
      <c r="F3783" s="76"/>
      <c r="G3783" s="94"/>
      <c r="H3783" s="97"/>
      <c r="I3783" s="77">
        <f t="shared" si="117"/>
        <v>0</v>
      </c>
      <c r="J3783" s="78" t="str">
        <f>IFERROR(IF(E3783="","",VLOOKUP(D3783,Saldo!$P$8:$Q$1009,2,FALSE)),"")</f>
        <v/>
      </c>
      <c r="K3783" s="76"/>
      <c r="L3783" s="74" t="str">
        <f t="shared" si="116"/>
        <v/>
      </c>
    </row>
    <row r="3784" spans="1:12" ht="18.95" customHeight="1" x14ac:dyDescent="0.25">
      <c r="A3784" s="52"/>
      <c r="C3784" s="185"/>
      <c r="D3784" s="76"/>
      <c r="E3784" s="76" t="str">
        <f>IF(D3784="","",IFERROR(VLOOKUP(D3784,Cadastro!$C$9:$D$1009,2,FALSE),"NOT FOUND"))</f>
        <v/>
      </c>
      <c r="F3784" s="76"/>
      <c r="G3784" s="94"/>
      <c r="H3784" s="97"/>
      <c r="I3784" s="77">
        <f t="shared" si="117"/>
        <v>0</v>
      </c>
      <c r="J3784" s="78" t="str">
        <f>IFERROR(IF(E3784="","",VLOOKUP(D3784,Saldo!$P$8:$Q$1009,2,FALSE)),"")</f>
        <v/>
      </c>
      <c r="K3784" s="76"/>
      <c r="L3784" s="74" t="str">
        <f t="shared" si="116"/>
        <v/>
      </c>
    </row>
    <row r="3785" spans="1:12" ht="18.95" customHeight="1" x14ac:dyDescent="0.25">
      <c r="A3785" s="52"/>
      <c r="C3785" s="185"/>
      <c r="D3785" s="76"/>
      <c r="E3785" s="76" t="str">
        <f>IF(D3785="","",IFERROR(VLOOKUP(D3785,Cadastro!$C$9:$D$1009,2,FALSE),"NOT FOUND"))</f>
        <v/>
      </c>
      <c r="F3785" s="76"/>
      <c r="G3785" s="94"/>
      <c r="H3785" s="97"/>
      <c r="I3785" s="77">
        <f t="shared" si="117"/>
        <v>0</v>
      </c>
      <c r="J3785" s="78" t="str">
        <f>IFERROR(IF(E3785="","",VLOOKUP(D3785,Saldo!$P$8:$Q$1009,2,FALSE)),"")</f>
        <v/>
      </c>
      <c r="K3785" s="76"/>
      <c r="L3785" s="74" t="str">
        <f t="shared" ref="L3785:L3848" si="118">IF(C3785="","",MONTH(C3785))</f>
        <v/>
      </c>
    </row>
    <row r="3786" spans="1:12" ht="18.95" customHeight="1" x14ac:dyDescent="0.25">
      <c r="A3786" s="52"/>
      <c r="C3786" s="185"/>
      <c r="D3786" s="76"/>
      <c r="E3786" s="76" t="str">
        <f>IF(D3786="","",IFERROR(VLOOKUP(D3786,Cadastro!$C$9:$D$1009,2,FALSE),"NOT FOUND"))</f>
        <v/>
      </c>
      <c r="F3786" s="76"/>
      <c r="G3786" s="94"/>
      <c r="H3786" s="97"/>
      <c r="I3786" s="77">
        <f t="shared" ref="I3786:I3849" si="119">IFERROR(G3786*H3786,"Check if QTY and Value are both valid")</f>
        <v>0</v>
      </c>
      <c r="J3786" s="78" t="str">
        <f>IFERROR(IF(E3786="","",VLOOKUP(D3786,Saldo!$P$8:$Q$1009,2,FALSE)),"")</f>
        <v/>
      </c>
      <c r="K3786" s="76"/>
      <c r="L3786" s="74" t="str">
        <f t="shared" si="118"/>
        <v/>
      </c>
    </row>
    <row r="3787" spans="1:12" ht="18.95" customHeight="1" x14ac:dyDescent="0.25">
      <c r="A3787" s="52"/>
      <c r="C3787" s="185"/>
      <c r="D3787" s="76"/>
      <c r="E3787" s="76" t="str">
        <f>IF(D3787="","",IFERROR(VLOOKUP(D3787,Cadastro!$C$9:$D$1009,2,FALSE),"NOT FOUND"))</f>
        <v/>
      </c>
      <c r="F3787" s="76"/>
      <c r="G3787" s="94"/>
      <c r="H3787" s="97"/>
      <c r="I3787" s="77">
        <f t="shared" si="119"/>
        <v>0</v>
      </c>
      <c r="J3787" s="78" t="str">
        <f>IFERROR(IF(E3787="","",VLOOKUP(D3787,Saldo!$P$8:$Q$1009,2,FALSE)),"")</f>
        <v/>
      </c>
      <c r="K3787" s="76"/>
      <c r="L3787" s="74" t="str">
        <f t="shared" si="118"/>
        <v/>
      </c>
    </row>
    <row r="3788" spans="1:12" ht="18.95" customHeight="1" x14ac:dyDescent="0.25">
      <c r="A3788" s="52"/>
      <c r="C3788" s="185"/>
      <c r="D3788" s="76"/>
      <c r="E3788" s="76" t="str">
        <f>IF(D3788="","",IFERROR(VLOOKUP(D3788,Cadastro!$C$9:$D$1009,2,FALSE),"NOT FOUND"))</f>
        <v/>
      </c>
      <c r="F3788" s="76"/>
      <c r="G3788" s="94"/>
      <c r="H3788" s="97"/>
      <c r="I3788" s="77">
        <f t="shared" si="119"/>
        <v>0</v>
      </c>
      <c r="J3788" s="78" t="str">
        <f>IFERROR(IF(E3788="","",VLOOKUP(D3788,Saldo!$P$8:$Q$1009,2,FALSE)),"")</f>
        <v/>
      </c>
      <c r="K3788" s="76"/>
      <c r="L3788" s="74" t="str">
        <f t="shared" si="118"/>
        <v/>
      </c>
    </row>
    <row r="3789" spans="1:12" ht="18.95" customHeight="1" x14ac:dyDescent="0.25">
      <c r="A3789" s="52"/>
      <c r="C3789" s="185"/>
      <c r="D3789" s="76"/>
      <c r="E3789" s="76" t="str">
        <f>IF(D3789="","",IFERROR(VLOOKUP(D3789,Cadastro!$C$9:$D$1009,2,FALSE),"NOT FOUND"))</f>
        <v/>
      </c>
      <c r="F3789" s="76"/>
      <c r="G3789" s="94"/>
      <c r="H3789" s="97"/>
      <c r="I3789" s="77">
        <f t="shared" si="119"/>
        <v>0</v>
      </c>
      <c r="J3789" s="78" t="str">
        <f>IFERROR(IF(E3789="","",VLOOKUP(D3789,Saldo!$P$8:$Q$1009,2,FALSE)),"")</f>
        <v/>
      </c>
      <c r="K3789" s="76"/>
      <c r="L3789" s="74" t="str">
        <f t="shared" si="118"/>
        <v/>
      </c>
    </row>
    <row r="3790" spans="1:12" ht="18.95" customHeight="1" x14ac:dyDescent="0.25">
      <c r="A3790" s="52"/>
      <c r="C3790" s="185"/>
      <c r="D3790" s="76"/>
      <c r="E3790" s="76" t="str">
        <f>IF(D3790="","",IFERROR(VLOOKUP(D3790,Cadastro!$C$9:$D$1009,2,FALSE),"NOT FOUND"))</f>
        <v/>
      </c>
      <c r="F3790" s="76"/>
      <c r="G3790" s="94"/>
      <c r="H3790" s="97"/>
      <c r="I3790" s="77">
        <f t="shared" si="119"/>
        <v>0</v>
      </c>
      <c r="J3790" s="78" t="str">
        <f>IFERROR(IF(E3790="","",VLOOKUP(D3790,Saldo!$P$8:$Q$1009,2,FALSE)),"")</f>
        <v/>
      </c>
      <c r="K3790" s="76"/>
      <c r="L3790" s="74" t="str">
        <f t="shared" si="118"/>
        <v/>
      </c>
    </row>
    <row r="3791" spans="1:12" ht="18.95" customHeight="1" x14ac:dyDescent="0.25">
      <c r="A3791" s="52"/>
      <c r="C3791" s="185"/>
      <c r="D3791" s="76"/>
      <c r="E3791" s="76" t="str">
        <f>IF(D3791="","",IFERROR(VLOOKUP(D3791,Cadastro!$C$9:$D$1009,2,FALSE),"NOT FOUND"))</f>
        <v/>
      </c>
      <c r="F3791" s="76"/>
      <c r="G3791" s="94"/>
      <c r="H3791" s="97"/>
      <c r="I3791" s="77">
        <f t="shared" si="119"/>
        <v>0</v>
      </c>
      <c r="J3791" s="78" t="str">
        <f>IFERROR(IF(E3791="","",VLOOKUP(D3791,Saldo!$P$8:$Q$1009,2,FALSE)),"")</f>
        <v/>
      </c>
      <c r="K3791" s="76"/>
      <c r="L3791" s="74" t="str">
        <f t="shared" si="118"/>
        <v/>
      </c>
    </row>
    <row r="3792" spans="1:12" ht="18.95" customHeight="1" x14ac:dyDescent="0.25">
      <c r="A3792" s="52"/>
      <c r="C3792" s="185"/>
      <c r="D3792" s="76"/>
      <c r="E3792" s="76" t="str">
        <f>IF(D3792="","",IFERROR(VLOOKUP(D3792,Cadastro!$C$9:$D$1009,2,FALSE),"NOT FOUND"))</f>
        <v/>
      </c>
      <c r="F3792" s="76"/>
      <c r="G3792" s="94"/>
      <c r="H3792" s="97"/>
      <c r="I3792" s="77">
        <f t="shared" si="119"/>
        <v>0</v>
      </c>
      <c r="J3792" s="78" t="str">
        <f>IFERROR(IF(E3792="","",VLOOKUP(D3792,Saldo!$P$8:$Q$1009,2,FALSE)),"")</f>
        <v/>
      </c>
      <c r="K3792" s="76"/>
      <c r="L3792" s="74" t="str">
        <f t="shared" si="118"/>
        <v/>
      </c>
    </row>
    <row r="3793" spans="1:12" ht="18.95" customHeight="1" x14ac:dyDescent="0.25">
      <c r="A3793" s="52"/>
      <c r="C3793" s="185"/>
      <c r="D3793" s="76"/>
      <c r="E3793" s="76" t="str">
        <f>IF(D3793="","",IFERROR(VLOOKUP(D3793,Cadastro!$C$9:$D$1009,2,FALSE),"NOT FOUND"))</f>
        <v/>
      </c>
      <c r="F3793" s="76"/>
      <c r="G3793" s="94"/>
      <c r="H3793" s="97"/>
      <c r="I3793" s="77">
        <f t="shared" si="119"/>
        <v>0</v>
      </c>
      <c r="J3793" s="78" t="str">
        <f>IFERROR(IF(E3793="","",VLOOKUP(D3793,Saldo!$P$8:$Q$1009,2,FALSE)),"")</f>
        <v/>
      </c>
      <c r="K3793" s="76"/>
      <c r="L3793" s="74" t="str">
        <f t="shared" si="118"/>
        <v/>
      </c>
    </row>
    <row r="3794" spans="1:12" ht="18.95" customHeight="1" x14ac:dyDescent="0.25">
      <c r="A3794" s="52"/>
      <c r="C3794" s="185"/>
      <c r="D3794" s="76"/>
      <c r="E3794" s="76" t="str">
        <f>IF(D3794="","",IFERROR(VLOOKUP(D3794,Cadastro!$C$9:$D$1009,2,FALSE),"NOT FOUND"))</f>
        <v/>
      </c>
      <c r="F3794" s="76"/>
      <c r="G3794" s="94"/>
      <c r="H3794" s="97"/>
      <c r="I3794" s="77">
        <f t="shared" si="119"/>
        <v>0</v>
      </c>
      <c r="J3794" s="78" t="str">
        <f>IFERROR(IF(E3794="","",VLOOKUP(D3794,Saldo!$P$8:$Q$1009,2,FALSE)),"")</f>
        <v/>
      </c>
      <c r="K3794" s="76"/>
      <c r="L3794" s="74" t="str">
        <f t="shared" si="118"/>
        <v/>
      </c>
    </row>
    <row r="3795" spans="1:12" ht="18.95" customHeight="1" x14ac:dyDescent="0.25">
      <c r="A3795" s="52"/>
      <c r="C3795" s="185"/>
      <c r="D3795" s="76"/>
      <c r="E3795" s="76" t="str">
        <f>IF(D3795="","",IFERROR(VLOOKUP(D3795,Cadastro!$C$9:$D$1009,2,FALSE),"NOT FOUND"))</f>
        <v/>
      </c>
      <c r="F3795" s="76"/>
      <c r="G3795" s="94"/>
      <c r="H3795" s="97"/>
      <c r="I3795" s="77">
        <f t="shared" si="119"/>
        <v>0</v>
      </c>
      <c r="J3795" s="78" t="str">
        <f>IFERROR(IF(E3795="","",VLOOKUP(D3795,Saldo!$P$8:$Q$1009,2,FALSE)),"")</f>
        <v/>
      </c>
      <c r="K3795" s="76"/>
      <c r="L3795" s="74" t="str">
        <f t="shared" si="118"/>
        <v/>
      </c>
    </row>
    <row r="3796" spans="1:12" ht="18.95" customHeight="1" x14ac:dyDescent="0.25">
      <c r="A3796" s="52"/>
      <c r="C3796" s="185"/>
      <c r="D3796" s="76"/>
      <c r="E3796" s="76" t="str">
        <f>IF(D3796="","",IFERROR(VLOOKUP(D3796,Cadastro!$C$9:$D$1009,2,FALSE),"NOT FOUND"))</f>
        <v/>
      </c>
      <c r="F3796" s="76"/>
      <c r="G3796" s="94"/>
      <c r="H3796" s="97"/>
      <c r="I3796" s="77">
        <f t="shared" si="119"/>
        <v>0</v>
      </c>
      <c r="J3796" s="78" t="str">
        <f>IFERROR(IF(E3796="","",VLOOKUP(D3796,Saldo!$P$8:$Q$1009,2,FALSE)),"")</f>
        <v/>
      </c>
      <c r="K3796" s="76"/>
      <c r="L3796" s="74" t="str">
        <f t="shared" si="118"/>
        <v/>
      </c>
    </row>
    <row r="3797" spans="1:12" ht="18.95" customHeight="1" x14ac:dyDescent="0.25">
      <c r="A3797" s="52"/>
      <c r="C3797" s="185"/>
      <c r="D3797" s="76"/>
      <c r="E3797" s="76" t="str">
        <f>IF(D3797="","",IFERROR(VLOOKUP(D3797,Cadastro!$C$9:$D$1009,2,FALSE),"NOT FOUND"))</f>
        <v/>
      </c>
      <c r="F3797" s="76"/>
      <c r="G3797" s="94"/>
      <c r="H3797" s="97"/>
      <c r="I3797" s="77">
        <f t="shared" si="119"/>
        <v>0</v>
      </c>
      <c r="J3797" s="78" t="str">
        <f>IFERROR(IF(E3797="","",VLOOKUP(D3797,Saldo!$P$8:$Q$1009,2,FALSE)),"")</f>
        <v/>
      </c>
      <c r="K3797" s="76"/>
      <c r="L3797" s="74" t="str">
        <f t="shared" si="118"/>
        <v/>
      </c>
    </row>
    <row r="3798" spans="1:12" ht="18.95" customHeight="1" x14ac:dyDescent="0.25">
      <c r="A3798" s="52"/>
      <c r="C3798" s="185"/>
      <c r="D3798" s="76"/>
      <c r="E3798" s="76" t="str">
        <f>IF(D3798="","",IFERROR(VLOOKUP(D3798,Cadastro!$C$9:$D$1009,2,FALSE),"NOT FOUND"))</f>
        <v/>
      </c>
      <c r="F3798" s="76"/>
      <c r="G3798" s="94"/>
      <c r="H3798" s="97"/>
      <c r="I3798" s="77">
        <f t="shared" si="119"/>
        <v>0</v>
      </c>
      <c r="J3798" s="78" t="str">
        <f>IFERROR(IF(E3798="","",VLOOKUP(D3798,Saldo!$P$8:$Q$1009,2,FALSE)),"")</f>
        <v/>
      </c>
      <c r="K3798" s="76"/>
      <c r="L3798" s="74" t="str">
        <f t="shared" si="118"/>
        <v/>
      </c>
    </row>
    <row r="3799" spans="1:12" ht="18.95" customHeight="1" x14ac:dyDescent="0.25">
      <c r="A3799" s="52"/>
      <c r="C3799" s="185"/>
      <c r="D3799" s="76"/>
      <c r="E3799" s="76" t="str">
        <f>IF(D3799="","",IFERROR(VLOOKUP(D3799,Cadastro!$C$9:$D$1009,2,FALSE),"NOT FOUND"))</f>
        <v/>
      </c>
      <c r="F3799" s="76"/>
      <c r="G3799" s="94"/>
      <c r="H3799" s="97"/>
      <c r="I3799" s="77">
        <f t="shared" si="119"/>
        <v>0</v>
      </c>
      <c r="J3799" s="78" t="str">
        <f>IFERROR(IF(E3799="","",VLOOKUP(D3799,Saldo!$P$8:$Q$1009,2,FALSE)),"")</f>
        <v/>
      </c>
      <c r="K3799" s="76"/>
      <c r="L3799" s="74" t="str">
        <f t="shared" si="118"/>
        <v/>
      </c>
    </row>
    <row r="3800" spans="1:12" ht="18.95" customHeight="1" x14ac:dyDescent="0.25">
      <c r="A3800" s="52"/>
      <c r="C3800" s="185"/>
      <c r="D3800" s="76"/>
      <c r="E3800" s="76" t="str">
        <f>IF(D3800="","",IFERROR(VLOOKUP(D3800,Cadastro!$C$9:$D$1009,2,FALSE),"NOT FOUND"))</f>
        <v/>
      </c>
      <c r="F3800" s="76"/>
      <c r="G3800" s="94"/>
      <c r="H3800" s="97"/>
      <c r="I3800" s="77">
        <f t="shared" si="119"/>
        <v>0</v>
      </c>
      <c r="J3800" s="78" t="str">
        <f>IFERROR(IF(E3800="","",VLOOKUP(D3800,Saldo!$P$8:$Q$1009,2,FALSE)),"")</f>
        <v/>
      </c>
      <c r="K3800" s="76"/>
      <c r="L3800" s="74" t="str">
        <f t="shared" si="118"/>
        <v/>
      </c>
    </row>
    <row r="3801" spans="1:12" ht="18.95" customHeight="1" x14ac:dyDescent="0.25">
      <c r="A3801" s="52"/>
      <c r="C3801" s="185"/>
      <c r="D3801" s="76"/>
      <c r="E3801" s="76" t="str">
        <f>IF(D3801="","",IFERROR(VLOOKUP(D3801,Cadastro!$C$9:$D$1009,2,FALSE),"NOT FOUND"))</f>
        <v/>
      </c>
      <c r="F3801" s="76"/>
      <c r="G3801" s="94"/>
      <c r="H3801" s="97"/>
      <c r="I3801" s="77">
        <f t="shared" si="119"/>
        <v>0</v>
      </c>
      <c r="J3801" s="78" t="str">
        <f>IFERROR(IF(E3801="","",VLOOKUP(D3801,Saldo!$P$8:$Q$1009,2,FALSE)),"")</f>
        <v/>
      </c>
      <c r="K3801" s="76"/>
      <c r="L3801" s="74" t="str">
        <f t="shared" si="118"/>
        <v/>
      </c>
    </row>
    <row r="3802" spans="1:12" ht="18.95" customHeight="1" x14ac:dyDescent="0.25">
      <c r="A3802" s="52"/>
      <c r="C3802" s="185"/>
      <c r="D3802" s="76"/>
      <c r="E3802" s="76" t="str">
        <f>IF(D3802="","",IFERROR(VLOOKUP(D3802,Cadastro!$C$9:$D$1009,2,FALSE),"NOT FOUND"))</f>
        <v/>
      </c>
      <c r="F3802" s="76"/>
      <c r="G3802" s="94"/>
      <c r="H3802" s="97"/>
      <c r="I3802" s="77">
        <f t="shared" si="119"/>
        <v>0</v>
      </c>
      <c r="J3802" s="78" t="str">
        <f>IFERROR(IF(E3802="","",VLOOKUP(D3802,Saldo!$P$8:$Q$1009,2,FALSE)),"")</f>
        <v/>
      </c>
      <c r="K3802" s="76"/>
      <c r="L3802" s="74" t="str">
        <f t="shared" si="118"/>
        <v/>
      </c>
    </row>
    <row r="3803" spans="1:12" ht="18.95" customHeight="1" x14ac:dyDescent="0.25">
      <c r="A3803" s="52"/>
      <c r="C3803" s="185"/>
      <c r="D3803" s="76"/>
      <c r="E3803" s="76" t="str">
        <f>IF(D3803="","",IFERROR(VLOOKUP(D3803,Cadastro!$C$9:$D$1009,2,FALSE),"NOT FOUND"))</f>
        <v/>
      </c>
      <c r="F3803" s="76"/>
      <c r="G3803" s="94"/>
      <c r="H3803" s="97"/>
      <c r="I3803" s="77">
        <f t="shared" si="119"/>
        <v>0</v>
      </c>
      <c r="J3803" s="78" t="str">
        <f>IFERROR(IF(E3803="","",VLOOKUP(D3803,Saldo!$P$8:$Q$1009,2,FALSE)),"")</f>
        <v/>
      </c>
      <c r="K3803" s="76"/>
      <c r="L3803" s="74" t="str">
        <f t="shared" si="118"/>
        <v/>
      </c>
    </row>
    <row r="3804" spans="1:12" ht="18.95" customHeight="1" x14ac:dyDescent="0.25">
      <c r="A3804" s="52"/>
      <c r="C3804" s="185"/>
      <c r="D3804" s="76"/>
      <c r="E3804" s="76" t="str">
        <f>IF(D3804="","",IFERROR(VLOOKUP(D3804,Cadastro!$C$9:$D$1009,2,FALSE),"NOT FOUND"))</f>
        <v/>
      </c>
      <c r="F3804" s="76"/>
      <c r="G3804" s="94"/>
      <c r="H3804" s="97"/>
      <c r="I3804" s="77">
        <f t="shared" si="119"/>
        <v>0</v>
      </c>
      <c r="J3804" s="78" t="str">
        <f>IFERROR(IF(E3804="","",VLOOKUP(D3804,Saldo!$P$8:$Q$1009,2,FALSE)),"")</f>
        <v/>
      </c>
      <c r="K3804" s="76"/>
      <c r="L3804" s="74" t="str">
        <f t="shared" si="118"/>
        <v/>
      </c>
    </row>
    <row r="3805" spans="1:12" ht="18.95" customHeight="1" x14ac:dyDescent="0.25">
      <c r="A3805" s="52"/>
      <c r="C3805" s="185"/>
      <c r="D3805" s="76"/>
      <c r="E3805" s="76" t="str">
        <f>IF(D3805="","",IFERROR(VLOOKUP(D3805,Cadastro!$C$9:$D$1009,2,FALSE),"NOT FOUND"))</f>
        <v/>
      </c>
      <c r="F3805" s="76"/>
      <c r="G3805" s="94"/>
      <c r="H3805" s="97"/>
      <c r="I3805" s="77">
        <f t="shared" si="119"/>
        <v>0</v>
      </c>
      <c r="J3805" s="78" t="str">
        <f>IFERROR(IF(E3805="","",VLOOKUP(D3805,Saldo!$P$8:$Q$1009,2,FALSE)),"")</f>
        <v/>
      </c>
      <c r="K3805" s="76"/>
      <c r="L3805" s="74" t="str">
        <f t="shared" si="118"/>
        <v/>
      </c>
    </row>
    <row r="3806" spans="1:12" ht="18.95" customHeight="1" x14ac:dyDescent="0.25">
      <c r="A3806" s="52"/>
      <c r="C3806" s="185"/>
      <c r="D3806" s="76"/>
      <c r="E3806" s="76" t="str">
        <f>IF(D3806="","",IFERROR(VLOOKUP(D3806,Cadastro!$C$9:$D$1009,2,FALSE),"NOT FOUND"))</f>
        <v/>
      </c>
      <c r="F3806" s="76"/>
      <c r="G3806" s="94"/>
      <c r="H3806" s="97"/>
      <c r="I3806" s="77">
        <f t="shared" si="119"/>
        <v>0</v>
      </c>
      <c r="J3806" s="78" t="str">
        <f>IFERROR(IF(E3806="","",VLOOKUP(D3806,Saldo!$P$8:$Q$1009,2,FALSE)),"")</f>
        <v/>
      </c>
      <c r="K3806" s="76"/>
      <c r="L3806" s="74" t="str">
        <f t="shared" si="118"/>
        <v/>
      </c>
    </row>
    <row r="3807" spans="1:12" ht="18.95" customHeight="1" x14ac:dyDescent="0.25">
      <c r="A3807" s="52"/>
      <c r="C3807" s="185"/>
      <c r="D3807" s="76"/>
      <c r="E3807" s="76" t="str">
        <f>IF(D3807="","",IFERROR(VLOOKUP(D3807,Cadastro!$C$9:$D$1009,2,FALSE),"NOT FOUND"))</f>
        <v/>
      </c>
      <c r="F3807" s="76"/>
      <c r="G3807" s="94"/>
      <c r="H3807" s="97"/>
      <c r="I3807" s="77">
        <f t="shared" si="119"/>
        <v>0</v>
      </c>
      <c r="J3807" s="78" t="str">
        <f>IFERROR(IF(E3807="","",VLOOKUP(D3807,Saldo!$P$8:$Q$1009,2,FALSE)),"")</f>
        <v/>
      </c>
      <c r="K3807" s="76"/>
      <c r="L3807" s="74" t="str">
        <f t="shared" si="118"/>
        <v/>
      </c>
    </row>
    <row r="3808" spans="1:12" ht="18.95" customHeight="1" x14ac:dyDescent="0.25">
      <c r="A3808" s="52"/>
      <c r="C3808" s="185"/>
      <c r="D3808" s="76"/>
      <c r="E3808" s="76" t="str">
        <f>IF(D3808="","",IFERROR(VLOOKUP(D3808,Cadastro!$C$9:$D$1009,2,FALSE),"NOT FOUND"))</f>
        <v/>
      </c>
      <c r="F3808" s="76"/>
      <c r="G3808" s="94"/>
      <c r="H3808" s="97"/>
      <c r="I3808" s="77">
        <f t="shared" si="119"/>
        <v>0</v>
      </c>
      <c r="J3808" s="78" t="str">
        <f>IFERROR(IF(E3808="","",VLOOKUP(D3808,Saldo!$P$8:$Q$1009,2,FALSE)),"")</f>
        <v/>
      </c>
      <c r="K3808" s="76"/>
      <c r="L3808" s="74" t="str">
        <f t="shared" si="118"/>
        <v/>
      </c>
    </row>
    <row r="3809" spans="1:12" ht="18.95" customHeight="1" x14ac:dyDescent="0.25">
      <c r="A3809" s="52"/>
      <c r="C3809" s="185"/>
      <c r="D3809" s="76"/>
      <c r="E3809" s="76" t="str">
        <f>IF(D3809="","",IFERROR(VLOOKUP(D3809,Cadastro!$C$9:$D$1009,2,FALSE),"NOT FOUND"))</f>
        <v/>
      </c>
      <c r="F3809" s="76"/>
      <c r="G3809" s="94"/>
      <c r="H3809" s="97"/>
      <c r="I3809" s="77">
        <f t="shared" si="119"/>
        <v>0</v>
      </c>
      <c r="J3809" s="78" t="str">
        <f>IFERROR(IF(E3809="","",VLOOKUP(D3809,Saldo!$P$8:$Q$1009,2,FALSE)),"")</f>
        <v/>
      </c>
      <c r="K3809" s="76"/>
      <c r="L3809" s="74" t="str">
        <f t="shared" si="118"/>
        <v/>
      </c>
    </row>
    <row r="3810" spans="1:12" ht="18.95" customHeight="1" x14ac:dyDescent="0.25">
      <c r="A3810" s="52"/>
      <c r="C3810" s="185"/>
      <c r="D3810" s="76"/>
      <c r="E3810" s="76" t="str">
        <f>IF(D3810="","",IFERROR(VLOOKUP(D3810,Cadastro!$C$9:$D$1009,2,FALSE),"NOT FOUND"))</f>
        <v/>
      </c>
      <c r="F3810" s="76"/>
      <c r="G3810" s="94"/>
      <c r="H3810" s="97"/>
      <c r="I3810" s="77">
        <f t="shared" si="119"/>
        <v>0</v>
      </c>
      <c r="J3810" s="78" t="str">
        <f>IFERROR(IF(E3810="","",VLOOKUP(D3810,Saldo!$P$8:$Q$1009,2,FALSE)),"")</f>
        <v/>
      </c>
      <c r="K3810" s="76"/>
      <c r="L3810" s="74" t="str">
        <f t="shared" si="118"/>
        <v/>
      </c>
    </row>
    <row r="3811" spans="1:12" ht="18.95" customHeight="1" x14ac:dyDescent="0.25">
      <c r="A3811" s="52"/>
      <c r="C3811" s="185"/>
      <c r="D3811" s="76"/>
      <c r="E3811" s="76" t="str">
        <f>IF(D3811="","",IFERROR(VLOOKUP(D3811,Cadastro!$C$9:$D$1009,2,FALSE),"NOT FOUND"))</f>
        <v/>
      </c>
      <c r="F3811" s="76"/>
      <c r="G3811" s="94"/>
      <c r="H3811" s="97"/>
      <c r="I3811" s="77">
        <f t="shared" si="119"/>
        <v>0</v>
      </c>
      <c r="J3811" s="78" t="str">
        <f>IFERROR(IF(E3811="","",VLOOKUP(D3811,Saldo!$P$8:$Q$1009,2,FALSE)),"")</f>
        <v/>
      </c>
      <c r="K3811" s="76"/>
      <c r="L3811" s="74" t="str">
        <f t="shared" si="118"/>
        <v/>
      </c>
    </row>
    <row r="3812" spans="1:12" ht="18.95" customHeight="1" x14ac:dyDescent="0.25">
      <c r="A3812" s="52"/>
      <c r="C3812" s="185"/>
      <c r="D3812" s="76"/>
      <c r="E3812" s="76" t="str">
        <f>IF(D3812="","",IFERROR(VLOOKUP(D3812,Cadastro!$C$9:$D$1009,2,FALSE),"NOT FOUND"))</f>
        <v/>
      </c>
      <c r="F3812" s="76"/>
      <c r="G3812" s="94"/>
      <c r="H3812" s="97"/>
      <c r="I3812" s="77">
        <f t="shared" si="119"/>
        <v>0</v>
      </c>
      <c r="J3812" s="78" t="str">
        <f>IFERROR(IF(E3812="","",VLOOKUP(D3812,Saldo!$P$8:$Q$1009,2,FALSE)),"")</f>
        <v/>
      </c>
      <c r="K3812" s="76"/>
      <c r="L3812" s="74" t="str">
        <f t="shared" si="118"/>
        <v/>
      </c>
    </row>
    <row r="3813" spans="1:12" ht="18.95" customHeight="1" x14ac:dyDescent="0.25">
      <c r="A3813" s="52"/>
      <c r="C3813" s="185"/>
      <c r="D3813" s="76"/>
      <c r="E3813" s="76" t="str">
        <f>IF(D3813="","",IFERROR(VLOOKUP(D3813,Cadastro!$C$9:$D$1009,2,FALSE),"NOT FOUND"))</f>
        <v/>
      </c>
      <c r="F3813" s="76"/>
      <c r="G3813" s="94"/>
      <c r="H3813" s="97"/>
      <c r="I3813" s="77">
        <f t="shared" si="119"/>
        <v>0</v>
      </c>
      <c r="J3813" s="78" t="str">
        <f>IFERROR(IF(E3813="","",VLOOKUP(D3813,Saldo!$P$8:$Q$1009,2,FALSE)),"")</f>
        <v/>
      </c>
      <c r="K3813" s="76"/>
      <c r="L3813" s="74" t="str">
        <f t="shared" si="118"/>
        <v/>
      </c>
    </row>
    <row r="3814" spans="1:12" ht="18.95" customHeight="1" x14ac:dyDescent="0.25">
      <c r="A3814" s="52"/>
      <c r="C3814" s="185"/>
      <c r="D3814" s="76"/>
      <c r="E3814" s="76" t="str">
        <f>IF(D3814="","",IFERROR(VLOOKUP(D3814,Cadastro!$C$9:$D$1009,2,FALSE),"NOT FOUND"))</f>
        <v/>
      </c>
      <c r="F3814" s="76"/>
      <c r="G3814" s="94"/>
      <c r="H3814" s="97"/>
      <c r="I3814" s="77">
        <f t="shared" si="119"/>
        <v>0</v>
      </c>
      <c r="J3814" s="78" t="str">
        <f>IFERROR(IF(E3814="","",VLOOKUP(D3814,Saldo!$P$8:$Q$1009,2,FALSE)),"")</f>
        <v/>
      </c>
      <c r="K3814" s="76"/>
      <c r="L3814" s="74" t="str">
        <f t="shared" si="118"/>
        <v/>
      </c>
    </row>
    <row r="3815" spans="1:12" ht="18.95" customHeight="1" x14ac:dyDescent="0.25">
      <c r="A3815" s="52"/>
      <c r="C3815" s="185"/>
      <c r="D3815" s="76"/>
      <c r="E3815" s="76" t="str">
        <f>IF(D3815="","",IFERROR(VLOOKUP(D3815,Cadastro!$C$9:$D$1009,2,FALSE),"NOT FOUND"))</f>
        <v/>
      </c>
      <c r="F3815" s="76"/>
      <c r="G3815" s="94"/>
      <c r="H3815" s="97"/>
      <c r="I3815" s="77">
        <f t="shared" si="119"/>
        <v>0</v>
      </c>
      <c r="J3815" s="78" t="str">
        <f>IFERROR(IF(E3815="","",VLOOKUP(D3815,Saldo!$P$8:$Q$1009,2,FALSE)),"")</f>
        <v/>
      </c>
      <c r="K3815" s="76"/>
      <c r="L3815" s="74" t="str">
        <f t="shared" si="118"/>
        <v/>
      </c>
    </row>
    <row r="3816" spans="1:12" ht="18.95" customHeight="1" x14ac:dyDescent="0.25">
      <c r="A3816" s="52"/>
      <c r="C3816" s="185"/>
      <c r="D3816" s="76"/>
      <c r="E3816" s="76" t="str">
        <f>IF(D3816="","",IFERROR(VLOOKUP(D3816,Cadastro!$C$9:$D$1009,2,FALSE),"NOT FOUND"))</f>
        <v/>
      </c>
      <c r="F3816" s="76"/>
      <c r="G3816" s="94"/>
      <c r="H3816" s="97"/>
      <c r="I3816" s="77">
        <f t="shared" si="119"/>
        <v>0</v>
      </c>
      <c r="J3816" s="78" t="str">
        <f>IFERROR(IF(E3816="","",VLOOKUP(D3816,Saldo!$P$8:$Q$1009,2,FALSE)),"")</f>
        <v/>
      </c>
      <c r="K3816" s="76"/>
      <c r="L3816" s="74" t="str">
        <f t="shared" si="118"/>
        <v/>
      </c>
    </row>
    <row r="3817" spans="1:12" ht="18.95" customHeight="1" x14ac:dyDescent="0.25">
      <c r="A3817" s="52"/>
      <c r="C3817" s="185"/>
      <c r="D3817" s="76"/>
      <c r="E3817" s="76" t="str">
        <f>IF(D3817="","",IFERROR(VLOOKUP(D3817,Cadastro!$C$9:$D$1009,2,FALSE),"NOT FOUND"))</f>
        <v/>
      </c>
      <c r="F3817" s="76"/>
      <c r="G3817" s="94"/>
      <c r="H3817" s="97"/>
      <c r="I3817" s="77">
        <f t="shared" si="119"/>
        <v>0</v>
      </c>
      <c r="J3817" s="78" t="str">
        <f>IFERROR(IF(E3817="","",VLOOKUP(D3817,Saldo!$P$8:$Q$1009,2,FALSE)),"")</f>
        <v/>
      </c>
      <c r="K3817" s="76"/>
      <c r="L3817" s="74" t="str">
        <f t="shared" si="118"/>
        <v/>
      </c>
    </row>
    <row r="3818" spans="1:12" ht="18.95" customHeight="1" x14ac:dyDescent="0.25">
      <c r="A3818" s="52"/>
      <c r="C3818" s="185"/>
      <c r="D3818" s="76"/>
      <c r="E3818" s="76" t="str">
        <f>IF(D3818="","",IFERROR(VLOOKUP(D3818,Cadastro!$C$9:$D$1009,2,FALSE),"NOT FOUND"))</f>
        <v/>
      </c>
      <c r="F3818" s="76"/>
      <c r="G3818" s="94"/>
      <c r="H3818" s="97"/>
      <c r="I3818" s="77">
        <f t="shared" si="119"/>
        <v>0</v>
      </c>
      <c r="J3818" s="78" t="str">
        <f>IFERROR(IF(E3818="","",VLOOKUP(D3818,Saldo!$P$8:$Q$1009,2,FALSE)),"")</f>
        <v/>
      </c>
      <c r="K3818" s="76"/>
      <c r="L3818" s="74" t="str">
        <f t="shared" si="118"/>
        <v/>
      </c>
    </row>
    <row r="3819" spans="1:12" ht="18.95" customHeight="1" x14ac:dyDescent="0.25">
      <c r="A3819" s="52"/>
      <c r="C3819" s="185"/>
      <c r="D3819" s="76"/>
      <c r="E3819" s="76" t="str">
        <f>IF(D3819="","",IFERROR(VLOOKUP(D3819,Cadastro!$C$9:$D$1009,2,FALSE),"NOT FOUND"))</f>
        <v/>
      </c>
      <c r="F3819" s="76"/>
      <c r="G3819" s="94"/>
      <c r="H3819" s="97"/>
      <c r="I3819" s="77">
        <f t="shared" si="119"/>
        <v>0</v>
      </c>
      <c r="J3819" s="78" t="str">
        <f>IFERROR(IF(E3819="","",VLOOKUP(D3819,Saldo!$P$8:$Q$1009,2,FALSE)),"")</f>
        <v/>
      </c>
      <c r="K3819" s="76"/>
      <c r="L3819" s="74" t="str">
        <f t="shared" si="118"/>
        <v/>
      </c>
    </row>
    <row r="3820" spans="1:12" ht="18.95" customHeight="1" x14ac:dyDescent="0.25">
      <c r="A3820" s="52"/>
      <c r="C3820" s="185"/>
      <c r="D3820" s="76"/>
      <c r="E3820" s="76" t="str">
        <f>IF(D3820="","",IFERROR(VLOOKUP(D3820,Cadastro!$C$9:$D$1009,2,FALSE),"NOT FOUND"))</f>
        <v/>
      </c>
      <c r="F3820" s="76"/>
      <c r="G3820" s="94"/>
      <c r="H3820" s="97"/>
      <c r="I3820" s="77">
        <f t="shared" si="119"/>
        <v>0</v>
      </c>
      <c r="J3820" s="78" t="str">
        <f>IFERROR(IF(E3820="","",VLOOKUP(D3820,Saldo!$P$8:$Q$1009,2,FALSE)),"")</f>
        <v/>
      </c>
      <c r="K3820" s="76"/>
      <c r="L3820" s="74" t="str">
        <f t="shared" si="118"/>
        <v/>
      </c>
    </row>
    <row r="3821" spans="1:12" ht="18.95" customHeight="1" x14ac:dyDescent="0.25">
      <c r="A3821" s="52"/>
      <c r="C3821" s="185"/>
      <c r="D3821" s="76"/>
      <c r="E3821" s="76" t="str">
        <f>IF(D3821="","",IFERROR(VLOOKUP(D3821,Cadastro!$C$9:$D$1009,2,FALSE),"NOT FOUND"))</f>
        <v/>
      </c>
      <c r="F3821" s="76"/>
      <c r="G3821" s="94"/>
      <c r="H3821" s="97"/>
      <c r="I3821" s="77">
        <f t="shared" si="119"/>
        <v>0</v>
      </c>
      <c r="J3821" s="78" t="str">
        <f>IFERROR(IF(E3821="","",VLOOKUP(D3821,Saldo!$P$8:$Q$1009,2,FALSE)),"")</f>
        <v/>
      </c>
      <c r="K3821" s="76"/>
      <c r="L3821" s="74" t="str">
        <f t="shared" si="118"/>
        <v/>
      </c>
    </row>
    <row r="3822" spans="1:12" ht="18.95" customHeight="1" x14ac:dyDescent="0.25">
      <c r="A3822" s="52"/>
      <c r="C3822" s="185"/>
      <c r="D3822" s="76"/>
      <c r="E3822" s="76" t="str">
        <f>IF(D3822="","",IFERROR(VLOOKUP(D3822,Cadastro!$C$9:$D$1009,2,FALSE),"NOT FOUND"))</f>
        <v/>
      </c>
      <c r="F3822" s="76"/>
      <c r="G3822" s="94"/>
      <c r="H3822" s="97"/>
      <c r="I3822" s="77">
        <f t="shared" si="119"/>
        <v>0</v>
      </c>
      <c r="J3822" s="78" t="str">
        <f>IFERROR(IF(E3822="","",VLOOKUP(D3822,Saldo!$P$8:$Q$1009,2,FALSE)),"")</f>
        <v/>
      </c>
      <c r="K3822" s="76"/>
      <c r="L3822" s="74" t="str">
        <f t="shared" si="118"/>
        <v/>
      </c>
    </row>
    <row r="3823" spans="1:12" ht="18.95" customHeight="1" x14ac:dyDescent="0.25">
      <c r="A3823" s="52"/>
      <c r="C3823" s="185"/>
      <c r="D3823" s="76"/>
      <c r="E3823" s="76" t="str">
        <f>IF(D3823="","",IFERROR(VLOOKUP(D3823,Cadastro!$C$9:$D$1009,2,FALSE),"NOT FOUND"))</f>
        <v/>
      </c>
      <c r="F3823" s="76"/>
      <c r="G3823" s="94"/>
      <c r="H3823" s="97"/>
      <c r="I3823" s="77">
        <f t="shared" si="119"/>
        <v>0</v>
      </c>
      <c r="J3823" s="78" t="str">
        <f>IFERROR(IF(E3823="","",VLOOKUP(D3823,Saldo!$P$8:$Q$1009,2,FALSE)),"")</f>
        <v/>
      </c>
      <c r="K3823" s="76"/>
      <c r="L3823" s="74" t="str">
        <f t="shared" si="118"/>
        <v/>
      </c>
    </row>
    <row r="3824" spans="1:12" ht="18.95" customHeight="1" x14ac:dyDescent="0.25">
      <c r="A3824" s="52"/>
      <c r="C3824" s="185"/>
      <c r="D3824" s="76"/>
      <c r="E3824" s="76" t="str">
        <f>IF(D3824="","",IFERROR(VLOOKUP(D3824,Cadastro!$C$9:$D$1009,2,FALSE),"NOT FOUND"))</f>
        <v/>
      </c>
      <c r="F3824" s="76"/>
      <c r="G3824" s="94"/>
      <c r="H3824" s="97"/>
      <c r="I3824" s="77">
        <f t="shared" si="119"/>
        <v>0</v>
      </c>
      <c r="J3824" s="78" t="str">
        <f>IFERROR(IF(E3824="","",VLOOKUP(D3824,Saldo!$P$8:$Q$1009,2,FALSE)),"")</f>
        <v/>
      </c>
      <c r="K3824" s="76"/>
      <c r="L3824" s="74" t="str">
        <f t="shared" si="118"/>
        <v/>
      </c>
    </row>
    <row r="3825" spans="1:12" ht="18.95" customHeight="1" x14ac:dyDescent="0.25">
      <c r="A3825" s="52"/>
      <c r="C3825" s="185"/>
      <c r="D3825" s="76"/>
      <c r="E3825" s="76" t="str">
        <f>IF(D3825="","",IFERROR(VLOOKUP(D3825,Cadastro!$C$9:$D$1009,2,FALSE),"NOT FOUND"))</f>
        <v/>
      </c>
      <c r="F3825" s="76"/>
      <c r="G3825" s="94"/>
      <c r="H3825" s="97"/>
      <c r="I3825" s="77">
        <f t="shared" si="119"/>
        <v>0</v>
      </c>
      <c r="J3825" s="78" t="str">
        <f>IFERROR(IF(E3825="","",VLOOKUP(D3825,Saldo!$P$8:$Q$1009,2,FALSE)),"")</f>
        <v/>
      </c>
      <c r="K3825" s="76"/>
      <c r="L3825" s="74" t="str">
        <f t="shared" si="118"/>
        <v/>
      </c>
    </row>
    <row r="3826" spans="1:12" ht="18.95" customHeight="1" x14ac:dyDescent="0.25">
      <c r="A3826" s="52"/>
      <c r="C3826" s="185"/>
      <c r="D3826" s="76"/>
      <c r="E3826" s="76" t="str">
        <f>IF(D3826="","",IFERROR(VLOOKUP(D3826,Cadastro!$C$9:$D$1009,2,FALSE),"NOT FOUND"))</f>
        <v/>
      </c>
      <c r="F3826" s="76"/>
      <c r="G3826" s="94"/>
      <c r="H3826" s="97"/>
      <c r="I3826" s="77">
        <f t="shared" si="119"/>
        <v>0</v>
      </c>
      <c r="J3826" s="78" t="str">
        <f>IFERROR(IF(E3826="","",VLOOKUP(D3826,Saldo!$P$8:$Q$1009,2,FALSE)),"")</f>
        <v/>
      </c>
      <c r="K3826" s="76"/>
      <c r="L3826" s="74" t="str">
        <f t="shared" si="118"/>
        <v/>
      </c>
    </row>
    <row r="3827" spans="1:12" ht="18.95" customHeight="1" x14ac:dyDescent="0.25">
      <c r="A3827" s="52"/>
      <c r="C3827" s="185"/>
      <c r="D3827" s="76"/>
      <c r="E3827" s="76" t="str">
        <f>IF(D3827="","",IFERROR(VLOOKUP(D3827,Cadastro!$C$9:$D$1009,2,FALSE),"NOT FOUND"))</f>
        <v/>
      </c>
      <c r="F3827" s="76"/>
      <c r="G3827" s="94"/>
      <c r="H3827" s="97"/>
      <c r="I3827" s="77">
        <f t="shared" si="119"/>
        <v>0</v>
      </c>
      <c r="J3827" s="78" t="str">
        <f>IFERROR(IF(E3827="","",VLOOKUP(D3827,Saldo!$P$8:$Q$1009,2,FALSE)),"")</f>
        <v/>
      </c>
      <c r="K3827" s="76"/>
      <c r="L3827" s="74" t="str">
        <f t="shared" si="118"/>
        <v/>
      </c>
    </row>
    <row r="3828" spans="1:12" ht="18.95" customHeight="1" x14ac:dyDescent="0.25">
      <c r="A3828" s="52"/>
      <c r="C3828" s="185"/>
      <c r="D3828" s="76"/>
      <c r="E3828" s="76" t="str">
        <f>IF(D3828="","",IFERROR(VLOOKUP(D3828,Cadastro!$C$9:$D$1009,2,FALSE),"NOT FOUND"))</f>
        <v/>
      </c>
      <c r="F3828" s="76"/>
      <c r="G3828" s="94"/>
      <c r="H3828" s="97"/>
      <c r="I3828" s="77">
        <f t="shared" si="119"/>
        <v>0</v>
      </c>
      <c r="J3828" s="78" t="str">
        <f>IFERROR(IF(E3828="","",VLOOKUP(D3828,Saldo!$P$8:$Q$1009,2,FALSE)),"")</f>
        <v/>
      </c>
      <c r="K3828" s="76"/>
      <c r="L3828" s="74" t="str">
        <f t="shared" si="118"/>
        <v/>
      </c>
    </row>
    <row r="3829" spans="1:12" ht="18.95" customHeight="1" x14ac:dyDescent="0.25">
      <c r="A3829" s="52"/>
      <c r="C3829" s="185"/>
      <c r="D3829" s="76"/>
      <c r="E3829" s="76" t="str">
        <f>IF(D3829="","",IFERROR(VLOOKUP(D3829,Cadastro!$C$9:$D$1009,2,FALSE),"NOT FOUND"))</f>
        <v/>
      </c>
      <c r="F3829" s="76"/>
      <c r="G3829" s="94"/>
      <c r="H3829" s="97"/>
      <c r="I3829" s="77">
        <f t="shared" si="119"/>
        <v>0</v>
      </c>
      <c r="J3829" s="78" t="str">
        <f>IFERROR(IF(E3829="","",VLOOKUP(D3829,Saldo!$P$8:$Q$1009,2,FALSE)),"")</f>
        <v/>
      </c>
      <c r="K3829" s="76"/>
      <c r="L3829" s="74" t="str">
        <f t="shared" si="118"/>
        <v/>
      </c>
    </row>
    <row r="3830" spans="1:12" ht="18.95" customHeight="1" x14ac:dyDescent="0.25">
      <c r="A3830" s="52"/>
      <c r="C3830" s="185"/>
      <c r="D3830" s="76"/>
      <c r="E3830" s="76" t="str">
        <f>IF(D3830="","",IFERROR(VLOOKUP(D3830,Cadastro!$C$9:$D$1009,2,FALSE),"NOT FOUND"))</f>
        <v/>
      </c>
      <c r="F3830" s="76"/>
      <c r="G3830" s="94"/>
      <c r="H3830" s="97"/>
      <c r="I3830" s="77">
        <f t="shared" si="119"/>
        <v>0</v>
      </c>
      <c r="J3830" s="78" t="str">
        <f>IFERROR(IF(E3830="","",VLOOKUP(D3830,Saldo!$P$8:$Q$1009,2,FALSE)),"")</f>
        <v/>
      </c>
      <c r="K3830" s="76"/>
      <c r="L3830" s="74" t="str">
        <f t="shared" si="118"/>
        <v/>
      </c>
    </row>
    <row r="3831" spans="1:12" ht="18.95" customHeight="1" x14ac:dyDescent="0.25">
      <c r="A3831" s="52"/>
      <c r="C3831" s="185"/>
      <c r="D3831" s="76"/>
      <c r="E3831" s="76" t="str">
        <f>IF(D3831="","",IFERROR(VLOOKUP(D3831,Cadastro!$C$9:$D$1009,2,FALSE),"NOT FOUND"))</f>
        <v/>
      </c>
      <c r="F3831" s="76"/>
      <c r="G3831" s="94"/>
      <c r="H3831" s="97"/>
      <c r="I3831" s="77">
        <f t="shared" si="119"/>
        <v>0</v>
      </c>
      <c r="J3831" s="78" t="str">
        <f>IFERROR(IF(E3831="","",VLOOKUP(D3831,Saldo!$P$8:$Q$1009,2,FALSE)),"")</f>
        <v/>
      </c>
      <c r="K3831" s="76"/>
      <c r="L3831" s="74" t="str">
        <f t="shared" si="118"/>
        <v/>
      </c>
    </row>
    <row r="3832" spans="1:12" ht="18.95" customHeight="1" x14ac:dyDescent="0.25">
      <c r="A3832" s="52"/>
      <c r="C3832" s="185"/>
      <c r="D3832" s="76"/>
      <c r="E3832" s="76" t="str">
        <f>IF(D3832="","",IFERROR(VLOOKUP(D3832,Cadastro!$C$9:$D$1009,2,FALSE),"NOT FOUND"))</f>
        <v/>
      </c>
      <c r="F3832" s="76"/>
      <c r="G3832" s="94"/>
      <c r="H3832" s="97"/>
      <c r="I3832" s="77">
        <f t="shared" si="119"/>
        <v>0</v>
      </c>
      <c r="J3832" s="78" t="str">
        <f>IFERROR(IF(E3832="","",VLOOKUP(D3832,Saldo!$P$8:$Q$1009,2,FALSE)),"")</f>
        <v/>
      </c>
      <c r="K3832" s="76"/>
      <c r="L3832" s="74" t="str">
        <f t="shared" si="118"/>
        <v/>
      </c>
    </row>
    <row r="3833" spans="1:12" ht="18.95" customHeight="1" x14ac:dyDescent="0.25">
      <c r="A3833" s="52"/>
      <c r="C3833" s="185"/>
      <c r="D3833" s="76"/>
      <c r="E3833" s="76" t="str">
        <f>IF(D3833="","",IFERROR(VLOOKUP(D3833,Cadastro!$C$9:$D$1009,2,FALSE),"NOT FOUND"))</f>
        <v/>
      </c>
      <c r="F3833" s="76"/>
      <c r="G3833" s="94"/>
      <c r="H3833" s="97"/>
      <c r="I3833" s="77">
        <f t="shared" si="119"/>
        <v>0</v>
      </c>
      <c r="J3833" s="78" t="str">
        <f>IFERROR(IF(E3833="","",VLOOKUP(D3833,Saldo!$P$8:$Q$1009,2,FALSE)),"")</f>
        <v/>
      </c>
      <c r="K3833" s="76"/>
      <c r="L3833" s="74" t="str">
        <f t="shared" si="118"/>
        <v/>
      </c>
    </row>
    <row r="3834" spans="1:12" ht="18.95" customHeight="1" x14ac:dyDescent="0.25">
      <c r="A3834" s="52"/>
      <c r="C3834" s="185"/>
      <c r="D3834" s="76"/>
      <c r="E3834" s="76" t="str">
        <f>IF(D3834="","",IFERROR(VLOOKUP(D3834,Cadastro!$C$9:$D$1009,2,FALSE),"NOT FOUND"))</f>
        <v/>
      </c>
      <c r="F3834" s="76"/>
      <c r="G3834" s="94"/>
      <c r="H3834" s="97"/>
      <c r="I3834" s="77">
        <f t="shared" si="119"/>
        <v>0</v>
      </c>
      <c r="J3834" s="78" t="str">
        <f>IFERROR(IF(E3834="","",VLOOKUP(D3834,Saldo!$P$8:$Q$1009,2,FALSE)),"")</f>
        <v/>
      </c>
      <c r="K3834" s="76"/>
      <c r="L3834" s="74" t="str">
        <f t="shared" si="118"/>
        <v/>
      </c>
    </row>
    <row r="3835" spans="1:12" ht="18.95" customHeight="1" x14ac:dyDescent="0.25">
      <c r="A3835" s="52"/>
      <c r="C3835" s="185"/>
      <c r="D3835" s="76"/>
      <c r="E3835" s="76" t="str">
        <f>IF(D3835="","",IFERROR(VLOOKUP(D3835,Cadastro!$C$9:$D$1009,2,FALSE),"NOT FOUND"))</f>
        <v/>
      </c>
      <c r="F3835" s="76"/>
      <c r="G3835" s="94"/>
      <c r="H3835" s="97"/>
      <c r="I3835" s="77">
        <f t="shared" si="119"/>
        <v>0</v>
      </c>
      <c r="J3835" s="78" t="str">
        <f>IFERROR(IF(E3835="","",VLOOKUP(D3835,Saldo!$P$8:$Q$1009,2,FALSE)),"")</f>
        <v/>
      </c>
      <c r="K3835" s="76"/>
      <c r="L3835" s="74" t="str">
        <f t="shared" si="118"/>
        <v/>
      </c>
    </row>
    <row r="3836" spans="1:12" ht="18.95" customHeight="1" x14ac:dyDescent="0.25">
      <c r="A3836" s="52"/>
      <c r="C3836" s="185"/>
      <c r="D3836" s="76"/>
      <c r="E3836" s="76" t="str">
        <f>IF(D3836="","",IFERROR(VLOOKUP(D3836,Cadastro!$C$9:$D$1009,2,FALSE),"NOT FOUND"))</f>
        <v/>
      </c>
      <c r="F3836" s="76"/>
      <c r="G3836" s="94"/>
      <c r="H3836" s="97"/>
      <c r="I3836" s="77">
        <f t="shared" si="119"/>
        <v>0</v>
      </c>
      <c r="J3836" s="78" t="str">
        <f>IFERROR(IF(E3836="","",VLOOKUP(D3836,Saldo!$P$8:$Q$1009,2,FALSE)),"")</f>
        <v/>
      </c>
      <c r="K3836" s="76"/>
      <c r="L3836" s="74" t="str">
        <f t="shared" si="118"/>
        <v/>
      </c>
    </row>
    <row r="3837" spans="1:12" ht="18.95" customHeight="1" x14ac:dyDescent="0.25">
      <c r="A3837" s="52"/>
      <c r="C3837" s="185"/>
      <c r="D3837" s="76"/>
      <c r="E3837" s="76" t="str">
        <f>IF(D3837="","",IFERROR(VLOOKUP(D3837,Cadastro!$C$9:$D$1009,2,FALSE),"NOT FOUND"))</f>
        <v/>
      </c>
      <c r="F3837" s="76"/>
      <c r="G3837" s="94"/>
      <c r="H3837" s="97"/>
      <c r="I3837" s="77">
        <f t="shared" si="119"/>
        <v>0</v>
      </c>
      <c r="J3837" s="78" t="str">
        <f>IFERROR(IF(E3837="","",VLOOKUP(D3837,Saldo!$P$8:$Q$1009,2,FALSE)),"")</f>
        <v/>
      </c>
      <c r="K3837" s="76"/>
      <c r="L3837" s="74" t="str">
        <f t="shared" si="118"/>
        <v/>
      </c>
    </row>
    <row r="3838" spans="1:12" ht="18.95" customHeight="1" x14ac:dyDescent="0.25">
      <c r="A3838" s="52"/>
      <c r="C3838" s="185"/>
      <c r="D3838" s="76"/>
      <c r="E3838" s="76" t="str">
        <f>IF(D3838="","",IFERROR(VLOOKUP(D3838,Cadastro!$C$9:$D$1009,2,FALSE),"NOT FOUND"))</f>
        <v/>
      </c>
      <c r="F3838" s="76"/>
      <c r="G3838" s="94"/>
      <c r="H3838" s="97"/>
      <c r="I3838" s="77">
        <f t="shared" si="119"/>
        <v>0</v>
      </c>
      <c r="J3838" s="78" t="str">
        <f>IFERROR(IF(E3838="","",VLOOKUP(D3838,Saldo!$P$8:$Q$1009,2,FALSE)),"")</f>
        <v/>
      </c>
      <c r="K3838" s="76"/>
      <c r="L3838" s="74" t="str">
        <f t="shared" si="118"/>
        <v/>
      </c>
    </row>
    <row r="3839" spans="1:12" ht="18.95" customHeight="1" x14ac:dyDescent="0.25">
      <c r="A3839" s="52"/>
      <c r="C3839" s="185"/>
      <c r="D3839" s="76"/>
      <c r="E3839" s="76" t="str">
        <f>IF(D3839="","",IFERROR(VLOOKUP(D3839,Cadastro!$C$9:$D$1009,2,FALSE),"NOT FOUND"))</f>
        <v/>
      </c>
      <c r="F3839" s="76"/>
      <c r="G3839" s="94"/>
      <c r="H3839" s="97"/>
      <c r="I3839" s="77">
        <f t="shared" si="119"/>
        <v>0</v>
      </c>
      <c r="J3839" s="78" t="str">
        <f>IFERROR(IF(E3839="","",VLOOKUP(D3839,Saldo!$P$8:$Q$1009,2,FALSE)),"")</f>
        <v/>
      </c>
      <c r="K3839" s="76"/>
      <c r="L3839" s="74" t="str">
        <f t="shared" si="118"/>
        <v/>
      </c>
    </row>
    <row r="3840" spans="1:12" ht="18.95" customHeight="1" x14ac:dyDescent="0.25">
      <c r="A3840" s="52"/>
      <c r="C3840" s="185"/>
      <c r="D3840" s="76"/>
      <c r="E3840" s="76" t="str">
        <f>IF(D3840="","",IFERROR(VLOOKUP(D3840,Cadastro!$C$9:$D$1009,2,FALSE),"NOT FOUND"))</f>
        <v/>
      </c>
      <c r="F3840" s="76"/>
      <c r="G3840" s="94"/>
      <c r="H3840" s="97"/>
      <c r="I3840" s="77">
        <f t="shared" si="119"/>
        <v>0</v>
      </c>
      <c r="J3840" s="78" t="str">
        <f>IFERROR(IF(E3840="","",VLOOKUP(D3840,Saldo!$P$8:$Q$1009,2,FALSE)),"")</f>
        <v/>
      </c>
      <c r="K3840" s="76"/>
      <c r="L3840" s="74" t="str">
        <f t="shared" si="118"/>
        <v/>
      </c>
    </row>
    <row r="3841" spans="1:12" ht="18.95" customHeight="1" x14ac:dyDescent="0.25">
      <c r="A3841" s="52"/>
      <c r="C3841" s="185"/>
      <c r="D3841" s="76"/>
      <c r="E3841" s="76" t="str">
        <f>IF(D3841="","",IFERROR(VLOOKUP(D3841,Cadastro!$C$9:$D$1009,2,FALSE),"NOT FOUND"))</f>
        <v/>
      </c>
      <c r="F3841" s="76"/>
      <c r="G3841" s="94"/>
      <c r="H3841" s="97"/>
      <c r="I3841" s="77">
        <f t="shared" si="119"/>
        <v>0</v>
      </c>
      <c r="J3841" s="78" t="str">
        <f>IFERROR(IF(E3841="","",VLOOKUP(D3841,Saldo!$P$8:$Q$1009,2,FALSE)),"")</f>
        <v/>
      </c>
      <c r="K3841" s="76"/>
      <c r="L3841" s="74" t="str">
        <f t="shared" si="118"/>
        <v/>
      </c>
    </row>
    <row r="3842" spans="1:12" ht="18.95" customHeight="1" x14ac:dyDescent="0.25">
      <c r="A3842" s="52"/>
      <c r="C3842" s="185"/>
      <c r="D3842" s="76"/>
      <c r="E3842" s="76" t="str">
        <f>IF(D3842="","",IFERROR(VLOOKUP(D3842,Cadastro!$C$9:$D$1009,2,FALSE),"NOT FOUND"))</f>
        <v/>
      </c>
      <c r="F3842" s="76"/>
      <c r="G3842" s="94"/>
      <c r="H3842" s="97"/>
      <c r="I3842" s="77">
        <f t="shared" si="119"/>
        <v>0</v>
      </c>
      <c r="J3842" s="78" t="str">
        <f>IFERROR(IF(E3842="","",VLOOKUP(D3842,Saldo!$P$8:$Q$1009,2,FALSE)),"")</f>
        <v/>
      </c>
      <c r="K3842" s="76"/>
      <c r="L3842" s="74" t="str">
        <f t="shared" si="118"/>
        <v/>
      </c>
    </row>
    <row r="3843" spans="1:12" ht="18.95" customHeight="1" x14ac:dyDescent="0.25">
      <c r="A3843" s="52"/>
      <c r="C3843" s="185"/>
      <c r="D3843" s="76"/>
      <c r="E3843" s="76" t="str">
        <f>IF(D3843="","",IFERROR(VLOOKUP(D3843,Cadastro!$C$9:$D$1009,2,FALSE),"NOT FOUND"))</f>
        <v/>
      </c>
      <c r="F3843" s="76"/>
      <c r="G3843" s="94"/>
      <c r="H3843" s="97"/>
      <c r="I3843" s="77">
        <f t="shared" si="119"/>
        <v>0</v>
      </c>
      <c r="J3843" s="78" t="str">
        <f>IFERROR(IF(E3843="","",VLOOKUP(D3843,Saldo!$P$8:$Q$1009,2,FALSE)),"")</f>
        <v/>
      </c>
      <c r="K3843" s="76"/>
      <c r="L3843" s="74" t="str">
        <f t="shared" si="118"/>
        <v/>
      </c>
    </row>
    <row r="3844" spans="1:12" ht="18.95" customHeight="1" x14ac:dyDescent="0.25">
      <c r="A3844" s="52"/>
      <c r="C3844" s="185"/>
      <c r="D3844" s="76"/>
      <c r="E3844" s="76" t="str">
        <f>IF(D3844="","",IFERROR(VLOOKUP(D3844,Cadastro!$C$9:$D$1009,2,FALSE),"NOT FOUND"))</f>
        <v/>
      </c>
      <c r="F3844" s="76"/>
      <c r="G3844" s="94"/>
      <c r="H3844" s="97"/>
      <c r="I3844" s="77">
        <f t="shared" si="119"/>
        <v>0</v>
      </c>
      <c r="J3844" s="78" t="str">
        <f>IFERROR(IF(E3844="","",VLOOKUP(D3844,Saldo!$P$8:$Q$1009,2,FALSE)),"")</f>
        <v/>
      </c>
      <c r="K3844" s="76"/>
      <c r="L3844" s="74" t="str">
        <f t="shared" si="118"/>
        <v/>
      </c>
    </row>
    <row r="3845" spans="1:12" ht="18.95" customHeight="1" x14ac:dyDescent="0.25">
      <c r="A3845" s="52"/>
      <c r="C3845" s="185"/>
      <c r="D3845" s="76"/>
      <c r="E3845" s="76" t="str">
        <f>IF(D3845="","",IFERROR(VLOOKUP(D3845,Cadastro!$C$9:$D$1009,2,FALSE),"NOT FOUND"))</f>
        <v/>
      </c>
      <c r="F3845" s="76"/>
      <c r="G3845" s="94"/>
      <c r="H3845" s="97"/>
      <c r="I3845" s="77">
        <f t="shared" si="119"/>
        <v>0</v>
      </c>
      <c r="J3845" s="78" t="str">
        <f>IFERROR(IF(E3845="","",VLOOKUP(D3845,Saldo!$P$8:$Q$1009,2,FALSE)),"")</f>
        <v/>
      </c>
      <c r="K3845" s="76"/>
      <c r="L3845" s="74" t="str">
        <f t="shared" si="118"/>
        <v/>
      </c>
    </row>
    <row r="3846" spans="1:12" ht="18.95" customHeight="1" x14ac:dyDescent="0.25">
      <c r="A3846" s="52"/>
      <c r="C3846" s="185"/>
      <c r="D3846" s="76"/>
      <c r="E3846" s="76" t="str">
        <f>IF(D3846="","",IFERROR(VLOOKUP(D3846,Cadastro!$C$9:$D$1009,2,FALSE),"NOT FOUND"))</f>
        <v/>
      </c>
      <c r="F3846" s="76"/>
      <c r="G3846" s="94"/>
      <c r="H3846" s="97"/>
      <c r="I3846" s="77">
        <f t="shared" si="119"/>
        <v>0</v>
      </c>
      <c r="J3846" s="78" t="str">
        <f>IFERROR(IF(E3846="","",VLOOKUP(D3846,Saldo!$P$8:$Q$1009,2,FALSE)),"")</f>
        <v/>
      </c>
      <c r="K3846" s="76"/>
      <c r="L3846" s="74" t="str">
        <f t="shared" si="118"/>
        <v/>
      </c>
    </row>
    <row r="3847" spans="1:12" ht="18.95" customHeight="1" x14ac:dyDescent="0.25">
      <c r="A3847" s="52"/>
      <c r="C3847" s="185"/>
      <c r="D3847" s="76"/>
      <c r="E3847" s="76" t="str">
        <f>IF(D3847="","",IFERROR(VLOOKUP(D3847,Cadastro!$C$9:$D$1009,2,FALSE),"NOT FOUND"))</f>
        <v/>
      </c>
      <c r="F3847" s="76"/>
      <c r="G3847" s="94"/>
      <c r="H3847" s="97"/>
      <c r="I3847" s="77">
        <f t="shared" si="119"/>
        <v>0</v>
      </c>
      <c r="J3847" s="78" t="str">
        <f>IFERROR(IF(E3847="","",VLOOKUP(D3847,Saldo!$P$8:$Q$1009,2,FALSE)),"")</f>
        <v/>
      </c>
      <c r="K3847" s="76"/>
      <c r="L3847" s="74" t="str">
        <f t="shared" si="118"/>
        <v/>
      </c>
    </row>
    <row r="3848" spans="1:12" ht="18.95" customHeight="1" x14ac:dyDescent="0.25">
      <c r="A3848" s="52"/>
      <c r="C3848" s="185"/>
      <c r="D3848" s="76"/>
      <c r="E3848" s="76" t="str">
        <f>IF(D3848="","",IFERROR(VLOOKUP(D3848,Cadastro!$C$9:$D$1009,2,FALSE),"NOT FOUND"))</f>
        <v/>
      </c>
      <c r="F3848" s="76"/>
      <c r="G3848" s="94"/>
      <c r="H3848" s="97"/>
      <c r="I3848" s="77">
        <f t="shared" si="119"/>
        <v>0</v>
      </c>
      <c r="J3848" s="78" t="str">
        <f>IFERROR(IF(E3848="","",VLOOKUP(D3848,Saldo!$P$8:$Q$1009,2,FALSE)),"")</f>
        <v/>
      </c>
      <c r="K3848" s="76"/>
      <c r="L3848" s="74" t="str">
        <f t="shared" si="118"/>
        <v/>
      </c>
    </row>
    <row r="3849" spans="1:12" ht="18.95" customHeight="1" x14ac:dyDescent="0.25">
      <c r="A3849" s="52"/>
      <c r="C3849" s="185"/>
      <c r="D3849" s="76"/>
      <c r="E3849" s="76" t="str">
        <f>IF(D3849="","",IFERROR(VLOOKUP(D3849,Cadastro!$C$9:$D$1009,2,FALSE),"NOT FOUND"))</f>
        <v/>
      </c>
      <c r="F3849" s="76"/>
      <c r="G3849" s="94"/>
      <c r="H3849" s="97"/>
      <c r="I3849" s="77">
        <f t="shared" si="119"/>
        <v>0</v>
      </c>
      <c r="J3849" s="78" t="str">
        <f>IFERROR(IF(E3849="","",VLOOKUP(D3849,Saldo!$P$8:$Q$1009,2,FALSE)),"")</f>
        <v/>
      </c>
      <c r="K3849" s="76"/>
      <c r="L3849" s="74" t="str">
        <f t="shared" ref="L3849:L3912" si="120">IF(C3849="","",MONTH(C3849))</f>
        <v/>
      </c>
    </row>
    <row r="3850" spans="1:12" ht="18.95" customHeight="1" x14ac:dyDescent="0.25">
      <c r="A3850" s="52"/>
      <c r="C3850" s="185"/>
      <c r="D3850" s="76"/>
      <c r="E3850" s="76" t="str">
        <f>IF(D3850="","",IFERROR(VLOOKUP(D3850,Cadastro!$C$9:$D$1009,2,FALSE),"NOT FOUND"))</f>
        <v/>
      </c>
      <c r="F3850" s="76"/>
      <c r="G3850" s="94"/>
      <c r="H3850" s="97"/>
      <c r="I3850" s="77">
        <f t="shared" ref="I3850:I3913" si="121">IFERROR(G3850*H3850,"Check if QTY and Value are both valid")</f>
        <v>0</v>
      </c>
      <c r="J3850" s="78" t="str">
        <f>IFERROR(IF(E3850="","",VLOOKUP(D3850,Saldo!$P$8:$Q$1009,2,FALSE)),"")</f>
        <v/>
      </c>
      <c r="K3850" s="76"/>
      <c r="L3850" s="74" t="str">
        <f t="shared" si="120"/>
        <v/>
      </c>
    </row>
    <row r="3851" spans="1:12" ht="18.95" customHeight="1" x14ac:dyDescent="0.25">
      <c r="A3851" s="52"/>
      <c r="C3851" s="185"/>
      <c r="D3851" s="76"/>
      <c r="E3851" s="76" t="str">
        <f>IF(D3851="","",IFERROR(VLOOKUP(D3851,Cadastro!$C$9:$D$1009,2,FALSE),"NOT FOUND"))</f>
        <v/>
      </c>
      <c r="F3851" s="76"/>
      <c r="G3851" s="94"/>
      <c r="H3851" s="97"/>
      <c r="I3851" s="77">
        <f t="shared" si="121"/>
        <v>0</v>
      </c>
      <c r="J3851" s="78" t="str">
        <f>IFERROR(IF(E3851="","",VLOOKUP(D3851,Saldo!$P$8:$Q$1009,2,FALSE)),"")</f>
        <v/>
      </c>
      <c r="K3851" s="76"/>
      <c r="L3851" s="74" t="str">
        <f t="shared" si="120"/>
        <v/>
      </c>
    </row>
    <row r="3852" spans="1:12" ht="18.95" customHeight="1" x14ac:dyDescent="0.25">
      <c r="A3852" s="52"/>
      <c r="C3852" s="185"/>
      <c r="D3852" s="76"/>
      <c r="E3852" s="76" t="str">
        <f>IF(D3852="","",IFERROR(VLOOKUP(D3852,Cadastro!$C$9:$D$1009,2,FALSE),"NOT FOUND"))</f>
        <v/>
      </c>
      <c r="F3852" s="76"/>
      <c r="G3852" s="94"/>
      <c r="H3852" s="97"/>
      <c r="I3852" s="77">
        <f t="shared" si="121"/>
        <v>0</v>
      </c>
      <c r="J3852" s="78" t="str">
        <f>IFERROR(IF(E3852="","",VLOOKUP(D3852,Saldo!$P$8:$Q$1009,2,FALSE)),"")</f>
        <v/>
      </c>
      <c r="K3852" s="76"/>
      <c r="L3852" s="74" t="str">
        <f t="shared" si="120"/>
        <v/>
      </c>
    </row>
    <row r="3853" spans="1:12" ht="18.95" customHeight="1" x14ac:dyDescent="0.25">
      <c r="A3853" s="52"/>
      <c r="C3853" s="185"/>
      <c r="D3853" s="76"/>
      <c r="E3853" s="76" t="str">
        <f>IF(D3853="","",IFERROR(VLOOKUP(D3853,Cadastro!$C$9:$D$1009,2,FALSE),"NOT FOUND"))</f>
        <v/>
      </c>
      <c r="F3853" s="76"/>
      <c r="G3853" s="94"/>
      <c r="H3853" s="97"/>
      <c r="I3853" s="77">
        <f t="shared" si="121"/>
        <v>0</v>
      </c>
      <c r="J3853" s="78" t="str">
        <f>IFERROR(IF(E3853="","",VLOOKUP(D3853,Saldo!$P$8:$Q$1009,2,FALSE)),"")</f>
        <v/>
      </c>
      <c r="K3853" s="76"/>
      <c r="L3853" s="74" t="str">
        <f t="shared" si="120"/>
        <v/>
      </c>
    </row>
    <row r="3854" spans="1:12" ht="18.95" customHeight="1" x14ac:dyDescent="0.25">
      <c r="A3854" s="52"/>
      <c r="C3854" s="185"/>
      <c r="D3854" s="76"/>
      <c r="E3854" s="76" t="str">
        <f>IF(D3854="","",IFERROR(VLOOKUP(D3854,Cadastro!$C$9:$D$1009,2,FALSE),"NOT FOUND"))</f>
        <v/>
      </c>
      <c r="F3854" s="76"/>
      <c r="G3854" s="94"/>
      <c r="H3854" s="97"/>
      <c r="I3854" s="77">
        <f t="shared" si="121"/>
        <v>0</v>
      </c>
      <c r="J3854" s="78" t="str">
        <f>IFERROR(IF(E3854="","",VLOOKUP(D3854,Saldo!$P$8:$Q$1009,2,FALSE)),"")</f>
        <v/>
      </c>
      <c r="K3854" s="76"/>
      <c r="L3854" s="74" t="str">
        <f t="shared" si="120"/>
        <v/>
      </c>
    </row>
    <row r="3855" spans="1:12" ht="18.95" customHeight="1" x14ac:dyDescent="0.25">
      <c r="A3855" s="52"/>
      <c r="C3855" s="185"/>
      <c r="D3855" s="76"/>
      <c r="E3855" s="76" t="str">
        <f>IF(D3855="","",IFERROR(VLOOKUP(D3855,Cadastro!$C$9:$D$1009,2,FALSE),"NOT FOUND"))</f>
        <v/>
      </c>
      <c r="F3855" s="76"/>
      <c r="G3855" s="94"/>
      <c r="H3855" s="97"/>
      <c r="I3855" s="77">
        <f t="shared" si="121"/>
        <v>0</v>
      </c>
      <c r="J3855" s="78" t="str">
        <f>IFERROR(IF(E3855="","",VLOOKUP(D3855,Saldo!$P$8:$Q$1009,2,FALSE)),"")</f>
        <v/>
      </c>
      <c r="K3855" s="76"/>
      <c r="L3855" s="74" t="str">
        <f t="shared" si="120"/>
        <v/>
      </c>
    </row>
    <row r="3856" spans="1:12" ht="18.95" customHeight="1" x14ac:dyDescent="0.25">
      <c r="A3856" s="52"/>
      <c r="C3856" s="185"/>
      <c r="D3856" s="76"/>
      <c r="E3856" s="76" t="str">
        <f>IF(D3856="","",IFERROR(VLOOKUP(D3856,Cadastro!$C$9:$D$1009,2,FALSE),"NOT FOUND"))</f>
        <v/>
      </c>
      <c r="F3856" s="76"/>
      <c r="G3856" s="94"/>
      <c r="H3856" s="97"/>
      <c r="I3856" s="77">
        <f t="shared" si="121"/>
        <v>0</v>
      </c>
      <c r="J3856" s="78" t="str">
        <f>IFERROR(IF(E3856="","",VLOOKUP(D3856,Saldo!$P$8:$Q$1009,2,FALSE)),"")</f>
        <v/>
      </c>
      <c r="K3856" s="76"/>
      <c r="L3856" s="74" t="str">
        <f t="shared" si="120"/>
        <v/>
      </c>
    </row>
    <row r="3857" spans="1:12" ht="18.95" customHeight="1" x14ac:dyDescent="0.25">
      <c r="A3857" s="52"/>
      <c r="C3857" s="185"/>
      <c r="D3857" s="76"/>
      <c r="E3857" s="76" t="str">
        <f>IF(D3857="","",IFERROR(VLOOKUP(D3857,Cadastro!$C$9:$D$1009,2,FALSE),"NOT FOUND"))</f>
        <v/>
      </c>
      <c r="F3857" s="76"/>
      <c r="G3857" s="94"/>
      <c r="H3857" s="97"/>
      <c r="I3857" s="77">
        <f t="shared" si="121"/>
        <v>0</v>
      </c>
      <c r="J3857" s="78" t="str">
        <f>IFERROR(IF(E3857="","",VLOOKUP(D3857,Saldo!$P$8:$Q$1009,2,FALSE)),"")</f>
        <v/>
      </c>
      <c r="K3857" s="76"/>
      <c r="L3857" s="74" t="str">
        <f t="shared" si="120"/>
        <v/>
      </c>
    </row>
    <row r="3858" spans="1:12" ht="18.95" customHeight="1" x14ac:dyDescent="0.25">
      <c r="A3858" s="52"/>
      <c r="C3858" s="185"/>
      <c r="D3858" s="76"/>
      <c r="E3858" s="76" t="str">
        <f>IF(D3858="","",IFERROR(VLOOKUP(D3858,Cadastro!$C$9:$D$1009,2,FALSE),"NOT FOUND"))</f>
        <v/>
      </c>
      <c r="F3858" s="76"/>
      <c r="G3858" s="94"/>
      <c r="H3858" s="97"/>
      <c r="I3858" s="77">
        <f t="shared" si="121"/>
        <v>0</v>
      </c>
      <c r="J3858" s="78" t="str">
        <f>IFERROR(IF(E3858="","",VLOOKUP(D3858,Saldo!$P$8:$Q$1009,2,FALSE)),"")</f>
        <v/>
      </c>
      <c r="K3858" s="76"/>
      <c r="L3858" s="74" t="str">
        <f t="shared" si="120"/>
        <v/>
      </c>
    </row>
    <row r="3859" spans="1:12" ht="18.95" customHeight="1" x14ac:dyDescent="0.25">
      <c r="A3859" s="52"/>
      <c r="C3859" s="185"/>
      <c r="D3859" s="76"/>
      <c r="E3859" s="76" t="str">
        <f>IF(D3859="","",IFERROR(VLOOKUP(D3859,Cadastro!$C$9:$D$1009,2,FALSE),"NOT FOUND"))</f>
        <v/>
      </c>
      <c r="F3859" s="76"/>
      <c r="G3859" s="94"/>
      <c r="H3859" s="97"/>
      <c r="I3859" s="77">
        <f t="shared" si="121"/>
        <v>0</v>
      </c>
      <c r="J3859" s="78" t="str">
        <f>IFERROR(IF(E3859="","",VLOOKUP(D3859,Saldo!$P$8:$Q$1009,2,FALSE)),"")</f>
        <v/>
      </c>
      <c r="K3859" s="76"/>
      <c r="L3859" s="74" t="str">
        <f t="shared" si="120"/>
        <v/>
      </c>
    </row>
    <row r="3860" spans="1:12" ht="18.95" customHeight="1" x14ac:dyDescent="0.25">
      <c r="A3860" s="52"/>
      <c r="C3860" s="185"/>
      <c r="D3860" s="76"/>
      <c r="E3860" s="76" t="str">
        <f>IF(D3860="","",IFERROR(VLOOKUP(D3860,Cadastro!$C$9:$D$1009,2,FALSE),"NOT FOUND"))</f>
        <v/>
      </c>
      <c r="F3860" s="76"/>
      <c r="G3860" s="94"/>
      <c r="H3860" s="97"/>
      <c r="I3860" s="77">
        <f t="shared" si="121"/>
        <v>0</v>
      </c>
      <c r="J3860" s="78" t="str">
        <f>IFERROR(IF(E3860="","",VLOOKUP(D3860,Saldo!$P$8:$Q$1009,2,FALSE)),"")</f>
        <v/>
      </c>
      <c r="K3860" s="76"/>
      <c r="L3860" s="74" t="str">
        <f t="shared" si="120"/>
        <v/>
      </c>
    </row>
    <row r="3861" spans="1:12" ht="18.95" customHeight="1" x14ac:dyDescent="0.25">
      <c r="A3861" s="52"/>
      <c r="C3861" s="185"/>
      <c r="D3861" s="76"/>
      <c r="E3861" s="76" t="str">
        <f>IF(D3861="","",IFERROR(VLOOKUP(D3861,Cadastro!$C$9:$D$1009,2,FALSE),"NOT FOUND"))</f>
        <v/>
      </c>
      <c r="F3861" s="76"/>
      <c r="G3861" s="94"/>
      <c r="H3861" s="97"/>
      <c r="I3861" s="77">
        <f t="shared" si="121"/>
        <v>0</v>
      </c>
      <c r="J3861" s="78" t="str">
        <f>IFERROR(IF(E3861="","",VLOOKUP(D3861,Saldo!$P$8:$Q$1009,2,FALSE)),"")</f>
        <v/>
      </c>
      <c r="K3861" s="76"/>
      <c r="L3861" s="74" t="str">
        <f t="shared" si="120"/>
        <v/>
      </c>
    </row>
    <row r="3862" spans="1:12" ht="18.95" customHeight="1" x14ac:dyDescent="0.25">
      <c r="A3862" s="52"/>
      <c r="C3862" s="185"/>
      <c r="D3862" s="76"/>
      <c r="E3862" s="76" t="str">
        <f>IF(D3862="","",IFERROR(VLOOKUP(D3862,Cadastro!$C$9:$D$1009,2,FALSE),"NOT FOUND"))</f>
        <v/>
      </c>
      <c r="F3862" s="76"/>
      <c r="G3862" s="94"/>
      <c r="H3862" s="97"/>
      <c r="I3862" s="77">
        <f t="shared" si="121"/>
        <v>0</v>
      </c>
      <c r="J3862" s="78" t="str">
        <f>IFERROR(IF(E3862="","",VLOOKUP(D3862,Saldo!$P$8:$Q$1009,2,FALSE)),"")</f>
        <v/>
      </c>
      <c r="K3862" s="76"/>
      <c r="L3862" s="74" t="str">
        <f t="shared" si="120"/>
        <v/>
      </c>
    </row>
    <row r="3863" spans="1:12" ht="18.95" customHeight="1" x14ac:dyDescent="0.25">
      <c r="A3863" s="52"/>
      <c r="C3863" s="185"/>
      <c r="D3863" s="76"/>
      <c r="E3863" s="76" t="str">
        <f>IF(D3863="","",IFERROR(VLOOKUP(D3863,Cadastro!$C$9:$D$1009,2,FALSE),"NOT FOUND"))</f>
        <v/>
      </c>
      <c r="F3863" s="76"/>
      <c r="G3863" s="94"/>
      <c r="H3863" s="97"/>
      <c r="I3863" s="77">
        <f t="shared" si="121"/>
        <v>0</v>
      </c>
      <c r="J3863" s="78" t="str">
        <f>IFERROR(IF(E3863="","",VLOOKUP(D3863,Saldo!$P$8:$Q$1009,2,FALSE)),"")</f>
        <v/>
      </c>
      <c r="K3863" s="76"/>
      <c r="L3863" s="74" t="str">
        <f t="shared" si="120"/>
        <v/>
      </c>
    </row>
    <row r="3864" spans="1:12" ht="18.95" customHeight="1" x14ac:dyDescent="0.25">
      <c r="A3864" s="52"/>
      <c r="C3864" s="185"/>
      <c r="D3864" s="76"/>
      <c r="E3864" s="76" t="str">
        <f>IF(D3864="","",IFERROR(VLOOKUP(D3864,Cadastro!$C$9:$D$1009,2,FALSE),"NOT FOUND"))</f>
        <v/>
      </c>
      <c r="F3864" s="76"/>
      <c r="G3864" s="94"/>
      <c r="H3864" s="97"/>
      <c r="I3864" s="77">
        <f t="shared" si="121"/>
        <v>0</v>
      </c>
      <c r="J3864" s="78" t="str">
        <f>IFERROR(IF(E3864="","",VLOOKUP(D3864,Saldo!$P$8:$Q$1009,2,FALSE)),"")</f>
        <v/>
      </c>
      <c r="K3864" s="76"/>
      <c r="L3864" s="74" t="str">
        <f t="shared" si="120"/>
        <v/>
      </c>
    </row>
    <row r="3865" spans="1:12" ht="18.95" customHeight="1" x14ac:dyDescent="0.25">
      <c r="A3865" s="52"/>
      <c r="C3865" s="185"/>
      <c r="D3865" s="76"/>
      <c r="E3865" s="76" t="str">
        <f>IF(D3865="","",IFERROR(VLOOKUP(D3865,Cadastro!$C$9:$D$1009,2,FALSE),"NOT FOUND"))</f>
        <v/>
      </c>
      <c r="F3865" s="76"/>
      <c r="G3865" s="94"/>
      <c r="H3865" s="97"/>
      <c r="I3865" s="77">
        <f t="shared" si="121"/>
        <v>0</v>
      </c>
      <c r="J3865" s="78" t="str">
        <f>IFERROR(IF(E3865="","",VLOOKUP(D3865,Saldo!$P$8:$Q$1009,2,FALSE)),"")</f>
        <v/>
      </c>
      <c r="K3865" s="76"/>
      <c r="L3865" s="74" t="str">
        <f t="shared" si="120"/>
        <v/>
      </c>
    </row>
    <row r="3866" spans="1:12" ht="18.95" customHeight="1" x14ac:dyDescent="0.25">
      <c r="A3866" s="52"/>
      <c r="C3866" s="185"/>
      <c r="D3866" s="76"/>
      <c r="E3866" s="76" t="str">
        <f>IF(D3866="","",IFERROR(VLOOKUP(D3866,Cadastro!$C$9:$D$1009,2,FALSE),"NOT FOUND"))</f>
        <v/>
      </c>
      <c r="F3866" s="76"/>
      <c r="G3866" s="94"/>
      <c r="H3866" s="97"/>
      <c r="I3866" s="77">
        <f t="shared" si="121"/>
        <v>0</v>
      </c>
      <c r="J3866" s="78" t="str">
        <f>IFERROR(IF(E3866="","",VLOOKUP(D3866,Saldo!$P$8:$Q$1009,2,FALSE)),"")</f>
        <v/>
      </c>
      <c r="K3866" s="76"/>
      <c r="L3866" s="74" t="str">
        <f t="shared" si="120"/>
        <v/>
      </c>
    </row>
    <row r="3867" spans="1:12" ht="18.95" customHeight="1" x14ac:dyDescent="0.25">
      <c r="A3867" s="52"/>
      <c r="C3867" s="185"/>
      <c r="D3867" s="76"/>
      <c r="E3867" s="76" t="str">
        <f>IF(D3867="","",IFERROR(VLOOKUP(D3867,Cadastro!$C$9:$D$1009,2,FALSE),"NOT FOUND"))</f>
        <v/>
      </c>
      <c r="F3867" s="76"/>
      <c r="G3867" s="94"/>
      <c r="H3867" s="97"/>
      <c r="I3867" s="77">
        <f t="shared" si="121"/>
        <v>0</v>
      </c>
      <c r="J3867" s="78" t="str">
        <f>IFERROR(IF(E3867="","",VLOOKUP(D3867,Saldo!$P$8:$Q$1009,2,FALSE)),"")</f>
        <v/>
      </c>
      <c r="K3867" s="76"/>
      <c r="L3867" s="74" t="str">
        <f t="shared" si="120"/>
        <v/>
      </c>
    </row>
    <row r="3868" spans="1:12" ht="18.95" customHeight="1" x14ac:dyDescent="0.25">
      <c r="A3868" s="52"/>
      <c r="C3868" s="185"/>
      <c r="D3868" s="76"/>
      <c r="E3868" s="76" t="str">
        <f>IF(D3868="","",IFERROR(VLOOKUP(D3868,Cadastro!$C$9:$D$1009,2,FALSE),"NOT FOUND"))</f>
        <v/>
      </c>
      <c r="F3868" s="76"/>
      <c r="G3868" s="94"/>
      <c r="H3868" s="97"/>
      <c r="I3868" s="77">
        <f t="shared" si="121"/>
        <v>0</v>
      </c>
      <c r="J3868" s="78" t="str">
        <f>IFERROR(IF(E3868="","",VLOOKUP(D3868,Saldo!$P$8:$Q$1009,2,FALSE)),"")</f>
        <v/>
      </c>
      <c r="K3868" s="76"/>
      <c r="L3868" s="74" t="str">
        <f t="shared" si="120"/>
        <v/>
      </c>
    </row>
    <row r="3869" spans="1:12" ht="18.95" customHeight="1" x14ac:dyDescent="0.25">
      <c r="A3869" s="52"/>
      <c r="C3869" s="185"/>
      <c r="D3869" s="76"/>
      <c r="E3869" s="76" t="str">
        <f>IF(D3869="","",IFERROR(VLOOKUP(D3869,Cadastro!$C$9:$D$1009,2,FALSE),"NOT FOUND"))</f>
        <v/>
      </c>
      <c r="F3869" s="76"/>
      <c r="G3869" s="94"/>
      <c r="H3869" s="97"/>
      <c r="I3869" s="77">
        <f t="shared" si="121"/>
        <v>0</v>
      </c>
      <c r="J3869" s="78" t="str">
        <f>IFERROR(IF(E3869="","",VLOOKUP(D3869,Saldo!$P$8:$Q$1009,2,FALSE)),"")</f>
        <v/>
      </c>
      <c r="K3869" s="76"/>
      <c r="L3869" s="74" t="str">
        <f t="shared" si="120"/>
        <v/>
      </c>
    </row>
    <row r="3870" spans="1:12" ht="18.95" customHeight="1" x14ac:dyDescent="0.25">
      <c r="A3870" s="52"/>
      <c r="C3870" s="185"/>
      <c r="D3870" s="76"/>
      <c r="E3870" s="76" t="str">
        <f>IF(D3870="","",IFERROR(VLOOKUP(D3870,Cadastro!$C$9:$D$1009,2,FALSE),"NOT FOUND"))</f>
        <v/>
      </c>
      <c r="F3870" s="76"/>
      <c r="G3870" s="94"/>
      <c r="H3870" s="97"/>
      <c r="I3870" s="77">
        <f t="shared" si="121"/>
        <v>0</v>
      </c>
      <c r="J3870" s="78" t="str">
        <f>IFERROR(IF(E3870="","",VLOOKUP(D3870,Saldo!$P$8:$Q$1009,2,FALSE)),"")</f>
        <v/>
      </c>
      <c r="K3870" s="76"/>
      <c r="L3870" s="74" t="str">
        <f t="shared" si="120"/>
        <v/>
      </c>
    </row>
    <row r="3871" spans="1:12" ht="18.95" customHeight="1" x14ac:dyDescent="0.25">
      <c r="A3871" s="52"/>
      <c r="C3871" s="185"/>
      <c r="D3871" s="76"/>
      <c r="E3871" s="76" t="str">
        <f>IF(D3871="","",IFERROR(VLOOKUP(D3871,Cadastro!$C$9:$D$1009,2,FALSE),"NOT FOUND"))</f>
        <v/>
      </c>
      <c r="F3871" s="76"/>
      <c r="G3871" s="94"/>
      <c r="H3871" s="97"/>
      <c r="I3871" s="77">
        <f t="shared" si="121"/>
        <v>0</v>
      </c>
      <c r="J3871" s="78" t="str">
        <f>IFERROR(IF(E3871="","",VLOOKUP(D3871,Saldo!$P$8:$Q$1009,2,FALSE)),"")</f>
        <v/>
      </c>
      <c r="K3871" s="76"/>
      <c r="L3871" s="74" t="str">
        <f t="shared" si="120"/>
        <v/>
      </c>
    </row>
    <row r="3872" spans="1:12" ht="18.95" customHeight="1" x14ac:dyDescent="0.25">
      <c r="A3872" s="52"/>
      <c r="C3872" s="185"/>
      <c r="D3872" s="76"/>
      <c r="E3872" s="76" t="str">
        <f>IF(D3872="","",IFERROR(VLOOKUP(D3872,Cadastro!$C$9:$D$1009,2,FALSE),"NOT FOUND"))</f>
        <v/>
      </c>
      <c r="F3872" s="76"/>
      <c r="G3872" s="94"/>
      <c r="H3872" s="97"/>
      <c r="I3872" s="77">
        <f t="shared" si="121"/>
        <v>0</v>
      </c>
      <c r="J3872" s="78" t="str">
        <f>IFERROR(IF(E3872="","",VLOOKUP(D3872,Saldo!$P$8:$Q$1009,2,FALSE)),"")</f>
        <v/>
      </c>
      <c r="K3872" s="76"/>
      <c r="L3872" s="74" t="str">
        <f t="shared" si="120"/>
        <v/>
      </c>
    </row>
    <row r="3873" spans="1:12" ht="18.95" customHeight="1" x14ac:dyDescent="0.25">
      <c r="A3873" s="52"/>
      <c r="C3873" s="185"/>
      <c r="D3873" s="76"/>
      <c r="E3873" s="76" t="str">
        <f>IF(D3873="","",IFERROR(VLOOKUP(D3873,Cadastro!$C$9:$D$1009,2,FALSE),"NOT FOUND"))</f>
        <v/>
      </c>
      <c r="F3873" s="76"/>
      <c r="G3873" s="94"/>
      <c r="H3873" s="97"/>
      <c r="I3873" s="77">
        <f t="shared" si="121"/>
        <v>0</v>
      </c>
      <c r="J3873" s="78" t="str">
        <f>IFERROR(IF(E3873="","",VLOOKUP(D3873,Saldo!$P$8:$Q$1009,2,FALSE)),"")</f>
        <v/>
      </c>
      <c r="K3873" s="76"/>
      <c r="L3873" s="74" t="str">
        <f t="shared" si="120"/>
        <v/>
      </c>
    </row>
    <row r="3874" spans="1:12" ht="18.95" customHeight="1" x14ac:dyDescent="0.25">
      <c r="A3874" s="52"/>
      <c r="C3874" s="185"/>
      <c r="D3874" s="76"/>
      <c r="E3874" s="76" t="str">
        <f>IF(D3874="","",IFERROR(VLOOKUP(D3874,Cadastro!$C$9:$D$1009,2,FALSE),"NOT FOUND"))</f>
        <v/>
      </c>
      <c r="F3874" s="76"/>
      <c r="G3874" s="94"/>
      <c r="H3874" s="97"/>
      <c r="I3874" s="77">
        <f t="shared" si="121"/>
        <v>0</v>
      </c>
      <c r="J3874" s="78" t="str">
        <f>IFERROR(IF(E3874="","",VLOOKUP(D3874,Saldo!$P$8:$Q$1009,2,FALSE)),"")</f>
        <v/>
      </c>
      <c r="K3874" s="76"/>
      <c r="L3874" s="74" t="str">
        <f t="shared" si="120"/>
        <v/>
      </c>
    </row>
    <row r="3875" spans="1:12" ht="18.95" customHeight="1" x14ac:dyDescent="0.25">
      <c r="A3875" s="52"/>
      <c r="C3875" s="185"/>
      <c r="D3875" s="76"/>
      <c r="E3875" s="76" t="str">
        <f>IF(D3875="","",IFERROR(VLOOKUP(D3875,Cadastro!$C$9:$D$1009,2,FALSE),"NOT FOUND"))</f>
        <v/>
      </c>
      <c r="F3875" s="76"/>
      <c r="G3875" s="94"/>
      <c r="H3875" s="97"/>
      <c r="I3875" s="77">
        <f t="shared" si="121"/>
        <v>0</v>
      </c>
      <c r="J3875" s="78" t="str">
        <f>IFERROR(IF(E3875="","",VLOOKUP(D3875,Saldo!$P$8:$Q$1009,2,FALSE)),"")</f>
        <v/>
      </c>
      <c r="K3875" s="76"/>
      <c r="L3875" s="74" t="str">
        <f t="shared" si="120"/>
        <v/>
      </c>
    </row>
    <row r="3876" spans="1:12" ht="18.95" customHeight="1" x14ac:dyDescent="0.25">
      <c r="A3876" s="52"/>
      <c r="C3876" s="185"/>
      <c r="D3876" s="76"/>
      <c r="E3876" s="76" t="str">
        <f>IF(D3876="","",IFERROR(VLOOKUP(D3876,Cadastro!$C$9:$D$1009,2,FALSE),"NOT FOUND"))</f>
        <v/>
      </c>
      <c r="F3876" s="76"/>
      <c r="G3876" s="94"/>
      <c r="H3876" s="97"/>
      <c r="I3876" s="77">
        <f t="shared" si="121"/>
        <v>0</v>
      </c>
      <c r="J3876" s="78" t="str">
        <f>IFERROR(IF(E3876="","",VLOOKUP(D3876,Saldo!$P$8:$Q$1009,2,FALSE)),"")</f>
        <v/>
      </c>
      <c r="K3876" s="76"/>
      <c r="L3876" s="74" t="str">
        <f t="shared" si="120"/>
        <v/>
      </c>
    </row>
    <row r="3877" spans="1:12" ht="18.95" customHeight="1" x14ac:dyDescent="0.25">
      <c r="A3877" s="52"/>
      <c r="C3877" s="185"/>
      <c r="D3877" s="76"/>
      <c r="E3877" s="76" t="str">
        <f>IF(D3877="","",IFERROR(VLOOKUP(D3877,Cadastro!$C$9:$D$1009,2,FALSE),"NOT FOUND"))</f>
        <v/>
      </c>
      <c r="F3877" s="76"/>
      <c r="G3877" s="94"/>
      <c r="H3877" s="97"/>
      <c r="I3877" s="77">
        <f t="shared" si="121"/>
        <v>0</v>
      </c>
      <c r="J3877" s="78" t="str">
        <f>IFERROR(IF(E3877="","",VLOOKUP(D3877,Saldo!$P$8:$Q$1009,2,FALSE)),"")</f>
        <v/>
      </c>
      <c r="K3877" s="76"/>
      <c r="L3877" s="74" t="str">
        <f t="shared" si="120"/>
        <v/>
      </c>
    </row>
    <row r="3878" spans="1:12" ht="18.95" customHeight="1" x14ac:dyDescent="0.25">
      <c r="A3878" s="52"/>
      <c r="C3878" s="185"/>
      <c r="D3878" s="76"/>
      <c r="E3878" s="76" t="str">
        <f>IF(D3878="","",IFERROR(VLOOKUP(D3878,Cadastro!$C$9:$D$1009,2,FALSE),"NOT FOUND"))</f>
        <v/>
      </c>
      <c r="F3878" s="76"/>
      <c r="G3878" s="94"/>
      <c r="H3878" s="97"/>
      <c r="I3878" s="77">
        <f t="shared" si="121"/>
        <v>0</v>
      </c>
      <c r="J3878" s="78" t="str">
        <f>IFERROR(IF(E3878="","",VLOOKUP(D3878,Saldo!$P$8:$Q$1009,2,FALSE)),"")</f>
        <v/>
      </c>
      <c r="K3878" s="76"/>
      <c r="L3878" s="74" t="str">
        <f t="shared" si="120"/>
        <v/>
      </c>
    </row>
    <row r="3879" spans="1:12" ht="18.95" customHeight="1" x14ac:dyDescent="0.25">
      <c r="A3879" s="52"/>
      <c r="C3879" s="185"/>
      <c r="D3879" s="76"/>
      <c r="E3879" s="76" t="str">
        <f>IF(D3879="","",IFERROR(VLOOKUP(D3879,Cadastro!$C$9:$D$1009,2,FALSE),"NOT FOUND"))</f>
        <v/>
      </c>
      <c r="F3879" s="76"/>
      <c r="G3879" s="94"/>
      <c r="H3879" s="97"/>
      <c r="I3879" s="77">
        <f t="shared" si="121"/>
        <v>0</v>
      </c>
      <c r="J3879" s="78" t="str">
        <f>IFERROR(IF(E3879="","",VLOOKUP(D3879,Saldo!$P$8:$Q$1009,2,FALSE)),"")</f>
        <v/>
      </c>
      <c r="K3879" s="76"/>
      <c r="L3879" s="74" t="str">
        <f t="shared" si="120"/>
        <v/>
      </c>
    </row>
    <row r="3880" spans="1:12" ht="18.95" customHeight="1" x14ac:dyDescent="0.25">
      <c r="A3880" s="52"/>
      <c r="C3880" s="185"/>
      <c r="D3880" s="76"/>
      <c r="E3880" s="76" t="str">
        <f>IF(D3880="","",IFERROR(VLOOKUP(D3880,Cadastro!$C$9:$D$1009,2,FALSE),"NOT FOUND"))</f>
        <v/>
      </c>
      <c r="F3880" s="76"/>
      <c r="G3880" s="94"/>
      <c r="H3880" s="97"/>
      <c r="I3880" s="77">
        <f t="shared" si="121"/>
        <v>0</v>
      </c>
      <c r="J3880" s="78" t="str">
        <f>IFERROR(IF(E3880="","",VLOOKUP(D3880,Saldo!$P$8:$Q$1009,2,FALSE)),"")</f>
        <v/>
      </c>
      <c r="K3880" s="76"/>
      <c r="L3880" s="74" t="str">
        <f t="shared" si="120"/>
        <v/>
      </c>
    </row>
    <row r="3881" spans="1:12" ht="18.95" customHeight="1" x14ac:dyDescent="0.25">
      <c r="A3881" s="52"/>
      <c r="C3881" s="185"/>
      <c r="D3881" s="76"/>
      <c r="E3881" s="76" t="str">
        <f>IF(D3881="","",IFERROR(VLOOKUP(D3881,Cadastro!$C$9:$D$1009,2,FALSE),"NOT FOUND"))</f>
        <v/>
      </c>
      <c r="F3881" s="76"/>
      <c r="G3881" s="94"/>
      <c r="H3881" s="97"/>
      <c r="I3881" s="77">
        <f t="shared" si="121"/>
        <v>0</v>
      </c>
      <c r="J3881" s="78" t="str">
        <f>IFERROR(IF(E3881="","",VLOOKUP(D3881,Saldo!$P$8:$Q$1009,2,FALSE)),"")</f>
        <v/>
      </c>
      <c r="K3881" s="76"/>
      <c r="L3881" s="74" t="str">
        <f t="shared" si="120"/>
        <v/>
      </c>
    </row>
    <row r="3882" spans="1:12" ht="18.95" customHeight="1" x14ac:dyDescent="0.25">
      <c r="A3882" s="52"/>
      <c r="C3882" s="185"/>
      <c r="D3882" s="76"/>
      <c r="E3882" s="76" t="str">
        <f>IF(D3882="","",IFERROR(VLOOKUP(D3882,Cadastro!$C$9:$D$1009,2,FALSE),"NOT FOUND"))</f>
        <v/>
      </c>
      <c r="F3882" s="76"/>
      <c r="G3882" s="94"/>
      <c r="H3882" s="97"/>
      <c r="I3882" s="77">
        <f t="shared" si="121"/>
        <v>0</v>
      </c>
      <c r="J3882" s="78" t="str">
        <f>IFERROR(IF(E3882="","",VLOOKUP(D3882,Saldo!$P$8:$Q$1009,2,FALSE)),"")</f>
        <v/>
      </c>
      <c r="K3882" s="76"/>
      <c r="L3882" s="74" t="str">
        <f t="shared" si="120"/>
        <v/>
      </c>
    </row>
    <row r="3883" spans="1:12" ht="18.95" customHeight="1" x14ac:dyDescent="0.25">
      <c r="A3883" s="52"/>
      <c r="C3883" s="185"/>
      <c r="D3883" s="76"/>
      <c r="E3883" s="76" t="str">
        <f>IF(D3883="","",IFERROR(VLOOKUP(D3883,Cadastro!$C$9:$D$1009,2,FALSE),"NOT FOUND"))</f>
        <v/>
      </c>
      <c r="F3883" s="76"/>
      <c r="G3883" s="94"/>
      <c r="H3883" s="97"/>
      <c r="I3883" s="77">
        <f t="shared" si="121"/>
        <v>0</v>
      </c>
      <c r="J3883" s="78" t="str">
        <f>IFERROR(IF(E3883="","",VLOOKUP(D3883,Saldo!$P$8:$Q$1009,2,FALSE)),"")</f>
        <v/>
      </c>
      <c r="K3883" s="76"/>
      <c r="L3883" s="74" t="str">
        <f t="shared" si="120"/>
        <v/>
      </c>
    </row>
    <row r="3884" spans="1:12" ht="18.95" customHeight="1" x14ac:dyDescent="0.25">
      <c r="A3884" s="52"/>
      <c r="C3884" s="185"/>
      <c r="D3884" s="76"/>
      <c r="E3884" s="76" t="str">
        <f>IF(D3884="","",IFERROR(VLOOKUP(D3884,Cadastro!$C$9:$D$1009,2,FALSE),"NOT FOUND"))</f>
        <v/>
      </c>
      <c r="F3884" s="76"/>
      <c r="G3884" s="94"/>
      <c r="H3884" s="97"/>
      <c r="I3884" s="77">
        <f t="shared" si="121"/>
        <v>0</v>
      </c>
      <c r="J3884" s="78" t="str">
        <f>IFERROR(IF(E3884="","",VLOOKUP(D3884,Saldo!$P$8:$Q$1009,2,FALSE)),"")</f>
        <v/>
      </c>
      <c r="K3884" s="76"/>
      <c r="L3884" s="74" t="str">
        <f t="shared" si="120"/>
        <v/>
      </c>
    </row>
    <row r="3885" spans="1:12" ht="18.95" customHeight="1" x14ac:dyDescent="0.25">
      <c r="A3885" s="52"/>
      <c r="C3885" s="185"/>
      <c r="D3885" s="76"/>
      <c r="E3885" s="76" t="str">
        <f>IF(D3885="","",IFERROR(VLOOKUP(D3885,Cadastro!$C$9:$D$1009,2,FALSE),"NOT FOUND"))</f>
        <v/>
      </c>
      <c r="F3885" s="76"/>
      <c r="G3885" s="94"/>
      <c r="H3885" s="97"/>
      <c r="I3885" s="77">
        <f t="shared" si="121"/>
        <v>0</v>
      </c>
      <c r="J3885" s="78" t="str">
        <f>IFERROR(IF(E3885="","",VLOOKUP(D3885,Saldo!$P$8:$Q$1009,2,FALSE)),"")</f>
        <v/>
      </c>
      <c r="K3885" s="76"/>
      <c r="L3885" s="74" t="str">
        <f t="shared" si="120"/>
        <v/>
      </c>
    </row>
    <row r="3886" spans="1:12" ht="18.95" customHeight="1" x14ac:dyDescent="0.25">
      <c r="A3886" s="52"/>
      <c r="C3886" s="185"/>
      <c r="D3886" s="76"/>
      <c r="E3886" s="76" t="str">
        <f>IF(D3886="","",IFERROR(VLOOKUP(D3886,Cadastro!$C$9:$D$1009,2,FALSE),"NOT FOUND"))</f>
        <v/>
      </c>
      <c r="F3886" s="76"/>
      <c r="G3886" s="94"/>
      <c r="H3886" s="97"/>
      <c r="I3886" s="77">
        <f t="shared" si="121"/>
        <v>0</v>
      </c>
      <c r="J3886" s="78" t="str">
        <f>IFERROR(IF(E3886="","",VLOOKUP(D3886,Saldo!$P$8:$Q$1009,2,FALSE)),"")</f>
        <v/>
      </c>
      <c r="K3886" s="76"/>
      <c r="L3886" s="74" t="str">
        <f t="shared" si="120"/>
        <v/>
      </c>
    </row>
    <row r="3887" spans="1:12" ht="18.95" customHeight="1" x14ac:dyDescent="0.25">
      <c r="A3887" s="52"/>
      <c r="C3887" s="185"/>
      <c r="D3887" s="76"/>
      <c r="E3887" s="76" t="str">
        <f>IF(D3887="","",IFERROR(VLOOKUP(D3887,Cadastro!$C$9:$D$1009,2,FALSE),"NOT FOUND"))</f>
        <v/>
      </c>
      <c r="F3887" s="76"/>
      <c r="G3887" s="94"/>
      <c r="H3887" s="97"/>
      <c r="I3887" s="77">
        <f t="shared" si="121"/>
        <v>0</v>
      </c>
      <c r="J3887" s="78" t="str">
        <f>IFERROR(IF(E3887="","",VLOOKUP(D3887,Saldo!$P$8:$Q$1009,2,FALSE)),"")</f>
        <v/>
      </c>
      <c r="K3887" s="76"/>
      <c r="L3887" s="74" t="str">
        <f t="shared" si="120"/>
        <v/>
      </c>
    </row>
    <row r="3888" spans="1:12" ht="18.95" customHeight="1" x14ac:dyDescent="0.25">
      <c r="A3888" s="52"/>
      <c r="C3888" s="185"/>
      <c r="D3888" s="76"/>
      <c r="E3888" s="76" t="str">
        <f>IF(D3888="","",IFERROR(VLOOKUP(D3888,Cadastro!$C$9:$D$1009,2,FALSE),"NOT FOUND"))</f>
        <v/>
      </c>
      <c r="F3888" s="76"/>
      <c r="G3888" s="94"/>
      <c r="H3888" s="97"/>
      <c r="I3888" s="77">
        <f t="shared" si="121"/>
        <v>0</v>
      </c>
      <c r="J3888" s="78" t="str">
        <f>IFERROR(IF(E3888="","",VLOOKUP(D3888,Saldo!$P$8:$Q$1009,2,FALSE)),"")</f>
        <v/>
      </c>
      <c r="K3888" s="76"/>
      <c r="L3888" s="74" t="str">
        <f t="shared" si="120"/>
        <v/>
      </c>
    </row>
    <row r="3889" spans="1:12" ht="18.95" customHeight="1" x14ac:dyDescent="0.25">
      <c r="A3889" s="52"/>
      <c r="C3889" s="185"/>
      <c r="D3889" s="76"/>
      <c r="E3889" s="76" t="str">
        <f>IF(D3889="","",IFERROR(VLOOKUP(D3889,Cadastro!$C$9:$D$1009,2,FALSE),"NOT FOUND"))</f>
        <v/>
      </c>
      <c r="F3889" s="76"/>
      <c r="G3889" s="94"/>
      <c r="H3889" s="97"/>
      <c r="I3889" s="77">
        <f t="shared" si="121"/>
        <v>0</v>
      </c>
      <c r="J3889" s="78" t="str">
        <f>IFERROR(IF(E3889="","",VLOOKUP(D3889,Saldo!$P$8:$Q$1009,2,FALSE)),"")</f>
        <v/>
      </c>
      <c r="K3889" s="76"/>
      <c r="L3889" s="74" t="str">
        <f t="shared" si="120"/>
        <v/>
      </c>
    </row>
    <row r="3890" spans="1:12" ht="18.95" customHeight="1" x14ac:dyDescent="0.25">
      <c r="A3890" s="52"/>
      <c r="C3890" s="185"/>
      <c r="D3890" s="76"/>
      <c r="E3890" s="76" t="str">
        <f>IF(D3890="","",IFERROR(VLOOKUP(D3890,Cadastro!$C$9:$D$1009,2,FALSE),"NOT FOUND"))</f>
        <v/>
      </c>
      <c r="F3890" s="76"/>
      <c r="G3890" s="94"/>
      <c r="H3890" s="97"/>
      <c r="I3890" s="77">
        <f t="shared" si="121"/>
        <v>0</v>
      </c>
      <c r="J3890" s="78" t="str">
        <f>IFERROR(IF(E3890="","",VLOOKUP(D3890,Saldo!$P$8:$Q$1009,2,FALSE)),"")</f>
        <v/>
      </c>
      <c r="K3890" s="76"/>
      <c r="L3890" s="74" t="str">
        <f t="shared" si="120"/>
        <v/>
      </c>
    </row>
    <row r="3891" spans="1:12" ht="18.95" customHeight="1" x14ac:dyDescent="0.25">
      <c r="A3891" s="52"/>
      <c r="C3891" s="185"/>
      <c r="D3891" s="76"/>
      <c r="E3891" s="76" t="str">
        <f>IF(D3891="","",IFERROR(VLOOKUP(D3891,Cadastro!$C$9:$D$1009,2,FALSE),"NOT FOUND"))</f>
        <v/>
      </c>
      <c r="F3891" s="76"/>
      <c r="G3891" s="94"/>
      <c r="H3891" s="97"/>
      <c r="I3891" s="77">
        <f t="shared" si="121"/>
        <v>0</v>
      </c>
      <c r="J3891" s="78" t="str">
        <f>IFERROR(IF(E3891="","",VLOOKUP(D3891,Saldo!$P$8:$Q$1009,2,FALSE)),"")</f>
        <v/>
      </c>
      <c r="K3891" s="76"/>
      <c r="L3891" s="74" t="str">
        <f t="shared" si="120"/>
        <v/>
      </c>
    </row>
    <row r="3892" spans="1:12" ht="18.95" customHeight="1" x14ac:dyDescent="0.25">
      <c r="A3892" s="52"/>
      <c r="C3892" s="185"/>
      <c r="D3892" s="76"/>
      <c r="E3892" s="76" t="str">
        <f>IF(D3892="","",IFERROR(VLOOKUP(D3892,Cadastro!$C$9:$D$1009,2,FALSE),"NOT FOUND"))</f>
        <v/>
      </c>
      <c r="F3892" s="76"/>
      <c r="G3892" s="94"/>
      <c r="H3892" s="97"/>
      <c r="I3892" s="77">
        <f t="shared" si="121"/>
        <v>0</v>
      </c>
      <c r="J3892" s="78" t="str">
        <f>IFERROR(IF(E3892="","",VLOOKUP(D3892,Saldo!$P$8:$Q$1009,2,FALSE)),"")</f>
        <v/>
      </c>
      <c r="K3892" s="76"/>
      <c r="L3892" s="74" t="str">
        <f t="shared" si="120"/>
        <v/>
      </c>
    </row>
    <row r="3893" spans="1:12" ht="18.95" customHeight="1" x14ac:dyDescent="0.25">
      <c r="A3893" s="52"/>
      <c r="C3893" s="185"/>
      <c r="D3893" s="76"/>
      <c r="E3893" s="76" t="str">
        <f>IF(D3893="","",IFERROR(VLOOKUP(D3893,Cadastro!$C$9:$D$1009,2,FALSE),"NOT FOUND"))</f>
        <v/>
      </c>
      <c r="F3893" s="76"/>
      <c r="G3893" s="94"/>
      <c r="H3893" s="97"/>
      <c r="I3893" s="77">
        <f t="shared" si="121"/>
        <v>0</v>
      </c>
      <c r="J3893" s="78" t="str">
        <f>IFERROR(IF(E3893="","",VLOOKUP(D3893,Saldo!$P$8:$Q$1009,2,FALSE)),"")</f>
        <v/>
      </c>
      <c r="K3893" s="76"/>
      <c r="L3893" s="74" t="str">
        <f t="shared" si="120"/>
        <v/>
      </c>
    </row>
    <row r="3894" spans="1:12" ht="18.95" customHeight="1" x14ac:dyDescent="0.25">
      <c r="A3894" s="52"/>
      <c r="C3894" s="185"/>
      <c r="D3894" s="76"/>
      <c r="E3894" s="76" t="str">
        <f>IF(D3894="","",IFERROR(VLOOKUP(D3894,Cadastro!$C$9:$D$1009,2,FALSE),"NOT FOUND"))</f>
        <v/>
      </c>
      <c r="F3894" s="76"/>
      <c r="G3894" s="94"/>
      <c r="H3894" s="97"/>
      <c r="I3894" s="77">
        <f t="shared" si="121"/>
        <v>0</v>
      </c>
      <c r="J3894" s="78" t="str">
        <f>IFERROR(IF(E3894="","",VLOOKUP(D3894,Saldo!$P$8:$Q$1009,2,FALSE)),"")</f>
        <v/>
      </c>
      <c r="K3894" s="76"/>
      <c r="L3894" s="74" t="str">
        <f t="shared" si="120"/>
        <v/>
      </c>
    </row>
    <row r="3895" spans="1:12" ht="18.95" customHeight="1" x14ac:dyDescent="0.25">
      <c r="A3895" s="52"/>
      <c r="C3895" s="185"/>
      <c r="D3895" s="76"/>
      <c r="E3895" s="76" t="str">
        <f>IF(D3895="","",IFERROR(VLOOKUP(D3895,Cadastro!$C$9:$D$1009,2,FALSE),"NOT FOUND"))</f>
        <v/>
      </c>
      <c r="F3895" s="76"/>
      <c r="G3895" s="94"/>
      <c r="H3895" s="97"/>
      <c r="I3895" s="77">
        <f t="shared" si="121"/>
        <v>0</v>
      </c>
      <c r="J3895" s="78" t="str">
        <f>IFERROR(IF(E3895="","",VLOOKUP(D3895,Saldo!$P$8:$Q$1009,2,FALSE)),"")</f>
        <v/>
      </c>
      <c r="K3895" s="76"/>
      <c r="L3895" s="74" t="str">
        <f t="shared" si="120"/>
        <v/>
      </c>
    </row>
    <row r="3896" spans="1:12" ht="18.95" customHeight="1" x14ac:dyDescent="0.25">
      <c r="A3896" s="52"/>
      <c r="C3896" s="185"/>
      <c r="D3896" s="76"/>
      <c r="E3896" s="76" t="str">
        <f>IF(D3896="","",IFERROR(VLOOKUP(D3896,Cadastro!$C$9:$D$1009,2,FALSE),"NOT FOUND"))</f>
        <v/>
      </c>
      <c r="F3896" s="76"/>
      <c r="G3896" s="94"/>
      <c r="H3896" s="97"/>
      <c r="I3896" s="77">
        <f t="shared" si="121"/>
        <v>0</v>
      </c>
      <c r="J3896" s="78" t="str">
        <f>IFERROR(IF(E3896="","",VLOOKUP(D3896,Saldo!$P$8:$Q$1009,2,FALSE)),"")</f>
        <v/>
      </c>
      <c r="K3896" s="76"/>
      <c r="L3896" s="74" t="str">
        <f t="shared" si="120"/>
        <v/>
      </c>
    </row>
    <row r="3897" spans="1:12" ht="18.95" customHeight="1" x14ac:dyDescent="0.25">
      <c r="A3897" s="52"/>
      <c r="C3897" s="185"/>
      <c r="D3897" s="76"/>
      <c r="E3897" s="76" t="str">
        <f>IF(D3897="","",IFERROR(VLOOKUP(D3897,Cadastro!$C$9:$D$1009,2,FALSE),"NOT FOUND"))</f>
        <v/>
      </c>
      <c r="F3897" s="76"/>
      <c r="G3897" s="94"/>
      <c r="H3897" s="97"/>
      <c r="I3897" s="77">
        <f t="shared" si="121"/>
        <v>0</v>
      </c>
      <c r="J3897" s="78" t="str">
        <f>IFERROR(IF(E3897="","",VLOOKUP(D3897,Saldo!$P$8:$Q$1009,2,FALSE)),"")</f>
        <v/>
      </c>
      <c r="K3897" s="76"/>
      <c r="L3897" s="74" t="str">
        <f t="shared" si="120"/>
        <v/>
      </c>
    </row>
    <row r="3898" spans="1:12" ht="18.95" customHeight="1" x14ac:dyDescent="0.25">
      <c r="A3898" s="52"/>
      <c r="C3898" s="185"/>
      <c r="D3898" s="76"/>
      <c r="E3898" s="76" t="str">
        <f>IF(D3898="","",IFERROR(VLOOKUP(D3898,Cadastro!$C$9:$D$1009,2,FALSE),"NOT FOUND"))</f>
        <v/>
      </c>
      <c r="F3898" s="76"/>
      <c r="G3898" s="94"/>
      <c r="H3898" s="97"/>
      <c r="I3898" s="77">
        <f t="shared" si="121"/>
        <v>0</v>
      </c>
      <c r="J3898" s="78" t="str">
        <f>IFERROR(IF(E3898="","",VLOOKUP(D3898,Saldo!$P$8:$Q$1009,2,FALSE)),"")</f>
        <v/>
      </c>
      <c r="K3898" s="76"/>
      <c r="L3898" s="74" t="str">
        <f t="shared" si="120"/>
        <v/>
      </c>
    </row>
    <row r="3899" spans="1:12" ht="18.95" customHeight="1" x14ac:dyDescent="0.25">
      <c r="A3899" s="52"/>
      <c r="C3899" s="185"/>
      <c r="D3899" s="76"/>
      <c r="E3899" s="76" t="str">
        <f>IF(D3899="","",IFERROR(VLOOKUP(D3899,Cadastro!$C$9:$D$1009,2,FALSE),"NOT FOUND"))</f>
        <v/>
      </c>
      <c r="F3899" s="76"/>
      <c r="G3899" s="94"/>
      <c r="H3899" s="97"/>
      <c r="I3899" s="77">
        <f t="shared" si="121"/>
        <v>0</v>
      </c>
      <c r="J3899" s="78" t="str">
        <f>IFERROR(IF(E3899="","",VLOOKUP(D3899,Saldo!$P$8:$Q$1009,2,FALSE)),"")</f>
        <v/>
      </c>
      <c r="K3899" s="76"/>
      <c r="L3899" s="74" t="str">
        <f t="shared" si="120"/>
        <v/>
      </c>
    </row>
    <row r="3900" spans="1:12" ht="18.95" customHeight="1" x14ac:dyDescent="0.25">
      <c r="A3900" s="52"/>
      <c r="C3900" s="185"/>
      <c r="D3900" s="76"/>
      <c r="E3900" s="76" t="str">
        <f>IF(D3900="","",IFERROR(VLOOKUP(D3900,Cadastro!$C$9:$D$1009,2,FALSE),"NOT FOUND"))</f>
        <v/>
      </c>
      <c r="F3900" s="76"/>
      <c r="G3900" s="94"/>
      <c r="H3900" s="97"/>
      <c r="I3900" s="77">
        <f t="shared" si="121"/>
        <v>0</v>
      </c>
      <c r="J3900" s="78" t="str">
        <f>IFERROR(IF(E3900="","",VLOOKUP(D3900,Saldo!$P$8:$Q$1009,2,FALSE)),"")</f>
        <v/>
      </c>
      <c r="K3900" s="76"/>
      <c r="L3900" s="74" t="str">
        <f t="shared" si="120"/>
        <v/>
      </c>
    </row>
    <row r="3901" spans="1:12" ht="18.95" customHeight="1" x14ac:dyDescent="0.25">
      <c r="A3901" s="52"/>
      <c r="C3901" s="185"/>
      <c r="D3901" s="76"/>
      <c r="E3901" s="76" t="str">
        <f>IF(D3901="","",IFERROR(VLOOKUP(D3901,Cadastro!$C$9:$D$1009,2,FALSE),"NOT FOUND"))</f>
        <v/>
      </c>
      <c r="F3901" s="76"/>
      <c r="G3901" s="94"/>
      <c r="H3901" s="97"/>
      <c r="I3901" s="77">
        <f t="shared" si="121"/>
        <v>0</v>
      </c>
      <c r="J3901" s="78" t="str">
        <f>IFERROR(IF(E3901="","",VLOOKUP(D3901,Saldo!$P$8:$Q$1009,2,FALSE)),"")</f>
        <v/>
      </c>
      <c r="K3901" s="76"/>
      <c r="L3901" s="74" t="str">
        <f t="shared" si="120"/>
        <v/>
      </c>
    </row>
    <row r="3902" spans="1:12" ht="18.95" customHeight="1" x14ac:dyDescent="0.25">
      <c r="A3902" s="52"/>
      <c r="C3902" s="185"/>
      <c r="D3902" s="76"/>
      <c r="E3902" s="76" t="str">
        <f>IF(D3902="","",IFERROR(VLOOKUP(D3902,Cadastro!$C$9:$D$1009,2,FALSE),"NOT FOUND"))</f>
        <v/>
      </c>
      <c r="F3902" s="76"/>
      <c r="G3902" s="94"/>
      <c r="H3902" s="97"/>
      <c r="I3902" s="77">
        <f t="shared" si="121"/>
        <v>0</v>
      </c>
      <c r="J3902" s="78" t="str">
        <f>IFERROR(IF(E3902="","",VLOOKUP(D3902,Saldo!$P$8:$Q$1009,2,FALSE)),"")</f>
        <v/>
      </c>
      <c r="K3902" s="76"/>
      <c r="L3902" s="74" t="str">
        <f t="shared" si="120"/>
        <v/>
      </c>
    </row>
    <row r="3903" spans="1:12" ht="18.95" customHeight="1" x14ac:dyDescent="0.25">
      <c r="A3903" s="52"/>
      <c r="C3903" s="185"/>
      <c r="D3903" s="76"/>
      <c r="E3903" s="76" t="str">
        <f>IF(D3903="","",IFERROR(VLOOKUP(D3903,Cadastro!$C$9:$D$1009,2,FALSE),"NOT FOUND"))</f>
        <v/>
      </c>
      <c r="F3903" s="76"/>
      <c r="G3903" s="94"/>
      <c r="H3903" s="97"/>
      <c r="I3903" s="77">
        <f t="shared" si="121"/>
        <v>0</v>
      </c>
      <c r="J3903" s="78" t="str">
        <f>IFERROR(IF(E3903="","",VLOOKUP(D3903,Saldo!$P$8:$Q$1009,2,FALSE)),"")</f>
        <v/>
      </c>
      <c r="K3903" s="76"/>
      <c r="L3903" s="74" t="str">
        <f t="shared" si="120"/>
        <v/>
      </c>
    </row>
    <row r="3904" spans="1:12" ht="18.95" customHeight="1" x14ac:dyDescent="0.25">
      <c r="A3904" s="52"/>
      <c r="C3904" s="185"/>
      <c r="D3904" s="76"/>
      <c r="E3904" s="76" t="str">
        <f>IF(D3904="","",IFERROR(VLOOKUP(D3904,Cadastro!$C$9:$D$1009,2,FALSE),"NOT FOUND"))</f>
        <v/>
      </c>
      <c r="F3904" s="76"/>
      <c r="G3904" s="94"/>
      <c r="H3904" s="97"/>
      <c r="I3904" s="77">
        <f t="shared" si="121"/>
        <v>0</v>
      </c>
      <c r="J3904" s="78" t="str">
        <f>IFERROR(IF(E3904="","",VLOOKUP(D3904,Saldo!$P$8:$Q$1009,2,FALSE)),"")</f>
        <v/>
      </c>
      <c r="K3904" s="76"/>
      <c r="L3904" s="74" t="str">
        <f t="shared" si="120"/>
        <v/>
      </c>
    </row>
    <row r="3905" spans="1:12" ht="18.95" customHeight="1" x14ac:dyDescent="0.25">
      <c r="A3905" s="52"/>
      <c r="C3905" s="185"/>
      <c r="D3905" s="76"/>
      <c r="E3905" s="76" t="str">
        <f>IF(D3905="","",IFERROR(VLOOKUP(D3905,Cadastro!$C$9:$D$1009,2,FALSE),"NOT FOUND"))</f>
        <v/>
      </c>
      <c r="F3905" s="76"/>
      <c r="G3905" s="94"/>
      <c r="H3905" s="97"/>
      <c r="I3905" s="77">
        <f t="shared" si="121"/>
        <v>0</v>
      </c>
      <c r="J3905" s="78" t="str">
        <f>IFERROR(IF(E3905="","",VLOOKUP(D3905,Saldo!$P$8:$Q$1009,2,FALSE)),"")</f>
        <v/>
      </c>
      <c r="K3905" s="76"/>
      <c r="L3905" s="74" t="str">
        <f t="shared" si="120"/>
        <v/>
      </c>
    </row>
    <row r="3906" spans="1:12" ht="18.95" customHeight="1" x14ac:dyDescent="0.25">
      <c r="A3906" s="52"/>
      <c r="C3906" s="185"/>
      <c r="D3906" s="76"/>
      <c r="E3906" s="76" t="str">
        <f>IF(D3906="","",IFERROR(VLOOKUP(D3906,Cadastro!$C$9:$D$1009,2,FALSE),"NOT FOUND"))</f>
        <v/>
      </c>
      <c r="F3906" s="76"/>
      <c r="G3906" s="94"/>
      <c r="H3906" s="97"/>
      <c r="I3906" s="77">
        <f t="shared" si="121"/>
        <v>0</v>
      </c>
      <c r="J3906" s="78" t="str">
        <f>IFERROR(IF(E3906="","",VLOOKUP(D3906,Saldo!$P$8:$Q$1009,2,FALSE)),"")</f>
        <v/>
      </c>
      <c r="K3906" s="76"/>
      <c r="L3906" s="74" t="str">
        <f t="shared" si="120"/>
        <v/>
      </c>
    </row>
    <row r="3907" spans="1:12" ht="18.95" customHeight="1" x14ac:dyDescent="0.25">
      <c r="A3907" s="52"/>
      <c r="C3907" s="185"/>
      <c r="D3907" s="76"/>
      <c r="E3907" s="76" t="str">
        <f>IF(D3907="","",IFERROR(VLOOKUP(D3907,Cadastro!$C$9:$D$1009,2,FALSE),"NOT FOUND"))</f>
        <v/>
      </c>
      <c r="F3907" s="76"/>
      <c r="G3907" s="94"/>
      <c r="H3907" s="97"/>
      <c r="I3907" s="77">
        <f t="shared" si="121"/>
        <v>0</v>
      </c>
      <c r="J3907" s="78" t="str">
        <f>IFERROR(IF(E3907="","",VLOOKUP(D3907,Saldo!$P$8:$Q$1009,2,FALSE)),"")</f>
        <v/>
      </c>
      <c r="K3907" s="76"/>
      <c r="L3907" s="74" t="str">
        <f t="shared" si="120"/>
        <v/>
      </c>
    </row>
    <row r="3908" spans="1:12" ht="18.95" customHeight="1" x14ac:dyDescent="0.25">
      <c r="A3908" s="52"/>
      <c r="C3908" s="185"/>
      <c r="D3908" s="76"/>
      <c r="E3908" s="76" t="str">
        <f>IF(D3908="","",IFERROR(VLOOKUP(D3908,Cadastro!$C$9:$D$1009,2,FALSE),"NOT FOUND"))</f>
        <v/>
      </c>
      <c r="F3908" s="76"/>
      <c r="G3908" s="94"/>
      <c r="H3908" s="97"/>
      <c r="I3908" s="77">
        <f t="shared" si="121"/>
        <v>0</v>
      </c>
      <c r="J3908" s="78" t="str">
        <f>IFERROR(IF(E3908="","",VLOOKUP(D3908,Saldo!$P$8:$Q$1009,2,FALSE)),"")</f>
        <v/>
      </c>
      <c r="K3908" s="76"/>
      <c r="L3908" s="74" t="str">
        <f t="shared" si="120"/>
        <v/>
      </c>
    </row>
    <row r="3909" spans="1:12" ht="18.95" customHeight="1" x14ac:dyDescent="0.25">
      <c r="A3909" s="52"/>
      <c r="C3909" s="185"/>
      <c r="D3909" s="76"/>
      <c r="E3909" s="76" t="str">
        <f>IF(D3909="","",IFERROR(VLOOKUP(D3909,Cadastro!$C$9:$D$1009,2,FALSE),"NOT FOUND"))</f>
        <v/>
      </c>
      <c r="F3909" s="76"/>
      <c r="G3909" s="94"/>
      <c r="H3909" s="97"/>
      <c r="I3909" s="77">
        <f t="shared" si="121"/>
        <v>0</v>
      </c>
      <c r="J3909" s="78" t="str">
        <f>IFERROR(IF(E3909="","",VLOOKUP(D3909,Saldo!$P$8:$Q$1009,2,FALSE)),"")</f>
        <v/>
      </c>
      <c r="K3909" s="76"/>
      <c r="L3909" s="74" t="str">
        <f t="shared" si="120"/>
        <v/>
      </c>
    </row>
    <row r="3910" spans="1:12" ht="18.95" customHeight="1" x14ac:dyDescent="0.25">
      <c r="A3910" s="52"/>
      <c r="C3910" s="185"/>
      <c r="D3910" s="76"/>
      <c r="E3910" s="76" t="str">
        <f>IF(D3910="","",IFERROR(VLOOKUP(D3910,Cadastro!$C$9:$D$1009,2,FALSE),"NOT FOUND"))</f>
        <v/>
      </c>
      <c r="F3910" s="76"/>
      <c r="G3910" s="94"/>
      <c r="H3910" s="97"/>
      <c r="I3910" s="77">
        <f t="shared" si="121"/>
        <v>0</v>
      </c>
      <c r="J3910" s="78" t="str">
        <f>IFERROR(IF(E3910="","",VLOOKUP(D3910,Saldo!$P$8:$Q$1009,2,FALSE)),"")</f>
        <v/>
      </c>
      <c r="K3910" s="76"/>
      <c r="L3910" s="74" t="str">
        <f t="shared" si="120"/>
        <v/>
      </c>
    </row>
    <row r="3911" spans="1:12" ht="18.95" customHeight="1" x14ac:dyDescent="0.25">
      <c r="A3911" s="52"/>
      <c r="C3911" s="185"/>
      <c r="D3911" s="76"/>
      <c r="E3911" s="76" t="str">
        <f>IF(D3911="","",IFERROR(VLOOKUP(D3911,Cadastro!$C$9:$D$1009,2,FALSE),"NOT FOUND"))</f>
        <v/>
      </c>
      <c r="F3911" s="76"/>
      <c r="G3911" s="94"/>
      <c r="H3911" s="97"/>
      <c r="I3911" s="77">
        <f t="shared" si="121"/>
        <v>0</v>
      </c>
      <c r="J3911" s="78" t="str">
        <f>IFERROR(IF(E3911="","",VLOOKUP(D3911,Saldo!$P$8:$Q$1009,2,FALSE)),"")</f>
        <v/>
      </c>
      <c r="K3911" s="76"/>
      <c r="L3911" s="74" t="str">
        <f t="shared" si="120"/>
        <v/>
      </c>
    </row>
    <row r="3912" spans="1:12" ht="18.95" customHeight="1" x14ac:dyDescent="0.25">
      <c r="A3912" s="52"/>
      <c r="C3912" s="185"/>
      <c r="D3912" s="76"/>
      <c r="E3912" s="76" t="str">
        <f>IF(D3912="","",IFERROR(VLOOKUP(D3912,Cadastro!$C$9:$D$1009,2,FALSE),"NOT FOUND"))</f>
        <v/>
      </c>
      <c r="F3912" s="76"/>
      <c r="G3912" s="94"/>
      <c r="H3912" s="97"/>
      <c r="I3912" s="77">
        <f t="shared" si="121"/>
        <v>0</v>
      </c>
      <c r="J3912" s="78" t="str">
        <f>IFERROR(IF(E3912="","",VLOOKUP(D3912,Saldo!$P$8:$Q$1009,2,FALSE)),"")</f>
        <v/>
      </c>
      <c r="K3912" s="76"/>
      <c r="L3912" s="74" t="str">
        <f t="shared" si="120"/>
        <v/>
      </c>
    </row>
    <row r="3913" spans="1:12" ht="18.95" customHeight="1" x14ac:dyDescent="0.25">
      <c r="A3913" s="52"/>
      <c r="C3913" s="185"/>
      <c r="D3913" s="76"/>
      <c r="E3913" s="76" t="str">
        <f>IF(D3913="","",IFERROR(VLOOKUP(D3913,Cadastro!$C$9:$D$1009,2,FALSE),"NOT FOUND"))</f>
        <v/>
      </c>
      <c r="F3913" s="76"/>
      <c r="G3913" s="94"/>
      <c r="H3913" s="97"/>
      <c r="I3913" s="77">
        <f t="shared" si="121"/>
        <v>0</v>
      </c>
      <c r="J3913" s="78" t="str">
        <f>IFERROR(IF(E3913="","",VLOOKUP(D3913,Saldo!$P$8:$Q$1009,2,FALSE)),"")</f>
        <v/>
      </c>
      <c r="K3913" s="76"/>
      <c r="L3913" s="74" t="str">
        <f t="shared" ref="L3913:L3976" si="122">IF(C3913="","",MONTH(C3913))</f>
        <v/>
      </c>
    </row>
    <row r="3914" spans="1:12" ht="18.95" customHeight="1" x14ac:dyDescent="0.25">
      <c r="A3914" s="52"/>
      <c r="C3914" s="185"/>
      <c r="D3914" s="76"/>
      <c r="E3914" s="76" t="str">
        <f>IF(D3914="","",IFERROR(VLOOKUP(D3914,Cadastro!$C$9:$D$1009,2,FALSE),"NOT FOUND"))</f>
        <v/>
      </c>
      <c r="F3914" s="76"/>
      <c r="G3914" s="94"/>
      <c r="H3914" s="97"/>
      <c r="I3914" s="77">
        <f t="shared" ref="I3914:I3977" si="123">IFERROR(G3914*H3914,"Check if QTY and Value are both valid")</f>
        <v>0</v>
      </c>
      <c r="J3914" s="78" t="str">
        <f>IFERROR(IF(E3914="","",VLOOKUP(D3914,Saldo!$P$8:$Q$1009,2,FALSE)),"")</f>
        <v/>
      </c>
      <c r="K3914" s="76"/>
      <c r="L3914" s="74" t="str">
        <f t="shared" si="122"/>
        <v/>
      </c>
    </row>
    <row r="3915" spans="1:12" ht="18.95" customHeight="1" x14ac:dyDescent="0.25">
      <c r="A3915" s="52"/>
      <c r="C3915" s="185"/>
      <c r="D3915" s="76"/>
      <c r="E3915" s="76" t="str">
        <f>IF(D3915="","",IFERROR(VLOOKUP(D3915,Cadastro!$C$9:$D$1009,2,FALSE),"NOT FOUND"))</f>
        <v/>
      </c>
      <c r="F3915" s="76"/>
      <c r="G3915" s="94"/>
      <c r="H3915" s="97"/>
      <c r="I3915" s="77">
        <f t="shared" si="123"/>
        <v>0</v>
      </c>
      <c r="J3915" s="78" t="str">
        <f>IFERROR(IF(E3915="","",VLOOKUP(D3915,Saldo!$P$8:$Q$1009,2,FALSE)),"")</f>
        <v/>
      </c>
      <c r="K3915" s="76"/>
      <c r="L3915" s="74" t="str">
        <f t="shared" si="122"/>
        <v/>
      </c>
    </row>
    <row r="3916" spans="1:12" ht="18.95" customHeight="1" x14ac:dyDescent="0.25">
      <c r="A3916" s="52"/>
      <c r="C3916" s="185"/>
      <c r="D3916" s="76"/>
      <c r="E3916" s="76" t="str">
        <f>IF(D3916="","",IFERROR(VLOOKUP(D3916,Cadastro!$C$9:$D$1009,2,FALSE),"NOT FOUND"))</f>
        <v/>
      </c>
      <c r="F3916" s="76"/>
      <c r="G3916" s="94"/>
      <c r="H3916" s="97"/>
      <c r="I3916" s="77">
        <f t="shared" si="123"/>
        <v>0</v>
      </c>
      <c r="J3916" s="78" t="str">
        <f>IFERROR(IF(E3916="","",VLOOKUP(D3916,Saldo!$P$8:$Q$1009,2,FALSE)),"")</f>
        <v/>
      </c>
      <c r="K3916" s="76"/>
      <c r="L3916" s="74" t="str">
        <f t="shared" si="122"/>
        <v/>
      </c>
    </row>
    <row r="3917" spans="1:12" ht="18.95" customHeight="1" x14ac:dyDescent="0.25">
      <c r="A3917" s="52"/>
      <c r="C3917" s="185"/>
      <c r="D3917" s="76"/>
      <c r="E3917" s="76" t="str">
        <f>IF(D3917="","",IFERROR(VLOOKUP(D3917,Cadastro!$C$9:$D$1009,2,FALSE),"NOT FOUND"))</f>
        <v/>
      </c>
      <c r="F3917" s="76"/>
      <c r="G3917" s="94"/>
      <c r="H3917" s="97"/>
      <c r="I3917" s="77">
        <f t="shared" si="123"/>
        <v>0</v>
      </c>
      <c r="J3917" s="78" t="str">
        <f>IFERROR(IF(E3917="","",VLOOKUP(D3917,Saldo!$P$8:$Q$1009,2,FALSE)),"")</f>
        <v/>
      </c>
      <c r="K3917" s="76"/>
      <c r="L3917" s="74" t="str">
        <f t="shared" si="122"/>
        <v/>
      </c>
    </row>
    <row r="3918" spans="1:12" ht="18.95" customHeight="1" x14ac:dyDescent="0.25">
      <c r="A3918" s="52"/>
      <c r="C3918" s="185"/>
      <c r="D3918" s="76"/>
      <c r="E3918" s="76" t="str">
        <f>IF(D3918="","",IFERROR(VLOOKUP(D3918,Cadastro!$C$9:$D$1009,2,FALSE),"NOT FOUND"))</f>
        <v/>
      </c>
      <c r="F3918" s="76"/>
      <c r="G3918" s="94"/>
      <c r="H3918" s="97"/>
      <c r="I3918" s="77">
        <f t="shared" si="123"/>
        <v>0</v>
      </c>
      <c r="J3918" s="78" t="str">
        <f>IFERROR(IF(E3918="","",VLOOKUP(D3918,Saldo!$P$8:$Q$1009,2,FALSE)),"")</f>
        <v/>
      </c>
      <c r="K3918" s="76"/>
      <c r="L3918" s="74" t="str">
        <f t="shared" si="122"/>
        <v/>
      </c>
    </row>
    <row r="3919" spans="1:12" ht="18.95" customHeight="1" x14ac:dyDescent="0.25">
      <c r="A3919" s="52"/>
      <c r="C3919" s="185"/>
      <c r="D3919" s="76"/>
      <c r="E3919" s="76" t="str">
        <f>IF(D3919="","",IFERROR(VLOOKUP(D3919,Cadastro!$C$9:$D$1009,2,FALSE),"NOT FOUND"))</f>
        <v/>
      </c>
      <c r="F3919" s="76"/>
      <c r="G3919" s="94"/>
      <c r="H3919" s="97"/>
      <c r="I3919" s="77">
        <f t="shared" si="123"/>
        <v>0</v>
      </c>
      <c r="J3919" s="78" t="str">
        <f>IFERROR(IF(E3919="","",VLOOKUP(D3919,Saldo!$P$8:$Q$1009,2,FALSE)),"")</f>
        <v/>
      </c>
      <c r="K3919" s="76"/>
      <c r="L3919" s="74" t="str">
        <f t="shared" si="122"/>
        <v/>
      </c>
    </row>
    <row r="3920" spans="1:12" ht="18.95" customHeight="1" x14ac:dyDescent="0.25">
      <c r="A3920" s="52"/>
      <c r="C3920" s="185"/>
      <c r="D3920" s="76"/>
      <c r="E3920" s="76" t="str">
        <f>IF(D3920="","",IFERROR(VLOOKUP(D3920,Cadastro!$C$9:$D$1009,2,FALSE),"NOT FOUND"))</f>
        <v/>
      </c>
      <c r="F3920" s="76"/>
      <c r="G3920" s="94"/>
      <c r="H3920" s="97"/>
      <c r="I3920" s="77">
        <f t="shared" si="123"/>
        <v>0</v>
      </c>
      <c r="J3920" s="78" t="str">
        <f>IFERROR(IF(E3920="","",VLOOKUP(D3920,Saldo!$P$8:$Q$1009,2,FALSE)),"")</f>
        <v/>
      </c>
      <c r="K3920" s="76"/>
      <c r="L3920" s="74" t="str">
        <f t="shared" si="122"/>
        <v/>
      </c>
    </row>
    <row r="3921" spans="1:12" ht="18.95" customHeight="1" x14ac:dyDescent="0.25">
      <c r="A3921" s="52"/>
      <c r="C3921" s="185"/>
      <c r="D3921" s="76"/>
      <c r="E3921" s="76" t="str">
        <f>IF(D3921="","",IFERROR(VLOOKUP(D3921,Cadastro!$C$9:$D$1009,2,FALSE),"NOT FOUND"))</f>
        <v/>
      </c>
      <c r="F3921" s="76"/>
      <c r="G3921" s="94"/>
      <c r="H3921" s="97"/>
      <c r="I3921" s="77">
        <f t="shared" si="123"/>
        <v>0</v>
      </c>
      <c r="J3921" s="78" t="str">
        <f>IFERROR(IF(E3921="","",VLOOKUP(D3921,Saldo!$P$8:$Q$1009,2,FALSE)),"")</f>
        <v/>
      </c>
      <c r="K3921" s="76"/>
      <c r="L3921" s="74" t="str">
        <f t="shared" si="122"/>
        <v/>
      </c>
    </row>
    <row r="3922" spans="1:12" ht="18.95" customHeight="1" x14ac:dyDescent="0.25">
      <c r="A3922" s="52"/>
      <c r="C3922" s="185"/>
      <c r="D3922" s="76"/>
      <c r="E3922" s="76" t="str">
        <f>IF(D3922="","",IFERROR(VLOOKUP(D3922,Cadastro!$C$9:$D$1009,2,FALSE),"NOT FOUND"))</f>
        <v/>
      </c>
      <c r="F3922" s="76"/>
      <c r="G3922" s="94"/>
      <c r="H3922" s="97"/>
      <c r="I3922" s="77">
        <f t="shared" si="123"/>
        <v>0</v>
      </c>
      <c r="J3922" s="78" t="str">
        <f>IFERROR(IF(E3922="","",VLOOKUP(D3922,Saldo!$P$8:$Q$1009,2,FALSE)),"")</f>
        <v/>
      </c>
      <c r="K3922" s="76"/>
      <c r="L3922" s="74" t="str">
        <f t="shared" si="122"/>
        <v/>
      </c>
    </row>
    <row r="3923" spans="1:12" ht="18.95" customHeight="1" x14ac:dyDescent="0.25">
      <c r="A3923" s="52"/>
      <c r="C3923" s="185"/>
      <c r="D3923" s="76"/>
      <c r="E3923" s="76" t="str">
        <f>IF(D3923="","",IFERROR(VLOOKUP(D3923,Cadastro!$C$9:$D$1009,2,FALSE),"NOT FOUND"))</f>
        <v/>
      </c>
      <c r="F3923" s="76"/>
      <c r="G3923" s="94"/>
      <c r="H3923" s="97"/>
      <c r="I3923" s="77">
        <f t="shared" si="123"/>
        <v>0</v>
      </c>
      <c r="J3923" s="78" t="str">
        <f>IFERROR(IF(E3923="","",VLOOKUP(D3923,Saldo!$P$8:$Q$1009,2,FALSE)),"")</f>
        <v/>
      </c>
      <c r="K3923" s="76"/>
      <c r="L3923" s="74" t="str">
        <f t="shared" si="122"/>
        <v/>
      </c>
    </row>
    <row r="3924" spans="1:12" ht="18.95" customHeight="1" x14ac:dyDescent="0.25">
      <c r="A3924" s="52"/>
      <c r="C3924" s="185"/>
      <c r="D3924" s="76"/>
      <c r="E3924" s="76" t="str">
        <f>IF(D3924="","",IFERROR(VLOOKUP(D3924,Cadastro!$C$9:$D$1009,2,FALSE),"NOT FOUND"))</f>
        <v/>
      </c>
      <c r="F3924" s="76"/>
      <c r="G3924" s="94"/>
      <c r="H3924" s="97"/>
      <c r="I3924" s="77">
        <f t="shared" si="123"/>
        <v>0</v>
      </c>
      <c r="J3924" s="78" t="str">
        <f>IFERROR(IF(E3924="","",VLOOKUP(D3924,Saldo!$P$8:$Q$1009,2,FALSE)),"")</f>
        <v/>
      </c>
      <c r="K3924" s="76"/>
      <c r="L3924" s="74" t="str">
        <f t="shared" si="122"/>
        <v/>
      </c>
    </row>
    <row r="3925" spans="1:12" ht="18.95" customHeight="1" x14ac:dyDescent="0.25">
      <c r="A3925" s="52"/>
      <c r="C3925" s="185"/>
      <c r="D3925" s="76"/>
      <c r="E3925" s="76" t="str">
        <f>IF(D3925="","",IFERROR(VLOOKUP(D3925,Cadastro!$C$9:$D$1009,2,FALSE),"NOT FOUND"))</f>
        <v/>
      </c>
      <c r="F3925" s="76"/>
      <c r="G3925" s="94"/>
      <c r="H3925" s="97"/>
      <c r="I3925" s="77">
        <f t="shared" si="123"/>
        <v>0</v>
      </c>
      <c r="J3925" s="78" t="str">
        <f>IFERROR(IF(E3925="","",VLOOKUP(D3925,Saldo!$P$8:$Q$1009,2,FALSE)),"")</f>
        <v/>
      </c>
      <c r="K3925" s="76"/>
      <c r="L3925" s="74" t="str">
        <f t="shared" si="122"/>
        <v/>
      </c>
    </row>
    <row r="3926" spans="1:12" ht="18.95" customHeight="1" x14ac:dyDescent="0.25">
      <c r="A3926" s="52"/>
      <c r="C3926" s="185"/>
      <c r="D3926" s="76"/>
      <c r="E3926" s="76" t="str">
        <f>IF(D3926="","",IFERROR(VLOOKUP(D3926,Cadastro!$C$9:$D$1009,2,FALSE),"NOT FOUND"))</f>
        <v/>
      </c>
      <c r="F3926" s="76"/>
      <c r="G3926" s="94"/>
      <c r="H3926" s="97"/>
      <c r="I3926" s="77">
        <f t="shared" si="123"/>
        <v>0</v>
      </c>
      <c r="J3926" s="78" t="str">
        <f>IFERROR(IF(E3926="","",VLOOKUP(D3926,Saldo!$P$8:$Q$1009,2,FALSE)),"")</f>
        <v/>
      </c>
      <c r="K3926" s="76"/>
      <c r="L3926" s="74" t="str">
        <f t="shared" si="122"/>
        <v/>
      </c>
    </row>
    <row r="3927" spans="1:12" ht="18.95" customHeight="1" x14ac:dyDescent="0.25">
      <c r="A3927" s="52"/>
      <c r="C3927" s="185"/>
      <c r="D3927" s="76"/>
      <c r="E3927" s="76" t="str">
        <f>IF(D3927="","",IFERROR(VLOOKUP(D3927,Cadastro!$C$9:$D$1009,2,FALSE),"NOT FOUND"))</f>
        <v/>
      </c>
      <c r="F3927" s="76"/>
      <c r="G3927" s="94"/>
      <c r="H3927" s="97"/>
      <c r="I3927" s="77">
        <f t="shared" si="123"/>
        <v>0</v>
      </c>
      <c r="J3927" s="78" t="str">
        <f>IFERROR(IF(E3927="","",VLOOKUP(D3927,Saldo!$P$8:$Q$1009,2,FALSE)),"")</f>
        <v/>
      </c>
      <c r="K3927" s="76"/>
      <c r="L3927" s="74" t="str">
        <f t="shared" si="122"/>
        <v/>
      </c>
    </row>
    <row r="3928" spans="1:12" ht="18.95" customHeight="1" x14ac:dyDescent="0.25">
      <c r="A3928" s="52"/>
      <c r="C3928" s="185"/>
      <c r="D3928" s="76"/>
      <c r="E3928" s="76" t="str">
        <f>IF(D3928="","",IFERROR(VLOOKUP(D3928,Cadastro!$C$9:$D$1009,2,FALSE),"NOT FOUND"))</f>
        <v/>
      </c>
      <c r="F3928" s="76"/>
      <c r="G3928" s="94"/>
      <c r="H3928" s="97"/>
      <c r="I3928" s="77">
        <f t="shared" si="123"/>
        <v>0</v>
      </c>
      <c r="J3928" s="78" t="str">
        <f>IFERROR(IF(E3928="","",VLOOKUP(D3928,Saldo!$P$8:$Q$1009,2,FALSE)),"")</f>
        <v/>
      </c>
      <c r="K3928" s="76"/>
      <c r="L3928" s="74" t="str">
        <f t="shared" si="122"/>
        <v/>
      </c>
    </row>
    <row r="3929" spans="1:12" ht="18.95" customHeight="1" x14ac:dyDescent="0.25">
      <c r="A3929" s="52"/>
      <c r="C3929" s="185"/>
      <c r="D3929" s="76"/>
      <c r="E3929" s="76" t="str">
        <f>IF(D3929="","",IFERROR(VLOOKUP(D3929,Cadastro!$C$9:$D$1009,2,FALSE),"NOT FOUND"))</f>
        <v/>
      </c>
      <c r="F3929" s="76"/>
      <c r="G3929" s="94"/>
      <c r="H3929" s="97"/>
      <c r="I3929" s="77">
        <f t="shared" si="123"/>
        <v>0</v>
      </c>
      <c r="J3929" s="78" t="str">
        <f>IFERROR(IF(E3929="","",VLOOKUP(D3929,Saldo!$P$8:$Q$1009,2,FALSE)),"")</f>
        <v/>
      </c>
      <c r="K3929" s="76"/>
      <c r="L3929" s="74" t="str">
        <f t="shared" si="122"/>
        <v/>
      </c>
    </row>
    <row r="3930" spans="1:12" ht="18.95" customHeight="1" x14ac:dyDescent="0.25">
      <c r="A3930" s="52"/>
      <c r="C3930" s="185"/>
      <c r="D3930" s="76"/>
      <c r="E3930" s="76" t="str">
        <f>IF(D3930="","",IFERROR(VLOOKUP(D3930,Cadastro!$C$9:$D$1009,2,FALSE),"NOT FOUND"))</f>
        <v/>
      </c>
      <c r="F3930" s="76"/>
      <c r="G3930" s="94"/>
      <c r="H3930" s="97"/>
      <c r="I3930" s="77">
        <f t="shared" si="123"/>
        <v>0</v>
      </c>
      <c r="J3930" s="78" t="str">
        <f>IFERROR(IF(E3930="","",VLOOKUP(D3930,Saldo!$P$8:$Q$1009,2,FALSE)),"")</f>
        <v/>
      </c>
      <c r="K3930" s="76"/>
      <c r="L3930" s="74" t="str">
        <f t="shared" si="122"/>
        <v/>
      </c>
    </row>
    <row r="3931" spans="1:12" ht="18.95" customHeight="1" x14ac:dyDescent="0.25">
      <c r="A3931" s="52"/>
      <c r="C3931" s="185"/>
      <c r="D3931" s="76"/>
      <c r="E3931" s="76" t="str">
        <f>IF(D3931="","",IFERROR(VLOOKUP(D3931,Cadastro!$C$9:$D$1009,2,FALSE),"NOT FOUND"))</f>
        <v/>
      </c>
      <c r="F3931" s="76"/>
      <c r="G3931" s="94"/>
      <c r="H3931" s="97"/>
      <c r="I3931" s="77">
        <f t="shared" si="123"/>
        <v>0</v>
      </c>
      <c r="J3931" s="78" t="str">
        <f>IFERROR(IF(E3931="","",VLOOKUP(D3931,Saldo!$P$8:$Q$1009,2,FALSE)),"")</f>
        <v/>
      </c>
      <c r="K3931" s="76"/>
      <c r="L3931" s="74" t="str">
        <f t="shared" si="122"/>
        <v/>
      </c>
    </row>
    <row r="3932" spans="1:12" ht="18.95" customHeight="1" x14ac:dyDescent="0.25">
      <c r="A3932" s="52"/>
      <c r="C3932" s="185"/>
      <c r="D3932" s="76"/>
      <c r="E3932" s="76" t="str">
        <f>IF(D3932="","",IFERROR(VLOOKUP(D3932,Cadastro!$C$9:$D$1009,2,FALSE),"NOT FOUND"))</f>
        <v/>
      </c>
      <c r="F3932" s="76"/>
      <c r="G3932" s="94"/>
      <c r="H3932" s="97"/>
      <c r="I3932" s="77">
        <f t="shared" si="123"/>
        <v>0</v>
      </c>
      <c r="J3932" s="78" t="str">
        <f>IFERROR(IF(E3932="","",VLOOKUP(D3932,Saldo!$P$8:$Q$1009,2,FALSE)),"")</f>
        <v/>
      </c>
      <c r="K3932" s="76"/>
      <c r="L3932" s="74" t="str">
        <f t="shared" si="122"/>
        <v/>
      </c>
    </row>
    <row r="3933" spans="1:12" ht="18.95" customHeight="1" x14ac:dyDescent="0.25">
      <c r="A3933" s="52"/>
      <c r="C3933" s="185"/>
      <c r="D3933" s="76"/>
      <c r="E3933" s="76" t="str">
        <f>IF(D3933="","",IFERROR(VLOOKUP(D3933,Cadastro!$C$9:$D$1009,2,FALSE),"NOT FOUND"))</f>
        <v/>
      </c>
      <c r="F3933" s="76"/>
      <c r="G3933" s="94"/>
      <c r="H3933" s="97"/>
      <c r="I3933" s="77">
        <f t="shared" si="123"/>
        <v>0</v>
      </c>
      <c r="J3933" s="78" t="str">
        <f>IFERROR(IF(E3933="","",VLOOKUP(D3933,Saldo!$P$8:$Q$1009,2,FALSE)),"")</f>
        <v/>
      </c>
      <c r="K3933" s="76"/>
      <c r="L3933" s="74" t="str">
        <f t="shared" si="122"/>
        <v/>
      </c>
    </row>
    <row r="3934" spans="1:12" ht="18.95" customHeight="1" x14ac:dyDescent="0.25">
      <c r="A3934" s="52"/>
      <c r="C3934" s="185"/>
      <c r="D3934" s="76"/>
      <c r="E3934" s="76" t="str">
        <f>IF(D3934="","",IFERROR(VLOOKUP(D3934,Cadastro!$C$9:$D$1009,2,FALSE),"NOT FOUND"))</f>
        <v/>
      </c>
      <c r="F3934" s="76"/>
      <c r="G3934" s="94"/>
      <c r="H3934" s="97"/>
      <c r="I3934" s="77">
        <f t="shared" si="123"/>
        <v>0</v>
      </c>
      <c r="J3934" s="78" t="str">
        <f>IFERROR(IF(E3934="","",VLOOKUP(D3934,Saldo!$P$8:$Q$1009,2,FALSE)),"")</f>
        <v/>
      </c>
      <c r="K3934" s="76"/>
      <c r="L3934" s="74" t="str">
        <f t="shared" si="122"/>
        <v/>
      </c>
    </row>
    <row r="3935" spans="1:12" ht="18.95" customHeight="1" x14ac:dyDescent="0.25">
      <c r="A3935" s="52"/>
      <c r="C3935" s="185"/>
      <c r="D3935" s="76"/>
      <c r="E3935" s="76" t="str">
        <f>IF(D3935="","",IFERROR(VLOOKUP(D3935,Cadastro!$C$9:$D$1009,2,FALSE),"NOT FOUND"))</f>
        <v/>
      </c>
      <c r="F3935" s="76"/>
      <c r="G3935" s="94"/>
      <c r="H3935" s="97"/>
      <c r="I3935" s="77">
        <f t="shared" si="123"/>
        <v>0</v>
      </c>
      <c r="J3935" s="78" t="str">
        <f>IFERROR(IF(E3935="","",VLOOKUP(D3935,Saldo!$P$8:$Q$1009,2,FALSE)),"")</f>
        <v/>
      </c>
      <c r="K3935" s="76"/>
      <c r="L3935" s="74" t="str">
        <f t="shared" si="122"/>
        <v/>
      </c>
    </row>
    <row r="3936" spans="1:12" ht="18.95" customHeight="1" x14ac:dyDescent="0.25">
      <c r="A3936" s="52"/>
      <c r="C3936" s="185"/>
      <c r="D3936" s="76"/>
      <c r="E3936" s="76" t="str">
        <f>IF(D3936="","",IFERROR(VLOOKUP(D3936,Cadastro!$C$9:$D$1009,2,FALSE),"NOT FOUND"))</f>
        <v/>
      </c>
      <c r="F3936" s="76"/>
      <c r="G3936" s="94"/>
      <c r="H3936" s="97"/>
      <c r="I3936" s="77">
        <f t="shared" si="123"/>
        <v>0</v>
      </c>
      <c r="J3936" s="78" t="str">
        <f>IFERROR(IF(E3936="","",VLOOKUP(D3936,Saldo!$P$8:$Q$1009,2,FALSE)),"")</f>
        <v/>
      </c>
      <c r="K3936" s="76"/>
      <c r="L3936" s="74" t="str">
        <f t="shared" si="122"/>
        <v/>
      </c>
    </row>
    <row r="3937" spans="1:12" ht="18.95" customHeight="1" x14ac:dyDescent="0.25">
      <c r="A3937" s="52"/>
      <c r="C3937" s="185"/>
      <c r="D3937" s="76"/>
      <c r="E3937" s="76" t="str">
        <f>IF(D3937="","",IFERROR(VLOOKUP(D3937,Cadastro!$C$9:$D$1009,2,FALSE),"NOT FOUND"))</f>
        <v/>
      </c>
      <c r="F3937" s="76"/>
      <c r="G3937" s="94"/>
      <c r="H3937" s="97"/>
      <c r="I3937" s="77">
        <f t="shared" si="123"/>
        <v>0</v>
      </c>
      <c r="J3937" s="78" t="str">
        <f>IFERROR(IF(E3937="","",VLOOKUP(D3937,Saldo!$P$8:$Q$1009,2,FALSE)),"")</f>
        <v/>
      </c>
      <c r="K3937" s="76"/>
      <c r="L3937" s="74" t="str">
        <f t="shared" si="122"/>
        <v/>
      </c>
    </row>
    <row r="3938" spans="1:12" ht="18.95" customHeight="1" x14ac:dyDescent="0.25">
      <c r="A3938" s="52"/>
      <c r="C3938" s="185"/>
      <c r="D3938" s="76"/>
      <c r="E3938" s="76" t="str">
        <f>IF(D3938="","",IFERROR(VLOOKUP(D3938,Cadastro!$C$9:$D$1009,2,FALSE),"NOT FOUND"))</f>
        <v/>
      </c>
      <c r="F3938" s="76"/>
      <c r="G3938" s="94"/>
      <c r="H3938" s="97"/>
      <c r="I3938" s="77">
        <f t="shared" si="123"/>
        <v>0</v>
      </c>
      <c r="J3938" s="78" t="str">
        <f>IFERROR(IF(E3938="","",VLOOKUP(D3938,Saldo!$P$8:$Q$1009,2,FALSE)),"")</f>
        <v/>
      </c>
      <c r="K3938" s="76"/>
      <c r="L3938" s="74" t="str">
        <f t="shared" si="122"/>
        <v/>
      </c>
    </row>
    <row r="3939" spans="1:12" ht="18.95" customHeight="1" x14ac:dyDescent="0.25">
      <c r="A3939" s="52"/>
      <c r="C3939" s="185"/>
      <c r="D3939" s="76"/>
      <c r="E3939" s="76" t="str">
        <f>IF(D3939="","",IFERROR(VLOOKUP(D3939,Cadastro!$C$9:$D$1009,2,FALSE),"NOT FOUND"))</f>
        <v/>
      </c>
      <c r="F3939" s="76"/>
      <c r="G3939" s="94"/>
      <c r="H3939" s="97"/>
      <c r="I3939" s="77">
        <f t="shared" si="123"/>
        <v>0</v>
      </c>
      <c r="J3939" s="78" t="str">
        <f>IFERROR(IF(E3939="","",VLOOKUP(D3939,Saldo!$P$8:$Q$1009,2,FALSE)),"")</f>
        <v/>
      </c>
      <c r="K3939" s="76"/>
      <c r="L3939" s="74" t="str">
        <f t="shared" si="122"/>
        <v/>
      </c>
    </row>
    <row r="3940" spans="1:12" ht="18.95" customHeight="1" x14ac:dyDescent="0.25">
      <c r="A3940" s="52"/>
      <c r="C3940" s="185"/>
      <c r="D3940" s="76"/>
      <c r="E3940" s="76" t="str">
        <f>IF(D3940="","",IFERROR(VLOOKUP(D3940,Cadastro!$C$9:$D$1009,2,FALSE),"NOT FOUND"))</f>
        <v/>
      </c>
      <c r="F3940" s="76"/>
      <c r="G3940" s="94"/>
      <c r="H3940" s="97"/>
      <c r="I3940" s="77">
        <f t="shared" si="123"/>
        <v>0</v>
      </c>
      <c r="J3940" s="78" t="str">
        <f>IFERROR(IF(E3940="","",VLOOKUP(D3940,Saldo!$P$8:$Q$1009,2,FALSE)),"")</f>
        <v/>
      </c>
      <c r="K3940" s="76"/>
      <c r="L3940" s="74" t="str">
        <f t="shared" si="122"/>
        <v/>
      </c>
    </row>
    <row r="3941" spans="1:12" ht="18.95" customHeight="1" x14ac:dyDescent="0.25">
      <c r="A3941" s="52"/>
      <c r="C3941" s="185"/>
      <c r="D3941" s="76"/>
      <c r="E3941" s="76" t="str">
        <f>IF(D3941="","",IFERROR(VLOOKUP(D3941,Cadastro!$C$9:$D$1009,2,FALSE),"NOT FOUND"))</f>
        <v/>
      </c>
      <c r="F3941" s="76"/>
      <c r="G3941" s="94"/>
      <c r="H3941" s="97"/>
      <c r="I3941" s="77">
        <f t="shared" si="123"/>
        <v>0</v>
      </c>
      <c r="J3941" s="78" t="str">
        <f>IFERROR(IF(E3941="","",VLOOKUP(D3941,Saldo!$P$8:$Q$1009,2,FALSE)),"")</f>
        <v/>
      </c>
      <c r="K3941" s="76"/>
      <c r="L3941" s="74" t="str">
        <f t="shared" si="122"/>
        <v/>
      </c>
    </row>
    <row r="3942" spans="1:12" ht="18.95" customHeight="1" x14ac:dyDescent="0.25">
      <c r="A3942" s="52"/>
      <c r="C3942" s="185"/>
      <c r="D3942" s="76"/>
      <c r="E3942" s="76" t="str">
        <f>IF(D3942="","",IFERROR(VLOOKUP(D3942,Cadastro!$C$9:$D$1009,2,FALSE),"NOT FOUND"))</f>
        <v/>
      </c>
      <c r="F3942" s="76"/>
      <c r="G3942" s="94"/>
      <c r="H3942" s="97"/>
      <c r="I3942" s="77">
        <f t="shared" si="123"/>
        <v>0</v>
      </c>
      <c r="J3942" s="78" t="str">
        <f>IFERROR(IF(E3942="","",VLOOKUP(D3942,Saldo!$P$8:$Q$1009,2,FALSE)),"")</f>
        <v/>
      </c>
      <c r="K3942" s="76"/>
      <c r="L3942" s="74" t="str">
        <f t="shared" si="122"/>
        <v/>
      </c>
    </row>
    <row r="3943" spans="1:12" ht="18.95" customHeight="1" x14ac:dyDescent="0.25">
      <c r="A3943" s="52"/>
      <c r="C3943" s="185"/>
      <c r="D3943" s="76"/>
      <c r="E3943" s="76" t="str">
        <f>IF(D3943="","",IFERROR(VLOOKUP(D3943,Cadastro!$C$9:$D$1009,2,FALSE),"NOT FOUND"))</f>
        <v/>
      </c>
      <c r="F3943" s="76"/>
      <c r="G3943" s="94"/>
      <c r="H3943" s="97"/>
      <c r="I3943" s="77">
        <f t="shared" si="123"/>
        <v>0</v>
      </c>
      <c r="J3943" s="78" t="str">
        <f>IFERROR(IF(E3943="","",VLOOKUP(D3943,Saldo!$P$8:$Q$1009,2,FALSE)),"")</f>
        <v/>
      </c>
      <c r="K3943" s="76"/>
      <c r="L3943" s="74" t="str">
        <f t="shared" si="122"/>
        <v/>
      </c>
    </row>
    <row r="3944" spans="1:12" ht="18.95" customHeight="1" x14ac:dyDescent="0.25">
      <c r="A3944" s="52"/>
      <c r="C3944" s="185"/>
      <c r="D3944" s="76"/>
      <c r="E3944" s="76" t="str">
        <f>IF(D3944="","",IFERROR(VLOOKUP(D3944,Cadastro!$C$9:$D$1009,2,FALSE),"NOT FOUND"))</f>
        <v/>
      </c>
      <c r="F3944" s="76"/>
      <c r="G3944" s="94"/>
      <c r="H3944" s="97"/>
      <c r="I3944" s="77">
        <f t="shared" si="123"/>
        <v>0</v>
      </c>
      <c r="J3944" s="78" t="str">
        <f>IFERROR(IF(E3944="","",VLOOKUP(D3944,Saldo!$P$8:$Q$1009,2,FALSE)),"")</f>
        <v/>
      </c>
      <c r="K3944" s="76"/>
      <c r="L3944" s="74" t="str">
        <f t="shared" si="122"/>
        <v/>
      </c>
    </row>
    <row r="3945" spans="1:12" ht="18.95" customHeight="1" x14ac:dyDescent="0.25">
      <c r="A3945" s="52"/>
      <c r="C3945" s="185"/>
      <c r="D3945" s="76"/>
      <c r="E3945" s="76" t="str">
        <f>IF(D3945="","",IFERROR(VLOOKUP(D3945,Cadastro!$C$9:$D$1009,2,FALSE),"NOT FOUND"))</f>
        <v/>
      </c>
      <c r="F3945" s="76"/>
      <c r="G3945" s="94"/>
      <c r="H3945" s="97"/>
      <c r="I3945" s="77">
        <f t="shared" si="123"/>
        <v>0</v>
      </c>
      <c r="J3945" s="78" t="str">
        <f>IFERROR(IF(E3945="","",VLOOKUP(D3945,Saldo!$P$8:$Q$1009,2,FALSE)),"")</f>
        <v/>
      </c>
      <c r="K3945" s="76"/>
      <c r="L3945" s="74" t="str">
        <f t="shared" si="122"/>
        <v/>
      </c>
    </row>
    <row r="3946" spans="1:12" ht="18.95" customHeight="1" x14ac:dyDescent="0.25">
      <c r="A3946" s="52"/>
      <c r="C3946" s="185"/>
      <c r="D3946" s="76"/>
      <c r="E3946" s="76" t="str">
        <f>IF(D3946="","",IFERROR(VLOOKUP(D3946,Cadastro!$C$9:$D$1009,2,FALSE),"NOT FOUND"))</f>
        <v/>
      </c>
      <c r="F3946" s="76"/>
      <c r="G3946" s="94"/>
      <c r="H3946" s="97"/>
      <c r="I3946" s="77">
        <f t="shared" si="123"/>
        <v>0</v>
      </c>
      <c r="J3946" s="78" t="str">
        <f>IFERROR(IF(E3946="","",VLOOKUP(D3946,Saldo!$P$8:$Q$1009,2,FALSE)),"")</f>
        <v/>
      </c>
      <c r="K3946" s="76"/>
      <c r="L3946" s="74" t="str">
        <f t="shared" si="122"/>
        <v/>
      </c>
    </row>
    <row r="3947" spans="1:12" ht="18.95" customHeight="1" x14ac:dyDescent="0.25">
      <c r="A3947" s="52"/>
      <c r="C3947" s="185"/>
      <c r="D3947" s="76"/>
      <c r="E3947" s="76" t="str">
        <f>IF(D3947="","",IFERROR(VLOOKUP(D3947,Cadastro!$C$9:$D$1009,2,FALSE),"NOT FOUND"))</f>
        <v/>
      </c>
      <c r="F3947" s="76"/>
      <c r="G3947" s="94"/>
      <c r="H3947" s="97"/>
      <c r="I3947" s="77">
        <f t="shared" si="123"/>
        <v>0</v>
      </c>
      <c r="J3947" s="78" t="str">
        <f>IFERROR(IF(E3947="","",VLOOKUP(D3947,Saldo!$P$8:$Q$1009,2,FALSE)),"")</f>
        <v/>
      </c>
      <c r="K3947" s="76"/>
      <c r="L3947" s="74" t="str">
        <f t="shared" si="122"/>
        <v/>
      </c>
    </row>
    <row r="3948" spans="1:12" ht="18.95" customHeight="1" x14ac:dyDescent="0.25">
      <c r="A3948" s="52"/>
      <c r="C3948" s="185"/>
      <c r="D3948" s="76"/>
      <c r="E3948" s="76" t="str">
        <f>IF(D3948="","",IFERROR(VLOOKUP(D3948,Cadastro!$C$9:$D$1009,2,FALSE),"NOT FOUND"))</f>
        <v/>
      </c>
      <c r="F3948" s="76"/>
      <c r="G3948" s="94"/>
      <c r="H3948" s="97"/>
      <c r="I3948" s="77">
        <f t="shared" si="123"/>
        <v>0</v>
      </c>
      <c r="J3948" s="78" t="str">
        <f>IFERROR(IF(E3948="","",VLOOKUP(D3948,Saldo!$P$8:$Q$1009,2,FALSE)),"")</f>
        <v/>
      </c>
      <c r="K3948" s="76"/>
      <c r="L3948" s="74" t="str">
        <f t="shared" si="122"/>
        <v/>
      </c>
    </row>
    <row r="3949" spans="1:12" ht="18.95" customHeight="1" x14ac:dyDescent="0.25">
      <c r="A3949" s="52"/>
      <c r="C3949" s="185"/>
      <c r="D3949" s="76"/>
      <c r="E3949" s="76" t="str">
        <f>IF(D3949="","",IFERROR(VLOOKUP(D3949,Cadastro!$C$9:$D$1009,2,FALSE),"NOT FOUND"))</f>
        <v/>
      </c>
      <c r="F3949" s="76"/>
      <c r="G3949" s="94"/>
      <c r="H3949" s="97"/>
      <c r="I3949" s="77">
        <f t="shared" si="123"/>
        <v>0</v>
      </c>
      <c r="J3949" s="78" t="str">
        <f>IFERROR(IF(E3949="","",VLOOKUP(D3949,Saldo!$P$8:$Q$1009,2,FALSE)),"")</f>
        <v/>
      </c>
      <c r="K3949" s="76"/>
      <c r="L3949" s="74" t="str">
        <f t="shared" si="122"/>
        <v/>
      </c>
    </row>
    <row r="3950" spans="1:12" ht="18.95" customHeight="1" x14ac:dyDescent="0.25">
      <c r="A3950" s="52"/>
      <c r="C3950" s="185"/>
      <c r="D3950" s="76"/>
      <c r="E3950" s="76" t="str">
        <f>IF(D3950="","",IFERROR(VLOOKUP(D3950,Cadastro!$C$9:$D$1009,2,FALSE),"NOT FOUND"))</f>
        <v/>
      </c>
      <c r="F3950" s="76"/>
      <c r="G3950" s="94"/>
      <c r="H3950" s="97"/>
      <c r="I3950" s="77">
        <f t="shared" si="123"/>
        <v>0</v>
      </c>
      <c r="J3950" s="78" t="str">
        <f>IFERROR(IF(E3950="","",VLOOKUP(D3950,Saldo!$P$8:$Q$1009,2,FALSE)),"")</f>
        <v/>
      </c>
      <c r="K3950" s="76"/>
      <c r="L3950" s="74" t="str">
        <f t="shared" si="122"/>
        <v/>
      </c>
    </row>
    <row r="3951" spans="1:12" ht="18.95" customHeight="1" x14ac:dyDescent="0.25">
      <c r="A3951" s="52"/>
      <c r="C3951" s="185"/>
      <c r="D3951" s="76"/>
      <c r="E3951" s="76" t="str">
        <f>IF(D3951="","",IFERROR(VLOOKUP(D3951,Cadastro!$C$9:$D$1009,2,FALSE),"NOT FOUND"))</f>
        <v/>
      </c>
      <c r="F3951" s="76"/>
      <c r="G3951" s="94"/>
      <c r="H3951" s="97"/>
      <c r="I3951" s="77">
        <f t="shared" si="123"/>
        <v>0</v>
      </c>
      <c r="J3951" s="78" t="str">
        <f>IFERROR(IF(E3951="","",VLOOKUP(D3951,Saldo!$P$8:$Q$1009,2,FALSE)),"")</f>
        <v/>
      </c>
      <c r="K3951" s="76"/>
      <c r="L3951" s="74" t="str">
        <f t="shared" si="122"/>
        <v/>
      </c>
    </row>
    <row r="3952" spans="1:12" ht="18.95" customHeight="1" x14ac:dyDescent="0.25">
      <c r="A3952" s="52"/>
      <c r="C3952" s="185"/>
      <c r="D3952" s="76"/>
      <c r="E3952" s="76" t="str">
        <f>IF(D3952="","",IFERROR(VLOOKUP(D3952,Cadastro!$C$9:$D$1009,2,FALSE),"NOT FOUND"))</f>
        <v/>
      </c>
      <c r="F3952" s="76"/>
      <c r="G3952" s="94"/>
      <c r="H3952" s="97"/>
      <c r="I3952" s="77">
        <f t="shared" si="123"/>
        <v>0</v>
      </c>
      <c r="J3952" s="78" t="str">
        <f>IFERROR(IF(E3952="","",VLOOKUP(D3952,Saldo!$P$8:$Q$1009,2,FALSE)),"")</f>
        <v/>
      </c>
      <c r="K3952" s="76"/>
      <c r="L3952" s="74" t="str">
        <f t="shared" si="122"/>
        <v/>
      </c>
    </row>
    <row r="3953" spans="1:12" ht="18.95" customHeight="1" x14ac:dyDescent="0.25">
      <c r="A3953" s="52"/>
      <c r="C3953" s="185"/>
      <c r="D3953" s="76"/>
      <c r="E3953" s="76" t="str">
        <f>IF(D3953="","",IFERROR(VLOOKUP(D3953,Cadastro!$C$9:$D$1009,2,FALSE),"NOT FOUND"))</f>
        <v/>
      </c>
      <c r="F3953" s="76"/>
      <c r="G3953" s="94"/>
      <c r="H3953" s="97"/>
      <c r="I3953" s="77">
        <f t="shared" si="123"/>
        <v>0</v>
      </c>
      <c r="J3953" s="78" t="str">
        <f>IFERROR(IF(E3953="","",VLOOKUP(D3953,Saldo!$P$8:$Q$1009,2,FALSE)),"")</f>
        <v/>
      </c>
      <c r="K3953" s="76"/>
      <c r="L3953" s="74" t="str">
        <f t="shared" si="122"/>
        <v/>
      </c>
    </row>
    <row r="3954" spans="1:12" ht="18.95" customHeight="1" x14ac:dyDescent="0.25">
      <c r="A3954" s="52"/>
      <c r="C3954" s="185"/>
      <c r="D3954" s="76"/>
      <c r="E3954" s="76" t="str">
        <f>IF(D3954="","",IFERROR(VLOOKUP(D3954,Cadastro!$C$9:$D$1009,2,FALSE),"NOT FOUND"))</f>
        <v/>
      </c>
      <c r="F3954" s="76"/>
      <c r="G3954" s="94"/>
      <c r="H3954" s="97"/>
      <c r="I3954" s="77">
        <f t="shared" si="123"/>
        <v>0</v>
      </c>
      <c r="J3954" s="78" t="str">
        <f>IFERROR(IF(E3954="","",VLOOKUP(D3954,Saldo!$P$8:$Q$1009,2,FALSE)),"")</f>
        <v/>
      </c>
      <c r="K3954" s="76"/>
      <c r="L3954" s="74" t="str">
        <f t="shared" si="122"/>
        <v/>
      </c>
    </row>
    <row r="3955" spans="1:12" ht="18.95" customHeight="1" x14ac:dyDescent="0.25">
      <c r="A3955" s="52"/>
      <c r="C3955" s="185"/>
      <c r="D3955" s="76"/>
      <c r="E3955" s="76" t="str">
        <f>IF(D3955="","",IFERROR(VLOOKUP(D3955,Cadastro!$C$9:$D$1009,2,FALSE),"NOT FOUND"))</f>
        <v/>
      </c>
      <c r="F3955" s="76"/>
      <c r="G3955" s="94"/>
      <c r="H3955" s="97"/>
      <c r="I3955" s="77">
        <f t="shared" si="123"/>
        <v>0</v>
      </c>
      <c r="J3955" s="78" t="str">
        <f>IFERROR(IF(E3955="","",VLOOKUP(D3955,Saldo!$P$8:$Q$1009,2,FALSE)),"")</f>
        <v/>
      </c>
      <c r="K3955" s="76"/>
      <c r="L3955" s="74" t="str">
        <f t="shared" si="122"/>
        <v/>
      </c>
    </row>
    <row r="3956" spans="1:12" ht="18.95" customHeight="1" x14ac:dyDescent="0.25">
      <c r="A3956" s="52"/>
      <c r="C3956" s="185"/>
      <c r="D3956" s="76"/>
      <c r="E3956" s="76" t="str">
        <f>IF(D3956="","",IFERROR(VLOOKUP(D3956,Cadastro!$C$9:$D$1009,2,FALSE),"NOT FOUND"))</f>
        <v/>
      </c>
      <c r="F3956" s="76"/>
      <c r="G3956" s="94"/>
      <c r="H3956" s="97"/>
      <c r="I3956" s="77">
        <f t="shared" si="123"/>
        <v>0</v>
      </c>
      <c r="J3956" s="78" t="str">
        <f>IFERROR(IF(E3956="","",VLOOKUP(D3956,Saldo!$P$8:$Q$1009,2,FALSE)),"")</f>
        <v/>
      </c>
      <c r="K3956" s="76"/>
      <c r="L3956" s="74" t="str">
        <f t="shared" si="122"/>
        <v/>
      </c>
    </row>
    <row r="3957" spans="1:12" ht="18.95" customHeight="1" x14ac:dyDescent="0.25">
      <c r="A3957" s="52"/>
      <c r="C3957" s="185"/>
      <c r="D3957" s="76"/>
      <c r="E3957" s="76" t="str">
        <f>IF(D3957="","",IFERROR(VLOOKUP(D3957,Cadastro!$C$9:$D$1009,2,FALSE),"NOT FOUND"))</f>
        <v/>
      </c>
      <c r="F3957" s="76"/>
      <c r="G3957" s="94"/>
      <c r="H3957" s="97"/>
      <c r="I3957" s="77">
        <f t="shared" si="123"/>
        <v>0</v>
      </c>
      <c r="J3957" s="78" t="str">
        <f>IFERROR(IF(E3957="","",VLOOKUP(D3957,Saldo!$P$8:$Q$1009,2,FALSE)),"")</f>
        <v/>
      </c>
      <c r="K3957" s="76"/>
      <c r="L3957" s="74" t="str">
        <f t="shared" si="122"/>
        <v/>
      </c>
    </row>
    <row r="3958" spans="1:12" ht="18.95" customHeight="1" x14ac:dyDescent="0.25">
      <c r="A3958" s="52"/>
      <c r="C3958" s="185"/>
      <c r="D3958" s="76"/>
      <c r="E3958" s="76" t="str">
        <f>IF(D3958="","",IFERROR(VLOOKUP(D3958,Cadastro!$C$9:$D$1009,2,FALSE),"NOT FOUND"))</f>
        <v/>
      </c>
      <c r="F3958" s="76"/>
      <c r="G3958" s="94"/>
      <c r="H3958" s="97"/>
      <c r="I3958" s="77">
        <f t="shared" si="123"/>
        <v>0</v>
      </c>
      <c r="J3958" s="78" t="str">
        <f>IFERROR(IF(E3958="","",VLOOKUP(D3958,Saldo!$P$8:$Q$1009,2,FALSE)),"")</f>
        <v/>
      </c>
      <c r="K3958" s="76"/>
      <c r="L3958" s="74" t="str">
        <f t="shared" si="122"/>
        <v/>
      </c>
    </row>
    <row r="3959" spans="1:12" ht="18.95" customHeight="1" x14ac:dyDescent="0.25">
      <c r="A3959" s="52"/>
      <c r="C3959" s="185"/>
      <c r="D3959" s="76"/>
      <c r="E3959" s="76" t="str">
        <f>IF(D3959="","",IFERROR(VLOOKUP(D3959,Cadastro!$C$9:$D$1009,2,FALSE),"NOT FOUND"))</f>
        <v/>
      </c>
      <c r="F3959" s="76"/>
      <c r="G3959" s="94"/>
      <c r="H3959" s="97"/>
      <c r="I3959" s="77">
        <f t="shared" si="123"/>
        <v>0</v>
      </c>
      <c r="J3959" s="78" t="str">
        <f>IFERROR(IF(E3959="","",VLOOKUP(D3959,Saldo!$P$8:$Q$1009,2,FALSE)),"")</f>
        <v/>
      </c>
      <c r="K3959" s="76"/>
      <c r="L3959" s="74" t="str">
        <f t="shared" si="122"/>
        <v/>
      </c>
    </row>
    <row r="3960" spans="1:12" ht="18.95" customHeight="1" x14ac:dyDescent="0.25">
      <c r="A3960" s="52"/>
      <c r="C3960" s="185"/>
      <c r="D3960" s="76"/>
      <c r="E3960" s="76" t="str">
        <f>IF(D3960="","",IFERROR(VLOOKUP(D3960,Cadastro!$C$9:$D$1009,2,FALSE),"NOT FOUND"))</f>
        <v/>
      </c>
      <c r="F3960" s="76"/>
      <c r="G3960" s="94"/>
      <c r="H3960" s="97"/>
      <c r="I3960" s="77">
        <f t="shared" si="123"/>
        <v>0</v>
      </c>
      <c r="J3960" s="78" t="str">
        <f>IFERROR(IF(E3960="","",VLOOKUP(D3960,Saldo!$P$8:$Q$1009,2,FALSE)),"")</f>
        <v/>
      </c>
      <c r="K3960" s="76"/>
      <c r="L3960" s="74" t="str">
        <f t="shared" si="122"/>
        <v/>
      </c>
    </row>
    <row r="3961" spans="1:12" ht="18.95" customHeight="1" x14ac:dyDescent="0.25">
      <c r="A3961" s="52"/>
      <c r="C3961" s="185"/>
      <c r="D3961" s="76"/>
      <c r="E3961" s="76" t="str">
        <f>IF(D3961="","",IFERROR(VLOOKUP(D3961,Cadastro!$C$9:$D$1009,2,FALSE),"NOT FOUND"))</f>
        <v/>
      </c>
      <c r="F3961" s="76"/>
      <c r="G3961" s="94"/>
      <c r="H3961" s="97"/>
      <c r="I3961" s="77">
        <f t="shared" si="123"/>
        <v>0</v>
      </c>
      <c r="J3961" s="78" t="str">
        <f>IFERROR(IF(E3961="","",VLOOKUP(D3961,Saldo!$P$8:$Q$1009,2,FALSE)),"")</f>
        <v/>
      </c>
      <c r="K3961" s="76"/>
      <c r="L3961" s="74" t="str">
        <f t="shared" si="122"/>
        <v/>
      </c>
    </row>
    <row r="3962" spans="1:12" ht="18.95" customHeight="1" x14ac:dyDescent="0.25">
      <c r="A3962" s="52"/>
      <c r="C3962" s="185"/>
      <c r="D3962" s="76"/>
      <c r="E3962" s="76" t="str">
        <f>IF(D3962="","",IFERROR(VLOOKUP(D3962,Cadastro!$C$9:$D$1009,2,FALSE),"NOT FOUND"))</f>
        <v/>
      </c>
      <c r="F3962" s="76"/>
      <c r="G3962" s="94"/>
      <c r="H3962" s="97"/>
      <c r="I3962" s="77">
        <f t="shared" si="123"/>
        <v>0</v>
      </c>
      <c r="J3962" s="78" t="str">
        <f>IFERROR(IF(E3962="","",VLOOKUP(D3962,Saldo!$P$8:$Q$1009,2,FALSE)),"")</f>
        <v/>
      </c>
      <c r="K3962" s="76"/>
      <c r="L3962" s="74" t="str">
        <f t="shared" si="122"/>
        <v/>
      </c>
    </row>
    <row r="3963" spans="1:12" ht="18.95" customHeight="1" x14ac:dyDescent="0.25">
      <c r="A3963" s="52"/>
      <c r="C3963" s="185"/>
      <c r="D3963" s="76"/>
      <c r="E3963" s="76" t="str">
        <f>IF(D3963="","",IFERROR(VLOOKUP(D3963,Cadastro!$C$9:$D$1009,2,FALSE),"NOT FOUND"))</f>
        <v/>
      </c>
      <c r="F3963" s="76"/>
      <c r="G3963" s="94"/>
      <c r="H3963" s="97"/>
      <c r="I3963" s="77">
        <f t="shared" si="123"/>
        <v>0</v>
      </c>
      <c r="J3963" s="78" t="str">
        <f>IFERROR(IF(E3963="","",VLOOKUP(D3963,Saldo!$P$8:$Q$1009,2,FALSE)),"")</f>
        <v/>
      </c>
      <c r="K3963" s="76"/>
      <c r="L3963" s="74" t="str">
        <f t="shared" si="122"/>
        <v/>
      </c>
    </row>
    <row r="3964" spans="1:12" ht="18.95" customHeight="1" x14ac:dyDescent="0.25">
      <c r="A3964" s="52"/>
      <c r="C3964" s="185"/>
      <c r="D3964" s="76"/>
      <c r="E3964" s="76" t="str">
        <f>IF(D3964="","",IFERROR(VLOOKUP(D3964,Cadastro!$C$9:$D$1009,2,FALSE),"NOT FOUND"))</f>
        <v/>
      </c>
      <c r="F3964" s="76"/>
      <c r="G3964" s="94"/>
      <c r="H3964" s="97"/>
      <c r="I3964" s="77">
        <f t="shared" si="123"/>
        <v>0</v>
      </c>
      <c r="J3964" s="78" t="str">
        <f>IFERROR(IF(E3964="","",VLOOKUP(D3964,Saldo!$P$8:$Q$1009,2,FALSE)),"")</f>
        <v/>
      </c>
      <c r="K3964" s="76"/>
      <c r="L3964" s="74" t="str">
        <f t="shared" si="122"/>
        <v/>
      </c>
    </row>
    <row r="3965" spans="1:12" ht="18.95" customHeight="1" x14ac:dyDescent="0.25">
      <c r="A3965" s="52"/>
      <c r="C3965" s="185"/>
      <c r="D3965" s="76"/>
      <c r="E3965" s="76" t="str">
        <f>IF(D3965="","",IFERROR(VLOOKUP(D3965,Cadastro!$C$9:$D$1009,2,FALSE),"NOT FOUND"))</f>
        <v/>
      </c>
      <c r="F3965" s="76"/>
      <c r="G3965" s="94"/>
      <c r="H3965" s="97"/>
      <c r="I3965" s="77">
        <f t="shared" si="123"/>
        <v>0</v>
      </c>
      <c r="J3965" s="78" t="str">
        <f>IFERROR(IF(E3965="","",VLOOKUP(D3965,Saldo!$P$8:$Q$1009,2,FALSE)),"")</f>
        <v/>
      </c>
      <c r="K3965" s="76"/>
      <c r="L3965" s="74" t="str">
        <f t="shared" si="122"/>
        <v/>
      </c>
    </row>
    <row r="3966" spans="1:12" ht="18.95" customHeight="1" x14ac:dyDescent="0.25">
      <c r="A3966" s="52"/>
      <c r="C3966" s="185"/>
      <c r="D3966" s="76"/>
      <c r="E3966" s="76" t="str">
        <f>IF(D3966="","",IFERROR(VLOOKUP(D3966,Cadastro!$C$9:$D$1009,2,FALSE),"NOT FOUND"))</f>
        <v/>
      </c>
      <c r="F3966" s="76"/>
      <c r="G3966" s="94"/>
      <c r="H3966" s="97"/>
      <c r="I3966" s="77">
        <f t="shared" si="123"/>
        <v>0</v>
      </c>
      <c r="J3966" s="78" t="str">
        <f>IFERROR(IF(E3966="","",VLOOKUP(D3966,Saldo!$P$8:$Q$1009,2,FALSE)),"")</f>
        <v/>
      </c>
      <c r="K3966" s="76"/>
      <c r="L3966" s="74" t="str">
        <f t="shared" si="122"/>
        <v/>
      </c>
    </row>
    <row r="3967" spans="1:12" ht="18.95" customHeight="1" x14ac:dyDescent="0.25">
      <c r="A3967" s="52"/>
      <c r="C3967" s="185"/>
      <c r="D3967" s="76"/>
      <c r="E3967" s="76" t="str">
        <f>IF(D3967="","",IFERROR(VLOOKUP(D3967,Cadastro!$C$9:$D$1009,2,FALSE),"NOT FOUND"))</f>
        <v/>
      </c>
      <c r="F3967" s="76"/>
      <c r="G3967" s="94"/>
      <c r="H3967" s="97"/>
      <c r="I3967" s="77">
        <f t="shared" si="123"/>
        <v>0</v>
      </c>
      <c r="J3967" s="78" t="str">
        <f>IFERROR(IF(E3967="","",VLOOKUP(D3967,Saldo!$P$8:$Q$1009,2,FALSE)),"")</f>
        <v/>
      </c>
      <c r="K3967" s="76"/>
      <c r="L3967" s="74" t="str">
        <f t="shared" si="122"/>
        <v/>
      </c>
    </row>
    <row r="3968" spans="1:12" ht="18.95" customHeight="1" x14ac:dyDescent="0.25">
      <c r="A3968" s="52"/>
      <c r="C3968" s="185"/>
      <c r="D3968" s="76"/>
      <c r="E3968" s="76" t="str">
        <f>IF(D3968="","",IFERROR(VLOOKUP(D3968,Cadastro!$C$9:$D$1009,2,FALSE),"NOT FOUND"))</f>
        <v/>
      </c>
      <c r="F3968" s="76"/>
      <c r="G3968" s="94"/>
      <c r="H3968" s="97"/>
      <c r="I3968" s="77">
        <f t="shared" si="123"/>
        <v>0</v>
      </c>
      <c r="J3968" s="78" t="str">
        <f>IFERROR(IF(E3968="","",VLOOKUP(D3968,Saldo!$P$8:$Q$1009,2,FALSE)),"")</f>
        <v/>
      </c>
      <c r="K3968" s="76"/>
      <c r="L3968" s="74" t="str">
        <f t="shared" si="122"/>
        <v/>
      </c>
    </row>
    <row r="3969" spans="1:12" ht="18.95" customHeight="1" x14ac:dyDescent="0.25">
      <c r="A3969" s="52"/>
      <c r="C3969" s="185"/>
      <c r="D3969" s="76"/>
      <c r="E3969" s="76" t="str">
        <f>IF(D3969="","",IFERROR(VLOOKUP(D3969,Cadastro!$C$9:$D$1009,2,FALSE),"NOT FOUND"))</f>
        <v/>
      </c>
      <c r="F3969" s="76"/>
      <c r="G3969" s="94"/>
      <c r="H3969" s="97"/>
      <c r="I3969" s="77">
        <f t="shared" si="123"/>
        <v>0</v>
      </c>
      <c r="J3969" s="78" t="str">
        <f>IFERROR(IF(E3969="","",VLOOKUP(D3969,Saldo!$P$8:$Q$1009,2,FALSE)),"")</f>
        <v/>
      </c>
      <c r="K3969" s="76"/>
      <c r="L3969" s="74" t="str">
        <f t="shared" si="122"/>
        <v/>
      </c>
    </row>
    <row r="3970" spans="1:12" ht="18.95" customHeight="1" x14ac:dyDescent="0.25">
      <c r="A3970" s="52"/>
      <c r="C3970" s="185"/>
      <c r="D3970" s="76"/>
      <c r="E3970" s="76" t="str">
        <f>IF(D3970="","",IFERROR(VLOOKUP(D3970,Cadastro!$C$9:$D$1009,2,FALSE),"NOT FOUND"))</f>
        <v/>
      </c>
      <c r="F3970" s="76"/>
      <c r="G3970" s="94"/>
      <c r="H3970" s="97"/>
      <c r="I3970" s="77">
        <f t="shared" si="123"/>
        <v>0</v>
      </c>
      <c r="J3970" s="78" t="str">
        <f>IFERROR(IF(E3970="","",VLOOKUP(D3970,Saldo!$P$8:$Q$1009,2,FALSE)),"")</f>
        <v/>
      </c>
      <c r="K3970" s="76"/>
      <c r="L3970" s="74" t="str">
        <f t="shared" si="122"/>
        <v/>
      </c>
    </row>
    <row r="3971" spans="1:12" ht="18.95" customHeight="1" x14ac:dyDescent="0.25">
      <c r="A3971" s="52"/>
      <c r="C3971" s="185"/>
      <c r="D3971" s="76"/>
      <c r="E3971" s="76" t="str">
        <f>IF(D3971="","",IFERROR(VLOOKUP(D3971,Cadastro!$C$9:$D$1009,2,FALSE),"NOT FOUND"))</f>
        <v/>
      </c>
      <c r="F3971" s="76"/>
      <c r="G3971" s="94"/>
      <c r="H3971" s="97"/>
      <c r="I3971" s="77">
        <f t="shared" si="123"/>
        <v>0</v>
      </c>
      <c r="J3971" s="78" t="str">
        <f>IFERROR(IF(E3971="","",VLOOKUP(D3971,Saldo!$P$8:$Q$1009,2,FALSE)),"")</f>
        <v/>
      </c>
      <c r="K3971" s="76"/>
      <c r="L3971" s="74" t="str">
        <f t="shared" si="122"/>
        <v/>
      </c>
    </row>
    <row r="3972" spans="1:12" ht="18.95" customHeight="1" x14ac:dyDescent="0.25">
      <c r="A3972" s="52"/>
      <c r="C3972" s="185"/>
      <c r="D3972" s="76"/>
      <c r="E3972" s="76" t="str">
        <f>IF(D3972="","",IFERROR(VLOOKUP(D3972,Cadastro!$C$9:$D$1009,2,FALSE),"NOT FOUND"))</f>
        <v/>
      </c>
      <c r="F3972" s="76"/>
      <c r="G3972" s="94"/>
      <c r="H3972" s="97"/>
      <c r="I3972" s="77">
        <f t="shared" si="123"/>
        <v>0</v>
      </c>
      <c r="J3972" s="78" t="str">
        <f>IFERROR(IF(E3972="","",VLOOKUP(D3972,Saldo!$P$8:$Q$1009,2,FALSE)),"")</f>
        <v/>
      </c>
      <c r="K3972" s="76"/>
      <c r="L3972" s="74" t="str">
        <f t="shared" si="122"/>
        <v/>
      </c>
    </row>
    <row r="3973" spans="1:12" ht="18.95" customHeight="1" x14ac:dyDescent="0.25">
      <c r="A3973" s="52"/>
      <c r="C3973" s="185"/>
      <c r="D3973" s="76"/>
      <c r="E3973" s="76" t="str">
        <f>IF(D3973="","",IFERROR(VLOOKUP(D3973,Cadastro!$C$9:$D$1009,2,FALSE),"NOT FOUND"))</f>
        <v/>
      </c>
      <c r="F3973" s="76"/>
      <c r="G3973" s="94"/>
      <c r="H3973" s="97"/>
      <c r="I3973" s="77">
        <f t="shared" si="123"/>
        <v>0</v>
      </c>
      <c r="J3973" s="78" t="str">
        <f>IFERROR(IF(E3973="","",VLOOKUP(D3973,Saldo!$P$8:$Q$1009,2,FALSE)),"")</f>
        <v/>
      </c>
      <c r="K3973" s="76"/>
      <c r="L3973" s="74" t="str">
        <f t="shared" si="122"/>
        <v/>
      </c>
    </row>
    <row r="3974" spans="1:12" ht="18.95" customHeight="1" x14ac:dyDescent="0.25">
      <c r="A3974" s="52"/>
      <c r="C3974" s="185"/>
      <c r="D3974" s="76"/>
      <c r="E3974" s="76" t="str">
        <f>IF(D3974="","",IFERROR(VLOOKUP(D3974,Cadastro!$C$9:$D$1009,2,FALSE),"NOT FOUND"))</f>
        <v/>
      </c>
      <c r="F3974" s="76"/>
      <c r="G3974" s="94"/>
      <c r="H3974" s="97"/>
      <c r="I3974" s="77">
        <f t="shared" si="123"/>
        <v>0</v>
      </c>
      <c r="J3974" s="78" t="str">
        <f>IFERROR(IF(E3974="","",VLOOKUP(D3974,Saldo!$P$8:$Q$1009,2,FALSE)),"")</f>
        <v/>
      </c>
      <c r="K3974" s="76"/>
      <c r="L3974" s="74" t="str">
        <f t="shared" si="122"/>
        <v/>
      </c>
    </row>
    <row r="3975" spans="1:12" ht="18.95" customHeight="1" x14ac:dyDescent="0.25">
      <c r="A3975" s="52"/>
      <c r="C3975" s="185"/>
      <c r="D3975" s="76"/>
      <c r="E3975" s="76" t="str">
        <f>IF(D3975="","",IFERROR(VLOOKUP(D3975,Cadastro!$C$9:$D$1009,2,FALSE),"NOT FOUND"))</f>
        <v/>
      </c>
      <c r="F3975" s="76"/>
      <c r="G3975" s="94"/>
      <c r="H3975" s="97"/>
      <c r="I3975" s="77">
        <f t="shared" si="123"/>
        <v>0</v>
      </c>
      <c r="J3975" s="78" t="str">
        <f>IFERROR(IF(E3975="","",VLOOKUP(D3975,Saldo!$P$8:$Q$1009,2,FALSE)),"")</f>
        <v/>
      </c>
      <c r="K3975" s="76"/>
      <c r="L3975" s="74" t="str">
        <f t="shared" si="122"/>
        <v/>
      </c>
    </row>
    <row r="3976" spans="1:12" ht="18.95" customHeight="1" x14ac:dyDescent="0.25">
      <c r="A3976" s="52"/>
      <c r="C3976" s="185"/>
      <c r="D3976" s="76"/>
      <c r="E3976" s="76" t="str">
        <f>IF(D3976="","",IFERROR(VLOOKUP(D3976,Cadastro!$C$9:$D$1009,2,FALSE),"NOT FOUND"))</f>
        <v/>
      </c>
      <c r="F3976" s="76"/>
      <c r="G3976" s="94"/>
      <c r="H3976" s="97"/>
      <c r="I3976" s="77">
        <f t="shared" si="123"/>
        <v>0</v>
      </c>
      <c r="J3976" s="78" t="str">
        <f>IFERROR(IF(E3976="","",VLOOKUP(D3976,Saldo!$P$8:$Q$1009,2,FALSE)),"")</f>
        <v/>
      </c>
      <c r="K3976" s="76"/>
      <c r="L3976" s="74" t="str">
        <f t="shared" si="122"/>
        <v/>
      </c>
    </row>
    <row r="3977" spans="1:12" ht="18.95" customHeight="1" x14ac:dyDescent="0.25">
      <c r="A3977" s="52"/>
      <c r="C3977" s="185"/>
      <c r="D3977" s="76"/>
      <c r="E3977" s="76" t="str">
        <f>IF(D3977="","",IFERROR(VLOOKUP(D3977,Cadastro!$C$9:$D$1009,2,FALSE),"NOT FOUND"))</f>
        <v/>
      </c>
      <c r="F3977" s="76"/>
      <c r="G3977" s="94"/>
      <c r="H3977" s="97"/>
      <c r="I3977" s="77">
        <f t="shared" si="123"/>
        <v>0</v>
      </c>
      <c r="J3977" s="78" t="str">
        <f>IFERROR(IF(E3977="","",VLOOKUP(D3977,Saldo!$P$8:$Q$1009,2,FALSE)),"")</f>
        <v/>
      </c>
      <c r="K3977" s="76"/>
      <c r="L3977" s="74" t="str">
        <f t="shared" ref="L3977:L4040" si="124">IF(C3977="","",MONTH(C3977))</f>
        <v/>
      </c>
    </row>
    <row r="3978" spans="1:12" ht="18.95" customHeight="1" x14ac:dyDescent="0.25">
      <c r="A3978" s="52"/>
      <c r="C3978" s="185"/>
      <c r="D3978" s="76"/>
      <c r="E3978" s="76" t="str">
        <f>IF(D3978="","",IFERROR(VLOOKUP(D3978,Cadastro!$C$9:$D$1009,2,FALSE),"NOT FOUND"))</f>
        <v/>
      </c>
      <c r="F3978" s="76"/>
      <c r="G3978" s="94"/>
      <c r="H3978" s="97"/>
      <c r="I3978" s="77">
        <f t="shared" ref="I3978:I4041" si="125">IFERROR(G3978*H3978,"Check if QTY and Value are both valid")</f>
        <v>0</v>
      </c>
      <c r="J3978" s="78" t="str">
        <f>IFERROR(IF(E3978="","",VLOOKUP(D3978,Saldo!$P$8:$Q$1009,2,FALSE)),"")</f>
        <v/>
      </c>
      <c r="K3978" s="76"/>
      <c r="L3978" s="74" t="str">
        <f t="shared" si="124"/>
        <v/>
      </c>
    </row>
    <row r="3979" spans="1:12" ht="18.95" customHeight="1" x14ac:dyDescent="0.25">
      <c r="A3979" s="52"/>
      <c r="C3979" s="185"/>
      <c r="D3979" s="76"/>
      <c r="E3979" s="76" t="str">
        <f>IF(D3979="","",IFERROR(VLOOKUP(D3979,Cadastro!$C$9:$D$1009,2,FALSE),"NOT FOUND"))</f>
        <v/>
      </c>
      <c r="F3979" s="76"/>
      <c r="G3979" s="94"/>
      <c r="H3979" s="97"/>
      <c r="I3979" s="77">
        <f t="shared" si="125"/>
        <v>0</v>
      </c>
      <c r="J3979" s="78" t="str">
        <f>IFERROR(IF(E3979="","",VLOOKUP(D3979,Saldo!$P$8:$Q$1009,2,FALSE)),"")</f>
        <v/>
      </c>
      <c r="K3979" s="76"/>
      <c r="L3979" s="74" t="str">
        <f t="shared" si="124"/>
        <v/>
      </c>
    </row>
    <row r="3980" spans="1:12" ht="18.95" customHeight="1" x14ac:dyDescent="0.25">
      <c r="A3980" s="52"/>
      <c r="C3980" s="185"/>
      <c r="D3980" s="76"/>
      <c r="E3980" s="76" t="str">
        <f>IF(D3980="","",IFERROR(VLOOKUP(D3980,Cadastro!$C$9:$D$1009,2,FALSE),"NOT FOUND"))</f>
        <v/>
      </c>
      <c r="F3980" s="76"/>
      <c r="G3980" s="94"/>
      <c r="H3980" s="97"/>
      <c r="I3980" s="77">
        <f t="shared" si="125"/>
        <v>0</v>
      </c>
      <c r="J3980" s="78" t="str">
        <f>IFERROR(IF(E3980="","",VLOOKUP(D3980,Saldo!$P$8:$Q$1009,2,FALSE)),"")</f>
        <v/>
      </c>
      <c r="K3980" s="76"/>
      <c r="L3980" s="74" t="str">
        <f t="shared" si="124"/>
        <v/>
      </c>
    </row>
    <row r="3981" spans="1:12" ht="18.95" customHeight="1" x14ac:dyDescent="0.25">
      <c r="A3981" s="52"/>
      <c r="C3981" s="185"/>
      <c r="D3981" s="76"/>
      <c r="E3981" s="76" t="str">
        <f>IF(D3981="","",IFERROR(VLOOKUP(D3981,Cadastro!$C$9:$D$1009,2,FALSE),"NOT FOUND"))</f>
        <v/>
      </c>
      <c r="F3981" s="76"/>
      <c r="G3981" s="94"/>
      <c r="H3981" s="97"/>
      <c r="I3981" s="77">
        <f t="shared" si="125"/>
        <v>0</v>
      </c>
      <c r="J3981" s="78" t="str">
        <f>IFERROR(IF(E3981="","",VLOOKUP(D3981,Saldo!$P$8:$Q$1009,2,FALSE)),"")</f>
        <v/>
      </c>
      <c r="K3981" s="76"/>
      <c r="L3981" s="74" t="str">
        <f t="shared" si="124"/>
        <v/>
      </c>
    </row>
    <row r="3982" spans="1:12" ht="18.95" customHeight="1" x14ac:dyDescent="0.25">
      <c r="A3982" s="52"/>
      <c r="C3982" s="185"/>
      <c r="D3982" s="76"/>
      <c r="E3982" s="76" t="str">
        <f>IF(D3982="","",IFERROR(VLOOKUP(D3982,Cadastro!$C$9:$D$1009,2,FALSE),"NOT FOUND"))</f>
        <v/>
      </c>
      <c r="F3982" s="76"/>
      <c r="G3982" s="94"/>
      <c r="H3982" s="97"/>
      <c r="I3982" s="77">
        <f t="shared" si="125"/>
        <v>0</v>
      </c>
      <c r="J3982" s="78" t="str">
        <f>IFERROR(IF(E3982="","",VLOOKUP(D3982,Saldo!$P$8:$Q$1009,2,FALSE)),"")</f>
        <v/>
      </c>
      <c r="K3982" s="76"/>
      <c r="L3982" s="74" t="str">
        <f t="shared" si="124"/>
        <v/>
      </c>
    </row>
    <row r="3983" spans="1:12" ht="18.95" customHeight="1" x14ac:dyDescent="0.25">
      <c r="A3983" s="52"/>
      <c r="C3983" s="185"/>
      <c r="D3983" s="76"/>
      <c r="E3983" s="76" t="str">
        <f>IF(D3983="","",IFERROR(VLOOKUP(D3983,Cadastro!$C$9:$D$1009,2,FALSE),"NOT FOUND"))</f>
        <v/>
      </c>
      <c r="F3983" s="76"/>
      <c r="G3983" s="94"/>
      <c r="H3983" s="97"/>
      <c r="I3983" s="77">
        <f t="shared" si="125"/>
        <v>0</v>
      </c>
      <c r="J3983" s="78" t="str">
        <f>IFERROR(IF(E3983="","",VLOOKUP(D3983,Saldo!$P$8:$Q$1009,2,FALSE)),"")</f>
        <v/>
      </c>
      <c r="K3983" s="76"/>
      <c r="L3983" s="74" t="str">
        <f t="shared" si="124"/>
        <v/>
      </c>
    </row>
    <row r="3984" spans="1:12" ht="18.95" customHeight="1" x14ac:dyDescent="0.25">
      <c r="A3984" s="52"/>
      <c r="C3984" s="185"/>
      <c r="D3984" s="76"/>
      <c r="E3984" s="76" t="str">
        <f>IF(D3984="","",IFERROR(VLOOKUP(D3984,Cadastro!$C$9:$D$1009,2,FALSE),"NOT FOUND"))</f>
        <v/>
      </c>
      <c r="F3984" s="76"/>
      <c r="G3984" s="94"/>
      <c r="H3984" s="97"/>
      <c r="I3984" s="77">
        <f t="shared" si="125"/>
        <v>0</v>
      </c>
      <c r="J3984" s="78" t="str">
        <f>IFERROR(IF(E3984="","",VLOOKUP(D3984,Saldo!$P$8:$Q$1009,2,FALSE)),"")</f>
        <v/>
      </c>
      <c r="K3984" s="76"/>
      <c r="L3984" s="74" t="str">
        <f t="shared" si="124"/>
        <v/>
      </c>
    </row>
    <row r="3985" spans="1:12" ht="18.95" customHeight="1" x14ac:dyDescent="0.25">
      <c r="A3985" s="52"/>
      <c r="C3985" s="185"/>
      <c r="D3985" s="76"/>
      <c r="E3985" s="76" t="str">
        <f>IF(D3985="","",IFERROR(VLOOKUP(D3985,Cadastro!$C$9:$D$1009,2,FALSE),"NOT FOUND"))</f>
        <v/>
      </c>
      <c r="F3985" s="76"/>
      <c r="G3985" s="94"/>
      <c r="H3985" s="97"/>
      <c r="I3985" s="77">
        <f t="shared" si="125"/>
        <v>0</v>
      </c>
      <c r="J3985" s="78" t="str">
        <f>IFERROR(IF(E3985="","",VLOOKUP(D3985,Saldo!$P$8:$Q$1009,2,FALSE)),"")</f>
        <v/>
      </c>
      <c r="K3985" s="76"/>
      <c r="L3985" s="74" t="str">
        <f t="shared" si="124"/>
        <v/>
      </c>
    </row>
    <row r="3986" spans="1:12" ht="18.95" customHeight="1" x14ac:dyDescent="0.25">
      <c r="A3986" s="52"/>
      <c r="C3986" s="185"/>
      <c r="D3986" s="76"/>
      <c r="E3986" s="76" t="str">
        <f>IF(D3986="","",IFERROR(VLOOKUP(D3986,Cadastro!$C$9:$D$1009,2,FALSE),"NOT FOUND"))</f>
        <v/>
      </c>
      <c r="F3986" s="76"/>
      <c r="G3986" s="94"/>
      <c r="H3986" s="97"/>
      <c r="I3986" s="77">
        <f t="shared" si="125"/>
        <v>0</v>
      </c>
      <c r="J3986" s="78" t="str">
        <f>IFERROR(IF(E3986="","",VLOOKUP(D3986,Saldo!$P$8:$Q$1009,2,FALSE)),"")</f>
        <v/>
      </c>
      <c r="K3986" s="76"/>
      <c r="L3986" s="74" t="str">
        <f t="shared" si="124"/>
        <v/>
      </c>
    </row>
    <row r="3987" spans="1:12" ht="18.95" customHeight="1" x14ac:dyDescent="0.25">
      <c r="A3987" s="52"/>
      <c r="C3987" s="185"/>
      <c r="D3987" s="76"/>
      <c r="E3987" s="76" t="str">
        <f>IF(D3987="","",IFERROR(VLOOKUP(D3987,Cadastro!$C$9:$D$1009,2,FALSE),"NOT FOUND"))</f>
        <v/>
      </c>
      <c r="F3987" s="76"/>
      <c r="G3987" s="94"/>
      <c r="H3987" s="97"/>
      <c r="I3987" s="77">
        <f t="shared" si="125"/>
        <v>0</v>
      </c>
      <c r="J3987" s="78" t="str">
        <f>IFERROR(IF(E3987="","",VLOOKUP(D3987,Saldo!$P$8:$Q$1009,2,FALSE)),"")</f>
        <v/>
      </c>
      <c r="K3987" s="76"/>
      <c r="L3987" s="74" t="str">
        <f t="shared" si="124"/>
        <v/>
      </c>
    </row>
    <row r="3988" spans="1:12" ht="18.95" customHeight="1" x14ac:dyDescent="0.25">
      <c r="A3988" s="52"/>
      <c r="C3988" s="185"/>
      <c r="D3988" s="76"/>
      <c r="E3988" s="76" t="str">
        <f>IF(D3988="","",IFERROR(VLOOKUP(D3988,Cadastro!$C$9:$D$1009,2,FALSE),"NOT FOUND"))</f>
        <v/>
      </c>
      <c r="F3988" s="76"/>
      <c r="G3988" s="94"/>
      <c r="H3988" s="97"/>
      <c r="I3988" s="77">
        <f t="shared" si="125"/>
        <v>0</v>
      </c>
      <c r="J3988" s="78" t="str">
        <f>IFERROR(IF(E3988="","",VLOOKUP(D3988,Saldo!$P$8:$Q$1009,2,FALSE)),"")</f>
        <v/>
      </c>
      <c r="K3988" s="76"/>
      <c r="L3988" s="74" t="str">
        <f t="shared" si="124"/>
        <v/>
      </c>
    </row>
    <row r="3989" spans="1:12" ht="18.95" customHeight="1" x14ac:dyDescent="0.25">
      <c r="A3989" s="52"/>
      <c r="C3989" s="185"/>
      <c r="D3989" s="76"/>
      <c r="E3989" s="76" t="str">
        <f>IF(D3989="","",IFERROR(VLOOKUP(D3989,Cadastro!$C$9:$D$1009,2,FALSE),"NOT FOUND"))</f>
        <v/>
      </c>
      <c r="F3989" s="76"/>
      <c r="G3989" s="94"/>
      <c r="H3989" s="97"/>
      <c r="I3989" s="77">
        <f t="shared" si="125"/>
        <v>0</v>
      </c>
      <c r="J3989" s="78" t="str">
        <f>IFERROR(IF(E3989="","",VLOOKUP(D3989,Saldo!$P$8:$Q$1009,2,FALSE)),"")</f>
        <v/>
      </c>
      <c r="K3989" s="76"/>
      <c r="L3989" s="74" t="str">
        <f t="shared" si="124"/>
        <v/>
      </c>
    </row>
    <row r="3990" spans="1:12" ht="18.95" customHeight="1" x14ac:dyDescent="0.25">
      <c r="A3990" s="52"/>
      <c r="C3990" s="185"/>
      <c r="D3990" s="76"/>
      <c r="E3990" s="76" t="str">
        <f>IF(D3990="","",IFERROR(VLOOKUP(D3990,Cadastro!$C$9:$D$1009,2,FALSE),"NOT FOUND"))</f>
        <v/>
      </c>
      <c r="F3990" s="76"/>
      <c r="G3990" s="94"/>
      <c r="H3990" s="97"/>
      <c r="I3990" s="77">
        <f t="shared" si="125"/>
        <v>0</v>
      </c>
      <c r="J3990" s="78" t="str">
        <f>IFERROR(IF(E3990="","",VLOOKUP(D3990,Saldo!$P$8:$Q$1009,2,FALSE)),"")</f>
        <v/>
      </c>
      <c r="K3990" s="76"/>
      <c r="L3990" s="74" t="str">
        <f t="shared" si="124"/>
        <v/>
      </c>
    </row>
    <row r="3991" spans="1:12" ht="18.95" customHeight="1" x14ac:dyDescent="0.25">
      <c r="A3991" s="52"/>
      <c r="C3991" s="185"/>
      <c r="D3991" s="76"/>
      <c r="E3991" s="76" t="str">
        <f>IF(D3991="","",IFERROR(VLOOKUP(D3991,Cadastro!$C$9:$D$1009,2,FALSE),"NOT FOUND"))</f>
        <v/>
      </c>
      <c r="F3991" s="76"/>
      <c r="G3991" s="94"/>
      <c r="H3991" s="97"/>
      <c r="I3991" s="77">
        <f t="shared" si="125"/>
        <v>0</v>
      </c>
      <c r="J3991" s="78" t="str">
        <f>IFERROR(IF(E3991="","",VLOOKUP(D3991,Saldo!$P$8:$Q$1009,2,FALSE)),"")</f>
        <v/>
      </c>
      <c r="K3991" s="76"/>
      <c r="L3991" s="74" t="str">
        <f t="shared" si="124"/>
        <v/>
      </c>
    </row>
    <row r="3992" spans="1:12" ht="18.95" customHeight="1" x14ac:dyDescent="0.25">
      <c r="A3992" s="52"/>
      <c r="C3992" s="185"/>
      <c r="D3992" s="76"/>
      <c r="E3992" s="76" t="str">
        <f>IF(D3992="","",IFERROR(VLOOKUP(D3992,Cadastro!$C$9:$D$1009,2,FALSE),"NOT FOUND"))</f>
        <v/>
      </c>
      <c r="F3992" s="76"/>
      <c r="G3992" s="94"/>
      <c r="H3992" s="97"/>
      <c r="I3992" s="77">
        <f t="shared" si="125"/>
        <v>0</v>
      </c>
      <c r="J3992" s="78" t="str">
        <f>IFERROR(IF(E3992="","",VLOOKUP(D3992,Saldo!$P$8:$Q$1009,2,FALSE)),"")</f>
        <v/>
      </c>
      <c r="K3992" s="76"/>
      <c r="L3992" s="74" t="str">
        <f t="shared" si="124"/>
        <v/>
      </c>
    </row>
    <row r="3993" spans="1:12" ht="18.95" customHeight="1" x14ac:dyDescent="0.25">
      <c r="A3993" s="52"/>
      <c r="C3993" s="185"/>
      <c r="D3993" s="76"/>
      <c r="E3993" s="76" t="str">
        <f>IF(D3993="","",IFERROR(VLOOKUP(D3993,Cadastro!$C$9:$D$1009,2,FALSE),"NOT FOUND"))</f>
        <v/>
      </c>
      <c r="F3993" s="76"/>
      <c r="G3993" s="94"/>
      <c r="H3993" s="97"/>
      <c r="I3993" s="77">
        <f t="shared" si="125"/>
        <v>0</v>
      </c>
      <c r="J3993" s="78" t="str">
        <f>IFERROR(IF(E3993="","",VLOOKUP(D3993,Saldo!$P$8:$Q$1009,2,FALSE)),"")</f>
        <v/>
      </c>
      <c r="K3993" s="76"/>
      <c r="L3993" s="74" t="str">
        <f t="shared" si="124"/>
        <v/>
      </c>
    </row>
    <row r="3994" spans="1:12" ht="18.95" customHeight="1" x14ac:dyDescent="0.25">
      <c r="A3994" s="52"/>
      <c r="C3994" s="185"/>
      <c r="D3994" s="76"/>
      <c r="E3994" s="76" t="str">
        <f>IF(D3994="","",IFERROR(VLOOKUP(D3994,Cadastro!$C$9:$D$1009,2,FALSE),"NOT FOUND"))</f>
        <v/>
      </c>
      <c r="F3994" s="76"/>
      <c r="G3994" s="94"/>
      <c r="H3994" s="97"/>
      <c r="I3994" s="77">
        <f t="shared" si="125"/>
        <v>0</v>
      </c>
      <c r="J3994" s="78" t="str">
        <f>IFERROR(IF(E3994="","",VLOOKUP(D3994,Saldo!$P$8:$Q$1009,2,FALSE)),"")</f>
        <v/>
      </c>
      <c r="K3994" s="76"/>
      <c r="L3994" s="74" t="str">
        <f t="shared" si="124"/>
        <v/>
      </c>
    </row>
    <row r="3995" spans="1:12" ht="18.95" customHeight="1" x14ac:dyDescent="0.25">
      <c r="A3995" s="52"/>
      <c r="C3995" s="185"/>
      <c r="D3995" s="76"/>
      <c r="E3995" s="76" t="str">
        <f>IF(D3995="","",IFERROR(VLOOKUP(D3995,Cadastro!$C$9:$D$1009,2,FALSE),"NOT FOUND"))</f>
        <v/>
      </c>
      <c r="F3995" s="76"/>
      <c r="G3995" s="94"/>
      <c r="H3995" s="97"/>
      <c r="I3995" s="77">
        <f t="shared" si="125"/>
        <v>0</v>
      </c>
      <c r="J3995" s="78" t="str">
        <f>IFERROR(IF(E3995="","",VLOOKUP(D3995,Saldo!$P$8:$Q$1009,2,FALSE)),"")</f>
        <v/>
      </c>
      <c r="K3995" s="76"/>
      <c r="L3995" s="74" t="str">
        <f t="shared" si="124"/>
        <v/>
      </c>
    </row>
    <row r="3996" spans="1:12" ht="18.95" customHeight="1" x14ac:dyDescent="0.25">
      <c r="A3996" s="52"/>
      <c r="C3996" s="185"/>
      <c r="D3996" s="76"/>
      <c r="E3996" s="76" t="str">
        <f>IF(D3996="","",IFERROR(VLOOKUP(D3996,Cadastro!$C$9:$D$1009,2,FALSE),"NOT FOUND"))</f>
        <v/>
      </c>
      <c r="F3996" s="76"/>
      <c r="G3996" s="94"/>
      <c r="H3996" s="97"/>
      <c r="I3996" s="77">
        <f t="shared" si="125"/>
        <v>0</v>
      </c>
      <c r="J3996" s="78" t="str">
        <f>IFERROR(IF(E3996="","",VLOOKUP(D3996,Saldo!$P$8:$Q$1009,2,FALSE)),"")</f>
        <v/>
      </c>
      <c r="K3996" s="76"/>
      <c r="L3996" s="74" t="str">
        <f t="shared" si="124"/>
        <v/>
      </c>
    </row>
    <row r="3997" spans="1:12" ht="18.95" customHeight="1" x14ac:dyDescent="0.25">
      <c r="A3997" s="52"/>
      <c r="C3997" s="185"/>
      <c r="D3997" s="76"/>
      <c r="E3997" s="76" t="str">
        <f>IF(D3997="","",IFERROR(VLOOKUP(D3997,Cadastro!$C$9:$D$1009,2,FALSE),"NOT FOUND"))</f>
        <v/>
      </c>
      <c r="F3997" s="76"/>
      <c r="G3997" s="94"/>
      <c r="H3997" s="97"/>
      <c r="I3997" s="77">
        <f t="shared" si="125"/>
        <v>0</v>
      </c>
      <c r="J3997" s="78" t="str">
        <f>IFERROR(IF(E3997="","",VLOOKUP(D3997,Saldo!$P$8:$Q$1009,2,FALSE)),"")</f>
        <v/>
      </c>
      <c r="K3997" s="76"/>
      <c r="L3997" s="74" t="str">
        <f t="shared" si="124"/>
        <v/>
      </c>
    </row>
    <row r="3998" spans="1:12" ht="18.95" customHeight="1" x14ac:dyDescent="0.25">
      <c r="A3998" s="52"/>
      <c r="C3998" s="185"/>
      <c r="D3998" s="76"/>
      <c r="E3998" s="76" t="str">
        <f>IF(D3998="","",IFERROR(VLOOKUP(D3998,Cadastro!$C$9:$D$1009,2,FALSE),"NOT FOUND"))</f>
        <v/>
      </c>
      <c r="F3998" s="76"/>
      <c r="G3998" s="94"/>
      <c r="H3998" s="97"/>
      <c r="I3998" s="77">
        <f t="shared" si="125"/>
        <v>0</v>
      </c>
      <c r="J3998" s="78" t="str">
        <f>IFERROR(IF(E3998="","",VLOOKUP(D3998,Saldo!$P$8:$Q$1009,2,FALSE)),"")</f>
        <v/>
      </c>
      <c r="K3998" s="76"/>
      <c r="L3998" s="74" t="str">
        <f t="shared" si="124"/>
        <v/>
      </c>
    </row>
    <row r="3999" spans="1:12" ht="18.95" customHeight="1" x14ac:dyDescent="0.25">
      <c r="A3999" s="52"/>
      <c r="C3999" s="185"/>
      <c r="D3999" s="76"/>
      <c r="E3999" s="76" t="str">
        <f>IF(D3999="","",IFERROR(VLOOKUP(D3999,Cadastro!$C$9:$D$1009,2,FALSE),"NOT FOUND"))</f>
        <v/>
      </c>
      <c r="F3999" s="76"/>
      <c r="G3999" s="94"/>
      <c r="H3999" s="97"/>
      <c r="I3999" s="77">
        <f t="shared" si="125"/>
        <v>0</v>
      </c>
      <c r="J3999" s="78" t="str">
        <f>IFERROR(IF(E3999="","",VLOOKUP(D3999,Saldo!$P$8:$Q$1009,2,FALSE)),"")</f>
        <v/>
      </c>
      <c r="K3999" s="76"/>
      <c r="L3999" s="74" t="str">
        <f t="shared" si="124"/>
        <v/>
      </c>
    </row>
    <row r="4000" spans="1:12" ht="18.95" customHeight="1" x14ac:dyDescent="0.25">
      <c r="A4000" s="52"/>
      <c r="C4000" s="185"/>
      <c r="D4000" s="76"/>
      <c r="E4000" s="76" t="str">
        <f>IF(D4000="","",IFERROR(VLOOKUP(D4000,Cadastro!$C$9:$D$1009,2,FALSE),"NOT FOUND"))</f>
        <v/>
      </c>
      <c r="F4000" s="76"/>
      <c r="G4000" s="94"/>
      <c r="H4000" s="97"/>
      <c r="I4000" s="77">
        <f t="shared" si="125"/>
        <v>0</v>
      </c>
      <c r="J4000" s="78" t="str">
        <f>IFERROR(IF(E4000="","",VLOOKUP(D4000,Saldo!$P$8:$Q$1009,2,FALSE)),"")</f>
        <v/>
      </c>
      <c r="K4000" s="76"/>
      <c r="L4000" s="74" t="str">
        <f t="shared" si="124"/>
        <v/>
      </c>
    </row>
    <row r="4001" spans="1:12" ht="18.95" customHeight="1" x14ac:dyDescent="0.25">
      <c r="A4001" s="52"/>
      <c r="C4001" s="185"/>
      <c r="D4001" s="76"/>
      <c r="E4001" s="76" t="str">
        <f>IF(D4001="","",IFERROR(VLOOKUP(D4001,Cadastro!$C$9:$D$1009,2,FALSE),"NOT FOUND"))</f>
        <v/>
      </c>
      <c r="F4001" s="76"/>
      <c r="G4001" s="94"/>
      <c r="H4001" s="97"/>
      <c r="I4001" s="77">
        <f t="shared" si="125"/>
        <v>0</v>
      </c>
      <c r="J4001" s="78" t="str">
        <f>IFERROR(IF(E4001="","",VLOOKUP(D4001,Saldo!$P$8:$Q$1009,2,FALSE)),"")</f>
        <v/>
      </c>
      <c r="K4001" s="76"/>
      <c r="L4001" s="74" t="str">
        <f t="shared" si="124"/>
        <v/>
      </c>
    </row>
    <row r="4002" spans="1:12" ht="18.95" customHeight="1" x14ac:dyDescent="0.25">
      <c r="A4002" s="52"/>
      <c r="C4002" s="185"/>
      <c r="D4002" s="76"/>
      <c r="E4002" s="76" t="str">
        <f>IF(D4002="","",IFERROR(VLOOKUP(D4002,Cadastro!$C$9:$D$1009,2,FALSE),"NOT FOUND"))</f>
        <v/>
      </c>
      <c r="F4002" s="76"/>
      <c r="G4002" s="94"/>
      <c r="H4002" s="97"/>
      <c r="I4002" s="77">
        <f t="shared" si="125"/>
        <v>0</v>
      </c>
      <c r="J4002" s="78" t="str">
        <f>IFERROR(IF(E4002="","",VLOOKUP(D4002,Saldo!$P$8:$Q$1009,2,FALSE)),"")</f>
        <v/>
      </c>
      <c r="K4002" s="76"/>
      <c r="L4002" s="74" t="str">
        <f t="shared" si="124"/>
        <v/>
      </c>
    </row>
    <row r="4003" spans="1:12" ht="18.95" customHeight="1" x14ac:dyDescent="0.25">
      <c r="A4003" s="52"/>
      <c r="C4003" s="185"/>
      <c r="D4003" s="76"/>
      <c r="E4003" s="76" t="str">
        <f>IF(D4003="","",IFERROR(VLOOKUP(D4003,Cadastro!$C$9:$D$1009,2,FALSE),"NOT FOUND"))</f>
        <v/>
      </c>
      <c r="F4003" s="76"/>
      <c r="G4003" s="94"/>
      <c r="H4003" s="97"/>
      <c r="I4003" s="77">
        <f t="shared" si="125"/>
        <v>0</v>
      </c>
      <c r="J4003" s="78" t="str">
        <f>IFERROR(IF(E4003="","",VLOOKUP(D4003,Saldo!$P$8:$Q$1009,2,FALSE)),"")</f>
        <v/>
      </c>
      <c r="K4003" s="76"/>
      <c r="L4003" s="74" t="str">
        <f t="shared" si="124"/>
        <v/>
      </c>
    </row>
    <row r="4004" spans="1:12" ht="18.95" customHeight="1" x14ac:dyDescent="0.25">
      <c r="A4004" s="52"/>
      <c r="C4004" s="185"/>
      <c r="D4004" s="76"/>
      <c r="E4004" s="76" t="str">
        <f>IF(D4004="","",IFERROR(VLOOKUP(D4004,Cadastro!$C$9:$D$1009,2,FALSE),"NOT FOUND"))</f>
        <v/>
      </c>
      <c r="F4004" s="76"/>
      <c r="G4004" s="94"/>
      <c r="H4004" s="97"/>
      <c r="I4004" s="77">
        <f t="shared" si="125"/>
        <v>0</v>
      </c>
      <c r="J4004" s="78" t="str">
        <f>IFERROR(IF(E4004="","",VLOOKUP(D4004,Saldo!$P$8:$Q$1009,2,FALSE)),"")</f>
        <v/>
      </c>
      <c r="K4004" s="76"/>
      <c r="L4004" s="74" t="str">
        <f t="shared" si="124"/>
        <v/>
      </c>
    </row>
    <row r="4005" spans="1:12" ht="18.95" customHeight="1" x14ac:dyDescent="0.25">
      <c r="A4005" s="52"/>
      <c r="C4005" s="185"/>
      <c r="D4005" s="76"/>
      <c r="E4005" s="76" t="str">
        <f>IF(D4005="","",IFERROR(VLOOKUP(D4005,Cadastro!$C$9:$D$1009,2,FALSE),"NOT FOUND"))</f>
        <v/>
      </c>
      <c r="F4005" s="76"/>
      <c r="G4005" s="94"/>
      <c r="H4005" s="97"/>
      <c r="I4005" s="77">
        <f t="shared" si="125"/>
        <v>0</v>
      </c>
      <c r="J4005" s="78" t="str">
        <f>IFERROR(IF(E4005="","",VLOOKUP(D4005,Saldo!$P$8:$Q$1009,2,FALSE)),"")</f>
        <v/>
      </c>
      <c r="K4005" s="76"/>
      <c r="L4005" s="74" t="str">
        <f t="shared" si="124"/>
        <v/>
      </c>
    </row>
    <row r="4006" spans="1:12" ht="18.95" customHeight="1" x14ac:dyDescent="0.25">
      <c r="A4006" s="52"/>
      <c r="C4006" s="185"/>
      <c r="D4006" s="76"/>
      <c r="E4006" s="76" t="str">
        <f>IF(D4006="","",IFERROR(VLOOKUP(D4006,Cadastro!$C$9:$D$1009,2,FALSE),"NOT FOUND"))</f>
        <v/>
      </c>
      <c r="F4006" s="76"/>
      <c r="G4006" s="94"/>
      <c r="H4006" s="97"/>
      <c r="I4006" s="77">
        <f t="shared" si="125"/>
        <v>0</v>
      </c>
      <c r="J4006" s="78" t="str">
        <f>IFERROR(IF(E4006="","",VLOOKUP(D4006,Saldo!$P$8:$Q$1009,2,FALSE)),"")</f>
        <v/>
      </c>
      <c r="K4006" s="76"/>
      <c r="L4006" s="74" t="str">
        <f t="shared" si="124"/>
        <v/>
      </c>
    </row>
    <row r="4007" spans="1:12" ht="18.95" customHeight="1" x14ac:dyDescent="0.25">
      <c r="A4007" s="52"/>
      <c r="C4007" s="185"/>
      <c r="D4007" s="76"/>
      <c r="E4007" s="76" t="str">
        <f>IF(D4007="","",IFERROR(VLOOKUP(D4007,Cadastro!$C$9:$D$1009,2,FALSE),"NOT FOUND"))</f>
        <v/>
      </c>
      <c r="F4007" s="76"/>
      <c r="G4007" s="94"/>
      <c r="H4007" s="97"/>
      <c r="I4007" s="77">
        <f t="shared" si="125"/>
        <v>0</v>
      </c>
      <c r="J4007" s="78" t="str">
        <f>IFERROR(IF(E4007="","",VLOOKUP(D4007,Saldo!$P$8:$Q$1009,2,FALSE)),"")</f>
        <v/>
      </c>
      <c r="K4007" s="76"/>
      <c r="L4007" s="74" t="str">
        <f t="shared" si="124"/>
        <v/>
      </c>
    </row>
    <row r="4008" spans="1:12" ht="18.95" customHeight="1" x14ac:dyDescent="0.25">
      <c r="A4008" s="52"/>
      <c r="C4008" s="185"/>
      <c r="D4008" s="76"/>
      <c r="E4008" s="76" t="str">
        <f>IF(D4008="","",IFERROR(VLOOKUP(D4008,Cadastro!$C$9:$D$1009,2,FALSE),"NOT FOUND"))</f>
        <v/>
      </c>
      <c r="F4008" s="76"/>
      <c r="G4008" s="94"/>
      <c r="H4008" s="97"/>
      <c r="I4008" s="77">
        <f t="shared" si="125"/>
        <v>0</v>
      </c>
      <c r="J4008" s="78" t="str">
        <f>IFERROR(IF(E4008="","",VLOOKUP(D4008,Saldo!$P$8:$Q$1009,2,FALSE)),"")</f>
        <v/>
      </c>
      <c r="K4008" s="76"/>
      <c r="L4008" s="74" t="str">
        <f t="shared" si="124"/>
        <v/>
      </c>
    </row>
    <row r="4009" spans="1:12" ht="18.95" customHeight="1" x14ac:dyDescent="0.25">
      <c r="A4009" s="52"/>
      <c r="C4009" s="185"/>
      <c r="D4009" s="76"/>
      <c r="E4009" s="76" t="str">
        <f>IF(D4009="","",IFERROR(VLOOKUP(D4009,Cadastro!$C$9:$D$1009,2,FALSE),"NOT FOUND"))</f>
        <v/>
      </c>
      <c r="F4009" s="76"/>
      <c r="G4009" s="94"/>
      <c r="H4009" s="97"/>
      <c r="I4009" s="77">
        <f t="shared" si="125"/>
        <v>0</v>
      </c>
      <c r="J4009" s="78" t="str">
        <f>IFERROR(IF(E4009="","",VLOOKUP(D4009,Saldo!$P$8:$Q$1009,2,FALSE)),"")</f>
        <v/>
      </c>
      <c r="K4009" s="76"/>
      <c r="L4009" s="74" t="str">
        <f t="shared" si="124"/>
        <v/>
      </c>
    </row>
    <row r="4010" spans="1:12" ht="18.95" customHeight="1" x14ac:dyDescent="0.25">
      <c r="A4010" s="52"/>
      <c r="C4010" s="185"/>
      <c r="D4010" s="76"/>
      <c r="E4010" s="76" t="str">
        <f>IF(D4010="","",IFERROR(VLOOKUP(D4010,Cadastro!$C$9:$D$1009,2,FALSE),"NOT FOUND"))</f>
        <v/>
      </c>
      <c r="F4010" s="76"/>
      <c r="G4010" s="94"/>
      <c r="H4010" s="97"/>
      <c r="I4010" s="77">
        <f t="shared" si="125"/>
        <v>0</v>
      </c>
      <c r="J4010" s="78" t="str">
        <f>IFERROR(IF(E4010="","",VLOOKUP(D4010,Saldo!$P$8:$Q$1009,2,FALSE)),"")</f>
        <v/>
      </c>
      <c r="K4010" s="76"/>
      <c r="L4010" s="74" t="str">
        <f t="shared" si="124"/>
        <v/>
      </c>
    </row>
    <row r="4011" spans="1:12" ht="18.95" customHeight="1" x14ac:dyDescent="0.25">
      <c r="A4011" s="52"/>
      <c r="C4011" s="185"/>
      <c r="D4011" s="76"/>
      <c r="E4011" s="76" t="str">
        <f>IF(D4011="","",IFERROR(VLOOKUP(D4011,Cadastro!$C$9:$D$1009,2,FALSE),"NOT FOUND"))</f>
        <v/>
      </c>
      <c r="F4011" s="76"/>
      <c r="G4011" s="94"/>
      <c r="H4011" s="97"/>
      <c r="I4011" s="77">
        <f t="shared" si="125"/>
        <v>0</v>
      </c>
      <c r="J4011" s="78" t="str">
        <f>IFERROR(IF(E4011="","",VLOOKUP(D4011,Saldo!$P$8:$Q$1009,2,FALSE)),"")</f>
        <v/>
      </c>
      <c r="K4011" s="76"/>
      <c r="L4011" s="74" t="str">
        <f t="shared" si="124"/>
        <v/>
      </c>
    </row>
    <row r="4012" spans="1:12" ht="18.95" customHeight="1" x14ac:dyDescent="0.25">
      <c r="A4012" s="52"/>
      <c r="C4012" s="185"/>
      <c r="D4012" s="76"/>
      <c r="E4012" s="76" t="str">
        <f>IF(D4012="","",IFERROR(VLOOKUP(D4012,Cadastro!$C$9:$D$1009,2,FALSE),"NOT FOUND"))</f>
        <v/>
      </c>
      <c r="F4012" s="76"/>
      <c r="G4012" s="94"/>
      <c r="H4012" s="97"/>
      <c r="I4012" s="77">
        <f t="shared" si="125"/>
        <v>0</v>
      </c>
      <c r="J4012" s="78" t="str">
        <f>IFERROR(IF(E4012="","",VLOOKUP(D4012,Saldo!$P$8:$Q$1009,2,FALSE)),"")</f>
        <v/>
      </c>
      <c r="K4012" s="76"/>
      <c r="L4012" s="74" t="str">
        <f t="shared" si="124"/>
        <v/>
      </c>
    </row>
    <row r="4013" spans="1:12" ht="18.95" customHeight="1" x14ac:dyDescent="0.25">
      <c r="A4013" s="52"/>
      <c r="C4013" s="185"/>
      <c r="D4013" s="76"/>
      <c r="E4013" s="76" t="str">
        <f>IF(D4013="","",IFERROR(VLOOKUP(D4013,Cadastro!$C$9:$D$1009,2,FALSE),"NOT FOUND"))</f>
        <v/>
      </c>
      <c r="F4013" s="76"/>
      <c r="G4013" s="94"/>
      <c r="H4013" s="97"/>
      <c r="I4013" s="77">
        <f t="shared" si="125"/>
        <v>0</v>
      </c>
      <c r="J4013" s="78" t="str">
        <f>IFERROR(IF(E4013="","",VLOOKUP(D4013,Saldo!$P$8:$Q$1009,2,FALSE)),"")</f>
        <v/>
      </c>
      <c r="K4013" s="76"/>
      <c r="L4013" s="74" t="str">
        <f t="shared" si="124"/>
        <v/>
      </c>
    </row>
    <row r="4014" spans="1:12" ht="18.95" customHeight="1" x14ac:dyDescent="0.25">
      <c r="A4014" s="52"/>
      <c r="C4014" s="185"/>
      <c r="D4014" s="76"/>
      <c r="E4014" s="76" t="str">
        <f>IF(D4014="","",IFERROR(VLOOKUP(D4014,Cadastro!$C$9:$D$1009,2,FALSE),"NOT FOUND"))</f>
        <v/>
      </c>
      <c r="F4014" s="76"/>
      <c r="G4014" s="94"/>
      <c r="H4014" s="97"/>
      <c r="I4014" s="77">
        <f t="shared" si="125"/>
        <v>0</v>
      </c>
      <c r="J4014" s="78" t="str">
        <f>IFERROR(IF(E4014="","",VLOOKUP(D4014,Saldo!$P$8:$Q$1009,2,FALSE)),"")</f>
        <v/>
      </c>
      <c r="K4014" s="76"/>
      <c r="L4014" s="74" t="str">
        <f t="shared" si="124"/>
        <v/>
      </c>
    </row>
    <row r="4015" spans="1:12" ht="18.95" customHeight="1" x14ac:dyDescent="0.25">
      <c r="A4015" s="52"/>
      <c r="C4015" s="185"/>
      <c r="D4015" s="76"/>
      <c r="E4015" s="76" t="str">
        <f>IF(D4015="","",IFERROR(VLOOKUP(D4015,Cadastro!$C$9:$D$1009,2,FALSE),"NOT FOUND"))</f>
        <v/>
      </c>
      <c r="F4015" s="76"/>
      <c r="G4015" s="94"/>
      <c r="H4015" s="97"/>
      <c r="I4015" s="77">
        <f t="shared" si="125"/>
        <v>0</v>
      </c>
      <c r="J4015" s="78" t="str">
        <f>IFERROR(IF(E4015="","",VLOOKUP(D4015,Saldo!$P$8:$Q$1009,2,FALSE)),"")</f>
        <v/>
      </c>
      <c r="K4015" s="76"/>
      <c r="L4015" s="74" t="str">
        <f t="shared" si="124"/>
        <v/>
      </c>
    </row>
    <row r="4016" spans="1:12" ht="18.95" customHeight="1" x14ac:dyDescent="0.25">
      <c r="A4016" s="52"/>
      <c r="C4016" s="185"/>
      <c r="D4016" s="76"/>
      <c r="E4016" s="76" t="str">
        <f>IF(D4016="","",IFERROR(VLOOKUP(D4016,Cadastro!$C$9:$D$1009,2,FALSE),"NOT FOUND"))</f>
        <v/>
      </c>
      <c r="F4016" s="76"/>
      <c r="G4016" s="94"/>
      <c r="H4016" s="97"/>
      <c r="I4016" s="77">
        <f t="shared" si="125"/>
        <v>0</v>
      </c>
      <c r="J4016" s="78" t="str">
        <f>IFERROR(IF(E4016="","",VLOOKUP(D4016,Saldo!$P$8:$Q$1009,2,FALSE)),"")</f>
        <v/>
      </c>
      <c r="K4016" s="76"/>
      <c r="L4016" s="74" t="str">
        <f t="shared" si="124"/>
        <v/>
      </c>
    </row>
    <row r="4017" spans="1:12" ht="18.95" customHeight="1" x14ac:dyDescent="0.25">
      <c r="A4017" s="52"/>
      <c r="C4017" s="185"/>
      <c r="D4017" s="76"/>
      <c r="E4017" s="76" t="str">
        <f>IF(D4017="","",IFERROR(VLOOKUP(D4017,Cadastro!$C$9:$D$1009,2,FALSE),"NOT FOUND"))</f>
        <v/>
      </c>
      <c r="F4017" s="76"/>
      <c r="G4017" s="94"/>
      <c r="H4017" s="97"/>
      <c r="I4017" s="77">
        <f t="shared" si="125"/>
        <v>0</v>
      </c>
      <c r="J4017" s="78" t="str">
        <f>IFERROR(IF(E4017="","",VLOOKUP(D4017,Saldo!$P$8:$Q$1009,2,FALSE)),"")</f>
        <v/>
      </c>
      <c r="K4017" s="76"/>
      <c r="L4017" s="74" t="str">
        <f t="shared" si="124"/>
        <v/>
      </c>
    </row>
    <row r="4018" spans="1:12" ht="18.95" customHeight="1" x14ac:dyDescent="0.25">
      <c r="A4018" s="52"/>
      <c r="C4018" s="185"/>
      <c r="D4018" s="76"/>
      <c r="E4018" s="76" t="str">
        <f>IF(D4018="","",IFERROR(VLOOKUP(D4018,Cadastro!$C$9:$D$1009,2,FALSE),"NOT FOUND"))</f>
        <v/>
      </c>
      <c r="F4018" s="76"/>
      <c r="G4018" s="94"/>
      <c r="H4018" s="97"/>
      <c r="I4018" s="77">
        <f t="shared" si="125"/>
        <v>0</v>
      </c>
      <c r="J4018" s="78" t="str">
        <f>IFERROR(IF(E4018="","",VLOOKUP(D4018,Saldo!$P$8:$Q$1009,2,FALSE)),"")</f>
        <v/>
      </c>
      <c r="K4018" s="76"/>
      <c r="L4018" s="74" t="str">
        <f t="shared" si="124"/>
        <v/>
      </c>
    </row>
    <row r="4019" spans="1:12" ht="18.95" customHeight="1" x14ac:dyDescent="0.25">
      <c r="A4019" s="52"/>
      <c r="C4019" s="185"/>
      <c r="D4019" s="76"/>
      <c r="E4019" s="76" t="str">
        <f>IF(D4019="","",IFERROR(VLOOKUP(D4019,Cadastro!$C$9:$D$1009,2,FALSE),"NOT FOUND"))</f>
        <v/>
      </c>
      <c r="F4019" s="76"/>
      <c r="G4019" s="94"/>
      <c r="H4019" s="97"/>
      <c r="I4019" s="77">
        <f t="shared" si="125"/>
        <v>0</v>
      </c>
      <c r="J4019" s="78" t="str">
        <f>IFERROR(IF(E4019="","",VLOOKUP(D4019,Saldo!$P$8:$Q$1009,2,FALSE)),"")</f>
        <v/>
      </c>
      <c r="K4019" s="76"/>
      <c r="L4019" s="74" t="str">
        <f t="shared" si="124"/>
        <v/>
      </c>
    </row>
    <row r="4020" spans="1:12" ht="18.95" customHeight="1" x14ac:dyDescent="0.25">
      <c r="A4020" s="52"/>
      <c r="C4020" s="185"/>
      <c r="D4020" s="76"/>
      <c r="E4020" s="76" t="str">
        <f>IF(D4020="","",IFERROR(VLOOKUP(D4020,Cadastro!$C$9:$D$1009,2,FALSE),"NOT FOUND"))</f>
        <v/>
      </c>
      <c r="F4020" s="76"/>
      <c r="G4020" s="94"/>
      <c r="H4020" s="97"/>
      <c r="I4020" s="77">
        <f t="shared" si="125"/>
        <v>0</v>
      </c>
      <c r="J4020" s="78" t="str">
        <f>IFERROR(IF(E4020="","",VLOOKUP(D4020,Saldo!$P$8:$Q$1009,2,FALSE)),"")</f>
        <v/>
      </c>
      <c r="K4020" s="76"/>
      <c r="L4020" s="74" t="str">
        <f t="shared" si="124"/>
        <v/>
      </c>
    </row>
    <row r="4021" spans="1:12" ht="18.95" customHeight="1" x14ac:dyDescent="0.25">
      <c r="A4021" s="52"/>
      <c r="C4021" s="185"/>
      <c r="D4021" s="76"/>
      <c r="E4021" s="76" t="str">
        <f>IF(D4021="","",IFERROR(VLOOKUP(D4021,Cadastro!$C$9:$D$1009,2,FALSE),"NOT FOUND"))</f>
        <v/>
      </c>
      <c r="F4021" s="76"/>
      <c r="G4021" s="94"/>
      <c r="H4021" s="97"/>
      <c r="I4021" s="77">
        <f t="shared" si="125"/>
        <v>0</v>
      </c>
      <c r="J4021" s="78" t="str">
        <f>IFERROR(IF(E4021="","",VLOOKUP(D4021,Saldo!$P$8:$Q$1009,2,FALSE)),"")</f>
        <v/>
      </c>
      <c r="K4021" s="76"/>
      <c r="L4021" s="74" t="str">
        <f t="shared" si="124"/>
        <v/>
      </c>
    </row>
    <row r="4022" spans="1:12" ht="18.95" customHeight="1" x14ac:dyDescent="0.25">
      <c r="A4022" s="52"/>
      <c r="C4022" s="185"/>
      <c r="D4022" s="76"/>
      <c r="E4022" s="76" t="str">
        <f>IF(D4022="","",IFERROR(VLOOKUP(D4022,Cadastro!$C$9:$D$1009,2,FALSE),"NOT FOUND"))</f>
        <v/>
      </c>
      <c r="F4022" s="76"/>
      <c r="G4022" s="94"/>
      <c r="H4022" s="97"/>
      <c r="I4022" s="77">
        <f t="shared" si="125"/>
        <v>0</v>
      </c>
      <c r="J4022" s="78" t="str">
        <f>IFERROR(IF(E4022="","",VLOOKUP(D4022,Saldo!$P$8:$Q$1009,2,FALSE)),"")</f>
        <v/>
      </c>
      <c r="K4022" s="76"/>
      <c r="L4022" s="74" t="str">
        <f t="shared" si="124"/>
        <v/>
      </c>
    </row>
    <row r="4023" spans="1:12" ht="18.95" customHeight="1" x14ac:dyDescent="0.25">
      <c r="A4023" s="52"/>
      <c r="C4023" s="185"/>
      <c r="D4023" s="76"/>
      <c r="E4023" s="76" t="str">
        <f>IF(D4023="","",IFERROR(VLOOKUP(D4023,Cadastro!$C$9:$D$1009,2,FALSE),"NOT FOUND"))</f>
        <v/>
      </c>
      <c r="F4023" s="76"/>
      <c r="G4023" s="94"/>
      <c r="H4023" s="97"/>
      <c r="I4023" s="77">
        <f t="shared" si="125"/>
        <v>0</v>
      </c>
      <c r="J4023" s="78" t="str">
        <f>IFERROR(IF(E4023="","",VLOOKUP(D4023,Saldo!$P$8:$Q$1009,2,FALSE)),"")</f>
        <v/>
      </c>
      <c r="K4023" s="76"/>
      <c r="L4023" s="74" t="str">
        <f t="shared" si="124"/>
        <v/>
      </c>
    </row>
    <row r="4024" spans="1:12" ht="18.95" customHeight="1" x14ac:dyDescent="0.25">
      <c r="A4024" s="52"/>
      <c r="C4024" s="185"/>
      <c r="D4024" s="76"/>
      <c r="E4024" s="76" t="str">
        <f>IF(D4024="","",IFERROR(VLOOKUP(D4024,Cadastro!$C$9:$D$1009,2,FALSE),"NOT FOUND"))</f>
        <v/>
      </c>
      <c r="F4024" s="76"/>
      <c r="G4024" s="94"/>
      <c r="H4024" s="97"/>
      <c r="I4024" s="77">
        <f t="shared" si="125"/>
        <v>0</v>
      </c>
      <c r="J4024" s="78" t="str">
        <f>IFERROR(IF(E4024="","",VLOOKUP(D4024,Saldo!$P$8:$Q$1009,2,FALSE)),"")</f>
        <v/>
      </c>
      <c r="K4024" s="76"/>
      <c r="L4024" s="74" t="str">
        <f t="shared" si="124"/>
        <v/>
      </c>
    </row>
    <row r="4025" spans="1:12" ht="18.95" customHeight="1" x14ac:dyDescent="0.25">
      <c r="A4025" s="52"/>
      <c r="C4025" s="185"/>
      <c r="D4025" s="76"/>
      <c r="E4025" s="76" t="str">
        <f>IF(D4025="","",IFERROR(VLOOKUP(D4025,Cadastro!$C$9:$D$1009,2,FALSE),"NOT FOUND"))</f>
        <v/>
      </c>
      <c r="F4025" s="76"/>
      <c r="G4025" s="94"/>
      <c r="H4025" s="97"/>
      <c r="I4025" s="77">
        <f t="shared" si="125"/>
        <v>0</v>
      </c>
      <c r="J4025" s="78" t="str">
        <f>IFERROR(IF(E4025="","",VLOOKUP(D4025,Saldo!$P$8:$Q$1009,2,FALSE)),"")</f>
        <v/>
      </c>
      <c r="K4025" s="76"/>
      <c r="L4025" s="74" t="str">
        <f t="shared" si="124"/>
        <v/>
      </c>
    </row>
    <row r="4026" spans="1:12" ht="18.95" customHeight="1" x14ac:dyDescent="0.25">
      <c r="A4026" s="52"/>
      <c r="C4026" s="185"/>
      <c r="D4026" s="76"/>
      <c r="E4026" s="76" t="str">
        <f>IF(D4026="","",IFERROR(VLOOKUP(D4026,Cadastro!$C$9:$D$1009,2,FALSE),"NOT FOUND"))</f>
        <v/>
      </c>
      <c r="F4026" s="76"/>
      <c r="G4026" s="94"/>
      <c r="H4026" s="97"/>
      <c r="I4026" s="77">
        <f t="shared" si="125"/>
        <v>0</v>
      </c>
      <c r="J4026" s="78" t="str">
        <f>IFERROR(IF(E4026="","",VLOOKUP(D4026,Saldo!$P$8:$Q$1009,2,FALSE)),"")</f>
        <v/>
      </c>
      <c r="K4026" s="76"/>
      <c r="L4026" s="74" t="str">
        <f t="shared" si="124"/>
        <v/>
      </c>
    </row>
    <row r="4027" spans="1:12" ht="18.95" customHeight="1" x14ac:dyDescent="0.25">
      <c r="A4027" s="52"/>
      <c r="C4027" s="185"/>
      <c r="D4027" s="76"/>
      <c r="E4027" s="76" t="str">
        <f>IF(D4027="","",IFERROR(VLOOKUP(D4027,Cadastro!$C$9:$D$1009,2,FALSE),"NOT FOUND"))</f>
        <v/>
      </c>
      <c r="F4027" s="76"/>
      <c r="G4027" s="94"/>
      <c r="H4027" s="97"/>
      <c r="I4027" s="77">
        <f t="shared" si="125"/>
        <v>0</v>
      </c>
      <c r="J4027" s="78" t="str">
        <f>IFERROR(IF(E4027="","",VLOOKUP(D4027,Saldo!$P$8:$Q$1009,2,FALSE)),"")</f>
        <v/>
      </c>
      <c r="K4027" s="76"/>
      <c r="L4027" s="74" t="str">
        <f t="shared" si="124"/>
        <v/>
      </c>
    </row>
    <row r="4028" spans="1:12" ht="18.95" customHeight="1" x14ac:dyDescent="0.25">
      <c r="A4028" s="52"/>
      <c r="C4028" s="185"/>
      <c r="D4028" s="76"/>
      <c r="E4028" s="76" t="str">
        <f>IF(D4028="","",IFERROR(VLOOKUP(D4028,Cadastro!$C$9:$D$1009,2,FALSE),"NOT FOUND"))</f>
        <v/>
      </c>
      <c r="F4028" s="76"/>
      <c r="G4028" s="94"/>
      <c r="H4028" s="97"/>
      <c r="I4028" s="77">
        <f t="shared" si="125"/>
        <v>0</v>
      </c>
      <c r="J4028" s="78" t="str">
        <f>IFERROR(IF(E4028="","",VLOOKUP(D4028,Saldo!$P$8:$Q$1009,2,FALSE)),"")</f>
        <v/>
      </c>
      <c r="K4028" s="76"/>
      <c r="L4028" s="74" t="str">
        <f t="shared" si="124"/>
        <v/>
      </c>
    </row>
    <row r="4029" spans="1:12" ht="18.95" customHeight="1" x14ac:dyDescent="0.25">
      <c r="A4029" s="52"/>
      <c r="C4029" s="185"/>
      <c r="D4029" s="76"/>
      <c r="E4029" s="76" t="str">
        <f>IF(D4029="","",IFERROR(VLOOKUP(D4029,Cadastro!$C$9:$D$1009,2,FALSE),"NOT FOUND"))</f>
        <v/>
      </c>
      <c r="F4029" s="76"/>
      <c r="G4029" s="94"/>
      <c r="H4029" s="97"/>
      <c r="I4029" s="77">
        <f t="shared" si="125"/>
        <v>0</v>
      </c>
      <c r="J4029" s="78" t="str">
        <f>IFERROR(IF(E4029="","",VLOOKUP(D4029,Saldo!$P$8:$Q$1009,2,FALSE)),"")</f>
        <v/>
      </c>
      <c r="K4029" s="76"/>
      <c r="L4029" s="74" t="str">
        <f t="shared" si="124"/>
        <v/>
      </c>
    </row>
    <row r="4030" spans="1:12" ht="18.95" customHeight="1" x14ac:dyDescent="0.25">
      <c r="A4030" s="52"/>
      <c r="C4030" s="185"/>
      <c r="D4030" s="76"/>
      <c r="E4030" s="76" t="str">
        <f>IF(D4030="","",IFERROR(VLOOKUP(D4030,Cadastro!$C$9:$D$1009,2,FALSE),"NOT FOUND"))</f>
        <v/>
      </c>
      <c r="F4030" s="76"/>
      <c r="G4030" s="94"/>
      <c r="H4030" s="97"/>
      <c r="I4030" s="77">
        <f t="shared" si="125"/>
        <v>0</v>
      </c>
      <c r="J4030" s="78" t="str">
        <f>IFERROR(IF(E4030="","",VLOOKUP(D4030,Saldo!$P$8:$Q$1009,2,FALSE)),"")</f>
        <v/>
      </c>
      <c r="K4030" s="76"/>
      <c r="L4030" s="74" t="str">
        <f t="shared" si="124"/>
        <v/>
      </c>
    </row>
    <row r="4031" spans="1:12" ht="18.95" customHeight="1" x14ac:dyDescent="0.25">
      <c r="A4031" s="52"/>
      <c r="C4031" s="185"/>
      <c r="D4031" s="76"/>
      <c r="E4031" s="76" t="str">
        <f>IF(D4031="","",IFERROR(VLOOKUP(D4031,Cadastro!$C$9:$D$1009,2,FALSE),"NOT FOUND"))</f>
        <v/>
      </c>
      <c r="F4031" s="76"/>
      <c r="G4031" s="94"/>
      <c r="H4031" s="97"/>
      <c r="I4031" s="77">
        <f t="shared" si="125"/>
        <v>0</v>
      </c>
      <c r="J4031" s="78" t="str">
        <f>IFERROR(IF(E4031="","",VLOOKUP(D4031,Saldo!$P$8:$Q$1009,2,FALSE)),"")</f>
        <v/>
      </c>
      <c r="K4031" s="76"/>
      <c r="L4031" s="74" t="str">
        <f t="shared" si="124"/>
        <v/>
      </c>
    </row>
    <row r="4032" spans="1:12" ht="18.95" customHeight="1" x14ac:dyDescent="0.25">
      <c r="A4032" s="52"/>
      <c r="C4032" s="185"/>
      <c r="D4032" s="76"/>
      <c r="E4032" s="76" t="str">
        <f>IF(D4032="","",IFERROR(VLOOKUP(D4032,Cadastro!$C$9:$D$1009,2,FALSE),"NOT FOUND"))</f>
        <v/>
      </c>
      <c r="F4032" s="76"/>
      <c r="G4032" s="94"/>
      <c r="H4032" s="97"/>
      <c r="I4032" s="77">
        <f t="shared" si="125"/>
        <v>0</v>
      </c>
      <c r="J4032" s="78" t="str">
        <f>IFERROR(IF(E4032="","",VLOOKUP(D4032,Saldo!$P$8:$Q$1009,2,FALSE)),"")</f>
        <v/>
      </c>
      <c r="K4032" s="76"/>
      <c r="L4032" s="74" t="str">
        <f t="shared" si="124"/>
        <v/>
      </c>
    </row>
    <row r="4033" spans="1:12" ht="18.95" customHeight="1" x14ac:dyDescent="0.25">
      <c r="A4033" s="52"/>
      <c r="C4033" s="185"/>
      <c r="D4033" s="76"/>
      <c r="E4033" s="76" t="str">
        <f>IF(D4033="","",IFERROR(VLOOKUP(D4033,Cadastro!$C$9:$D$1009,2,FALSE),"NOT FOUND"))</f>
        <v/>
      </c>
      <c r="F4033" s="76"/>
      <c r="G4033" s="94"/>
      <c r="H4033" s="97"/>
      <c r="I4033" s="77">
        <f t="shared" si="125"/>
        <v>0</v>
      </c>
      <c r="J4033" s="78" t="str">
        <f>IFERROR(IF(E4033="","",VLOOKUP(D4033,Saldo!$P$8:$Q$1009,2,FALSE)),"")</f>
        <v/>
      </c>
      <c r="K4033" s="76"/>
      <c r="L4033" s="74" t="str">
        <f t="shared" si="124"/>
        <v/>
      </c>
    </row>
    <row r="4034" spans="1:12" ht="18.95" customHeight="1" x14ac:dyDescent="0.25">
      <c r="A4034" s="52"/>
      <c r="C4034" s="185"/>
      <c r="D4034" s="76"/>
      <c r="E4034" s="76" t="str">
        <f>IF(D4034="","",IFERROR(VLOOKUP(D4034,Cadastro!$C$9:$D$1009,2,FALSE),"NOT FOUND"))</f>
        <v/>
      </c>
      <c r="F4034" s="76"/>
      <c r="G4034" s="94"/>
      <c r="H4034" s="97"/>
      <c r="I4034" s="77">
        <f t="shared" si="125"/>
        <v>0</v>
      </c>
      <c r="J4034" s="78" t="str">
        <f>IFERROR(IF(E4034="","",VLOOKUP(D4034,Saldo!$P$8:$Q$1009,2,FALSE)),"")</f>
        <v/>
      </c>
      <c r="K4034" s="76"/>
      <c r="L4034" s="74" t="str">
        <f t="shared" si="124"/>
        <v/>
      </c>
    </row>
    <row r="4035" spans="1:12" ht="18.95" customHeight="1" x14ac:dyDescent="0.25">
      <c r="A4035" s="52"/>
      <c r="C4035" s="185"/>
      <c r="D4035" s="76"/>
      <c r="E4035" s="76" t="str">
        <f>IF(D4035="","",IFERROR(VLOOKUP(D4035,Cadastro!$C$9:$D$1009,2,FALSE),"NOT FOUND"))</f>
        <v/>
      </c>
      <c r="F4035" s="76"/>
      <c r="G4035" s="94"/>
      <c r="H4035" s="97"/>
      <c r="I4035" s="77">
        <f t="shared" si="125"/>
        <v>0</v>
      </c>
      <c r="J4035" s="78" t="str">
        <f>IFERROR(IF(E4035="","",VLOOKUP(D4035,Saldo!$P$8:$Q$1009,2,FALSE)),"")</f>
        <v/>
      </c>
      <c r="K4035" s="76"/>
      <c r="L4035" s="74" t="str">
        <f t="shared" si="124"/>
        <v/>
      </c>
    </row>
    <row r="4036" spans="1:12" ht="18.95" customHeight="1" x14ac:dyDescent="0.25">
      <c r="A4036" s="52"/>
      <c r="C4036" s="185"/>
      <c r="D4036" s="76"/>
      <c r="E4036" s="76" t="str">
        <f>IF(D4036="","",IFERROR(VLOOKUP(D4036,Cadastro!$C$9:$D$1009,2,FALSE),"NOT FOUND"))</f>
        <v/>
      </c>
      <c r="F4036" s="76"/>
      <c r="G4036" s="94"/>
      <c r="H4036" s="97"/>
      <c r="I4036" s="77">
        <f t="shared" si="125"/>
        <v>0</v>
      </c>
      <c r="J4036" s="78" t="str">
        <f>IFERROR(IF(E4036="","",VLOOKUP(D4036,Saldo!$P$8:$Q$1009,2,FALSE)),"")</f>
        <v/>
      </c>
      <c r="K4036" s="76"/>
      <c r="L4036" s="74" t="str">
        <f t="shared" si="124"/>
        <v/>
      </c>
    </row>
    <row r="4037" spans="1:12" ht="18.95" customHeight="1" x14ac:dyDescent="0.25">
      <c r="A4037" s="52"/>
      <c r="C4037" s="185"/>
      <c r="D4037" s="76"/>
      <c r="E4037" s="76" t="str">
        <f>IF(D4037="","",IFERROR(VLOOKUP(D4037,Cadastro!$C$9:$D$1009,2,FALSE),"NOT FOUND"))</f>
        <v/>
      </c>
      <c r="F4037" s="76"/>
      <c r="G4037" s="94"/>
      <c r="H4037" s="97"/>
      <c r="I4037" s="77">
        <f t="shared" si="125"/>
        <v>0</v>
      </c>
      <c r="J4037" s="78" t="str">
        <f>IFERROR(IF(E4037="","",VLOOKUP(D4037,Saldo!$P$8:$Q$1009,2,FALSE)),"")</f>
        <v/>
      </c>
      <c r="K4037" s="76"/>
      <c r="L4037" s="74" t="str">
        <f t="shared" si="124"/>
        <v/>
      </c>
    </row>
    <row r="4038" spans="1:12" ht="18.95" customHeight="1" x14ac:dyDescent="0.25">
      <c r="A4038" s="52"/>
      <c r="C4038" s="185"/>
      <c r="D4038" s="76"/>
      <c r="E4038" s="76" t="str">
        <f>IF(D4038="","",IFERROR(VLOOKUP(D4038,Cadastro!$C$9:$D$1009,2,FALSE),"NOT FOUND"))</f>
        <v/>
      </c>
      <c r="F4038" s="76"/>
      <c r="G4038" s="94"/>
      <c r="H4038" s="97"/>
      <c r="I4038" s="77">
        <f t="shared" si="125"/>
        <v>0</v>
      </c>
      <c r="J4038" s="78" t="str">
        <f>IFERROR(IF(E4038="","",VLOOKUP(D4038,Saldo!$P$8:$Q$1009,2,FALSE)),"")</f>
        <v/>
      </c>
      <c r="K4038" s="76"/>
      <c r="L4038" s="74" t="str">
        <f t="shared" si="124"/>
        <v/>
      </c>
    </row>
    <row r="4039" spans="1:12" ht="18.95" customHeight="1" x14ac:dyDescent="0.25">
      <c r="A4039" s="52"/>
      <c r="C4039" s="185"/>
      <c r="D4039" s="76"/>
      <c r="E4039" s="76" t="str">
        <f>IF(D4039="","",IFERROR(VLOOKUP(D4039,Cadastro!$C$9:$D$1009,2,FALSE),"NOT FOUND"))</f>
        <v/>
      </c>
      <c r="F4039" s="76"/>
      <c r="G4039" s="94"/>
      <c r="H4039" s="97"/>
      <c r="I4039" s="77">
        <f t="shared" si="125"/>
        <v>0</v>
      </c>
      <c r="J4039" s="78" t="str">
        <f>IFERROR(IF(E4039="","",VLOOKUP(D4039,Saldo!$P$8:$Q$1009,2,FALSE)),"")</f>
        <v/>
      </c>
      <c r="K4039" s="76"/>
      <c r="L4039" s="74" t="str">
        <f t="shared" si="124"/>
        <v/>
      </c>
    </row>
    <row r="4040" spans="1:12" ht="18.95" customHeight="1" x14ac:dyDescent="0.25">
      <c r="A4040" s="52"/>
      <c r="C4040" s="185"/>
      <c r="D4040" s="76"/>
      <c r="E4040" s="76" t="str">
        <f>IF(D4040="","",IFERROR(VLOOKUP(D4040,Cadastro!$C$9:$D$1009,2,FALSE),"NOT FOUND"))</f>
        <v/>
      </c>
      <c r="F4040" s="76"/>
      <c r="G4040" s="94"/>
      <c r="H4040" s="97"/>
      <c r="I4040" s="77">
        <f t="shared" si="125"/>
        <v>0</v>
      </c>
      <c r="J4040" s="78" t="str">
        <f>IFERROR(IF(E4040="","",VLOOKUP(D4040,Saldo!$P$8:$Q$1009,2,FALSE)),"")</f>
        <v/>
      </c>
      <c r="K4040" s="76"/>
      <c r="L4040" s="74" t="str">
        <f t="shared" si="124"/>
        <v/>
      </c>
    </row>
    <row r="4041" spans="1:12" ht="18.95" customHeight="1" x14ac:dyDescent="0.25">
      <c r="A4041" s="52"/>
      <c r="C4041" s="185"/>
      <c r="D4041" s="76"/>
      <c r="E4041" s="76" t="str">
        <f>IF(D4041="","",IFERROR(VLOOKUP(D4041,Cadastro!$C$9:$D$1009,2,FALSE),"NOT FOUND"))</f>
        <v/>
      </c>
      <c r="F4041" s="76"/>
      <c r="G4041" s="94"/>
      <c r="H4041" s="97"/>
      <c r="I4041" s="77">
        <f t="shared" si="125"/>
        <v>0</v>
      </c>
      <c r="J4041" s="78" t="str">
        <f>IFERROR(IF(E4041="","",VLOOKUP(D4041,Saldo!$P$8:$Q$1009,2,FALSE)),"")</f>
        <v/>
      </c>
      <c r="K4041" s="76"/>
      <c r="L4041" s="74" t="str">
        <f t="shared" ref="L4041:L4104" si="126">IF(C4041="","",MONTH(C4041))</f>
        <v/>
      </c>
    </row>
    <row r="4042" spans="1:12" ht="18.95" customHeight="1" x14ac:dyDescent="0.25">
      <c r="A4042" s="52"/>
      <c r="C4042" s="185"/>
      <c r="D4042" s="76"/>
      <c r="E4042" s="76" t="str">
        <f>IF(D4042="","",IFERROR(VLOOKUP(D4042,Cadastro!$C$9:$D$1009,2,FALSE),"NOT FOUND"))</f>
        <v/>
      </c>
      <c r="F4042" s="76"/>
      <c r="G4042" s="94"/>
      <c r="H4042" s="97"/>
      <c r="I4042" s="77">
        <f t="shared" ref="I4042:I4105" si="127">IFERROR(G4042*H4042,"Check if QTY and Value are both valid")</f>
        <v>0</v>
      </c>
      <c r="J4042" s="78" t="str">
        <f>IFERROR(IF(E4042="","",VLOOKUP(D4042,Saldo!$P$8:$Q$1009,2,FALSE)),"")</f>
        <v/>
      </c>
      <c r="K4042" s="76"/>
      <c r="L4042" s="74" t="str">
        <f t="shared" si="126"/>
        <v/>
      </c>
    </row>
    <row r="4043" spans="1:12" ht="18.95" customHeight="1" x14ac:dyDescent="0.25">
      <c r="A4043" s="52"/>
      <c r="C4043" s="185"/>
      <c r="D4043" s="76"/>
      <c r="E4043" s="76" t="str">
        <f>IF(D4043="","",IFERROR(VLOOKUP(D4043,Cadastro!$C$9:$D$1009,2,FALSE),"NOT FOUND"))</f>
        <v/>
      </c>
      <c r="F4043" s="76"/>
      <c r="G4043" s="94"/>
      <c r="H4043" s="97"/>
      <c r="I4043" s="77">
        <f t="shared" si="127"/>
        <v>0</v>
      </c>
      <c r="J4043" s="78" t="str">
        <f>IFERROR(IF(E4043="","",VLOOKUP(D4043,Saldo!$P$8:$Q$1009,2,FALSE)),"")</f>
        <v/>
      </c>
      <c r="K4043" s="76"/>
      <c r="L4043" s="74" t="str">
        <f t="shared" si="126"/>
        <v/>
      </c>
    </row>
    <row r="4044" spans="1:12" ht="18.95" customHeight="1" x14ac:dyDescent="0.25">
      <c r="A4044" s="52"/>
      <c r="C4044" s="185"/>
      <c r="D4044" s="76"/>
      <c r="E4044" s="76" t="str">
        <f>IF(D4044="","",IFERROR(VLOOKUP(D4044,Cadastro!$C$9:$D$1009,2,FALSE),"NOT FOUND"))</f>
        <v/>
      </c>
      <c r="F4044" s="76"/>
      <c r="G4044" s="94"/>
      <c r="H4044" s="97"/>
      <c r="I4044" s="77">
        <f t="shared" si="127"/>
        <v>0</v>
      </c>
      <c r="J4044" s="78" t="str">
        <f>IFERROR(IF(E4044="","",VLOOKUP(D4044,Saldo!$P$8:$Q$1009,2,FALSE)),"")</f>
        <v/>
      </c>
      <c r="K4044" s="76"/>
      <c r="L4044" s="74" t="str">
        <f t="shared" si="126"/>
        <v/>
      </c>
    </row>
    <row r="4045" spans="1:12" ht="18.95" customHeight="1" x14ac:dyDescent="0.25">
      <c r="A4045" s="52"/>
      <c r="C4045" s="185"/>
      <c r="D4045" s="76"/>
      <c r="E4045" s="76" t="str">
        <f>IF(D4045="","",IFERROR(VLOOKUP(D4045,Cadastro!$C$9:$D$1009,2,FALSE),"NOT FOUND"))</f>
        <v/>
      </c>
      <c r="F4045" s="76"/>
      <c r="G4045" s="94"/>
      <c r="H4045" s="97"/>
      <c r="I4045" s="77">
        <f t="shared" si="127"/>
        <v>0</v>
      </c>
      <c r="J4045" s="78" t="str">
        <f>IFERROR(IF(E4045="","",VLOOKUP(D4045,Saldo!$P$8:$Q$1009,2,FALSE)),"")</f>
        <v/>
      </c>
      <c r="K4045" s="76"/>
      <c r="L4045" s="74" t="str">
        <f t="shared" si="126"/>
        <v/>
      </c>
    </row>
    <row r="4046" spans="1:12" ht="18.95" customHeight="1" x14ac:dyDescent="0.25">
      <c r="A4046" s="52"/>
      <c r="C4046" s="185"/>
      <c r="D4046" s="76"/>
      <c r="E4046" s="76" t="str">
        <f>IF(D4046="","",IFERROR(VLOOKUP(D4046,Cadastro!$C$9:$D$1009,2,FALSE),"NOT FOUND"))</f>
        <v/>
      </c>
      <c r="F4046" s="76"/>
      <c r="G4046" s="94"/>
      <c r="H4046" s="97"/>
      <c r="I4046" s="77">
        <f t="shared" si="127"/>
        <v>0</v>
      </c>
      <c r="J4046" s="78" t="str">
        <f>IFERROR(IF(E4046="","",VLOOKUP(D4046,Saldo!$P$8:$Q$1009,2,FALSE)),"")</f>
        <v/>
      </c>
      <c r="K4046" s="76"/>
      <c r="L4046" s="74" t="str">
        <f t="shared" si="126"/>
        <v/>
      </c>
    </row>
    <row r="4047" spans="1:12" ht="18.95" customHeight="1" x14ac:dyDescent="0.25">
      <c r="A4047" s="52"/>
      <c r="C4047" s="185"/>
      <c r="D4047" s="76"/>
      <c r="E4047" s="76" t="str">
        <f>IF(D4047="","",IFERROR(VLOOKUP(D4047,Cadastro!$C$9:$D$1009,2,FALSE),"NOT FOUND"))</f>
        <v/>
      </c>
      <c r="F4047" s="76"/>
      <c r="G4047" s="94"/>
      <c r="H4047" s="97"/>
      <c r="I4047" s="77">
        <f t="shared" si="127"/>
        <v>0</v>
      </c>
      <c r="J4047" s="78" t="str">
        <f>IFERROR(IF(E4047="","",VLOOKUP(D4047,Saldo!$P$8:$Q$1009,2,FALSE)),"")</f>
        <v/>
      </c>
      <c r="K4047" s="76"/>
      <c r="L4047" s="74" t="str">
        <f t="shared" si="126"/>
        <v/>
      </c>
    </row>
    <row r="4048" spans="1:12" ht="18.95" customHeight="1" x14ac:dyDescent="0.25">
      <c r="A4048" s="52"/>
      <c r="C4048" s="185"/>
      <c r="D4048" s="76"/>
      <c r="E4048" s="76" t="str">
        <f>IF(D4048="","",IFERROR(VLOOKUP(D4048,Cadastro!$C$9:$D$1009,2,FALSE),"NOT FOUND"))</f>
        <v/>
      </c>
      <c r="F4048" s="76"/>
      <c r="G4048" s="94"/>
      <c r="H4048" s="97"/>
      <c r="I4048" s="77">
        <f t="shared" si="127"/>
        <v>0</v>
      </c>
      <c r="J4048" s="78" t="str">
        <f>IFERROR(IF(E4048="","",VLOOKUP(D4048,Saldo!$P$8:$Q$1009,2,FALSE)),"")</f>
        <v/>
      </c>
      <c r="K4048" s="76"/>
      <c r="L4048" s="74" t="str">
        <f t="shared" si="126"/>
        <v/>
      </c>
    </row>
    <row r="4049" spans="1:12" ht="18.95" customHeight="1" x14ac:dyDescent="0.25">
      <c r="A4049" s="52"/>
      <c r="C4049" s="185"/>
      <c r="D4049" s="76"/>
      <c r="E4049" s="76" t="str">
        <f>IF(D4049="","",IFERROR(VLOOKUP(D4049,Cadastro!$C$9:$D$1009,2,FALSE),"NOT FOUND"))</f>
        <v/>
      </c>
      <c r="F4049" s="76"/>
      <c r="G4049" s="94"/>
      <c r="H4049" s="97"/>
      <c r="I4049" s="77">
        <f t="shared" si="127"/>
        <v>0</v>
      </c>
      <c r="J4049" s="78" t="str">
        <f>IFERROR(IF(E4049="","",VLOOKUP(D4049,Saldo!$P$8:$Q$1009,2,FALSE)),"")</f>
        <v/>
      </c>
      <c r="K4049" s="76"/>
      <c r="L4049" s="74" t="str">
        <f t="shared" si="126"/>
        <v/>
      </c>
    </row>
    <row r="4050" spans="1:12" ht="18.95" customHeight="1" x14ac:dyDescent="0.25">
      <c r="A4050" s="52"/>
      <c r="C4050" s="185"/>
      <c r="D4050" s="76"/>
      <c r="E4050" s="76" t="str">
        <f>IF(D4050="","",IFERROR(VLOOKUP(D4050,Cadastro!$C$9:$D$1009,2,FALSE),"NOT FOUND"))</f>
        <v/>
      </c>
      <c r="F4050" s="76"/>
      <c r="G4050" s="94"/>
      <c r="H4050" s="97"/>
      <c r="I4050" s="77">
        <f t="shared" si="127"/>
        <v>0</v>
      </c>
      <c r="J4050" s="78" t="str">
        <f>IFERROR(IF(E4050="","",VLOOKUP(D4050,Saldo!$P$8:$Q$1009,2,FALSE)),"")</f>
        <v/>
      </c>
      <c r="K4050" s="76"/>
      <c r="L4050" s="74" t="str">
        <f t="shared" si="126"/>
        <v/>
      </c>
    </row>
    <row r="4051" spans="1:12" ht="18.95" customHeight="1" x14ac:dyDescent="0.25">
      <c r="A4051" s="52"/>
      <c r="C4051" s="185"/>
      <c r="D4051" s="76"/>
      <c r="E4051" s="76" t="str">
        <f>IF(D4051="","",IFERROR(VLOOKUP(D4051,Cadastro!$C$9:$D$1009,2,FALSE),"NOT FOUND"))</f>
        <v/>
      </c>
      <c r="F4051" s="76"/>
      <c r="G4051" s="94"/>
      <c r="H4051" s="97"/>
      <c r="I4051" s="77">
        <f t="shared" si="127"/>
        <v>0</v>
      </c>
      <c r="J4051" s="78" t="str">
        <f>IFERROR(IF(E4051="","",VLOOKUP(D4051,Saldo!$P$8:$Q$1009,2,FALSE)),"")</f>
        <v/>
      </c>
      <c r="K4051" s="76"/>
      <c r="L4051" s="74" t="str">
        <f t="shared" si="126"/>
        <v/>
      </c>
    </row>
    <row r="4052" spans="1:12" ht="18.95" customHeight="1" x14ac:dyDescent="0.25">
      <c r="A4052" s="52"/>
      <c r="C4052" s="185"/>
      <c r="D4052" s="76"/>
      <c r="E4052" s="76" t="str">
        <f>IF(D4052="","",IFERROR(VLOOKUP(D4052,Cadastro!$C$9:$D$1009,2,FALSE),"NOT FOUND"))</f>
        <v/>
      </c>
      <c r="F4052" s="76"/>
      <c r="G4052" s="94"/>
      <c r="H4052" s="97"/>
      <c r="I4052" s="77">
        <f t="shared" si="127"/>
        <v>0</v>
      </c>
      <c r="J4052" s="78" t="str">
        <f>IFERROR(IF(E4052="","",VLOOKUP(D4052,Saldo!$P$8:$Q$1009,2,FALSE)),"")</f>
        <v/>
      </c>
      <c r="K4052" s="76"/>
      <c r="L4052" s="74" t="str">
        <f t="shared" si="126"/>
        <v/>
      </c>
    </row>
    <row r="4053" spans="1:12" ht="18.95" customHeight="1" x14ac:dyDescent="0.25">
      <c r="A4053" s="52"/>
      <c r="C4053" s="185"/>
      <c r="D4053" s="76"/>
      <c r="E4053" s="76" t="str">
        <f>IF(D4053="","",IFERROR(VLOOKUP(D4053,Cadastro!$C$9:$D$1009,2,FALSE),"NOT FOUND"))</f>
        <v/>
      </c>
      <c r="F4053" s="76"/>
      <c r="G4053" s="94"/>
      <c r="H4053" s="97"/>
      <c r="I4053" s="77">
        <f t="shared" si="127"/>
        <v>0</v>
      </c>
      <c r="J4053" s="78" t="str">
        <f>IFERROR(IF(E4053="","",VLOOKUP(D4053,Saldo!$P$8:$Q$1009,2,FALSE)),"")</f>
        <v/>
      </c>
      <c r="K4053" s="76"/>
      <c r="L4053" s="74" t="str">
        <f t="shared" si="126"/>
        <v/>
      </c>
    </row>
    <row r="4054" spans="1:12" ht="18.95" customHeight="1" x14ac:dyDescent="0.25">
      <c r="A4054" s="52"/>
      <c r="C4054" s="185"/>
      <c r="D4054" s="76"/>
      <c r="E4054" s="76" t="str">
        <f>IF(D4054="","",IFERROR(VLOOKUP(D4054,Cadastro!$C$9:$D$1009,2,FALSE),"NOT FOUND"))</f>
        <v/>
      </c>
      <c r="F4054" s="76"/>
      <c r="G4054" s="94"/>
      <c r="H4054" s="97"/>
      <c r="I4054" s="77">
        <f t="shared" si="127"/>
        <v>0</v>
      </c>
      <c r="J4054" s="78" t="str">
        <f>IFERROR(IF(E4054="","",VLOOKUP(D4054,Saldo!$P$8:$Q$1009,2,FALSE)),"")</f>
        <v/>
      </c>
      <c r="K4054" s="76"/>
      <c r="L4054" s="74" t="str">
        <f t="shared" si="126"/>
        <v/>
      </c>
    </row>
    <row r="4055" spans="1:12" ht="18.95" customHeight="1" x14ac:dyDescent="0.25">
      <c r="A4055" s="52"/>
      <c r="C4055" s="185"/>
      <c r="D4055" s="76"/>
      <c r="E4055" s="76" t="str">
        <f>IF(D4055="","",IFERROR(VLOOKUP(D4055,Cadastro!$C$9:$D$1009,2,FALSE),"NOT FOUND"))</f>
        <v/>
      </c>
      <c r="F4055" s="76"/>
      <c r="G4055" s="94"/>
      <c r="H4055" s="97"/>
      <c r="I4055" s="77">
        <f t="shared" si="127"/>
        <v>0</v>
      </c>
      <c r="J4055" s="78" t="str">
        <f>IFERROR(IF(E4055="","",VLOOKUP(D4055,Saldo!$P$8:$Q$1009,2,FALSE)),"")</f>
        <v/>
      </c>
      <c r="K4055" s="76"/>
      <c r="L4055" s="74" t="str">
        <f t="shared" si="126"/>
        <v/>
      </c>
    </row>
    <row r="4056" spans="1:12" ht="18.95" customHeight="1" x14ac:dyDescent="0.25">
      <c r="A4056" s="52"/>
      <c r="C4056" s="185"/>
      <c r="D4056" s="76"/>
      <c r="E4056" s="76" t="str">
        <f>IF(D4056="","",IFERROR(VLOOKUP(D4056,Cadastro!$C$9:$D$1009,2,FALSE),"NOT FOUND"))</f>
        <v/>
      </c>
      <c r="F4056" s="76"/>
      <c r="G4056" s="94"/>
      <c r="H4056" s="97"/>
      <c r="I4056" s="77">
        <f t="shared" si="127"/>
        <v>0</v>
      </c>
      <c r="J4056" s="78" t="str">
        <f>IFERROR(IF(E4056="","",VLOOKUP(D4056,Saldo!$P$8:$Q$1009,2,FALSE)),"")</f>
        <v/>
      </c>
      <c r="K4056" s="76"/>
      <c r="L4056" s="74" t="str">
        <f t="shared" si="126"/>
        <v/>
      </c>
    </row>
    <row r="4057" spans="1:12" ht="18.95" customHeight="1" x14ac:dyDescent="0.25">
      <c r="A4057" s="52"/>
      <c r="C4057" s="185"/>
      <c r="D4057" s="76"/>
      <c r="E4057" s="76" t="str">
        <f>IF(D4057="","",IFERROR(VLOOKUP(D4057,Cadastro!$C$9:$D$1009,2,FALSE),"NOT FOUND"))</f>
        <v/>
      </c>
      <c r="F4057" s="76"/>
      <c r="G4057" s="94"/>
      <c r="H4057" s="97"/>
      <c r="I4057" s="77">
        <f t="shared" si="127"/>
        <v>0</v>
      </c>
      <c r="J4057" s="78" t="str">
        <f>IFERROR(IF(E4057="","",VLOOKUP(D4057,Saldo!$P$8:$Q$1009,2,FALSE)),"")</f>
        <v/>
      </c>
      <c r="K4057" s="76"/>
      <c r="L4057" s="74" t="str">
        <f t="shared" si="126"/>
        <v/>
      </c>
    </row>
    <row r="4058" spans="1:12" ht="18.95" customHeight="1" x14ac:dyDescent="0.25">
      <c r="A4058" s="52"/>
      <c r="C4058" s="185"/>
      <c r="D4058" s="76"/>
      <c r="E4058" s="76" t="str">
        <f>IF(D4058="","",IFERROR(VLOOKUP(D4058,Cadastro!$C$9:$D$1009,2,FALSE),"NOT FOUND"))</f>
        <v/>
      </c>
      <c r="F4058" s="76"/>
      <c r="G4058" s="94"/>
      <c r="H4058" s="97"/>
      <c r="I4058" s="77">
        <f t="shared" si="127"/>
        <v>0</v>
      </c>
      <c r="J4058" s="78" t="str">
        <f>IFERROR(IF(E4058="","",VLOOKUP(D4058,Saldo!$P$8:$Q$1009,2,FALSE)),"")</f>
        <v/>
      </c>
      <c r="K4058" s="76"/>
      <c r="L4058" s="74" t="str">
        <f t="shared" si="126"/>
        <v/>
      </c>
    </row>
    <row r="4059" spans="1:12" ht="18.95" customHeight="1" x14ac:dyDescent="0.25">
      <c r="A4059" s="52"/>
      <c r="C4059" s="185"/>
      <c r="D4059" s="76"/>
      <c r="E4059" s="76" t="str">
        <f>IF(D4059="","",IFERROR(VLOOKUP(D4059,Cadastro!$C$9:$D$1009,2,FALSE),"NOT FOUND"))</f>
        <v/>
      </c>
      <c r="F4059" s="76"/>
      <c r="G4059" s="94"/>
      <c r="H4059" s="97"/>
      <c r="I4059" s="77">
        <f t="shared" si="127"/>
        <v>0</v>
      </c>
      <c r="J4059" s="78" t="str">
        <f>IFERROR(IF(E4059="","",VLOOKUP(D4059,Saldo!$P$8:$Q$1009,2,FALSE)),"")</f>
        <v/>
      </c>
      <c r="K4059" s="76"/>
      <c r="L4059" s="74" t="str">
        <f t="shared" si="126"/>
        <v/>
      </c>
    </row>
    <row r="4060" spans="1:12" ht="18.95" customHeight="1" x14ac:dyDescent="0.25">
      <c r="A4060" s="52"/>
      <c r="C4060" s="185"/>
      <c r="D4060" s="76"/>
      <c r="E4060" s="76" t="str">
        <f>IF(D4060="","",IFERROR(VLOOKUP(D4060,Cadastro!$C$9:$D$1009,2,FALSE),"NOT FOUND"))</f>
        <v/>
      </c>
      <c r="F4060" s="76"/>
      <c r="G4060" s="94"/>
      <c r="H4060" s="97"/>
      <c r="I4060" s="77">
        <f t="shared" si="127"/>
        <v>0</v>
      </c>
      <c r="J4060" s="78" t="str">
        <f>IFERROR(IF(E4060="","",VLOOKUP(D4060,Saldo!$P$8:$Q$1009,2,FALSE)),"")</f>
        <v/>
      </c>
      <c r="K4060" s="76"/>
      <c r="L4060" s="74" t="str">
        <f t="shared" si="126"/>
        <v/>
      </c>
    </row>
    <row r="4061" spans="1:12" ht="18.95" customHeight="1" x14ac:dyDescent="0.25">
      <c r="A4061" s="52"/>
      <c r="C4061" s="185"/>
      <c r="D4061" s="76"/>
      <c r="E4061" s="76" t="str">
        <f>IF(D4061="","",IFERROR(VLOOKUP(D4061,Cadastro!$C$9:$D$1009,2,FALSE),"NOT FOUND"))</f>
        <v/>
      </c>
      <c r="F4061" s="76"/>
      <c r="G4061" s="94"/>
      <c r="H4061" s="97"/>
      <c r="I4061" s="77">
        <f t="shared" si="127"/>
        <v>0</v>
      </c>
      <c r="J4061" s="78" t="str">
        <f>IFERROR(IF(E4061="","",VLOOKUP(D4061,Saldo!$P$8:$Q$1009,2,FALSE)),"")</f>
        <v/>
      </c>
      <c r="K4061" s="76"/>
      <c r="L4061" s="74" t="str">
        <f t="shared" si="126"/>
        <v/>
      </c>
    </row>
    <row r="4062" spans="1:12" ht="18.95" customHeight="1" x14ac:dyDescent="0.25">
      <c r="A4062" s="52"/>
      <c r="C4062" s="185"/>
      <c r="D4062" s="76"/>
      <c r="E4062" s="76" t="str">
        <f>IF(D4062="","",IFERROR(VLOOKUP(D4062,Cadastro!$C$9:$D$1009,2,FALSE),"NOT FOUND"))</f>
        <v/>
      </c>
      <c r="F4062" s="76"/>
      <c r="G4062" s="94"/>
      <c r="H4062" s="97"/>
      <c r="I4062" s="77">
        <f t="shared" si="127"/>
        <v>0</v>
      </c>
      <c r="J4062" s="78" t="str">
        <f>IFERROR(IF(E4062="","",VLOOKUP(D4062,Saldo!$P$8:$Q$1009,2,FALSE)),"")</f>
        <v/>
      </c>
      <c r="K4062" s="76"/>
      <c r="L4062" s="74" t="str">
        <f t="shared" si="126"/>
        <v/>
      </c>
    </row>
    <row r="4063" spans="1:12" ht="18.95" customHeight="1" x14ac:dyDescent="0.25">
      <c r="A4063" s="52"/>
      <c r="C4063" s="185"/>
      <c r="D4063" s="76"/>
      <c r="E4063" s="76" t="str">
        <f>IF(D4063="","",IFERROR(VLOOKUP(D4063,Cadastro!$C$9:$D$1009,2,FALSE),"NOT FOUND"))</f>
        <v/>
      </c>
      <c r="F4063" s="76"/>
      <c r="G4063" s="94"/>
      <c r="H4063" s="97"/>
      <c r="I4063" s="77">
        <f t="shared" si="127"/>
        <v>0</v>
      </c>
      <c r="J4063" s="78" t="str">
        <f>IFERROR(IF(E4063="","",VLOOKUP(D4063,Saldo!$P$8:$Q$1009,2,FALSE)),"")</f>
        <v/>
      </c>
      <c r="K4063" s="76"/>
      <c r="L4063" s="74" t="str">
        <f t="shared" si="126"/>
        <v/>
      </c>
    </row>
    <row r="4064" spans="1:12" ht="18.95" customHeight="1" x14ac:dyDescent="0.25">
      <c r="A4064" s="52"/>
      <c r="C4064" s="185"/>
      <c r="D4064" s="76"/>
      <c r="E4064" s="76" t="str">
        <f>IF(D4064="","",IFERROR(VLOOKUP(D4064,Cadastro!$C$9:$D$1009,2,FALSE),"NOT FOUND"))</f>
        <v/>
      </c>
      <c r="F4064" s="76"/>
      <c r="G4064" s="94"/>
      <c r="H4064" s="97"/>
      <c r="I4064" s="77">
        <f t="shared" si="127"/>
        <v>0</v>
      </c>
      <c r="J4064" s="78" t="str">
        <f>IFERROR(IF(E4064="","",VLOOKUP(D4064,Saldo!$P$8:$Q$1009,2,FALSE)),"")</f>
        <v/>
      </c>
      <c r="K4064" s="76"/>
      <c r="L4064" s="74" t="str">
        <f t="shared" si="126"/>
        <v/>
      </c>
    </row>
    <row r="4065" spans="1:12" ht="18.95" customHeight="1" x14ac:dyDescent="0.25">
      <c r="A4065" s="52"/>
      <c r="C4065" s="185"/>
      <c r="D4065" s="76"/>
      <c r="E4065" s="76" t="str">
        <f>IF(D4065="","",IFERROR(VLOOKUP(D4065,Cadastro!$C$9:$D$1009,2,FALSE),"NOT FOUND"))</f>
        <v/>
      </c>
      <c r="F4065" s="76"/>
      <c r="G4065" s="94"/>
      <c r="H4065" s="97"/>
      <c r="I4065" s="77">
        <f t="shared" si="127"/>
        <v>0</v>
      </c>
      <c r="J4065" s="78" t="str">
        <f>IFERROR(IF(E4065="","",VLOOKUP(D4065,Saldo!$P$8:$Q$1009,2,FALSE)),"")</f>
        <v/>
      </c>
      <c r="K4065" s="76"/>
      <c r="L4065" s="74" t="str">
        <f t="shared" si="126"/>
        <v/>
      </c>
    </row>
    <row r="4066" spans="1:12" ht="18.95" customHeight="1" x14ac:dyDescent="0.25">
      <c r="A4066" s="52"/>
      <c r="C4066" s="185"/>
      <c r="D4066" s="76"/>
      <c r="E4066" s="76" t="str">
        <f>IF(D4066="","",IFERROR(VLOOKUP(D4066,Cadastro!$C$9:$D$1009,2,FALSE),"NOT FOUND"))</f>
        <v/>
      </c>
      <c r="F4066" s="76"/>
      <c r="G4066" s="94"/>
      <c r="H4066" s="97"/>
      <c r="I4066" s="77">
        <f t="shared" si="127"/>
        <v>0</v>
      </c>
      <c r="J4066" s="78" t="str">
        <f>IFERROR(IF(E4066="","",VLOOKUP(D4066,Saldo!$P$8:$Q$1009,2,FALSE)),"")</f>
        <v/>
      </c>
      <c r="K4066" s="76"/>
      <c r="L4066" s="74" t="str">
        <f t="shared" si="126"/>
        <v/>
      </c>
    </row>
    <row r="4067" spans="1:12" ht="18.95" customHeight="1" x14ac:dyDescent="0.25">
      <c r="A4067" s="52"/>
      <c r="C4067" s="185"/>
      <c r="D4067" s="76"/>
      <c r="E4067" s="76" t="str">
        <f>IF(D4067="","",IFERROR(VLOOKUP(D4067,Cadastro!$C$9:$D$1009,2,FALSE),"NOT FOUND"))</f>
        <v/>
      </c>
      <c r="F4067" s="76"/>
      <c r="G4067" s="94"/>
      <c r="H4067" s="97"/>
      <c r="I4067" s="77">
        <f t="shared" si="127"/>
        <v>0</v>
      </c>
      <c r="J4067" s="78" t="str">
        <f>IFERROR(IF(E4067="","",VLOOKUP(D4067,Saldo!$P$8:$Q$1009,2,FALSE)),"")</f>
        <v/>
      </c>
      <c r="K4067" s="76"/>
      <c r="L4067" s="74" t="str">
        <f t="shared" si="126"/>
        <v/>
      </c>
    </row>
    <row r="4068" spans="1:12" ht="18.95" customHeight="1" x14ac:dyDescent="0.25">
      <c r="A4068" s="52"/>
      <c r="C4068" s="185"/>
      <c r="D4068" s="76"/>
      <c r="E4068" s="76" t="str">
        <f>IF(D4068="","",IFERROR(VLOOKUP(D4068,Cadastro!$C$9:$D$1009,2,FALSE),"NOT FOUND"))</f>
        <v/>
      </c>
      <c r="F4068" s="76"/>
      <c r="G4068" s="94"/>
      <c r="H4068" s="97"/>
      <c r="I4068" s="77">
        <f t="shared" si="127"/>
        <v>0</v>
      </c>
      <c r="J4068" s="78" t="str">
        <f>IFERROR(IF(E4068="","",VLOOKUP(D4068,Saldo!$P$8:$Q$1009,2,FALSE)),"")</f>
        <v/>
      </c>
      <c r="K4068" s="76"/>
      <c r="L4068" s="74" t="str">
        <f t="shared" si="126"/>
        <v/>
      </c>
    </row>
    <row r="4069" spans="1:12" ht="18.95" customHeight="1" x14ac:dyDescent="0.25">
      <c r="A4069" s="52"/>
      <c r="C4069" s="185"/>
      <c r="D4069" s="76"/>
      <c r="E4069" s="76" t="str">
        <f>IF(D4069="","",IFERROR(VLOOKUP(D4069,Cadastro!$C$9:$D$1009,2,FALSE),"NOT FOUND"))</f>
        <v/>
      </c>
      <c r="F4069" s="76"/>
      <c r="G4069" s="94"/>
      <c r="H4069" s="97"/>
      <c r="I4069" s="77">
        <f t="shared" si="127"/>
        <v>0</v>
      </c>
      <c r="J4069" s="78" t="str">
        <f>IFERROR(IF(E4069="","",VLOOKUP(D4069,Saldo!$P$8:$Q$1009,2,FALSE)),"")</f>
        <v/>
      </c>
      <c r="K4069" s="76"/>
      <c r="L4069" s="74" t="str">
        <f t="shared" si="126"/>
        <v/>
      </c>
    </row>
    <row r="4070" spans="1:12" ht="18.95" customHeight="1" x14ac:dyDescent="0.25">
      <c r="A4070" s="52"/>
      <c r="C4070" s="185"/>
      <c r="D4070" s="76"/>
      <c r="E4070" s="76" t="str">
        <f>IF(D4070="","",IFERROR(VLOOKUP(D4070,Cadastro!$C$9:$D$1009,2,FALSE),"NOT FOUND"))</f>
        <v/>
      </c>
      <c r="F4070" s="76"/>
      <c r="G4070" s="94"/>
      <c r="H4070" s="97"/>
      <c r="I4070" s="77">
        <f t="shared" si="127"/>
        <v>0</v>
      </c>
      <c r="J4070" s="78" t="str">
        <f>IFERROR(IF(E4070="","",VLOOKUP(D4070,Saldo!$P$8:$Q$1009,2,FALSE)),"")</f>
        <v/>
      </c>
      <c r="K4070" s="76"/>
      <c r="L4070" s="74" t="str">
        <f t="shared" si="126"/>
        <v/>
      </c>
    </row>
    <row r="4071" spans="1:12" ht="18.95" customHeight="1" x14ac:dyDescent="0.25">
      <c r="A4071" s="52"/>
      <c r="C4071" s="185"/>
      <c r="D4071" s="76"/>
      <c r="E4071" s="76" t="str">
        <f>IF(D4071="","",IFERROR(VLOOKUP(D4071,Cadastro!$C$9:$D$1009,2,FALSE),"NOT FOUND"))</f>
        <v/>
      </c>
      <c r="F4071" s="76"/>
      <c r="G4071" s="94"/>
      <c r="H4071" s="97"/>
      <c r="I4071" s="77">
        <f t="shared" si="127"/>
        <v>0</v>
      </c>
      <c r="J4071" s="78" t="str">
        <f>IFERROR(IF(E4071="","",VLOOKUP(D4071,Saldo!$P$8:$Q$1009,2,FALSE)),"")</f>
        <v/>
      </c>
      <c r="K4071" s="76"/>
      <c r="L4071" s="74" t="str">
        <f t="shared" si="126"/>
        <v/>
      </c>
    </row>
    <row r="4072" spans="1:12" ht="18.95" customHeight="1" x14ac:dyDescent="0.25">
      <c r="A4072" s="52"/>
      <c r="C4072" s="185"/>
      <c r="D4072" s="76"/>
      <c r="E4072" s="76" t="str">
        <f>IF(D4072="","",IFERROR(VLOOKUP(D4072,Cadastro!$C$9:$D$1009,2,FALSE),"NOT FOUND"))</f>
        <v/>
      </c>
      <c r="F4072" s="76"/>
      <c r="G4072" s="94"/>
      <c r="H4072" s="97"/>
      <c r="I4072" s="77">
        <f t="shared" si="127"/>
        <v>0</v>
      </c>
      <c r="J4072" s="78" t="str">
        <f>IFERROR(IF(E4072="","",VLOOKUP(D4072,Saldo!$P$8:$Q$1009,2,FALSE)),"")</f>
        <v/>
      </c>
      <c r="K4072" s="76"/>
      <c r="L4072" s="74" t="str">
        <f t="shared" si="126"/>
        <v/>
      </c>
    </row>
    <row r="4073" spans="1:12" ht="18.95" customHeight="1" x14ac:dyDescent="0.25">
      <c r="A4073" s="52"/>
      <c r="C4073" s="185"/>
      <c r="D4073" s="76"/>
      <c r="E4073" s="76" t="str">
        <f>IF(D4073="","",IFERROR(VLOOKUP(D4073,Cadastro!$C$9:$D$1009,2,FALSE),"NOT FOUND"))</f>
        <v/>
      </c>
      <c r="F4073" s="76"/>
      <c r="G4073" s="94"/>
      <c r="H4073" s="97"/>
      <c r="I4073" s="77">
        <f t="shared" si="127"/>
        <v>0</v>
      </c>
      <c r="J4073" s="78" t="str">
        <f>IFERROR(IF(E4073="","",VLOOKUP(D4073,Saldo!$P$8:$Q$1009,2,FALSE)),"")</f>
        <v/>
      </c>
      <c r="K4073" s="76"/>
      <c r="L4073" s="74" t="str">
        <f t="shared" si="126"/>
        <v/>
      </c>
    </row>
    <row r="4074" spans="1:12" ht="18.95" customHeight="1" x14ac:dyDescent="0.25">
      <c r="A4074" s="52"/>
      <c r="C4074" s="185"/>
      <c r="D4074" s="76"/>
      <c r="E4074" s="76" t="str">
        <f>IF(D4074="","",IFERROR(VLOOKUP(D4074,Cadastro!$C$9:$D$1009,2,FALSE),"NOT FOUND"))</f>
        <v/>
      </c>
      <c r="F4074" s="76"/>
      <c r="G4074" s="94"/>
      <c r="H4074" s="97"/>
      <c r="I4074" s="77">
        <f t="shared" si="127"/>
        <v>0</v>
      </c>
      <c r="J4074" s="78" t="str">
        <f>IFERROR(IF(E4074="","",VLOOKUP(D4074,Saldo!$P$8:$Q$1009,2,FALSE)),"")</f>
        <v/>
      </c>
      <c r="K4074" s="76"/>
      <c r="L4074" s="74" t="str">
        <f t="shared" si="126"/>
        <v/>
      </c>
    </row>
    <row r="4075" spans="1:12" ht="18.95" customHeight="1" x14ac:dyDescent="0.25">
      <c r="A4075" s="52"/>
      <c r="C4075" s="185"/>
      <c r="D4075" s="76"/>
      <c r="E4075" s="76" t="str">
        <f>IF(D4075="","",IFERROR(VLOOKUP(D4075,Cadastro!$C$9:$D$1009,2,FALSE),"NOT FOUND"))</f>
        <v/>
      </c>
      <c r="F4075" s="76"/>
      <c r="G4075" s="94"/>
      <c r="H4075" s="97"/>
      <c r="I4075" s="77">
        <f t="shared" si="127"/>
        <v>0</v>
      </c>
      <c r="J4075" s="78" t="str">
        <f>IFERROR(IF(E4075="","",VLOOKUP(D4075,Saldo!$P$8:$Q$1009,2,FALSE)),"")</f>
        <v/>
      </c>
      <c r="K4075" s="76"/>
      <c r="L4075" s="74" t="str">
        <f t="shared" si="126"/>
        <v/>
      </c>
    </row>
    <row r="4076" spans="1:12" ht="18.95" customHeight="1" x14ac:dyDescent="0.25">
      <c r="A4076" s="52"/>
      <c r="C4076" s="185"/>
      <c r="D4076" s="76"/>
      <c r="E4076" s="76" t="str">
        <f>IF(D4076="","",IFERROR(VLOOKUP(D4076,Cadastro!$C$9:$D$1009,2,FALSE),"NOT FOUND"))</f>
        <v/>
      </c>
      <c r="F4076" s="76"/>
      <c r="G4076" s="94"/>
      <c r="H4076" s="97"/>
      <c r="I4076" s="77">
        <f t="shared" si="127"/>
        <v>0</v>
      </c>
      <c r="J4076" s="78" t="str">
        <f>IFERROR(IF(E4076="","",VLOOKUP(D4076,Saldo!$P$8:$Q$1009,2,FALSE)),"")</f>
        <v/>
      </c>
      <c r="K4076" s="76"/>
      <c r="L4076" s="74" t="str">
        <f t="shared" si="126"/>
        <v/>
      </c>
    </row>
    <row r="4077" spans="1:12" ht="18.95" customHeight="1" x14ac:dyDescent="0.25">
      <c r="A4077" s="52"/>
      <c r="C4077" s="185"/>
      <c r="D4077" s="76"/>
      <c r="E4077" s="76" t="str">
        <f>IF(D4077="","",IFERROR(VLOOKUP(D4077,Cadastro!$C$9:$D$1009,2,FALSE),"NOT FOUND"))</f>
        <v/>
      </c>
      <c r="F4077" s="76"/>
      <c r="G4077" s="94"/>
      <c r="H4077" s="97"/>
      <c r="I4077" s="77">
        <f t="shared" si="127"/>
        <v>0</v>
      </c>
      <c r="J4077" s="78" t="str">
        <f>IFERROR(IF(E4077="","",VLOOKUP(D4077,Saldo!$P$8:$Q$1009,2,FALSE)),"")</f>
        <v/>
      </c>
      <c r="K4077" s="76"/>
      <c r="L4077" s="74" t="str">
        <f t="shared" si="126"/>
        <v/>
      </c>
    </row>
    <row r="4078" spans="1:12" ht="18.95" customHeight="1" x14ac:dyDescent="0.25">
      <c r="A4078" s="52"/>
      <c r="C4078" s="185"/>
      <c r="D4078" s="76"/>
      <c r="E4078" s="76" t="str">
        <f>IF(D4078="","",IFERROR(VLOOKUP(D4078,Cadastro!$C$9:$D$1009,2,FALSE),"NOT FOUND"))</f>
        <v/>
      </c>
      <c r="F4078" s="76"/>
      <c r="G4078" s="94"/>
      <c r="H4078" s="97"/>
      <c r="I4078" s="77">
        <f t="shared" si="127"/>
        <v>0</v>
      </c>
      <c r="J4078" s="78" t="str">
        <f>IFERROR(IF(E4078="","",VLOOKUP(D4078,Saldo!$P$8:$Q$1009,2,FALSE)),"")</f>
        <v/>
      </c>
      <c r="K4078" s="76"/>
      <c r="L4078" s="74" t="str">
        <f t="shared" si="126"/>
        <v/>
      </c>
    </row>
    <row r="4079" spans="1:12" ht="18.95" customHeight="1" x14ac:dyDescent="0.25">
      <c r="A4079" s="52"/>
      <c r="C4079" s="185"/>
      <c r="D4079" s="76"/>
      <c r="E4079" s="76" t="str">
        <f>IF(D4079="","",IFERROR(VLOOKUP(D4079,Cadastro!$C$9:$D$1009,2,FALSE),"NOT FOUND"))</f>
        <v/>
      </c>
      <c r="F4079" s="76"/>
      <c r="G4079" s="94"/>
      <c r="H4079" s="97"/>
      <c r="I4079" s="77">
        <f t="shared" si="127"/>
        <v>0</v>
      </c>
      <c r="J4079" s="78" t="str">
        <f>IFERROR(IF(E4079="","",VLOOKUP(D4079,Saldo!$P$8:$Q$1009,2,FALSE)),"")</f>
        <v/>
      </c>
      <c r="K4079" s="76"/>
      <c r="L4079" s="74" t="str">
        <f t="shared" si="126"/>
        <v/>
      </c>
    </row>
    <row r="4080" spans="1:12" ht="18.95" customHeight="1" x14ac:dyDescent="0.25">
      <c r="A4080" s="52"/>
      <c r="C4080" s="185"/>
      <c r="D4080" s="76"/>
      <c r="E4080" s="76" t="str">
        <f>IF(D4080="","",IFERROR(VLOOKUP(D4080,Cadastro!$C$9:$D$1009,2,FALSE),"NOT FOUND"))</f>
        <v/>
      </c>
      <c r="F4080" s="76"/>
      <c r="G4080" s="94"/>
      <c r="H4080" s="97"/>
      <c r="I4080" s="77">
        <f t="shared" si="127"/>
        <v>0</v>
      </c>
      <c r="J4080" s="78" t="str">
        <f>IFERROR(IF(E4080="","",VLOOKUP(D4080,Saldo!$P$8:$Q$1009,2,FALSE)),"")</f>
        <v/>
      </c>
      <c r="K4080" s="76"/>
      <c r="L4080" s="74" t="str">
        <f t="shared" si="126"/>
        <v/>
      </c>
    </row>
    <row r="4081" spans="1:12" ht="18.95" customHeight="1" x14ac:dyDescent="0.25">
      <c r="A4081" s="52"/>
      <c r="C4081" s="185"/>
      <c r="D4081" s="76"/>
      <c r="E4081" s="76" t="str">
        <f>IF(D4081="","",IFERROR(VLOOKUP(D4081,Cadastro!$C$9:$D$1009,2,FALSE),"NOT FOUND"))</f>
        <v/>
      </c>
      <c r="F4081" s="76"/>
      <c r="G4081" s="94"/>
      <c r="H4081" s="97"/>
      <c r="I4081" s="77">
        <f t="shared" si="127"/>
        <v>0</v>
      </c>
      <c r="J4081" s="78" t="str">
        <f>IFERROR(IF(E4081="","",VLOOKUP(D4081,Saldo!$P$8:$Q$1009,2,FALSE)),"")</f>
        <v/>
      </c>
      <c r="K4081" s="76"/>
      <c r="L4081" s="74" t="str">
        <f t="shared" si="126"/>
        <v/>
      </c>
    </row>
    <row r="4082" spans="1:12" ht="18.95" customHeight="1" x14ac:dyDescent="0.25">
      <c r="A4082" s="52"/>
      <c r="C4082" s="185"/>
      <c r="D4082" s="76"/>
      <c r="E4082" s="76" t="str">
        <f>IF(D4082="","",IFERROR(VLOOKUP(D4082,Cadastro!$C$9:$D$1009,2,FALSE),"NOT FOUND"))</f>
        <v/>
      </c>
      <c r="F4082" s="76"/>
      <c r="G4082" s="94"/>
      <c r="H4082" s="97"/>
      <c r="I4082" s="77">
        <f t="shared" si="127"/>
        <v>0</v>
      </c>
      <c r="J4082" s="78" t="str">
        <f>IFERROR(IF(E4082="","",VLOOKUP(D4082,Saldo!$P$8:$Q$1009,2,FALSE)),"")</f>
        <v/>
      </c>
      <c r="K4082" s="76"/>
      <c r="L4082" s="74" t="str">
        <f t="shared" si="126"/>
        <v/>
      </c>
    </row>
    <row r="4083" spans="1:12" ht="18.95" customHeight="1" x14ac:dyDescent="0.25">
      <c r="A4083" s="52"/>
      <c r="C4083" s="185"/>
      <c r="D4083" s="76"/>
      <c r="E4083" s="76" t="str">
        <f>IF(D4083="","",IFERROR(VLOOKUP(D4083,Cadastro!$C$9:$D$1009,2,FALSE),"NOT FOUND"))</f>
        <v/>
      </c>
      <c r="F4083" s="76"/>
      <c r="G4083" s="94"/>
      <c r="H4083" s="97"/>
      <c r="I4083" s="77">
        <f t="shared" si="127"/>
        <v>0</v>
      </c>
      <c r="J4083" s="78" t="str">
        <f>IFERROR(IF(E4083="","",VLOOKUP(D4083,Saldo!$P$8:$Q$1009,2,FALSE)),"")</f>
        <v/>
      </c>
      <c r="K4083" s="76"/>
      <c r="L4083" s="74" t="str">
        <f t="shared" si="126"/>
        <v/>
      </c>
    </row>
    <row r="4084" spans="1:12" ht="18.95" customHeight="1" x14ac:dyDescent="0.25">
      <c r="A4084" s="52"/>
      <c r="C4084" s="185"/>
      <c r="D4084" s="76"/>
      <c r="E4084" s="76" t="str">
        <f>IF(D4084="","",IFERROR(VLOOKUP(D4084,Cadastro!$C$9:$D$1009,2,FALSE),"NOT FOUND"))</f>
        <v/>
      </c>
      <c r="F4084" s="76"/>
      <c r="G4084" s="94"/>
      <c r="H4084" s="97"/>
      <c r="I4084" s="77">
        <f t="shared" si="127"/>
        <v>0</v>
      </c>
      <c r="J4084" s="78" t="str">
        <f>IFERROR(IF(E4084="","",VLOOKUP(D4084,Saldo!$P$8:$Q$1009,2,FALSE)),"")</f>
        <v/>
      </c>
      <c r="K4084" s="76"/>
      <c r="L4084" s="74" t="str">
        <f t="shared" si="126"/>
        <v/>
      </c>
    </row>
    <row r="4085" spans="1:12" ht="18.95" customHeight="1" x14ac:dyDescent="0.25">
      <c r="A4085" s="52"/>
      <c r="C4085" s="185"/>
      <c r="D4085" s="76"/>
      <c r="E4085" s="76" t="str">
        <f>IF(D4085="","",IFERROR(VLOOKUP(D4085,Cadastro!$C$9:$D$1009,2,FALSE),"NOT FOUND"))</f>
        <v/>
      </c>
      <c r="F4085" s="76"/>
      <c r="G4085" s="94"/>
      <c r="H4085" s="97"/>
      <c r="I4085" s="77">
        <f t="shared" si="127"/>
        <v>0</v>
      </c>
      <c r="J4085" s="78" t="str">
        <f>IFERROR(IF(E4085="","",VLOOKUP(D4085,Saldo!$P$8:$Q$1009,2,FALSE)),"")</f>
        <v/>
      </c>
      <c r="K4085" s="76"/>
      <c r="L4085" s="74" t="str">
        <f t="shared" si="126"/>
        <v/>
      </c>
    </row>
    <row r="4086" spans="1:12" ht="18.95" customHeight="1" x14ac:dyDescent="0.25">
      <c r="A4086" s="52"/>
      <c r="C4086" s="185"/>
      <c r="D4086" s="76"/>
      <c r="E4086" s="76" t="str">
        <f>IF(D4086="","",IFERROR(VLOOKUP(D4086,Cadastro!$C$9:$D$1009,2,FALSE),"NOT FOUND"))</f>
        <v/>
      </c>
      <c r="F4086" s="76"/>
      <c r="G4086" s="94"/>
      <c r="H4086" s="97"/>
      <c r="I4086" s="77">
        <f t="shared" si="127"/>
        <v>0</v>
      </c>
      <c r="J4086" s="78" t="str">
        <f>IFERROR(IF(E4086="","",VLOOKUP(D4086,Saldo!$P$8:$Q$1009,2,FALSE)),"")</f>
        <v/>
      </c>
      <c r="K4086" s="76"/>
      <c r="L4086" s="74" t="str">
        <f t="shared" si="126"/>
        <v/>
      </c>
    </row>
    <row r="4087" spans="1:12" ht="18.95" customHeight="1" x14ac:dyDescent="0.25">
      <c r="A4087" s="52"/>
      <c r="C4087" s="185"/>
      <c r="D4087" s="76"/>
      <c r="E4087" s="76" t="str">
        <f>IF(D4087="","",IFERROR(VLOOKUP(D4087,Cadastro!$C$9:$D$1009,2,FALSE),"NOT FOUND"))</f>
        <v/>
      </c>
      <c r="F4087" s="76"/>
      <c r="G4087" s="94"/>
      <c r="H4087" s="97"/>
      <c r="I4087" s="77">
        <f t="shared" si="127"/>
        <v>0</v>
      </c>
      <c r="J4087" s="78" t="str">
        <f>IFERROR(IF(E4087="","",VLOOKUP(D4087,Saldo!$P$8:$Q$1009,2,FALSE)),"")</f>
        <v/>
      </c>
      <c r="K4087" s="76"/>
      <c r="L4087" s="74" t="str">
        <f t="shared" si="126"/>
        <v/>
      </c>
    </row>
    <row r="4088" spans="1:12" ht="18.95" customHeight="1" x14ac:dyDescent="0.25">
      <c r="A4088" s="52"/>
      <c r="C4088" s="185"/>
      <c r="D4088" s="76"/>
      <c r="E4088" s="76" t="str">
        <f>IF(D4088="","",IFERROR(VLOOKUP(D4088,Cadastro!$C$9:$D$1009,2,FALSE),"NOT FOUND"))</f>
        <v/>
      </c>
      <c r="F4088" s="76"/>
      <c r="G4088" s="94"/>
      <c r="H4088" s="97"/>
      <c r="I4088" s="77">
        <f t="shared" si="127"/>
        <v>0</v>
      </c>
      <c r="J4088" s="78" t="str">
        <f>IFERROR(IF(E4088="","",VLOOKUP(D4088,Saldo!$P$8:$Q$1009,2,FALSE)),"")</f>
        <v/>
      </c>
      <c r="K4088" s="76"/>
      <c r="L4088" s="74" t="str">
        <f t="shared" si="126"/>
        <v/>
      </c>
    </row>
    <row r="4089" spans="1:12" ht="18.95" customHeight="1" x14ac:dyDescent="0.25">
      <c r="A4089" s="52"/>
      <c r="C4089" s="185"/>
      <c r="D4089" s="76"/>
      <c r="E4089" s="76" t="str">
        <f>IF(D4089="","",IFERROR(VLOOKUP(D4089,Cadastro!$C$9:$D$1009,2,FALSE),"NOT FOUND"))</f>
        <v/>
      </c>
      <c r="F4089" s="76"/>
      <c r="G4089" s="94"/>
      <c r="H4089" s="97"/>
      <c r="I4089" s="77">
        <f t="shared" si="127"/>
        <v>0</v>
      </c>
      <c r="J4089" s="78" t="str">
        <f>IFERROR(IF(E4089="","",VLOOKUP(D4089,Saldo!$P$8:$Q$1009,2,FALSE)),"")</f>
        <v/>
      </c>
      <c r="K4089" s="76"/>
      <c r="L4089" s="74" t="str">
        <f t="shared" si="126"/>
        <v/>
      </c>
    </row>
    <row r="4090" spans="1:12" ht="18.95" customHeight="1" x14ac:dyDescent="0.25">
      <c r="A4090" s="52"/>
      <c r="C4090" s="185"/>
      <c r="D4090" s="76"/>
      <c r="E4090" s="76" t="str">
        <f>IF(D4090="","",IFERROR(VLOOKUP(D4090,Cadastro!$C$9:$D$1009,2,FALSE),"NOT FOUND"))</f>
        <v/>
      </c>
      <c r="F4090" s="76"/>
      <c r="G4090" s="94"/>
      <c r="H4090" s="97"/>
      <c r="I4090" s="77">
        <f t="shared" si="127"/>
        <v>0</v>
      </c>
      <c r="J4090" s="78" t="str">
        <f>IFERROR(IF(E4090="","",VLOOKUP(D4090,Saldo!$P$8:$Q$1009,2,FALSE)),"")</f>
        <v/>
      </c>
      <c r="K4090" s="76"/>
      <c r="L4090" s="74" t="str">
        <f t="shared" si="126"/>
        <v/>
      </c>
    </row>
    <row r="4091" spans="1:12" ht="18.95" customHeight="1" x14ac:dyDescent="0.25">
      <c r="A4091" s="52"/>
      <c r="C4091" s="185"/>
      <c r="D4091" s="76"/>
      <c r="E4091" s="76" t="str">
        <f>IF(D4091="","",IFERROR(VLOOKUP(D4091,Cadastro!$C$9:$D$1009,2,FALSE),"NOT FOUND"))</f>
        <v/>
      </c>
      <c r="F4091" s="76"/>
      <c r="G4091" s="94"/>
      <c r="H4091" s="97"/>
      <c r="I4091" s="77">
        <f t="shared" si="127"/>
        <v>0</v>
      </c>
      <c r="J4091" s="78" t="str">
        <f>IFERROR(IF(E4091="","",VLOOKUP(D4091,Saldo!$P$8:$Q$1009,2,FALSE)),"")</f>
        <v/>
      </c>
      <c r="K4091" s="76"/>
      <c r="L4091" s="74" t="str">
        <f t="shared" si="126"/>
        <v/>
      </c>
    </row>
    <row r="4092" spans="1:12" ht="18.95" customHeight="1" x14ac:dyDescent="0.25">
      <c r="A4092" s="52"/>
      <c r="C4092" s="185"/>
      <c r="D4092" s="76"/>
      <c r="E4092" s="76" t="str">
        <f>IF(D4092="","",IFERROR(VLOOKUP(D4092,Cadastro!$C$9:$D$1009,2,FALSE),"NOT FOUND"))</f>
        <v/>
      </c>
      <c r="F4092" s="76"/>
      <c r="G4092" s="94"/>
      <c r="H4092" s="97"/>
      <c r="I4092" s="77">
        <f t="shared" si="127"/>
        <v>0</v>
      </c>
      <c r="J4092" s="78" t="str">
        <f>IFERROR(IF(E4092="","",VLOOKUP(D4092,Saldo!$P$8:$Q$1009,2,FALSE)),"")</f>
        <v/>
      </c>
      <c r="K4092" s="76"/>
      <c r="L4092" s="74" t="str">
        <f t="shared" si="126"/>
        <v/>
      </c>
    </row>
    <row r="4093" spans="1:12" ht="18.95" customHeight="1" x14ac:dyDescent="0.25">
      <c r="A4093" s="52"/>
      <c r="C4093" s="185"/>
      <c r="D4093" s="76"/>
      <c r="E4093" s="76" t="str">
        <f>IF(D4093="","",IFERROR(VLOOKUP(D4093,Cadastro!$C$9:$D$1009,2,FALSE),"NOT FOUND"))</f>
        <v/>
      </c>
      <c r="F4093" s="76"/>
      <c r="G4093" s="94"/>
      <c r="H4093" s="97"/>
      <c r="I4093" s="77">
        <f t="shared" si="127"/>
        <v>0</v>
      </c>
      <c r="J4093" s="78" t="str">
        <f>IFERROR(IF(E4093="","",VLOOKUP(D4093,Saldo!$P$8:$Q$1009,2,FALSE)),"")</f>
        <v/>
      </c>
      <c r="K4093" s="76"/>
      <c r="L4093" s="74" t="str">
        <f t="shared" si="126"/>
        <v/>
      </c>
    </row>
    <row r="4094" spans="1:12" ht="18.95" customHeight="1" x14ac:dyDescent="0.25">
      <c r="A4094" s="52"/>
      <c r="C4094" s="185"/>
      <c r="D4094" s="76"/>
      <c r="E4094" s="76" t="str">
        <f>IF(D4094="","",IFERROR(VLOOKUP(D4094,Cadastro!$C$9:$D$1009,2,FALSE),"NOT FOUND"))</f>
        <v/>
      </c>
      <c r="F4094" s="76"/>
      <c r="G4094" s="94"/>
      <c r="H4094" s="97"/>
      <c r="I4094" s="77">
        <f t="shared" si="127"/>
        <v>0</v>
      </c>
      <c r="J4094" s="78" t="str">
        <f>IFERROR(IF(E4094="","",VLOOKUP(D4094,Saldo!$P$8:$Q$1009,2,FALSE)),"")</f>
        <v/>
      </c>
      <c r="K4094" s="76"/>
      <c r="L4094" s="74" t="str">
        <f t="shared" si="126"/>
        <v/>
      </c>
    </row>
    <row r="4095" spans="1:12" ht="18.95" customHeight="1" x14ac:dyDescent="0.25">
      <c r="A4095" s="52"/>
      <c r="C4095" s="185"/>
      <c r="D4095" s="76"/>
      <c r="E4095" s="76" t="str">
        <f>IF(D4095="","",IFERROR(VLOOKUP(D4095,Cadastro!$C$9:$D$1009,2,FALSE),"NOT FOUND"))</f>
        <v/>
      </c>
      <c r="F4095" s="76"/>
      <c r="G4095" s="94"/>
      <c r="H4095" s="97"/>
      <c r="I4095" s="77">
        <f t="shared" si="127"/>
        <v>0</v>
      </c>
      <c r="J4095" s="78" t="str">
        <f>IFERROR(IF(E4095="","",VLOOKUP(D4095,Saldo!$P$8:$Q$1009,2,FALSE)),"")</f>
        <v/>
      </c>
      <c r="K4095" s="76"/>
      <c r="L4095" s="74" t="str">
        <f t="shared" si="126"/>
        <v/>
      </c>
    </row>
    <row r="4096" spans="1:12" ht="18.95" customHeight="1" x14ac:dyDescent="0.25">
      <c r="A4096" s="52"/>
      <c r="C4096" s="185"/>
      <c r="D4096" s="76"/>
      <c r="E4096" s="76" t="str">
        <f>IF(D4096="","",IFERROR(VLOOKUP(D4096,Cadastro!$C$9:$D$1009,2,FALSE),"NOT FOUND"))</f>
        <v/>
      </c>
      <c r="F4096" s="76"/>
      <c r="G4096" s="94"/>
      <c r="H4096" s="97"/>
      <c r="I4096" s="77">
        <f t="shared" si="127"/>
        <v>0</v>
      </c>
      <c r="J4096" s="78" t="str">
        <f>IFERROR(IF(E4096="","",VLOOKUP(D4096,Saldo!$P$8:$Q$1009,2,FALSE)),"")</f>
        <v/>
      </c>
      <c r="K4096" s="76"/>
      <c r="L4096" s="74" t="str">
        <f t="shared" si="126"/>
        <v/>
      </c>
    </row>
    <row r="4097" spans="1:12" ht="18.95" customHeight="1" x14ac:dyDescent="0.25">
      <c r="A4097" s="52"/>
      <c r="C4097" s="185"/>
      <c r="D4097" s="76"/>
      <c r="E4097" s="76" t="str">
        <f>IF(D4097="","",IFERROR(VLOOKUP(D4097,Cadastro!$C$9:$D$1009,2,FALSE),"NOT FOUND"))</f>
        <v/>
      </c>
      <c r="F4097" s="76"/>
      <c r="G4097" s="94"/>
      <c r="H4097" s="97"/>
      <c r="I4097" s="77">
        <f t="shared" si="127"/>
        <v>0</v>
      </c>
      <c r="J4097" s="78" t="str">
        <f>IFERROR(IF(E4097="","",VLOOKUP(D4097,Saldo!$P$8:$Q$1009,2,FALSE)),"")</f>
        <v/>
      </c>
      <c r="K4097" s="76"/>
      <c r="L4097" s="74" t="str">
        <f t="shared" si="126"/>
        <v/>
      </c>
    </row>
    <row r="4098" spans="1:12" ht="18.95" customHeight="1" x14ac:dyDescent="0.25">
      <c r="A4098" s="52"/>
      <c r="C4098" s="185"/>
      <c r="D4098" s="76"/>
      <c r="E4098" s="76" t="str">
        <f>IF(D4098="","",IFERROR(VLOOKUP(D4098,Cadastro!$C$9:$D$1009,2,FALSE),"NOT FOUND"))</f>
        <v/>
      </c>
      <c r="F4098" s="76"/>
      <c r="G4098" s="94"/>
      <c r="H4098" s="97"/>
      <c r="I4098" s="77">
        <f t="shared" si="127"/>
        <v>0</v>
      </c>
      <c r="J4098" s="78" t="str">
        <f>IFERROR(IF(E4098="","",VLOOKUP(D4098,Saldo!$P$8:$Q$1009,2,FALSE)),"")</f>
        <v/>
      </c>
      <c r="K4098" s="76"/>
      <c r="L4098" s="74" t="str">
        <f t="shared" si="126"/>
        <v/>
      </c>
    </row>
    <row r="4099" spans="1:12" ht="18.95" customHeight="1" x14ac:dyDescent="0.25">
      <c r="A4099" s="52"/>
      <c r="C4099" s="185"/>
      <c r="D4099" s="76"/>
      <c r="E4099" s="76" t="str">
        <f>IF(D4099="","",IFERROR(VLOOKUP(D4099,Cadastro!$C$9:$D$1009,2,FALSE),"NOT FOUND"))</f>
        <v/>
      </c>
      <c r="F4099" s="76"/>
      <c r="G4099" s="94"/>
      <c r="H4099" s="97"/>
      <c r="I4099" s="77">
        <f t="shared" si="127"/>
        <v>0</v>
      </c>
      <c r="J4099" s="78" t="str">
        <f>IFERROR(IF(E4099="","",VLOOKUP(D4099,Saldo!$P$8:$Q$1009,2,FALSE)),"")</f>
        <v/>
      </c>
      <c r="K4099" s="76"/>
      <c r="L4099" s="74" t="str">
        <f t="shared" si="126"/>
        <v/>
      </c>
    </row>
    <row r="4100" spans="1:12" ht="18.95" customHeight="1" x14ac:dyDescent="0.25">
      <c r="A4100" s="52"/>
      <c r="C4100" s="185"/>
      <c r="D4100" s="76"/>
      <c r="E4100" s="76" t="str">
        <f>IF(D4100="","",IFERROR(VLOOKUP(D4100,Cadastro!$C$9:$D$1009,2,FALSE),"NOT FOUND"))</f>
        <v/>
      </c>
      <c r="F4100" s="76"/>
      <c r="G4100" s="94"/>
      <c r="H4100" s="97"/>
      <c r="I4100" s="77">
        <f t="shared" si="127"/>
        <v>0</v>
      </c>
      <c r="J4100" s="78" t="str">
        <f>IFERROR(IF(E4100="","",VLOOKUP(D4100,Saldo!$P$8:$Q$1009,2,FALSE)),"")</f>
        <v/>
      </c>
      <c r="K4100" s="76"/>
      <c r="L4100" s="74" t="str">
        <f t="shared" si="126"/>
        <v/>
      </c>
    </row>
    <row r="4101" spans="1:12" ht="18.95" customHeight="1" x14ac:dyDescent="0.25">
      <c r="A4101" s="52"/>
      <c r="C4101" s="185"/>
      <c r="D4101" s="76"/>
      <c r="E4101" s="76" t="str">
        <f>IF(D4101="","",IFERROR(VLOOKUP(D4101,Cadastro!$C$9:$D$1009,2,FALSE),"NOT FOUND"))</f>
        <v/>
      </c>
      <c r="F4101" s="76"/>
      <c r="G4101" s="94"/>
      <c r="H4101" s="97"/>
      <c r="I4101" s="77">
        <f t="shared" si="127"/>
        <v>0</v>
      </c>
      <c r="J4101" s="78" t="str">
        <f>IFERROR(IF(E4101="","",VLOOKUP(D4101,Saldo!$P$8:$Q$1009,2,FALSE)),"")</f>
        <v/>
      </c>
      <c r="K4101" s="76"/>
      <c r="L4101" s="74" t="str">
        <f t="shared" si="126"/>
        <v/>
      </c>
    </row>
    <row r="4102" spans="1:12" ht="18.95" customHeight="1" x14ac:dyDescent="0.25">
      <c r="A4102" s="52"/>
      <c r="C4102" s="185"/>
      <c r="D4102" s="76"/>
      <c r="E4102" s="76" t="str">
        <f>IF(D4102="","",IFERROR(VLOOKUP(D4102,Cadastro!$C$9:$D$1009,2,FALSE),"NOT FOUND"))</f>
        <v/>
      </c>
      <c r="F4102" s="76"/>
      <c r="G4102" s="94"/>
      <c r="H4102" s="97"/>
      <c r="I4102" s="77">
        <f t="shared" si="127"/>
        <v>0</v>
      </c>
      <c r="J4102" s="78" t="str">
        <f>IFERROR(IF(E4102="","",VLOOKUP(D4102,Saldo!$P$8:$Q$1009,2,FALSE)),"")</f>
        <v/>
      </c>
      <c r="K4102" s="76"/>
      <c r="L4102" s="74" t="str">
        <f t="shared" si="126"/>
        <v/>
      </c>
    </row>
    <row r="4103" spans="1:12" ht="18.95" customHeight="1" x14ac:dyDescent="0.25">
      <c r="A4103" s="52"/>
      <c r="C4103" s="185"/>
      <c r="D4103" s="76"/>
      <c r="E4103" s="76" t="str">
        <f>IF(D4103="","",IFERROR(VLOOKUP(D4103,Cadastro!$C$9:$D$1009,2,FALSE),"NOT FOUND"))</f>
        <v/>
      </c>
      <c r="F4103" s="76"/>
      <c r="G4103" s="94"/>
      <c r="H4103" s="97"/>
      <c r="I4103" s="77">
        <f t="shared" si="127"/>
        <v>0</v>
      </c>
      <c r="J4103" s="78" t="str">
        <f>IFERROR(IF(E4103="","",VLOOKUP(D4103,Saldo!$P$8:$Q$1009,2,FALSE)),"")</f>
        <v/>
      </c>
      <c r="K4103" s="76"/>
      <c r="L4103" s="74" t="str">
        <f t="shared" si="126"/>
        <v/>
      </c>
    </row>
    <row r="4104" spans="1:12" ht="18.95" customHeight="1" x14ac:dyDescent="0.25">
      <c r="A4104" s="52"/>
      <c r="C4104" s="185"/>
      <c r="D4104" s="76"/>
      <c r="E4104" s="76" t="str">
        <f>IF(D4104="","",IFERROR(VLOOKUP(D4104,Cadastro!$C$9:$D$1009,2,FALSE),"NOT FOUND"))</f>
        <v/>
      </c>
      <c r="F4104" s="76"/>
      <c r="G4104" s="94"/>
      <c r="H4104" s="97"/>
      <c r="I4104" s="77">
        <f t="shared" si="127"/>
        <v>0</v>
      </c>
      <c r="J4104" s="78" t="str">
        <f>IFERROR(IF(E4104="","",VLOOKUP(D4104,Saldo!$P$8:$Q$1009,2,FALSE)),"")</f>
        <v/>
      </c>
      <c r="K4104" s="76"/>
      <c r="L4104" s="74" t="str">
        <f t="shared" si="126"/>
        <v/>
      </c>
    </row>
    <row r="4105" spans="1:12" ht="18.95" customHeight="1" x14ac:dyDescent="0.25">
      <c r="A4105" s="52"/>
      <c r="C4105" s="185"/>
      <c r="D4105" s="76"/>
      <c r="E4105" s="76" t="str">
        <f>IF(D4105="","",IFERROR(VLOOKUP(D4105,Cadastro!$C$9:$D$1009,2,FALSE),"NOT FOUND"))</f>
        <v/>
      </c>
      <c r="F4105" s="76"/>
      <c r="G4105" s="94"/>
      <c r="H4105" s="97"/>
      <c r="I4105" s="77">
        <f t="shared" si="127"/>
        <v>0</v>
      </c>
      <c r="J4105" s="78" t="str">
        <f>IFERROR(IF(E4105="","",VLOOKUP(D4105,Saldo!$P$8:$Q$1009,2,FALSE)),"")</f>
        <v/>
      </c>
      <c r="K4105" s="76"/>
      <c r="L4105" s="74" t="str">
        <f t="shared" ref="L4105:L4168" si="128">IF(C4105="","",MONTH(C4105))</f>
        <v/>
      </c>
    </row>
    <row r="4106" spans="1:12" ht="18.95" customHeight="1" x14ac:dyDescent="0.25">
      <c r="A4106" s="52"/>
      <c r="C4106" s="185"/>
      <c r="D4106" s="76"/>
      <c r="E4106" s="76" t="str">
        <f>IF(D4106="","",IFERROR(VLOOKUP(D4106,Cadastro!$C$9:$D$1009,2,FALSE),"NOT FOUND"))</f>
        <v/>
      </c>
      <c r="F4106" s="76"/>
      <c r="G4106" s="94"/>
      <c r="H4106" s="97"/>
      <c r="I4106" s="77">
        <f t="shared" ref="I4106:I4169" si="129">IFERROR(G4106*H4106,"Check if QTY and Value are both valid")</f>
        <v>0</v>
      </c>
      <c r="J4106" s="78" t="str">
        <f>IFERROR(IF(E4106="","",VLOOKUP(D4106,Saldo!$P$8:$Q$1009,2,FALSE)),"")</f>
        <v/>
      </c>
      <c r="K4106" s="76"/>
      <c r="L4106" s="74" t="str">
        <f t="shared" si="128"/>
        <v/>
      </c>
    </row>
    <row r="4107" spans="1:12" ht="18.95" customHeight="1" x14ac:dyDescent="0.25">
      <c r="A4107" s="52"/>
      <c r="C4107" s="185"/>
      <c r="D4107" s="76"/>
      <c r="E4107" s="76" t="str">
        <f>IF(D4107="","",IFERROR(VLOOKUP(D4107,Cadastro!$C$9:$D$1009,2,FALSE),"NOT FOUND"))</f>
        <v/>
      </c>
      <c r="F4107" s="76"/>
      <c r="G4107" s="94"/>
      <c r="H4107" s="97"/>
      <c r="I4107" s="77">
        <f t="shared" si="129"/>
        <v>0</v>
      </c>
      <c r="J4107" s="78" t="str">
        <f>IFERROR(IF(E4107="","",VLOOKUP(D4107,Saldo!$P$8:$Q$1009,2,FALSE)),"")</f>
        <v/>
      </c>
      <c r="K4107" s="76"/>
      <c r="L4107" s="74" t="str">
        <f t="shared" si="128"/>
        <v/>
      </c>
    </row>
    <row r="4108" spans="1:12" ht="18.95" customHeight="1" x14ac:dyDescent="0.25">
      <c r="A4108" s="52"/>
      <c r="C4108" s="185"/>
      <c r="D4108" s="76"/>
      <c r="E4108" s="76" t="str">
        <f>IF(D4108="","",IFERROR(VLOOKUP(D4108,Cadastro!$C$9:$D$1009,2,FALSE),"NOT FOUND"))</f>
        <v/>
      </c>
      <c r="F4108" s="76"/>
      <c r="G4108" s="94"/>
      <c r="H4108" s="97"/>
      <c r="I4108" s="77">
        <f t="shared" si="129"/>
        <v>0</v>
      </c>
      <c r="J4108" s="78" t="str">
        <f>IFERROR(IF(E4108="","",VLOOKUP(D4108,Saldo!$P$8:$Q$1009,2,FALSE)),"")</f>
        <v/>
      </c>
      <c r="K4108" s="76"/>
      <c r="L4108" s="74" t="str">
        <f t="shared" si="128"/>
        <v/>
      </c>
    </row>
    <row r="4109" spans="1:12" ht="18.95" customHeight="1" x14ac:dyDescent="0.25">
      <c r="A4109" s="52"/>
      <c r="C4109" s="185"/>
      <c r="D4109" s="76"/>
      <c r="E4109" s="76" t="str">
        <f>IF(D4109="","",IFERROR(VLOOKUP(D4109,Cadastro!$C$9:$D$1009,2,FALSE),"NOT FOUND"))</f>
        <v/>
      </c>
      <c r="F4109" s="76"/>
      <c r="G4109" s="94"/>
      <c r="H4109" s="97"/>
      <c r="I4109" s="77">
        <f t="shared" si="129"/>
        <v>0</v>
      </c>
      <c r="J4109" s="78" t="str">
        <f>IFERROR(IF(E4109="","",VLOOKUP(D4109,Saldo!$P$8:$Q$1009,2,FALSE)),"")</f>
        <v/>
      </c>
      <c r="K4109" s="76"/>
      <c r="L4109" s="74" t="str">
        <f t="shared" si="128"/>
        <v/>
      </c>
    </row>
    <row r="4110" spans="1:12" ht="18.95" customHeight="1" x14ac:dyDescent="0.25">
      <c r="A4110" s="52"/>
      <c r="C4110" s="185"/>
      <c r="D4110" s="76"/>
      <c r="E4110" s="76" t="str">
        <f>IF(D4110="","",IFERROR(VLOOKUP(D4110,Cadastro!$C$9:$D$1009,2,FALSE),"NOT FOUND"))</f>
        <v/>
      </c>
      <c r="F4110" s="76"/>
      <c r="G4110" s="94"/>
      <c r="H4110" s="97"/>
      <c r="I4110" s="77">
        <f t="shared" si="129"/>
        <v>0</v>
      </c>
      <c r="J4110" s="78" t="str">
        <f>IFERROR(IF(E4110="","",VLOOKUP(D4110,Saldo!$P$8:$Q$1009,2,FALSE)),"")</f>
        <v/>
      </c>
      <c r="K4110" s="76"/>
      <c r="L4110" s="74" t="str">
        <f t="shared" si="128"/>
        <v/>
      </c>
    </row>
    <row r="4111" spans="1:12" ht="18.95" customHeight="1" x14ac:dyDescent="0.25">
      <c r="A4111" s="52"/>
      <c r="C4111" s="185"/>
      <c r="D4111" s="76"/>
      <c r="E4111" s="76" t="str">
        <f>IF(D4111="","",IFERROR(VLOOKUP(D4111,Cadastro!$C$9:$D$1009,2,FALSE),"NOT FOUND"))</f>
        <v/>
      </c>
      <c r="F4111" s="76"/>
      <c r="G4111" s="94"/>
      <c r="H4111" s="97"/>
      <c r="I4111" s="77">
        <f t="shared" si="129"/>
        <v>0</v>
      </c>
      <c r="J4111" s="78" t="str">
        <f>IFERROR(IF(E4111="","",VLOOKUP(D4111,Saldo!$P$8:$Q$1009,2,FALSE)),"")</f>
        <v/>
      </c>
      <c r="K4111" s="76"/>
      <c r="L4111" s="74" t="str">
        <f t="shared" si="128"/>
        <v/>
      </c>
    </row>
    <row r="4112" spans="1:12" ht="18.95" customHeight="1" x14ac:dyDescent="0.25">
      <c r="A4112" s="52"/>
      <c r="C4112" s="185"/>
      <c r="D4112" s="76"/>
      <c r="E4112" s="76" t="str">
        <f>IF(D4112="","",IFERROR(VLOOKUP(D4112,Cadastro!$C$9:$D$1009,2,FALSE),"NOT FOUND"))</f>
        <v/>
      </c>
      <c r="F4112" s="76"/>
      <c r="G4112" s="94"/>
      <c r="H4112" s="97"/>
      <c r="I4112" s="77">
        <f t="shared" si="129"/>
        <v>0</v>
      </c>
      <c r="J4112" s="78" t="str">
        <f>IFERROR(IF(E4112="","",VLOOKUP(D4112,Saldo!$P$8:$Q$1009,2,FALSE)),"")</f>
        <v/>
      </c>
      <c r="K4112" s="76"/>
      <c r="L4112" s="74" t="str">
        <f t="shared" si="128"/>
        <v/>
      </c>
    </row>
    <row r="4113" spans="1:12" ht="18.95" customHeight="1" x14ac:dyDescent="0.25">
      <c r="A4113" s="52"/>
      <c r="C4113" s="185"/>
      <c r="D4113" s="76"/>
      <c r="E4113" s="76" t="str">
        <f>IF(D4113="","",IFERROR(VLOOKUP(D4113,Cadastro!$C$9:$D$1009,2,FALSE),"NOT FOUND"))</f>
        <v/>
      </c>
      <c r="F4113" s="76"/>
      <c r="G4113" s="94"/>
      <c r="H4113" s="97"/>
      <c r="I4113" s="77">
        <f t="shared" si="129"/>
        <v>0</v>
      </c>
      <c r="J4113" s="78" t="str">
        <f>IFERROR(IF(E4113="","",VLOOKUP(D4113,Saldo!$P$8:$Q$1009,2,FALSE)),"")</f>
        <v/>
      </c>
      <c r="K4113" s="76"/>
      <c r="L4113" s="74" t="str">
        <f t="shared" si="128"/>
        <v/>
      </c>
    </row>
    <row r="4114" spans="1:12" ht="18.95" customHeight="1" x14ac:dyDescent="0.25">
      <c r="A4114" s="52"/>
      <c r="C4114" s="185"/>
      <c r="D4114" s="76"/>
      <c r="E4114" s="76" t="str">
        <f>IF(D4114="","",IFERROR(VLOOKUP(D4114,Cadastro!$C$9:$D$1009,2,FALSE),"NOT FOUND"))</f>
        <v/>
      </c>
      <c r="F4114" s="76"/>
      <c r="G4114" s="94"/>
      <c r="H4114" s="97"/>
      <c r="I4114" s="77">
        <f t="shared" si="129"/>
        <v>0</v>
      </c>
      <c r="J4114" s="78" t="str">
        <f>IFERROR(IF(E4114="","",VLOOKUP(D4114,Saldo!$P$8:$Q$1009,2,FALSE)),"")</f>
        <v/>
      </c>
      <c r="K4114" s="76"/>
      <c r="L4114" s="74" t="str">
        <f t="shared" si="128"/>
        <v/>
      </c>
    </row>
    <row r="4115" spans="1:12" ht="18.95" customHeight="1" x14ac:dyDescent="0.25">
      <c r="A4115" s="52"/>
      <c r="C4115" s="185"/>
      <c r="D4115" s="76"/>
      <c r="E4115" s="76" t="str">
        <f>IF(D4115="","",IFERROR(VLOOKUP(D4115,Cadastro!$C$9:$D$1009,2,FALSE),"NOT FOUND"))</f>
        <v/>
      </c>
      <c r="F4115" s="76"/>
      <c r="G4115" s="94"/>
      <c r="H4115" s="97"/>
      <c r="I4115" s="77">
        <f t="shared" si="129"/>
        <v>0</v>
      </c>
      <c r="J4115" s="78" t="str">
        <f>IFERROR(IF(E4115="","",VLOOKUP(D4115,Saldo!$P$8:$Q$1009,2,FALSE)),"")</f>
        <v/>
      </c>
      <c r="K4115" s="76"/>
      <c r="L4115" s="74" t="str">
        <f t="shared" si="128"/>
        <v/>
      </c>
    </row>
    <row r="4116" spans="1:12" ht="18.95" customHeight="1" x14ac:dyDescent="0.25">
      <c r="A4116" s="52"/>
      <c r="C4116" s="185"/>
      <c r="D4116" s="76"/>
      <c r="E4116" s="76" t="str">
        <f>IF(D4116="","",IFERROR(VLOOKUP(D4116,Cadastro!$C$9:$D$1009,2,FALSE),"NOT FOUND"))</f>
        <v/>
      </c>
      <c r="F4116" s="76"/>
      <c r="G4116" s="94"/>
      <c r="H4116" s="97"/>
      <c r="I4116" s="77">
        <f t="shared" si="129"/>
        <v>0</v>
      </c>
      <c r="J4116" s="78" t="str">
        <f>IFERROR(IF(E4116="","",VLOOKUP(D4116,Saldo!$P$8:$Q$1009,2,FALSE)),"")</f>
        <v/>
      </c>
      <c r="K4116" s="76"/>
      <c r="L4116" s="74" t="str">
        <f t="shared" si="128"/>
        <v/>
      </c>
    </row>
    <row r="4117" spans="1:12" ht="18.95" customHeight="1" x14ac:dyDescent="0.25">
      <c r="A4117" s="52"/>
      <c r="C4117" s="185"/>
      <c r="D4117" s="76"/>
      <c r="E4117" s="76" t="str">
        <f>IF(D4117="","",IFERROR(VLOOKUP(D4117,Cadastro!$C$9:$D$1009,2,FALSE),"NOT FOUND"))</f>
        <v/>
      </c>
      <c r="F4117" s="76"/>
      <c r="G4117" s="94"/>
      <c r="H4117" s="97"/>
      <c r="I4117" s="77">
        <f t="shared" si="129"/>
        <v>0</v>
      </c>
      <c r="J4117" s="78" t="str">
        <f>IFERROR(IF(E4117="","",VLOOKUP(D4117,Saldo!$P$8:$Q$1009,2,FALSE)),"")</f>
        <v/>
      </c>
      <c r="K4117" s="76"/>
      <c r="L4117" s="74" t="str">
        <f t="shared" si="128"/>
        <v/>
      </c>
    </row>
    <row r="4118" spans="1:12" ht="18.95" customHeight="1" x14ac:dyDescent="0.25">
      <c r="A4118" s="52"/>
      <c r="C4118" s="185"/>
      <c r="D4118" s="76"/>
      <c r="E4118" s="76" t="str">
        <f>IF(D4118="","",IFERROR(VLOOKUP(D4118,Cadastro!$C$9:$D$1009,2,FALSE),"NOT FOUND"))</f>
        <v/>
      </c>
      <c r="F4118" s="76"/>
      <c r="G4118" s="94"/>
      <c r="H4118" s="97"/>
      <c r="I4118" s="77">
        <f t="shared" si="129"/>
        <v>0</v>
      </c>
      <c r="J4118" s="78" t="str">
        <f>IFERROR(IF(E4118="","",VLOOKUP(D4118,Saldo!$P$8:$Q$1009,2,FALSE)),"")</f>
        <v/>
      </c>
      <c r="K4118" s="76"/>
      <c r="L4118" s="74" t="str">
        <f t="shared" si="128"/>
        <v/>
      </c>
    </row>
    <row r="4119" spans="1:12" ht="18.95" customHeight="1" x14ac:dyDescent="0.25">
      <c r="A4119" s="52"/>
      <c r="C4119" s="185"/>
      <c r="D4119" s="76"/>
      <c r="E4119" s="76" t="str">
        <f>IF(D4119="","",IFERROR(VLOOKUP(D4119,Cadastro!$C$9:$D$1009,2,FALSE),"NOT FOUND"))</f>
        <v/>
      </c>
      <c r="F4119" s="76"/>
      <c r="G4119" s="94"/>
      <c r="H4119" s="97"/>
      <c r="I4119" s="77">
        <f t="shared" si="129"/>
        <v>0</v>
      </c>
      <c r="J4119" s="78" t="str">
        <f>IFERROR(IF(E4119="","",VLOOKUP(D4119,Saldo!$P$8:$Q$1009,2,FALSE)),"")</f>
        <v/>
      </c>
      <c r="K4119" s="76"/>
      <c r="L4119" s="74" t="str">
        <f t="shared" si="128"/>
        <v/>
      </c>
    </row>
    <row r="4120" spans="1:12" ht="18.95" customHeight="1" x14ac:dyDescent="0.25">
      <c r="A4120" s="52"/>
      <c r="C4120" s="185"/>
      <c r="D4120" s="76"/>
      <c r="E4120" s="76" t="str">
        <f>IF(D4120="","",IFERROR(VLOOKUP(D4120,Cadastro!$C$9:$D$1009,2,FALSE),"NOT FOUND"))</f>
        <v/>
      </c>
      <c r="F4120" s="76"/>
      <c r="G4120" s="94"/>
      <c r="H4120" s="97"/>
      <c r="I4120" s="77">
        <f t="shared" si="129"/>
        <v>0</v>
      </c>
      <c r="J4120" s="78" t="str">
        <f>IFERROR(IF(E4120="","",VLOOKUP(D4120,Saldo!$P$8:$Q$1009,2,FALSE)),"")</f>
        <v/>
      </c>
      <c r="K4120" s="76"/>
      <c r="L4120" s="74" t="str">
        <f t="shared" si="128"/>
        <v/>
      </c>
    </row>
    <row r="4121" spans="1:12" ht="18.95" customHeight="1" x14ac:dyDescent="0.25">
      <c r="A4121" s="52"/>
      <c r="C4121" s="185"/>
      <c r="D4121" s="76"/>
      <c r="E4121" s="76" t="str">
        <f>IF(D4121="","",IFERROR(VLOOKUP(D4121,Cadastro!$C$9:$D$1009,2,FALSE),"NOT FOUND"))</f>
        <v/>
      </c>
      <c r="F4121" s="76"/>
      <c r="G4121" s="94"/>
      <c r="H4121" s="97"/>
      <c r="I4121" s="77">
        <f t="shared" si="129"/>
        <v>0</v>
      </c>
      <c r="J4121" s="78" t="str">
        <f>IFERROR(IF(E4121="","",VLOOKUP(D4121,Saldo!$P$8:$Q$1009,2,FALSE)),"")</f>
        <v/>
      </c>
      <c r="K4121" s="76"/>
      <c r="L4121" s="74" t="str">
        <f t="shared" si="128"/>
        <v/>
      </c>
    </row>
    <row r="4122" spans="1:12" ht="18.95" customHeight="1" x14ac:dyDescent="0.25">
      <c r="A4122" s="52"/>
      <c r="C4122" s="185"/>
      <c r="D4122" s="76"/>
      <c r="E4122" s="76" t="str">
        <f>IF(D4122="","",IFERROR(VLOOKUP(D4122,Cadastro!$C$9:$D$1009,2,FALSE),"NOT FOUND"))</f>
        <v/>
      </c>
      <c r="F4122" s="76"/>
      <c r="G4122" s="94"/>
      <c r="H4122" s="97"/>
      <c r="I4122" s="77">
        <f t="shared" si="129"/>
        <v>0</v>
      </c>
      <c r="J4122" s="78" t="str">
        <f>IFERROR(IF(E4122="","",VLOOKUP(D4122,Saldo!$P$8:$Q$1009,2,FALSE)),"")</f>
        <v/>
      </c>
      <c r="K4122" s="76"/>
      <c r="L4122" s="74" t="str">
        <f t="shared" si="128"/>
        <v/>
      </c>
    </row>
    <row r="4123" spans="1:12" ht="18.95" customHeight="1" x14ac:dyDescent="0.25">
      <c r="A4123" s="52"/>
      <c r="C4123" s="185"/>
      <c r="D4123" s="76"/>
      <c r="E4123" s="76" t="str">
        <f>IF(D4123="","",IFERROR(VLOOKUP(D4123,Cadastro!$C$9:$D$1009,2,FALSE),"NOT FOUND"))</f>
        <v/>
      </c>
      <c r="F4123" s="76"/>
      <c r="G4123" s="94"/>
      <c r="H4123" s="97"/>
      <c r="I4123" s="77">
        <f t="shared" si="129"/>
        <v>0</v>
      </c>
      <c r="J4123" s="78" t="str">
        <f>IFERROR(IF(E4123="","",VLOOKUP(D4123,Saldo!$P$8:$Q$1009,2,FALSE)),"")</f>
        <v/>
      </c>
      <c r="K4123" s="76"/>
      <c r="L4123" s="74" t="str">
        <f t="shared" si="128"/>
        <v/>
      </c>
    </row>
    <row r="4124" spans="1:12" ht="18.95" customHeight="1" x14ac:dyDescent="0.25">
      <c r="A4124" s="52"/>
      <c r="C4124" s="185"/>
      <c r="D4124" s="76"/>
      <c r="E4124" s="76" t="str">
        <f>IF(D4124="","",IFERROR(VLOOKUP(D4124,Cadastro!$C$9:$D$1009,2,FALSE),"NOT FOUND"))</f>
        <v/>
      </c>
      <c r="F4124" s="76"/>
      <c r="G4124" s="94"/>
      <c r="H4124" s="97"/>
      <c r="I4124" s="77">
        <f t="shared" si="129"/>
        <v>0</v>
      </c>
      <c r="J4124" s="78" t="str">
        <f>IFERROR(IF(E4124="","",VLOOKUP(D4124,Saldo!$P$8:$Q$1009,2,FALSE)),"")</f>
        <v/>
      </c>
      <c r="K4124" s="76"/>
      <c r="L4124" s="74" t="str">
        <f t="shared" si="128"/>
        <v/>
      </c>
    </row>
    <row r="4125" spans="1:12" ht="18.95" customHeight="1" x14ac:dyDescent="0.25">
      <c r="A4125" s="52"/>
      <c r="C4125" s="185"/>
      <c r="D4125" s="76"/>
      <c r="E4125" s="76" t="str">
        <f>IF(D4125="","",IFERROR(VLOOKUP(D4125,Cadastro!$C$9:$D$1009,2,FALSE),"NOT FOUND"))</f>
        <v/>
      </c>
      <c r="F4125" s="76"/>
      <c r="G4125" s="94"/>
      <c r="H4125" s="97"/>
      <c r="I4125" s="77">
        <f t="shared" si="129"/>
        <v>0</v>
      </c>
      <c r="J4125" s="78" t="str">
        <f>IFERROR(IF(E4125="","",VLOOKUP(D4125,Saldo!$P$8:$Q$1009,2,FALSE)),"")</f>
        <v/>
      </c>
      <c r="K4125" s="76"/>
      <c r="L4125" s="74" t="str">
        <f t="shared" si="128"/>
        <v/>
      </c>
    </row>
    <row r="4126" spans="1:12" ht="18.95" customHeight="1" x14ac:dyDescent="0.25">
      <c r="A4126" s="52"/>
      <c r="C4126" s="185"/>
      <c r="D4126" s="76"/>
      <c r="E4126" s="76" t="str">
        <f>IF(D4126="","",IFERROR(VLOOKUP(D4126,Cadastro!$C$9:$D$1009,2,FALSE),"NOT FOUND"))</f>
        <v/>
      </c>
      <c r="F4126" s="76"/>
      <c r="G4126" s="94"/>
      <c r="H4126" s="97"/>
      <c r="I4126" s="77">
        <f t="shared" si="129"/>
        <v>0</v>
      </c>
      <c r="J4126" s="78" t="str">
        <f>IFERROR(IF(E4126="","",VLOOKUP(D4126,Saldo!$P$8:$Q$1009,2,FALSE)),"")</f>
        <v/>
      </c>
      <c r="K4126" s="76"/>
      <c r="L4126" s="74" t="str">
        <f t="shared" si="128"/>
        <v/>
      </c>
    </row>
    <row r="4127" spans="1:12" ht="18.95" customHeight="1" x14ac:dyDescent="0.25">
      <c r="A4127" s="52"/>
      <c r="C4127" s="185"/>
      <c r="D4127" s="76"/>
      <c r="E4127" s="76" t="str">
        <f>IF(D4127="","",IFERROR(VLOOKUP(D4127,Cadastro!$C$9:$D$1009,2,FALSE),"NOT FOUND"))</f>
        <v/>
      </c>
      <c r="F4127" s="76"/>
      <c r="G4127" s="94"/>
      <c r="H4127" s="97"/>
      <c r="I4127" s="77">
        <f t="shared" si="129"/>
        <v>0</v>
      </c>
      <c r="J4127" s="78" t="str">
        <f>IFERROR(IF(E4127="","",VLOOKUP(D4127,Saldo!$P$8:$Q$1009,2,FALSE)),"")</f>
        <v/>
      </c>
      <c r="K4127" s="76"/>
      <c r="L4127" s="74" t="str">
        <f t="shared" si="128"/>
        <v/>
      </c>
    </row>
    <row r="4128" spans="1:12" ht="18.95" customHeight="1" x14ac:dyDescent="0.25">
      <c r="A4128" s="52"/>
      <c r="C4128" s="185"/>
      <c r="D4128" s="76"/>
      <c r="E4128" s="76" t="str">
        <f>IF(D4128="","",IFERROR(VLOOKUP(D4128,Cadastro!$C$9:$D$1009,2,FALSE),"NOT FOUND"))</f>
        <v/>
      </c>
      <c r="F4128" s="76"/>
      <c r="G4128" s="94"/>
      <c r="H4128" s="97"/>
      <c r="I4128" s="77">
        <f t="shared" si="129"/>
        <v>0</v>
      </c>
      <c r="J4128" s="78" t="str">
        <f>IFERROR(IF(E4128="","",VLOOKUP(D4128,Saldo!$P$8:$Q$1009,2,FALSE)),"")</f>
        <v/>
      </c>
      <c r="K4128" s="76"/>
      <c r="L4128" s="74" t="str">
        <f t="shared" si="128"/>
        <v/>
      </c>
    </row>
    <row r="4129" spans="1:12" ht="18.95" customHeight="1" x14ac:dyDescent="0.25">
      <c r="A4129" s="52"/>
      <c r="C4129" s="185"/>
      <c r="D4129" s="76"/>
      <c r="E4129" s="76" t="str">
        <f>IF(D4129="","",IFERROR(VLOOKUP(D4129,Cadastro!$C$9:$D$1009,2,FALSE),"NOT FOUND"))</f>
        <v/>
      </c>
      <c r="F4129" s="76"/>
      <c r="G4129" s="94"/>
      <c r="H4129" s="97"/>
      <c r="I4129" s="77">
        <f t="shared" si="129"/>
        <v>0</v>
      </c>
      <c r="J4129" s="78" t="str">
        <f>IFERROR(IF(E4129="","",VLOOKUP(D4129,Saldo!$P$8:$Q$1009,2,FALSE)),"")</f>
        <v/>
      </c>
      <c r="K4129" s="76"/>
      <c r="L4129" s="74" t="str">
        <f t="shared" si="128"/>
        <v/>
      </c>
    </row>
    <row r="4130" spans="1:12" ht="18.95" customHeight="1" x14ac:dyDescent="0.25">
      <c r="A4130" s="52"/>
      <c r="C4130" s="185"/>
      <c r="D4130" s="76"/>
      <c r="E4130" s="76" t="str">
        <f>IF(D4130="","",IFERROR(VLOOKUP(D4130,Cadastro!$C$9:$D$1009,2,FALSE),"NOT FOUND"))</f>
        <v/>
      </c>
      <c r="F4130" s="76"/>
      <c r="G4130" s="94"/>
      <c r="H4130" s="97"/>
      <c r="I4130" s="77">
        <f t="shared" si="129"/>
        <v>0</v>
      </c>
      <c r="J4130" s="78" t="str">
        <f>IFERROR(IF(E4130="","",VLOOKUP(D4130,Saldo!$P$8:$Q$1009,2,FALSE)),"")</f>
        <v/>
      </c>
      <c r="K4130" s="76"/>
      <c r="L4130" s="74" t="str">
        <f t="shared" si="128"/>
        <v/>
      </c>
    </row>
    <row r="4131" spans="1:12" ht="18.95" customHeight="1" x14ac:dyDescent="0.25">
      <c r="A4131" s="52"/>
      <c r="C4131" s="185"/>
      <c r="D4131" s="76"/>
      <c r="E4131" s="76" t="str">
        <f>IF(D4131="","",IFERROR(VLOOKUP(D4131,Cadastro!$C$9:$D$1009,2,FALSE),"NOT FOUND"))</f>
        <v/>
      </c>
      <c r="F4131" s="76"/>
      <c r="G4131" s="94"/>
      <c r="H4131" s="97"/>
      <c r="I4131" s="77">
        <f t="shared" si="129"/>
        <v>0</v>
      </c>
      <c r="J4131" s="78" t="str">
        <f>IFERROR(IF(E4131="","",VLOOKUP(D4131,Saldo!$P$8:$Q$1009,2,FALSE)),"")</f>
        <v/>
      </c>
      <c r="K4131" s="76"/>
      <c r="L4131" s="74" t="str">
        <f t="shared" si="128"/>
        <v/>
      </c>
    </row>
    <row r="4132" spans="1:12" ht="18.95" customHeight="1" x14ac:dyDescent="0.25">
      <c r="A4132" s="52"/>
      <c r="C4132" s="185"/>
      <c r="D4132" s="76"/>
      <c r="E4132" s="76" t="str">
        <f>IF(D4132="","",IFERROR(VLOOKUP(D4132,Cadastro!$C$9:$D$1009,2,FALSE),"NOT FOUND"))</f>
        <v/>
      </c>
      <c r="F4132" s="76"/>
      <c r="G4132" s="94"/>
      <c r="H4132" s="97"/>
      <c r="I4132" s="77">
        <f t="shared" si="129"/>
        <v>0</v>
      </c>
      <c r="J4132" s="78" t="str">
        <f>IFERROR(IF(E4132="","",VLOOKUP(D4132,Saldo!$P$8:$Q$1009,2,FALSE)),"")</f>
        <v/>
      </c>
      <c r="K4132" s="76"/>
      <c r="L4132" s="74" t="str">
        <f t="shared" si="128"/>
        <v/>
      </c>
    </row>
    <row r="4133" spans="1:12" ht="18.95" customHeight="1" x14ac:dyDescent="0.25">
      <c r="A4133" s="52"/>
      <c r="C4133" s="185"/>
      <c r="D4133" s="76"/>
      <c r="E4133" s="76" t="str">
        <f>IF(D4133="","",IFERROR(VLOOKUP(D4133,Cadastro!$C$9:$D$1009,2,FALSE),"NOT FOUND"))</f>
        <v/>
      </c>
      <c r="F4133" s="76"/>
      <c r="G4133" s="94"/>
      <c r="H4133" s="97"/>
      <c r="I4133" s="77">
        <f t="shared" si="129"/>
        <v>0</v>
      </c>
      <c r="J4133" s="78" t="str">
        <f>IFERROR(IF(E4133="","",VLOOKUP(D4133,Saldo!$P$8:$Q$1009,2,FALSE)),"")</f>
        <v/>
      </c>
      <c r="K4133" s="76"/>
      <c r="L4133" s="74" t="str">
        <f t="shared" si="128"/>
        <v/>
      </c>
    </row>
    <row r="4134" spans="1:12" ht="18.95" customHeight="1" x14ac:dyDescent="0.25">
      <c r="A4134" s="52"/>
      <c r="C4134" s="185"/>
      <c r="D4134" s="76"/>
      <c r="E4134" s="76" t="str">
        <f>IF(D4134="","",IFERROR(VLOOKUP(D4134,Cadastro!$C$9:$D$1009,2,FALSE),"NOT FOUND"))</f>
        <v/>
      </c>
      <c r="F4134" s="76"/>
      <c r="G4134" s="94"/>
      <c r="H4134" s="97"/>
      <c r="I4134" s="77">
        <f t="shared" si="129"/>
        <v>0</v>
      </c>
      <c r="J4134" s="78" t="str">
        <f>IFERROR(IF(E4134="","",VLOOKUP(D4134,Saldo!$P$8:$Q$1009,2,FALSE)),"")</f>
        <v/>
      </c>
      <c r="K4134" s="76"/>
      <c r="L4134" s="74" t="str">
        <f t="shared" si="128"/>
        <v/>
      </c>
    </row>
    <row r="4135" spans="1:12" ht="18.95" customHeight="1" x14ac:dyDescent="0.25">
      <c r="A4135" s="52"/>
      <c r="C4135" s="185"/>
      <c r="D4135" s="76"/>
      <c r="E4135" s="76" t="str">
        <f>IF(D4135="","",IFERROR(VLOOKUP(D4135,Cadastro!$C$9:$D$1009,2,FALSE),"NOT FOUND"))</f>
        <v/>
      </c>
      <c r="F4135" s="76"/>
      <c r="G4135" s="94"/>
      <c r="H4135" s="97"/>
      <c r="I4135" s="77">
        <f t="shared" si="129"/>
        <v>0</v>
      </c>
      <c r="J4135" s="78" t="str">
        <f>IFERROR(IF(E4135="","",VLOOKUP(D4135,Saldo!$P$8:$Q$1009,2,FALSE)),"")</f>
        <v/>
      </c>
      <c r="K4135" s="76"/>
      <c r="L4135" s="74" t="str">
        <f t="shared" si="128"/>
        <v/>
      </c>
    </row>
    <row r="4136" spans="1:12" ht="18.95" customHeight="1" x14ac:dyDescent="0.25">
      <c r="A4136" s="52"/>
      <c r="C4136" s="185"/>
      <c r="D4136" s="76"/>
      <c r="E4136" s="76" t="str">
        <f>IF(D4136="","",IFERROR(VLOOKUP(D4136,Cadastro!$C$9:$D$1009,2,FALSE),"NOT FOUND"))</f>
        <v/>
      </c>
      <c r="F4136" s="76"/>
      <c r="G4136" s="94"/>
      <c r="H4136" s="97"/>
      <c r="I4136" s="77">
        <f t="shared" si="129"/>
        <v>0</v>
      </c>
      <c r="J4136" s="78" t="str">
        <f>IFERROR(IF(E4136="","",VLOOKUP(D4136,Saldo!$P$8:$Q$1009,2,FALSE)),"")</f>
        <v/>
      </c>
      <c r="K4136" s="76"/>
      <c r="L4136" s="74" t="str">
        <f t="shared" si="128"/>
        <v/>
      </c>
    </row>
    <row r="4137" spans="1:12" ht="18.95" customHeight="1" x14ac:dyDescent="0.25">
      <c r="A4137" s="52"/>
      <c r="C4137" s="185"/>
      <c r="D4137" s="76"/>
      <c r="E4137" s="76" t="str">
        <f>IF(D4137="","",IFERROR(VLOOKUP(D4137,Cadastro!$C$9:$D$1009,2,FALSE),"NOT FOUND"))</f>
        <v/>
      </c>
      <c r="F4137" s="76"/>
      <c r="G4137" s="94"/>
      <c r="H4137" s="97"/>
      <c r="I4137" s="77">
        <f t="shared" si="129"/>
        <v>0</v>
      </c>
      <c r="J4137" s="78" t="str">
        <f>IFERROR(IF(E4137="","",VLOOKUP(D4137,Saldo!$P$8:$Q$1009,2,FALSE)),"")</f>
        <v/>
      </c>
      <c r="K4137" s="76"/>
      <c r="L4137" s="74" t="str">
        <f t="shared" si="128"/>
        <v/>
      </c>
    </row>
    <row r="4138" spans="1:12" ht="18.95" customHeight="1" x14ac:dyDescent="0.25">
      <c r="A4138" s="52"/>
      <c r="C4138" s="185"/>
      <c r="D4138" s="76"/>
      <c r="E4138" s="76" t="str">
        <f>IF(D4138="","",IFERROR(VLOOKUP(D4138,Cadastro!$C$9:$D$1009,2,FALSE),"NOT FOUND"))</f>
        <v/>
      </c>
      <c r="F4138" s="76"/>
      <c r="G4138" s="94"/>
      <c r="H4138" s="97"/>
      <c r="I4138" s="77">
        <f t="shared" si="129"/>
        <v>0</v>
      </c>
      <c r="J4138" s="78" t="str">
        <f>IFERROR(IF(E4138="","",VLOOKUP(D4138,Saldo!$P$8:$Q$1009,2,FALSE)),"")</f>
        <v/>
      </c>
      <c r="K4138" s="76"/>
      <c r="L4138" s="74" t="str">
        <f t="shared" si="128"/>
        <v/>
      </c>
    </row>
    <row r="4139" spans="1:12" ht="18.95" customHeight="1" x14ac:dyDescent="0.25">
      <c r="A4139" s="52"/>
      <c r="C4139" s="185"/>
      <c r="D4139" s="76"/>
      <c r="E4139" s="76" t="str">
        <f>IF(D4139="","",IFERROR(VLOOKUP(D4139,Cadastro!$C$9:$D$1009,2,FALSE),"NOT FOUND"))</f>
        <v/>
      </c>
      <c r="F4139" s="76"/>
      <c r="G4139" s="94"/>
      <c r="H4139" s="97"/>
      <c r="I4139" s="77">
        <f t="shared" si="129"/>
        <v>0</v>
      </c>
      <c r="J4139" s="78" t="str">
        <f>IFERROR(IF(E4139="","",VLOOKUP(D4139,Saldo!$P$8:$Q$1009,2,FALSE)),"")</f>
        <v/>
      </c>
      <c r="K4139" s="76"/>
      <c r="L4139" s="74" t="str">
        <f t="shared" si="128"/>
        <v/>
      </c>
    </row>
    <row r="4140" spans="1:12" ht="18.95" customHeight="1" x14ac:dyDescent="0.25">
      <c r="A4140" s="52"/>
      <c r="C4140" s="185"/>
      <c r="D4140" s="76"/>
      <c r="E4140" s="76" t="str">
        <f>IF(D4140="","",IFERROR(VLOOKUP(D4140,Cadastro!$C$9:$D$1009,2,FALSE),"NOT FOUND"))</f>
        <v/>
      </c>
      <c r="F4140" s="76"/>
      <c r="G4140" s="94"/>
      <c r="H4140" s="97"/>
      <c r="I4140" s="77">
        <f t="shared" si="129"/>
        <v>0</v>
      </c>
      <c r="J4140" s="78" t="str">
        <f>IFERROR(IF(E4140="","",VLOOKUP(D4140,Saldo!$P$8:$Q$1009,2,FALSE)),"")</f>
        <v/>
      </c>
      <c r="K4140" s="76"/>
      <c r="L4140" s="74" t="str">
        <f t="shared" si="128"/>
        <v/>
      </c>
    </row>
    <row r="4141" spans="1:12" ht="18.95" customHeight="1" x14ac:dyDescent="0.25">
      <c r="A4141" s="52"/>
      <c r="C4141" s="185"/>
      <c r="D4141" s="76"/>
      <c r="E4141" s="76" t="str">
        <f>IF(D4141="","",IFERROR(VLOOKUP(D4141,Cadastro!$C$9:$D$1009,2,FALSE),"NOT FOUND"))</f>
        <v/>
      </c>
      <c r="F4141" s="76"/>
      <c r="G4141" s="94"/>
      <c r="H4141" s="97"/>
      <c r="I4141" s="77">
        <f t="shared" si="129"/>
        <v>0</v>
      </c>
      <c r="J4141" s="78" t="str">
        <f>IFERROR(IF(E4141="","",VLOOKUP(D4141,Saldo!$P$8:$Q$1009,2,FALSE)),"")</f>
        <v/>
      </c>
      <c r="K4141" s="76"/>
      <c r="L4141" s="74" t="str">
        <f t="shared" si="128"/>
        <v/>
      </c>
    </row>
    <row r="4142" spans="1:12" ht="18.95" customHeight="1" x14ac:dyDescent="0.25">
      <c r="A4142" s="52"/>
      <c r="C4142" s="185"/>
      <c r="D4142" s="76"/>
      <c r="E4142" s="76" t="str">
        <f>IF(D4142="","",IFERROR(VLOOKUP(D4142,Cadastro!$C$9:$D$1009,2,FALSE),"NOT FOUND"))</f>
        <v/>
      </c>
      <c r="F4142" s="76"/>
      <c r="G4142" s="94"/>
      <c r="H4142" s="97"/>
      <c r="I4142" s="77">
        <f t="shared" si="129"/>
        <v>0</v>
      </c>
      <c r="J4142" s="78" t="str">
        <f>IFERROR(IF(E4142="","",VLOOKUP(D4142,Saldo!$P$8:$Q$1009,2,FALSE)),"")</f>
        <v/>
      </c>
      <c r="K4142" s="76"/>
      <c r="L4142" s="74" t="str">
        <f t="shared" si="128"/>
        <v/>
      </c>
    </row>
    <row r="4143" spans="1:12" ht="18.95" customHeight="1" x14ac:dyDescent="0.25">
      <c r="A4143" s="52"/>
      <c r="C4143" s="185"/>
      <c r="D4143" s="76"/>
      <c r="E4143" s="76" t="str">
        <f>IF(D4143="","",IFERROR(VLOOKUP(D4143,Cadastro!$C$9:$D$1009,2,FALSE),"NOT FOUND"))</f>
        <v/>
      </c>
      <c r="F4143" s="76"/>
      <c r="G4143" s="94"/>
      <c r="H4143" s="97"/>
      <c r="I4143" s="77">
        <f t="shared" si="129"/>
        <v>0</v>
      </c>
      <c r="J4143" s="78" t="str">
        <f>IFERROR(IF(E4143="","",VLOOKUP(D4143,Saldo!$P$8:$Q$1009,2,FALSE)),"")</f>
        <v/>
      </c>
      <c r="K4143" s="76"/>
      <c r="L4143" s="74" t="str">
        <f t="shared" si="128"/>
        <v/>
      </c>
    </row>
    <row r="4144" spans="1:12" ht="18.95" customHeight="1" x14ac:dyDescent="0.25">
      <c r="A4144" s="52"/>
      <c r="C4144" s="185"/>
      <c r="D4144" s="76"/>
      <c r="E4144" s="76" t="str">
        <f>IF(D4144="","",IFERROR(VLOOKUP(D4144,Cadastro!$C$9:$D$1009,2,FALSE),"NOT FOUND"))</f>
        <v/>
      </c>
      <c r="F4144" s="76"/>
      <c r="G4144" s="94"/>
      <c r="H4144" s="97"/>
      <c r="I4144" s="77">
        <f t="shared" si="129"/>
        <v>0</v>
      </c>
      <c r="J4144" s="78" t="str">
        <f>IFERROR(IF(E4144="","",VLOOKUP(D4144,Saldo!$P$8:$Q$1009,2,FALSE)),"")</f>
        <v/>
      </c>
      <c r="K4144" s="76"/>
      <c r="L4144" s="74" t="str">
        <f t="shared" si="128"/>
        <v/>
      </c>
    </row>
    <row r="4145" spans="1:12" ht="18.95" customHeight="1" x14ac:dyDescent="0.25">
      <c r="A4145" s="52"/>
      <c r="C4145" s="185"/>
      <c r="D4145" s="76"/>
      <c r="E4145" s="76" t="str">
        <f>IF(D4145="","",IFERROR(VLOOKUP(D4145,Cadastro!$C$9:$D$1009,2,FALSE),"NOT FOUND"))</f>
        <v/>
      </c>
      <c r="F4145" s="76"/>
      <c r="G4145" s="94"/>
      <c r="H4145" s="97"/>
      <c r="I4145" s="77">
        <f t="shared" si="129"/>
        <v>0</v>
      </c>
      <c r="J4145" s="78" t="str">
        <f>IFERROR(IF(E4145="","",VLOOKUP(D4145,Saldo!$P$8:$Q$1009,2,FALSE)),"")</f>
        <v/>
      </c>
      <c r="K4145" s="76"/>
      <c r="L4145" s="74" t="str">
        <f t="shared" si="128"/>
        <v/>
      </c>
    </row>
    <row r="4146" spans="1:12" ht="18.95" customHeight="1" x14ac:dyDescent="0.25">
      <c r="A4146" s="52"/>
      <c r="C4146" s="185"/>
      <c r="D4146" s="76"/>
      <c r="E4146" s="76" t="str">
        <f>IF(D4146="","",IFERROR(VLOOKUP(D4146,Cadastro!$C$9:$D$1009,2,FALSE),"NOT FOUND"))</f>
        <v/>
      </c>
      <c r="F4146" s="76"/>
      <c r="G4146" s="94"/>
      <c r="H4146" s="97"/>
      <c r="I4146" s="77">
        <f t="shared" si="129"/>
        <v>0</v>
      </c>
      <c r="J4146" s="78" t="str">
        <f>IFERROR(IF(E4146="","",VLOOKUP(D4146,Saldo!$P$8:$Q$1009,2,FALSE)),"")</f>
        <v/>
      </c>
      <c r="K4146" s="76"/>
      <c r="L4146" s="74" t="str">
        <f t="shared" si="128"/>
        <v/>
      </c>
    </row>
    <row r="4147" spans="1:12" ht="18.95" customHeight="1" x14ac:dyDescent="0.25">
      <c r="A4147" s="52"/>
      <c r="C4147" s="185"/>
      <c r="D4147" s="76"/>
      <c r="E4147" s="76" t="str">
        <f>IF(D4147="","",IFERROR(VLOOKUP(D4147,Cadastro!$C$9:$D$1009,2,FALSE),"NOT FOUND"))</f>
        <v/>
      </c>
      <c r="F4147" s="76"/>
      <c r="G4147" s="94"/>
      <c r="H4147" s="97"/>
      <c r="I4147" s="77">
        <f t="shared" si="129"/>
        <v>0</v>
      </c>
      <c r="J4147" s="78" t="str">
        <f>IFERROR(IF(E4147="","",VLOOKUP(D4147,Saldo!$P$8:$Q$1009,2,FALSE)),"")</f>
        <v/>
      </c>
      <c r="K4147" s="76"/>
      <c r="L4147" s="74" t="str">
        <f t="shared" si="128"/>
        <v/>
      </c>
    </row>
    <row r="4148" spans="1:12" ht="18.95" customHeight="1" x14ac:dyDescent="0.25">
      <c r="A4148" s="52"/>
      <c r="C4148" s="185"/>
      <c r="D4148" s="76"/>
      <c r="E4148" s="76" t="str">
        <f>IF(D4148="","",IFERROR(VLOOKUP(D4148,Cadastro!$C$9:$D$1009,2,FALSE),"NOT FOUND"))</f>
        <v/>
      </c>
      <c r="F4148" s="76"/>
      <c r="G4148" s="94"/>
      <c r="H4148" s="97"/>
      <c r="I4148" s="77">
        <f t="shared" si="129"/>
        <v>0</v>
      </c>
      <c r="J4148" s="78" t="str">
        <f>IFERROR(IF(E4148="","",VLOOKUP(D4148,Saldo!$P$8:$Q$1009,2,FALSE)),"")</f>
        <v/>
      </c>
      <c r="K4148" s="76"/>
      <c r="L4148" s="74" t="str">
        <f t="shared" si="128"/>
        <v/>
      </c>
    </row>
    <row r="4149" spans="1:12" ht="18.95" customHeight="1" x14ac:dyDescent="0.25">
      <c r="A4149" s="52"/>
      <c r="C4149" s="185"/>
      <c r="D4149" s="76"/>
      <c r="E4149" s="76" t="str">
        <f>IF(D4149="","",IFERROR(VLOOKUP(D4149,Cadastro!$C$9:$D$1009,2,FALSE),"NOT FOUND"))</f>
        <v/>
      </c>
      <c r="F4149" s="76"/>
      <c r="G4149" s="94"/>
      <c r="H4149" s="97"/>
      <c r="I4149" s="77">
        <f t="shared" si="129"/>
        <v>0</v>
      </c>
      <c r="J4149" s="78" t="str">
        <f>IFERROR(IF(E4149="","",VLOOKUP(D4149,Saldo!$P$8:$Q$1009,2,FALSE)),"")</f>
        <v/>
      </c>
      <c r="K4149" s="76"/>
      <c r="L4149" s="74" t="str">
        <f t="shared" si="128"/>
        <v/>
      </c>
    </row>
    <row r="4150" spans="1:12" ht="18.95" customHeight="1" x14ac:dyDescent="0.25">
      <c r="A4150" s="52"/>
      <c r="C4150" s="185"/>
      <c r="D4150" s="76"/>
      <c r="E4150" s="76" t="str">
        <f>IF(D4150="","",IFERROR(VLOOKUP(D4150,Cadastro!$C$9:$D$1009,2,FALSE),"NOT FOUND"))</f>
        <v/>
      </c>
      <c r="F4150" s="76"/>
      <c r="G4150" s="94"/>
      <c r="H4150" s="97"/>
      <c r="I4150" s="77">
        <f t="shared" si="129"/>
        <v>0</v>
      </c>
      <c r="J4150" s="78" t="str">
        <f>IFERROR(IF(E4150="","",VLOOKUP(D4150,Saldo!$P$8:$Q$1009,2,FALSE)),"")</f>
        <v/>
      </c>
      <c r="K4150" s="76"/>
      <c r="L4150" s="74" t="str">
        <f t="shared" si="128"/>
        <v/>
      </c>
    </row>
    <row r="4151" spans="1:12" ht="18.95" customHeight="1" x14ac:dyDescent="0.25">
      <c r="A4151" s="52"/>
      <c r="C4151" s="185"/>
      <c r="D4151" s="76"/>
      <c r="E4151" s="76" t="str">
        <f>IF(D4151="","",IFERROR(VLOOKUP(D4151,Cadastro!$C$9:$D$1009,2,FALSE),"NOT FOUND"))</f>
        <v/>
      </c>
      <c r="F4151" s="76"/>
      <c r="G4151" s="94"/>
      <c r="H4151" s="97"/>
      <c r="I4151" s="77">
        <f t="shared" si="129"/>
        <v>0</v>
      </c>
      <c r="J4151" s="78" t="str">
        <f>IFERROR(IF(E4151="","",VLOOKUP(D4151,Saldo!$P$8:$Q$1009,2,FALSE)),"")</f>
        <v/>
      </c>
      <c r="K4151" s="76"/>
      <c r="L4151" s="74" t="str">
        <f t="shared" si="128"/>
        <v/>
      </c>
    </row>
    <row r="4152" spans="1:12" ht="18.95" customHeight="1" x14ac:dyDescent="0.25">
      <c r="A4152" s="52"/>
      <c r="C4152" s="185"/>
      <c r="D4152" s="76"/>
      <c r="E4152" s="76" t="str">
        <f>IF(D4152="","",IFERROR(VLOOKUP(D4152,Cadastro!$C$9:$D$1009,2,FALSE),"NOT FOUND"))</f>
        <v/>
      </c>
      <c r="F4152" s="76"/>
      <c r="G4152" s="94"/>
      <c r="H4152" s="97"/>
      <c r="I4152" s="77">
        <f t="shared" si="129"/>
        <v>0</v>
      </c>
      <c r="J4152" s="78" t="str">
        <f>IFERROR(IF(E4152="","",VLOOKUP(D4152,Saldo!$P$8:$Q$1009,2,FALSE)),"")</f>
        <v/>
      </c>
      <c r="K4152" s="76"/>
      <c r="L4152" s="74" t="str">
        <f t="shared" si="128"/>
        <v/>
      </c>
    </row>
    <row r="4153" spans="1:12" ht="18.95" customHeight="1" x14ac:dyDescent="0.25">
      <c r="A4153" s="52"/>
      <c r="C4153" s="185"/>
      <c r="D4153" s="76"/>
      <c r="E4153" s="76" t="str">
        <f>IF(D4153="","",IFERROR(VLOOKUP(D4153,Cadastro!$C$9:$D$1009,2,FALSE),"NOT FOUND"))</f>
        <v/>
      </c>
      <c r="F4153" s="76"/>
      <c r="G4153" s="94"/>
      <c r="H4153" s="97"/>
      <c r="I4153" s="77">
        <f t="shared" si="129"/>
        <v>0</v>
      </c>
      <c r="J4153" s="78" t="str">
        <f>IFERROR(IF(E4153="","",VLOOKUP(D4153,Saldo!$P$8:$Q$1009,2,FALSE)),"")</f>
        <v/>
      </c>
      <c r="K4153" s="76"/>
      <c r="L4153" s="74" t="str">
        <f t="shared" si="128"/>
        <v/>
      </c>
    </row>
    <row r="4154" spans="1:12" ht="18.95" customHeight="1" x14ac:dyDescent="0.25">
      <c r="A4154" s="52"/>
      <c r="C4154" s="185"/>
      <c r="D4154" s="76"/>
      <c r="E4154" s="76" t="str">
        <f>IF(D4154="","",IFERROR(VLOOKUP(D4154,Cadastro!$C$9:$D$1009,2,FALSE),"NOT FOUND"))</f>
        <v/>
      </c>
      <c r="F4154" s="76"/>
      <c r="G4154" s="94"/>
      <c r="H4154" s="97"/>
      <c r="I4154" s="77">
        <f t="shared" si="129"/>
        <v>0</v>
      </c>
      <c r="J4154" s="78" t="str">
        <f>IFERROR(IF(E4154="","",VLOOKUP(D4154,Saldo!$P$8:$Q$1009,2,FALSE)),"")</f>
        <v/>
      </c>
      <c r="K4154" s="76"/>
      <c r="L4154" s="74" t="str">
        <f t="shared" si="128"/>
        <v/>
      </c>
    </row>
    <row r="4155" spans="1:12" ht="18.95" customHeight="1" x14ac:dyDescent="0.25">
      <c r="A4155" s="52"/>
      <c r="C4155" s="185"/>
      <c r="D4155" s="76"/>
      <c r="E4155" s="76" t="str">
        <f>IF(D4155="","",IFERROR(VLOOKUP(D4155,Cadastro!$C$9:$D$1009,2,FALSE),"NOT FOUND"))</f>
        <v/>
      </c>
      <c r="F4155" s="76"/>
      <c r="G4155" s="94"/>
      <c r="H4155" s="97"/>
      <c r="I4155" s="77">
        <f t="shared" si="129"/>
        <v>0</v>
      </c>
      <c r="J4155" s="78" t="str">
        <f>IFERROR(IF(E4155="","",VLOOKUP(D4155,Saldo!$P$8:$Q$1009,2,FALSE)),"")</f>
        <v/>
      </c>
      <c r="K4155" s="76"/>
      <c r="L4155" s="74" t="str">
        <f t="shared" si="128"/>
        <v/>
      </c>
    </row>
    <row r="4156" spans="1:12" ht="18.95" customHeight="1" x14ac:dyDescent="0.25">
      <c r="A4156" s="52"/>
      <c r="C4156" s="185"/>
      <c r="D4156" s="76"/>
      <c r="E4156" s="76" t="str">
        <f>IF(D4156="","",IFERROR(VLOOKUP(D4156,Cadastro!$C$9:$D$1009,2,FALSE),"NOT FOUND"))</f>
        <v/>
      </c>
      <c r="F4156" s="76"/>
      <c r="G4156" s="94"/>
      <c r="H4156" s="97"/>
      <c r="I4156" s="77">
        <f t="shared" si="129"/>
        <v>0</v>
      </c>
      <c r="J4156" s="78" t="str">
        <f>IFERROR(IF(E4156="","",VLOOKUP(D4156,Saldo!$P$8:$Q$1009,2,FALSE)),"")</f>
        <v/>
      </c>
      <c r="K4156" s="76"/>
      <c r="L4156" s="74" t="str">
        <f t="shared" si="128"/>
        <v/>
      </c>
    </row>
    <row r="4157" spans="1:12" ht="18.95" customHeight="1" x14ac:dyDescent="0.25">
      <c r="A4157" s="52"/>
      <c r="C4157" s="185"/>
      <c r="D4157" s="76"/>
      <c r="E4157" s="76" t="str">
        <f>IF(D4157="","",IFERROR(VLOOKUP(D4157,Cadastro!$C$9:$D$1009,2,FALSE),"NOT FOUND"))</f>
        <v/>
      </c>
      <c r="F4157" s="76"/>
      <c r="G4157" s="94"/>
      <c r="H4157" s="97"/>
      <c r="I4157" s="77">
        <f t="shared" si="129"/>
        <v>0</v>
      </c>
      <c r="J4157" s="78" t="str">
        <f>IFERROR(IF(E4157="","",VLOOKUP(D4157,Saldo!$P$8:$Q$1009,2,FALSE)),"")</f>
        <v/>
      </c>
      <c r="K4157" s="76"/>
      <c r="L4157" s="74" t="str">
        <f t="shared" si="128"/>
        <v/>
      </c>
    </row>
    <row r="4158" spans="1:12" ht="18.95" customHeight="1" x14ac:dyDescent="0.25">
      <c r="A4158" s="52"/>
      <c r="C4158" s="185"/>
      <c r="D4158" s="76"/>
      <c r="E4158" s="76" t="str">
        <f>IF(D4158="","",IFERROR(VLOOKUP(D4158,Cadastro!$C$9:$D$1009,2,FALSE),"NOT FOUND"))</f>
        <v/>
      </c>
      <c r="F4158" s="76"/>
      <c r="G4158" s="94"/>
      <c r="H4158" s="97"/>
      <c r="I4158" s="77">
        <f t="shared" si="129"/>
        <v>0</v>
      </c>
      <c r="J4158" s="78" t="str">
        <f>IFERROR(IF(E4158="","",VLOOKUP(D4158,Saldo!$P$8:$Q$1009,2,FALSE)),"")</f>
        <v/>
      </c>
      <c r="K4158" s="76"/>
      <c r="L4158" s="74" t="str">
        <f t="shared" si="128"/>
        <v/>
      </c>
    </row>
    <row r="4159" spans="1:12" ht="18.95" customHeight="1" x14ac:dyDescent="0.25">
      <c r="A4159" s="52"/>
      <c r="C4159" s="185"/>
      <c r="D4159" s="76"/>
      <c r="E4159" s="76" t="str">
        <f>IF(D4159="","",IFERROR(VLOOKUP(D4159,Cadastro!$C$9:$D$1009,2,FALSE),"NOT FOUND"))</f>
        <v/>
      </c>
      <c r="F4159" s="76"/>
      <c r="G4159" s="94"/>
      <c r="H4159" s="97"/>
      <c r="I4159" s="77">
        <f t="shared" si="129"/>
        <v>0</v>
      </c>
      <c r="J4159" s="78" t="str">
        <f>IFERROR(IF(E4159="","",VLOOKUP(D4159,Saldo!$P$8:$Q$1009,2,FALSE)),"")</f>
        <v/>
      </c>
      <c r="K4159" s="76"/>
      <c r="L4159" s="74" t="str">
        <f t="shared" si="128"/>
        <v/>
      </c>
    </row>
    <row r="4160" spans="1:12" ht="18.95" customHeight="1" x14ac:dyDescent="0.25">
      <c r="A4160" s="52"/>
      <c r="C4160" s="185"/>
      <c r="D4160" s="76"/>
      <c r="E4160" s="76" t="str">
        <f>IF(D4160="","",IFERROR(VLOOKUP(D4160,Cadastro!$C$9:$D$1009,2,FALSE),"NOT FOUND"))</f>
        <v/>
      </c>
      <c r="F4160" s="76"/>
      <c r="G4160" s="94"/>
      <c r="H4160" s="97"/>
      <c r="I4160" s="77">
        <f t="shared" si="129"/>
        <v>0</v>
      </c>
      <c r="J4160" s="78" t="str">
        <f>IFERROR(IF(E4160="","",VLOOKUP(D4160,Saldo!$P$8:$Q$1009,2,FALSE)),"")</f>
        <v/>
      </c>
      <c r="K4160" s="76"/>
      <c r="L4160" s="74" t="str">
        <f t="shared" si="128"/>
        <v/>
      </c>
    </row>
    <row r="4161" spans="1:12" ht="18.95" customHeight="1" x14ac:dyDescent="0.25">
      <c r="A4161" s="52"/>
      <c r="C4161" s="185"/>
      <c r="D4161" s="76"/>
      <c r="E4161" s="76" t="str">
        <f>IF(D4161="","",IFERROR(VLOOKUP(D4161,Cadastro!$C$9:$D$1009,2,FALSE),"NOT FOUND"))</f>
        <v/>
      </c>
      <c r="F4161" s="76"/>
      <c r="G4161" s="94"/>
      <c r="H4161" s="97"/>
      <c r="I4161" s="77">
        <f t="shared" si="129"/>
        <v>0</v>
      </c>
      <c r="J4161" s="78" t="str">
        <f>IFERROR(IF(E4161="","",VLOOKUP(D4161,Saldo!$P$8:$Q$1009,2,FALSE)),"")</f>
        <v/>
      </c>
      <c r="K4161" s="76"/>
      <c r="L4161" s="74" t="str">
        <f t="shared" si="128"/>
        <v/>
      </c>
    </row>
    <row r="4162" spans="1:12" ht="18.95" customHeight="1" x14ac:dyDescent="0.25">
      <c r="A4162" s="52"/>
      <c r="C4162" s="185"/>
      <c r="D4162" s="76"/>
      <c r="E4162" s="76" t="str">
        <f>IF(D4162="","",IFERROR(VLOOKUP(D4162,Cadastro!$C$9:$D$1009,2,FALSE),"NOT FOUND"))</f>
        <v/>
      </c>
      <c r="F4162" s="76"/>
      <c r="G4162" s="94"/>
      <c r="H4162" s="97"/>
      <c r="I4162" s="77">
        <f t="shared" si="129"/>
        <v>0</v>
      </c>
      <c r="J4162" s="78" t="str">
        <f>IFERROR(IF(E4162="","",VLOOKUP(D4162,Saldo!$P$8:$Q$1009,2,FALSE)),"")</f>
        <v/>
      </c>
      <c r="K4162" s="76"/>
      <c r="L4162" s="74" t="str">
        <f t="shared" si="128"/>
        <v/>
      </c>
    </row>
    <row r="4163" spans="1:12" ht="18.95" customHeight="1" x14ac:dyDescent="0.25">
      <c r="A4163" s="52"/>
      <c r="C4163" s="185"/>
      <c r="D4163" s="76"/>
      <c r="E4163" s="76" t="str">
        <f>IF(D4163="","",IFERROR(VLOOKUP(D4163,Cadastro!$C$9:$D$1009,2,FALSE),"NOT FOUND"))</f>
        <v/>
      </c>
      <c r="F4163" s="76"/>
      <c r="G4163" s="94"/>
      <c r="H4163" s="97"/>
      <c r="I4163" s="77">
        <f t="shared" si="129"/>
        <v>0</v>
      </c>
      <c r="J4163" s="78" t="str">
        <f>IFERROR(IF(E4163="","",VLOOKUP(D4163,Saldo!$P$8:$Q$1009,2,FALSE)),"")</f>
        <v/>
      </c>
      <c r="K4163" s="76"/>
      <c r="L4163" s="74" t="str">
        <f t="shared" si="128"/>
        <v/>
      </c>
    </row>
    <row r="4164" spans="1:12" ht="18.95" customHeight="1" x14ac:dyDescent="0.25">
      <c r="A4164" s="52"/>
      <c r="C4164" s="185"/>
      <c r="D4164" s="76"/>
      <c r="E4164" s="76" t="str">
        <f>IF(D4164="","",IFERROR(VLOOKUP(D4164,Cadastro!$C$9:$D$1009,2,FALSE),"NOT FOUND"))</f>
        <v/>
      </c>
      <c r="F4164" s="76"/>
      <c r="G4164" s="94"/>
      <c r="H4164" s="97"/>
      <c r="I4164" s="77">
        <f t="shared" si="129"/>
        <v>0</v>
      </c>
      <c r="J4164" s="78" t="str">
        <f>IFERROR(IF(E4164="","",VLOOKUP(D4164,Saldo!$P$8:$Q$1009,2,FALSE)),"")</f>
        <v/>
      </c>
      <c r="K4164" s="76"/>
      <c r="L4164" s="74" t="str">
        <f t="shared" si="128"/>
        <v/>
      </c>
    </row>
    <row r="4165" spans="1:12" ht="18.95" customHeight="1" x14ac:dyDescent="0.25">
      <c r="A4165" s="52"/>
      <c r="C4165" s="185"/>
      <c r="D4165" s="76"/>
      <c r="E4165" s="76" t="str">
        <f>IF(D4165="","",IFERROR(VLOOKUP(D4165,Cadastro!$C$9:$D$1009,2,FALSE),"NOT FOUND"))</f>
        <v/>
      </c>
      <c r="F4165" s="76"/>
      <c r="G4165" s="94"/>
      <c r="H4165" s="97"/>
      <c r="I4165" s="77">
        <f t="shared" si="129"/>
        <v>0</v>
      </c>
      <c r="J4165" s="78" t="str">
        <f>IFERROR(IF(E4165="","",VLOOKUP(D4165,Saldo!$P$8:$Q$1009,2,FALSE)),"")</f>
        <v/>
      </c>
      <c r="K4165" s="76"/>
      <c r="L4165" s="74" t="str">
        <f t="shared" si="128"/>
        <v/>
      </c>
    </row>
    <row r="4166" spans="1:12" ht="18.95" customHeight="1" x14ac:dyDescent="0.25">
      <c r="A4166" s="52"/>
      <c r="C4166" s="185"/>
      <c r="D4166" s="76"/>
      <c r="E4166" s="76" t="str">
        <f>IF(D4166="","",IFERROR(VLOOKUP(D4166,Cadastro!$C$9:$D$1009,2,FALSE),"NOT FOUND"))</f>
        <v/>
      </c>
      <c r="F4166" s="76"/>
      <c r="G4166" s="94"/>
      <c r="H4166" s="97"/>
      <c r="I4166" s="77">
        <f t="shared" si="129"/>
        <v>0</v>
      </c>
      <c r="J4166" s="78" t="str">
        <f>IFERROR(IF(E4166="","",VLOOKUP(D4166,Saldo!$P$8:$Q$1009,2,FALSE)),"")</f>
        <v/>
      </c>
      <c r="K4166" s="76"/>
      <c r="L4166" s="74" t="str">
        <f t="shared" si="128"/>
        <v/>
      </c>
    </row>
    <row r="4167" spans="1:12" ht="18.95" customHeight="1" x14ac:dyDescent="0.25">
      <c r="A4167" s="52"/>
      <c r="C4167" s="185"/>
      <c r="D4167" s="76"/>
      <c r="E4167" s="76" t="str">
        <f>IF(D4167="","",IFERROR(VLOOKUP(D4167,Cadastro!$C$9:$D$1009,2,FALSE),"NOT FOUND"))</f>
        <v/>
      </c>
      <c r="F4167" s="76"/>
      <c r="G4167" s="94"/>
      <c r="H4167" s="97"/>
      <c r="I4167" s="77">
        <f t="shared" si="129"/>
        <v>0</v>
      </c>
      <c r="J4167" s="78" t="str">
        <f>IFERROR(IF(E4167="","",VLOOKUP(D4167,Saldo!$P$8:$Q$1009,2,FALSE)),"")</f>
        <v/>
      </c>
      <c r="K4167" s="76"/>
      <c r="L4167" s="74" t="str">
        <f t="shared" si="128"/>
        <v/>
      </c>
    </row>
    <row r="4168" spans="1:12" ht="18.95" customHeight="1" x14ac:dyDescent="0.25">
      <c r="A4168" s="52"/>
      <c r="C4168" s="185"/>
      <c r="D4168" s="76"/>
      <c r="E4168" s="76" t="str">
        <f>IF(D4168="","",IFERROR(VLOOKUP(D4168,Cadastro!$C$9:$D$1009,2,FALSE),"NOT FOUND"))</f>
        <v/>
      </c>
      <c r="F4168" s="76"/>
      <c r="G4168" s="94"/>
      <c r="H4168" s="97"/>
      <c r="I4168" s="77">
        <f t="shared" si="129"/>
        <v>0</v>
      </c>
      <c r="J4168" s="78" t="str">
        <f>IFERROR(IF(E4168="","",VLOOKUP(D4168,Saldo!$P$8:$Q$1009,2,FALSE)),"")</f>
        <v/>
      </c>
      <c r="K4168" s="76"/>
      <c r="L4168" s="74" t="str">
        <f t="shared" si="128"/>
        <v/>
      </c>
    </row>
    <row r="4169" spans="1:12" ht="18.95" customHeight="1" x14ac:dyDescent="0.25">
      <c r="A4169" s="52"/>
      <c r="C4169" s="185"/>
      <c r="D4169" s="76"/>
      <c r="E4169" s="76" t="str">
        <f>IF(D4169="","",IFERROR(VLOOKUP(D4169,Cadastro!$C$9:$D$1009,2,FALSE),"NOT FOUND"))</f>
        <v/>
      </c>
      <c r="F4169" s="76"/>
      <c r="G4169" s="94"/>
      <c r="H4169" s="97"/>
      <c r="I4169" s="77">
        <f t="shared" si="129"/>
        <v>0</v>
      </c>
      <c r="J4169" s="78" t="str">
        <f>IFERROR(IF(E4169="","",VLOOKUP(D4169,Saldo!$P$8:$Q$1009,2,FALSE)),"")</f>
        <v/>
      </c>
      <c r="K4169" s="76"/>
      <c r="L4169" s="74" t="str">
        <f t="shared" ref="L4169:L4232" si="130">IF(C4169="","",MONTH(C4169))</f>
        <v/>
      </c>
    </row>
    <row r="4170" spans="1:12" ht="18.95" customHeight="1" x14ac:dyDescent="0.25">
      <c r="A4170" s="52"/>
      <c r="C4170" s="185"/>
      <c r="D4170" s="76"/>
      <c r="E4170" s="76" t="str">
        <f>IF(D4170="","",IFERROR(VLOOKUP(D4170,Cadastro!$C$9:$D$1009,2,FALSE),"NOT FOUND"))</f>
        <v/>
      </c>
      <c r="F4170" s="76"/>
      <c r="G4170" s="94"/>
      <c r="H4170" s="97"/>
      <c r="I4170" s="77">
        <f t="shared" ref="I4170:I4233" si="131">IFERROR(G4170*H4170,"Check if QTY and Value are both valid")</f>
        <v>0</v>
      </c>
      <c r="J4170" s="78" t="str">
        <f>IFERROR(IF(E4170="","",VLOOKUP(D4170,Saldo!$P$8:$Q$1009,2,FALSE)),"")</f>
        <v/>
      </c>
      <c r="K4170" s="76"/>
      <c r="L4170" s="74" t="str">
        <f t="shared" si="130"/>
        <v/>
      </c>
    </row>
    <row r="4171" spans="1:12" ht="18.95" customHeight="1" x14ac:dyDescent="0.25">
      <c r="A4171" s="52"/>
      <c r="C4171" s="185"/>
      <c r="D4171" s="76"/>
      <c r="E4171" s="76" t="str">
        <f>IF(D4171="","",IFERROR(VLOOKUP(D4171,Cadastro!$C$9:$D$1009,2,FALSE),"NOT FOUND"))</f>
        <v/>
      </c>
      <c r="F4171" s="76"/>
      <c r="G4171" s="94"/>
      <c r="H4171" s="97"/>
      <c r="I4171" s="77">
        <f t="shared" si="131"/>
        <v>0</v>
      </c>
      <c r="J4171" s="78" t="str">
        <f>IFERROR(IF(E4171="","",VLOOKUP(D4171,Saldo!$P$8:$Q$1009,2,FALSE)),"")</f>
        <v/>
      </c>
      <c r="K4171" s="76"/>
      <c r="L4171" s="74" t="str">
        <f t="shared" si="130"/>
        <v/>
      </c>
    </row>
    <row r="4172" spans="1:12" ht="18.95" customHeight="1" x14ac:dyDescent="0.25">
      <c r="A4172" s="52"/>
      <c r="C4172" s="185"/>
      <c r="D4172" s="76"/>
      <c r="E4172" s="76" t="str">
        <f>IF(D4172="","",IFERROR(VLOOKUP(D4172,Cadastro!$C$9:$D$1009,2,FALSE),"NOT FOUND"))</f>
        <v/>
      </c>
      <c r="F4172" s="76"/>
      <c r="G4172" s="94"/>
      <c r="H4172" s="97"/>
      <c r="I4172" s="77">
        <f t="shared" si="131"/>
        <v>0</v>
      </c>
      <c r="J4172" s="78" t="str">
        <f>IFERROR(IF(E4172="","",VLOOKUP(D4172,Saldo!$P$8:$Q$1009,2,FALSE)),"")</f>
        <v/>
      </c>
      <c r="K4172" s="76"/>
      <c r="L4172" s="74" t="str">
        <f t="shared" si="130"/>
        <v/>
      </c>
    </row>
    <row r="4173" spans="1:12" ht="18.95" customHeight="1" x14ac:dyDescent="0.25">
      <c r="A4173" s="52"/>
      <c r="C4173" s="185"/>
      <c r="D4173" s="76"/>
      <c r="E4173" s="76" t="str">
        <f>IF(D4173="","",IFERROR(VLOOKUP(D4173,Cadastro!$C$9:$D$1009,2,FALSE),"NOT FOUND"))</f>
        <v/>
      </c>
      <c r="F4173" s="76"/>
      <c r="G4173" s="94"/>
      <c r="H4173" s="97"/>
      <c r="I4173" s="77">
        <f t="shared" si="131"/>
        <v>0</v>
      </c>
      <c r="J4173" s="78" t="str">
        <f>IFERROR(IF(E4173="","",VLOOKUP(D4173,Saldo!$P$8:$Q$1009,2,FALSE)),"")</f>
        <v/>
      </c>
      <c r="K4173" s="76"/>
      <c r="L4173" s="74" t="str">
        <f t="shared" si="130"/>
        <v/>
      </c>
    </row>
    <row r="4174" spans="1:12" ht="18.95" customHeight="1" x14ac:dyDescent="0.25">
      <c r="A4174" s="52"/>
      <c r="C4174" s="185"/>
      <c r="D4174" s="76"/>
      <c r="E4174" s="76" t="str">
        <f>IF(D4174="","",IFERROR(VLOOKUP(D4174,Cadastro!$C$9:$D$1009,2,FALSE),"NOT FOUND"))</f>
        <v/>
      </c>
      <c r="F4174" s="76"/>
      <c r="G4174" s="94"/>
      <c r="H4174" s="97"/>
      <c r="I4174" s="77">
        <f t="shared" si="131"/>
        <v>0</v>
      </c>
      <c r="J4174" s="78" t="str">
        <f>IFERROR(IF(E4174="","",VLOOKUP(D4174,Saldo!$P$8:$Q$1009,2,FALSE)),"")</f>
        <v/>
      </c>
      <c r="K4174" s="76"/>
      <c r="L4174" s="74" t="str">
        <f t="shared" si="130"/>
        <v/>
      </c>
    </row>
    <row r="4175" spans="1:12" ht="18.95" customHeight="1" x14ac:dyDescent="0.25">
      <c r="A4175" s="52"/>
      <c r="C4175" s="185"/>
      <c r="D4175" s="76"/>
      <c r="E4175" s="76" t="str">
        <f>IF(D4175="","",IFERROR(VLOOKUP(D4175,Cadastro!$C$9:$D$1009,2,FALSE),"NOT FOUND"))</f>
        <v/>
      </c>
      <c r="F4175" s="76"/>
      <c r="G4175" s="94"/>
      <c r="H4175" s="97"/>
      <c r="I4175" s="77">
        <f t="shared" si="131"/>
        <v>0</v>
      </c>
      <c r="J4175" s="78" t="str">
        <f>IFERROR(IF(E4175="","",VLOOKUP(D4175,Saldo!$P$8:$Q$1009,2,FALSE)),"")</f>
        <v/>
      </c>
      <c r="K4175" s="76"/>
      <c r="L4175" s="74" t="str">
        <f t="shared" si="130"/>
        <v/>
      </c>
    </row>
    <row r="4176" spans="1:12" ht="18.95" customHeight="1" x14ac:dyDescent="0.25">
      <c r="A4176" s="52"/>
      <c r="C4176" s="185"/>
      <c r="D4176" s="76"/>
      <c r="E4176" s="76" t="str">
        <f>IF(D4176="","",IFERROR(VLOOKUP(D4176,Cadastro!$C$9:$D$1009,2,FALSE),"NOT FOUND"))</f>
        <v/>
      </c>
      <c r="F4176" s="76"/>
      <c r="G4176" s="94"/>
      <c r="H4176" s="97"/>
      <c r="I4176" s="77">
        <f t="shared" si="131"/>
        <v>0</v>
      </c>
      <c r="J4176" s="78" t="str">
        <f>IFERROR(IF(E4176="","",VLOOKUP(D4176,Saldo!$P$8:$Q$1009,2,FALSE)),"")</f>
        <v/>
      </c>
      <c r="K4176" s="76"/>
      <c r="L4176" s="74" t="str">
        <f t="shared" si="130"/>
        <v/>
      </c>
    </row>
    <row r="4177" spans="1:12" ht="18.95" customHeight="1" x14ac:dyDescent="0.25">
      <c r="A4177" s="52"/>
      <c r="C4177" s="185"/>
      <c r="D4177" s="76"/>
      <c r="E4177" s="76" t="str">
        <f>IF(D4177="","",IFERROR(VLOOKUP(D4177,Cadastro!$C$9:$D$1009,2,FALSE),"NOT FOUND"))</f>
        <v/>
      </c>
      <c r="F4177" s="76"/>
      <c r="G4177" s="94"/>
      <c r="H4177" s="97"/>
      <c r="I4177" s="77">
        <f t="shared" si="131"/>
        <v>0</v>
      </c>
      <c r="J4177" s="78" t="str">
        <f>IFERROR(IF(E4177="","",VLOOKUP(D4177,Saldo!$P$8:$Q$1009,2,FALSE)),"")</f>
        <v/>
      </c>
      <c r="K4177" s="76"/>
      <c r="L4177" s="74" t="str">
        <f t="shared" si="130"/>
        <v/>
      </c>
    </row>
    <row r="4178" spans="1:12" ht="18.95" customHeight="1" x14ac:dyDescent="0.25">
      <c r="A4178" s="52"/>
      <c r="C4178" s="185"/>
      <c r="D4178" s="76"/>
      <c r="E4178" s="76" t="str">
        <f>IF(D4178="","",IFERROR(VLOOKUP(D4178,Cadastro!$C$9:$D$1009,2,FALSE),"NOT FOUND"))</f>
        <v/>
      </c>
      <c r="F4178" s="76"/>
      <c r="G4178" s="94"/>
      <c r="H4178" s="97"/>
      <c r="I4178" s="77">
        <f t="shared" si="131"/>
        <v>0</v>
      </c>
      <c r="J4178" s="78" t="str">
        <f>IFERROR(IF(E4178="","",VLOOKUP(D4178,Saldo!$P$8:$Q$1009,2,FALSE)),"")</f>
        <v/>
      </c>
      <c r="K4178" s="76"/>
      <c r="L4178" s="74" t="str">
        <f t="shared" si="130"/>
        <v/>
      </c>
    </row>
    <row r="4179" spans="1:12" ht="18.95" customHeight="1" x14ac:dyDescent="0.25">
      <c r="A4179" s="52"/>
      <c r="C4179" s="185"/>
      <c r="D4179" s="76"/>
      <c r="E4179" s="76" t="str">
        <f>IF(D4179="","",IFERROR(VLOOKUP(D4179,Cadastro!$C$9:$D$1009,2,FALSE),"NOT FOUND"))</f>
        <v/>
      </c>
      <c r="F4179" s="76"/>
      <c r="G4179" s="94"/>
      <c r="H4179" s="97"/>
      <c r="I4179" s="77">
        <f t="shared" si="131"/>
        <v>0</v>
      </c>
      <c r="J4179" s="78" t="str">
        <f>IFERROR(IF(E4179="","",VLOOKUP(D4179,Saldo!$P$8:$Q$1009,2,FALSE)),"")</f>
        <v/>
      </c>
      <c r="K4179" s="76"/>
      <c r="L4179" s="74" t="str">
        <f t="shared" si="130"/>
        <v/>
      </c>
    </row>
    <row r="4180" spans="1:12" ht="18.95" customHeight="1" x14ac:dyDescent="0.25">
      <c r="A4180" s="52"/>
      <c r="C4180" s="185"/>
      <c r="D4180" s="76"/>
      <c r="E4180" s="76" t="str">
        <f>IF(D4180="","",IFERROR(VLOOKUP(D4180,Cadastro!$C$9:$D$1009,2,FALSE),"NOT FOUND"))</f>
        <v/>
      </c>
      <c r="F4180" s="76"/>
      <c r="G4180" s="94"/>
      <c r="H4180" s="97"/>
      <c r="I4180" s="77">
        <f t="shared" si="131"/>
        <v>0</v>
      </c>
      <c r="J4180" s="78" t="str">
        <f>IFERROR(IF(E4180="","",VLOOKUP(D4180,Saldo!$P$8:$Q$1009,2,FALSE)),"")</f>
        <v/>
      </c>
      <c r="K4180" s="76"/>
      <c r="L4180" s="74" t="str">
        <f t="shared" si="130"/>
        <v/>
      </c>
    </row>
    <row r="4181" spans="1:12" ht="18.95" customHeight="1" x14ac:dyDescent="0.25">
      <c r="A4181" s="52"/>
      <c r="C4181" s="185"/>
      <c r="D4181" s="76"/>
      <c r="E4181" s="76" t="str">
        <f>IF(D4181="","",IFERROR(VLOOKUP(D4181,Cadastro!$C$9:$D$1009,2,FALSE),"NOT FOUND"))</f>
        <v/>
      </c>
      <c r="F4181" s="76"/>
      <c r="G4181" s="94"/>
      <c r="H4181" s="97"/>
      <c r="I4181" s="77">
        <f t="shared" si="131"/>
        <v>0</v>
      </c>
      <c r="J4181" s="78" t="str">
        <f>IFERROR(IF(E4181="","",VLOOKUP(D4181,Saldo!$P$8:$Q$1009,2,FALSE)),"")</f>
        <v/>
      </c>
      <c r="K4181" s="76"/>
      <c r="L4181" s="74" t="str">
        <f t="shared" si="130"/>
        <v/>
      </c>
    </row>
    <row r="4182" spans="1:12" ht="18.95" customHeight="1" x14ac:dyDescent="0.25">
      <c r="A4182" s="52"/>
      <c r="C4182" s="185"/>
      <c r="D4182" s="76"/>
      <c r="E4182" s="76" t="str">
        <f>IF(D4182="","",IFERROR(VLOOKUP(D4182,Cadastro!$C$9:$D$1009,2,FALSE),"NOT FOUND"))</f>
        <v/>
      </c>
      <c r="F4182" s="76"/>
      <c r="G4182" s="94"/>
      <c r="H4182" s="97"/>
      <c r="I4182" s="77">
        <f t="shared" si="131"/>
        <v>0</v>
      </c>
      <c r="J4182" s="78" t="str">
        <f>IFERROR(IF(E4182="","",VLOOKUP(D4182,Saldo!$P$8:$Q$1009,2,FALSE)),"")</f>
        <v/>
      </c>
      <c r="K4182" s="76"/>
      <c r="L4182" s="74" t="str">
        <f t="shared" si="130"/>
        <v/>
      </c>
    </row>
    <row r="4183" spans="1:12" ht="18.95" customHeight="1" x14ac:dyDescent="0.25">
      <c r="A4183" s="52"/>
      <c r="C4183" s="185"/>
      <c r="D4183" s="76"/>
      <c r="E4183" s="76" t="str">
        <f>IF(D4183="","",IFERROR(VLOOKUP(D4183,Cadastro!$C$9:$D$1009,2,FALSE),"NOT FOUND"))</f>
        <v/>
      </c>
      <c r="F4183" s="76"/>
      <c r="G4183" s="94"/>
      <c r="H4183" s="97"/>
      <c r="I4183" s="77">
        <f t="shared" si="131"/>
        <v>0</v>
      </c>
      <c r="J4183" s="78" t="str">
        <f>IFERROR(IF(E4183="","",VLOOKUP(D4183,Saldo!$P$8:$Q$1009,2,FALSE)),"")</f>
        <v/>
      </c>
      <c r="K4183" s="76"/>
      <c r="L4183" s="74" t="str">
        <f t="shared" si="130"/>
        <v/>
      </c>
    </row>
    <row r="4184" spans="1:12" ht="18.95" customHeight="1" x14ac:dyDescent="0.25">
      <c r="A4184" s="52"/>
      <c r="C4184" s="185"/>
      <c r="D4184" s="76"/>
      <c r="E4184" s="76" t="str">
        <f>IF(D4184="","",IFERROR(VLOOKUP(D4184,Cadastro!$C$9:$D$1009,2,FALSE),"NOT FOUND"))</f>
        <v/>
      </c>
      <c r="F4184" s="76"/>
      <c r="G4184" s="94"/>
      <c r="H4184" s="97"/>
      <c r="I4184" s="77">
        <f t="shared" si="131"/>
        <v>0</v>
      </c>
      <c r="J4184" s="78" t="str">
        <f>IFERROR(IF(E4184="","",VLOOKUP(D4184,Saldo!$P$8:$Q$1009,2,FALSE)),"")</f>
        <v/>
      </c>
      <c r="K4184" s="76"/>
      <c r="L4184" s="74" t="str">
        <f t="shared" si="130"/>
        <v/>
      </c>
    </row>
    <row r="4185" spans="1:12" ht="18.95" customHeight="1" x14ac:dyDescent="0.25">
      <c r="A4185" s="52"/>
      <c r="C4185" s="185"/>
      <c r="D4185" s="76"/>
      <c r="E4185" s="76" t="str">
        <f>IF(D4185="","",IFERROR(VLOOKUP(D4185,Cadastro!$C$9:$D$1009,2,FALSE),"NOT FOUND"))</f>
        <v/>
      </c>
      <c r="F4185" s="76"/>
      <c r="G4185" s="94"/>
      <c r="H4185" s="97"/>
      <c r="I4185" s="77">
        <f t="shared" si="131"/>
        <v>0</v>
      </c>
      <c r="J4185" s="78" t="str">
        <f>IFERROR(IF(E4185="","",VLOOKUP(D4185,Saldo!$P$8:$Q$1009,2,FALSE)),"")</f>
        <v/>
      </c>
      <c r="K4185" s="76"/>
      <c r="L4185" s="74" t="str">
        <f t="shared" si="130"/>
        <v/>
      </c>
    </row>
    <row r="4186" spans="1:12" ht="18.95" customHeight="1" x14ac:dyDescent="0.25">
      <c r="A4186" s="52"/>
      <c r="C4186" s="185"/>
      <c r="D4186" s="76"/>
      <c r="E4186" s="76" t="str">
        <f>IF(D4186="","",IFERROR(VLOOKUP(D4186,Cadastro!$C$9:$D$1009,2,FALSE),"NOT FOUND"))</f>
        <v/>
      </c>
      <c r="F4186" s="76"/>
      <c r="G4186" s="94"/>
      <c r="H4186" s="97"/>
      <c r="I4186" s="77">
        <f t="shared" si="131"/>
        <v>0</v>
      </c>
      <c r="J4186" s="78" t="str">
        <f>IFERROR(IF(E4186="","",VLOOKUP(D4186,Saldo!$P$8:$Q$1009,2,FALSE)),"")</f>
        <v/>
      </c>
      <c r="K4186" s="76"/>
      <c r="L4186" s="74" t="str">
        <f t="shared" si="130"/>
        <v/>
      </c>
    </row>
    <row r="4187" spans="1:12" ht="18.95" customHeight="1" x14ac:dyDescent="0.25">
      <c r="A4187" s="52"/>
      <c r="C4187" s="185"/>
      <c r="D4187" s="76"/>
      <c r="E4187" s="76" t="str">
        <f>IF(D4187="","",IFERROR(VLOOKUP(D4187,Cadastro!$C$9:$D$1009,2,FALSE),"NOT FOUND"))</f>
        <v/>
      </c>
      <c r="F4187" s="76"/>
      <c r="G4187" s="94"/>
      <c r="H4187" s="97"/>
      <c r="I4187" s="77">
        <f t="shared" si="131"/>
        <v>0</v>
      </c>
      <c r="J4187" s="78" t="str">
        <f>IFERROR(IF(E4187="","",VLOOKUP(D4187,Saldo!$P$8:$Q$1009,2,FALSE)),"")</f>
        <v/>
      </c>
      <c r="K4187" s="76"/>
      <c r="L4187" s="74" t="str">
        <f t="shared" si="130"/>
        <v/>
      </c>
    </row>
    <row r="4188" spans="1:12" ht="18.95" customHeight="1" x14ac:dyDescent="0.25">
      <c r="A4188" s="52"/>
      <c r="C4188" s="185"/>
      <c r="D4188" s="76"/>
      <c r="E4188" s="76" t="str">
        <f>IF(D4188="","",IFERROR(VLOOKUP(D4188,Cadastro!$C$9:$D$1009,2,FALSE),"NOT FOUND"))</f>
        <v/>
      </c>
      <c r="F4188" s="76"/>
      <c r="G4188" s="94"/>
      <c r="H4188" s="97"/>
      <c r="I4188" s="77">
        <f t="shared" si="131"/>
        <v>0</v>
      </c>
      <c r="J4188" s="78" t="str">
        <f>IFERROR(IF(E4188="","",VLOOKUP(D4188,Saldo!$P$8:$Q$1009,2,FALSE)),"")</f>
        <v/>
      </c>
      <c r="K4188" s="76"/>
      <c r="L4188" s="74" t="str">
        <f t="shared" si="130"/>
        <v/>
      </c>
    </row>
    <row r="4189" spans="1:12" ht="18.95" customHeight="1" x14ac:dyDescent="0.25">
      <c r="A4189" s="52"/>
      <c r="C4189" s="185"/>
      <c r="D4189" s="76"/>
      <c r="E4189" s="76" t="str">
        <f>IF(D4189="","",IFERROR(VLOOKUP(D4189,Cadastro!$C$9:$D$1009,2,FALSE),"NOT FOUND"))</f>
        <v/>
      </c>
      <c r="F4189" s="76"/>
      <c r="G4189" s="94"/>
      <c r="H4189" s="97"/>
      <c r="I4189" s="77">
        <f t="shared" si="131"/>
        <v>0</v>
      </c>
      <c r="J4189" s="78" t="str">
        <f>IFERROR(IF(E4189="","",VLOOKUP(D4189,Saldo!$P$8:$Q$1009,2,FALSE)),"")</f>
        <v/>
      </c>
      <c r="K4189" s="76"/>
      <c r="L4189" s="74" t="str">
        <f t="shared" si="130"/>
        <v/>
      </c>
    </row>
    <row r="4190" spans="1:12" ht="18.95" customHeight="1" x14ac:dyDescent="0.25">
      <c r="A4190" s="52"/>
      <c r="C4190" s="185"/>
      <c r="D4190" s="76"/>
      <c r="E4190" s="76" t="str">
        <f>IF(D4190="","",IFERROR(VLOOKUP(D4190,Cadastro!$C$9:$D$1009,2,FALSE),"NOT FOUND"))</f>
        <v/>
      </c>
      <c r="F4190" s="76"/>
      <c r="G4190" s="94"/>
      <c r="H4190" s="97"/>
      <c r="I4190" s="77">
        <f t="shared" si="131"/>
        <v>0</v>
      </c>
      <c r="J4190" s="78" t="str">
        <f>IFERROR(IF(E4190="","",VLOOKUP(D4190,Saldo!$P$8:$Q$1009,2,FALSE)),"")</f>
        <v/>
      </c>
      <c r="K4190" s="76"/>
      <c r="L4190" s="74" t="str">
        <f t="shared" si="130"/>
        <v/>
      </c>
    </row>
    <row r="4191" spans="1:12" ht="18.95" customHeight="1" x14ac:dyDescent="0.25">
      <c r="A4191" s="52"/>
      <c r="C4191" s="185"/>
      <c r="D4191" s="76"/>
      <c r="E4191" s="76" t="str">
        <f>IF(D4191="","",IFERROR(VLOOKUP(D4191,Cadastro!$C$9:$D$1009,2,FALSE),"NOT FOUND"))</f>
        <v/>
      </c>
      <c r="F4191" s="76"/>
      <c r="G4191" s="94"/>
      <c r="H4191" s="97"/>
      <c r="I4191" s="77">
        <f t="shared" si="131"/>
        <v>0</v>
      </c>
      <c r="J4191" s="78" t="str">
        <f>IFERROR(IF(E4191="","",VLOOKUP(D4191,Saldo!$P$8:$Q$1009,2,FALSE)),"")</f>
        <v/>
      </c>
      <c r="K4191" s="76"/>
      <c r="L4191" s="74" t="str">
        <f t="shared" si="130"/>
        <v/>
      </c>
    </row>
    <row r="4192" spans="1:12" ht="18.95" customHeight="1" x14ac:dyDescent="0.25">
      <c r="A4192" s="52"/>
      <c r="C4192" s="185"/>
      <c r="D4192" s="76"/>
      <c r="E4192" s="76" t="str">
        <f>IF(D4192="","",IFERROR(VLOOKUP(D4192,Cadastro!$C$9:$D$1009,2,FALSE),"NOT FOUND"))</f>
        <v/>
      </c>
      <c r="F4192" s="76"/>
      <c r="G4192" s="94"/>
      <c r="H4192" s="97"/>
      <c r="I4192" s="77">
        <f t="shared" si="131"/>
        <v>0</v>
      </c>
      <c r="J4192" s="78" t="str">
        <f>IFERROR(IF(E4192="","",VLOOKUP(D4192,Saldo!$P$8:$Q$1009,2,FALSE)),"")</f>
        <v/>
      </c>
      <c r="K4192" s="76"/>
      <c r="L4192" s="74" t="str">
        <f t="shared" si="130"/>
        <v/>
      </c>
    </row>
    <row r="4193" spans="1:12" ht="18.95" customHeight="1" x14ac:dyDescent="0.25">
      <c r="A4193" s="52"/>
      <c r="C4193" s="185"/>
      <c r="D4193" s="76"/>
      <c r="E4193" s="76" t="str">
        <f>IF(D4193="","",IFERROR(VLOOKUP(D4193,Cadastro!$C$9:$D$1009,2,FALSE),"NOT FOUND"))</f>
        <v/>
      </c>
      <c r="F4193" s="76"/>
      <c r="G4193" s="94"/>
      <c r="H4193" s="97"/>
      <c r="I4193" s="77">
        <f t="shared" si="131"/>
        <v>0</v>
      </c>
      <c r="J4193" s="78" t="str">
        <f>IFERROR(IF(E4193="","",VLOOKUP(D4193,Saldo!$P$8:$Q$1009,2,FALSE)),"")</f>
        <v/>
      </c>
      <c r="K4193" s="76"/>
      <c r="L4193" s="74" t="str">
        <f t="shared" si="130"/>
        <v/>
      </c>
    </row>
    <row r="4194" spans="1:12" ht="18.95" customHeight="1" x14ac:dyDescent="0.25">
      <c r="A4194" s="52"/>
      <c r="C4194" s="185"/>
      <c r="D4194" s="76"/>
      <c r="E4194" s="76" t="str">
        <f>IF(D4194="","",IFERROR(VLOOKUP(D4194,Cadastro!$C$9:$D$1009,2,FALSE),"NOT FOUND"))</f>
        <v/>
      </c>
      <c r="F4194" s="76"/>
      <c r="G4194" s="94"/>
      <c r="H4194" s="97"/>
      <c r="I4194" s="77">
        <f t="shared" si="131"/>
        <v>0</v>
      </c>
      <c r="J4194" s="78" t="str">
        <f>IFERROR(IF(E4194="","",VLOOKUP(D4194,Saldo!$P$8:$Q$1009,2,FALSE)),"")</f>
        <v/>
      </c>
      <c r="K4194" s="76"/>
      <c r="L4194" s="74" t="str">
        <f t="shared" si="130"/>
        <v/>
      </c>
    </row>
    <row r="4195" spans="1:12" ht="18.95" customHeight="1" x14ac:dyDescent="0.25">
      <c r="A4195" s="52"/>
      <c r="C4195" s="185"/>
      <c r="D4195" s="76"/>
      <c r="E4195" s="76" t="str">
        <f>IF(D4195="","",IFERROR(VLOOKUP(D4195,Cadastro!$C$9:$D$1009,2,FALSE),"NOT FOUND"))</f>
        <v/>
      </c>
      <c r="F4195" s="76"/>
      <c r="G4195" s="94"/>
      <c r="H4195" s="97"/>
      <c r="I4195" s="77">
        <f t="shared" si="131"/>
        <v>0</v>
      </c>
      <c r="J4195" s="78" t="str">
        <f>IFERROR(IF(E4195="","",VLOOKUP(D4195,Saldo!$P$8:$Q$1009,2,FALSE)),"")</f>
        <v/>
      </c>
      <c r="K4195" s="76"/>
      <c r="L4195" s="74" t="str">
        <f t="shared" si="130"/>
        <v/>
      </c>
    </row>
    <row r="4196" spans="1:12" ht="18.95" customHeight="1" x14ac:dyDescent="0.25">
      <c r="A4196" s="52"/>
      <c r="C4196" s="185"/>
      <c r="D4196" s="76"/>
      <c r="E4196" s="76" t="str">
        <f>IF(D4196="","",IFERROR(VLOOKUP(D4196,Cadastro!$C$9:$D$1009,2,FALSE),"NOT FOUND"))</f>
        <v/>
      </c>
      <c r="F4196" s="76"/>
      <c r="G4196" s="94"/>
      <c r="H4196" s="97"/>
      <c r="I4196" s="77">
        <f t="shared" si="131"/>
        <v>0</v>
      </c>
      <c r="J4196" s="78" t="str">
        <f>IFERROR(IF(E4196="","",VLOOKUP(D4196,Saldo!$P$8:$Q$1009,2,FALSE)),"")</f>
        <v/>
      </c>
      <c r="K4196" s="76"/>
      <c r="L4196" s="74" t="str">
        <f t="shared" si="130"/>
        <v/>
      </c>
    </row>
    <row r="4197" spans="1:12" ht="18.95" customHeight="1" x14ac:dyDescent="0.25">
      <c r="A4197" s="52"/>
      <c r="C4197" s="185"/>
      <c r="D4197" s="76"/>
      <c r="E4197" s="76" t="str">
        <f>IF(D4197="","",IFERROR(VLOOKUP(D4197,Cadastro!$C$9:$D$1009,2,FALSE),"NOT FOUND"))</f>
        <v/>
      </c>
      <c r="F4197" s="76"/>
      <c r="G4197" s="94"/>
      <c r="H4197" s="97"/>
      <c r="I4197" s="77">
        <f t="shared" si="131"/>
        <v>0</v>
      </c>
      <c r="J4197" s="78" t="str">
        <f>IFERROR(IF(E4197="","",VLOOKUP(D4197,Saldo!$P$8:$Q$1009,2,FALSE)),"")</f>
        <v/>
      </c>
      <c r="K4197" s="76"/>
      <c r="L4197" s="74" t="str">
        <f t="shared" si="130"/>
        <v/>
      </c>
    </row>
    <row r="4198" spans="1:12" ht="18.95" customHeight="1" x14ac:dyDescent="0.25">
      <c r="A4198" s="52"/>
      <c r="C4198" s="185"/>
      <c r="D4198" s="76"/>
      <c r="E4198" s="76" t="str">
        <f>IF(D4198="","",IFERROR(VLOOKUP(D4198,Cadastro!$C$9:$D$1009,2,FALSE),"NOT FOUND"))</f>
        <v/>
      </c>
      <c r="F4198" s="76"/>
      <c r="G4198" s="94"/>
      <c r="H4198" s="97"/>
      <c r="I4198" s="77">
        <f t="shared" si="131"/>
        <v>0</v>
      </c>
      <c r="J4198" s="78" t="str">
        <f>IFERROR(IF(E4198="","",VLOOKUP(D4198,Saldo!$P$8:$Q$1009,2,FALSE)),"")</f>
        <v/>
      </c>
      <c r="K4198" s="76"/>
      <c r="L4198" s="74" t="str">
        <f t="shared" si="130"/>
        <v/>
      </c>
    </row>
    <row r="4199" spans="1:12" ht="18.95" customHeight="1" x14ac:dyDescent="0.25">
      <c r="A4199" s="52"/>
      <c r="C4199" s="185"/>
      <c r="D4199" s="76"/>
      <c r="E4199" s="76" t="str">
        <f>IF(D4199="","",IFERROR(VLOOKUP(D4199,Cadastro!$C$9:$D$1009,2,FALSE),"NOT FOUND"))</f>
        <v/>
      </c>
      <c r="F4199" s="76"/>
      <c r="G4199" s="94"/>
      <c r="H4199" s="97"/>
      <c r="I4199" s="77">
        <f t="shared" si="131"/>
        <v>0</v>
      </c>
      <c r="J4199" s="78" t="str">
        <f>IFERROR(IF(E4199="","",VLOOKUP(D4199,Saldo!$P$8:$Q$1009,2,FALSE)),"")</f>
        <v/>
      </c>
      <c r="K4199" s="76"/>
      <c r="L4199" s="74" t="str">
        <f t="shared" si="130"/>
        <v/>
      </c>
    </row>
    <row r="4200" spans="1:12" ht="18.95" customHeight="1" x14ac:dyDescent="0.25">
      <c r="A4200" s="52"/>
      <c r="C4200" s="185"/>
      <c r="D4200" s="76"/>
      <c r="E4200" s="76" t="str">
        <f>IF(D4200="","",IFERROR(VLOOKUP(D4200,Cadastro!$C$9:$D$1009,2,FALSE),"NOT FOUND"))</f>
        <v/>
      </c>
      <c r="F4200" s="76"/>
      <c r="G4200" s="94"/>
      <c r="H4200" s="97"/>
      <c r="I4200" s="77">
        <f t="shared" si="131"/>
        <v>0</v>
      </c>
      <c r="J4200" s="78" t="str">
        <f>IFERROR(IF(E4200="","",VLOOKUP(D4200,Saldo!$P$8:$Q$1009,2,FALSE)),"")</f>
        <v/>
      </c>
      <c r="K4200" s="76"/>
      <c r="L4200" s="74" t="str">
        <f t="shared" si="130"/>
        <v/>
      </c>
    </row>
    <row r="4201" spans="1:12" ht="18.95" customHeight="1" x14ac:dyDescent="0.25">
      <c r="A4201" s="52"/>
      <c r="C4201" s="185"/>
      <c r="D4201" s="76"/>
      <c r="E4201" s="76" t="str">
        <f>IF(D4201="","",IFERROR(VLOOKUP(D4201,Cadastro!$C$9:$D$1009,2,FALSE),"NOT FOUND"))</f>
        <v/>
      </c>
      <c r="F4201" s="76"/>
      <c r="G4201" s="94"/>
      <c r="H4201" s="97"/>
      <c r="I4201" s="77">
        <f t="shared" si="131"/>
        <v>0</v>
      </c>
      <c r="J4201" s="78" t="str">
        <f>IFERROR(IF(E4201="","",VLOOKUP(D4201,Saldo!$P$8:$Q$1009,2,FALSE)),"")</f>
        <v/>
      </c>
      <c r="K4201" s="76"/>
      <c r="L4201" s="74" t="str">
        <f t="shared" si="130"/>
        <v/>
      </c>
    </row>
    <row r="4202" spans="1:12" ht="18.95" customHeight="1" x14ac:dyDescent="0.25">
      <c r="A4202" s="52"/>
      <c r="C4202" s="185"/>
      <c r="D4202" s="76"/>
      <c r="E4202" s="76" t="str">
        <f>IF(D4202="","",IFERROR(VLOOKUP(D4202,Cadastro!$C$9:$D$1009,2,FALSE),"NOT FOUND"))</f>
        <v/>
      </c>
      <c r="F4202" s="76"/>
      <c r="G4202" s="94"/>
      <c r="H4202" s="97"/>
      <c r="I4202" s="77">
        <f t="shared" si="131"/>
        <v>0</v>
      </c>
      <c r="J4202" s="78" t="str">
        <f>IFERROR(IF(E4202="","",VLOOKUP(D4202,Saldo!$P$8:$Q$1009,2,FALSE)),"")</f>
        <v/>
      </c>
      <c r="K4202" s="76"/>
      <c r="L4202" s="74" t="str">
        <f t="shared" si="130"/>
        <v/>
      </c>
    </row>
    <row r="4203" spans="1:12" ht="18.95" customHeight="1" x14ac:dyDescent="0.25">
      <c r="A4203" s="52"/>
      <c r="C4203" s="185"/>
      <c r="D4203" s="76"/>
      <c r="E4203" s="76" t="str">
        <f>IF(D4203="","",IFERROR(VLOOKUP(D4203,Cadastro!$C$9:$D$1009,2,FALSE),"NOT FOUND"))</f>
        <v/>
      </c>
      <c r="F4203" s="76"/>
      <c r="G4203" s="94"/>
      <c r="H4203" s="97"/>
      <c r="I4203" s="77">
        <f t="shared" si="131"/>
        <v>0</v>
      </c>
      <c r="J4203" s="78" t="str">
        <f>IFERROR(IF(E4203="","",VLOOKUP(D4203,Saldo!$P$8:$Q$1009,2,FALSE)),"")</f>
        <v/>
      </c>
      <c r="K4203" s="76"/>
      <c r="L4203" s="74" t="str">
        <f t="shared" si="130"/>
        <v/>
      </c>
    </row>
    <row r="4204" spans="1:12" ht="18.95" customHeight="1" x14ac:dyDescent="0.25">
      <c r="A4204" s="52"/>
      <c r="C4204" s="185"/>
      <c r="D4204" s="76"/>
      <c r="E4204" s="76" t="str">
        <f>IF(D4204="","",IFERROR(VLOOKUP(D4204,Cadastro!$C$9:$D$1009,2,FALSE),"NOT FOUND"))</f>
        <v/>
      </c>
      <c r="F4204" s="76"/>
      <c r="G4204" s="94"/>
      <c r="H4204" s="97"/>
      <c r="I4204" s="77">
        <f t="shared" si="131"/>
        <v>0</v>
      </c>
      <c r="J4204" s="78" t="str">
        <f>IFERROR(IF(E4204="","",VLOOKUP(D4204,Saldo!$P$8:$Q$1009,2,FALSE)),"")</f>
        <v/>
      </c>
      <c r="K4204" s="76"/>
      <c r="L4204" s="74" t="str">
        <f t="shared" si="130"/>
        <v/>
      </c>
    </row>
    <row r="4205" spans="1:12" ht="18.95" customHeight="1" x14ac:dyDescent="0.25">
      <c r="A4205" s="52"/>
      <c r="C4205" s="185"/>
      <c r="D4205" s="76"/>
      <c r="E4205" s="76" t="str">
        <f>IF(D4205="","",IFERROR(VLOOKUP(D4205,Cadastro!$C$9:$D$1009,2,FALSE),"NOT FOUND"))</f>
        <v/>
      </c>
      <c r="F4205" s="76"/>
      <c r="G4205" s="94"/>
      <c r="H4205" s="97"/>
      <c r="I4205" s="77">
        <f t="shared" si="131"/>
        <v>0</v>
      </c>
      <c r="J4205" s="78" t="str">
        <f>IFERROR(IF(E4205="","",VLOOKUP(D4205,Saldo!$P$8:$Q$1009,2,FALSE)),"")</f>
        <v/>
      </c>
      <c r="K4205" s="76"/>
      <c r="L4205" s="74" t="str">
        <f t="shared" si="130"/>
        <v/>
      </c>
    </row>
    <row r="4206" spans="1:12" ht="18.95" customHeight="1" x14ac:dyDescent="0.25">
      <c r="A4206" s="52"/>
      <c r="C4206" s="185"/>
      <c r="D4206" s="76"/>
      <c r="E4206" s="76" t="str">
        <f>IF(D4206="","",IFERROR(VLOOKUP(D4206,Cadastro!$C$9:$D$1009,2,FALSE),"NOT FOUND"))</f>
        <v/>
      </c>
      <c r="F4206" s="76"/>
      <c r="G4206" s="94"/>
      <c r="H4206" s="97"/>
      <c r="I4206" s="77">
        <f t="shared" si="131"/>
        <v>0</v>
      </c>
      <c r="J4206" s="78" t="str">
        <f>IFERROR(IF(E4206="","",VLOOKUP(D4206,Saldo!$P$8:$Q$1009,2,FALSE)),"")</f>
        <v/>
      </c>
      <c r="K4206" s="76"/>
      <c r="L4206" s="74" t="str">
        <f t="shared" si="130"/>
        <v/>
      </c>
    </row>
    <row r="4207" spans="1:12" ht="18.95" customHeight="1" x14ac:dyDescent="0.25">
      <c r="A4207" s="52"/>
      <c r="C4207" s="185"/>
      <c r="D4207" s="76"/>
      <c r="E4207" s="76" t="str">
        <f>IF(D4207="","",IFERROR(VLOOKUP(D4207,Cadastro!$C$9:$D$1009,2,FALSE),"NOT FOUND"))</f>
        <v/>
      </c>
      <c r="F4207" s="76"/>
      <c r="G4207" s="94"/>
      <c r="H4207" s="97"/>
      <c r="I4207" s="77">
        <f t="shared" si="131"/>
        <v>0</v>
      </c>
      <c r="J4207" s="78" t="str">
        <f>IFERROR(IF(E4207="","",VLOOKUP(D4207,Saldo!$P$8:$Q$1009,2,FALSE)),"")</f>
        <v/>
      </c>
      <c r="K4207" s="76"/>
      <c r="L4207" s="74" t="str">
        <f t="shared" si="130"/>
        <v/>
      </c>
    </row>
    <row r="4208" spans="1:12" ht="18.95" customHeight="1" x14ac:dyDescent="0.25">
      <c r="A4208" s="52"/>
      <c r="C4208" s="185"/>
      <c r="D4208" s="76"/>
      <c r="E4208" s="76" t="str">
        <f>IF(D4208="","",IFERROR(VLOOKUP(D4208,Cadastro!$C$9:$D$1009,2,FALSE),"NOT FOUND"))</f>
        <v/>
      </c>
      <c r="F4208" s="76"/>
      <c r="G4208" s="94"/>
      <c r="H4208" s="97"/>
      <c r="I4208" s="77">
        <f t="shared" si="131"/>
        <v>0</v>
      </c>
      <c r="J4208" s="78" t="str">
        <f>IFERROR(IF(E4208="","",VLOOKUP(D4208,Saldo!$P$8:$Q$1009,2,FALSE)),"")</f>
        <v/>
      </c>
      <c r="K4208" s="76"/>
      <c r="L4208" s="74" t="str">
        <f t="shared" si="130"/>
        <v/>
      </c>
    </row>
    <row r="4209" spans="1:12" ht="18.95" customHeight="1" x14ac:dyDescent="0.25">
      <c r="A4209" s="52"/>
      <c r="C4209" s="185"/>
      <c r="D4209" s="76"/>
      <c r="E4209" s="76" t="str">
        <f>IF(D4209="","",IFERROR(VLOOKUP(D4209,Cadastro!$C$9:$D$1009,2,FALSE),"NOT FOUND"))</f>
        <v/>
      </c>
      <c r="F4209" s="76"/>
      <c r="G4209" s="94"/>
      <c r="H4209" s="97"/>
      <c r="I4209" s="77">
        <f t="shared" si="131"/>
        <v>0</v>
      </c>
      <c r="J4209" s="78" t="str">
        <f>IFERROR(IF(E4209="","",VLOOKUP(D4209,Saldo!$P$8:$Q$1009,2,FALSE)),"")</f>
        <v/>
      </c>
      <c r="K4209" s="76"/>
      <c r="L4209" s="74" t="str">
        <f t="shared" si="130"/>
        <v/>
      </c>
    </row>
    <row r="4210" spans="1:12" ht="18.95" customHeight="1" x14ac:dyDescent="0.25">
      <c r="A4210" s="52"/>
      <c r="C4210" s="185"/>
      <c r="D4210" s="76"/>
      <c r="E4210" s="76" t="str">
        <f>IF(D4210="","",IFERROR(VLOOKUP(D4210,Cadastro!$C$9:$D$1009,2,FALSE),"NOT FOUND"))</f>
        <v/>
      </c>
      <c r="F4210" s="76"/>
      <c r="G4210" s="94"/>
      <c r="H4210" s="97"/>
      <c r="I4210" s="77">
        <f t="shared" si="131"/>
        <v>0</v>
      </c>
      <c r="J4210" s="78" t="str">
        <f>IFERROR(IF(E4210="","",VLOOKUP(D4210,Saldo!$P$8:$Q$1009,2,FALSE)),"")</f>
        <v/>
      </c>
      <c r="K4210" s="76"/>
      <c r="L4210" s="74" t="str">
        <f t="shared" si="130"/>
        <v/>
      </c>
    </row>
    <row r="4211" spans="1:12" ht="18.95" customHeight="1" x14ac:dyDescent="0.25">
      <c r="A4211" s="52"/>
      <c r="C4211" s="185"/>
      <c r="D4211" s="76"/>
      <c r="E4211" s="76" t="str">
        <f>IF(D4211="","",IFERROR(VLOOKUP(D4211,Cadastro!$C$9:$D$1009,2,FALSE),"NOT FOUND"))</f>
        <v/>
      </c>
      <c r="F4211" s="76"/>
      <c r="G4211" s="94"/>
      <c r="H4211" s="97"/>
      <c r="I4211" s="77">
        <f t="shared" si="131"/>
        <v>0</v>
      </c>
      <c r="J4211" s="78" t="str">
        <f>IFERROR(IF(E4211="","",VLOOKUP(D4211,Saldo!$P$8:$Q$1009,2,FALSE)),"")</f>
        <v/>
      </c>
      <c r="K4211" s="76"/>
      <c r="L4211" s="74" t="str">
        <f t="shared" si="130"/>
        <v/>
      </c>
    </row>
    <row r="4212" spans="1:12" ht="18.95" customHeight="1" x14ac:dyDescent="0.25">
      <c r="A4212" s="52"/>
      <c r="C4212" s="185"/>
      <c r="D4212" s="76"/>
      <c r="E4212" s="76" t="str">
        <f>IF(D4212="","",IFERROR(VLOOKUP(D4212,Cadastro!$C$9:$D$1009,2,FALSE),"NOT FOUND"))</f>
        <v/>
      </c>
      <c r="F4212" s="76"/>
      <c r="G4212" s="94"/>
      <c r="H4212" s="97"/>
      <c r="I4212" s="77">
        <f t="shared" si="131"/>
        <v>0</v>
      </c>
      <c r="J4212" s="78" t="str">
        <f>IFERROR(IF(E4212="","",VLOOKUP(D4212,Saldo!$P$8:$Q$1009,2,FALSE)),"")</f>
        <v/>
      </c>
      <c r="K4212" s="76"/>
      <c r="L4212" s="74" t="str">
        <f t="shared" si="130"/>
        <v/>
      </c>
    </row>
    <row r="4213" spans="1:12" ht="18.95" customHeight="1" x14ac:dyDescent="0.25">
      <c r="A4213" s="52"/>
      <c r="C4213" s="185"/>
      <c r="D4213" s="76"/>
      <c r="E4213" s="76" t="str">
        <f>IF(D4213="","",IFERROR(VLOOKUP(D4213,Cadastro!$C$9:$D$1009,2,FALSE),"NOT FOUND"))</f>
        <v/>
      </c>
      <c r="F4213" s="76"/>
      <c r="G4213" s="94"/>
      <c r="H4213" s="97"/>
      <c r="I4213" s="77">
        <f t="shared" si="131"/>
        <v>0</v>
      </c>
      <c r="J4213" s="78" t="str">
        <f>IFERROR(IF(E4213="","",VLOOKUP(D4213,Saldo!$P$8:$Q$1009,2,FALSE)),"")</f>
        <v/>
      </c>
      <c r="K4213" s="76"/>
      <c r="L4213" s="74" t="str">
        <f t="shared" si="130"/>
        <v/>
      </c>
    </row>
    <row r="4214" spans="1:12" ht="18.95" customHeight="1" x14ac:dyDescent="0.25">
      <c r="A4214" s="52"/>
      <c r="C4214" s="185"/>
      <c r="D4214" s="76"/>
      <c r="E4214" s="76" t="str">
        <f>IF(D4214="","",IFERROR(VLOOKUP(D4214,Cadastro!$C$9:$D$1009,2,FALSE),"NOT FOUND"))</f>
        <v/>
      </c>
      <c r="F4214" s="76"/>
      <c r="G4214" s="94"/>
      <c r="H4214" s="97"/>
      <c r="I4214" s="77">
        <f t="shared" si="131"/>
        <v>0</v>
      </c>
      <c r="J4214" s="78" t="str">
        <f>IFERROR(IF(E4214="","",VLOOKUP(D4214,Saldo!$P$8:$Q$1009,2,FALSE)),"")</f>
        <v/>
      </c>
      <c r="K4214" s="76"/>
      <c r="L4214" s="74" t="str">
        <f t="shared" si="130"/>
        <v/>
      </c>
    </row>
    <row r="4215" spans="1:12" ht="18.95" customHeight="1" x14ac:dyDescent="0.25">
      <c r="A4215" s="52"/>
      <c r="C4215" s="185"/>
      <c r="D4215" s="76"/>
      <c r="E4215" s="76" t="str">
        <f>IF(D4215="","",IFERROR(VLOOKUP(D4215,Cadastro!$C$9:$D$1009,2,FALSE),"NOT FOUND"))</f>
        <v/>
      </c>
      <c r="F4215" s="76"/>
      <c r="G4215" s="94"/>
      <c r="H4215" s="97"/>
      <c r="I4215" s="77">
        <f t="shared" si="131"/>
        <v>0</v>
      </c>
      <c r="J4215" s="78" t="str">
        <f>IFERROR(IF(E4215="","",VLOOKUP(D4215,Saldo!$P$8:$Q$1009,2,FALSE)),"")</f>
        <v/>
      </c>
      <c r="K4215" s="76"/>
      <c r="L4215" s="74" t="str">
        <f t="shared" si="130"/>
        <v/>
      </c>
    </row>
    <row r="4216" spans="1:12" ht="18.95" customHeight="1" x14ac:dyDescent="0.25">
      <c r="A4216" s="52"/>
      <c r="C4216" s="185"/>
      <c r="D4216" s="76"/>
      <c r="E4216" s="76" t="str">
        <f>IF(D4216="","",IFERROR(VLOOKUP(D4216,Cadastro!$C$9:$D$1009,2,FALSE),"NOT FOUND"))</f>
        <v/>
      </c>
      <c r="F4216" s="76"/>
      <c r="G4216" s="94"/>
      <c r="H4216" s="97"/>
      <c r="I4216" s="77">
        <f t="shared" si="131"/>
        <v>0</v>
      </c>
      <c r="J4216" s="78" t="str">
        <f>IFERROR(IF(E4216="","",VLOOKUP(D4216,Saldo!$P$8:$Q$1009,2,FALSE)),"")</f>
        <v/>
      </c>
      <c r="K4216" s="76"/>
      <c r="L4216" s="74" t="str">
        <f t="shared" si="130"/>
        <v/>
      </c>
    </row>
    <row r="4217" spans="1:12" ht="18.95" customHeight="1" x14ac:dyDescent="0.25">
      <c r="A4217" s="52"/>
      <c r="C4217" s="185"/>
      <c r="D4217" s="76"/>
      <c r="E4217" s="76" t="str">
        <f>IF(D4217="","",IFERROR(VLOOKUP(D4217,Cadastro!$C$9:$D$1009,2,FALSE),"NOT FOUND"))</f>
        <v/>
      </c>
      <c r="F4217" s="76"/>
      <c r="G4217" s="94"/>
      <c r="H4217" s="97"/>
      <c r="I4217" s="77">
        <f t="shared" si="131"/>
        <v>0</v>
      </c>
      <c r="J4217" s="78" t="str">
        <f>IFERROR(IF(E4217="","",VLOOKUP(D4217,Saldo!$P$8:$Q$1009,2,FALSE)),"")</f>
        <v/>
      </c>
      <c r="K4217" s="76"/>
      <c r="L4217" s="74" t="str">
        <f t="shared" si="130"/>
        <v/>
      </c>
    </row>
    <row r="4218" spans="1:12" ht="18.95" customHeight="1" x14ac:dyDescent="0.25">
      <c r="A4218" s="52"/>
      <c r="C4218" s="185"/>
      <c r="D4218" s="76"/>
      <c r="E4218" s="76" t="str">
        <f>IF(D4218="","",IFERROR(VLOOKUP(D4218,Cadastro!$C$9:$D$1009,2,FALSE),"NOT FOUND"))</f>
        <v/>
      </c>
      <c r="F4218" s="76"/>
      <c r="G4218" s="94"/>
      <c r="H4218" s="97"/>
      <c r="I4218" s="77">
        <f t="shared" si="131"/>
        <v>0</v>
      </c>
      <c r="J4218" s="78" t="str">
        <f>IFERROR(IF(E4218="","",VLOOKUP(D4218,Saldo!$P$8:$Q$1009,2,FALSE)),"")</f>
        <v/>
      </c>
      <c r="K4218" s="76"/>
      <c r="L4218" s="74" t="str">
        <f t="shared" si="130"/>
        <v/>
      </c>
    </row>
    <row r="4219" spans="1:12" ht="18.95" customHeight="1" x14ac:dyDescent="0.25">
      <c r="A4219" s="52"/>
      <c r="C4219" s="185"/>
      <c r="D4219" s="76"/>
      <c r="E4219" s="76" t="str">
        <f>IF(D4219="","",IFERROR(VLOOKUP(D4219,Cadastro!$C$9:$D$1009,2,FALSE),"NOT FOUND"))</f>
        <v/>
      </c>
      <c r="F4219" s="76"/>
      <c r="G4219" s="94"/>
      <c r="H4219" s="97"/>
      <c r="I4219" s="77">
        <f t="shared" si="131"/>
        <v>0</v>
      </c>
      <c r="J4219" s="78" t="str">
        <f>IFERROR(IF(E4219="","",VLOOKUP(D4219,Saldo!$P$8:$Q$1009,2,FALSE)),"")</f>
        <v/>
      </c>
      <c r="K4219" s="76"/>
      <c r="L4219" s="74" t="str">
        <f t="shared" si="130"/>
        <v/>
      </c>
    </row>
    <row r="4220" spans="1:12" ht="18.95" customHeight="1" x14ac:dyDescent="0.25">
      <c r="A4220" s="52"/>
      <c r="C4220" s="185"/>
      <c r="D4220" s="76"/>
      <c r="E4220" s="76" t="str">
        <f>IF(D4220="","",IFERROR(VLOOKUP(D4220,Cadastro!$C$9:$D$1009,2,FALSE),"NOT FOUND"))</f>
        <v/>
      </c>
      <c r="F4220" s="76"/>
      <c r="G4220" s="94"/>
      <c r="H4220" s="97"/>
      <c r="I4220" s="77">
        <f t="shared" si="131"/>
        <v>0</v>
      </c>
      <c r="J4220" s="78" t="str">
        <f>IFERROR(IF(E4220="","",VLOOKUP(D4220,Saldo!$P$8:$Q$1009,2,FALSE)),"")</f>
        <v/>
      </c>
      <c r="K4220" s="76"/>
      <c r="L4220" s="74" t="str">
        <f t="shared" si="130"/>
        <v/>
      </c>
    </row>
    <row r="4221" spans="1:12" ht="18.95" customHeight="1" x14ac:dyDescent="0.25">
      <c r="A4221" s="52"/>
      <c r="C4221" s="185"/>
      <c r="D4221" s="76"/>
      <c r="E4221" s="76" t="str">
        <f>IF(D4221="","",IFERROR(VLOOKUP(D4221,Cadastro!$C$9:$D$1009,2,FALSE),"NOT FOUND"))</f>
        <v/>
      </c>
      <c r="F4221" s="76"/>
      <c r="G4221" s="94"/>
      <c r="H4221" s="97"/>
      <c r="I4221" s="77">
        <f t="shared" si="131"/>
        <v>0</v>
      </c>
      <c r="J4221" s="78" t="str">
        <f>IFERROR(IF(E4221="","",VLOOKUP(D4221,Saldo!$P$8:$Q$1009,2,FALSE)),"")</f>
        <v/>
      </c>
      <c r="K4221" s="76"/>
      <c r="L4221" s="74" t="str">
        <f t="shared" si="130"/>
        <v/>
      </c>
    </row>
    <row r="4222" spans="1:12" ht="18.95" customHeight="1" x14ac:dyDescent="0.25">
      <c r="A4222" s="52"/>
      <c r="C4222" s="185"/>
      <c r="D4222" s="76"/>
      <c r="E4222" s="76" t="str">
        <f>IF(D4222="","",IFERROR(VLOOKUP(D4222,Cadastro!$C$9:$D$1009,2,FALSE),"NOT FOUND"))</f>
        <v/>
      </c>
      <c r="F4222" s="76"/>
      <c r="G4222" s="94"/>
      <c r="H4222" s="97"/>
      <c r="I4222" s="77">
        <f t="shared" si="131"/>
        <v>0</v>
      </c>
      <c r="J4222" s="78" t="str">
        <f>IFERROR(IF(E4222="","",VLOOKUP(D4222,Saldo!$P$8:$Q$1009,2,FALSE)),"")</f>
        <v/>
      </c>
      <c r="K4222" s="76"/>
      <c r="L4222" s="74" t="str">
        <f t="shared" si="130"/>
        <v/>
      </c>
    </row>
    <row r="4223" spans="1:12" ht="18.95" customHeight="1" x14ac:dyDescent="0.25">
      <c r="A4223" s="52"/>
      <c r="C4223" s="185"/>
      <c r="D4223" s="76"/>
      <c r="E4223" s="76" t="str">
        <f>IF(D4223="","",IFERROR(VLOOKUP(D4223,Cadastro!$C$9:$D$1009,2,FALSE),"NOT FOUND"))</f>
        <v/>
      </c>
      <c r="F4223" s="76"/>
      <c r="G4223" s="94"/>
      <c r="H4223" s="97"/>
      <c r="I4223" s="77">
        <f t="shared" si="131"/>
        <v>0</v>
      </c>
      <c r="J4223" s="78" t="str">
        <f>IFERROR(IF(E4223="","",VLOOKUP(D4223,Saldo!$P$8:$Q$1009,2,FALSE)),"")</f>
        <v/>
      </c>
      <c r="K4223" s="76"/>
      <c r="L4223" s="74" t="str">
        <f t="shared" si="130"/>
        <v/>
      </c>
    </row>
    <row r="4224" spans="1:12" ht="18.95" customHeight="1" x14ac:dyDescent="0.25">
      <c r="A4224" s="52"/>
      <c r="C4224" s="185"/>
      <c r="D4224" s="76"/>
      <c r="E4224" s="76" t="str">
        <f>IF(D4224="","",IFERROR(VLOOKUP(D4224,Cadastro!$C$9:$D$1009,2,FALSE),"NOT FOUND"))</f>
        <v/>
      </c>
      <c r="F4224" s="76"/>
      <c r="G4224" s="94"/>
      <c r="H4224" s="97"/>
      <c r="I4224" s="77">
        <f t="shared" si="131"/>
        <v>0</v>
      </c>
      <c r="J4224" s="78" t="str">
        <f>IFERROR(IF(E4224="","",VLOOKUP(D4224,Saldo!$P$8:$Q$1009,2,FALSE)),"")</f>
        <v/>
      </c>
      <c r="K4224" s="76"/>
      <c r="L4224" s="74" t="str">
        <f t="shared" si="130"/>
        <v/>
      </c>
    </row>
    <row r="4225" spans="1:12" ht="18.95" customHeight="1" x14ac:dyDescent="0.25">
      <c r="A4225" s="52"/>
      <c r="C4225" s="185"/>
      <c r="D4225" s="76"/>
      <c r="E4225" s="76" t="str">
        <f>IF(D4225="","",IFERROR(VLOOKUP(D4225,Cadastro!$C$9:$D$1009,2,FALSE),"NOT FOUND"))</f>
        <v/>
      </c>
      <c r="F4225" s="76"/>
      <c r="G4225" s="94"/>
      <c r="H4225" s="97"/>
      <c r="I4225" s="77">
        <f t="shared" si="131"/>
        <v>0</v>
      </c>
      <c r="J4225" s="78" t="str">
        <f>IFERROR(IF(E4225="","",VLOOKUP(D4225,Saldo!$P$8:$Q$1009,2,FALSE)),"")</f>
        <v/>
      </c>
      <c r="K4225" s="76"/>
      <c r="L4225" s="74" t="str">
        <f t="shared" si="130"/>
        <v/>
      </c>
    </row>
    <row r="4226" spans="1:12" ht="18.95" customHeight="1" x14ac:dyDescent="0.25">
      <c r="A4226" s="52"/>
      <c r="C4226" s="185"/>
      <c r="D4226" s="76"/>
      <c r="E4226" s="76" t="str">
        <f>IF(D4226="","",IFERROR(VLOOKUP(D4226,Cadastro!$C$9:$D$1009,2,FALSE),"NOT FOUND"))</f>
        <v/>
      </c>
      <c r="F4226" s="76"/>
      <c r="G4226" s="94"/>
      <c r="H4226" s="97"/>
      <c r="I4226" s="77">
        <f t="shared" si="131"/>
        <v>0</v>
      </c>
      <c r="J4226" s="78" t="str">
        <f>IFERROR(IF(E4226="","",VLOOKUP(D4226,Saldo!$P$8:$Q$1009,2,FALSE)),"")</f>
        <v/>
      </c>
      <c r="K4226" s="76"/>
      <c r="L4226" s="74" t="str">
        <f t="shared" si="130"/>
        <v/>
      </c>
    </row>
    <row r="4227" spans="1:12" ht="18.95" customHeight="1" x14ac:dyDescent="0.25">
      <c r="A4227" s="52"/>
      <c r="C4227" s="185"/>
      <c r="D4227" s="76"/>
      <c r="E4227" s="76" t="str">
        <f>IF(D4227="","",IFERROR(VLOOKUP(D4227,Cadastro!$C$9:$D$1009,2,FALSE),"NOT FOUND"))</f>
        <v/>
      </c>
      <c r="F4227" s="76"/>
      <c r="G4227" s="94"/>
      <c r="H4227" s="97"/>
      <c r="I4227" s="77">
        <f t="shared" si="131"/>
        <v>0</v>
      </c>
      <c r="J4227" s="78" t="str">
        <f>IFERROR(IF(E4227="","",VLOOKUP(D4227,Saldo!$P$8:$Q$1009,2,FALSE)),"")</f>
        <v/>
      </c>
      <c r="K4227" s="76"/>
      <c r="L4227" s="74" t="str">
        <f t="shared" si="130"/>
        <v/>
      </c>
    </row>
    <row r="4228" spans="1:12" ht="18.95" customHeight="1" x14ac:dyDescent="0.25">
      <c r="A4228" s="52"/>
      <c r="C4228" s="185"/>
      <c r="D4228" s="76"/>
      <c r="E4228" s="76" t="str">
        <f>IF(D4228="","",IFERROR(VLOOKUP(D4228,Cadastro!$C$9:$D$1009,2,FALSE),"NOT FOUND"))</f>
        <v/>
      </c>
      <c r="F4228" s="76"/>
      <c r="G4228" s="94"/>
      <c r="H4228" s="97"/>
      <c r="I4228" s="77">
        <f t="shared" si="131"/>
        <v>0</v>
      </c>
      <c r="J4228" s="78" t="str">
        <f>IFERROR(IF(E4228="","",VLOOKUP(D4228,Saldo!$P$8:$Q$1009,2,FALSE)),"")</f>
        <v/>
      </c>
      <c r="K4228" s="76"/>
      <c r="L4228" s="74" t="str">
        <f t="shared" si="130"/>
        <v/>
      </c>
    </row>
    <row r="4229" spans="1:12" ht="18.95" customHeight="1" x14ac:dyDescent="0.25">
      <c r="A4229" s="52"/>
      <c r="C4229" s="185"/>
      <c r="D4229" s="76"/>
      <c r="E4229" s="76" t="str">
        <f>IF(D4229="","",IFERROR(VLOOKUP(D4229,Cadastro!$C$9:$D$1009,2,FALSE),"NOT FOUND"))</f>
        <v/>
      </c>
      <c r="F4229" s="76"/>
      <c r="G4229" s="94"/>
      <c r="H4229" s="97"/>
      <c r="I4229" s="77">
        <f t="shared" si="131"/>
        <v>0</v>
      </c>
      <c r="J4229" s="78" t="str">
        <f>IFERROR(IF(E4229="","",VLOOKUP(D4229,Saldo!$P$8:$Q$1009,2,FALSE)),"")</f>
        <v/>
      </c>
      <c r="K4229" s="76"/>
      <c r="L4229" s="74" t="str">
        <f t="shared" si="130"/>
        <v/>
      </c>
    </row>
    <row r="4230" spans="1:12" ht="18.95" customHeight="1" x14ac:dyDescent="0.25">
      <c r="A4230" s="52"/>
      <c r="C4230" s="185"/>
      <c r="D4230" s="76"/>
      <c r="E4230" s="76" t="str">
        <f>IF(D4230="","",IFERROR(VLOOKUP(D4230,Cadastro!$C$9:$D$1009,2,FALSE),"NOT FOUND"))</f>
        <v/>
      </c>
      <c r="F4230" s="76"/>
      <c r="G4230" s="94"/>
      <c r="H4230" s="97"/>
      <c r="I4230" s="77">
        <f t="shared" si="131"/>
        <v>0</v>
      </c>
      <c r="J4230" s="78" t="str">
        <f>IFERROR(IF(E4230="","",VLOOKUP(D4230,Saldo!$P$8:$Q$1009,2,FALSE)),"")</f>
        <v/>
      </c>
      <c r="K4230" s="76"/>
      <c r="L4230" s="74" t="str">
        <f t="shared" si="130"/>
        <v/>
      </c>
    </row>
    <row r="4231" spans="1:12" ht="18.95" customHeight="1" x14ac:dyDescent="0.25">
      <c r="A4231" s="52"/>
      <c r="C4231" s="185"/>
      <c r="D4231" s="76"/>
      <c r="E4231" s="76" t="str">
        <f>IF(D4231="","",IFERROR(VLOOKUP(D4231,Cadastro!$C$9:$D$1009,2,FALSE),"NOT FOUND"))</f>
        <v/>
      </c>
      <c r="F4231" s="76"/>
      <c r="G4231" s="94"/>
      <c r="H4231" s="97"/>
      <c r="I4231" s="77">
        <f t="shared" si="131"/>
        <v>0</v>
      </c>
      <c r="J4231" s="78" t="str">
        <f>IFERROR(IF(E4231="","",VLOOKUP(D4231,Saldo!$P$8:$Q$1009,2,FALSE)),"")</f>
        <v/>
      </c>
      <c r="K4231" s="76"/>
      <c r="L4231" s="74" t="str">
        <f t="shared" si="130"/>
        <v/>
      </c>
    </row>
    <row r="4232" spans="1:12" ht="18.95" customHeight="1" x14ac:dyDescent="0.25">
      <c r="A4232" s="52"/>
      <c r="C4232" s="185"/>
      <c r="D4232" s="76"/>
      <c r="E4232" s="76" t="str">
        <f>IF(D4232="","",IFERROR(VLOOKUP(D4232,Cadastro!$C$9:$D$1009,2,FALSE),"NOT FOUND"))</f>
        <v/>
      </c>
      <c r="F4232" s="76"/>
      <c r="G4232" s="94"/>
      <c r="H4232" s="97"/>
      <c r="I4232" s="77">
        <f t="shared" si="131"/>
        <v>0</v>
      </c>
      <c r="J4232" s="78" t="str">
        <f>IFERROR(IF(E4232="","",VLOOKUP(D4232,Saldo!$P$8:$Q$1009,2,FALSE)),"")</f>
        <v/>
      </c>
      <c r="K4232" s="76"/>
      <c r="L4232" s="74" t="str">
        <f t="shared" si="130"/>
        <v/>
      </c>
    </row>
    <row r="4233" spans="1:12" ht="18.95" customHeight="1" x14ac:dyDescent="0.25">
      <c r="A4233" s="52"/>
      <c r="C4233" s="185"/>
      <c r="D4233" s="76"/>
      <c r="E4233" s="76" t="str">
        <f>IF(D4233="","",IFERROR(VLOOKUP(D4233,Cadastro!$C$9:$D$1009,2,FALSE),"NOT FOUND"))</f>
        <v/>
      </c>
      <c r="F4233" s="76"/>
      <c r="G4233" s="94"/>
      <c r="H4233" s="97"/>
      <c r="I4233" s="77">
        <f t="shared" si="131"/>
        <v>0</v>
      </c>
      <c r="J4233" s="78" t="str">
        <f>IFERROR(IF(E4233="","",VLOOKUP(D4233,Saldo!$P$8:$Q$1009,2,FALSE)),"")</f>
        <v/>
      </c>
      <c r="K4233" s="76"/>
      <c r="L4233" s="74" t="str">
        <f t="shared" ref="L4233:L4296" si="132">IF(C4233="","",MONTH(C4233))</f>
        <v/>
      </c>
    </row>
    <row r="4234" spans="1:12" ht="18.95" customHeight="1" x14ac:dyDescent="0.25">
      <c r="A4234" s="52"/>
      <c r="C4234" s="185"/>
      <c r="D4234" s="76"/>
      <c r="E4234" s="76" t="str">
        <f>IF(D4234="","",IFERROR(VLOOKUP(D4234,Cadastro!$C$9:$D$1009,2,FALSE),"NOT FOUND"))</f>
        <v/>
      </c>
      <c r="F4234" s="76"/>
      <c r="G4234" s="94"/>
      <c r="H4234" s="97"/>
      <c r="I4234" s="77">
        <f t="shared" ref="I4234:I4297" si="133">IFERROR(G4234*H4234,"Check if QTY and Value are both valid")</f>
        <v>0</v>
      </c>
      <c r="J4234" s="78" t="str">
        <f>IFERROR(IF(E4234="","",VLOOKUP(D4234,Saldo!$P$8:$Q$1009,2,FALSE)),"")</f>
        <v/>
      </c>
      <c r="K4234" s="76"/>
      <c r="L4234" s="74" t="str">
        <f t="shared" si="132"/>
        <v/>
      </c>
    </row>
    <row r="4235" spans="1:12" ht="18.95" customHeight="1" x14ac:dyDescent="0.25">
      <c r="A4235" s="52"/>
      <c r="C4235" s="185"/>
      <c r="D4235" s="76"/>
      <c r="E4235" s="76" t="str">
        <f>IF(D4235="","",IFERROR(VLOOKUP(D4235,Cadastro!$C$9:$D$1009,2,FALSE),"NOT FOUND"))</f>
        <v/>
      </c>
      <c r="F4235" s="76"/>
      <c r="G4235" s="94"/>
      <c r="H4235" s="97"/>
      <c r="I4235" s="77">
        <f t="shared" si="133"/>
        <v>0</v>
      </c>
      <c r="J4235" s="78" t="str">
        <f>IFERROR(IF(E4235="","",VLOOKUP(D4235,Saldo!$P$8:$Q$1009,2,FALSE)),"")</f>
        <v/>
      </c>
      <c r="K4235" s="76"/>
      <c r="L4235" s="74" t="str">
        <f t="shared" si="132"/>
        <v/>
      </c>
    </row>
    <row r="4236" spans="1:12" ht="18.95" customHeight="1" x14ac:dyDescent="0.25">
      <c r="A4236" s="52"/>
      <c r="C4236" s="185"/>
      <c r="D4236" s="76"/>
      <c r="E4236" s="76" t="str">
        <f>IF(D4236="","",IFERROR(VLOOKUP(D4236,Cadastro!$C$9:$D$1009,2,FALSE),"NOT FOUND"))</f>
        <v/>
      </c>
      <c r="F4236" s="76"/>
      <c r="G4236" s="94"/>
      <c r="H4236" s="97"/>
      <c r="I4236" s="77">
        <f t="shared" si="133"/>
        <v>0</v>
      </c>
      <c r="J4236" s="78" t="str">
        <f>IFERROR(IF(E4236="","",VLOOKUP(D4236,Saldo!$P$8:$Q$1009,2,FALSE)),"")</f>
        <v/>
      </c>
      <c r="K4236" s="76"/>
      <c r="L4236" s="74" t="str">
        <f t="shared" si="132"/>
        <v/>
      </c>
    </row>
    <row r="4237" spans="1:12" ht="18.95" customHeight="1" x14ac:dyDescent="0.25">
      <c r="A4237" s="52"/>
      <c r="C4237" s="185"/>
      <c r="D4237" s="76"/>
      <c r="E4237" s="76" t="str">
        <f>IF(D4237="","",IFERROR(VLOOKUP(D4237,Cadastro!$C$9:$D$1009,2,FALSE),"NOT FOUND"))</f>
        <v/>
      </c>
      <c r="F4237" s="76"/>
      <c r="G4237" s="94"/>
      <c r="H4237" s="97"/>
      <c r="I4237" s="77">
        <f t="shared" si="133"/>
        <v>0</v>
      </c>
      <c r="J4237" s="78" t="str">
        <f>IFERROR(IF(E4237="","",VLOOKUP(D4237,Saldo!$P$8:$Q$1009,2,FALSE)),"")</f>
        <v/>
      </c>
      <c r="K4237" s="76"/>
      <c r="L4237" s="74" t="str">
        <f t="shared" si="132"/>
        <v/>
      </c>
    </row>
    <row r="4238" spans="1:12" ht="18.95" customHeight="1" x14ac:dyDescent="0.25">
      <c r="A4238" s="52"/>
      <c r="C4238" s="185"/>
      <c r="D4238" s="76"/>
      <c r="E4238" s="76" t="str">
        <f>IF(D4238="","",IFERROR(VLOOKUP(D4238,Cadastro!$C$9:$D$1009,2,FALSE),"NOT FOUND"))</f>
        <v/>
      </c>
      <c r="F4238" s="76"/>
      <c r="G4238" s="94"/>
      <c r="H4238" s="97"/>
      <c r="I4238" s="77">
        <f t="shared" si="133"/>
        <v>0</v>
      </c>
      <c r="J4238" s="78" t="str">
        <f>IFERROR(IF(E4238="","",VLOOKUP(D4238,Saldo!$P$8:$Q$1009,2,FALSE)),"")</f>
        <v/>
      </c>
      <c r="K4238" s="76"/>
      <c r="L4238" s="74" t="str">
        <f t="shared" si="132"/>
        <v/>
      </c>
    </row>
    <row r="4239" spans="1:12" ht="18.95" customHeight="1" x14ac:dyDescent="0.25">
      <c r="A4239" s="52"/>
      <c r="C4239" s="185"/>
      <c r="D4239" s="76"/>
      <c r="E4239" s="76" t="str">
        <f>IF(D4239="","",IFERROR(VLOOKUP(D4239,Cadastro!$C$9:$D$1009,2,FALSE),"NOT FOUND"))</f>
        <v/>
      </c>
      <c r="F4239" s="76"/>
      <c r="G4239" s="94"/>
      <c r="H4239" s="97"/>
      <c r="I4239" s="77">
        <f t="shared" si="133"/>
        <v>0</v>
      </c>
      <c r="J4239" s="78" t="str">
        <f>IFERROR(IF(E4239="","",VLOOKUP(D4239,Saldo!$P$8:$Q$1009,2,FALSE)),"")</f>
        <v/>
      </c>
      <c r="K4239" s="76"/>
      <c r="L4239" s="74" t="str">
        <f t="shared" si="132"/>
        <v/>
      </c>
    </row>
    <row r="4240" spans="1:12" ht="18.95" customHeight="1" x14ac:dyDescent="0.25">
      <c r="A4240" s="52"/>
      <c r="C4240" s="185"/>
      <c r="D4240" s="76"/>
      <c r="E4240" s="76" t="str">
        <f>IF(D4240="","",IFERROR(VLOOKUP(D4240,Cadastro!$C$9:$D$1009,2,FALSE),"NOT FOUND"))</f>
        <v/>
      </c>
      <c r="F4240" s="76"/>
      <c r="G4240" s="94"/>
      <c r="H4240" s="97"/>
      <c r="I4240" s="77">
        <f t="shared" si="133"/>
        <v>0</v>
      </c>
      <c r="J4240" s="78" t="str">
        <f>IFERROR(IF(E4240="","",VLOOKUP(D4240,Saldo!$P$8:$Q$1009,2,FALSE)),"")</f>
        <v/>
      </c>
      <c r="K4240" s="76"/>
      <c r="L4240" s="74" t="str">
        <f t="shared" si="132"/>
        <v/>
      </c>
    </row>
    <row r="4241" spans="1:12" ht="18.95" customHeight="1" x14ac:dyDescent="0.25">
      <c r="A4241" s="52"/>
      <c r="C4241" s="185"/>
      <c r="D4241" s="76"/>
      <c r="E4241" s="76" t="str">
        <f>IF(D4241="","",IFERROR(VLOOKUP(D4241,Cadastro!$C$9:$D$1009,2,FALSE),"NOT FOUND"))</f>
        <v/>
      </c>
      <c r="F4241" s="76"/>
      <c r="G4241" s="94"/>
      <c r="H4241" s="97"/>
      <c r="I4241" s="77">
        <f t="shared" si="133"/>
        <v>0</v>
      </c>
      <c r="J4241" s="78" t="str">
        <f>IFERROR(IF(E4241="","",VLOOKUP(D4241,Saldo!$P$8:$Q$1009,2,FALSE)),"")</f>
        <v/>
      </c>
      <c r="K4241" s="76"/>
      <c r="L4241" s="74" t="str">
        <f t="shared" si="132"/>
        <v/>
      </c>
    </row>
    <row r="4242" spans="1:12" ht="18.95" customHeight="1" x14ac:dyDescent="0.25">
      <c r="A4242" s="52"/>
      <c r="C4242" s="185"/>
      <c r="D4242" s="76"/>
      <c r="E4242" s="76" t="str">
        <f>IF(D4242="","",IFERROR(VLOOKUP(D4242,Cadastro!$C$9:$D$1009,2,FALSE),"NOT FOUND"))</f>
        <v/>
      </c>
      <c r="F4242" s="76"/>
      <c r="G4242" s="94"/>
      <c r="H4242" s="97"/>
      <c r="I4242" s="77">
        <f t="shared" si="133"/>
        <v>0</v>
      </c>
      <c r="J4242" s="78" t="str">
        <f>IFERROR(IF(E4242="","",VLOOKUP(D4242,Saldo!$P$8:$Q$1009,2,FALSE)),"")</f>
        <v/>
      </c>
      <c r="K4242" s="76"/>
      <c r="L4242" s="74" t="str">
        <f t="shared" si="132"/>
        <v/>
      </c>
    </row>
    <row r="4243" spans="1:12" ht="18.95" customHeight="1" x14ac:dyDescent="0.25">
      <c r="A4243" s="52"/>
      <c r="C4243" s="185"/>
      <c r="D4243" s="76"/>
      <c r="E4243" s="76" t="str">
        <f>IF(D4243="","",IFERROR(VLOOKUP(D4243,Cadastro!$C$9:$D$1009,2,FALSE),"NOT FOUND"))</f>
        <v/>
      </c>
      <c r="F4243" s="76"/>
      <c r="G4243" s="94"/>
      <c r="H4243" s="97"/>
      <c r="I4243" s="77">
        <f t="shared" si="133"/>
        <v>0</v>
      </c>
      <c r="J4243" s="78" t="str">
        <f>IFERROR(IF(E4243="","",VLOOKUP(D4243,Saldo!$P$8:$Q$1009,2,FALSE)),"")</f>
        <v/>
      </c>
      <c r="K4243" s="76"/>
      <c r="L4243" s="74" t="str">
        <f t="shared" si="132"/>
        <v/>
      </c>
    </row>
    <row r="4244" spans="1:12" ht="18.95" customHeight="1" x14ac:dyDescent="0.25">
      <c r="A4244" s="52"/>
      <c r="C4244" s="185"/>
      <c r="D4244" s="76"/>
      <c r="E4244" s="76" t="str">
        <f>IF(D4244="","",IFERROR(VLOOKUP(D4244,Cadastro!$C$9:$D$1009,2,FALSE),"NOT FOUND"))</f>
        <v/>
      </c>
      <c r="F4244" s="76"/>
      <c r="G4244" s="94"/>
      <c r="H4244" s="97"/>
      <c r="I4244" s="77">
        <f t="shared" si="133"/>
        <v>0</v>
      </c>
      <c r="J4244" s="78" t="str">
        <f>IFERROR(IF(E4244="","",VLOOKUP(D4244,Saldo!$P$8:$Q$1009,2,FALSE)),"")</f>
        <v/>
      </c>
      <c r="K4244" s="76"/>
      <c r="L4244" s="74" t="str">
        <f t="shared" si="132"/>
        <v/>
      </c>
    </row>
    <row r="4245" spans="1:12" ht="18.95" customHeight="1" x14ac:dyDescent="0.25">
      <c r="A4245" s="52"/>
      <c r="C4245" s="185"/>
      <c r="D4245" s="76"/>
      <c r="E4245" s="76" t="str">
        <f>IF(D4245="","",IFERROR(VLOOKUP(D4245,Cadastro!$C$9:$D$1009,2,FALSE),"NOT FOUND"))</f>
        <v/>
      </c>
      <c r="F4245" s="76"/>
      <c r="G4245" s="94"/>
      <c r="H4245" s="97"/>
      <c r="I4245" s="77">
        <f t="shared" si="133"/>
        <v>0</v>
      </c>
      <c r="J4245" s="78" t="str">
        <f>IFERROR(IF(E4245="","",VLOOKUP(D4245,Saldo!$P$8:$Q$1009,2,FALSE)),"")</f>
        <v/>
      </c>
      <c r="K4245" s="76"/>
      <c r="L4245" s="74" t="str">
        <f t="shared" si="132"/>
        <v/>
      </c>
    </row>
    <row r="4246" spans="1:12" ht="18.95" customHeight="1" x14ac:dyDescent="0.25">
      <c r="A4246" s="52"/>
      <c r="C4246" s="185"/>
      <c r="D4246" s="76"/>
      <c r="E4246" s="76" t="str">
        <f>IF(D4246="","",IFERROR(VLOOKUP(D4246,Cadastro!$C$9:$D$1009,2,FALSE),"NOT FOUND"))</f>
        <v/>
      </c>
      <c r="F4246" s="76"/>
      <c r="G4246" s="94"/>
      <c r="H4246" s="97"/>
      <c r="I4246" s="77">
        <f t="shared" si="133"/>
        <v>0</v>
      </c>
      <c r="J4246" s="78" t="str">
        <f>IFERROR(IF(E4246="","",VLOOKUP(D4246,Saldo!$P$8:$Q$1009,2,FALSE)),"")</f>
        <v/>
      </c>
      <c r="K4246" s="76"/>
      <c r="L4246" s="74" t="str">
        <f t="shared" si="132"/>
        <v/>
      </c>
    </row>
    <row r="4247" spans="1:12" ht="18.95" customHeight="1" x14ac:dyDescent="0.25">
      <c r="A4247" s="52"/>
      <c r="C4247" s="185"/>
      <c r="D4247" s="76"/>
      <c r="E4247" s="76" t="str">
        <f>IF(D4247="","",IFERROR(VLOOKUP(D4247,Cadastro!$C$9:$D$1009,2,FALSE),"NOT FOUND"))</f>
        <v/>
      </c>
      <c r="F4247" s="76"/>
      <c r="G4247" s="94"/>
      <c r="H4247" s="97"/>
      <c r="I4247" s="77">
        <f t="shared" si="133"/>
        <v>0</v>
      </c>
      <c r="J4247" s="78" t="str">
        <f>IFERROR(IF(E4247="","",VLOOKUP(D4247,Saldo!$P$8:$Q$1009,2,FALSE)),"")</f>
        <v/>
      </c>
      <c r="K4247" s="76"/>
      <c r="L4247" s="74" t="str">
        <f t="shared" si="132"/>
        <v/>
      </c>
    </row>
    <row r="4248" spans="1:12" ht="18.95" customHeight="1" x14ac:dyDescent="0.25">
      <c r="A4248" s="52"/>
      <c r="C4248" s="185"/>
      <c r="D4248" s="76"/>
      <c r="E4248" s="76" t="str">
        <f>IF(D4248="","",IFERROR(VLOOKUP(D4248,Cadastro!$C$9:$D$1009,2,FALSE),"NOT FOUND"))</f>
        <v/>
      </c>
      <c r="F4248" s="76"/>
      <c r="G4248" s="94"/>
      <c r="H4248" s="97"/>
      <c r="I4248" s="77">
        <f t="shared" si="133"/>
        <v>0</v>
      </c>
      <c r="J4248" s="78" t="str">
        <f>IFERROR(IF(E4248="","",VLOOKUP(D4248,Saldo!$P$8:$Q$1009,2,FALSE)),"")</f>
        <v/>
      </c>
      <c r="K4248" s="76"/>
      <c r="L4248" s="74" t="str">
        <f t="shared" si="132"/>
        <v/>
      </c>
    </row>
    <row r="4249" spans="1:12" ht="18.95" customHeight="1" x14ac:dyDescent="0.25">
      <c r="A4249" s="52"/>
      <c r="C4249" s="185"/>
      <c r="D4249" s="76"/>
      <c r="E4249" s="76" t="str">
        <f>IF(D4249="","",IFERROR(VLOOKUP(D4249,Cadastro!$C$9:$D$1009,2,FALSE),"NOT FOUND"))</f>
        <v/>
      </c>
      <c r="F4249" s="76"/>
      <c r="G4249" s="94"/>
      <c r="H4249" s="97"/>
      <c r="I4249" s="77">
        <f t="shared" si="133"/>
        <v>0</v>
      </c>
      <c r="J4249" s="78" t="str">
        <f>IFERROR(IF(E4249="","",VLOOKUP(D4249,Saldo!$P$8:$Q$1009,2,FALSE)),"")</f>
        <v/>
      </c>
      <c r="K4249" s="76"/>
      <c r="L4249" s="74" t="str">
        <f t="shared" si="132"/>
        <v/>
      </c>
    </row>
    <row r="4250" spans="1:12" ht="18.95" customHeight="1" x14ac:dyDescent="0.25">
      <c r="A4250" s="52"/>
      <c r="C4250" s="185"/>
      <c r="D4250" s="76"/>
      <c r="E4250" s="76" t="str">
        <f>IF(D4250="","",IFERROR(VLOOKUP(D4250,Cadastro!$C$9:$D$1009,2,FALSE),"NOT FOUND"))</f>
        <v/>
      </c>
      <c r="F4250" s="76"/>
      <c r="G4250" s="94"/>
      <c r="H4250" s="97"/>
      <c r="I4250" s="77">
        <f t="shared" si="133"/>
        <v>0</v>
      </c>
      <c r="J4250" s="78" t="str">
        <f>IFERROR(IF(E4250="","",VLOOKUP(D4250,Saldo!$P$8:$Q$1009,2,FALSE)),"")</f>
        <v/>
      </c>
      <c r="K4250" s="76"/>
      <c r="L4250" s="74" t="str">
        <f t="shared" si="132"/>
        <v/>
      </c>
    </row>
    <row r="4251" spans="1:12" ht="18.95" customHeight="1" x14ac:dyDescent="0.25">
      <c r="A4251" s="52"/>
      <c r="C4251" s="185"/>
      <c r="D4251" s="76"/>
      <c r="E4251" s="76" t="str">
        <f>IF(D4251="","",IFERROR(VLOOKUP(D4251,Cadastro!$C$9:$D$1009,2,FALSE),"NOT FOUND"))</f>
        <v/>
      </c>
      <c r="F4251" s="76"/>
      <c r="G4251" s="94"/>
      <c r="H4251" s="97"/>
      <c r="I4251" s="77">
        <f t="shared" si="133"/>
        <v>0</v>
      </c>
      <c r="J4251" s="78" t="str">
        <f>IFERROR(IF(E4251="","",VLOOKUP(D4251,Saldo!$P$8:$Q$1009,2,FALSE)),"")</f>
        <v/>
      </c>
      <c r="K4251" s="76"/>
      <c r="L4251" s="74" t="str">
        <f t="shared" si="132"/>
        <v/>
      </c>
    </row>
    <row r="4252" spans="1:12" ht="18.95" customHeight="1" x14ac:dyDescent="0.25">
      <c r="A4252" s="52"/>
      <c r="C4252" s="185"/>
      <c r="D4252" s="76"/>
      <c r="E4252" s="76" t="str">
        <f>IF(D4252="","",IFERROR(VLOOKUP(D4252,Cadastro!$C$9:$D$1009,2,FALSE),"NOT FOUND"))</f>
        <v/>
      </c>
      <c r="F4252" s="76"/>
      <c r="G4252" s="94"/>
      <c r="H4252" s="97"/>
      <c r="I4252" s="77">
        <f t="shared" si="133"/>
        <v>0</v>
      </c>
      <c r="J4252" s="78" t="str">
        <f>IFERROR(IF(E4252="","",VLOOKUP(D4252,Saldo!$P$8:$Q$1009,2,FALSE)),"")</f>
        <v/>
      </c>
      <c r="K4252" s="76"/>
      <c r="L4252" s="74" t="str">
        <f t="shared" si="132"/>
        <v/>
      </c>
    </row>
    <row r="4253" spans="1:12" ht="18.95" customHeight="1" x14ac:dyDescent="0.25">
      <c r="A4253" s="52"/>
      <c r="C4253" s="185"/>
      <c r="D4253" s="76"/>
      <c r="E4253" s="76" t="str">
        <f>IF(D4253="","",IFERROR(VLOOKUP(D4253,Cadastro!$C$9:$D$1009,2,FALSE),"NOT FOUND"))</f>
        <v/>
      </c>
      <c r="F4253" s="76"/>
      <c r="G4253" s="94"/>
      <c r="H4253" s="97"/>
      <c r="I4253" s="77">
        <f t="shared" si="133"/>
        <v>0</v>
      </c>
      <c r="J4253" s="78" t="str">
        <f>IFERROR(IF(E4253="","",VLOOKUP(D4253,Saldo!$P$8:$Q$1009,2,FALSE)),"")</f>
        <v/>
      </c>
      <c r="K4253" s="76"/>
      <c r="L4253" s="74" t="str">
        <f t="shared" si="132"/>
        <v/>
      </c>
    </row>
    <row r="4254" spans="1:12" ht="18.95" customHeight="1" x14ac:dyDescent="0.25">
      <c r="A4254" s="52"/>
      <c r="C4254" s="185"/>
      <c r="D4254" s="76"/>
      <c r="E4254" s="76" t="str">
        <f>IF(D4254="","",IFERROR(VLOOKUP(D4254,Cadastro!$C$9:$D$1009,2,FALSE),"NOT FOUND"))</f>
        <v/>
      </c>
      <c r="F4254" s="76"/>
      <c r="G4254" s="94"/>
      <c r="H4254" s="97"/>
      <c r="I4254" s="77">
        <f t="shared" si="133"/>
        <v>0</v>
      </c>
      <c r="J4254" s="78" t="str">
        <f>IFERROR(IF(E4254="","",VLOOKUP(D4254,Saldo!$P$8:$Q$1009,2,FALSE)),"")</f>
        <v/>
      </c>
      <c r="K4254" s="76"/>
      <c r="L4254" s="74" t="str">
        <f t="shared" si="132"/>
        <v/>
      </c>
    </row>
    <row r="4255" spans="1:12" ht="18.95" customHeight="1" x14ac:dyDescent="0.25">
      <c r="A4255" s="52"/>
      <c r="C4255" s="185"/>
      <c r="D4255" s="76"/>
      <c r="E4255" s="76" t="str">
        <f>IF(D4255="","",IFERROR(VLOOKUP(D4255,Cadastro!$C$9:$D$1009,2,FALSE),"NOT FOUND"))</f>
        <v/>
      </c>
      <c r="F4255" s="76"/>
      <c r="G4255" s="94"/>
      <c r="H4255" s="97"/>
      <c r="I4255" s="77">
        <f t="shared" si="133"/>
        <v>0</v>
      </c>
      <c r="J4255" s="78" t="str">
        <f>IFERROR(IF(E4255="","",VLOOKUP(D4255,Saldo!$P$8:$Q$1009,2,FALSE)),"")</f>
        <v/>
      </c>
      <c r="K4255" s="76"/>
      <c r="L4255" s="74" t="str">
        <f t="shared" si="132"/>
        <v/>
      </c>
    </row>
    <row r="4256" spans="1:12" ht="18.95" customHeight="1" x14ac:dyDescent="0.25">
      <c r="A4256" s="52"/>
      <c r="C4256" s="185"/>
      <c r="D4256" s="76"/>
      <c r="E4256" s="76" t="str">
        <f>IF(D4256="","",IFERROR(VLOOKUP(D4256,Cadastro!$C$9:$D$1009,2,FALSE),"NOT FOUND"))</f>
        <v/>
      </c>
      <c r="F4256" s="76"/>
      <c r="G4256" s="94"/>
      <c r="H4256" s="97"/>
      <c r="I4256" s="77">
        <f t="shared" si="133"/>
        <v>0</v>
      </c>
      <c r="J4256" s="78" t="str">
        <f>IFERROR(IF(E4256="","",VLOOKUP(D4256,Saldo!$P$8:$Q$1009,2,FALSE)),"")</f>
        <v/>
      </c>
      <c r="K4256" s="76"/>
      <c r="L4256" s="74" t="str">
        <f t="shared" si="132"/>
        <v/>
      </c>
    </row>
    <row r="4257" spans="1:12" ht="18.95" customHeight="1" x14ac:dyDescent="0.25">
      <c r="A4257" s="52"/>
      <c r="C4257" s="185"/>
      <c r="D4257" s="76"/>
      <c r="E4257" s="76" t="str">
        <f>IF(D4257="","",IFERROR(VLOOKUP(D4257,Cadastro!$C$9:$D$1009,2,FALSE),"NOT FOUND"))</f>
        <v/>
      </c>
      <c r="F4257" s="76"/>
      <c r="G4257" s="94"/>
      <c r="H4257" s="97"/>
      <c r="I4257" s="77">
        <f t="shared" si="133"/>
        <v>0</v>
      </c>
      <c r="J4257" s="78" t="str">
        <f>IFERROR(IF(E4257="","",VLOOKUP(D4257,Saldo!$P$8:$Q$1009,2,FALSE)),"")</f>
        <v/>
      </c>
      <c r="K4257" s="76"/>
      <c r="L4257" s="74" t="str">
        <f t="shared" si="132"/>
        <v/>
      </c>
    </row>
    <row r="4258" spans="1:12" ht="18.95" customHeight="1" x14ac:dyDescent="0.25">
      <c r="A4258" s="52"/>
      <c r="C4258" s="185"/>
      <c r="D4258" s="76"/>
      <c r="E4258" s="76" t="str">
        <f>IF(D4258="","",IFERROR(VLOOKUP(D4258,Cadastro!$C$9:$D$1009,2,FALSE),"NOT FOUND"))</f>
        <v/>
      </c>
      <c r="F4258" s="76"/>
      <c r="G4258" s="94"/>
      <c r="H4258" s="97"/>
      <c r="I4258" s="77">
        <f t="shared" si="133"/>
        <v>0</v>
      </c>
      <c r="J4258" s="78" t="str">
        <f>IFERROR(IF(E4258="","",VLOOKUP(D4258,Saldo!$P$8:$Q$1009,2,FALSE)),"")</f>
        <v/>
      </c>
      <c r="K4258" s="76"/>
      <c r="L4258" s="74" t="str">
        <f t="shared" si="132"/>
        <v/>
      </c>
    </row>
    <row r="4259" spans="1:12" ht="18.95" customHeight="1" x14ac:dyDescent="0.25">
      <c r="A4259" s="52"/>
      <c r="C4259" s="185"/>
      <c r="D4259" s="76"/>
      <c r="E4259" s="76" t="str">
        <f>IF(D4259="","",IFERROR(VLOOKUP(D4259,Cadastro!$C$9:$D$1009,2,FALSE),"NOT FOUND"))</f>
        <v/>
      </c>
      <c r="F4259" s="76"/>
      <c r="G4259" s="94"/>
      <c r="H4259" s="97"/>
      <c r="I4259" s="77">
        <f t="shared" si="133"/>
        <v>0</v>
      </c>
      <c r="J4259" s="78" t="str">
        <f>IFERROR(IF(E4259="","",VLOOKUP(D4259,Saldo!$P$8:$Q$1009,2,FALSE)),"")</f>
        <v/>
      </c>
      <c r="K4259" s="76"/>
      <c r="L4259" s="74" t="str">
        <f t="shared" si="132"/>
        <v/>
      </c>
    </row>
    <row r="4260" spans="1:12" ht="18.95" customHeight="1" x14ac:dyDescent="0.25">
      <c r="A4260" s="52"/>
      <c r="C4260" s="185"/>
      <c r="D4260" s="76"/>
      <c r="E4260" s="76" t="str">
        <f>IF(D4260="","",IFERROR(VLOOKUP(D4260,Cadastro!$C$9:$D$1009,2,FALSE),"NOT FOUND"))</f>
        <v/>
      </c>
      <c r="F4260" s="76"/>
      <c r="G4260" s="94"/>
      <c r="H4260" s="97"/>
      <c r="I4260" s="77">
        <f t="shared" si="133"/>
        <v>0</v>
      </c>
      <c r="J4260" s="78" t="str">
        <f>IFERROR(IF(E4260="","",VLOOKUP(D4260,Saldo!$P$8:$Q$1009,2,FALSE)),"")</f>
        <v/>
      </c>
      <c r="K4260" s="76"/>
      <c r="L4260" s="74" t="str">
        <f t="shared" si="132"/>
        <v/>
      </c>
    </row>
    <row r="4261" spans="1:12" ht="18.95" customHeight="1" x14ac:dyDescent="0.25">
      <c r="A4261" s="52"/>
      <c r="C4261" s="185"/>
      <c r="D4261" s="76"/>
      <c r="E4261" s="76" t="str">
        <f>IF(D4261="","",IFERROR(VLOOKUP(D4261,Cadastro!$C$9:$D$1009,2,FALSE),"NOT FOUND"))</f>
        <v/>
      </c>
      <c r="F4261" s="76"/>
      <c r="G4261" s="94"/>
      <c r="H4261" s="97"/>
      <c r="I4261" s="77">
        <f t="shared" si="133"/>
        <v>0</v>
      </c>
      <c r="J4261" s="78" t="str">
        <f>IFERROR(IF(E4261="","",VLOOKUP(D4261,Saldo!$P$8:$Q$1009,2,FALSE)),"")</f>
        <v/>
      </c>
      <c r="K4261" s="76"/>
      <c r="L4261" s="74" t="str">
        <f t="shared" si="132"/>
        <v/>
      </c>
    </row>
    <row r="4262" spans="1:12" ht="18.95" customHeight="1" x14ac:dyDescent="0.25">
      <c r="A4262" s="52"/>
      <c r="C4262" s="185"/>
      <c r="D4262" s="76"/>
      <c r="E4262" s="76" t="str">
        <f>IF(D4262="","",IFERROR(VLOOKUP(D4262,Cadastro!$C$9:$D$1009,2,FALSE),"NOT FOUND"))</f>
        <v/>
      </c>
      <c r="F4262" s="76"/>
      <c r="G4262" s="94"/>
      <c r="H4262" s="97"/>
      <c r="I4262" s="77">
        <f t="shared" si="133"/>
        <v>0</v>
      </c>
      <c r="J4262" s="78" t="str">
        <f>IFERROR(IF(E4262="","",VLOOKUP(D4262,Saldo!$P$8:$Q$1009,2,FALSE)),"")</f>
        <v/>
      </c>
      <c r="K4262" s="76"/>
      <c r="L4262" s="74" t="str">
        <f t="shared" si="132"/>
        <v/>
      </c>
    </row>
    <row r="4263" spans="1:12" ht="18.95" customHeight="1" x14ac:dyDescent="0.25">
      <c r="A4263" s="52"/>
      <c r="C4263" s="185"/>
      <c r="D4263" s="76"/>
      <c r="E4263" s="76" t="str">
        <f>IF(D4263="","",IFERROR(VLOOKUP(D4263,Cadastro!$C$9:$D$1009,2,FALSE),"NOT FOUND"))</f>
        <v/>
      </c>
      <c r="F4263" s="76"/>
      <c r="G4263" s="94"/>
      <c r="H4263" s="97"/>
      <c r="I4263" s="77">
        <f t="shared" si="133"/>
        <v>0</v>
      </c>
      <c r="J4263" s="78" t="str">
        <f>IFERROR(IF(E4263="","",VLOOKUP(D4263,Saldo!$P$8:$Q$1009,2,FALSE)),"")</f>
        <v/>
      </c>
      <c r="K4263" s="76"/>
      <c r="L4263" s="74" t="str">
        <f t="shared" si="132"/>
        <v/>
      </c>
    </row>
    <row r="4264" spans="1:12" ht="18.95" customHeight="1" x14ac:dyDescent="0.25">
      <c r="A4264" s="52"/>
      <c r="C4264" s="185"/>
      <c r="D4264" s="76"/>
      <c r="E4264" s="76" t="str">
        <f>IF(D4264="","",IFERROR(VLOOKUP(D4264,Cadastro!$C$9:$D$1009,2,FALSE),"NOT FOUND"))</f>
        <v/>
      </c>
      <c r="F4264" s="76"/>
      <c r="G4264" s="94"/>
      <c r="H4264" s="97"/>
      <c r="I4264" s="77">
        <f t="shared" si="133"/>
        <v>0</v>
      </c>
      <c r="J4264" s="78" t="str">
        <f>IFERROR(IF(E4264="","",VLOOKUP(D4264,Saldo!$P$8:$Q$1009,2,FALSE)),"")</f>
        <v/>
      </c>
      <c r="K4264" s="76"/>
      <c r="L4264" s="74" t="str">
        <f t="shared" si="132"/>
        <v/>
      </c>
    </row>
    <row r="4265" spans="1:12" ht="18.95" customHeight="1" x14ac:dyDescent="0.25">
      <c r="A4265" s="52"/>
      <c r="C4265" s="185"/>
      <c r="D4265" s="76"/>
      <c r="E4265" s="76" t="str">
        <f>IF(D4265="","",IFERROR(VLOOKUP(D4265,Cadastro!$C$9:$D$1009,2,FALSE),"NOT FOUND"))</f>
        <v/>
      </c>
      <c r="F4265" s="76"/>
      <c r="G4265" s="94"/>
      <c r="H4265" s="97"/>
      <c r="I4265" s="77">
        <f t="shared" si="133"/>
        <v>0</v>
      </c>
      <c r="J4265" s="78" t="str">
        <f>IFERROR(IF(E4265="","",VLOOKUP(D4265,Saldo!$P$8:$Q$1009,2,FALSE)),"")</f>
        <v/>
      </c>
      <c r="K4265" s="76"/>
      <c r="L4265" s="74" t="str">
        <f t="shared" si="132"/>
        <v/>
      </c>
    </row>
    <row r="4266" spans="1:12" ht="18.95" customHeight="1" x14ac:dyDescent="0.25">
      <c r="A4266" s="52"/>
      <c r="C4266" s="185"/>
      <c r="D4266" s="76"/>
      <c r="E4266" s="76" t="str">
        <f>IF(D4266="","",IFERROR(VLOOKUP(D4266,Cadastro!$C$9:$D$1009,2,FALSE),"NOT FOUND"))</f>
        <v/>
      </c>
      <c r="F4266" s="76"/>
      <c r="G4266" s="94"/>
      <c r="H4266" s="97"/>
      <c r="I4266" s="77">
        <f t="shared" si="133"/>
        <v>0</v>
      </c>
      <c r="J4266" s="78" t="str">
        <f>IFERROR(IF(E4266="","",VLOOKUP(D4266,Saldo!$P$8:$Q$1009,2,FALSE)),"")</f>
        <v/>
      </c>
      <c r="K4266" s="76"/>
      <c r="L4266" s="74" t="str">
        <f t="shared" si="132"/>
        <v/>
      </c>
    </row>
    <row r="4267" spans="1:12" ht="18.95" customHeight="1" x14ac:dyDescent="0.25">
      <c r="A4267" s="52"/>
      <c r="C4267" s="185"/>
      <c r="D4267" s="76"/>
      <c r="E4267" s="76" t="str">
        <f>IF(D4267="","",IFERROR(VLOOKUP(D4267,Cadastro!$C$9:$D$1009,2,FALSE),"NOT FOUND"))</f>
        <v/>
      </c>
      <c r="F4267" s="76"/>
      <c r="G4267" s="94"/>
      <c r="H4267" s="97"/>
      <c r="I4267" s="77">
        <f t="shared" si="133"/>
        <v>0</v>
      </c>
      <c r="J4267" s="78" t="str">
        <f>IFERROR(IF(E4267="","",VLOOKUP(D4267,Saldo!$P$8:$Q$1009,2,FALSE)),"")</f>
        <v/>
      </c>
      <c r="K4267" s="76"/>
      <c r="L4267" s="74" t="str">
        <f t="shared" si="132"/>
        <v/>
      </c>
    </row>
    <row r="4268" spans="1:12" ht="18.95" customHeight="1" x14ac:dyDescent="0.25">
      <c r="A4268" s="52"/>
      <c r="C4268" s="185"/>
      <c r="D4268" s="76"/>
      <c r="E4268" s="76" t="str">
        <f>IF(D4268="","",IFERROR(VLOOKUP(D4268,Cadastro!$C$9:$D$1009,2,FALSE),"NOT FOUND"))</f>
        <v/>
      </c>
      <c r="F4268" s="76"/>
      <c r="G4268" s="94"/>
      <c r="H4268" s="97"/>
      <c r="I4268" s="77">
        <f t="shared" si="133"/>
        <v>0</v>
      </c>
      <c r="J4268" s="78" t="str">
        <f>IFERROR(IF(E4268="","",VLOOKUP(D4268,Saldo!$P$8:$Q$1009,2,FALSE)),"")</f>
        <v/>
      </c>
      <c r="K4268" s="76"/>
      <c r="L4268" s="74" t="str">
        <f t="shared" si="132"/>
        <v/>
      </c>
    </row>
    <row r="4269" spans="1:12" ht="18.95" customHeight="1" x14ac:dyDescent="0.25">
      <c r="A4269" s="52"/>
      <c r="C4269" s="185"/>
      <c r="D4269" s="76"/>
      <c r="E4269" s="76" t="str">
        <f>IF(D4269="","",IFERROR(VLOOKUP(D4269,Cadastro!$C$9:$D$1009,2,FALSE),"NOT FOUND"))</f>
        <v/>
      </c>
      <c r="F4269" s="76"/>
      <c r="G4269" s="94"/>
      <c r="H4269" s="97"/>
      <c r="I4269" s="77">
        <f t="shared" si="133"/>
        <v>0</v>
      </c>
      <c r="J4269" s="78" t="str">
        <f>IFERROR(IF(E4269="","",VLOOKUP(D4269,Saldo!$P$8:$Q$1009,2,FALSE)),"")</f>
        <v/>
      </c>
      <c r="K4269" s="76"/>
      <c r="L4269" s="74" t="str">
        <f t="shared" si="132"/>
        <v/>
      </c>
    </row>
    <row r="4270" spans="1:12" ht="18.95" customHeight="1" x14ac:dyDescent="0.25">
      <c r="A4270" s="52"/>
      <c r="C4270" s="185"/>
      <c r="D4270" s="76"/>
      <c r="E4270" s="76" t="str">
        <f>IF(D4270="","",IFERROR(VLOOKUP(D4270,Cadastro!$C$9:$D$1009,2,FALSE),"NOT FOUND"))</f>
        <v/>
      </c>
      <c r="F4270" s="76"/>
      <c r="G4270" s="94"/>
      <c r="H4270" s="97"/>
      <c r="I4270" s="77">
        <f t="shared" si="133"/>
        <v>0</v>
      </c>
      <c r="J4270" s="78" t="str">
        <f>IFERROR(IF(E4270="","",VLOOKUP(D4270,Saldo!$P$8:$Q$1009,2,FALSE)),"")</f>
        <v/>
      </c>
      <c r="K4270" s="76"/>
      <c r="L4270" s="74" t="str">
        <f t="shared" si="132"/>
        <v/>
      </c>
    </row>
    <row r="4271" spans="1:12" ht="18.95" customHeight="1" x14ac:dyDescent="0.25">
      <c r="A4271" s="52"/>
      <c r="C4271" s="185"/>
      <c r="D4271" s="76"/>
      <c r="E4271" s="76" t="str">
        <f>IF(D4271="","",IFERROR(VLOOKUP(D4271,Cadastro!$C$9:$D$1009,2,FALSE),"NOT FOUND"))</f>
        <v/>
      </c>
      <c r="F4271" s="76"/>
      <c r="G4271" s="94"/>
      <c r="H4271" s="97"/>
      <c r="I4271" s="77">
        <f t="shared" si="133"/>
        <v>0</v>
      </c>
      <c r="J4271" s="78" t="str">
        <f>IFERROR(IF(E4271="","",VLOOKUP(D4271,Saldo!$P$8:$Q$1009,2,FALSE)),"")</f>
        <v/>
      </c>
      <c r="K4271" s="76"/>
      <c r="L4271" s="74" t="str">
        <f t="shared" si="132"/>
        <v/>
      </c>
    </row>
    <row r="4272" spans="1:12" ht="18.95" customHeight="1" x14ac:dyDescent="0.25">
      <c r="A4272" s="52"/>
      <c r="C4272" s="185"/>
      <c r="D4272" s="76"/>
      <c r="E4272" s="76" t="str">
        <f>IF(D4272="","",IFERROR(VLOOKUP(D4272,Cadastro!$C$9:$D$1009,2,FALSE),"NOT FOUND"))</f>
        <v/>
      </c>
      <c r="F4272" s="76"/>
      <c r="G4272" s="94"/>
      <c r="H4272" s="97"/>
      <c r="I4272" s="77">
        <f t="shared" si="133"/>
        <v>0</v>
      </c>
      <c r="J4272" s="78" t="str">
        <f>IFERROR(IF(E4272="","",VLOOKUP(D4272,Saldo!$P$8:$Q$1009,2,FALSE)),"")</f>
        <v/>
      </c>
      <c r="K4272" s="76"/>
      <c r="L4272" s="74" t="str">
        <f t="shared" si="132"/>
        <v/>
      </c>
    </row>
    <row r="4273" spans="1:12" ht="18.95" customHeight="1" x14ac:dyDescent="0.25">
      <c r="A4273" s="52"/>
      <c r="C4273" s="185"/>
      <c r="D4273" s="76"/>
      <c r="E4273" s="76" t="str">
        <f>IF(D4273="","",IFERROR(VLOOKUP(D4273,Cadastro!$C$9:$D$1009,2,FALSE),"NOT FOUND"))</f>
        <v/>
      </c>
      <c r="F4273" s="76"/>
      <c r="G4273" s="94"/>
      <c r="H4273" s="97"/>
      <c r="I4273" s="77">
        <f t="shared" si="133"/>
        <v>0</v>
      </c>
      <c r="J4273" s="78" t="str">
        <f>IFERROR(IF(E4273="","",VLOOKUP(D4273,Saldo!$P$8:$Q$1009,2,FALSE)),"")</f>
        <v/>
      </c>
      <c r="K4273" s="76"/>
      <c r="L4273" s="74" t="str">
        <f t="shared" si="132"/>
        <v/>
      </c>
    </row>
    <row r="4274" spans="1:12" ht="18.95" customHeight="1" x14ac:dyDescent="0.25">
      <c r="A4274" s="52"/>
      <c r="C4274" s="185"/>
      <c r="D4274" s="76"/>
      <c r="E4274" s="76" t="str">
        <f>IF(D4274="","",IFERROR(VLOOKUP(D4274,Cadastro!$C$9:$D$1009,2,FALSE),"NOT FOUND"))</f>
        <v/>
      </c>
      <c r="F4274" s="76"/>
      <c r="G4274" s="94"/>
      <c r="H4274" s="97"/>
      <c r="I4274" s="77">
        <f t="shared" si="133"/>
        <v>0</v>
      </c>
      <c r="J4274" s="78" t="str">
        <f>IFERROR(IF(E4274="","",VLOOKUP(D4274,Saldo!$P$8:$Q$1009,2,FALSE)),"")</f>
        <v/>
      </c>
      <c r="K4274" s="76"/>
      <c r="L4274" s="74" t="str">
        <f t="shared" si="132"/>
        <v/>
      </c>
    </row>
    <row r="4275" spans="1:12" ht="18.95" customHeight="1" x14ac:dyDescent="0.25">
      <c r="A4275" s="52"/>
      <c r="C4275" s="185"/>
      <c r="D4275" s="76"/>
      <c r="E4275" s="76" t="str">
        <f>IF(D4275="","",IFERROR(VLOOKUP(D4275,Cadastro!$C$9:$D$1009,2,FALSE),"NOT FOUND"))</f>
        <v/>
      </c>
      <c r="F4275" s="76"/>
      <c r="G4275" s="94"/>
      <c r="H4275" s="97"/>
      <c r="I4275" s="77">
        <f t="shared" si="133"/>
        <v>0</v>
      </c>
      <c r="J4275" s="78" t="str">
        <f>IFERROR(IF(E4275="","",VLOOKUP(D4275,Saldo!$P$8:$Q$1009,2,FALSE)),"")</f>
        <v/>
      </c>
      <c r="K4275" s="76"/>
      <c r="L4275" s="74" t="str">
        <f t="shared" si="132"/>
        <v/>
      </c>
    </row>
    <row r="4276" spans="1:12" ht="18.95" customHeight="1" x14ac:dyDescent="0.25">
      <c r="A4276" s="52"/>
      <c r="C4276" s="185"/>
      <c r="D4276" s="76"/>
      <c r="E4276" s="76" t="str">
        <f>IF(D4276="","",IFERROR(VLOOKUP(D4276,Cadastro!$C$9:$D$1009,2,FALSE),"NOT FOUND"))</f>
        <v/>
      </c>
      <c r="F4276" s="76"/>
      <c r="G4276" s="94"/>
      <c r="H4276" s="97"/>
      <c r="I4276" s="77">
        <f t="shared" si="133"/>
        <v>0</v>
      </c>
      <c r="J4276" s="78" t="str">
        <f>IFERROR(IF(E4276="","",VLOOKUP(D4276,Saldo!$P$8:$Q$1009,2,FALSE)),"")</f>
        <v/>
      </c>
      <c r="K4276" s="76"/>
      <c r="L4276" s="74" t="str">
        <f t="shared" si="132"/>
        <v/>
      </c>
    </row>
    <row r="4277" spans="1:12" ht="18.95" customHeight="1" x14ac:dyDescent="0.25">
      <c r="A4277" s="52"/>
      <c r="C4277" s="185"/>
      <c r="D4277" s="76"/>
      <c r="E4277" s="76" t="str">
        <f>IF(D4277="","",IFERROR(VLOOKUP(D4277,Cadastro!$C$9:$D$1009,2,FALSE),"NOT FOUND"))</f>
        <v/>
      </c>
      <c r="F4277" s="76"/>
      <c r="G4277" s="94"/>
      <c r="H4277" s="97"/>
      <c r="I4277" s="77">
        <f t="shared" si="133"/>
        <v>0</v>
      </c>
      <c r="J4277" s="78" t="str">
        <f>IFERROR(IF(E4277="","",VLOOKUP(D4277,Saldo!$P$8:$Q$1009,2,FALSE)),"")</f>
        <v/>
      </c>
      <c r="K4277" s="76"/>
      <c r="L4277" s="74" t="str">
        <f t="shared" si="132"/>
        <v/>
      </c>
    </row>
    <row r="4278" spans="1:12" ht="18.95" customHeight="1" x14ac:dyDescent="0.25">
      <c r="A4278" s="52"/>
      <c r="C4278" s="185"/>
      <c r="D4278" s="76"/>
      <c r="E4278" s="76" t="str">
        <f>IF(D4278="","",IFERROR(VLOOKUP(D4278,Cadastro!$C$9:$D$1009,2,FALSE),"NOT FOUND"))</f>
        <v/>
      </c>
      <c r="F4278" s="76"/>
      <c r="G4278" s="94"/>
      <c r="H4278" s="97"/>
      <c r="I4278" s="77">
        <f t="shared" si="133"/>
        <v>0</v>
      </c>
      <c r="J4278" s="78" t="str">
        <f>IFERROR(IF(E4278="","",VLOOKUP(D4278,Saldo!$P$8:$Q$1009,2,FALSE)),"")</f>
        <v/>
      </c>
      <c r="K4278" s="76"/>
      <c r="L4278" s="74" t="str">
        <f t="shared" si="132"/>
        <v/>
      </c>
    </row>
    <row r="4279" spans="1:12" ht="18.95" customHeight="1" x14ac:dyDescent="0.25">
      <c r="A4279" s="52"/>
      <c r="C4279" s="185"/>
      <c r="D4279" s="76"/>
      <c r="E4279" s="76" t="str">
        <f>IF(D4279="","",IFERROR(VLOOKUP(D4279,Cadastro!$C$9:$D$1009,2,FALSE),"NOT FOUND"))</f>
        <v/>
      </c>
      <c r="F4279" s="76"/>
      <c r="G4279" s="94"/>
      <c r="H4279" s="97"/>
      <c r="I4279" s="77">
        <f t="shared" si="133"/>
        <v>0</v>
      </c>
      <c r="J4279" s="78" t="str">
        <f>IFERROR(IF(E4279="","",VLOOKUP(D4279,Saldo!$P$8:$Q$1009,2,FALSE)),"")</f>
        <v/>
      </c>
      <c r="K4279" s="76"/>
      <c r="L4279" s="74" t="str">
        <f t="shared" si="132"/>
        <v/>
      </c>
    </row>
    <row r="4280" spans="1:12" ht="18.95" customHeight="1" x14ac:dyDescent="0.25">
      <c r="A4280" s="52"/>
      <c r="C4280" s="185"/>
      <c r="D4280" s="76"/>
      <c r="E4280" s="76" t="str">
        <f>IF(D4280="","",IFERROR(VLOOKUP(D4280,Cadastro!$C$9:$D$1009,2,FALSE),"NOT FOUND"))</f>
        <v/>
      </c>
      <c r="F4280" s="76"/>
      <c r="G4280" s="94"/>
      <c r="H4280" s="97"/>
      <c r="I4280" s="77">
        <f t="shared" si="133"/>
        <v>0</v>
      </c>
      <c r="J4280" s="78" t="str">
        <f>IFERROR(IF(E4280="","",VLOOKUP(D4280,Saldo!$P$8:$Q$1009,2,FALSE)),"")</f>
        <v/>
      </c>
      <c r="K4280" s="76"/>
      <c r="L4280" s="74" t="str">
        <f t="shared" si="132"/>
        <v/>
      </c>
    </row>
    <row r="4281" spans="1:12" ht="18.95" customHeight="1" x14ac:dyDescent="0.25">
      <c r="A4281" s="52"/>
      <c r="C4281" s="185"/>
      <c r="D4281" s="76"/>
      <c r="E4281" s="76" t="str">
        <f>IF(D4281="","",IFERROR(VLOOKUP(D4281,Cadastro!$C$9:$D$1009,2,FALSE),"NOT FOUND"))</f>
        <v/>
      </c>
      <c r="F4281" s="76"/>
      <c r="G4281" s="94"/>
      <c r="H4281" s="97"/>
      <c r="I4281" s="77">
        <f t="shared" si="133"/>
        <v>0</v>
      </c>
      <c r="J4281" s="78" t="str">
        <f>IFERROR(IF(E4281="","",VLOOKUP(D4281,Saldo!$P$8:$Q$1009,2,FALSE)),"")</f>
        <v/>
      </c>
      <c r="K4281" s="76"/>
      <c r="L4281" s="74" t="str">
        <f t="shared" si="132"/>
        <v/>
      </c>
    </row>
    <row r="4282" spans="1:12" ht="18.95" customHeight="1" x14ac:dyDescent="0.25">
      <c r="A4282" s="52"/>
      <c r="C4282" s="185"/>
      <c r="D4282" s="76"/>
      <c r="E4282" s="76" t="str">
        <f>IF(D4282="","",IFERROR(VLOOKUP(D4282,Cadastro!$C$9:$D$1009,2,FALSE),"NOT FOUND"))</f>
        <v/>
      </c>
      <c r="F4282" s="76"/>
      <c r="G4282" s="94"/>
      <c r="H4282" s="97"/>
      <c r="I4282" s="77">
        <f t="shared" si="133"/>
        <v>0</v>
      </c>
      <c r="J4282" s="78" t="str">
        <f>IFERROR(IF(E4282="","",VLOOKUP(D4282,Saldo!$P$8:$Q$1009,2,FALSE)),"")</f>
        <v/>
      </c>
      <c r="K4282" s="76"/>
      <c r="L4282" s="74" t="str">
        <f t="shared" si="132"/>
        <v/>
      </c>
    </row>
    <row r="4283" spans="1:12" ht="18.95" customHeight="1" x14ac:dyDescent="0.25">
      <c r="A4283" s="52"/>
      <c r="C4283" s="185"/>
      <c r="D4283" s="76"/>
      <c r="E4283" s="76" t="str">
        <f>IF(D4283="","",IFERROR(VLOOKUP(D4283,Cadastro!$C$9:$D$1009,2,FALSE),"NOT FOUND"))</f>
        <v/>
      </c>
      <c r="F4283" s="76"/>
      <c r="G4283" s="94"/>
      <c r="H4283" s="97"/>
      <c r="I4283" s="77">
        <f t="shared" si="133"/>
        <v>0</v>
      </c>
      <c r="J4283" s="78" t="str">
        <f>IFERROR(IF(E4283="","",VLOOKUP(D4283,Saldo!$P$8:$Q$1009,2,FALSE)),"")</f>
        <v/>
      </c>
      <c r="K4283" s="76"/>
      <c r="L4283" s="74" t="str">
        <f t="shared" si="132"/>
        <v/>
      </c>
    </row>
    <row r="4284" spans="1:12" ht="18.95" customHeight="1" x14ac:dyDescent="0.25">
      <c r="A4284" s="52"/>
      <c r="C4284" s="185"/>
      <c r="D4284" s="76"/>
      <c r="E4284" s="76" t="str">
        <f>IF(D4284="","",IFERROR(VLOOKUP(D4284,Cadastro!$C$9:$D$1009,2,FALSE),"NOT FOUND"))</f>
        <v/>
      </c>
      <c r="F4284" s="76"/>
      <c r="G4284" s="94"/>
      <c r="H4284" s="97"/>
      <c r="I4284" s="77">
        <f t="shared" si="133"/>
        <v>0</v>
      </c>
      <c r="J4284" s="78" t="str">
        <f>IFERROR(IF(E4284="","",VLOOKUP(D4284,Saldo!$P$8:$Q$1009,2,FALSE)),"")</f>
        <v/>
      </c>
      <c r="K4284" s="76"/>
      <c r="L4284" s="74" t="str">
        <f t="shared" si="132"/>
        <v/>
      </c>
    </row>
    <row r="4285" spans="1:12" ht="18.95" customHeight="1" x14ac:dyDescent="0.25">
      <c r="A4285" s="52"/>
      <c r="C4285" s="185"/>
      <c r="D4285" s="76"/>
      <c r="E4285" s="76" t="str">
        <f>IF(D4285="","",IFERROR(VLOOKUP(D4285,Cadastro!$C$9:$D$1009,2,FALSE),"NOT FOUND"))</f>
        <v/>
      </c>
      <c r="F4285" s="76"/>
      <c r="G4285" s="94"/>
      <c r="H4285" s="97"/>
      <c r="I4285" s="77">
        <f t="shared" si="133"/>
        <v>0</v>
      </c>
      <c r="J4285" s="78" t="str">
        <f>IFERROR(IF(E4285="","",VLOOKUP(D4285,Saldo!$P$8:$Q$1009,2,FALSE)),"")</f>
        <v/>
      </c>
      <c r="K4285" s="76"/>
      <c r="L4285" s="74" t="str">
        <f t="shared" si="132"/>
        <v/>
      </c>
    </row>
    <row r="4286" spans="1:12" ht="18.95" customHeight="1" x14ac:dyDescent="0.25">
      <c r="A4286" s="52"/>
      <c r="C4286" s="185"/>
      <c r="D4286" s="76"/>
      <c r="E4286" s="76" t="str">
        <f>IF(D4286="","",IFERROR(VLOOKUP(D4286,Cadastro!$C$9:$D$1009,2,FALSE),"NOT FOUND"))</f>
        <v/>
      </c>
      <c r="F4286" s="76"/>
      <c r="G4286" s="94"/>
      <c r="H4286" s="97"/>
      <c r="I4286" s="77">
        <f t="shared" si="133"/>
        <v>0</v>
      </c>
      <c r="J4286" s="78" t="str">
        <f>IFERROR(IF(E4286="","",VLOOKUP(D4286,Saldo!$P$8:$Q$1009,2,FALSE)),"")</f>
        <v/>
      </c>
      <c r="K4286" s="76"/>
      <c r="L4286" s="74" t="str">
        <f t="shared" si="132"/>
        <v/>
      </c>
    </row>
    <row r="4287" spans="1:12" ht="18.95" customHeight="1" x14ac:dyDescent="0.25">
      <c r="A4287" s="52"/>
      <c r="C4287" s="185"/>
      <c r="D4287" s="76"/>
      <c r="E4287" s="76" t="str">
        <f>IF(D4287="","",IFERROR(VLOOKUP(D4287,Cadastro!$C$9:$D$1009,2,FALSE),"NOT FOUND"))</f>
        <v/>
      </c>
      <c r="F4287" s="76"/>
      <c r="G4287" s="94"/>
      <c r="H4287" s="97"/>
      <c r="I4287" s="77">
        <f t="shared" si="133"/>
        <v>0</v>
      </c>
      <c r="J4287" s="78" t="str">
        <f>IFERROR(IF(E4287="","",VLOOKUP(D4287,Saldo!$P$8:$Q$1009,2,FALSE)),"")</f>
        <v/>
      </c>
      <c r="K4287" s="76"/>
      <c r="L4287" s="74" t="str">
        <f t="shared" si="132"/>
        <v/>
      </c>
    </row>
    <row r="4288" spans="1:12" ht="18.95" customHeight="1" x14ac:dyDescent="0.25">
      <c r="A4288" s="52"/>
      <c r="C4288" s="185"/>
      <c r="D4288" s="76"/>
      <c r="E4288" s="76" t="str">
        <f>IF(D4288="","",IFERROR(VLOOKUP(D4288,Cadastro!$C$9:$D$1009,2,FALSE),"NOT FOUND"))</f>
        <v/>
      </c>
      <c r="F4288" s="76"/>
      <c r="G4288" s="94"/>
      <c r="H4288" s="97"/>
      <c r="I4288" s="77">
        <f t="shared" si="133"/>
        <v>0</v>
      </c>
      <c r="J4288" s="78" t="str">
        <f>IFERROR(IF(E4288="","",VLOOKUP(D4288,Saldo!$P$8:$Q$1009,2,FALSE)),"")</f>
        <v/>
      </c>
      <c r="K4288" s="76"/>
      <c r="L4288" s="74" t="str">
        <f t="shared" si="132"/>
        <v/>
      </c>
    </row>
    <row r="4289" spans="1:12" ht="18.95" customHeight="1" x14ac:dyDescent="0.25">
      <c r="A4289" s="52"/>
      <c r="C4289" s="185"/>
      <c r="D4289" s="76"/>
      <c r="E4289" s="76" t="str">
        <f>IF(D4289="","",IFERROR(VLOOKUP(D4289,Cadastro!$C$9:$D$1009,2,FALSE),"NOT FOUND"))</f>
        <v/>
      </c>
      <c r="F4289" s="76"/>
      <c r="G4289" s="94"/>
      <c r="H4289" s="97"/>
      <c r="I4289" s="77">
        <f t="shared" si="133"/>
        <v>0</v>
      </c>
      <c r="J4289" s="78" t="str">
        <f>IFERROR(IF(E4289="","",VLOOKUP(D4289,Saldo!$P$8:$Q$1009,2,FALSE)),"")</f>
        <v/>
      </c>
      <c r="K4289" s="76"/>
      <c r="L4289" s="74" t="str">
        <f t="shared" si="132"/>
        <v/>
      </c>
    </row>
    <row r="4290" spans="1:12" ht="18.95" customHeight="1" x14ac:dyDescent="0.25">
      <c r="A4290" s="52"/>
      <c r="C4290" s="185"/>
      <c r="D4290" s="76"/>
      <c r="E4290" s="76" t="str">
        <f>IF(D4290="","",IFERROR(VLOOKUP(D4290,Cadastro!$C$9:$D$1009,2,FALSE),"NOT FOUND"))</f>
        <v/>
      </c>
      <c r="F4290" s="76"/>
      <c r="G4290" s="94"/>
      <c r="H4290" s="97"/>
      <c r="I4290" s="77">
        <f t="shared" si="133"/>
        <v>0</v>
      </c>
      <c r="J4290" s="78" t="str">
        <f>IFERROR(IF(E4290="","",VLOOKUP(D4290,Saldo!$P$8:$Q$1009,2,FALSE)),"")</f>
        <v/>
      </c>
      <c r="K4290" s="76"/>
      <c r="L4290" s="74" t="str">
        <f t="shared" si="132"/>
        <v/>
      </c>
    </row>
    <row r="4291" spans="1:12" ht="18.95" customHeight="1" x14ac:dyDescent="0.25">
      <c r="A4291" s="52"/>
      <c r="C4291" s="185"/>
      <c r="D4291" s="76"/>
      <c r="E4291" s="76" t="str">
        <f>IF(D4291="","",IFERROR(VLOOKUP(D4291,Cadastro!$C$9:$D$1009,2,FALSE),"NOT FOUND"))</f>
        <v/>
      </c>
      <c r="F4291" s="76"/>
      <c r="G4291" s="94"/>
      <c r="H4291" s="97"/>
      <c r="I4291" s="77">
        <f t="shared" si="133"/>
        <v>0</v>
      </c>
      <c r="J4291" s="78" t="str">
        <f>IFERROR(IF(E4291="","",VLOOKUP(D4291,Saldo!$P$8:$Q$1009,2,FALSE)),"")</f>
        <v/>
      </c>
      <c r="K4291" s="76"/>
      <c r="L4291" s="74" t="str">
        <f t="shared" si="132"/>
        <v/>
      </c>
    </row>
    <row r="4292" spans="1:12" ht="18.95" customHeight="1" x14ac:dyDescent="0.25">
      <c r="A4292" s="52"/>
      <c r="C4292" s="185"/>
      <c r="D4292" s="76"/>
      <c r="E4292" s="76" t="str">
        <f>IF(D4292="","",IFERROR(VLOOKUP(D4292,Cadastro!$C$9:$D$1009,2,FALSE),"NOT FOUND"))</f>
        <v/>
      </c>
      <c r="F4292" s="76"/>
      <c r="G4292" s="94"/>
      <c r="H4292" s="97"/>
      <c r="I4292" s="77">
        <f t="shared" si="133"/>
        <v>0</v>
      </c>
      <c r="J4292" s="78" t="str">
        <f>IFERROR(IF(E4292="","",VLOOKUP(D4292,Saldo!$P$8:$Q$1009,2,FALSE)),"")</f>
        <v/>
      </c>
      <c r="K4292" s="76"/>
      <c r="L4292" s="74" t="str">
        <f t="shared" si="132"/>
        <v/>
      </c>
    </row>
    <row r="4293" spans="1:12" ht="18.95" customHeight="1" x14ac:dyDescent="0.25">
      <c r="A4293" s="52"/>
      <c r="C4293" s="185"/>
      <c r="D4293" s="76"/>
      <c r="E4293" s="76" t="str">
        <f>IF(D4293="","",IFERROR(VLOOKUP(D4293,Cadastro!$C$9:$D$1009,2,FALSE),"NOT FOUND"))</f>
        <v/>
      </c>
      <c r="F4293" s="76"/>
      <c r="G4293" s="94"/>
      <c r="H4293" s="97"/>
      <c r="I4293" s="77">
        <f t="shared" si="133"/>
        <v>0</v>
      </c>
      <c r="J4293" s="78" t="str">
        <f>IFERROR(IF(E4293="","",VLOOKUP(D4293,Saldo!$P$8:$Q$1009,2,FALSE)),"")</f>
        <v/>
      </c>
      <c r="K4293" s="76"/>
      <c r="L4293" s="74" t="str">
        <f t="shared" si="132"/>
        <v/>
      </c>
    </row>
    <row r="4294" spans="1:12" ht="18.95" customHeight="1" x14ac:dyDescent="0.25">
      <c r="A4294" s="52"/>
      <c r="C4294" s="185"/>
      <c r="D4294" s="76"/>
      <c r="E4294" s="76" t="str">
        <f>IF(D4294="","",IFERROR(VLOOKUP(D4294,Cadastro!$C$9:$D$1009,2,FALSE),"NOT FOUND"))</f>
        <v/>
      </c>
      <c r="F4294" s="76"/>
      <c r="G4294" s="94"/>
      <c r="H4294" s="97"/>
      <c r="I4294" s="77">
        <f t="shared" si="133"/>
        <v>0</v>
      </c>
      <c r="J4294" s="78" t="str">
        <f>IFERROR(IF(E4294="","",VLOOKUP(D4294,Saldo!$P$8:$Q$1009,2,FALSE)),"")</f>
        <v/>
      </c>
      <c r="K4294" s="76"/>
      <c r="L4294" s="74" t="str">
        <f t="shared" si="132"/>
        <v/>
      </c>
    </row>
    <row r="4295" spans="1:12" ht="18.95" customHeight="1" x14ac:dyDescent="0.25">
      <c r="A4295" s="52"/>
      <c r="C4295" s="185"/>
      <c r="D4295" s="76"/>
      <c r="E4295" s="76" t="str">
        <f>IF(D4295="","",IFERROR(VLOOKUP(D4295,Cadastro!$C$9:$D$1009,2,FALSE),"NOT FOUND"))</f>
        <v/>
      </c>
      <c r="F4295" s="76"/>
      <c r="G4295" s="94"/>
      <c r="H4295" s="97"/>
      <c r="I4295" s="77">
        <f t="shared" si="133"/>
        <v>0</v>
      </c>
      <c r="J4295" s="78" t="str">
        <f>IFERROR(IF(E4295="","",VLOOKUP(D4295,Saldo!$P$8:$Q$1009,2,FALSE)),"")</f>
        <v/>
      </c>
      <c r="K4295" s="76"/>
      <c r="L4295" s="74" t="str">
        <f t="shared" si="132"/>
        <v/>
      </c>
    </row>
    <row r="4296" spans="1:12" ht="18.95" customHeight="1" x14ac:dyDescent="0.25">
      <c r="A4296" s="52"/>
      <c r="C4296" s="185"/>
      <c r="D4296" s="76"/>
      <c r="E4296" s="76" t="str">
        <f>IF(D4296="","",IFERROR(VLOOKUP(D4296,Cadastro!$C$9:$D$1009,2,FALSE),"NOT FOUND"))</f>
        <v/>
      </c>
      <c r="F4296" s="76"/>
      <c r="G4296" s="94"/>
      <c r="H4296" s="97"/>
      <c r="I4296" s="77">
        <f t="shared" si="133"/>
        <v>0</v>
      </c>
      <c r="J4296" s="78" t="str">
        <f>IFERROR(IF(E4296="","",VLOOKUP(D4296,Saldo!$P$8:$Q$1009,2,FALSE)),"")</f>
        <v/>
      </c>
      <c r="K4296" s="76"/>
      <c r="L4296" s="74" t="str">
        <f t="shared" si="132"/>
        <v/>
      </c>
    </row>
    <row r="4297" spans="1:12" ht="18.95" customHeight="1" x14ac:dyDescent="0.25">
      <c r="A4297" s="52"/>
      <c r="C4297" s="185"/>
      <c r="D4297" s="76"/>
      <c r="E4297" s="76" t="str">
        <f>IF(D4297="","",IFERROR(VLOOKUP(D4297,Cadastro!$C$9:$D$1009,2,FALSE),"NOT FOUND"))</f>
        <v/>
      </c>
      <c r="F4297" s="76"/>
      <c r="G4297" s="94"/>
      <c r="H4297" s="97"/>
      <c r="I4297" s="77">
        <f t="shared" si="133"/>
        <v>0</v>
      </c>
      <c r="J4297" s="78" t="str">
        <f>IFERROR(IF(E4297="","",VLOOKUP(D4297,Saldo!$P$8:$Q$1009,2,FALSE)),"")</f>
        <v/>
      </c>
      <c r="K4297" s="76"/>
      <c r="L4297" s="74" t="str">
        <f t="shared" ref="L4297:L4360" si="134">IF(C4297="","",MONTH(C4297))</f>
        <v/>
      </c>
    </row>
    <row r="4298" spans="1:12" ht="18.95" customHeight="1" x14ac:dyDescent="0.25">
      <c r="A4298" s="52"/>
      <c r="C4298" s="185"/>
      <c r="D4298" s="76"/>
      <c r="E4298" s="76" t="str">
        <f>IF(D4298="","",IFERROR(VLOOKUP(D4298,Cadastro!$C$9:$D$1009,2,FALSE),"NOT FOUND"))</f>
        <v/>
      </c>
      <c r="F4298" s="76"/>
      <c r="G4298" s="94"/>
      <c r="H4298" s="97"/>
      <c r="I4298" s="77">
        <f t="shared" ref="I4298:I4361" si="135">IFERROR(G4298*H4298,"Check if QTY and Value are both valid")</f>
        <v>0</v>
      </c>
      <c r="J4298" s="78" t="str">
        <f>IFERROR(IF(E4298="","",VLOOKUP(D4298,Saldo!$P$8:$Q$1009,2,FALSE)),"")</f>
        <v/>
      </c>
      <c r="K4298" s="76"/>
      <c r="L4298" s="74" t="str">
        <f t="shared" si="134"/>
        <v/>
      </c>
    </row>
    <row r="4299" spans="1:12" ht="18.95" customHeight="1" x14ac:dyDescent="0.25">
      <c r="A4299" s="52"/>
      <c r="C4299" s="185"/>
      <c r="D4299" s="76"/>
      <c r="E4299" s="76" t="str">
        <f>IF(D4299="","",IFERROR(VLOOKUP(D4299,Cadastro!$C$9:$D$1009,2,FALSE),"NOT FOUND"))</f>
        <v/>
      </c>
      <c r="F4299" s="76"/>
      <c r="G4299" s="94"/>
      <c r="H4299" s="97"/>
      <c r="I4299" s="77">
        <f t="shared" si="135"/>
        <v>0</v>
      </c>
      <c r="J4299" s="78" t="str">
        <f>IFERROR(IF(E4299="","",VLOOKUP(D4299,Saldo!$P$8:$Q$1009,2,FALSE)),"")</f>
        <v/>
      </c>
      <c r="K4299" s="76"/>
      <c r="L4299" s="74" t="str">
        <f t="shared" si="134"/>
        <v/>
      </c>
    </row>
    <row r="4300" spans="1:12" ht="18.95" customHeight="1" x14ac:dyDescent="0.25">
      <c r="A4300" s="52"/>
      <c r="C4300" s="185"/>
      <c r="D4300" s="76"/>
      <c r="E4300" s="76" t="str">
        <f>IF(D4300="","",IFERROR(VLOOKUP(D4300,Cadastro!$C$9:$D$1009,2,FALSE),"NOT FOUND"))</f>
        <v/>
      </c>
      <c r="F4300" s="76"/>
      <c r="G4300" s="94"/>
      <c r="H4300" s="97"/>
      <c r="I4300" s="77">
        <f t="shared" si="135"/>
        <v>0</v>
      </c>
      <c r="J4300" s="78" t="str">
        <f>IFERROR(IF(E4300="","",VLOOKUP(D4300,Saldo!$P$8:$Q$1009,2,FALSE)),"")</f>
        <v/>
      </c>
      <c r="K4300" s="76"/>
      <c r="L4300" s="74" t="str">
        <f t="shared" si="134"/>
        <v/>
      </c>
    </row>
    <row r="4301" spans="1:12" ht="18.95" customHeight="1" x14ac:dyDescent="0.25">
      <c r="A4301" s="52"/>
      <c r="C4301" s="185"/>
      <c r="D4301" s="76"/>
      <c r="E4301" s="76" t="str">
        <f>IF(D4301="","",IFERROR(VLOOKUP(D4301,Cadastro!$C$9:$D$1009,2,FALSE),"NOT FOUND"))</f>
        <v/>
      </c>
      <c r="F4301" s="76"/>
      <c r="G4301" s="94"/>
      <c r="H4301" s="97"/>
      <c r="I4301" s="77">
        <f t="shared" si="135"/>
        <v>0</v>
      </c>
      <c r="J4301" s="78" t="str">
        <f>IFERROR(IF(E4301="","",VLOOKUP(D4301,Saldo!$P$8:$Q$1009,2,FALSE)),"")</f>
        <v/>
      </c>
      <c r="K4301" s="76"/>
      <c r="L4301" s="74" t="str">
        <f t="shared" si="134"/>
        <v/>
      </c>
    </row>
    <row r="4302" spans="1:12" ht="18.95" customHeight="1" x14ac:dyDescent="0.25">
      <c r="A4302" s="52"/>
      <c r="C4302" s="185"/>
      <c r="D4302" s="76"/>
      <c r="E4302" s="76" t="str">
        <f>IF(D4302="","",IFERROR(VLOOKUP(D4302,Cadastro!$C$9:$D$1009,2,FALSE),"NOT FOUND"))</f>
        <v/>
      </c>
      <c r="F4302" s="76"/>
      <c r="G4302" s="94"/>
      <c r="H4302" s="97"/>
      <c r="I4302" s="77">
        <f t="shared" si="135"/>
        <v>0</v>
      </c>
      <c r="J4302" s="78" t="str">
        <f>IFERROR(IF(E4302="","",VLOOKUP(D4302,Saldo!$P$8:$Q$1009,2,FALSE)),"")</f>
        <v/>
      </c>
      <c r="K4302" s="76"/>
      <c r="L4302" s="74" t="str">
        <f t="shared" si="134"/>
        <v/>
      </c>
    </row>
    <row r="4303" spans="1:12" ht="18.95" customHeight="1" x14ac:dyDescent="0.25">
      <c r="A4303" s="52"/>
      <c r="C4303" s="185"/>
      <c r="D4303" s="76"/>
      <c r="E4303" s="76" t="str">
        <f>IF(D4303="","",IFERROR(VLOOKUP(D4303,Cadastro!$C$9:$D$1009,2,FALSE),"NOT FOUND"))</f>
        <v/>
      </c>
      <c r="F4303" s="76"/>
      <c r="G4303" s="94"/>
      <c r="H4303" s="97"/>
      <c r="I4303" s="77">
        <f t="shared" si="135"/>
        <v>0</v>
      </c>
      <c r="J4303" s="78" t="str">
        <f>IFERROR(IF(E4303="","",VLOOKUP(D4303,Saldo!$P$8:$Q$1009,2,FALSE)),"")</f>
        <v/>
      </c>
      <c r="K4303" s="76"/>
      <c r="L4303" s="74" t="str">
        <f t="shared" si="134"/>
        <v/>
      </c>
    </row>
    <row r="4304" spans="1:12" ht="18.95" customHeight="1" x14ac:dyDescent="0.25">
      <c r="A4304" s="52"/>
      <c r="C4304" s="185"/>
      <c r="D4304" s="76"/>
      <c r="E4304" s="76" t="str">
        <f>IF(D4304="","",IFERROR(VLOOKUP(D4304,Cadastro!$C$9:$D$1009,2,FALSE),"NOT FOUND"))</f>
        <v/>
      </c>
      <c r="F4304" s="76"/>
      <c r="G4304" s="94"/>
      <c r="H4304" s="97"/>
      <c r="I4304" s="77">
        <f t="shared" si="135"/>
        <v>0</v>
      </c>
      <c r="J4304" s="78" t="str">
        <f>IFERROR(IF(E4304="","",VLOOKUP(D4304,Saldo!$P$8:$Q$1009,2,FALSE)),"")</f>
        <v/>
      </c>
      <c r="K4304" s="76"/>
      <c r="L4304" s="74" t="str">
        <f t="shared" si="134"/>
        <v/>
      </c>
    </row>
    <row r="4305" spans="1:12" ht="18.95" customHeight="1" x14ac:dyDescent="0.25">
      <c r="A4305" s="52"/>
      <c r="C4305" s="185"/>
      <c r="D4305" s="76"/>
      <c r="E4305" s="76" t="str">
        <f>IF(D4305="","",IFERROR(VLOOKUP(D4305,Cadastro!$C$9:$D$1009,2,FALSE),"NOT FOUND"))</f>
        <v/>
      </c>
      <c r="F4305" s="76"/>
      <c r="G4305" s="94"/>
      <c r="H4305" s="97"/>
      <c r="I4305" s="77">
        <f t="shared" si="135"/>
        <v>0</v>
      </c>
      <c r="J4305" s="78" t="str">
        <f>IFERROR(IF(E4305="","",VLOOKUP(D4305,Saldo!$P$8:$Q$1009,2,FALSE)),"")</f>
        <v/>
      </c>
      <c r="K4305" s="76"/>
      <c r="L4305" s="74" t="str">
        <f t="shared" si="134"/>
        <v/>
      </c>
    </row>
    <row r="4306" spans="1:12" ht="18.95" customHeight="1" x14ac:dyDescent="0.25">
      <c r="A4306" s="52"/>
      <c r="C4306" s="185"/>
      <c r="D4306" s="76"/>
      <c r="E4306" s="76" t="str">
        <f>IF(D4306="","",IFERROR(VLOOKUP(D4306,Cadastro!$C$9:$D$1009,2,FALSE),"NOT FOUND"))</f>
        <v/>
      </c>
      <c r="F4306" s="76"/>
      <c r="G4306" s="94"/>
      <c r="H4306" s="97"/>
      <c r="I4306" s="77">
        <f t="shared" si="135"/>
        <v>0</v>
      </c>
      <c r="J4306" s="78" t="str">
        <f>IFERROR(IF(E4306="","",VLOOKUP(D4306,Saldo!$P$8:$Q$1009,2,FALSE)),"")</f>
        <v/>
      </c>
      <c r="K4306" s="76"/>
      <c r="L4306" s="74" t="str">
        <f t="shared" si="134"/>
        <v/>
      </c>
    </row>
    <row r="4307" spans="1:12" ht="18.95" customHeight="1" x14ac:dyDescent="0.25">
      <c r="A4307" s="52"/>
      <c r="C4307" s="185"/>
      <c r="D4307" s="76"/>
      <c r="E4307" s="76" t="str">
        <f>IF(D4307="","",IFERROR(VLOOKUP(D4307,Cadastro!$C$9:$D$1009,2,FALSE),"NOT FOUND"))</f>
        <v/>
      </c>
      <c r="F4307" s="76"/>
      <c r="G4307" s="94"/>
      <c r="H4307" s="97"/>
      <c r="I4307" s="77">
        <f t="shared" si="135"/>
        <v>0</v>
      </c>
      <c r="J4307" s="78" t="str">
        <f>IFERROR(IF(E4307="","",VLOOKUP(D4307,Saldo!$P$8:$Q$1009,2,FALSE)),"")</f>
        <v/>
      </c>
      <c r="K4307" s="76"/>
      <c r="L4307" s="74" t="str">
        <f t="shared" si="134"/>
        <v/>
      </c>
    </row>
    <row r="4308" spans="1:12" ht="18.95" customHeight="1" x14ac:dyDescent="0.25">
      <c r="A4308" s="52"/>
      <c r="C4308" s="185"/>
      <c r="D4308" s="76"/>
      <c r="E4308" s="76" t="str">
        <f>IF(D4308="","",IFERROR(VLOOKUP(D4308,Cadastro!$C$9:$D$1009,2,FALSE),"NOT FOUND"))</f>
        <v/>
      </c>
      <c r="F4308" s="76"/>
      <c r="G4308" s="94"/>
      <c r="H4308" s="97"/>
      <c r="I4308" s="77">
        <f t="shared" si="135"/>
        <v>0</v>
      </c>
      <c r="J4308" s="78" t="str">
        <f>IFERROR(IF(E4308="","",VLOOKUP(D4308,Saldo!$P$8:$Q$1009,2,FALSE)),"")</f>
        <v/>
      </c>
      <c r="K4308" s="76"/>
      <c r="L4308" s="74" t="str">
        <f t="shared" si="134"/>
        <v/>
      </c>
    </row>
    <row r="4309" spans="1:12" ht="18.95" customHeight="1" x14ac:dyDescent="0.25">
      <c r="A4309" s="52"/>
      <c r="C4309" s="185"/>
      <c r="D4309" s="76"/>
      <c r="E4309" s="76" t="str">
        <f>IF(D4309="","",IFERROR(VLOOKUP(D4309,Cadastro!$C$9:$D$1009,2,FALSE),"NOT FOUND"))</f>
        <v/>
      </c>
      <c r="F4309" s="76"/>
      <c r="G4309" s="94"/>
      <c r="H4309" s="97"/>
      <c r="I4309" s="77">
        <f t="shared" si="135"/>
        <v>0</v>
      </c>
      <c r="J4309" s="78" t="str">
        <f>IFERROR(IF(E4309="","",VLOOKUP(D4309,Saldo!$P$8:$Q$1009,2,FALSE)),"")</f>
        <v/>
      </c>
      <c r="K4309" s="76"/>
      <c r="L4309" s="74" t="str">
        <f t="shared" si="134"/>
        <v/>
      </c>
    </row>
    <row r="4310" spans="1:12" ht="18.95" customHeight="1" x14ac:dyDescent="0.25">
      <c r="A4310" s="52"/>
      <c r="C4310" s="185"/>
      <c r="D4310" s="76"/>
      <c r="E4310" s="76" t="str">
        <f>IF(D4310="","",IFERROR(VLOOKUP(D4310,Cadastro!$C$9:$D$1009,2,FALSE),"NOT FOUND"))</f>
        <v/>
      </c>
      <c r="F4310" s="76"/>
      <c r="G4310" s="94"/>
      <c r="H4310" s="97"/>
      <c r="I4310" s="77">
        <f t="shared" si="135"/>
        <v>0</v>
      </c>
      <c r="J4310" s="78" t="str">
        <f>IFERROR(IF(E4310="","",VLOOKUP(D4310,Saldo!$P$8:$Q$1009,2,FALSE)),"")</f>
        <v/>
      </c>
      <c r="K4310" s="76"/>
      <c r="L4310" s="74" t="str">
        <f t="shared" si="134"/>
        <v/>
      </c>
    </row>
    <row r="4311" spans="1:12" ht="18.95" customHeight="1" x14ac:dyDescent="0.25">
      <c r="A4311" s="52"/>
      <c r="C4311" s="185"/>
      <c r="D4311" s="76"/>
      <c r="E4311" s="76" t="str">
        <f>IF(D4311="","",IFERROR(VLOOKUP(D4311,Cadastro!$C$9:$D$1009,2,FALSE),"NOT FOUND"))</f>
        <v/>
      </c>
      <c r="F4311" s="76"/>
      <c r="G4311" s="94"/>
      <c r="H4311" s="97"/>
      <c r="I4311" s="77">
        <f t="shared" si="135"/>
        <v>0</v>
      </c>
      <c r="J4311" s="78" t="str">
        <f>IFERROR(IF(E4311="","",VLOOKUP(D4311,Saldo!$P$8:$Q$1009,2,FALSE)),"")</f>
        <v/>
      </c>
      <c r="K4311" s="76"/>
      <c r="L4311" s="74" t="str">
        <f t="shared" si="134"/>
        <v/>
      </c>
    </row>
    <row r="4312" spans="1:12" ht="18.95" customHeight="1" x14ac:dyDescent="0.25">
      <c r="A4312" s="52"/>
      <c r="C4312" s="185"/>
      <c r="D4312" s="76"/>
      <c r="E4312" s="76" t="str">
        <f>IF(D4312="","",IFERROR(VLOOKUP(D4312,Cadastro!$C$9:$D$1009,2,FALSE),"NOT FOUND"))</f>
        <v/>
      </c>
      <c r="F4312" s="76"/>
      <c r="G4312" s="94"/>
      <c r="H4312" s="97"/>
      <c r="I4312" s="77">
        <f t="shared" si="135"/>
        <v>0</v>
      </c>
      <c r="J4312" s="78" t="str">
        <f>IFERROR(IF(E4312="","",VLOOKUP(D4312,Saldo!$P$8:$Q$1009,2,FALSE)),"")</f>
        <v/>
      </c>
      <c r="K4312" s="76"/>
      <c r="L4312" s="74" t="str">
        <f t="shared" si="134"/>
        <v/>
      </c>
    </row>
    <row r="4313" spans="1:12" ht="18.95" customHeight="1" x14ac:dyDescent="0.25">
      <c r="A4313" s="52"/>
      <c r="C4313" s="185"/>
      <c r="D4313" s="76"/>
      <c r="E4313" s="76" t="str">
        <f>IF(D4313="","",IFERROR(VLOOKUP(D4313,Cadastro!$C$9:$D$1009,2,FALSE),"NOT FOUND"))</f>
        <v/>
      </c>
      <c r="F4313" s="76"/>
      <c r="G4313" s="94"/>
      <c r="H4313" s="97"/>
      <c r="I4313" s="77">
        <f t="shared" si="135"/>
        <v>0</v>
      </c>
      <c r="J4313" s="78" t="str">
        <f>IFERROR(IF(E4313="","",VLOOKUP(D4313,Saldo!$P$8:$Q$1009,2,FALSE)),"")</f>
        <v/>
      </c>
      <c r="K4313" s="76"/>
      <c r="L4313" s="74" t="str">
        <f t="shared" si="134"/>
        <v/>
      </c>
    </row>
    <row r="4314" spans="1:12" ht="18.95" customHeight="1" x14ac:dyDescent="0.25">
      <c r="A4314" s="52"/>
      <c r="C4314" s="185"/>
      <c r="D4314" s="76"/>
      <c r="E4314" s="76" t="str">
        <f>IF(D4314="","",IFERROR(VLOOKUP(D4314,Cadastro!$C$9:$D$1009,2,FALSE),"NOT FOUND"))</f>
        <v/>
      </c>
      <c r="F4314" s="76"/>
      <c r="G4314" s="94"/>
      <c r="H4314" s="97"/>
      <c r="I4314" s="77">
        <f t="shared" si="135"/>
        <v>0</v>
      </c>
      <c r="J4314" s="78" t="str">
        <f>IFERROR(IF(E4314="","",VLOOKUP(D4314,Saldo!$P$8:$Q$1009,2,FALSE)),"")</f>
        <v/>
      </c>
      <c r="K4314" s="76"/>
      <c r="L4314" s="74" t="str">
        <f t="shared" si="134"/>
        <v/>
      </c>
    </row>
    <row r="4315" spans="1:12" ht="18.95" customHeight="1" x14ac:dyDescent="0.25">
      <c r="A4315" s="52"/>
      <c r="C4315" s="185"/>
      <c r="D4315" s="76"/>
      <c r="E4315" s="76" t="str">
        <f>IF(D4315="","",IFERROR(VLOOKUP(D4315,Cadastro!$C$9:$D$1009,2,FALSE),"NOT FOUND"))</f>
        <v/>
      </c>
      <c r="F4315" s="76"/>
      <c r="G4315" s="94"/>
      <c r="H4315" s="97"/>
      <c r="I4315" s="77">
        <f t="shared" si="135"/>
        <v>0</v>
      </c>
      <c r="J4315" s="78" t="str">
        <f>IFERROR(IF(E4315="","",VLOOKUP(D4315,Saldo!$P$8:$Q$1009,2,FALSE)),"")</f>
        <v/>
      </c>
      <c r="K4315" s="76"/>
      <c r="L4315" s="74" t="str">
        <f t="shared" si="134"/>
        <v/>
      </c>
    </row>
    <row r="4316" spans="1:12" ht="18.95" customHeight="1" x14ac:dyDescent="0.25">
      <c r="A4316" s="52"/>
      <c r="C4316" s="185"/>
      <c r="D4316" s="76"/>
      <c r="E4316" s="76" t="str">
        <f>IF(D4316="","",IFERROR(VLOOKUP(D4316,Cadastro!$C$9:$D$1009,2,FALSE),"NOT FOUND"))</f>
        <v/>
      </c>
      <c r="F4316" s="76"/>
      <c r="G4316" s="94"/>
      <c r="H4316" s="97"/>
      <c r="I4316" s="77">
        <f t="shared" si="135"/>
        <v>0</v>
      </c>
      <c r="J4316" s="78" t="str">
        <f>IFERROR(IF(E4316="","",VLOOKUP(D4316,Saldo!$P$8:$Q$1009,2,FALSE)),"")</f>
        <v/>
      </c>
      <c r="K4316" s="76"/>
      <c r="L4316" s="74" t="str">
        <f t="shared" si="134"/>
        <v/>
      </c>
    </row>
    <row r="4317" spans="1:12" ht="18.95" customHeight="1" x14ac:dyDescent="0.25">
      <c r="A4317" s="52"/>
      <c r="C4317" s="185"/>
      <c r="D4317" s="76"/>
      <c r="E4317" s="76" t="str">
        <f>IF(D4317="","",IFERROR(VLOOKUP(D4317,Cadastro!$C$9:$D$1009,2,FALSE),"NOT FOUND"))</f>
        <v/>
      </c>
      <c r="F4317" s="76"/>
      <c r="G4317" s="94"/>
      <c r="H4317" s="97"/>
      <c r="I4317" s="77">
        <f t="shared" si="135"/>
        <v>0</v>
      </c>
      <c r="J4317" s="78" t="str">
        <f>IFERROR(IF(E4317="","",VLOOKUP(D4317,Saldo!$P$8:$Q$1009,2,FALSE)),"")</f>
        <v/>
      </c>
      <c r="K4317" s="76"/>
      <c r="L4317" s="74" t="str">
        <f t="shared" si="134"/>
        <v/>
      </c>
    </row>
    <row r="4318" spans="1:12" ht="18.95" customHeight="1" x14ac:dyDescent="0.25">
      <c r="A4318" s="52"/>
      <c r="C4318" s="185"/>
      <c r="D4318" s="76"/>
      <c r="E4318" s="76" t="str">
        <f>IF(D4318="","",IFERROR(VLOOKUP(D4318,Cadastro!$C$9:$D$1009,2,FALSE),"NOT FOUND"))</f>
        <v/>
      </c>
      <c r="F4318" s="76"/>
      <c r="G4318" s="94"/>
      <c r="H4318" s="97"/>
      <c r="I4318" s="77">
        <f t="shared" si="135"/>
        <v>0</v>
      </c>
      <c r="J4318" s="78" t="str">
        <f>IFERROR(IF(E4318="","",VLOOKUP(D4318,Saldo!$P$8:$Q$1009,2,FALSE)),"")</f>
        <v/>
      </c>
      <c r="K4318" s="76"/>
      <c r="L4318" s="74" t="str">
        <f t="shared" si="134"/>
        <v/>
      </c>
    </row>
    <row r="4319" spans="1:12" ht="18.95" customHeight="1" x14ac:dyDescent="0.25">
      <c r="A4319" s="52"/>
      <c r="C4319" s="185"/>
      <c r="D4319" s="76"/>
      <c r="E4319" s="76" t="str">
        <f>IF(D4319="","",IFERROR(VLOOKUP(D4319,Cadastro!$C$9:$D$1009,2,FALSE),"NOT FOUND"))</f>
        <v/>
      </c>
      <c r="F4319" s="76"/>
      <c r="G4319" s="94"/>
      <c r="H4319" s="97"/>
      <c r="I4319" s="77">
        <f t="shared" si="135"/>
        <v>0</v>
      </c>
      <c r="J4319" s="78" t="str">
        <f>IFERROR(IF(E4319="","",VLOOKUP(D4319,Saldo!$P$8:$Q$1009,2,FALSE)),"")</f>
        <v/>
      </c>
      <c r="K4319" s="76"/>
      <c r="L4319" s="74" t="str">
        <f t="shared" si="134"/>
        <v/>
      </c>
    </row>
    <row r="4320" spans="1:12" ht="18.95" customHeight="1" x14ac:dyDescent="0.25">
      <c r="A4320" s="52"/>
      <c r="C4320" s="185"/>
      <c r="D4320" s="76"/>
      <c r="E4320" s="76" t="str">
        <f>IF(D4320="","",IFERROR(VLOOKUP(D4320,Cadastro!$C$9:$D$1009,2,FALSE),"NOT FOUND"))</f>
        <v/>
      </c>
      <c r="F4320" s="76"/>
      <c r="G4320" s="94"/>
      <c r="H4320" s="97"/>
      <c r="I4320" s="77">
        <f t="shared" si="135"/>
        <v>0</v>
      </c>
      <c r="J4320" s="78" t="str">
        <f>IFERROR(IF(E4320="","",VLOOKUP(D4320,Saldo!$P$8:$Q$1009,2,FALSE)),"")</f>
        <v/>
      </c>
      <c r="K4320" s="76"/>
      <c r="L4320" s="74" t="str">
        <f t="shared" si="134"/>
        <v/>
      </c>
    </row>
    <row r="4321" spans="1:12" ht="18.95" customHeight="1" x14ac:dyDescent="0.25">
      <c r="A4321" s="52"/>
      <c r="C4321" s="185"/>
      <c r="D4321" s="76"/>
      <c r="E4321" s="76" t="str">
        <f>IF(D4321="","",IFERROR(VLOOKUP(D4321,Cadastro!$C$9:$D$1009,2,FALSE),"NOT FOUND"))</f>
        <v/>
      </c>
      <c r="F4321" s="76"/>
      <c r="G4321" s="94"/>
      <c r="H4321" s="97"/>
      <c r="I4321" s="77">
        <f t="shared" si="135"/>
        <v>0</v>
      </c>
      <c r="J4321" s="78" t="str">
        <f>IFERROR(IF(E4321="","",VLOOKUP(D4321,Saldo!$P$8:$Q$1009,2,FALSE)),"")</f>
        <v/>
      </c>
      <c r="K4321" s="76"/>
      <c r="L4321" s="74" t="str">
        <f t="shared" si="134"/>
        <v/>
      </c>
    </row>
    <row r="4322" spans="1:12" ht="18.95" customHeight="1" x14ac:dyDescent="0.25">
      <c r="A4322" s="52"/>
      <c r="C4322" s="185"/>
      <c r="D4322" s="76"/>
      <c r="E4322" s="76" t="str">
        <f>IF(D4322="","",IFERROR(VLOOKUP(D4322,Cadastro!$C$9:$D$1009,2,FALSE),"NOT FOUND"))</f>
        <v/>
      </c>
      <c r="F4322" s="76"/>
      <c r="G4322" s="94"/>
      <c r="H4322" s="97"/>
      <c r="I4322" s="77">
        <f t="shared" si="135"/>
        <v>0</v>
      </c>
      <c r="J4322" s="78" t="str">
        <f>IFERROR(IF(E4322="","",VLOOKUP(D4322,Saldo!$P$8:$Q$1009,2,FALSE)),"")</f>
        <v/>
      </c>
      <c r="K4322" s="76"/>
      <c r="L4322" s="74" t="str">
        <f t="shared" si="134"/>
        <v/>
      </c>
    </row>
    <row r="4323" spans="1:12" ht="18.95" customHeight="1" x14ac:dyDescent="0.25">
      <c r="A4323" s="52"/>
      <c r="C4323" s="185"/>
      <c r="D4323" s="76"/>
      <c r="E4323" s="76" t="str">
        <f>IF(D4323="","",IFERROR(VLOOKUP(D4323,Cadastro!$C$9:$D$1009,2,FALSE),"NOT FOUND"))</f>
        <v/>
      </c>
      <c r="F4323" s="76"/>
      <c r="G4323" s="94"/>
      <c r="H4323" s="97"/>
      <c r="I4323" s="77">
        <f t="shared" si="135"/>
        <v>0</v>
      </c>
      <c r="J4323" s="78" t="str">
        <f>IFERROR(IF(E4323="","",VLOOKUP(D4323,Saldo!$P$8:$Q$1009,2,FALSE)),"")</f>
        <v/>
      </c>
      <c r="K4323" s="76"/>
      <c r="L4323" s="74" t="str">
        <f t="shared" si="134"/>
        <v/>
      </c>
    </row>
    <row r="4324" spans="1:12" ht="18.95" customHeight="1" x14ac:dyDescent="0.25">
      <c r="A4324" s="52"/>
      <c r="C4324" s="185"/>
      <c r="D4324" s="76"/>
      <c r="E4324" s="76" t="str">
        <f>IF(D4324="","",IFERROR(VLOOKUP(D4324,Cadastro!$C$9:$D$1009,2,FALSE),"NOT FOUND"))</f>
        <v/>
      </c>
      <c r="F4324" s="76"/>
      <c r="G4324" s="94"/>
      <c r="H4324" s="97"/>
      <c r="I4324" s="77">
        <f t="shared" si="135"/>
        <v>0</v>
      </c>
      <c r="J4324" s="78" t="str">
        <f>IFERROR(IF(E4324="","",VLOOKUP(D4324,Saldo!$P$8:$Q$1009,2,FALSE)),"")</f>
        <v/>
      </c>
      <c r="K4324" s="76"/>
      <c r="L4324" s="74" t="str">
        <f t="shared" si="134"/>
        <v/>
      </c>
    </row>
    <row r="4325" spans="1:12" ht="18.95" customHeight="1" x14ac:dyDescent="0.25">
      <c r="A4325" s="52"/>
      <c r="C4325" s="185"/>
      <c r="D4325" s="76"/>
      <c r="E4325" s="76" t="str">
        <f>IF(D4325="","",IFERROR(VLOOKUP(D4325,Cadastro!$C$9:$D$1009,2,FALSE),"NOT FOUND"))</f>
        <v/>
      </c>
      <c r="F4325" s="76"/>
      <c r="G4325" s="94"/>
      <c r="H4325" s="97"/>
      <c r="I4325" s="77">
        <f t="shared" si="135"/>
        <v>0</v>
      </c>
      <c r="J4325" s="78" t="str">
        <f>IFERROR(IF(E4325="","",VLOOKUP(D4325,Saldo!$P$8:$Q$1009,2,FALSE)),"")</f>
        <v/>
      </c>
      <c r="K4325" s="76"/>
      <c r="L4325" s="74" t="str">
        <f t="shared" si="134"/>
        <v/>
      </c>
    </row>
    <row r="4326" spans="1:12" ht="18.95" customHeight="1" x14ac:dyDescent="0.25">
      <c r="A4326" s="52"/>
      <c r="C4326" s="185"/>
      <c r="D4326" s="76"/>
      <c r="E4326" s="76" t="str">
        <f>IF(D4326="","",IFERROR(VLOOKUP(D4326,Cadastro!$C$9:$D$1009,2,FALSE),"NOT FOUND"))</f>
        <v/>
      </c>
      <c r="F4326" s="76"/>
      <c r="G4326" s="94"/>
      <c r="H4326" s="97"/>
      <c r="I4326" s="77">
        <f t="shared" si="135"/>
        <v>0</v>
      </c>
      <c r="J4326" s="78" t="str">
        <f>IFERROR(IF(E4326="","",VLOOKUP(D4326,Saldo!$P$8:$Q$1009,2,FALSE)),"")</f>
        <v/>
      </c>
      <c r="K4326" s="76"/>
      <c r="L4326" s="74" t="str">
        <f t="shared" si="134"/>
        <v/>
      </c>
    </row>
    <row r="4327" spans="1:12" ht="18.95" customHeight="1" x14ac:dyDescent="0.25">
      <c r="A4327" s="52"/>
      <c r="C4327" s="185"/>
      <c r="D4327" s="76"/>
      <c r="E4327" s="76" t="str">
        <f>IF(D4327="","",IFERROR(VLOOKUP(D4327,Cadastro!$C$9:$D$1009,2,FALSE),"NOT FOUND"))</f>
        <v/>
      </c>
      <c r="F4327" s="76"/>
      <c r="G4327" s="94"/>
      <c r="H4327" s="97"/>
      <c r="I4327" s="77">
        <f t="shared" si="135"/>
        <v>0</v>
      </c>
      <c r="J4327" s="78" t="str">
        <f>IFERROR(IF(E4327="","",VLOOKUP(D4327,Saldo!$P$8:$Q$1009,2,FALSE)),"")</f>
        <v/>
      </c>
      <c r="K4327" s="76"/>
      <c r="L4327" s="74" t="str">
        <f t="shared" si="134"/>
        <v/>
      </c>
    </row>
    <row r="4328" spans="1:12" ht="18.95" customHeight="1" x14ac:dyDescent="0.25">
      <c r="A4328" s="52"/>
      <c r="C4328" s="185"/>
      <c r="D4328" s="76"/>
      <c r="E4328" s="76" t="str">
        <f>IF(D4328="","",IFERROR(VLOOKUP(D4328,Cadastro!$C$9:$D$1009,2,FALSE),"NOT FOUND"))</f>
        <v/>
      </c>
      <c r="F4328" s="76"/>
      <c r="G4328" s="94"/>
      <c r="H4328" s="97"/>
      <c r="I4328" s="77">
        <f t="shared" si="135"/>
        <v>0</v>
      </c>
      <c r="J4328" s="78" t="str">
        <f>IFERROR(IF(E4328="","",VLOOKUP(D4328,Saldo!$P$8:$Q$1009,2,FALSE)),"")</f>
        <v/>
      </c>
      <c r="K4328" s="76"/>
      <c r="L4328" s="74" t="str">
        <f t="shared" si="134"/>
        <v/>
      </c>
    </row>
    <row r="4329" spans="1:12" ht="18.95" customHeight="1" x14ac:dyDescent="0.25">
      <c r="A4329" s="52"/>
      <c r="C4329" s="185"/>
      <c r="D4329" s="76"/>
      <c r="E4329" s="76" t="str">
        <f>IF(D4329="","",IFERROR(VLOOKUP(D4329,Cadastro!$C$9:$D$1009,2,FALSE),"NOT FOUND"))</f>
        <v/>
      </c>
      <c r="F4329" s="76"/>
      <c r="G4329" s="94"/>
      <c r="H4329" s="97"/>
      <c r="I4329" s="77">
        <f t="shared" si="135"/>
        <v>0</v>
      </c>
      <c r="J4329" s="78" t="str">
        <f>IFERROR(IF(E4329="","",VLOOKUP(D4329,Saldo!$P$8:$Q$1009,2,FALSE)),"")</f>
        <v/>
      </c>
      <c r="K4329" s="76"/>
      <c r="L4329" s="74" t="str">
        <f t="shared" si="134"/>
        <v/>
      </c>
    </row>
    <row r="4330" spans="1:12" ht="18.95" customHeight="1" x14ac:dyDescent="0.25">
      <c r="A4330" s="52"/>
      <c r="C4330" s="185"/>
      <c r="D4330" s="76"/>
      <c r="E4330" s="76" t="str">
        <f>IF(D4330="","",IFERROR(VLOOKUP(D4330,Cadastro!$C$9:$D$1009,2,FALSE),"NOT FOUND"))</f>
        <v/>
      </c>
      <c r="F4330" s="76"/>
      <c r="G4330" s="94"/>
      <c r="H4330" s="97"/>
      <c r="I4330" s="77">
        <f t="shared" si="135"/>
        <v>0</v>
      </c>
      <c r="J4330" s="78" t="str">
        <f>IFERROR(IF(E4330="","",VLOOKUP(D4330,Saldo!$P$8:$Q$1009,2,FALSE)),"")</f>
        <v/>
      </c>
      <c r="K4330" s="76"/>
      <c r="L4330" s="74" t="str">
        <f t="shared" si="134"/>
        <v/>
      </c>
    </row>
    <row r="4331" spans="1:12" ht="18.95" customHeight="1" x14ac:dyDescent="0.25">
      <c r="A4331" s="52"/>
      <c r="C4331" s="185"/>
      <c r="D4331" s="76"/>
      <c r="E4331" s="76" t="str">
        <f>IF(D4331="","",IFERROR(VLOOKUP(D4331,Cadastro!$C$9:$D$1009,2,FALSE),"NOT FOUND"))</f>
        <v/>
      </c>
      <c r="F4331" s="76"/>
      <c r="G4331" s="94"/>
      <c r="H4331" s="97"/>
      <c r="I4331" s="77">
        <f t="shared" si="135"/>
        <v>0</v>
      </c>
      <c r="J4331" s="78" t="str">
        <f>IFERROR(IF(E4331="","",VLOOKUP(D4331,Saldo!$P$8:$Q$1009,2,FALSE)),"")</f>
        <v/>
      </c>
      <c r="K4331" s="76"/>
      <c r="L4331" s="74" t="str">
        <f t="shared" si="134"/>
        <v/>
      </c>
    </row>
    <row r="4332" spans="1:12" ht="18.95" customHeight="1" x14ac:dyDescent="0.25">
      <c r="A4332" s="52"/>
      <c r="C4332" s="185"/>
      <c r="D4332" s="76"/>
      <c r="E4332" s="76" t="str">
        <f>IF(D4332="","",IFERROR(VLOOKUP(D4332,Cadastro!$C$9:$D$1009,2,FALSE),"NOT FOUND"))</f>
        <v/>
      </c>
      <c r="F4332" s="76"/>
      <c r="G4332" s="94"/>
      <c r="H4332" s="97"/>
      <c r="I4332" s="77">
        <f t="shared" si="135"/>
        <v>0</v>
      </c>
      <c r="J4332" s="78" t="str">
        <f>IFERROR(IF(E4332="","",VLOOKUP(D4332,Saldo!$P$8:$Q$1009,2,FALSE)),"")</f>
        <v/>
      </c>
      <c r="K4332" s="76"/>
      <c r="L4332" s="74" t="str">
        <f t="shared" si="134"/>
        <v/>
      </c>
    </row>
    <row r="4333" spans="1:12" ht="18.95" customHeight="1" x14ac:dyDescent="0.25">
      <c r="A4333" s="52"/>
      <c r="C4333" s="185"/>
      <c r="D4333" s="76"/>
      <c r="E4333" s="76" t="str">
        <f>IF(D4333="","",IFERROR(VLOOKUP(D4333,Cadastro!$C$9:$D$1009,2,FALSE),"NOT FOUND"))</f>
        <v/>
      </c>
      <c r="F4333" s="76"/>
      <c r="G4333" s="94"/>
      <c r="H4333" s="97"/>
      <c r="I4333" s="77">
        <f t="shared" si="135"/>
        <v>0</v>
      </c>
      <c r="J4333" s="78" t="str">
        <f>IFERROR(IF(E4333="","",VLOOKUP(D4333,Saldo!$P$8:$Q$1009,2,FALSE)),"")</f>
        <v/>
      </c>
      <c r="K4333" s="76"/>
      <c r="L4333" s="74" t="str">
        <f t="shared" si="134"/>
        <v/>
      </c>
    </row>
    <row r="4334" spans="1:12" ht="18.95" customHeight="1" x14ac:dyDescent="0.25">
      <c r="A4334" s="52"/>
      <c r="C4334" s="185"/>
      <c r="D4334" s="76"/>
      <c r="E4334" s="76" t="str">
        <f>IF(D4334="","",IFERROR(VLOOKUP(D4334,Cadastro!$C$9:$D$1009,2,FALSE),"NOT FOUND"))</f>
        <v/>
      </c>
      <c r="F4334" s="76"/>
      <c r="G4334" s="94"/>
      <c r="H4334" s="97"/>
      <c r="I4334" s="77">
        <f t="shared" si="135"/>
        <v>0</v>
      </c>
      <c r="J4334" s="78" t="str">
        <f>IFERROR(IF(E4334="","",VLOOKUP(D4334,Saldo!$P$8:$Q$1009,2,FALSE)),"")</f>
        <v/>
      </c>
      <c r="K4334" s="76"/>
      <c r="L4334" s="74" t="str">
        <f t="shared" si="134"/>
        <v/>
      </c>
    </row>
    <row r="4335" spans="1:12" ht="18.95" customHeight="1" x14ac:dyDescent="0.25">
      <c r="A4335" s="52"/>
      <c r="C4335" s="185"/>
      <c r="D4335" s="76"/>
      <c r="E4335" s="76" t="str">
        <f>IF(D4335="","",IFERROR(VLOOKUP(D4335,Cadastro!$C$9:$D$1009,2,FALSE),"NOT FOUND"))</f>
        <v/>
      </c>
      <c r="F4335" s="76"/>
      <c r="G4335" s="94"/>
      <c r="H4335" s="97"/>
      <c r="I4335" s="77">
        <f t="shared" si="135"/>
        <v>0</v>
      </c>
      <c r="J4335" s="78" t="str">
        <f>IFERROR(IF(E4335="","",VLOOKUP(D4335,Saldo!$P$8:$Q$1009,2,FALSE)),"")</f>
        <v/>
      </c>
      <c r="K4335" s="76"/>
      <c r="L4335" s="74" t="str">
        <f t="shared" si="134"/>
        <v/>
      </c>
    </row>
    <row r="4336" spans="1:12" ht="18.95" customHeight="1" x14ac:dyDescent="0.25">
      <c r="A4336" s="52"/>
      <c r="C4336" s="185"/>
      <c r="D4336" s="76"/>
      <c r="E4336" s="76" t="str">
        <f>IF(D4336="","",IFERROR(VLOOKUP(D4336,Cadastro!$C$9:$D$1009,2,FALSE),"NOT FOUND"))</f>
        <v/>
      </c>
      <c r="F4336" s="76"/>
      <c r="G4336" s="94"/>
      <c r="H4336" s="97"/>
      <c r="I4336" s="77">
        <f t="shared" si="135"/>
        <v>0</v>
      </c>
      <c r="J4336" s="78" t="str">
        <f>IFERROR(IF(E4336="","",VLOOKUP(D4336,Saldo!$P$8:$Q$1009,2,FALSE)),"")</f>
        <v/>
      </c>
      <c r="K4336" s="76"/>
      <c r="L4336" s="74" t="str">
        <f t="shared" si="134"/>
        <v/>
      </c>
    </row>
    <row r="4337" spans="1:12" ht="18.95" customHeight="1" x14ac:dyDescent="0.25">
      <c r="A4337" s="52"/>
      <c r="C4337" s="185"/>
      <c r="D4337" s="76"/>
      <c r="E4337" s="76" t="str">
        <f>IF(D4337="","",IFERROR(VLOOKUP(D4337,Cadastro!$C$9:$D$1009,2,FALSE),"NOT FOUND"))</f>
        <v/>
      </c>
      <c r="F4337" s="76"/>
      <c r="G4337" s="94"/>
      <c r="H4337" s="97"/>
      <c r="I4337" s="77">
        <f t="shared" si="135"/>
        <v>0</v>
      </c>
      <c r="J4337" s="78" t="str">
        <f>IFERROR(IF(E4337="","",VLOOKUP(D4337,Saldo!$P$8:$Q$1009,2,FALSE)),"")</f>
        <v/>
      </c>
      <c r="K4337" s="76"/>
      <c r="L4337" s="74" t="str">
        <f t="shared" si="134"/>
        <v/>
      </c>
    </row>
    <row r="4338" spans="1:12" ht="18.95" customHeight="1" x14ac:dyDescent="0.25">
      <c r="A4338" s="52"/>
      <c r="C4338" s="185"/>
      <c r="D4338" s="76"/>
      <c r="E4338" s="76" t="str">
        <f>IF(D4338="","",IFERROR(VLOOKUP(D4338,Cadastro!$C$9:$D$1009,2,FALSE),"NOT FOUND"))</f>
        <v/>
      </c>
      <c r="F4338" s="76"/>
      <c r="G4338" s="94"/>
      <c r="H4338" s="97"/>
      <c r="I4338" s="77">
        <f t="shared" si="135"/>
        <v>0</v>
      </c>
      <c r="J4338" s="78" t="str">
        <f>IFERROR(IF(E4338="","",VLOOKUP(D4338,Saldo!$P$8:$Q$1009,2,FALSE)),"")</f>
        <v/>
      </c>
      <c r="K4338" s="76"/>
      <c r="L4338" s="74" t="str">
        <f t="shared" si="134"/>
        <v/>
      </c>
    </row>
    <row r="4339" spans="1:12" ht="18.95" customHeight="1" x14ac:dyDescent="0.25">
      <c r="A4339" s="52"/>
      <c r="C4339" s="185"/>
      <c r="D4339" s="76"/>
      <c r="E4339" s="76" t="str">
        <f>IF(D4339="","",IFERROR(VLOOKUP(D4339,Cadastro!$C$9:$D$1009,2,FALSE),"NOT FOUND"))</f>
        <v/>
      </c>
      <c r="F4339" s="76"/>
      <c r="G4339" s="94"/>
      <c r="H4339" s="97"/>
      <c r="I4339" s="77">
        <f t="shared" si="135"/>
        <v>0</v>
      </c>
      <c r="J4339" s="78" t="str">
        <f>IFERROR(IF(E4339="","",VLOOKUP(D4339,Saldo!$P$8:$Q$1009,2,FALSE)),"")</f>
        <v/>
      </c>
      <c r="K4339" s="76"/>
      <c r="L4339" s="74" t="str">
        <f t="shared" si="134"/>
        <v/>
      </c>
    </row>
    <row r="4340" spans="1:12" ht="18.95" customHeight="1" x14ac:dyDescent="0.25">
      <c r="A4340" s="52"/>
      <c r="C4340" s="185"/>
      <c r="D4340" s="76"/>
      <c r="E4340" s="76" t="str">
        <f>IF(D4340="","",IFERROR(VLOOKUP(D4340,Cadastro!$C$9:$D$1009,2,FALSE),"NOT FOUND"))</f>
        <v/>
      </c>
      <c r="F4340" s="76"/>
      <c r="G4340" s="94"/>
      <c r="H4340" s="97"/>
      <c r="I4340" s="77">
        <f t="shared" si="135"/>
        <v>0</v>
      </c>
      <c r="J4340" s="78" t="str">
        <f>IFERROR(IF(E4340="","",VLOOKUP(D4340,Saldo!$P$8:$Q$1009,2,FALSE)),"")</f>
        <v/>
      </c>
      <c r="K4340" s="76"/>
      <c r="L4340" s="74" t="str">
        <f t="shared" si="134"/>
        <v/>
      </c>
    </row>
    <row r="4341" spans="1:12" ht="18.95" customHeight="1" x14ac:dyDescent="0.25">
      <c r="A4341" s="52"/>
      <c r="C4341" s="185"/>
      <c r="D4341" s="76"/>
      <c r="E4341" s="76" t="str">
        <f>IF(D4341="","",IFERROR(VLOOKUP(D4341,Cadastro!$C$9:$D$1009,2,FALSE),"NOT FOUND"))</f>
        <v/>
      </c>
      <c r="F4341" s="76"/>
      <c r="G4341" s="94"/>
      <c r="H4341" s="97"/>
      <c r="I4341" s="77">
        <f t="shared" si="135"/>
        <v>0</v>
      </c>
      <c r="J4341" s="78" t="str">
        <f>IFERROR(IF(E4341="","",VLOOKUP(D4341,Saldo!$P$8:$Q$1009,2,FALSE)),"")</f>
        <v/>
      </c>
      <c r="K4341" s="76"/>
      <c r="L4341" s="74" t="str">
        <f t="shared" si="134"/>
        <v/>
      </c>
    </row>
    <row r="4342" spans="1:12" ht="18.95" customHeight="1" x14ac:dyDescent="0.25">
      <c r="A4342" s="52"/>
      <c r="C4342" s="185"/>
      <c r="D4342" s="76"/>
      <c r="E4342" s="76" t="str">
        <f>IF(D4342="","",IFERROR(VLOOKUP(D4342,Cadastro!$C$9:$D$1009,2,FALSE),"NOT FOUND"))</f>
        <v/>
      </c>
      <c r="F4342" s="76"/>
      <c r="G4342" s="94"/>
      <c r="H4342" s="97"/>
      <c r="I4342" s="77">
        <f t="shared" si="135"/>
        <v>0</v>
      </c>
      <c r="J4342" s="78" t="str">
        <f>IFERROR(IF(E4342="","",VLOOKUP(D4342,Saldo!$P$8:$Q$1009,2,FALSE)),"")</f>
        <v/>
      </c>
      <c r="K4342" s="76"/>
      <c r="L4342" s="74" t="str">
        <f t="shared" si="134"/>
        <v/>
      </c>
    </row>
    <row r="4343" spans="1:12" ht="18.95" customHeight="1" x14ac:dyDescent="0.25">
      <c r="A4343" s="52"/>
      <c r="C4343" s="185"/>
      <c r="D4343" s="76"/>
      <c r="E4343" s="76" t="str">
        <f>IF(D4343="","",IFERROR(VLOOKUP(D4343,Cadastro!$C$9:$D$1009,2,FALSE),"NOT FOUND"))</f>
        <v/>
      </c>
      <c r="F4343" s="76"/>
      <c r="G4343" s="94"/>
      <c r="H4343" s="97"/>
      <c r="I4343" s="77">
        <f t="shared" si="135"/>
        <v>0</v>
      </c>
      <c r="J4343" s="78" t="str">
        <f>IFERROR(IF(E4343="","",VLOOKUP(D4343,Saldo!$P$8:$Q$1009,2,FALSE)),"")</f>
        <v/>
      </c>
      <c r="K4343" s="76"/>
      <c r="L4343" s="74" t="str">
        <f t="shared" si="134"/>
        <v/>
      </c>
    </row>
    <row r="4344" spans="1:12" ht="18.95" customHeight="1" x14ac:dyDescent="0.25">
      <c r="A4344" s="52"/>
      <c r="C4344" s="185"/>
      <c r="D4344" s="76"/>
      <c r="E4344" s="76" t="str">
        <f>IF(D4344="","",IFERROR(VLOOKUP(D4344,Cadastro!$C$9:$D$1009,2,FALSE),"NOT FOUND"))</f>
        <v/>
      </c>
      <c r="F4344" s="76"/>
      <c r="G4344" s="94"/>
      <c r="H4344" s="97"/>
      <c r="I4344" s="77">
        <f t="shared" si="135"/>
        <v>0</v>
      </c>
      <c r="J4344" s="78" t="str">
        <f>IFERROR(IF(E4344="","",VLOOKUP(D4344,Saldo!$P$8:$Q$1009,2,FALSE)),"")</f>
        <v/>
      </c>
      <c r="K4344" s="76"/>
      <c r="L4344" s="74" t="str">
        <f t="shared" si="134"/>
        <v/>
      </c>
    </row>
    <row r="4345" spans="1:12" ht="18.95" customHeight="1" x14ac:dyDescent="0.25">
      <c r="A4345" s="52"/>
      <c r="C4345" s="185"/>
      <c r="D4345" s="76"/>
      <c r="E4345" s="76" t="str">
        <f>IF(D4345="","",IFERROR(VLOOKUP(D4345,Cadastro!$C$9:$D$1009,2,FALSE),"NOT FOUND"))</f>
        <v/>
      </c>
      <c r="F4345" s="76"/>
      <c r="G4345" s="94"/>
      <c r="H4345" s="97"/>
      <c r="I4345" s="77">
        <f t="shared" si="135"/>
        <v>0</v>
      </c>
      <c r="J4345" s="78" t="str">
        <f>IFERROR(IF(E4345="","",VLOOKUP(D4345,Saldo!$P$8:$Q$1009,2,FALSE)),"")</f>
        <v/>
      </c>
      <c r="K4345" s="76"/>
      <c r="L4345" s="74" t="str">
        <f t="shared" si="134"/>
        <v/>
      </c>
    </row>
    <row r="4346" spans="1:12" ht="18.95" customHeight="1" x14ac:dyDescent="0.25">
      <c r="A4346" s="52"/>
      <c r="C4346" s="185"/>
      <c r="D4346" s="76"/>
      <c r="E4346" s="76" t="str">
        <f>IF(D4346="","",IFERROR(VLOOKUP(D4346,Cadastro!$C$9:$D$1009,2,FALSE),"NOT FOUND"))</f>
        <v/>
      </c>
      <c r="F4346" s="76"/>
      <c r="G4346" s="94"/>
      <c r="H4346" s="97"/>
      <c r="I4346" s="77">
        <f t="shared" si="135"/>
        <v>0</v>
      </c>
      <c r="J4346" s="78" t="str">
        <f>IFERROR(IF(E4346="","",VLOOKUP(D4346,Saldo!$P$8:$Q$1009,2,FALSE)),"")</f>
        <v/>
      </c>
      <c r="K4346" s="76"/>
      <c r="L4346" s="74" t="str">
        <f t="shared" si="134"/>
        <v/>
      </c>
    </row>
    <row r="4347" spans="1:12" ht="18.95" customHeight="1" x14ac:dyDescent="0.25">
      <c r="A4347" s="52"/>
      <c r="C4347" s="185"/>
      <c r="D4347" s="76"/>
      <c r="E4347" s="76" t="str">
        <f>IF(D4347="","",IFERROR(VLOOKUP(D4347,Cadastro!$C$9:$D$1009,2,FALSE),"NOT FOUND"))</f>
        <v/>
      </c>
      <c r="F4347" s="76"/>
      <c r="G4347" s="94"/>
      <c r="H4347" s="97"/>
      <c r="I4347" s="77">
        <f t="shared" si="135"/>
        <v>0</v>
      </c>
      <c r="J4347" s="78" t="str">
        <f>IFERROR(IF(E4347="","",VLOOKUP(D4347,Saldo!$P$8:$Q$1009,2,FALSE)),"")</f>
        <v/>
      </c>
      <c r="K4347" s="76"/>
      <c r="L4347" s="74" t="str">
        <f t="shared" si="134"/>
        <v/>
      </c>
    </row>
    <row r="4348" spans="1:12" ht="18.95" customHeight="1" x14ac:dyDescent="0.25">
      <c r="A4348" s="52"/>
      <c r="C4348" s="185"/>
      <c r="D4348" s="76"/>
      <c r="E4348" s="76" t="str">
        <f>IF(D4348="","",IFERROR(VLOOKUP(D4348,Cadastro!$C$9:$D$1009,2,FALSE),"NOT FOUND"))</f>
        <v/>
      </c>
      <c r="F4348" s="76"/>
      <c r="G4348" s="94"/>
      <c r="H4348" s="97"/>
      <c r="I4348" s="77">
        <f t="shared" si="135"/>
        <v>0</v>
      </c>
      <c r="J4348" s="78" t="str">
        <f>IFERROR(IF(E4348="","",VLOOKUP(D4348,Saldo!$P$8:$Q$1009,2,FALSE)),"")</f>
        <v/>
      </c>
      <c r="K4348" s="76"/>
      <c r="L4348" s="74" t="str">
        <f t="shared" si="134"/>
        <v/>
      </c>
    </row>
    <row r="4349" spans="1:12" ht="18.95" customHeight="1" x14ac:dyDescent="0.25">
      <c r="A4349" s="52"/>
      <c r="C4349" s="185"/>
      <c r="D4349" s="76"/>
      <c r="E4349" s="76" t="str">
        <f>IF(D4349="","",IFERROR(VLOOKUP(D4349,Cadastro!$C$9:$D$1009,2,FALSE),"NOT FOUND"))</f>
        <v/>
      </c>
      <c r="F4349" s="76"/>
      <c r="G4349" s="94"/>
      <c r="H4349" s="97"/>
      <c r="I4349" s="77">
        <f t="shared" si="135"/>
        <v>0</v>
      </c>
      <c r="J4349" s="78" t="str">
        <f>IFERROR(IF(E4349="","",VLOOKUP(D4349,Saldo!$P$8:$Q$1009,2,FALSE)),"")</f>
        <v/>
      </c>
      <c r="K4349" s="76"/>
      <c r="L4349" s="74" t="str">
        <f t="shared" si="134"/>
        <v/>
      </c>
    </row>
    <row r="4350" spans="1:12" ht="18.95" customHeight="1" x14ac:dyDescent="0.25">
      <c r="A4350" s="52"/>
      <c r="C4350" s="185"/>
      <c r="D4350" s="76"/>
      <c r="E4350" s="76" t="str">
        <f>IF(D4350="","",IFERROR(VLOOKUP(D4350,Cadastro!$C$9:$D$1009,2,FALSE),"NOT FOUND"))</f>
        <v/>
      </c>
      <c r="F4350" s="76"/>
      <c r="G4350" s="94"/>
      <c r="H4350" s="97"/>
      <c r="I4350" s="77">
        <f t="shared" si="135"/>
        <v>0</v>
      </c>
      <c r="J4350" s="78" t="str">
        <f>IFERROR(IF(E4350="","",VLOOKUP(D4350,Saldo!$P$8:$Q$1009,2,FALSE)),"")</f>
        <v/>
      </c>
      <c r="K4350" s="76"/>
      <c r="L4350" s="74" t="str">
        <f t="shared" si="134"/>
        <v/>
      </c>
    </row>
    <row r="4351" spans="1:12" ht="18.95" customHeight="1" x14ac:dyDescent="0.25">
      <c r="A4351" s="52"/>
      <c r="C4351" s="185"/>
      <c r="D4351" s="76"/>
      <c r="E4351" s="76" t="str">
        <f>IF(D4351="","",IFERROR(VLOOKUP(D4351,Cadastro!$C$9:$D$1009,2,FALSE),"NOT FOUND"))</f>
        <v/>
      </c>
      <c r="F4351" s="76"/>
      <c r="G4351" s="94"/>
      <c r="H4351" s="97"/>
      <c r="I4351" s="77">
        <f t="shared" si="135"/>
        <v>0</v>
      </c>
      <c r="J4351" s="78" t="str">
        <f>IFERROR(IF(E4351="","",VLOOKUP(D4351,Saldo!$P$8:$Q$1009,2,FALSE)),"")</f>
        <v/>
      </c>
      <c r="K4351" s="76"/>
      <c r="L4351" s="74" t="str">
        <f t="shared" si="134"/>
        <v/>
      </c>
    </row>
    <row r="4352" spans="1:12" ht="18.95" customHeight="1" x14ac:dyDescent="0.25">
      <c r="A4352" s="52"/>
      <c r="C4352" s="185"/>
      <c r="D4352" s="76"/>
      <c r="E4352" s="76" t="str">
        <f>IF(D4352="","",IFERROR(VLOOKUP(D4352,Cadastro!$C$9:$D$1009,2,FALSE),"NOT FOUND"))</f>
        <v/>
      </c>
      <c r="F4352" s="76"/>
      <c r="G4352" s="94"/>
      <c r="H4352" s="97"/>
      <c r="I4352" s="77">
        <f t="shared" si="135"/>
        <v>0</v>
      </c>
      <c r="J4352" s="78" t="str">
        <f>IFERROR(IF(E4352="","",VLOOKUP(D4352,Saldo!$P$8:$Q$1009,2,FALSE)),"")</f>
        <v/>
      </c>
      <c r="K4352" s="76"/>
      <c r="L4352" s="74" t="str">
        <f t="shared" si="134"/>
        <v/>
      </c>
    </row>
    <row r="4353" spans="1:12" ht="18.95" customHeight="1" x14ac:dyDescent="0.25">
      <c r="A4353" s="52"/>
      <c r="C4353" s="185"/>
      <c r="D4353" s="76"/>
      <c r="E4353" s="76" t="str">
        <f>IF(D4353="","",IFERROR(VLOOKUP(D4353,Cadastro!$C$9:$D$1009,2,FALSE),"NOT FOUND"))</f>
        <v/>
      </c>
      <c r="F4353" s="76"/>
      <c r="G4353" s="94"/>
      <c r="H4353" s="97"/>
      <c r="I4353" s="77">
        <f t="shared" si="135"/>
        <v>0</v>
      </c>
      <c r="J4353" s="78" t="str">
        <f>IFERROR(IF(E4353="","",VLOOKUP(D4353,Saldo!$P$8:$Q$1009,2,FALSE)),"")</f>
        <v/>
      </c>
      <c r="K4353" s="76"/>
      <c r="L4353" s="74" t="str">
        <f t="shared" si="134"/>
        <v/>
      </c>
    </row>
    <row r="4354" spans="1:12" ht="18.95" customHeight="1" x14ac:dyDescent="0.25">
      <c r="A4354" s="52"/>
      <c r="C4354" s="185"/>
      <c r="D4354" s="76"/>
      <c r="E4354" s="76" t="str">
        <f>IF(D4354="","",IFERROR(VLOOKUP(D4354,Cadastro!$C$9:$D$1009,2,FALSE),"NOT FOUND"))</f>
        <v/>
      </c>
      <c r="F4354" s="76"/>
      <c r="G4354" s="94"/>
      <c r="H4354" s="97"/>
      <c r="I4354" s="77">
        <f t="shared" si="135"/>
        <v>0</v>
      </c>
      <c r="J4354" s="78" t="str">
        <f>IFERROR(IF(E4354="","",VLOOKUP(D4354,Saldo!$P$8:$Q$1009,2,FALSE)),"")</f>
        <v/>
      </c>
      <c r="K4354" s="76"/>
      <c r="L4354" s="74" t="str">
        <f t="shared" si="134"/>
        <v/>
      </c>
    </row>
    <row r="4355" spans="1:12" ht="18.95" customHeight="1" x14ac:dyDescent="0.25">
      <c r="A4355" s="52"/>
      <c r="C4355" s="185"/>
      <c r="D4355" s="76"/>
      <c r="E4355" s="76" t="str">
        <f>IF(D4355="","",IFERROR(VLOOKUP(D4355,Cadastro!$C$9:$D$1009,2,FALSE),"NOT FOUND"))</f>
        <v/>
      </c>
      <c r="F4355" s="76"/>
      <c r="G4355" s="94"/>
      <c r="H4355" s="97"/>
      <c r="I4355" s="77">
        <f t="shared" si="135"/>
        <v>0</v>
      </c>
      <c r="J4355" s="78" t="str">
        <f>IFERROR(IF(E4355="","",VLOOKUP(D4355,Saldo!$P$8:$Q$1009,2,FALSE)),"")</f>
        <v/>
      </c>
      <c r="K4355" s="76"/>
      <c r="L4355" s="74" t="str">
        <f t="shared" si="134"/>
        <v/>
      </c>
    </row>
    <row r="4356" spans="1:12" ht="18.95" customHeight="1" x14ac:dyDescent="0.25">
      <c r="A4356" s="52"/>
      <c r="C4356" s="185"/>
      <c r="D4356" s="76"/>
      <c r="E4356" s="76" t="str">
        <f>IF(D4356="","",IFERROR(VLOOKUP(D4356,Cadastro!$C$9:$D$1009,2,FALSE),"NOT FOUND"))</f>
        <v/>
      </c>
      <c r="F4356" s="76"/>
      <c r="G4356" s="94"/>
      <c r="H4356" s="97"/>
      <c r="I4356" s="77">
        <f t="shared" si="135"/>
        <v>0</v>
      </c>
      <c r="J4356" s="78" t="str">
        <f>IFERROR(IF(E4356="","",VLOOKUP(D4356,Saldo!$P$8:$Q$1009,2,FALSE)),"")</f>
        <v/>
      </c>
      <c r="K4356" s="76"/>
      <c r="L4356" s="74" t="str">
        <f t="shared" si="134"/>
        <v/>
      </c>
    </row>
    <row r="4357" spans="1:12" ht="18.95" customHeight="1" x14ac:dyDescent="0.25">
      <c r="A4357" s="52"/>
      <c r="C4357" s="185"/>
      <c r="D4357" s="76"/>
      <c r="E4357" s="76" t="str">
        <f>IF(D4357="","",IFERROR(VLOOKUP(D4357,Cadastro!$C$9:$D$1009,2,FALSE),"NOT FOUND"))</f>
        <v/>
      </c>
      <c r="F4357" s="76"/>
      <c r="G4357" s="94"/>
      <c r="H4357" s="97"/>
      <c r="I4357" s="77">
        <f t="shared" si="135"/>
        <v>0</v>
      </c>
      <c r="J4357" s="78" t="str">
        <f>IFERROR(IF(E4357="","",VLOOKUP(D4357,Saldo!$P$8:$Q$1009,2,FALSE)),"")</f>
        <v/>
      </c>
      <c r="K4357" s="76"/>
      <c r="L4357" s="74" t="str">
        <f t="shared" si="134"/>
        <v/>
      </c>
    </row>
    <row r="4358" spans="1:12" ht="18.95" customHeight="1" x14ac:dyDescent="0.25">
      <c r="A4358" s="52"/>
      <c r="C4358" s="185"/>
      <c r="D4358" s="76"/>
      <c r="E4358" s="76" t="str">
        <f>IF(D4358="","",IFERROR(VLOOKUP(D4358,Cadastro!$C$9:$D$1009,2,FALSE),"NOT FOUND"))</f>
        <v/>
      </c>
      <c r="F4358" s="76"/>
      <c r="G4358" s="94"/>
      <c r="H4358" s="97"/>
      <c r="I4358" s="77">
        <f t="shared" si="135"/>
        <v>0</v>
      </c>
      <c r="J4358" s="78" t="str">
        <f>IFERROR(IF(E4358="","",VLOOKUP(D4358,Saldo!$P$8:$Q$1009,2,FALSE)),"")</f>
        <v/>
      </c>
      <c r="K4358" s="76"/>
      <c r="L4358" s="74" t="str">
        <f t="shared" si="134"/>
        <v/>
      </c>
    </row>
    <row r="4359" spans="1:12" ht="18.95" customHeight="1" x14ac:dyDescent="0.25">
      <c r="A4359" s="52"/>
      <c r="C4359" s="185"/>
      <c r="D4359" s="76"/>
      <c r="E4359" s="76" t="str">
        <f>IF(D4359="","",IFERROR(VLOOKUP(D4359,Cadastro!$C$9:$D$1009,2,FALSE),"NOT FOUND"))</f>
        <v/>
      </c>
      <c r="F4359" s="76"/>
      <c r="G4359" s="94"/>
      <c r="H4359" s="97"/>
      <c r="I4359" s="77">
        <f t="shared" si="135"/>
        <v>0</v>
      </c>
      <c r="J4359" s="78" t="str">
        <f>IFERROR(IF(E4359="","",VLOOKUP(D4359,Saldo!$P$8:$Q$1009,2,FALSE)),"")</f>
        <v/>
      </c>
      <c r="K4359" s="76"/>
      <c r="L4359" s="74" t="str">
        <f t="shared" si="134"/>
        <v/>
      </c>
    </row>
    <row r="4360" spans="1:12" ht="18.95" customHeight="1" x14ac:dyDescent="0.25">
      <c r="A4360" s="52"/>
      <c r="C4360" s="185"/>
      <c r="D4360" s="76"/>
      <c r="E4360" s="76" t="str">
        <f>IF(D4360="","",IFERROR(VLOOKUP(D4360,Cadastro!$C$9:$D$1009,2,FALSE),"NOT FOUND"))</f>
        <v/>
      </c>
      <c r="F4360" s="76"/>
      <c r="G4360" s="94"/>
      <c r="H4360" s="97"/>
      <c r="I4360" s="77">
        <f t="shared" si="135"/>
        <v>0</v>
      </c>
      <c r="J4360" s="78" t="str">
        <f>IFERROR(IF(E4360="","",VLOOKUP(D4360,Saldo!$P$8:$Q$1009,2,FALSE)),"")</f>
        <v/>
      </c>
      <c r="K4360" s="76"/>
      <c r="L4360" s="74" t="str">
        <f t="shared" si="134"/>
        <v/>
      </c>
    </row>
    <row r="4361" spans="1:12" ht="18.95" customHeight="1" x14ac:dyDescent="0.25">
      <c r="A4361" s="52"/>
      <c r="C4361" s="185"/>
      <c r="D4361" s="76"/>
      <c r="E4361" s="76" t="str">
        <f>IF(D4361="","",IFERROR(VLOOKUP(D4361,Cadastro!$C$9:$D$1009,2,FALSE),"NOT FOUND"))</f>
        <v/>
      </c>
      <c r="F4361" s="76"/>
      <c r="G4361" s="94"/>
      <c r="H4361" s="97"/>
      <c r="I4361" s="77">
        <f t="shared" si="135"/>
        <v>0</v>
      </c>
      <c r="J4361" s="78" t="str">
        <f>IFERROR(IF(E4361="","",VLOOKUP(D4361,Saldo!$P$8:$Q$1009,2,FALSE)),"")</f>
        <v/>
      </c>
      <c r="K4361" s="76"/>
      <c r="L4361" s="74" t="str">
        <f t="shared" ref="L4361:L4424" si="136">IF(C4361="","",MONTH(C4361))</f>
        <v/>
      </c>
    </row>
    <row r="4362" spans="1:12" ht="18.95" customHeight="1" x14ac:dyDescent="0.25">
      <c r="A4362" s="52"/>
      <c r="C4362" s="185"/>
      <c r="D4362" s="76"/>
      <c r="E4362" s="76" t="str">
        <f>IF(D4362="","",IFERROR(VLOOKUP(D4362,Cadastro!$C$9:$D$1009,2,FALSE),"NOT FOUND"))</f>
        <v/>
      </c>
      <c r="F4362" s="76"/>
      <c r="G4362" s="94"/>
      <c r="H4362" s="97"/>
      <c r="I4362" s="77">
        <f t="shared" ref="I4362:I4425" si="137">IFERROR(G4362*H4362,"Check if QTY and Value are both valid")</f>
        <v>0</v>
      </c>
      <c r="J4362" s="78" t="str">
        <f>IFERROR(IF(E4362="","",VLOOKUP(D4362,Saldo!$P$8:$Q$1009,2,FALSE)),"")</f>
        <v/>
      </c>
      <c r="K4362" s="76"/>
      <c r="L4362" s="74" t="str">
        <f t="shared" si="136"/>
        <v/>
      </c>
    </row>
    <row r="4363" spans="1:12" ht="18.95" customHeight="1" x14ac:dyDescent="0.25">
      <c r="A4363" s="52"/>
      <c r="C4363" s="185"/>
      <c r="D4363" s="76"/>
      <c r="E4363" s="76" t="str">
        <f>IF(D4363="","",IFERROR(VLOOKUP(D4363,Cadastro!$C$9:$D$1009,2,FALSE),"NOT FOUND"))</f>
        <v/>
      </c>
      <c r="F4363" s="76"/>
      <c r="G4363" s="94"/>
      <c r="H4363" s="97"/>
      <c r="I4363" s="77">
        <f t="shared" si="137"/>
        <v>0</v>
      </c>
      <c r="J4363" s="78" t="str">
        <f>IFERROR(IF(E4363="","",VLOOKUP(D4363,Saldo!$P$8:$Q$1009,2,FALSE)),"")</f>
        <v/>
      </c>
      <c r="K4363" s="76"/>
      <c r="L4363" s="74" t="str">
        <f t="shared" si="136"/>
        <v/>
      </c>
    </row>
    <row r="4364" spans="1:12" ht="18.95" customHeight="1" x14ac:dyDescent="0.25">
      <c r="A4364" s="52"/>
      <c r="C4364" s="185"/>
      <c r="D4364" s="76"/>
      <c r="E4364" s="76" t="str">
        <f>IF(D4364="","",IFERROR(VLOOKUP(D4364,Cadastro!$C$9:$D$1009,2,FALSE),"NOT FOUND"))</f>
        <v/>
      </c>
      <c r="F4364" s="76"/>
      <c r="G4364" s="94"/>
      <c r="H4364" s="97"/>
      <c r="I4364" s="77">
        <f t="shared" si="137"/>
        <v>0</v>
      </c>
      <c r="J4364" s="78" t="str">
        <f>IFERROR(IF(E4364="","",VLOOKUP(D4364,Saldo!$P$8:$Q$1009,2,FALSE)),"")</f>
        <v/>
      </c>
      <c r="K4364" s="76"/>
      <c r="L4364" s="74" t="str">
        <f t="shared" si="136"/>
        <v/>
      </c>
    </row>
    <row r="4365" spans="1:12" ht="18.95" customHeight="1" x14ac:dyDescent="0.25">
      <c r="A4365" s="52"/>
      <c r="C4365" s="185"/>
      <c r="D4365" s="76"/>
      <c r="E4365" s="76" t="str">
        <f>IF(D4365="","",IFERROR(VLOOKUP(D4365,Cadastro!$C$9:$D$1009,2,FALSE),"NOT FOUND"))</f>
        <v/>
      </c>
      <c r="F4365" s="76"/>
      <c r="G4365" s="94"/>
      <c r="H4365" s="97"/>
      <c r="I4365" s="77">
        <f t="shared" si="137"/>
        <v>0</v>
      </c>
      <c r="J4365" s="78" t="str">
        <f>IFERROR(IF(E4365="","",VLOOKUP(D4365,Saldo!$P$8:$Q$1009,2,FALSE)),"")</f>
        <v/>
      </c>
      <c r="K4365" s="76"/>
      <c r="L4365" s="74" t="str">
        <f t="shared" si="136"/>
        <v/>
      </c>
    </row>
    <row r="4366" spans="1:12" ht="18.95" customHeight="1" x14ac:dyDescent="0.25">
      <c r="A4366" s="52"/>
      <c r="C4366" s="185"/>
      <c r="D4366" s="76"/>
      <c r="E4366" s="76" t="str">
        <f>IF(D4366="","",IFERROR(VLOOKUP(D4366,Cadastro!$C$9:$D$1009,2,FALSE),"NOT FOUND"))</f>
        <v/>
      </c>
      <c r="F4366" s="76"/>
      <c r="G4366" s="94"/>
      <c r="H4366" s="97"/>
      <c r="I4366" s="77">
        <f t="shared" si="137"/>
        <v>0</v>
      </c>
      <c r="J4366" s="78" t="str">
        <f>IFERROR(IF(E4366="","",VLOOKUP(D4366,Saldo!$P$8:$Q$1009,2,FALSE)),"")</f>
        <v/>
      </c>
      <c r="K4366" s="76"/>
      <c r="L4366" s="74" t="str">
        <f t="shared" si="136"/>
        <v/>
      </c>
    </row>
    <row r="4367" spans="1:12" ht="18.95" customHeight="1" x14ac:dyDescent="0.25">
      <c r="A4367" s="52"/>
      <c r="C4367" s="185"/>
      <c r="D4367" s="76"/>
      <c r="E4367" s="76" t="str">
        <f>IF(D4367="","",IFERROR(VLOOKUP(D4367,Cadastro!$C$9:$D$1009,2,FALSE),"NOT FOUND"))</f>
        <v/>
      </c>
      <c r="F4367" s="76"/>
      <c r="G4367" s="94"/>
      <c r="H4367" s="97"/>
      <c r="I4367" s="77">
        <f t="shared" si="137"/>
        <v>0</v>
      </c>
      <c r="J4367" s="78" t="str">
        <f>IFERROR(IF(E4367="","",VLOOKUP(D4367,Saldo!$P$8:$Q$1009,2,FALSE)),"")</f>
        <v/>
      </c>
      <c r="K4367" s="76"/>
      <c r="L4367" s="74" t="str">
        <f t="shared" si="136"/>
        <v/>
      </c>
    </row>
    <row r="4368" spans="1:12" ht="18.95" customHeight="1" x14ac:dyDescent="0.25">
      <c r="A4368" s="52"/>
      <c r="C4368" s="185"/>
      <c r="D4368" s="76"/>
      <c r="E4368" s="76" t="str">
        <f>IF(D4368="","",IFERROR(VLOOKUP(D4368,Cadastro!$C$9:$D$1009,2,FALSE),"NOT FOUND"))</f>
        <v/>
      </c>
      <c r="F4368" s="76"/>
      <c r="G4368" s="94"/>
      <c r="H4368" s="97"/>
      <c r="I4368" s="77">
        <f t="shared" si="137"/>
        <v>0</v>
      </c>
      <c r="J4368" s="78" t="str">
        <f>IFERROR(IF(E4368="","",VLOOKUP(D4368,Saldo!$P$8:$Q$1009,2,FALSE)),"")</f>
        <v/>
      </c>
      <c r="K4368" s="76"/>
      <c r="L4368" s="74" t="str">
        <f t="shared" si="136"/>
        <v/>
      </c>
    </row>
    <row r="4369" spans="1:12" ht="18.95" customHeight="1" x14ac:dyDescent="0.25">
      <c r="A4369" s="52"/>
      <c r="C4369" s="185"/>
      <c r="D4369" s="76"/>
      <c r="E4369" s="76" t="str">
        <f>IF(D4369="","",IFERROR(VLOOKUP(D4369,Cadastro!$C$9:$D$1009,2,FALSE),"NOT FOUND"))</f>
        <v/>
      </c>
      <c r="F4369" s="76"/>
      <c r="G4369" s="94"/>
      <c r="H4369" s="97"/>
      <c r="I4369" s="77">
        <f t="shared" si="137"/>
        <v>0</v>
      </c>
      <c r="J4369" s="78" t="str">
        <f>IFERROR(IF(E4369="","",VLOOKUP(D4369,Saldo!$P$8:$Q$1009,2,FALSE)),"")</f>
        <v/>
      </c>
      <c r="K4369" s="76"/>
      <c r="L4369" s="74" t="str">
        <f t="shared" si="136"/>
        <v/>
      </c>
    </row>
    <row r="4370" spans="1:12" ht="18.95" customHeight="1" x14ac:dyDescent="0.25">
      <c r="A4370" s="52"/>
      <c r="C4370" s="185"/>
      <c r="D4370" s="76"/>
      <c r="E4370" s="76" t="str">
        <f>IF(D4370="","",IFERROR(VLOOKUP(D4370,Cadastro!$C$9:$D$1009,2,FALSE),"NOT FOUND"))</f>
        <v/>
      </c>
      <c r="F4370" s="76"/>
      <c r="G4370" s="94"/>
      <c r="H4370" s="97"/>
      <c r="I4370" s="77">
        <f t="shared" si="137"/>
        <v>0</v>
      </c>
      <c r="J4370" s="78" t="str">
        <f>IFERROR(IF(E4370="","",VLOOKUP(D4370,Saldo!$P$8:$Q$1009,2,FALSE)),"")</f>
        <v/>
      </c>
      <c r="K4370" s="76"/>
      <c r="L4370" s="74" t="str">
        <f t="shared" si="136"/>
        <v/>
      </c>
    </row>
    <row r="4371" spans="1:12" ht="18.95" customHeight="1" x14ac:dyDescent="0.25">
      <c r="A4371" s="52"/>
      <c r="C4371" s="185"/>
      <c r="D4371" s="76"/>
      <c r="E4371" s="76" t="str">
        <f>IF(D4371="","",IFERROR(VLOOKUP(D4371,Cadastro!$C$9:$D$1009,2,FALSE),"NOT FOUND"))</f>
        <v/>
      </c>
      <c r="F4371" s="76"/>
      <c r="G4371" s="94"/>
      <c r="H4371" s="97"/>
      <c r="I4371" s="77">
        <f t="shared" si="137"/>
        <v>0</v>
      </c>
      <c r="J4371" s="78" t="str">
        <f>IFERROR(IF(E4371="","",VLOOKUP(D4371,Saldo!$P$8:$Q$1009,2,FALSE)),"")</f>
        <v/>
      </c>
      <c r="K4371" s="76"/>
      <c r="L4371" s="74" t="str">
        <f t="shared" si="136"/>
        <v/>
      </c>
    </row>
    <row r="4372" spans="1:12" ht="18.95" customHeight="1" x14ac:dyDescent="0.25">
      <c r="A4372" s="52"/>
      <c r="C4372" s="185"/>
      <c r="D4372" s="76"/>
      <c r="E4372" s="76" t="str">
        <f>IF(D4372="","",IFERROR(VLOOKUP(D4372,Cadastro!$C$9:$D$1009,2,FALSE),"NOT FOUND"))</f>
        <v/>
      </c>
      <c r="F4372" s="76"/>
      <c r="G4372" s="94"/>
      <c r="H4372" s="97"/>
      <c r="I4372" s="77">
        <f t="shared" si="137"/>
        <v>0</v>
      </c>
      <c r="J4372" s="78" t="str">
        <f>IFERROR(IF(E4372="","",VLOOKUP(D4372,Saldo!$P$8:$Q$1009,2,FALSE)),"")</f>
        <v/>
      </c>
      <c r="K4372" s="76"/>
      <c r="L4372" s="74" t="str">
        <f t="shared" si="136"/>
        <v/>
      </c>
    </row>
    <row r="4373" spans="1:12" ht="18.95" customHeight="1" x14ac:dyDescent="0.25">
      <c r="A4373" s="52"/>
      <c r="C4373" s="185"/>
      <c r="D4373" s="76"/>
      <c r="E4373" s="76" t="str">
        <f>IF(D4373="","",IFERROR(VLOOKUP(D4373,Cadastro!$C$9:$D$1009,2,FALSE),"NOT FOUND"))</f>
        <v/>
      </c>
      <c r="F4373" s="76"/>
      <c r="G4373" s="94"/>
      <c r="H4373" s="97"/>
      <c r="I4373" s="77">
        <f t="shared" si="137"/>
        <v>0</v>
      </c>
      <c r="J4373" s="78" t="str">
        <f>IFERROR(IF(E4373="","",VLOOKUP(D4373,Saldo!$P$8:$Q$1009,2,FALSE)),"")</f>
        <v/>
      </c>
      <c r="K4373" s="76"/>
      <c r="L4373" s="74" t="str">
        <f t="shared" si="136"/>
        <v/>
      </c>
    </row>
    <row r="4374" spans="1:12" ht="18.95" customHeight="1" x14ac:dyDescent="0.25">
      <c r="A4374" s="52"/>
      <c r="C4374" s="185"/>
      <c r="D4374" s="76"/>
      <c r="E4374" s="76" t="str">
        <f>IF(D4374="","",IFERROR(VLOOKUP(D4374,Cadastro!$C$9:$D$1009,2,FALSE),"NOT FOUND"))</f>
        <v/>
      </c>
      <c r="F4374" s="76"/>
      <c r="G4374" s="94"/>
      <c r="H4374" s="97"/>
      <c r="I4374" s="77">
        <f t="shared" si="137"/>
        <v>0</v>
      </c>
      <c r="J4374" s="78" t="str">
        <f>IFERROR(IF(E4374="","",VLOOKUP(D4374,Saldo!$P$8:$Q$1009,2,FALSE)),"")</f>
        <v/>
      </c>
      <c r="K4374" s="76"/>
      <c r="L4374" s="74" t="str">
        <f t="shared" si="136"/>
        <v/>
      </c>
    </row>
    <row r="4375" spans="1:12" ht="18.95" customHeight="1" x14ac:dyDescent="0.25">
      <c r="A4375" s="52"/>
      <c r="C4375" s="185"/>
      <c r="D4375" s="76"/>
      <c r="E4375" s="76" t="str">
        <f>IF(D4375="","",IFERROR(VLOOKUP(D4375,Cadastro!$C$9:$D$1009,2,FALSE),"NOT FOUND"))</f>
        <v/>
      </c>
      <c r="F4375" s="76"/>
      <c r="G4375" s="94"/>
      <c r="H4375" s="97"/>
      <c r="I4375" s="77">
        <f t="shared" si="137"/>
        <v>0</v>
      </c>
      <c r="J4375" s="78" t="str">
        <f>IFERROR(IF(E4375="","",VLOOKUP(D4375,Saldo!$P$8:$Q$1009,2,FALSE)),"")</f>
        <v/>
      </c>
      <c r="K4375" s="76"/>
      <c r="L4375" s="74" t="str">
        <f t="shared" si="136"/>
        <v/>
      </c>
    </row>
    <row r="4376" spans="1:12" ht="18.95" customHeight="1" x14ac:dyDescent="0.25">
      <c r="A4376" s="52"/>
      <c r="C4376" s="185"/>
      <c r="D4376" s="76"/>
      <c r="E4376" s="76" t="str">
        <f>IF(D4376="","",IFERROR(VLOOKUP(D4376,Cadastro!$C$9:$D$1009,2,FALSE),"NOT FOUND"))</f>
        <v/>
      </c>
      <c r="F4376" s="76"/>
      <c r="G4376" s="94"/>
      <c r="H4376" s="97"/>
      <c r="I4376" s="77">
        <f t="shared" si="137"/>
        <v>0</v>
      </c>
      <c r="J4376" s="78" t="str">
        <f>IFERROR(IF(E4376="","",VLOOKUP(D4376,Saldo!$P$8:$Q$1009,2,FALSE)),"")</f>
        <v/>
      </c>
      <c r="K4376" s="76"/>
      <c r="L4376" s="74" t="str">
        <f t="shared" si="136"/>
        <v/>
      </c>
    </row>
    <row r="4377" spans="1:12" ht="18.95" customHeight="1" x14ac:dyDescent="0.25">
      <c r="A4377" s="52"/>
      <c r="C4377" s="185"/>
      <c r="D4377" s="76"/>
      <c r="E4377" s="76" t="str">
        <f>IF(D4377="","",IFERROR(VLOOKUP(D4377,Cadastro!$C$9:$D$1009,2,FALSE),"NOT FOUND"))</f>
        <v/>
      </c>
      <c r="F4377" s="76"/>
      <c r="G4377" s="94"/>
      <c r="H4377" s="97"/>
      <c r="I4377" s="77">
        <f t="shared" si="137"/>
        <v>0</v>
      </c>
      <c r="J4377" s="78" t="str">
        <f>IFERROR(IF(E4377="","",VLOOKUP(D4377,Saldo!$P$8:$Q$1009,2,FALSE)),"")</f>
        <v/>
      </c>
      <c r="K4377" s="76"/>
      <c r="L4377" s="74" t="str">
        <f t="shared" si="136"/>
        <v/>
      </c>
    </row>
    <row r="4378" spans="1:12" ht="18.95" customHeight="1" x14ac:dyDescent="0.25">
      <c r="A4378" s="52"/>
      <c r="C4378" s="185"/>
      <c r="D4378" s="76"/>
      <c r="E4378" s="76" t="str">
        <f>IF(D4378="","",IFERROR(VLOOKUP(D4378,Cadastro!$C$9:$D$1009,2,FALSE),"NOT FOUND"))</f>
        <v/>
      </c>
      <c r="F4378" s="76"/>
      <c r="G4378" s="94"/>
      <c r="H4378" s="97"/>
      <c r="I4378" s="77">
        <f t="shared" si="137"/>
        <v>0</v>
      </c>
      <c r="J4378" s="78" t="str">
        <f>IFERROR(IF(E4378="","",VLOOKUP(D4378,Saldo!$P$8:$Q$1009,2,FALSE)),"")</f>
        <v/>
      </c>
      <c r="K4378" s="76"/>
      <c r="L4378" s="74" t="str">
        <f t="shared" si="136"/>
        <v/>
      </c>
    </row>
    <row r="4379" spans="1:12" ht="18.95" customHeight="1" x14ac:dyDescent="0.25">
      <c r="A4379" s="52"/>
      <c r="C4379" s="185"/>
      <c r="D4379" s="76"/>
      <c r="E4379" s="76" t="str">
        <f>IF(D4379="","",IFERROR(VLOOKUP(D4379,Cadastro!$C$9:$D$1009,2,FALSE),"NOT FOUND"))</f>
        <v/>
      </c>
      <c r="F4379" s="76"/>
      <c r="G4379" s="94"/>
      <c r="H4379" s="97"/>
      <c r="I4379" s="77">
        <f t="shared" si="137"/>
        <v>0</v>
      </c>
      <c r="J4379" s="78" t="str">
        <f>IFERROR(IF(E4379="","",VLOOKUP(D4379,Saldo!$P$8:$Q$1009,2,FALSE)),"")</f>
        <v/>
      </c>
      <c r="K4379" s="76"/>
      <c r="L4379" s="74" t="str">
        <f t="shared" si="136"/>
        <v/>
      </c>
    </row>
    <row r="4380" spans="1:12" ht="18.95" customHeight="1" x14ac:dyDescent="0.25">
      <c r="A4380" s="52"/>
      <c r="C4380" s="185"/>
      <c r="D4380" s="76"/>
      <c r="E4380" s="76" t="str">
        <f>IF(D4380="","",IFERROR(VLOOKUP(D4380,Cadastro!$C$9:$D$1009,2,FALSE),"NOT FOUND"))</f>
        <v/>
      </c>
      <c r="F4380" s="76"/>
      <c r="G4380" s="94"/>
      <c r="H4380" s="97"/>
      <c r="I4380" s="77">
        <f t="shared" si="137"/>
        <v>0</v>
      </c>
      <c r="J4380" s="78" t="str">
        <f>IFERROR(IF(E4380="","",VLOOKUP(D4380,Saldo!$P$8:$Q$1009,2,FALSE)),"")</f>
        <v/>
      </c>
      <c r="K4380" s="76"/>
      <c r="L4380" s="74" t="str">
        <f t="shared" si="136"/>
        <v/>
      </c>
    </row>
    <row r="4381" spans="1:12" ht="18.95" customHeight="1" x14ac:dyDescent="0.25">
      <c r="A4381" s="52"/>
      <c r="C4381" s="185"/>
      <c r="D4381" s="76"/>
      <c r="E4381" s="76" t="str">
        <f>IF(D4381="","",IFERROR(VLOOKUP(D4381,Cadastro!$C$9:$D$1009,2,FALSE),"NOT FOUND"))</f>
        <v/>
      </c>
      <c r="F4381" s="76"/>
      <c r="G4381" s="94"/>
      <c r="H4381" s="97"/>
      <c r="I4381" s="77">
        <f t="shared" si="137"/>
        <v>0</v>
      </c>
      <c r="J4381" s="78" t="str">
        <f>IFERROR(IF(E4381="","",VLOOKUP(D4381,Saldo!$P$8:$Q$1009,2,FALSE)),"")</f>
        <v/>
      </c>
      <c r="K4381" s="76"/>
      <c r="L4381" s="74" t="str">
        <f t="shared" si="136"/>
        <v/>
      </c>
    </row>
    <row r="4382" spans="1:12" ht="18.95" customHeight="1" x14ac:dyDescent="0.25">
      <c r="A4382" s="52"/>
      <c r="C4382" s="185"/>
      <c r="D4382" s="76"/>
      <c r="E4382" s="76" t="str">
        <f>IF(D4382="","",IFERROR(VLOOKUP(D4382,Cadastro!$C$9:$D$1009,2,FALSE),"NOT FOUND"))</f>
        <v/>
      </c>
      <c r="F4382" s="76"/>
      <c r="G4382" s="94"/>
      <c r="H4382" s="97"/>
      <c r="I4382" s="77">
        <f t="shared" si="137"/>
        <v>0</v>
      </c>
      <c r="J4382" s="78" t="str">
        <f>IFERROR(IF(E4382="","",VLOOKUP(D4382,Saldo!$P$8:$Q$1009,2,FALSE)),"")</f>
        <v/>
      </c>
      <c r="K4382" s="76"/>
      <c r="L4382" s="74" t="str">
        <f t="shared" si="136"/>
        <v/>
      </c>
    </row>
    <row r="4383" spans="1:12" ht="18.95" customHeight="1" x14ac:dyDescent="0.25">
      <c r="A4383" s="52"/>
      <c r="C4383" s="185"/>
      <c r="D4383" s="76"/>
      <c r="E4383" s="76" t="str">
        <f>IF(D4383="","",IFERROR(VLOOKUP(D4383,Cadastro!$C$9:$D$1009,2,FALSE),"NOT FOUND"))</f>
        <v/>
      </c>
      <c r="F4383" s="76"/>
      <c r="G4383" s="94"/>
      <c r="H4383" s="97"/>
      <c r="I4383" s="77">
        <f t="shared" si="137"/>
        <v>0</v>
      </c>
      <c r="J4383" s="78" t="str">
        <f>IFERROR(IF(E4383="","",VLOOKUP(D4383,Saldo!$P$8:$Q$1009,2,FALSE)),"")</f>
        <v/>
      </c>
      <c r="K4383" s="76"/>
      <c r="L4383" s="74" t="str">
        <f t="shared" si="136"/>
        <v/>
      </c>
    </row>
    <row r="4384" spans="1:12" ht="18.95" customHeight="1" x14ac:dyDescent="0.25">
      <c r="A4384" s="52"/>
      <c r="C4384" s="185"/>
      <c r="D4384" s="76"/>
      <c r="E4384" s="76" t="str">
        <f>IF(D4384="","",IFERROR(VLOOKUP(D4384,Cadastro!$C$9:$D$1009,2,FALSE),"NOT FOUND"))</f>
        <v/>
      </c>
      <c r="F4384" s="76"/>
      <c r="G4384" s="94"/>
      <c r="H4384" s="97"/>
      <c r="I4384" s="77">
        <f t="shared" si="137"/>
        <v>0</v>
      </c>
      <c r="J4384" s="78" t="str">
        <f>IFERROR(IF(E4384="","",VLOOKUP(D4384,Saldo!$P$8:$Q$1009,2,FALSE)),"")</f>
        <v/>
      </c>
      <c r="K4384" s="76"/>
      <c r="L4384" s="74" t="str">
        <f t="shared" si="136"/>
        <v/>
      </c>
    </row>
    <row r="4385" spans="1:12" ht="18.95" customHeight="1" x14ac:dyDescent="0.25">
      <c r="A4385" s="52"/>
      <c r="C4385" s="185"/>
      <c r="D4385" s="76"/>
      <c r="E4385" s="76" t="str">
        <f>IF(D4385="","",IFERROR(VLOOKUP(D4385,Cadastro!$C$9:$D$1009,2,FALSE),"NOT FOUND"))</f>
        <v/>
      </c>
      <c r="F4385" s="76"/>
      <c r="G4385" s="94"/>
      <c r="H4385" s="97"/>
      <c r="I4385" s="77">
        <f t="shared" si="137"/>
        <v>0</v>
      </c>
      <c r="J4385" s="78" t="str">
        <f>IFERROR(IF(E4385="","",VLOOKUP(D4385,Saldo!$P$8:$Q$1009,2,FALSE)),"")</f>
        <v/>
      </c>
      <c r="K4385" s="76"/>
      <c r="L4385" s="74" t="str">
        <f t="shared" si="136"/>
        <v/>
      </c>
    </row>
    <row r="4386" spans="1:12" ht="18.95" customHeight="1" x14ac:dyDescent="0.25">
      <c r="A4386" s="52"/>
      <c r="C4386" s="185"/>
      <c r="D4386" s="76"/>
      <c r="E4386" s="76" t="str">
        <f>IF(D4386="","",IFERROR(VLOOKUP(D4386,Cadastro!$C$9:$D$1009,2,FALSE),"NOT FOUND"))</f>
        <v/>
      </c>
      <c r="F4386" s="76"/>
      <c r="G4386" s="94"/>
      <c r="H4386" s="97"/>
      <c r="I4386" s="77">
        <f t="shared" si="137"/>
        <v>0</v>
      </c>
      <c r="J4386" s="78" t="str">
        <f>IFERROR(IF(E4386="","",VLOOKUP(D4386,Saldo!$P$8:$Q$1009,2,FALSE)),"")</f>
        <v/>
      </c>
      <c r="K4386" s="76"/>
      <c r="L4386" s="74" t="str">
        <f t="shared" si="136"/>
        <v/>
      </c>
    </row>
    <row r="4387" spans="1:12" ht="18.95" customHeight="1" x14ac:dyDescent="0.25">
      <c r="A4387" s="52"/>
      <c r="C4387" s="185"/>
      <c r="D4387" s="76"/>
      <c r="E4387" s="76" t="str">
        <f>IF(D4387="","",IFERROR(VLOOKUP(D4387,Cadastro!$C$9:$D$1009,2,FALSE),"NOT FOUND"))</f>
        <v/>
      </c>
      <c r="F4387" s="76"/>
      <c r="G4387" s="94"/>
      <c r="H4387" s="97"/>
      <c r="I4387" s="77">
        <f t="shared" si="137"/>
        <v>0</v>
      </c>
      <c r="J4387" s="78" t="str">
        <f>IFERROR(IF(E4387="","",VLOOKUP(D4387,Saldo!$P$8:$Q$1009,2,FALSE)),"")</f>
        <v/>
      </c>
      <c r="K4387" s="76"/>
      <c r="L4387" s="74" t="str">
        <f t="shared" si="136"/>
        <v/>
      </c>
    </row>
    <row r="4388" spans="1:12" ht="18.95" customHeight="1" x14ac:dyDescent="0.25">
      <c r="A4388" s="52"/>
      <c r="C4388" s="185"/>
      <c r="D4388" s="76"/>
      <c r="E4388" s="76" t="str">
        <f>IF(D4388="","",IFERROR(VLOOKUP(D4388,Cadastro!$C$9:$D$1009,2,FALSE),"NOT FOUND"))</f>
        <v/>
      </c>
      <c r="F4388" s="76"/>
      <c r="G4388" s="94"/>
      <c r="H4388" s="97"/>
      <c r="I4388" s="77">
        <f t="shared" si="137"/>
        <v>0</v>
      </c>
      <c r="J4388" s="78" t="str">
        <f>IFERROR(IF(E4388="","",VLOOKUP(D4388,Saldo!$P$8:$Q$1009,2,FALSE)),"")</f>
        <v/>
      </c>
      <c r="K4388" s="76"/>
      <c r="L4388" s="74" t="str">
        <f t="shared" si="136"/>
        <v/>
      </c>
    </row>
    <row r="4389" spans="1:12" ht="18.95" customHeight="1" x14ac:dyDescent="0.25">
      <c r="A4389" s="52"/>
      <c r="C4389" s="185"/>
      <c r="D4389" s="76"/>
      <c r="E4389" s="76" t="str">
        <f>IF(D4389="","",IFERROR(VLOOKUP(D4389,Cadastro!$C$9:$D$1009,2,FALSE),"NOT FOUND"))</f>
        <v/>
      </c>
      <c r="F4389" s="76"/>
      <c r="G4389" s="94"/>
      <c r="H4389" s="97"/>
      <c r="I4389" s="77">
        <f t="shared" si="137"/>
        <v>0</v>
      </c>
      <c r="J4389" s="78" t="str">
        <f>IFERROR(IF(E4389="","",VLOOKUP(D4389,Saldo!$P$8:$Q$1009,2,FALSE)),"")</f>
        <v/>
      </c>
      <c r="K4389" s="76"/>
      <c r="L4389" s="74" t="str">
        <f t="shared" si="136"/>
        <v/>
      </c>
    </row>
    <row r="4390" spans="1:12" ht="18.95" customHeight="1" x14ac:dyDescent="0.25">
      <c r="A4390" s="52"/>
      <c r="C4390" s="185"/>
      <c r="D4390" s="76"/>
      <c r="E4390" s="76" t="str">
        <f>IF(D4390="","",IFERROR(VLOOKUP(D4390,Cadastro!$C$9:$D$1009,2,FALSE),"NOT FOUND"))</f>
        <v/>
      </c>
      <c r="F4390" s="76"/>
      <c r="G4390" s="94"/>
      <c r="H4390" s="97"/>
      <c r="I4390" s="77">
        <f t="shared" si="137"/>
        <v>0</v>
      </c>
      <c r="J4390" s="78" t="str">
        <f>IFERROR(IF(E4390="","",VLOOKUP(D4390,Saldo!$P$8:$Q$1009,2,FALSE)),"")</f>
        <v/>
      </c>
      <c r="K4390" s="76"/>
      <c r="L4390" s="74" t="str">
        <f t="shared" si="136"/>
        <v/>
      </c>
    </row>
    <row r="4391" spans="1:12" ht="18.95" customHeight="1" x14ac:dyDescent="0.25">
      <c r="A4391" s="52"/>
      <c r="C4391" s="185"/>
      <c r="D4391" s="76"/>
      <c r="E4391" s="76" t="str">
        <f>IF(D4391="","",IFERROR(VLOOKUP(D4391,Cadastro!$C$9:$D$1009,2,FALSE),"NOT FOUND"))</f>
        <v/>
      </c>
      <c r="F4391" s="76"/>
      <c r="G4391" s="94"/>
      <c r="H4391" s="97"/>
      <c r="I4391" s="77">
        <f t="shared" si="137"/>
        <v>0</v>
      </c>
      <c r="J4391" s="78" t="str">
        <f>IFERROR(IF(E4391="","",VLOOKUP(D4391,Saldo!$P$8:$Q$1009,2,FALSE)),"")</f>
        <v/>
      </c>
      <c r="K4391" s="76"/>
      <c r="L4391" s="74" t="str">
        <f t="shared" si="136"/>
        <v/>
      </c>
    </row>
    <row r="4392" spans="1:12" ht="18.95" customHeight="1" x14ac:dyDescent="0.25">
      <c r="A4392" s="52"/>
      <c r="C4392" s="185"/>
      <c r="D4392" s="76"/>
      <c r="E4392" s="76" t="str">
        <f>IF(D4392="","",IFERROR(VLOOKUP(D4392,Cadastro!$C$9:$D$1009,2,FALSE),"NOT FOUND"))</f>
        <v/>
      </c>
      <c r="F4392" s="76"/>
      <c r="G4392" s="94"/>
      <c r="H4392" s="97"/>
      <c r="I4392" s="77">
        <f t="shared" si="137"/>
        <v>0</v>
      </c>
      <c r="J4392" s="78" t="str">
        <f>IFERROR(IF(E4392="","",VLOOKUP(D4392,Saldo!$P$8:$Q$1009,2,FALSE)),"")</f>
        <v/>
      </c>
      <c r="K4392" s="76"/>
      <c r="L4392" s="74" t="str">
        <f t="shared" si="136"/>
        <v/>
      </c>
    </row>
    <row r="4393" spans="1:12" ht="18.95" customHeight="1" x14ac:dyDescent="0.25">
      <c r="A4393" s="52"/>
      <c r="C4393" s="185"/>
      <c r="D4393" s="76"/>
      <c r="E4393" s="76" t="str">
        <f>IF(D4393="","",IFERROR(VLOOKUP(D4393,Cadastro!$C$9:$D$1009,2,FALSE),"NOT FOUND"))</f>
        <v/>
      </c>
      <c r="F4393" s="76"/>
      <c r="G4393" s="94"/>
      <c r="H4393" s="97"/>
      <c r="I4393" s="77">
        <f t="shared" si="137"/>
        <v>0</v>
      </c>
      <c r="J4393" s="78" t="str">
        <f>IFERROR(IF(E4393="","",VLOOKUP(D4393,Saldo!$P$8:$Q$1009,2,FALSE)),"")</f>
        <v/>
      </c>
      <c r="K4393" s="76"/>
      <c r="L4393" s="74" t="str">
        <f t="shared" si="136"/>
        <v/>
      </c>
    </row>
    <row r="4394" spans="1:12" ht="18.95" customHeight="1" x14ac:dyDescent="0.25">
      <c r="A4394" s="52"/>
      <c r="C4394" s="185"/>
      <c r="D4394" s="76"/>
      <c r="E4394" s="76" t="str">
        <f>IF(D4394="","",IFERROR(VLOOKUP(D4394,Cadastro!$C$9:$D$1009,2,FALSE),"NOT FOUND"))</f>
        <v/>
      </c>
      <c r="F4394" s="76"/>
      <c r="G4394" s="94"/>
      <c r="H4394" s="97"/>
      <c r="I4394" s="77">
        <f t="shared" si="137"/>
        <v>0</v>
      </c>
      <c r="J4394" s="78" t="str">
        <f>IFERROR(IF(E4394="","",VLOOKUP(D4394,Saldo!$P$8:$Q$1009,2,FALSE)),"")</f>
        <v/>
      </c>
      <c r="K4394" s="76"/>
      <c r="L4394" s="74" t="str">
        <f t="shared" si="136"/>
        <v/>
      </c>
    </row>
    <row r="4395" spans="1:12" ht="18.95" customHeight="1" x14ac:dyDescent="0.25">
      <c r="A4395" s="52"/>
      <c r="C4395" s="185"/>
      <c r="D4395" s="76"/>
      <c r="E4395" s="76" t="str">
        <f>IF(D4395="","",IFERROR(VLOOKUP(D4395,Cadastro!$C$9:$D$1009,2,FALSE),"NOT FOUND"))</f>
        <v/>
      </c>
      <c r="F4395" s="76"/>
      <c r="G4395" s="94"/>
      <c r="H4395" s="97"/>
      <c r="I4395" s="77">
        <f t="shared" si="137"/>
        <v>0</v>
      </c>
      <c r="J4395" s="78" t="str">
        <f>IFERROR(IF(E4395="","",VLOOKUP(D4395,Saldo!$P$8:$Q$1009,2,FALSE)),"")</f>
        <v/>
      </c>
      <c r="K4395" s="76"/>
      <c r="L4395" s="74" t="str">
        <f t="shared" si="136"/>
        <v/>
      </c>
    </row>
    <row r="4396" spans="1:12" ht="18.95" customHeight="1" x14ac:dyDescent="0.25">
      <c r="A4396" s="52"/>
      <c r="C4396" s="185"/>
      <c r="D4396" s="76"/>
      <c r="E4396" s="76" t="str">
        <f>IF(D4396="","",IFERROR(VLOOKUP(D4396,Cadastro!$C$9:$D$1009,2,FALSE),"NOT FOUND"))</f>
        <v/>
      </c>
      <c r="F4396" s="76"/>
      <c r="G4396" s="94"/>
      <c r="H4396" s="97"/>
      <c r="I4396" s="77">
        <f t="shared" si="137"/>
        <v>0</v>
      </c>
      <c r="J4396" s="78" t="str">
        <f>IFERROR(IF(E4396="","",VLOOKUP(D4396,Saldo!$P$8:$Q$1009,2,FALSE)),"")</f>
        <v/>
      </c>
      <c r="K4396" s="76"/>
      <c r="L4396" s="74" t="str">
        <f t="shared" si="136"/>
        <v/>
      </c>
    </row>
    <row r="4397" spans="1:12" ht="18.95" customHeight="1" x14ac:dyDescent="0.25">
      <c r="A4397" s="52"/>
      <c r="C4397" s="185"/>
      <c r="D4397" s="76"/>
      <c r="E4397" s="76" t="str">
        <f>IF(D4397="","",IFERROR(VLOOKUP(D4397,Cadastro!$C$9:$D$1009,2,FALSE),"NOT FOUND"))</f>
        <v/>
      </c>
      <c r="F4397" s="76"/>
      <c r="G4397" s="94"/>
      <c r="H4397" s="97"/>
      <c r="I4397" s="77">
        <f t="shared" si="137"/>
        <v>0</v>
      </c>
      <c r="J4397" s="78" t="str">
        <f>IFERROR(IF(E4397="","",VLOOKUP(D4397,Saldo!$P$8:$Q$1009,2,FALSE)),"")</f>
        <v/>
      </c>
      <c r="K4397" s="76"/>
      <c r="L4397" s="74" t="str">
        <f t="shared" si="136"/>
        <v/>
      </c>
    </row>
    <row r="4398" spans="1:12" ht="18.95" customHeight="1" x14ac:dyDescent="0.25">
      <c r="A4398" s="52"/>
      <c r="C4398" s="185"/>
      <c r="D4398" s="76"/>
      <c r="E4398" s="76" t="str">
        <f>IF(D4398="","",IFERROR(VLOOKUP(D4398,Cadastro!$C$9:$D$1009,2,FALSE),"NOT FOUND"))</f>
        <v/>
      </c>
      <c r="F4398" s="76"/>
      <c r="G4398" s="94"/>
      <c r="H4398" s="97"/>
      <c r="I4398" s="77">
        <f t="shared" si="137"/>
        <v>0</v>
      </c>
      <c r="J4398" s="78" t="str">
        <f>IFERROR(IF(E4398="","",VLOOKUP(D4398,Saldo!$P$8:$Q$1009,2,FALSE)),"")</f>
        <v/>
      </c>
      <c r="K4398" s="76"/>
      <c r="L4398" s="74" t="str">
        <f t="shared" si="136"/>
        <v/>
      </c>
    </row>
    <row r="4399" spans="1:12" ht="18.95" customHeight="1" x14ac:dyDescent="0.25">
      <c r="A4399" s="52"/>
      <c r="C4399" s="185"/>
      <c r="D4399" s="76"/>
      <c r="E4399" s="76" t="str">
        <f>IF(D4399="","",IFERROR(VLOOKUP(D4399,Cadastro!$C$9:$D$1009,2,FALSE),"NOT FOUND"))</f>
        <v/>
      </c>
      <c r="F4399" s="76"/>
      <c r="G4399" s="94"/>
      <c r="H4399" s="97"/>
      <c r="I4399" s="77">
        <f t="shared" si="137"/>
        <v>0</v>
      </c>
      <c r="J4399" s="78" t="str">
        <f>IFERROR(IF(E4399="","",VLOOKUP(D4399,Saldo!$P$8:$Q$1009,2,FALSE)),"")</f>
        <v/>
      </c>
      <c r="K4399" s="76"/>
      <c r="L4399" s="74" t="str">
        <f t="shared" si="136"/>
        <v/>
      </c>
    </row>
    <row r="4400" spans="1:12" ht="18.95" customHeight="1" x14ac:dyDescent="0.25">
      <c r="A4400" s="52"/>
      <c r="C4400" s="185"/>
      <c r="D4400" s="76"/>
      <c r="E4400" s="76" t="str">
        <f>IF(D4400="","",IFERROR(VLOOKUP(D4400,Cadastro!$C$9:$D$1009,2,FALSE),"NOT FOUND"))</f>
        <v/>
      </c>
      <c r="F4400" s="76"/>
      <c r="G4400" s="94"/>
      <c r="H4400" s="97"/>
      <c r="I4400" s="77">
        <f t="shared" si="137"/>
        <v>0</v>
      </c>
      <c r="J4400" s="78" t="str">
        <f>IFERROR(IF(E4400="","",VLOOKUP(D4400,Saldo!$P$8:$Q$1009,2,FALSE)),"")</f>
        <v/>
      </c>
      <c r="K4400" s="76"/>
      <c r="L4400" s="74" t="str">
        <f t="shared" si="136"/>
        <v/>
      </c>
    </row>
    <row r="4401" spans="1:12" ht="18.95" customHeight="1" x14ac:dyDescent="0.25">
      <c r="A4401" s="52"/>
      <c r="C4401" s="185"/>
      <c r="D4401" s="76"/>
      <c r="E4401" s="76" t="str">
        <f>IF(D4401="","",IFERROR(VLOOKUP(D4401,Cadastro!$C$9:$D$1009,2,FALSE),"NOT FOUND"))</f>
        <v/>
      </c>
      <c r="F4401" s="76"/>
      <c r="G4401" s="94"/>
      <c r="H4401" s="97"/>
      <c r="I4401" s="77">
        <f t="shared" si="137"/>
        <v>0</v>
      </c>
      <c r="J4401" s="78" t="str">
        <f>IFERROR(IF(E4401="","",VLOOKUP(D4401,Saldo!$P$8:$Q$1009,2,FALSE)),"")</f>
        <v/>
      </c>
      <c r="K4401" s="76"/>
      <c r="L4401" s="74" t="str">
        <f t="shared" si="136"/>
        <v/>
      </c>
    </row>
    <row r="4402" spans="1:12" ht="18.95" customHeight="1" x14ac:dyDescent="0.25">
      <c r="A4402" s="52"/>
      <c r="C4402" s="185"/>
      <c r="D4402" s="76"/>
      <c r="E4402" s="76" t="str">
        <f>IF(D4402="","",IFERROR(VLOOKUP(D4402,Cadastro!$C$9:$D$1009,2,FALSE),"NOT FOUND"))</f>
        <v/>
      </c>
      <c r="F4402" s="76"/>
      <c r="G4402" s="94"/>
      <c r="H4402" s="97"/>
      <c r="I4402" s="77">
        <f t="shared" si="137"/>
        <v>0</v>
      </c>
      <c r="J4402" s="78" t="str">
        <f>IFERROR(IF(E4402="","",VLOOKUP(D4402,Saldo!$P$8:$Q$1009,2,FALSE)),"")</f>
        <v/>
      </c>
      <c r="K4402" s="76"/>
      <c r="L4402" s="74" t="str">
        <f t="shared" si="136"/>
        <v/>
      </c>
    </row>
    <row r="4403" spans="1:12" ht="18.95" customHeight="1" x14ac:dyDescent="0.25">
      <c r="A4403" s="52"/>
      <c r="C4403" s="185"/>
      <c r="D4403" s="76"/>
      <c r="E4403" s="76" t="str">
        <f>IF(D4403="","",IFERROR(VLOOKUP(D4403,Cadastro!$C$9:$D$1009,2,FALSE),"NOT FOUND"))</f>
        <v/>
      </c>
      <c r="F4403" s="76"/>
      <c r="G4403" s="94"/>
      <c r="H4403" s="97"/>
      <c r="I4403" s="77">
        <f t="shared" si="137"/>
        <v>0</v>
      </c>
      <c r="J4403" s="78" t="str">
        <f>IFERROR(IF(E4403="","",VLOOKUP(D4403,Saldo!$P$8:$Q$1009,2,FALSE)),"")</f>
        <v/>
      </c>
      <c r="K4403" s="76"/>
      <c r="L4403" s="74" t="str">
        <f t="shared" si="136"/>
        <v/>
      </c>
    </row>
    <row r="4404" spans="1:12" ht="18.95" customHeight="1" x14ac:dyDescent="0.25">
      <c r="A4404" s="52"/>
      <c r="C4404" s="185"/>
      <c r="D4404" s="76"/>
      <c r="E4404" s="76" t="str">
        <f>IF(D4404="","",IFERROR(VLOOKUP(D4404,Cadastro!$C$9:$D$1009,2,FALSE),"NOT FOUND"))</f>
        <v/>
      </c>
      <c r="F4404" s="76"/>
      <c r="G4404" s="94"/>
      <c r="H4404" s="97"/>
      <c r="I4404" s="77">
        <f t="shared" si="137"/>
        <v>0</v>
      </c>
      <c r="J4404" s="78" t="str">
        <f>IFERROR(IF(E4404="","",VLOOKUP(D4404,Saldo!$P$8:$Q$1009,2,FALSE)),"")</f>
        <v/>
      </c>
      <c r="K4404" s="76"/>
      <c r="L4404" s="74" t="str">
        <f t="shared" si="136"/>
        <v/>
      </c>
    </row>
    <row r="4405" spans="1:12" ht="18.95" customHeight="1" x14ac:dyDescent="0.25">
      <c r="A4405" s="52"/>
      <c r="C4405" s="185"/>
      <c r="D4405" s="76"/>
      <c r="E4405" s="76" t="str">
        <f>IF(D4405="","",IFERROR(VLOOKUP(D4405,Cadastro!$C$9:$D$1009,2,FALSE),"NOT FOUND"))</f>
        <v/>
      </c>
      <c r="F4405" s="76"/>
      <c r="G4405" s="94"/>
      <c r="H4405" s="97"/>
      <c r="I4405" s="77">
        <f t="shared" si="137"/>
        <v>0</v>
      </c>
      <c r="J4405" s="78" t="str">
        <f>IFERROR(IF(E4405="","",VLOOKUP(D4405,Saldo!$P$8:$Q$1009,2,FALSE)),"")</f>
        <v/>
      </c>
      <c r="K4405" s="76"/>
      <c r="L4405" s="74" t="str">
        <f t="shared" si="136"/>
        <v/>
      </c>
    </row>
    <row r="4406" spans="1:12" ht="18.95" customHeight="1" x14ac:dyDescent="0.25">
      <c r="A4406" s="52"/>
      <c r="C4406" s="185"/>
      <c r="D4406" s="76"/>
      <c r="E4406" s="76" t="str">
        <f>IF(D4406="","",IFERROR(VLOOKUP(D4406,Cadastro!$C$9:$D$1009,2,FALSE),"NOT FOUND"))</f>
        <v/>
      </c>
      <c r="F4406" s="76"/>
      <c r="G4406" s="94"/>
      <c r="H4406" s="97"/>
      <c r="I4406" s="77">
        <f t="shared" si="137"/>
        <v>0</v>
      </c>
      <c r="J4406" s="78" t="str">
        <f>IFERROR(IF(E4406="","",VLOOKUP(D4406,Saldo!$P$8:$Q$1009,2,FALSE)),"")</f>
        <v/>
      </c>
      <c r="K4406" s="76"/>
      <c r="L4406" s="74" t="str">
        <f t="shared" si="136"/>
        <v/>
      </c>
    </row>
    <row r="4407" spans="1:12" ht="18.95" customHeight="1" x14ac:dyDescent="0.25">
      <c r="A4407" s="52"/>
      <c r="C4407" s="185"/>
      <c r="D4407" s="76"/>
      <c r="E4407" s="76" t="str">
        <f>IF(D4407="","",IFERROR(VLOOKUP(D4407,Cadastro!$C$9:$D$1009,2,FALSE),"NOT FOUND"))</f>
        <v/>
      </c>
      <c r="F4407" s="76"/>
      <c r="G4407" s="94"/>
      <c r="H4407" s="97"/>
      <c r="I4407" s="77">
        <f t="shared" si="137"/>
        <v>0</v>
      </c>
      <c r="J4407" s="78" t="str">
        <f>IFERROR(IF(E4407="","",VLOOKUP(D4407,Saldo!$P$8:$Q$1009,2,FALSE)),"")</f>
        <v/>
      </c>
      <c r="K4407" s="76"/>
      <c r="L4407" s="74" t="str">
        <f t="shared" si="136"/>
        <v/>
      </c>
    </row>
    <row r="4408" spans="1:12" ht="18.95" customHeight="1" x14ac:dyDescent="0.25">
      <c r="A4408" s="52"/>
      <c r="C4408" s="185"/>
      <c r="D4408" s="76"/>
      <c r="E4408" s="76" t="str">
        <f>IF(D4408="","",IFERROR(VLOOKUP(D4408,Cadastro!$C$9:$D$1009,2,FALSE),"NOT FOUND"))</f>
        <v/>
      </c>
      <c r="F4408" s="76"/>
      <c r="G4408" s="94"/>
      <c r="H4408" s="97"/>
      <c r="I4408" s="77">
        <f t="shared" si="137"/>
        <v>0</v>
      </c>
      <c r="J4408" s="78" t="str">
        <f>IFERROR(IF(E4408="","",VLOOKUP(D4408,Saldo!$P$8:$Q$1009,2,FALSE)),"")</f>
        <v/>
      </c>
      <c r="K4408" s="76"/>
      <c r="L4408" s="74" t="str">
        <f t="shared" si="136"/>
        <v/>
      </c>
    </row>
    <row r="4409" spans="1:12" ht="18.95" customHeight="1" x14ac:dyDescent="0.25">
      <c r="A4409" s="52"/>
      <c r="C4409" s="185"/>
      <c r="D4409" s="76"/>
      <c r="E4409" s="76" t="str">
        <f>IF(D4409="","",IFERROR(VLOOKUP(D4409,Cadastro!$C$9:$D$1009,2,FALSE),"NOT FOUND"))</f>
        <v/>
      </c>
      <c r="F4409" s="76"/>
      <c r="G4409" s="94"/>
      <c r="H4409" s="97"/>
      <c r="I4409" s="77">
        <f t="shared" si="137"/>
        <v>0</v>
      </c>
      <c r="J4409" s="78" t="str">
        <f>IFERROR(IF(E4409="","",VLOOKUP(D4409,Saldo!$P$8:$Q$1009,2,FALSE)),"")</f>
        <v/>
      </c>
      <c r="K4409" s="76"/>
      <c r="L4409" s="74" t="str">
        <f t="shared" si="136"/>
        <v/>
      </c>
    </row>
    <row r="4410" spans="1:12" ht="18.95" customHeight="1" x14ac:dyDescent="0.25">
      <c r="A4410" s="52"/>
      <c r="C4410" s="185"/>
      <c r="D4410" s="76"/>
      <c r="E4410" s="76" t="str">
        <f>IF(D4410="","",IFERROR(VLOOKUP(D4410,Cadastro!$C$9:$D$1009,2,FALSE),"NOT FOUND"))</f>
        <v/>
      </c>
      <c r="F4410" s="76"/>
      <c r="G4410" s="94"/>
      <c r="H4410" s="97"/>
      <c r="I4410" s="77">
        <f t="shared" si="137"/>
        <v>0</v>
      </c>
      <c r="J4410" s="78" t="str">
        <f>IFERROR(IF(E4410="","",VLOOKUP(D4410,Saldo!$P$8:$Q$1009,2,FALSE)),"")</f>
        <v/>
      </c>
      <c r="K4410" s="76"/>
      <c r="L4410" s="74" t="str">
        <f t="shared" si="136"/>
        <v/>
      </c>
    </row>
    <row r="4411" spans="1:12" ht="18.95" customHeight="1" x14ac:dyDescent="0.25">
      <c r="A4411" s="52"/>
      <c r="C4411" s="185"/>
      <c r="D4411" s="76"/>
      <c r="E4411" s="76" t="str">
        <f>IF(D4411="","",IFERROR(VLOOKUP(D4411,Cadastro!$C$9:$D$1009,2,FALSE),"NOT FOUND"))</f>
        <v/>
      </c>
      <c r="F4411" s="76"/>
      <c r="G4411" s="94"/>
      <c r="H4411" s="97"/>
      <c r="I4411" s="77">
        <f t="shared" si="137"/>
        <v>0</v>
      </c>
      <c r="J4411" s="78" t="str">
        <f>IFERROR(IF(E4411="","",VLOOKUP(D4411,Saldo!$P$8:$Q$1009,2,FALSE)),"")</f>
        <v/>
      </c>
      <c r="K4411" s="76"/>
      <c r="L4411" s="74" t="str">
        <f t="shared" si="136"/>
        <v/>
      </c>
    </row>
    <row r="4412" spans="1:12" ht="18.95" customHeight="1" x14ac:dyDescent="0.25">
      <c r="A4412" s="52"/>
      <c r="C4412" s="185"/>
      <c r="D4412" s="76"/>
      <c r="E4412" s="76" t="str">
        <f>IF(D4412="","",IFERROR(VLOOKUP(D4412,Cadastro!$C$9:$D$1009,2,FALSE),"NOT FOUND"))</f>
        <v/>
      </c>
      <c r="F4412" s="76"/>
      <c r="G4412" s="94"/>
      <c r="H4412" s="97"/>
      <c r="I4412" s="77">
        <f t="shared" si="137"/>
        <v>0</v>
      </c>
      <c r="J4412" s="78" t="str">
        <f>IFERROR(IF(E4412="","",VLOOKUP(D4412,Saldo!$P$8:$Q$1009,2,FALSE)),"")</f>
        <v/>
      </c>
      <c r="K4412" s="76"/>
      <c r="L4412" s="74" t="str">
        <f t="shared" si="136"/>
        <v/>
      </c>
    </row>
    <row r="4413" spans="1:12" ht="18.95" customHeight="1" x14ac:dyDescent="0.25">
      <c r="A4413" s="52"/>
      <c r="C4413" s="185"/>
      <c r="D4413" s="76"/>
      <c r="E4413" s="76" t="str">
        <f>IF(D4413="","",IFERROR(VLOOKUP(D4413,Cadastro!$C$9:$D$1009,2,FALSE),"NOT FOUND"))</f>
        <v/>
      </c>
      <c r="F4413" s="76"/>
      <c r="G4413" s="94"/>
      <c r="H4413" s="97"/>
      <c r="I4413" s="77">
        <f t="shared" si="137"/>
        <v>0</v>
      </c>
      <c r="J4413" s="78" t="str">
        <f>IFERROR(IF(E4413="","",VLOOKUP(D4413,Saldo!$P$8:$Q$1009,2,FALSE)),"")</f>
        <v/>
      </c>
      <c r="K4413" s="76"/>
      <c r="L4413" s="74" t="str">
        <f t="shared" si="136"/>
        <v/>
      </c>
    </row>
    <row r="4414" spans="1:12" ht="18.95" customHeight="1" x14ac:dyDescent="0.25">
      <c r="A4414" s="52"/>
      <c r="C4414" s="185"/>
      <c r="D4414" s="76"/>
      <c r="E4414" s="76" t="str">
        <f>IF(D4414="","",IFERROR(VLOOKUP(D4414,Cadastro!$C$9:$D$1009,2,FALSE),"NOT FOUND"))</f>
        <v/>
      </c>
      <c r="F4414" s="76"/>
      <c r="G4414" s="94"/>
      <c r="H4414" s="97"/>
      <c r="I4414" s="77">
        <f t="shared" si="137"/>
        <v>0</v>
      </c>
      <c r="J4414" s="78" t="str">
        <f>IFERROR(IF(E4414="","",VLOOKUP(D4414,Saldo!$P$8:$Q$1009,2,FALSE)),"")</f>
        <v/>
      </c>
      <c r="K4414" s="76"/>
      <c r="L4414" s="74" t="str">
        <f t="shared" si="136"/>
        <v/>
      </c>
    </row>
    <row r="4415" spans="1:12" ht="18.95" customHeight="1" x14ac:dyDescent="0.25">
      <c r="A4415" s="52"/>
      <c r="C4415" s="185"/>
      <c r="D4415" s="76"/>
      <c r="E4415" s="76" t="str">
        <f>IF(D4415="","",IFERROR(VLOOKUP(D4415,Cadastro!$C$9:$D$1009,2,FALSE),"NOT FOUND"))</f>
        <v/>
      </c>
      <c r="F4415" s="76"/>
      <c r="G4415" s="94"/>
      <c r="H4415" s="97"/>
      <c r="I4415" s="77">
        <f t="shared" si="137"/>
        <v>0</v>
      </c>
      <c r="J4415" s="78" t="str">
        <f>IFERROR(IF(E4415="","",VLOOKUP(D4415,Saldo!$P$8:$Q$1009,2,FALSE)),"")</f>
        <v/>
      </c>
      <c r="K4415" s="76"/>
      <c r="L4415" s="74" t="str">
        <f t="shared" si="136"/>
        <v/>
      </c>
    </row>
    <row r="4416" spans="1:12" ht="18.95" customHeight="1" x14ac:dyDescent="0.25">
      <c r="A4416" s="52"/>
      <c r="C4416" s="185"/>
      <c r="D4416" s="76"/>
      <c r="E4416" s="76" t="str">
        <f>IF(D4416="","",IFERROR(VLOOKUP(D4416,Cadastro!$C$9:$D$1009,2,FALSE),"NOT FOUND"))</f>
        <v/>
      </c>
      <c r="F4416" s="76"/>
      <c r="G4416" s="94"/>
      <c r="H4416" s="97"/>
      <c r="I4416" s="77">
        <f t="shared" si="137"/>
        <v>0</v>
      </c>
      <c r="J4416" s="78" t="str">
        <f>IFERROR(IF(E4416="","",VLOOKUP(D4416,Saldo!$P$8:$Q$1009,2,FALSE)),"")</f>
        <v/>
      </c>
      <c r="K4416" s="76"/>
      <c r="L4416" s="74" t="str">
        <f t="shared" si="136"/>
        <v/>
      </c>
    </row>
    <row r="4417" spans="1:12" ht="18.95" customHeight="1" x14ac:dyDescent="0.25">
      <c r="A4417" s="52"/>
      <c r="C4417" s="185"/>
      <c r="D4417" s="76"/>
      <c r="E4417" s="76" t="str">
        <f>IF(D4417="","",IFERROR(VLOOKUP(D4417,Cadastro!$C$9:$D$1009,2,FALSE),"NOT FOUND"))</f>
        <v/>
      </c>
      <c r="F4417" s="76"/>
      <c r="G4417" s="94"/>
      <c r="H4417" s="97"/>
      <c r="I4417" s="77">
        <f t="shared" si="137"/>
        <v>0</v>
      </c>
      <c r="J4417" s="78" t="str">
        <f>IFERROR(IF(E4417="","",VLOOKUP(D4417,Saldo!$P$8:$Q$1009,2,FALSE)),"")</f>
        <v/>
      </c>
      <c r="K4417" s="76"/>
      <c r="L4417" s="74" t="str">
        <f t="shared" si="136"/>
        <v/>
      </c>
    </row>
    <row r="4418" spans="1:12" ht="18.95" customHeight="1" x14ac:dyDescent="0.25">
      <c r="A4418" s="52"/>
      <c r="C4418" s="185"/>
      <c r="D4418" s="76"/>
      <c r="E4418" s="76" t="str">
        <f>IF(D4418="","",IFERROR(VLOOKUP(D4418,Cadastro!$C$9:$D$1009,2,FALSE),"NOT FOUND"))</f>
        <v/>
      </c>
      <c r="F4418" s="76"/>
      <c r="G4418" s="94"/>
      <c r="H4418" s="97"/>
      <c r="I4418" s="77">
        <f t="shared" si="137"/>
        <v>0</v>
      </c>
      <c r="J4418" s="78" t="str">
        <f>IFERROR(IF(E4418="","",VLOOKUP(D4418,Saldo!$P$8:$Q$1009,2,FALSE)),"")</f>
        <v/>
      </c>
      <c r="K4418" s="76"/>
      <c r="L4418" s="74" t="str">
        <f t="shared" si="136"/>
        <v/>
      </c>
    </row>
    <row r="4419" spans="1:12" ht="18.95" customHeight="1" x14ac:dyDescent="0.25">
      <c r="A4419" s="52"/>
      <c r="C4419" s="185"/>
      <c r="D4419" s="76"/>
      <c r="E4419" s="76" t="str">
        <f>IF(D4419="","",IFERROR(VLOOKUP(D4419,Cadastro!$C$9:$D$1009,2,FALSE),"NOT FOUND"))</f>
        <v/>
      </c>
      <c r="F4419" s="76"/>
      <c r="G4419" s="94"/>
      <c r="H4419" s="97"/>
      <c r="I4419" s="77">
        <f t="shared" si="137"/>
        <v>0</v>
      </c>
      <c r="J4419" s="78" t="str">
        <f>IFERROR(IF(E4419="","",VLOOKUP(D4419,Saldo!$P$8:$Q$1009,2,FALSE)),"")</f>
        <v/>
      </c>
      <c r="K4419" s="76"/>
      <c r="L4419" s="74" t="str">
        <f t="shared" si="136"/>
        <v/>
      </c>
    </row>
    <row r="4420" spans="1:12" ht="18.95" customHeight="1" x14ac:dyDescent="0.25">
      <c r="A4420" s="52"/>
      <c r="C4420" s="185"/>
      <c r="D4420" s="76"/>
      <c r="E4420" s="76" t="str">
        <f>IF(D4420="","",IFERROR(VLOOKUP(D4420,Cadastro!$C$9:$D$1009,2,FALSE),"NOT FOUND"))</f>
        <v/>
      </c>
      <c r="F4420" s="76"/>
      <c r="G4420" s="94"/>
      <c r="H4420" s="97"/>
      <c r="I4420" s="77">
        <f t="shared" si="137"/>
        <v>0</v>
      </c>
      <c r="J4420" s="78" t="str">
        <f>IFERROR(IF(E4420="","",VLOOKUP(D4420,Saldo!$P$8:$Q$1009,2,FALSE)),"")</f>
        <v/>
      </c>
      <c r="K4420" s="76"/>
      <c r="L4420" s="74" t="str">
        <f t="shared" si="136"/>
        <v/>
      </c>
    </row>
    <row r="4421" spans="1:12" ht="18.95" customHeight="1" x14ac:dyDescent="0.25">
      <c r="A4421" s="52"/>
      <c r="C4421" s="185"/>
      <c r="D4421" s="76"/>
      <c r="E4421" s="76" t="str">
        <f>IF(D4421="","",IFERROR(VLOOKUP(D4421,Cadastro!$C$9:$D$1009,2,FALSE),"NOT FOUND"))</f>
        <v/>
      </c>
      <c r="F4421" s="76"/>
      <c r="G4421" s="94"/>
      <c r="H4421" s="97"/>
      <c r="I4421" s="77">
        <f t="shared" si="137"/>
        <v>0</v>
      </c>
      <c r="J4421" s="78" t="str">
        <f>IFERROR(IF(E4421="","",VLOOKUP(D4421,Saldo!$P$8:$Q$1009,2,FALSE)),"")</f>
        <v/>
      </c>
      <c r="K4421" s="76"/>
      <c r="L4421" s="74" t="str">
        <f t="shared" si="136"/>
        <v/>
      </c>
    </row>
    <row r="4422" spans="1:12" ht="18.95" customHeight="1" x14ac:dyDescent="0.25">
      <c r="A4422" s="52"/>
      <c r="C4422" s="185"/>
      <c r="D4422" s="76"/>
      <c r="E4422" s="76" t="str">
        <f>IF(D4422="","",IFERROR(VLOOKUP(D4422,Cadastro!$C$9:$D$1009,2,FALSE),"NOT FOUND"))</f>
        <v/>
      </c>
      <c r="F4422" s="76"/>
      <c r="G4422" s="94"/>
      <c r="H4422" s="97"/>
      <c r="I4422" s="77">
        <f t="shared" si="137"/>
        <v>0</v>
      </c>
      <c r="J4422" s="78" t="str">
        <f>IFERROR(IF(E4422="","",VLOOKUP(D4422,Saldo!$P$8:$Q$1009,2,FALSE)),"")</f>
        <v/>
      </c>
      <c r="K4422" s="76"/>
      <c r="L4422" s="74" t="str">
        <f t="shared" si="136"/>
        <v/>
      </c>
    </row>
    <row r="4423" spans="1:12" ht="18.95" customHeight="1" x14ac:dyDescent="0.25">
      <c r="A4423" s="52"/>
      <c r="C4423" s="185"/>
      <c r="D4423" s="76"/>
      <c r="E4423" s="76" t="str">
        <f>IF(D4423="","",IFERROR(VLOOKUP(D4423,Cadastro!$C$9:$D$1009,2,FALSE),"NOT FOUND"))</f>
        <v/>
      </c>
      <c r="F4423" s="76"/>
      <c r="G4423" s="94"/>
      <c r="H4423" s="97"/>
      <c r="I4423" s="77">
        <f t="shared" si="137"/>
        <v>0</v>
      </c>
      <c r="J4423" s="78" t="str">
        <f>IFERROR(IF(E4423="","",VLOOKUP(D4423,Saldo!$P$8:$Q$1009,2,FALSE)),"")</f>
        <v/>
      </c>
      <c r="K4423" s="76"/>
      <c r="L4423" s="74" t="str">
        <f t="shared" si="136"/>
        <v/>
      </c>
    </row>
    <row r="4424" spans="1:12" ht="18.95" customHeight="1" x14ac:dyDescent="0.25">
      <c r="A4424" s="52"/>
      <c r="C4424" s="185"/>
      <c r="D4424" s="76"/>
      <c r="E4424" s="76" t="str">
        <f>IF(D4424="","",IFERROR(VLOOKUP(D4424,Cadastro!$C$9:$D$1009,2,FALSE),"NOT FOUND"))</f>
        <v/>
      </c>
      <c r="F4424" s="76"/>
      <c r="G4424" s="94"/>
      <c r="H4424" s="97"/>
      <c r="I4424" s="77">
        <f t="shared" si="137"/>
        <v>0</v>
      </c>
      <c r="J4424" s="78" t="str">
        <f>IFERROR(IF(E4424="","",VLOOKUP(D4424,Saldo!$P$8:$Q$1009,2,FALSE)),"")</f>
        <v/>
      </c>
      <c r="K4424" s="76"/>
      <c r="L4424" s="74" t="str">
        <f t="shared" si="136"/>
        <v/>
      </c>
    </row>
    <row r="4425" spans="1:12" ht="18.95" customHeight="1" x14ac:dyDescent="0.25">
      <c r="A4425" s="52"/>
      <c r="C4425" s="185"/>
      <c r="D4425" s="76"/>
      <c r="E4425" s="76" t="str">
        <f>IF(D4425="","",IFERROR(VLOOKUP(D4425,Cadastro!$C$9:$D$1009,2,FALSE),"NOT FOUND"))</f>
        <v/>
      </c>
      <c r="F4425" s="76"/>
      <c r="G4425" s="94"/>
      <c r="H4425" s="97"/>
      <c r="I4425" s="77">
        <f t="shared" si="137"/>
        <v>0</v>
      </c>
      <c r="J4425" s="78" t="str">
        <f>IFERROR(IF(E4425="","",VLOOKUP(D4425,Saldo!$P$8:$Q$1009,2,FALSE)),"")</f>
        <v/>
      </c>
      <c r="K4425" s="76"/>
      <c r="L4425" s="74" t="str">
        <f t="shared" ref="L4425:L4488" si="138">IF(C4425="","",MONTH(C4425))</f>
        <v/>
      </c>
    </row>
    <row r="4426" spans="1:12" ht="18.95" customHeight="1" x14ac:dyDescent="0.25">
      <c r="A4426" s="52"/>
      <c r="C4426" s="185"/>
      <c r="D4426" s="76"/>
      <c r="E4426" s="76" t="str">
        <f>IF(D4426="","",IFERROR(VLOOKUP(D4426,Cadastro!$C$9:$D$1009,2,FALSE),"NOT FOUND"))</f>
        <v/>
      </c>
      <c r="F4426" s="76"/>
      <c r="G4426" s="94"/>
      <c r="H4426" s="97"/>
      <c r="I4426" s="77">
        <f t="shared" ref="I4426:I4489" si="139">IFERROR(G4426*H4426,"Check if QTY and Value are both valid")</f>
        <v>0</v>
      </c>
      <c r="J4426" s="78" t="str">
        <f>IFERROR(IF(E4426="","",VLOOKUP(D4426,Saldo!$P$8:$Q$1009,2,FALSE)),"")</f>
        <v/>
      </c>
      <c r="K4426" s="76"/>
      <c r="L4426" s="74" t="str">
        <f t="shared" si="138"/>
        <v/>
      </c>
    </row>
    <row r="4427" spans="1:12" ht="18.95" customHeight="1" x14ac:dyDescent="0.25">
      <c r="A4427" s="52"/>
      <c r="C4427" s="185"/>
      <c r="D4427" s="76"/>
      <c r="E4427" s="76" t="str">
        <f>IF(D4427="","",IFERROR(VLOOKUP(D4427,Cadastro!$C$9:$D$1009,2,FALSE),"NOT FOUND"))</f>
        <v/>
      </c>
      <c r="F4427" s="76"/>
      <c r="G4427" s="94"/>
      <c r="H4427" s="97"/>
      <c r="I4427" s="77">
        <f t="shared" si="139"/>
        <v>0</v>
      </c>
      <c r="J4427" s="78" t="str">
        <f>IFERROR(IF(E4427="","",VLOOKUP(D4427,Saldo!$P$8:$Q$1009,2,FALSE)),"")</f>
        <v/>
      </c>
      <c r="K4427" s="76"/>
      <c r="L4427" s="74" t="str">
        <f t="shared" si="138"/>
        <v/>
      </c>
    </row>
    <row r="4428" spans="1:12" ht="18.95" customHeight="1" x14ac:dyDescent="0.25">
      <c r="A4428" s="52"/>
      <c r="C4428" s="185"/>
      <c r="D4428" s="76"/>
      <c r="E4428" s="76" t="str">
        <f>IF(D4428="","",IFERROR(VLOOKUP(D4428,Cadastro!$C$9:$D$1009,2,FALSE),"NOT FOUND"))</f>
        <v/>
      </c>
      <c r="F4428" s="76"/>
      <c r="G4428" s="94"/>
      <c r="H4428" s="97"/>
      <c r="I4428" s="77">
        <f t="shared" si="139"/>
        <v>0</v>
      </c>
      <c r="J4428" s="78" t="str">
        <f>IFERROR(IF(E4428="","",VLOOKUP(D4428,Saldo!$P$8:$Q$1009,2,FALSE)),"")</f>
        <v/>
      </c>
      <c r="K4428" s="76"/>
      <c r="L4428" s="74" t="str">
        <f t="shared" si="138"/>
        <v/>
      </c>
    </row>
    <row r="4429" spans="1:12" ht="18.95" customHeight="1" x14ac:dyDescent="0.25">
      <c r="A4429" s="52"/>
      <c r="C4429" s="185"/>
      <c r="D4429" s="76"/>
      <c r="E4429" s="76" t="str">
        <f>IF(D4429="","",IFERROR(VLOOKUP(D4429,Cadastro!$C$9:$D$1009,2,FALSE),"NOT FOUND"))</f>
        <v/>
      </c>
      <c r="F4429" s="76"/>
      <c r="G4429" s="94"/>
      <c r="H4429" s="97"/>
      <c r="I4429" s="77">
        <f t="shared" si="139"/>
        <v>0</v>
      </c>
      <c r="J4429" s="78" t="str">
        <f>IFERROR(IF(E4429="","",VLOOKUP(D4429,Saldo!$P$8:$Q$1009,2,FALSE)),"")</f>
        <v/>
      </c>
      <c r="K4429" s="76"/>
      <c r="L4429" s="74" t="str">
        <f t="shared" si="138"/>
        <v/>
      </c>
    </row>
    <row r="4430" spans="1:12" ht="18.95" customHeight="1" x14ac:dyDescent="0.25">
      <c r="A4430" s="52"/>
      <c r="C4430" s="185"/>
      <c r="D4430" s="76"/>
      <c r="E4430" s="76" t="str">
        <f>IF(D4430="","",IFERROR(VLOOKUP(D4430,Cadastro!$C$9:$D$1009,2,FALSE),"NOT FOUND"))</f>
        <v/>
      </c>
      <c r="F4430" s="76"/>
      <c r="G4430" s="94"/>
      <c r="H4430" s="97"/>
      <c r="I4430" s="77">
        <f t="shared" si="139"/>
        <v>0</v>
      </c>
      <c r="J4430" s="78" t="str">
        <f>IFERROR(IF(E4430="","",VLOOKUP(D4430,Saldo!$P$8:$Q$1009,2,FALSE)),"")</f>
        <v/>
      </c>
      <c r="K4430" s="76"/>
      <c r="L4430" s="74" t="str">
        <f t="shared" si="138"/>
        <v/>
      </c>
    </row>
    <row r="4431" spans="1:12" ht="18.95" customHeight="1" x14ac:dyDescent="0.25">
      <c r="A4431" s="52"/>
      <c r="C4431" s="185"/>
      <c r="D4431" s="76"/>
      <c r="E4431" s="76" t="str">
        <f>IF(D4431="","",IFERROR(VLOOKUP(D4431,Cadastro!$C$9:$D$1009,2,FALSE),"NOT FOUND"))</f>
        <v/>
      </c>
      <c r="F4431" s="76"/>
      <c r="G4431" s="94"/>
      <c r="H4431" s="97"/>
      <c r="I4431" s="77">
        <f t="shared" si="139"/>
        <v>0</v>
      </c>
      <c r="J4431" s="78" t="str">
        <f>IFERROR(IF(E4431="","",VLOOKUP(D4431,Saldo!$P$8:$Q$1009,2,FALSE)),"")</f>
        <v/>
      </c>
      <c r="K4431" s="76"/>
      <c r="L4431" s="74" t="str">
        <f t="shared" si="138"/>
        <v/>
      </c>
    </row>
    <row r="4432" spans="1:12" ht="18.95" customHeight="1" x14ac:dyDescent="0.25">
      <c r="A4432" s="52"/>
      <c r="C4432" s="185"/>
      <c r="D4432" s="76"/>
      <c r="E4432" s="76" t="str">
        <f>IF(D4432="","",IFERROR(VLOOKUP(D4432,Cadastro!$C$9:$D$1009,2,FALSE),"NOT FOUND"))</f>
        <v/>
      </c>
      <c r="F4432" s="76"/>
      <c r="G4432" s="94"/>
      <c r="H4432" s="97"/>
      <c r="I4432" s="77">
        <f t="shared" si="139"/>
        <v>0</v>
      </c>
      <c r="J4432" s="78" t="str">
        <f>IFERROR(IF(E4432="","",VLOOKUP(D4432,Saldo!$P$8:$Q$1009,2,FALSE)),"")</f>
        <v/>
      </c>
      <c r="K4432" s="76"/>
      <c r="L4432" s="74" t="str">
        <f t="shared" si="138"/>
        <v/>
      </c>
    </row>
    <row r="4433" spans="1:12" ht="18.95" customHeight="1" x14ac:dyDescent="0.25">
      <c r="A4433" s="52"/>
      <c r="C4433" s="185"/>
      <c r="D4433" s="76"/>
      <c r="E4433" s="76" t="str">
        <f>IF(D4433="","",IFERROR(VLOOKUP(D4433,Cadastro!$C$9:$D$1009,2,FALSE),"NOT FOUND"))</f>
        <v/>
      </c>
      <c r="F4433" s="76"/>
      <c r="G4433" s="94"/>
      <c r="H4433" s="97"/>
      <c r="I4433" s="77">
        <f t="shared" si="139"/>
        <v>0</v>
      </c>
      <c r="J4433" s="78" t="str">
        <f>IFERROR(IF(E4433="","",VLOOKUP(D4433,Saldo!$P$8:$Q$1009,2,FALSE)),"")</f>
        <v/>
      </c>
      <c r="K4433" s="76"/>
      <c r="L4433" s="74" t="str">
        <f t="shared" si="138"/>
        <v/>
      </c>
    </row>
    <row r="4434" spans="1:12" ht="18.95" customHeight="1" x14ac:dyDescent="0.25">
      <c r="A4434" s="52"/>
      <c r="C4434" s="185"/>
      <c r="D4434" s="76"/>
      <c r="E4434" s="76" t="str">
        <f>IF(D4434="","",IFERROR(VLOOKUP(D4434,Cadastro!$C$9:$D$1009,2,FALSE),"NOT FOUND"))</f>
        <v/>
      </c>
      <c r="F4434" s="76"/>
      <c r="G4434" s="94"/>
      <c r="H4434" s="97"/>
      <c r="I4434" s="77">
        <f t="shared" si="139"/>
        <v>0</v>
      </c>
      <c r="J4434" s="78" t="str">
        <f>IFERROR(IF(E4434="","",VLOOKUP(D4434,Saldo!$P$8:$Q$1009,2,FALSE)),"")</f>
        <v/>
      </c>
      <c r="K4434" s="76"/>
      <c r="L4434" s="74" t="str">
        <f t="shared" si="138"/>
        <v/>
      </c>
    </row>
    <row r="4435" spans="1:12" ht="18.95" customHeight="1" x14ac:dyDescent="0.25">
      <c r="A4435" s="52"/>
      <c r="C4435" s="185"/>
      <c r="D4435" s="76"/>
      <c r="E4435" s="76" t="str">
        <f>IF(D4435="","",IFERROR(VLOOKUP(D4435,Cadastro!$C$9:$D$1009,2,FALSE),"NOT FOUND"))</f>
        <v/>
      </c>
      <c r="F4435" s="76"/>
      <c r="G4435" s="94"/>
      <c r="H4435" s="97"/>
      <c r="I4435" s="77">
        <f t="shared" si="139"/>
        <v>0</v>
      </c>
      <c r="J4435" s="78" t="str">
        <f>IFERROR(IF(E4435="","",VLOOKUP(D4435,Saldo!$P$8:$Q$1009,2,FALSE)),"")</f>
        <v/>
      </c>
      <c r="K4435" s="76"/>
      <c r="L4435" s="74" t="str">
        <f t="shared" si="138"/>
        <v/>
      </c>
    </row>
    <row r="4436" spans="1:12" ht="18.95" customHeight="1" x14ac:dyDescent="0.25">
      <c r="A4436" s="52"/>
      <c r="C4436" s="185"/>
      <c r="D4436" s="76"/>
      <c r="E4436" s="76" t="str">
        <f>IF(D4436="","",IFERROR(VLOOKUP(D4436,Cadastro!$C$9:$D$1009,2,FALSE),"NOT FOUND"))</f>
        <v/>
      </c>
      <c r="F4436" s="76"/>
      <c r="G4436" s="94"/>
      <c r="H4436" s="97"/>
      <c r="I4436" s="77">
        <f t="shared" si="139"/>
        <v>0</v>
      </c>
      <c r="J4436" s="78" t="str">
        <f>IFERROR(IF(E4436="","",VLOOKUP(D4436,Saldo!$P$8:$Q$1009,2,FALSE)),"")</f>
        <v/>
      </c>
      <c r="K4436" s="76"/>
      <c r="L4436" s="74" t="str">
        <f t="shared" si="138"/>
        <v/>
      </c>
    </row>
    <row r="4437" spans="1:12" ht="18.95" customHeight="1" x14ac:dyDescent="0.25">
      <c r="A4437" s="52"/>
      <c r="C4437" s="185"/>
      <c r="D4437" s="76"/>
      <c r="E4437" s="76" t="str">
        <f>IF(D4437="","",IFERROR(VLOOKUP(D4437,Cadastro!$C$9:$D$1009,2,FALSE),"NOT FOUND"))</f>
        <v/>
      </c>
      <c r="F4437" s="76"/>
      <c r="G4437" s="94"/>
      <c r="H4437" s="97"/>
      <c r="I4437" s="77">
        <f t="shared" si="139"/>
        <v>0</v>
      </c>
      <c r="J4437" s="78" t="str">
        <f>IFERROR(IF(E4437="","",VLOOKUP(D4437,Saldo!$P$8:$Q$1009,2,FALSE)),"")</f>
        <v/>
      </c>
      <c r="K4437" s="76"/>
      <c r="L4437" s="74" t="str">
        <f t="shared" si="138"/>
        <v/>
      </c>
    </row>
    <row r="4438" spans="1:12" ht="18.95" customHeight="1" x14ac:dyDescent="0.25">
      <c r="A4438" s="52"/>
      <c r="C4438" s="185"/>
      <c r="D4438" s="76"/>
      <c r="E4438" s="76" t="str">
        <f>IF(D4438="","",IFERROR(VLOOKUP(D4438,Cadastro!$C$9:$D$1009,2,FALSE),"NOT FOUND"))</f>
        <v/>
      </c>
      <c r="F4438" s="76"/>
      <c r="G4438" s="94"/>
      <c r="H4438" s="97"/>
      <c r="I4438" s="77">
        <f t="shared" si="139"/>
        <v>0</v>
      </c>
      <c r="J4438" s="78" t="str">
        <f>IFERROR(IF(E4438="","",VLOOKUP(D4438,Saldo!$P$8:$Q$1009,2,FALSE)),"")</f>
        <v/>
      </c>
      <c r="K4438" s="76"/>
      <c r="L4438" s="74" t="str">
        <f t="shared" si="138"/>
        <v/>
      </c>
    </row>
    <row r="4439" spans="1:12" ht="18.95" customHeight="1" x14ac:dyDescent="0.25">
      <c r="A4439" s="52"/>
      <c r="C4439" s="185"/>
      <c r="D4439" s="76"/>
      <c r="E4439" s="76" t="str">
        <f>IF(D4439="","",IFERROR(VLOOKUP(D4439,Cadastro!$C$9:$D$1009,2,FALSE),"NOT FOUND"))</f>
        <v/>
      </c>
      <c r="F4439" s="76"/>
      <c r="G4439" s="94"/>
      <c r="H4439" s="97"/>
      <c r="I4439" s="77">
        <f t="shared" si="139"/>
        <v>0</v>
      </c>
      <c r="J4439" s="78" t="str">
        <f>IFERROR(IF(E4439="","",VLOOKUP(D4439,Saldo!$P$8:$Q$1009,2,FALSE)),"")</f>
        <v/>
      </c>
      <c r="K4439" s="76"/>
      <c r="L4439" s="74" t="str">
        <f t="shared" si="138"/>
        <v/>
      </c>
    </row>
    <row r="4440" spans="1:12" ht="18.95" customHeight="1" x14ac:dyDescent="0.25">
      <c r="A4440" s="52"/>
      <c r="C4440" s="185"/>
      <c r="D4440" s="76"/>
      <c r="E4440" s="76" t="str">
        <f>IF(D4440="","",IFERROR(VLOOKUP(D4440,Cadastro!$C$9:$D$1009,2,FALSE),"NOT FOUND"))</f>
        <v/>
      </c>
      <c r="F4440" s="76"/>
      <c r="G4440" s="94"/>
      <c r="H4440" s="97"/>
      <c r="I4440" s="77">
        <f t="shared" si="139"/>
        <v>0</v>
      </c>
      <c r="J4440" s="78" t="str">
        <f>IFERROR(IF(E4440="","",VLOOKUP(D4440,Saldo!$P$8:$Q$1009,2,FALSE)),"")</f>
        <v/>
      </c>
      <c r="K4440" s="76"/>
      <c r="L4440" s="74" t="str">
        <f t="shared" si="138"/>
        <v/>
      </c>
    </row>
    <row r="4441" spans="1:12" ht="18.95" customHeight="1" x14ac:dyDescent="0.25">
      <c r="A4441" s="52"/>
      <c r="C4441" s="185"/>
      <c r="D4441" s="76"/>
      <c r="E4441" s="76" t="str">
        <f>IF(D4441="","",IFERROR(VLOOKUP(D4441,Cadastro!$C$9:$D$1009,2,FALSE),"NOT FOUND"))</f>
        <v/>
      </c>
      <c r="F4441" s="76"/>
      <c r="G4441" s="94"/>
      <c r="H4441" s="97"/>
      <c r="I4441" s="77">
        <f t="shared" si="139"/>
        <v>0</v>
      </c>
      <c r="J4441" s="78" t="str">
        <f>IFERROR(IF(E4441="","",VLOOKUP(D4441,Saldo!$P$8:$Q$1009,2,FALSE)),"")</f>
        <v/>
      </c>
      <c r="K4441" s="76"/>
      <c r="L4441" s="74" t="str">
        <f t="shared" si="138"/>
        <v/>
      </c>
    </row>
    <row r="4442" spans="1:12" ht="18.95" customHeight="1" x14ac:dyDescent="0.25">
      <c r="A4442" s="52"/>
      <c r="C4442" s="185"/>
      <c r="D4442" s="76"/>
      <c r="E4442" s="76" t="str">
        <f>IF(D4442="","",IFERROR(VLOOKUP(D4442,Cadastro!$C$9:$D$1009,2,FALSE),"NOT FOUND"))</f>
        <v/>
      </c>
      <c r="F4442" s="76"/>
      <c r="G4442" s="94"/>
      <c r="H4442" s="97"/>
      <c r="I4442" s="77">
        <f t="shared" si="139"/>
        <v>0</v>
      </c>
      <c r="J4442" s="78" t="str">
        <f>IFERROR(IF(E4442="","",VLOOKUP(D4442,Saldo!$P$8:$Q$1009,2,FALSE)),"")</f>
        <v/>
      </c>
      <c r="K4442" s="76"/>
      <c r="L4442" s="74" t="str">
        <f t="shared" si="138"/>
        <v/>
      </c>
    </row>
    <row r="4443" spans="1:12" ht="18.95" customHeight="1" x14ac:dyDescent="0.25">
      <c r="A4443" s="52"/>
      <c r="C4443" s="185"/>
      <c r="D4443" s="76"/>
      <c r="E4443" s="76" t="str">
        <f>IF(D4443="","",IFERROR(VLOOKUP(D4443,Cadastro!$C$9:$D$1009,2,FALSE),"NOT FOUND"))</f>
        <v/>
      </c>
      <c r="F4443" s="76"/>
      <c r="G4443" s="94"/>
      <c r="H4443" s="97"/>
      <c r="I4443" s="77">
        <f t="shared" si="139"/>
        <v>0</v>
      </c>
      <c r="J4443" s="78" t="str">
        <f>IFERROR(IF(E4443="","",VLOOKUP(D4443,Saldo!$P$8:$Q$1009,2,FALSE)),"")</f>
        <v/>
      </c>
      <c r="K4443" s="76"/>
      <c r="L4443" s="74" t="str">
        <f t="shared" si="138"/>
        <v/>
      </c>
    </row>
    <row r="4444" spans="1:12" ht="18.95" customHeight="1" x14ac:dyDescent="0.25">
      <c r="A4444" s="52"/>
      <c r="C4444" s="185"/>
      <c r="D4444" s="76"/>
      <c r="E4444" s="76" t="str">
        <f>IF(D4444="","",IFERROR(VLOOKUP(D4444,Cadastro!$C$9:$D$1009,2,FALSE),"NOT FOUND"))</f>
        <v/>
      </c>
      <c r="F4444" s="76"/>
      <c r="G4444" s="94"/>
      <c r="H4444" s="97"/>
      <c r="I4444" s="77">
        <f t="shared" si="139"/>
        <v>0</v>
      </c>
      <c r="J4444" s="78" t="str">
        <f>IFERROR(IF(E4444="","",VLOOKUP(D4444,Saldo!$P$8:$Q$1009,2,FALSE)),"")</f>
        <v/>
      </c>
      <c r="K4444" s="76"/>
      <c r="L4444" s="74" t="str">
        <f t="shared" si="138"/>
        <v/>
      </c>
    </row>
    <row r="4445" spans="1:12" ht="18.95" customHeight="1" x14ac:dyDescent="0.25">
      <c r="A4445" s="52"/>
      <c r="C4445" s="185"/>
      <c r="D4445" s="76"/>
      <c r="E4445" s="76" t="str">
        <f>IF(D4445="","",IFERROR(VLOOKUP(D4445,Cadastro!$C$9:$D$1009,2,FALSE),"NOT FOUND"))</f>
        <v/>
      </c>
      <c r="F4445" s="76"/>
      <c r="G4445" s="94"/>
      <c r="H4445" s="97"/>
      <c r="I4445" s="77">
        <f t="shared" si="139"/>
        <v>0</v>
      </c>
      <c r="J4445" s="78" t="str">
        <f>IFERROR(IF(E4445="","",VLOOKUP(D4445,Saldo!$P$8:$Q$1009,2,FALSE)),"")</f>
        <v/>
      </c>
      <c r="K4445" s="76"/>
      <c r="L4445" s="74" t="str">
        <f t="shared" si="138"/>
        <v/>
      </c>
    </row>
    <row r="4446" spans="1:12" ht="18.95" customHeight="1" x14ac:dyDescent="0.25">
      <c r="A4446" s="52"/>
      <c r="C4446" s="185"/>
      <c r="D4446" s="76"/>
      <c r="E4446" s="76" t="str">
        <f>IF(D4446="","",IFERROR(VLOOKUP(D4446,Cadastro!$C$9:$D$1009,2,FALSE),"NOT FOUND"))</f>
        <v/>
      </c>
      <c r="F4446" s="76"/>
      <c r="G4446" s="94"/>
      <c r="H4446" s="97"/>
      <c r="I4446" s="77">
        <f t="shared" si="139"/>
        <v>0</v>
      </c>
      <c r="J4446" s="78" t="str">
        <f>IFERROR(IF(E4446="","",VLOOKUP(D4446,Saldo!$P$8:$Q$1009,2,FALSE)),"")</f>
        <v/>
      </c>
      <c r="K4446" s="76"/>
      <c r="L4446" s="74" t="str">
        <f t="shared" si="138"/>
        <v/>
      </c>
    </row>
    <row r="4447" spans="1:12" ht="18.95" customHeight="1" x14ac:dyDescent="0.25">
      <c r="A4447" s="52"/>
      <c r="C4447" s="185"/>
      <c r="D4447" s="76"/>
      <c r="E4447" s="76" t="str">
        <f>IF(D4447="","",IFERROR(VLOOKUP(D4447,Cadastro!$C$9:$D$1009,2,FALSE),"NOT FOUND"))</f>
        <v/>
      </c>
      <c r="F4447" s="76"/>
      <c r="G4447" s="94"/>
      <c r="H4447" s="97"/>
      <c r="I4447" s="77">
        <f t="shared" si="139"/>
        <v>0</v>
      </c>
      <c r="J4447" s="78" t="str">
        <f>IFERROR(IF(E4447="","",VLOOKUP(D4447,Saldo!$P$8:$Q$1009,2,FALSE)),"")</f>
        <v/>
      </c>
      <c r="K4447" s="76"/>
      <c r="L4447" s="74" t="str">
        <f t="shared" si="138"/>
        <v/>
      </c>
    </row>
    <row r="4448" spans="1:12" ht="18.95" customHeight="1" x14ac:dyDescent="0.25">
      <c r="A4448" s="52"/>
      <c r="C4448" s="185"/>
      <c r="D4448" s="76"/>
      <c r="E4448" s="76" t="str">
        <f>IF(D4448="","",IFERROR(VLOOKUP(D4448,Cadastro!$C$9:$D$1009,2,FALSE),"NOT FOUND"))</f>
        <v/>
      </c>
      <c r="F4448" s="76"/>
      <c r="G4448" s="94"/>
      <c r="H4448" s="97"/>
      <c r="I4448" s="77">
        <f t="shared" si="139"/>
        <v>0</v>
      </c>
      <c r="J4448" s="78" t="str">
        <f>IFERROR(IF(E4448="","",VLOOKUP(D4448,Saldo!$P$8:$Q$1009,2,FALSE)),"")</f>
        <v/>
      </c>
      <c r="K4448" s="76"/>
      <c r="L4448" s="74" t="str">
        <f t="shared" si="138"/>
        <v/>
      </c>
    </row>
    <row r="4449" spans="1:12" ht="18.95" customHeight="1" x14ac:dyDescent="0.25">
      <c r="A4449" s="52"/>
      <c r="C4449" s="185"/>
      <c r="D4449" s="76"/>
      <c r="E4449" s="76" t="str">
        <f>IF(D4449="","",IFERROR(VLOOKUP(D4449,Cadastro!$C$9:$D$1009,2,FALSE),"NOT FOUND"))</f>
        <v/>
      </c>
      <c r="F4449" s="76"/>
      <c r="G4449" s="94"/>
      <c r="H4449" s="97"/>
      <c r="I4449" s="77">
        <f t="shared" si="139"/>
        <v>0</v>
      </c>
      <c r="J4449" s="78" t="str">
        <f>IFERROR(IF(E4449="","",VLOOKUP(D4449,Saldo!$P$8:$Q$1009,2,FALSE)),"")</f>
        <v/>
      </c>
      <c r="K4449" s="76"/>
      <c r="L4449" s="74" t="str">
        <f t="shared" si="138"/>
        <v/>
      </c>
    </row>
    <row r="4450" spans="1:12" ht="18.95" customHeight="1" x14ac:dyDescent="0.25">
      <c r="A4450" s="52"/>
      <c r="C4450" s="185"/>
      <c r="D4450" s="76"/>
      <c r="E4450" s="76" t="str">
        <f>IF(D4450="","",IFERROR(VLOOKUP(D4450,Cadastro!$C$9:$D$1009,2,FALSE),"NOT FOUND"))</f>
        <v/>
      </c>
      <c r="F4450" s="76"/>
      <c r="G4450" s="94"/>
      <c r="H4450" s="97"/>
      <c r="I4450" s="77">
        <f t="shared" si="139"/>
        <v>0</v>
      </c>
      <c r="J4450" s="78" t="str">
        <f>IFERROR(IF(E4450="","",VLOOKUP(D4450,Saldo!$P$8:$Q$1009,2,FALSE)),"")</f>
        <v/>
      </c>
      <c r="K4450" s="76"/>
      <c r="L4450" s="74" t="str">
        <f t="shared" si="138"/>
        <v/>
      </c>
    </row>
    <row r="4451" spans="1:12" ht="18.95" customHeight="1" x14ac:dyDescent="0.25">
      <c r="A4451" s="52"/>
      <c r="C4451" s="185"/>
      <c r="D4451" s="76"/>
      <c r="E4451" s="76" t="str">
        <f>IF(D4451="","",IFERROR(VLOOKUP(D4451,Cadastro!$C$9:$D$1009,2,FALSE),"NOT FOUND"))</f>
        <v/>
      </c>
      <c r="F4451" s="76"/>
      <c r="G4451" s="94"/>
      <c r="H4451" s="97"/>
      <c r="I4451" s="77">
        <f t="shared" si="139"/>
        <v>0</v>
      </c>
      <c r="J4451" s="78" t="str">
        <f>IFERROR(IF(E4451="","",VLOOKUP(D4451,Saldo!$P$8:$Q$1009,2,FALSE)),"")</f>
        <v/>
      </c>
      <c r="K4451" s="76"/>
      <c r="L4451" s="74" t="str">
        <f t="shared" si="138"/>
        <v/>
      </c>
    </row>
    <row r="4452" spans="1:12" ht="18.95" customHeight="1" x14ac:dyDescent="0.25">
      <c r="A4452" s="52"/>
      <c r="C4452" s="185"/>
      <c r="D4452" s="76"/>
      <c r="E4452" s="76" t="str">
        <f>IF(D4452="","",IFERROR(VLOOKUP(D4452,Cadastro!$C$9:$D$1009,2,FALSE),"NOT FOUND"))</f>
        <v/>
      </c>
      <c r="F4452" s="76"/>
      <c r="G4452" s="94"/>
      <c r="H4452" s="97"/>
      <c r="I4452" s="77">
        <f t="shared" si="139"/>
        <v>0</v>
      </c>
      <c r="J4452" s="78" t="str">
        <f>IFERROR(IF(E4452="","",VLOOKUP(D4452,Saldo!$P$8:$Q$1009,2,FALSE)),"")</f>
        <v/>
      </c>
      <c r="K4452" s="76"/>
      <c r="L4452" s="74" t="str">
        <f t="shared" si="138"/>
        <v/>
      </c>
    </row>
    <row r="4453" spans="1:12" ht="18.95" customHeight="1" x14ac:dyDescent="0.25">
      <c r="A4453" s="52"/>
      <c r="C4453" s="185"/>
      <c r="D4453" s="76"/>
      <c r="E4453" s="76" t="str">
        <f>IF(D4453="","",IFERROR(VLOOKUP(D4453,Cadastro!$C$9:$D$1009,2,FALSE),"NOT FOUND"))</f>
        <v/>
      </c>
      <c r="F4453" s="76"/>
      <c r="G4453" s="94"/>
      <c r="H4453" s="97"/>
      <c r="I4453" s="77">
        <f t="shared" si="139"/>
        <v>0</v>
      </c>
      <c r="J4453" s="78" t="str">
        <f>IFERROR(IF(E4453="","",VLOOKUP(D4453,Saldo!$P$8:$Q$1009,2,FALSE)),"")</f>
        <v/>
      </c>
      <c r="K4453" s="76"/>
      <c r="L4453" s="74" t="str">
        <f t="shared" si="138"/>
        <v/>
      </c>
    </row>
    <row r="4454" spans="1:12" ht="18.95" customHeight="1" x14ac:dyDescent="0.25">
      <c r="A4454" s="52"/>
      <c r="C4454" s="185"/>
      <c r="D4454" s="76"/>
      <c r="E4454" s="76" t="str">
        <f>IF(D4454="","",IFERROR(VLOOKUP(D4454,Cadastro!$C$9:$D$1009,2,FALSE),"NOT FOUND"))</f>
        <v/>
      </c>
      <c r="F4454" s="76"/>
      <c r="G4454" s="94"/>
      <c r="H4454" s="97"/>
      <c r="I4454" s="77">
        <f t="shared" si="139"/>
        <v>0</v>
      </c>
      <c r="J4454" s="78" t="str">
        <f>IFERROR(IF(E4454="","",VLOOKUP(D4454,Saldo!$P$8:$Q$1009,2,FALSE)),"")</f>
        <v/>
      </c>
      <c r="K4454" s="76"/>
      <c r="L4454" s="74" t="str">
        <f t="shared" si="138"/>
        <v/>
      </c>
    </row>
    <row r="4455" spans="1:12" ht="18.95" customHeight="1" x14ac:dyDescent="0.25">
      <c r="A4455" s="52"/>
      <c r="C4455" s="185"/>
      <c r="D4455" s="76"/>
      <c r="E4455" s="76" t="str">
        <f>IF(D4455="","",IFERROR(VLOOKUP(D4455,Cadastro!$C$9:$D$1009,2,FALSE),"NOT FOUND"))</f>
        <v/>
      </c>
      <c r="F4455" s="76"/>
      <c r="G4455" s="94"/>
      <c r="H4455" s="97"/>
      <c r="I4455" s="77">
        <f t="shared" si="139"/>
        <v>0</v>
      </c>
      <c r="J4455" s="78" t="str">
        <f>IFERROR(IF(E4455="","",VLOOKUP(D4455,Saldo!$P$8:$Q$1009,2,FALSE)),"")</f>
        <v/>
      </c>
      <c r="K4455" s="76"/>
      <c r="L4455" s="74" t="str">
        <f t="shared" si="138"/>
        <v/>
      </c>
    </row>
    <row r="4456" spans="1:12" ht="18.95" customHeight="1" x14ac:dyDescent="0.25">
      <c r="A4456" s="52"/>
      <c r="C4456" s="185"/>
      <c r="D4456" s="76"/>
      <c r="E4456" s="76" t="str">
        <f>IF(D4456="","",IFERROR(VLOOKUP(D4456,Cadastro!$C$9:$D$1009,2,FALSE),"NOT FOUND"))</f>
        <v/>
      </c>
      <c r="F4456" s="76"/>
      <c r="G4456" s="94"/>
      <c r="H4456" s="97"/>
      <c r="I4456" s="77">
        <f t="shared" si="139"/>
        <v>0</v>
      </c>
      <c r="J4456" s="78" t="str">
        <f>IFERROR(IF(E4456="","",VLOOKUP(D4456,Saldo!$P$8:$Q$1009,2,FALSE)),"")</f>
        <v/>
      </c>
      <c r="K4456" s="76"/>
      <c r="L4456" s="74" t="str">
        <f t="shared" si="138"/>
        <v/>
      </c>
    </row>
    <row r="4457" spans="1:12" ht="18.95" customHeight="1" x14ac:dyDescent="0.25">
      <c r="A4457" s="52"/>
      <c r="C4457" s="185"/>
      <c r="D4457" s="76"/>
      <c r="E4457" s="76" t="str">
        <f>IF(D4457="","",IFERROR(VLOOKUP(D4457,Cadastro!$C$9:$D$1009,2,FALSE),"NOT FOUND"))</f>
        <v/>
      </c>
      <c r="F4457" s="76"/>
      <c r="G4457" s="94"/>
      <c r="H4457" s="97"/>
      <c r="I4457" s="77">
        <f t="shared" si="139"/>
        <v>0</v>
      </c>
      <c r="J4457" s="78" t="str">
        <f>IFERROR(IF(E4457="","",VLOOKUP(D4457,Saldo!$P$8:$Q$1009,2,FALSE)),"")</f>
        <v/>
      </c>
      <c r="K4457" s="76"/>
      <c r="L4457" s="74" t="str">
        <f t="shared" si="138"/>
        <v/>
      </c>
    </row>
    <row r="4458" spans="1:12" ht="18.95" customHeight="1" x14ac:dyDescent="0.25">
      <c r="A4458" s="52"/>
      <c r="C4458" s="185"/>
      <c r="D4458" s="76"/>
      <c r="E4458" s="76" t="str">
        <f>IF(D4458="","",IFERROR(VLOOKUP(D4458,Cadastro!$C$9:$D$1009,2,FALSE),"NOT FOUND"))</f>
        <v/>
      </c>
      <c r="F4458" s="76"/>
      <c r="G4458" s="94"/>
      <c r="H4458" s="97"/>
      <c r="I4458" s="77">
        <f t="shared" si="139"/>
        <v>0</v>
      </c>
      <c r="J4458" s="78" t="str">
        <f>IFERROR(IF(E4458="","",VLOOKUP(D4458,Saldo!$P$8:$Q$1009,2,FALSE)),"")</f>
        <v/>
      </c>
      <c r="K4458" s="76"/>
      <c r="L4458" s="74" t="str">
        <f t="shared" si="138"/>
        <v/>
      </c>
    </row>
    <row r="4459" spans="1:12" ht="18.95" customHeight="1" x14ac:dyDescent="0.25">
      <c r="A4459" s="52"/>
      <c r="C4459" s="185"/>
      <c r="D4459" s="76"/>
      <c r="E4459" s="76" t="str">
        <f>IF(D4459="","",IFERROR(VLOOKUP(D4459,Cadastro!$C$9:$D$1009,2,FALSE),"NOT FOUND"))</f>
        <v/>
      </c>
      <c r="F4459" s="76"/>
      <c r="G4459" s="94"/>
      <c r="H4459" s="97"/>
      <c r="I4459" s="77">
        <f t="shared" si="139"/>
        <v>0</v>
      </c>
      <c r="J4459" s="78" t="str">
        <f>IFERROR(IF(E4459="","",VLOOKUP(D4459,Saldo!$P$8:$Q$1009,2,FALSE)),"")</f>
        <v/>
      </c>
      <c r="K4459" s="76"/>
      <c r="L4459" s="74" t="str">
        <f t="shared" si="138"/>
        <v/>
      </c>
    </row>
    <row r="4460" spans="1:12" ht="18.95" customHeight="1" x14ac:dyDescent="0.25">
      <c r="A4460" s="52"/>
      <c r="C4460" s="185"/>
      <c r="D4460" s="76"/>
      <c r="E4460" s="76" t="str">
        <f>IF(D4460="","",IFERROR(VLOOKUP(D4460,Cadastro!$C$9:$D$1009,2,FALSE),"NOT FOUND"))</f>
        <v/>
      </c>
      <c r="F4460" s="76"/>
      <c r="G4460" s="94"/>
      <c r="H4460" s="97"/>
      <c r="I4460" s="77">
        <f t="shared" si="139"/>
        <v>0</v>
      </c>
      <c r="J4460" s="78" t="str">
        <f>IFERROR(IF(E4460="","",VLOOKUP(D4460,Saldo!$P$8:$Q$1009,2,FALSE)),"")</f>
        <v/>
      </c>
      <c r="K4460" s="76"/>
      <c r="L4460" s="74" t="str">
        <f t="shared" si="138"/>
        <v/>
      </c>
    </row>
    <row r="4461" spans="1:12" ht="18.95" customHeight="1" x14ac:dyDescent="0.25">
      <c r="A4461" s="52"/>
      <c r="C4461" s="185"/>
      <c r="D4461" s="76"/>
      <c r="E4461" s="76" t="str">
        <f>IF(D4461="","",IFERROR(VLOOKUP(D4461,Cadastro!$C$9:$D$1009,2,FALSE),"NOT FOUND"))</f>
        <v/>
      </c>
      <c r="F4461" s="76"/>
      <c r="G4461" s="94"/>
      <c r="H4461" s="97"/>
      <c r="I4461" s="77">
        <f t="shared" si="139"/>
        <v>0</v>
      </c>
      <c r="J4461" s="78" t="str">
        <f>IFERROR(IF(E4461="","",VLOOKUP(D4461,Saldo!$P$8:$Q$1009,2,FALSE)),"")</f>
        <v/>
      </c>
      <c r="K4461" s="76"/>
      <c r="L4461" s="74" t="str">
        <f t="shared" si="138"/>
        <v/>
      </c>
    </row>
    <row r="4462" spans="1:12" ht="18.95" customHeight="1" x14ac:dyDescent="0.25">
      <c r="A4462" s="52"/>
      <c r="C4462" s="185"/>
      <c r="D4462" s="76"/>
      <c r="E4462" s="76" t="str">
        <f>IF(D4462="","",IFERROR(VLOOKUP(D4462,Cadastro!$C$9:$D$1009,2,FALSE),"NOT FOUND"))</f>
        <v/>
      </c>
      <c r="F4462" s="76"/>
      <c r="G4462" s="94"/>
      <c r="H4462" s="97"/>
      <c r="I4462" s="77">
        <f t="shared" si="139"/>
        <v>0</v>
      </c>
      <c r="J4462" s="78" t="str">
        <f>IFERROR(IF(E4462="","",VLOOKUP(D4462,Saldo!$P$8:$Q$1009,2,FALSE)),"")</f>
        <v/>
      </c>
      <c r="K4462" s="76"/>
      <c r="L4462" s="74" t="str">
        <f t="shared" si="138"/>
        <v/>
      </c>
    </row>
    <row r="4463" spans="1:12" ht="18.95" customHeight="1" x14ac:dyDescent="0.25">
      <c r="A4463" s="52"/>
      <c r="C4463" s="185"/>
      <c r="D4463" s="76"/>
      <c r="E4463" s="76" t="str">
        <f>IF(D4463="","",IFERROR(VLOOKUP(D4463,Cadastro!$C$9:$D$1009,2,FALSE),"NOT FOUND"))</f>
        <v/>
      </c>
      <c r="F4463" s="76"/>
      <c r="G4463" s="94"/>
      <c r="H4463" s="97"/>
      <c r="I4463" s="77">
        <f t="shared" si="139"/>
        <v>0</v>
      </c>
      <c r="J4463" s="78" t="str">
        <f>IFERROR(IF(E4463="","",VLOOKUP(D4463,Saldo!$P$8:$Q$1009,2,FALSE)),"")</f>
        <v/>
      </c>
      <c r="K4463" s="76"/>
      <c r="L4463" s="74" t="str">
        <f t="shared" si="138"/>
        <v/>
      </c>
    </row>
    <row r="4464" spans="1:12" ht="18.95" customHeight="1" x14ac:dyDescent="0.25">
      <c r="A4464" s="52"/>
      <c r="C4464" s="185"/>
      <c r="D4464" s="76"/>
      <c r="E4464" s="76" t="str">
        <f>IF(D4464="","",IFERROR(VLOOKUP(D4464,Cadastro!$C$9:$D$1009,2,FALSE),"NOT FOUND"))</f>
        <v/>
      </c>
      <c r="F4464" s="76"/>
      <c r="G4464" s="94"/>
      <c r="H4464" s="97"/>
      <c r="I4464" s="77">
        <f t="shared" si="139"/>
        <v>0</v>
      </c>
      <c r="J4464" s="78" t="str">
        <f>IFERROR(IF(E4464="","",VLOOKUP(D4464,Saldo!$P$8:$Q$1009,2,FALSE)),"")</f>
        <v/>
      </c>
      <c r="K4464" s="76"/>
      <c r="L4464" s="74" t="str">
        <f t="shared" si="138"/>
        <v/>
      </c>
    </row>
    <row r="4465" spans="1:12" ht="18.95" customHeight="1" x14ac:dyDescent="0.25">
      <c r="A4465" s="52"/>
      <c r="C4465" s="185"/>
      <c r="D4465" s="76"/>
      <c r="E4465" s="76" t="str">
        <f>IF(D4465="","",IFERROR(VLOOKUP(D4465,Cadastro!$C$9:$D$1009,2,FALSE),"NOT FOUND"))</f>
        <v/>
      </c>
      <c r="F4465" s="76"/>
      <c r="G4465" s="94"/>
      <c r="H4465" s="97"/>
      <c r="I4465" s="77">
        <f t="shared" si="139"/>
        <v>0</v>
      </c>
      <c r="J4465" s="78" t="str">
        <f>IFERROR(IF(E4465="","",VLOOKUP(D4465,Saldo!$P$8:$Q$1009,2,FALSE)),"")</f>
        <v/>
      </c>
      <c r="K4465" s="76"/>
      <c r="L4465" s="74" t="str">
        <f t="shared" si="138"/>
        <v/>
      </c>
    </row>
    <row r="4466" spans="1:12" ht="18.95" customHeight="1" x14ac:dyDescent="0.25">
      <c r="A4466" s="52"/>
      <c r="C4466" s="185"/>
      <c r="D4466" s="76"/>
      <c r="E4466" s="76" t="str">
        <f>IF(D4466="","",IFERROR(VLOOKUP(D4466,Cadastro!$C$9:$D$1009,2,FALSE),"NOT FOUND"))</f>
        <v/>
      </c>
      <c r="F4466" s="76"/>
      <c r="G4466" s="94"/>
      <c r="H4466" s="97"/>
      <c r="I4466" s="77">
        <f t="shared" si="139"/>
        <v>0</v>
      </c>
      <c r="J4466" s="78" t="str">
        <f>IFERROR(IF(E4466="","",VLOOKUP(D4466,Saldo!$P$8:$Q$1009,2,FALSE)),"")</f>
        <v/>
      </c>
      <c r="K4466" s="76"/>
      <c r="L4466" s="74" t="str">
        <f t="shared" si="138"/>
        <v/>
      </c>
    </row>
    <row r="4467" spans="1:12" ht="18.95" customHeight="1" x14ac:dyDescent="0.25">
      <c r="A4467" s="52"/>
      <c r="C4467" s="185"/>
      <c r="D4467" s="76"/>
      <c r="E4467" s="76" t="str">
        <f>IF(D4467="","",IFERROR(VLOOKUP(D4467,Cadastro!$C$9:$D$1009,2,FALSE),"NOT FOUND"))</f>
        <v/>
      </c>
      <c r="F4467" s="76"/>
      <c r="G4467" s="94"/>
      <c r="H4467" s="97"/>
      <c r="I4467" s="77">
        <f t="shared" si="139"/>
        <v>0</v>
      </c>
      <c r="J4467" s="78" t="str">
        <f>IFERROR(IF(E4467="","",VLOOKUP(D4467,Saldo!$P$8:$Q$1009,2,FALSE)),"")</f>
        <v/>
      </c>
      <c r="K4467" s="76"/>
      <c r="L4467" s="74" t="str">
        <f t="shared" si="138"/>
        <v/>
      </c>
    </row>
    <row r="4468" spans="1:12" ht="18.95" customHeight="1" x14ac:dyDescent="0.25">
      <c r="A4468" s="52"/>
      <c r="C4468" s="185"/>
      <c r="D4468" s="76"/>
      <c r="E4468" s="76" t="str">
        <f>IF(D4468="","",IFERROR(VLOOKUP(D4468,Cadastro!$C$9:$D$1009,2,FALSE),"NOT FOUND"))</f>
        <v/>
      </c>
      <c r="F4468" s="76"/>
      <c r="G4468" s="94"/>
      <c r="H4468" s="97"/>
      <c r="I4468" s="77">
        <f t="shared" si="139"/>
        <v>0</v>
      </c>
      <c r="J4468" s="78" t="str">
        <f>IFERROR(IF(E4468="","",VLOOKUP(D4468,Saldo!$P$8:$Q$1009,2,FALSE)),"")</f>
        <v/>
      </c>
      <c r="K4468" s="76"/>
      <c r="L4468" s="74" t="str">
        <f t="shared" si="138"/>
        <v/>
      </c>
    </row>
    <row r="4469" spans="1:12" ht="18.95" customHeight="1" x14ac:dyDescent="0.25">
      <c r="A4469" s="52"/>
      <c r="C4469" s="185"/>
      <c r="D4469" s="76"/>
      <c r="E4469" s="76" t="str">
        <f>IF(D4469="","",IFERROR(VLOOKUP(D4469,Cadastro!$C$9:$D$1009,2,FALSE),"NOT FOUND"))</f>
        <v/>
      </c>
      <c r="F4469" s="76"/>
      <c r="G4469" s="94"/>
      <c r="H4469" s="97"/>
      <c r="I4469" s="77">
        <f t="shared" si="139"/>
        <v>0</v>
      </c>
      <c r="J4469" s="78" t="str">
        <f>IFERROR(IF(E4469="","",VLOOKUP(D4469,Saldo!$P$8:$Q$1009,2,FALSE)),"")</f>
        <v/>
      </c>
      <c r="K4469" s="76"/>
      <c r="L4469" s="74" t="str">
        <f t="shared" si="138"/>
        <v/>
      </c>
    </row>
    <row r="4470" spans="1:12" ht="18.95" customHeight="1" x14ac:dyDescent="0.25">
      <c r="A4470" s="52"/>
      <c r="C4470" s="185"/>
      <c r="D4470" s="76"/>
      <c r="E4470" s="76" t="str">
        <f>IF(D4470="","",IFERROR(VLOOKUP(D4470,Cadastro!$C$9:$D$1009,2,FALSE),"NOT FOUND"))</f>
        <v/>
      </c>
      <c r="F4470" s="76"/>
      <c r="G4470" s="94"/>
      <c r="H4470" s="97"/>
      <c r="I4470" s="77">
        <f t="shared" si="139"/>
        <v>0</v>
      </c>
      <c r="J4470" s="78" t="str">
        <f>IFERROR(IF(E4470="","",VLOOKUP(D4470,Saldo!$P$8:$Q$1009,2,FALSE)),"")</f>
        <v/>
      </c>
      <c r="K4470" s="76"/>
      <c r="L4470" s="74" t="str">
        <f t="shared" si="138"/>
        <v/>
      </c>
    </row>
    <row r="4471" spans="1:12" ht="18.95" customHeight="1" x14ac:dyDescent="0.25">
      <c r="A4471" s="52"/>
      <c r="C4471" s="185"/>
      <c r="D4471" s="76"/>
      <c r="E4471" s="76" t="str">
        <f>IF(D4471="","",IFERROR(VLOOKUP(D4471,Cadastro!$C$9:$D$1009,2,FALSE),"NOT FOUND"))</f>
        <v/>
      </c>
      <c r="F4471" s="76"/>
      <c r="G4471" s="94"/>
      <c r="H4471" s="97"/>
      <c r="I4471" s="77">
        <f t="shared" si="139"/>
        <v>0</v>
      </c>
      <c r="J4471" s="78" t="str">
        <f>IFERROR(IF(E4471="","",VLOOKUP(D4471,Saldo!$P$8:$Q$1009,2,FALSE)),"")</f>
        <v/>
      </c>
      <c r="K4471" s="76"/>
      <c r="L4471" s="74" t="str">
        <f t="shared" si="138"/>
        <v/>
      </c>
    </row>
    <row r="4472" spans="1:12" ht="18.95" customHeight="1" x14ac:dyDescent="0.25">
      <c r="A4472" s="52"/>
      <c r="C4472" s="185"/>
      <c r="D4472" s="76"/>
      <c r="E4472" s="76" t="str">
        <f>IF(D4472="","",IFERROR(VLOOKUP(D4472,Cadastro!$C$9:$D$1009,2,FALSE),"NOT FOUND"))</f>
        <v/>
      </c>
      <c r="F4472" s="76"/>
      <c r="G4472" s="94"/>
      <c r="H4472" s="97"/>
      <c r="I4472" s="77">
        <f t="shared" si="139"/>
        <v>0</v>
      </c>
      <c r="J4472" s="78" t="str">
        <f>IFERROR(IF(E4472="","",VLOOKUP(D4472,Saldo!$P$8:$Q$1009,2,FALSE)),"")</f>
        <v/>
      </c>
      <c r="K4472" s="76"/>
      <c r="L4472" s="74" t="str">
        <f t="shared" si="138"/>
        <v/>
      </c>
    </row>
    <row r="4473" spans="1:12" ht="18.95" customHeight="1" x14ac:dyDescent="0.25">
      <c r="A4473" s="52"/>
      <c r="C4473" s="185"/>
      <c r="D4473" s="76"/>
      <c r="E4473" s="76" t="str">
        <f>IF(D4473="","",IFERROR(VLOOKUP(D4473,Cadastro!$C$9:$D$1009,2,FALSE),"NOT FOUND"))</f>
        <v/>
      </c>
      <c r="F4473" s="76"/>
      <c r="G4473" s="94"/>
      <c r="H4473" s="97"/>
      <c r="I4473" s="77">
        <f t="shared" si="139"/>
        <v>0</v>
      </c>
      <c r="J4473" s="78" t="str">
        <f>IFERROR(IF(E4473="","",VLOOKUP(D4473,Saldo!$P$8:$Q$1009,2,FALSE)),"")</f>
        <v/>
      </c>
      <c r="K4473" s="76"/>
      <c r="L4473" s="74" t="str">
        <f t="shared" si="138"/>
        <v/>
      </c>
    </row>
    <row r="4474" spans="1:12" ht="18.95" customHeight="1" x14ac:dyDescent="0.25">
      <c r="A4474" s="52"/>
      <c r="C4474" s="185"/>
      <c r="D4474" s="76"/>
      <c r="E4474" s="76" t="str">
        <f>IF(D4474="","",IFERROR(VLOOKUP(D4474,Cadastro!$C$9:$D$1009,2,FALSE),"NOT FOUND"))</f>
        <v/>
      </c>
      <c r="F4474" s="76"/>
      <c r="G4474" s="94"/>
      <c r="H4474" s="97"/>
      <c r="I4474" s="77">
        <f t="shared" si="139"/>
        <v>0</v>
      </c>
      <c r="J4474" s="78" t="str">
        <f>IFERROR(IF(E4474="","",VLOOKUP(D4474,Saldo!$P$8:$Q$1009,2,FALSE)),"")</f>
        <v/>
      </c>
      <c r="K4474" s="76"/>
      <c r="L4474" s="74" t="str">
        <f t="shared" si="138"/>
        <v/>
      </c>
    </row>
    <row r="4475" spans="1:12" ht="18.95" customHeight="1" x14ac:dyDescent="0.25">
      <c r="A4475" s="52"/>
      <c r="C4475" s="185"/>
      <c r="D4475" s="76"/>
      <c r="E4475" s="76" t="str">
        <f>IF(D4475="","",IFERROR(VLOOKUP(D4475,Cadastro!$C$9:$D$1009,2,FALSE),"NOT FOUND"))</f>
        <v/>
      </c>
      <c r="F4475" s="76"/>
      <c r="G4475" s="94"/>
      <c r="H4475" s="97"/>
      <c r="I4475" s="77">
        <f t="shared" si="139"/>
        <v>0</v>
      </c>
      <c r="J4475" s="78" t="str">
        <f>IFERROR(IF(E4475="","",VLOOKUP(D4475,Saldo!$P$8:$Q$1009,2,FALSE)),"")</f>
        <v/>
      </c>
      <c r="K4475" s="76"/>
      <c r="L4475" s="74" t="str">
        <f t="shared" si="138"/>
        <v/>
      </c>
    </row>
    <row r="4476" spans="1:12" ht="18.95" customHeight="1" x14ac:dyDescent="0.25">
      <c r="A4476" s="52"/>
      <c r="C4476" s="185"/>
      <c r="D4476" s="76"/>
      <c r="E4476" s="76" t="str">
        <f>IF(D4476="","",IFERROR(VLOOKUP(D4476,Cadastro!$C$9:$D$1009,2,FALSE),"NOT FOUND"))</f>
        <v/>
      </c>
      <c r="F4476" s="76"/>
      <c r="G4476" s="94"/>
      <c r="H4476" s="97"/>
      <c r="I4476" s="77">
        <f t="shared" si="139"/>
        <v>0</v>
      </c>
      <c r="J4476" s="78" t="str">
        <f>IFERROR(IF(E4476="","",VLOOKUP(D4476,Saldo!$P$8:$Q$1009,2,FALSE)),"")</f>
        <v/>
      </c>
      <c r="K4476" s="76"/>
      <c r="L4476" s="74" t="str">
        <f t="shared" si="138"/>
        <v/>
      </c>
    </row>
    <row r="4477" spans="1:12" ht="18.95" customHeight="1" x14ac:dyDescent="0.25">
      <c r="A4477" s="52"/>
      <c r="C4477" s="185"/>
      <c r="D4477" s="76"/>
      <c r="E4477" s="76" t="str">
        <f>IF(D4477="","",IFERROR(VLOOKUP(D4477,Cadastro!$C$9:$D$1009,2,FALSE),"NOT FOUND"))</f>
        <v/>
      </c>
      <c r="F4477" s="76"/>
      <c r="G4477" s="94"/>
      <c r="H4477" s="97"/>
      <c r="I4477" s="77">
        <f t="shared" si="139"/>
        <v>0</v>
      </c>
      <c r="J4477" s="78" t="str">
        <f>IFERROR(IF(E4477="","",VLOOKUP(D4477,Saldo!$P$8:$Q$1009,2,FALSE)),"")</f>
        <v/>
      </c>
      <c r="K4477" s="76"/>
      <c r="L4477" s="74" t="str">
        <f t="shared" si="138"/>
        <v/>
      </c>
    </row>
    <row r="4478" spans="1:12" ht="18.95" customHeight="1" x14ac:dyDescent="0.25">
      <c r="A4478" s="52"/>
      <c r="C4478" s="185"/>
      <c r="D4478" s="76"/>
      <c r="E4478" s="76" t="str">
        <f>IF(D4478="","",IFERROR(VLOOKUP(D4478,Cadastro!$C$9:$D$1009,2,FALSE),"NOT FOUND"))</f>
        <v/>
      </c>
      <c r="F4478" s="76"/>
      <c r="G4478" s="94"/>
      <c r="H4478" s="97"/>
      <c r="I4478" s="77">
        <f t="shared" si="139"/>
        <v>0</v>
      </c>
      <c r="J4478" s="78" t="str">
        <f>IFERROR(IF(E4478="","",VLOOKUP(D4478,Saldo!$P$8:$Q$1009,2,FALSE)),"")</f>
        <v/>
      </c>
      <c r="K4478" s="76"/>
      <c r="L4478" s="74" t="str">
        <f t="shared" si="138"/>
        <v/>
      </c>
    </row>
    <row r="4479" spans="1:12" ht="18.95" customHeight="1" x14ac:dyDescent="0.25">
      <c r="A4479" s="52"/>
      <c r="C4479" s="185"/>
      <c r="D4479" s="76"/>
      <c r="E4479" s="76" t="str">
        <f>IF(D4479="","",IFERROR(VLOOKUP(D4479,Cadastro!$C$9:$D$1009,2,FALSE),"NOT FOUND"))</f>
        <v/>
      </c>
      <c r="F4479" s="76"/>
      <c r="G4479" s="94"/>
      <c r="H4479" s="97"/>
      <c r="I4479" s="77">
        <f t="shared" si="139"/>
        <v>0</v>
      </c>
      <c r="J4479" s="78" t="str">
        <f>IFERROR(IF(E4479="","",VLOOKUP(D4479,Saldo!$P$8:$Q$1009,2,FALSE)),"")</f>
        <v/>
      </c>
      <c r="K4479" s="76"/>
      <c r="L4479" s="74" t="str">
        <f t="shared" si="138"/>
        <v/>
      </c>
    </row>
    <row r="4480" spans="1:12" ht="18.95" customHeight="1" x14ac:dyDescent="0.25">
      <c r="A4480" s="52"/>
      <c r="C4480" s="185"/>
      <c r="D4480" s="76"/>
      <c r="E4480" s="76" t="str">
        <f>IF(D4480="","",IFERROR(VLOOKUP(D4480,Cadastro!$C$9:$D$1009,2,FALSE),"NOT FOUND"))</f>
        <v/>
      </c>
      <c r="F4480" s="76"/>
      <c r="G4480" s="94"/>
      <c r="H4480" s="97"/>
      <c r="I4480" s="77">
        <f t="shared" si="139"/>
        <v>0</v>
      </c>
      <c r="J4480" s="78" t="str">
        <f>IFERROR(IF(E4480="","",VLOOKUP(D4480,Saldo!$P$8:$Q$1009,2,FALSE)),"")</f>
        <v/>
      </c>
      <c r="K4480" s="76"/>
      <c r="L4480" s="74" t="str">
        <f t="shared" si="138"/>
        <v/>
      </c>
    </row>
    <row r="4481" spans="1:12" ht="18.95" customHeight="1" x14ac:dyDescent="0.25">
      <c r="A4481" s="52"/>
      <c r="C4481" s="185"/>
      <c r="D4481" s="76"/>
      <c r="E4481" s="76" t="str">
        <f>IF(D4481="","",IFERROR(VLOOKUP(D4481,Cadastro!$C$9:$D$1009,2,FALSE),"NOT FOUND"))</f>
        <v/>
      </c>
      <c r="F4481" s="76"/>
      <c r="G4481" s="94"/>
      <c r="H4481" s="97"/>
      <c r="I4481" s="77">
        <f t="shared" si="139"/>
        <v>0</v>
      </c>
      <c r="J4481" s="78" t="str">
        <f>IFERROR(IF(E4481="","",VLOOKUP(D4481,Saldo!$P$8:$Q$1009,2,FALSE)),"")</f>
        <v/>
      </c>
      <c r="K4481" s="76"/>
      <c r="L4481" s="74" t="str">
        <f t="shared" si="138"/>
        <v/>
      </c>
    </row>
    <row r="4482" spans="1:12" ht="18.95" customHeight="1" x14ac:dyDescent="0.25">
      <c r="A4482" s="52"/>
      <c r="C4482" s="185"/>
      <c r="D4482" s="76"/>
      <c r="E4482" s="76" t="str">
        <f>IF(D4482="","",IFERROR(VLOOKUP(D4482,Cadastro!$C$9:$D$1009,2,FALSE),"NOT FOUND"))</f>
        <v/>
      </c>
      <c r="F4482" s="76"/>
      <c r="G4482" s="94"/>
      <c r="H4482" s="97"/>
      <c r="I4482" s="77">
        <f t="shared" si="139"/>
        <v>0</v>
      </c>
      <c r="J4482" s="78" t="str">
        <f>IFERROR(IF(E4482="","",VLOOKUP(D4482,Saldo!$P$8:$Q$1009,2,FALSE)),"")</f>
        <v/>
      </c>
      <c r="K4482" s="76"/>
      <c r="L4482" s="74" t="str">
        <f t="shared" si="138"/>
        <v/>
      </c>
    </row>
    <row r="4483" spans="1:12" ht="18.95" customHeight="1" x14ac:dyDescent="0.25">
      <c r="A4483" s="52"/>
      <c r="C4483" s="185"/>
      <c r="D4483" s="76"/>
      <c r="E4483" s="76" t="str">
        <f>IF(D4483="","",IFERROR(VLOOKUP(D4483,Cadastro!$C$9:$D$1009,2,FALSE),"NOT FOUND"))</f>
        <v/>
      </c>
      <c r="F4483" s="76"/>
      <c r="G4483" s="94"/>
      <c r="H4483" s="97"/>
      <c r="I4483" s="77">
        <f t="shared" si="139"/>
        <v>0</v>
      </c>
      <c r="J4483" s="78" t="str">
        <f>IFERROR(IF(E4483="","",VLOOKUP(D4483,Saldo!$P$8:$Q$1009,2,FALSE)),"")</f>
        <v/>
      </c>
      <c r="K4483" s="76"/>
      <c r="L4483" s="74" t="str">
        <f t="shared" si="138"/>
        <v/>
      </c>
    </row>
    <row r="4484" spans="1:12" ht="18.95" customHeight="1" x14ac:dyDescent="0.25">
      <c r="A4484" s="52"/>
      <c r="C4484" s="185"/>
      <c r="D4484" s="76"/>
      <c r="E4484" s="76" t="str">
        <f>IF(D4484="","",IFERROR(VLOOKUP(D4484,Cadastro!$C$9:$D$1009,2,FALSE),"NOT FOUND"))</f>
        <v/>
      </c>
      <c r="F4484" s="76"/>
      <c r="G4484" s="94"/>
      <c r="H4484" s="97"/>
      <c r="I4484" s="77">
        <f t="shared" si="139"/>
        <v>0</v>
      </c>
      <c r="J4484" s="78" t="str">
        <f>IFERROR(IF(E4484="","",VLOOKUP(D4484,Saldo!$P$8:$Q$1009,2,FALSE)),"")</f>
        <v/>
      </c>
      <c r="K4484" s="76"/>
      <c r="L4484" s="74" t="str">
        <f t="shared" si="138"/>
        <v/>
      </c>
    </row>
    <row r="4485" spans="1:12" ht="18.95" customHeight="1" x14ac:dyDescent="0.25">
      <c r="A4485" s="52"/>
      <c r="C4485" s="185"/>
      <c r="D4485" s="76"/>
      <c r="E4485" s="76" t="str">
        <f>IF(D4485="","",IFERROR(VLOOKUP(D4485,Cadastro!$C$9:$D$1009,2,FALSE),"NOT FOUND"))</f>
        <v/>
      </c>
      <c r="F4485" s="76"/>
      <c r="G4485" s="94"/>
      <c r="H4485" s="97"/>
      <c r="I4485" s="77">
        <f t="shared" si="139"/>
        <v>0</v>
      </c>
      <c r="J4485" s="78" t="str">
        <f>IFERROR(IF(E4485="","",VLOOKUP(D4485,Saldo!$P$8:$Q$1009,2,FALSE)),"")</f>
        <v/>
      </c>
      <c r="K4485" s="76"/>
      <c r="L4485" s="74" t="str">
        <f t="shared" si="138"/>
        <v/>
      </c>
    </row>
    <row r="4486" spans="1:12" ht="18.95" customHeight="1" x14ac:dyDescent="0.25">
      <c r="A4486" s="52"/>
      <c r="C4486" s="185"/>
      <c r="D4486" s="76"/>
      <c r="E4486" s="76" t="str">
        <f>IF(D4486="","",IFERROR(VLOOKUP(D4486,Cadastro!$C$9:$D$1009,2,FALSE),"NOT FOUND"))</f>
        <v/>
      </c>
      <c r="F4486" s="76"/>
      <c r="G4486" s="94"/>
      <c r="H4486" s="97"/>
      <c r="I4486" s="77">
        <f t="shared" si="139"/>
        <v>0</v>
      </c>
      <c r="J4486" s="78" t="str">
        <f>IFERROR(IF(E4486="","",VLOOKUP(D4486,Saldo!$P$8:$Q$1009,2,FALSE)),"")</f>
        <v/>
      </c>
      <c r="K4486" s="76"/>
      <c r="L4486" s="74" t="str">
        <f t="shared" si="138"/>
        <v/>
      </c>
    </row>
    <row r="4487" spans="1:12" ht="18.95" customHeight="1" x14ac:dyDescent="0.25">
      <c r="A4487" s="52"/>
      <c r="C4487" s="185"/>
      <c r="D4487" s="76"/>
      <c r="E4487" s="76" t="str">
        <f>IF(D4487="","",IFERROR(VLOOKUP(D4487,Cadastro!$C$9:$D$1009,2,FALSE),"NOT FOUND"))</f>
        <v/>
      </c>
      <c r="F4487" s="76"/>
      <c r="G4487" s="94"/>
      <c r="H4487" s="97"/>
      <c r="I4487" s="77">
        <f t="shared" si="139"/>
        <v>0</v>
      </c>
      <c r="J4487" s="78" t="str">
        <f>IFERROR(IF(E4487="","",VLOOKUP(D4487,Saldo!$P$8:$Q$1009,2,FALSE)),"")</f>
        <v/>
      </c>
      <c r="K4487" s="76"/>
      <c r="L4487" s="74" t="str">
        <f t="shared" si="138"/>
        <v/>
      </c>
    </row>
    <row r="4488" spans="1:12" ht="18.95" customHeight="1" x14ac:dyDescent="0.25">
      <c r="A4488" s="52"/>
      <c r="C4488" s="185"/>
      <c r="D4488" s="76"/>
      <c r="E4488" s="76" t="str">
        <f>IF(D4488="","",IFERROR(VLOOKUP(D4488,Cadastro!$C$9:$D$1009,2,FALSE),"NOT FOUND"))</f>
        <v/>
      </c>
      <c r="F4488" s="76"/>
      <c r="G4488" s="94"/>
      <c r="H4488" s="97"/>
      <c r="I4488" s="77">
        <f t="shared" si="139"/>
        <v>0</v>
      </c>
      <c r="J4488" s="78" t="str">
        <f>IFERROR(IF(E4488="","",VLOOKUP(D4488,Saldo!$P$8:$Q$1009,2,FALSE)),"")</f>
        <v/>
      </c>
      <c r="K4488" s="76"/>
      <c r="L4488" s="74" t="str">
        <f t="shared" si="138"/>
        <v/>
      </c>
    </row>
    <row r="4489" spans="1:12" ht="18.95" customHeight="1" x14ac:dyDescent="0.25">
      <c r="A4489" s="52"/>
      <c r="C4489" s="185"/>
      <c r="D4489" s="76"/>
      <c r="E4489" s="76" t="str">
        <f>IF(D4489="","",IFERROR(VLOOKUP(D4489,Cadastro!$C$9:$D$1009,2,FALSE),"NOT FOUND"))</f>
        <v/>
      </c>
      <c r="F4489" s="76"/>
      <c r="G4489" s="94"/>
      <c r="H4489" s="97"/>
      <c r="I4489" s="77">
        <f t="shared" si="139"/>
        <v>0</v>
      </c>
      <c r="J4489" s="78" t="str">
        <f>IFERROR(IF(E4489="","",VLOOKUP(D4489,Saldo!$P$8:$Q$1009,2,FALSE)),"")</f>
        <v/>
      </c>
      <c r="K4489" s="76"/>
      <c r="L4489" s="74" t="str">
        <f t="shared" ref="L4489:L4552" si="140">IF(C4489="","",MONTH(C4489))</f>
        <v/>
      </c>
    </row>
    <row r="4490" spans="1:12" ht="18.95" customHeight="1" x14ac:dyDescent="0.25">
      <c r="A4490" s="52"/>
      <c r="C4490" s="185"/>
      <c r="D4490" s="76"/>
      <c r="E4490" s="76" t="str">
        <f>IF(D4490="","",IFERROR(VLOOKUP(D4490,Cadastro!$C$9:$D$1009,2,FALSE),"NOT FOUND"))</f>
        <v/>
      </c>
      <c r="F4490" s="76"/>
      <c r="G4490" s="94"/>
      <c r="H4490" s="97"/>
      <c r="I4490" s="77">
        <f t="shared" ref="I4490:I4553" si="141">IFERROR(G4490*H4490,"Check if QTY and Value are both valid")</f>
        <v>0</v>
      </c>
      <c r="J4490" s="78" t="str">
        <f>IFERROR(IF(E4490="","",VLOOKUP(D4490,Saldo!$P$8:$Q$1009,2,FALSE)),"")</f>
        <v/>
      </c>
      <c r="K4490" s="76"/>
      <c r="L4490" s="74" t="str">
        <f t="shared" si="140"/>
        <v/>
      </c>
    </row>
    <row r="4491" spans="1:12" ht="18.95" customHeight="1" x14ac:dyDescent="0.25">
      <c r="A4491" s="52"/>
      <c r="C4491" s="185"/>
      <c r="D4491" s="76"/>
      <c r="E4491" s="76" t="str">
        <f>IF(D4491="","",IFERROR(VLOOKUP(D4491,Cadastro!$C$9:$D$1009,2,FALSE),"NOT FOUND"))</f>
        <v/>
      </c>
      <c r="F4491" s="76"/>
      <c r="G4491" s="94"/>
      <c r="H4491" s="97"/>
      <c r="I4491" s="77">
        <f t="shared" si="141"/>
        <v>0</v>
      </c>
      <c r="J4491" s="78" t="str">
        <f>IFERROR(IF(E4491="","",VLOOKUP(D4491,Saldo!$P$8:$Q$1009,2,FALSE)),"")</f>
        <v/>
      </c>
      <c r="K4491" s="76"/>
      <c r="L4491" s="74" t="str">
        <f t="shared" si="140"/>
        <v/>
      </c>
    </row>
    <row r="4492" spans="1:12" ht="18.95" customHeight="1" x14ac:dyDescent="0.25">
      <c r="A4492" s="52"/>
      <c r="C4492" s="185"/>
      <c r="D4492" s="76"/>
      <c r="E4492" s="76" t="str">
        <f>IF(D4492="","",IFERROR(VLOOKUP(D4492,Cadastro!$C$9:$D$1009,2,FALSE),"NOT FOUND"))</f>
        <v/>
      </c>
      <c r="F4492" s="76"/>
      <c r="G4492" s="94"/>
      <c r="H4492" s="97"/>
      <c r="I4492" s="77">
        <f t="shared" si="141"/>
        <v>0</v>
      </c>
      <c r="J4492" s="78" t="str">
        <f>IFERROR(IF(E4492="","",VLOOKUP(D4492,Saldo!$P$8:$Q$1009,2,FALSE)),"")</f>
        <v/>
      </c>
      <c r="K4492" s="76"/>
      <c r="L4492" s="74" t="str">
        <f t="shared" si="140"/>
        <v/>
      </c>
    </row>
    <row r="4493" spans="1:12" ht="18.95" customHeight="1" x14ac:dyDescent="0.25">
      <c r="A4493" s="52"/>
      <c r="C4493" s="185"/>
      <c r="D4493" s="76"/>
      <c r="E4493" s="76" t="str">
        <f>IF(D4493="","",IFERROR(VLOOKUP(D4493,Cadastro!$C$9:$D$1009,2,FALSE),"NOT FOUND"))</f>
        <v/>
      </c>
      <c r="F4493" s="76"/>
      <c r="G4493" s="94"/>
      <c r="H4493" s="97"/>
      <c r="I4493" s="77">
        <f t="shared" si="141"/>
        <v>0</v>
      </c>
      <c r="J4493" s="78" t="str">
        <f>IFERROR(IF(E4493="","",VLOOKUP(D4493,Saldo!$P$8:$Q$1009,2,FALSE)),"")</f>
        <v/>
      </c>
      <c r="K4493" s="76"/>
      <c r="L4493" s="74" t="str">
        <f t="shared" si="140"/>
        <v/>
      </c>
    </row>
    <row r="4494" spans="1:12" ht="18.95" customHeight="1" x14ac:dyDescent="0.25">
      <c r="A4494" s="52"/>
      <c r="C4494" s="185"/>
      <c r="D4494" s="76"/>
      <c r="E4494" s="76" t="str">
        <f>IF(D4494="","",IFERROR(VLOOKUP(D4494,Cadastro!$C$9:$D$1009,2,FALSE),"NOT FOUND"))</f>
        <v/>
      </c>
      <c r="F4494" s="76"/>
      <c r="G4494" s="94"/>
      <c r="H4494" s="97"/>
      <c r="I4494" s="77">
        <f t="shared" si="141"/>
        <v>0</v>
      </c>
      <c r="J4494" s="78" t="str">
        <f>IFERROR(IF(E4494="","",VLOOKUP(D4494,Saldo!$P$8:$Q$1009,2,FALSE)),"")</f>
        <v/>
      </c>
      <c r="K4494" s="76"/>
      <c r="L4494" s="74" t="str">
        <f t="shared" si="140"/>
        <v/>
      </c>
    </row>
    <row r="4495" spans="1:12" ht="18.95" customHeight="1" x14ac:dyDescent="0.25">
      <c r="A4495" s="52"/>
      <c r="C4495" s="185"/>
      <c r="D4495" s="76"/>
      <c r="E4495" s="76" t="str">
        <f>IF(D4495="","",IFERROR(VLOOKUP(D4495,Cadastro!$C$9:$D$1009,2,FALSE),"NOT FOUND"))</f>
        <v/>
      </c>
      <c r="F4495" s="76"/>
      <c r="G4495" s="94"/>
      <c r="H4495" s="97"/>
      <c r="I4495" s="77">
        <f t="shared" si="141"/>
        <v>0</v>
      </c>
      <c r="J4495" s="78" t="str">
        <f>IFERROR(IF(E4495="","",VLOOKUP(D4495,Saldo!$P$8:$Q$1009,2,FALSE)),"")</f>
        <v/>
      </c>
      <c r="K4495" s="76"/>
      <c r="L4495" s="74" t="str">
        <f t="shared" si="140"/>
        <v/>
      </c>
    </row>
    <row r="4496" spans="1:12" ht="18.95" customHeight="1" x14ac:dyDescent="0.25">
      <c r="A4496" s="52"/>
      <c r="C4496" s="185"/>
      <c r="D4496" s="76"/>
      <c r="E4496" s="76" t="str">
        <f>IF(D4496="","",IFERROR(VLOOKUP(D4496,Cadastro!$C$9:$D$1009,2,FALSE),"NOT FOUND"))</f>
        <v/>
      </c>
      <c r="F4496" s="76"/>
      <c r="G4496" s="94"/>
      <c r="H4496" s="97"/>
      <c r="I4496" s="77">
        <f t="shared" si="141"/>
        <v>0</v>
      </c>
      <c r="J4496" s="78" t="str">
        <f>IFERROR(IF(E4496="","",VLOOKUP(D4496,Saldo!$P$8:$Q$1009,2,FALSE)),"")</f>
        <v/>
      </c>
      <c r="K4496" s="76"/>
      <c r="L4496" s="74" t="str">
        <f t="shared" si="140"/>
        <v/>
      </c>
    </row>
    <row r="4497" spans="1:12" ht="18.95" customHeight="1" x14ac:dyDescent="0.25">
      <c r="A4497" s="52"/>
      <c r="C4497" s="185"/>
      <c r="D4497" s="76"/>
      <c r="E4497" s="76" t="str">
        <f>IF(D4497="","",IFERROR(VLOOKUP(D4497,Cadastro!$C$9:$D$1009,2,FALSE),"NOT FOUND"))</f>
        <v/>
      </c>
      <c r="F4497" s="76"/>
      <c r="G4497" s="94"/>
      <c r="H4497" s="97"/>
      <c r="I4497" s="77">
        <f t="shared" si="141"/>
        <v>0</v>
      </c>
      <c r="J4497" s="78" t="str">
        <f>IFERROR(IF(E4497="","",VLOOKUP(D4497,Saldo!$P$8:$Q$1009,2,FALSE)),"")</f>
        <v/>
      </c>
      <c r="K4497" s="76"/>
      <c r="L4497" s="74" t="str">
        <f t="shared" si="140"/>
        <v/>
      </c>
    </row>
    <row r="4498" spans="1:12" ht="18.95" customHeight="1" x14ac:dyDescent="0.25">
      <c r="A4498" s="52"/>
      <c r="C4498" s="185"/>
      <c r="D4498" s="76"/>
      <c r="E4498" s="76" t="str">
        <f>IF(D4498="","",IFERROR(VLOOKUP(D4498,Cadastro!$C$9:$D$1009,2,FALSE),"NOT FOUND"))</f>
        <v/>
      </c>
      <c r="F4498" s="76"/>
      <c r="G4498" s="94"/>
      <c r="H4498" s="97"/>
      <c r="I4498" s="77">
        <f t="shared" si="141"/>
        <v>0</v>
      </c>
      <c r="J4498" s="78" t="str">
        <f>IFERROR(IF(E4498="","",VLOOKUP(D4498,Saldo!$P$8:$Q$1009,2,FALSE)),"")</f>
        <v/>
      </c>
      <c r="K4498" s="76"/>
      <c r="L4498" s="74" t="str">
        <f t="shared" si="140"/>
        <v/>
      </c>
    </row>
    <row r="4499" spans="1:12" ht="18.95" customHeight="1" x14ac:dyDescent="0.25">
      <c r="A4499" s="52"/>
      <c r="C4499" s="185"/>
      <c r="D4499" s="76"/>
      <c r="E4499" s="76" t="str">
        <f>IF(D4499="","",IFERROR(VLOOKUP(D4499,Cadastro!$C$9:$D$1009,2,FALSE),"NOT FOUND"))</f>
        <v/>
      </c>
      <c r="F4499" s="76"/>
      <c r="G4499" s="94"/>
      <c r="H4499" s="97"/>
      <c r="I4499" s="77">
        <f t="shared" si="141"/>
        <v>0</v>
      </c>
      <c r="J4499" s="78" t="str">
        <f>IFERROR(IF(E4499="","",VLOOKUP(D4499,Saldo!$P$8:$Q$1009,2,FALSE)),"")</f>
        <v/>
      </c>
      <c r="K4499" s="76"/>
      <c r="L4499" s="74" t="str">
        <f t="shared" si="140"/>
        <v/>
      </c>
    </row>
    <row r="4500" spans="1:12" ht="18.95" customHeight="1" x14ac:dyDescent="0.25">
      <c r="A4500" s="52"/>
      <c r="C4500" s="185"/>
      <c r="D4500" s="76"/>
      <c r="E4500" s="76" t="str">
        <f>IF(D4500="","",IFERROR(VLOOKUP(D4500,Cadastro!$C$9:$D$1009,2,FALSE),"NOT FOUND"))</f>
        <v/>
      </c>
      <c r="F4500" s="76"/>
      <c r="G4500" s="94"/>
      <c r="H4500" s="97"/>
      <c r="I4500" s="77">
        <f t="shared" si="141"/>
        <v>0</v>
      </c>
      <c r="J4500" s="78" t="str">
        <f>IFERROR(IF(E4500="","",VLOOKUP(D4500,Saldo!$P$8:$Q$1009,2,FALSE)),"")</f>
        <v/>
      </c>
      <c r="K4500" s="76"/>
      <c r="L4500" s="74" t="str">
        <f t="shared" si="140"/>
        <v/>
      </c>
    </row>
    <row r="4501" spans="1:12" ht="18.95" customHeight="1" x14ac:dyDescent="0.25">
      <c r="A4501" s="52"/>
      <c r="C4501" s="185"/>
      <c r="D4501" s="76"/>
      <c r="E4501" s="76" t="str">
        <f>IF(D4501="","",IFERROR(VLOOKUP(D4501,Cadastro!$C$9:$D$1009,2,FALSE),"NOT FOUND"))</f>
        <v/>
      </c>
      <c r="F4501" s="76"/>
      <c r="G4501" s="94"/>
      <c r="H4501" s="97"/>
      <c r="I4501" s="77">
        <f t="shared" si="141"/>
        <v>0</v>
      </c>
      <c r="J4501" s="78" t="str">
        <f>IFERROR(IF(E4501="","",VLOOKUP(D4501,Saldo!$P$8:$Q$1009,2,FALSE)),"")</f>
        <v/>
      </c>
      <c r="K4501" s="76"/>
      <c r="L4501" s="74" t="str">
        <f t="shared" si="140"/>
        <v/>
      </c>
    </row>
    <row r="4502" spans="1:12" ht="18.95" customHeight="1" x14ac:dyDescent="0.25">
      <c r="A4502" s="52"/>
      <c r="C4502" s="185"/>
      <c r="D4502" s="76"/>
      <c r="E4502" s="76" t="str">
        <f>IF(D4502="","",IFERROR(VLOOKUP(D4502,Cadastro!$C$9:$D$1009,2,FALSE),"NOT FOUND"))</f>
        <v/>
      </c>
      <c r="F4502" s="76"/>
      <c r="G4502" s="94"/>
      <c r="H4502" s="97"/>
      <c r="I4502" s="77">
        <f t="shared" si="141"/>
        <v>0</v>
      </c>
      <c r="J4502" s="78" t="str">
        <f>IFERROR(IF(E4502="","",VLOOKUP(D4502,Saldo!$P$8:$Q$1009,2,FALSE)),"")</f>
        <v/>
      </c>
      <c r="K4502" s="76"/>
      <c r="L4502" s="74" t="str">
        <f t="shared" si="140"/>
        <v/>
      </c>
    </row>
    <row r="4503" spans="1:12" ht="18.95" customHeight="1" x14ac:dyDescent="0.25">
      <c r="A4503" s="52"/>
      <c r="C4503" s="185"/>
      <c r="D4503" s="76"/>
      <c r="E4503" s="76" t="str">
        <f>IF(D4503="","",IFERROR(VLOOKUP(D4503,Cadastro!$C$9:$D$1009,2,FALSE),"NOT FOUND"))</f>
        <v/>
      </c>
      <c r="F4503" s="76"/>
      <c r="G4503" s="94"/>
      <c r="H4503" s="97"/>
      <c r="I4503" s="77">
        <f t="shared" si="141"/>
        <v>0</v>
      </c>
      <c r="J4503" s="78" t="str">
        <f>IFERROR(IF(E4503="","",VLOOKUP(D4503,Saldo!$P$8:$Q$1009,2,FALSE)),"")</f>
        <v/>
      </c>
      <c r="K4503" s="76"/>
      <c r="L4503" s="74" t="str">
        <f t="shared" si="140"/>
        <v/>
      </c>
    </row>
    <row r="4504" spans="1:12" ht="18.95" customHeight="1" x14ac:dyDescent="0.25">
      <c r="A4504" s="52"/>
      <c r="C4504" s="185"/>
      <c r="D4504" s="76"/>
      <c r="E4504" s="76" t="str">
        <f>IF(D4504="","",IFERROR(VLOOKUP(D4504,Cadastro!$C$9:$D$1009,2,FALSE),"NOT FOUND"))</f>
        <v/>
      </c>
      <c r="F4504" s="76"/>
      <c r="G4504" s="94"/>
      <c r="H4504" s="97"/>
      <c r="I4504" s="77">
        <f t="shared" si="141"/>
        <v>0</v>
      </c>
      <c r="J4504" s="78" t="str">
        <f>IFERROR(IF(E4504="","",VLOOKUP(D4504,Saldo!$P$8:$Q$1009,2,FALSE)),"")</f>
        <v/>
      </c>
      <c r="K4504" s="76"/>
      <c r="L4504" s="74" t="str">
        <f t="shared" si="140"/>
        <v/>
      </c>
    </row>
    <row r="4505" spans="1:12" ht="18.95" customHeight="1" x14ac:dyDescent="0.25">
      <c r="A4505" s="52"/>
      <c r="C4505" s="185"/>
      <c r="D4505" s="76"/>
      <c r="E4505" s="76" t="str">
        <f>IF(D4505="","",IFERROR(VLOOKUP(D4505,Cadastro!$C$9:$D$1009,2,FALSE),"NOT FOUND"))</f>
        <v/>
      </c>
      <c r="F4505" s="76"/>
      <c r="G4505" s="94"/>
      <c r="H4505" s="97"/>
      <c r="I4505" s="77">
        <f t="shared" si="141"/>
        <v>0</v>
      </c>
      <c r="J4505" s="78" t="str">
        <f>IFERROR(IF(E4505="","",VLOOKUP(D4505,Saldo!$P$8:$Q$1009,2,FALSE)),"")</f>
        <v/>
      </c>
      <c r="K4505" s="76"/>
      <c r="L4505" s="74" t="str">
        <f t="shared" si="140"/>
        <v/>
      </c>
    </row>
    <row r="4506" spans="1:12" ht="18.95" customHeight="1" x14ac:dyDescent="0.25">
      <c r="A4506" s="52"/>
      <c r="C4506" s="185"/>
      <c r="D4506" s="76"/>
      <c r="E4506" s="76" t="str">
        <f>IF(D4506="","",IFERROR(VLOOKUP(D4506,Cadastro!$C$9:$D$1009,2,FALSE),"NOT FOUND"))</f>
        <v/>
      </c>
      <c r="F4506" s="76"/>
      <c r="G4506" s="94"/>
      <c r="H4506" s="97"/>
      <c r="I4506" s="77">
        <f t="shared" si="141"/>
        <v>0</v>
      </c>
      <c r="J4506" s="78" t="str">
        <f>IFERROR(IF(E4506="","",VLOOKUP(D4506,Saldo!$P$8:$Q$1009,2,FALSE)),"")</f>
        <v/>
      </c>
      <c r="K4506" s="76"/>
      <c r="L4506" s="74" t="str">
        <f t="shared" si="140"/>
        <v/>
      </c>
    </row>
    <row r="4507" spans="1:12" ht="18.95" customHeight="1" x14ac:dyDescent="0.25">
      <c r="A4507" s="52"/>
      <c r="C4507" s="185"/>
      <c r="D4507" s="76"/>
      <c r="E4507" s="76" t="str">
        <f>IF(D4507="","",IFERROR(VLOOKUP(D4507,Cadastro!$C$9:$D$1009,2,FALSE),"NOT FOUND"))</f>
        <v/>
      </c>
      <c r="F4507" s="76"/>
      <c r="G4507" s="94"/>
      <c r="H4507" s="97"/>
      <c r="I4507" s="77">
        <f t="shared" si="141"/>
        <v>0</v>
      </c>
      <c r="J4507" s="78" t="str">
        <f>IFERROR(IF(E4507="","",VLOOKUP(D4507,Saldo!$P$8:$Q$1009,2,FALSE)),"")</f>
        <v/>
      </c>
      <c r="K4507" s="76"/>
      <c r="L4507" s="74" t="str">
        <f t="shared" si="140"/>
        <v/>
      </c>
    </row>
    <row r="4508" spans="1:12" ht="18.95" customHeight="1" x14ac:dyDescent="0.25">
      <c r="A4508" s="52"/>
      <c r="C4508" s="185"/>
      <c r="D4508" s="76"/>
      <c r="E4508" s="76" t="str">
        <f>IF(D4508="","",IFERROR(VLOOKUP(D4508,Cadastro!$C$9:$D$1009,2,FALSE),"NOT FOUND"))</f>
        <v/>
      </c>
      <c r="F4508" s="76"/>
      <c r="G4508" s="94"/>
      <c r="H4508" s="97"/>
      <c r="I4508" s="77">
        <f t="shared" si="141"/>
        <v>0</v>
      </c>
      <c r="J4508" s="78" t="str">
        <f>IFERROR(IF(E4508="","",VLOOKUP(D4508,Saldo!$P$8:$Q$1009,2,FALSE)),"")</f>
        <v/>
      </c>
      <c r="K4508" s="76"/>
      <c r="L4508" s="74" t="str">
        <f t="shared" si="140"/>
        <v/>
      </c>
    </row>
    <row r="4509" spans="1:12" ht="18.95" customHeight="1" x14ac:dyDescent="0.25">
      <c r="A4509" s="52"/>
      <c r="C4509" s="185"/>
      <c r="D4509" s="76"/>
      <c r="E4509" s="76" t="str">
        <f>IF(D4509="","",IFERROR(VLOOKUP(D4509,Cadastro!$C$9:$D$1009,2,FALSE),"NOT FOUND"))</f>
        <v/>
      </c>
      <c r="F4509" s="76"/>
      <c r="G4509" s="94"/>
      <c r="H4509" s="97"/>
      <c r="I4509" s="77">
        <f t="shared" si="141"/>
        <v>0</v>
      </c>
      <c r="J4509" s="78" t="str">
        <f>IFERROR(IF(E4509="","",VLOOKUP(D4509,Saldo!$P$8:$Q$1009,2,FALSE)),"")</f>
        <v/>
      </c>
      <c r="K4509" s="76"/>
      <c r="L4509" s="74" t="str">
        <f t="shared" si="140"/>
        <v/>
      </c>
    </row>
    <row r="4510" spans="1:12" ht="18.95" customHeight="1" x14ac:dyDescent="0.25">
      <c r="A4510" s="52"/>
      <c r="C4510" s="185"/>
      <c r="D4510" s="76"/>
      <c r="E4510" s="76" t="str">
        <f>IF(D4510="","",IFERROR(VLOOKUP(D4510,Cadastro!$C$9:$D$1009,2,FALSE),"NOT FOUND"))</f>
        <v/>
      </c>
      <c r="F4510" s="76"/>
      <c r="G4510" s="94"/>
      <c r="H4510" s="97"/>
      <c r="I4510" s="77">
        <f t="shared" si="141"/>
        <v>0</v>
      </c>
      <c r="J4510" s="78" t="str">
        <f>IFERROR(IF(E4510="","",VLOOKUP(D4510,Saldo!$P$8:$Q$1009,2,FALSE)),"")</f>
        <v/>
      </c>
      <c r="K4510" s="76"/>
      <c r="L4510" s="74" t="str">
        <f t="shared" si="140"/>
        <v/>
      </c>
    </row>
    <row r="4511" spans="1:12" ht="18.95" customHeight="1" x14ac:dyDescent="0.25">
      <c r="A4511" s="52"/>
      <c r="C4511" s="185"/>
      <c r="D4511" s="76"/>
      <c r="E4511" s="76" t="str">
        <f>IF(D4511="","",IFERROR(VLOOKUP(D4511,Cadastro!$C$9:$D$1009,2,FALSE),"NOT FOUND"))</f>
        <v/>
      </c>
      <c r="F4511" s="76"/>
      <c r="G4511" s="94"/>
      <c r="H4511" s="97"/>
      <c r="I4511" s="77">
        <f t="shared" si="141"/>
        <v>0</v>
      </c>
      <c r="J4511" s="78" t="str">
        <f>IFERROR(IF(E4511="","",VLOOKUP(D4511,Saldo!$P$8:$Q$1009,2,FALSE)),"")</f>
        <v/>
      </c>
      <c r="K4511" s="76"/>
      <c r="L4511" s="74" t="str">
        <f t="shared" si="140"/>
        <v/>
      </c>
    </row>
    <row r="4512" spans="1:12" ht="18.95" customHeight="1" x14ac:dyDescent="0.25">
      <c r="A4512" s="52"/>
      <c r="C4512" s="185"/>
      <c r="D4512" s="76"/>
      <c r="E4512" s="76" t="str">
        <f>IF(D4512="","",IFERROR(VLOOKUP(D4512,Cadastro!$C$9:$D$1009,2,FALSE),"NOT FOUND"))</f>
        <v/>
      </c>
      <c r="F4512" s="76"/>
      <c r="G4512" s="94"/>
      <c r="H4512" s="97"/>
      <c r="I4512" s="77">
        <f t="shared" si="141"/>
        <v>0</v>
      </c>
      <c r="J4512" s="78" t="str">
        <f>IFERROR(IF(E4512="","",VLOOKUP(D4512,Saldo!$P$8:$Q$1009,2,FALSE)),"")</f>
        <v/>
      </c>
      <c r="K4512" s="76"/>
      <c r="L4512" s="74" t="str">
        <f t="shared" si="140"/>
        <v/>
      </c>
    </row>
    <row r="4513" spans="1:12" ht="18.95" customHeight="1" x14ac:dyDescent="0.25">
      <c r="A4513" s="52"/>
      <c r="C4513" s="185"/>
      <c r="D4513" s="76"/>
      <c r="E4513" s="76" t="str">
        <f>IF(D4513="","",IFERROR(VLOOKUP(D4513,Cadastro!$C$9:$D$1009,2,FALSE),"NOT FOUND"))</f>
        <v/>
      </c>
      <c r="F4513" s="76"/>
      <c r="G4513" s="94"/>
      <c r="H4513" s="97"/>
      <c r="I4513" s="77">
        <f t="shared" si="141"/>
        <v>0</v>
      </c>
      <c r="J4513" s="78" t="str">
        <f>IFERROR(IF(E4513="","",VLOOKUP(D4513,Saldo!$P$8:$Q$1009,2,FALSE)),"")</f>
        <v/>
      </c>
      <c r="K4513" s="76"/>
      <c r="L4513" s="74" t="str">
        <f t="shared" si="140"/>
        <v/>
      </c>
    </row>
    <row r="4514" spans="1:12" ht="18.95" customHeight="1" x14ac:dyDescent="0.25">
      <c r="A4514" s="52"/>
      <c r="C4514" s="185"/>
      <c r="D4514" s="76"/>
      <c r="E4514" s="76" t="str">
        <f>IF(D4514="","",IFERROR(VLOOKUP(D4514,Cadastro!$C$9:$D$1009,2,FALSE),"NOT FOUND"))</f>
        <v/>
      </c>
      <c r="F4514" s="76"/>
      <c r="G4514" s="94"/>
      <c r="H4514" s="97"/>
      <c r="I4514" s="77">
        <f t="shared" si="141"/>
        <v>0</v>
      </c>
      <c r="J4514" s="78" t="str">
        <f>IFERROR(IF(E4514="","",VLOOKUP(D4514,Saldo!$P$8:$Q$1009,2,FALSE)),"")</f>
        <v/>
      </c>
      <c r="K4514" s="76"/>
      <c r="L4514" s="74" t="str">
        <f t="shared" si="140"/>
        <v/>
      </c>
    </row>
    <row r="4515" spans="1:12" ht="18.95" customHeight="1" x14ac:dyDescent="0.25">
      <c r="A4515" s="52"/>
      <c r="C4515" s="185"/>
      <c r="D4515" s="76"/>
      <c r="E4515" s="76" t="str">
        <f>IF(D4515="","",IFERROR(VLOOKUP(D4515,Cadastro!$C$9:$D$1009,2,FALSE),"NOT FOUND"))</f>
        <v/>
      </c>
      <c r="F4515" s="76"/>
      <c r="G4515" s="94"/>
      <c r="H4515" s="97"/>
      <c r="I4515" s="77">
        <f t="shared" si="141"/>
        <v>0</v>
      </c>
      <c r="J4515" s="78" t="str">
        <f>IFERROR(IF(E4515="","",VLOOKUP(D4515,Saldo!$P$8:$Q$1009,2,FALSE)),"")</f>
        <v/>
      </c>
      <c r="K4515" s="76"/>
      <c r="L4515" s="74" t="str">
        <f t="shared" si="140"/>
        <v/>
      </c>
    </row>
    <row r="4516" spans="1:12" ht="18.95" customHeight="1" x14ac:dyDescent="0.25">
      <c r="A4516" s="52"/>
      <c r="C4516" s="185"/>
      <c r="D4516" s="76"/>
      <c r="E4516" s="76" t="str">
        <f>IF(D4516="","",IFERROR(VLOOKUP(D4516,Cadastro!$C$9:$D$1009,2,FALSE),"NOT FOUND"))</f>
        <v/>
      </c>
      <c r="F4516" s="76"/>
      <c r="G4516" s="94"/>
      <c r="H4516" s="97"/>
      <c r="I4516" s="77">
        <f t="shared" si="141"/>
        <v>0</v>
      </c>
      <c r="J4516" s="78" t="str">
        <f>IFERROR(IF(E4516="","",VLOOKUP(D4516,Saldo!$P$8:$Q$1009,2,FALSE)),"")</f>
        <v/>
      </c>
      <c r="K4516" s="76"/>
      <c r="L4516" s="74" t="str">
        <f t="shared" si="140"/>
        <v/>
      </c>
    </row>
    <row r="4517" spans="1:12" ht="18.95" customHeight="1" x14ac:dyDescent="0.25">
      <c r="A4517" s="52"/>
      <c r="C4517" s="185"/>
      <c r="D4517" s="76"/>
      <c r="E4517" s="76" t="str">
        <f>IF(D4517="","",IFERROR(VLOOKUP(D4517,Cadastro!$C$9:$D$1009,2,FALSE),"NOT FOUND"))</f>
        <v/>
      </c>
      <c r="F4517" s="76"/>
      <c r="G4517" s="94"/>
      <c r="H4517" s="97"/>
      <c r="I4517" s="77">
        <f t="shared" si="141"/>
        <v>0</v>
      </c>
      <c r="J4517" s="78" t="str">
        <f>IFERROR(IF(E4517="","",VLOOKUP(D4517,Saldo!$P$8:$Q$1009,2,FALSE)),"")</f>
        <v/>
      </c>
      <c r="K4517" s="76"/>
      <c r="L4517" s="74" t="str">
        <f t="shared" si="140"/>
        <v/>
      </c>
    </row>
    <row r="4518" spans="1:12" ht="18.95" customHeight="1" x14ac:dyDescent="0.25">
      <c r="A4518" s="52"/>
      <c r="C4518" s="185"/>
      <c r="D4518" s="76"/>
      <c r="E4518" s="76" t="str">
        <f>IF(D4518="","",IFERROR(VLOOKUP(D4518,Cadastro!$C$9:$D$1009,2,FALSE),"NOT FOUND"))</f>
        <v/>
      </c>
      <c r="F4518" s="76"/>
      <c r="G4518" s="94"/>
      <c r="H4518" s="97"/>
      <c r="I4518" s="77">
        <f t="shared" si="141"/>
        <v>0</v>
      </c>
      <c r="J4518" s="78" t="str">
        <f>IFERROR(IF(E4518="","",VLOOKUP(D4518,Saldo!$P$8:$Q$1009,2,FALSE)),"")</f>
        <v/>
      </c>
      <c r="K4518" s="76"/>
      <c r="L4518" s="74" t="str">
        <f t="shared" si="140"/>
        <v/>
      </c>
    </row>
    <row r="4519" spans="1:12" ht="18.95" customHeight="1" x14ac:dyDescent="0.25">
      <c r="A4519" s="52"/>
      <c r="C4519" s="185"/>
      <c r="D4519" s="76"/>
      <c r="E4519" s="76" t="str">
        <f>IF(D4519="","",IFERROR(VLOOKUP(D4519,Cadastro!$C$9:$D$1009,2,FALSE),"NOT FOUND"))</f>
        <v/>
      </c>
      <c r="F4519" s="76"/>
      <c r="G4519" s="94"/>
      <c r="H4519" s="97"/>
      <c r="I4519" s="77">
        <f t="shared" si="141"/>
        <v>0</v>
      </c>
      <c r="J4519" s="78" t="str">
        <f>IFERROR(IF(E4519="","",VLOOKUP(D4519,Saldo!$P$8:$Q$1009,2,FALSE)),"")</f>
        <v/>
      </c>
      <c r="K4519" s="76"/>
      <c r="L4519" s="74" t="str">
        <f t="shared" si="140"/>
        <v/>
      </c>
    </row>
    <row r="4520" spans="1:12" ht="18.95" customHeight="1" x14ac:dyDescent="0.25">
      <c r="A4520" s="52"/>
      <c r="C4520" s="185"/>
      <c r="D4520" s="76"/>
      <c r="E4520" s="76" t="str">
        <f>IF(D4520="","",IFERROR(VLOOKUP(D4520,Cadastro!$C$9:$D$1009,2,FALSE),"NOT FOUND"))</f>
        <v/>
      </c>
      <c r="F4520" s="76"/>
      <c r="G4520" s="94"/>
      <c r="H4520" s="97"/>
      <c r="I4520" s="77">
        <f t="shared" si="141"/>
        <v>0</v>
      </c>
      <c r="J4520" s="78" t="str">
        <f>IFERROR(IF(E4520="","",VLOOKUP(D4520,Saldo!$P$8:$Q$1009,2,FALSE)),"")</f>
        <v/>
      </c>
      <c r="K4520" s="76"/>
      <c r="L4520" s="74" t="str">
        <f t="shared" si="140"/>
        <v/>
      </c>
    </row>
    <row r="4521" spans="1:12" ht="18.95" customHeight="1" x14ac:dyDescent="0.25">
      <c r="A4521" s="52"/>
      <c r="C4521" s="185"/>
      <c r="D4521" s="76"/>
      <c r="E4521" s="76" t="str">
        <f>IF(D4521="","",IFERROR(VLOOKUP(D4521,Cadastro!$C$9:$D$1009,2,FALSE),"NOT FOUND"))</f>
        <v/>
      </c>
      <c r="F4521" s="76"/>
      <c r="G4521" s="94"/>
      <c r="H4521" s="97"/>
      <c r="I4521" s="77">
        <f t="shared" si="141"/>
        <v>0</v>
      </c>
      <c r="J4521" s="78" t="str">
        <f>IFERROR(IF(E4521="","",VLOOKUP(D4521,Saldo!$P$8:$Q$1009,2,FALSE)),"")</f>
        <v/>
      </c>
      <c r="K4521" s="76"/>
      <c r="L4521" s="74" t="str">
        <f t="shared" si="140"/>
        <v/>
      </c>
    </row>
    <row r="4522" spans="1:12" ht="18.95" customHeight="1" x14ac:dyDescent="0.25">
      <c r="A4522" s="52"/>
      <c r="C4522" s="185"/>
      <c r="D4522" s="76"/>
      <c r="E4522" s="76" t="str">
        <f>IF(D4522="","",IFERROR(VLOOKUP(D4522,Cadastro!$C$9:$D$1009,2,FALSE),"NOT FOUND"))</f>
        <v/>
      </c>
      <c r="F4522" s="76"/>
      <c r="G4522" s="94"/>
      <c r="H4522" s="97"/>
      <c r="I4522" s="77">
        <f t="shared" si="141"/>
        <v>0</v>
      </c>
      <c r="J4522" s="78" t="str">
        <f>IFERROR(IF(E4522="","",VLOOKUP(D4522,Saldo!$P$8:$Q$1009,2,FALSE)),"")</f>
        <v/>
      </c>
      <c r="K4522" s="76"/>
      <c r="L4522" s="74" t="str">
        <f t="shared" si="140"/>
        <v/>
      </c>
    </row>
    <row r="4523" spans="1:12" ht="18.95" customHeight="1" x14ac:dyDescent="0.25">
      <c r="A4523" s="52"/>
      <c r="C4523" s="185"/>
      <c r="D4523" s="76"/>
      <c r="E4523" s="76" t="str">
        <f>IF(D4523="","",IFERROR(VLOOKUP(D4523,Cadastro!$C$9:$D$1009,2,FALSE),"NOT FOUND"))</f>
        <v/>
      </c>
      <c r="F4523" s="76"/>
      <c r="G4523" s="94"/>
      <c r="H4523" s="97"/>
      <c r="I4523" s="77">
        <f t="shared" si="141"/>
        <v>0</v>
      </c>
      <c r="J4523" s="78" t="str">
        <f>IFERROR(IF(E4523="","",VLOOKUP(D4523,Saldo!$P$8:$Q$1009,2,FALSE)),"")</f>
        <v/>
      </c>
      <c r="K4523" s="76"/>
      <c r="L4523" s="74" t="str">
        <f t="shared" si="140"/>
        <v/>
      </c>
    </row>
    <row r="4524" spans="1:12" ht="18.95" customHeight="1" x14ac:dyDescent="0.25">
      <c r="A4524" s="52"/>
      <c r="C4524" s="185"/>
      <c r="D4524" s="76"/>
      <c r="E4524" s="76" t="str">
        <f>IF(D4524="","",IFERROR(VLOOKUP(D4524,Cadastro!$C$9:$D$1009,2,FALSE),"NOT FOUND"))</f>
        <v/>
      </c>
      <c r="F4524" s="76"/>
      <c r="G4524" s="94"/>
      <c r="H4524" s="97"/>
      <c r="I4524" s="77">
        <f t="shared" si="141"/>
        <v>0</v>
      </c>
      <c r="J4524" s="78" t="str">
        <f>IFERROR(IF(E4524="","",VLOOKUP(D4524,Saldo!$P$8:$Q$1009,2,FALSE)),"")</f>
        <v/>
      </c>
      <c r="K4524" s="76"/>
      <c r="L4524" s="74" t="str">
        <f t="shared" si="140"/>
        <v/>
      </c>
    </row>
    <row r="4525" spans="1:12" ht="18.95" customHeight="1" x14ac:dyDescent="0.25">
      <c r="A4525" s="52"/>
      <c r="C4525" s="185"/>
      <c r="D4525" s="76"/>
      <c r="E4525" s="76" t="str">
        <f>IF(D4525="","",IFERROR(VLOOKUP(D4525,Cadastro!$C$9:$D$1009,2,FALSE),"NOT FOUND"))</f>
        <v/>
      </c>
      <c r="F4525" s="76"/>
      <c r="G4525" s="94"/>
      <c r="H4525" s="97"/>
      <c r="I4525" s="77">
        <f t="shared" si="141"/>
        <v>0</v>
      </c>
      <c r="J4525" s="78" t="str">
        <f>IFERROR(IF(E4525="","",VLOOKUP(D4525,Saldo!$P$8:$Q$1009,2,FALSE)),"")</f>
        <v/>
      </c>
      <c r="K4525" s="76"/>
      <c r="L4525" s="74" t="str">
        <f t="shared" si="140"/>
        <v/>
      </c>
    </row>
    <row r="4526" spans="1:12" ht="18.95" customHeight="1" x14ac:dyDescent="0.25">
      <c r="A4526" s="52"/>
      <c r="C4526" s="185"/>
      <c r="D4526" s="76"/>
      <c r="E4526" s="76" t="str">
        <f>IF(D4526="","",IFERROR(VLOOKUP(D4526,Cadastro!$C$9:$D$1009,2,FALSE),"NOT FOUND"))</f>
        <v/>
      </c>
      <c r="F4526" s="76"/>
      <c r="G4526" s="94"/>
      <c r="H4526" s="97"/>
      <c r="I4526" s="77">
        <f t="shared" si="141"/>
        <v>0</v>
      </c>
      <c r="J4526" s="78" t="str">
        <f>IFERROR(IF(E4526="","",VLOOKUP(D4526,Saldo!$P$8:$Q$1009,2,FALSE)),"")</f>
        <v/>
      </c>
      <c r="K4526" s="76"/>
      <c r="L4526" s="74" t="str">
        <f t="shared" si="140"/>
        <v/>
      </c>
    </row>
    <row r="4527" spans="1:12" ht="18.95" customHeight="1" x14ac:dyDescent="0.25">
      <c r="A4527" s="52"/>
      <c r="C4527" s="185"/>
      <c r="D4527" s="76"/>
      <c r="E4527" s="76" t="str">
        <f>IF(D4527="","",IFERROR(VLOOKUP(D4527,Cadastro!$C$9:$D$1009,2,FALSE),"NOT FOUND"))</f>
        <v/>
      </c>
      <c r="F4527" s="76"/>
      <c r="G4527" s="94"/>
      <c r="H4527" s="97"/>
      <c r="I4527" s="77">
        <f t="shared" si="141"/>
        <v>0</v>
      </c>
      <c r="J4527" s="78" t="str">
        <f>IFERROR(IF(E4527="","",VLOOKUP(D4527,Saldo!$P$8:$Q$1009,2,FALSE)),"")</f>
        <v/>
      </c>
      <c r="K4527" s="76"/>
      <c r="L4527" s="74" t="str">
        <f t="shared" si="140"/>
        <v/>
      </c>
    </row>
    <row r="4528" spans="1:12" ht="18.95" customHeight="1" x14ac:dyDescent="0.25">
      <c r="A4528" s="52"/>
      <c r="C4528" s="185"/>
      <c r="D4528" s="76"/>
      <c r="E4528" s="76" t="str">
        <f>IF(D4528="","",IFERROR(VLOOKUP(D4528,Cadastro!$C$9:$D$1009,2,FALSE),"NOT FOUND"))</f>
        <v/>
      </c>
      <c r="F4528" s="76"/>
      <c r="G4528" s="94"/>
      <c r="H4528" s="97"/>
      <c r="I4528" s="77">
        <f t="shared" si="141"/>
        <v>0</v>
      </c>
      <c r="J4528" s="78" t="str">
        <f>IFERROR(IF(E4528="","",VLOOKUP(D4528,Saldo!$P$8:$Q$1009,2,FALSE)),"")</f>
        <v/>
      </c>
      <c r="K4528" s="76"/>
      <c r="L4528" s="74" t="str">
        <f t="shared" si="140"/>
        <v/>
      </c>
    </row>
    <row r="4529" spans="1:12" ht="18.95" customHeight="1" x14ac:dyDescent="0.25">
      <c r="A4529" s="52"/>
      <c r="C4529" s="185"/>
      <c r="D4529" s="76"/>
      <c r="E4529" s="76" t="str">
        <f>IF(D4529="","",IFERROR(VLOOKUP(D4529,Cadastro!$C$9:$D$1009,2,FALSE),"NOT FOUND"))</f>
        <v/>
      </c>
      <c r="F4529" s="76"/>
      <c r="G4529" s="94"/>
      <c r="H4529" s="97"/>
      <c r="I4529" s="77">
        <f t="shared" si="141"/>
        <v>0</v>
      </c>
      <c r="J4529" s="78" t="str">
        <f>IFERROR(IF(E4529="","",VLOOKUP(D4529,Saldo!$P$8:$Q$1009,2,FALSE)),"")</f>
        <v/>
      </c>
      <c r="K4529" s="76"/>
      <c r="L4529" s="74" t="str">
        <f t="shared" si="140"/>
        <v/>
      </c>
    </row>
    <row r="4530" spans="1:12" ht="18.95" customHeight="1" x14ac:dyDescent="0.25">
      <c r="A4530" s="52"/>
      <c r="C4530" s="185"/>
      <c r="D4530" s="76"/>
      <c r="E4530" s="76" t="str">
        <f>IF(D4530="","",IFERROR(VLOOKUP(D4530,Cadastro!$C$9:$D$1009,2,FALSE),"NOT FOUND"))</f>
        <v/>
      </c>
      <c r="F4530" s="76"/>
      <c r="G4530" s="94"/>
      <c r="H4530" s="97"/>
      <c r="I4530" s="77">
        <f t="shared" si="141"/>
        <v>0</v>
      </c>
      <c r="J4530" s="78" t="str">
        <f>IFERROR(IF(E4530="","",VLOOKUP(D4530,Saldo!$P$8:$Q$1009,2,FALSE)),"")</f>
        <v/>
      </c>
      <c r="K4530" s="76"/>
      <c r="L4530" s="74" t="str">
        <f t="shared" si="140"/>
        <v/>
      </c>
    </row>
    <row r="4531" spans="1:12" ht="18.95" customHeight="1" x14ac:dyDescent="0.25">
      <c r="A4531" s="52"/>
      <c r="C4531" s="185"/>
      <c r="D4531" s="76"/>
      <c r="E4531" s="76" t="str">
        <f>IF(D4531="","",IFERROR(VLOOKUP(D4531,Cadastro!$C$9:$D$1009,2,FALSE),"NOT FOUND"))</f>
        <v/>
      </c>
      <c r="F4531" s="76"/>
      <c r="G4531" s="94"/>
      <c r="H4531" s="97"/>
      <c r="I4531" s="77">
        <f t="shared" si="141"/>
        <v>0</v>
      </c>
      <c r="J4531" s="78" t="str">
        <f>IFERROR(IF(E4531="","",VLOOKUP(D4531,Saldo!$P$8:$Q$1009,2,FALSE)),"")</f>
        <v/>
      </c>
      <c r="K4531" s="76"/>
      <c r="L4531" s="74" t="str">
        <f t="shared" si="140"/>
        <v/>
      </c>
    </row>
    <row r="4532" spans="1:12" ht="18.95" customHeight="1" x14ac:dyDescent="0.25">
      <c r="A4532" s="52"/>
      <c r="C4532" s="185"/>
      <c r="D4532" s="76"/>
      <c r="E4532" s="76" t="str">
        <f>IF(D4532="","",IFERROR(VLOOKUP(D4532,Cadastro!$C$9:$D$1009,2,FALSE),"NOT FOUND"))</f>
        <v/>
      </c>
      <c r="F4532" s="76"/>
      <c r="G4532" s="94"/>
      <c r="H4532" s="97"/>
      <c r="I4532" s="77">
        <f t="shared" si="141"/>
        <v>0</v>
      </c>
      <c r="J4532" s="78" t="str">
        <f>IFERROR(IF(E4532="","",VLOOKUP(D4532,Saldo!$P$8:$Q$1009,2,FALSE)),"")</f>
        <v/>
      </c>
      <c r="K4532" s="76"/>
      <c r="L4532" s="74" t="str">
        <f t="shared" si="140"/>
        <v/>
      </c>
    </row>
    <row r="4533" spans="1:12" ht="18.95" customHeight="1" x14ac:dyDescent="0.25">
      <c r="A4533" s="52"/>
      <c r="C4533" s="185"/>
      <c r="D4533" s="76"/>
      <c r="E4533" s="76" t="str">
        <f>IF(D4533="","",IFERROR(VLOOKUP(D4533,Cadastro!$C$9:$D$1009,2,FALSE),"NOT FOUND"))</f>
        <v/>
      </c>
      <c r="F4533" s="76"/>
      <c r="G4533" s="94"/>
      <c r="H4533" s="97"/>
      <c r="I4533" s="77">
        <f t="shared" si="141"/>
        <v>0</v>
      </c>
      <c r="J4533" s="78" t="str">
        <f>IFERROR(IF(E4533="","",VLOOKUP(D4533,Saldo!$P$8:$Q$1009,2,FALSE)),"")</f>
        <v/>
      </c>
      <c r="K4533" s="76"/>
      <c r="L4533" s="74" t="str">
        <f t="shared" si="140"/>
        <v/>
      </c>
    </row>
    <row r="4534" spans="1:12" ht="18.95" customHeight="1" x14ac:dyDescent="0.25">
      <c r="A4534" s="52"/>
      <c r="C4534" s="185"/>
      <c r="D4534" s="76"/>
      <c r="E4534" s="76" t="str">
        <f>IF(D4534="","",IFERROR(VLOOKUP(D4534,Cadastro!$C$9:$D$1009,2,FALSE),"NOT FOUND"))</f>
        <v/>
      </c>
      <c r="F4534" s="76"/>
      <c r="G4534" s="94"/>
      <c r="H4534" s="97"/>
      <c r="I4534" s="77">
        <f t="shared" si="141"/>
        <v>0</v>
      </c>
      <c r="J4534" s="78" t="str">
        <f>IFERROR(IF(E4534="","",VLOOKUP(D4534,Saldo!$P$8:$Q$1009,2,FALSE)),"")</f>
        <v/>
      </c>
      <c r="K4534" s="76"/>
      <c r="L4534" s="74" t="str">
        <f t="shared" si="140"/>
        <v/>
      </c>
    </row>
    <row r="4535" spans="1:12" ht="18.95" customHeight="1" x14ac:dyDescent="0.25">
      <c r="A4535" s="52"/>
      <c r="C4535" s="185"/>
      <c r="D4535" s="76"/>
      <c r="E4535" s="76" t="str">
        <f>IF(D4535="","",IFERROR(VLOOKUP(D4535,Cadastro!$C$9:$D$1009,2,FALSE),"NOT FOUND"))</f>
        <v/>
      </c>
      <c r="F4535" s="76"/>
      <c r="G4535" s="94"/>
      <c r="H4535" s="97"/>
      <c r="I4535" s="77">
        <f t="shared" si="141"/>
        <v>0</v>
      </c>
      <c r="J4535" s="78" t="str">
        <f>IFERROR(IF(E4535="","",VLOOKUP(D4535,Saldo!$P$8:$Q$1009,2,FALSE)),"")</f>
        <v/>
      </c>
      <c r="K4535" s="76"/>
      <c r="L4535" s="74" t="str">
        <f t="shared" si="140"/>
        <v/>
      </c>
    </row>
    <row r="4536" spans="1:12" ht="18.95" customHeight="1" x14ac:dyDescent="0.25">
      <c r="A4536" s="52"/>
      <c r="C4536" s="185"/>
      <c r="D4536" s="76"/>
      <c r="E4536" s="76" t="str">
        <f>IF(D4536="","",IFERROR(VLOOKUP(D4536,Cadastro!$C$9:$D$1009,2,FALSE),"NOT FOUND"))</f>
        <v/>
      </c>
      <c r="F4536" s="76"/>
      <c r="G4536" s="94"/>
      <c r="H4536" s="97"/>
      <c r="I4536" s="77">
        <f t="shared" si="141"/>
        <v>0</v>
      </c>
      <c r="J4536" s="78" t="str">
        <f>IFERROR(IF(E4536="","",VLOOKUP(D4536,Saldo!$P$8:$Q$1009,2,FALSE)),"")</f>
        <v/>
      </c>
      <c r="K4536" s="76"/>
      <c r="L4536" s="74" t="str">
        <f t="shared" si="140"/>
        <v/>
      </c>
    </row>
    <row r="4537" spans="1:12" ht="18.95" customHeight="1" x14ac:dyDescent="0.25">
      <c r="A4537" s="52"/>
      <c r="C4537" s="185"/>
      <c r="D4537" s="76"/>
      <c r="E4537" s="76" t="str">
        <f>IF(D4537="","",IFERROR(VLOOKUP(D4537,Cadastro!$C$9:$D$1009,2,FALSE),"NOT FOUND"))</f>
        <v/>
      </c>
      <c r="F4537" s="76"/>
      <c r="G4537" s="94"/>
      <c r="H4537" s="97"/>
      <c r="I4537" s="77">
        <f t="shared" si="141"/>
        <v>0</v>
      </c>
      <c r="J4537" s="78" t="str">
        <f>IFERROR(IF(E4537="","",VLOOKUP(D4537,Saldo!$P$8:$Q$1009,2,FALSE)),"")</f>
        <v/>
      </c>
      <c r="K4537" s="76"/>
      <c r="L4537" s="74" t="str">
        <f t="shared" si="140"/>
        <v/>
      </c>
    </row>
    <row r="4538" spans="1:12" ht="18.95" customHeight="1" x14ac:dyDescent="0.25">
      <c r="A4538" s="52"/>
      <c r="C4538" s="185"/>
      <c r="D4538" s="76"/>
      <c r="E4538" s="76" t="str">
        <f>IF(D4538="","",IFERROR(VLOOKUP(D4538,Cadastro!$C$9:$D$1009,2,FALSE),"NOT FOUND"))</f>
        <v/>
      </c>
      <c r="F4538" s="76"/>
      <c r="G4538" s="94"/>
      <c r="H4538" s="97"/>
      <c r="I4538" s="77">
        <f t="shared" si="141"/>
        <v>0</v>
      </c>
      <c r="J4538" s="78" t="str">
        <f>IFERROR(IF(E4538="","",VLOOKUP(D4538,Saldo!$P$8:$Q$1009,2,FALSE)),"")</f>
        <v/>
      </c>
      <c r="K4538" s="76"/>
      <c r="L4538" s="74" t="str">
        <f t="shared" si="140"/>
        <v/>
      </c>
    </row>
    <row r="4539" spans="1:12" ht="18.95" customHeight="1" x14ac:dyDescent="0.25">
      <c r="A4539" s="52"/>
      <c r="C4539" s="185"/>
      <c r="D4539" s="76"/>
      <c r="E4539" s="76" t="str">
        <f>IF(D4539="","",IFERROR(VLOOKUP(D4539,Cadastro!$C$9:$D$1009,2,FALSE),"NOT FOUND"))</f>
        <v/>
      </c>
      <c r="F4539" s="76"/>
      <c r="G4539" s="94"/>
      <c r="H4539" s="97"/>
      <c r="I4539" s="77">
        <f t="shared" si="141"/>
        <v>0</v>
      </c>
      <c r="J4539" s="78" t="str">
        <f>IFERROR(IF(E4539="","",VLOOKUP(D4539,Saldo!$P$8:$Q$1009,2,FALSE)),"")</f>
        <v/>
      </c>
      <c r="K4539" s="76"/>
      <c r="L4539" s="74" t="str">
        <f t="shared" si="140"/>
        <v/>
      </c>
    </row>
    <row r="4540" spans="1:12" ht="18.95" customHeight="1" x14ac:dyDescent="0.25">
      <c r="A4540" s="52"/>
      <c r="C4540" s="185"/>
      <c r="D4540" s="76"/>
      <c r="E4540" s="76" t="str">
        <f>IF(D4540="","",IFERROR(VLOOKUP(D4540,Cadastro!$C$9:$D$1009,2,FALSE),"NOT FOUND"))</f>
        <v/>
      </c>
      <c r="F4540" s="76"/>
      <c r="G4540" s="94"/>
      <c r="H4540" s="97"/>
      <c r="I4540" s="77">
        <f t="shared" si="141"/>
        <v>0</v>
      </c>
      <c r="J4540" s="78" t="str">
        <f>IFERROR(IF(E4540="","",VLOOKUP(D4540,Saldo!$P$8:$Q$1009,2,FALSE)),"")</f>
        <v/>
      </c>
      <c r="K4540" s="76"/>
      <c r="L4540" s="74" t="str">
        <f t="shared" si="140"/>
        <v/>
      </c>
    </row>
    <row r="4541" spans="1:12" ht="18.95" customHeight="1" x14ac:dyDescent="0.25">
      <c r="A4541" s="52"/>
      <c r="C4541" s="185"/>
      <c r="D4541" s="76"/>
      <c r="E4541" s="76" t="str">
        <f>IF(D4541="","",IFERROR(VLOOKUP(D4541,Cadastro!$C$9:$D$1009,2,FALSE),"NOT FOUND"))</f>
        <v/>
      </c>
      <c r="F4541" s="76"/>
      <c r="G4541" s="94"/>
      <c r="H4541" s="97"/>
      <c r="I4541" s="77">
        <f t="shared" si="141"/>
        <v>0</v>
      </c>
      <c r="J4541" s="78" t="str">
        <f>IFERROR(IF(E4541="","",VLOOKUP(D4541,Saldo!$P$8:$Q$1009,2,FALSE)),"")</f>
        <v/>
      </c>
      <c r="K4541" s="76"/>
      <c r="L4541" s="74" t="str">
        <f t="shared" si="140"/>
        <v/>
      </c>
    </row>
    <row r="4542" spans="1:12" ht="18.95" customHeight="1" x14ac:dyDescent="0.25">
      <c r="A4542" s="52"/>
      <c r="C4542" s="185"/>
      <c r="D4542" s="76"/>
      <c r="E4542" s="76" t="str">
        <f>IF(D4542="","",IFERROR(VLOOKUP(D4542,Cadastro!$C$9:$D$1009,2,FALSE),"NOT FOUND"))</f>
        <v/>
      </c>
      <c r="F4542" s="76"/>
      <c r="G4542" s="94"/>
      <c r="H4542" s="97"/>
      <c r="I4542" s="77">
        <f t="shared" si="141"/>
        <v>0</v>
      </c>
      <c r="J4542" s="78" t="str">
        <f>IFERROR(IF(E4542="","",VLOOKUP(D4542,Saldo!$P$8:$Q$1009,2,FALSE)),"")</f>
        <v/>
      </c>
      <c r="K4542" s="76"/>
      <c r="L4542" s="74" t="str">
        <f t="shared" si="140"/>
        <v/>
      </c>
    </row>
    <row r="4543" spans="1:12" ht="18.95" customHeight="1" x14ac:dyDescent="0.25">
      <c r="A4543" s="52"/>
      <c r="C4543" s="185"/>
      <c r="D4543" s="76"/>
      <c r="E4543" s="76" t="str">
        <f>IF(D4543="","",IFERROR(VLOOKUP(D4543,Cadastro!$C$9:$D$1009,2,FALSE),"NOT FOUND"))</f>
        <v/>
      </c>
      <c r="F4543" s="76"/>
      <c r="G4543" s="94"/>
      <c r="H4543" s="97"/>
      <c r="I4543" s="77">
        <f t="shared" si="141"/>
        <v>0</v>
      </c>
      <c r="J4543" s="78" t="str">
        <f>IFERROR(IF(E4543="","",VLOOKUP(D4543,Saldo!$P$8:$Q$1009,2,FALSE)),"")</f>
        <v/>
      </c>
      <c r="K4543" s="76"/>
      <c r="L4543" s="74" t="str">
        <f t="shared" si="140"/>
        <v/>
      </c>
    </row>
    <row r="4544" spans="1:12" ht="18.95" customHeight="1" x14ac:dyDescent="0.25">
      <c r="A4544" s="52"/>
      <c r="C4544" s="185"/>
      <c r="D4544" s="76"/>
      <c r="E4544" s="76" t="str">
        <f>IF(D4544="","",IFERROR(VLOOKUP(D4544,Cadastro!$C$9:$D$1009,2,FALSE),"NOT FOUND"))</f>
        <v/>
      </c>
      <c r="F4544" s="76"/>
      <c r="G4544" s="94"/>
      <c r="H4544" s="97"/>
      <c r="I4544" s="77">
        <f t="shared" si="141"/>
        <v>0</v>
      </c>
      <c r="J4544" s="78" t="str">
        <f>IFERROR(IF(E4544="","",VLOOKUP(D4544,Saldo!$P$8:$Q$1009,2,FALSE)),"")</f>
        <v/>
      </c>
      <c r="K4544" s="76"/>
      <c r="L4544" s="74" t="str">
        <f t="shared" si="140"/>
        <v/>
      </c>
    </row>
    <row r="4545" spans="1:12" ht="18.95" customHeight="1" x14ac:dyDescent="0.25">
      <c r="A4545" s="52"/>
      <c r="C4545" s="185"/>
      <c r="D4545" s="76"/>
      <c r="E4545" s="76" t="str">
        <f>IF(D4545="","",IFERROR(VLOOKUP(D4545,Cadastro!$C$9:$D$1009,2,FALSE),"NOT FOUND"))</f>
        <v/>
      </c>
      <c r="F4545" s="76"/>
      <c r="G4545" s="94"/>
      <c r="H4545" s="97"/>
      <c r="I4545" s="77">
        <f t="shared" si="141"/>
        <v>0</v>
      </c>
      <c r="J4545" s="78" t="str">
        <f>IFERROR(IF(E4545="","",VLOOKUP(D4545,Saldo!$P$8:$Q$1009,2,FALSE)),"")</f>
        <v/>
      </c>
      <c r="K4545" s="76"/>
      <c r="L4545" s="74" t="str">
        <f t="shared" si="140"/>
        <v/>
      </c>
    </row>
    <row r="4546" spans="1:12" ht="18.95" customHeight="1" x14ac:dyDescent="0.25">
      <c r="A4546" s="52"/>
      <c r="C4546" s="185"/>
      <c r="D4546" s="76"/>
      <c r="E4546" s="76" t="str">
        <f>IF(D4546="","",IFERROR(VLOOKUP(D4546,Cadastro!$C$9:$D$1009,2,FALSE),"NOT FOUND"))</f>
        <v/>
      </c>
      <c r="F4546" s="76"/>
      <c r="G4546" s="94"/>
      <c r="H4546" s="97"/>
      <c r="I4546" s="77">
        <f t="shared" si="141"/>
        <v>0</v>
      </c>
      <c r="J4546" s="78" t="str">
        <f>IFERROR(IF(E4546="","",VLOOKUP(D4546,Saldo!$P$8:$Q$1009,2,FALSE)),"")</f>
        <v/>
      </c>
      <c r="K4546" s="76"/>
      <c r="L4546" s="74" t="str">
        <f t="shared" si="140"/>
        <v/>
      </c>
    </row>
    <row r="4547" spans="1:12" ht="18.95" customHeight="1" x14ac:dyDescent="0.25">
      <c r="A4547" s="52"/>
      <c r="C4547" s="185"/>
      <c r="D4547" s="76"/>
      <c r="E4547" s="76" t="str">
        <f>IF(D4547="","",IFERROR(VLOOKUP(D4547,Cadastro!$C$9:$D$1009,2,FALSE),"NOT FOUND"))</f>
        <v/>
      </c>
      <c r="F4547" s="76"/>
      <c r="G4547" s="94"/>
      <c r="H4547" s="97"/>
      <c r="I4547" s="77">
        <f t="shared" si="141"/>
        <v>0</v>
      </c>
      <c r="J4547" s="78" t="str">
        <f>IFERROR(IF(E4547="","",VLOOKUP(D4547,Saldo!$P$8:$Q$1009,2,FALSE)),"")</f>
        <v/>
      </c>
      <c r="K4547" s="76"/>
      <c r="L4547" s="74" t="str">
        <f t="shared" si="140"/>
        <v/>
      </c>
    </row>
    <row r="4548" spans="1:12" ht="18.95" customHeight="1" x14ac:dyDescent="0.25">
      <c r="A4548" s="52"/>
      <c r="C4548" s="185"/>
      <c r="D4548" s="76"/>
      <c r="E4548" s="76" t="str">
        <f>IF(D4548="","",IFERROR(VLOOKUP(D4548,Cadastro!$C$9:$D$1009,2,FALSE),"NOT FOUND"))</f>
        <v/>
      </c>
      <c r="F4548" s="76"/>
      <c r="G4548" s="94"/>
      <c r="H4548" s="97"/>
      <c r="I4548" s="77">
        <f t="shared" si="141"/>
        <v>0</v>
      </c>
      <c r="J4548" s="78" t="str">
        <f>IFERROR(IF(E4548="","",VLOOKUP(D4548,Saldo!$P$8:$Q$1009,2,FALSE)),"")</f>
        <v/>
      </c>
      <c r="K4548" s="76"/>
      <c r="L4548" s="74" t="str">
        <f t="shared" si="140"/>
        <v/>
      </c>
    </row>
    <row r="4549" spans="1:12" ht="18.95" customHeight="1" x14ac:dyDescent="0.25">
      <c r="A4549" s="52"/>
      <c r="C4549" s="185"/>
      <c r="D4549" s="76"/>
      <c r="E4549" s="76" t="str">
        <f>IF(D4549="","",IFERROR(VLOOKUP(D4549,Cadastro!$C$9:$D$1009,2,FALSE),"NOT FOUND"))</f>
        <v/>
      </c>
      <c r="F4549" s="76"/>
      <c r="G4549" s="94"/>
      <c r="H4549" s="97"/>
      <c r="I4549" s="77">
        <f t="shared" si="141"/>
        <v>0</v>
      </c>
      <c r="J4549" s="78" t="str">
        <f>IFERROR(IF(E4549="","",VLOOKUP(D4549,Saldo!$P$8:$Q$1009,2,FALSE)),"")</f>
        <v/>
      </c>
      <c r="K4549" s="76"/>
      <c r="L4549" s="74" t="str">
        <f t="shared" si="140"/>
        <v/>
      </c>
    </row>
    <row r="4550" spans="1:12" ht="18.95" customHeight="1" x14ac:dyDescent="0.25">
      <c r="A4550" s="52"/>
      <c r="C4550" s="185"/>
      <c r="D4550" s="76"/>
      <c r="E4550" s="76" t="str">
        <f>IF(D4550="","",IFERROR(VLOOKUP(D4550,Cadastro!$C$9:$D$1009,2,FALSE),"NOT FOUND"))</f>
        <v/>
      </c>
      <c r="F4550" s="76"/>
      <c r="G4550" s="94"/>
      <c r="H4550" s="97"/>
      <c r="I4550" s="77">
        <f t="shared" si="141"/>
        <v>0</v>
      </c>
      <c r="J4550" s="78" t="str">
        <f>IFERROR(IF(E4550="","",VLOOKUP(D4550,Saldo!$P$8:$Q$1009,2,FALSE)),"")</f>
        <v/>
      </c>
      <c r="K4550" s="76"/>
      <c r="L4550" s="74" t="str">
        <f t="shared" si="140"/>
        <v/>
      </c>
    </row>
    <row r="4551" spans="1:12" ht="18.95" customHeight="1" x14ac:dyDescent="0.25">
      <c r="A4551" s="52"/>
      <c r="C4551" s="185"/>
      <c r="D4551" s="76"/>
      <c r="E4551" s="76" t="str">
        <f>IF(D4551="","",IFERROR(VLOOKUP(D4551,Cadastro!$C$9:$D$1009,2,FALSE),"NOT FOUND"))</f>
        <v/>
      </c>
      <c r="F4551" s="76"/>
      <c r="G4551" s="94"/>
      <c r="H4551" s="97"/>
      <c r="I4551" s="77">
        <f t="shared" si="141"/>
        <v>0</v>
      </c>
      <c r="J4551" s="78" t="str">
        <f>IFERROR(IF(E4551="","",VLOOKUP(D4551,Saldo!$P$8:$Q$1009,2,FALSE)),"")</f>
        <v/>
      </c>
      <c r="K4551" s="76"/>
      <c r="L4551" s="74" t="str">
        <f t="shared" si="140"/>
        <v/>
      </c>
    </row>
    <row r="4552" spans="1:12" ht="18.95" customHeight="1" x14ac:dyDescent="0.25">
      <c r="A4552" s="52"/>
      <c r="C4552" s="185"/>
      <c r="D4552" s="76"/>
      <c r="E4552" s="76" t="str">
        <f>IF(D4552="","",IFERROR(VLOOKUP(D4552,Cadastro!$C$9:$D$1009,2,FALSE),"NOT FOUND"))</f>
        <v/>
      </c>
      <c r="F4552" s="76"/>
      <c r="G4552" s="94"/>
      <c r="H4552" s="97"/>
      <c r="I4552" s="77">
        <f t="shared" si="141"/>
        <v>0</v>
      </c>
      <c r="J4552" s="78" t="str">
        <f>IFERROR(IF(E4552="","",VLOOKUP(D4552,Saldo!$P$8:$Q$1009,2,FALSE)),"")</f>
        <v/>
      </c>
      <c r="K4552" s="76"/>
      <c r="L4552" s="74" t="str">
        <f t="shared" si="140"/>
        <v/>
      </c>
    </row>
    <row r="4553" spans="1:12" ht="18.95" customHeight="1" x14ac:dyDescent="0.25">
      <c r="A4553" s="52"/>
      <c r="C4553" s="185"/>
      <c r="D4553" s="76"/>
      <c r="E4553" s="76" t="str">
        <f>IF(D4553="","",IFERROR(VLOOKUP(D4553,Cadastro!$C$9:$D$1009,2,FALSE),"NOT FOUND"))</f>
        <v/>
      </c>
      <c r="F4553" s="76"/>
      <c r="G4553" s="94"/>
      <c r="H4553" s="97"/>
      <c r="I4553" s="77">
        <f t="shared" si="141"/>
        <v>0</v>
      </c>
      <c r="J4553" s="78" t="str">
        <f>IFERROR(IF(E4553="","",VLOOKUP(D4553,Saldo!$P$8:$Q$1009,2,FALSE)),"")</f>
        <v/>
      </c>
      <c r="K4553" s="76"/>
      <c r="L4553" s="74" t="str">
        <f t="shared" ref="L4553:L4616" si="142">IF(C4553="","",MONTH(C4553))</f>
        <v/>
      </c>
    </row>
    <row r="4554" spans="1:12" ht="18.95" customHeight="1" x14ac:dyDescent="0.25">
      <c r="A4554" s="52"/>
      <c r="C4554" s="185"/>
      <c r="D4554" s="76"/>
      <c r="E4554" s="76" t="str">
        <f>IF(D4554="","",IFERROR(VLOOKUP(D4554,Cadastro!$C$9:$D$1009,2,FALSE),"NOT FOUND"))</f>
        <v/>
      </c>
      <c r="F4554" s="76"/>
      <c r="G4554" s="94"/>
      <c r="H4554" s="97"/>
      <c r="I4554" s="77">
        <f t="shared" ref="I4554:I4617" si="143">IFERROR(G4554*H4554,"Check if QTY and Value are both valid")</f>
        <v>0</v>
      </c>
      <c r="J4554" s="78" t="str">
        <f>IFERROR(IF(E4554="","",VLOOKUP(D4554,Saldo!$P$8:$Q$1009,2,FALSE)),"")</f>
        <v/>
      </c>
      <c r="K4554" s="76"/>
      <c r="L4554" s="74" t="str">
        <f t="shared" si="142"/>
        <v/>
      </c>
    </row>
    <row r="4555" spans="1:12" ht="18.95" customHeight="1" x14ac:dyDescent="0.25">
      <c r="A4555" s="52"/>
      <c r="C4555" s="185"/>
      <c r="D4555" s="76"/>
      <c r="E4555" s="76" t="str">
        <f>IF(D4555="","",IFERROR(VLOOKUP(D4555,Cadastro!$C$9:$D$1009,2,FALSE),"NOT FOUND"))</f>
        <v/>
      </c>
      <c r="F4555" s="76"/>
      <c r="G4555" s="94"/>
      <c r="H4555" s="97"/>
      <c r="I4555" s="77">
        <f t="shared" si="143"/>
        <v>0</v>
      </c>
      <c r="J4555" s="78" t="str">
        <f>IFERROR(IF(E4555="","",VLOOKUP(D4555,Saldo!$P$8:$Q$1009,2,FALSE)),"")</f>
        <v/>
      </c>
      <c r="K4555" s="76"/>
      <c r="L4555" s="74" t="str">
        <f t="shared" si="142"/>
        <v/>
      </c>
    </row>
    <row r="4556" spans="1:12" ht="18.95" customHeight="1" x14ac:dyDescent="0.25">
      <c r="A4556" s="52"/>
      <c r="C4556" s="185"/>
      <c r="D4556" s="76"/>
      <c r="E4556" s="76" t="str">
        <f>IF(D4556="","",IFERROR(VLOOKUP(D4556,Cadastro!$C$9:$D$1009,2,FALSE),"NOT FOUND"))</f>
        <v/>
      </c>
      <c r="F4556" s="76"/>
      <c r="G4556" s="94"/>
      <c r="H4556" s="97"/>
      <c r="I4556" s="77">
        <f t="shared" si="143"/>
        <v>0</v>
      </c>
      <c r="J4556" s="78" t="str">
        <f>IFERROR(IF(E4556="","",VLOOKUP(D4556,Saldo!$P$8:$Q$1009,2,FALSE)),"")</f>
        <v/>
      </c>
      <c r="K4556" s="76"/>
      <c r="L4556" s="74" t="str">
        <f t="shared" si="142"/>
        <v/>
      </c>
    </row>
    <row r="4557" spans="1:12" ht="18.95" customHeight="1" x14ac:dyDescent="0.25">
      <c r="A4557" s="52"/>
      <c r="C4557" s="185"/>
      <c r="D4557" s="76"/>
      <c r="E4557" s="76" t="str">
        <f>IF(D4557="","",IFERROR(VLOOKUP(D4557,Cadastro!$C$9:$D$1009,2,FALSE),"NOT FOUND"))</f>
        <v/>
      </c>
      <c r="F4557" s="76"/>
      <c r="G4557" s="94"/>
      <c r="H4557" s="97"/>
      <c r="I4557" s="77">
        <f t="shared" si="143"/>
        <v>0</v>
      </c>
      <c r="J4557" s="78" t="str">
        <f>IFERROR(IF(E4557="","",VLOOKUP(D4557,Saldo!$P$8:$Q$1009,2,FALSE)),"")</f>
        <v/>
      </c>
      <c r="K4557" s="76"/>
      <c r="L4557" s="74" t="str">
        <f t="shared" si="142"/>
        <v/>
      </c>
    </row>
    <row r="4558" spans="1:12" ht="18.95" customHeight="1" x14ac:dyDescent="0.25">
      <c r="A4558" s="52"/>
      <c r="C4558" s="185"/>
      <c r="D4558" s="76"/>
      <c r="E4558" s="76" t="str">
        <f>IF(D4558="","",IFERROR(VLOOKUP(D4558,Cadastro!$C$9:$D$1009,2,FALSE),"NOT FOUND"))</f>
        <v/>
      </c>
      <c r="F4558" s="76"/>
      <c r="G4558" s="94"/>
      <c r="H4558" s="97"/>
      <c r="I4558" s="77">
        <f t="shared" si="143"/>
        <v>0</v>
      </c>
      <c r="J4558" s="78" t="str">
        <f>IFERROR(IF(E4558="","",VLOOKUP(D4558,Saldo!$P$8:$Q$1009,2,FALSE)),"")</f>
        <v/>
      </c>
      <c r="K4558" s="76"/>
      <c r="L4558" s="74" t="str">
        <f t="shared" si="142"/>
        <v/>
      </c>
    </row>
    <row r="4559" spans="1:12" ht="18.95" customHeight="1" x14ac:dyDescent="0.25">
      <c r="A4559" s="52"/>
      <c r="C4559" s="185"/>
      <c r="D4559" s="76"/>
      <c r="E4559" s="76" t="str">
        <f>IF(D4559="","",IFERROR(VLOOKUP(D4559,Cadastro!$C$9:$D$1009,2,FALSE),"NOT FOUND"))</f>
        <v/>
      </c>
      <c r="F4559" s="76"/>
      <c r="G4559" s="94"/>
      <c r="H4559" s="97"/>
      <c r="I4559" s="77">
        <f t="shared" si="143"/>
        <v>0</v>
      </c>
      <c r="J4559" s="78" t="str">
        <f>IFERROR(IF(E4559="","",VLOOKUP(D4559,Saldo!$P$8:$Q$1009,2,FALSE)),"")</f>
        <v/>
      </c>
      <c r="K4559" s="76"/>
      <c r="L4559" s="74" t="str">
        <f t="shared" si="142"/>
        <v/>
      </c>
    </row>
    <row r="4560" spans="1:12" ht="18.95" customHeight="1" x14ac:dyDescent="0.25">
      <c r="A4560" s="52"/>
      <c r="C4560" s="185"/>
      <c r="D4560" s="76"/>
      <c r="E4560" s="76" t="str">
        <f>IF(D4560="","",IFERROR(VLOOKUP(D4560,Cadastro!$C$9:$D$1009,2,FALSE),"NOT FOUND"))</f>
        <v/>
      </c>
      <c r="F4560" s="76"/>
      <c r="G4560" s="94"/>
      <c r="H4560" s="97"/>
      <c r="I4560" s="77">
        <f t="shared" si="143"/>
        <v>0</v>
      </c>
      <c r="J4560" s="78" t="str">
        <f>IFERROR(IF(E4560="","",VLOOKUP(D4560,Saldo!$P$8:$Q$1009,2,FALSE)),"")</f>
        <v/>
      </c>
      <c r="K4560" s="76"/>
      <c r="L4560" s="74" t="str">
        <f t="shared" si="142"/>
        <v/>
      </c>
    </row>
    <row r="4561" spans="1:12" ht="18.95" customHeight="1" x14ac:dyDescent="0.25">
      <c r="A4561" s="52"/>
      <c r="C4561" s="185"/>
      <c r="D4561" s="76"/>
      <c r="E4561" s="76" t="str">
        <f>IF(D4561="","",IFERROR(VLOOKUP(D4561,Cadastro!$C$9:$D$1009,2,FALSE),"NOT FOUND"))</f>
        <v/>
      </c>
      <c r="F4561" s="76"/>
      <c r="G4561" s="94"/>
      <c r="H4561" s="97"/>
      <c r="I4561" s="77">
        <f t="shared" si="143"/>
        <v>0</v>
      </c>
      <c r="J4561" s="78" t="str">
        <f>IFERROR(IF(E4561="","",VLOOKUP(D4561,Saldo!$P$8:$Q$1009,2,FALSE)),"")</f>
        <v/>
      </c>
      <c r="K4561" s="76"/>
      <c r="L4561" s="74" t="str">
        <f t="shared" si="142"/>
        <v/>
      </c>
    </row>
    <row r="4562" spans="1:12" ht="18.95" customHeight="1" x14ac:dyDescent="0.25">
      <c r="A4562" s="52"/>
      <c r="C4562" s="185"/>
      <c r="D4562" s="76"/>
      <c r="E4562" s="76" t="str">
        <f>IF(D4562="","",IFERROR(VLOOKUP(D4562,Cadastro!$C$9:$D$1009,2,FALSE),"NOT FOUND"))</f>
        <v/>
      </c>
      <c r="F4562" s="76"/>
      <c r="G4562" s="94"/>
      <c r="H4562" s="97"/>
      <c r="I4562" s="77">
        <f t="shared" si="143"/>
        <v>0</v>
      </c>
      <c r="J4562" s="78" t="str">
        <f>IFERROR(IF(E4562="","",VLOOKUP(D4562,Saldo!$P$8:$Q$1009,2,FALSE)),"")</f>
        <v/>
      </c>
      <c r="K4562" s="76"/>
      <c r="L4562" s="74" t="str">
        <f t="shared" si="142"/>
        <v/>
      </c>
    </row>
    <row r="4563" spans="1:12" ht="18.95" customHeight="1" x14ac:dyDescent="0.25">
      <c r="A4563" s="52"/>
      <c r="C4563" s="185"/>
      <c r="D4563" s="76"/>
      <c r="E4563" s="76" t="str">
        <f>IF(D4563="","",IFERROR(VLOOKUP(D4563,Cadastro!$C$9:$D$1009,2,FALSE),"NOT FOUND"))</f>
        <v/>
      </c>
      <c r="F4563" s="76"/>
      <c r="G4563" s="94"/>
      <c r="H4563" s="97"/>
      <c r="I4563" s="77">
        <f t="shared" si="143"/>
        <v>0</v>
      </c>
      <c r="J4563" s="78" t="str">
        <f>IFERROR(IF(E4563="","",VLOOKUP(D4563,Saldo!$P$8:$Q$1009,2,FALSE)),"")</f>
        <v/>
      </c>
      <c r="K4563" s="76"/>
      <c r="L4563" s="74" t="str">
        <f t="shared" si="142"/>
        <v/>
      </c>
    </row>
    <row r="4564" spans="1:12" ht="18.95" customHeight="1" x14ac:dyDescent="0.25">
      <c r="A4564" s="52"/>
      <c r="C4564" s="185"/>
      <c r="D4564" s="76"/>
      <c r="E4564" s="76" t="str">
        <f>IF(D4564="","",IFERROR(VLOOKUP(D4564,Cadastro!$C$9:$D$1009,2,FALSE),"NOT FOUND"))</f>
        <v/>
      </c>
      <c r="F4564" s="76"/>
      <c r="G4564" s="94"/>
      <c r="H4564" s="97"/>
      <c r="I4564" s="77">
        <f t="shared" si="143"/>
        <v>0</v>
      </c>
      <c r="J4564" s="78" t="str">
        <f>IFERROR(IF(E4564="","",VLOOKUP(D4564,Saldo!$P$8:$Q$1009,2,FALSE)),"")</f>
        <v/>
      </c>
      <c r="K4564" s="76"/>
      <c r="L4564" s="74" t="str">
        <f t="shared" si="142"/>
        <v/>
      </c>
    </row>
    <row r="4565" spans="1:12" ht="18.95" customHeight="1" x14ac:dyDescent="0.25">
      <c r="A4565" s="52"/>
      <c r="C4565" s="185"/>
      <c r="D4565" s="76"/>
      <c r="E4565" s="76" t="str">
        <f>IF(D4565="","",IFERROR(VLOOKUP(D4565,Cadastro!$C$9:$D$1009,2,FALSE),"NOT FOUND"))</f>
        <v/>
      </c>
      <c r="F4565" s="76"/>
      <c r="G4565" s="94"/>
      <c r="H4565" s="97"/>
      <c r="I4565" s="77">
        <f t="shared" si="143"/>
        <v>0</v>
      </c>
      <c r="J4565" s="78" t="str">
        <f>IFERROR(IF(E4565="","",VLOOKUP(D4565,Saldo!$P$8:$Q$1009,2,FALSE)),"")</f>
        <v/>
      </c>
      <c r="K4565" s="76"/>
      <c r="L4565" s="74" t="str">
        <f t="shared" si="142"/>
        <v/>
      </c>
    </row>
    <row r="4566" spans="1:12" ht="18.95" customHeight="1" x14ac:dyDescent="0.25">
      <c r="A4566" s="52"/>
      <c r="C4566" s="185"/>
      <c r="D4566" s="76"/>
      <c r="E4566" s="76" t="str">
        <f>IF(D4566="","",IFERROR(VLOOKUP(D4566,Cadastro!$C$9:$D$1009,2,FALSE),"NOT FOUND"))</f>
        <v/>
      </c>
      <c r="F4566" s="76"/>
      <c r="G4566" s="94"/>
      <c r="H4566" s="97"/>
      <c r="I4566" s="77">
        <f t="shared" si="143"/>
        <v>0</v>
      </c>
      <c r="J4566" s="78" t="str">
        <f>IFERROR(IF(E4566="","",VLOOKUP(D4566,Saldo!$P$8:$Q$1009,2,FALSE)),"")</f>
        <v/>
      </c>
      <c r="K4566" s="76"/>
      <c r="L4566" s="74" t="str">
        <f t="shared" si="142"/>
        <v/>
      </c>
    </row>
    <row r="4567" spans="1:12" ht="18.95" customHeight="1" x14ac:dyDescent="0.25">
      <c r="A4567" s="52"/>
      <c r="C4567" s="185"/>
      <c r="D4567" s="76"/>
      <c r="E4567" s="76" t="str">
        <f>IF(D4567="","",IFERROR(VLOOKUP(D4567,Cadastro!$C$9:$D$1009,2,FALSE),"NOT FOUND"))</f>
        <v/>
      </c>
      <c r="F4567" s="76"/>
      <c r="G4567" s="94"/>
      <c r="H4567" s="97"/>
      <c r="I4567" s="77">
        <f t="shared" si="143"/>
        <v>0</v>
      </c>
      <c r="J4567" s="78" t="str">
        <f>IFERROR(IF(E4567="","",VLOOKUP(D4567,Saldo!$P$8:$Q$1009,2,FALSE)),"")</f>
        <v/>
      </c>
      <c r="K4567" s="76"/>
      <c r="L4567" s="74" t="str">
        <f t="shared" si="142"/>
        <v/>
      </c>
    </row>
    <row r="4568" spans="1:12" ht="18.95" customHeight="1" x14ac:dyDescent="0.25">
      <c r="A4568" s="52"/>
      <c r="C4568" s="185"/>
      <c r="D4568" s="76"/>
      <c r="E4568" s="76" t="str">
        <f>IF(D4568="","",IFERROR(VLOOKUP(D4568,Cadastro!$C$9:$D$1009,2,FALSE),"NOT FOUND"))</f>
        <v/>
      </c>
      <c r="F4568" s="76"/>
      <c r="G4568" s="94"/>
      <c r="H4568" s="97"/>
      <c r="I4568" s="77">
        <f t="shared" si="143"/>
        <v>0</v>
      </c>
      <c r="J4568" s="78" t="str">
        <f>IFERROR(IF(E4568="","",VLOOKUP(D4568,Saldo!$P$8:$Q$1009,2,FALSE)),"")</f>
        <v/>
      </c>
      <c r="K4568" s="76"/>
      <c r="L4568" s="74" t="str">
        <f t="shared" si="142"/>
        <v/>
      </c>
    </row>
    <row r="4569" spans="1:12" ht="18.95" customHeight="1" x14ac:dyDescent="0.25">
      <c r="A4569" s="52"/>
      <c r="C4569" s="185"/>
      <c r="D4569" s="76"/>
      <c r="E4569" s="76" t="str">
        <f>IF(D4569="","",IFERROR(VLOOKUP(D4569,Cadastro!$C$9:$D$1009,2,FALSE),"NOT FOUND"))</f>
        <v/>
      </c>
      <c r="F4569" s="76"/>
      <c r="G4569" s="94"/>
      <c r="H4569" s="97"/>
      <c r="I4569" s="77">
        <f t="shared" si="143"/>
        <v>0</v>
      </c>
      <c r="J4569" s="78" t="str">
        <f>IFERROR(IF(E4569="","",VLOOKUP(D4569,Saldo!$P$8:$Q$1009,2,FALSE)),"")</f>
        <v/>
      </c>
      <c r="K4569" s="76"/>
      <c r="L4569" s="74" t="str">
        <f t="shared" si="142"/>
        <v/>
      </c>
    </row>
    <row r="4570" spans="1:12" ht="18.95" customHeight="1" x14ac:dyDescent="0.25">
      <c r="A4570" s="52"/>
      <c r="C4570" s="185"/>
      <c r="D4570" s="76"/>
      <c r="E4570" s="76" t="str">
        <f>IF(D4570="","",IFERROR(VLOOKUP(D4570,Cadastro!$C$9:$D$1009,2,FALSE),"NOT FOUND"))</f>
        <v/>
      </c>
      <c r="F4570" s="76"/>
      <c r="G4570" s="94"/>
      <c r="H4570" s="97"/>
      <c r="I4570" s="77">
        <f t="shared" si="143"/>
        <v>0</v>
      </c>
      <c r="J4570" s="78" t="str">
        <f>IFERROR(IF(E4570="","",VLOOKUP(D4570,Saldo!$P$8:$Q$1009,2,FALSE)),"")</f>
        <v/>
      </c>
      <c r="K4570" s="76"/>
      <c r="L4570" s="74" t="str">
        <f t="shared" si="142"/>
        <v/>
      </c>
    </row>
    <row r="4571" spans="1:12" ht="18.95" customHeight="1" x14ac:dyDescent="0.25">
      <c r="A4571" s="52"/>
      <c r="C4571" s="185"/>
      <c r="D4571" s="76"/>
      <c r="E4571" s="76" t="str">
        <f>IF(D4571="","",IFERROR(VLOOKUP(D4571,Cadastro!$C$9:$D$1009,2,FALSE),"NOT FOUND"))</f>
        <v/>
      </c>
      <c r="F4571" s="76"/>
      <c r="G4571" s="94"/>
      <c r="H4571" s="97"/>
      <c r="I4571" s="77">
        <f t="shared" si="143"/>
        <v>0</v>
      </c>
      <c r="J4571" s="78" t="str">
        <f>IFERROR(IF(E4571="","",VLOOKUP(D4571,Saldo!$P$8:$Q$1009,2,FALSE)),"")</f>
        <v/>
      </c>
      <c r="K4571" s="76"/>
      <c r="L4571" s="74" t="str">
        <f t="shared" si="142"/>
        <v/>
      </c>
    </row>
    <row r="4572" spans="1:12" ht="18.95" customHeight="1" x14ac:dyDescent="0.25">
      <c r="A4572" s="52"/>
      <c r="C4572" s="185"/>
      <c r="D4572" s="76"/>
      <c r="E4572" s="76" t="str">
        <f>IF(D4572="","",IFERROR(VLOOKUP(D4572,Cadastro!$C$9:$D$1009,2,FALSE),"NOT FOUND"))</f>
        <v/>
      </c>
      <c r="F4572" s="76"/>
      <c r="G4572" s="94"/>
      <c r="H4572" s="97"/>
      <c r="I4572" s="77">
        <f t="shared" si="143"/>
        <v>0</v>
      </c>
      <c r="J4572" s="78" t="str">
        <f>IFERROR(IF(E4572="","",VLOOKUP(D4572,Saldo!$P$8:$Q$1009,2,FALSE)),"")</f>
        <v/>
      </c>
      <c r="K4572" s="76"/>
      <c r="L4572" s="74" t="str">
        <f t="shared" si="142"/>
        <v/>
      </c>
    </row>
    <row r="4573" spans="1:12" ht="18.95" customHeight="1" x14ac:dyDescent="0.25">
      <c r="A4573" s="52"/>
      <c r="C4573" s="185"/>
      <c r="D4573" s="76"/>
      <c r="E4573" s="76" t="str">
        <f>IF(D4573="","",IFERROR(VLOOKUP(D4573,Cadastro!$C$9:$D$1009,2,FALSE),"NOT FOUND"))</f>
        <v/>
      </c>
      <c r="F4573" s="76"/>
      <c r="G4573" s="94"/>
      <c r="H4573" s="97"/>
      <c r="I4573" s="77">
        <f t="shared" si="143"/>
        <v>0</v>
      </c>
      <c r="J4573" s="78" t="str">
        <f>IFERROR(IF(E4573="","",VLOOKUP(D4573,Saldo!$P$8:$Q$1009,2,FALSE)),"")</f>
        <v/>
      </c>
      <c r="K4573" s="76"/>
      <c r="L4573" s="74" t="str">
        <f t="shared" si="142"/>
        <v/>
      </c>
    </row>
    <row r="4574" spans="1:12" ht="18.95" customHeight="1" x14ac:dyDescent="0.25">
      <c r="A4574" s="52"/>
      <c r="C4574" s="185"/>
      <c r="D4574" s="76"/>
      <c r="E4574" s="76" t="str">
        <f>IF(D4574="","",IFERROR(VLOOKUP(D4574,Cadastro!$C$9:$D$1009,2,FALSE),"NOT FOUND"))</f>
        <v/>
      </c>
      <c r="F4574" s="76"/>
      <c r="G4574" s="94"/>
      <c r="H4574" s="97"/>
      <c r="I4574" s="77">
        <f t="shared" si="143"/>
        <v>0</v>
      </c>
      <c r="J4574" s="78" t="str">
        <f>IFERROR(IF(E4574="","",VLOOKUP(D4574,Saldo!$P$8:$Q$1009,2,FALSE)),"")</f>
        <v/>
      </c>
      <c r="K4574" s="76"/>
      <c r="L4574" s="74" t="str">
        <f t="shared" si="142"/>
        <v/>
      </c>
    </row>
    <row r="4575" spans="1:12" ht="18.95" customHeight="1" x14ac:dyDescent="0.25">
      <c r="A4575" s="52"/>
      <c r="C4575" s="185"/>
      <c r="D4575" s="76"/>
      <c r="E4575" s="76" t="str">
        <f>IF(D4575="","",IFERROR(VLOOKUP(D4575,Cadastro!$C$9:$D$1009,2,FALSE),"NOT FOUND"))</f>
        <v/>
      </c>
      <c r="F4575" s="76"/>
      <c r="G4575" s="94"/>
      <c r="H4575" s="97"/>
      <c r="I4575" s="77">
        <f t="shared" si="143"/>
        <v>0</v>
      </c>
      <c r="J4575" s="78" t="str">
        <f>IFERROR(IF(E4575="","",VLOOKUP(D4575,Saldo!$P$8:$Q$1009,2,FALSE)),"")</f>
        <v/>
      </c>
      <c r="K4575" s="76"/>
      <c r="L4575" s="74" t="str">
        <f t="shared" si="142"/>
        <v/>
      </c>
    </row>
    <row r="4576" spans="1:12" ht="18.95" customHeight="1" x14ac:dyDescent="0.25">
      <c r="A4576" s="52"/>
      <c r="C4576" s="185"/>
      <c r="D4576" s="76"/>
      <c r="E4576" s="76" t="str">
        <f>IF(D4576="","",IFERROR(VLOOKUP(D4576,Cadastro!$C$9:$D$1009,2,FALSE),"NOT FOUND"))</f>
        <v/>
      </c>
      <c r="F4576" s="76"/>
      <c r="G4576" s="94"/>
      <c r="H4576" s="97"/>
      <c r="I4576" s="77">
        <f t="shared" si="143"/>
        <v>0</v>
      </c>
      <c r="J4576" s="78" t="str">
        <f>IFERROR(IF(E4576="","",VLOOKUP(D4576,Saldo!$P$8:$Q$1009,2,FALSE)),"")</f>
        <v/>
      </c>
      <c r="K4576" s="76"/>
      <c r="L4576" s="74" t="str">
        <f t="shared" si="142"/>
        <v/>
      </c>
    </row>
    <row r="4577" spans="1:12" ht="18.95" customHeight="1" x14ac:dyDescent="0.25">
      <c r="A4577" s="52"/>
      <c r="C4577" s="185"/>
      <c r="D4577" s="76"/>
      <c r="E4577" s="76" t="str">
        <f>IF(D4577="","",IFERROR(VLOOKUP(D4577,Cadastro!$C$9:$D$1009,2,FALSE),"NOT FOUND"))</f>
        <v/>
      </c>
      <c r="F4577" s="76"/>
      <c r="G4577" s="94"/>
      <c r="H4577" s="97"/>
      <c r="I4577" s="77">
        <f t="shared" si="143"/>
        <v>0</v>
      </c>
      <c r="J4577" s="78" t="str">
        <f>IFERROR(IF(E4577="","",VLOOKUP(D4577,Saldo!$P$8:$Q$1009,2,FALSE)),"")</f>
        <v/>
      </c>
      <c r="K4577" s="76"/>
      <c r="L4577" s="74" t="str">
        <f t="shared" si="142"/>
        <v/>
      </c>
    </row>
    <row r="4578" spans="1:12" ht="18.95" customHeight="1" x14ac:dyDescent="0.25">
      <c r="A4578" s="52"/>
      <c r="C4578" s="185"/>
      <c r="D4578" s="76"/>
      <c r="E4578" s="76" t="str">
        <f>IF(D4578="","",IFERROR(VLOOKUP(D4578,Cadastro!$C$9:$D$1009,2,FALSE),"NOT FOUND"))</f>
        <v/>
      </c>
      <c r="F4578" s="76"/>
      <c r="G4578" s="94"/>
      <c r="H4578" s="97"/>
      <c r="I4578" s="77">
        <f t="shared" si="143"/>
        <v>0</v>
      </c>
      <c r="J4578" s="78" t="str">
        <f>IFERROR(IF(E4578="","",VLOOKUP(D4578,Saldo!$P$8:$Q$1009,2,FALSE)),"")</f>
        <v/>
      </c>
      <c r="K4578" s="76"/>
      <c r="L4578" s="74" t="str">
        <f t="shared" si="142"/>
        <v/>
      </c>
    </row>
    <row r="4579" spans="1:12" ht="18.95" customHeight="1" x14ac:dyDescent="0.25">
      <c r="A4579" s="52"/>
      <c r="C4579" s="185"/>
      <c r="D4579" s="76"/>
      <c r="E4579" s="76" t="str">
        <f>IF(D4579="","",IFERROR(VLOOKUP(D4579,Cadastro!$C$9:$D$1009,2,FALSE),"NOT FOUND"))</f>
        <v/>
      </c>
      <c r="F4579" s="76"/>
      <c r="G4579" s="94"/>
      <c r="H4579" s="97"/>
      <c r="I4579" s="77">
        <f t="shared" si="143"/>
        <v>0</v>
      </c>
      <c r="J4579" s="78" t="str">
        <f>IFERROR(IF(E4579="","",VLOOKUP(D4579,Saldo!$P$8:$Q$1009,2,FALSE)),"")</f>
        <v/>
      </c>
      <c r="K4579" s="76"/>
      <c r="L4579" s="74" t="str">
        <f t="shared" si="142"/>
        <v/>
      </c>
    </row>
    <row r="4580" spans="1:12" ht="18.95" customHeight="1" x14ac:dyDescent="0.25">
      <c r="A4580" s="52"/>
      <c r="C4580" s="185"/>
      <c r="D4580" s="76"/>
      <c r="E4580" s="76" t="str">
        <f>IF(D4580="","",IFERROR(VLOOKUP(D4580,Cadastro!$C$9:$D$1009,2,FALSE),"NOT FOUND"))</f>
        <v/>
      </c>
      <c r="F4580" s="76"/>
      <c r="G4580" s="94"/>
      <c r="H4580" s="97"/>
      <c r="I4580" s="77">
        <f t="shared" si="143"/>
        <v>0</v>
      </c>
      <c r="J4580" s="78" t="str">
        <f>IFERROR(IF(E4580="","",VLOOKUP(D4580,Saldo!$P$8:$Q$1009,2,FALSE)),"")</f>
        <v/>
      </c>
      <c r="K4580" s="76"/>
      <c r="L4580" s="74" t="str">
        <f t="shared" si="142"/>
        <v/>
      </c>
    </row>
    <row r="4581" spans="1:12" ht="18.95" customHeight="1" x14ac:dyDescent="0.25">
      <c r="A4581" s="52"/>
      <c r="C4581" s="185"/>
      <c r="D4581" s="76"/>
      <c r="E4581" s="76" t="str">
        <f>IF(D4581="","",IFERROR(VLOOKUP(D4581,Cadastro!$C$9:$D$1009,2,FALSE),"NOT FOUND"))</f>
        <v/>
      </c>
      <c r="F4581" s="76"/>
      <c r="G4581" s="94"/>
      <c r="H4581" s="97"/>
      <c r="I4581" s="77">
        <f t="shared" si="143"/>
        <v>0</v>
      </c>
      <c r="J4581" s="78" t="str">
        <f>IFERROR(IF(E4581="","",VLOOKUP(D4581,Saldo!$P$8:$Q$1009,2,FALSE)),"")</f>
        <v/>
      </c>
      <c r="K4581" s="76"/>
      <c r="L4581" s="74" t="str">
        <f t="shared" si="142"/>
        <v/>
      </c>
    </row>
    <row r="4582" spans="1:12" ht="18.95" customHeight="1" x14ac:dyDescent="0.25">
      <c r="A4582" s="52"/>
      <c r="C4582" s="185"/>
      <c r="D4582" s="76"/>
      <c r="E4582" s="76" t="str">
        <f>IF(D4582="","",IFERROR(VLOOKUP(D4582,Cadastro!$C$9:$D$1009,2,FALSE),"NOT FOUND"))</f>
        <v/>
      </c>
      <c r="F4582" s="76"/>
      <c r="G4582" s="94"/>
      <c r="H4582" s="97"/>
      <c r="I4582" s="77">
        <f t="shared" si="143"/>
        <v>0</v>
      </c>
      <c r="J4582" s="78" t="str">
        <f>IFERROR(IF(E4582="","",VLOOKUP(D4582,Saldo!$P$8:$Q$1009,2,FALSE)),"")</f>
        <v/>
      </c>
      <c r="K4582" s="76"/>
      <c r="L4582" s="74" t="str">
        <f t="shared" si="142"/>
        <v/>
      </c>
    </row>
    <row r="4583" spans="1:12" ht="18.95" customHeight="1" x14ac:dyDescent="0.25">
      <c r="A4583" s="52"/>
      <c r="C4583" s="185"/>
      <c r="D4583" s="76"/>
      <c r="E4583" s="76" t="str">
        <f>IF(D4583="","",IFERROR(VLOOKUP(D4583,Cadastro!$C$9:$D$1009,2,FALSE),"NOT FOUND"))</f>
        <v/>
      </c>
      <c r="F4583" s="76"/>
      <c r="G4583" s="94"/>
      <c r="H4583" s="97"/>
      <c r="I4583" s="77">
        <f t="shared" si="143"/>
        <v>0</v>
      </c>
      <c r="J4583" s="78" t="str">
        <f>IFERROR(IF(E4583="","",VLOOKUP(D4583,Saldo!$P$8:$Q$1009,2,FALSE)),"")</f>
        <v/>
      </c>
      <c r="K4583" s="76"/>
      <c r="L4583" s="74" t="str">
        <f t="shared" si="142"/>
        <v/>
      </c>
    </row>
    <row r="4584" spans="1:12" ht="18.95" customHeight="1" x14ac:dyDescent="0.25">
      <c r="A4584" s="52"/>
      <c r="C4584" s="185"/>
      <c r="D4584" s="76"/>
      <c r="E4584" s="76" t="str">
        <f>IF(D4584="","",IFERROR(VLOOKUP(D4584,Cadastro!$C$9:$D$1009,2,FALSE),"NOT FOUND"))</f>
        <v/>
      </c>
      <c r="F4584" s="76"/>
      <c r="G4584" s="94"/>
      <c r="H4584" s="97"/>
      <c r="I4584" s="77">
        <f t="shared" si="143"/>
        <v>0</v>
      </c>
      <c r="J4584" s="78" t="str">
        <f>IFERROR(IF(E4584="","",VLOOKUP(D4584,Saldo!$P$8:$Q$1009,2,FALSE)),"")</f>
        <v/>
      </c>
      <c r="K4584" s="76"/>
      <c r="L4584" s="74" t="str">
        <f t="shared" si="142"/>
        <v/>
      </c>
    </row>
    <row r="4585" spans="1:12" ht="18.95" customHeight="1" x14ac:dyDescent="0.25">
      <c r="A4585" s="52"/>
      <c r="C4585" s="185"/>
      <c r="D4585" s="76"/>
      <c r="E4585" s="76" t="str">
        <f>IF(D4585="","",IFERROR(VLOOKUP(D4585,Cadastro!$C$9:$D$1009,2,FALSE),"NOT FOUND"))</f>
        <v/>
      </c>
      <c r="F4585" s="76"/>
      <c r="G4585" s="94"/>
      <c r="H4585" s="97"/>
      <c r="I4585" s="77">
        <f t="shared" si="143"/>
        <v>0</v>
      </c>
      <c r="J4585" s="78" t="str">
        <f>IFERROR(IF(E4585="","",VLOOKUP(D4585,Saldo!$P$8:$Q$1009,2,FALSE)),"")</f>
        <v/>
      </c>
      <c r="K4585" s="76"/>
      <c r="L4585" s="74" t="str">
        <f t="shared" si="142"/>
        <v/>
      </c>
    </row>
    <row r="4586" spans="1:12" ht="18.95" customHeight="1" x14ac:dyDescent="0.25">
      <c r="A4586" s="52"/>
      <c r="C4586" s="185"/>
      <c r="D4586" s="76"/>
      <c r="E4586" s="76" t="str">
        <f>IF(D4586="","",IFERROR(VLOOKUP(D4586,Cadastro!$C$9:$D$1009,2,FALSE),"NOT FOUND"))</f>
        <v/>
      </c>
      <c r="F4586" s="76"/>
      <c r="G4586" s="94"/>
      <c r="H4586" s="97"/>
      <c r="I4586" s="77">
        <f t="shared" si="143"/>
        <v>0</v>
      </c>
      <c r="J4586" s="78" t="str">
        <f>IFERROR(IF(E4586="","",VLOOKUP(D4586,Saldo!$P$8:$Q$1009,2,FALSE)),"")</f>
        <v/>
      </c>
      <c r="K4586" s="76"/>
      <c r="L4586" s="74" t="str">
        <f t="shared" si="142"/>
        <v/>
      </c>
    </row>
    <row r="4587" spans="1:12" ht="18.95" customHeight="1" x14ac:dyDescent="0.25">
      <c r="A4587" s="52"/>
      <c r="C4587" s="185"/>
      <c r="D4587" s="76"/>
      <c r="E4587" s="76" t="str">
        <f>IF(D4587="","",IFERROR(VLOOKUP(D4587,Cadastro!$C$9:$D$1009,2,FALSE),"NOT FOUND"))</f>
        <v/>
      </c>
      <c r="F4587" s="76"/>
      <c r="G4587" s="94"/>
      <c r="H4587" s="97"/>
      <c r="I4587" s="77">
        <f t="shared" si="143"/>
        <v>0</v>
      </c>
      <c r="J4587" s="78" t="str">
        <f>IFERROR(IF(E4587="","",VLOOKUP(D4587,Saldo!$P$8:$Q$1009,2,FALSE)),"")</f>
        <v/>
      </c>
      <c r="K4587" s="76"/>
      <c r="L4587" s="74" t="str">
        <f t="shared" si="142"/>
        <v/>
      </c>
    </row>
    <row r="4588" spans="1:12" ht="18.95" customHeight="1" x14ac:dyDescent="0.25">
      <c r="A4588" s="52"/>
      <c r="C4588" s="185"/>
      <c r="D4588" s="76"/>
      <c r="E4588" s="76" t="str">
        <f>IF(D4588="","",IFERROR(VLOOKUP(D4588,Cadastro!$C$9:$D$1009,2,FALSE),"NOT FOUND"))</f>
        <v/>
      </c>
      <c r="F4588" s="76"/>
      <c r="G4588" s="94"/>
      <c r="H4588" s="97"/>
      <c r="I4588" s="77">
        <f t="shared" si="143"/>
        <v>0</v>
      </c>
      <c r="J4588" s="78" t="str">
        <f>IFERROR(IF(E4588="","",VLOOKUP(D4588,Saldo!$P$8:$Q$1009,2,FALSE)),"")</f>
        <v/>
      </c>
      <c r="K4588" s="76"/>
      <c r="L4588" s="74" t="str">
        <f t="shared" si="142"/>
        <v/>
      </c>
    </row>
    <row r="4589" spans="1:12" ht="18.95" customHeight="1" x14ac:dyDescent="0.25">
      <c r="A4589" s="52"/>
      <c r="C4589" s="185"/>
      <c r="D4589" s="76"/>
      <c r="E4589" s="76" t="str">
        <f>IF(D4589="","",IFERROR(VLOOKUP(D4589,Cadastro!$C$9:$D$1009,2,FALSE),"NOT FOUND"))</f>
        <v/>
      </c>
      <c r="F4589" s="76"/>
      <c r="G4589" s="94"/>
      <c r="H4589" s="97"/>
      <c r="I4589" s="77">
        <f t="shared" si="143"/>
        <v>0</v>
      </c>
      <c r="J4589" s="78" t="str">
        <f>IFERROR(IF(E4589="","",VLOOKUP(D4589,Saldo!$P$8:$Q$1009,2,FALSE)),"")</f>
        <v/>
      </c>
      <c r="K4589" s="76"/>
      <c r="L4589" s="74" t="str">
        <f t="shared" si="142"/>
        <v/>
      </c>
    </row>
    <row r="4590" spans="1:12" ht="18.95" customHeight="1" x14ac:dyDescent="0.25">
      <c r="A4590" s="52"/>
      <c r="C4590" s="185"/>
      <c r="D4590" s="76"/>
      <c r="E4590" s="76" t="str">
        <f>IF(D4590="","",IFERROR(VLOOKUP(D4590,Cadastro!$C$9:$D$1009,2,FALSE),"NOT FOUND"))</f>
        <v/>
      </c>
      <c r="F4590" s="76"/>
      <c r="G4590" s="94"/>
      <c r="H4590" s="97"/>
      <c r="I4590" s="77">
        <f t="shared" si="143"/>
        <v>0</v>
      </c>
      <c r="J4590" s="78" t="str">
        <f>IFERROR(IF(E4590="","",VLOOKUP(D4590,Saldo!$P$8:$Q$1009,2,FALSE)),"")</f>
        <v/>
      </c>
      <c r="K4590" s="76"/>
      <c r="L4590" s="74" t="str">
        <f t="shared" si="142"/>
        <v/>
      </c>
    </row>
    <row r="4591" spans="1:12" ht="18.95" customHeight="1" x14ac:dyDescent="0.25">
      <c r="A4591" s="52"/>
      <c r="C4591" s="185"/>
      <c r="D4591" s="76"/>
      <c r="E4591" s="76" t="str">
        <f>IF(D4591="","",IFERROR(VLOOKUP(D4591,Cadastro!$C$9:$D$1009,2,FALSE),"NOT FOUND"))</f>
        <v/>
      </c>
      <c r="F4591" s="76"/>
      <c r="G4591" s="94"/>
      <c r="H4591" s="97"/>
      <c r="I4591" s="77">
        <f t="shared" si="143"/>
        <v>0</v>
      </c>
      <c r="J4591" s="78" t="str">
        <f>IFERROR(IF(E4591="","",VLOOKUP(D4591,Saldo!$P$8:$Q$1009,2,FALSE)),"")</f>
        <v/>
      </c>
      <c r="K4591" s="76"/>
      <c r="L4591" s="74" t="str">
        <f t="shared" si="142"/>
        <v/>
      </c>
    </row>
    <row r="4592" spans="1:12" ht="18.95" customHeight="1" x14ac:dyDescent="0.25">
      <c r="A4592" s="52"/>
      <c r="C4592" s="185"/>
      <c r="D4592" s="76"/>
      <c r="E4592" s="76" t="str">
        <f>IF(D4592="","",IFERROR(VLOOKUP(D4592,Cadastro!$C$9:$D$1009,2,FALSE),"NOT FOUND"))</f>
        <v/>
      </c>
      <c r="F4592" s="76"/>
      <c r="G4592" s="94"/>
      <c r="H4592" s="97"/>
      <c r="I4592" s="77">
        <f t="shared" si="143"/>
        <v>0</v>
      </c>
      <c r="J4592" s="78" t="str">
        <f>IFERROR(IF(E4592="","",VLOOKUP(D4592,Saldo!$P$8:$Q$1009,2,FALSE)),"")</f>
        <v/>
      </c>
      <c r="K4592" s="76"/>
      <c r="L4592" s="74" t="str">
        <f t="shared" si="142"/>
        <v/>
      </c>
    </row>
    <row r="4593" spans="1:12" ht="18.95" customHeight="1" x14ac:dyDescent="0.25">
      <c r="A4593" s="52"/>
      <c r="C4593" s="185"/>
      <c r="D4593" s="76"/>
      <c r="E4593" s="76" t="str">
        <f>IF(D4593="","",IFERROR(VLOOKUP(D4593,Cadastro!$C$9:$D$1009,2,FALSE),"NOT FOUND"))</f>
        <v/>
      </c>
      <c r="F4593" s="76"/>
      <c r="G4593" s="94"/>
      <c r="H4593" s="97"/>
      <c r="I4593" s="77">
        <f t="shared" si="143"/>
        <v>0</v>
      </c>
      <c r="J4593" s="78" t="str">
        <f>IFERROR(IF(E4593="","",VLOOKUP(D4593,Saldo!$P$8:$Q$1009,2,FALSE)),"")</f>
        <v/>
      </c>
      <c r="K4593" s="76"/>
      <c r="L4593" s="74" t="str">
        <f t="shared" si="142"/>
        <v/>
      </c>
    </row>
    <row r="4594" spans="1:12" ht="18.95" customHeight="1" x14ac:dyDescent="0.25">
      <c r="A4594" s="52"/>
      <c r="C4594" s="185"/>
      <c r="D4594" s="76"/>
      <c r="E4594" s="76" t="str">
        <f>IF(D4594="","",IFERROR(VLOOKUP(D4594,Cadastro!$C$9:$D$1009,2,FALSE),"NOT FOUND"))</f>
        <v/>
      </c>
      <c r="F4594" s="76"/>
      <c r="G4594" s="94"/>
      <c r="H4594" s="97"/>
      <c r="I4594" s="77">
        <f t="shared" si="143"/>
        <v>0</v>
      </c>
      <c r="J4594" s="78" t="str">
        <f>IFERROR(IF(E4594="","",VLOOKUP(D4594,Saldo!$P$8:$Q$1009,2,FALSE)),"")</f>
        <v/>
      </c>
      <c r="K4594" s="76"/>
      <c r="L4594" s="74" t="str">
        <f t="shared" si="142"/>
        <v/>
      </c>
    </row>
    <row r="4595" spans="1:12" ht="18.95" customHeight="1" x14ac:dyDescent="0.25">
      <c r="A4595" s="52"/>
      <c r="C4595" s="185"/>
      <c r="D4595" s="76"/>
      <c r="E4595" s="76" t="str">
        <f>IF(D4595="","",IFERROR(VLOOKUP(D4595,Cadastro!$C$9:$D$1009,2,FALSE),"NOT FOUND"))</f>
        <v/>
      </c>
      <c r="F4595" s="76"/>
      <c r="G4595" s="94"/>
      <c r="H4595" s="97"/>
      <c r="I4595" s="77">
        <f t="shared" si="143"/>
        <v>0</v>
      </c>
      <c r="J4595" s="78" t="str">
        <f>IFERROR(IF(E4595="","",VLOOKUP(D4595,Saldo!$P$8:$Q$1009,2,FALSE)),"")</f>
        <v/>
      </c>
      <c r="K4595" s="76"/>
      <c r="L4595" s="74" t="str">
        <f t="shared" si="142"/>
        <v/>
      </c>
    </row>
    <row r="4596" spans="1:12" ht="18.95" customHeight="1" x14ac:dyDescent="0.25">
      <c r="A4596" s="52"/>
      <c r="C4596" s="185"/>
      <c r="D4596" s="76"/>
      <c r="E4596" s="76" t="str">
        <f>IF(D4596="","",IFERROR(VLOOKUP(D4596,Cadastro!$C$9:$D$1009,2,FALSE),"NOT FOUND"))</f>
        <v/>
      </c>
      <c r="F4596" s="76"/>
      <c r="G4596" s="94"/>
      <c r="H4596" s="97"/>
      <c r="I4596" s="77">
        <f t="shared" si="143"/>
        <v>0</v>
      </c>
      <c r="J4596" s="78" t="str">
        <f>IFERROR(IF(E4596="","",VLOOKUP(D4596,Saldo!$P$8:$Q$1009,2,FALSE)),"")</f>
        <v/>
      </c>
      <c r="K4596" s="76"/>
      <c r="L4596" s="74" t="str">
        <f t="shared" si="142"/>
        <v/>
      </c>
    </row>
    <row r="4597" spans="1:12" ht="18.95" customHeight="1" x14ac:dyDescent="0.25">
      <c r="A4597" s="52"/>
      <c r="C4597" s="185"/>
      <c r="D4597" s="76"/>
      <c r="E4597" s="76" t="str">
        <f>IF(D4597="","",IFERROR(VLOOKUP(D4597,Cadastro!$C$9:$D$1009,2,FALSE),"NOT FOUND"))</f>
        <v/>
      </c>
      <c r="F4597" s="76"/>
      <c r="G4597" s="94"/>
      <c r="H4597" s="97"/>
      <c r="I4597" s="77">
        <f t="shared" si="143"/>
        <v>0</v>
      </c>
      <c r="J4597" s="78" t="str">
        <f>IFERROR(IF(E4597="","",VLOOKUP(D4597,Saldo!$P$8:$Q$1009,2,FALSE)),"")</f>
        <v/>
      </c>
      <c r="K4597" s="76"/>
      <c r="L4597" s="74" t="str">
        <f t="shared" si="142"/>
        <v/>
      </c>
    </row>
    <row r="4598" spans="1:12" ht="18.95" customHeight="1" x14ac:dyDescent="0.25">
      <c r="A4598" s="52"/>
      <c r="C4598" s="185"/>
      <c r="D4598" s="76"/>
      <c r="E4598" s="76" t="str">
        <f>IF(D4598="","",IFERROR(VLOOKUP(D4598,Cadastro!$C$9:$D$1009,2,FALSE),"NOT FOUND"))</f>
        <v/>
      </c>
      <c r="F4598" s="76"/>
      <c r="G4598" s="94"/>
      <c r="H4598" s="97"/>
      <c r="I4598" s="77">
        <f t="shared" si="143"/>
        <v>0</v>
      </c>
      <c r="J4598" s="78" t="str">
        <f>IFERROR(IF(E4598="","",VLOOKUP(D4598,Saldo!$P$8:$Q$1009,2,FALSE)),"")</f>
        <v/>
      </c>
      <c r="K4598" s="76"/>
      <c r="L4598" s="74" t="str">
        <f t="shared" si="142"/>
        <v/>
      </c>
    </row>
    <row r="4599" spans="1:12" ht="18.95" customHeight="1" x14ac:dyDescent="0.25">
      <c r="A4599" s="52"/>
      <c r="C4599" s="185"/>
      <c r="D4599" s="76"/>
      <c r="E4599" s="76" t="str">
        <f>IF(D4599="","",IFERROR(VLOOKUP(D4599,Cadastro!$C$9:$D$1009,2,FALSE),"NOT FOUND"))</f>
        <v/>
      </c>
      <c r="F4599" s="76"/>
      <c r="G4599" s="94"/>
      <c r="H4599" s="97"/>
      <c r="I4599" s="77">
        <f t="shared" si="143"/>
        <v>0</v>
      </c>
      <c r="J4599" s="78" t="str">
        <f>IFERROR(IF(E4599="","",VLOOKUP(D4599,Saldo!$P$8:$Q$1009,2,FALSE)),"")</f>
        <v/>
      </c>
      <c r="K4599" s="76"/>
      <c r="L4599" s="74" t="str">
        <f t="shared" si="142"/>
        <v/>
      </c>
    </row>
    <row r="4600" spans="1:12" ht="18.95" customHeight="1" x14ac:dyDescent="0.25">
      <c r="A4600" s="52"/>
      <c r="C4600" s="185"/>
      <c r="D4600" s="76"/>
      <c r="E4600" s="76" t="str">
        <f>IF(D4600="","",IFERROR(VLOOKUP(D4600,Cadastro!$C$9:$D$1009,2,FALSE),"NOT FOUND"))</f>
        <v/>
      </c>
      <c r="F4600" s="76"/>
      <c r="G4600" s="94"/>
      <c r="H4600" s="97"/>
      <c r="I4600" s="77">
        <f t="shared" si="143"/>
        <v>0</v>
      </c>
      <c r="J4600" s="78" t="str">
        <f>IFERROR(IF(E4600="","",VLOOKUP(D4600,Saldo!$P$8:$Q$1009,2,FALSE)),"")</f>
        <v/>
      </c>
      <c r="K4600" s="76"/>
      <c r="L4600" s="74" t="str">
        <f t="shared" si="142"/>
        <v/>
      </c>
    </row>
    <row r="4601" spans="1:12" ht="18.95" customHeight="1" x14ac:dyDescent="0.25">
      <c r="A4601" s="52"/>
      <c r="C4601" s="185"/>
      <c r="D4601" s="76"/>
      <c r="E4601" s="76" t="str">
        <f>IF(D4601="","",IFERROR(VLOOKUP(D4601,Cadastro!$C$9:$D$1009,2,FALSE),"NOT FOUND"))</f>
        <v/>
      </c>
      <c r="F4601" s="76"/>
      <c r="G4601" s="94"/>
      <c r="H4601" s="97"/>
      <c r="I4601" s="77">
        <f t="shared" si="143"/>
        <v>0</v>
      </c>
      <c r="J4601" s="78" t="str">
        <f>IFERROR(IF(E4601="","",VLOOKUP(D4601,Saldo!$P$8:$Q$1009,2,FALSE)),"")</f>
        <v/>
      </c>
      <c r="K4601" s="76"/>
      <c r="L4601" s="74" t="str">
        <f t="shared" si="142"/>
        <v/>
      </c>
    </row>
    <row r="4602" spans="1:12" ht="18.95" customHeight="1" x14ac:dyDescent="0.25">
      <c r="A4602" s="52"/>
      <c r="C4602" s="185"/>
      <c r="D4602" s="76"/>
      <c r="E4602" s="76" t="str">
        <f>IF(D4602="","",IFERROR(VLOOKUP(D4602,Cadastro!$C$9:$D$1009,2,FALSE),"NOT FOUND"))</f>
        <v/>
      </c>
      <c r="F4602" s="76"/>
      <c r="G4602" s="94"/>
      <c r="H4602" s="97"/>
      <c r="I4602" s="77">
        <f t="shared" si="143"/>
        <v>0</v>
      </c>
      <c r="J4602" s="78" t="str">
        <f>IFERROR(IF(E4602="","",VLOOKUP(D4602,Saldo!$P$8:$Q$1009,2,FALSE)),"")</f>
        <v/>
      </c>
      <c r="K4602" s="76"/>
      <c r="L4602" s="74" t="str">
        <f t="shared" si="142"/>
        <v/>
      </c>
    </row>
    <row r="4603" spans="1:12" ht="18.95" customHeight="1" x14ac:dyDescent="0.25">
      <c r="A4603" s="52"/>
      <c r="C4603" s="185"/>
      <c r="D4603" s="76"/>
      <c r="E4603" s="76" t="str">
        <f>IF(D4603="","",IFERROR(VLOOKUP(D4603,Cadastro!$C$9:$D$1009,2,FALSE),"NOT FOUND"))</f>
        <v/>
      </c>
      <c r="F4603" s="76"/>
      <c r="G4603" s="94"/>
      <c r="H4603" s="97"/>
      <c r="I4603" s="77">
        <f t="shared" si="143"/>
        <v>0</v>
      </c>
      <c r="J4603" s="78" t="str">
        <f>IFERROR(IF(E4603="","",VLOOKUP(D4603,Saldo!$P$8:$Q$1009,2,FALSE)),"")</f>
        <v/>
      </c>
      <c r="K4603" s="76"/>
      <c r="L4603" s="74" t="str">
        <f t="shared" si="142"/>
        <v/>
      </c>
    </row>
    <row r="4604" spans="1:12" ht="18.95" customHeight="1" x14ac:dyDescent="0.25">
      <c r="A4604" s="52"/>
      <c r="C4604" s="185"/>
      <c r="D4604" s="76"/>
      <c r="E4604" s="76" t="str">
        <f>IF(D4604="","",IFERROR(VLOOKUP(D4604,Cadastro!$C$9:$D$1009,2,FALSE),"NOT FOUND"))</f>
        <v/>
      </c>
      <c r="F4604" s="76"/>
      <c r="G4604" s="94"/>
      <c r="H4604" s="97"/>
      <c r="I4604" s="77">
        <f t="shared" si="143"/>
        <v>0</v>
      </c>
      <c r="J4604" s="78" t="str">
        <f>IFERROR(IF(E4604="","",VLOOKUP(D4604,Saldo!$P$8:$Q$1009,2,FALSE)),"")</f>
        <v/>
      </c>
      <c r="K4604" s="76"/>
      <c r="L4604" s="74" t="str">
        <f t="shared" si="142"/>
        <v/>
      </c>
    </row>
    <row r="4605" spans="1:12" ht="18.95" customHeight="1" x14ac:dyDescent="0.25">
      <c r="A4605" s="52"/>
      <c r="C4605" s="185"/>
      <c r="D4605" s="76"/>
      <c r="E4605" s="76" t="str">
        <f>IF(D4605="","",IFERROR(VLOOKUP(D4605,Cadastro!$C$9:$D$1009,2,FALSE),"NOT FOUND"))</f>
        <v/>
      </c>
      <c r="F4605" s="76"/>
      <c r="G4605" s="94"/>
      <c r="H4605" s="97"/>
      <c r="I4605" s="77">
        <f t="shared" si="143"/>
        <v>0</v>
      </c>
      <c r="J4605" s="78" t="str">
        <f>IFERROR(IF(E4605="","",VLOOKUP(D4605,Saldo!$P$8:$Q$1009,2,FALSE)),"")</f>
        <v/>
      </c>
      <c r="K4605" s="76"/>
      <c r="L4605" s="74" t="str">
        <f t="shared" si="142"/>
        <v/>
      </c>
    </row>
    <row r="4606" spans="1:12" ht="18.95" customHeight="1" x14ac:dyDescent="0.25">
      <c r="A4606" s="52"/>
      <c r="C4606" s="185"/>
      <c r="D4606" s="76"/>
      <c r="E4606" s="76" t="str">
        <f>IF(D4606="","",IFERROR(VLOOKUP(D4606,Cadastro!$C$9:$D$1009,2,FALSE),"NOT FOUND"))</f>
        <v/>
      </c>
      <c r="F4606" s="76"/>
      <c r="G4606" s="94"/>
      <c r="H4606" s="97"/>
      <c r="I4606" s="77">
        <f t="shared" si="143"/>
        <v>0</v>
      </c>
      <c r="J4606" s="78" t="str">
        <f>IFERROR(IF(E4606="","",VLOOKUP(D4606,Saldo!$P$8:$Q$1009,2,FALSE)),"")</f>
        <v/>
      </c>
      <c r="K4606" s="76"/>
      <c r="L4606" s="74" t="str">
        <f t="shared" si="142"/>
        <v/>
      </c>
    </row>
    <row r="4607" spans="1:12" ht="18.95" customHeight="1" x14ac:dyDescent="0.25">
      <c r="A4607" s="52"/>
      <c r="C4607" s="185"/>
      <c r="D4607" s="76"/>
      <c r="E4607" s="76" t="str">
        <f>IF(D4607="","",IFERROR(VLOOKUP(D4607,Cadastro!$C$9:$D$1009,2,FALSE),"NOT FOUND"))</f>
        <v/>
      </c>
      <c r="F4607" s="76"/>
      <c r="G4607" s="94"/>
      <c r="H4607" s="97"/>
      <c r="I4607" s="77">
        <f t="shared" si="143"/>
        <v>0</v>
      </c>
      <c r="J4607" s="78" t="str">
        <f>IFERROR(IF(E4607="","",VLOOKUP(D4607,Saldo!$P$8:$Q$1009,2,FALSE)),"")</f>
        <v/>
      </c>
      <c r="K4607" s="76"/>
      <c r="L4607" s="74" t="str">
        <f t="shared" si="142"/>
        <v/>
      </c>
    </row>
    <row r="4608" spans="1:12" ht="18.95" customHeight="1" x14ac:dyDescent="0.25">
      <c r="A4608" s="52"/>
      <c r="C4608" s="185"/>
      <c r="D4608" s="76"/>
      <c r="E4608" s="76" t="str">
        <f>IF(D4608="","",IFERROR(VLOOKUP(D4608,Cadastro!$C$9:$D$1009,2,FALSE),"NOT FOUND"))</f>
        <v/>
      </c>
      <c r="F4608" s="76"/>
      <c r="G4608" s="94"/>
      <c r="H4608" s="97"/>
      <c r="I4608" s="77">
        <f t="shared" si="143"/>
        <v>0</v>
      </c>
      <c r="J4608" s="78" t="str">
        <f>IFERROR(IF(E4608="","",VLOOKUP(D4608,Saldo!$P$8:$Q$1009,2,FALSE)),"")</f>
        <v/>
      </c>
      <c r="K4608" s="76"/>
      <c r="L4608" s="74" t="str">
        <f t="shared" si="142"/>
        <v/>
      </c>
    </row>
    <row r="4609" spans="1:12" ht="18.95" customHeight="1" x14ac:dyDescent="0.25">
      <c r="A4609" s="52"/>
      <c r="C4609" s="185"/>
      <c r="D4609" s="76"/>
      <c r="E4609" s="76" t="str">
        <f>IF(D4609="","",IFERROR(VLOOKUP(D4609,Cadastro!$C$9:$D$1009,2,FALSE),"NOT FOUND"))</f>
        <v/>
      </c>
      <c r="F4609" s="76"/>
      <c r="G4609" s="94"/>
      <c r="H4609" s="97"/>
      <c r="I4609" s="77">
        <f t="shared" si="143"/>
        <v>0</v>
      </c>
      <c r="J4609" s="78" t="str">
        <f>IFERROR(IF(E4609="","",VLOOKUP(D4609,Saldo!$P$8:$Q$1009,2,FALSE)),"")</f>
        <v/>
      </c>
      <c r="K4609" s="76"/>
      <c r="L4609" s="74" t="str">
        <f t="shared" si="142"/>
        <v/>
      </c>
    </row>
    <row r="4610" spans="1:12" ht="18.95" customHeight="1" x14ac:dyDescent="0.25">
      <c r="A4610" s="52"/>
      <c r="C4610" s="185"/>
      <c r="D4610" s="76"/>
      <c r="E4610" s="76" t="str">
        <f>IF(D4610="","",IFERROR(VLOOKUP(D4610,Cadastro!$C$9:$D$1009,2,FALSE),"NOT FOUND"))</f>
        <v/>
      </c>
      <c r="F4610" s="76"/>
      <c r="G4610" s="94"/>
      <c r="H4610" s="97"/>
      <c r="I4610" s="77">
        <f t="shared" si="143"/>
        <v>0</v>
      </c>
      <c r="J4610" s="78" t="str">
        <f>IFERROR(IF(E4610="","",VLOOKUP(D4610,Saldo!$P$8:$Q$1009,2,FALSE)),"")</f>
        <v/>
      </c>
      <c r="K4610" s="76"/>
      <c r="L4610" s="74" t="str">
        <f t="shared" si="142"/>
        <v/>
      </c>
    </row>
    <row r="4611" spans="1:12" ht="18.95" customHeight="1" x14ac:dyDescent="0.25">
      <c r="A4611" s="52"/>
      <c r="C4611" s="185"/>
      <c r="D4611" s="76"/>
      <c r="E4611" s="76" t="str">
        <f>IF(D4611="","",IFERROR(VLOOKUP(D4611,Cadastro!$C$9:$D$1009,2,FALSE),"NOT FOUND"))</f>
        <v/>
      </c>
      <c r="F4611" s="76"/>
      <c r="G4611" s="94"/>
      <c r="H4611" s="97"/>
      <c r="I4611" s="77">
        <f t="shared" si="143"/>
        <v>0</v>
      </c>
      <c r="J4611" s="78" t="str">
        <f>IFERROR(IF(E4611="","",VLOOKUP(D4611,Saldo!$P$8:$Q$1009,2,FALSE)),"")</f>
        <v/>
      </c>
      <c r="K4611" s="76"/>
      <c r="L4611" s="74" t="str">
        <f t="shared" si="142"/>
        <v/>
      </c>
    </row>
    <row r="4612" spans="1:12" ht="18.95" customHeight="1" x14ac:dyDescent="0.25">
      <c r="A4612" s="52"/>
      <c r="C4612" s="185"/>
      <c r="D4612" s="76"/>
      <c r="E4612" s="76" t="str">
        <f>IF(D4612="","",IFERROR(VLOOKUP(D4612,Cadastro!$C$9:$D$1009,2,FALSE),"NOT FOUND"))</f>
        <v/>
      </c>
      <c r="F4612" s="76"/>
      <c r="G4612" s="94"/>
      <c r="H4612" s="97"/>
      <c r="I4612" s="77">
        <f t="shared" si="143"/>
        <v>0</v>
      </c>
      <c r="J4612" s="78" t="str">
        <f>IFERROR(IF(E4612="","",VLOOKUP(D4612,Saldo!$P$8:$Q$1009,2,FALSE)),"")</f>
        <v/>
      </c>
      <c r="K4612" s="76"/>
      <c r="L4612" s="74" t="str">
        <f t="shared" si="142"/>
        <v/>
      </c>
    </row>
    <row r="4613" spans="1:12" ht="18.95" customHeight="1" x14ac:dyDescent="0.25">
      <c r="A4613" s="52"/>
      <c r="C4613" s="185"/>
      <c r="D4613" s="76"/>
      <c r="E4613" s="76" t="str">
        <f>IF(D4613="","",IFERROR(VLOOKUP(D4613,Cadastro!$C$9:$D$1009,2,FALSE),"NOT FOUND"))</f>
        <v/>
      </c>
      <c r="F4613" s="76"/>
      <c r="G4613" s="94"/>
      <c r="H4613" s="97"/>
      <c r="I4613" s="77">
        <f t="shared" si="143"/>
        <v>0</v>
      </c>
      <c r="J4613" s="78" t="str">
        <f>IFERROR(IF(E4613="","",VLOOKUP(D4613,Saldo!$P$8:$Q$1009,2,FALSE)),"")</f>
        <v/>
      </c>
      <c r="K4613" s="76"/>
      <c r="L4613" s="74" t="str">
        <f t="shared" si="142"/>
        <v/>
      </c>
    </row>
    <row r="4614" spans="1:12" ht="18.95" customHeight="1" x14ac:dyDescent="0.25">
      <c r="A4614" s="52"/>
      <c r="C4614" s="185"/>
      <c r="D4614" s="76"/>
      <c r="E4614" s="76" t="str">
        <f>IF(D4614="","",IFERROR(VLOOKUP(D4614,Cadastro!$C$9:$D$1009,2,FALSE),"NOT FOUND"))</f>
        <v/>
      </c>
      <c r="F4614" s="76"/>
      <c r="G4614" s="94"/>
      <c r="H4614" s="97"/>
      <c r="I4614" s="77">
        <f t="shared" si="143"/>
        <v>0</v>
      </c>
      <c r="J4614" s="78" t="str">
        <f>IFERROR(IF(E4614="","",VLOOKUP(D4614,Saldo!$P$8:$Q$1009,2,FALSE)),"")</f>
        <v/>
      </c>
      <c r="K4614" s="76"/>
      <c r="L4614" s="74" t="str">
        <f t="shared" si="142"/>
        <v/>
      </c>
    </row>
    <row r="4615" spans="1:12" ht="18.95" customHeight="1" x14ac:dyDescent="0.25">
      <c r="A4615" s="52"/>
      <c r="C4615" s="185"/>
      <c r="D4615" s="76"/>
      <c r="E4615" s="76" t="str">
        <f>IF(D4615="","",IFERROR(VLOOKUP(D4615,Cadastro!$C$9:$D$1009,2,FALSE),"NOT FOUND"))</f>
        <v/>
      </c>
      <c r="F4615" s="76"/>
      <c r="G4615" s="94"/>
      <c r="H4615" s="97"/>
      <c r="I4615" s="77">
        <f t="shared" si="143"/>
        <v>0</v>
      </c>
      <c r="J4615" s="78" t="str">
        <f>IFERROR(IF(E4615="","",VLOOKUP(D4615,Saldo!$P$8:$Q$1009,2,FALSE)),"")</f>
        <v/>
      </c>
      <c r="K4615" s="76"/>
      <c r="L4615" s="74" t="str">
        <f t="shared" si="142"/>
        <v/>
      </c>
    </row>
    <row r="4616" spans="1:12" ht="18.95" customHeight="1" x14ac:dyDescent="0.25">
      <c r="A4616" s="52"/>
      <c r="C4616" s="185"/>
      <c r="D4616" s="76"/>
      <c r="E4616" s="76" t="str">
        <f>IF(D4616="","",IFERROR(VLOOKUP(D4616,Cadastro!$C$9:$D$1009,2,FALSE),"NOT FOUND"))</f>
        <v/>
      </c>
      <c r="F4616" s="76"/>
      <c r="G4616" s="94"/>
      <c r="H4616" s="97"/>
      <c r="I4616" s="77">
        <f t="shared" si="143"/>
        <v>0</v>
      </c>
      <c r="J4616" s="78" t="str">
        <f>IFERROR(IF(E4616="","",VLOOKUP(D4616,Saldo!$P$8:$Q$1009,2,FALSE)),"")</f>
        <v/>
      </c>
      <c r="K4616" s="76"/>
      <c r="L4616" s="74" t="str">
        <f t="shared" si="142"/>
        <v/>
      </c>
    </row>
    <row r="4617" spans="1:12" ht="18.95" customHeight="1" x14ac:dyDescent="0.25">
      <c r="A4617" s="52"/>
      <c r="C4617" s="185"/>
      <c r="D4617" s="76"/>
      <c r="E4617" s="76" t="str">
        <f>IF(D4617="","",IFERROR(VLOOKUP(D4617,Cadastro!$C$9:$D$1009,2,FALSE),"NOT FOUND"))</f>
        <v/>
      </c>
      <c r="F4617" s="76"/>
      <c r="G4617" s="94"/>
      <c r="H4617" s="97"/>
      <c r="I4617" s="77">
        <f t="shared" si="143"/>
        <v>0</v>
      </c>
      <c r="J4617" s="78" t="str">
        <f>IFERROR(IF(E4617="","",VLOOKUP(D4617,Saldo!$P$8:$Q$1009,2,FALSE)),"")</f>
        <v/>
      </c>
      <c r="K4617" s="76"/>
      <c r="L4617" s="74" t="str">
        <f t="shared" ref="L4617:L4680" si="144">IF(C4617="","",MONTH(C4617))</f>
        <v/>
      </c>
    </row>
    <row r="4618" spans="1:12" ht="18.95" customHeight="1" x14ac:dyDescent="0.25">
      <c r="A4618" s="52"/>
      <c r="C4618" s="185"/>
      <c r="D4618" s="76"/>
      <c r="E4618" s="76" t="str">
        <f>IF(D4618="","",IFERROR(VLOOKUP(D4618,Cadastro!$C$9:$D$1009,2,FALSE),"NOT FOUND"))</f>
        <v/>
      </c>
      <c r="F4618" s="76"/>
      <c r="G4618" s="94"/>
      <c r="H4618" s="97"/>
      <c r="I4618" s="77">
        <f t="shared" ref="I4618:I4681" si="145">IFERROR(G4618*H4618,"Check if QTY and Value are both valid")</f>
        <v>0</v>
      </c>
      <c r="J4618" s="78" t="str">
        <f>IFERROR(IF(E4618="","",VLOOKUP(D4618,Saldo!$P$8:$Q$1009,2,FALSE)),"")</f>
        <v/>
      </c>
      <c r="K4618" s="76"/>
      <c r="L4618" s="74" t="str">
        <f t="shared" si="144"/>
        <v/>
      </c>
    </row>
    <row r="4619" spans="1:12" ht="18.95" customHeight="1" x14ac:dyDescent="0.25">
      <c r="A4619" s="52"/>
      <c r="C4619" s="185"/>
      <c r="D4619" s="76"/>
      <c r="E4619" s="76" t="str">
        <f>IF(D4619="","",IFERROR(VLOOKUP(D4619,Cadastro!$C$9:$D$1009,2,FALSE),"NOT FOUND"))</f>
        <v/>
      </c>
      <c r="F4619" s="76"/>
      <c r="G4619" s="94"/>
      <c r="H4619" s="97"/>
      <c r="I4619" s="77">
        <f t="shared" si="145"/>
        <v>0</v>
      </c>
      <c r="J4619" s="78" t="str">
        <f>IFERROR(IF(E4619="","",VLOOKUP(D4619,Saldo!$P$8:$Q$1009,2,FALSE)),"")</f>
        <v/>
      </c>
      <c r="K4619" s="76"/>
      <c r="L4619" s="74" t="str">
        <f t="shared" si="144"/>
        <v/>
      </c>
    </row>
    <row r="4620" spans="1:12" ht="18.95" customHeight="1" x14ac:dyDescent="0.25">
      <c r="A4620" s="52"/>
      <c r="C4620" s="185"/>
      <c r="D4620" s="76"/>
      <c r="E4620" s="76" t="str">
        <f>IF(D4620="","",IFERROR(VLOOKUP(D4620,Cadastro!$C$9:$D$1009,2,FALSE),"NOT FOUND"))</f>
        <v/>
      </c>
      <c r="F4620" s="76"/>
      <c r="G4620" s="94"/>
      <c r="H4620" s="97"/>
      <c r="I4620" s="77">
        <f t="shared" si="145"/>
        <v>0</v>
      </c>
      <c r="J4620" s="78" t="str">
        <f>IFERROR(IF(E4620="","",VLOOKUP(D4620,Saldo!$P$8:$Q$1009,2,FALSE)),"")</f>
        <v/>
      </c>
      <c r="K4620" s="76"/>
      <c r="L4620" s="74" t="str">
        <f t="shared" si="144"/>
        <v/>
      </c>
    </row>
    <row r="4621" spans="1:12" ht="18.95" customHeight="1" x14ac:dyDescent="0.25">
      <c r="A4621" s="52"/>
      <c r="C4621" s="185"/>
      <c r="D4621" s="76"/>
      <c r="E4621" s="76" t="str">
        <f>IF(D4621="","",IFERROR(VLOOKUP(D4621,Cadastro!$C$9:$D$1009,2,FALSE),"NOT FOUND"))</f>
        <v/>
      </c>
      <c r="F4621" s="76"/>
      <c r="G4621" s="94"/>
      <c r="H4621" s="97"/>
      <c r="I4621" s="77">
        <f t="shared" si="145"/>
        <v>0</v>
      </c>
      <c r="J4621" s="78" t="str">
        <f>IFERROR(IF(E4621="","",VLOOKUP(D4621,Saldo!$P$8:$Q$1009,2,FALSE)),"")</f>
        <v/>
      </c>
      <c r="K4621" s="76"/>
      <c r="L4621" s="74" t="str">
        <f t="shared" si="144"/>
        <v/>
      </c>
    </row>
    <row r="4622" spans="1:12" ht="18.95" customHeight="1" x14ac:dyDescent="0.25">
      <c r="A4622" s="52"/>
      <c r="C4622" s="185"/>
      <c r="D4622" s="76"/>
      <c r="E4622" s="76" t="str">
        <f>IF(D4622="","",IFERROR(VLOOKUP(D4622,Cadastro!$C$9:$D$1009,2,FALSE),"NOT FOUND"))</f>
        <v/>
      </c>
      <c r="F4622" s="76"/>
      <c r="G4622" s="94"/>
      <c r="H4622" s="97"/>
      <c r="I4622" s="77">
        <f t="shared" si="145"/>
        <v>0</v>
      </c>
      <c r="J4622" s="78" t="str">
        <f>IFERROR(IF(E4622="","",VLOOKUP(D4622,Saldo!$P$8:$Q$1009,2,FALSE)),"")</f>
        <v/>
      </c>
      <c r="K4622" s="76"/>
      <c r="L4622" s="74" t="str">
        <f t="shared" si="144"/>
        <v/>
      </c>
    </row>
    <row r="4623" spans="1:12" ht="18.95" customHeight="1" x14ac:dyDescent="0.25">
      <c r="A4623" s="52"/>
      <c r="C4623" s="185"/>
      <c r="D4623" s="76"/>
      <c r="E4623" s="76" t="str">
        <f>IF(D4623="","",IFERROR(VLOOKUP(D4623,Cadastro!$C$9:$D$1009,2,FALSE),"NOT FOUND"))</f>
        <v/>
      </c>
      <c r="F4623" s="76"/>
      <c r="G4623" s="94"/>
      <c r="H4623" s="97"/>
      <c r="I4623" s="77">
        <f t="shared" si="145"/>
        <v>0</v>
      </c>
      <c r="J4623" s="78" t="str">
        <f>IFERROR(IF(E4623="","",VLOOKUP(D4623,Saldo!$P$8:$Q$1009,2,FALSE)),"")</f>
        <v/>
      </c>
      <c r="K4623" s="76"/>
      <c r="L4623" s="74" t="str">
        <f t="shared" si="144"/>
        <v/>
      </c>
    </row>
    <row r="4624" spans="1:12" ht="18.95" customHeight="1" x14ac:dyDescent="0.25">
      <c r="A4624" s="52"/>
      <c r="C4624" s="185"/>
      <c r="D4624" s="76"/>
      <c r="E4624" s="76" t="str">
        <f>IF(D4624="","",IFERROR(VLOOKUP(D4624,Cadastro!$C$9:$D$1009,2,FALSE),"NOT FOUND"))</f>
        <v/>
      </c>
      <c r="F4624" s="76"/>
      <c r="G4624" s="94"/>
      <c r="H4624" s="97"/>
      <c r="I4624" s="77">
        <f t="shared" si="145"/>
        <v>0</v>
      </c>
      <c r="J4624" s="78" t="str">
        <f>IFERROR(IF(E4624="","",VLOOKUP(D4624,Saldo!$P$8:$Q$1009,2,FALSE)),"")</f>
        <v/>
      </c>
      <c r="K4624" s="76"/>
      <c r="L4624" s="74" t="str">
        <f t="shared" si="144"/>
        <v/>
      </c>
    </row>
    <row r="4625" spans="1:12" ht="18.95" customHeight="1" x14ac:dyDescent="0.25">
      <c r="A4625" s="52"/>
      <c r="C4625" s="185"/>
      <c r="D4625" s="76"/>
      <c r="E4625" s="76" t="str">
        <f>IF(D4625="","",IFERROR(VLOOKUP(D4625,Cadastro!$C$9:$D$1009,2,FALSE),"NOT FOUND"))</f>
        <v/>
      </c>
      <c r="F4625" s="76"/>
      <c r="G4625" s="94"/>
      <c r="H4625" s="97"/>
      <c r="I4625" s="77">
        <f t="shared" si="145"/>
        <v>0</v>
      </c>
      <c r="J4625" s="78" t="str">
        <f>IFERROR(IF(E4625="","",VLOOKUP(D4625,Saldo!$P$8:$Q$1009,2,FALSE)),"")</f>
        <v/>
      </c>
      <c r="K4625" s="76"/>
      <c r="L4625" s="74" t="str">
        <f t="shared" si="144"/>
        <v/>
      </c>
    </row>
    <row r="4626" spans="1:12" ht="18.95" customHeight="1" x14ac:dyDescent="0.25">
      <c r="A4626" s="52"/>
      <c r="C4626" s="185"/>
      <c r="D4626" s="76"/>
      <c r="E4626" s="76" t="str">
        <f>IF(D4626="","",IFERROR(VLOOKUP(D4626,Cadastro!$C$9:$D$1009,2,FALSE),"NOT FOUND"))</f>
        <v/>
      </c>
      <c r="F4626" s="76"/>
      <c r="G4626" s="94"/>
      <c r="H4626" s="97"/>
      <c r="I4626" s="77">
        <f t="shared" si="145"/>
        <v>0</v>
      </c>
      <c r="J4626" s="78" t="str">
        <f>IFERROR(IF(E4626="","",VLOOKUP(D4626,Saldo!$P$8:$Q$1009,2,FALSE)),"")</f>
        <v/>
      </c>
      <c r="K4626" s="76"/>
      <c r="L4626" s="74" t="str">
        <f t="shared" si="144"/>
        <v/>
      </c>
    </row>
    <row r="4627" spans="1:12" ht="18.95" customHeight="1" x14ac:dyDescent="0.25">
      <c r="A4627" s="52"/>
      <c r="C4627" s="185"/>
      <c r="D4627" s="76"/>
      <c r="E4627" s="76" t="str">
        <f>IF(D4627="","",IFERROR(VLOOKUP(D4627,Cadastro!$C$9:$D$1009,2,FALSE),"NOT FOUND"))</f>
        <v/>
      </c>
      <c r="F4627" s="76"/>
      <c r="G4627" s="94"/>
      <c r="H4627" s="97"/>
      <c r="I4627" s="77">
        <f t="shared" si="145"/>
        <v>0</v>
      </c>
      <c r="J4627" s="78" t="str">
        <f>IFERROR(IF(E4627="","",VLOOKUP(D4627,Saldo!$P$8:$Q$1009,2,FALSE)),"")</f>
        <v/>
      </c>
      <c r="K4627" s="76"/>
      <c r="L4627" s="74" t="str">
        <f t="shared" si="144"/>
        <v/>
      </c>
    </row>
    <row r="4628" spans="1:12" ht="18.95" customHeight="1" x14ac:dyDescent="0.25">
      <c r="A4628" s="52"/>
      <c r="C4628" s="185"/>
      <c r="D4628" s="76"/>
      <c r="E4628" s="76" t="str">
        <f>IF(D4628="","",IFERROR(VLOOKUP(D4628,Cadastro!$C$9:$D$1009,2,FALSE),"NOT FOUND"))</f>
        <v/>
      </c>
      <c r="F4628" s="76"/>
      <c r="G4628" s="94"/>
      <c r="H4628" s="97"/>
      <c r="I4628" s="77">
        <f t="shared" si="145"/>
        <v>0</v>
      </c>
      <c r="J4628" s="78" t="str">
        <f>IFERROR(IF(E4628="","",VLOOKUP(D4628,Saldo!$P$8:$Q$1009,2,FALSE)),"")</f>
        <v/>
      </c>
      <c r="K4628" s="76"/>
      <c r="L4628" s="74" t="str">
        <f t="shared" si="144"/>
        <v/>
      </c>
    </row>
    <row r="4629" spans="1:12" ht="18.95" customHeight="1" x14ac:dyDescent="0.25">
      <c r="A4629" s="52"/>
      <c r="C4629" s="185"/>
      <c r="D4629" s="76"/>
      <c r="E4629" s="76" t="str">
        <f>IF(D4629="","",IFERROR(VLOOKUP(D4629,Cadastro!$C$9:$D$1009,2,FALSE),"NOT FOUND"))</f>
        <v/>
      </c>
      <c r="F4629" s="76"/>
      <c r="G4629" s="94"/>
      <c r="H4629" s="97"/>
      <c r="I4629" s="77">
        <f t="shared" si="145"/>
        <v>0</v>
      </c>
      <c r="J4629" s="78" t="str">
        <f>IFERROR(IF(E4629="","",VLOOKUP(D4629,Saldo!$P$8:$Q$1009,2,FALSE)),"")</f>
        <v/>
      </c>
      <c r="K4629" s="76"/>
      <c r="L4629" s="74" t="str">
        <f t="shared" si="144"/>
        <v/>
      </c>
    </row>
    <row r="4630" spans="1:12" ht="18.95" customHeight="1" x14ac:dyDescent="0.25">
      <c r="A4630" s="52"/>
      <c r="C4630" s="185"/>
      <c r="D4630" s="76"/>
      <c r="E4630" s="76" t="str">
        <f>IF(D4630="","",IFERROR(VLOOKUP(D4630,Cadastro!$C$9:$D$1009,2,FALSE),"NOT FOUND"))</f>
        <v/>
      </c>
      <c r="F4630" s="76"/>
      <c r="G4630" s="94"/>
      <c r="H4630" s="97"/>
      <c r="I4630" s="77">
        <f t="shared" si="145"/>
        <v>0</v>
      </c>
      <c r="J4630" s="78" t="str">
        <f>IFERROR(IF(E4630="","",VLOOKUP(D4630,Saldo!$P$8:$Q$1009,2,FALSE)),"")</f>
        <v/>
      </c>
      <c r="K4630" s="76"/>
      <c r="L4630" s="74" t="str">
        <f t="shared" si="144"/>
        <v/>
      </c>
    </row>
    <row r="4631" spans="1:12" ht="18.95" customHeight="1" x14ac:dyDescent="0.25">
      <c r="A4631" s="52"/>
      <c r="C4631" s="185"/>
      <c r="D4631" s="76"/>
      <c r="E4631" s="76" t="str">
        <f>IF(D4631="","",IFERROR(VLOOKUP(D4631,Cadastro!$C$9:$D$1009,2,FALSE),"NOT FOUND"))</f>
        <v/>
      </c>
      <c r="F4631" s="76"/>
      <c r="G4631" s="94"/>
      <c r="H4631" s="97"/>
      <c r="I4631" s="77">
        <f t="shared" si="145"/>
        <v>0</v>
      </c>
      <c r="J4631" s="78" t="str">
        <f>IFERROR(IF(E4631="","",VLOOKUP(D4631,Saldo!$P$8:$Q$1009,2,FALSE)),"")</f>
        <v/>
      </c>
      <c r="K4631" s="76"/>
      <c r="L4631" s="74" t="str">
        <f t="shared" si="144"/>
        <v/>
      </c>
    </row>
    <row r="4632" spans="1:12" ht="18.95" customHeight="1" x14ac:dyDescent="0.25">
      <c r="A4632" s="52"/>
      <c r="C4632" s="185"/>
      <c r="D4632" s="76"/>
      <c r="E4632" s="76" t="str">
        <f>IF(D4632="","",IFERROR(VLOOKUP(D4632,Cadastro!$C$9:$D$1009,2,FALSE),"NOT FOUND"))</f>
        <v/>
      </c>
      <c r="F4632" s="76"/>
      <c r="G4632" s="94"/>
      <c r="H4632" s="97"/>
      <c r="I4632" s="77">
        <f t="shared" si="145"/>
        <v>0</v>
      </c>
      <c r="J4632" s="78" t="str">
        <f>IFERROR(IF(E4632="","",VLOOKUP(D4632,Saldo!$P$8:$Q$1009,2,FALSE)),"")</f>
        <v/>
      </c>
      <c r="K4632" s="76"/>
      <c r="L4632" s="74" t="str">
        <f t="shared" si="144"/>
        <v/>
      </c>
    </row>
    <row r="4633" spans="1:12" ht="18.95" customHeight="1" x14ac:dyDescent="0.25">
      <c r="A4633" s="52"/>
      <c r="C4633" s="185"/>
      <c r="D4633" s="76"/>
      <c r="E4633" s="76" t="str">
        <f>IF(D4633="","",IFERROR(VLOOKUP(D4633,Cadastro!$C$9:$D$1009,2,FALSE),"NOT FOUND"))</f>
        <v/>
      </c>
      <c r="F4633" s="76"/>
      <c r="G4633" s="94"/>
      <c r="H4633" s="97"/>
      <c r="I4633" s="77">
        <f t="shared" si="145"/>
        <v>0</v>
      </c>
      <c r="J4633" s="78" t="str">
        <f>IFERROR(IF(E4633="","",VLOOKUP(D4633,Saldo!$P$8:$Q$1009,2,FALSE)),"")</f>
        <v/>
      </c>
      <c r="K4633" s="76"/>
      <c r="L4633" s="74" t="str">
        <f t="shared" si="144"/>
        <v/>
      </c>
    </row>
    <row r="4634" spans="1:12" ht="18.95" customHeight="1" x14ac:dyDescent="0.25">
      <c r="A4634" s="52"/>
      <c r="C4634" s="185"/>
      <c r="D4634" s="76"/>
      <c r="E4634" s="76" t="str">
        <f>IF(D4634="","",IFERROR(VLOOKUP(D4634,Cadastro!$C$9:$D$1009,2,FALSE),"NOT FOUND"))</f>
        <v/>
      </c>
      <c r="F4634" s="76"/>
      <c r="G4634" s="94"/>
      <c r="H4634" s="97"/>
      <c r="I4634" s="77">
        <f t="shared" si="145"/>
        <v>0</v>
      </c>
      <c r="J4634" s="78" t="str">
        <f>IFERROR(IF(E4634="","",VLOOKUP(D4634,Saldo!$P$8:$Q$1009,2,FALSE)),"")</f>
        <v/>
      </c>
      <c r="K4634" s="76"/>
      <c r="L4634" s="74" t="str">
        <f t="shared" si="144"/>
        <v/>
      </c>
    </row>
    <row r="4635" spans="1:12" ht="18.95" customHeight="1" x14ac:dyDescent="0.25">
      <c r="A4635" s="52"/>
      <c r="C4635" s="185"/>
      <c r="D4635" s="76"/>
      <c r="E4635" s="76" t="str">
        <f>IF(D4635="","",IFERROR(VLOOKUP(D4635,Cadastro!$C$9:$D$1009,2,FALSE),"NOT FOUND"))</f>
        <v/>
      </c>
      <c r="F4635" s="76"/>
      <c r="G4635" s="94"/>
      <c r="H4635" s="97"/>
      <c r="I4635" s="77">
        <f t="shared" si="145"/>
        <v>0</v>
      </c>
      <c r="J4635" s="78" t="str">
        <f>IFERROR(IF(E4635="","",VLOOKUP(D4635,Saldo!$P$8:$Q$1009,2,FALSE)),"")</f>
        <v/>
      </c>
      <c r="K4635" s="76"/>
      <c r="L4635" s="74" t="str">
        <f t="shared" si="144"/>
        <v/>
      </c>
    </row>
    <row r="4636" spans="1:12" ht="18.95" customHeight="1" x14ac:dyDescent="0.25">
      <c r="A4636" s="52"/>
      <c r="C4636" s="185"/>
      <c r="D4636" s="76"/>
      <c r="E4636" s="76" t="str">
        <f>IF(D4636="","",IFERROR(VLOOKUP(D4636,Cadastro!$C$9:$D$1009,2,FALSE),"NOT FOUND"))</f>
        <v/>
      </c>
      <c r="F4636" s="76"/>
      <c r="G4636" s="94"/>
      <c r="H4636" s="97"/>
      <c r="I4636" s="77">
        <f t="shared" si="145"/>
        <v>0</v>
      </c>
      <c r="J4636" s="78" t="str">
        <f>IFERROR(IF(E4636="","",VLOOKUP(D4636,Saldo!$P$8:$Q$1009,2,FALSE)),"")</f>
        <v/>
      </c>
      <c r="K4636" s="76"/>
      <c r="L4636" s="74" t="str">
        <f t="shared" si="144"/>
        <v/>
      </c>
    </row>
    <row r="4637" spans="1:12" ht="18.95" customHeight="1" x14ac:dyDescent="0.25">
      <c r="A4637" s="52"/>
      <c r="C4637" s="185"/>
      <c r="D4637" s="76"/>
      <c r="E4637" s="76" t="str">
        <f>IF(D4637="","",IFERROR(VLOOKUP(D4637,Cadastro!$C$9:$D$1009,2,FALSE),"NOT FOUND"))</f>
        <v/>
      </c>
      <c r="F4637" s="76"/>
      <c r="G4637" s="94"/>
      <c r="H4637" s="97"/>
      <c r="I4637" s="77">
        <f t="shared" si="145"/>
        <v>0</v>
      </c>
      <c r="J4637" s="78" t="str">
        <f>IFERROR(IF(E4637="","",VLOOKUP(D4637,Saldo!$P$8:$Q$1009,2,FALSE)),"")</f>
        <v/>
      </c>
      <c r="K4637" s="76"/>
      <c r="L4637" s="74" t="str">
        <f t="shared" si="144"/>
        <v/>
      </c>
    </row>
    <row r="4638" spans="1:12" ht="18.95" customHeight="1" x14ac:dyDescent="0.25">
      <c r="A4638" s="52"/>
      <c r="C4638" s="185"/>
      <c r="D4638" s="76"/>
      <c r="E4638" s="76" t="str">
        <f>IF(D4638="","",IFERROR(VLOOKUP(D4638,Cadastro!$C$9:$D$1009,2,FALSE),"NOT FOUND"))</f>
        <v/>
      </c>
      <c r="F4638" s="76"/>
      <c r="G4638" s="94"/>
      <c r="H4638" s="97"/>
      <c r="I4638" s="77">
        <f t="shared" si="145"/>
        <v>0</v>
      </c>
      <c r="J4638" s="78" t="str">
        <f>IFERROR(IF(E4638="","",VLOOKUP(D4638,Saldo!$P$8:$Q$1009,2,FALSE)),"")</f>
        <v/>
      </c>
      <c r="K4638" s="76"/>
      <c r="L4638" s="74" t="str">
        <f t="shared" si="144"/>
        <v/>
      </c>
    </row>
    <row r="4639" spans="1:12" ht="18.95" customHeight="1" x14ac:dyDescent="0.25">
      <c r="A4639" s="52"/>
      <c r="C4639" s="185"/>
      <c r="D4639" s="76"/>
      <c r="E4639" s="76" t="str">
        <f>IF(D4639="","",IFERROR(VLOOKUP(D4639,Cadastro!$C$9:$D$1009,2,FALSE),"NOT FOUND"))</f>
        <v/>
      </c>
      <c r="F4639" s="76"/>
      <c r="G4639" s="94"/>
      <c r="H4639" s="97"/>
      <c r="I4639" s="77">
        <f t="shared" si="145"/>
        <v>0</v>
      </c>
      <c r="J4639" s="78" t="str">
        <f>IFERROR(IF(E4639="","",VLOOKUP(D4639,Saldo!$P$8:$Q$1009,2,FALSE)),"")</f>
        <v/>
      </c>
      <c r="K4639" s="76"/>
      <c r="L4639" s="74" t="str">
        <f t="shared" si="144"/>
        <v/>
      </c>
    </row>
    <row r="4640" spans="1:12" ht="18.95" customHeight="1" x14ac:dyDescent="0.25">
      <c r="A4640" s="52"/>
      <c r="C4640" s="185"/>
      <c r="D4640" s="76"/>
      <c r="E4640" s="76" t="str">
        <f>IF(D4640="","",IFERROR(VLOOKUP(D4640,Cadastro!$C$9:$D$1009,2,FALSE),"NOT FOUND"))</f>
        <v/>
      </c>
      <c r="F4640" s="76"/>
      <c r="G4640" s="94"/>
      <c r="H4640" s="97"/>
      <c r="I4640" s="77">
        <f t="shared" si="145"/>
        <v>0</v>
      </c>
      <c r="J4640" s="78" t="str">
        <f>IFERROR(IF(E4640="","",VLOOKUP(D4640,Saldo!$P$8:$Q$1009,2,FALSE)),"")</f>
        <v/>
      </c>
      <c r="K4640" s="76"/>
      <c r="L4640" s="74" t="str">
        <f t="shared" si="144"/>
        <v/>
      </c>
    </row>
    <row r="4641" spans="1:12" ht="18.95" customHeight="1" x14ac:dyDescent="0.25">
      <c r="A4641" s="52"/>
      <c r="C4641" s="185"/>
      <c r="D4641" s="76"/>
      <c r="E4641" s="76" t="str">
        <f>IF(D4641="","",IFERROR(VLOOKUP(D4641,Cadastro!$C$9:$D$1009,2,FALSE),"NOT FOUND"))</f>
        <v/>
      </c>
      <c r="F4641" s="76"/>
      <c r="G4641" s="94"/>
      <c r="H4641" s="97"/>
      <c r="I4641" s="77">
        <f t="shared" si="145"/>
        <v>0</v>
      </c>
      <c r="J4641" s="78" t="str">
        <f>IFERROR(IF(E4641="","",VLOOKUP(D4641,Saldo!$P$8:$Q$1009,2,FALSE)),"")</f>
        <v/>
      </c>
      <c r="K4641" s="76"/>
      <c r="L4641" s="74" t="str">
        <f t="shared" si="144"/>
        <v/>
      </c>
    </row>
    <row r="4642" spans="1:12" ht="18.95" customHeight="1" x14ac:dyDescent="0.25">
      <c r="A4642" s="52"/>
      <c r="C4642" s="185"/>
      <c r="D4642" s="76"/>
      <c r="E4642" s="76" t="str">
        <f>IF(D4642="","",IFERROR(VLOOKUP(D4642,Cadastro!$C$9:$D$1009,2,FALSE),"NOT FOUND"))</f>
        <v/>
      </c>
      <c r="F4642" s="76"/>
      <c r="G4642" s="94"/>
      <c r="H4642" s="97"/>
      <c r="I4642" s="77">
        <f t="shared" si="145"/>
        <v>0</v>
      </c>
      <c r="J4642" s="78" t="str">
        <f>IFERROR(IF(E4642="","",VLOOKUP(D4642,Saldo!$P$8:$Q$1009,2,FALSE)),"")</f>
        <v/>
      </c>
      <c r="K4642" s="76"/>
      <c r="L4642" s="74" t="str">
        <f t="shared" si="144"/>
        <v/>
      </c>
    </row>
    <row r="4643" spans="1:12" ht="18.95" customHeight="1" x14ac:dyDescent="0.25">
      <c r="A4643" s="52"/>
      <c r="C4643" s="185"/>
      <c r="D4643" s="76"/>
      <c r="E4643" s="76" t="str">
        <f>IF(D4643="","",IFERROR(VLOOKUP(D4643,Cadastro!$C$9:$D$1009,2,FALSE),"NOT FOUND"))</f>
        <v/>
      </c>
      <c r="F4643" s="76"/>
      <c r="G4643" s="94"/>
      <c r="H4643" s="97"/>
      <c r="I4643" s="77">
        <f t="shared" si="145"/>
        <v>0</v>
      </c>
      <c r="J4643" s="78" t="str">
        <f>IFERROR(IF(E4643="","",VLOOKUP(D4643,Saldo!$P$8:$Q$1009,2,FALSE)),"")</f>
        <v/>
      </c>
      <c r="K4643" s="76"/>
      <c r="L4643" s="74" t="str">
        <f t="shared" si="144"/>
        <v/>
      </c>
    </row>
    <row r="4644" spans="1:12" ht="18.95" customHeight="1" x14ac:dyDescent="0.25">
      <c r="A4644" s="52"/>
      <c r="C4644" s="185"/>
      <c r="D4644" s="76"/>
      <c r="E4644" s="76" t="str">
        <f>IF(D4644="","",IFERROR(VLOOKUP(D4644,Cadastro!$C$9:$D$1009,2,FALSE),"NOT FOUND"))</f>
        <v/>
      </c>
      <c r="F4644" s="76"/>
      <c r="G4644" s="94"/>
      <c r="H4644" s="97"/>
      <c r="I4644" s="77">
        <f t="shared" si="145"/>
        <v>0</v>
      </c>
      <c r="J4644" s="78" t="str">
        <f>IFERROR(IF(E4644="","",VLOOKUP(D4644,Saldo!$P$8:$Q$1009,2,FALSE)),"")</f>
        <v/>
      </c>
      <c r="K4644" s="76"/>
      <c r="L4644" s="74" t="str">
        <f t="shared" si="144"/>
        <v/>
      </c>
    </row>
    <row r="4645" spans="1:12" ht="18.95" customHeight="1" x14ac:dyDescent="0.25">
      <c r="A4645" s="52"/>
      <c r="C4645" s="185"/>
      <c r="D4645" s="76"/>
      <c r="E4645" s="76" t="str">
        <f>IF(D4645="","",IFERROR(VLOOKUP(D4645,Cadastro!$C$9:$D$1009,2,FALSE),"NOT FOUND"))</f>
        <v/>
      </c>
      <c r="F4645" s="76"/>
      <c r="G4645" s="94"/>
      <c r="H4645" s="97"/>
      <c r="I4645" s="77">
        <f t="shared" si="145"/>
        <v>0</v>
      </c>
      <c r="J4645" s="78" t="str">
        <f>IFERROR(IF(E4645="","",VLOOKUP(D4645,Saldo!$P$8:$Q$1009,2,FALSE)),"")</f>
        <v/>
      </c>
      <c r="K4645" s="76"/>
      <c r="L4645" s="74" t="str">
        <f t="shared" si="144"/>
        <v/>
      </c>
    </row>
    <row r="4646" spans="1:12" ht="18.95" customHeight="1" x14ac:dyDescent="0.25">
      <c r="A4646" s="52"/>
      <c r="C4646" s="185"/>
      <c r="D4646" s="76"/>
      <c r="E4646" s="76" t="str">
        <f>IF(D4646="","",IFERROR(VLOOKUP(D4646,Cadastro!$C$9:$D$1009,2,FALSE),"NOT FOUND"))</f>
        <v/>
      </c>
      <c r="F4646" s="76"/>
      <c r="G4646" s="94"/>
      <c r="H4646" s="97"/>
      <c r="I4646" s="77">
        <f t="shared" si="145"/>
        <v>0</v>
      </c>
      <c r="J4646" s="78" t="str">
        <f>IFERROR(IF(E4646="","",VLOOKUP(D4646,Saldo!$P$8:$Q$1009,2,FALSE)),"")</f>
        <v/>
      </c>
      <c r="K4646" s="76"/>
      <c r="L4646" s="74" t="str">
        <f t="shared" si="144"/>
        <v/>
      </c>
    </row>
    <row r="4647" spans="1:12" ht="18.95" customHeight="1" x14ac:dyDescent="0.25">
      <c r="A4647" s="52"/>
      <c r="C4647" s="185"/>
      <c r="D4647" s="76"/>
      <c r="E4647" s="76" t="str">
        <f>IF(D4647="","",IFERROR(VLOOKUP(D4647,Cadastro!$C$9:$D$1009,2,FALSE),"NOT FOUND"))</f>
        <v/>
      </c>
      <c r="F4647" s="76"/>
      <c r="G4647" s="94"/>
      <c r="H4647" s="97"/>
      <c r="I4647" s="77">
        <f t="shared" si="145"/>
        <v>0</v>
      </c>
      <c r="J4647" s="78" t="str">
        <f>IFERROR(IF(E4647="","",VLOOKUP(D4647,Saldo!$P$8:$Q$1009,2,FALSE)),"")</f>
        <v/>
      </c>
      <c r="K4647" s="76"/>
      <c r="L4647" s="74" t="str">
        <f t="shared" si="144"/>
        <v/>
      </c>
    </row>
    <row r="4648" spans="1:12" ht="18.95" customHeight="1" x14ac:dyDescent="0.25">
      <c r="A4648" s="52"/>
      <c r="C4648" s="185"/>
      <c r="D4648" s="76"/>
      <c r="E4648" s="76" t="str">
        <f>IF(D4648="","",IFERROR(VLOOKUP(D4648,Cadastro!$C$9:$D$1009,2,FALSE),"NOT FOUND"))</f>
        <v/>
      </c>
      <c r="F4648" s="76"/>
      <c r="G4648" s="94"/>
      <c r="H4648" s="97"/>
      <c r="I4648" s="77">
        <f t="shared" si="145"/>
        <v>0</v>
      </c>
      <c r="J4648" s="78" t="str">
        <f>IFERROR(IF(E4648="","",VLOOKUP(D4648,Saldo!$P$8:$Q$1009,2,FALSE)),"")</f>
        <v/>
      </c>
      <c r="K4648" s="76"/>
      <c r="L4648" s="74" t="str">
        <f t="shared" si="144"/>
        <v/>
      </c>
    </row>
    <row r="4649" spans="1:12" ht="18.95" customHeight="1" x14ac:dyDescent="0.25">
      <c r="A4649" s="52"/>
      <c r="C4649" s="185"/>
      <c r="D4649" s="76"/>
      <c r="E4649" s="76" t="str">
        <f>IF(D4649="","",IFERROR(VLOOKUP(D4649,Cadastro!$C$9:$D$1009,2,FALSE),"NOT FOUND"))</f>
        <v/>
      </c>
      <c r="F4649" s="76"/>
      <c r="G4649" s="94"/>
      <c r="H4649" s="97"/>
      <c r="I4649" s="77">
        <f t="shared" si="145"/>
        <v>0</v>
      </c>
      <c r="J4649" s="78" t="str">
        <f>IFERROR(IF(E4649="","",VLOOKUP(D4649,Saldo!$P$8:$Q$1009,2,FALSE)),"")</f>
        <v/>
      </c>
      <c r="K4649" s="76"/>
      <c r="L4649" s="74" t="str">
        <f t="shared" si="144"/>
        <v/>
      </c>
    </row>
    <row r="4650" spans="1:12" ht="18.95" customHeight="1" x14ac:dyDescent="0.25">
      <c r="A4650" s="52"/>
      <c r="C4650" s="185"/>
      <c r="D4650" s="76"/>
      <c r="E4650" s="76" t="str">
        <f>IF(D4650="","",IFERROR(VLOOKUP(D4650,Cadastro!$C$9:$D$1009,2,FALSE),"NOT FOUND"))</f>
        <v/>
      </c>
      <c r="F4650" s="76"/>
      <c r="G4650" s="94"/>
      <c r="H4650" s="97"/>
      <c r="I4650" s="77">
        <f t="shared" si="145"/>
        <v>0</v>
      </c>
      <c r="J4650" s="78" t="str">
        <f>IFERROR(IF(E4650="","",VLOOKUP(D4650,Saldo!$P$8:$Q$1009,2,FALSE)),"")</f>
        <v/>
      </c>
      <c r="K4650" s="76"/>
      <c r="L4650" s="74" t="str">
        <f t="shared" si="144"/>
        <v/>
      </c>
    </row>
    <row r="4651" spans="1:12" ht="18.95" customHeight="1" x14ac:dyDescent="0.25">
      <c r="A4651" s="52"/>
      <c r="C4651" s="185"/>
      <c r="D4651" s="76"/>
      <c r="E4651" s="76" t="str">
        <f>IF(D4651="","",IFERROR(VLOOKUP(D4651,Cadastro!$C$9:$D$1009,2,FALSE),"NOT FOUND"))</f>
        <v/>
      </c>
      <c r="F4651" s="76"/>
      <c r="G4651" s="94"/>
      <c r="H4651" s="97"/>
      <c r="I4651" s="77">
        <f t="shared" si="145"/>
        <v>0</v>
      </c>
      <c r="J4651" s="78" t="str">
        <f>IFERROR(IF(E4651="","",VLOOKUP(D4651,Saldo!$P$8:$Q$1009,2,FALSE)),"")</f>
        <v/>
      </c>
      <c r="K4651" s="76"/>
      <c r="L4651" s="74" t="str">
        <f t="shared" si="144"/>
        <v/>
      </c>
    </row>
    <row r="4652" spans="1:12" ht="18.95" customHeight="1" x14ac:dyDescent="0.25">
      <c r="A4652" s="52"/>
      <c r="C4652" s="185"/>
      <c r="D4652" s="76"/>
      <c r="E4652" s="76" t="str">
        <f>IF(D4652="","",IFERROR(VLOOKUP(D4652,Cadastro!$C$9:$D$1009,2,FALSE),"NOT FOUND"))</f>
        <v/>
      </c>
      <c r="F4652" s="76"/>
      <c r="G4652" s="94"/>
      <c r="H4652" s="97"/>
      <c r="I4652" s="77">
        <f t="shared" si="145"/>
        <v>0</v>
      </c>
      <c r="J4652" s="78" t="str">
        <f>IFERROR(IF(E4652="","",VLOOKUP(D4652,Saldo!$P$8:$Q$1009,2,FALSE)),"")</f>
        <v/>
      </c>
      <c r="K4652" s="76"/>
      <c r="L4652" s="74" t="str">
        <f t="shared" si="144"/>
        <v/>
      </c>
    </row>
    <row r="4653" spans="1:12" ht="18.95" customHeight="1" x14ac:dyDescent="0.25">
      <c r="A4653" s="52"/>
      <c r="C4653" s="185"/>
      <c r="D4653" s="76"/>
      <c r="E4653" s="76" t="str">
        <f>IF(D4653="","",IFERROR(VLOOKUP(D4653,Cadastro!$C$9:$D$1009,2,FALSE),"NOT FOUND"))</f>
        <v/>
      </c>
      <c r="F4653" s="76"/>
      <c r="G4653" s="94"/>
      <c r="H4653" s="97"/>
      <c r="I4653" s="77">
        <f t="shared" si="145"/>
        <v>0</v>
      </c>
      <c r="J4653" s="78" t="str">
        <f>IFERROR(IF(E4653="","",VLOOKUP(D4653,Saldo!$P$8:$Q$1009,2,FALSE)),"")</f>
        <v/>
      </c>
      <c r="K4653" s="76"/>
      <c r="L4653" s="74" t="str">
        <f t="shared" si="144"/>
        <v/>
      </c>
    </row>
    <row r="4654" spans="1:12" ht="18.95" customHeight="1" x14ac:dyDescent="0.25">
      <c r="A4654" s="52"/>
      <c r="C4654" s="185"/>
      <c r="D4654" s="76"/>
      <c r="E4654" s="76" t="str">
        <f>IF(D4654="","",IFERROR(VLOOKUP(D4654,Cadastro!$C$9:$D$1009,2,FALSE),"NOT FOUND"))</f>
        <v/>
      </c>
      <c r="F4654" s="76"/>
      <c r="G4654" s="94"/>
      <c r="H4654" s="97"/>
      <c r="I4654" s="77">
        <f t="shared" si="145"/>
        <v>0</v>
      </c>
      <c r="J4654" s="78" t="str">
        <f>IFERROR(IF(E4654="","",VLOOKUP(D4654,Saldo!$P$8:$Q$1009,2,FALSE)),"")</f>
        <v/>
      </c>
      <c r="K4654" s="76"/>
      <c r="L4654" s="74" t="str">
        <f t="shared" si="144"/>
        <v/>
      </c>
    </row>
    <row r="4655" spans="1:12" ht="18.95" customHeight="1" x14ac:dyDescent="0.25">
      <c r="A4655" s="52"/>
      <c r="C4655" s="185"/>
      <c r="D4655" s="76"/>
      <c r="E4655" s="76" t="str">
        <f>IF(D4655="","",IFERROR(VLOOKUP(D4655,Cadastro!$C$9:$D$1009,2,FALSE),"NOT FOUND"))</f>
        <v/>
      </c>
      <c r="F4655" s="76"/>
      <c r="G4655" s="94"/>
      <c r="H4655" s="97"/>
      <c r="I4655" s="77">
        <f t="shared" si="145"/>
        <v>0</v>
      </c>
      <c r="J4655" s="78" t="str">
        <f>IFERROR(IF(E4655="","",VLOOKUP(D4655,Saldo!$P$8:$Q$1009,2,FALSE)),"")</f>
        <v/>
      </c>
      <c r="K4655" s="76"/>
      <c r="L4655" s="74" t="str">
        <f t="shared" si="144"/>
        <v/>
      </c>
    </row>
    <row r="4656" spans="1:12" ht="18.95" customHeight="1" x14ac:dyDescent="0.25">
      <c r="A4656" s="52"/>
      <c r="C4656" s="185"/>
      <c r="D4656" s="76"/>
      <c r="E4656" s="76" t="str">
        <f>IF(D4656="","",IFERROR(VLOOKUP(D4656,Cadastro!$C$9:$D$1009,2,FALSE),"NOT FOUND"))</f>
        <v/>
      </c>
      <c r="F4656" s="76"/>
      <c r="G4656" s="94"/>
      <c r="H4656" s="97"/>
      <c r="I4656" s="77">
        <f t="shared" si="145"/>
        <v>0</v>
      </c>
      <c r="J4656" s="78" t="str">
        <f>IFERROR(IF(E4656="","",VLOOKUP(D4656,Saldo!$P$8:$Q$1009,2,FALSE)),"")</f>
        <v/>
      </c>
      <c r="K4656" s="76"/>
      <c r="L4656" s="74" t="str">
        <f t="shared" si="144"/>
        <v/>
      </c>
    </row>
    <row r="4657" spans="1:12" ht="18.95" customHeight="1" x14ac:dyDescent="0.25">
      <c r="A4657" s="52"/>
      <c r="C4657" s="185"/>
      <c r="D4657" s="76"/>
      <c r="E4657" s="76" t="str">
        <f>IF(D4657="","",IFERROR(VLOOKUP(D4657,Cadastro!$C$9:$D$1009,2,FALSE),"NOT FOUND"))</f>
        <v/>
      </c>
      <c r="F4657" s="76"/>
      <c r="G4657" s="94"/>
      <c r="H4657" s="97"/>
      <c r="I4657" s="77">
        <f t="shared" si="145"/>
        <v>0</v>
      </c>
      <c r="J4657" s="78" t="str">
        <f>IFERROR(IF(E4657="","",VLOOKUP(D4657,Saldo!$P$8:$Q$1009,2,FALSE)),"")</f>
        <v/>
      </c>
      <c r="K4657" s="76"/>
      <c r="L4657" s="74" t="str">
        <f t="shared" si="144"/>
        <v/>
      </c>
    </row>
    <row r="4658" spans="1:12" ht="18.95" customHeight="1" x14ac:dyDescent="0.25">
      <c r="A4658" s="52"/>
      <c r="C4658" s="185"/>
      <c r="D4658" s="76"/>
      <c r="E4658" s="76" t="str">
        <f>IF(D4658="","",IFERROR(VLOOKUP(D4658,Cadastro!$C$9:$D$1009,2,FALSE),"NOT FOUND"))</f>
        <v/>
      </c>
      <c r="F4658" s="76"/>
      <c r="G4658" s="94"/>
      <c r="H4658" s="97"/>
      <c r="I4658" s="77">
        <f t="shared" si="145"/>
        <v>0</v>
      </c>
      <c r="J4658" s="78" t="str">
        <f>IFERROR(IF(E4658="","",VLOOKUP(D4658,Saldo!$P$8:$Q$1009,2,FALSE)),"")</f>
        <v/>
      </c>
      <c r="K4658" s="76"/>
      <c r="L4658" s="74" t="str">
        <f t="shared" si="144"/>
        <v/>
      </c>
    </row>
    <row r="4659" spans="1:12" ht="18.95" customHeight="1" x14ac:dyDescent="0.25">
      <c r="A4659" s="52"/>
      <c r="C4659" s="185"/>
      <c r="D4659" s="76"/>
      <c r="E4659" s="76" t="str">
        <f>IF(D4659="","",IFERROR(VLOOKUP(D4659,Cadastro!$C$9:$D$1009,2,FALSE),"NOT FOUND"))</f>
        <v/>
      </c>
      <c r="F4659" s="76"/>
      <c r="G4659" s="94"/>
      <c r="H4659" s="97"/>
      <c r="I4659" s="77">
        <f t="shared" si="145"/>
        <v>0</v>
      </c>
      <c r="J4659" s="78" t="str">
        <f>IFERROR(IF(E4659="","",VLOOKUP(D4659,Saldo!$P$8:$Q$1009,2,FALSE)),"")</f>
        <v/>
      </c>
      <c r="K4659" s="76"/>
      <c r="L4659" s="74" t="str">
        <f t="shared" si="144"/>
        <v/>
      </c>
    </row>
    <row r="4660" spans="1:12" ht="18.95" customHeight="1" x14ac:dyDescent="0.25">
      <c r="A4660" s="52"/>
      <c r="C4660" s="185"/>
      <c r="D4660" s="76"/>
      <c r="E4660" s="76" t="str">
        <f>IF(D4660="","",IFERROR(VLOOKUP(D4660,Cadastro!$C$9:$D$1009,2,FALSE),"NOT FOUND"))</f>
        <v/>
      </c>
      <c r="F4660" s="76"/>
      <c r="G4660" s="94"/>
      <c r="H4660" s="97"/>
      <c r="I4660" s="77">
        <f t="shared" si="145"/>
        <v>0</v>
      </c>
      <c r="J4660" s="78" t="str">
        <f>IFERROR(IF(E4660="","",VLOOKUP(D4660,Saldo!$P$8:$Q$1009,2,FALSE)),"")</f>
        <v/>
      </c>
      <c r="K4660" s="76"/>
      <c r="L4660" s="74" t="str">
        <f t="shared" si="144"/>
        <v/>
      </c>
    </row>
    <row r="4661" spans="1:12" ht="18.95" customHeight="1" x14ac:dyDescent="0.25">
      <c r="A4661" s="52"/>
      <c r="C4661" s="185"/>
      <c r="D4661" s="76"/>
      <c r="E4661" s="76" t="str">
        <f>IF(D4661="","",IFERROR(VLOOKUP(D4661,Cadastro!$C$9:$D$1009,2,FALSE),"NOT FOUND"))</f>
        <v/>
      </c>
      <c r="F4661" s="76"/>
      <c r="G4661" s="94"/>
      <c r="H4661" s="97"/>
      <c r="I4661" s="77">
        <f t="shared" si="145"/>
        <v>0</v>
      </c>
      <c r="J4661" s="78" t="str">
        <f>IFERROR(IF(E4661="","",VLOOKUP(D4661,Saldo!$P$8:$Q$1009,2,FALSE)),"")</f>
        <v/>
      </c>
      <c r="K4661" s="76"/>
      <c r="L4661" s="74" t="str">
        <f t="shared" si="144"/>
        <v/>
      </c>
    </row>
    <row r="4662" spans="1:12" ht="18.95" customHeight="1" x14ac:dyDescent="0.25">
      <c r="A4662" s="52"/>
      <c r="C4662" s="185"/>
      <c r="D4662" s="76"/>
      <c r="E4662" s="76" t="str">
        <f>IF(D4662="","",IFERROR(VLOOKUP(D4662,Cadastro!$C$9:$D$1009,2,FALSE),"NOT FOUND"))</f>
        <v/>
      </c>
      <c r="F4662" s="76"/>
      <c r="G4662" s="94"/>
      <c r="H4662" s="97"/>
      <c r="I4662" s="77">
        <f t="shared" si="145"/>
        <v>0</v>
      </c>
      <c r="J4662" s="78" t="str">
        <f>IFERROR(IF(E4662="","",VLOOKUP(D4662,Saldo!$P$8:$Q$1009,2,FALSE)),"")</f>
        <v/>
      </c>
      <c r="K4662" s="76"/>
      <c r="L4662" s="74" t="str">
        <f t="shared" si="144"/>
        <v/>
      </c>
    </row>
    <row r="4663" spans="1:12" ht="18.95" customHeight="1" x14ac:dyDescent="0.25">
      <c r="A4663" s="52"/>
      <c r="C4663" s="185"/>
      <c r="D4663" s="76"/>
      <c r="E4663" s="76" t="str">
        <f>IF(D4663="","",IFERROR(VLOOKUP(D4663,Cadastro!$C$9:$D$1009,2,FALSE),"NOT FOUND"))</f>
        <v/>
      </c>
      <c r="F4663" s="76"/>
      <c r="G4663" s="94"/>
      <c r="H4663" s="97"/>
      <c r="I4663" s="77">
        <f t="shared" si="145"/>
        <v>0</v>
      </c>
      <c r="J4663" s="78" t="str">
        <f>IFERROR(IF(E4663="","",VLOOKUP(D4663,Saldo!$P$8:$Q$1009,2,FALSE)),"")</f>
        <v/>
      </c>
      <c r="K4663" s="76"/>
      <c r="L4663" s="74" t="str">
        <f t="shared" si="144"/>
        <v/>
      </c>
    </row>
    <row r="4664" spans="1:12" ht="18.95" customHeight="1" x14ac:dyDescent="0.25">
      <c r="A4664" s="52"/>
      <c r="C4664" s="185"/>
      <c r="D4664" s="76"/>
      <c r="E4664" s="76" t="str">
        <f>IF(D4664="","",IFERROR(VLOOKUP(D4664,Cadastro!$C$9:$D$1009,2,FALSE),"NOT FOUND"))</f>
        <v/>
      </c>
      <c r="F4664" s="76"/>
      <c r="G4664" s="94"/>
      <c r="H4664" s="97"/>
      <c r="I4664" s="77">
        <f t="shared" si="145"/>
        <v>0</v>
      </c>
      <c r="J4664" s="78" t="str">
        <f>IFERROR(IF(E4664="","",VLOOKUP(D4664,Saldo!$P$8:$Q$1009,2,FALSE)),"")</f>
        <v/>
      </c>
      <c r="K4664" s="76"/>
      <c r="L4664" s="74" t="str">
        <f t="shared" si="144"/>
        <v/>
      </c>
    </row>
    <row r="4665" spans="1:12" ht="18.95" customHeight="1" x14ac:dyDescent="0.25">
      <c r="A4665" s="52"/>
      <c r="C4665" s="185"/>
      <c r="D4665" s="76"/>
      <c r="E4665" s="76" t="str">
        <f>IF(D4665="","",IFERROR(VLOOKUP(D4665,Cadastro!$C$9:$D$1009,2,FALSE),"NOT FOUND"))</f>
        <v/>
      </c>
      <c r="F4665" s="76"/>
      <c r="G4665" s="94"/>
      <c r="H4665" s="97"/>
      <c r="I4665" s="77">
        <f t="shared" si="145"/>
        <v>0</v>
      </c>
      <c r="J4665" s="78" t="str">
        <f>IFERROR(IF(E4665="","",VLOOKUP(D4665,Saldo!$P$8:$Q$1009,2,FALSE)),"")</f>
        <v/>
      </c>
      <c r="K4665" s="76"/>
      <c r="L4665" s="74" t="str">
        <f t="shared" si="144"/>
        <v/>
      </c>
    </row>
    <row r="4666" spans="1:12" ht="18.95" customHeight="1" x14ac:dyDescent="0.25">
      <c r="A4666" s="52"/>
      <c r="C4666" s="185"/>
      <c r="D4666" s="76"/>
      <c r="E4666" s="76" t="str">
        <f>IF(D4666="","",IFERROR(VLOOKUP(D4666,Cadastro!$C$9:$D$1009,2,FALSE),"NOT FOUND"))</f>
        <v/>
      </c>
      <c r="F4666" s="76"/>
      <c r="G4666" s="94"/>
      <c r="H4666" s="97"/>
      <c r="I4666" s="77">
        <f t="shared" si="145"/>
        <v>0</v>
      </c>
      <c r="J4666" s="78" t="str">
        <f>IFERROR(IF(E4666="","",VLOOKUP(D4666,Saldo!$P$8:$Q$1009,2,FALSE)),"")</f>
        <v/>
      </c>
      <c r="K4666" s="76"/>
      <c r="L4666" s="74" t="str">
        <f t="shared" si="144"/>
        <v/>
      </c>
    </row>
    <row r="4667" spans="1:12" ht="18.95" customHeight="1" x14ac:dyDescent="0.25">
      <c r="A4667" s="52"/>
      <c r="C4667" s="185"/>
      <c r="D4667" s="76"/>
      <c r="E4667" s="76" t="str">
        <f>IF(D4667="","",IFERROR(VLOOKUP(D4667,Cadastro!$C$9:$D$1009,2,FALSE),"NOT FOUND"))</f>
        <v/>
      </c>
      <c r="F4667" s="76"/>
      <c r="G4667" s="94"/>
      <c r="H4667" s="97"/>
      <c r="I4667" s="77">
        <f t="shared" si="145"/>
        <v>0</v>
      </c>
      <c r="J4667" s="78" t="str">
        <f>IFERROR(IF(E4667="","",VLOOKUP(D4667,Saldo!$P$8:$Q$1009,2,FALSE)),"")</f>
        <v/>
      </c>
      <c r="K4667" s="76"/>
      <c r="L4667" s="74" t="str">
        <f t="shared" si="144"/>
        <v/>
      </c>
    </row>
    <row r="4668" spans="1:12" ht="18.95" customHeight="1" x14ac:dyDescent="0.25">
      <c r="A4668" s="52"/>
      <c r="C4668" s="185"/>
      <c r="D4668" s="76"/>
      <c r="E4668" s="76" t="str">
        <f>IF(D4668="","",IFERROR(VLOOKUP(D4668,Cadastro!$C$9:$D$1009,2,FALSE),"NOT FOUND"))</f>
        <v/>
      </c>
      <c r="F4668" s="76"/>
      <c r="G4668" s="94"/>
      <c r="H4668" s="97"/>
      <c r="I4668" s="77">
        <f t="shared" si="145"/>
        <v>0</v>
      </c>
      <c r="J4668" s="78" t="str">
        <f>IFERROR(IF(E4668="","",VLOOKUP(D4668,Saldo!$P$8:$Q$1009,2,FALSE)),"")</f>
        <v/>
      </c>
      <c r="K4668" s="76"/>
      <c r="L4668" s="74" t="str">
        <f t="shared" si="144"/>
        <v/>
      </c>
    </row>
    <row r="4669" spans="1:12" ht="18.95" customHeight="1" x14ac:dyDescent="0.25">
      <c r="A4669" s="52"/>
      <c r="C4669" s="185"/>
      <c r="D4669" s="76"/>
      <c r="E4669" s="76" t="str">
        <f>IF(D4669="","",IFERROR(VLOOKUP(D4669,Cadastro!$C$9:$D$1009,2,FALSE),"NOT FOUND"))</f>
        <v/>
      </c>
      <c r="F4669" s="76"/>
      <c r="G4669" s="94"/>
      <c r="H4669" s="97"/>
      <c r="I4669" s="77">
        <f t="shared" si="145"/>
        <v>0</v>
      </c>
      <c r="J4669" s="78" t="str">
        <f>IFERROR(IF(E4669="","",VLOOKUP(D4669,Saldo!$P$8:$Q$1009,2,FALSE)),"")</f>
        <v/>
      </c>
      <c r="K4669" s="76"/>
      <c r="L4669" s="74" t="str">
        <f t="shared" si="144"/>
        <v/>
      </c>
    </row>
    <row r="4670" spans="1:12" ht="18.95" customHeight="1" x14ac:dyDescent="0.25">
      <c r="A4670" s="52"/>
      <c r="C4670" s="185"/>
      <c r="D4670" s="76"/>
      <c r="E4670" s="76" t="str">
        <f>IF(D4670="","",IFERROR(VLOOKUP(D4670,Cadastro!$C$9:$D$1009,2,FALSE),"NOT FOUND"))</f>
        <v/>
      </c>
      <c r="F4670" s="76"/>
      <c r="G4670" s="94"/>
      <c r="H4670" s="97"/>
      <c r="I4670" s="77">
        <f t="shared" si="145"/>
        <v>0</v>
      </c>
      <c r="J4670" s="78" t="str">
        <f>IFERROR(IF(E4670="","",VLOOKUP(D4670,Saldo!$P$8:$Q$1009,2,FALSE)),"")</f>
        <v/>
      </c>
      <c r="K4670" s="76"/>
      <c r="L4670" s="74" t="str">
        <f t="shared" si="144"/>
        <v/>
      </c>
    </row>
    <row r="4671" spans="1:12" ht="18.95" customHeight="1" x14ac:dyDescent="0.25">
      <c r="A4671" s="52"/>
      <c r="C4671" s="185"/>
      <c r="D4671" s="76"/>
      <c r="E4671" s="76" t="str">
        <f>IF(D4671="","",IFERROR(VLOOKUP(D4671,Cadastro!$C$9:$D$1009,2,FALSE),"NOT FOUND"))</f>
        <v/>
      </c>
      <c r="F4671" s="76"/>
      <c r="G4671" s="94"/>
      <c r="H4671" s="97"/>
      <c r="I4671" s="77">
        <f t="shared" si="145"/>
        <v>0</v>
      </c>
      <c r="J4671" s="78" t="str">
        <f>IFERROR(IF(E4671="","",VLOOKUP(D4671,Saldo!$P$8:$Q$1009,2,FALSE)),"")</f>
        <v/>
      </c>
      <c r="K4671" s="76"/>
      <c r="L4671" s="74" t="str">
        <f t="shared" si="144"/>
        <v/>
      </c>
    </row>
    <row r="4672" spans="1:12" ht="18.95" customHeight="1" x14ac:dyDescent="0.25">
      <c r="A4672" s="52"/>
      <c r="C4672" s="185"/>
      <c r="D4672" s="76"/>
      <c r="E4672" s="76" t="str">
        <f>IF(D4672="","",IFERROR(VLOOKUP(D4672,Cadastro!$C$9:$D$1009,2,FALSE),"NOT FOUND"))</f>
        <v/>
      </c>
      <c r="F4672" s="76"/>
      <c r="G4672" s="94"/>
      <c r="H4672" s="97"/>
      <c r="I4672" s="77">
        <f t="shared" si="145"/>
        <v>0</v>
      </c>
      <c r="J4672" s="78" t="str">
        <f>IFERROR(IF(E4672="","",VLOOKUP(D4672,Saldo!$P$8:$Q$1009,2,FALSE)),"")</f>
        <v/>
      </c>
      <c r="K4672" s="76"/>
      <c r="L4672" s="74" t="str">
        <f t="shared" si="144"/>
        <v/>
      </c>
    </row>
    <row r="4673" spans="1:12" ht="18.95" customHeight="1" x14ac:dyDescent="0.25">
      <c r="A4673" s="52"/>
      <c r="C4673" s="185"/>
      <c r="D4673" s="76"/>
      <c r="E4673" s="76" t="str">
        <f>IF(D4673="","",IFERROR(VLOOKUP(D4673,Cadastro!$C$9:$D$1009,2,FALSE),"NOT FOUND"))</f>
        <v/>
      </c>
      <c r="F4673" s="76"/>
      <c r="G4673" s="94"/>
      <c r="H4673" s="97"/>
      <c r="I4673" s="77">
        <f t="shared" si="145"/>
        <v>0</v>
      </c>
      <c r="J4673" s="78" t="str">
        <f>IFERROR(IF(E4673="","",VLOOKUP(D4673,Saldo!$P$8:$Q$1009,2,FALSE)),"")</f>
        <v/>
      </c>
      <c r="K4673" s="76"/>
      <c r="L4673" s="74" t="str">
        <f t="shared" si="144"/>
        <v/>
      </c>
    </row>
    <row r="4674" spans="1:12" ht="18.95" customHeight="1" x14ac:dyDescent="0.25">
      <c r="A4674" s="52"/>
      <c r="C4674" s="185"/>
      <c r="D4674" s="76"/>
      <c r="E4674" s="76" t="str">
        <f>IF(D4674="","",IFERROR(VLOOKUP(D4674,Cadastro!$C$9:$D$1009,2,FALSE),"NOT FOUND"))</f>
        <v/>
      </c>
      <c r="F4674" s="76"/>
      <c r="G4674" s="94"/>
      <c r="H4674" s="97"/>
      <c r="I4674" s="77">
        <f t="shared" si="145"/>
        <v>0</v>
      </c>
      <c r="J4674" s="78" t="str">
        <f>IFERROR(IF(E4674="","",VLOOKUP(D4674,Saldo!$P$8:$Q$1009,2,FALSE)),"")</f>
        <v/>
      </c>
      <c r="K4674" s="76"/>
      <c r="L4674" s="74" t="str">
        <f t="shared" si="144"/>
        <v/>
      </c>
    </row>
    <row r="4675" spans="1:12" ht="18.95" customHeight="1" x14ac:dyDescent="0.25">
      <c r="A4675" s="52"/>
      <c r="C4675" s="185"/>
      <c r="D4675" s="76"/>
      <c r="E4675" s="76" t="str">
        <f>IF(D4675="","",IFERROR(VLOOKUP(D4675,Cadastro!$C$9:$D$1009,2,FALSE),"NOT FOUND"))</f>
        <v/>
      </c>
      <c r="F4675" s="76"/>
      <c r="G4675" s="94"/>
      <c r="H4675" s="97"/>
      <c r="I4675" s="77">
        <f t="shared" si="145"/>
        <v>0</v>
      </c>
      <c r="J4675" s="78" t="str">
        <f>IFERROR(IF(E4675="","",VLOOKUP(D4675,Saldo!$P$8:$Q$1009,2,FALSE)),"")</f>
        <v/>
      </c>
      <c r="K4675" s="76"/>
      <c r="L4675" s="74" t="str">
        <f t="shared" si="144"/>
        <v/>
      </c>
    </row>
    <row r="4676" spans="1:12" ht="18.95" customHeight="1" x14ac:dyDescent="0.25">
      <c r="A4676" s="52"/>
      <c r="C4676" s="185"/>
      <c r="D4676" s="76"/>
      <c r="E4676" s="76" t="str">
        <f>IF(D4676="","",IFERROR(VLOOKUP(D4676,Cadastro!$C$9:$D$1009,2,FALSE),"NOT FOUND"))</f>
        <v/>
      </c>
      <c r="F4676" s="76"/>
      <c r="G4676" s="94"/>
      <c r="H4676" s="97"/>
      <c r="I4676" s="77">
        <f t="shared" si="145"/>
        <v>0</v>
      </c>
      <c r="J4676" s="78" t="str">
        <f>IFERROR(IF(E4676="","",VLOOKUP(D4676,Saldo!$P$8:$Q$1009,2,FALSE)),"")</f>
        <v/>
      </c>
      <c r="K4676" s="76"/>
      <c r="L4676" s="74" t="str">
        <f t="shared" si="144"/>
        <v/>
      </c>
    </row>
    <row r="4677" spans="1:12" ht="18.95" customHeight="1" x14ac:dyDescent="0.25">
      <c r="A4677" s="52"/>
      <c r="C4677" s="185"/>
      <c r="D4677" s="76"/>
      <c r="E4677" s="76" t="str">
        <f>IF(D4677="","",IFERROR(VLOOKUP(D4677,Cadastro!$C$9:$D$1009,2,FALSE),"NOT FOUND"))</f>
        <v/>
      </c>
      <c r="F4677" s="76"/>
      <c r="G4677" s="94"/>
      <c r="H4677" s="97"/>
      <c r="I4677" s="77">
        <f t="shared" si="145"/>
        <v>0</v>
      </c>
      <c r="J4677" s="78" t="str">
        <f>IFERROR(IF(E4677="","",VLOOKUP(D4677,Saldo!$P$8:$Q$1009,2,FALSE)),"")</f>
        <v/>
      </c>
      <c r="K4677" s="76"/>
      <c r="L4677" s="74" t="str">
        <f t="shared" si="144"/>
        <v/>
      </c>
    </row>
    <row r="4678" spans="1:12" ht="18.95" customHeight="1" x14ac:dyDescent="0.25">
      <c r="A4678" s="52"/>
      <c r="C4678" s="185"/>
      <c r="D4678" s="76"/>
      <c r="E4678" s="76" t="str">
        <f>IF(D4678="","",IFERROR(VLOOKUP(D4678,Cadastro!$C$9:$D$1009,2,FALSE),"NOT FOUND"))</f>
        <v/>
      </c>
      <c r="F4678" s="76"/>
      <c r="G4678" s="94"/>
      <c r="H4678" s="97"/>
      <c r="I4678" s="77">
        <f t="shared" si="145"/>
        <v>0</v>
      </c>
      <c r="J4678" s="78" t="str">
        <f>IFERROR(IF(E4678="","",VLOOKUP(D4678,Saldo!$P$8:$Q$1009,2,FALSE)),"")</f>
        <v/>
      </c>
      <c r="K4678" s="76"/>
      <c r="L4678" s="74" t="str">
        <f t="shared" si="144"/>
        <v/>
      </c>
    </row>
    <row r="4679" spans="1:12" ht="18.95" customHeight="1" x14ac:dyDescent="0.25">
      <c r="A4679" s="52"/>
      <c r="C4679" s="185"/>
      <c r="D4679" s="76"/>
      <c r="E4679" s="76" t="str">
        <f>IF(D4679="","",IFERROR(VLOOKUP(D4679,Cadastro!$C$9:$D$1009,2,FALSE),"NOT FOUND"))</f>
        <v/>
      </c>
      <c r="F4679" s="76"/>
      <c r="G4679" s="94"/>
      <c r="H4679" s="97"/>
      <c r="I4679" s="77">
        <f t="shared" si="145"/>
        <v>0</v>
      </c>
      <c r="J4679" s="78" t="str">
        <f>IFERROR(IF(E4679="","",VLOOKUP(D4679,Saldo!$P$8:$Q$1009,2,FALSE)),"")</f>
        <v/>
      </c>
      <c r="K4679" s="76"/>
      <c r="L4679" s="74" t="str">
        <f t="shared" si="144"/>
        <v/>
      </c>
    </row>
    <row r="4680" spans="1:12" ht="18.95" customHeight="1" x14ac:dyDescent="0.25">
      <c r="A4680" s="52"/>
      <c r="C4680" s="185"/>
      <c r="D4680" s="76"/>
      <c r="E4680" s="76" t="str">
        <f>IF(D4680="","",IFERROR(VLOOKUP(D4680,Cadastro!$C$9:$D$1009,2,FALSE),"NOT FOUND"))</f>
        <v/>
      </c>
      <c r="F4680" s="76"/>
      <c r="G4680" s="94"/>
      <c r="H4680" s="97"/>
      <c r="I4680" s="77">
        <f t="shared" si="145"/>
        <v>0</v>
      </c>
      <c r="J4680" s="78" t="str">
        <f>IFERROR(IF(E4680="","",VLOOKUP(D4680,Saldo!$P$8:$Q$1009,2,FALSE)),"")</f>
        <v/>
      </c>
      <c r="K4680" s="76"/>
      <c r="L4680" s="74" t="str">
        <f t="shared" si="144"/>
        <v/>
      </c>
    </row>
    <row r="4681" spans="1:12" ht="18.95" customHeight="1" x14ac:dyDescent="0.25">
      <c r="A4681" s="52"/>
      <c r="C4681" s="185"/>
      <c r="D4681" s="76"/>
      <c r="E4681" s="76" t="str">
        <f>IF(D4681="","",IFERROR(VLOOKUP(D4681,Cadastro!$C$9:$D$1009,2,FALSE),"NOT FOUND"))</f>
        <v/>
      </c>
      <c r="F4681" s="76"/>
      <c r="G4681" s="94"/>
      <c r="H4681" s="97"/>
      <c r="I4681" s="77">
        <f t="shared" si="145"/>
        <v>0</v>
      </c>
      <c r="J4681" s="78" t="str">
        <f>IFERROR(IF(E4681="","",VLOOKUP(D4681,Saldo!$P$8:$Q$1009,2,FALSE)),"")</f>
        <v/>
      </c>
      <c r="K4681" s="76"/>
      <c r="L4681" s="74" t="str">
        <f t="shared" ref="L4681:L4744" si="146">IF(C4681="","",MONTH(C4681))</f>
        <v/>
      </c>
    </row>
    <row r="4682" spans="1:12" ht="18.95" customHeight="1" x14ac:dyDescent="0.25">
      <c r="A4682" s="52"/>
      <c r="C4682" s="185"/>
      <c r="D4682" s="76"/>
      <c r="E4682" s="76" t="str">
        <f>IF(D4682="","",IFERROR(VLOOKUP(D4682,Cadastro!$C$9:$D$1009,2,FALSE),"NOT FOUND"))</f>
        <v/>
      </c>
      <c r="F4682" s="76"/>
      <c r="G4682" s="94"/>
      <c r="H4682" s="97"/>
      <c r="I4682" s="77">
        <f t="shared" ref="I4682:I4745" si="147">IFERROR(G4682*H4682,"Check if QTY and Value are both valid")</f>
        <v>0</v>
      </c>
      <c r="J4682" s="78" t="str">
        <f>IFERROR(IF(E4682="","",VLOOKUP(D4682,Saldo!$P$8:$Q$1009,2,FALSE)),"")</f>
        <v/>
      </c>
      <c r="K4682" s="76"/>
      <c r="L4682" s="74" t="str">
        <f t="shared" si="146"/>
        <v/>
      </c>
    </row>
    <row r="4683" spans="1:12" ht="18.95" customHeight="1" x14ac:dyDescent="0.25">
      <c r="A4683" s="52"/>
      <c r="C4683" s="185"/>
      <c r="D4683" s="76"/>
      <c r="E4683" s="76" t="str">
        <f>IF(D4683="","",IFERROR(VLOOKUP(D4683,Cadastro!$C$9:$D$1009,2,FALSE),"NOT FOUND"))</f>
        <v/>
      </c>
      <c r="F4683" s="76"/>
      <c r="G4683" s="94"/>
      <c r="H4683" s="97"/>
      <c r="I4683" s="77">
        <f t="shared" si="147"/>
        <v>0</v>
      </c>
      <c r="J4683" s="78" t="str">
        <f>IFERROR(IF(E4683="","",VLOOKUP(D4683,Saldo!$P$8:$Q$1009,2,FALSE)),"")</f>
        <v/>
      </c>
      <c r="K4683" s="76"/>
      <c r="L4683" s="74" t="str">
        <f t="shared" si="146"/>
        <v/>
      </c>
    </row>
    <row r="4684" spans="1:12" ht="18.95" customHeight="1" x14ac:dyDescent="0.25">
      <c r="A4684" s="52"/>
      <c r="C4684" s="185"/>
      <c r="D4684" s="76"/>
      <c r="E4684" s="76" t="str">
        <f>IF(D4684="","",IFERROR(VLOOKUP(D4684,Cadastro!$C$9:$D$1009,2,FALSE),"NOT FOUND"))</f>
        <v/>
      </c>
      <c r="F4684" s="76"/>
      <c r="G4684" s="94"/>
      <c r="H4684" s="97"/>
      <c r="I4684" s="77">
        <f t="shared" si="147"/>
        <v>0</v>
      </c>
      <c r="J4684" s="78" t="str">
        <f>IFERROR(IF(E4684="","",VLOOKUP(D4684,Saldo!$P$8:$Q$1009,2,FALSE)),"")</f>
        <v/>
      </c>
      <c r="K4684" s="76"/>
      <c r="L4684" s="74" t="str">
        <f t="shared" si="146"/>
        <v/>
      </c>
    </row>
    <row r="4685" spans="1:12" ht="18.95" customHeight="1" x14ac:dyDescent="0.25">
      <c r="A4685" s="52"/>
      <c r="C4685" s="185"/>
      <c r="D4685" s="76"/>
      <c r="E4685" s="76" t="str">
        <f>IF(D4685="","",IFERROR(VLOOKUP(D4685,Cadastro!$C$9:$D$1009,2,FALSE),"NOT FOUND"))</f>
        <v/>
      </c>
      <c r="F4685" s="76"/>
      <c r="G4685" s="94"/>
      <c r="H4685" s="97"/>
      <c r="I4685" s="77">
        <f t="shared" si="147"/>
        <v>0</v>
      </c>
      <c r="J4685" s="78" t="str">
        <f>IFERROR(IF(E4685="","",VLOOKUP(D4685,Saldo!$P$8:$Q$1009,2,FALSE)),"")</f>
        <v/>
      </c>
      <c r="K4685" s="76"/>
      <c r="L4685" s="74" t="str">
        <f t="shared" si="146"/>
        <v/>
      </c>
    </row>
    <row r="4686" spans="1:12" ht="18.95" customHeight="1" x14ac:dyDescent="0.25">
      <c r="A4686" s="52"/>
      <c r="C4686" s="185"/>
      <c r="D4686" s="76"/>
      <c r="E4686" s="76" t="str">
        <f>IF(D4686="","",IFERROR(VLOOKUP(D4686,Cadastro!$C$9:$D$1009,2,FALSE),"NOT FOUND"))</f>
        <v/>
      </c>
      <c r="F4686" s="76"/>
      <c r="G4686" s="94"/>
      <c r="H4686" s="97"/>
      <c r="I4686" s="77">
        <f t="shared" si="147"/>
        <v>0</v>
      </c>
      <c r="J4686" s="78" t="str">
        <f>IFERROR(IF(E4686="","",VLOOKUP(D4686,Saldo!$P$8:$Q$1009,2,FALSE)),"")</f>
        <v/>
      </c>
      <c r="K4686" s="76"/>
      <c r="L4686" s="74" t="str">
        <f t="shared" si="146"/>
        <v/>
      </c>
    </row>
    <row r="4687" spans="1:12" ht="18.95" customHeight="1" x14ac:dyDescent="0.25">
      <c r="A4687" s="52"/>
      <c r="C4687" s="185"/>
      <c r="D4687" s="76"/>
      <c r="E4687" s="76" t="str">
        <f>IF(D4687="","",IFERROR(VLOOKUP(D4687,Cadastro!$C$9:$D$1009,2,FALSE),"NOT FOUND"))</f>
        <v/>
      </c>
      <c r="F4687" s="76"/>
      <c r="G4687" s="94"/>
      <c r="H4687" s="97"/>
      <c r="I4687" s="77">
        <f t="shared" si="147"/>
        <v>0</v>
      </c>
      <c r="J4687" s="78" t="str">
        <f>IFERROR(IF(E4687="","",VLOOKUP(D4687,Saldo!$P$8:$Q$1009,2,FALSE)),"")</f>
        <v/>
      </c>
      <c r="K4687" s="76"/>
      <c r="L4687" s="74" t="str">
        <f t="shared" si="146"/>
        <v/>
      </c>
    </row>
    <row r="4688" spans="1:12" ht="18.95" customHeight="1" x14ac:dyDescent="0.25">
      <c r="A4688" s="52"/>
      <c r="C4688" s="185"/>
      <c r="D4688" s="76"/>
      <c r="E4688" s="76" t="str">
        <f>IF(D4688="","",IFERROR(VLOOKUP(D4688,Cadastro!$C$9:$D$1009,2,FALSE),"NOT FOUND"))</f>
        <v/>
      </c>
      <c r="F4688" s="76"/>
      <c r="G4688" s="94"/>
      <c r="H4688" s="97"/>
      <c r="I4688" s="77">
        <f t="shared" si="147"/>
        <v>0</v>
      </c>
      <c r="J4688" s="78" t="str">
        <f>IFERROR(IF(E4688="","",VLOOKUP(D4688,Saldo!$P$8:$Q$1009,2,FALSE)),"")</f>
        <v/>
      </c>
      <c r="K4688" s="76"/>
      <c r="L4688" s="74" t="str">
        <f t="shared" si="146"/>
        <v/>
      </c>
    </row>
    <row r="4689" spans="1:12" ht="18.95" customHeight="1" x14ac:dyDescent="0.25">
      <c r="A4689" s="52"/>
      <c r="C4689" s="185"/>
      <c r="D4689" s="76"/>
      <c r="E4689" s="76" t="str">
        <f>IF(D4689="","",IFERROR(VLOOKUP(D4689,Cadastro!$C$9:$D$1009,2,FALSE),"NOT FOUND"))</f>
        <v/>
      </c>
      <c r="F4689" s="76"/>
      <c r="G4689" s="94"/>
      <c r="H4689" s="97"/>
      <c r="I4689" s="77">
        <f t="shared" si="147"/>
        <v>0</v>
      </c>
      <c r="J4689" s="78" t="str">
        <f>IFERROR(IF(E4689="","",VLOOKUP(D4689,Saldo!$P$8:$Q$1009,2,FALSE)),"")</f>
        <v/>
      </c>
      <c r="K4689" s="76"/>
      <c r="L4689" s="74" t="str">
        <f t="shared" si="146"/>
        <v/>
      </c>
    </row>
    <row r="4690" spans="1:12" ht="18.95" customHeight="1" x14ac:dyDescent="0.25">
      <c r="A4690" s="52"/>
      <c r="C4690" s="185"/>
      <c r="D4690" s="76"/>
      <c r="E4690" s="76" t="str">
        <f>IF(D4690="","",IFERROR(VLOOKUP(D4690,Cadastro!$C$9:$D$1009,2,FALSE),"NOT FOUND"))</f>
        <v/>
      </c>
      <c r="F4690" s="76"/>
      <c r="G4690" s="94"/>
      <c r="H4690" s="97"/>
      <c r="I4690" s="77">
        <f t="shared" si="147"/>
        <v>0</v>
      </c>
      <c r="J4690" s="78" t="str">
        <f>IFERROR(IF(E4690="","",VLOOKUP(D4690,Saldo!$P$8:$Q$1009,2,FALSE)),"")</f>
        <v/>
      </c>
      <c r="K4690" s="76"/>
      <c r="L4690" s="74" t="str">
        <f t="shared" si="146"/>
        <v/>
      </c>
    </row>
    <row r="4691" spans="1:12" ht="18.95" customHeight="1" x14ac:dyDescent="0.25">
      <c r="A4691" s="52"/>
      <c r="C4691" s="185"/>
      <c r="D4691" s="76"/>
      <c r="E4691" s="76" t="str">
        <f>IF(D4691="","",IFERROR(VLOOKUP(D4691,Cadastro!$C$9:$D$1009,2,FALSE),"NOT FOUND"))</f>
        <v/>
      </c>
      <c r="F4691" s="76"/>
      <c r="G4691" s="94"/>
      <c r="H4691" s="97"/>
      <c r="I4691" s="77">
        <f t="shared" si="147"/>
        <v>0</v>
      </c>
      <c r="J4691" s="78" t="str">
        <f>IFERROR(IF(E4691="","",VLOOKUP(D4691,Saldo!$P$8:$Q$1009,2,FALSE)),"")</f>
        <v/>
      </c>
      <c r="K4691" s="76"/>
      <c r="L4691" s="74" t="str">
        <f t="shared" si="146"/>
        <v/>
      </c>
    </row>
    <row r="4692" spans="1:12" ht="18.95" customHeight="1" x14ac:dyDescent="0.25">
      <c r="A4692" s="52"/>
      <c r="C4692" s="185"/>
      <c r="D4692" s="76"/>
      <c r="E4692" s="76" t="str">
        <f>IF(D4692="","",IFERROR(VLOOKUP(D4692,Cadastro!$C$9:$D$1009,2,FALSE),"NOT FOUND"))</f>
        <v/>
      </c>
      <c r="F4692" s="76"/>
      <c r="G4692" s="94"/>
      <c r="H4692" s="97"/>
      <c r="I4692" s="77">
        <f t="shared" si="147"/>
        <v>0</v>
      </c>
      <c r="J4692" s="78" t="str">
        <f>IFERROR(IF(E4692="","",VLOOKUP(D4692,Saldo!$P$8:$Q$1009,2,FALSE)),"")</f>
        <v/>
      </c>
      <c r="K4692" s="76"/>
      <c r="L4692" s="74" t="str">
        <f t="shared" si="146"/>
        <v/>
      </c>
    </row>
    <row r="4693" spans="1:12" ht="18.95" customHeight="1" x14ac:dyDescent="0.25">
      <c r="A4693" s="52"/>
      <c r="C4693" s="185"/>
      <c r="D4693" s="76"/>
      <c r="E4693" s="76" t="str">
        <f>IF(D4693="","",IFERROR(VLOOKUP(D4693,Cadastro!$C$9:$D$1009,2,FALSE),"NOT FOUND"))</f>
        <v/>
      </c>
      <c r="F4693" s="76"/>
      <c r="G4693" s="94"/>
      <c r="H4693" s="97"/>
      <c r="I4693" s="77">
        <f t="shared" si="147"/>
        <v>0</v>
      </c>
      <c r="J4693" s="78" t="str">
        <f>IFERROR(IF(E4693="","",VLOOKUP(D4693,Saldo!$P$8:$Q$1009,2,FALSE)),"")</f>
        <v/>
      </c>
      <c r="K4693" s="76"/>
      <c r="L4693" s="74" t="str">
        <f t="shared" si="146"/>
        <v/>
      </c>
    </row>
    <row r="4694" spans="1:12" ht="18.95" customHeight="1" x14ac:dyDescent="0.25">
      <c r="A4694" s="52"/>
      <c r="C4694" s="185"/>
      <c r="D4694" s="76"/>
      <c r="E4694" s="76" t="str">
        <f>IF(D4694="","",IFERROR(VLOOKUP(D4694,Cadastro!$C$9:$D$1009,2,FALSE),"NOT FOUND"))</f>
        <v/>
      </c>
      <c r="F4694" s="76"/>
      <c r="G4694" s="94"/>
      <c r="H4694" s="97"/>
      <c r="I4694" s="77">
        <f t="shared" si="147"/>
        <v>0</v>
      </c>
      <c r="J4694" s="78" t="str">
        <f>IFERROR(IF(E4694="","",VLOOKUP(D4694,Saldo!$P$8:$Q$1009,2,FALSE)),"")</f>
        <v/>
      </c>
      <c r="K4694" s="76"/>
      <c r="L4694" s="74" t="str">
        <f t="shared" si="146"/>
        <v/>
      </c>
    </row>
    <row r="4695" spans="1:12" ht="18.95" customHeight="1" x14ac:dyDescent="0.25">
      <c r="A4695" s="52"/>
      <c r="C4695" s="185"/>
      <c r="D4695" s="76"/>
      <c r="E4695" s="76" t="str">
        <f>IF(D4695="","",IFERROR(VLOOKUP(D4695,Cadastro!$C$9:$D$1009,2,FALSE),"NOT FOUND"))</f>
        <v/>
      </c>
      <c r="F4695" s="76"/>
      <c r="G4695" s="94"/>
      <c r="H4695" s="97"/>
      <c r="I4695" s="77">
        <f t="shared" si="147"/>
        <v>0</v>
      </c>
      <c r="J4695" s="78" t="str">
        <f>IFERROR(IF(E4695="","",VLOOKUP(D4695,Saldo!$P$8:$Q$1009,2,FALSE)),"")</f>
        <v/>
      </c>
      <c r="K4695" s="76"/>
      <c r="L4695" s="74" t="str">
        <f t="shared" si="146"/>
        <v/>
      </c>
    </row>
    <row r="4696" spans="1:12" ht="18.95" customHeight="1" x14ac:dyDescent="0.25">
      <c r="A4696" s="52"/>
      <c r="C4696" s="185"/>
      <c r="D4696" s="76"/>
      <c r="E4696" s="76" t="str">
        <f>IF(D4696="","",IFERROR(VLOOKUP(D4696,Cadastro!$C$9:$D$1009,2,FALSE),"NOT FOUND"))</f>
        <v/>
      </c>
      <c r="F4696" s="76"/>
      <c r="G4696" s="94"/>
      <c r="H4696" s="97"/>
      <c r="I4696" s="77">
        <f t="shared" si="147"/>
        <v>0</v>
      </c>
      <c r="J4696" s="78" t="str">
        <f>IFERROR(IF(E4696="","",VLOOKUP(D4696,Saldo!$P$8:$Q$1009,2,FALSE)),"")</f>
        <v/>
      </c>
      <c r="K4696" s="76"/>
      <c r="L4696" s="74" t="str">
        <f t="shared" si="146"/>
        <v/>
      </c>
    </row>
    <row r="4697" spans="1:12" ht="18.95" customHeight="1" x14ac:dyDescent="0.25">
      <c r="A4697" s="52"/>
      <c r="C4697" s="185"/>
      <c r="D4697" s="76"/>
      <c r="E4697" s="76" t="str">
        <f>IF(D4697="","",IFERROR(VLOOKUP(D4697,Cadastro!$C$9:$D$1009,2,FALSE),"NOT FOUND"))</f>
        <v/>
      </c>
      <c r="F4697" s="76"/>
      <c r="G4697" s="94"/>
      <c r="H4697" s="97"/>
      <c r="I4697" s="77">
        <f t="shared" si="147"/>
        <v>0</v>
      </c>
      <c r="J4697" s="78" t="str">
        <f>IFERROR(IF(E4697="","",VLOOKUP(D4697,Saldo!$P$8:$Q$1009,2,FALSE)),"")</f>
        <v/>
      </c>
      <c r="K4697" s="76"/>
      <c r="L4697" s="74" t="str">
        <f t="shared" si="146"/>
        <v/>
      </c>
    </row>
    <row r="4698" spans="1:12" ht="18.95" customHeight="1" x14ac:dyDescent="0.25">
      <c r="A4698" s="52"/>
      <c r="C4698" s="185"/>
      <c r="D4698" s="76"/>
      <c r="E4698" s="76" t="str">
        <f>IF(D4698="","",IFERROR(VLOOKUP(D4698,Cadastro!$C$9:$D$1009,2,FALSE),"NOT FOUND"))</f>
        <v/>
      </c>
      <c r="F4698" s="76"/>
      <c r="G4698" s="94"/>
      <c r="H4698" s="97"/>
      <c r="I4698" s="77">
        <f t="shared" si="147"/>
        <v>0</v>
      </c>
      <c r="J4698" s="78" t="str">
        <f>IFERROR(IF(E4698="","",VLOOKUP(D4698,Saldo!$P$8:$Q$1009,2,FALSE)),"")</f>
        <v/>
      </c>
      <c r="K4698" s="76"/>
      <c r="L4698" s="74" t="str">
        <f t="shared" si="146"/>
        <v/>
      </c>
    </row>
    <row r="4699" spans="1:12" ht="18.95" customHeight="1" x14ac:dyDescent="0.25">
      <c r="A4699" s="52"/>
      <c r="C4699" s="185"/>
      <c r="D4699" s="76"/>
      <c r="E4699" s="76" t="str">
        <f>IF(D4699="","",IFERROR(VLOOKUP(D4699,Cadastro!$C$9:$D$1009,2,FALSE),"NOT FOUND"))</f>
        <v/>
      </c>
      <c r="F4699" s="76"/>
      <c r="G4699" s="94"/>
      <c r="H4699" s="97"/>
      <c r="I4699" s="77">
        <f t="shared" si="147"/>
        <v>0</v>
      </c>
      <c r="J4699" s="78" t="str">
        <f>IFERROR(IF(E4699="","",VLOOKUP(D4699,Saldo!$P$8:$Q$1009,2,FALSE)),"")</f>
        <v/>
      </c>
      <c r="K4699" s="76"/>
      <c r="L4699" s="74" t="str">
        <f t="shared" si="146"/>
        <v/>
      </c>
    </row>
    <row r="4700" spans="1:12" ht="18.95" customHeight="1" x14ac:dyDescent="0.25">
      <c r="A4700" s="52"/>
      <c r="C4700" s="185"/>
      <c r="D4700" s="76"/>
      <c r="E4700" s="76" t="str">
        <f>IF(D4700="","",IFERROR(VLOOKUP(D4700,Cadastro!$C$9:$D$1009,2,FALSE),"NOT FOUND"))</f>
        <v/>
      </c>
      <c r="F4700" s="76"/>
      <c r="G4700" s="94"/>
      <c r="H4700" s="97"/>
      <c r="I4700" s="77">
        <f t="shared" si="147"/>
        <v>0</v>
      </c>
      <c r="J4700" s="78" t="str">
        <f>IFERROR(IF(E4700="","",VLOOKUP(D4700,Saldo!$P$8:$Q$1009,2,FALSE)),"")</f>
        <v/>
      </c>
      <c r="K4700" s="76"/>
      <c r="L4700" s="74" t="str">
        <f t="shared" si="146"/>
        <v/>
      </c>
    </row>
    <row r="4701" spans="1:12" ht="18.95" customHeight="1" x14ac:dyDescent="0.25">
      <c r="A4701" s="52"/>
      <c r="C4701" s="185"/>
      <c r="D4701" s="76"/>
      <c r="E4701" s="76" t="str">
        <f>IF(D4701="","",IFERROR(VLOOKUP(D4701,Cadastro!$C$9:$D$1009,2,FALSE),"NOT FOUND"))</f>
        <v/>
      </c>
      <c r="F4701" s="76"/>
      <c r="G4701" s="94"/>
      <c r="H4701" s="97"/>
      <c r="I4701" s="77">
        <f t="shared" si="147"/>
        <v>0</v>
      </c>
      <c r="J4701" s="78" t="str">
        <f>IFERROR(IF(E4701="","",VLOOKUP(D4701,Saldo!$P$8:$Q$1009,2,FALSE)),"")</f>
        <v/>
      </c>
      <c r="K4701" s="76"/>
      <c r="L4701" s="74" t="str">
        <f t="shared" si="146"/>
        <v/>
      </c>
    </row>
    <row r="4702" spans="1:12" ht="18.95" customHeight="1" x14ac:dyDescent="0.25">
      <c r="A4702" s="52"/>
      <c r="C4702" s="185"/>
      <c r="D4702" s="76"/>
      <c r="E4702" s="76" t="str">
        <f>IF(D4702="","",IFERROR(VLOOKUP(D4702,Cadastro!$C$9:$D$1009,2,FALSE),"NOT FOUND"))</f>
        <v/>
      </c>
      <c r="F4702" s="76"/>
      <c r="G4702" s="94"/>
      <c r="H4702" s="97"/>
      <c r="I4702" s="77">
        <f t="shared" si="147"/>
        <v>0</v>
      </c>
      <c r="J4702" s="78" t="str">
        <f>IFERROR(IF(E4702="","",VLOOKUP(D4702,Saldo!$P$8:$Q$1009,2,FALSE)),"")</f>
        <v/>
      </c>
      <c r="K4702" s="76"/>
      <c r="L4702" s="74" t="str">
        <f t="shared" si="146"/>
        <v/>
      </c>
    </row>
    <row r="4703" spans="1:12" ht="18.95" customHeight="1" x14ac:dyDescent="0.25">
      <c r="A4703" s="52"/>
      <c r="C4703" s="185"/>
      <c r="D4703" s="76"/>
      <c r="E4703" s="76" t="str">
        <f>IF(D4703="","",IFERROR(VLOOKUP(D4703,Cadastro!$C$9:$D$1009,2,FALSE),"NOT FOUND"))</f>
        <v/>
      </c>
      <c r="F4703" s="76"/>
      <c r="G4703" s="94"/>
      <c r="H4703" s="97"/>
      <c r="I4703" s="77">
        <f t="shared" si="147"/>
        <v>0</v>
      </c>
      <c r="J4703" s="78" t="str">
        <f>IFERROR(IF(E4703="","",VLOOKUP(D4703,Saldo!$P$8:$Q$1009,2,FALSE)),"")</f>
        <v/>
      </c>
      <c r="K4703" s="76"/>
      <c r="L4703" s="74" t="str">
        <f t="shared" si="146"/>
        <v/>
      </c>
    </row>
    <row r="4704" spans="1:12" ht="18.95" customHeight="1" x14ac:dyDescent="0.25">
      <c r="A4704" s="52"/>
      <c r="C4704" s="185"/>
      <c r="D4704" s="76"/>
      <c r="E4704" s="76" t="str">
        <f>IF(D4704="","",IFERROR(VLOOKUP(D4704,Cadastro!$C$9:$D$1009,2,FALSE),"NOT FOUND"))</f>
        <v/>
      </c>
      <c r="F4704" s="76"/>
      <c r="G4704" s="94"/>
      <c r="H4704" s="97"/>
      <c r="I4704" s="77">
        <f t="shared" si="147"/>
        <v>0</v>
      </c>
      <c r="J4704" s="78" t="str">
        <f>IFERROR(IF(E4704="","",VLOOKUP(D4704,Saldo!$P$8:$Q$1009,2,FALSE)),"")</f>
        <v/>
      </c>
      <c r="K4704" s="76"/>
      <c r="L4704" s="74" t="str">
        <f t="shared" si="146"/>
        <v/>
      </c>
    </row>
    <row r="4705" spans="1:12" ht="18.95" customHeight="1" x14ac:dyDescent="0.25">
      <c r="A4705" s="52"/>
      <c r="C4705" s="185"/>
      <c r="D4705" s="76"/>
      <c r="E4705" s="76" t="str">
        <f>IF(D4705="","",IFERROR(VLOOKUP(D4705,Cadastro!$C$9:$D$1009,2,FALSE),"NOT FOUND"))</f>
        <v/>
      </c>
      <c r="F4705" s="76"/>
      <c r="G4705" s="94"/>
      <c r="H4705" s="97"/>
      <c r="I4705" s="77">
        <f t="shared" si="147"/>
        <v>0</v>
      </c>
      <c r="J4705" s="78" t="str">
        <f>IFERROR(IF(E4705="","",VLOOKUP(D4705,Saldo!$P$8:$Q$1009,2,FALSE)),"")</f>
        <v/>
      </c>
      <c r="K4705" s="76"/>
      <c r="L4705" s="74" t="str">
        <f t="shared" si="146"/>
        <v/>
      </c>
    </row>
    <row r="4706" spans="1:12" ht="18.95" customHeight="1" x14ac:dyDescent="0.25">
      <c r="A4706" s="52"/>
      <c r="C4706" s="185"/>
      <c r="D4706" s="76"/>
      <c r="E4706" s="76" t="str">
        <f>IF(D4706="","",IFERROR(VLOOKUP(D4706,Cadastro!$C$9:$D$1009,2,FALSE),"NOT FOUND"))</f>
        <v/>
      </c>
      <c r="F4706" s="76"/>
      <c r="G4706" s="94"/>
      <c r="H4706" s="97"/>
      <c r="I4706" s="77">
        <f t="shared" si="147"/>
        <v>0</v>
      </c>
      <c r="J4706" s="78" t="str">
        <f>IFERROR(IF(E4706="","",VLOOKUP(D4706,Saldo!$P$8:$Q$1009,2,FALSE)),"")</f>
        <v/>
      </c>
      <c r="K4706" s="76"/>
      <c r="L4706" s="74" t="str">
        <f t="shared" si="146"/>
        <v/>
      </c>
    </row>
    <row r="4707" spans="1:12" ht="18.95" customHeight="1" x14ac:dyDescent="0.25">
      <c r="A4707" s="52"/>
      <c r="C4707" s="185"/>
      <c r="D4707" s="76"/>
      <c r="E4707" s="76" t="str">
        <f>IF(D4707="","",IFERROR(VLOOKUP(D4707,Cadastro!$C$9:$D$1009,2,FALSE),"NOT FOUND"))</f>
        <v/>
      </c>
      <c r="F4707" s="76"/>
      <c r="G4707" s="94"/>
      <c r="H4707" s="97"/>
      <c r="I4707" s="77">
        <f t="shared" si="147"/>
        <v>0</v>
      </c>
      <c r="J4707" s="78" t="str">
        <f>IFERROR(IF(E4707="","",VLOOKUP(D4707,Saldo!$P$8:$Q$1009,2,FALSE)),"")</f>
        <v/>
      </c>
      <c r="K4707" s="76"/>
      <c r="L4707" s="74" t="str">
        <f t="shared" si="146"/>
        <v/>
      </c>
    </row>
    <row r="4708" spans="1:12" ht="18.95" customHeight="1" x14ac:dyDescent="0.25">
      <c r="A4708" s="52"/>
      <c r="C4708" s="185"/>
      <c r="D4708" s="76"/>
      <c r="E4708" s="76" t="str">
        <f>IF(D4708="","",IFERROR(VLOOKUP(D4708,Cadastro!$C$9:$D$1009,2,FALSE),"NOT FOUND"))</f>
        <v/>
      </c>
      <c r="F4708" s="76"/>
      <c r="G4708" s="94"/>
      <c r="H4708" s="97"/>
      <c r="I4708" s="77">
        <f t="shared" si="147"/>
        <v>0</v>
      </c>
      <c r="J4708" s="78" t="str">
        <f>IFERROR(IF(E4708="","",VLOOKUP(D4708,Saldo!$P$8:$Q$1009,2,FALSE)),"")</f>
        <v/>
      </c>
      <c r="K4708" s="76"/>
      <c r="L4708" s="74" t="str">
        <f t="shared" si="146"/>
        <v/>
      </c>
    </row>
    <row r="4709" spans="1:12" ht="18.95" customHeight="1" x14ac:dyDescent="0.25">
      <c r="A4709" s="52"/>
      <c r="C4709" s="185"/>
      <c r="D4709" s="76"/>
      <c r="E4709" s="76" t="str">
        <f>IF(D4709="","",IFERROR(VLOOKUP(D4709,Cadastro!$C$9:$D$1009,2,FALSE),"NOT FOUND"))</f>
        <v/>
      </c>
      <c r="F4709" s="76"/>
      <c r="G4709" s="94"/>
      <c r="H4709" s="97"/>
      <c r="I4709" s="77">
        <f t="shared" si="147"/>
        <v>0</v>
      </c>
      <c r="J4709" s="78" t="str">
        <f>IFERROR(IF(E4709="","",VLOOKUP(D4709,Saldo!$P$8:$Q$1009,2,FALSE)),"")</f>
        <v/>
      </c>
      <c r="K4709" s="76"/>
      <c r="L4709" s="74" t="str">
        <f t="shared" si="146"/>
        <v/>
      </c>
    </row>
    <row r="4710" spans="1:12" ht="18.95" customHeight="1" x14ac:dyDescent="0.25">
      <c r="A4710" s="52"/>
      <c r="C4710" s="185"/>
      <c r="D4710" s="76"/>
      <c r="E4710" s="76" t="str">
        <f>IF(D4710="","",IFERROR(VLOOKUP(D4710,Cadastro!$C$9:$D$1009,2,FALSE),"NOT FOUND"))</f>
        <v/>
      </c>
      <c r="F4710" s="76"/>
      <c r="G4710" s="94"/>
      <c r="H4710" s="97"/>
      <c r="I4710" s="77">
        <f t="shared" si="147"/>
        <v>0</v>
      </c>
      <c r="J4710" s="78" t="str">
        <f>IFERROR(IF(E4710="","",VLOOKUP(D4710,Saldo!$P$8:$Q$1009,2,FALSE)),"")</f>
        <v/>
      </c>
      <c r="K4710" s="76"/>
      <c r="L4710" s="74" t="str">
        <f t="shared" si="146"/>
        <v/>
      </c>
    </row>
    <row r="4711" spans="1:12" ht="18.95" customHeight="1" x14ac:dyDescent="0.25">
      <c r="A4711" s="52"/>
      <c r="C4711" s="185"/>
      <c r="D4711" s="76"/>
      <c r="E4711" s="76" t="str">
        <f>IF(D4711="","",IFERROR(VLOOKUP(D4711,Cadastro!$C$9:$D$1009,2,FALSE),"NOT FOUND"))</f>
        <v/>
      </c>
      <c r="F4711" s="76"/>
      <c r="G4711" s="94"/>
      <c r="H4711" s="97"/>
      <c r="I4711" s="77">
        <f t="shared" si="147"/>
        <v>0</v>
      </c>
      <c r="J4711" s="78" t="str">
        <f>IFERROR(IF(E4711="","",VLOOKUP(D4711,Saldo!$P$8:$Q$1009,2,FALSE)),"")</f>
        <v/>
      </c>
      <c r="K4711" s="76"/>
      <c r="L4711" s="74" t="str">
        <f t="shared" si="146"/>
        <v/>
      </c>
    </row>
    <row r="4712" spans="1:12" ht="18.95" customHeight="1" x14ac:dyDescent="0.25">
      <c r="A4712" s="52"/>
      <c r="C4712" s="185"/>
      <c r="D4712" s="76"/>
      <c r="E4712" s="76" t="str">
        <f>IF(D4712="","",IFERROR(VLOOKUP(D4712,Cadastro!$C$9:$D$1009,2,FALSE),"NOT FOUND"))</f>
        <v/>
      </c>
      <c r="F4712" s="76"/>
      <c r="G4712" s="94"/>
      <c r="H4712" s="97"/>
      <c r="I4712" s="77">
        <f t="shared" si="147"/>
        <v>0</v>
      </c>
      <c r="J4712" s="78" t="str">
        <f>IFERROR(IF(E4712="","",VLOOKUP(D4712,Saldo!$P$8:$Q$1009,2,FALSE)),"")</f>
        <v/>
      </c>
      <c r="K4712" s="76"/>
      <c r="L4712" s="74" t="str">
        <f t="shared" si="146"/>
        <v/>
      </c>
    </row>
    <row r="4713" spans="1:12" ht="18.95" customHeight="1" x14ac:dyDescent="0.25">
      <c r="A4713" s="52"/>
      <c r="C4713" s="185"/>
      <c r="D4713" s="76"/>
      <c r="E4713" s="76" t="str">
        <f>IF(D4713="","",IFERROR(VLOOKUP(D4713,Cadastro!$C$9:$D$1009,2,FALSE),"NOT FOUND"))</f>
        <v/>
      </c>
      <c r="F4713" s="76"/>
      <c r="G4713" s="94"/>
      <c r="H4713" s="97"/>
      <c r="I4713" s="77">
        <f t="shared" si="147"/>
        <v>0</v>
      </c>
      <c r="J4713" s="78" t="str">
        <f>IFERROR(IF(E4713="","",VLOOKUP(D4713,Saldo!$P$8:$Q$1009,2,FALSE)),"")</f>
        <v/>
      </c>
      <c r="K4713" s="76"/>
      <c r="L4713" s="74" t="str">
        <f t="shared" si="146"/>
        <v/>
      </c>
    </row>
    <row r="4714" spans="1:12" ht="18.95" customHeight="1" x14ac:dyDescent="0.25">
      <c r="A4714" s="52"/>
      <c r="C4714" s="185"/>
      <c r="D4714" s="76"/>
      <c r="E4714" s="76" t="str">
        <f>IF(D4714="","",IFERROR(VLOOKUP(D4714,Cadastro!$C$9:$D$1009,2,FALSE),"NOT FOUND"))</f>
        <v/>
      </c>
      <c r="F4714" s="76"/>
      <c r="G4714" s="94"/>
      <c r="H4714" s="97"/>
      <c r="I4714" s="77">
        <f t="shared" si="147"/>
        <v>0</v>
      </c>
      <c r="J4714" s="78" t="str">
        <f>IFERROR(IF(E4714="","",VLOOKUP(D4714,Saldo!$P$8:$Q$1009,2,FALSE)),"")</f>
        <v/>
      </c>
      <c r="K4714" s="76"/>
      <c r="L4714" s="74" t="str">
        <f t="shared" si="146"/>
        <v/>
      </c>
    </row>
    <row r="4715" spans="1:12" ht="18.95" customHeight="1" x14ac:dyDescent="0.25">
      <c r="A4715" s="52"/>
      <c r="C4715" s="185"/>
      <c r="D4715" s="76"/>
      <c r="E4715" s="76" t="str">
        <f>IF(D4715="","",IFERROR(VLOOKUP(D4715,Cadastro!$C$9:$D$1009,2,FALSE),"NOT FOUND"))</f>
        <v/>
      </c>
      <c r="F4715" s="76"/>
      <c r="G4715" s="94"/>
      <c r="H4715" s="97"/>
      <c r="I4715" s="77">
        <f t="shared" si="147"/>
        <v>0</v>
      </c>
      <c r="J4715" s="78" t="str">
        <f>IFERROR(IF(E4715="","",VLOOKUP(D4715,Saldo!$P$8:$Q$1009,2,FALSE)),"")</f>
        <v/>
      </c>
      <c r="K4715" s="76"/>
      <c r="L4715" s="74" t="str">
        <f t="shared" si="146"/>
        <v/>
      </c>
    </row>
    <row r="4716" spans="1:12" ht="18.95" customHeight="1" x14ac:dyDescent="0.25">
      <c r="A4716" s="52"/>
      <c r="C4716" s="185"/>
      <c r="D4716" s="76"/>
      <c r="E4716" s="76" t="str">
        <f>IF(D4716="","",IFERROR(VLOOKUP(D4716,Cadastro!$C$9:$D$1009,2,FALSE),"NOT FOUND"))</f>
        <v/>
      </c>
      <c r="F4716" s="76"/>
      <c r="G4716" s="94"/>
      <c r="H4716" s="97"/>
      <c r="I4716" s="77">
        <f t="shared" si="147"/>
        <v>0</v>
      </c>
      <c r="J4716" s="78" t="str">
        <f>IFERROR(IF(E4716="","",VLOOKUP(D4716,Saldo!$P$8:$Q$1009,2,FALSE)),"")</f>
        <v/>
      </c>
      <c r="K4716" s="76"/>
      <c r="L4716" s="74" t="str">
        <f t="shared" si="146"/>
        <v/>
      </c>
    </row>
    <row r="4717" spans="1:12" ht="18.95" customHeight="1" x14ac:dyDescent="0.25">
      <c r="A4717" s="52"/>
      <c r="C4717" s="185"/>
      <c r="D4717" s="76"/>
      <c r="E4717" s="76" t="str">
        <f>IF(D4717="","",IFERROR(VLOOKUP(D4717,Cadastro!$C$9:$D$1009,2,FALSE),"NOT FOUND"))</f>
        <v/>
      </c>
      <c r="F4717" s="76"/>
      <c r="G4717" s="94"/>
      <c r="H4717" s="97"/>
      <c r="I4717" s="77">
        <f t="shared" si="147"/>
        <v>0</v>
      </c>
      <c r="J4717" s="78" t="str">
        <f>IFERROR(IF(E4717="","",VLOOKUP(D4717,Saldo!$P$8:$Q$1009,2,FALSE)),"")</f>
        <v/>
      </c>
      <c r="K4717" s="76"/>
      <c r="L4717" s="74" t="str">
        <f t="shared" si="146"/>
        <v/>
      </c>
    </row>
    <row r="4718" spans="1:12" ht="18.95" customHeight="1" x14ac:dyDescent="0.25">
      <c r="A4718" s="52"/>
      <c r="C4718" s="185"/>
      <c r="D4718" s="76"/>
      <c r="E4718" s="76" t="str">
        <f>IF(D4718="","",IFERROR(VLOOKUP(D4718,Cadastro!$C$9:$D$1009,2,FALSE),"NOT FOUND"))</f>
        <v/>
      </c>
      <c r="F4718" s="76"/>
      <c r="G4718" s="94"/>
      <c r="H4718" s="97"/>
      <c r="I4718" s="77">
        <f t="shared" si="147"/>
        <v>0</v>
      </c>
      <c r="J4718" s="78" t="str">
        <f>IFERROR(IF(E4718="","",VLOOKUP(D4718,Saldo!$P$8:$Q$1009,2,FALSE)),"")</f>
        <v/>
      </c>
      <c r="K4718" s="76"/>
      <c r="L4718" s="74" t="str">
        <f t="shared" si="146"/>
        <v/>
      </c>
    </row>
    <row r="4719" spans="1:12" ht="18.95" customHeight="1" x14ac:dyDescent="0.25">
      <c r="A4719" s="52"/>
      <c r="C4719" s="185"/>
      <c r="D4719" s="76"/>
      <c r="E4719" s="76" t="str">
        <f>IF(D4719="","",IFERROR(VLOOKUP(D4719,Cadastro!$C$9:$D$1009,2,FALSE),"NOT FOUND"))</f>
        <v/>
      </c>
      <c r="F4719" s="76"/>
      <c r="G4719" s="94"/>
      <c r="H4719" s="97"/>
      <c r="I4719" s="77">
        <f t="shared" si="147"/>
        <v>0</v>
      </c>
      <c r="J4719" s="78" t="str">
        <f>IFERROR(IF(E4719="","",VLOOKUP(D4719,Saldo!$P$8:$Q$1009,2,FALSE)),"")</f>
        <v/>
      </c>
      <c r="K4719" s="76"/>
      <c r="L4719" s="74" t="str">
        <f t="shared" si="146"/>
        <v/>
      </c>
    </row>
    <row r="4720" spans="1:12" ht="18.95" customHeight="1" x14ac:dyDescent="0.25">
      <c r="A4720" s="52"/>
      <c r="C4720" s="185"/>
      <c r="D4720" s="76"/>
      <c r="E4720" s="76" t="str">
        <f>IF(D4720="","",IFERROR(VLOOKUP(D4720,Cadastro!$C$9:$D$1009,2,FALSE),"NOT FOUND"))</f>
        <v/>
      </c>
      <c r="F4720" s="76"/>
      <c r="G4720" s="94"/>
      <c r="H4720" s="97"/>
      <c r="I4720" s="77">
        <f t="shared" si="147"/>
        <v>0</v>
      </c>
      <c r="J4720" s="78" t="str">
        <f>IFERROR(IF(E4720="","",VLOOKUP(D4720,Saldo!$P$8:$Q$1009,2,FALSE)),"")</f>
        <v/>
      </c>
      <c r="K4720" s="76"/>
      <c r="L4720" s="74" t="str">
        <f t="shared" si="146"/>
        <v/>
      </c>
    </row>
    <row r="4721" spans="1:12" ht="18.95" customHeight="1" x14ac:dyDescent="0.25">
      <c r="A4721" s="52"/>
      <c r="C4721" s="185"/>
      <c r="D4721" s="76"/>
      <c r="E4721" s="76" t="str">
        <f>IF(D4721="","",IFERROR(VLOOKUP(D4721,Cadastro!$C$9:$D$1009,2,FALSE),"NOT FOUND"))</f>
        <v/>
      </c>
      <c r="F4721" s="76"/>
      <c r="G4721" s="94"/>
      <c r="H4721" s="97"/>
      <c r="I4721" s="77">
        <f t="shared" si="147"/>
        <v>0</v>
      </c>
      <c r="J4721" s="78" t="str">
        <f>IFERROR(IF(E4721="","",VLOOKUP(D4721,Saldo!$P$8:$Q$1009,2,FALSE)),"")</f>
        <v/>
      </c>
      <c r="K4721" s="76"/>
      <c r="L4721" s="74" t="str">
        <f t="shared" si="146"/>
        <v/>
      </c>
    </row>
    <row r="4722" spans="1:12" ht="18.95" customHeight="1" x14ac:dyDescent="0.25">
      <c r="A4722" s="52"/>
      <c r="C4722" s="185"/>
      <c r="D4722" s="76"/>
      <c r="E4722" s="76" t="str">
        <f>IF(D4722="","",IFERROR(VLOOKUP(D4722,Cadastro!$C$9:$D$1009,2,FALSE),"NOT FOUND"))</f>
        <v/>
      </c>
      <c r="F4722" s="76"/>
      <c r="G4722" s="94"/>
      <c r="H4722" s="97"/>
      <c r="I4722" s="77">
        <f t="shared" si="147"/>
        <v>0</v>
      </c>
      <c r="J4722" s="78" t="str">
        <f>IFERROR(IF(E4722="","",VLOOKUP(D4722,Saldo!$P$8:$Q$1009,2,FALSE)),"")</f>
        <v/>
      </c>
      <c r="K4722" s="76"/>
      <c r="L4722" s="74" t="str">
        <f t="shared" si="146"/>
        <v/>
      </c>
    </row>
    <row r="4723" spans="1:12" ht="18.95" customHeight="1" x14ac:dyDescent="0.25">
      <c r="A4723" s="52"/>
      <c r="C4723" s="185"/>
      <c r="D4723" s="76"/>
      <c r="E4723" s="76" t="str">
        <f>IF(D4723="","",IFERROR(VLOOKUP(D4723,Cadastro!$C$9:$D$1009,2,FALSE),"NOT FOUND"))</f>
        <v/>
      </c>
      <c r="F4723" s="76"/>
      <c r="G4723" s="94"/>
      <c r="H4723" s="97"/>
      <c r="I4723" s="77">
        <f t="shared" si="147"/>
        <v>0</v>
      </c>
      <c r="J4723" s="78" t="str">
        <f>IFERROR(IF(E4723="","",VLOOKUP(D4723,Saldo!$P$8:$Q$1009,2,FALSE)),"")</f>
        <v/>
      </c>
      <c r="K4723" s="76"/>
      <c r="L4723" s="74" t="str">
        <f t="shared" si="146"/>
        <v/>
      </c>
    </row>
    <row r="4724" spans="1:12" ht="18.95" customHeight="1" x14ac:dyDescent="0.25">
      <c r="A4724" s="52"/>
      <c r="C4724" s="185"/>
      <c r="D4724" s="76"/>
      <c r="E4724" s="76" t="str">
        <f>IF(D4724="","",IFERROR(VLOOKUP(D4724,Cadastro!$C$9:$D$1009,2,FALSE),"NOT FOUND"))</f>
        <v/>
      </c>
      <c r="F4724" s="76"/>
      <c r="G4724" s="94"/>
      <c r="H4724" s="97"/>
      <c r="I4724" s="77">
        <f t="shared" si="147"/>
        <v>0</v>
      </c>
      <c r="J4724" s="78" t="str">
        <f>IFERROR(IF(E4724="","",VLOOKUP(D4724,Saldo!$P$8:$Q$1009,2,FALSE)),"")</f>
        <v/>
      </c>
      <c r="K4724" s="76"/>
      <c r="L4724" s="74" t="str">
        <f t="shared" si="146"/>
        <v/>
      </c>
    </row>
    <row r="4725" spans="1:12" ht="18.95" customHeight="1" x14ac:dyDescent="0.25">
      <c r="A4725" s="52"/>
      <c r="C4725" s="185"/>
      <c r="D4725" s="76"/>
      <c r="E4725" s="76" t="str">
        <f>IF(D4725="","",IFERROR(VLOOKUP(D4725,Cadastro!$C$9:$D$1009,2,FALSE),"NOT FOUND"))</f>
        <v/>
      </c>
      <c r="F4725" s="76"/>
      <c r="G4725" s="94"/>
      <c r="H4725" s="97"/>
      <c r="I4725" s="77">
        <f t="shared" si="147"/>
        <v>0</v>
      </c>
      <c r="J4725" s="78" t="str">
        <f>IFERROR(IF(E4725="","",VLOOKUP(D4725,Saldo!$P$8:$Q$1009,2,FALSE)),"")</f>
        <v/>
      </c>
      <c r="K4725" s="76"/>
      <c r="L4725" s="74" t="str">
        <f t="shared" si="146"/>
        <v/>
      </c>
    </row>
    <row r="4726" spans="1:12" ht="18.95" customHeight="1" x14ac:dyDescent="0.25">
      <c r="A4726" s="52"/>
      <c r="C4726" s="185"/>
      <c r="D4726" s="76"/>
      <c r="E4726" s="76" t="str">
        <f>IF(D4726="","",IFERROR(VLOOKUP(D4726,Cadastro!$C$9:$D$1009,2,FALSE),"NOT FOUND"))</f>
        <v/>
      </c>
      <c r="F4726" s="76"/>
      <c r="G4726" s="94"/>
      <c r="H4726" s="97"/>
      <c r="I4726" s="77">
        <f t="shared" si="147"/>
        <v>0</v>
      </c>
      <c r="J4726" s="78" t="str">
        <f>IFERROR(IF(E4726="","",VLOOKUP(D4726,Saldo!$P$8:$Q$1009,2,FALSE)),"")</f>
        <v/>
      </c>
      <c r="K4726" s="76"/>
      <c r="L4726" s="74" t="str">
        <f t="shared" si="146"/>
        <v/>
      </c>
    </row>
    <row r="4727" spans="1:12" ht="18.95" customHeight="1" x14ac:dyDescent="0.25">
      <c r="A4727" s="52"/>
      <c r="C4727" s="185"/>
      <c r="D4727" s="76"/>
      <c r="E4727" s="76" t="str">
        <f>IF(D4727="","",IFERROR(VLOOKUP(D4727,Cadastro!$C$9:$D$1009,2,FALSE),"NOT FOUND"))</f>
        <v/>
      </c>
      <c r="F4727" s="76"/>
      <c r="G4727" s="94"/>
      <c r="H4727" s="97"/>
      <c r="I4727" s="77">
        <f t="shared" si="147"/>
        <v>0</v>
      </c>
      <c r="J4727" s="78" t="str">
        <f>IFERROR(IF(E4727="","",VLOOKUP(D4727,Saldo!$P$8:$Q$1009,2,FALSE)),"")</f>
        <v/>
      </c>
      <c r="K4727" s="76"/>
      <c r="L4727" s="74" t="str">
        <f t="shared" si="146"/>
        <v/>
      </c>
    </row>
    <row r="4728" spans="1:12" ht="18.95" customHeight="1" x14ac:dyDescent="0.25">
      <c r="A4728" s="52"/>
      <c r="C4728" s="185"/>
      <c r="D4728" s="76"/>
      <c r="E4728" s="76" t="str">
        <f>IF(D4728="","",IFERROR(VLOOKUP(D4728,Cadastro!$C$9:$D$1009,2,FALSE),"NOT FOUND"))</f>
        <v/>
      </c>
      <c r="F4728" s="76"/>
      <c r="G4728" s="94"/>
      <c r="H4728" s="97"/>
      <c r="I4728" s="77">
        <f t="shared" si="147"/>
        <v>0</v>
      </c>
      <c r="J4728" s="78" t="str">
        <f>IFERROR(IF(E4728="","",VLOOKUP(D4728,Saldo!$P$8:$Q$1009,2,FALSE)),"")</f>
        <v/>
      </c>
      <c r="K4728" s="76"/>
      <c r="L4728" s="74" t="str">
        <f t="shared" si="146"/>
        <v/>
      </c>
    </row>
    <row r="4729" spans="1:12" ht="18.95" customHeight="1" x14ac:dyDescent="0.25">
      <c r="A4729" s="52"/>
      <c r="C4729" s="185"/>
      <c r="D4729" s="76"/>
      <c r="E4729" s="76" t="str">
        <f>IF(D4729="","",IFERROR(VLOOKUP(D4729,Cadastro!$C$9:$D$1009,2,FALSE),"NOT FOUND"))</f>
        <v/>
      </c>
      <c r="F4729" s="76"/>
      <c r="G4729" s="94"/>
      <c r="H4729" s="97"/>
      <c r="I4729" s="77">
        <f t="shared" si="147"/>
        <v>0</v>
      </c>
      <c r="J4729" s="78" t="str">
        <f>IFERROR(IF(E4729="","",VLOOKUP(D4729,Saldo!$P$8:$Q$1009,2,FALSE)),"")</f>
        <v/>
      </c>
      <c r="K4729" s="76"/>
      <c r="L4729" s="74" t="str">
        <f t="shared" si="146"/>
        <v/>
      </c>
    </row>
    <row r="4730" spans="1:12" ht="18.95" customHeight="1" x14ac:dyDescent="0.25">
      <c r="A4730" s="52"/>
      <c r="C4730" s="185"/>
      <c r="D4730" s="76"/>
      <c r="E4730" s="76" t="str">
        <f>IF(D4730="","",IFERROR(VLOOKUP(D4730,Cadastro!$C$9:$D$1009,2,FALSE),"NOT FOUND"))</f>
        <v/>
      </c>
      <c r="F4730" s="76"/>
      <c r="G4730" s="94"/>
      <c r="H4730" s="97"/>
      <c r="I4730" s="77">
        <f t="shared" si="147"/>
        <v>0</v>
      </c>
      <c r="J4730" s="78" t="str">
        <f>IFERROR(IF(E4730="","",VLOOKUP(D4730,Saldo!$P$8:$Q$1009,2,FALSE)),"")</f>
        <v/>
      </c>
      <c r="K4730" s="76"/>
      <c r="L4730" s="74" t="str">
        <f t="shared" si="146"/>
        <v/>
      </c>
    </row>
    <row r="4731" spans="1:12" ht="18.95" customHeight="1" x14ac:dyDescent="0.25">
      <c r="A4731" s="52"/>
      <c r="C4731" s="185"/>
      <c r="D4731" s="76"/>
      <c r="E4731" s="76" t="str">
        <f>IF(D4731="","",IFERROR(VLOOKUP(D4731,Cadastro!$C$9:$D$1009,2,FALSE),"NOT FOUND"))</f>
        <v/>
      </c>
      <c r="F4731" s="76"/>
      <c r="G4731" s="94"/>
      <c r="H4731" s="97"/>
      <c r="I4731" s="77">
        <f t="shared" si="147"/>
        <v>0</v>
      </c>
      <c r="J4731" s="78" t="str">
        <f>IFERROR(IF(E4731="","",VLOOKUP(D4731,Saldo!$P$8:$Q$1009,2,FALSE)),"")</f>
        <v/>
      </c>
      <c r="K4731" s="76"/>
      <c r="L4731" s="74" t="str">
        <f t="shared" si="146"/>
        <v/>
      </c>
    </row>
    <row r="4732" spans="1:12" ht="18.95" customHeight="1" x14ac:dyDescent="0.25">
      <c r="A4732" s="52"/>
      <c r="C4732" s="185"/>
      <c r="D4732" s="76"/>
      <c r="E4732" s="76" t="str">
        <f>IF(D4732="","",IFERROR(VLOOKUP(D4732,Cadastro!$C$9:$D$1009,2,FALSE),"NOT FOUND"))</f>
        <v/>
      </c>
      <c r="F4732" s="76"/>
      <c r="G4732" s="94"/>
      <c r="H4732" s="97"/>
      <c r="I4732" s="77">
        <f t="shared" si="147"/>
        <v>0</v>
      </c>
      <c r="J4732" s="78" t="str">
        <f>IFERROR(IF(E4732="","",VLOOKUP(D4732,Saldo!$P$8:$Q$1009,2,FALSE)),"")</f>
        <v/>
      </c>
      <c r="K4732" s="76"/>
      <c r="L4732" s="74" t="str">
        <f t="shared" si="146"/>
        <v/>
      </c>
    </row>
    <row r="4733" spans="1:12" ht="18.95" customHeight="1" x14ac:dyDescent="0.25">
      <c r="A4733" s="52"/>
      <c r="C4733" s="185"/>
      <c r="D4733" s="76"/>
      <c r="E4733" s="76" t="str">
        <f>IF(D4733="","",IFERROR(VLOOKUP(D4733,Cadastro!$C$9:$D$1009,2,FALSE),"NOT FOUND"))</f>
        <v/>
      </c>
      <c r="F4733" s="76"/>
      <c r="G4733" s="94"/>
      <c r="H4733" s="97"/>
      <c r="I4733" s="77">
        <f t="shared" si="147"/>
        <v>0</v>
      </c>
      <c r="J4733" s="78" t="str">
        <f>IFERROR(IF(E4733="","",VLOOKUP(D4733,Saldo!$P$8:$Q$1009,2,FALSE)),"")</f>
        <v/>
      </c>
      <c r="K4733" s="76"/>
      <c r="L4733" s="74" t="str">
        <f t="shared" si="146"/>
        <v/>
      </c>
    </row>
    <row r="4734" spans="1:12" ht="18.95" customHeight="1" x14ac:dyDescent="0.25">
      <c r="A4734" s="52"/>
      <c r="C4734" s="185"/>
      <c r="D4734" s="76"/>
      <c r="E4734" s="76" t="str">
        <f>IF(D4734="","",IFERROR(VLOOKUP(D4734,Cadastro!$C$9:$D$1009,2,FALSE),"NOT FOUND"))</f>
        <v/>
      </c>
      <c r="F4734" s="76"/>
      <c r="G4734" s="94"/>
      <c r="H4734" s="97"/>
      <c r="I4734" s="77">
        <f t="shared" si="147"/>
        <v>0</v>
      </c>
      <c r="J4734" s="78" t="str">
        <f>IFERROR(IF(E4734="","",VLOOKUP(D4734,Saldo!$P$8:$Q$1009,2,FALSE)),"")</f>
        <v/>
      </c>
      <c r="K4734" s="76"/>
      <c r="L4734" s="74" t="str">
        <f t="shared" si="146"/>
        <v/>
      </c>
    </row>
    <row r="4735" spans="1:12" ht="18.95" customHeight="1" x14ac:dyDescent="0.25">
      <c r="A4735" s="52"/>
      <c r="C4735" s="185"/>
      <c r="D4735" s="76"/>
      <c r="E4735" s="76" t="str">
        <f>IF(D4735="","",IFERROR(VLOOKUP(D4735,Cadastro!$C$9:$D$1009,2,FALSE),"NOT FOUND"))</f>
        <v/>
      </c>
      <c r="F4735" s="76"/>
      <c r="G4735" s="94"/>
      <c r="H4735" s="97"/>
      <c r="I4735" s="77">
        <f t="shared" si="147"/>
        <v>0</v>
      </c>
      <c r="J4735" s="78" t="str">
        <f>IFERROR(IF(E4735="","",VLOOKUP(D4735,Saldo!$P$8:$Q$1009,2,FALSE)),"")</f>
        <v/>
      </c>
      <c r="K4735" s="76"/>
      <c r="L4735" s="74" t="str">
        <f t="shared" si="146"/>
        <v/>
      </c>
    </row>
    <row r="4736" spans="1:12" ht="18.95" customHeight="1" x14ac:dyDescent="0.25">
      <c r="A4736" s="52"/>
      <c r="C4736" s="185"/>
      <c r="D4736" s="76"/>
      <c r="E4736" s="76" t="str">
        <f>IF(D4736="","",IFERROR(VLOOKUP(D4736,Cadastro!$C$9:$D$1009,2,FALSE),"NOT FOUND"))</f>
        <v/>
      </c>
      <c r="F4736" s="76"/>
      <c r="G4736" s="94"/>
      <c r="H4736" s="97"/>
      <c r="I4736" s="77">
        <f t="shared" si="147"/>
        <v>0</v>
      </c>
      <c r="J4736" s="78" t="str">
        <f>IFERROR(IF(E4736="","",VLOOKUP(D4736,Saldo!$P$8:$Q$1009,2,FALSE)),"")</f>
        <v/>
      </c>
      <c r="K4736" s="76"/>
      <c r="L4736" s="74" t="str">
        <f t="shared" si="146"/>
        <v/>
      </c>
    </row>
    <row r="4737" spans="1:12" ht="18.95" customHeight="1" x14ac:dyDescent="0.25">
      <c r="A4737" s="52"/>
      <c r="C4737" s="185"/>
      <c r="D4737" s="76"/>
      <c r="E4737" s="76" t="str">
        <f>IF(D4737="","",IFERROR(VLOOKUP(D4737,Cadastro!$C$9:$D$1009,2,FALSE),"NOT FOUND"))</f>
        <v/>
      </c>
      <c r="F4737" s="76"/>
      <c r="G4737" s="94"/>
      <c r="H4737" s="97"/>
      <c r="I4737" s="77">
        <f t="shared" si="147"/>
        <v>0</v>
      </c>
      <c r="J4737" s="78" t="str">
        <f>IFERROR(IF(E4737="","",VLOOKUP(D4737,Saldo!$P$8:$Q$1009,2,FALSE)),"")</f>
        <v/>
      </c>
      <c r="K4737" s="76"/>
      <c r="L4737" s="74" t="str">
        <f t="shared" si="146"/>
        <v/>
      </c>
    </row>
    <row r="4738" spans="1:12" ht="18.95" customHeight="1" x14ac:dyDescent="0.25">
      <c r="A4738" s="52"/>
      <c r="C4738" s="185"/>
      <c r="D4738" s="76"/>
      <c r="E4738" s="76" t="str">
        <f>IF(D4738="","",IFERROR(VLOOKUP(D4738,Cadastro!$C$9:$D$1009,2,FALSE),"NOT FOUND"))</f>
        <v/>
      </c>
      <c r="F4738" s="76"/>
      <c r="G4738" s="94"/>
      <c r="H4738" s="97"/>
      <c r="I4738" s="77">
        <f t="shared" si="147"/>
        <v>0</v>
      </c>
      <c r="J4738" s="78" t="str">
        <f>IFERROR(IF(E4738="","",VLOOKUP(D4738,Saldo!$P$8:$Q$1009,2,FALSE)),"")</f>
        <v/>
      </c>
      <c r="K4738" s="76"/>
      <c r="L4738" s="74" t="str">
        <f t="shared" si="146"/>
        <v/>
      </c>
    </row>
    <row r="4739" spans="1:12" ht="18.95" customHeight="1" x14ac:dyDescent="0.25">
      <c r="A4739" s="52"/>
      <c r="C4739" s="185"/>
      <c r="D4739" s="76"/>
      <c r="E4739" s="76" t="str">
        <f>IF(D4739="","",IFERROR(VLOOKUP(D4739,Cadastro!$C$9:$D$1009,2,FALSE),"NOT FOUND"))</f>
        <v/>
      </c>
      <c r="F4739" s="76"/>
      <c r="G4739" s="94"/>
      <c r="H4739" s="97"/>
      <c r="I4739" s="77">
        <f t="shared" si="147"/>
        <v>0</v>
      </c>
      <c r="J4739" s="78" t="str">
        <f>IFERROR(IF(E4739="","",VLOOKUP(D4739,Saldo!$P$8:$Q$1009,2,FALSE)),"")</f>
        <v/>
      </c>
      <c r="K4739" s="76"/>
      <c r="L4739" s="74" t="str">
        <f t="shared" si="146"/>
        <v/>
      </c>
    </row>
    <row r="4740" spans="1:12" ht="18.95" customHeight="1" x14ac:dyDescent="0.25">
      <c r="A4740" s="52"/>
      <c r="C4740" s="185"/>
      <c r="D4740" s="76"/>
      <c r="E4740" s="76" t="str">
        <f>IF(D4740="","",IFERROR(VLOOKUP(D4740,Cadastro!$C$9:$D$1009,2,FALSE),"NOT FOUND"))</f>
        <v/>
      </c>
      <c r="F4740" s="76"/>
      <c r="G4740" s="94"/>
      <c r="H4740" s="97"/>
      <c r="I4740" s="77">
        <f t="shared" si="147"/>
        <v>0</v>
      </c>
      <c r="J4740" s="78" t="str">
        <f>IFERROR(IF(E4740="","",VLOOKUP(D4740,Saldo!$P$8:$Q$1009,2,FALSE)),"")</f>
        <v/>
      </c>
      <c r="K4740" s="76"/>
      <c r="L4740" s="74" t="str">
        <f t="shared" si="146"/>
        <v/>
      </c>
    </row>
    <row r="4741" spans="1:12" ht="18.95" customHeight="1" x14ac:dyDescent="0.25">
      <c r="A4741" s="52"/>
      <c r="C4741" s="185"/>
      <c r="D4741" s="76"/>
      <c r="E4741" s="76" t="str">
        <f>IF(D4741="","",IFERROR(VLOOKUP(D4741,Cadastro!$C$9:$D$1009,2,FALSE),"NOT FOUND"))</f>
        <v/>
      </c>
      <c r="F4741" s="76"/>
      <c r="G4741" s="94"/>
      <c r="H4741" s="97"/>
      <c r="I4741" s="77">
        <f t="shared" si="147"/>
        <v>0</v>
      </c>
      <c r="J4741" s="78" t="str">
        <f>IFERROR(IF(E4741="","",VLOOKUP(D4741,Saldo!$P$8:$Q$1009,2,FALSE)),"")</f>
        <v/>
      </c>
      <c r="K4741" s="76"/>
      <c r="L4741" s="74" t="str">
        <f t="shared" si="146"/>
        <v/>
      </c>
    </row>
    <row r="4742" spans="1:12" ht="18.95" customHeight="1" x14ac:dyDescent="0.25">
      <c r="A4742" s="52"/>
      <c r="C4742" s="185"/>
      <c r="D4742" s="76"/>
      <c r="E4742" s="76" t="str">
        <f>IF(D4742="","",IFERROR(VLOOKUP(D4742,Cadastro!$C$9:$D$1009,2,FALSE),"NOT FOUND"))</f>
        <v/>
      </c>
      <c r="F4742" s="76"/>
      <c r="G4742" s="94"/>
      <c r="H4742" s="97"/>
      <c r="I4742" s="77">
        <f t="shared" si="147"/>
        <v>0</v>
      </c>
      <c r="J4742" s="78" t="str">
        <f>IFERROR(IF(E4742="","",VLOOKUP(D4742,Saldo!$P$8:$Q$1009,2,FALSE)),"")</f>
        <v/>
      </c>
      <c r="K4742" s="76"/>
      <c r="L4742" s="74" t="str">
        <f t="shared" si="146"/>
        <v/>
      </c>
    </row>
    <row r="4743" spans="1:12" ht="18.95" customHeight="1" x14ac:dyDescent="0.25">
      <c r="A4743" s="52"/>
      <c r="C4743" s="185"/>
      <c r="D4743" s="76"/>
      <c r="E4743" s="76" t="str">
        <f>IF(D4743="","",IFERROR(VLOOKUP(D4743,Cadastro!$C$9:$D$1009,2,FALSE),"NOT FOUND"))</f>
        <v/>
      </c>
      <c r="F4743" s="76"/>
      <c r="G4743" s="94"/>
      <c r="H4743" s="97"/>
      <c r="I4743" s="77">
        <f t="shared" si="147"/>
        <v>0</v>
      </c>
      <c r="J4743" s="78" t="str">
        <f>IFERROR(IF(E4743="","",VLOOKUP(D4743,Saldo!$P$8:$Q$1009,2,FALSE)),"")</f>
        <v/>
      </c>
      <c r="K4743" s="76"/>
      <c r="L4743" s="74" t="str">
        <f t="shared" si="146"/>
        <v/>
      </c>
    </row>
    <row r="4744" spans="1:12" ht="18.95" customHeight="1" x14ac:dyDescent="0.25">
      <c r="A4744" s="52"/>
      <c r="C4744" s="185"/>
      <c r="D4744" s="76"/>
      <c r="E4744" s="76" t="str">
        <f>IF(D4744="","",IFERROR(VLOOKUP(D4744,Cadastro!$C$9:$D$1009,2,FALSE),"NOT FOUND"))</f>
        <v/>
      </c>
      <c r="F4744" s="76"/>
      <c r="G4744" s="94"/>
      <c r="H4744" s="97"/>
      <c r="I4744" s="77">
        <f t="shared" si="147"/>
        <v>0</v>
      </c>
      <c r="J4744" s="78" t="str">
        <f>IFERROR(IF(E4744="","",VLOOKUP(D4744,Saldo!$P$8:$Q$1009,2,FALSE)),"")</f>
        <v/>
      </c>
      <c r="K4744" s="76"/>
      <c r="L4744" s="74" t="str">
        <f t="shared" si="146"/>
        <v/>
      </c>
    </row>
    <row r="4745" spans="1:12" ht="18.95" customHeight="1" x14ac:dyDescent="0.25">
      <c r="A4745" s="52"/>
      <c r="C4745" s="185"/>
      <c r="D4745" s="76"/>
      <c r="E4745" s="76" t="str">
        <f>IF(D4745="","",IFERROR(VLOOKUP(D4745,Cadastro!$C$9:$D$1009,2,FALSE),"NOT FOUND"))</f>
        <v/>
      </c>
      <c r="F4745" s="76"/>
      <c r="G4745" s="94"/>
      <c r="H4745" s="97"/>
      <c r="I4745" s="77">
        <f t="shared" si="147"/>
        <v>0</v>
      </c>
      <c r="J4745" s="78" t="str">
        <f>IFERROR(IF(E4745="","",VLOOKUP(D4745,Saldo!$P$8:$Q$1009,2,FALSE)),"")</f>
        <v/>
      </c>
      <c r="K4745" s="76"/>
      <c r="L4745" s="74" t="str">
        <f t="shared" ref="L4745:L4808" si="148">IF(C4745="","",MONTH(C4745))</f>
        <v/>
      </c>
    </row>
    <row r="4746" spans="1:12" ht="18.95" customHeight="1" x14ac:dyDescent="0.25">
      <c r="A4746" s="52"/>
      <c r="C4746" s="185"/>
      <c r="D4746" s="76"/>
      <c r="E4746" s="76" t="str">
        <f>IF(D4746="","",IFERROR(VLOOKUP(D4746,Cadastro!$C$9:$D$1009,2,FALSE),"NOT FOUND"))</f>
        <v/>
      </c>
      <c r="F4746" s="76"/>
      <c r="G4746" s="94"/>
      <c r="H4746" s="97"/>
      <c r="I4746" s="77">
        <f t="shared" ref="I4746:I4809" si="149">IFERROR(G4746*H4746,"Check if QTY and Value are both valid")</f>
        <v>0</v>
      </c>
      <c r="J4746" s="78" t="str">
        <f>IFERROR(IF(E4746="","",VLOOKUP(D4746,Saldo!$P$8:$Q$1009,2,FALSE)),"")</f>
        <v/>
      </c>
      <c r="K4746" s="76"/>
      <c r="L4746" s="74" t="str">
        <f t="shared" si="148"/>
        <v/>
      </c>
    </row>
    <row r="4747" spans="1:12" ht="18.95" customHeight="1" x14ac:dyDescent="0.25">
      <c r="A4747" s="52"/>
      <c r="C4747" s="185"/>
      <c r="D4747" s="76"/>
      <c r="E4747" s="76" t="str">
        <f>IF(D4747="","",IFERROR(VLOOKUP(D4747,Cadastro!$C$9:$D$1009,2,FALSE),"NOT FOUND"))</f>
        <v/>
      </c>
      <c r="F4747" s="76"/>
      <c r="G4747" s="94"/>
      <c r="H4747" s="97"/>
      <c r="I4747" s="77">
        <f t="shared" si="149"/>
        <v>0</v>
      </c>
      <c r="J4747" s="78" t="str">
        <f>IFERROR(IF(E4747="","",VLOOKUP(D4747,Saldo!$P$8:$Q$1009,2,FALSE)),"")</f>
        <v/>
      </c>
      <c r="K4747" s="76"/>
      <c r="L4747" s="74" t="str">
        <f t="shared" si="148"/>
        <v/>
      </c>
    </row>
    <row r="4748" spans="1:12" ht="18.95" customHeight="1" x14ac:dyDescent="0.25">
      <c r="A4748" s="52"/>
      <c r="C4748" s="185"/>
      <c r="D4748" s="76"/>
      <c r="E4748" s="76" t="str">
        <f>IF(D4748="","",IFERROR(VLOOKUP(D4748,Cadastro!$C$9:$D$1009,2,FALSE),"NOT FOUND"))</f>
        <v/>
      </c>
      <c r="F4748" s="76"/>
      <c r="G4748" s="94"/>
      <c r="H4748" s="97"/>
      <c r="I4748" s="77">
        <f t="shared" si="149"/>
        <v>0</v>
      </c>
      <c r="J4748" s="78" t="str">
        <f>IFERROR(IF(E4748="","",VLOOKUP(D4748,Saldo!$P$8:$Q$1009,2,FALSE)),"")</f>
        <v/>
      </c>
      <c r="K4748" s="76"/>
      <c r="L4748" s="74" t="str">
        <f t="shared" si="148"/>
        <v/>
      </c>
    </row>
    <row r="4749" spans="1:12" ht="18.95" customHeight="1" x14ac:dyDescent="0.25">
      <c r="A4749" s="52"/>
      <c r="C4749" s="185"/>
      <c r="D4749" s="76"/>
      <c r="E4749" s="76" t="str">
        <f>IF(D4749="","",IFERROR(VLOOKUP(D4749,Cadastro!$C$9:$D$1009,2,FALSE),"NOT FOUND"))</f>
        <v/>
      </c>
      <c r="F4749" s="76"/>
      <c r="G4749" s="94"/>
      <c r="H4749" s="97"/>
      <c r="I4749" s="77">
        <f t="shared" si="149"/>
        <v>0</v>
      </c>
      <c r="J4749" s="78" t="str">
        <f>IFERROR(IF(E4749="","",VLOOKUP(D4749,Saldo!$P$8:$Q$1009,2,FALSE)),"")</f>
        <v/>
      </c>
      <c r="K4749" s="76"/>
      <c r="L4749" s="74" t="str">
        <f t="shared" si="148"/>
        <v/>
      </c>
    </row>
    <row r="4750" spans="1:12" ht="18.95" customHeight="1" x14ac:dyDescent="0.25">
      <c r="A4750" s="52"/>
      <c r="C4750" s="185"/>
      <c r="D4750" s="76"/>
      <c r="E4750" s="76" t="str">
        <f>IF(D4750="","",IFERROR(VLOOKUP(D4750,Cadastro!$C$9:$D$1009,2,FALSE),"NOT FOUND"))</f>
        <v/>
      </c>
      <c r="F4750" s="76"/>
      <c r="G4750" s="94"/>
      <c r="H4750" s="97"/>
      <c r="I4750" s="77">
        <f t="shared" si="149"/>
        <v>0</v>
      </c>
      <c r="J4750" s="78" t="str">
        <f>IFERROR(IF(E4750="","",VLOOKUP(D4750,Saldo!$P$8:$Q$1009,2,FALSE)),"")</f>
        <v/>
      </c>
      <c r="K4750" s="76"/>
      <c r="L4750" s="74" t="str">
        <f t="shared" si="148"/>
        <v/>
      </c>
    </row>
    <row r="4751" spans="1:12" ht="18.95" customHeight="1" x14ac:dyDescent="0.25">
      <c r="A4751" s="52"/>
      <c r="C4751" s="185"/>
      <c r="D4751" s="76"/>
      <c r="E4751" s="76" t="str">
        <f>IF(D4751="","",IFERROR(VLOOKUP(D4751,Cadastro!$C$9:$D$1009,2,FALSE),"NOT FOUND"))</f>
        <v/>
      </c>
      <c r="F4751" s="76"/>
      <c r="G4751" s="94"/>
      <c r="H4751" s="97"/>
      <c r="I4751" s="77">
        <f t="shared" si="149"/>
        <v>0</v>
      </c>
      <c r="J4751" s="78" t="str">
        <f>IFERROR(IF(E4751="","",VLOOKUP(D4751,Saldo!$P$8:$Q$1009,2,FALSE)),"")</f>
        <v/>
      </c>
      <c r="K4751" s="76"/>
      <c r="L4751" s="74" t="str">
        <f t="shared" si="148"/>
        <v/>
      </c>
    </row>
    <row r="4752" spans="1:12" ht="18.95" customHeight="1" x14ac:dyDescent="0.25">
      <c r="A4752" s="52"/>
      <c r="C4752" s="185"/>
      <c r="D4752" s="76"/>
      <c r="E4752" s="76" t="str">
        <f>IF(D4752="","",IFERROR(VLOOKUP(D4752,Cadastro!$C$9:$D$1009,2,FALSE),"NOT FOUND"))</f>
        <v/>
      </c>
      <c r="F4752" s="76"/>
      <c r="G4752" s="94"/>
      <c r="H4752" s="97"/>
      <c r="I4752" s="77">
        <f t="shared" si="149"/>
        <v>0</v>
      </c>
      <c r="J4752" s="78" t="str">
        <f>IFERROR(IF(E4752="","",VLOOKUP(D4752,Saldo!$P$8:$Q$1009,2,FALSE)),"")</f>
        <v/>
      </c>
      <c r="K4752" s="76"/>
      <c r="L4752" s="74" t="str">
        <f t="shared" si="148"/>
        <v/>
      </c>
    </row>
    <row r="4753" spans="1:12" ht="18.95" customHeight="1" x14ac:dyDescent="0.25">
      <c r="A4753" s="52"/>
      <c r="C4753" s="185"/>
      <c r="D4753" s="76"/>
      <c r="E4753" s="76" t="str">
        <f>IF(D4753="","",IFERROR(VLOOKUP(D4753,Cadastro!$C$9:$D$1009,2,FALSE),"NOT FOUND"))</f>
        <v/>
      </c>
      <c r="F4753" s="76"/>
      <c r="G4753" s="94"/>
      <c r="H4753" s="97"/>
      <c r="I4753" s="77">
        <f t="shared" si="149"/>
        <v>0</v>
      </c>
      <c r="J4753" s="78" t="str">
        <f>IFERROR(IF(E4753="","",VLOOKUP(D4753,Saldo!$P$8:$Q$1009,2,FALSE)),"")</f>
        <v/>
      </c>
      <c r="K4753" s="76"/>
      <c r="L4753" s="74" t="str">
        <f t="shared" si="148"/>
        <v/>
      </c>
    </row>
    <row r="4754" spans="1:12" ht="18.95" customHeight="1" x14ac:dyDescent="0.25">
      <c r="A4754" s="52"/>
      <c r="C4754" s="185"/>
      <c r="D4754" s="76"/>
      <c r="E4754" s="76" t="str">
        <f>IF(D4754="","",IFERROR(VLOOKUP(D4754,Cadastro!$C$9:$D$1009,2,FALSE),"NOT FOUND"))</f>
        <v/>
      </c>
      <c r="F4754" s="76"/>
      <c r="G4754" s="94"/>
      <c r="H4754" s="97"/>
      <c r="I4754" s="77">
        <f t="shared" si="149"/>
        <v>0</v>
      </c>
      <c r="J4754" s="78" t="str">
        <f>IFERROR(IF(E4754="","",VLOOKUP(D4754,Saldo!$P$8:$Q$1009,2,FALSE)),"")</f>
        <v/>
      </c>
      <c r="K4754" s="76"/>
      <c r="L4754" s="74" t="str">
        <f t="shared" si="148"/>
        <v/>
      </c>
    </row>
    <row r="4755" spans="1:12" ht="18.95" customHeight="1" x14ac:dyDescent="0.25">
      <c r="A4755" s="52"/>
      <c r="C4755" s="185"/>
      <c r="D4755" s="76"/>
      <c r="E4755" s="76" t="str">
        <f>IF(D4755="","",IFERROR(VLOOKUP(D4755,Cadastro!$C$9:$D$1009,2,FALSE),"NOT FOUND"))</f>
        <v/>
      </c>
      <c r="F4755" s="76"/>
      <c r="G4755" s="94"/>
      <c r="H4755" s="97"/>
      <c r="I4755" s="77">
        <f t="shared" si="149"/>
        <v>0</v>
      </c>
      <c r="J4755" s="78" t="str">
        <f>IFERROR(IF(E4755="","",VLOOKUP(D4755,Saldo!$P$8:$Q$1009,2,FALSE)),"")</f>
        <v/>
      </c>
      <c r="K4755" s="76"/>
      <c r="L4755" s="74" t="str">
        <f t="shared" si="148"/>
        <v/>
      </c>
    </row>
    <row r="4756" spans="1:12" ht="18.95" customHeight="1" x14ac:dyDescent="0.25">
      <c r="A4756" s="52"/>
      <c r="C4756" s="185"/>
      <c r="D4756" s="76"/>
      <c r="E4756" s="76" t="str">
        <f>IF(D4756="","",IFERROR(VLOOKUP(D4756,Cadastro!$C$9:$D$1009,2,FALSE),"NOT FOUND"))</f>
        <v/>
      </c>
      <c r="F4756" s="76"/>
      <c r="G4756" s="94"/>
      <c r="H4756" s="97"/>
      <c r="I4756" s="77">
        <f t="shared" si="149"/>
        <v>0</v>
      </c>
      <c r="J4756" s="78" t="str">
        <f>IFERROR(IF(E4756="","",VLOOKUP(D4756,Saldo!$P$8:$Q$1009,2,FALSE)),"")</f>
        <v/>
      </c>
      <c r="K4756" s="76"/>
      <c r="L4756" s="74" t="str">
        <f t="shared" si="148"/>
        <v/>
      </c>
    </row>
    <row r="4757" spans="1:12" ht="18.95" customHeight="1" x14ac:dyDescent="0.25">
      <c r="A4757" s="52"/>
      <c r="C4757" s="185"/>
      <c r="D4757" s="76"/>
      <c r="E4757" s="76" t="str">
        <f>IF(D4757="","",IFERROR(VLOOKUP(D4757,Cadastro!$C$9:$D$1009,2,FALSE),"NOT FOUND"))</f>
        <v/>
      </c>
      <c r="F4757" s="76"/>
      <c r="G4757" s="94"/>
      <c r="H4757" s="97"/>
      <c r="I4757" s="77">
        <f t="shared" si="149"/>
        <v>0</v>
      </c>
      <c r="J4757" s="78" t="str">
        <f>IFERROR(IF(E4757="","",VLOOKUP(D4757,Saldo!$P$8:$Q$1009,2,FALSE)),"")</f>
        <v/>
      </c>
      <c r="K4757" s="76"/>
      <c r="L4757" s="74" t="str">
        <f t="shared" si="148"/>
        <v/>
      </c>
    </row>
    <row r="4758" spans="1:12" ht="18.95" customHeight="1" x14ac:dyDescent="0.25">
      <c r="A4758" s="52"/>
      <c r="C4758" s="185"/>
      <c r="D4758" s="76"/>
      <c r="E4758" s="76" t="str">
        <f>IF(D4758="","",IFERROR(VLOOKUP(D4758,Cadastro!$C$9:$D$1009,2,FALSE),"NOT FOUND"))</f>
        <v/>
      </c>
      <c r="F4758" s="76"/>
      <c r="G4758" s="94"/>
      <c r="H4758" s="97"/>
      <c r="I4758" s="77">
        <f t="shared" si="149"/>
        <v>0</v>
      </c>
      <c r="J4758" s="78" t="str">
        <f>IFERROR(IF(E4758="","",VLOOKUP(D4758,Saldo!$P$8:$Q$1009,2,FALSE)),"")</f>
        <v/>
      </c>
      <c r="K4758" s="76"/>
      <c r="L4758" s="74" t="str">
        <f t="shared" si="148"/>
        <v/>
      </c>
    </row>
    <row r="4759" spans="1:12" ht="18.95" customHeight="1" x14ac:dyDescent="0.25">
      <c r="A4759" s="52"/>
      <c r="C4759" s="185"/>
      <c r="D4759" s="76"/>
      <c r="E4759" s="76" t="str">
        <f>IF(D4759="","",IFERROR(VLOOKUP(D4759,Cadastro!$C$9:$D$1009,2,FALSE),"NOT FOUND"))</f>
        <v/>
      </c>
      <c r="F4759" s="76"/>
      <c r="G4759" s="94"/>
      <c r="H4759" s="97"/>
      <c r="I4759" s="77">
        <f t="shared" si="149"/>
        <v>0</v>
      </c>
      <c r="J4759" s="78" t="str">
        <f>IFERROR(IF(E4759="","",VLOOKUP(D4759,Saldo!$P$8:$Q$1009,2,FALSE)),"")</f>
        <v/>
      </c>
      <c r="K4759" s="76"/>
      <c r="L4759" s="74" t="str">
        <f t="shared" si="148"/>
        <v/>
      </c>
    </row>
    <row r="4760" spans="1:12" ht="18.95" customHeight="1" x14ac:dyDescent="0.25">
      <c r="A4760" s="52"/>
      <c r="C4760" s="185"/>
      <c r="D4760" s="76"/>
      <c r="E4760" s="76" t="str">
        <f>IF(D4760="","",IFERROR(VLOOKUP(D4760,Cadastro!$C$9:$D$1009,2,FALSE),"NOT FOUND"))</f>
        <v/>
      </c>
      <c r="F4760" s="76"/>
      <c r="G4760" s="94"/>
      <c r="H4760" s="97"/>
      <c r="I4760" s="77">
        <f t="shared" si="149"/>
        <v>0</v>
      </c>
      <c r="J4760" s="78" t="str">
        <f>IFERROR(IF(E4760="","",VLOOKUP(D4760,Saldo!$P$8:$Q$1009,2,FALSE)),"")</f>
        <v/>
      </c>
      <c r="K4760" s="76"/>
      <c r="L4760" s="74" t="str">
        <f t="shared" si="148"/>
        <v/>
      </c>
    </row>
    <row r="4761" spans="1:12" ht="18.95" customHeight="1" x14ac:dyDescent="0.25">
      <c r="A4761" s="52"/>
      <c r="C4761" s="185"/>
      <c r="D4761" s="76"/>
      <c r="E4761" s="76" t="str">
        <f>IF(D4761="","",IFERROR(VLOOKUP(D4761,Cadastro!$C$9:$D$1009,2,FALSE),"NOT FOUND"))</f>
        <v/>
      </c>
      <c r="F4761" s="76"/>
      <c r="G4761" s="94"/>
      <c r="H4761" s="97"/>
      <c r="I4761" s="77">
        <f t="shared" si="149"/>
        <v>0</v>
      </c>
      <c r="J4761" s="78" t="str">
        <f>IFERROR(IF(E4761="","",VLOOKUP(D4761,Saldo!$P$8:$Q$1009,2,FALSE)),"")</f>
        <v/>
      </c>
      <c r="K4761" s="76"/>
      <c r="L4761" s="74" t="str">
        <f t="shared" si="148"/>
        <v/>
      </c>
    </row>
    <row r="4762" spans="1:12" ht="18.95" customHeight="1" x14ac:dyDescent="0.25">
      <c r="A4762" s="52"/>
      <c r="C4762" s="185"/>
      <c r="D4762" s="76"/>
      <c r="E4762" s="76" t="str">
        <f>IF(D4762="","",IFERROR(VLOOKUP(D4762,Cadastro!$C$9:$D$1009,2,FALSE),"NOT FOUND"))</f>
        <v/>
      </c>
      <c r="F4762" s="76"/>
      <c r="G4762" s="94"/>
      <c r="H4762" s="97"/>
      <c r="I4762" s="77">
        <f t="shared" si="149"/>
        <v>0</v>
      </c>
      <c r="J4762" s="78" t="str">
        <f>IFERROR(IF(E4762="","",VLOOKUP(D4762,Saldo!$P$8:$Q$1009,2,FALSE)),"")</f>
        <v/>
      </c>
      <c r="K4762" s="76"/>
      <c r="L4762" s="74" t="str">
        <f t="shared" si="148"/>
        <v/>
      </c>
    </row>
    <row r="4763" spans="1:12" ht="18.95" customHeight="1" x14ac:dyDescent="0.25">
      <c r="A4763" s="52"/>
      <c r="C4763" s="185"/>
      <c r="D4763" s="76"/>
      <c r="E4763" s="76" t="str">
        <f>IF(D4763="","",IFERROR(VLOOKUP(D4763,Cadastro!$C$9:$D$1009,2,FALSE),"NOT FOUND"))</f>
        <v/>
      </c>
      <c r="F4763" s="76"/>
      <c r="G4763" s="94"/>
      <c r="H4763" s="97"/>
      <c r="I4763" s="77">
        <f t="shared" si="149"/>
        <v>0</v>
      </c>
      <c r="J4763" s="78" t="str">
        <f>IFERROR(IF(E4763="","",VLOOKUP(D4763,Saldo!$P$8:$Q$1009,2,FALSE)),"")</f>
        <v/>
      </c>
      <c r="K4763" s="76"/>
      <c r="L4763" s="74" t="str">
        <f t="shared" si="148"/>
        <v/>
      </c>
    </row>
    <row r="4764" spans="1:12" ht="18.95" customHeight="1" x14ac:dyDescent="0.25">
      <c r="A4764" s="52"/>
      <c r="C4764" s="185"/>
      <c r="D4764" s="76"/>
      <c r="E4764" s="76" t="str">
        <f>IF(D4764="","",IFERROR(VLOOKUP(D4764,Cadastro!$C$9:$D$1009,2,FALSE),"NOT FOUND"))</f>
        <v/>
      </c>
      <c r="F4764" s="76"/>
      <c r="G4764" s="94"/>
      <c r="H4764" s="97"/>
      <c r="I4764" s="77">
        <f t="shared" si="149"/>
        <v>0</v>
      </c>
      <c r="J4764" s="78" t="str">
        <f>IFERROR(IF(E4764="","",VLOOKUP(D4764,Saldo!$P$8:$Q$1009,2,FALSE)),"")</f>
        <v/>
      </c>
      <c r="K4764" s="76"/>
      <c r="L4764" s="74" t="str">
        <f t="shared" si="148"/>
        <v/>
      </c>
    </row>
    <row r="4765" spans="1:12" ht="18.95" customHeight="1" x14ac:dyDescent="0.25">
      <c r="A4765" s="52"/>
      <c r="C4765" s="185"/>
      <c r="D4765" s="76"/>
      <c r="E4765" s="76" t="str">
        <f>IF(D4765="","",IFERROR(VLOOKUP(D4765,Cadastro!$C$9:$D$1009,2,FALSE),"NOT FOUND"))</f>
        <v/>
      </c>
      <c r="F4765" s="76"/>
      <c r="G4765" s="94"/>
      <c r="H4765" s="97"/>
      <c r="I4765" s="77">
        <f t="shared" si="149"/>
        <v>0</v>
      </c>
      <c r="J4765" s="78" t="str">
        <f>IFERROR(IF(E4765="","",VLOOKUP(D4765,Saldo!$P$8:$Q$1009,2,FALSE)),"")</f>
        <v/>
      </c>
      <c r="K4765" s="76"/>
      <c r="L4765" s="74" t="str">
        <f t="shared" si="148"/>
        <v/>
      </c>
    </row>
    <row r="4766" spans="1:12" ht="18.95" customHeight="1" x14ac:dyDescent="0.25">
      <c r="A4766" s="52"/>
      <c r="C4766" s="185"/>
      <c r="D4766" s="76"/>
      <c r="E4766" s="76" t="str">
        <f>IF(D4766="","",IFERROR(VLOOKUP(D4766,Cadastro!$C$9:$D$1009,2,FALSE),"NOT FOUND"))</f>
        <v/>
      </c>
      <c r="F4766" s="76"/>
      <c r="G4766" s="94"/>
      <c r="H4766" s="97"/>
      <c r="I4766" s="77">
        <f t="shared" si="149"/>
        <v>0</v>
      </c>
      <c r="J4766" s="78" t="str">
        <f>IFERROR(IF(E4766="","",VLOOKUP(D4766,Saldo!$P$8:$Q$1009,2,FALSE)),"")</f>
        <v/>
      </c>
      <c r="K4766" s="76"/>
      <c r="L4766" s="74" t="str">
        <f t="shared" si="148"/>
        <v/>
      </c>
    </row>
    <row r="4767" spans="1:12" ht="18.95" customHeight="1" x14ac:dyDescent="0.25">
      <c r="A4767" s="52"/>
      <c r="C4767" s="185"/>
      <c r="D4767" s="76"/>
      <c r="E4767" s="76" t="str">
        <f>IF(D4767="","",IFERROR(VLOOKUP(D4767,Cadastro!$C$9:$D$1009,2,FALSE),"NOT FOUND"))</f>
        <v/>
      </c>
      <c r="F4767" s="76"/>
      <c r="G4767" s="94"/>
      <c r="H4767" s="97"/>
      <c r="I4767" s="77">
        <f t="shared" si="149"/>
        <v>0</v>
      </c>
      <c r="J4767" s="78" t="str">
        <f>IFERROR(IF(E4767="","",VLOOKUP(D4767,Saldo!$P$8:$Q$1009,2,FALSE)),"")</f>
        <v/>
      </c>
      <c r="K4767" s="76"/>
      <c r="L4767" s="74" t="str">
        <f t="shared" si="148"/>
        <v/>
      </c>
    </row>
    <row r="4768" spans="1:12" ht="18.95" customHeight="1" x14ac:dyDescent="0.25">
      <c r="A4768" s="52"/>
      <c r="C4768" s="185"/>
      <c r="D4768" s="76"/>
      <c r="E4768" s="76" t="str">
        <f>IF(D4768="","",IFERROR(VLOOKUP(D4768,Cadastro!$C$9:$D$1009,2,FALSE),"NOT FOUND"))</f>
        <v/>
      </c>
      <c r="F4768" s="76"/>
      <c r="G4768" s="94"/>
      <c r="H4768" s="97"/>
      <c r="I4768" s="77">
        <f t="shared" si="149"/>
        <v>0</v>
      </c>
      <c r="J4768" s="78" t="str">
        <f>IFERROR(IF(E4768="","",VLOOKUP(D4768,Saldo!$P$8:$Q$1009,2,FALSE)),"")</f>
        <v/>
      </c>
      <c r="K4768" s="76"/>
      <c r="L4768" s="74" t="str">
        <f t="shared" si="148"/>
        <v/>
      </c>
    </row>
    <row r="4769" spans="1:12" ht="18.95" customHeight="1" x14ac:dyDescent="0.25">
      <c r="A4769" s="52"/>
      <c r="C4769" s="185"/>
      <c r="D4769" s="76"/>
      <c r="E4769" s="76" t="str">
        <f>IF(D4769="","",IFERROR(VLOOKUP(D4769,Cadastro!$C$9:$D$1009,2,FALSE),"NOT FOUND"))</f>
        <v/>
      </c>
      <c r="F4769" s="76"/>
      <c r="G4769" s="94"/>
      <c r="H4769" s="97"/>
      <c r="I4769" s="77">
        <f t="shared" si="149"/>
        <v>0</v>
      </c>
      <c r="J4769" s="78" t="str">
        <f>IFERROR(IF(E4769="","",VLOOKUP(D4769,Saldo!$P$8:$Q$1009,2,FALSE)),"")</f>
        <v/>
      </c>
      <c r="K4769" s="76"/>
      <c r="L4769" s="74" t="str">
        <f t="shared" si="148"/>
        <v/>
      </c>
    </row>
    <row r="4770" spans="1:12" ht="18.95" customHeight="1" x14ac:dyDescent="0.25">
      <c r="A4770" s="52"/>
      <c r="C4770" s="185"/>
      <c r="D4770" s="76"/>
      <c r="E4770" s="76" t="str">
        <f>IF(D4770="","",IFERROR(VLOOKUP(D4770,Cadastro!$C$9:$D$1009,2,FALSE),"NOT FOUND"))</f>
        <v/>
      </c>
      <c r="F4770" s="76"/>
      <c r="G4770" s="94"/>
      <c r="H4770" s="97"/>
      <c r="I4770" s="77">
        <f t="shared" si="149"/>
        <v>0</v>
      </c>
      <c r="J4770" s="78" t="str">
        <f>IFERROR(IF(E4770="","",VLOOKUP(D4770,Saldo!$P$8:$Q$1009,2,FALSE)),"")</f>
        <v/>
      </c>
      <c r="K4770" s="76"/>
      <c r="L4770" s="74" t="str">
        <f t="shared" si="148"/>
        <v/>
      </c>
    </row>
    <row r="4771" spans="1:12" ht="18.95" customHeight="1" x14ac:dyDescent="0.25">
      <c r="A4771" s="52"/>
      <c r="C4771" s="185"/>
      <c r="D4771" s="76"/>
      <c r="E4771" s="76" t="str">
        <f>IF(D4771="","",IFERROR(VLOOKUP(D4771,Cadastro!$C$9:$D$1009,2,FALSE),"NOT FOUND"))</f>
        <v/>
      </c>
      <c r="F4771" s="76"/>
      <c r="G4771" s="94"/>
      <c r="H4771" s="97"/>
      <c r="I4771" s="77">
        <f t="shared" si="149"/>
        <v>0</v>
      </c>
      <c r="J4771" s="78" t="str">
        <f>IFERROR(IF(E4771="","",VLOOKUP(D4771,Saldo!$P$8:$Q$1009,2,FALSE)),"")</f>
        <v/>
      </c>
      <c r="K4771" s="76"/>
      <c r="L4771" s="74" t="str">
        <f t="shared" si="148"/>
        <v/>
      </c>
    </row>
    <row r="4772" spans="1:12" ht="18.95" customHeight="1" x14ac:dyDescent="0.25">
      <c r="A4772" s="52"/>
      <c r="C4772" s="185"/>
      <c r="D4772" s="76"/>
      <c r="E4772" s="76" t="str">
        <f>IF(D4772="","",IFERROR(VLOOKUP(D4772,Cadastro!$C$9:$D$1009,2,FALSE),"NOT FOUND"))</f>
        <v/>
      </c>
      <c r="F4772" s="76"/>
      <c r="G4772" s="94"/>
      <c r="H4772" s="97"/>
      <c r="I4772" s="77">
        <f t="shared" si="149"/>
        <v>0</v>
      </c>
      <c r="J4772" s="78" t="str">
        <f>IFERROR(IF(E4772="","",VLOOKUP(D4772,Saldo!$P$8:$Q$1009,2,FALSE)),"")</f>
        <v/>
      </c>
      <c r="K4772" s="76"/>
      <c r="L4772" s="74" t="str">
        <f t="shared" si="148"/>
        <v/>
      </c>
    </row>
    <row r="4773" spans="1:12" ht="18.95" customHeight="1" x14ac:dyDescent="0.25">
      <c r="A4773" s="52"/>
      <c r="C4773" s="185"/>
      <c r="D4773" s="76"/>
      <c r="E4773" s="76" t="str">
        <f>IF(D4773="","",IFERROR(VLOOKUP(D4773,Cadastro!$C$9:$D$1009,2,FALSE),"NOT FOUND"))</f>
        <v/>
      </c>
      <c r="F4773" s="76"/>
      <c r="G4773" s="94"/>
      <c r="H4773" s="97"/>
      <c r="I4773" s="77">
        <f t="shared" si="149"/>
        <v>0</v>
      </c>
      <c r="J4773" s="78" t="str">
        <f>IFERROR(IF(E4773="","",VLOOKUP(D4773,Saldo!$P$8:$Q$1009,2,FALSE)),"")</f>
        <v/>
      </c>
      <c r="K4773" s="76"/>
      <c r="L4773" s="74" t="str">
        <f t="shared" si="148"/>
        <v/>
      </c>
    </row>
    <row r="4774" spans="1:12" ht="18.95" customHeight="1" x14ac:dyDescent="0.25">
      <c r="A4774" s="52"/>
      <c r="C4774" s="185"/>
      <c r="D4774" s="76"/>
      <c r="E4774" s="76" t="str">
        <f>IF(D4774="","",IFERROR(VLOOKUP(D4774,Cadastro!$C$9:$D$1009,2,FALSE),"NOT FOUND"))</f>
        <v/>
      </c>
      <c r="F4774" s="76"/>
      <c r="G4774" s="94"/>
      <c r="H4774" s="97"/>
      <c r="I4774" s="77">
        <f t="shared" si="149"/>
        <v>0</v>
      </c>
      <c r="J4774" s="78" t="str">
        <f>IFERROR(IF(E4774="","",VLOOKUP(D4774,Saldo!$P$8:$Q$1009,2,FALSE)),"")</f>
        <v/>
      </c>
      <c r="K4774" s="76"/>
      <c r="L4774" s="74" t="str">
        <f t="shared" si="148"/>
        <v/>
      </c>
    </row>
    <row r="4775" spans="1:12" ht="18.95" customHeight="1" x14ac:dyDescent="0.25">
      <c r="A4775" s="52"/>
      <c r="C4775" s="185"/>
      <c r="D4775" s="76"/>
      <c r="E4775" s="76" t="str">
        <f>IF(D4775="","",IFERROR(VLOOKUP(D4775,Cadastro!$C$9:$D$1009,2,FALSE),"NOT FOUND"))</f>
        <v/>
      </c>
      <c r="F4775" s="76"/>
      <c r="G4775" s="94"/>
      <c r="H4775" s="97"/>
      <c r="I4775" s="77">
        <f t="shared" si="149"/>
        <v>0</v>
      </c>
      <c r="J4775" s="78" t="str">
        <f>IFERROR(IF(E4775="","",VLOOKUP(D4775,Saldo!$P$8:$Q$1009,2,FALSE)),"")</f>
        <v/>
      </c>
      <c r="K4775" s="76"/>
      <c r="L4775" s="74" t="str">
        <f t="shared" si="148"/>
        <v/>
      </c>
    </row>
    <row r="4776" spans="1:12" ht="18.95" customHeight="1" x14ac:dyDescent="0.25">
      <c r="A4776" s="52"/>
      <c r="C4776" s="185"/>
      <c r="D4776" s="76"/>
      <c r="E4776" s="76" t="str">
        <f>IF(D4776="","",IFERROR(VLOOKUP(D4776,Cadastro!$C$9:$D$1009,2,FALSE),"NOT FOUND"))</f>
        <v/>
      </c>
      <c r="F4776" s="76"/>
      <c r="G4776" s="94"/>
      <c r="H4776" s="97"/>
      <c r="I4776" s="77">
        <f t="shared" si="149"/>
        <v>0</v>
      </c>
      <c r="J4776" s="78" t="str">
        <f>IFERROR(IF(E4776="","",VLOOKUP(D4776,Saldo!$P$8:$Q$1009,2,FALSE)),"")</f>
        <v/>
      </c>
      <c r="K4776" s="76"/>
      <c r="L4776" s="74" t="str">
        <f t="shared" si="148"/>
        <v/>
      </c>
    </row>
    <row r="4777" spans="1:12" ht="18.95" customHeight="1" x14ac:dyDescent="0.25">
      <c r="A4777" s="52"/>
      <c r="C4777" s="185"/>
      <c r="D4777" s="76"/>
      <c r="E4777" s="76" t="str">
        <f>IF(D4777="","",IFERROR(VLOOKUP(D4777,Cadastro!$C$9:$D$1009,2,FALSE),"NOT FOUND"))</f>
        <v/>
      </c>
      <c r="F4777" s="76"/>
      <c r="G4777" s="94"/>
      <c r="H4777" s="97"/>
      <c r="I4777" s="77">
        <f t="shared" si="149"/>
        <v>0</v>
      </c>
      <c r="J4777" s="78" t="str">
        <f>IFERROR(IF(E4777="","",VLOOKUP(D4777,Saldo!$P$8:$Q$1009,2,FALSE)),"")</f>
        <v/>
      </c>
      <c r="K4777" s="76"/>
      <c r="L4777" s="74" t="str">
        <f t="shared" si="148"/>
        <v/>
      </c>
    </row>
    <row r="4778" spans="1:12" ht="18.95" customHeight="1" x14ac:dyDescent="0.25">
      <c r="A4778" s="52"/>
      <c r="C4778" s="185"/>
      <c r="D4778" s="76"/>
      <c r="E4778" s="76" t="str">
        <f>IF(D4778="","",IFERROR(VLOOKUP(D4778,Cadastro!$C$9:$D$1009,2,FALSE),"NOT FOUND"))</f>
        <v/>
      </c>
      <c r="F4778" s="76"/>
      <c r="G4778" s="94"/>
      <c r="H4778" s="97"/>
      <c r="I4778" s="77">
        <f t="shared" si="149"/>
        <v>0</v>
      </c>
      <c r="J4778" s="78" t="str">
        <f>IFERROR(IF(E4778="","",VLOOKUP(D4778,Saldo!$P$8:$Q$1009,2,FALSE)),"")</f>
        <v/>
      </c>
      <c r="K4778" s="76"/>
      <c r="L4778" s="74" t="str">
        <f t="shared" si="148"/>
        <v/>
      </c>
    </row>
    <row r="4779" spans="1:12" ht="18.95" customHeight="1" x14ac:dyDescent="0.25">
      <c r="A4779" s="52"/>
      <c r="C4779" s="185"/>
      <c r="D4779" s="76"/>
      <c r="E4779" s="76" t="str">
        <f>IF(D4779="","",IFERROR(VLOOKUP(D4779,Cadastro!$C$9:$D$1009,2,FALSE),"NOT FOUND"))</f>
        <v/>
      </c>
      <c r="F4779" s="76"/>
      <c r="G4779" s="94"/>
      <c r="H4779" s="97"/>
      <c r="I4779" s="77">
        <f t="shared" si="149"/>
        <v>0</v>
      </c>
      <c r="J4779" s="78" t="str">
        <f>IFERROR(IF(E4779="","",VLOOKUP(D4779,Saldo!$P$8:$Q$1009,2,FALSE)),"")</f>
        <v/>
      </c>
      <c r="K4779" s="76"/>
      <c r="L4779" s="74" t="str">
        <f t="shared" si="148"/>
        <v/>
      </c>
    </row>
    <row r="4780" spans="1:12" ht="18.95" customHeight="1" x14ac:dyDescent="0.25">
      <c r="A4780" s="52"/>
      <c r="C4780" s="185"/>
      <c r="D4780" s="76"/>
      <c r="E4780" s="76" t="str">
        <f>IF(D4780="","",IFERROR(VLOOKUP(D4780,Cadastro!$C$9:$D$1009,2,FALSE),"NOT FOUND"))</f>
        <v/>
      </c>
      <c r="F4780" s="76"/>
      <c r="G4780" s="94"/>
      <c r="H4780" s="97"/>
      <c r="I4780" s="77">
        <f t="shared" si="149"/>
        <v>0</v>
      </c>
      <c r="J4780" s="78" t="str">
        <f>IFERROR(IF(E4780="","",VLOOKUP(D4780,Saldo!$P$8:$Q$1009,2,FALSE)),"")</f>
        <v/>
      </c>
      <c r="K4780" s="76"/>
      <c r="L4780" s="74" t="str">
        <f t="shared" si="148"/>
        <v/>
      </c>
    </row>
    <row r="4781" spans="1:12" ht="18.95" customHeight="1" x14ac:dyDescent="0.25">
      <c r="A4781" s="52"/>
      <c r="C4781" s="185"/>
      <c r="D4781" s="76"/>
      <c r="E4781" s="76" t="str">
        <f>IF(D4781="","",IFERROR(VLOOKUP(D4781,Cadastro!$C$9:$D$1009,2,FALSE),"NOT FOUND"))</f>
        <v/>
      </c>
      <c r="F4781" s="76"/>
      <c r="G4781" s="94"/>
      <c r="H4781" s="97"/>
      <c r="I4781" s="77">
        <f t="shared" si="149"/>
        <v>0</v>
      </c>
      <c r="J4781" s="78" t="str">
        <f>IFERROR(IF(E4781="","",VLOOKUP(D4781,Saldo!$P$8:$Q$1009,2,FALSE)),"")</f>
        <v/>
      </c>
      <c r="K4781" s="76"/>
      <c r="L4781" s="74" t="str">
        <f t="shared" si="148"/>
        <v/>
      </c>
    </row>
    <row r="4782" spans="1:12" ht="18.95" customHeight="1" x14ac:dyDescent="0.25">
      <c r="A4782" s="52"/>
      <c r="C4782" s="185"/>
      <c r="D4782" s="76"/>
      <c r="E4782" s="76" t="str">
        <f>IF(D4782="","",IFERROR(VLOOKUP(D4782,Cadastro!$C$9:$D$1009,2,FALSE),"NOT FOUND"))</f>
        <v/>
      </c>
      <c r="F4782" s="76"/>
      <c r="G4782" s="94"/>
      <c r="H4782" s="97"/>
      <c r="I4782" s="77">
        <f t="shared" si="149"/>
        <v>0</v>
      </c>
      <c r="J4782" s="78" t="str">
        <f>IFERROR(IF(E4782="","",VLOOKUP(D4782,Saldo!$P$8:$Q$1009,2,FALSE)),"")</f>
        <v/>
      </c>
      <c r="K4782" s="76"/>
      <c r="L4782" s="74" t="str">
        <f t="shared" si="148"/>
        <v/>
      </c>
    </row>
    <row r="4783" spans="1:12" ht="18.95" customHeight="1" x14ac:dyDescent="0.25">
      <c r="A4783" s="52"/>
      <c r="C4783" s="185"/>
      <c r="D4783" s="76"/>
      <c r="E4783" s="76" t="str">
        <f>IF(D4783="","",IFERROR(VLOOKUP(D4783,Cadastro!$C$9:$D$1009,2,FALSE),"NOT FOUND"))</f>
        <v/>
      </c>
      <c r="F4783" s="76"/>
      <c r="G4783" s="94"/>
      <c r="H4783" s="97"/>
      <c r="I4783" s="77">
        <f t="shared" si="149"/>
        <v>0</v>
      </c>
      <c r="J4783" s="78" t="str">
        <f>IFERROR(IF(E4783="","",VLOOKUP(D4783,Saldo!$P$8:$Q$1009,2,FALSE)),"")</f>
        <v/>
      </c>
      <c r="K4783" s="76"/>
      <c r="L4783" s="74" t="str">
        <f t="shared" si="148"/>
        <v/>
      </c>
    </row>
    <row r="4784" spans="1:12" ht="18.95" customHeight="1" x14ac:dyDescent="0.25">
      <c r="A4784" s="52"/>
      <c r="C4784" s="185"/>
      <c r="D4784" s="76"/>
      <c r="E4784" s="76" t="str">
        <f>IF(D4784="","",IFERROR(VLOOKUP(D4784,Cadastro!$C$9:$D$1009,2,FALSE),"NOT FOUND"))</f>
        <v/>
      </c>
      <c r="F4784" s="76"/>
      <c r="G4784" s="94"/>
      <c r="H4784" s="97"/>
      <c r="I4784" s="77">
        <f t="shared" si="149"/>
        <v>0</v>
      </c>
      <c r="J4784" s="78" t="str">
        <f>IFERROR(IF(E4784="","",VLOOKUP(D4784,Saldo!$P$8:$Q$1009,2,FALSE)),"")</f>
        <v/>
      </c>
      <c r="K4784" s="76"/>
      <c r="L4784" s="74" t="str">
        <f t="shared" si="148"/>
        <v/>
      </c>
    </row>
    <row r="4785" spans="1:12" ht="18.95" customHeight="1" x14ac:dyDescent="0.25">
      <c r="A4785" s="52"/>
      <c r="C4785" s="185"/>
      <c r="D4785" s="76"/>
      <c r="E4785" s="76" t="str">
        <f>IF(D4785="","",IFERROR(VLOOKUP(D4785,Cadastro!$C$9:$D$1009,2,FALSE),"NOT FOUND"))</f>
        <v/>
      </c>
      <c r="F4785" s="76"/>
      <c r="G4785" s="94"/>
      <c r="H4785" s="97"/>
      <c r="I4785" s="77">
        <f t="shared" si="149"/>
        <v>0</v>
      </c>
      <c r="J4785" s="78" t="str">
        <f>IFERROR(IF(E4785="","",VLOOKUP(D4785,Saldo!$P$8:$Q$1009,2,FALSE)),"")</f>
        <v/>
      </c>
      <c r="K4785" s="76"/>
      <c r="L4785" s="74" t="str">
        <f t="shared" si="148"/>
        <v/>
      </c>
    </row>
    <row r="4786" spans="1:12" ht="18.95" customHeight="1" x14ac:dyDescent="0.25">
      <c r="A4786" s="52"/>
      <c r="C4786" s="185"/>
      <c r="D4786" s="76"/>
      <c r="E4786" s="76" t="str">
        <f>IF(D4786="","",IFERROR(VLOOKUP(D4786,Cadastro!$C$9:$D$1009,2,FALSE),"NOT FOUND"))</f>
        <v/>
      </c>
      <c r="F4786" s="76"/>
      <c r="G4786" s="94"/>
      <c r="H4786" s="97"/>
      <c r="I4786" s="77">
        <f t="shared" si="149"/>
        <v>0</v>
      </c>
      <c r="J4786" s="78" t="str">
        <f>IFERROR(IF(E4786="","",VLOOKUP(D4786,Saldo!$P$8:$Q$1009,2,FALSE)),"")</f>
        <v/>
      </c>
      <c r="K4786" s="76"/>
      <c r="L4786" s="74" t="str">
        <f t="shared" si="148"/>
        <v/>
      </c>
    </row>
    <row r="4787" spans="1:12" ht="18.95" customHeight="1" x14ac:dyDescent="0.25">
      <c r="A4787" s="52"/>
      <c r="C4787" s="185"/>
      <c r="D4787" s="76"/>
      <c r="E4787" s="76" t="str">
        <f>IF(D4787="","",IFERROR(VLOOKUP(D4787,Cadastro!$C$9:$D$1009,2,FALSE),"NOT FOUND"))</f>
        <v/>
      </c>
      <c r="F4787" s="76"/>
      <c r="G4787" s="94"/>
      <c r="H4787" s="97"/>
      <c r="I4787" s="77">
        <f t="shared" si="149"/>
        <v>0</v>
      </c>
      <c r="J4787" s="78" t="str">
        <f>IFERROR(IF(E4787="","",VLOOKUP(D4787,Saldo!$P$8:$Q$1009,2,FALSE)),"")</f>
        <v/>
      </c>
      <c r="K4787" s="76"/>
      <c r="L4787" s="74" t="str">
        <f t="shared" si="148"/>
        <v/>
      </c>
    </row>
    <row r="4788" spans="1:12" ht="18.95" customHeight="1" x14ac:dyDescent="0.25">
      <c r="A4788" s="52"/>
      <c r="C4788" s="185"/>
      <c r="D4788" s="76"/>
      <c r="E4788" s="76" t="str">
        <f>IF(D4788="","",IFERROR(VLOOKUP(D4788,Cadastro!$C$9:$D$1009,2,FALSE),"NOT FOUND"))</f>
        <v/>
      </c>
      <c r="F4788" s="76"/>
      <c r="G4788" s="94"/>
      <c r="H4788" s="97"/>
      <c r="I4788" s="77">
        <f t="shared" si="149"/>
        <v>0</v>
      </c>
      <c r="J4788" s="78" t="str">
        <f>IFERROR(IF(E4788="","",VLOOKUP(D4788,Saldo!$P$8:$Q$1009,2,FALSE)),"")</f>
        <v/>
      </c>
      <c r="K4788" s="76"/>
      <c r="L4788" s="74" t="str">
        <f t="shared" si="148"/>
        <v/>
      </c>
    </row>
    <row r="4789" spans="1:12" ht="18.95" customHeight="1" x14ac:dyDescent="0.25">
      <c r="A4789" s="52"/>
      <c r="C4789" s="185"/>
      <c r="D4789" s="76"/>
      <c r="E4789" s="76" t="str">
        <f>IF(D4789="","",IFERROR(VLOOKUP(D4789,Cadastro!$C$9:$D$1009,2,FALSE),"NOT FOUND"))</f>
        <v/>
      </c>
      <c r="F4789" s="76"/>
      <c r="G4789" s="94"/>
      <c r="H4789" s="97"/>
      <c r="I4789" s="77">
        <f t="shared" si="149"/>
        <v>0</v>
      </c>
      <c r="J4789" s="78" t="str">
        <f>IFERROR(IF(E4789="","",VLOOKUP(D4789,Saldo!$P$8:$Q$1009,2,FALSE)),"")</f>
        <v/>
      </c>
      <c r="K4789" s="76"/>
      <c r="L4789" s="74" t="str">
        <f t="shared" si="148"/>
        <v/>
      </c>
    </row>
    <row r="4790" spans="1:12" ht="18.95" customHeight="1" x14ac:dyDescent="0.25">
      <c r="A4790" s="52"/>
      <c r="C4790" s="185"/>
      <c r="D4790" s="76"/>
      <c r="E4790" s="76" t="str">
        <f>IF(D4790="","",IFERROR(VLOOKUP(D4790,Cadastro!$C$9:$D$1009,2,FALSE),"NOT FOUND"))</f>
        <v/>
      </c>
      <c r="F4790" s="76"/>
      <c r="G4790" s="94"/>
      <c r="H4790" s="97"/>
      <c r="I4790" s="77">
        <f t="shared" si="149"/>
        <v>0</v>
      </c>
      <c r="J4790" s="78" t="str">
        <f>IFERROR(IF(E4790="","",VLOOKUP(D4790,Saldo!$P$8:$Q$1009,2,FALSE)),"")</f>
        <v/>
      </c>
      <c r="K4790" s="76"/>
      <c r="L4790" s="74" t="str">
        <f t="shared" si="148"/>
        <v/>
      </c>
    </row>
    <row r="4791" spans="1:12" ht="18.95" customHeight="1" x14ac:dyDescent="0.25">
      <c r="A4791" s="52"/>
      <c r="C4791" s="185"/>
      <c r="D4791" s="76"/>
      <c r="E4791" s="76" t="str">
        <f>IF(D4791="","",IFERROR(VLOOKUP(D4791,Cadastro!$C$9:$D$1009,2,FALSE),"NOT FOUND"))</f>
        <v/>
      </c>
      <c r="F4791" s="76"/>
      <c r="G4791" s="94"/>
      <c r="H4791" s="97"/>
      <c r="I4791" s="77">
        <f t="shared" si="149"/>
        <v>0</v>
      </c>
      <c r="J4791" s="78" t="str">
        <f>IFERROR(IF(E4791="","",VLOOKUP(D4791,Saldo!$P$8:$Q$1009,2,FALSE)),"")</f>
        <v/>
      </c>
      <c r="K4791" s="76"/>
      <c r="L4791" s="74" t="str">
        <f t="shared" si="148"/>
        <v/>
      </c>
    </row>
    <row r="4792" spans="1:12" ht="18.95" customHeight="1" x14ac:dyDescent="0.25">
      <c r="A4792" s="52"/>
      <c r="C4792" s="185"/>
      <c r="D4792" s="76"/>
      <c r="E4792" s="76" t="str">
        <f>IF(D4792="","",IFERROR(VLOOKUP(D4792,Cadastro!$C$9:$D$1009,2,FALSE),"NOT FOUND"))</f>
        <v/>
      </c>
      <c r="F4792" s="76"/>
      <c r="G4792" s="94"/>
      <c r="H4792" s="97"/>
      <c r="I4792" s="77">
        <f t="shared" si="149"/>
        <v>0</v>
      </c>
      <c r="J4792" s="78" t="str">
        <f>IFERROR(IF(E4792="","",VLOOKUP(D4792,Saldo!$P$8:$Q$1009,2,FALSE)),"")</f>
        <v/>
      </c>
      <c r="K4792" s="76"/>
      <c r="L4792" s="74" t="str">
        <f t="shared" si="148"/>
        <v/>
      </c>
    </row>
    <row r="4793" spans="1:12" ht="18.95" customHeight="1" x14ac:dyDescent="0.25">
      <c r="A4793" s="52"/>
      <c r="C4793" s="185"/>
      <c r="D4793" s="76"/>
      <c r="E4793" s="76" t="str">
        <f>IF(D4793="","",IFERROR(VLOOKUP(D4793,Cadastro!$C$9:$D$1009,2,FALSE),"NOT FOUND"))</f>
        <v/>
      </c>
      <c r="F4793" s="76"/>
      <c r="G4793" s="94"/>
      <c r="H4793" s="97"/>
      <c r="I4793" s="77">
        <f t="shared" si="149"/>
        <v>0</v>
      </c>
      <c r="J4793" s="78" t="str">
        <f>IFERROR(IF(E4793="","",VLOOKUP(D4793,Saldo!$P$8:$Q$1009,2,FALSE)),"")</f>
        <v/>
      </c>
      <c r="K4793" s="76"/>
      <c r="L4793" s="74" t="str">
        <f t="shared" si="148"/>
        <v/>
      </c>
    </row>
    <row r="4794" spans="1:12" ht="18.95" customHeight="1" x14ac:dyDescent="0.25">
      <c r="A4794" s="52"/>
      <c r="C4794" s="185"/>
      <c r="D4794" s="76"/>
      <c r="E4794" s="76" t="str">
        <f>IF(D4794="","",IFERROR(VLOOKUP(D4794,Cadastro!$C$9:$D$1009,2,FALSE),"NOT FOUND"))</f>
        <v/>
      </c>
      <c r="F4794" s="76"/>
      <c r="G4794" s="94"/>
      <c r="H4794" s="97"/>
      <c r="I4794" s="77">
        <f t="shared" si="149"/>
        <v>0</v>
      </c>
      <c r="J4794" s="78" t="str">
        <f>IFERROR(IF(E4794="","",VLOOKUP(D4794,Saldo!$P$8:$Q$1009,2,FALSE)),"")</f>
        <v/>
      </c>
      <c r="K4794" s="76"/>
      <c r="L4794" s="74" t="str">
        <f t="shared" si="148"/>
        <v/>
      </c>
    </row>
    <row r="4795" spans="1:12" ht="18.95" customHeight="1" x14ac:dyDescent="0.25">
      <c r="A4795" s="52"/>
      <c r="C4795" s="185"/>
      <c r="D4795" s="76"/>
      <c r="E4795" s="76" t="str">
        <f>IF(D4795="","",IFERROR(VLOOKUP(D4795,Cadastro!$C$9:$D$1009,2,FALSE),"NOT FOUND"))</f>
        <v/>
      </c>
      <c r="F4795" s="76"/>
      <c r="G4795" s="94"/>
      <c r="H4795" s="97"/>
      <c r="I4795" s="77">
        <f t="shared" si="149"/>
        <v>0</v>
      </c>
      <c r="J4795" s="78" t="str">
        <f>IFERROR(IF(E4795="","",VLOOKUP(D4795,Saldo!$P$8:$Q$1009,2,FALSE)),"")</f>
        <v/>
      </c>
      <c r="K4795" s="76"/>
      <c r="L4795" s="74" t="str">
        <f t="shared" si="148"/>
        <v/>
      </c>
    </row>
    <row r="4796" spans="1:12" ht="18.95" customHeight="1" x14ac:dyDescent="0.25">
      <c r="A4796" s="52"/>
      <c r="C4796" s="185"/>
      <c r="D4796" s="76"/>
      <c r="E4796" s="76" t="str">
        <f>IF(D4796="","",IFERROR(VLOOKUP(D4796,Cadastro!$C$9:$D$1009,2,FALSE),"NOT FOUND"))</f>
        <v/>
      </c>
      <c r="F4796" s="76"/>
      <c r="G4796" s="94"/>
      <c r="H4796" s="97"/>
      <c r="I4796" s="77">
        <f t="shared" si="149"/>
        <v>0</v>
      </c>
      <c r="J4796" s="78" t="str">
        <f>IFERROR(IF(E4796="","",VLOOKUP(D4796,Saldo!$P$8:$Q$1009,2,FALSE)),"")</f>
        <v/>
      </c>
      <c r="K4796" s="76"/>
      <c r="L4796" s="74" t="str">
        <f t="shared" si="148"/>
        <v/>
      </c>
    </row>
    <row r="4797" spans="1:12" ht="18.95" customHeight="1" x14ac:dyDescent="0.25">
      <c r="A4797" s="52"/>
      <c r="C4797" s="185"/>
      <c r="D4797" s="76"/>
      <c r="E4797" s="76" t="str">
        <f>IF(D4797="","",IFERROR(VLOOKUP(D4797,Cadastro!$C$9:$D$1009,2,FALSE),"NOT FOUND"))</f>
        <v/>
      </c>
      <c r="F4797" s="76"/>
      <c r="G4797" s="94"/>
      <c r="H4797" s="97"/>
      <c r="I4797" s="77">
        <f t="shared" si="149"/>
        <v>0</v>
      </c>
      <c r="J4797" s="78" t="str">
        <f>IFERROR(IF(E4797="","",VLOOKUP(D4797,Saldo!$P$8:$Q$1009,2,FALSE)),"")</f>
        <v/>
      </c>
      <c r="K4797" s="76"/>
      <c r="L4797" s="74" t="str">
        <f t="shared" si="148"/>
        <v/>
      </c>
    </row>
    <row r="4798" spans="1:12" ht="18.95" customHeight="1" x14ac:dyDescent="0.25">
      <c r="A4798" s="52"/>
      <c r="C4798" s="185"/>
      <c r="D4798" s="76"/>
      <c r="E4798" s="76" t="str">
        <f>IF(D4798="","",IFERROR(VLOOKUP(D4798,Cadastro!$C$9:$D$1009,2,FALSE),"NOT FOUND"))</f>
        <v/>
      </c>
      <c r="F4798" s="76"/>
      <c r="G4798" s="94"/>
      <c r="H4798" s="97"/>
      <c r="I4798" s="77">
        <f t="shared" si="149"/>
        <v>0</v>
      </c>
      <c r="J4798" s="78" t="str">
        <f>IFERROR(IF(E4798="","",VLOOKUP(D4798,Saldo!$P$8:$Q$1009,2,FALSE)),"")</f>
        <v/>
      </c>
      <c r="K4798" s="76"/>
      <c r="L4798" s="74" t="str">
        <f t="shared" si="148"/>
        <v/>
      </c>
    </row>
    <row r="4799" spans="1:12" ht="18.95" customHeight="1" x14ac:dyDescent="0.25">
      <c r="A4799" s="52"/>
      <c r="C4799" s="185"/>
      <c r="D4799" s="76"/>
      <c r="E4799" s="76" t="str">
        <f>IF(D4799="","",IFERROR(VLOOKUP(D4799,Cadastro!$C$9:$D$1009,2,FALSE),"NOT FOUND"))</f>
        <v/>
      </c>
      <c r="F4799" s="76"/>
      <c r="G4799" s="94"/>
      <c r="H4799" s="97"/>
      <c r="I4799" s="77">
        <f t="shared" si="149"/>
        <v>0</v>
      </c>
      <c r="J4799" s="78" t="str">
        <f>IFERROR(IF(E4799="","",VLOOKUP(D4799,Saldo!$P$8:$Q$1009,2,FALSE)),"")</f>
        <v/>
      </c>
      <c r="K4799" s="76"/>
      <c r="L4799" s="74" t="str">
        <f t="shared" si="148"/>
        <v/>
      </c>
    </row>
    <row r="4800" spans="1:12" ht="18.95" customHeight="1" x14ac:dyDescent="0.25">
      <c r="A4800" s="52"/>
      <c r="C4800" s="185"/>
      <c r="D4800" s="76"/>
      <c r="E4800" s="76" t="str">
        <f>IF(D4800="","",IFERROR(VLOOKUP(D4800,Cadastro!$C$9:$D$1009,2,FALSE),"NOT FOUND"))</f>
        <v/>
      </c>
      <c r="F4800" s="76"/>
      <c r="G4800" s="94"/>
      <c r="H4800" s="97"/>
      <c r="I4800" s="77">
        <f t="shared" si="149"/>
        <v>0</v>
      </c>
      <c r="J4800" s="78" t="str">
        <f>IFERROR(IF(E4800="","",VLOOKUP(D4800,Saldo!$P$8:$Q$1009,2,FALSE)),"")</f>
        <v/>
      </c>
      <c r="K4800" s="76"/>
      <c r="L4800" s="74" t="str">
        <f t="shared" si="148"/>
        <v/>
      </c>
    </row>
    <row r="4801" spans="1:12" ht="18.95" customHeight="1" x14ac:dyDescent="0.25">
      <c r="A4801" s="52"/>
      <c r="C4801" s="185"/>
      <c r="D4801" s="76"/>
      <c r="E4801" s="76" t="str">
        <f>IF(D4801="","",IFERROR(VLOOKUP(D4801,Cadastro!$C$9:$D$1009,2,FALSE),"NOT FOUND"))</f>
        <v/>
      </c>
      <c r="F4801" s="76"/>
      <c r="G4801" s="94"/>
      <c r="H4801" s="97"/>
      <c r="I4801" s="77">
        <f t="shared" si="149"/>
        <v>0</v>
      </c>
      <c r="J4801" s="78" t="str">
        <f>IFERROR(IF(E4801="","",VLOOKUP(D4801,Saldo!$P$8:$Q$1009,2,FALSE)),"")</f>
        <v/>
      </c>
      <c r="K4801" s="76"/>
      <c r="L4801" s="74" t="str">
        <f t="shared" si="148"/>
        <v/>
      </c>
    </row>
    <row r="4802" spans="1:12" ht="18.95" customHeight="1" x14ac:dyDescent="0.25">
      <c r="A4802" s="52"/>
      <c r="C4802" s="185"/>
      <c r="D4802" s="76"/>
      <c r="E4802" s="76" t="str">
        <f>IF(D4802="","",IFERROR(VLOOKUP(D4802,Cadastro!$C$9:$D$1009,2,FALSE),"NOT FOUND"))</f>
        <v/>
      </c>
      <c r="F4802" s="76"/>
      <c r="G4802" s="94"/>
      <c r="H4802" s="97"/>
      <c r="I4802" s="77">
        <f t="shared" si="149"/>
        <v>0</v>
      </c>
      <c r="J4802" s="78" t="str">
        <f>IFERROR(IF(E4802="","",VLOOKUP(D4802,Saldo!$P$8:$Q$1009,2,FALSE)),"")</f>
        <v/>
      </c>
      <c r="K4802" s="76"/>
      <c r="L4802" s="74" t="str">
        <f t="shared" si="148"/>
        <v/>
      </c>
    </row>
    <row r="4803" spans="1:12" ht="18.95" customHeight="1" x14ac:dyDescent="0.25">
      <c r="A4803" s="52"/>
      <c r="C4803" s="185"/>
      <c r="D4803" s="76"/>
      <c r="E4803" s="76" t="str">
        <f>IF(D4803="","",IFERROR(VLOOKUP(D4803,Cadastro!$C$9:$D$1009,2,FALSE),"NOT FOUND"))</f>
        <v/>
      </c>
      <c r="F4803" s="76"/>
      <c r="G4803" s="94"/>
      <c r="H4803" s="97"/>
      <c r="I4803" s="77">
        <f t="shared" si="149"/>
        <v>0</v>
      </c>
      <c r="J4803" s="78" t="str">
        <f>IFERROR(IF(E4803="","",VLOOKUP(D4803,Saldo!$P$8:$Q$1009,2,FALSE)),"")</f>
        <v/>
      </c>
      <c r="K4803" s="76"/>
      <c r="L4803" s="74" t="str">
        <f t="shared" si="148"/>
        <v/>
      </c>
    </row>
    <row r="4804" spans="1:12" ht="18.95" customHeight="1" x14ac:dyDescent="0.25">
      <c r="A4804" s="52"/>
      <c r="C4804" s="185"/>
      <c r="D4804" s="76"/>
      <c r="E4804" s="76" t="str">
        <f>IF(D4804="","",IFERROR(VLOOKUP(D4804,Cadastro!$C$9:$D$1009,2,FALSE),"NOT FOUND"))</f>
        <v/>
      </c>
      <c r="F4804" s="76"/>
      <c r="G4804" s="94"/>
      <c r="H4804" s="97"/>
      <c r="I4804" s="77">
        <f t="shared" si="149"/>
        <v>0</v>
      </c>
      <c r="J4804" s="78" t="str">
        <f>IFERROR(IF(E4804="","",VLOOKUP(D4804,Saldo!$P$8:$Q$1009,2,FALSE)),"")</f>
        <v/>
      </c>
      <c r="K4804" s="76"/>
      <c r="L4804" s="74" t="str">
        <f t="shared" si="148"/>
        <v/>
      </c>
    </row>
    <row r="4805" spans="1:12" ht="18.95" customHeight="1" x14ac:dyDescent="0.25">
      <c r="A4805" s="52"/>
      <c r="C4805" s="185"/>
      <c r="D4805" s="76"/>
      <c r="E4805" s="76" t="str">
        <f>IF(D4805="","",IFERROR(VLOOKUP(D4805,Cadastro!$C$9:$D$1009,2,FALSE),"NOT FOUND"))</f>
        <v/>
      </c>
      <c r="F4805" s="76"/>
      <c r="G4805" s="94"/>
      <c r="H4805" s="97"/>
      <c r="I4805" s="77">
        <f t="shared" si="149"/>
        <v>0</v>
      </c>
      <c r="J4805" s="78" t="str">
        <f>IFERROR(IF(E4805="","",VLOOKUP(D4805,Saldo!$P$8:$Q$1009,2,FALSE)),"")</f>
        <v/>
      </c>
      <c r="K4805" s="76"/>
      <c r="L4805" s="74" t="str">
        <f t="shared" si="148"/>
        <v/>
      </c>
    </row>
    <row r="4806" spans="1:12" ht="18.95" customHeight="1" x14ac:dyDescent="0.25">
      <c r="A4806" s="52"/>
      <c r="C4806" s="185"/>
      <c r="D4806" s="76"/>
      <c r="E4806" s="76" t="str">
        <f>IF(D4806="","",IFERROR(VLOOKUP(D4806,Cadastro!$C$9:$D$1009,2,FALSE),"NOT FOUND"))</f>
        <v/>
      </c>
      <c r="F4806" s="76"/>
      <c r="G4806" s="94"/>
      <c r="H4806" s="97"/>
      <c r="I4806" s="77">
        <f t="shared" si="149"/>
        <v>0</v>
      </c>
      <c r="J4806" s="78" t="str">
        <f>IFERROR(IF(E4806="","",VLOOKUP(D4806,Saldo!$P$8:$Q$1009,2,FALSE)),"")</f>
        <v/>
      </c>
      <c r="K4806" s="76"/>
      <c r="L4806" s="74" t="str">
        <f t="shared" si="148"/>
        <v/>
      </c>
    </row>
    <row r="4807" spans="1:12" ht="18.95" customHeight="1" x14ac:dyDescent="0.25">
      <c r="A4807" s="52"/>
      <c r="C4807" s="185"/>
      <c r="D4807" s="76"/>
      <c r="E4807" s="76" t="str">
        <f>IF(D4807="","",IFERROR(VLOOKUP(D4807,Cadastro!$C$9:$D$1009,2,FALSE),"NOT FOUND"))</f>
        <v/>
      </c>
      <c r="F4807" s="76"/>
      <c r="G4807" s="94"/>
      <c r="H4807" s="97"/>
      <c r="I4807" s="77">
        <f t="shared" si="149"/>
        <v>0</v>
      </c>
      <c r="J4807" s="78" t="str">
        <f>IFERROR(IF(E4807="","",VLOOKUP(D4807,Saldo!$P$8:$Q$1009,2,FALSE)),"")</f>
        <v/>
      </c>
      <c r="K4807" s="76"/>
      <c r="L4807" s="74" t="str">
        <f t="shared" si="148"/>
        <v/>
      </c>
    </row>
    <row r="4808" spans="1:12" ht="18.95" customHeight="1" x14ac:dyDescent="0.25">
      <c r="A4808" s="52"/>
      <c r="C4808" s="185"/>
      <c r="D4808" s="76"/>
      <c r="E4808" s="76" t="str">
        <f>IF(D4808="","",IFERROR(VLOOKUP(D4808,Cadastro!$C$9:$D$1009,2,FALSE),"NOT FOUND"))</f>
        <v/>
      </c>
      <c r="F4808" s="76"/>
      <c r="G4808" s="94"/>
      <c r="H4808" s="97"/>
      <c r="I4808" s="77">
        <f t="shared" si="149"/>
        <v>0</v>
      </c>
      <c r="J4808" s="78" t="str">
        <f>IFERROR(IF(E4808="","",VLOOKUP(D4808,Saldo!$P$8:$Q$1009,2,FALSE)),"")</f>
        <v/>
      </c>
      <c r="K4808" s="76"/>
      <c r="L4808" s="74" t="str">
        <f t="shared" si="148"/>
        <v/>
      </c>
    </row>
    <row r="4809" spans="1:12" ht="18.95" customHeight="1" x14ac:dyDescent="0.25">
      <c r="A4809" s="52"/>
      <c r="C4809" s="185"/>
      <c r="D4809" s="76"/>
      <c r="E4809" s="76" t="str">
        <f>IF(D4809="","",IFERROR(VLOOKUP(D4809,Cadastro!$C$9:$D$1009,2,FALSE),"NOT FOUND"))</f>
        <v/>
      </c>
      <c r="F4809" s="76"/>
      <c r="G4809" s="94"/>
      <c r="H4809" s="97"/>
      <c r="I4809" s="77">
        <f t="shared" si="149"/>
        <v>0</v>
      </c>
      <c r="J4809" s="78" t="str">
        <f>IFERROR(IF(E4809="","",VLOOKUP(D4809,Saldo!$P$8:$Q$1009,2,FALSE)),"")</f>
        <v/>
      </c>
      <c r="K4809" s="76"/>
      <c r="L4809" s="74" t="str">
        <f t="shared" ref="L4809:L4872" si="150">IF(C4809="","",MONTH(C4809))</f>
        <v/>
      </c>
    </row>
    <row r="4810" spans="1:12" ht="18.95" customHeight="1" x14ac:dyDescent="0.25">
      <c r="A4810" s="52"/>
      <c r="C4810" s="185"/>
      <c r="D4810" s="76"/>
      <c r="E4810" s="76" t="str">
        <f>IF(D4810="","",IFERROR(VLOOKUP(D4810,Cadastro!$C$9:$D$1009,2,FALSE),"NOT FOUND"))</f>
        <v/>
      </c>
      <c r="F4810" s="76"/>
      <c r="G4810" s="94"/>
      <c r="H4810" s="97"/>
      <c r="I4810" s="77">
        <f t="shared" ref="I4810:I4873" si="151">IFERROR(G4810*H4810,"Check if QTY and Value are both valid")</f>
        <v>0</v>
      </c>
      <c r="J4810" s="78" t="str">
        <f>IFERROR(IF(E4810="","",VLOOKUP(D4810,Saldo!$P$8:$Q$1009,2,FALSE)),"")</f>
        <v/>
      </c>
      <c r="K4810" s="76"/>
      <c r="L4810" s="74" t="str">
        <f t="shared" si="150"/>
        <v/>
      </c>
    </row>
    <row r="4811" spans="1:12" ht="18.95" customHeight="1" x14ac:dyDescent="0.25">
      <c r="A4811" s="52"/>
      <c r="C4811" s="185"/>
      <c r="D4811" s="76"/>
      <c r="E4811" s="76" t="str">
        <f>IF(D4811="","",IFERROR(VLOOKUP(D4811,Cadastro!$C$9:$D$1009,2,FALSE),"NOT FOUND"))</f>
        <v/>
      </c>
      <c r="F4811" s="76"/>
      <c r="G4811" s="94"/>
      <c r="H4811" s="97"/>
      <c r="I4811" s="77">
        <f t="shared" si="151"/>
        <v>0</v>
      </c>
      <c r="J4811" s="78" t="str">
        <f>IFERROR(IF(E4811="","",VLOOKUP(D4811,Saldo!$P$8:$Q$1009,2,FALSE)),"")</f>
        <v/>
      </c>
      <c r="K4811" s="76"/>
      <c r="L4811" s="74" t="str">
        <f t="shared" si="150"/>
        <v/>
      </c>
    </row>
    <row r="4812" spans="1:12" ht="18.95" customHeight="1" x14ac:dyDescent="0.25">
      <c r="A4812" s="52"/>
      <c r="C4812" s="185"/>
      <c r="D4812" s="76"/>
      <c r="E4812" s="76" t="str">
        <f>IF(D4812="","",IFERROR(VLOOKUP(D4812,Cadastro!$C$9:$D$1009,2,FALSE),"NOT FOUND"))</f>
        <v/>
      </c>
      <c r="F4812" s="76"/>
      <c r="G4812" s="94"/>
      <c r="H4812" s="97"/>
      <c r="I4812" s="77">
        <f t="shared" si="151"/>
        <v>0</v>
      </c>
      <c r="J4812" s="78" t="str">
        <f>IFERROR(IF(E4812="","",VLOOKUP(D4812,Saldo!$P$8:$Q$1009,2,FALSE)),"")</f>
        <v/>
      </c>
      <c r="K4812" s="76"/>
      <c r="L4812" s="74" t="str">
        <f t="shared" si="150"/>
        <v/>
      </c>
    </row>
    <row r="4813" spans="1:12" ht="18.95" customHeight="1" x14ac:dyDescent="0.25">
      <c r="A4813" s="52"/>
      <c r="C4813" s="185"/>
      <c r="D4813" s="76"/>
      <c r="E4813" s="76" t="str">
        <f>IF(D4813="","",IFERROR(VLOOKUP(D4813,Cadastro!$C$9:$D$1009,2,FALSE),"NOT FOUND"))</f>
        <v/>
      </c>
      <c r="F4813" s="76"/>
      <c r="G4813" s="94"/>
      <c r="H4813" s="97"/>
      <c r="I4813" s="77">
        <f t="shared" si="151"/>
        <v>0</v>
      </c>
      <c r="J4813" s="78" t="str">
        <f>IFERROR(IF(E4813="","",VLOOKUP(D4813,Saldo!$P$8:$Q$1009,2,FALSE)),"")</f>
        <v/>
      </c>
      <c r="K4813" s="76"/>
      <c r="L4813" s="74" t="str">
        <f t="shared" si="150"/>
        <v/>
      </c>
    </row>
    <row r="4814" spans="1:12" ht="18.95" customHeight="1" x14ac:dyDescent="0.25">
      <c r="A4814" s="52"/>
      <c r="C4814" s="185"/>
      <c r="D4814" s="76"/>
      <c r="E4814" s="76" t="str">
        <f>IF(D4814="","",IFERROR(VLOOKUP(D4814,Cadastro!$C$9:$D$1009,2,FALSE),"NOT FOUND"))</f>
        <v/>
      </c>
      <c r="F4814" s="76"/>
      <c r="G4814" s="94"/>
      <c r="H4814" s="97"/>
      <c r="I4814" s="77">
        <f t="shared" si="151"/>
        <v>0</v>
      </c>
      <c r="J4814" s="78" t="str">
        <f>IFERROR(IF(E4814="","",VLOOKUP(D4814,Saldo!$P$8:$Q$1009,2,FALSE)),"")</f>
        <v/>
      </c>
      <c r="K4814" s="76"/>
      <c r="L4814" s="74" t="str">
        <f t="shared" si="150"/>
        <v/>
      </c>
    </row>
    <row r="4815" spans="1:12" ht="18.95" customHeight="1" x14ac:dyDescent="0.25">
      <c r="A4815" s="52"/>
      <c r="C4815" s="185"/>
      <c r="D4815" s="76"/>
      <c r="E4815" s="76" t="str">
        <f>IF(D4815="","",IFERROR(VLOOKUP(D4815,Cadastro!$C$9:$D$1009,2,FALSE),"NOT FOUND"))</f>
        <v/>
      </c>
      <c r="F4815" s="76"/>
      <c r="G4815" s="94"/>
      <c r="H4815" s="97"/>
      <c r="I4815" s="77">
        <f t="shared" si="151"/>
        <v>0</v>
      </c>
      <c r="J4815" s="78" t="str">
        <f>IFERROR(IF(E4815="","",VLOOKUP(D4815,Saldo!$P$8:$Q$1009,2,FALSE)),"")</f>
        <v/>
      </c>
      <c r="K4815" s="76"/>
      <c r="L4815" s="74" t="str">
        <f t="shared" si="150"/>
        <v/>
      </c>
    </row>
    <row r="4816" spans="1:12" ht="18.95" customHeight="1" x14ac:dyDescent="0.25">
      <c r="A4816" s="52"/>
      <c r="C4816" s="185"/>
      <c r="D4816" s="76"/>
      <c r="E4816" s="76" t="str">
        <f>IF(D4816="","",IFERROR(VLOOKUP(D4816,Cadastro!$C$9:$D$1009,2,FALSE),"NOT FOUND"))</f>
        <v/>
      </c>
      <c r="F4816" s="76"/>
      <c r="G4816" s="94"/>
      <c r="H4816" s="97"/>
      <c r="I4816" s="77">
        <f t="shared" si="151"/>
        <v>0</v>
      </c>
      <c r="J4816" s="78" t="str">
        <f>IFERROR(IF(E4816="","",VLOOKUP(D4816,Saldo!$P$8:$Q$1009,2,FALSE)),"")</f>
        <v/>
      </c>
      <c r="K4816" s="76"/>
      <c r="L4816" s="74" t="str">
        <f t="shared" si="150"/>
        <v/>
      </c>
    </row>
    <row r="4817" spans="1:12" ht="18.95" customHeight="1" x14ac:dyDescent="0.25">
      <c r="A4817" s="52"/>
      <c r="C4817" s="185"/>
      <c r="D4817" s="76"/>
      <c r="E4817" s="76" t="str">
        <f>IF(D4817="","",IFERROR(VLOOKUP(D4817,Cadastro!$C$9:$D$1009,2,FALSE),"NOT FOUND"))</f>
        <v/>
      </c>
      <c r="F4817" s="76"/>
      <c r="G4817" s="94"/>
      <c r="H4817" s="97"/>
      <c r="I4817" s="77">
        <f t="shared" si="151"/>
        <v>0</v>
      </c>
      <c r="J4817" s="78" t="str">
        <f>IFERROR(IF(E4817="","",VLOOKUP(D4817,Saldo!$P$8:$Q$1009,2,FALSE)),"")</f>
        <v/>
      </c>
      <c r="K4817" s="76"/>
      <c r="L4817" s="74" t="str">
        <f t="shared" si="150"/>
        <v/>
      </c>
    </row>
    <row r="4818" spans="1:12" ht="18.95" customHeight="1" x14ac:dyDescent="0.25">
      <c r="A4818" s="52"/>
      <c r="C4818" s="185"/>
      <c r="D4818" s="76"/>
      <c r="E4818" s="76" t="str">
        <f>IF(D4818="","",IFERROR(VLOOKUP(D4818,Cadastro!$C$9:$D$1009,2,FALSE),"NOT FOUND"))</f>
        <v/>
      </c>
      <c r="F4818" s="76"/>
      <c r="G4818" s="94"/>
      <c r="H4818" s="97"/>
      <c r="I4818" s="77">
        <f t="shared" si="151"/>
        <v>0</v>
      </c>
      <c r="J4818" s="78" t="str">
        <f>IFERROR(IF(E4818="","",VLOOKUP(D4818,Saldo!$P$8:$Q$1009,2,FALSE)),"")</f>
        <v/>
      </c>
      <c r="K4818" s="76"/>
      <c r="L4818" s="74" t="str">
        <f t="shared" si="150"/>
        <v/>
      </c>
    </row>
    <row r="4819" spans="1:12" ht="18.95" customHeight="1" x14ac:dyDescent="0.25">
      <c r="A4819" s="52"/>
      <c r="C4819" s="185"/>
      <c r="D4819" s="76"/>
      <c r="E4819" s="76" t="str">
        <f>IF(D4819="","",IFERROR(VLOOKUP(D4819,Cadastro!$C$9:$D$1009,2,FALSE),"NOT FOUND"))</f>
        <v/>
      </c>
      <c r="F4819" s="76"/>
      <c r="G4819" s="94"/>
      <c r="H4819" s="97"/>
      <c r="I4819" s="77">
        <f t="shared" si="151"/>
        <v>0</v>
      </c>
      <c r="J4819" s="78" t="str">
        <f>IFERROR(IF(E4819="","",VLOOKUP(D4819,Saldo!$P$8:$Q$1009,2,FALSE)),"")</f>
        <v/>
      </c>
      <c r="K4819" s="76"/>
      <c r="L4819" s="74" t="str">
        <f t="shared" si="150"/>
        <v/>
      </c>
    </row>
    <row r="4820" spans="1:12" ht="18.95" customHeight="1" x14ac:dyDescent="0.25">
      <c r="A4820" s="52"/>
      <c r="C4820" s="185"/>
      <c r="D4820" s="76"/>
      <c r="E4820" s="76" t="str">
        <f>IF(D4820="","",IFERROR(VLOOKUP(D4820,Cadastro!$C$9:$D$1009,2,FALSE),"NOT FOUND"))</f>
        <v/>
      </c>
      <c r="F4820" s="76"/>
      <c r="G4820" s="94"/>
      <c r="H4820" s="97"/>
      <c r="I4820" s="77">
        <f t="shared" si="151"/>
        <v>0</v>
      </c>
      <c r="J4820" s="78" t="str">
        <f>IFERROR(IF(E4820="","",VLOOKUP(D4820,Saldo!$P$8:$Q$1009,2,FALSE)),"")</f>
        <v/>
      </c>
      <c r="K4820" s="76"/>
      <c r="L4820" s="74" t="str">
        <f t="shared" si="150"/>
        <v/>
      </c>
    </row>
    <row r="4821" spans="1:12" ht="18.95" customHeight="1" x14ac:dyDescent="0.25">
      <c r="A4821" s="52"/>
      <c r="C4821" s="185"/>
      <c r="D4821" s="76"/>
      <c r="E4821" s="76" t="str">
        <f>IF(D4821="","",IFERROR(VLOOKUP(D4821,Cadastro!$C$9:$D$1009,2,FALSE),"NOT FOUND"))</f>
        <v/>
      </c>
      <c r="F4821" s="76"/>
      <c r="G4821" s="94"/>
      <c r="H4821" s="97"/>
      <c r="I4821" s="77">
        <f t="shared" si="151"/>
        <v>0</v>
      </c>
      <c r="J4821" s="78" t="str">
        <f>IFERROR(IF(E4821="","",VLOOKUP(D4821,Saldo!$P$8:$Q$1009,2,FALSE)),"")</f>
        <v/>
      </c>
      <c r="K4821" s="76"/>
      <c r="L4821" s="74" t="str">
        <f t="shared" si="150"/>
        <v/>
      </c>
    </row>
    <row r="4822" spans="1:12" ht="18.95" customHeight="1" x14ac:dyDescent="0.25">
      <c r="A4822" s="52"/>
      <c r="C4822" s="185"/>
      <c r="D4822" s="76"/>
      <c r="E4822" s="76" t="str">
        <f>IF(D4822="","",IFERROR(VLOOKUP(D4822,Cadastro!$C$9:$D$1009,2,FALSE),"NOT FOUND"))</f>
        <v/>
      </c>
      <c r="F4822" s="76"/>
      <c r="G4822" s="94"/>
      <c r="H4822" s="97"/>
      <c r="I4822" s="77">
        <f t="shared" si="151"/>
        <v>0</v>
      </c>
      <c r="J4822" s="78" t="str">
        <f>IFERROR(IF(E4822="","",VLOOKUP(D4822,Saldo!$P$8:$Q$1009,2,FALSE)),"")</f>
        <v/>
      </c>
      <c r="K4822" s="76"/>
      <c r="L4822" s="74" t="str">
        <f t="shared" si="150"/>
        <v/>
      </c>
    </row>
    <row r="4823" spans="1:12" ht="18.95" customHeight="1" x14ac:dyDescent="0.25">
      <c r="A4823" s="52"/>
      <c r="C4823" s="185"/>
      <c r="D4823" s="76"/>
      <c r="E4823" s="76" t="str">
        <f>IF(D4823="","",IFERROR(VLOOKUP(D4823,Cadastro!$C$9:$D$1009,2,FALSE),"NOT FOUND"))</f>
        <v/>
      </c>
      <c r="F4823" s="76"/>
      <c r="G4823" s="94"/>
      <c r="H4823" s="97"/>
      <c r="I4823" s="77">
        <f t="shared" si="151"/>
        <v>0</v>
      </c>
      <c r="J4823" s="78" t="str">
        <f>IFERROR(IF(E4823="","",VLOOKUP(D4823,Saldo!$P$8:$Q$1009,2,FALSE)),"")</f>
        <v/>
      </c>
      <c r="K4823" s="76"/>
      <c r="L4823" s="74" t="str">
        <f t="shared" si="150"/>
        <v/>
      </c>
    </row>
    <row r="4824" spans="1:12" ht="18.95" customHeight="1" x14ac:dyDescent="0.25">
      <c r="A4824" s="52"/>
      <c r="C4824" s="185"/>
      <c r="D4824" s="76"/>
      <c r="E4824" s="76" t="str">
        <f>IF(D4824="","",IFERROR(VLOOKUP(D4824,Cadastro!$C$9:$D$1009,2,FALSE),"NOT FOUND"))</f>
        <v/>
      </c>
      <c r="F4824" s="76"/>
      <c r="G4824" s="94"/>
      <c r="H4824" s="97"/>
      <c r="I4824" s="77">
        <f t="shared" si="151"/>
        <v>0</v>
      </c>
      <c r="J4824" s="78" t="str">
        <f>IFERROR(IF(E4824="","",VLOOKUP(D4824,Saldo!$P$8:$Q$1009,2,FALSE)),"")</f>
        <v/>
      </c>
      <c r="K4824" s="76"/>
      <c r="L4824" s="74" t="str">
        <f t="shared" si="150"/>
        <v/>
      </c>
    </row>
    <row r="4825" spans="1:12" ht="18.95" customHeight="1" x14ac:dyDescent="0.25">
      <c r="A4825" s="52"/>
      <c r="C4825" s="185"/>
      <c r="D4825" s="76"/>
      <c r="E4825" s="76" t="str">
        <f>IF(D4825="","",IFERROR(VLOOKUP(D4825,Cadastro!$C$9:$D$1009,2,FALSE),"NOT FOUND"))</f>
        <v/>
      </c>
      <c r="F4825" s="76"/>
      <c r="G4825" s="94"/>
      <c r="H4825" s="97"/>
      <c r="I4825" s="77">
        <f t="shared" si="151"/>
        <v>0</v>
      </c>
      <c r="J4825" s="78" t="str">
        <f>IFERROR(IF(E4825="","",VLOOKUP(D4825,Saldo!$P$8:$Q$1009,2,FALSE)),"")</f>
        <v/>
      </c>
      <c r="K4825" s="76"/>
      <c r="L4825" s="74" t="str">
        <f t="shared" si="150"/>
        <v/>
      </c>
    </row>
    <row r="4826" spans="1:12" ht="18.95" customHeight="1" x14ac:dyDescent="0.25">
      <c r="A4826" s="52"/>
      <c r="C4826" s="185"/>
      <c r="D4826" s="76"/>
      <c r="E4826" s="76" t="str">
        <f>IF(D4826="","",IFERROR(VLOOKUP(D4826,Cadastro!$C$9:$D$1009,2,FALSE),"NOT FOUND"))</f>
        <v/>
      </c>
      <c r="F4826" s="76"/>
      <c r="G4826" s="94"/>
      <c r="H4826" s="97"/>
      <c r="I4826" s="77">
        <f t="shared" si="151"/>
        <v>0</v>
      </c>
      <c r="J4826" s="78" t="str">
        <f>IFERROR(IF(E4826="","",VLOOKUP(D4826,Saldo!$P$8:$Q$1009,2,FALSE)),"")</f>
        <v/>
      </c>
      <c r="K4826" s="76"/>
      <c r="L4826" s="74" t="str">
        <f t="shared" si="150"/>
        <v/>
      </c>
    </row>
    <row r="4827" spans="1:12" ht="18.95" customHeight="1" x14ac:dyDescent="0.25">
      <c r="A4827" s="52"/>
      <c r="C4827" s="185"/>
      <c r="D4827" s="76"/>
      <c r="E4827" s="76" t="str">
        <f>IF(D4827="","",IFERROR(VLOOKUP(D4827,Cadastro!$C$9:$D$1009,2,FALSE),"NOT FOUND"))</f>
        <v/>
      </c>
      <c r="F4827" s="76"/>
      <c r="G4827" s="94"/>
      <c r="H4827" s="97"/>
      <c r="I4827" s="77">
        <f t="shared" si="151"/>
        <v>0</v>
      </c>
      <c r="J4827" s="78" t="str">
        <f>IFERROR(IF(E4827="","",VLOOKUP(D4827,Saldo!$P$8:$Q$1009,2,FALSE)),"")</f>
        <v/>
      </c>
      <c r="K4827" s="76"/>
      <c r="L4827" s="74" t="str">
        <f t="shared" si="150"/>
        <v/>
      </c>
    </row>
    <row r="4828" spans="1:12" ht="18.95" customHeight="1" x14ac:dyDescent="0.25">
      <c r="A4828" s="52"/>
      <c r="C4828" s="185"/>
      <c r="D4828" s="76"/>
      <c r="E4828" s="76" t="str">
        <f>IF(D4828="","",IFERROR(VLOOKUP(D4828,Cadastro!$C$9:$D$1009,2,FALSE),"NOT FOUND"))</f>
        <v/>
      </c>
      <c r="F4828" s="76"/>
      <c r="G4828" s="94"/>
      <c r="H4828" s="97"/>
      <c r="I4828" s="77">
        <f t="shared" si="151"/>
        <v>0</v>
      </c>
      <c r="J4828" s="78" t="str">
        <f>IFERROR(IF(E4828="","",VLOOKUP(D4828,Saldo!$P$8:$Q$1009,2,FALSE)),"")</f>
        <v/>
      </c>
      <c r="K4828" s="76"/>
      <c r="L4828" s="74" t="str">
        <f t="shared" si="150"/>
        <v/>
      </c>
    </row>
    <row r="4829" spans="1:12" ht="18.95" customHeight="1" x14ac:dyDescent="0.25">
      <c r="A4829" s="52"/>
      <c r="C4829" s="185"/>
      <c r="D4829" s="76"/>
      <c r="E4829" s="76" t="str">
        <f>IF(D4829="","",IFERROR(VLOOKUP(D4829,Cadastro!$C$9:$D$1009,2,FALSE),"NOT FOUND"))</f>
        <v/>
      </c>
      <c r="F4829" s="76"/>
      <c r="G4829" s="94"/>
      <c r="H4829" s="97"/>
      <c r="I4829" s="77">
        <f t="shared" si="151"/>
        <v>0</v>
      </c>
      <c r="J4829" s="78" t="str">
        <f>IFERROR(IF(E4829="","",VLOOKUP(D4829,Saldo!$P$8:$Q$1009,2,FALSE)),"")</f>
        <v/>
      </c>
      <c r="K4829" s="76"/>
      <c r="L4829" s="74" t="str">
        <f t="shared" si="150"/>
        <v/>
      </c>
    </row>
    <row r="4830" spans="1:12" ht="18.95" customHeight="1" x14ac:dyDescent="0.25">
      <c r="A4830" s="52"/>
      <c r="C4830" s="185"/>
      <c r="D4830" s="76"/>
      <c r="E4830" s="76" t="str">
        <f>IF(D4830="","",IFERROR(VLOOKUP(D4830,Cadastro!$C$9:$D$1009,2,FALSE),"NOT FOUND"))</f>
        <v/>
      </c>
      <c r="F4830" s="76"/>
      <c r="G4830" s="94"/>
      <c r="H4830" s="97"/>
      <c r="I4830" s="77">
        <f t="shared" si="151"/>
        <v>0</v>
      </c>
      <c r="J4830" s="78" t="str">
        <f>IFERROR(IF(E4830="","",VLOOKUP(D4830,Saldo!$P$8:$Q$1009,2,FALSE)),"")</f>
        <v/>
      </c>
      <c r="K4830" s="76"/>
      <c r="L4830" s="74" t="str">
        <f t="shared" si="150"/>
        <v/>
      </c>
    </row>
    <row r="4831" spans="1:12" ht="18.95" customHeight="1" x14ac:dyDescent="0.25">
      <c r="A4831" s="52"/>
      <c r="C4831" s="185"/>
      <c r="D4831" s="76"/>
      <c r="E4831" s="76" t="str">
        <f>IF(D4831="","",IFERROR(VLOOKUP(D4831,Cadastro!$C$9:$D$1009,2,FALSE),"NOT FOUND"))</f>
        <v/>
      </c>
      <c r="F4831" s="76"/>
      <c r="G4831" s="94"/>
      <c r="H4831" s="97"/>
      <c r="I4831" s="77">
        <f t="shared" si="151"/>
        <v>0</v>
      </c>
      <c r="J4831" s="78" t="str">
        <f>IFERROR(IF(E4831="","",VLOOKUP(D4831,Saldo!$P$8:$Q$1009,2,FALSE)),"")</f>
        <v/>
      </c>
      <c r="K4831" s="76"/>
      <c r="L4831" s="74" t="str">
        <f t="shared" si="150"/>
        <v/>
      </c>
    </row>
    <row r="4832" spans="1:12" ht="18.95" customHeight="1" x14ac:dyDescent="0.25">
      <c r="A4832" s="52"/>
      <c r="C4832" s="185"/>
      <c r="D4832" s="76"/>
      <c r="E4832" s="76" t="str">
        <f>IF(D4832="","",IFERROR(VLOOKUP(D4832,Cadastro!$C$9:$D$1009,2,FALSE),"NOT FOUND"))</f>
        <v/>
      </c>
      <c r="F4832" s="76"/>
      <c r="G4832" s="94"/>
      <c r="H4832" s="97"/>
      <c r="I4832" s="77">
        <f t="shared" si="151"/>
        <v>0</v>
      </c>
      <c r="J4832" s="78" t="str">
        <f>IFERROR(IF(E4832="","",VLOOKUP(D4832,Saldo!$P$8:$Q$1009,2,FALSE)),"")</f>
        <v/>
      </c>
      <c r="K4832" s="76"/>
      <c r="L4832" s="74" t="str">
        <f t="shared" si="150"/>
        <v/>
      </c>
    </row>
    <row r="4833" spans="1:12" ht="18.95" customHeight="1" x14ac:dyDescent="0.25">
      <c r="A4833" s="52"/>
      <c r="C4833" s="185"/>
      <c r="D4833" s="76"/>
      <c r="E4833" s="76" t="str">
        <f>IF(D4833="","",IFERROR(VLOOKUP(D4833,Cadastro!$C$9:$D$1009,2,FALSE),"NOT FOUND"))</f>
        <v/>
      </c>
      <c r="F4833" s="76"/>
      <c r="G4833" s="94"/>
      <c r="H4833" s="97"/>
      <c r="I4833" s="77">
        <f t="shared" si="151"/>
        <v>0</v>
      </c>
      <c r="J4833" s="78" t="str">
        <f>IFERROR(IF(E4833="","",VLOOKUP(D4833,Saldo!$P$8:$Q$1009,2,FALSE)),"")</f>
        <v/>
      </c>
      <c r="K4833" s="76"/>
      <c r="L4833" s="74" t="str">
        <f t="shared" si="150"/>
        <v/>
      </c>
    </row>
    <row r="4834" spans="1:12" ht="18.95" customHeight="1" x14ac:dyDescent="0.25">
      <c r="A4834" s="52"/>
      <c r="C4834" s="185"/>
      <c r="D4834" s="76"/>
      <c r="E4834" s="76" t="str">
        <f>IF(D4834="","",IFERROR(VLOOKUP(D4834,Cadastro!$C$9:$D$1009,2,FALSE),"NOT FOUND"))</f>
        <v/>
      </c>
      <c r="F4834" s="76"/>
      <c r="G4834" s="94"/>
      <c r="H4834" s="97"/>
      <c r="I4834" s="77">
        <f t="shared" si="151"/>
        <v>0</v>
      </c>
      <c r="J4834" s="78" t="str">
        <f>IFERROR(IF(E4834="","",VLOOKUP(D4834,Saldo!$P$8:$Q$1009,2,FALSE)),"")</f>
        <v/>
      </c>
      <c r="K4834" s="76"/>
      <c r="L4834" s="74" t="str">
        <f t="shared" si="150"/>
        <v/>
      </c>
    </row>
    <row r="4835" spans="1:12" ht="18.95" customHeight="1" x14ac:dyDescent="0.25">
      <c r="A4835" s="52"/>
      <c r="C4835" s="185"/>
      <c r="D4835" s="76"/>
      <c r="E4835" s="76" t="str">
        <f>IF(D4835="","",IFERROR(VLOOKUP(D4835,Cadastro!$C$9:$D$1009,2,FALSE),"NOT FOUND"))</f>
        <v/>
      </c>
      <c r="F4835" s="76"/>
      <c r="G4835" s="94"/>
      <c r="H4835" s="97"/>
      <c r="I4835" s="77">
        <f t="shared" si="151"/>
        <v>0</v>
      </c>
      <c r="J4835" s="78" t="str">
        <f>IFERROR(IF(E4835="","",VLOOKUP(D4835,Saldo!$P$8:$Q$1009,2,FALSE)),"")</f>
        <v/>
      </c>
      <c r="K4835" s="76"/>
      <c r="L4835" s="74" t="str">
        <f t="shared" si="150"/>
        <v/>
      </c>
    </row>
    <row r="4836" spans="1:12" ht="18.95" customHeight="1" x14ac:dyDescent="0.25">
      <c r="A4836" s="52"/>
      <c r="C4836" s="185"/>
      <c r="D4836" s="76"/>
      <c r="E4836" s="76" t="str">
        <f>IF(D4836="","",IFERROR(VLOOKUP(D4836,Cadastro!$C$9:$D$1009,2,FALSE),"NOT FOUND"))</f>
        <v/>
      </c>
      <c r="F4836" s="76"/>
      <c r="G4836" s="94"/>
      <c r="H4836" s="97"/>
      <c r="I4836" s="77">
        <f t="shared" si="151"/>
        <v>0</v>
      </c>
      <c r="J4836" s="78" t="str">
        <f>IFERROR(IF(E4836="","",VLOOKUP(D4836,Saldo!$P$8:$Q$1009,2,FALSE)),"")</f>
        <v/>
      </c>
      <c r="K4836" s="76"/>
      <c r="L4836" s="74" t="str">
        <f t="shared" si="150"/>
        <v/>
      </c>
    </row>
    <row r="4837" spans="1:12" ht="18.95" customHeight="1" x14ac:dyDescent="0.25">
      <c r="A4837" s="52"/>
      <c r="C4837" s="185"/>
      <c r="D4837" s="76"/>
      <c r="E4837" s="76" t="str">
        <f>IF(D4837="","",IFERROR(VLOOKUP(D4837,Cadastro!$C$9:$D$1009,2,FALSE),"NOT FOUND"))</f>
        <v/>
      </c>
      <c r="F4837" s="76"/>
      <c r="G4837" s="94"/>
      <c r="H4837" s="97"/>
      <c r="I4837" s="77">
        <f t="shared" si="151"/>
        <v>0</v>
      </c>
      <c r="J4837" s="78" t="str">
        <f>IFERROR(IF(E4837="","",VLOOKUP(D4837,Saldo!$P$8:$Q$1009,2,FALSE)),"")</f>
        <v/>
      </c>
      <c r="K4837" s="76"/>
      <c r="L4837" s="74" t="str">
        <f t="shared" si="150"/>
        <v/>
      </c>
    </row>
    <row r="4838" spans="1:12" ht="18.95" customHeight="1" x14ac:dyDescent="0.25">
      <c r="A4838" s="52"/>
      <c r="C4838" s="185"/>
      <c r="D4838" s="76"/>
      <c r="E4838" s="76" t="str">
        <f>IF(D4838="","",IFERROR(VLOOKUP(D4838,Cadastro!$C$9:$D$1009,2,FALSE),"NOT FOUND"))</f>
        <v/>
      </c>
      <c r="F4838" s="76"/>
      <c r="G4838" s="94"/>
      <c r="H4838" s="97"/>
      <c r="I4838" s="77">
        <f t="shared" si="151"/>
        <v>0</v>
      </c>
      <c r="J4838" s="78" t="str">
        <f>IFERROR(IF(E4838="","",VLOOKUP(D4838,Saldo!$P$8:$Q$1009,2,FALSE)),"")</f>
        <v/>
      </c>
      <c r="K4838" s="76"/>
      <c r="L4838" s="74" t="str">
        <f t="shared" si="150"/>
        <v/>
      </c>
    </row>
    <row r="4839" spans="1:12" ht="18.95" customHeight="1" x14ac:dyDescent="0.25">
      <c r="A4839" s="52"/>
      <c r="C4839" s="185"/>
      <c r="D4839" s="76"/>
      <c r="E4839" s="76" t="str">
        <f>IF(D4839="","",IFERROR(VLOOKUP(D4839,Cadastro!$C$9:$D$1009,2,FALSE),"NOT FOUND"))</f>
        <v/>
      </c>
      <c r="F4839" s="76"/>
      <c r="G4839" s="94"/>
      <c r="H4839" s="97"/>
      <c r="I4839" s="77">
        <f t="shared" si="151"/>
        <v>0</v>
      </c>
      <c r="J4839" s="78" t="str">
        <f>IFERROR(IF(E4839="","",VLOOKUP(D4839,Saldo!$P$8:$Q$1009,2,FALSE)),"")</f>
        <v/>
      </c>
      <c r="K4839" s="76"/>
      <c r="L4839" s="74" t="str">
        <f t="shared" si="150"/>
        <v/>
      </c>
    </row>
    <row r="4840" spans="1:12" ht="18.95" customHeight="1" x14ac:dyDescent="0.25">
      <c r="A4840" s="52"/>
      <c r="C4840" s="185"/>
      <c r="D4840" s="76"/>
      <c r="E4840" s="76" t="str">
        <f>IF(D4840="","",IFERROR(VLOOKUP(D4840,Cadastro!$C$9:$D$1009,2,FALSE),"NOT FOUND"))</f>
        <v/>
      </c>
      <c r="F4840" s="76"/>
      <c r="G4840" s="94"/>
      <c r="H4840" s="97"/>
      <c r="I4840" s="77">
        <f t="shared" si="151"/>
        <v>0</v>
      </c>
      <c r="J4840" s="78" t="str">
        <f>IFERROR(IF(E4840="","",VLOOKUP(D4840,Saldo!$P$8:$Q$1009,2,FALSE)),"")</f>
        <v/>
      </c>
      <c r="K4840" s="76"/>
      <c r="L4840" s="74" t="str">
        <f t="shared" si="150"/>
        <v/>
      </c>
    </row>
    <row r="4841" spans="1:12" ht="18.95" customHeight="1" x14ac:dyDescent="0.25">
      <c r="A4841" s="52"/>
      <c r="C4841" s="185"/>
      <c r="D4841" s="76"/>
      <c r="E4841" s="76" t="str">
        <f>IF(D4841="","",IFERROR(VLOOKUP(D4841,Cadastro!$C$9:$D$1009,2,FALSE),"NOT FOUND"))</f>
        <v/>
      </c>
      <c r="F4841" s="76"/>
      <c r="G4841" s="94"/>
      <c r="H4841" s="97"/>
      <c r="I4841" s="77">
        <f t="shared" si="151"/>
        <v>0</v>
      </c>
      <c r="J4841" s="78" t="str">
        <f>IFERROR(IF(E4841="","",VLOOKUP(D4841,Saldo!$P$8:$Q$1009,2,FALSE)),"")</f>
        <v/>
      </c>
      <c r="K4841" s="76"/>
      <c r="L4841" s="74" t="str">
        <f t="shared" si="150"/>
        <v/>
      </c>
    </row>
    <row r="4842" spans="1:12" ht="18.95" customHeight="1" x14ac:dyDescent="0.25">
      <c r="A4842" s="52"/>
      <c r="C4842" s="185"/>
      <c r="D4842" s="76"/>
      <c r="E4842" s="76" t="str">
        <f>IF(D4842="","",IFERROR(VLOOKUP(D4842,Cadastro!$C$9:$D$1009,2,FALSE),"NOT FOUND"))</f>
        <v/>
      </c>
      <c r="F4842" s="76"/>
      <c r="G4842" s="94"/>
      <c r="H4842" s="97"/>
      <c r="I4842" s="77">
        <f t="shared" si="151"/>
        <v>0</v>
      </c>
      <c r="J4842" s="78" t="str">
        <f>IFERROR(IF(E4842="","",VLOOKUP(D4842,Saldo!$P$8:$Q$1009,2,FALSE)),"")</f>
        <v/>
      </c>
      <c r="K4842" s="76"/>
      <c r="L4842" s="74" t="str">
        <f t="shared" si="150"/>
        <v/>
      </c>
    </row>
    <row r="4843" spans="1:12" ht="18.95" customHeight="1" x14ac:dyDescent="0.25">
      <c r="A4843" s="52"/>
      <c r="C4843" s="185"/>
      <c r="D4843" s="76"/>
      <c r="E4843" s="76" t="str">
        <f>IF(D4843="","",IFERROR(VLOOKUP(D4843,Cadastro!$C$9:$D$1009,2,FALSE),"NOT FOUND"))</f>
        <v/>
      </c>
      <c r="F4843" s="76"/>
      <c r="G4843" s="94"/>
      <c r="H4843" s="97"/>
      <c r="I4843" s="77">
        <f t="shared" si="151"/>
        <v>0</v>
      </c>
      <c r="J4843" s="78" t="str">
        <f>IFERROR(IF(E4843="","",VLOOKUP(D4843,Saldo!$P$8:$Q$1009,2,FALSE)),"")</f>
        <v/>
      </c>
      <c r="K4843" s="76"/>
      <c r="L4843" s="74" t="str">
        <f t="shared" si="150"/>
        <v/>
      </c>
    </row>
    <row r="4844" spans="1:12" ht="18.95" customHeight="1" x14ac:dyDescent="0.25">
      <c r="A4844" s="52"/>
      <c r="C4844" s="185"/>
      <c r="D4844" s="76"/>
      <c r="E4844" s="76" t="str">
        <f>IF(D4844="","",IFERROR(VLOOKUP(D4844,Cadastro!$C$9:$D$1009,2,FALSE),"NOT FOUND"))</f>
        <v/>
      </c>
      <c r="F4844" s="76"/>
      <c r="G4844" s="94"/>
      <c r="H4844" s="97"/>
      <c r="I4844" s="77">
        <f t="shared" si="151"/>
        <v>0</v>
      </c>
      <c r="J4844" s="78" t="str">
        <f>IFERROR(IF(E4844="","",VLOOKUP(D4844,Saldo!$P$8:$Q$1009,2,FALSE)),"")</f>
        <v/>
      </c>
      <c r="K4844" s="76"/>
      <c r="L4844" s="74" t="str">
        <f t="shared" si="150"/>
        <v/>
      </c>
    </row>
    <row r="4845" spans="1:12" ht="18.95" customHeight="1" x14ac:dyDescent="0.25">
      <c r="A4845" s="52"/>
      <c r="C4845" s="185"/>
      <c r="D4845" s="76"/>
      <c r="E4845" s="76" t="str">
        <f>IF(D4845="","",IFERROR(VLOOKUP(D4845,Cadastro!$C$9:$D$1009,2,FALSE),"NOT FOUND"))</f>
        <v/>
      </c>
      <c r="F4845" s="76"/>
      <c r="G4845" s="94"/>
      <c r="H4845" s="97"/>
      <c r="I4845" s="77">
        <f t="shared" si="151"/>
        <v>0</v>
      </c>
      <c r="J4845" s="78" t="str">
        <f>IFERROR(IF(E4845="","",VLOOKUP(D4845,Saldo!$P$8:$Q$1009,2,FALSE)),"")</f>
        <v/>
      </c>
      <c r="K4845" s="76"/>
      <c r="L4845" s="74" t="str">
        <f t="shared" si="150"/>
        <v/>
      </c>
    </row>
    <row r="4846" spans="1:12" ht="18.95" customHeight="1" x14ac:dyDescent="0.25">
      <c r="A4846" s="52"/>
      <c r="C4846" s="185"/>
      <c r="D4846" s="76"/>
      <c r="E4846" s="76" t="str">
        <f>IF(D4846="","",IFERROR(VLOOKUP(D4846,Cadastro!$C$9:$D$1009,2,FALSE),"NOT FOUND"))</f>
        <v/>
      </c>
      <c r="F4846" s="76"/>
      <c r="G4846" s="94"/>
      <c r="H4846" s="97"/>
      <c r="I4846" s="77">
        <f t="shared" si="151"/>
        <v>0</v>
      </c>
      <c r="J4846" s="78" t="str">
        <f>IFERROR(IF(E4846="","",VLOOKUP(D4846,Saldo!$P$8:$Q$1009,2,FALSE)),"")</f>
        <v/>
      </c>
      <c r="K4846" s="76"/>
      <c r="L4846" s="74" t="str">
        <f t="shared" si="150"/>
        <v/>
      </c>
    </row>
    <row r="4847" spans="1:12" ht="18.95" customHeight="1" x14ac:dyDescent="0.25">
      <c r="A4847" s="52"/>
      <c r="C4847" s="185"/>
      <c r="D4847" s="76"/>
      <c r="E4847" s="76" t="str">
        <f>IF(D4847="","",IFERROR(VLOOKUP(D4847,Cadastro!$C$9:$D$1009,2,FALSE),"NOT FOUND"))</f>
        <v/>
      </c>
      <c r="F4847" s="76"/>
      <c r="G4847" s="94"/>
      <c r="H4847" s="97"/>
      <c r="I4847" s="77">
        <f t="shared" si="151"/>
        <v>0</v>
      </c>
      <c r="J4847" s="78" t="str">
        <f>IFERROR(IF(E4847="","",VLOOKUP(D4847,Saldo!$P$8:$Q$1009,2,FALSE)),"")</f>
        <v/>
      </c>
      <c r="K4847" s="76"/>
      <c r="L4847" s="74" t="str">
        <f t="shared" si="150"/>
        <v/>
      </c>
    </row>
    <row r="4848" spans="1:12" ht="18.95" customHeight="1" x14ac:dyDescent="0.25">
      <c r="A4848" s="52"/>
      <c r="C4848" s="185"/>
      <c r="D4848" s="76"/>
      <c r="E4848" s="76" t="str">
        <f>IF(D4848="","",IFERROR(VLOOKUP(D4848,Cadastro!$C$9:$D$1009,2,FALSE),"NOT FOUND"))</f>
        <v/>
      </c>
      <c r="F4848" s="76"/>
      <c r="G4848" s="94"/>
      <c r="H4848" s="97"/>
      <c r="I4848" s="77">
        <f t="shared" si="151"/>
        <v>0</v>
      </c>
      <c r="J4848" s="78" t="str">
        <f>IFERROR(IF(E4848="","",VLOOKUP(D4848,Saldo!$P$8:$Q$1009,2,FALSE)),"")</f>
        <v/>
      </c>
      <c r="K4848" s="76"/>
      <c r="L4848" s="74" t="str">
        <f t="shared" si="150"/>
        <v/>
      </c>
    </row>
    <row r="4849" spans="1:12" ht="18.95" customHeight="1" x14ac:dyDescent="0.25">
      <c r="A4849" s="52"/>
      <c r="C4849" s="185"/>
      <c r="D4849" s="76"/>
      <c r="E4849" s="76" t="str">
        <f>IF(D4849="","",IFERROR(VLOOKUP(D4849,Cadastro!$C$9:$D$1009,2,FALSE),"NOT FOUND"))</f>
        <v/>
      </c>
      <c r="F4849" s="76"/>
      <c r="G4849" s="94"/>
      <c r="H4849" s="97"/>
      <c r="I4849" s="77">
        <f t="shared" si="151"/>
        <v>0</v>
      </c>
      <c r="J4849" s="78" t="str">
        <f>IFERROR(IF(E4849="","",VLOOKUP(D4849,Saldo!$P$8:$Q$1009,2,FALSE)),"")</f>
        <v/>
      </c>
      <c r="K4849" s="76"/>
      <c r="L4849" s="74" t="str">
        <f t="shared" si="150"/>
        <v/>
      </c>
    </row>
    <row r="4850" spans="1:12" ht="18.95" customHeight="1" x14ac:dyDescent="0.25">
      <c r="A4850" s="52"/>
      <c r="C4850" s="185"/>
      <c r="D4850" s="76"/>
      <c r="E4850" s="76" t="str">
        <f>IF(D4850="","",IFERROR(VLOOKUP(D4850,Cadastro!$C$9:$D$1009,2,FALSE),"NOT FOUND"))</f>
        <v/>
      </c>
      <c r="F4850" s="76"/>
      <c r="G4850" s="94"/>
      <c r="H4850" s="97"/>
      <c r="I4850" s="77">
        <f t="shared" si="151"/>
        <v>0</v>
      </c>
      <c r="J4850" s="78" t="str">
        <f>IFERROR(IF(E4850="","",VLOOKUP(D4850,Saldo!$P$8:$Q$1009,2,FALSE)),"")</f>
        <v/>
      </c>
      <c r="K4850" s="76"/>
      <c r="L4850" s="74" t="str">
        <f t="shared" si="150"/>
        <v/>
      </c>
    </row>
    <row r="4851" spans="1:12" ht="18.95" customHeight="1" x14ac:dyDescent="0.25">
      <c r="A4851" s="52"/>
      <c r="C4851" s="185"/>
      <c r="D4851" s="76"/>
      <c r="E4851" s="76" t="str">
        <f>IF(D4851="","",IFERROR(VLOOKUP(D4851,Cadastro!$C$9:$D$1009,2,FALSE),"NOT FOUND"))</f>
        <v/>
      </c>
      <c r="F4851" s="76"/>
      <c r="G4851" s="94"/>
      <c r="H4851" s="97"/>
      <c r="I4851" s="77">
        <f t="shared" si="151"/>
        <v>0</v>
      </c>
      <c r="J4851" s="78" t="str">
        <f>IFERROR(IF(E4851="","",VLOOKUP(D4851,Saldo!$P$8:$Q$1009,2,FALSE)),"")</f>
        <v/>
      </c>
      <c r="K4851" s="76"/>
      <c r="L4851" s="74" t="str">
        <f t="shared" si="150"/>
        <v/>
      </c>
    </row>
    <row r="4852" spans="1:12" ht="18.95" customHeight="1" x14ac:dyDescent="0.25">
      <c r="A4852" s="52"/>
      <c r="C4852" s="185"/>
      <c r="D4852" s="76"/>
      <c r="E4852" s="76" t="str">
        <f>IF(D4852="","",IFERROR(VLOOKUP(D4852,Cadastro!$C$9:$D$1009,2,FALSE),"NOT FOUND"))</f>
        <v/>
      </c>
      <c r="F4852" s="76"/>
      <c r="G4852" s="94"/>
      <c r="H4852" s="97"/>
      <c r="I4852" s="77">
        <f t="shared" si="151"/>
        <v>0</v>
      </c>
      <c r="J4852" s="78" t="str">
        <f>IFERROR(IF(E4852="","",VLOOKUP(D4852,Saldo!$P$8:$Q$1009,2,FALSE)),"")</f>
        <v/>
      </c>
      <c r="K4852" s="76"/>
      <c r="L4852" s="74" t="str">
        <f t="shared" si="150"/>
        <v/>
      </c>
    </row>
    <row r="4853" spans="1:12" ht="18.95" customHeight="1" x14ac:dyDescent="0.25">
      <c r="A4853" s="52"/>
      <c r="C4853" s="185"/>
      <c r="D4853" s="76"/>
      <c r="E4853" s="76" t="str">
        <f>IF(D4853="","",IFERROR(VLOOKUP(D4853,Cadastro!$C$9:$D$1009,2,FALSE),"NOT FOUND"))</f>
        <v/>
      </c>
      <c r="F4853" s="76"/>
      <c r="G4853" s="94"/>
      <c r="H4853" s="97"/>
      <c r="I4853" s="77">
        <f t="shared" si="151"/>
        <v>0</v>
      </c>
      <c r="J4853" s="78" t="str">
        <f>IFERROR(IF(E4853="","",VLOOKUP(D4853,Saldo!$P$8:$Q$1009,2,FALSE)),"")</f>
        <v/>
      </c>
      <c r="K4853" s="76"/>
      <c r="L4853" s="74" t="str">
        <f t="shared" si="150"/>
        <v/>
      </c>
    </row>
    <row r="4854" spans="1:12" ht="18.95" customHeight="1" x14ac:dyDescent="0.25">
      <c r="A4854" s="52"/>
      <c r="C4854" s="185"/>
      <c r="D4854" s="76"/>
      <c r="E4854" s="76" t="str">
        <f>IF(D4854="","",IFERROR(VLOOKUP(D4854,Cadastro!$C$9:$D$1009,2,FALSE),"NOT FOUND"))</f>
        <v/>
      </c>
      <c r="F4854" s="76"/>
      <c r="G4854" s="94"/>
      <c r="H4854" s="97"/>
      <c r="I4854" s="77">
        <f t="shared" si="151"/>
        <v>0</v>
      </c>
      <c r="J4854" s="78" t="str">
        <f>IFERROR(IF(E4854="","",VLOOKUP(D4854,Saldo!$P$8:$Q$1009,2,FALSE)),"")</f>
        <v/>
      </c>
      <c r="K4854" s="76"/>
      <c r="L4854" s="74" t="str">
        <f t="shared" si="150"/>
        <v/>
      </c>
    </row>
    <row r="4855" spans="1:12" ht="18.95" customHeight="1" x14ac:dyDescent="0.25">
      <c r="A4855" s="52"/>
      <c r="C4855" s="185"/>
      <c r="D4855" s="76"/>
      <c r="E4855" s="76" t="str">
        <f>IF(D4855="","",IFERROR(VLOOKUP(D4855,Cadastro!$C$9:$D$1009,2,FALSE),"NOT FOUND"))</f>
        <v/>
      </c>
      <c r="F4855" s="76"/>
      <c r="G4855" s="94"/>
      <c r="H4855" s="97"/>
      <c r="I4855" s="77">
        <f t="shared" si="151"/>
        <v>0</v>
      </c>
      <c r="J4855" s="78" t="str">
        <f>IFERROR(IF(E4855="","",VLOOKUP(D4855,Saldo!$P$8:$Q$1009,2,FALSE)),"")</f>
        <v/>
      </c>
      <c r="K4855" s="76"/>
      <c r="L4855" s="74" t="str">
        <f t="shared" si="150"/>
        <v/>
      </c>
    </row>
    <row r="4856" spans="1:12" ht="18.95" customHeight="1" x14ac:dyDescent="0.25">
      <c r="A4856" s="52"/>
      <c r="C4856" s="185"/>
      <c r="D4856" s="76"/>
      <c r="E4856" s="76" t="str">
        <f>IF(D4856="","",IFERROR(VLOOKUP(D4856,Cadastro!$C$9:$D$1009,2,FALSE),"NOT FOUND"))</f>
        <v/>
      </c>
      <c r="F4856" s="76"/>
      <c r="G4856" s="94"/>
      <c r="H4856" s="97"/>
      <c r="I4856" s="77">
        <f t="shared" si="151"/>
        <v>0</v>
      </c>
      <c r="J4856" s="78" t="str">
        <f>IFERROR(IF(E4856="","",VLOOKUP(D4856,Saldo!$P$8:$Q$1009,2,FALSE)),"")</f>
        <v/>
      </c>
      <c r="K4856" s="76"/>
      <c r="L4856" s="74" t="str">
        <f t="shared" si="150"/>
        <v/>
      </c>
    </row>
    <row r="4857" spans="1:12" ht="18.95" customHeight="1" x14ac:dyDescent="0.25">
      <c r="A4857" s="52"/>
      <c r="C4857" s="185"/>
      <c r="D4857" s="76"/>
      <c r="E4857" s="76" t="str">
        <f>IF(D4857="","",IFERROR(VLOOKUP(D4857,Cadastro!$C$9:$D$1009,2,FALSE),"NOT FOUND"))</f>
        <v/>
      </c>
      <c r="F4857" s="76"/>
      <c r="G4857" s="94"/>
      <c r="H4857" s="97"/>
      <c r="I4857" s="77">
        <f t="shared" si="151"/>
        <v>0</v>
      </c>
      <c r="J4857" s="78" t="str">
        <f>IFERROR(IF(E4857="","",VLOOKUP(D4857,Saldo!$P$8:$Q$1009,2,FALSE)),"")</f>
        <v/>
      </c>
      <c r="K4857" s="76"/>
      <c r="L4857" s="74" t="str">
        <f t="shared" si="150"/>
        <v/>
      </c>
    </row>
    <row r="4858" spans="1:12" ht="18.95" customHeight="1" x14ac:dyDescent="0.25">
      <c r="A4858" s="52"/>
      <c r="C4858" s="185"/>
      <c r="D4858" s="76"/>
      <c r="E4858" s="76" t="str">
        <f>IF(D4858="","",IFERROR(VLOOKUP(D4858,Cadastro!$C$9:$D$1009,2,FALSE),"NOT FOUND"))</f>
        <v/>
      </c>
      <c r="F4858" s="76"/>
      <c r="G4858" s="94"/>
      <c r="H4858" s="97"/>
      <c r="I4858" s="77">
        <f t="shared" si="151"/>
        <v>0</v>
      </c>
      <c r="J4858" s="78" t="str">
        <f>IFERROR(IF(E4858="","",VLOOKUP(D4858,Saldo!$P$8:$Q$1009,2,FALSE)),"")</f>
        <v/>
      </c>
      <c r="K4858" s="76"/>
      <c r="L4858" s="74" t="str">
        <f t="shared" si="150"/>
        <v/>
      </c>
    </row>
    <row r="4859" spans="1:12" ht="18.95" customHeight="1" x14ac:dyDescent="0.25">
      <c r="A4859" s="52"/>
      <c r="C4859" s="185"/>
      <c r="D4859" s="76"/>
      <c r="E4859" s="76" t="str">
        <f>IF(D4859="","",IFERROR(VLOOKUP(D4859,Cadastro!$C$9:$D$1009,2,FALSE),"NOT FOUND"))</f>
        <v/>
      </c>
      <c r="F4859" s="76"/>
      <c r="G4859" s="94"/>
      <c r="H4859" s="97"/>
      <c r="I4859" s="77">
        <f t="shared" si="151"/>
        <v>0</v>
      </c>
      <c r="J4859" s="78" t="str">
        <f>IFERROR(IF(E4859="","",VLOOKUP(D4859,Saldo!$P$8:$Q$1009,2,FALSE)),"")</f>
        <v/>
      </c>
      <c r="K4859" s="76"/>
      <c r="L4859" s="74" t="str">
        <f t="shared" si="150"/>
        <v/>
      </c>
    </row>
    <row r="4860" spans="1:12" ht="18.95" customHeight="1" x14ac:dyDescent="0.25">
      <c r="A4860" s="52"/>
      <c r="C4860" s="185"/>
      <c r="D4860" s="76"/>
      <c r="E4860" s="76" t="str">
        <f>IF(D4860="","",IFERROR(VLOOKUP(D4860,Cadastro!$C$9:$D$1009,2,FALSE),"NOT FOUND"))</f>
        <v/>
      </c>
      <c r="F4860" s="76"/>
      <c r="G4860" s="94"/>
      <c r="H4860" s="97"/>
      <c r="I4860" s="77">
        <f t="shared" si="151"/>
        <v>0</v>
      </c>
      <c r="J4860" s="78" t="str">
        <f>IFERROR(IF(E4860="","",VLOOKUP(D4860,Saldo!$P$8:$Q$1009,2,FALSE)),"")</f>
        <v/>
      </c>
      <c r="K4860" s="76"/>
      <c r="L4860" s="74" t="str">
        <f t="shared" si="150"/>
        <v/>
      </c>
    </row>
    <row r="4861" spans="1:12" ht="18.95" customHeight="1" x14ac:dyDescent="0.25">
      <c r="A4861" s="52"/>
      <c r="C4861" s="185"/>
      <c r="D4861" s="76"/>
      <c r="E4861" s="76" t="str">
        <f>IF(D4861="","",IFERROR(VLOOKUP(D4861,Cadastro!$C$9:$D$1009,2,FALSE),"NOT FOUND"))</f>
        <v/>
      </c>
      <c r="F4861" s="76"/>
      <c r="G4861" s="94"/>
      <c r="H4861" s="97"/>
      <c r="I4861" s="77">
        <f t="shared" si="151"/>
        <v>0</v>
      </c>
      <c r="J4861" s="78" t="str">
        <f>IFERROR(IF(E4861="","",VLOOKUP(D4861,Saldo!$P$8:$Q$1009,2,FALSE)),"")</f>
        <v/>
      </c>
      <c r="K4861" s="76"/>
      <c r="L4861" s="74" t="str">
        <f t="shared" si="150"/>
        <v/>
      </c>
    </row>
    <row r="4862" spans="1:12" ht="18.95" customHeight="1" x14ac:dyDescent="0.25">
      <c r="A4862" s="52"/>
      <c r="C4862" s="185"/>
      <c r="D4862" s="76"/>
      <c r="E4862" s="76" t="str">
        <f>IF(D4862="","",IFERROR(VLOOKUP(D4862,Cadastro!$C$9:$D$1009,2,FALSE),"NOT FOUND"))</f>
        <v/>
      </c>
      <c r="F4862" s="76"/>
      <c r="G4862" s="94"/>
      <c r="H4862" s="97"/>
      <c r="I4862" s="77">
        <f t="shared" si="151"/>
        <v>0</v>
      </c>
      <c r="J4862" s="78" t="str">
        <f>IFERROR(IF(E4862="","",VLOOKUP(D4862,Saldo!$P$8:$Q$1009,2,FALSE)),"")</f>
        <v/>
      </c>
      <c r="K4862" s="76"/>
      <c r="L4862" s="74" t="str">
        <f t="shared" si="150"/>
        <v/>
      </c>
    </row>
    <row r="4863" spans="1:12" ht="18.95" customHeight="1" x14ac:dyDescent="0.25">
      <c r="A4863" s="52"/>
      <c r="C4863" s="185"/>
      <c r="D4863" s="76"/>
      <c r="E4863" s="76" t="str">
        <f>IF(D4863="","",IFERROR(VLOOKUP(D4863,Cadastro!$C$9:$D$1009,2,FALSE),"NOT FOUND"))</f>
        <v/>
      </c>
      <c r="F4863" s="76"/>
      <c r="G4863" s="94"/>
      <c r="H4863" s="97"/>
      <c r="I4863" s="77">
        <f t="shared" si="151"/>
        <v>0</v>
      </c>
      <c r="J4863" s="78" t="str">
        <f>IFERROR(IF(E4863="","",VLOOKUP(D4863,Saldo!$P$8:$Q$1009,2,FALSE)),"")</f>
        <v/>
      </c>
      <c r="K4863" s="76"/>
      <c r="L4863" s="74" t="str">
        <f t="shared" si="150"/>
        <v/>
      </c>
    </row>
    <row r="4864" spans="1:12" ht="18.95" customHeight="1" x14ac:dyDescent="0.25">
      <c r="A4864" s="52"/>
      <c r="C4864" s="185"/>
      <c r="D4864" s="76"/>
      <c r="E4864" s="76" t="str">
        <f>IF(D4864="","",IFERROR(VLOOKUP(D4864,Cadastro!$C$9:$D$1009,2,FALSE),"NOT FOUND"))</f>
        <v/>
      </c>
      <c r="F4864" s="76"/>
      <c r="G4864" s="94"/>
      <c r="H4864" s="97"/>
      <c r="I4864" s="77">
        <f t="shared" si="151"/>
        <v>0</v>
      </c>
      <c r="J4864" s="78" t="str">
        <f>IFERROR(IF(E4864="","",VLOOKUP(D4864,Saldo!$P$8:$Q$1009,2,FALSE)),"")</f>
        <v/>
      </c>
      <c r="K4864" s="76"/>
      <c r="L4864" s="74" t="str">
        <f t="shared" si="150"/>
        <v/>
      </c>
    </row>
    <row r="4865" spans="1:12" ht="18.95" customHeight="1" x14ac:dyDescent="0.25">
      <c r="A4865" s="52"/>
      <c r="C4865" s="185"/>
      <c r="D4865" s="76"/>
      <c r="E4865" s="76" t="str">
        <f>IF(D4865="","",IFERROR(VLOOKUP(D4865,Cadastro!$C$9:$D$1009,2,FALSE),"NOT FOUND"))</f>
        <v/>
      </c>
      <c r="F4865" s="76"/>
      <c r="G4865" s="94"/>
      <c r="H4865" s="97"/>
      <c r="I4865" s="77">
        <f t="shared" si="151"/>
        <v>0</v>
      </c>
      <c r="J4865" s="78" t="str">
        <f>IFERROR(IF(E4865="","",VLOOKUP(D4865,Saldo!$P$8:$Q$1009,2,FALSE)),"")</f>
        <v/>
      </c>
      <c r="K4865" s="76"/>
      <c r="L4865" s="74" t="str">
        <f t="shared" si="150"/>
        <v/>
      </c>
    </row>
    <row r="4866" spans="1:12" ht="18.95" customHeight="1" x14ac:dyDescent="0.25">
      <c r="A4866" s="52"/>
      <c r="C4866" s="185"/>
      <c r="D4866" s="76"/>
      <c r="E4866" s="76" t="str">
        <f>IF(D4866="","",IFERROR(VLOOKUP(D4866,Cadastro!$C$9:$D$1009,2,FALSE),"NOT FOUND"))</f>
        <v/>
      </c>
      <c r="F4866" s="76"/>
      <c r="G4866" s="94"/>
      <c r="H4866" s="97"/>
      <c r="I4866" s="77">
        <f t="shared" si="151"/>
        <v>0</v>
      </c>
      <c r="J4866" s="78" t="str">
        <f>IFERROR(IF(E4866="","",VLOOKUP(D4866,Saldo!$P$8:$Q$1009,2,FALSE)),"")</f>
        <v/>
      </c>
      <c r="K4866" s="76"/>
      <c r="L4866" s="74" t="str">
        <f t="shared" si="150"/>
        <v/>
      </c>
    </row>
    <row r="4867" spans="1:12" ht="18.95" customHeight="1" x14ac:dyDescent="0.25">
      <c r="A4867" s="52"/>
      <c r="C4867" s="185"/>
      <c r="D4867" s="76"/>
      <c r="E4867" s="76" t="str">
        <f>IF(D4867="","",IFERROR(VLOOKUP(D4867,Cadastro!$C$9:$D$1009,2,FALSE),"NOT FOUND"))</f>
        <v/>
      </c>
      <c r="F4867" s="76"/>
      <c r="G4867" s="94"/>
      <c r="H4867" s="97"/>
      <c r="I4867" s="77">
        <f t="shared" si="151"/>
        <v>0</v>
      </c>
      <c r="J4867" s="78" t="str">
        <f>IFERROR(IF(E4867="","",VLOOKUP(D4867,Saldo!$P$8:$Q$1009,2,FALSE)),"")</f>
        <v/>
      </c>
      <c r="K4867" s="76"/>
      <c r="L4867" s="74" t="str">
        <f t="shared" si="150"/>
        <v/>
      </c>
    </row>
    <row r="4868" spans="1:12" ht="18.95" customHeight="1" x14ac:dyDescent="0.25">
      <c r="A4868" s="52"/>
      <c r="C4868" s="185"/>
      <c r="D4868" s="76"/>
      <c r="E4868" s="76" t="str">
        <f>IF(D4868="","",IFERROR(VLOOKUP(D4868,Cadastro!$C$9:$D$1009,2,FALSE),"NOT FOUND"))</f>
        <v/>
      </c>
      <c r="F4868" s="76"/>
      <c r="G4868" s="94"/>
      <c r="H4868" s="97"/>
      <c r="I4868" s="77">
        <f t="shared" si="151"/>
        <v>0</v>
      </c>
      <c r="J4868" s="78" t="str">
        <f>IFERROR(IF(E4868="","",VLOOKUP(D4868,Saldo!$P$8:$Q$1009,2,FALSE)),"")</f>
        <v/>
      </c>
      <c r="K4868" s="76"/>
      <c r="L4868" s="74" t="str">
        <f t="shared" si="150"/>
        <v/>
      </c>
    </row>
    <row r="4869" spans="1:12" ht="18.95" customHeight="1" x14ac:dyDescent="0.25">
      <c r="A4869" s="52"/>
      <c r="C4869" s="185"/>
      <c r="D4869" s="76"/>
      <c r="E4869" s="76" t="str">
        <f>IF(D4869="","",IFERROR(VLOOKUP(D4869,Cadastro!$C$9:$D$1009,2,FALSE),"NOT FOUND"))</f>
        <v/>
      </c>
      <c r="F4869" s="76"/>
      <c r="G4869" s="94"/>
      <c r="H4869" s="97"/>
      <c r="I4869" s="77">
        <f t="shared" si="151"/>
        <v>0</v>
      </c>
      <c r="J4869" s="78" t="str">
        <f>IFERROR(IF(E4869="","",VLOOKUP(D4869,Saldo!$P$8:$Q$1009,2,FALSE)),"")</f>
        <v/>
      </c>
      <c r="K4869" s="76"/>
      <c r="L4869" s="74" t="str">
        <f t="shared" si="150"/>
        <v/>
      </c>
    </row>
    <row r="4870" spans="1:12" ht="18.95" customHeight="1" x14ac:dyDescent="0.25">
      <c r="A4870" s="52"/>
      <c r="C4870" s="185"/>
      <c r="D4870" s="76"/>
      <c r="E4870" s="76" t="str">
        <f>IF(D4870="","",IFERROR(VLOOKUP(D4870,Cadastro!$C$9:$D$1009,2,FALSE),"NOT FOUND"))</f>
        <v/>
      </c>
      <c r="F4870" s="76"/>
      <c r="G4870" s="94"/>
      <c r="H4870" s="97"/>
      <c r="I4870" s="77">
        <f t="shared" si="151"/>
        <v>0</v>
      </c>
      <c r="J4870" s="78" t="str">
        <f>IFERROR(IF(E4870="","",VLOOKUP(D4870,Saldo!$P$8:$Q$1009,2,FALSE)),"")</f>
        <v/>
      </c>
      <c r="K4870" s="76"/>
      <c r="L4870" s="74" t="str">
        <f t="shared" si="150"/>
        <v/>
      </c>
    </row>
    <row r="4871" spans="1:12" ht="18.95" customHeight="1" x14ac:dyDescent="0.25">
      <c r="A4871" s="52"/>
      <c r="C4871" s="185"/>
      <c r="D4871" s="76"/>
      <c r="E4871" s="76" t="str">
        <f>IF(D4871="","",IFERROR(VLOOKUP(D4871,Cadastro!$C$9:$D$1009,2,FALSE),"NOT FOUND"))</f>
        <v/>
      </c>
      <c r="F4871" s="76"/>
      <c r="G4871" s="94"/>
      <c r="H4871" s="97"/>
      <c r="I4871" s="77">
        <f t="shared" si="151"/>
        <v>0</v>
      </c>
      <c r="J4871" s="78" t="str">
        <f>IFERROR(IF(E4871="","",VLOOKUP(D4871,Saldo!$P$8:$Q$1009,2,FALSE)),"")</f>
        <v/>
      </c>
      <c r="K4871" s="76"/>
      <c r="L4871" s="74" t="str">
        <f t="shared" si="150"/>
        <v/>
      </c>
    </row>
    <row r="4872" spans="1:12" ht="18.95" customHeight="1" x14ac:dyDescent="0.25">
      <c r="A4872" s="52"/>
      <c r="C4872" s="185"/>
      <c r="D4872" s="76"/>
      <c r="E4872" s="76" t="str">
        <f>IF(D4872="","",IFERROR(VLOOKUP(D4872,Cadastro!$C$9:$D$1009,2,FALSE),"NOT FOUND"))</f>
        <v/>
      </c>
      <c r="F4872" s="76"/>
      <c r="G4872" s="94"/>
      <c r="H4872" s="97"/>
      <c r="I4872" s="77">
        <f t="shared" si="151"/>
        <v>0</v>
      </c>
      <c r="J4872" s="78" t="str">
        <f>IFERROR(IF(E4872="","",VLOOKUP(D4872,Saldo!$P$8:$Q$1009,2,FALSE)),"")</f>
        <v/>
      </c>
      <c r="K4872" s="76"/>
      <c r="L4872" s="74" t="str">
        <f t="shared" si="150"/>
        <v/>
      </c>
    </row>
    <row r="4873" spans="1:12" ht="18.95" customHeight="1" x14ac:dyDescent="0.25">
      <c r="A4873" s="52"/>
      <c r="C4873" s="185"/>
      <c r="D4873" s="76"/>
      <c r="E4873" s="76" t="str">
        <f>IF(D4873="","",IFERROR(VLOOKUP(D4873,Cadastro!$C$9:$D$1009,2,FALSE),"NOT FOUND"))</f>
        <v/>
      </c>
      <c r="F4873" s="76"/>
      <c r="G4873" s="94"/>
      <c r="H4873" s="97"/>
      <c r="I4873" s="77">
        <f t="shared" si="151"/>
        <v>0</v>
      </c>
      <c r="J4873" s="78" t="str">
        <f>IFERROR(IF(E4873="","",VLOOKUP(D4873,Saldo!$P$8:$Q$1009,2,FALSE)),"")</f>
        <v/>
      </c>
      <c r="K4873" s="76"/>
      <c r="L4873" s="74" t="str">
        <f t="shared" ref="L4873:L4936" si="152">IF(C4873="","",MONTH(C4873))</f>
        <v/>
      </c>
    </row>
    <row r="4874" spans="1:12" ht="18.95" customHeight="1" x14ac:dyDescent="0.25">
      <c r="A4874" s="52"/>
      <c r="C4874" s="185"/>
      <c r="D4874" s="76"/>
      <c r="E4874" s="76" t="str">
        <f>IF(D4874="","",IFERROR(VLOOKUP(D4874,Cadastro!$C$9:$D$1009,2,FALSE),"NOT FOUND"))</f>
        <v/>
      </c>
      <c r="F4874" s="76"/>
      <c r="G4874" s="94"/>
      <c r="H4874" s="97"/>
      <c r="I4874" s="77">
        <f t="shared" ref="I4874:I4937" si="153">IFERROR(G4874*H4874,"Check if QTY and Value are both valid")</f>
        <v>0</v>
      </c>
      <c r="J4874" s="78" t="str">
        <f>IFERROR(IF(E4874="","",VLOOKUP(D4874,Saldo!$P$8:$Q$1009,2,FALSE)),"")</f>
        <v/>
      </c>
      <c r="K4874" s="76"/>
      <c r="L4874" s="74" t="str">
        <f t="shared" si="152"/>
        <v/>
      </c>
    </row>
    <row r="4875" spans="1:12" ht="18.95" customHeight="1" x14ac:dyDescent="0.25">
      <c r="A4875" s="52"/>
      <c r="C4875" s="185"/>
      <c r="D4875" s="76"/>
      <c r="E4875" s="76" t="str">
        <f>IF(D4875="","",IFERROR(VLOOKUP(D4875,Cadastro!$C$9:$D$1009,2,FALSE),"NOT FOUND"))</f>
        <v/>
      </c>
      <c r="F4875" s="76"/>
      <c r="G4875" s="94"/>
      <c r="H4875" s="97"/>
      <c r="I4875" s="77">
        <f t="shared" si="153"/>
        <v>0</v>
      </c>
      <c r="J4875" s="78" t="str">
        <f>IFERROR(IF(E4875="","",VLOOKUP(D4875,Saldo!$P$8:$Q$1009,2,FALSE)),"")</f>
        <v/>
      </c>
      <c r="K4875" s="76"/>
      <c r="L4875" s="74" t="str">
        <f t="shared" si="152"/>
        <v/>
      </c>
    </row>
    <row r="4876" spans="1:12" ht="18.95" customHeight="1" x14ac:dyDescent="0.25">
      <c r="A4876" s="52"/>
      <c r="C4876" s="185"/>
      <c r="D4876" s="76"/>
      <c r="E4876" s="76" t="str">
        <f>IF(D4876="","",IFERROR(VLOOKUP(D4876,Cadastro!$C$9:$D$1009,2,FALSE),"NOT FOUND"))</f>
        <v/>
      </c>
      <c r="F4876" s="76"/>
      <c r="G4876" s="94"/>
      <c r="H4876" s="97"/>
      <c r="I4876" s="77">
        <f t="shared" si="153"/>
        <v>0</v>
      </c>
      <c r="J4876" s="78" t="str">
        <f>IFERROR(IF(E4876="","",VLOOKUP(D4876,Saldo!$P$8:$Q$1009,2,FALSE)),"")</f>
        <v/>
      </c>
      <c r="K4876" s="76"/>
      <c r="L4876" s="74" t="str">
        <f t="shared" si="152"/>
        <v/>
      </c>
    </row>
    <row r="4877" spans="1:12" ht="18.95" customHeight="1" x14ac:dyDescent="0.25">
      <c r="A4877" s="52"/>
      <c r="C4877" s="185"/>
      <c r="D4877" s="76"/>
      <c r="E4877" s="76" t="str">
        <f>IF(D4877="","",IFERROR(VLOOKUP(D4877,Cadastro!$C$9:$D$1009,2,FALSE),"NOT FOUND"))</f>
        <v/>
      </c>
      <c r="F4877" s="76"/>
      <c r="G4877" s="94"/>
      <c r="H4877" s="97"/>
      <c r="I4877" s="77">
        <f t="shared" si="153"/>
        <v>0</v>
      </c>
      <c r="J4877" s="78" t="str">
        <f>IFERROR(IF(E4877="","",VLOOKUP(D4877,Saldo!$P$8:$Q$1009,2,FALSE)),"")</f>
        <v/>
      </c>
      <c r="K4877" s="76"/>
      <c r="L4877" s="74" t="str">
        <f t="shared" si="152"/>
        <v/>
      </c>
    </row>
    <row r="4878" spans="1:12" ht="18.95" customHeight="1" x14ac:dyDescent="0.25">
      <c r="A4878" s="52"/>
      <c r="C4878" s="185"/>
      <c r="D4878" s="76"/>
      <c r="E4878" s="76" t="str">
        <f>IF(D4878="","",IFERROR(VLOOKUP(D4878,Cadastro!$C$9:$D$1009,2,FALSE),"NOT FOUND"))</f>
        <v/>
      </c>
      <c r="F4878" s="76"/>
      <c r="G4878" s="94"/>
      <c r="H4878" s="97"/>
      <c r="I4878" s="77">
        <f t="shared" si="153"/>
        <v>0</v>
      </c>
      <c r="J4878" s="78" t="str">
        <f>IFERROR(IF(E4878="","",VLOOKUP(D4878,Saldo!$P$8:$Q$1009,2,FALSE)),"")</f>
        <v/>
      </c>
      <c r="K4878" s="76"/>
      <c r="L4878" s="74" t="str">
        <f t="shared" si="152"/>
        <v/>
      </c>
    </row>
    <row r="4879" spans="1:12" ht="18.95" customHeight="1" x14ac:dyDescent="0.25">
      <c r="A4879" s="52"/>
      <c r="C4879" s="185"/>
      <c r="D4879" s="76"/>
      <c r="E4879" s="76" t="str">
        <f>IF(D4879="","",IFERROR(VLOOKUP(D4879,Cadastro!$C$9:$D$1009,2,FALSE),"NOT FOUND"))</f>
        <v/>
      </c>
      <c r="F4879" s="76"/>
      <c r="G4879" s="94"/>
      <c r="H4879" s="97"/>
      <c r="I4879" s="77">
        <f t="shared" si="153"/>
        <v>0</v>
      </c>
      <c r="J4879" s="78" t="str">
        <f>IFERROR(IF(E4879="","",VLOOKUP(D4879,Saldo!$P$8:$Q$1009,2,FALSE)),"")</f>
        <v/>
      </c>
      <c r="K4879" s="76"/>
      <c r="L4879" s="74" t="str">
        <f t="shared" si="152"/>
        <v/>
      </c>
    </row>
    <row r="4880" spans="1:12" ht="18.95" customHeight="1" x14ac:dyDescent="0.25">
      <c r="A4880" s="52"/>
      <c r="C4880" s="185"/>
      <c r="D4880" s="76"/>
      <c r="E4880" s="76" t="str">
        <f>IF(D4880="","",IFERROR(VLOOKUP(D4880,Cadastro!$C$9:$D$1009,2,FALSE),"NOT FOUND"))</f>
        <v/>
      </c>
      <c r="F4880" s="76"/>
      <c r="G4880" s="94"/>
      <c r="H4880" s="97"/>
      <c r="I4880" s="77">
        <f t="shared" si="153"/>
        <v>0</v>
      </c>
      <c r="J4880" s="78" t="str">
        <f>IFERROR(IF(E4880="","",VLOOKUP(D4880,Saldo!$P$8:$Q$1009,2,FALSE)),"")</f>
        <v/>
      </c>
      <c r="K4880" s="76"/>
      <c r="L4880" s="74" t="str">
        <f t="shared" si="152"/>
        <v/>
      </c>
    </row>
    <row r="4881" spans="1:12" ht="18.95" customHeight="1" x14ac:dyDescent="0.25">
      <c r="A4881" s="52"/>
      <c r="C4881" s="185"/>
      <c r="D4881" s="76"/>
      <c r="E4881" s="76" t="str">
        <f>IF(D4881="","",IFERROR(VLOOKUP(D4881,Cadastro!$C$9:$D$1009,2,FALSE),"NOT FOUND"))</f>
        <v/>
      </c>
      <c r="F4881" s="76"/>
      <c r="G4881" s="94"/>
      <c r="H4881" s="97"/>
      <c r="I4881" s="77">
        <f t="shared" si="153"/>
        <v>0</v>
      </c>
      <c r="J4881" s="78" t="str">
        <f>IFERROR(IF(E4881="","",VLOOKUP(D4881,Saldo!$P$8:$Q$1009,2,FALSE)),"")</f>
        <v/>
      </c>
      <c r="K4881" s="76"/>
      <c r="L4881" s="74" t="str">
        <f t="shared" si="152"/>
        <v/>
      </c>
    </row>
    <row r="4882" spans="1:12" ht="18.95" customHeight="1" x14ac:dyDescent="0.25">
      <c r="A4882" s="52"/>
      <c r="C4882" s="185"/>
      <c r="D4882" s="76"/>
      <c r="E4882" s="76" t="str">
        <f>IF(D4882="","",IFERROR(VLOOKUP(D4882,Cadastro!$C$9:$D$1009,2,FALSE),"NOT FOUND"))</f>
        <v/>
      </c>
      <c r="F4882" s="76"/>
      <c r="G4882" s="94"/>
      <c r="H4882" s="97"/>
      <c r="I4882" s="77">
        <f t="shared" si="153"/>
        <v>0</v>
      </c>
      <c r="J4882" s="78" t="str">
        <f>IFERROR(IF(E4882="","",VLOOKUP(D4882,Saldo!$P$8:$Q$1009,2,FALSE)),"")</f>
        <v/>
      </c>
      <c r="K4882" s="76"/>
      <c r="L4882" s="74" t="str">
        <f t="shared" si="152"/>
        <v/>
      </c>
    </row>
    <row r="4883" spans="1:12" ht="18.95" customHeight="1" x14ac:dyDescent="0.25">
      <c r="A4883" s="52"/>
      <c r="C4883" s="185"/>
      <c r="D4883" s="76"/>
      <c r="E4883" s="76" t="str">
        <f>IF(D4883="","",IFERROR(VLOOKUP(D4883,Cadastro!$C$9:$D$1009,2,FALSE),"NOT FOUND"))</f>
        <v/>
      </c>
      <c r="F4883" s="76"/>
      <c r="G4883" s="94"/>
      <c r="H4883" s="97"/>
      <c r="I4883" s="77">
        <f t="shared" si="153"/>
        <v>0</v>
      </c>
      <c r="J4883" s="78" t="str">
        <f>IFERROR(IF(E4883="","",VLOOKUP(D4883,Saldo!$P$8:$Q$1009,2,FALSE)),"")</f>
        <v/>
      </c>
      <c r="K4883" s="76"/>
      <c r="L4883" s="74" t="str">
        <f t="shared" si="152"/>
        <v/>
      </c>
    </row>
    <row r="4884" spans="1:12" ht="18.95" customHeight="1" x14ac:dyDescent="0.25">
      <c r="A4884" s="52"/>
      <c r="C4884" s="185"/>
      <c r="D4884" s="76"/>
      <c r="E4884" s="76" t="str">
        <f>IF(D4884="","",IFERROR(VLOOKUP(D4884,Cadastro!$C$9:$D$1009,2,FALSE),"NOT FOUND"))</f>
        <v/>
      </c>
      <c r="F4884" s="76"/>
      <c r="G4884" s="94"/>
      <c r="H4884" s="97"/>
      <c r="I4884" s="77">
        <f t="shared" si="153"/>
        <v>0</v>
      </c>
      <c r="J4884" s="78" t="str">
        <f>IFERROR(IF(E4884="","",VLOOKUP(D4884,Saldo!$P$8:$Q$1009,2,FALSE)),"")</f>
        <v/>
      </c>
      <c r="K4884" s="76"/>
      <c r="L4884" s="74" t="str">
        <f t="shared" si="152"/>
        <v/>
      </c>
    </row>
    <row r="4885" spans="1:12" ht="18.95" customHeight="1" x14ac:dyDescent="0.25">
      <c r="A4885" s="52"/>
      <c r="C4885" s="185"/>
      <c r="D4885" s="76"/>
      <c r="E4885" s="76" t="str">
        <f>IF(D4885="","",IFERROR(VLOOKUP(D4885,Cadastro!$C$9:$D$1009,2,FALSE),"NOT FOUND"))</f>
        <v/>
      </c>
      <c r="F4885" s="76"/>
      <c r="G4885" s="94"/>
      <c r="H4885" s="97"/>
      <c r="I4885" s="77">
        <f t="shared" si="153"/>
        <v>0</v>
      </c>
      <c r="J4885" s="78" t="str">
        <f>IFERROR(IF(E4885="","",VLOOKUP(D4885,Saldo!$P$8:$Q$1009,2,FALSE)),"")</f>
        <v/>
      </c>
      <c r="K4885" s="76"/>
      <c r="L4885" s="74" t="str">
        <f t="shared" si="152"/>
        <v/>
      </c>
    </row>
    <row r="4886" spans="1:12" ht="18.95" customHeight="1" x14ac:dyDescent="0.25">
      <c r="A4886" s="52"/>
      <c r="C4886" s="185"/>
      <c r="D4886" s="76"/>
      <c r="E4886" s="76" t="str">
        <f>IF(D4886="","",IFERROR(VLOOKUP(D4886,Cadastro!$C$9:$D$1009,2,FALSE),"NOT FOUND"))</f>
        <v/>
      </c>
      <c r="F4886" s="76"/>
      <c r="G4886" s="94"/>
      <c r="H4886" s="97"/>
      <c r="I4886" s="77">
        <f t="shared" si="153"/>
        <v>0</v>
      </c>
      <c r="J4886" s="78" t="str">
        <f>IFERROR(IF(E4886="","",VLOOKUP(D4886,Saldo!$P$8:$Q$1009,2,FALSE)),"")</f>
        <v/>
      </c>
      <c r="K4886" s="76"/>
      <c r="L4886" s="74" t="str">
        <f t="shared" si="152"/>
        <v/>
      </c>
    </row>
    <row r="4887" spans="1:12" ht="18.95" customHeight="1" x14ac:dyDescent="0.25">
      <c r="A4887" s="52"/>
      <c r="C4887" s="185"/>
      <c r="D4887" s="76"/>
      <c r="E4887" s="76" t="str">
        <f>IF(D4887="","",IFERROR(VLOOKUP(D4887,Cadastro!$C$9:$D$1009,2,FALSE),"NOT FOUND"))</f>
        <v/>
      </c>
      <c r="F4887" s="76"/>
      <c r="G4887" s="94"/>
      <c r="H4887" s="97"/>
      <c r="I4887" s="77">
        <f t="shared" si="153"/>
        <v>0</v>
      </c>
      <c r="J4887" s="78" t="str">
        <f>IFERROR(IF(E4887="","",VLOOKUP(D4887,Saldo!$P$8:$Q$1009,2,FALSE)),"")</f>
        <v/>
      </c>
      <c r="K4887" s="76"/>
      <c r="L4887" s="74" t="str">
        <f t="shared" si="152"/>
        <v/>
      </c>
    </row>
    <row r="4888" spans="1:12" ht="18.95" customHeight="1" x14ac:dyDescent="0.25">
      <c r="A4888" s="52"/>
      <c r="C4888" s="185"/>
      <c r="D4888" s="76"/>
      <c r="E4888" s="76" t="str">
        <f>IF(D4888="","",IFERROR(VLOOKUP(D4888,Cadastro!$C$9:$D$1009,2,FALSE),"NOT FOUND"))</f>
        <v/>
      </c>
      <c r="F4888" s="76"/>
      <c r="G4888" s="94"/>
      <c r="H4888" s="97"/>
      <c r="I4888" s="77">
        <f t="shared" si="153"/>
        <v>0</v>
      </c>
      <c r="J4888" s="78" t="str">
        <f>IFERROR(IF(E4888="","",VLOOKUP(D4888,Saldo!$P$8:$Q$1009,2,FALSE)),"")</f>
        <v/>
      </c>
      <c r="K4888" s="76"/>
      <c r="L4888" s="74" t="str">
        <f t="shared" si="152"/>
        <v/>
      </c>
    </row>
    <row r="4889" spans="1:12" ht="18.95" customHeight="1" x14ac:dyDescent="0.25">
      <c r="A4889" s="52"/>
      <c r="C4889" s="185"/>
      <c r="D4889" s="76"/>
      <c r="E4889" s="76" t="str">
        <f>IF(D4889="","",IFERROR(VLOOKUP(D4889,Cadastro!$C$9:$D$1009,2,FALSE),"NOT FOUND"))</f>
        <v/>
      </c>
      <c r="F4889" s="76"/>
      <c r="G4889" s="94"/>
      <c r="H4889" s="97"/>
      <c r="I4889" s="77">
        <f t="shared" si="153"/>
        <v>0</v>
      </c>
      <c r="J4889" s="78" t="str">
        <f>IFERROR(IF(E4889="","",VLOOKUP(D4889,Saldo!$P$8:$Q$1009,2,FALSE)),"")</f>
        <v/>
      </c>
      <c r="K4889" s="76"/>
      <c r="L4889" s="74" t="str">
        <f t="shared" si="152"/>
        <v/>
      </c>
    </row>
    <row r="4890" spans="1:12" ht="18.95" customHeight="1" x14ac:dyDescent="0.25">
      <c r="A4890" s="52"/>
      <c r="C4890" s="185"/>
      <c r="D4890" s="76"/>
      <c r="E4890" s="76" t="str">
        <f>IF(D4890="","",IFERROR(VLOOKUP(D4890,Cadastro!$C$9:$D$1009,2,FALSE),"NOT FOUND"))</f>
        <v/>
      </c>
      <c r="F4890" s="76"/>
      <c r="G4890" s="94"/>
      <c r="H4890" s="97"/>
      <c r="I4890" s="77">
        <f t="shared" si="153"/>
        <v>0</v>
      </c>
      <c r="J4890" s="78" t="str">
        <f>IFERROR(IF(E4890="","",VLOOKUP(D4890,Saldo!$P$8:$Q$1009,2,FALSE)),"")</f>
        <v/>
      </c>
      <c r="K4890" s="76"/>
      <c r="L4890" s="74" t="str">
        <f t="shared" si="152"/>
        <v/>
      </c>
    </row>
    <row r="4891" spans="1:12" ht="18.95" customHeight="1" x14ac:dyDescent="0.25">
      <c r="A4891" s="52"/>
      <c r="C4891" s="185"/>
      <c r="D4891" s="76"/>
      <c r="E4891" s="76" t="str">
        <f>IF(D4891="","",IFERROR(VLOOKUP(D4891,Cadastro!$C$9:$D$1009,2,FALSE),"NOT FOUND"))</f>
        <v/>
      </c>
      <c r="F4891" s="76"/>
      <c r="G4891" s="94"/>
      <c r="H4891" s="97"/>
      <c r="I4891" s="77">
        <f t="shared" si="153"/>
        <v>0</v>
      </c>
      <c r="J4891" s="78" t="str">
        <f>IFERROR(IF(E4891="","",VLOOKUP(D4891,Saldo!$P$8:$Q$1009,2,FALSE)),"")</f>
        <v/>
      </c>
      <c r="K4891" s="76"/>
      <c r="L4891" s="74" t="str">
        <f t="shared" si="152"/>
        <v/>
      </c>
    </row>
    <row r="4892" spans="1:12" ht="18.95" customHeight="1" x14ac:dyDescent="0.25">
      <c r="A4892" s="52"/>
      <c r="C4892" s="185"/>
      <c r="D4892" s="76"/>
      <c r="E4892" s="76" t="str">
        <f>IF(D4892="","",IFERROR(VLOOKUP(D4892,Cadastro!$C$9:$D$1009,2,FALSE),"NOT FOUND"))</f>
        <v/>
      </c>
      <c r="F4892" s="76"/>
      <c r="G4892" s="94"/>
      <c r="H4892" s="97"/>
      <c r="I4892" s="77">
        <f t="shared" si="153"/>
        <v>0</v>
      </c>
      <c r="J4892" s="78" t="str">
        <f>IFERROR(IF(E4892="","",VLOOKUP(D4892,Saldo!$P$8:$Q$1009,2,FALSE)),"")</f>
        <v/>
      </c>
      <c r="K4892" s="76"/>
      <c r="L4892" s="74" t="str">
        <f t="shared" si="152"/>
        <v/>
      </c>
    </row>
    <row r="4893" spans="1:12" ht="18.95" customHeight="1" x14ac:dyDescent="0.25">
      <c r="A4893" s="52"/>
      <c r="C4893" s="185"/>
      <c r="D4893" s="76"/>
      <c r="E4893" s="76" t="str">
        <f>IF(D4893="","",IFERROR(VLOOKUP(D4893,Cadastro!$C$9:$D$1009,2,FALSE),"NOT FOUND"))</f>
        <v/>
      </c>
      <c r="F4893" s="76"/>
      <c r="G4893" s="94"/>
      <c r="H4893" s="97"/>
      <c r="I4893" s="77">
        <f t="shared" si="153"/>
        <v>0</v>
      </c>
      <c r="J4893" s="78" t="str">
        <f>IFERROR(IF(E4893="","",VLOOKUP(D4893,Saldo!$P$8:$Q$1009,2,FALSE)),"")</f>
        <v/>
      </c>
      <c r="K4893" s="76"/>
      <c r="L4893" s="74" t="str">
        <f t="shared" si="152"/>
        <v/>
      </c>
    </row>
    <row r="4894" spans="1:12" ht="18.95" customHeight="1" x14ac:dyDescent="0.25">
      <c r="A4894" s="52"/>
      <c r="C4894" s="185"/>
      <c r="D4894" s="76"/>
      <c r="E4894" s="76" t="str">
        <f>IF(D4894="","",IFERROR(VLOOKUP(D4894,Cadastro!$C$9:$D$1009,2,FALSE),"NOT FOUND"))</f>
        <v/>
      </c>
      <c r="F4894" s="76"/>
      <c r="G4894" s="94"/>
      <c r="H4894" s="97"/>
      <c r="I4894" s="77">
        <f t="shared" si="153"/>
        <v>0</v>
      </c>
      <c r="J4894" s="78" t="str">
        <f>IFERROR(IF(E4894="","",VLOOKUP(D4894,Saldo!$P$8:$Q$1009,2,FALSE)),"")</f>
        <v/>
      </c>
      <c r="K4894" s="76"/>
      <c r="L4894" s="74" t="str">
        <f t="shared" si="152"/>
        <v/>
      </c>
    </row>
    <row r="4895" spans="1:12" ht="18.95" customHeight="1" x14ac:dyDescent="0.25">
      <c r="A4895" s="52"/>
      <c r="C4895" s="185"/>
      <c r="D4895" s="76"/>
      <c r="E4895" s="76" t="str">
        <f>IF(D4895="","",IFERROR(VLOOKUP(D4895,Cadastro!$C$9:$D$1009,2,FALSE),"NOT FOUND"))</f>
        <v/>
      </c>
      <c r="F4895" s="76"/>
      <c r="G4895" s="94"/>
      <c r="H4895" s="97"/>
      <c r="I4895" s="77">
        <f t="shared" si="153"/>
        <v>0</v>
      </c>
      <c r="J4895" s="78" t="str">
        <f>IFERROR(IF(E4895="","",VLOOKUP(D4895,Saldo!$P$8:$Q$1009,2,FALSE)),"")</f>
        <v/>
      </c>
      <c r="K4895" s="76"/>
      <c r="L4895" s="74" t="str">
        <f t="shared" si="152"/>
        <v/>
      </c>
    </row>
    <row r="4896" spans="1:12" ht="18.95" customHeight="1" x14ac:dyDescent="0.25">
      <c r="A4896" s="52"/>
      <c r="C4896" s="185"/>
      <c r="D4896" s="76"/>
      <c r="E4896" s="76" t="str">
        <f>IF(D4896="","",IFERROR(VLOOKUP(D4896,Cadastro!$C$9:$D$1009,2,FALSE),"NOT FOUND"))</f>
        <v/>
      </c>
      <c r="F4896" s="76"/>
      <c r="G4896" s="94"/>
      <c r="H4896" s="97"/>
      <c r="I4896" s="77">
        <f t="shared" si="153"/>
        <v>0</v>
      </c>
      <c r="J4896" s="78" t="str">
        <f>IFERROR(IF(E4896="","",VLOOKUP(D4896,Saldo!$P$8:$Q$1009,2,FALSE)),"")</f>
        <v/>
      </c>
      <c r="K4896" s="76"/>
      <c r="L4896" s="74" t="str">
        <f t="shared" si="152"/>
        <v/>
      </c>
    </row>
    <row r="4897" spans="1:12" ht="18.95" customHeight="1" x14ac:dyDescent="0.25">
      <c r="A4897" s="52"/>
      <c r="C4897" s="185"/>
      <c r="D4897" s="76"/>
      <c r="E4897" s="76" t="str">
        <f>IF(D4897="","",IFERROR(VLOOKUP(D4897,Cadastro!$C$9:$D$1009,2,FALSE),"NOT FOUND"))</f>
        <v/>
      </c>
      <c r="F4897" s="76"/>
      <c r="G4897" s="94"/>
      <c r="H4897" s="97"/>
      <c r="I4897" s="77">
        <f t="shared" si="153"/>
        <v>0</v>
      </c>
      <c r="J4897" s="78" t="str">
        <f>IFERROR(IF(E4897="","",VLOOKUP(D4897,Saldo!$P$8:$Q$1009,2,FALSE)),"")</f>
        <v/>
      </c>
      <c r="K4897" s="76"/>
      <c r="L4897" s="74" t="str">
        <f t="shared" si="152"/>
        <v/>
      </c>
    </row>
    <row r="4898" spans="1:12" ht="18.95" customHeight="1" x14ac:dyDescent="0.25">
      <c r="A4898" s="52"/>
      <c r="C4898" s="185"/>
      <c r="D4898" s="76"/>
      <c r="E4898" s="76" t="str">
        <f>IF(D4898="","",IFERROR(VLOOKUP(D4898,Cadastro!$C$9:$D$1009,2,FALSE),"NOT FOUND"))</f>
        <v/>
      </c>
      <c r="F4898" s="76"/>
      <c r="G4898" s="94"/>
      <c r="H4898" s="97"/>
      <c r="I4898" s="77">
        <f t="shared" si="153"/>
        <v>0</v>
      </c>
      <c r="J4898" s="78" t="str">
        <f>IFERROR(IF(E4898="","",VLOOKUP(D4898,Saldo!$P$8:$Q$1009,2,FALSE)),"")</f>
        <v/>
      </c>
      <c r="K4898" s="76"/>
      <c r="L4898" s="74" t="str">
        <f t="shared" si="152"/>
        <v/>
      </c>
    </row>
    <row r="4899" spans="1:12" ht="18.95" customHeight="1" x14ac:dyDescent="0.25">
      <c r="A4899" s="52"/>
      <c r="C4899" s="185"/>
      <c r="D4899" s="76"/>
      <c r="E4899" s="76" t="str">
        <f>IF(D4899="","",IFERROR(VLOOKUP(D4899,Cadastro!$C$9:$D$1009,2,FALSE),"NOT FOUND"))</f>
        <v/>
      </c>
      <c r="F4899" s="76"/>
      <c r="G4899" s="94"/>
      <c r="H4899" s="97"/>
      <c r="I4899" s="77">
        <f t="shared" si="153"/>
        <v>0</v>
      </c>
      <c r="J4899" s="78" t="str">
        <f>IFERROR(IF(E4899="","",VLOOKUP(D4899,Saldo!$P$8:$Q$1009,2,FALSE)),"")</f>
        <v/>
      </c>
      <c r="K4899" s="76"/>
      <c r="L4899" s="74" t="str">
        <f t="shared" si="152"/>
        <v/>
      </c>
    </row>
    <row r="4900" spans="1:12" ht="18.95" customHeight="1" x14ac:dyDescent="0.25">
      <c r="A4900" s="52"/>
      <c r="C4900" s="185"/>
      <c r="D4900" s="76"/>
      <c r="E4900" s="76" t="str">
        <f>IF(D4900="","",IFERROR(VLOOKUP(D4900,Cadastro!$C$9:$D$1009,2,FALSE),"NOT FOUND"))</f>
        <v/>
      </c>
      <c r="F4900" s="76"/>
      <c r="G4900" s="94"/>
      <c r="H4900" s="97"/>
      <c r="I4900" s="77">
        <f t="shared" si="153"/>
        <v>0</v>
      </c>
      <c r="J4900" s="78" t="str">
        <f>IFERROR(IF(E4900="","",VLOOKUP(D4900,Saldo!$P$8:$Q$1009,2,FALSE)),"")</f>
        <v/>
      </c>
      <c r="K4900" s="76"/>
      <c r="L4900" s="74" t="str">
        <f t="shared" si="152"/>
        <v/>
      </c>
    </row>
    <row r="4901" spans="1:12" ht="18.95" customHeight="1" x14ac:dyDescent="0.25">
      <c r="A4901" s="52"/>
      <c r="C4901" s="185"/>
      <c r="D4901" s="76"/>
      <c r="E4901" s="76" t="str">
        <f>IF(D4901="","",IFERROR(VLOOKUP(D4901,Cadastro!$C$9:$D$1009,2,FALSE),"NOT FOUND"))</f>
        <v/>
      </c>
      <c r="F4901" s="76"/>
      <c r="G4901" s="94"/>
      <c r="H4901" s="97"/>
      <c r="I4901" s="77">
        <f t="shared" si="153"/>
        <v>0</v>
      </c>
      <c r="J4901" s="78" t="str">
        <f>IFERROR(IF(E4901="","",VLOOKUP(D4901,Saldo!$P$8:$Q$1009,2,FALSE)),"")</f>
        <v/>
      </c>
      <c r="K4901" s="76"/>
      <c r="L4901" s="74" t="str">
        <f t="shared" si="152"/>
        <v/>
      </c>
    </row>
    <row r="4902" spans="1:12" ht="18.95" customHeight="1" x14ac:dyDescent="0.25">
      <c r="A4902" s="52"/>
      <c r="C4902" s="185"/>
      <c r="D4902" s="76"/>
      <c r="E4902" s="76" t="str">
        <f>IF(D4902="","",IFERROR(VLOOKUP(D4902,Cadastro!$C$9:$D$1009,2,FALSE),"NOT FOUND"))</f>
        <v/>
      </c>
      <c r="F4902" s="76"/>
      <c r="G4902" s="94"/>
      <c r="H4902" s="97"/>
      <c r="I4902" s="77">
        <f t="shared" si="153"/>
        <v>0</v>
      </c>
      <c r="J4902" s="78" t="str">
        <f>IFERROR(IF(E4902="","",VLOOKUP(D4902,Saldo!$P$8:$Q$1009,2,FALSE)),"")</f>
        <v/>
      </c>
      <c r="K4902" s="76"/>
      <c r="L4902" s="74" t="str">
        <f t="shared" si="152"/>
        <v/>
      </c>
    </row>
    <row r="4903" spans="1:12" ht="18.95" customHeight="1" x14ac:dyDescent="0.25">
      <c r="A4903" s="52"/>
      <c r="C4903" s="185"/>
      <c r="D4903" s="76"/>
      <c r="E4903" s="76" t="str">
        <f>IF(D4903="","",IFERROR(VLOOKUP(D4903,Cadastro!$C$9:$D$1009,2,FALSE),"NOT FOUND"))</f>
        <v/>
      </c>
      <c r="F4903" s="76"/>
      <c r="G4903" s="94"/>
      <c r="H4903" s="97"/>
      <c r="I4903" s="77">
        <f t="shared" si="153"/>
        <v>0</v>
      </c>
      <c r="J4903" s="78" t="str">
        <f>IFERROR(IF(E4903="","",VLOOKUP(D4903,Saldo!$P$8:$Q$1009,2,FALSE)),"")</f>
        <v/>
      </c>
      <c r="K4903" s="76"/>
      <c r="L4903" s="74" t="str">
        <f t="shared" si="152"/>
        <v/>
      </c>
    </row>
    <row r="4904" spans="1:12" ht="18.95" customHeight="1" x14ac:dyDescent="0.25">
      <c r="A4904" s="52"/>
      <c r="C4904" s="185"/>
      <c r="D4904" s="76"/>
      <c r="E4904" s="76" t="str">
        <f>IF(D4904="","",IFERROR(VLOOKUP(D4904,Cadastro!$C$9:$D$1009,2,FALSE),"NOT FOUND"))</f>
        <v/>
      </c>
      <c r="F4904" s="76"/>
      <c r="G4904" s="94"/>
      <c r="H4904" s="97"/>
      <c r="I4904" s="77">
        <f t="shared" si="153"/>
        <v>0</v>
      </c>
      <c r="J4904" s="78" t="str">
        <f>IFERROR(IF(E4904="","",VLOOKUP(D4904,Saldo!$P$8:$Q$1009,2,FALSE)),"")</f>
        <v/>
      </c>
      <c r="K4904" s="76"/>
      <c r="L4904" s="74" t="str">
        <f t="shared" si="152"/>
        <v/>
      </c>
    </row>
    <row r="4905" spans="1:12" ht="18.95" customHeight="1" x14ac:dyDescent="0.25">
      <c r="A4905" s="52"/>
      <c r="C4905" s="185"/>
      <c r="D4905" s="76"/>
      <c r="E4905" s="76" t="str">
        <f>IF(D4905="","",IFERROR(VLOOKUP(D4905,Cadastro!$C$9:$D$1009,2,FALSE),"NOT FOUND"))</f>
        <v/>
      </c>
      <c r="F4905" s="76"/>
      <c r="G4905" s="94"/>
      <c r="H4905" s="97"/>
      <c r="I4905" s="77">
        <f t="shared" si="153"/>
        <v>0</v>
      </c>
      <c r="J4905" s="78" t="str">
        <f>IFERROR(IF(E4905="","",VLOOKUP(D4905,Saldo!$P$8:$Q$1009,2,FALSE)),"")</f>
        <v/>
      </c>
      <c r="K4905" s="76"/>
      <c r="L4905" s="74" t="str">
        <f t="shared" si="152"/>
        <v/>
      </c>
    </row>
    <row r="4906" spans="1:12" ht="18.95" customHeight="1" x14ac:dyDescent="0.25">
      <c r="A4906" s="52"/>
      <c r="C4906" s="185"/>
      <c r="D4906" s="76"/>
      <c r="E4906" s="76" t="str">
        <f>IF(D4906="","",IFERROR(VLOOKUP(D4906,Cadastro!$C$9:$D$1009,2,FALSE),"NOT FOUND"))</f>
        <v/>
      </c>
      <c r="F4906" s="76"/>
      <c r="G4906" s="94"/>
      <c r="H4906" s="97"/>
      <c r="I4906" s="77">
        <f t="shared" si="153"/>
        <v>0</v>
      </c>
      <c r="J4906" s="78" t="str">
        <f>IFERROR(IF(E4906="","",VLOOKUP(D4906,Saldo!$P$8:$Q$1009,2,FALSE)),"")</f>
        <v/>
      </c>
      <c r="K4906" s="76"/>
      <c r="L4906" s="74" t="str">
        <f t="shared" si="152"/>
        <v/>
      </c>
    </row>
    <row r="4907" spans="1:12" ht="18.95" customHeight="1" x14ac:dyDescent="0.25">
      <c r="A4907" s="52"/>
      <c r="C4907" s="185"/>
      <c r="D4907" s="76"/>
      <c r="E4907" s="76" t="str">
        <f>IF(D4907="","",IFERROR(VLOOKUP(D4907,Cadastro!$C$9:$D$1009,2,FALSE),"NOT FOUND"))</f>
        <v/>
      </c>
      <c r="F4907" s="76"/>
      <c r="G4907" s="94"/>
      <c r="H4907" s="97"/>
      <c r="I4907" s="77">
        <f t="shared" si="153"/>
        <v>0</v>
      </c>
      <c r="J4907" s="78" t="str">
        <f>IFERROR(IF(E4907="","",VLOOKUP(D4907,Saldo!$P$8:$Q$1009,2,FALSE)),"")</f>
        <v/>
      </c>
      <c r="K4907" s="76"/>
      <c r="L4907" s="74" t="str">
        <f t="shared" si="152"/>
        <v/>
      </c>
    </row>
    <row r="4908" spans="1:12" ht="18.95" customHeight="1" x14ac:dyDescent="0.25">
      <c r="A4908" s="52"/>
      <c r="C4908" s="185"/>
      <c r="D4908" s="76"/>
      <c r="E4908" s="76" t="str">
        <f>IF(D4908="","",IFERROR(VLOOKUP(D4908,Cadastro!$C$9:$D$1009,2,FALSE),"NOT FOUND"))</f>
        <v/>
      </c>
      <c r="F4908" s="76"/>
      <c r="G4908" s="94"/>
      <c r="H4908" s="97"/>
      <c r="I4908" s="77">
        <f t="shared" si="153"/>
        <v>0</v>
      </c>
      <c r="J4908" s="78" t="str">
        <f>IFERROR(IF(E4908="","",VLOOKUP(D4908,Saldo!$P$8:$Q$1009,2,FALSE)),"")</f>
        <v/>
      </c>
      <c r="K4908" s="76"/>
      <c r="L4908" s="74" t="str">
        <f t="shared" si="152"/>
        <v/>
      </c>
    </row>
    <row r="4909" spans="1:12" ht="18.95" customHeight="1" x14ac:dyDescent="0.25">
      <c r="A4909" s="52"/>
      <c r="C4909" s="185"/>
      <c r="D4909" s="76"/>
      <c r="E4909" s="76" t="str">
        <f>IF(D4909="","",IFERROR(VLOOKUP(D4909,Cadastro!$C$9:$D$1009,2,FALSE),"NOT FOUND"))</f>
        <v/>
      </c>
      <c r="F4909" s="76"/>
      <c r="G4909" s="94"/>
      <c r="H4909" s="97"/>
      <c r="I4909" s="77">
        <f t="shared" si="153"/>
        <v>0</v>
      </c>
      <c r="J4909" s="78" t="str">
        <f>IFERROR(IF(E4909="","",VLOOKUP(D4909,Saldo!$P$8:$Q$1009,2,FALSE)),"")</f>
        <v/>
      </c>
      <c r="K4909" s="76"/>
      <c r="L4909" s="74" t="str">
        <f t="shared" si="152"/>
        <v/>
      </c>
    </row>
    <row r="4910" spans="1:12" ht="18.95" customHeight="1" x14ac:dyDescent="0.25">
      <c r="A4910" s="52"/>
      <c r="C4910" s="185"/>
      <c r="D4910" s="76"/>
      <c r="E4910" s="76" t="str">
        <f>IF(D4910="","",IFERROR(VLOOKUP(D4910,Cadastro!$C$9:$D$1009,2,FALSE),"NOT FOUND"))</f>
        <v/>
      </c>
      <c r="F4910" s="76"/>
      <c r="G4910" s="94"/>
      <c r="H4910" s="97"/>
      <c r="I4910" s="77">
        <f t="shared" si="153"/>
        <v>0</v>
      </c>
      <c r="J4910" s="78" t="str">
        <f>IFERROR(IF(E4910="","",VLOOKUP(D4910,Saldo!$P$8:$Q$1009,2,FALSE)),"")</f>
        <v/>
      </c>
      <c r="K4910" s="76"/>
      <c r="L4910" s="74" t="str">
        <f t="shared" si="152"/>
        <v/>
      </c>
    </row>
    <row r="4911" spans="1:12" ht="18.95" customHeight="1" x14ac:dyDescent="0.25">
      <c r="A4911" s="52"/>
      <c r="C4911" s="185"/>
      <c r="D4911" s="76"/>
      <c r="E4911" s="76" t="str">
        <f>IF(D4911="","",IFERROR(VLOOKUP(D4911,Cadastro!$C$9:$D$1009,2,FALSE),"NOT FOUND"))</f>
        <v/>
      </c>
      <c r="F4911" s="76"/>
      <c r="G4911" s="94"/>
      <c r="H4911" s="97"/>
      <c r="I4911" s="77">
        <f t="shared" si="153"/>
        <v>0</v>
      </c>
      <c r="J4911" s="78" t="str">
        <f>IFERROR(IF(E4911="","",VLOOKUP(D4911,Saldo!$P$8:$Q$1009,2,FALSE)),"")</f>
        <v/>
      </c>
      <c r="K4911" s="76"/>
      <c r="L4911" s="74" t="str">
        <f t="shared" si="152"/>
        <v/>
      </c>
    </row>
    <row r="4912" spans="1:12" ht="18.95" customHeight="1" x14ac:dyDescent="0.25">
      <c r="A4912" s="52"/>
      <c r="C4912" s="185"/>
      <c r="D4912" s="76"/>
      <c r="E4912" s="76" t="str">
        <f>IF(D4912="","",IFERROR(VLOOKUP(D4912,Cadastro!$C$9:$D$1009,2,FALSE),"NOT FOUND"))</f>
        <v/>
      </c>
      <c r="F4912" s="76"/>
      <c r="G4912" s="94"/>
      <c r="H4912" s="97"/>
      <c r="I4912" s="77">
        <f t="shared" si="153"/>
        <v>0</v>
      </c>
      <c r="J4912" s="78" t="str">
        <f>IFERROR(IF(E4912="","",VLOOKUP(D4912,Saldo!$P$8:$Q$1009,2,FALSE)),"")</f>
        <v/>
      </c>
      <c r="K4912" s="76"/>
      <c r="L4912" s="74" t="str">
        <f t="shared" si="152"/>
        <v/>
      </c>
    </row>
    <row r="4913" spans="1:12" ht="18.95" customHeight="1" x14ac:dyDescent="0.25">
      <c r="A4913" s="52"/>
      <c r="C4913" s="185"/>
      <c r="D4913" s="76"/>
      <c r="E4913" s="76" t="str">
        <f>IF(D4913="","",IFERROR(VLOOKUP(D4913,Cadastro!$C$9:$D$1009,2,FALSE),"NOT FOUND"))</f>
        <v/>
      </c>
      <c r="F4913" s="76"/>
      <c r="G4913" s="94"/>
      <c r="H4913" s="97"/>
      <c r="I4913" s="77">
        <f t="shared" si="153"/>
        <v>0</v>
      </c>
      <c r="J4913" s="78" t="str">
        <f>IFERROR(IF(E4913="","",VLOOKUP(D4913,Saldo!$P$8:$Q$1009,2,FALSE)),"")</f>
        <v/>
      </c>
      <c r="K4913" s="76"/>
      <c r="L4913" s="74" t="str">
        <f t="shared" si="152"/>
        <v/>
      </c>
    </row>
    <row r="4914" spans="1:12" ht="18.95" customHeight="1" x14ac:dyDescent="0.25">
      <c r="A4914" s="52"/>
      <c r="C4914" s="185"/>
      <c r="D4914" s="76"/>
      <c r="E4914" s="76" t="str">
        <f>IF(D4914="","",IFERROR(VLOOKUP(D4914,Cadastro!$C$9:$D$1009,2,FALSE),"NOT FOUND"))</f>
        <v/>
      </c>
      <c r="F4914" s="76"/>
      <c r="G4914" s="94"/>
      <c r="H4914" s="97"/>
      <c r="I4914" s="77">
        <f t="shared" si="153"/>
        <v>0</v>
      </c>
      <c r="J4914" s="78" t="str">
        <f>IFERROR(IF(E4914="","",VLOOKUP(D4914,Saldo!$P$8:$Q$1009,2,FALSE)),"")</f>
        <v/>
      </c>
      <c r="K4914" s="76"/>
      <c r="L4914" s="74" t="str">
        <f t="shared" si="152"/>
        <v/>
      </c>
    </row>
    <row r="4915" spans="1:12" ht="18.95" customHeight="1" x14ac:dyDescent="0.25">
      <c r="A4915" s="52"/>
      <c r="C4915" s="185"/>
      <c r="D4915" s="76"/>
      <c r="E4915" s="76" t="str">
        <f>IF(D4915="","",IFERROR(VLOOKUP(D4915,Cadastro!$C$9:$D$1009,2,FALSE),"NOT FOUND"))</f>
        <v/>
      </c>
      <c r="F4915" s="76"/>
      <c r="G4915" s="94"/>
      <c r="H4915" s="97"/>
      <c r="I4915" s="77">
        <f t="shared" si="153"/>
        <v>0</v>
      </c>
      <c r="J4915" s="78" t="str">
        <f>IFERROR(IF(E4915="","",VLOOKUP(D4915,Saldo!$P$8:$Q$1009,2,FALSE)),"")</f>
        <v/>
      </c>
      <c r="K4915" s="76"/>
      <c r="L4915" s="74" t="str">
        <f t="shared" si="152"/>
        <v/>
      </c>
    </row>
    <row r="4916" spans="1:12" ht="18.95" customHeight="1" x14ac:dyDescent="0.25">
      <c r="A4916" s="52"/>
      <c r="C4916" s="185"/>
      <c r="D4916" s="76"/>
      <c r="E4916" s="76" t="str">
        <f>IF(D4916="","",IFERROR(VLOOKUP(D4916,Cadastro!$C$9:$D$1009,2,FALSE),"NOT FOUND"))</f>
        <v/>
      </c>
      <c r="F4916" s="76"/>
      <c r="G4916" s="94"/>
      <c r="H4916" s="97"/>
      <c r="I4916" s="77">
        <f t="shared" si="153"/>
        <v>0</v>
      </c>
      <c r="J4916" s="78" t="str">
        <f>IFERROR(IF(E4916="","",VLOOKUP(D4916,Saldo!$P$8:$Q$1009,2,FALSE)),"")</f>
        <v/>
      </c>
      <c r="K4916" s="76"/>
      <c r="L4916" s="74" t="str">
        <f t="shared" si="152"/>
        <v/>
      </c>
    </row>
    <row r="4917" spans="1:12" ht="18.95" customHeight="1" x14ac:dyDescent="0.25">
      <c r="A4917" s="52"/>
      <c r="C4917" s="185"/>
      <c r="D4917" s="76"/>
      <c r="E4917" s="76" t="str">
        <f>IF(D4917="","",IFERROR(VLOOKUP(D4917,Cadastro!$C$9:$D$1009,2,FALSE),"NOT FOUND"))</f>
        <v/>
      </c>
      <c r="F4917" s="76"/>
      <c r="G4917" s="94"/>
      <c r="H4917" s="97"/>
      <c r="I4917" s="77">
        <f t="shared" si="153"/>
        <v>0</v>
      </c>
      <c r="J4917" s="78" t="str">
        <f>IFERROR(IF(E4917="","",VLOOKUP(D4917,Saldo!$P$8:$Q$1009,2,FALSE)),"")</f>
        <v/>
      </c>
      <c r="K4917" s="76"/>
      <c r="L4917" s="74" t="str">
        <f t="shared" si="152"/>
        <v/>
      </c>
    </row>
    <row r="4918" spans="1:12" ht="18.95" customHeight="1" x14ac:dyDescent="0.25">
      <c r="A4918" s="52"/>
      <c r="C4918" s="185"/>
      <c r="D4918" s="76"/>
      <c r="E4918" s="76" t="str">
        <f>IF(D4918="","",IFERROR(VLOOKUP(D4918,Cadastro!$C$9:$D$1009,2,FALSE),"NOT FOUND"))</f>
        <v/>
      </c>
      <c r="F4918" s="76"/>
      <c r="G4918" s="94"/>
      <c r="H4918" s="97"/>
      <c r="I4918" s="77">
        <f t="shared" si="153"/>
        <v>0</v>
      </c>
      <c r="J4918" s="78" t="str">
        <f>IFERROR(IF(E4918="","",VLOOKUP(D4918,Saldo!$P$8:$Q$1009,2,FALSE)),"")</f>
        <v/>
      </c>
      <c r="K4918" s="76"/>
      <c r="L4918" s="74" t="str">
        <f t="shared" si="152"/>
        <v/>
      </c>
    </row>
    <row r="4919" spans="1:12" ht="18.95" customHeight="1" x14ac:dyDescent="0.25">
      <c r="A4919" s="52"/>
      <c r="C4919" s="185"/>
      <c r="D4919" s="76"/>
      <c r="E4919" s="76" t="str">
        <f>IF(D4919="","",IFERROR(VLOOKUP(D4919,Cadastro!$C$9:$D$1009,2,FALSE),"NOT FOUND"))</f>
        <v/>
      </c>
      <c r="F4919" s="76"/>
      <c r="G4919" s="94"/>
      <c r="H4919" s="97"/>
      <c r="I4919" s="77">
        <f t="shared" si="153"/>
        <v>0</v>
      </c>
      <c r="J4919" s="78" t="str">
        <f>IFERROR(IF(E4919="","",VLOOKUP(D4919,Saldo!$P$8:$Q$1009,2,FALSE)),"")</f>
        <v/>
      </c>
      <c r="K4919" s="76"/>
      <c r="L4919" s="74" t="str">
        <f t="shared" si="152"/>
        <v/>
      </c>
    </row>
    <row r="4920" spans="1:12" ht="18.95" customHeight="1" x14ac:dyDescent="0.25">
      <c r="A4920" s="52"/>
      <c r="C4920" s="185"/>
      <c r="D4920" s="76"/>
      <c r="E4920" s="76" t="str">
        <f>IF(D4920="","",IFERROR(VLOOKUP(D4920,Cadastro!$C$9:$D$1009,2,FALSE),"NOT FOUND"))</f>
        <v/>
      </c>
      <c r="F4920" s="76"/>
      <c r="G4920" s="94"/>
      <c r="H4920" s="97"/>
      <c r="I4920" s="77">
        <f t="shared" si="153"/>
        <v>0</v>
      </c>
      <c r="J4920" s="78" t="str">
        <f>IFERROR(IF(E4920="","",VLOOKUP(D4920,Saldo!$P$8:$Q$1009,2,FALSE)),"")</f>
        <v/>
      </c>
      <c r="K4920" s="76"/>
      <c r="L4920" s="74" t="str">
        <f t="shared" si="152"/>
        <v/>
      </c>
    </row>
    <row r="4921" spans="1:12" ht="18.95" customHeight="1" x14ac:dyDescent="0.25">
      <c r="A4921" s="52"/>
      <c r="C4921" s="185"/>
      <c r="D4921" s="76"/>
      <c r="E4921" s="76" t="str">
        <f>IF(D4921="","",IFERROR(VLOOKUP(D4921,Cadastro!$C$9:$D$1009,2,FALSE),"NOT FOUND"))</f>
        <v/>
      </c>
      <c r="F4921" s="76"/>
      <c r="G4921" s="94"/>
      <c r="H4921" s="97"/>
      <c r="I4921" s="77">
        <f t="shared" si="153"/>
        <v>0</v>
      </c>
      <c r="J4921" s="78" t="str">
        <f>IFERROR(IF(E4921="","",VLOOKUP(D4921,Saldo!$P$8:$Q$1009,2,FALSE)),"")</f>
        <v/>
      </c>
      <c r="K4921" s="76"/>
      <c r="L4921" s="74" t="str">
        <f t="shared" si="152"/>
        <v/>
      </c>
    </row>
    <row r="4922" spans="1:12" ht="18.95" customHeight="1" x14ac:dyDescent="0.25">
      <c r="A4922" s="52"/>
      <c r="C4922" s="185"/>
      <c r="D4922" s="76"/>
      <c r="E4922" s="76" t="str">
        <f>IF(D4922="","",IFERROR(VLOOKUP(D4922,Cadastro!$C$9:$D$1009,2,FALSE),"NOT FOUND"))</f>
        <v/>
      </c>
      <c r="F4922" s="76"/>
      <c r="G4922" s="94"/>
      <c r="H4922" s="97"/>
      <c r="I4922" s="77">
        <f t="shared" si="153"/>
        <v>0</v>
      </c>
      <c r="J4922" s="78" t="str">
        <f>IFERROR(IF(E4922="","",VLOOKUP(D4922,Saldo!$P$8:$Q$1009,2,FALSE)),"")</f>
        <v/>
      </c>
      <c r="K4922" s="76"/>
      <c r="L4922" s="74" t="str">
        <f t="shared" si="152"/>
        <v/>
      </c>
    </row>
    <row r="4923" spans="1:12" ht="18.95" customHeight="1" x14ac:dyDescent="0.25">
      <c r="A4923" s="52"/>
      <c r="C4923" s="185"/>
      <c r="D4923" s="76"/>
      <c r="E4923" s="76" t="str">
        <f>IF(D4923="","",IFERROR(VLOOKUP(D4923,Cadastro!$C$9:$D$1009,2,FALSE),"NOT FOUND"))</f>
        <v/>
      </c>
      <c r="F4923" s="76"/>
      <c r="G4923" s="94"/>
      <c r="H4923" s="97"/>
      <c r="I4923" s="77">
        <f t="shared" si="153"/>
        <v>0</v>
      </c>
      <c r="J4923" s="78" t="str">
        <f>IFERROR(IF(E4923="","",VLOOKUP(D4923,Saldo!$P$8:$Q$1009,2,FALSE)),"")</f>
        <v/>
      </c>
      <c r="K4923" s="76"/>
      <c r="L4923" s="74" t="str">
        <f t="shared" si="152"/>
        <v/>
      </c>
    </row>
    <row r="4924" spans="1:12" ht="18.95" customHeight="1" x14ac:dyDescent="0.25">
      <c r="A4924" s="52"/>
      <c r="C4924" s="185"/>
      <c r="D4924" s="76"/>
      <c r="E4924" s="76" t="str">
        <f>IF(D4924="","",IFERROR(VLOOKUP(D4924,Cadastro!$C$9:$D$1009,2,FALSE),"NOT FOUND"))</f>
        <v/>
      </c>
      <c r="F4924" s="76"/>
      <c r="G4924" s="94"/>
      <c r="H4924" s="97"/>
      <c r="I4924" s="77">
        <f t="shared" si="153"/>
        <v>0</v>
      </c>
      <c r="J4924" s="78" t="str">
        <f>IFERROR(IF(E4924="","",VLOOKUP(D4924,Saldo!$P$8:$Q$1009,2,FALSE)),"")</f>
        <v/>
      </c>
      <c r="K4924" s="76"/>
      <c r="L4924" s="74" t="str">
        <f t="shared" si="152"/>
        <v/>
      </c>
    </row>
    <row r="4925" spans="1:12" ht="18.95" customHeight="1" x14ac:dyDescent="0.25">
      <c r="A4925" s="52"/>
      <c r="C4925" s="185"/>
      <c r="D4925" s="76"/>
      <c r="E4925" s="76" t="str">
        <f>IF(D4925="","",IFERROR(VLOOKUP(D4925,Cadastro!$C$9:$D$1009,2,FALSE),"NOT FOUND"))</f>
        <v/>
      </c>
      <c r="F4925" s="76"/>
      <c r="G4925" s="94"/>
      <c r="H4925" s="97"/>
      <c r="I4925" s="77">
        <f t="shared" si="153"/>
        <v>0</v>
      </c>
      <c r="J4925" s="78" t="str">
        <f>IFERROR(IF(E4925="","",VLOOKUP(D4925,Saldo!$P$8:$Q$1009,2,FALSE)),"")</f>
        <v/>
      </c>
      <c r="K4925" s="76"/>
      <c r="L4925" s="74" t="str">
        <f t="shared" si="152"/>
        <v/>
      </c>
    </row>
    <row r="4926" spans="1:12" ht="18.95" customHeight="1" x14ac:dyDescent="0.25">
      <c r="A4926" s="52"/>
      <c r="C4926" s="185"/>
      <c r="D4926" s="76"/>
      <c r="E4926" s="76" t="str">
        <f>IF(D4926="","",IFERROR(VLOOKUP(D4926,Cadastro!$C$9:$D$1009,2,FALSE),"NOT FOUND"))</f>
        <v/>
      </c>
      <c r="F4926" s="76"/>
      <c r="G4926" s="94"/>
      <c r="H4926" s="97"/>
      <c r="I4926" s="77">
        <f t="shared" si="153"/>
        <v>0</v>
      </c>
      <c r="J4926" s="78" t="str">
        <f>IFERROR(IF(E4926="","",VLOOKUP(D4926,Saldo!$P$8:$Q$1009,2,FALSE)),"")</f>
        <v/>
      </c>
      <c r="K4926" s="76"/>
      <c r="L4926" s="74" t="str">
        <f t="shared" si="152"/>
        <v/>
      </c>
    </row>
    <row r="4927" spans="1:12" ht="18.95" customHeight="1" x14ac:dyDescent="0.25">
      <c r="A4927" s="52"/>
      <c r="C4927" s="185"/>
      <c r="D4927" s="76"/>
      <c r="E4927" s="76" t="str">
        <f>IF(D4927="","",IFERROR(VLOOKUP(D4927,Cadastro!$C$9:$D$1009,2,FALSE),"NOT FOUND"))</f>
        <v/>
      </c>
      <c r="F4927" s="76"/>
      <c r="G4927" s="94"/>
      <c r="H4927" s="97"/>
      <c r="I4927" s="77">
        <f t="shared" si="153"/>
        <v>0</v>
      </c>
      <c r="J4927" s="78" t="str">
        <f>IFERROR(IF(E4927="","",VLOOKUP(D4927,Saldo!$P$8:$Q$1009,2,FALSE)),"")</f>
        <v/>
      </c>
      <c r="K4927" s="76"/>
      <c r="L4927" s="74" t="str">
        <f t="shared" si="152"/>
        <v/>
      </c>
    </row>
    <row r="4928" spans="1:12" ht="18.95" customHeight="1" x14ac:dyDescent="0.25">
      <c r="A4928" s="52"/>
      <c r="C4928" s="185"/>
      <c r="D4928" s="76"/>
      <c r="E4928" s="76" t="str">
        <f>IF(D4928="","",IFERROR(VLOOKUP(D4928,Cadastro!$C$9:$D$1009,2,FALSE),"NOT FOUND"))</f>
        <v/>
      </c>
      <c r="F4928" s="76"/>
      <c r="G4928" s="94"/>
      <c r="H4928" s="97"/>
      <c r="I4928" s="77">
        <f t="shared" si="153"/>
        <v>0</v>
      </c>
      <c r="J4928" s="78" t="str">
        <f>IFERROR(IF(E4928="","",VLOOKUP(D4928,Saldo!$P$8:$Q$1009,2,FALSE)),"")</f>
        <v/>
      </c>
      <c r="K4928" s="76"/>
      <c r="L4928" s="74" t="str">
        <f t="shared" si="152"/>
        <v/>
      </c>
    </row>
    <row r="4929" spans="1:12" ht="18.95" customHeight="1" x14ac:dyDescent="0.25">
      <c r="A4929" s="52"/>
      <c r="C4929" s="185"/>
      <c r="D4929" s="76"/>
      <c r="E4929" s="76" t="str">
        <f>IF(D4929="","",IFERROR(VLOOKUP(D4929,Cadastro!$C$9:$D$1009,2,FALSE),"NOT FOUND"))</f>
        <v/>
      </c>
      <c r="F4929" s="76"/>
      <c r="G4929" s="94"/>
      <c r="H4929" s="97"/>
      <c r="I4929" s="77">
        <f t="shared" si="153"/>
        <v>0</v>
      </c>
      <c r="J4929" s="78" t="str">
        <f>IFERROR(IF(E4929="","",VLOOKUP(D4929,Saldo!$P$8:$Q$1009,2,FALSE)),"")</f>
        <v/>
      </c>
      <c r="K4929" s="76"/>
      <c r="L4929" s="74" t="str">
        <f t="shared" si="152"/>
        <v/>
      </c>
    </row>
    <row r="4930" spans="1:12" ht="18.95" customHeight="1" x14ac:dyDescent="0.25">
      <c r="A4930" s="52"/>
      <c r="C4930" s="185"/>
      <c r="D4930" s="76"/>
      <c r="E4930" s="76" t="str">
        <f>IF(D4930="","",IFERROR(VLOOKUP(D4930,Cadastro!$C$9:$D$1009,2,FALSE),"NOT FOUND"))</f>
        <v/>
      </c>
      <c r="F4930" s="76"/>
      <c r="G4930" s="94"/>
      <c r="H4930" s="97"/>
      <c r="I4930" s="77">
        <f t="shared" si="153"/>
        <v>0</v>
      </c>
      <c r="J4930" s="78" t="str">
        <f>IFERROR(IF(E4930="","",VLOOKUP(D4930,Saldo!$P$8:$Q$1009,2,FALSE)),"")</f>
        <v/>
      </c>
      <c r="K4930" s="76"/>
      <c r="L4930" s="74" t="str">
        <f t="shared" si="152"/>
        <v/>
      </c>
    </row>
    <row r="4931" spans="1:12" ht="18.95" customHeight="1" x14ac:dyDescent="0.25">
      <c r="A4931" s="52"/>
      <c r="C4931" s="185"/>
      <c r="D4931" s="76"/>
      <c r="E4931" s="76" t="str">
        <f>IF(D4931="","",IFERROR(VLOOKUP(D4931,Cadastro!$C$9:$D$1009,2,FALSE),"NOT FOUND"))</f>
        <v/>
      </c>
      <c r="F4931" s="76"/>
      <c r="G4931" s="94"/>
      <c r="H4931" s="97"/>
      <c r="I4931" s="77">
        <f t="shared" si="153"/>
        <v>0</v>
      </c>
      <c r="J4931" s="78" t="str">
        <f>IFERROR(IF(E4931="","",VLOOKUP(D4931,Saldo!$P$8:$Q$1009,2,FALSE)),"")</f>
        <v/>
      </c>
      <c r="K4931" s="76"/>
      <c r="L4931" s="74" t="str">
        <f t="shared" si="152"/>
        <v/>
      </c>
    </row>
    <row r="4932" spans="1:12" ht="18.95" customHeight="1" x14ac:dyDescent="0.25">
      <c r="A4932" s="52"/>
      <c r="C4932" s="185"/>
      <c r="D4932" s="76"/>
      <c r="E4932" s="76" t="str">
        <f>IF(D4932="","",IFERROR(VLOOKUP(D4932,Cadastro!$C$9:$D$1009,2,FALSE),"NOT FOUND"))</f>
        <v/>
      </c>
      <c r="F4932" s="76"/>
      <c r="G4932" s="94"/>
      <c r="H4932" s="97"/>
      <c r="I4932" s="77">
        <f t="shared" si="153"/>
        <v>0</v>
      </c>
      <c r="J4932" s="78" t="str">
        <f>IFERROR(IF(E4932="","",VLOOKUP(D4932,Saldo!$P$8:$Q$1009,2,FALSE)),"")</f>
        <v/>
      </c>
      <c r="K4932" s="76"/>
      <c r="L4932" s="74" t="str">
        <f t="shared" si="152"/>
        <v/>
      </c>
    </row>
    <row r="4933" spans="1:12" ht="18.95" customHeight="1" x14ac:dyDescent="0.25">
      <c r="A4933" s="52"/>
      <c r="C4933" s="185"/>
      <c r="D4933" s="76"/>
      <c r="E4933" s="76" t="str">
        <f>IF(D4933="","",IFERROR(VLOOKUP(D4933,Cadastro!$C$9:$D$1009,2,FALSE),"NOT FOUND"))</f>
        <v/>
      </c>
      <c r="F4933" s="76"/>
      <c r="G4933" s="94"/>
      <c r="H4933" s="97"/>
      <c r="I4933" s="77">
        <f t="shared" si="153"/>
        <v>0</v>
      </c>
      <c r="J4933" s="78" t="str">
        <f>IFERROR(IF(E4933="","",VLOOKUP(D4933,Saldo!$P$8:$Q$1009,2,FALSE)),"")</f>
        <v/>
      </c>
      <c r="K4933" s="76"/>
      <c r="L4933" s="74" t="str">
        <f t="shared" si="152"/>
        <v/>
      </c>
    </row>
    <row r="4934" spans="1:12" ht="18.95" customHeight="1" x14ac:dyDescent="0.25">
      <c r="A4934" s="52"/>
      <c r="C4934" s="185"/>
      <c r="D4934" s="76"/>
      <c r="E4934" s="76" t="str">
        <f>IF(D4934="","",IFERROR(VLOOKUP(D4934,Cadastro!$C$9:$D$1009,2,FALSE),"NOT FOUND"))</f>
        <v/>
      </c>
      <c r="F4934" s="76"/>
      <c r="G4934" s="94"/>
      <c r="H4934" s="97"/>
      <c r="I4934" s="77">
        <f t="shared" si="153"/>
        <v>0</v>
      </c>
      <c r="J4934" s="78" t="str">
        <f>IFERROR(IF(E4934="","",VLOOKUP(D4934,Saldo!$P$8:$Q$1009,2,FALSE)),"")</f>
        <v/>
      </c>
      <c r="K4934" s="76"/>
      <c r="L4934" s="74" t="str">
        <f t="shared" si="152"/>
        <v/>
      </c>
    </row>
    <row r="4935" spans="1:12" ht="18.95" customHeight="1" x14ac:dyDescent="0.25">
      <c r="A4935" s="52"/>
      <c r="C4935" s="185"/>
      <c r="D4935" s="76"/>
      <c r="E4935" s="76" t="str">
        <f>IF(D4935="","",IFERROR(VLOOKUP(D4935,Cadastro!$C$9:$D$1009,2,FALSE),"NOT FOUND"))</f>
        <v/>
      </c>
      <c r="F4935" s="76"/>
      <c r="G4935" s="94"/>
      <c r="H4935" s="97"/>
      <c r="I4935" s="77">
        <f t="shared" si="153"/>
        <v>0</v>
      </c>
      <c r="J4935" s="78" t="str">
        <f>IFERROR(IF(E4935="","",VLOOKUP(D4935,Saldo!$P$8:$Q$1009,2,FALSE)),"")</f>
        <v/>
      </c>
      <c r="K4935" s="76"/>
      <c r="L4935" s="74" t="str">
        <f t="shared" si="152"/>
        <v/>
      </c>
    </row>
    <row r="4936" spans="1:12" ht="18.95" customHeight="1" x14ac:dyDescent="0.25">
      <c r="A4936" s="52"/>
      <c r="C4936" s="185"/>
      <c r="D4936" s="76"/>
      <c r="E4936" s="76" t="str">
        <f>IF(D4936="","",IFERROR(VLOOKUP(D4936,Cadastro!$C$9:$D$1009,2,FALSE),"NOT FOUND"))</f>
        <v/>
      </c>
      <c r="F4936" s="76"/>
      <c r="G4936" s="94"/>
      <c r="H4936" s="97"/>
      <c r="I4936" s="77">
        <f t="shared" si="153"/>
        <v>0</v>
      </c>
      <c r="J4936" s="78" t="str">
        <f>IFERROR(IF(E4936="","",VLOOKUP(D4936,Saldo!$P$8:$Q$1009,2,FALSE)),"")</f>
        <v/>
      </c>
      <c r="K4936" s="76"/>
      <c r="L4936" s="74" t="str">
        <f t="shared" si="152"/>
        <v/>
      </c>
    </row>
    <row r="4937" spans="1:12" ht="18.95" customHeight="1" x14ac:dyDescent="0.25">
      <c r="A4937" s="52"/>
      <c r="C4937" s="185"/>
      <c r="D4937" s="76"/>
      <c r="E4937" s="76" t="str">
        <f>IF(D4937="","",IFERROR(VLOOKUP(D4937,Cadastro!$C$9:$D$1009,2,FALSE),"NOT FOUND"))</f>
        <v/>
      </c>
      <c r="F4937" s="76"/>
      <c r="G4937" s="94"/>
      <c r="H4937" s="97"/>
      <c r="I4937" s="77">
        <f t="shared" si="153"/>
        <v>0</v>
      </c>
      <c r="J4937" s="78" t="str">
        <f>IFERROR(IF(E4937="","",VLOOKUP(D4937,Saldo!$P$8:$Q$1009,2,FALSE)),"")</f>
        <v/>
      </c>
      <c r="K4937" s="76"/>
      <c r="L4937" s="74" t="str">
        <f t="shared" ref="L4937:L5000" si="154">IF(C4937="","",MONTH(C4937))</f>
        <v/>
      </c>
    </row>
    <row r="4938" spans="1:12" ht="18.95" customHeight="1" x14ac:dyDescent="0.25">
      <c r="A4938" s="52"/>
      <c r="C4938" s="185"/>
      <c r="D4938" s="76"/>
      <c r="E4938" s="76" t="str">
        <f>IF(D4938="","",IFERROR(VLOOKUP(D4938,Cadastro!$C$9:$D$1009,2,FALSE),"NOT FOUND"))</f>
        <v/>
      </c>
      <c r="F4938" s="76"/>
      <c r="G4938" s="94"/>
      <c r="H4938" s="97"/>
      <c r="I4938" s="77">
        <f t="shared" ref="I4938:I5001" si="155">IFERROR(G4938*H4938,"Check if QTY and Value are both valid")</f>
        <v>0</v>
      </c>
      <c r="J4938" s="78" t="str">
        <f>IFERROR(IF(E4938="","",VLOOKUP(D4938,Saldo!$P$8:$Q$1009,2,FALSE)),"")</f>
        <v/>
      </c>
      <c r="K4938" s="76"/>
      <c r="L4938" s="74" t="str">
        <f t="shared" si="154"/>
        <v/>
      </c>
    </row>
    <row r="4939" spans="1:12" ht="18.95" customHeight="1" x14ac:dyDescent="0.25">
      <c r="A4939" s="52"/>
      <c r="C4939" s="185"/>
      <c r="D4939" s="76"/>
      <c r="E4939" s="76" t="str">
        <f>IF(D4939="","",IFERROR(VLOOKUP(D4939,Cadastro!$C$9:$D$1009,2,FALSE),"NOT FOUND"))</f>
        <v/>
      </c>
      <c r="F4939" s="76"/>
      <c r="G4939" s="94"/>
      <c r="H4939" s="97"/>
      <c r="I4939" s="77">
        <f t="shared" si="155"/>
        <v>0</v>
      </c>
      <c r="J4939" s="78" t="str">
        <f>IFERROR(IF(E4939="","",VLOOKUP(D4939,Saldo!$P$8:$Q$1009,2,FALSE)),"")</f>
        <v/>
      </c>
      <c r="K4939" s="76"/>
      <c r="L4939" s="74" t="str">
        <f t="shared" si="154"/>
        <v/>
      </c>
    </row>
    <row r="4940" spans="1:12" ht="18.95" customHeight="1" x14ac:dyDescent="0.25">
      <c r="A4940" s="52"/>
      <c r="C4940" s="185"/>
      <c r="D4940" s="76"/>
      <c r="E4940" s="76" t="str">
        <f>IF(D4940="","",IFERROR(VLOOKUP(D4940,Cadastro!$C$9:$D$1009,2,FALSE),"NOT FOUND"))</f>
        <v/>
      </c>
      <c r="F4940" s="76"/>
      <c r="G4940" s="94"/>
      <c r="H4940" s="97"/>
      <c r="I4940" s="77">
        <f t="shared" si="155"/>
        <v>0</v>
      </c>
      <c r="J4940" s="78" t="str">
        <f>IFERROR(IF(E4940="","",VLOOKUP(D4940,Saldo!$P$8:$Q$1009,2,FALSE)),"")</f>
        <v/>
      </c>
      <c r="K4940" s="76"/>
      <c r="L4940" s="74" t="str">
        <f t="shared" si="154"/>
        <v/>
      </c>
    </row>
    <row r="4941" spans="1:12" ht="18.95" customHeight="1" x14ac:dyDescent="0.25">
      <c r="A4941" s="52"/>
      <c r="C4941" s="185"/>
      <c r="D4941" s="76"/>
      <c r="E4941" s="76" t="str">
        <f>IF(D4941="","",IFERROR(VLOOKUP(D4941,Cadastro!$C$9:$D$1009,2,FALSE),"NOT FOUND"))</f>
        <v/>
      </c>
      <c r="F4941" s="76"/>
      <c r="G4941" s="94"/>
      <c r="H4941" s="97"/>
      <c r="I4941" s="77">
        <f t="shared" si="155"/>
        <v>0</v>
      </c>
      <c r="J4941" s="78" t="str">
        <f>IFERROR(IF(E4941="","",VLOOKUP(D4941,Saldo!$P$8:$Q$1009,2,FALSE)),"")</f>
        <v/>
      </c>
      <c r="K4941" s="76"/>
      <c r="L4941" s="74" t="str">
        <f t="shared" si="154"/>
        <v/>
      </c>
    </row>
    <row r="4942" spans="1:12" ht="18.95" customHeight="1" x14ac:dyDescent="0.25">
      <c r="A4942" s="52"/>
      <c r="C4942" s="185"/>
      <c r="D4942" s="76"/>
      <c r="E4942" s="76" t="str">
        <f>IF(D4942="","",IFERROR(VLOOKUP(D4942,Cadastro!$C$9:$D$1009,2,FALSE),"NOT FOUND"))</f>
        <v/>
      </c>
      <c r="F4942" s="76"/>
      <c r="G4942" s="94"/>
      <c r="H4942" s="97"/>
      <c r="I4942" s="77">
        <f t="shared" si="155"/>
        <v>0</v>
      </c>
      <c r="J4942" s="78" t="str">
        <f>IFERROR(IF(E4942="","",VLOOKUP(D4942,Saldo!$P$8:$Q$1009,2,FALSE)),"")</f>
        <v/>
      </c>
      <c r="K4942" s="76"/>
      <c r="L4942" s="74" t="str">
        <f t="shared" si="154"/>
        <v/>
      </c>
    </row>
    <row r="4943" spans="1:12" ht="18.95" customHeight="1" x14ac:dyDescent="0.25">
      <c r="A4943" s="52"/>
      <c r="C4943" s="185"/>
      <c r="D4943" s="76"/>
      <c r="E4943" s="76" t="str">
        <f>IF(D4943="","",IFERROR(VLOOKUP(D4943,Cadastro!$C$9:$D$1009,2,FALSE),"NOT FOUND"))</f>
        <v/>
      </c>
      <c r="F4943" s="76"/>
      <c r="G4943" s="94"/>
      <c r="H4943" s="97"/>
      <c r="I4943" s="77">
        <f t="shared" si="155"/>
        <v>0</v>
      </c>
      <c r="J4943" s="78" t="str">
        <f>IFERROR(IF(E4943="","",VLOOKUP(D4943,Saldo!$P$8:$Q$1009,2,FALSE)),"")</f>
        <v/>
      </c>
      <c r="K4943" s="76"/>
      <c r="L4943" s="74" t="str">
        <f t="shared" si="154"/>
        <v/>
      </c>
    </row>
    <row r="4944" spans="1:12" ht="18.95" customHeight="1" x14ac:dyDescent="0.25">
      <c r="A4944" s="52"/>
      <c r="C4944" s="185"/>
      <c r="D4944" s="76"/>
      <c r="E4944" s="76" t="str">
        <f>IF(D4944="","",IFERROR(VLOOKUP(D4944,Cadastro!$C$9:$D$1009,2,FALSE),"NOT FOUND"))</f>
        <v/>
      </c>
      <c r="F4944" s="76"/>
      <c r="G4944" s="94"/>
      <c r="H4944" s="97"/>
      <c r="I4944" s="77">
        <f t="shared" si="155"/>
        <v>0</v>
      </c>
      <c r="J4944" s="78" t="str">
        <f>IFERROR(IF(E4944="","",VLOOKUP(D4944,Saldo!$P$8:$Q$1009,2,FALSE)),"")</f>
        <v/>
      </c>
      <c r="K4944" s="76"/>
      <c r="L4944" s="74" t="str">
        <f t="shared" si="154"/>
        <v/>
      </c>
    </row>
    <row r="4945" spans="1:12" ht="18.95" customHeight="1" x14ac:dyDescent="0.25">
      <c r="A4945" s="52"/>
      <c r="C4945" s="185"/>
      <c r="D4945" s="76"/>
      <c r="E4945" s="76" t="str">
        <f>IF(D4945="","",IFERROR(VLOOKUP(D4945,Cadastro!$C$9:$D$1009,2,FALSE),"NOT FOUND"))</f>
        <v/>
      </c>
      <c r="F4945" s="76"/>
      <c r="G4945" s="94"/>
      <c r="H4945" s="97"/>
      <c r="I4945" s="77">
        <f t="shared" si="155"/>
        <v>0</v>
      </c>
      <c r="J4945" s="78" t="str">
        <f>IFERROR(IF(E4945="","",VLOOKUP(D4945,Saldo!$P$8:$Q$1009,2,FALSE)),"")</f>
        <v/>
      </c>
      <c r="K4945" s="76"/>
      <c r="L4945" s="74" t="str">
        <f t="shared" si="154"/>
        <v/>
      </c>
    </row>
    <row r="4946" spans="1:12" ht="18.95" customHeight="1" x14ac:dyDescent="0.25">
      <c r="A4946" s="52"/>
      <c r="C4946" s="185"/>
      <c r="D4946" s="76"/>
      <c r="E4946" s="76" t="str">
        <f>IF(D4946="","",IFERROR(VLOOKUP(D4946,Cadastro!$C$9:$D$1009,2,FALSE),"NOT FOUND"))</f>
        <v/>
      </c>
      <c r="F4946" s="76"/>
      <c r="G4946" s="94"/>
      <c r="H4946" s="97"/>
      <c r="I4946" s="77">
        <f t="shared" si="155"/>
        <v>0</v>
      </c>
      <c r="J4946" s="78" t="str">
        <f>IFERROR(IF(E4946="","",VLOOKUP(D4946,Saldo!$P$8:$Q$1009,2,FALSE)),"")</f>
        <v/>
      </c>
      <c r="K4946" s="76"/>
      <c r="L4946" s="74" t="str">
        <f t="shared" si="154"/>
        <v/>
      </c>
    </row>
    <row r="4947" spans="1:12" ht="18.95" customHeight="1" x14ac:dyDescent="0.25">
      <c r="A4947" s="52"/>
      <c r="C4947" s="185"/>
      <c r="D4947" s="76"/>
      <c r="E4947" s="76" t="str">
        <f>IF(D4947="","",IFERROR(VLOOKUP(D4947,Cadastro!$C$9:$D$1009,2,FALSE),"NOT FOUND"))</f>
        <v/>
      </c>
      <c r="F4947" s="76"/>
      <c r="G4947" s="94"/>
      <c r="H4947" s="97"/>
      <c r="I4947" s="77">
        <f t="shared" si="155"/>
        <v>0</v>
      </c>
      <c r="J4947" s="78" t="str">
        <f>IFERROR(IF(E4947="","",VLOOKUP(D4947,Saldo!$P$8:$Q$1009,2,FALSE)),"")</f>
        <v/>
      </c>
      <c r="K4947" s="76"/>
      <c r="L4947" s="74" t="str">
        <f t="shared" si="154"/>
        <v/>
      </c>
    </row>
    <row r="4948" spans="1:12" ht="18.95" customHeight="1" x14ac:dyDescent="0.25">
      <c r="A4948" s="52"/>
      <c r="C4948" s="185"/>
      <c r="D4948" s="76"/>
      <c r="E4948" s="76" t="str">
        <f>IF(D4948="","",IFERROR(VLOOKUP(D4948,Cadastro!$C$9:$D$1009,2,FALSE),"NOT FOUND"))</f>
        <v/>
      </c>
      <c r="F4948" s="76"/>
      <c r="G4948" s="94"/>
      <c r="H4948" s="97"/>
      <c r="I4948" s="77">
        <f t="shared" si="155"/>
        <v>0</v>
      </c>
      <c r="J4948" s="78" t="str">
        <f>IFERROR(IF(E4948="","",VLOOKUP(D4948,Saldo!$P$8:$Q$1009,2,FALSE)),"")</f>
        <v/>
      </c>
      <c r="K4948" s="76"/>
      <c r="L4948" s="74" t="str">
        <f t="shared" si="154"/>
        <v/>
      </c>
    </row>
    <row r="4949" spans="1:12" ht="18.95" customHeight="1" x14ac:dyDescent="0.25">
      <c r="A4949" s="52"/>
      <c r="C4949" s="185"/>
      <c r="D4949" s="76"/>
      <c r="E4949" s="76" t="str">
        <f>IF(D4949="","",IFERROR(VLOOKUP(D4949,Cadastro!$C$9:$D$1009,2,FALSE),"NOT FOUND"))</f>
        <v/>
      </c>
      <c r="F4949" s="76"/>
      <c r="G4949" s="94"/>
      <c r="H4949" s="97"/>
      <c r="I4949" s="77">
        <f t="shared" si="155"/>
        <v>0</v>
      </c>
      <c r="J4949" s="78" t="str">
        <f>IFERROR(IF(E4949="","",VLOOKUP(D4949,Saldo!$P$8:$Q$1009,2,FALSE)),"")</f>
        <v/>
      </c>
      <c r="K4949" s="76"/>
      <c r="L4949" s="74" t="str">
        <f t="shared" si="154"/>
        <v/>
      </c>
    </row>
    <row r="4950" spans="1:12" ht="18.95" customHeight="1" x14ac:dyDescent="0.25">
      <c r="A4950" s="52"/>
      <c r="C4950" s="185"/>
      <c r="D4950" s="76"/>
      <c r="E4950" s="76" t="str">
        <f>IF(D4950="","",IFERROR(VLOOKUP(D4950,Cadastro!$C$9:$D$1009,2,FALSE),"NOT FOUND"))</f>
        <v/>
      </c>
      <c r="F4950" s="76"/>
      <c r="G4950" s="94"/>
      <c r="H4950" s="97"/>
      <c r="I4950" s="77">
        <f t="shared" si="155"/>
        <v>0</v>
      </c>
      <c r="J4950" s="78" t="str">
        <f>IFERROR(IF(E4950="","",VLOOKUP(D4950,Saldo!$P$8:$Q$1009,2,FALSE)),"")</f>
        <v/>
      </c>
      <c r="K4950" s="76"/>
      <c r="L4950" s="74" t="str">
        <f t="shared" si="154"/>
        <v/>
      </c>
    </row>
    <row r="4951" spans="1:12" ht="18.95" customHeight="1" x14ac:dyDescent="0.25">
      <c r="A4951" s="52"/>
      <c r="C4951" s="185"/>
      <c r="D4951" s="76"/>
      <c r="E4951" s="76" t="str">
        <f>IF(D4951="","",IFERROR(VLOOKUP(D4951,Cadastro!$C$9:$D$1009,2,FALSE),"NOT FOUND"))</f>
        <v/>
      </c>
      <c r="F4951" s="76"/>
      <c r="G4951" s="94"/>
      <c r="H4951" s="97"/>
      <c r="I4951" s="77">
        <f t="shared" si="155"/>
        <v>0</v>
      </c>
      <c r="J4951" s="78" t="str">
        <f>IFERROR(IF(E4951="","",VLOOKUP(D4951,Saldo!$P$8:$Q$1009,2,FALSE)),"")</f>
        <v/>
      </c>
      <c r="K4951" s="76"/>
      <c r="L4951" s="74" t="str">
        <f t="shared" si="154"/>
        <v/>
      </c>
    </row>
    <row r="4952" spans="1:12" ht="18.95" customHeight="1" x14ac:dyDescent="0.25">
      <c r="A4952" s="52"/>
      <c r="C4952" s="185"/>
      <c r="D4952" s="76"/>
      <c r="E4952" s="76" t="str">
        <f>IF(D4952="","",IFERROR(VLOOKUP(D4952,Cadastro!$C$9:$D$1009,2,FALSE),"NOT FOUND"))</f>
        <v/>
      </c>
      <c r="F4952" s="76"/>
      <c r="G4952" s="94"/>
      <c r="H4952" s="97"/>
      <c r="I4952" s="77">
        <f t="shared" si="155"/>
        <v>0</v>
      </c>
      <c r="J4952" s="78" t="str">
        <f>IFERROR(IF(E4952="","",VLOOKUP(D4952,Saldo!$P$8:$Q$1009,2,FALSE)),"")</f>
        <v/>
      </c>
      <c r="K4952" s="76"/>
      <c r="L4952" s="74" t="str">
        <f t="shared" si="154"/>
        <v/>
      </c>
    </row>
    <row r="4953" spans="1:12" ht="18.95" customHeight="1" x14ac:dyDescent="0.25">
      <c r="A4953" s="52"/>
      <c r="C4953" s="185"/>
      <c r="D4953" s="76"/>
      <c r="E4953" s="76" t="str">
        <f>IF(D4953="","",IFERROR(VLOOKUP(D4953,Cadastro!$C$9:$D$1009,2,FALSE),"NOT FOUND"))</f>
        <v/>
      </c>
      <c r="F4953" s="76"/>
      <c r="G4953" s="94"/>
      <c r="H4953" s="97"/>
      <c r="I4953" s="77">
        <f t="shared" si="155"/>
        <v>0</v>
      </c>
      <c r="J4953" s="78" t="str">
        <f>IFERROR(IF(E4953="","",VLOOKUP(D4953,Saldo!$P$8:$Q$1009,2,FALSE)),"")</f>
        <v/>
      </c>
      <c r="K4953" s="76"/>
      <c r="L4953" s="74" t="str">
        <f t="shared" si="154"/>
        <v/>
      </c>
    </row>
    <row r="4954" spans="1:12" ht="18.95" customHeight="1" x14ac:dyDescent="0.25">
      <c r="A4954" s="52"/>
      <c r="C4954" s="185"/>
      <c r="D4954" s="76"/>
      <c r="E4954" s="76" t="str">
        <f>IF(D4954="","",IFERROR(VLOOKUP(D4954,Cadastro!$C$9:$D$1009,2,FALSE),"NOT FOUND"))</f>
        <v/>
      </c>
      <c r="F4954" s="76"/>
      <c r="G4954" s="94"/>
      <c r="H4954" s="97"/>
      <c r="I4954" s="77">
        <f t="shared" si="155"/>
        <v>0</v>
      </c>
      <c r="J4954" s="78" t="str">
        <f>IFERROR(IF(E4954="","",VLOOKUP(D4954,Saldo!$P$8:$Q$1009,2,FALSE)),"")</f>
        <v/>
      </c>
      <c r="K4954" s="76"/>
      <c r="L4954" s="74" t="str">
        <f t="shared" si="154"/>
        <v/>
      </c>
    </row>
    <row r="4955" spans="1:12" ht="18.95" customHeight="1" x14ac:dyDescent="0.25">
      <c r="A4955" s="52"/>
      <c r="C4955" s="185"/>
      <c r="D4955" s="76"/>
      <c r="E4955" s="76" t="str">
        <f>IF(D4955="","",IFERROR(VLOOKUP(D4955,Cadastro!$C$9:$D$1009,2,FALSE),"NOT FOUND"))</f>
        <v/>
      </c>
      <c r="F4955" s="76"/>
      <c r="G4955" s="94"/>
      <c r="H4955" s="97"/>
      <c r="I4955" s="77">
        <f t="shared" si="155"/>
        <v>0</v>
      </c>
      <c r="J4955" s="78" t="str">
        <f>IFERROR(IF(E4955="","",VLOOKUP(D4955,Saldo!$P$8:$Q$1009,2,FALSE)),"")</f>
        <v/>
      </c>
      <c r="K4955" s="76"/>
      <c r="L4955" s="74" t="str">
        <f t="shared" si="154"/>
        <v/>
      </c>
    </row>
    <row r="4956" spans="1:12" ht="18.95" customHeight="1" x14ac:dyDescent="0.25">
      <c r="A4956" s="52"/>
      <c r="C4956" s="185"/>
      <c r="D4956" s="76"/>
      <c r="E4956" s="76" t="str">
        <f>IF(D4956="","",IFERROR(VLOOKUP(D4956,Cadastro!$C$9:$D$1009,2,FALSE),"NOT FOUND"))</f>
        <v/>
      </c>
      <c r="F4956" s="76"/>
      <c r="G4956" s="94"/>
      <c r="H4956" s="97"/>
      <c r="I4956" s="77">
        <f t="shared" si="155"/>
        <v>0</v>
      </c>
      <c r="J4956" s="78" t="str">
        <f>IFERROR(IF(E4956="","",VLOOKUP(D4956,Saldo!$P$8:$Q$1009,2,FALSE)),"")</f>
        <v/>
      </c>
      <c r="K4956" s="76"/>
      <c r="L4956" s="74" t="str">
        <f t="shared" si="154"/>
        <v/>
      </c>
    </row>
    <row r="4957" spans="1:12" ht="18.95" customHeight="1" x14ac:dyDescent="0.25">
      <c r="A4957" s="52"/>
      <c r="C4957" s="185"/>
      <c r="D4957" s="76"/>
      <c r="E4957" s="76" t="str">
        <f>IF(D4957="","",IFERROR(VLOOKUP(D4957,Cadastro!$C$9:$D$1009,2,FALSE),"NOT FOUND"))</f>
        <v/>
      </c>
      <c r="F4957" s="76"/>
      <c r="G4957" s="94"/>
      <c r="H4957" s="97"/>
      <c r="I4957" s="77">
        <f t="shared" si="155"/>
        <v>0</v>
      </c>
      <c r="J4957" s="78" t="str">
        <f>IFERROR(IF(E4957="","",VLOOKUP(D4957,Saldo!$P$8:$Q$1009,2,FALSE)),"")</f>
        <v/>
      </c>
      <c r="K4957" s="76"/>
      <c r="L4957" s="74" t="str">
        <f t="shared" si="154"/>
        <v/>
      </c>
    </row>
    <row r="4958" spans="1:12" ht="18.95" customHeight="1" x14ac:dyDescent="0.25">
      <c r="A4958" s="52"/>
      <c r="C4958" s="185"/>
      <c r="D4958" s="76"/>
      <c r="E4958" s="76" t="str">
        <f>IF(D4958="","",IFERROR(VLOOKUP(D4958,Cadastro!$C$9:$D$1009,2,FALSE),"NOT FOUND"))</f>
        <v/>
      </c>
      <c r="F4958" s="76"/>
      <c r="G4958" s="94"/>
      <c r="H4958" s="97"/>
      <c r="I4958" s="77">
        <f t="shared" si="155"/>
        <v>0</v>
      </c>
      <c r="J4958" s="78" t="str">
        <f>IFERROR(IF(E4958="","",VLOOKUP(D4958,Saldo!$P$8:$Q$1009,2,FALSE)),"")</f>
        <v/>
      </c>
      <c r="K4958" s="76"/>
      <c r="L4958" s="74" t="str">
        <f t="shared" si="154"/>
        <v/>
      </c>
    </row>
    <row r="4959" spans="1:12" ht="18.95" customHeight="1" x14ac:dyDescent="0.25">
      <c r="A4959" s="52"/>
      <c r="C4959" s="185"/>
      <c r="D4959" s="76"/>
      <c r="E4959" s="76" t="str">
        <f>IF(D4959="","",IFERROR(VLOOKUP(D4959,Cadastro!$C$9:$D$1009,2,FALSE),"NOT FOUND"))</f>
        <v/>
      </c>
      <c r="F4959" s="76"/>
      <c r="G4959" s="94"/>
      <c r="H4959" s="97"/>
      <c r="I4959" s="77">
        <f t="shared" si="155"/>
        <v>0</v>
      </c>
      <c r="J4959" s="78" t="str">
        <f>IFERROR(IF(E4959="","",VLOOKUP(D4959,Saldo!$P$8:$Q$1009,2,FALSE)),"")</f>
        <v/>
      </c>
      <c r="K4959" s="76"/>
      <c r="L4959" s="74" t="str">
        <f t="shared" si="154"/>
        <v/>
      </c>
    </row>
    <row r="4960" spans="1:12" ht="18.95" customHeight="1" x14ac:dyDescent="0.25">
      <c r="A4960" s="52"/>
      <c r="C4960" s="185"/>
      <c r="D4960" s="76"/>
      <c r="E4960" s="76" t="str">
        <f>IF(D4960="","",IFERROR(VLOOKUP(D4960,Cadastro!$C$9:$D$1009,2,FALSE),"NOT FOUND"))</f>
        <v/>
      </c>
      <c r="F4960" s="76"/>
      <c r="G4960" s="94"/>
      <c r="H4960" s="97"/>
      <c r="I4960" s="77">
        <f t="shared" si="155"/>
        <v>0</v>
      </c>
      <c r="J4960" s="78" t="str">
        <f>IFERROR(IF(E4960="","",VLOOKUP(D4960,Saldo!$P$8:$Q$1009,2,FALSE)),"")</f>
        <v/>
      </c>
      <c r="K4960" s="76"/>
      <c r="L4960" s="74" t="str">
        <f t="shared" si="154"/>
        <v/>
      </c>
    </row>
    <row r="4961" spans="1:12" ht="18.95" customHeight="1" x14ac:dyDescent="0.25">
      <c r="A4961" s="52"/>
      <c r="C4961" s="185"/>
      <c r="D4961" s="76"/>
      <c r="E4961" s="76" t="str">
        <f>IF(D4961="","",IFERROR(VLOOKUP(D4961,Cadastro!$C$9:$D$1009,2,FALSE),"NOT FOUND"))</f>
        <v/>
      </c>
      <c r="F4961" s="76"/>
      <c r="G4961" s="94"/>
      <c r="H4961" s="97"/>
      <c r="I4961" s="77">
        <f t="shared" si="155"/>
        <v>0</v>
      </c>
      <c r="J4961" s="78" t="str">
        <f>IFERROR(IF(E4961="","",VLOOKUP(D4961,Saldo!$P$8:$Q$1009,2,FALSE)),"")</f>
        <v/>
      </c>
      <c r="K4961" s="76"/>
      <c r="L4961" s="74" t="str">
        <f t="shared" si="154"/>
        <v/>
      </c>
    </row>
    <row r="4962" spans="1:12" ht="18.95" customHeight="1" x14ac:dyDescent="0.25">
      <c r="A4962" s="52"/>
      <c r="C4962" s="185"/>
      <c r="D4962" s="76"/>
      <c r="E4962" s="76" t="str">
        <f>IF(D4962="","",IFERROR(VLOOKUP(D4962,Cadastro!$C$9:$D$1009,2,FALSE),"NOT FOUND"))</f>
        <v/>
      </c>
      <c r="F4962" s="76"/>
      <c r="G4962" s="94"/>
      <c r="H4962" s="97"/>
      <c r="I4962" s="77">
        <f t="shared" si="155"/>
        <v>0</v>
      </c>
      <c r="J4962" s="78" t="str">
        <f>IFERROR(IF(E4962="","",VLOOKUP(D4962,Saldo!$P$8:$Q$1009,2,FALSE)),"")</f>
        <v/>
      </c>
      <c r="K4962" s="76"/>
      <c r="L4962" s="74" t="str">
        <f t="shared" si="154"/>
        <v/>
      </c>
    </row>
    <row r="4963" spans="1:12" ht="18.95" customHeight="1" x14ac:dyDescent="0.25">
      <c r="A4963" s="52"/>
      <c r="C4963" s="185"/>
      <c r="D4963" s="76"/>
      <c r="E4963" s="76" t="str">
        <f>IF(D4963="","",IFERROR(VLOOKUP(D4963,Cadastro!$C$9:$D$1009,2,FALSE),"NOT FOUND"))</f>
        <v/>
      </c>
      <c r="F4963" s="76"/>
      <c r="G4963" s="94"/>
      <c r="H4963" s="97"/>
      <c r="I4963" s="77">
        <f t="shared" si="155"/>
        <v>0</v>
      </c>
      <c r="J4963" s="78" t="str">
        <f>IFERROR(IF(E4963="","",VLOOKUP(D4963,Saldo!$P$8:$Q$1009,2,FALSE)),"")</f>
        <v/>
      </c>
      <c r="K4963" s="76"/>
      <c r="L4963" s="74" t="str">
        <f t="shared" si="154"/>
        <v/>
      </c>
    </row>
    <row r="4964" spans="1:12" ht="18.95" customHeight="1" x14ac:dyDescent="0.25">
      <c r="A4964" s="52"/>
      <c r="C4964" s="185"/>
      <c r="D4964" s="76"/>
      <c r="E4964" s="76" t="str">
        <f>IF(D4964="","",IFERROR(VLOOKUP(D4964,Cadastro!$C$9:$D$1009,2,FALSE),"NOT FOUND"))</f>
        <v/>
      </c>
      <c r="F4964" s="76"/>
      <c r="G4964" s="94"/>
      <c r="H4964" s="97"/>
      <c r="I4964" s="77">
        <f t="shared" si="155"/>
        <v>0</v>
      </c>
      <c r="J4964" s="78" t="str">
        <f>IFERROR(IF(E4964="","",VLOOKUP(D4964,Saldo!$P$8:$Q$1009,2,FALSE)),"")</f>
        <v/>
      </c>
      <c r="K4964" s="76"/>
      <c r="L4964" s="74" t="str">
        <f t="shared" si="154"/>
        <v/>
      </c>
    </row>
    <row r="4965" spans="1:12" ht="18.95" customHeight="1" x14ac:dyDescent="0.25">
      <c r="A4965" s="52"/>
      <c r="C4965" s="185"/>
      <c r="D4965" s="76"/>
      <c r="E4965" s="76" t="str">
        <f>IF(D4965="","",IFERROR(VLOOKUP(D4965,Cadastro!$C$9:$D$1009,2,FALSE),"NOT FOUND"))</f>
        <v/>
      </c>
      <c r="F4965" s="76"/>
      <c r="G4965" s="94"/>
      <c r="H4965" s="97"/>
      <c r="I4965" s="77">
        <f t="shared" si="155"/>
        <v>0</v>
      </c>
      <c r="J4965" s="78" t="str">
        <f>IFERROR(IF(E4965="","",VLOOKUP(D4965,Saldo!$P$8:$Q$1009,2,FALSE)),"")</f>
        <v/>
      </c>
      <c r="K4965" s="76"/>
      <c r="L4965" s="74" t="str">
        <f t="shared" si="154"/>
        <v/>
      </c>
    </row>
    <row r="4966" spans="1:12" ht="18.95" customHeight="1" x14ac:dyDescent="0.25">
      <c r="A4966" s="52"/>
      <c r="C4966" s="185"/>
      <c r="D4966" s="76"/>
      <c r="E4966" s="76" t="str">
        <f>IF(D4966="","",IFERROR(VLOOKUP(D4966,Cadastro!$C$9:$D$1009,2,FALSE),"NOT FOUND"))</f>
        <v/>
      </c>
      <c r="F4966" s="76"/>
      <c r="G4966" s="94"/>
      <c r="H4966" s="97"/>
      <c r="I4966" s="77">
        <f t="shared" si="155"/>
        <v>0</v>
      </c>
      <c r="J4966" s="78" t="str">
        <f>IFERROR(IF(E4966="","",VLOOKUP(D4966,Saldo!$P$8:$Q$1009,2,FALSE)),"")</f>
        <v/>
      </c>
      <c r="K4966" s="76"/>
      <c r="L4966" s="74" t="str">
        <f t="shared" si="154"/>
        <v/>
      </c>
    </row>
    <row r="4967" spans="1:12" ht="18.95" customHeight="1" x14ac:dyDescent="0.25">
      <c r="A4967" s="52"/>
      <c r="C4967" s="185"/>
      <c r="D4967" s="76"/>
      <c r="E4967" s="76" t="str">
        <f>IF(D4967="","",IFERROR(VLOOKUP(D4967,Cadastro!$C$9:$D$1009,2,FALSE),"NOT FOUND"))</f>
        <v/>
      </c>
      <c r="F4967" s="76"/>
      <c r="G4967" s="94"/>
      <c r="H4967" s="97"/>
      <c r="I4967" s="77">
        <f t="shared" si="155"/>
        <v>0</v>
      </c>
      <c r="J4967" s="78" t="str">
        <f>IFERROR(IF(E4967="","",VLOOKUP(D4967,Saldo!$P$8:$Q$1009,2,FALSE)),"")</f>
        <v/>
      </c>
      <c r="K4967" s="76"/>
      <c r="L4967" s="74" t="str">
        <f t="shared" si="154"/>
        <v/>
      </c>
    </row>
    <row r="4968" spans="1:12" ht="18.95" customHeight="1" x14ac:dyDescent="0.25">
      <c r="A4968" s="52"/>
      <c r="C4968" s="185"/>
      <c r="D4968" s="76"/>
      <c r="E4968" s="76" t="str">
        <f>IF(D4968="","",IFERROR(VLOOKUP(D4968,Cadastro!$C$9:$D$1009,2,FALSE),"NOT FOUND"))</f>
        <v/>
      </c>
      <c r="F4968" s="76"/>
      <c r="G4968" s="94"/>
      <c r="H4968" s="97"/>
      <c r="I4968" s="77">
        <f t="shared" si="155"/>
        <v>0</v>
      </c>
      <c r="J4968" s="78" t="str">
        <f>IFERROR(IF(E4968="","",VLOOKUP(D4968,Saldo!$P$8:$Q$1009,2,FALSE)),"")</f>
        <v/>
      </c>
      <c r="K4968" s="76"/>
      <c r="L4968" s="74" t="str">
        <f t="shared" si="154"/>
        <v/>
      </c>
    </row>
    <row r="4969" spans="1:12" ht="18.95" customHeight="1" x14ac:dyDescent="0.25">
      <c r="A4969" s="52"/>
      <c r="C4969" s="185"/>
      <c r="D4969" s="76"/>
      <c r="E4969" s="76" t="str">
        <f>IF(D4969="","",IFERROR(VLOOKUP(D4969,Cadastro!$C$9:$D$1009,2,FALSE),"NOT FOUND"))</f>
        <v/>
      </c>
      <c r="F4969" s="76"/>
      <c r="G4969" s="94"/>
      <c r="H4969" s="97"/>
      <c r="I4969" s="77">
        <f t="shared" si="155"/>
        <v>0</v>
      </c>
      <c r="J4969" s="78" t="str">
        <f>IFERROR(IF(E4969="","",VLOOKUP(D4969,Saldo!$P$8:$Q$1009,2,FALSE)),"")</f>
        <v/>
      </c>
      <c r="K4969" s="76"/>
      <c r="L4969" s="74" t="str">
        <f t="shared" si="154"/>
        <v/>
      </c>
    </row>
    <row r="4970" spans="1:12" ht="18.95" customHeight="1" x14ac:dyDescent="0.25">
      <c r="A4970" s="52"/>
      <c r="C4970" s="185"/>
      <c r="D4970" s="76"/>
      <c r="E4970" s="76" t="str">
        <f>IF(D4970="","",IFERROR(VLOOKUP(D4970,Cadastro!$C$9:$D$1009,2,FALSE),"NOT FOUND"))</f>
        <v/>
      </c>
      <c r="F4970" s="76"/>
      <c r="G4970" s="94"/>
      <c r="H4970" s="97"/>
      <c r="I4970" s="77">
        <f t="shared" si="155"/>
        <v>0</v>
      </c>
      <c r="J4970" s="78" t="str">
        <f>IFERROR(IF(E4970="","",VLOOKUP(D4970,Saldo!$P$8:$Q$1009,2,FALSE)),"")</f>
        <v/>
      </c>
      <c r="K4970" s="76"/>
      <c r="L4970" s="74" t="str">
        <f t="shared" si="154"/>
        <v/>
      </c>
    </row>
    <row r="4971" spans="1:12" ht="18.95" customHeight="1" x14ac:dyDescent="0.25">
      <c r="A4971" s="52"/>
      <c r="C4971" s="185"/>
      <c r="D4971" s="76"/>
      <c r="E4971" s="76" t="str">
        <f>IF(D4971="","",IFERROR(VLOOKUP(D4971,Cadastro!$C$9:$D$1009,2,FALSE),"NOT FOUND"))</f>
        <v/>
      </c>
      <c r="F4971" s="76"/>
      <c r="G4971" s="94"/>
      <c r="H4971" s="97"/>
      <c r="I4971" s="77">
        <f t="shared" si="155"/>
        <v>0</v>
      </c>
      <c r="J4971" s="78" t="str">
        <f>IFERROR(IF(E4971="","",VLOOKUP(D4971,Saldo!$P$8:$Q$1009,2,FALSE)),"")</f>
        <v/>
      </c>
      <c r="K4971" s="76"/>
      <c r="L4971" s="74" t="str">
        <f t="shared" si="154"/>
        <v/>
      </c>
    </row>
    <row r="4972" spans="1:12" ht="18.95" customHeight="1" x14ac:dyDescent="0.25">
      <c r="A4972" s="52"/>
      <c r="C4972" s="185"/>
      <c r="D4972" s="76"/>
      <c r="E4972" s="76" t="str">
        <f>IF(D4972="","",IFERROR(VLOOKUP(D4972,Cadastro!$C$9:$D$1009,2,FALSE),"NOT FOUND"))</f>
        <v/>
      </c>
      <c r="F4972" s="76"/>
      <c r="G4972" s="94"/>
      <c r="H4972" s="97"/>
      <c r="I4972" s="77">
        <f t="shared" si="155"/>
        <v>0</v>
      </c>
      <c r="J4972" s="78" t="str">
        <f>IFERROR(IF(E4972="","",VLOOKUP(D4972,Saldo!$P$8:$Q$1009,2,FALSE)),"")</f>
        <v/>
      </c>
      <c r="K4972" s="76"/>
      <c r="L4972" s="74" t="str">
        <f t="shared" si="154"/>
        <v/>
      </c>
    </row>
    <row r="4973" spans="1:12" ht="18.95" customHeight="1" x14ac:dyDescent="0.25">
      <c r="A4973" s="52"/>
      <c r="C4973" s="185"/>
      <c r="D4973" s="76"/>
      <c r="E4973" s="76" t="str">
        <f>IF(D4973="","",IFERROR(VLOOKUP(D4973,Cadastro!$C$9:$D$1009,2,FALSE),"NOT FOUND"))</f>
        <v/>
      </c>
      <c r="F4973" s="76"/>
      <c r="G4973" s="94"/>
      <c r="H4973" s="97"/>
      <c r="I4973" s="77">
        <f t="shared" si="155"/>
        <v>0</v>
      </c>
      <c r="J4973" s="78" t="str">
        <f>IFERROR(IF(E4973="","",VLOOKUP(D4973,Saldo!$P$8:$Q$1009,2,FALSE)),"")</f>
        <v/>
      </c>
      <c r="K4973" s="76"/>
      <c r="L4973" s="74" t="str">
        <f t="shared" si="154"/>
        <v/>
      </c>
    </row>
    <row r="4974" spans="1:12" ht="18.95" customHeight="1" x14ac:dyDescent="0.25">
      <c r="A4974" s="52"/>
      <c r="C4974" s="185"/>
      <c r="D4974" s="76"/>
      <c r="E4974" s="76" t="str">
        <f>IF(D4974="","",IFERROR(VLOOKUP(D4974,Cadastro!$C$9:$D$1009,2,FALSE),"NOT FOUND"))</f>
        <v/>
      </c>
      <c r="F4974" s="76"/>
      <c r="G4974" s="94"/>
      <c r="H4974" s="97"/>
      <c r="I4974" s="77">
        <f t="shared" si="155"/>
        <v>0</v>
      </c>
      <c r="J4974" s="78" t="str">
        <f>IFERROR(IF(E4974="","",VLOOKUP(D4974,Saldo!$P$8:$Q$1009,2,FALSE)),"")</f>
        <v/>
      </c>
      <c r="K4974" s="76"/>
      <c r="L4974" s="74" t="str">
        <f t="shared" si="154"/>
        <v/>
      </c>
    </row>
    <row r="4975" spans="1:12" ht="18.95" customHeight="1" x14ac:dyDescent="0.25">
      <c r="A4975" s="52"/>
      <c r="C4975" s="185"/>
      <c r="D4975" s="76"/>
      <c r="E4975" s="76" t="str">
        <f>IF(D4975="","",IFERROR(VLOOKUP(D4975,Cadastro!$C$9:$D$1009,2,FALSE),"NOT FOUND"))</f>
        <v/>
      </c>
      <c r="F4975" s="76"/>
      <c r="G4975" s="94"/>
      <c r="H4975" s="97"/>
      <c r="I4975" s="77">
        <f t="shared" si="155"/>
        <v>0</v>
      </c>
      <c r="J4975" s="78" t="str">
        <f>IFERROR(IF(E4975="","",VLOOKUP(D4975,Saldo!$P$8:$Q$1009,2,FALSE)),"")</f>
        <v/>
      </c>
      <c r="K4975" s="76"/>
      <c r="L4975" s="74" t="str">
        <f t="shared" si="154"/>
        <v/>
      </c>
    </row>
    <row r="4976" spans="1:12" ht="18.95" customHeight="1" x14ac:dyDescent="0.25">
      <c r="A4976" s="52"/>
      <c r="C4976" s="185"/>
      <c r="D4976" s="76"/>
      <c r="E4976" s="76" t="str">
        <f>IF(D4976="","",IFERROR(VLOOKUP(D4976,Cadastro!$C$9:$D$1009,2,FALSE),"NOT FOUND"))</f>
        <v/>
      </c>
      <c r="F4976" s="76"/>
      <c r="G4976" s="94"/>
      <c r="H4976" s="97"/>
      <c r="I4976" s="77">
        <f t="shared" si="155"/>
        <v>0</v>
      </c>
      <c r="J4976" s="78" t="str">
        <f>IFERROR(IF(E4976="","",VLOOKUP(D4976,Saldo!$P$8:$Q$1009,2,FALSE)),"")</f>
        <v/>
      </c>
      <c r="K4976" s="76"/>
      <c r="L4976" s="74" t="str">
        <f t="shared" si="154"/>
        <v/>
      </c>
    </row>
    <row r="4977" spans="1:12" ht="18.95" customHeight="1" x14ac:dyDescent="0.25">
      <c r="A4977" s="52"/>
      <c r="C4977" s="185"/>
      <c r="D4977" s="76"/>
      <c r="E4977" s="76" t="str">
        <f>IF(D4977="","",IFERROR(VLOOKUP(D4977,Cadastro!$C$9:$D$1009,2,FALSE),"NOT FOUND"))</f>
        <v/>
      </c>
      <c r="F4977" s="76"/>
      <c r="G4977" s="94"/>
      <c r="H4977" s="97"/>
      <c r="I4977" s="77">
        <f t="shared" si="155"/>
        <v>0</v>
      </c>
      <c r="J4977" s="78" t="str">
        <f>IFERROR(IF(E4977="","",VLOOKUP(D4977,Saldo!$P$8:$Q$1009,2,FALSE)),"")</f>
        <v/>
      </c>
      <c r="K4977" s="76"/>
      <c r="L4977" s="74" t="str">
        <f t="shared" si="154"/>
        <v/>
      </c>
    </row>
    <row r="4978" spans="1:12" ht="18.95" customHeight="1" x14ac:dyDescent="0.25">
      <c r="A4978" s="52"/>
      <c r="C4978" s="185"/>
      <c r="D4978" s="76"/>
      <c r="E4978" s="76" t="str">
        <f>IF(D4978="","",IFERROR(VLOOKUP(D4978,Cadastro!$C$9:$D$1009,2,FALSE),"NOT FOUND"))</f>
        <v/>
      </c>
      <c r="F4978" s="76"/>
      <c r="G4978" s="94"/>
      <c r="H4978" s="97"/>
      <c r="I4978" s="77">
        <f t="shared" si="155"/>
        <v>0</v>
      </c>
      <c r="J4978" s="78" t="str">
        <f>IFERROR(IF(E4978="","",VLOOKUP(D4978,Saldo!$P$8:$Q$1009,2,FALSE)),"")</f>
        <v/>
      </c>
      <c r="K4978" s="76"/>
      <c r="L4978" s="74" t="str">
        <f t="shared" si="154"/>
        <v/>
      </c>
    </row>
    <row r="4979" spans="1:12" ht="18.95" customHeight="1" x14ac:dyDescent="0.25">
      <c r="A4979" s="52"/>
      <c r="C4979" s="185"/>
      <c r="D4979" s="76"/>
      <c r="E4979" s="76" t="str">
        <f>IF(D4979="","",IFERROR(VLOOKUP(D4979,Cadastro!$C$9:$D$1009,2,FALSE),"NOT FOUND"))</f>
        <v/>
      </c>
      <c r="F4979" s="76"/>
      <c r="G4979" s="94"/>
      <c r="H4979" s="97"/>
      <c r="I4979" s="77">
        <f t="shared" si="155"/>
        <v>0</v>
      </c>
      <c r="J4979" s="78" t="str">
        <f>IFERROR(IF(E4979="","",VLOOKUP(D4979,Saldo!$P$8:$Q$1009,2,FALSE)),"")</f>
        <v/>
      </c>
      <c r="K4979" s="76"/>
      <c r="L4979" s="74" t="str">
        <f t="shared" si="154"/>
        <v/>
      </c>
    </row>
    <row r="4980" spans="1:12" ht="18.95" customHeight="1" x14ac:dyDescent="0.25">
      <c r="A4980" s="52"/>
      <c r="C4980" s="185"/>
      <c r="D4980" s="76"/>
      <c r="E4980" s="76" t="str">
        <f>IF(D4980="","",IFERROR(VLOOKUP(D4980,Cadastro!$C$9:$D$1009,2,FALSE),"NOT FOUND"))</f>
        <v/>
      </c>
      <c r="F4980" s="76"/>
      <c r="G4980" s="94"/>
      <c r="H4980" s="97"/>
      <c r="I4980" s="77">
        <f t="shared" si="155"/>
        <v>0</v>
      </c>
      <c r="J4980" s="78" t="str">
        <f>IFERROR(IF(E4980="","",VLOOKUP(D4980,Saldo!$P$8:$Q$1009,2,FALSE)),"")</f>
        <v/>
      </c>
      <c r="K4980" s="76"/>
      <c r="L4980" s="74" t="str">
        <f t="shared" si="154"/>
        <v/>
      </c>
    </row>
    <row r="4981" spans="1:12" ht="18.95" customHeight="1" x14ac:dyDescent="0.25">
      <c r="A4981" s="52"/>
      <c r="C4981" s="185"/>
      <c r="D4981" s="76"/>
      <c r="E4981" s="76" t="str">
        <f>IF(D4981="","",IFERROR(VLOOKUP(D4981,Cadastro!$C$9:$D$1009,2,FALSE),"NOT FOUND"))</f>
        <v/>
      </c>
      <c r="F4981" s="76"/>
      <c r="G4981" s="94"/>
      <c r="H4981" s="97"/>
      <c r="I4981" s="77">
        <f t="shared" si="155"/>
        <v>0</v>
      </c>
      <c r="J4981" s="78" t="str">
        <f>IFERROR(IF(E4981="","",VLOOKUP(D4981,Saldo!$P$8:$Q$1009,2,FALSE)),"")</f>
        <v/>
      </c>
      <c r="K4981" s="76"/>
      <c r="L4981" s="74" t="str">
        <f t="shared" si="154"/>
        <v/>
      </c>
    </row>
    <row r="4982" spans="1:12" ht="18.95" customHeight="1" x14ac:dyDescent="0.25">
      <c r="A4982" s="52"/>
      <c r="C4982" s="185"/>
      <c r="D4982" s="76"/>
      <c r="E4982" s="76" t="str">
        <f>IF(D4982="","",IFERROR(VLOOKUP(D4982,Cadastro!$C$9:$D$1009,2,FALSE),"NOT FOUND"))</f>
        <v/>
      </c>
      <c r="F4982" s="76"/>
      <c r="G4982" s="94"/>
      <c r="H4982" s="97"/>
      <c r="I4982" s="77">
        <f t="shared" si="155"/>
        <v>0</v>
      </c>
      <c r="J4982" s="78" t="str">
        <f>IFERROR(IF(E4982="","",VLOOKUP(D4982,Saldo!$P$8:$Q$1009,2,FALSE)),"")</f>
        <v/>
      </c>
      <c r="K4982" s="76"/>
      <c r="L4982" s="74" t="str">
        <f t="shared" si="154"/>
        <v/>
      </c>
    </row>
    <row r="4983" spans="1:12" ht="18.95" customHeight="1" x14ac:dyDescent="0.25">
      <c r="A4983" s="52"/>
      <c r="C4983" s="185"/>
      <c r="D4983" s="76"/>
      <c r="E4983" s="76" t="str">
        <f>IF(D4983="","",IFERROR(VLOOKUP(D4983,Cadastro!$C$9:$D$1009,2,FALSE),"NOT FOUND"))</f>
        <v/>
      </c>
      <c r="F4983" s="76"/>
      <c r="G4983" s="94"/>
      <c r="H4983" s="97"/>
      <c r="I4983" s="77">
        <f t="shared" si="155"/>
        <v>0</v>
      </c>
      <c r="J4983" s="78" t="str">
        <f>IFERROR(IF(E4983="","",VLOOKUP(D4983,Saldo!$P$8:$Q$1009,2,FALSE)),"")</f>
        <v/>
      </c>
      <c r="K4983" s="76"/>
      <c r="L4983" s="74" t="str">
        <f t="shared" si="154"/>
        <v/>
      </c>
    </row>
    <row r="4984" spans="1:12" ht="18.95" customHeight="1" x14ac:dyDescent="0.25">
      <c r="A4984" s="52"/>
      <c r="C4984" s="185"/>
      <c r="D4984" s="76"/>
      <c r="E4984" s="76" t="str">
        <f>IF(D4984="","",IFERROR(VLOOKUP(D4984,Cadastro!$C$9:$D$1009,2,FALSE),"NOT FOUND"))</f>
        <v/>
      </c>
      <c r="F4984" s="76"/>
      <c r="G4984" s="94"/>
      <c r="H4984" s="97"/>
      <c r="I4984" s="77">
        <f t="shared" si="155"/>
        <v>0</v>
      </c>
      <c r="J4984" s="78" t="str">
        <f>IFERROR(IF(E4984="","",VLOOKUP(D4984,Saldo!$P$8:$Q$1009,2,FALSE)),"")</f>
        <v/>
      </c>
      <c r="K4984" s="76"/>
      <c r="L4984" s="74" t="str">
        <f t="shared" si="154"/>
        <v/>
      </c>
    </row>
    <row r="4985" spans="1:12" ht="18.95" customHeight="1" x14ac:dyDescent="0.25">
      <c r="A4985" s="52"/>
      <c r="C4985" s="185"/>
      <c r="D4985" s="76"/>
      <c r="E4985" s="76" t="str">
        <f>IF(D4985="","",IFERROR(VLOOKUP(D4985,Cadastro!$C$9:$D$1009,2,FALSE),"NOT FOUND"))</f>
        <v/>
      </c>
      <c r="F4985" s="76"/>
      <c r="G4985" s="94"/>
      <c r="H4985" s="97"/>
      <c r="I4985" s="77">
        <f t="shared" si="155"/>
        <v>0</v>
      </c>
      <c r="J4985" s="78" t="str">
        <f>IFERROR(IF(E4985="","",VLOOKUP(D4985,Saldo!$P$8:$Q$1009,2,FALSE)),"")</f>
        <v/>
      </c>
      <c r="K4985" s="76"/>
      <c r="L4985" s="74" t="str">
        <f t="shared" si="154"/>
        <v/>
      </c>
    </row>
    <row r="4986" spans="1:12" ht="18.95" customHeight="1" x14ac:dyDescent="0.25">
      <c r="A4986" s="52"/>
      <c r="C4986" s="185"/>
      <c r="D4986" s="76"/>
      <c r="E4986" s="76" t="str">
        <f>IF(D4986="","",IFERROR(VLOOKUP(D4986,Cadastro!$C$9:$D$1009,2,FALSE),"NOT FOUND"))</f>
        <v/>
      </c>
      <c r="F4986" s="76"/>
      <c r="G4986" s="94"/>
      <c r="H4986" s="97"/>
      <c r="I4986" s="77">
        <f t="shared" si="155"/>
        <v>0</v>
      </c>
      <c r="J4986" s="78" t="str">
        <f>IFERROR(IF(E4986="","",VLOOKUP(D4986,Saldo!$P$8:$Q$1009,2,FALSE)),"")</f>
        <v/>
      </c>
      <c r="K4986" s="76"/>
      <c r="L4986" s="74" t="str">
        <f t="shared" si="154"/>
        <v/>
      </c>
    </row>
    <row r="4987" spans="1:12" ht="18.95" customHeight="1" x14ac:dyDescent="0.25">
      <c r="A4987" s="52"/>
      <c r="C4987" s="185"/>
      <c r="D4987" s="76"/>
      <c r="E4987" s="76" t="str">
        <f>IF(D4987="","",IFERROR(VLOOKUP(D4987,Cadastro!$C$9:$D$1009,2,FALSE),"NOT FOUND"))</f>
        <v/>
      </c>
      <c r="F4987" s="76"/>
      <c r="G4987" s="94"/>
      <c r="H4987" s="97"/>
      <c r="I4987" s="77">
        <f t="shared" si="155"/>
        <v>0</v>
      </c>
      <c r="J4987" s="78" t="str">
        <f>IFERROR(IF(E4987="","",VLOOKUP(D4987,Saldo!$P$8:$Q$1009,2,FALSE)),"")</f>
        <v/>
      </c>
      <c r="K4987" s="76"/>
      <c r="L4987" s="74" t="str">
        <f t="shared" si="154"/>
        <v/>
      </c>
    </row>
    <row r="4988" spans="1:12" ht="18.95" customHeight="1" x14ac:dyDescent="0.25">
      <c r="A4988" s="52"/>
      <c r="C4988" s="185"/>
      <c r="D4988" s="76"/>
      <c r="E4988" s="76" t="str">
        <f>IF(D4988="","",IFERROR(VLOOKUP(D4988,Cadastro!$C$9:$D$1009,2,FALSE),"NOT FOUND"))</f>
        <v/>
      </c>
      <c r="F4988" s="76"/>
      <c r="G4988" s="94"/>
      <c r="H4988" s="97"/>
      <c r="I4988" s="77">
        <f t="shared" si="155"/>
        <v>0</v>
      </c>
      <c r="J4988" s="78" t="str">
        <f>IFERROR(IF(E4988="","",VLOOKUP(D4988,Saldo!$P$8:$Q$1009,2,FALSE)),"")</f>
        <v/>
      </c>
      <c r="K4988" s="76"/>
      <c r="L4988" s="74" t="str">
        <f t="shared" si="154"/>
        <v/>
      </c>
    </row>
    <row r="4989" spans="1:12" ht="18.95" customHeight="1" x14ac:dyDescent="0.25">
      <c r="A4989" s="52"/>
      <c r="C4989" s="185"/>
      <c r="D4989" s="76"/>
      <c r="E4989" s="76" t="str">
        <f>IF(D4989="","",IFERROR(VLOOKUP(D4989,Cadastro!$C$9:$D$1009,2,FALSE),"NOT FOUND"))</f>
        <v/>
      </c>
      <c r="F4989" s="76"/>
      <c r="G4989" s="94"/>
      <c r="H4989" s="97"/>
      <c r="I4989" s="77">
        <f t="shared" si="155"/>
        <v>0</v>
      </c>
      <c r="J4989" s="78" t="str">
        <f>IFERROR(IF(E4989="","",VLOOKUP(D4989,Saldo!$P$8:$Q$1009,2,FALSE)),"")</f>
        <v/>
      </c>
      <c r="K4989" s="76"/>
      <c r="L4989" s="74" t="str">
        <f t="shared" si="154"/>
        <v/>
      </c>
    </row>
    <row r="4990" spans="1:12" ht="18.95" customHeight="1" x14ac:dyDescent="0.25">
      <c r="A4990" s="52"/>
      <c r="C4990" s="185"/>
      <c r="D4990" s="76"/>
      <c r="E4990" s="76" t="str">
        <f>IF(D4990="","",IFERROR(VLOOKUP(D4990,Cadastro!$C$9:$D$1009,2,FALSE),"NOT FOUND"))</f>
        <v/>
      </c>
      <c r="F4990" s="76"/>
      <c r="G4990" s="94"/>
      <c r="H4990" s="97"/>
      <c r="I4990" s="77">
        <f t="shared" si="155"/>
        <v>0</v>
      </c>
      <c r="J4990" s="78" t="str">
        <f>IFERROR(IF(E4990="","",VLOOKUP(D4990,Saldo!$P$8:$Q$1009,2,FALSE)),"")</f>
        <v/>
      </c>
      <c r="K4990" s="76"/>
      <c r="L4990" s="74" t="str">
        <f t="shared" si="154"/>
        <v/>
      </c>
    </row>
    <row r="4991" spans="1:12" ht="18.95" customHeight="1" x14ac:dyDescent="0.25">
      <c r="A4991" s="52"/>
      <c r="C4991" s="185"/>
      <c r="D4991" s="76"/>
      <c r="E4991" s="76" t="str">
        <f>IF(D4991="","",IFERROR(VLOOKUP(D4991,Cadastro!$C$9:$D$1009,2,FALSE),"NOT FOUND"))</f>
        <v/>
      </c>
      <c r="F4991" s="76"/>
      <c r="G4991" s="94"/>
      <c r="H4991" s="97"/>
      <c r="I4991" s="77">
        <f t="shared" si="155"/>
        <v>0</v>
      </c>
      <c r="J4991" s="78" t="str">
        <f>IFERROR(IF(E4991="","",VLOOKUP(D4991,Saldo!$P$8:$Q$1009,2,FALSE)),"")</f>
        <v/>
      </c>
      <c r="K4991" s="76"/>
      <c r="L4991" s="74" t="str">
        <f t="shared" si="154"/>
        <v/>
      </c>
    </row>
    <row r="4992" spans="1:12" ht="18.95" customHeight="1" x14ac:dyDescent="0.25">
      <c r="A4992" s="52"/>
      <c r="C4992" s="185"/>
      <c r="D4992" s="76"/>
      <c r="E4992" s="76" t="str">
        <f>IF(D4992="","",IFERROR(VLOOKUP(D4992,Cadastro!$C$9:$D$1009,2,FALSE),"NOT FOUND"))</f>
        <v/>
      </c>
      <c r="F4992" s="76"/>
      <c r="G4992" s="94"/>
      <c r="H4992" s="97"/>
      <c r="I4992" s="77">
        <f t="shared" si="155"/>
        <v>0</v>
      </c>
      <c r="J4992" s="78" t="str">
        <f>IFERROR(IF(E4992="","",VLOOKUP(D4992,Saldo!$P$8:$Q$1009,2,FALSE)),"")</f>
        <v/>
      </c>
      <c r="K4992" s="76"/>
      <c r="L4992" s="74" t="str">
        <f t="shared" si="154"/>
        <v/>
      </c>
    </row>
    <row r="4993" spans="1:12" ht="18.95" customHeight="1" x14ac:dyDescent="0.25">
      <c r="A4993" s="52"/>
      <c r="C4993" s="185"/>
      <c r="D4993" s="76"/>
      <c r="E4993" s="76" t="str">
        <f>IF(D4993="","",IFERROR(VLOOKUP(D4993,Cadastro!$C$9:$D$1009,2,FALSE),"NOT FOUND"))</f>
        <v/>
      </c>
      <c r="F4993" s="76"/>
      <c r="G4993" s="94"/>
      <c r="H4993" s="97"/>
      <c r="I4993" s="77">
        <f t="shared" si="155"/>
        <v>0</v>
      </c>
      <c r="J4993" s="78" t="str">
        <f>IFERROR(IF(E4993="","",VLOOKUP(D4993,Saldo!$P$8:$Q$1009,2,FALSE)),"")</f>
        <v/>
      </c>
      <c r="K4993" s="76"/>
      <c r="L4993" s="74" t="str">
        <f t="shared" si="154"/>
        <v/>
      </c>
    </row>
    <row r="4994" spans="1:12" ht="18.95" customHeight="1" x14ac:dyDescent="0.25">
      <c r="A4994" s="52"/>
      <c r="C4994" s="185"/>
      <c r="D4994" s="76"/>
      <c r="E4994" s="76" t="str">
        <f>IF(D4994="","",IFERROR(VLOOKUP(D4994,Cadastro!$C$9:$D$1009,2,FALSE),"NOT FOUND"))</f>
        <v/>
      </c>
      <c r="F4994" s="76"/>
      <c r="G4994" s="94"/>
      <c r="H4994" s="97"/>
      <c r="I4994" s="77">
        <f t="shared" si="155"/>
        <v>0</v>
      </c>
      <c r="J4994" s="78" t="str">
        <f>IFERROR(IF(E4994="","",VLOOKUP(D4994,Saldo!$P$8:$Q$1009,2,FALSE)),"")</f>
        <v/>
      </c>
      <c r="K4994" s="76"/>
      <c r="L4994" s="74" t="str">
        <f t="shared" si="154"/>
        <v/>
      </c>
    </row>
    <row r="4995" spans="1:12" ht="18.95" customHeight="1" x14ac:dyDescent="0.25">
      <c r="A4995" s="52"/>
      <c r="C4995" s="185"/>
      <c r="D4995" s="76"/>
      <c r="E4995" s="76" t="str">
        <f>IF(D4995="","",IFERROR(VLOOKUP(D4995,Cadastro!$C$9:$D$1009,2,FALSE),"NOT FOUND"))</f>
        <v/>
      </c>
      <c r="F4995" s="76"/>
      <c r="G4995" s="94"/>
      <c r="H4995" s="97"/>
      <c r="I4995" s="77">
        <f t="shared" si="155"/>
        <v>0</v>
      </c>
      <c r="J4995" s="78" t="str">
        <f>IFERROR(IF(E4995="","",VLOOKUP(D4995,Saldo!$P$8:$Q$1009,2,FALSE)),"")</f>
        <v/>
      </c>
      <c r="K4995" s="76"/>
      <c r="L4995" s="74" t="str">
        <f t="shared" si="154"/>
        <v/>
      </c>
    </row>
    <row r="4996" spans="1:12" ht="18.95" customHeight="1" x14ac:dyDescent="0.25">
      <c r="A4996" s="52"/>
      <c r="C4996" s="185"/>
      <c r="D4996" s="76"/>
      <c r="E4996" s="76" t="str">
        <f>IF(D4996="","",IFERROR(VLOOKUP(D4996,Cadastro!$C$9:$D$1009,2,FALSE),"NOT FOUND"))</f>
        <v/>
      </c>
      <c r="F4996" s="76"/>
      <c r="G4996" s="94"/>
      <c r="H4996" s="97"/>
      <c r="I4996" s="77">
        <f t="shared" si="155"/>
        <v>0</v>
      </c>
      <c r="J4996" s="78" t="str">
        <f>IFERROR(IF(E4996="","",VLOOKUP(D4996,Saldo!$P$8:$Q$1009,2,FALSE)),"")</f>
        <v/>
      </c>
      <c r="K4996" s="76"/>
      <c r="L4996" s="74" t="str">
        <f t="shared" si="154"/>
        <v/>
      </c>
    </row>
    <row r="4997" spans="1:12" ht="18.95" customHeight="1" x14ac:dyDescent="0.25">
      <c r="A4997" s="52"/>
      <c r="C4997" s="185"/>
      <c r="D4997" s="76"/>
      <c r="E4997" s="76" t="str">
        <f>IF(D4997="","",IFERROR(VLOOKUP(D4997,Cadastro!$C$9:$D$1009,2,FALSE),"NOT FOUND"))</f>
        <v/>
      </c>
      <c r="F4997" s="76"/>
      <c r="G4997" s="94"/>
      <c r="H4997" s="97"/>
      <c r="I4997" s="77">
        <f t="shared" si="155"/>
        <v>0</v>
      </c>
      <c r="J4997" s="78" t="str">
        <f>IFERROR(IF(E4997="","",VLOOKUP(D4997,Saldo!$P$8:$Q$1009,2,FALSE)),"")</f>
        <v/>
      </c>
      <c r="K4997" s="76"/>
      <c r="L4997" s="74" t="str">
        <f t="shared" si="154"/>
        <v/>
      </c>
    </row>
    <row r="4998" spans="1:12" ht="18.95" customHeight="1" x14ac:dyDescent="0.25">
      <c r="A4998" s="52"/>
      <c r="C4998" s="185"/>
      <c r="D4998" s="76"/>
      <c r="E4998" s="76" t="str">
        <f>IF(D4998="","",IFERROR(VLOOKUP(D4998,Cadastro!$C$9:$D$1009,2,FALSE),"NOT FOUND"))</f>
        <v/>
      </c>
      <c r="F4998" s="76"/>
      <c r="G4998" s="94"/>
      <c r="H4998" s="97"/>
      <c r="I4998" s="77">
        <f t="shared" si="155"/>
        <v>0</v>
      </c>
      <c r="J4998" s="78" t="str">
        <f>IFERROR(IF(E4998="","",VLOOKUP(D4998,Saldo!$P$8:$Q$1009,2,FALSE)),"")</f>
        <v/>
      </c>
      <c r="K4998" s="76"/>
      <c r="L4998" s="74" t="str">
        <f t="shared" si="154"/>
        <v/>
      </c>
    </row>
    <row r="4999" spans="1:12" ht="18.95" customHeight="1" x14ac:dyDescent="0.25">
      <c r="A4999" s="52"/>
      <c r="C4999" s="185"/>
      <c r="D4999" s="76"/>
      <c r="E4999" s="76" t="str">
        <f>IF(D4999="","",IFERROR(VLOOKUP(D4999,Cadastro!$C$9:$D$1009,2,FALSE),"NOT FOUND"))</f>
        <v/>
      </c>
      <c r="F4999" s="76"/>
      <c r="G4999" s="94"/>
      <c r="H4999" s="97"/>
      <c r="I4999" s="77">
        <f t="shared" si="155"/>
        <v>0</v>
      </c>
      <c r="J4999" s="78" t="str">
        <f>IFERROR(IF(E4999="","",VLOOKUP(D4999,Saldo!$P$8:$Q$1009,2,FALSE)),"")</f>
        <v/>
      </c>
      <c r="K4999" s="76"/>
      <c r="L4999" s="74" t="str">
        <f t="shared" si="154"/>
        <v/>
      </c>
    </row>
    <row r="5000" spans="1:12" ht="18.95" customHeight="1" x14ac:dyDescent="0.25">
      <c r="A5000" s="52"/>
      <c r="C5000" s="185"/>
      <c r="D5000" s="76"/>
      <c r="E5000" s="76" t="str">
        <f>IF(D5000="","",IFERROR(VLOOKUP(D5000,Cadastro!$C$9:$D$1009,2,FALSE),"NOT FOUND"))</f>
        <v/>
      </c>
      <c r="F5000" s="76"/>
      <c r="G5000" s="94"/>
      <c r="H5000" s="97"/>
      <c r="I5000" s="77">
        <f t="shared" si="155"/>
        <v>0</v>
      </c>
      <c r="J5000" s="78" t="str">
        <f>IFERROR(IF(E5000="","",VLOOKUP(D5000,Saldo!$P$8:$Q$1009,2,FALSE)),"")</f>
        <v/>
      </c>
      <c r="K5000" s="76"/>
      <c r="L5000" s="74" t="str">
        <f t="shared" si="154"/>
        <v/>
      </c>
    </row>
    <row r="5001" spans="1:12" ht="18.95" customHeight="1" x14ac:dyDescent="0.25">
      <c r="A5001" s="52"/>
      <c r="C5001" s="185"/>
      <c r="D5001" s="76"/>
      <c r="E5001" s="76" t="str">
        <f>IF(D5001="","",IFERROR(VLOOKUP(D5001,Cadastro!$C$9:$D$1009,2,FALSE),"NOT FOUND"))</f>
        <v/>
      </c>
      <c r="F5001" s="76"/>
      <c r="G5001" s="94"/>
      <c r="H5001" s="97"/>
      <c r="I5001" s="77">
        <f t="shared" si="155"/>
        <v>0</v>
      </c>
      <c r="J5001" s="78" t="str">
        <f>IFERROR(IF(E5001="","",VLOOKUP(D5001,Saldo!$P$8:$Q$1009,2,FALSE)),"")</f>
        <v/>
      </c>
      <c r="K5001" s="76"/>
      <c r="L5001" s="74" t="str">
        <f t="shared" ref="L5001:L5064" si="156">IF(C5001="","",MONTH(C5001))</f>
        <v/>
      </c>
    </row>
    <row r="5002" spans="1:12" ht="18.95" customHeight="1" x14ac:dyDescent="0.25">
      <c r="A5002" s="52"/>
      <c r="C5002" s="185"/>
      <c r="D5002" s="76"/>
      <c r="E5002" s="76" t="str">
        <f>IF(D5002="","",IFERROR(VLOOKUP(D5002,Cadastro!$C$9:$D$1009,2,FALSE),"NOT FOUND"))</f>
        <v/>
      </c>
      <c r="F5002" s="76"/>
      <c r="G5002" s="94"/>
      <c r="H5002" s="97"/>
      <c r="I5002" s="77">
        <f t="shared" ref="I5002:I5065" si="157">IFERROR(G5002*H5002,"Check if QTY and Value are both valid")</f>
        <v>0</v>
      </c>
      <c r="J5002" s="78" t="str">
        <f>IFERROR(IF(E5002="","",VLOOKUP(D5002,Saldo!$P$8:$Q$1009,2,FALSE)),"")</f>
        <v/>
      </c>
      <c r="K5002" s="76"/>
      <c r="L5002" s="74" t="str">
        <f t="shared" si="156"/>
        <v/>
      </c>
    </row>
    <row r="5003" spans="1:12" ht="18.95" customHeight="1" x14ac:dyDescent="0.25">
      <c r="A5003" s="52"/>
      <c r="C5003" s="185"/>
      <c r="D5003" s="76"/>
      <c r="E5003" s="76" t="str">
        <f>IF(D5003="","",IFERROR(VLOOKUP(D5003,Cadastro!$C$9:$D$1009,2,FALSE),"NOT FOUND"))</f>
        <v/>
      </c>
      <c r="F5003" s="76"/>
      <c r="G5003" s="94"/>
      <c r="H5003" s="97"/>
      <c r="I5003" s="77">
        <f t="shared" si="157"/>
        <v>0</v>
      </c>
      <c r="J5003" s="78" t="str">
        <f>IFERROR(IF(E5003="","",VLOOKUP(D5003,Saldo!$P$8:$Q$1009,2,FALSE)),"")</f>
        <v/>
      </c>
      <c r="K5003" s="76"/>
      <c r="L5003" s="74" t="str">
        <f t="shared" si="156"/>
        <v/>
      </c>
    </row>
    <row r="5004" spans="1:12" ht="18.95" customHeight="1" x14ac:dyDescent="0.25">
      <c r="A5004" s="52"/>
      <c r="C5004" s="185"/>
      <c r="D5004" s="76"/>
      <c r="E5004" s="76" t="str">
        <f>IF(D5004="","",IFERROR(VLOOKUP(D5004,Cadastro!$C$9:$D$1009,2,FALSE),"NOT FOUND"))</f>
        <v/>
      </c>
      <c r="F5004" s="76"/>
      <c r="G5004" s="94"/>
      <c r="H5004" s="97"/>
      <c r="I5004" s="77">
        <f t="shared" si="157"/>
        <v>0</v>
      </c>
      <c r="J5004" s="78" t="str">
        <f>IFERROR(IF(E5004="","",VLOOKUP(D5004,Saldo!$P$8:$Q$1009,2,FALSE)),"")</f>
        <v/>
      </c>
      <c r="K5004" s="76"/>
      <c r="L5004" s="74" t="str">
        <f t="shared" si="156"/>
        <v/>
      </c>
    </row>
    <row r="5005" spans="1:12" ht="18.95" customHeight="1" x14ac:dyDescent="0.25">
      <c r="A5005" s="52"/>
      <c r="C5005" s="185"/>
      <c r="D5005" s="76"/>
      <c r="E5005" s="76" t="str">
        <f>IF(D5005="","",IFERROR(VLOOKUP(D5005,Cadastro!$C$9:$D$1009,2,FALSE),"NOT FOUND"))</f>
        <v/>
      </c>
      <c r="F5005" s="76"/>
      <c r="G5005" s="94"/>
      <c r="H5005" s="97"/>
      <c r="I5005" s="77">
        <f t="shared" si="157"/>
        <v>0</v>
      </c>
      <c r="J5005" s="78" t="str">
        <f>IFERROR(IF(E5005="","",VLOOKUP(D5005,Saldo!$P$8:$Q$1009,2,FALSE)),"")</f>
        <v/>
      </c>
      <c r="K5005" s="76"/>
      <c r="L5005" s="74" t="str">
        <f t="shared" si="156"/>
        <v/>
      </c>
    </row>
    <row r="5006" spans="1:12" ht="18.95" customHeight="1" x14ac:dyDescent="0.25">
      <c r="A5006" s="52"/>
      <c r="C5006" s="185"/>
      <c r="D5006" s="76"/>
      <c r="E5006" s="76" t="str">
        <f>IF(D5006="","",IFERROR(VLOOKUP(D5006,Cadastro!$C$9:$D$1009,2,FALSE),"NOT FOUND"))</f>
        <v/>
      </c>
      <c r="F5006" s="76"/>
      <c r="G5006" s="94"/>
      <c r="H5006" s="97"/>
      <c r="I5006" s="77">
        <f t="shared" si="157"/>
        <v>0</v>
      </c>
      <c r="J5006" s="78" t="str">
        <f>IFERROR(IF(E5006="","",VLOOKUP(D5006,Saldo!$P$8:$Q$1009,2,FALSE)),"")</f>
        <v/>
      </c>
      <c r="K5006" s="76"/>
      <c r="L5006" s="74" t="str">
        <f t="shared" si="156"/>
        <v/>
      </c>
    </row>
    <row r="5007" spans="1:12" ht="18.95" customHeight="1" x14ac:dyDescent="0.25">
      <c r="A5007" s="52"/>
      <c r="C5007" s="185"/>
      <c r="D5007" s="76"/>
      <c r="E5007" s="76" t="str">
        <f>IF(D5007="","",IFERROR(VLOOKUP(D5007,Cadastro!$C$9:$D$1009,2,FALSE),"NOT FOUND"))</f>
        <v/>
      </c>
      <c r="F5007" s="76"/>
      <c r="G5007" s="94"/>
      <c r="H5007" s="97"/>
      <c r="I5007" s="77">
        <f t="shared" si="157"/>
        <v>0</v>
      </c>
      <c r="J5007" s="78" t="str">
        <f>IFERROR(IF(E5007="","",VLOOKUP(D5007,Saldo!$P$8:$Q$1009,2,FALSE)),"")</f>
        <v/>
      </c>
      <c r="K5007" s="76"/>
      <c r="L5007" s="74" t="str">
        <f t="shared" si="156"/>
        <v/>
      </c>
    </row>
    <row r="5008" spans="1:12" ht="18.95" customHeight="1" x14ac:dyDescent="0.25">
      <c r="A5008" s="52"/>
      <c r="C5008" s="185"/>
      <c r="D5008" s="76"/>
      <c r="E5008" s="76" t="str">
        <f>IF(D5008="","",IFERROR(VLOOKUP(D5008,Cadastro!$C$9:$D$1009,2,FALSE),"NOT FOUND"))</f>
        <v/>
      </c>
      <c r="F5008" s="76"/>
      <c r="G5008" s="94"/>
      <c r="H5008" s="97"/>
      <c r="I5008" s="77">
        <f t="shared" si="157"/>
        <v>0</v>
      </c>
      <c r="J5008" s="78" t="str">
        <f>IFERROR(IF(E5008="","",VLOOKUP(D5008,Saldo!$P$8:$Q$1009,2,FALSE)),"")</f>
        <v/>
      </c>
      <c r="K5008" s="76"/>
      <c r="L5008" s="74" t="str">
        <f t="shared" si="156"/>
        <v/>
      </c>
    </row>
    <row r="5009" spans="1:12" ht="18.95" customHeight="1" x14ac:dyDescent="0.25">
      <c r="A5009" s="52"/>
      <c r="C5009" s="185"/>
      <c r="D5009" s="76"/>
      <c r="E5009" s="76" t="str">
        <f>IF(D5009="","",IFERROR(VLOOKUP(D5009,Cadastro!$C$9:$D$1009,2,FALSE),"NOT FOUND"))</f>
        <v/>
      </c>
      <c r="F5009" s="76"/>
      <c r="G5009" s="94"/>
      <c r="H5009" s="97"/>
      <c r="I5009" s="77">
        <f t="shared" si="157"/>
        <v>0</v>
      </c>
      <c r="J5009" s="78" t="str">
        <f>IFERROR(IF(E5009="","",VLOOKUP(D5009,Saldo!$P$8:$Q$1009,2,FALSE)),"")</f>
        <v/>
      </c>
      <c r="K5009" s="76"/>
      <c r="L5009" s="74" t="str">
        <f t="shared" si="156"/>
        <v/>
      </c>
    </row>
    <row r="5010" spans="1:12" ht="18.95" customHeight="1" x14ac:dyDescent="0.25">
      <c r="A5010" s="52"/>
      <c r="C5010" s="185"/>
      <c r="D5010" s="76"/>
      <c r="E5010" s="76" t="str">
        <f>IF(D5010="","",IFERROR(VLOOKUP(D5010,Cadastro!$C$9:$D$1009,2,FALSE),"NOT FOUND"))</f>
        <v/>
      </c>
      <c r="F5010" s="76"/>
      <c r="G5010" s="94"/>
      <c r="H5010" s="97"/>
      <c r="I5010" s="77">
        <f t="shared" si="157"/>
        <v>0</v>
      </c>
      <c r="J5010" s="78" t="str">
        <f>IFERROR(IF(E5010="","",VLOOKUP(D5010,Saldo!$P$8:$Q$1009,2,FALSE)),"")</f>
        <v/>
      </c>
      <c r="K5010" s="76"/>
      <c r="L5010" s="74" t="str">
        <f t="shared" si="156"/>
        <v/>
      </c>
    </row>
    <row r="5011" spans="1:12" ht="18.95" customHeight="1" x14ac:dyDescent="0.25">
      <c r="A5011" s="52"/>
      <c r="C5011" s="185"/>
      <c r="D5011" s="76"/>
      <c r="E5011" s="76" t="str">
        <f>IF(D5011="","",IFERROR(VLOOKUP(D5011,Cadastro!$C$9:$D$1009,2,FALSE),"NOT FOUND"))</f>
        <v/>
      </c>
      <c r="F5011" s="76"/>
      <c r="G5011" s="94"/>
      <c r="H5011" s="97"/>
      <c r="I5011" s="77">
        <f t="shared" si="157"/>
        <v>0</v>
      </c>
      <c r="J5011" s="78" t="str">
        <f>IFERROR(IF(E5011="","",VLOOKUP(D5011,Saldo!$P$8:$Q$1009,2,FALSE)),"")</f>
        <v/>
      </c>
      <c r="K5011" s="76"/>
      <c r="L5011" s="74" t="str">
        <f t="shared" si="156"/>
        <v/>
      </c>
    </row>
    <row r="5012" spans="1:12" ht="18.95" customHeight="1" x14ac:dyDescent="0.25">
      <c r="A5012" s="52"/>
      <c r="C5012" s="185"/>
      <c r="D5012" s="76"/>
      <c r="E5012" s="76" t="str">
        <f>IF(D5012="","",IFERROR(VLOOKUP(D5012,Cadastro!$C$9:$D$1009,2,FALSE),"NOT FOUND"))</f>
        <v/>
      </c>
      <c r="F5012" s="76"/>
      <c r="G5012" s="94"/>
      <c r="H5012" s="97"/>
      <c r="I5012" s="77">
        <f t="shared" si="157"/>
        <v>0</v>
      </c>
      <c r="J5012" s="78" t="str">
        <f>IFERROR(IF(E5012="","",VLOOKUP(D5012,Saldo!$P$8:$Q$1009,2,FALSE)),"")</f>
        <v/>
      </c>
      <c r="K5012" s="76"/>
      <c r="L5012" s="74" t="str">
        <f t="shared" si="156"/>
        <v/>
      </c>
    </row>
    <row r="5013" spans="1:12" ht="18.95" customHeight="1" x14ac:dyDescent="0.25">
      <c r="A5013" s="52"/>
      <c r="C5013" s="185"/>
      <c r="D5013" s="76"/>
      <c r="E5013" s="76" t="str">
        <f>IF(D5013="","",IFERROR(VLOOKUP(D5013,Cadastro!$C$9:$D$1009,2,FALSE),"NOT FOUND"))</f>
        <v/>
      </c>
      <c r="F5013" s="76"/>
      <c r="G5013" s="94"/>
      <c r="H5013" s="97"/>
      <c r="I5013" s="77">
        <f t="shared" si="157"/>
        <v>0</v>
      </c>
      <c r="J5013" s="78" t="str">
        <f>IFERROR(IF(E5013="","",VLOOKUP(D5013,Saldo!$P$8:$Q$1009,2,FALSE)),"")</f>
        <v/>
      </c>
      <c r="K5013" s="76"/>
      <c r="L5013" s="74" t="str">
        <f t="shared" si="156"/>
        <v/>
      </c>
    </row>
    <row r="5014" spans="1:12" ht="18.95" customHeight="1" x14ac:dyDescent="0.25">
      <c r="A5014" s="52"/>
      <c r="C5014" s="185"/>
      <c r="D5014" s="76"/>
      <c r="E5014" s="76" t="str">
        <f>IF(D5014="","",IFERROR(VLOOKUP(D5014,Cadastro!$C$9:$D$1009,2,FALSE),"NOT FOUND"))</f>
        <v/>
      </c>
      <c r="F5014" s="76"/>
      <c r="G5014" s="94"/>
      <c r="H5014" s="97"/>
      <c r="I5014" s="77">
        <f t="shared" si="157"/>
        <v>0</v>
      </c>
      <c r="J5014" s="78" t="str">
        <f>IFERROR(IF(E5014="","",VLOOKUP(D5014,Saldo!$P$8:$Q$1009,2,FALSE)),"")</f>
        <v/>
      </c>
      <c r="K5014" s="76"/>
      <c r="L5014" s="74" t="str">
        <f t="shared" si="156"/>
        <v/>
      </c>
    </row>
    <row r="5015" spans="1:12" ht="18.95" customHeight="1" x14ac:dyDescent="0.25">
      <c r="A5015" s="52"/>
      <c r="C5015" s="185"/>
      <c r="D5015" s="76"/>
      <c r="E5015" s="76" t="str">
        <f>IF(D5015="","",IFERROR(VLOOKUP(D5015,Cadastro!$C$9:$D$1009,2,FALSE),"NOT FOUND"))</f>
        <v/>
      </c>
      <c r="F5015" s="76"/>
      <c r="G5015" s="94"/>
      <c r="H5015" s="97"/>
      <c r="I5015" s="77">
        <f t="shared" si="157"/>
        <v>0</v>
      </c>
      <c r="J5015" s="78" t="str">
        <f>IFERROR(IF(E5015="","",VLOOKUP(D5015,Saldo!$P$8:$Q$1009,2,FALSE)),"")</f>
        <v/>
      </c>
      <c r="K5015" s="76"/>
      <c r="L5015" s="74" t="str">
        <f t="shared" si="156"/>
        <v/>
      </c>
    </row>
    <row r="5016" spans="1:12" ht="18.95" customHeight="1" x14ac:dyDescent="0.25">
      <c r="A5016" s="52"/>
      <c r="C5016" s="185"/>
      <c r="D5016" s="76"/>
      <c r="E5016" s="76" t="str">
        <f>IF(D5016="","",IFERROR(VLOOKUP(D5016,Cadastro!$C$9:$D$1009,2,FALSE),"NOT FOUND"))</f>
        <v/>
      </c>
      <c r="F5016" s="76"/>
      <c r="G5016" s="94"/>
      <c r="H5016" s="97"/>
      <c r="I5016" s="77">
        <f t="shared" si="157"/>
        <v>0</v>
      </c>
      <c r="J5016" s="78" t="str">
        <f>IFERROR(IF(E5016="","",VLOOKUP(D5016,Saldo!$P$8:$Q$1009,2,FALSE)),"")</f>
        <v/>
      </c>
      <c r="K5016" s="76"/>
      <c r="L5016" s="74" t="str">
        <f t="shared" si="156"/>
        <v/>
      </c>
    </row>
    <row r="5017" spans="1:12" ht="18.95" customHeight="1" x14ac:dyDescent="0.25">
      <c r="A5017" s="52"/>
      <c r="C5017" s="185"/>
      <c r="D5017" s="76"/>
      <c r="E5017" s="76" t="str">
        <f>IF(D5017="","",IFERROR(VLOOKUP(D5017,Cadastro!$C$9:$D$1009,2,FALSE),"NOT FOUND"))</f>
        <v/>
      </c>
      <c r="F5017" s="76"/>
      <c r="G5017" s="94"/>
      <c r="H5017" s="97"/>
      <c r="I5017" s="77">
        <f t="shared" si="157"/>
        <v>0</v>
      </c>
      <c r="J5017" s="78" t="str">
        <f>IFERROR(IF(E5017="","",VLOOKUP(D5017,Saldo!$P$8:$Q$1009,2,FALSE)),"")</f>
        <v/>
      </c>
      <c r="K5017" s="76"/>
      <c r="L5017" s="74" t="str">
        <f t="shared" si="156"/>
        <v/>
      </c>
    </row>
    <row r="5018" spans="1:12" ht="18.95" customHeight="1" x14ac:dyDescent="0.25">
      <c r="A5018" s="52"/>
      <c r="C5018" s="185"/>
      <c r="D5018" s="76"/>
      <c r="E5018" s="76" t="str">
        <f>IF(D5018="","",IFERROR(VLOOKUP(D5018,Cadastro!$C$9:$D$1009,2,FALSE),"NOT FOUND"))</f>
        <v/>
      </c>
      <c r="F5018" s="76"/>
      <c r="G5018" s="94"/>
      <c r="H5018" s="97"/>
      <c r="I5018" s="77">
        <f t="shared" si="157"/>
        <v>0</v>
      </c>
      <c r="J5018" s="78" t="str">
        <f>IFERROR(IF(E5018="","",VLOOKUP(D5018,Saldo!$P$8:$Q$1009,2,FALSE)),"")</f>
        <v/>
      </c>
      <c r="K5018" s="76"/>
      <c r="L5018" s="74" t="str">
        <f t="shared" si="156"/>
        <v/>
      </c>
    </row>
    <row r="5019" spans="1:12" ht="18.95" customHeight="1" x14ac:dyDescent="0.25">
      <c r="A5019" s="52"/>
      <c r="C5019" s="185"/>
      <c r="D5019" s="76"/>
      <c r="E5019" s="76" t="str">
        <f>IF(D5019="","",IFERROR(VLOOKUP(D5019,Cadastro!$C$9:$D$1009,2,FALSE),"NOT FOUND"))</f>
        <v/>
      </c>
      <c r="F5019" s="76"/>
      <c r="G5019" s="94"/>
      <c r="H5019" s="97"/>
      <c r="I5019" s="77">
        <f t="shared" si="157"/>
        <v>0</v>
      </c>
      <c r="J5019" s="78" t="str">
        <f>IFERROR(IF(E5019="","",VLOOKUP(D5019,Saldo!$P$8:$Q$1009,2,FALSE)),"")</f>
        <v/>
      </c>
      <c r="K5019" s="76"/>
      <c r="L5019" s="74" t="str">
        <f t="shared" si="156"/>
        <v/>
      </c>
    </row>
    <row r="5020" spans="1:12" ht="18.95" customHeight="1" x14ac:dyDescent="0.25">
      <c r="A5020" s="52"/>
      <c r="C5020" s="185"/>
      <c r="D5020" s="76"/>
      <c r="E5020" s="76" t="str">
        <f>IF(D5020="","",IFERROR(VLOOKUP(D5020,Cadastro!$C$9:$D$1009,2,FALSE),"NOT FOUND"))</f>
        <v/>
      </c>
      <c r="F5020" s="76"/>
      <c r="G5020" s="94"/>
      <c r="H5020" s="97"/>
      <c r="I5020" s="77">
        <f t="shared" si="157"/>
        <v>0</v>
      </c>
      <c r="J5020" s="78" t="str">
        <f>IFERROR(IF(E5020="","",VLOOKUP(D5020,Saldo!$P$8:$Q$1009,2,FALSE)),"")</f>
        <v/>
      </c>
      <c r="K5020" s="76"/>
      <c r="L5020" s="74" t="str">
        <f t="shared" si="156"/>
        <v/>
      </c>
    </row>
    <row r="5021" spans="1:12" ht="18.95" customHeight="1" x14ac:dyDescent="0.25">
      <c r="A5021" s="52"/>
      <c r="C5021" s="185"/>
      <c r="D5021" s="76"/>
      <c r="E5021" s="76" t="str">
        <f>IF(D5021="","",IFERROR(VLOOKUP(D5021,Cadastro!$C$9:$D$1009,2,FALSE),"NOT FOUND"))</f>
        <v/>
      </c>
      <c r="F5021" s="76"/>
      <c r="G5021" s="94"/>
      <c r="H5021" s="97"/>
      <c r="I5021" s="77">
        <f t="shared" si="157"/>
        <v>0</v>
      </c>
      <c r="J5021" s="78" t="str">
        <f>IFERROR(IF(E5021="","",VLOOKUP(D5021,Saldo!$P$8:$Q$1009,2,FALSE)),"")</f>
        <v/>
      </c>
      <c r="K5021" s="76"/>
      <c r="L5021" s="74" t="str">
        <f t="shared" si="156"/>
        <v/>
      </c>
    </row>
    <row r="5022" spans="1:12" ht="18.95" customHeight="1" x14ac:dyDescent="0.25">
      <c r="A5022" s="52"/>
      <c r="C5022" s="185"/>
      <c r="D5022" s="76"/>
      <c r="E5022" s="76" t="str">
        <f>IF(D5022="","",IFERROR(VLOOKUP(D5022,Cadastro!$C$9:$D$1009,2,FALSE),"NOT FOUND"))</f>
        <v/>
      </c>
      <c r="F5022" s="76"/>
      <c r="G5022" s="94"/>
      <c r="H5022" s="97"/>
      <c r="I5022" s="77">
        <f t="shared" si="157"/>
        <v>0</v>
      </c>
      <c r="J5022" s="78" t="str">
        <f>IFERROR(IF(E5022="","",VLOOKUP(D5022,Saldo!$P$8:$Q$1009,2,FALSE)),"")</f>
        <v/>
      </c>
      <c r="K5022" s="76"/>
      <c r="L5022" s="74" t="str">
        <f t="shared" si="156"/>
        <v/>
      </c>
    </row>
    <row r="5023" spans="1:12" ht="18.95" customHeight="1" x14ac:dyDescent="0.25">
      <c r="A5023" s="52"/>
      <c r="C5023" s="185"/>
      <c r="D5023" s="76"/>
      <c r="E5023" s="76" t="str">
        <f>IF(D5023="","",IFERROR(VLOOKUP(D5023,Cadastro!$C$9:$D$1009,2,FALSE),"NOT FOUND"))</f>
        <v/>
      </c>
      <c r="F5023" s="76"/>
      <c r="G5023" s="94"/>
      <c r="H5023" s="97"/>
      <c r="I5023" s="77">
        <f t="shared" si="157"/>
        <v>0</v>
      </c>
      <c r="J5023" s="78" t="str">
        <f>IFERROR(IF(E5023="","",VLOOKUP(D5023,Saldo!$P$8:$Q$1009,2,FALSE)),"")</f>
        <v/>
      </c>
      <c r="K5023" s="76"/>
      <c r="L5023" s="74" t="str">
        <f t="shared" si="156"/>
        <v/>
      </c>
    </row>
    <row r="5024" spans="1:12" ht="18.95" customHeight="1" x14ac:dyDescent="0.25">
      <c r="A5024" s="52"/>
      <c r="C5024" s="185"/>
      <c r="D5024" s="76"/>
      <c r="E5024" s="76" t="str">
        <f>IF(D5024="","",IFERROR(VLOOKUP(D5024,Cadastro!$C$9:$D$1009,2,FALSE),"NOT FOUND"))</f>
        <v/>
      </c>
      <c r="F5024" s="76"/>
      <c r="G5024" s="94"/>
      <c r="H5024" s="97"/>
      <c r="I5024" s="77">
        <f t="shared" si="157"/>
        <v>0</v>
      </c>
      <c r="J5024" s="78" t="str">
        <f>IFERROR(IF(E5024="","",VLOOKUP(D5024,Saldo!$P$8:$Q$1009,2,FALSE)),"")</f>
        <v/>
      </c>
      <c r="K5024" s="76"/>
      <c r="L5024" s="74" t="str">
        <f t="shared" si="156"/>
        <v/>
      </c>
    </row>
    <row r="5025" spans="1:12" ht="18.95" customHeight="1" x14ac:dyDescent="0.25">
      <c r="A5025" s="52"/>
      <c r="C5025" s="185"/>
      <c r="D5025" s="76"/>
      <c r="E5025" s="76" t="str">
        <f>IF(D5025="","",IFERROR(VLOOKUP(D5025,Cadastro!$C$9:$D$1009,2,FALSE),"NOT FOUND"))</f>
        <v/>
      </c>
      <c r="F5025" s="76"/>
      <c r="G5025" s="94"/>
      <c r="H5025" s="97"/>
      <c r="I5025" s="77">
        <f t="shared" si="157"/>
        <v>0</v>
      </c>
      <c r="J5025" s="78" t="str">
        <f>IFERROR(IF(E5025="","",VLOOKUP(D5025,Saldo!$P$8:$Q$1009,2,FALSE)),"")</f>
        <v/>
      </c>
      <c r="K5025" s="76"/>
      <c r="L5025" s="74" t="str">
        <f t="shared" si="156"/>
        <v/>
      </c>
    </row>
    <row r="5026" spans="1:12" ht="18.95" customHeight="1" x14ac:dyDescent="0.25">
      <c r="A5026" s="52"/>
      <c r="C5026" s="185"/>
      <c r="D5026" s="76"/>
      <c r="E5026" s="76" t="str">
        <f>IF(D5026="","",IFERROR(VLOOKUP(D5026,Cadastro!$C$9:$D$1009,2,FALSE),"NOT FOUND"))</f>
        <v/>
      </c>
      <c r="F5026" s="76"/>
      <c r="G5026" s="94"/>
      <c r="H5026" s="97"/>
      <c r="I5026" s="77">
        <f t="shared" si="157"/>
        <v>0</v>
      </c>
      <c r="J5026" s="78" t="str">
        <f>IFERROR(IF(E5026="","",VLOOKUP(D5026,Saldo!$P$8:$Q$1009,2,FALSE)),"")</f>
        <v/>
      </c>
      <c r="K5026" s="76"/>
      <c r="L5026" s="74" t="str">
        <f t="shared" si="156"/>
        <v/>
      </c>
    </row>
    <row r="5027" spans="1:12" ht="18.95" customHeight="1" x14ac:dyDescent="0.25">
      <c r="A5027" s="52"/>
      <c r="C5027" s="185"/>
      <c r="D5027" s="76"/>
      <c r="E5027" s="76" t="str">
        <f>IF(D5027="","",IFERROR(VLOOKUP(D5027,Cadastro!$C$9:$D$1009,2,FALSE),"NOT FOUND"))</f>
        <v/>
      </c>
      <c r="F5027" s="76"/>
      <c r="G5027" s="94"/>
      <c r="H5027" s="97"/>
      <c r="I5027" s="77">
        <f t="shared" si="157"/>
        <v>0</v>
      </c>
      <c r="J5027" s="78" t="str">
        <f>IFERROR(IF(E5027="","",VLOOKUP(D5027,Saldo!$P$8:$Q$1009,2,FALSE)),"")</f>
        <v/>
      </c>
      <c r="K5027" s="76"/>
      <c r="L5027" s="74" t="str">
        <f t="shared" si="156"/>
        <v/>
      </c>
    </row>
    <row r="5028" spans="1:12" ht="18.95" customHeight="1" x14ac:dyDescent="0.25">
      <c r="A5028" s="52"/>
      <c r="C5028" s="185"/>
      <c r="D5028" s="76"/>
      <c r="E5028" s="76" t="str">
        <f>IF(D5028="","",IFERROR(VLOOKUP(D5028,Cadastro!$C$9:$D$1009,2,FALSE),"NOT FOUND"))</f>
        <v/>
      </c>
      <c r="F5028" s="76"/>
      <c r="G5028" s="94"/>
      <c r="H5028" s="97"/>
      <c r="I5028" s="77">
        <f t="shared" si="157"/>
        <v>0</v>
      </c>
      <c r="J5028" s="78" t="str">
        <f>IFERROR(IF(E5028="","",VLOOKUP(D5028,Saldo!$P$8:$Q$1009,2,FALSE)),"")</f>
        <v/>
      </c>
      <c r="K5028" s="76"/>
      <c r="L5028" s="74" t="str">
        <f t="shared" si="156"/>
        <v/>
      </c>
    </row>
    <row r="5029" spans="1:12" ht="18.95" customHeight="1" x14ac:dyDescent="0.25">
      <c r="A5029" s="52"/>
      <c r="C5029" s="185"/>
      <c r="D5029" s="76"/>
      <c r="E5029" s="76" t="str">
        <f>IF(D5029="","",IFERROR(VLOOKUP(D5029,Cadastro!$C$9:$D$1009,2,FALSE),"NOT FOUND"))</f>
        <v/>
      </c>
      <c r="F5029" s="76"/>
      <c r="G5029" s="94"/>
      <c r="H5029" s="97"/>
      <c r="I5029" s="77">
        <f t="shared" si="157"/>
        <v>0</v>
      </c>
      <c r="J5029" s="78" t="str">
        <f>IFERROR(IF(E5029="","",VLOOKUP(D5029,Saldo!$P$8:$Q$1009,2,FALSE)),"")</f>
        <v/>
      </c>
      <c r="K5029" s="76"/>
      <c r="L5029" s="74" t="str">
        <f t="shared" si="156"/>
        <v/>
      </c>
    </row>
    <row r="5030" spans="1:12" ht="18.95" customHeight="1" x14ac:dyDescent="0.25">
      <c r="A5030" s="52"/>
      <c r="C5030" s="185"/>
      <c r="D5030" s="76"/>
      <c r="E5030" s="76" t="str">
        <f>IF(D5030="","",IFERROR(VLOOKUP(D5030,Cadastro!$C$9:$D$1009,2,FALSE),"NOT FOUND"))</f>
        <v/>
      </c>
      <c r="F5030" s="76"/>
      <c r="G5030" s="94"/>
      <c r="H5030" s="97"/>
      <c r="I5030" s="77">
        <f t="shared" si="157"/>
        <v>0</v>
      </c>
      <c r="J5030" s="78" t="str">
        <f>IFERROR(IF(E5030="","",VLOOKUP(D5030,Saldo!$P$8:$Q$1009,2,FALSE)),"")</f>
        <v/>
      </c>
      <c r="K5030" s="76"/>
      <c r="L5030" s="74" t="str">
        <f t="shared" si="156"/>
        <v/>
      </c>
    </row>
    <row r="5031" spans="1:12" ht="18.95" customHeight="1" x14ac:dyDescent="0.25">
      <c r="A5031" s="52"/>
      <c r="C5031" s="185"/>
      <c r="D5031" s="76"/>
      <c r="E5031" s="76" t="str">
        <f>IF(D5031="","",IFERROR(VLOOKUP(D5031,Cadastro!$C$9:$D$1009,2,FALSE),"NOT FOUND"))</f>
        <v/>
      </c>
      <c r="F5031" s="76"/>
      <c r="G5031" s="94"/>
      <c r="H5031" s="97"/>
      <c r="I5031" s="77">
        <f t="shared" si="157"/>
        <v>0</v>
      </c>
      <c r="J5031" s="78" t="str">
        <f>IFERROR(IF(E5031="","",VLOOKUP(D5031,Saldo!$P$8:$Q$1009,2,FALSE)),"")</f>
        <v/>
      </c>
      <c r="K5031" s="76"/>
      <c r="L5031" s="74" t="str">
        <f t="shared" si="156"/>
        <v/>
      </c>
    </row>
    <row r="5032" spans="1:12" ht="18.95" customHeight="1" x14ac:dyDescent="0.25">
      <c r="A5032" s="52"/>
      <c r="C5032" s="185"/>
      <c r="D5032" s="76"/>
      <c r="E5032" s="76" t="str">
        <f>IF(D5032="","",IFERROR(VLOOKUP(D5032,Cadastro!$C$9:$D$1009,2,FALSE),"NOT FOUND"))</f>
        <v/>
      </c>
      <c r="F5032" s="76"/>
      <c r="G5032" s="94"/>
      <c r="H5032" s="97"/>
      <c r="I5032" s="77">
        <f t="shared" si="157"/>
        <v>0</v>
      </c>
      <c r="J5032" s="78" t="str">
        <f>IFERROR(IF(E5032="","",VLOOKUP(D5032,Saldo!$P$8:$Q$1009,2,FALSE)),"")</f>
        <v/>
      </c>
      <c r="K5032" s="76"/>
      <c r="L5032" s="74" t="str">
        <f t="shared" si="156"/>
        <v/>
      </c>
    </row>
    <row r="5033" spans="1:12" ht="18.95" customHeight="1" x14ac:dyDescent="0.25">
      <c r="A5033" s="52"/>
      <c r="C5033" s="185"/>
      <c r="D5033" s="76"/>
      <c r="E5033" s="76" t="str">
        <f>IF(D5033="","",IFERROR(VLOOKUP(D5033,Cadastro!$C$9:$D$1009,2,FALSE),"NOT FOUND"))</f>
        <v/>
      </c>
      <c r="F5033" s="76"/>
      <c r="G5033" s="94"/>
      <c r="H5033" s="97"/>
      <c r="I5033" s="77">
        <f t="shared" si="157"/>
        <v>0</v>
      </c>
      <c r="J5033" s="78" t="str">
        <f>IFERROR(IF(E5033="","",VLOOKUP(D5033,Saldo!$P$8:$Q$1009,2,FALSE)),"")</f>
        <v/>
      </c>
      <c r="K5033" s="76"/>
      <c r="L5033" s="74" t="str">
        <f t="shared" si="156"/>
        <v/>
      </c>
    </row>
    <row r="5034" spans="1:12" ht="18.95" customHeight="1" x14ac:dyDescent="0.25">
      <c r="A5034" s="52"/>
      <c r="C5034" s="185"/>
      <c r="D5034" s="76"/>
      <c r="E5034" s="76" t="str">
        <f>IF(D5034="","",IFERROR(VLOOKUP(D5034,Cadastro!$C$9:$D$1009,2,FALSE),"NOT FOUND"))</f>
        <v/>
      </c>
      <c r="F5034" s="76"/>
      <c r="G5034" s="94"/>
      <c r="H5034" s="97"/>
      <c r="I5034" s="77">
        <f t="shared" si="157"/>
        <v>0</v>
      </c>
      <c r="J5034" s="78" t="str">
        <f>IFERROR(IF(E5034="","",VLOOKUP(D5034,Saldo!$P$8:$Q$1009,2,FALSE)),"")</f>
        <v/>
      </c>
      <c r="K5034" s="76"/>
      <c r="L5034" s="74" t="str">
        <f t="shared" si="156"/>
        <v/>
      </c>
    </row>
    <row r="5035" spans="1:12" ht="18.95" customHeight="1" x14ac:dyDescent="0.25">
      <c r="A5035" s="52"/>
      <c r="C5035" s="185"/>
      <c r="D5035" s="76"/>
      <c r="E5035" s="76" t="str">
        <f>IF(D5035="","",IFERROR(VLOOKUP(D5035,Cadastro!$C$9:$D$1009,2,FALSE),"NOT FOUND"))</f>
        <v/>
      </c>
      <c r="F5035" s="76"/>
      <c r="G5035" s="94"/>
      <c r="H5035" s="97"/>
      <c r="I5035" s="77">
        <f t="shared" si="157"/>
        <v>0</v>
      </c>
      <c r="J5035" s="78" t="str">
        <f>IFERROR(IF(E5035="","",VLOOKUP(D5035,Saldo!$P$8:$Q$1009,2,FALSE)),"")</f>
        <v/>
      </c>
      <c r="K5035" s="76"/>
      <c r="L5035" s="74" t="str">
        <f t="shared" si="156"/>
        <v/>
      </c>
    </row>
    <row r="5036" spans="1:12" ht="18.95" customHeight="1" x14ac:dyDescent="0.25">
      <c r="A5036" s="52"/>
      <c r="C5036" s="185"/>
      <c r="D5036" s="76"/>
      <c r="E5036" s="76" t="str">
        <f>IF(D5036="","",IFERROR(VLOOKUP(D5036,Cadastro!$C$9:$D$1009,2,FALSE),"NOT FOUND"))</f>
        <v/>
      </c>
      <c r="F5036" s="76"/>
      <c r="G5036" s="94"/>
      <c r="H5036" s="97"/>
      <c r="I5036" s="77">
        <f t="shared" si="157"/>
        <v>0</v>
      </c>
      <c r="J5036" s="78" t="str">
        <f>IFERROR(IF(E5036="","",VLOOKUP(D5036,Saldo!$P$8:$Q$1009,2,FALSE)),"")</f>
        <v/>
      </c>
      <c r="K5036" s="76"/>
      <c r="L5036" s="74" t="str">
        <f t="shared" si="156"/>
        <v/>
      </c>
    </row>
    <row r="5037" spans="1:12" ht="18.95" customHeight="1" x14ac:dyDescent="0.25">
      <c r="A5037" s="52"/>
      <c r="C5037" s="185"/>
      <c r="D5037" s="76"/>
      <c r="E5037" s="76" t="str">
        <f>IF(D5037="","",IFERROR(VLOOKUP(D5037,Cadastro!$C$9:$D$1009,2,FALSE),"NOT FOUND"))</f>
        <v/>
      </c>
      <c r="F5037" s="76"/>
      <c r="G5037" s="94"/>
      <c r="H5037" s="97"/>
      <c r="I5037" s="77">
        <f t="shared" si="157"/>
        <v>0</v>
      </c>
      <c r="J5037" s="78" t="str">
        <f>IFERROR(IF(E5037="","",VLOOKUP(D5037,Saldo!$P$8:$Q$1009,2,FALSE)),"")</f>
        <v/>
      </c>
      <c r="K5037" s="76"/>
      <c r="L5037" s="74" t="str">
        <f t="shared" si="156"/>
        <v/>
      </c>
    </row>
    <row r="5038" spans="1:12" ht="18.95" customHeight="1" x14ac:dyDescent="0.25">
      <c r="A5038" s="52"/>
      <c r="C5038" s="185"/>
      <c r="D5038" s="76"/>
      <c r="E5038" s="76" t="str">
        <f>IF(D5038="","",IFERROR(VLOOKUP(D5038,Cadastro!$C$9:$D$1009,2,FALSE),"NOT FOUND"))</f>
        <v/>
      </c>
      <c r="F5038" s="76"/>
      <c r="G5038" s="94"/>
      <c r="H5038" s="97"/>
      <c r="I5038" s="77">
        <f t="shared" si="157"/>
        <v>0</v>
      </c>
      <c r="J5038" s="78" t="str">
        <f>IFERROR(IF(E5038="","",VLOOKUP(D5038,Saldo!$P$8:$Q$1009,2,FALSE)),"")</f>
        <v/>
      </c>
      <c r="K5038" s="76"/>
      <c r="L5038" s="74" t="str">
        <f t="shared" si="156"/>
        <v/>
      </c>
    </row>
    <row r="5039" spans="1:12" ht="18.95" customHeight="1" x14ac:dyDescent="0.25">
      <c r="A5039" s="52"/>
      <c r="C5039" s="185"/>
      <c r="D5039" s="76"/>
      <c r="E5039" s="76" t="str">
        <f>IF(D5039="","",IFERROR(VLOOKUP(D5039,Cadastro!$C$9:$D$1009,2,FALSE),"NOT FOUND"))</f>
        <v/>
      </c>
      <c r="F5039" s="76"/>
      <c r="G5039" s="94"/>
      <c r="H5039" s="97"/>
      <c r="I5039" s="77">
        <f t="shared" si="157"/>
        <v>0</v>
      </c>
      <c r="J5039" s="78" t="str">
        <f>IFERROR(IF(E5039="","",VLOOKUP(D5039,Saldo!$P$8:$Q$1009,2,FALSE)),"")</f>
        <v/>
      </c>
      <c r="K5039" s="76"/>
      <c r="L5039" s="74" t="str">
        <f t="shared" si="156"/>
        <v/>
      </c>
    </row>
    <row r="5040" spans="1:12" ht="18.95" customHeight="1" x14ac:dyDescent="0.25">
      <c r="A5040" s="52"/>
      <c r="C5040" s="185"/>
      <c r="D5040" s="76"/>
      <c r="E5040" s="76" t="str">
        <f>IF(D5040="","",IFERROR(VLOOKUP(D5040,Cadastro!$C$9:$D$1009,2,FALSE),"NOT FOUND"))</f>
        <v/>
      </c>
      <c r="F5040" s="76"/>
      <c r="G5040" s="94"/>
      <c r="H5040" s="97"/>
      <c r="I5040" s="77">
        <f t="shared" si="157"/>
        <v>0</v>
      </c>
      <c r="J5040" s="78" t="str">
        <f>IFERROR(IF(E5040="","",VLOOKUP(D5040,Saldo!$P$8:$Q$1009,2,FALSE)),"")</f>
        <v/>
      </c>
      <c r="K5040" s="76"/>
      <c r="L5040" s="74" t="str">
        <f t="shared" si="156"/>
        <v/>
      </c>
    </row>
    <row r="5041" spans="1:12" ht="18.95" customHeight="1" x14ac:dyDescent="0.25">
      <c r="A5041" s="52"/>
      <c r="C5041" s="185"/>
      <c r="D5041" s="76"/>
      <c r="E5041" s="76" t="str">
        <f>IF(D5041="","",IFERROR(VLOOKUP(D5041,Cadastro!$C$9:$D$1009,2,FALSE),"NOT FOUND"))</f>
        <v/>
      </c>
      <c r="F5041" s="76"/>
      <c r="G5041" s="94"/>
      <c r="H5041" s="97"/>
      <c r="I5041" s="77">
        <f t="shared" si="157"/>
        <v>0</v>
      </c>
      <c r="J5041" s="78" t="str">
        <f>IFERROR(IF(E5041="","",VLOOKUP(D5041,Saldo!$P$8:$Q$1009,2,FALSE)),"")</f>
        <v/>
      </c>
      <c r="K5041" s="76"/>
      <c r="L5041" s="74" t="str">
        <f t="shared" si="156"/>
        <v/>
      </c>
    </row>
    <row r="5042" spans="1:12" ht="18.95" customHeight="1" x14ac:dyDescent="0.25">
      <c r="A5042" s="52"/>
      <c r="C5042" s="185"/>
      <c r="D5042" s="76"/>
      <c r="E5042" s="76" t="str">
        <f>IF(D5042="","",IFERROR(VLOOKUP(D5042,Cadastro!$C$9:$D$1009,2,FALSE),"NOT FOUND"))</f>
        <v/>
      </c>
      <c r="F5042" s="76"/>
      <c r="G5042" s="94"/>
      <c r="H5042" s="97"/>
      <c r="I5042" s="77">
        <f t="shared" si="157"/>
        <v>0</v>
      </c>
      <c r="J5042" s="78" t="str">
        <f>IFERROR(IF(E5042="","",VLOOKUP(D5042,Saldo!$P$8:$Q$1009,2,FALSE)),"")</f>
        <v/>
      </c>
      <c r="K5042" s="76"/>
      <c r="L5042" s="74" t="str">
        <f t="shared" si="156"/>
        <v/>
      </c>
    </row>
    <row r="5043" spans="1:12" ht="18.95" customHeight="1" x14ac:dyDescent="0.25">
      <c r="A5043" s="52"/>
      <c r="C5043" s="185"/>
      <c r="D5043" s="76"/>
      <c r="E5043" s="76" t="str">
        <f>IF(D5043="","",IFERROR(VLOOKUP(D5043,Cadastro!$C$9:$D$1009,2,FALSE),"NOT FOUND"))</f>
        <v/>
      </c>
      <c r="F5043" s="76"/>
      <c r="G5043" s="94"/>
      <c r="H5043" s="97"/>
      <c r="I5043" s="77">
        <f t="shared" si="157"/>
        <v>0</v>
      </c>
      <c r="J5043" s="78" t="str">
        <f>IFERROR(IF(E5043="","",VLOOKUP(D5043,Saldo!$P$8:$Q$1009,2,FALSE)),"")</f>
        <v/>
      </c>
      <c r="K5043" s="76"/>
      <c r="L5043" s="74" t="str">
        <f t="shared" si="156"/>
        <v/>
      </c>
    </row>
    <row r="5044" spans="1:12" ht="18.95" customHeight="1" x14ac:dyDescent="0.25">
      <c r="A5044" s="52"/>
      <c r="C5044" s="185"/>
      <c r="D5044" s="76"/>
      <c r="E5044" s="76" t="str">
        <f>IF(D5044="","",IFERROR(VLOOKUP(D5044,Cadastro!$C$9:$D$1009,2,FALSE),"NOT FOUND"))</f>
        <v/>
      </c>
      <c r="F5044" s="76"/>
      <c r="G5044" s="94"/>
      <c r="H5044" s="97"/>
      <c r="I5044" s="77">
        <f t="shared" si="157"/>
        <v>0</v>
      </c>
      <c r="J5044" s="78" t="str">
        <f>IFERROR(IF(E5044="","",VLOOKUP(D5044,Saldo!$P$8:$Q$1009,2,FALSE)),"")</f>
        <v/>
      </c>
      <c r="K5044" s="76"/>
      <c r="L5044" s="74" t="str">
        <f t="shared" si="156"/>
        <v/>
      </c>
    </row>
    <row r="5045" spans="1:12" ht="18.95" customHeight="1" x14ac:dyDescent="0.25">
      <c r="A5045" s="52"/>
      <c r="C5045" s="185"/>
      <c r="D5045" s="76"/>
      <c r="E5045" s="76" t="str">
        <f>IF(D5045="","",IFERROR(VLOOKUP(D5045,Cadastro!$C$9:$D$1009,2,FALSE),"NOT FOUND"))</f>
        <v/>
      </c>
      <c r="F5045" s="76"/>
      <c r="G5045" s="94"/>
      <c r="H5045" s="97"/>
      <c r="I5045" s="77">
        <f t="shared" si="157"/>
        <v>0</v>
      </c>
      <c r="J5045" s="78" t="str">
        <f>IFERROR(IF(E5045="","",VLOOKUP(D5045,Saldo!$P$8:$Q$1009,2,FALSE)),"")</f>
        <v/>
      </c>
      <c r="K5045" s="76"/>
      <c r="L5045" s="74" t="str">
        <f t="shared" si="156"/>
        <v/>
      </c>
    </row>
    <row r="5046" spans="1:12" ht="18.95" customHeight="1" x14ac:dyDescent="0.25">
      <c r="A5046" s="52"/>
      <c r="C5046" s="185"/>
      <c r="D5046" s="76"/>
      <c r="E5046" s="76" t="str">
        <f>IF(D5046="","",IFERROR(VLOOKUP(D5046,Cadastro!$C$9:$D$1009,2,FALSE),"NOT FOUND"))</f>
        <v/>
      </c>
      <c r="F5046" s="76"/>
      <c r="G5046" s="94"/>
      <c r="H5046" s="97"/>
      <c r="I5046" s="77">
        <f t="shared" si="157"/>
        <v>0</v>
      </c>
      <c r="J5046" s="78" t="str">
        <f>IFERROR(IF(E5046="","",VLOOKUP(D5046,Saldo!$P$8:$Q$1009,2,FALSE)),"")</f>
        <v/>
      </c>
      <c r="K5046" s="76"/>
      <c r="L5046" s="74" t="str">
        <f t="shared" si="156"/>
        <v/>
      </c>
    </row>
    <row r="5047" spans="1:12" ht="18.95" customHeight="1" x14ac:dyDescent="0.25">
      <c r="A5047" s="52"/>
      <c r="C5047" s="185"/>
      <c r="D5047" s="76"/>
      <c r="E5047" s="76" t="str">
        <f>IF(D5047="","",IFERROR(VLOOKUP(D5047,Cadastro!$C$9:$D$1009,2,FALSE),"NOT FOUND"))</f>
        <v/>
      </c>
      <c r="F5047" s="76"/>
      <c r="G5047" s="94"/>
      <c r="H5047" s="97"/>
      <c r="I5047" s="77">
        <f t="shared" si="157"/>
        <v>0</v>
      </c>
      <c r="J5047" s="78" t="str">
        <f>IFERROR(IF(E5047="","",VLOOKUP(D5047,Saldo!$P$8:$Q$1009,2,FALSE)),"")</f>
        <v/>
      </c>
      <c r="K5047" s="76"/>
      <c r="L5047" s="74" t="str">
        <f t="shared" si="156"/>
        <v/>
      </c>
    </row>
    <row r="5048" spans="1:12" ht="18.95" customHeight="1" x14ac:dyDescent="0.25">
      <c r="A5048" s="52"/>
      <c r="C5048" s="185"/>
      <c r="D5048" s="76"/>
      <c r="E5048" s="76" t="str">
        <f>IF(D5048="","",IFERROR(VLOOKUP(D5048,Cadastro!$C$9:$D$1009,2,FALSE),"NOT FOUND"))</f>
        <v/>
      </c>
      <c r="F5048" s="76"/>
      <c r="G5048" s="94"/>
      <c r="H5048" s="97"/>
      <c r="I5048" s="77">
        <f t="shared" si="157"/>
        <v>0</v>
      </c>
      <c r="J5048" s="78" t="str">
        <f>IFERROR(IF(E5048="","",VLOOKUP(D5048,Saldo!$P$8:$Q$1009,2,FALSE)),"")</f>
        <v/>
      </c>
      <c r="K5048" s="76"/>
      <c r="L5048" s="74" t="str">
        <f t="shared" si="156"/>
        <v/>
      </c>
    </row>
    <row r="5049" spans="1:12" ht="18.95" customHeight="1" x14ac:dyDescent="0.25">
      <c r="A5049" s="52"/>
      <c r="C5049" s="185"/>
      <c r="D5049" s="76"/>
      <c r="E5049" s="76" t="str">
        <f>IF(D5049="","",IFERROR(VLOOKUP(D5049,Cadastro!$C$9:$D$1009,2,FALSE),"NOT FOUND"))</f>
        <v/>
      </c>
      <c r="F5049" s="76"/>
      <c r="G5049" s="94"/>
      <c r="H5049" s="97"/>
      <c r="I5049" s="77">
        <f t="shared" si="157"/>
        <v>0</v>
      </c>
      <c r="J5049" s="78" t="str">
        <f>IFERROR(IF(E5049="","",VLOOKUP(D5049,Saldo!$P$8:$Q$1009,2,FALSE)),"")</f>
        <v/>
      </c>
      <c r="K5049" s="76"/>
      <c r="L5049" s="74" t="str">
        <f t="shared" si="156"/>
        <v/>
      </c>
    </row>
    <row r="5050" spans="1:12" ht="18.95" customHeight="1" x14ac:dyDescent="0.25">
      <c r="A5050" s="52"/>
      <c r="C5050" s="185"/>
      <c r="D5050" s="76"/>
      <c r="E5050" s="76" t="str">
        <f>IF(D5050="","",IFERROR(VLOOKUP(D5050,Cadastro!$C$9:$D$1009,2,FALSE),"NOT FOUND"))</f>
        <v/>
      </c>
      <c r="F5050" s="76"/>
      <c r="G5050" s="94"/>
      <c r="H5050" s="97"/>
      <c r="I5050" s="77">
        <f t="shared" si="157"/>
        <v>0</v>
      </c>
      <c r="J5050" s="78" t="str">
        <f>IFERROR(IF(E5050="","",VLOOKUP(D5050,Saldo!$P$8:$Q$1009,2,FALSE)),"")</f>
        <v/>
      </c>
      <c r="K5050" s="76"/>
      <c r="L5050" s="74" t="str">
        <f t="shared" si="156"/>
        <v/>
      </c>
    </row>
    <row r="5051" spans="1:12" ht="18.95" customHeight="1" x14ac:dyDescent="0.25">
      <c r="A5051" s="52"/>
      <c r="C5051" s="185"/>
      <c r="D5051" s="76"/>
      <c r="E5051" s="76" t="str">
        <f>IF(D5051="","",IFERROR(VLOOKUP(D5051,Cadastro!$C$9:$D$1009,2,FALSE),"NOT FOUND"))</f>
        <v/>
      </c>
      <c r="F5051" s="76"/>
      <c r="G5051" s="94"/>
      <c r="H5051" s="97"/>
      <c r="I5051" s="77">
        <f t="shared" si="157"/>
        <v>0</v>
      </c>
      <c r="J5051" s="78" t="str">
        <f>IFERROR(IF(E5051="","",VLOOKUP(D5051,Saldo!$P$8:$Q$1009,2,FALSE)),"")</f>
        <v/>
      </c>
      <c r="K5051" s="76"/>
      <c r="L5051" s="74" t="str">
        <f t="shared" si="156"/>
        <v/>
      </c>
    </row>
    <row r="5052" spans="1:12" ht="18.95" customHeight="1" x14ac:dyDescent="0.25">
      <c r="A5052" s="52"/>
      <c r="C5052" s="185"/>
      <c r="D5052" s="76"/>
      <c r="E5052" s="76" t="str">
        <f>IF(D5052="","",IFERROR(VLOOKUP(D5052,Cadastro!$C$9:$D$1009,2,FALSE),"NOT FOUND"))</f>
        <v/>
      </c>
      <c r="F5052" s="76"/>
      <c r="G5052" s="94"/>
      <c r="H5052" s="97"/>
      <c r="I5052" s="77">
        <f t="shared" si="157"/>
        <v>0</v>
      </c>
      <c r="J5052" s="78" t="str">
        <f>IFERROR(IF(E5052="","",VLOOKUP(D5052,Saldo!$P$8:$Q$1009,2,FALSE)),"")</f>
        <v/>
      </c>
      <c r="K5052" s="76"/>
      <c r="L5052" s="74" t="str">
        <f t="shared" si="156"/>
        <v/>
      </c>
    </row>
    <row r="5053" spans="1:12" ht="18.95" customHeight="1" x14ac:dyDescent="0.25">
      <c r="A5053" s="52"/>
      <c r="C5053" s="185"/>
      <c r="D5053" s="76"/>
      <c r="E5053" s="76" t="str">
        <f>IF(D5053="","",IFERROR(VLOOKUP(D5053,Cadastro!$C$9:$D$1009,2,FALSE),"NOT FOUND"))</f>
        <v/>
      </c>
      <c r="F5053" s="76"/>
      <c r="G5053" s="94"/>
      <c r="H5053" s="97"/>
      <c r="I5053" s="77">
        <f t="shared" si="157"/>
        <v>0</v>
      </c>
      <c r="J5053" s="78" t="str">
        <f>IFERROR(IF(E5053="","",VLOOKUP(D5053,Saldo!$P$8:$Q$1009,2,FALSE)),"")</f>
        <v/>
      </c>
      <c r="K5053" s="76"/>
      <c r="L5053" s="74" t="str">
        <f t="shared" si="156"/>
        <v/>
      </c>
    </row>
    <row r="5054" spans="1:12" ht="18.95" customHeight="1" x14ac:dyDescent="0.25">
      <c r="A5054" s="52"/>
      <c r="C5054" s="185"/>
      <c r="D5054" s="76"/>
      <c r="E5054" s="76" t="str">
        <f>IF(D5054="","",IFERROR(VLOOKUP(D5054,Cadastro!$C$9:$D$1009,2,FALSE),"NOT FOUND"))</f>
        <v/>
      </c>
      <c r="F5054" s="76"/>
      <c r="G5054" s="94"/>
      <c r="H5054" s="97"/>
      <c r="I5054" s="77">
        <f t="shared" si="157"/>
        <v>0</v>
      </c>
      <c r="J5054" s="78" t="str">
        <f>IFERROR(IF(E5054="","",VLOOKUP(D5054,Saldo!$P$8:$Q$1009,2,FALSE)),"")</f>
        <v/>
      </c>
      <c r="K5054" s="76"/>
      <c r="L5054" s="74" t="str">
        <f t="shared" si="156"/>
        <v/>
      </c>
    </row>
    <row r="5055" spans="1:12" ht="18.95" customHeight="1" x14ac:dyDescent="0.25">
      <c r="A5055" s="52"/>
      <c r="C5055" s="185"/>
      <c r="D5055" s="76"/>
      <c r="E5055" s="76" t="str">
        <f>IF(D5055="","",IFERROR(VLOOKUP(D5055,Cadastro!$C$9:$D$1009,2,FALSE),"NOT FOUND"))</f>
        <v/>
      </c>
      <c r="F5055" s="76"/>
      <c r="G5055" s="94"/>
      <c r="H5055" s="97"/>
      <c r="I5055" s="77">
        <f t="shared" si="157"/>
        <v>0</v>
      </c>
      <c r="J5055" s="78" t="str">
        <f>IFERROR(IF(E5055="","",VLOOKUP(D5055,Saldo!$P$8:$Q$1009,2,FALSE)),"")</f>
        <v/>
      </c>
      <c r="K5055" s="76"/>
      <c r="L5055" s="74" t="str">
        <f t="shared" si="156"/>
        <v/>
      </c>
    </row>
    <row r="5056" spans="1:12" ht="18.95" customHeight="1" x14ac:dyDescent="0.25">
      <c r="A5056" s="52"/>
      <c r="C5056" s="185"/>
      <c r="D5056" s="76"/>
      <c r="E5056" s="76" t="str">
        <f>IF(D5056="","",IFERROR(VLOOKUP(D5056,Cadastro!$C$9:$D$1009,2,FALSE),"NOT FOUND"))</f>
        <v/>
      </c>
      <c r="F5056" s="76"/>
      <c r="G5056" s="94"/>
      <c r="H5056" s="97"/>
      <c r="I5056" s="77">
        <f t="shared" si="157"/>
        <v>0</v>
      </c>
      <c r="J5056" s="78" t="str">
        <f>IFERROR(IF(E5056="","",VLOOKUP(D5056,Saldo!$P$8:$Q$1009,2,FALSE)),"")</f>
        <v/>
      </c>
      <c r="K5056" s="76"/>
      <c r="L5056" s="74" t="str">
        <f t="shared" si="156"/>
        <v/>
      </c>
    </row>
    <row r="5057" spans="1:12" ht="18.95" customHeight="1" x14ac:dyDescent="0.25">
      <c r="A5057" s="52"/>
      <c r="C5057" s="185"/>
      <c r="D5057" s="76"/>
      <c r="E5057" s="76" t="str">
        <f>IF(D5057="","",IFERROR(VLOOKUP(D5057,Cadastro!$C$9:$D$1009,2,FALSE),"NOT FOUND"))</f>
        <v/>
      </c>
      <c r="F5057" s="76"/>
      <c r="G5057" s="94"/>
      <c r="H5057" s="97"/>
      <c r="I5057" s="77">
        <f t="shared" si="157"/>
        <v>0</v>
      </c>
      <c r="J5057" s="78" t="str">
        <f>IFERROR(IF(E5057="","",VLOOKUP(D5057,Saldo!$P$8:$Q$1009,2,FALSE)),"")</f>
        <v/>
      </c>
      <c r="K5057" s="76"/>
      <c r="L5057" s="74" t="str">
        <f t="shared" si="156"/>
        <v/>
      </c>
    </row>
    <row r="5058" spans="1:12" ht="18.95" customHeight="1" x14ac:dyDescent="0.25">
      <c r="A5058" s="52"/>
      <c r="C5058" s="185"/>
      <c r="D5058" s="76"/>
      <c r="E5058" s="76" t="str">
        <f>IF(D5058="","",IFERROR(VLOOKUP(D5058,Cadastro!$C$9:$D$1009,2,FALSE),"NOT FOUND"))</f>
        <v/>
      </c>
      <c r="F5058" s="76"/>
      <c r="G5058" s="94"/>
      <c r="H5058" s="97"/>
      <c r="I5058" s="77">
        <f t="shared" si="157"/>
        <v>0</v>
      </c>
      <c r="J5058" s="78" t="str">
        <f>IFERROR(IF(E5058="","",VLOOKUP(D5058,Saldo!$P$8:$Q$1009,2,FALSE)),"")</f>
        <v/>
      </c>
      <c r="K5058" s="76"/>
      <c r="L5058" s="74" t="str">
        <f t="shared" si="156"/>
        <v/>
      </c>
    </row>
    <row r="5059" spans="1:12" ht="18.95" customHeight="1" x14ac:dyDescent="0.25">
      <c r="A5059" s="52"/>
      <c r="C5059" s="185"/>
      <c r="D5059" s="76"/>
      <c r="E5059" s="76" t="str">
        <f>IF(D5059="","",IFERROR(VLOOKUP(D5059,Cadastro!$C$9:$D$1009,2,FALSE),"NOT FOUND"))</f>
        <v/>
      </c>
      <c r="F5059" s="76"/>
      <c r="G5059" s="94"/>
      <c r="H5059" s="97"/>
      <c r="I5059" s="77">
        <f t="shared" si="157"/>
        <v>0</v>
      </c>
      <c r="J5059" s="78" t="str">
        <f>IFERROR(IF(E5059="","",VLOOKUP(D5059,Saldo!$P$8:$Q$1009,2,FALSE)),"")</f>
        <v/>
      </c>
      <c r="K5059" s="76"/>
      <c r="L5059" s="74" t="str">
        <f t="shared" si="156"/>
        <v/>
      </c>
    </row>
    <row r="5060" spans="1:12" ht="18.95" customHeight="1" x14ac:dyDescent="0.25">
      <c r="A5060" s="52"/>
      <c r="C5060" s="185"/>
      <c r="D5060" s="76"/>
      <c r="E5060" s="76" t="str">
        <f>IF(D5060="","",IFERROR(VLOOKUP(D5060,Cadastro!$C$9:$D$1009,2,FALSE),"NOT FOUND"))</f>
        <v/>
      </c>
      <c r="F5060" s="76"/>
      <c r="G5060" s="94"/>
      <c r="H5060" s="97"/>
      <c r="I5060" s="77">
        <f t="shared" si="157"/>
        <v>0</v>
      </c>
      <c r="J5060" s="78" t="str">
        <f>IFERROR(IF(E5060="","",VLOOKUP(D5060,Saldo!$P$8:$Q$1009,2,FALSE)),"")</f>
        <v/>
      </c>
      <c r="K5060" s="76"/>
      <c r="L5060" s="74" t="str">
        <f t="shared" si="156"/>
        <v/>
      </c>
    </row>
    <row r="5061" spans="1:12" ht="18.95" customHeight="1" x14ac:dyDescent="0.25">
      <c r="A5061" s="52"/>
      <c r="C5061" s="185"/>
      <c r="D5061" s="76"/>
      <c r="E5061" s="76" t="str">
        <f>IF(D5061="","",IFERROR(VLOOKUP(D5061,Cadastro!$C$9:$D$1009,2,FALSE),"NOT FOUND"))</f>
        <v/>
      </c>
      <c r="F5061" s="76"/>
      <c r="G5061" s="94"/>
      <c r="H5061" s="97"/>
      <c r="I5061" s="77">
        <f t="shared" si="157"/>
        <v>0</v>
      </c>
      <c r="J5061" s="78" t="str">
        <f>IFERROR(IF(E5061="","",VLOOKUP(D5061,Saldo!$P$8:$Q$1009,2,FALSE)),"")</f>
        <v/>
      </c>
      <c r="K5061" s="76"/>
      <c r="L5061" s="74" t="str">
        <f t="shared" si="156"/>
        <v/>
      </c>
    </row>
    <row r="5062" spans="1:12" ht="18.95" customHeight="1" x14ac:dyDescent="0.25">
      <c r="A5062" s="52"/>
      <c r="C5062" s="185"/>
      <c r="D5062" s="76"/>
      <c r="E5062" s="76" t="str">
        <f>IF(D5062="","",IFERROR(VLOOKUP(D5062,Cadastro!$C$9:$D$1009,2,FALSE),"NOT FOUND"))</f>
        <v/>
      </c>
      <c r="F5062" s="76"/>
      <c r="G5062" s="94"/>
      <c r="H5062" s="97"/>
      <c r="I5062" s="77">
        <f t="shared" si="157"/>
        <v>0</v>
      </c>
      <c r="J5062" s="78" t="str">
        <f>IFERROR(IF(E5062="","",VLOOKUP(D5062,Saldo!$P$8:$Q$1009,2,FALSE)),"")</f>
        <v/>
      </c>
      <c r="K5062" s="76"/>
      <c r="L5062" s="74" t="str">
        <f t="shared" si="156"/>
        <v/>
      </c>
    </row>
    <row r="5063" spans="1:12" ht="18.95" customHeight="1" x14ac:dyDescent="0.25">
      <c r="A5063" s="52"/>
      <c r="C5063" s="185"/>
      <c r="D5063" s="76"/>
      <c r="E5063" s="76" t="str">
        <f>IF(D5063="","",IFERROR(VLOOKUP(D5063,Cadastro!$C$9:$D$1009,2,FALSE),"NOT FOUND"))</f>
        <v/>
      </c>
      <c r="F5063" s="76"/>
      <c r="G5063" s="94"/>
      <c r="H5063" s="97"/>
      <c r="I5063" s="77">
        <f t="shared" si="157"/>
        <v>0</v>
      </c>
      <c r="J5063" s="78" t="str">
        <f>IFERROR(IF(E5063="","",VLOOKUP(D5063,Saldo!$P$8:$Q$1009,2,FALSE)),"")</f>
        <v/>
      </c>
      <c r="K5063" s="76"/>
      <c r="L5063" s="74" t="str">
        <f t="shared" si="156"/>
        <v/>
      </c>
    </row>
    <row r="5064" spans="1:12" ht="18.95" customHeight="1" x14ac:dyDescent="0.25">
      <c r="A5064" s="52"/>
      <c r="C5064" s="185"/>
      <c r="D5064" s="76"/>
      <c r="E5064" s="76" t="str">
        <f>IF(D5064="","",IFERROR(VLOOKUP(D5064,Cadastro!$C$9:$D$1009,2,FALSE),"NOT FOUND"))</f>
        <v/>
      </c>
      <c r="F5064" s="76"/>
      <c r="G5064" s="94"/>
      <c r="H5064" s="97"/>
      <c r="I5064" s="77">
        <f t="shared" si="157"/>
        <v>0</v>
      </c>
      <c r="J5064" s="78" t="str">
        <f>IFERROR(IF(E5064="","",VLOOKUP(D5064,Saldo!$P$8:$Q$1009,2,FALSE)),"")</f>
        <v/>
      </c>
      <c r="K5064" s="76"/>
      <c r="L5064" s="74" t="str">
        <f t="shared" si="156"/>
        <v/>
      </c>
    </row>
    <row r="5065" spans="1:12" ht="18.95" customHeight="1" x14ac:dyDescent="0.25">
      <c r="A5065" s="52"/>
      <c r="C5065" s="185"/>
      <c r="D5065" s="76"/>
      <c r="E5065" s="76" t="str">
        <f>IF(D5065="","",IFERROR(VLOOKUP(D5065,Cadastro!$C$9:$D$1009,2,FALSE),"NOT FOUND"))</f>
        <v/>
      </c>
      <c r="F5065" s="76"/>
      <c r="G5065" s="94"/>
      <c r="H5065" s="97"/>
      <c r="I5065" s="77">
        <f t="shared" si="157"/>
        <v>0</v>
      </c>
      <c r="J5065" s="78" t="str">
        <f>IFERROR(IF(E5065="","",VLOOKUP(D5065,Saldo!$P$8:$Q$1009,2,FALSE)),"")</f>
        <v/>
      </c>
      <c r="K5065" s="76"/>
      <c r="L5065" s="74" t="str">
        <f t="shared" ref="L5065:L5128" si="158">IF(C5065="","",MONTH(C5065))</f>
        <v/>
      </c>
    </row>
    <row r="5066" spans="1:12" ht="18.95" customHeight="1" x14ac:dyDescent="0.25">
      <c r="A5066" s="52"/>
      <c r="C5066" s="185"/>
      <c r="D5066" s="76"/>
      <c r="E5066" s="76" t="str">
        <f>IF(D5066="","",IFERROR(VLOOKUP(D5066,Cadastro!$C$9:$D$1009,2,FALSE),"NOT FOUND"))</f>
        <v/>
      </c>
      <c r="F5066" s="76"/>
      <c r="G5066" s="94"/>
      <c r="H5066" s="97"/>
      <c r="I5066" s="77">
        <f t="shared" ref="I5066:I5129" si="159">IFERROR(G5066*H5066,"Check if QTY and Value are both valid")</f>
        <v>0</v>
      </c>
      <c r="J5066" s="78" t="str">
        <f>IFERROR(IF(E5066="","",VLOOKUP(D5066,Saldo!$P$8:$Q$1009,2,FALSE)),"")</f>
        <v/>
      </c>
      <c r="K5066" s="76"/>
      <c r="L5066" s="74" t="str">
        <f t="shared" si="158"/>
        <v/>
      </c>
    </row>
    <row r="5067" spans="1:12" ht="18.95" customHeight="1" x14ac:dyDescent="0.25">
      <c r="A5067" s="52"/>
      <c r="C5067" s="185"/>
      <c r="D5067" s="76"/>
      <c r="E5067" s="76" t="str">
        <f>IF(D5067="","",IFERROR(VLOOKUP(D5067,Cadastro!$C$9:$D$1009,2,FALSE),"NOT FOUND"))</f>
        <v/>
      </c>
      <c r="F5067" s="76"/>
      <c r="G5067" s="94"/>
      <c r="H5067" s="97"/>
      <c r="I5067" s="77">
        <f t="shared" si="159"/>
        <v>0</v>
      </c>
      <c r="J5067" s="78" t="str">
        <f>IFERROR(IF(E5067="","",VLOOKUP(D5067,Saldo!$P$8:$Q$1009,2,FALSE)),"")</f>
        <v/>
      </c>
      <c r="K5067" s="76"/>
      <c r="L5067" s="74" t="str">
        <f t="shared" si="158"/>
        <v/>
      </c>
    </row>
    <row r="5068" spans="1:12" ht="18.95" customHeight="1" x14ac:dyDescent="0.25">
      <c r="A5068" s="52"/>
      <c r="C5068" s="185"/>
      <c r="D5068" s="76"/>
      <c r="E5068" s="76" t="str">
        <f>IF(D5068="","",IFERROR(VLOOKUP(D5068,Cadastro!$C$9:$D$1009,2,FALSE),"NOT FOUND"))</f>
        <v/>
      </c>
      <c r="F5068" s="76"/>
      <c r="G5068" s="94"/>
      <c r="H5068" s="97"/>
      <c r="I5068" s="77">
        <f t="shared" si="159"/>
        <v>0</v>
      </c>
      <c r="J5068" s="78" t="str">
        <f>IFERROR(IF(E5068="","",VLOOKUP(D5068,Saldo!$P$8:$Q$1009,2,FALSE)),"")</f>
        <v/>
      </c>
      <c r="K5068" s="76"/>
      <c r="L5068" s="74" t="str">
        <f t="shared" si="158"/>
        <v/>
      </c>
    </row>
    <row r="5069" spans="1:12" ht="18.95" customHeight="1" x14ac:dyDescent="0.25">
      <c r="A5069" s="52"/>
      <c r="C5069" s="185"/>
      <c r="D5069" s="76"/>
      <c r="E5069" s="76" t="str">
        <f>IF(D5069="","",IFERROR(VLOOKUP(D5069,Cadastro!$C$9:$D$1009,2,FALSE),"NOT FOUND"))</f>
        <v/>
      </c>
      <c r="F5069" s="76"/>
      <c r="G5069" s="94"/>
      <c r="H5069" s="97"/>
      <c r="I5069" s="77">
        <f t="shared" si="159"/>
        <v>0</v>
      </c>
      <c r="J5069" s="78" t="str">
        <f>IFERROR(IF(E5069="","",VLOOKUP(D5069,Saldo!$P$8:$Q$1009,2,FALSE)),"")</f>
        <v/>
      </c>
      <c r="K5069" s="76"/>
      <c r="L5069" s="74" t="str">
        <f t="shared" si="158"/>
        <v/>
      </c>
    </row>
    <row r="5070" spans="1:12" ht="18.95" customHeight="1" x14ac:dyDescent="0.25">
      <c r="A5070" s="52"/>
      <c r="C5070" s="185"/>
      <c r="D5070" s="76"/>
      <c r="E5070" s="76" t="str">
        <f>IF(D5070="","",IFERROR(VLOOKUP(D5070,Cadastro!$C$9:$D$1009,2,FALSE),"NOT FOUND"))</f>
        <v/>
      </c>
      <c r="F5070" s="76"/>
      <c r="G5070" s="94"/>
      <c r="H5070" s="97"/>
      <c r="I5070" s="77">
        <f t="shared" si="159"/>
        <v>0</v>
      </c>
      <c r="J5070" s="78" t="str">
        <f>IFERROR(IF(E5070="","",VLOOKUP(D5070,Saldo!$P$8:$Q$1009,2,FALSE)),"")</f>
        <v/>
      </c>
      <c r="K5070" s="76"/>
      <c r="L5070" s="74" t="str">
        <f t="shared" si="158"/>
        <v/>
      </c>
    </row>
    <row r="5071" spans="1:12" ht="18.95" customHeight="1" x14ac:dyDescent="0.25">
      <c r="A5071" s="52"/>
      <c r="C5071" s="185"/>
      <c r="D5071" s="76"/>
      <c r="E5071" s="76" t="str">
        <f>IF(D5071="","",IFERROR(VLOOKUP(D5071,Cadastro!$C$9:$D$1009,2,FALSE),"NOT FOUND"))</f>
        <v/>
      </c>
      <c r="F5071" s="76"/>
      <c r="G5071" s="94"/>
      <c r="H5071" s="97"/>
      <c r="I5071" s="77">
        <f t="shared" si="159"/>
        <v>0</v>
      </c>
      <c r="J5071" s="78" t="str">
        <f>IFERROR(IF(E5071="","",VLOOKUP(D5071,Saldo!$P$8:$Q$1009,2,FALSE)),"")</f>
        <v/>
      </c>
      <c r="K5071" s="76"/>
      <c r="L5071" s="74" t="str">
        <f t="shared" si="158"/>
        <v/>
      </c>
    </row>
    <row r="5072" spans="1:12" ht="18.95" customHeight="1" x14ac:dyDescent="0.25">
      <c r="A5072" s="52"/>
      <c r="C5072" s="185"/>
      <c r="D5072" s="76"/>
      <c r="E5072" s="76" t="str">
        <f>IF(D5072="","",IFERROR(VLOOKUP(D5072,Cadastro!$C$9:$D$1009,2,FALSE),"NOT FOUND"))</f>
        <v/>
      </c>
      <c r="F5072" s="76"/>
      <c r="G5072" s="94"/>
      <c r="H5072" s="97"/>
      <c r="I5072" s="77">
        <f t="shared" si="159"/>
        <v>0</v>
      </c>
      <c r="J5072" s="78" t="str">
        <f>IFERROR(IF(E5072="","",VLOOKUP(D5072,Saldo!$P$8:$Q$1009,2,FALSE)),"")</f>
        <v/>
      </c>
      <c r="K5072" s="76"/>
      <c r="L5072" s="74" t="str">
        <f t="shared" si="158"/>
        <v/>
      </c>
    </row>
    <row r="5073" spans="1:12" ht="18.95" customHeight="1" x14ac:dyDescent="0.25">
      <c r="A5073" s="52"/>
      <c r="C5073" s="185"/>
      <c r="D5073" s="76"/>
      <c r="E5073" s="76" t="str">
        <f>IF(D5073="","",IFERROR(VLOOKUP(D5073,Cadastro!$C$9:$D$1009,2,FALSE),"NOT FOUND"))</f>
        <v/>
      </c>
      <c r="F5073" s="76"/>
      <c r="G5073" s="94"/>
      <c r="H5073" s="97"/>
      <c r="I5073" s="77">
        <f t="shared" si="159"/>
        <v>0</v>
      </c>
      <c r="J5073" s="78" t="str">
        <f>IFERROR(IF(E5073="","",VLOOKUP(D5073,Saldo!$P$8:$Q$1009,2,FALSE)),"")</f>
        <v/>
      </c>
      <c r="K5073" s="76"/>
      <c r="L5073" s="74" t="str">
        <f t="shared" si="158"/>
        <v/>
      </c>
    </row>
    <row r="5074" spans="1:12" ht="18.95" customHeight="1" x14ac:dyDescent="0.25">
      <c r="A5074" s="52"/>
      <c r="C5074" s="185"/>
      <c r="D5074" s="76"/>
      <c r="E5074" s="76" t="str">
        <f>IF(D5074="","",IFERROR(VLOOKUP(D5074,Cadastro!$C$9:$D$1009,2,FALSE),"NOT FOUND"))</f>
        <v/>
      </c>
      <c r="F5074" s="76"/>
      <c r="G5074" s="94"/>
      <c r="H5074" s="97"/>
      <c r="I5074" s="77">
        <f t="shared" si="159"/>
        <v>0</v>
      </c>
      <c r="J5074" s="78" t="str">
        <f>IFERROR(IF(E5074="","",VLOOKUP(D5074,Saldo!$P$8:$Q$1009,2,FALSE)),"")</f>
        <v/>
      </c>
      <c r="K5074" s="76"/>
      <c r="L5074" s="74" t="str">
        <f t="shared" si="158"/>
        <v/>
      </c>
    </row>
    <row r="5075" spans="1:12" ht="18.95" customHeight="1" x14ac:dyDescent="0.25">
      <c r="A5075" s="52"/>
      <c r="C5075" s="185"/>
      <c r="D5075" s="76"/>
      <c r="E5075" s="76" t="str">
        <f>IF(D5075="","",IFERROR(VLOOKUP(D5075,Cadastro!$C$9:$D$1009,2,FALSE),"NOT FOUND"))</f>
        <v/>
      </c>
      <c r="F5075" s="76"/>
      <c r="G5075" s="94"/>
      <c r="H5075" s="97"/>
      <c r="I5075" s="77">
        <f t="shared" si="159"/>
        <v>0</v>
      </c>
      <c r="J5075" s="78" t="str">
        <f>IFERROR(IF(E5075="","",VLOOKUP(D5075,Saldo!$P$8:$Q$1009,2,FALSE)),"")</f>
        <v/>
      </c>
      <c r="K5075" s="76"/>
      <c r="L5075" s="74" t="str">
        <f t="shared" si="158"/>
        <v/>
      </c>
    </row>
    <row r="5076" spans="1:12" ht="18.95" customHeight="1" x14ac:dyDescent="0.25">
      <c r="A5076" s="52"/>
      <c r="C5076" s="185"/>
      <c r="D5076" s="76"/>
      <c r="E5076" s="76" t="str">
        <f>IF(D5076="","",IFERROR(VLOOKUP(D5076,Cadastro!$C$9:$D$1009,2,FALSE),"NOT FOUND"))</f>
        <v/>
      </c>
      <c r="F5076" s="76"/>
      <c r="G5076" s="94"/>
      <c r="H5076" s="97"/>
      <c r="I5076" s="77">
        <f t="shared" si="159"/>
        <v>0</v>
      </c>
      <c r="J5076" s="78" t="str">
        <f>IFERROR(IF(E5076="","",VLOOKUP(D5076,Saldo!$P$8:$Q$1009,2,FALSE)),"")</f>
        <v/>
      </c>
      <c r="K5076" s="76"/>
      <c r="L5076" s="74" t="str">
        <f t="shared" si="158"/>
        <v/>
      </c>
    </row>
    <row r="5077" spans="1:12" ht="18.95" customHeight="1" x14ac:dyDescent="0.25">
      <c r="A5077" s="52"/>
      <c r="C5077" s="185"/>
      <c r="D5077" s="76"/>
      <c r="E5077" s="76" t="str">
        <f>IF(D5077="","",IFERROR(VLOOKUP(D5077,Cadastro!$C$9:$D$1009,2,FALSE),"NOT FOUND"))</f>
        <v/>
      </c>
      <c r="F5077" s="76"/>
      <c r="G5077" s="94"/>
      <c r="H5077" s="97"/>
      <c r="I5077" s="77">
        <f t="shared" si="159"/>
        <v>0</v>
      </c>
      <c r="J5077" s="78" t="str">
        <f>IFERROR(IF(E5077="","",VLOOKUP(D5077,Saldo!$P$8:$Q$1009,2,FALSE)),"")</f>
        <v/>
      </c>
      <c r="K5077" s="76"/>
      <c r="L5077" s="74" t="str">
        <f t="shared" si="158"/>
        <v/>
      </c>
    </row>
    <row r="5078" spans="1:12" ht="18.95" customHeight="1" x14ac:dyDescent="0.25">
      <c r="A5078" s="52"/>
      <c r="C5078" s="185"/>
      <c r="D5078" s="76"/>
      <c r="E5078" s="76" t="str">
        <f>IF(D5078="","",IFERROR(VLOOKUP(D5078,Cadastro!$C$9:$D$1009,2,FALSE),"NOT FOUND"))</f>
        <v/>
      </c>
      <c r="F5078" s="76"/>
      <c r="G5078" s="94"/>
      <c r="H5078" s="97"/>
      <c r="I5078" s="77">
        <f t="shared" si="159"/>
        <v>0</v>
      </c>
      <c r="J5078" s="78" t="str">
        <f>IFERROR(IF(E5078="","",VLOOKUP(D5078,Saldo!$P$8:$Q$1009,2,FALSE)),"")</f>
        <v/>
      </c>
      <c r="K5078" s="76"/>
      <c r="L5078" s="74" t="str">
        <f t="shared" si="158"/>
        <v/>
      </c>
    </row>
    <row r="5079" spans="1:12" ht="18.95" customHeight="1" x14ac:dyDescent="0.25">
      <c r="A5079" s="52"/>
      <c r="C5079" s="185"/>
      <c r="D5079" s="76"/>
      <c r="E5079" s="76" t="str">
        <f>IF(D5079="","",IFERROR(VLOOKUP(D5079,Cadastro!$C$9:$D$1009,2,FALSE),"NOT FOUND"))</f>
        <v/>
      </c>
      <c r="F5079" s="76"/>
      <c r="G5079" s="94"/>
      <c r="H5079" s="97"/>
      <c r="I5079" s="77">
        <f t="shared" si="159"/>
        <v>0</v>
      </c>
      <c r="J5079" s="78" t="str">
        <f>IFERROR(IF(E5079="","",VLOOKUP(D5079,Saldo!$P$8:$Q$1009,2,FALSE)),"")</f>
        <v/>
      </c>
      <c r="K5079" s="76"/>
      <c r="L5079" s="74" t="str">
        <f t="shared" si="158"/>
        <v/>
      </c>
    </row>
    <row r="5080" spans="1:12" ht="18.95" customHeight="1" x14ac:dyDescent="0.25">
      <c r="A5080" s="52"/>
      <c r="C5080" s="185"/>
      <c r="D5080" s="76"/>
      <c r="E5080" s="76" t="str">
        <f>IF(D5080="","",IFERROR(VLOOKUP(D5080,Cadastro!$C$9:$D$1009,2,FALSE),"NOT FOUND"))</f>
        <v/>
      </c>
      <c r="F5080" s="76"/>
      <c r="G5080" s="94"/>
      <c r="H5080" s="97"/>
      <c r="I5080" s="77">
        <f t="shared" si="159"/>
        <v>0</v>
      </c>
      <c r="J5080" s="78" t="str">
        <f>IFERROR(IF(E5080="","",VLOOKUP(D5080,Saldo!$P$8:$Q$1009,2,FALSE)),"")</f>
        <v/>
      </c>
      <c r="K5080" s="76"/>
      <c r="L5080" s="74" t="str">
        <f t="shared" si="158"/>
        <v/>
      </c>
    </row>
    <row r="5081" spans="1:12" ht="18.95" customHeight="1" x14ac:dyDescent="0.25">
      <c r="A5081" s="52"/>
      <c r="C5081" s="185"/>
      <c r="D5081" s="76"/>
      <c r="E5081" s="76" t="str">
        <f>IF(D5081="","",IFERROR(VLOOKUP(D5081,Cadastro!$C$9:$D$1009,2,FALSE),"NOT FOUND"))</f>
        <v/>
      </c>
      <c r="F5081" s="76"/>
      <c r="G5081" s="94"/>
      <c r="H5081" s="97"/>
      <c r="I5081" s="77">
        <f t="shared" si="159"/>
        <v>0</v>
      </c>
      <c r="J5081" s="78" t="str">
        <f>IFERROR(IF(E5081="","",VLOOKUP(D5081,Saldo!$P$8:$Q$1009,2,FALSE)),"")</f>
        <v/>
      </c>
      <c r="K5081" s="76"/>
      <c r="L5081" s="74" t="str">
        <f t="shared" si="158"/>
        <v/>
      </c>
    </row>
    <row r="5082" spans="1:12" ht="18.95" customHeight="1" x14ac:dyDescent="0.25">
      <c r="A5082" s="52"/>
      <c r="C5082" s="185"/>
      <c r="D5082" s="76"/>
      <c r="E5082" s="76" t="str">
        <f>IF(D5082="","",IFERROR(VLOOKUP(D5082,Cadastro!$C$9:$D$1009,2,FALSE),"NOT FOUND"))</f>
        <v/>
      </c>
      <c r="F5082" s="76"/>
      <c r="G5082" s="94"/>
      <c r="H5082" s="97"/>
      <c r="I5082" s="77">
        <f t="shared" si="159"/>
        <v>0</v>
      </c>
      <c r="J5082" s="78" t="str">
        <f>IFERROR(IF(E5082="","",VLOOKUP(D5082,Saldo!$P$8:$Q$1009,2,FALSE)),"")</f>
        <v/>
      </c>
      <c r="K5082" s="76"/>
      <c r="L5082" s="74" t="str">
        <f t="shared" si="158"/>
        <v/>
      </c>
    </row>
    <row r="5083" spans="1:12" ht="18.95" customHeight="1" x14ac:dyDescent="0.25">
      <c r="A5083" s="52"/>
      <c r="C5083" s="185"/>
      <c r="D5083" s="76"/>
      <c r="E5083" s="76" t="str">
        <f>IF(D5083="","",IFERROR(VLOOKUP(D5083,Cadastro!$C$9:$D$1009,2,FALSE),"NOT FOUND"))</f>
        <v/>
      </c>
      <c r="F5083" s="76"/>
      <c r="G5083" s="94"/>
      <c r="H5083" s="97"/>
      <c r="I5083" s="77">
        <f t="shared" si="159"/>
        <v>0</v>
      </c>
      <c r="J5083" s="78" t="str">
        <f>IFERROR(IF(E5083="","",VLOOKUP(D5083,Saldo!$P$8:$Q$1009,2,FALSE)),"")</f>
        <v/>
      </c>
      <c r="K5083" s="76"/>
      <c r="L5083" s="74" t="str">
        <f t="shared" si="158"/>
        <v/>
      </c>
    </row>
    <row r="5084" spans="1:12" ht="18.95" customHeight="1" x14ac:dyDescent="0.25">
      <c r="A5084" s="52"/>
      <c r="C5084" s="185"/>
      <c r="D5084" s="76"/>
      <c r="E5084" s="76" t="str">
        <f>IF(D5084="","",IFERROR(VLOOKUP(D5084,Cadastro!$C$9:$D$1009,2,FALSE),"NOT FOUND"))</f>
        <v/>
      </c>
      <c r="F5084" s="76"/>
      <c r="G5084" s="94"/>
      <c r="H5084" s="97"/>
      <c r="I5084" s="77">
        <f t="shared" si="159"/>
        <v>0</v>
      </c>
      <c r="J5084" s="78" t="str">
        <f>IFERROR(IF(E5084="","",VLOOKUP(D5084,Saldo!$P$8:$Q$1009,2,FALSE)),"")</f>
        <v/>
      </c>
      <c r="K5084" s="76"/>
      <c r="L5084" s="74" t="str">
        <f t="shared" si="158"/>
        <v/>
      </c>
    </row>
    <row r="5085" spans="1:12" ht="18.95" customHeight="1" x14ac:dyDescent="0.25">
      <c r="A5085" s="52"/>
      <c r="C5085" s="185"/>
      <c r="D5085" s="76"/>
      <c r="E5085" s="76" t="str">
        <f>IF(D5085="","",IFERROR(VLOOKUP(D5085,Cadastro!$C$9:$D$1009,2,FALSE),"NOT FOUND"))</f>
        <v/>
      </c>
      <c r="F5085" s="76"/>
      <c r="G5085" s="94"/>
      <c r="H5085" s="97"/>
      <c r="I5085" s="77">
        <f t="shared" si="159"/>
        <v>0</v>
      </c>
      <c r="J5085" s="78" t="str">
        <f>IFERROR(IF(E5085="","",VLOOKUP(D5085,Saldo!$P$8:$Q$1009,2,FALSE)),"")</f>
        <v/>
      </c>
      <c r="K5085" s="76"/>
      <c r="L5085" s="74" t="str">
        <f t="shared" si="158"/>
        <v/>
      </c>
    </row>
    <row r="5086" spans="1:12" ht="18.95" customHeight="1" x14ac:dyDescent="0.25">
      <c r="A5086" s="52"/>
      <c r="C5086" s="185"/>
      <c r="D5086" s="76"/>
      <c r="E5086" s="76" t="str">
        <f>IF(D5086="","",IFERROR(VLOOKUP(D5086,Cadastro!$C$9:$D$1009,2,FALSE),"NOT FOUND"))</f>
        <v/>
      </c>
      <c r="F5086" s="76"/>
      <c r="G5086" s="94"/>
      <c r="H5086" s="97"/>
      <c r="I5086" s="77">
        <f t="shared" si="159"/>
        <v>0</v>
      </c>
      <c r="J5086" s="78" t="str">
        <f>IFERROR(IF(E5086="","",VLOOKUP(D5086,Saldo!$P$8:$Q$1009,2,FALSE)),"")</f>
        <v/>
      </c>
      <c r="K5086" s="76"/>
      <c r="L5086" s="74" t="str">
        <f t="shared" si="158"/>
        <v/>
      </c>
    </row>
    <row r="5087" spans="1:12" ht="18.95" customHeight="1" x14ac:dyDescent="0.25">
      <c r="A5087" s="52"/>
      <c r="C5087" s="185"/>
      <c r="D5087" s="76"/>
      <c r="E5087" s="76" t="str">
        <f>IF(D5087="","",IFERROR(VLOOKUP(D5087,Cadastro!$C$9:$D$1009,2,FALSE),"NOT FOUND"))</f>
        <v/>
      </c>
      <c r="F5087" s="76"/>
      <c r="G5087" s="94"/>
      <c r="H5087" s="97"/>
      <c r="I5087" s="77">
        <f t="shared" si="159"/>
        <v>0</v>
      </c>
      <c r="J5087" s="78" t="str">
        <f>IFERROR(IF(E5087="","",VLOOKUP(D5087,Saldo!$P$8:$Q$1009,2,FALSE)),"")</f>
        <v/>
      </c>
      <c r="K5087" s="76"/>
      <c r="L5087" s="74" t="str">
        <f t="shared" si="158"/>
        <v/>
      </c>
    </row>
    <row r="5088" spans="1:12" ht="18.95" customHeight="1" x14ac:dyDescent="0.25">
      <c r="A5088" s="52"/>
      <c r="C5088" s="185"/>
      <c r="D5088" s="76"/>
      <c r="E5088" s="76" t="str">
        <f>IF(D5088="","",IFERROR(VLOOKUP(D5088,Cadastro!$C$9:$D$1009,2,FALSE),"NOT FOUND"))</f>
        <v/>
      </c>
      <c r="F5088" s="76"/>
      <c r="G5088" s="94"/>
      <c r="H5088" s="97"/>
      <c r="I5088" s="77">
        <f t="shared" si="159"/>
        <v>0</v>
      </c>
      <c r="J5088" s="78" t="str">
        <f>IFERROR(IF(E5088="","",VLOOKUP(D5088,Saldo!$P$8:$Q$1009,2,FALSE)),"")</f>
        <v/>
      </c>
      <c r="K5088" s="76"/>
      <c r="L5088" s="74" t="str">
        <f t="shared" si="158"/>
        <v/>
      </c>
    </row>
    <row r="5089" spans="1:12" ht="18.95" customHeight="1" x14ac:dyDescent="0.25">
      <c r="A5089" s="52"/>
      <c r="C5089" s="185"/>
      <c r="D5089" s="76"/>
      <c r="E5089" s="76" t="str">
        <f>IF(D5089="","",IFERROR(VLOOKUP(D5089,Cadastro!$C$9:$D$1009,2,FALSE),"NOT FOUND"))</f>
        <v/>
      </c>
      <c r="F5089" s="76"/>
      <c r="G5089" s="94"/>
      <c r="H5089" s="97"/>
      <c r="I5089" s="77">
        <f t="shared" si="159"/>
        <v>0</v>
      </c>
      <c r="J5089" s="78" t="str">
        <f>IFERROR(IF(E5089="","",VLOOKUP(D5089,Saldo!$P$8:$Q$1009,2,FALSE)),"")</f>
        <v/>
      </c>
      <c r="K5089" s="76"/>
      <c r="L5089" s="74" t="str">
        <f t="shared" si="158"/>
        <v/>
      </c>
    </row>
    <row r="5090" spans="1:12" ht="18.95" customHeight="1" x14ac:dyDescent="0.25">
      <c r="A5090" s="52"/>
      <c r="C5090" s="185"/>
      <c r="D5090" s="76"/>
      <c r="E5090" s="76" t="str">
        <f>IF(D5090="","",IFERROR(VLOOKUP(D5090,Cadastro!$C$9:$D$1009,2,FALSE),"NOT FOUND"))</f>
        <v/>
      </c>
      <c r="F5090" s="76"/>
      <c r="G5090" s="94"/>
      <c r="H5090" s="97"/>
      <c r="I5090" s="77">
        <f t="shared" si="159"/>
        <v>0</v>
      </c>
      <c r="J5090" s="78" t="str">
        <f>IFERROR(IF(E5090="","",VLOOKUP(D5090,Saldo!$P$8:$Q$1009,2,FALSE)),"")</f>
        <v/>
      </c>
      <c r="K5090" s="76"/>
      <c r="L5090" s="74" t="str">
        <f t="shared" si="158"/>
        <v/>
      </c>
    </row>
    <row r="5091" spans="1:12" ht="18.95" customHeight="1" x14ac:dyDescent="0.25">
      <c r="A5091" s="52"/>
      <c r="C5091" s="185"/>
      <c r="D5091" s="76"/>
      <c r="E5091" s="76" t="str">
        <f>IF(D5091="","",IFERROR(VLOOKUP(D5091,Cadastro!$C$9:$D$1009,2,FALSE),"NOT FOUND"))</f>
        <v/>
      </c>
      <c r="F5091" s="76"/>
      <c r="G5091" s="94"/>
      <c r="H5091" s="97"/>
      <c r="I5091" s="77">
        <f t="shared" si="159"/>
        <v>0</v>
      </c>
      <c r="J5091" s="78" t="str">
        <f>IFERROR(IF(E5091="","",VLOOKUP(D5091,Saldo!$P$8:$Q$1009,2,FALSE)),"")</f>
        <v/>
      </c>
      <c r="K5091" s="76"/>
      <c r="L5091" s="74" t="str">
        <f t="shared" si="158"/>
        <v/>
      </c>
    </row>
    <row r="5092" spans="1:12" ht="18.95" customHeight="1" x14ac:dyDescent="0.25">
      <c r="A5092" s="52"/>
      <c r="C5092" s="185"/>
      <c r="D5092" s="76"/>
      <c r="E5092" s="76" t="str">
        <f>IF(D5092="","",IFERROR(VLOOKUP(D5092,Cadastro!$C$9:$D$1009,2,FALSE),"NOT FOUND"))</f>
        <v/>
      </c>
      <c r="F5092" s="76"/>
      <c r="G5092" s="94"/>
      <c r="H5092" s="97"/>
      <c r="I5092" s="77">
        <f t="shared" si="159"/>
        <v>0</v>
      </c>
      <c r="J5092" s="78" t="str">
        <f>IFERROR(IF(E5092="","",VLOOKUP(D5092,Saldo!$P$8:$Q$1009,2,FALSE)),"")</f>
        <v/>
      </c>
      <c r="K5092" s="76"/>
      <c r="L5092" s="74" t="str">
        <f t="shared" si="158"/>
        <v/>
      </c>
    </row>
    <row r="5093" spans="1:12" ht="18.95" customHeight="1" x14ac:dyDescent="0.25">
      <c r="A5093" s="52"/>
      <c r="C5093" s="185"/>
      <c r="D5093" s="76"/>
      <c r="E5093" s="76" t="str">
        <f>IF(D5093="","",IFERROR(VLOOKUP(D5093,Cadastro!$C$9:$D$1009,2,FALSE),"NOT FOUND"))</f>
        <v/>
      </c>
      <c r="F5093" s="76"/>
      <c r="G5093" s="94"/>
      <c r="H5093" s="97"/>
      <c r="I5093" s="77">
        <f t="shared" si="159"/>
        <v>0</v>
      </c>
      <c r="J5093" s="78" t="str">
        <f>IFERROR(IF(E5093="","",VLOOKUP(D5093,Saldo!$P$8:$Q$1009,2,FALSE)),"")</f>
        <v/>
      </c>
      <c r="K5093" s="76"/>
      <c r="L5093" s="74" t="str">
        <f t="shared" si="158"/>
        <v/>
      </c>
    </row>
    <row r="5094" spans="1:12" ht="18.95" customHeight="1" x14ac:dyDescent="0.25">
      <c r="A5094" s="52"/>
      <c r="C5094" s="185"/>
      <c r="D5094" s="76"/>
      <c r="E5094" s="76" t="str">
        <f>IF(D5094="","",IFERROR(VLOOKUP(D5094,Cadastro!$C$9:$D$1009,2,FALSE),"NOT FOUND"))</f>
        <v/>
      </c>
      <c r="F5094" s="76"/>
      <c r="G5094" s="94"/>
      <c r="H5094" s="97"/>
      <c r="I5094" s="77">
        <f t="shared" si="159"/>
        <v>0</v>
      </c>
      <c r="J5094" s="78" t="str">
        <f>IFERROR(IF(E5094="","",VLOOKUP(D5094,Saldo!$P$8:$Q$1009,2,FALSE)),"")</f>
        <v/>
      </c>
      <c r="K5094" s="76"/>
      <c r="L5094" s="74" t="str">
        <f t="shared" si="158"/>
        <v/>
      </c>
    </row>
    <row r="5095" spans="1:12" ht="18.95" customHeight="1" x14ac:dyDescent="0.25">
      <c r="A5095" s="52"/>
      <c r="C5095" s="185"/>
      <c r="D5095" s="76"/>
      <c r="E5095" s="76" t="str">
        <f>IF(D5095="","",IFERROR(VLOOKUP(D5095,Cadastro!$C$9:$D$1009,2,FALSE),"NOT FOUND"))</f>
        <v/>
      </c>
      <c r="F5095" s="76"/>
      <c r="G5095" s="94"/>
      <c r="H5095" s="97"/>
      <c r="I5095" s="77">
        <f t="shared" si="159"/>
        <v>0</v>
      </c>
      <c r="J5095" s="78" t="str">
        <f>IFERROR(IF(E5095="","",VLOOKUP(D5095,Saldo!$P$8:$Q$1009,2,FALSE)),"")</f>
        <v/>
      </c>
      <c r="K5095" s="76"/>
      <c r="L5095" s="74" t="str">
        <f t="shared" si="158"/>
        <v/>
      </c>
    </row>
    <row r="5096" spans="1:12" ht="18.95" customHeight="1" x14ac:dyDescent="0.25">
      <c r="A5096" s="52"/>
      <c r="C5096" s="185"/>
      <c r="D5096" s="76"/>
      <c r="E5096" s="76" t="str">
        <f>IF(D5096="","",IFERROR(VLOOKUP(D5096,Cadastro!$C$9:$D$1009,2,FALSE),"NOT FOUND"))</f>
        <v/>
      </c>
      <c r="F5096" s="76"/>
      <c r="G5096" s="94"/>
      <c r="H5096" s="97"/>
      <c r="I5096" s="77">
        <f t="shared" si="159"/>
        <v>0</v>
      </c>
      <c r="J5096" s="78" t="str">
        <f>IFERROR(IF(E5096="","",VLOOKUP(D5096,Saldo!$P$8:$Q$1009,2,FALSE)),"")</f>
        <v/>
      </c>
      <c r="K5096" s="76"/>
      <c r="L5096" s="74" t="str">
        <f t="shared" si="158"/>
        <v/>
      </c>
    </row>
    <row r="5097" spans="1:12" ht="18.95" customHeight="1" x14ac:dyDescent="0.25">
      <c r="A5097" s="52"/>
      <c r="C5097" s="185"/>
      <c r="D5097" s="76"/>
      <c r="E5097" s="76" t="str">
        <f>IF(D5097="","",IFERROR(VLOOKUP(D5097,Cadastro!$C$9:$D$1009,2,FALSE),"NOT FOUND"))</f>
        <v/>
      </c>
      <c r="F5097" s="76"/>
      <c r="G5097" s="94"/>
      <c r="H5097" s="97"/>
      <c r="I5097" s="77">
        <f t="shared" si="159"/>
        <v>0</v>
      </c>
      <c r="J5097" s="78" t="str">
        <f>IFERROR(IF(E5097="","",VLOOKUP(D5097,Saldo!$P$8:$Q$1009,2,FALSE)),"")</f>
        <v/>
      </c>
      <c r="K5097" s="76"/>
      <c r="L5097" s="74" t="str">
        <f t="shared" si="158"/>
        <v/>
      </c>
    </row>
    <row r="5098" spans="1:12" ht="18.95" customHeight="1" x14ac:dyDescent="0.25">
      <c r="A5098" s="52"/>
      <c r="C5098" s="185"/>
      <c r="D5098" s="76"/>
      <c r="E5098" s="76" t="str">
        <f>IF(D5098="","",IFERROR(VLOOKUP(D5098,Cadastro!$C$9:$D$1009,2,FALSE),"NOT FOUND"))</f>
        <v/>
      </c>
      <c r="F5098" s="76"/>
      <c r="G5098" s="94"/>
      <c r="H5098" s="97"/>
      <c r="I5098" s="77">
        <f t="shared" si="159"/>
        <v>0</v>
      </c>
      <c r="J5098" s="78" t="str">
        <f>IFERROR(IF(E5098="","",VLOOKUP(D5098,Saldo!$P$8:$Q$1009,2,FALSE)),"")</f>
        <v/>
      </c>
      <c r="K5098" s="76"/>
      <c r="L5098" s="74" t="str">
        <f t="shared" si="158"/>
        <v/>
      </c>
    </row>
    <row r="5099" spans="1:12" ht="18.95" customHeight="1" x14ac:dyDescent="0.25">
      <c r="A5099" s="52"/>
      <c r="C5099" s="185"/>
      <c r="D5099" s="76"/>
      <c r="E5099" s="76" t="str">
        <f>IF(D5099="","",IFERROR(VLOOKUP(D5099,Cadastro!$C$9:$D$1009,2,FALSE),"NOT FOUND"))</f>
        <v/>
      </c>
      <c r="F5099" s="76"/>
      <c r="G5099" s="94"/>
      <c r="H5099" s="97"/>
      <c r="I5099" s="77">
        <f t="shared" si="159"/>
        <v>0</v>
      </c>
      <c r="J5099" s="78" t="str">
        <f>IFERROR(IF(E5099="","",VLOOKUP(D5099,Saldo!$P$8:$Q$1009,2,FALSE)),"")</f>
        <v/>
      </c>
      <c r="K5099" s="76"/>
      <c r="L5099" s="74" t="str">
        <f t="shared" si="158"/>
        <v/>
      </c>
    </row>
    <row r="5100" spans="1:12" ht="18.95" customHeight="1" x14ac:dyDescent="0.25">
      <c r="A5100" s="52"/>
      <c r="C5100" s="185"/>
      <c r="D5100" s="76"/>
      <c r="E5100" s="76" t="str">
        <f>IF(D5100="","",IFERROR(VLOOKUP(D5100,Cadastro!$C$9:$D$1009,2,FALSE),"NOT FOUND"))</f>
        <v/>
      </c>
      <c r="F5100" s="76"/>
      <c r="G5100" s="94"/>
      <c r="H5100" s="97"/>
      <c r="I5100" s="77">
        <f t="shared" si="159"/>
        <v>0</v>
      </c>
      <c r="J5100" s="78" t="str">
        <f>IFERROR(IF(E5100="","",VLOOKUP(D5100,Saldo!$P$8:$Q$1009,2,FALSE)),"")</f>
        <v/>
      </c>
      <c r="K5100" s="76"/>
      <c r="L5100" s="74" t="str">
        <f t="shared" si="158"/>
        <v/>
      </c>
    </row>
    <row r="5101" spans="1:12" ht="18.95" customHeight="1" x14ac:dyDescent="0.25">
      <c r="A5101" s="52"/>
      <c r="C5101" s="185"/>
      <c r="D5101" s="76"/>
      <c r="E5101" s="76" t="str">
        <f>IF(D5101="","",IFERROR(VLOOKUP(D5101,Cadastro!$C$9:$D$1009,2,FALSE),"NOT FOUND"))</f>
        <v/>
      </c>
      <c r="F5101" s="76"/>
      <c r="G5101" s="94"/>
      <c r="H5101" s="97"/>
      <c r="I5101" s="77">
        <f t="shared" si="159"/>
        <v>0</v>
      </c>
      <c r="J5101" s="78" t="str">
        <f>IFERROR(IF(E5101="","",VLOOKUP(D5101,Saldo!$P$8:$Q$1009,2,FALSE)),"")</f>
        <v/>
      </c>
      <c r="K5101" s="76"/>
      <c r="L5101" s="74" t="str">
        <f t="shared" si="158"/>
        <v/>
      </c>
    </row>
    <row r="5102" spans="1:12" ht="18.95" customHeight="1" x14ac:dyDescent="0.25">
      <c r="A5102" s="52"/>
      <c r="C5102" s="185"/>
      <c r="D5102" s="76"/>
      <c r="E5102" s="76" t="str">
        <f>IF(D5102="","",IFERROR(VLOOKUP(D5102,Cadastro!$C$9:$D$1009,2,FALSE),"NOT FOUND"))</f>
        <v/>
      </c>
      <c r="F5102" s="76"/>
      <c r="G5102" s="94"/>
      <c r="H5102" s="97"/>
      <c r="I5102" s="77">
        <f t="shared" si="159"/>
        <v>0</v>
      </c>
      <c r="J5102" s="78" t="str">
        <f>IFERROR(IF(E5102="","",VLOOKUP(D5102,Saldo!$P$8:$Q$1009,2,FALSE)),"")</f>
        <v/>
      </c>
      <c r="K5102" s="76"/>
      <c r="L5102" s="74" t="str">
        <f t="shared" si="158"/>
        <v/>
      </c>
    </row>
    <row r="5103" spans="1:12" ht="18.95" customHeight="1" x14ac:dyDescent="0.25">
      <c r="A5103" s="52"/>
      <c r="C5103" s="185"/>
      <c r="D5103" s="76"/>
      <c r="E5103" s="76" t="str">
        <f>IF(D5103="","",IFERROR(VLOOKUP(D5103,Cadastro!$C$9:$D$1009,2,FALSE),"NOT FOUND"))</f>
        <v/>
      </c>
      <c r="F5103" s="76"/>
      <c r="G5103" s="94"/>
      <c r="H5103" s="97"/>
      <c r="I5103" s="77">
        <f t="shared" si="159"/>
        <v>0</v>
      </c>
      <c r="J5103" s="78" t="str">
        <f>IFERROR(IF(E5103="","",VLOOKUP(D5103,Saldo!$P$8:$Q$1009,2,FALSE)),"")</f>
        <v/>
      </c>
      <c r="K5103" s="76"/>
      <c r="L5103" s="74" t="str">
        <f t="shared" si="158"/>
        <v/>
      </c>
    </row>
    <row r="5104" spans="1:12" ht="18.95" customHeight="1" x14ac:dyDescent="0.25">
      <c r="A5104" s="52"/>
      <c r="C5104" s="185"/>
      <c r="D5104" s="76"/>
      <c r="E5104" s="76" t="str">
        <f>IF(D5104="","",IFERROR(VLOOKUP(D5104,Cadastro!$C$9:$D$1009,2,FALSE),"NOT FOUND"))</f>
        <v/>
      </c>
      <c r="F5104" s="76"/>
      <c r="G5104" s="94"/>
      <c r="H5104" s="97"/>
      <c r="I5104" s="77">
        <f t="shared" si="159"/>
        <v>0</v>
      </c>
      <c r="J5104" s="78" t="str">
        <f>IFERROR(IF(E5104="","",VLOOKUP(D5104,Saldo!$P$8:$Q$1009,2,FALSE)),"")</f>
        <v/>
      </c>
      <c r="K5104" s="76"/>
      <c r="L5104" s="74" t="str">
        <f t="shared" si="158"/>
        <v/>
      </c>
    </row>
    <row r="5105" spans="1:12" ht="18.95" customHeight="1" x14ac:dyDescent="0.25">
      <c r="A5105" s="52"/>
      <c r="C5105" s="185"/>
      <c r="D5105" s="76"/>
      <c r="E5105" s="76" t="str">
        <f>IF(D5105="","",IFERROR(VLOOKUP(D5105,Cadastro!$C$9:$D$1009,2,FALSE),"NOT FOUND"))</f>
        <v/>
      </c>
      <c r="F5105" s="76"/>
      <c r="G5105" s="94"/>
      <c r="H5105" s="97"/>
      <c r="I5105" s="77">
        <f t="shared" si="159"/>
        <v>0</v>
      </c>
      <c r="J5105" s="78" t="str">
        <f>IFERROR(IF(E5105="","",VLOOKUP(D5105,Saldo!$P$8:$Q$1009,2,FALSE)),"")</f>
        <v/>
      </c>
      <c r="K5105" s="76"/>
      <c r="L5105" s="74" t="str">
        <f t="shared" si="158"/>
        <v/>
      </c>
    </row>
    <row r="5106" spans="1:12" ht="18.95" customHeight="1" x14ac:dyDescent="0.25">
      <c r="A5106" s="52"/>
      <c r="C5106" s="185"/>
      <c r="D5106" s="76"/>
      <c r="E5106" s="76" t="str">
        <f>IF(D5106="","",IFERROR(VLOOKUP(D5106,Cadastro!$C$9:$D$1009,2,FALSE),"NOT FOUND"))</f>
        <v/>
      </c>
      <c r="F5106" s="76"/>
      <c r="G5106" s="94"/>
      <c r="H5106" s="97"/>
      <c r="I5106" s="77">
        <f t="shared" si="159"/>
        <v>0</v>
      </c>
      <c r="J5106" s="78" t="str">
        <f>IFERROR(IF(E5106="","",VLOOKUP(D5106,Saldo!$P$8:$Q$1009,2,FALSE)),"")</f>
        <v/>
      </c>
      <c r="K5106" s="76"/>
      <c r="L5106" s="74" t="str">
        <f t="shared" si="158"/>
        <v/>
      </c>
    </row>
    <row r="5107" spans="1:12" ht="18.95" customHeight="1" x14ac:dyDescent="0.25">
      <c r="A5107" s="52"/>
      <c r="C5107" s="185"/>
      <c r="D5107" s="76"/>
      <c r="E5107" s="76" t="str">
        <f>IF(D5107="","",IFERROR(VLOOKUP(D5107,Cadastro!$C$9:$D$1009,2,FALSE),"NOT FOUND"))</f>
        <v/>
      </c>
      <c r="F5107" s="76"/>
      <c r="G5107" s="94"/>
      <c r="H5107" s="97"/>
      <c r="I5107" s="77">
        <f t="shared" si="159"/>
        <v>0</v>
      </c>
      <c r="J5107" s="78" t="str">
        <f>IFERROR(IF(E5107="","",VLOOKUP(D5107,Saldo!$P$8:$Q$1009,2,FALSE)),"")</f>
        <v/>
      </c>
      <c r="K5107" s="76"/>
      <c r="L5107" s="74" t="str">
        <f t="shared" si="158"/>
        <v/>
      </c>
    </row>
    <row r="5108" spans="1:12" ht="18.95" customHeight="1" x14ac:dyDescent="0.25">
      <c r="A5108" s="52"/>
      <c r="C5108" s="185"/>
      <c r="D5108" s="76"/>
      <c r="E5108" s="76" t="str">
        <f>IF(D5108="","",IFERROR(VLOOKUP(D5108,Cadastro!$C$9:$D$1009,2,FALSE),"NOT FOUND"))</f>
        <v/>
      </c>
      <c r="F5108" s="76"/>
      <c r="G5108" s="94"/>
      <c r="H5108" s="97"/>
      <c r="I5108" s="77">
        <f t="shared" si="159"/>
        <v>0</v>
      </c>
      <c r="J5108" s="78" t="str">
        <f>IFERROR(IF(E5108="","",VLOOKUP(D5108,Saldo!$P$8:$Q$1009,2,FALSE)),"")</f>
        <v/>
      </c>
      <c r="K5108" s="76"/>
      <c r="L5108" s="74" t="str">
        <f t="shared" si="158"/>
        <v/>
      </c>
    </row>
    <row r="5109" spans="1:12" ht="18.95" customHeight="1" x14ac:dyDescent="0.25">
      <c r="A5109" s="52"/>
      <c r="C5109" s="185"/>
      <c r="D5109" s="76"/>
      <c r="E5109" s="76" t="str">
        <f>IF(D5109="","",IFERROR(VLOOKUP(D5109,Cadastro!$C$9:$D$1009,2,FALSE),"NOT FOUND"))</f>
        <v/>
      </c>
      <c r="F5109" s="76"/>
      <c r="G5109" s="94"/>
      <c r="H5109" s="97"/>
      <c r="I5109" s="77">
        <f t="shared" si="159"/>
        <v>0</v>
      </c>
      <c r="J5109" s="78" t="str">
        <f>IFERROR(IF(E5109="","",VLOOKUP(D5109,Saldo!$P$8:$Q$1009,2,FALSE)),"")</f>
        <v/>
      </c>
      <c r="K5109" s="76"/>
      <c r="L5109" s="74" t="str">
        <f t="shared" si="158"/>
        <v/>
      </c>
    </row>
    <row r="5110" spans="1:12" ht="18.95" customHeight="1" x14ac:dyDescent="0.25">
      <c r="A5110" s="52"/>
      <c r="C5110" s="185"/>
      <c r="D5110" s="76"/>
      <c r="E5110" s="76" t="str">
        <f>IF(D5110="","",IFERROR(VLOOKUP(D5110,Cadastro!$C$9:$D$1009,2,FALSE),"NOT FOUND"))</f>
        <v/>
      </c>
      <c r="F5110" s="76"/>
      <c r="G5110" s="94"/>
      <c r="H5110" s="97"/>
      <c r="I5110" s="77">
        <f t="shared" si="159"/>
        <v>0</v>
      </c>
      <c r="J5110" s="78" t="str">
        <f>IFERROR(IF(E5110="","",VLOOKUP(D5110,Saldo!$P$8:$Q$1009,2,FALSE)),"")</f>
        <v/>
      </c>
      <c r="K5110" s="76"/>
      <c r="L5110" s="74" t="str">
        <f t="shared" si="158"/>
        <v/>
      </c>
    </row>
    <row r="5111" spans="1:12" ht="18.95" customHeight="1" x14ac:dyDescent="0.25">
      <c r="A5111" s="52"/>
      <c r="C5111" s="185"/>
      <c r="D5111" s="76"/>
      <c r="E5111" s="76" t="str">
        <f>IF(D5111="","",IFERROR(VLOOKUP(D5111,Cadastro!$C$9:$D$1009,2,FALSE),"NOT FOUND"))</f>
        <v/>
      </c>
      <c r="F5111" s="76"/>
      <c r="G5111" s="94"/>
      <c r="H5111" s="97"/>
      <c r="I5111" s="77">
        <f t="shared" si="159"/>
        <v>0</v>
      </c>
      <c r="J5111" s="78" t="str">
        <f>IFERROR(IF(E5111="","",VLOOKUP(D5111,Saldo!$P$8:$Q$1009,2,FALSE)),"")</f>
        <v/>
      </c>
      <c r="K5111" s="76"/>
      <c r="L5111" s="74" t="str">
        <f t="shared" si="158"/>
        <v/>
      </c>
    </row>
    <row r="5112" spans="1:12" ht="18.95" customHeight="1" x14ac:dyDescent="0.25">
      <c r="A5112" s="52"/>
      <c r="C5112" s="185"/>
      <c r="D5112" s="76"/>
      <c r="E5112" s="76" t="str">
        <f>IF(D5112="","",IFERROR(VLOOKUP(D5112,Cadastro!$C$9:$D$1009,2,FALSE),"NOT FOUND"))</f>
        <v/>
      </c>
      <c r="F5112" s="76"/>
      <c r="G5112" s="94"/>
      <c r="H5112" s="97"/>
      <c r="I5112" s="77">
        <f t="shared" si="159"/>
        <v>0</v>
      </c>
      <c r="J5112" s="78" t="str">
        <f>IFERROR(IF(E5112="","",VLOOKUP(D5112,Saldo!$P$8:$Q$1009,2,FALSE)),"")</f>
        <v/>
      </c>
      <c r="K5112" s="76"/>
      <c r="L5112" s="74" t="str">
        <f t="shared" si="158"/>
        <v/>
      </c>
    </row>
    <row r="5113" spans="1:12" ht="18.95" customHeight="1" x14ac:dyDescent="0.25">
      <c r="A5113" s="52"/>
      <c r="C5113" s="185"/>
      <c r="D5113" s="76"/>
      <c r="E5113" s="76" t="str">
        <f>IF(D5113="","",IFERROR(VLOOKUP(D5113,Cadastro!$C$9:$D$1009,2,FALSE),"NOT FOUND"))</f>
        <v/>
      </c>
      <c r="F5113" s="76"/>
      <c r="G5113" s="94"/>
      <c r="H5113" s="97"/>
      <c r="I5113" s="77">
        <f t="shared" si="159"/>
        <v>0</v>
      </c>
      <c r="J5113" s="78" t="str">
        <f>IFERROR(IF(E5113="","",VLOOKUP(D5113,Saldo!$P$8:$Q$1009,2,FALSE)),"")</f>
        <v/>
      </c>
      <c r="K5113" s="76"/>
      <c r="L5113" s="74" t="str">
        <f t="shared" si="158"/>
        <v/>
      </c>
    </row>
    <row r="5114" spans="1:12" ht="18.95" customHeight="1" x14ac:dyDescent="0.25">
      <c r="A5114" s="52"/>
      <c r="C5114" s="185"/>
      <c r="D5114" s="76"/>
      <c r="E5114" s="76" t="str">
        <f>IF(D5114="","",IFERROR(VLOOKUP(D5114,Cadastro!$C$9:$D$1009,2,FALSE),"NOT FOUND"))</f>
        <v/>
      </c>
      <c r="F5114" s="76"/>
      <c r="G5114" s="94"/>
      <c r="H5114" s="97"/>
      <c r="I5114" s="77">
        <f t="shared" si="159"/>
        <v>0</v>
      </c>
      <c r="J5114" s="78" t="str">
        <f>IFERROR(IF(E5114="","",VLOOKUP(D5114,Saldo!$P$8:$Q$1009,2,FALSE)),"")</f>
        <v/>
      </c>
      <c r="K5114" s="76"/>
      <c r="L5114" s="74" t="str">
        <f t="shared" si="158"/>
        <v/>
      </c>
    </row>
    <row r="5115" spans="1:12" ht="18.95" customHeight="1" x14ac:dyDescent="0.25">
      <c r="A5115" s="52"/>
      <c r="C5115" s="185"/>
      <c r="D5115" s="76"/>
      <c r="E5115" s="76" t="str">
        <f>IF(D5115="","",IFERROR(VLOOKUP(D5115,Cadastro!$C$9:$D$1009,2,FALSE),"NOT FOUND"))</f>
        <v/>
      </c>
      <c r="F5115" s="76"/>
      <c r="G5115" s="94"/>
      <c r="H5115" s="97"/>
      <c r="I5115" s="77">
        <f t="shared" si="159"/>
        <v>0</v>
      </c>
      <c r="J5115" s="78" t="str">
        <f>IFERROR(IF(E5115="","",VLOOKUP(D5115,Saldo!$P$8:$Q$1009,2,FALSE)),"")</f>
        <v/>
      </c>
      <c r="K5115" s="76"/>
      <c r="L5115" s="74" t="str">
        <f t="shared" si="158"/>
        <v/>
      </c>
    </row>
    <row r="5116" spans="1:12" ht="18.95" customHeight="1" x14ac:dyDescent="0.25">
      <c r="A5116" s="52"/>
      <c r="C5116" s="185"/>
      <c r="D5116" s="76"/>
      <c r="E5116" s="76" t="str">
        <f>IF(D5116="","",IFERROR(VLOOKUP(D5116,Cadastro!$C$9:$D$1009,2,FALSE),"NOT FOUND"))</f>
        <v/>
      </c>
      <c r="F5116" s="76"/>
      <c r="G5116" s="94"/>
      <c r="H5116" s="97"/>
      <c r="I5116" s="77">
        <f t="shared" si="159"/>
        <v>0</v>
      </c>
      <c r="J5116" s="78" t="str">
        <f>IFERROR(IF(E5116="","",VLOOKUP(D5116,Saldo!$P$8:$Q$1009,2,FALSE)),"")</f>
        <v/>
      </c>
      <c r="K5116" s="76"/>
      <c r="L5116" s="74" t="str">
        <f t="shared" si="158"/>
        <v/>
      </c>
    </row>
    <row r="5117" spans="1:12" ht="18.95" customHeight="1" x14ac:dyDescent="0.25">
      <c r="A5117" s="52"/>
      <c r="C5117" s="185"/>
      <c r="D5117" s="76"/>
      <c r="E5117" s="76" t="str">
        <f>IF(D5117="","",IFERROR(VLOOKUP(D5117,Cadastro!$C$9:$D$1009,2,FALSE),"NOT FOUND"))</f>
        <v/>
      </c>
      <c r="F5117" s="76"/>
      <c r="G5117" s="94"/>
      <c r="H5117" s="97"/>
      <c r="I5117" s="77">
        <f t="shared" si="159"/>
        <v>0</v>
      </c>
      <c r="J5117" s="78" t="str">
        <f>IFERROR(IF(E5117="","",VLOOKUP(D5117,Saldo!$P$8:$Q$1009,2,FALSE)),"")</f>
        <v/>
      </c>
      <c r="K5117" s="76"/>
      <c r="L5117" s="74" t="str">
        <f t="shared" si="158"/>
        <v/>
      </c>
    </row>
    <row r="5118" spans="1:12" ht="18.95" customHeight="1" x14ac:dyDescent="0.25">
      <c r="A5118" s="52"/>
      <c r="C5118" s="185"/>
      <c r="D5118" s="76"/>
      <c r="E5118" s="76" t="str">
        <f>IF(D5118="","",IFERROR(VLOOKUP(D5118,Cadastro!$C$9:$D$1009,2,FALSE),"NOT FOUND"))</f>
        <v/>
      </c>
      <c r="F5118" s="76"/>
      <c r="G5118" s="94"/>
      <c r="H5118" s="97"/>
      <c r="I5118" s="77">
        <f t="shared" si="159"/>
        <v>0</v>
      </c>
      <c r="J5118" s="78" t="str">
        <f>IFERROR(IF(E5118="","",VLOOKUP(D5118,Saldo!$P$8:$Q$1009,2,FALSE)),"")</f>
        <v/>
      </c>
      <c r="K5118" s="76"/>
      <c r="L5118" s="74" t="str">
        <f t="shared" si="158"/>
        <v/>
      </c>
    </row>
    <row r="5119" spans="1:12" ht="18.95" customHeight="1" x14ac:dyDescent="0.25">
      <c r="A5119" s="52"/>
      <c r="C5119" s="185"/>
      <c r="D5119" s="76"/>
      <c r="E5119" s="76" t="str">
        <f>IF(D5119="","",IFERROR(VLOOKUP(D5119,Cadastro!$C$9:$D$1009,2,FALSE),"NOT FOUND"))</f>
        <v/>
      </c>
      <c r="F5119" s="76"/>
      <c r="G5119" s="94"/>
      <c r="H5119" s="97"/>
      <c r="I5119" s="77">
        <f t="shared" si="159"/>
        <v>0</v>
      </c>
      <c r="J5119" s="78" t="str">
        <f>IFERROR(IF(E5119="","",VLOOKUP(D5119,Saldo!$P$8:$Q$1009,2,FALSE)),"")</f>
        <v/>
      </c>
      <c r="K5119" s="76"/>
      <c r="L5119" s="74" t="str">
        <f t="shared" si="158"/>
        <v/>
      </c>
    </row>
    <row r="5120" spans="1:12" ht="18.95" customHeight="1" x14ac:dyDescent="0.25">
      <c r="A5120" s="52"/>
      <c r="C5120" s="185"/>
      <c r="D5120" s="76"/>
      <c r="E5120" s="76" t="str">
        <f>IF(D5120="","",IFERROR(VLOOKUP(D5120,Cadastro!$C$9:$D$1009,2,FALSE),"NOT FOUND"))</f>
        <v/>
      </c>
      <c r="F5120" s="76"/>
      <c r="G5120" s="94"/>
      <c r="H5120" s="97"/>
      <c r="I5120" s="77">
        <f t="shared" si="159"/>
        <v>0</v>
      </c>
      <c r="J5120" s="78" t="str">
        <f>IFERROR(IF(E5120="","",VLOOKUP(D5120,Saldo!$P$8:$Q$1009,2,FALSE)),"")</f>
        <v/>
      </c>
      <c r="K5120" s="76"/>
      <c r="L5120" s="74" t="str">
        <f t="shared" si="158"/>
        <v/>
      </c>
    </row>
    <row r="5121" spans="1:12" ht="18.95" customHeight="1" x14ac:dyDescent="0.25">
      <c r="A5121" s="52"/>
      <c r="C5121" s="185"/>
      <c r="D5121" s="76"/>
      <c r="E5121" s="76" t="str">
        <f>IF(D5121="","",IFERROR(VLOOKUP(D5121,Cadastro!$C$9:$D$1009,2,FALSE),"NOT FOUND"))</f>
        <v/>
      </c>
      <c r="F5121" s="76"/>
      <c r="G5121" s="94"/>
      <c r="H5121" s="97"/>
      <c r="I5121" s="77">
        <f t="shared" si="159"/>
        <v>0</v>
      </c>
      <c r="J5121" s="78" t="str">
        <f>IFERROR(IF(E5121="","",VLOOKUP(D5121,Saldo!$P$8:$Q$1009,2,FALSE)),"")</f>
        <v/>
      </c>
      <c r="K5121" s="76"/>
      <c r="L5121" s="74" t="str">
        <f t="shared" si="158"/>
        <v/>
      </c>
    </row>
    <row r="5122" spans="1:12" ht="18.95" customHeight="1" x14ac:dyDescent="0.25">
      <c r="A5122" s="52"/>
      <c r="C5122" s="185"/>
      <c r="D5122" s="76"/>
      <c r="E5122" s="76" t="str">
        <f>IF(D5122="","",IFERROR(VLOOKUP(D5122,Cadastro!$C$9:$D$1009,2,FALSE),"NOT FOUND"))</f>
        <v/>
      </c>
      <c r="F5122" s="76"/>
      <c r="G5122" s="94"/>
      <c r="H5122" s="97"/>
      <c r="I5122" s="77">
        <f t="shared" si="159"/>
        <v>0</v>
      </c>
      <c r="J5122" s="78" t="str">
        <f>IFERROR(IF(E5122="","",VLOOKUP(D5122,Saldo!$P$8:$Q$1009,2,FALSE)),"")</f>
        <v/>
      </c>
      <c r="K5122" s="76"/>
      <c r="L5122" s="74" t="str">
        <f t="shared" si="158"/>
        <v/>
      </c>
    </row>
    <row r="5123" spans="1:12" ht="18.95" customHeight="1" x14ac:dyDescent="0.25">
      <c r="A5123" s="52"/>
      <c r="C5123" s="185"/>
      <c r="D5123" s="76"/>
      <c r="E5123" s="76" t="str">
        <f>IF(D5123="","",IFERROR(VLOOKUP(D5123,Cadastro!$C$9:$D$1009,2,FALSE),"NOT FOUND"))</f>
        <v/>
      </c>
      <c r="F5123" s="76"/>
      <c r="G5123" s="94"/>
      <c r="H5123" s="97"/>
      <c r="I5123" s="77">
        <f t="shared" si="159"/>
        <v>0</v>
      </c>
      <c r="J5123" s="78" t="str">
        <f>IFERROR(IF(E5123="","",VLOOKUP(D5123,Saldo!$P$8:$Q$1009,2,FALSE)),"")</f>
        <v/>
      </c>
      <c r="K5123" s="76"/>
      <c r="L5123" s="74" t="str">
        <f t="shared" si="158"/>
        <v/>
      </c>
    </row>
    <row r="5124" spans="1:12" ht="18.95" customHeight="1" x14ac:dyDescent="0.25">
      <c r="A5124" s="52"/>
      <c r="C5124" s="185"/>
      <c r="D5124" s="76"/>
      <c r="E5124" s="76" t="str">
        <f>IF(D5124="","",IFERROR(VLOOKUP(D5124,Cadastro!$C$9:$D$1009,2,FALSE),"NOT FOUND"))</f>
        <v/>
      </c>
      <c r="F5124" s="76"/>
      <c r="G5124" s="94"/>
      <c r="H5124" s="97"/>
      <c r="I5124" s="77">
        <f t="shared" si="159"/>
        <v>0</v>
      </c>
      <c r="J5124" s="78" t="str">
        <f>IFERROR(IF(E5124="","",VLOOKUP(D5124,Saldo!$P$8:$Q$1009,2,FALSE)),"")</f>
        <v/>
      </c>
      <c r="K5124" s="76"/>
      <c r="L5124" s="74" t="str">
        <f t="shared" si="158"/>
        <v/>
      </c>
    </row>
    <row r="5125" spans="1:12" ht="18.95" customHeight="1" x14ac:dyDescent="0.25">
      <c r="A5125" s="52"/>
      <c r="C5125" s="185"/>
      <c r="D5125" s="76"/>
      <c r="E5125" s="76" t="str">
        <f>IF(D5125="","",IFERROR(VLOOKUP(D5125,Cadastro!$C$9:$D$1009,2,FALSE),"NOT FOUND"))</f>
        <v/>
      </c>
      <c r="F5125" s="76"/>
      <c r="G5125" s="94"/>
      <c r="H5125" s="97"/>
      <c r="I5125" s="77">
        <f t="shared" si="159"/>
        <v>0</v>
      </c>
      <c r="J5125" s="78" t="str">
        <f>IFERROR(IF(E5125="","",VLOOKUP(D5125,Saldo!$P$8:$Q$1009,2,FALSE)),"")</f>
        <v/>
      </c>
      <c r="K5125" s="76"/>
      <c r="L5125" s="74" t="str">
        <f t="shared" si="158"/>
        <v/>
      </c>
    </row>
    <row r="5126" spans="1:12" ht="18.95" customHeight="1" x14ac:dyDescent="0.25">
      <c r="A5126" s="52"/>
      <c r="C5126" s="185"/>
      <c r="D5126" s="76"/>
      <c r="E5126" s="76" t="str">
        <f>IF(D5126="","",IFERROR(VLOOKUP(D5126,Cadastro!$C$9:$D$1009,2,FALSE),"NOT FOUND"))</f>
        <v/>
      </c>
      <c r="F5126" s="76"/>
      <c r="G5126" s="94"/>
      <c r="H5126" s="97"/>
      <c r="I5126" s="77">
        <f t="shared" si="159"/>
        <v>0</v>
      </c>
      <c r="J5126" s="78" t="str">
        <f>IFERROR(IF(E5126="","",VLOOKUP(D5126,Saldo!$P$8:$Q$1009,2,FALSE)),"")</f>
        <v/>
      </c>
      <c r="K5126" s="76"/>
      <c r="L5126" s="74" t="str">
        <f t="shared" si="158"/>
        <v/>
      </c>
    </row>
    <row r="5127" spans="1:12" ht="18.95" customHeight="1" x14ac:dyDescent="0.25">
      <c r="A5127" s="52"/>
      <c r="C5127" s="185"/>
      <c r="D5127" s="76"/>
      <c r="E5127" s="76" t="str">
        <f>IF(D5127="","",IFERROR(VLOOKUP(D5127,Cadastro!$C$9:$D$1009,2,FALSE),"NOT FOUND"))</f>
        <v/>
      </c>
      <c r="F5127" s="76"/>
      <c r="G5127" s="94"/>
      <c r="H5127" s="97"/>
      <c r="I5127" s="77">
        <f t="shared" si="159"/>
        <v>0</v>
      </c>
      <c r="J5127" s="78" t="str">
        <f>IFERROR(IF(E5127="","",VLOOKUP(D5127,Saldo!$P$8:$Q$1009,2,FALSE)),"")</f>
        <v/>
      </c>
      <c r="K5127" s="76"/>
      <c r="L5127" s="74" t="str">
        <f t="shared" si="158"/>
        <v/>
      </c>
    </row>
    <row r="5128" spans="1:12" ht="18.95" customHeight="1" x14ac:dyDescent="0.25">
      <c r="A5128" s="52"/>
      <c r="C5128" s="185"/>
      <c r="D5128" s="76"/>
      <c r="E5128" s="76" t="str">
        <f>IF(D5128="","",IFERROR(VLOOKUP(D5128,Cadastro!$C$9:$D$1009,2,FALSE),"NOT FOUND"))</f>
        <v/>
      </c>
      <c r="F5128" s="76"/>
      <c r="G5128" s="94"/>
      <c r="H5128" s="97"/>
      <c r="I5128" s="77">
        <f t="shared" si="159"/>
        <v>0</v>
      </c>
      <c r="J5128" s="78" t="str">
        <f>IFERROR(IF(E5128="","",VLOOKUP(D5128,Saldo!$P$8:$Q$1009,2,FALSE)),"")</f>
        <v/>
      </c>
      <c r="K5128" s="76"/>
      <c r="L5128" s="74" t="str">
        <f t="shared" si="158"/>
        <v/>
      </c>
    </row>
    <row r="5129" spans="1:12" ht="18.95" customHeight="1" x14ac:dyDescent="0.25">
      <c r="A5129" s="52"/>
      <c r="C5129" s="185"/>
      <c r="D5129" s="76"/>
      <c r="E5129" s="76" t="str">
        <f>IF(D5129="","",IFERROR(VLOOKUP(D5129,Cadastro!$C$9:$D$1009,2,FALSE),"NOT FOUND"))</f>
        <v/>
      </c>
      <c r="F5129" s="76"/>
      <c r="G5129" s="94"/>
      <c r="H5129" s="97"/>
      <c r="I5129" s="77">
        <f t="shared" si="159"/>
        <v>0</v>
      </c>
      <c r="J5129" s="78" t="str">
        <f>IFERROR(IF(E5129="","",VLOOKUP(D5129,Saldo!$P$8:$Q$1009,2,FALSE)),"")</f>
        <v/>
      </c>
      <c r="K5129" s="76"/>
      <c r="L5129" s="74" t="str">
        <f t="shared" ref="L5129:L5192" si="160">IF(C5129="","",MONTH(C5129))</f>
        <v/>
      </c>
    </row>
    <row r="5130" spans="1:12" ht="18.95" customHeight="1" x14ac:dyDescent="0.25">
      <c r="A5130" s="52"/>
      <c r="C5130" s="185"/>
      <c r="D5130" s="76"/>
      <c r="E5130" s="76" t="str">
        <f>IF(D5130="","",IFERROR(VLOOKUP(D5130,Cadastro!$C$9:$D$1009,2,FALSE),"NOT FOUND"))</f>
        <v/>
      </c>
      <c r="F5130" s="76"/>
      <c r="G5130" s="94"/>
      <c r="H5130" s="97"/>
      <c r="I5130" s="77">
        <f t="shared" ref="I5130:I5193" si="161">IFERROR(G5130*H5130,"Check if QTY and Value are both valid")</f>
        <v>0</v>
      </c>
      <c r="J5130" s="78" t="str">
        <f>IFERROR(IF(E5130="","",VLOOKUP(D5130,Saldo!$P$8:$Q$1009,2,FALSE)),"")</f>
        <v/>
      </c>
      <c r="K5130" s="76"/>
      <c r="L5130" s="74" t="str">
        <f t="shared" si="160"/>
        <v/>
      </c>
    </row>
    <row r="5131" spans="1:12" ht="18.95" customHeight="1" x14ac:dyDescent="0.25">
      <c r="A5131" s="52"/>
      <c r="C5131" s="185"/>
      <c r="D5131" s="76"/>
      <c r="E5131" s="76" t="str">
        <f>IF(D5131="","",IFERROR(VLOOKUP(D5131,Cadastro!$C$9:$D$1009,2,FALSE),"NOT FOUND"))</f>
        <v/>
      </c>
      <c r="F5131" s="76"/>
      <c r="G5131" s="94"/>
      <c r="H5131" s="97"/>
      <c r="I5131" s="77">
        <f t="shared" si="161"/>
        <v>0</v>
      </c>
      <c r="J5131" s="78" t="str">
        <f>IFERROR(IF(E5131="","",VLOOKUP(D5131,Saldo!$P$8:$Q$1009,2,FALSE)),"")</f>
        <v/>
      </c>
      <c r="K5131" s="76"/>
      <c r="L5131" s="74" t="str">
        <f t="shared" si="160"/>
        <v/>
      </c>
    </row>
    <row r="5132" spans="1:12" ht="18.95" customHeight="1" x14ac:dyDescent="0.25">
      <c r="A5132" s="52"/>
      <c r="C5132" s="185"/>
      <c r="D5132" s="76"/>
      <c r="E5132" s="76" t="str">
        <f>IF(D5132="","",IFERROR(VLOOKUP(D5132,Cadastro!$C$9:$D$1009,2,FALSE),"NOT FOUND"))</f>
        <v/>
      </c>
      <c r="F5132" s="76"/>
      <c r="G5132" s="94"/>
      <c r="H5132" s="97"/>
      <c r="I5132" s="77">
        <f t="shared" si="161"/>
        <v>0</v>
      </c>
      <c r="J5132" s="78" t="str">
        <f>IFERROR(IF(E5132="","",VLOOKUP(D5132,Saldo!$P$8:$Q$1009,2,FALSE)),"")</f>
        <v/>
      </c>
      <c r="K5132" s="76"/>
      <c r="L5132" s="74" t="str">
        <f t="shared" si="160"/>
        <v/>
      </c>
    </row>
    <row r="5133" spans="1:12" ht="18.95" customHeight="1" x14ac:dyDescent="0.25">
      <c r="A5133" s="52"/>
      <c r="C5133" s="185"/>
      <c r="D5133" s="76"/>
      <c r="E5133" s="76" t="str">
        <f>IF(D5133="","",IFERROR(VLOOKUP(D5133,Cadastro!$C$9:$D$1009,2,FALSE),"NOT FOUND"))</f>
        <v/>
      </c>
      <c r="F5133" s="76"/>
      <c r="G5133" s="94"/>
      <c r="H5133" s="97"/>
      <c r="I5133" s="77">
        <f t="shared" si="161"/>
        <v>0</v>
      </c>
      <c r="J5133" s="78" t="str">
        <f>IFERROR(IF(E5133="","",VLOOKUP(D5133,Saldo!$P$8:$Q$1009,2,FALSE)),"")</f>
        <v/>
      </c>
      <c r="K5133" s="76"/>
      <c r="L5133" s="74" t="str">
        <f t="shared" si="160"/>
        <v/>
      </c>
    </row>
    <row r="5134" spans="1:12" ht="18.95" customHeight="1" x14ac:dyDescent="0.25">
      <c r="A5134" s="52"/>
      <c r="C5134" s="185"/>
      <c r="D5134" s="76"/>
      <c r="E5134" s="76" t="str">
        <f>IF(D5134="","",IFERROR(VLOOKUP(D5134,Cadastro!$C$9:$D$1009,2,FALSE),"NOT FOUND"))</f>
        <v/>
      </c>
      <c r="F5134" s="76"/>
      <c r="G5134" s="94"/>
      <c r="H5134" s="97"/>
      <c r="I5134" s="77">
        <f t="shared" si="161"/>
        <v>0</v>
      </c>
      <c r="J5134" s="78" t="str">
        <f>IFERROR(IF(E5134="","",VLOOKUP(D5134,Saldo!$P$8:$Q$1009,2,FALSE)),"")</f>
        <v/>
      </c>
      <c r="K5134" s="76"/>
      <c r="L5134" s="74" t="str">
        <f t="shared" si="160"/>
        <v/>
      </c>
    </row>
    <row r="5135" spans="1:12" ht="18.95" customHeight="1" x14ac:dyDescent="0.25">
      <c r="A5135" s="52"/>
      <c r="C5135" s="185"/>
      <c r="D5135" s="76"/>
      <c r="E5135" s="76" t="str">
        <f>IF(D5135="","",IFERROR(VLOOKUP(D5135,Cadastro!$C$9:$D$1009,2,FALSE),"NOT FOUND"))</f>
        <v/>
      </c>
      <c r="F5135" s="76"/>
      <c r="G5135" s="94"/>
      <c r="H5135" s="97"/>
      <c r="I5135" s="77">
        <f t="shared" si="161"/>
        <v>0</v>
      </c>
      <c r="J5135" s="78" t="str">
        <f>IFERROR(IF(E5135="","",VLOOKUP(D5135,Saldo!$P$8:$Q$1009,2,FALSE)),"")</f>
        <v/>
      </c>
      <c r="K5135" s="76"/>
      <c r="L5135" s="74" t="str">
        <f t="shared" si="160"/>
        <v/>
      </c>
    </row>
    <row r="5136" spans="1:12" ht="18.95" customHeight="1" x14ac:dyDescent="0.25">
      <c r="A5136" s="52"/>
      <c r="C5136" s="185"/>
      <c r="D5136" s="76"/>
      <c r="E5136" s="76" t="str">
        <f>IF(D5136="","",IFERROR(VLOOKUP(D5136,Cadastro!$C$9:$D$1009,2,FALSE),"NOT FOUND"))</f>
        <v/>
      </c>
      <c r="F5136" s="76"/>
      <c r="G5136" s="94"/>
      <c r="H5136" s="97"/>
      <c r="I5136" s="77">
        <f t="shared" si="161"/>
        <v>0</v>
      </c>
      <c r="J5136" s="78" t="str">
        <f>IFERROR(IF(E5136="","",VLOOKUP(D5136,Saldo!$P$8:$Q$1009,2,FALSE)),"")</f>
        <v/>
      </c>
      <c r="K5136" s="76"/>
      <c r="L5136" s="74" t="str">
        <f t="shared" si="160"/>
        <v/>
      </c>
    </row>
    <row r="5137" spans="1:12" ht="18.95" customHeight="1" x14ac:dyDescent="0.25">
      <c r="A5137" s="52"/>
      <c r="C5137" s="185"/>
      <c r="D5137" s="76"/>
      <c r="E5137" s="76" t="str">
        <f>IF(D5137="","",IFERROR(VLOOKUP(D5137,Cadastro!$C$9:$D$1009,2,FALSE),"NOT FOUND"))</f>
        <v/>
      </c>
      <c r="F5137" s="76"/>
      <c r="G5137" s="94"/>
      <c r="H5137" s="97"/>
      <c r="I5137" s="77">
        <f t="shared" si="161"/>
        <v>0</v>
      </c>
      <c r="J5137" s="78" t="str">
        <f>IFERROR(IF(E5137="","",VLOOKUP(D5137,Saldo!$P$8:$Q$1009,2,FALSE)),"")</f>
        <v/>
      </c>
      <c r="K5137" s="76"/>
      <c r="L5137" s="74" t="str">
        <f t="shared" si="160"/>
        <v/>
      </c>
    </row>
    <row r="5138" spans="1:12" ht="18.95" customHeight="1" x14ac:dyDescent="0.25">
      <c r="A5138" s="52"/>
      <c r="C5138" s="185"/>
      <c r="D5138" s="76"/>
      <c r="E5138" s="76" t="str">
        <f>IF(D5138="","",IFERROR(VLOOKUP(D5138,Cadastro!$C$9:$D$1009,2,FALSE),"NOT FOUND"))</f>
        <v/>
      </c>
      <c r="F5138" s="76"/>
      <c r="G5138" s="94"/>
      <c r="H5138" s="97"/>
      <c r="I5138" s="77">
        <f t="shared" si="161"/>
        <v>0</v>
      </c>
      <c r="J5138" s="78" t="str">
        <f>IFERROR(IF(E5138="","",VLOOKUP(D5138,Saldo!$P$8:$Q$1009,2,FALSE)),"")</f>
        <v/>
      </c>
      <c r="K5138" s="76"/>
      <c r="L5138" s="74" t="str">
        <f t="shared" si="160"/>
        <v/>
      </c>
    </row>
    <row r="5139" spans="1:12" ht="18.95" customHeight="1" x14ac:dyDescent="0.25">
      <c r="A5139" s="52"/>
      <c r="C5139" s="185"/>
      <c r="D5139" s="76"/>
      <c r="E5139" s="76" t="str">
        <f>IF(D5139="","",IFERROR(VLOOKUP(D5139,Cadastro!$C$9:$D$1009,2,FALSE),"NOT FOUND"))</f>
        <v/>
      </c>
      <c r="F5139" s="76"/>
      <c r="G5139" s="94"/>
      <c r="H5139" s="97"/>
      <c r="I5139" s="77">
        <f t="shared" si="161"/>
        <v>0</v>
      </c>
      <c r="J5139" s="78" t="str">
        <f>IFERROR(IF(E5139="","",VLOOKUP(D5139,Saldo!$P$8:$Q$1009,2,FALSE)),"")</f>
        <v/>
      </c>
      <c r="K5139" s="76"/>
      <c r="L5139" s="74" t="str">
        <f t="shared" si="160"/>
        <v/>
      </c>
    </row>
    <row r="5140" spans="1:12" ht="18.95" customHeight="1" x14ac:dyDescent="0.25">
      <c r="A5140" s="52"/>
      <c r="C5140" s="185"/>
      <c r="D5140" s="76"/>
      <c r="E5140" s="76" t="str">
        <f>IF(D5140="","",IFERROR(VLOOKUP(D5140,Cadastro!$C$9:$D$1009,2,FALSE),"NOT FOUND"))</f>
        <v/>
      </c>
      <c r="F5140" s="76"/>
      <c r="G5140" s="94"/>
      <c r="H5140" s="97"/>
      <c r="I5140" s="77">
        <f t="shared" si="161"/>
        <v>0</v>
      </c>
      <c r="J5140" s="78" t="str">
        <f>IFERROR(IF(E5140="","",VLOOKUP(D5140,Saldo!$P$8:$Q$1009,2,FALSE)),"")</f>
        <v/>
      </c>
      <c r="K5140" s="76"/>
      <c r="L5140" s="74" t="str">
        <f t="shared" si="160"/>
        <v/>
      </c>
    </row>
    <row r="5141" spans="1:12" ht="18.95" customHeight="1" x14ac:dyDescent="0.25">
      <c r="A5141" s="52"/>
      <c r="C5141" s="185"/>
      <c r="D5141" s="76"/>
      <c r="E5141" s="76" t="str">
        <f>IF(D5141="","",IFERROR(VLOOKUP(D5141,Cadastro!$C$9:$D$1009,2,FALSE),"NOT FOUND"))</f>
        <v/>
      </c>
      <c r="F5141" s="76"/>
      <c r="G5141" s="94"/>
      <c r="H5141" s="97"/>
      <c r="I5141" s="77">
        <f t="shared" si="161"/>
        <v>0</v>
      </c>
      <c r="J5141" s="78" t="str">
        <f>IFERROR(IF(E5141="","",VLOOKUP(D5141,Saldo!$P$8:$Q$1009,2,FALSE)),"")</f>
        <v/>
      </c>
      <c r="K5141" s="76"/>
      <c r="L5141" s="74" t="str">
        <f t="shared" si="160"/>
        <v/>
      </c>
    </row>
    <row r="5142" spans="1:12" ht="18.95" customHeight="1" x14ac:dyDescent="0.25">
      <c r="A5142" s="52"/>
      <c r="C5142" s="185"/>
      <c r="D5142" s="76"/>
      <c r="E5142" s="76" t="str">
        <f>IF(D5142="","",IFERROR(VLOOKUP(D5142,Cadastro!$C$9:$D$1009,2,FALSE),"NOT FOUND"))</f>
        <v/>
      </c>
      <c r="F5142" s="76"/>
      <c r="G5142" s="94"/>
      <c r="H5142" s="97"/>
      <c r="I5142" s="77">
        <f t="shared" si="161"/>
        <v>0</v>
      </c>
      <c r="J5142" s="78" t="str">
        <f>IFERROR(IF(E5142="","",VLOOKUP(D5142,Saldo!$P$8:$Q$1009,2,FALSE)),"")</f>
        <v/>
      </c>
      <c r="K5142" s="76"/>
      <c r="L5142" s="74" t="str">
        <f t="shared" si="160"/>
        <v/>
      </c>
    </row>
    <row r="5143" spans="1:12" ht="18.95" customHeight="1" x14ac:dyDescent="0.25">
      <c r="A5143" s="52"/>
      <c r="C5143" s="185"/>
      <c r="D5143" s="76"/>
      <c r="E5143" s="76" t="str">
        <f>IF(D5143="","",IFERROR(VLOOKUP(D5143,Cadastro!$C$9:$D$1009,2,FALSE),"NOT FOUND"))</f>
        <v/>
      </c>
      <c r="F5143" s="76"/>
      <c r="G5143" s="94"/>
      <c r="H5143" s="97"/>
      <c r="I5143" s="77">
        <f t="shared" si="161"/>
        <v>0</v>
      </c>
      <c r="J5143" s="78" t="str">
        <f>IFERROR(IF(E5143="","",VLOOKUP(D5143,Saldo!$P$8:$Q$1009,2,FALSE)),"")</f>
        <v/>
      </c>
      <c r="K5143" s="76"/>
      <c r="L5143" s="74" t="str">
        <f t="shared" si="160"/>
        <v/>
      </c>
    </row>
    <row r="5144" spans="1:12" ht="18.95" customHeight="1" x14ac:dyDescent="0.25">
      <c r="A5144" s="52"/>
      <c r="C5144" s="185"/>
      <c r="D5144" s="76"/>
      <c r="E5144" s="76" t="str">
        <f>IF(D5144="","",IFERROR(VLOOKUP(D5144,Cadastro!$C$9:$D$1009,2,FALSE),"NOT FOUND"))</f>
        <v/>
      </c>
      <c r="F5144" s="76"/>
      <c r="G5144" s="94"/>
      <c r="H5144" s="97"/>
      <c r="I5144" s="77">
        <f t="shared" si="161"/>
        <v>0</v>
      </c>
      <c r="J5144" s="78" t="str">
        <f>IFERROR(IF(E5144="","",VLOOKUP(D5144,Saldo!$P$8:$Q$1009,2,FALSE)),"")</f>
        <v/>
      </c>
      <c r="K5144" s="76"/>
      <c r="L5144" s="74" t="str">
        <f t="shared" si="160"/>
        <v/>
      </c>
    </row>
    <row r="5145" spans="1:12" ht="18.95" customHeight="1" x14ac:dyDescent="0.25">
      <c r="A5145" s="52"/>
      <c r="C5145" s="185"/>
      <c r="D5145" s="76"/>
      <c r="E5145" s="76" t="str">
        <f>IF(D5145="","",IFERROR(VLOOKUP(D5145,Cadastro!$C$9:$D$1009,2,FALSE),"NOT FOUND"))</f>
        <v/>
      </c>
      <c r="F5145" s="76"/>
      <c r="G5145" s="94"/>
      <c r="H5145" s="97"/>
      <c r="I5145" s="77">
        <f t="shared" si="161"/>
        <v>0</v>
      </c>
      <c r="J5145" s="78" t="str">
        <f>IFERROR(IF(E5145="","",VLOOKUP(D5145,Saldo!$P$8:$Q$1009,2,FALSE)),"")</f>
        <v/>
      </c>
      <c r="K5145" s="76"/>
      <c r="L5145" s="74" t="str">
        <f t="shared" si="160"/>
        <v/>
      </c>
    </row>
    <row r="5146" spans="1:12" ht="18.95" customHeight="1" x14ac:dyDescent="0.25">
      <c r="A5146" s="52"/>
      <c r="C5146" s="185"/>
      <c r="D5146" s="76"/>
      <c r="E5146" s="76" t="str">
        <f>IF(D5146="","",IFERROR(VLOOKUP(D5146,Cadastro!$C$9:$D$1009,2,FALSE),"NOT FOUND"))</f>
        <v/>
      </c>
      <c r="F5146" s="76"/>
      <c r="G5146" s="94"/>
      <c r="H5146" s="97"/>
      <c r="I5146" s="77">
        <f t="shared" si="161"/>
        <v>0</v>
      </c>
      <c r="J5146" s="78" t="str">
        <f>IFERROR(IF(E5146="","",VLOOKUP(D5146,Saldo!$P$8:$Q$1009,2,FALSE)),"")</f>
        <v/>
      </c>
      <c r="K5146" s="76"/>
      <c r="L5146" s="74" t="str">
        <f t="shared" si="160"/>
        <v/>
      </c>
    </row>
    <row r="5147" spans="1:12" ht="18.95" customHeight="1" x14ac:dyDescent="0.25">
      <c r="A5147" s="52"/>
      <c r="C5147" s="185"/>
      <c r="D5147" s="76"/>
      <c r="E5147" s="76" t="str">
        <f>IF(D5147="","",IFERROR(VLOOKUP(D5147,Cadastro!$C$9:$D$1009,2,FALSE),"NOT FOUND"))</f>
        <v/>
      </c>
      <c r="F5147" s="76"/>
      <c r="G5147" s="94"/>
      <c r="H5147" s="97"/>
      <c r="I5147" s="77">
        <f t="shared" si="161"/>
        <v>0</v>
      </c>
      <c r="J5147" s="78" t="str">
        <f>IFERROR(IF(E5147="","",VLOOKUP(D5147,Saldo!$P$8:$Q$1009,2,FALSE)),"")</f>
        <v/>
      </c>
      <c r="K5147" s="76"/>
      <c r="L5147" s="74" t="str">
        <f t="shared" si="160"/>
        <v/>
      </c>
    </row>
    <row r="5148" spans="1:12" ht="18.95" customHeight="1" x14ac:dyDescent="0.25">
      <c r="A5148" s="52"/>
      <c r="C5148" s="185"/>
      <c r="D5148" s="76"/>
      <c r="E5148" s="76" t="str">
        <f>IF(D5148="","",IFERROR(VLOOKUP(D5148,Cadastro!$C$9:$D$1009,2,FALSE),"NOT FOUND"))</f>
        <v/>
      </c>
      <c r="F5148" s="76"/>
      <c r="G5148" s="94"/>
      <c r="H5148" s="97"/>
      <c r="I5148" s="77">
        <f t="shared" si="161"/>
        <v>0</v>
      </c>
      <c r="J5148" s="78" t="str">
        <f>IFERROR(IF(E5148="","",VLOOKUP(D5148,Saldo!$P$8:$Q$1009,2,FALSE)),"")</f>
        <v/>
      </c>
      <c r="K5148" s="76"/>
      <c r="L5148" s="74" t="str">
        <f t="shared" si="160"/>
        <v/>
      </c>
    </row>
    <row r="5149" spans="1:12" ht="18.95" customHeight="1" x14ac:dyDescent="0.25">
      <c r="A5149" s="52"/>
      <c r="C5149" s="185"/>
      <c r="D5149" s="76"/>
      <c r="E5149" s="76" t="str">
        <f>IF(D5149="","",IFERROR(VLOOKUP(D5149,Cadastro!$C$9:$D$1009,2,FALSE),"NOT FOUND"))</f>
        <v/>
      </c>
      <c r="F5149" s="76"/>
      <c r="G5149" s="94"/>
      <c r="H5149" s="97"/>
      <c r="I5149" s="77">
        <f t="shared" si="161"/>
        <v>0</v>
      </c>
      <c r="J5149" s="78" t="str">
        <f>IFERROR(IF(E5149="","",VLOOKUP(D5149,Saldo!$P$8:$Q$1009,2,FALSE)),"")</f>
        <v/>
      </c>
      <c r="K5149" s="76"/>
      <c r="L5149" s="74" t="str">
        <f t="shared" si="160"/>
        <v/>
      </c>
    </row>
    <row r="5150" spans="1:12" ht="18.95" customHeight="1" x14ac:dyDescent="0.25">
      <c r="A5150" s="52"/>
      <c r="C5150" s="185"/>
      <c r="D5150" s="76"/>
      <c r="E5150" s="76" t="str">
        <f>IF(D5150="","",IFERROR(VLOOKUP(D5150,Cadastro!$C$9:$D$1009,2,FALSE),"NOT FOUND"))</f>
        <v/>
      </c>
      <c r="F5150" s="76"/>
      <c r="G5150" s="94"/>
      <c r="H5150" s="97"/>
      <c r="I5150" s="77">
        <f t="shared" si="161"/>
        <v>0</v>
      </c>
      <c r="J5150" s="78" t="str">
        <f>IFERROR(IF(E5150="","",VLOOKUP(D5150,Saldo!$P$8:$Q$1009,2,FALSE)),"")</f>
        <v/>
      </c>
      <c r="K5150" s="76"/>
      <c r="L5150" s="74" t="str">
        <f t="shared" si="160"/>
        <v/>
      </c>
    </row>
    <row r="5151" spans="1:12" ht="18.95" customHeight="1" x14ac:dyDescent="0.25">
      <c r="A5151" s="52"/>
      <c r="C5151" s="185"/>
      <c r="D5151" s="76"/>
      <c r="E5151" s="76" t="str">
        <f>IF(D5151="","",IFERROR(VLOOKUP(D5151,Cadastro!$C$9:$D$1009,2,FALSE),"NOT FOUND"))</f>
        <v/>
      </c>
      <c r="F5151" s="76"/>
      <c r="G5151" s="94"/>
      <c r="H5151" s="97"/>
      <c r="I5151" s="77">
        <f t="shared" si="161"/>
        <v>0</v>
      </c>
      <c r="J5151" s="78" t="str">
        <f>IFERROR(IF(E5151="","",VLOOKUP(D5151,Saldo!$P$8:$Q$1009,2,FALSE)),"")</f>
        <v/>
      </c>
      <c r="K5151" s="76"/>
      <c r="L5151" s="74" t="str">
        <f t="shared" si="160"/>
        <v/>
      </c>
    </row>
    <row r="5152" spans="1:12" ht="18.95" customHeight="1" x14ac:dyDescent="0.25">
      <c r="A5152" s="52"/>
      <c r="C5152" s="185"/>
      <c r="D5152" s="76"/>
      <c r="E5152" s="76" t="str">
        <f>IF(D5152="","",IFERROR(VLOOKUP(D5152,Cadastro!$C$9:$D$1009,2,FALSE),"NOT FOUND"))</f>
        <v/>
      </c>
      <c r="F5152" s="76"/>
      <c r="G5152" s="94"/>
      <c r="H5152" s="97"/>
      <c r="I5152" s="77">
        <f t="shared" si="161"/>
        <v>0</v>
      </c>
      <c r="J5152" s="78" t="str">
        <f>IFERROR(IF(E5152="","",VLOOKUP(D5152,Saldo!$P$8:$Q$1009,2,FALSE)),"")</f>
        <v/>
      </c>
      <c r="K5152" s="76"/>
      <c r="L5152" s="74" t="str">
        <f t="shared" si="160"/>
        <v/>
      </c>
    </row>
    <row r="5153" spans="1:12" ht="18.95" customHeight="1" x14ac:dyDescent="0.25">
      <c r="A5153" s="52"/>
      <c r="C5153" s="185"/>
      <c r="D5153" s="76"/>
      <c r="E5153" s="76" t="str">
        <f>IF(D5153="","",IFERROR(VLOOKUP(D5153,Cadastro!$C$9:$D$1009,2,FALSE),"NOT FOUND"))</f>
        <v/>
      </c>
      <c r="F5153" s="76"/>
      <c r="G5153" s="94"/>
      <c r="H5153" s="97"/>
      <c r="I5153" s="77">
        <f t="shared" si="161"/>
        <v>0</v>
      </c>
      <c r="J5153" s="78" t="str">
        <f>IFERROR(IF(E5153="","",VLOOKUP(D5153,Saldo!$P$8:$Q$1009,2,FALSE)),"")</f>
        <v/>
      </c>
      <c r="K5153" s="76"/>
      <c r="L5153" s="74" t="str">
        <f t="shared" si="160"/>
        <v/>
      </c>
    </row>
    <row r="5154" spans="1:12" ht="18.95" customHeight="1" x14ac:dyDescent="0.25">
      <c r="A5154" s="52"/>
      <c r="C5154" s="185"/>
      <c r="D5154" s="76"/>
      <c r="E5154" s="76" t="str">
        <f>IF(D5154="","",IFERROR(VLOOKUP(D5154,Cadastro!$C$9:$D$1009,2,FALSE),"NOT FOUND"))</f>
        <v/>
      </c>
      <c r="F5154" s="76"/>
      <c r="G5154" s="94"/>
      <c r="H5154" s="97"/>
      <c r="I5154" s="77">
        <f t="shared" si="161"/>
        <v>0</v>
      </c>
      <c r="J5154" s="78" t="str">
        <f>IFERROR(IF(E5154="","",VLOOKUP(D5154,Saldo!$P$8:$Q$1009,2,FALSE)),"")</f>
        <v/>
      </c>
      <c r="K5154" s="76"/>
      <c r="L5154" s="74" t="str">
        <f t="shared" si="160"/>
        <v/>
      </c>
    </row>
    <row r="5155" spans="1:12" ht="18.95" customHeight="1" x14ac:dyDescent="0.25">
      <c r="A5155" s="52"/>
      <c r="C5155" s="185"/>
      <c r="D5155" s="76"/>
      <c r="E5155" s="76" t="str">
        <f>IF(D5155="","",IFERROR(VLOOKUP(D5155,Cadastro!$C$9:$D$1009,2,FALSE),"NOT FOUND"))</f>
        <v/>
      </c>
      <c r="F5155" s="76"/>
      <c r="G5155" s="94"/>
      <c r="H5155" s="97"/>
      <c r="I5155" s="77">
        <f t="shared" si="161"/>
        <v>0</v>
      </c>
      <c r="J5155" s="78" t="str">
        <f>IFERROR(IF(E5155="","",VLOOKUP(D5155,Saldo!$P$8:$Q$1009,2,FALSE)),"")</f>
        <v/>
      </c>
      <c r="K5155" s="76"/>
      <c r="L5155" s="74" t="str">
        <f t="shared" si="160"/>
        <v/>
      </c>
    </row>
    <row r="5156" spans="1:12" ht="18.95" customHeight="1" x14ac:dyDescent="0.25">
      <c r="A5156" s="52"/>
      <c r="C5156" s="185"/>
      <c r="D5156" s="76"/>
      <c r="E5156" s="76" t="str">
        <f>IF(D5156="","",IFERROR(VLOOKUP(D5156,Cadastro!$C$9:$D$1009,2,FALSE),"NOT FOUND"))</f>
        <v/>
      </c>
      <c r="F5156" s="76"/>
      <c r="G5156" s="94"/>
      <c r="H5156" s="97"/>
      <c r="I5156" s="77">
        <f t="shared" si="161"/>
        <v>0</v>
      </c>
      <c r="J5156" s="78" t="str">
        <f>IFERROR(IF(E5156="","",VLOOKUP(D5156,Saldo!$P$8:$Q$1009,2,FALSE)),"")</f>
        <v/>
      </c>
      <c r="K5156" s="76"/>
      <c r="L5156" s="74" t="str">
        <f t="shared" si="160"/>
        <v/>
      </c>
    </row>
    <row r="5157" spans="1:12" ht="18.95" customHeight="1" x14ac:dyDescent="0.25">
      <c r="A5157" s="52"/>
      <c r="C5157" s="185"/>
      <c r="D5157" s="76"/>
      <c r="E5157" s="76" t="str">
        <f>IF(D5157="","",IFERROR(VLOOKUP(D5157,Cadastro!$C$9:$D$1009,2,FALSE),"NOT FOUND"))</f>
        <v/>
      </c>
      <c r="F5157" s="76"/>
      <c r="G5157" s="94"/>
      <c r="H5157" s="97"/>
      <c r="I5157" s="77">
        <f t="shared" si="161"/>
        <v>0</v>
      </c>
      <c r="J5157" s="78" t="str">
        <f>IFERROR(IF(E5157="","",VLOOKUP(D5157,Saldo!$P$8:$Q$1009,2,FALSE)),"")</f>
        <v/>
      </c>
      <c r="K5157" s="76"/>
      <c r="L5157" s="74" t="str">
        <f t="shared" si="160"/>
        <v/>
      </c>
    </row>
    <row r="5158" spans="1:12" ht="18.95" customHeight="1" x14ac:dyDescent="0.25">
      <c r="A5158" s="52"/>
      <c r="C5158" s="185"/>
      <c r="D5158" s="76"/>
      <c r="E5158" s="76" t="str">
        <f>IF(D5158="","",IFERROR(VLOOKUP(D5158,Cadastro!$C$9:$D$1009,2,FALSE),"NOT FOUND"))</f>
        <v/>
      </c>
      <c r="F5158" s="76"/>
      <c r="G5158" s="94"/>
      <c r="H5158" s="97"/>
      <c r="I5158" s="77">
        <f t="shared" si="161"/>
        <v>0</v>
      </c>
      <c r="J5158" s="78" t="str">
        <f>IFERROR(IF(E5158="","",VLOOKUP(D5158,Saldo!$P$8:$Q$1009,2,FALSE)),"")</f>
        <v/>
      </c>
      <c r="K5158" s="76"/>
      <c r="L5158" s="74" t="str">
        <f t="shared" si="160"/>
        <v/>
      </c>
    </row>
    <row r="5159" spans="1:12" ht="18.95" customHeight="1" x14ac:dyDescent="0.25">
      <c r="A5159" s="52"/>
      <c r="C5159" s="185"/>
      <c r="D5159" s="76"/>
      <c r="E5159" s="76" t="str">
        <f>IF(D5159="","",IFERROR(VLOOKUP(D5159,Cadastro!$C$9:$D$1009,2,FALSE),"NOT FOUND"))</f>
        <v/>
      </c>
      <c r="F5159" s="76"/>
      <c r="G5159" s="94"/>
      <c r="H5159" s="97"/>
      <c r="I5159" s="77">
        <f t="shared" si="161"/>
        <v>0</v>
      </c>
      <c r="J5159" s="78" t="str">
        <f>IFERROR(IF(E5159="","",VLOOKUP(D5159,Saldo!$P$8:$Q$1009,2,FALSE)),"")</f>
        <v/>
      </c>
      <c r="K5159" s="76"/>
      <c r="L5159" s="74" t="str">
        <f t="shared" si="160"/>
        <v/>
      </c>
    </row>
    <row r="5160" spans="1:12" ht="18.95" customHeight="1" x14ac:dyDescent="0.25">
      <c r="A5160" s="52"/>
      <c r="C5160" s="185"/>
      <c r="D5160" s="76"/>
      <c r="E5160" s="76" t="str">
        <f>IF(D5160="","",IFERROR(VLOOKUP(D5160,Cadastro!$C$9:$D$1009,2,FALSE),"NOT FOUND"))</f>
        <v/>
      </c>
      <c r="F5160" s="76"/>
      <c r="G5160" s="94"/>
      <c r="H5160" s="97"/>
      <c r="I5160" s="77">
        <f t="shared" si="161"/>
        <v>0</v>
      </c>
      <c r="J5160" s="78" t="str">
        <f>IFERROR(IF(E5160="","",VLOOKUP(D5160,Saldo!$P$8:$Q$1009,2,FALSE)),"")</f>
        <v/>
      </c>
      <c r="K5160" s="76"/>
      <c r="L5160" s="74" t="str">
        <f t="shared" si="160"/>
        <v/>
      </c>
    </row>
    <row r="5161" spans="1:12" ht="18.95" customHeight="1" x14ac:dyDescent="0.25">
      <c r="A5161" s="52"/>
      <c r="C5161" s="185"/>
      <c r="D5161" s="76"/>
      <c r="E5161" s="76" t="str">
        <f>IF(D5161="","",IFERROR(VLOOKUP(D5161,Cadastro!$C$9:$D$1009,2,FALSE),"NOT FOUND"))</f>
        <v/>
      </c>
      <c r="F5161" s="76"/>
      <c r="G5161" s="94"/>
      <c r="H5161" s="97"/>
      <c r="I5161" s="77">
        <f t="shared" si="161"/>
        <v>0</v>
      </c>
      <c r="J5161" s="78" t="str">
        <f>IFERROR(IF(E5161="","",VLOOKUP(D5161,Saldo!$P$8:$Q$1009,2,FALSE)),"")</f>
        <v/>
      </c>
      <c r="K5161" s="76"/>
      <c r="L5161" s="74" t="str">
        <f t="shared" si="160"/>
        <v/>
      </c>
    </row>
    <row r="5162" spans="1:12" ht="18.95" customHeight="1" x14ac:dyDescent="0.25">
      <c r="A5162" s="52"/>
      <c r="C5162" s="185"/>
      <c r="D5162" s="76"/>
      <c r="E5162" s="76" t="str">
        <f>IF(D5162="","",IFERROR(VLOOKUP(D5162,Cadastro!$C$9:$D$1009,2,FALSE),"NOT FOUND"))</f>
        <v/>
      </c>
      <c r="F5162" s="76"/>
      <c r="G5162" s="94"/>
      <c r="H5162" s="97"/>
      <c r="I5162" s="77">
        <f t="shared" si="161"/>
        <v>0</v>
      </c>
      <c r="J5162" s="78" t="str">
        <f>IFERROR(IF(E5162="","",VLOOKUP(D5162,Saldo!$P$8:$Q$1009,2,FALSE)),"")</f>
        <v/>
      </c>
      <c r="K5162" s="76"/>
      <c r="L5162" s="74" t="str">
        <f t="shared" si="160"/>
        <v/>
      </c>
    </row>
    <row r="5163" spans="1:12" ht="18.95" customHeight="1" x14ac:dyDescent="0.25">
      <c r="A5163" s="52"/>
      <c r="C5163" s="185"/>
      <c r="D5163" s="76"/>
      <c r="E5163" s="76" t="str">
        <f>IF(D5163="","",IFERROR(VLOOKUP(D5163,Cadastro!$C$9:$D$1009,2,FALSE),"NOT FOUND"))</f>
        <v/>
      </c>
      <c r="F5163" s="76"/>
      <c r="G5163" s="94"/>
      <c r="H5163" s="97"/>
      <c r="I5163" s="77">
        <f t="shared" si="161"/>
        <v>0</v>
      </c>
      <c r="J5163" s="78" t="str">
        <f>IFERROR(IF(E5163="","",VLOOKUP(D5163,Saldo!$P$8:$Q$1009,2,FALSE)),"")</f>
        <v/>
      </c>
      <c r="K5163" s="76"/>
      <c r="L5163" s="74" t="str">
        <f t="shared" si="160"/>
        <v/>
      </c>
    </row>
    <row r="5164" spans="1:12" ht="18.95" customHeight="1" x14ac:dyDescent="0.25">
      <c r="A5164" s="52"/>
      <c r="C5164" s="185"/>
      <c r="D5164" s="76"/>
      <c r="E5164" s="76" t="str">
        <f>IF(D5164="","",IFERROR(VLOOKUP(D5164,Cadastro!$C$9:$D$1009,2,FALSE),"NOT FOUND"))</f>
        <v/>
      </c>
      <c r="F5164" s="76"/>
      <c r="G5164" s="94"/>
      <c r="H5164" s="97"/>
      <c r="I5164" s="77">
        <f t="shared" si="161"/>
        <v>0</v>
      </c>
      <c r="J5164" s="78" t="str">
        <f>IFERROR(IF(E5164="","",VLOOKUP(D5164,Saldo!$P$8:$Q$1009,2,FALSE)),"")</f>
        <v/>
      </c>
      <c r="K5164" s="76"/>
      <c r="L5164" s="74" t="str">
        <f t="shared" si="160"/>
        <v/>
      </c>
    </row>
    <row r="5165" spans="1:12" ht="18.95" customHeight="1" x14ac:dyDescent="0.25">
      <c r="A5165" s="52"/>
      <c r="C5165" s="185"/>
      <c r="D5165" s="76"/>
      <c r="E5165" s="76" t="str">
        <f>IF(D5165="","",IFERROR(VLOOKUP(D5165,Cadastro!$C$9:$D$1009,2,FALSE),"NOT FOUND"))</f>
        <v/>
      </c>
      <c r="F5165" s="76"/>
      <c r="G5165" s="94"/>
      <c r="H5165" s="97"/>
      <c r="I5165" s="77">
        <f t="shared" si="161"/>
        <v>0</v>
      </c>
      <c r="J5165" s="78" t="str">
        <f>IFERROR(IF(E5165="","",VLOOKUP(D5165,Saldo!$P$8:$Q$1009,2,FALSE)),"")</f>
        <v/>
      </c>
      <c r="K5165" s="76"/>
      <c r="L5165" s="74" t="str">
        <f t="shared" si="160"/>
        <v/>
      </c>
    </row>
    <row r="5166" spans="1:12" ht="18.95" customHeight="1" x14ac:dyDescent="0.25">
      <c r="A5166" s="52"/>
      <c r="C5166" s="185"/>
      <c r="D5166" s="76"/>
      <c r="E5166" s="76" t="str">
        <f>IF(D5166="","",IFERROR(VLOOKUP(D5166,Cadastro!$C$9:$D$1009,2,FALSE),"NOT FOUND"))</f>
        <v/>
      </c>
      <c r="F5166" s="76"/>
      <c r="G5166" s="94"/>
      <c r="H5166" s="97"/>
      <c r="I5166" s="77">
        <f t="shared" si="161"/>
        <v>0</v>
      </c>
      <c r="J5166" s="78" t="str">
        <f>IFERROR(IF(E5166="","",VLOOKUP(D5166,Saldo!$P$8:$Q$1009,2,FALSE)),"")</f>
        <v/>
      </c>
      <c r="K5166" s="76"/>
      <c r="L5166" s="74" t="str">
        <f t="shared" si="160"/>
        <v/>
      </c>
    </row>
    <row r="5167" spans="1:12" ht="18.95" customHeight="1" x14ac:dyDescent="0.25">
      <c r="A5167" s="52"/>
      <c r="C5167" s="185"/>
      <c r="D5167" s="76"/>
      <c r="E5167" s="76" t="str">
        <f>IF(D5167="","",IFERROR(VLOOKUP(D5167,Cadastro!$C$9:$D$1009,2,FALSE),"NOT FOUND"))</f>
        <v/>
      </c>
      <c r="F5167" s="76"/>
      <c r="G5167" s="94"/>
      <c r="H5167" s="97"/>
      <c r="I5167" s="77">
        <f t="shared" si="161"/>
        <v>0</v>
      </c>
      <c r="J5167" s="78" t="str">
        <f>IFERROR(IF(E5167="","",VLOOKUP(D5167,Saldo!$P$8:$Q$1009,2,FALSE)),"")</f>
        <v/>
      </c>
      <c r="K5167" s="76"/>
      <c r="L5167" s="74" t="str">
        <f t="shared" si="160"/>
        <v/>
      </c>
    </row>
    <row r="5168" spans="1:12" ht="18.95" customHeight="1" x14ac:dyDescent="0.25">
      <c r="A5168" s="52"/>
      <c r="C5168" s="185"/>
      <c r="D5168" s="76"/>
      <c r="E5168" s="76" t="str">
        <f>IF(D5168="","",IFERROR(VLOOKUP(D5168,Cadastro!$C$9:$D$1009,2,FALSE),"NOT FOUND"))</f>
        <v/>
      </c>
      <c r="F5168" s="76"/>
      <c r="G5168" s="94"/>
      <c r="H5168" s="97"/>
      <c r="I5168" s="77">
        <f t="shared" si="161"/>
        <v>0</v>
      </c>
      <c r="J5168" s="78" t="str">
        <f>IFERROR(IF(E5168="","",VLOOKUP(D5168,Saldo!$P$8:$Q$1009,2,FALSE)),"")</f>
        <v/>
      </c>
      <c r="K5168" s="76"/>
      <c r="L5168" s="74" t="str">
        <f t="shared" si="160"/>
        <v/>
      </c>
    </row>
    <row r="5169" spans="1:12" ht="18.95" customHeight="1" x14ac:dyDescent="0.25">
      <c r="A5169" s="52"/>
      <c r="C5169" s="185"/>
      <c r="D5169" s="76"/>
      <c r="E5169" s="76" t="str">
        <f>IF(D5169="","",IFERROR(VLOOKUP(D5169,Cadastro!$C$9:$D$1009,2,FALSE),"NOT FOUND"))</f>
        <v/>
      </c>
      <c r="F5169" s="76"/>
      <c r="G5169" s="94"/>
      <c r="H5169" s="97"/>
      <c r="I5169" s="77">
        <f t="shared" si="161"/>
        <v>0</v>
      </c>
      <c r="J5169" s="78" t="str">
        <f>IFERROR(IF(E5169="","",VLOOKUP(D5169,Saldo!$P$8:$Q$1009,2,FALSE)),"")</f>
        <v/>
      </c>
      <c r="K5169" s="76"/>
      <c r="L5169" s="74" t="str">
        <f t="shared" si="160"/>
        <v/>
      </c>
    </row>
    <row r="5170" spans="1:12" ht="18.95" customHeight="1" x14ac:dyDescent="0.25">
      <c r="A5170" s="52"/>
      <c r="C5170" s="185"/>
      <c r="D5170" s="76"/>
      <c r="E5170" s="76" t="str">
        <f>IF(D5170="","",IFERROR(VLOOKUP(D5170,Cadastro!$C$9:$D$1009,2,FALSE),"NOT FOUND"))</f>
        <v/>
      </c>
      <c r="F5170" s="76"/>
      <c r="G5170" s="94"/>
      <c r="H5170" s="97"/>
      <c r="I5170" s="77">
        <f t="shared" si="161"/>
        <v>0</v>
      </c>
      <c r="J5170" s="78" t="str">
        <f>IFERROR(IF(E5170="","",VLOOKUP(D5170,Saldo!$P$8:$Q$1009,2,FALSE)),"")</f>
        <v/>
      </c>
      <c r="K5170" s="76"/>
      <c r="L5170" s="74" t="str">
        <f t="shared" si="160"/>
        <v/>
      </c>
    </row>
    <row r="5171" spans="1:12" ht="18.95" customHeight="1" x14ac:dyDescent="0.25">
      <c r="A5171" s="52"/>
      <c r="C5171" s="185"/>
      <c r="D5171" s="76"/>
      <c r="E5171" s="76" t="str">
        <f>IF(D5171="","",IFERROR(VLOOKUP(D5171,Cadastro!$C$9:$D$1009,2,FALSE),"NOT FOUND"))</f>
        <v/>
      </c>
      <c r="F5171" s="76"/>
      <c r="G5171" s="94"/>
      <c r="H5171" s="97"/>
      <c r="I5171" s="77">
        <f t="shared" si="161"/>
        <v>0</v>
      </c>
      <c r="J5171" s="78" t="str">
        <f>IFERROR(IF(E5171="","",VLOOKUP(D5171,Saldo!$P$8:$Q$1009,2,FALSE)),"")</f>
        <v/>
      </c>
      <c r="K5171" s="76"/>
      <c r="L5171" s="74" t="str">
        <f t="shared" si="160"/>
        <v/>
      </c>
    </row>
    <row r="5172" spans="1:12" ht="18.95" customHeight="1" x14ac:dyDescent="0.25">
      <c r="A5172" s="52"/>
      <c r="C5172" s="185"/>
      <c r="D5172" s="76"/>
      <c r="E5172" s="76" t="str">
        <f>IF(D5172="","",IFERROR(VLOOKUP(D5172,Cadastro!$C$9:$D$1009,2,FALSE),"NOT FOUND"))</f>
        <v/>
      </c>
      <c r="F5172" s="76"/>
      <c r="G5172" s="94"/>
      <c r="H5172" s="97"/>
      <c r="I5172" s="77">
        <f t="shared" si="161"/>
        <v>0</v>
      </c>
      <c r="J5172" s="78" t="str">
        <f>IFERROR(IF(E5172="","",VLOOKUP(D5172,Saldo!$P$8:$Q$1009,2,FALSE)),"")</f>
        <v/>
      </c>
      <c r="K5172" s="76"/>
      <c r="L5172" s="74" t="str">
        <f t="shared" si="160"/>
        <v/>
      </c>
    </row>
    <row r="5173" spans="1:12" ht="18.95" customHeight="1" x14ac:dyDescent="0.25">
      <c r="A5173" s="52"/>
      <c r="C5173" s="185"/>
      <c r="D5173" s="76"/>
      <c r="E5173" s="76" t="str">
        <f>IF(D5173="","",IFERROR(VLOOKUP(D5173,Cadastro!$C$9:$D$1009,2,FALSE),"NOT FOUND"))</f>
        <v/>
      </c>
      <c r="F5173" s="76"/>
      <c r="G5173" s="94"/>
      <c r="H5173" s="97"/>
      <c r="I5173" s="77">
        <f t="shared" si="161"/>
        <v>0</v>
      </c>
      <c r="J5173" s="78" t="str">
        <f>IFERROR(IF(E5173="","",VLOOKUP(D5173,Saldo!$P$8:$Q$1009,2,FALSE)),"")</f>
        <v/>
      </c>
      <c r="K5173" s="76"/>
      <c r="L5173" s="74" t="str">
        <f t="shared" si="160"/>
        <v/>
      </c>
    </row>
    <row r="5174" spans="1:12" ht="18.95" customHeight="1" x14ac:dyDescent="0.25">
      <c r="A5174" s="52"/>
      <c r="C5174" s="185"/>
      <c r="D5174" s="76"/>
      <c r="E5174" s="76" t="str">
        <f>IF(D5174="","",IFERROR(VLOOKUP(D5174,Cadastro!$C$9:$D$1009,2,FALSE),"NOT FOUND"))</f>
        <v/>
      </c>
      <c r="F5174" s="76"/>
      <c r="G5174" s="94"/>
      <c r="H5174" s="97"/>
      <c r="I5174" s="77">
        <f t="shared" si="161"/>
        <v>0</v>
      </c>
      <c r="J5174" s="78" t="str">
        <f>IFERROR(IF(E5174="","",VLOOKUP(D5174,Saldo!$P$8:$Q$1009,2,FALSE)),"")</f>
        <v/>
      </c>
      <c r="K5174" s="76"/>
      <c r="L5174" s="74" t="str">
        <f t="shared" si="160"/>
        <v/>
      </c>
    </row>
    <row r="5175" spans="1:12" ht="18.95" customHeight="1" x14ac:dyDescent="0.25">
      <c r="A5175" s="52"/>
      <c r="C5175" s="185"/>
      <c r="D5175" s="76"/>
      <c r="E5175" s="76" t="str">
        <f>IF(D5175="","",IFERROR(VLOOKUP(D5175,Cadastro!$C$9:$D$1009,2,FALSE),"NOT FOUND"))</f>
        <v/>
      </c>
      <c r="F5175" s="76"/>
      <c r="G5175" s="94"/>
      <c r="H5175" s="97"/>
      <c r="I5175" s="77">
        <f t="shared" si="161"/>
        <v>0</v>
      </c>
      <c r="J5175" s="78" t="str">
        <f>IFERROR(IF(E5175="","",VLOOKUP(D5175,Saldo!$P$8:$Q$1009,2,FALSE)),"")</f>
        <v/>
      </c>
      <c r="K5175" s="76"/>
      <c r="L5175" s="74" t="str">
        <f t="shared" si="160"/>
        <v/>
      </c>
    </row>
    <row r="5176" spans="1:12" ht="18.95" customHeight="1" x14ac:dyDescent="0.25">
      <c r="A5176" s="52"/>
      <c r="C5176" s="185"/>
      <c r="D5176" s="76"/>
      <c r="E5176" s="76" t="str">
        <f>IF(D5176="","",IFERROR(VLOOKUP(D5176,Cadastro!$C$9:$D$1009,2,FALSE),"NOT FOUND"))</f>
        <v/>
      </c>
      <c r="F5176" s="76"/>
      <c r="G5176" s="94"/>
      <c r="H5176" s="97"/>
      <c r="I5176" s="77">
        <f t="shared" si="161"/>
        <v>0</v>
      </c>
      <c r="J5176" s="78" t="str">
        <f>IFERROR(IF(E5176="","",VLOOKUP(D5176,Saldo!$P$8:$Q$1009,2,FALSE)),"")</f>
        <v/>
      </c>
      <c r="K5176" s="76"/>
      <c r="L5176" s="74" t="str">
        <f t="shared" si="160"/>
        <v/>
      </c>
    </row>
    <row r="5177" spans="1:12" ht="18.95" customHeight="1" x14ac:dyDescent="0.25">
      <c r="A5177" s="52"/>
      <c r="C5177" s="185"/>
      <c r="D5177" s="76"/>
      <c r="E5177" s="76" t="str">
        <f>IF(D5177="","",IFERROR(VLOOKUP(D5177,Cadastro!$C$9:$D$1009,2,FALSE),"NOT FOUND"))</f>
        <v/>
      </c>
      <c r="F5177" s="76"/>
      <c r="G5177" s="94"/>
      <c r="H5177" s="97"/>
      <c r="I5177" s="77">
        <f t="shared" si="161"/>
        <v>0</v>
      </c>
      <c r="J5177" s="78" t="str">
        <f>IFERROR(IF(E5177="","",VLOOKUP(D5177,Saldo!$P$8:$Q$1009,2,FALSE)),"")</f>
        <v/>
      </c>
      <c r="K5177" s="76"/>
      <c r="L5177" s="74" t="str">
        <f t="shared" si="160"/>
        <v/>
      </c>
    </row>
    <row r="5178" spans="1:12" ht="18.95" customHeight="1" x14ac:dyDescent="0.25">
      <c r="A5178" s="52"/>
      <c r="C5178" s="185"/>
      <c r="D5178" s="76"/>
      <c r="E5178" s="76" t="str">
        <f>IF(D5178="","",IFERROR(VLOOKUP(D5178,Cadastro!$C$9:$D$1009,2,FALSE),"NOT FOUND"))</f>
        <v/>
      </c>
      <c r="F5178" s="76"/>
      <c r="G5178" s="94"/>
      <c r="H5178" s="97"/>
      <c r="I5178" s="77">
        <f t="shared" si="161"/>
        <v>0</v>
      </c>
      <c r="J5178" s="78" t="str">
        <f>IFERROR(IF(E5178="","",VLOOKUP(D5178,Saldo!$P$8:$Q$1009,2,FALSE)),"")</f>
        <v/>
      </c>
      <c r="K5178" s="76"/>
      <c r="L5178" s="74" t="str">
        <f t="shared" si="160"/>
        <v/>
      </c>
    </row>
    <row r="5179" spans="1:12" ht="18.95" customHeight="1" x14ac:dyDescent="0.25">
      <c r="A5179" s="52"/>
      <c r="C5179" s="185"/>
      <c r="D5179" s="76"/>
      <c r="E5179" s="76" t="str">
        <f>IF(D5179="","",IFERROR(VLOOKUP(D5179,Cadastro!$C$9:$D$1009,2,FALSE),"NOT FOUND"))</f>
        <v/>
      </c>
      <c r="F5179" s="76"/>
      <c r="G5179" s="94"/>
      <c r="H5179" s="97"/>
      <c r="I5179" s="77">
        <f t="shared" si="161"/>
        <v>0</v>
      </c>
      <c r="J5179" s="78" t="str">
        <f>IFERROR(IF(E5179="","",VLOOKUP(D5179,Saldo!$P$8:$Q$1009,2,FALSE)),"")</f>
        <v/>
      </c>
      <c r="K5179" s="76"/>
      <c r="L5179" s="74" t="str">
        <f t="shared" si="160"/>
        <v/>
      </c>
    </row>
    <row r="5180" spans="1:12" ht="18.95" customHeight="1" x14ac:dyDescent="0.25">
      <c r="A5180" s="52"/>
      <c r="C5180" s="185"/>
      <c r="D5180" s="76"/>
      <c r="E5180" s="76" t="str">
        <f>IF(D5180="","",IFERROR(VLOOKUP(D5180,Cadastro!$C$9:$D$1009,2,FALSE),"NOT FOUND"))</f>
        <v/>
      </c>
      <c r="F5180" s="76"/>
      <c r="G5180" s="94"/>
      <c r="H5180" s="97"/>
      <c r="I5180" s="77">
        <f t="shared" si="161"/>
        <v>0</v>
      </c>
      <c r="J5180" s="78" t="str">
        <f>IFERROR(IF(E5180="","",VLOOKUP(D5180,Saldo!$P$8:$Q$1009,2,FALSE)),"")</f>
        <v/>
      </c>
      <c r="K5180" s="76"/>
      <c r="L5180" s="74" t="str">
        <f t="shared" si="160"/>
        <v/>
      </c>
    </row>
    <row r="5181" spans="1:12" ht="18.95" customHeight="1" x14ac:dyDescent="0.25">
      <c r="A5181" s="52"/>
      <c r="C5181" s="185"/>
      <c r="D5181" s="76"/>
      <c r="E5181" s="76" t="str">
        <f>IF(D5181="","",IFERROR(VLOOKUP(D5181,Cadastro!$C$9:$D$1009,2,FALSE),"NOT FOUND"))</f>
        <v/>
      </c>
      <c r="F5181" s="76"/>
      <c r="G5181" s="94"/>
      <c r="H5181" s="97"/>
      <c r="I5181" s="77">
        <f t="shared" si="161"/>
        <v>0</v>
      </c>
      <c r="J5181" s="78" t="str">
        <f>IFERROR(IF(E5181="","",VLOOKUP(D5181,Saldo!$P$8:$Q$1009,2,FALSE)),"")</f>
        <v/>
      </c>
      <c r="K5181" s="76"/>
      <c r="L5181" s="74" t="str">
        <f t="shared" si="160"/>
        <v/>
      </c>
    </row>
    <row r="5182" spans="1:12" ht="18.95" customHeight="1" x14ac:dyDescent="0.25">
      <c r="A5182" s="52"/>
      <c r="C5182" s="185"/>
      <c r="D5182" s="76"/>
      <c r="E5182" s="76" t="str">
        <f>IF(D5182="","",IFERROR(VLOOKUP(D5182,Cadastro!$C$9:$D$1009,2,FALSE),"NOT FOUND"))</f>
        <v/>
      </c>
      <c r="F5182" s="76"/>
      <c r="G5182" s="94"/>
      <c r="H5182" s="97"/>
      <c r="I5182" s="77">
        <f t="shared" si="161"/>
        <v>0</v>
      </c>
      <c r="J5182" s="78" t="str">
        <f>IFERROR(IF(E5182="","",VLOOKUP(D5182,Saldo!$P$8:$Q$1009,2,FALSE)),"")</f>
        <v/>
      </c>
      <c r="K5182" s="76"/>
      <c r="L5182" s="74" t="str">
        <f t="shared" si="160"/>
        <v/>
      </c>
    </row>
    <row r="5183" spans="1:12" ht="18.95" customHeight="1" x14ac:dyDescent="0.25">
      <c r="A5183" s="52"/>
      <c r="C5183" s="185"/>
      <c r="D5183" s="76"/>
      <c r="E5183" s="76" t="str">
        <f>IF(D5183="","",IFERROR(VLOOKUP(D5183,Cadastro!$C$9:$D$1009,2,FALSE),"NOT FOUND"))</f>
        <v/>
      </c>
      <c r="F5183" s="76"/>
      <c r="G5183" s="94"/>
      <c r="H5183" s="97"/>
      <c r="I5183" s="77">
        <f t="shared" si="161"/>
        <v>0</v>
      </c>
      <c r="J5183" s="78" t="str">
        <f>IFERROR(IF(E5183="","",VLOOKUP(D5183,Saldo!$P$8:$Q$1009,2,FALSE)),"")</f>
        <v/>
      </c>
      <c r="K5183" s="76"/>
      <c r="L5183" s="74" t="str">
        <f t="shared" si="160"/>
        <v/>
      </c>
    </row>
    <row r="5184" spans="1:12" ht="18.95" customHeight="1" x14ac:dyDescent="0.25">
      <c r="A5184" s="52"/>
      <c r="C5184" s="185"/>
      <c r="D5184" s="76"/>
      <c r="E5184" s="76" t="str">
        <f>IF(D5184="","",IFERROR(VLOOKUP(D5184,Cadastro!$C$9:$D$1009,2,FALSE),"NOT FOUND"))</f>
        <v/>
      </c>
      <c r="F5184" s="76"/>
      <c r="G5184" s="94"/>
      <c r="H5184" s="97"/>
      <c r="I5184" s="77">
        <f t="shared" si="161"/>
        <v>0</v>
      </c>
      <c r="J5184" s="78" t="str">
        <f>IFERROR(IF(E5184="","",VLOOKUP(D5184,Saldo!$P$8:$Q$1009,2,FALSE)),"")</f>
        <v/>
      </c>
      <c r="K5184" s="76"/>
      <c r="L5184" s="74" t="str">
        <f t="shared" si="160"/>
        <v/>
      </c>
    </row>
    <row r="5185" spans="1:12" ht="18.95" customHeight="1" x14ac:dyDescent="0.25">
      <c r="A5185" s="52"/>
      <c r="C5185" s="185"/>
      <c r="D5185" s="76"/>
      <c r="E5185" s="76" t="str">
        <f>IF(D5185="","",IFERROR(VLOOKUP(D5185,Cadastro!$C$9:$D$1009,2,FALSE),"NOT FOUND"))</f>
        <v/>
      </c>
      <c r="F5185" s="76"/>
      <c r="G5185" s="94"/>
      <c r="H5185" s="97"/>
      <c r="I5185" s="77">
        <f t="shared" si="161"/>
        <v>0</v>
      </c>
      <c r="J5185" s="78" t="str">
        <f>IFERROR(IF(E5185="","",VLOOKUP(D5185,Saldo!$P$8:$Q$1009,2,FALSE)),"")</f>
        <v/>
      </c>
      <c r="K5185" s="76"/>
      <c r="L5185" s="74" t="str">
        <f t="shared" si="160"/>
        <v/>
      </c>
    </row>
    <row r="5186" spans="1:12" ht="18.95" customHeight="1" x14ac:dyDescent="0.25">
      <c r="A5186" s="52"/>
      <c r="C5186" s="185"/>
      <c r="D5186" s="76"/>
      <c r="E5186" s="76" t="str">
        <f>IF(D5186="","",IFERROR(VLOOKUP(D5186,Cadastro!$C$9:$D$1009,2,FALSE),"NOT FOUND"))</f>
        <v/>
      </c>
      <c r="F5186" s="76"/>
      <c r="G5186" s="94"/>
      <c r="H5186" s="97"/>
      <c r="I5186" s="77">
        <f t="shared" si="161"/>
        <v>0</v>
      </c>
      <c r="J5186" s="78" t="str">
        <f>IFERROR(IF(E5186="","",VLOOKUP(D5186,Saldo!$P$8:$Q$1009,2,FALSE)),"")</f>
        <v/>
      </c>
      <c r="K5186" s="76"/>
      <c r="L5186" s="74" t="str">
        <f t="shared" si="160"/>
        <v/>
      </c>
    </row>
    <row r="5187" spans="1:12" ht="18.95" customHeight="1" x14ac:dyDescent="0.25">
      <c r="A5187" s="52"/>
      <c r="C5187" s="185"/>
      <c r="D5187" s="76"/>
      <c r="E5187" s="76" t="str">
        <f>IF(D5187="","",IFERROR(VLOOKUP(D5187,Cadastro!$C$9:$D$1009,2,FALSE),"NOT FOUND"))</f>
        <v/>
      </c>
      <c r="F5187" s="76"/>
      <c r="G5187" s="94"/>
      <c r="H5187" s="97"/>
      <c r="I5187" s="77">
        <f t="shared" si="161"/>
        <v>0</v>
      </c>
      <c r="J5187" s="78" t="str">
        <f>IFERROR(IF(E5187="","",VLOOKUP(D5187,Saldo!$P$8:$Q$1009,2,FALSE)),"")</f>
        <v/>
      </c>
      <c r="K5187" s="76"/>
      <c r="L5187" s="74" t="str">
        <f t="shared" si="160"/>
        <v/>
      </c>
    </row>
    <row r="5188" spans="1:12" ht="18.95" customHeight="1" x14ac:dyDescent="0.25">
      <c r="A5188" s="52"/>
      <c r="C5188" s="185"/>
      <c r="D5188" s="76"/>
      <c r="E5188" s="76" t="str">
        <f>IF(D5188="","",IFERROR(VLOOKUP(D5188,Cadastro!$C$9:$D$1009,2,FALSE),"NOT FOUND"))</f>
        <v/>
      </c>
      <c r="F5188" s="76"/>
      <c r="G5188" s="94"/>
      <c r="H5188" s="97"/>
      <c r="I5188" s="77">
        <f t="shared" si="161"/>
        <v>0</v>
      </c>
      <c r="J5188" s="78" t="str">
        <f>IFERROR(IF(E5188="","",VLOOKUP(D5188,Saldo!$P$8:$Q$1009,2,FALSE)),"")</f>
        <v/>
      </c>
      <c r="K5188" s="76"/>
      <c r="L5188" s="74" t="str">
        <f t="shared" si="160"/>
        <v/>
      </c>
    </row>
    <row r="5189" spans="1:12" ht="18.95" customHeight="1" x14ac:dyDescent="0.25">
      <c r="A5189" s="52"/>
      <c r="C5189" s="185"/>
      <c r="D5189" s="76"/>
      <c r="E5189" s="76" t="str">
        <f>IF(D5189="","",IFERROR(VLOOKUP(D5189,Cadastro!$C$9:$D$1009,2,FALSE),"NOT FOUND"))</f>
        <v/>
      </c>
      <c r="F5189" s="76"/>
      <c r="G5189" s="94"/>
      <c r="H5189" s="97"/>
      <c r="I5189" s="77">
        <f t="shared" si="161"/>
        <v>0</v>
      </c>
      <c r="J5189" s="78" t="str">
        <f>IFERROR(IF(E5189="","",VLOOKUP(D5189,Saldo!$P$8:$Q$1009,2,FALSE)),"")</f>
        <v/>
      </c>
      <c r="K5189" s="76"/>
      <c r="L5189" s="74" t="str">
        <f t="shared" si="160"/>
        <v/>
      </c>
    </row>
    <row r="5190" spans="1:12" ht="18.95" customHeight="1" x14ac:dyDescent="0.25">
      <c r="A5190" s="52"/>
      <c r="C5190" s="185"/>
      <c r="D5190" s="76"/>
      <c r="E5190" s="76" t="str">
        <f>IF(D5190="","",IFERROR(VLOOKUP(D5190,Cadastro!$C$9:$D$1009,2,FALSE),"NOT FOUND"))</f>
        <v/>
      </c>
      <c r="F5190" s="76"/>
      <c r="G5190" s="94"/>
      <c r="H5190" s="97"/>
      <c r="I5190" s="77">
        <f t="shared" si="161"/>
        <v>0</v>
      </c>
      <c r="J5190" s="78" t="str">
        <f>IFERROR(IF(E5190="","",VLOOKUP(D5190,Saldo!$P$8:$Q$1009,2,FALSE)),"")</f>
        <v/>
      </c>
      <c r="K5190" s="76"/>
      <c r="L5190" s="74" t="str">
        <f t="shared" si="160"/>
        <v/>
      </c>
    </row>
    <row r="5191" spans="1:12" ht="18.95" customHeight="1" x14ac:dyDescent="0.25">
      <c r="A5191" s="52"/>
      <c r="C5191" s="185"/>
      <c r="D5191" s="76"/>
      <c r="E5191" s="76" t="str">
        <f>IF(D5191="","",IFERROR(VLOOKUP(D5191,Cadastro!$C$9:$D$1009,2,FALSE),"NOT FOUND"))</f>
        <v/>
      </c>
      <c r="F5191" s="76"/>
      <c r="G5191" s="94"/>
      <c r="H5191" s="97"/>
      <c r="I5191" s="77">
        <f t="shared" si="161"/>
        <v>0</v>
      </c>
      <c r="J5191" s="78" t="str">
        <f>IFERROR(IF(E5191="","",VLOOKUP(D5191,Saldo!$P$8:$Q$1009,2,FALSE)),"")</f>
        <v/>
      </c>
      <c r="K5191" s="76"/>
      <c r="L5191" s="74" t="str">
        <f t="shared" si="160"/>
        <v/>
      </c>
    </row>
    <row r="5192" spans="1:12" ht="18.95" customHeight="1" x14ac:dyDescent="0.25">
      <c r="A5192" s="52"/>
      <c r="C5192" s="185"/>
      <c r="D5192" s="76"/>
      <c r="E5192" s="76" t="str">
        <f>IF(D5192="","",IFERROR(VLOOKUP(D5192,Cadastro!$C$9:$D$1009,2,FALSE),"NOT FOUND"))</f>
        <v/>
      </c>
      <c r="F5192" s="76"/>
      <c r="G5192" s="94"/>
      <c r="H5192" s="97"/>
      <c r="I5192" s="77">
        <f t="shared" si="161"/>
        <v>0</v>
      </c>
      <c r="J5192" s="78" t="str">
        <f>IFERROR(IF(E5192="","",VLOOKUP(D5192,Saldo!$P$8:$Q$1009,2,FALSE)),"")</f>
        <v/>
      </c>
      <c r="K5192" s="76"/>
      <c r="L5192" s="74" t="str">
        <f t="shared" si="160"/>
        <v/>
      </c>
    </row>
    <row r="5193" spans="1:12" ht="18.95" customHeight="1" x14ac:dyDescent="0.25">
      <c r="A5193" s="52"/>
      <c r="C5193" s="185"/>
      <c r="D5193" s="76"/>
      <c r="E5193" s="76" t="str">
        <f>IF(D5193="","",IFERROR(VLOOKUP(D5193,Cadastro!$C$9:$D$1009,2,FALSE),"NOT FOUND"))</f>
        <v/>
      </c>
      <c r="F5193" s="76"/>
      <c r="G5193" s="94"/>
      <c r="H5193" s="97"/>
      <c r="I5193" s="77">
        <f t="shared" si="161"/>
        <v>0</v>
      </c>
      <c r="J5193" s="78" t="str">
        <f>IFERROR(IF(E5193="","",VLOOKUP(D5193,Saldo!$P$8:$Q$1009,2,FALSE)),"")</f>
        <v/>
      </c>
      <c r="K5193" s="76"/>
      <c r="L5193" s="74" t="str">
        <f t="shared" ref="L5193:L5256" si="162">IF(C5193="","",MONTH(C5193))</f>
        <v/>
      </c>
    </row>
    <row r="5194" spans="1:12" ht="18.95" customHeight="1" x14ac:dyDescent="0.25">
      <c r="A5194" s="52"/>
      <c r="C5194" s="185"/>
      <c r="D5194" s="76"/>
      <c r="E5194" s="76" t="str">
        <f>IF(D5194="","",IFERROR(VLOOKUP(D5194,Cadastro!$C$9:$D$1009,2,FALSE),"NOT FOUND"))</f>
        <v/>
      </c>
      <c r="F5194" s="76"/>
      <c r="G5194" s="94"/>
      <c r="H5194" s="97"/>
      <c r="I5194" s="77">
        <f t="shared" ref="I5194:I5257" si="163">IFERROR(G5194*H5194,"Check if QTY and Value are both valid")</f>
        <v>0</v>
      </c>
      <c r="J5194" s="78" t="str">
        <f>IFERROR(IF(E5194="","",VLOOKUP(D5194,Saldo!$P$8:$Q$1009,2,FALSE)),"")</f>
        <v/>
      </c>
      <c r="K5194" s="76"/>
      <c r="L5194" s="74" t="str">
        <f t="shared" si="162"/>
        <v/>
      </c>
    </row>
    <row r="5195" spans="1:12" ht="18.95" customHeight="1" x14ac:dyDescent="0.25">
      <c r="A5195" s="52"/>
      <c r="C5195" s="185"/>
      <c r="D5195" s="76"/>
      <c r="E5195" s="76" t="str">
        <f>IF(D5195="","",IFERROR(VLOOKUP(D5195,Cadastro!$C$9:$D$1009,2,FALSE),"NOT FOUND"))</f>
        <v/>
      </c>
      <c r="F5195" s="76"/>
      <c r="G5195" s="94"/>
      <c r="H5195" s="97"/>
      <c r="I5195" s="77">
        <f t="shared" si="163"/>
        <v>0</v>
      </c>
      <c r="J5195" s="78" t="str">
        <f>IFERROR(IF(E5195="","",VLOOKUP(D5195,Saldo!$P$8:$Q$1009,2,FALSE)),"")</f>
        <v/>
      </c>
      <c r="K5195" s="76"/>
      <c r="L5195" s="74" t="str">
        <f t="shared" si="162"/>
        <v/>
      </c>
    </row>
    <row r="5196" spans="1:12" ht="18.95" customHeight="1" x14ac:dyDescent="0.25">
      <c r="A5196" s="52"/>
      <c r="C5196" s="185"/>
      <c r="D5196" s="76"/>
      <c r="E5196" s="76" t="str">
        <f>IF(D5196="","",IFERROR(VLOOKUP(D5196,Cadastro!$C$9:$D$1009,2,FALSE),"NOT FOUND"))</f>
        <v/>
      </c>
      <c r="F5196" s="76"/>
      <c r="G5196" s="94"/>
      <c r="H5196" s="97"/>
      <c r="I5196" s="77">
        <f t="shared" si="163"/>
        <v>0</v>
      </c>
      <c r="J5196" s="78" t="str">
        <f>IFERROR(IF(E5196="","",VLOOKUP(D5196,Saldo!$P$8:$Q$1009,2,FALSE)),"")</f>
        <v/>
      </c>
      <c r="K5196" s="76"/>
      <c r="L5196" s="74" t="str">
        <f t="shared" si="162"/>
        <v/>
      </c>
    </row>
    <row r="5197" spans="1:12" ht="18.95" customHeight="1" x14ac:dyDescent="0.25">
      <c r="A5197" s="52"/>
      <c r="C5197" s="185"/>
      <c r="D5197" s="76"/>
      <c r="E5197" s="76" t="str">
        <f>IF(D5197="","",IFERROR(VLOOKUP(D5197,Cadastro!$C$9:$D$1009,2,FALSE),"NOT FOUND"))</f>
        <v/>
      </c>
      <c r="F5197" s="76"/>
      <c r="G5197" s="94"/>
      <c r="H5197" s="97"/>
      <c r="I5197" s="77">
        <f t="shared" si="163"/>
        <v>0</v>
      </c>
      <c r="J5197" s="78" t="str">
        <f>IFERROR(IF(E5197="","",VLOOKUP(D5197,Saldo!$P$8:$Q$1009,2,FALSE)),"")</f>
        <v/>
      </c>
      <c r="K5197" s="76"/>
      <c r="L5197" s="74" t="str">
        <f t="shared" si="162"/>
        <v/>
      </c>
    </row>
    <row r="5198" spans="1:12" ht="18.95" customHeight="1" x14ac:dyDescent="0.25">
      <c r="A5198" s="52"/>
      <c r="C5198" s="185"/>
      <c r="D5198" s="76"/>
      <c r="E5198" s="76" t="str">
        <f>IF(D5198="","",IFERROR(VLOOKUP(D5198,Cadastro!$C$9:$D$1009,2,FALSE),"NOT FOUND"))</f>
        <v/>
      </c>
      <c r="F5198" s="76"/>
      <c r="G5198" s="94"/>
      <c r="H5198" s="97"/>
      <c r="I5198" s="77">
        <f t="shared" si="163"/>
        <v>0</v>
      </c>
      <c r="J5198" s="78" t="str">
        <f>IFERROR(IF(E5198="","",VLOOKUP(D5198,Saldo!$P$8:$Q$1009,2,FALSE)),"")</f>
        <v/>
      </c>
      <c r="K5198" s="76"/>
      <c r="L5198" s="74" t="str">
        <f t="shared" si="162"/>
        <v/>
      </c>
    </row>
    <row r="5199" spans="1:12" ht="18.95" customHeight="1" x14ac:dyDescent="0.25">
      <c r="A5199" s="52"/>
      <c r="C5199" s="185"/>
      <c r="D5199" s="76"/>
      <c r="E5199" s="76" t="str">
        <f>IF(D5199="","",IFERROR(VLOOKUP(D5199,Cadastro!$C$9:$D$1009,2,FALSE),"NOT FOUND"))</f>
        <v/>
      </c>
      <c r="F5199" s="76"/>
      <c r="G5199" s="94"/>
      <c r="H5199" s="97"/>
      <c r="I5199" s="77">
        <f t="shared" si="163"/>
        <v>0</v>
      </c>
      <c r="J5199" s="78" t="str">
        <f>IFERROR(IF(E5199="","",VLOOKUP(D5199,Saldo!$P$8:$Q$1009,2,FALSE)),"")</f>
        <v/>
      </c>
      <c r="K5199" s="76"/>
      <c r="L5199" s="74" t="str">
        <f t="shared" si="162"/>
        <v/>
      </c>
    </row>
    <row r="5200" spans="1:12" ht="18.95" customHeight="1" x14ac:dyDescent="0.25">
      <c r="A5200" s="52"/>
      <c r="C5200" s="185"/>
      <c r="D5200" s="76"/>
      <c r="E5200" s="76" t="str">
        <f>IF(D5200="","",IFERROR(VLOOKUP(D5200,Cadastro!$C$9:$D$1009,2,FALSE),"NOT FOUND"))</f>
        <v/>
      </c>
      <c r="F5200" s="76"/>
      <c r="G5200" s="94"/>
      <c r="H5200" s="97"/>
      <c r="I5200" s="77">
        <f t="shared" si="163"/>
        <v>0</v>
      </c>
      <c r="J5200" s="78" t="str">
        <f>IFERROR(IF(E5200="","",VLOOKUP(D5200,Saldo!$P$8:$Q$1009,2,FALSE)),"")</f>
        <v/>
      </c>
      <c r="K5200" s="76"/>
      <c r="L5200" s="74" t="str">
        <f t="shared" si="162"/>
        <v/>
      </c>
    </row>
    <row r="5201" spans="1:12" ht="18.95" customHeight="1" x14ac:dyDescent="0.25">
      <c r="A5201" s="52"/>
      <c r="C5201" s="185"/>
      <c r="D5201" s="76"/>
      <c r="E5201" s="76" t="str">
        <f>IF(D5201="","",IFERROR(VLOOKUP(D5201,Cadastro!$C$9:$D$1009,2,FALSE),"NOT FOUND"))</f>
        <v/>
      </c>
      <c r="F5201" s="76"/>
      <c r="G5201" s="94"/>
      <c r="H5201" s="97"/>
      <c r="I5201" s="77">
        <f t="shared" si="163"/>
        <v>0</v>
      </c>
      <c r="J5201" s="78" t="str">
        <f>IFERROR(IF(E5201="","",VLOOKUP(D5201,Saldo!$P$8:$Q$1009,2,FALSE)),"")</f>
        <v/>
      </c>
      <c r="K5201" s="76"/>
      <c r="L5201" s="74" t="str">
        <f t="shared" si="162"/>
        <v/>
      </c>
    </row>
    <row r="5202" spans="1:12" ht="18.95" customHeight="1" x14ac:dyDescent="0.25">
      <c r="A5202" s="52"/>
      <c r="C5202" s="185"/>
      <c r="D5202" s="76"/>
      <c r="E5202" s="76" t="str">
        <f>IF(D5202="","",IFERROR(VLOOKUP(D5202,Cadastro!$C$9:$D$1009,2,FALSE),"NOT FOUND"))</f>
        <v/>
      </c>
      <c r="F5202" s="76"/>
      <c r="G5202" s="94"/>
      <c r="H5202" s="97"/>
      <c r="I5202" s="77">
        <f t="shared" si="163"/>
        <v>0</v>
      </c>
      <c r="J5202" s="78" t="str">
        <f>IFERROR(IF(E5202="","",VLOOKUP(D5202,Saldo!$P$8:$Q$1009,2,FALSE)),"")</f>
        <v/>
      </c>
      <c r="K5202" s="76"/>
      <c r="L5202" s="74" t="str">
        <f t="shared" si="162"/>
        <v/>
      </c>
    </row>
    <row r="5203" spans="1:12" ht="18.95" customHeight="1" x14ac:dyDescent="0.25">
      <c r="A5203" s="52"/>
      <c r="C5203" s="185"/>
      <c r="D5203" s="76"/>
      <c r="E5203" s="76" t="str">
        <f>IF(D5203="","",IFERROR(VLOOKUP(D5203,Cadastro!$C$9:$D$1009,2,FALSE),"NOT FOUND"))</f>
        <v/>
      </c>
      <c r="F5203" s="76"/>
      <c r="G5203" s="94"/>
      <c r="H5203" s="97"/>
      <c r="I5203" s="77">
        <f t="shared" si="163"/>
        <v>0</v>
      </c>
      <c r="J5203" s="78" t="str">
        <f>IFERROR(IF(E5203="","",VLOOKUP(D5203,Saldo!$P$8:$Q$1009,2,FALSE)),"")</f>
        <v/>
      </c>
      <c r="K5203" s="76"/>
      <c r="L5203" s="74" t="str">
        <f t="shared" si="162"/>
        <v/>
      </c>
    </row>
    <row r="5204" spans="1:12" ht="18.95" customHeight="1" x14ac:dyDescent="0.25">
      <c r="A5204" s="52"/>
      <c r="C5204" s="185"/>
      <c r="D5204" s="76"/>
      <c r="E5204" s="76" t="str">
        <f>IF(D5204="","",IFERROR(VLOOKUP(D5204,Cadastro!$C$9:$D$1009,2,FALSE),"NOT FOUND"))</f>
        <v/>
      </c>
      <c r="F5204" s="76"/>
      <c r="G5204" s="94"/>
      <c r="H5204" s="97"/>
      <c r="I5204" s="77">
        <f t="shared" si="163"/>
        <v>0</v>
      </c>
      <c r="J5204" s="78" t="str">
        <f>IFERROR(IF(E5204="","",VLOOKUP(D5204,Saldo!$P$8:$Q$1009,2,FALSE)),"")</f>
        <v/>
      </c>
      <c r="K5204" s="76"/>
      <c r="L5204" s="74" t="str">
        <f t="shared" si="162"/>
        <v/>
      </c>
    </row>
    <row r="5205" spans="1:12" ht="18.95" customHeight="1" x14ac:dyDescent="0.25">
      <c r="A5205" s="52"/>
      <c r="C5205" s="185"/>
      <c r="D5205" s="76"/>
      <c r="E5205" s="76" t="str">
        <f>IF(D5205="","",IFERROR(VLOOKUP(D5205,Cadastro!$C$9:$D$1009,2,FALSE),"NOT FOUND"))</f>
        <v/>
      </c>
      <c r="F5205" s="76"/>
      <c r="G5205" s="94"/>
      <c r="H5205" s="97"/>
      <c r="I5205" s="77">
        <f t="shared" si="163"/>
        <v>0</v>
      </c>
      <c r="J5205" s="78" t="str">
        <f>IFERROR(IF(E5205="","",VLOOKUP(D5205,Saldo!$P$8:$Q$1009,2,FALSE)),"")</f>
        <v/>
      </c>
      <c r="K5205" s="76"/>
      <c r="L5205" s="74" t="str">
        <f t="shared" si="162"/>
        <v/>
      </c>
    </row>
    <row r="5206" spans="1:12" ht="18.95" customHeight="1" x14ac:dyDescent="0.25">
      <c r="A5206" s="52"/>
      <c r="C5206" s="185"/>
      <c r="D5206" s="76"/>
      <c r="E5206" s="76" t="str">
        <f>IF(D5206="","",IFERROR(VLOOKUP(D5206,Cadastro!$C$9:$D$1009,2,FALSE),"NOT FOUND"))</f>
        <v/>
      </c>
      <c r="F5206" s="76"/>
      <c r="G5206" s="94"/>
      <c r="H5206" s="97"/>
      <c r="I5206" s="77">
        <f t="shared" si="163"/>
        <v>0</v>
      </c>
      <c r="J5206" s="78" t="str">
        <f>IFERROR(IF(E5206="","",VLOOKUP(D5206,Saldo!$P$8:$Q$1009,2,FALSE)),"")</f>
        <v/>
      </c>
      <c r="K5206" s="76"/>
      <c r="L5206" s="74" t="str">
        <f t="shared" si="162"/>
        <v/>
      </c>
    </row>
    <row r="5207" spans="1:12" ht="18.95" customHeight="1" x14ac:dyDescent="0.25">
      <c r="A5207" s="52"/>
      <c r="C5207" s="185"/>
      <c r="D5207" s="76"/>
      <c r="E5207" s="76" t="str">
        <f>IF(D5207="","",IFERROR(VLOOKUP(D5207,Cadastro!$C$9:$D$1009,2,FALSE),"NOT FOUND"))</f>
        <v/>
      </c>
      <c r="F5207" s="76"/>
      <c r="G5207" s="94"/>
      <c r="H5207" s="97"/>
      <c r="I5207" s="77">
        <f t="shared" si="163"/>
        <v>0</v>
      </c>
      <c r="J5207" s="78" t="str">
        <f>IFERROR(IF(E5207="","",VLOOKUP(D5207,Saldo!$P$8:$Q$1009,2,FALSE)),"")</f>
        <v/>
      </c>
      <c r="K5207" s="76"/>
      <c r="L5207" s="74" t="str">
        <f t="shared" si="162"/>
        <v/>
      </c>
    </row>
    <row r="5208" spans="1:12" ht="18.95" customHeight="1" x14ac:dyDescent="0.25">
      <c r="A5208" s="52"/>
      <c r="C5208" s="185"/>
      <c r="D5208" s="76"/>
      <c r="E5208" s="76" t="str">
        <f>IF(D5208="","",IFERROR(VLOOKUP(D5208,Cadastro!$C$9:$D$1009,2,FALSE),"NOT FOUND"))</f>
        <v/>
      </c>
      <c r="F5208" s="76"/>
      <c r="G5208" s="94"/>
      <c r="H5208" s="97"/>
      <c r="I5208" s="77">
        <f t="shared" si="163"/>
        <v>0</v>
      </c>
      <c r="J5208" s="78" t="str">
        <f>IFERROR(IF(E5208="","",VLOOKUP(D5208,Saldo!$P$8:$Q$1009,2,FALSE)),"")</f>
        <v/>
      </c>
      <c r="K5208" s="76"/>
      <c r="L5208" s="74" t="str">
        <f t="shared" si="162"/>
        <v/>
      </c>
    </row>
    <row r="5209" spans="1:12" ht="18.95" customHeight="1" x14ac:dyDescent="0.25">
      <c r="A5209" s="52"/>
      <c r="C5209" s="185"/>
      <c r="D5209" s="76"/>
      <c r="E5209" s="76" t="str">
        <f>IF(D5209="","",IFERROR(VLOOKUP(D5209,Cadastro!$C$9:$D$1009,2,FALSE),"NOT FOUND"))</f>
        <v/>
      </c>
      <c r="F5209" s="76"/>
      <c r="G5209" s="94"/>
      <c r="H5209" s="97"/>
      <c r="I5209" s="77">
        <f t="shared" si="163"/>
        <v>0</v>
      </c>
      <c r="J5209" s="78" t="str">
        <f>IFERROR(IF(E5209="","",VLOOKUP(D5209,Saldo!$P$8:$Q$1009,2,FALSE)),"")</f>
        <v/>
      </c>
      <c r="K5209" s="76"/>
      <c r="L5209" s="74" t="str">
        <f t="shared" si="162"/>
        <v/>
      </c>
    </row>
    <row r="5210" spans="1:12" ht="18.95" customHeight="1" x14ac:dyDescent="0.25">
      <c r="A5210" s="52"/>
      <c r="C5210" s="185"/>
      <c r="D5210" s="76"/>
      <c r="E5210" s="76" t="str">
        <f>IF(D5210="","",IFERROR(VLOOKUP(D5210,Cadastro!$C$9:$D$1009,2,FALSE),"NOT FOUND"))</f>
        <v/>
      </c>
      <c r="F5210" s="76"/>
      <c r="G5210" s="94"/>
      <c r="H5210" s="97"/>
      <c r="I5210" s="77">
        <f t="shared" si="163"/>
        <v>0</v>
      </c>
      <c r="J5210" s="78" t="str">
        <f>IFERROR(IF(E5210="","",VLOOKUP(D5210,Saldo!$P$8:$Q$1009,2,FALSE)),"")</f>
        <v/>
      </c>
      <c r="K5210" s="76"/>
      <c r="L5210" s="74" t="str">
        <f t="shared" si="162"/>
        <v/>
      </c>
    </row>
    <row r="5211" spans="1:12" ht="18.95" customHeight="1" x14ac:dyDescent="0.25">
      <c r="A5211" s="52"/>
      <c r="C5211" s="185"/>
      <c r="D5211" s="76"/>
      <c r="E5211" s="76" t="str">
        <f>IF(D5211="","",IFERROR(VLOOKUP(D5211,Cadastro!$C$9:$D$1009,2,FALSE),"NOT FOUND"))</f>
        <v/>
      </c>
      <c r="F5211" s="76"/>
      <c r="G5211" s="94"/>
      <c r="H5211" s="97"/>
      <c r="I5211" s="77">
        <f t="shared" si="163"/>
        <v>0</v>
      </c>
      <c r="J5211" s="78" t="str">
        <f>IFERROR(IF(E5211="","",VLOOKUP(D5211,Saldo!$P$8:$Q$1009,2,FALSE)),"")</f>
        <v/>
      </c>
      <c r="K5211" s="76"/>
      <c r="L5211" s="74" t="str">
        <f t="shared" si="162"/>
        <v/>
      </c>
    </row>
    <row r="5212" spans="1:12" ht="18.95" customHeight="1" x14ac:dyDescent="0.25">
      <c r="A5212" s="52"/>
      <c r="C5212" s="185"/>
      <c r="D5212" s="76"/>
      <c r="E5212" s="76" t="str">
        <f>IF(D5212="","",IFERROR(VLOOKUP(D5212,Cadastro!$C$9:$D$1009,2,FALSE),"NOT FOUND"))</f>
        <v/>
      </c>
      <c r="F5212" s="76"/>
      <c r="G5212" s="94"/>
      <c r="H5212" s="97"/>
      <c r="I5212" s="77">
        <f t="shared" si="163"/>
        <v>0</v>
      </c>
      <c r="J5212" s="78" t="str">
        <f>IFERROR(IF(E5212="","",VLOOKUP(D5212,Saldo!$P$8:$Q$1009,2,FALSE)),"")</f>
        <v/>
      </c>
      <c r="K5212" s="76"/>
      <c r="L5212" s="74" t="str">
        <f t="shared" si="162"/>
        <v/>
      </c>
    </row>
    <row r="5213" spans="1:12" ht="18.95" customHeight="1" x14ac:dyDescent="0.25">
      <c r="A5213" s="52"/>
      <c r="C5213" s="185"/>
      <c r="D5213" s="76"/>
      <c r="E5213" s="76" t="str">
        <f>IF(D5213="","",IFERROR(VLOOKUP(D5213,Cadastro!$C$9:$D$1009,2,FALSE),"NOT FOUND"))</f>
        <v/>
      </c>
      <c r="F5213" s="76"/>
      <c r="G5213" s="94"/>
      <c r="H5213" s="97"/>
      <c r="I5213" s="77">
        <f t="shared" si="163"/>
        <v>0</v>
      </c>
      <c r="J5213" s="78" t="str">
        <f>IFERROR(IF(E5213="","",VLOOKUP(D5213,Saldo!$P$8:$Q$1009,2,FALSE)),"")</f>
        <v/>
      </c>
      <c r="K5213" s="76"/>
      <c r="L5213" s="74" t="str">
        <f t="shared" si="162"/>
        <v/>
      </c>
    </row>
    <row r="5214" spans="1:12" ht="18.95" customHeight="1" x14ac:dyDescent="0.25">
      <c r="A5214" s="52"/>
      <c r="C5214" s="185"/>
      <c r="D5214" s="76"/>
      <c r="E5214" s="76" t="str">
        <f>IF(D5214="","",IFERROR(VLOOKUP(D5214,Cadastro!$C$9:$D$1009,2,FALSE),"NOT FOUND"))</f>
        <v/>
      </c>
      <c r="F5214" s="76"/>
      <c r="G5214" s="94"/>
      <c r="H5214" s="97"/>
      <c r="I5214" s="77">
        <f t="shared" si="163"/>
        <v>0</v>
      </c>
      <c r="J5214" s="78" t="str">
        <f>IFERROR(IF(E5214="","",VLOOKUP(D5214,Saldo!$P$8:$Q$1009,2,FALSE)),"")</f>
        <v/>
      </c>
      <c r="K5214" s="76"/>
      <c r="L5214" s="74" t="str">
        <f t="shared" si="162"/>
        <v/>
      </c>
    </row>
    <row r="5215" spans="1:12" ht="18.95" customHeight="1" x14ac:dyDescent="0.25">
      <c r="A5215" s="52"/>
      <c r="C5215" s="185"/>
      <c r="D5215" s="76"/>
      <c r="E5215" s="76" t="str">
        <f>IF(D5215="","",IFERROR(VLOOKUP(D5215,Cadastro!$C$9:$D$1009,2,FALSE),"NOT FOUND"))</f>
        <v/>
      </c>
      <c r="F5215" s="76"/>
      <c r="G5215" s="94"/>
      <c r="H5215" s="97"/>
      <c r="I5215" s="77">
        <f t="shared" si="163"/>
        <v>0</v>
      </c>
      <c r="J5215" s="78" t="str">
        <f>IFERROR(IF(E5215="","",VLOOKUP(D5215,Saldo!$P$8:$Q$1009,2,FALSE)),"")</f>
        <v/>
      </c>
      <c r="K5215" s="76"/>
      <c r="L5215" s="74" t="str">
        <f t="shared" si="162"/>
        <v/>
      </c>
    </row>
    <row r="5216" spans="1:12" ht="18.95" customHeight="1" x14ac:dyDescent="0.25">
      <c r="A5216" s="52"/>
      <c r="C5216" s="185"/>
      <c r="D5216" s="76"/>
      <c r="E5216" s="76" t="str">
        <f>IF(D5216="","",IFERROR(VLOOKUP(D5216,Cadastro!$C$9:$D$1009,2,FALSE),"NOT FOUND"))</f>
        <v/>
      </c>
      <c r="F5216" s="76"/>
      <c r="G5216" s="94"/>
      <c r="H5216" s="97"/>
      <c r="I5216" s="77">
        <f t="shared" si="163"/>
        <v>0</v>
      </c>
      <c r="J5216" s="78" t="str">
        <f>IFERROR(IF(E5216="","",VLOOKUP(D5216,Saldo!$P$8:$Q$1009,2,FALSE)),"")</f>
        <v/>
      </c>
      <c r="K5216" s="76"/>
      <c r="L5216" s="74" t="str">
        <f t="shared" si="162"/>
        <v/>
      </c>
    </row>
    <row r="5217" spans="1:12" ht="18.95" customHeight="1" x14ac:dyDescent="0.25">
      <c r="A5217" s="52"/>
      <c r="C5217" s="185"/>
      <c r="D5217" s="76"/>
      <c r="E5217" s="76" t="str">
        <f>IF(D5217="","",IFERROR(VLOOKUP(D5217,Cadastro!$C$9:$D$1009,2,FALSE),"NOT FOUND"))</f>
        <v/>
      </c>
      <c r="F5217" s="76"/>
      <c r="G5217" s="94"/>
      <c r="H5217" s="97"/>
      <c r="I5217" s="77">
        <f t="shared" si="163"/>
        <v>0</v>
      </c>
      <c r="J5217" s="78" t="str">
        <f>IFERROR(IF(E5217="","",VLOOKUP(D5217,Saldo!$P$8:$Q$1009,2,FALSE)),"")</f>
        <v/>
      </c>
      <c r="K5217" s="76"/>
      <c r="L5217" s="74" t="str">
        <f t="shared" si="162"/>
        <v/>
      </c>
    </row>
    <row r="5218" spans="1:12" ht="18.95" customHeight="1" x14ac:dyDescent="0.25">
      <c r="A5218" s="52"/>
      <c r="C5218" s="185"/>
      <c r="D5218" s="76"/>
      <c r="E5218" s="76" t="str">
        <f>IF(D5218="","",IFERROR(VLOOKUP(D5218,Cadastro!$C$9:$D$1009,2,FALSE),"NOT FOUND"))</f>
        <v/>
      </c>
      <c r="F5218" s="76"/>
      <c r="G5218" s="94"/>
      <c r="H5218" s="97"/>
      <c r="I5218" s="77">
        <f t="shared" si="163"/>
        <v>0</v>
      </c>
      <c r="J5218" s="78" t="str">
        <f>IFERROR(IF(E5218="","",VLOOKUP(D5218,Saldo!$P$8:$Q$1009,2,FALSE)),"")</f>
        <v/>
      </c>
      <c r="K5218" s="76"/>
      <c r="L5218" s="74" t="str">
        <f t="shared" si="162"/>
        <v/>
      </c>
    </row>
    <row r="5219" spans="1:12" ht="18.95" customHeight="1" x14ac:dyDescent="0.25">
      <c r="A5219" s="52"/>
      <c r="C5219" s="185"/>
      <c r="D5219" s="76"/>
      <c r="E5219" s="76" t="str">
        <f>IF(D5219="","",IFERROR(VLOOKUP(D5219,Cadastro!$C$9:$D$1009,2,FALSE),"NOT FOUND"))</f>
        <v/>
      </c>
      <c r="F5219" s="76"/>
      <c r="G5219" s="94"/>
      <c r="H5219" s="97"/>
      <c r="I5219" s="77">
        <f t="shared" si="163"/>
        <v>0</v>
      </c>
      <c r="J5219" s="78" t="str">
        <f>IFERROR(IF(E5219="","",VLOOKUP(D5219,Saldo!$P$8:$Q$1009,2,FALSE)),"")</f>
        <v/>
      </c>
      <c r="K5219" s="76"/>
      <c r="L5219" s="74" t="str">
        <f t="shared" si="162"/>
        <v/>
      </c>
    </row>
    <row r="5220" spans="1:12" ht="18.95" customHeight="1" x14ac:dyDescent="0.25">
      <c r="A5220" s="52"/>
      <c r="C5220" s="185"/>
      <c r="D5220" s="76"/>
      <c r="E5220" s="76" t="str">
        <f>IF(D5220="","",IFERROR(VLOOKUP(D5220,Cadastro!$C$9:$D$1009,2,FALSE),"NOT FOUND"))</f>
        <v/>
      </c>
      <c r="F5220" s="76"/>
      <c r="G5220" s="94"/>
      <c r="H5220" s="97"/>
      <c r="I5220" s="77">
        <f t="shared" si="163"/>
        <v>0</v>
      </c>
      <c r="J5220" s="78" t="str">
        <f>IFERROR(IF(E5220="","",VLOOKUP(D5220,Saldo!$P$8:$Q$1009,2,FALSE)),"")</f>
        <v/>
      </c>
      <c r="K5220" s="76"/>
      <c r="L5220" s="74" t="str">
        <f t="shared" si="162"/>
        <v/>
      </c>
    </row>
    <row r="5221" spans="1:12" ht="18.95" customHeight="1" x14ac:dyDescent="0.25">
      <c r="A5221" s="52"/>
      <c r="C5221" s="185"/>
      <c r="D5221" s="76"/>
      <c r="E5221" s="76" t="str">
        <f>IF(D5221="","",IFERROR(VLOOKUP(D5221,Cadastro!$C$9:$D$1009,2,FALSE),"NOT FOUND"))</f>
        <v/>
      </c>
      <c r="F5221" s="76"/>
      <c r="G5221" s="94"/>
      <c r="H5221" s="97"/>
      <c r="I5221" s="77">
        <f t="shared" si="163"/>
        <v>0</v>
      </c>
      <c r="J5221" s="78" t="str">
        <f>IFERROR(IF(E5221="","",VLOOKUP(D5221,Saldo!$P$8:$Q$1009,2,FALSE)),"")</f>
        <v/>
      </c>
      <c r="K5221" s="76"/>
      <c r="L5221" s="74" t="str">
        <f t="shared" si="162"/>
        <v/>
      </c>
    </row>
    <row r="5222" spans="1:12" ht="18.95" customHeight="1" x14ac:dyDescent="0.25">
      <c r="A5222" s="52"/>
      <c r="C5222" s="185"/>
      <c r="D5222" s="76"/>
      <c r="E5222" s="76" t="str">
        <f>IF(D5222="","",IFERROR(VLOOKUP(D5222,Cadastro!$C$9:$D$1009,2,FALSE),"NOT FOUND"))</f>
        <v/>
      </c>
      <c r="F5222" s="76"/>
      <c r="G5222" s="94"/>
      <c r="H5222" s="97"/>
      <c r="I5222" s="77">
        <f t="shared" si="163"/>
        <v>0</v>
      </c>
      <c r="J5222" s="78" t="str">
        <f>IFERROR(IF(E5222="","",VLOOKUP(D5222,Saldo!$P$8:$Q$1009,2,FALSE)),"")</f>
        <v/>
      </c>
      <c r="K5222" s="76"/>
      <c r="L5222" s="74" t="str">
        <f t="shared" si="162"/>
        <v/>
      </c>
    </row>
    <row r="5223" spans="1:12" ht="18.95" customHeight="1" x14ac:dyDescent="0.25">
      <c r="A5223" s="52"/>
      <c r="C5223" s="185"/>
      <c r="D5223" s="76"/>
      <c r="E5223" s="76" t="str">
        <f>IF(D5223="","",IFERROR(VLOOKUP(D5223,Cadastro!$C$9:$D$1009,2,FALSE),"NOT FOUND"))</f>
        <v/>
      </c>
      <c r="F5223" s="76"/>
      <c r="G5223" s="94"/>
      <c r="H5223" s="97"/>
      <c r="I5223" s="77">
        <f t="shared" si="163"/>
        <v>0</v>
      </c>
      <c r="J5223" s="78" t="str">
        <f>IFERROR(IF(E5223="","",VLOOKUP(D5223,Saldo!$P$8:$Q$1009,2,FALSE)),"")</f>
        <v/>
      </c>
      <c r="K5223" s="76"/>
      <c r="L5223" s="74" t="str">
        <f t="shared" si="162"/>
        <v/>
      </c>
    </row>
    <row r="5224" spans="1:12" ht="18.95" customHeight="1" x14ac:dyDescent="0.25">
      <c r="A5224" s="52"/>
      <c r="C5224" s="185"/>
      <c r="D5224" s="76"/>
      <c r="E5224" s="76" t="str">
        <f>IF(D5224="","",IFERROR(VLOOKUP(D5224,Cadastro!$C$9:$D$1009,2,FALSE),"NOT FOUND"))</f>
        <v/>
      </c>
      <c r="F5224" s="76"/>
      <c r="G5224" s="94"/>
      <c r="H5224" s="97"/>
      <c r="I5224" s="77">
        <f t="shared" si="163"/>
        <v>0</v>
      </c>
      <c r="J5224" s="78" t="str">
        <f>IFERROR(IF(E5224="","",VLOOKUP(D5224,Saldo!$P$8:$Q$1009,2,FALSE)),"")</f>
        <v/>
      </c>
      <c r="K5224" s="76"/>
      <c r="L5224" s="74" t="str">
        <f t="shared" si="162"/>
        <v/>
      </c>
    </row>
    <row r="5225" spans="1:12" ht="18.95" customHeight="1" x14ac:dyDescent="0.25">
      <c r="A5225" s="52"/>
      <c r="C5225" s="185"/>
      <c r="D5225" s="76"/>
      <c r="E5225" s="76" t="str">
        <f>IF(D5225="","",IFERROR(VLOOKUP(D5225,Cadastro!$C$9:$D$1009,2,FALSE),"NOT FOUND"))</f>
        <v/>
      </c>
      <c r="F5225" s="76"/>
      <c r="G5225" s="94"/>
      <c r="H5225" s="97"/>
      <c r="I5225" s="77">
        <f t="shared" si="163"/>
        <v>0</v>
      </c>
      <c r="J5225" s="78" t="str">
        <f>IFERROR(IF(E5225="","",VLOOKUP(D5225,Saldo!$P$8:$Q$1009,2,FALSE)),"")</f>
        <v/>
      </c>
      <c r="K5225" s="76"/>
      <c r="L5225" s="74" t="str">
        <f t="shared" si="162"/>
        <v/>
      </c>
    </row>
    <row r="5226" spans="1:12" ht="18.95" customHeight="1" x14ac:dyDescent="0.25">
      <c r="A5226" s="52"/>
      <c r="C5226" s="185"/>
      <c r="D5226" s="76"/>
      <c r="E5226" s="76" t="str">
        <f>IF(D5226="","",IFERROR(VLOOKUP(D5226,Cadastro!$C$9:$D$1009,2,FALSE),"NOT FOUND"))</f>
        <v/>
      </c>
      <c r="F5226" s="76"/>
      <c r="G5226" s="94"/>
      <c r="H5226" s="97"/>
      <c r="I5226" s="77">
        <f t="shared" si="163"/>
        <v>0</v>
      </c>
      <c r="J5226" s="78" t="str">
        <f>IFERROR(IF(E5226="","",VLOOKUP(D5226,Saldo!$P$8:$Q$1009,2,FALSE)),"")</f>
        <v/>
      </c>
      <c r="K5226" s="76"/>
      <c r="L5226" s="74" t="str">
        <f t="shared" si="162"/>
        <v/>
      </c>
    </row>
    <row r="5227" spans="1:12" ht="18.95" customHeight="1" x14ac:dyDescent="0.25">
      <c r="A5227" s="52"/>
      <c r="C5227" s="185"/>
      <c r="D5227" s="76"/>
      <c r="E5227" s="76" t="str">
        <f>IF(D5227="","",IFERROR(VLOOKUP(D5227,Cadastro!$C$9:$D$1009,2,FALSE),"NOT FOUND"))</f>
        <v/>
      </c>
      <c r="F5227" s="76"/>
      <c r="G5227" s="94"/>
      <c r="H5227" s="97"/>
      <c r="I5227" s="77">
        <f t="shared" si="163"/>
        <v>0</v>
      </c>
      <c r="J5227" s="78" t="str">
        <f>IFERROR(IF(E5227="","",VLOOKUP(D5227,Saldo!$P$8:$Q$1009,2,FALSE)),"")</f>
        <v/>
      </c>
      <c r="K5227" s="76"/>
      <c r="L5227" s="74" t="str">
        <f t="shared" si="162"/>
        <v/>
      </c>
    </row>
    <row r="5228" spans="1:12" ht="18.95" customHeight="1" x14ac:dyDescent="0.25">
      <c r="A5228" s="52"/>
      <c r="C5228" s="185"/>
      <c r="D5228" s="76"/>
      <c r="E5228" s="76" t="str">
        <f>IF(D5228="","",IFERROR(VLOOKUP(D5228,Cadastro!$C$9:$D$1009,2,FALSE),"NOT FOUND"))</f>
        <v/>
      </c>
      <c r="F5228" s="76"/>
      <c r="G5228" s="94"/>
      <c r="H5228" s="97"/>
      <c r="I5228" s="77">
        <f t="shared" si="163"/>
        <v>0</v>
      </c>
      <c r="J5228" s="78" t="str">
        <f>IFERROR(IF(E5228="","",VLOOKUP(D5228,Saldo!$P$8:$Q$1009,2,FALSE)),"")</f>
        <v/>
      </c>
      <c r="K5228" s="76"/>
      <c r="L5228" s="74" t="str">
        <f t="shared" si="162"/>
        <v/>
      </c>
    </row>
    <row r="5229" spans="1:12" ht="18.95" customHeight="1" x14ac:dyDescent="0.25">
      <c r="A5229" s="52"/>
      <c r="C5229" s="185"/>
      <c r="D5229" s="76"/>
      <c r="E5229" s="76" t="str">
        <f>IF(D5229="","",IFERROR(VLOOKUP(D5229,Cadastro!$C$9:$D$1009,2,FALSE),"NOT FOUND"))</f>
        <v/>
      </c>
      <c r="F5229" s="76"/>
      <c r="G5229" s="94"/>
      <c r="H5229" s="97"/>
      <c r="I5229" s="77">
        <f t="shared" si="163"/>
        <v>0</v>
      </c>
      <c r="J5229" s="78" t="str">
        <f>IFERROR(IF(E5229="","",VLOOKUP(D5229,Saldo!$P$8:$Q$1009,2,FALSE)),"")</f>
        <v/>
      </c>
      <c r="K5229" s="76"/>
      <c r="L5229" s="74" t="str">
        <f t="shared" si="162"/>
        <v/>
      </c>
    </row>
    <row r="5230" spans="1:12" ht="18.95" customHeight="1" x14ac:dyDescent="0.25">
      <c r="A5230" s="52"/>
      <c r="C5230" s="185"/>
      <c r="D5230" s="76"/>
      <c r="E5230" s="76" t="str">
        <f>IF(D5230="","",IFERROR(VLOOKUP(D5230,Cadastro!$C$9:$D$1009,2,FALSE),"NOT FOUND"))</f>
        <v/>
      </c>
      <c r="F5230" s="76"/>
      <c r="G5230" s="94"/>
      <c r="H5230" s="97"/>
      <c r="I5230" s="77">
        <f t="shared" si="163"/>
        <v>0</v>
      </c>
      <c r="J5230" s="78" t="str">
        <f>IFERROR(IF(E5230="","",VLOOKUP(D5230,Saldo!$P$8:$Q$1009,2,FALSE)),"")</f>
        <v/>
      </c>
      <c r="K5230" s="76"/>
      <c r="L5230" s="74" t="str">
        <f t="shared" si="162"/>
        <v/>
      </c>
    </row>
    <row r="5231" spans="1:12" ht="18.95" customHeight="1" x14ac:dyDescent="0.25">
      <c r="A5231" s="52"/>
      <c r="C5231" s="185"/>
      <c r="D5231" s="76"/>
      <c r="E5231" s="76" t="str">
        <f>IF(D5231="","",IFERROR(VLOOKUP(D5231,Cadastro!$C$9:$D$1009,2,FALSE),"NOT FOUND"))</f>
        <v/>
      </c>
      <c r="F5231" s="76"/>
      <c r="G5231" s="94"/>
      <c r="H5231" s="97"/>
      <c r="I5231" s="77">
        <f t="shared" si="163"/>
        <v>0</v>
      </c>
      <c r="J5231" s="78" t="str">
        <f>IFERROR(IF(E5231="","",VLOOKUP(D5231,Saldo!$P$8:$Q$1009,2,FALSE)),"")</f>
        <v/>
      </c>
      <c r="K5231" s="76"/>
      <c r="L5231" s="74" t="str">
        <f t="shared" si="162"/>
        <v/>
      </c>
    </row>
    <row r="5232" spans="1:12" ht="18.95" customHeight="1" x14ac:dyDescent="0.25">
      <c r="A5232" s="52"/>
      <c r="C5232" s="185"/>
      <c r="D5232" s="76"/>
      <c r="E5232" s="76" t="str">
        <f>IF(D5232="","",IFERROR(VLOOKUP(D5232,Cadastro!$C$9:$D$1009,2,FALSE),"NOT FOUND"))</f>
        <v/>
      </c>
      <c r="F5232" s="76"/>
      <c r="G5232" s="94"/>
      <c r="H5232" s="97"/>
      <c r="I5232" s="77">
        <f t="shared" si="163"/>
        <v>0</v>
      </c>
      <c r="J5232" s="78" t="str">
        <f>IFERROR(IF(E5232="","",VLOOKUP(D5232,Saldo!$P$8:$Q$1009,2,FALSE)),"")</f>
        <v/>
      </c>
      <c r="K5232" s="76"/>
      <c r="L5232" s="74" t="str">
        <f t="shared" si="162"/>
        <v/>
      </c>
    </row>
    <row r="5233" spans="1:12" ht="18.95" customHeight="1" x14ac:dyDescent="0.25">
      <c r="A5233" s="52"/>
      <c r="C5233" s="185"/>
      <c r="D5233" s="76"/>
      <c r="E5233" s="76" t="str">
        <f>IF(D5233="","",IFERROR(VLOOKUP(D5233,Cadastro!$C$9:$D$1009,2,FALSE),"NOT FOUND"))</f>
        <v/>
      </c>
      <c r="F5233" s="76"/>
      <c r="G5233" s="94"/>
      <c r="H5233" s="97"/>
      <c r="I5233" s="77">
        <f t="shared" si="163"/>
        <v>0</v>
      </c>
      <c r="J5233" s="78" t="str">
        <f>IFERROR(IF(E5233="","",VLOOKUP(D5233,Saldo!$P$8:$Q$1009,2,FALSE)),"")</f>
        <v/>
      </c>
      <c r="K5233" s="76"/>
      <c r="L5233" s="74" t="str">
        <f t="shared" si="162"/>
        <v/>
      </c>
    </row>
    <row r="5234" spans="1:12" ht="18.95" customHeight="1" x14ac:dyDescent="0.25">
      <c r="A5234" s="52"/>
      <c r="C5234" s="185"/>
      <c r="D5234" s="76"/>
      <c r="E5234" s="76" t="str">
        <f>IF(D5234="","",IFERROR(VLOOKUP(D5234,Cadastro!$C$9:$D$1009,2,FALSE),"NOT FOUND"))</f>
        <v/>
      </c>
      <c r="F5234" s="76"/>
      <c r="G5234" s="94"/>
      <c r="H5234" s="97"/>
      <c r="I5234" s="77">
        <f t="shared" si="163"/>
        <v>0</v>
      </c>
      <c r="J5234" s="78" t="str">
        <f>IFERROR(IF(E5234="","",VLOOKUP(D5234,Saldo!$P$8:$Q$1009,2,FALSE)),"")</f>
        <v/>
      </c>
      <c r="K5234" s="76"/>
      <c r="L5234" s="74" t="str">
        <f t="shared" si="162"/>
        <v/>
      </c>
    </row>
    <row r="5235" spans="1:12" ht="18.95" customHeight="1" x14ac:dyDescent="0.25">
      <c r="A5235" s="52"/>
      <c r="C5235" s="185"/>
      <c r="D5235" s="76"/>
      <c r="E5235" s="76" t="str">
        <f>IF(D5235="","",IFERROR(VLOOKUP(D5235,Cadastro!$C$9:$D$1009,2,FALSE),"NOT FOUND"))</f>
        <v/>
      </c>
      <c r="F5235" s="76"/>
      <c r="G5235" s="94"/>
      <c r="H5235" s="97"/>
      <c r="I5235" s="77">
        <f t="shared" si="163"/>
        <v>0</v>
      </c>
      <c r="J5235" s="78" t="str">
        <f>IFERROR(IF(E5235="","",VLOOKUP(D5235,Saldo!$P$8:$Q$1009,2,FALSE)),"")</f>
        <v/>
      </c>
      <c r="K5235" s="76"/>
      <c r="L5235" s="74" t="str">
        <f t="shared" si="162"/>
        <v/>
      </c>
    </row>
    <row r="5236" spans="1:12" ht="18.95" customHeight="1" x14ac:dyDescent="0.25">
      <c r="A5236" s="52"/>
      <c r="C5236" s="185"/>
      <c r="D5236" s="76"/>
      <c r="E5236" s="76" t="str">
        <f>IF(D5236="","",IFERROR(VLOOKUP(D5236,Cadastro!$C$9:$D$1009,2,FALSE),"NOT FOUND"))</f>
        <v/>
      </c>
      <c r="F5236" s="76"/>
      <c r="G5236" s="94"/>
      <c r="H5236" s="97"/>
      <c r="I5236" s="77">
        <f t="shared" si="163"/>
        <v>0</v>
      </c>
      <c r="J5236" s="78" t="str">
        <f>IFERROR(IF(E5236="","",VLOOKUP(D5236,Saldo!$P$8:$Q$1009,2,FALSE)),"")</f>
        <v/>
      </c>
      <c r="K5236" s="76"/>
      <c r="L5236" s="74" t="str">
        <f t="shared" si="162"/>
        <v/>
      </c>
    </row>
    <row r="5237" spans="1:12" ht="18.95" customHeight="1" x14ac:dyDescent="0.25">
      <c r="A5237" s="52"/>
      <c r="C5237" s="185"/>
      <c r="D5237" s="76"/>
      <c r="E5237" s="76" t="str">
        <f>IF(D5237="","",IFERROR(VLOOKUP(D5237,Cadastro!$C$9:$D$1009,2,FALSE),"NOT FOUND"))</f>
        <v/>
      </c>
      <c r="F5237" s="76"/>
      <c r="G5237" s="94"/>
      <c r="H5237" s="97"/>
      <c r="I5237" s="77">
        <f t="shared" si="163"/>
        <v>0</v>
      </c>
      <c r="J5237" s="78" t="str">
        <f>IFERROR(IF(E5237="","",VLOOKUP(D5237,Saldo!$P$8:$Q$1009,2,FALSE)),"")</f>
        <v/>
      </c>
      <c r="K5237" s="76"/>
      <c r="L5237" s="74" t="str">
        <f t="shared" si="162"/>
        <v/>
      </c>
    </row>
    <row r="5238" spans="1:12" ht="18.95" customHeight="1" x14ac:dyDescent="0.25">
      <c r="A5238" s="52"/>
      <c r="C5238" s="185"/>
      <c r="D5238" s="76"/>
      <c r="E5238" s="76" t="str">
        <f>IF(D5238="","",IFERROR(VLOOKUP(D5238,Cadastro!$C$9:$D$1009,2,FALSE),"NOT FOUND"))</f>
        <v/>
      </c>
      <c r="F5238" s="76"/>
      <c r="G5238" s="94"/>
      <c r="H5238" s="97"/>
      <c r="I5238" s="77">
        <f t="shared" si="163"/>
        <v>0</v>
      </c>
      <c r="J5238" s="78" t="str">
        <f>IFERROR(IF(E5238="","",VLOOKUP(D5238,Saldo!$P$8:$Q$1009,2,FALSE)),"")</f>
        <v/>
      </c>
      <c r="K5238" s="76"/>
      <c r="L5238" s="74" t="str">
        <f t="shared" si="162"/>
        <v/>
      </c>
    </row>
    <row r="5239" spans="1:12" ht="18.95" customHeight="1" x14ac:dyDescent="0.25">
      <c r="A5239" s="52"/>
      <c r="C5239" s="185"/>
      <c r="D5239" s="76"/>
      <c r="E5239" s="76" t="str">
        <f>IF(D5239="","",IFERROR(VLOOKUP(D5239,Cadastro!$C$9:$D$1009,2,FALSE),"NOT FOUND"))</f>
        <v/>
      </c>
      <c r="F5239" s="76"/>
      <c r="G5239" s="94"/>
      <c r="H5239" s="97"/>
      <c r="I5239" s="77">
        <f t="shared" si="163"/>
        <v>0</v>
      </c>
      <c r="J5239" s="78" t="str">
        <f>IFERROR(IF(E5239="","",VLOOKUP(D5239,Saldo!$P$8:$Q$1009,2,FALSE)),"")</f>
        <v/>
      </c>
      <c r="K5239" s="76"/>
      <c r="L5239" s="74" t="str">
        <f t="shared" si="162"/>
        <v/>
      </c>
    </row>
    <row r="5240" spans="1:12" ht="18.95" customHeight="1" x14ac:dyDescent="0.25">
      <c r="A5240" s="52"/>
      <c r="C5240" s="185"/>
      <c r="D5240" s="76"/>
      <c r="E5240" s="76" t="str">
        <f>IF(D5240="","",IFERROR(VLOOKUP(D5240,Cadastro!$C$9:$D$1009,2,FALSE),"NOT FOUND"))</f>
        <v/>
      </c>
      <c r="F5240" s="76"/>
      <c r="G5240" s="94"/>
      <c r="H5240" s="97"/>
      <c r="I5240" s="77">
        <f t="shared" si="163"/>
        <v>0</v>
      </c>
      <c r="J5240" s="78" t="str">
        <f>IFERROR(IF(E5240="","",VLOOKUP(D5240,Saldo!$P$8:$Q$1009,2,FALSE)),"")</f>
        <v/>
      </c>
      <c r="K5240" s="76"/>
      <c r="L5240" s="74" t="str">
        <f t="shared" si="162"/>
        <v/>
      </c>
    </row>
    <row r="5241" spans="1:12" ht="18.95" customHeight="1" x14ac:dyDescent="0.25">
      <c r="A5241" s="52"/>
      <c r="C5241" s="185"/>
      <c r="D5241" s="76"/>
      <c r="E5241" s="76" t="str">
        <f>IF(D5241="","",IFERROR(VLOOKUP(D5241,Cadastro!$C$9:$D$1009,2,FALSE),"NOT FOUND"))</f>
        <v/>
      </c>
      <c r="F5241" s="76"/>
      <c r="G5241" s="94"/>
      <c r="H5241" s="97"/>
      <c r="I5241" s="77">
        <f t="shared" si="163"/>
        <v>0</v>
      </c>
      <c r="J5241" s="78" t="str">
        <f>IFERROR(IF(E5241="","",VLOOKUP(D5241,Saldo!$P$8:$Q$1009,2,FALSE)),"")</f>
        <v/>
      </c>
      <c r="K5241" s="76"/>
      <c r="L5241" s="74" t="str">
        <f t="shared" si="162"/>
        <v/>
      </c>
    </row>
    <row r="5242" spans="1:12" ht="18.95" customHeight="1" x14ac:dyDescent="0.25">
      <c r="A5242" s="52"/>
      <c r="C5242" s="185"/>
      <c r="D5242" s="76"/>
      <c r="E5242" s="76" t="str">
        <f>IF(D5242="","",IFERROR(VLOOKUP(D5242,Cadastro!$C$9:$D$1009,2,FALSE),"NOT FOUND"))</f>
        <v/>
      </c>
      <c r="F5242" s="76"/>
      <c r="G5242" s="94"/>
      <c r="H5242" s="97"/>
      <c r="I5242" s="77">
        <f t="shared" si="163"/>
        <v>0</v>
      </c>
      <c r="J5242" s="78" t="str">
        <f>IFERROR(IF(E5242="","",VLOOKUP(D5242,Saldo!$P$8:$Q$1009,2,FALSE)),"")</f>
        <v/>
      </c>
      <c r="K5242" s="76"/>
      <c r="L5242" s="74" t="str">
        <f t="shared" si="162"/>
        <v/>
      </c>
    </row>
    <row r="5243" spans="1:12" ht="18.95" customHeight="1" x14ac:dyDescent="0.25">
      <c r="A5243" s="52"/>
      <c r="C5243" s="185"/>
      <c r="D5243" s="76"/>
      <c r="E5243" s="76" t="str">
        <f>IF(D5243="","",IFERROR(VLOOKUP(D5243,Cadastro!$C$9:$D$1009,2,FALSE),"NOT FOUND"))</f>
        <v/>
      </c>
      <c r="F5243" s="76"/>
      <c r="G5243" s="94"/>
      <c r="H5243" s="97"/>
      <c r="I5243" s="77">
        <f t="shared" si="163"/>
        <v>0</v>
      </c>
      <c r="J5243" s="78" t="str">
        <f>IFERROR(IF(E5243="","",VLOOKUP(D5243,Saldo!$P$8:$Q$1009,2,FALSE)),"")</f>
        <v/>
      </c>
      <c r="K5243" s="76"/>
      <c r="L5243" s="74" t="str">
        <f t="shared" si="162"/>
        <v/>
      </c>
    </row>
    <row r="5244" spans="1:12" ht="18.95" customHeight="1" x14ac:dyDescent="0.25">
      <c r="A5244" s="52"/>
      <c r="C5244" s="185"/>
      <c r="D5244" s="76"/>
      <c r="E5244" s="76" t="str">
        <f>IF(D5244="","",IFERROR(VLOOKUP(D5244,Cadastro!$C$9:$D$1009,2,FALSE),"NOT FOUND"))</f>
        <v/>
      </c>
      <c r="F5244" s="76"/>
      <c r="G5244" s="94"/>
      <c r="H5244" s="97"/>
      <c r="I5244" s="77">
        <f t="shared" si="163"/>
        <v>0</v>
      </c>
      <c r="J5244" s="78" t="str">
        <f>IFERROR(IF(E5244="","",VLOOKUP(D5244,Saldo!$P$8:$Q$1009,2,FALSE)),"")</f>
        <v/>
      </c>
      <c r="K5244" s="76"/>
      <c r="L5244" s="74" t="str">
        <f t="shared" si="162"/>
        <v/>
      </c>
    </row>
    <row r="5245" spans="1:12" ht="18.95" customHeight="1" x14ac:dyDescent="0.25">
      <c r="A5245" s="52"/>
      <c r="C5245" s="185"/>
      <c r="D5245" s="76"/>
      <c r="E5245" s="76" t="str">
        <f>IF(D5245="","",IFERROR(VLOOKUP(D5245,Cadastro!$C$9:$D$1009,2,FALSE),"NOT FOUND"))</f>
        <v/>
      </c>
      <c r="F5245" s="76"/>
      <c r="G5245" s="94"/>
      <c r="H5245" s="97"/>
      <c r="I5245" s="77">
        <f t="shared" si="163"/>
        <v>0</v>
      </c>
      <c r="J5245" s="78" t="str">
        <f>IFERROR(IF(E5245="","",VLOOKUP(D5245,Saldo!$P$8:$Q$1009,2,FALSE)),"")</f>
        <v/>
      </c>
      <c r="K5245" s="76"/>
      <c r="L5245" s="74" t="str">
        <f t="shared" si="162"/>
        <v/>
      </c>
    </row>
    <row r="5246" spans="1:12" ht="18.95" customHeight="1" x14ac:dyDescent="0.25">
      <c r="A5246" s="52"/>
      <c r="C5246" s="185"/>
      <c r="D5246" s="76"/>
      <c r="E5246" s="76" t="str">
        <f>IF(D5246="","",IFERROR(VLOOKUP(D5246,Cadastro!$C$9:$D$1009,2,FALSE),"NOT FOUND"))</f>
        <v/>
      </c>
      <c r="F5246" s="76"/>
      <c r="G5246" s="94"/>
      <c r="H5246" s="97"/>
      <c r="I5246" s="77">
        <f t="shared" si="163"/>
        <v>0</v>
      </c>
      <c r="J5246" s="78" t="str">
        <f>IFERROR(IF(E5246="","",VLOOKUP(D5246,Saldo!$P$8:$Q$1009,2,FALSE)),"")</f>
        <v/>
      </c>
      <c r="K5246" s="76"/>
      <c r="L5246" s="74" t="str">
        <f t="shared" si="162"/>
        <v/>
      </c>
    </row>
    <row r="5247" spans="1:12" ht="18.95" customHeight="1" x14ac:dyDescent="0.25">
      <c r="A5247" s="52"/>
      <c r="C5247" s="185"/>
      <c r="D5247" s="76"/>
      <c r="E5247" s="76" t="str">
        <f>IF(D5247="","",IFERROR(VLOOKUP(D5247,Cadastro!$C$9:$D$1009,2,FALSE),"NOT FOUND"))</f>
        <v/>
      </c>
      <c r="F5247" s="76"/>
      <c r="G5247" s="94"/>
      <c r="H5247" s="97"/>
      <c r="I5247" s="77">
        <f t="shared" si="163"/>
        <v>0</v>
      </c>
      <c r="J5247" s="78" t="str">
        <f>IFERROR(IF(E5247="","",VLOOKUP(D5247,Saldo!$P$8:$Q$1009,2,FALSE)),"")</f>
        <v/>
      </c>
      <c r="K5247" s="76"/>
      <c r="L5247" s="74" t="str">
        <f t="shared" si="162"/>
        <v/>
      </c>
    </row>
    <row r="5248" spans="1:12" ht="18.95" customHeight="1" x14ac:dyDescent="0.25">
      <c r="A5248" s="52"/>
      <c r="C5248" s="185"/>
      <c r="D5248" s="76"/>
      <c r="E5248" s="76" t="str">
        <f>IF(D5248="","",IFERROR(VLOOKUP(D5248,Cadastro!$C$9:$D$1009,2,FALSE),"NOT FOUND"))</f>
        <v/>
      </c>
      <c r="F5248" s="76"/>
      <c r="G5248" s="94"/>
      <c r="H5248" s="97"/>
      <c r="I5248" s="77">
        <f t="shared" si="163"/>
        <v>0</v>
      </c>
      <c r="J5248" s="78" t="str">
        <f>IFERROR(IF(E5248="","",VLOOKUP(D5248,Saldo!$P$8:$Q$1009,2,FALSE)),"")</f>
        <v/>
      </c>
      <c r="K5248" s="76"/>
      <c r="L5248" s="74" t="str">
        <f t="shared" si="162"/>
        <v/>
      </c>
    </row>
    <row r="5249" spans="1:12" ht="18.95" customHeight="1" x14ac:dyDescent="0.25">
      <c r="A5249" s="52"/>
      <c r="C5249" s="185"/>
      <c r="D5249" s="76"/>
      <c r="E5249" s="76" t="str">
        <f>IF(D5249="","",IFERROR(VLOOKUP(D5249,Cadastro!$C$9:$D$1009,2,FALSE),"NOT FOUND"))</f>
        <v/>
      </c>
      <c r="F5249" s="76"/>
      <c r="G5249" s="94"/>
      <c r="H5249" s="97"/>
      <c r="I5249" s="77">
        <f t="shared" si="163"/>
        <v>0</v>
      </c>
      <c r="J5249" s="78" t="str">
        <f>IFERROR(IF(E5249="","",VLOOKUP(D5249,Saldo!$P$8:$Q$1009,2,FALSE)),"")</f>
        <v/>
      </c>
      <c r="K5249" s="76"/>
      <c r="L5249" s="74" t="str">
        <f t="shared" si="162"/>
        <v/>
      </c>
    </row>
    <row r="5250" spans="1:12" ht="18.95" customHeight="1" x14ac:dyDescent="0.25">
      <c r="A5250" s="52"/>
      <c r="C5250" s="185"/>
      <c r="D5250" s="76"/>
      <c r="E5250" s="76" t="str">
        <f>IF(D5250="","",IFERROR(VLOOKUP(D5250,Cadastro!$C$9:$D$1009,2,FALSE),"NOT FOUND"))</f>
        <v/>
      </c>
      <c r="F5250" s="76"/>
      <c r="G5250" s="94"/>
      <c r="H5250" s="97"/>
      <c r="I5250" s="77">
        <f t="shared" si="163"/>
        <v>0</v>
      </c>
      <c r="J5250" s="78" t="str">
        <f>IFERROR(IF(E5250="","",VLOOKUP(D5250,Saldo!$P$8:$Q$1009,2,FALSE)),"")</f>
        <v/>
      </c>
      <c r="K5250" s="76"/>
      <c r="L5250" s="74" t="str">
        <f t="shared" si="162"/>
        <v/>
      </c>
    </row>
    <row r="5251" spans="1:12" ht="18.95" customHeight="1" x14ac:dyDescent="0.25">
      <c r="A5251" s="52"/>
      <c r="C5251" s="185"/>
      <c r="D5251" s="76"/>
      <c r="E5251" s="76" t="str">
        <f>IF(D5251="","",IFERROR(VLOOKUP(D5251,Cadastro!$C$9:$D$1009,2,FALSE),"NOT FOUND"))</f>
        <v/>
      </c>
      <c r="F5251" s="76"/>
      <c r="G5251" s="94"/>
      <c r="H5251" s="97"/>
      <c r="I5251" s="77">
        <f t="shared" si="163"/>
        <v>0</v>
      </c>
      <c r="J5251" s="78" t="str">
        <f>IFERROR(IF(E5251="","",VLOOKUP(D5251,Saldo!$P$8:$Q$1009,2,FALSE)),"")</f>
        <v/>
      </c>
      <c r="K5251" s="76"/>
      <c r="L5251" s="74" t="str">
        <f t="shared" si="162"/>
        <v/>
      </c>
    </row>
    <row r="5252" spans="1:12" ht="18.95" customHeight="1" x14ac:dyDescent="0.25">
      <c r="A5252" s="52"/>
      <c r="C5252" s="185"/>
      <c r="D5252" s="76"/>
      <c r="E5252" s="76" t="str">
        <f>IF(D5252="","",IFERROR(VLOOKUP(D5252,Cadastro!$C$9:$D$1009,2,FALSE),"NOT FOUND"))</f>
        <v/>
      </c>
      <c r="F5252" s="76"/>
      <c r="G5252" s="94"/>
      <c r="H5252" s="97"/>
      <c r="I5252" s="77">
        <f t="shared" si="163"/>
        <v>0</v>
      </c>
      <c r="J5252" s="78" t="str">
        <f>IFERROR(IF(E5252="","",VLOOKUP(D5252,Saldo!$P$8:$Q$1009,2,FALSE)),"")</f>
        <v/>
      </c>
      <c r="K5252" s="76"/>
      <c r="L5252" s="74" t="str">
        <f t="shared" si="162"/>
        <v/>
      </c>
    </row>
    <row r="5253" spans="1:12" ht="18.95" customHeight="1" x14ac:dyDescent="0.25">
      <c r="A5253" s="52"/>
      <c r="C5253" s="185"/>
      <c r="D5253" s="76"/>
      <c r="E5253" s="76" t="str">
        <f>IF(D5253="","",IFERROR(VLOOKUP(D5253,Cadastro!$C$9:$D$1009,2,FALSE),"NOT FOUND"))</f>
        <v/>
      </c>
      <c r="F5253" s="76"/>
      <c r="G5253" s="94"/>
      <c r="H5253" s="97"/>
      <c r="I5253" s="77">
        <f t="shared" si="163"/>
        <v>0</v>
      </c>
      <c r="J5253" s="78" t="str">
        <f>IFERROR(IF(E5253="","",VLOOKUP(D5253,Saldo!$P$8:$Q$1009,2,FALSE)),"")</f>
        <v/>
      </c>
      <c r="K5253" s="76"/>
      <c r="L5253" s="74" t="str">
        <f t="shared" si="162"/>
        <v/>
      </c>
    </row>
    <row r="5254" spans="1:12" ht="18.95" customHeight="1" x14ac:dyDescent="0.25">
      <c r="A5254" s="52"/>
      <c r="C5254" s="185"/>
      <c r="D5254" s="76"/>
      <c r="E5254" s="76" t="str">
        <f>IF(D5254="","",IFERROR(VLOOKUP(D5254,Cadastro!$C$9:$D$1009,2,FALSE),"NOT FOUND"))</f>
        <v/>
      </c>
      <c r="F5254" s="76"/>
      <c r="G5254" s="94"/>
      <c r="H5254" s="97"/>
      <c r="I5254" s="77">
        <f t="shared" si="163"/>
        <v>0</v>
      </c>
      <c r="J5254" s="78" t="str">
        <f>IFERROR(IF(E5254="","",VLOOKUP(D5254,Saldo!$P$8:$Q$1009,2,FALSE)),"")</f>
        <v/>
      </c>
      <c r="K5254" s="76"/>
      <c r="L5254" s="74" t="str">
        <f t="shared" si="162"/>
        <v/>
      </c>
    </row>
    <row r="5255" spans="1:12" ht="18.95" customHeight="1" x14ac:dyDescent="0.25">
      <c r="A5255" s="52"/>
      <c r="C5255" s="185"/>
      <c r="D5255" s="76"/>
      <c r="E5255" s="76" t="str">
        <f>IF(D5255="","",IFERROR(VLOOKUP(D5255,Cadastro!$C$9:$D$1009,2,FALSE),"NOT FOUND"))</f>
        <v/>
      </c>
      <c r="F5255" s="76"/>
      <c r="G5255" s="94"/>
      <c r="H5255" s="97"/>
      <c r="I5255" s="77">
        <f t="shared" si="163"/>
        <v>0</v>
      </c>
      <c r="J5255" s="78" t="str">
        <f>IFERROR(IF(E5255="","",VLOOKUP(D5255,Saldo!$P$8:$Q$1009,2,FALSE)),"")</f>
        <v/>
      </c>
      <c r="K5255" s="76"/>
      <c r="L5255" s="74" t="str">
        <f t="shared" si="162"/>
        <v/>
      </c>
    </row>
    <row r="5256" spans="1:12" ht="18.95" customHeight="1" x14ac:dyDescent="0.25">
      <c r="A5256" s="52"/>
      <c r="C5256" s="185"/>
      <c r="D5256" s="76"/>
      <c r="E5256" s="76" t="str">
        <f>IF(D5256="","",IFERROR(VLOOKUP(D5256,Cadastro!$C$9:$D$1009,2,FALSE),"NOT FOUND"))</f>
        <v/>
      </c>
      <c r="F5256" s="76"/>
      <c r="G5256" s="94"/>
      <c r="H5256" s="97"/>
      <c r="I5256" s="77">
        <f t="shared" si="163"/>
        <v>0</v>
      </c>
      <c r="J5256" s="78" t="str">
        <f>IFERROR(IF(E5256="","",VLOOKUP(D5256,Saldo!$P$8:$Q$1009,2,FALSE)),"")</f>
        <v/>
      </c>
      <c r="K5256" s="76"/>
      <c r="L5256" s="74" t="str">
        <f t="shared" si="162"/>
        <v/>
      </c>
    </row>
    <row r="5257" spans="1:12" ht="18.95" customHeight="1" x14ac:dyDescent="0.25">
      <c r="A5257" s="52"/>
      <c r="C5257" s="185"/>
      <c r="D5257" s="76"/>
      <c r="E5257" s="76" t="str">
        <f>IF(D5257="","",IFERROR(VLOOKUP(D5257,Cadastro!$C$9:$D$1009,2,FALSE),"NOT FOUND"))</f>
        <v/>
      </c>
      <c r="F5257" s="76"/>
      <c r="G5257" s="94"/>
      <c r="H5257" s="97"/>
      <c r="I5257" s="77">
        <f t="shared" si="163"/>
        <v>0</v>
      </c>
      <c r="J5257" s="78" t="str">
        <f>IFERROR(IF(E5257="","",VLOOKUP(D5257,Saldo!$P$8:$Q$1009,2,FALSE)),"")</f>
        <v/>
      </c>
      <c r="K5257" s="76"/>
      <c r="L5257" s="74" t="str">
        <f t="shared" ref="L5257:L5320" si="164">IF(C5257="","",MONTH(C5257))</f>
        <v/>
      </c>
    </row>
    <row r="5258" spans="1:12" ht="18.95" customHeight="1" x14ac:dyDescent="0.25">
      <c r="A5258" s="52"/>
      <c r="C5258" s="185"/>
      <c r="D5258" s="76"/>
      <c r="E5258" s="76" t="str">
        <f>IF(D5258="","",IFERROR(VLOOKUP(D5258,Cadastro!$C$9:$D$1009,2,FALSE),"NOT FOUND"))</f>
        <v/>
      </c>
      <c r="F5258" s="76"/>
      <c r="G5258" s="94"/>
      <c r="H5258" s="97"/>
      <c r="I5258" s="77">
        <f t="shared" ref="I5258:I5321" si="165">IFERROR(G5258*H5258,"Check if QTY and Value are both valid")</f>
        <v>0</v>
      </c>
      <c r="J5258" s="78" t="str">
        <f>IFERROR(IF(E5258="","",VLOOKUP(D5258,Saldo!$P$8:$Q$1009,2,FALSE)),"")</f>
        <v/>
      </c>
      <c r="K5258" s="76"/>
      <c r="L5258" s="74" t="str">
        <f t="shared" si="164"/>
        <v/>
      </c>
    </row>
    <row r="5259" spans="1:12" ht="18.95" customHeight="1" x14ac:dyDescent="0.25">
      <c r="A5259" s="52"/>
      <c r="C5259" s="185"/>
      <c r="D5259" s="76"/>
      <c r="E5259" s="76" t="str">
        <f>IF(D5259="","",IFERROR(VLOOKUP(D5259,Cadastro!$C$9:$D$1009,2,FALSE),"NOT FOUND"))</f>
        <v/>
      </c>
      <c r="F5259" s="76"/>
      <c r="G5259" s="94"/>
      <c r="H5259" s="97"/>
      <c r="I5259" s="77">
        <f t="shared" si="165"/>
        <v>0</v>
      </c>
      <c r="J5259" s="78" t="str">
        <f>IFERROR(IF(E5259="","",VLOOKUP(D5259,Saldo!$P$8:$Q$1009,2,FALSE)),"")</f>
        <v/>
      </c>
      <c r="K5259" s="76"/>
      <c r="L5259" s="74" t="str">
        <f t="shared" si="164"/>
        <v/>
      </c>
    </row>
    <row r="5260" spans="1:12" ht="18.95" customHeight="1" x14ac:dyDescent="0.25">
      <c r="A5260" s="52"/>
      <c r="C5260" s="185"/>
      <c r="D5260" s="76"/>
      <c r="E5260" s="76" t="str">
        <f>IF(D5260="","",IFERROR(VLOOKUP(D5260,Cadastro!$C$9:$D$1009,2,FALSE),"NOT FOUND"))</f>
        <v/>
      </c>
      <c r="F5260" s="76"/>
      <c r="G5260" s="94"/>
      <c r="H5260" s="97"/>
      <c r="I5260" s="77">
        <f t="shared" si="165"/>
        <v>0</v>
      </c>
      <c r="J5260" s="78" t="str">
        <f>IFERROR(IF(E5260="","",VLOOKUP(D5260,Saldo!$P$8:$Q$1009,2,FALSE)),"")</f>
        <v/>
      </c>
      <c r="K5260" s="76"/>
      <c r="L5260" s="74" t="str">
        <f t="shared" si="164"/>
        <v/>
      </c>
    </row>
    <row r="5261" spans="1:12" ht="18.95" customHeight="1" x14ac:dyDescent="0.25">
      <c r="A5261" s="52"/>
      <c r="C5261" s="185"/>
      <c r="D5261" s="76"/>
      <c r="E5261" s="76" t="str">
        <f>IF(D5261="","",IFERROR(VLOOKUP(D5261,Cadastro!$C$9:$D$1009,2,FALSE),"NOT FOUND"))</f>
        <v/>
      </c>
      <c r="F5261" s="76"/>
      <c r="G5261" s="94"/>
      <c r="H5261" s="97"/>
      <c r="I5261" s="77">
        <f t="shared" si="165"/>
        <v>0</v>
      </c>
      <c r="J5261" s="78" t="str">
        <f>IFERROR(IF(E5261="","",VLOOKUP(D5261,Saldo!$P$8:$Q$1009,2,FALSE)),"")</f>
        <v/>
      </c>
      <c r="K5261" s="76"/>
      <c r="L5261" s="74" t="str">
        <f t="shared" si="164"/>
        <v/>
      </c>
    </row>
    <row r="5262" spans="1:12" ht="18.95" customHeight="1" x14ac:dyDescent="0.25">
      <c r="A5262" s="52"/>
      <c r="C5262" s="185"/>
      <c r="D5262" s="76"/>
      <c r="E5262" s="76" t="str">
        <f>IF(D5262="","",IFERROR(VLOOKUP(D5262,Cadastro!$C$9:$D$1009,2,FALSE),"NOT FOUND"))</f>
        <v/>
      </c>
      <c r="F5262" s="76"/>
      <c r="G5262" s="94"/>
      <c r="H5262" s="97"/>
      <c r="I5262" s="77">
        <f t="shared" si="165"/>
        <v>0</v>
      </c>
      <c r="J5262" s="78" t="str">
        <f>IFERROR(IF(E5262="","",VLOOKUP(D5262,Saldo!$P$8:$Q$1009,2,FALSE)),"")</f>
        <v/>
      </c>
      <c r="K5262" s="76"/>
      <c r="L5262" s="74" t="str">
        <f t="shared" si="164"/>
        <v/>
      </c>
    </row>
    <row r="5263" spans="1:12" ht="18.95" customHeight="1" x14ac:dyDescent="0.25">
      <c r="A5263" s="52"/>
      <c r="C5263" s="185"/>
      <c r="D5263" s="76"/>
      <c r="E5263" s="76" t="str">
        <f>IF(D5263="","",IFERROR(VLOOKUP(D5263,Cadastro!$C$9:$D$1009,2,FALSE),"NOT FOUND"))</f>
        <v/>
      </c>
      <c r="F5263" s="76"/>
      <c r="G5263" s="94"/>
      <c r="H5263" s="97"/>
      <c r="I5263" s="77">
        <f t="shared" si="165"/>
        <v>0</v>
      </c>
      <c r="J5263" s="78" t="str">
        <f>IFERROR(IF(E5263="","",VLOOKUP(D5263,Saldo!$P$8:$Q$1009,2,FALSE)),"")</f>
        <v/>
      </c>
      <c r="K5263" s="76"/>
      <c r="L5263" s="74" t="str">
        <f t="shared" si="164"/>
        <v/>
      </c>
    </row>
    <row r="5264" spans="1:12" ht="18.95" customHeight="1" x14ac:dyDescent="0.25">
      <c r="A5264" s="52"/>
      <c r="C5264" s="185"/>
      <c r="D5264" s="76"/>
      <c r="E5264" s="76" t="str">
        <f>IF(D5264="","",IFERROR(VLOOKUP(D5264,Cadastro!$C$9:$D$1009,2,FALSE),"NOT FOUND"))</f>
        <v/>
      </c>
      <c r="F5264" s="76"/>
      <c r="G5264" s="94"/>
      <c r="H5264" s="97"/>
      <c r="I5264" s="77">
        <f t="shared" si="165"/>
        <v>0</v>
      </c>
      <c r="J5264" s="78" t="str">
        <f>IFERROR(IF(E5264="","",VLOOKUP(D5264,Saldo!$P$8:$Q$1009,2,FALSE)),"")</f>
        <v/>
      </c>
      <c r="K5264" s="76"/>
      <c r="L5264" s="74" t="str">
        <f t="shared" si="164"/>
        <v/>
      </c>
    </row>
    <row r="5265" spans="1:12" ht="18.95" customHeight="1" x14ac:dyDescent="0.25">
      <c r="A5265" s="52"/>
      <c r="C5265" s="185"/>
      <c r="D5265" s="76"/>
      <c r="E5265" s="76" t="str">
        <f>IF(D5265="","",IFERROR(VLOOKUP(D5265,Cadastro!$C$9:$D$1009,2,FALSE),"NOT FOUND"))</f>
        <v/>
      </c>
      <c r="F5265" s="76"/>
      <c r="G5265" s="94"/>
      <c r="H5265" s="97"/>
      <c r="I5265" s="77">
        <f t="shared" si="165"/>
        <v>0</v>
      </c>
      <c r="J5265" s="78" t="str">
        <f>IFERROR(IF(E5265="","",VLOOKUP(D5265,Saldo!$P$8:$Q$1009,2,FALSE)),"")</f>
        <v/>
      </c>
      <c r="K5265" s="76"/>
      <c r="L5265" s="74" t="str">
        <f t="shared" si="164"/>
        <v/>
      </c>
    </row>
    <row r="5266" spans="1:12" ht="18.95" customHeight="1" x14ac:dyDescent="0.25">
      <c r="A5266" s="52"/>
      <c r="C5266" s="185"/>
      <c r="D5266" s="76"/>
      <c r="E5266" s="76" t="str">
        <f>IF(D5266="","",IFERROR(VLOOKUP(D5266,Cadastro!$C$9:$D$1009,2,FALSE),"NOT FOUND"))</f>
        <v/>
      </c>
      <c r="F5266" s="76"/>
      <c r="G5266" s="94"/>
      <c r="H5266" s="97"/>
      <c r="I5266" s="77">
        <f t="shared" si="165"/>
        <v>0</v>
      </c>
      <c r="J5266" s="78" t="str">
        <f>IFERROR(IF(E5266="","",VLOOKUP(D5266,Saldo!$P$8:$Q$1009,2,FALSE)),"")</f>
        <v/>
      </c>
      <c r="K5266" s="76"/>
      <c r="L5266" s="74" t="str">
        <f t="shared" si="164"/>
        <v/>
      </c>
    </row>
    <row r="5267" spans="1:12" ht="18.95" customHeight="1" x14ac:dyDescent="0.25">
      <c r="A5267" s="52"/>
      <c r="C5267" s="185"/>
      <c r="D5267" s="76"/>
      <c r="E5267" s="76" t="str">
        <f>IF(D5267="","",IFERROR(VLOOKUP(D5267,Cadastro!$C$9:$D$1009,2,FALSE),"NOT FOUND"))</f>
        <v/>
      </c>
      <c r="F5267" s="76"/>
      <c r="G5267" s="94"/>
      <c r="H5267" s="97"/>
      <c r="I5267" s="77">
        <f t="shared" si="165"/>
        <v>0</v>
      </c>
      <c r="J5267" s="78" t="str">
        <f>IFERROR(IF(E5267="","",VLOOKUP(D5267,Saldo!$P$8:$Q$1009,2,FALSE)),"")</f>
        <v/>
      </c>
      <c r="K5267" s="76"/>
      <c r="L5267" s="74" t="str">
        <f t="shared" si="164"/>
        <v/>
      </c>
    </row>
    <row r="5268" spans="1:12" ht="18.95" customHeight="1" x14ac:dyDescent="0.25">
      <c r="A5268" s="52"/>
      <c r="C5268" s="185"/>
      <c r="D5268" s="76"/>
      <c r="E5268" s="76" t="str">
        <f>IF(D5268="","",IFERROR(VLOOKUP(D5268,Cadastro!$C$9:$D$1009,2,FALSE),"NOT FOUND"))</f>
        <v/>
      </c>
      <c r="F5268" s="76"/>
      <c r="G5268" s="94"/>
      <c r="H5268" s="97"/>
      <c r="I5268" s="77">
        <f t="shared" si="165"/>
        <v>0</v>
      </c>
      <c r="J5268" s="78" t="str">
        <f>IFERROR(IF(E5268="","",VLOOKUP(D5268,Saldo!$P$8:$Q$1009,2,FALSE)),"")</f>
        <v/>
      </c>
      <c r="K5268" s="76"/>
      <c r="L5268" s="74" t="str">
        <f t="shared" si="164"/>
        <v/>
      </c>
    </row>
    <row r="5269" spans="1:12" ht="18.95" customHeight="1" x14ac:dyDescent="0.25">
      <c r="A5269" s="52"/>
      <c r="C5269" s="185"/>
      <c r="D5269" s="76"/>
      <c r="E5269" s="76" t="str">
        <f>IF(D5269="","",IFERROR(VLOOKUP(D5269,Cadastro!$C$9:$D$1009,2,FALSE),"NOT FOUND"))</f>
        <v/>
      </c>
      <c r="F5269" s="76"/>
      <c r="G5269" s="94"/>
      <c r="H5269" s="97"/>
      <c r="I5269" s="77">
        <f t="shared" si="165"/>
        <v>0</v>
      </c>
      <c r="J5269" s="78" t="str">
        <f>IFERROR(IF(E5269="","",VLOOKUP(D5269,Saldo!$P$8:$Q$1009,2,FALSE)),"")</f>
        <v/>
      </c>
      <c r="K5269" s="76"/>
      <c r="L5269" s="74" t="str">
        <f t="shared" si="164"/>
        <v/>
      </c>
    </row>
    <row r="5270" spans="1:12" ht="18.95" customHeight="1" x14ac:dyDescent="0.25">
      <c r="A5270" s="52"/>
      <c r="C5270" s="185"/>
      <c r="D5270" s="76"/>
      <c r="E5270" s="76" t="str">
        <f>IF(D5270="","",IFERROR(VLOOKUP(D5270,Cadastro!$C$9:$D$1009,2,FALSE),"NOT FOUND"))</f>
        <v/>
      </c>
      <c r="F5270" s="76"/>
      <c r="G5270" s="94"/>
      <c r="H5270" s="97"/>
      <c r="I5270" s="77">
        <f t="shared" si="165"/>
        <v>0</v>
      </c>
      <c r="J5270" s="78" t="str">
        <f>IFERROR(IF(E5270="","",VLOOKUP(D5270,Saldo!$P$8:$Q$1009,2,FALSE)),"")</f>
        <v/>
      </c>
      <c r="K5270" s="76"/>
      <c r="L5270" s="74" t="str">
        <f t="shared" si="164"/>
        <v/>
      </c>
    </row>
    <row r="5271" spans="1:12" ht="18.95" customHeight="1" x14ac:dyDescent="0.25">
      <c r="A5271" s="52"/>
      <c r="C5271" s="185"/>
      <c r="D5271" s="76"/>
      <c r="E5271" s="76" t="str">
        <f>IF(D5271="","",IFERROR(VLOOKUP(D5271,Cadastro!$C$9:$D$1009,2,FALSE),"NOT FOUND"))</f>
        <v/>
      </c>
      <c r="F5271" s="76"/>
      <c r="G5271" s="94"/>
      <c r="H5271" s="97"/>
      <c r="I5271" s="77">
        <f t="shared" si="165"/>
        <v>0</v>
      </c>
      <c r="J5271" s="78" t="str">
        <f>IFERROR(IF(E5271="","",VLOOKUP(D5271,Saldo!$P$8:$Q$1009,2,FALSE)),"")</f>
        <v/>
      </c>
      <c r="K5271" s="76"/>
      <c r="L5271" s="74" t="str">
        <f t="shared" si="164"/>
        <v/>
      </c>
    </row>
    <row r="5272" spans="1:12" ht="18.95" customHeight="1" x14ac:dyDescent="0.25">
      <c r="A5272" s="52"/>
      <c r="C5272" s="185"/>
      <c r="D5272" s="76"/>
      <c r="E5272" s="76" t="str">
        <f>IF(D5272="","",IFERROR(VLOOKUP(D5272,Cadastro!$C$9:$D$1009,2,FALSE),"NOT FOUND"))</f>
        <v/>
      </c>
      <c r="F5272" s="76"/>
      <c r="G5272" s="94"/>
      <c r="H5272" s="97"/>
      <c r="I5272" s="77">
        <f t="shared" si="165"/>
        <v>0</v>
      </c>
      <c r="J5272" s="78" t="str">
        <f>IFERROR(IF(E5272="","",VLOOKUP(D5272,Saldo!$P$8:$Q$1009,2,FALSE)),"")</f>
        <v/>
      </c>
      <c r="K5272" s="76"/>
      <c r="L5272" s="74" t="str">
        <f t="shared" si="164"/>
        <v/>
      </c>
    </row>
    <row r="5273" spans="1:12" ht="18.95" customHeight="1" x14ac:dyDescent="0.25">
      <c r="A5273" s="52"/>
      <c r="C5273" s="185"/>
      <c r="D5273" s="76"/>
      <c r="E5273" s="76" t="str">
        <f>IF(D5273="","",IFERROR(VLOOKUP(D5273,Cadastro!$C$9:$D$1009,2,FALSE),"NOT FOUND"))</f>
        <v/>
      </c>
      <c r="F5273" s="76"/>
      <c r="G5273" s="94"/>
      <c r="H5273" s="97"/>
      <c r="I5273" s="77">
        <f t="shared" si="165"/>
        <v>0</v>
      </c>
      <c r="J5273" s="78" t="str">
        <f>IFERROR(IF(E5273="","",VLOOKUP(D5273,Saldo!$P$8:$Q$1009,2,FALSE)),"")</f>
        <v/>
      </c>
      <c r="K5273" s="76"/>
      <c r="L5273" s="74" t="str">
        <f t="shared" si="164"/>
        <v/>
      </c>
    </row>
    <row r="5274" spans="1:12" ht="18.95" customHeight="1" x14ac:dyDescent="0.25">
      <c r="A5274" s="52"/>
      <c r="C5274" s="185"/>
      <c r="D5274" s="76"/>
      <c r="E5274" s="76" t="str">
        <f>IF(D5274="","",IFERROR(VLOOKUP(D5274,Cadastro!$C$9:$D$1009,2,FALSE),"NOT FOUND"))</f>
        <v/>
      </c>
      <c r="F5274" s="76"/>
      <c r="G5274" s="94"/>
      <c r="H5274" s="97"/>
      <c r="I5274" s="77">
        <f t="shared" si="165"/>
        <v>0</v>
      </c>
      <c r="J5274" s="78" t="str">
        <f>IFERROR(IF(E5274="","",VLOOKUP(D5274,Saldo!$P$8:$Q$1009,2,FALSE)),"")</f>
        <v/>
      </c>
      <c r="K5274" s="76"/>
      <c r="L5274" s="74" t="str">
        <f t="shared" si="164"/>
        <v/>
      </c>
    </row>
    <row r="5275" spans="1:12" ht="18.95" customHeight="1" x14ac:dyDescent="0.25">
      <c r="A5275" s="52"/>
      <c r="C5275" s="185"/>
      <c r="D5275" s="76"/>
      <c r="E5275" s="76" t="str">
        <f>IF(D5275="","",IFERROR(VLOOKUP(D5275,Cadastro!$C$9:$D$1009,2,FALSE),"NOT FOUND"))</f>
        <v/>
      </c>
      <c r="F5275" s="76"/>
      <c r="G5275" s="94"/>
      <c r="H5275" s="97"/>
      <c r="I5275" s="77">
        <f t="shared" si="165"/>
        <v>0</v>
      </c>
      <c r="J5275" s="78" t="str">
        <f>IFERROR(IF(E5275="","",VLOOKUP(D5275,Saldo!$P$8:$Q$1009,2,FALSE)),"")</f>
        <v/>
      </c>
      <c r="K5275" s="76"/>
      <c r="L5275" s="74" t="str">
        <f t="shared" si="164"/>
        <v/>
      </c>
    </row>
    <row r="5276" spans="1:12" ht="18.95" customHeight="1" x14ac:dyDescent="0.25">
      <c r="A5276" s="52"/>
      <c r="C5276" s="185"/>
      <c r="D5276" s="76"/>
      <c r="E5276" s="76" t="str">
        <f>IF(D5276="","",IFERROR(VLOOKUP(D5276,Cadastro!$C$9:$D$1009,2,FALSE),"NOT FOUND"))</f>
        <v/>
      </c>
      <c r="F5276" s="76"/>
      <c r="G5276" s="94"/>
      <c r="H5276" s="97"/>
      <c r="I5276" s="77">
        <f t="shared" si="165"/>
        <v>0</v>
      </c>
      <c r="J5276" s="78" t="str">
        <f>IFERROR(IF(E5276="","",VLOOKUP(D5276,Saldo!$P$8:$Q$1009,2,FALSE)),"")</f>
        <v/>
      </c>
      <c r="K5276" s="76"/>
      <c r="L5276" s="74" t="str">
        <f t="shared" si="164"/>
        <v/>
      </c>
    </row>
    <row r="5277" spans="1:12" ht="18.95" customHeight="1" x14ac:dyDescent="0.25">
      <c r="A5277" s="52"/>
      <c r="C5277" s="185"/>
      <c r="D5277" s="76"/>
      <c r="E5277" s="76" t="str">
        <f>IF(D5277="","",IFERROR(VLOOKUP(D5277,Cadastro!$C$9:$D$1009,2,FALSE),"NOT FOUND"))</f>
        <v/>
      </c>
      <c r="F5277" s="76"/>
      <c r="G5277" s="94"/>
      <c r="H5277" s="97"/>
      <c r="I5277" s="77">
        <f t="shared" si="165"/>
        <v>0</v>
      </c>
      <c r="J5277" s="78" t="str">
        <f>IFERROR(IF(E5277="","",VLOOKUP(D5277,Saldo!$P$8:$Q$1009,2,FALSE)),"")</f>
        <v/>
      </c>
      <c r="K5277" s="76"/>
      <c r="L5277" s="74" t="str">
        <f t="shared" si="164"/>
        <v/>
      </c>
    </row>
    <row r="5278" spans="1:12" ht="18.95" customHeight="1" x14ac:dyDescent="0.25">
      <c r="A5278" s="52"/>
      <c r="C5278" s="185"/>
      <c r="D5278" s="76"/>
      <c r="E5278" s="76" t="str">
        <f>IF(D5278="","",IFERROR(VLOOKUP(D5278,Cadastro!$C$9:$D$1009,2,FALSE),"NOT FOUND"))</f>
        <v/>
      </c>
      <c r="F5278" s="76"/>
      <c r="G5278" s="94"/>
      <c r="H5278" s="97"/>
      <c r="I5278" s="77">
        <f t="shared" si="165"/>
        <v>0</v>
      </c>
      <c r="J5278" s="78" t="str">
        <f>IFERROR(IF(E5278="","",VLOOKUP(D5278,Saldo!$P$8:$Q$1009,2,FALSE)),"")</f>
        <v/>
      </c>
      <c r="K5278" s="76"/>
      <c r="L5278" s="74" t="str">
        <f t="shared" si="164"/>
        <v/>
      </c>
    </row>
    <row r="5279" spans="1:12" ht="18.95" customHeight="1" x14ac:dyDescent="0.25">
      <c r="A5279" s="52"/>
      <c r="C5279" s="185"/>
      <c r="D5279" s="76"/>
      <c r="E5279" s="76" t="str">
        <f>IF(D5279="","",IFERROR(VLOOKUP(D5279,Cadastro!$C$9:$D$1009,2,FALSE),"NOT FOUND"))</f>
        <v/>
      </c>
      <c r="F5279" s="76"/>
      <c r="G5279" s="94"/>
      <c r="H5279" s="97"/>
      <c r="I5279" s="77">
        <f t="shared" si="165"/>
        <v>0</v>
      </c>
      <c r="J5279" s="78" t="str">
        <f>IFERROR(IF(E5279="","",VLOOKUP(D5279,Saldo!$P$8:$Q$1009,2,FALSE)),"")</f>
        <v/>
      </c>
      <c r="K5279" s="76"/>
      <c r="L5279" s="74" t="str">
        <f t="shared" si="164"/>
        <v/>
      </c>
    </row>
    <row r="5280" spans="1:12" ht="18.95" customHeight="1" x14ac:dyDescent="0.25">
      <c r="A5280" s="52"/>
      <c r="C5280" s="185"/>
      <c r="D5280" s="76"/>
      <c r="E5280" s="76" t="str">
        <f>IF(D5280="","",IFERROR(VLOOKUP(D5280,Cadastro!$C$9:$D$1009,2,FALSE),"NOT FOUND"))</f>
        <v/>
      </c>
      <c r="F5280" s="76"/>
      <c r="G5280" s="94"/>
      <c r="H5280" s="97"/>
      <c r="I5280" s="77">
        <f t="shared" si="165"/>
        <v>0</v>
      </c>
      <c r="J5280" s="78" t="str">
        <f>IFERROR(IF(E5280="","",VLOOKUP(D5280,Saldo!$P$8:$Q$1009,2,FALSE)),"")</f>
        <v/>
      </c>
      <c r="K5280" s="76"/>
      <c r="L5280" s="74" t="str">
        <f t="shared" si="164"/>
        <v/>
      </c>
    </row>
    <row r="5281" spans="1:12" ht="18.95" customHeight="1" x14ac:dyDescent="0.25">
      <c r="A5281" s="52"/>
      <c r="C5281" s="185"/>
      <c r="D5281" s="76"/>
      <c r="E5281" s="76" t="str">
        <f>IF(D5281="","",IFERROR(VLOOKUP(D5281,Cadastro!$C$9:$D$1009,2,FALSE),"NOT FOUND"))</f>
        <v/>
      </c>
      <c r="F5281" s="76"/>
      <c r="G5281" s="94"/>
      <c r="H5281" s="97"/>
      <c r="I5281" s="77">
        <f t="shared" si="165"/>
        <v>0</v>
      </c>
      <c r="J5281" s="78" t="str">
        <f>IFERROR(IF(E5281="","",VLOOKUP(D5281,Saldo!$P$8:$Q$1009,2,FALSE)),"")</f>
        <v/>
      </c>
      <c r="K5281" s="76"/>
      <c r="L5281" s="74" t="str">
        <f t="shared" si="164"/>
        <v/>
      </c>
    </row>
    <row r="5282" spans="1:12" ht="18.95" customHeight="1" x14ac:dyDescent="0.25">
      <c r="A5282" s="52"/>
      <c r="C5282" s="185"/>
      <c r="D5282" s="76"/>
      <c r="E5282" s="76" t="str">
        <f>IF(D5282="","",IFERROR(VLOOKUP(D5282,Cadastro!$C$9:$D$1009,2,FALSE),"NOT FOUND"))</f>
        <v/>
      </c>
      <c r="F5282" s="76"/>
      <c r="G5282" s="94"/>
      <c r="H5282" s="97"/>
      <c r="I5282" s="77">
        <f t="shared" si="165"/>
        <v>0</v>
      </c>
      <c r="J5282" s="78" t="str">
        <f>IFERROR(IF(E5282="","",VLOOKUP(D5282,Saldo!$P$8:$Q$1009,2,FALSE)),"")</f>
        <v/>
      </c>
      <c r="K5282" s="76"/>
      <c r="L5282" s="74" t="str">
        <f t="shared" si="164"/>
        <v/>
      </c>
    </row>
    <row r="5283" spans="1:12" ht="18.95" customHeight="1" x14ac:dyDescent="0.25">
      <c r="A5283" s="52"/>
      <c r="C5283" s="185"/>
      <c r="D5283" s="76"/>
      <c r="E5283" s="76" t="str">
        <f>IF(D5283="","",IFERROR(VLOOKUP(D5283,Cadastro!$C$9:$D$1009,2,FALSE),"NOT FOUND"))</f>
        <v/>
      </c>
      <c r="F5283" s="76"/>
      <c r="G5283" s="94"/>
      <c r="H5283" s="97"/>
      <c r="I5283" s="77">
        <f t="shared" si="165"/>
        <v>0</v>
      </c>
      <c r="J5283" s="78" t="str">
        <f>IFERROR(IF(E5283="","",VLOOKUP(D5283,Saldo!$P$8:$Q$1009,2,FALSE)),"")</f>
        <v/>
      </c>
      <c r="K5283" s="76"/>
      <c r="L5283" s="74" t="str">
        <f t="shared" si="164"/>
        <v/>
      </c>
    </row>
    <row r="5284" spans="1:12" ht="18.95" customHeight="1" x14ac:dyDescent="0.25">
      <c r="A5284" s="52"/>
      <c r="C5284" s="185"/>
      <c r="D5284" s="76"/>
      <c r="E5284" s="76" t="str">
        <f>IF(D5284="","",IFERROR(VLOOKUP(D5284,Cadastro!$C$9:$D$1009,2,FALSE),"NOT FOUND"))</f>
        <v/>
      </c>
      <c r="F5284" s="76"/>
      <c r="G5284" s="94"/>
      <c r="H5284" s="97"/>
      <c r="I5284" s="77">
        <f t="shared" si="165"/>
        <v>0</v>
      </c>
      <c r="J5284" s="78" t="str">
        <f>IFERROR(IF(E5284="","",VLOOKUP(D5284,Saldo!$P$8:$Q$1009,2,FALSE)),"")</f>
        <v/>
      </c>
      <c r="K5284" s="76"/>
      <c r="L5284" s="74" t="str">
        <f t="shared" si="164"/>
        <v/>
      </c>
    </row>
    <row r="5285" spans="1:12" ht="18.95" customHeight="1" x14ac:dyDescent="0.25">
      <c r="A5285" s="52"/>
      <c r="C5285" s="185"/>
      <c r="D5285" s="76"/>
      <c r="E5285" s="76" t="str">
        <f>IF(D5285="","",IFERROR(VLOOKUP(D5285,Cadastro!$C$9:$D$1009,2,FALSE),"NOT FOUND"))</f>
        <v/>
      </c>
      <c r="F5285" s="76"/>
      <c r="G5285" s="94"/>
      <c r="H5285" s="97"/>
      <c r="I5285" s="77">
        <f t="shared" si="165"/>
        <v>0</v>
      </c>
      <c r="J5285" s="78" t="str">
        <f>IFERROR(IF(E5285="","",VLOOKUP(D5285,Saldo!$P$8:$Q$1009,2,FALSE)),"")</f>
        <v/>
      </c>
      <c r="K5285" s="76"/>
      <c r="L5285" s="74" t="str">
        <f t="shared" si="164"/>
        <v/>
      </c>
    </row>
    <row r="5286" spans="1:12" ht="18.95" customHeight="1" x14ac:dyDescent="0.25">
      <c r="A5286" s="52"/>
      <c r="C5286" s="185"/>
      <c r="D5286" s="76"/>
      <c r="E5286" s="76" t="str">
        <f>IF(D5286="","",IFERROR(VLOOKUP(D5286,Cadastro!$C$9:$D$1009,2,FALSE),"NOT FOUND"))</f>
        <v/>
      </c>
      <c r="F5286" s="76"/>
      <c r="G5286" s="94"/>
      <c r="H5286" s="97"/>
      <c r="I5286" s="77">
        <f t="shared" si="165"/>
        <v>0</v>
      </c>
      <c r="J5286" s="78" t="str">
        <f>IFERROR(IF(E5286="","",VLOOKUP(D5286,Saldo!$P$8:$Q$1009,2,FALSE)),"")</f>
        <v/>
      </c>
      <c r="K5286" s="76"/>
      <c r="L5286" s="74" t="str">
        <f t="shared" si="164"/>
        <v/>
      </c>
    </row>
    <row r="5287" spans="1:12" ht="18.95" customHeight="1" x14ac:dyDescent="0.25">
      <c r="A5287" s="52"/>
      <c r="C5287" s="185"/>
      <c r="D5287" s="76"/>
      <c r="E5287" s="76" t="str">
        <f>IF(D5287="","",IFERROR(VLOOKUP(D5287,Cadastro!$C$9:$D$1009,2,FALSE),"NOT FOUND"))</f>
        <v/>
      </c>
      <c r="F5287" s="76"/>
      <c r="G5287" s="94"/>
      <c r="H5287" s="97"/>
      <c r="I5287" s="77">
        <f t="shared" si="165"/>
        <v>0</v>
      </c>
      <c r="J5287" s="78" t="str">
        <f>IFERROR(IF(E5287="","",VLOOKUP(D5287,Saldo!$P$8:$Q$1009,2,FALSE)),"")</f>
        <v/>
      </c>
      <c r="K5287" s="76"/>
      <c r="L5287" s="74" t="str">
        <f t="shared" si="164"/>
        <v/>
      </c>
    </row>
    <row r="5288" spans="1:12" ht="18.95" customHeight="1" x14ac:dyDescent="0.25">
      <c r="A5288" s="52"/>
      <c r="C5288" s="185"/>
      <c r="D5288" s="76"/>
      <c r="E5288" s="76" t="str">
        <f>IF(D5288="","",IFERROR(VLOOKUP(D5288,Cadastro!$C$9:$D$1009,2,FALSE),"NOT FOUND"))</f>
        <v/>
      </c>
      <c r="F5288" s="76"/>
      <c r="G5288" s="94"/>
      <c r="H5288" s="97"/>
      <c r="I5288" s="77">
        <f t="shared" si="165"/>
        <v>0</v>
      </c>
      <c r="J5288" s="78" t="str">
        <f>IFERROR(IF(E5288="","",VLOOKUP(D5288,Saldo!$P$8:$Q$1009,2,FALSE)),"")</f>
        <v/>
      </c>
      <c r="K5288" s="76"/>
      <c r="L5288" s="74" t="str">
        <f t="shared" si="164"/>
        <v/>
      </c>
    </row>
    <row r="5289" spans="1:12" ht="18.95" customHeight="1" x14ac:dyDescent="0.25">
      <c r="A5289" s="52"/>
      <c r="C5289" s="185"/>
      <c r="D5289" s="76"/>
      <c r="E5289" s="76" t="str">
        <f>IF(D5289="","",IFERROR(VLOOKUP(D5289,Cadastro!$C$9:$D$1009,2,FALSE),"NOT FOUND"))</f>
        <v/>
      </c>
      <c r="F5289" s="76"/>
      <c r="G5289" s="94"/>
      <c r="H5289" s="97"/>
      <c r="I5289" s="77">
        <f t="shared" si="165"/>
        <v>0</v>
      </c>
      <c r="J5289" s="78" t="str">
        <f>IFERROR(IF(E5289="","",VLOOKUP(D5289,Saldo!$P$8:$Q$1009,2,FALSE)),"")</f>
        <v/>
      </c>
      <c r="K5289" s="76"/>
      <c r="L5289" s="74" t="str">
        <f t="shared" si="164"/>
        <v/>
      </c>
    </row>
    <row r="5290" spans="1:12" ht="18.95" customHeight="1" x14ac:dyDescent="0.25">
      <c r="A5290" s="52"/>
      <c r="C5290" s="185"/>
      <c r="D5290" s="76"/>
      <c r="E5290" s="76" t="str">
        <f>IF(D5290="","",IFERROR(VLOOKUP(D5290,Cadastro!$C$9:$D$1009,2,FALSE),"NOT FOUND"))</f>
        <v/>
      </c>
      <c r="F5290" s="76"/>
      <c r="G5290" s="94"/>
      <c r="H5290" s="97"/>
      <c r="I5290" s="77">
        <f t="shared" si="165"/>
        <v>0</v>
      </c>
      <c r="J5290" s="78" t="str">
        <f>IFERROR(IF(E5290="","",VLOOKUP(D5290,Saldo!$P$8:$Q$1009,2,FALSE)),"")</f>
        <v/>
      </c>
      <c r="K5290" s="76"/>
      <c r="L5290" s="74" t="str">
        <f t="shared" si="164"/>
        <v/>
      </c>
    </row>
    <row r="5291" spans="1:12" ht="18.95" customHeight="1" x14ac:dyDescent="0.25">
      <c r="A5291" s="52"/>
      <c r="C5291" s="185"/>
      <c r="D5291" s="76"/>
      <c r="E5291" s="76" t="str">
        <f>IF(D5291="","",IFERROR(VLOOKUP(D5291,Cadastro!$C$9:$D$1009,2,FALSE),"NOT FOUND"))</f>
        <v/>
      </c>
      <c r="F5291" s="76"/>
      <c r="G5291" s="94"/>
      <c r="H5291" s="97"/>
      <c r="I5291" s="77">
        <f t="shared" si="165"/>
        <v>0</v>
      </c>
      <c r="J5291" s="78" t="str">
        <f>IFERROR(IF(E5291="","",VLOOKUP(D5291,Saldo!$P$8:$Q$1009,2,FALSE)),"")</f>
        <v/>
      </c>
      <c r="K5291" s="76"/>
      <c r="L5291" s="74" t="str">
        <f t="shared" si="164"/>
        <v/>
      </c>
    </row>
    <row r="5292" spans="1:12" ht="18.95" customHeight="1" x14ac:dyDescent="0.25">
      <c r="A5292" s="52"/>
      <c r="C5292" s="185"/>
      <c r="D5292" s="76"/>
      <c r="E5292" s="76" t="str">
        <f>IF(D5292="","",IFERROR(VLOOKUP(D5292,Cadastro!$C$9:$D$1009,2,FALSE),"NOT FOUND"))</f>
        <v/>
      </c>
      <c r="F5292" s="76"/>
      <c r="G5292" s="94"/>
      <c r="H5292" s="97"/>
      <c r="I5292" s="77">
        <f t="shared" si="165"/>
        <v>0</v>
      </c>
      <c r="J5292" s="78" t="str">
        <f>IFERROR(IF(E5292="","",VLOOKUP(D5292,Saldo!$P$8:$Q$1009,2,FALSE)),"")</f>
        <v/>
      </c>
      <c r="K5292" s="76"/>
      <c r="L5292" s="74" t="str">
        <f t="shared" si="164"/>
        <v/>
      </c>
    </row>
    <row r="5293" spans="1:12" ht="18.95" customHeight="1" x14ac:dyDescent="0.25">
      <c r="A5293" s="52"/>
      <c r="C5293" s="185"/>
      <c r="D5293" s="76"/>
      <c r="E5293" s="76" t="str">
        <f>IF(D5293="","",IFERROR(VLOOKUP(D5293,Cadastro!$C$9:$D$1009,2,FALSE),"NOT FOUND"))</f>
        <v/>
      </c>
      <c r="F5293" s="76"/>
      <c r="G5293" s="94"/>
      <c r="H5293" s="97"/>
      <c r="I5293" s="77">
        <f t="shared" si="165"/>
        <v>0</v>
      </c>
      <c r="J5293" s="78" t="str">
        <f>IFERROR(IF(E5293="","",VLOOKUP(D5293,Saldo!$P$8:$Q$1009,2,FALSE)),"")</f>
        <v/>
      </c>
      <c r="K5293" s="76"/>
      <c r="L5293" s="74" t="str">
        <f t="shared" si="164"/>
        <v/>
      </c>
    </row>
    <row r="5294" spans="1:12" ht="18.95" customHeight="1" x14ac:dyDescent="0.25">
      <c r="A5294" s="52"/>
      <c r="C5294" s="185"/>
      <c r="D5294" s="76"/>
      <c r="E5294" s="76" t="str">
        <f>IF(D5294="","",IFERROR(VLOOKUP(D5294,Cadastro!$C$9:$D$1009,2,FALSE),"NOT FOUND"))</f>
        <v/>
      </c>
      <c r="F5294" s="76"/>
      <c r="G5294" s="94"/>
      <c r="H5294" s="97"/>
      <c r="I5294" s="77">
        <f t="shared" si="165"/>
        <v>0</v>
      </c>
      <c r="J5294" s="78" t="str">
        <f>IFERROR(IF(E5294="","",VLOOKUP(D5294,Saldo!$P$8:$Q$1009,2,FALSE)),"")</f>
        <v/>
      </c>
      <c r="K5294" s="76"/>
      <c r="L5294" s="74" t="str">
        <f t="shared" si="164"/>
        <v/>
      </c>
    </row>
    <row r="5295" spans="1:12" ht="18.95" customHeight="1" x14ac:dyDescent="0.25">
      <c r="A5295" s="52"/>
      <c r="C5295" s="185"/>
      <c r="D5295" s="76"/>
      <c r="E5295" s="76" t="str">
        <f>IF(D5295="","",IFERROR(VLOOKUP(D5295,Cadastro!$C$9:$D$1009,2,FALSE),"NOT FOUND"))</f>
        <v/>
      </c>
      <c r="F5295" s="76"/>
      <c r="G5295" s="94"/>
      <c r="H5295" s="97"/>
      <c r="I5295" s="77">
        <f t="shared" si="165"/>
        <v>0</v>
      </c>
      <c r="J5295" s="78" t="str">
        <f>IFERROR(IF(E5295="","",VLOOKUP(D5295,Saldo!$P$8:$Q$1009,2,FALSE)),"")</f>
        <v/>
      </c>
      <c r="K5295" s="76"/>
      <c r="L5295" s="74" t="str">
        <f t="shared" si="164"/>
        <v/>
      </c>
    </row>
    <row r="5296" spans="1:12" ht="18.95" customHeight="1" x14ac:dyDescent="0.25">
      <c r="A5296" s="52"/>
      <c r="C5296" s="185"/>
      <c r="D5296" s="76"/>
      <c r="E5296" s="76" t="str">
        <f>IF(D5296="","",IFERROR(VLOOKUP(D5296,Cadastro!$C$9:$D$1009,2,FALSE),"NOT FOUND"))</f>
        <v/>
      </c>
      <c r="F5296" s="76"/>
      <c r="G5296" s="94"/>
      <c r="H5296" s="97"/>
      <c r="I5296" s="77">
        <f t="shared" si="165"/>
        <v>0</v>
      </c>
      <c r="J5296" s="78" t="str">
        <f>IFERROR(IF(E5296="","",VLOOKUP(D5296,Saldo!$P$8:$Q$1009,2,FALSE)),"")</f>
        <v/>
      </c>
      <c r="K5296" s="76"/>
      <c r="L5296" s="74" t="str">
        <f t="shared" si="164"/>
        <v/>
      </c>
    </row>
    <row r="5297" spans="1:12" ht="18.95" customHeight="1" x14ac:dyDescent="0.25">
      <c r="A5297" s="52"/>
      <c r="C5297" s="185"/>
      <c r="D5297" s="76"/>
      <c r="E5297" s="76" t="str">
        <f>IF(D5297="","",IFERROR(VLOOKUP(D5297,Cadastro!$C$9:$D$1009,2,FALSE),"NOT FOUND"))</f>
        <v/>
      </c>
      <c r="F5297" s="76"/>
      <c r="G5297" s="94"/>
      <c r="H5297" s="97"/>
      <c r="I5297" s="77">
        <f t="shared" si="165"/>
        <v>0</v>
      </c>
      <c r="J5297" s="78" t="str">
        <f>IFERROR(IF(E5297="","",VLOOKUP(D5297,Saldo!$P$8:$Q$1009,2,FALSE)),"")</f>
        <v/>
      </c>
      <c r="K5297" s="76"/>
      <c r="L5297" s="74" t="str">
        <f t="shared" si="164"/>
        <v/>
      </c>
    </row>
    <row r="5298" spans="1:12" ht="18.95" customHeight="1" x14ac:dyDescent="0.25">
      <c r="A5298" s="52"/>
      <c r="C5298" s="185"/>
      <c r="D5298" s="76"/>
      <c r="E5298" s="76" t="str">
        <f>IF(D5298="","",IFERROR(VLOOKUP(D5298,Cadastro!$C$9:$D$1009,2,FALSE),"NOT FOUND"))</f>
        <v/>
      </c>
      <c r="F5298" s="76"/>
      <c r="G5298" s="94"/>
      <c r="H5298" s="97"/>
      <c r="I5298" s="77">
        <f t="shared" si="165"/>
        <v>0</v>
      </c>
      <c r="J5298" s="78" t="str">
        <f>IFERROR(IF(E5298="","",VLOOKUP(D5298,Saldo!$P$8:$Q$1009,2,FALSE)),"")</f>
        <v/>
      </c>
      <c r="K5298" s="76"/>
      <c r="L5298" s="74" t="str">
        <f t="shared" si="164"/>
        <v/>
      </c>
    </row>
    <row r="5299" spans="1:12" ht="18.95" customHeight="1" x14ac:dyDescent="0.25">
      <c r="A5299" s="52"/>
      <c r="C5299" s="185"/>
      <c r="D5299" s="76"/>
      <c r="E5299" s="76" t="str">
        <f>IF(D5299="","",IFERROR(VLOOKUP(D5299,Cadastro!$C$9:$D$1009,2,FALSE),"NOT FOUND"))</f>
        <v/>
      </c>
      <c r="F5299" s="76"/>
      <c r="G5299" s="94"/>
      <c r="H5299" s="97"/>
      <c r="I5299" s="77">
        <f t="shared" si="165"/>
        <v>0</v>
      </c>
      <c r="J5299" s="78" t="str">
        <f>IFERROR(IF(E5299="","",VLOOKUP(D5299,Saldo!$P$8:$Q$1009,2,FALSE)),"")</f>
        <v/>
      </c>
      <c r="K5299" s="76"/>
      <c r="L5299" s="74" t="str">
        <f t="shared" si="164"/>
        <v/>
      </c>
    </row>
    <row r="5300" spans="1:12" ht="18.95" customHeight="1" x14ac:dyDescent="0.25">
      <c r="A5300" s="52"/>
      <c r="C5300" s="185"/>
      <c r="D5300" s="76"/>
      <c r="E5300" s="76" t="str">
        <f>IF(D5300="","",IFERROR(VLOOKUP(D5300,Cadastro!$C$9:$D$1009,2,FALSE),"NOT FOUND"))</f>
        <v/>
      </c>
      <c r="F5300" s="76"/>
      <c r="G5300" s="94"/>
      <c r="H5300" s="97"/>
      <c r="I5300" s="77">
        <f t="shared" si="165"/>
        <v>0</v>
      </c>
      <c r="J5300" s="78" t="str">
        <f>IFERROR(IF(E5300="","",VLOOKUP(D5300,Saldo!$P$8:$Q$1009,2,FALSE)),"")</f>
        <v/>
      </c>
      <c r="K5300" s="76"/>
      <c r="L5300" s="74" t="str">
        <f t="shared" si="164"/>
        <v/>
      </c>
    </row>
    <row r="5301" spans="1:12" ht="18.95" customHeight="1" x14ac:dyDescent="0.25">
      <c r="A5301" s="52"/>
      <c r="C5301" s="185"/>
      <c r="D5301" s="76"/>
      <c r="E5301" s="76" t="str">
        <f>IF(D5301="","",IFERROR(VLOOKUP(D5301,Cadastro!$C$9:$D$1009,2,FALSE),"NOT FOUND"))</f>
        <v/>
      </c>
      <c r="F5301" s="76"/>
      <c r="G5301" s="94"/>
      <c r="H5301" s="97"/>
      <c r="I5301" s="77">
        <f t="shared" si="165"/>
        <v>0</v>
      </c>
      <c r="J5301" s="78" t="str">
        <f>IFERROR(IF(E5301="","",VLOOKUP(D5301,Saldo!$P$8:$Q$1009,2,FALSE)),"")</f>
        <v/>
      </c>
      <c r="K5301" s="76"/>
      <c r="L5301" s="74" t="str">
        <f t="shared" si="164"/>
        <v/>
      </c>
    </row>
    <row r="5302" spans="1:12" ht="18.95" customHeight="1" x14ac:dyDescent="0.25">
      <c r="A5302" s="52"/>
      <c r="C5302" s="185"/>
      <c r="D5302" s="76"/>
      <c r="E5302" s="76" t="str">
        <f>IF(D5302="","",IFERROR(VLOOKUP(D5302,Cadastro!$C$9:$D$1009,2,FALSE),"NOT FOUND"))</f>
        <v/>
      </c>
      <c r="F5302" s="76"/>
      <c r="G5302" s="94"/>
      <c r="H5302" s="97"/>
      <c r="I5302" s="77">
        <f t="shared" si="165"/>
        <v>0</v>
      </c>
      <c r="J5302" s="78" t="str">
        <f>IFERROR(IF(E5302="","",VLOOKUP(D5302,Saldo!$P$8:$Q$1009,2,FALSE)),"")</f>
        <v/>
      </c>
      <c r="K5302" s="76"/>
      <c r="L5302" s="74" t="str">
        <f t="shared" si="164"/>
        <v/>
      </c>
    </row>
    <row r="5303" spans="1:12" ht="18.95" customHeight="1" x14ac:dyDescent="0.25">
      <c r="A5303" s="52"/>
      <c r="C5303" s="185"/>
      <c r="D5303" s="76"/>
      <c r="E5303" s="76" t="str">
        <f>IF(D5303="","",IFERROR(VLOOKUP(D5303,Cadastro!$C$9:$D$1009,2,FALSE),"NOT FOUND"))</f>
        <v/>
      </c>
      <c r="F5303" s="76"/>
      <c r="G5303" s="94"/>
      <c r="H5303" s="97"/>
      <c r="I5303" s="77">
        <f t="shared" si="165"/>
        <v>0</v>
      </c>
      <c r="J5303" s="78" t="str">
        <f>IFERROR(IF(E5303="","",VLOOKUP(D5303,Saldo!$P$8:$Q$1009,2,FALSE)),"")</f>
        <v/>
      </c>
      <c r="K5303" s="76"/>
      <c r="L5303" s="74" t="str">
        <f t="shared" si="164"/>
        <v/>
      </c>
    </row>
    <row r="5304" spans="1:12" ht="18.95" customHeight="1" x14ac:dyDescent="0.25">
      <c r="A5304" s="52"/>
      <c r="C5304" s="185"/>
      <c r="D5304" s="76"/>
      <c r="E5304" s="76" t="str">
        <f>IF(D5304="","",IFERROR(VLOOKUP(D5304,Cadastro!$C$9:$D$1009,2,FALSE),"NOT FOUND"))</f>
        <v/>
      </c>
      <c r="F5304" s="76"/>
      <c r="G5304" s="94"/>
      <c r="H5304" s="97"/>
      <c r="I5304" s="77">
        <f t="shared" si="165"/>
        <v>0</v>
      </c>
      <c r="J5304" s="78" t="str">
        <f>IFERROR(IF(E5304="","",VLOOKUP(D5304,Saldo!$P$8:$Q$1009,2,FALSE)),"")</f>
        <v/>
      </c>
      <c r="K5304" s="76"/>
      <c r="L5304" s="74" t="str">
        <f t="shared" si="164"/>
        <v/>
      </c>
    </row>
    <row r="5305" spans="1:12" ht="18.95" customHeight="1" x14ac:dyDescent="0.25">
      <c r="A5305" s="52"/>
      <c r="C5305" s="185"/>
      <c r="D5305" s="76"/>
      <c r="E5305" s="76" t="str">
        <f>IF(D5305="","",IFERROR(VLOOKUP(D5305,Cadastro!$C$9:$D$1009,2,FALSE),"NOT FOUND"))</f>
        <v/>
      </c>
      <c r="F5305" s="76"/>
      <c r="G5305" s="94"/>
      <c r="H5305" s="97"/>
      <c r="I5305" s="77">
        <f t="shared" si="165"/>
        <v>0</v>
      </c>
      <c r="J5305" s="78" t="str">
        <f>IFERROR(IF(E5305="","",VLOOKUP(D5305,Saldo!$P$8:$Q$1009,2,FALSE)),"")</f>
        <v/>
      </c>
      <c r="K5305" s="76"/>
      <c r="L5305" s="74" t="str">
        <f t="shared" si="164"/>
        <v/>
      </c>
    </row>
    <row r="5306" spans="1:12" ht="18.95" customHeight="1" x14ac:dyDescent="0.25">
      <c r="A5306" s="52"/>
      <c r="C5306" s="185"/>
      <c r="D5306" s="76"/>
      <c r="E5306" s="76" t="str">
        <f>IF(D5306="","",IFERROR(VLOOKUP(D5306,Cadastro!$C$9:$D$1009,2,FALSE),"NOT FOUND"))</f>
        <v/>
      </c>
      <c r="F5306" s="76"/>
      <c r="G5306" s="94"/>
      <c r="H5306" s="97"/>
      <c r="I5306" s="77">
        <f t="shared" si="165"/>
        <v>0</v>
      </c>
      <c r="J5306" s="78" t="str">
        <f>IFERROR(IF(E5306="","",VLOOKUP(D5306,Saldo!$P$8:$Q$1009,2,FALSE)),"")</f>
        <v/>
      </c>
      <c r="K5306" s="76"/>
      <c r="L5306" s="74" t="str">
        <f t="shared" si="164"/>
        <v/>
      </c>
    </row>
    <row r="5307" spans="1:12" ht="18.95" customHeight="1" x14ac:dyDescent="0.25">
      <c r="A5307" s="52"/>
      <c r="C5307" s="185"/>
      <c r="D5307" s="76"/>
      <c r="E5307" s="76" t="str">
        <f>IF(D5307="","",IFERROR(VLOOKUP(D5307,Cadastro!$C$9:$D$1009,2,FALSE),"NOT FOUND"))</f>
        <v/>
      </c>
      <c r="F5307" s="76"/>
      <c r="G5307" s="94"/>
      <c r="H5307" s="97"/>
      <c r="I5307" s="77">
        <f t="shared" si="165"/>
        <v>0</v>
      </c>
      <c r="J5307" s="78" t="str">
        <f>IFERROR(IF(E5307="","",VLOOKUP(D5307,Saldo!$P$8:$Q$1009,2,FALSE)),"")</f>
        <v/>
      </c>
      <c r="K5307" s="76"/>
      <c r="L5307" s="74" t="str">
        <f t="shared" si="164"/>
        <v/>
      </c>
    </row>
    <row r="5308" spans="1:12" ht="18.95" customHeight="1" x14ac:dyDescent="0.25">
      <c r="A5308" s="52"/>
      <c r="C5308" s="185"/>
      <c r="D5308" s="76"/>
      <c r="E5308" s="76" t="str">
        <f>IF(D5308="","",IFERROR(VLOOKUP(D5308,Cadastro!$C$9:$D$1009,2,FALSE),"NOT FOUND"))</f>
        <v/>
      </c>
      <c r="F5308" s="76"/>
      <c r="G5308" s="94"/>
      <c r="H5308" s="97"/>
      <c r="I5308" s="77">
        <f t="shared" si="165"/>
        <v>0</v>
      </c>
      <c r="J5308" s="78" t="str">
        <f>IFERROR(IF(E5308="","",VLOOKUP(D5308,Saldo!$P$8:$Q$1009,2,FALSE)),"")</f>
        <v/>
      </c>
      <c r="K5308" s="76"/>
      <c r="L5308" s="74" t="str">
        <f t="shared" si="164"/>
        <v/>
      </c>
    </row>
    <row r="5309" spans="1:12" ht="18.95" customHeight="1" x14ac:dyDescent="0.25">
      <c r="A5309" s="52"/>
      <c r="C5309" s="185"/>
      <c r="D5309" s="76"/>
      <c r="E5309" s="76" t="str">
        <f>IF(D5309="","",IFERROR(VLOOKUP(D5309,Cadastro!$C$9:$D$1009,2,FALSE),"NOT FOUND"))</f>
        <v/>
      </c>
      <c r="F5309" s="76"/>
      <c r="G5309" s="94"/>
      <c r="H5309" s="97"/>
      <c r="I5309" s="77">
        <f t="shared" si="165"/>
        <v>0</v>
      </c>
      <c r="J5309" s="78" t="str">
        <f>IFERROR(IF(E5309="","",VLOOKUP(D5309,Saldo!$P$8:$Q$1009,2,FALSE)),"")</f>
        <v/>
      </c>
      <c r="K5309" s="76"/>
      <c r="L5309" s="74" t="str">
        <f t="shared" si="164"/>
        <v/>
      </c>
    </row>
    <row r="5310" spans="1:12" ht="18.95" customHeight="1" x14ac:dyDescent="0.25">
      <c r="A5310" s="52"/>
      <c r="C5310" s="185"/>
      <c r="D5310" s="76"/>
      <c r="E5310" s="76" t="str">
        <f>IF(D5310="","",IFERROR(VLOOKUP(D5310,Cadastro!$C$9:$D$1009,2,FALSE),"NOT FOUND"))</f>
        <v/>
      </c>
      <c r="F5310" s="76"/>
      <c r="G5310" s="94"/>
      <c r="H5310" s="97"/>
      <c r="I5310" s="77">
        <f t="shared" si="165"/>
        <v>0</v>
      </c>
      <c r="J5310" s="78" t="str">
        <f>IFERROR(IF(E5310="","",VLOOKUP(D5310,Saldo!$P$8:$Q$1009,2,FALSE)),"")</f>
        <v/>
      </c>
      <c r="K5310" s="76"/>
      <c r="L5310" s="74" t="str">
        <f t="shared" si="164"/>
        <v/>
      </c>
    </row>
    <row r="5311" spans="1:12" ht="18.95" customHeight="1" x14ac:dyDescent="0.25">
      <c r="A5311" s="52"/>
      <c r="C5311" s="185"/>
      <c r="D5311" s="76"/>
      <c r="E5311" s="76" t="str">
        <f>IF(D5311="","",IFERROR(VLOOKUP(D5311,Cadastro!$C$9:$D$1009,2,FALSE),"NOT FOUND"))</f>
        <v/>
      </c>
      <c r="F5311" s="76"/>
      <c r="G5311" s="94"/>
      <c r="H5311" s="97"/>
      <c r="I5311" s="77">
        <f t="shared" si="165"/>
        <v>0</v>
      </c>
      <c r="J5311" s="78" t="str">
        <f>IFERROR(IF(E5311="","",VLOOKUP(D5311,Saldo!$P$8:$Q$1009,2,FALSE)),"")</f>
        <v/>
      </c>
      <c r="K5311" s="76"/>
      <c r="L5311" s="74" t="str">
        <f t="shared" si="164"/>
        <v/>
      </c>
    </row>
    <row r="5312" spans="1:12" ht="18.95" customHeight="1" x14ac:dyDescent="0.25">
      <c r="A5312" s="52"/>
      <c r="C5312" s="185"/>
      <c r="D5312" s="76"/>
      <c r="E5312" s="76" t="str">
        <f>IF(D5312="","",IFERROR(VLOOKUP(D5312,Cadastro!$C$9:$D$1009,2,FALSE),"NOT FOUND"))</f>
        <v/>
      </c>
      <c r="F5312" s="76"/>
      <c r="G5312" s="94"/>
      <c r="H5312" s="97"/>
      <c r="I5312" s="77">
        <f t="shared" si="165"/>
        <v>0</v>
      </c>
      <c r="J5312" s="78" t="str">
        <f>IFERROR(IF(E5312="","",VLOOKUP(D5312,Saldo!$P$8:$Q$1009,2,FALSE)),"")</f>
        <v/>
      </c>
      <c r="K5312" s="76"/>
      <c r="L5312" s="74" t="str">
        <f t="shared" si="164"/>
        <v/>
      </c>
    </row>
    <row r="5313" spans="1:12" ht="18.95" customHeight="1" x14ac:dyDescent="0.25">
      <c r="A5313" s="52"/>
      <c r="C5313" s="185"/>
      <c r="D5313" s="76"/>
      <c r="E5313" s="76" t="str">
        <f>IF(D5313="","",IFERROR(VLOOKUP(D5313,Cadastro!$C$9:$D$1009,2,FALSE),"NOT FOUND"))</f>
        <v/>
      </c>
      <c r="F5313" s="76"/>
      <c r="G5313" s="94"/>
      <c r="H5313" s="97"/>
      <c r="I5313" s="77">
        <f t="shared" si="165"/>
        <v>0</v>
      </c>
      <c r="J5313" s="78" t="str">
        <f>IFERROR(IF(E5313="","",VLOOKUP(D5313,Saldo!$P$8:$Q$1009,2,FALSE)),"")</f>
        <v/>
      </c>
      <c r="K5313" s="76"/>
      <c r="L5313" s="74" t="str">
        <f t="shared" si="164"/>
        <v/>
      </c>
    </row>
    <row r="5314" spans="1:12" ht="18.95" customHeight="1" x14ac:dyDescent="0.25">
      <c r="A5314" s="52"/>
      <c r="C5314" s="185"/>
      <c r="D5314" s="76"/>
      <c r="E5314" s="76" t="str">
        <f>IF(D5314="","",IFERROR(VLOOKUP(D5314,Cadastro!$C$9:$D$1009,2,FALSE),"NOT FOUND"))</f>
        <v/>
      </c>
      <c r="F5314" s="76"/>
      <c r="G5314" s="94"/>
      <c r="H5314" s="97"/>
      <c r="I5314" s="77">
        <f t="shared" si="165"/>
        <v>0</v>
      </c>
      <c r="J5314" s="78" t="str">
        <f>IFERROR(IF(E5314="","",VLOOKUP(D5314,Saldo!$P$8:$Q$1009,2,FALSE)),"")</f>
        <v/>
      </c>
      <c r="K5314" s="76"/>
      <c r="L5314" s="74" t="str">
        <f t="shared" si="164"/>
        <v/>
      </c>
    </row>
    <row r="5315" spans="1:12" ht="18.95" customHeight="1" x14ac:dyDescent="0.25">
      <c r="A5315" s="52"/>
      <c r="C5315" s="185"/>
      <c r="D5315" s="76"/>
      <c r="E5315" s="76" t="str">
        <f>IF(D5315="","",IFERROR(VLOOKUP(D5315,Cadastro!$C$9:$D$1009,2,FALSE),"NOT FOUND"))</f>
        <v/>
      </c>
      <c r="F5315" s="76"/>
      <c r="G5315" s="94"/>
      <c r="H5315" s="97"/>
      <c r="I5315" s="77">
        <f t="shared" si="165"/>
        <v>0</v>
      </c>
      <c r="J5315" s="78" t="str">
        <f>IFERROR(IF(E5315="","",VLOOKUP(D5315,Saldo!$P$8:$Q$1009,2,FALSE)),"")</f>
        <v/>
      </c>
      <c r="K5315" s="76"/>
      <c r="L5315" s="74" t="str">
        <f t="shared" si="164"/>
        <v/>
      </c>
    </row>
    <row r="5316" spans="1:12" ht="18.95" customHeight="1" x14ac:dyDescent="0.25">
      <c r="A5316" s="52"/>
      <c r="C5316" s="185"/>
      <c r="D5316" s="76"/>
      <c r="E5316" s="76" t="str">
        <f>IF(D5316="","",IFERROR(VLOOKUP(D5316,Cadastro!$C$9:$D$1009,2,FALSE),"NOT FOUND"))</f>
        <v/>
      </c>
      <c r="F5316" s="76"/>
      <c r="G5316" s="94"/>
      <c r="H5316" s="97"/>
      <c r="I5316" s="77">
        <f t="shared" si="165"/>
        <v>0</v>
      </c>
      <c r="J5316" s="78" t="str">
        <f>IFERROR(IF(E5316="","",VLOOKUP(D5316,Saldo!$P$8:$Q$1009,2,FALSE)),"")</f>
        <v/>
      </c>
      <c r="K5316" s="76"/>
      <c r="L5316" s="74" t="str">
        <f t="shared" si="164"/>
        <v/>
      </c>
    </row>
    <row r="5317" spans="1:12" ht="18.95" customHeight="1" x14ac:dyDescent="0.25">
      <c r="A5317" s="52"/>
      <c r="C5317" s="185"/>
      <c r="D5317" s="76"/>
      <c r="E5317" s="76" t="str">
        <f>IF(D5317="","",IFERROR(VLOOKUP(D5317,Cadastro!$C$9:$D$1009,2,FALSE),"NOT FOUND"))</f>
        <v/>
      </c>
      <c r="F5317" s="76"/>
      <c r="G5317" s="94"/>
      <c r="H5317" s="97"/>
      <c r="I5317" s="77">
        <f t="shared" si="165"/>
        <v>0</v>
      </c>
      <c r="J5317" s="78" t="str">
        <f>IFERROR(IF(E5317="","",VLOOKUP(D5317,Saldo!$P$8:$Q$1009,2,FALSE)),"")</f>
        <v/>
      </c>
      <c r="K5317" s="76"/>
      <c r="L5317" s="74" t="str">
        <f t="shared" si="164"/>
        <v/>
      </c>
    </row>
    <row r="5318" spans="1:12" ht="18.95" customHeight="1" x14ac:dyDescent="0.25">
      <c r="A5318" s="52"/>
      <c r="C5318" s="185"/>
      <c r="D5318" s="76"/>
      <c r="E5318" s="76" t="str">
        <f>IF(D5318="","",IFERROR(VLOOKUP(D5318,Cadastro!$C$9:$D$1009,2,FALSE),"NOT FOUND"))</f>
        <v/>
      </c>
      <c r="F5318" s="76"/>
      <c r="G5318" s="94"/>
      <c r="H5318" s="97"/>
      <c r="I5318" s="77">
        <f t="shared" si="165"/>
        <v>0</v>
      </c>
      <c r="J5318" s="78" t="str">
        <f>IFERROR(IF(E5318="","",VLOOKUP(D5318,Saldo!$P$8:$Q$1009,2,FALSE)),"")</f>
        <v/>
      </c>
      <c r="K5318" s="76"/>
      <c r="L5318" s="74" t="str">
        <f t="shared" si="164"/>
        <v/>
      </c>
    </row>
    <row r="5319" spans="1:12" ht="18.95" customHeight="1" x14ac:dyDescent="0.25">
      <c r="A5319" s="52"/>
      <c r="C5319" s="185"/>
      <c r="D5319" s="76"/>
      <c r="E5319" s="76" t="str">
        <f>IF(D5319="","",IFERROR(VLOOKUP(D5319,Cadastro!$C$9:$D$1009,2,FALSE),"NOT FOUND"))</f>
        <v/>
      </c>
      <c r="F5319" s="76"/>
      <c r="G5319" s="94"/>
      <c r="H5319" s="97"/>
      <c r="I5319" s="77">
        <f t="shared" si="165"/>
        <v>0</v>
      </c>
      <c r="J5319" s="78" t="str">
        <f>IFERROR(IF(E5319="","",VLOOKUP(D5319,Saldo!$P$8:$Q$1009,2,FALSE)),"")</f>
        <v/>
      </c>
      <c r="K5319" s="76"/>
      <c r="L5319" s="74" t="str">
        <f t="shared" si="164"/>
        <v/>
      </c>
    </row>
    <row r="5320" spans="1:12" ht="18.95" customHeight="1" x14ac:dyDescent="0.25">
      <c r="A5320" s="52"/>
      <c r="C5320" s="185"/>
      <c r="D5320" s="76"/>
      <c r="E5320" s="76" t="str">
        <f>IF(D5320="","",IFERROR(VLOOKUP(D5320,Cadastro!$C$9:$D$1009,2,FALSE),"NOT FOUND"))</f>
        <v/>
      </c>
      <c r="F5320" s="76"/>
      <c r="G5320" s="94"/>
      <c r="H5320" s="97"/>
      <c r="I5320" s="77">
        <f t="shared" si="165"/>
        <v>0</v>
      </c>
      <c r="J5320" s="78" t="str">
        <f>IFERROR(IF(E5320="","",VLOOKUP(D5320,Saldo!$P$8:$Q$1009,2,FALSE)),"")</f>
        <v/>
      </c>
      <c r="K5320" s="76"/>
      <c r="L5320" s="74" t="str">
        <f t="shared" si="164"/>
        <v/>
      </c>
    </row>
    <row r="5321" spans="1:12" ht="18.95" customHeight="1" x14ac:dyDescent="0.25">
      <c r="A5321" s="52"/>
      <c r="C5321" s="185"/>
      <c r="D5321" s="76"/>
      <c r="E5321" s="76" t="str">
        <f>IF(D5321="","",IFERROR(VLOOKUP(D5321,Cadastro!$C$9:$D$1009,2,FALSE),"NOT FOUND"))</f>
        <v/>
      </c>
      <c r="F5321" s="76"/>
      <c r="G5321" s="94"/>
      <c r="H5321" s="97"/>
      <c r="I5321" s="77">
        <f t="shared" si="165"/>
        <v>0</v>
      </c>
      <c r="J5321" s="78" t="str">
        <f>IFERROR(IF(E5321="","",VLOOKUP(D5321,Saldo!$P$8:$Q$1009,2,FALSE)),"")</f>
        <v/>
      </c>
      <c r="K5321" s="76"/>
      <c r="L5321" s="74" t="str">
        <f t="shared" ref="L5321:L5384" si="166">IF(C5321="","",MONTH(C5321))</f>
        <v/>
      </c>
    </row>
    <row r="5322" spans="1:12" ht="18.95" customHeight="1" x14ac:dyDescent="0.25">
      <c r="A5322" s="52"/>
      <c r="C5322" s="185"/>
      <c r="D5322" s="76"/>
      <c r="E5322" s="76" t="str">
        <f>IF(D5322="","",IFERROR(VLOOKUP(D5322,Cadastro!$C$9:$D$1009,2,FALSE),"NOT FOUND"))</f>
        <v/>
      </c>
      <c r="F5322" s="76"/>
      <c r="G5322" s="94"/>
      <c r="H5322" s="97"/>
      <c r="I5322" s="77">
        <f t="shared" ref="I5322:I5385" si="167">IFERROR(G5322*H5322,"Check if QTY and Value are both valid")</f>
        <v>0</v>
      </c>
      <c r="J5322" s="78" t="str">
        <f>IFERROR(IF(E5322="","",VLOOKUP(D5322,Saldo!$P$8:$Q$1009,2,FALSE)),"")</f>
        <v/>
      </c>
      <c r="K5322" s="76"/>
      <c r="L5322" s="74" t="str">
        <f t="shared" si="166"/>
        <v/>
      </c>
    </row>
    <row r="5323" spans="1:12" ht="18.95" customHeight="1" x14ac:dyDescent="0.25">
      <c r="A5323" s="52"/>
      <c r="C5323" s="185"/>
      <c r="D5323" s="76"/>
      <c r="E5323" s="76" t="str">
        <f>IF(D5323="","",IFERROR(VLOOKUP(D5323,Cadastro!$C$9:$D$1009,2,FALSE),"NOT FOUND"))</f>
        <v/>
      </c>
      <c r="F5323" s="76"/>
      <c r="G5323" s="94"/>
      <c r="H5323" s="97"/>
      <c r="I5323" s="77">
        <f t="shared" si="167"/>
        <v>0</v>
      </c>
      <c r="J5323" s="78" t="str">
        <f>IFERROR(IF(E5323="","",VLOOKUP(D5323,Saldo!$P$8:$Q$1009,2,FALSE)),"")</f>
        <v/>
      </c>
      <c r="K5323" s="76"/>
      <c r="L5323" s="74" t="str">
        <f t="shared" si="166"/>
        <v/>
      </c>
    </row>
    <row r="5324" spans="1:12" ht="18.95" customHeight="1" x14ac:dyDescent="0.25">
      <c r="A5324" s="52"/>
      <c r="C5324" s="185"/>
      <c r="D5324" s="76"/>
      <c r="E5324" s="76" t="str">
        <f>IF(D5324="","",IFERROR(VLOOKUP(D5324,Cadastro!$C$9:$D$1009,2,FALSE),"NOT FOUND"))</f>
        <v/>
      </c>
      <c r="F5324" s="76"/>
      <c r="G5324" s="94"/>
      <c r="H5324" s="97"/>
      <c r="I5324" s="77">
        <f t="shared" si="167"/>
        <v>0</v>
      </c>
      <c r="J5324" s="78" t="str">
        <f>IFERROR(IF(E5324="","",VLOOKUP(D5324,Saldo!$P$8:$Q$1009,2,FALSE)),"")</f>
        <v/>
      </c>
      <c r="K5324" s="76"/>
      <c r="L5324" s="74" t="str">
        <f t="shared" si="166"/>
        <v/>
      </c>
    </row>
    <row r="5325" spans="1:12" ht="18.95" customHeight="1" x14ac:dyDescent="0.25">
      <c r="A5325" s="52"/>
      <c r="C5325" s="185"/>
      <c r="D5325" s="76"/>
      <c r="E5325" s="76" t="str">
        <f>IF(D5325="","",IFERROR(VLOOKUP(D5325,Cadastro!$C$9:$D$1009,2,FALSE),"NOT FOUND"))</f>
        <v/>
      </c>
      <c r="F5325" s="76"/>
      <c r="G5325" s="94"/>
      <c r="H5325" s="97"/>
      <c r="I5325" s="77">
        <f t="shared" si="167"/>
        <v>0</v>
      </c>
      <c r="J5325" s="78" t="str">
        <f>IFERROR(IF(E5325="","",VLOOKUP(D5325,Saldo!$P$8:$Q$1009,2,FALSE)),"")</f>
        <v/>
      </c>
      <c r="K5325" s="76"/>
      <c r="L5325" s="74" t="str">
        <f t="shared" si="166"/>
        <v/>
      </c>
    </row>
    <row r="5326" spans="1:12" ht="18.95" customHeight="1" x14ac:dyDescent="0.25">
      <c r="A5326" s="52"/>
      <c r="C5326" s="185"/>
      <c r="D5326" s="76"/>
      <c r="E5326" s="76" t="str">
        <f>IF(D5326="","",IFERROR(VLOOKUP(D5326,Cadastro!$C$9:$D$1009,2,FALSE),"NOT FOUND"))</f>
        <v/>
      </c>
      <c r="F5326" s="76"/>
      <c r="G5326" s="94"/>
      <c r="H5326" s="97"/>
      <c r="I5326" s="77">
        <f t="shared" si="167"/>
        <v>0</v>
      </c>
      <c r="J5326" s="78" t="str">
        <f>IFERROR(IF(E5326="","",VLOOKUP(D5326,Saldo!$P$8:$Q$1009,2,FALSE)),"")</f>
        <v/>
      </c>
      <c r="K5326" s="76"/>
      <c r="L5326" s="74" t="str">
        <f t="shared" si="166"/>
        <v/>
      </c>
    </row>
    <row r="5327" spans="1:12" ht="18.95" customHeight="1" x14ac:dyDescent="0.25">
      <c r="A5327" s="52"/>
      <c r="C5327" s="185"/>
      <c r="D5327" s="76"/>
      <c r="E5327" s="76" t="str">
        <f>IF(D5327="","",IFERROR(VLOOKUP(D5327,Cadastro!$C$9:$D$1009,2,FALSE),"NOT FOUND"))</f>
        <v/>
      </c>
      <c r="F5327" s="76"/>
      <c r="G5327" s="94"/>
      <c r="H5327" s="97"/>
      <c r="I5327" s="77">
        <f t="shared" si="167"/>
        <v>0</v>
      </c>
      <c r="J5327" s="78" t="str">
        <f>IFERROR(IF(E5327="","",VLOOKUP(D5327,Saldo!$P$8:$Q$1009,2,FALSE)),"")</f>
        <v/>
      </c>
      <c r="K5327" s="76"/>
      <c r="L5327" s="74" t="str">
        <f t="shared" si="166"/>
        <v/>
      </c>
    </row>
    <row r="5328" spans="1:12" ht="18.95" customHeight="1" x14ac:dyDescent="0.25">
      <c r="A5328" s="52"/>
      <c r="C5328" s="185"/>
      <c r="D5328" s="76"/>
      <c r="E5328" s="76" t="str">
        <f>IF(D5328="","",IFERROR(VLOOKUP(D5328,Cadastro!$C$9:$D$1009,2,FALSE),"NOT FOUND"))</f>
        <v/>
      </c>
      <c r="F5328" s="76"/>
      <c r="G5328" s="94"/>
      <c r="H5328" s="97"/>
      <c r="I5328" s="77">
        <f t="shared" si="167"/>
        <v>0</v>
      </c>
      <c r="J5328" s="78" t="str">
        <f>IFERROR(IF(E5328="","",VLOOKUP(D5328,Saldo!$P$8:$Q$1009,2,FALSE)),"")</f>
        <v/>
      </c>
      <c r="K5328" s="76"/>
      <c r="L5328" s="74" t="str">
        <f t="shared" si="166"/>
        <v/>
      </c>
    </row>
    <row r="5329" spans="1:12" ht="18.95" customHeight="1" x14ac:dyDescent="0.25">
      <c r="A5329" s="52"/>
      <c r="C5329" s="185"/>
      <c r="D5329" s="76"/>
      <c r="E5329" s="76" t="str">
        <f>IF(D5329="","",IFERROR(VLOOKUP(D5329,Cadastro!$C$9:$D$1009,2,FALSE),"NOT FOUND"))</f>
        <v/>
      </c>
      <c r="F5329" s="76"/>
      <c r="G5329" s="94"/>
      <c r="H5329" s="97"/>
      <c r="I5329" s="77">
        <f t="shared" si="167"/>
        <v>0</v>
      </c>
      <c r="J5329" s="78" t="str">
        <f>IFERROR(IF(E5329="","",VLOOKUP(D5329,Saldo!$P$8:$Q$1009,2,FALSE)),"")</f>
        <v/>
      </c>
      <c r="K5329" s="76"/>
      <c r="L5329" s="74" t="str">
        <f t="shared" si="166"/>
        <v/>
      </c>
    </row>
    <row r="5330" spans="1:12" ht="18.95" customHeight="1" x14ac:dyDescent="0.25">
      <c r="A5330" s="52"/>
      <c r="C5330" s="185"/>
      <c r="D5330" s="76"/>
      <c r="E5330" s="76" t="str">
        <f>IF(D5330="","",IFERROR(VLOOKUP(D5330,Cadastro!$C$9:$D$1009,2,FALSE),"NOT FOUND"))</f>
        <v/>
      </c>
      <c r="F5330" s="76"/>
      <c r="G5330" s="94"/>
      <c r="H5330" s="97"/>
      <c r="I5330" s="77">
        <f t="shared" si="167"/>
        <v>0</v>
      </c>
      <c r="J5330" s="78" t="str">
        <f>IFERROR(IF(E5330="","",VLOOKUP(D5330,Saldo!$P$8:$Q$1009,2,FALSE)),"")</f>
        <v/>
      </c>
      <c r="K5330" s="76"/>
      <c r="L5330" s="74" t="str">
        <f t="shared" si="166"/>
        <v/>
      </c>
    </row>
    <row r="5331" spans="1:12" ht="18.95" customHeight="1" x14ac:dyDescent="0.25">
      <c r="A5331" s="52"/>
      <c r="C5331" s="185"/>
      <c r="D5331" s="76"/>
      <c r="E5331" s="76" t="str">
        <f>IF(D5331="","",IFERROR(VLOOKUP(D5331,Cadastro!$C$9:$D$1009,2,FALSE),"NOT FOUND"))</f>
        <v/>
      </c>
      <c r="F5331" s="76"/>
      <c r="G5331" s="94"/>
      <c r="H5331" s="97"/>
      <c r="I5331" s="77">
        <f t="shared" si="167"/>
        <v>0</v>
      </c>
      <c r="J5331" s="78" t="str">
        <f>IFERROR(IF(E5331="","",VLOOKUP(D5331,Saldo!$P$8:$Q$1009,2,FALSE)),"")</f>
        <v/>
      </c>
      <c r="K5331" s="76"/>
      <c r="L5331" s="74" t="str">
        <f t="shared" si="166"/>
        <v/>
      </c>
    </row>
    <row r="5332" spans="1:12" ht="18.95" customHeight="1" x14ac:dyDescent="0.25">
      <c r="A5332" s="52"/>
      <c r="C5332" s="185"/>
      <c r="D5332" s="76"/>
      <c r="E5332" s="76" t="str">
        <f>IF(D5332="","",IFERROR(VLOOKUP(D5332,Cadastro!$C$9:$D$1009,2,FALSE),"NOT FOUND"))</f>
        <v/>
      </c>
      <c r="F5332" s="76"/>
      <c r="G5332" s="94"/>
      <c r="H5332" s="97"/>
      <c r="I5332" s="77">
        <f t="shared" si="167"/>
        <v>0</v>
      </c>
      <c r="J5332" s="78" t="str">
        <f>IFERROR(IF(E5332="","",VLOOKUP(D5332,Saldo!$P$8:$Q$1009,2,FALSE)),"")</f>
        <v/>
      </c>
      <c r="K5332" s="76"/>
      <c r="L5332" s="74" t="str">
        <f t="shared" si="166"/>
        <v/>
      </c>
    </row>
    <row r="5333" spans="1:12" ht="18.95" customHeight="1" x14ac:dyDescent="0.25">
      <c r="A5333" s="52"/>
      <c r="C5333" s="185"/>
      <c r="D5333" s="76"/>
      <c r="E5333" s="76" t="str">
        <f>IF(D5333="","",IFERROR(VLOOKUP(D5333,Cadastro!$C$9:$D$1009,2,FALSE),"NOT FOUND"))</f>
        <v/>
      </c>
      <c r="F5333" s="76"/>
      <c r="G5333" s="94"/>
      <c r="H5333" s="97"/>
      <c r="I5333" s="77">
        <f t="shared" si="167"/>
        <v>0</v>
      </c>
      <c r="J5333" s="78" t="str">
        <f>IFERROR(IF(E5333="","",VLOOKUP(D5333,Saldo!$P$8:$Q$1009,2,FALSE)),"")</f>
        <v/>
      </c>
      <c r="K5333" s="76"/>
      <c r="L5333" s="74" t="str">
        <f t="shared" si="166"/>
        <v/>
      </c>
    </row>
    <row r="5334" spans="1:12" ht="18.95" customHeight="1" x14ac:dyDescent="0.25">
      <c r="A5334" s="52"/>
      <c r="C5334" s="185"/>
      <c r="D5334" s="76"/>
      <c r="E5334" s="76" t="str">
        <f>IF(D5334="","",IFERROR(VLOOKUP(D5334,Cadastro!$C$9:$D$1009,2,FALSE),"NOT FOUND"))</f>
        <v/>
      </c>
      <c r="F5334" s="76"/>
      <c r="G5334" s="94"/>
      <c r="H5334" s="97"/>
      <c r="I5334" s="77">
        <f t="shared" si="167"/>
        <v>0</v>
      </c>
      <c r="J5334" s="78" t="str">
        <f>IFERROR(IF(E5334="","",VLOOKUP(D5334,Saldo!$P$8:$Q$1009,2,FALSE)),"")</f>
        <v/>
      </c>
      <c r="K5334" s="76"/>
      <c r="L5334" s="74" t="str">
        <f t="shared" si="166"/>
        <v/>
      </c>
    </row>
    <row r="5335" spans="1:12" ht="18.95" customHeight="1" x14ac:dyDescent="0.25">
      <c r="A5335" s="52"/>
      <c r="C5335" s="185"/>
      <c r="D5335" s="76"/>
      <c r="E5335" s="76" t="str">
        <f>IF(D5335="","",IFERROR(VLOOKUP(D5335,Cadastro!$C$9:$D$1009,2,FALSE),"NOT FOUND"))</f>
        <v/>
      </c>
      <c r="F5335" s="76"/>
      <c r="G5335" s="94"/>
      <c r="H5335" s="97"/>
      <c r="I5335" s="77">
        <f t="shared" si="167"/>
        <v>0</v>
      </c>
      <c r="J5335" s="78" t="str">
        <f>IFERROR(IF(E5335="","",VLOOKUP(D5335,Saldo!$P$8:$Q$1009,2,FALSE)),"")</f>
        <v/>
      </c>
      <c r="K5335" s="76"/>
      <c r="L5335" s="74" t="str">
        <f t="shared" si="166"/>
        <v/>
      </c>
    </row>
    <row r="5336" spans="1:12" ht="18.95" customHeight="1" x14ac:dyDescent="0.25">
      <c r="A5336" s="52"/>
      <c r="C5336" s="185"/>
      <c r="D5336" s="76"/>
      <c r="E5336" s="76" t="str">
        <f>IF(D5336="","",IFERROR(VLOOKUP(D5336,Cadastro!$C$9:$D$1009,2,FALSE),"NOT FOUND"))</f>
        <v/>
      </c>
      <c r="F5336" s="76"/>
      <c r="G5336" s="94"/>
      <c r="H5336" s="97"/>
      <c r="I5336" s="77">
        <f t="shared" si="167"/>
        <v>0</v>
      </c>
      <c r="J5336" s="78" t="str">
        <f>IFERROR(IF(E5336="","",VLOOKUP(D5336,Saldo!$P$8:$Q$1009,2,FALSE)),"")</f>
        <v/>
      </c>
      <c r="K5336" s="76"/>
      <c r="L5336" s="74" t="str">
        <f t="shared" si="166"/>
        <v/>
      </c>
    </row>
    <row r="5337" spans="1:12" ht="18.95" customHeight="1" x14ac:dyDescent="0.25">
      <c r="A5337" s="52"/>
      <c r="C5337" s="185"/>
      <c r="D5337" s="76"/>
      <c r="E5337" s="76" t="str">
        <f>IF(D5337="","",IFERROR(VLOOKUP(D5337,Cadastro!$C$9:$D$1009,2,FALSE),"NOT FOUND"))</f>
        <v/>
      </c>
      <c r="F5337" s="76"/>
      <c r="G5337" s="94"/>
      <c r="H5337" s="97"/>
      <c r="I5337" s="77">
        <f t="shared" si="167"/>
        <v>0</v>
      </c>
      <c r="J5337" s="78" t="str">
        <f>IFERROR(IF(E5337="","",VLOOKUP(D5337,Saldo!$P$8:$Q$1009,2,FALSE)),"")</f>
        <v/>
      </c>
      <c r="K5337" s="76"/>
      <c r="L5337" s="74" t="str">
        <f t="shared" si="166"/>
        <v/>
      </c>
    </row>
    <row r="5338" spans="1:12" ht="18.95" customHeight="1" x14ac:dyDescent="0.25">
      <c r="A5338" s="52"/>
      <c r="C5338" s="185"/>
      <c r="D5338" s="76"/>
      <c r="E5338" s="76" t="str">
        <f>IF(D5338="","",IFERROR(VLOOKUP(D5338,Cadastro!$C$9:$D$1009,2,FALSE),"NOT FOUND"))</f>
        <v/>
      </c>
      <c r="F5338" s="76"/>
      <c r="G5338" s="94"/>
      <c r="H5338" s="97"/>
      <c r="I5338" s="77">
        <f t="shared" si="167"/>
        <v>0</v>
      </c>
      <c r="J5338" s="78" t="str">
        <f>IFERROR(IF(E5338="","",VLOOKUP(D5338,Saldo!$P$8:$Q$1009,2,FALSE)),"")</f>
        <v/>
      </c>
      <c r="K5338" s="76"/>
      <c r="L5338" s="74" t="str">
        <f t="shared" si="166"/>
        <v/>
      </c>
    </row>
    <row r="5339" spans="1:12" ht="18.95" customHeight="1" x14ac:dyDescent="0.25">
      <c r="A5339" s="52"/>
      <c r="C5339" s="185"/>
      <c r="D5339" s="76"/>
      <c r="E5339" s="76" t="str">
        <f>IF(D5339="","",IFERROR(VLOOKUP(D5339,Cadastro!$C$9:$D$1009,2,FALSE),"NOT FOUND"))</f>
        <v/>
      </c>
      <c r="F5339" s="76"/>
      <c r="G5339" s="94"/>
      <c r="H5339" s="97"/>
      <c r="I5339" s="77">
        <f t="shared" si="167"/>
        <v>0</v>
      </c>
      <c r="J5339" s="78" t="str">
        <f>IFERROR(IF(E5339="","",VLOOKUP(D5339,Saldo!$P$8:$Q$1009,2,FALSE)),"")</f>
        <v/>
      </c>
      <c r="K5339" s="76"/>
      <c r="L5339" s="74" t="str">
        <f t="shared" si="166"/>
        <v/>
      </c>
    </row>
    <row r="5340" spans="1:12" ht="18.95" customHeight="1" x14ac:dyDescent="0.25">
      <c r="A5340" s="52"/>
      <c r="C5340" s="185"/>
      <c r="D5340" s="76"/>
      <c r="E5340" s="76" t="str">
        <f>IF(D5340="","",IFERROR(VLOOKUP(D5340,Cadastro!$C$9:$D$1009,2,FALSE),"NOT FOUND"))</f>
        <v/>
      </c>
      <c r="F5340" s="76"/>
      <c r="G5340" s="94"/>
      <c r="H5340" s="97"/>
      <c r="I5340" s="77">
        <f t="shared" si="167"/>
        <v>0</v>
      </c>
      <c r="J5340" s="78" t="str">
        <f>IFERROR(IF(E5340="","",VLOOKUP(D5340,Saldo!$P$8:$Q$1009,2,FALSE)),"")</f>
        <v/>
      </c>
      <c r="K5340" s="76"/>
      <c r="L5340" s="74" t="str">
        <f t="shared" si="166"/>
        <v/>
      </c>
    </row>
    <row r="5341" spans="1:12" ht="18.95" customHeight="1" x14ac:dyDescent="0.25">
      <c r="A5341" s="52"/>
      <c r="C5341" s="185"/>
      <c r="D5341" s="76"/>
      <c r="E5341" s="76" t="str">
        <f>IF(D5341="","",IFERROR(VLOOKUP(D5341,Cadastro!$C$9:$D$1009,2,FALSE),"NOT FOUND"))</f>
        <v/>
      </c>
      <c r="F5341" s="76"/>
      <c r="G5341" s="94"/>
      <c r="H5341" s="97"/>
      <c r="I5341" s="77">
        <f t="shared" si="167"/>
        <v>0</v>
      </c>
      <c r="J5341" s="78" t="str">
        <f>IFERROR(IF(E5341="","",VLOOKUP(D5341,Saldo!$P$8:$Q$1009,2,FALSE)),"")</f>
        <v/>
      </c>
      <c r="K5341" s="76"/>
      <c r="L5341" s="74" t="str">
        <f t="shared" si="166"/>
        <v/>
      </c>
    </row>
    <row r="5342" spans="1:12" ht="18.95" customHeight="1" x14ac:dyDescent="0.25">
      <c r="A5342" s="52"/>
      <c r="C5342" s="185"/>
      <c r="D5342" s="76"/>
      <c r="E5342" s="76" t="str">
        <f>IF(D5342="","",IFERROR(VLOOKUP(D5342,Cadastro!$C$9:$D$1009,2,FALSE),"NOT FOUND"))</f>
        <v/>
      </c>
      <c r="F5342" s="76"/>
      <c r="G5342" s="94"/>
      <c r="H5342" s="97"/>
      <c r="I5342" s="77">
        <f t="shared" si="167"/>
        <v>0</v>
      </c>
      <c r="J5342" s="78" t="str">
        <f>IFERROR(IF(E5342="","",VLOOKUP(D5342,Saldo!$P$8:$Q$1009,2,FALSE)),"")</f>
        <v/>
      </c>
      <c r="K5342" s="76"/>
      <c r="L5342" s="74" t="str">
        <f t="shared" si="166"/>
        <v/>
      </c>
    </row>
    <row r="5343" spans="1:12" ht="18.95" customHeight="1" x14ac:dyDescent="0.25">
      <c r="A5343" s="52"/>
      <c r="C5343" s="185"/>
      <c r="D5343" s="76"/>
      <c r="E5343" s="76" t="str">
        <f>IF(D5343="","",IFERROR(VLOOKUP(D5343,Cadastro!$C$9:$D$1009,2,FALSE),"NOT FOUND"))</f>
        <v/>
      </c>
      <c r="F5343" s="76"/>
      <c r="G5343" s="94"/>
      <c r="H5343" s="97"/>
      <c r="I5343" s="77">
        <f t="shared" si="167"/>
        <v>0</v>
      </c>
      <c r="J5343" s="78" t="str">
        <f>IFERROR(IF(E5343="","",VLOOKUP(D5343,Saldo!$P$8:$Q$1009,2,FALSE)),"")</f>
        <v/>
      </c>
      <c r="K5343" s="76"/>
      <c r="L5343" s="74" t="str">
        <f t="shared" si="166"/>
        <v/>
      </c>
    </row>
    <row r="5344" spans="1:12" ht="18.95" customHeight="1" x14ac:dyDescent="0.25">
      <c r="A5344" s="52"/>
      <c r="C5344" s="185"/>
      <c r="D5344" s="76"/>
      <c r="E5344" s="76" t="str">
        <f>IF(D5344="","",IFERROR(VLOOKUP(D5344,Cadastro!$C$9:$D$1009,2,FALSE),"NOT FOUND"))</f>
        <v/>
      </c>
      <c r="F5344" s="76"/>
      <c r="G5344" s="94"/>
      <c r="H5344" s="97"/>
      <c r="I5344" s="77">
        <f t="shared" si="167"/>
        <v>0</v>
      </c>
      <c r="J5344" s="78" t="str">
        <f>IFERROR(IF(E5344="","",VLOOKUP(D5344,Saldo!$P$8:$Q$1009,2,FALSE)),"")</f>
        <v/>
      </c>
      <c r="K5344" s="76"/>
      <c r="L5344" s="74" t="str">
        <f t="shared" si="166"/>
        <v/>
      </c>
    </row>
    <row r="5345" spans="1:12" ht="18.95" customHeight="1" x14ac:dyDescent="0.25">
      <c r="A5345" s="52"/>
      <c r="C5345" s="185"/>
      <c r="D5345" s="76"/>
      <c r="E5345" s="76" t="str">
        <f>IF(D5345="","",IFERROR(VLOOKUP(D5345,Cadastro!$C$9:$D$1009,2,FALSE),"NOT FOUND"))</f>
        <v/>
      </c>
      <c r="F5345" s="76"/>
      <c r="G5345" s="94"/>
      <c r="H5345" s="97"/>
      <c r="I5345" s="77">
        <f t="shared" si="167"/>
        <v>0</v>
      </c>
      <c r="J5345" s="78" t="str">
        <f>IFERROR(IF(E5345="","",VLOOKUP(D5345,Saldo!$P$8:$Q$1009,2,FALSE)),"")</f>
        <v/>
      </c>
      <c r="K5345" s="76"/>
      <c r="L5345" s="74" t="str">
        <f t="shared" si="166"/>
        <v/>
      </c>
    </row>
    <row r="5346" spans="1:12" ht="18.95" customHeight="1" x14ac:dyDescent="0.25">
      <c r="A5346" s="52"/>
      <c r="C5346" s="185"/>
      <c r="D5346" s="76"/>
      <c r="E5346" s="76" t="str">
        <f>IF(D5346="","",IFERROR(VLOOKUP(D5346,Cadastro!$C$9:$D$1009,2,FALSE),"NOT FOUND"))</f>
        <v/>
      </c>
      <c r="F5346" s="76"/>
      <c r="G5346" s="94"/>
      <c r="H5346" s="97"/>
      <c r="I5346" s="77">
        <f t="shared" si="167"/>
        <v>0</v>
      </c>
      <c r="J5346" s="78" t="str">
        <f>IFERROR(IF(E5346="","",VLOOKUP(D5346,Saldo!$P$8:$Q$1009,2,FALSE)),"")</f>
        <v/>
      </c>
      <c r="K5346" s="76"/>
      <c r="L5346" s="74" t="str">
        <f t="shared" si="166"/>
        <v/>
      </c>
    </row>
    <row r="5347" spans="1:12" ht="18.95" customHeight="1" x14ac:dyDescent="0.25">
      <c r="A5347" s="52"/>
      <c r="C5347" s="185"/>
      <c r="D5347" s="76"/>
      <c r="E5347" s="76" t="str">
        <f>IF(D5347="","",IFERROR(VLOOKUP(D5347,Cadastro!$C$9:$D$1009,2,FALSE),"NOT FOUND"))</f>
        <v/>
      </c>
      <c r="F5347" s="76"/>
      <c r="G5347" s="94"/>
      <c r="H5347" s="97"/>
      <c r="I5347" s="77">
        <f t="shared" si="167"/>
        <v>0</v>
      </c>
      <c r="J5347" s="78" t="str">
        <f>IFERROR(IF(E5347="","",VLOOKUP(D5347,Saldo!$P$8:$Q$1009,2,FALSE)),"")</f>
        <v/>
      </c>
      <c r="K5347" s="76"/>
      <c r="L5347" s="74" t="str">
        <f t="shared" si="166"/>
        <v/>
      </c>
    </row>
    <row r="5348" spans="1:12" ht="18.95" customHeight="1" x14ac:dyDescent="0.25">
      <c r="A5348" s="52"/>
      <c r="C5348" s="185"/>
      <c r="D5348" s="76"/>
      <c r="E5348" s="76" t="str">
        <f>IF(D5348="","",IFERROR(VLOOKUP(D5348,Cadastro!$C$9:$D$1009,2,FALSE),"NOT FOUND"))</f>
        <v/>
      </c>
      <c r="F5348" s="76"/>
      <c r="G5348" s="94"/>
      <c r="H5348" s="97"/>
      <c r="I5348" s="77">
        <f t="shared" si="167"/>
        <v>0</v>
      </c>
      <c r="J5348" s="78" t="str">
        <f>IFERROR(IF(E5348="","",VLOOKUP(D5348,Saldo!$P$8:$Q$1009,2,FALSE)),"")</f>
        <v/>
      </c>
      <c r="K5348" s="76"/>
      <c r="L5348" s="74" t="str">
        <f t="shared" si="166"/>
        <v/>
      </c>
    </row>
    <row r="5349" spans="1:12" ht="18.95" customHeight="1" x14ac:dyDescent="0.25">
      <c r="A5349" s="52"/>
      <c r="C5349" s="185"/>
      <c r="D5349" s="76"/>
      <c r="E5349" s="76" t="str">
        <f>IF(D5349="","",IFERROR(VLOOKUP(D5349,Cadastro!$C$9:$D$1009,2,FALSE),"NOT FOUND"))</f>
        <v/>
      </c>
      <c r="F5349" s="76"/>
      <c r="G5349" s="94"/>
      <c r="H5349" s="97"/>
      <c r="I5349" s="77">
        <f t="shared" si="167"/>
        <v>0</v>
      </c>
      <c r="J5349" s="78" t="str">
        <f>IFERROR(IF(E5349="","",VLOOKUP(D5349,Saldo!$P$8:$Q$1009,2,FALSE)),"")</f>
        <v/>
      </c>
      <c r="K5349" s="76"/>
      <c r="L5349" s="74" t="str">
        <f t="shared" si="166"/>
        <v/>
      </c>
    </row>
    <row r="5350" spans="1:12" ht="18.95" customHeight="1" x14ac:dyDescent="0.25">
      <c r="A5350" s="52"/>
      <c r="C5350" s="185"/>
      <c r="D5350" s="76"/>
      <c r="E5350" s="76" t="str">
        <f>IF(D5350="","",IFERROR(VLOOKUP(D5350,Cadastro!$C$9:$D$1009,2,FALSE),"NOT FOUND"))</f>
        <v/>
      </c>
      <c r="F5350" s="76"/>
      <c r="G5350" s="94"/>
      <c r="H5350" s="97"/>
      <c r="I5350" s="77">
        <f t="shared" si="167"/>
        <v>0</v>
      </c>
      <c r="J5350" s="78" t="str">
        <f>IFERROR(IF(E5350="","",VLOOKUP(D5350,Saldo!$P$8:$Q$1009,2,FALSE)),"")</f>
        <v/>
      </c>
      <c r="K5350" s="76"/>
      <c r="L5350" s="74" t="str">
        <f t="shared" si="166"/>
        <v/>
      </c>
    </row>
    <row r="5351" spans="1:12" ht="18.95" customHeight="1" x14ac:dyDescent="0.25">
      <c r="A5351" s="52"/>
      <c r="C5351" s="185"/>
      <c r="D5351" s="76"/>
      <c r="E5351" s="76" t="str">
        <f>IF(D5351="","",IFERROR(VLOOKUP(D5351,Cadastro!$C$9:$D$1009,2,FALSE),"NOT FOUND"))</f>
        <v/>
      </c>
      <c r="F5351" s="76"/>
      <c r="G5351" s="94"/>
      <c r="H5351" s="97"/>
      <c r="I5351" s="77">
        <f t="shared" si="167"/>
        <v>0</v>
      </c>
      <c r="J5351" s="78" t="str">
        <f>IFERROR(IF(E5351="","",VLOOKUP(D5351,Saldo!$P$8:$Q$1009,2,FALSE)),"")</f>
        <v/>
      </c>
      <c r="K5351" s="76"/>
      <c r="L5351" s="74" t="str">
        <f t="shared" si="166"/>
        <v/>
      </c>
    </row>
    <row r="5352" spans="1:12" ht="18.95" customHeight="1" x14ac:dyDescent="0.25">
      <c r="A5352" s="52"/>
      <c r="C5352" s="185"/>
      <c r="D5352" s="76"/>
      <c r="E5352" s="76" t="str">
        <f>IF(D5352="","",IFERROR(VLOOKUP(D5352,Cadastro!$C$9:$D$1009,2,FALSE),"NOT FOUND"))</f>
        <v/>
      </c>
      <c r="F5352" s="76"/>
      <c r="G5352" s="94"/>
      <c r="H5352" s="97"/>
      <c r="I5352" s="77">
        <f t="shared" si="167"/>
        <v>0</v>
      </c>
      <c r="J5352" s="78" t="str">
        <f>IFERROR(IF(E5352="","",VLOOKUP(D5352,Saldo!$P$8:$Q$1009,2,FALSE)),"")</f>
        <v/>
      </c>
      <c r="K5352" s="76"/>
      <c r="L5352" s="74" t="str">
        <f t="shared" si="166"/>
        <v/>
      </c>
    </row>
    <row r="5353" spans="1:12" ht="18.95" customHeight="1" x14ac:dyDescent="0.25">
      <c r="A5353" s="52"/>
      <c r="C5353" s="185"/>
      <c r="D5353" s="76"/>
      <c r="E5353" s="76" t="str">
        <f>IF(D5353="","",IFERROR(VLOOKUP(D5353,Cadastro!$C$9:$D$1009,2,FALSE),"NOT FOUND"))</f>
        <v/>
      </c>
      <c r="F5353" s="76"/>
      <c r="G5353" s="94"/>
      <c r="H5353" s="97"/>
      <c r="I5353" s="77">
        <f t="shared" si="167"/>
        <v>0</v>
      </c>
      <c r="J5353" s="78" t="str">
        <f>IFERROR(IF(E5353="","",VLOOKUP(D5353,Saldo!$P$8:$Q$1009,2,FALSE)),"")</f>
        <v/>
      </c>
      <c r="K5353" s="76"/>
      <c r="L5353" s="74" t="str">
        <f t="shared" si="166"/>
        <v/>
      </c>
    </row>
    <row r="5354" spans="1:12" ht="18.95" customHeight="1" x14ac:dyDescent="0.25">
      <c r="A5354" s="52"/>
      <c r="C5354" s="185"/>
      <c r="D5354" s="76"/>
      <c r="E5354" s="76" t="str">
        <f>IF(D5354="","",IFERROR(VLOOKUP(D5354,Cadastro!$C$9:$D$1009,2,FALSE),"NOT FOUND"))</f>
        <v/>
      </c>
      <c r="F5354" s="76"/>
      <c r="G5354" s="94"/>
      <c r="H5354" s="97"/>
      <c r="I5354" s="77">
        <f t="shared" si="167"/>
        <v>0</v>
      </c>
      <c r="J5354" s="78" t="str">
        <f>IFERROR(IF(E5354="","",VLOOKUP(D5354,Saldo!$P$8:$Q$1009,2,FALSE)),"")</f>
        <v/>
      </c>
      <c r="K5354" s="76"/>
      <c r="L5354" s="74" t="str">
        <f t="shared" si="166"/>
        <v/>
      </c>
    </row>
    <row r="5355" spans="1:12" ht="18.95" customHeight="1" x14ac:dyDescent="0.25">
      <c r="A5355" s="52"/>
      <c r="C5355" s="185"/>
      <c r="D5355" s="76"/>
      <c r="E5355" s="76" t="str">
        <f>IF(D5355="","",IFERROR(VLOOKUP(D5355,Cadastro!$C$9:$D$1009,2,FALSE),"NOT FOUND"))</f>
        <v/>
      </c>
      <c r="F5355" s="76"/>
      <c r="G5355" s="94"/>
      <c r="H5355" s="97"/>
      <c r="I5355" s="77">
        <f t="shared" si="167"/>
        <v>0</v>
      </c>
      <c r="J5355" s="78" t="str">
        <f>IFERROR(IF(E5355="","",VLOOKUP(D5355,Saldo!$P$8:$Q$1009,2,FALSE)),"")</f>
        <v/>
      </c>
      <c r="K5355" s="76"/>
      <c r="L5355" s="74" t="str">
        <f t="shared" si="166"/>
        <v/>
      </c>
    </row>
    <row r="5356" spans="1:12" ht="18.95" customHeight="1" x14ac:dyDescent="0.25">
      <c r="A5356" s="52"/>
      <c r="C5356" s="185"/>
      <c r="D5356" s="76"/>
      <c r="E5356" s="76" t="str">
        <f>IF(D5356="","",IFERROR(VLOOKUP(D5356,Cadastro!$C$9:$D$1009,2,FALSE),"NOT FOUND"))</f>
        <v/>
      </c>
      <c r="F5356" s="76"/>
      <c r="G5356" s="94"/>
      <c r="H5356" s="97"/>
      <c r="I5356" s="77">
        <f t="shared" si="167"/>
        <v>0</v>
      </c>
      <c r="J5356" s="78" t="str">
        <f>IFERROR(IF(E5356="","",VLOOKUP(D5356,Saldo!$P$8:$Q$1009,2,FALSE)),"")</f>
        <v/>
      </c>
      <c r="K5356" s="76"/>
      <c r="L5356" s="74" t="str">
        <f t="shared" si="166"/>
        <v/>
      </c>
    </row>
    <row r="5357" spans="1:12" ht="18.95" customHeight="1" x14ac:dyDescent="0.25">
      <c r="A5357" s="52"/>
      <c r="C5357" s="185"/>
      <c r="D5357" s="76"/>
      <c r="E5357" s="76" t="str">
        <f>IF(D5357="","",IFERROR(VLOOKUP(D5357,Cadastro!$C$9:$D$1009,2,FALSE),"NOT FOUND"))</f>
        <v/>
      </c>
      <c r="F5357" s="76"/>
      <c r="G5357" s="94"/>
      <c r="H5357" s="97"/>
      <c r="I5357" s="77">
        <f t="shared" si="167"/>
        <v>0</v>
      </c>
      <c r="J5357" s="78" t="str">
        <f>IFERROR(IF(E5357="","",VLOOKUP(D5357,Saldo!$P$8:$Q$1009,2,FALSE)),"")</f>
        <v/>
      </c>
      <c r="K5357" s="76"/>
      <c r="L5357" s="74" t="str">
        <f t="shared" si="166"/>
        <v/>
      </c>
    </row>
    <row r="5358" spans="1:12" ht="18.95" customHeight="1" x14ac:dyDescent="0.25">
      <c r="A5358" s="52"/>
      <c r="C5358" s="185"/>
      <c r="D5358" s="76"/>
      <c r="E5358" s="76" t="str">
        <f>IF(D5358="","",IFERROR(VLOOKUP(D5358,Cadastro!$C$9:$D$1009,2,FALSE),"NOT FOUND"))</f>
        <v/>
      </c>
      <c r="F5358" s="76"/>
      <c r="G5358" s="94"/>
      <c r="H5358" s="97"/>
      <c r="I5358" s="77">
        <f t="shared" si="167"/>
        <v>0</v>
      </c>
      <c r="J5358" s="78" t="str">
        <f>IFERROR(IF(E5358="","",VLOOKUP(D5358,Saldo!$P$8:$Q$1009,2,FALSE)),"")</f>
        <v/>
      </c>
      <c r="K5358" s="76"/>
      <c r="L5358" s="74" t="str">
        <f t="shared" si="166"/>
        <v/>
      </c>
    </row>
    <row r="5359" spans="1:12" ht="18.95" customHeight="1" x14ac:dyDescent="0.25">
      <c r="A5359" s="52"/>
      <c r="C5359" s="185"/>
      <c r="D5359" s="76"/>
      <c r="E5359" s="76" t="str">
        <f>IF(D5359="","",IFERROR(VLOOKUP(D5359,Cadastro!$C$9:$D$1009,2,FALSE),"NOT FOUND"))</f>
        <v/>
      </c>
      <c r="F5359" s="76"/>
      <c r="G5359" s="94"/>
      <c r="H5359" s="97"/>
      <c r="I5359" s="77">
        <f t="shared" si="167"/>
        <v>0</v>
      </c>
      <c r="J5359" s="78" t="str">
        <f>IFERROR(IF(E5359="","",VLOOKUP(D5359,Saldo!$P$8:$Q$1009,2,FALSE)),"")</f>
        <v/>
      </c>
      <c r="K5359" s="76"/>
      <c r="L5359" s="74" t="str">
        <f t="shared" si="166"/>
        <v/>
      </c>
    </row>
    <row r="5360" spans="1:12" ht="18.95" customHeight="1" x14ac:dyDescent="0.25">
      <c r="A5360" s="52"/>
      <c r="C5360" s="185"/>
      <c r="D5360" s="76"/>
      <c r="E5360" s="76" t="str">
        <f>IF(D5360="","",IFERROR(VLOOKUP(D5360,Cadastro!$C$9:$D$1009,2,FALSE),"NOT FOUND"))</f>
        <v/>
      </c>
      <c r="F5360" s="76"/>
      <c r="G5360" s="94"/>
      <c r="H5360" s="97"/>
      <c r="I5360" s="77">
        <f t="shared" si="167"/>
        <v>0</v>
      </c>
      <c r="J5360" s="78" t="str">
        <f>IFERROR(IF(E5360="","",VLOOKUP(D5360,Saldo!$P$8:$Q$1009,2,FALSE)),"")</f>
        <v/>
      </c>
      <c r="K5360" s="76"/>
      <c r="L5360" s="74" t="str">
        <f t="shared" si="166"/>
        <v/>
      </c>
    </row>
    <row r="5361" spans="1:12" ht="18.95" customHeight="1" x14ac:dyDescent="0.25">
      <c r="A5361" s="52"/>
      <c r="C5361" s="185"/>
      <c r="D5361" s="76"/>
      <c r="E5361" s="76" t="str">
        <f>IF(D5361="","",IFERROR(VLOOKUP(D5361,Cadastro!$C$9:$D$1009,2,FALSE),"NOT FOUND"))</f>
        <v/>
      </c>
      <c r="F5361" s="76"/>
      <c r="G5361" s="94"/>
      <c r="H5361" s="97"/>
      <c r="I5361" s="77">
        <f t="shared" si="167"/>
        <v>0</v>
      </c>
      <c r="J5361" s="78" t="str">
        <f>IFERROR(IF(E5361="","",VLOOKUP(D5361,Saldo!$P$8:$Q$1009,2,FALSE)),"")</f>
        <v/>
      </c>
      <c r="K5361" s="76"/>
      <c r="L5361" s="74" t="str">
        <f t="shared" si="166"/>
        <v/>
      </c>
    </row>
    <row r="5362" spans="1:12" ht="18.95" customHeight="1" x14ac:dyDescent="0.25">
      <c r="A5362" s="52"/>
      <c r="C5362" s="185"/>
      <c r="D5362" s="76"/>
      <c r="E5362" s="76" t="str">
        <f>IF(D5362="","",IFERROR(VLOOKUP(D5362,Cadastro!$C$9:$D$1009,2,FALSE),"NOT FOUND"))</f>
        <v/>
      </c>
      <c r="F5362" s="76"/>
      <c r="G5362" s="94"/>
      <c r="H5362" s="97"/>
      <c r="I5362" s="77">
        <f t="shared" si="167"/>
        <v>0</v>
      </c>
      <c r="J5362" s="78" t="str">
        <f>IFERROR(IF(E5362="","",VLOOKUP(D5362,Saldo!$P$8:$Q$1009,2,FALSE)),"")</f>
        <v/>
      </c>
      <c r="K5362" s="76"/>
      <c r="L5362" s="74" t="str">
        <f t="shared" si="166"/>
        <v/>
      </c>
    </row>
    <row r="5363" spans="1:12" ht="18.95" customHeight="1" x14ac:dyDescent="0.25">
      <c r="A5363" s="52"/>
      <c r="C5363" s="185"/>
      <c r="D5363" s="76"/>
      <c r="E5363" s="76" t="str">
        <f>IF(D5363="","",IFERROR(VLOOKUP(D5363,Cadastro!$C$9:$D$1009,2,FALSE),"NOT FOUND"))</f>
        <v/>
      </c>
      <c r="F5363" s="76"/>
      <c r="G5363" s="94"/>
      <c r="H5363" s="97"/>
      <c r="I5363" s="77">
        <f t="shared" si="167"/>
        <v>0</v>
      </c>
      <c r="J5363" s="78" t="str">
        <f>IFERROR(IF(E5363="","",VLOOKUP(D5363,Saldo!$P$8:$Q$1009,2,FALSE)),"")</f>
        <v/>
      </c>
      <c r="K5363" s="76"/>
      <c r="L5363" s="74" t="str">
        <f t="shared" si="166"/>
        <v/>
      </c>
    </row>
    <row r="5364" spans="1:12" ht="18.95" customHeight="1" x14ac:dyDescent="0.25">
      <c r="A5364" s="52"/>
      <c r="C5364" s="185"/>
      <c r="D5364" s="76"/>
      <c r="E5364" s="76" t="str">
        <f>IF(D5364="","",IFERROR(VLOOKUP(D5364,Cadastro!$C$9:$D$1009,2,FALSE),"NOT FOUND"))</f>
        <v/>
      </c>
      <c r="F5364" s="76"/>
      <c r="G5364" s="94"/>
      <c r="H5364" s="97"/>
      <c r="I5364" s="77">
        <f t="shared" si="167"/>
        <v>0</v>
      </c>
      <c r="J5364" s="78" t="str">
        <f>IFERROR(IF(E5364="","",VLOOKUP(D5364,Saldo!$P$8:$Q$1009,2,FALSE)),"")</f>
        <v/>
      </c>
      <c r="K5364" s="76"/>
      <c r="L5364" s="74" t="str">
        <f t="shared" si="166"/>
        <v/>
      </c>
    </row>
    <row r="5365" spans="1:12" ht="18.95" customHeight="1" x14ac:dyDescent="0.25">
      <c r="A5365" s="52"/>
      <c r="C5365" s="185"/>
      <c r="D5365" s="76"/>
      <c r="E5365" s="76" t="str">
        <f>IF(D5365="","",IFERROR(VLOOKUP(D5365,Cadastro!$C$9:$D$1009,2,FALSE),"NOT FOUND"))</f>
        <v/>
      </c>
      <c r="F5365" s="76"/>
      <c r="G5365" s="94"/>
      <c r="H5365" s="97"/>
      <c r="I5365" s="77">
        <f t="shared" si="167"/>
        <v>0</v>
      </c>
      <c r="J5365" s="78" t="str">
        <f>IFERROR(IF(E5365="","",VLOOKUP(D5365,Saldo!$P$8:$Q$1009,2,FALSE)),"")</f>
        <v/>
      </c>
      <c r="K5365" s="76"/>
      <c r="L5365" s="74" t="str">
        <f t="shared" si="166"/>
        <v/>
      </c>
    </row>
    <row r="5366" spans="1:12" ht="18.95" customHeight="1" x14ac:dyDescent="0.25">
      <c r="A5366" s="52"/>
      <c r="C5366" s="185"/>
      <c r="D5366" s="76"/>
      <c r="E5366" s="76" t="str">
        <f>IF(D5366="","",IFERROR(VLOOKUP(D5366,Cadastro!$C$9:$D$1009,2,FALSE),"NOT FOUND"))</f>
        <v/>
      </c>
      <c r="F5366" s="76"/>
      <c r="G5366" s="94"/>
      <c r="H5366" s="97"/>
      <c r="I5366" s="77">
        <f t="shared" si="167"/>
        <v>0</v>
      </c>
      <c r="J5366" s="78" t="str">
        <f>IFERROR(IF(E5366="","",VLOOKUP(D5366,Saldo!$P$8:$Q$1009,2,FALSE)),"")</f>
        <v/>
      </c>
      <c r="K5366" s="76"/>
      <c r="L5366" s="74" t="str">
        <f t="shared" si="166"/>
        <v/>
      </c>
    </row>
    <row r="5367" spans="1:12" ht="18.95" customHeight="1" x14ac:dyDescent="0.25">
      <c r="A5367" s="52"/>
      <c r="C5367" s="185"/>
      <c r="D5367" s="76"/>
      <c r="E5367" s="76" t="str">
        <f>IF(D5367="","",IFERROR(VLOOKUP(D5367,Cadastro!$C$9:$D$1009,2,FALSE),"NOT FOUND"))</f>
        <v/>
      </c>
      <c r="F5367" s="76"/>
      <c r="G5367" s="94"/>
      <c r="H5367" s="97"/>
      <c r="I5367" s="77">
        <f t="shared" si="167"/>
        <v>0</v>
      </c>
      <c r="J5367" s="78" t="str">
        <f>IFERROR(IF(E5367="","",VLOOKUP(D5367,Saldo!$P$8:$Q$1009,2,FALSE)),"")</f>
        <v/>
      </c>
      <c r="K5367" s="76"/>
      <c r="L5367" s="74" t="str">
        <f t="shared" si="166"/>
        <v/>
      </c>
    </row>
    <row r="5368" spans="1:12" ht="18.95" customHeight="1" x14ac:dyDescent="0.25">
      <c r="A5368" s="52"/>
      <c r="C5368" s="185"/>
      <c r="D5368" s="76"/>
      <c r="E5368" s="76" t="str">
        <f>IF(D5368="","",IFERROR(VLOOKUP(D5368,Cadastro!$C$9:$D$1009,2,FALSE),"NOT FOUND"))</f>
        <v/>
      </c>
      <c r="F5368" s="76"/>
      <c r="G5368" s="94"/>
      <c r="H5368" s="97"/>
      <c r="I5368" s="77">
        <f t="shared" si="167"/>
        <v>0</v>
      </c>
      <c r="J5368" s="78" t="str">
        <f>IFERROR(IF(E5368="","",VLOOKUP(D5368,Saldo!$P$8:$Q$1009,2,FALSE)),"")</f>
        <v/>
      </c>
      <c r="K5368" s="76"/>
      <c r="L5368" s="74" t="str">
        <f t="shared" si="166"/>
        <v/>
      </c>
    </row>
    <row r="5369" spans="1:12" ht="18.95" customHeight="1" x14ac:dyDescent="0.25">
      <c r="A5369" s="52"/>
      <c r="C5369" s="185"/>
      <c r="D5369" s="76"/>
      <c r="E5369" s="76" t="str">
        <f>IF(D5369="","",IFERROR(VLOOKUP(D5369,Cadastro!$C$9:$D$1009,2,FALSE),"NOT FOUND"))</f>
        <v/>
      </c>
      <c r="F5369" s="76"/>
      <c r="G5369" s="94"/>
      <c r="H5369" s="97"/>
      <c r="I5369" s="77">
        <f t="shared" si="167"/>
        <v>0</v>
      </c>
      <c r="J5369" s="78" t="str">
        <f>IFERROR(IF(E5369="","",VLOOKUP(D5369,Saldo!$P$8:$Q$1009,2,FALSE)),"")</f>
        <v/>
      </c>
      <c r="K5369" s="76"/>
      <c r="L5369" s="74" t="str">
        <f t="shared" si="166"/>
        <v/>
      </c>
    </row>
    <row r="5370" spans="1:12" ht="18.95" customHeight="1" x14ac:dyDescent="0.25">
      <c r="A5370" s="52"/>
      <c r="C5370" s="185"/>
      <c r="D5370" s="76"/>
      <c r="E5370" s="76" t="str">
        <f>IF(D5370="","",IFERROR(VLOOKUP(D5370,Cadastro!$C$9:$D$1009,2,FALSE),"NOT FOUND"))</f>
        <v/>
      </c>
      <c r="F5370" s="76"/>
      <c r="G5370" s="94"/>
      <c r="H5370" s="97"/>
      <c r="I5370" s="77">
        <f t="shared" si="167"/>
        <v>0</v>
      </c>
      <c r="J5370" s="78" t="str">
        <f>IFERROR(IF(E5370="","",VLOOKUP(D5370,Saldo!$P$8:$Q$1009,2,FALSE)),"")</f>
        <v/>
      </c>
      <c r="K5370" s="76"/>
      <c r="L5370" s="74" t="str">
        <f t="shared" si="166"/>
        <v/>
      </c>
    </row>
    <row r="5371" spans="1:12" ht="18.95" customHeight="1" x14ac:dyDescent="0.25">
      <c r="A5371" s="52"/>
      <c r="C5371" s="185"/>
      <c r="D5371" s="76"/>
      <c r="E5371" s="76" t="str">
        <f>IF(D5371="","",IFERROR(VLOOKUP(D5371,Cadastro!$C$9:$D$1009,2,FALSE),"NOT FOUND"))</f>
        <v/>
      </c>
      <c r="F5371" s="76"/>
      <c r="G5371" s="94"/>
      <c r="H5371" s="97"/>
      <c r="I5371" s="77">
        <f t="shared" si="167"/>
        <v>0</v>
      </c>
      <c r="J5371" s="78" t="str">
        <f>IFERROR(IF(E5371="","",VLOOKUP(D5371,Saldo!$P$8:$Q$1009,2,FALSE)),"")</f>
        <v/>
      </c>
      <c r="K5371" s="76"/>
      <c r="L5371" s="74" t="str">
        <f t="shared" si="166"/>
        <v/>
      </c>
    </row>
    <row r="5372" spans="1:12" ht="18.95" customHeight="1" x14ac:dyDescent="0.25">
      <c r="A5372" s="52"/>
      <c r="C5372" s="185"/>
      <c r="D5372" s="76"/>
      <c r="E5372" s="76" t="str">
        <f>IF(D5372="","",IFERROR(VLOOKUP(D5372,Cadastro!$C$9:$D$1009,2,FALSE),"NOT FOUND"))</f>
        <v/>
      </c>
      <c r="F5372" s="76"/>
      <c r="G5372" s="94"/>
      <c r="H5372" s="97"/>
      <c r="I5372" s="77">
        <f t="shared" si="167"/>
        <v>0</v>
      </c>
      <c r="J5372" s="78" t="str">
        <f>IFERROR(IF(E5372="","",VLOOKUP(D5372,Saldo!$P$8:$Q$1009,2,FALSE)),"")</f>
        <v/>
      </c>
      <c r="K5372" s="76"/>
      <c r="L5372" s="74" t="str">
        <f t="shared" si="166"/>
        <v/>
      </c>
    </row>
    <row r="5373" spans="1:12" ht="18.95" customHeight="1" x14ac:dyDescent="0.25">
      <c r="A5373" s="52"/>
      <c r="C5373" s="185"/>
      <c r="D5373" s="76"/>
      <c r="E5373" s="76" t="str">
        <f>IF(D5373="","",IFERROR(VLOOKUP(D5373,Cadastro!$C$9:$D$1009,2,FALSE),"NOT FOUND"))</f>
        <v/>
      </c>
      <c r="F5373" s="76"/>
      <c r="G5373" s="94"/>
      <c r="H5373" s="97"/>
      <c r="I5373" s="77">
        <f t="shared" si="167"/>
        <v>0</v>
      </c>
      <c r="J5373" s="78" t="str">
        <f>IFERROR(IF(E5373="","",VLOOKUP(D5373,Saldo!$P$8:$Q$1009,2,FALSE)),"")</f>
        <v/>
      </c>
      <c r="K5373" s="76"/>
      <c r="L5373" s="74" t="str">
        <f t="shared" si="166"/>
        <v/>
      </c>
    </row>
    <row r="5374" spans="1:12" ht="18.95" customHeight="1" x14ac:dyDescent="0.25">
      <c r="A5374" s="52"/>
      <c r="C5374" s="185"/>
      <c r="D5374" s="76"/>
      <c r="E5374" s="76" t="str">
        <f>IF(D5374="","",IFERROR(VLOOKUP(D5374,Cadastro!$C$9:$D$1009,2,FALSE),"NOT FOUND"))</f>
        <v/>
      </c>
      <c r="F5374" s="76"/>
      <c r="G5374" s="94"/>
      <c r="H5374" s="97"/>
      <c r="I5374" s="77">
        <f t="shared" si="167"/>
        <v>0</v>
      </c>
      <c r="J5374" s="78" t="str">
        <f>IFERROR(IF(E5374="","",VLOOKUP(D5374,Saldo!$P$8:$Q$1009,2,FALSE)),"")</f>
        <v/>
      </c>
      <c r="K5374" s="76"/>
      <c r="L5374" s="74" t="str">
        <f t="shared" si="166"/>
        <v/>
      </c>
    </row>
    <row r="5375" spans="1:12" ht="18.95" customHeight="1" x14ac:dyDescent="0.25">
      <c r="A5375" s="52"/>
      <c r="C5375" s="185"/>
      <c r="D5375" s="76"/>
      <c r="E5375" s="76" t="str">
        <f>IF(D5375="","",IFERROR(VLOOKUP(D5375,Cadastro!$C$9:$D$1009,2,FALSE),"NOT FOUND"))</f>
        <v/>
      </c>
      <c r="F5375" s="76"/>
      <c r="G5375" s="94"/>
      <c r="H5375" s="97"/>
      <c r="I5375" s="77">
        <f t="shared" si="167"/>
        <v>0</v>
      </c>
      <c r="J5375" s="78" t="str">
        <f>IFERROR(IF(E5375="","",VLOOKUP(D5375,Saldo!$P$8:$Q$1009,2,FALSE)),"")</f>
        <v/>
      </c>
      <c r="K5375" s="76"/>
      <c r="L5375" s="74" t="str">
        <f t="shared" si="166"/>
        <v/>
      </c>
    </row>
    <row r="5376" spans="1:12" ht="18.95" customHeight="1" x14ac:dyDescent="0.25">
      <c r="A5376" s="52"/>
      <c r="C5376" s="185"/>
      <c r="D5376" s="76"/>
      <c r="E5376" s="76" t="str">
        <f>IF(D5376="","",IFERROR(VLOOKUP(D5376,Cadastro!$C$9:$D$1009,2,FALSE),"NOT FOUND"))</f>
        <v/>
      </c>
      <c r="F5376" s="76"/>
      <c r="G5376" s="94"/>
      <c r="H5376" s="97"/>
      <c r="I5376" s="77">
        <f t="shared" si="167"/>
        <v>0</v>
      </c>
      <c r="J5376" s="78" t="str">
        <f>IFERROR(IF(E5376="","",VLOOKUP(D5376,Saldo!$P$8:$Q$1009,2,FALSE)),"")</f>
        <v/>
      </c>
      <c r="K5376" s="76"/>
      <c r="L5376" s="74" t="str">
        <f t="shared" si="166"/>
        <v/>
      </c>
    </row>
    <row r="5377" spans="1:12" ht="18.95" customHeight="1" x14ac:dyDescent="0.25">
      <c r="A5377" s="52"/>
      <c r="C5377" s="185"/>
      <c r="D5377" s="76"/>
      <c r="E5377" s="76" t="str">
        <f>IF(D5377="","",IFERROR(VLOOKUP(D5377,Cadastro!$C$9:$D$1009,2,FALSE),"NOT FOUND"))</f>
        <v/>
      </c>
      <c r="F5377" s="76"/>
      <c r="G5377" s="94"/>
      <c r="H5377" s="97"/>
      <c r="I5377" s="77">
        <f t="shared" si="167"/>
        <v>0</v>
      </c>
      <c r="J5377" s="78" t="str">
        <f>IFERROR(IF(E5377="","",VLOOKUP(D5377,Saldo!$P$8:$Q$1009,2,FALSE)),"")</f>
        <v/>
      </c>
      <c r="K5377" s="76"/>
      <c r="L5377" s="74" t="str">
        <f t="shared" si="166"/>
        <v/>
      </c>
    </row>
    <row r="5378" spans="1:12" ht="18.95" customHeight="1" x14ac:dyDescent="0.25">
      <c r="A5378" s="52"/>
      <c r="C5378" s="185"/>
      <c r="D5378" s="76"/>
      <c r="E5378" s="76" t="str">
        <f>IF(D5378="","",IFERROR(VLOOKUP(D5378,Cadastro!$C$9:$D$1009,2,FALSE),"NOT FOUND"))</f>
        <v/>
      </c>
      <c r="F5378" s="76"/>
      <c r="G5378" s="94"/>
      <c r="H5378" s="97"/>
      <c r="I5378" s="77">
        <f t="shared" si="167"/>
        <v>0</v>
      </c>
      <c r="J5378" s="78" t="str">
        <f>IFERROR(IF(E5378="","",VLOOKUP(D5378,Saldo!$P$8:$Q$1009,2,FALSE)),"")</f>
        <v/>
      </c>
      <c r="K5378" s="76"/>
      <c r="L5378" s="74" t="str">
        <f t="shared" si="166"/>
        <v/>
      </c>
    </row>
    <row r="5379" spans="1:12" ht="18.95" customHeight="1" x14ac:dyDescent="0.25">
      <c r="A5379" s="52"/>
      <c r="C5379" s="185"/>
      <c r="D5379" s="76"/>
      <c r="E5379" s="76" t="str">
        <f>IF(D5379="","",IFERROR(VLOOKUP(D5379,Cadastro!$C$9:$D$1009,2,FALSE),"NOT FOUND"))</f>
        <v/>
      </c>
      <c r="F5379" s="76"/>
      <c r="G5379" s="94"/>
      <c r="H5379" s="97"/>
      <c r="I5379" s="77">
        <f t="shared" si="167"/>
        <v>0</v>
      </c>
      <c r="J5379" s="78" t="str">
        <f>IFERROR(IF(E5379="","",VLOOKUP(D5379,Saldo!$P$8:$Q$1009,2,FALSE)),"")</f>
        <v/>
      </c>
      <c r="K5379" s="76"/>
      <c r="L5379" s="74" t="str">
        <f t="shared" si="166"/>
        <v/>
      </c>
    </row>
    <row r="5380" spans="1:12" ht="18.95" customHeight="1" x14ac:dyDescent="0.25">
      <c r="A5380" s="52"/>
      <c r="C5380" s="185"/>
      <c r="D5380" s="76"/>
      <c r="E5380" s="76" t="str">
        <f>IF(D5380="","",IFERROR(VLOOKUP(D5380,Cadastro!$C$9:$D$1009,2,FALSE),"NOT FOUND"))</f>
        <v/>
      </c>
      <c r="F5380" s="76"/>
      <c r="G5380" s="94"/>
      <c r="H5380" s="97"/>
      <c r="I5380" s="77">
        <f t="shared" si="167"/>
        <v>0</v>
      </c>
      <c r="J5380" s="78" t="str">
        <f>IFERROR(IF(E5380="","",VLOOKUP(D5380,Saldo!$P$8:$Q$1009,2,FALSE)),"")</f>
        <v/>
      </c>
      <c r="K5380" s="76"/>
      <c r="L5380" s="74" t="str">
        <f t="shared" si="166"/>
        <v/>
      </c>
    </row>
    <row r="5381" spans="1:12" ht="18.95" customHeight="1" x14ac:dyDescent="0.25">
      <c r="A5381" s="52"/>
      <c r="C5381" s="185"/>
      <c r="D5381" s="76"/>
      <c r="E5381" s="76" t="str">
        <f>IF(D5381="","",IFERROR(VLOOKUP(D5381,Cadastro!$C$9:$D$1009,2,FALSE),"NOT FOUND"))</f>
        <v/>
      </c>
      <c r="F5381" s="76"/>
      <c r="G5381" s="94"/>
      <c r="H5381" s="97"/>
      <c r="I5381" s="77">
        <f t="shared" si="167"/>
        <v>0</v>
      </c>
      <c r="J5381" s="78" t="str">
        <f>IFERROR(IF(E5381="","",VLOOKUP(D5381,Saldo!$P$8:$Q$1009,2,FALSE)),"")</f>
        <v/>
      </c>
      <c r="K5381" s="76"/>
      <c r="L5381" s="74" t="str">
        <f t="shared" si="166"/>
        <v/>
      </c>
    </row>
    <row r="5382" spans="1:12" ht="18.95" customHeight="1" x14ac:dyDescent="0.25">
      <c r="A5382" s="52"/>
      <c r="C5382" s="185"/>
      <c r="D5382" s="76"/>
      <c r="E5382" s="76" t="str">
        <f>IF(D5382="","",IFERROR(VLOOKUP(D5382,Cadastro!$C$9:$D$1009,2,FALSE),"NOT FOUND"))</f>
        <v/>
      </c>
      <c r="F5382" s="76"/>
      <c r="G5382" s="94"/>
      <c r="H5382" s="97"/>
      <c r="I5382" s="77">
        <f t="shared" si="167"/>
        <v>0</v>
      </c>
      <c r="J5382" s="78" t="str">
        <f>IFERROR(IF(E5382="","",VLOOKUP(D5382,Saldo!$P$8:$Q$1009,2,FALSE)),"")</f>
        <v/>
      </c>
      <c r="K5382" s="76"/>
      <c r="L5382" s="74" t="str">
        <f t="shared" si="166"/>
        <v/>
      </c>
    </row>
    <row r="5383" spans="1:12" ht="18.95" customHeight="1" x14ac:dyDescent="0.25">
      <c r="A5383" s="52"/>
      <c r="C5383" s="185"/>
      <c r="D5383" s="76"/>
      <c r="E5383" s="76" t="str">
        <f>IF(D5383="","",IFERROR(VLOOKUP(D5383,Cadastro!$C$9:$D$1009,2,FALSE),"NOT FOUND"))</f>
        <v/>
      </c>
      <c r="F5383" s="76"/>
      <c r="G5383" s="94"/>
      <c r="H5383" s="97"/>
      <c r="I5383" s="77">
        <f t="shared" si="167"/>
        <v>0</v>
      </c>
      <c r="J5383" s="78" t="str">
        <f>IFERROR(IF(E5383="","",VLOOKUP(D5383,Saldo!$P$8:$Q$1009,2,FALSE)),"")</f>
        <v/>
      </c>
      <c r="K5383" s="76"/>
      <c r="L5383" s="74" t="str">
        <f t="shared" si="166"/>
        <v/>
      </c>
    </row>
    <row r="5384" spans="1:12" ht="18.95" customHeight="1" x14ac:dyDescent="0.25">
      <c r="A5384" s="52"/>
      <c r="C5384" s="185"/>
      <c r="D5384" s="76"/>
      <c r="E5384" s="76" t="str">
        <f>IF(D5384="","",IFERROR(VLOOKUP(D5384,Cadastro!$C$9:$D$1009,2,FALSE),"NOT FOUND"))</f>
        <v/>
      </c>
      <c r="F5384" s="76"/>
      <c r="G5384" s="94"/>
      <c r="H5384" s="97"/>
      <c r="I5384" s="77">
        <f t="shared" si="167"/>
        <v>0</v>
      </c>
      <c r="J5384" s="78" t="str">
        <f>IFERROR(IF(E5384="","",VLOOKUP(D5384,Saldo!$P$8:$Q$1009,2,FALSE)),"")</f>
        <v/>
      </c>
      <c r="K5384" s="76"/>
      <c r="L5384" s="74" t="str">
        <f t="shared" si="166"/>
        <v/>
      </c>
    </row>
    <row r="5385" spans="1:12" ht="18.95" customHeight="1" x14ac:dyDescent="0.25">
      <c r="A5385" s="52"/>
      <c r="C5385" s="185"/>
      <c r="D5385" s="76"/>
      <c r="E5385" s="76" t="str">
        <f>IF(D5385="","",IFERROR(VLOOKUP(D5385,Cadastro!$C$9:$D$1009,2,FALSE),"NOT FOUND"))</f>
        <v/>
      </c>
      <c r="F5385" s="76"/>
      <c r="G5385" s="94"/>
      <c r="H5385" s="97"/>
      <c r="I5385" s="77">
        <f t="shared" si="167"/>
        <v>0</v>
      </c>
      <c r="J5385" s="78" t="str">
        <f>IFERROR(IF(E5385="","",VLOOKUP(D5385,Saldo!$P$8:$Q$1009,2,FALSE)),"")</f>
        <v/>
      </c>
      <c r="K5385" s="76"/>
      <c r="L5385" s="74" t="str">
        <f t="shared" ref="L5385:L5448" si="168">IF(C5385="","",MONTH(C5385))</f>
        <v/>
      </c>
    </row>
    <row r="5386" spans="1:12" ht="18.95" customHeight="1" x14ac:dyDescent="0.25">
      <c r="A5386" s="52"/>
      <c r="C5386" s="185"/>
      <c r="D5386" s="76"/>
      <c r="E5386" s="76" t="str">
        <f>IF(D5386="","",IFERROR(VLOOKUP(D5386,Cadastro!$C$9:$D$1009,2,FALSE),"NOT FOUND"))</f>
        <v/>
      </c>
      <c r="F5386" s="76"/>
      <c r="G5386" s="94"/>
      <c r="H5386" s="97"/>
      <c r="I5386" s="77">
        <f t="shared" ref="I5386:I5449" si="169">IFERROR(G5386*H5386,"Check if QTY and Value are both valid")</f>
        <v>0</v>
      </c>
      <c r="J5386" s="78" t="str">
        <f>IFERROR(IF(E5386="","",VLOOKUP(D5386,Saldo!$P$8:$Q$1009,2,FALSE)),"")</f>
        <v/>
      </c>
      <c r="K5386" s="76"/>
      <c r="L5386" s="74" t="str">
        <f t="shared" si="168"/>
        <v/>
      </c>
    </row>
    <row r="5387" spans="1:12" ht="18.95" customHeight="1" x14ac:dyDescent="0.25">
      <c r="A5387" s="52"/>
      <c r="C5387" s="185"/>
      <c r="D5387" s="76"/>
      <c r="E5387" s="76" t="str">
        <f>IF(D5387="","",IFERROR(VLOOKUP(D5387,Cadastro!$C$9:$D$1009,2,FALSE),"NOT FOUND"))</f>
        <v/>
      </c>
      <c r="F5387" s="76"/>
      <c r="G5387" s="94"/>
      <c r="H5387" s="97"/>
      <c r="I5387" s="77">
        <f t="shared" si="169"/>
        <v>0</v>
      </c>
      <c r="J5387" s="78" t="str">
        <f>IFERROR(IF(E5387="","",VLOOKUP(D5387,Saldo!$P$8:$Q$1009,2,FALSE)),"")</f>
        <v/>
      </c>
      <c r="K5387" s="76"/>
      <c r="L5387" s="74" t="str">
        <f t="shared" si="168"/>
        <v/>
      </c>
    </row>
    <row r="5388" spans="1:12" ht="18.95" customHeight="1" x14ac:dyDescent="0.25">
      <c r="A5388" s="52"/>
      <c r="C5388" s="185"/>
      <c r="D5388" s="76"/>
      <c r="E5388" s="76" t="str">
        <f>IF(D5388="","",IFERROR(VLOOKUP(D5388,Cadastro!$C$9:$D$1009,2,FALSE),"NOT FOUND"))</f>
        <v/>
      </c>
      <c r="F5388" s="76"/>
      <c r="G5388" s="94"/>
      <c r="H5388" s="97"/>
      <c r="I5388" s="77">
        <f t="shared" si="169"/>
        <v>0</v>
      </c>
      <c r="J5388" s="78" t="str">
        <f>IFERROR(IF(E5388="","",VLOOKUP(D5388,Saldo!$P$8:$Q$1009,2,FALSE)),"")</f>
        <v/>
      </c>
      <c r="K5388" s="76"/>
      <c r="L5388" s="74" t="str">
        <f t="shared" si="168"/>
        <v/>
      </c>
    </row>
    <row r="5389" spans="1:12" ht="18.95" customHeight="1" x14ac:dyDescent="0.25">
      <c r="A5389" s="52"/>
      <c r="C5389" s="185"/>
      <c r="D5389" s="76"/>
      <c r="E5389" s="76" t="str">
        <f>IF(D5389="","",IFERROR(VLOOKUP(D5389,Cadastro!$C$9:$D$1009,2,FALSE),"NOT FOUND"))</f>
        <v/>
      </c>
      <c r="F5389" s="76"/>
      <c r="G5389" s="94"/>
      <c r="H5389" s="97"/>
      <c r="I5389" s="77">
        <f t="shared" si="169"/>
        <v>0</v>
      </c>
      <c r="J5389" s="78" t="str">
        <f>IFERROR(IF(E5389="","",VLOOKUP(D5389,Saldo!$P$8:$Q$1009,2,FALSE)),"")</f>
        <v/>
      </c>
      <c r="K5389" s="76"/>
      <c r="L5389" s="74" t="str">
        <f t="shared" si="168"/>
        <v/>
      </c>
    </row>
    <row r="5390" spans="1:12" ht="18.95" customHeight="1" x14ac:dyDescent="0.25">
      <c r="A5390" s="52"/>
      <c r="C5390" s="185"/>
      <c r="D5390" s="76"/>
      <c r="E5390" s="76" t="str">
        <f>IF(D5390="","",IFERROR(VLOOKUP(D5390,Cadastro!$C$9:$D$1009,2,FALSE),"NOT FOUND"))</f>
        <v/>
      </c>
      <c r="F5390" s="76"/>
      <c r="G5390" s="94"/>
      <c r="H5390" s="97"/>
      <c r="I5390" s="77">
        <f t="shared" si="169"/>
        <v>0</v>
      </c>
      <c r="J5390" s="78" t="str">
        <f>IFERROR(IF(E5390="","",VLOOKUP(D5390,Saldo!$P$8:$Q$1009,2,FALSE)),"")</f>
        <v/>
      </c>
      <c r="K5390" s="76"/>
      <c r="L5390" s="74" t="str">
        <f t="shared" si="168"/>
        <v/>
      </c>
    </row>
    <row r="5391" spans="1:12" ht="18.95" customHeight="1" x14ac:dyDescent="0.25">
      <c r="A5391" s="52"/>
      <c r="C5391" s="185"/>
      <c r="D5391" s="76"/>
      <c r="E5391" s="76" t="str">
        <f>IF(D5391="","",IFERROR(VLOOKUP(D5391,Cadastro!$C$9:$D$1009,2,FALSE),"NOT FOUND"))</f>
        <v/>
      </c>
      <c r="F5391" s="76"/>
      <c r="G5391" s="94"/>
      <c r="H5391" s="97"/>
      <c r="I5391" s="77">
        <f t="shared" si="169"/>
        <v>0</v>
      </c>
      <c r="J5391" s="78" t="str">
        <f>IFERROR(IF(E5391="","",VLOOKUP(D5391,Saldo!$P$8:$Q$1009,2,FALSE)),"")</f>
        <v/>
      </c>
      <c r="K5391" s="76"/>
      <c r="L5391" s="74" t="str">
        <f t="shared" si="168"/>
        <v/>
      </c>
    </row>
    <row r="5392" spans="1:12" ht="18.95" customHeight="1" x14ac:dyDescent="0.25">
      <c r="A5392" s="52"/>
      <c r="C5392" s="185"/>
      <c r="D5392" s="76"/>
      <c r="E5392" s="76" t="str">
        <f>IF(D5392="","",IFERROR(VLOOKUP(D5392,Cadastro!$C$9:$D$1009,2,FALSE),"NOT FOUND"))</f>
        <v/>
      </c>
      <c r="F5392" s="76"/>
      <c r="G5392" s="94"/>
      <c r="H5392" s="97"/>
      <c r="I5392" s="77">
        <f t="shared" si="169"/>
        <v>0</v>
      </c>
      <c r="J5392" s="78" t="str">
        <f>IFERROR(IF(E5392="","",VLOOKUP(D5392,Saldo!$P$8:$Q$1009,2,FALSE)),"")</f>
        <v/>
      </c>
      <c r="K5392" s="76"/>
      <c r="L5392" s="74" t="str">
        <f t="shared" si="168"/>
        <v/>
      </c>
    </row>
    <row r="5393" spans="1:12" ht="18.95" customHeight="1" x14ac:dyDescent="0.25">
      <c r="A5393" s="52"/>
      <c r="C5393" s="185"/>
      <c r="D5393" s="76"/>
      <c r="E5393" s="76" t="str">
        <f>IF(D5393="","",IFERROR(VLOOKUP(D5393,Cadastro!$C$9:$D$1009,2,FALSE),"NOT FOUND"))</f>
        <v/>
      </c>
      <c r="F5393" s="76"/>
      <c r="G5393" s="94"/>
      <c r="H5393" s="97"/>
      <c r="I5393" s="77">
        <f t="shared" si="169"/>
        <v>0</v>
      </c>
      <c r="J5393" s="78" t="str">
        <f>IFERROR(IF(E5393="","",VLOOKUP(D5393,Saldo!$P$8:$Q$1009,2,FALSE)),"")</f>
        <v/>
      </c>
      <c r="K5393" s="76"/>
      <c r="L5393" s="74" t="str">
        <f t="shared" si="168"/>
        <v/>
      </c>
    </row>
    <row r="5394" spans="1:12" ht="18.95" customHeight="1" x14ac:dyDescent="0.25">
      <c r="A5394" s="52"/>
      <c r="C5394" s="185"/>
      <c r="D5394" s="76"/>
      <c r="E5394" s="76" t="str">
        <f>IF(D5394="","",IFERROR(VLOOKUP(D5394,Cadastro!$C$9:$D$1009,2,FALSE),"NOT FOUND"))</f>
        <v/>
      </c>
      <c r="F5394" s="76"/>
      <c r="G5394" s="94"/>
      <c r="H5394" s="97"/>
      <c r="I5394" s="77">
        <f t="shared" si="169"/>
        <v>0</v>
      </c>
      <c r="J5394" s="78" t="str">
        <f>IFERROR(IF(E5394="","",VLOOKUP(D5394,Saldo!$P$8:$Q$1009,2,FALSE)),"")</f>
        <v/>
      </c>
      <c r="K5394" s="76"/>
      <c r="L5394" s="74" t="str">
        <f t="shared" si="168"/>
        <v/>
      </c>
    </row>
    <row r="5395" spans="1:12" ht="18.95" customHeight="1" x14ac:dyDescent="0.25">
      <c r="A5395" s="52"/>
      <c r="C5395" s="185"/>
      <c r="D5395" s="76"/>
      <c r="E5395" s="76" t="str">
        <f>IF(D5395="","",IFERROR(VLOOKUP(D5395,Cadastro!$C$9:$D$1009,2,FALSE),"NOT FOUND"))</f>
        <v/>
      </c>
      <c r="F5395" s="76"/>
      <c r="G5395" s="94"/>
      <c r="H5395" s="97"/>
      <c r="I5395" s="77">
        <f t="shared" si="169"/>
        <v>0</v>
      </c>
      <c r="J5395" s="78" t="str">
        <f>IFERROR(IF(E5395="","",VLOOKUP(D5395,Saldo!$P$8:$Q$1009,2,FALSE)),"")</f>
        <v/>
      </c>
      <c r="K5395" s="76"/>
      <c r="L5395" s="74" t="str">
        <f t="shared" si="168"/>
        <v/>
      </c>
    </row>
    <row r="5396" spans="1:12" ht="18.95" customHeight="1" x14ac:dyDescent="0.25">
      <c r="A5396" s="52"/>
      <c r="C5396" s="185"/>
      <c r="D5396" s="76"/>
      <c r="E5396" s="76" t="str">
        <f>IF(D5396="","",IFERROR(VLOOKUP(D5396,Cadastro!$C$9:$D$1009,2,FALSE),"NOT FOUND"))</f>
        <v/>
      </c>
      <c r="F5396" s="76"/>
      <c r="G5396" s="94"/>
      <c r="H5396" s="97"/>
      <c r="I5396" s="77">
        <f t="shared" si="169"/>
        <v>0</v>
      </c>
      <c r="J5396" s="78" t="str">
        <f>IFERROR(IF(E5396="","",VLOOKUP(D5396,Saldo!$P$8:$Q$1009,2,FALSE)),"")</f>
        <v/>
      </c>
      <c r="K5396" s="76"/>
      <c r="L5396" s="74" t="str">
        <f t="shared" si="168"/>
        <v/>
      </c>
    </row>
    <row r="5397" spans="1:12" ht="18.95" customHeight="1" x14ac:dyDescent="0.25">
      <c r="A5397" s="52"/>
      <c r="C5397" s="185"/>
      <c r="D5397" s="76"/>
      <c r="E5397" s="76" t="str">
        <f>IF(D5397="","",IFERROR(VLOOKUP(D5397,Cadastro!$C$9:$D$1009,2,FALSE),"NOT FOUND"))</f>
        <v/>
      </c>
      <c r="F5397" s="76"/>
      <c r="G5397" s="94"/>
      <c r="H5397" s="97"/>
      <c r="I5397" s="77">
        <f t="shared" si="169"/>
        <v>0</v>
      </c>
      <c r="J5397" s="78" t="str">
        <f>IFERROR(IF(E5397="","",VLOOKUP(D5397,Saldo!$P$8:$Q$1009,2,FALSE)),"")</f>
        <v/>
      </c>
      <c r="K5397" s="76"/>
      <c r="L5397" s="74" t="str">
        <f t="shared" si="168"/>
        <v/>
      </c>
    </row>
    <row r="5398" spans="1:12" ht="18.95" customHeight="1" x14ac:dyDescent="0.25">
      <c r="A5398" s="52"/>
      <c r="C5398" s="185"/>
      <c r="D5398" s="76"/>
      <c r="E5398" s="76" t="str">
        <f>IF(D5398="","",IFERROR(VLOOKUP(D5398,Cadastro!$C$9:$D$1009,2,FALSE),"NOT FOUND"))</f>
        <v/>
      </c>
      <c r="F5398" s="76"/>
      <c r="G5398" s="94"/>
      <c r="H5398" s="97"/>
      <c r="I5398" s="77">
        <f t="shared" si="169"/>
        <v>0</v>
      </c>
      <c r="J5398" s="78" t="str">
        <f>IFERROR(IF(E5398="","",VLOOKUP(D5398,Saldo!$P$8:$Q$1009,2,FALSE)),"")</f>
        <v/>
      </c>
      <c r="K5398" s="76"/>
      <c r="L5398" s="74" t="str">
        <f t="shared" si="168"/>
        <v/>
      </c>
    </row>
    <row r="5399" spans="1:12" ht="18.95" customHeight="1" x14ac:dyDescent="0.25">
      <c r="A5399" s="52"/>
      <c r="C5399" s="185"/>
      <c r="D5399" s="76"/>
      <c r="E5399" s="76" t="str">
        <f>IF(D5399="","",IFERROR(VLOOKUP(D5399,Cadastro!$C$9:$D$1009,2,FALSE),"NOT FOUND"))</f>
        <v/>
      </c>
      <c r="F5399" s="76"/>
      <c r="G5399" s="94"/>
      <c r="H5399" s="97"/>
      <c r="I5399" s="77">
        <f t="shared" si="169"/>
        <v>0</v>
      </c>
      <c r="J5399" s="78" t="str">
        <f>IFERROR(IF(E5399="","",VLOOKUP(D5399,Saldo!$P$8:$Q$1009,2,FALSE)),"")</f>
        <v/>
      </c>
      <c r="K5399" s="76"/>
      <c r="L5399" s="74" t="str">
        <f t="shared" si="168"/>
        <v/>
      </c>
    </row>
    <row r="5400" spans="1:12" ht="18.95" customHeight="1" x14ac:dyDescent="0.25">
      <c r="A5400" s="52"/>
      <c r="C5400" s="185"/>
      <c r="D5400" s="76"/>
      <c r="E5400" s="76" t="str">
        <f>IF(D5400="","",IFERROR(VLOOKUP(D5400,Cadastro!$C$9:$D$1009,2,FALSE),"NOT FOUND"))</f>
        <v/>
      </c>
      <c r="F5400" s="76"/>
      <c r="G5400" s="94"/>
      <c r="H5400" s="97"/>
      <c r="I5400" s="77">
        <f t="shared" si="169"/>
        <v>0</v>
      </c>
      <c r="J5400" s="78" t="str">
        <f>IFERROR(IF(E5400="","",VLOOKUP(D5400,Saldo!$P$8:$Q$1009,2,FALSE)),"")</f>
        <v/>
      </c>
      <c r="K5400" s="76"/>
      <c r="L5400" s="74" t="str">
        <f t="shared" si="168"/>
        <v/>
      </c>
    </row>
    <row r="5401" spans="1:12" ht="18.95" customHeight="1" x14ac:dyDescent="0.25">
      <c r="A5401" s="52"/>
      <c r="C5401" s="185"/>
      <c r="D5401" s="76"/>
      <c r="E5401" s="76" t="str">
        <f>IF(D5401="","",IFERROR(VLOOKUP(D5401,Cadastro!$C$9:$D$1009,2,FALSE),"NOT FOUND"))</f>
        <v/>
      </c>
      <c r="F5401" s="76"/>
      <c r="G5401" s="94"/>
      <c r="H5401" s="97"/>
      <c r="I5401" s="77">
        <f t="shared" si="169"/>
        <v>0</v>
      </c>
      <c r="J5401" s="78" t="str">
        <f>IFERROR(IF(E5401="","",VLOOKUP(D5401,Saldo!$P$8:$Q$1009,2,FALSE)),"")</f>
        <v/>
      </c>
      <c r="K5401" s="76"/>
      <c r="L5401" s="74" t="str">
        <f t="shared" si="168"/>
        <v/>
      </c>
    </row>
    <row r="5402" spans="1:12" ht="18.95" customHeight="1" x14ac:dyDescent="0.25">
      <c r="A5402" s="52"/>
      <c r="C5402" s="185"/>
      <c r="D5402" s="76"/>
      <c r="E5402" s="76" t="str">
        <f>IF(D5402="","",IFERROR(VLOOKUP(D5402,Cadastro!$C$9:$D$1009,2,FALSE),"NOT FOUND"))</f>
        <v/>
      </c>
      <c r="F5402" s="76"/>
      <c r="G5402" s="94"/>
      <c r="H5402" s="97"/>
      <c r="I5402" s="77">
        <f t="shared" si="169"/>
        <v>0</v>
      </c>
      <c r="J5402" s="78" t="str">
        <f>IFERROR(IF(E5402="","",VLOOKUP(D5402,Saldo!$P$8:$Q$1009,2,FALSE)),"")</f>
        <v/>
      </c>
      <c r="K5402" s="76"/>
      <c r="L5402" s="74" t="str">
        <f t="shared" si="168"/>
        <v/>
      </c>
    </row>
    <row r="5403" spans="1:12" ht="18.95" customHeight="1" x14ac:dyDescent="0.25">
      <c r="A5403" s="52"/>
      <c r="C5403" s="185"/>
      <c r="D5403" s="76"/>
      <c r="E5403" s="76" t="str">
        <f>IF(D5403="","",IFERROR(VLOOKUP(D5403,Cadastro!$C$9:$D$1009,2,FALSE),"NOT FOUND"))</f>
        <v/>
      </c>
      <c r="F5403" s="76"/>
      <c r="G5403" s="94"/>
      <c r="H5403" s="97"/>
      <c r="I5403" s="77">
        <f t="shared" si="169"/>
        <v>0</v>
      </c>
      <c r="J5403" s="78" t="str">
        <f>IFERROR(IF(E5403="","",VLOOKUP(D5403,Saldo!$P$8:$Q$1009,2,FALSE)),"")</f>
        <v/>
      </c>
      <c r="K5403" s="76"/>
      <c r="L5403" s="74" t="str">
        <f t="shared" si="168"/>
        <v/>
      </c>
    </row>
    <row r="5404" spans="1:12" ht="18.95" customHeight="1" x14ac:dyDescent="0.25">
      <c r="A5404" s="52"/>
      <c r="C5404" s="185"/>
      <c r="D5404" s="76"/>
      <c r="E5404" s="76" t="str">
        <f>IF(D5404="","",IFERROR(VLOOKUP(D5404,Cadastro!$C$9:$D$1009,2,FALSE),"NOT FOUND"))</f>
        <v/>
      </c>
      <c r="F5404" s="76"/>
      <c r="G5404" s="94"/>
      <c r="H5404" s="97"/>
      <c r="I5404" s="77">
        <f t="shared" si="169"/>
        <v>0</v>
      </c>
      <c r="J5404" s="78" t="str">
        <f>IFERROR(IF(E5404="","",VLOOKUP(D5404,Saldo!$P$8:$Q$1009,2,FALSE)),"")</f>
        <v/>
      </c>
      <c r="K5404" s="76"/>
      <c r="L5404" s="74" t="str">
        <f t="shared" si="168"/>
        <v/>
      </c>
    </row>
    <row r="5405" spans="1:12" ht="18.95" customHeight="1" x14ac:dyDescent="0.25">
      <c r="A5405" s="52"/>
      <c r="C5405" s="185"/>
      <c r="D5405" s="76"/>
      <c r="E5405" s="76" t="str">
        <f>IF(D5405="","",IFERROR(VLOOKUP(D5405,Cadastro!$C$9:$D$1009,2,FALSE),"NOT FOUND"))</f>
        <v/>
      </c>
      <c r="F5405" s="76"/>
      <c r="G5405" s="94"/>
      <c r="H5405" s="97"/>
      <c r="I5405" s="77">
        <f t="shared" si="169"/>
        <v>0</v>
      </c>
      <c r="J5405" s="78" t="str">
        <f>IFERROR(IF(E5405="","",VLOOKUP(D5405,Saldo!$P$8:$Q$1009,2,FALSE)),"")</f>
        <v/>
      </c>
      <c r="K5405" s="76"/>
      <c r="L5405" s="74" t="str">
        <f t="shared" si="168"/>
        <v/>
      </c>
    </row>
    <row r="5406" spans="1:12" ht="18.95" customHeight="1" x14ac:dyDescent="0.25">
      <c r="A5406" s="52"/>
      <c r="C5406" s="185"/>
      <c r="D5406" s="76"/>
      <c r="E5406" s="76" t="str">
        <f>IF(D5406="","",IFERROR(VLOOKUP(D5406,Cadastro!$C$9:$D$1009,2,FALSE),"NOT FOUND"))</f>
        <v/>
      </c>
      <c r="F5406" s="76"/>
      <c r="G5406" s="94"/>
      <c r="H5406" s="97"/>
      <c r="I5406" s="77">
        <f t="shared" si="169"/>
        <v>0</v>
      </c>
      <c r="J5406" s="78" t="str">
        <f>IFERROR(IF(E5406="","",VLOOKUP(D5406,Saldo!$P$8:$Q$1009,2,FALSE)),"")</f>
        <v/>
      </c>
      <c r="K5406" s="76"/>
      <c r="L5406" s="74" t="str">
        <f t="shared" si="168"/>
        <v/>
      </c>
    </row>
    <row r="5407" spans="1:12" ht="18.95" customHeight="1" x14ac:dyDescent="0.25">
      <c r="A5407" s="52"/>
      <c r="C5407" s="185"/>
      <c r="D5407" s="76"/>
      <c r="E5407" s="76" t="str">
        <f>IF(D5407="","",IFERROR(VLOOKUP(D5407,Cadastro!$C$9:$D$1009,2,FALSE),"NOT FOUND"))</f>
        <v/>
      </c>
      <c r="F5407" s="76"/>
      <c r="G5407" s="94"/>
      <c r="H5407" s="97"/>
      <c r="I5407" s="77">
        <f t="shared" si="169"/>
        <v>0</v>
      </c>
      <c r="J5407" s="78" t="str">
        <f>IFERROR(IF(E5407="","",VLOOKUP(D5407,Saldo!$P$8:$Q$1009,2,FALSE)),"")</f>
        <v/>
      </c>
      <c r="K5407" s="76"/>
      <c r="L5407" s="74" t="str">
        <f t="shared" si="168"/>
        <v/>
      </c>
    </row>
    <row r="5408" spans="1:12" ht="18.95" customHeight="1" x14ac:dyDescent="0.25">
      <c r="A5408" s="52"/>
      <c r="C5408" s="185"/>
      <c r="D5408" s="76"/>
      <c r="E5408" s="76" t="str">
        <f>IF(D5408="","",IFERROR(VLOOKUP(D5408,Cadastro!$C$9:$D$1009,2,FALSE),"NOT FOUND"))</f>
        <v/>
      </c>
      <c r="F5408" s="76"/>
      <c r="G5408" s="94"/>
      <c r="H5408" s="97"/>
      <c r="I5408" s="77">
        <f t="shared" si="169"/>
        <v>0</v>
      </c>
      <c r="J5408" s="78" t="str">
        <f>IFERROR(IF(E5408="","",VLOOKUP(D5408,Saldo!$P$8:$Q$1009,2,FALSE)),"")</f>
        <v/>
      </c>
      <c r="K5408" s="76"/>
      <c r="L5408" s="74" t="str">
        <f t="shared" si="168"/>
        <v/>
      </c>
    </row>
    <row r="5409" spans="1:12" ht="18.95" customHeight="1" x14ac:dyDescent="0.25">
      <c r="A5409" s="52"/>
      <c r="C5409" s="185"/>
      <c r="D5409" s="76"/>
      <c r="E5409" s="76" t="str">
        <f>IF(D5409="","",IFERROR(VLOOKUP(D5409,Cadastro!$C$9:$D$1009,2,FALSE),"NOT FOUND"))</f>
        <v/>
      </c>
      <c r="F5409" s="76"/>
      <c r="G5409" s="94"/>
      <c r="H5409" s="97"/>
      <c r="I5409" s="77">
        <f t="shared" si="169"/>
        <v>0</v>
      </c>
      <c r="J5409" s="78" t="str">
        <f>IFERROR(IF(E5409="","",VLOOKUP(D5409,Saldo!$P$8:$Q$1009,2,FALSE)),"")</f>
        <v/>
      </c>
      <c r="K5409" s="76"/>
      <c r="L5409" s="74" t="str">
        <f t="shared" si="168"/>
        <v/>
      </c>
    </row>
    <row r="5410" spans="1:12" ht="18.95" customHeight="1" x14ac:dyDescent="0.25">
      <c r="A5410" s="52"/>
      <c r="C5410" s="185"/>
      <c r="D5410" s="76"/>
      <c r="E5410" s="76" t="str">
        <f>IF(D5410="","",IFERROR(VLOOKUP(D5410,Cadastro!$C$9:$D$1009,2,FALSE),"NOT FOUND"))</f>
        <v/>
      </c>
      <c r="F5410" s="76"/>
      <c r="G5410" s="94"/>
      <c r="H5410" s="97"/>
      <c r="I5410" s="77">
        <f t="shared" si="169"/>
        <v>0</v>
      </c>
      <c r="J5410" s="78" t="str">
        <f>IFERROR(IF(E5410="","",VLOOKUP(D5410,Saldo!$P$8:$Q$1009,2,FALSE)),"")</f>
        <v/>
      </c>
      <c r="K5410" s="76"/>
      <c r="L5410" s="74" t="str">
        <f t="shared" si="168"/>
        <v/>
      </c>
    </row>
    <row r="5411" spans="1:12" ht="18.95" customHeight="1" x14ac:dyDescent="0.25">
      <c r="A5411" s="52"/>
      <c r="C5411" s="185"/>
      <c r="D5411" s="76"/>
      <c r="E5411" s="76" t="str">
        <f>IF(D5411="","",IFERROR(VLOOKUP(D5411,Cadastro!$C$9:$D$1009,2,FALSE),"NOT FOUND"))</f>
        <v/>
      </c>
      <c r="F5411" s="76"/>
      <c r="G5411" s="94"/>
      <c r="H5411" s="97"/>
      <c r="I5411" s="77">
        <f t="shared" si="169"/>
        <v>0</v>
      </c>
      <c r="J5411" s="78" t="str">
        <f>IFERROR(IF(E5411="","",VLOOKUP(D5411,Saldo!$P$8:$Q$1009,2,FALSE)),"")</f>
        <v/>
      </c>
      <c r="K5411" s="76"/>
      <c r="L5411" s="74" t="str">
        <f t="shared" si="168"/>
        <v/>
      </c>
    </row>
    <row r="5412" spans="1:12" ht="18.95" customHeight="1" x14ac:dyDescent="0.25">
      <c r="A5412" s="52"/>
      <c r="C5412" s="185"/>
      <c r="D5412" s="76"/>
      <c r="E5412" s="76" t="str">
        <f>IF(D5412="","",IFERROR(VLOOKUP(D5412,Cadastro!$C$9:$D$1009,2,FALSE),"NOT FOUND"))</f>
        <v/>
      </c>
      <c r="F5412" s="76"/>
      <c r="G5412" s="94"/>
      <c r="H5412" s="97"/>
      <c r="I5412" s="77">
        <f t="shared" si="169"/>
        <v>0</v>
      </c>
      <c r="J5412" s="78" t="str">
        <f>IFERROR(IF(E5412="","",VLOOKUP(D5412,Saldo!$P$8:$Q$1009,2,FALSE)),"")</f>
        <v/>
      </c>
      <c r="K5412" s="76"/>
      <c r="L5412" s="74" t="str">
        <f t="shared" si="168"/>
        <v/>
      </c>
    </row>
    <row r="5413" spans="1:12" ht="18.95" customHeight="1" x14ac:dyDescent="0.25">
      <c r="A5413" s="52"/>
      <c r="C5413" s="185"/>
      <c r="D5413" s="76"/>
      <c r="E5413" s="76" t="str">
        <f>IF(D5413="","",IFERROR(VLOOKUP(D5413,Cadastro!$C$9:$D$1009,2,FALSE),"NOT FOUND"))</f>
        <v/>
      </c>
      <c r="F5413" s="76"/>
      <c r="G5413" s="94"/>
      <c r="H5413" s="97"/>
      <c r="I5413" s="77">
        <f t="shared" si="169"/>
        <v>0</v>
      </c>
      <c r="J5413" s="78" t="str">
        <f>IFERROR(IF(E5413="","",VLOOKUP(D5413,Saldo!$P$8:$Q$1009,2,FALSE)),"")</f>
        <v/>
      </c>
      <c r="K5413" s="76"/>
      <c r="L5413" s="74" t="str">
        <f t="shared" si="168"/>
        <v/>
      </c>
    </row>
    <row r="5414" spans="1:12" ht="18.95" customHeight="1" x14ac:dyDescent="0.25">
      <c r="A5414" s="52"/>
      <c r="C5414" s="185"/>
      <c r="D5414" s="76"/>
      <c r="E5414" s="76" t="str">
        <f>IF(D5414="","",IFERROR(VLOOKUP(D5414,Cadastro!$C$9:$D$1009,2,FALSE),"NOT FOUND"))</f>
        <v/>
      </c>
      <c r="F5414" s="76"/>
      <c r="G5414" s="94"/>
      <c r="H5414" s="97"/>
      <c r="I5414" s="77">
        <f t="shared" si="169"/>
        <v>0</v>
      </c>
      <c r="J5414" s="78" t="str">
        <f>IFERROR(IF(E5414="","",VLOOKUP(D5414,Saldo!$P$8:$Q$1009,2,FALSE)),"")</f>
        <v/>
      </c>
      <c r="K5414" s="76"/>
      <c r="L5414" s="74" t="str">
        <f t="shared" si="168"/>
        <v/>
      </c>
    </row>
    <row r="5415" spans="1:12" ht="18.95" customHeight="1" x14ac:dyDescent="0.25">
      <c r="A5415" s="52"/>
      <c r="C5415" s="185"/>
      <c r="D5415" s="76"/>
      <c r="E5415" s="76" t="str">
        <f>IF(D5415="","",IFERROR(VLOOKUP(D5415,Cadastro!$C$9:$D$1009,2,FALSE),"NOT FOUND"))</f>
        <v/>
      </c>
      <c r="F5415" s="76"/>
      <c r="G5415" s="94"/>
      <c r="H5415" s="97"/>
      <c r="I5415" s="77">
        <f t="shared" si="169"/>
        <v>0</v>
      </c>
      <c r="J5415" s="78" t="str">
        <f>IFERROR(IF(E5415="","",VLOOKUP(D5415,Saldo!$P$8:$Q$1009,2,FALSE)),"")</f>
        <v/>
      </c>
      <c r="K5415" s="76"/>
      <c r="L5415" s="74" t="str">
        <f t="shared" si="168"/>
        <v/>
      </c>
    </row>
    <row r="5416" spans="1:12" ht="18.95" customHeight="1" x14ac:dyDescent="0.25">
      <c r="A5416" s="52"/>
      <c r="C5416" s="185"/>
      <c r="D5416" s="76"/>
      <c r="E5416" s="76" t="str">
        <f>IF(D5416="","",IFERROR(VLOOKUP(D5416,Cadastro!$C$9:$D$1009,2,FALSE),"NOT FOUND"))</f>
        <v/>
      </c>
      <c r="F5416" s="76"/>
      <c r="G5416" s="94"/>
      <c r="H5416" s="97"/>
      <c r="I5416" s="77">
        <f t="shared" si="169"/>
        <v>0</v>
      </c>
      <c r="J5416" s="78" t="str">
        <f>IFERROR(IF(E5416="","",VLOOKUP(D5416,Saldo!$P$8:$Q$1009,2,FALSE)),"")</f>
        <v/>
      </c>
      <c r="K5416" s="76"/>
      <c r="L5416" s="74" t="str">
        <f t="shared" si="168"/>
        <v/>
      </c>
    </row>
    <row r="5417" spans="1:12" ht="18.95" customHeight="1" x14ac:dyDescent="0.25">
      <c r="A5417" s="52"/>
      <c r="C5417" s="185"/>
      <c r="D5417" s="76"/>
      <c r="E5417" s="76" t="str">
        <f>IF(D5417="","",IFERROR(VLOOKUP(D5417,Cadastro!$C$9:$D$1009,2,FALSE),"NOT FOUND"))</f>
        <v/>
      </c>
      <c r="F5417" s="76"/>
      <c r="G5417" s="94"/>
      <c r="H5417" s="97"/>
      <c r="I5417" s="77">
        <f t="shared" si="169"/>
        <v>0</v>
      </c>
      <c r="J5417" s="78" t="str">
        <f>IFERROR(IF(E5417="","",VLOOKUP(D5417,Saldo!$P$8:$Q$1009,2,FALSE)),"")</f>
        <v/>
      </c>
      <c r="K5417" s="76"/>
      <c r="L5417" s="74" t="str">
        <f t="shared" si="168"/>
        <v/>
      </c>
    </row>
    <row r="5418" spans="1:12" ht="18.95" customHeight="1" x14ac:dyDescent="0.25">
      <c r="A5418" s="52"/>
      <c r="C5418" s="185"/>
      <c r="D5418" s="76"/>
      <c r="E5418" s="76" t="str">
        <f>IF(D5418="","",IFERROR(VLOOKUP(D5418,Cadastro!$C$9:$D$1009,2,FALSE),"NOT FOUND"))</f>
        <v/>
      </c>
      <c r="F5418" s="76"/>
      <c r="G5418" s="94"/>
      <c r="H5418" s="97"/>
      <c r="I5418" s="77">
        <f t="shared" si="169"/>
        <v>0</v>
      </c>
      <c r="J5418" s="78" t="str">
        <f>IFERROR(IF(E5418="","",VLOOKUP(D5418,Saldo!$P$8:$Q$1009,2,FALSE)),"")</f>
        <v/>
      </c>
      <c r="K5418" s="76"/>
      <c r="L5418" s="74" t="str">
        <f t="shared" si="168"/>
        <v/>
      </c>
    </row>
    <row r="5419" spans="1:12" ht="18.95" customHeight="1" x14ac:dyDescent="0.25">
      <c r="A5419" s="52"/>
      <c r="C5419" s="185"/>
      <c r="D5419" s="76"/>
      <c r="E5419" s="76" t="str">
        <f>IF(D5419="","",IFERROR(VLOOKUP(D5419,Cadastro!$C$9:$D$1009,2,FALSE),"NOT FOUND"))</f>
        <v/>
      </c>
      <c r="F5419" s="76"/>
      <c r="G5419" s="94"/>
      <c r="H5419" s="97"/>
      <c r="I5419" s="77">
        <f t="shared" si="169"/>
        <v>0</v>
      </c>
      <c r="J5419" s="78" t="str">
        <f>IFERROR(IF(E5419="","",VLOOKUP(D5419,Saldo!$P$8:$Q$1009,2,FALSE)),"")</f>
        <v/>
      </c>
      <c r="K5419" s="76"/>
      <c r="L5419" s="74" t="str">
        <f t="shared" si="168"/>
        <v/>
      </c>
    </row>
    <row r="5420" spans="1:12" ht="18.95" customHeight="1" x14ac:dyDescent="0.25">
      <c r="A5420" s="52"/>
      <c r="C5420" s="185"/>
      <c r="D5420" s="76"/>
      <c r="E5420" s="76" t="str">
        <f>IF(D5420="","",IFERROR(VLOOKUP(D5420,Cadastro!$C$9:$D$1009,2,FALSE),"NOT FOUND"))</f>
        <v/>
      </c>
      <c r="F5420" s="76"/>
      <c r="G5420" s="94"/>
      <c r="H5420" s="97"/>
      <c r="I5420" s="77">
        <f t="shared" si="169"/>
        <v>0</v>
      </c>
      <c r="J5420" s="78" t="str">
        <f>IFERROR(IF(E5420="","",VLOOKUP(D5420,Saldo!$P$8:$Q$1009,2,FALSE)),"")</f>
        <v/>
      </c>
      <c r="K5420" s="76"/>
      <c r="L5420" s="74" t="str">
        <f t="shared" si="168"/>
        <v/>
      </c>
    </row>
    <row r="5421" spans="1:12" ht="18.95" customHeight="1" x14ac:dyDescent="0.25">
      <c r="A5421" s="52"/>
      <c r="C5421" s="185"/>
      <c r="D5421" s="76"/>
      <c r="E5421" s="76" t="str">
        <f>IF(D5421="","",IFERROR(VLOOKUP(D5421,Cadastro!$C$9:$D$1009,2,FALSE),"NOT FOUND"))</f>
        <v/>
      </c>
      <c r="F5421" s="76"/>
      <c r="G5421" s="94"/>
      <c r="H5421" s="97"/>
      <c r="I5421" s="77">
        <f t="shared" si="169"/>
        <v>0</v>
      </c>
      <c r="J5421" s="78" t="str">
        <f>IFERROR(IF(E5421="","",VLOOKUP(D5421,Saldo!$P$8:$Q$1009,2,FALSE)),"")</f>
        <v/>
      </c>
      <c r="K5421" s="76"/>
      <c r="L5421" s="74" t="str">
        <f t="shared" si="168"/>
        <v/>
      </c>
    </row>
    <row r="5422" spans="1:12" ht="18.95" customHeight="1" x14ac:dyDescent="0.25">
      <c r="A5422" s="52"/>
      <c r="C5422" s="185"/>
      <c r="D5422" s="76"/>
      <c r="E5422" s="76" t="str">
        <f>IF(D5422="","",IFERROR(VLOOKUP(D5422,Cadastro!$C$9:$D$1009,2,FALSE),"NOT FOUND"))</f>
        <v/>
      </c>
      <c r="F5422" s="76"/>
      <c r="G5422" s="94"/>
      <c r="H5422" s="97"/>
      <c r="I5422" s="77">
        <f t="shared" si="169"/>
        <v>0</v>
      </c>
      <c r="J5422" s="78" t="str">
        <f>IFERROR(IF(E5422="","",VLOOKUP(D5422,Saldo!$P$8:$Q$1009,2,FALSE)),"")</f>
        <v/>
      </c>
      <c r="K5422" s="76"/>
      <c r="L5422" s="74" t="str">
        <f t="shared" si="168"/>
        <v/>
      </c>
    </row>
    <row r="5423" spans="1:12" ht="18.95" customHeight="1" x14ac:dyDescent="0.25">
      <c r="A5423" s="52"/>
      <c r="C5423" s="185"/>
      <c r="D5423" s="76"/>
      <c r="E5423" s="76" t="str">
        <f>IF(D5423="","",IFERROR(VLOOKUP(D5423,Cadastro!$C$9:$D$1009,2,FALSE),"NOT FOUND"))</f>
        <v/>
      </c>
      <c r="F5423" s="76"/>
      <c r="G5423" s="94"/>
      <c r="H5423" s="97"/>
      <c r="I5423" s="77">
        <f t="shared" si="169"/>
        <v>0</v>
      </c>
      <c r="J5423" s="78" t="str">
        <f>IFERROR(IF(E5423="","",VLOOKUP(D5423,Saldo!$P$8:$Q$1009,2,FALSE)),"")</f>
        <v/>
      </c>
      <c r="K5423" s="76"/>
      <c r="L5423" s="74" t="str">
        <f t="shared" si="168"/>
        <v/>
      </c>
    </row>
    <row r="5424" spans="1:12" ht="18.95" customHeight="1" x14ac:dyDescent="0.25">
      <c r="A5424" s="52"/>
      <c r="C5424" s="185"/>
      <c r="D5424" s="76"/>
      <c r="E5424" s="76" t="str">
        <f>IF(D5424="","",IFERROR(VLOOKUP(D5424,Cadastro!$C$9:$D$1009,2,FALSE),"NOT FOUND"))</f>
        <v/>
      </c>
      <c r="F5424" s="76"/>
      <c r="G5424" s="94"/>
      <c r="H5424" s="97"/>
      <c r="I5424" s="77">
        <f t="shared" si="169"/>
        <v>0</v>
      </c>
      <c r="J5424" s="78" t="str">
        <f>IFERROR(IF(E5424="","",VLOOKUP(D5424,Saldo!$P$8:$Q$1009,2,FALSE)),"")</f>
        <v/>
      </c>
      <c r="K5424" s="76"/>
      <c r="L5424" s="74" t="str">
        <f t="shared" si="168"/>
        <v/>
      </c>
    </row>
    <row r="5425" spans="1:12" ht="18.95" customHeight="1" x14ac:dyDescent="0.25">
      <c r="A5425" s="52"/>
      <c r="C5425" s="185"/>
      <c r="D5425" s="76"/>
      <c r="E5425" s="76" t="str">
        <f>IF(D5425="","",IFERROR(VLOOKUP(D5425,Cadastro!$C$9:$D$1009,2,FALSE),"NOT FOUND"))</f>
        <v/>
      </c>
      <c r="F5425" s="76"/>
      <c r="G5425" s="94"/>
      <c r="H5425" s="97"/>
      <c r="I5425" s="77">
        <f t="shared" si="169"/>
        <v>0</v>
      </c>
      <c r="J5425" s="78" t="str">
        <f>IFERROR(IF(E5425="","",VLOOKUP(D5425,Saldo!$P$8:$Q$1009,2,FALSE)),"")</f>
        <v/>
      </c>
      <c r="K5425" s="76"/>
      <c r="L5425" s="74" t="str">
        <f t="shared" si="168"/>
        <v/>
      </c>
    </row>
    <row r="5426" spans="1:12" ht="18.95" customHeight="1" x14ac:dyDescent="0.25">
      <c r="A5426" s="52"/>
      <c r="C5426" s="185"/>
      <c r="D5426" s="76"/>
      <c r="E5426" s="76" t="str">
        <f>IF(D5426="","",IFERROR(VLOOKUP(D5426,Cadastro!$C$9:$D$1009,2,FALSE),"NOT FOUND"))</f>
        <v/>
      </c>
      <c r="F5426" s="76"/>
      <c r="G5426" s="94"/>
      <c r="H5426" s="97"/>
      <c r="I5426" s="77">
        <f t="shared" si="169"/>
        <v>0</v>
      </c>
      <c r="J5426" s="78" t="str">
        <f>IFERROR(IF(E5426="","",VLOOKUP(D5426,Saldo!$P$8:$Q$1009,2,FALSE)),"")</f>
        <v/>
      </c>
      <c r="K5426" s="76"/>
      <c r="L5426" s="74" t="str">
        <f t="shared" si="168"/>
        <v/>
      </c>
    </row>
    <row r="5427" spans="1:12" ht="18.95" customHeight="1" x14ac:dyDescent="0.25">
      <c r="A5427" s="52"/>
      <c r="C5427" s="185"/>
      <c r="D5427" s="76"/>
      <c r="E5427" s="76" t="str">
        <f>IF(D5427="","",IFERROR(VLOOKUP(D5427,Cadastro!$C$9:$D$1009,2,FALSE),"NOT FOUND"))</f>
        <v/>
      </c>
      <c r="F5427" s="76"/>
      <c r="G5427" s="94"/>
      <c r="H5427" s="97"/>
      <c r="I5427" s="77">
        <f t="shared" si="169"/>
        <v>0</v>
      </c>
      <c r="J5427" s="78" t="str">
        <f>IFERROR(IF(E5427="","",VLOOKUP(D5427,Saldo!$P$8:$Q$1009,2,FALSE)),"")</f>
        <v/>
      </c>
      <c r="K5427" s="76"/>
      <c r="L5427" s="74" t="str">
        <f t="shared" si="168"/>
        <v/>
      </c>
    </row>
    <row r="5428" spans="1:12" ht="18.95" customHeight="1" x14ac:dyDescent="0.25">
      <c r="A5428" s="52"/>
      <c r="C5428" s="185"/>
      <c r="D5428" s="76"/>
      <c r="E5428" s="76" t="str">
        <f>IF(D5428="","",IFERROR(VLOOKUP(D5428,Cadastro!$C$9:$D$1009,2,FALSE),"NOT FOUND"))</f>
        <v/>
      </c>
      <c r="F5428" s="76"/>
      <c r="G5428" s="94"/>
      <c r="H5428" s="97"/>
      <c r="I5428" s="77">
        <f t="shared" si="169"/>
        <v>0</v>
      </c>
      <c r="J5428" s="78" t="str">
        <f>IFERROR(IF(E5428="","",VLOOKUP(D5428,Saldo!$P$8:$Q$1009,2,FALSE)),"")</f>
        <v/>
      </c>
      <c r="K5428" s="76"/>
      <c r="L5428" s="74" t="str">
        <f t="shared" si="168"/>
        <v/>
      </c>
    </row>
    <row r="5429" spans="1:12" ht="18.95" customHeight="1" x14ac:dyDescent="0.25">
      <c r="A5429" s="52"/>
      <c r="C5429" s="185"/>
      <c r="D5429" s="76"/>
      <c r="E5429" s="76" t="str">
        <f>IF(D5429="","",IFERROR(VLOOKUP(D5429,Cadastro!$C$9:$D$1009,2,FALSE),"NOT FOUND"))</f>
        <v/>
      </c>
      <c r="F5429" s="76"/>
      <c r="G5429" s="94"/>
      <c r="H5429" s="97"/>
      <c r="I5429" s="77">
        <f t="shared" si="169"/>
        <v>0</v>
      </c>
      <c r="J5429" s="78" t="str">
        <f>IFERROR(IF(E5429="","",VLOOKUP(D5429,Saldo!$P$8:$Q$1009,2,FALSE)),"")</f>
        <v/>
      </c>
      <c r="K5429" s="76"/>
      <c r="L5429" s="74" t="str">
        <f t="shared" si="168"/>
        <v/>
      </c>
    </row>
    <row r="5430" spans="1:12" ht="18.95" customHeight="1" x14ac:dyDescent="0.25">
      <c r="A5430" s="52"/>
      <c r="C5430" s="185"/>
      <c r="D5430" s="76"/>
      <c r="E5430" s="76" t="str">
        <f>IF(D5430="","",IFERROR(VLOOKUP(D5430,Cadastro!$C$9:$D$1009,2,FALSE),"NOT FOUND"))</f>
        <v/>
      </c>
      <c r="F5430" s="76"/>
      <c r="G5430" s="94"/>
      <c r="H5430" s="97"/>
      <c r="I5430" s="77">
        <f t="shared" si="169"/>
        <v>0</v>
      </c>
      <c r="J5430" s="78" t="str">
        <f>IFERROR(IF(E5430="","",VLOOKUP(D5430,Saldo!$P$8:$Q$1009,2,FALSE)),"")</f>
        <v/>
      </c>
      <c r="K5430" s="76"/>
      <c r="L5430" s="74" t="str">
        <f t="shared" si="168"/>
        <v/>
      </c>
    </row>
    <row r="5431" spans="1:12" ht="18.95" customHeight="1" x14ac:dyDescent="0.25">
      <c r="A5431" s="52"/>
      <c r="C5431" s="185"/>
      <c r="D5431" s="76"/>
      <c r="E5431" s="76" t="str">
        <f>IF(D5431="","",IFERROR(VLOOKUP(D5431,Cadastro!$C$9:$D$1009,2,FALSE),"NOT FOUND"))</f>
        <v/>
      </c>
      <c r="F5431" s="76"/>
      <c r="G5431" s="94"/>
      <c r="H5431" s="97"/>
      <c r="I5431" s="77">
        <f t="shared" si="169"/>
        <v>0</v>
      </c>
      <c r="J5431" s="78" t="str">
        <f>IFERROR(IF(E5431="","",VLOOKUP(D5431,Saldo!$P$8:$Q$1009,2,FALSE)),"")</f>
        <v/>
      </c>
      <c r="K5431" s="76"/>
      <c r="L5431" s="74" t="str">
        <f t="shared" si="168"/>
        <v/>
      </c>
    </row>
    <row r="5432" spans="1:12" ht="18.95" customHeight="1" x14ac:dyDescent="0.25">
      <c r="A5432" s="52"/>
      <c r="C5432" s="185"/>
      <c r="D5432" s="76"/>
      <c r="E5432" s="76" t="str">
        <f>IF(D5432="","",IFERROR(VLOOKUP(D5432,Cadastro!$C$9:$D$1009,2,FALSE),"NOT FOUND"))</f>
        <v/>
      </c>
      <c r="F5432" s="76"/>
      <c r="G5432" s="94"/>
      <c r="H5432" s="97"/>
      <c r="I5432" s="77">
        <f t="shared" si="169"/>
        <v>0</v>
      </c>
      <c r="J5432" s="78" t="str">
        <f>IFERROR(IF(E5432="","",VLOOKUP(D5432,Saldo!$P$8:$Q$1009,2,FALSE)),"")</f>
        <v/>
      </c>
      <c r="K5432" s="76"/>
      <c r="L5432" s="74" t="str">
        <f t="shared" si="168"/>
        <v/>
      </c>
    </row>
    <row r="5433" spans="1:12" ht="18.95" customHeight="1" x14ac:dyDescent="0.25">
      <c r="A5433" s="52"/>
      <c r="C5433" s="185"/>
      <c r="D5433" s="76"/>
      <c r="E5433" s="76" t="str">
        <f>IF(D5433="","",IFERROR(VLOOKUP(D5433,Cadastro!$C$9:$D$1009,2,FALSE),"NOT FOUND"))</f>
        <v/>
      </c>
      <c r="F5433" s="76"/>
      <c r="G5433" s="94"/>
      <c r="H5433" s="97"/>
      <c r="I5433" s="77">
        <f t="shared" si="169"/>
        <v>0</v>
      </c>
      <c r="J5433" s="78" t="str">
        <f>IFERROR(IF(E5433="","",VLOOKUP(D5433,Saldo!$P$8:$Q$1009,2,FALSE)),"")</f>
        <v/>
      </c>
      <c r="K5433" s="76"/>
      <c r="L5433" s="74" t="str">
        <f t="shared" si="168"/>
        <v/>
      </c>
    </row>
    <row r="5434" spans="1:12" ht="18.95" customHeight="1" x14ac:dyDescent="0.25">
      <c r="A5434" s="52"/>
      <c r="C5434" s="185"/>
      <c r="D5434" s="76"/>
      <c r="E5434" s="76" t="str">
        <f>IF(D5434="","",IFERROR(VLOOKUP(D5434,Cadastro!$C$9:$D$1009,2,FALSE),"NOT FOUND"))</f>
        <v/>
      </c>
      <c r="F5434" s="76"/>
      <c r="G5434" s="94"/>
      <c r="H5434" s="97"/>
      <c r="I5434" s="77">
        <f t="shared" si="169"/>
        <v>0</v>
      </c>
      <c r="J5434" s="78" t="str">
        <f>IFERROR(IF(E5434="","",VLOOKUP(D5434,Saldo!$P$8:$Q$1009,2,FALSE)),"")</f>
        <v/>
      </c>
      <c r="K5434" s="76"/>
      <c r="L5434" s="74" t="str">
        <f t="shared" si="168"/>
        <v/>
      </c>
    </row>
    <row r="5435" spans="1:12" ht="18.95" customHeight="1" x14ac:dyDescent="0.25">
      <c r="A5435" s="52"/>
      <c r="C5435" s="185"/>
      <c r="D5435" s="76"/>
      <c r="E5435" s="76" t="str">
        <f>IF(D5435="","",IFERROR(VLOOKUP(D5435,Cadastro!$C$9:$D$1009,2,FALSE),"NOT FOUND"))</f>
        <v/>
      </c>
      <c r="F5435" s="76"/>
      <c r="G5435" s="94"/>
      <c r="H5435" s="97"/>
      <c r="I5435" s="77">
        <f t="shared" si="169"/>
        <v>0</v>
      </c>
      <c r="J5435" s="78" t="str">
        <f>IFERROR(IF(E5435="","",VLOOKUP(D5435,Saldo!$P$8:$Q$1009,2,FALSE)),"")</f>
        <v/>
      </c>
      <c r="K5435" s="76"/>
      <c r="L5435" s="74" t="str">
        <f t="shared" si="168"/>
        <v/>
      </c>
    </row>
    <row r="5436" spans="1:12" ht="18.95" customHeight="1" x14ac:dyDescent="0.25">
      <c r="A5436" s="52"/>
      <c r="C5436" s="185"/>
      <c r="D5436" s="76"/>
      <c r="E5436" s="76" t="str">
        <f>IF(D5436="","",IFERROR(VLOOKUP(D5436,Cadastro!$C$9:$D$1009,2,FALSE),"NOT FOUND"))</f>
        <v/>
      </c>
      <c r="F5436" s="76"/>
      <c r="G5436" s="94"/>
      <c r="H5436" s="97"/>
      <c r="I5436" s="77">
        <f t="shared" si="169"/>
        <v>0</v>
      </c>
      <c r="J5436" s="78" t="str">
        <f>IFERROR(IF(E5436="","",VLOOKUP(D5436,Saldo!$P$8:$Q$1009,2,FALSE)),"")</f>
        <v/>
      </c>
      <c r="K5436" s="76"/>
      <c r="L5436" s="74" t="str">
        <f t="shared" si="168"/>
        <v/>
      </c>
    </row>
    <row r="5437" spans="1:12" ht="18.95" customHeight="1" x14ac:dyDescent="0.25">
      <c r="A5437" s="52"/>
      <c r="C5437" s="185"/>
      <c r="D5437" s="76"/>
      <c r="E5437" s="76" t="str">
        <f>IF(D5437="","",IFERROR(VLOOKUP(D5437,Cadastro!$C$9:$D$1009,2,FALSE),"NOT FOUND"))</f>
        <v/>
      </c>
      <c r="F5437" s="76"/>
      <c r="G5437" s="94"/>
      <c r="H5437" s="97"/>
      <c r="I5437" s="77">
        <f t="shared" si="169"/>
        <v>0</v>
      </c>
      <c r="J5437" s="78" t="str">
        <f>IFERROR(IF(E5437="","",VLOOKUP(D5437,Saldo!$P$8:$Q$1009,2,FALSE)),"")</f>
        <v/>
      </c>
      <c r="K5437" s="76"/>
      <c r="L5437" s="74" t="str">
        <f t="shared" si="168"/>
        <v/>
      </c>
    </row>
    <row r="5438" spans="1:12" ht="18.95" customHeight="1" x14ac:dyDescent="0.25">
      <c r="A5438" s="52"/>
      <c r="C5438" s="185"/>
      <c r="D5438" s="76"/>
      <c r="E5438" s="76" t="str">
        <f>IF(D5438="","",IFERROR(VLOOKUP(D5438,Cadastro!$C$9:$D$1009,2,FALSE),"NOT FOUND"))</f>
        <v/>
      </c>
      <c r="F5438" s="76"/>
      <c r="G5438" s="94"/>
      <c r="H5438" s="97"/>
      <c r="I5438" s="77">
        <f t="shared" si="169"/>
        <v>0</v>
      </c>
      <c r="J5438" s="78" t="str">
        <f>IFERROR(IF(E5438="","",VLOOKUP(D5438,Saldo!$P$8:$Q$1009,2,FALSE)),"")</f>
        <v/>
      </c>
      <c r="K5438" s="76"/>
      <c r="L5438" s="74" t="str">
        <f t="shared" si="168"/>
        <v/>
      </c>
    </row>
    <row r="5439" spans="1:12" ht="18.95" customHeight="1" x14ac:dyDescent="0.25">
      <c r="A5439" s="52"/>
      <c r="C5439" s="185"/>
      <c r="D5439" s="76"/>
      <c r="E5439" s="76" t="str">
        <f>IF(D5439="","",IFERROR(VLOOKUP(D5439,Cadastro!$C$9:$D$1009,2,FALSE),"NOT FOUND"))</f>
        <v/>
      </c>
      <c r="F5439" s="76"/>
      <c r="G5439" s="94"/>
      <c r="H5439" s="97"/>
      <c r="I5439" s="77">
        <f t="shared" si="169"/>
        <v>0</v>
      </c>
      <c r="J5439" s="78" t="str">
        <f>IFERROR(IF(E5439="","",VLOOKUP(D5439,Saldo!$P$8:$Q$1009,2,FALSE)),"")</f>
        <v/>
      </c>
      <c r="K5439" s="76"/>
      <c r="L5439" s="74" t="str">
        <f t="shared" si="168"/>
        <v/>
      </c>
    </row>
    <row r="5440" spans="1:12" ht="18.95" customHeight="1" x14ac:dyDescent="0.25">
      <c r="A5440" s="52"/>
      <c r="C5440" s="185"/>
      <c r="D5440" s="76"/>
      <c r="E5440" s="76" t="str">
        <f>IF(D5440="","",IFERROR(VLOOKUP(D5440,Cadastro!$C$9:$D$1009,2,FALSE),"NOT FOUND"))</f>
        <v/>
      </c>
      <c r="F5440" s="76"/>
      <c r="G5440" s="94"/>
      <c r="H5440" s="97"/>
      <c r="I5440" s="77">
        <f t="shared" si="169"/>
        <v>0</v>
      </c>
      <c r="J5440" s="78" t="str">
        <f>IFERROR(IF(E5440="","",VLOOKUP(D5440,Saldo!$P$8:$Q$1009,2,FALSE)),"")</f>
        <v/>
      </c>
      <c r="K5440" s="76"/>
      <c r="L5440" s="74" t="str">
        <f t="shared" si="168"/>
        <v/>
      </c>
    </row>
    <row r="5441" spans="1:12" ht="18.95" customHeight="1" x14ac:dyDescent="0.25">
      <c r="A5441" s="52"/>
      <c r="C5441" s="185"/>
      <c r="D5441" s="76"/>
      <c r="E5441" s="76" t="str">
        <f>IF(D5441="","",IFERROR(VLOOKUP(D5441,Cadastro!$C$9:$D$1009,2,FALSE),"NOT FOUND"))</f>
        <v/>
      </c>
      <c r="F5441" s="76"/>
      <c r="G5441" s="94"/>
      <c r="H5441" s="97"/>
      <c r="I5441" s="77">
        <f t="shared" si="169"/>
        <v>0</v>
      </c>
      <c r="J5441" s="78" t="str">
        <f>IFERROR(IF(E5441="","",VLOOKUP(D5441,Saldo!$P$8:$Q$1009,2,FALSE)),"")</f>
        <v/>
      </c>
      <c r="K5441" s="76"/>
      <c r="L5441" s="74" t="str">
        <f t="shared" si="168"/>
        <v/>
      </c>
    </row>
    <row r="5442" spans="1:12" ht="18.95" customHeight="1" x14ac:dyDescent="0.25">
      <c r="A5442" s="52"/>
      <c r="C5442" s="185"/>
      <c r="D5442" s="76"/>
      <c r="E5442" s="76" t="str">
        <f>IF(D5442="","",IFERROR(VLOOKUP(D5442,Cadastro!$C$9:$D$1009,2,FALSE),"NOT FOUND"))</f>
        <v/>
      </c>
      <c r="F5442" s="76"/>
      <c r="G5442" s="94"/>
      <c r="H5442" s="97"/>
      <c r="I5442" s="77">
        <f t="shared" si="169"/>
        <v>0</v>
      </c>
      <c r="J5442" s="78" t="str">
        <f>IFERROR(IF(E5442="","",VLOOKUP(D5442,Saldo!$P$8:$Q$1009,2,FALSE)),"")</f>
        <v/>
      </c>
      <c r="K5442" s="76"/>
      <c r="L5442" s="74" t="str">
        <f t="shared" si="168"/>
        <v/>
      </c>
    </row>
    <row r="5443" spans="1:12" ht="18.95" customHeight="1" x14ac:dyDescent="0.25">
      <c r="A5443" s="52"/>
      <c r="C5443" s="185"/>
      <c r="D5443" s="76"/>
      <c r="E5443" s="76" t="str">
        <f>IF(D5443="","",IFERROR(VLOOKUP(D5443,Cadastro!$C$9:$D$1009,2,FALSE),"NOT FOUND"))</f>
        <v/>
      </c>
      <c r="F5443" s="76"/>
      <c r="G5443" s="94"/>
      <c r="H5443" s="97"/>
      <c r="I5443" s="77">
        <f t="shared" si="169"/>
        <v>0</v>
      </c>
      <c r="J5443" s="78" t="str">
        <f>IFERROR(IF(E5443="","",VLOOKUP(D5443,Saldo!$P$8:$Q$1009,2,FALSE)),"")</f>
        <v/>
      </c>
      <c r="K5443" s="76"/>
      <c r="L5443" s="74" t="str">
        <f t="shared" si="168"/>
        <v/>
      </c>
    </row>
    <row r="5444" spans="1:12" ht="18.95" customHeight="1" x14ac:dyDescent="0.25">
      <c r="A5444" s="52"/>
      <c r="C5444" s="185"/>
      <c r="D5444" s="76"/>
      <c r="E5444" s="76" t="str">
        <f>IF(D5444="","",IFERROR(VLOOKUP(D5444,Cadastro!$C$9:$D$1009,2,FALSE),"NOT FOUND"))</f>
        <v/>
      </c>
      <c r="F5444" s="76"/>
      <c r="G5444" s="94"/>
      <c r="H5444" s="97"/>
      <c r="I5444" s="77">
        <f t="shared" si="169"/>
        <v>0</v>
      </c>
      <c r="J5444" s="78" t="str">
        <f>IFERROR(IF(E5444="","",VLOOKUP(D5444,Saldo!$P$8:$Q$1009,2,FALSE)),"")</f>
        <v/>
      </c>
      <c r="K5444" s="76"/>
      <c r="L5444" s="74" t="str">
        <f t="shared" si="168"/>
        <v/>
      </c>
    </row>
    <row r="5445" spans="1:12" ht="18.95" customHeight="1" x14ac:dyDescent="0.25">
      <c r="A5445" s="52"/>
      <c r="C5445" s="185"/>
      <c r="D5445" s="76"/>
      <c r="E5445" s="76" t="str">
        <f>IF(D5445="","",IFERROR(VLOOKUP(D5445,Cadastro!$C$9:$D$1009,2,FALSE),"NOT FOUND"))</f>
        <v/>
      </c>
      <c r="F5445" s="76"/>
      <c r="G5445" s="94"/>
      <c r="H5445" s="97"/>
      <c r="I5445" s="77">
        <f t="shared" si="169"/>
        <v>0</v>
      </c>
      <c r="J5445" s="78" t="str">
        <f>IFERROR(IF(E5445="","",VLOOKUP(D5445,Saldo!$P$8:$Q$1009,2,FALSE)),"")</f>
        <v/>
      </c>
      <c r="K5445" s="76"/>
      <c r="L5445" s="74" t="str">
        <f t="shared" si="168"/>
        <v/>
      </c>
    </row>
    <row r="5446" spans="1:12" ht="18.95" customHeight="1" x14ac:dyDescent="0.25">
      <c r="A5446" s="52"/>
      <c r="C5446" s="185"/>
      <c r="D5446" s="76"/>
      <c r="E5446" s="76" t="str">
        <f>IF(D5446="","",IFERROR(VLOOKUP(D5446,Cadastro!$C$9:$D$1009,2,FALSE),"NOT FOUND"))</f>
        <v/>
      </c>
      <c r="F5446" s="76"/>
      <c r="G5446" s="94"/>
      <c r="H5446" s="97"/>
      <c r="I5446" s="77">
        <f t="shared" si="169"/>
        <v>0</v>
      </c>
      <c r="J5446" s="78" t="str">
        <f>IFERROR(IF(E5446="","",VLOOKUP(D5446,Saldo!$P$8:$Q$1009,2,FALSE)),"")</f>
        <v/>
      </c>
      <c r="K5446" s="76"/>
      <c r="L5446" s="74" t="str">
        <f t="shared" si="168"/>
        <v/>
      </c>
    </row>
    <row r="5447" spans="1:12" ht="18.95" customHeight="1" x14ac:dyDescent="0.25">
      <c r="A5447" s="52"/>
      <c r="C5447" s="185"/>
      <c r="D5447" s="76"/>
      <c r="E5447" s="76" t="str">
        <f>IF(D5447="","",IFERROR(VLOOKUP(D5447,Cadastro!$C$9:$D$1009,2,FALSE),"NOT FOUND"))</f>
        <v/>
      </c>
      <c r="F5447" s="76"/>
      <c r="G5447" s="94"/>
      <c r="H5447" s="97"/>
      <c r="I5447" s="77">
        <f t="shared" si="169"/>
        <v>0</v>
      </c>
      <c r="J5447" s="78" t="str">
        <f>IFERROR(IF(E5447="","",VLOOKUP(D5447,Saldo!$P$8:$Q$1009,2,FALSE)),"")</f>
        <v/>
      </c>
      <c r="K5447" s="76"/>
      <c r="L5447" s="74" t="str">
        <f t="shared" si="168"/>
        <v/>
      </c>
    </row>
    <row r="5448" spans="1:12" ht="18.95" customHeight="1" x14ac:dyDescent="0.25">
      <c r="A5448" s="52"/>
      <c r="C5448" s="185"/>
      <c r="D5448" s="76"/>
      <c r="E5448" s="76" t="str">
        <f>IF(D5448="","",IFERROR(VLOOKUP(D5448,Cadastro!$C$9:$D$1009,2,FALSE),"NOT FOUND"))</f>
        <v/>
      </c>
      <c r="F5448" s="76"/>
      <c r="G5448" s="94"/>
      <c r="H5448" s="97"/>
      <c r="I5448" s="77">
        <f t="shared" si="169"/>
        <v>0</v>
      </c>
      <c r="J5448" s="78" t="str">
        <f>IFERROR(IF(E5448="","",VLOOKUP(D5448,Saldo!$P$8:$Q$1009,2,FALSE)),"")</f>
        <v/>
      </c>
      <c r="K5448" s="76"/>
      <c r="L5448" s="74" t="str">
        <f t="shared" si="168"/>
        <v/>
      </c>
    </row>
    <row r="5449" spans="1:12" ht="18.95" customHeight="1" x14ac:dyDescent="0.25">
      <c r="A5449" s="52"/>
      <c r="C5449" s="185"/>
      <c r="D5449" s="76"/>
      <c r="E5449" s="76" t="str">
        <f>IF(D5449="","",IFERROR(VLOOKUP(D5449,Cadastro!$C$9:$D$1009,2,FALSE),"NOT FOUND"))</f>
        <v/>
      </c>
      <c r="F5449" s="76"/>
      <c r="G5449" s="94"/>
      <c r="H5449" s="97"/>
      <c r="I5449" s="77">
        <f t="shared" si="169"/>
        <v>0</v>
      </c>
      <c r="J5449" s="78" t="str">
        <f>IFERROR(IF(E5449="","",VLOOKUP(D5449,Saldo!$P$8:$Q$1009,2,FALSE)),"")</f>
        <v/>
      </c>
      <c r="K5449" s="76"/>
      <c r="L5449" s="74" t="str">
        <f t="shared" ref="L5449:L5512" si="170">IF(C5449="","",MONTH(C5449))</f>
        <v/>
      </c>
    </row>
    <row r="5450" spans="1:12" ht="18.95" customHeight="1" x14ac:dyDescent="0.25">
      <c r="A5450" s="52"/>
      <c r="C5450" s="185"/>
      <c r="D5450" s="76"/>
      <c r="E5450" s="76" t="str">
        <f>IF(D5450="","",IFERROR(VLOOKUP(D5450,Cadastro!$C$9:$D$1009,2,FALSE),"NOT FOUND"))</f>
        <v/>
      </c>
      <c r="F5450" s="76"/>
      <c r="G5450" s="94"/>
      <c r="H5450" s="97"/>
      <c r="I5450" s="77">
        <f t="shared" ref="I5450:I5513" si="171">IFERROR(G5450*H5450,"Check if QTY and Value are both valid")</f>
        <v>0</v>
      </c>
      <c r="J5450" s="78" t="str">
        <f>IFERROR(IF(E5450="","",VLOOKUP(D5450,Saldo!$P$8:$Q$1009,2,FALSE)),"")</f>
        <v/>
      </c>
      <c r="K5450" s="76"/>
      <c r="L5450" s="74" t="str">
        <f t="shared" si="170"/>
        <v/>
      </c>
    </row>
    <row r="5451" spans="1:12" ht="18.95" customHeight="1" x14ac:dyDescent="0.25">
      <c r="A5451" s="52"/>
      <c r="C5451" s="185"/>
      <c r="D5451" s="76"/>
      <c r="E5451" s="76" t="str">
        <f>IF(D5451="","",IFERROR(VLOOKUP(D5451,Cadastro!$C$9:$D$1009,2,FALSE),"NOT FOUND"))</f>
        <v/>
      </c>
      <c r="F5451" s="76"/>
      <c r="G5451" s="94"/>
      <c r="H5451" s="97"/>
      <c r="I5451" s="77">
        <f t="shared" si="171"/>
        <v>0</v>
      </c>
      <c r="J5451" s="78" t="str">
        <f>IFERROR(IF(E5451="","",VLOOKUP(D5451,Saldo!$P$8:$Q$1009,2,FALSE)),"")</f>
        <v/>
      </c>
      <c r="K5451" s="76"/>
      <c r="L5451" s="74" t="str">
        <f t="shared" si="170"/>
        <v/>
      </c>
    </row>
    <row r="5452" spans="1:12" ht="18.95" customHeight="1" x14ac:dyDescent="0.25">
      <c r="A5452" s="52"/>
      <c r="C5452" s="185"/>
      <c r="D5452" s="76"/>
      <c r="E5452" s="76" t="str">
        <f>IF(D5452="","",IFERROR(VLOOKUP(D5452,Cadastro!$C$9:$D$1009,2,FALSE),"NOT FOUND"))</f>
        <v/>
      </c>
      <c r="F5452" s="76"/>
      <c r="G5452" s="94"/>
      <c r="H5452" s="97"/>
      <c r="I5452" s="77">
        <f t="shared" si="171"/>
        <v>0</v>
      </c>
      <c r="J5452" s="78" t="str">
        <f>IFERROR(IF(E5452="","",VLOOKUP(D5452,Saldo!$P$8:$Q$1009,2,FALSE)),"")</f>
        <v/>
      </c>
      <c r="K5452" s="76"/>
      <c r="L5452" s="74" t="str">
        <f t="shared" si="170"/>
        <v/>
      </c>
    </row>
    <row r="5453" spans="1:12" ht="18.95" customHeight="1" x14ac:dyDescent="0.25">
      <c r="A5453" s="52"/>
      <c r="C5453" s="185"/>
      <c r="D5453" s="76"/>
      <c r="E5453" s="76" t="str">
        <f>IF(D5453="","",IFERROR(VLOOKUP(D5453,Cadastro!$C$9:$D$1009,2,FALSE),"NOT FOUND"))</f>
        <v/>
      </c>
      <c r="F5453" s="76"/>
      <c r="G5453" s="94"/>
      <c r="H5453" s="97"/>
      <c r="I5453" s="77">
        <f t="shared" si="171"/>
        <v>0</v>
      </c>
      <c r="J5453" s="78" t="str">
        <f>IFERROR(IF(E5453="","",VLOOKUP(D5453,Saldo!$P$8:$Q$1009,2,FALSE)),"")</f>
        <v/>
      </c>
      <c r="K5453" s="76"/>
      <c r="L5453" s="74" t="str">
        <f t="shared" si="170"/>
        <v/>
      </c>
    </row>
    <row r="5454" spans="1:12" ht="18.95" customHeight="1" x14ac:dyDescent="0.25">
      <c r="A5454" s="52"/>
      <c r="C5454" s="185"/>
      <c r="D5454" s="76"/>
      <c r="E5454" s="76" t="str">
        <f>IF(D5454="","",IFERROR(VLOOKUP(D5454,Cadastro!$C$9:$D$1009,2,FALSE),"NOT FOUND"))</f>
        <v/>
      </c>
      <c r="F5454" s="76"/>
      <c r="G5454" s="94"/>
      <c r="H5454" s="97"/>
      <c r="I5454" s="77">
        <f t="shared" si="171"/>
        <v>0</v>
      </c>
      <c r="J5454" s="78" t="str">
        <f>IFERROR(IF(E5454="","",VLOOKUP(D5454,Saldo!$P$8:$Q$1009,2,FALSE)),"")</f>
        <v/>
      </c>
      <c r="K5454" s="76"/>
      <c r="L5454" s="74" t="str">
        <f t="shared" si="170"/>
        <v/>
      </c>
    </row>
    <row r="5455" spans="1:12" ht="18.95" customHeight="1" x14ac:dyDescent="0.25">
      <c r="A5455" s="52"/>
      <c r="C5455" s="185"/>
      <c r="D5455" s="76"/>
      <c r="E5455" s="76" t="str">
        <f>IF(D5455="","",IFERROR(VLOOKUP(D5455,Cadastro!$C$9:$D$1009,2,FALSE),"NOT FOUND"))</f>
        <v/>
      </c>
      <c r="F5455" s="76"/>
      <c r="G5455" s="94"/>
      <c r="H5455" s="97"/>
      <c r="I5455" s="77">
        <f t="shared" si="171"/>
        <v>0</v>
      </c>
      <c r="J5455" s="78" t="str">
        <f>IFERROR(IF(E5455="","",VLOOKUP(D5455,Saldo!$P$8:$Q$1009,2,FALSE)),"")</f>
        <v/>
      </c>
      <c r="K5455" s="76"/>
      <c r="L5455" s="74" t="str">
        <f t="shared" si="170"/>
        <v/>
      </c>
    </row>
    <row r="5456" spans="1:12" ht="18.95" customHeight="1" x14ac:dyDescent="0.25">
      <c r="A5456" s="52"/>
      <c r="C5456" s="185"/>
      <c r="D5456" s="76"/>
      <c r="E5456" s="76" t="str">
        <f>IF(D5456="","",IFERROR(VLOOKUP(D5456,Cadastro!$C$9:$D$1009,2,FALSE),"NOT FOUND"))</f>
        <v/>
      </c>
      <c r="F5456" s="76"/>
      <c r="G5456" s="94"/>
      <c r="H5456" s="97"/>
      <c r="I5456" s="77">
        <f t="shared" si="171"/>
        <v>0</v>
      </c>
      <c r="J5456" s="78" t="str">
        <f>IFERROR(IF(E5456="","",VLOOKUP(D5456,Saldo!$P$8:$Q$1009,2,FALSE)),"")</f>
        <v/>
      </c>
      <c r="K5456" s="76"/>
      <c r="L5456" s="74" t="str">
        <f t="shared" si="170"/>
        <v/>
      </c>
    </row>
    <row r="5457" spans="1:12" ht="18.95" customHeight="1" x14ac:dyDescent="0.25">
      <c r="A5457" s="52"/>
      <c r="C5457" s="185"/>
      <c r="D5457" s="76"/>
      <c r="E5457" s="76" t="str">
        <f>IF(D5457="","",IFERROR(VLOOKUP(D5457,Cadastro!$C$9:$D$1009,2,FALSE),"NOT FOUND"))</f>
        <v/>
      </c>
      <c r="F5457" s="76"/>
      <c r="G5457" s="94"/>
      <c r="H5457" s="97"/>
      <c r="I5457" s="77">
        <f t="shared" si="171"/>
        <v>0</v>
      </c>
      <c r="J5457" s="78" t="str">
        <f>IFERROR(IF(E5457="","",VLOOKUP(D5457,Saldo!$P$8:$Q$1009,2,FALSE)),"")</f>
        <v/>
      </c>
      <c r="K5457" s="76"/>
      <c r="L5457" s="74" t="str">
        <f t="shared" si="170"/>
        <v/>
      </c>
    </row>
    <row r="5458" spans="1:12" ht="18.95" customHeight="1" x14ac:dyDescent="0.25">
      <c r="A5458" s="52"/>
      <c r="C5458" s="185"/>
      <c r="D5458" s="76"/>
      <c r="E5458" s="76" t="str">
        <f>IF(D5458="","",IFERROR(VLOOKUP(D5458,Cadastro!$C$9:$D$1009,2,FALSE),"NOT FOUND"))</f>
        <v/>
      </c>
      <c r="F5458" s="76"/>
      <c r="G5458" s="94"/>
      <c r="H5458" s="97"/>
      <c r="I5458" s="77">
        <f t="shared" si="171"/>
        <v>0</v>
      </c>
      <c r="J5458" s="78" t="str">
        <f>IFERROR(IF(E5458="","",VLOOKUP(D5458,Saldo!$P$8:$Q$1009,2,FALSE)),"")</f>
        <v/>
      </c>
      <c r="K5458" s="76"/>
      <c r="L5458" s="74" t="str">
        <f t="shared" si="170"/>
        <v/>
      </c>
    </row>
    <row r="5459" spans="1:12" ht="18.95" customHeight="1" x14ac:dyDescent="0.25">
      <c r="A5459" s="52"/>
      <c r="C5459" s="185"/>
      <c r="D5459" s="76"/>
      <c r="E5459" s="76" t="str">
        <f>IF(D5459="","",IFERROR(VLOOKUP(D5459,Cadastro!$C$9:$D$1009,2,FALSE),"NOT FOUND"))</f>
        <v/>
      </c>
      <c r="F5459" s="76"/>
      <c r="G5459" s="94"/>
      <c r="H5459" s="97"/>
      <c r="I5459" s="77">
        <f t="shared" si="171"/>
        <v>0</v>
      </c>
      <c r="J5459" s="78" t="str">
        <f>IFERROR(IF(E5459="","",VLOOKUP(D5459,Saldo!$P$8:$Q$1009,2,FALSE)),"")</f>
        <v/>
      </c>
      <c r="K5459" s="76"/>
      <c r="L5459" s="74" t="str">
        <f t="shared" si="170"/>
        <v/>
      </c>
    </row>
    <row r="5460" spans="1:12" ht="18.95" customHeight="1" x14ac:dyDescent="0.25">
      <c r="A5460" s="52"/>
      <c r="C5460" s="185"/>
      <c r="D5460" s="76"/>
      <c r="E5460" s="76" t="str">
        <f>IF(D5460="","",IFERROR(VLOOKUP(D5460,Cadastro!$C$9:$D$1009,2,FALSE),"NOT FOUND"))</f>
        <v/>
      </c>
      <c r="F5460" s="76"/>
      <c r="G5460" s="94"/>
      <c r="H5460" s="97"/>
      <c r="I5460" s="77">
        <f t="shared" si="171"/>
        <v>0</v>
      </c>
      <c r="J5460" s="78" t="str">
        <f>IFERROR(IF(E5460="","",VLOOKUP(D5460,Saldo!$P$8:$Q$1009,2,FALSE)),"")</f>
        <v/>
      </c>
      <c r="K5460" s="76"/>
      <c r="L5460" s="74" t="str">
        <f t="shared" si="170"/>
        <v/>
      </c>
    </row>
    <row r="5461" spans="1:12" ht="18.95" customHeight="1" x14ac:dyDescent="0.25">
      <c r="A5461" s="52"/>
      <c r="C5461" s="185"/>
      <c r="D5461" s="76"/>
      <c r="E5461" s="76" t="str">
        <f>IF(D5461="","",IFERROR(VLOOKUP(D5461,Cadastro!$C$9:$D$1009,2,FALSE),"NOT FOUND"))</f>
        <v/>
      </c>
      <c r="F5461" s="76"/>
      <c r="G5461" s="94"/>
      <c r="H5461" s="97"/>
      <c r="I5461" s="77">
        <f t="shared" si="171"/>
        <v>0</v>
      </c>
      <c r="J5461" s="78" t="str">
        <f>IFERROR(IF(E5461="","",VLOOKUP(D5461,Saldo!$P$8:$Q$1009,2,FALSE)),"")</f>
        <v/>
      </c>
      <c r="K5461" s="76"/>
      <c r="L5461" s="74" t="str">
        <f t="shared" si="170"/>
        <v/>
      </c>
    </row>
    <row r="5462" spans="1:12" ht="18.95" customHeight="1" x14ac:dyDescent="0.25">
      <c r="A5462" s="52"/>
      <c r="C5462" s="185"/>
      <c r="D5462" s="76"/>
      <c r="E5462" s="76" t="str">
        <f>IF(D5462="","",IFERROR(VLOOKUP(D5462,Cadastro!$C$9:$D$1009,2,FALSE),"NOT FOUND"))</f>
        <v/>
      </c>
      <c r="F5462" s="76"/>
      <c r="G5462" s="94"/>
      <c r="H5462" s="97"/>
      <c r="I5462" s="77">
        <f t="shared" si="171"/>
        <v>0</v>
      </c>
      <c r="J5462" s="78" t="str">
        <f>IFERROR(IF(E5462="","",VLOOKUP(D5462,Saldo!$P$8:$Q$1009,2,FALSE)),"")</f>
        <v/>
      </c>
      <c r="K5462" s="76"/>
      <c r="L5462" s="74" t="str">
        <f t="shared" si="170"/>
        <v/>
      </c>
    </row>
    <row r="5463" spans="1:12" ht="18.95" customHeight="1" x14ac:dyDescent="0.25">
      <c r="A5463" s="52"/>
      <c r="C5463" s="185"/>
      <c r="D5463" s="76"/>
      <c r="E5463" s="76" t="str">
        <f>IF(D5463="","",IFERROR(VLOOKUP(D5463,Cadastro!$C$9:$D$1009,2,FALSE),"NOT FOUND"))</f>
        <v/>
      </c>
      <c r="F5463" s="76"/>
      <c r="G5463" s="94"/>
      <c r="H5463" s="97"/>
      <c r="I5463" s="77">
        <f t="shared" si="171"/>
        <v>0</v>
      </c>
      <c r="J5463" s="78" t="str">
        <f>IFERROR(IF(E5463="","",VLOOKUP(D5463,Saldo!$P$8:$Q$1009,2,FALSE)),"")</f>
        <v/>
      </c>
      <c r="K5463" s="76"/>
      <c r="L5463" s="74" t="str">
        <f t="shared" si="170"/>
        <v/>
      </c>
    </row>
    <row r="5464" spans="1:12" ht="18.95" customHeight="1" x14ac:dyDescent="0.25">
      <c r="A5464" s="52"/>
      <c r="C5464" s="185"/>
      <c r="D5464" s="76"/>
      <c r="E5464" s="76" t="str">
        <f>IF(D5464="","",IFERROR(VLOOKUP(D5464,Cadastro!$C$9:$D$1009,2,FALSE),"NOT FOUND"))</f>
        <v/>
      </c>
      <c r="F5464" s="76"/>
      <c r="G5464" s="94"/>
      <c r="H5464" s="97"/>
      <c r="I5464" s="77">
        <f t="shared" si="171"/>
        <v>0</v>
      </c>
      <c r="J5464" s="78" t="str">
        <f>IFERROR(IF(E5464="","",VLOOKUP(D5464,Saldo!$P$8:$Q$1009,2,FALSE)),"")</f>
        <v/>
      </c>
      <c r="K5464" s="76"/>
      <c r="L5464" s="74" t="str">
        <f t="shared" si="170"/>
        <v/>
      </c>
    </row>
    <row r="5465" spans="1:12" ht="18.95" customHeight="1" x14ac:dyDescent="0.25">
      <c r="A5465" s="52"/>
      <c r="C5465" s="185"/>
      <c r="D5465" s="76"/>
      <c r="E5465" s="76" t="str">
        <f>IF(D5465="","",IFERROR(VLOOKUP(D5465,Cadastro!$C$9:$D$1009,2,FALSE),"NOT FOUND"))</f>
        <v/>
      </c>
      <c r="F5465" s="76"/>
      <c r="G5465" s="94"/>
      <c r="H5465" s="97"/>
      <c r="I5465" s="77">
        <f t="shared" si="171"/>
        <v>0</v>
      </c>
      <c r="J5465" s="78" t="str">
        <f>IFERROR(IF(E5465="","",VLOOKUP(D5465,Saldo!$P$8:$Q$1009,2,FALSE)),"")</f>
        <v/>
      </c>
      <c r="K5465" s="76"/>
      <c r="L5465" s="74" t="str">
        <f t="shared" si="170"/>
        <v/>
      </c>
    </row>
    <row r="5466" spans="1:12" ht="18.95" customHeight="1" x14ac:dyDescent="0.25">
      <c r="A5466" s="52"/>
      <c r="C5466" s="185"/>
      <c r="D5466" s="76"/>
      <c r="E5466" s="76" t="str">
        <f>IF(D5466="","",IFERROR(VLOOKUP(D5466,Cadastro!$C$9:$D$1009,2,FALSE),"NOT FOUND"))</f>
        <v/>
      </c>
      <c r="F5466" s="76"/>
      <c r="G5466" s="94"/>
      <c r="H5466" s="97"/>
      <c r="I5466" s="77">
        <f t="shared" si="171"/>
        <v>0</v>
      </c>
      <c r="J5466" s="78" t="str">
        <f>IFERROR(IF(E5466="","",VLOOKUP(D5466,Saldo!$P$8:$Q$1009,2,FALSE)),"")</f>
        <v/>
      </c>
      <c r="K5466" s="76"/>
      <c r="L5466" s="74" t="str">
        <f t="shared" si="170"/>
        <v/>
      </c>
    </row>
    <row r="5467" spans="1:12" ht="18.95" customHeight="1" x14ac:dyDescent="0.25">
      <c r="A5467" s="52"/>
      <c r="C5467" s="185"/>
      <c r="D5467" s="76"/>
      <c r="E5467" s="76" t="str">
        <f>IF(D5467="","",IFERROR(VLOOKUP(D5467,Cadastro!$C$9:$D$1009,2,FALSE),"NOT FOUND"))</f>
        <v/>
      </c>
      <c r="F5467" s="76"/>
      <c r="G5467" s="94"/>
      <c r="H5467" s="97"/>
      <c r="I5467" s="77">
        <f t="shared" si="171"/>
        <v>0</v>
      </c>
      <c r="J5467" s="78" t="str">
        <f>IFERROR(IF(E5467="","",VLOOKUP(D5467,Saldo!$P$8:$Q$1009,2,FALSE)),"")</f>
        <v/>
      </c>
      <c r="K5467" s="76"/>
      <c r="L5467" s="74" t="str">
        <f t="shared" si="170"/>
        <v/>
      </c>
    </row>
    <row r="5468" spans="1:12" ht="18.95" customHeight="1" x14ac:dyDescent="0.25">
      <c r="A5468" s="52"/>
      <c r="C5468" s="185"/>
      <c r="D5468" s="76"/>
      <c r="E5468" s="76" t="str">
        <f>IF(D5468="","",IFERROR(VLOOKUP(D5468,Cadastro!$C$9:$D$1009,2,FALSE),"NOT FOUND"))</f>
        <v/>
      </c>
      <c r="F5468" s="76"/>
      <c r="G5468" s="94"/>
      <c r="H5468" s="97"/>
      <c r="I5468" s="77">
        <f t="shared" si="171"/>
        <v>0</v>
      </c>
      <c r="J5468" s="78" t="str">
        <f>IFERROR(IF(E5468="","",VLOOKUP(D5468,Saldo!$P$8:$Q$1009,2,FALSE)),"")</f>
        <v/>
      </c>
      <c r="K5468" s="76"/>
      <c r="L5468" s="74" t="str">
        <f t="shared" si="170"/>
        <v/>
      </c>
    </row>
    <row r="5469" spans="1:12" ht="18.95" customHeight="1" x14ac:dyDescent="0.25">
      <c r="A5469" s="52"/>
      <c r="C5469" s="185"/>
      <c r="D5469" s="76"/>
      <c r="E5469" s="76" t="str">
        <f>IF(D5469="","",IFERROR(VLOOKUP(D5469,Cadastro!$C$9:$D$1009,2,FALSE),"NOT FOUND"))</f>
        <v/>
      </c>
      <c r="F5469" s="76"/>
      <c r="G5469" s="94"/>
      <c r="H5469" s="97"/>
      <c r="I5469" s="77">
        <f t="shared" si="171"/>
        <v>0</v>
      </c>
      <c r="J5469" s="78" t="str">
        <f>IFERROR(IF(E5469="","",VLOOKUP(D5469,Saldo!$P$8:$Q$1009,2,FALSE)),"")</f>
        <v/>
      </c>
      <c r="K5469" s="76"/>
      <c r="L5469" s="74" t="str">
        <f t="shared" si="170"/>
        <v/>
      </c>
    </row>
    <row r="5470" spans="1:12" ht="18.95" customHeight="1" x14ac:dyDescent="0.25">
      <c r="A5470" s="52"/>
      <c r="C5470" s="185"/>
      <c r="D5470" s="76"/>
      <c r="E5470" s="76" t="str">
        <f>IF(D5470="","",IFERROR(VLOOKUP(D5470,Cadastro!$C$9:$D$1009,2,FALSE),"NOT FOUND"))</f>
        <v/>
      </c>
      <c r="F5470" s="76"/>
      <c r="G5470" s="94"/>
      <c r="H5470" s="97"/>
      <c r="I5470" s="77">
        <f t="shared" si="171"/>
        <v>0</v>
      </c>
      <c r="J5470" s="78" t="str">
        <f>IFERROR(IF(E5470="","",VLOOKUP(D5470,Saldo!$P$8:$Q$1009,2,FALSE)),"")</f>
        <v/>
      </c>
      <c r="K5470" s="76"/>
      <c r="L5470" s="74" t="str">
        <f t="shared" si="170"/>
        <v/>
      </c>
    </row>
    <row r="5471" spans="1:12" ht="18.95" customHeight="1" x14ac:dyDescent="0.25">
      <c r="A5471" s="52"/>
      <c r="C5471" s="185"/>
      <c r="D5471" s="76"/>
      <c r="E5471" s="76" t="str">
        <f>IF(D5471="","",IFERROR(VLOOKUP(D5471,Cadastro!$C$9:$D$1009,2,FALSE),"NOT FOUND"))</f>
        <v/>
      </c>
      <c r="F5471" s="76"/>
      <c r="G5471" s="94"/>
      <c r="H5471" s="97"/>
      <c r="I5471" s="77">
        <f t="shared" si="171"/>
        <v>0</v>
      </c>
      <c r="J5471" s="78" t="str">
        <f>IFERROR(IF(E5471="","",VLOOKUP(D5471,Saldo!$P$8:$Q$1009,2,FALSE)),"")</f>
        <v/>
      </c>
      <c r="K5471" s="76"/>
      <c r="L5471" s="74" t="str">
        <f t="shared" si="170"/>
        <v/>
      </c>
    </row>
    <row r="5472" spans="1:12" ht="18.95" customHeight="1" x14ac:dyDescent="0.25">
      <c r="A5472" s="52"/>
      <c r="C5472" s="185"/>
      <c r="D5472" s="76"/>
      <c r="E5472" s="76" t="str">
        <f>IF(D5472="","",IFERROR(VLOOKUP(D5472,Cadastro!$C$9:$D$1009,2,FALSE),"NOT FOUND"))</f>
        <v/>
      </c>
      <c r="F5472" s="76"/>
      <c r="G5472" s="94"/>
      <c r="H5472" s="97"/>
      <c r="I5472" s="77">
        <f t="shared" si="171"/>
        <v>0</v>
      </c>
      <c r="J5472" s="78" t="str">
        <f>IFERROR(IF(E5472="","",VLOOKUP(D5472,Saldo!$P$8:$Q$1009,2,FALSE)),"")</f>
        <v/>
      </c>
      <c r="K5472" s="76"/>
      <c r="L5472" s="74" t="str">
        <f t="shared" si="170"/>
        <v/>
      </c>
    </row>
    <row r="5473" spans="1:12" ht="18.95" customHeight="1" x14ac:dyDescent="0.25">
      <c r="A5473" s="52"/>
      <c r="C5473" s="185"/>
      <c r="D5473" s="76"/>
      <c r="E5473" s="76" t="str">
        <f>IF(D5473="","",IFERROR(VLOOKUP(D5473,Cadastro!$C$9:$D$1009,2,FALSE),"NOT FOUND"))</f>
        <v/>
      </c>
      <c r="F5473" s="76"/>
      <c r="G5473" s="94"/>
      <c r="H5473" s="97"/>
      <c r="I5473" s="77">
        <f t="shared" si="171"/>
        <v>0</v>
      </c>
      <c r="J5473" s="78" t="str">
        <f>IFERROR(IF(E5473="","",VLOOKUP(D5473,Saldo!$P$8:$Q$1009,2,FALSE)),"")</f>
        <v/>
      </c>
      <c r="K5473" s="76"/>
      <c r="L5473" s="74" t="str">
        <f t="shared" si="170"/>
        <v/>
      </c>
    </row>
    <row r="5474" spans="1:12" ht="18.95" customHeight="1" x14ac:dyDescent="0.25">
      <c r="A5474" s="52"/>
      <c r="C5474" s="185"/>
      <c r="D5474" s="76"/>
      <c r="E5474" s="76" t="str">
        <f>IF(D5474="","",IFERROR(VLOOKUP(D5474,Cadastro!$C$9:$D$1009,2,FALSE),"NOT FOUND"))</f>
        <v/>
      </c>
      <c r="F5474" s="76"/>
      <c r="G5474" s="94"/>
      <c r="H5474" s="97"/>
      <c r="I5474" s="77">
        <f t="shared" si="171"/>
        <v>0</v>
      </c>
      <c r="J5474" s="78" t="str">
        <f>IFERROR(IF(E5474="","",VLOOKUP(D5474,Saldo!$P$8:$Q$1009,2,FALSE)),"")</f>
        <v/>
      </c>
      <c r="K5474" s="76"/>
      <c r="L5474" s="74" t="str">
        <f t="shared" si="170"/>
        <v/>
      </c>
    </row>
    <row r="5475" spans="1:12" ht="18.95" customHeight="1" x14ac:dyDescent="0.25">
      <c r="A5475" s="52"/>
      <c r="C5475" s="185"/>
      <c r="D5475" s="76"/>
      <c r="E5475" s="76" t="str">
        <f>IF(D5475="","",IFERROR(VLOOKUP(D5475,Cadastro!$C$9:$D$1009,2,FALSE),"NOT FOUND"))</f>
        <v/>
      </c>
      <c r="F5475" s="76"/>
      <c r="G5475" s="94"/>
      <c r="H5475" s="97"/>
      <c r="I5475" s="77">
        <f t="shared" si="171"/>
        <v>0</v>
      </c>
      <c r="J5475" s="78" t="str">
        <f>IFERROR(IF(E5475="","",VLOOKUP(D5475,Saldo!$P$8:$Q$1009,2,FALSE)),"")</f>
        <v/>
      </c>
      <c r="K5475" s="76"/>
      <c r="L5475" s="74" t="str">
        <f t="shared" si="170"/>
        <v/>
      </c>
    </row>
    <row r="5476" spans="1:12" ht="18.95" customHeight="1" x14ac:dyDescent="0.25">
      <c r="A5476" s="52"/>
      <c r="C5476" s="185"/>
      <c r="D5476" s="76"/>
      <c r="E5476" s="76" t="str">
        <f>IF(D5476="","",IFERROR(VLOOKUP(D5476,Cadastro!$C$9:$D$1009,2,FALSE),"NOT FOUND"))</f>
        <v/>
      </c>
      <c r="F5476" s="76"/>
      <c r="G5476" s="94"/>
      <c r="H5476" s="97"/>
      <c r="I5476" s="77">
        <f t="shared" si="171"/>
        <v>0</v>
      </c>
      <c r="J5476" s="78" t="str">
        <f>IFERROR(IF(E5476="","",VLOOKUP(D5476,Saldo!$P$8:$Q$1009,2,FALSE)),"")</f>
        <v/>
      </c>
      <c r="K5476" s="76"/>
      <c r="L5476" s="74" t="str">
        <f t="shared" si="170"/>
        <v/>
      </c>
    </row>
    <row r="5477" spans="1:12" ht="18.95" customHeight="1" x14ac:dyDescent="0.25">
      <c r="A5477" s="52"/>
      <c r="C5477" s="185"/>
      <c r="D5477" s="76"/>
      <c r="E5477" s="76" t="str">
        <f>IF(D5477="","",IFERROR(VLOOKUP(D5477,Cadastro!$C$9:$D$1009,2,FALSE),"NOT FOUND"))</f>
        <v/>
      </c>
      <c r="F5477" s="76"/>
      <c r="G5477" s="94"/>
      <c r="H5477" s="97"/>
      <c r="I5477" s="77">
        <f t="shared" si="171"/>
        <v>0</v>
      </c>
      <c r="J5477" s="78" t="str">
        <f>IFERROR(IF(E5477="","",VLOOKUP(D5477,Saldo!$P$8:$Q$1009,2,FALSE)),"")</f>
        <v/>
      </c>
      <c r="K5477" s="76"/>
      <c r="L5477" s="74" t="str">
        <f t="shared" si="170"/>
        <v/>
      </c>
    </row>
    <row r="5478" spans="1:12" ht="18.95" customHeight="1" x14ac:dyDescent="0.25">
      <c r="A5478" s="52"/>
      <c r="C5478" s="185"/>
      <c r="D5478" s="76"/>
      <c r="E5478" s="76" t="str">
        <f>IF(D5478="","",IFERROR(VLOOKUP(D5478,Cadastro!$C$9:$D$1009,2,FALSE),"NOT FOUND"))</f>
        <v/>
      </c>
      <c r="F5478" s="76"/>
      <c r="G5478" s="94"/>
      <c r="H5478" s="97"/>
      <c r="I5478" s="77">
        <f t="shared" si="171"/>
        <v>0</v>
      </c>
      <c r="J5478" s="78" t="str">
        <f>IFERROR(IF(E5478="","",VLOOKUP(D5478,Saldo!$P$8:$Q$1009,2,FALSE)),"")</f>
        <v/>
      </c>
      <c r="K5478" s="76"/>
      <c r="L5478" s="74" t="str">
        <f t="shared" si="170"/>
        <v/>
      </c>
    </row>
    <row r="5479" spans="1:12" ht="18.95" customHeight="1" x14ac:dyDescent="0.25">
      <c r="A5479" s="52"/>
      <c r="C5479" s="185"/>
      <c r="D5479" s="76"/>
      <c r="E5479" s="76" t="str">
        <f>IF(D5479="","",IFERROR(VLOOKUP(D5479,Cadastro!$C$9:$D$1009,2,FALSE),"NOT FOUND"))</f>
        <v/>
      </c>
      <c r="F5479" s="76"/>
      <c r="G5479" s="94"/>
      <c r="H5479" s="97"/>
      <c r="I5479" s="77">
        <f t="shared" si="171"/>
        <v>0</v>
      </c>
      <c r="J5479" s="78" t="str">
        <f>IFERROR(IF(E5479="","",VLOOKUP(D5479,Saldo!$P$8:$Q$1009,2,FALSE)),"")</f>
        <v/>
      </c>
      <c r="K5479" s="76"/>
      <c r="L5479" s="74" t="str">
        <f t="shared" si="170"/>
        <v/>
      </c>
    </row>
    <row r="5480" spans="1:12" ht="18.95" customHeight="1" x14ac:dyDescent="0.25">
      <c r="A5480" s="52"/>
      <c r="C5480" s="185"/>
      <c r="D5480" s="76"/>
      <c r="E5480" s="76" t="str">
        <f>IF(D5480="","",IFERROR(VLOOKUP(D5480,Cadastro!$C$9:$D$1009,2,FALSE),"NOT FOUND"))</f>
        <v/>
      </c>
      <c r="F5480" s="76"/>
      <c r="G5480" s="94"/>
      <c r="H5480" s="97"/>
      <c r="I5480" s="77">
        <f t="shared" si="171"/>
        <v>0</v>
      </c>
      <c r="J5480" s="78" t="str">
        <f>IFERROR(IF(E5480="","",VLOOKUP(D5480,Saldo!$P$8:$Q$1009,2,FALSE)),"")</f>
        <v/>
      </c>
      <c r="K5480" s="76"/>
      <c r="L5480" s="74" t="str">
        <f t="shared" si="170"/>
        <v/>
      </c>
    </row>
    <row r="5481" spans="1:12" ht="18.95" customHeight="1" x14ac:dyDescent="0.25">
      <c r="A5481" s="52"/>
      <c r="C5481" s="185"/>
      <c r="D5481" s="76"/>
      <c r="E5481" s="76" t="str">
        <f>IF(D5481="","",IFERROR(VLOOKUP(D5481,Cadastro!$C$9:$D$1009,2,FALSE),"NOT FOUND"))</f>
        <v/>
      </c>
      <c r="F5481" s="76"/>
      <c r="G5481" s="94"/>
      <c r="H5481" s="97"/>
      <c r="I5481" s="77">
        <f t="shared" si="171"/>
        <v>0</v>
      </c>
      <c r="J5481" s="78" t="str">
        <f>IFERROR(IF(E5481="","",VLOOKUP(D5481,Saldo!$P$8:$Q$1009,2,FALSE)),"")</f>
        <v/>
      </c>
      <c r="K5481" s="76"/>
      <c r="L5481" s="74" t="str">
        <f t="shared" si="170"/>
        <v/>
      </c>
    </row>
    <row r="5482" spans="1:12" ht="18.95" customHeight="1" x14ac:dyDescent="0.25">
      <c r="A5482" s="52"/>
      <c r="C5482" s="185"/>
      <c r="D5482" s="76"/>
      <c r="E5482" s="76" t="str">
        <f>IF(D5482="","",IFERROR(VLOOKUP(D5482,Cadastro!$C$9:$D$1009,2,FALSE),"NOT FOUND"))</f>
        <v/>
      </c>
      <c r="F5482" s="76"/>
      <c r="G5482" s="94"/>
      <c r="H5482" s="97"/>
      <c r="I5482" s="77">
        <f t="shared" si="171"/>
        <v>0</v>
      </c>
      <c r="J5482" s="78" t="str">
        <f>IFERROR(IF(E5482="","",VLOOKUP(D5482,Saldo!$P$8:$Q$1009,2,FALSE)),"")</f>
        <v/>
      </c>
      <c r="K5482" s="76"/>
      <c r="L5482" s="74" t="str">
        <f t="shared" si="170"/>
        <v/>
      </c>
    </row>
    <row r="5483" spans="1:12" ht="18.95" customHeight="1" x14ac:dyDescent="0.25">
      <c r="A5483" s="52"/>
      <c r="C5483" s="185"/>
      <c r="D5483" s="76"/>
      <c r="E5483" s="76" t="str">
        <f>IF(D5483="","",IFERROR(VLOOKUP(D5483,Cadastro!$C$9:$D$1009,2,FALSE),"NOT FOUND"))</f>
        <v/>
      </c>
      <c r="F5483" s="76"/>
      <c r="G5483" s="94"/>
      <c r="H5483" s="97"/>
      <c r="I5483" s="77">
        <f t="shared" si="171"/>
        <v>0</v>
      </c>
      <c r="J5483" s="78" t="str">
        <f>IFERROR(IF(E5483="","",VLOOKUP(D5483,Saldo!$P$8:$Q$1009,2,FALSE)),"")</f>
        <v/>
      </c>
      <c r="K5483" s="76"/>
      <c r="L5483" s="74" t="str">
        <f t="shared" si="170"/>
        <v/>
      </c>
    </row>
    <row r="5484" spans="1:12" ht="18.95" customHeight="1" x14ac:dyDescent="0.25">
      <c r="A5484" s="52"/>
      <c r="C5484" s="185"/>
      <c r="D5484" s="76"/>
      <c r="E5484" s="76" t="str">
        <f>IF(D5484="","",IFERROR(VLOOKUP(D5484,Cadastro!$C$9:$D$1009,2,FALSE),"NOT FOUND"))</f>
        <v/>
      </c>
      <c r="F5484" s="76"/>
      <c r="G5484" s="94"/>
      <c r="H5484" s="97"/>
      <c r="I5484" s="77">
        <f t="shared" si="171"/>
        <v>0</v>
      </c>
      <c r="J5484" s="78" t="str">
        <f>IFERROR(IF(E5484="","",VLOOKUP(D5484,Saldo!$P$8:$Q$1009,2,FALSE)),"")</f>
        <v/>
      </c>
      <c r="K5484" s="76"/>
      <c r="L5484" s="74" t="str">
        <f t="shared" si="170"/>
        <v/>
      </c>
    </row>
    <row r="5485" spans="1:12" ht="18.95" customHeight="1" x14ac:dyDescent="0.25">
      <c r="A5485" s="52"/>
      <c r="C5485" s="185"/>
      <c r="D5485" s="76"/>
      <c r="E5485" s="76" t="str">
        <f>IF(D5485="","",IFERROR(VLOOKUP(D5485,Cadastro!$C$9:$D$1009,2,FALSE),"NOT FOUND"))</f>
        <v/>
      </c>
      <c r="F5485" s="76"/>
      <c r="G5485" s="94"/>
      <c r="H5485" s="97"/>
      <c r="I5485" s="77">
        <f t="shared" si="171"/>
        <v>0</v>
      </c>
      <c r="J5485" s="78" t="str">
        <f>IFERROR(IF(E5485="","",VLOOKUP(D5485,Saldo!$P$8:$Q$1009,2,FALSE)),"")</f>
        <v/>
      </c>
      <c r="K5485" s="76"/>
      <c r="L5485" s="74" t="str">
        <f t="shared" si="170"/>
        <v/>
      </c>
    </row>
    <row r="5486" spans="1:12" ht="18.95" customHeight="1" x14ac:dyDescent="0.25">
      <c r="A5486" s="52"/>
      <c r="C5486" s="185"/>
      <c r="D5486" s="76"/>
      <c r="E5486" s="76" t="str">
        <f>IF(D5486="","",IFERROR(VLOOKUP(D5486,Cadastro!$C$9:$D$1009,2,FALSE),"NOT FOUND"))</f>
        <v/>
      </c>
      <c r="F5486" s="76"/>
      <c r="G5486" s="94"/>
      <c r="H5486" s="97"/>
      <c r="I5486" s="77">
        <f t="shared" si="171"/>
        <v>0</v>
      </c>
      <c r="J5486" s="78" t="str">
        <f>IFERROR(IF(E5486="","",VLOOKUP(D5486,Saldo!$P$8:$Q$1009,2,FALSE)),"")</f>
        <v/>
      </c>
      <c r="K5486" s="76"/>
      <c r="L5486" s="74" t="str">
        <f t="shared" si="170"/>
        <v/>
      </c>
    </row>
    <row r="5487" spans="1:12" ht="18.95" customHeight="1" x14ac:dyDescent="0.25">
      <c r="A5487" s="52"/>
      <c r="C5487" s="185"/>
      <c r="D5487" s="76"/>
      <c r="E5487" s="76" t="str">
        <f>IF(D5487="","",IFERROR(VLOOKUP(D5487,Cadastro!$C$9:$D$1009,2,FALSE),"NOT FOUND"))</f>
        <v/>
      </c>
      <c r="F5487" s="76"/>
      <c r="G5487" s="94"/>
      <c r="H5487" s="97"/>
      <c r="I5487" s="77">
        <f t="shared" si="171"/>
        <v>0</v>
      </c>
      <c r="J5487" s="78" t="str">
        <f>IFERROR(IF(E5487="","",VLOOKUP(D5487,Saldo!$P$8:$Q$1009,2,FALSE)),"")</f>
        <v/>
      </c>
      <c r="K5487" s="76"/>
      <c r="L5487" s="74" t="str">
        <f t="shared" si="170"/>
        <v/>
      </c>
    </row>
    <row r="5488" spans="1:12" ht="18.95" customHeight="1" x14ac:dyDescent="0.25">
      <c r="A5488" s="52"/>
      <c r="C5488" s="185"/>
      <c r="D5488" s="76"/>
      <c r="E5488" s="76" t="str">
        <f>IF(D5488="","",IFERROR(VLOOKUP(D5488,Cadastro!$C$9:$D$1009,2,FALSE),"NOT FOUND"))</f>
        <v/>
      </c>
      <c r="F5488" s="76"/>
      <c r="G5488" s="94"/>
      <c r="H5488" s="97"/>
      <c r="I5488" s="77">
        <f t="shared" si="171"/>
        <v>0</v>
      </c>
      <c r="J5488" s="78" t="str">
        <f>IFERROR(IF(E5488="","",VLOOKUP(D5488,Saldo!$P$8:$Q$1009,2,FALSE)),"")</f>
        <v/>
      </c>
      <c r="K5488" s="76"/>
      <c r="L5488" s="74" t="str">
        <f t="shared" si="170"/>
        <v/>
      </c>
    </row>
    <row r="5489" spans="1:12" ht="18.95" customHeight="1" x14ac:dyDescent="0.25">
      <c r="A5489" s="52"/>
      <c r="C5489" s="185"/>
      <c r="D5489" s="76"/>
      <c r="E5489" s="76" t="str">
        <f>IF(D5489="","",IFERROR(VLOOKUP(D5489,Cadastro!$C$9:$D$1009,2,FALSE),"NOT FOUND"))</f>
        <v/>
      </c>
      <c r="F5489" s="76"/>
      <c r="G5489" s="94"/>
      <c r="H5489" s="97"/>
      <c r="I5489" s="77">
        <f t="shared" si="171"/>
        <v>0</v>
      </c>
      <c r="J5489" s="78" t="str">
        <f>IFERROR(IF(E5489="","",VLOOKUP(D5489,Saldo!$P$8:$Q$1009,2,FALSE)),"")</f>
        <v/>
      </c>
      <c r="K5489" s="76"/>
      <c r="L5489" s="74" t="str">
        <f t="shared" si="170"/>
        <v/>
      </c>
    </row>
    <row r="5490" spans="1:12" ht="18.95" customHeight="1" x14ac:dyDescent="0.25">
      <c r="A5490" s="52"/>
      <c r="C5490" s="185"/>
      <c r="D5490" s="76"/>
      <c r="E5490" s="76" t="str">
        <f>IF(D5490="","",IFERROR(VLOOKUP(D5490,Cadastro!$C$9:$D$1009,2,FALSE),"NOT FOUND"))</f>
        <v/>
      </c>
      <c r="F5490" s="76"/>
      <c r="G5490" s="94"/>
      <c r="H5490" s="97"/>
      <c r="I5490" s="77">
        <f t="shared" si="171"/>
        <v>0</v>
      </c>
      <c r="J5490" s="78" t="str">
        <f>IFERROR(IF(E5490="","",VLOOKUP(D5490,Saldo!$P$8:$Q$1009,2,FALSE)),"")</f>
        <v/>
      </c>
      <c r="K5490" s="76"/>
      <c r="L5490" s="74" t="str">
        <f t="shared" si="170"/>
        <v/>
      </c>
    </row>
    <row r="5491" spans="1:12" ht="18.95" customHeight="1" x14ac:dyDescent="0.25">
      <c r="A5491" s="52"/>
      <c r="C5491" s="185"/>
      <c r="D5491" s="76"/>
      <c r="E5491" s="76" t="str">
        <f>IF(D5491="","",IFERROR(VLOOKUP(D5491,Cadastro!$C$9:$D$1009,2,FALSE),"NOT FOUND"))</f>
        <v/>
      </c>
      <c r="F5491" s="76"/>
      <c r="G5491" s="94"/>
      <c r="H5491" s="97"/>
      <c r="I5491" s="77">
        <f t="shared" si="171"/>
        <v>0</v>
      </c>
      <c r="J5491" s="78" t="str">
        <f>IFERROR(IF(E5491="","",VLOOKUP(D5491,Saldo!$P$8:$Q$1009,2,FALSE)),"")</f>
        <v/>
      </c>
      <c r="K5491" s="76"/>
      <c r="L5491" s="74" t="str">
        <f t="shared" si="170"/>
        <v/>
      </c>
    </row>
    <row r="5492" spans="1:12" ht="18.95" customHeight="1" x14ac:dyDescent="0.25">
      <c r="A5492" s="52"/>
      <c r="C5492" s="185"/>
      <c r="D5492" s="76"/>
      <c r="E5492" s="76" t="str">
        <f>IF(D5492="","",IFERROR(VLOOKUP(D5492,Cadastro!$C$9:$D$1009,2,FALSE),"NOT FOUND"))</f>
        <v/>
      </c>
      <c r="F5492" s="76"/>
      <c r="G5492" s="94"/>
      <c r="H5492" s="97"/>
      <c r="I5492" s="77">
        <f t="shared" si="171"/>
        <v>0</v>
      </c>
      <c r="J5492" s="78" t="str">
        <f>IFERROR(IF(E5492="","",VLOOKUP(D5492,Saldo!$P$8:$Q$1009,2,FALSE)),"")</f>
        <v/>
      </c>
      <c r="K5492" s="76"/>
      <c r="L5492" s="74" t="str">
        <f t="shared" si="170"/>
        <v/>
      </c>
    </row>
    <row r="5493" spans="1:12" ht="18.95" customHeight="1" x14ac:dyDescent="0.25">
      <c r="A5493" s="52"/>
      <c r="C5493" s="185"/>
      <c r="D5493" s="76"/>
      <c r="E5493" s="76" t="str">
        <f>IF(D5493="","",IFERROR(VLOOKUP(D5493,Cadastro!$C$9:$D$1009,2,FALSE),"NOT FOUND"))</f>
        <v/>
      </c>
      <c r="F5493" s="76"/>
      <c r="G5493" s="94"/>
      <c r="H5493" s="97"/>
      <c r="I5493" s="77">
        <f t="shared" si="171"/>
        <v>0</v>
      </c>
      <c r="J5493" s="78" t="str">
        <f>IFERROR(IF(E5493="","",VLOOKUP(D5493,Saldo!$P$8:$Q$1009,2,FALSE)),"")</f>
        <v/>
      </c>
      <c r="K5493" s="76"/>
      <c r="L5493" s="74" t="str">
        <f t="shared" si="170"/>
        <v/>
      </c>
    </row>
    <row r="5494" spans="1:12" ht="18.95" customHeight="1" x14ac:dyDescent="0.25">
      <c r="A5494" s="52"/>
      <c r="C5494" s="185"/>
      <c r="D5494" s="76"/>
      <c r="E5494" s="76" t="str">
        <f>IF(D5494="","",IFERROR(VLOOKUP(D5494,Cadastro!$C$9:$D$1009,2,FALSE),"NOT FOUND"))</f>
        <v/>
      </c>
      <c r="F5494" s="76"/>
      <c r="G5494" s="94"/>
      <c r="H5494" s="97"/>
      <c r="I5494" s="77">
        <f t="shared" si="171"/>
        <v>0</v>
      </c>
      <c r="J5494" s="78" t="str">
        <f>IFERROR(IF(E5494="","",VLOOKUP(D5494,Saldo!$P$8:$Q$1009,2,FALSE)),"")</f>
        <v/>
      </c>
      <c r="K5494" s="76"/>
      <c r="L5494" s="74" t="str">
        <f t="shared" si="170"/>
        <v/>
      </c>
    </row>
    <row r="5495" spans="1:12" ht="18.95" customHeight="1" x14ac:dyDescent="0.25">
      <c r="A5495" s="52"/>
      <c r="C5495" s="185"/>
      <c r="D5495" s="76"/>
      <c r="E5495" s="76" t="str">
        <f>IF(D5495="","",IFERROR(VLOOKUP(D5495,Cadastro!$C$9:$D$1009,2,FALSE),"NOT FOUND"))</f>
        <v/>
      </c>
      <c r="F5495" s="76"/>
      <c r="G5495" s="94"/>
      <c r="H5495" s="97"/>
      <c r="I5495" s="77">
        <f t="shared" si="171"/>
        <v>0</v>
      </c>
      <c r="J5495" s="78" t="str">
        <f>IFERROR(IF(E5495="","",VLOOKUP(D5495,Saldo!$P$8:$Q$1009,2,FALSE)),"")</f>
        <v/>
      </c>
      <c r="K5495" s="76"/>
      <c r="L5495" s="74" t="str">
        <f t="shared" si="170"/>
        <v/>
      </c>
    </row>
    <row r="5496" spans="1:12" ht="18.95" customHeight="1" x14ac:dyDescent="0.25">
      <c r="A5496" s="52"/>
      <c r="C5496" s="185"/>
      <c r="D5496" s="76"/>
      <c r="E5496" s="76" t="str">
        <f>IF(D5496="","",IFERROR(VLOOKUP(D5496,Cadastro!$C$9:$D$1009,2,FALSE),"NOT FOUND"))</f>
        <v/>
      </c>
      <c r="F5496" s="76"/>
      <c r="G5496" s="94"/>
      <c r="H5496" s="97"/>
      <c r="I5496" s="77">
        <f t="shared" si="171"/>
        <v>0</v>
      </c>
      <c r="J5496" s="78" t="str">
        <f>IFERROR(IF(E5496="","",VLOOKUP(D5496,Saldo!$P$8:$Q$1009,2,FALSE)),"")</f>
        <v/>
      </c>
      <c r="K5496" s="76"/>
      <c r="L5496" s="74" t="str">
        <f t="shared" si="170"/>
        <v/>
      </c>
    </row>
    <row r="5497" spans="1:12" ht="18.95" customHeight="1" x14ac:dyDescent="0.25">
      <c r="A5497" s="52"/>
      <c r="C5497" s="185"/>
      <c r="D5497" s="76"/>
      <c r="E5497" s="76" t="str">
        <f>IF(D5497="","",IFERROR(VLOOKUP(D5497,Cadastro!$C$9:$D$1009,2,FALSE),"NOT FOUND"))</f>
        <v/>
      </c>
      <c r="F5497" s="76"/>
      <c r="G5497" s="94"/>
      <c r="H5497" s="97"/>
      <c r="I5497" s="77">
        <f t="shared" si="171"/>
        <v>0</v>
      </c>
      <c r="J5497" s="78" t="str">
        <f>IFERROR(IF(E5497="","",VLOOKUP(D5497,Saldo!$P$8:$Q$1009,2,FALSE)),"")</f>
        <v/>
      </c>
      <c r="K5497" s="76"/>
      <c r="L5497" s="74" t="str">
        <f t="shared" si="170"/>
        <v/>
      </c>
    </row>
    <row r="5498" spans="1:12" ht="18.95" customHeight="1" x14ac:dyDescent="0.25">
      <c r="A5498" s="52"/>
      <c r="C5498" s="185"/>
      <c r="D5498" s="76"/>
      <c r="E5498" s="76" t="str">
        <f>IF(D5498="","",IFERROR(VLOOKUP(D5498,Cadastro!$C$9:$D$1009,2,FALSE),"NOT FOUND"))</f>
        <v/>
      </c>
      <c r="F5498" s="76"/>
      <c r="G5498" s="94"/>
      <c r="H5498" s="97"/>
      <c r="I5498" s="77">
        <f t="shared" si="171"/>
        <v>0</v>
      </c>
      <c r="J5498" s="78" t="str">
        <f>IFERROR(IF(E5498="","",VLOOKUP(D5498,Saldo!$P$8:$Q$1009,2,FALSE)),"")</f>
        <v/>
      </c>
      <c r="K5498" s="76"/>
      <c r="L5498" s="74" t="str">
        <f t="shared" si="170"/>
        <v/>
      </c>
    </row>
    <row r="5499" spans="1:12" ht="18.95" customHeight="1" x14ac:dyDescent="0.25">
      <c r="A5499" s="52"/>
      <c r="C5499" s="185"/>
      <c r="D5499" s="76"/>
      <c r="E5499" s="76" t="str">
        <f>IF(D5499="","",IFERROR(VLOOKUP(D5499,Cadastro!$C$9:$D$1009,2,FALSE),"NOT FOUND"))</f>
        <v/>
      </c>
      <c r="F5499" s="76"/>
      <c r="G5499" s="94"/>
      <c r="H5499" s="97"/>
      <c r="I5499" s="77">
        <f t="shared" si="171"/>
        <v>0</v>
      </c>
      <c r="J5499" s="78" t="str">
        <f>IFERROR(IF(E5499="","",VLOOKUP(D5499,Saldo!$P$8:$Q$1009,2,FALSE)),"")</f>
        <v/>
      </c>
      <c r="K5499" s="76"/>
      <c r="L5499" s="74" t="str">
        <f t="shared" si="170"/>
        <v/>
      </c>
    </row>
    <row r="5500" spans="1:12" ht="18.95" customHeight="1" x14ac:dyDescent="0.25">
      <c r="A5500" s="52"/>
      <c r="C5500" s="185"/>
      <c r="D5500" s="76"/>
      <c r="E5500" s="76" t="str">
        <f>IF(D5500="","",IFERROR(VLOOKUP(D5500,Cadastro!$C$9:$D$1009,2,FALSE),"NOT FOUND"))</f>
        <v/>
      </c>
      <c r="F5500" s="76"/>
      <c r="G5500" s="94"/>
      <c r="H5500" s="97"/>
      <c r="I5500" s="77">
        <f t="shared" si="171"/>
        <v>0</v>
      </c>
      <c r="J5500" s="78" t="str">
        <f>IFERROR(IF(E5500="","",VLOOKUP(D5500,Saldo!$P$8:$Q$1009,2,FALSE)),"")</f>
        <v/>
      </c>
      <c r="K5500" s="76"/>
      <c r="L5500" s="74" t="str">
        <f t="shared" si="170"/>
        <v/>
      </c>
    </row>
    <row r="5501" spans="1:12" ht="18.95" customHeight="1" x14ac:dyDescent="0.25">
      <c r="A5501" s="52"/>
      <c r="C5501" s="185"/>
      <c r="D5501" s="76"/>
      <c r="E5501" s="76" t="str">
        <f>IF(D5501="","",IFERROR(VLOOKUP(D5501,Cadastro!$C$9:$D$1009,2,FALSE),"NOT FOUND"))</f>
        <v/>
      </c>
      <c r="F5501" s="76"/>
      <c r="G5501" s="94"/>
      <c r="H5501" s="97"/>
      <c r="I5501" s="77">
        <f t="shared" si="171"/>
        <v>0</v>
      </c>
      <c r="J5501" s="78" t="str">
        <f>IFERROR(IF(E5501="","",VLOOKUP(D5501,Saldo!$P$8:$Q$1009,2,FALSE)),"")</f>
        <v/>
      </c>
      <c r="K5501" s="76"/>
      <c r="L5501" s="74" t="str">
        <f t="shared" si="170"/>
        <v/>
      </c>
    </row>
    <row r="5502" spans="1:12" ht="18.95" customHeight="1" x14ac:dyDescent="0.25">
      <c r="A5502" s="52"/>
      <c r="C5502" s="185"/>
      <c r="D5502" s="76"/>
      <c r="E5502" s="76" t="str">
        <f>IF(D5502="","",IFERROR(VLOOKUP(D5502,Cadastro!$C$9:$D$1009,2,FALSE),"NOT FOUND"))</f>
        <v/>
      </c>
      <c r="F5502" s="76"/>
      <c r="G5502" s="94"/>
      <c r="H5502" s="97"/>
      <c r="I5502" s="77">
        <f t="shared" si="171"/>
        <v>0</v>
      </c>
      <c r="J5502" s="78" t="str">
        <f>IFERROR(IF(E5502="","",VLOOKUP(D5502,Saldo!$P$8:$Q$1009,2,FALSE)),"")</f>
        <v/>
      </c>
      <c r="K5502" s="76"/>
      <c r="L5502" s="74" t="str">
        <f t="shared" si="170"/>
        <v/>
      </c>
    </row>
    <row r="5503" spans="1:12" ht="18.95" customHeight="1" x14ac:dyDescent="0.25">
      <c r="A5503" s="52"/>
      <c r="C5503" s="185"/>
      <c r="D5503" s="76"/>
      <c r="E5503" s="76" t="str">
        <f>IF(D5503="","",IFERROR(VLOOKUP(D5503,Cadastro!$C$9:$D$1009,2,FALSE),"NOT FOUND"))</f>
        <v/>
      </c>
      <c r="F5503" s="76"/>
      <c r="G5503" s="94"/>
      <c r="H5503" s="97"/>
      <c r="I5503" s="77">
        <f t="shared" si="171"/>
        <v>0</v>
      </c>
      <c r="J5503" s="78" t="str">
        <f>IFERROR(IF(E5503="","",VLOOKUP(D5503,Saldo!$P$8:$Q$1009,2,FALSE)),"")</f>
        <v/>
      </c>
      <c r="K5503" s="76"/>
      <c r="L5503" s="74" t="str">
        <f t="shared" si="170"/>
        <v/>
      </c>
    </row>
    <row r="5504" spans="1:12" ht="18.95" customHeight="1" x14ac:dyDescent="0.25">
      <c r="A5504" s="52"/>
      <c r="C5504" s="185"/>
      <c r="D5504" s="76"/>
      <c r="E5504" s="76" t="str">
        <f>IF(D5504="","",IFERROR(VLOOKUP(D5504,Cadastro!$C$9:$D$1009,2,FALSE),"NOT FOUND"))</f>
        <v/>
      </c>
      <c r="F5504" s="76"/>
      <c r="G5504" s="94"/>
      <c r="H5504" s="97"/>
      <c r="I5504" s="77">
        <f t="shared" si="171"/>
        <v>0</v>
      </c>
      <c r="J5504" s="78" t="str">
        <f>IFERROR(IF(E5504="","",VLOOKUP(D5504,Saldo!$P$8:$Q$1009,2,FALSE)),"")</f>
        <v/>
      </c>
      <c r="K5504" s="76"/>
      <c r="L5504" s="74" t="str">
        <f t="shared" si="170"/>
        <v/>
      </c>
    </row>
    <row r="5505" spans="1:12" ht="18.95" customHeight="1" x14ac:dyDescent="0.25">
      <c r="A5505" s="52"/>
      <c r="C5505" s="185"/>
      <c r="D5505" s="76"/>
      <c r="E5505" s="76" t="str">
        <f>IF(D5505="","",IFERROR(VLOOKUP(D5505,Cadastro!$C$9:$D$1009,2,FALSE),"NOT FOUND"))</f>
        <v/>
      </c>
      <c r="F5505" s="76"/>
      <c r="G5505" s="94"/>
      <c r="H5505" s="97"/>
      <c r="I5505" s="77">
        <f t="shared" si="171"/>
        <v>0</v>
      </c>
      <c r="J5505" s="78" t="str">
        <f>IFERROR(IF(E5505="","",VLOOKUP(D5505,Saldo!$P$8:$Q$1009,2,FALSE)),"")</f>
        <v/>
      </c>
      <c r="K5505" s="76"/>
      <c r="L5505" s="74" t="str">
        <f t="shared" si="170"/>
        <v/>
      </c>
    </row>
    <row r="5506" spans="1:12" ht="18.95" customHeight="1" x14ac:dyDescent="0.25">
      <c r="A5506" s="52"/>
      <c r="C5506" s="185"/>
      <c r="D5506" s="76"/>
      <c r="E5506" s="76" t="str">
        <f>IF(D5506="","",IFERROR(VLOOKUP(D5506,Cadastro!$C$9:$D$1009,2,FALSE),"NOT FOUND"))</f>
        <v/>
      </c>
      <c r="F5506" s="76"/>
      <c r="G5506" s="94"/>
      <c r="H5506" s="97"/>
      <c r="I5506" s="77">
        <f t="shared" si="171"/>
        <v>0</v>
      </c>
      <c r="J5506" s="78" t="str">
        <f>IFERROR(IF(E5506="","",VLOOKUP(D5506,Saldo!$P$8:$Q$1009,2,FALSE)),"")</f>
        <v/>
      </c>
      <c r="K5506" s="76"/>
      <c r="L5506" s="74" t="str">
        <f t="shared" si="170"/>
        <v/>
      </c>
    </row>
    <row r="5507" spans="1:12" ht="18.95" customHeight="1" x14ac:dyDescent="0.25">
      <c r="A5507" s="52"/>
      <c r="C5507" s="185"/>
      <c r="D5507" s="76"/>
      <c r="E5507" s="76" t="str">
        <f>IF(D5507="","",IFERROR(VLOOKUP(D5507,Cadastro!$C$9:$D$1009,2,FALSE),"NOT FOUND"))</f>
        <v/>
      </c>
      <c r="F5507" s="76"/>
      <c r="G5507" s="94"/>
      <c r="H5507" s="97"/>
      <c r="I5507" s="77">
        <f t="shared" si="171"/>
        <v>0</v>
      </c>
      <c r="J5507" s="78" t="str">
        <f>IFERROR(IF(E5507="","",VLOOKUP(D5507,Saldo!$P$8:$Q$1009,2,FALSE)),"")</f>
        <v/>
      </c>
      <c r="K5507" s="76"/>
      <c r="L5507" s="74" t="str">
        <f t="shared" si="170"/>
        <v/>
      </c>
    </row>
    <row r="5508" spans="1:12" ht="18.95" customHeight="1" x14ac:dyDescent="0.25">
      <c r="A5508" s="52"/>
      <c r="C5508" s="185"/>
      <c r="D5508" s="76"/>
      <c r="E5508" s="76" t="str">
        <f>IF(D5508="","",IFERROR(VLOOKUP(D5508,Cadastro!$C$9:$D$1009,2,FALSE),"NOT FOUND"))</f>
        <v/>
      </c>
      <c r="F5508" s="76"/>
      <c r="G5508" s="94"/>
      <c r="H5508" s="97"/>
      <c r="I5508" s="77">
        <f t="shared" si="171"/>
        <v>0</v>
      </c>
      <c r="J5508" s="78" t="str">
        <f>IFERROR(IF(E5508="","",VLOOKUP(D5508,Saldo!$P$8:$Q$1009,2,FALSE)),"")</f>
        <v/>
      </c>
      <c r="K5508" s="76"/>
      <c r="L5508" s="74" t="str">
        <f t="shared" si="170"/>
        <v/>
      </c>
    </row>
    <row r="5509" spans="1:12" ht="18.95" customHeight="1" x14ac:dyDescent="0.25">
      <c r="A5509" s="52"/>
      <c r="C5509" s="185"/>
      <c r="D5509" s="76"/>
      <c r="E5509" s="76" t="str">
        <f>IF(D5509="","",IFERROR(VLOOKUP(D5509,Cadastro!$C$9:$D$1009,2,FALSE),"NOT FOUND"))</f>
        <v/>
      </c>
      <c r="F5509" s="76"/>
      <c r="G5509" s="94"/>
      <c r="H5509" s="97"/>
      <c r="I5509" s="77">
        <f t="shared" si="171"/>
        <v>0</v>
      </c>
      <c r="J5509" s="78" t="str">
        <f>IFERROR(IF(E5509="","",VLOOKUP(D5509,Saldo!$P$8:$Q$1009,2,FALSE)),"")</f>
        <v/>
      </c>
      <c r="K5509" s="76"/>
      <c r="L5509" s="74" t="str">
        <f t="shared" si="170"/>
        <v/>
      </c>
    </row>
    <row r="5510" spans="1:12" ht="18.95" customHeight="1" x14ac:dyDescent="0.25">
      <c r="A5510" s="52"/>
      <c r="C5510" s="185"/>
      <c r="D5510" s="76"/>
      <c r="E5510" s="76" t="str">
        <f>IF(D5510="","",IFERROR(VLOOKUP(D5510,Cadastro!$C$9:$D$1009,2,FALSE),"NOT FOUND"))</f>
        <v/>
      </c>
      <c r="F5510" s="76"/>
      <c r="G5510" s="94"/>
      <c r="H5510" s="97"/>
      <c r="I5510" s="77">
        <f t="shared" si="171"/>
        <v>0</v>
      </c>
      <c r="J5510" s="78" t="str">
        <f>IFERROR(IF(E5510="","",VLOOKUP(D5510,Saldo!$P$8:$Q$1009,2,FALSE)),"")</f>
        <v/>
      </c>
      <c r="K5510" s="76"/>
      <c r="L5510" s="74" t="str">
        <f t="shared" si="170"/>
        <v/>
      </c>
    </row>
    <row r="5511" spans="1:12" ht="18.95" customHeight="1" x14ac:dyDescent="0.25">
      <c r="A5511" s="52"/>
      <c r="C5511" s="185"/>
      <c r="D5511" s="76"/>
      <c r="E5511" s="76" t="str">
        <f>IF(D5511="","",IFERROR(VLOOKUP(D5511,Cadastro!$C$9:$D$1009,2,FALSE),"NOT FOUND"))</f>
        <v/>
      </c>
      <c r="F5511" s="76"/>
      <c r="G5511" s="94"/>
      <c r="H5511" s="97"/>
      <c r="I5511" s="77">
        <f t="shared" si="171"/>
        <v>0</v>
      </c>
      <c r="J5511" s="78" t="str">
        <f>IFERROR(IF(E5511="","",VLOOKUP(D5511,Saldo!$P$8:$Q$1009,2,FALSE)),"")</f>
        <v/>
      </c>
      <c r="K5511" s="76"/>
      <c r="L5511" s="74" t="str">
        <f t="shared" si="170"/>
        <v/>
      </c>
    </row>
    <row r="5512" spans="1:12" ht="18.95" customHeight="1" x14ac:dyDescent="0.25">
      <c r="A5512" s="52"/>
      <c r="C5512" s="185"/>
      <c r="D5512" s="76"/>
      <c r="E5512" s="76" t="str">
        <f>IF(D5512="","",IFERROR(VLOOKUP(D5512,Cadastro!$C$9:$D$1009,2,FALSE),"NOT FOUND"))</f>
        <v/>
      </c>
      <c r="F5512" s="76"/>
      <c r="G5512" s="94"/>
      <c r="H5512" s="97"/>
      <c r="I5512" s="77">
        <f t="shared" si="171"/>
        <v>0</v>
      </c>
      <c r="J5512" s="78" t="str">
        <f>IFERROR(IF(E5512="","",VLOOKUP(D5512,Saldo!$P$8:$Q$1009,2,FALSE)),"")</f>
        <v/>
      </c>
      <c r="K5512" s="76"/>
      <c r="L5512" s="74" t="str">
        <f t="shared" si="170"/>
        <v/>
      </c>
    </row>
    <row r="5513" spans="1:12" ht="18.95" customHeight="1" x14ac:dyDescent="0.25">
      <c r="A5513" s="52"/>
      <c r="C5513" s="185"/>
      <c r="D5513" s="76"/>
      <c r="E5513" s="76" t="str">
        <f>IF(D5513="","",IFERROR(VLOOKUP(D5513,Cadastro!$C$9:$D$1009,2,FALSE),"NOT FOUND"))</f>
        <v/>
      </c>
      <c r="F5513" s="76"/>
      <c r="G5513" s="94"/>
      <c r="H5513" s="97"/>
      <c r="I5513" s="77">
        <f t="shared" si="171"/>
        <v>0</v>
      </c>
      <c r="J5513" s="78" t="str">
        <f>IFERROR(IF(E5513="","",VLOOKUP(D5513,Saldo!$P$8:$Q$1009,2,FALSE)),"")</f>
        <v/>
      </c>
      <c r="K5513" s="76"/>
      <c r="L5513" s="74" t="str">
        <f t="shared" ref="L5513:L5576" si="172">IF(C5513="","",MONTH(C5513))</f>
        <v/>
      </c>
    </row>
    <row r="5514" spans="1:12" ht="18.95" customHeight="1" x14ac:dyDescent="0.25">
      <c r="A5514" s="52"/>
      <c r="C5514" s="185"/>
      <c r="D5514" s="76"/>
      <c r="E5514" s="76" t="str">
        <f>IF(D5514="","",IFERROR(VLOOKUP(D5514,Cadastro!$C$9:$D$1009,2,FALSE),"NOT FOUND"))</f>
        <v/>
      </c>
      <c r="F5514" s="76"/>
      <c r="G5514" s="94"/>
      <c r="H5514" s="97"/>
      <c r="I5514" s="77">
        <f t="shared" ref="I5514:I5577" si="173">IFERROR(G5514*H5514,"Check if QTY and Value are both valid")</f>
        <v>0</v>
      </c>
      <c r="J5514" s="78" t="str">
        <f>IFERROR(IF(E5514="","",VLOOKUP(D5514,Saldo!$P$8:$Q$1009,2,FALSE)),"")</f>
        <v/>
      </c>
      <c r="K5514" s="76"/>
      <c r="L5514" s="74" t="str">
        <f t="shared" si="172"/>
        <v/>
      </c>
    </row>
    <row r="5515" spans="1:12" ht="18.95" customHeight="1" x14ac:dyDescent="0.25">
      <c r="A5515" s="52"/>
      <c r="C5515" s="185"/>
      <c r="D5515" s="76"/>
      <c r="E5515" s="76" t="str">
        <f>IF(D5515="","",IFERROR(VLOOKUP(D5515,Cadastro!$C$9:$D$1009,2,FALSE),"NOT FOUND"))</f>
        <v/>
      </c>
      <c r="F5515" s="76"/>
      <c r="G5515" s="94"/>
      <c r="H5515" s="97"/>
      <c r="I5515" s="77">
        <f t="shared" si="173"/>
        <v>0</v>
      </c>
      <c r="J5515" s="78" t="str">
        <f>IFERROR(IF(E5515="","",VLOOKUP(D5515,Saldo!$P$8:$Q$1009,2,FALSE)),"")</f>
        <v/>
      </c>
      <c r="K5515" s="76"/>
      <c r="L5515" s="74" t="str">
        <f t="shared" si="172"/>
        <v/>
      </c>
    </row>
    <row r="5516" spans="1:12" ht="18.95" customHeight="1" x14ac:dyDescent="0.25">
      <c r="A5516" s="52"/>
      <c r="C5516" s="185"/>
      <c r="D5516" s="76"/>
      <c r="E5516" s="76" t="str">
        <f>IF(D5516="","",IFERROR(VLOOKUP(D5516,Cadastro!$C$9:$D$1009,2,FALSE),"NOT FOUND"))</f>
        <v/>
      </c>
      <c r="F5516" s="76"/>
      <c r="G5516" s="94"/>
      <c r="H5516" s="97"/>
      <c r="I5516" s="77">
        <f t="shared" si="173"/>
        <v>0</v>
      </c>
      <c r="J5516" s="78" t="str">
        <f>IFERROR(IF(E5516="","",VLOOKUP(D5516,Saldo!$P$8:$Q$1009,2,FALSE)),"")</f>
        <v/>
      </c>
      <c r="K5516" s="76"/>
      <c r="L5516" s="74" t="str">
        <f t="shared" si="172"/>
        <v/>
      </c>
    </row>
    <row r="5517" spans="1:12" ht="18.95" customHeight="1" x14ac:dyDescent="0.25">
      <c r="A5517" s="52"/>
      <c r="C5517" s="185"/>
      <c r="D5517" s="76"/>
      <c r="E5517" s="76" t="str">
        <f>IF(D5517="","",IFERROR(VLOOKUP(D5517,Cadastro!$C$9:$D$1009,2,FALSE),"NOT FOUND"))</f>
        <v/>
      </c>
      <c r="F5517" s="76"/>
      <c r="G5517" s="94"/>
      <c r="H5517" s="97"/>
      <c r="I5517" s="77">
        <f t="shared" si="173"/>
        <v>0</v>
      </c>
      <c r="J5517" s="78" t="str">
        <f>IFERROR(IF(E5517="","",VLOOKUP(D5517,Saldo!$P$8:$Q$1009,2,FALSE)),"")</f>
        <v/>
      </c>
      <c r="K5517" s="76"/>
      <c r="L5517" s="74" t="str">
        <f t="shared" si="172"/>
        <v/>
      </c>
    </row>
    <row r="5518" spans="1:12" ht="18.95" customHeight="1" x14ac:dyDescent="0.25">
      <c r="A5518" s="52"/>
      <c r="C5518" s="185"/>
      <c r="D5518" s="76"/>
      <c r="E5518" s="76" t="str">
        <f>IF(D5518="","",IFERROR(VLOOKUP(D5518,Cadastro!$C$9:$D$1009,2,FALSE),"NOT FOUND"))</f>
        <v/>
      </c>
      <c r="F5518" s="76"/>
      <c r="G5518" s="94"/>
      <c r="H5518" s="97"/>
      <c r="I5518" s="77">
        <f t="shared" si="173"/>
        <v>0</v>
      </c>
      <c r="J5518" s="78" t="str">
        <f>IFERROR(IF(E5518="","",VLOOKUP(D5518,Saldo!$P$8:$Q$1009,2,FALSE)),"")</f>
        <v/>
      </c>
      <c r="K5518" s="76"/>
      <c r="L5518" s="74" t="str">
        <f t="shared" si="172"/>
        <v/>
      </c>
    </row>
    <row r="5519" spans="1:12" ht="18.95" customHeight="1" x14ac:dyDescent="0.25">
      <c r="A5519" s="52"/>
      <c r="C5519" s="185"/>
      <c r="D5519" s="76"/>
      <c r="E5519" s="76" t="str">
        <f>IF(D5519="","",IFERROR(VLOOKUP(D5519,Cadastro!$C$9:$D$1009,2,FALSE),"NOT FOUND"))</f>
        <v/>
      </c>
      <c r="F5519" s="76"/>
      <c r="G5519" s="94"/>
      <c r="H5519" s="97"/>
      <c r="I5519" s="77">
        <f t="shared" si="173"/>
        <v>0</v>
      </c>
      <c r="J5519" s="78" t="str">
        <f>IFERROR(IF(E5519="","",VLOOKUP(D5519,Saldo!$P$8:$Q$1009,2,FALSE)),"")</f>
        <v/>
      </c>
      <c r="K5519" s="76"/>
      <c r="L5519" s="74" t="str">
        <f t="shared" si="172"/>
        <v/>
      </c>
    </row>
    <row r="5520" spans="1:12" ht="18.95" customHeight="1" x14ac:dyDescent="0.25">
      <c r="A5520" s="52"/>
      <c r="C5520" s="185"/>
      <c r="D5520" s="76"/>
      <c r="E5520" s="76" t="str">
        <f>IF(D5520="","",IFERROR(VLOOKUP(D5520,Cadastro!$C$9:$D$1009,2,FALSE),"NOT FOUND"))</f>
        <v/>
      </c>
      <c r="F5520" s="76"/>
      <c r="G5520" s="94"/>
      <c r="H5520" s="97"/>
      <c r="I5520" s="77">
        <f t="shared" si="173"/>
        <v>0</v>
      </c>
      <c r="J5520" s="78" t="str">
        <f>IFERROR(IF(E5520="","",VLOOKUP(D5520,Saldo!$P$8:$Q$1009,2,FALSE)),"")</f>
        <v/>
      </c>
      <c r="K5520" s="76"/>
      <c r="L5520" s="74" t="str">
        <f t="shared" si="172"/>
        <v/>
      </c>
    </row>
    <row r="5521" spans="1:12" ht="18.95" customHeight="1" x14ac:dyDescent="0.25">
      <c r="A5521" s="52"/>
      <c r="C5521" s="185"/>
      <c r="D5521" s="76"/>
      <c r="E5521" s="76" t="str">
        <f>IF(D5521="","",IFERROR(VLOOKUP(D5521,Cadastro!$C$9:$D$1009,2,FALSE),"NOT FOUND"))</f>
        <v/>
      </c>
      <c r="F5521" s="76"/>
      <c r="G5521" s="94"/>
      <c r="H5521" s="97"/>
      <c r="I5521" s="77">
        <f t="shared" si="173"/>
        <v>0</v>
      </c>
      <c r="J5521" s="78" t="str">
        <f>IFERROR(IF(E5521="","",VLOOKUP(D5521,Saldo!$P$8:$Q$1009,2,FALSE)),"")</f>
        <v/>
      </c>
      <c r="K5521" s="76"/>
      <c r="L5521" s="74" t="str">
        <f t="shared" si="172"/>
        <v/>
      </c>
    </row>
    <row r="5522" spans="1:12" ht="18.95" customHeight="1" x14ac:dyDescent="0.25">
      <c r="A5522" s="52"/>
      <c r="C5522" s="185"/>
      <c r="D5522" s="76"/>
      <c r="E5522" s="76" t="str">
        <f>IF(D5522="","",IFERROR(VLOOKUP(D5522,Cadastro!$C$9:$D$1009,2,FALSE),"NOT FOUND"))</f>
        <v/>
      </c>
      <c r="F5522" s="76"/>
      <c r="G5522" s="94"/>
      <c r="H5522" s="97"/>
      <c r="I5522" s="77">
        <f t="shared" si="173"/>
        <v>0</v>
      </c>
      <c r="J5522" s="78" t="str">
        <f>IFERROR(IF(E5522="","",VLOOKUP(D5522,Saldo!$P$8:$Q$1009,2,FALSE)),"")</f>
        <v/>
      </c>
      <c r="K5522" s="76"/>
      <c r="L5522" s="74" t="str">
        <f t="shared" si="172"/>
        <v/>
      </c>
    </row>
    <row r="5523" spans="1:12" ht="18.95" customHeight="1" x14ac:dyDescent="0.25">
      <c r="A5523" s="52"/>
      <c r="C5523" s="185"/>
      <c r="D5523" s="76"/>
      <c r="E5523" s="76" t="str">
        <f>IF(D5523="","",IFERROR(VLOOKUP(D5523,Cadastro!$C$9:$D$1009,2,FALSE),"NOT FOUND"))</f>
        <v/>
      </c>
      <c r="F5523" s="76"/>
      <c r="G5523" s="94"/>
      <c r="H5523" s="97"/>
      <c r="I5523" s="77">
        <f t="shared" si="173"/>
        <v>0</v>
      </c>
      <c r="J5523" s="78" t="str">
        <f>IFERROR(IF(E5523="","",VLOOKUP(D5523,Saldo!$P$8:$Q$1009,2,FALSE)),"")</f>
        <v/>
      </c>
      <c r="K5523" s="76"/>
      <c r="L5523" s="74" t="str">
        <f t="shared" si="172"/>
        <v/>
      </c>
    </row>
    <row r="5524" spans="1:12" ht="18.95" customHeight="1" x14ac:dyDescent="0.25">
      <c r="A5524" s="52"/>
      <c r="C5524" s="185"/>
      <c r="D5524" s="76"/>
      <c r="E5524" s="76" t="str">
        <f>IF(D5524="","",IFERROR(VLOOKUP(D5524,Cadastro!$C$9:$D$1009,2,FALSE),"NOT FOUND"))</f>
        <v/>
      </c>
      <c r="F5524" s="76"/>
      <c r="G5524" s="94"/>
      <c r="H5524" s="97"/>
      <c r="I5524" s="77">
        <f t="shared" si="173"/>
        <v>0</v>
      </c>
      <c r="J5524" s="78" t="str">
        <f>IFERROR(IF(E5524="","",VLOOKUP(D5524,Saldo!$P$8:$Q$1009,2,FALSE)),"")</f>
        <v/>
      </c>
      <c r="K5524" s="76"/>
      <c r="L5524" s="74" t="str">
        <f t="shared" si="172"/>
        <v/>
      </c>
    </row>
    <row r="5525" spans="1:12" ht="18.95" customHeight="1" x14ac:dyDescent="0.25">
      <c r="A5525" s="52"/>
      <c r="C5525" s="185"/>
      <c r="D5525" s="76"/>
      <c r="E5525" s="76" t="str">
        <f>IF(D5525="","",IFERROR(VLOOKUP(D5525,Cadastro!$C$9:$D$1009,2,FALSE),"NOT FOUND"))</f>
        <v/>
      </c>
      <c r="F5525" s="76"/>
      <c r="G5525" s="94"/>
      <c r="H5525" s="97"/>
      <c r="I5525" s="77">
        <f t="shared" si="173"/>
        <v>0</v>
      </c>
      <c r="J5525" s="78" t="str">
        <f>IFERROR(IF(E5525="","",VLOOKUP(D5525,Saldo!$P$8:$Q$1009,2,FALSE)),"")</f>
        <v/>
      </c>
      <c r="K5525" s="76"/>
      <c r="L5525" s="74" t="str">
        <f t="shared" si="172"/>
        <v/>
      </c>
    </row>
    <row r="5526" spans="1:12" ht="18.95" customHeight="1" x14ac:dyDescent="0.25">
      <c r="A5526" s="52"/>
      <c r="C5526" s="185"/>
      <c r="D5526" s="76"/>
      <c r="E5526" s="76" t="str">
        <f>IF(D5526="","",IFERROR(VLOOKUP(D5526,Cadastro!$C$9:$D$1009,2,FALSE),"NOT FOUND"))</f>
        <v/>
      </c>
      <c r="F5526" s="76"/>
      <c r="G5526" s="94"/>
      <c r="H5526" s="97"/>
      <c r="I5526" s="77">
        <f t="shared" si="173"/>
        <v>0</v>
      </c>
      <c r="J5526" s="78" t="str">
        <f>IFERROR(IF(E5526="","",VLOOKUP(D5526,Saldo!$P$8:$Q$1009,2,FALSE)),"")</f>
        <v/>
      </c>
      <c r="K5526" s="76"/>
      <c r="L5526" s="74" t="str">
        <f t="shared" si="172"/>
        <v/>
      </c>
    </row>
    <row r="5527" spans="1:12" ht="18.95" customHeight="1" x14ac:dyDescent="0.25">
      <c r="A5527" s="52"/>
      <c r="C5527" s="185"/>
      <c r="D5527" s="76"/>
      <c r="E5527" s="76" t="str">
        <f>IF(D5527="","",IFERROR(VLOOKUP(D5527,Cadastro!$C$9:$D$1009,2,FALSE),"NOT FOUND"))</f>
        <v/>
      </c>
      <c r="F5527" s="76"/>
      <c r="G5527" s="94"/>
      <c r="H5527" s="97"/>
      <c r="I5527" s="77">
        <f t="shared" si="173"/>
        <v>0</v>
      </c>
      <c r="J5527" s="78" t="str">
        <f>IFERROR(IF(E5527="","",VLOOKUP(D5527,Saldo!$P$8:$Q$1009,2,FALSE)),"")</f>
        <v/>
      </c>
      <c r="K5527" s="76"/>
      <c r="L5527" s="74" t="str">
        <f t="shared" si="172"/>
        <v/>
      </c>
    </row>
    <row r="5528" spans="1:12" ht="18.95" customHeight="1" x14ac:dyDescent="0.25">
      <c r="A5528" s="52"/>
      <c r="C5528" s="185"/>
      <c r="D5528" s="76"/>
      <c r="E5528" s="76" t="str">
        <f>IF(D5528="","",IFERROR(VLOOKUP(D5528,Cadastro!$C$9:$D$1009,2,FALSE),"NOT FOUND"))</f>
        <v/>
      </c>
      <c r="F5528" s="76"/>
      <c r="G5528" s="94"/>
      <c r="H5528" s="97"/>
      <c r="I5528" s="77">
        <f t="shared" si="173"/>
        <v>0</v>
      </c>
      <c r="J5528" s="78" t="str">
        <f>IFERROR(IF(E5528="","",VLOOKUP(D5528,Saldo!$P$8:$Q$1009,2,FALSE)),"")</f>
        <v/>
      </c>
      <c r="K5528" s="76"/>
      <c r="L5528" s="74" t="str">
        <f t="shared" si="172"/>
        <v/>
      </c>
    </row>
    <row r="5529" spans="1:12" ht="18.95" customHeight="1" x14ac:dyDescent="0.25">
      <c r="A5529" s="52"/>
      <c r="C5529" s="185"/>
      <c r="D5529" s="76"/>
      <c r="E5529" s="76" t="str">
        <f>IF(D5529="","",IFERROR(VLOOKUP(D5529,Cadastro!$C$9:$D$1009,2,FALSE),"NOT FOUND"))</f>
        <v/>
      </c>
      <c r="F5529" s="76"/>
      <c r="G5529" s="94"/>
      <c r="H5529" s="97"/>
      <c r="I5529" s="77">
        <f t="shared" si="173"/>
        <v>0</v>
      </c>
      <c r="J5529" s="78" t="str">
        <f>IFERROR(IF(E5529="","",VLOOKUP(D5529,Saldo!$P$8:$Q$1009,2,FALSE)),"")</f>
        <v/>
      </c>
      <c r="K5529" s="76"/>
      <c r="L5529" s="74" t="str">
        <f t="shared" si="172"/>
        <v/>
      </c>
    </row>
    <row r="5530" spans="1:12" ht="18.95" customHeight="1" x14ac:dyDescent="0.25">
      <c r="A5530" s="52"/>
      <c r="C5530" s="185"/>
      <c r="D5530" s="76"/>
      <c r="E5530" s="76" t="str">
        <f>IF(D5530="","",IFERROR(VLOOKUP(D5530,Cadastro!$C$9:$D$1009,2,FALSE),"NOT FOUND"))</f>
        <v/>
      </c>
      <c r="F5530" s="76"/>
      <c r="G5530" s="94"/>
      <c r="H5530" s="97"/>
      <c r="I5530" s="77">
        <f t="shared" si="173"/>
        <v>0</v>
      </c>
      <c r="J5530" s="78" t="str">
        <f>IFERROR(IF(E5530="","",VLOOKUP(D5530,Saldo!$P$8:$Q$1009,2,FALSE)),"")</f>
        <v/>
      </c>
      <c r="K5530" s="76"/>
      <c r="L5530" s="74" t="str">
        <f t="shared" si="172"/>
        <v/>
      </c>
    </row>
    <row r="5531" spans="1:12" ht="18.95" customHeight="1" x14ac:dyDescent="0.25">
      <c r="A5531" s="52"/>
      <c r="C5531" s="185"/>
      <c r="D5531" s="76"/>
      <c r="E5531" s="76" t="str">
        <f>IF(D5531="","",IFERROR(VLOOKUP(D5531,Cadastro!$C$9:$D$1009,2,FALSE),"NOT FOUND"))</f>
        <v/>
      </c>
      <c r="F5531" s="76"/>
      <c r="G5531" s="94"/>
      <c r="H5531" s="97"/>
      <c r="I5531" s="77">
        <f t="shared" si="173"/>
        <v>0</v>
      </c>
      <c r="J5531" s="78" t="str">
        <f>IFERROR(IF(E5531="","",VLOOKUP(D5531,Saldo!$P$8:$Q$1009,2,FALSE)),"")</f>
        <v/>
      </c>
      <c r="K5531" s="76"/>
      <c r="L5531" s="74" t="str">
        <f t="shared" si="172"/>
        <v/>
      </c>
    </row>
    <row r="5532" spans="1:12" ht="18.95" customHeight="1" x14ac:dyDescent="0.25">
      <c r="A5532" s="52"/>
      <c r="C5532" s="185"/>
      <c r="D5532" s="76"/>
      <c r="E5532" s="76" t="str">
        <f>IF(D5532="","",IFERROR(VLOOKUP(D5532,Cadastro!$C$9:$D$1009,2,FALSE),"NOT FOUND"))</f>
        <v/>
      </c>
      <c r="F5532" s="76"/>
      <c r="G5532" s="94"/>
      <c r="H5532" s="97"/>
      <c r="I5532" s="77">
        <f t="shared" si="173"/>
        <v>0</v>
      </c>
      <c r="J5532" s="78" t="str">
        <f>IFERROR(IF(E5532="","",VLOOKUP(D5532,Saldo!$P$8:$Q$1009,2,FALSE)),"")</f>
        <v/>
      </c>
      <c r="K5532" s="76"/>
      <c r="L5532" s="74" t="str">
        <f t="shared" si="172"/>
        <v/>
      </c>
    </row>
    <row r="5533" spans="1:12" ht="18.95" customHeight="1" x14ac:dyDescent="0.25">
      <c r="A5533" s="52"/>
      <c r="C5533" s="185"/>
      <c r="D5533" s="76"/>
      <c r="E5533" s="76" t="str">
        <f>IF(D5533="","",IFERROR(VLOOKUP(D5533,Cadastro!$C$9:$D$1009,2,FALSE),"NOT FOUND"))</f>
        <v/>
      </c>
      <c r="F5533" s="76"/>
      <c r="G5533" s="94"/>
      <c r="H5533" s="97"/>
      <c r="I5533" s="77">
        <f t="shared" si="173"/>
        <v>0</v>
      </c>
      <c r="J5533" s="78" t="str">
        <f>IFERROR(IF(E5533="","",VLOOKUP(D5533,Saldo!$P$8:$Q$1009,2,FALSE)),"")</f>
        <v/>
      </c>
      <c r="K5533" s="76"/>
      <c r="L5533" s="74" t="str">
        <f t="shared" si="172"/>
        <v/>
      </c>
    </row>
    <row r="5534" spans="1:12" ht="18.95" customHeight="1" x14ac:dyDescent="0.25">
      <c r="A5534" s="52"/>
      <c r="C5534" s="185"/>
      <c r="D5534" s="76"/>
      <c r="E5534" s="76" t="str">
        <f>IF(D5534="","",IFERROR(VLOOKUP(D5534,Cadastro!$C$9:$D$1009,2,FALSE),"NOT FOUND"))</f>
        <v/>
      </c>
      <c r="F5534" s="76"/>
      <c r="G5534" s="94"/>
      <c r="H5534" s="97"/>
      <c r="I5534" s="77">
        <f t="shared" si="173"/>
        <v>0</v>
      </c>
      <c r="J5534" s="78" t="str">
        <f>IFERROR(IF(E5534="","",VLOOKUP(D5534,Saldo!$P$8:$Q$1009,2,FALSE)),"")</f>
        <v/>
      </c>
      <c r="K5534" s="76"/>
      <c r="L5534" s="74" t="str">
        <f t="shared" si="172"/>
        <v/>
      </c>
    </row>
    <row r="5535" spans="1:12" ht="18.95" customHeight="1" x14ac:dyDescent="0.25">
      <c r="A5535" s="52"/>
      <c r="C5535" s="185"/>
      <c r="D5535" s="76"/>
      <c r="E5535" s="76" t="str">
        <f>IF(D5535="","",IFERROR(VLOOKUP(D5535,Cadastro!$C$9:$D$1009,2,FALSE),"NOT FOUND"))</f>
        <v/>
      </c>
      <c r="F5535" s="76"/>
      <c r="G5535" s="94"/>
      <c r="H5535" s="97"/>
      <c r="I5535" s="77">
        <f t="shared" si="173"/>
        <v>0</v>
      </c>
      <c r="J5535" s="78" t="str">
        <f>IFERROR(IF(E5535="","",VLOOKUP(D5535,Saldo!$P$8:$Q$1009,2,FALSE)),"")</f>
        <v/>
      </c>
      <c r="K5535" s="76"/>
      <c r="L5535" s="74" t="str">
        <f t="shared" si="172"/>
        <v/>
      </c>
    </row>
    <row r="5536" spans="1:12" ht="18.95" customHeight="1" x14ac:dyDescent="0.25">
      <c r="A5536" s="52"/>
      <c r="C5536" s="185"/>
      <c r="D5536" s="76"/>
      <c r="E5536" s="76" t="str">
        <f>IF(D5536="","",IFERROR(VLOOKUP(D5536,Cadastro!$C$9:$D$1009,2,FALSE),"NOT FOUND"))</f>
        <v/>
      </c>
      <c r="F5536" s="76"/>
      <c r="G5536" s="94"/>
      <c r="H5536" s="97"/>
      <c r="I5536" s="77">
        <f t="shared" si="173"/>
        <v>0</v>
      </c>
      <c r="J5536" s="78" t="str">
        <f>IFERROR(IF(E5536="","",VLOOKUP(D5536,Saldo!$P$8:$Q$1009,2,FALSE)),"")</f>
        <v/>
      </c>
      <c r="K5536" s="76"/>
      <c r="L5536" s="74" t="str">
        <f t="shared" si="172"/>
        <v/>
      </c>
    </row>
    <row r="5537" spans="1:12" ht="18.95" customHeight="1" x14ac:dyDescent="0.25">
      <c r="A5537" s="52"/>
      <c r="C5537" s="185"/>
      <c r="D5537" s="76"/>
      <c r="E5537" s="76" t="str">
        <f>IF(D5537="","",IFERROR(VLOOKUP(D5537,Cadastro!$C$9:$D$1009,2,FALSE),"NOT FOUND"))</f>
        <v/>
      </c>
      <c r="F5537" s="76"/>
      <c r="G5537" s="94"/>
      <c r="H5537" s="97"/>
      <c r="I5537" s="77">
        <f t="shared" si="173"/>
        <v>0</v>
      </c>
      <c r="J5537" s="78" t="str">
        <f>IFERROR(IF(E5537="","",VLOOKUP(D5537,Saldo!$P$8:$Q$1009,2,FALSE)),"")</f>
        <v/>
      </c>
      <c r="K5537" s="76"/>
      <c r="L5537" s="74" t="str">
        <f t="shared" si="172"/>
        <v/>
      </c>
    </row>
    <row r="5538" spans="1:12" ht="18.95" customHeight="1" x14ac:dyDescent="0.25">
      <c r="A5538" s="52"/>
      <c r="C5538" s="185"/>
      <c r="D5538" s="76"/>
      <c r="E5538" s="76" t="str">
        <f>IF(D5538="","",IFERROR(VLOOKUP(D5538,Cadastro!$C$9:$D$1009,2,FALSE),"NOT FOUND"))</f>
        <v/>
      </c>
      <c r="F5538" s="76"/>
      <c r="G5538" s="94"/>
      <c r="H5538" s="97"/>
      <c r="I5538" s="77">
        <f t="shared" si="173"/>
        <v>0</v>
      </c>
      <c r="J5538" s="78" t="str">
        <f>IFERROR(IF(E5538="","",VLOOKUP(D5538,Saldo!$P$8:$Q$1009,2,FALSE)),"")</f>
        <v/>
      </c>
      <c r="K5538" s="76"/>
      <c r="L5538" s="74" t="str">
        <f t="shared" si="172"/>
        <v/>
      </c>
    </row>
    <row r="5539" spans="1:12" ht="18.95" customHeight="1" x14ac:dyDescent="0.25">
      <c r="A5539" s="52"/>
      <c r="C5539" s="185"/>
      <c r="D5539" s="76"/>
      <c r="E5539" s="76" t="str">
        <f>IF(D5539="","",IFERROR(VLOOKUP(D5539,Cadastro!$C$9:$D$1009,2,FALSE),"NOT FOUND"))</f>
        <v/>
      </c>
      <c r="F5539" s="76"/>
      <c r="G5539" s="94"/>
      <c r="H5539" s="97"/>
      <c r="I5539" s="77">
        <f t="shared" si="173"/>
        <v>0</v>
      </c>
      <c r="J5539" s="78" t="str">
        <f>IFERROR(IF(E5539="","",VLOOKUP(D5539,Saldo!$P$8:$Q$1009,2,FALSE)),"")</f>
        <v/>
      </c>
      <c r="K5539" s="76"/>
      <c r="L5539" s="74" t="str">
        <f t="shared" si="172"/>
        <v/>
      </c>
    </row>
    <row r="5540" spans="1:12" ht="18.95" customHeight="1" x14ac:dyDescent="0.25">
      <c r="A5540" s="52"/>
      <c r="C5540" s="185"/>
      <c r="D5540" s="76"/>
      <c r="E5540" s="76" t="str">
        <f>IF(D5540="","",IFERROR(VLOOKUP(D5540,Cadastro!$C$9:$D$1009,2,FALSE),"NOT FOUND"))</f>
        <v/>
      </c>
      <c r="F5540" s="76"/>
      <c r="G5540" s="94"/>
      <c r="H5540" s="97"/>
      <c r="I5540" s="77">
        <f t="shared" si="173"/>
        <v>0</v>
      </c>
      <c r="J5540" s="78" t="str">
        <f>IFERROR(IF(E5540="","",VLOOKUP(D5540,Saldo!$P$8:$Q$1009,2,FALSE)),"")</f>
        <v/>
      </c>
      <c r="K5540" s="76"/>
      <c r="L5540" s="74" t="str">
        <f t="shared" si="172"/>
        <v/>
      </c>
    </row>
    <row r="5541" spans="1:12" ht="18.95" customHeight="1" x14ac:dyDescent="0.25">
      <c r="A5541" s="52"/>
      <c r="C5541" s="185"/>
      <c r="D5541" s="76"/>
      <c r="E5541" s="76" t="str">
        <f>IF(D5541="","",IFERROR(VLOOKUP(D5541,Cadastro!$C$9:$D$1009,2,FALSE),"NOT FOUND"))</f>
        <v/>
      </c>
      <c r="F5541" s="76"/>
      <c r="G5541" s="94"/>
      <c r="H5541" s="97"/>
      <c r="I5541" s="77">
        <f t="shared" si="173"/>
        <v>0</v>
      </c>
      <c r="J5541" s="78" t="str">
        <f>IFERROR(IF(E5541="","",VLOOKUP(D5541,Saldo!$P$8:$Q$1009,2,FALSE)),"")</f>
        <v/>
      </c>
      <c r="K5541" s="76"/>
      <c r="L5541" s="74" t="str">
        <f t="shared" si="172"/>
        <v/>
      </c>
    </row>
    <row r="5542" spans="1:12" ht="18.95" customHeight="1" x14ac:dyDescent="0.25">
      <c r="A5542" s="52"/>
      <c r="C5542" s="185"/>
      <c r="D5542" s="76"/>
      <c r="E5542" s="76" t="str">
        <f>IF(D5542="","",IFERROR(VLOOKUP(D5542,Cadastro!$C$9:$D$1009,2,FALSE),"NOT FOUND"))</f>
        <v/>
      </c>
      <c r="F5542" s="76"/>
      <c r="G5542" s="94"/>
      <c r="H5542" s="97"/>
      <c r="I5542" s="77">
        <f t="shared" si="173"/>
        <v>0</v>
      </c>
      <c r="J5542" s="78" t="str">
        <f>IFERROR(IF(E5542="","",VLOOKUP(D5542,Saldo!$P$8:$Q$1009,2,FALSE)),"")</f>
        <v/>
      </c>
      <c r="K5542" s="76"/>
      <c r="L5542" s="74" t="str">
        <f t="shared" si="172"/>
        <v/>
      </c>
    </row>
    <row r="5543" spans="1:12" ht="18.95" customHeight="1" x14ac:dyDescent="0.25">
      <c r="A5543" s="52"/>
      <c r="C5543" s="185"/>
      <c r="D5543" s="76"/>
      <c r="E5543" s="76" t="str">
        <f>IF(D5543="","",IFERROR(VLOOKUP(D5543,Cadastro!$C$9:$D$1009,2,FALSE),"NOT FOUND"))</f>
        <v/>
      </c>
      <c r="F5543" s="76"/>
      <c r="G5543" s="94"/>
      <c r="H5543" s="97"/>
      <c r="I5543" s="77">
        <f t="shared" si="173"/>
        <v>0</v>
      </c>
      <c r="J5543" s="78" t="str">
        <f>IFERROR(IF(E5543="","",VLOOKUP(D5543,Saldo!$P$8:$Q$1009,2,FALSE)),"")</f>
        <v/>
      </c>
      <c r="K5543" s="76"/>
      <c r="L5543" s="74" t="str">
        <f t="shared" si="172"/>
        <v/>
      </c>
    </row>
    <row r="5544" spans="1:12" ht="18.95" customHeight="1" x14ac:dyDescent="0.25">
      <c r="A5544" s="52"/>
      <c r="C5544" s="185"/>
      <c r="D5544" s="76"/>
      <c r="E5544" s="76" t="str">
        <f>IF(D5544="","",IFERROR(VLOOKUP(D5544,Cadastro!$C$9:$D$1009,2,FALSE),"NOT FOUND"))</f>
        <v/>
      </c>
      <c r="F5544" s="76"/>
      <c r="G5544" s="94"/>
      <c r="H5544" s="97"/>
      <c r="I5544" s="77">
        <f t="shared" si="173"/>
        <v>0</v>
      </c>
      <c r="J5544" s="78" t="str">
        <f>IFERROR(IF(E5544="","",VLOOKUP(D5544,Saldo!$P$8:$Q$1009,2,FALSE)),"")</f>
        <v/>
      </c>
      <c r="K5544" s="76"/>
      <c r="L5544" s="74" t="str">
        <f t="shared" si="172"/>
        <v/>
      </c>
    </row>
    <row r="5545" spans="1:12" ht="18.95" customHeight="1" x14ac:dyDescent="0.25">
      <c r="A5545" s="52"/>
      <c r="C5545" s="185"/>
      <c r="D5545" s="76"/>
      <c r="E5545" s="76" t="str">
        <f>IF(D5545="","",IFERROR(VLOOKUP(D5545,Cadastro!$C$9:$D$1009,2,FALSE),"NOT FOUND"))</f>
        <v/>
      </c>
      <c r="F5545" s="76"/>
      <c r="G5545" s="94"/>
      <c r="H5545" s="97"/>
      <c r="I5545" s="77">
        <f t="shared" si="173"/>
        <v>0</v>
      </c>
      <c r="J5545" s="78" t="str">
        <f>IFERROR(IF(E5545="","",VLOOKUP(D5545,Saldo!$P$8:$Q$1009,2,FALSE)),"")</f>
        <v/>
      </c>
      <c r="K5545" s="76"/>
      <c r="L5545" s="74" t="str">
        <f t="shared" si="172"/>
        <v/>
      </c>
    </row>
    <row r="5546" spans="1:12" ht="18.95" customHeight="1" x14ac:dyDescent="0.25">
      <c r="A5546" s="52"/>
      <c r="C5546" s="185"/>
      <c r="D5546" s="76"/>
      <c r="E5546" s="76" t="str">
        <f>IF(D5546="","",IFERROR(VLOOKUP(D5546,Cadastro!$C$9:$D$1009,2,FALSE),"NOT FOUND"))</f>
        <v/>
      </c>
      <c r="F5546" s="76"/>
      <c r="G5546" s="94"/>
      <c r="H5546" s="97"/>
      <c r="I5546" s="77">
        <f t="shared" si="173"/>
        <v>0</v>
      </c>
      <c r="J5546" s="78" t="str">
        <f>IFERROR(IF(E5546="","",VLOOKUP(D5546,Saldo!$P$8:$Q$1009,2,FALSE)),"")</f>
        <v/>
      </c>
      <c r="K5546" s="76"/>
      <c r="L5546" s="74" t="str">
        <f t="shared" si="172"/>
        <v/>
      </c>
    </row>
    <row r="5547" spans="1:12" ht="18.95" customHeight="1" x14ac:dyDescent="0.25">
      <c r="A5547" s="52"/>
      <c r="C5547" s="185"/>
      <c r="D5547" s="76"/>
      <c r="E5547" s="76" t="str">
        <f>IF(D5547="","",IFERROR(VLOOKUP(D5547,Cadastro!$C$9:$D$1009,2,FALSE),"NOT FOUND"))</f>
        <v/>
      </c>
      <c r="F5547" s="76"/>
      <c r="G5547" s="94"/>
      <c r="H5547" s="97"/>
      <c r="I5547" s="77">
        <f t="shared" si="173"/>
        <v>0</v>
      </c>
      <c r="J5547" s="78" t="str">
        <f>IFERROR(IF(E5547="","",VLOOKUP(D5547,Saldo!$P$8:$Q$1009,2,FALSE)),"")</f>
        <v/>
      </c>
      <c r="K5547" s="76"/>
      <c r="L5547" s="74" t="str">
        <f t="shared" si="172"/>
        <v/>
      </c>
    </row>
    <row r="5548" spans="1:12" ht="18.95" customHeight="1" x14ac:dyDescent="0.25">
      <c r="A5548" s="52"/>
      <c r="C5548" s="185"/>
      <c r="D5548" s="76"/>
      <c r="E5548" s="76" t="str">
        <f>IF(D5548="","",IFERROR(VLOOKUP(D5548,Cadastro!$C$9:$D$1009,2,FALSE),"NOT FOUND"))</f>
        <v/>
      </c>
      <c r="F5548" s="76"/>
      <c r="G5548" s="94"/>
      <c r="H5548" s="97"/>
      <c r="I5548" s="77">
        <f t="shared" si="173"/>
        <v>0</v>
      </c>
      <c r="J5548" s="78" t="str">
        <f>IFERROR(IF(E5548="","",VLOOKUP(D5548,Saldo!$P$8:$Q$1009,2,FALSE)),"")</f>
        <v/>
      </c>
      <c r="K5548" s="76"/>
      <c r="L5548" s="74" t="str">
        <f t="shared" si="172"/>
        <v/>
      </c>
    </row>
    <row r="5549" spans="1:12" ht="18.95" customHeight="1" x14ac:dyDescent="0.25">
      <c r="A5549" s="52"/>
      <c r="C5549" s="185"/>
      <c r="D5549" s="76"/>
      <c r="E5549" s="76" t="str">
        <f>IF(D5549="","",IFERROR(VLOOKUP(D5549,Cadastro!$C$9:$D$1009,2,FALSE),"NOT FOUND"))</f>
        <v/>
      </c>
      <c r="F5549" s="76"/>
      <c r="G5549" s="94"/>
      <c r="H5549" s="97"/>
      <c r="I5549" s="77">
        <f t="shared" si="173"/>
        <v>0</v>
      </c>
      <c r="J5549" s="78" t="str">
        <f>IFERROR(IF(E5549="","",VLOOKUP(D5549,Saldo!$P$8:$Q$1009,2,FALSE)),"")</f>
        <v/>
      </c>
      <c r="K5549" s="76"/>
      <c r="L5549" s="74" t="str">
        <f t="shared" si="172"/>
        <v/>
      </c>
    </row>
    <row r="5550" spans="1:12" ht="18.95" customHeight="1" x14ac:dyDescent="0.25">
      <c r="A5550" s="52"/>
      <c r="C5550" s="185"/>
      <c r="D5550" s="76"/>
      <c r="E5550" s="76" t="str">
        <f>IF(D5550="","",IFERROR(VLOOKUP(D5550,Cadastro!$C$9:$D$1009,2,FALSE),"NOT FOUND"))</f>
        <v/>
      </c>
      <c r="F5550" s="76"/>
      <c r="G5550" s="94"/>
      <c r="H5550" s="97"/>
      <c r="I5550" s="77">
        <f t="shared" si="173"/>
        <v>0</v>
      </c>
      <c r="J5550" s="78" t="str">
        <f>IFERROR(IF(E5550="","",VLOOKUP(D5550,Saldo!$P$8:$Q$1009,2,FALSE)),"")</f>
        <v/>
      </c>
      <c r="K5550" s="76"/>
      <c r="L5550" s="74" t="str">
        <f t="shared" si="172"/>
        <v/>
      </c>
    </row>
    <row r="5551" spans="1:12" ht="18.95" customHeight="1" x14ac:dyDescent="0.25">
      <c r="A5551" s="52"/>
      <c r="C5551" s="185"/>
      <c r="D5551" s="76"/>
      <c r="E5551" s="76" t="str">
        <f>IF(D5551="","",IFERROR(VLOOKUP(D5551,Cadastro!$C$9:$D$1009,2,FALSE),"NOT FOUND"))</f>
        <v/>
      </c>
      <c r="F5551" s="76"/>
      <c r="G5551" s="94"/>
      <c r="H5551" s="97"/>
      <c r="I5551" s="77">
        <f t="shared" si="173"/>
        <v>0</v>
      </c>
      <c r="J5551" s="78" t="str">
        <f>IFERROR(IF(E5551="","",VLOOKUP(D5551,Saldo!$P$8:$Q$1009,2,FALSE)),"")</f>
        <v/>
      </c>
      <c r="K5551" s="76"/>
      <c r="L5551" s="74" t="str">
        <f t="shared" si="172"/>
        <v/>
      </c>
    </row>
    <row r="5552" spans="1:12" ht="18.95" customHeight="1" x14ac:dyDescent="0.25">
      <c r="A5552" s="52"/>
      <c r="C5552" s="185"/>
      <c r="D5552" s="76"/>
      <c r="E5552" s="76" t="str">
        <f>IF(D5552="","",IFERROR(VLOOKUP(D5552,Cadastro!$C$9:$D$1009,2,FALSE),"NOT FOUND"))</f>
        <v/>
      </c>
      <c r="F5552" s="76"/>
      <c r="G5552" s="94"/>
      <c r="H5552" s="97"/>
      <c r="I5552" s="77">
        <f t="shared" si="173"/>
        <v>0</v>
      </c>
      <c r="J5552" s="78" t="str">
        <f>IFERROR(IF(E5552="","",VLOOKUP(D5552,Saldo!$P$8:$Q$1009,2,FALSE)),"")</f>
        <v/>
      </c>
      <c r="K5552" s="76"/>
      <c r="L5552" s="74" t="str">
        <f t="shared" si="172"/>
        <v/>
      </c>
    </row>
    <row r="5553" spans="1:12" ht="18.95" customHeight="1" x14ac:dyDescent="0.25">
      <c r="A5553" s="52"/>
      <c r="C5553" s="185"/>
      <c r="D5553" s="76"/>
      <c r="E5553" s="76" t="str">
        <f>IF(D5553="","",IFERROR(VLOOKUP(D5553,Cadastro!$C$9:$D$1009,2,FALSE),"NOT FOUND"))</f>
        <v/>
      </c>
      <c r="F5553" s="76"/>
      <c r="G5553" s="94"/>
      <c r="H5553" s="97"/>
      <c r="I5553" s="77">
        <f t="shared" si="173"/>
        <v>0</v>
      </c>
      <c r="J5553" s="78" t="str">
        <f>IFERROR(IF(E5553="","",VLOOKUP(D5553,Saldo!$P$8:$Q$1009,2,FALSE)),"")</f>
        <v/>
      </c>
      <c r="K5553" s="76"/>
      <c r="L5553" s="74" t="str">
        <f t="shared" si="172"/>
        <v/>
      </c>
    </row>
    <row r="5554" spans="1:12" ht="18.95" customHeight="1" x14ac:dyDescent="0.25">
      <c r="A5554" s="52"/>
      <c r="C5554" s="185"/>
      <c r="D5554" s="76"/>
      <c r="E5554" s="76" t="str">
        <f>IF(D5554="","",IFERROR(VLOOKUP(D5554,Cadastro!$C$9:$D$1009,2,FALSE),"NOT FOUND"))</f>
        <v/>
      </c>
      <c r="F5554" s="76"/>
      <c r="G5554" s="94"/>
      <c r="H5554" s="97"/>
      <c r="I5554" s="77">
        <f t="shared" si="173"/>
        <v>0</v>
      </c>
      <c r="J5554" s="78" t="str">
        <f>IFERROR(IF(E5554="","",VLOOKUP(D5554,Saldo!$P$8:$Q$1009,2,FALSE)),"")</f>
        <v/>
      </c>
      <c r="K5554" s="76"/>
      <c r="L5554" s="74" t="str">
        <f t="shared" si="172"/>
        <v/>
      </c>
    </row>
    <row r="5555" spans="1:12" ht="18.95" customHeight="1" x14ac:dyDescent="0.25">
      <c r="A5555" s="52"/>
      <c r="C5555" s="185"/>
      <c r="D5555" s="76"/>
      <c r="E5555" s="76" t="str">
        <f>IF(D5555="","",IFERROR(VLOOKUP(D5555,Cadastro!$C$9:$D$1009,2,FALSE),"NOT FOUND"))</f>
        <v/>
      </c>
      <c r="F5555" s="76"/>
      <c r="G5555" s="94"/>
      <c r="H5555" s="97"/>
      <c r="I5555" s="77">
        <f t="shared" si="173"/>
        <v>0</v>
      </c>
      <c r="J5555" s="78" t="str">
        <f>IFERROR(IF(E5555="","",VLOOKUP(D5555,Saldo!$P$8:$Q$1009,2,FALSE)),"")</f>
        <v/>
      </c>
      <c r="K5555" s="76"/>
      <c r="L5555" s="74" t="str">
        <f t="shared" si="172"/>
        <v/>
      </c>
    </row>
    <row r="5556" spans="1:12" ht="18.95" customHeight="1" x14ac:dyDescent="0.25">
      <c r="A5556" s="52"/>
      <c r="C5556" s="185"/>
      <c r="D5556" s="76"/>
      <c r="E5556" s="76" t="str">
        <f>IF(D5556="","",IFERROR(VLOOKUP(D5556,Cadastro!$C$9:$D$1009,2,FALSE),"NOT FOUND"))</f>
        <v/>
      </c>
      <c r="F5556" s="76"/>
      <c r="G5556" s="94"/>
      <c r="H5556" s="97"/>
      <c r="I5556" s="77">
        <f t="shared" si="173"/>
        <v>0</v>
      </c>
      <c r="J5556" s="78" t="str">
        <f>IFERROR(IF(E5556="","",VLOOKUP(D5556,Saldo!$P$8:$Q$1009,2,FALSE)),"")</f>
        <v/>
      </c>
      <c r="K5556" s="76"/>
      <c r="L5556" s="74" t="str">
        <f t="shared" si="172"/>
        <v/>
      </c>
    </row>
    <row r="5557" spans="1:12" ht="18.95" customHeight="1" x14ac:dyDescent="0.25">
      <c r="A5557" s="52"/>
      <c r="C5557" s="185"/>
      <c r="D5557" s="76"/>
      <c r="E5557" s="76" t="str">
        <f>IF(D5557="","",IFERROR(VLOOKUP(D5557,Cadastro!$C$9:$D$1009,2,FALSE),"NOT FOUND"))</f>
        <v/>
      </c>
      <c r="F5557" s="76"/>
      <c r="G5557" s="94"/>
      <c r="H5557" s="97"/>
      <c r="I5557" s="77">
        <f t="shared" si="173"/>
        <v>0</v>
      </c>
      <c r="J5557" s="78" t="str">
        <f>IFERROR(IF(E5557="","",VLOOKUP(D5557,Saldo!$P$8:$Q$1009,2,FALSE)),"")</f>
        <v/>
      </c>
      <c r="K5557" s="76"/>
      <c r="L5557" s="74" t="str">
        <f t="shared" si="172"/>
        <v/>
      </c>
    </row>
    <row r="5558" spans="1:12" ht="18.95" customHeight="1" x14ac:dyDescent="0.25">
      <c r="A5558" s="52"/>
      <c r="C5558" s="185"/>
      <c r="D5558" s="76"/>
      <c r="E5558" s="76" t="str">
        <f>IF(D5558="","",IFERROR(VLOOKUP(D5558,Cadastro!$C$9:$D$1009,2,FALSE),"NOT FOUND"))</f>
        <v/>
      </c>
      <c r="F5558" s="76"/>
      <c r="G5558" s="94"/>
      <c r="H5558" s="97"/>
      <c r="I5558" s="77">
        <f t="shared" si="173"/>
        <v>0</v>
      </c>
      <c r="J5558" s="78" t="str">
        <f>IFERROR(IF(E5558="","",VLOOKUP(D5558,Saldo!$P$8:$Q$1009,2,FALSE)),"")</f>
        <v/>
      </c>
      <c r="K5558" s="76"/>
      <c r="L5558" s="74" t="str">
        <f t="shared" si="172"/>
        <v/>
      </c>
    </row>
    <row r="5559" spans="1:12" ht="18.95" customHeight="1" x14ac:dyDescent="0.25">
      <c r="A5559" s="52"/>
      <c r="C5559" s="185"/>
      <c r="D5559" s="76"/>
      <c r="E5559" s="76" t="str">
        <f>IF(D5559="","",IFERROR(VLOOKUP(D5559,Cadastro!$C$9:$D$1009,2,FALSE),"NOT FOUND"))</f>
        <v/>
      </c>
      <c r="F5559" s="76"/>
      <c r="G5559" s="94"/>
      <c r="H5559" s="97"/>
      <c r="I5559" s="77">
        <f t="shared" si="173"/>
        <v>0</v>
      </c>
      <c r="J5559" s="78" t="str">
        <f>IFERROR(IF(E5559="","",VLOOKUP(D5559,Saldo!$P$8:$Q$1009,2,FALSE)),"")</f>
        <v/>
      </c>
      <c r="K5559" s="76"/>
      <c r="L5559" s="74" t="str">
        <f t="shared" si="172"/>
        <v/>
      </c>
    </row>
    <row r="5560" spans="1:12" ht="18.95" customHeight="1" x14ac:dyDescent="0.25">
      <c r="A5560" s="52"/>
      <c r="C5560" s="185"/>
      <c r="D5560" s="76"/>
      <c r="E5560" s="76" t="str">
        <f>IF(D5560="","",IFERROR(VLOOKUP(D5560,Cadastro!$C$9:$D$1009,2,FALSE),"NOT FOUND"))</f>
        <v/>
      </c>
      <c r="F5560" s="76"/>
      <c r="G5560" s="94"/>
      <c r="H5560" s="97"/>
      <c r="I5560" s="77">
        <f t="shared" si="173"/>
        <v>0</v>
      </c>
      <c r="J5560" s="78" t="str">
        <f>IFERROR(IF(E5560="","",VLOOKUP(D5560,Saldo!$P$8:$Q$1009,2,FALSE)),"")</f>
        <v/>
      </c>
      <c r="K5560" s="76"/>
      <c r="L5560" s="74" t="str">
        <f t="shared" si="172"/>
        <v/>
      </c>
    </row>
    <row r="5561" spans="1:12" ht="18.95" customHeight="1" x14ac:dyDescent="0.25">
      <c r="A5561" s="52"/>
      <c r="C5561" s="185"/>
      <c r="D5561" s="76"/>
      <c r="E5561" s="76" t="str">
        <f>IF(D5561="","",IFERROR(VLOOKUP(D5561,Cadastro!$C$9:$D$1009,2,FALSE),"NOT FOUND"))</f>
        <v/>
      </c>
      <c r="F5561" s="76"/>
      <c r="G5561" s="94"/>
      <c r="H5561" s="97"/>
      <c r="I5561" s="77">
        <f t="shared" si="173"/>
        <v>0</v>
      </c>
      <c r="J5561" s="78" t="str">
        <f>IFERROR(IF(E5561="","",VLOOKUP(D5561,Saldo!$P$8:$Q$1009,2,FALSE)),"")</f>
        <v/>
      </c>
      <c r="K5561" s="76"/>
      <c r="L5561" s="74" t="str">
        <f t="shared" si="172"/>
        <v/>
      </c>
    </row>
    <row r="5562" spans="1:12" ht="18.95" customHeight="1" x14ac:dyDescent="0.25">
      <c r="A5562" s="52"/>
      <c r="C5562" s="185"/>
      <c r="D5562" s="76"/>
      <c r="E5562" s="76" t="str">
        <f>IF(D5562="","",IFERROR(VLOOKUP(D5562,Cadastro!$C$9:$D$1009,2,FALSE),"NOT FOUND"))</f>
        <v/>
      </c>
      <c r="F5562" s="76"/>
      <c r="G5562" s="94"/>
      <c r="H5562" s="97"/>
      <c r="I5562" s="77">
        <f t="shared" si="173"/>
        <v>0</v>
      </c>
      <c r="J5562" s="78" t="str">
        <f>IFERROR(IF(E5562="","",VLOOKUP(D5562,Saldo!$P$8:$Q$1009,2,FALSE)),"")</f>
        <v/>
      </c>
      <c r="K5562" s="76"/>
      <c r="L5562" s="74" t="str">
        <f t="shared" si="172"/>
        <v/>
      </c>
    </row>
    <row r="5563" spans="1:12" ht="18.95" customHeight="1" x14ac:dyDescent="0.25">
      <c r="A5563" s="52"/>
      <c r="C5563" s="185"/>
      <c r="D5563" s="76"/>
      <c r="E5563" s="76" t="str">
        <f>IF(D5563="","",IFERROR(VLOOKUP(D5563,Cadastro!$C$9:$D$1009,2,FALSE),"NOT FOUND"))</f>
        <v/>
      </c>
      <c r="F5563" s="76"/>
      <c r="G5563" s="94"/>
      <c r="H5563" s="97"/>
      <c r="I5563" s="77">
        <f t="shared" si="173"/>
        <v>0</v>
      </c>
      <c r="J5563" s="78" t="str">
        <f>IFERROR(IF(E5563="","",VLOOKUP(D5563,Saldo!$P$8:$Q$1009,2,FALSE)),"")</f>
        <v/>
      </c>
      <c r="K5563" s="76"/>
      <c r="L5563" s="74" t="str">
        <f t="shared" si="172"/>
        <v/>
      </c>
    </row>
    <row r="5564" spans="1:12" ht="18.95" customHeight="1" x14ac:dyDescent="0.25">
      <c r="A5564" s="52"/>
      <c r="C5564" s="185"/>
      <c r="D5564" s="76"/>
      <c r="E5564" s="76" t="str">
        <f>IF(D5564="","",IFERROR(VLOOKUP(D5564,Cadastro!$C$9:$D$1009,2,FALSE),"NOT FOUND"))</f>
        <v/>
      </c>
      <c r="F5564" s="76"/>
      <c r="G5564" s="94"/>
      <c r="H5564" s="97"/>
      <c r="I5564" s="77">
        <f t="shared" si="173"/>
        <v>0</v>
      </c>
      <c r="J5564" s="78" t="str">
        <f>IFERROR(IF(E5564="","",VLOOKUP(D5564,Saldo!$P$8:$Q$1009,2,FALSE)),"")</f>
        <v/>
      </c>
      <c r="K5564" s="76"/>
      <c r="L5564" s="74" t="str">
        <f t="shared" si="172"/>
        <v/>
      </c>
    </row>
    <row r="5565" spans="1:12" ht="18.95" customHeight="1" x14ac:dyDescent="0.25">
      <c r="A5565" s="52"/>
      <c r="C5565" s="185"/>
      <c r="D5565" s="76"/>
      <c r="E5565" s="76" t="str">
        <f>IF(D5565="","",IFERROR(VLOOKUP(D5565,Cadastro!$C$9:$D$1009,2,FALSE),"NOT FOUND"))</f>
        <v/>
      </c>
      <c r="F5565" s="76"/>
      <c r="G5565" s="94"/>
      <c r="H5565" s="97"/>
      <c r="I5565" s="77">
        <f t="shared" si="173"/>
        <v>0</v>
      </c>
      <c r="J5565" s="78" t="str">
        <f>IFERROR(IF(E5565="","",VLOOKUP(D5565,Saldo!$P$8:$Q$1009,2,FALSE)),"")</f>
        <v/>
      </c>
      <c r="K5565" s="76"/>
      <c r="L5565" s="74" t="str">
        <f t="shared" si="172"/>
        <v/>
      </c>
    </row>
    <row r="5566" spans="1:12" ht="18.95" customHeight="1" x14ac:dyDescent="0.25">
      <c r="A5566" s="52"/>
      <c r="C5566" s="185"/>
      <c r="D5566" s="76"/>
      <c r="E5566" s="76" t="str">
        <f>IF(D5566="","",IFERROR(VLOOKUP(D5566,Cadastro!$C$9:$D$1009,2,FALSE),"NOT FOUND"))</f>
        <v/>
      </c>
      <c r="F5566" s="76"/>
      <c r="G5566" s="94"/>
      <c r="H5566" s="97"/>
      <c r="I5566" s="77">
        <f t="shared" si="173"/>
        <v>0</v>
      </c>
      <c r="J5566" s="78" t="str">
        <f>IFERROR(IF(E5566="","",VLOOKUP(D5566,Saldo!$P$8:$Q$1009,2,FALSE)),"")</f>
        <v/>
      </c>
      <c r="K5566" s="76"/>
      <c r="L5566" s="74" t="str">
        <f t="shared" si="172"/>
        <v/>
      </c>
    </row>
    <row r="5567" spans="1:12" ht="18.95" customHeight="1" x14ac:dyDescent="0.25">
      <c r="A5567" s="52"/>
      <c r="C5567" s="185"/>
      <c r="D5567" s="76"/>
      <c r="E5567" s="76" t="str">
        <f>IF(D5567="","",IFERROR(VLOOKUP(D5567,Cadastro!$C$9:$D$1009,2,FALSE),"NOT FOUND"))</f>
        <v/>
      </c>
      <c r="F5567" s="76"/>
      <c r="G5567" s="94"/>
      <c r="H5567" s="97"/>
      <c r="I5567" s="77">
        <f t="shared" si="173"/>
        <v>0</v>
      </c>
      <c r="J5567" s="78" t="str">
        <f>IFERROR(IF(E5567="","",VLOOKUP(D5567,Saldo!$P$8:$Q$1009,2,FALSE)),"")</f>
        <v/>
      </c>
      <c r="K5567" s="76"/>
      <c r="L5567" s="74" t="str">
        <f t="shared" si="172"/>
        <v/>
      </c>
    </row>
    <row r="5568" spans="1:12" ht="18.95" customHeight="1" x14ac:dyDescent="0.25">
      <c r="A5568" s="52"/>
      <c r="C5568" s="185"/>
      <c r="D5568" s="76"/>
      <c r="E5568" s="76" t="str">
        <f>IF(D5568="","",IFERROR(VLOOKUP(D5568,Cadastro!$C$9:$D$1009,2,FALSE),"NOT FOUND"))</f>
        <v/>
      </c>
      <c r="F5568" s="76"/>
      <c r="G5568" s="94"/>
      <c r="H5568" s="97"/>
      <c r="I5568" s="77">
        <f t="shared" si="173"/>
        <v>0</v>
      </c>
      <c r="J5568" s="78" t="str">
        <f>IFERROR(IF(E5568="","",VLOOKUP(D5568,Saldo!$P$8:$Q$1009,2,FALSE)),"")</f>
        <v/>
      </c>
      <c r="K5568" s="76"/>
      <c r="L5568" s="74" t="str">
        <f t="shared" si="172"/>
        <v/>
      </c>
    </row>
    <row r="5569" spans="1:12" ht="18.95" customHeight="1" x14ac:dyDescent="0.25">
      <c r="A5569" s="52"/>
      <c r="C5569" s="185"/>
      <c r="D5569" s="76"/>
      <c r="E5569" s="76" t="str">
        <f>IF(D5569="","",IFERROR(VLOOKUP(D5569,Cadastro!$C$9:$D$1009,2,FALSE),"NOT FOUND"))</f>
        <v/>
      </c>
      <c r="F5569" s="76"/>
      <c r="G5569" s="94"/>
      <c r="H5569" s="97"/>
      <c r="I5569" s="77">
        <f t="shared" si="173"/>
        <v>0</v>
      </c>
      <c r="J5569" s="78" t="str">
        <f>IFERROR(IF(E5569="","",VLOOKUP(D5569,Saldo!$P$8:$Q$1009,2,FALSE)),"")</f>
        <v/>
      </c>
      <c r="K5569" s="76"/>
      <c r="L5569" s="74" t="str">
        <f t="shared" si="172"/>
        <v/>
      </c>
    </row>
    <row r="5570" spans="1:12" ht="18.95" customHeight="1" x14ac:dyDescent="0.25">
      <c r="A5570" s="52"/>
      <c r="C5570" s="185"/>
      <c r="D5570" s="76"/>
      <c r="E5570" s="76" t="str">
        <f>IF(D5570="","",IFERROR(VLOOKUP(D5570,Cadastro!$C$9:$D$1009,2,FALSE),"NOT FOUND"))</f>
        <v/>
      </c>
      <c r="F5570" s="76"/>
      <c r="G5570" s="94"/>
      <c r="H5570" s="97"/>
      <c r="I5570" s="77">
        <f t="shared" si="173"/>
        <v>0</v>
      </c>
      <c r="J5570" s="78" t="str">
        <f>IFERROR(IF(E5570="","",VLOOKUP(D5570,Saldo!$P$8:$Q$1009,2,FALSE)),"")</f>
        <v/>
      </c>
      <c r="K5570" s="76"/>
      <c r="L5570" s="74" t="str">
        <f t="shared" si="172"/>
        <v/>
      </c>
    </row>
    <row r="5571" spans="1:12" ht="18.95" customHeight="1" x14ac:dyDescent="0.25">
      <c r="A5571" s="52"/>
      <c r="C5571" s="185"/>
      <c r="D5571" s="76"/>
      <c r="E5571" s="76" t="str">
        <f>IF(D5571="","",IFERROR(VLOOKUP(D5571,Cadastro!$C$9:$D$1009,2,FALSE),"NOT FOUND"))</f>
        <v/>
      </c>
      <c r="F5571" s="76"/>
      <c r="G5571" s="94"/>
      <c r="H5571" s="97"/>
      <c r="I5571" s="77">
        <f t="shared" si="173"/>
        <v>0</v>
      </c>
      <c r="J5571" s="78" t="str">
        <f>IFERROR(IF(E5571="","",VLOOKUP(D5571,Saldo!$P$8:$Q$1009,2,FALSE)),"")</f>
        <v/>
      </c>
      <c r="K5571" s="76"/>
      <c r="L5571" s="74" t="str">
        <f t="shared" si="172"/>
        <v/>
      </c>
    </row>
    <row r="5572" spans="1:12" ht="18.95" customHeight="1" x14ac:dyDescent="0.25">
      <c r="A5572" s="52"/>
      <c r="C5572" s="185"/>
      <c r="D5572" s="76"/>
      <c r="E5572" s="76" t="str">
        <f>IF(D5572="","",IFERROR(VLOOKUP(D5572,Cadastro!$C$9:$D$1009,2,FALSE),"NOT FOUND"))</f>
        <v/>
      </c>
      <c r="F5572" s="76"/>
      <c r="G5572" s="94"/>
      <c r="H5572" s="97"/>
      <c r="I5572" s="77">
        <f t="shared" si="173"/>
        <v>0</v>
      </c>
      <c r="J5572" s="78" t="str">
        <f>IFERROR(IF(E5572="","",VLOOKUP(D5572,Saldo!$P$8:$Q$1009,2,FALSE)),"")</f>
        <v/>
      </c>
      <c r="K5572" s="76"/>
      <c r="L5572" s="74" t="str">
        <f t="shared" si="172"/>
        <v/>
      </c>
    </row>
    <row r="5573" spans="1:12" ht="18.95" customHeight="1" x14ac:dyDescent="0.25">
      <c r="A5573" s="52"/>
      <c r="C5573" s="185"/>
      <c r="D5573" s="76"/>
      <c r="E5573" s="76" t="str">
        <f>IF(D5573="","",IFERROR(VLOOKUP(D5573,Cadastro!$C$9:$D$1009,2,FALSE),"NOT FOUND"))</f>
        <v/>
      </c>
      <c r="F5573" s="76"/>
      <c r="G5573" s="94"/>
      <c r="H5573" s="97"/>
      <c r="I5573" s="77">
        <f t="shared" si="173"/>
        <v>0</v>
      </c>
      <c r="J5573" s="78" t="str">
        <f>IFERROR(IF(E5573="","",VLOOKUP(D5573,Saldo!$P$8:$Q$1009,2,FALSE)),"")</f>
        <v/>
      </c>
      <c r="K5573" s="76"/>
      <c r="L5573" s="74" t="str">
        <f t="shared" si="172"/>
        <v/>
      </c>
    </row>
    <row r="5574" spans="1:12" ht="18.95" customHeight="1" x14ac:dyDescent="0.25">
      <c r="A5574" s="52"/>
      <c r="C5574" s="185"/>
      <c r="D5574" s="76"/>
      <c r="E5574" s="76" t="str">
        <f>IF(D5574="","",IFERROR(VLOOKUP(D5574,Cadastro!$C$9:$D$1009,2,FALSE),"NOT FOUND"))</f>
        <v/>
      </c>
      <c r="F5574" s="76"/>
      <c r="G5574" s="94"/>
      <c r="H5574" s="97"/>
      <c r="I5574" s="77">
        <f t="shared" si="173"/>
        <v>0</v>
      </c>
      <c r="J5574" s="78" t="str">
        <f>IFERROR(IF(E5574="","",VLOOKUP(D5574,Saldo!$P$8:$Q$1009,2,FALSE)),"")</f>
        <v/>
      </c>
      <c r="K5574" s="76"/>
      <c r="L5574" s="74" t="str">
        <f t="shared" si="172"/>
        <v/>
      </c>
    </row>
    <row r="5575" spans="1:12" ht="18.95" customHeight="1" x14ac:dyDescent="0.25">
      <c r="A5575" s="52"/>
      <c r="C5575" s="185"/>
      <c r="D5575" s="76"/>
      <c r="E5575" s="76" t="str">
        <f>IF(D5575="","",IFERROR(VLOOKUP(D5575,Cadastro!$C$9:$D$1009,2,FALSE),"NOT FOUND"))</f>
        <v/>
      </c>
      <c r="F5575" s="76"/>
      <c r="G5575" s="94"/>
      <c r="H5575" s="97"/>
      <c r="I5575" s="77">
        <f t="shared" si="173"/>
        <v>0</v>
      </c>
      <c r="J5575" s="78" t="str">
        <f>IFERROR(IF(E5575="","",VLOOKUP(D5575,Saldo!$P$8:$Q$1009,2,FALSE)),"")</f>
        <v/>
      </c>
      <c r="K5575" s="76"/>
      <c r="L5575" s="74" t="str">
        <f t="shared" si="172"/>
        <v/>
      </c>
    </row>
    <row r="5576" spans="1:12" ht="18.95" customHeight="1" x14ac:dyDescent="0.25">
      <c r="A5576" s="52"/>
      <c r="C5576" s="185"/>
      <c r="D5576" s="76"/>
      <c r="E5576" s="76" t="str">
        <f>IF(D5576="","",IFERROR(VLOOKUP(D5576,Cadastro!$C$9:$D$1009,2,FALSE),"NOT FOUND"))</f>
        <v/>
      </c>
      <c r="F5576" s="76"/>
      <c r="G5576" s="94"/>
      <c r="H5576" s="97"/>
      <c r="I5576" s="77">
        <f t="shared" si="173"/>
        <v>0</v>
      </c>
      <c r="J5576" s="78" t="str">
        <f>IFERROR(IF(E5576="","",VLOOKUP(D5576,Saldo!$P$8:$Q$1009,2,FALSE)),"")</f>
        <v/>
      </c>
      <c r="K5576" s="76"/>
      <c r="L5576" s="74" t="str">
        <f t="shared" si="172"/>
        <v/>
      </c>
    </row>
    <row r="5577" spans="1:12" ht="18.95" customHeight="1" x14ac:dyDescent="0.25">
      <c r="A5577" s="52"/>
      <c r="C5577" s="185"/>
      <c r="D5577" s="76"/>
      <c r="E5577" s="76" t="str">
        <f>IF(D5577="","",IFERROR(VLOOKUP(D5577,Cadastro!$C$9:$D$1009,2,FALSE),"NOT FOUND"))</f>
        <v/>
      </c>
      <c r="F5577" s="76"/>
      <c r="G5577" s="94"/>
      <c r="H5577" s="97"/>
      <c r="I5577" s="77">
        <f t="shared" si="173"/>
        <v>0</v>
      </c>
      <c r="J5577" s="78" t="str">
        <f>IFERROR(IF(E5577="","",VLOOKUP(D5577,Saldo!$P$8:$Q$1009,2,FALSE)),"")</f>
        <v/>
      </c>
      <c r="K5577" s="76"/>
      <c r="L5577" s="74" t="str">
        <f t="shared" ref="L5577:L5640" si="174">IF(C5577="","",MONTH(C5577))</f>
        <v/>
      </c>
    </row>
    <row r="5578" spans="1:12" ht="18.95" customHeight="1" x14ac:dyDescent="0.25">
      <c r="A5578" s="52"/>
      <c r="C5578" s="185"/>
      <c r="D5578" s="76"/>
      <c r="E5578" s="76" t="str">
        <f>IF(D5578="","",IFERROR(VLOOKUP(D5578,Cadastro!$C$9:$D$1009,2,FALSE),"NOT FOUND"))</f>
        <v/>
      </c>
      <c r="F5578" s="76"/>
      <c r="G5578" s="94"/>
      <c r="H5578" s="97"/>
      <c r="I5578" s="77">
        <f t="shared" ref="I5578:I5641" si="175">IFERROR(G5578*H5578,"Check if QTY and Value are both valid")</f>
        <v>0</v>
      </c>
      <c r="J5578" s="78" t="str">
        <f>IFERROR(IF(E5578="","",VLOOKUP(D5578,Saldo!$P$8:$Q$1009,2,FALSE)),"")</f>
        <v/>
      </c>
      <c r="K5578" s="76"/>
      <c r="L5578" s="74" t="str">
        <f t="shared" si="174"/>
        <v/>
      </c>
    </row>
    <row r="5579" spans="1:12" ht="18.95" customHeight="1" x14ac:dyDescent="0.25">
      <c r="A5579" s="52"/>
      <c r="C5579" s="185"/>
      <c r="D5579" s="76"/>
      <c r="E5579" s="76" t="str">
        <f>IF(D5579="","",IFERROR(VLOOKUP(D5579,Cadastro!$C$9:$D$1009,2,FALSE),"NOT FOUND"))</f>
        <v/>
      </c>
      <c r="F5579" s="76"/>
      <c r="G5579" s="94"/>
      <c r="H5579" s="97"/>
      <c r="I5579" s="77">
        <f t="shared" si="175"/>
        <v>0</v>
      </c>
      <c r="J5579" s="78" t="str">
        <f>IFERROR(IF(E5579="","",VLOOKUP(D5579,Saldo!$P$8:$Q$1009,2,FALSE)),"")</f>
        <v/>
      </c>
      <c r="K5579" s="76"/>
      <c r="L5579" s="74" t="str">
        <f t="shared" si="174"/>
        <v/>
      </c>
    </row>
    <row r="5580" spans="1:12" ht="18.95" customHeight="1" x14ac:dyDescent="0.25">
      <c r="A5580" s="52"/>
      <c r="C5580" s="185"/>
      <c r="D5580" s="76"/>
      <c r="E5580" s="76" t="str">
        <f>IF(D5580="","",IFERROR(VLOOKUP(D5580,Cadastro!$C$9:$D$1009,2,FALSE),"NOT FOUND"))</f>
        <v/>
      </c>
      <c r="F5580" s="76"/>
      <c r="G5580" s="94"/>
      <c r="H5580" s="97"/>
      <c r="I5580" s="77">
        <f t="shared" si="175"/>
        <v>0</v>
      </c>
      <c r="J5580" s="78" t="str">
        <f>IFERROR(IF(E5580="","",VLOOKUP(D5580,Saldo!$P$8:$Q$1009,2,FALSE)),"")</f>
        <v/>
      </c>
      <c r="K5580" s="76"/>
      <c r="L5580" s="74" t="str">
        <f t="shared" si="174"/>
        <v/>
      </c>
    </row>
    <row r="5581" spans="1:12" ht="18.95" customHeight="1" x14ac:dyDescent="0.25">
      <c r="A5581" s="52"/>
      <c r="C5581" s="185"/>
      <c r="D5581" s="76"/>
      <c r="E5581" s="76" t="str">
        <f>IF(D5581="","",IFERROR(VLOOKUP(D5581,Cadastro!$C$9:$D$1009,2,FALSE),"NOT FOUND"))</f>
        <v/>
      </c>
      <c r="F5581" s="76"/>
      <c r="G5581" s="94"/>
      <c r="H5581" s="97"/>
      <c r="I5581" s="77">
        <f t="shared" si="175"/>
        <v>0</v>
      </c>
      <c r="J5581" s="78" t="str">
        <f>IFERROR(IF(E5581="","",VLOOKUP(D5581,Saldo!$P$8:$Q$1009,2,FALSE)),"")</f>
        <v/>
      </c>
      <c r="K5581" s="76"/>
      <c r="L5581" s="74" t="str">
        <f t="shared" si="174"/>
        <v/>
      </c>
    </row>
    <row r="5582" spans="1:12" ht="18.95" customHeight="1" x14ac:dyDescent="0.25">
      <c r="A5582" s="52"/>
      <c r="C5582" s="185"/>
      <c r="D5582" s="76"/>
      <c r="E5582" s="76" t="str">
        <f>IF(D5582="","",IFERROR(VLOOKUP(D5582,Cadastro!$C$9:$D$1009,2,FALSE),"NOT FOUND"))</f>
        <v/>
      </c>
      <c r="F5582" s="76"/>
      <c r="G5582" s="94"/>
      <c r="H5582" s="97"/>
      <c r="I5582" s="77">
        <f t="shared" si="175"/>
        <v>0</v>
      </c>
      <c r="J5582" s="78" t="str">
        <f>IFERROR(IF(E5582="","",VLOOKUP(D5582,Saldo!$P$8:$Q$1009,2,FALSE)),"")</f>
        <v/>
      </c>
      <c r="K5582" s="76"/>
      <c r="L5582" s="74" t="str">
        <f t="shared" si="174"/>
        <v/>
      </c>
    </row>
    <row r="5583" spans="1:12" ht="18.95" customHeight="1" x14ac:dyDescent="0.25">
      <c r="A5583" s="52"/>
      <c r="C5583" s="185"/>
      <c r="D5583" s="76"/>
      <c r="E5583" s="76" t="str">
        <f>IF(D5583="","",IFERROR(VLOOKUP(D5583,Cadastro!$C$9:$D$1009,2,FALSE),"NOT FOUND"))</f>
        <v/>
      </c>
      <c r="F5583" s="76"/>
      <c r="G5583" s="94"/>
      <c r="H5583" s="97"/>
      <c r="I5583" s="77">
        <f t="shared" si="175"/>
        <v>0</v>
      </c>
      <c r="J5583" s="78" t="str">
        <f>IFERROR(IF(E5583="","",VLOOKUP(D5583,Saldo!$P$8:$Q$1009,2,FALSE)),"")</f>
        <v/>
      </c>
      <c r="K5583" s="76"/>
      <c r="L5583" s="74" t="str">
        <f t="shared" si="174"/>
        <v/>
      </c>
    </row>
    <row r="5584" spans="1:12" ht="18.95" customHeight="1" x14ac:dyDescent="0.25">
      <c r="A5584" s="52"/>
      <c r="C5584" s="185"/>
      <c r="D5584" s="76"/>
      <c r="E5584" s="76" t="str">
        <f>IF(D5584="","",IFERROR(VLOOKUP(D5584,Cadastro!$C$9:$D$1009,2,FALSE),"NOT FOUND"))</f>
        <v/>
      </c>
      <c r="F5584" s="76"/>
      <c r="G5584" s="94"/>
      <c r="H5584" s="97"/>
      <c r="I5584" s="77">
        <f t="shared" si="175"/>
        <v>0</v>
      </c>
      <c r="J5584" s="78" t="str">
        <f>IFERROR(IF(E5584="","",VLOOKUP(D5584,Saldo!$P$8:$Q$1009,2,FALSE)),"")</f>
        <v/>
      </c>
      <c r="K5584" s="76"/>
      <c r="L5584" s="74" t="str">
        <f t="shared" si="174"/>
        <v/>
      </c>
    </row>
    <row r="5585" spans="1:12" ht="18.95" customHeight="1" x14ac:dyDescent="0.25">
      <c r="A5585" s="52"/>
      <c r="C5585" s="185"/>
      <c r="D5585" s="76"/>
      <c r="E5585" s="76" t="str">
        <f>IF(D5585="","",IFERROR(VLOOKUP(D5585,Cadastro!$C$9:$D$1009,2,FALSE),"NOT FOUND"))</f>
        <v/>
      </c>
      <c r="F5585" s="76"/>
      <c r="G5585" s="94"/>
      <c r="H5585" s="97"/>
      <c r="I5585" s="77">
        <f t="shared" si="175"/>
        <v>0</v>
      </c>
      <c r="J5585" s="78" t="str">
        <f>IFERROR(IF(E5585="","",VLOOKUP(D5585,Saldo!$P$8:$Q$1009,2,FALSE)),"")</f>
        <v/>
      </c>
      <c r="K5585" s="76"/>
      <c r="L5585" s="74" t="str">
        <f t="shared" si="174"/>
        <v/>
      </c>
    </row>
    <row r="5586" spans="1:12" ht="18.95" customHeight="1" x14ac:dyDescent="0.25">
      <c r="A5586" s="52"/>
      <c r="C5586" s="185"/>
      <c r="D5586" s="76"/>
      <c r="E5586" s="76" t="str">
        <f>IF(D5586="","",IFERROR(VLOOKUP(D5586,Cadastro!$C$9:$D$1009,2,FALSE),"NOT FOUND"))</f>
        <v/>
      </c>
      <c r="F5586" s="76"/>
      <c r="G5586" s="94"/>
      <c r="H5586" s="97"/>
      <c r="I5586" s="77">
        <f t="shared" si="175"/>
        <v>0</v>
      </c>
      <c r="J5586" s="78" t="str">
        <f>IFERROR(IF(E5586="","",VLOOKUP(D5586,Saldo!$P$8:$Q$1009,2,FALSE)),"")</f>
        <v/>
      </c>
      <c r="K5586" s="76"/>
      <c r="L5586" s="74" t="str">
        <f t="shared" si="174"/>
        <v/>
      </c>
    </row>
    <row r="5587" spans="1:12" ht="18.95" customHeight="1" x14ac:dyDescent="0.25">
      <c r="A5587" s="52"/>
      <c r="C5587" s="185"/>
      <c r="D5587" s="76"/>
      <c r="E5587" s="76" t="str">
        <f>IF(D5587="","",IFERROR(VLOOKUP(D5587,Cadastro!$C$9:$D$1009,2,FALSE),"NOT FOUND"))</f>
        <v/>
      </c>
      <c r="F5587" s="76"/>
      <c r="G5587" s="94"/>
      <c r="H5587" s="97"/>
      <c r="I5587" s="77">
        <f t="shared" si="175"/>
        <v>0</v>
      </c>
      <c r="J5587" s="78" t="str">
        <f>IFERROR(IF(E5587="","",VLOOKUP(D5587,Saldo!$P$8:$Q$1009,2,FALSE)),"")</f>
        <v/>
      </c>
      <c r="K5587" s="76"/>
      <c r="L5587" s="74" t="str">
        <f t="shared" si="174"/>
        <v/>
      </c>
    </row>
    <row r="5588" spans="1:12" ht="18.95" customHeight="1" x14ac:dyDescent="0.25">
      <c r="A5588" s="52"/>
      <c r="C5588" s="185"/>
      <c r="D5588" s="76"/>
      <c r="E5588" s="76" t="str">
        <f>IF(D5588="","",IFERROR(VLOOKUP(D5588,Cadastro!$C$9:$D$1009,2,FALSE),"NOT FOUND"))</f>
        <v/>
      </c>
      <c r="F5588" s="76"/>
      <c r="G5588" s="94"/>
      <c r="H5588" s="97"/>
      <c r="I5588" s="77">
        <f t="shared" si="175"/>
        <v>0</v>
      </c>
      <c r="J5588" s="78" t="str">
        <f>IFERROR(IF(E5588="","",VLOOKUP(D5588,Saldo!$P$8:$Q$1009,2,FALSE)),"")</f>
        <v/>
      </c>
      <c r="K5588" s="76"/>
      <c r="L5588" s="74" t="str">
        <f t="shared" si="174"/>
        <v/>
      </c>
    </row>
    <row r="5589" spans="1:12" ht="18.95" customHeight="1" x14ac:dyDescent="0.25">
      <c r="A5589" s="52"/>
      <c r="C5589" s="185"/>
      <c r="D5589" s="76"/>
      <c r="E5589" s="76" t="str">
        <f>IF(D5589="","",IFERROR(VLOOKUP(D5589,Cadastro!$C$9:$D$1009,2,FALSE),"NOT FOUND"))</f>
        <v/>
      </c>
      <c r="F5589" s="76"/>
      <c r="G5589" s="94"/>
      <c r="H5589" s="97"/>
      <c r="I5589" s="77">
        <f t="shared" si="175"/>
        <v>0</v>
      </c>
      <c r="J5589" s="78" t="str">
        <f>IFERROR(IF(E5589="","",VLOOKUP(D5589,Saldo!$P$8:$Q$1009,2,FALSE)),"")</f>
        <v/>
      </c>
      <c r="K5589" s="76"/>
      <c r="L5589" s="74" t="str">
        <f t="shared" si="174"/>
        <v/>
      </c>
    </row>
    <row r="5590" spans="1:12" ht="18.95" customHeight="1" x14ac:dyDescent="0.25">
      <c r="A5590" s="52"/>
      <c r="C5590" s="185"/>
      <c r="D5590" s="76"/>
      <c r="E5590" s="76" t="str">
        <f>IF(D5590="","",IFERROR(VLOOKUP(D5590,Cadastro!$C$9:$D$1009,2,FALSE),"NOT FOUND"))</f>
        <v/>
      </c>
      <c r="F5590" s="76"/>
      <c r="G5590" s="94"/>
      <c r="H5590" s="97"/>
      <c r="I5590" s="77">
        <f t="shared" si="175"/>
        <v>0</v>
      </c>
      <c r="J5590" s="78" t="str">
        <f>IFERROR(IF(E5590="","",VLOOKUP(D5590,Saldo!$P$8:$Q$1009,2,FALSE)),"")</f>
        <v/>
      </c>
      <c r="K5590" s="76"/>
      <c r="L5590" s="74" t="str">
        <f t="shared" si="174"/>
        <v/>
      </c>
    </row>
    <row r="5591" spans="1:12" ht="18.95" customHeight="1" x14ac:dyDescent="0.25">
      <c r="A5591" s="52"/>
      <c r="C5591" s="185"/>
      <c r="D5591" s="76"/>
      <c r="E5591" s="76" t="str">
        <f>IF(D5591="","",IFERROR(VLOOKUP(D5591,Cadastro!$C$9:$D$1009,2,FALSE),"NOT FOUND"))</f>
        <v/>
      </c>
      <c r="F5591" s="76"/>
      <c r="G5591" s="94"/>
      <c r="H5591" s="97"/>
      <c r="I5591" s="77">
        <f t="shared" si="175"/>
        <v>0</v>
      </c>
      <c r="J5591" s="78" t="str">
        <f>IFERROR(IF(E5591="","",VLOOKUP(D5591,Saldo!$P$8:$Q$1009,2,FALSE)),"")</f>
        <v/>
      </c>
      <c r="K5591" s="76"/>
      <c r="L5591" s="74" t="str">
        <f t="shared" si="174"/>
        <v/>
      </c>
    </row>
    <row r="5592" spans="1:12" ht="18.95" customHeight="1" x14ac:dyDescent="0.25">
      <c r="A5592" s="52"/>
      <c r="C5592" s="185"/>
      <c r="D5592" s="76"/>
      <c r="E5592" s="76" t="str">
        <f>IF(D5592="","",IFERROR(VLOOKUP(D5592,Cadastro!$C$9:$D$1009,2,FALSE),"NOT FOUND"))</f>
        <v/>
      </c>
      <c r="F5592" s="76"/>
      <c r="G5592" s="94"/>
      <c r="H5592" s="97"/>
      <c r="I5592" s="77">
        <f t="shared" si="175"/>
        <v>0</v>
      </c>
      <c r="J5592" s="78" t="str">
        <f>IFERROR(IF(E5592="","",VLOOKUP(D5592,Saldo!$P$8:$Q$1009,2,FALSE)),"")</f>
        <v/>
      </c>
      <c r="K5592" s="76"/>
      <c r="L5592" s="74" t="str">
        <f t="shared" si="174"/>
        <v/>
      </c>
    </row>
    <row r="5593" spans="1:12" ht="18.95" customHeight="1" x14ac:dyDescent="0.25">
      <c r="A5593" s="52"/>
      <c r="C5593" s="185"/>
      <c r="D5593" s="76"/>
      <c r="E5593" s="76" t="str">
        <f>IF(D5593="","",IFERROR(VLOOKUP(D5593,Cadastro!$C$9:$D$1009,2,FALSE),"NOT FOUND"))</f>
        <v/>
      </c>
      <c r="F5593" s="76"/>
      <c r="G5593" s="94"/>
      <c r="H5593" s="97"/>
      <c r="I5593" s="77">
        <f t="shared" si="175"/>
        <v>0</v>
      </c>
      <c r="J5593" s="78" t="str">
        <f>IFERROR(IF(E5593="","",VLOOKUP(D5593,Saldo!$P$8:$Q$1009,2,FALSE)),"")</f>
        <v/>
      </c>
      <c r="K5593" s="76"/>
      <c r="L5593" s="74" t="str">
        <f t="shared" si="174"/>
        <v/>
      </c>
    </row>
    <row r="5594" spans="1:12" ht="18.95" customHeight="1" x14ac:dyDescent="0.25">
      <c r="A5594" s="52"/>
      <c r="C5594" s="185"/>
      <c r="D5594" s="76"/>
      <c r="E5594" s="76" t="str">
        <f>IF(D5594="","",IFERROR(VLOOKUP(D5594,Cadastro!$C$9:$D$1009,2,FALSE),"NOT FOUND"))</f>
        <v/>
      </c>
      <c r="F5594" s="76"/>
      <c r="G5594" s="94"/>
      <c r="H5594" s="97"/>
      <c r="I5594" s="77">
        <f t="shared" si="175"/>
        <v>0</v>
      </c>
      <c r="J5594" s="78" t="str">
        <f>IFERROR(IF(E5594="","",VLOOKUP(D5594,Saldo!$P$8:$Q$1009,2,FALSE)),"")</f>
        <v/>
      </c>
      <c r="K5594" s="76"/>
      <c r="L5594" s="74" t="str">
        <f t="shared" si="174"/>
        <v/>
      </c>
    </row>
    <row r="5595" spans="1:12" ht="18.95" customHeight="1" x14ac:dyDescent="0.25">
      <c r="A5595" s="52"/>
      <c r="C5595" s="185"/>
      <c r="D5595" s="76"/>
      <c r="E5595" s="76" t="str">
        <f>IF(D5595="","",IFERROR(VLOOKUP(D5595,Cadastro!$C$9:$D$1009,2,FALSE),"NOT FOUND"))</f>
        <v/>
      </c>
      <c r="F5595" s="76"/>
      <c r="G5595" s="94"/>
      <c r="H5595" s="97"/>
      <c r="I5595" s="77">
        <f t="shared" si="175"/>
        <v>0</v>
      </c>
      <c r="J5595" s="78" t="str">
        <f>IFERROR(IF(E5595="","",VLOOKUP(D5595,Saldo!$P$8:$Q$1009,2,FALSE)),"")</f>
        <v/>
      </c>
      <c r="K5595" s="76"/>
      <c r="L5595" s="74" t="str">
        <f t="shared" si="174"/>
        <v/>
      </c>
    </row>
    <row r="5596" spans="1:12" ht="18.95" customHeight="1" x14ac:dyDescent="0.25">
      <c r="A5596" s="52"/>
      <c r="C5596" s="185"/>
      <c r="D5596" s="76"/>
      <c r="E5596" s="76" t="str">
        <f>IF(D5596="","",IFERROR(VLOOKUP(D5596,Cadastro!$C$9:$D$1009,2,FALSE),"NOT FOUND"))</f>
        <v/>
      </c>
      <c r="F5596" s="76"/>
      <c r="G5596" s="94"/>
      <c r="H5596" s="97"/>
      <c r="I5596" s="77">
        <f t="shared" si="175"/>
        <v>0</v>
      </c>
      <c r="J5596" s="78" t="str">
        <f>IFERROR(IF(E5596="","",VLOOKUP(D5596,Saldo!$P$8:$Q$1009,2,FALSE)),"")</f>
        <v/>
      </c>
      <c r="K5596" s="76"/>
      <c r="L5596" s="74" t="str">
        <f t="shared" si="174"/>
        <v/>
      </c>
    </row>
    <row r="5597" spans="1:12" ht="18.95" customHeight="1" x14ac:dyDescent="0.25">
      <c r="A5597" s="52"/>
      <c r="C5597" s="185"/>
      <c r="D5597" s="76"/>
      <c r="E5597" s="76" t="str">
        <f>IF(D5597="","",IFERROR(VLOOKUP(D5597,Cadastro!$C$9:$D$1009,2,FALSE),"NOT FOUND"))</f>
        <v/>
      </c>
      <c r="F5597" s="76"/>
      <c r="G5597" s="94"/>
      <c r="H5597" s="97"/>
      <c r="I5597" s="77">
        <f t="shared" si="175"/>
        <v>0</v>
      </c>
      <c r="J5597" s="78" t="str">
        <f>IFERROR(IF(E5597="","",VLOOKUP(D5597,Saldo!$P$8:$Q$1009,2,FALSE)),"")</f>
        <v/>
      </c>
      <c r="K5597" s="76"/>
      <c r="L5597" s="74" t="str">
        <f t="shared" si="174"/>
        <v/>
      </c>
    </row>
    <row r="5598" spans="1:12" ht="18.95" customHeight="1" x14ac:dyDescent="0.25">
      <c r="A5598" s="52"/>
      <c r="C5598" s="185"/>
      <c r="D5598" s="76"/>
      <c r="E5598" s="76" t="str">
        <f>IF(D5598="","",IFERROR(VLOOKUP(D5598,Cadastro!$C$9:$D$1009,2,FALSE),"NOT FOUND"))</f>
        <v/>
      </c>
      <c r="F5598" s="76"/>
      <c r="G5598" s="94"/>
      <c r="H5598" s="97"/>
      <c r="I5598" s="77">
        <f t="shared" si="175"/>
        <v>0</v>
      </c>
      <c r="J5598" s="78" t="str">
        <f>IFERROR(IF(E5598="","",VLOOKUP(D5598,Saldo!$P$8:$Q$1009,2,FALSE)),"")</f>
        <v/>
      </c>
      <c r="K5598" s="76"/>
      <c r="L5598" s="74" t="str">
        <f t="shared" si="174"/>
        <v/>
      </c>
    </row>
    <row r="5599" spans="1:12" ht="18.95" customHeight="1" x14ac:dyDescent="0.25">
      <c r="A5599" s="52"/>
      <c r="C5599" s="185"/>
      <c r="D5599" s="76"/>
      <c r="E5599" s="76" t="str">
        <f>IF(D5599="","",IFERROR(VLOOKUP(D5599,Cadastro!$C$9:$D$1009,2,FALSE),"NOT FOUND"))</f>
        <v/>
      </c>
      <c r="F5599" s="76"/>
      <c r="G5599" s="94"/>
      <c r="H5599" s="97"/>
      <c r="I5599" s="77">
        <f t="shared" si="175"/>
        <v>0</v>
      </c>
      <c r="J5599" s="78" t="str">
        <f>IFERROR(IF(E5599="","",VLOOKUP(D5599,Saldo!$P$8:$Q$1009,2,FALSE)),"")</f>
        <v/>
      </c>
      <c r="K5599" s="76"/>
      <c r="L5599" s="74" t="str">
        <f t="shared" si="174"/>
        <v/>
      </c>
    </row>
    <row r="5600" spans="1:12" ht="18.95" customHeight="1" x14ac:dyDescent="0.25">
      <c r="A5600" s="52"/>
      <c r="C5600" s="185"/>
      <c r="D5600" s="76"/>
      <c r="E5600" s="76" t="str">
        <f>IF(D5600="","",IFERROR(VLOOKUP(D5600,Cadastro!$C$9:$D$1009,2,FALSE),"NOT FOUND"))</f>
        <v/>
      </c>
      <c r="F5600" s="76"/>
      <c r="G5600" s="94"/>
      <c r="H5600" s="97"/>
      <c r="I5600" s="77">
        <f t="shared" si="175"/>
        <v>0</v>
      </c>
      <c r="J5600" s="78" t="str">
        <f>IFERROR(IF(E5600="","",VLOOKUP(D5600,Saldo!$P$8:$Q$1009,2,FALSE)),"")</f>
        <v/>
      </c>
      <c r="K5600" s="76"/>
      <c r="L5600" s="74" t="str">
        <f t="shared" si="174"/>
        <v/>
      </c>
    </row>
    <row r="5601" spans="1:12" ht="18.95" customHeight="1" x14ac:dyDescent="0.25">
      <c r="A5601" s="52"/>
      <c r="C5601" s="185"/>
      <c r="D5601" s="76"/>
      <c r="E5601" s="76" t="str">
        <f>IF(D5601="","",IFERROR(VLOOKUP(D5601,Cadastro!$C$9:$D$1009,2,FALSE),"NOT FOUND"))</f>
        <v/>
      </c>
      <c r="F5601" s="76"/>
      <c r="G5601" s="94"/>
      <c r="H5601" s="97"/>
      <c r="I5601" s="77">
        <f t="shared" si="175"/>
        <v>0</v>
      </c>
      <c r="J5601" s="78" t="str">
        <f>IFERROR(IF(E5601="","",VLOOKUP(D5601,Saldo!$P$8:$Q$1009,2,FALSE)),"")</f>
        <v/>
      </c>
      <c r="K5601" s="76"/>
      <c r="L5601" s="74" t="str">
        <f t="shared" si="174"/>
        <v/>
      </c>
    </row>
    <row r="5602" spans="1:12" ht="18.95" customHeight="1" x14ac:dyDescent="0.25">
      <c r="A5602" s="52"/>
      <c r="C5602" s="185"/>
      <c r="D5602" s="76"/>
      <c r="E5602" s="76" t="str">
        <f>IF(D5602="","",IFERROR(VLOOKUP(D5602,Cadastro!$C$9:$D$1009,2,FALSE),"NOT FOUND"))</f>
        <v/>
      </c>
      <c r="F5602" s="76"/>
      <c r="G5602" s="94"/>
      <c r="H5602" s="97"/>
      <c r="I5602" s="77">
        <f t="shared" si="175"/>
        <v>0</v>
      </c>
      <c r="J5602" s="78" t="str">
        <f>IFERROR(IF(E5602="","",VLOOKUP(D5602,Saldo!$P$8:$Q$1009,2,FALSE)),"")</f>
        <v/>
      </c>
      <c r="K5602" s="76"/>
      <c r="L5602" s="74" t="str">
        <f t="shared" si="174"/>
        <v/>
      </c>
    </row>
    <row r="5603" spans="1:12" ht="18.95" customHeight="1" x14ac:dyDescent="0.25">
      <c r="A5603" s="52"/>
      <c r="C5603" s="185"/>
      <c r="D5603" s="76"/>
      <c r="E5603" s="76" t="str">
        <f>IF(D5603="","",IFERROR(VLOOKUP(D5603,Cadastro!$C$9:$D$1009,2,FALSE),"NOT FOUND"))</f>
        <v/>
      </c>
      <c r="F5603" s="76"/>
      <c r="G5603" s="94"/>
      <c r="H5603" s="97"/>
      <c r="I5603" s="77">
        <f t="shared" si="175"/>
        <v>0</v>
      </c>
      <c r="J5603" s="78" t="str">
        <f>IFERROR(IF(E5603="","",VLOOKUP(D5603,Saldo!$P$8:$Q$1009,2,FALSE)),"")</f>
        <v/>
      </c>
      <c r="K5603" s="76"/>
      <c r="L5603" s="74" t="str">
        <f t="shared" si="174"/>
        <v/>
      </c>
    </row>
    <row r="5604" spans="1:12" ht="18.95" customHeight="1" x14ac:dyDescent="0.25">
      <c r="A5604" s="52"/>
      <c r="C5604" s="185"/>
      <c r="D5604" s="76"/>
      <c r="E5604" s="76" t="str">
        <f>IF(D5604="","",IFERROR(VLOOKUP(D5604,Cadastro!$C$9:$D$1009,2,FALSE),"NOT FOUND"))</f>
        <v/>
      </c>
      <c r="F5604" s="76"/>
      <c r="G5604" s="94"/>
      <c r="H5604" s="97"/>
      <c r="I5604" s="77">
        <f t="shared" si="175"/>
        <v>0</v>
      </c>
      <c r="J5604" s="78" t="str">
        <f>IFERROR(IF(E5604="","",VLOOKUP(D5604,Saldo!$P$8:$Q$1009,2,FALSE)),"")</f>
        <v/>
      </c>
      <c r="K5604" s="76"/>
      <c r="L5604" s="74" t="str">
        <f t="shared" si="174"/>
        <v/>
      </c>
    </row>
    <row r="5605" spans="1:12" ht="18.95" customHeight="1" x14ac:dyDescent="0.25">
      <c r="A5605" s="52"/>
      <c r="C5605" s="185"/>
      <c r="D5605" s="76"/>
      <c r="E5605" s="76" t="str">
        <f>IF(D5605="","",IFERROR(VLOOKUP(D5605,Cadastro!$C$9:$D$1009,2,FALSE),"NOT FOUND"))</f>
        <v/>
      </c>
      <c r="F5605" s="76"/>
      <c r="G5605" s="94"/>
      <c r="H5605" s="97"/>
      <c r="I5605" s="77">
        <f t="shared" si="175"/>
        <v>0</v>
      </c>
      <c r="J5605" s="78" t="str">
        <f>IFERROR(IF(E5605="","",VLOOKUP(D5605,Saldo!$P$8:$Q$1009,2,FALSE)),"")</f>
        <v/>
      </c>
      <c r="K5605" s="76"/>
      <c r="L5605" s="74" t="str">
        <f t="shared" si="174"/>
        <v/>
      </c>
    </row>
    <row r="5606" spans="1:12" ht="18.95" customHeight="1" x14ac:dyDescent="0.25">
      <c r="A5606" s="52"/>
      <c r="C5606" s="185"/>
      <c r="D5606" s="76"/>
      <c r="E5606" s="76" t="str">
        <f>IF(D5606="","",IFERROR(VLOOKUP(D5606,Cadastro!$C$9:$D$1009,2,FALSE),"NOT FOUND"))</f>
        <v/>
      </c>
      <c r="F5606" s="76"/>
      <c r="G5606" s="94"/>
      <c r="H5606" s="97"/>
      <c r="I5606" s="77">
        <f t="shared" si="175"/>
        <v>0</v>
      </c>
      <c r="J5606" s="78" t="str">
        <f>IFERROR(IF(E5606="","",VLOOKUP(D5606,Saldo!$P$8:$Q$1009,2,FALSE)),"")</f>
        <v/>
      </c>
      <c r="K5606" s="76"/>
      <c r="L5606" s="74" t="str">
        <f t="shared" si="174"/>
        <v/>
      </c>
    </row>
    <row r="5607" spans="1:12" ht="18.95" customHeight="1" x14ac:dyDescent="0.25">
      <c r="A5607" s="52"/>
      <c r="C5607" s="185"/>
      <c r="D5607" s="76"/>
      <c r="E5607" s="76" t="str">
        <f>IF(D5607="","",IFERROR(VLOOKUP(D5607,Cadastro!$C$9:$D$1009,2,FALSE),"NOT FOUND"))</f>
        <v/>
      </c>
      <c r="F5607" s="76"/>
      <c r="G5607" s="94"/>
      <c r="H5607" s="97"/>
      <c r="I5607" s="77">
        <f t="shared" si="175"/>
        <v>0</v>
      </c>
      <c r="J5607" s="78" t="str">
        <f>IFERROR(IF(E5607="","",VLOOKUP(D5607,Saldo!$P$8:$Q$1009,2,FALSE)),"")</f>
        <v/>
      </c>
      <c r="K5607" s="76"/>
      <c r="L5607" s="74" t="str">
        <f t="shared" si="174"/>
        <v/>
      </c>
    </row>
    <row r="5608" spans="1:12" ht="18.95" customHeight="1" x14ac:dyDescent="0.25">
      <c r="A5608" s="52"/>
      <c r="C5608" s="185"/>
      <c r="D5608" s="76"/>
      <c r="E5608" s="76" t="str">
        <f>IF(D5608="","",IFERROR(VLOOKUP(D5608,Cadastro!$C$9:$D$1009,2,FALSE),"NOT FOUND"))</f>
        <v/>
      </c>
      <c r="F5608" s="76"/>
      <c r="G5608" s="94"/>
      <c r="H5608" s="97"/>
      <c r="I5608" s="77">
        <f t="shared" si="175"/>
        <v>0</v>
      </c>
      <c r="J5608" s="78" t="str">
        <f>IFERROR(IF(E5608="","",VLOOKUP(D5608,Saldo!$P$8:$Q$1009,2,FALSE)),"")</f>
        <v/>
      </c>
      <c r="K5608" s="76"/>
      <c r="L5608" s="74" t="str">
        <f t="shared" si="174"/>
        <v/>
      </c>
    </row>
    <row r="5609" spans="1:12" ht="18.95" customHeight="1" x14ac:dyDescent="0.25">
      <c r="A5609" s="52"/>
      <c r="C5609" s="185"/>
      <c r="D5609" s="76"/>
      <c r="E5609" s="76" t="str">
        <f>IF(D5609="","",IFERROR(VLOOKUP(D5609,Cadastro!$C$9:$D$1009,2,FALSE),"NOT FOUND"))</f>
        <v/>
      </c>
      <c r="F5609" s="76"/>
      <c r="G5609" s="94"/>
      <c r="H5609" s="97"/>
      <c r="I5609" s="77">
        <f t="shared" si="175"/>
        <v>0</v>
      </c>
      <c r="J5609" s="78" t="str">
        <f>IFERROR(IF(E5609="","",VLOOKUP(D5609,Saldo!$P$8:$Q$1009,2,FALSE)),"")</f>
        <v/>
      </c>
      <c r="K5609" s="76"/>
      <c r="L5609" s="74" t="str">
        <f t="shared" si="174"/>
        <v/>
      </c>
    </row>
    <row r="5610" spans="1:12" ht="18.95" customHeight="1" x14ac:dyDescent="0.25">
      <c r="A5610" s="52"/>
      <c r="C5610" s="185"/>
      <c r="D5610" s="76"/>
      <c r="E5610" s="76" t="str">
        <f>IF(D5610="","",IFERROR(VLOOKUP(D5610,Cadastro!$C$9:$D$1009,2,FALSE),"NOT FOUND"))</f>
        <v/>
      </c>
      <c r="F5610" s="76"/>
      <c r="G5610" s="94"/>
      <c r="H5610" s="97"/>
      <c r="I5610" s="77">
        <f t="shared" si="175"/>
        <v>0</v>
      </c>
      <c r="J5610" s="78" t="str">
        <f>IFERROR(IF(E5610="","",VLOOKUP(D5610,Saldo!$P$8:$Q$1009,2,FALSE)),"")</f>
        <v/>
      </c>
      <c r="K5610" s="76"/>
      <c r="L5610" s="74" t="str">
        <f t="shared" si="174"/>
        <v/>
      </c>
    </row>
    <row r="5611" spans="1:12" ht="18.95" customHeight="1" x14ac:dyDescent="0.25">
      <c r="A5611" s="52"/>
      <c r="C5611" s="185"/>
      <c r="D5611" s="76"/>
      <c r="E5611" s="76" t="str">
        <f>IF(D5611="","",IFERROR(VLOOKUP(D5611,Cadastro!$C$9:$D$1009,2,FALSE),"NOT FOUND"))</f>
        <v/>
      </c>
      <c r="F5611" s="76"/>
      <c r="G5611" s="94"/>
      <c r="H5611" s="97"/>
      <c r="I5611" s="77">
        <f t="shared" si="175"/>
        <v>0</v>
      </c>
      <c r="J5611" s="78" t="str">
        <f>IFERROR(IF(E5611="","",VLOOKUP(D5611,Saldo!$P$8:$Q$1009,2,FALSE)),"")</f>
        <v/>
      </c>
      <c r="K5611" s="76"/>
      <c r="L5611" s="74" t="str">
        <f t="shared" si="174"/>
        <v/>
      </c>
    </row>
    <row r="5612" spans="1:12" ht="18.95" customHeight="1" x14ac:dyDescent="0.25">
      <c r="A5612" s="52"/>
      <c r="C5612" s="185"/>
      <c r="D5612" s="76"/>
      <c r="E5612" s="76" t="str">
        <f>IF(D5612="","",IFERROR(VLOOKUP(D5612,Cadastro!$C$9:$D$1009,2,FALSE),"NOT FOUND"))</f>
        <v/>
      </c>
      <c r="F5612" s="76"/>
      <c r="G5612" s="94"/>
      <c r="H5612" s="97"/>
      <c r="I5612" s="77">
        <f t="shared" si="175"/>
        <v>0</v>
      </c>
      <c r="J5612" s="78" t="str">
        <f>IFERROR(IF(E5612="","",VLOOKUP(D5612,Saldo!$P$8:$Q$1009,2,FALSE)),"")</f>
        <v/>
      </c>
      <c r="K5612" s="76"/>
      <c r="L5612" s="74" t="str">
        <f t="shared" si="174"/>
        <v/>
      </c>
    </row>
    <row r="5613" spans="1:12" ht="18.95" customHeight="1" x14ac:dyDescent="0.25">
      <c r="A5613" s="52"/>
      <c r="C5613" s="185"/>
      <c r="D5613" s="76"/>
      <c r="E5613" s="76" t="str">
        <f>IF(D5613="","",IFERROR(VLOOKUP(D5613,Cadastro!$C$9:$D$1009,2,FALSE),"NOT FOUND"))</f>
        <v/>
      </c>
      <c r="F5613" s="76"/>
      <c r="G5613" s="94"/>
      <c r="H5613" s="97"/>
      <c r="I5613" s="77">
        <f t="shared" si="175"/>
        <v>0</v>
      </c>
      <c r="J5613" s="78" t="str">
        <f>IFERROR(IF(E5613="","",VLOOKUP(D5613,Saldo!$P$8:$Q$1009,2,FALSE)),"")</f>
        <v/>
      </c>
      <c r="K5613" s="76"/>
      <c r="L5613" s="74" t="str">
        <f t="shared" si="174"/>
        <v/>
      </c>
    </row>
    <row r="5614" spans="1:12" ht="18.95" customHeight="1" x14ac:dyDescent="0.25">
      <c r="A5614" s="52"/>
      <c r="C5614" s="185"/>
      <c r="D5614" s="76"/>
      <c r="E5614" s="76" t="str">
        <f>IF(D5614="","",IFERROR(VLOOKUP(D5614,Cadastro!$C$9:$D$1009,2,FALSE),"NOT FOUND"))</f>
        <v/>
      </c>
      <c r="F5614" s="76"/>
      <c r="G5614" s="94"/>
      <c r="H5614" s="97"/>
      <c r="I5614" s="77">
        <f t="shared" si="175"/>
        <v>0</v>
      </c>
      <c r="J5614" s="78" t="str">
        <f>IFERROR(IF(E5614="","",VLOOKUP(D5614,Saldo!$P$8:$Q$1009,2,FALSE)),"")</f>
        <v/>
      </c>
      <c r="K5614" s="76"/>
      <c r="L5614" s="74" t="str">
        <f t="shared" si="174"/>
        <v/>
      </c>
    </row>
    <row r="5615" spans="1:12" ht="18.95" customHeight="1" x14ac:dyDescent="0.25">
      <c r="A5615" s="52"/>
      <c r="C5615" s="185"/>
      <c r="D5615" s="76"/>
      <c r="E5615" s="76" t="str">
        <f>IF(D5615="","",IFERROR(VLOOKUP(D5615,Cadastro!$C$9:$D$1009,2,FALSE),"NOT FOUND"))</f>
        <v/>
      </c>
      <c r="F5615" s="76"/>
      <c r="G5615" s="94"/>
      <c r="H5615" s="97"/>
      <c r="I5615" s="77">
        <f t="shared" si="175"/>
        <v>0</v>
      </c>
      <c r="J5615" s="78" t="str">
        <f>IFERROR(IF(E5615="","",VLOOKUP(D5615,Saldo!$P$8:$Q$1009,2,FALSE)),"")</f>
        <v/>
      </c>
      <c r="K5615" s="76"/>
      <c r="L5615" s="74" t="str">
        <f t="shared" si="174"/>
        <v/>
      </c>
    </row>
    <row r="5616" spans="1:12" ht="18.95" customHeight="1" x14ac:dyDescent="0.25">
      <c r="A5616" s="52"/>
      <c r="C5616" s="185"/>
      <c r="D5616" s="76"/>
      <c r="E5616" s="76" t="str">
        <f>IF(D5616="","",IFERROR(VLOOKUP(D5616,Cadastro!$C$9:$D$1009,2,FALSE),"NOT FOUND"))</f>
        <v/>
      </c>
      <c r="F5616" s="76"/>
      <c r="G5616" s="94"/>
      <c r="H5616" s="97"/>
      <c r="I5616" s="77">
        <f t="shared" si="175"/>
        <v>0</v>
      </c>
      <c r="J5616" s="78" t="str">
        <f>IFERROR(IF(E5616="","",VLOOKUP(D5616,Saldo!$P$8:$Q$1009,2,FALSE)),"")</f>
        <v/>
      </c>
      <c r="K5616" s="76"/>
      <c r="L5616" s="74" t="str">
        <f t="shared" si="174"/>
        <v/>
      </c>
    </row>
    <row r="5617" spans="1:12" ht="18.95" customHeight="1" x14ac:dyDescent="0.25">
      <c r="A5617" s="52"/>
      <c r="C5617" s="185"/>
      <c r="D5617" s="76"/>
      <c r="E5617" s="76" t="str">
        <f>IF(D5617="","",IFERROR(VLOOKUP(D5617,Cadastro!$C$9:$D$1009,2,FALSE),"NOT FOUND"))</f>
        <v/>
      </c>
      <c r="F5617" s="76"/>
      <c r="G5617" s="94"/>
      <c r="H5617" s="97"/>
      <c r="I5617" s="77">
        <f t="shared" si="175"/>
        <v>0</v>
      </c>
      <c r="J5617" s="78" t="str">
        <f>IFERROR(IF(E5617="","",VLOOKUP(D5617,Saldo!$P$8:$Q$1009,2,FALSE)),"")</f>
        <v/>
      </c>
      <c r="K5617" s="76"/>
      <c r="L5617" s="74" t="str">
        <f t="shared" si="174"/>
        <v/>
      </c>
    </row>
    <row r="5618" spans="1:12" ht="18.95" customHeight="1" x14ac:dyDescent="0.25">
      <c r="A5618" s="52"/>
      <c r="C5618" s="185"/>
      <c r="D5618" s="76"/>
      <c r="E5618" s="76" t="str">
        <f>IF(D5618="","",IFERROR(VLOOKUP(D5618,Cadastro!$C$9:$D$1009,2,FALSE),"NOT FOUND"))</f>
        <v/>
      </c>
      <c r="F5618" s="76"/>
      <c r="G5618" s="94"/>
      <c r="H5618" s="97"/>
      <c r="I5618" s="77">
        <f t="shared" si="175"/>
        <v>0</v>
      </c>
      <c r="J5618" s="78" t="str">
        <f>IFERROR(IF(E5618="","",VLOOKUP(D5618,Saldo!$P$8:$Q$1009,2,FALSE)),"")</f>
        <v/>
      </c>
      <c r="K5618" s="76"/>
      <c r="L5618" s="74" t="str">
        <f t="shared" si="174"/>
        <v/>
      </c>
    </row>
    <row r="5619" spans="1:12" ht="18.95" customHeight="1" x14ac:dyDescent="0.25">
      <c r="A5619" s="52"/>
      <c r="C5619" s="185"/>
      <c r="D5619" s="76"/>
      <c r="E5619" s="76" t="str">
        <f>IF(D5619="","",IFERROR(VLOOKUP(D5619,Cadastro!$C$9:$D$1009,2,FALSE),"NOT FOUND"))</f>
        <v/>
      </c>
      <c r="F5619" s="76"/>
      <c r="G5619" s="94"/>
      <c r="H5619" s="97"/>
      <c r="I5619" s="77">
        <f t="shared" si="175"/>
        <v>0</v>
      </c>
      <c r="J5619" s="78" t="str">
        <f>IFERROR(IF(E5619="","",VLOOKUP(D5619,Saldo!$P$8:$Q$1009,2,FALSE)),"")</f>
        <v/>
      </c>
      <c r="K5619" s="76"/>
      <c r="L5619" s="74" t="str">
        <f t="shared" si="174"/>
        <v/>
      </c>
    </row>
    <row r="5620" spans="1:12" ht="18.95" customHeight="1" x14ac:dyDescent="0.25">
      <c r="A5620" s="52"/>
      <c r="C5620" s="185"/>
      <c r="D5620" s="76"/>
      <c r="E5620" s="76" t="str">
        <f>IF(D5620="","",IFERROR(VLOOKUP(D5620,Cadastro!$C$9:$D$1009,2,FALSE),"NOT FOUND"))</f>
        <v/>
      </c>
      <c r="F5620" s="76"/>
      <c r="G5620" s="94"/>
      <c r="H5620" s="97"/>
      <c r="I5620" s="77">
        <f t="shared" si="175"/>
        <v>0</v>
      </c>
      <c r="J5620" s="78" t="str">
        <f>IFERROR(IF(E5620="","",VLOOKUP(D5620,Saldo!$P$8:$Q$1009,2,FALSE)),"")</f>
        <v/>
      </c>
      <c r="K5620" s="76"/>
      <c r="L5620" s="74" t="str">
        <f t="shared" si="174"/>
        <v/>
      </c>
    </row>
    <row r="5621" spans="1:12" ht="18.95" customHeight="1" x14ac:dyDescent="0.25">
      <c r="A5621" s="52"/>
      <c r="C5621" s="185"/>
      <c r="D5621" s="76"/>
      <c r="E5621" s="76" t="str">
        <f>IF(D5621="","",IFERROR(VLOOKUP(D5621,Cadastro!$C$9:$D$1009,2,FALSE),"NOT FOUND"))</f>
        <v/>
      </c>
      <c r="F5621" s="76"/>
      <c r="G5621" s="94"/>
      <c r="H5621" s="97"/>
      <c r="I5621" s="77">
        <f t="shared" si="175"/>
        <v>0</v>
      </c>
      <c r="J5621" s="78" t="str">
        <f>IFERROR(IF(E5621="","",VLOOKUP(D5621,Saldo!$P$8:$Q$1009,2,FALSE)),"")</f>
        <v/>
      </c>
      <c r="K5621" s="76"/>
      <c r="L5621" s="74" t="str">
        <f t="shared" si="174"/>
        <v/>
      </c>
    </row>
    <row r="5622" spans="1:12" ht="18.95" customHeight="1" x14ac:dyDescent="0.25">
      <c r="A5622" s="52"/>
      <c r="C5622" s="185"/>
      <c r="D5622" s="76"/>
      <c r="E5622" s="76" t="str">
        <f>IF(D5622="","",IFERROR(VLOOKUP(D5622,Cadastro!$C$9:$D$1009,2,FALSE),"NOT FOUND"))</f>
        <v/>
      </c>
      <c r="F5622" s="76"/>
      <c r="G5622" s="94"/>
      <c r="H5622" s="97"/>
      <c r="I5622" s="77">
        <f t="shared" si="175"/>
        <v>0</v>
      </c>
      <c r="J5622" s="78" t="str">
        <f>IFERROR(IF(E5622="","",VLOOKUP(D5622,Saldo!$P$8:$Q$1009,2,FALSE)),"")</f>
        <v/>
      </c>
      <c r="K5622" s="76"/>
      <c r="L5622" s="74" t="str">
        <f t="shared" si="174"/>
        <v/>
      </c>
    </row>
    <row r="5623" spans="1:12" ht="18.95" customHeight="1" x14ac:dyDescent="0.25">
      <c r="A5623" s="52"/>
      <c r="C5623" s="185"/>
      <c r="D5623" s="76"/>
      <c r="E5623" s="76" t="str">
        <f>IF(D5623="","",IFERROR(VLOOKUP(D5623,Cadastro!$C$9:$D$1009,2,FALSE),"NOT FOUND"))</f>
        <v/>
      </c>
      <c r="F5623" s="76"/>
      <c r="G5623" s="94"/>
      <c r="H5623" s="97"/>
      <c r="I5623" s="77">
        <f t="shared" si="175"/>
        <v>0</v>
      </c>
      <c r="J5623" s="78" t="str">
        <f>IFERROR(IF(E5623="","",VLOOKUP(D5623,Saldo!$P$8:$Q$1009,2,FALSE)),"")</f>
        <v/>
      </c>
      <c r="K5623" s="76"/>
      <c r="L5623" s="74" t="str">
        <f t="shared" si="174"/>
        <v/>
      </c>
    </row>
    <row r="5624" spans="1:12" ht="18.95" customHeight="1" x14ac:dyDescent="0.25">
      <c r="A5624" s="52"/>
      <c r="C5624" s="185"/>
      <c r="D5624" s="76"/>
      <c r="E5624" s="76" t="str">
        <f>IF(D5624="","",IFERROR(VLOOKUP(D5624,Cadastro!$C$9:$D$1009,2,FALSE),"NOT FOUND"))</f>
        <v/>
      </c>
      <c r="F5624" s="76"/>
      <c r="G5624" s="94"/>
      <c r="H5624" s="97"/>
      <c r="I5624" s="77">
        <f t="shared" si="175"/>
        <v>0</v>
      </c>
      <c r="J5624" s="78" t="str">
        <f>IFERROR(IF(E5624="","",VLOOKUP(D5624,Saldo!$P$8:$Q$1009,2,FALSE)),"")</f>
        <v/>
      </c>
      <c r="K5624" s="76"/>
      <c r="L5624" s="74" t="str">
        <f t="shared" si="174"/>
        <v/>
      </c>
    </row>
    <row r="5625" spans="1:12" ht="18.95" customHeight="1" x14ac:dyDescent="0.25">
      <c r="A5625" s="52"/>
      <c r="C5625" s="185"/>
      <c r="D5625" s="76"/>
      <c r="E5625" s="76" t="str">
        <f>IF(D5625="","",IFERROR(VLOOKUP(D5625,Cadastro!$C$9:$D$1009,2,FALSE),"NOT FOUND"))</f>
        <v/>
      </c>
      <c r="F5625" s="76"/>
      <c r="G5625" s="94"/>
      <c r="H5625" s="97"/>
      <c r="I5625" s="77">
        <f t="shared" si="175"/>
        <v>0</v>
      </c>
      <c r="J5625" s="78" t="str">
        <f>IFERROR(IF(E5625="","",VLOOKUP(D5625,Saldo!$P$8:$Q$1009,2,FALSE)),"")</f>
        <v/>
      </c>
      <c r="K5625" s="76"/>
      <c r="L5625" s="74" t="str">
        <f t="shared" si="174"/>
        <v/>
      </c>
    </row>
    <row r="5626" spans="1:12" ht="18.95" customHeight="1" x14ac:dyDescent="0.25">
      <c r="A5626" s="52"/>
      <c r="C5626" s="185"/>
      <c r="D5626" s="76"/>
      <c r="E5626" s="76" t="str">
        <f>IF(D5626="","",IFERROR(VLOOKUP(D5626,Cadastro!$C$9:$D$1009,2,FALSE),"NOT FOUND"))</f>
        <v/>
      </c>
      <c r="F5626" s="76"/>
      <c r="G5626" s="94"/>
      <c r="H5626" s="97"/>
      <c r="I5626" s="77">
        <f t="shared" si="175"/>
        <v>0</v>
      </c>
      <c r="J5626" s="78" t="str">
        <f>IFERROR(IF(E5626="","",VLOOKUP(D5626,Saldo!$P$8:$Q$1009,2,FALSE)),"")</f>
        <v/>
      </c>
      <c r="K5626" s="76"/>
      <c r="L5626" s="74" t="str">
        <f t="shared" si="174"/>
        <v/>
      </c>
    </row>
    <row r="5627" spans="1:12" ht="18.95" customHeight="1" x14ac:dyDescent="0.25">
      <c r="A5627" s="52"/>
      <c r="C5627" s="185"/>
      <c r="D5627" s="76"/>
      <c r="E5627" s="76" t="str">
        <f>IF(D5627="","",IFERROR(VLOOKUP(D5627,Cadastro!$C$9:$D$1009,2,FALSE),"NOT FOUND"))</f>
        <v/>
      </c>
      <c r="F5627" s="76"/>
      <c r="G5627" s="94"/>
      <c r="H5627" s="97"/>
      <c r="I5627" s="77">
        <f t="shared" si="175"/>
        <v>0</v>
      </c>
      <c r="J5627" s="78" t="str">
        <f>IFERROR(IF(E5627="","",VLOOKUP(D5627,Saldo!$P$8:$Q$1009,2,FALSE)),"")</f>
        <v/>
      </c>
      <c r="K5627" s="76"/>
      <c r="L5627" s="74" t="str">
        <f t="shared" si="174"/>
        <v/>
      </c>
    </row>
    <row r="5628" spans="1:12" ht="18.95" customHeight="1" x14ac:dyDescent="0.25">
      <c r="A5628" s="52"/>
      <c r="C5628" s="185"/>
      <c r="D5628" s="76"/>
      <c r="E5628" s="76" t="str">
        <f>IF(D5628="","",IFERROR(VLOOKUP(D5628,Cadastro!$C$9:$D$1009,2,FALSE),"NOT FOUND"))</f>
        <v/>
      </c>
      <c r="F5628" s="76"/>
      <c r="G5628" s="94"/>
      <c r="H5628" s="97"/>
      <c r="I5628" s="77">
        <f t="shared" si="175"/>
        <v>0</v>
      </c>
      <c r="J5628" s="78" t="str">
        <f>IFERROR(IF(E5628="","",VLOOKUP(D5628,Saldo!$P$8:$Q$1009,2,FALSE)),"")</f>
        <v/>
      </c>
      <c r="K5628" s="76"/>
      <c r="L5628" s="74" t="str">
        <f t="shared" si="174"/>
        <v/>
      </c>
    </row>
    <row r="5629" spans="1:12" ht="18.95" customHeight="1" x14ac:dyDescent="0.25">
      <c r="A5629" s="52"/>
      <c r="C5629" s="185"/>
      <c r="D5629" s="76"/>
      <c r="E5629" s="76" t="str">
        <f>IF(D5629="","",IFERROR(VLOOKUP(D5629,Cadastro!$C$9:$D$1009,2,FALSE),"NOT FOUND"))</f>
        <v/>
      </c>
      <c r="F5629" s="76"/>
      <c r="G5629" s="94"/>
      <c r="H5629" s="97"/>
      <c r="I5629" s="77">
        <f t="shared" si="175"/>
        <v>0</v>
      </c>
      <c r="J5629" s="78" t="str">
        <f>IFERROR(IF(E5629="","",VLOOKUP(D5629,Saldo!$P$8:$Q$1009,2,FALSE)),"")</f>
        <v/>
      </c>
      <c r="K5629" s="76"/>
      <c r="L5629" s="74" t="str">
        <f t="shared" si="174"/>
        <v/>
      </c>
    </row>
    <row r="5630" spans="1:12" ht="18.95" customHeight="1" x14ac:dyDescent="0.25">
      <c r="A5630" s="52"/>
      <c r="C5630" s="185"/>
      <c r="D5630" s="76"/>
      <c r="E5630" s="76" t="str">
        <f>IF(D5630="","",IFERROR(VLOOKUP(D5630,Cadastro!$C$9:$D$1009,2,FALSE),"NOT FOUND"))</f>
        <v/>
      </c>
      <c r="F5630" s="76"/>
      <c r="G5630" s="94"/>
      <c r="H5630" s="97"/>
      <c r="I5630" s="77">
        <f t="shared" si="175"/>
        <v>0</v>
      </c>
      <c r="J5630" s="78" t="str">
        <f>IFERROR(IF(E5630="","",VLOOKUP(D5630,Saldo!$P$8:$Q$1009,2,FALSE)),"")</f>
        <v/>
      </c>
      <c r="K5630" s="76"/>
      <c r="L5630" s="74" t="str">
        <f t="shared" si="174"/>
        <v/>
      </c>
    </row>
    <row r="5631" spans="1:12" ht="18.95" customHeight="1" x14ac:dyDescent="0.25">
      <c r="A5631" s="52"/>
      <c r="C5631" s="185"/>
      <c r="D5631" s="76"/>
      <c r="E5631" s="76" t="str">
        <f>IF(D5631="","",IFERROR(VLOOKUP(D5631,Cadastro!$C$9:$D$1009,2,FALSE),"NOT FOUND"))</f>
        <v/>
      </c>
      <c r="F5631" s="76"/>
      <c r="G5631" s="94"/>
      <c r="H5631" s="97"/>
      <c r="I5631" s="77">
        <f t="shared" si="175"/>
        <v>0</v>
      </c>
      <c r="J5631" s="78" t="str">
        <f>IFERROR(IF(E5631="","",VLOOKUP(D5631,Saldo!$P$8:$Q$1009,2,FALSE)),"")</f>
        <v/>
      </c>
      <c r="K5631" s="76"/>
      <c r="L5631" s="74" t="str">
        <f t="shared" si="174"/>
        <v/>
      </c>
    </row>
    <row r="5632" spans="1:12" ht="18.95" customHeight="1" x14ac:dyDescent="0.25">
      <c r="A5632" s="52"/>
      <c r="C5632" s="185"/>
      <c r="D5632" s="76"/>
      <c r="E5632" s="76" t="str">
        <f>IF(D5632="","",IFERROR(VLOOKUP(D5632,Cadastro!$C$9:$D$1009,2,FALSE),"NOT FOUND"))</f>
        <v/>
      </c>
      <c r="F5632" s="76"/>
      <c r="G5632" s="94"/>
      <c r="H5632" s="97"/>
      <c r="I5632" s="77">
        <f t="shared" si="175"/>
        <v>0</v>
      </c>
      <c r="J5632" s="78" t="str">
        <f>IFERROR(IF(E5632="","",VLOOKUP(D5632,Saldo!$P$8:$Q$1009,2,FALSE)),"")</f>
        <v/>
      </c>
      <c r="K5632" s="76"/>
      <c r="L5632" s="74" t="str">
        <f t="shared" si="174"/>
        <v/>
      </c>
    </row>
    <row r="5633" spans="1:12" ht="18.95" customHeight="1" x14ac:dyDescent="0.25">
      <c r="A5633" s="52"/>
      <c r="C5633" s="185"/>
      <c r="D5633" s="76"/>
      <c r="E5633" s="76" t="str">
        <f>IF(D5633="","",IFERROR(VLOOKUP(D5633,Cadastro!$C$9:$D$1009,2,FALSE),"NOT FOUND"))</f>
        <v/>
      </c>
      <c r="F5633" s="76"/>
      <c r="G5633" s="94"/>
      <c r="H5633" s="97"/>
      <c r="I5633" s="77">
        <f t="shared" si="175"/>
        <v>0</v>
      </c>
      <c r="J5633" s="78" t="str">
        <f>IFERROR(IF(E5633="","",VLOOKUP(D5633,Saldo!$P$8:$Q$1009,2,FALSE)),"")</f>
        <v/>
      </c>
      <c r="K5633" s="76"/>
      <c r="L5633" s="74" t="str">
        <f t="shared" si="174"/>
        <v/>
      </c>
    </row>
    <row r="5634" spans="1:12" ht="18.95" customHeight="1" x14ac:dyDescent="0.25">
      <c r="A5634" s="52"/>
      <c r="C5634" s="185"/>
      <c r="D5634" s="76"/>
      <c r="E5634" s="76" t="str">
        <f>IF(D5634="","",IFERROR(VLOOKUP(D5634,Cadastro!$C$9:$D$1009,2,FALSE),"NOT FOUND"))</f>
        <v/>
      </c>
      <c r="F5634" s="76"/>
      <c r="G5634" s="94"/>
      <c r="H5634" s="97"/>
      <c r="I5634" s="77">
        <f t="shared" si="175"/>
        <v>0</v>
      </c>
      <c r="J5634" s="78" t="str">
        <f>IFERROR(IF(E5634="","",VLOOKUP(D5634,Saldo!$P$8:$Q$1009,2,FALSE)),"")</f>
        <v/>
      </c>
      <c r="K5634" s="76"/>
      <c r="L5634" s="74" t="str">
        <f t="shared" si="174"/>
        <v/>
      </c>
    </row>
    <row r="5635" spans="1:12" ht="18.95" customHeight="1" x14ac:dyDescent="0.25">
      <c r="A5635" s="52"/>
      <c r="C5635" s="185"/>
      <c r="D5635" s="76"/>
      <c r="E5635" s="76" t="str">
        <f>IF(D5635="","",IFERROR(VLOOKUP(D5635,Cadastro!$C$9:$D$1009,2,FALSE),"NOT FOUND"))</f>
        <v/>
      </c>
      <c r="F5635" s="76"/>
      <c r="G5635" s="94"/>
      <c r="H5635" s="97"/>
      <c r="I5635" s="77">
        <f t="shared" si="175"/>
        <v>0</v>
      </c>
      <c r="J5635" s="78" t="str">
        <f>IFERROR(IF(E5635="","",VLOOKUP(D5635,Saldo!$P$8:$Q$1009,2,FALSE)),"")</f>
        <v/>
      </c>
      <c r="K5635" s="76"/>
      <c r="L5635" s="74" t="str">
        <f t="shared" si="174"/>
        <v/>
      </c>
    </row>
    <row r="5636" spans="1:12" ht="18.95" customHeight="1" x14ac:dyDescent="0.25">
      <c r="A5636" s="52"/>
      <c r="C5636" s="185"/>
      <c r="D5636" s="76"/>
      <c r="E5636" s="76" t="str">
        <f>IF(D5636="","",IFERROR(VLOOKUP(D5636,Cadastro!$C$9:$D$1009,2,FALSE),"NOT FOUND"))</f>
        <v/>
      </c>
      <c r="F5636" s="76"/>
      <c r="G5636" s="94"/>
      <c r="H5636" s="97"/>
      <c r="I5636" s="77">
        <f t="shared" si="175"/>
        <v>0</v>
      </c>
      <c r="J5636" s="78" t="str">
        <f>IFERROR(IF(E5636="","",VLOOKUP(D5636,Saldo!$P$8:$Q$1009,2,FALSE)),"")</f>
        <v/>
      </c>
      <c r="K5636" s="76"/>
      <c r="L5636" s="74" t="str">
        <f t="shared" si="174"/>
        <v/>
      </c>
    </row>
    <row r="5637" spans="1:12" ht="18.95" customHeight="1" x14ac:dyDescent="0.25">
      <c r="A5637" s="52"/>
      <c r="C5637" s="185"/>
      <c r="D5637" s="76"/>
      <c r="E5637" s="76" t="str">
        <f>IF(D5637="","",IFERROR(VLOOKUP(D5637,Cadastro!$C$9:$D$1009,2,FALSE),"NOT FOUND"))</f>
        <v/>
      </c>
      <c r="F5637" s="76"/>
      <c r="G5637" s="94"/>
      <c r="H5637" s="97"/>
      <c r="I5637" s="77">
        <f t="shared" si="175"/>
        <v>0</v>
      </c>
      <c r="J5637" s="78" t="str">
        <f>IFERROR(IF(E5637="","",VLOOKUP(D5637,Saldo!$P$8:$Q$1009,2,FALSE)),"")</f>
        <v/>
      </c>
      <c r="K5637" s="76"/>
      <c r="L5637" s="74" t="str">
        <f t="shared" si="174"/>
        <v/>
      </c>
    </row>
    <row r="5638" spans="1:12" ht="18.95" customHeight="1" x14ac:dyDescent="0.25">
      <c r="A5638" s="52"/>
      <c r="C5638" s="185"/>
      <c r="D5638" s="76"/>
      <c r="E5638" s="76" t="str">
        <f>IF(D5638="","",IFERROR(VLOOKUP(D5638,Cadastro!$C$9:$D$1009,2,FALSE),"NOT FOUND"))</f>
        <v/>
      </c>
      <c r="F5638" s="76"/>
      <c r="G5638" s="94"/>
      <c r="H5638" s="97"/>
      <c r="I5638" s="77">
        <f t="shared" si="175"/>
        <v>0</v>
      </c>
      <c r="J5638" s="78" t="str">
        <f>IFERROR(IF(E5638="","",VLOOKUP(D5638,Saldo!$P$8:$Q$1009,2,FALSE)),"")</f>
        <v/>
      </c>
      <c r="K5638" s="76"/>
      <c r="L5638" s="74" t="str">
        <f t="shared" si="174"/>
        <v/>
      </c>
    </row>
    <row r="5639" spans="1:12" ht="18.95" customHeight="1" x14ac:dyDescent="0.25">
      <c r="A5639" s="52"/>
      <c r="C5639" s="185"/>
      <c r="D5639" s="76"/>
      <c r="E5639" s="76" t="str">
        <f>IF(D5639="","",IFERROR(VLOOKUP(D5639,Cadastro!$C$9:$D$1009,2,FALSE),"NOT FOUND"))</f>
        <v/>
      </c>
      <c r="F5639" s="76"/>
      <c r="G5639" s="94"/>
      <c r="H5639" s="97"/>
      <c r="I5639" s="77">
        <f t="shared" si="175"/>
        <v>0</v>
      </c>
      <c r="J5639" s="78" t="str">
        <f>IFERROR(IF(E5639="","",VLOOKUP(D5639,Saldo!$P$8:$Q$1009,2,FALSE)),"")</f>
        <v/>
      </c>
      <c r="K5639" s="76"/>
      <c r="L5639" s="74" t="str">
        <f t="shared" si="174"/>
        <v/>
      </c>
    </row>
    <row r="5640" spans="1:12" ht="18.95" customHeight="1" x14ac:dyDescent="0.25">
      <c r="A5640" s="52"/>
      <c r="C5640" s="185"/>
      <c r="D5640" s="76"/>
      <c r="E5640" s="76" t="str">
        <f>IF(D5640="","",IFERROR(VLOOKUP(D5640,Cadastro!$C$9:$D$1009,2,FALSE),"NOT FOUND"))</f>
        <v/>
      </c>
      <c r="F5640" s="76"/>
      <c r="G5640" s="94"/>
      <c r="H5640" s="97"/>
      <c r="I5640" s="77">
        <f t="shared" si="175"/>
        <v>0</v>
      </c>
      <c r="J5640" s="78" t="str">
        <f>IFERROR(IF(E5640="","",VLOOKUP(D5640,Saldo!$P$8:$Q$1009,2,FALSE)),"")</f>
        <v/>
      </c>
      <c r="K5640" s="76"/>
      <c r="L5640" s="74" t="str">
        <f t="shared" si="174"/>
        <v/>
      </c>
    </row>
    <row r="5641" spans="1:12" ht="18.95" customHeight="1" x14ac:dyDescent="0.25">
      <c r="A5641" s="52"/>
      <c r="C5641" s="185"/>
      <c r="D5641" s="76"/>
      <c r="E5641" s="76" t="str">
        <f>IF(D5641="","",IFERROR(VLOOKUP(D5641,Cadastro!$C$9:$D$1009,2,FALSE),"NOT FOUND"))</f>
        <v/>
      </c>
      <c r="F5641" s="76"/>
      <c r="G5641" s="94"/>
      <c r="H5641" s="97"/>
      <c r="I5641" s="77">
        <f t="shared" si="175"/>
        <v>0</v>
      </c>
      <c r="J5641" s="78" t="str">
        <f>IFERROR(IF(E5641="","",VLOOKUP(D5641,Saldo!$P$8:$Q$1009,2,FALSE)),"")</f>
        <v/>
      </c>
      <c r="K5641" s="76"/>
      <c r="L5641" s="74" t="str">
        <f t="shared" ref="L5641:L5704" si="176">IF(C5641="","",MONTH(C5641))</f>
        <v/>
      </c>
    </row>
    <row r="5642" spans="1:12" ht="18.95" customHeight="1" x14ac:dyDescent="0.25">
      <c r="A5642" s="52"/>
      <c r="C5642" s="185"/>
      <c r="D5642" s="76"/>
      <c r="E5642" s="76" t="str">
        <f>IF(D5642="","",IFERROR(VLOOKUP(D5642,Cadastro!$C$9:$D$1009,2,FALSE),"NOT FOUND"))</f>
        <v/>
      </c>
      <c r="F5642" s="76"/>
      <c r="G5642" s="94"/>
      <c r="H5642" s="97"/>
      <c r="I5642" s="77">
        <f t="shared" ref="I5642:I5705" si="177">IFERROR(G5642*H5642,"Check if QTY and Value are both valid")</f>
        <v>0</v>
      </c>
      <c r="J5642" s="78" t="str">
        <f>IFERROR(IF(E5642="","",VLOOKUP(D5642,Saldo!$P$8:$Q$1009,2,FALSE)),"")</f>
        <v/>
      </c>
      <c r="K5642" s="76"/>
      <c r="L5642" s="74" t="str">
        <f t="shared" si="176"/>
        <v/>
      </c>
    </row>
    <row r="5643" spans="1:12" ht="18.95" customHeight="1" x14ac:dyDescent="0.25">
      <c r="A5643" s="52"/>
      <c r="C5643" s="185"/>
      <c r="D5643" s="76"/>
      <c r="E5643" s="76" t="str">
        <f>IF(D5643="","",IFERROR(VLOOKUP(D5643,Cadastro!$C$9:$D$1009,2,FALSE),"NOT FOUND"))</f>
        <v/>
      </c>
      <c r="F5643" s="76"/>
      <c r="G5643" s="94"/>
      <c r="H5643" s="97"/>
      <c r="I5643" s="77">
        <f t="shared" si="177"/>
        <v>0</v>
      </c>
      <c r="J5643" s="78" t="str">
        <f>IFERROR(IF(E5643="","",VLOOKUP(D5643,Saldo!$P$8:$Q$1009,2,FALSE)),"")</f>
        <v/>
      </c>
      <c r="K5643" s="76"/>
      <c r="L5643" s="74" t="str">
        <f t="shared" si="176"/>
        <v/>
      </c>
    </row>
    <row r="5644" spans="1:12" ht="18.95" customHeight="1" x14ac:dyDescent="0.25">
      <c r="A5644" s="52"/>
      <c r="C5644" s="185"/>
      <c r="D5644" s="76"/>
      <c r="E5644" s="76" t="str">
        <f>IF(D5644="","",IFERROR(VLOOKUP(D5644,Cadastro!$C$9:$D$1009,2,FALSE),"NOT FOUND"))</f>
        <v/>
      </c>
      <c r="F5644" s="76"/>
      <c r="G5644" s="94"/>
      <c r="H5644" s="97"/>
      <c r="I5644" s="77">
        <f t="shared" si="177"/>
        <v>0</v>
      </c>
      <c r="J5644" s="78" t="str">
        <f>IFERROR(IF(E5644="","",VLOOKUP(D5644,Saldo!$P$8:$Q$1009,2,FALSE)),"")</f>
        <v/>
      </c>
      <c r="K5644" s="76"/>
      <c r="L5644" s="74" t="str">
        <f t="shared" si="176"/>
        <v/>
      </c>
    </row>
    <row r="5645" spans="1:12" ht="18.95" customHeight="1" x14ac:dyDescent="0.25">
      <c r="A5645" s="52"/>
      <c r="C5645" s="185"/>
      <c r="D5645" s="76"/>
      <c r="E5645" s="76" t="str">
        <f>IF(D5645="","",IFERROR(VLOOKUP(D5645,Cadastro!$C$9:$D$1009,2,FALSE),"NOT FOUND"))</f>
        <v/>
      </c>
      <c r="F5645" s="76"/>
      <c r="G5645" s="94"/>
      <c r="H5645" s="97"/>
      <c r="I5645" s="77">
        <f t="shared" si="177"/>
        <v>0</v>
      </c>
      <c r="J5645" s="78" t="str">
        <f>IFERROR(IF(E5645="","",VLOOKUP(D5645,Saldo!$P$8:$Q$1009,2,FALSE)),"")</f>
        <v/>
      </c>
      <c r="K5645" s="76"/>
      <c r="L5645" s="74" t="str">
        <f t="shared" si="176"/>
        <v/>
      </c>
    </row>
    <row r="5646" spans="1:12" ht="18.95" customHeight="1" x14ac:dyDescent="0.25">
      <c r="A5646" s="52"/>
      <c r="C5646" s="185"/>
      <c r="D5646" s="76"/>
      <c r="E5646" s="76" t="str">
        <f>IF(D5646="","",IFERROR(VLOOKUP(D5646,Cadastro!$C$9:$D$1009,2,FALSE),"NOT FOUND"))</f>
        <v/>
      </c>
      <c r="F5646" s="76"/>
      <c r="G5646" s="94"/>
      <c r="H5646" s="97"/>
      <c r="I5646" s="77">
        <f t="shared" si="177"/>
        <v>0</v>
      </c>
      <c r="J5646" s="78" t="str">
        <f>IFERROR(IF(E5646="","",VLOOKUP(D5646,Saldo!$P$8:$Q$1009,2,FALSE)),"")</f>
        <v/>
      </c>
      <c r="K5646" s="76"/>
      <c r="L5646" s="74" t="str">
        <f t="shared" si="176"/>
        <v/>
      </c>
    </row>
    <row r="5647" spans="1:12" ht="18.95" customHeight="1" x14ac:dyDescent="0.25">
      <c r="A5647" s="52"/>
      <c r="C5647" s="185"/>
      <c r="D5647" s="76"/>
      <c r="E5647" s="76" t="str">
        <f>IF(D5647="","",IFERROR(VLOOKUP(D5647,Cadastro!$C$9:$D$1009,2,FALSE),"NOT FOUND"))</f>
        <v/>
      </c>
      <c r="F5647" s="76"/>
      <c r="G5647" s="94"/>
      <c r="H5647" s="97"/>
      <c r="I5647" s="77">
        <f t="shared" si="177"/>
        <v>0</v>
      </c>
      <c r="J5647" s="78" t="str">
        <f>IFERROR(IF(E5647="","",VLOOKUP(D5647,Saldo!$P$8:$Q$1009,2,FALSE)),"")</f>
        <v/>
      </c>
      <c r="K5647" s="76"/>
      <c r="L5647" s="74" t="str">
        <f t="shared" si="176"/>
        <v/>
      </c>
    </row>
    <row r="5648" spans="1:12" ht="18.95" customHeight="1" x14ac:dyDescent="0.25">
      <c r="A5648" s="52"/>
      <c r="C5648" s="185"/>
      <c r="D5648" s="76"/>
      <c r="E5648" s="76" t="str">
        <f>IF(D5648="","",IFERROR(VLOOKUP(D5648,Cadastro!$C$9:$D$1009,2,FALSE),"NOT FOUND"))</f>
        <v/>
      </c>
      <c r="F5648" s="76"/>
      <c r="G5648" s="94"/>
      <c r="H5648" s="97"/>
      <c r="I5648" s="77">
        <f t="shared" si="177"/>
        <v>0</v>
      </c>
      <c r="J5648" s="78" t="str">
        <f>IFERROR(IF(E5648="","",VLOOKUP(D5648,Saldo!$P$8:$Q$1009,2,FALSE)),"")</f>
        <v/>
      </c>
      <c r="K5648" s="76"/>
      <c r="L5648" s="74" t="str">
        <f t="shared" si="176"/>
        <v/>
      </c>
    </row>
    <row r="5649" spans="1:12" ht="18.95" customHeight="1" x14ac:dyDescent="0.25">
      <c r="A5649" s="52"/>
      <c r="C5649" s="185"/>
      <c r="D5649" s="76"/>
      <c r="E5649" s="76" t="str">
        <f>IF(D5649="","",IFERROR(VLOOKUP(D5649,Cadastro!$C$9:$D$1009,2,FALSE),"NOT FOUND"))</f>
        <v/>
      </c>
      <c r="F5649" s="76"/>
      <c r="G5649" s="94"/>
      <c r="H5649" s="97"/>
      <c r="I5649" s="77">
        <f t="shared" si="177"/>
        <v>0</v>
      </c>
      <c r="J5649" s="78" t="str">
        <f>IFERROR(IF(E5649="","",VLOOKUP(D5649,Saldo!$P$8:$Q$1009,2,FALSE)),"")</f>
        <v/>
      </c>
      <c r="K5649" s="76"/>
      <c r="L5649" s="74" t="str">
        <f t="shared" si="176"/>
        <v/>
      </c>
    </row>
    <row r="5650" spans="1:12" ht="18.95" customHeight="1" x14ac:dyDescent="0.25">
      <c r="A5650" s="52"/>
      <c r="C5650" s="185"/>
      <c r="D5650" s="76"/>
      <c r="E5650" s="76" t="str">
        <f>IF(D5650="","",IFERROR(VLOOKUP(D5650,Cadastro!$C$9:$D$1009,2,FALSE),"NOT FOUND"))</f>
        <v/>
      </c>
      <c r="F5650" s="76"/>
      <c r="G5650" s="94"/>
      <c r="H5650" s="97"/>
      <c r="I5650" s="77">
        <f t="shared" si="177"/>
        <v>0</v>
      </c>
      <c r="J5650" s="78" t="str">
        <f>IFERROR(IF(E5650="","",VLOOKUP(D5650,Saldo!$P$8:$Q$1009,2,FALSE)),"")</f>
        <v/>
      </c>
      <c r="K5650" s="76"/>
      <c r="L5650" s="74" t="str">
        <f t="shared" si="176"/>
        <v/>
      </c>
    </row>
    <row r="5651" spans="1:12" ht="18.95" customHeight="1" x14ac:dyDescent="0.25">
      <c r="A5651" s="52"/>
      <c r="C5651" s="185"/>
      <c r="D5651" s="76"/>
      <c r="E5651" s="76" t="str">
        <f>IF(D5651="","",IFERROR(VLOOKUP(D5651,Cadastro!$C$9:$D$1009,2,FALSE),"NOT FOUND"))</f>
        <v/>
      </c>
      <c r="F5651" s="76"/>
      <c r="G5651" s="94"/>
      <c r="H5651" s="97"/>
      <c r="I5651" s="77">
        <f t="shared" si="177"/>
        <v>0</v>
      </c>
      <c r="J5651" s="78" t="str">
        <f>IFERROR(IF(E5651="","",VLOOKUP(D5651,Saldo!$P$8:$Q$1009,2,FALSE)),"")</f>
        <v/>
      </c>
      <c r="K5651" s="76"/>
      <c r="L5651" s="74" t="str">
        <f t="shared" si="176"/>
        <v/>
      </c>
    </row>
    <row r="5652" spans="1:12" ht="18.95" customHeight="1" x14ac:dyDescent="0.25">
      <c r="A5652" s="52"/>
      <c r="C5652" s="185"/>
      <c r="D5652" s="76"/>
      <c r="E5652" s="76" t="str">
        <f>IF(D5652="","",IFERROR(VLOOKUP(D5652,Cadastro!$C$9:$D$1009,2,FALSE),"NOT FOUND"))</f>
        <v/>
      </c>
      <c r="F5652" s="76"/>
      <c r="G5652" s="94"/>
      <c r="H5652" s="97"/>
      <c r="I5652" s="77">
        <f t="shared" si="177"/>
        <v>0</v>
      </c>
      <c r="J5652" s="78" t="str">
        <f>IFERROR(IF(E5652="","",VLOOKUP(D5652,Saldo!$P$8:$Q$1009,2,FALSE)),"")</f>
        <v/>
      </c>
      <c r="K5652" s="76"/>
      <c r="L5652" s="74" t="str">
        <f t="shared" si="176"/>
        <v/>
      </c>
    </row>
    <row r="5653" spans="1:12" ht="18.95" customHeight="1" x14ac:dyDescent="0.25">
      <c r="A5653" s="52"/>
      <c r="C5653" s="185"/>
      <c r="D5653" s="76"/>
      <c r="E5653" s="76" t="str">
        <f>IF(D5653="","",IFERROR(VLOOKUP(D5653,Cadastro!$C$9:$D$1009,2,FALSE),"NOT FOUND"))</f>
        <v/>
      </c>
      <c r="F5653" s="76"/>
      <c r="G5653" s="94"/>
      <c r="H5653" s="97"/>
      <c r="I5653" s="77">
        <f t="shared" si="177"/>
        <v>0</v>
      </c>
      <c r="J5653" s="78" t="str">
        <f>IFERROR(IF(E5653="","",VLOOKUP(D5653,Saldo!$P$8:$Q$1009,2,FALSE)),"")</f>
        <v/>
      </c>
      <c r="K5653" s="76"/>
      <c r="L5653" s="74" t="str">
        <f t="shared" si="176"/>
        <v/>
      </c>
    </row>
    <row r="5654" spans="1:12" ht="18.95" customHeight="1" x14ac:dyDescent="0.25">
      <c r="A5654" s="52"/>
      <c r="C5654" s="185"/>
      <c r="D5654" s="76"/>
      <c r="E5654" s="76" t="str">
        <f>IF(D5654="","",IFERROR(VLOOKUP(D5654,Cadastro!$C$9:$D$1009,2,FALSE),"NOT FOUND"))</f>
        <v/>
      </c>
      <c r="F5654" s="76"/>
      <c r="G5654" s="94"/>
      <c r="H5654" s="97"/>
      <c r="I5654" s="77">
        <f t="shared" si="177"/>
        <v>0</v>
      </c>
      <c r="J5654" s="78" t="str">
        <f>IFERROR(IF(E5654="","",VLOOKUP(D5654,Saldo!$P$8:$Q$1009,2,FALSE)),"")</f>
        <v/>
      </c>
      <c r="K5654" s="76"/>
      <c r="L5654" s="74" t="str">
        <f t="shared" si="176"/>
        <v/>
      </c>
    </row>
    <row r="5655" spans="1:12" ht="18.95" customHeight="1" x14ac:dyDescent="0.25">
      <c r="A5655" s="52"/>
      <c r="C5655" s="185"/>
      <c r="D5655" s="76"/>
      <c r="E5655" s="76" t="str">
        <f>IF(D5655="","",IFERROR(VLOOKUP(D5655,Cadastro!$C$9:$D$1009,2,FALSE),"NOT FOUND"))</f>
        <v/>
      </c>
      <c r="F5655" s="76"/>
      <c r="G5655" s="94"/>
      <c r="H5655" s="97"/>
      <c r="I5655" s="77">
        <f t="shared" si="177"/>
        <v>0</v>
      </c>
      <c r="J5655" s="78" t="str">
        <f>IFERROR(IF(E5655="","",VLOOKUP(D5655,Saldo!$P$8:$Q$1009,2,FALSE)),"")</f>
        <v/>
      </c>
      <c r="K5655" s="76"/>
      <c r="L5655" s="74" t="str">
        <f t="shared" si="176"/>
        <v/>
      </c>
    </row>
    <row r="5656" spans="1:12" ht="18.95" customHeight="1" x14ac:dyDescent="0.25">
      <c r="A5656" s="52"/>
      <c r="C5656" s="185"/>
      <c r="D5656" s="76"/>
      <c r="E5656" s="76" t="str">
        <f>IF(D5656="","",IFERROR(VLOOKUP(D5656,Cadastro!$C$9:$D$1009,2,FALSE),"NOT FOUND"))</f>
        <v/>
      </c>
      <c r="F5656" s="76"/>
      <c r="G5656" s="94"/>
      <c r="H5656" s="97"/>
      <c r="I5656" s="77">
        <f t="shared" si="177"/>
        <v>0</v>
      </c>
      <c r="J5656" s="78" t="str">
        <f>IFERROR(IF(E5656="","",VLOOKUP(D5656,Saldo!$P$8:$Q$1009,2,FALSE)),"")</f>
        <v/>
      </c>
      <c r="K5656" s="76"/>
      <c r="L5656" s="74" t="str">
        <f t="shared" si="176"/>
        <v/>
      </c>
    </row>
    <row r="5657" spans="1:12" ht="18.95" customHeight="1" x14ac:dyDescent="0.25">
      <c r="A5657" s="52"/>
      <c r="C5657" s="185"/>
      <c r="D5657" s="76"/>
      <c r="E5657" s="76" t="str">
        <f>IF(D5657="","",IFERROR(VLOOKUP(D5657,Cadastro!$C$9:$D$1009,2,FALSE),"NOT FOUND"))</f>
        <v/>
      </c>
      <c r="F5657" s="76"/>
      <c r="G5657" s="94"/>
      <c r="H5657" s="97"/>
      <c r="I5657" s="77">
        <f t="shared" si="177"/>
        <v>0</v>
      </c>
      <c r="J5657" s="78" t="str">
        <f>IFERROR(IF(E5657="","",VLOOKUP(D5657,Saldo!$P$8:$Q$1009,2,FALSE)),"")</f>
        <v/>
      </c>
      <c r="K5657" s="76"/>
      <c r="L5657" s="74" t="str">
        <f t="shared" si="176"/>
        <v/>
      </c>
    </row>
    <row r="5658" spans="1:12" ht="18.95" customHeight="1" x14ac:dyDescent="0.25">
      <c r="A5658" s="52"/>
      <c r="C5658" s="185"/>
      <c r="D5658" s="76"/>
      <c r="E5658" s="76" t="str">
        <f>IF(D5658="","",IFERROR(VLOOKUP(D5658,Cadastro!$C$9:$D$1009,2,FALSE),"NOT FOUND"))</f>
        <v/>
      </c>
      <c r="F5658" s="76"/>
      <c r="G5658" s="94"/>
      <c r="H5658" s="97"/>
      <c r="I5658" s="77">
        <f t="shared" si="177"/>
        <v>0</v>
      </c>
      <c r="J5658" s="78" t="str">
        <f>IFERROR(IF(E5658="","",VLOOKUP(D5658,Saldo!$P$8:$Q$1009,2,FALSE)),"")</f>
        <v/>
      </c>
      <c r="K5658" s="76"/>
      <c r="L5658" s="74" t="str">
        <f t="shared" si="176"/>
        <v/>
      </c>
    </row>
    <row r="5659" spans="1:12" ht="18.95" customHeight="1" x14ac:dyDescent="0.25">
      <c r="A5659" s="52"/>
      <c r="C5659" s="185"/>
      <c r="D5659" s="76"/>
      <c r="E5659" s="76" t="str">
        <f>IF(D5659="","",IFERROR(VLOOKUP(D5659,Cadastro!$C$9:$D$1009,2,FALSE),"NOT FOUND"))</f>
        <v/>
      </c>
      <c r="F5659" s="76"/>
      <c r="G5659" s="94"/>
      <c r="H5659" s="97"/>
      <c r="I5659" s="77">
        <f t="shared" si="177"/>
        <v>0</v>
      </c>
      <c r="J5659" s="78" t="str">
        <f>IFERROR(IF(E5659="","",VLOOKUP(D5659,Saldo!$P$8:$Q$1009,2,FALSE)),"")</f>
        <v/>
      </c>
      <c r="K5659" s="76"/>
      <c r="L5659" s="74" t="str">
        <f t="shared" si="176"/>
        <v/>
      </c>
    </row>
    <row r="5660" spans="1:12" ht="18.95" customHeight="1" x14ac:dyDescent="0.25">
      <c r="A5660" s="52"/>
      <c r="C5660" s="185"/>
      <c r="D5660" s="76"/>
      <c r="E5660" s="76" t="str">
        <f>IF(D5660="","",IFERROR(VLOOKUP(D5660,Cadastro!$C$9:$D$1009,2,FALSE),"NOT FOUND"))</f>
        <v/>
      </c>
      <c r="F5660" s="76"/>
      <c r="G5660" s="94"/>
      <c r="H5660" s="97"/>
      <c r="I5660" s="77">
        <f t="shared" si="177"/>
        <v>0</v>
      </c>
      <c r="J5660" s="78" t="str">
        <f>IFERROR(IF(E5660="","",VLOOKUP(D5660,Saldo!$P$8:$Q$1009,2,FALSE)),"")</f>
        <v/>
      </c>
      <c r="K5660" s="76"/>
      <c r="L5660" s="74" t="str">
        <f t="shared" si="176"/>
        <v/>
      </c>
    </row>
    <row r="5661" spans="1:12" ht="18.95" customHeight="1" x14ac:dyDescent="0.25">
      <c r="A5661" s="52"/>
      <c r="C5661" s="185"/>
      <c r="D5661" s="76"/>
      <c r="E5661" s="76" t="str">
        <f>IF(D5661="","",IFERROR(VLOOKUP(D5661,Cadastro!$C$9:$D$1009,2,FALSE),"NOT FOUND"))</f>
        <v/>
      </c>
      <c r="F5661" s="76"/>
      <c r="G5661" s="94"/>
      <c r="H5661" s="97"/>
      <c r="I5661" s="77">
        <f t="shared" si="177"/>
        <v>0</v>
      </c>
      <c r="J5661" s="78" t="str">
        <f>IFERROR(IF(E5661="","",VLOOKUP(D5661,Saldo!$P$8:$Q$1009,2,FALSE)),"")</f>
        <v/>
      </c>
      <c r="K5661" s="76"/>
      <c r="L5661" s="74" t="str">
        <f t="shared" si="176"/>
        <v/>
      </c>
    </row>
    <row r="5662" spans="1:12" ht="18.95" customHeight="1" x14ac:dyDescent="0.25">
      <c r="A5662" s="52"/>
      <c r="C5662" s="185"/>
      <c r="D5662" s="76"/>
      <c r="E5662" s="76" t="str">
        <f>IF(D5662="","",IFERROR(VLOOKUP(D5662,Cadastro!$C$9:$D$1009,2,FALSE),"NOT FOUND"))</f>
        <v/>
      </c>
      <c r="F5662" s="76"/>
      <c r="G5662" s="94"/>
      <c r="H5662" s="97"/>
      <c r="I5662" s="77">
        <f t="shared" si="177"/>
        <v>0</v>
      </c>
      <c r="J5662" s="78" t="str">
        <f>IFERROR(IF(E5662="","",VLOOKUP(D5662,Saldo!$P$8:$Q$1009,2,FALSE)),"")</f>
        <v/>
      </c>
      <c r="K5662" s="76"/>
      <c r="L5662" s="74" t="str">
        <f t="shared" si="176"/>
        <v/>
      </c>
    </row>
    <row r="5663" spans="1:12" ht="18.95" customHeight="1" x14ac:dyDescent="0.25">
      <c r="A5663" s="52"/>
      <c r="C5663" s="185"/>
      <c r="D5663" s="76"/>
      <c r="E5663" s="76" t="str">
        <f>IF(D5663="","",IFERROR(VLOOKUP(D5663,Cadastro!$C$9:$D$1009,2,FALSE),"NOT FOUND"))</f>
        <v/>
      </c>
      <c r="F5663" s="76"/>
      <c r="G5663" s="94"/>
      <c r="H5663" s="97"/>
      <c r="I5663" s="77">
        <f t="shared" si="177"/>
        <v>0</v>
      </c>
      <c r="J5663" s="78" t="str">
        <f>IFERROR(IF(E5663="","",VLOOKUP(D5663,Saldo!$P$8:$Q$1009,2,FALSE)),"")</f>
        <v/>
      </c>
      <c r="K5663" s="76"/>
      <c r="L5663" s="74" t="str">
        <f t="shared" si="176"/>
        <v/>
      </c>
    </row>
    <row r="5664" spans="1:12" ht="18.95" customHeight="1" x14ac:dyDescent="0.25">
      <c r="A5664" s="52"/>
      <c r="C5664" s="185"/>
      <c r="D5664" s="76"/>
      <c r="E5664" s="76" t="str">
        <f>IF(D5664="","",IFERROR(VLOOKUP(D5664,Cadastro!$C$9:$D$1009,2,FALSE),"NOT FOUND"))</f>
        <v/>
      </c>
      <c r="F5664" s="76"/>
      <c r="G5664" s="94"/>
      <c r="H5664" s="97"/>
      <c r="I5664" s="77">
        <f t="shared" si="177"/>
        <v>0</v>
      </c>
      <c r="J5664" s="78" t="str">
        <f>IFERROR(IF(E5664="","",VLOOKUP(D5664,Saldo!$P$8:$Q$1009,2,FALSE)),"")</f>
        <v/>
      </c>
      <c r="K5664" s="76"/>
      <c r="L5664" s="74" t="str">
        <f t="shared" si="176"/>
        <v/>
      </c>
    </row>
    <row r="5665" spans="1:12" ht="18.95" customHeight="1" x14ac:dyDescent="0.25">
      <c r="A5665" s="52"/>
      <c r="C5665" s="185"/>
      <c r="D5665" s="76"/>
      <c r="E5665" s="76" t="str">
        <f>IF(D5665="","",IFERROR(VLOOKUP(D5665,Cadastro!$C$9:$D$1009,2,FALSE),"NOT FOUND"))</f>
        <v/>
      </c>
      <c r="F5665" s="76"/>
      <c r="G5665" s="94"/>
      <c r="H5665" s="97"/>
      <c r="I5665" s="77">
        <f t="shared" si="177"/>
        <v>0</v>
      </c>
      <c r="J5665" s="78" t="str">
        <f>IFERROR(IF(E5665="","",VLOOKUP(D5665,Saldo!$P$8:$Q$1009,2,FALSE)),"")</f>
        <v/>
      </c>
      <c r="K5665" s="76"/>
      <c r="L5665" s="74" t="str">
        <f t="shared" si="176"/>
        <v/>
      </c>
    </row>
    <row r="5666" spans="1:12" ht="18.95" customHeight="1" x14ac:dyDescent="0.25">
      <c r="A5666" s="52"/>
      <c r="C5666" s="185"/>
      <c r="D5666" s="76"/>
      <c r="E5666" s="76" t="str">
        <f>IF(D5666="","",IFERROR(VLOOKUP(D5666,Cadastro!$C$9:$D$1009,2,FALSE),"NOT FOUND"))</f>
        <v/>
      </c>
      <c r="F5666" s="76"/>
      <c r="G5666" s="94"/>
      <c r="H5666" s="97"/>
      <c r="I5666" s="77">
        <f t="shared" si="177"/>
        <v>0</v>
      </c>
      <c r="J5666" s="78" t="str">
        <f>IFERROR(IF(E5666="","",VLOOKUP(D5666,Saldo!$P$8:$Q$1009,2,FALSE)),"")</f>
        <v/>
      </c>
      <c r="K5666" s="76"/>
      <c r="L5666" s="74" t="str">
        <f t="shared" si="176"/>
        <v/>
      </c>
    </row>
    <row r="5667" spans="1:12" ht="18.95" customHeight="1" x14ac:dyDescent="0.25">
      <c r="A5667" s="52"/>
      <c r="C5667" s="185"/>
      <c r="D5667" s="76"/>
      <c r="E5667" s="76" t="str">
        <f>IF(D5667="","",IFERROR(VLOOKUP(D5667,Cadastro!$C$9:$D$1009,2,FALSE),"NOT FOUND"))</f>
        <v/>
      </c>
      <c r="F5667" s="76"/>
      <c r="G5667" s="94"/>
      <c r="H5667" s="97"/>
      <c r="I5667" s="77">
        <f t="shared" si="177"/>
        <v>0</v>
      </c>
      <c r="J5667" s="78" t="str">
        <f>IFERROR(IF(E5667="","",VLOOKUP(D5667,Saldo!$P$8:$Q$1009,2,FALSE)),"")</f>
        <v/>
      </c>
      <c r="K5667" s="76"/>
      <c r="L5667" s="74" t="str">
        <f t="shared" si="176"/>
        <v/>
      </c>
    </row>
    <row r="5668" spans="1:12" ht="18.95" customHeight="1" x14ac:dyDescent="0.25">
      <c r="A5668" s="52"/>
      <c r="C5668" s="185"/>
      <c r="D5668" s="76"/>
      <c r="E5668" s="76" t="str">
        <f>IF(D5668="","",IFERROR(VLOOKUP(D5668,Cadastro!$C$9:$D$1009,2,FALSE),"NOT FOUND"))</f>
        <v/>
      </c>
      <c r="F5668" s="76"/>
      <c r="G5668" s="94"/>
      <c r="H5668" s="97"/>
      <c r="I5668" s="77">
        <f t="shared" si="177"/>
        <v>0</v>
      </c>
      <c r="J5668" s="78" t="str">
        <f>IFERROR(IF(E5668="","",VLOOKUP(D5668,Saldo!$P$8:$Q$1009,2,FALSE)),"")</f>
        <v/>
      </c>
      <c r="K5668" s="76"/>
      <c r="L5668" s="74" t="str">
        <f t="shared" si="176"/>
        <v/>
      </c>
    </row>
    <row r="5669" spans="1:12" ht="18.95" customHeight="1" x14ac:dyDescent="0.25">
      <c r="A5669" s="52"/>
      <c r="C5669" s="185"/>
      <c r="D5669" s="76"/>
      <c r="E5669" s="76" t="str">
        <f>IF(D5669="","",IFERROR(VLOOKUP(D5669,Cadastro!$C$9:$D$1009,2,FALSE),"NOT FOUND"))</f>
        <v/>
      </c>
      <c r="F5669" s="76"/>
      <c r="G5669" s="94"/>
      <c r="H5669" s="97"/>
      <c r="I5669" s="77">
        <f t="shared" si="177"/>
        <v>0</v>
      </c>
      <c r="J5669" s="78" t="str">
        <f>IFERROR(IF(E5669="","",VLOOKUP(D5669,Saldo!$P$8:$Q$1009,2,FALSE)),"")</f>
        <v/>
      </c>
      <c r="K5669" s="76"/>
      <c r="L5669" s="74" t="str">
        <f t="shared" si="176"/>
        <v/>
      </c>
    </row>
    <row r="5670" spans="1:12" ht="18.95" customHeight="1" x14ac:dyDescent="0.25">
      <c r="A5670" s="52"/>
      <c r="C5670" s="185"/>
      <c r="D5670" s="76"/>
      <c r="E5670" s="76" t="str">
        <f>IF(D5670="","",IFERROR(VLOOKUP(D5670,Cadastro!$C$9:$D$1009,2,FALSE),"NOT FOUND"))</f>
        <v/>
      </c>
      <c r="F5670" s="76"/>
      <c r="G5670" s="94"/>
      <c r="H5670" s="97"/>
      <c r="I5670" s="77">
        <f t="shared" si="177"/>
        <v>0</v>
      </c>
      <c r="J5670" s="78" t="str">
        <f>IFERROR(IF(E5670="","",VLOOKUP(D5670,Saldo!$P$8:$Q$1009,2,FALSE)),"")</f>
        <v/>
      </c>
      <c r="K5670" s="76"/>
      <c r="L5670" s="74" t="str">
        <f t="shared" si="176"/>
        <v/>
      </c>
    </row>
    <row r="5671" spans="1:12" ht="18.95" customHeight="1" x14ac:dyDescent="0.25">
      <c r="A5671" s="52"/>
      <c r="C5671" s="185"/>
      <c r="D5671" s="76"/>
      <c r="E5671" s="76" t="str">
        <f>IF(D5671="","",IFERROR(VLOOKUP(D5671,Cadastro!$C$9:$D$1009,2,FALSE),"NOT FOUND"))</f>
        <v/>
      </c>
      <c r="F5671" s="76"/>
      <c r="G5671" s="94"/>
      <c r="H5671" s="97"/>
      <c r="I5671" s="77">
        <f t="shared" si="177"/>
        <v>0</v>
      </c>
      <c r="J5671" s="78" t="str">
        <f>IFERROR(IF(E5671="","",VLOOKUP(D5671,Saldo!$P$8:$Q$1009,2,FALSE)),"")</f>
        <v/>
      </c>
      <c r="K5671" s="76"/>
      <c r="L5671" s="74" t="str">
        <f t="shared" si="176"/>
        <v/>
      </c>
    </row>
    <row r="5672" spans="1:12" ht="18.95" customHeight="1" x14ac:dyDescent="0.25">
      <c r="A5672" s="52"/>
      <c r="C5672" s="185"/>
      <c r="D5672" s="76"/>
      <c r="E5672" s="76" t="str">
        <f>IF(D5672="","",IFERROR(VLOOKUP(D5672,Cadastro!$C$9:$D$1009,2,FALSE),"NOT FOUND"))</f>
        <v/>
      </c>
      <c r="F5672" s="76"/>
      <c r="G5672" s="94"/>
      <c r="H5672" s="97"/>
      <c r="I5672" s="77">
        <f t="shared" si="177"/>
        <v>0</v>
      </c>
      <c r="J5672" s="78" t="str">
        <f>IFERROR(IF(E5672="","",VLOOKUP(D5672,Saldo!$P$8:$Q$1009,2,FALSE)),"")</f>
        <v/>
      </c>
      <c r="K5672" s="76"/>
      <c r="L5672" s="74" t="str">
        <f t="shared" si="176"/>
        <v/>
      </c>
    </row>
    <row r="5673" spans="1:12" ht="18.95" customHeight="1" x14ac:dyDescent="0.25">
      <c r="A5673" s="52"/>
      <c r="C5673" s="185"/>
      <c r="D5673" s="76"/>
      <c r="E5673" s="76" t="str">
        <f>IF(D5673="","",IFERROR(VLOOKUP(D5673,Cadastro!$C$9:$D$1009,2,FALSE),"NOT FOUND"))</f>
        <v/>
      </c>
      <c r="F5673" s="76"/>
      <c r="G5673" s="94"/>
      <c r="H5673" s="97"/>
      <c r="I5673" s="77">
        <f t="shared" si="177"/>
        <v>0</v>
      </c>
      <c r="J5673" s="78" t="str">
        <f>IFERROR(IF(E5673="","",VLOOKUP(D5673,Saldo!$P$8:$Q$1009,2,FALSE)),"")</f>
        <v/>
      </c>
      <c r="K5673" s="76"/>
      <c r="L5673" s="74" t="str">
        <f t="shared" si="176"/>
        <v/>
      </c>
    </row>
    <row r="5674" spans="1:12" ht="18.95" customHeight="1" x14ac:dyDescent="0.25">
      <c r="A5674" s="52"/>
      <c r="C5674" s="185"/>
      <c r="D5674" s="76"/>
      <c r="E5674" s="76" t="str">
        <f>IF(D5674="","",IFERROR(VLOOKUP(D5674,Cadastro!$C$9:$D$1009,2,FALSE),"NOT FOUND"))</f>
        <v/>
      </c>
      <c r="F5674" s="76"/>
      <c r="G5674" s="94"/>
      <c r="H5674" s="97"/>
      <c r="I5674" s="77">
        <f t="shared" si="177"/>
        <v>0</v>
      </c>
      <c r="J5674" s="78" t="str">
        <f>IFERROR(IF(E5674="","",VLOOKUP(D5674,Saldo!$P$8:$Q$1009,2,FALSE)),"")</f>
        <v/>
      </c>
      <c r="K5674" s="76"/>
      <c r="L5674" s="74" t="str">
        <f t="shared" si="176"/>
        <v/>
      </c>
    </row>
    <row r="5675" spans="1:12" ht="18.95" customHeight="1" x14ac:dyDescent="0.25">
      <c r="A5675" s="52"/>
      <c r="C5675" s="185"/>
      <c r="D5675" s="76"/>
      <c r="E5675" s="76" t="str">
        <f>IF(D5675="","",IFERROR(VLOOKUP(D5675,Cadastro!$C$9:$D$1009,2,FALSE),"NOT FOUND"))</f>
        <v/>
      </c>
      <c r="F5675" s="76"/>
      <c r="G5675" s="94"/>
      <c r="H5675" s="97"/>
      <c r="I5675" s="77">
        <f t="shared" si="177"/>
        <v>0</v>
      </c>
      <c r="J5675" s="78" t="str">
        <f>IFERROR(IF(E5675="","",VLOOKUP(D5675,Saldo!$P$8:$Q$1009,2,FALSE)),"")</f>
        <v/>
      </c>
      <c r="K5675" s="76"/>
      <c r="L5675" s="74" t="str">
        <f t="shared" si="176"/>
        <v/>
      </c>
    </row>
    <row r="5676" spans="1:12" ht="18.95" customHeight="1" x14ac:dyDescent="0.25">
      <c r="A5676" s="52"/>
      <c r="C5676" s="185"/>
      <c r="D5676" s="76"/>
      <c r="E5676" s="76" t="str">
        <f>IF(D5676="","",IFERROR(VLOOKUP(D5676,Cadastro!$C$9:$D$1009,2,FALSE),"NOT FOUND"))</f>
        <v/>
      </c>
      <c r="F5676" s="76"/>
      <c r="G5676" s="94"/>
      <c r="H5676" s="97"/>
      <c r="I5676" s="77">
        <f t="shared" si="177"/>
        <v>0</v>
      </c>
      <c r="J5676" s="78" t="str">
        <f>IFERROR(IF(E5676="","",VLOOKUP(D5676,Saldo!$P$8:$Q$1009,2,FALSE)),"")</f>
        <v/>
      </c>
      <c r="K5676" s="76"/>
      <c r="L5676" s="74" t="str">
        <f t="shared" si="176"/>
        <v/>
      </c>
    </row>
    <row r="5677" spans="1:12" ht="18.95" customHeight="1" x14ac:dyDescent="0.25">
      <c r="A5677" s="52"/>
      <c r="C5677" s="185"/>
      <c r="D5677" s="76"/>
      <c r="E5677" s="76" t="str">
        <f>IF(D5677="","",IFERROR(VLOOKUP(D5677,Cadastro!$C$9:$D$1009,2,FALSE),"NOT FOUND"))</f>
        <v/>
      </c>
      <c r="F5677" s="76"/>
      <c r="G5677" s="94"/>
      <c r="H5677" s="97"/>
      <c r="I5677" s="77">
        <f t="shared" si="177"/>
        <v>0</v>
      </c>
      <c r="J5677" s="78" t="str">
        <f>IFERROR(IF(E5677="","",VLOOKUP(D5677,Saldo!$P$8:$Q$1009,2,FALSE)),"")</f>
        <v/>
      </c>
      <c r="K5677" s="76"/>
      <c r="L5677" s="74" t="str">
        <f t="shared" si="176"/>
        <v/>
      </c>
    </row>
    <row r="5678" spans="1:12" ht="18.95" customHeight="1" x14ac:dyDescent="0.25">
      <c r="A5678" s="52"/>
      <c r="C5678" s="185"/>
      <c r="D5678" s="76"/>
      <c r="E5678" s="76" t="str">
        <f>IF(D5678="","",IFERROR(VLOOKUP(D5678,Cadastro!$C$9:$D$1009,2,FALSE),"NOT FOUND"))</f>
        <v/>
      </c>
      <c r="F5678" s="76"/>
      <c r="G5678" s="94"/>
      <c r="H5678" s="97"/>
      <c r="I5678" s="77">
        <f t="shared" si="177"/>
        <v>0</v>
      </c>
      <c r="J5678" s="78" t="str">
        <f>IFERROR(IF(E5678="","",VLOOKUP(D5678,Saldo!$P$8:$Q$1009,2,FALSE)),"")</f>
        <v/>
      </c>
      <c r="K5678" s="76"/>
      <c r="L5678" s="74" t="str">
        <f t="shared" si="176"/>
        <v/>
      </c>
    </row>
    <row r="5679" spans="1:12" ht="18.95" customHeight="1" x14ac:dyDescent="0.25">
      <c r="A5679" s="52"/>
      <c r="C5679" s="185"/>
      <c r="D5679" s="76"/>
      <c r="E5679" s="76" t="str">
        <f>IF(D5679="","",IFERROR(VLOOKUP(D5679,Cadastro!$C$9:$D$1009,2,FALSE),"NOT FOUND"))</f>
        <v/>
      </c>
      <c r="F5679" s="76"/>
      <c r="G5679" s="94"/>
      <c r="H5679" s="97"/>
      <c r="I5679" s="77">
        <f t="shared" si="177"/>
        <v>0</v>
      </c>
      <c r="J5679" s="78" t="str">
        <f>IFERROR(IF(E5679="","",VLOOKUP(D5679,Saldo!$P$8:$Q$1009,2,FALSE)),"")</f>
        <v/>
      </c>
      <c r="K5679" s="76"/>
      <c r="L5679" s="74" t="str">
        <f t="shared" si="176"/>
        <v/>
      </c>
    </row>
    <row r="5680" spans="1:12" ht="18.95" customHeight="1" x14ac:dyDescent="0.25">
      <c r="A5680" s="52"/>
      <c r="C5680" s="185"/>
      <c r="D5680" s="76"/>
      <c r="E5680" s="76" t="str">
        <f>IF(D5680="","",IFERROR(VLOOKUP(D5680,Cadastro!$C$9:$D$1009,2,FALSE),"NOT FOUND"))</f>
        <v/>
      </c>
      <c r="F5680" s="76"/>
      <c r="G5680" s="94"/>
      <c r="H5680" s="97"/>
      <c r="I5680" s="77">
        <f t="shared" si="177"/>
        <v>0</v>
      </c>
      <c r="J5680" s="78" t="str">
        <f>IFERROR(IF(E5680="","",VLOOKUP(D5680,Saldo!$P$8:$Q$1009,2,FALSE)),"")</f>
        <v/>
      </c>
      <c r="K5680" s="76"/>
      <c r="L5680" s="74" t="str">
        <f t="shared" si="176"/>
        <v/>
      </c>
    </row>
    <row r="5681" spans="1:12" ht="18.95" customHeight="1" x14ac:dyDescent="0.25">
      <c r="A5681" s="52"/>
      <c r="C5681" s="185"/>
      <c r="D5681" s="76"/>
      <c r="E5681" s="76" t="str">
        <f>IF(D5681="","",IFERROR(VLOOKUP(D5681,Cadastro!$C$9:$D$1009,2,FALSE),"NOT FOUND"))</f>
        <v/>
      </c>
      <c r="F5681" s="76"/>
      <c r="G5681" s="94"/>
      <c r="H5681" s="97"/>
      <c r="I5681" s="77">
        <f t="shared" si="177"/>
        <v>0</v>
      </c>
      <c r="J5681" s="78" t="str">
        <f>IFERROR(IF(E5681="","",VLOOKUP(D5681,Saldo!$P$8:$Q$1009,2,FALSE)),"")</f>
        <v/>
      </c>
      <c r="K5681" s="76"/>
      <c r="L5681" s="74" t="str">
        <f t="shared" si="176"/>
        <v/>
      </c>
    </row>
    <row r="5682" spans="1:12" ht="18.95" customHeight="1" x14ac:dyDescent="0.25">
      <c r="A5682" s="52"/>
      <c r="C5682" s="185"/>
      <c r="D5682" s="76"/>
      <c r="E5682" s="76" t="str">
        <f>IF(D5682="","",IFERROR(VLOOKUP(D5682,Cadastro!$C$9:$D$1009,2,FALSE),"NOT FOUND"))</f>
        <v/>
      </c>
      <c r="F5682" s="76"/>
      <c r="G5682" s="94"/>
      <c r="H5682" s="97"/>
      <c r="I5682" s="77">
        <f t="shared" si="177"/>
        <v>0</v>
      </c>
      <c r="J5682" s="78" t="str">
        <f>IFERROR(IF(E5682="","",VLOOKUP(D5682,Saldo!$P$8:$Q$1009,2,FALSE)),"")</f>
        <v/>
      </c>
      <c r="K5682" s="76"/>
      <c r="L5682" s="74" t="str">
        <f t="shared" si="176"/>
        <v/>
      </c>
    </row>
    <row r="5683" spans="1:12" ht="18.95" customHeight="1" x14ac:dyDescent="0.25">
      <c r="A5683" s="52"/>
      <c r="C5683" s="185"/>
      <c r="D5683" s="76"/>
      <c r="E5683" s="76" t="str">
        <f>IF(D5683="","",IFERROR(VLOOKUP(D5683,Cadastro!$C$9:$D$1009,2,FALSE),"NOT FOUND"))</f>
        <v/>
      </c>
      <c r="F5683" s="76"/>
      <c r="G5683" s="94"/>
      <c r="H5683" s="97"/>
      <c r="I5683" s="77">
        <f t="shared" si="177"/>
        <v>0</v>
      </c>
      <c r="J5683" s="78" t="str">
        <f>IFERROR(IF(E5683="","",VLOOKUP(D5683,Saldo!$P$8:$Q$1009,2,FALSE)),"")</f>
        <v/>
      </c>
      <c r="K5683" s="76"/>
      <c r="L5683" s="74" t="str">
        <f t="shared" si="176"/>
        <v/>
      </c>
    </row>
    <row r="5684" spans="1:12" ht="18.95" customHeight="1" x14ac:dyDescent="0.25">
      <c r="A5684" s="52"/>
      <c r="C5684" s="185"/>
      <c r="D5684" s="76"/>
      <c r="E5684" s="76" t="str">
        <f>IF(D5684="","",IFERROR(VLOOKUP(D5684,Cadastro!$C$9:$D$1009,2,FALSE),"NOT FOUND"))</f>
        <v/>
      </c>
      <c r="F5684" s="76"/>
      <c r="G5684" s="94"/>
      <c r="H5684" s="97"/>
      <c r="I5684" s="77">
        <f t="shared" si="177"/>
        <v>0</v>
      </c>
      <c r="J5684" s="78" t="str">
        <f>IFERROR(IF(E5684="","",VLOOKUP(D5684,Saldo!$P$8:$Q$1009,2,FALSE)),"")</f>
        <v/>
      </c>
      <c r="K5684" s="76"/>
      <c r="L5684" s="74" t="str">
        <f t="shared" si="176"/>
        <v/>
      </c>
    </row>
    <row r="5685" spans="1:12" ht="18.95" customHeight="1" x14ac:dyDescent="0.25">
      <c r="A5685" s="52"/>
      <c r="C5685" s="185"/>
      <c r="D5685" s="76"/>
      <c r="E5685" s="76" t="str">
        <f>IF(D5685="","",IFERROR(VLOOKUP(D5685,Cadastro!$C$9:$D$1009,2,FALSE),"NOT FOUND"))</f>
        <v/>
      </c>
      <c r="F5685" s="76"/>
      <c r="G5685" s="94"/>
      <c r="H5685" s="97"/>
      <c r="I5685" s="77">
        <f t="shared" si="177"/>
        <v>0</v>
      </c>
      <c r="J5685" s="78" t="str">
        <f>IFERROR(IF(E5685="","",VLOOKUP(D5685,Saldo!$P$8:$Q$1009,2,FALSE)),"")</f>
        <v/>
      </c>
      <c r="K5685" s="76"/>
      <c r="L5685" s="74" t="str">
        <f t="shared" si="176"/>
        <v/>
      </c>
    </row>
    <row r="5686" spans="1:12" ht="18.95" customHeight="1" x14ac:dyDescent="0.25">
      <c r="A5686" s="52"/>
      <c r="C5686" s="185"/>
      <c r="D5686" s="76"/>
      <c r="E5686" s="76" t="str">
        <f>IF(D5686="","",IFERROR(VLOOKUP(D5686,Cadastro!$C$9:$D$1009,2,FALSE),"NOT FOUND"))</f>
        <v/>
      </c>
      <c r="F5686" s="76"/>
      <c r="G5686" s="94"/>
      <c r="H5686" s="97"/>
      <c r="I5686" s="77">
        <f t="shared" si="177"/>
        <v>0</v>
      </c>
      <c r="J5686" s="78" t="str">
        <f>IFERROR(IF(E5686="","",VLOOKUP(D5686,Saldo!$P$8:$Q$1009,2,FALSE)),"")</f>
        <v/>
      </c>
      <c r="K5686" s="76"/>
      <c r="L5686" s="74" t="str">
        <f t="shared" si="176"/>
        <v/>
      </c>
    </row>
    <row r="5687" spans="1:12" ht="18.95" customHeight="1" x14ac:dyDescent="0.25">
      <c r="A5687" s="52"/>
      <c r="C5687" s="185"/>
      <c r="D5687" s="76"/>
      <c r="E5687" s="76" t="str">
        <f>IF(D5687="","",IFERROR(VLOOKUP(D5687,Cadastro!$C$9:$D$1009,2,FALSE),"NOT FOUND"))</f>
        <v/>
      </c>
      <c r="F5687" s="76"/>
      <c r="G5687" s="94"/>
      <c r="H5687" s="97"/>
      <c r="I5687" s="77">
        <f t="shared" si="177"/>
        <v>0</v>
      </c>
      <c r="J5687" s="78" t="str">
        <f>IFERROR(IF(E5687="","",VLOOKUP(D5687,Saldo!$P$8:$Q$1009,2,FALSE)),"")</f>
        <v/>
      </c>
      <c r="K5687" s="76"/>
      <c r="L5687" s="74" t="str">
        <f t="shared" si="176"/>
        <v/>
      </c>
    </row>
    <row r="5688" spans="1:12" ht="18.95" customHeight="1" x14ac:dyDescent="0.25">
      <c r="A5688" s="52"/>
      <c r="C5688" s="185"/>
      <c r="D5688" s="76"/>
      <c r="E5688" s="76" t="str">
        <f>IF(D5688="","",IFERROR(VLOOKUP(D5688,Cadastro!$C$9:$D$1009,2,FALSE),"NOT FOUND"))</f>
        <v/>
      </c>
      <c r="F5688" s="76"/>
      <c r="G5688" s="94"/>
      <c r="H5688" s="97"/>
      <c r="I5688" s="77">
        <f t="shared" si="177"/>
        <v>0</v>
      </c>
      <c r="J5688" s="78" t="str">
        <f>IFERROR(IF(E5688="","",VLOOKUP(D5688,Saldo!$P$8:$Q$1009,2,FALSE)),"")</f>
        <v/>
      </c>
      <c r="K5688" s="76"/>
      <c r="L5688" s="74" t="str">
        <f t="shared" si="176"/>
        <v/>
      </c>
    </row>
    <row r="5689" spans="1:12" ht="18.95" customHeight="1" x14ac:dyDescent="0.25">
      <c r="A5689" s="52"/>
      <c r="C5689" s="185"/>
      <c r="D5689" s="76"/>
      <c r="E5689" s="76" t="str">
        <f>IF(D5689="","",IFERROR(VLOOKUP(D5689,Cadastro!$C$9:$D$1009,2,FALSE),"NOT FOUND"))</f>
        <v/>
      </c>
      <c r="F5689" s="76"/>
      <c r="G5689" s="94"/>
      <c r="H5689" s="97"/>
      <c r="I5689" s="77">
        <f t="shared" si="177"/>
        <v>0</v>
      </c>
      <c r="J5689" s="78" t="str">
        <f>IFERROR(IF(E5689="","",VLOOKUP(D5689,Saldo!$P$8:$Q$1009,2,FALSE)),"")</f>
        <v/>
      </c>
      <c r="K5689" s="76"/>
      <c r="L5689" s="74" t="str">
        <f t="shared" si="176"/>
        <v/>
      </c>
    </row>
    <row r="5690" spans="1:12" ht="18.95" customHeight="1" x14ac:dyDescent="0.25">
      <c r="A5690" s="52"/>
      <c r="C5690" s="185"/>
      <c r="D5690" s="76"/>
      <c r="E5690" s="76" t="str">
        <f>IF(D5690="","",IFERROR(VLOOKUP(D5690,Cadastro!$C$9:$D$1009,2,FALSE),"NOT FOUND"))</f>
        <v/>
      </c>
      <c r="F5690" s="76"/>
      <c r="G5690" s="94"/>
      <c r="H5690" s="97"/>
      <c r="I5690" s="77">
        <f t="shared" si="177"/>
        <v>0</v>
      </c>
      <c r="J5690" s="78" t="str">
        <f>IFERROR(IF(E5690="","",VLOOKUP(D5690,Saldo!$P$8:$Q$1009,2,FALSE)),"")</f>
        <v/>
      </c>
      <c r="K5690" s="76"/>
      <c r="L5690" s="74" t="str">
        <f t="shared" si="176"/>
        <v/>
      </c>
    </row>
    <row r="5691" spans="1:12" ht="18.95" customHeight="1" x14ac:dyDescent="0.25">
      <c r="A5691" s="52"/>
      <c r="C5691" s="185"/>
      <c r="D5691" s="76"/>
      <c r="E5691" s="76" t="str">
        <f>IF(D5691="","",IFERROR(VLOOKUP(D5691,Cadastro!$C$9:$D$1009,2,FALSE),"NOT FOUND"))</f>
        <v/>
      </c>
      <c r="F5691" s="76"/>
      <c r="G5691" s="94"/>
      <c r="H5691" s="97"/>
      <c r="I5691" s="77">
        <f t="shared" si="177"/>
        <v>0</v>
      </c>
      <c r="J5691" s="78" t="str">
        <f>IFERROR(IF(E5691="","",VLOOKUP(D5691,Saldo!$P$8:$Q$1009,2,FALSE)),"")</f>
        <v/>
      </c>
      <c r="K5691" s="76"/>
      <c r="L5691" s="74" t="str">
        <f t="shared" si="176"/>
        <v/>
      </c>
    </row>
    <row r="5692" spans="1:12" ht="18.95" customHeight="1" x14ac:dyDescent="0.25">
      <c r="A5692" s="52"/>
      <c r="C5692" s="185"/>
      <c r="D5692" s="76"/>
      <c r="E5692" s="76" t="str">
        <f>IF(D5692="","",IFERROR(VLOOKUP(D5692,Cadastro!$C$9:$D$1009,2,FALSE),"NOT FOUND"))</f>
        <v/>
      </c>
      <c r="F5692" s="76"/>
      <c r="G5692" s="94"/>
      <c r="H5692" s="97"/>
      <c r="I5692" s="77">
        <f t="shared" si="177"/>
        <v>0</v>
      </c>
      <c r="J5692" s="78" t="str">
        <f>IFERROR(IF(E5692="","",VLOOKUP(D5692,Saldo!$P$8:$Q$1009,2,FALSE)),"")</f>
        <v/>
      </c>
      <c r="K5692" s="76"/>
      <c r="L5692" s="74" t="str">
        <f t="shared" si="176"/>
        <v/>
      </c>
    </row>
    <row r="5693" spans="1:12" ht="18.95" customHeight="1" x14ac:dyDescent="0.25">
      <c r="A5693" s="52"/>
      <c r="C5693" s="185"/>
      <c r="D5693" s="76"/>
      <c r="E5693" s="76" t="str">
        <f>IF(D5693="","",IFERROR(VLOOKUP(D5693,Cadastro!$C$9:$D$1009,2,FALSE),"NOT FOUND"))</f>
        <v/>
      </c>
      <c r="F5693" s="76"/>
      <c r="G5693" s="94"/>
      <c r="H5693" s="97"/>
      <c r="I5693" s="77">
        <f t="shared" si="177"/>
        <v>0</v>
      </c>
      <c r="J5693" s="78" t="str">
        <f>IFERROR(IF(E5693="","",VLOOKUP(D5693,Saldo!$P$8:$Q$1009,2,FALSE)),"")</f>
        <v/>
      </c>
      <c r="K5693" s="76"/>
      <c r="L5693" s="74" t="str">
        <f t="shared" si="176"/>
        <v/>
      </c>
    </row>
    <row r="5694" spans="1:12" ht="18.95" customHeight="1" x14ac:dyDescent="0.25">
      <c r="A5694" s="52"/>
      <c r="C5694" s="185"/>
      <c r="D5694" s="76"/>
      <c r="E5694" s="76" t="str">
        <f>IF(D5694="","",IFERROR(VLOOKUP(D5694,Cadastro!$C$9:$D$1009,2,FALSE),"NOT FOUND"))</f>
        <v/>
      </c>
      <c r="F5694" s="76"/>
      <c r="G5694" s="94"/>
      <c r="H5694" s="97"/>
      <c r="I5694" s="77">
        <f t="shared" si="177"/>
        <v>0</v>
      </c>
      <c r="J5694" s="78" t="str">
        <f>IFERROR(IF(E5694="","",VLOOKUP(D5694,Saldo!$P$8:$Q$1009,2,FALSE)),"")</f>
        <v/>
      </c>
      <c r="K5694" s="76"/>
      <c r="L5694" s="74" t="str">
        <f t="shared" si="176"/>
        <v/>
      </c>
    </row>
    <row r="5695" spans="1:12" ht="18.95" customHeight="1" x14ac:dyDescent="0.25">
      <c r="A5695" s="52"/>
      <c r="C5695" s="185"/>
      <c r="D5695" s="76"/>
      <c r="E5695" s="76" t="str">
        <f>IF(D5695="","",IFERROR(VLOOKUP(D5695,Cadastro!$C$9:$D$1009,2,FALSE),"NOT FOUND"))</f>
        <v/>
      </c>
      <c r="F5695" s="76"/>
      <c r="G5695" s="94"/>
      <c r="H5695" s="97"/>
      <c r="I5695" s="77">
        <f t="shared" si="177"/>
        <v>0</v>
      </c>
      <c r="J5695" s="78" t="str">
        <f>IFERROR(IF(E5695="","",VLOOKUP(D5695,Saldo!$P$8:$Q$1009,2,FALSE)),"")</f>
        <v/>
      </c>
      <c r="K5695" s="76"/>
      <c r="L5695" s="74" t="str">
        <f t="shared" si="176"/>
        <v/>
      </c>
    </row>
    <row r="5696" spans="1:12" ht="18.95" customHeight="1" x14ac:dyDescent="0.25">
      <c r="A5696" s="52"/>
      <c r="C5696" s="185"/>
      <c r="D5696" s="76"/>
      <c r="E5696" s="76" t="str">
        <f>IF(D5696="","",IFERROR(VLOOKUP(D5696,Cadastro!$C$9:$D$1009,2,FALSE),"NOT FOUND"))</f>
        <v/>
      </c>
      <c r="F5696" s="76"/>
      <c r="G5696" s="94"/>
      <c r="H5696" s="97"/>
      <c r="I5696" s="77">
        <f t="shared" si="177"/>
        <v>0</v>
      </c>
      <c r="J5696" s="78" t="str">
        <f>IFERROR(IF(E5696="","",VLOOKUP(D5696,Saldo!$P$8:$Q$1009,2,FALSE)),"")</f>
        <v/>
      </c>
      <c r="K5696" s="76"/>
      <c r="L5696" s="74" t="str">
        <f t="shared" si="176"/>
        <v/>
      </c>
    </row>
    <row r="5697" spans="1:12" ht="18.95" customHeight="1" x14ac:dyDescent="0.25">
      <c r="A5697" s="52"/>
      <c r="C5697" s="185"/>
      <c r="D5697" s="76"/>
      <c r="E5697" s="76" t="str">
        <f>IF(D5697="","",IFERROR(VLOOKUP(D5697,Cadastro!$C$9:$D$1009,2,FALSE),"NOT FOUND"))</f>
        <v/>
      </c>
      <c r="F5697" s="76"/>
      <c r="G5697" s="94"/>
      <c r="H5697" s="97"/>
      <c r="I5697" s="77">
        <f t="shared" si="177"/>
        <v>0</v>
      </c>
      <c r="J5697" s="78" t="str">
        <f>IFERROR(IF(E5697="","",VLOOKUP(D5697,Saldo!$P$8:$Q$1009,2,FALSE)),"")</f>
        <v/>
      </c>
      <c r="K5697" s="76"/>
      <c r="L5697" s="74" t="str">
        <f t="shared" si="176"/>
        <v/>
      </c>
    </row>
    <row r="5698" spans="1:12" ht="18.95" customHeight="1" x14ac:dyDescent="0.25">
      <c r="A5698" s="52"/>
      <c r="C5698" s="185"/>
      <c r="D5698" s="76"/>
      <c r="E5698" s="76" t="str">
        <f>IF(D5698="","",IFERROR(VLOOKUP(D5698,Cadastro!$C$9:$D$1009,2,FALSE),"NOT FOUND"))</f>
        <v/>
      </c>
      <c r="F5698" s="76"/>
      <c r="G5698" s="94"/>
      <c r="H5698" s="97"/>
      <c r="I5698" s="77">
        <f t="shared" si="177"/>
        <v>0</v>
      </c>
      <c r="J5698" s="78" t="str">
        <f>IFERROR(IF(E5698="","",VLOOKUP(D5698,Saldo!$P$8:$Q$1009,2,FALSE)),"")</f>
        <v/>
      </c>
      <c r="K5698" s="76"/>
      <c r="L5698" s="74" t="str">
        <f t="shared" si="176"/>
        <v/>
      </c>
    </row>
    <row r="5699" spans="1:12" ht="18.95" customHeight="1" x14ac:dyDescent="0.25">
      <c r="A5699" s="52"/>
      <c r="C5699" s="185"/>
      <c r="D5699" s="76"/>
      <c r="E5699" s="76" t="str">
        <f>IF(D5699="","",IFERROR(VLOOKUP(D5699,Cadastro!$C$9:$D$1009,2,FALSE),"NOT FOUND"))</f>
        <v/>
      </c>
      <c r="F5699" s="76"/>
      <c r="G5699" s="94"/>
      <c r="H5699" s="97"/>
      <c r="I5699" s="77">
        <f t="shared" si="177"/>
        <v>0</v>
      </c>
      <c r="J5699" s="78" t="str">
        <f>IFERROR(IF(E5699="","",VLOOKUP(D5699,Saldo!$P$8:$Q$1009,2,FALSE)),"")</f>
        <v/>
      </c>
      <c r="K5699" s="76"/>
      <c r="L5699" s="74" t="str">
        <f t="shared" si="176"/>
        <v/>
      </c>
    </row>
    <row r="5700" spans="1:12" ht="18.95" customHeight="1" x14ac:dyDescent="0.25">
      <c r="A5700" s="52"/>
      <c r="C5700" s="185"/>
      <c r="D5700" s="76"/>
      <c r="E5700" s="76" t="str">
        <f>IF(D5700="","",IFERROR(VLOOKUP(D5700,Cadastro!$C$9:$D$1009,2,FALSE),"NOT FOUND"))</f>
        <v/>
      </c>
      <c r="F5700" s="76"/>
      <c r="G5700" s="94"/>
      <c r="H5700" s="97"/>
      <c r="I5700" s="77">
        <f t="shared" si="177"/>
        <v>0</v>
      </c>
      <c r="J5700" s="78" t="str">
        <f>IFERROR(IF(E5700="","",VLOOKUP(D5700,Saldo!$P$8:$Q$1009,2,FALSE)),"")</f>
        <v/>
      </c>
      <c r="K5700" s="76"/>
      <c r="L5700" s="74" t="str">
        <f t="shared" si="176"/>
        <v/>
      </c>
    </row>
    <row r="5701" spans="1:12" ht="18.95" customHeight="1" x14ac:dyDescent="0.25">
      <c r="A5701" s="52"/>
      <c r="C5701" s="185"/>
      <c r="D5701" s="76"/>
      <c r="E5701" s="76" t="str">
        <f>IF(D5701="","",IFERROR(VLOOKUP(D5701,Cadastro!$C$9:$D$1009,2,FALSE),"NOT FOUND"))</f>
        <v/>
      </c>
      <c r="F5701" s="76"/>
      <c r="G5701" s="94"/>
      <c r="H5701" s="97"/>
      <c r="I5701" s="77">
        <f t="shared" si="177"/>
        <v>0</v>
      </c>
      <c r="J5701" s="78" t="str">
        <f>IFERROR(IF(E5701="","",VLOOKUP(D5701,Saldo!$P$8:$Q$1009,2,FALSE)),"")</f>
        <v/>
      </c>
      <c r="K5701" s="76"/>
      <c r="L5701" s="74" t="str">
        <f t="shared" si="176"/>
        <v/>
      </c>
    </row>
    <row r="5702" spans="1:12" ht="18.95" customHeight="1" x14ac:dyDescent="0.25">
      <c r="A5702" s="52"/>
      <c r="C5702" s="185"/>
      <c r="D5702" s="76"/>
      <c r="E5702" s="76" t="str">
        <f>IF(D5702="","",IFERROR(VLOOKUP(D5702,Cadastro!$C$9:$D$1009,2,FALSE),"NOT FOUND"))</f>
        <v/>
      </c>
      <c r="F5702" s="76"/>
      <c r="G5702" s="94"/>
      <c r="H5702" s="97"/>
      <c r="I5702" s="77">
        <f t="shared" si="177"/>
        <v>0</v>
      </c>
      <c r="J5702" s="78" t="str">
        <f>IFERROR(IF(E5702="","",VLOOKUP(D5702,Saldo!$P$8:$Q$1009,2,FALSE)),"")</f>
        <v/>
      </c>
      <c r="K5702" s="76"/>
      <c r="L5702" s="74" t="str">
        <f t="shared" si="176"/>
        <v/>
      </c>
    </row>
    <row r="5703" spans="1:12" ht="18.95" customHeight="1" x14ac:dyDescent="0.25">
      <c r="A5703" s="52"/>
      <c r="C5703" s="185"/>
      <c r="D5703" s="76"/>
      <c r="E5703" s="76" t="str">
        <f>IF(D5703="","",IFERROR(VLOOKUP(D5703,Cadastro!$C$9:$D$1009,2,FALSE),"NOT FOUND"))</f>
        <v/>
      </c>
      <c r="F5703" s="76"/>
      <c r="G5703" s="94"/>
      <c r="H5703" s="97"/>
      <c r="I5703" s="77">
        <f t="shared" si="177"/>
        <v>0</v>
      </c>
      <c r="J5703" s="78" t="str">
        <f>IFERROR(IF(E5703="","",VLOOKUP(D5703,Saldo!$P$8:$Q$1009,2,FALSE)),"")</f>
        <v/>
      </c>
      <c r="K5703" s="76"/>
      <c r="L5703" s="74" t="str">
        <f t="shared" si="176"/>
        <v/>
      </c>
    </row>
    <row r="5704" spans="1:12" ht="18.95" customHeight="1" x14ac:dyDescent="0.25">
      <c r="A5704" s="52"/>
      <c r="C5704" s="185"/>
      <c r="D5704" s="76"/>
      <c r="E5704" s="76" t="str">
        <f>IF(D5704="","",IFERROR(VLOOKUP(D5704,Cadastro!$C$9:$D$1009,2,FALSE),"NOT FOUND"))</f>
        <v/>
      </c>
      <c r="F5704" s="76"/>
      <c r="G5704" s="94"/>
      <c r="H5704" s="97"/>
      <c r="I5704" s="77">
        <f t="shared" si="177"/>
        <v>0</v>
      </c>
      <c r="J5704" s="78" t="str">
        <f>IFERROR(IF(E5704="","",VLOOKUP(D5704,Saldo!$P$8:$Q$1009,2,FALSE)),"")</f>
        <v/>
      </c>
      <c r="K5704" s="76"/>
      <c r="L5704" s="74" t="str">
        <f t="shared" si="176"/>
        <v/>
      </c>
    </row>
    <row r="5705" spans="1:12" ht="18.95" customHeight="1" x14ac:dyDescent="0.25">
      <c r="A5705" s="52"/>
      <c r="C5705" s="185"/>
      <c r="D5705" s="76"/>
      <c r="E5705" s="76" t="str">
        <f>IF(D5705="","",IFERROR(VLOOKUP(D5705,Cadastro!$C$9:$D$1009,2,FALSE),"NOT FOUND"))</f>
        <v/>
      </c>
      <c r="F5705" s="76"/>
      <c r="G5705" s="94"/>
      <c r="H5705" s="97"/>
      <c r="I5705" s="77">
        <f t="shared" si="177"/>
        <v>0</v>
      </c>
      <c r="J5705" s="78" t="str">
        <f>IFERROR(IF(E5705="","",VLOOKUP(D5705,Saldo!$P$8:$Q$1009,2,FALSE)),"")</f>
        <v/>
      </c>
      <c r="K5705" s="76"/>
      <c r="L5705" s="74" t="str">
        <f t="shared" ref="L5705:L5768" si="178">IF(C5705="","",MONTH(C5705))</f>
        <v/>
      </c>
    </row>
    <row r="5706" spans="1:12" ht="18.95" customHeight="1" x14ac:dyDescent="0.25">
      <c r="A5706" s="52"/>
      <c r="C5706" s="185"/>
      <c r="D5706" s="76"/>
      <c r="E5706" s="76" t="str">
        <f>IF(D5706="","",IFERROR(VLOOKUP(D5706,Cadastro!$C$9:$D$1009,2,FALSE),"NOT FOUND"))</f>
        <v/>
      </c>
      <c r="F5706" s="76"/>
      <c r="G5706" s="94"/>
      <c r="H5706" s="97"/>
      <c r="I5706" s="77">
        <f t="shared" ref="I5706:I5769" si="179">IFERROR(G5706*H5706,"Check if QTY and Value are both valid")</f>
        <v>0</v>
      </c>
      <c r="J5706" s="78" t="str">
        <f>IFERROR(IF(E5706="","",VLOOKUP(D5706,Saldo!$P$8:$Q$1009,2,FALSE)),"")</f>
        <v/>
      </c>
      <c r="K5706" s="76"/>
      <c r="L5706" s="74" t="str">
        <f t="shared" si="178"/>
        <v/>
      </c>
    </row>
    <row r="5707" spans="1:12" ht="18.95" customHeight="1" x14ac:dyDescent="0.25">
      <c r="A5707" s="52"/>
      <c r="C5707" s="185"/>
      <c r="D5707" s="76"/>
      <c r="E5707" s="76" t="str">
        <f>IF(D5707="","",IFERROR(VLOOKUP(D5707,Cadastro!$C$9:$D$1009,2,FALSE),"NOT FOUND"))</f>
        <v/>
      </c>
      <c r="F5707" s="76"/>
      <c r="G5707" s="94"/>
      <c r="H5707" s="97"/>
      <c r="I5707" s="77">
        <f t="shared" si="179"/>
        <v>0</v>
      </c>
      <c r="J5707" s="78" t="str">
        <f>IFERROR(IF(E5707="","",VLOOKUP(D5707,Saldo!$P$8:$Q$1009,2,FALSE)),"")</f>
        <v/>
      </c>
      <c r="K5707" s="76"/>
      <c r="L5707" s="74" t="str">
        <f t="shared" si="178"/>
        <v/>
      </c>
    </row>
    <row r="5708" spans="1:12" ht="18.95" customHeight="1" x14ac:dyDescent="0.25">
      <c r="A5708" s="52"/>
      <c r="C5708" s="185"/>
      <c r="D5708" s="76"/>
      <c r="E5708" s="76" t="str">
        <f>IF(D5708="","",IFERROR(VLOOKUP(D5708,Cadastro!$C$9:$D$1009,2,FALSE),"NOT FOUND"))</f>
        <v/>
      </c>
      <c r="F5708" s="76"/>
      <c r="G5708" s="94"/>
      <c r="H5708" s="97"/>
      <c r="I5708" s="77">
        <f t="shared" si="179"/>
        <v>0</v>
      </c>
      <c r="J5708" s="78" t="str">
        <f>IFERROR(IF(E5708="","",VLOOKUP(D5708,Saldo!$P$8:$Q$1009,2,FALSE)),"")</f>
        <v/>
      </c>
      <c r="K5708" s="76"/>
      <c r="L5708" s="74" t="str">
        <f t="shared" si="178"/>
        <v/>
      </c>
    </row>
    <row r="5709" spans="1:12" ht="18.95" customHeight="1" x14ac:dyDescent="0.25">
      <c r="A5709" s="52"/>
      <c r="C5709" s="185"/>
      <c r="D5709" s="76"/>
      <c r="E5709" s="76" t="str">
        <f>IF(D5709="","",IFERROR(VLOOKUP(D5709,Cadastro!$C$9:$D$1009,2,FALSE),"NOT FOUND"))</f>
        <v/>
      </c>
      <c r="F5709" s="76"/>
      <c r="G5709" s="94"/>
      <c r="H5709" s="97"/>
      <c r="I5709" s="77">
        <f t="shared" si="179"/>
        <v>0</v>
      </c>
      <c r="J5709" s="78" t="str">
        <f>IFERROR(IF(E5709="","",VLOOKUP(D5709,Saldo!$P$8:$Q$1009,2,FALSE)),"")</f>
        <v/>
      </c>
      <c r="K5709" s="76"/>
      <c r="L5709" s="74" t="str">
        <f t="shared" si="178"/>
        <v/>
      </c>
    </row>
    <row r="5710" spans="1:12" ht="18.95" customHeight="1" x14ac:dyDescent="0.25">
      <c r="A5710" s="52"/>
      <c r="C5710" s="185"/>
      <c r="D5710" s="76"/>
      <c r="E5710" s="76" t="str">
        <f>IF(D5710="","",IFERROR(VLOOKUP(D5710,Cadastro!$C$9:$D$1009,2,FALSE),"NOT FOUND"))</f>
        <v/>
      </c>
      <c r="F5710" s="76"/>
      <c r="G5710" s="94"/>
      <c r="H5710" s="97"/>
      <c r="I5710" s="77">
        <f t="shared" si="179"/>
        <v>0</v>
      </c>
      <c r="J5710" s="78" t="str">
        <f>IFERROR(IF(E5710="","",VLOOKUP(D5710,Saldo!$P$8:$Q$1009,2,FALSE)),"")</f>
        <v/>
      </c>
      <c r="K5710" s="76"/>
      <c r="L5710" s="74" t="str">
        <f t="shared" si="178"/>
        <v/>
      </c>
    </row>
    <row r="5711" spans="1:12" ht="18.95" customHeight="1" x14ac:dyDescent="0.25">
      <c r="A5711" s="52"/>
      <c r="C5711" s="185"/>
      <c r="D5711" s="76"/>
      <c r="E5711" s="76" t="str">
        <f>IF(D5711="","",IFERROR(VLOOKUP(D5711,Cadastro!$C$9:$D$1009,2,FALSE),"NOT FOUND"))</f>
        <v/>
      </c>
      <c r="F5711" s="76"/>
      <c r="G5711" s="94"/>
      <c r="H5711" s="97"/>
      <c r="I5711" s="77">
        <f t="shared" si="179"/>
        <v>0</v>
      </c>
      <c r="J5711" s="78" t="str">
        <f>IFERROR(IF(E5711="","",VLOOKUP(D5711,Saldo!$P$8:$Q$1009,2,FALSE)),"")</f>
        <v/>
      </c>
      <c r="K5711" s="76"/>
      <c r="L5711" s="74" t="str">
        <f t="shared" si="178"/>
        <v/>
      </c>
    </row>
    <row r="5712" spans="1:12" ht="18.95" customHeight="1" x14ac:dyDescent="0.25">
      <c r="A5712" s="52"/>
      <c r="C5712" s="185"/>
      <c r="D5712" s="76"/>
      <c r="E5712" s="76" t="str">
        <f>IF(D5712="","",IFERROR(VLOOKUP(D5712,Cadastro!$C$9:$D$1009,2,FALSE),"NOT FOUND"))</f>
        <v/>
      </c>
      <c r="F5712" s="76"/>
      <c r="G5712" s="94"/>
      <c r="H5712" s="97"/>
      <c r="I5712" s="77">
        <f t="shared" si="179"/>
        <v>0</v>
      </c>
      <c r="J5712" s="78" t="str">
        <f>IFERROR(IF(E5712="","",VLOOKUP(D5712,Saldo!$P$8:$Q$1009,2,FALSE)),"")</f>
        <v/>
      </c>
      <c r="K5712" s="76"/>
      <c r="L5712" s="74" t="str">
        <f t="shared" si="178"/>
        <v/>
      </c>
    </row>
    <row r="5713" spans="1:12" ht="18.95" customHeight="1" x14ac:dyDescent="0.25">
      <c r="A5713" s="52"/>
      <c r="C5713" s="185"/>
      <c r="D5713" s="76"/>
      <c r="E5713" s="76" t="str">
        <f>IF(D5713="","",IFERROR(VLOOKUP(D5713,Cadastro!$C$9:$D$1009,2,FALSE),"NOT FOUND"))</f>
        <v/>
      </c>
      <c r="F5713" s="76"/>
      <c r="G5713" s="94"/>
      <c r="H5713" s="97"/>
      <c r="I5713" s="77">
        <f t="shared" si="179"/>
        <v>0</v>
      </c>
      <c r="J5713" s="78" t="str">
        <f>IFERROR(IF(E5713="","",VLOOKUP(D5713,Saldo!$P$8:$Q$1009,2,FALSE)),"")</f>
        <v/>
      </c>
      <c r="K5713" s="76"/>
      <c r="L5713" s="74" t="str">
        <f t="shared" si="178"/>
        <v/>
      </c>
    </row>
    <row r="5714" spans="1:12" ht="18.95" customHeight="1" x14ac:dyDescent="0.25">
      <c r="A5714" s="52"/>
      <c r="C5714" s="185"/>
      <c r="D5714" s="76"/>
      <c r="E5714" s="76" t="str">
        <f>IF(D5714="","",IFERROR(VLOOKUP(D5714,Cadastro!$C$9:$D$1009,2,FALSE),"NOT FOUND"))</f>
        <v/>
      </c>
      <c r="F5714" s="76"/>
      <c r="G5714" s="94"/>
      <c r="H5714" s="97"/>
      <c r="I5714" s="77">
        <f t="shared" si="179"/>
        <v>0</v>
      </c>
      <c r="J5714" s="78" t="str">
        <f>IFERROR(IF(E5714="","",VLOOKUP(D5714,Saldo!$P$8:$Q$1009,2,FALSE)),"")</f>
        <v/>
      </c>
      <c r="K5714" s="76"/>
      <c r="L5714" s="74" t="str">
        <f t="shared" si="178"/>
        <v/>
      </c>
    </row>
    <row r="5715" spans="1:12" ht="18.95" customHeight="1" x14ac:dyDescent="0.25">
      <c r="A5715" s="52"/>
      <c r="C5715" s="185"/>
      <c r="D5715" s="76"/>
      <c r="E5715" s="76" t="str">
        <f>IF(D5715="","",IFERROR(VLOOKUP(D5715,Cadastro!$C$9:$D$1009,2,FALSE),"NOT FOUND"))</f>
        <v/>
      </c>
      <c r="F5715" s="76"/>
      <c r="G5715" s="94"/>
      <c r="H5715" s="97"/>
      <c r="I5715" s="77">
        <f t="shared" si="179"/>
        <v>0</v>
      </c>
      <c r="J5715" s="78" t="str">
        <f>IFERROR(IF(E5715="","",VLOOKUP(D5715,Saldo!$P$8:$Q$1009,2,FALSE)),"")</f>
        <v/>
      </c>
      <c r="K5715" s="76"/>
      <c r="L5715" s="74" t="str">
        <f t="shared" si="178"/>
        <v/>
      </c>
    </row>
    <row r="5716" spans="1:12" ht="18.95" customHeight="1" x14ac:dyDescent="0.25">
      <c r="A5716" s="52"/>
      <c r="C5716" s="185"/>
      <c r="D5716" s="76"/>
      <c r="E5716" s="76" t="str">
        <f>IF(D5716="","",IFERROR(VLOOKUP(D5716,Cadastro!$C$9:$D$1009,2,FALSE),"NOT FOUND"))</f>
        <v/>
      </c>
      <c r="F5716" s="76"/>
      <c r="G5716" s="94"/>
      <c r="H5716" s="97"/>
      <c r="I5716" s="77">
        <f t="shared" si="179"/>
        <v>0</v>
      </c>
      <c r="J5716" s="78" t="str">
        <f>IFERROR(IF(E5716="","",VLOOKUP(D5716,Saldo!$P$8:$Q$1009,2,FALSE)),"")</f>
        <v/>
      </c>
      <c r="K5716" s="76"/>
      <c r="L5716" s="74" t="str">
        <f t="shared" si="178"/>
        <v/>
      </c>
    </row>
    <row r="5717" spans="1:12" ht="18.95" customHeight="1" x14ac:dyDescent="0.25">
      <c r="A5717" s="52"/>
      <c r="C5717" s="185"/>
      <c r="D5717" s="76"/>
      <c r="E5717" s="76" t="str">
        <f>IF(D5717="","",IFERROR(VLOOKUP(D5717,Cadastro!$C$9:$D$1009,2,FALSE),"NOT FOUND"))</f>
        <v/>
      </c>
      <c r="F5717" s="76"/>
      <c r="G5717" s="94"/>
      <c r="H5717" s="97"/>
      <c r="I5717" s="77">
        <f t="shared" si="179"/>
        <v>0</v>
      </c>
      <c r="J5717" s="78" t="str">
        <f>IFERROR(IF(E5717="","",VLOOKUP(D5717,Saldo!$P$8:$Q$1009,2,FALSE)),"")</f>
        <v/>
      </c>
      <c r="K5717" s="76"/>
      <c r="L5717" s="74" t="str">
        <f t="shared" si="178"/>
        <v/>
      </c>
    </row>
    <row r="5718" spans="1:12" ht="18.95" customHeight="1" x14ac:dyDescent="0.25">
      <c r="A5718" s="52"/>
      <c r="C5718" s="185"/>
      <c r="D5718" s="76"/>
      <c r="E5718" s="76" t="str">
        <f>IF(D5718="","",IFERROR(VLOOKUP(D5718,Cadastro!$C$9:$D$1009,2,FALSE),"NOT FOUND"))</f>
        <v/>
      </c>
      <c r="F5718" s="76"/>
      <c r="G5718" s="94"/>
      <c r="H5718" s="97"/>
      <c r="I5718" s="77">
        <f t="shared" si="179"/>
        <v>0</v>
      </c>
      <c r="J5718" s="78" t="str">
        <f>IFERROR(IF(E5718="","",VLOOKUP(D5718,Saldo!$P$8:$Q$1009,2,FALSE)),"")</f>
        <v/>
      </c>
      <c r="K5718" s="76"/>
      <c r="L5718" s="74" t="str">
        <f t="shared" si="178"/>
        <v/>
      </c>
    </row>
    <row r="5719" spans="1:12" ht="18.95" customHeight="1" x14ac:dyDescent="0.25">
      <c r="A5719" s="52"/>
      <c r="C5719" s="185"/>
      <c r="D5719" s="76"/>
      <c r="E5719" s="76" t="str">
        <f>IF(D5719="","",IFERROR(VLOOKUP(D5719,Cadastro!$C$9:$D$1009,2,FALSE),"NOT FOUND"))</f>
        <v/>
      </c>
      <c r="F5719" s="76"/>
      <c r="G5719" s="94"/>
      <c r="H5719" s="97"/>
      <c r="I5719" s="77">
        <f t="shared" si="179"/>
        <v>0</v>
      </c>
      <c r="J5719" s="78" t="str">
        <f>IFERROR(IF(E5719="","",VLOOKUP(D5719,Saldo!$P$8:$Q$1009,2,FALSE)),"")</f>
        <v/>
      </c>
      <c r="K5719" s="76"/>
      <c r="L5719" s="74" t="str">
        <f t="shared" si="178"/>
        <v/>
      </c>
    </row>
    <row r="5720" spans="1:12" ht="18.95" customHeight="1" x14ac:dyDescent="0.25">
      <c r="A5720" s="52"/>
      <c r="C5720" s="185"/>
      <c r="D5720" s="76"/>
      <c r="E5720" s="76" t="str">
        <f>IF(D5720="","",IFERROR(VLOOKUP(D5720,Cadastro!$C$9:$D$1009,2,FALSE),"NOT FOUND"))</f>
        <v/>
      </c>
      <c r="F5720" s="76"/>
      <c r="G5720" s="94"/>
      <c r="H5720" s="97"/>
      <c r="I5720" s="77">
        <f t="shared" si="179"/>
        <v>0</v>
      </c>
      <c r="J5720" s="78" t="str">
        <f>IFERROR(IF(E5720="","",VLOOKUP(D5720,Saldo!$P$8:$Q$1009,2,FALSE)),"")</f>
        <v/>
      </c>
      <c r="K5720" s="76"/>
      <c r="L5720" s="74" t="str">
        <f t="shared" si="178"/>
        <v/>
      </c>
    </row>
    <row r="5721" spans="1:12" ht="18.95" customHeight="1" x14ac:dyDescent="0.25">
      <c r="A5721" s="52"/>
      <c r="C5721" s="185"/>
      <c r="D5721" s="76"/>
      <c r="E5721" s="76" t="str">
        <f>IF(D5721="","",IFERROR(VLOOKUP(D5721,Cadastro!$C$9:$D$1009,2,FALSE),"NOT FOUND"))</f>
        <v/>
      </c>
      <c r="F5721" s="76"/>
      <c r="G5721" s="94"/>
      <c r="H5721" s="97"/>
      <c r="I5721" s="77">
        <f t="shared" si="179"/>
        <v>0</v>
      </c>
      <c r="J5721" s="78" t="str">
        <f>IFERROR(IF(E5721="","",VLOOKUP(D5721,Saldo!$P$8:$Q$1009,2,FALSE)),"")</f>
        <v/>
      </c>
      <c r="K5721" s="76"/>
      <c r="L5721" s="74" t="str">
        <f t="shared" si="178"/>
        <v/>
      </c>
    </row>
    <row r="5722" spans="1:12" ht="18.95" customHeight="1" x14ac:dyDescent="0.25">
      <c r="A5722" s="52"/>
      <c r="C5722" s="185"/>
      <c r="D5722" s="76"/>
      <c r="E5722" s="76" t="str">
        <f>IF(D5722="","",IFERROR(VLOOKUP(D5722,Cadastro!$C$9:$D$1009,2,FALSE),"NOT FOUND"))</f>
        <v/>
      </c>
      <c r="F5722" s="76"/>
      <c r="G5722" s="94"/>
      <c r="H5722" s="97"/>
      <c r="I5722" s="77">
        <f t="shared" si="179"/>
        <v>0</v>
      </c>
      <c r="J5722" s="78" t="str">
        <f>IFERROR(IF(E5722="","",VLOOKUP(D5722,Saldo!$P$8:$Q$1009,2,FALSE)),"")</f>
        <v/>
      </c>
      <c r="K5722" s="76"/>
      <c r="L5722" s="74" t="str">
        <f t="shared" si="178"/>
        <v/>
      </c>
    </row>
    <row r="5723" spans="1:12" ht="18.95" customHeight="1" x14ac:dyDescent="0.25">
      <c r="A5723" s="52"/>
      <c r="C5723" s="185"/>
      <c r="D5723" s="76"/>
      <c r="E5723" s="76" t="str">
        <f>IF(D5723="","",IFERROR(VLOOKUP(D5723,Cadastro!$C$9:$D$1009,2,FALSE),"NOT FOUND"))</f>
        <v/>
      </c>
      <c r="F5723" s="76"/>
      <c r="G5723" s="94"/>
      <c r="H5723" s="97"/>
      <c r="I5723" s="77">
        <f t="shared" si="179"/>
        <v>0</v>
      </c>
      <c r="J5723" s="78" t="str">
        <f>IFERROR(IF(E5723="","",VLOOKUP(D5723,Saldo!$P$8:$Q$1009,2,FALSE)),"")</f>
        <v/>
      </c>
      <c r="K5723" s="76"/>
      <c r="L5723" s="74" t="str">
        <f t="shared" si="178"/>
        <v/>
      </c>
    </row>
    <row r="5724" spans="1:12" ht="18.95" customHeight="1" x14ac:dyDescent="0.25">
      <c r="A5724" s="52"/>
      <c r="C5724" s="185"/>
      <c r="D5724" s="76"/>
      <c r="E5724" s="76" t="str">
        <f>IF(D5724="","",IFERROR(VLOOKUP(D5724,Cadastro!$C$9:$D$1009,2,FALSE),"NOT FOUND"))</f>
        <v/>
      </c>
      <c r="F5724" s="76"/>
      <c r="G5724" s="94"/>
      <c r="H5724" s="97"/>
      <c r="I5724" s="77">
        <f t="shared" si="179"/>
        <v>0</v>
      </c>
      <c r="J5724" s="78" t="str">
        <f>IFERROR(IF(E5724="","",VLOOKUP(D5724,Saldo!$P$8:$Q$1009,2,FALSE)),"")</f>
        <v/>
      </c>
      <c r="K5724" s="76"/>
      <c r="L5724" s="74" t="str">
        <f t="shared" si="178"/>
        <v/>
      </c>
    </row>
    <row r="5725" spans="1:12" ht="18.95" customHeight="1" x14ac:dyDescent="0.25">
      <c r="A5725" s="52"/>
      <c r="C5725" s="185"/>
      <c r="D5725" s="76"/>
      <c r="E5725" s="76" t="str">
        <f>IF(D5725="","",IFERROR(VLOOKUP(D5725,Cadastro!$C$9:$D$1009,2,FALSE),"NOT FOUND"))</f>
        <v/>
      </c>
      <c r="F5725" s="76"/>
      <c r="G5725" s="94"/>
      <c r="H5725" s="97"/>
      <c r="I5725" s="77">
        <f t="shared" si="179"/>
        <v>0</v>
      </c>
      <c r="J5725" s="78" t="str">
        <f>IFERROR(IF(E5725="","",VLOOKUP(D5725,Saldo!$P$8:$Q$1009,2,FALSE)),"")</f>
        <v/>
      </c>
      <c r="K5725" s="76"/>
      <c r="L5725" s="74" t="str">
        <f t="shared" si="178"/>
        <v/>
      </c>
    </row>
    <row r="5726" spans="1:12" ht="18.95" customHeight="1" x14ac:dyDescent="0.25">
      <c r="A5726" s="52"/>
      <c r="C5726" s="185"/>
      <c r="D5726" s="76"/>
      <c r="E5726" s="76" t="str">
        <f>IF(D5726="","",IFERROR(VLOOKUP(D5726,Cadastro!$C$9:$D$1009,2,FALSE),"NOT FOUND"))</f>
        <v/>
      </c>
      <c r="F5726" s="76"/>
      <c r="G5726" s="94"/>
      <c r="H5726" s="97"/>
      <c r="I5726" s="77">
        <f t="shared" si="179"/>
        <v>0</v>
      </c>
      <c r="J5726" s="78" t="str">
        <f>IFERROR(IF(E5726="","",VLOOKUP(D5726,Saldo!$P$8:$Q$1009,2,FALSE)),"")</f>
        <v/>
      </c>
      <c r="K5726" s="76"/>
      <c r="L5726" s="74" t="str">
        <f t="shared" si="178"/>
        <v/>
      </c>
    </row>
    <row r="5727" spans="1:12" ht="18.95" customHeight="1" x14ac:dyDescent="0.25">
      <c r="A5727" s="52"/>
      <c r="C5727" s="185"/>
      <c r="D5727" s="76"/>
      <c r="E5727" s="76" t="str">
        <f>IF(D5727="","",IFERROR(VLOOKUP(D5727,Cadastro!$C$9:$D$1009,2,FALSE),"NOT FOUND"))</f>
        <v/>
      </c>
      <c r="F5727" s="76"/>
      <c r="G5727" s="94"/>
      <c r="H5727" s="97"/>
      <c r="I5727" s="77">
        <f t="shared" si="179"/>
        <v>0</v>
      </c>
      <c r="J5727" s="78" t="str">
        <f>IFERROR(IF(E5727="","",VLOOKUP(D5727,Saldo!$P$8:$Q$1009,2,FALSE)),"")</f>
        <v/>
      </c>
      <c r="K5727" s="76"/>
      <c r="L5727" s="74" t="str">
        <f t="shared" si="178"/>
        <v/>
      </c>
    </row>
    <row r="5728" spans="1:12" ht="18.95" customHeight="1" x14ac:dyDescent="0.25">
      <c r="A5728" s="52"/>
      <c r="C5728" s="185"/>
      <c r="D5728" s="76"/>
      <c r="E5728" s="76" t="str">
        <f>IF(D5728="","",IFERROR(VLOOKUP(D5728,Cadastro!$C$9:$D$1009,2,FALSE),"NOT FOUND"))</f>
        <v/>
      </c>
      <c r="F5728" s="76"/>
      <c r="G5728" s="94"/>
      <c r="H5728" s="97"/>
      <c r="I5728" s="77">
        <f t="shared" si="179"/>
        <v>0</v>
      </c>
      <c r="J5728" s="78" t="str">
        <f>IFERROR(IF(E5728="","",VLOOKUP(D5728,Saldo!$P$8:$Q$1009,2,FALSE)),"")</f>
        <v/>
      </c>
      <c r="K5728" s="76"/>
      <c r="L5728" s="74" t="str">
        <f t="shared" si="178"/>
        <v/>
      </c>
    </row>
    <row r="5729" spans="1:12" ht="18.95" customHeight="1" x14ac:dyDescent="0.25">
      <c r="A5729" s="52"/>
      <c r="C5729" s="185"/>
      <c r="D5729" s="76"/>
      <c r="E5729" s="76" t="str">
        <f>IF(D5729="","",IFERROR(VLOOKUP(D5729,Cadastro!$C$9:$D$1009,2,FALSE),"NOT FOUND"))</f>
        <v/>
      </c>
      <c r="F5729" s="76"/>
      <c r="G5729" s="94"/>
      <c r="H5729" s="97"/>
      <c r="I5729" s="77">
        <f t="shared" si="179"/>
        <v>0</v>
      </c>
      <c r="J5729" s="78" t="str">
        <f>IFERROR(IF(E5729="","",VLOOKUP(D5729,Saldo!$P$8:$Q$1009,2,FALSE)),"")</f>
        <v/>
      </c>
      <c r="K5729" s="76"/>
      <c r="L5729" s="74" t="str">
        <f t="shared" si="178"/>
        <v/>
      </c>
    </row>
    <row r="5730" spans="1:12" ht="18.95" customHeight="1" x14ac:dyDescent="0.25">
      <c r="A5730" s="52"/>
      <c r="C5730" s="185"/>
      <c r="D5730" s="76"/>
      <c r="E5730" s="76" t="str">
        <f>IF(D5730="","",IFERROR(VLOOKUP(D5730,Cadastro!$C$9:$D$1009,2,FALSE),"NOT FOUND"))</f>
        <v/>
      </c>
      <c r="F5730" s="76"/>
      <c r="G5730" s="94"/>
      <c r="H5730" s="97"/>
      <c r="I5730" s="77">
        <f t="shared" si="179"/>
        <v>0</v>
      </c>
      <c r="J5730" s="78" t="str">
        <f>IFERROR(IF(E5730="","",VLOOKUP(D5730,Saldo!$P$8:$Q$1009,2,FALSE)),"")</f>
        <v/>
      </c>
      <c r="K5730" s="76"/>
      <c r="L5730" s="74" t="str">
        <f t="shared" si="178"/>
        <v/>
      </c>
    </row>
    <row r="5731" spans="1:12" ht="18.95" customHeight="1" x14ac:dyDescent="0.25">
      <c r="A5731" s="52"/>
      <c r="C5731" s="185"/>
      <c r="D5731" s="76"/>
      <c r="E5731" s="76" t="str">
        <f>IF(D5731="","",IFERROR(VLOOKUP(D5731,Cadastro!$C$9:$D$1009,2,FALSE),"NOT FOUND"))</f>
        <v/>
      </c>
      <c r="F5731" s="76"/>
      <c r="G5731" s="94"/>
      <c r="H5731" s="97"/>
      <c r="I5731" s="77">
        <f t="shared" si="179"/>
        <v>0</v>
      </c>
      <c r="J5731" s="78" t="str">
        <f>IFERROR(IF(E5731="","",VLOOKUP(D5731,Saldo!$P$8:$Q$1009,2,FALSE)),"")</f>
        <v/>
      </c>
      <c r="K5731" s="76"/>
      <c r="L5731" s="74" t="str">
        <f t="shared" si="178"/>
        <v/>
      </c>
    </row>
    <row r="5732" spans="1:12" ht="18.95" customHeight="1" x14ac:dyDescent="0.25">
      <c r="A5732" s="52"/>
      <c r="C5732" s="185"/>
      <c r="D5732" s="76"/>
      <c r="E5732" s="76" t="str">
        <f>IF(D5732="","",IFERROR(VLOOKUP(D5732,Cadastro!$C$9:$D$1009,2,FALSE),"NOT FOUND"))</f>
        <v/>
      </c>
      <c r="F5732" s="76"/>
      <c r="G5732" s="94"/>
      <c r="H5732" s="97"/>
      <c r="I5732" s="77">
        <f t="shared" si="179"/>
        <v>0</v>
      </c>
      <c r="J5732" s="78" t="str">
        <f>IFERROR(IF(E5732="","",VLOOKUP(D5732,Saldo!$P$8:$Q$1009,2,FALSE)),"")</f>
        <v/>
      </c>
      <c r="K5732" s="76"/>
      <c r="L5732" s="74" t="str">
        <f t="shared" si="178"/>
        <v/>
      </c>
    </row>
    <row r="5733" spans="1:12" ht="18.95" customHeight="1" x14ac:dyDescent="0.25">
      <c r="A5733" s="52"/>
      <c r="C5733" s="185"/>
      <c r="D5733" s="76"/>
      <c r="E5733" s="76" t="str">
        <f>IF(D5733="","",IFERROR(VLOOKUP(D5733,Cadastro!$C$9:$D$1009,2,FALSE),"NOT FOUND"))</f>
        <v/>
      </c>
      <c r="F5733" s="76"/>
      <c r="G5733" s="94"/>
      <c r="H5733" s="97"/>
      <c r="I5733" s="77">
        <f t="shared" si="179"/>
        <v>0</v>
      </c>
      <c r="J5733" s="78" t="str">
        <f>IFERROR(IF(E5733="","",VLOOKUP(D5733,Saldo!$P$8:$Q$1009,2,FALSE)),"")</f>
        <v/>
      </c>
      <c r="K5733" s="76"/>
      <c r="L5733" s="74" t="str">
        <f t="shared" si="178"/>
        <v/>
      </c>
    </row>
    <row r="5734" spans="1:12" ht="18.95" customHeight="1" x14ac:dyDescent="0.25">
      <c r="A5734" s="52"/>
      <c r="C5734" s="185"/>
      <c r="D5734" s="76"/>
      <c r="E5734" s="76" t="str">
        <f>IF(D5734="","",IFERROR(VLOOKUP(D5734,Cadastro!$C$9:$D$1009,2,FALSE),"NOT FOUND"))</f>
        <v/>
      </c>
      <c r="F5734" s="76"/>
      <c r="G5734" s="94"/>
      <c r="H5734" s="97"/>
      <c r="I5734" s="77">
        <f t="shared" si="179"/>
        <v>0</v>
      </c>
      <c r="J5734" s="78" t="str">
        <f>IFERROR(IF(E5734="","",VLOOKUP(D5734,Saldo!$P$8:$Q$1009,2,FALSE)),"")</f>
        <v/>
      </c>
      <c r="K5734" s="76"/>
      <c r="L5734" s="74" t="str">
        <f t="shared" si="178"/>
        <v/>
      </c>
    </row>
    <row r="5735" spans="1:12" ht="18.95" customHeight="1" x14ac:dyDescent="0.25">
      <c r="A5735" s="52"/>
      <c r="C5735" s="185"/>
      <c r="D5735" s="76"/>
      <c r="E5735" s="76" t="str">
        <f>IF(D5735="","",IFERROR(VLOOKUP(D5735,Cadastro!$C$9:$D$1009,2,FALSE),"NOT FOUND"))</f>
        <v/>
      </c>
      <c r="F5735" s="76"/>
      <c r="G5735" s="94"/>
      <c r="H5735" s="97"/>
      <c r="I5735" s="77">
        <f t="shared" si="179"/>
        <v>0</v>
      </c>
      <c r="J5735" s="78" t="str">
        <f>IFERROR(IF(E5735="","",VLOOKUP(D5735,Saldo!$P$8:$Q$1009,2,FALSE)),"")</f>
        <v/>
      </c>
      <c r="K5735" s="76"/>
      <c r="L5735" s="74" t="str">
        <f t="shared" si="178"/>
        <v/>
      </c>
    </row>
    <row r="5736" spans="1:12" ht="18.95" customHeight="1" x14ac:dyDescent="0.25">
      <c r="A5736" s="52"/>
      <c r="C5736" s="185"/>
      <c r="D5736" s="76"/>
      <c r="E5736" s="76" t="str">
        <f>IF(D5736="","",IFERROR(VLOOKUP(D5736,Cadastro!$C$9:$D$1009,2,FALSE),"NOT FOUND"))</f>
        <v/>
      </c>
      <c r="F5736" s="76"/>
      <c r="G5736" s="94"/>
      <c r="H5736" s="97"/>
      <c r="I5736" s="77">
        <f t="shared" si="179"/>
        <v>0</v>
      </c>
      <c r="J5736" s="78" t="str">
        <f>IFERROR(IF(E5736="","",VLOOKUP(D5736,Saldo!$P$8:$Q$1009,2,FALSE)),"")</f>
        <v/>
      </c>
      <c r="K5736" s="76"/>
      <c r="L5736" s="74" t="str">
        <f t="shared" si="178"/>
        <v/>
      </c>
    </row>
    <row r="5737" spans="1:12" ht="18.95" customHeight="1" x14ac:dyDescent="0.25">
      <c r="A5737" s="52"/>
      <c r="C5737" s="185"/>
      <c r="D5737" s="76"/>
      <c r="E5737" s="76" t="str">
        <f>IF(D5737="","",IFERROR(VLOOKUP(D5737,Cadastro!$C$9:$D$1009,2,FALSE),"NOT FOUND"))</f>
        <v/>
      </c>
      <c r="F5737" s="76"/>
      <c r="G5737" s="94"/>
      <c r="H5737" s="97"/>
      <c r="I5737" s="77">
        <f t="shared" si="179"/>
        <v>0</v>
      </c>
      <c r="J5737" s="78" t="str">
        <f>IFERROR(IF(E5737="","",VLOOKUP(D5737,Saldo!$P$8:$Q$1009,2,FALSE)),"")</f>
        <v/>
      </c>
      <c r="K5737" s="76"/>
      <c r="L5737" s="74" t="str">
        <f t="shared" si="178"/>
        <v/>
      </c>
    </row>
    <row r="5738" spans="1:12" ht="18.95" customHeight="1" x14ac:dyDescent="0.25">
      <c r="A5738" s="52"/>
      <c r="C5738" s="185"/>
      <c r="D5738" s="76"/>
      <c r="E5738" s="76" t="str">
        <f>IF(D5738="","",IFERROR(VLOOKUP(D5738,Cadastro!$C$9:$D$1009,2,FALSE),"NOT FOUND"))</f>
        <v/>
      </c>
      <c r="F5738" s="76"/>
      <c r="G5738" s="94"/>
      <c r="H5738" s="97"/>
      <c r="I5738" s="77">
        <f t="shared" si="179"/>
        <v>0</v>
      </c>
      <c r="J5738" s="78" t="str">
        <f>IFERROR(IF(E5738="","",VLOOKUP(D5738,Saldo!$P$8:$Q$1009,2,FALSE)),"")</f>
        <v/>
      </c>
      <c r="K5738" s="76"/>
      <c r="L5738" s="74" t="str">
        <f t="shared" si="178"/>
        <v/>
      </c>
    </row>
    <row r="5739" spans="1:12" ht="18.95" customHeight="1" x14ac:dyDescent="0.25">
      <c r="A5739" s="52"/>
      <c r="C5739" s="185"/>
      <c r="D5739" s="76"/>
      <c r="E5739" s="76" t="str">
        <f>IF(D5739="","",IFERROR(VLOOKUP(D5739,Cadastro!$C$9:$D$1009,2,FALSE),"NOT FOUND"))</f>
        <v/>
      </c>
      <c r="F5739" s="76"/>
      <c r="G5739" s="94"/>
      <c r="H5739" s="97"/>
      <c r="I5739" s="77">
        <f t="shared" si="179"/>
        <v>0</v>
      </c>
      <c r="J5739" s="78" t="str">
        <f>IFERROR(IF(E5739="","",VLOOKUP(D5739,Saldo!$P$8:$Q$1009,2,FALSE)),"")</f>
        <v/>
      </c>
      <c r="K5739" s="76"/>
      <c r="L5739" s="74" t="str">
        <f t="shared" si="178"/>
        <v/>
      </c>
    </row>
    <row r="5740" spans="1:12" ht="18.95" customHeight="1" x14ac:dyDescent="0.25">
      <c r="A5740" s="52"/>
      <c r="C5740" s="185"/>
      <c r="D5740" s="76"/>
      <c r="E5740" s="76" t="str">
        <f>IF(D5740="","",IFERROR(VLOOKUP(D5740,Cadastro!$C$9:$D$1009,2,FALSE),"NOT FOUND"))</f>
        <v/>
      </c>
      <c r="F5740" s="76"/>
      <c r="G5740" s="94"/>
      <c r="H5740" s="97"/>
      <c r="I5740" s="77">
        <f t="shared" si="179"/>
        <v>0</v>
      </c>
      <c r="J5740" s="78" t="str">
        <f>IFERROR(IF(E5740="","",VLOOKUP(D5740,Saldo!$P$8:$Q$1009,2,FALSE)),"")</f>
        <v/>
      </c>
      <c r="K5740" s="76"/>
      <c r="L5740" s="74" t="str">
        <f t="shared" si="178"/>
        <v/>
      </c>
    </row>
    <row r="5741" spans="1:12" ht="18.95" customHeight="1" x14ac:dyDescent="0.25">
      <c r="A5741" s="52"/>
      <c r="C5741" s="185"/>
      <c r="D5741" s="76"/>
      <c r="E5741" s="76" t="str">
        <f>IF(D5741="","",IFERROR(VLOOKUP(D5741,Cadastro!$C$9:$D$1009,2,FALSE),"NOT FOUND"))</f>
        <v/>
      </c>
      <c r="F5741" s="76"/>
      <c r="G5741" s="94"/>
      <c r="H5741" s="97"/>
      <c r="I5741" s="77">
        <f t="shared" si="179"/>
        <v>0</v>
      </c>
      <c r="J5741" s="78" t="str">
        <f>IFERROR(IF(E5741="","",VLOOKUP(D5741,Saldo!$P$8:$Q$1009,2,FALSE)),"")</f>
        <v/>
      </c>
      <c r="K5741" s="76"/>
      <c r="L5741" s="74" t="str">
        <f t="shared" si="178"/>
        <v/>
      </c>
    </row>
    <row r="5742" spans="1:12" ht="18.95" customHeight="1" x14ac:dyDescent="0.25">
      <c r="A5742" s="52"/>
      <c r="C5742" s="185"/>
      <c r="D5742" s="76"/>
      <c r="E5742" s="76" t="str">
        <f>IF(D5742="","",IFERROR(VLOOKUP(D5742,Cadastro!$C$9:$D$1009,2,FALSE),"NOT FOUND"))</f>
        <v/>
      </c>
      <c r="F5742" s="76"/>
      <c r="G5742" s="94"/>
      <c r="H5742" s="97"/>
      <c r="I5742" s="77">
        <f t="shared" si="179"/>
        <v>0</v>
      </c>
      <c r="J5742" s="78" t="str">
        <f>IFERROR(IF(E5742="","",VLOOKUP(D5742,Saldo!$P$8:$Q$1009,2,FALSE)),"")</f>
        <v/>
      </c>
      <c r="K5742" s="76"/>
      <c r="L5742" s="74" t="str">
        <f t="shared" si="178"/>
        <v/>
      </c>
    </row>
    <row r="5743" spans="1:12" ht="18.95" customHeight="1" x14ac:dyDescent="0.25">
      <c r="A5743" s="52"/>
      <c r="C5743" s="185"/>
      <c r="D5743" s="76"/>
      <c r="E5743" s="76" t="str">
        <f>IF(D5743="","",IFERROR(VLOOKUP(D5743,Cadastro!$C$9:$D$1009,2,FALSE),"NOT FOUND"))</f>
        <v/>
      </c>
      <c r="F5743" s="76"/>
      <c r="G5743" s="94"/>
      <c r="H5743" s="97"/>
      <c r="I5743" s="77">
        <f t="shared" si="179"/>
        <v>0</v>
      </c>
      <c r="J5743" s="78" t="str">
        <f>IFERROR(IF(E5743="","",VLOOKUP(D5743,Saldo!$P$8:$Q$1009,2,FALSE)),"")</f>
        <v/>
      </c>
      <c r="K5743" s="76"/>
      <c r="L5743" s="74" t="str">
        <f t="shared" si="178"/>
        <v/>
      </c>
    </row>
    <row r="5744" spans="1:12" ht="18.95" customHeight="1" x14ac:dyDescent="0.25">
      <c r="A5744" s="52"/>
      <c r="C5744" s="185"/>
      <c r="D5744" s="76"/>
      <c r="E5744" s="76" t="str">
        <f>IF(D5744="","",IFERROR(VLOOKUP(D5744,Cadastro!$C$9:$D$1009,2,FALSE),"NOT FOUND"))</f>
        <v/>
      </c>
      <c r="F5744" s="76"/>
      <c r="G5744" s="94"/>
      <c r="H5744" s="97"/>
      <c r="I5744" s="77">
        <f t="shared" si="179"/>
        <v>0</v>
      </c>
      <c r="J5744" s="78" t="str">
        <f>IFERROR(IF(E5744="","",VLOOKUP(D5744,Saldo!$P$8:$Q$1009,2,FALSE)),"")</f>
        <v/>
      </c>
      <c r="K5744" s="76"/>
      <c r="L5744" s="74" t="str">
        <f t="shared" si="178"/>
        <v/>
      </c>
    </row>
    <row r="5745" spans="1:12" ht="18.95" customHeight="1" x14ac:dyDescent="0.25">
      <c r="A5745" s="52"/>
      <c r="C5745" s="185"/>
      <c r="D5745" s="76"/>
      <c r="E5745" s="76" t="str">
        <f>IF(D5745="","",IFERROR(VLOOKUP(D5745,Cadastro!$C$9:$D$1009,2,FALSE),"NOT FOUND"))</f>
        <v/>
      </c>
      <c r="F5745" s="76"/>
      <c r="G5745" s="94"/>
      <c r="H5745" s="97"/>
      <c r="I5745" s="77">
        <f t="shared" si="179"/>
        <v>0</v>
      </c>
      <c r="J5745" s="78" t="str">
        <f>IFERROR(IF(E5745="","",VLOOKUP(D5745,Saldo!$P$8:$Q$1009,2,FALSE)),"")</f>
        <v/>
      </c>
      <c r="K5745" s="76"/>
      <c r="L5745" s="74" t="str">
        <f t="shared" si="178"/>
        <v/>
      </c>
    </row>
    <row r="5746" spans="1:12" ht="18.95" customHeight="1" x14ac:dyDescent="0.25">
      <c r="A5746" s="52"/>
      <c r="C5746" s="185"/>
      <c r="D5746" s="76"/>
      <c r="E5746" s="76" t="str">
        <f>IF(D5746="","",IFERROR(VLOOKUP(D5746,Cadastro!$C$9:$D$1009,2,FALSE),"NOT FOUND"))</f>
        <v/>
      </c>
      <c r="F5746" s="76"/>
      <c r="G5746" s="94"/>
      <c r="H5746" s="97"/>
      <c r="I5746" s="77">
        <f t="shared" si="179"/>
        <v>0</v>
      </c>
      <c r="J5746" s="78" t="str">
        <f>IFERROR(IF(E5746="","",VLOOKUP(D5746,Saldo!$P$8:$Q$1009,2,FALSE)),"")</f>
        <v/>
      </c>
      <c r="K5746" s="76"/>
      <c r="L5746" s="74" t="str">
        <f t="shared" si="178"/>
        <v/>
      </c>
    </row>
    <row r="5747" spans="1:12" ht="18.95" customHeight="1" x14ac:dyDescent="0.25">
      <c r="A5747" s="52"/>
      <c r="C5747" s="185"/>
      <c r="D5747" s="76"/>
      <c r="E5747" s="76" t="str">
        <f>IF(D5747="","",IFERROR(VLOOKUP(D5747,Cadastro!$C$9:$D$1009,2,FALSE),"NOT FOUND"))</f>
        <v/>
      </c>
      <c r="F5747" s="76"/>
      <c r="G5747" s="94"/>
      <c r="H5747" s="97"/>
      <c r="I5747" s="77">
        <f t="shared" si="179"/>
        <v>0</v>
      </c>
      <c r="J5747" s="78" t="str">
        <f>IFERROR(IF(E5747="","",VLOOKUP(D5747,Saldo!$P$8:$Q$1009,2,FALSE)),"")</f>
        <v/>
      </c>
      <c r="K5747" s="76"/>
      <c r="L5747" s="74" t="str">
        <f t="shared" si="178"/>
        <v/>
      </c>
    </row>
    <row r="5748" spans="1:12" ht="18.95" customHeight="1" x14ac:dyDescent="0.25">
      <c r="A5748" s="52"/>
      <c r="C5748" s="185"/>
      <c r="D5748" s="76"/>
      <c r="E5748" s="76" t="str">
        <f>IF(D5748="","",IFERROR(VLOOKUP(D5748,Cadastro!$C$9:$D$1009,2,FALSE),"NOT FOUND"))</f>
        <v/>
      </c>
      <c r="F5748" s="76"/>
      <c r="G5748" s="94"/>
      <c r="H5748" s="97"/>
      <c r="I5748" s="77">
        <f t="shared" si="179"/>
        <v>0</v>
      </c>
      <c r="J5748" s="78" t="str">
        <f>IFERROR(IF(E5748="","",VLOOKUP(D5748,Saldo!$P$8:$Q$1009,2,FALSE)),"")</f>
        <v/>
      </c>
      <c r="K5748" s="76"/>
      <c r="L5748" s="74" t="str">
        <f t="shared" si="178"/>
        <v/>
      </c>
    </row>
    <row r="5749" spans="1:12" ht="18.95" customHeight="1" x14ac:dyDescent="0.25">
      <c r="A5749" s="52"/>
      <c r="C5749" s="185"/>
      <c r="D5749" s="76"/>
      <c r="E5749" s="76" t="str">
        <f>IF(D5749="","",IFERROR(VLOOKUP(D5749,Cadastro!$C$9:$D$1009,2,FALSE),"NOT FOUND"))</f>
        <v/>
      </c>
      <c r="F5749" s="76"/>
      <c r="G5749" s="94"/>
      <c r="H5749" s="97"/>
      <c r="I5749" s="77">
        <f t="shared" si="179"/>
        <v>0</v>
      </c>
      <c r="J5749" s="78" t="str">
        <f>IFERROR(IF(E5749="","",VLOOKUP(D5749,Saldo!$P$8:$Q$1009,2,FALSE)),"")</f>
        <v/>
      </c>
      <c r="K5749" s="76"/>
      <c r="L5749" s="74" t="str">
        <f t="shared" si="178"/>
        <v/>
      </c>
    </row>
    <row r="5750" spans="1:12" ht="18.95" customHeight="1" x14ac:dyDescent="0.25">
      <c r="A5750" s="52"/>
      <c r="C5750" s="185"/>
      <c r="D5750" s="76"/>
      <c r="E5750" s="76" t="str">
        <f>IF(D5750="","",IFERROR(VLOOKUP(D5750,Cadastro!$C$9:$D$1009,2,FALSE),"NOT FOUND"))</f>
        <v/>
      </c>
      <c r="F5750" s="76"/>
      <c r="G5750" s="94"/>
      <c r="H5750" s="97"/>
      <c r="I5750" s="77">
        <f t="shared" si="179"/>
        <v>0</v>
      </c>
      <c r="J5750" s="78" t="str">
        <f>IFERROR(IF(E5750="","",VLOOKUP(D5750,Saldo!$P$8:$Q$1009,2,FALSE)),"")</f>
        <v/>
      </c>
      <c r="K5750" s="76"/>
      <c r="L5750" s="74" t="str">
        <f t="shared" si="178"/>
        <v/>
      </c>
    </row>
    <row r="5751" spans="1:12" ht="18.95" customHeight="1" x14ac:dyDescent="0.25">
      <c r="A5751" s="52"/>
      <c r="C5751" s="185"/>
      <c r="D5751" s="76"/>
      <c r="E5751" s="76" t="str">
        <f>IF(D5751="","",IFERROR(VLOOKUP(D5751,Cadastro!$C$9:$D$1009,2,FALSE),"NOT FOUND"))</f>
        <v/>
      </c>
      <c r="F5751" s="76"/>
      <c r="G5751" s="94"/>
      <c r="H5751" s="97"/>
      <c r="I5751" s="77">
        <f t="shared" si="179"/>
        <v>0</v>
      </c>
      <c r="J5751" s="78" t="str">
        <f>IFERROR(IF(E5751="","",VLOOKUP(D5751,Saldo!$P$8:$Q$1009,2,FALSE)),"")</f>
        <v/>
      </c>
      <c r="K5751" s="76"/>
      <c r="L5751" s="74" t="str">
        <f t="shared" si="178"/>
        <v/>
      </c>
    </row>
    <row r="5752" spans="1:12" ht="18.95" customHeight="1" x14ac:dyDescent="0.25">
      <c r="A5752" s="52"/>
      <c r="C5752" s="185"/>
      <c r="D5752" s="76"/>
      <c r="E5752" s="76" t="str">
        <f>IF(D5752="","",IFERROR(VLOOKUP(D5752,Cadastro!$C$9:$D$1009,2,FALSE),"NOT FOUND"))</f>
        <v/>
      </c>
      <c r="F5752" s="76"/>
      <c r="G5752" s="94"/>
      <c r="H5752" s="97"/>
      <c r="I5752" s="77">
        <f t="shared" si="179"/>
        <v>0</v>
      </c>
      <c r="J5752" s="78" t="str">
        <f>IFERROR(IF(E5752="","",VLOOKUP(D5752,Saldo!$P$8:$Q$1009,2,FALSE)),"")</f>
        <v/>
      </c>
      <c r="K5752" s="76"/>
      <c r="L5752" s="74" t="str">
        <f t="shared" si="178"/>
        <v/>
      </c>
    </row>
    <row r="5753" spans="1:12" ht="18.95" customHeight="1" x14ac:dyDescent="0.25">
      <c r="A5753" s="52"/>
      <c r="C5753" s="185"/>
      <c r="D5753" s="76"/>
      <c r="E5753" s="76" t="str">
        <f>IF(D5753="","",IFERROR(VLOOKUP(D5753,Cadastro!$C$9:$D$1009,2,FALSE),"NOT FOUND"))</f>
        <v/>
      </c>
      <c r="F5753" s="76"/>
      <c r="G5753" s="94"/>
      <c r="H5753" s="97"/>
      <c r="I5753" s="77">
        <f t="shared" si="179"/>
        <v>0</v>
      </c>
      <c r="J5753" s="78" t="str">
        <f>IFERROR(IF(E5753="","",VLOOKUP(D5753,Saldo!$P$8:$Q$1009,2,FALSE)),"")</f>
        <v/>
      </c>
      <c r="K5753" s="76"/>
      <c r="L5753" s="74" t="str">
        <f t="shared" si="178"/>
        <v/>
      </c>
    </row>
    <row r="5754" spans="1:12" ht="18.95" customHeight="1" x14ac:dyDescent="0.25">
      <c r="A5754" s="52"/>
      <c r="C5754" s="185"/>
      <c r="D5754" s="76"/>
      <c r="E5754" s="76" t="str">
        <f>IF(D5754="","",IFERROR(VLOOKUP(D5754,Cadastro!$C$9:$D$1009,2,FALSE),"NOT FOUND"))</f>
        <v/>
      </c>
      <c r="F5754" s="76"/>
      <c r="G5754" s="94"/>
      <c r="H5754" s="97"/>
      <c r="I5754" s="77">
        <f t="shared" si="179"/>
        <v>0</v>
      </c>
      <c r="J5754" s="78" t="str">
        <f>IFERROR(IF(E5754="","",VLOOKUP(D5754,Saldo!$P$8:$Q$1009,2,FALSE)),"")</f>
        <v/>
      </c>
      <c r="K5754" s="76"/>
      <c r="L5754" s="74" t="str">
        <f t="shared" si="178"/>
        <v/>
      </c>
    </row>
    <row r="5755" spans="1:12" ht="18.95" customHeight="1" x14ac:dyDescent="0.25">
      <c r="A5755" s="52"/>
      <c r="C5755" s="185"/>
      <c r="D5755" s="76"/>
      <c r="E5755" s="76" t="str">
        <f>IF(D5755="","",IFERROR(VLOOKUP(D5755,Cadastro!$C$9:$D$1009,2,FALSE),"NOT FOUND"))</f>
        <v/>
      </c>
      <c r="F5755" s="76"/>
      <c r="G5755" s="94"/>
      <c r="H5755" s="97"/>
      <c r="I5755" s="77">
        <f t="shared" si="179"/>
        <v>0</v>
      </c>
      <c r="J5755" s="78" t="str">
        <f>IFERROR(IF(E5755="","",VLOOKUP(D5755,Saldo!$P$8:$Q$1009,2,FALSE)),"")</f>
        <v/>
      </c>
      <c r="K5755" s="76"/>
      <c r="L5755" s="74" t="str">
        <f t="shared" si="178"/>
        <v/>
      </c>
    </row>
    <row r="5756" spans="1:12" ht="18.95" customHeight="1" x14ac:dyDescent="0.25">
      <c r="A5756" s="52"/>
      <c r="C5756" s="185"/>
      <c r="D5756" s="76"/>
      <c r="E5756" s="76" t="str">
        <f>IF(D5756="","",IFERROR(VLOOKUP(D5756,Cadastro!$C$9:$D$1009,2,FALSE),"NOT FOUND"))</f>
        <v/>
      </c>
      <c r="F5756" s="76"/>
      <c r="G5756" s="94"/>
      <c r="H5756" s="97"/>
      <c r="I5756" s="77">
        <f t="shared" si="179"/>
        <v>0</v>
      </c>
      <c r="J5756" s="78" t="str">
        <f>IFERROR(IF(E5756="","",VLOOKUP(D5756,Saldo!$P$8:$Q$1009,2,FALSE)),"")</f>
        <v/>
      </c>
      <c r="K5756" s="76"/>
      <c r="L5756" s="74" t="str">
        <f t="shared" si="178"/>
        <v/>
      </c>
    </row>
    <row r="5757" spans="1:12" ht="18.95" customHeight="1" x14ac:dyDescent="0.25">
      <c r="A5757" s="52"/>
      <c r="C5757" s="185"/>
      <c r="D5757" s="76"/>
      <c r="E5757" s="76" t="str">
        <f>IF(D5757="","",IFERROR(VLOOKUP(D5757,Cadastro!$C$9:$D$1009,2,FALSE),"NOT FOUND"))</f>
        <v/>
      </c>
      <c r="F5757" s="76"/>
      <c r="G5757" s="94"/>
      <c r="H5757" s="97"/>
      <c r="I5757" s="77">
        <f t="shared" si="179"/>
        <v>0</v>
      </c>
      <c r="J5757" s="78" t="str">
        <f>IFERROR(IF(E5757="","",VLOOKUP(D5757,Saldo!$P$8:$Q$1009,2,FALSE)),"")</f>
        <v/>
      </c>
      <c r="K5757" s="76"/>
      <c r="L5757" s="74" t="str">
        <f t="shared" si="178"/>
        <v/>
      </c>
    </row>
    <row r="5758" spans="1:12" ht="18.95" customHeight="1" x14ac:dyDescent="0.25">
      <c r="A5758" s="52"/>
      <c r="C5758" s="185"/>
      <c r="D5758" s="76"/>
      <c r="E5758" s="76" t="str">
        <f>IF(D5758="","",IFERROR(VLOOKUP(D5758,Cadastro!$C$9:$D$1009,2,FALSE),"NOT FOUND"))</f>
        <v/>
      </c>
      <c r="F5758" s="76"/>
      <c r="G5758" s="94"/>
      <c r="H5758" s="97"/>
      <c r="I5758" s="77">
        <f t="shared" si="179"/>
        <v>0</v>
      </c>
      <c r="J5758" s="78" t="str">
        <f>IFERROR(IF(E5758="","",VLOOKUP(D5758,Saldo!$P$8:$Q$1009,2,FALSE)),"")</f>
        <v/>
      </c>
      <c r="K5758" s="76"/>
      <c r="L5758" s="74" t="str">
        <f t="shared" si="178"/>
        <v/>
      </c>
    </row>
    <row r="5759" spans="1:12" ht="18.95" customHeight="1" x14ac:dyDescent="0.25">
      <c r="A5759" s="52"/>
      <c r="C5759" s="185"/>
      <c r="D5759" s="76"/>
      <c r="E5759" s="76" t="str">
        <f>IF(D5759="","",IFERROR(VLOOKUP(D5759,Cadastro!$C$9:$D$1009,2,FALSE),"NOT FOUND"))</f>
        <v/>
      </c>
      <c r="F5759" s="76"/>
      <c r="G5759" s="94"/>
      <c r="H5759" s="97"/>
      <c r="I5759" s="77">
        <f t="shared" si="179"/>
        <v>0</v>
      </c>
      <c r="J5759" s="78" t="str">
        <f>IFERROR(IF(E5759="","",VLOOKUP(D5759,Saldo!$P$8:$Q$1009,2,FALSE)),"")</f>
        <v/>
      </c>
      <c r="K5759" s="76"/>
      <c r="L5759" s="74" t="str">
        <f t="shared" si="178"/>
        <v/>
      </c>
    </row>
    <row r="5760" spans="1:12" ht="18.95" customHeight="1" x14ac:dyDescent="0.25">
      <c r="A5760" s="52"/>
      <c r="C5760" s="185"/>
      <c r="D5760" s="76"/>
      <c r="E5760" s="76" t="str">
        <f>IF(D5760="","",IFERROR(VLOOKUP(D5760,Cadastro!$C$9:$D$1009,2,FALSE),"NOT FOUND"))</f>
        <v/>
      </c>
      <c r="F5760" s="76"/>
      <c r="G5760" s="94"/>
      <c r="H5760" s="97"/>
      <c r="I5760" s="77">
        <f t="shared" si="179"/>
        <v>0</v>
      </c>
      <c r="J5760" s="78" t="str">
        <f>IFERROR(IF(E5760="","",VLOOKUP(D5760,Saldo!$P$8:$Q$1009,2,FALSE)),"")</f>
        <v/>
      </c>
      <c r="K5760" s="76"/>
      <c r="L5760" s="74" t="str">
        <f t="shared" si="178"/>
        <v/>
      </c>
    </row>
    <row r="5761" spans="1:12" ht="18.95" customHeight="1" x14ac:dyDescent="0.25">
      <c r="A5761" s="52"/>
      <c r="C5761" s="185"/>
      <c r="D5761" s="76"/>
      <c r="E5761" s="76" t="str">
        <f>IF(D5761="","",IFERROR(VLOOKUP(D5761,Cadastro!$C$9:$D$1009,2,FALSE),"NOT FOUND"))</f>
        <v/>
      </c>
      <c r="F5761" s="76"/>
      <c r="G5761" s="94"/>
      <c r="H5761" s="97"/>
      <c r="I5761" s="77">
        <f t="shared" si="179"/>
        <v>0</v>
      </c>
      <c r="J5761" s="78" t="str">
        <f>IFERROR(IF(E5761="","",VLOOKUP(D5761,Saldo!$P$8:$Q$1009,2,FALSE)),"")</f>
        <v/>
      </c>
      <c r="K5761" s="76"/>
      <c r="L5761" s="74" t="str">
        <f t="shared" si="178"/>
        <v/>
      </c>
    </row>
    <row r="5762" spans="1:12" ht="18.95" customHeight="1" x14ac:dyDescent="0.25">
      <c r="A5762" s="52"/>
      <c r="C5762" s="185"/>
      <c r="D5762" s="76"/>
      <c r="E5762" s="76" t="str">
        <f>IF(D5762="","",IFERROR(VLOOKUP(D5762,Cadastro!$C$9:$D$1009,2,FALSE),"NOT FOUND"))</f>
        <v/>
      </c>
      <c r="F5762" s="76"/>
      <c r="G5762" s="94"/>
      <c r="H5762" s="97"/>
      <c r="I5762" s="77">
        <f t="shared" si="179"/>
        <v>0</v>
      </c>
      <c r="J5762" s="78" t="str">
        <f>IFERROR(IF(E5762="","",VLOOKUP(D5762,Saldo!$P$8:$Q$1009,2,FALSE)),"")</f>
        <v/>
      </c>
      <c r="K5762" s="76"/>
      <c r="L5762" s="74" t="str">
        <f t="shared" si="178"/>
        <v/>
      </c>
    </row>
    <row r="5763" spans="1:12" ht="18.95" customHeight="1" x14ac:dyDescent="0.25">
      <c r="A5763" s="52"/>
      <c r="C5763" s="185"/>
      <c r="D5763" s="76"/>
      <c r="E5763" s="76" t="str">
        <f>IF(D5763="","",IFERROR(VLOOKUP(D5763,Cadastro!$C$9:$D$1009,2,FALSE),"NOT FOUND"))</f>
        <v/>
      </c>
      <c r="F5763" s="76"/>
      <c r="G5763" s="94"/>
      <c r="H5763" s="97"/>
      <c r="I5763" s="77">
        <f t="shared" si="179"/>
        <v>0</v>
      </c>
      <c r="J5763" s="78" t="str">
        <f>IFERROR(IF(E5763="","",VLOOKUP(D5763,Saldo!$P$8:$Q$1009,2,FALSE)),"")</f>
        <v/>
      </c>
      <c r="K5763" s="76"/>
      <c r="L5763" s="74" t="str">
        <f t="shared" si="178"/>
        <v/>
      </c>
    </row>
    <row r="5764" spans="1:12" ht="18.95" customHeight="1" x14ac:dyDescent="0.25">
      <c r="A5764" s="52"/>
      <c r="C5764" s="185"/>
      <c r="D5764" s="76"/>
      <c r="E5764" s="76" t="str">
        <f>IF(D5764="","",IFERROR(VLOOKUP(D5764,Cadastro!$C$9:$D$1009,2,FALSE),"NOT FOUND"))</f>
        <v/>
      </c>
      <c r="F5764" s="76"/>
      <c r="G5764" s="94"/>
      <c r="H5764" s="97"/>
      <c r="I5764" s="77">
        <f t="shared" si="179"/>
        <v>0</v>
      </c>
      <c r="J5764" s="78" t="str">
        <f>IFERROR(IF(E5764="","",VLOOKUP(D5764,Saldo!$P$8:$Q$1009,2,FALSE)),"")</f>
        <v/>
      </c>
      <c r="K5764" s="76"/>
      <c r="L5764" s="74" t="str">
        <f t="shared" si="178"/>
        <v/>
      </c>
    </row>
    <row r="5765" spans="1:12" ht="18.95" customHeight="1" x14ac:dyDescent="0.25">
      <c r="A5765" s="52"/>
      <c r="C5765" s="185"/>
      <c r="D5765" s="76"/>
      <c r="E5765" s="76" t="str">
        <f>IF(D5765="","",IFERROR(VLOOKUP(D5765,Cadastro!$C$9:$D$1009,2,FALSE),"NOT FOUND"))</f>
        <v/>
      </c>
      <c r="F5765" s="76"/>
      <c r="G5765" s="94"/>
      <c r="H5765" s="97"/>
      <c r="I5765" s="77">
        <f t="shared" si="179"/>
        <v>0</v>
      </c>
      <c r="J5765" s="78" t="str">
        <f>IFERROR(IF(E5765="","",VLOOKUP(D5765,Saldo!$P$8:$Q$1009,2,FALSE)),"")</f>
        <v/>
      </c>
      <c r="K5765" s="76"/>
      <c r="L5765" s="74" t="str">
        <f t="shared" si="178"/>
        <v/>
      </c>
    </row>
    <row r="5766" spans="1:12" ht="18.95" customHeight="1" x14ac:dyDescent="0.25">
      <c r="A5766" s="52"/>
      <c r="C5766" s="185"/>
      <c r="D5766" s="76"/>
      <c r="E5766" s="76" t="str">
        <f>IF(D5766="","",IFERROR(VLOOKUP(D5766,Cadastro!$C$9:$D$1009,2,FALSE),"NOT FOUND"))</f>
        <v/>
      </c>
      <c r="F5766" s="76"/>
      <c r="G5766" s="94"/>
      <c r="H5766" s="97"/>
      <c r="I5766" s="77">
        <f t="shared" si="179"/>
        <v>0</v>
      </c>
      <c r="J5766" s="78" t="str">
        <f>IFERROR(IF(E5766="","",VLOOKUP(D5766,Saldo!$P$8:$Q$1009,2,FALSE)),"")</f>
        <v/>
      </c>
      <c r="K5766" s="76"/>
      <c r="L5766" s="74" t="str">
        <f t="shared" si="178"/>
        <v/>
      </c>
    </row>
    <row r="5767" spans="1:12" ht="18.95" customHeight="1" x14ac:dyDescent="0.25">
      <c r="A5767" s="52"/>
      <c r="C5767" s="185"/>
      <c r="D5767" s="76"/>
      <c r="E5767" s="76" t="str">
        <f>IF(D5767="","",IFERROR(VLOOKUP(D5767,Cadastro!$C$9:$D$1009,2,FALSE),"NOT FOUND"))</f>
        <v/>
      </c>
      <c r="F5767" s="76"/>
      <c r="G5767" s="94"/>
      <c r="H5767" s="97"/>
      <c r="I5767" s="77">
        <f t="shared" si="179"/>
        <v>0</v>
      </c>
      <c r="J5767" s="78" t="str">
        <f>IFERROR(IF(E5767="","",VLOOKUP(D5767,Saldo!$P$8:$Q$1009,2,FALSE)),"")</f>
        <v/>
      </c>
      <c r="K5767" s="76"/>
      <c r="L5767" s="74" t="str">
        <f t="shared" si="178"/>
        <v/>
      </c>
    </row>
    <row r="5768" spans="1:12" ht="18.95" customHeight="1" x14ac:dyDescent="0.25">
      <c r="A5768" s="52"/>
      <c r="C5768" s="185"/>
      <c r="D5768" s="76"/>
      <c r="E5768" s="76" t="str">
        <f>IF(D5768="","",IFERROR(VLOOKUP(D5768,Cadastro!$C$9:$D$1009,2,FALSE),"NOT FOUND"))</f>
        <v/>
      </c>
      <c r="F5768" s="76"/>
      <c r="G5768" s="94"/>
      <c r="H5768" s="97"/>
      <c r="I5768" s="77">
        <f t="shared" si="179"/>
        <v>0</v>
      </c>
      <c r="J5768" s="78" t="str">
        <f>IFERROR(IF(E5768="","",VLOOKUP(D5768,Saldo!$P$8:$Q$1009,2,FALSE)),"")</f>
        <v/>
      </c>
      <c r="K5768" s="76"/>
      <c r="L5768" s="74" t="str">
        <f t="shared" si="178"/>
        <v/>
      </c>
    </row>
    <row r="5769" spans="1:12" ht="18.95" customHeight="1" x14ac:dyDescent="0.25">
      <c r="A5769" s="52"/>
      <c r="C5769" s="185"/>
      <c r="D5769" s="76"/>
      <c r="E5769" s="76" t="str">
        <f>IF(D5769="","",IFERROR(VLOOKUP(D5769,Cadastro!$C$9:$D$1009,2,FALSE),"NOT FOUND"))</f>
        <v/>
      </c>
      <c r="F5769" s="76"/>
      <c r="G5769" s="94"/>
      <c r="H5769" s="97"/>
      <c r="I5769" s="77">
        <f t="shared" si="179"/>
        <v>0</v>
      </c>
      <c r="J5769" s="78" t="str">
        <f>IFERROR(IF(E5769="","",VLOOKUP(D5769,Saldo!$P$8:$Q$1009,2,FALSE)),"")</f>
        <v/>
      </c>
      <c r="K5769" s="76"/>
      <c r="L5769" s="74" t="str">
        <f t="shared" ref="L5769:L5832" si="180">IF(C5769="","",MONTH(C5769))</f>
        <v/>
      </c>
    </row>
    <row r="5770" spans="1:12" ht="18.95" customHeight="1" x14ac:dyDescent="0.25">
      <c r="A5770" s="52"/>
      <c r="C5770" s="185"/>
      <c r="D5770" s="76"/>
      <c r="E5770" s="76" t="str">
        <f>IF(D5770="","",IFERROR(VLOOKUP(D5770,Cadastro!$C$9:$D$1009,2,FALSE),"NOT FOUND"))</f>
        <v/>
      </c>
      <c r="F5770" s="76"/>
      <c r="G5770" s="94"/>
      <c r="H5770" s="97"/>
      <c r="I5770" s="77">
        <f t="shared" ref="I5770:I5833" si="181">IFERROR(G5770*H5770,"Check if QTY and Value are both valid")</f>
        <v>0</v>
      </c>
      <c r="J5770" s="78" t="str">
        <f>IFERROR(IF(E5770="","",VLOOKUP(D5770,Saldo!$P$8:$Q$1009,2,FALSE)),"")</f>
        <v/>
      </c>
      <c r="K5770" s="76"/>
      <c r="L5770" s="74" t="str">
        <f t="shared" si="180"/>
        <v/>
      </c>
    </row>
    <row r="5771" spans="1:12" ht="18.95" customHeight="1" x14ac:dyDescent="0.25">
      <c r="A5771" s="52"/>
      <c r="C5771" s="185"/>
      <c r="D5771" s="76"/>
      <c r="E5771" s="76" t="str">
        <f>IF(D5771="","",IFERROR(VLOOKUP(D5771,Cadastro!$C$9:$D$1009,2,FALSE),"NOT FOUND"))</f>
        <v/>
      </c>
      <c r="F5771" s="76"/>
      <c r="G5771" s="94"/>
      <c r="H5771" s="97"/>
      <c r="I5771" s="77">
        <f t="shared" si="181"/>
        <v>0</v>
      </c>
      <c r="J5771" s="78" t="str">
        <f>IFERROR(IF(E5771="","",VLOOKUP(D5771,Saldo!$P$8:$Q$1009,2,FALSE)),"")</f>
        <v/>
      </c>
      <c r="K5771" s="76"/>
      <c r="L5771" s="74" t="str">
        <f t="shared" si="180"/>
        <v/>
      </c>
    </row>
    <row r="5772" spans="1:12" ht="18.95" customHeight="1" x14ac:dyDescent="0.25">
      <c r="A5772" s="52"/>
      <c r="C5772" s="185"/>
      <c r="D5772" s="76"/>
      <c r="E5772" s="76" t="str">
        <f>IF(D5772="","",IFERROR(VLOOKUP(D5772,Cadastro!$C$9:$D$1009,2,FALSE),"NOT FOUND"))</f>
        <v/>
      </c>
      <c r="F5772" s="76"/>
      <c r="G5772" s="94"/>
      <c r="H5772" s="97"/>
      <c r="I5772" s="77">
        <f t="shared" si="181"/>
        <v>0</v>
      </c>
      <c r="J5772" s="78" t="str">
        <f>IFERROR(IF(E5772="","",VLOOKUP(D5772,Saldo!$P$8:$Q$1009,2,FALSE)),"")</f>
        <v/>
      </c>
      <c r="K5772" s="76"/>
      <c r="L5772" s="74" t="str">
        <f t="shared" si="180"/>
        <v/>
      </c>
    </row>
    <row r="5773" spans="1:12" ht="18.95" customHeight="1" x14ac:dyDescent="0.25">
      <c r="A5773" s="52"/>
      <c r="C5773" s="185"/>
      <c r="D5773" s="76"/>
      <c r="E5773" s="76" t="str">
        <f>IF(D5773="","",IFERROR(VLOOKUP(D5773,Cadastro!$C$9:$D$1009,2,FALSE),"NOT FOUND"))</f>
        <v/>
      </c>
      <c r="F5773" s="76"/>
      <c r="G5773" s="94"/>
      <c r="H5773" s="97"/>
      <c r="I5773" s="77">
        <f t="shared" si="181"/>
        <v>0</v>
      </c>
      <c r="J5773" s="78" t="str">
        <f>IFERROR(IF(E5773="","",VLOOKUP(D5773,Saldo!$P$8:$Q$1009,2,FALSE)),"")</f>
        <v/>
      </c>
      <c r="K5773" s="76"/>
      <c r="L5773" s="74" t="str">
        <f t="shared" si="180"/>
        <v/>
      </c>
    </row>
    <row r="5774" spans="1:12" ht="18.95" customHeight="1" x14ac:dyDescent="0.25">
      <c r="A5774" s="52"/>
      <c r="C5774" s="185"/>
      <c r="D5774" s="76"/>
      <c r="E5774" s="76" t="str">
        <f>IF(D5774="","",IFERROR(VLOOKUP(D5774,Cadastro!$C$9:$D$1009,2,FALSE),"NOT FOUND"))</f>
        <v/>
      </c>
      <c r="F5774" s="76"/>
      <c r="G5774" s="94"/>
      <c r="H5774" s="97"/>
      <c r="I5774" s="77">
        <f t="shared" si="181"/>
        <v>0</v>
      </c>
      <c r="J5774" s="78" t="str">
        <f>IFERROR(IF(E5774="","",VLOOKUP(D5774,Saldo!$P$8:$Q$1009,2,FALSE)),"")</f>
        <v/>
      </c>
      <c r="K5774" s="76"/>
      <c r="L5774" s="74" t="str">
        <f t="shared" si="180"/>
        <v/>
      </c>
    </row>
    <row r="5775" spans="1:12" ht="18.95" customHeight="1" x14ac:dyDescent="0.25">
      <c r="A5775" s="52"/>
      <c r="C5775" s="185"/>
      <c r="D5775" s="76"/>
      <c r="E5775" s="76" t="str">
        <f>IF(D5775="","",IFERROR(VLOOKUP(D5775,Cadastro!$C$9:$D$1009,2,FALSE),"NOT FOUND"))</f>
        <v/>
      </c>
      <c r="F5775" s="76"/>
      <c r="G5775" s="94"/>
      <c r="H5775" s="97"/>
      <c r="I5775" s="77">
        <f t="shared" si="181"/>
        <v>0</v>
      </c>
      <c r="J5775" s="78" t="str">
        <f>IFERROR(IF(E5775="","",VLOOKUP(D5775,Saldo!$P$8:$Q$1009,2,FALSE)),"")</f>
        <v/>
      </c>
      <c r="K5775" s="76"/>
      <c r="L5775" s="74" t="str">
        <f t="shared" si="180"/>
        <v/>
      </c>
    </row>
    <row r="5776" spans="1:12" ht="18.95" customHeight="1" x14ac:dyDescent="0.25">
      <c r="A5776" s="52"/>
      <c r="C5776" s="185"/>
      <c r="D5776" s="76"/>
      <c r="E5776" s="76" t="str">
        <f>IF(D5776="","",IFERROR(VLOOKUP(D5776,Cadastro!$C$9:$D$1009,2,FALSE),"NOT FOUND"))</f>
        <v/>
      </c>
      <c r="F5776" s="76"/>
      <c r="G5776" s="94"/>
      <c r="H5776" s="97"/>
      <c r="I5776" s="77">
        <f t="shared" si="181"/>
        <v>0</v>
      </c>
      <c r="J5776" s="78" t="str">
        <f>IFERROR(IF(E5776="","",VLOOKUP(D5776,Saldo!$P$8:$Q$1009,2,FALSE)),"")</f>
        <v/>
      </c>
      <c r="K5776" s="76"/>
      <c r="L5776" s="74" t="str">
        <f t="shared" si="180"/>
        <v/>
      </c>
    </row>
    <row r="5777" spans="1:12" ht="18.95" customHeight="1" x14ac:dyDescent="0.25">
      <c r="A5777" s="52"/>
      <c r="C5777" s="185"/>
      <c r="D5777" s="76"/>
      <c r="E5777" s="76" t="str">
        <f>IF(D5777="","",IFERROR(VLOOKUP(D5777,Cadastro!$C$9:$D$1009,2,FALSE),"NOT FOUND"))</f>
        <v/>
      </c>
      <c r="F5777" s="76"/>
      <c r="G5777" s="94"/>
      <c r="H5777" s="97"/>
      <c r="I5777" s="77">
        <f t="shared" si="181"/>
        <v>0</v>
      </c>
      <c r="J5777" s="78" t="str">
        <f>IFERROR(IF(E5777="","",VLOOKUP(D5777,Saldo!$P$8:$Q$1009,2,FALSE)),"")</f>
        <v/>
      </c>
      <c r="K5777" s="76"/>
      <c r="L5777" s="74" t="str">
        <f t="shared" si="180"/>
        <v/>
      </c>
    </row>
    <row r="5778" spans="1:12" ht="18.95" customHeight="1" x14ac:dyDescent="0.25">
      <c r="A5778" s="52"/>
      <c r="C5778" s="185"/>
      <c r="D5778" s="76"/>
      <c r="E5778" s="76" t="str">
        <f>IF(D5778="","",IFERROR(VLOOKUP(D5778,Cadastro!$C$9:$D$1009,2,FALSE),"NOT FOUND"))</f>
        <v/>
      </c>
      <c r="F5778" s="76"/>
      <c r="G5778" s="94"/>
      <c r="H5778" s="97"/>
      <c r="I5778" s="77">
        <f t="shared" si="181"/>
        <v>0</v>
      </c>
      <c r="J5778" s="78" t="str">
        <f>IFERROR(IF(E5778="","",VLOOKUP(D5778,Saldo!$P$8:$Q$1009,2,FALSE)),"")</f>
        <v/>
      </c>
      <c r="K5778" s="76"/>
      <c r="L5778" s="74" t="str">
        <f t="shared" si="180"/>
        <v/>
      </c>
    </row>
    <row r="5779" spans="1:12" ht="18.95" customHeight="1" x14ac:dyDescent="0.25">
      <c r="A5779" s="52"/>
      <c r="C5779" s="185"/>
      <c r="D5779" s="76"/>
      <c r="E5779" s="76" t="str">
        <f>IF(D5779="","",IFERROR(VLOOKUP(D5779,Cadastro!$C$9:$D$1009,2,FALSE),"NOT FOUND"))</f>
        <v/>
      </c>
      <c r="F5779" s="76"/>
      <c r="G5779" s="94"/>
      <c r="H5779" s="97"/>
      <c r="I5779" s="77">
        <f t="shared" si="181"/>
        <v>0</v>
      </c>
      <c r="J5779" s="78" t="str">
        <f>IFERROR(IF(E5779="","",VLOOKUP(D5779,Saldo!$P$8:$Q$1009,2,FALSE)),"")</f>
        <v/>
      </c>
      <c r="K5779" s="76"/>
      <c r="L5779" s="74" t="str">
        <f t="shared" si="180"/>
        <v/>
      </c>
    </row>
    <row r="5780" spans="1:12" ht="18.95" customHeight="1" x14ac:dyDescent="0.25">
      <c r="A5780" s="52"/>
      <c r="C5780" s="185"/>
      <c r="D5780" s="76"/>
      <c r="E5780" s="76" t="str">
        <f>IF(D5780="","",IFERROR(VLOOKUP(D5780,Cadastro!$C$9:$D$1009,2,FALSE),"NOT FOUND"))</f>
        <v/>
      </c>
      <c r="F5780" s="76"/>
      <c r="G5780" s="94"/>
      <c r="H5780" s="97"/>
      <c r="I5780" s="77">
        <f t="shared" si="181"/>
        <v>0</v>
      </c>
      <c r="J5780" s="78" t="str">
        <f>IFERROR(IF(E5780="","",VLOOKUP(D5780,Saldo!$P$8:$Q$1009,2,FALSE)),"")</f>
        <v/>
      </c>
      <c r="K5780" s="76"/>
      <c r="L5780" s="74" t="str">
        <f t="shared" si="180"/>
        <v/>
      </c>
    </row>
    <row r="5781" spans="1:12" ht="18.95" customHeight="1" x14ac:dyDescent="0.25">
      <c r="A5781" s="52"/>
      <c r="C5781" s="185"/>
      <c r="D5781" s="76"/>
      <c r="E5781" s="76" t="str">
        <f>IF(D5781="","",IFERROR(VLOOKUP(D5781,Cadastro!$C$9:$D$1009,2,FALSE),"NOT FOUND"))</f>
        <v/>
      </c>
      <c r="F5781" s="76"/>
      <c r="G5781" s="94"/>
      <c r="H5781" s="97"/>
      <c r="I5781" s="77">
        <f t="shared" si="181"/>
        <v>0</v>
      </c>
      <c r="J5781" s="78" t="str">
        <f>IFERROR(IF(E5781="","",VLOOKUP(D5781,Saldo!$P$8:$Q$1009,2,FALSE)),"")</f>
        <v/>
      </c>
      <c r="K5781" s="76"/>
      <c r="L5781" s="74" t="str">
        <f t="shared" si="180"/>
        <v/>
      </c>
    </row>
    <row r="5782" spans="1:12" ht="18.95" customHeight="1" x14ac:dyDescent="0.25">
      <c r="A5782" s="52"/>
      <c r="C5782" s="185"/>
      <c r="D5782" s="76"/>
      <c r="E5782" s="76" t="str">
        <f>IF(D5782="","",IFERROR(VLOOKUP(D5782,Cadastro!$C$9:$D$1009,2,FALSE),"NOT FOUND"))</f>
        <v/>
      </c>
      <c r="F5782" s="76"/>
      <c r="G5782" s="94"/>
      <c r="H5782" s="97"/>
      <c r="I5782" s="77">
        <f t="shared" si="181"/>
        <v>0</v>
      </c>
      <c r="J5782" s="78" t="str">
        <f>IFERROR(IF(E5782="","",VLOOKUP(D5782,Saldo!$P$8:$Q$1009,2,FALSE)),"")</f>
        <v/>
      </c>
      <c r="K5782" s="76"/>
      <c r="L5782" s="74" t="str">
        <f t="shared" si="180"/>
        <v/>
      </c>
    </row>
    <row r="5783" spans="1:12" ht="18.95" customHeight="1" x14ac:dyDescent="0.25">
      <c r="A5783" s="52"/>
      <c r="C5783" s="185"/>
      <c r="D5783" s="76"/>
      <c r="E5783" s="76" t="str">
        <f>IF(D5783="","",IFERROR(VLOOKUP(D5783,Cadastro!$C$9:$D$1009,2,FALSE),"NOT FOUND"))</f>
        <v/>
      </c>
      <c r="F5783" s="76"/>
      <c r="G5783" s="94"/>
      <c r="H5783" s="97"/>
      <c r="I5783" s="77">
        <f t="shared" si="181"/>
        <v>0</v>
      </c>
      <c r="J5783" s="78" t="str">
        <f>IFERROR(IF(E5783="","",VLOOKUP(D5783,Saldo!$P$8:$Q$1009,2,FALSE)),"")</f>
        <v/>
      </c>
      <c r="K5783" s="76"/>
      <c r="L5783" s="74" t="str">
        <f t="shared" si="180"/>
        <v/>
      </c>
    </row>
    <row r="5784" spans="1:12" ht="18.95" customHeight="1" x14ac:dyDescent="0.25">
      <c r="A5784" s="52"/>
      <c r="C5784" s="185"/>
      <c r="D5784" s="76"/>
      <c r="E5784" s="76" t="str">
        <f>IF(D5784="","",IFERROR(VLOOKUP(D5784,Cadastro!$C$9:$D$1009,2,FALSE),"NOT FOUND"))</f>
        <v/>
      </c>
      <c r="F5784" s="76"/>
      <c r="G5784" s="94"/>
      <c r="H5784" s="97"/>
      <c r="I5784" s="77">
        <f t="shared" si="181"/>
        <v>0</v>
      </c>
      <c r="J5784" s="78" t="str">
        <f>IFERROR(IF(E5784="","",VLOOKUP(D5784,Saldo!$P$8:$Q$1009,2,FALSE)),"")</f>
        <v/>
      </c>
      <c r="K5784" s="76"/>
      <c r="L5784" s="74" t="str">
        <f t="shared" si="180"/>
        <v/>
      </c>
    </row>
    <row r="5785" spans="1:12" ht="18.95" customHeight="1" x14ac:dyDescent="0.25">
      <c r="A5785" s="52"/>
      <c r="C5785" s="185"/>
      <c r="D5785" s="76"/>
      <c r="E5785" s="76" t="str">
        <f>IF(D5785="","",IFERROR(VLOOKUP(D5785,Cadastro!$C$9:$D$1009,2,FALSE),"NOT FOUND"))</f>
        <v/>
      </c>
      <c r="F5785" s="76"/>
      <c r="G5785" s="94"/>
      <c r="H5785" s="97"/>
      <c r="I5785" s="77">
        <f t="shared" si="181"/>
        <v>0</v>
      </c>
      <c r="J5785" s="78" t="str">
        <f>IFERROR(IF(E5785="","",VLOOKUP(D5785,Saldo!$P$8:$Q$1009,2,FALSE)),"")</f>
        <v/>
      </c>
      <c r="K5785" s="76"/>
      <c r="L5785" s="74" t="str">
        <f t="shared" si="180"/>
        <v/>
      </c>
    </row>
    <row r="5786" spans="1:12" ht="18.95" customHeight="1" x14ac:dyDescent="0.25">
      <c r="A5786" s="52"/>
      <c r="C5786" s="185"/>
      <c r="D5786" s="76"/>
      <c r="E5786" s="76" t="str">
        <f>IF(D5786="","",IFERROR(VLOOKUP(D5786,Cadastro!$C$9:$D$1009,2,FALSE),"NOT FOUND"))</f>
        <v/>
      </c>
      <c r="F5786" s="76"/>
      <c r="G5786" s="94"/>
      <c r="H5786" s="97"/>
      <c r="I5786" s="77">
        <f t="shared" si="181"/>
        <v>0</v>
      </c>
      <c r="J5786" s="78" t="str">
        <f>IFERROR(IF(E5786="","",VLOOKUP(D5786,Saldo!$P$8:$Q$1009,2,FALSE)),"")</f>
        <v/>
      </c>
      <c r="K5786" s="76"/>
      <c r="L5786" s="74" t="str">
        <f t="shared" si="180"/>
        <v/>
      </c>
    </row>
    <row r="5787" spans="1:12" ht="18.95" customHeight="1" x14ac:dyDescent="0.25">
      <c r="A5787" s="52"/>
      <c r="C5787" s="185"/>
      <c r="D5787" s="76"/>
      <c r="E5787" s="76" t="str">
        <f>IF(D5787="","",IFERROR(VLOOKUP(D5787,Cadastro!$C$9:$D$1009,2,FALSE),"NOT FOUND"))</f>
        <v/>
      </c>
      <c r="F5787" s="76"/>
      <c r="G5787" s="94"/>
      <c r="H5787" s="97"/>
      <c r="I5787" s="77">
        <f t="shared" si="181"/>
        <v>0</v>
      </c>
      <c r="J5787" s="78" t="str">
        <f>IFERROR(IF(E5787="","",VLOOKUP(D5787,Saldo!$P$8:$Q$1009,2,FALSE)),"")</f>
        <v/>
      </c>
      <c r="K5787" s="76"/>
      <c r="L5787" s="74" t="str">
        <f t="shared" si="180"/>
        <v/>
      </c>
    </row>
    <row r="5788" spans="1:12" ht="18.95" customHeight="1" x14ac:dyDescent="0.25">
      <c r="A5788" s="52"/>
      <c r="C5788" s="185"/>
      <c r="D5788" s="76"/>
      <c r="E5788" s="76" t="str">
        <f>IF(D5788="","",IFERROR(VLOOKUP(D5788,Cadastro!$C$9:$D$1009,2,FALSE),"NOT FOUND"))</f>
        <v/>
      </c>
      <c r="F5788" s="76"/>
      <c r="G5788" s="94"/>
      <c r="H5788" s="97"/>
      <c r="I5788" s="77">
        <f t="shared" si="181"/>
        <v>0</v>
      </c>
      <c r="J5788" s="78" t="str">
        <f>IFERROR(IF(E5788="","",VLOOKUP(D5788,Saldo!$P$8:$Q$1009,2,FALSE)),"")</f>
        <v/>
      </c>
      <c r="K5788" s="76"/>
      <c r="L5788" s="74" t="str">
        <f t="shared" si="180"/>
        <v/>
      </c>
    </row>
    <row r="5789" spans="1:12" ht="18.95" customHeight="1" x14ac:dyDescent="0.25">
      <c r="A5789" s="52"/>
      <c r="C5789" s="185"/>
      <c r="D5789" s="76"/>
      <c r="E5789" s="76" t="str">
        <f>IF(D5789="","",IFERROR(VLOOKUP(D5789,Cadastro!$C$9:$D$1009,2,FALSE),"NOT FOUND"))</f>
        <v/>
      </c>
      <c r="F5789" s="76"/>
      <c r="G5789" s="94"/>
      <c r="H5789" s="97"/>
      <c r="I5789" s="77">
        <f t="shared" si="181"/>
        <v>0</v>
      </c>
      <c r="J5789" s="78" t="str">
        <f>IFERROR(IF(E5789="","",VLOOKUP(D5789,Saldo!$P$8:$Q$1009,2,FALSE)),"")</f>
        <v/>
      </c>
      <c r="K5789" s="76"/>
      <c r="L5789" s="74" t="str">
        <f t="shared" si="180"/>
        <v/>
      </c>
    </row>
    <row r="5790" spans="1:12" ht="18.95" customHeight="1" x14ac:dyDescent="0.25">
      <c r="A5790" s="52"/>
      <c r="C5790" s="185"/>
      <c r="D5790" s="76"/>
      <c r="E5790" s="76" t="str">
        <f>IF(D5790="","",IFERROR(VLOOKUP(D5790,Cadastro!$C$9:$D$1009,2,FALSE),"NOT FOUND"))</f>
        <v/>
      </c>
      <c r="F5790" s="76"/>
      <c r="G5790" s="94"/>
      <c r="H5790" s="97"/>
      <c r="I5790" s="77">
        <f t="shared" si="181"/>
        <v>0</v>
      </c>
      <c r="J5790" s="78" t="str">
        <f>IFERROR(IF(E5790="","",VLOOKUP(D5790,Saldo!$P$8:$Q$1009,2,FALSE)),"")</f>
        <v/>
      </c>
      <c r="K5790" s="76"/>
      <c r="L5790" s="74" t="str">
        <f t="shared" si="180"/>
        <v/>
      </c>
    </row>
    <row r="5791" spans="1:12" ht="18.95" customHeight="1" x14ac:dyDescent="0.25">
      <c r="A5791" s="52"/>
      <c r="C5791" s="185"/>
      <c r="D5791" s="76"/>
      <c r="E5791" s="76" t="str">
        <f>IF(D5791="","",IFERROR(VLOOKUP(D5791,Cadastro!$C$9:$D$1009,2,FALSE),"NOT FOUND"))</f>
        <v/>
      </c>
      <c r="F5791" s="76"/>
      <c r="G5791" s="94"/>
      <c r="H5791" s="97"/>
      <c r="I5791" s="77">
        <f t="shared" si="181"/>
        <v>0</v>
      </c>
      <c r="J5791" s="78" t="str">
        <f>IFERROR(IF(E5791="","",VLOOKUP(D5791,Saldo!$P$8:$Q$1009,2,FALSE)),"")</f>
        <v/>
      </c>
      <c r="K5791" s="76"/>
      <c r="L5791" s="74" t="str">
        <f t="shared" si="180"/>
        <v/>
      </c>
    </row>
    <row r="5792" spans="1:12" ht="18.95" customHeight="1" x14ac:dyDescent="0.25">
      <c r="A5792" s="52"/>
      <c r="C5792" s="185"/>
      <c r="D5792" s="76"/>
      <c r="E5792" s="76" t="str">
        <f>IF(D5792="","",IFERROR(VLOOKUP(D5792,Cadastro!$C$9:$D$1009,2,FALSE),"NOT FOUND"))</f>
        <v/>
      </c>
      <c r="F5792" s="76"/>
      <c r="G5792" s="94"/>
      <c r="H5792" s="97"/>
      <c r="I5792" s="77">
        <f t="shared" si="181"/>
        <v>0</v>
      </c>
      <c r="J5792" s="78" t="str">
        <f>IFERROR(IF(E5792="","",VLOOKUP(D5792,Saldo!$P$8:$Q$1009,2,FALSE)),"")</f>
        <v/>
      </c>
      <c r="K5792" s="76"/>
      <c r="L5792" s="74" t="str">
        <f t="shared" si="180"/>
        <v/>
      </c>
    </row>
    <row r="5793" spans="1:12" ht="18.95" customHeight="1" x14ac:dyDescent="0.25">
      <c r="A5793" s="52"/>
      <c r="C5793" s="185"/>
      <c r="D5793" s="76"/>
      <c r="E5793" s="76" t="str">
        <f>IF(D5793="","",IFERROR(VLOOKUP(D5793,Cadastro!$C$9:$D$1009,2,FALSE),"NOT FOUND"))</f>
        <v/>
      </c>
      <c r="F5793" s="76"/>
      <c r="G5793" s="94"/>
      <c r="H5793" s="97"/>
      <c r="I5793" s="77">
        <f t="shared" si="181"/>
        <v>0</v>
      </c>
      <c r="J5793" s="78" t="str">
        <f>IFERROR(IF(E5793="","",VLOOKUP(D5793,Saldo!$P$8:$Q$1009,2,FALSE)),"")</f>
        <v/>
      </c>
      <c r="K5793" s="76"/>
      <c r="L5793" s="74" t="str">
        <f t="shared" si="180"/>
        <v/>
      </c>
    </row>
    <row r="5794" spans="1:12" ht="18.95" customHeight="1" x14ac:dyDescent="0.25">
      <c r="A5794" s="52"/>
      <c r="C5794" s="185"/>
      <c r="D5794" s="76"/>
      <c r="E5794" s="76" t="str">
        <f>IF(D5794="","",IFERROR(VLOOKUP(D5794,Cadastro!$C$9:$D$1009,2,FALSE),"NOT FOUND"))</f>
        <v/>
      </c>
      <c r="F5794" s="76"/>
      <c r="G5794" s="94"/>
      <c r="H5794" s="97"/>
      <c r="I5794" s="77">
        <f t="shared" si="181"/>
        <v>0</v>
      </c>
      <c r="J5794" s="78" t="str">
        <f>IFERROR(IF(E5794="","",VLOOKUP(D5794,Saldo!$P$8:$Q$1009,2,FALSE)),"")</f>
        <v/>
      </c>
      <c r="K5794" s="76"/>
      <c r="L5794" s="74" t="str">
        <f t="shared" si="180"/>
        <v/>
      </c>
    </row>
    <row r="5795" spans="1:12" ht="18.95" customHeight="1" x14ac:dyDescent="0.25">
      <c r="A5795" s="52"/>
      <c r="C5795" s="185"/>
      <c r="D5795" s="76"/>
      <c r="E5795" s="76" t="str">
        <f>IF(D5795="","",IFERROR(VLOOKUP(D5795,Cadastro!$C$9:$D$1009,2,FALSE),"NOT FOUND"))</f>
        <v/>
      </c>
      <c r="F5795" s="76"/>
      <c r="G5795" s="94"/>
      <c r="H5795" s="97"/>
      <c r="I5795" s="77">
        <f t="shared" si="181"/>
        <v>0</v>
      </c>
      <c r="J5795" s="78" t="str">
        <f>IFERROR(IF(E5795="","",VLOOKUP(D5795,Saldo!$P$8:$Q$1009,2,FALSE)),"")</f>
        <v/>
      </c>
      <c r="K5795" s="76"/>
      <c r="L5795" s="74" t="str">
        <f t="shared" si="180"/>
        <v/>
      </c>
    </row>
    <row r="5796" spans="1:12" ht="18.95" customHeight="1" x14ac:dyDescent="0.25">
      <c r="A5796" s="52"/>
      <c r="C5796" s="185"/>
      <c r="D5796" s="76"/>
      <c r="E5796" s="76" t="str">
        <f>IF(D5796="","",IFERROR(VLOOKUP(D5796,Cadastro!$C$9:$D$1009,2,FALSE),"NOT FOUND"))</f>
        <v/>
      </c>
      <c r="F5796" s="76"/>
      <c r="G5796" s="94"/>
      <c r="H5796" s="97"/>
      <c r="I5796" s="77">
        <f t="shared" si="181"/>
        <v>0</v>
      </c>
      <c r="J5796" s="78" t="str">
        <f>IFERROR(IF(E5796="","",VLOOKUP(D5796,Saldo!$P$8:$Q$1009,2,FALSE)),"")</f>
        <v/>
      </c>
      <c r="K5796" s="76"/>
      <c r="L5796" s="74" t="str">
        <f t="shared" si="180"/>
        <v/>
      </c>
    </row>
    <row r="5797" spans="1:12" ht="18.95" customHeight="1" x14ac:dyDescent="0.25">
      <c r="A5797" s="52"/>
      <c r="C5797" s="185"/>
      <c r="D5797" s="76"/>
      <c r="E5797" s="76" t="str">
        <f>IF(D5797="","",IFERROR(VLOOKUP(D5797,Cadastro!$C$9:$D$1009,2,FALSE),"NOT FOUND"))</f>
        <v/>
      </c>
      <c r="F5797" s="76"/>
      <c r="G5797" s="94"/>
      <c r="H5797" s="97"/>
      <c r="I5797" s="77">
        <f t="shared" si="181"/>
        <v>0</v>
      </c>
      <c r="J5797" s="78" t="str">
        <f>IFERROR(IF(E5797="","",VLOOKUP(D5797,Saldo!$P$8:$Q$1009,2,FALSE)),"")</f>
        <v/>
      </c>
      <c r="K5797" s="76"/>
      <c r="L5797" s="74" t="str">
        <f t="shared" si="180"/>
        <v/>
      </c>
    </row>
    <row r="5798" spans="1:12" ht="18.95" customHeight="1" x14ac:dyDescent="0.25">
      <c r="A5798" s="52"/>
      <c r="C5798" s="185"/>
      <c r="D5798" s="76"/>
      <c r="E5798" s="76" t="str">
        <f>IF(D5798="","",IFERROR(VLOOKUP(D5798,Cadastro!$C$9:$D$1009,2,FALSE),"NOT FOUND"))</f>
        <v/>
      </c>
      <c r="F5798" s="76"/>
      <c r="G5798" s="94"/>
      <c r="H5798" s="97"/>
      <c r="I5798" s="77">
        <f t="shared" si="181"/>
        <v>0</v>
      </c>
      <c r="J5798" s="78" t="str">
        <f>IFERROR(IF(E5798="","",VLOOKUP(D5798,Saldo!$P$8:$Q$1009,2,FALSE)),"")</f>
        <v/>
      </c>
      <c r="K5798" s="76"/>
      <c r="L5798" s="74" t="str">
        <f t="shared" si="180"/>
        <v/>
      </c>
    </row>
    <row r="5799" spans="1:12" ht="18.95" customHeight="1" x14ac:dyDescent="0.25">
      <c r="A5799" s="52"/>
      <c r="C5799" s="185"/>
      <c r="D5799" s="76"/>
      <c r="E5799" s="76" t="str">
        <f>IF(D5799="","",IFERROR(VLOOKUP(D5799,Cadastro!$C$9:$D$1009,2,FALSE),"NOT FOUND"))</f>
        <v/>
      </c>
      <c r="F5799" s="76"/>
      <c r="G5799" s="94"/>
      <c r="H5799" s="97"/>
      <c r="I5799" s="77">
        <f t="shared" si="181"/>
        <v>0</v>
      </c>
      <c r="J5799" s="78" t="str">
        <f>IFERROR(IF(E5799="","",VLOOKUP(D5799,Saldo!$P$8:$Q$1009,2,FALSE)),"")</f>
        <v/>
      </c>
      <c r="K5799" s="76"/>
      <c r="L5799" s="74" t="str">
        <f t="shared" si="180"/>
        <v/>
      </c>
    </row>
    <row r="5800" spans="1:12" ht="18.95" customHeight="1" x14ac:dyDescent="0.25">
      <c r="A5800" s="52"/>
      <c r="C5800" s="185"/>
      <c r="D5800" s="76"/>
      <c r="E5800" s="76" t="str">
        <f>IF(D5800="","",IFERROR(VLOOKUP(D5800,Cadastro!$C$9:$D$1009,2,FALSE),"NOT FOUND"))</f>
        <v/>
      </c>
      <c r="F5800" s="76"/>
      <c r="G5800" s="94"/>
      <c r="H5800" s="97"/>
      <c r="I5800" s="77">
        <f t="shared" si="181"/>
        <v>0</v>
      </c>
      <c r="J5800" s="78" t="str">
        <f>IFERROR(IF(E5800="","",VLOOKUP(D5800,Saldo!$P$8:$Q$1009,2,FALSE)),"")</f>
        <v/>
      </c>
      <c r="K5800" s="76"/>
      <c r="L5800" s="74" t="str">
        <f t="shared" si="180"/>
        <v/>
      </c>
    </row>
    <row r="5801" spans="1:12" ht="18.95" customHeight="1" x14ac:dyDescent="0.25">
      <c r="A5801" s="52"/>
      <c r="C5801" s="185"/>
      <c r="D5801" s="76"/>
      <c r="E5801" s="76" t="str">
        <f>IF(D5801="","",IFERROR(VLOOKUP(D5801,Cadastro!$C$9:$D$1009,2,FALSE),"NOT FOUND"))</f>
        <v/>
      </c>
      <c r="F5801" s="76"/>
      <c r="G5801" s="94"/>
      <c r="H5801" s="97"/>
      <c r="I5801" s="77">
        <f t="shared" si="181"/>
        <v>0</v>
      </c>
      <c r="J5801" s="78" t="str">
        <f>IFERROR(IF(E5801="","",VLOOKUP(D5801,Saldo!$P$8:$Q$1009,2,FALSE)),"")</f>
        <v/>
      </c>
      <c r="K5801" s="76"/>
      <c r="L5801" s="74" t="str">
        <f t="shared" si="180"/>
        <v/>
      </c>
    </row>
    <row r="5802" spans="1:12" ht="18.95" customHeight="1" x14ac:dyDescent="0.25">
      <c r="A5802" s="52"/>
      <c r="C5802" s="185"/>
      <c r="D5802" s="76"/>
      <c r="E5802" s="76" t="str">
        <f>IF(D5802="","",IFERROR(VLOOKUP(D5802,Cadastro!$C$9:$D$1009,2,FALSE),"NOT FOUND"))</f>
        <v/>
      </c>
      <c r="F5802" s="76"/>
      <c r="G5802" s="94"/>
      <c r="H5802" s="97"/>
      <c r="I5802" s="77">
        <f t="shared" si="181"/>
        <v>0</v>
      </c>
      <c r="J5802" s="78" t="str">
        <f>IFERROR(IF(E5802="","",VLOOKUP(D5802,Saldo!$P$8:$Q$1009,2,FALSE)),"")</f>
        <v/>
      </c>
      <c r="K5802" s="76"/>
      <c r="L5802" s="74" t="str">
        <f t="shared" si="180"/>
        <v/>
      </c>
    </row>
    <row r="5803" spans="1:12" ht="18.95" customHeight="1" x14ac:dyDescent="0.25">
      <c r="A5803" s="52"/>
      <c r="C5803" s="185"/>
      <c r="D5803" s="76"/>
      <c r="E5803" s="76" t="str">
        <f>IF(D5803="","",IFERROR(VLOOKUP(D5803,Cadastro!$C$9:$D$1009,2,FALSE),"NOT FOUND"))</f>
        <v/>
      </c>
      <c r="F5803" s="76"/>
      <c r="G5803" s="94"/>
      <c r="H5803" s="97"/>
      <c r="I5803" s="77">
        <f t="shared" si="181"/>
        <v>0</v>
      </c>
      <c r="J5803" s="78" t="str">
        <f>IFERROR(IF(E5803="","",VLOOKUP(D5803,Saldo!$P$8:$Q$1009,2,FALSE)),"")</f>
        <v/>
      </c>
      <c r="K5803" s="76"/>
      <c r="L5803" s="74" t="str">
        <f t="shared" si="180"/>
        <v/>
      </c>
    </row>
    <row r="5804" spans="1:12" ht="18.95" customHeight="1" x14ac:dyDescent="0.25">
      <c r="A5804" s="52"/>
      <c r="C5804" s="185"/>
      <c r="D5804" s="76"/>
      <c r="E5804" s="76" t="str">
        <f>IF(D5804="","",IFERROR(VLOOKUP(D5804,Cadastro!$C$9:$D$1009,2,FALSE),"NOT FOUND"))</f>
        <v/>
      </c>
      <c r="F5804" s="76"/>
      <c r="G5804" s="94"/>
      <c r="H5804" s="97"/>
      <c r="I5804" s="77">
        <f t="shared" si="181"/>
        <v>0</v>
      </c>
      <c r="J5804" s="78" t="str">
        <f>IFERROR(IF(E5804="","",VLOOKUP(D5804,Saldo!$P$8:$Q$1009,2,FALSE)),"")</f>
        <v/>
      </c>
      <c r="K5804" s="76"/>
      <c r="L5804" s="74" t="str">
        <f t="shared" si="180"/>
        <v/>
      </c>
    </row>
    <row r="5805" spans="1:12" ht="18.95" customHeight="1" x14ac:dyDescent="0.25">
      <c r="A5805" s="52"/>
      <c r="C5805" s="185"/>
      <c r="D5805" s="76"/>
      <c r="E5805" s="76" t="str">
        <f>IF(D5805="","",IFERROR(VLOOKUP(D5805,Cadastro!$C$9:$D$1009,2,FALSE),"NOT FOUND"))</f>
        <v/>
      </c>
      <c r="F5805" s="76"/>
      <c r="G5805" s="94"/>
      <c r="H5805" s="97"/>
      <c r="I5805" s="77">
        <f t="shared" si="181"/>
        <v>0</v>
      </c>
      <c r="J5805" s="78" t="str">
        <f>IFERROR(IF(E5805="","",VLOOKUP(D5805,Saldo!$P$8:$Q$1009,2,FALSE)),"")</f>
        <v/>
      </c>
      <c r="K5805" s="76"/>
      <c r="L5805" s="74" t="str">
        <f t="shared" si="180"/>
        <v/>
      </c>
    </row>
    <row r="5806" spans="1:12" ht="18.95" customHeight="1" x14ac:dyDescent="0.25">
      <c r="A5806" s="52"/>
      <c r="C5806" s="185"/>
      <c r="D5806" s="76"/>
      <c r="E5806" s="76" t="str">
        <f>IF(D5806="","",IFERROR(VLOOKUP(D5806,Cadastro!$C$9:$D$1009,2,FALSE),"NOT FOUND"))</f>
        <v/>
      </c>
      <c r="F5806" s="76"/>
      <c r="G5806" s="94"/>
      <c r="H5806" s="97"/>
      <c r="I5806" s="77">
        <f t="shared" si="181"/>
        <v>0</v>
      </c>
      <c r="J5806" s="78" t="str">
        <f>IFERROR(IF(E5806="","",VLOOKUP(D5806,Saldo!$P$8:$Q$1009,2,FALSE)),"")</f>
        <v/>
      </c>
      <c r="K5806" s="76"/>
      <c r="L5806" s="74" t="str">
        <f t="shared" si="180"/>
        <v/>
      </c>
    </row>
    <row r="5807" spans="1:12" ht="18.95" customHeight="1" x14ac:dyDescent="0.25">
      <c r="A5807" s="52"/>
      <c r="C5807" s="185"/>
      <c r="D5807" s="76"/>
      <c r="E5807" s="76" t="str">
        <f>IF(D5807="","",IFERROR(VLOOKUP(D5807,Cadastro!$C$9:$D$1009,2,FALSE),"NOT FOUND"))</f>
        <v/>
      </c>
      <c r="F5807" s="76"/>
      <c r="G5807" s="94"/>
      <c r="H5807" s="97"/>
      <c r="I5807" s="77">
        <f t="shared" si="181"/>
        <v>0</v>
      </c>
      <c r="J5807" s="78" t="str">
        <f>IFERROR(IF(E5807="","",VLOOKUP(D5807,Saldo!$P$8:$Q$1009,2,FALSE)),"")</f>
        <v/>
      </c>
      <c r="K5807" s="76"/>
      <c r="L5807" s="74" t="str">
        <f t="shared" si="180"/>
        <v/>
      </c>
    </row>
    <row r="5808" spans="1:12" ht="18.95" customHeight="1" x14ac:dyDescent="0.25">
      <c r="A5808" s="52"/>
      <c r="C5808" s="185"/>
      <c r="D5808" s="76"/>
      <c r="E5808" s="76" t="str">
        <f>IF(D5808="","",IFERROR(VLOOKUP(D5808,Cadastro!$C$9:$D$1009,2,FALSE),"NOT FOUND"))</f>
        <v/>
      </c>
      <c r="F5808" s="76"/>
      <c r="G5808" s="94"/>
      <c r="H5808" s="97"/>
      <c r="I5808" s="77">
        <f t="shared" si="181"/>
        <v>0</v>
      </c>
      <c r="J5808" s="78" t="str">
        <f>IFERROR(IF(E5808="","",VLOOKUP(D5808,Saldo!$P$8:$Q$1009,2,FALSE)),"")</f>
        <v/>
      </c>
      <c r="K5808" s="76"/>
      <c r="L5808" s="74" t="str">
        <f t="shared" si="180"/>
        <v/>
      </c>
    </row>
    <row r="5809" spans="1:12" ht="18.95" customHeight="1" x14ac:dyDescent="0.25">
      <c r="A5809" s="52"/>
      <c r="C5809" s="185"/>
      <c r="D5809" s="76"/>
      <c r="E5809" s="76" t="str">
        <f>IF(D5809="","",IFERROR(VLOOKUP(D5809,Cadastro!$C$9:$D$1009,2,FALSE),"NOT FOUND"))</f>
        <v/>
      </c>
      <c r="F5809" s="76"/>
      <c r="G5809" s="94"/>
      <c r="H5809" s="97"/>
      <c r="I5809" s="77">
        <f t="shared" si="181"/>
        <v>0</v>
      </c>
      <c r="J5809" s="78" t="str">
        <f>IFERROR(IF(E5809="","",VLOOKUP(D5809,Saldo!$P$8:$Q$1009,2,FALSE)),"")</f>
        <v/>
      </c>
      <c r="K5809" s="76"/>
      <c r="L5809" s="74" t="str">
        <f t="shared" si="180"/>
        <v/>
      </c>
    </row>
    <row r="5810" spans="1:12" ht="18.95" customHeight="1" x14ac:dyDescent="0.25">
      <c r="A5810" s="52"/>
      <c r="C5810" s="185"/>
      <c r="D5810" s="76"/>
      <c r="E5810" s="76" t="str">
        <f>IF(D5810="","",IFERROR(VLOOKUP(D5810,Cadastro!$C$9:$D$1009,2,FALSE),"NOT FOUND"))</f>
        <v/>
      </c>
      <c r="F5810" s="76"/>
      <c r="G5810" s="94"/>
      <c r="H5810" s="97"/>
      <c r="I5810" s="77">
        <f t="shared" si="181"/>
        <v>0</v>
      </c>
      <c r="J5810" s="78" t="str">
        <f>IFERROR(IF(E5810="","",VLOOKUP(D5810,Saldo!$P$8:$Q$1009,2,FALSE)),"")</f>
        <v/>
      </c>
      <c r="K5810" s="76"/>
      <c r="L5810" s="74" t="str">
        <f t="shared" si="180"/>
        <v/>
      </c>
    </row>
    <row r="5811" spans="1:12" ht="18.95" customHeight="1" x14ac:dyDescent="0.25">
      <c r="A5811" s="52"/>
      <c r="C5811" s="185"/>
      <c r="D5811" s="76"/>
      <c r="E5811" s="76" t="str">
        <f>IF(D5811="","",IFERROR(VLOOKUP(D5811,Cadastro!$C$9:$D$1009,2,FALSE),"NOT FOUND"))</f>
        <v/>
      </c>
      <c r="F5811" s="76"/>
      <c r="G5811" s="94"/>
      <c r="H5811" s="97"/>
      <c r="I5811" s="77">
        <f t="shared" si="181"/>
        <v>0</v>
      </c>
      <c r="J5811" s="78" t="str">
        <f>IFERROR(IF(E5811="","",VLOOKUP(D5811,Saldo!$P$8:$Q$1009,2,FALSE)),"")</f>
        <v/>
      </c>
      <c r="K5811" s="76"/>
      <c r="L5811" s="74" t="str">
        <f t="shared" si="180"/>
        <v/>
      </c>
    </row>
    <row r="5812" spans="1:12" ht="18.95" customHeight="1" x14ac:dyDescent="0.25">
      <c r="A5812" s="52"/>
      <c r="C5812" s="185"/>
      <c r="D5812" s="76"/>
      <c r="E5812" s="76" t="str">
        <f>IF(D5812="","",IFERROR(VLOOKUP(D5812,Cadastro!$C$9:$D$1009,2,FALSE),"NOT FOUND"))</f>
        <v/>
      </c>
      <c r="F5812" s="76"/>
      <c r="G5812" s="94"/>
      <c r="H5812" s="97"/>
      <c r="I5812" s="77">
        <f t="shared" si="181"/>
        <v>0</v>
      </c>
      <c r="J5812" s="78" t="str">
        <f>IFERROR(IF(E5812="","",VLOOKUP(D5812,Saldo!$P$8:$Q$1009,2,FALSE)),"")</f>
        <v/>
      </c>
      <c r="K5812" s="76"/>
      <c r="L5812" s="74" t="str">
        <f t="shared" si="180"/>
        <v/>
      </c>
    </row>
    <row r="5813" spans="1:12" ht="18.95" customHeight="1" x14ac:dyDescent="0.25">
      <c r="A5813" s="52"/>
      <c r="C5813" s="185"/>
      <c r="D5813" s="76"/>
      <c r="E5813" s="76" t="str">
        <f>IF(D5813="","",IFERROR(VLOOKUP(D5813,Cadastro!$C$9:$D$1009,2,FALSE),"NOT FOUND"))</f>
        <v/>
      </c>
      <c r="F5813" s="76"/>
      <c r="G5813" s="94"/>
      <c r="H5813" s="97"/>
      <c r="I5813" s="77">
        <f t="shared" si="181"/>
        <v>0</v>
      </c>
      <c r="J5813" s="78" t="str">
        <f>IFERROR(IF(E5813="","",VLOOKUP(D5813,Saldo!$P$8:$Q$1009,2,FALSE)),"")</f>
        <v/>
      </c>
      <c r="K5813" s="76"/>
      <c r="L5813" s="74" t="str">
        <f t="shared" si="180"/>
        <v/>
      </c>
    </row>
    <row r="5814" spans="1:12" ht="18.95" customHeight="1" x14ac:dyDescent="0.25">
      <c r="A5814" s="52"/>
      <c r="C5814" s="185"/>
      <c r="D5814" s="76"/>
      <c r="E5814" s="76" t="str">
        <f>IF(D5814="","",IFERROR(VLOOKUP(D5814,Cadastro!$C$9:$D$1009,2,FALSE),"NOT FOUND"))</f>
        <v/>
      </c>
      <c r="F5814" s="76"/>
      <c r="G5814" s="94"/>
      <c r="H5814" s="97"/>
      <c r="I5814" s="77">
        <f t="shared" si="181"/>
        <v>0</v>
      </c>
      <c r="J5814" s="78" t="str">
        <f>IFERROR(IF(E5814="","",VLOOKUP(D5814,Saldo!$P$8:$Q$1009,2,FALSE)),"")</f>
        <v/>
      </c>
      <c r="K5814" s="76"/>
      <c r="L5814" s="74" t="str">
        <f t="shared" si="180"/>
        <v/>
      </c>
    </row>
    <row r="5815" spans="1:12" ht="18.95" customHeight="1" x14ac:dyDescent="0.25">
      <c r="A5815" s="52"/>
      <c r="C5815" s="185"/>
      <c r="D5815" s="76"/>
      <c r="E5815" s="76" t="str">
        <f>IF(D5815="","",IFERROR(VLOOKUP(D5815,Cadastro!$C$9:$D$1009,2,FALSE),"NOT FOUND"))</f>
        <v/>
      </c>
      <c r="F5815" s="76"/>
      <c r="G5815" s="94"/>
      <c r="H5815" s="97"/>
      <c r="I5815" s="77">
        <f t="shared" si="181"/>
        <v>0</v>
      </c>
      <c r="J5815" s="78" t="str">
        <f>IFERROR(IF(E5815="","",VLOOKUP(D5815,Saldo!$P$8:$Q$1009,2,FALSE)),"")</f>
        <v/>
      </c>
      <c r="K5815" s="76"/>
      <c r="L5815" s="74" t="str">
        <f t="shared" si="180"/>
        <v/>
      </c>
    </row>
    <row r="5816" spans="1:12" ht="18.95" customHeight="1" x14ac:dyDescent="0.25">
      <c r="A5816" s="52"/>
      <c r="C5816" s="185"/>
      <c r="D5816" s="76"/>
      <c r="E5816" s="76" t="str">
        <f>IF(D5816="","",IFERROR(VLOOKUP(D5816,Cadastro!$C$9:$D$1009,2,FALSE),"NOT FOUND"))</f>
        <v/>
      </c>
      <c r="F5816" s="76"/>
      <c r="G5816" s="94"/>
      <c r="H5816" s="97"/>
      <c r="I5816" s="77">
        <f t="shared" si="181"/>
        <v>0</v>
      </c>
      <c r="J5816" s="78" t="str">
        <f>IFERROR(IF(E5816="","",VLOOKUP(D5816,Saldo!$P$8:$Q$1009,2,FALSE)),"")</f>
        <v/>
      </c>
      <c r="K5816" s="76"/>
      <c r="L5816" s="74" t="str">
        <f t="shared" si="180"/>
        <v/>
      </c>
    </row>
    <row r="5817" spans="1:12" ht="18.95" customHeight="1" x14ac:dyDescent="0.25">
      <c r="A5817" s="52"/>
      <c r="C5817" s="185"/>
      <c r="D5817" s="76"/>
      <c r="E5817" s="76" t="str">
        <f>IF(D5817="","",IFERROR(VLOOKUP(D5817,Cadastro!$C$9:$D$1009,2,FALSE),"NOT FOUND"))</f>
        <v/>
      </c>
      <c r="F5817" s="76"/>
      <c r="G5817" s="94"/>
      <c r="H5817" s="97"/>
      <c r="I5817" s="77">
        <f t="shared" si="181"/>
        <v>0</v>
      </c>
      <c r="J5817" s="78" t="str">
        <f>IFERROR(IF(E5817="","",VLOOKUP(D5817,Saldo!$P$8:$Q$1009,2,FALSE)),"")</f>
        <v/>
      </c>
      <c r="K5817" s="76"/>
      <c r="L5817" s="74" t="str">
        <f t="shared" si="180"/>
        <v/>
      </c>
    </row>
    <row r="5818" spans="1:12" ht="18.95" customHeight="1" x14ac:dyDescent="0.25">
      <c r="A5818" s="52"/>
      <c r="C5818" s="185"/>
      <c r="D5818" s="76"/>
      <c r="E5818" s="76" t="str">
        <f>IF(D5818="","",IFERROR(VLOOKUP(D5818,Cadastro!$C$9:$D$1009,2,FALSE),"NOT FOUND"))</f>
        <v/>
      </c>
      <c r="F5818" s="76"/>
      <c r="G5818" s="94"/>
      <c r="H5818" s="97"/>
      <c r="I5818" s="77">
        <f t="shared" si="181"/>
        <v>0</v>
      </c>
      <c r="J5818" s="78" t="str">
        <f>IFERROR(IF(E5818="","",VLOOKUP(D5818,Saldo!$P$8:$Q$1009,2,FALSE)),"")</f>
        <v/>
      </c>
      <c r="K5818" s="76"/>
      <c r="L5818" s="74" t="str">
        <f t="shared" si="180"/>
        <v/>
      </c>
    </row>
    <row r="5819" spans="1:12" ht="18.95" customHeight="1" x14ac:dyDescent="0.25">
      <c r="A5819" s="52"/>
      <c r="C5819" s="185"/>
      <c r="D5819" s="76"/>
      <c r="E5819" s="76" t="str">
        <f>IF(D5819="","",IFERROR(VLOOKUP(D5819,Cadastro!$C$9:$D$1009,2,FALSE),"NOT FOUND"))</f>
        <v/>
      </c>
      <c r="F5819" s="76"/>
      <c r="G5819" s="94"/>
      <c r="H5819" s="97"/>
      <c r="I5819" s="77">
        <f t="shared" si="181"/>
        <v>0</v>
      </c>
      <c r="J5819" s="78" t="str">
        <f>IFERROR(IF(E5819="","",VLOOKUP(D5819,Saldo!$P$8:$Q$1009,2,FALSE)),"")</f>
        <v/>
      </c>
      <c r="K5819" s="76"/>
      <c r="L5819" s="74" t="str">
        <f t="shared" si="180"/>
        <v/>
      </c>
    </row>
    <row r="5820" spans="1:12" ht="18.95" customHeight="1" x14ac:dyDescent="0.25">
      <c r="A5820" s="52"/>
      <c r="C5820" s="185"/>
      <c r="D5820" s="76"/>
      <c r="E5820" s="76" t="str">
        <f>IF(D5820="","",IFERROR(VLOOKUP(D5820,Cadastro!$C$9:$D$1009,2,FALSE),"NOT FOUND"))</f>
        <v/>
      </c>
      <c r="F5820" s="76"/>
      <c r="G5820" s="94"/>
      <c r="H5820" s="97"/>
      <c r="I5820" s="77">
        <f t="shared" si="181"/>
        <v>0</v>
      </c>
      <c r="J5820" s="78" t="str">
        <f>IFERROR(IF(E5820="","",VLOOKUP(D5820,Saldo!$P$8:$Q$1009,2,FALSE)),"")</f>
        <v/>
      </c>
      <c r="K5820" s="76"/>
      <c r="L5820" s="74" t="str">
        <f t="shared" si="180"/>
        <v/>
      </c>
    </row>
    <row r="5821" spans="1:12" ht="18.95" customHeight="1" x14ac:dyDescent="0.25">
      <c r="A5821" s="52"/>
      <c r="C5821" s="185"/>
      <c r="D5821" s="76"/>
      <c r="E5821" s="76" t="str">
        <f>IF(D5821="","",IFERROR(VLOOKUP(D5821,Cadastro!$C$9:$D$1009,2,FALSE),"NOT FOUND"))</f>
        <v/>
      </c>
      <c r="F5821" s="76"/>
      <c r="G5821" s="94"/>
      <c r="H5821" s="97"/>
      <c r="I5821" s="77">
        <f t="shared" si="181"/>
        <v>0</v>
      </c>
      <c r="J5821" s="78" t="str">
        <f>IFERROR(IF(E5821="","",VLOOKUP(D5821,Saldo!$P$8:$Q$1009,2,FALSE)),"")</f>
        <v/>
      </c>
      <c r="K5821" s="76"/>
      <c r="L5821" s="74" t="str">
        <f t="shared" si="180"/>
        <v/>
      </c>
    </row>
    <row r="5822" spans="1:12" ht="18.95" customHeight="1" x14ac:dyDescent="0.25">
      <c r="A5822" s="52"/>
      <c r="C5822" s="185"/>
      <c r="D5822" s="76"/>
      <c r="E5822" s="76" t="str">
        <f>IF(D5822="","",IFERROR(VLOOKUP(D5822,Cadastro!$C$9:$D$1009,2,FALSE),"NOT FOUND"))</f>
        <v/>
      </c>
      <c r="F5822" s="76"/>
      <c r="G5822" s="94"/>
      <c r="H5822" s="97"/>
      <c r="I5822" s="77">
        <f t="shared" si="181"/>
        <v>0</v>
      </c>
      <c r="J5822" s="78" t="str">
        <f>IFERROR(IF(E5822="","",VLOOKUP(D5822,Saldo!$P$8:$Q$1009,2,FALSE)),"")</f>
        <v/>
      </c>
      <c r="K5822" s="76"/>
      <c r="L5822" s="74" t="str">
        <f t="shared" si="180"/>
        <v/>
      </c>
    </row>
    <row r="5823" spans="1:12" ht="18.95" customHeight="1" x14ac:dyDescent="0.25">
      <c r="A5823" s="52"/>
      <c r="C5823" s="185"/>
      <c r="D5823" s="76"/>
      <c r="E5823" s="76" t="str">
        <f>IF(D5823="","",IFERROR(VLOOKUP(D5823,Cadastro!$C$9:$D$1009,2,FALSE),"NOT FOUND"))</f>
        <v/>
      </c>
      <c r="F5823" s="76"/>
      <c r="G5823" s="94"/>
      <c r="H5823" s="97"/>
      <c r="I5823" s="77">
        <f t="shared" si="181"/>
        <v>0</v>
      </c>
      <c r="J5823" s="78" t="str">
        <f>IFERROR(IF(E5823="","",VLOOKUP(D5823,Saldo!$P$8:$Q$1009,2,FALSE)),"")</f>
        <v/>
      </c>
      <c r="K5823" s="76"/>
      <c r="L5823" s="74" t="str">
        <f t="shared" si="180"/>
        <v/>
      </c>
    </row>
    <row r="5824" spans="1:12" ht="18.95" customHeight="1" x14ac:dyDescent="0.25">
      <c r="A5824" s="52"/>
      <c r="C5824" s="185"/>
      <c r="D5824" s="76"/>
      <c r="E5824" s="76" t="str">
        <f>IF(D5824="","",IFERROR(VLOOKUP(D5824,Cadastro!$C$9:$D$1009,2,FALSE),"NOT FOUND"))</f>
        <v/>
      </c>
      <c r="F5824" s="76"/>
      <c r="G5824" s="94"/>
      <c r="H5824" s="97"/>
      <c r="I5824" s="77">
        <f t="shared" si="181"/>
        <v>0</v>
      </c>
      <c r="J5824" s="78" t="str">
        <f>IFERROR(IF(E5824="","",VLOOKUP(D5824,Saldo!$P$8:$Q$1009,2,FALSE)),"")</f>
        <v/>
      </c>
      <c r="K5824" s="76"/>
      <c r="L5824" s="74" t="str">
        <f t="shared" si="180"/>
        <v/>
      </c>
    </row>
    <row r="5825" spans="1:12" ht="18.95" customHeight="1" x14ac:dyDescent="0.25">
      <c r="A5825" s="52"/>
      <c r="C5825" s="185"/>
      <c r="D5825" s="76"/>
      <c r="E5825" s="76" t="str">
        <f>IF(D5825="","",IFERROR(VLOOKUP(D5825,Cadastro!$C$9:$D$1009,2,FALSE),"NOT FOUND"))</f>
        <v/>
      </c>
      <c r="F5825" s="76"/>
      <c r="G5825" s="94"/>
      <c r="H5825" s="97"/>
      <c r="I5825" s="77">
        <f t="shared" si="181"/>
        <v>0</v>
      </c>
      <c r="J5825" s="78" t="str">
        <f>IFERROR(IF(E5825="","",VLOOKUP(D5825,Saldo!$P$8:$Q$1009,2,FALSE)),"")</f>
        <v/>
      </c>
      <c r="K5825" s="76"/>
      <c r="L5825" s="74" t="str">
        <f t="shared" si="180"/>
        <v/>
      </c>
    </row>
    <row r="5826" spans="1:12" ht="18.95" customHeight="1" x14ac:dyDescent="0.25">
      <c r="A5826" s="52"/>
      <c r="C5826" s="185"/>
      <c r="D5826" s="76"/>
      <c r="E5826" s="76" t="str">
        <f>IF(D5826="","",IFERROR(VLOOKUP(D5826,Cadastro!$C$9:$D$1009,2,FALSE),"NOT FOUND"))</f>
        <v/>
      </c>
      <c r="F5826" s="76"/>
      <c r="G5826" s="94"/>
      <c r="H5826" s="97"/>
      <c r="I5826" s="77">
        <f t="shared" si="181"/>
        <v>0</v>
      </c>
      <c r="J5826" s="78" t="str">
        <f>IFERROR(IF(E5826="","",VLOOKUP(D5826,Saldo!$P$8:$Q$1009,2,FALSE)),"")</f>
        <v/>
      </c>
      <c r="K5826" s="76"/>
      <c r="L5826" s="74" t="str">
        <f t="shared" si="180"/>
        <v/>
      </c>
    </row>
    <row r="5827" spans="1:12" ht="18.95" customHeight="1" x14ac:dyDescent="0.25">
      <c r="A5827" s="52"/>
      <c r="C5827" s="185"/>
      <c r="D5827" s="76"/>
      <c r="E5827" s="76" t="str">
        <f>IF(D5827="","",IFERROR(VLOOKUP(D5827,Cadastro!$C$9:$D$1009,2,FALSE),"NOT FOUND"))</f>
        <v/>
      </c>
      <c r="F5827" s="76"/>
      <c r="G5827" s="94"/>
      <c r="H5827" s="97"/>
      <c r="I5827" s="77">
        <f t="shared" si="181"/>
        <v>0</v>
      </c>
      <c r="J5827" s="78" t="str">
        <f>IFERROR(IF(E5827="","",VLOOKUP(D5827,Saldo!$P$8:$Q$1009,2,FALSE)),"")</f>
        <v/>
      </c>
      <c r="K5827" s="76"/>
      <c r="L5827" s="74" t="str">
        <f t="shared" si="180"/>
        <v/>
      </c>
    </row>
    <row r="5828" spans="1:12" ht="18.95" customHeight="1" x14ac:dyDescent="0.25">
      <c r="A5828" s="52"/>
      <c r="C5828" s="185"/>
      <c r="D5828" s="76"/>
      <c r="E5828" s="76" t="str">
        <f>IF(D5828="","",IFERROR(VLOOKUP(D5828,Cadastro!$C$9:$D$1009,2,FALSE),"NOT FOUND"))</f>
        <v/>
      </c>
      <c r="F5828" s="76"/>
      <c r="G5828" s="94"/>
      <c r="H5828" s="97"/>
      <c r="I5828" s="77">
        <f t="shared" si="181"/>
        <v>0</v>
      </c>
      <c r="J5828" s="78" t="str">
        <f>IFERROR(IF(E5828="","",VLOOKUP(D5828,Saldo!$P$8:$Q$1009,2,FALSE)),"")</f>
        <v/>
      </c>
      <c r="K5828" s="76"/>
      <c r="L5828" s="74" t="str">
        <f t="shared" si="180"/>
        <v/>
      </c>
    </row>
    <row r="5829" spans="1:12" ht="18.95" customHeight="1" x14ac:dyDescent="0.25">
      <c r="A5829" s="52"/>
      <c r="C5829" s="185"/>
      <c r="D5829" s="76"/>
      <c r="E5829" s="76" t="str">
        <f>IF(D5829="","",IFERROR(VLOOKUP(D5829,Cadastro!$C$9:$D$1009,2,FALSE),"NOT FOUND"))</f>
        <v/>
      </c>
      <c r="F5829" s="76"/>
      <c r="G5829" s="94"/>
      <c r="H5829" s="97"/>
      <c r="I5829" s="77">
        <f t="shared" si="181"/>
        <v>0</v>
      </c>
      <c r="J5829" s="78" t="str">
        <f>IFERROR(IF(E5829="","",VLOOKUP(D5829,Saldo!$P$8:$Q$1009,2,FALSE)),"")</f>
        <v/>
      </c>
      <c r="K5829" s="76"/>
      <c r="L5829" s="74" t="str">
        <f t="shared" si="180"/>
        <v/>
      </c>
    </row>
    <row r="5830" spans="1:12" ht="18.95" customHeight="1" x14ac:dyDescent="0.25">
      <c r="A5830" s="52"/>
      <c r="C5830" s="185"/>
      <c r="D5830" s="76"/>
      <c r="E5830" s="76" t="str">
        <f>IF(D5830="","",IFERROR(VLOOKUP(D5830,Cadastro!$C$9:$D$1009,2,FALSE),"NOT FOUND"))</f>
        <v/>
      </c>
      <c r="F5830" s="76"/>
      <c r="G5830" s="94"/>
      <c r="H5830" s="97"/>
      <c r="I5830" s="77">
        <f t="shared" si="181"/>
        <v>0</v>
      </c>
      <c r="J5830" s="78" t="str">
        <f>IFERROR(IF(E5830="","",VLOOKUP(D5830,Saldo!$P$8:$Q$1009,2,FALSE)),"")</f>
        <v/>
      </c>
      <c r="K5830" s="76"/>
      <c r="L5830" s="74" t="str">
        <f t="shared" si="180"/>
        <v/>
      </c>
    </row>
    <row r="5831" spans="1:12" ht="18.95" customHeight="1" x14ac:dyDescent="0.25">
      <c r="A5831" s="52"/>
      <c r="C5831" s="185"/>
      <c r="D5831" s="76"/>
      <c r="E5831" s="76" t="str">
        <f>IF(D5831="","",IFERROR(VLOOKUP(D5831,Cadastro!$C$9:$D$1009,2,FALSE),"NOT FOUND"))</f>
        <v/>
      </c>
      <c r="F5831" s="76"/>
      <c r="G5831" s="94"/>
      <c r="H5831" s="97"/>
      <c r="I5831" s="77">
        <f t="shared" si="181"/>
        <v>0</v>
      </c>
      <c r="J5831" s="78" t="str">
        <f>IFERROR(IF(E5831="","",VLOOKUP(D5831,Saldo!$P$8:$Q$1009,2,FALSE)),"")</f>
        <v/>
      </c>
      <c r="K5831" s="76"/>
      <c r="L5831" s="74" t="str">
        <f t="shared" si="180"/>
        <v/>
      </c>
    </row>
    <row r="5832" spans="1:12" ht="18.95" customHeight="1" x14ac:dyDescent="0.25">
      <c r="A5832" s="52"/>
      <c r="C5832" s="185"/>
      <c r="D5832" s="76"/>
      <c r="E5832" s="76" t="str">
        <f>IF(D5832="","",IFERROR(VLOOKUP(D5832,Cadastro!$C$9:$D$1009,2,FALSE),"NOT FOUND"))</f>
        <v/>
      </c>
      <c r="F5832" s="76"/>
      <c r="G5832" s="94"/>
      <c r="H5832" s="97"/>
      <c r="I5832" s="77">
        <f t="shared" si="181"/>
        <v>0</v>
      </c>
      <c r="J5832" s="78" t="str">
        <f>IFERROR(IF(E5832="","",VLOOKUP(D5832,Saldo!$P$8:$Q$1009,2,FALSE)),"")</f>
        <v/>
      </c>
      <c r="K5832" s="76"/>
      <c r="L5832" s="74" t="str">
        <f t="shared" si="180"/>
        <v/>
      </c>
    </row>
    <row r="5833" spans="1:12" ht="18.95" customHeight="1" x14ac:dyDescent="0.25">
      <c r="A5833" s="52"/>
      <c r="C5833" s="185"/>
      <c r="D5833" s="76"/>
      <c r="E5833" s="76" t="str">
        <f>IF(D5833="","",IFERROR(VLOOKUP(D5833,Cadastro!$C$9:$D$1009,2,FALSE),"NOT FOUND"))</f>
        <v/>
      </c>
      <c r="F5833" s="76"/>
      <c r="G5833" s="94"/>
      <c r="H5833" s="97"/>
      <c r="I5833" s="77">
        <f t="shared" si="181"/>
        <v>0</v>
      </c>
      <c r="J5833" s="78" t="str">
        <f>IFERROR(IF(E5833="","",VLOOKUP(D5833,Saldo!$P$8:$Q$1009,2,FALSE)),"")</f>
        <v/>
      </c>
      <c r="K5833" s="76"/>
      <c r="L5833" s="74" t="str">
        <f t="shared" ref="L5833:L5896" si="182">IF(C5833="","",MONTH(C5833))</f>
        <v/>
      </c>
    </row>
    <row r="5834" spans="1:12" ht="18.95" customHeight="1" x14ac:dyDescent="0.25">
      <c r="A5834" s="52"/>
      <c r="C5834" s="185"/>
      <c r="D5834" s="76"/>
      <c r="E5834" s="76" t="str">
        <f>IF(D5834="","",IFERROR(VLOOKUP(D5834,Cadastro!$C$9:$D$1009,2,FALSE),"NOT FOUND"))</f>
        <v/>
      </c>
      <c r="F5834" s="76"/>
      <c r="G5834" s="94"/>
      <c r="H5834" s="97"/>
      <c r="I5834" s="77">
        <f t="shared" ref="I5834:I5897" si="183">IFERROR(G5834*H5834,"Check if QTY and Value are both valid")</f>
        <v>0</v>
      </c>
      <c r="J5834" s="78" t="str">
        <f>IFERROR(IF(E5834="","",VLOOKUP(D5834,Saldo!$P$8:$Q$1009,2,FALSE)),"")</f>
        <v/>
      </c>
      <c r="K5834" s="76"/>
      <c r="L5834" s="74" t="str">
        <f t="shared" si="182"/>
        <v/>
      </c>
    </row>
    <row r="5835" spans="1:12" ht="18.95" customHeight="1" x14ac:dyDescent="0.25">
      <c r="A5835" s="52"/>
      <c r="C5835" s="185"/>
      <c r="D5835" s="76"/>
      <c r="E5835" s="76" t="str">
        <f>IF(D5835="","",IFERROR(VLOOKUP(D5835,Cadastro!$C$9:$D$1009,2,FALSE),"NOT FOUND"))</f>
        <v/>
      </c>
      <c r="F5835" s="76"/>
      <c r="G5835" s="94"/>
      <c r="H5835" s="97"/>
      <c r="I5835" s="77">
        <f t="shared" si="183"/>
        <v>0</v>
      </c>
      <c r="J5835" s="78" t="str">
        <f>IFERROR(IF(E5835="","",VLOOKUP(D5835,Saldo!$P$8:$Q$1009,2,FALSE)),"")</f>
        <v/>
      </c>
      <c r="K5835" s="76"/>
      <c r="L5835" s="74" t="str">
        <f t="shared" si="182"/>
        <v/>
      </c>
    </row>
    <row r="5836" spans="1:12" ht="18.95" customHeight="1" x14ac:dyDescent="0.25">
      <c r="A5836" s="52"/>
      <c r="C5836" s="185"/>
      <c r="D5836" s="76"/>
      <c r="E5836" s="76" t="str">
        <f>IF(D5836="","",IFERROR(VLOOKUP(D5836,Cadastro!$C$9:$D$1009,2,FALSE),"NOT FOUND"))</f>
        <v/>
      </c>
      <c r="F5836" s="76"/>
      <c r="G5836" s="94"/>
      <c r="H5836" s="97"/>
      <c r="I5836" s="77">
        <f t="shared" si="183"/>
        <v>0</v>
      </c>
      <c r="J5836" s="78" t="str">
        <f>IFERROR(IF(E5836="","",VLOOKUP(D5836,Saldo!$P$8:$Q$1009,2,FALSE)),"")</f>
        <v/>
      </c>
      <c r="K5836" s="76"/>
      <c r="L5836" s="74" t="str">
        <f t="shared" si="182"/>
        <v/>
      </c>
    </row>
    <row r="5837" spans="1:12" ht="18.95" customHeight="1" x14ac:dyDescent="0.25">
      <c r="A5837" s="52"/>
      <c r="C5837" s="185"/>
      <c r="D5837" s="76"/>
      <c r="E5837" s="76" t="str">
        <f>IF(D5837="","",IFERROR(VLOOKUP(D5837,Cadastro!$C$9:$D$1009,2,FALSE),"NOT FOUND"))</f>
        <v/>
      </c>
      <c r="F5837" s="76"/>
      <c r="G5837" s="94"/>
      <c r="H5837" s="97"/>
      <c r="I5837" s="77">
        <f t="shared" si="183"/>
        <v>0</v>
      </c>
      <c r="J5837" s="78" t="str">
        <f>IFERROR(IF(E5837="","",VLOOKUP(D5837,Saldo!$P$8:$Q$1009,2,FALSE)),"")</f>
        <v/>
      </c>
      <c r="K5837" s="76"/>
      <c r="L5837" s="74" t="str">
        <f t="shared" si="182"/>
        <v/>
      </c>
    </row>
    <row r="5838" spans="1:12" ht="18.95" customHeight="1" x14ac:dyDescent="0.25">
      <c r="A5838" s="52"/>
      <c r="C5838" s="185"/>
      <c r="D5838" s="76"/>
      <c r="E5838" s="76" t="str">
        <f>IF(D5838="","",IFERROR(VLOOKUP(D5838,Cadastro!$C$9:$D$1009,2,FALSE),"NOT FOUND"))</f>
        <v/>
      </c>
      <c r="F5838" s="76"/>
      <c r="G5838" s="94"/>
      <c r="H5838" s="97"/>
      <c r="I5838" s="77">
        <f t="shared" si="183"/>
        <v>0</v>
      </c>
      <c r="J5838" s="78" t="str">
        <f>IFERROR(IF(E5838="","",VLOOKUP(D5838,Saldo!$P$8:$Q$1009,2,FALSE)),"")</f>
        <v/>
      </c>
      <c r="K5838" s="76"/>
      <c r="L5838" s="74" t="str">
        <f t="shared" si="182"/>
        <v/>
      </c>
    </row>
    <row r="5839" spans="1:12" ht="18.95" customHeight="1" x14ac:dyDescent="0.25">
      <c r="A5839" s="52"/>
      <c r="C5839" s="185"/>
      <c r="D5839" s="76"/>
      <c r="E5839" s="76" t="str">
        <f>IF(D5839="","",IFERROR(VLOOKUP(D5839,Cadastro!$C$9:$D$1009,2,FALSE),"NOT FOUND"))</f>
        <v/>
      </c>
      <c r="F5839" s="76"/>
      <c r="G5839" s="94"/>
      <c r="H5839" s="97"/>
      <c r="I5839" s="77">
        <f t="shared" si="183"/>
        <v>0</v>
      </c>
      <c r="J5839" s="78" t="str">
        <f>IFERROR(IF(E5839="","",VLOOKUP(D5839,Saldo!$P$8:$Q$1009,2,FALSE)),"")</f>
        <v/>
      </c>
      <c r="K5839" s="76"/>
      <c r="L5839" s="74" t="str">
        <f t="shared" si="182"/>
        <v/>
      </c>
    </row>
    <row r="5840" spans="1:12" ht="18.95" customHeight="1" x14ac:dyDescent="0.25">
      <c r="A5840" s="52"/>
      <c r="C5840" s="185"/>
      <c r="D5840" s="76"/>
      <c r="E5840" s="76" t="str">
        <f>IF(D5840="","",IFERROR(VLOOKUP(D5840,Cadastro!$C$9:$D$1009,2,FALSE),"NOT FOUND"))</f>
        <v/>
      </c>
      <c r="F5840" s="76"/>
      <c r="G5840" s="94"/>
      <c r="H5840" s="97"/>
      <c r="I5840" s="77">
        <f t="shared" si="183"/>
        <v>0</v>
      </c>
      <c r="J5840" s="78" t="str">
        <f>IFERROR(IF(E5840="","",VLOOKUP(D5840,Saldo!$P$8:$Q$1009,2,FALSE)),"")</f>
        <v/>
      </c>
      <c r="K5840" s="76"/>
      <c r="L5840" s="74" t="str">
        <f t="shared" si="182"/>
        <v/>
      </c>
    </row>
    <row r="5841" spans="1:12" ht="18.95" customHeight="1" x14ac:dyDescent="0.25">
      <c r="A5841" s="52"/>
      <c r="C5841" s="185"/>
      <c r="D5841" s="76"/>
      <c r="E5841" s="76" t="str">
        <f>IF(D5841="","",IFERROR(VLOOKUP(D5841,Cadastro!$C$9:$D$1009,2,FALSE),"NOT FOUND"))</f>
        <v/>
      </c>
      <c r="F5841" s="76"/>
      <c r="G5841" s="94"/>
      <c r="H5841" s="97"/>
      <c r="I5841" s="77">
        <f t="shared" si="183"/>
        <v>0</v>
      </c>
      <c r="J5841" s="78" t="str">
        <f>IFERROR(IF(E5841="","",VLOOKUP(D5841,Saldo!$P$8:$Q$1009,2,FALSE)),"")</f>
        <v/>
      </c>
      <c r="K5841" s="76"/>
      <c r="L5841" s="74" t="str">
        <f t="shared" si="182"/>
        <v/>
      </c>
    </row>
    <row r="5842" spans="1:12" ht="18.95" customHeight="1" x14ac:dyDescent="0.25">
      <c r="A5842" s="52"/>
      <c r="C5842" s="185"/>
      <c r="D5842" s="76"/>
      <c r="E5842" s="76" t="str">
        <f>IF(D5842="","",IFERROR(VLOOKUP(D5842,Cadastro!$C$9:$D$1009,2,FALSE),"NOT FOUND"))</f>
        <v/>
      </c>
      <c r="F5842" s="76"/>
      <c r="G5842" s="94"/>
      <c r="H5842" s="97"/>
      <c r="I5842" s="77">
        <f t="shared" si="183"/>
        <v>0</v>
      </c>
      <c r="J5842" s="78" t="str">
        <f>IFERROR(IF(E5842="","",VLOOKUP(D5842,Saldo!$P$8:$Q$1009,2,FALSE)),"")</f>
        <v/>
      </c>
      <c r="K5842" s="76"/>
      <c r="L5842" s="74" t="str">
        <f t="shared" si="182"/>
        <v/>
      </c>
    </row>
    <row r="5843" spans="1:12" ht="18.95" customHeight="1" x14ac:dyDescent="0.25">
      <c r="A5843" s="52"/>
      <c r="C5843" s="185"/>
      <c r="D5843" s="76"/>
      <c r="E5843" s="76" t="str">
        <f>IF(D5843="","",IFERROR(VLOOKUP(D5843,Cadastro!$C$9:$D$1009,2,FALSE),"NOT FOUND"))</f>
        <v/>
      </c>
      <c r="F5843" s="76"/>
      <c r="G5843" s="94"/>
      <c r="H5843" s="97"/>
      <c r="I5843" s="77">
        <f t="shared" si="183"/>
        <v>0</v>
      </c>
      <c r="J5843" s="78" t="str">
        <f>IFERROR(IF(E5843="","",VLOOKUP(D5843,Saldo!$P$8:$Q$1009,2,FALSE)),"")</f>
        <v/>
      </c>
      <c r="K5843" s="76"/>
      <c r="L5843" s="74" t="str">
        <f t="shared" si="182"/>
        <v/>
      </c>
    </row>
    <row r="5844" spans="1:12" ht="18.95" customHeight="1" x14ac:dyDescent="0.25">
      <c r="A5844" s="52"/>
      <c r="C5844" s="185"/>
      <c r="D5844" s="76"/>
      <c r="E5844" s="76" t="str">
        <f>IF(D5844="","",IFERROR(VLOOKUP(D5844,Cadastro!$C$9:$D$1009,2,FALSE),"NOT FOUND"))</f>
        <v/>
      </c>
      <c r="F5844" s="76"/>
      <c r="G5844" s="94"/>
      <c r="H5844" s="97"/>
      <c r="I5844" s="77">
        <f t="shared" si="183"/>
        <v>0</v>
      </c>
      <c r="J5844" s="78" t="str">
        <f>IFERROR(IF(E5844="","",VLOOKUP(D5844,Saldo!$P$8:$Q$1009,2,FALSE)),"")</f>
        <v/>
      </c>
      <c r="K5844" s="76"/>
      <c r="L5844" s="74" t="str">
        <f t="shared" si="182"/>
        <v/>
      </c>
    </row>
    <row r="5845" spans="1:12" ht="18.95" customHeight="1" x14ac:dyDescent="0.25">
      <c r="A5845" s="52"/>
      <c r="C5845" s="185"/>
      <c r="D5845" s="76"/>
      <c r="E5845" s="76" t="str">
        <f>IF(D5845="","",IFERROR(VLOOKUP(D5845,Cadastro!$C$9:$D$1009,2,FALSE),"NOT FOUND"))</f>
        <v/>
      </c>
      <c r="F5845" s="76"/>
      <c r="G5845" s="94"/>
      <c r="H5845" s="97"/>
      <c r="I5845" s="77">
        <f t="shared" si="183"/>
        <v>0</v>
      </c>
      <c r="J5845" s="78" t="str">
        <f>IFERROR(IF(E5845="","",VLOOKUP(D5845,Saldo!$P$8:$Q$1009,2,FALSE)),"")</f>
        <v/>
      </c>
      <c r="K5845" s="76"/>
      <c r="L5845" s="74" t="str">
        <f t="shared" si="182"/>
        <v/>
      </c>
    </row>
    <row r="5846" spans="1:12" ht="18.95" customHeight="1" x14ac:dyDescent="0.25">
      <c r="A5846" s="52"/>
      <c r="C5846" s="185"/>
      <c r="D5846" s="76"/>
      <c r="E5846" s="76" t="str">
        <f>IF(D5846="","",IFERROR(VLOOKUP(D5846,Cadastro!$C$9:$D$1009,2,FALSE),"NOT FOUND"))</f>
        <v/>
      </c>
      <c r="F5846" s="76"/>
      <c r="G5846" s="94"/>
      <c r="H5846" s="97"/>
      <c r="I5846" s="77">
        <f t="shared" si="183"/>
        <v>0</v>
      </c>
      <c r="J5846" s="78" t="str">
        <f>IFERROR(IF(E5846="","",VLOOKUP(D5846,Saldo!$P$8:$Q$1009,2,FALSE)),"")</f>
        <v/>
      </c>
      <c r="K5846" s="76"/>
      <c r="L5846" s="74" t="str">
        <f t="shared" si="182"/>
        <v/>
      </c>
    </row>
    <row r="5847" spans="1:12" ht="18.95" customHeight="1" x14ac:dyDescent="0.25">
      <c r="A5847" s="52"/>
      <c r="C5847" s="185"/>
      <c r="D5847" s="76"/>
      <c r="E5847" s="76" t="str">
        <f>IF(D5847="","",IFERROR(VLOOKUP(D5847,Cadastro!$C$9:$D$1009,2,FALSE),"NOT FOUND"))</f>
        <v/>
      </c>
      <c r="F5847" s="76"/>
      <c r="G5847" s="94"/>
      <c r="H5847" s="97"/>
      <c r="I5847" s="77">
        <f t="shared" si="183"/>
        <v>0</v>
      </c>
      <c r="J5847" s="78" t="str">
        <f>IFERROR(IF(E5847="","",VLOOKUP(D5847,Saldo!$P$8:$Q$1009,2,FALSE)),"")</f>
        <v/>
      </c>
      <c r="K5847" s="76"/>
      <c r="L5847" s="74" t="str">
        <f t="shared" si="182"/>
        <v/>
      </c>
    </row>
    <row r="5848" spans="1:12" ht="18.95" customHeight="1" x14ac:dyDescent="0.25">
      <c r="A5848" s="52"/>
      <c r="C5848" s="185"/>
      <c r="D5848" s="76"/>
      <c r="E5848" s="76" t="str">
        <f>IF(D5848="","",IFERROR(VLOOKUP(D5848,Cadastro!$C$9:$D$1009,2,FALSE),"NOT FOUND"))</f>
        <v/>
      </c>
      <c r="F5848" s="76"/>
      <c r="G5848" s="94"/>
      <c r="H5848" s="97"/>
      <c r="I5848" s="77">
        <f t="shared" si="183"/>
        <v>0</v>
      </c>
      <c r="J5848" s="78" t="str">
        <f>IFERROR(IF(E5848="","",VLOOKUP(D5848,Saldo!$P$8:$Q$1009,2,FALSE)),"")</f>
        <v/>
      </c>
      <c r="K5848" s="76"/>
      <c r="L5848" s="74" t="str">
        <f t="shared" si="182"/>
        <v/>
      </c>
    </row>
    <row r="5849" spans="1:12" ht="18.95" customHeight="1" x14ac:dyDescent="0.25">
      <c r="A5849" s="52"/>
      <c r="C5849" s="185"/>
      <c r="D5849" s="76"/>
      <c r="E5849" s="76" t="str">
        <f>IF(D5849="","",IFERROR(VLOOKUP(D5849,Cadastro!$C$9:$D$1009,2,FALSE),"NOT FOUND"))</f>
        <v/>
      </c>
      <c r="F5849" s="76"/>
      <c r="G5849" s="94"/>
      <c r="H5849" s="97"/>
      <c r="I5849" s="77">
        <f t="shared" si="183"/>
        <v>0</v>
      </c>
      <c r="J5849" s="78" t="str">
        <f>IFERROR(IF(E5849="","",VLOOKUP(D5849,Saldo!$P$8:$Q$1009,2,FALSE)),"")</f>
        <v/>
      </c>
      <c r="K5849" s="76"/>
      <c r="L5849" s="74" t="str">
        <f t="shared" si="182"/>
        <v/>
      </c>
    </row>
    <row r="5850" spans="1:12" ht="18.95" customHeight="1" x14ac:dyDescent="0.25">
      <c r="A5850" s="52"/>
      <c r="C5850" s="185"/>
      <c r="D5850" s="76"/>
      <c r="E5850" s="76" t="str">
        <f>IF(D5850="","",IFERROR(VLOOKUP(D5850,Cadastro!$C$9:$D$1009,2,FALSE),"NOT FOUND"))</f>
        <v/>
      </c>
      <c r="F5850" s="76"/>
      <c r="G5850" s="94"/>
      <c r="H5850" s="97"/>
      <c r="I5850" s="77">
        <f t="shared" si="183"/>
        <v>0</v>
      </c>
      <c r="J5850" s="78" t="str">
        <f>IFERROR(IF(E5850="","",VLOOKUP(D5850,Saldo!$P$8:$Q$1009,2,FALSE)),"")</f>
        <v/>
      </c>
      <c r="K5850" s="76"/>
      <c r="L5850" s="74" t="str">
        <f t="shared" si="182"/>
        <v/>
      </c>
    </row>
    <row r="5851" spans="1:12" ht="18.95" customHeight="1" x14ac:dyDescent="0.25">
      <c r="A5851" s="52"/>
      <c r="C5851" s="185"/>
      <c r="D5851" s="76"/>
      <c r="E5851" s="76" t="str">
        <f>IF(D5851="","",IFERROR(VLOOKUP(D5851,Cadastro!$C$9:$D$1009,2,FALSE),"NOT FOUND"))</f>
        <v/>
      </c>
      <c r="F5851" s="76"/>
      <c r="G5851" s="94"/>
      <c r="H5851" s="97"/>
      <c r="I5851" s="77">
        <f t="shared" si="183"/>
        <v>0</v>
      </c>
      <c r="J5851" s="78" t="str">
        <f>IFERROR(IF(E5851="","",VLOOKUP(D5851,Saldo!$P$8:$Q$1009,2,FALSE)),"")</f>
        <v/>
      </c>
      <c r="K5851" s="76"/>
      <c r="L5851" s="74" t="str">
        <f t="shared" si="182"/>
        <v/>
      </c>
    </row>
    <row r="5852" spans="1:12" ht="18.95" customHeight="1" x14ac:dyDescent="0.25">
      <c r="A5852" s="52"/>
      <c r="C5852" s="185"/>
      <c r="D5852" s="76"/>
      <c r="E5852" s="76" t="str">
        <f>IF(D5852="","",IFERROR(VLOOKUP(D5852,Cadastro!$C$9:$D$1009,2,FALSE),"NOT FOUND"))</f>
        <v/>
      </c>
      <c r="F5852" s="76"/>
      <c r="G5852" s="94"/>
      <c r="H5852" s="97"/>
      <c r="I5852" s="77">
        <f t="shared" si="183"/>
        <v>0</v>
      </c>
      <c r="J5852" s="78" t="str">
        <f>IFERROR(IF(E5852="","",VLOOKUP(D5852,Saldo!$P$8:$Q$1009,2,FALSE)),"")</f>
        <v/>
      </c>
      <c r="K5852" s="76"/>
      <c r="L5852" s="74" t="str">
        <f t="shared" si="182"/>
        <v/>
      </c>
    </row>
    <row r="5853" spans="1:12" ht="18.95" customHeight="1" x14ac:dyDescent="0.25">
      <c r="A5853" s="52"/>
      <c r="C5853" s="185"/>
      <c r="D5853" s="76"/>
      <c r="E5853" s="76" t="str">
        <f>IF(D5853="","",IFERROR(VLOOKUP(D5853,Cadastro!$C$9:$D$1009,2,FALSE),"NOT FOUND"))</f>
        <v/>
      </c>
      <c r="F5853" s="76"/>
      <c r="G5853" s="94"/>
      <c r="H5853" s="97"/>
      <c r="I5853" s="77">
        <f t="shared" si="183"/>
        <v>0</v>
      </c>
      <c r="J5853" s="78" t="str">
        <f>IFERROR(IF(E5853="","",VLOOKUP(D5853,Saldo!$P$8:$Q$1009,2,FALSE)),"")</f>
        <v/>
      </c>
      <c r="K5853" s="76"/>
      <c r="L5853" s="74" t="str">
        <f t="shared" si="182"/>
        <v/>
      </c>
    </row>
    <row r="5854" spans="1:12" ht="18.95" customHeight="1" x14ac:dyDescent="0.25">
      <c r="A5854" s="52"/>
      <c r="C5854" s="185"/>
      <c r="D5854" s="76"/>
      <c r="E5854" s="76" t="str">
        <f>IF(D5854="","",IFERROR(VLOOKUP(D5854,Cadastro!$C$9:$D$1009,2,FALSE),"NOT FOUND"))</f>
        <v/>
      </c>
      <c r="F5854" s="76"/>
      <c r="G5854" s="94"/>
      <c r="H5854" s="97"/>
      <c r="I5854" s="77">
        <f t="shared" si="183"/>
        <v>0</v>
      </c>
      <c r="J5854" s="78" t="str">
        <f>IFERROR(IF(E5854="","",VLOOKUP(D5854,Saldo!$P$8:$Q$1009,2,FALSE)),"")</f>
        <v/>
      </c>
      <c r="K5854" s="76"/>
      <c r="L5854" s="74" t="str">
        <f t="shared" si="182"/>
        <v/>
      </c>
    </row>
    <row r="5855" spans="1:12" ht="18.95" customHeight="1" x14ac:dyDescent="0.25">
      <c r="A5855" s="52"/>
      <c r="C5855" s="185"/>
      <c r="D5855" s="76"/>
      <c r="E5855" s="76" t="str">
        <f>IF(D5855="","",IFERROR(VLOOKUP(D5855,Cadastro!$C$9:$D$1009,2,FALSE),"NOT FOUND"))</f>
        <v/>
      </c>
      <c r="F5855" s="76"/>
      <c r="G5855" s="94"/>
      <c r="H5855" s="97"/>
      <c r="I5855" s="77">
        <f t="shared" si="183"/>
        <v>0</v>
      </c>
      <c r="J5855" s="78" t="str">
        <f>IFERROR(IF(E5855="","",VLOOKUP(D5855,Saldo!$P$8:$Q$1009,2,FALSE)),"")</f>
        <v/>
      </c>
      <c r="K5855" s="76"/>
      <c r="L5855" s="74" t="str">
        <f t="shared" si="182"/>
        <v/>
      </c>
    </row>
    <row r="5856" spans="1:12" ht="18.95" customHeight="1" x14ac:dyDescent="0.25">
      <c r="A5856" s="52"/>
      <c r="C5856" s="185"/>
      <c r="D5856" s="76"/>
      <c r="E5856" s="76" t="str">
        <f>IF(D5856="","",IFERROR(VLOOKUP(D5856,Cadastro!$C$9:$D$1009,2,FALSE),"NOT FOUND"))</f>
        <v/>
      </c>
      <c r="F5856" s="76"/>
      <c r="G5856" s="94"/>
      <c r="H5856" s="97"/>
      <c r="I5856" s="77">
        <f t="shared" si="183"/>
        <v>0</v>
      </c>
      <c r="J5856" s="78" t="str">
        <f>IFERROR(IF(E5856="","",VLOOKUP(D5856,Saldo!$P$8:$Q$1009,2,FALSE)),"")</f>
        <v/>
      </c>
      <c r="K5856" s="76"/>
      <c r="L5856" s="74" t="str">
        <f t="shared" si="182"/>
        <v/>
      </c>
    </row>
    <row r="5857" spans="1:12" ht="18.95" customHeight="1" x14ac:dyDescent="0.25">
      <c r="A5857" s="52"/>
      <c r="C5857" s="185"/>
      <c r="D5857" s="76"/>
      <c r="E5857" s="76" t="str">
        <f>IF(D5857="","",IFERROR(VLOOKUP(D5857,Cadastro!$C$9:$D$1009,2,FALSE),"NOT FOUND"))</f>
        <v/>
      </c>
      <c r="F5857" s="76"/>
      <c r="G5857" s="94"/>
      <c r="H5857" s="97"/>
      <c r="I5857" s="77">
        <f t="shared" si="183"/>
        <v>0</v>
      </c>
      <c r="J5857" s="78" t="str">
        <f>IFERROR(IF(E5857="","",VLOOKUP(D5857,Saldo!$P$8:$Q$1009,2,FALSE)),"")</f>
        <v/>
      </c>
      <c r="K5857" s="76"/>
      <c r="L5857" s="74" t="str">
        <f t="shared" si="182"/>
        <v/>
      </c>
    </row>
    <row r="5858" spans="1:12" ht="18.95" customHeight="1" x14ac:dyDescent="0.25">
      <c r="A5858" s="52"/>
      <c r="C5858" s="185"/>
      <c r="D5858" s="76"/>
      <c r="E5858" s="76" t="str">
        <f>IF(D5858="","",IFERROR(VLOOKUP(D5858,Cadastro!$C$9:$D$1009,2,FALSE),"NOT FOUND"))</f>
        <v/>
      </c>
      <c r="F5858" s="76"/>
      <c r="G5858" s="94"/>
      <c r="H5858" s="97"/>
      <c r="I5858" s="77">
        <f t="shared" si="183"/>
        <v>0</v>
      </c>
      <c r="J5858" s="78" t="str">
        <f>IFERROR(IF(E5858="","",VLOOKUP(D5858,Saldo!$P$8:$Q$1009,2,FALSE)),"")</f>
        <v/>
      </c>
      <c r="K5858" s="76"/>
      <c r="L5858" s="74" t="str">
        <f t="shared" si="182"/>
        <v/>
      </c>
    </row>
    <row r="5859" spans="1:12" ht="18.95" customHeight="1" x14ac:dyDescent="0.25">
      <c r="A5859" s="52"/>
      <c r="C5859" s="185"/>
      <c r="D5859" s="76"/>
      <c r="E5859" s="76" t="str">
        <f>IF(D5859="","",IFERROR(VLOOKUP(D5859,Cadastro!$C$9:$D$1009,2,FALSE),"NOT FOUND"))</f>
        <v/>
      </c>
      <c r="F5859" s="76"/>
      <c r="G5859" s="94"/>
      <c r="H5859" s="97"/>
      <c r="I5859" s="77">
        <f t="shared" si="183"/>
        <v>0</v>
      </c>
      <c r="J5859" s="78" t="str">
        <f>IFERROR(IF(E5859="","",VLOOKUP(D5859,Saldo!$P$8:$Q$1009,2,FALSE)),"")</f>
        <v/>
      </c>
      <c r="K5859" s="76"/>
      <c r="L5859" s="74" t="str">
        <f t="shared" si="182"/>
        <v/>
      </c>
    </row>
    <row r="5860" spans="1:12" ht="18.95" customHeight="1" x14ac:dyDescent="0.25">
      <c r="A5860" s="52"/>
      <c r="C5860" s="185"/>
      <c r="D5860" s="76"/>
      <c r="E5860" s="76" t="str">
        <f>IF(D5860="","",IFERROR(VLOOKUP(D5860,Cadastro!$C$9:$D$1009,2,FALSE),"NOT FOUND"))</f>
        <v/>
      </c>
      <c r="F5860" s="76"/>
      <c r="G5860" s="94"/>
      <c r="H5860" s="97"/>
      <c r="I5860" s="77">
        <f t="shared" si="183"/>
        <v>0</v>
      </c>
      <c r="J5860" s="78" t="str">
        <f>IFERROR(IF(E5860="","",VLOOKUP(D5860,Saldo!$P$8:$Q$1009,2,FALSE)),"")</f>
        <v/>
      </c>
      <c r="K5860" s="76"/>
      <c r="L5860" s="74" t="str">
        <f t="shared" si="182"/>
        <v/>
      </c>
    </row>
    <row r="5861" spans="1:12" ht="18.95" customHeight="1" x14ac:dyDescent="0.25">
      <c r="A5861" s="52"/>
      <c r="C5861" s="185"/>
      <c r="D5861" s="76"/>
      <c r="E5861" s="76" t="str">
        <f>IF(D5861="","",IFERROR(VLOOKUP(D5861,Cadastro!$C$9:$D$1009,2,FALSE),"NOT FOUND"))</f>
        <v/>
      </c>
      <c r="F5861" s="76"/>
      <c r="G5861" s="94"/>
      <c r="H5861" s="97"/>
      <c r="I5861" s="77">
        <f t="shared" si="183"/>
        <v>0</v>
      </c>
      <c r="J5861" s="78" t="str">
        <f>IFERROR(IF(E5861="","",VLOOKUP(D5861,Saldo!$P$8:$Q$1009,2,FALSE)),"")</f>
        <v/>
      </c>
      <c r="K5861" s="76"/>
      <c r="L5861" s="74" t="str">
        <f t="shared" si="182"/>
        <v/>
      </c>
    </row>
    <row r="5862" spans="1:12" ht="18.95" customHeight="1" x14ac:dyDescent="0.25">
      <c r="A5862" s="52"/>
      <c r="C5862" s="185"/>
      <c r="D5862" s="76"/>
      <c r="E5862" s="76" t="str">
        <f>IF(D5862="","",IFERROR(VLOOKUP(D5862,Cadastro!$C$9:$D$1009,2,FALSE),"NOT FOUND"))</f>
        <v/>
      </c>
      <c r="F5862" s="76"/>
      <c r="G5862" s="94"/>
      <c r="H5862" s="97"/>
      <c r="I5862" s="77">
        <f t="shared" si="183"/>
        <v>0</v>
      </c>
      <c r="J5862" s="78" t="str">
        <f>IFERROR(IF(E5862="","",VLOOKUP(D5862,Saldo!$P$8:$Q$1009,2,FALSE)),"")</f>
        <v/>
      </c>
      <c r="K5862" s="76"/>
      <c r="L5862" s="74" t="str">
        <f t="shared" si="182"/>
        <v/>
      </c>
    </row>
    <row r="5863" spans="1:12" ht="18.95" customHeight="1" x14ac:dyDescent="0.25">
      <c r="A5863" s="52"/>
      <c r="C5863" s="185"/>
      <c r="D5863" s="76"/>
      <c r="E5863" s="76" t="str">
        <f>IF(D5863="","",IFERROR(VLOOKUP(D5863,Cadastro!$C$9:$D$1009,2,FALSE),"NOT FOUND"))</f>
        <v/>
      </c>
      <c r="F5863" s="76"/>
      <c r="G5863" s="94"/>
      <c r="H5863" s="97"/>
      <c r="I5863" s="77">
        <f t="shared" si="183"/>
        <v>0</v>
      </c>
      <c r="J5863" s="78" t="str">
        <f>IFERROR(IF(E5863="","",VLOOKUP(D5863,Saldo!$P$8:$Q$1009,2,FALSE)),"")</f>
        <v/>
      </c>
      <c r="K5863" s="76"/>
      <c r="L5863" s="74" t="str">
        <f t="shared" si="182"/>
        <v/>
      </c>
    </row>
    <row r="5864" spans="1:12" ht="18.95" customHeight="1" x14ac:dyDescent="0.25">
      <c r="A5864" s="52"/>
      <c r="C5864" s="185"/>
      <c r="D5864" s="76"/>
      <c r="E5864" s="76" t="str">
        <f>IF(D5864="","",IFERROR(VLOOKUP(D5864,Cadastro!$C$9:$D$1009,2,FALSE),"NOT FOUND"))</f>
        <v/>
      </c>
      <c r="F5864" s="76"/>
      <c r="G5864" s="94"/>
      <c r="H5864" s="97"/>
      <c r="I5864" s="77">
        <f t="shared" si="183"/>
        <v>0</v>
      </c>
      <c r="J5864" s="78" t="str">
        <f>IFERROR(IF(E5864="","",VLOOKUP(D5864,Saldo!$P$8:$Q$1009,2,FALSE)),"")</f>
        <v/>
      </c>
      <c r="K5864" s="76"/>
      <c r="L5864" s="74" t="str">
        <f t="shared" si="182"/>
        <v/>
      </c>
    </row>
    <row r="5865" spans="1:12" ht="18.95" customHeight="1" x14ac:dyDescent="0.25">
      <c r="A5865" s="52"/>
      <c r="C5865" s="185"/>
      <c r="D5865" s="76"/>
      <c r="E5865" s="76" t="str">
        <f>IF(D5865="","",IFERROR(VLOOKUP(D5865,Cadastro!$C$9:$D$1009,2,FALSE),"NOT FOUND"))</f>
        <v/>
      </c>
      <c r="F5865" s="76"/>
      <c r="G5865" s="94"/>
      <c r="H5865" s="97"/>
      <c r="I5865" s="77">
        <f t="shared" si="183"/>
        <v>0</v>
      </c>
      <c r="J5865" s="78" t="str">
        <f>IFERROR(IF(E5865="","",VLOOKUP(D5865,Saldo!$P$8:$Q$1009,2,FALSE)),"")</f>
        <v/>
      </c>
      <c r="K5865" s="76"/>
      <c r="L5865" s="74" t="str">
        <f t="shared" si="182"/>
        <v/>
      </c>
    </row>
    <row r="5866" spans="1:12" ht="18.95" customHeight="1" x14ac:dyDescent="0.25">
      <c r="A5866" s="52"/>
      <c r="C5866" s="185"/>
      <c r="D5866" s="76"/>
      <c r="E5866" s="76" t="str">
        <f>IF(D5866="","",IFERROR(VLOOKUP(D5866,Cadastro!$C$9:$D$1009,2,FALSE),"NOT FOUND"))</f>
        <v/>
      </c>
      <c r="F5866" s="76"/>
      <c r="G5866" s="94"/>
      <c r="H5866" s="97"/>
      <c r="I5866" s="77">
        <f t="shared" si="183"/>
        <v>0</v>
      </c>
      <c r="J5866" s="78" t="str">
        <f>IFERROR(IF(E5866="","",VLOOKUP(D5866,Saldo!$P$8:$Q$1009,2,FALSE)),"")</f>
        <v/>
      </c>
      <c r="K5866" s="76"/>
      <c r="L5866" s="74" t="str">
        <f t="shared" si="182"/>
        <v/>
      </c>
    </row>
    <row r="5867" spans="1:12" ht="18.95" customHeight="1" x14ac:dyDescent="0.25">
      <c r="A5867" s="52"/>
      <c r="C5867" s="185"/>
      <c r="D5867" s="76"/>
      <c r="E5867" s="76" t="str">
        <f>IF(D5867="","",IFERROR(VLOOKUP(D5867,Cadastro!$C$9:$D$1009,2,FALSE),"NOT FOUND"))</f>
        <v/>
      </c>
      <c r="F5867" s="76"/>
      <c r="G5867" s="94"/>
      <c r="H5867" s="97"/>
      <c r="I5867" s="77">
        <f t="shared" si="183"/>
        <v>0</v>
      </c>
      <c r="J5867" s="78" t="str">
        <f>IFERROR(IF(E5867="","",VLOOKUP(D5867,Saldo!$P$8:$Q$1009,2,FALSE)),"")</f>
        <v/>
      </c>
      <c r="K5867" s="76"/>
      <c r="L5867" s="74" t="str">
        <f t="shared" si="182"/>
        <v/>
      </c>
    </row>
    <row r="5868" spans="1:12" ht="18.95" customHeight="1" x14ac:dyDescent="0.25">
      <c r="A5868" s="52"/>
      <c r="C5868" s="185"/>
      <c r="D5868" s="76"/>
      <c r="E5868" s="76" t="str">
        <f>IF(D5868="","",IFERROR(VLOOKUP(D5868,Cadastro!$C$9:$D$1009,2,FALSE),"NOT FOUND"))</f>
        <v/>
      </c>
      <c r="F5868" s="76"/>
      <c r="G5868" s="94"/>
      <c r="H5868" s="97"/>
      <c r="I5868" s="77">
        <f t="shared" si="183"/>
        <v>0</v>
      </c>
      <c r="J5868" s="78" t="str">
        <f>IFERROR(IF(E5868="","",VLOOKUP(D5868,Saldo!$P$8:$Q$1009,2,FALSE)),"")</f>
        <v/>
      </c>
      <c r="K5868" s="76"/>
      <c r="L5868" s="74" t="str">
        <f t="shared" si="182"/>
        <v/>
      </c>
    </row>
    <row r="5869" spans="1:12" ht="18.95" customHeight="1" x14ac:dyDescent="0.25">
      <c r="A5869" s="52"/>
      <c r="C5869" s="185"/>
      <c r="D5869" s="76"/>
      <c r="E5869" s="76" t="str">
        <f>IF(D5869="","",IFERROR(VLOOKUP(D5869,Cadastro!$C$9:$D$1009,2,FALSE),"NOT FOUND"))</f>
        <v/>
      </c>
      <c r="F5869" s="76"/>
      <c r="G5869" s="94"/>
      <c r="H5869" s="97"/>
      <c r="I5869" s="77">
        <f t="shared" si="183"/>
        <v>0</v>
      </c>
      <c r="J5869" s="78" t="str">
        <f>IFERROR(IF(E5869="","",VLOOKUP(D5869,Saldo!$P$8:$Q$1009,2,FALSE)),"")</f>
        <v/>
      </c>
      <c r="K5869" s="76"/>
      <c r="L5869" s="74" t="str">
        <f t="shared" si="182"/>
        <v/>
      </c>
    </row>
    <row r="5870" spans="1:12" ht="18.95" customHeight="1" x14ac:dyDescent="0.25">
      <c r="A5870" s="52"/>
      <c r="C5870" s="185"/>
      <c r="D5870" s="76"/>
      <c r="E5870" s="76" t="str">
        <f>IF(D5870="","",IFERROR(VLOOKUP(D5870,Cadastro!$C$9:$D$1009,2,FALSE),"NOT FOUND"))</f>
        <v/>
      </c>
      <c r="F5870" s="76"/>
      <c r="G5870" s="94"/>
      <c r="H5870" s="97"/>
      <c r="I5870" s="77">
        <f t="shared" si="183"/>
        <v>0</v>
      </c>
      <c r="J5870" s="78" t="str">
        <f>IFERROR(IF(E5870="","",VLOOKUP(D5870,Saldo!$P$8:$Q$1009,2,FALSE)),"")</f>
        <v/>
      </c>
      <c r="K5870" s="76"/>
      <c r="L5870" s="74" t="str">
        <f t="shared" si="182"/>
        <v/>
      </c>
    </row>
    <row r="5871" spans="1:12" ht="18.95" customHeight="1" x14ac:dyDescent="0.25">
      <c r="A5871" s="52"/>
      <c r="C5871" s="185"/>
      <c r="D5871" s="76"/>
      <c r="E5871" s="76" t="str">
        <f>IF(D5871="","",IFERROR(VLOOKUP(D5871,Cadastro!$C$9:$D$1009,2,FALSE),"NOT FOUND"))</f>
        <v/>
      </c>
      <c r="F5871" s="76"/>
      <c r="G5871" s="94"/>
      <c r="H5871" s="97"/>
      <c r="I5871" s="77">
        <f t="shared" si="183"/>
        <v>0</v>
      </c>
      <c r="J5871" s="78" t="str">
        <f>IFERROR(IF(E5871="","",VLOOKUP(D5871,Saldo!$P$8:$Q$1009,2,FALSE)),"")</f>
        <v/>
      </c>
      <c r="K5871" s="76"/>
      <c r="L5871" s="74" t="str">
        <f t="shared" si="182"/>
        <v/>
      </c>
    </row>
    <row r="5872" spans="1:12" ht="18.95" customHeight="1" x14ac:dyDescent="0.25">
      <c r="A5872" s="52"/>
      <c r="C5872" s="185"/>
      <c r="D5872" s="76"/>
      <c r="E5872" s="76" t="str">
        <f>IF(D5872="","",IFERROR(VLOOKUP(D5872,Cadastro!$C$9:$D$1009,2,FALSE),"NOT FOUND"))</f>
        <v/>
      </c>
      <c r="F5872" s="76"/>
      <c r="G5872" s="94"/>
      <c r="H5872" s="97"/>
      <c r="I5872" s="77">
        <f t="shared" si="183"/>
        <v>0</v>
      </c>
      <c r="J5872" s="78" t="str">
        <f>IFERROR(IF(E5872="","",VLOOKUP(D5872,Saldo!$P$8:$Q$1009,2,FALSE)),"")</f>
        <v/>
      </c>
      <c r="K5872" s="76"/>
      <c r="L5872" s="74" t="str">
        <f t="shared" si="182"/>
        <v/>
      </c>
    </row>
    <row r="5873" spans="1:12" ht="18.95" customHeight="1" x14ac:dyDescent="0.25">
      <c r="A5873" s="52"/>
      <c r="C5873" s="185"/>
      <c r="D5873" s="76"/>
      <c r="E5873" s="76" t="str">
        <f>IF(D5873="","",IFERROR(VLOOKUP(D5873,Cadastro!$C$9:$D$1009,2,FALSE),"NOT FOUND"))</f>
        <v/>
      </c>
      <c r="F5873" s="76"/>
      <c r="G5873" s="94"/>
      <c r="H5873" s="97"/>
      <c r="I5873" s="77">
        <f t="shared" si="183"/>
        <v>0</v>
      </c>
      <c r="J5873" s="78" t="str">
        <f>IFERROR(IF(E5873="","",VLOOKUP(D5873,Saldo!$P$8:$Q$1009,2,FALSE)),"")</f>
        <v/>
      </c>
      <c r="K5873" s="76"/>
      <c r="L5873" s="74" t="str">
        <f t="shared" si="182"/>
        <v/>
      </c>
    </row>
    <row r="5874" spans="1:12" ht="18.95" customHeight="1" x14ac:dyDescent="0.25">
      <c r="A5874" s="52"/>
      <c r="C5874" s="185"/>
      <c r="D5874" s="76"/>
      <c r="E5874" s="76" t="str">
        <f>IF(D5874="","",IFERROR(VLOOKUP(D5874,Cadastro!$C$9:$D$1009,2,FALSE),"NOT FOUND"))</f>
        <v/>
      </c>
      <c r="F5874" s="76"/>
      <c r="G5874" s="94"/>
      <c r="H5874" s="97"/>
      <c r="I5874" s="77">
        <f t="shared" si="183"/>
        <v>0</v>
      </c>
      <c r="J5874" s="78" t="str">
        <f>IFERROR(IF(E5874="","",VLOOKUP(D5874,Saldo!$P$8:$Q$1009,2,FALSE)),"")</f>
        <v/>
      </c>
      <c r="K5874" s="76"/>
      <c r="L5874" s="74" t="str">
        <f t="shared" si="182"/>
        <v/>
      </c>
    </row>
    <row r="5875" spans="1:12" ht="18.95" customHeight="1" x14ac:dyDescent="0.25">
      <c r="A5875" s="52"/>
      <c r="C5875" s="185"/>
      <c r="D5875" s="76"/>
      <c r="E5875" s="76" t="str">
        <f>IF(D5875="","",IFERROR(VLOOKUP(D5875,Cadastro!$C$9:$D$1009,2,FALSE),"NOT FOUND"))</f>
        <v/>
      </c>
      <c r="F5875" s="76"/>
      <c r="G5875" s="94"/>
      <c r="H5875" s="97"/>
      <c r="I5875" s="77">
        <f t="shared" si="183"/>
        <v>0</v>
      </c>
      <c r="J5875" s="78" t="str">
        <f>IFERROR(IF(E5875="","",VLOOKUP(D5875,Saldo!$P$8:$Q$1009,2,FALSE)),"")</f>
        <v/>
      </c>
      <c r="K5875" s="76"/>
      <c r="L5875" s="74" t="str">
        <f t="shared" si="182"/>
        <v/>
      </c>
    </row>
    <row r="5876" spans="1:12" ht="18.95" customHeight="1" x14ac:dyDescent="0.25">
      <c r="A5876" s="52"/>
      <c r="C5876" s="185"/>
      <c r="D5876" s="76"/>
      <c r="E5876" s="76" t="str">
        <f>IF(D5876="","",IFERROR(VLOOKUP(D5876,Cadastro!$C$9:$D$1009,2,FALSE),"NOT FOUND"))</f>
        <v/>
      </c>
      <c r="F5876" s="76"/>
      <c r="G5876" s="94"/>
      <c r="H5876" s="97"/>
      <c r="I5876" s="77">
        <f t="shared" si="183"/>
        <v>0</v>
      </c>
      <c r="J5876" s="78" t="str">
        <f>IFERROR(IF(E5876="","",VLOOKUP(D5876,Saldo!$P$8:$Q$1009,2,FALSE)),"")</f>
        <v/>
      </c>
      <c r="K5876" s="76"/>
      <c r="L5876" s="74" t="str">
        <f t="shared" si="182"/>
        <v/>
      </c>
    </row>
    <row r="5877" spans="1:12" ht="18.95" customHeight="1" x14ac:dyDescent="0.25">
      <c r="A5877" s="52"/>
      <c r="C5877" s="185"/>
      <c r="D5877" s="76"/>
      <c r="E5877" s="76" t="str">
        <f>IF(D5877="","",IFERROR(VLOOKUP(D5877,Cadastro!$C$9:$D$1009,2,FALSE),"NOT FOUND"))</f>
        <v/>
      </c>
      <c r="F5877" s="76"/>
      <c r="G5877" s="94"/>
      <c r="H5877" s="97"/>
      <c r="I5877" s="77">
        <f t="shared" si="183"/>
        <v>0</v>
      </c>
      <c r="J5877" s="78" t="str">
        <f>IFERROR(IF(E5877="","",VLOOKUP(D5877,Saldo!$P$8:$Q$1009,2,FALSE)),"")</f>
        <v/>
      </c>
      <c r="K5877" s="76"/>
      <c r="L5877" s="74" t="str">
        <f t="shared" si="182"/>
        <v/>
      </c>
    </row>
    <row r="5878" spans="1:12" ht="18.95" customHeight="1" x14ac:dyDescent="0.25">
      <c r="A5878" s="52"/>
      <c r="C5878" s="185"/>
      <c r="D5878" s="76"/>
      <c r="E5878" s="76" t="str">
        <f>IF(D5878="","",IFERROR(VLOOKUP(D5878,Cadastro!$C$9:$D$1009,2,FALSE),"NOT FOUND"))</f>
        <v/>
      </c>
      <c r="F5878" s="76"/>
      <c r="G5878" s="94"/>
      <c r="H5878" s="97"/>
      <c r="I5878" s="77">
        <f t="shared" si="183"/>
        <v>0</v>
      </c>
      <c r="J5878" s="78" t="str">
        <f>IFERROR(IF(E5878="","",VLOOKUP(D5878,Saldo!$P$8:$Q$1009,2,FALSE)),"")</f>
        <v/>
      </c>
      <c r="K5878" s="76"/>
      <c r="L5878" s="74" t="str">
        <f t="shared" si="182"/>
        <v/>
      </c>
    </row>
    <row r="5879" spans="1:12" ht="18.95" customHeight="1" x14ac:dyDescent="0.25">
      <c r="A5879" s="52"/>
      <c r="C5879" s="185"/>
      <c r="D5879" s="76"/>
      <c r="E5879" s="76" t="str">
        <f>IF(D5879="","",IFERROR(VLOOKUP(D5879,Cadastro!$C$9:$D$1009,2,FALSE),"NOT FOUND"))</f>
        <v/>
      </c>
      <c r="F5879" s="76"/>
      <c r="G5879" s="94"/>
      <c r="H5879" s="97"/>
      <c r="I5879" s="77">
        <f t="shared" si="183"/>
        <v>0</v>
      </c>
      <c r="J5879" s="78" t="str">
        <f>IFERROR(IF(E5879="","",VLOOKUP(D5879,Saldo!$P$8:$Q$1009,2,FALSE)),"")</f>
        <v/>
      </c>
      <c r="K5879" s="76"/>
      <c r="L5879" s="74" t="str">
        <f t="shared" si="182"/>
        <v/>
      </c>
    </row>
    <row r="5880" spans="1:12" ht="18.95" customHeight="1" x14ac:dyDescent="0.25">
      <c r="A5880" s="52"/>
      <c r="C5880" s="185"/>
      <c r="D5880" s="76"/>
      <c r="E5880" s="76" t="str">
        <f>IF(D5880="","",IFERROR(VLOOKUP(D5880,Cadastro!$C$9:$D$1009,2,FALSE),"NOT FOUND"))</f>
        <v/>
      </c>
      <c r="F5880" s="76"/>
      <c r="G5880" s="94"/>
      <c r="H5880" s="97"/>
      <c r="I5880" s="77">
        <f t="shared" si="183"/>
        <v>0</v>
      </c>
      <c r="J5880" s="78" t="str">
        <f>IFERROR(IF(E5880="","",VLOOKUP(D5880,Saldo!$P$8:$Q$1009,2,FALSE)),"")</f>
        <v/>
      </c>
      <c r="K5880" s="76"/>
      <c r="L5880" s="74" t="str">
        <f t="shared" si="182"/>
        <v/>
      </c>
    </row>
    <row r="5881" spans="1:12" ht="18.95" customHeight="1" x14ac:dyDescent="0.25">
      <c r="A5881" s="52"/>
      <c r="C5881" s="185"/>
      <c r="D5881" s="76"/>
      <c r="E5881" s="76" t="str">
        <f>IF(D5881="","",IFERROR(VLOOKUP(D5881,Cadastro!$C$9:$D$1009,2,FALSE),"NOT FOUND"))</f>
        <v/>
      </c>
      <c r="F5881" s="76"/>
      <c r="G5881" s="94"/>
      <c r="H5881" s="97"/>
      <c r="I5881" s="77">
        <f t="shared" si="183"/>
        <v>0</v>
      </c>
      <c r="J5881" s="78" t="str">
        <f>IFERROR(IF(E5881="","",VLOOKUP(D5881,Saldo!$P$8:$Q$1009,2,FALSE)),"")</f>
        <v/>
      </c>
      <c r="K5881" s="76"/>
      <c r="L5881" s="74" t="str">
        <f t="shared" si="182"/>
        <v/>
      </c>
    </row>
    <row r="5882" spans="1:12" ht="18.95" customHeight="1" x14ac:dyDescent="0.25">
      <c r="A5882" s="52"/>
      <c r="C5882" s="185"/>
      <c r="D5882" s="76"/>
      <c r="E5882" s="76" t="str">
        <f>IF(D5882="","",IFERROR(VLOOKUP(D5882,Cadastro!$C$9:$D$1009,2,FALSE),"NOT FOUND"))</f>
        <v/>
      </c>
      <c r="F5882" s="76"/>
      <c r="G5882" s="94"/>
      <c r="H5882" s="97"/>
      <c r="I5882" s="77">
        <f t="shared" si="183"/>
        <v>0</v>
      </c>
      <c r="J5882" s="78" t="str">
        <f>IFERROR(IF(E5882="","",VLOOKUP(D5882,Saldo!$P$8:$Q$1009,2,FALSE)),"")</f>
        <v/>
      </c>
      <c r="K5882" s="76"/>
      <c r="L5882" s="74" t="str">
        <f t="shared" si="182"/>
        <v/>
      </c>
    </row>
    <row r="5883" spans="1:12" ht="18.95" customHeight="1" x14ac:dyDescent="0.25">
      <c r="A5883" s="52"/>
      <c r="C5883" s="185"/>
      <c r="D5883" s="76"/>
      <c r="E5883" s="76" t="str">
        <f>IF(D5883="","",IFERROR(VLOOKUP(D5883,Cadastro!$C$9:$D$1009,2,FALSE),"NOT FOUND"))</f>
        <v/>
      </c>
      <c r="F5883" s="76"/>
      <c r="G5883" s="94"/>
      <c r="H5883" s="97"/>
      <c r="I5883" s="77">
        <f t="shared" si="183"/>
        <v>0</v>
      </c>
      <c r="J5883" s="78" t="str">
        <f>IFERROR(IF(E5883="","",VLOOKUP(D5883,Saldo!$P$8:$Q$1009,2,FALSE)),"")</f>
        <v/>
      </c>
      <c r="K5883" s="76"/>
      <c r="L5883" s="74" t="str">
        <f t="shared" si="182"/>
        <v/>
      </c>
    </row>
    <row r="5884" spans="1:12" ht="18.95" customHeight="1" x14ac:dyDescent="0.25">
      <c r="A5884" s="52"/>
      <c r="C5884" s="185"/>
      <c r="D5884" s="76"/>
      <c r="E5884" s="76" t="str">
        <f>IF(D5884="","",IFERROR(VLOOKUP(D5884,Cadastro!$C$9:$D$1009,2,FALSE),"NOT FOUND"))</f>
        <v/>
      </c>
      <c r="F5884" s="76"/>
      <c r="G5884" s="94"/>
      <c r="H5884" s="97"/>
      <c r="I5884" s="77">
        <f t="shared" si="183"/>
        <v>0</v>
      </c>
      <c r="J5884" s="78" t="str">
        <f>IFERROR(IF(E5884="","",VLOOKUP(D5884,Saldo!$P$8:$Q$1009,2,FALSE)),"")</f>
        <v/>
      </c>
      <c r="K5884" s="76"/>
      <c r="L5884" s="74" t="str">
        <f t="shared" si="182"/>
        <v/>
      </c>
    </row>
    <row r="5885" spans="1:12" ht="18.95" customHeight="1" x14ac:dyDescent="0.25">
      <c r="A5885" s="52"/>
      <c r="C5885" s="185"/>
      <c r="D5885" s="76"/>
      <c r="E5885" s="76" t="str">
        <f>IF(D5885="","",IFERROR(VLOOKUP(D5885,Cadastro!$C$9:$D$1009,2,FALSE),"NOT FOUND"))</f>
        <v/>
      </c>
      <c r="F5885" s="76"/>
      <c r="G5885" s="94"/>
      <c r="H5885" s="97"/>
      <c r="I5885" s="77">
        <f t="shared" si="183"/>
        <v>0</v>
      </c>
      <c r="J5885" s="78" t="str">
        <f>IFERROR(IF(E5885="","",VLOOKUP(D5885,Saldo!$P$8:$Q$1009,2,FALSE)),"")</f>
        <v/>
      </c>
      <c r="K5885" s="76"/>
      <c r="L5885" s="74" t="str">
        <f t="shared" si="182"/>
        <v/>
      </c>
    </row>
    <row r="5886" spans="1:12" ht="18.95" customHeight="1" x14ac:dyDescent="0.25">
      <c r="A5886" s="52"/>
      <c r="C5886" s="185"/>
      <c r="D5886" s="76"/>
      <c r="E5886" s="76" t="str">
        <f>IF(D5886="","",IFERROR(VLOOKUP(D5886,Cadastro!$C$9:$D$1009,2,FALSE),"NOT FOUND"))</f>
        <v/>
      </c>
      <c r="F5886" s="76"/>
      <c r="G5886" s="94"/>
      <c r="H5886" s="97"/>
      <c r="I5886" s="77">
        <f t="shared" si="183"/>
        <v>0</v>
      </c>
      <c r="J5886" s="78" t="str">
        <f>IFERROR(IF(E5886="","",VLOOKUP(D5886,Saldo!$P$8:$Q$1009,2,FALSE)),"")</f>
        <v/>
      </c>
      <c r="K5886" s="76"/>
      <c r="L5886" s="74" t="str">
        <f t="shared" si="182"/>
        <v/>
      </c>
    </row>
    <row r="5887" spans="1:12" ht="18.95" customHeight="1" x14ac:dyDescent="0.25">
      <c r="A5887" s="52"/>
      <c r="C5887" s="185"/>
      <c r="D5887" s="76"/>
      <c r="E5887" s="76" t="str">
        <f>IF(D5887="","",IFERROR(VLOOKUP(D5887,Cadastro!$C$9:$D$1009,2,FALSE),"NOT FOUND"))</f>
        <v/>
      </c>
      <c r="F5887" s="76"/>
      <c r="G5887" s="94"/>
      <c r="H5887" s="97"/>
      <c r="I5887" s="77">
        <f t="shared" si="183"/>
        <v>0</v>
      </c>
      <c r="J5887" s="78" t="str">
        <f>IFERROR(IF(E5887="","",VLOOKUP(D5887,Saldo!$P$8:$Q$1009,2,FALSE)),"")</f>
        <v/>
      </c>
      <c r="K5887" s="76"/>
      <c r="L5887" s="74" t="str">
        <f t="shared" si="182"/>
        <v/>
      </c>
    </row>
    <row r="5888" spans="1:12" ht="18.95" customHeight="1" x14ac:dyDescent="0.25">
      <c r="A5888" s="52"/>
      <c r="C5888" s="185"/>
      <c r="D5888" s="76"/>
      <c r="E5888" s="76" t="str">
        <f>IF(D5888="","",IFERROR(VLOOKUP(D5888,Cadastro!$C$9:$D$1009,2,FALSE),"NOT FOUND"))</f>
        <v/>
      </c>
      <c r="F5888" s="76"/>
      <c r="G5888" s="94"/>
      <c r="H5888" s="97"/>
      <c r="I5888" s="77">
        <f t="shared" si="183"/>
        <v>0</v>
      </c>
      <c r="J5888" s="78" t="str">
        <f>IFERROR(IF(E5888="","",VLOOKUP(D5888,Saldo!$P$8:$Q$1009,2,FALSE)),"")</f>
        <v/>
      </c>
      <c r="K5888" s="76"/>
      <c r="L5888" s="74" t="str">
        <f t="shared" si="182"/>
        <v/>
      </c>
    </row>
    <row r="5889" spans="1:12" ht="18.95" customHeight="1" x14ac:dyDescent="0.25">
      <c r="A5889" s="52"/>
      <c r="C5889" s="185"/>
      <c r="D5889" s="76"/>
      <c r="E5889" s="76" t="str">
        <f>IF(D5889="","",IFERROR(VLOOKUP(D5889,Cadastro!$C$9:$D$1009,2,FALSE),"NOT FOUND"))</f>
        <v/>
      </c>
      <c r="F5889" s="76"/>
      <c r="G5889" s="94"/>
      <c r="H5889" s="97"/>
      <c r="I5889" s="77">
        <f t="shared" si="183"/>
        <v>0</v>
      </c>
      <c r="J5889" s="78" t="str">
        <f>IFERROR(IF(E5889="","",VLOOKUP(D5889,Saldo!$P$8:$Q$1009,2,FALSE)),"")</f>
        <v/>
      </c>
      <c r="K5889" s="76"/>
      <c r="L5889" s="74" t="str">
        <f t="shared" si="182"/>
        <v/>
      </c>
    </row>
    <row r="5890" spans="1:12" ht="18.95" customHeight="1" x14ac:dyDescent="0.25">
      <c r="A5890" s="52"/>
      <c r="C5890" s="185"/>
      <c r="D5890" s="76"/>
      <c r="E5890" s="76" t="str">
        <f>IF(D5890="","",IFERROR(VLOOKUP(D5890,Cadastro!$C$9:$D$1009,2,FALSE),"NOT FOUND"))</f>
        <v/>
      </c>
      <c r="F5890" s="76"/>
      <c r="G5890" s="94"/>
      <c r="H5890" s="97"/>
      <c r="I5890" s="77">
        <f t="shared" si="183"/>
        <v>0</v>
      </c>
      <c r="J5890" s="78" t="str">
        <f>IFERROR(IF(E5890="","",VLOOKUP(D5890,Saldo!$P$8:$Q$1009,2,FALSE)),"")</f>
        <v/>
      </c>
      <c r="K5890" s="76"/>
      <c r="L5890" s="74" t="str">
        <f t="shared" si="182"/>
        <v/>
      </c>
    </row>
    <row r="5891" spans="1:12" ht="18.95" customHeight="1" x14ac:dyDescent="0.25">
      <c r="A5891" s="52"/>
      <c r="C5891" s="185"/>
      <c r="D5891" s="76"/>
      <c r="E5891" s="76" t="str">
        <f>IF(D5891="","",IFERROR(VLOOKUP(D5891,Cadastro!$C$9:$D$1009,2,FALSE),"NOT FOUND"))</f>
        <v/>
      </c>
      <c r="F5891" s="76"/>
      <c r="G5891" s="94"/>
      <c r="H5891" s="97"/>
      <c r="I5891" s="77">
        <f t="shared" si="183"/>
        <v>0</v>
      </c>
      <c r="J5891" s="78" t="str">
        <f>IFERROR(IF(E5891="","",VLOOKUP(D5891,Saldo!$P$8:$Q$1009,2,FALSE)),"")</f>
        <v/>
      </c>
      <c r="K5891" s="76"/>
      <c r="L5891" s="74" t="str">
        <f t="shared" si="182"/>
        <v/>
      </c>
    </row>
    <row r="5892" spans="1:12" ht="18.95" customHeight="1" x14ac:dyDescent="0.25">
      <c r="A5892" s="52"/>
      <c r="C5892" s="185"/>
      <c r="D5892" s="76"/>
      <c r="E5892" s="76" t="str">
        <f>IF(D5892="","",IFERROR(VLOOKUP(D5892,Cadastro!$C$9:$D$1009,2,FALSE),"NOT FOUND"))</f>
        <v/>
      </c>
      <c r="F5892" s="76"/>
      <c r="G5892" s="94"/>
      <c r="H5892" s="97"/>
      <c r="I5892" s="77">
        <f t="shared" si="183"/>
        <v>0</v>
      </c>
      <c r="J5892" s="78" t="str">
        <f>IFERROR(IF(E5892="","",VLOOKUP(D5892,Saldo!$P$8:$Q$1009,2,FALSE)),"")</f>
        <v/>
      </c>
      <c r="K5892" s="76"/>
      <c r="L5892" s="74" t="str">
        <f t="shared" si="182"/>
        <v/>
      </c>
    </row>
    <row r="5893" spans="1:12" ht="18.95" customHeight="1" x14ac:dyDescent="0.25">
      <c r="A5893" s="52"/>
      <c r="C5893" s="185"/>
      <c r="D5893" s="76"/>
      <c r="E5893" s="76" t="str">
        <f>IF(D5893="","",IFERROR(VLOOKUP(D5893,Cadastro!$C$9:$D$1009,2,FALSE),"NOT FOUND"))</f>
        <v/>
      </c>
      <c r="F5893" s="76"/>
      <c r="G5893" s="94"/>
      <c r="H5893" s="97"/>
      <c r="I5893" s="77">
        <f t="shared" si="183"/>
        <v>0</v>
      </c>
      <c r="J5893" s="78" t="str">
        <f>IFERROR(IF(E5893="","",VLOOKUP(D5893,Saldo!$P$8:$Q$1009,2,FALSE)),"")</f>
        <v/>
      </c>
      <c r="K5893" s="76"/>
      <c r="L5893" s="74" t="str">
        <f t="shared" si="182"/>
        <v/>
      </c>
    </row>
    <row r="5894" spans="1:12" ht="18.95" customHeight="1" x14ac:dyDescent="0.25">
      <c r="A5894" s="52"/>
      <c r="C5894" s="185"/>
      <c r="D5894" s="76"/>
      <c r="E5894" s="76" t="str">
        <f>IF(D5894="","",IFERROR(VLOOKUP(D5894,Cadastro!$C$9:$D$1009,2,FALSE),"NOT FOUND"))</f>
        <v/>
      </c>
      <c r="F5894" s="76"/>
      <c r="G5894" s="94"/>
      <c r="H5894" s="97"/>
      <c r="I5894" s="77">
        <f t="shared" si="183"/>
        <v>0</v>
      </c>
      <c r="J5894" s="78" t="str">
        <f>IFERROR(IF(E5894="","",VLOOKUP(D5894,Saldo!$P$8:$Q$1009,2,FALSE)),"")</f>
        <v/>
      </c>
      <c r="K5894" s="76"/>
      <c r="L5894" s="74" t="str">
        <f t="shared" si="182"/>
        <v/>
      </c>
    </row>
    <row r="5895" spans="1:12" ht="18.95" customHeight="1" x14ac:dyDescent="0.25">
      <c r="A5895" s="52"/>
      <c r="C5895" s="185"/>
      <c r="D5895" s="76"/>
      <c r="E5895" s="76" t="str">
        <f>IF(D5895="","",IFERROR(VLOOKUP(D5895,Cadastro!$C$9:$D$1009,2,FALSE),"NOT FOUND"))</f>
        <v/>
      </c>
      <c r="F5895" s="76"/>
      <c r="G5895" s="94"/>
      <c r="H5895" s="97"/>
      <c r="I5895" s="77">
        <f t="shared" si="183"/>
        <v>0</v>
      </c>
      <c r="J5895" s="78" t="str">
        <f>IFERROR(IF(E5895="","",VLOOKUP(D5895,Saldo!$P$8:$Q$1009,2,FALSE)),"")</f>
        <v/>
      </c>
      <c r="K5895" s="76"/>
      <c r="L5895" s="74" t="str">
        <f t="shared" si="182"/>
        <v/>
      </c>
    </row>
    <row r="5896" spans="1:12" ht="18.95" customHeight="1" x14ac:dyDescent="0.25">
      <c r="A5896" s="52"/>
      <c r="C5896" s="185"/>
      <c r="D5896" s="76"/>
      <c r="E5896" s="76" t="str">
        <f>IF(D5896="","",IFERROR(VLOOKUP(D5896,Cadastro!$C$9:$D$1009,2,FALSE),"NOT FOUND"))</f>
        <v/>
      </c>
      <c r="F5896" s="76"/>
      <c r="G5896" s="94"/>
      <c r="H5896" s="97"/>
      <c r="I5896" s="77">
        <f t="shared" si="183"/>
        <v>0</v>
      </c>
      <c r="J5896" s="78" t="str">
        <f>IFERROR(IF(E5896="","",VLOOKUP(D5896,Saldo!$P$8:$Q$1009,2,FALSE)),"")</f>
        <v/>
      </c>
      <c r="K5896" s="76"/>
      <c r="L5896" s="74" t="str">
        <f t="shared" si="182"/>
        <v/>
      </c>
    </row>
    <row r="5897" spans="1:12" ht="18.95" customHeight="1" x14ac:dyDescent="0.25">
      <c r="A5897" s="52"/>
      <c r="C5897" s="185"/>
      <c r="D5897" s="76"/>
      <c r="E5897" s="76" t="str">
        <f>IF(D5897="","",IFERROR(VLOOKUP(D5897,Cadastro!$C$9:$D$1009,2,FALSE),"NOT FOUND"))</f>
        <v/>
      </c>
      <c r="F5897" s="76"/>
      <c r="G5897" s="94"/>
      <c r="H5897" s="97"/>
      <c r="I5897" s="77">
        <f t="shared" si="183"/>
        <v>0</v>
      </c>
      <c r="J5897" s="78" t="str">
        <f>IFERROR(IF(E5897="","",VLOOKUP(D5897,Saldo!$P$8:$Q$1009,2,FALSE)),"")</f>
        <v/>
      </c>
      <c r="K5897" s="76"/>
      <c r="L5897" s="74" t="str">
        <f t="shared" ref="L5897:L5960" si="184">IF(C5897="","",MONTH(C5897))</f>
        <v/>
      </c>
    </row>
    <row r="5898" spans="1:12" ht="18.95" customHeight="1" x14ac:dyDescent="0.25">
      <c r="A5898" s="52"/>
      <c r="C5898" s="185"/>
      <c r="D5898" s="76"/>
      <c r="E5898" s="76" t="str">
        <f>IF(D5898="","",IFERROR(VLOOKUP(D5898,Cadastro!$C$9:$D$1009,2,FALSE),"NOT FOUND"))</f>
        <v/>
      </c>
      <c r="F5898" s="76"/>
      <c r="G5898" s="94"/>
      <c r="H5898" s="97"/>
      <c r="I5898" s="77">
        <f t="shared" ref="I5898:I5961" si="185">IFERROR(G5898*H5898,"Check if QTY and Value are both valid")</f>
        <v>0</v>
      </c>
      <c r="J5898" s="78" t="str">
        <f>IFERROR(IF(E5898="","",VLOOKUP(D5898,Saldo!$P$8:$Q$1009,2,FALSE)),"")</f>
        <v/>
      </c>
      <c r="K5898" s="76"/>
      <c r="L5898" s="74" t="str">
        <f t="shared" si="184"/>
        <v/>
      </c>
    </row>
    <row r="5899" spans="1:12" ht="18.95" customHeight="1" x14ac:dyDescent="0.25">
      <c r="A5899" s="52"/>
      <c r="C5899" s="185"/>
      <c r="D5899" s="76"/>
      <c r="E5899" s="76" t="str">
        <f>IF(D5899="","",IFERROR(VLOOKUP(D5899,Cadastro!$C$9:$D$1009,2,FALSE),"NOT FOUND"))</f>
        <v/>
      </c>
      <c r="F5899" s="76"/>
      <c r="G5899" s="94"/>
      <c r="H5899" s="97"/>
      <c r="I5899" s="77">
        <f t="shared" si="185"/>
        <v>0</v>
      </c>
      <c r="J5899" s="78" t="str">
        <f>IFERROR(IF(E5899="","",VLOOKUP(D5899,Saldo!$P$8:$Q$1009,2,FALSE)),"")</f>
        <v/>
      </c>
      <c r="K5899" s="76"/>
      <c r="L5899" s="74" t="str">
        <f t="shared" si="184"/>
        <v/>
      </c>
    </row>
    <row r="5900" spans="1:12" ht="18.95" customHeight="1" x14ac:dyDescent="0.25">
      <c r="A5900" s="52"/>
      <c r="C5900" s="185"/>
      <c r="D5900" s="76"/>
      <c r="E5900" s="76" t="str">
        <f>IF(D5900="","",IFERROR(VLOOKUP(D5900,Cadastro!$C$9:$D$1009,2,FALSE),"NOT FOUND"))</f>
        <v/>
      </c>
      <c r="F5900" s="76"/>
      <c r="G5900" s="94"/>
      <c r="H5900" s="97"/>
      <c r="I5900" s="77">
        <f t="shared" si="185"/>
        <v>0</v>
      </c>
      <c r="J5900" s="78" t="str">
        <f>IFERROR(IF(E5900="","",VLOOKUP(D5900,Saldo!$P$8:$Q$1009,2,FALSE)),"")</f>
        <v/>
      </c>
      <c r="K5900" s="76"/>
      <c r="L5900" s="74" t="str">
        <f t="shared" si="184"/>
        <v/>
      </c>
    </row>
    <row r="5901" spans="1:12" ht="18.95" customHeight="1" x14ac:dyDescent="0.25">
      <c r="A5901" s="52"/>
      <c r="C5901" s="185"/>
      <c r="D5901" s="76"/>
      <c r="E5901" s="76" t="str">
        <f>IF(D5901="","",IFERROR(VLOOKUP(D5901,Cadastro!$C$9:$D$1009,2,FALSE),"NOT FOUND"))</f>
        <v/>
      </c>
      <c r="F5901" s="76"/>
      <c r="G5901" s="94"/>
      <c r="H5901" s="97"/>
      <c r="I5901" s="77">
        <f t="shared" si="185"/>
        <v>0</v>
      </c>
      <c r="J5901" s="78" t="str">
        <f>IFERROR(IF(E5901="","",VLOOKUP(D5901,Saldo!$P$8:$Q$1009,2,FALSE)),"")</f>
        <v/>
      </c>
      <c r="K5901" s="76"/>
      <c r="L5901" s="74" t="str">
        <f t="shared" si="184"/>
        <v/>
      </c>
    </row>
    <row r="5902" spans="1:12" ht="18.95" customHeight="1" x14ac:dyDescent="0.25">
      <c r="A5902" s="52"/>
      <c r="C5902" s="185"/>
      <c r="D5902" s="76"/>
      <c r="E5902" s="76" t="str">
        <f>IF(D5902="","",IFERROR(VLOOKUP(D5902,Cadastro!$C$9:$D$1009,2,FALSE),"NOT FOUND"))</f>
        <v/>
      </c>
      <c r="F5902" s="76"/>
      <c r="G5902" s="94"/>
      <c r="H5902" s="97"/>
      <c r="I5902" s="77">
        <f t="shared" si="185"/>
        <v>0</v>
      </c>
      <c r="J5902" s="78" t="str">
        <f>IFERROR(IF(E5902="","",VLOOKUP(D5902,Saldo!$P$8:$Q$1009,2,FALSE)),"")</f>
        <v/>
      </c>
      <c r="K5902" s="76"/>
      <c r="L5902" s="74" t="str">
        <f t="shared" si="184"/>
        <v/>
      </c>
    </row>
    <row r="5903" spans="1:12" ht="18.95" customHeight="1" x14ac:dyDescent="0.25">
      <c r="A5903" s="52"/>
      <c r="C5903" s="185"/>
      <c r="D5903" s="76"/>
      <c r="E5903" s="76" t="str">
        <f>IF(D5903="","",IFERROR(VLOOKUP(D5903,Cadastro!$C$9:$D$1009,2,FALSE),"NOT FOUND"))</f>
        <v/>
      </c>
      <c r="F5903" s="76"/>
      <c r="G5903" s="94"/>
      <c r="H5903" s="97"/>
      <c r="I5903" s="77">
        <f t="shared" si="185"/>
        <v>0</v>
      </c>
      <c r="J5903" s="78" t="str">
        <f>IFERROR(IF(E5903="","",VLOOKUP(D5903,Saldo!$P$8:$Q$1009,2,FALSE)),"")</f>
        <v/>
      </c>
      <c r="K5903" s="76"/>
      <c r="L5903" s="74" t="str">
        <f t="shared" si="184"/>
        <v/>
      </c>
    </row>
    <row r="5904" spans="1:12" ht="18.95" customHeight="1" x14ac:dyDescent="0.25">
      <c r="A5904" s="52"/>
      <c r="C5904" s="185"/>
      <c r="D5904" s="76"/>
      <c r="E5904" s="76" t="str">
        <f>IF(D5904="","",IFERROR(VLOOKUP(D5904,Cadastro!$C$9:$D$1009,2,FALSE),"NOT FOUND"))</f>
        <v/>
      </c>
      <c r="F5904" s="76"/>
      <c r="G5904" s="94"/>
      <c r="H5904" s="97"/>
      <c r="I5904" s="77">
        <f t="shared" si="185"/>
        <v>0</v>
      </c>
      <c r="J5904" s="78" t="str">
        <f>IFERROR(IF(E5904="","",VLOOKUP(D5904,Saldo!$P$8:$Q$1009,2,FALSE)),"")</f>
        <v/>
      </c>
      <c r="K5904" s="76"/>
      <c r="L5904" s="74" t="str">
        <f t="shared" si="184"/>
        <v/>
      </c>
    </row>
    <row r="5905" spans="1:12" ht="18.95" customHeight="1" x14ac:dyDescent="0.25">
      <c r="A5905" s="52"/>
      <c r="C5905" s="185"/>
      <c r="D5905" s="76"/>
      <c r="E5905" s="76" t="str">
        <f>IF(D5905="","",IFERROR(VLOOKUP(D5905,Cadastro!$C$9:$D$1009,2,FALSE),"NOT FOUND"))</f>
        <v/>
      </c>
      <c r="F5905" s="76"/>
      <c r="G5905" s="94"/>
      <c r="H5905" s="97"/>
      <c r="I5905" s="77">
        <f t="shared" si="185"/>
        <v>0</v>
      </c>
      <c r="J5905" s="78" t="str">
        <f>IFERROR(IF(E5905="","",VLOOKUP(D5905,Saldo!$P$8:$Q$1009,2,FALSE)),"")</f>
        <v/>
      </c>
      <c r="K5905" s="76"/>
      <c r="L5905" s="74" t="str">
        <f t="shared" si="184"/>
        <v/>
      </c>
    </row>
    <row r="5906" spans="1:12" ht="18.95" customHeight="1" x14ac:dyDescent="0.25">
      <c r="A5906" s="52"/>
      <c r="C5906" s="185"/>
      <c r="D5906" s="76"/>
      <c r="E5906" s="76" t="str">
        <f>IF(D5906="","",IFERROR(VLOOKUP(D5906,Cadastro!$C$9:$D$1009,2,FALSE),"NOT FOUND"))</f>
        <v/>
      </c>
      <c r="F5906" s="76"/>
      <c r="G5906" s="94"/>
      <c r="H5906" s="97"/>
      <c r="I5906" s="77">
        <f t="shared" si="185"/>
        <v>0</v>
      </c>
      <c r="J5906" s="78" t="str">
        <f>IFERROR(IF(E5906="","",VLOOKUP(D5906,Saldo!$P$8:$Q$1009,2,FALSE)),"")</f>
        <v/>
      </c>
      <c r="K5906" s="76"/>
      <c r="L5906" s="74" t="str">
        <f t="shared" si="184"/>
        <v/>
      </c>
    </row>
    <row r="5907" spans="1:12" ht="18.95" customHeight="1" x14ac:dyDescent="0.25">
      <c r="A5907" s="52"/>
      <c r="C5907" s="185"/>
      <c r="D5907" s="76"/>
      <c r="E5907" s="76" t="str">
        <f>IF(D5907="","",IFERROR(VLOOKUP(D5907,Cadastro!$C$9:$D$1009,2,FALSE),"NOT FOUND"))</f>
        <v/>
      </c>
      <c r="F5907" s="76"/>
      <c r="G5907" s="94"/>
      <c r="H5907" s="97"/>
      <c r="I5907" s="77">
        <f t="shared" si="185"/>
        <v>0</v>
      </c>
      <c r="J5907" s="78" t="str">
        <f>IFERROR(IF(E5907="","",VLOOKUP(D5907,Saldo!$P$8:$Q$1009,2,FALSE)),"")</f>
        <v/>
      </c>
      <c r="K5907" s="76"/>
      <c r="L5907" s="74" t="str">
        <f t="shared" si="184"/>
        <v/>
      </c>
    </row>
    <row r="5908" spans="1:12" ht="18.95" customHeight="1" x14ac:dyDescent="0.25">
      <c r="A5908" s="52"/>
      <c r="C5908" s="185"/>
      <c r="D5908" s="76"/>
      <c r="E5908" s="76" t="str">
        <f>IF(D5908="","",IFERROR(VLOOKUP(D5908,Cadastro!$C$9:$D$1009,2,FALSE),"NOT FOUND"))</f>
        <v/>
      </c>
      <c r="F5908" s="76"/>
      <c r="G5908" s="94"/>
      <c r="H5908" s="97"/>
      <c r="I5908" s="77">
        <f t="shared" si="185"/>
        <v>0</v>
      </c>
      <c r="J5908" s="78" t="str">
        <f>IFERROR(IF(E5908="","",VLOOKUP(D5908,Saldo!$P$8:$Q$1009,2,FALSE)),"")</f>
        <v/>
      </c>
      <c r="K5908" s="76"/>
      <c r="L5908" s="74" t="str">
        <f t="shared" si="184"/>
        <v/>
      </c>
    </row>
    <row r="5909" spans="1:12" ht="18.95" customHeight="1" x14ac:dyDescent="0.25">
      <c r="A5909" s="52"/>
      <c r="C5909" s="185"/>
      <c r="D5909" s="76"/>
      <c r="E5909" s="76" t="str">
        <f>IF(D5909="","",IFERROR(VLOOKUP(D5909,Cadastro!$C$9:$D$1009,2,FALSE),"NOT FOUND"))</f>
        <v/>
      </c>
      <c r="F5909" s="76"/>
      <c r="G5909" s="94"/>
      <c r="H5909" s="97"/>
      <c r="I5909" s="77">
        <f t="shared" si="185"/>
        <v>0</v>
      </c>
      <c r="J5909" s="78" t="str">
        <f>IFERROR(IF(E5909="","",VLOOKUP(D5909,Saldo!$P$8:$Q$1009,2,FALSE)),"")</f>
        <v/>
      </c>
      <c r="K5909" s="76"/>
      <c r="L5909" s="74" t="str">
        <f t="shared" si="184"/>
        <v/>
      </c>
    </row>
    <row r="5910" spans="1:12" ht="18.95" customHeight="1" x14ac:dyDescent="0.25">
      <c r="A5910" s="52"/>
      <c r="C5910" s="185"/>
      <c r="D5910" s="76"/>
      <c r="E5910" s="76" t="str">
        <f>IF(D5910="","",IFERROR(VLOOKUP(D5910,Cadastro!$C$9:$D$1009,2,FALSE),"NOT FOUND"))</f>
        <v/>
      </c>
      <c r="F5910" s="76"/>
      <c r="G5910" s="94"/>
      <c r="H5910" s="97"/>
      <c r="I5910" s="77">
        <f t="shared" si="185"/>
        <v>0</v>
      </c>
      <c r="J5910" s="78" t="str">
        <f>IFERROR(IF(E5910="","",VLOOKUP(D5910,Saldo!$P$8:$Q$1009,2,FALSE)),"")</f>
        <v/>
      </c>
      <c r="K5910" s="76"/>
      <c r="L5910" s="74" t="str">
        <f t="shared" si="184"/>
        <v/>
      </c>
    </row>
    <row r="5911" spans="1:12" ht="18.95" customHeight="1" x14ac:dyDescent="0.25">
      <c r="A5911" s="52"/>
      <c r="C5911" s="185"/>
      <c r="D5911" s="76"/>
      <c r="E5911" s="76" t="str">
        <f>IF(D5911="","",IFERROR(VLOOKUP(D5911,Cadastro!$C$9:$D$1009,2,FALSE),"NOT FOUND"))</f>
        <v/>
      </c>
      <c r="F5911" s="76"/>
      <c r="G5911" s="94"/>
      <c r="H5911" s="97"/>
      <c r="I5911" s="77">
        <f t="shared" si="185"/>
        <v>0</v>
      </c>
      <c r="J5911" s="78" t="str">
        <f>IFERROR(IF(E5911="","",VLOOKUP(D5911,Saldo!$P$8:$Q$1009,2,FALSE)),"")</f>
        <v/>
      </c>
      <c r="K5911" s="76"/>
      <c r="L5911" s="74" t="str">
        <f t="shared" si="184"/>
        <v/>
      </c>
    </row>
    <row r="5912" spans="1:12" ht="18.95" customHeight="1" x14ac:dyDescent="0.25">
      <c r="A5912" s="52"/>
      <c r="C5912" s="185"/>
      <c r="D5912" s="76"/>
      <c r="E5912" s="76" t="str">
        <f>IF(D5912="","",IFERROR(VLOOKUP(D5912,Cadastro!$C$9:$D$1009,2,FALSE),"NOT FOUND"))</f>
        <v/>
      </c>
      <c r="F5912" s="76"/>
      <c r="G5912" s="94"/>
      <c r="H5912" s="97"/>
      <c r="I5912" s="77">
        <f t="shared" si="185"/>
        <v>0</v>
      </c>
      <c r="J5912" s="78" t="str">
        <f>IFERROR(IF(E5912="","",VLOOKUP(D5912,Saldo!$P$8:$Q$1009,2,FALSE)),"")</f>
        <v/>
      </c>
      <c r="K5912" s="76"/>
      <c r="L5912" s="74" t="str">
        <f t="shared" si="184"/>
        <v/>
      </c>
    </row>
    <row r="5913" spans="1:12" ht="18.95" customHeight="1" x14ac:dyDescent="0.25">
      <c r="A5913" s="52"/>
      <c r="C5913" s="185"/>
      <c r="D5913" s="76"/>
      <c r="E5913" s="76" t="str">
        <f>IF(D5913="","",IFERROR(VLOOKUP(D5913,Cadastro!$C$9:$D$1009,2,FALSE),"NOT FOUND"))</f>
        <v/>
      </c>
      <c r="F5913" s="76"/>
      <c r="G5913" s="94"/>
      <c r="H5913" s="97"/>
      <c r="I5913" s="77">
        <f t="shared" si="185"/>
        <v>0</v>
      </c>
      <c r="J5913" s="78" t="str">
        <f>IFERROR(IF(E5913="","",VLOOKUP(D5913,Saldo!$P$8:$Q$1009,2,FALSE)),"")</f>
        <v/>
      </c>
      <c r="K5913" s="76"/>
      <c r="L5913" s="74" t="str">
        <f t="shared" si="184"/>
        <v/>
      </c>
    </row>
    <row r="5914" spans="1:12" ht="18.95" customHeight="1" x14ac:dyDescent="0.25">
      <c r="A5914" s="52"/>
      <c r="C5914" s="185"/>
      <c r="D5914" s="76"/>
      <c r="E5914" s="76" t="str">
        <f>IF(D5914="","",IFERROR(VLOOKUP(D5914,Cadastro!$C$9:$D$1009,2,FALSE),"NOT FOUND"))</f>
        <v/>
      </c>
      <c r="F5914" s="76"/>
      <c r="G5914" s="94"/>
      <c r="H5914" s="97"/>
      <c r="I5914" s="77">
        <f t="shared" si="185"/>
        <v>0</v>
      </c>
      <c r="J5914" s="78" t="str">
        <f>IFERROR(IF(E5914="","",VLOOKUP(D5914,Saldo!$P$8:$Q$1009,2,FALSE)),"")</f>
        <v/>
      </c>
      <c r="K5914" s="76"/>
      <c r="L5914" s="74" t="str">
        <f t="shared" si="184"/>
        <v/>
      </c>
    </row>
    <row r="5915" spans="1:12" ht="18.95" customHeight="1" x14ac:dyDescent="0.25">
      <c r="A5915" s="52"/>
      <c r="C5915" s="185"/>
      <c r="D5915" s="76"/>
      <c r="E5915" s="76" t="str">
        <f>IF(D5915="","",IFERROR(VLOOKUP(D5915,Cadastro!$C$9:$D$1009,2,FALSE),"NOT FOUND"))</f>
        <v/>
      </c>
      <c r="F5915" s="76"/>
      <c r="G5915" s="94"/>
      <c r="H5915" s="97"/>
      <c r="I5915" s="77">
        <f t="shared" si="185"/>
        <v>0</v>
      </c>
      <c r="J5915" s="78" t="str">
        <f>IFERROR(IF(E5915="","",VLOOKUP(D5915,Saldo!$P$8:$Q$1009,2,FALSE)),"")</f>
        <v/>
      </c>
      <c r="K5915" s="76"/>
      <c r="L5915" s="74" t="str">
        <f t="shared" si="184"/>
        <v/>
      </c>
    </row>
    <row r="5916" spans="1:12" ht="18.95" customHeight="1" x14ac:dyDescent="0.25">
      <c r="A5916" s="52"/>
      <c r="C5916" s="185"/>
      <c r="D5916" s="76"/>
      <c r="E5916" s="76" t="str">
        <f>IF(D5916="","",IFERROR(VLOOKUP(D5916,Cadastro!$C$9:$D$1009,2,FALSE),"NOT FOUND"))</f>
        <v/>
      </c>
      <c r="F5916" s="76"/>
      <c r="G5916" s="94"/>
      <c r="H5916" s="97"/>
      <c r="I5916" s="77">
        <f t="shared" si="185"/>
        <v>0</v>
      </c>
      <c r="J5916" s="78" t="str">
        <f>IFERROR(IF(E5916="","",VLOOKUP(D5916,Saldo!$P$8:$Q$1009,2,FALSE)),"")</f>
        <v/>
      </c>
      <c r="K5916" s="76"/>
      <c r="L5916" s="74" t="str">
        <f t="shared" si="184"/>
        <v/>
      </c>
    </row>
    <row r="5917" spans="1:12" ht="18.95" customHeight="1" x14ac:dyDescent="0.25">
      <c r="A5917" s="52"/>
      <c r="C5917" s="185"/>
      <c r="D5917" s="76"/>
      <c r="E5917" s="76" t="str">
        <f>IF(D5917="","",IFERROR(VLOOKUP(D5917,Cadastro!$C$9:$D$1009,2,FALSE),"NOT FOUND"))</f>
        <v/>
      </c>
      <c r="F5917" s="76"/>
      <c r="G5917" s="94"/>
      <c r="H5917" s="97"/>
      <c r="I5917" s="77">
        <f t="shared" si="185"/>
        <v>0</v>
      </c>
      <c r="J5917" s="78" t="str">
        <f>IFERROR(IF(E5917="","",VLOOKUP(D5917,Saldo!$P$8:$Q$1009,2,FALSE)),"")</f>
        <v/>
      </c>
      <c r="K5917" s="76"/>
      <c r="L5917" s="74" t="str">
        <f t="shared" si="184"/>
        <v/>
      </c>
    </row>
    <row r="5918" spans="1:12" ht="18.95" customHeight="1" x14ac:dyDescent="0.25">
      <c r="A5918" s="52"/>
      <c r="C5918" s="185"/>
      <c r="D5918" s="76"/>
      <c r="E5918" s="76" t="str">
        <f>IF(D5918="","",IFERROR(VLOOKUP(D5918,Cadastro!$C$9:$D$1009,2,FALSE),"NOT FOUND"))</f>
        <v/>
      </c>
      <c r="F5918" s="76"/>
      <c r="G5918" s="94"/>
      <c r="H5918" s="97"/>
      <c r="I5918" s="77">
        <f t="shared" si="185"/>
        <v>0</v>
      </c>
      <c r="J5918" s="78" t="str">
        <f>IFERROR(IF(E5918="","",VLOOKUP(D5918,Saldo!$P$8:$Q$1009,2,FALSE)),"")</f>
        <v/>
      </c>
      <c r="K5918" s="76"/>
      <c r="L5918" s="74" t="str">
        <f t="shared" si="184"/>
        <v/>
      </c>
    </row>
    <row r="5919" spans="1:12" ht="18.95" customHeight="1" x14ac:dyDescent="0.25">
      <c r="A5919" s="52"/>
      <c r="C5919" s="185"/>
      <c r="D5919" s="76"/>
      <c r="E5919" s="76" t="str">
        <f>IF(D5919="","",IFERROR(VLOOKUP(D5919,Cadastro!$C$9:$D$1009,2,FALSE),"NOT FOUND"))</f>
        <v/>
      </c>
      <c r="F5919" s="76"/>
      <c r="G5919" s="94"/>
      <c r="H5919" s="97"/>
      <c r="I5919" s="77">
        <f t="shared" si="185"/>
        <v>0</v>
      </c>
      <c r="J5919" s="78" t="str">
        <f>IFERROR(IF(E5919="","",VLOOKUP(D5919,Saldo!$P$8:$Q$1009,2,FALSE)),"")</f>
        <v/>
      </c>
      <c r="K5919" s="76"/>
      <c r="L5919" s="74" t="str">
        <f t="shared" si="184"/>
        <v/>
      </c>
    </row>
    <row r="5920" spans="1:12" ht="18.95" customHeight="1" x14ac:dyDescent="0.25">
      <c r="A5920" s="52"/>
      <c r="C5920" s="185"/>
      <c r="D5920" s="76"/>
      <c r="E5920" s="76" t="str">
        <f>IF(D5920="","",IFERROR(VLOOKUP(D5920,Cadastro!$C$9:$D$1009,2,FALSE),"NOT FOUND"))</f>
        <v/>
      </c>
      <c r="F5920" s="76"/>
      <c r="G5920" s="94"/>
      <c r="H5920" s="97"/>
      <c r="I5920" s="77">
        <f t="shared" si="185"/>
        <v>0</v>
      </c>
      <c r="J5920" s="78" t="str">
        <f>IFERROR(IF(E5920="","",VLOOKUP(D5920,Saldo!$P$8:$Q$1009,2,FALSE)),"")</f>
        <v/>
      </c>
      <c r="K5920" s="76"/>
      <c r="L5920" s="74" t="str">
        <f t="shared" si="184"/>
        <v/>
      </c>
    </row>
    <row r="5921" spans="1:12" ht="18.95" customHeight="1" x14ac:dyDescent="0.25">
      <c r="A5921" s="52"/>
      <c r="C5921" s="185"/>
      <c r="D5921" s="76"/>
      <c r="E5921" s="76" t="str">
        <f>IF(D5921="","",IFERROR(VLOOKUP(D5921,Cadastro!$C$9:$D$1009,2,FALSE),"NOT FOUND"))</f>
        <v/>
      </c>
      <c r="F5921" s="76"/>
      <c r="G5921" s="94"/>
      <c r="H5921" s="97"/>
      <c r="I5921" s="77">
        <f t="shared" si="185"/>
        <v>0</v>
      </c>
      <c r="J5921" s="78" t="str">
        <f>IFERROR(IF(E5921="","",VLOOKUP(D5921,Saldo!$P$8:$Q$1009,2,FALSE)),"")</f>
        <v/>
      </c>
      <c r="K5921" s="76"/>
      <c r="L5921" s="74" t="str">
        <f t="shared" si="184"/>
        <v/>
      </c>
    </row>
    <row r="5922" spans="1:12" ht="18.95" customHeight="1" x14ac:dyDescent="0.25">
      <c r="A5922" s="52"/>
      <c r="C5922" s="185"/>
      <c r="D5922" s="76"/>
      <c r="E5922" s="76" t="str">
        <f>IF(D5922="","",IFERROR(VLOOKUP(D5922,Cadastro!$C$9:$D$1009,2,FALSE),"NOT FOUND"))</f>
        <v/>
      </c>
      <c r="F5922" s="76"/>
      <c r="G5922" s="94"/>
      <c r="H5922" s="97"/>
      <c r="I5922" s="77">
        <f t="shared" si="185"/>
        <v>0</v>
      </c>
      <c r="J5922" s="78" t="str">
        <f>IFERROR(IF(E5922="","",VLOOKUP(D5922,Saldo!$P$8:$Q$1009,2,FALSE)),"")</f>
        <v/>
      </c>
      <c r="K5922" s="76"/>
      <c r="L5922" s="74" t="str">
        <f t="shared" si="184"/>
        <v/>
      </c>
    </row>
    <row r="5923" spans="1:12" ht="18.95" customHeight="1" x14ac:dyDescent="0.25">
      <c r="A5923" s="52"/>
      <c r="C5923" s="185"/>
      <c r="D5923" s="76"/>
      <c r="E5923" s="76" t="str">
        <f>IF(D5923="","",IFERROR(VLOOKUP(D5923,Cadastro!$C$9:$D$1009,2,FALSE),"NOT FOUND"))</f>
        <v/>
      </c>
      <c r="F5923" s="76"/>
      <c r="G5923" s="94"/>
      <c r="H5923" s="97"/>
      <c r="I5923" s="77">
        <f t="shared" si="185"/>
        <v>0</v>
      </c>
      <c r="J5923" s="78" t="str">
        <f>IFERROR(IF(E5923="","",VLOOKUP(D5923,Saldo!$P$8:$Q$1009,2,FALSE)),"")</f>
        <v/>
      </c>
      <c r="K5923" s="76"/>
      <c r="L5923" s="74" t="str">
        <f t="shared" si="184"/>
        <v/>
      </c>
    </row>
    <row r="5924" spans="1:12" ht="18.95" customHeight="1" x14ac:dyDescent="0.25">
      <c r="A5924" s="52"/>
      <c r="C5924" s="185"/>
      <c r="D5924" s="76"/>
      <c r="E5924" s="76" t="str">
        <f>IF(D5924="","",IFERROR(VLOOKUP(D5924,Cadastro!$C$9:$D$1009,2,FALSE),"NOT FOUND"))</f>
        <v/>
      </c>
      <c r="F5924" s="76"/>
      <c r="G5924" s="94"/>
      <c r="H5924" s="97"/>
      <c r="I5924" s="77">
        <f t="shared" si="185"/>
        <v>0</v>
      </c>
      <c r="J5924" s="78" t="str">
        <f>IFERROR(IF(E5924="","",VLOOKUP(D5924,Saldo!$P$8:$Q$1009,2,FALSE)),"")</f>
        <v/>
      </c>
      <c r="K5924" s="76"/>
      <c r="L5924" s="74" t="str">
        <f t="shared" si="184"/>
        <v/>
      </c>
    </row>
    <row r="5925" spans="1:12" ht="18.95" customHeight="1" x14ac:dyDescent="0.25">
      <c r="A5925" s="52"/>
      <c r="C5925" s="185"/>
      <c r="D5925" s="76"/>
      <c r="E5925" s="76" t="str">
        <f>IF(D5925="","",IFERROR(VLOOKUP(D5925,Cadastro!$C$9:$D$1009,2,FALSE),"NOT FOUND"))</f>
        <v/>
      </c>
      <c r="F5925" s="76"/>
      <c r="G5925" s="94"/>
      <c r="H5925" s="97"/>
      <c r="I5925" s="77">
        <f t="shared" si="185"/>
        <v>0</v>
      </c>
      <c r="J5925" s="78" t="str">
        <f>IFERROR(IF(E5925="","",VLOOKUP(D5925,Saldo!$P$8:$Q$1009,2,FALSE)),"")</f>
        <v/>
      </c>
      <c r="K5925" s="76"/>
      <c r="L5925" s="74" t="str">
        <f t="shared" si="184"/>
        <v/>
      </c>
    </row>
    <row r="5926" spans="1:12" ht="18.95" customHeight="1" x14ac:dyDescent="0.25">
      <c r="A5926" s="52"/>
      <c r="C5926" s="185"/>
      <c r="D5926" s="76"/>
      <c r="E5926" s="76" t="str">
        <f>IF(D5926="","",IFERROR(VLOOKUP(D5926,Cadastro!$C$9:$D$1009,2,FALSE),"NOT FOUND"))</f>
        <v/>
      </c>
      <c r="F5926" s="76"/>
      <c r="G5926" s="94"/>
      <c r="H5926" s="97"/>
      <c r="I5926" s="77">
        <f t="shared" si="185"/>
        <v>0</v>
      </c>
      <c r="J5926" s="78" t="str">
        <f>IFERROR(IF(E5926="","",VLOOKUP(D5926,Saldo!$P$8:$Q$1009,2,FALSE)),"")</f>
        <v/>
      </c>
      <c r="K5926" s="76"/>
      <c r="L5926" s="74" t="str">
        <f t="shared" si="184"/>
        <v/>
      </c>
    </row>
    <row r="5927" spans="1:12" ht="18.95" customHeight="1" x14ac:dyDescent="0.25">
      <c r="A5927" s="52"/>
      <c r="C5927" s="185"/>
      <c r="D5927" s="76"/>
      <c r="E5927" s="76" t="str">
        <f>IF(D5927="","",IFERROR(VLOOKUP(D5927,Cadastro!$C$9:$D$1009,2,FALSE),"NOT FOUND"))</f>
        <v/>
      </c>
      <c r="F5927" s="76"/>
      <c r="G5927" s="94"/>
      <c r="H5927" s="97"/>
      <c r="I5927" s="77">
        <f t="shared" si="185"/>
        <v>0</v>
      </c>
      <c r="J5927" s="78" t="str">
        <f>IFERROR(IF(E5927="","",VLOOKUP(D5927,Saldo!$P$8:$Q$1009,2,FALSE)),"")</f>
        <v/>
      </c>
      <c r="K5927" s="76"/>
      <c r="L5927" s="74" t="str">
        <f t="shared" si="184"/>
        <v/>
      </c>
    </row>
    <row r="5928" spans="1:12" ht="18.95" customHeight="1" x14ac:dyDescent="0.25">
      <c r="A5928" s="52"/>
      <c r="C5928" s="185"/>
      <c r="D5928" s="76"/>
      <c r="E5928" s="76" t="str">
        <f>IF(D5928="","",IFERROR(VLOOKUP(D5928,Cadastro!$C$9:$D$1009,2,FALSE),"NOT FOUND"))</f>
        <v/>
      </c>
      <c r="F5928" s="76"/>
      <c r="G5928" s="94"/>
      <c r="H5928" s="97"/>
      <c r="I5928" s="77">
        <f t="shared" si="185"/>
        <v>0</v>
      </c>
      <c r="J5928" s="78" t="str">
        <f>IFERROR(IF(E5928="","",VLOOKUP(D5928,Saldo!$P$8:$Q$1009,2,FALSE)),"")</f>
        <v/>
      </c>
      <c r="K5928" s="76"/>
      <c r="L5928" s="74" t="str">
        <f t="shared" si="184"/>
        <v/>
      </c>
    </row>
    <row r="5929" spans="1:12" ht="18.95" customHeight="1" x14ac:dyDescent="0.25">
      <c r="A5929" s="52"/>
      <c r="C5929" s="185"/>
      <c r="D5929" s="76"/>
      <c r="E5929" s="76" t="str">
        <f>IF(D5929="","",IFERROR(VLOOKUP(D5929,Cadastro!$C$9:$D$1009,2,FALSE),"NOT FOUND"))</f>
        <v/>
      </c>
      <c r="F5929" s="76"/>
      <c r="G5929" s="94"/>
      <c r="H5929" s="97"/>
      <c r="I5929" s="77">
        <f t="shared" si="185"/>
        <v>0</v>
      </c>
      <c r="J5929" s="78" t="str">
        <f>IFERROR(IF(E5929="","",VLOOKUP(D5929,Saldo!$P$8:$Q$1009,2,FALSE)),"")</f>
        <v/>
      </c>
      <c r="K5929" s="76"/>
      <c r="L5929" s="74" t="str">
        <f t="shared" si="184"/>
        <v/>
      </c>
    </row>
    <row r="5930" spans="1:12" ht="18.95" customHeight="1" x14ac:dyDescent="0.25">
      <c r="A5930" s="52"/>
      <c r="C5930" s="185"/>
      <c r="D5930" s="76"/>
      <c r="E5930" s="76" t="str">
        <f>IF(D5930="","",IFERROR(VLOOKUP(D5930,Cadastro!$C$9:$D$1009,2,FALSE),"NOT FOUND"))</f>
        <v/>
      </c>
      <c r="F5930" s="76"/>
      <c r="G5930" s="94"/>
      <c r="H5930" s="97"/>
      <c r="I5930" s="77">
        <f t="shared" si="185"/>
        <v>0</v>
      </c>
      <c r="J5930" s="78" t="str">
        <f>IFERROR(IF(E5930="","",VLOOKUP(D5930,Saldo!$P$8:$Q$1009,2,FALSE)),"")</f>
        <v/>
      </c>
      <c r="K5930" s="76"/>
      <c r="L5930" s="74" t="str">
        <f t="shared" si="184"/>
        <v/>
      </c>
    </row>
    <row r="5931" spans="1:12" ht="18.95" customHeight="1" x14ac:dyDescent="0.25">
      <c r="A5931" s="52"/>
      <c r="C5931" s="185"/>
      <c r="D5931" s="76"/>
      <c r="E5931" s="76" t="str">
        <f>IF(D5931="","",IFERROR(VLOOKUP(D5931,Cadastro!$C$9:$D$1009,2,FALSE),"NOT FOUND"))</f>
        <v/>
      </c>
      <c r="F5931" s="76"/>
      <c r="G5931" s="94"/>
      <c r="H5931" s="97"/>
      <c r="I5931" s="77">
        <f t="shared" si="185"/>
        <v>0</v>
      </c>
      <c r="J5931" s="78" t="str">
        <f>IFERROR(IF(E5931="","",VLOOKUP(D5931,Saldo!$P$8:$Q$1009,2,FALSE)),"")</f>
        <v/>
      </c>
      <c r="K5931" s="76"/>
      <c r="L5931" s="74" t="str">
        <f t="shared" si="184"/>
        <v/>
      </c>
    </row>
    <row r="5932" spans="1:12" ht="18.95" customHeight="1" x14ac:dyDescent="0.25">
      <c r="A5932" s="52"/>
      <c r="C5932" s="185"/>
      <c r="D5932" s="76"/>
      <c r="E5932" s="76" t="str">
        <f>IF(D5932="","",IFERROR(VLOOKUP(D5932,Cadastro!$C$9:$D$1009,2,FALSE),"NOT FOUND"))</f>
        <v/>
      </c>
      <c r="F5932" s="76"/>
      <c r="G5932" s="94"/>
      <c r="H5932" s="97"/>
      <c r="I5932" s="77">
        <f t="shared" si="185"/>
        <v>0</v>
      </c>
      <c r="J5932" s="78" t="str">
        <f>IFERROR(IF(E5932="","",VLOOKUP(D5932,Saldo!$P$8:$Q$1009,2,FALSE)),"")</f>
        <v/>
      </c>
      <c r="K5932" s="76"/>
      <c r="L5932" s="74" t="str">
        <f t="shared" si="184"/>
        <v/>
      </c>
    </row>
    <row r="5933" spans="1:12" ht="18.95" customHeight="1" x14ac:dyDescent="0.25">
      <c r="A5933" s="52"/>
      <c r="C5933" s="185"/>
      <c r="D5933" s="76"/>
      <c r="E5933" s="76" t="str">
        <f>IF(D5933="","",IFERROR(VLOOKUP(D5933,Cadastro!$C$9:$D$1009,2,FALSE),"NOT FOUND"))</f>
        <v/>
      </c>
      <c r="F5933" s="76"/>
      <c r="G5933" s="94"/>
      <c r="H5933" s="97"/>
      <c r="I5933" s="77">
        <f t="shared" si="185"/>
        <v>0</v>
      </c>
      <c r="J5933" s="78" t="str">
        <f>IFERROR(IF(E5933="","",VLOOKUP(D5933,Saldo!$P$8:$Q$1009,2,FALSE)),"")</f>
        <v/>
      </c>
      <c r="K5933" s="76"/>
      <c r="L5933" s="74" t="str">
        <f t="shared" si="184"/>
        <v/>
      </c>
    </row>
    <row r="5934" spans="1:12" ht="18.95" customHeight="1" x14ac:dyDescent="0.25">
      <c r="A5934" s="52"/>
      <c r="C5934" s="185"/>
      <c r="D5934" s="76"/>
      <c r="E5934" s="76" t="str">
        <f>IF(D5934="","",IFERROR(VLOOKUP(D5934,Cadastro!$C$9:$D$1009,2,FALSE),"NOT FOUND"))</f>
        <v/>
      </c>
      <c r="F5934" s="76"/>
      <c r="G5934" s="94"/>
      <c r="H5934" s="97"/>
      <c r="I5934" s="77">
        <f t="shared" si="185"/>
        <v>0</v>
      </c>
      <c r="J5934" s="78" t="str">
        <f>IFERROR(IF(E5934="","",VLOOKUP(D5934,Saldo!$P$8:$Q$1009,2,FALSE)),"")</f>
        <v/>
      </c>
      <c r="K5934" s="76"/>
      <c r="L5934" s="74" t="str">
        <f t="shared" si="184"/>
        <v/>
      </c>
    </row>
    <row r="5935" spans="1:12" ht="18.95" customHeight="1" x14ac:dyDescent="0.25">
      <c r="A5935" s="52"/>
      <c r="C5935" s="185"/>
      <c r="D5935" s="76"/>
      <c r="E5935" s="76" t="str">
        <f>IF(D5935="","",IFERROR(VLOOKUP(D5935,Cadastro!$C$9:$D$1009,2,FALSE),"NOT FOUND"))</f>
        <v/>
      </c>
      <c r="F5935" s="76"/>
      <c r="G5935" s="94"/>
      <c r="H5935" s="97"/>
      <c r="I5935" s="77">
        <f t="shared" si="185"/>
        <v>0</v>
      </c>
      <c r="J5935" s="78" t="str">
        <f>IFERROR(IF(E5935="","",VLOOKUP(D5935,Saldo!$P$8:$Q$1009,2,FALSE)),"")</f>
        <v/>
      </c>
      <c r="K5935" s="76"/>
      <c r="L5935" s="74" t="str">
        <f t="shared" si="184"/>
        <v/>
      </c>
    </row>
    <row r="5936" spans="1:12" ht="18.95" customHeight="1" x14ac:dyDescent="0.25">
      <c r="A5936" s="52"/>
      <c r="C5936" s="185"/>
      <c r="D5936" s="76"/>
      <c r="E5936" s="76" t="str">
        <f>IF(D5936="","",IFERROR(VLOOKUP(D5936,Cadastro!$C$9:$D$1009,2,FALSE),"NOT FOUND"))</f>
        <v/>
      </c>
      <c r="F5936" s="76"/>
      <c r="G5936" s="94"/>
      <c r="H5936" s="97"/>
      <c r="I5936" s="77">
        <f t="shared" si="185"/>
        <v>0</v>
      </c>
      <c r="J5936" s="78" t="str">
        <f>IFERROR(IF(E5936="","",VLOOKUP(D5936,Saldo!$P$8:$Q$1009,2,FALSE)),"")</f>
        <v/>
      </c>
      <c r="K5936" s="76"/>
      <c r="L5936" s="74" t="str">
        <f t="shared" si="184"/>
        <v/>
      </c>
    </row>
    <row r="5937" spans="1:12" ht="18.95" customHeight="1" x14ac:dyDescent="0.25">
      <c r="A5937" s="52"/>
      <c r="C5937" s="185"/>
      <c r="D5937" s="76"/>
      <c r="E5937" s="76" t="str">
        <f>IF(D5937="","",IFERROR(VLOOKUP(D5937,Cadastro!$C$9:$D$1009,2,FALSE),"NOT FOUND"))</f>
        <v/>
      </c>
      <c r="F5937" s="76"/>
      <c r="G5937" s="94"/>
      <c r="H5937" s="97"/>
      <c r="I5937" s="77">
        <f t="shared" si="185"/>
        <v>0</v>
      </c>
      <c r="J5937" s="78" t="str">
        <f>IFERROR(IF(E5937="","",VLOOKUP(D5937,Saldo!$P$8:$Q$1009,2,FALSE)),"")</f>
        <v/>
      </c>
      <c r="K5937" s="76"/>
      <c r="L5937" s="74" t="str">
        <f t="shared" si="184"/>
        <v/>
      </c>
    </row>
    <row r="5938" spans="1:12" ht="18.95" customHeight="1" x14ac:dyDescent="0.25">
      <c r="A5938" s="52"/>
      <c r="C5938" s="185"/>
      <c r="D5938" s="76"/>
      <c r="E5938" s="76" t="str">
        <f>IF(D5938="","",IFERROR(VLOOKUP(D5938,Cadastro!$C$9:$D$1009,2,FALSE),"NOT FOUND"))</f>
        <v/>
      </c>
      <c r="F5938" s="76"/>
      <c r="G5938" s="94"/>
      <c r="H5938" s="97"/>
      <c r="I5938" s="77">
        <f t="shared" si="185"/>
        <v>0</v>
      </c>
      <c r="J5938" s="78" t="str">
        <f>IFERROR(IF(E5938="","",VLOOKUP(D5938,Saldo!$P$8:$Q$1009,2,FALSE)),"")</f>
        <v/>
      </c>
      <c r="K5938" s="76"/>
      <c r="L5938" s="74" t="str">
        <f t="shared" si="184"/>
        <v/>
      </c>
    </row>
    <row r="5939" spans="1:12" ht="18.95" customHeight="1" x14ac:dyDescent="0.25">
      <c r="A5939" s="52"/>
      <c r="C5939" s="185"/>
      <c r="D5939" s="76"/>
      <c r="E5939" s="76" t="str">
        <f>IF(D5939="","",IFERROR(VLOOKUP(D5939,Cadastro!$C$9:$D$1009,2,FALSE),"NOT FOUND"))</f>
        <v/>
      </c>
      <c r="F5939" s="76"/>
      <c r="G5939" s="94"/>
      <c r="H5939" s="97"/>
      <c r="I5939" s="77">
        <f t="shared" si="185"/>
        <v>0</v>
      </c>
      <c r="J5939" s="78" t="str">
        <f>IFERROR(IF(E5939="","",VLOOKUP(D5939,Saldo!$P$8:$Q$1009,2,FALSE)),"")</f>
        <v/>
      </c>
      <c r="K5939" s="76"/>
      <c r="L5939" s="74" t="str">
        <f t="shared" si="184"/>
        <v/>
      </c>
    </row>
    <row r="5940" spans="1:12" ht="18.95" customHeight="1" x14ac:dyDescent="0.25">
      <c r="A5940" s="52"/>
      <c r="C5940" s="185"/>
      <c r="D5940" s="76"/>
      <c r="E5940" s="76" t="str">
        <f>IF(D5940="","",IFERROR(VLOOKUP(D5940,Cadastro!$C$9:$D$1009,2,FALSE),"NOT FOUND"))</f>
        <v/>
      </c>
      <c r="F5940" s="76"/>
      <c r="G5940" s="94"/>
      <c r="H5940" s="97"/>
      <c r="I5940" s="77">
        <f t="shared" si="185"/>
        <v>0</v>
      </c>
      <c r="J5940" s="78" t="str">
        <f>IFERROR(IF(E5940="","",VLOOKUP(D5940,Saldo!$P$8:$Q$1009,2,FALSE)),"")</f>
        <v/>
      </c>
      <c r="K5940" s="76"/>
      <c r="L5940" s="74" t="str">
        <f t="shared" si="184"/>
        <v/>
      </c>
    </row>
    <row r="5941" spans="1:12" ht="18.95" customHeight="1" x14ac:dyDescent="0.25">
      <c r="A5941" s="52"/>
      <c r="C5941" s="185"/>
      <c r="D5941" s="76"/>
      <c r="E5941" s="76" t="str">
        <f>IF(D5941="","",IFERROR(VLOOKUP(D5941,Cadastro!$C$9:$D$1009,2,FALSE),"NOT FOUND"))</f>
        <v/>
      </c>
      <c r="F5941" s="76"/>
      <c r="G5941" s="94"/>
      <c r="H5941" s="97"/>
      <c r="I5941" s="77">
        <f t="shared" si="185"/>
        <v>0</v>
      </c>
      <c r="J5941" s="78" t="str">
        <f>IFERROR(IF(E5941="","",VLOOKUP(D5941,Saldo!$P$8:$Q$1009,2,FALSE)),"")</f>
        <v/>
      </c>
      <c r="K5941" s="76"/>
      <c r="L5941" s="74" t="str">
        <f t="shared" si="184"/>
        <v/>
      </c>
    </row>
    <row r="5942" spans="1:12" ht="18.95" customHeight="1" x14ac:dyDescent="0.25">
      <c r="A5942" s="52"/>
      <c r="C5942" s="185"/>
      <c r="D5942" s="76"/>
      <c r="E5942" s="76" t="str">
        <f>IF(D5942="","",IFERROR(VLOOKUP(D5942,Cadastro!$C$9:$D$1009,2,FALSE),"NOT FOUND"))</f>
        <v/>
      </c>
      <c r="F5942" s="76"/>
      <c r="G5942" s="94"/>
      <c r="H5942" s="97"/>
      <c r="I5942" s="77">
        <f t="shared" si="185"/>
        <v>0</v>
      </c>
      <c r="J5942" s="78" t="str">
        <f>IFERROR(IF(E5942="","",VLOOKUP(D5942,Saldo!$P$8:$Q$1009,2,FALSE)),"")</f>
        <v/>
      </c>
      <c r="K5942" s="76"/>
      <c r="L5942" s="74" t="str">
        <f t="shared" si="184"/>
        <v/>
      </c>
    </row>
    <row r="5943" spans="1:12" ht="18.95" customHeight="1" x14ac:dyDescent="0.25">
      <c r="A5943" s="52"/>
      <c r="C5943" s="185"/>
      <c r="D5943" s="76"/>
      <c r="E5943" s="76" t="str">
        <f>IF(D5943="","",IFERROR(VLOOKUP(D5943,Cadastro!$C$9:$D$1009,2,FALSE),"NOT FOUND"))</f>
        <v/>
      </c>
      <c r="F5943" s="76"/>
      <c r="G5943" s="94"/>
      <c r="H5943" s="97"/>
      <c r="I5943" s="77">
        <f t="shared" si="185"/>
        <v>0</v>
      </c>
      <c r="J5943" s="78" t="str">
        <f>IFERROR(IF(E5943="","",VLOOKUP(D5943,Saldo!$P$8:$Q$1009,2,FALSE)),"")</f>
        <v/>
      </c>
      <c r="K5943" s="76"/>
      <c r="L5943" s="74" t="str">
        <f t="shared" si="184"/>
        <v/>
      </c>
    </row>
    <row r="5944" spans="1:12" ht="18.95" customHeight="1" x14ac:dyDescent="0.25">
      <c r="A5944" s="52"/>
      <c r="C5944" s="185"/>
      <c r="D5944" s="76"/>
      <c r="E5944" s="76" t="str">
        <f>IF(D5944="","",IFERROR(VLOOKUP(D5944,Cadastro!$C$9:$D$1009,2,FALSE),"NOT FOUND"))</f>
        <v/>
      </c>
      <c r="F5944" s="76"/>
      <c r="G5944" s="94"/>
      <c r="H5944" s="97"/>
      <c r="I5944" s="77">
        <f t="shared" si="185"/>
        <v>0</v>
      </c>
      <c r="J5944" s="78" t="str">
        <f>IFERROR(IF(E5944="","",VLOOKUP(D5944,Saldo!$P$8:$Q$1009,2,FALSE)),"")</f>
        <v/>
      </c>
      <c r="K5944" s="76"/>
      <c r="L5944" s="74" t="str">
        <f t="shared" si="184"/>
        <v/>
      </c>
    </row>
    <row r="5945" spans="1:12" ht="18.95" customHeight="1" x14ac:dyDescent="0.25">
      <c r="A5945" s="52"/>
      <c r="C5945" s="185"/>
      <c r="D5945" s="76"/>
      <c r="E5945" s="76" t="str">
        <f>IF(D5945="","",IFERROR(VLOOKUP(D5945,Cadastro!$C$9:$D$1009,2,FALSE),"NOT FOUND"))</f>
        <v/>
      </c>
      <c r="F5945" s="76"/>
      <c r="G5945" s="94"/>
      <c r="H5945" s="97"/>
      <c r="I5945" s="77">
        <f t="shared" si="185"/>
        <v>0</v>
      </c>
      <c r="J5945" s="78" t="str">
        <f>IFERROR(IF(E5945="","",VLOOKUP(D5945,Saldo!$P$8:$Q$1009,2,FALSE)),"")</f>
        <v/>
      </c>
      <c r="K5945" s="76"/>
      <c r="L5945" s="74" t="str">
        <f t="shared" si="184"/>
        <v/>
      </c>
    </row>
    <row r="5946" spans="1:12" ht="18.95" customHeight="1" x14ac:dyDescent="0.25">
      <c r="A5946" s="52"/>
      <c r="C5946" s="185"/>
      <c r="D5946" s="76"/>
      <c r="E5946" s="76" t="str">
        <f>IF(D5946="","",IFERROR(VLOOKUP(D5946,Cadastro!$C$9:$D$1009,2,FALSE),"NOT FOUND"))</f>
        <v/>
      </c>
      <c r="F5946" s="76"/>
      <c r="G5946" s="94"/>
      <c r="H5946" s="97"/>
      <c r="I5946" s="77">
        <f t="shared" si="185"/>
        <v>0</v>
      </c>
      <c r="J5946" s="78" t="str">
        <f>IFERROR(IF(E5946="","",VLOOKUP(D5946,Saldo!$P$8:$Q$1009,2,FALSE)),"")</f>
        <v/>
      </c>
      <c r="K5946" s="76"/>
      <c r="L5946" s="74" t="str">
        <f t="shared" si="184"/>
        <v/>
      </c>
    </row>
    <row r="5947" spans="1:12" ht="18.95" customHeight="1" x14ac:dyDescent="0.25">
      <c r="A5947" s="52"/>
      <c r="C5947" s="185"/>
      <c r="D5947" s="76"/>
      <c r="E5947" s="76" t="str">
        <f>IF(D5947="","",IFERROR(VLOOKUP(D5947,Cadastro!$C$9:$D$1009,2,FALSE),"NOT FOUND"))</f>
        <v/>
      </c>
      <c r="F5947" s="76"/>
      <c r="G5947" s="94"/>
      <c r="H5947" s="97"/>
      <c r="I5947" s="77">
        <f t="shared" si="185"/>
        <v>0</v>
      </c>
      <c r="J5947" s="78" t="str">
        <f>IFERROR(IF(E5947="","",VLOOKUP(D5947,Saldo!$P$8:$Q$1009,2,FALSE)),"")</f>
        <v/>
      </c>
      <c r="K5947" s="76"/>
      <c r="L5947" s="74" t="str">
        <f t="shared" si="184"/>
        <v/>
      </c>
    </row>
    <row r="5948" spans="1:12" ht="18.95" customHeight="1" x14ac:dyDescent="0.25">
      <c r="A5948" s="52"/>
      <c r="C5948" s="185"/>
      <c r="D5948" s="76"/>
      <c r="E5948" s="76" t="str">
        <f>IF(D5948="","",IFERROR(VLOOKUP(D5948,Cadastro!$C$9:$D$1009,2,FALSE),"NOT FOUND"))</f>
        <v/>
      </c>
      <c r="F5948" s="76"/>
      <c r="G5948" s="94"/>
      <c r="H5948" s="97"/>
      <c r="I5948" s="77">
        <f t="shared" si="185"/>
        <v>0</v>
      </c>
      <c r="J5948" s="78" t="str">
        <f>IFERROR(IF(E5948="","",VLOOKUP(D5948,Saldo!$P$8:$Q$1009,2,FALSE)),"")</f>
        <v/>
      </c>
      <c r="K5948" s="76"/>
      <c r="L5948" s="74" t="str">
        <f t="shared" si="184"/>
        <v/>
      </c>
    </row>
    <row r="5949" spans="1:12" ht="18.95" customHeight="1" x14ac:dyDescent="0.25">
      <c r="A5949" s="52"/>
      <c r="C5949" s="185"/>
      <c r="D5949" s="76"/>
      <c r="E5949" s="76" t="str">
        <f>IF(D5949="","",IFERROR(VLOOKUP(D5949,Cadastro!$C$9:$D$1009,2,FALSE),"NOT FOUND"))</f>
        <v/>
      </c>
      <c r="F5949" s="76"/>
      <c r="G5949" s="94"/>
      <c r="H5949" s="97"/>
      <c r="I5949" s="77">
        <f t="shared" si="185"/>
        <v>0</v>
      </c>
      <c r="J5949" s="78" t="str">
        <f>IFERROR(IF(E5949="","",VLOOKUP(D5949,Saldo!$P$8:$Q$1009,2,FALSE)),"")</f>
        <v/>
      </c>
      <c r="K5949" s="76"/>
      <c r="L5949" s="74" t="str">
        <f t="shared" si="184"/>
        <v/>
      </c>
    </row>
    <row r="5950" spans="1:12" ht="18.95" customHeight="1" x14ac:dyDescent="0.25">
      <c r="A5950" s="52"/>
      <c r="C5950" s="185"/>
      <c r="D5950" s="76"/>
      <c r="E5950" s="76" t="str">
        <f>IF(D5950="","",IFERROR(VLOOKUP(D5950,Cadastro!$C$9:$D$1009,2,FALSE),"NOT FOUND"))</f>
        <v/>
      </c>
      <c r="F5950" s="76"/>
      <c r="G5950" s="94"/>
      <c r="H5950" s="97"/>
      <c r="I5950" s="77">
        <f t="shared" si="185"/>
        <v>0</v>
      </c>
      <c r="J5950" s="78" t="str">
        <f>IFERROR(IF(E5950="","",VLOOKUP(D5950,Saldo!$P$8:$Q$1009,2,FALSE)),"")</f>
        <v/>
      </c>
      <c r="K5950" s="76"/>
      <c r="L5950" s="74" t="str">
        <f t="shared" si="184"/>
        <v/>
      </c>
    </row>
    <row r="5951" spans="1:12" ht="18.95" customHeight="1" x14ac:dyDescent="0.25">
      <c r="A5951" s="52"/>
      <c r="C5951" s="185"/>
      <c r="D5951" s="76"/>
      <c r="E5951" s="76" t="str">
        <f>IF(D5951="","",IFERROR(VLOOKUP(D5951,Cadastro!$C$9:$D$1009,2,FALSE),"NOT FOUND"))</f>
        <v/>
      </c>
      <c r="F5951" s="76"/>
      <c r="G5951" s="94"/>
      <c r="H5951" s="97"/>
      <c r="I5951" s="77">
        <f t="shared" si="185"/>
        <v>0</v>
      </c>
      <c r="J5951" s="78" t="str">
        <f>IFERROR(IF(E5951="","",VLOOKUP(D5951,Saldo!$P$8:$Q$1009,2,FALSE)),"")</f>
        <v/>
      </c>
      <c r="K5951" s="76"/>
      <c r="L5951" s="74" t="str">
        <f t="shared" si="184"/>
        <v/>
      </c>
    </row>
    <row r="5952" spans="1:12" ht="18.95" customHeight="1" x14ac:dyDescent="0.25">
      <c r="A5952" s="52"/>
      <c r="C5952" s="185"/>
      <c r="D5952" s="76"/>
      <c r="E5952" s="76" t="str">
        <f>IF(D5952="","",IFERROR(VLOOKUP(D5952,Cadastro!$C$9:$D$1009,2,FALSE),"NOT FOUND"))</f>
        <v/>
      </c>
      <c r="F5952" s="76"/>
      <c r="G5952" s="94"/>
      <c r="H5952" s="97"/>
      <c r="I5952" s="77">
        <f t="shared" si="185"/>
        <v>0</v>
      </c>
      <c r="J5952" s="78" t="str">
        <f>IFERROR(IF(E5952="","",VLOOKUP(D5952,Saldo!$P$8:$Q$1009,2,FALSE)),"")</f>
        <v/>
      </c>
      <c r="K5952" s="76"/>
      <c r="L5952" s="74" t="str">
        <f t="shared" si="184"/>
        <v/>
      </c>
    </row>
    <row r="5953" spans="1:12" ht="18.95" customHeight="1" x14ac:dyDescent="0.25">
      <c r="A5953" s="52"/>
      <c r="C5953" s="185"/>
      <c r="D5953" s="76"/>
      <c r="E5953" s="76" t="str">
        <f>IF(D5953="","",IFERROR(VLOOKUP(D5953,Cadastro!$C$9:$D$1009,2,FALSE),"NOT FOUND"))</f>
        <v/>
      </c>
      <c r="F5953" s="76"/>
      <c r="G5953" s="94"/>
      <c r="H5953" s="97"/>
      <c r="I5953" s="77">
        <f t="shared" si="185"/>
        <v>0</v>
      </c>
      <c r="J5953" s="78" t="str">
        <f>IFERROR(IF(E5953="","",VLOOKUP(D5953,Saldo!$P$8:$Q$1009,2,FALSE)),"")</f>
        <v/>
      </c>
      <c r="K5953" s="76"/>
      <c r="L5953" s="74" t="str">
        <f t="shared" si="184"/>
        <v/>
      </c>
    </row>
    <row r="5954" spans="1:12" ht="18.95" customHeight="1" x14ac:dyDescent="0.25">
      <c r="A5954" s="52"/>
      <c r="C5954" s="185"/>
      <c r="D5954" s="76"/>
      <c r="E5954" s="76" t="str">
        <f>IF(D5954="","",IFERROR(VLOOKUP(D5954,Cadastro!$C$9:$D$1009,2,FALSE),"NOT FOUND"))</f>
        <v/>
      </c>
      <c r="F5954" s="76"/>
      <c r="G5954" s="94"/>
      <c r="H5954" s="97"/>
      <c r="I5954" s="77">
        <f t="shared" si="185"/>
        <v>0</v>
      </c>
      <c r="J5954" s="78" t="str">
        <f>IFERROR(IF(E5954="","",VLOOKUP(D5954,Saldo!$P$8:$Q$1009,2,FALSE)),"")</f>
        <v/>
      </c>
      <c r="K5954" s="76"/>
      <c r="L5954" s="74" t="str">
        <f t="shared" si="184"/>
        <v/>
      </c>
    </row>
    <row r="5955" spans="1:12" ht="18.95" customHeight="1" x14ac:dyDescent="0.25">
      <c r="A5955" s="52"/>
      <c r="C5955" s="185"/>
      <c r="D5955" s="76"/>
      <c r="E5955" s="76" t="str">
        <f>IF(D5955="","",IFERROR(VLOOKUP(D5955,Cadastro!$C$9:$D$1009,2,FALSE),"NOT FOUND"))</f>
        <v/>
      </c>
      <c r="F5955" s="76"/>
      <c r="G5955" s="94"/>
      <c r="H5955" s="97"/>
      <c r="I5955" s="77">
        <f t="shared" si="185"/>
        <v>0</v>
      </c>
      <c r="J5955" s="78" t="str">
        <f>IFERROR(IF(E5955="","",VLOOKUP(D5955,Saldo!$P$8:$Q$1009,2,FALSE)),"")</f>
        <v/>
      </c>
      <c r="K5955" s="76"/>
      <c r="L5955" s="74" t="str">
        <f t="shared" si="184"/>
        <v/>
      </c>
    </row>
    <row r="5956" spans="1:12" ht="18.95" customHeight="1" x14ac:dyDescent="0.25">
      <c r="A5956" s="52"/>
      <c r="C5956" s="185"/>
      <c r="D5956" s="76"/>
      <c r="E5956" s="76" t="str">
        <f>IF(D5956="","",IFERROR(VLOOKUP(D5956,Cadastro!$C$9:$D$1009,2,FALSE),"NOT FOUND"))</f>
        <v/>
      </c>
      <c r="F5956" s="76"/>
      <c r="G5956" s="94"/>
      <c r="H5956" s="97"/>
      <c r="I5956" s="77">
        <f t="shared" si="185"/>
        <v>0</v>
      </c>
      <c r="J5956" s="78" t="str">
        <f>IFERROR(IF(E5956="","",VLOOKUP(D5956,Saldo!$P$8:$Q$1009,2,FALSE)),"")</f>
        <v/>
      </c>
      <c r="K5956" s="76"/>
      <c r="L5956" s="74" t="str">
        <f t="shared" si="184"/>
        <v/>
      </c>
    </row>
    <row r="5957" spans="1:12" ht="18.95" customHeight="1" x14ac:dyDescent="0.25">
      <c r="A5957" s="52"/>
      <c r="C5957" s="185"/>
      <c r="D5957" s="76"/>
      <c r="E5957" s="76" t="str">
        <f>IF(D5957="","",IFERROR(VLOOKUP(D5957,Cadastro!$C$9:$D$1009,2,FALSE),"NOT FOUND"))</f>
        <v/>
      </c>
      <c r="F5957" s="76"/>
      <c r="G5957" s="94"/>
      <c r="H5957" s="97"/>
      <c r="I5957" s="77">
        <f t="shared" si="185"/>
        <v>0</v>
      </c>
      <c r="J5957" s="78" t="str">
        <f>IFERROR(IF(E5957="","",VLOOKUP(D5957,Saldo!$P$8:$Q$1009,2,FALSE)),"")</f>
        <v/>
      </c>
      <c r="K5957" s="76"/>
      <c r="L5957" s="74" t="str">
        <f t="shared" si="184"/>
        <v/>
      </c>
    </row>
    <row r="5958" spans="1:12" ht="18.95" customHeight="1" x14ac:dyDescent="0.25">
      <c r="A5958" s="52"/>
      <c r="C5958" s="185"/>
      <c r="D5958" s="76"/>
      <c r="E5958" s="76" t="str">
        <f>IF(D5958="","",IFERROR(VLOOKUP(D5958,Cadastro!$C$9:$D$1009,2,FALSE),"NOT FOUND"))</f>
        <v/>
      </c>
      <c r="F5958" s="76"/>
      <c r="G5958" s="94"/>
      <c r="H5958" s="97"/>
      <c r="I5958" s="77">
        <f t="shared" si="185"/>
        <v>0</v>
      </c>
      <c r="J5958" s="78" t="str">
        <f>IFERROR(IF(E5958="","",VLOOKUP(D5958,Saldo!$P$8:$Q$1009,2,FALSE)),"")</f>
        <v/>
      </c>
      <c r="K5958" s="76"/>
      <c r="L5958" s="74" t="str">
        <f t="shared" si="184"/>
        <v/>
      </c>
    </row>
    <row r="5959" spans="1:12" ht="18.95" customHeight="1" x14ac:dyDescent="0.25">
      <c r="A5959" s="52"/>
      <c r="C5959" s="185"/>
      <c r="D5959" s="76"/>
      <c r="E5959" s="76" t="str">
        <f>IF(D5959="","",IFERROR(VLOOKUP(D5959,Cadastro!$C$9:$D$1009,2,FALSE),"NOT FOUND"))</f>
        <v/>
      </c>
      <c r="F5959" s="76"/>
      <c r="G5959" s="94"/>
      <c r="H5959" s="97"/>
      <c r="I5959" s="77">
        <f t="shared" si="185"/>
        <v>0</v>
      </c>
      <c r="J5959" s="78" t="str">
        <f>IFERROR(IF(E5959="","",VLOOKUP(D5959,Saldo!$P$8:$Q$1009,2,FALSE)),"")</f>
        <v/>
      </c>
      <c r="K5959" s="76"/>
      <c r="L5959" s="74" t="str">
        <f t="shared" si="184"/>
        <v/>
      </c>
    </row>
    <row r="5960" spans="1:12" ht="18.95" customHeight="1" x14ac:dyDescent="0.25">
      <c r="A5960" s="52"/>
      <c r="C5960" s="185"/>
      <c r="D5960" s="76"/>
      <c r="E5960" s="76" t="str">
        <f>IF(D5960="","",IFERROR(VLOOKUP(D5960,Cadastro!$C$9:$D$1009,2,FALSE),"NOT FOUND"))</f>
        <v/>
      </c>
      <c r="F5960" s="76"/>
      <c r="G5960" s="94"/>
      <c r="H5960" s="97"/>
      <c r="I5960" s="77">
        <f t="shared" si="185"/>
        <v>0</v>
      </c>
      <c r="J5960" s="78" t="str">
        <f>IFERROR(IF(E5960="","",VLOOKUP(D5960,Saldo!$P$8:$Q$1009,2,FALSE)),"")</f>
        <v/>
      </c>
      <c r="K5960" s="76"/>
      <c r="L5960" s="74" t="str">
        <f t="shared" si="184"/>
        <v/>
      </c>
    </row>
    <row r="5961" spans="1:12" ht="18.95" customHeight="1" x14ac:dyDescent="0.25">
      <c r="A5961" s="52"/>
      <c r="C5961" s="185"/>
      <c r="D5961" s="76"/>
      <c r="E5961" s="76" t="str">
        <f>IF(D5961="","",IFERROR(VLOOKUP(D5961,Cadastro!$C$9:$D$1009,2,FALSE),"NOT FOUND"))</f>
        <v/>
      </c>
      <c r="F5961" s="76"/>
      <c r="G5961" s="94"/>
      <c r="H5961" s="97"/>
      <c r="I5961" s="77">
        <f t="shared" si="185"/>
        <v>0</v>
      </c>
      <c r="J5961" s="78" t="str">
        <f>IFERROR(IF(E5961="","",VLOOKUP(D5961,Saldo!$P$8:$Q$1009,2,FALSE)),"")</f>
        <v/>
      </c>
      <c r="K5961" s="76"/>
      <c r="L5961" s="74" t="str">
        <f t="shared" ref="L5961:L6024" si="186">IF(C5961="","",MONTH(C5961))</f>
        <v/>
      </c>
    </row>
    <row r="5962" spans="1:12" ht="18.95" customHeight="1" x14ac:dyDescent="0.25">
      <c r="A5962" s="52"/>
      <c r="C5962" s="185"/>
      <c r="D5962" s="76"/>
      <c r="E5962" s="76" t="str">
        <f>IF(D5962="","",IFERROR(VLOOKUP(D5962,Cadastro!$C$9:$D$1009,2,FALSE),"NOT FOUND"))</f>
        <v/>
      </c>
      <c r="F5962" s="76"/>
      <c r="G5962" s="94"/>
      <c r="H5962" s="97"/>
      <c r="I5962" s="77">
        <f t="shared" ref="I5962:I6025" si="187">IFERROR(G5962*H5962,"Check if QTY and Value are both valid")</f>
        <v>0</v>
      </c>
      <c r="J5962" s="78" t="str">
        <f>IFERROR(IF(E5962="","",VLOOKUP(D5962,Saldo!$P$8:$Q$1009,2,FALSE)),"")</f>
        <v/>
      </c>
      <c r="K5962" s="76"/>
      <c r="L5962" s="74" t="str">
        <f t="shared" si="186"/>
        <v/>
      </c>
    </row>
    <row r="5963" spans="1:12" ht="18.95" customHeight="1" x14ac:dyDescent="0.25">
      <c r="A5963" s="52"/>
      <c r="C5963" s="185"/>
      <c r="D5963" s="76"/>
      <c r="E5963" s="76" t="str">
        <f>IF(D5963="","",IFERROR(VLOOKUP(D5963,Cadastro!$C$9:$D$1009,2,FALSE),"NOT FOUND"))</f>
        <v/>
      </c>
      <c r="F5963" s="76"/>
      <c r="G5963" s="94"/>
      <c r="H5963" s="97"/>
      <c r="I5963" s="77">
        <f t="shared" si="187"/>
        <v>0</v>
      </c>
      <c r="J5963" s="78" t="str">
        <f>IFERROR(IF(E5963="","",VLOOKUP(D5963,Saldo!$P$8:$Q$1009,2,FALSE)),"")</f>
        <v/>
      </c>
      <c r="K5963" s="76"/>
      <c r="L5963" s="74" t="str">
        <f t="shared" si="186"/>
        <v/>
      </c>
    </row>
    <row r="5964" spans="1:12" ht="18.95" customHeight="1" x14ac:dyDescent="0.25">
      <c r="A5964" s="52"/>
      <c r="C5964" s="185"/>
      <c r="D5964" s="76"/>
      <c r="E5964" s="76" t="str">
        <f>IF(D5964="","",IFERROR(VLOOKUP(D5964,Cadastro!$C$9:$D$1009,2,FALSE),"NOT FOUND"))</f>
        <v/>
      </c>
      <c r="F5964" s="76"/>
      <c r="G5964" s="94"/>
      <c r="H5964" s="97"/>
      <c r="I5964" s="77">
        <f t="shared" si="187"/>
        <v>0</v>
      </c>
      <c r="J5964" s="78" t="str">
        <f>IFERROR(IF(E5964="","",VLOOKUP(D5964,Saldo!$P$8:$Q$1009,2,FALSE)),"")</f>
        <v/>
      </c>
      <c r="K5964" s="76"/>
      <c r="L5964" s="74" t="str">
        <f t="shared" si="186"/>
        <v/>
      </c>
    </row>
    <row r="5965" spans="1:12" ht="18.95" customHeight="1" x14ac:dyDescent="0.25">
      <c r="A5965" s="52"/>
      <c r="C5965" s="185"/>
      <c r="D5965" s="76"/>
      <c r="E5965" s="76" t="str">
        <f>IF(D5965="","",IFERROR(VLOOKUP(D5965,Cadastro!$C$9:$D$1009,2,FALSE),"NOT FOUND"))</f>
        <v/>
      </c>
      <c r="F5965" s="76"/>
      <c r="G5965" s="94"/>
      <c r="H5965" s="97"/>
      <c r="I5965" s="77">
        <f t="shared" si="187"/>
        <v>0</v>
      </c>
      <c r="J5965" s="78" t="str">
        <f>IFERROR(IF(E5965="","",VLOOKUP(D5965,Saldo!$P$8:$Q$1009,2,FALSE)),"")</f>
        <v/>
      </c>
      <c r="K5965" s="76"/>
      <c r="L5965" s="74" t="str">
        <f t="shared" si="186"/>
        <v/>
      </c>
    </row>
    <row r="5966" spans="1:12" ht="18.95" customHeight="1" x14ac:dyDescent="0.25">
      <c r="A5966" s="52"/>
      <c r="C5966" s="185"/>
      <c r="D5966" s="76"/>
      <c r="E5966" s="76" t="str">
        <f>IF(D5966="","",IFERROR(VLOOKUP(D5966,Cadastro!$C$9:$D$1009,2,FALSE),"NOT FOUND"))</f>
        <v/>
      </c>
      <c r="F5966" s="76"/>
      <c r="G5966" s="94"/>
      <c r="H5966" s="97"/>
      <c r="I5966" s="77">
        <f t="shared" si="187"/>
        <v>0</v>
      </c>
      <c r="J5966" s="78" t="str">
        <f>IFERROR(IF(E5966="","",VLOOKUP(D5966,Saldo!$P$8:$Q$1009,2,FALSE)),"")</f>
        <v/>
      </c>
      <c r="K5966" s="76"/>
      <c r="L5966" s="74" t="str">
        <f t="shared" si="186"/>
        <v/>
      </c>
    </row>
    <row r="5967" spans="1:12" ht="18.95" customHeight="1" x14ac:dyDescent="0.25">
      <c r="A5967" s="52"/>
      <c r="C5967" s="185"/>
      <c r="D5967" s="76"/>
      <c r="E5967" s="76" t="str">
        <f>IF(D5967="","",IFERROR(VLOOKUP(D5967,Cadastro!$C$9:$D$1009,2,FALSE),"NOT FOUND"))</f>
        <v/>
      </c>
      <c r="F5967" s="76"/>
      <c r="G5967" s="94"/>
      <c r="H5967" s="97"/>
      <c r="I5967" s="77">
        <f t="shared" si="187"/>
        <v>0</v>
      </c>
      <c r="J5967" s="78" t="str">
        <f>IFERROR(IF(E5967="","",VLOOKUP(D5967,Saldo!$P$8:$Q$1009,2,FALSE)),"")</f>
        <v/>
      </c>
      <c r="K5967" s="76"/>
      <c r="L5967" s="74" t="str">
        <f t="shared" si="186"/>
        <v/>
      </c>
    </row>
    <row r="5968" spans="1:12" ht="18.95" customHeight="1" x14ac:dyDescent="0.25">
      <c r="A5968" s="52"/>
      <c r="C5968" s="185"/>
      <c r="D5968" s="76"/>
      <c r="E5968" s="76" t="str">
        <f>IF(D5968="","",IFERROR(VLOOKUP(D5968,Cadastro!$C$9:$D$1009,2,FALSE),"NOT FOUND"))</f>
        <v/>
      </c>
      <c r="F5968" s="76"/>
      <c r="G5968" s="94"/>
      <c r="H5968" s="97"/>
      <c r="I5968" s="77">
        <f t="shared" si="187"/>
        <v>0</v>
      </c>
      <c r="J5968" s="78" t="str">
        <f>IFERROR(IF(E5968="","",VLOOKUP(D5968,Saldo!$P$8:$Q$1009,2,FALSE)),"")</f>
        <v/>
      </c>
      <c r="K5968" s="76"/>
      <c r="L5968" s="74" t="str">
        <f t="shared" si="186"/>
        <v/>
      </c>
    </row>
    <row r="5969" spans="1:12" ht="18.95" customHeight="1" x14ac:dyDescent="0.25">
      <c r="A5969" s="52"/>
      <c r="C5969" s="185"/>
      <c r="D5969" s="76"/>
      <c r="E5969" s="76" t="str">
        <f>IF(D5969="","",IFERROR(VLOOKUP(D5969,Cadastro!$C$9:$D$1009,2,FALSE),"NOT FOUND"))</f>
        <v/>
      </c>
      <c r="F5969" s="76"/>
      <c r="G5969" s="94"/>
      <c r="H5969" s="97"/>
      <c r="I5969" s="77">
        <f t="shared" si="187"/>
        <v>0</v>
      </c>
      <c r="J5969" s="78" t="str">
        <f>IFERROR(IF(E5969="","",VLOOKUP(D5969,Saldo!$P$8:$Q$1009,2,FALSE)),"")</f>
        <v/>
      </c>
      <c r="K5969" s="76"/>
      <c r="L5969" s="74" t="str">
        <f t="shared" si="186"/>
        <v/>
      </c>
    </row>
    <row r="5970" spans="1:12" ht="18.95" customHeight="1" x14ac:dyDescent="0.25">
      <c r="A5970" s="52"/>
      <c r="C5970" s="185"/>
      <c r="D5970" s="76"/>
      <c r="E5970" s="76" t="str">
        <f>IF(D5970="","",IFERROR(VLOOKUP(D5970,Cadastro!$C$9:$D$1009,2,FALSE),"NOT FOUND"))</f>
        <v/>
      </c>
      <c r="F5970" s="76"/>
      <c r="G5970" s="94"/>
      <c r="H5970" s="97"/>
      <c r="I5970" s="77">
        <f t="shared" si="187"/>
        <v>0</v>
      </c>
      <c r="J5970" s="78" t="str">
        <f>IFERROR(IF(E5970="","",VLOOKUP(D5970,Saldo!$P$8:$Q$1009,2,FALSE)),"")</f>
        <v/>
      </c>
      <c r="K5970" s="76"/>
      <c r="L5970" s="74" t="str">
        <f t="shared" si="186"/>
        <v/>
      </c>
    </row>
    <row r="5971" spans="1:12" ht="18.95" customHeight="1" x14ac:dyDescent="0.25">
      <c r="A5971" s="52"/>
      <c r="C5971" s="185"/>
      <c r="D5971" s="76"/>
      <c r="E5971" s="76" t="str">
        <f>IF(D5971="","",IFERROR(VLOOKUP(D5971,Cadastro!$C$9:$D$1009,2,FALSE),"NOT FOUND"))</f>
        <v/>
      </c>
      <c r="F5971" s="76"/>
      <c r="G5971" s="94"/>
      <c r="H5971" s="97"/>
      <c r="I5971" s="77">
        <f t="shared" si="187"/>
        <v>0</v>
      </c>
      <c r="J5971" s="78" t="str">
        <f>IFERROR(IF(E5971="","",VLOOKUP(D5971,Saldo!$P$8:$Q$1009,2,FALSE)),"")</f>
        <v/>
      </c>
      <c r="K5971" s="76"/>
      <c r="L5971" s="74" t="str">
        <f t="shared" si="186"/>
        <v/>
      </c>
    </row>
    <row r="5972" spans="1:12" ht="18.95" customHeight="1" x14ac:dyDescent="0.25">
      <c r="A5972" s="52"/>
      <c r="C5972" s="185"/>
      <c r="D5972" s="76"/>
      <c r="E5972" s="76" t="str">
        <f>IF(D5972="","",IFERROR(VLOOKUP(D5972,Cadastro!$C$9:$D$1009,2,FALSE),"NOT FOUND"))</f>
        <v/>
      </c>
      <c r="F5972" s="76"/>
      <c r="G5972" s="94"/>
      <c r="H5972" s="97"/>
      <c r="I5972" s="77">
        <f t="shared" si="187"/>
        <v>0</v>
      </c>
      <c r="J5972" s="78" t="str">
        <f>IFERROR(IF(E5972="","",VLOOKUP(D5972,Saldo!$P$8:$Q$1009,2,FALSE)),"")</f>
        <v/>
      </c>
      <c r="K5972" s="76"/>
      <c r="L5972" s="74" t="str">
        <f t="shared" si="186"/>
        <v/>
      </c>
    </row>
    <row r="5973" spans="1:12" ht="18.95" customHeight="1" x14ac:dyDescent="0.25">
      <c r="A5973" s="52"/>
      <c r="C5973" s="185"/>
      <c r="D5973" s="76"/>
      <c r="E5973" s="76" t="str">
        <f>IF(D5973="","",IFERROR(VLOOKUP(D5973,Cadastro!$C$9:$D$1009,2,FALSE),"NOT FOUND"))</f>
        <v/>
      </c>
      <c r="F5973" s="76"/>
      <c r="G5973" s="94"/>
      <c r="H5973" s="97"/>
      <c r="I5973" s="77">
        <f t="shared" si="187"/>
        <v>0</v>
      </c>
      <c r="J5973" s="78" t="str">
        <f>IFERROR(IF(E5973="","",VLOOKUP(D5973,Saldo!$P$8:$Q$1009,2,FALSE)),"")</f>
        <v/>
      </c>
      <c r="K5973" s="76"/>
      <c r="L5973" s="74" t="str">
        <f t="shared" si="186"/>
        <v/>
      </c>
    </row>
    <row r="5974" spans="1:12" ht="18.95" customHeight="1" x14ac:dyDescent="0.25">
      <c r="A5974" s="52"/>
      <c r="C5974" s="185"/>
      <c r="D5974" s="76"/>
      <c r="E5974" s="76" t="str">
        <f>IF(D5974="","",IFERROR(VLOOKUP(D5974,Cadastro!$C$9:$D$1009,2,FALSE),"NOT FOUND"))</f>
        <v/>
      </c>
      <c r="F5974" s="76"/>
      <c r="G5974" s="94"/>
      <c r="H5974" s="97"/>
      <c r="I5974" s="77">
        <f t="shared" si="187"/>
        <v>0</v>
      </c>
      <c r="J5974" s="78" t="str">
        <f>IFERROR(IF(E5974="","",VLOOKUP(D5974,Saldo!$P$8:$Q$1009,2,FALSE)),"")</f>
        <v/>
      </c>
      <c r="K5974" s="76"/>
      <c r="L5974" s="74" t="str">
        <f t="shared" si="186"/>
        <v/>
      </c>
    </row>
    <row r="5975" spans="1:12" ht="18.95" customHeight="1" x14ac:dyDescent="0.25">
      <c r="A5975" s="52"/>
      <c r="C5975" s="185"/>
      <c r="D5975" s="76"/>
      <c r="E5975" s="76" t="str">
        <f>IF(D5975="","",IFERROR(VLOOKUP(D5975,Cadastro!$C$9:$D$1009,2,FALSE),"NOT FOUND"))</f>
        <v/>
      </c>
      <c r="F5975" s="76"/>
      <c r="G5975" s="94"/>
      <c r="H5975" s="97"/>
      <c r="I5975" s="77">
        <f t="shared" si="187"/>
        <v>0</v>
      </c>
      <c r="J5975" s="78" t="str">
        <f>IFERROR(IF(E5975="","",VLOOKUP(D5975,Saldo!$P$8:$Q$1009,2,FALSE)),"")</f>
        <v/>
      </c>
      <c r="K5975" s="76"/>
      <c r="L5975" s="74" t="str">
        <f t="shared" si="186"/>
        <v/>
      </c>
    </row>
    <row r="5976" spans="1:12" ht="18.95" customHeight="1" x14ac:dyDescent="0.25">
      <c r="A5976" s="52"/>
      <c r="C5976" s="185"/>
      <c r="D5976" s="76"/>
      <c r="E5976" s="76" t="str">
        <f>IF(D5976="","",IFERROR(VLOOKUP(D5976,Cadastro!$C$9:$D$1009,2,FALSE),"NOT FOUND"))</f>
        <v/>
      </c>
      <c r="F5976" s="76"/>
      <c r="G5976" s="94"/>
      <c r="H5976" s="97"/>
      <c r="I5976" s="77">
        <f t="shared" si="187"/>
        <v>0</v>
      </c>
      <c r="J5976" s="78" t="str">
        <f>IFERROR(IF(E5976="","",VLOOKUP(D5976,Saldo!$P$8:$Q$1009,2,FALSE)),"")</f>
        <v/>
      </c>
      <c r="K5976" s="76"/>
      <c r="L5976" s="74" t="str">
        <f t="shared" si="186"/>
        <v/>
      </c>
    </row>
    <row r="5977" spans="1:12" ht="18.95" customHeight="1" x14ac:dyDescent="0.25">
      <c r="A5977" s="52"/>
      <c r="C5977" s="185"/>
      <c r="D5977" s="76"/>
      <c r="E5977" s="76" t="str">
        <f>IF(D5977="","",IFERROR(VLOOKUP(D5977,Cadastro!$C$9:$D$1009,2,FALSE),"NOT FOUND"))</f>
        <v/>
      </c>
      <c r="F5977" s="76"/>
      <c r="G5977" s="94"/>
      <c r="H5977" s="97"/>
      <c r="I5977" s="77">
        <f t="shared" si="187"/>
        <v>0</v>
      </c>
      <c r="J5977" s="78" t="str">
        <f>IFERROR(IF(E5977="","",VLOOKUP(D5977,Saldo!$P$8:$Q$1009,2,FALSE)),"")</f>
        <v/>
      </c>
      <c r="K5977" s="76"/>
      <c r="L5977" s="74" t="str">
        <f t="shared" si="186"/>
        <v/>
      </c>
    </row>
    <row r="5978" spans="1:12" ht="18.95" customHeight="1" x14ac:dyDescent="0.25">
      <c r="A5978" s="52"/>
      <c r="C5978" s="185"/>
      <c r="D5978" s="76"/>
      <c r="E5978" s="76" t="str">
        <f>IF(D5978="","",IFERROR(VLOOKUP(D5978,Cadastro!$C$9:$D$1009,2,FALSE),"NOT FOUND"))</f>
        <v/>
      </c>
      <c r="F5978" s="76"/>
      <c r="G5978" s="94"/>
      <c r="H5978" s="97"/>
      <c r="I5978" s="77">
        <f t="shared" si="187"/>
        <v>0</v>
      </c>
      <c r="J5978" s="78" t="str">
        <f>IFERROR(IF(E5978="","",VLOOKUP(D5978,Saldo!$P$8:$Q$1009,2,FALSE)),"")</f>
        <v/>
      </c>
      <c r="K5978" s="76"/>
      <c r="L5978" s="74" t="str">
        <f t="shared" si="186"/>
        <v/>
      </c>
    </row>
    <row r="5979" spans="1:12" ht="18.95" customHeight="1" x14ac:dyDescent="0.25">
      <c r="A5979" s="52"/>
      <c r="C5979" s="185"/>
      <c r="D5979" s="76"/>
      <c r="E5979" s="76" t="str">
        <f>IF(D5979="","",IFERROR(VLOOKUP(D5979,Cadastro!$C$9:$D$1009,2,FALSE),"NOT FOUND"))</f>
        <v/>
      </c>
      <c r="F5979" s="76"/>
      <c r="G5979" s="94"/>
      <c r="H5979" s="97"/>
      <c r="I5979" s="77">
        <f t="shared" si="187"/>
        <v>0</v>
      </c>
      <c r="J5979" s="78" t="str">
        <f>IFERROR(IF(E5979="","",VLOOKUP(D5979,Saldo!$P$8:$Q$1009,2,FALSE)),"")</f>
        <v/>
      </c>
      <c r="K5979" s="76"/>
      <c r="L5979" s="74" t="str">
        <f t="shared" si="186"/>
        <v/>
      </c>
    </row>
    <row r="5980" spans="1:12" ht="18.95" customHeight="1" x14ac:dyDescent="0.25">
      <c r="A5980" s="52"/>
      <c r="C5980" s="185"/>
      <c r="D5980" s="76"/>
      <c r="E5980" s="76" t="str">
        <f>IF(D5980="","",IFERROR(VLOOKUP(D5980,Cadastro!$C$9:$D$1009,2,FALSE),"NOT FOUND"))</f>
        <v/>
      </c>
      <c r="F5980" s="76"/>
      <c r="G5980" s="94"/>
      <c r="H5980" s="97"/>
      <c r="I5980" s="77">
        <f t="shared" si="187"/>
        <v>0</v>
      </c>
      <c r="J5980" s="78" t="str">
        <f>IFERROR(IF(E5980="","",VLOOKUP(D5980,Saldo!$P$8:$Q$1009,2,FALSE)),"")</f>
        <v/>
      </c>
      <c r="K5980" s="76"/>
      <c r="L5980" s="74" t="str">
        <f t="shared" si="186"/>
        <v/>
      </c>
    </row>
    <row r="5981" spans="1:12" ht="18.95" customHeight="1" x14ac:dyDescent="0.25">
      <c r="A5981" s="52"/>
      <c r="C5981" s="185"/>
      <c r="D5981" s="76"/>
      <c r="E5981" s="76" t="str">
        <f>IF(D5981="","",IFERROR(VLOOKUP(D5981,Cadastro!$C$9:$D$1009,2,FALSE),"NOT FOUND"))</f>
        <v/>
      </c>
      <c r="F5981" s="76"/>
      <c r="G5981" s="94"/>
      <c r="H5981" s="97"/>
      <c r="I5981" s="77">
        <f t="shared" si="187"/>
        <v>0</v>
      </c>
      <c r="J5981" s="78" t="str">
        <f>IFERROR(IF(E5981="","",VLOOKUP(D5981,Saldo!$P$8:$Q$1009,2,FALSE)),"")</f>
        <v/>
      </c>
      <c r="K5981" s="76"/>
      <c r="L5981" s="74" t="str">
        <f t="shared" si="186"/>
        <v/>
      </c>
    </row>
    <row r="5982" spans="1:12" ht="18.95" customHeight="1" x14ac:dyDescent="0.25">
      <c r="A5982" s="52"/>
      <c r="C5982" s="185"/>
      <c r="D5982" s="76"/>
      <c r="E5982" s="76" t="str">
        <f>IF(D5982="","",IFERROR(VLOOKUP(D5982,Cadastro!$C$9:$D$1009,2,FALSE),"NOT FOUND"))</f>
        <v/>
      </c>
      <c r="F5982" s="76"/>
      <c r="G5982" s="94"/>
      <c r="H5982" s="97"/>
      <c r="I5982" s="77">
        <f t="shared" si="187"/>
        <v>0</v>
      </c>
      <c r="J5982" s="78" t="str">
        <f>IFERROR(IF(E5982="","",VLOOKUP(D5982,Saldo!$P$8:$Q$1009,2,FALSE)),"")</f>
        <v/>
      </c>
      <c r="K5982" s="76"/>
      <c r="L5982" s="74" t="str">
        <f t="shared" si="186"/>
        <v/>
      </c>
    </row>
    <row r="5983" spans="1:12" ht="18.95" customHeight="1" x14ac:dyDescent="0.25">
      <c r="A5983" s="52"/>
      <c r="C5983" s="185"/>
      <c r="D5983" s="76"/>
      <c r="E5983" s="76" t="str">
        <f>IF(D5983="","",IFERROR(VLOOKUP(D5983,Cadastro!$C$9:$D$1009,2,FALSE),"NOT FOUND"))</f>
        <v/>
      </c>
      <c r="F5983" s="76"/>
      <c r="G5983" s="94"/>
      <c r="H5983" s="97"/>
      <c r="I5983" s="77">
        <f t="shared" si="187"/>
        <v>0</v>
      </c>
      <c r="J5983" s="78" t="str">
        <f>IFERROR(IF(E5983="","",VLOOKUP(D5983,Saldo!$P$8:$Q$1009,2,FALSE)),"")</f>
        <v/>
      </c>
      <c r="K5983" s="76"/>
      <c r="L5983" s="74" t="str">
        <f t="shared" si="186"/>
        <v/>
      </c>
    </row>
    <row r="5984" spans="1:12" ht="18.95" customHeight="1" x14ac:dyDescent="0.25">
      <c r="A5984" s="52"/>
      <c r="C5984" s="185"/>
      <c r="D5984" s="76"/>
      <c r="E5984" s="76" t="str">
        <f>IF(D5984="","",IFERROR(VLOOKUP(D5984,Cadastro!$C$9:$D$1009,2,FALSE),"NOT FOUND"))</f>
        <v/>
      </c>
      <c r="F5984" s="76"/>
      <c r="G5984" s="94"/>
      <c r="H5984" s="97"/>
      <c r="I5984" s="77">
        <f t="shared" si="187"/>
        <v>0</v>
      </c>
      <c r="J5984" s="78" t="str">
        <f>IFERROR(IF(E5984="","",VLOOKUP(D5984,Saldo!$P$8:$Q$1009,2,FALSE)),"")</f>
        <v/>
      </c>
      <c r="K5984" s="76"/>
      <c r="L5984" s="74" t="str">
        <f t="shared" si="186"/>
        <v/>
      </c>
    </row>
    <row r="5985" spans="1:12" ht="18.95" customHeight="1" x14ac:dyDescent="0.25">
      <c r="A5985" s="52"/>
      <c r="C5985" s="185"/>
      <c r="D5985" s="76"/>
      <c r="E5985" s="76" t="str">
        <f>IF(D5985="","",IFERROR(VLOOKUP(D5985,Cadastro!$C$9:$D$1009,2,FALSE),"NOT FOUND"))</f>
        <v/>
      </c>
      <c r="F5985" s="76"/>
      <c r="G5985" s="94"/>
      <c r="H5985" s="97"/>
      <c r="I5985" s="77">
        <f t="shared" si="187"/>
        <v>0</v>
      </c>
      <c r="J5985" s="78" t="str">
        <f>IFERROR(IF(E5985="","",VLOOKUP(D5985,Saldo!$P$8:$Q$1009,2,FALSE)),"")</f>
        <v/>
      </c>
      <c r="K5985" s="76"/>
      <c r="L5985" s="74" t="str">
        <f t="shared" si="186"/>
        <v/>
      </c>
    </row>
    <row r="5986" spans="1:12" ht="18.95" customHeight="1" x14ac:dyDescent="0.25">
      <c r="A5986" s="52"/>
      <c r="C5986" s="185"/>
      <c r="D5986" s="76"/>
      <c r="E5986" s="76" t="str">
        <f>IF(D5986="","",IFERROR(VLOOKUP(D5986,Cadastro!$C$9:$D$1009,2,FALSE),"NOT FOUND"))</f>
        <v/>
      </c>
      <c r="F5986" s="76"/>
      <c r="G5986" s="94"/>
      <c r="H5986" s="97"/>
      <c r="I5986" s="77">
        <f t="shared" si="187"/>
        <v>0</v>
      </c>
      <c r="J5986" s="78" t="str">
        <f>IFERROR(IF(E5986="","",VLOOKUP(D5986,Saldo!$P$8:$Q$1009,2,FALSE)),"")</f>
        <v/>
      </c>
      <c r="K5986" s="76"/>
      <c r="L5986" s="74" t="str">
        <f t="shared" si="186"/>
        <v/>
      </c>
    </row>
    <row r="5987" spans="1:12" ht="18.95" customHeight="1" x14ac:dyDescent="0.25">
      <c r="A5987" s="52"/>
      <c r="C5987" s="185"/>
      <c r="D5987" s="76"/>
      <c r="E5987" s="76" t="str">
        <f>IF(D5987="","",IFERROR(VLOOKUP(D5987,Cadastro!$C$9:$D$1009,2,FALSE),"NOT FOUND"))</f>
        <v/>
      </c>
      <c r="F5987" s="76"/>
      <c r="G5987" s="94"/>
      <c r="H5987" s="97"/>
      <c r="I5987" s="77">
        <f t="shared" si="187"/>
        <v>0</v>
      </c>
      <c r="J5987" s="78" t="str">
        <f>IFERROR(IF(E5987="","",VLOOKUP(D5987,Saldo!$P$8:$Q$1009,2,FALSE)),"")</f>
        <v/>
      </c>
      <c r="K5987" s="76"/>
      <c r="L5987" s="74" t="str">
        <f t="shared" si="186"/>
        <v/>
      </c>
    </row>
    <row r="5988" spans="1:12" ht="18.95" customHeight="1" x14ac:dyDescent="0.25">
      <c r="A5988" s="52"/>
      <c r="C5988" s="185"/>
      <c r="D5988" s="76"/>
      <c r="E5988" s="76" t="str">
        <f>IF(D5988="","",IFERROR(VLOOKUP(D5988,Cadastro!$C$9:$D$1009,2,FALSE),"NOT FOUND"))</f>
        <v/>
      </c>
      <c r="F5988" s="76"/>
      <c r="G5988" s="94"/>
      <c r="H5988" s="97"/>
      <c r="I5988" s="77">
        <f t="shared" si="187"/>
        <v>0</v>
      </c>
      <c r="J5988" s="78" t="str">
        <f>IFERROR(IF(E5988="","",VLOOKUP(D5988,Saldo!$P$8:$Q$1009,2,FALSE)),"")</f>
        <v/>
      </c>
      <c r="K5988" s="76"/>
      <c r="L5988" s="74" t="str">
        <f t="shared" si="186"/>
        <v/>
      </c>
    </row>
    <row r="5989" spans="1:12" ht="18.95" customHeight="1" x14ac:dyDescent="0.25">
      <c r="A5989" s="52"/>
      <c r="C5989" s="185"/>
      <c r="D5989" s="76"/>
      <c r="E5989" s="76" t="str">
        <f>IF(D5989="","",IFERROR(VLOOKUP(D5989,Cadastro!$C$9:$D$1009,2,FALSE),"NOT FOUND"))</f>
        <v/>
      </c>
      <c r="F5989" s="76"/>
      <c r="G5989" s="94"/>
      <c r="H5989" s="97"/>
      <c r="I5989" s="77">
        <f t="shared" si="187"/>
        <v>0</v>
      </c>
      <c r="J5989" s="78" t="str">
        <f>IFERROR(IF(E5989="","",VLOOKUP(D5989,Saldo!$P$8:$Q$1009,2,FALSE)),"")</f>
        <v/>
      </c>
      <c r="K5989" s="76"/>
      <c r="L5989" s="74" t="str">
        <f t="shared" si="186"/>
        <v/>
      </c>
    </row>
    <row r="5990" spans="1:12" ht="18.95" customHeight="1" x14ac:dyDescent="0.25">
      <c r="A5990" s="52"/>
      <c r="C5990" s="185"/>
      <c r="D5990" s="76"/>
      <c r="E5990" s="76" t="str">
        <f>IF(D5990="","",IFERROR(VLOOKUP(D5990,Cadastro!$C$9:$D$1009,2,FALSE),"NOT FOUND"))</f>
        <v/>
      </c>
      <c r="F5990" s="76"/>
      <c r="G5990" s="94"/>
      <c r="H5990" s="97"/>
      <c r="I5990" s="77">
        <f t="shared" si="187"/>
        <v>0</v>
      </c>
      <c r="J5990" s="78" t="str">
        <f>IFERROR(IF(E5990="","",VLOOKUP(D5990,Saldo!$P$8:$Q$1009,2,FALSE)),"")</f>
        <v/>
      </c>
      <c r="K5990" s="76"/>
      <c r="L5990" s="74" t="str">
        <f t="shared" si="186"/>
        <v/>
      </c>
    </row>
    <row r="5991" spans="1:12" ht="18.95" customHeight="1" x14ac:dyDescent="0.25">
      <c r="A5991" s="52"/>
      <c r="C5991" s="185"/>
      <c r="D5991" s="76"/>
      <c r="E5991" s="76" t="str">
        <f>IF(D5991="","",IFERROR(VLOOKUP(D5991,Cadastro!$C$9:$D$1009,2,FALSE),"NOT FOUND"))</f>
        <v/>
      </c>
      <c r="F5991" s="76"/>
      <c r="G5991" s="94"/>
      <c r="H5991" s="97"/>
      <c r="I5991" s="77">
        <f t="shared" si="187"/>
        <v>0</v>
      </c>
      <c r="J5991" s="78" t="str">
        <f>IFERROR(IF(E5991="","",VLOOKUP(D5991,Saldo!$P$8:$Q$1009,2,FALSE)),"")</f>
        <v/>
      </c>
      <c r="K5991" s="76"/>
      <c r="L5991" s="74" t="str">
        <f t="shared" si="186"/>
        <v/>
      </c>
    </row>
    <row r="5992" spans="1:12" ht="18.95" customHeight="1" x14ac:dyDescent="0.25">
      <c r="A5992" s="52"/>
      <c r="C5992" s="185"/>
      <c r="D5992" s="76"/>
      <c r="E5992" s="76" t="str">
        <f>IF(D5992="","",IFERROR(VLOOKUP(D5992,Cadastro!$C$9:$D$1009,2,FALSE),"NOT FOUND"))</f>
        <v/>
      </c>
      <c r="F5992" s="76"/>
      <c r="G5992" s="94"/>
      <c r="H5992" s="97"/>
      <c r="I5992" s="77">
        <f t="shared" si="187"/>
        <v>0</v>
      </c>
      <c r="J5992" s="78" t="str">
        <f>IFERROR(IF(E5992="","",VLOOKUP(D5992,Saldo!$P$8:$Q$1009,2,FALSE)),"")</f>
        <v/>
      </c>
      <c r="K5992" s="76"/>
      <c r="L5992" s="74" t="str">
        <f t="shared" si="186"/>
        <v/>
      </c>
    </row>
    <row r="5993" spans="1:12" ht="18.95" customHeight="1" x14ac:dyDescent="0.25">
      <c r="A5993" s="52"/>
      <c r="C5993" s="185"/>
      <c r="D5993" s="76"/>
      <c r="E5993" s="76" t="str">
        <f>IF(D5993="","",IFERROR(VLOOKUP(D5993,Cadastro!$C$9:$D$1009,2,FALSE),"NOT FOUND"))</f>
        <v/>
      </c>
      <c r="F5993" s="76"/>
      <c r="G5993" s="94"/>
      <c r="H5993" s="97"/>
      <c r="I5993" s="77">
        <f t="shared" si="187"/>
        <v>0</v>
      </c>
      <c r="J5993" s="78" t="str">
        <f>IFERROR(IF(E5993="","",VLOOKUP(D5993,Saldo!$P$8:$Q$1009,2,FALSE)),"")</f>
        <v/>
      </c>
      <c r="K5993" s="76"/>
      <c r="L5993" s="74" t="str">
        <f t="shared" si="186"/>
        <v/>
      </c>
    </row>
    <row r="5994" spans="1:12" ht="18.95" customHeight="1" x14ac:dyDescent="0.25">
      <c r="A5994" s="52"/>
      <c r="C5994" s="185"/>
      <c r="D5994" s="76"/>
      <c r="E5994" s="76" t="str">
        <f>IF(D5994="","",IFERROR(VLOOKUP(D5994,Cadastro!$C$9:$D$1009,2,FALSE),"NOT FOUND"))</f>
        <v/>
      </c>
      <c r="F5994" s="76"/>
      <c r="G5994" s="94"/>
      <c r="H5994" s="97"/>
      <c r="I5994" s="77">
        <f t="shared" si="187"/>
        <v>0</v>
      </c>
      <c r="J5994" s="78" t="str">
        <f>IFERROR(IF(E5994="","",VLOOKUP(D5994,Saldo!$P$8:$Q$1009,2,FALSE)),"")</f>
        <v/>
      </c>
      <c r="K5994" s="76"/>
      <c r="L5994" s="74" t="str">
        <f t="shared" si="186"/>
        <v/>
      </c>
    </row>
    <row r="5995" spans="1:12" ht="18.95" customHeight="1" x14ac:dyDescent="0.25">
      <c r="A5995" s="52"/>
      <c r="C5995" s="185"/>
      <c r="D5995" s="76"/>
      <c r="E5995" s="76" t="str">
        <f>IF(D5995="","",IFERROR(VLOOKUP(D5995,Cadastro!$C$9:$D$1009,2,FALSE),"NOT FOUND"))</f>
        <v/>
      </c>
      <c r="F5995" s="76"/>
      <c r="G5995" s="94"/>
      <c r="H5995" s="97"/>
      <c r="I5995" s="77">
        <f t="shared" si="187"/>
        <v>0</v>
      </c>
      <c r="J5995" s="78" t="str">
        <f>IFERROR(IF(E5995="","",VLOOKUP(D5995,Saldo!$P$8:$Q$1009,2,FALSE)),"")</f>
        <v/>
      </c>
      <c r="K5995" s="76"/>
      <c r="L5995" s="74" t="str">
        <f t="shared" si="186"/>
        <v/>
      </c>
    </row>
    <row r="5996" spans="1:12" ht="18.95" customHeight="1" x14ac:dyDescent="0.25">
      <c r="A5996" s="52"/>
      <c r="C5996" s="185"/>
      <c r="D5996" s="76"/>
      <c r="E5996" s="76" t="str">
        <f>IF(D5996="","",IFERROR(VLOOKUP(D5996,Cadastro!$C$9:$D$1009,2,FALSE),"NOT FOUND"))</f>
        <v/>
      </c>
      <c r="F5996" s="76"/>
      <c r="G5996" s="94"/>
      <c r="H5996" s="97"/>
      <c r="I5996" s="77">
        <f t="shared" si="187"/>
        <v>0</v>
      </c>
      <c r="J5996" s="78" t="str">
        <f>IFERROR(IF(E5996="","",VLOOKUP(D5996,Saldo!$P$8:$Q$1009,2,FALSE)),"")</f>
        <v/>
      </c>
      <c r="K5996" s="76"/>
      <c r="L5996" s="74" t="str">
        <f t="shared" si="186"/>
        <v/>
      </c>
    </row>
    <row r="5997" spans="1:12" ht="18.95" customHeight="1" x14ac:dyDescent="0.25">
      <c r="A5997" s="52"/>
      <c r="C5997" s="185"/>
      <c r="D5997" s="76"/>
      <c r="E5997" s="76" t="str">
        <f>IF(D5997="","",IFERROR(VLOOKUP(D5997,Cadastro!$C$9:$D$1009,2,FALSE),"NOT FOUND"))</f>
        <v/>
      </c>
      <c r="F5997" s="76"/>
      <c r="G5997" s="94"/>
      <c r="H5997" s="97"/>
      <c r="I5997" s="77">
        <f t="shared" si="187"/>
        <v>0</v>
      </c>
      <c r="J5997" s="78" t="str">
        <f>IFERROR(IF(E5997="","",VLOOKUP(D5997,Saldo!$P$8:$Q$1009,2,FALSE)),"")</f>
        <v/>
      </c>
      <c r="K5997" s="76"/>
      <c r="L5997" s="74" t="str">
        <f t="shared" si="186"/>
        <v/>
      </c>
    </row>
    <row r="5998" spans="1:12" ht="18.95" customHeight="1" x14ac:dyDescent="0.25">
      <c r="A5998" s="52"/>
      <c r="C5998" s="185"/>
      <c r="D5998" s="76"/>
      <c r="E5998" s="76" t="str">
        <f>IF(D5998="","",IFERROR(VLOOKUP(D5998,Cadastro!$C$9:$D$1009,2,FALSE),"NOT FOUND"))</f>
        <v/>
      </c>
      <c r="F5998" s="76"/>
      <c r="G5998" s="94"/>
      <c r="H5998" s="97"/>
      <c r="I5998" s="77">
        <f t="shared" si="187"/>
        <v>0</v>
      </c>
      <c r="J5998" s="78" t="str">
        <f>IFERROR(IF(E5998="","",VLOOKUP(D5998,Saldo!$P$8:$Q$1009,2,FALSE)),"")</f>
        <v/>
      </c>
      <c r="K5998" s="76"/>
      <c r="L5998" s="74" t="str">
        <f t="shared" si="186"/>
        <v/>
      </c>
    </row>
    <row r="5999" spans="1:12" ht="18.95" customHeight="1" x14ac:dyDescent="0.25">
      <c r="A5999" s="52"/>
      <c r="C5999" s="185"/>
      <c r="D5999" s="76"/>
      <c r="E5999" s="76" t="str">
        <f>IF(D5999="","",IFERROR(VLOOKUP(D5999,Cadastro!$C$9:$D$1009,2,FALSE),"NOT FOUND"))</f>
        <v/>
      </c>
      <c r="F5999" s="76"/>
      <c r="G5999" s="94"/>
      <c r="H5999" s="97"/>
      <c r="I5999" s="77">
        <f t="shared" si="187"/>
        <v>0</v>
      </c>
      <c r="J5999" s="78" t="str">
        <f>IFERROR(IF(E5999="","",VLOOKUP(D5999,Saldo!$P$8:$Q$1009,2,FALSE)),"")</f>
        <v/>
      </c>
      <c r="K5999" s="76"/>
      <c r="L5999" s="74" t="str">
        <f t="shared" si="186"/>
        <v/>
      </c>
    </row>
    <row r="6000" spans="1:12" ht="18.95" customHeight="1" x14ac:dyDescent="0.25">
      <c r="A6000" s="52"/>
      <c r="C6000" s="185"/>
      <c r="D6000" s="76"/>
      <c r="E6000" s="76" t="str">
        <f>IF(D6000="","",IFERROR(VLOOKUP(D6000,Cadastro!$C$9:$D$1009,2,FALSE),"NOT FOUND"))</f>
        <v/>
      </c>
      <c r="F6000" s="76"/>
      <c r="G6000" s="94"/>
      <c r="H6000" s="97"/>
      <c r="I6000" s="77">
        <f t="shared" si="187"/>
        <v>0</v>
      </c>
      <c r="J6000" s="78" t="str">
        <f>IFERROR(IF(E6000="","",VLOOKUP(D6000,Saldo!$P$8:$Q$1009,2,FALSE)),"")</f>
        <v/>
      </c>
      <c r="K6000" s="76"/>
      <c r="L6000" s="74" t="str">
        <f t="shared" si="186"/>
        <v/>
      </c>
    </row>
    <row r="6001" spans="1:12" ht="18.95" customHeight="1" x14ac:dyDescent="0.25">
      <c r="A6001" s="52"/>
      <c r="C6001" s="185"/>
      <c r="D6001" s="76"/>
      <c r="E6001" s="76" t="str">
        <f>IF(D6001="","",IFERROR(VLOOKUP(D6001,Cadastro!$C$9:$D$1009,2,FALSE),"NOT FOUND"))</f>
        <v/>
      </c>
      <c r="F6001" s="76"/>
      <c r="G6001" s="94"/>
      <c r="H6001" s="97"/>
      <c r="I6001" s="77">
        <f t="shared" si="187"/>
        <v>0</v>
      </c>
      <c r="J6001" s="78" t="str">
        <f>IFERROR(IF(E6001="","",VLOOKUP(D6001,Saldo!$P$8:$Q$1009,2,FALSE)),"")</f>
        <v/>
      </c>
      <c r="K6001" s="76"/>
      <c r="L6001" s="74" t="str">
        <f t="shared" si="186"/>
        <v/>
      </c>
    </row>
    <row r="6002" spans="1:12" ht="18.95" customHeight="1" x14ac:dyDescent="0.25">
      <c r="A6002" s="52"/>
      <c r="C6002" s="185"/>
      <c r="D6002" s="76"/>
      <c r="E6002" s="76" t="str">
        <f>IF(D6002="","",IFERROR(VLOOKUP(D6002,Cadastro!$C$9:$D$1009,2,FALSE),"NOT FOUND"))</f>
        <v/>
      </c>
      <c r="F6002" s="76"/>
      <c r="G6002" s="94"/>
      <c r="H6002" s="97"/>
      <c r="I6002" s="77">
        <f t="shared" si="187"/>
        <v>0</v>
      </c>
      <c r="J6002" s="78" t="str">
        <f>IFERROR(IF(E6002="","",VLOOKUP(D6002,Saldo!$P$8:$Q$1009,2,FALSE)),"")</f>
        <v/>
      </c>
      <c r="K6002" s="76"/>
      <c r="L6002" s="74" t="str">
        <f t="shared" si="186"/>
        <v/>
      </c>
    </row>
    <row r="6003" spans="1:12" ht="18.95" customHeight="1" x14ac:dyDescent="0.25">
      <c r="A6003" s="52"/>
      <c r="C6003" s="185"/>
      <c r="D6003" s="76"/>
      <c r="E6003" s="76" t="str">
        <f>IF(D6003="","",IFERROR(VLOOKUP(D6003,Cadastro!$C$9:$D$1009,2,FALSE),"NOT FOUND"))</f>
        <v/>
      </c>
      <c r="F6003" s="76"/>
      <c r="G6003" s="94"/>
      <c r="H6003" s="97"/>
      <c r="I6003" s="77">
        <f t="shared" si="187"/>
        <v>0</v>
      </c>
      <c r="J6003" s="78" t="str">
        <f>IFERROR(IF(E6003="","",VLOOKUP(D6003,Saldo!$P$8:$Q$1009,2,FALSE)),"")</f>
        <v/>
      </c>
      <c r="K6003" s="76"/>
      <c r="L6003" s="74" t="str">
        <f t="shared" si="186"/>
        <v/>
      </c>
    </row>
    <row r="6004" spans="1:12" ht="18.95" customHeight="1" x14ac:dyDescent="0.25">
      <c r="A6004" s="52"/>
      <c r="C6004" s="185"/>
      <c r="D6004" s="76"/>
      <c r="E6004" s="76" t="str">
        <f>IF(D6004="","",IFERROR(VLOOKUP(D6004,Cadastro!$C$9:$D$1009,2,FALSE),"NOT FOUND"))</f>
        <v/>
      </c>
      <c r="F6004" s="76"/>
      <c r="G6004" s="94"/>
      <c r="H6004" s="97"/>
      <c r="I6004" s="77">
        <f t="shared" si="187"/>
        <v>0</v>
      </c>
      <c r="J6004" s="78" t="str">
        <f>IFERROR(IF(E6004="","",VLOOKUP(D6004,Saldo!$P$8:$Q$1009,2,FALSE)),"")</f>
        <v/>
      </c>
      <c r="K6004" s="76"/>
      <c r="L6004" s="74" t="str">
        <f t="shared" si="186"/>
        <v/>
      </c>
    </row>
    <row r="6005" spans="1:12" ht="18.95" customHeight="1" x14ac:dyDescent="0.25">
      <c r="A6005" s="52"/>
      <c r="C6005" s="185"/>
      <c r="D6005" s="76"/>
      <c r="E6005" s="76" t="str">
        <f>IF(D6005="","",IFERROR(VLOOKUP(D6005,Cadastro!$C$9:$D$1009,2,FALSE),"NOT FOUND"))</f>
        <v/>
      </c>
      <c r="F6005" s="76"/>
      <c r="G6005" s="94"/>
      <c r="H6005" s="97"/>
      <c r="I6005" s="77">
        <f t="shared" si="187"/>
        <v>0</v>
      </c>
      <c r="J6005" s="78" t="str">
        <f>IFERROR(IF(E6005="","",VLOOKUP(D6005,Saldo!$P$8:$Q$1009,2,FALSE)),"")</f>
        <v/>
      </c>
      <c r="K6005" s="76"/>
      <c r="L6005" s="74" t="str">
        <f t="shared" si="186"/>
        <v/>
      </c>
    </row>
    <row r="6006" spans="1:12" ht="18.95" customHeight="1" x14ac:dyDescent="0.25">
      <c r="A6006" s="52"/>
      <c r="C6006" s="185"/>
      <c r="D6006" s="76"/>
      <c r="E6006" s="76" t="str">
        <f>IF(D6006="","",IFERROR(VLOOKUP(D6006,Cadastro!$C$9:$D$1009,2,FALSE),"NOT FOUND"))</f>
        <v/>
      </c>
      <c r="F6006" s="76"/>
      <c r="G6006" s="94"/>
      <c r="H6006" s="97"/>
      <c r="I6006" s="77">
        <f t="shared" si="187"/>
        <v>0</v>
      </c>
      <c r="J6006" s="78" t="str">
        <f>IFERROR(IF(E6006="","",VLOOKUP(D6006,Saldo!$P$8:$Q$1009,2,FALSE)),"")</f>
        <v/>
      </c>
      <c r="K6006" s="76"/>
      <c r="L6006" s="74" t="str">
        <f t="shared" si="186"/>
        <v/>
      </c>
    </row>
    <row r="6007" spans="1:12" ht="18.95" customHeight="1" x14ac:dyDescent="0.25">
      <c r="A6007" s="52"/>
      <c r="C6007" s="185"/>
      <c r="D6007" s="76"/>
      <c r="E6007" s="76" t="str">
        <f>IF(D6007="","",IFERROR(VLOOKUP(D6007,Cadastro!$C$9:$D$1009,2,FALSE),"NOT FOUND"))</f>
        <v/>
      </c>
      <c r="F6007" s="76"/>
      <c r="G6007" s="94"/>
      <c r="H6007" s="97"/>
      <c r="I6007" s="77">
        <f t="shared" si="187"/>
        <v>0</v>
      </c>
      <c r="J6007" s="78" t="str">
        <f>IFERROR(IF(E6007="","",VLOOKUP(D6007,Saldo!$P$8:$Q$1009,2,FALSE)),"")</f>
        <v/>
      </c>
      <c r="K6007" s="76"/>
      <c r="L6007" s="74" t="str">
        <f t="shared" si="186"/>
        <v/>
      </c>
    </row>
    <row r="6008" spans="1:12" ht="18.95" customHeight="1" x14ac:dyDescent="0.25">
      <c r="A6008" s="52"/>
      <c r="C6008" s="185"/>
      <c r="D6008" s="76"/>
      <c r="E6008" s="76" t="str">
        <f>IF(D6008="","",IFERROR(VLOOKUP(D6008,Cadastro!$C$9:$D$1009,2,FALSE),"NOT FOUND"))</f>
        <v/>
      </c>
      <c r="F6008" s="76"/>
      <c r="G6008" s="94"/>
      <c r="H6008" s="97"/>
      <c r="I6008" s="77">
        <f t="shared" si="187"/>
        <v>0</v>
      </c>
      <c r="J6008" s="78" t="str">
        <f>IFERROR(IF(E6008="","",VLOOKUP(D6008,Saldo!$P$8:$Q$1009,2,FALSE)),"")</f>
        <v/>
      </c>
      <c r="K6008" s="76"/>
      <c r="L6008" s="74" t="str">
        <f t="shared" si="186"/>
        <v/>
      </c>
    </row>
    <row r="6009" spans="1:12" ht="18.95" customHeight="1" x14ac:dyDescent="0.25">
      <c r="A6009" s="52"/>
      <c r="C6009" s="185"/>
      <c r="D6009" s="76"/>
      <c r="E6009" s="76" t="str">
        <f>IF(D6009="","",IFERROR(VLOOKUP(D6009,Cadastro!$C$9:$D$1009,2,FALSE),"NOT FOUND"))</f>
        <v/>
      </c>
      <c r="F6009" s="76"/>
      <c r="G6009" s="94"/>
      <c r="H6009" s="97"/>
      <c r="I6009" s="77">
        <f t="shared" si="187"/>
        <v>0</v>
      </c>
      <c r="J6009" s="78" t="str">
        <f>IFERROR(IF(E6009="","",VLOOKUP(D6009,Saldo!$P$8:$Q$1009,2,FALSE)),"")</f>
        <v/>
      </c>
      <c r="K6009" s="76"/>
      <c r="L6009" s="74" t="str">
        <f t="shared" si="186"/>
        <v/>
      </c>
    </row>
    <row r="6010" spans="1:12" ht="18.95" customHeight="1" x14ac:dyDescent="0.25">
      <c r="A6010" s="52"/>
      <c r="C6010" s="185"/>
      <c r="D6010" s="76"/>
      <c r="E6010" s="76" t="str">
        <f>IF(D6010="","",IFERROR(VLOOKUP(D6010,Cadastro!$C$9:$D$1009,2,FALSE),"NOT FOUND"))</f>
        <v/>
      </c>
      <c r="F6010" s="76"/>
      <c r="G6010" s="94"/>
      <c r="H6010" s="97"/>
      <c r="I6010" s="77">
        <f t="shared" si="187"/>
        <v>0</v>
      </c>
      <c r="J6010" s="78" t="str">
        <f>IFERROR(IF(E6010="","",VLOOKUP(D6010,Saldo!$P$8:$Q$1009,2,FALSE)),"")</f>
        <v/>
      </c>
      <c r="K6010" s="76"/>
      <c r="L6010" s="74" t="str">
        <f t="shared" si="186"/>
        <v/>
      </c>
    </row>
    <row r="6011" spans="1:12" ht="18.95" customHeight="1" x14ac:dyDescent="0.25">
      <c r="A6011" s="52"/>
      <c r="C6011" s="185"/>
      <c r="D6011" s="76"/>
      <c r="E6011" s="76" t="str">
        <f>IF(D6011="","",IFERROR(VLOOKUP(D6011,Cadastro!$C$9:$D$1009,2,FALSE),"NOT FOUND"))</f>
        <v/>
      </c>
      <c r="F6011" s="76"/>
      <c r="G6011" s="94"/>
      <c r="H6011" s="97"/>
      <c r="I6011" s="77">
        <f t="shared" si="187"/>
        <v>0</v>
      </c>
      <c r="J6011" s="78" t="str">
        <f>IFERROR(IF(E6011="","",VLOOKUP(D6011,Saldo!$P$8:$Q$1009,2,FALSE)),"")</f>
        <v/>
      </c>
      <c r="K6011" s="76"/>
      <c r="L6011" s="74" t="str">
        <f t="shared" si="186"/>
        <v/>
      </c>
    </row>
    <row r="6012" spans="1:12" ht="18.95" customHeight="1" x14ac:dyDescent="0.25">
      <c r="A6012" s="52"/>
      <c r="C6012" s="185"/>
      <c r="D6012" s="76"/>
      <c r="E6012" s="76" t="str">
        <f>IF(D6012="","",IFERROR(VLOOKUP(D6012,Cadastro!$C$9:$D$1009,2,FALSE),"NOT FOUND"))</f>
        <v/>
      </c>
      <c r="F6012" s="76"/>
      <c r="G6012" s="94"/>
      <c r="H6012" s="97"/>
      <c r="I6012" s="77">
        <f t="shared" si="187"/>
        <v>0</v>
      </c>
      <c r="J6012" s="78" t="str">
        <f>IFERROR(IF(E6012="","",VLOOKUP(D6012,Saldo!$P$8:$Q$1009,2,FALSE)),"")</f>
        <v/>
      </c>
      <c r="K6012" s="76"/>
      <c r="L6012" s="74" t="str">
        <f t="shared" si="186"/>
        <v/>
      </c>
    </row>
    <row r="6013" spans="1:12" ht="18.95" customHeight="1" x14ac:dyDescent="0.25">
      <c r="A6013" s="52"/>
      <c r="C6013" s="185"/>
      <c r="D6013" s="76"/>
      <c r="E6013" s="76" t="str">
        <f>IF(D6013="","",IFERROR(VLOOKUP(D6013,Cadastro!$C$9:$D$1009,2,FALSE),"NOT FOUND"))</f>
        <v/>
      </c>
      <c r="F6013" s="76"/>
      <c r="G6013" s="94"/>
      <c r="H6013" s="97"/>
      <c r="I6013" s="77">
        <f t="shared" si="187"/>
        <v>0</v>
      </c>
      <c r="J6013" s="78" t="str">
        <f>IFERROR(IF(E6013="","",VLOOKUP(D6013,Saldo!$P$8:$Q$1009,2,FALSE)),"")</f>
        <v/>
      </c>
      <c r="K6013" s="76"/>
      <c r="L6013" s="74" t="str">
        <f t="shared" si="186"/>
        <v/>
      </c>
    </row>
    <row r="6014" spans="1:12" ht="18.95" customHeight="1" x14ac:dyDescent="0.25">
      <c r="A6014" s="52"/>
      <c r="C6014" s="185"/>
      <c r="D6014" s="76"/>
      <c r="E6014" s="76" t="str">
        <f>IF(D6014="","",IFERROR(VLOOKUP(D6014,Cadastro!$C$9:$D$1009,2,FALSE),"NOT FOUND"))</f>
        <v/>
      </c>
      <c r="F6014" s="76"/>
      <c r="G6014" s="94"/>
      <c r="H6014" s="97"/>
      <c r="I6014" s="77">
        <f t="shared" si="187"/>
        <v>0</v>
      </c>
      <c r="J6014" s="78" t="str">
        <f>IFERROR(IF(E6014="","",VLOOKUP(D6014,Saldo!$P$8:$Q$1009,2,FALSE)),"")</f>
        <v/>
      </c>
      <c r="K6014" s="76"/>
      <c r="L6014" s="74" t="str">
        <f t="shared" si="186"/>
        <v/>
      </c>
    </row>
    <row r="6015" spans="1:12" ht="18.95" customHeight="1" x14ac:dyDescent="0.25">
      <c r="A6015" s="52"/>
      <c r="C6015" s="185"/>
      <c r="D6015" s="76"/>
      <c r="E6015" s="76" t="str">
        <f>IF(D6015="","",IFERROR(VLOOKUP(D6015,Cadastro!$C$9:$D$1009,2,FALSE),"NOT FOUND"))</f>
        <v/>
      </c>
      <c r="F6015" s="76"/>
      <c r="G6015" s="94"/>
      <c r="H6015" s="97"/>
      <c r="I6015" s="77">
        <f t="shared" si="187"/>
        <v>0</v>
      </c>
      <c r="J6015" s="78" t="str">
        <f>IFERROR(IF(E6015="","",VLOOKUP(D6015,Saldo!$P$8:$Q$1009,2,FALSE)),"")</f>
        <v/>
      </c>
      <c r="K6015" s="76"/>
      <c r="L6015" s="74" t="str">
        <f t="shared" si="186"/>
        <v/>
      </c>
    </row>
    <row r="6016" spans="1:12" ht="18.95" customHeight="1" x14ac:dyDescent="0.25">
      <c r="A6016" s="52"/>
      <c r="C6016" s="185"/>
      <c r="D6016" s="76"/>
      <c r="E6016" s="76" t="str">
        <f>IF(D6016="","",IFERROR(VLOOKUP(D6016,Cadastro!$C$9:$D$1009,2,FALSE),"NOT FOUND"))</f>
        <v/>
      </c>
      <c r="F6016" s="76"/>
      <c r="G6016" s="94"/>
      <c r="H6016" s="97"/>
      <c r="I6016" s="77">
        <f t="shared" si="187"/>
        <v>0</v>
      </c>
      <c r="J6016" s="78" t="str">
        <f>IFERROR(IF(E6016="","",VLOOKUP(D6016,Saldo!$P$8:$Q$1009,2,FALSE)),"")</f>
        <v/>
      </c>
      <c r="K6016" s="76"/>
      <c r="L6016" s="74" t="str">
        <f t="shared" si="186"/>
        <v/>
      </c>
    </row>
    <row r="6017" spans="1:12" ht="18.95" customHeight="1" x14ac:dyDescent="0.25">
      <c r="A6017" s="52"/>
      <c r="C6017" s="185"/>
      <c r="D6017" s="76"/>
      <c r="E6017" s="76" t="str">
        <f>IF(D6017="","",IFERROR(VLOOKUP(D6017,Cadastro!$C$9:$D$1009,2,FALSE),"NOT FOUND"))</f>
        <v/>
      </c>
      <c r="F6017" s="76"/>
      <c r="G6017" s="94"/>
      <c r="H6017" s="97"/>
      <c r="I6017" s="77">
        <f t="shared" si="187"/>
        <v>0</v>
      </c>
      <c r="J6017" s="78" t="str">
        <f>IFERROR(IF(E6017="","",VLOOKUP(D6017,Saldo!$P$8:$Q$1009,2,FALSE)),"")</f>
        <v/>
      </c>
      <c r="K6017" s="76"/>
      <c r="L6017" s="74" t="str">
        <f t="shared" si="186"/>
        <v/>
      </c>
    </row>
    <row r="6018" spans="1:12" ht="18.95" customHeight="1" x14ac:dyDescent="0.25">
      <c r="A6018" s="52"/>
      <c r="C6018" s="185"/>
      <c r="D6018" s="76"/>
      <c r="E6018" s="76" t="str">
        <f>IF(D6018="","",IFERROR(VLOOKUP(D6018,Cadastro!$C$9:$D$1009,2,FALSE),"NOT FOUND"))</f>
        <v/>
      </c>
      <c r="F6018" s="76"/>
      <c r="G6018" s="94"/>
      <c r="H6018" s="97"/>
      <c r="I6018" s="77">
        <f t="shared" si="187"/>
        <v>0</v>
      </c>
      <c r="J6018" s="78" t="str">
        <f>IFERROR(IF(E6018="","",VLOOKUP(D6018,Saldo!$P$8:$Q$1009,2,FALSE)),"")</f>
        <v/>
      </c>
      <c r="K6018" s="76"/>
      <c r="L6018" s="74" t="str">
        <f t="shared" si="186"/>
        <v/>
      </c>
    </row>
    <row r="6019" spans="1:12" ht="18.95" customHeight="1" x14ac:dyDescent="0.25">
      <c r="A6019" s="52"/>
      <c r="C6019" s="185"/>
      <c r="D6019" s="76"/>
      <c r="E6019" s="76" t="str">
        <f>IF(D6019="","",IFERROR(VLOOKUP(D6019,Cadastro!$C$9:$D$1009,2,FALSE),"NOT FOUND"))</f>
        <v/>
      </c>
      <c r="F6019" s="76"/>
      <c r="G6019" s="94"/>
      <c r="H6019" s="97"/>
      <c r="I6019" s="77">
        <f t="shared" si="187"/>
        <v>0</v>
      </c>
      <c r="J6019" s="78" t="str">
        <f>IFERROR(IF(E6019="","",VLOOKUP(D6019,Saldo!$P$8:$Q$1009,2,FALSE)),"")</f>
        <v/>
      </c>
      <c r="K6019" s="76"/>
      <c r="L6019" s="74" t="str">
        <f t="shared" si="186"/>
        <v/>
      </c>
    </row>
    <row r="6020" spans="1:12" ht="18.95" customHeight="1" x14ac:dyDescent="0.25">
      <c r="A6020" s="52"/>
      <c r="C6020" s="185"/>
      <c r="D6020" s="76"/>
      <c r="E6020" s="76" t="str">
        <f>IF(D6020="","",IFERROR(VLOOKUP(D6020,Cadastro!$C$9:$D$1009,2,FALSE),"NOT FOUND"))</f>
        <v/>
      </c>
      <c r="F6020" s="76"/>
      <c r="G6020" s="94"/>
      <c r="H6020" s="97"/>
      <c r="I6020" s="77">
        <f t="shared" si="187"/>
        <v>0</v>
      </c>
      <c r="J6020" s="78" t="str">
        <f>IFERROR(IF(E6020="","",VLOOKUP(D6020,Saldo!$P$8:$Q$1009,2,FALSE)),"")</f>
        <v/>
      </c>
      <c r="K6020" s="76"/>
      <c r="L6020" s="74" t="str">
        <f t="shared" si="186"/>
        <v/>
      </c>
    </row>
    <row r="6021" spans="1:12" ht="18.95" customHeight="1" x14ac:dyDescent="0.25">
      <c r="A6021" s="52"/>
      <c r="C6021" s="185"/>
      <c r="D6021" s="76"/>
      <c r="E6021" s="76" t="str">
        <f>IF(D6021="","",IFERROR(VLOOKUP(D6021,Cadastro!$C$9:$D$1009,2,FALSE),"NOT FOUND"))</f>
        <v/>
      </c>
      <c r="F6021" s="76"/>
      <c r="G6021" s="94"/>
      <c r="H6021" s="97"/>
      <c r="I6021" s="77">
        <f t="shared" si="187"/>
        <v>0</v>
      </c>
      <c r="J6021" s="78" t="str">
        <f>IFERROR(IF(E6021="","",VLOOKUP(D6021,Saldo!$P$8:$Q$1009,2,FALSE)),"")</f>
        <v/>
      </c>
      <c r="K6021" s="76"/>
      <c r="L6021" s="74" t="str">
        <f t="shared" si="186"/>
        <v/>
      </c>
    </row>
    <row r="6022" spans="1:12" ht="18.95" customHeight="1" x14ac:dyDescent="0.25">
      <c r="A6022" s="52"/>
      <c r="C6022" s="185"/>
      <c r="D6022" s="76"/>
      <c r="E6022" s="76" t="str">
        <f>IF(D6022="","",IFERROR(VLOOKUP(D6022,Cadastro!$C$9:$D$1009,2,FALSE),"NOT FOUND"))</f>
        <v/>
      </c>
      <c r="F6022" s="76"/>
      <c r="G6022" s="94"/>
      <c r="H6022" s="97"/>
      <c r="I6022" s="77">
        <f t="shared" si="187"/>
        <v>0</v>
      </c>
      <c r="J6022" s="78" t="str">
        <f>IFERROR(IF(E6022="","",VLOOKUP(D6022,Saldo!$P$8:$Q$1009,2,FALSE)),"")</f>
        <v/>
      </c>
      <c r="K6022" s="76"/>
      <c r="L6022" s="74" t="str">
        <f t="shared" si="186"/>
        <v/>
      </c>
    </row>
    <row r="6023" spans="1:12" ht="18.95" customHeight="1" x14ac:dyDescent="0.25">
      <c r="A6023" s="52"/>
      <c r="C6023" s="185"/>
      <c r="D6023" s="76"/>
      <c r="E6023" s="76" t="str">
        <f>IF(D6023="","",IFERROR(VLOOKUP(D6023,Cadastro!$C$9:$D$1009,2,FALSE),"NOT FOUND"))</f>
        <v/>
      </c>
      <c r="F6023" s="76"/>
      <c r="G6023" s="94"/>
      <c r="H6023" s="97"/>
      <c r="I6023" s="77">
        <f t="shared" si="187"/>
        <v>0</v>
      </c>
      <c r="J6023" s="78" t="str">
        <f>IFERROR(IF(E6023="","",VLOOKUP(D6023,Saldo!$P$8:$Q$1009,2,FALSE)),"")</f>
        <v/>
      </c>
      <c r="K6023" s="76"/>
      <c r="L6023" s="74" t="str">
        <f t="shared" si="186"/>
        <v/>
      </c>
    </row>
    <row r="6024" spans="1:12" ht="18.95" customHeight="1" x14ac:dyDescent="0.25">
      <c r="A6024" s="52"/>
      <c r="C6024" s="185"/>
      <c r="D6024" s="76"/>
      <c r="E6024" s="76" t="str">
        <f>IF(D6024="","",IFERROR(VLOOKUP(D6024,Cadastro!$C$9:$D$1009,2,FALSE),"NOT FOUND"))</f>
        <v/>
      </c>
      <c r="F6024" s="76"/>
      <c r="G6024" s="94"/>
      <c r="H6024" s="97"/>
      <c r="I6024" s="77">
        <f t="shared" si="187"/>
        <v>0</v>
      </c>
      <c r="J6024" s="78" t="str">
        <f>IFERROR(IF(E6024="","",VLOOKUP(D6024,Saldo!$P$8:$Q$1009,2,FALSE)),"")</f>
        <v/>
      </c>
      <c r="K6024" s="76"/>
      <c r="L6024" s="74" t="str">
        <f t="shared" si="186"/>
        <v/>
      </c>
    </row>
    <row r="6025" spans="1:12" ht="18.95" customHeight="1" x14ac:dyDescent="0.25">
      <c r="A6025" s="52"/>
      <c r="C6025" s="185"/>
      <c r="D6025" s="76"/>
      <c r="E6025" s="76" t="str">
        <f>IF(D6025="","",IFERROR(VLOOKUP(D6025,Cadastro!$C$9:$D$1009,2,FALSE),"NOT FOUND"))</f>
        <v/>
      </c>
      <c r="F6025" s="76"/>
      <c r="G6025" s="94"/>
      <c r="H6025" s="97"/>
      <c r="I6025" s="77">
        <f t="shared" si="187"/>
        <v>0</v>
      </c>
      <c r="J6025" s="78" t="str">
        <f>IFERROR(IF(E6025="","",VLOOKUP(D6025,Saldo!$P$8:$Q$1009,2,FALSE)),"")</f>
        <v/>
      </c>
      <c r="K6025" s="76"/>
      <c r="L6025" s="74" t="str">
        <f t="shared" ref="L6025:L6088" si="188">IF(C6025="","",MONTH(C6025))</f>
        <v/>
      </c>
    </row>
    <row r="6026" spans="1:12" ht="18.95" customHeight="1" x14ac:dyDescent="0.25">
      <c r="A6026" s="52"/>
      <c r="C6026" s="185"/>
      <c r="D6026" s="76"/>
      <c r="E6026" s="76" t="str">
        <f>IF(D6026="","",IFERROR(VLOOKUP(D6026,Cadastro!$C$9:$D$1009,2,FALSE),"NOT FOUND"))</f>
        <v/>
      </c>
      <c r="F6026" s="76"/>
      <c r="G6026" s="94"/>
      <c r="H6026" s="97"/>
      <c r="I6026" s="77">
        <f t="shared" ref="I6026:I6089" si="189">IFERROR(G6026*H6026,"Check if QTY and Value are both valid")</f>
        <v>0</v>
      </c>
      <c r="J6026" s="78" t="str">
        <f>IFERROR(IF(E6026="","",VLOOKUP(D6026,Saldo!$P$8:$Q$1009,2,FALSE)),"")</f>
        <v/>
      </c>
      <c r="K6026" s="76"/>
      <c r="L6026" s="74" t="str">
        <f t="shared" si="188"/>
        <v/>
      </c>
    </row>
    <row r="6027" spans="1:12" ht="18.95" customHeight="1" x14ac:dyDescent="0.25">
      <c r="A6027" s="52"/>
      <c r="C6027" s="185"/>
      <c r="D6027" s="76"/>
      <c r="E6027" s="76" t="str">
        <f>IF(D6027="","",IFERROR(VLOOKUP(D6027,Cadastro!$C$9:$D$1009,2,FALSE),"NOT FOUND"))</f>
        <v/>
      </c>
      <c r="F6027" s="76"/>
      <c r="G6027" s="94"/>
      <c r="H6027" s="97"/>
      <c r="I6027" s="77">
        <f t="shared" si="189"/>
        <v>0</v>
      </c>
      <c r="J6027" s="78" t="str">
        <f>IFERROR(IF(E6027="","",VLOOKUP(D6027,Saldo!$P$8:$Q$1009,2,FALSE)),"")</f>
        <v/>
      </c>
      <c r="K6027" s="76"/>
      <c r="L6027" s="74" t="str">
        <f t="shared" si="188"/>
        <v/>
      </c>
    </row>
    <row r="6028" spans="1:12" ht="18.95" customHeight="1" x14ac:dyDescent="0.25">
      <c r="A6028" s="52"/>
      <c r="C6028" s="185"/>
      <c r="D6028" s="76"/>
      <c r="E6028" s="76" t="str">
        <f>IF(D6028="","",IFERROR(VLOOKUP(D6028,Cadastro!$C$9:$D$1009,2,FALSE),"NOT FOUND"))</f>
        <v/>
      </c>
      <c r="F6028" s="76"/>
      <c r="G6028" s="94"/>
      <c r="H6028" s="97"/>
      <c r="I6028" s="77">
        <f t="shared" si="189"/>
        <v>0</v>
      </c>
      <c r="J6028" s="78" t="str">
        <f>IFERROR(IF(E6028="","",VLOOKUP(D6028,Saldo!$P$8:$Q$1009,2,FALSE)),"")</f>
        <v/>
      </c>
      <c r="K6028" s="76"/>
      <c r="L6028" s="74" t="str">
        <f t="shared" si="188"/>
        <v/>
      </c>
    </row>
    <row r="6029" spans="1:12" ht="18.95" customHeight="1" x14ac:dyDescent="0.25">
      <c r="A6029" s="52"/>
      <c r="C6029" s="185"/>
      <c r="D6029" s="76"/>
      <c r="E6029" s="76" t="str">
        <f>IF(D6029="","",IFERROR(VLOOKUP(D6029,Cadastro!$C$9:$D$1009,2,FALSE),"NOT FOUND"))</f>
        <v/>
      </c>
      <c r="F6029" s="76"/>
      <c r="G6029" s="94"/>
      <c r="H6029" s="97"/>
      <c r="I6029" s="77">
        <f t="shared" si="189"/>
        <v>0</v>
      </c>
      <c r="J6029" s="78" t="str">
        <f>IFERROR(IF(E6029="","",VLOOKUP(D6029,Saldo!$P$8:$Q$1009,2,FALSE)),"")</f>
        <v/>
      </c>
      <c r="K6029" s="76"/>
      <c r="L6029" s="74" t="str">
        <f t="shared" si="188"/>
        <v/>
      </c>
    </row>
    <row r="6030" spans="1:12" ht="18.95" customHeight="1" x14ac:dyDescent="0.25">
      <c r="A6030" s="52"/>
      <c r="C6030" s="185"/>
      <c r="D6030" s="76"/>
      <c r="E6030" s="76" t="str">
        <f>IF(D6030="","",IFERROR(VLOOKUP(D6030,Cadastro!$C$9:$D$1009,2,FALSE),"NOT FOUND"))</f>
        <v/>
      </c>
      <c r="F6030" s="76"/>
      <c r="G6030" s="94"/>
      <c r="H6030" s="97"/>
      <c r="I6030" s="77">
        <f t="shared" si="189"/>
        <v>0</v>
      </c>
      <c r="J6030" s="78" t="str">
        <f>IFERROR(IF(E6030="","",VLOOKUP(D6030,Saldo!$P$8:$Q$1009,2,FALSE)),"")</f>
        <v/>
      </c>
      <c r="K6030" s="76"/>
      <c r="L6030" s="74" t="str">
        <f t="shared" si="188"/>
        <v/>
      </c>
    </row>
    <row r="6031" spans="1:12" ht="18.95" customHeight="1" x14ac:dyDescent="0.25">
      <c r="A6031" s="52"/>
      <c r="C6031" s="185"/>
      <c r="D6031" s="76"/>
      <c r="E6031" s="76" t="str">
        <f>IF(D6031="","",IFERROR(VLOOKUP(D6031,Cadastro!$C$9:$D$1009,2,FALSE),"NOT FOUND"))</f>
        <v/>
      </c>
      <c r="F6031" s="76"/>
      <c r="G6031" s="94"/>
      <c r="H6031" s="97"/>
      <c r="I6031" s="77">
        <f t="shared" si="189"/>
        <v>0</v>
      </c>
      <c r="J6031" s="78" t="str">
        <f>IFERROR(IF(E6031="","",VLOOKUP(D6031,Saldo!$P$8:$Q$1009,2,FALSE)),"")</f>
        <v/>
      </c>
      <c r="K6031" s="76"/>
      <c r="L6031" s="74" t="str">
        <f t="shared" si="188"/>
        <v/>
      </c>
    </row>
    <row r="6032" spans="1:12" ht="18.95" customHeight="1" x14ac:dyDescent="0.25">
      <c r="A6032" s="52"/>
      <c r="C6032" s="185"/>
      <c r="D6032" s="76"/>
      <c r="E6032" s="76" t="str">
        <f>IF(D6032="","",IFERROR(VLOOKUP(D6032,Cadastro!$C$9:$D$1009,2,FALSE),"NOT FOUND"))</f>
        <v/>
      </c>
      <c r="F6032" s="76"/>
      <c r="G6032" s="94"/>
      <c r="H6032" s="97"/>
      <c r="I6032" s="77">
        <f t="shared" si="189"/>
        <v>0</v>
      </c>
      <c r="J6032" s="78" t="str">
        <f>IFERROR(IF(E6032="","",VLOOKUP(D6032,Saldo!$P$8:$Q$1009,2,FALSE)),"")</f>
        <v/>
      </c>
      <c r="K6032" s="76"/>
      <c r="L6032" s="74" t="str">
        <f t="shared" si="188"/>
        <v/>
      </c>
    </row>
    <row r="6033" spans="1:12" ht="18.95" customHeight="1" x14ac:dyDescent="0.25">
      <c r="A6033" s="52"/>
      <c r="C6033" s="185"/>
      <c r="D6033" s="76"/>
      <c r="E6033" s="76" t="str">
        <f>IF(D6033="","",IFERROR(VLOOKUP(D6033,Cadastro!$C$9:$D$1009,2,FALSE),"NOT FOUND"))</f>
        <v/>
      </c>
      <c r="F6033" s="76"/>
      <c r="G6033" s="94"/>
      <c r="H6033" s="97"/>
      <c r="I6033" s="77">
        <f t="shared" si="189"/>
        <v>0</v>
      </c>
      <c r="J6033" s="78" t="str">
        <f>IFERROR(IF(E6033="","",VLOOKUP(D6033,Saldo!$P$8:$Q$1009,2,FALSE)),"")</f>
        <v/>
      </c>
      <c r="K6033" s="76"/>
      <c r="L6033" s="74" t="str">
        <f t="shared" si="188"/>
        <v/>
      </c>
    </row>
    <row r="6034" spans="1:12" ht="18.95" customHeight="1" x14ac:dyDescent="0.25">
      <c r="A6034" s="52"/>
      <c r="C6034" s="185"/>
      <c r="D6034" s="76"/>
      <c r="E6034" s="76" t="str">
        <f>IF(D6034="","",IFERROR(VLOOKUP(D6034,Cadastro!$C$9:$D$1009,2,FALSE),"NOT FOUND"))</f>
        <v/>
      </c>
      <c r="F6034" s="76"/>
      <c r="G6034" s="94"/>
      <c r="H6034" s="97"/>
      <c r="I6034" s="77">
        <f t="shared" si="189"/>
        <v>0</v>
      </c>
      <c r="J6034" s="78" t="str">
        <f>IFERROR(IF(E6034="","",VLOOKUP(D6034,Saldo!$P$8:$Q$1009,2,FALSE)),"")</f>
        <v/>
      </c>
      <c r="K6034" s="76"/>
      <c r="L6034" s="74" t="str">
        <f t="shared" si="188"/>
        <v/>
      </c>
    </row>
    <row r="6035" spans="1:12" ht="18.95" customHeight="1" x14ac:dyDescent="0.25">
      <c r="A6035" s="52"/>
      <c r="C6035" s="185"/>
      <c r="D6035" s="76"/>
      <c r="E6035" s="76" t="str">
        <f>IF(D6035="","",IFERROR(VLOOKUP(D6035,Cadastro!$C$9:$D$1009,2,FALSE),"NOT FOUND"))</f>
        <v/>
      </c>
      <c r="F6035" s="76"/>
      <c r="G6035" s="94"/>
      <c r="H6035" s="97"/>
      <c r="I6035" s="77">
        <f t="shared" si="189"/>
        <v>0</v>
      </c>
      <c r="J6035" s="78" t="str">
        <f>IFERROR(IF(E6035="","",VLOOKUP(D6035,Saldo!$P$8:$Q$1009,2,FALSE)),"")</f>
        <v/>
      </c>
      <c r="K6035" s="76"/>
      <c r="L6035" s="74" t="str">
        <f t="shared" si="188"/>
        <v/>
      </c>
    </row>
    <row r="6036" spans="1:12" ht="18.95" customHeight="1" x14ac:dyDescent="0.25">
      <c r="A6036" s="52"/>
      <c r="C6036" s="185"/>
      <c r="D6036" s="76"/>
      <c r="E6036" s="76" t="str">
        <f>IF(D6036="","",IFERROR(VLOOKUP(D6036,Cadastro!$C$9:$D$1009,2,FALSE),"NOT FOUND"))</f>
        <v/>
      </c>
      <c r="F6036" s="76"/>
      <c r="G6036" s="94"/>
      <c r="H6036" s="97"/>
      <c r="I6036" s="77">
        <f t="shared" si="189"/>
        <v>0</v>
      </c>
      <c r="J6036" s="78" t="str">
        <f>IFERROR(IF(E6036="","",VLOOKUP(D6036,Saldo!$P$8:$Q$1009,2,FALSE)),"")</f>
        <v/>
      </c>
      <c r="K6036" s="76"/>
      <c r="L6036" s="74" t="str">
        <f t="shared" si="188"/>
        <v/>
      </c>
    </row>
    <row r="6037" spans="1:12" ht="18.95" customHeight="1" x14ac:dyDescent="0.25">
      <c r="A6037" s="52"/>
      <c r="C6037" s="185"/>
      <c r="D6037" s="76"/>
      <c r="E6037" s="76" t="str">
        <f>IF(D6037="","",IFERROR(VLOOKUP(D6037,Cadastro!$C$9:$D$1009,2,FALSE),"NOT FOUND"))</f>
        <v/>
      </c>
      <c r="F6037" s="76"/>
      <c r="G6037" s="94"/>
      <c r="H6037" s="97"/>
      <c r="I6037" s="77">
        <f t="shared" si="189"/>
        <v>0</v>
      </c>
      <c r="J6037" s="78" t="str">
        <f>IFERROR(IF(E6037="","",VLOOKUP(D6037,Saldo!$P$8:$Q$1009,2,FALSE)),"")</f>
        <v/>
      </c>
      <c r="K6037" s="76"/>
      <c r="L6037" s="74" t="str">
        <f t="shared" si="188"/>
        <v/>
      </c>
    </row>
    <row r="6038" spans="1:12" ht="18.95" customHeight="1" x14ac:dyDescent="0.25">
      <c r="A6038" s="52"/>
      <c r="C6038" s="185"/>
      <c r="D6038" s="76"/>
      <c r="E6038" s="76" t="str">
        <f>IF(D6038="","",IFERROR(VLOOKUP(D6038,Cadastro!$C$9:$D$1009,2,FALSE),"NOT FOUND"))</f>
        <v/>
      </c>
      <c r="F6038" s="76"/>
      <c r="G6038" s="94"/>
      <c r="H6038" s="97"/>
      <c r="I6038" s="77">
        <f t="shared" si="189"/>
        <v>0</v>
      </c>
      <c r="J6038" s="78" t="str">
        <f>IFERROR(IF(E6038="","",VLOOKUP(D6038,Saldo!$P$8:$Q$1009,2,FALSE)),"")</f>
        <v/>
      </c>
      <c r="K6038" s="76"/>
      <c r="L6038" s="74" t="str">
        <f t="shared" si="188"/>
        <v/>
      </c>
    </row>
    <row r="6039" spans="1:12" ht="18.95" customHeight="1" x14ac:dyDescent="0.25">
      <c r="A6039" s="52"/>
      <c r="C6039" s="185"/>
      <c r="D6039" s="76"/>
      <c r="E6039" s="76" t="str">
        <f>IF(D6039="","",IFERROR(VLOOKUP(D6039,Cadastro!$C$9:$D$1009,2,FALSE),"NOT FOUND"))</f>
        <v/>
      </c>
      <c r="F6039" s="76"/>
      <c r="G6039" s="94"/>
      <c r="H6039" s="97"/>
      <c r="I6039" s="77">
        <f t="shared" si="189"/>
        <v>0</v>
      </c>
      <c r="J6039" s="78" t="str">
        <f>IFERROR(IF(E6039="","",VLOOKUP(D6039,Saldo!$P$8:$Q$1009,2,FALSE)),"")</f>
        <v/>
      </c>
      <c r="K6039" s="76"/>
      <c r="L6039" s="74" t="str">
        <f t="shared" si="188"/>
        <v/>
      </c>
    </row>
    <row r="6040" spans="1:12" ht="18.95" customHeight="1" x14ac:dyDescent="0.25">
      <c r="A6040" s="52"/>
      <c r="C6040" s="185"/>
      <c r="D6040" s="76"/>
      <c r="E6040" s="76" t="str">
        <f>IF(D6040="","",IFERROR(VLOOKUP(D6040,Cadastro!$C$9:$D$1009,2,FALSE),"NOT FOUND"))</f>
        <v/>
      </c>
      <c r="F6040" s="76"/>
      <c r="G6040" s="94"/>
      <c r="H6040" s="97"/>
      <c r="I6040" s="77">
        <f t="shared" si="189"/>
        <v>0</v>
      </c>
      <c r="J6040" s="78" t="str">
        <f>IFERROR(IF(E6040="","",VLOOKUP(D6040,Saldo!$P$8:$Q$1009,2,FALSE)),"")</f>
        <v/>
      </c>
      <c r="K6040" s="76"/>
      <c r="L6040" s="74" t="str">
        <f t="shared" si="188"/>
        <v/>
      </c>
    </row>
    <row r="6041" spans="1:12" ht="18.95" customHeight="1" x14ac:dyDescent="0.25">
      <c r="A6041" s="52"/>
      <c r="C6041" s="185"/>
      <c r="D6041" s="76"/>
      <c r="E6041" s="76" t="str">
        <f>IF(D6041="","",IFERROR(VLOOKUP(D6041,Cadastro!$C$9:$D$1009,2,FALSE),"NOT FOUND"))</f>
        <v/>
      </c>
      <c r="F6041" s="76"/>
      <c r="G6041" s="94"/>
      <c r="H6041" s="97"/>
      <c r="I6041" s="77">
        <f t="shared" si="189"/>
        <v>0</v>
      </c>
      <c r="J6041" s="78" t="str">
        <f>IFERROR(IF(E6041="","",VLOOKUP(D6041,Saldo!$P$8:$Q$1009,2,FALSE)),"")</f>
        <v/>
      </c>
      <c r="K6041" s="76"/>
      <c r="L6041" s="74" t="str">
        <f t="shared" si="188"/>
        <v/>
      </c>
    </row>
    <row r="6042" spans="1:12" ht="18.95" customHeight="1" x14ac:dyDescent="0.25">
      <c r="A6042" s="52"/>
      <c r="C6042" s="185"/>
      <c r="D6042" s="76"/>
      <c r="E6042" s="76" t="str">
        <f>IF(D6042="","",IFERROR(VLOOKUP(D6042,Cadastro!$C$9:$D$1009,2,FALSE),"NOT FOUND"))</f>
        <v/>
      </c>
      <c r="F6042" s="76"/>
      <c r="G6042" s="94"/>
      <c r="H6042" s="97"/>
      <c r="I6042" s="77">
        <f t="shared" si="189"/>
        <v>0</v>
      </c>
      <c r="J6042" s="78" t="str">
        <f>IFERROR(IF(E6042="","",VLOOKUP(D6042,Saldo!$P$8:$Q$1009,2,FALSE)),"")</f>
        <v/>
      </c>
      <c r="K6042" s="76"/>
      <c r="L6042" s="74" t="str">
        <f t="shared" si="188"/>
        <v/>
      </c>
    </row>
    <row r="6043" spans="1:12" ht="18.95" customHeight="1" x14ac:dyDescent="0.25">
      <c r="A6043" s="52"/>
      <c r="C6043" s="185"/>
      <c r="D6043" s="76"/>
      <c r="E6043" s="76" t="str">
        <f>IF(D6043="","",IFERROR(VLOOKUP(D6043,Cadastro!$C$9:$D$1009,2,FALSE),"NOT FOUND"))</f>
        <v/>
      </c>
      <c r="F6043" s="76"/>
      <c r="G6043" s="94"/>
      <c r="H6043" s="97"/>
      <c r="I6043" s="77">
        <f t="shared" si="189"/>
        <v>0</v>
      </c>
      <c r="J6043" s="78" t="str">
        <f>IFERROR(IF(E6043="","",VLOOKUP(D6043,Saldo!$P$8:$Q$1009,2,FALSE)),"")</f>
        <v/>
      </c>
      <c r="K6043" s="76"/>
      <c r="L6043" s="74" t="str">
        <f t="shared" si="188"/>
        <v/>
      </c>
    </row>
    <row r="6044" spans="1:12" ht="18.95" customHeight="1" x14ac:dyDescent="0.25">
      <c r="A6044" s="52"/>
      <c r="C6044" s="185"/>
      <c r="D6044" s="76"/>
      <c r="E6044" s="76" t="str">
        <f>IF(D6044="","",IFERROR(VLOOKUP(D6044,Cadastro!$C$9:$D$1009,2,FALSE),"NOT FOUND"))</f>
        <v/>
      </c>
      <c r="F6044" s="76"/>
      <c r="G6044" s="94"/>
      <c r="H6044" s="97"/>
      <c r="I6044" s="77">
        <f t="shared" si="189"/>
        <v>0</v>
      </c>
      <c r="J6044" s="78" t="str">
        <f>IFERROR(IF(E6044="","",VLOOKUP(D6044,Saldo!$P$8:$Q$1009,2,FALSE)),"")</f>
        <v/>
      </c>
      <c r="K6044" s="76"/>
      <c r="L6044" s="74" t="str">
        <f t="shared" si="188"/>
        <v/>
      </c>
    </row>
    <row r="6045" spans="1:12" ht="18.95" customHeight="1" x14ac:dyDescent="0.25">
      <c r="A6045" s="52"/>
      <c r="C6045" s="185"/>
      <c r="D6045" s="76"/>
      <c r="E6045" s="76" t="str">
        <f>IF(D6045="","",IFERROR(VLOOKUP(D6045,Cadastro!$C$9:$D$1009,2,FALSE),"NOT FOUND"))</f>
        <v/>
      </c>
      <c r="F6045" s="76"/>
      <c r="G6045" s="94"/>
      <c r="H6045" s="97"/>
      <c r="I6045" s="77">
        <f t="shared" si="189"/>
        <v>0</v>
      </c>
      <c r="J6045" s="78" t="str">
        <f>IFERROR(IF(E6045="","",VLOOKUP(D6045,Saldo!$P$8:$Q$1009,2,FALSE)),"")</f>
        <v/>
      </c>
      <c r="K6045" s="76"/>
      <c r="L6045" s="74" t="str">
        <f t="shared" si="188"/>
        <v/>
      </c>
    </row>
    <row r="6046" spans="1:12" ht="18.95" customHeight="1" x14ac:dyDescent="0.25">
      <c r="A6046" s="52"/>
      <c r="C6046" s="185"/>
      <c r="D6046" s="76"/>
      <c r="E6046" s="76" t="str">
        <f>IF(D6046="","",IFERROR(VLOOKUP(D6046,Cadastro!$C$9:$D$1009,2,FALSE),"NOT FOUND"))</f>
        <v/>
      </c>
      <c r="F6046" s="76"/>
      <c r="G6046" s="94"/>
      <c r="H6046" s="97"/>
      <c r="I6046" s="77">
        <f t="shared" si="189"/>
        <v>0</v>
      </c>
      <c r="J6046" s="78" t="str">
        <f>IFERROR(IF(E6046="","",VLOOKUP(D6046,Saldo!$P$8:$Q$1009,2,FALSE)),"")</f>
        <v/>
      </c>
      <c r="K6046" s="76"/>
      <c r="L6046" s="74" t="str">
        <f t="shared" si="188"/>
        <v/>
      </c>
    </row>
    <row r="6047" spans="1:12" ht="18.95" customHeight="1" x14ac:dyDescent="0.25">
      <c r="A6047" s="52"/>
      <c r="C6047" s="185"/>
      <c r="D6047" s="76"/>
      <c r="E6047" s="76" t="str">
        <f>IF(D6047="","",IFERROR(VLOOKUP(D6047,Cadastro!$C$9:$D$1009,2,FALSE),"NOT FOUND"))</f>
        <v/>
      </c>
      <c r="F6047" s="76"/>
      <c r="G6047" s="94"/>
      <c r="H6047" s="97"/>
      <c r="I6047" s="77">
        <f t="shared" si="189"/>
        <v>0</v>
      </c>
      <c r="J6047" s="78" t="str">
        <f>IFERROR(IF(E6047="","",VLOOKUP(D6047,Saldo!$P$8:$Q$1009,2,FALSE)),"")</f>
        <v/>
      </c>
      <c r="K6047" s="76"/>
      <c r="L6047" s="74" t="str">
        <f t="shared" si="188"/>
        <v/>
      </c>
    </row>
    <row r="6048" spans="1:12" ht="18.95" customHeight="1" x14ac:dyDescent="0.25">
      <c r="A6048" s="52"/>
      <c r="C6048" s="185"/>
      <c r="D6048" s="76"/>
      <c r="E6048" s="76" t="str">
        <f>IF(D6048="","",IFERROR(VLOOKUP(D6048,Cadastro!$C$9:$D$1009,2,FALSE),"NOT FOUND"))</f>
        <v/>
      </c>
      <c r="F6048" s="76"/>
      <c r="G6048" s="94"/>
      <c r="H6048" s="97"/>
      <c r="I6048" s="77">
        <f t="shared" si="189"/>
        <v>0</v>
      </c>
      <c r="J6048" s="78" t="str">
        <f>IFERROR(IF(E6048="","",VLOOKUP(D6048,Saldo!$P$8:$Q$1009,2,FALSE)),"")</f>
        <v/>
      </c>
      <c r="K6048" s="76"/>
      <c r="L6048" s="74" t="str">
        <f t="shared" si="188"/>
        <v/>
      </c>
    </row>
    <row r="6049" spans="1:12" ht="18.95" customHeight="1" x14ac:dyDescent="0.25">
      <c r="A6049" s="52"/>
      <c r="C6049" s="185"/>
      <c r="D6049" s="76"/>
      <c r="E6049" s="76" t="str">
        <f>IF(D6049="","",IFERROR(VLOOKUP(D6049,Cadastro!$C$9:$D$1009,2,FALSE),"NOT FOUND"))</f>
        <v/>
      </c>
      <c r="F6049" s="76"/>
      <c r="G6049" s="94"/>
      <c r="H6049" s="97"/>
      <c r="I6049" s="77">
        <f t="shared" si="189"/>
        <v>0</v>
      </c>
      <c r="J6049" s="78" t="str">
        <f>IFERROR(IF(E6049="","",VLOOKUP(D6049,Saldo!$P$8:$Q$1009,2,FALSE)),"")</f>
        <v/>
      </c>
      <c r="K6049" s="76"/>
      <c r="L6049" s="74" t="str">
        <f t="shared" si="188"/>
        <v/>
      </c>
    </row>
    <row r="6050" spans="1:12" ht="18.95" customHeight="1" x14ac:dyDescent="0.25">
      <c r="A6050" s="52"/>
      <c r="C6050" s="185"/>
      <c r="D6050" s="76"/>
      <c r="E6050" s="76" t="str">
        <f>IF(D6050="","",IFERROR(VLOOKUP(D6050,Cadastro!$C$9:$D$1009,2,FALSE),"NOT FOUND"))</f>
        <v/>
      </c>
      <c r="F6050" s="76"/>
      <c r="G6050" s="94"/>
      <c r="H6050" s="97"/>
      <c r="I6050" s="77">
        <f t="shared" si="189"/>
        <v>0</v>
      </c>
      <c r="J6050" s="78" t="str">
        <f>IFERROR(IF(E6050="","",VLOOKUP(D6050,Saldo!$P$8:$Q$1009,2,FALSE)),"")</f>
        <v/>
      </c>
      <c r="K6050" s="76"/>
      <c r="L6050" s="74" t="str">
        <f t="shared" si="188"/>
        <v/>
      </c>
    </row>
    <row r="6051" spans="1:12" ht="18.95" customHeight="1" x14ac:dyDescent="0.25">
      <c r="A6051" s="52"/>
      <c r="C6051" s="185"/>
      <c r="D6051" s="76"/>
      <c r="E6051" s="76" t="str">
        <f>IF(D6051="","",IFERROR(VLOOKUP(D6051,Cadastro!$C$9:$D$1009,2,FALSE),"NOT FOUND"))</f>
        <v/>
      </c>
      <c r="F6051" s="76"/>
      <c r="G6051" s="94"/>
      <c r="H6051" s="97"/>
      <c r="I6051" s="77">
        <f t="shared" si="189"/>
        <v>0</v>
      </c>
      <c r="J6051" s="78" t="str">
        <f>IFERROR(IF(E6051="","",VLOOKUP(D6051,Saldo!$P$8:$Q$1009,2,FALSE)),"")</f>
        <v/>
      </c>
      <c r="K6051" s="76"/>
      <c r="L6051" s="74" t="str">
        <f t="shared" si="188"/>
        <v/>
      </c>
    </row>
    <row r="6052" spans="1:12" ht="18.95" customHeight="1" x14ac:dyDescent="0.25">
      <c r="A6052" s="52"/>
      <c r="C6052" s="185"/>
      <c r="D6052" s="76"/>
      <c r="E6052" s="76" t="str">
        <f>IF(D6052="","",IFERROR(VLOOKUP(D6052,Cadastro!$C$9:$D$1009,2,FALSE),"NOT FOUND"))</f>
        <v/>
      </c>
      <c r="F6052" s="76"/>
      <c r="G6052" s="94"/>
      <c r="H6052" s="97"/>
      <c r="I6052" s="77">
        <f t="shared" si="189"/>
        <v>0</v>
      </c>
      <c r="J6052" s="78" t="str">
        <f>IFERROR(IF(E6052="","",VLOOKUP(D6052,Saldo!$P$8:$Q$1009,2,FALSE)),"")</f>
        <v/>
      </c>
      <c r="K6052" s="76"/>
      <c r="L6052" s="74" t="str">
        <f t="shared" si="188"/>
        <v/>
      </c>
    </row>
    <row r="6053" spans="1:12" ht="18.95" customHeight="1" x14ac:dyDescent="0.25">
      <c r="A6053" s="52"/>
      <c r="C6053" s="185"/>
      <c r="D6053" s="76"/>
      <c r="E6053" s="76" t="str">
        <f>IF(D6053="","",IFERROR(VLOOKUP(D6053,Cadastro!$C$9:$D$1009,2,FALSE),"NOT FOUND"))</f>
        <v/>
      </c>
      <c r="F6053" s="76"/>
      <c r="G6053" s="94"/>
      <c r="H6053" s="97"/>
      <c r="I6053" s="77">
        <f t="shared" si="189"/>
        <v>0</v>
      </c>
      <c r="J6053" s="78" t="str">
        <f>IFERROR(IF(E6053="","",VLOOKUP(D6053,Saldo!$P$8:$Q$1009,2,FALSE)),"")</f>
        <v/>
      </c>
      <c r="K6053" s="76"/>
      <c r="L6053" s="74" t="str">
        <f t="shared" si="188"/>
        <v/>
      </c>
    </row>
    <row r="6054" spans="1:12" ht="18.95" customHeight="1" x14ac:dyDescent="0.25">
      <c r="A6054" s="52"/>
      <c r="C6054" s="185"/>
      <c r="D6054" s="76"/>
      <c r="E6054" s="76" t="str">
        <f>IF(D6054="","",IFERROR(VLOOKUP(D6054,Cadastro!$C$9:$D$1009,2,FALSE),"NOT FOUND"))</f>
        <v/>
      </c>
      <c r="F6054" s="76"/>
      <c r="G6054" s="94"/>
      <c r="H6054" s="97"/>
      <c r="I6054" s="77">
        <f t="shared" si="189"/>
        <v>0</v>
      </c>
      <c r="J6054" s="78" t="str">
        <f>IFERROR(IF(E6054="","",VLOOKUP(D6054,Saldo!$P$8:$Q$1009,2,FALSE)),"")</f>
        <v/>
      </c>
      <c r="K6054" s="76"/>
      <c r="L6054" s="74" t="str">
        <f t="shared" si="188"/>
        <v/>
      </c>
    </row>
    <row r="6055" spans="1:12" ht="18.95" customHeight="1" x14ac:dyDescent="0.25">
      <c r="A6055" s="52"/>
      <c r="C6055" s="185"/>
      <c r="D6055" s="76"/>
      <c r="E6055" s="76" t="str">
        <f>IF(D6055="","",IFERROR(VLOOKUP(D6055,Cadastro!$C$9:$D$1009,2,FALSE),"NOT FOUND"))</f>
        <v/>
      </c>
      <c r="F6055" s="76"/>
      <c r="G6055" s="94"/>
      <c r="H6055" s="97"/>
      <c r="I6055" s="77">
        <f t="shared" si="189"/>
        <v>0</v>
      </c>
      <c r="J6055" s="78" t="str">
        <f>IFERROR(IF(E6055="","",VLOOKUP(D6055,Saldo!$P$8:$Q$1009,2,FALSE)),"")</f>
        <v/>
      </c>
      <c r="K6055" s="76"/>
      <c r="L6055" s="74" t="str">
        <f t="shared" si="188"/>
        <v/>
      </c>
    </row>
    <row r="6056" spans="1:12" ht="18.95" customHeight="1" x14ac:dyDescent="0.25">
      <c r="A6056" s="52"/>
      <c r="C6056" s="185"/>
      <c r="D6056" s="76"/>
      <c r="E6056" s="76" t="str">
        <f>IF(D6056="","",IFERROR(VLOOKUP(D6056,Cadastro!$C$9:$D$1009,2,FALSE),"NOT FOUND"))</f>
        <v/>
      </c>
      <c r="F6056" s="76"/>
      <c r="G6056" s="94"/>
      <c r="H6056" s="97"/>
      <c r="I6056" s="77">
        <f t="shared" si="189"/>
        <v>0</v>
      </c>
      <c r="J6056" s="78" t="str">
        <f>IFERROR(IF(E6056="","",VLOOKUP(D6056,Saldo!$P$8:$Q$1009,2,FALSE)),"")</f>
        <v/>
      </c>
      <c r="K6056" s="76"/>
      <c r="L6056" s="74" t="str">
        <f t="shared" si="188"/>
        <v/>
      </c>
    </row>
    <row r="6057" spans="1:12" ht="18.95" customHeight="1" x14ac:dyDescent="0.25">
      <c r="A6057" s="52"/>
      <c r="C6057" s="185"/>
      <c r="D6057" s="76"/>
      <c r="E6057" s="76" t="str">
        <f>IF(D6057="","",IFERROR(VLOOKUP(D6057,Cadastro!$C$9:$D$1009,2,FALSE),"NOT FOUND"))</f>
        <v/>
      </c>
      <c r="F6057" s="76"/>
      <c r="G6057" s="94"/>
      <c r="H6057" s="97"/>
      <c r="I6057" s="77">
        <f t="shared" si="189"/>
        <v>0</v>
      </c>
      <c r="J6057" s="78" t="str">
        <f>IFERROR(IF(E6057="","",VLOOKUP(D6057,Saldo!$P$8:$Q$1009,2,FALSE)),"")</f>
        <v/>
      </c>
      <c r="K6057" s="76"/>
      <c r="L6057" s="74" t="str">
        <f t="shared" si="188"/>
        <v/>
      </c>
    </row>
    <row r="6058" spans="1:12" ht="18.95" customHeight="1" x14ac:dyDescent="0.25">
      <c r="A6058" s="52"/>
      <c r="C6058" s="185"/>
      <c r="D6058" s="76"/>
      <c r="E6058" s="76" t="str">
        <f>IF(D6058="","",IFERROR(VLOOKUP(D6058,Cadastro!$C$9:$D$1009,2,FALSE),"NOT FOUND"))</f>
        <v/>
      </c>
      <c r="F6058" s="76"/>
      <c r="G6058" s="94"/>
      <c r="H6058" s="97"/>
      <c r="I6058" s="77">
        <f t="shared" si="189"/>
        <v>0</v>
      </c>
      <c r="J6058" s="78" t="str">
        <f>IFERROR(IF(E6058="","",VLOOKUP(D6058,Saldo!$P$8:$Q$1009,2,FALSE)),"")</f>
        <v/>
      </c>
      <c r="K6058" s="76"/>
      <c r="L6058" s="74" t="str">
        <f t="shared" si="188"/>
        <v/>
      </c>
    </row>
    <row r="6059" spans="1:12" ht="18.95" customHeight="1" x14ac:dyDescent="0.25">
      <c r="A6059" s="52"/>
      <c r="C6059" s="185"/>
      <c r="D6059" s="76"/>
      <c r="E6059" s="76" t="str">
        <f>IF(D6059="","",IFERROR(VLOOKUP(D6059,Cadastro!$C$9:$D$1009,2,FALSE),"NOT FOUND"))</f>
        <v/>
      </c>
      <c r="F6059" s="76"/>
      <c r="G6059" s="94"/>
      <c r="H6059" s="97"/>
      <c r="I6059" s="77">
        <f t="shared" si="189"/>
        <v>0</v>
      </c>
      <c r="J6059" s="78" t="str">
        <f>IFERROR(IF(E6059="","",VLOOKUP(D6059,Saldo!$P$8:$Q$1009,2,FALSE)),"")</f>
        <v/>
      </c>
      <c r="K6059" s="76"/>
      <c r="L6059" s="74" t="str">
        <f t="shared" si="188"/>
        <v/>
      </c>
    </row>
    <row r="6060" spans="1:12" ht="18.95" customHeight="1" x14ac:dyDescent="0.25">
      <c r="A6060" s="52"/>
      <c r="C6060" s="185"/>
      <c r="D6060" s="76"/>
      <c r="E6060" s="76" t="str">
        <f>IF(D6060="","",IFERROR(VLOOKUP(D6060,Cadastro!$C$9:$D$1009,2,FALSE),"NOT FOUND"))</f>
        <v/>
      </c>
      <c r="F6060" s="76"/>
      <c r="G6060" s="94"/>
      <c r="H6060" s="97"/>
      <c r="I6060" s="77">
        <f t="shared" si="189"/>
        <v>0</v>
      </c>
      <c r="J6060" s="78" t="str">
        <f>IFERROR(IF(E6060="","",VLOOKUP(D6060,Saldo!$P$8:$Q$1009,2,FALSE)),"")</f>
        <v/>
      </c>
      <c r="K6060" s="76"/>
      <c r="L6060" s="74" t="str">
        <f t="shared" si="188"/>
        <v/>
      </c>
    </row>
    <row r="6061" spans="1:12" ht="18.95" customHeight="1" x14ac:dyDescent="0.25">
      <c r="A6061" s="52"/>
      <c r="C6061" s="185"/>
      <c r="D6061" s="76"/>
      <c r="E6061" s="76" t="str">
        <f>IF(D6061="","",IFERROR(VLOOKUP(D6061,Cadastro!$C$9:$D$1009,2,FALSE),"NOT FOUND"))</f>
        <v/>
      </c>
      <c r="F6061" s="76"/>
      <c r="G6061" s="94"/>
      <c r="H6061" s="97"/>
      <c r="I6061" s="77">
        <f t="shared" si="189"/>
        <v>0</v>
      </c>
      <c r="J6061" s="78" t="str">
        <f>IFERROR(IF(E6061="","",VLOOKUP(D6061,Saldo!$P$8:$Q$1009,2,FALSE)),"")</f>
        <v/>
      </c>
      <c r="K6061" s="76"/>
      <c r="L6061" s="74" t="str">
        <f t="shared" si="188"/>
        <v/>
      </c>
    </row>
    <row r="6062" spans="1:12" ht="18.95" customHeight="1" x14ac:dyDescent="0.25">
      <c r="A6062" s="52"/>
      <c r="C6062" s="185"/>
      <c r="D6062" s="76"/>
      <c r="E6062" s="76" t="str">
        <f>IF(D6062="","",IFERROR(VLOOKUP(D6062,Cadastro!$C$9:$D$1009,2,FALSE),"NOT FOUND"))</f>
        <v/>
      </c>
      <c r="F6062" s="76"/>
      <c r="G6062" s="94"/>
      <c r="H6062" s="97"/>
      <c r="I6062" s="77">
        <f t="shared" si="189"/>
        <v>0</v>
      </c>
      <c r="J6062" s="78" t="str">
        <f>IFERROR(IF(E6062="","",VLOOKUP(D6062,Saldo!$P$8:$Q$1009,2,FALSE)),"")</f>
        <v/>
      </c>
      <c r="K6062" s="76"/>
      <c r="L6062" s="74" t="str">
        <f t="shared" si="188"/>
        <v/>
      </c>
    </row>
    <row r="6063" spans="1:12" ht="18.95" customHeight="1" x14ac:dyDescent="0.25">
      <c r="A6063" s="52"/>
      <c r="C6063" s="185"/>
      <c r="D6063" s="76"/>
      <c r="E6063" s="76" t="str">
        <f>IF(D6063="","",IFERROR(VLOOKUP(D6063,Cadastro!$C$9:$D$1009,2,FALSE),"NOT FOUND"))</f>
        <v/>
      </c>
      <c r="F6063" s="76"/>
      <c r="G6063" s="94"/>
      <c r="H6063" s="97"/>
      <c r="I6063" s="77">
        <f t="shared" si="189"/>
        <v>0</v>
      </c>
      <c r="J6063" s="78" t="str">
        <f>IFERROR(IF(E6063="","",VLOOKUP(D6063,Saldo!$P$8:$Q$1009,2,FALSE)),"")</f>
        <v/>
      </c>
      <c r="K6063" s="76"/>
      <c r="L6063" s="74" t="str">
        <f t="shared" si="188"/>
        <v/>
      </c>
    </row>
    <row r="6064" spans="1:12" ht="18.95" customHeight="1" x14ac:dyDescent="0.25">
      <c r="A6064" s="52"/>
      <c r="C6064" s="185"/>
      <c r="D6064" s="76"/>
      <c r="E6064" s="76" t="str">
        <f>IF(D6064="","",IFERROR(VLOOKUP(D6064,Cadastro!$C$9:$D$1009,2,FALSE),"NOT FOUND"))</f>
        <v/>
      </c>
      <c r="F6064" s="76"/>
      <c r="G6064" s="94"/>
      <c r="H6064" s="97"/>
      <c r="I6064" s="77">
        <f t="shared" si="189"/>
        <v>0</v>
      </c>
      <c r="J6064" s="78" t="str">
        <f>IFERROR(IF(E6064="","",VLOOKUP(D6064,Saldo!$P$8:$Q$1009,2,FALSE)),"")</f>
        <v/>
      </c>
      <c r="K6064" s="76"/>
      <c r="L6064" s="74" t="str">
        <f t="shared" si="188"/>
        <v/>
      </c>
    </row>
    <row r="6065" spans="1:12" ht="18.95" customHeight="1" x14ac:dyDescent="0.25">
      <c r="A6065" s="52"/>
      <c r="C6065" s="185"/>
      <c r="D6065" s="76"/>
      <c r="E6065" s="76" t="str">
        <f>IF(D6065="","",IFERROR(VLOOKUP(D6065,Cadastro!$C$9:$D$1009,2,FALSE),"NOT FOUND"))</f>
        <v/>
      </c>
      <c r="F6065" s="76"/>
      <c r="G6065" s="94"/>
      <c r="H6065" s="97"/>
      <c r="I6065" s="77">
        <f t="shared" si="189"/>
        <v>0</v>
      </c>
      <c r="J6065" s="78" t="str">
        <f>IFERROR(IF(E6065="","",VLOOKUP(D6065,Saldo!$P$8:$Q$1009,2,FALSE)),"")</f>
        <v/>
      </c>
      <c r="K6065" s="76"/>
      <c r="L6065" s="74" t="str">
        <f t="shared" si="188"/>
        <v/>
      </c>
    </row>
    <row r="6066" spans="1:12" ht="18.95" customHeight="1" x14ac:dyDescent="0.25">
      <c r="A6066" s="52"/>
      <c r="C6066" s="185"/>
      <c r="D6066" s="76"/>
      <c r="E6066" s="76" t="str">
        <f>IF(D6066="","",IFERROR(VLOOKUP(D6066,Cadastro!$C$9:$D$1009,2,FALSE),"NOT FOUND"))</f>
        <v/>
      </c>
      <c r="F6066" s="76"/>
      <c r="G6066" s="94"/>
      <c r="H6066" s="97"/>
      <c r="I6066" s="77">
        <f t="shared" si="189"/>
        <v>0</v>
      </c>
      <c r="J6066" s="78" t="str">
        <f>IFERROR(IF(E6066="","",VLOOKUP(D6066,Saldo!$P$8:$Q$1009,2,FALSE)),"")</f>
        <v/>
      </c>
      <c r="K6066" s="76"/>
      <c r="L6066" s="74" t="str">
        <f t="shared" si="188"/>
        <v/>
      </c>
    </row>
    <row r="6067" spans="1:12" ht="18.95" customHeight="1" x14ac:dyDescent="0.25">
      <c r="A6067" s="52"/>
      <c r="C6067" s="185"/>
      <c r="D6067" s="76"/>
      <c r="E6067" s="76" t="str">
        <f>IF(D6067="","",IFERROR(VLOOKUP(D6067,Cadastro!$C$9:$D$1009,2,FALSE),"NOT FOUND"))</f>
        <v/>
      </c>
      <c r="F6067" s="76"/>
      <c r="G6067" s="94"/>
      <c r="H6067" s="97"/>
      <c r="I6067" s="77">
        <f t="shared" si="189"/>
        <v>0</v>
      </c>
      <c r="J6067" s="78" t="str">
        <f>IFERROR(IF(E6067="","",VLOOKUP(D6067,Saldo!$P$8:$Q$1009,2,FALSE)),"")</f>
        <v/>
      </c>
      <c r="K6067" s="76"/>
      <c r="L6067" s="74" t="str">
        <f t="shared" si="188"/>
        <v/>
      </c>
    </row>
    <row r="6068" spans="1:12" ht="18.95" customHeight="1" x14ac:dyDescent="0.25">
      <c r="A6068" s="52"/>
      <c r="C6068" s="185"/>
      <c r="D6068" s="76"/>
      <c r="E6068" s="76" t="str">
        <f>IF(D6068="","",IFERROR(VLOOKUP(D6068,Cadastro!$C$9:$D$1009,2,FALSE),"NOT FOUND"))</f>
        <v/>
      </c>
      <c r="F6068" s="76"/>
      <c r="G6068" s="94"/>
      <c r="H6068" s="97"/>
      <c r="I6068" s="77">
        <f t="shared" si="189"/>
        <v>0</v>
      </c>
      <c r="J6068" s="78" t="str">
        <f>IFERROR(IF(E6068="","",VLOOKUP(D6068,Saldo!$P$8:$Q$1009,2,FALSE)),"")</f>
        <v/>
      </c>
      <c r="K6068" s="76"/>
      <c r="L6068" s="74" t="str">
        <f t="shared" si="188"/>
        <v/>
      </c>
    </row>
    <row r="6069" spans="1:12" ht="18.95" customHeight="1" x14ac:dyDescent="0.25">
      <c r="A6069" s="52"/>
      <c r="C6069" s="185"/>
      <c r="D6069" s="76"/>
      <c r="E6069" s="76" t="str">
        <f>IF(D6069="","",IFERROR(VLOOKUP(D6069,Cadastro!$C$9:$D$1009,2,FALSE),"NOT FOUND"))</f>
        <v/>
      </c>
      <c r="F6069" s="76"/>
      <c r="G6069" s="94"/>
      <c r="H6069" s="97"/>
      <c r="I6069" s="77">
        <f t="shared" si="189"/>
        <v>0</v>
      </c>
      <c r="J6069" s="78" t="str">
        <f>IFERROR(IF(E6069="","",VLOOKUP(D6069,Saldo!$P$8:$Q$1009,2,FALSE)),"")</f>
        <v/>
      </c>
      <c r="K6069" s="76"/>
      <c r="L6069" s="74" t="str">
        <f t="shared" si="188"/>
        <v/>
      </c>
    </row>
    <row r="6070" spans="1:12" ht="18.95" customHeight="1" x14ac:dyDescent="0.25">
      <c r="A6070" s="52"/>
      <c r="C6070" s="185"/>
      <c r="D6070" s="76"/>
      <c r="E6070" s="76" t="str">
        <f>IF(D6070="","",IFERROR(VLOOKUP(D6070,Cadastro!$C$9:$D$1009,2,FALSE),"NOT FOUND"))</f>
        <v/>
      </c>
      <c r="F6070" s="76"/>
      <c r="G6070" s="94"/>
      <c r="H6070" s="97"/>
      <c r="I6070" s="77">
        <f t="shared" si="189"/>
        <v>0</v>
      </c>
      <c r="J6070" s="78" t="str">
        <f>IFERROR(IF(E6070="","",VLOOKUP(D6070,Saldo!$P$8:$Q$1009,2,FALSE)),"")</f>
        <v/>
      </c>
      <c r="K6070" s="76"/>
      <c r="L6070" s="74" t="str">
        <f t="shared" si="188"/>
        <v/>
      </c>
    </row>
    <row r="6071" spans="1:12" ht="18.95" customHeight="1" x14ac:dyDescent="0.25">
      <c r="A6071" s="52"/>
      <c r="C6071" s="185"/>
      <c r="D6071" s="76"/>
      <c r="E6071" s="76" t="str">
        <f>IF(D6071="","",IFERROR(VLOOKUP(D6071,Cadastro!$C$9:$D$1009,2,FALSE),"NOT FOUND"))</f>
        <v/>
      </c>
      <c r="F6071" s="76"/>
      <c r="G6071" s="94"/>
      <c r="H6071" s="97"/>
      <c r="I6071" s="77">
        <f t="shared" si="189"/>
        <v>0</v>
      </c>
      <c r="J6071" s="78" t="str">
        <f>IFERROR(IF(E6071="","",VLOOKUP(D6071,Saldo!$P$8:$Q$1009,2,FALSE)),"")</f>
        <v/>
      </c>
      <c r="K6071" s="76"/>
      <c r="L6071" s="74" t="str">
        <f t="shared" si="188"/>
        <v/>
      </c>
    </row>
    <row r="6072" spans="1:12" ht="18.95" customHeight="1" x14ac:dyDescent="0.25">
      <c r="A6072" s="52"/>
      <c r="C6072" s="185"/>
      <c r="D6072" s="76"/>
      <c r="E6072" s="76" t="str">
        <f>IF(D6072="","",IFERROR(VLOOKUP(D6072,Cadastro!$C$9:$D$1009,2,FALSE),"NOT FOUND"))</f>
        <v/>
      </c>
      <c r="F6072" s="76"/>
      <c r="G6072" s="94"/>
      <c r="H6072" s="97"/>
      <c r="I6072" s="77">
        <f t="shared" si="189"/>
        <v>0</v>
      </c>
      <c r="J6072" s="78" t="str">
        <f>IFERROR(IF(E6072="","",VLOOKUP(D6072,Saldo!$P$8:$Q$1009,2,FALSE)),"")</f>
        <v/>
      </c>
      <c r="K6072" s="76"/>
      <c r="L6072" s="74" t="str">
        <f t="shared" si="188"/>
        <v/>
      </c>
    </row>
    <row r="6073" spans="1:12" ht="18.95" customHeight="1" x14ac:dyDescent="0.25">
      <c r="A6073" s="52"/>
      <c r="C6073" s="185"/>
      <c r="D6073" s="76"/>
      <c r="E6073" s="76" t="str">
        <f>IF(D6073="","",IFERROR(VLOOKUP(D6073,Cadastro!$C$9:$D$1009,2,FALSE),"NOT FOUND"))</f>
        <v/>
      </c>
      <c r="F6073" s="76"/>
      <c r="G6073" s="94"/>
      <c r="H6073" s="97"/>
      <c r="I6073" s="77">
        <f t="shared" si="189"/>
        <v>0</v>
      </c>
      <c r="J6073" s="78" t="str">
        <f>IFERROR(IF(E6073="","",VLOOKUP(D6073,Saldo!$P$8:$Q$1009,2,FALSE)),"")</f>
        <v/>
      </c>
      <c r="K6073" s="76"/>
      <c r="L6073" s="74" t="str">
        <f t="shared" si="188"/>
        <v/>
      </c>
    </row>
    <row r="6074" spans="1:12" ht="18.95" customHeight="1" x14ac:dyDescent="0.25">
      <c r="A6074" s="52"/>
      <c r="C6074" s="185"/>
      <c r="D6074" s="76"/>
      <c r="E6074" s="76" t="str">
        <f>IF(D6074="","",IFERROR(VLOOKUP(D6074,Cadastro!$C$9:$D$1009,2,FALSE),"NOT FOUND"))</f>
        <v/>
      </c>
      <c r="F6074" s="76"/>
      <c r="G6074" s="94"/>
      <c r="H6074" s="97"/>
      <c r="I6074" s="77">
        <f t="shared" si="189"/>
        <v>0</v>
      </c>
      <c r="J6074" s="78" t="str">
        <f>IFERROR(IF(E6074="","",VLOOKUP(D6074,Saldo!$P$8:$Q$1009,2,FALSE)),"")</f>
        <v/>
      </c>
      <c r="K6074" s="76"/>
      <c r="L6074" s="74" t="str">
        <f t="shared" si="188"/>
        <v/>
      </c>
    </row>
    <row r="6075" spans="1:12" ht="18.95" customHeight="1" x14ac:dyDescent="0.25">
      <c r="A6075" s="52"/>
      <c r="C6075" s="185"/>
      <c r="D6075" s="76"/>
      <c r="E6075" s="76" t="str">
        <f>IF(D6075="","",IFERROR(VLOOKUP(D6075,Cadastro!$C$9:$D$1009,2,FALSE),"NOT FOUND"))</f>
        <v/>
      </c>
      <c r="F6075" s="76"/>
      <c r="G6075" s="94"/>
      <c r="H6075" s="97"/>
      <c r="I6075" s="77">
        <f t="shared" si="189"/>
        <v>0</v>
      </c>
      <c r="J6075" s="78" t="str">
        <f>IFERROR(IF(E6075="","",VLOOKUP(D6075,Saldo!$P$8:$Q$1009,2,FALSE)),"")</f>
        <v/>
      </c>
      <c r="K6075" s="76"/>
      <c r="L6075" s="74" t="str">
        <f t="shared" si="188"/>
        <v/>
      </c>
    </row>
    <row r="6076" spans="1:12" ht="18.95" customHeight="1" x14ac:dyDescent="0.25">
      <c r="A6076" s="52"/>
      <c r="C6076" s="185"/>
      <c r="D6076" s="76"/>
      <c r="E6076" s="76" t="str">
        <f>IF(D6076="","",IFERROR(VLOOKUP(D6076,Cadastro!$C$9:$D$1009,2,FALSE),"NOT FOUND"))</f>
        <v/>
      </c>
      <c r="F6076" s="76"/>
      <c r="G6076" s="94"/>
      <c r="H6076" s="97"/>
      <c r="I6076" s="77">
        <f t="shared" si="189"/>
        <v>0</v>
      </c>
      <c r="J6076" s="78" t="str">
        <f>IFERROR(IF(E6076="","",VLOOKUP(D6076,Saldo!$P$8:$Q$1009,2,FALSE)),"")</f>
        <v/>
      </c>
      <c r="K6076" s="76"/>
      <c r="L6076" s="74" t="str">
        <f t="shared" si="188"/>
        <v/>
      </c>
    </row>
    <row r="6077" spans="1:12" ht="18.95" customHeight="1" x14ac:dyDescent="0.25">
      <c r="A6077" s="52"/>
      <c r="C6077" s="185"/>
      <c r="D6077" s="76"/>
      <c r="E6077" s="76" t="str">
        <f>IF(D6077="","",IFERROR(VLOOKUP(D6077,Cadastro!$C$9:$D$1009,2,FALSE),"NOT FOUND"))</f>
        <v/>
      </c>
      <c r="F6077" s="76"/>
      <c r="G6077" s="94"/>
      <c r="H6077" s="97"/>
      <c r="I6077" s="77">
        <f t="shared" si="189"/>
        <v>0</v>
      </c>
      <c r="J6077" s="78" t="str">
        <f>IFERROR(IF(E6077="","",VLOOKUP(D6077,Saldo!$P$8:$Q$1009,2,FALSE)),"")</f>
        <v/>
      </c>
      <c r="K6077" s="76"/>
      <c r="L6077" s="74" t="str">
        <f t="shared" si="188"/>
        <v/>
      </c>
    </row>
    <row r="6078" spans="1:12" ht="18.95" customHeight="1" x14ac:dyDescent="0.25">
      <c r="A6078" s="52"/>
      <c r="C6078" s="185"/>
      <c r="D6078" s="76"/>
      <c r="E6078" s="76" t="str">
        <f>IF(D6078="","",IFERROR(VLOOKUP(D6078,Cadastro!$C$9:$D$1009,2,FALSE),"NOT FOUND"))</f>
        <v/>
      </c>
      <c r="F6078" s="76"/>
      <c r="G6078" s="94"/>
      <c r="H6078" s="97"/>
      <c r="I6078" s="77">
        <f t="shared" si="189"/>
        <v>0</v>
      </c>
      <c r="J6078" s="78" t="str">
        <f>IFERROR(IF(E6078="","",VLOOKUP(D6078,Saldo!$P$8:$Q$1009,2,FALSE)),"")</f>
        <v/>
      </c>
      <c r="K6078" s="76"/>
      <c r="L6078" s="74" t="str">
        <f t="shared" si="188"/>
        <v/>
      </c>
    </row>
    <row r="6079" spans="1:12" ht="18.95" customHeight="1" x14ac:dyDescent="0.25">
      <c r="A6079" s="52"/>
      <c r="C6079" s="185"/>
      <c r="D6079" s="76"/>
      <c r="E6079" s="76" t="str">
        <f>IF(D6079="","",IFERROR(VLOOKUP(D6079,Cadastro!$C$9:$D$1009,2,FALSE),"NOT FOUND"))</f>
        <v/>
      </c>
      <c r="F6079" s="76"/>
      <c r="G6079" s="94"/>
      <c r="H6079" s="97"/>
      <c r="I6079" s="77">
        <f t="shared" si="189"/>
        <v>0</v>
      </c>
      <c r="J6079" s="78" t="str">
        <f>IFERROR(IF(E6079="","",VLOOKUP(D6079,Saldo!$P$8:$Q$1009,2,FALSE)),"")</f>
        <v/>
      </c>
      <c r="K6079" s="76"/>
      <c r="L6079" s="74" t="str">
        <f t="shared" si="188"/>
        <v/>
      </c>
    </row>
    <row r="6080" spans="1:12" ht="18.95" customHeight="1" x14ac:dyDescent="0.25">
      <c r="A6080" s="52"/>
      <c r="C6080" s="185"/>
      <c r="D6080" s="76"/>
      <c r="E6080" s="76" t="str">
        <f>IF(D6080="","",IFERROR(VLOOKUP(D6080,Cadastro!$C$9:$D$1009,2,FALSE),"NOT FOUND"))</f>
        <v/>
      </c>
      <c r="F6080" s="76"/>
      <c r="G6080" s="94"/>
      <c r="H6080" s="97"/>
      <c r="I6080" s="77">
        <f t="shared" si="189"/>
        <v>0</v>
      </c>
      <c r="J6080" s="78" t="str">
        <f>IFERROR(IF(E6080="","",VLOOKUP(D6080,Saldo!$P$8:$Q$1009,2,FALSE)),"")</f>
        <v/>
      </c>
      <c r="K6080" s="76"/>
      <c r="L6080" s="74" t="str">
        <f t="shared" si="188"/>
        <v/>
      </c>
    </row>
    <row r="6081" spans="1:12" ht="18.95" customHeight="1" x14ac:dyDescent="0.25">
      <c r="A6081" s="52"/>
      <c r="C6081" s="185"/>
      <c r="D6081" s="76"/>
      <c r="E6081" s="76" t="str">
        <f>IF(D6081="","",IFERROR(VLOOKUP(D6081,Cadastro!$C$9:$D$1009,2,FALSE),"NOT FOUND"))</f>
        <v/>
      </c>
      <c r="F6081" s="76"/>
      <c r="G6081" s="94"/>
      <c r="H6081" s="97"/>
      <c r="I6081" s="77">
        <f t="shared" si="189"/>
        <v>0</v>
      </c>
      <c r="J6081" s="78" t="str">
        <f>IFERROR(IF(E6081="","",VLOOKUP(D6081,Saldo!$P$8:$Q$1009,2,FALSE)),"")</f>
        <v/>
      </c>
      <c r="K6081" s="76"/>
      <c r="L6081" s="74" t="str">
        <f t="shared" si="188"/>
        <v/>
      </c>
    </row>
    <row r="6082" spans="1:12" ht="18.95" customHeight="1" x14ac:dyDescent="0.25">
      <c r="A6082" s="52"/>
      <c r="C6082" s="185"/>
      <c r="D6082" s="76"/>
      <c r="E6082" s="76" t="str">
        <f>IF(D6082="","",IFERROR(VLOOKUP(D6082,Cadastro!$C$9:$D$1009,2,FALSE),"NOT FOUND"))</f>
        <v/>
      </c>
      <c r="F6082" s="76"/>
      <c r="G6082" s="94"/>
      <c r="H6082" s="97"/>
      <c r="I6082" s="77">
        <f t="shared" si="189"/>
        <v>0</v>
      </c>
      <c r="J6082" s="78" t="str">
        <f>IFERROR(IF(E6082="","",VLOOKUP(D6082,Saldo!$P$8:$Q$1009,2,FALSE)),"")</f>
        <v/>
      </c>
      <c r="K6082" s="76"/>
      <c r="L6082" s="74" t="str">
        <f t="shared" si="188"/>
        <v/>
      </c>
    </row>
    <row r="6083" spans="1:12" ht="18.95" customHeight="1" x14ac:dyDescent="0.25">
      <c r="A6083" s="52"/>
      <c r="C6083" s="185"/>
      <c r="D6083" s="76"/>
      <c r="E6083" s="76" t="str">
        <f>IF(D6083="","",IFERROR(VLOOKUP(D6083,Cadastro!$C$9:$D$1009,2,FALSE),"NOT FOUND"))</f>
        <v/>
      </c>
      <c r="F6083" s="76"/>
      <c r="G6083" s="94"/>
      <c r="H6083" s="97"/>
      <c r="I6083" s="77">
        <f t="shared" si="189"/>
        <v>0</v>
      </c>
      <c r="J6083" s="78" t="str">
        <f>IFERROR(IF(E6083="","",VLOOKUP(D6083,Saldo!$P$8:$Q$1009,2,FALSE)),"")</f>
        <v/>
      </c>
      <c r="K6083" s="76"/>
      <c r="L6083" s="74" t="str">
        <f t="shared" si="188"/>
        <v/>
      </c>
    </row>
    <row r="6084" spans="1:12" ht="18.95" customHeight="1" x14ac:dyDescent="0.25">
      <c r="A6084" s="52"/>
      <c r="C6084" s="185"/>
      <c r="D6084" s="76"/>
      <c r="E6084" s="76" t="str">
        <f>IF(D6084="","",IFERROR(VLOOKUP(D6084,Cadastro!$C$9:$D$1009,2,FALSE),"NOT FOUND"))</f>
        <v/>
      </c>
      <c r="F6084" s="76"/>
      <c r="G6084" s="94"/>
      <c r="H6084" s="97"/>
      <c r="I6084" s="77">
        <f t="shared" si="189"/>
        <v>0</v>
      </c>
      <c r="J6084" s="78" t="str">
        <f>IFERROR(IF(E6084="","",VLOOKUP(D6084,Saldo!$P$8:$Q$1009,2,FALSE)),"")</f>
        <v/>
      </c>
      <c r="K6084" s="76"/>
      <c r="L6084" s="74" t="str">
        <f t="shared" si="188"/>
        <v/>
      </c>
    </row>
    <row r="6085" spans="1:12" ht="18.95" customHeight="1" x14ac:dyDescent="0.25">
      <c r="A6085" s="52"/>
      <c r="C6085" s="185"/>
      <c r="D6085" s="76"/>
      <c r="E6085" s="76" t="str">
        <f>IF(D6085="","",IFERROR(VLOOKUP(D6085,Cadastro!$C$9:$D$1009,2,FALSE),"NOT FOUND"))</f>
        <v/>
      </c>
      <c r="F6085" s="76"/>
      <c r="G6085" s="94"/>
      <c r="H6085" s="97"/>
      <c r="I6085" s="77">
        <f t="shared" si="189"/>
        <v>0</v>
      </c>
      <c r="J6085" s="78" t="str">
        <f>IFERROR(IF(E6085="","",VLOOKUP(D6085,Saldo!$P$8:$Q$1009,2,FALSE)),"")</f>
        <v/>
      </c>
      <c r="K6085" s="76"/>
      <c r="L6085" s="74" t="str">
        <f t="shared" si="188"/>
        <v/>
      </c>
    </row>
    <row r="6086" spans="1:12" ht="18.95" customHeight="1" x14ac:dyDescent="0.25">
      <c r="A6086" s="52"/>
      <c r="C6086" s="185"/>
      <c r="D6086" s="76"/>
      <c r="E6086" s="76" t="str">
        <f>IF(D6086="","",IFERROR(VLOOKUP(D6086,Cadastro!$C$9:$D$1009,2,FALSE),"NOT FOUND"))</f>
        <v/>
      </c>
      <c r="F6086" s="76"/>
      <c r="G6086" s="94"/>
      <c r="H6086" s="97"/>
      <c r="I6086" s="77">
        <f t="shared" si="189"/>
        <v>0</v>
      </c>
      <c r="J6086" s="78" t="str">
        <f>IFERROR(IF(E6086="","",VLOOKUP(D6086,Saldo!$P$8:$Q$1009,2,FALSE)),"")</f>
        <v/>
      </c>
      <c r="K6086" s="76"/>
      <c r="L6086" s="74" t="str">
        <f t="shared" si="188"/>
        <v/>
      </c>
    </row>
    <row r="6087" spans="1:12" ht="18.95" customHeight="1" x14ac:dyDescent="0.25">
      <c r="A6087" s="52"/>
      <c r="C6087" s="185"/>
      <c r="D6087" s="76"/>
      <c r="E6087" s="76" t="str">
        <f>IF(D6087="","",IFERROR(VLOOKUP(D6087,Cadastro!$C$9:$D$1009,2,FALSE),"NOT FOUND"))</f>
        <v/>
      </c>
      <c r="F6087" s="76"/>
      <c r="G6087" s="94"/>
      <c r="H6087" s="97"/>
      <c r="I6087" s="77">
        <f t="shared" si="189"/>
        <v>0</v>
      </c>
      <c r="J6087" s="78" t="str">
        <f>IFERROR(IF(E6087="","",VLOOKUP(D6087,Saldo!$P$8:$Q$1009,2,FALSE)),"")</f>
        <v/>
      </c>
      <c r="K6087" s="76"/>
      <c r="L6087" s="74" t="str">
        <f t="shared" si="188"/>
        <v/>
      </c>
    </row>
    <row r="6088" spans="1:12" ht="18.95" customHeight="1" x14ac:dyDescent="0.25">
      <c r="A6088" s="52"/>
      <c r="C6088" s="185"/>
      <c r="D6088" s="76"/>
      <c r="E6088" s="76" t="str">
        <f>IF(D6088="","",IFERROR(VLOOKUP(D6088,Cadastro!$C$9:$D$1009,2,FALSE),"NOT FOUND"))</f>
        <v/>
      </c>
      <c r="F6088" s="76"/>
      <c r="G6088" s="94"/>
      <c r="H6088" s="97"/>
      <c r="I6088" s="77">
        <f t="shared" si="189"/>
        <v>0</v>
      </c>
      <c r="J6088" s="78" t="str">
        <f>IFERROR(IF(E6088="","",VLOOKUP(D6088,Saldo!$P$8:$Q$1009,2,FALSE)),"")</f>
        <v/>
      </c>
      <c r="K6088" s="76"/>
      <c r="L6088" s="74" t="str">
        <f t="shared" si="188"/>
        <v/>
      </c>
    </row>
    <row r="6089" spans="1:12" ht="18.95" customHeight="1" x14ac:dyDescent="0.25">
      <c r="A6089" s="52"/>
      <c r="C6089" s="185"/>
      <c r="D6089" s="76"/>
      <c r="E6089" s="76" t="str">
        <f>IF(D6089="","",IFERROR(VLOOKUP(D6089,Cadastro!$C$9:$D$1009,2,FALSE),"NOT FOUND"))</f>
        <v/>
      </c>
      <c r="F6089" s="76"/>
      <c r="G6089" s="94"/>
      <c r="H6089" s="97"/>
      <c r="I6089" s="77">
        <f t="shared" si="189"/>
        <v>0</v>
      </c>
      <c r="J6089" s="78" t="str">
        <f>IFERROR(IF(E6089="","",VLOOKUP(D6089,Saldo!$P$8:$Q$1009,2,FALSE)),"")</f>
        <v/>
      </c>
      <c r="K6089" s="76"/>
      <c r="L6089" s="74" t="str">
        <f t="shared" ref="L6089:L6152" si="190">IF(C6089="","",MONTH(C6089))</f>
        <v/>
      </c>
    </row>
    <row r="6090" spans="1:12" ht="18.95" customHeight="1" x14ac:dyDescent="0.25">
      <c r="A6090" s="52"/>
      <c r="C6090" s="185"/>
      <c r="D6090" s="76"/>
      <c r="E6090" s="76" t="str">
        <f>IF(D6090="","",IFERROR(VLOOKUP(D6090,Cadastro!$C$9:$D$1009,2,FALSE),"NOT FOUND"))</f>
        <v/>
      </c>
      <c r="F6090" s="76"/>
      <c r="G6090" s="94"/>
      <c r="H6090" s="97"/>
      <c r="I6090" s="77">
        <f t="shared" ref="I6090:I6153" si="191">IFERROR(G6090*H6090,"Check if QTY and Value are both valid")</f>
        <v>0</v>
      </c>
      <c r="J6090" s="78" t="str">
        <f>IFERROR(IF(E6090="","",VLOOKUP(D6090,Saldo!$P$8:$Q$1009,2,FALSE)),"")</f>
        <v/>
      </c>
      <c r="K6090" s="76"/>
      <c r="L6090" s="74" t="str">
        <f t="shared" si="190"/>
        <v/>
      </c>
    </row>
    <row r="6091" spans="1:12" ht="18.95" customHeight="1" x14ac:dyDescent="0.25">
      <c r="A6091" s="52"/>
      <c r="C6091" s="185"/>
      <c r="D6091" s="76"/>
      <c r="E6091" s="76" t="str">
        <f>IF(D6091="","",IFERROR(VLOOKUP(D6091,Cadastro!$C$9:$D$1009,2,FALSE),"NOT FOUND"))</f>
        <v/>
      </c>
      <c r="F6091" s="76"/>
      <c r="G6091" s="94"/>
      <c r="H6091" s="97"/>
      <c r="I6091" s="77">
        <f t="shared" si="191"/>
        <v>0</v>
      </c>
      <c r="J6091" s="78" t="str">
        <f>IFERROR(IF(E6091="","",VLOOKUP(D6091,Saldo!$P$8:$Q$1009,2,FALSE)),"")</f>
        <v/>
      </c>
      <c r="K6091" s="76"/>
      <c r="L6091" s="74" t="str">
        <f t="shared" si="190"/>
        <v/>
      </c>
    </row>
    <row r="6092" spans="1:12" ht="18.95" customHeight="1" x14ac:dyDescent="0.25">
      <c r="A6092" s="52"/>
      <c r="C6092" s="185"/>
      <c r="D6092" s="76"/>
      <c r="E6092" s="76" t="str">
        <f>IF(D6092="","",IFERROR(VLOOKUP(D6092,Cadastro!$C$9:$D$1009,2,FALSE),"NOT FOUND"))</f>
        <v/>
      </c>
      <c r="F6092" s="76"/>
      <c r="G6092" s="94"/>
      <c r="H6092" s="97"/>
      <c r="I6092" s="77">
        <f t="shared" si="191"/>
        <v>0</v>
      </c>
      <c r="J6092" s="78" t="str">
        <f>IFERROR(IF(E6092="","",VLOOKUP(D6092,Saldo!$P$8:$Q$1009,2,FALSE)),"")</f>
        <v/>
      </c>
      <c r="K6092" s="76"/>
      <c r="L6092" s="74" t="str">
        <f t="shared" si="190"/>
        <v/>
      </c>
    </row>
    <row r="6093" spans="1:12" ht="18.95" customHeight="1" x14ac:dyDescent="0.25">
      <c r="A6093" s="52"/>
      <c r="C6093" s="185"/>
      <c r="D6093" s="76"/>
      <c r="E6093" s="76" t="str">
        <f>IF(D6093="","",IFERROR(VLOOKUP(D6093,Cadastro!$C$9:$D$1009,2,FALSE),"NOT FOUND"))</f>
        <v/>
      </c>
      <c r="F6093" s="76"/>
      <c r="G6093" s="94"/>
      <c r="H6093" s="97"/>
      <c r="I6093" s="77">
        <f t="shared" si="191"/>
        <v>0</v>
      </c>
      <c r="J6093" s="78" t="str">
        <f>IFERROR(IF(E6093="","",VLOOKUP(D6093,Saldo!$P$8:$Q$1009,2,FALSE)),"")</f>
        <v/>
      </c>
      <c r="K6093" s="76"/>
      <c r="L6093" s="74" t="str">
        <f t="shared" si="190"/>
        <v/>
      </c>
    </row>
    <row r="6094" spans="1:12" ht="18.95" customHeight="1" x14ac:dyDescent="0.25">
      <c r="A6094" s="52"/>
      <c r="C6094" s="185"/>
      <c r="D6094" s="76"/>
      <c r="E6094" s="76" t="str">
        <f>IF(D6094="","",IFERROR(VLOOKUP(D6094,Cadastro!$C$9:$D$1009,2,FALSE),"NOT FOUND"))</f>
        <v/>
      </c>
      <c r="F6094" s="76"/>
      <c r="G6094" s="94"/>
      <c r="H6094" s="97"/>
      <c r="I6094" s="77">
        <f t="shared" si="191"/>
        <v>0</v>
      </c>
      <c r="J6094" s="78" t="str">
        <f>IFERROR(IF(E6094="","",VLOOKUP(D6094,Saldo!$P$8:$Q$1009,2,FALSE)),"")</f>
        <v/>
      </c>
      <c r="K6094" s="76"/>
      <c r="L6094" s="74" t="str">
        <f t="shared" si="190"/>
        <v/>
      </c>
    </row>
    <row r="6095" spans="1:12" ht="18.95" customHeight="1" x14ac:dyDescent="0.25">
      <c r="A6095" s="52"/>
      <c r="C6095" s="185"/>
      <c r="D6095" s="76"/>
      <c r="E6095" s="76" t="str">
        <f>IF(D6095="","",IFERROR(VLOOKUP(D6095,Cadastro!$C$9:$D$1009,2,FALSE),"NOT FOUND"))</f>
        <v/>
      </c>
      <c r="F6095" s="76"/>
      <c r="G6095" s="94"/>
      <c r="H6095" s="97"/>
      <c r="I6095" s="77">
        <f t="shared" si="191"/>
        <v>0</v>
      </c>
      <c r="J6095" s="78" t="str">
        <f>IFERROR(IF(E6095="","",VLOOKUP(D6095,Saldo!$P$8:$Q$1009,2,FALSE)),"")</f>
        <v/>
      </c>
      <c r="K6095" s="76"/>
      <c r="L6095" s="74" t="str">
        <f t="shared" si="190"/>
        <v/>
      </c>
    </row>
    <row r="6096" spans="1:12" ht="18.95" customHeight="1" x14ac:dyDescent="0.25">
      <c r="A6096" s="52"/>
      <c r="C6096" s="185"/>
      <c r="D6096" s="76"/>
      <c r="E6096" s="76" t="str">
        <f>IF(D6096="","",IFERROR(VLOOKUP(D6096,Cadastro!$C$9:$D$1009,2,FALSE),"NOT FOUND"))</f>
        <v/>
      </c>
      <c r="F6096" s="76"/>
      <c r="G6096" s="94"/>
      <c r="H6096" s="97"/>
      <c r="I6096" s="77">
        <f t="shared" si="191"/>
        <v>0</v>
      </c>
      <c r="J6096" s="78" t="str">
        <f>IFERROR(IF(E6096="","",VLOOKUP(D6096,Saldo!$P$8:$Q$1009,2,FALSE)),"")</f>
        <v/>
      </c>
      <c r="K6096" s="76"/>
      <c r="L6096" s="74" t="str">
        <f t="shared" si="190"/>
        <v/>
      </c>
    </row>
    <row r="6097" spans="1:12" ht="18.95" customHeight="1" x14ac:dyDescent="0.25">
      <c r="A6097" s="52"/>
      <c r="C6097" s="185"/>
      <c r="D6097" s="76"/>
      <c r="E6097" s="76" t="str">
        <f>IF(D6097="","",IFERROR(VLOOKUP(D6097,Cadastro!$C$9:$D$1009,2,FALSE),"NOT FOUND"))</f>
        <v/>
      </c>
      <c r="F6097" s="76"/>
      <c r="G6097" s="94"/>
      <c r="H6097" s="97"/>
      <c r="I6097" s="77">
        <f t="shared" si="191"/>
        <v>0</v>
      </c>
      <c r="J6097" s="78" t="str">
        <f>IFERROR(IF(E6097="","",VLOOKUP(D6097,Saldo!$P$8:$Q$1009,2,FALSE)),"")</f>
        <v/>
      </c>
      <c r="K6097" s="76"/>
      <c r="L6097" s="74" t="str">
        <f t="shared" si="190"/>
        <v/>
      </c>
    </row>
    <row r="6098" spans="1:12" ht="18.95" customHeight="1" x14ac:dyDescent="0.25">
      <c r="A6098" s="52"/>
      <c r="C6098" s="185"/>
      <c r="D6098" s="76"/>
      <c r="E6098" s="76" t="str">
        <f>IF(D6098="","",IFERROR(VLOOKUP(D6098,Cadastro!$C$9:$D$1009,2,FALSE),"NOT FOUND"))</f>
        <v/>
      </c>
      <c r="F6098" s="76"/>
      <c r="G6098" s="94"/>
      <c r="H6098" s="97"/>
      <c r="I6098" s="77">
        <f t="shared" si="191"/>
        <v>0</v>
      </c>
      <c r="J6098" s="78" t="str">
        <f>IFERROR(IF(E6098="","",VLOOKUP(D6098,Saldo!$P$8:$Q$1009,2,FALSE)),"")</f>
        <v/>
      </c>
      <c r="K6098" s="76"/>
      <c r="L6098" s="74" t="str">
        <f t="shared" si="190"/>
        <v/>
      </c>
    </row>
    <row r="6099" spans="1:12" ht="18.95" customHeight="1" x14ac:dyDescent="0.25">
      <c r="A6099" s="52"/>
      <c r="C6099" s="185"/>
      <c r="D6099" s="76"/>
      <c r="E6099" s="76" t="str">
        <f>IF(D6099="","",IFERROR(VLOOKUP(D6099,Cadastro!$C$9:$D$1009,2,FALSE),"NOT FOUND"))</f>
        <v/>
      </c>
      <c r="F6099" s="76"/>
      <c r="G6099" s="94"/>
      <c r="H6099" s="97"/>
      <c r="I6099" s="77">
        <f t="shared" si="191"/>
        <v>0</v>
      </c>
      <c r="J6099" s="78" t="str">
        <f>IFERROR(IF(E6099="","",VLOOKUP(D6099,Saldo!$P$8:$Q$1009,2,FALSE)),"")</f>
        <v/>
      </c>
      <c r="K6099" s="76"/>
      <c r="L6099" s="74" t="str">
        <f t="shared" si="190"/>
        <v/>
      </c>
    </row>
    <row r="6100" spans="1:12" ht="18.95" customHeight="1" x14ac:dyDescent="0.25">
      <c r="A6100" s="52"/>
      <c r="C6100" s="185"/>
      <c r="D6100" s="76"/>
      <c r="E6100" s="76" t="str">
        <f>IF(D6100="","",IFERROR(VLOOKUP(D6100,Cadastro!$C$9:$D$1009,2,FALSE),"NOT FOUND"))</f>
        <v/>
      </c>
      <c r="F6100" s="76"/>
      <c r="G6100" s="94"/>
      <c r="H6100" s="97"/>
      <c r="I6100" s="77">
        <f t="shared" si="191"/>
        <v>0</v>
      </c>
      <c r="J6100" s="78" t="str">
        <f>IFERROR(IF(E6100="","",VLOOKUP(D6100,Saldo!$P$8:$Q$1009,2,FALSE)),"")</f>
        <v/>
      </c>
      <c r="K6100" s="76"/>
      <c r="L6100" s="74" t="str">
        <f t="shared" si="190"/>
        <v/>
      </c>
    </row>
    <row r="6101" spans="1:12" ht="18.95" customHeight="1" x14ac:dyDescent="0.25">
      <c r="A6101" s="52"/>
      <c r="C6101" s="185"/>
      <c r="D6101" s="76"/>
      <c r="E6101" s="76" t="str">
        <f>IF(D6101="","",IFERROR(VLOOKUP(D6101,Cadastro!$C$9:$D$1009,2,FALSE),"NOT FOUND"))</f>
        <v/>
      </c>
      <c r="F6101" s="76"/>
      <c r="G6101" s="94"/>
      <c r="H6101" s="97"/>
      <c r="I6101" s="77">
        <f t="shared" si="191"/>
        <v>0</v>
      </c>
      <c r="J6101" s="78" t="str">
        <f>IFERROR(IF(E6101="","",VLOOKUP(D6101,Saldo!$P$8:$Q$1009,2,FALSE)),"")</f>
        <v/>
      </c>
      <c r="K6101" s="76"/>
      <c r="L6101" s="74" t="str">
        <f t="shared" si="190"/>
        <v/>
      </c>
    </row>
    <row r="6102" spans="1:12" ht="18.95" customHeight="1" x14ac:dyDescent="0.25">
      <c r="A6102" s="52"/>
      <c r="C6102" s="185"/>
      <c r="D6102" s="76"/>
      <c r="E6102" s="76" t="str">
        <f>IF(D6102="","",IFERROR(VLOOKUP(D6102,Cadastro!$C$9:$D$1009,2,FALSE),"NOT FOUND"))</f>
        <v/>
      </c>
      <c r="F6102" s="76"/>
      <c r="G6102" s="94"/>
      <c r="H6102" s="97"/>
      <c r="I6102" s="77">
        <f t="shared" si="191"/>
        <v>0</v>
      </c>
      <c r="J6102" s="78" t="str">
        <f>IFERROR(IF(E6102="","",VLOOKUP(D6102,Saldo!$P$8:$Q$1009,2,FALSE)),"")</f>
        <v/>
      </c>
      <c r="K6102" s="76"/>
      <c r="L6102" s="74" t="str">
        <f t="shared" si="190"/>
        <v/>
      </c>
    </row>
    <row r="6103" spans="1:12" ht="18.95" customHeight="1" x14ac:dyDescent="0.25">
      <c r="A6103" s="52"/>
      <c r="C6103" s="185"/>
      <c r="D6103" s="76"/>
      <c r="E6103" s="76" t="str">
        <f>IF(D6103="","",IFERROR(VLOOKUP(D6103,Cadastro!$C$9:$D$1009,2,FALSE),"NOT FOUND"))</f>
        <v/>
      </c>
      <c r="F6103" s="76"/>
      <c r="G6103" s="94"/>
      <c r="H6103" s="97"/>
      <c r="I6103" s="77">
        <f t="shared" si="191"/>
        <v>0</v>
      </c>
      <c r="J6103" s="78" t="str">
        <f>IFERROR(IF(E6103="","",VLOOKUP(D6103,Saldo!$P$8:$Q$1009,2,FALSE)),"")</f>
        <v/>
      </c>
      <c r="K6103" s="76"/>
      <c r="L6103" s="74" t="str">
        <f t="shared" si="190"/>
        <v/>
      </c>
    </row>
    <row r="6104" spans="1:12" ht="18.95" customHeight="1" x14ac:dyDescent="0.25">
      <c r="A6104" s="52"/>
      <c r="C6104" s="185"/>
      <c r="D6104" s="76"/>
      <c r="E6104" s="76" t="str">
        <f>IF(D6104="","",IFERROR(VLOOKUP(D6104,Cadastro!$C$9:$D$1009,2,FALSE),"NOT FOUND"))</f>
        <v/>
      </c>
      <c r="F6104" s="76"/>
      <c r="G6104" s="94"/>
      <c r="H6104" s="97"/>
      <c r="I6104" s="77">
        <f t="shared" si="191"/>
        <v>0</v>
      </c>
      <c r="J6104" s="78" t="str">
        <f>IFERROR(IF(E6104="","",VLOOKUP(D6104,Saldo!$P$8:$Q$1009,2,FALSE)),"")</f>
        <v/>
      </c>
      <c r="K6104" s="76"/>
      <c r="L6104" s="74" t="str">
        <f t="shared" si="190"/>
        <v/>
      </c>
    </row>
    <row r="6105" spans="1:12" ht="18.95" customHeight="1" x14ac:dyDescent="0.25">
      <c r="A6105" s="52"/>
      <c r="C6105" s="185"/>
      <c r="D6105" s="76"/>
      <c r="E6105" s="76" t="str">
        <f>IF(D6105="","",IFERROR(VLOOKUP(D6105,Cadastro!$C$9:$D$1009,2,FALSE),"NOT FOUND"))</f>
        <v/>
      </c>
      <c r="F6105" s="76"/>
      <c r="G6105" s="94"/>
      <c r="H6105" s="97"/>
      <c r="I6105" s="77">
        <f t="shared" si="191"/>
        <v>0</v>
      </c>
      <c r="J6105" s="78" t="str">
        <f>IFERROR(IF(E6105="","",VLOOKUP(D6105,Saldo!$P$8:$Q$1009,2,FALSE)),"")</f>
        <v/>
      </c>
      <c r="K6105" s="76"/>
      <c r="L6105" s="74" t="str">
        <f t="shared" si="190"/>
        <v/>
      </c>
    </row>
    <row r="6106" spans="1:12" ht="18.95" customHeight="1" x14ac:dyDescent="0.25">
      <c r="A6106" s="52"/>
      <c r="C6106" s="185"/>
      <c r="D6106" s="76"/>
      <c r="E6106" s="76" t="str">
        <f>IF(D6106="","",IFERROR(VLOOKUP(D6106,Cadastro!$C$9:$D$1009,2,FALSE),"NOT FOUND"))</f>
        <v/>
      </c>
      <c r="F6106" s="76"/>
      <c r="G6106" s="94"/>
      <c r="H6106" s="97"/>
      <c r="I6106" s="77">
        <f t="shared" si="191"/>
        <v>0</v>
      </c>
      <c r="J6106" s="78" t="str">
        <f>IFERROR(IF(E6106="","",VLOOKUP(D6106,Saldo!$P$8:$Q$1009,2,FALSE)),"")</f>
        <v/>
      </c>
      <c r="K6106" s="76"/>
      <c r="L6106" s="74" t="str">
        <f t="shared" si="190"/>
        <v/>
      </c>
    </row>
    <row r="6107" spans="1:12" ht="18.95" customHeight="1" x14ac:dyDescent="0.25">
      <c r="A6107" s="52"/>
      <c r="C6107" s="185"/>
      <c r="D6107" s="76"/>
      <c r="E6107" s="76" t="str">
        <f>IF(D6107="","",IFERROR(VLOOKUP(D6107,Cadastro!$C$9:$D$1009,2,FALSE),"NOT FOUND"))</f>
        <v/>
      </c>
      <c r="F6107" s="76"/>
      <c r="G6107" s="94"/>
      <c r="H6107" s="97"/>
      <c r="I6107" s="77">
        <f t="shared" si="191"/>
        <v>0</v>
      </c>
      <c r="J6107" s="78" t="str">
        <f>IFERROR(IF(E6107="","",VLOOKUP(D6107,Saldo!$P$8:$Q$1009,2,FALSE)),"")</f>
        <v/>
      </c>
      <c r="K6107" s="76"/>
      <c r="L6107" s="74" t="str">
        <f t="shared" si="190"/>
        <v/>
      </c>
    </row>
    <row r="6108" spans="1:12" ht="18.95" customHeight="1" x14ac:dyDescent="0.25">
      <c r="A6108" s="52"/>
      <c r="C6108" s="185"/>
      <c r="D6108" s="76"/>
      <c r="E6108" s="76" t="str">
        <f>IF(D6108="","",IFERROR(VLOOKUP(D6108,Cadastro!$C$9:$D$1009,2,FALSE),"NOT FOUND"))</f>
        <v/>
      </c>
      <c r="F6108" s="76"/>
      <c r="G6108" s="94"/>
      <c r="H6108" s="97"/>
      <c r="I6108" s="77">
        <f t="shared" si="191"/>
        <v>0</v>
      </c>
      <c r="J6108" s="78" t="str">
        <f>IFERROR(IF(E6108="","",VLOOKUP(D6108,Saldo!$P$8:$Q$1009,2,FALSE)),"")</f>
        <v/>
      </c>
      <c r="K6108" s="76"/>
      <c r="L6108" s="74" t="str">
        <f t="shared" si="190"/>
        <v/>
      </c>
    </row>
    <row r="6109" spans="1:12" ht="18.95" customHeight="1" x14ac:dyDescent="0.25">
      <c r="A6109" s="52"/>
      <c r="C6109" s="185"/>
      <c r="D6109" s="76"/>
      <c r="E6109" s="76" t="str">
        <f>IF(D6109="","",IFERROR(VLOOKUP(D6109,Cadastro!$C$9:$D$1009,2,FALSE),"NOT FOUND"))</f>
        <v/>
      </c>
      <c r="F6109" s="76"/>
      <c r="G6109" s="94"/>
      <c r="H6109" s="97"/>
      <c r="I6109" s="77">
        <f t="shared" si="191"/>
        <v>0</v>
      </c>
      <c r="J6109" s="78" t="str">
        <f>IFERROR(IF(E6109="","",VLOOKUP(D6109,Saldo!$P$8:$Q$1009,2,FALSE)),"")</f>
        <v/>
      </c>
      <c r="K6109" s="76"/>
      <c r="L6109" s="74" t="str">
        <f t="shared" si="190"/>
        <v/>
      </c>
    </row>
    <row r="6110" spans="1:12" ht="18.95" customHeight="1" x14ac:dyDescent="0.25">
      <c r="A6110" s="52"/>
      <c r="C6110" s="185"/>
      <c r="D6110" s="76"/>
      <c r="E6110" s="76" t="str">
        <f>IF(D6110="","",IFERROR(VLOOKUP(D6110,Cadastro!$C$9:$D$1009,2,FALSE),"NOT FOUND"))</f>
        <v/>
      </c>
      <c r="F6110" s="76"/>
      <c r="G6110" s="94"/>
      <c r="H6110" s="97"/>
      <c r="I6110" s="77">
        <f t="shared" si="191"/>
        <v>0</v>
      </c>
      <c r="J6110" s="78" t="str">
        <f>IFERROR(IF(E6110="","",VLOOKUP(D6110,Saldo!$P$8:$Q$1009,2,FALSE)),"")</f>
        <v/>
      </c>
      <c r="K6110" s="76"/>
      <c r="L6110" s="74" t="str">
        <f t="shared" si="190"/>
        <v/>
      </c>
    </row>
    <row r="6111" spans="1:12" ht="18.95" customHeight="1" x14ac:dyDescent="0.25">
      <c r="A6111" s="52"/>
      <c r="C6111" s="185"/>
      <c r="D6111" s="76"/>
      <c r="E6111" s="76" t="str">
        <f>IF(D6111="","",IFERROR(VLOOKUP(D6111,Cadastro!$C$9:$D$1009,2,FALSE),"NOT FOUND"))</f>
        <v/>
      </c>
      <c r="F6111" s="76"/>
      <c r="G6111" s="94"/>
      <c r="H6111" s="97"/>
      <c r="I6111" s="77">
        <f t="shared" si="191"/>
        <v>0</v>
      </c>
      <c r="J6111" s="78" t="str">
        <f>IFERROR(IF(E6111="","",VLOOKUP(D6111,Saldo!$P$8:$Q$1009,2,FALSE)),"")</f>
        <v/>
      </c>
      <c r="K6111" s="76"/>
      <c r="L6111" s="74" t="str">
        <f t="shared" si="190"/>
        <v/>
      </c>
    </row>
    <row r="6112" spans="1:12" ht="18.95" customHeight="1" x14ac:dyDescent="0.25">
      <c r="A6112" s="52"/>
      <c r="C6112" s="185"/>
      <c r="D6112" s="76"/>
      <c r="E6112" s="76" t="str">
        <f>IF(D6112="","",IFERROR(VLOOKUP(D6112,Cadastro!$C$9:$D$1009,2,FALSE),"NOT FOUND"))</f>
        <v/>
      </c>
      <c r="F6112" s="76"/>
      <c r="G6112" s="94"/>
      <c r="H6112" s="97"/>
      <c r="I6112" s="77">
        <f t="shared" si="191"/>
        <v>0</v>
      </c>
      <c r="J6112" s="78" t="str">
        <f>IFERROR(IF(E6112="","",VLOOKUP(D6112,Saldo!$P$8:$Q$1009,2,FALSE)),"")</f>
        <v/>
      </c>
      <c r="K6112" s="76"/>
      <c r="L6112" s="74" t="str">
        <f t="shared" si="190"/>
        <v/>
      </c>
    </row>
    <row r="6113" spans="1:12" ht="18.95" customHeight="1" x14ac:dyDescent="0.25">
      <c r="A6113" s="52"/>
      <c r="C6113" s="185"/>
      <c r="D6113" s="76"/>
      <c r="E6113" s="76" t="str">
        <f>IF(D6113="","",IFERROR(VLOOKUP(D6113,Cadastro!$C$9:$D$1009,2,FALSE),"NOT FOUND"))</f>
        <v/>
      </c>
      <c r="F6113" s="76"/>
      <c r="G6113" s="94"/>
      <c r="H6113" s="97"/>
      <c r="I6113" s="77">
        <f t="shared" si="191"/>
        <v>0</v>
      </c>
      <c r="J6113" s="78" t="str">
        <f>IFERROR(IF(E6113="","",VLOOKUP(D6113,Saldo!$P$8:$Q$1009,2,FALSE)),"")</f>
        <v/>
      </c>
      <c r="K6113" s="76"/>
      <c r="L6113" s="74" t="str">
        <f t="shared" si="190"/>
        <v/>
      </c>
    </row>
    <row r="6114" spans="1:12" ht="18.95" customHeight="1" x14ac:dyDescent="0.25">
      <c r="A6114" s="52"/>
      <c r="C6114" s="185"/>
      <c r="D6114" s="76"/>
      <c r="E6114" s="76" t="str">
        <f>IF(D6114="","",IFERROR(VLOOKUP(D6114,Cadastro!$C$9:$D$1009,2,FALSE),"NOT FOUND"))</f>
        <v/>
      </c>
      <c r="F6114" s="76"/>
      <c r="G6114" s="94"/>
      <c r="H6114" s="97"/>
      <c r="I6114" s="77">
        <f t="shared" si="191"/>
        <v>0</v>
      </c>
      <c r="J6114" s="78" t="str">
        <f>IFERROR(IF(E6114="","",VLOOKUP(D6114,Saldo!$P$8:$Q$1009,2,FALSE)),"")</f>
        <v/>
      </c>
      <c r="K6114" s="76"/>
      <c r="L6114" s="74" t="str">
        <f t="shared" si="190"/>
        <v/>
      </c>
    </row>
    <row r="6115" spans="1:12" ht="18.95" customHeight="1" x14ac:dyDescent="0.25">
      <c r="A6115" s="52"/>
      <c r="C6115" s="185"/>
      <c r="D6115" s="76"/>
      <c r="E6115" s="76" t="str">
        <f>IF(D6115="","",IFERROR(VLOOKUP(D6115,Cadastro!$C$9:$D$1009,2,FALSE),"NOT FOUND"))</f>
        <v/>
      </c>
      <c r="F6115" s="76"/>
      <c r="G6115" s="94"/>
      <c r="H6115" s="97"/>
      <c r="I6115" s="77">
        <f t="shared" si="191"/>
        <v>0</v>
      </c>
      <c r="J6115" s="78" t="str">
        <f>IFERROR(IF(E6115="","",VLOOKUP(D6115,Saldo!$P$8:$Q$1009,2,FALSE)),"")</f>
        <v/>
      </c>
      <c r="K6115" s="76"/>
      <c r="L6115" s="74" t="str">
        <f t="shared" si="190"/>
        <v/>
      </c>
    </row>
    <row r="6116" spans="1:12" ht="18.95" customHeight="1" x14ac:dyDescent="0.25">
      <c r="A6116" s="52"/>
      <c r="C6116" s="185"/>
      <c r="D6116" s="76"/>
      <c r="E6116" s="76" t="str">
        <f>IF(D6116="","",IFERROR(VLOOKUP(D6116,Cadastro!$C$9:$D$1009,2,FALSE),"NOT FOUND"))</f>
        <v/>
      </c>
      <c r="F6116" s="76"/>
      <c r="G6116" s="94"/>
      <c r="H6116" s="97"/>
      <c r="I6116" s="77">
        <f t="shared" si="191"/>
        <v>0</v>
      </c>
      <c r="J6116" s="78" t="str">
        <f>IFERROR(IF(E6116="","",VLOOKUP(D6116,Saldo!$P$8:$Q$1009,2,FALSE)),"")</f>
        <v/>
      </c>
      <c r="K6116" s="76"/>
      <c r="L6116" s="74" t="str">
        <f t="shared" si="190"/>
        <v/>
      </c>
    </row>
    <row r="6117" spans="1:12" ht="18.95" customHeight="1" x14ac:dyDescent="0.25">
      <c r="A6117" s="52"/>
      <c r="C6117" s="185"/>
      <c r="D6117" s="76"/>
      <c r="E6117" s="76" t="str">
        <f>IF(D6117="","",IFERROR(VLOOKUP(D6117,Cadastro!$C$9:$D$1009,2,FALSE),"NOT FOUND"))</f>
        <v/>
      </c>
      <c r="F6117" s="76"/>
      <c r="G6117" s="94"/>
      <c r="H6117" s="97"/>
      <c r="I6117" s="77">
        <f t="shared" si="191"/>
        <v>0</v>
      </c>
      <c r="J6117" s="78" t="str">
        <f>IFERROR(IF(E6117="","",VLOOKUP(D6117,Saldo!$P$8:$Q$1009,2,FALSE)),"")</f>
        <v/>
      </c>
      <c r="K6117" s="76"/>
      <c r="L6117" s="74" t="str">
        <f t="shared" si="190"/>
        <v/>
      </c>
    </row>
    <row r="6118" spans="1:12" ht="18.95" customHeight="1" x14ac:dyDescent="0.25">
      <c r="A6118" s="52"/>
      <c r="C6118" s="185"/>
      <c r="D6118" s="76"/>
      <c r="E6118" s="76" t="str">
        <f>IF(D6118="","",IFERROR(VLOOKUP(D6118,Cadastro!$C$9:$D$1009,2,FALSE),"NOT FOUND"))</f>
        <v/>
      </c>
      <c r="F6118" s="76"/>
      <c r="G6118" s="94"/>
      <c r="H6118" s="97"/>
      <c r="I6118" s="77">
        <f t="shared" si="191"/>
        <v>0</v>
      </c>
      <c r="J6118" s="78" t="str">
        <f>IFERROR(IF(E6118="","",VLOOKUP(D6118,Saldo!$P$8:$Q$1009,2,FALSE)),"")</f>
        <v/>
      </c>
      <c r="K6118" s="76"/>
      <c r="L6118" s="74" t="str">
        <f t="shared" si="190"/>
        <v/>
      </c>
    </row>
    <row r="6119" spans="1:12" ht="18.95" customHeight="1" x14ac:dyDescent="0.25">
      <c r="A6119" s="52"/>
      <c r="C6119" s="185"/>
      <c r="D6119" s="76"/>
      <c r="E6119" s="76" t="str">
        <f>IF(D6119="","",IFERROR(VLOOKUP(D6119,Cadastro!$C$9:$D$1009,2,FALSE),"NOT FOUND"))</f>
        <v/>
      </c>
      <c r="F6119" s="76"/>
      <c r="G6119" s="94"/>
      <c r="H6119" s="97"/>
      <c r="I6119" s="77">
        <f t="shared" si="191"/>
        <v>0</v>
      </c>
      <c r="J6119" s="78" t="str">
        <f>IFERROR(IF(E6119="","",VLOOKUP(D6119,Saldo!$P$8:$Q$1009,2,FALSE)),"")</f>
        <v/>
      </c>
      <c r="K6119" s="76"/>
      <c r="L6119" s="74" t="str">
        <f t="shared" si="190"/>
        <v/>
      </c>
    </row>
    <row r="6120" spans="1:12" ht="18.95" customHeight="1" x14ac:dyDescent="0.25">
      <c r="A6120" s="52"/>
      <c r="C6120" s="185"/>
      <c r="D6120" s="76"/>
      <c r="E6120" s="76" t="str">
        <f>IF(D6120="","",IFERROR(VLOOKUP(D6120,Cadastro!$C$9:$D$1009,2,FALSE),"NOT FOUND"))</f>
        <v/>
      </c>
      <c r="F6120" s="76"/>
      <c r="G6120" s="94"/>
      <c r="H6120" s="97"/>
      <c r="I6120" s="77">
        <f t="shared" si="191"/>
        <v>0</v>
      </c>
      <c r="J6120" s="78" t="str">
        <f>IFERROR(IF(E6120="","",VLOOKUP(D6120,Saldo!$P$8:$Q$1009,2,FALSE)),"")</f>
        <v/>
      </c>
      <c r="K6120" s="76"/>
      <c r="L6120" s="74" t="str">
        <f t="shared" si="190"/>
        <v/>
      </c>
    </row>
    <row r="6121" spans="1:12" ht="18.95" customHeight="1" x14ac:dyDescent="0.25">
      <c r="A6121" s="52"/>
      <c r="C6121" s="185"/>
      <c r="D6121" s="76"/>
      <c r="E6121" s="76" t="str">
        <f>IF(D6121="","",IFERROR(VLOOKUP(D6121,Cadastro!$C$9:$D$1009,2,FALSE),"NOT FOUND"))</f>
        <v/>
      </c>
      <c r="F6121" s="76"/>
      <c r="G6121" s="94"/>
      <c r="H6121" s="97"/>
      <c r="I6121" s="77">
        <f t="shared" si="191"/>
        <v>0</v>
      </c>
      <c r="J6121" s="78" t="str">
        <f>IFERROR(IF(E6121="","",VLOOKUP(D6121,Saldo!$P$8:$Q$1009,2,FALSE)),"")</f>
        <v/>
      </c>
      <c r="K6121" s="76"/>
      <c r="L6121" s="74" t="str">
        <f t="shared" si="190"/>
        <v/>
      </c>
    </row>
    <row r="6122" spans="1:12" ht="18.95" customHeight="1" x14ac:dyDescent="0.25">
      <c r="A6122" s="52"/>
      <c r="C6122" s="185"/>
      <c r="D6122" s="76"/>
      <c r="E6122" s="76" t="str">
        <f>IF(D6122="","",IFERROR(VLOOKUP(D6122,Cadastro!$C$9:$D$1009,2,FALSE),"NOT FOUND"))</f>
        <v/>
      </c>
      <c r="F6122" s="76"/>
      <c r="G6122" s="94"/>
      <c r="H6122" s="97"/>
      <c r="I6122" s="77">
        <f t="shared" si="191"/>
        <v>0</v>
      </c>
      <c r="J6122" s="78" t="str">
        <f>IFERROR(IF(E6122="","",VLOOKUP(D6122,Saldo!$P$8:$Q$1009,2,FALSE)),"")</f>
        <v/>
      </c>
      <c r="K6122" s="76"/>
      <c r="L6122" s="74" t="str">
        <f t="shared" si="190"/>
        <v/>
      </c>
    </row>
    <row r="6123" spans="1:12" ht="18.95" customHeight="1" x14ac:dyDescent="0.25">
      <c r="A6123" s="52"/>
      <c r="C6123" s="185"/>
      <c r="D6123" s="76"/>
      <c r="E6123" s="76" t="str">
        <f>IF(D6123="","",IFERROR(VLOOKUP(D6123,Cadastro!$C$9:$D$1009,2,FALSE),"NOT FOUND"))</f>
        <v/>
      </c>
      <c r="F6123" s="76"/>
      <c r="G6123" s="94"/>
      <c r="H6123" s="97"/>
      <c r="I6123" s="77">
        <f t="shared" si="191"/>
        <v>0</v>
      </c>
      <c r="J6123" s="78" t="str">
        <f>IFERROR(IF(E6123="","",VLOOKUP(D6123,Saldo!$P$8:$Q$1009,2,FALSE)),"")</f>
        <v/>
      </c>
      <c r="K6123" s="76"/>
      <c r="L6123" s="74" t="str">
        <f t="shared" si="190"/>
        <v/>
      </c>
    </row>
    <row r="6124" spans="1:12" ht="18.95" customHeight="1" x14ac:dyDescent="0.25">
      <c r="A6124" s="52"/>
      <c r="C6124" s="185"/>
      <c r="D6124" s="76"/>
      <c r="E6124" s="76" t="str">
        <f>IF(D6124="","",IFERROR(VLOOKUP(D6124,Cadastro!$C$9:$D$1009,2,FALSE),"NOT FOUND"))</f>
        <v/>
      </c>
      <c r="F6124" s="76"/>
      <c r="G6124" s="94"/>
      <c r="H6124" s="97"/>
      <c r="I6124" s="77">
        <f t="shared" si="191"/>
        <v>0</v>
      </c>
      <c r="J6124" s="78" t="str">
        <f>IFERROR(IF(E6124="","",VLOOKUP(D6124,Saldo!$P$8:$Q$1009,2,FALSE)),"")</f>
        <v/>
      </c>
      <c r="K6124" s="76"/>
      <c r="L6124" s="74" t="str">
        <f t="shared" si="190"/>
        <v/>
      </c>
    </row>
    <row r="6125" spans="1:12" ht="18.95" customHeight="1" x14ac:dyDescent="0.25">
      <c r="A6125" s="52"/>
      <c r="C6125" s="185"/>
      <c r="D6125" s="76"/>
      <c r="E6125" s="76" t="str">
        <f>IF(D6125="","",IFERROR(VLOOKUP(D6125,Cadastro!$C$9:$D$1009,2,FALSE),"NOT FOUND"))</f>
        <v/>
      </c>
      <c r="F6125" s="76"/>
      <c r="G6125" s="94"/>
      <c r="H6125" s="97"/>
      <c r="I6125" s="77">
        <f t="shared" si="191"/>
        <v>0</v>
      </c>
      <c r="J6125" s="78" t="str">
        <f>IFERROR(IF(E6125="","",VLOOKUP(D6125,Saldo!$P$8:$Q$1009,2,FALSE)),"")</f>
        <v/>
      </c>
      <c r="K6125" s="76"/>
      <c r="L6125" s="74" t="str">
        <f t="shared" si="190"/>
        <v/>
      </c>
    </row>
    <row r="6126" spans="1:12" ht="18.95" customHeight="1" x14ac:dyDescent="0.25">
      <c r="A6126" s="52"/>
      <c r="C6126" s="185"/>
      <c r="D6126" s="76"/>
      <c r="E6126" s="76" t="str">
        <f>IF(D6126="","",IFERROR(VLOOKUP(D6126,Cadastro!$C$9:$D$1009,2,FALSE),"NOT FOUND"))</f>
        <v/>
      </c>
      <c r="F6126" s="76"/>
      <c r="G6126" s="94"/>
      <c r="H6126" s="97"/>
      <c r="I6126" s="77">
        <f t="shared" si="191"/>
        <v>0</v>
      </c>
      <c r="J6126" s="78" t="str">
        <f>IFERROR(IF(E6126="","",VLOOKUP(D6126,Saldo!$P$8:$Q$1009,2,FALSE)),"")</f>
        <v/>
      </c>
      <c r="K6126" s="76"/>
      <c r="L6126" s="74" t="str">
        <f t="shared" si="190"/>
        <v/>
      </c>
    </row>
    <row r="6127" spans="1:12" ht="18.95" customHeight="1" x14ac:dyDescent="0.25">
      <c r="A6127" s="52"/>
      <c r="C6127" s="185"/>
      <c r="D6127" s="76"/>
      <c r="E6127" s="76" t="str">
        <f>IF(D6127="","",IFERROR(VLOOKUP(D6127,Cadastro!$C$9:$D$1009,2,FALSE),"NOT FOUND"))</f>
        <v/>
      </c>
      <c r="F6127" s="76"/>
      <c r="G6127" s="94"/>
      <c r="H6127" s="97"/>
      <c r="I6127" s="77">
        <f t="shared" si="191"/>
        <v>0</v>
      </c>
      <c r="J6127" s="78" t="str">
        <f>IFERROR(IF(E6127="","",VLOOKUP(D6127,Saldo!$P$8:$Q$1009,2,FALSE)),"")</f>
        <v/>
      </c>
      <c r="K6127" s="76"/>
      <c r="L6127" s="74" t="str">
        <f t="shared" si="190"/>
        <v/>
      </c>
    </row>
    <row r="6128" spans="1:12" ht="18.95" customHeight="1" x14ac:dyDescent="0.25">
      <c r="A6128" s="52"/>
      <c r="C6128" s="185"/>
      <c r="D6128" s="76"/>
      <c r="E6128" s="76" t="str">
        <f>IF(D6128="","",IFERROR(VLOOKUP(D6128,Cadastro!$C$9:$D$1009,2,FALSE),"NOT FOUND"))</f>
        <v/>
      </c>
      <c r="F6128" s="76"/>
      <c r="G6128" s="94"/>
      <c r="H6128" s="97"/>
      <c r="I6128" s="77">
        <f t="shared" si="191"/>
        <v>0</v>
      </c>
      <c r="J6128" s="78" t="str">
        <f>IFERROR(IF(E6128="","",VLOOKUP(D6128,Saldo!$P$8:$Q$1009,2,FALSE)),"")</f>
        <v/>
      </c>
      <c r="K6128" s="76"/>
      <c r="L6128" s="74" t="str">
        <f t="shared" si="190"/>
        <v/>
      </c>
    </row>
    <row r="6129" spans="1:12" ht="18.95" customHeight="1" x14ac:dyDescent="0.25">
      <c r="A6129" s="52"/>
      <c r="C6129" s="185"/>
      <c r="D6129" s="76"/>
      <c r="E6129" s="76" t="str">
        <f>IF(D6129="","",IFERROR(VLOOKUP(D6129,Cadastro!$C$9:$D$1009,2,FALSE),"NOT FOUND"))</f>
        <v/>
      </c>
      <c r="F6129" s="76"/>
      <c r="G6129" s="94"/>
      <c r="H6129" s="97"/>
      <c r="I6129" s="77">
        <f t="shared" si="191"/>
        <v>0</v>
      </c>
      <c r="J6129" s="78" t="str">
        <f>IFERROR(IF(E6129="","",VLOOKUP(D6129,Saldo!$P$8:$Q$1009,2,FALSE)),"")</f>
        <v/>
      </c>
      <c r="K6129" s="76"/>
      <c r="L6129" s="74" t="str">
        <f t="shared" si="190"/>
        <v/>
      </c>
    </row>
    <row r="6130" spans="1:12" ht="18.95" customHeight="1" x14ac:dyDescent="0.25">
      <c r="A6130" s="52"/>
      <c r="C6130" s="185"/>
      <c r="D6130" s="76"/>
      <c r="E6130" s="76" t="str">
        <f>IF(D6130="","",IFERROR(VLOOKUP(D6130,Cadastro!$C$9:$D$1009,2,FALSE),"NOT FOUND"))</f>
        <v/>
      </c>
      <c r="F6130" s="76"/>
      <c r="G6130" s="94"/>
      <c r="H6130" s="97"/>
      <c r="I6130" s="77">
        <f t="shared" si="191"/>
        <v>0</v>
      </c>
      <c r="J6130" s="78" t="str">
        <f>IFERROR(IF(E6130="","",VLOOKUP(D6130,Saldo!$P$8:$Q$1009,2,FALSE)),"")</f>
        <v/>
      </c>
      <c r="K6130" s="76"/>
      <c r="L6130" s="74" t="str">
        <f t="shared" si="190"/>
        <v/>
      </c>
    </row>
    <row r="6131" spans="1:12" ht="18.95" customHeight="1" x14ac:dyDescent="0.25">
      <c r="A6131" s="52"/>
      <c r="C6131" s="185"/>
      <c r="D6131" s="76"/>
      <c r="E6131" s="76" t="str">
        <f>IF(D6131="","",IFERROR(VLOOKUP(D6131,Cadastro!$C$9:$D$1009,2,FALSE),"NOT FOUND"))</f>
        <v/>
      </c>
      <c r="F6131" s="76"/>
      <c r="G6131" s="94"/>
      <c r="H6131" s="97"/>
      <c r="I6131" s="77">
        <f t="shared" si="191"/>
        <v>0</v>
      </c>
      <c r="J6131" s="78" t="str">
        <f>IFERROR(IF(E6131="","",VLOOKUP(D6131,Saldo!$P$8:$Q$1009,2,FALSE)),"")</f>
        <v/>
      </c>
      <c r="K6131" s="76"/>
      <c r="L6131" s="74" t="str">
        <f t="shared" si="190"/>
        <v/>
      </c>
    </row>
    <row r="6132" spans="1:12" ht="18.95" customHeight="1" x14ac:dyDescent="0.25">
      <c r="A6132" s="52"/>
      <c r="C6132" s="185"/>
      <c r="D6132" s="76"/>
      <c r="E6132" s="76" t="str">
        <f>IF(D6132="","",IFERROR(VLOOKUP(D6132,Cadastro!$C$9:$D$1009,2,FALSE),"NOT FOUND"))</f>
        <v/>
      </c>
      <c r="F6132" s="76"/>
      <c r="G6132" s="94"/>
      <c r="H6132" s="97"/>
      <c r="I6132" s="77">
        <f t="shared" si="191"/>
        <v>0</v>
      </c>
      <c r="J6132" s="78" t="str">
        <f>IFERROR(IF(E6132="","",VLOOKUP(D6132,Saldo!$P$8:$Q$1009,2,FALSE)),"")</f>
        <v/>
      </c>
      <c r="K6132" s="76"/>
      <c r="L6132" s="74" t="str">
        <f t="shared" si="190"/>
        <v/>
      </c>
    </row>
    <row r="6133" spans="1:12" ht="18.95" customHeight="1" x14ac:dyDescent="0.25">
      <c r="A6133" s="52"/>
      <c r="C6133" s="185"/>
      <c r="D6133" s="76"/>
      <c r="E6133" s="76" t="str">
        <f>IF(D6133="","",IFERROR(VLOOKUP(D6133,Cadastro!$C$9:$D$1009,2,FALSE),"NOT FOUND"))</f>
        <v/>
      </c>
      <c r="F6133" s="76"/>
      <c r="G6133" s="94"/>
      <c r="H6133" s="97"/>
      <c r="I6133" s="77">
        <f t="shared" si="191"/>
        <v>0</v>
      </c>
      <c r="J6133" s="78" t="str">
        <f>IFERROR(IF(E6133="","",VLOOKUP(D6133,Saldo!$P$8:$Q$1009,2,FALSE)),"")</f>
        <v/>
      </c>
      <c r="K6133" s="76"/>
      <c r="L6133" s="74" t="str">
        <f t="shared" si="190"/>
        <v/>
      </c>
    </row>
    <row r="6134" spans="1:12" ht="18.95" customHeight="1" x14ac:dyDescent="0.25">
      <c r="A6134" s="52"/>
      <c r="C6134" s="185"/>
      <c r="D6134" s="76"/>
      <c r="E6134" s="76" t="str">
        <f>IF(D6134="","",IFERROR(VLOOKUP(D6134,Cadastro!$C$9:$D$1009,2,FALSE),"NOT FOUND"))</f>
        <v/>
      </c>
      <c r="F6134" s="76"/>
      <c r="G6134" s="94"/>
      <c r="H6134" s="97"/>
      <c r="I6134" s="77">
        <f t="shared" si="191"/>
        <v>0</v>
      </c>
      <c r="J6134" s="78" t="str">
        <f>IFERROR(IF(E6134="","",VLOOKUP(D6134,Saldo!$P$8:$Q$1009,2,FALSE)),"")</f>
        <v/>
      </c>
      <c r="K6134" s="76"/>
      <c r="L6134" s="74" t="str">
        <f t="shared" si="190"/>
        <v/>
      </c>
    </row>
    <row r="6135" spans="1:12" ht="18.95" customHeight="1" x14ac:dyDescent="0.25">
      <c r="A6135" s="52"/>
      <c r="C6135" s="185"/>
      <c r="D6135" s="76"/>
      <c r="E6135" s="76" t="str">
        <f>IF(D6135="","",IFERROR(VLOOKUP(D6135,Cadastro!$C$9:$D$1009,2,FALSE),"NOT FOUND"))</f>
        <v/>
      </c>
      <c r="F6135" s="76"/>
      <c r="G6135" s="94"/>
      <c r="H6135" s="97"/>
      <c r="I6135" s="77">
        <f t="shared" si="191"/>
        <v>0</v>
      </c>
      <c r="J6135" s="78" t="str">
        <f>IFERROR(IF(E6135="","",VLOOKUP(D6135,Saldo!$P$8:$Q$1009,2,FALSE)),"")</f>
        <v/>
      </c>
      <c r="K6135" s="76"/>
      <c r="L6135" s="74" t="str">
        <f t="shared" si="190"/>
        <v/>
      </c>
    </row>
    <row r="6136" spans="1:12" ht="18.95" customHeight="1" x14ac:dyDescent="0.25">
      <c r="A6136" s="52"/>
      <c r="C6136" s="185"/>
      <c r="D6136" s="76"/>
      <c r="E6136" s="76" t="str">
        <f>IF(D6136="","",IFERROR(VLOOKUP(D6136,Cadastro!$C$9:$D$1009,2,FALSE),"NOT FOUND"))</f>
        <v/>
      </c>
      <c r="F6136" s="76"/>
      <c r="G6136" s="94"/>
      <c r="H6136" s="97"/>
      <c r="I6136" s="77">
        <f t="shared" si="191"/>
        <v>0</v>
      </c>
      <c r="J6136" s="78" t="str">
        <f>IFERROR(IF(E6136="","",VLOOKUP(D6136,Saldo!$P$8:$Q$1009,2,FALSE)),"")</f>
        <v/>
      </c>
      <c r="K6136" s="76"/>
      <c r="L6136" s="74" t="str">
        <f t="shared" si="190"/>
        <v/>
      </c>
    </row>
    <row r="6137" spans="1:12" ht="18.95" customHeight="1" x14ac:dyDescent="0.25">
      <c r="A6137" s="52"/>
      <c r="C6137" s="185"/>
      <c r="D6137" s="76"/>
      <c r="E6137" s="76" t="str">
        <f>IF(D6137="","",IFERROR(VLOOKUP(D6137,Cadastro!$C$9:$D$1009,2,FALSE),"NOT FOUND"))</f>
        <v/>
      </c>
      <c r="F6137" s="76"/>
      <c r="G6137" s="94"/>
      <c r="H6137" s="97"/>
      <c r="I6137" s="77">
        <f t="shared" si="191"/>
        <v>0</v>
      </c>
      <c r="J6137" s="78" t="str">
        <f>IFERROR(IF(E6137="","",VLOOKUP(D6137,Saldo!$P$8:$Q$1009,2,FALSE)),"")</f>
        <v/>
      </c>
      <c r="K6137" s="76"/>
      <c r="L6137" s="74" t="str">
        <f t="shared" si="190"/>
        <v/>
      </c>
    </row>
    <row r="6138" spans="1:12" ht="18.95" customHeight="1" x14ac:dyDescent="0.25">
      <c r="A6138" s="52"/>
      <c r="C6138" s="185"/>
      <c r="D6138" s="76"/>
      <c r="E6138" s="76" t="str">
        <f>IF(D6138="","",IFERROR(VLOOKUP(D6138,Cadastro!$C$9:$D$1009,2,FALSE),"NOT FOUND"))</f>
        <v/>
      </c>
      <c r="F6138" s="76"/>
      <c r="G6138" s="94"/>
      <c r="H6138" s="97"/>
      <c r="I6138" s="77">
        <f t="shared" si="191"/>
        <v>0</v>
      </c>
      <c r="J6138" s="78" t="str">
        <f>IFERROR(IF(E6138="","",VLOOKUP(D6138,Saldo!$P$8:$Q$1009,2,FALSE)),"")</f>
        <v/>
      </c>
      <c r="K6138" s="76"/>
      <c r="L6138" s="74" t="str">
        <f t="shared" si="190"/>
        <v/>
      </c>
    </row>
    <row r="6139" spans="1:12" ht="18.95" customHeight="1" x14ac:dyDescent="0.25">
      <c r="A6139" s="52"/>
      <c r="C6139" s="185"/>
      <c r="D6139" s="76"/>
      <c r="E6139" s="76" t="str">
        <f>IF(D6139="","",IFERROR(VLOOKUP(D6139,Cadastro!$C$9:$D$1009,2,FALSE),"NOT FOUND"))</f>
        <v/>
      </c>
      <c r="F6139" s="76"/>
      <c r="G6139" s="94"/>
      <c r="H6139" s="97"/>
      <c r="I6139" s="77">
        <f t="shared" si="191"/>
        <v>0</v>
      </c>
      <c r="J6139" s="78" t="str">
        <f>IFERROR(IF(E6139="","",VLOOKUP(D6139,Saldo!$P$8:$Q$1009,2,FALSE)),"")</f>
        <v/>
      </c>
      <c r="K6139" s="76"/>
      <c r="L6139" s="74" t="str">
        <f t="shared" si="190"/>
        <v/>
      </c>
    </row>
    <row r="6140" spans="1:12" ht="18.95" customHeight="1" x14ac:dyDescent="0.25">
      <c r="A6140" s="52"/>
      <c r="C6140" s="185"/>
      <c r="D6140" s="76"/>
      <c r="E6140" s="76" t="str">
        <f>IF(D6140="","",IFERROR(VLOOKUP(D6140,Cadastro!$C$9:$D$1009,2,FALSE),"NOT FOUND"))</f>
        <v/>
      </c>
      <c r="F6140" s="76"/>
      <c r="G6140" s="94"/>
      <c r="H6140" s="97"/>
      <c r="I6140" s="77">
        <f t="shared" si="191"/>
        <v>0</v>
      </c>
      <c r="J6140" s="78" t="str">
        <f>IFERROR(IF(E6140="","",VLOOKUP(D6140,Saldo!$P$8:$Q$1009,2,FALSE)),"")</f>
        <v/>
      </c>
      <c r="K6140" s="76"/>
      <c r="L6140" s="74" t="str">
        <f t="shared" si="190"/>
        <v/>
      </c>
    </row>
    <row r="6141" spans="1:12" ht="18.95" customHeight="1" x14ac:dyDescent="0.25">
      <c r="A6141" s="52"/>
      <c r="C6141" s="185"/>
      <c r="D6141" s="76"/>
      <c r="E6141" s="76" t="str">
        <f>IF(D6141="","",IFERROR(VLOOKUP(D6141,Cadastro!$C$9:$D$1009,2,FALSE),"NOT FOUND"))</f>
        <v/>
      </c>
      <c r="F6141" s="76"/>
      <c r="G6141" s="94"/>
      <c r="H6141" s="97"/>
      <c r="I6141" s="77">
        <f t="shared" si="191"/>
        <v>0</v>
      </c>
      <c r="J6141" s="78" t="str">
        <f>IFERROR(IF(E6141="","",VLOOKUP(D6141,Saldo!$P$8:$Q$1009,2,FALSE)),"")</f>
        <v/>
      </c>
      <c r="K6141" s="76"/>
      <c r="L6141" s="74" t="str">
        <f t="shared" si="190"/>
        <v/>
      </c>
    </row>
    <row r="6142" spans="1:12" ht="18.95" customHeight="1" x14ac:dyDescent="0.25">
      <c r="A6142" s="52"/>
      <c r="C6142" s="185"/>
      <c r="D6142" s="76"/>
      <c r="E6142" s="76" t="str">
        <f>IF(D6142="","",IFERROR(VLOOKUP(D6142,Cadastro!$C$9:$D$1009,2,FALSE),"NOT FOUND"))</f>
        <v/>
      </c>
      <c r="F6142" s="76"/>
      <c r="G6142" s="94"/>
      <c r="H6142" s="97"/>
      <c r="I6142" s="77">
        <f t="shared" si="191"/>
        <v>0</v>
      </c>
      <c r="J6142" s="78" t="str">
        <f>IFERROR(IF(E6142="","",VLOOKUP(D6142,Saldo!$P$8:$Q$1009,2,FALSE)),"")</f>
        <v/>
      </c>
      <c r="K6142" s="76"/>
      <c r="L6142" s="74" t="str">
        <f t="shared" si="190"/>
        <v/>
      </c>
    </row>
    <row r="6143" spans="1:12" ht="18.95" customHeight="1" x14ac:dyDescent="0.25">
      <c r="A6143" s="52"/>
      <c r="C6143" s="185"/>
      <c r="D6143" s="76"/>
      <c r="E6143" s="76" t="str">
        <f>IF(D6143="","",IFERROR(VLOOKUP(D6143,Cadastro!$C$9:$D$1009,2,FALSE),"NOT FOUND"))</f>
        <v/>
      </c>
      <c r="F6143" s="76"/>
      <c r="G6143" s="94"/>
      <c r="H6143" s="97"/>
      <c r="I6143" s="77">
        <f t="shared" si="191"/>
        <v>0</v>
      </c>
      <c r="J6143" s="78" t="str">
        <f>IFERROR(IF(E6143="","",VLOOKUP(D6143,Saldo!$P$8:$Q$1009,2,FALSE)),"")</f>
        <v/>
      </c>
      <c r="K6143" s="76"/>
      <c r="L6143" s="74" t="str">
        <f t="shared" si="190"/>
        <v/>
      </c>
    </row>
    <row r="6144" spans="1:12" ht="18.95" customHeight="1" x14ac:dyDescent="0.25">
      <c r="A6144" s="52"/>
      <c r="C6144" s="185"/>
      <c r="D6144" s="76"/>
      <c r="E6144" s="76" t="str">
        <f>IF(D6144="","",IFERROR(VLOOKUP(D6144,Cadastro!$C$9:$D$1009,2,FALSE),"NOT FOUND"))</f>
        <v/>
      </c>
      <c r="F6144" s="76"/>
      <c r="G6144" s="94"/>
      <c r="H6144" s="97"/>
      <c r="I6144" s="77">
        <f t="shared" si="191"/>
        <v>0</v>
      </c>
      <c r="J6144" s="78" t="str">
        <f>IFERROR(IF(E6144="","",VLOOKUP(D6144,Saldo!$P$8:$Q$1009,2,FALSE)),"")</f>
        <v/>
      </c>
      <c r="K6144" s="76"/>
      <c r="L6144" s="74" t="str">
        <f t="shared" si="190"/>
        <v/>
      </c>
    </row>
    <row r="6145" spans="1:12" ht="18.95" customHeight="1" x14ac:dyDescent="0.25">
      <c r="A6145" s="52"/>
      <c r="C6145" s="185"/>
      <c r="D6145" s="76"/>
      <c r="E6145" s="76" t="str">
        <f>IF(D6145="","",IFERROR(VLOOKUP(D6145,Cadastro!$C$9:$D$1009,2,FALSE),"NOT FOUND"))</f>
        <v/>
      </c>
      <c r="F6145" s="76"/>
      <c r="G6145" s="94"/>
      <c r="H6145" s="97"/>
      <c r="I6145" s="77">
        <f t="shared" si="191"/>
        <v>0</v>
      </c>
      <c r="J6145" s="78" t="str">
        <f>IFERROR(IF(E6145="","",VLOOKUP(D6145,Saldo!$P$8:$Q$1009,2,FALSE)),"")</f>
        <v/>
      </c>
      <c r="K6145" s="76"/>
      <c r="L6145" s="74" t="str">
        <f t="shared" si="190"/>
        <v/>
      </c>
    </row>
    <row r="6146" spans="1:12" ht="18.95" customHeight="1" x14ac:dyDescent="0.25">
      <c r="A6146" s="52"/>
      <c r="C6146" s="185"/>
      <c r="D6146" s="76"/>
      <c r="E6146" s="76" t="str">
        <f>IF(D6146="","",IFERROR(VLOOKUP(D6146,Cadastro!$C$9:$D$1009,2,FALSE),"NOT FOUND"))</f>
        <v/>
      </c>
      <c r="F6146" s="76"/>
      <c r="G6146" s="94"/>
      <c r="H6146" s="97"/>
      <c r="I6146" s="77">
        <f t="shared" si="191"/>
        <v>0</v>
      </c>
      <c r="J6146" s="78" t="str">
        <f>IFERROR(IF(E6146="","",VLOOKUP(D6146,Saldo!$P$8:$Q$1009,2,FALSE)),"")</f>
        <v/>
      </c>
      <c r="K6146" s="76"/>
      <c r="L6146" s="74" t="str">
        <f t="shared" si="190"/>
        <v/>
      </c>
    </row>
    <row r="6147" spans="1:12" ht="18.95" customHeight="1" x14ac:dyDescent="0.25">
      <c r="A6147" s="52"/>
      <c r="C6147" s="185"/>
      <c r="D6147" s="76"/>
      <c r="E6147" s="76" t="str">
        <f>IF(D6147="","",IFERROR(VLOOKUP(D6147,Cadastro!$C$9:$D$1009,2,FALSE),"NOT FOUND"))</f>
        <v/>
      </c>
      <c r="F6147" s="76"/>
      <c r="G6147" s="94"/>
      <c r="H6147" s="97"/>
      <c r="I6147" s="77">
        <f t="shared" si="191"/>
        <v>0</v>
      </c>
      <c r="J6147" s="78" t="str">
        <f>IFERROR(IF(E6147="","",VLOOKUP(D6147,Saldo!$P$8:$Q$1009,2,FALSE)),"")</f>
        <v/>
      </c>
      <c r="K6147" s="76"/>
      <c r="L6147" s="74" t="str">
        <f t="shared" si="190"/>
        <v/>
      </c>
    </row>
    <row r="6148" spans="1:12" ht="18.95" customHeight="1" x14ac:dyDescent="0.25">
      <c r="A6148" s="52"/>
      <c r="C6148" s="185"/>
      <c r="D6148" s="76"/>
      <c r="E6148" s="76" t="str">
        <f>IF(D6148="","",IFERROR(VLOOKUP(D6148,Cadastro!$C$9:$D$1009,2,FALSE),"NOT FOUND"))</f>
        <v/>
      </c>
      <c r="F6148" s="76"/>
      <c r="G6148" s="94"/>
      <c r="H6148" s="97"/>
      <c r="I6148" s="77">
        <f t="shared" si="191"/>
        <v>0</v>
      </c>
      <c r="J6148" s="78" t="str">
        <f>IFERROR(IF(E6148="","",VLOOKUP(D6148,Saldo!$P$8:$Q$1009,2,FALSE)),"")</f>
        <v/>
      </c>
      <c r="K6148" s="76"/>
      <c r="L6148" s="74" t="str">
        <f t="shared" si="190"/>
        <v/>
      </c>
    </row>
    <row r="6149" spans="1:12" ht="18.95" customHeight="1" x14ac:dyDescent="0.25">
      <c r="A6149" s="52"/>
      <c r="C6149" s="185"/>
      <c r="D6149" s="76"/>
      <c r="E6149" s="76" t="str">
        <f>IF(D6149="","",IFERROR(VLOOKUP(D6149,Cadastro!$C$9:$D$1009,2,FALSE),"NOT FOUND"))</f>
        <v/>
      </c>
      <c r="F6149" s="76"/>
      <c r="G6149" s="94"/>
      <c r="H6149" s="97"/>
      <c r="I6149" s="77">
        <f t="shared" si="191"/>
        <v>0</v>
      </c>
      <c r="J6149" s="78" t="str">
        <f>IFERROR(IF(E6149="","",VLOOKUP(D6149,Saldo!$P$8:$Q$1009,2,FALSE)),"")</f>
        <v/>
      </c>
      <c r="K6149" s="76"/>
      <c r="L6149" s="74" t="str">
        <f t="shared" si="190"/>
        <v/>
      </c>
    </row>
    <row r="6150" spans="1:12" ht="18.95" customHeight="1" x14ac:dyDescent="0.25">
      <c r="A6150" s="52"/>
      <c r="C6150" s="185"/>
      <c r="D6150" s="76"/>
      <c r="E6150" s="76" t="str">
        <f>IF(D6150="","",IFERROR(VLOOKUP(D6150,Cadastro!$C$9:$D$1009,2,FALSE),"NOT FOUND"))</f>
        <v/>
      </c>
      <c r="F6150" s="76"/>
      <c r="G6150" s="94"/>
      <c r="H6150" s="97"/>
      <c r="I6150" s="77">
        <f t="shared" si="191"/>
        <v>0</v>
      </c>
      <c r="J6150" s="78" t="str">
        <f>IFERROR(IF(E6150="","",VLOOKUP(D6150,Saldo!$P$8:$Q$1009,2,FALSE)),"")</f>
        <v/>
      </c>
      <c r="K6150" s="76"/>
      <c r="L6150" s="74" t="str">
        <f t="shared" si="190"/>
        <v/>
      </c>
    </row>
    <row r="6151" spans="1:12" ht="18.95" customHeight="1" x14ac:dyDescent="0.25">
      <c r="A6151" s="52"/>
      <c r="C6151" s="185"/>
      <c r="D6151" s="76"/>
      <c r="E6151" s="76" t="str">
        <f>IF(D6151="","",IFERROR(VLOOKUP(D6151,Cadastro!$C$9:$D$1009,2,FALSE),"NOT FOUND"))</f>
        <v/>
      </c>
      <c r="F6151" s="76"/>
      <c r="G6151" s="94"/>
      <c r="H6151" s="97"/>
      <c r="I6151" s="77">
        <f t="shared" si="191"/>
        <v>0</v>
      </c>
      <c r="J6151" s="78" t="str">
        <f>IFERROR(IF(E6151="","",VLOOKUP(D6151,Saldo!$P$8:$Q$1009,2,FALSE)),"")</f>
        <v/>
      </c>
      <c r="K6151" s="76"/>
      <c r="L6151" s="74" t="str">
        <f t="shared" si="190"/>
        <v/>
      </c>
    </row>
    <row r="6152" spans="1:12" ht="18.95" customHeight="1" x14ac:dyDescent="0.25">
      <c r="A6152" s="52"/>
      <c r="C6152" s="185"/>
      <c r="D6152" s="76"/>
      <c r="E6152" s="76" t="str">
        <f>IF(D6152="","",IFERROR(VLOOKUP(D6152,Cadastro!$C$9:$D$1009,2,FALSE),"NOT FOUND"))</f>
        <v/>
      </c>
      <c r="F6152" s="76"/>
      <c r="G6152" s="94"/>
      <c r="H6152" s="97"/>
      <c r="I6152" s="77">
        <f t="shared" si="191"/>
        <v>0</v>
      </c>
      <c r="J6152" s="78" t="str">
        <f>IFERROR(IF(E6152="","",VLOOKUP(D6152,Saldo!$P$8:$Q$1009,2,FALSE)),"")</f>
        <v/>
      </c>
      <c r="K6152" s="76"/>
      <c r="L6152" s="74" t="str">
        <f t="shared" si="190"/>
        <v/>
      </c>
    </row>
    <row r="6153" spans="1:12" ht="18.95" customHeight="1" x14ac:dyDescent="0.25">
      <c r="A6153" s="52"/>
      <c r="C6153" s="185"/>
      <c r="D6153" s="76"/>
      <c r="E6153" s="76" t="str">
        <f>IF(D6153="","",IFERROR(VLOOKUP(D6153,Cadastro!$C$9:$D$1009,2,FALSE),"NOT FOUND"))</f>
        <v/>
      </c>
      <c r="F6153" s="76"/>
      <c r="G6153" s="94"/>
      <c r="H6153" s="97"/>
      <c r="I6153" s="77">
        <f t="shared" si="191"/>
        <v>0</v>
      </c>
      <c r="J6153" s="78" t="str">
        <f>IFERROR(IF(E6153="","",VLOOKUP(D6153,Saldo!$P$8:$Q$1009,2,FALSE)),"")</f>
        <v/>
      </c>
      <c r="K6153" s="76"/>
      <c r="L6153" s="74" t="str">
        <f t="shared" ref="L6153:L6216" si="192">IF(C6153="","",MONTH(C6153))</f>
        <v/>
      </c>
    </row>
    <row r="6154" spans="1:12" ht="18.95" customHeight="1" x14ac:dyDescent="0.25">
      <c r="A6154" s="52"/>
      <c r="C6154" s="185"/>
      <c r="D6154" s="76"/>
      <c r="E6154" s="76" t="str">
        <f>IF(D6154="","",IFERROR(VLOOKUP(D6154,Cadastro!$C$9:$D$1009,2,FALSE),"NOT FOUND"))</f>
        <v/>
      </c>
      <c r="F6154" s="76"/>
      <c r="G6154" s="94"/>
      <c r="H6154" s="97"/>
      <c r="I6154" s="77">
        <f t="shared" ref="I6154:I6217" si="193">IFERROR(G6154*H6154,"Check if QTY and Value are both valid")</f>
        <v>0</v>
      </c>
      <c r="J6154" s="78" t="str">
        <f>IFERROR(IF(E6154="","",VLOOKUP(D6154,Saldo!$P$8:$Q$1009,2,FALSE)),"")</f>
        <v/>
      </c>
      <c r="K6154" s="76"/>
      <c r="L6154" s="74" t="str">
        <f t="shared" si="192"/>
        <v/>
      </c>
    </row>
    <row r="6155" spans="1:12" ht="18.95" customHeight="1" x14ac:dyDescent="0.25">
      <c r="A6155" s="52"/>
      <c r="C6155" s="185"/>
      <c r="D6155" s="76"/>
      <c r="E6155" s="76" t="str">
        <f>IF(D6155="","",IFERROR(VLOOKUP(D6155,Cadastro!$C$9:$D$1009,2,FALSE),"NOT FOUND"))</f>
        <v/>
      </c>
      <c r="F6155" s="76"/>
      <c r="G6155" s="94"/>
      <c r="H6155" s="97"/>
      <c r="I6155" s="77">
        <f t="shared" si="193"/>
        <v>0</v>
      </c>
      <c r="J6155" s="78" t="str">
        <f>IFERROR(IF(E6155="","",VLOOKUP(D6155,Saldo!$P$8:$Q$1009,2,FALSE)),"")</f>
        <v/>
      </c>
      <c r="K6155" s="76"/>
      <c r="L6155" s="74" t="str">
        <f t="shared" si="192"/>
        <v/>
      </c>
    </row>
    <row r="6156" spans="1:12" ht="18.95" customHeight="1" x14ac:dyDescent="0.25">
      <c r="A6156" s="52"/>
      <c r="C6156" s="185"/>
      <c r="D6156" s="76"/>
      <c r="E6156" s="76" t="str">
        <f>IF(D6156="","",IFERROR(VLOOKUP(D6156,Cadastro!$C$9:$D$1009,2,FALSE),"NOT FOUND"))</f>
        <v/>
      </c>
      <c r="F6156" s="76"/>
      <c r="G6156" s="94"/>
      <c r="H6156" s="97"/>
      <c r="I6156" s="77">
        <f t="shared" si="193"/>
        <v>0</v>
      </c>
      <c r="J6156" s="78" t="str">
        <f>IFERROR(IF(E6156="","",VLOOKUP(D6156,Saldo!$P$8:$Q$1009,2,FALSE)),"")</f>
        <v/>
      </c>
      <c r="K6156" s="76"/>
      <c r="L6156" s="74" t="str">
        <f t="shared" si="192"/>
        <v/>
      </c>
    </row>
    <row r="6157" spans="1:12" ht="18.95" customHeight="1" x14ac:dyDescent="0.25">
      <c r="A6157" s="52"/>
      <c r="C6157" s="185"/>
      <c r="D6157" s="76"/>
      <c r="E6157" s="76" t="str">
        <f>IF(D6157="","",IFERROR(VLOOKUP(D6157,Cadastro!$C$9:$D$1009,2,FALSE),"NOT FOUND"))</f>
        <v/>
      </c>
      <c r="F6157" s="76"/>
      <c r="G6157" s="94"/>
      <c r="H6157" s="97"/>
      <c r="I6157" s="77">
        <f t="shared" si="193"/>
        <v>0</v>
      </c>
      <c r="J6157" s="78" t="str">
        <f>IFERROR(IF(E6157="","",VLOOKUP(D6157,Saldo!$P$8:$Q$1009,2,FALSE)),"")</f>
        <v/>
      </c>
      <c r="K6157" s="76"/>
      <c r="L6157" s="74" t="str">
        <f t="shared" si="192"/>
        <v/>
      </c>
    </row>
    <row r="6158" spans="1:12" ht="18.95" customHeight="1" x14ac:dyDescent="0.25">
      <c r="A6158" s="52"/>
      <c r="C6158" s="185"/>
      <c r="D6158" s="76"/>
      <c r="E6158" s="76" t="str">
        <f>IF(D6158="","",IFERROR(VLOOKUP(D6158,Cadastro!$C$9:$D$1009,2,FALSE),"NOT FOUND"))</f>
        <v/>
      </c>
      <c r="F6158" s="76"/>
      <c r="G6158" s="94"/>
      <c r="H6158" s="97"/>
      <c r="I6158" s="77">
        <f t="shared" si="193"/>
        <v>0</v>
      </c>
      <c r="J6158" s="78" t="str">
        <f>IFERROR(IF(E6158="","",VLOOKUP(D6158,Saldo!$P$8:$Q$1009,2,FALSE)),"")</f>
        <v/>
      </c>
      <c r="K6158" s="76"/>
      <c r="L6158" s="74" t="str">
        <f t="shared" si="192"/>
        <v/>
      </c>
    </row>
    <row r="6159" spans="1:12" ht="18.95" customHeight="1" x14ac:dyDescent="0.25">
      <c r="A6159" s="52"/>
      <c r="C6159" s="185"/>
      <c r="D6159" s="76"/>
      <c r="E6159" s="76" t="str">
        <f>IF(D6159="","",IFERROR(VLOOKUP(D6159,Cadastro!$C$9:$D$1009,2,FALSE),"NOT FOUND"))</f>
        <v/>
      </c>
      <c r="F6159" s="76"/>
      <c r="G6159" s="94"/>
      <c r="H6159" s="97"/>
      <c r="I6159" s="77">
        <f t="shared" si="193"/>
        <v>0</v>
      </c>
      <c r="J6159" s="78" t="str">
        <f>IFERROR(IF(E6159="","",VLOOKUP(D6159,Saldo!$P$8:$Q$1009,2,FALSE)),"")</f>
        <v/>
      </c>
      <c r="K6159" s="76"/>
      <c r="L6159" s="74" t="str">
        <f t="shared" si="192"/>
        <v/>
      </c>
    </row>
    <row r="6160" spans="1:12" ht="18.95" customHeight="1" x14ac:dyDescent="0.25">
      <c r="A6160" s="52"/>
      <c r="C6160" s="185"/>
      <c r="D6160" s="76"/>
      <c r="E6160" s="76" t="str">
        <f>IF(D6160="","",IFERROR(VLOOKUP(D6160,Cadastro!$C$9:$D$1009,2,FALSE),"NOT FOUND"))</f>
        <v/>
      </c>
      <c r="F6160" s="76"/>
      <c r="G6160" s="94"/>
      <c r="H6160" s="97"/>
      <c r="I6160" s="77">
        <f t="shared" si="193"/>
        <v>0</v>
      </c>
      <c r="J6160" s="78" t="str">
        <f>IFERROR(IF(E6160="","",VLOOKUP(D6160,Saldo!$P$8:$Q$1009,2,FALSE)),"")</f>
        <v/>
      </c>
      <c r="K6160" s="76"/>
      <c r="L6160" s="74" t="str">
        <f t="shared" si="192"/>
        <v/>
      </c>
    </row>
    <row r="6161" spans="1:12" ht="18.95" customHeight="1" x14ac:dyDescent="0.25">
      <c r="A6161" s="52"/>
      <c r="C6161" s="185"/>
      <c r="D6161" s="76"/>
      <c r="E6161" s="76" t="str">
        <f>IF(D6161="","",IFERROR(VLOOKUP(D6161,Cadastro!$C$9:$D$1009,2,FALSE),"NOT FOUND"))</f>
        <v/>
      </c>
      <c r="F6161" s="76"/>
      <c r="G6161" s="94"/>
      <c r="H6161" s="97"/>
      <c r="I6161" s="77">
        <f t="shared" si="193"/>
        <v>0</v>
      </c>
      <c r="J6161" s="78" t="str">
        <f>IFERROR(IF(E6161="","",VLOOKUP(D6161,Saldo!$P$8:$Q$1009,2,FALSE)),"")</f>
        <v/>
      </c>
      <c r="K6161" s="76"/>
      <c r="L6161" s="74" t="str">
        <f t="shared" si="192"/>
        <v/>
      </c>
    </row>
    <row r="6162" spans="1:12" ht="18.95" customHeight="1" x14ac:dyDescent="0.25">
      <c r="A6162" s="52"/>
      <c r="C6162" s="185"/>
      <c r="D6162" s="76"/>
      <c r="E6162" s="76" t="str">
        <f>IF(D6162="","",IFERROR(VLOOKUP(D6162,Cadastro!$C$9:$D$1009,2,FALSE),"NOT FOUND"))</f>
        <v/>
      </c>
      <c r="F6162" s="76"/>
      <c r="G6162" s="94"/>
      <c r="H6162" s="97"/>
      <c r="I6162" s="77">
        <f t="shared" si="193"/>
        <v>0</v>
      </c>
      <c r="J6162" s="78" t="str">
        <f>IFERROR(IF(E6162="","",VLOOKUP(D6162,Saldo!$P$8:$Q$1009,2,FALSE)),"")</f>
        <v/>
      </c>
      <c r="K6162" s="76"/>
      <c r="L6162" s="74" t="str">
        <f t="shared" si="192"/>
        <v/>
      </c>
    </row>
    <row r="6163" spans="1:12" ht="18.95" customHeight="1" x14ac:dyDescent="0.25">
      <c r="A6163" s="52"/>
      <c r="C6163" s="185"/>
      <c r="D6163" s="76"/>
      <c r="E6163" s="76" t="str">
        <f>IF(D6163="","",IFERROR(VLOOKUP(D6163,Cadastro!$C$9:$D$1009,2,FALSE),"NOT FOUND"))</f>
        <v/>
      </c>
      <c r="F6163" s="76"/>
      <c r="G6163" s="94"/>
      <c r="H6163" s="97"/>
      <c r="I6163" s="77">
        <f t="shared" si="193"/>
        <v>0</v>
      </c>
      <c r="J6163" s="78" t="str">
        <f>IFERROR(IF(E6163="","",VLOOKUP(D6163,Saldo!$P$8:$Q$1009,2,FALSE)),"")</f>
        <v/>
      </c>
      <c r="K6163" s="76"/>
      <c r="L6163" s="74" t="str">
        <f t="shared" si="192"/>
        <v/>
      </c>
    </row>
    <row r="6164" spans="1:12" ht="18.95" customHeight="1" x14ac:dyDescent="0.25">
      <c r="A6164" s="52"/>
      <c r="C6164" s="185"/>
      <c r="D6164" s="76"/>
      <c r="E6164" s="76" t="str">
        <f>IF(D6164="","",IFERROR(VLOOKUP(D6164,Cadastro!$C$9:$D$1009,2,FALSE),"NOT FOUND"))</f>
        <v/>
      </c>
      <c r="F6164" s="76"/>
      <c r="G6164" s="94"/>
      <c r="H6164" s="97"/>
      <c r="I6164" s="77">
        <f t="shared" si="193"/>
        <v>0</v>
      </c>
      <c r="J6164" s="78" t="str">
        <f>IFERROR(IF(E6164="","",VLOOKUP(D6164,Saldo!$P$8:$Q$1009,2,FALSE)),"")</f>
        <v/>
      </c>
      <c r="K6164" s="76"/>
      <c r="L6164" s="74" t="str">
        <f t="shared" si="192"/>
        <v/>
      </c>
    </row>
    <row r="6165" spans="1:12" ht="18.95" customHeight="1" x14ac:dyDescent="0.25">
      <c r="A6165" s="52"/>
      <c r="C6165" s="185"/>
      <c r="D6165" s="76"/>
      <c r="E6165" s="76" t="str">
        <f>IF(D6165="","",IFERROR(VLOOKUP(D6165,Cadastro!$C$9:$D$1009,2,FALSE),"NOT FOUND"))</f>
        <v/>
      </c>
      <c r="F6165" s="76"/>
      <c r="G6165" s="94"/>
      <c r="H6165" s="97"/>
      <c r="I6165" s="77">
        <f t="shared" si="193"/>
        <v>0</v>
      </c>
      <c r="J6165" s="78" t="str">
        <f>IFERROR(IF(E6165="","",VLOOKUP(D6165,Saldo!$P$8:$Q$1009,2,FALSE)),"")</f>
        <v/>
      </c>
      <c r="K6165" s="76"/>
      <c r="L6165" s="74" t="str">
        <f t="shared" si="192"/>
        <v/>
      </c>
    </row>
    <row r="6166" spans="1:12" ht="18.95" customHeight="1" x14ac:dyDescent="0.25">
      <c r="A6166" s="52"/>
      <c r="C6166" s="185"/>
      <c r="D6166" s="76"/>
      <c r="E6166" s="76" t="str">
        <f>IF(D6166="","",IFERROR(VLOOKUP(D6166,Cadastro!$C$9:$D$1009,2,FALSE),"NOT FOUND"))</f>
        <v/>
      </c>
      <c r="F6166" s="76"/>
      <c r="G6166" s="94"/>
      <c r="H6166" s="97"/>
      <c r="I6166" s="77">
        <f t="shared" si="193"/>
        <v>0</v>
      </c>
      <c r="J6166" s="78" t="str">
        <f>IFERROR(IF(E6166="","",VLOOKUP(D6166,Saldo!$P$8:$Q$1009,2,FALSE)),"")</f>
        <v/>
      </c>
      <c r="K6166" s="76"/>
      <c r="L6166" s="74" t="str">
        <f t="shared" si="192"/>
        <v/>
      </c>
    </row>
    <row r="6167" spans="1:12" ht="18.95" customHeight="1" x14ac:dyDescent="0.25">
      <c r="A6167" s="52"/>
      <c r="C6167" s="185"/>
      <c r="D6167" s="76"/>
      <c r="E6167" s="76" t="str">
        <f>IF(D6167="","",IFERROR(VLOOKUP(D6167,Cadastro!$C$9:$D$1009,2,FALSE),"NOT FOUND"))</f>
        <v/>
      </c>
      <c r="F6167" s="76"/>
      <c r="G6167" s="94"/>
      <c r="H6167" s="97"/>
      <c r="I6167" s="77">
        <f t="shared" si="193"/>
        <v>0</v>
      </c>
      <c r="J6167" s="78" t="str">
        <f>IFERROR(IF(E6167="","",VLOOKUP(D6167,Saldo!$P$8:$Q$1009,2,FALSE)),"")</f>
        <v/>
      </c>
      <c r="K6167" s="76"/>
      <c r="L6167" s="74" t="str">
        <f t="shared" si="192"/>
        <v/>
      </c>
    </row>
    <row r="6168" spans="1:12" ht="18.95" customHeight="1" x14ac:dyDescent="0.25">
      <c r="A6168" s="52"/>
      <c r="C6168" s="185"/>
      <c r="D6168" s="76"/>
      <c r="E6168" s="76" t="str">
        <f>IF(D6168="","",IFERROR(VLOOKUP(D6168,Cadastro!$C$9:$D$1009,2,FALSE),"NOT FOUND"))</f>
        <v/>
      </c>
      <c r="F6168" s="76"/>
      <c r="G6168" s="94"/>
      <c r="H6168" s="97"/>
      <c r="I6168" s="77">
        <f t="shared" si="193"/>
        <v>0</v>
      </c>
      <c r="J6168" s="78" t="str">
        <f>IFERROR(IF(E6168="","",VLOOKUP(D6168,Saldo!$P$8:$Q$1009,2,FALSE)),"")</f>
        <v/>
      </c>
      <c r="K6168" s="76"/>
      <c r="L6168" s="74" t="str">
        <f t="shared" si="192"/>
        <v/>
      </c>
    </row>
    <row r="6169" spans="1:12" ht="18.95" customHeight="1" x14ac:dyDescent="0.25">
      <c r="A6169" s="52"/>
      <c r="C6169" s="185"/>
      <c r="D6169" s="76"/>
      <c r="E6169" s="76" t="str">
        <f>IF(D6169="","",IFERROR(VLOOKUP(D6169,Cadastro!$C$9:$D$1009,2,FALSE),"NOT FOUND"))</f>
        <v/>
      </c>
      <c r="F6169" s="76"/>
      <c r="G6169" s="94"/>
      <c r="H6169" s="97"/>
      <c r="I6169" s="77">
        <f t="shared" si="193"/>
        <v>0</v>
      </c>
      <c r="J6169" s="78" t="str">
        <f>IFERROR(IF(E6169="","",VLOOKUP(D6169,Saldo!$P$8:$Q$1009,2,FALSE)),"")</f>
        <v/>
      </c>
      <c r="K6169" s="76"/>
      <c r="L6169" s="74" t="str">
        <f t="shared" si="192"/>
        <v/>
      </c>
    </row>
    <row r="6170" spans="1:12" ht="18.95" customHeight="1" x14ac:dyDescent="0.25">
      <c r="A6170" s="52"/>
      <c r="C6170" s="185"/>
      <c r="D6170" s="76"/>
      <c r="E6170" s="76" t="str">
        <f>IF(D6170="","",IFERROR(VLOOKUP(D6170,Cadastro!$C$9:$D$1009,2,FALSE),"NOT FOUND"))</f>
        <v/>
      </c>
      <c r="F6170" s="76"/>
      <c r="G6170" s="94"/>
      <c r="H6170" s="97"/>
      <c r="I6170" s="77">
        <f t="shared" si="193"/>
        <v>0</v>
      </c>
      <c r="J6170" s="78" t="str">
        <f>IFERROR(IF(E6170="","",VLOOKUP(D6170,Saldo!$P$8:$Q$1009,2,FALSE)),"")</f>
        <v/>
      </c>
      <c r="K6170" s="76"/>
      <c r="L6170" s="74" t="str">
        <f t="shared" si="192"/>
        <v/>
      </c>
    </row>
    <row r="6171" spans="1:12" ht="18.95" customHeight="1" x14ac:dyDescent="0.25">
      <c r="A6171" s="52"/>
      <c r="C6171" s="185"/>
      <c r="D6171" s="76"/>
      <c r="E6171" s="76" t="str">
        <f>IF(D6171="","",IFERROR(VLOOKUP(D6171,Cadastro!$C$9:$D$1009,2,FALSE),"NOT FOUND"))</f>
        <v/>
      </c>
      <c r="F6171" s="76"/>
      <c r="G6171" s="94"/>
      <c r="H6171" s="97"/>
      <c r="I6171" s="77">
        <f t="shared" si="193"/>
        <v>0</v>
      </c>
      <c r="J6171" s="78" t="str">
        <f>IFERROR(IF(E6171="","",VLOOKUP(D6171,Saldo!$P$8:$Q$1009,2,FALSE)),"")</f>
        <v/>
      </c>
      <c r="K6171" s="76"/>
      <c r="L6171" s="74" t="str">
        <f t="shared" si="192"/>
        <v/>
      </c>
    </row>
    <row r="6172" spans="1:12" ht="18.95" customHeight="1" x14ac:dyDescent="0.25">
      <c r="A6172" s="52"/>
      <c r="C6172" s="185"/>
      <c r="D6172" s="76"/>
      <c r="E6172" s="76" t="str">
        <f>IF(D6172="","",IFERROR(VLOOKUP(D6172,Cadastro!$C$9:$D$1009,2,FALSE),"NOT FOUND"))</f>
        <v/>
      </c>
      <c r="F6172" s="76"/>
      <c r="G6172" s="94"/>
      <c r="H6172" s="97"/>
      <c r="I6172" s="77">
        <f t="shared" si="193"/>
        <v>0</v>
      </c>
      <c r="J6172" s="78" t="str">
        <f>IFERROR(IF(E6172="","",VLOOKUP(D6172,Saldo!$P$8:$Q$1009,2,FALSE)),"")</f>
        <v/>
      </c>
      <c r="K6172" s="76"/>
      <c r="L6172" s="74" t="str">
        <f t="shared" si="192"/>
        <v/>
      </c>
    </row>
    <row r="6173" spans="1:12" ht="18.95" customHeight="1" x14ac:dyDescent="0.25">
      <c r="A6173" s="52"/>
      <c r="C6173" s="185"/>
      <c r="D6173" s="76"/>
      <c r="E6173" s="76" t="str">
        <f>IF(D6173="","",IFERROR(VLOOKUP(D6173,Cadastro!$C$9:$D$1009,2,FALSE),"NOT FOUND"))</f>
        <v/>
      </c>
      <c r="F6173" s="76"/>
      <c r="G6173" s="94"/>
      <c r="H6173" s="97"/>
      <c r="I6173" s="77">
        <f t="shared" si="193"/>
        <v>0</v>
      </c>
      <c r="J6173" s="78" t="str">
        <f>IFERROR(IF(E6173="","",VLOOKUP(D6173,Saldo!$P$8:$Q$1009,2,FALSE)),"")</f>
        <v/>
      </c>
      <c r="K6173" s="76"/>
      <c r="L6173" s="74" t="str">
        <f t="shared" si="192"/>
        <v/>
      </c>
    </row>
    <row r="6174" spans="1:12" ht="18.95" customHeight="1" x14ac:dyDescent="0.25">
      <c r="A6174" s="52"/>
      <c r="C6174" s="185"/>
      <c r="D6174" s="76"/>
      <c r="E6174" s="76" t="str">
        <f>IF(D6174="","",IFERROR(VLOOKUP(D6174,Cadastro!$C$9:$D$1009,2,FALSE),"NOT FOUND"))</f>
        <v/>
      </c>
      <c r="F6174" s="76"/>
      <c r="G6174" s="94"/>
      <c r="H6174" s="97"/>
      <c r="I6174" s="77">
        <f t="shared" si="193"/>
        <v>0</v>
      </c>
      <c r="J6174" s="78" t="str">
        <f>IFERROR(IF(E6174="","",VLOOKUP(D6174,Saldo!$P$8:$Q$1009,2,FALSE)),"")</f>
        <v/>
      </c>
      <c r="K6174" s="76"/>
      <c r="L6174" s="74" t="str">
        <f t="shared" si="192"/>
        <v/>
      </c>
    </row>
    <row r="6175" spans="1:12" ht="18.95" customHeight="1" x14ac:dyDescent="0.25">
      <c r="A6175" s="52"/>
      <c r="C6175" s="185"/>
      <c r="D6175" s="76"/>
      <c r="E6175" s="76" t="str">
        <f>IF(D6175="","",IFERROR(VLOOKUP(D6175,Cadastro!$C$9:$D$1009,2,FALSE),"NOT FOUND"))</f>
        <v/>
      </c>
      <c r="F6175" s="76"/>
      <c r="G6175" s="94"/>
      <c r="H6175" s="97"/>
      <c r="I6175" s="77">
        <f t="shared" si="193"/>
        <v>0</v>
      </c>
      <c r="J6175" s="78" t="str">
        <f>IFERROR(IF(E6175="","",VLOOKUP(D6175,Saldo!$P$8:$Q$1009,2,FALSE)),"")</f>
        <v/>
      </c>
      <c r="K6175" s="76"/>
      <c r="L6175" s="74" t="str">
        <f t="shared" si="192"/>
        <v/>
      </c>
    </row>
    <row r="6176" spans="1:12" ht="18.95" customHeight="1" x14ac:dyDescent="0.25">
      <c r="A6176" s="52"/>
      <c r="C6176" s="185"/>
      <c r="D6176" s="76"/>
      <c r="E6176" s="76" t="str">
        <f>IF(D6176="","",IFERROR(VLOOKUP(D6176,Cadastro!$C$9:$D$1009,2,FALSE),"NOT FOUND"))</f>
        <v/>
      </c>
      <c r="F6176" s="76"/>
      <c r="G6176" s="94"/>
      <c r="H6176" s="97"/>
      <c r="I6176" s="77">
        <f t="shared" si="193"/>
        <v>0</v>
      </c>
      <c r="J6176" s="78" t="str">
        <f>IFERROR(IF(E6176="","",VLOOKUP(D6176,Saldo!$P$8:$Q$1009,2,FALSE)),"")</f>
        <v/>
      </c>
      <c r="K6176" s="76"/>
      <c r="L6176" s="74" t="str">
        <f t="shared" si="192"/>
        <v/>
      </c>
    </row>
    <row r="6177" spans="1:12" ht="18.95" customHeight="1" x14ac:dyDescent="0.25">
      <c r="A6177" s="52"/>
      <c r="C6177" s="185"/>
      <c r="D6177" s="76"/>
      <c r="E6177" s="76" t="str">
        <f>IF(D6177="","",IFERROR(VLOOKUP(D6177,Cadastro!$C$9:$D$1009,2,FALSE),"NOT FOUND"))</f>
        <v/>
      </c>
      <c r="F6177" s="76"/>
      <c r="G6177" s="94"/>
      <c r="H6177" s="97"/>
      <c r="I6177" s="77">
        <f t="shared" si="193"/>
        <v>0</v>
      </c>
      <c r="J6177" s="78" t="str">
        <f>IFERROR(IF(E6177="","",VLOOKUP(D6177,Saldo!$P$8:$Q$1009,2,FALSE)),"")</f>
        <v/>
      </c>
      <c r="K6177" s="76"/>
      <c r="L6177" s="74" t="str">
        <f t="shared" si="192"/>
        <v/>
      </c>
    </row>
    <row r="6178" spans="1:12" ht="18.95" customHeight="1" x14ac:dyDescent="0.25">
      <c r="A6178" s="52"/>
      <c r="C6178" s="185"/>
      <c r="D6178" s="76"/>
      <c r="E6178" s="76" t="str">
        <f>IF(D6178="","",IFERROR(VLOOKUP(D6178,Cadastro!$C$9:$D$1009,2,FALSE),"NOT FOUND"))</f>
        <v/>
      </c>
      <c r="F6178" s="76"/>
      <c r="G6178" s="94"/>
      <c r="H6178" s="97"/>
      <c r="I6178" s="77">
        <f t="shared" si="193"/>
        <v>0</v>
      </c>
      <c r="J6178" s="78" t="str">
        <f>IFERROR(IF(E6178="","",VLOOKUP(D6178,Saldo!$P$8:$Q$1009,2,FALSE)),"")</f>
        <v/>
      </c>
      <c r="K6178" s="76"/>
      <c r="L6178" s="74" t="str">
        <f t="shared" si="192"/>
        <v/>
      </c>
    </row>
    <row r="6179" spans="1:12" ht="18.95" customHeight="1" x14ac:dyDescent="0.25">
      <c r="A6179" s="52"/>
      <c r="C6179" s="185"/>
      <c r="D6179" s="76"/>
      <c r="E6179" s="76" t="str">
        <f>IF(D6179="","",IFERROR(VLOOKUP(D6179,Cadastro!$C$9:$D$1009,2,FALSE),"NOT FOUND"))</f>
        <v/>
      </c>
      <c r="F6179" s="76"/>
      <c r="G6179" s="94"/>
      <c r="H6179" s="97"/>
      <c r="I6179" s="77">
        <f t="shared" si="193"/>
        <v>0</v>
      </c>
      <c r="J6179" s="78" t="str">
        <f>IFERROR(IF(E6179="","",VLOOKUP(D6179,Saldo!$P$8:$Q$1009,2,FALSE)),"")</f>
        <v/>
      </c>
      <c r="K6179" s="76"/>
      <c r="L6179" s="74" t="str">
        <f t="shared" si="192"/>
        <v/>
      </c>
    </row>
    <row r="6180" spans="1:12" ht="18.95" customHeight="1" x14ac:dyDescent="0.25">
      <c r="A6180" s="52"/>
      <c r="C6180" s="185"/>
      <c r="D6180" s="76"/>
      <c r="E6180" s="76" t="str">
        <f>IF(D6180="","",IFERROR(VLOOKUP(D6180,Cadastro!$C$9:$D$1009,2,FALSE),"NOT FOUND"))</f>
        <v/>
      </c>
      <c r="F6180" s="76"/>
      <c r="G6180" s="94"/>
      <c r="H6180" s="97"/>
      <c r="I6180" s="77">
        <f t="shared" si="193"/>
        <v>0</v>
      </c>
      <c r="J6180" s="78" t="str">
        <f>IFERROR(IF(E6180="","",VLOOKUP(D6180,Saldo!$P$8:$Q$1009,2,FALSE)),"")</f>
        <v/>
      </c>
      <c r="K6180" s="76"/>
      <c r="L6180" s="74" t="str">
        <f t="shared" si="192"/>
        <v/>
      </c>
    </row>
    <row r="6181" spans="1:12" ht="18.95" customHeight="1" x14ac:dyDescent="0.25">
      <c r="A6181" s="52"/>
      <c r="C6181" s="185"/>
      <c r="D6181" s="76"/>
      <c r="E6181" s="76" t="str">
        <f>IF(D6181="","",IFERROR(VLOOKUP(D6181,Cadastro!$C$9:$D$1009,2,FALSE),"NOT FOUND"))</f>
        <v/>
      </c>
      <c r="F6181" s="76"/>
      <c r="G6181" s="94"/>
      <c r="H6181" s="97"/>
      <c r="I6181" s="77">
        <f t="shared" si="193"/>
        <v>0</v>
      </c>
      <c r="J6181" s="78" t="str">
        <f>IFERROR(IF(E6181="","",VLOOKUP(D6181,Saldo!$P$8:$Q$1009,2,FALSE)),"")</f>
        <v/>
      </c>
      <c r="K6181" s="76"/>
      <c r="L6181" s="74" t="str">
        <f t="shared" si="192"/>
        <v/>
      </c>
    </row>
    <row r="6182" spans="1:12" ht="18.95" customHeight="1" x14ac:dyDescent="0.25">
      <c r="A6182" s="52"/>
      <c r="C6182" s="185"/>
      <c r="D6182" s="76"/>
      <c r="E6182" s="76" t="str">
        <f>IF(D6182="","",IFERROR(VLOOKUP(D6182,Cadastro!$C$9:$D$1009,2,FALSE),"NOT FOUND"))</f>
        <v/>
      </c>
      <c r="F6182" s="76"/>
      <c r="G6182" s="94"/>
      <c r="H6182" s="97"/>
      <c r="I6182" s="77">
        <f t="shared" si="193"/>
        <v>0</v>
      </c>
      <c r="J6182" s="78" t="str">
        <f>IFERROR(IF(E6182="","",VLOOKUP(D6182,Saldo!$P$8:$Q$1009,2,FALSE)),"")</f>
        <v/>
      </c>
      <c r="K6182" s="76"/>
      <c r="L6182" s="74" t="str">
        <f t="shared" si="192"/>
        <v/>
      </c>
    </row>
    <row r="6183" spans="1:12" ht="18.95" customHeight="1" x14ac:dyDescent="0.25">
      <c r="A6183" s="52"/>
      <c r="C6183" s="185"/>
      <c r="D6183" s="76"/>
      <c r="E6183" s="76" t="str">
        <f>IF(D6183="","",IFERROR(VLOOKUP(D6183,Cadastro!$C$9:$D$1009,2,FALSE),"NOT FOUND"))</f>
        <v/>
      </c>
      <c r="F6183" s="76"/>
      <c r="G6183" s="94"/>
      <c r="H6183" s="97"/>
      <c r="I6183" s="77">
        <f t="shared" si="193"/>
        <v>0</v>
      </c>
      <c r="J6183" s="78" t="str">
        <f>IFERROR(IF(E6183="","",VLOOKUP(D6183,Saldo!$P$8:$Q$1009,2,FALSE)),"")</f>
        <v/>
      </c>
      <c r="K6183" s="76"/>
      <c r="L6183" s="74" t="str">
        <f t="shared" si="192"/>
        <v/>
      </c>
    </row>
    <row r="6184" spans="1:12" ht="18.95" customHeight="1" x14ac:dyDescent="0.25">
      <c r="A6184" s="52"/>
      <c r="C6184" s="185"/>
      <c r="D6184" s="76"/>
      <c r="E6184" s="76" t="str">
        <f>IF(D6184="","",IFERROR(VLOOKUP(D6184,Cadastro!$C$9:$D$1009,2,FALSE),"NOT FOUND"))</f>
        <v/>
      </c>
      <c r="F6184" s="76"/>
      <c r="G6184" s="94"/>
      <c r="H6184" s="97"/>
      <c r="I6184" s="77">
        <f t="shared" si="193"/>
        <v>0</v>
      </c>
      <c r="J6184" s="78" t="str">
        <f>IFERROR(IF(E6184="","",VLOOKUP(D6184,Saldo!$P$8:$Q$1009,2,FALSE)),"")</f>
        <v/>
      </c>
      <c r="K6184" s="76"/>
      <c r="L6184" s="74" t="str">
        <f t="shared" si="192"/>
        <v/>
      </c>
    </row>
    <row r="6185" spans="1:12" ht="18.95" customHeight="1" x14ac:dyDescent="0.25">
      <c r="A6185" s="52"/>
      <c r="C6185" s="185"/>
      <c r="D6185" s="76"/>
      <c r="E6185" s="76" t="str">
        <f>IF(D6185="","",IFERROR(VLOOKUP(D6185,Cadastro!$C$9:$D$1009,2,FALSE),"NOT FOUND"))</f>
        <v/>
      </c>
      <c r="F6185" s="76"/>
      <c r="G6185" s="94"/>
      <c r="H6185" s="97"/>
      <c r="I6185" s="77">
        <f t="shared" si="193"/>
        <v>0</v>
      </c>
      <c r="J6185" s="78" t="str">
        <f>IFERROR(IF(E6185="","",VLOOKUP(D6185,Saldo!$P$8:$Q$1009,2,FALSE)),"")</f>
        <v/>
      </c>
      <c r="K6185" s="76"/>
      <c r="L6185" s="74" t="str">
        <f t="shared" si="192"/>
        <v/>
      </c>
    </row>
    <row r="6186" spans="1:12" ht="18.95" customHeight="1" x14ac:dyDescent="0.25">
      <c r="A6186" s="52"/>
      <c r="C6186" s="185"/>
      <c r="D6186" s="76"/>
      <c r="E6186" s="76" t="str">
        <f>IF(D6186="","",IFERROR(VLOOKUP(D6186,Cadastro!$C$9:$D$1009,2,FALSE),"NOT FOUND"))</f>
        <v/>
      </c>
      <c r="F6186" s="76"/>
      <c r="G6186" s="94"/>
      <c r="H6186" s="97"/>
      <c r="I6186" s="77">
        <f t="shared" si="193"/>
        <v>0</v>
      </c>
      <c r="J6186" s="78" t="str">
        <f>IFERROR(IF(E6186="","",VLOOKUP(D6186,Saldo!$P$8:$Q$1009,2,FALSE)),"")</f>
        <v/>
      </c>
      <c r="K6186" s="76"/>
      <c r="L6186" s="74" t="str">
        <f t="shared" si="192"/>
        <v/>
      </c>
    </row>
    <row r="6187" spans="1:12" ht="18.95" customHeight="1" x14ac:dyDescent="0.25">
      <c r="A6187" s="52"/>
      <c r="C6187" s="185"/>
      <c r="D6187" s="76"/>
      <c r="E6187" s="76" t="str">
        <f>IF(D6187="","",IFERROR(VLOOKUP(D6187,Cadastro!$C$9:$D$1009,2,FALSE),"NOT FOUND"))</f>
        <v/>
      </c>
      <c r="F6187" s="76"/>
      <c r="G6187" s="94"/>
      <c r="H6187" s="97"/>
      <c r="I6187" s="77">
        <f t="shared" si="193"/>
        <v>0</v>
      </c>
      <c r="J6187" s="78" t="str">
        <f>IFERROR(IF(E6187="","",VLOOKUP(D6187,Saldo!$P$8:$Q$1009,2,FALSE)),"")</f>
        <v/>
      </c>
      <c r="K6187" s="76"/>
      <c r="L6187" s="74" t="str">
        <f t="shared" si="192"/>
        <v/>
      </c>
    </row>
    <row r="6188" spans="1:12" ht="18.95" customHeight="1" x14ac:dyDescent="0.25">
      <c r="A6188" s="52"/>
      <c r="C6188" s="185"/>
      <c r="D6188" s="76"/>
      <c r="E6188" s="76" t="str">
        <f>IF(D6188="","",IFERROR(VLOOKUP(D6188,Cadastro!$C$9:$D$1009,2,FALSE),"NOT FOUND"))</f>
        <v/>
      </c>
      <c r="F6188" s="76"/>
      <c r="G6188" s="94"/>
      <c r="H6188" s="97"/>
      <c r="I6188" s="77">
        <f t="shared" si="193"/>
        <v>0</v>
      </c>
      <c r="J6188" s="78" t="str">
        <f>IFERROR(IF(E6188="","",VLOOKUP(D6188,Saldo!$P$8:$Q$1009,2,FALSE)),"")</f>
        <v/>
      </c>
      <c r="K6188" s="76"/>
      <c r="L6188" s="74" t="str">
        <f t="shared" si="192"/>
        <v/>
      </c>
    </row>
    <row r="6189" spans="1:12" ht="18.95" customHeight="1" x14ac:dyDescent="0.25">
      <c r="A6189" s="52"/>
      <c r="C6189" s="185"/>
      <c r="D6189" s="76"/>
      <c r="E6189" s="76" t="str">
        <f>IF(D6189="","",IFERROR(VLOOKUP(D6189,Cadastro!$C$9:$D$1009,2,FALSE),"NOT FOUND"))</f>
        <v/>
      </c>
      <c r="F6189" s="76"/>
      <c r="G6189" s="94"/>
      <c r="H6189" s="97"/>
      <c r="I6189" s="77">
        <f t="shared" si="193"/>
        <v>0</v>
      </c>
      <c r="J6189" s="78" t="str">
        <f>IFERROR(IF(E6189="","",VLOOKUP(D6189,Saldo!$P$8:$Q$1009,2,FALSE)),"")</f>
        <v/>
      </c>
      <c r="K6189" s="76"/>
      <c r="L6189" s="74" t="str">
        <f t="shared" si="192"/>
        <v/>
      </c>
    </row>
    <row r="6190" spans="1:12" ht="18.95" customHeight="1" x14ac:dyDescent="0.25">
      <c r="A6190" s="52"/>
      <c r="C6190" s="185"/>
      <c r="D6190" s="76"/>
      <c r="E6190" s="76" t="str">
        <f>IF(D6190="","",IFERROR(VLOOKUP(D6190,Cadastro!$C$9:$D$1009,2,FALSE),"NOT FOUND"))</f>
        <v/>
      </c>
      <c r="F6190" s="76"/>
      <c r="G6190" s="94"/>
      <c r="H6190" s="97"/>
      <c r="I6190" s="77">
        <f t="shared" si="193"/>
        <v>0</v>
      </c>
      <c r="J6190" s="78" t="str">
        <f>IFERROR(IF(E6190="","",VLOOKUP(D6190,Saldo!$P$8:$Q$1009,2,FALSE)),"")</f>
        <v/>
      </c>
      <c r="K6190" s="76"/>
      <c r="L6190" s="74" t="str">
        <f t="shared" si="192"/>
        <v/>
      </c>
    </row>
    <row r="6191" spans="1:12" ht="18.95" customHeight="1" x14ac:dyDescent="0.25">
      <c r="A6191" s="52"/>
      <c r="C6191" s="185"/>
      <c r="D6191" s="76"/>
      <c r="E6191" s="76" t="str">
        <f>IF(D6191="","",IFERROR(VLOOKUP(D6191,Cadastro!$C$9:$D$1009,2,FALSE),"NOT FOUND"))</f>
        <v/>
      </c>
      <c r="F6191" s="76"/>
      <c r="G6191" s="94"/>
      <c r="H6191" s="97"/>
      <c r="I6191" s="77">
        <f t="shared" si="193"/>
        <v>0</v>
      </c>
      <c r="J6191" s="78" t="str">
        <f>IFERROR(IF(E6191="","",VLOOKUP(D6191,Saldo!$P$8:$Q$1009,2,FALSE)),"")</f>
        <v/>
      </c>
      <c r="K6191" s="76"/>
      <c r="L6191" s="74" t="str">
        <f t="shared" si="192"/>
        <v/>
      </c>
    </row>
    <row r="6192" spans="1:12" ht="18.95" customHeight="1" x14ac:dyDescent="0.25">
      <c r="A6192" s="52"/>
      <c r="C6192" s="185"/>
      <c r="D6192" s="76"/>
      <c r="E6192" s="76" t="str">
        <f>IF(D6192="","",IFERROR(VLOOKUP(D6192,Cadastro!$C$9:$D$1009,2,FALSE),"NOT FOUND"))</f>
        <v/>
      </c>
      <c r="F6192" s="76"/>
      <c r="G6192" s="94"/>
      <c r="H6192" s="97"/>
      <c r="I6192" s="77">
        <f t="shared" si="193"/>
        <v>0</v>
      </c>
      <c r="J6192" s="78" t="str">
        <f>IFERROR(IF(E6192="","",VLOOKUP(D6192,Saldo!$P$8:$Q$1009,2,FALSE)),"")</f>
        <v/>
      </c>
      <c r="K6192" s="76"/>
      <c r="L6192" s="74" t="str">
        <f t="shared" si="192"/>
        <v/>
      </c>
    </row>
    <row r="6193" spans="1:12" ht="18.95" customHeight="1" x14ac:dyDescent="0.25">
      <c r="A6193" s="52"/>
      <c r="C6193" s="185"/>
      <c r="D6193" s="76"/>
      <c r="E6193" s="76" t="str">
        <f>IF(D6193="","",IFERROR(VLOOKUP(D6193,Cadastro!$C$9:$D$1009,2,FALSE),"NOT FOUND"))</f>
        <v/>
      </c>
      <c r="F6193" s="76"/>
      <c r="G6193" s="94"/>
      <c r="H6193" s="97"/>
      <c r="I6193" s="77">
        <f t="shared" si="193"/>
        <v>0</v>
      </c>
      <c r="J6193" s="78" t="str">
        <f>IFERROR(IF(E6193="","",VLOOKUP(D6193,Saldo!$P$8:$Q$1009,2,FALSE)),"")</f>
        <v/>
      </c>
      <c r="K6193" s="76"/>
      <c r="L6193" s="74" t="str">
        <f t="shared" si="192"/>
        <v/>
      </c>
    </row>
    <row r="6194" spans="1:12" ht="18.95" customHeight="1" x14ac:dyDescent="0.25">
      <c r="A6194" s="52"/>
      <c r="C6194" s="185"/>
      <c r="D6194" s="76"/>
      <c r="E6194" s="76" t="str">
        <f>IF(D6194="","",IFERROR(VLOOKUP(D6194,Cadastro!$C$9:$D$1009,2,FALSE),"NOT FOUND"))</f>
        <v/>
      </c>
      <c r="F6194" s="76"/>
      <c r="G6194" s="94"/>
      <c r="H6194" s="97"/>
      <c r="I6194" s="77">
        <f t="shared" si="193"/>
        <v>0</v>
      </c>
      <c r="J6194" s="78" t="str">
        <f>IFERROR(IF(E6194="","",VLOOKUP(D6194,Saldo!$P$8:$Q$1009,2,FALSE)),"")</f>
        <v/>
      </c>
      <c r="K6194" s="76"/>
      <c r="L6194" s="74" t="str">
        <f t="shared" si="192"/>
        <v/>
      </c>
    </row>
    <row r="6195" spans="1:12" ht="18.95" customHeight="1" x14ac:dyDescent="0.25">
      <c r="A6195" s="52"/>
      <c r="C6195" s="185"/>
      <c r="D6195" s="76"/>
      <c r="E6195" s="76" t="str">
        <f>IF(D6195="","",IFERROR(VLOOKUP(D6195,Cadastro!$C$9:$D$1009,2,FALSE),"NOT FOUND"))</f>
        <v/>
      </c>
      <c r="F6195" s="76"/>
      <c r="G6195" s="94"/>
      <c r="H6195" s="97"/>
      <c r="I6195" s="77">
        <f t="shared" si="193"/>
        <v>0</v>
      </c>
      <c r="J6195" s="78" t="str">
        <f>IFERROR(IF(E6195="","",VLOOKUP(D6195,Saldo!$P$8:$Q$1009,2,FALSE)),"")</f>
        <v/>
      </c>
      <c r="K6195" s="76"/>
      <c r="L6195" s="74" t="str">
        <f t="shared" si="192"/>
        <v/>
      </c>
    </row>
    <row r="6196" spans="1:12" ht="18.95" customHeight="1" x14ac:dyDescent="0.25">
      <c r="A6196" s="52"/>
      <c r="C6196" s="185"/>
      <c r="D6196" s="76"/>
      <c r="E6196" s="76" t="str">
        <f>IF(D6196="","",IFERROR(VLOOKUP(D6196,Cadastro!$C$9:$D$1009,2,FALSE),"NOT FOUND"))</f>
        <v/>
      </c>
      <c r="F6196" s="76"/>
      <c r="G6196" s="94"/>
      <c r="H6196" s="97"/>
      <c r="I6196" s="77">
        <f t="shared" si="193"/>
        <v>0</v>
      </c>
      <c r="J6196" s="78" t="str">
        <f>IFERROR(IF(E6196="","",VLOOKUP(D6196,Saldo!$P$8:$Q$1009,2,FALSE)),"")</f>
        <v/>
      </c>
      <c r="K6196" s="76"/>
      <c r="L6196" s="74" t="str">
        <f t="shared" si="192"/>
        <v/>
      </c>
    </row>
    <row r="6197" spans="1:12" ht="18.95" customHeight="1" x14ac:dyDescent="0.25">
      <c r="A6197" s="52"/>
      <c r="C6197" s="185"/>
      <c r="D6197" s="76"/>
      <c r="E6197" s="76" t="str">
        <f>IF(D6197="","",IFERROR(VLOOKUP(D6197,Cadastro!$C$9:$D$1009,2,FALSE),"NOT FOUND"))</f>
        <v/>
      </c>
      <c r="F6197" s="76"/>
      <c r="G6197" s="94"/>
      <c r="H6197" s="97"/>
      <c r="I6197" s="77">
        <f t="shared" si="193"/>
        <v>0</v>
      </c>
      <c r="J6197" s="78" t="str">
        <f>IFERROR(IF(E6197="","",VLOOKUP(D6197,Saldo!$P$8:$Q$1009,2,FALSE)),"")</f>
        <v/>
      </c>
      <c r="K6197" s="76"/>
      <c r="L6197" s="74" t="str">
        <f t="shared" si="192"/>
        <v/>
      </c>
    </row>
    <row r="6198" spans="1:12" ht="18.95" customHeight="1" x14ac:dyDescent="0.25">
      <c r="A6198" s="52"/>
      <c r="C6198" s="185"/>
      <c r="D6198" s="76"/>
      <c r="E6198" s="76" t="str">
        <f>IF(D6198="","",IFERROR(VLOOKUP(D6198,Cadastro!$C$9:$D$1009,2,FALSE),"NOT FOUND"))</f>
        <v/>
      </c>
      <c r="F6198" s="76"/>
      <c r="G6198" s="94"/>
      <c r="H6198" s="97"/>
      <c r="I6198" s="77">
        <f t="shared" si="193"/>
        <v>0</v>
      </c>
      <c r="J6198" s="78" t="str">
        <f>IFERROR(IF(E6198="","",VLOOKUP(D6198,Saldo!$P$8:$Q$1009,2,FALSE)),"")</f>
        <v/>
      </c>
      <c r="K6198" s="76"/>
      <c r="L6198" s="74" t="str">
        <f t="shared" si="192"/>
        <v/>
      </c>
    </row>
    <row r="6199" spans="1:12" ht="18.95" customHeight="1" x14ac:dyDescent="0.25">
      <c r="A6199" s="52"/>
      <c r="C6199" s="185"/>
      <c r="D6199" s="76"/>
      <c r="E6199" s="76" t="str">
        <f>IF(D6199="","",IFERROR(VLOOKUP(D6199,Cadastro!$C$9:$D$1009,2,FALSE),"NOT FOUND"))</f>
        <v/>
      </c>
      <c r="F6199" s="76"/>
      <c r="G6199" s="94"/>
      <c r="H6199" s="97"/>
      <c r="I6199" s="77">
        <f t="shared" si="193"/>
        <v>0</v>
      </c>
      <c r="J6199" s="78" t="str">
        <f>IFERROR(IF(E6199="","",VLOOKUP(D6199,Saldo!$P$8:$Q$1009,2,FALSE)),"")</f>
        <v/>
      </c>
      <c r="K6199" s="76"/>
      <c r="L6199" s="74" t="str">
        <f t="shared" si="192"/>
        <v/>
      </c>
    </row>
    <row r="6200" spans="1:12" ht="18.95" customHeight="1" x14ac:dyDescent="0.25">
      <c r="A6200" s="52"/>
      <c r="C6200" s="185"/>
      <c r="D6200" s="76"/>
      <c r="E6200" s="76" t="str">
        <f>IF(D6200="","",IFERROR(VLOOKUP(D6200,Cadastro!$C$9:$D$1009,2,FALSE),"NOT FOUND"))</f>
        <v/>
      </c>
      <c r="F6200" s="76"/>
      <c r="G6200" s="94"/>
      <c r="H6200" s="97"/>
      <c r="I6200" s="77">
        <f t="shared" si="193"/>
        <v>0</v>
      </c>
      <c r="J6200" s="78" t="str">
        <f>IFERROR(IF(E6200="","",VLOOKUP(D6200,Saldo!$P$8:$Q$1009,2,FALSE)),"")</f>
        <v/>
      </c>
      <c r="K6200" s="76"/>
      <c r="L6200" s="74" t="str">
        <f t="shared" si="192"/>
        <v/>
      </c>
    </row>
    <row r="6201" spans="1:12" ht="18.95" customHeight="1" x14ac:dyDescent="0.25">
      <c r="A6201" s="52"/>
      <c r="C6201" s="185"/>
      <c r="D6201" s="76"/>
      <c r="E6201" s="76" t="str">
        <f>IF(D6201="","",IFERROR(VLOOKUP(D6201,Cadastro!$C$9:$D$1009,2,FALSE),"NOT FOUND"))</f>
        <v/>
      </c>
      <c r="F6201" s="76"/>
      <c r="G6201" s="94"/>
      <c r="H6201" s="97"/>
      <c r="I6201" s="77">
        <f t="shared" si="193"/>
        <v>0</v>
      </c>
      <c r="J6201" s="78" t="str">
        <f>IFERROR(IF(E6201="","",VLOOKUP(D6201,Saldo!$P$8:$Q$1009,2,FALSE)),"")</f>
        <v/>
      </c>
      <c r="K6201" s="76"/>
      <c r="L6201" s="74" t="str">
        <f t="shared" si="192"/>
        <v/>
      </c>
    </row>
    <row r="6202" spans="1:12" ht="18.95" customHeight="1" x14ac:dyDescent="0.25">
      <c r="A6202" s="52"/>
      <c r="C6202" s="185"/>
      <c r="D6202" s="76"/>
      <c r="E6202" s="76" t="str">
        <f>IF(D6202="","",IFERROR(VLOOKUP(D6202,Cadastro!$C$9:$D$1009,2,FALSE),"NOT FOUND"))</f>
        <v/>
      </c>
      <c r="F6202" s="76"/>
      <c r="G6202" s="94"/>
      <c r="H6202" s="97"/>
      <c r="I6202" s="77">
        <f t="shared" si="193"/>
        <v>0</v>
      </c>
      <c r="J6202" s="78" t="str">
        <f>IFERROR(IF(E6202="","",VLOOKUP(D6202,Saldo!$P$8:$Q$1009,2,FALSE)),"")</f>
        <v/>
      </c>
      <c r="K6202" s="76"/>
      <c r="L6202" s="74" t="str">
        <f t="shared" si="192"/>
        <v/>
      </c>
    </row>
    <row r="6203" spans="1:12" ht="18.95" customHeight="1" x14ac:dyDescent="0.25">
      <c r="A6203" s="52"/>
      <c r="C6203" s="185"/>
      <c r="D6203" s="76"/>
      <c r="E6203" s="76" t="str">
        <f>IF(D6203="","",IFERROR(VLOOKUP(D6203,Cadastro!$C$9:$D$1009,2,FALSE),"NOT FOUND"))</f>
        <v/>
      </c>
      <c r="F6203" s="76"/>
      <c r="G6203" s="94"/>
      <c r="H6203" s="97"/>
      <c r="I6203" s="77">
        <f t="shared" si="193"/>
        <v>0</v>
      </c>
      <c r="J6203" s="78" t="str">
        <f>IFERROR(IF(E6203="","",VLOOKUP(D6203,Saldo!$P$8:$Q$1009,2,FALSE)),"")</f>
        <v/>
      </c>
      <c r="K6203" s="76"/>
      <c r="L6203" s="74" t="str">
        <f t="shared" si="192"/>
        <v/>
      </c>
    </row>
    <row r="6204" spans="1:12" ht="18.95" customHeight="1" x14ac:dyDescent="0.25">
      <c r="A6204" s="52"/>
      <c r="C6204" s="185"/>
      <c r="D6204" s="76"/>
      <c r="E6204" s="76" t="str">
        <f>IF(D6204="","",IFERROR(VLOOKUP(D6204,Cadastro!$C$9:$D$1009,2,FALSE),"NOT FOUND"))</f>
        <v/>
      </c>
      <c r="F6204" s="76"/>
      <c r="G6204" s="94"/>
      <c r="H6204" s="97"/>
      <c r="I6204" s="77">
        <f t="shared" si="193"/>
        <v>0</v>
      </c>
      <c r="J6204" s="78" t="str">
        <f>IFERROR(IF(E6204="","",VLOOKUP(D6204,Saldo!$P$8:$Q$1009,2,FALSE)),"")</f>
        <v/>
      </c>
      <c r="K6204" s="76"/>
      <c r="L6204" s="74" t="str">
        <f t="shared" si="192"/>
        <v/>
      </c>
    </row>
    <row r="6205" spans="1:12" ht="18.95" customHeight="1" x14ac:dyDescent="0.25">
      <c r="A6205" s="52"/>
      <c r="C6205" s="185"/>
      <c r="D6205" s="76"/>
      <c r="E6205" s="76" t="str">
        <f>IF(D6205="","",IFERROR(VLOOKUP(D6205,Cadastro!$C$9:$D$1009,2,FALSE),"NOT FOUND"))</f>
        <v/>
      </c>
      <c r="F6205" s="76"/>
      <c r="G6205" s="94"/>
      <c r="H6205" s="97"/>
      <c r="I6205" s="77">
        <f t="shared" si="193"/>
        <v>0</v>
      </c>
      <c r="J6205" s="78" t="str">
        <f>IFERROR(IF(E6205="","",VLOOKUP(D6205,Saldo!$P$8:$Q$1009,2,FALSE)),"")</f>
        <v/>
      </c>
      <c r="K6205" s="76"/>
      <c r="L6205" s="74" t="str">
        <f t="shared" si="192"/>
        <v/>
      </c>
    </row>
    <row r="6206" spans="1:12" ht="18.95" customHeight="1" x14ac:dyDescent="0.25">
      <c r="A6206" s="52"/>
      <c r="C6206" s="185"/>
      <c r="D6206" s="76"/>
      <c r="E6206" s="76" t="str">
        <f>IF(D6206="","",IFERROR(VLOOKUP(D6206,Cadastro!$C$9:$D$1009,2,FALSE),"NOT FOUND"))</f>
        <v/>
      </c>
      <c r="F6206" s="76"/>
      <c r="G6206" s="94"/>
      <c r="H6206" s="97"/>
      <c r="I6206" s="77">
        <f t="shared" si="193"/>
        <v>0</v>
      </c>
      <c r="J6206" s="78" t="str">
        <f>IFERROR(IF(E6206="","",VLOOKUP(D6206,Saldo!$P$8:$Q$1009,2,FALSE)),"")</f>
        <v/>
      </c>
      <c r="K6206" s="76"/>
      <c r="L6206" s="74" t="str">
        <f t="shared" si="192"/>
        <v/>
      </c>
    </row>
    <row r="6207" spans="1:12" ht="18.95" customHeight="1" x14ac:dyDescent="0.25">
      <c r="A6207" s="52"/>
      <c r="C6207" s="185"/>
      <c r="D6207" s="76"/>
      <c r="E6207" s="76" t="str">
        <f>IF(D6207="","",IFERROR(VLOOKUP(D6207,Cadastro!$C$9:$D$1009,2,FALSE),"NOT FOUND"))</f>
        <v/>
      </c>
      <c r="F6207" s="76"/>
      <c r="G6207" s="94"/>
      <c r="H6207" s="97"/>
      <c r="I6207" s="77">
        <f t="shared" si="193"/>
        <v>0</v>
      </c>
      <c r="J6207" s="78" t="str">
        <f>IFERROR(IF(E6207="","",VLOOKUP(D6207,Saldo!$P$8:$Q$1009,2,FALSE)),"")</f>
        <v/>
      </c>
      <c r="K6207" s="76"/>
      <c r="L6207" s="74" t="str">
        <f t="shared" si="192"/>
        <v/>
      </c>
    </row>
    <row r="6208" spans="1:12" ht="18.95" customHeight="1" x14ac:dyDescent="0.25">
      <c r="A6208" s="52"/>
      <c r="C6208" s="185"/>
      <c r="D6208" s="76"/>
      <c r="E6208" s="76" t="str">
        <f>IF(D6208="","",IFERROR(VLOOKUP(D6208,Cadastro!$C$9:$D$1009,2,FALSE),"NOT FOUND"))</f>
        <v/>
      </c>
      <c r="F6208" s="76"/>
      <c r="G6208" s="94"/>
      <c r="H6208" s="97"/>
      <c r="I6208" s="77">
        <f t="shared" si="193"/>
        <v>0</v>
      </c>
      <c r="J6208" s="78" t="str">
        <f>IFERROR(IF(E6208="","",VLOOKUP(D6208,Saldo!$P$8:$Q$1009,2,FALSE)),"")</f>
        <v/>
      </c>
      <c r="K6208" s="76"/>
      <c r="L6208" s="74" t="str">
        <f t="shared" si="192"/>
        <v/>
      </c>
    </row>
    <row r="6209" spans="1:12" ht="18.95" customHeight="1" x14ac:dyDescent="0.25">
      <c r="A6209" s="52"/>
      <c r="C6209" s="185"/>
      <c r="D6209" s="76"/>
      <c r="E6209" s="76" t="str">
        <f>IF(D6209="","",IFERROR(VLOOKUP(D6209,Cadastro!$C$9:$D$1009,2,FALSE),"NOT FOUND"))</f>
        <v/>
      </c>
      <c r="F6209" s="76"/>
      <c r="G6209" s="94"/>
      <c r="H6209" s="97"/>
      <c r="I6209" s="77">
        <f t="shared" si="193"/>
        <v>0</v>
      </c>
      <c r="J6209" s="78" t="str">
        <f>IFERROR(IF(E6209="","",VLOOKUP(D6209,Saldo!$P$8:$Q$1009,2,FALSE)),"")</f>
        <v/>
      </c>
      <c r="K6209" s="76"/>
      <c r="L6209" s="74" t="str">
        <f t="shared" si="192"/>
        <v/>
      </c>
    </row>
    <row r="6210" spans="1:12" ht="18.95" customHeight="1" x14ac:dyDescent="0.25">
      <c r="A6210" s="52"/>
      <c r="C6210" s="185"/>
      <c r="D6210" s="76"/>
      <c r="E6210" s="76" t="str">
        <f>IF(D6210="","",IFERROR(VLOOKUP(D6210,Cadastro!$C$9:$D$1009,2,FALSE),"NOT FOUND"))</f>
        <v/>
      </c>
      <c r="F6210" s="76"/>
      <c r="G6210" s="94"/>
      <c r="H6210" s="97"/>
      <c r="I6210" s="77">
        <f t="shared" si="193"/>
        <v>0</v>
      </c>
      <c r="J6210" s="78" t="str">
        <f>IFERROR(IF(E6210="","",VLOOKUP(D6210,Saldo!$P$8:$Q$1009,2,FALSE)),"")</f>
        <v/>
      </c>
      <c r="K6210" s="76"/>
      <c r="L6210" s="74" t="str">
        <f t="shared" si="192"/>
        <v/>
      </c>
    </row>
    <row r="6211" spans="1:12" ht="18.95" customHeight="1" x14ac:dyDescent="0.25">
      <c r="A6211" s="52"/>
      <c r="C6211" s="185"/>
      <c r="D6211" s="76"/>
      <c r="E6211" s="76" t="str">
        <f>IF(D6211="","",IFERROR(VLOOKUP(D6211,Cadastro!$C$9:$D$1009,2,FALSE),"NOT FOUND"))</f>
        <v/>
      </c>
      <c r="F6211" s="76"/>
      <c r="G6211" s="94"/>
      <c r="H6211" s="97"/>
      <c r="I6211" s="77">
        <f t="shared" si="193"/>
        <v>0</v>
      </c>
      <c r="J6211" s="78" t="str">
        <f>IFERROR(IF(E6211="","",VLOOKUP(D6211,Saldo!$P$8:$Q$1009,2,FALSE)),"")</f>
        <v/>
      </c>
      <c r="K6211" s="76"/>
      <c r="L6211" s="74" t="str">
        <f t="shared" si="192"/>
        <v/>
      </c>
    </row>
    <row r="6212" spans="1:12" ht="18.95" customHeight="1" x14ac:dyDescent="0.25">
      <c r="A6212" s="52"/>
      <c r="C6212" s="185"/>
      <c r="D6212" s="76"/>
      <c r="E6212" s="76" t="str">
        <f>IF(D6212="","",IFERROR(VLOOKUP(D6212,Cadastro!$C$9:$D$1009,2,FALSE),"NOT FOUND"))</f>
        <v/>
      </c>
      <c r="F6212" s="76"/>
      <c r="G6212" s="94"/>
      <c r="H6212" s="97"/>
      <c r="I6212" s="77">
        <f t="shared" si="193"/>
        <v>0</v>
      </c>
      <c r="J6212" s="78" t="str">
        <f>IFERROR(IF(E6212="","",VLOOKUP(D6212,Saldo!$P$8:$Q$1009,2,FALSE)),"")</f>
        <v/>
      </c>
      <c r="K6212" s="76"/>
      <c r="L6212" s="74" t="str">
        <f t="shared" si="192"/>
        <v/>
      </c>
    </row>
    <row r="6213" spans="1:12" ht="18.95" customHeight="1" x14ac:dyDescent="0.25">
      <c r="A6213" s="52"/>
      <c r="C6213" s="185"/>
      <c r="D6213" s="76"/>
      <c r="E6213" s="76" t="str">
        <f>IF(D6213="","",IFERROR(VLOOKUP(D6213,Cadastro!$C$9:$D$1009,2,FALSE),"NOT FOUND"))</f>
        <v/>
      </c>
      <c r="F6213" s="76"/>
      <c r="G6213" s="94"/>
      <c r="H6213" s="97"/>
      <c r="I6213" s="77">
        <f t="shared" si="193"/>
        <v>0</v>
      </c>
      <c r="J6213" s="78" t="str">
        <f>IFERROR(IF(E6213="","",VLOOKUP(D6213,Saldo!$P$8:$Q$1009,2,FALSE)),"")</f>
        <v/>
      </c>
      <c r="K6213" s="76"/>
      <c r="L6213" s="74" t="str">
        <f t="shared" si="192"/>
        <v/>
      </c>
    </row>
    <row r="6214" spans="1:12" ht="18.95" customHeight="1" x14ac:dyDescent="0.25">
      <c r="A6214" s="52"/>
      <c r="C6214" s="185"/>
      <c r="D6214" s="76"/>
      <c r="E6214" s="76" t="str">
        <f>IF(D6214="","",IFERROR(VLOOKUP(D6214,Cadastro!$C$9:$D$1009,2,FALSE),"NOT FOUND"))</f>
        <v/>
      </c>
      <c r="F6214" s="76"/>
      <c r="G6214" s="94"/>
      <c r="H6214" s="97"/>
      <c r="I6214" s="77">
        <f t="shared" si="193"/>
        <v>0</v>
      </c>
      <c r="J6214" s="78" t="str">
        <f>IFERROR(IF(E6214="","",VLOOKUP(D6214,Saldo!$P$8:$Q$1009,2,FALSE)),"")</f>
        <v/>
      </c>
      <c r="K6214" s="76"/>
      <c r="L6214" s="74" t="str">
        <f t="shared" si="192"/>
        <v/>
      </c>
    </row>
    <row r="6215" spans="1:12" ht="18.95" customHeight="1" x14ac:dyDescent="0.25">
      <c r="A6215" s="52"/>
      <c r="C6215" s="185"/>
      <c r="D6215" s="76"/>
      <c r="E6215" s="76" t="str">
        <f>IF(D6215="","",IFERROR(VLOOKUP(D6215,Cadastro!$C$9:$D$1009,2,FALSE),"NOT FOUND"))</f>
        <v/>
      </c>
      <c r="F6215" s="76"/>
      <c r="G6215" s="94"/>
      <c r="H6215" s="97"/>
      <c r="I6215" s="77">
        <f t="shared" si="193"/>
        <v>0</v>
      </c>
      <c r="J6215" s="78" t="str">
        <f>IFERROR(IF(E6215="","",VLOOKUP(D6215,Saldo!$P$8:$Q$1009,2,FALSE)),"")</f>
        <v/>
      </c>
      <c r="K6215" s="76"/>
      <c r="L6215" s="74" t="str">
        <f t="shared" si="192"/>
        <v/>
      </c>
    </row>
    <row r="6216" spans="1:12" ht="18.95" customHeight="1" x14ac:dyDescent="0.25">
      <c r="A6216" s="52"/>
      <c r="C6216" s="185"/>
      <c r="D6216" s="76"/>
      <c r="E6216" s="76" t="str">
        <f>IF(D6216="","",IFERROR(VLOOKUP(D6216,Cadastro!$C$9:$D$1009,2,FALSE),"NOT FOUND"))</f>
        <v/>
      </c>
      <c r="F6216" s="76"/>
      <c r="G6216" s="94"/>
      <c r="H6216" s="97"/>
      <c r="I6216" s="77">
        <f t="shared" si="193"/>
        <v>0</v>
      </c>
      <c r="J6216" s="78" t="str">
        <f>IFERROR(IF(E6216="","",VLOOKUP(D6216,Saldo!$P$8:$Q$1009,2,FALSE)),"")</f>
        <v/>
      </c>
      <c r="K6216" s="76"/>
      <c r="L6216" s="74" t="str">
        <f t="shared" si="192"/>
        <v/>
      </c>
    </row>
    <row r="6217" spans="1:12" ht="18.95" customHeight="1" x14ac:dyDescent="0.25">
      <c r="A6217" s="52"/>
      <c r="C6217" s="185"/>
      <c r="D6217" s="76"/>
      <c r="E6217" s="76" t="str">
        <f>IF(D6217="","",IFERROR(VLOOKUP(D6217,Cadastro!$C$9:$D$1009,2,FALSE),"NOT FOUND"))</f>
        <v/>
      </c>
      <c r="F6217" s="76"/>
      <c r="G6217" s="94"/>
      <c r="H6217" s="97"/>
      <c r="I6217" s="77">
        <f t="shared" si="193"/>
        <v>0</v>
      </c>
      <c r="J6217" s="78" t="str">
        <f>IFERROR(IF(E6217="","",VLOOKUP(D6217,Saldo!$P$8:$Q$1009,2,FALSE)),"")</f>
        <v/>
      </c>
      <c r="K6217" s="76"/>
      <c r="L6217" s="74" t="str">
        <f t="shared" ref="L6217:L6280" si="194">IF(C6217="","",MONTH(C6217))</f>
        <v/>
      </c>
    </row>
    <row r="6218" spans="1:12" ht="18.95" customHeight="1" x14ac:dyDescent="0.25">
      <c r="A6218" s="52"/>
      <c r="C6218" s="185"/>
      <c r="D6218" s="76"/>
      <c r="E6218" s="76" t="str">
        <f>IF(D6218="","",IFERROR(VLOOKUP(D6218,Cadastro!$C$9:$D$1009,2,FALSE),"NOT FOUND"))</f>
        <v/>
      </c>
      <c r="F6218" s="76"/>
      <c r="G6218" s="94"/>
      <c r="H6218" s="97"/>
      <c r="I6218" s="77">
        <f t="shared" ref="I6218:I6281" si="195">IFERROR(G6218*H6218,"Check if QTY and Value are both valid")</f>
        <v>0</v>
      </c>
      <c r="J6218" s="78" t="str">
        <f>IFERROR(IF(E6218="","",VLOOKUP(D6218,Saldo!$P$8:$Q$1009,2,FALSE)),"")</f>
        <v/>
      </c>
      <c r="K6218" s="76"/>
      <c r="L6218" s="74" t="str">
        <f t="shared" si="194"/>
        <v/>
      </c>
    </row>
    <row r="6219" spans="1:12" ht="18.95" customHeight="1" x14ac:dyDescent="0.25">
      <c r="A6219" s="52"/>
      <c r="C6219" s="185"/>
      <c r="D6219" s="76"/>
      <c r="E6219" s="76" t="str">
        <f>IF(D6219="","",IFERROR(VLOOKUP(D6219,Cadastro!$C$9:$D$1009,2,FALSE),"NOT FOUND"))</f>
        <v/>
      </c>
      <c r="F6219" s="76"/>
      <c r="G6219" s="94"/>
      <c r="H6219" s="97"/>
      <c r="I6219" s="77">
        <f t="shared" si="195"/>
        <v>0</v>
      </c>
      <c r="J6219" s="78" t="str">
        <f>IFERROR(IF(E6219="","",VLOOKUP(D6219,Saldo!$P$8:$Q$1009,2,FALSE)),"")</f>
        <v/>
      </c>
      <c r="K6219" s="76"/>
      <c r="L6219" s="74" t="str">
        <f t="shared" si="194"/>
        <v/>
      </c>
    </row>
    <row r="6220" spans="1:12" ht="18.95" customHeight="1" x14ac:dyDescent="0.25">
      <c r="A6220" s="52"/>
      <c r="C6220" s="185"/>
      <c r="D6220" s="76"/>
      <c r="E6220" s="76" t="str">
        <f>IF(D6220="","",IFERROR(VLOOKUP(D6220,Cadastro!$C$9:$D$1009,2,FALSE),"NOT FOUND"))</f>
        <v/>
      </c>
      <c r="F6220" s="76"/>
      <c r="G6220" s="94"/>
      <c r="H6220" s="97"/>
      <c r="I6220" s="77">
        <f t="shared" si="195"/>
        <v>0</v>
      </c>
      <c r="J6220" s="78" t="str">
        <f>IFERROR(IF(E6220="","",VLOOKUP(D6220,Saldo!$P$8:$Q$1009,2,FALSE)),"")</f>
        <v/>
      </c>
      <c r="K6220" s="76"/>
      <c r="L6220" s="74" t="str">
        <f t="shared" si="194"/>
        <v/>
      </c>
    </row>
    <row r="6221" spans="1:12" ht="18.95" customHeight="1" x14ac:dyDescent="0.25">
      <c r="A6221" s="52"/>
      <c r="C6221" s="185"/>
      <c r="D6221" s="76"/>
      <c r="E6221" s="76" t="str">
        <f>IF(D6221="","",IFERROR(VLOOKUP(D6221,Cadastro!$C$9:$D$1009,2,FALSE),"NOT FOUND"))</f>
        <v/>
      </c>
      <c r="F6221" s="76"/>
      <c r="G6221" s="94"/>
      <c r="H6221" s="97"/>
      <c r="I6221" s="77">
        <f t="shared" si="195"/>
        <v>0</v>
      </c>
      <c r="J6221" s="78" t="str">
        <f>IFERROR(IF(E6221="","",VLOOKUP(D6221,Saldo!$P$8:$Q$1009,2,FALSE)),"")</f>
        <v/>
      </c>
      <c r="K6221" s="76"/>
      <c r="L6221" s="74" t="str">
        <f t="shared" si="194"/>
        <v/>
      </c>
    </row>
    <row r="6222" spans="1:12" ht="18.95" customHeight="1" x14ac:dyDescent="0.25">
      <c r="A6222" s="52"/>
      <c r="C6222" s="185"/>
      <c r="D6222" s="76"/>
      <c r="E6222" s="76" t="str">
        <f>IF(D6222="","",IFERROR(VLOOKUP(D6222,Cadastro!$C$9:$D$1009,2,FALSE),"NOT FOUND"))</f>
        <v/>
      </c>
      <c r="F6222" s="76"/>
      <c r="G6222" s="94"/>
      <c r="H6222" s="97"/>
      <c r="I6222" s="77">
        <f t="shared" si="195"/>
        <v>0</v>
      </c>
      <c r="J6222" s="78" t="str">
        <f>IFERROR(IF(E6222="","",VLOOKUP(D6222,Saldo!$P$8:$Q$1009,2,FALSE)),"")</f>
        <v/>
      </c>
      <c r="K6222" s="76"/>
      <c r="L6222" s="74" t="str">
        <f t="shared" si="194"/>
        <v/>
      </c>
    </row>
    <row r="6223" spans="1:12" ht="18.95" customHeight="1" x14ac:dyDescent="0.25">
      <c r="A6223" s="52"/>
      <c r="C6223" s="185"/>
      <c r="D6223" s="76"/>
      <c r="E6223" s="76" t="str">
        <f>IF(D6223="","",IFERROR(VLOOKUP(D6223,Cadastro!$C$9:$D$1009,2,FALSE),"NOT FOUND"))</f>
        <v/>
      </c>
      <c r="F6223" s="76"/>
      <c r="G6223" s="94"/>
      <c r="H6223" s="97"/>
      <c r="I6223" s="77">
        <f t="shared" si="195"/>
        <v>0</v>
      </c>
      <c r="J6223" s="78" t="str">
        <f>IFERROR(IF(E6223="","",VLOOKUP(D6223,Saldo!$P$8:$Q$1009,2,FALSE)),"")</f>
        <v/>
      </c>
      <c r="K6223" s="76"/>
      <c r="L6223" s="74" t="str">
        <f t="shared" si="194"/>
        <v/>
      </c>
    </row>
    <row r="6224" spans="1:12" ht="18.95" customHeight="1" x14ac:dyDescent="0.25">
      <c r="A6224" s="52"/>
      <c r="C6224" s="185"/>
      <c r="D6224" s="76"/>
      <c r="E6224" s="76" t="str">
        <f>IF(D6224="","",IFERROR(VLOOKUP(D6224,Cadastro!$C$9:$D$1009,2,FALSE),"NOT FOUND"))</f>
        <v/>
      </c>
      <c r="F6224" s="76"/>
      <c r="G6224" s="94"/>
      <c r="H6224" s="97"/>
      <c r="I6224" s="77">
        <f t="shared" si="195"/>
        <v>0</v>
      </c>
      <c r="J6224" s="78" t="str">
        <f>IFERROR(IF(E6224="","",VLOOKUP(D6224,Saldo!$P$8:$Q$1009,2,FALSE)),"")</f>
        <v/>
      </c>
      <c r="K6224" s="76"/>
      <c r="L6224" s="74" t="str">
        <f t="shared" si="194"/>
        <v/>
      </c>
    </row>
    <row r="6225" spans="1:12" ht="18.95" customHeight="1" x14ac:dyDescent="0.25">
      <c r="A6225" s="52"/>
      <c r="C6225" s="185"/>
      <c r="D6225" s="76"/>
      <c r="E6225" s="76" t="str">
        <f>IF(D6225="","",IFERROR(VLOOKUP(D6225,Cadastro!$C$9:$D$1009,2,FALSE),"NOT FOUND"))</f>
        <v/>
      </c>
      <c r="F6225" s="76"/>
      <c r="G6225" s="94"/>
      <c r="H6225" s="97"/>
      <c r="I6225" s="77">
        <f t="shared" si="195"/>
        <v>0</v>
      </c>
      <c r="J6225" s="78" t="str">
        <f>IFERROR(IF(E6225="","",VLOOKUP(D6225,Saldo!$P$8:$Q$1009,2,FALSE)),"")</f>
        <v/>
      </c>
      <c r="K6225" s="76"/>
      <c r="L6225" s="74" t="str">
        <f t="shared" si="194"/>
        <v/>
      </c>
    </row>
    <row r="6226" spans="1:12" ht="18.95" customHeight="1" x14ac:dyDescent="0.25">
      <c r="A6226" s="52"/>
      <c r="C6226" s="185"/>
      <c r="D6226" s="76"/>
      <c r="E6226" s="76" t="str">
        <f>IF(D6226="","",IFERROR(VLOOKUP(D6226,Cadastro!$C$9:$D$1009,2,FALSE),"NOT FOUND"))</f>
        <v/>
      </c>
      <c r="F6226" s="76"/>
      <c r="G6226" s="94"/>
      <c r="H6226" s="97"/>
      <c r="I6226" s="77">
        <f t="shared" si="195"/>
        <v>0</v>
      </c>
      <c r="J6226" s="78" t="str">
        <f>IFERROR(IF(E6226="","",VLOOKUP(D6226,Saldo!$P$8:$Q$1009,2,FALSE)),"")</f>
        <v/>
      </c>
      <c r="K6226" s="76"/>
      <c r="L6226" s="74" t="str">
        <f t="shared" si="194"/>
        <v/>
      </c>
    </row>
    <row r="6227" spans="1:12" ht="18.95" customHeight="1" x14ac:dyDescent="0.25">
      <c r="A6227" s="52"/>
      <c r="C6227" s="185"/>
      <c r="D6227" s="76"/>
      <c r="E6227" s="76" t="str">
        <f>IF(D6227="","",IFERROR(VLOOKUP(D6227,Cadastro!$C$9:$D$1009,2,FALSE),"NOT FOUND"))</f>
        <v/>
      </c>
      <c r="F6227" s="76"/>
      <c r="G6227" s="94"/>
      <c r="H6227" s="97"/>
      <c r="I6227" s="77">
        <f t="shared" si="195"/>
        <v>0</v>
      </c>
      <c r="J6227" s="78" t="str">
        <f>IFERROR(IF(E6227="","",VLOOKUP(D6227,Saldo!$P$8:$Q$1009,2,FALSE)),"")</f>
        <v/>
      </c>
      <c r="K6227" s="76"/>
      <c r="L6227" s="74" t="str">
        <f t="shared" si="194"/>
        <v/>
      </c>
    </row>
    <row r="6228" spans="1:12" ht="18.95" customHeight="1" x14ac:dyDescent="0.25">
      <c r="A6228" s="52"/>
      <c r="C6228" s="185"/>
      <c r="D6228" s="76"/>
      <c r="E6228" s="76" t="str">
        <f>IF(D6228="","",IFERROR(VLOOKUP(D6228,Cadastro!$C$9:$D$1009,2,FALSE),"NOT FOUND"))</f>
        <v/>
      </c>
      <c r="F6228" s="76"/>
      <c r="G6228" s="94"/>
      <c r="H6228" s="97"/>
      <c r="I6228" s="77">
        <f t="shared" si="195"/>
        <v>0</v>
      </c>
      <c r="J6228" s="78" t="str">
        <f>IFERROR(IF(E6228="","",VLOOKUP(D6228,Saldo!$P$8:$Q$1009,2,FALSE)),"")</f>
        <v/>
      </c>
      <c r="K6228" s="76"/>
      <c r="L6228" s="74" t="str">
        <f t="shared" si="194"/>
        <v/>
      </c>
    </row>
    <row r="6229" spans="1:12" ht="18.95" customHeight="1" x14ac:dyDescent="0.25">
      <c r="A6229" s="52"/>
      <c r="C6229" s="185"/>
      <c r="D6229" s="76"/>
      <c r="E6229" s="76" t="str">
        <f>IF(D6229="","",IFERROR(VLOOKUP(D6229,Cadastro!$C$9:$D$1009,2,FALSE),"NOT FOUND"))</f>
        <v/>
      </c>
      <c r="F6229" s="76"/>
      <c r="G6229" s="94"/>
      <c r="H6229" s="97"/>
      <c r="I6229" s="77">
        <f t="shared" si="195"/>
        <v>0</v>
      </c>
      <c r="J6229" s="78" t="str">
        <f>IFERROR(IF(E6229="","",VLOOKUP(D6229,Saldo!$P$8:$Q$1009,2,FALSE)),"")</f>
        <v/>
      </c>
      <c r="K6229" s="76"/>
      <c r="L6229" s="74" t="str">
        <f t="shared" si="194"/>
        <v/>
      </c>
    </row>
    <row r="6230" spans="1:12" ht="18.95" customHeight="1" x14ac:dyDescent="0.25">
      <c r="A6230" s="52"/>
      <c r="C6230" s="185"/>
      <c r="D6230" s="76"/>
      <c r="E6230" s="76" t="str">
        <f>IF(D6230="","",IFERROR(VLOOKUP(D6230,Cadastro!$C$9:$D$1009,2,FALSE),"NOT FOUND"))</f>
        <v/>
      </c>
      <c r="F6230" s="76"/>
      <c r="G6230" s="94"/>
      <c r="H6230" s="97"/>
      <c r="I6230" s="77">
        <f t="shared" si="195"/>
        <v>0</v>
      </c>
      <c r="J6230" s="78" t="str">
        <f>IFERROR(IF(E6230="","",VLOOKUP(D6230,Saldo!$P$8:$Q$1009,2,FALSE)),"")</f>
        <v/>
      </c>
      <c r="K6230" s="76"/>
      <c r="L6230" s="74" t="str">
        <f t="shared" si="194"/>
        <v/>
      </c>
    </row>
    <row r="6231" spans="1:12" ht="18.95" customHeight="1" x14ac:dyDescent="0.25">
      <c r="A6231" s="52"/>
      <c r="C6231" s="185"/>
      <c r="D6231" s="76"/>
      <c r="E6231" s="76" t="str">
        <f>IF(D6231="","",IFERROR(VLOOKUP(D6231,Cadastro!$C$9:$D$1009,2,FALSE),"NOT FOUND"))</f>
        <v/>
      </c>
      <c r="F6231" s="76"/>
      <c r="G6231" s="94"/>
      <c r="H6231" s="97"/>
      <c r="I6231" s="77">
        <f t="shared" si="195"/>
        <v>0</v>
      </c>
      <c r="J6231" s="78" t="str">
        <f>IFERROR(IF(E6231="","",VLOOKUP(D6231,Saldo!$P$8:$Q$1009,2,FALSE)),"")</f>
        <v/>
      </c>
      <c r="K6231" s="76"/>
      <c r="L6231" s="74" t="str">
        <f t="shared" si="194"/>
        <v/>
      </c>
    </row>
    <row r="6232" spans="1:12" ht="18.95" customHeight="1" x14ac:dyDescent="0.25">
      <c r="A6232" s="52"/>
      <c r="C6232" s="185"/>
      <c r="D6232" s="76"/>
      <c r="E6232" s="76" t="str">
        <f>IF(D6232="","",IFERROR(VLOOKUP(D6232,Cadastro!$C$9:$D$1009,2,FALSE),"NOT FOUND"))</f>
        <v/>
      </c>
      <c r="F6232" s="76"/>
      <c r="G6232" s="94"/>
      <c r="H6232" s="97"/>
      <c r="I6232" s="77">
        <f t="shared" si="195"/>
        <v>0</v>
      </c>
      <c r="J6232" s="78" t="str">
        <f>IFERROR(IF(E6232="","",VLOOKUP(D6232,Saldo!$P$8:$Q$1009,2,FALSE)),"")</f>
        <v/>
      </c>
      <c r="K6232" s="76"/>
      <c r="L6232" s="74" t="str">
        <f t="shared" si="194"/>
        <v/>
      </c>
    </row>
    <row r="6233" spans="1:12" ht="18.95" customHeight="1" x14ac:dyDescent="0.25">
      <c r="A6233" s="52"/>
      <c r="C6233" s="185"/>
      <c r="D6233" s="76"/>
      <c r="E6233" s="76" t="str">
        <f>IF(D6233="","",IFERROR(VLOOKUP(D6233,Cadastro!$C$9:$D$1009,2,FALSE),"NOT FOUND"))</f>
        <v/>
      </c>
      <c r="F6233" s="76"/>
      <c r="G6233" s="94"/>
      <c r="H6233" s="97"/>
      <c r="I6233" s="77">
        <f t="shared" si="195"/>
        <v>0</v>
      </c>
      <c r="J6233" s="78" t="str">
        <f>IFERROR(IF(E6233="","",VLOOKUP(D6233,Saldo!$P$8:$Q$1009,2,FALSE)),"")</f>
        <v/>
      </c>
      <c r="K6233" s="76"/>
      <c r="L6233" s="74" t="str">
        <f t="shared" si="194"/>
        <v/>
      </c>
    </row>
    <row r="6234" spans="1:12" ht="18.95" customHeight="1" x14ac:dyDescent="0.25">
      <c r="A6234" s="52"/>
      <c r="C6234" s="185"/>
      <c r="D6234" s="76"/>
      <c r="E6234" s="76" t="str">
        <f>IF(D6234="","",IFERROR(VLOOKUP(D6234,Cadastro!$C$9:$D$1009,2,FALSE),"NOT FOUND"))</f>
        <v/>
      </c>
      <c r="F6234" s="76"/>
      <c r="G6234" s="94"/>
      <c r="H6234" s="97"/>
      <c r="I6234" s="77">
        <f t="shared" si="195"/>
        <v>0</v>
      </c>
      <c r="J6234" s="78" t="str">
        <f>IFERROR(IF(E6234="","",VLOOKUP(D6234,Saldo!$P$8:$Q$1009,2,FALSE)),"")</f>
        <v/>
      </c>
      <c r="K6234" s="76"/>
      <c r="L6234" s="74" t="str">
        <f t="shared" si="194"/>
        <v/>
      </c>
    </row>
    <row r="6235" spans="1:12" ht="18.95" customHeight="1" x14ac:dyDescent="0.25">
      <c r="A6235" s="52"/>
      <c r="C6235" s="185"/>
      <c r="D6235" s="76"/>
      <c r="E6235" s="76" t="str">
        <f>IF(D6235="","",IFERROR(VLOOKUP(D6235,Cadastro!$C$9:$D$1009,2,FALSE),"NOT FOUND"))</f>
        <v/>
      </c>
      <c r="F6235" s="76"/>
      <c r="G6235" s="94"/>
      <c r="H6235" s="97"/>
      <c r="I6235" s="77">
        <f t="shared" si="195"/>
        <v>0</v>
      </c>
      <c r="J6235" s="78" t="str">
        <f>IFERROR(IF(E6235="","",VLOOKUP(D6235,Saldo!$P$8:$Q$1009,2,FALSE)),"")</f>
        <v/>
      </c>
      <c r="K6235" s="76"/>
      <c r="L6235" s="74" t="str">
        <f t="shared" si="194"/>
        <v/>
      </c>
    </row>
    <row r="6236" spans="1:12" ht="18.95" customHeight="1" x14ac:dyDescent="0.25">
      <c r="A6236" s="52"/>
      <c r="C6236" s="185"/>
      <c r="D6236" s="76"/>
      <c r="E6236" s="76" t="str">
        <f>IF(D6236="","",IFERROR(VLOOKUP(D6236,Cadastro!$C$9:$D$1009,2,FALSE),"NOT FOUND"))</f>
        <v/>
      </c>
      <c r="F6236" s="76"/>
      <c r="G6236" s="94"/>
      <c r="H6236" s="97"/>
      <c r="I6236" s="77">
        <f t="shared" si="195"/>
        <v>0</v>
      </c>
      <c r="J6236" s="78" t="str">
        <f>IFERROR(IF(E6236="","",VLOOKUP(D6236,Saldo!$P$8:$Q$1009,2,FALSE)),"")</f>
        <v/>
      </c>
      <c r="K6236" s="76"/>
      <c r="L6236" s="74" t="str">
        <f t="shared" si="194"/>
        <v/>
      </c>
    </row>
    <row r="6237" spans="1:12" ht="18.95" customHeight="1" x14ac:dyDescent="0.25">
      <c r="A6237" s="52"/>
      <c r="C6237" s="185"/>
      <c r="D6237" s="76"/>
      <c r="E6237" s="76" t="str">
        <f>IF(D6237="","",IFERROR(VLOOKUP(D6237,Cadastro!$C$9:$D$1009,2,FALSE),"NOT FOUND"))</f>
        <v/>
      </c>
      <c r="F6237" s="76"/>
      <c r="G6237" s="94"/>
      <c r="H6237" s="97"/>
      <c r="I6237" s="77">
        <f t="shared" si="195"/>
        <v>0</v>
      </c>
      <c r="J6237" s="78" t="str">
        <f>IFERROR(IF(E6237="","",VLOOKUP(D6237,Saldo!$P$8:$Q$1009,2,FALSE)),"")</f>
        <v/>
      </c>
      <c r="K6237" s="76"/>
      <c r="L6237" s="74" t="str">
        <f t="shared" si="194"/>
        <v/>
      </c>
    </row>
    <row r="6238" spans="1:12" ht="18.95" customHeight="1" x14ac:dyDescent="0.25">
      <c r="A6238" s="52"/>
      <c r="C6238" s="185"/>
      <c r="D6238" s="76"/>
      <c r="E6238" s="76" t="str">
        <f>IF(D6238="","",IFERROR(VLOOKUP(D6238,Cadastro!$C$9:$D$1009,2,FALSE),"NOT FOUND"))</f>
        <v/>
      </c>
      <c r="F6238" s="76"/>
      <c r="G6238" s="94"/>
      <c r="H6238" s="97"/>
      <c r="I6238" s="77">
        <f t="shared" si="195"/>
        <v>0</v>
      </c>
      <c r="J6238" s="78" t="str">
        <f>IFERROR(IF(E6238="","",VLOOKUP(D6238,Saldo!$P$8:$Q$1009,2,FALSE)),"")</f>
        <v/>
      </c>
      <c r="K6238" s="76"/>
      <c r="L6238" s="74" t="str">
        <f t="shared" si="194"/>
        <v/>
      </c>
    </row>
    <row r="6239" spans="1:12" ht="18.95" customHeight="1" x14ac:dyDescent="0.25">
      <c r="A6239" s="52"/>
      <c r="C6239" s="185"/>
      <c r="D6239" s="76"/>
      <c r="E6239" s="76" t="str">
        <f>IF(D6239="","",IFERROR(VLOOKUP(D6239,Cadastro!$C$9:$D$1009,2,FALSE),"NOT FOUND"))</f>
        <v/>
      </c>
      <c r="F6239" s="76"/>
      <c r="G6239" s="94"/>
      <c r="H6239" s="97"/>
      <c r="I6239" s="77">
        <f t="shared" si="195"/>
        <v>0</v>
      </c>
      <c r="J6239" s="78" t="str">
        <f>IFERROR(IF(E6239="","",VLOOKUP(D6239,Saldo!$P$8:$Q$1009,2,FALSE)),"")</f>
        <v/>
      </c>
      <c r="K6239" s="76"/>
      <c r="L6239" s="74" t="str">
        <f t="shared" si="194"/>
        <v/>
      </c>
    </row>
    <row r="6240" spans="1:12" ht="18.95" customHeight="1" x14ac:dyDescent="0.25">
      <c r="A6240" s="52"/>
      <c r="C6240" s="185"/>
      <c r="D6240" s="76"/>
      <c r="E6240" s="76" t="str">
        <f>IF(D6240="","",IFERROR(VLOOKUP(D6240,Cadastro!$C$9:$D$1009,2,FALSE),"NOT FOUND"))</f>
        <v/>
      </c>
      <c r="F6240" s="76"/>
      <c r="G6240" s="94"/>
      <c r="H6240" s="97"/>
      <c r="I6240" s="77">
        <f t="shared" si="195"/>
        <v>0</v>
      </c>
      <c r="J6240" s="78" t="str">
        <f>IFERROR(IF(E6240="","",VLOOKUP(D6240,Saldo!$P$8:$Q$1009,2,FALSE)),"")</f>
        <v/>
      </c>
      <c r="K6240" s="76"/>
      <c r="L6240" s="74" t="str">
        <f t="shared" si="194"/>
        <v/>
      </c>
    </row>
    <row r="6241" spans="1:12" ht="18.95" customHeight="1" x14ac:dyDescent="0.25">
      <c r="A6241" s="52"/>
      <c r="C6241" s="185"/>
      <c r="D6241" s="76"/>
      <c r="E6241" s="76" t="str">
        <f>IF(D6241="","",IFERROR(VLOOKUP(D6241,Cadastro!$C$9:$D$1009,2,FALSE),"NOT FOUND"))</f>
        <v/>
      </c>
      <c r="F6241" s="76"/>
      <c r="G6241" s="94"/>
      <c r="H6241" s="97"/>
      <c r="I6241" s="77">
        <f t="shared" si="195"/>
        <v>0</v>
      </c>
      <c r="J6241" s="78" t="str">
        <f>IFERROR(IF(E6241="","",VLOOKUP(D6241,Saldo!$P$8:$Q$1009,2,FALSE)),"")</f>
        <v/>
      </c>
      <c r="K6241" s="76"/>
      <c r="L6241" s="74" t="str">
        <f t="shared" si="194"/>
        <v/>
      </c>
    </row>
    <row r="6242" spans="1:12" ht="18.95" customHeight="1" x14ac:dyDescent="0.25">
      <c r="A6242" s="52"/>
      <c r="C6242" s="185"/>
      <c r="D6242" s="76"/>
      <c r="E6242" s="76" t="str">
        <f>IF(D6242="","",IFERROR(VLOOKUP(D6242,Cadastro!$C$9:$D$1009,2,FALSE),"NOT FOUND"))</f>
        <v/>
      </c>
      <c r="F6242" s="76"/>
      <c r="G6242" s="94"/>
      <c r="H6242" s="97"/>
      <c r="I6242" s="77">
        <f t="shared" si="195"/>
        <v>0</v>
      </c>
      <c r="J6242" s="78" t="str">
        <f>IFERROR(IF(E6242="","",VLOOKUP(D6242,Saldo!$P$8:$Q$1009,2,FALSE)),"")</f>
        <v/>
      </c>
      <c r="K6242" s="76"/>
      <c r="L6242" s="74" t="str">
        <f t="shared" si="194"/>
        <v/>
      </c>
    </row>
    <row r="6243" spans="1:12" ht="18.95" customHeight="1" x14ac:dyDescent="0.25">
      <c r="A6243" s="52"/>
      <c r="C6243" s="185"/>
      <c r="D6243" s="76"/>
      <c r="E6243" s="76" t="str">
        <f>IF(D6243="","",IFERROR(VLOOKUP(D6243,Cadastro!$C$9:$D$1009,2,FALSE),"NOT FOUND"))</f>
        <v/>
      </c>
      <c r="F6243" s="76"/>
      <c r="G6243" s="94"/>
      <c r="H6243" s="97"/>
      <c r="I6243" s="77">
        <f t="shared" si="195"/>
        <v>0</v>
      </c>
      <c r="J6243" s="78" t="str">
        <f>IFERROR(IF(E6243="","",VLOOKUP(D6243,Saldo!$P$8:$Q$1009,2,FALSE)),"")</f>
        <v/>
      </c>
      <c r="K6243" s="76"/>
      <c r="L6243" s="74" t="str">
        <f t="shared" si="194"/>
        <v/>
      </c>
    </row>
    <row r="6244" spans="1:12" ht="18.95" customHeight="1" x14ac:dyDescent="0.25">
      <c r="A6244" s="52"/>
      <c r="C6244" s="185"/>
      <c r="D6244" s="76"/>
      <c r="E6244" s="76" t="str">
        <f>IF(D6244="","",IFERROR(VLOOKUP(D6244,Cadastro!$C$9:$D$1009,2,FALSE),"NOT FOUND"))</f>
        <v/>
      </c>
      <c r="F6244" s="76"/>
      <c r="G6244" s="94"/>
      <c r="H6244" s="97"/>
      <c r="I6244" s="77">
        <f t="shared" si="195"/>
        <v>0</v>
      </c>
      <c r="J6244" s="78" t="str">
        <f>IFERROR(IF(E6244="","",VLOOKUP(D6244,Saldo!$P$8:$Q$1009,2,FALSE)),"")</f>
        <v/>
      </c>
      <c r="K6244" s="76"/>
      <c r="L6244" s="74" t="str">
        <f t="shared" si="194"/>
        <v/>
      </c>
    </row>
    <row r="6245" spans="1:12" ht="18.95" customHeight="1" x14ac:dyDescent="0.25">
      <c r="A6245" s="52"/>
      <c r="C6245" s="185"/>
      <c r="D6245" s="76"/>
      <c r="E6245" s="76" t="str">
        <f>IF(D6245="","",IFERROR(VLOOKUP(D6245,Cadastro!$C$9:$D$1009,2,FALSE),"NOT FOUND"))</f>
        <v/>
      </c>
      <c r="F6245" s="76"/>
      <c r="G6245" s="94"/>
      <c r="H6245" s="97"/>
      <c r="I6245" s="77">
        <f t="shared" si="195"/>
        <v>0</v>
      </c>
      <c r="J6245" s="78" t="str">
        <f>IFERROR(IF(E6245="","",VLOOKUP(D6245,Saldo!$P$8:$Q$1009,2,FALSE)),"")</f>
        <v/>
      </c>
      <c r="K6245" s="76"/>
      <c r="L6245" s="74" t="str">
        <f t="shared" si="194"/>
        <v/>
      </c>
    </row>
    <row r="6246" spans="1:12" ht="18.95" customHeight="1" x14ac:dyDescent="0.25">
      <c r="A6246" s="52"/>
      <c r="C6246" s="185"/>
      <c r="D6246" s="76"/>
      <c r="E6246" s="76" t="str">
        <f>IF(D6246="","",IFERROR(VLOOKUP(D6246,Cadastro!$C$9:$D$1009,2,FALSE),"NOT FOUND"))</f>
        <v/>
      </c>
      <c r="F6246" s="76"/>
      <c r="G6246" s="94"/>
      <c r="H6246" s="97"/>
      <c r="I6246" s="77">
        <f t="shared" si="195"/>
        <v>0</v>
      </c>
      <c r="J6246" s="78" t="str">
        <f>IFERROR(IF(E6246="","",VLOOKUP(D6246,Saldo!$P$8:$Q$1009,2,FALSE)),"")</f>
        <v/>
      </c>
      <c r="K6246" s="76"/>
      <c r="L6246" s="74" t="str">
        <f t="shared" si="194"/>
        <v/>
      </c>
    </row>
    <row r="6247" spans="1:12" ht="18.95" customHeight="1" x14ac:dyDescent="0.25">
      <c r="A6247" s="52"/>
      <c r="C6247" s="185"/>
      <c r="D6247" s="76"/>
      <c r="E6247" s="76" t="str">
        <f>IF(D6247="","",IFERROR(VLOOKUP(D6247,Cadastro!$C$9:$D$1009,2,FALSE),"NOT FOUND"))</f>
        <v/>
      </c>
      <c r="F6247" s="76"/>
      <c r="G6247" s="94"/>
      <c r="H6247" s="97"/>
      <c r="I6247" s="77">
        <f t="shared" si="195"/>
        <v>0</v>
      </c>
      <c r="J6247" s="78" t="str">
        <f>IFERROR(IF(E6247="","",VLOOKUP(D6247,Saldo!$P$8:$Q$1009,2,FALSE)),"")</f>
        <v/>
      </c>
      <c r="K6247" s="76"/>
      <c r="L6247" s="74" t="str">
        <f t="shared" si="194"/>
        <v/>
      </c>
    </row>
    <row r="6248" spans="1:12" ht="18.95" customHeight="1" x14ac:dyDescent="0.25">
      <c r="A6248" s="52"/>
      <c r="C6248" s="185"/>
      <c r="D6248" s="76"/>
      <c r="E6248" s="76" t="str">
        <f>IF(D6248="","",IFERROR(VLOOKUP(D6248,Cadastro!$C$9:$D$1009,2,FALSE),"NOT FOUND"))</f>
        <v/>
      </c>
      <c r="F6248" s="76"/>
      <c r="G6248" s="94"/>
      <c r="H6248" s="97"/>
      <c r="I6248" s="77">
        <f t="shared" si="195"/>
        <v>0</v>
      </c>
      <c r="J6248" s="78" t="str">
        <f>IFERROR(IF(E6248="","",VLOOKUP(D6248,Saldo!$P$8:$Q$1009,2,FALSE)),"")</f>
        <v/>
      </c>
      <c r="K6248" s="76"/>
      <c r="L6248" s="74" t="str">
        <f t="shared" si="194"/>
        <v/>
      </c>
    </row>
    <row r="6249" spans="1:12" ht="18.95" customHeight="1" x14ac:dyDescent="0.25">
      <c r="A6249" s="52"/>
      <c r="C6249" s="185"/>
      <c r="D6249" s="76"/>
      <c r="E6249" s="76" t="str">
        <f>IF(D6249="","",IFERROR(VLOOKUP(D6249,Cadastro!$C$9:$D$1009,2,FALSE),"NOT FOUND"))</f>
        <v/>
      </c>
      <c r="F6249" s="76"/>
      <c r="G6249" s="94"/>
      <c r="H6249" s="97"/>
      <c r="I6249" s="77">
        <f t="shared" si="195"/>
        <v>0</v>
      </c>
      <c r="J6249" s="78" t="str">
        <f>IFERROR(IF(E6249="","",VLOOKUP(D6249,Saldo!$P$8:$Q$1009,2,FALSE)),"")</f>
        <v/>
      </c>
      <c r="K6249" s="76"/>
      <c r="L6249" s="74" t="str">
        <f t="shared" si="194"/>
        <v/>
      </c>
    </row>
    <row r="6250" spans="1:12" ht="18.95" customHeight="1" x14ac:dyDescent="0.25">
      <c r="A6250" s="52"/>
      <c r="C6250" s="185"/>
      <c r="D6250" s="76"/>
      <c r="E6250" s="76" t="str">
        <f>IF(D6250="","",IFERROR(VLOOKUP(D6250,Cadastro!$C$9:$D$1009,2,FALSE),"NOT FOUND"))</f>
        <v/>
      </c>
      <c r="F6250" s="76"/>
      <c r="G6250" s="94"/>
      <c r="H6250" s="97"/>
      <c r="I6250" s="77">
        <f t="shared" si="195"/>
        <v>0</v>
      </c>
      <c r="J6250" s="78" t="str">
        <f>IFERROR(IF(E6250="","",VLOOKUP(D6250,Saldo!$P$8:$Q$1009,2,FALSE)),"")</f>
        <v/>
      </c>
      <c r="K6250" s="76"/>
      <c r="L6250" s="74" t="str">
        <f t="shared" si="194"/>
        <v/>
      </c>
    </row>
    <row r="6251" spans="1:12" ht="18.95" customHeight="1" x14ac:dyDescent="0.25">
      <c r="A6251" s="52"/>
      <c r="C6251" s="185"/>
      <c r="D6251" s="76"/>
      <c r="E6251" s="76" t="str">
        <f>IF(D6251="","",IFERROR(VLOOKUP(D6251,Cadastro!$C$9:$D$1009,2,FALSE),"NOT FOUND"))</f>
        <v/>
      </c>
      <c r="F6251" s="76"/>
      <c r="G6251" s="94"/>
      <c r="H6251" s="97"/>
      <c r="I6251" s="77">
        <f t="shared" si="195"/>
        <v>0</v>
      </c>
      <c r="J6251" s="78" t="str">
        <f>IFERROR(IF(E6251="","",VLOOKUP(D6251,Saldo!$P$8:$Q$1009,2,FALSE)),"")</f>
        <v/>
      </c>
      <c r="K6251" s="76"/>
      <c r="L6251" s="74" t="str">
        <f t="shared" si="194"/>
        <v/>
      </c>
    </row>
    <row r="6252" spans="1:12" ht="18.95" customHeight="1" x14ac:dyDescent="0.25">
      <c r="A6252" s="52"/>
      <c r="C6252" s="185"/>
      <c r="D6252" s="76"/>
      <c r="E6252" s="76" t="str">
        <f>IF(D6252="","",IFERROR(VLOOKUP(D6252,Cadastro!$C$9:$D$1009,2,FALSE),"NOT FOUND"))</f>
        <v/>
      </c>
      <c r="F6252" s="76"/>
      <c r="G6252" s="94"/>
      <c r="H6252" s="97"/>
      <c r="I6252" s="77">
        <f t="shared" si="195"/>
        <v>0</v>
      </c>
      <c r="J6252" s="78" t="str">
        <f>IFERROR(IF(E6252="","",VLOOKUP(D6252,Saldo!$P$8:$Q$1009,2,FALSE)),"")</f>
        <v/>
      </c>
      <c r="K6252" s="76"/>
      <c r="L6252" s="74" t="str">
        <f t="shared" si="194"/>
        <v/>
      </c>
    </row>
    <row r="6253" spans="1:12" ht="18.95" customHeight="1" x14ac:dyDescent="0.25">
      <c r="A6253" s="52"/>
      <c r="C6253" s="185"/>
      <c r="D6253" s="76"/>
      <c r="E6253" s="76" t="str">
        <f>IF(D6253="","",IFERROR(VLOOKUP(D6253,Cadastro!$C$9:$D$1009,2,FALSE),"NOT FOUND"))</f>
        <v/>
      </c>
      <c r="F6253" s="76"/>
      <c r="G6253" s="94"/>
      <c r="H6253" s="97"/>
      <c r="I6253" s="77">
        <f t="shared" si="195"/>
        <v>0</v>
      </c>
      <c r="J6253" s="78" t="str">
        <f>IFERROR(IF(E6253="","",VLOOKUP(D6253,Saldo!$P$8:$Q$1009,2,FALSE)),"")</f>
        <v/>
      </c>
      <c r="K6253" s="76"/>
      <c r="L6253" s="74" t="str">
        <f t="shared" si="194"/>
        <v/>
      </c>
    </row>
    <row r="6254" spans="1:12" ht="18.95" customHeight="1" x14ac:dyDescent="0.25">
      <c r="A6254" s="52"/>
      <c r="C6254" s="185"/>
      <c r="D6254" s="76"/>
      <c r="E6254" s="76" t="str">
        <f>IF(D6254="","",IFERROR(VLOOKUP(D6254,Cadastro!$C$9:$D$1009,2,FALSE),"NOT FOUND"))</f>
        <v/>
      </c>
      <c r="F6254" s="76"/>
      <c r="G6254" s="94"/>
      <c r="H6254" s="97"/>
      <c r="I6254" s="77">
        <f t="shared" si="195"/>
        <v>0</v>
      </c>
      <c r="J6254" s="78" t="str">
        <f>IFERROR(IF(E6254="","",VLOOKUP(D6254,Saldo!$P$8:$Q$1009,2,FALSE)),"")</f>
        <v/>
      </c>
      <c r="K6254" s="76"/>
      <c r="L6254" s="74" t="str">
        <f t="shared" si="194"/>
        <v/>
      </c>
    </row>
    <row r="6255" spans="1:12" ht="18.95" customHeight="1" x14ac:dyDescent="0.25">
      <c r="A6255" s="52"/>
      <c r="C6255" s="185"/>
      <c r="D6255" s="76"/>
      <c r="E6255" s="76" t="str">
        <f>IF(D6255="","",IFERROR(VLOOKUP(D6255,Cadastro!$C$9:$D$1009,2,FALSE),"NOT FOUND"))</f>
        <v/>
      </c>
      <c r="F6255" s="76"/>
      <c r="G6255" s="94"/>
      <c r="H6255" s="97"/>
      <c r="I6255" s="77">
        <f t="shared" si="195"/>
        <v>0</v>
      </c>
      <c r="J6255" s="78" t="str">
        <f>IFERROR(IF(E6255="","",VLOOKUP(D6255,Saldo!$P$8:$Q$1009,2,FALSE)),"")</f>
        <v/>
      </c>
      <c r="K6255" s="76"/>
      <c r="L6255" s="74" t="str">
        <f t="shared" si="194"/>
        <v/>
      </c>
    </row>
    <row r="6256" spans="1:12" ht="18.95" customHeight="1" x14ac:dyDescent="0.25">
      <c r="A6256" s="52"/>
      <c r="C6256" s="185"/>
      <c r="D6256" s="76"/>
      <c r="E6256" s="76" t="str">
        <f>IF(D6256="","",IFERROR(VLOOKUP(D6256,Cadastro!$C$9:$D$1009,2,FALSE),"NOT FOUND"))</f>
        <v/>
      </c>
      <c r="F6256" s="76"/>
      <c r="G6256" s="94"/>
      <c r="H6256" s="97"/>
      <c r="I6256" s="77">
        <f t="shared" si="195"/>
        <v>0</v>
      </c>
      <c r="J6256" s="78" t="str">
        <f>IFERROR(IF(E6256="","",VLOOKUP(D6256,Saldo!$P$8:$Q$1009,2,FALSE)),"")</f>
        <v/>
      </c>
      <c r="K6256" s="76"/>
      <c r="L6256" s="74" t="str">
        <f t="shared" si="194"/>
        <v/>
      </c>
    </row>
    <row r="6257" spans="1:12" ht="18.95" customHeight="1" x14ac:dyDescent="0.25">
      <c r="A6257" s="52"/>
      <c r="C6257" s="185"/>
      <c r="D6257" s="76"/>
      <c r="E6257" s="76" t="str">
        <f>IF(D6257="","",IFERROR(VLOOKUP(D6257,Cadastro!$C$9:$D$1009,2,FALSE),"NOT FOUND"))</f>
        <v/>
      </c>
      <c r="F6257" s="76"/>
      <c r="G6257" s="94"/>
      <c r="H6257" s="97"/>
      <c r="I6257" s="77">
        <f t="shared" si="195"/>
        <v>0</v>
      </c>
      <c r="J6257" s="78" t="str">
        <f>IFERROR(IF(E6257="","",VLOOKUP(D6257,Saldo!$P$8:$Q$1009,2,FALSE)),"")</f>
        <v/>
      </c>
      <c r="K6257" s="76"/>
      <c r="L6257" s="74" t="str">
        <f t="shared" si="194"/>
        <v/>
      </c>
    </row>
    <row r="6258" spans="1:12" ht="18.95" customHeight="1" x14ac:dyDescent="0.25">
      <c r="A6258" s="52"/>
      <c r="C6258" s="185"/>
      <c r="D6258" s="76"/>
      <c r="E6258" s="76" t="str">
        <f>IF(D6258="","",IFERROR(VLOOKUP(D6258,Cadastro!$C$9:$D$1009,2,FALSE),"NOT FOUND"))</f>
        <v/>
      </c>
      <c r="F6258" s="76"/>
      <c r="G6258" s="94"/>
      <c r="H6258" s="97"/>
      <c r="I6258" s="77">
        <f t="shared" si="195"/>
        <v>0</v>
      </c>
      <c r="J6258" s="78" t="str">
        <f>IFERROR(IF(E6258="","",VLOOKUP(D6258,Saldo!$P$8:$Q$1009,2,FALSE)),"")</f>
        <v/>
      </c>
      <c r="K6258" s="76"/>
      <c r="L6258" s="74" t="str">
        <f t="shared" si="194"/>
        <v/>
      </c>
    </row>
    <row r="6259" spans="1:12" ht="18.95" customHeight="1" x14ac:dyDescent="0.25">
      <c r="A6259" s="52"/>
      <c r="C6259" s="185"/>
      <c r="D6259" s="76"/>
      <c r="E6259" s="76" t="str">
        <f>IF(D6259="","",IFERROR(VLOOKUP(D6259,Cadastro!$C$9:$D$1009,2,FALSE),"NOT FOUND"))</f>
        <v/>
      </c>
      <c r="F6259" s="76"/>
      <c r="G6259" s="94"/>
      <c r="H6259" s="97"/>
      <c r="I6259" s="77">
        <f t="shared" si="195"/>
        <v>0</v>
      </c>
      <c r="J6259" s="78" t="str">
        <f>IFERROR(IF(E6259="","",VLOOKUP(D6259,Saldo!$P$8:$Q$1009,2,FALSE)),"")</f>
        <v/>
      </c>
      <c r="K6259" s="76"/>
      <c r="L6259" s="74" t="str">
        <f t="shared" si="194"/>
        <v/>
      </c>
    </row>
    <row r="6260" spans="1:12" ht="18.95" customHeight="1" x14ac:dyDescent="0.25">
      <c r="A6260" s="52"/>
      <c r="C6260" s="185"/>
      <c r="D6260" s="76"/>
      <c r="E6260" s="76" t="str">
        <f>IF(D6260="","",IFERROR(VLOOKUP(D6260,Cadastro!$C$9:$D$1009,2,FALSE),"NOT FOUND"))</f>
        <v/>
      </c>
      <c r="F6260" s="76"/>
      <c r="G6260" s="94"/>
      <c r="H6260" s="97"/>
      <c r="I6260" s="77">
        <f t="shared" si="195"/>
        <v>0</v>
      </c>
      <c r="J6260" s="78" t="str">
        <f>IFERROR(IF(E6260="","",VLOOKUP(D6260,Saldo!$P$8:$Q$1009,2,FALSE)),"")</f>
        <v/>
      </c>
      <c r="K6260" s="76"/>
      <c r="L6260" s="74" t="str">
        <f t="shared" si="194"/>
        <v/>
      </c>
    </row>
    <row r="6261" spans="1:12" ht="18.95" customHeight="1" x14ac:dyDescent="0.25">
      <c r="A6261" s="52"/>
      <c r="C6261" s="185"/>
      <c r="D6261" s="76"/>
      <c r="E6261" s="76" t="str">
        <f>IF(D6261="","",IFERROR(VLOOKUP(D6261,Cadastro!$C$9:$D$1009,2,FALSE),"NOT FOUND"))</f>
        <v/>
      </c>
      <c r="F6261" s="76"/>
      <c r="G6261" s="94"/>
      <c r="H6261" s="97"/>
      <c r="I6261" s="77">
        <f t="shared" si="195"/>
        <v>0</v>
      </c>
      <c r="J6261" s="78" t="str">
        <f>IFERROR(IF(E6261="","",VLOOKUP(D6261,Saldo!$P$8:$Q$1009,2,FALSE)),"")</f>
        <v/>
      </c>
      <c r="K6261" s="76"/>
      <c r="L6261" s="74" t="str">
        <f t="shared" si="194"/>
        <v/>
      </c>
    </row>
    <row r="6262" spans="1:12" ht="18.95" customHeight="1" x14ac:dyDescent="0.25">
      <c r="A6262" s="52"/>
      <c r="C6262" s="185"/>
      <c r="D6262" s="76"/>
      <c r="E6262" s="76" t="str">
        <f>IF(D6262="","",IFERROR(VLOOKUP(D6262,Cadastro!$C$9:$D$1009,2,FALSE),"NOT FOUND"))</f>
        <v/>
      </c>
      <c r="F6262" s="76"/>
      <c r="G6262" s="94"/>
      <c r="H6262" s="97"/>
      <c r="I6262" s="77">
        <f t="shared" si="195"/>
        <v>0</v>
      </c>
      <c r="J6262" s="78" t="str">
        <f>IFERROR(IF(E6262="","",VLOOKUP(D6262,Saldo!$P$8:$Q$1009,2,FALSE)),"")</f>
        <v/>
      </c>
      <c r="K6262" s="76"/>
      <c r="L6262" s="74" t="str">
        <f t="shared" si="194"/>
        <v/>
      </c>
    </row>
    <row r="6263" spans="1:12" ht="18.95" customHeight="1" x14ac:dyDescent="0.25">
      <c r="A6263" s="52"/>
      <c r="C6263" s="185"/>
      <c r="D6263" s="76"/>
      <c r="E6263" s="76" t="str">
        <f>IF(D6263="","",IFERROR(VLOOKUP(D6263,Cadastro!$C$9:$D$1009,2,FALSE),"NOT FOUND"))</f>
        <v/>
      </c>
      <c r="F6263" s="76"/>
      <c r="G6263" s="94"/>
      <c r="H6263" s="97"/>
      <c r="I6263" s="77">
        <f t="shared" si="195"/>
        <v>0</v>
      </c>
      <c r="J6263" s="78" t="str">
        <f>IFERROR(IF(E6263="","",VLOOKUP(D6263,Saldo!$P$8:$Q$1009,2,FALSE)),"")</f>
        <v/>
      </c>
      <c r="K6263" s="76"/>
      <c r="L6263" s="74" t="str">
        <f t="shared" si="194"/>
        <v/>
      </c>
    </row>
    <row r="6264" spans="1:12" ht="18.95" customHeight="1" x14ac:dyDescent="0.25">
      <c r="A6264" s="52"/>
      <c r="C6264" s="185"/>
      <c r="D6264" s="76"/>
      <c r="E6264" s="76" t="str">
        <f>IF(D6264="","",IFERROR(VLOOKUP(D6264,Cadastro!$C$9:$D$1009,2,FALSE),"NOT FOUND"))</f>
        <v/>
      </c>
      <c r="F6264" s="76"/>
      <c r="G6264" s="94"/>
      <c r="H6264" s="97"/>
      <c r="I6264" s="77">
        <f t="shared" si="195"/>
        <v>0</v>
      </c>
      <c r="J6264" s="78" t="str">
        <f>IFERROR(IF(E6264="","",VLOOKUP(D6264,Saldo!$P$8:$Q$1009,2,FALSE)),"")</f>
        <v/>
      </c>
      <c r="K6264" s="76"/>
      <c r="L6264" s="74" t="str">
        <f t="shared" si="194"/>
        <v/>
      </c>
    </row>
    <row r="6265" spans="1:12" ht="18.95" customHeight="1" x14ac:dyDescent="0.25">
      <c r="A6265" s="52"/>
      <c r="C6265" s="185"/>
      <c r="D6265" s="76"/>
      <c r="E6265" s="76" t="str">
        <f>IF(D6265="","",IFERROR(VLOOKUP(D6265,Cadastro!$C$9:$D$1009,2,FALSE),"NOT FOUND"))</f>
        <v/>
      </c>
      <c r="F6265" s="76"/>
      <c r="G6265" s="94"/>
      <c r="H6265" s="97"/>
      <c r="I6265" s="77">
        <f t="shared" si="195"/>
        <v>0</v>
      </c>
      <c r="J6265" s="78" t="str">
        <f>IFERROR(IF(E6265="","",VLOOKUP(D6265,Saldo!$P$8:$Q$1009,2,FALSE)),"")</f>
        <v/>
      </c>
      <c r="K6265" s="76"/>
      <c r="L6265" s="74" t="str">
        <f t="shared" si="194"/>
        <v/>
      </c>
    </row>
    <row r="6266" spans="1:12" ht="18.95" customHeight="1" x14ac:dyDescent="0.25">
      <c r="A6266" s="52"/>
      <c r="C6266" s="185"/>
      <c r="D6266" s="76"/>
      <c r="E6266" s="76" t="str">
        <f>IF(D6266="","",IFERROR(VLOOKUP(D6266,Cadastro!$C$9:$D$1009,2,FALSE),"NOT FOUND"))</f>
        <v/>
      </c>
      <c r="F6266" s="76"/>
      <c r="G6266" s="94"/>
      <c r="H6266" s="97"/>
      <c r="I6266" s="77">
        <f t="shared" si="195"/>
        <v>0</v>
      </c>
      <c r="J6266" s="78" t="str">
        <f>IFERROR(IF(E6266="","",VLOOKUP(D6266,Saldo!$P$8:$Q$1009,2,FALSE)),"")</f>
        <v/>
      </c>
      <c r="K6266" s="76"/>
      <c r="L6266" s="74" t="str">
        <f t="shared" si="194"/>
        <v/>
      </c>
    </row>
    <row r="6267" spans="1:12" ht="18.95" customHeight="1" x14ac:dyDescent="0.25">
      <c r="A6267" s="52"/>
      <c r="C6267" s="185"/>
      <c r="D6267" s="76"/>
      <c r="E6267" s="76" t="str">
        <f>IF(D6267="","",IFERROR(VLOOKUP(D6267,Cadastro!$C$9:$D$1009,2,FALSE),"NOT FOUND"))</f>
        <v/>
      </c>
      <c r="F6267" s="76"/>
      <c r="G6267" s="94"/>
      <c r="H6267" s="97"/>
      <c r="I6267" s="77">
        <f t="shared" si="195"/>
        <v>0</v>
      </c>
      <c r="J6267" s="78" t="str">
        <f>IFERROR(IF(E6267="","",VLOOKUP(D6267,Saldo!$P$8:$Q$1009,2,FALSE)),"")</f>
        <v/>
      </c>
      <c r="K6267" s="76"/>
      <c r="L6267" s="74" t="str">
        <f t="shared" si="194"/>
        <v/>
      </c>
    </row>
    <row r="6268" spans="1:12" ht="18.95" customHeight="1" x14ac:dyDescent="0.25">
      <c r="A6268" s="52"/>
      <c r="C6268" s="185"/>
      <c r="D6268" s="76"/>
      <c r="E6268" s="76" t="str">
        <f>IF(D6268="","",IFERROR(VLOOKUP(D6268,Cadastro!$C$9:$D$1009,2,FALSE),"NOT FOUND"))</f>
        <v/>
      </c>
      <c r="F6268" s="76"/>
      <c r="G6268" s="94"/>
      <c r="H6268" s="97"/>
      <c r="I6268" s="77">
        <f t="shared" si="195"/>
        <v>0</v>
      </c>
      <c r="J6268" s="78" t="str">
        <f>IFERROR(IF(E6268="","",VLOOKUP(D6268,Saldo!$P$8:$Q$1009,2,FALSE)),"")</f>
        <v/>
      </c>
      <c r="K6268" s="76"/>
      <c r="L6268" s="74" t="str">
        <f t="shared" si="194"/>
        <v/>
      </c>
    </row>
    <row r="6269" spans="1:12" ht="18.95" customHeight="1" x14ac:dyDescent="0.25">
      <c r="A6269" s="52"/>
      <c r="C6269" s="185"/>
      <c r="D6269" s="76"/>
      <c r="E6269" s="76" t="str">
        <f>IF(D6269="","",IFERROR(VLOOKUP(D6269,Cadastro!$C$9:$D$1009,2,FALSE),"NOT FOUND"))</f>
        <v/>
      </c>
      <c r="F6269" s="76"/>
      <c r="G6269" s="94"/>
      <c r="H6269" s="97"/>
      <c r="I6269" s="77">
        <f t="shared" si="195"/>
        <v>0</v>
      </c>
      <c r="J6269" s="78" t="str">
        <f>IFERROR(IF(E6269="","",VLOOKUP(D6269,Saldo!$P$8:$Q$1009,2,FALSE)),"")</f>
        <v/>
      </c>
      <c r="K6269" s="76"/>
      <c r="L6269" s="74" t="str">
        <f t="shared" si="194"/>
        <v/>
      </c>
    </row>
    <row r="6270" spans="1:12" ht="18.95" customHeight="1" x14ac:dyDescent="0.25">
      <c r="A6270" s="52"/>
      <c r="C6270" s="185"/>
      <c r="D6270" s="76"/>
      <c r="E6270" s="76" t="str">
        <f>IF(D6270="","",IFERROR(VLOOKUP(D6270,Cadastro!$C$9:$D$1009,2,FALSE),"NOT FOUND"))</f>
        <v/>
      </c>
      <c r="F6270" s="76"/>
      <c r="G6270" s="94"/>
      <c r="H6270" s="97"/>
      <c r="I6270" s="77">
        <f t="shared" si="195"/>
        <v>0</v>
      </c>
      <c r="J6270" s="78" t="str">
        <f>IFERROR(IF(E6270="","",VLOOKUP(D6270,Saldo!$P$8:$Q$1009,2,FALSE)),"")</f>
        <v/>
      </c>
      <c r="K6270" s="76"/>
      <c r="L6270" s="74" t="str">
        <f t="shared" si="194"/>
        <v/>
      </c>
    </row>
    <row r="6271" spans="1:12" ht="18.95" customHeight="1" x14ac:dyDescent="0.25">
      <c r="A6271" s="52"/>
      <c r="C6271" s="185"/>
      <c r="D6271" s="76"/>
      <c r="E6271" s="76" t="str">
        <f>IF(D6271="","",IFERROR(VLOOKUP(D6271,Cadastro!$C$9:$D$1009,2,FALSE),"NOT FOUND"))</f>
        <v/>
      </c>
      <c r="F6271" s="76"/>
      <c r="G6271" s="94"/>
      <c r="H6271" s="97"/>
      <c r="I6271" s="77">
        <f t="shared" si="195"/>
        <v>0</v>
      </c>
      <c r="J6271" s="78" t="str">
        <f>IFERROR(IF(E6271="","",VLOOKUP(D6271,Saldo!$P$8:$Q$1009,2,FALSE)),"")</f>
        <v/>
      </c>
      <c r="K6271" s="76"/>
      <c r="L6271" s="74" t="str">
        <f t="shared" si="194"/>
        <v/>
      </c>
    </row>
    <row r="6272" spans="1:12" ht="18.95" customHeight="1" x14ac:dyDescent="0.25">
      <c r="A6272" s="52"/>
      <c r="C6272" s="185"/>
      <c r="D6272" s="76"/>
      <c r="E6272" s="76" t="str">
        <f>IF(D6272="","",IFERROR(VLOOKUP(D6272,Cadastro!$C$9:$D$1009,2,FALSE),"NOT FOUND"))</f>
        <v/>
      </c>
      <c r="F6272" s="76"/>
      <c r="G6272" s="94"/>
      <c r="H6272" s="97"/>
      <c r="I6272" s="77">
        <f t="shared" si="195"/>
        <v>0</v>
      </c>
      <c r="J6272" s="78" t="str">
        <f>IFERROR(IF(E6272="","",VLOOKUP(D6272,Saldo!$P$8:$Q$1009,2,FALSE)),"")</f>
        <v/>
      </c>
      <c r="K6272" s="76"/>
      <c r="L6272" s="74" t="str">
        <f t="shared" si="194"/>
        <v/>
      </c>
    </row>
    <row r="6273" spans="1:12" ht="18.95" customHeight="1" x14ac:dyDescent="0.25">
      <c r="A6273" s="52"/>
      <c r="C6273" s="185"/>
      <c r="D6273" s="76"/>
      <c r="E6273" s="76" t="str">
        <f>IF(D6273="","",IFERROR(VLOOKUP(D6273,Cadastro!$C$9:$D$1009,2,FALSE),"NOT FOUND"))</f>
        <v/>
      </c>
      <c r="F6273" s="76"/>
      <c r="G6273" s="94"/>
      <c r="H6273" s="97"/>
      <c r="I6273" s="77">
        <f t="shared" si="195"/>
        <v>0</v>
      </c>
      <c r="J6273" s="78" t="str">
        <f>IFERROR(IF(E6273="","",VLOOKUP(D6273,Saldo!$P$8:$Q$1009,2,FALSE)),"")</f>
        <v/>
      </c>
      <c r="K6273" s="76"/>
      <c r="L6273" s="74" t="str">
        <f t="shared" si="194"/>
        <v/>
      </c>
    </row>
    <row r="6274" spans="1:12" ht="18.95" customHeight="1" x14ac:dyDescent="0.25">
      <c r="A6274" s="52"/>
      <c r="C6274" s="185"/>
      <c r="D6274" s="76"/>
      <c r="E6274" s="76" t="str">
        <f>IF(D6274="","",IFERROR(VLOOKUP(D6274,Cadastro!$C$9:$D$1009,2,FALSE),"NOT FOUND"))</f>
        <v/>
      </c>
      <c r="F6274" s="76"/>
      <c r="G6274" s="94"/>
      <c r="H6274" s="97"/>
      <c r="I6274" s="77">
        <f t="shared" si="195"/>
        <v>0</v>
      </c>
      <c r="J6274" s="78" t="str">
        <f>IFERROR(IF(E6274="","",VLOOKUP(D6274,Saldo!$P$8:$Q$1009,2,FALSE)),"")</f>
        <v/>
      </c>
      <c r="K6274" s="76"/>
      <c r="L6274" s="74" t="str">
        <f t="shared" si="194"/>
        <v/>
      </c>
    </row>
    <row r="6275" spans="1:12" ht="18.95" customHeight="1" x14ac:dyDescent="0.25">
      <c r="A6275" s="52"/>
      <c r="C6275" s="185"/>
      <c r="D6275" s="76"/>
      <c r="E6275" s="76" t="str">
        <f>IF(D6275="","",IFERROR(VLOOKUP(D6275,Cadastro!$C$9:$D$1009,2,FALSE),"NOT FOUND"))</f>
        <v/>
      </c>
      <c r="F6275" s="76"/>
      <c r="G6275" s="94"/>
      <c r="H6275" s="97"/>
      <c r="I6275" s="77">
        <f t="shared" si="195"/>
        <v>0</v>
      </c>
      <c r="J6275" s="78" t="str">
        <f>IFERROR(IF(E6275="","",VLOOKUP(D6275,Saldo!$P$8:$Q$1009,2,FALSE)),"")</f>
        <v/>
      </c>
      <c r="K6275" s="76"/>
      <c r="L6275" s="74" t="str">
        <f t="shared" si="194"/>
        <v/>
      </c>
    </row>
    <row r="6276" spans="1:12" ht="18.95" customHeight="1" x14ac:dyDescent="0.25">
      <c r="A6276" s="52"/>
      <c r="C6276" s="185"/>
      <c r="D6276" s="76"/>
      <c r="E6276" s="76" t="str">
        <f>IF(D6276="","",IFERROR(VLOOKUP(D6276,Cadastro!$C$9:$D$1009,2,FALSE),"NOT FOUND"))</f>
        <v/>
      </c>
      <c r="F6276" s="76"/>
      <c r="G6276" s="94"/>
      <c r="H6276" s="97"/>
      <c r="I6276" s="77">
        <f t="shared" si="195"/>
        <v>0</v>
      </c>
      <c r="J6276" s="78" t="str">
        <f>IFERROR(IF(E6276="","",VLOOKUP(D6276,Saldo!$P$8:$Q$1009,2,FALSE)),"")</f>
        <v/>
      </c>
      <c r="K6276" s="76"/>
      <c r="L6276" s="74" t="str">
        <f t="shared" si="194"/>
        <v/>
      </c>
    </row>
    <row r="6277" spans="1:12" ht="18.95" customHeight="1" x14ac:dyDescent="0.25">
      <c r="A6277" s="52"/>
      <c r="C6277" s="185"/>
      <c r="D6277" s="76"/>
      <c r="E6277" s="76" t="str">
        <f>IF(D6277="","",IFERROR(VLOOKUP(D6277,Cadastro!$C$9:$D$1009,2,FALSE),"NOT FOUND"))</f>
        <v/>
      </c>
      <c r="F6277" s="76"/>
      <c r="G6277" s="94"/>
      <c r="H6277" s="97"/>
      <c r="I6277" s="77">
        <f t="shared" si="195"/>
        <v>0</v>
      </c>
      <c r="J6277" s="78" t="str">
        <f>IFERROR(IF(E6277="","",VLOOKUP(D6277,Saldo!$P$8:$Q$1009,2,FALSE)),"")</f>
        <v/>
      </c>
      <c r="K6277" s="76"/>
      <c r="L6277" s="74" t="str">
        <f t="shared" si="194"/>
        <v/>
      </c>
    </row>
    <row r="6278" spans="1:12" ht="18.95" customHeight="1" x14ac:dyDescent="0.25">
      <c r="A6278" s="52"/>
      <c r="C6278" s="185"/>
      <c r="D6278" s="76"/>
      <c r="E6278" s="76" t="str">
        <f>IF(D6278="","",IFERROR(VLOOKUP(D6278,Cadastro!$C$9:$D$1009,2,FALSE),"NOT FOUND"))</f>
        <v/>
      </c>
      <c r="F6278" s="76"/>
      <c r="G6278" s="94"/>
      <c r="H6278" s="97"/>
      <c r="I6278" s="77">
        <f t="shared" si="195"/>
        <v>0</v>
      </c>
      <c r="J6278" s="78" t="str">
        <f>IFERROR(IF(E6278="","",VLOOKUP(D6278,Saldo!$P$8:$Q$1009,2,FALSE)),"")</f>
        <v/>
      </c>
      <c r="K6278" s="76"/>
      <c r="L6278" s="74" t="str">
        <f t="shared" si="194"/>
        <v/>
      </c>
    </row>
    <row r="6279" spans="1:12" ht="18.95" customHeight="1" x14ac:dyDescent="0.25">
      <c r="A6279" s="52"/>
      <c r="C6279" s="185"/>
      <c r="D6279" s="76"/>
      <c r="E6279" s="76" t="str">
        <f>IF(D6279="","",IFERROR(VLOOKUP(D6279,Cadastro!$C$9:$D$1009,2,FALSE),"NOT FOUND"))</f>
        <v/>
      </c>
      <c r="F6279" s="76"/>
      <c r="G6279" s="94"/>
      <c r="H6279" s="97"/>
      <c r="I6279" s="77">
        <f t="shared" si="195"/>
        <v>0</v>
      </c>
      <c r="J6279" s="78" t="str">
        <f>IFERROR(IF(E6279="","",VLOOKUP(D6279,Saldo!$P$8:$Q$1009,2,FALSE)),"")</f>
        <v/>
      </c>
      <c r="K6279" s="76"/>
      <c r="L6279" s="74" t="str">
        <f t="shared" si="194"/>
        <v/>
      </c>
    </row>
    <row r="6280" spans="1:12" ht="18.95" customHeight="1" x14ac:dyDescent="0.25">
      <c r="A6280" s="52"/>
      <c r="C6280" s="185"/>
      <c r="D6280" s="76"/>
      <c r="E6280" s="76" t="str">
        <f>IF(D6280="","",IFERROR(VLOOKUP(D6280,Cadastro!$C$9:$D$1009,2,FALSE),"NOT FOUND"))</f>
        <v/>
      </c>
      <c r="F6280" s="76"/>
      <c r="G6280" s="94"/>
      <c r="H6280" s="97"/>
      <c r="I6280" s="77">
        <f t="shared" si="195"/>
        <v>0</v>
      </c>
      <c r="J6280" s="78" t="str">
        <f>IFERROR(IF(E6280="","",VLOOKUP(D6280,Saldo!$P$8:$Q$1009,2,FALSE)),"")</f>
        <v/>
      </c>
      <c r="K6280" s="76"/>
      <c r="L6280" s="74" t="str">
        <f t="shared" si="194"/>
        <v/>
      </c>
    </row>
    <row r="6281" spans="1:12" ht="18.95" customHeight="1" x14ac:dyDescent="0.25">
      <c r="A6281" s="52"/>
      <c r="C6281" s="185"/>
      <c r="D6281" s="76"/>
      <c r="E6281" s="76" t="str">
        <f>IF(D6281="","",IFERROR(VLOOKUP(D6281,Cadastro!$C$9:$D$1009,2,FALSE),"NOT FOUND"))</f>
        <v/>
      </c>
      <c r="F6281" s="76"/>
      <c r="G6281" s="94"/>
      <c r="H6281" s="97"/>
      <c r="I6281" s="77">
        <f t="shared" si="195"/>
        <v>0</v>
      </c>
      <c r="J6281" s="78" t="str">
        <f>IFERROR(IF(E6281="","",VLOOKUP(D6281,Saldo!$P$8:$Q$1009,2,FALSE)),"")</f>
        <v/>
      </c>
      <c r="K6281" s="76"/>
      <c r="L6281" s="74" t="str">
        <f t="shared" ref="L6281:L6344" si="196">IF(C6281="","",MONTH(C6281))</f>
        <v/>
      </c>
    </row>
    <row r="6282" spans="1:12" ht="18.95" customHeight="1" x14ac:dyDescent="0.25">
      <c r="A6282" s="52"/>
      <c r="C6282" s="185"/>
      <c r="D6282" s="76"/>
      <c r="E6282" s="76" t="str">
        <f>IF(D6282="","",IFERROR(VLOOKUP(D6282,Cadastro!$C$9:$D$1009,2,FALSE),"NOT FOUND"))</f>
        <v/>
      </c>
      <c r="F6282" s="76"/>
      <c r="G6282" s="94"/>
      <c r="H6282" s="97"/>
      <c r="I6282" s="77">
        <f t="shared" ref="I6282:I6345" si="197">IFERROR(G6282*H6282,"Check if QTY and Value are both valid")</f>
        <v>0</v>
      </c>
      <c r="J6282" s="78" t="str">
        <f>IFERROR(IF(E6282="","",VLOOKUP(D6282,Saldo!$P$8:$Q$1009,2,FALSE)),"")</f>
        <v/>
      </c>
      <c r="K6282" s="76"/>
      <c r="L6282" s="74" t="str">
        <f t="shared" si="196"/>
        <v/>
      </c>
    </row>
    <row r="6283" spans="1:12" ht="18.95" customHeight="1" x14ac:dyDescent="0.25">
      <c r="A6283" s="52"/>
      <c r="C6283" s="185"/>
      <c r="D6283" s="76"/>
      <c r="E6283" s="76" t="str">
        <f>IF(D6283="","",IFERROR(VLOOKUP(D6283,Cadastro!$C$9:$D$1009,2,FALSE),"NOT FOUND"))</f>
        <v/>
      </c>
      <c r="F6283" s="76"/>
      <c r="G6283" s="94"/>
      <c r="H6283" s="97"/>
      <c r="I6283" s="77">
        <f t="shared" si="197"/>
        <v>0</v>
      </c>
      <c r="J6283" s="78" t="str">
        <f>IFERROR(IF(E6283="","",VLOOKUP(D6283,Saldo!$P$8:$Q$1009,2,FALSE)),"")</f>
        <v/>
      </c>
      <c r="K6283" s="76"/>
      <c r="L6283" s="74" t="str">
        <f t="shared" si="196"/>
        <v/>
      </c>
    </row>
    <row r="6284" spans="1:12" ht="18.95" customHeight="1" x14ac:dyDescent="0.25">
      <c r="A6284" s="52"/>
      <c r="C6284" s="185"/>
      <c r="D6284" s="76"/>
      <c r="E6284" s="76" t="str">
        <f>IF(D6284="","",IFERROR(VLOOKUP(D6284,Cadastro!$C$9:$D$1009,2,FALSE),"NOT FOUND"))</f>
        <v/>
      </c>
      <c r="F6284" s="76"/>
      <c r="G6284" s="94"/>
      <c r="H6284" s="97"/>
      <c r="I6284" s="77">
        <f t="shared" si="197"/>
        <v>0</v>
      </c>
      <c r="J6284" s="78" t="str">
        <f>IFERROR(IF(E6284="","",VLOOKUP(D6284,Saldo!$P$8:$Q$1009,2,FALSE)),"")</f>
        <v/>
      </c>
      <c r="K6284" s="76"/>
      <c r="L6284" s="74" t="str">
        <f t="shared" si="196"/>
        <v/>
      </c>
    </row>
    <row r="6285" spans="1:12" ht="18.95" customHeight="1" x14ac:dyDescent="0.25">
      <c r="A6285" s="52"/>
      <c r="C6285" s="185"/>
      <c r="D6285" s="76"/>
      <c r="E6285" s="76" t="str">
        <f>IF(D6285="","",IFERROR(VLOOKUP(D6285,Cadastro!$C$9:$D$1009,2,FALSE),"NOT FOUND"))</f>
        <v/>
      </c>
      <c r="F6285" s="76"/>
      <c r="G6285" s="94"/>
      <c r="H6285" s="97"/>
      <c r="I6285" s="77">
        <f t="shared" si="197"/>
        <v>0</v>
      </c>
      <c r="J6285" s="78" t="str">
        <f>IFERROR(IF(E6285="","",VLOOKUP(D6285,Saldo!$P$8:$Q$1009,2,FALSE)),"")</f>
        <v/>
      </c>
      <c r="K6285" s="76"/>
      <c r="L6285" s="74" t="str">
        <f t="shared" si="196"/>
        <v/>
      </c>
    </row>
    <row r="6286" spans="1:12" ht="18.95" customHeight="1" x14ac:dyDescent="0.25">
      <c r="A6286" s="52"/>
      <c r="C6286" s="185"/>
      <c r="D6286" s="76"/>
      <c r="E6286" s="76" t="str">
        <f>IF(D6286="","",IFERROR(VLOOKUP(D6286,Cadastro!$C$9:$D$1009,2,FALSE),"NOT FOUND"))</f>
        <v/>
      </c>
      <c r="F6286" s="76"/>
      <c r="G6286" s="94"/>
      <c r="H6286" s="97"/>
      <c r="I6286" s="77">
        <f t="shared" si="197"/>
        <v>0</v>
      </c>
      <c r="J6286" s="78" t="str">
        <f>IFERROR(IF(E6286="","",VLOOKUP(D6286,Saldo!$P$8:$Q$1009,2,FALSE)),"")</f>
        <v/>
      </c>
      <c r="K6286" s="76"/>
      <c r="L6286" s="74" t="str">
        <f t="shared" si="196"/>
        <v/>
      </c>
    </row>
    <row r="6287" spans="1:12" ht="18.95" customHeight="1" x14ac:dyDescent="0.25">
      <c r="A6287" s="52"/>
      <c r="C6287" s="185"/>
      <c r="D6287" s="76"/>
      <c r="E6287" s="76" t="str">
        <f>IF(D6287="","",IFERROR(VLOOKUP(D6287,Cadastro!$C$9:$D$1009,2,FALSE),"NOT FOUND"))</f>
        <v/>
      </c>
      <c r="F6287" s="76"/>
      <c r="G6287" s="94"/>
      <c r="H6287" s="97"/>
      <c r="I6287" s="77">
        <f t="shared" si="197"/>
        <v>0</v>
      </c>
      <c r="J6287" s="78" t="str">
        <f>IFERROR(IF(E6287="","",VLOOKUP(D6287,Saldo!$P$8:$Q$1009,2,FALSE)),"")</f>
        <v/>
      </c>
      <c r="K6287" s="76"/>
      <c r="L6287" s="74" t="str">
        <f t="shared" si="196"/>
        <v/>
      </c>
    </row>
    <row r="6288" spans="1:12" ht="18.95" customHeight="1" x14ac:dyDescent="0.25">
      <c r="A6288" s="52"/>
      <c r="C6288" s="185"/>
      <c r="D6288" s="76"/>
      <c r="E6288" s="76" t="str">
        <f>IF(D6288="","",IFERROR(VLOOKUP(D6288,Cadastro!$C$9:$D$1009,2,FALSE),"NOT FOUND"))</f>
        <v/>
      </c>
      <c r="F6288" s="76"/>
      <c r="G6288" s="94"/>
      <c r="H6288" s="97"/>
      <c r="I6288" s="77">
        <f t="shared" si="197"/>
        <v>0</v>
      </c>
      <c r="J6288" s="78" t="str">
        <f>IFERROR(IF(E6288="","",VLOOKUP(D6288,Saldo!$P$8:$Q$1009,2,FALSE)),"")</f>
        <v/>
      </c>
      <c r="K6288" s="76"/>
      <c r="L6288" s="74" t="str">
        <f t="shared" si="196"/>
        <v/>
      </c>
    </row>
    <row r="6289" spans="1:12" ht="18.95" customHeight="1" x14ac:dyDescent="0.25">
      <c r="A6289" s="52"/>
      <c r="C6289" s="185"/>
      <c r="D6289" s="76"/>
      <c r="E6289" s="76" t="str">
        <f>IF(D6289="","",IFERROR(VLOOKUP(D6289,Cadastro!$C$9:$D$1009,2,FALSE),"NOT FOUND"))</f>
        <v/>
      </c>
      <c r="F6289" s="76"/>
      <c r="G6289" s="94"/>
      <c r="H6289" s="97"/>
      <c r="I6289" s="77">
        <f t="shared" si="197"/>
        <v>0</v>
      </c>
      <c r="J6289" s="78" t="str">
        <f>IFERROR(IF(E6289="","",VLOOKUP(D6289,Saldo!$P$8:$Q$1009,2,FALSE)),"")</f>
        <v/>
      </c>
      <c r="K6289" s="76"/>
      <c r="L6289" s="74" t="str">
        <f t="shared" si="196"/>
        <v/>
      </c>
    </row>
    <row r="6290" spans="1:12" ht="18.95" customHeight="1" x14ac:dyDescent="0.25">
      <c r="A6290" s="52"/>
      <c r="C6290" s="185"/>
      <c r="D6290" s="76"/>
      <c r="E6290" s="76" t="str">
        <f>IF(D6290="","",IFERROR(VLOOKUP(D6290,Cadastro!$C$9:$D$1009,2,FALSE),"NOT FOUND"))</f>
        <v/>
      </c>
      <c r="F6290" s="76"/>
      <c r="G6290" s="94"/>
      <c r="H6290" s="97"/>
      <c r="I6290" s="77">
        <f t="shared" si="197"/>
        <v>0</v>
      </c>
      <c r="J6290" s="78" t="str">
        <f>IFERROR(IF(E6290="","",VLOOKUP(D6290,Saldo!$P$8:$Q$1009,2,FALSE)),"")</f>
        <v/>
      </c>
      <c r="K6290" s="76"/>
      <c r="L6290" s="74" t="str">
        <f t="shared" si="196"/>
        <v/>
      </c>
    </row>
    <row r="6291" spans="1:12" ht="18.95" customHeight="1" x14ac:dyDescent="0.25">
      <c r="A6291" s="52"/>
      <c r="C6291" s="185"/>
      <c r="D6291" s="76"/>
      <c r="E6291" s="76" t="str">
        <f>IF(D6291="","",IFERROR(VLOOKUP(D6291,Cadastro!$C$9:$D$1009,2,FALSE),"NOT FOUND"))</f>
        <v/>
      </c>
      <c r="F6291" s="76"/>
      <c r="G6291" s="94"/>
      <c r="H6291" s="97"/>
      <c r="I6291" s="77">
        <f t="shared" si="197"/>
        <v>0</v>
      </c>
      <c r="J6291" s="78" t="str">
        <f>IFERROR(IF(E6291="","",VLOOKUP(D6291,Saldo!$P$8:$Q$1009,2,FALSE)),"")</f>
        <v/>
      </c>
      <c r="K6291" s="76"/>
      <c r="L6291" s="74" t="str">
        <f t="shared" si="196"/>
        <v/>
      </c>
    </row>
    <row r="6292" spans="1:12" ht="18.95" customHeight="1" x14ac:dyDescent="0.25">
      <c r="A6292" s="52"/>
      <c r="C6292" s="185"/>
      <c r="D6292" s="76"/>
      <c r="E6292" s="76" t="str">
        <f>IF(D6292="","",IFERROR(VLOOKUP(D6292,Cadastro!$C$9:$D$1009,2,FALSE),"NOT FOUND"))</f>
        <v/>
      </c>
      <c r="F6292" s="76"/>
      <c r="G6292" s="94"/>
      <c r="H6292" s="97"/>
      <c r="I6292" s="77">
        <f t="shared" si="197"/>
        <v>0</v>
      </c>
      <c r="J6292" s="78" t="str">
        <f>IFERROR(IF(E6292="","",VLOOKUP(D6292,Saldo!$P$8:$Q$1009,2,FALSE)),"")</f>
        <v/>
      </c>
      <c r="K6292" s="76"/>
      <c r="L6292" s="74" t="str">
        <f t="shared" si="196"/>
        <v/>
      </c>
    </row>
    <row r="6293" spans="1:12" ht="18.95" customHeight="1" x14ac:dyDescent="0.25">
      <c r="A6293" s="52"/>
      <c r="C6293" s="185"/>
      <c r="D6293" s="76"/>
      <c r="E6293" s="76" t="str">
        <f>IF(D6293="","",IFERROR(VLOOKUP(D6293,Cadastro!$C$9:$D$1009,2,FALSE),"NOT FOUND"))</f>
        <v/>
      </c>
      <c r="F6293" s="76"/>
      <c r="G6293" s="94"/>
      <c r="H6293" s="97"/>
      <c r="I6293" s="77">
        <f t="shared" si="197"/>
        <v>0</v>
      </c>
      <c r="J6293" s="78" t="str">
        <f>IFERROR(IF(E6293="","",VLOOKUP(D6293,Saldo!$P$8:$Q$1009,2,FALSE)),"")</f>
        <v/>
      </c>
      <c r="K6293" s="76"/>
      <c r="L6293" s="74" t="str">
        <f t="shared" si="196"/>
        <v/>
      </c>
    </row>
    <row r="6294" spans="1:12" ht="18.95" customHeight="1" x14ac:dyDescent="0.25">
      <c r="A6294" s="52"/>
      <c r="C6294" s="185"/>
      <c r="D6294" s="76"/>
      <c r="E6294" s="76" t="str">
        <f>IF(D6294="","",IFERROR(VLOOKUP(D6294,Cadastro!$C$9:$D$1009,2,FALSE),"NOT FOUND"))</f>
        <v/>
      </c>
      <c r="F6294" s="76"/>
      <c r="G6294" s="94"/>
      <c r="H6294" s="97"/>
      <c r="I6294" s="77">
        <f t="shared" si="197"/>
        <v>0</v>
      </c>
      <c r="J6294" s="78" t="str">
        <f>IFERROR(IF(E6294="","",VLOOKUP(D6294,Saldo!$P$8:$Q$1009,2,FALSE)),"")</f>
        <v/>
      </c>
      <c r="K6294" s="76"/>
      <c r="L6294" s="74" t="str">
        <f t="shared" si="196"/>
        <v/>
      </c>
    </row>
    <row r="6295" spans="1:12" ht="18.95" customHeight="1" x14ac:dyDescent="0.25">
      <c r="A6295" s="52"/>
      <c r="C6295" s="185"/>
      <c r="D6295" s="76"/>
      <c r="E6295" s="76" t="str">
        <f>IF(D6295="","",IFERROR(VLOOKUP(D6295,Cadastro!$C$9:$D$1009,2,FALSE),"NOT FOUND"))</f>
        <v/>
      </c>
      <c r="F6295" s="76"/>
      <c r="G6295" s="94"/>
      <c r="H6295" s="97"/>
      <c r="I6295" s="77">
        <f t="shared" si="197"/>
        <v>0</v>
      </c>
      <c r="J6295" s="78" t="str">
        <f>IFERROR(IF(E6295="","",VLOOKUP(D6295,Saldo!$P$8:$Q$1009,2,FALSE)),"")</f>
        <v/>
      </c>
      <c r="K6295" s="76"/>
      <c r="L6295" s="74" t="str">
        <f t="shared" si="196"/>
        <v/>
      </c>
    </row>
    <row r="6296" spans="1:12" ht="18.95" customHeight="1" x14ac:dyDescent="0.25">
      <c r="A6296" s="52"/>
      <c r="C6296" s="185"/>
      <c r="D6296" s="76"/>
      <c r="E6296" s="76" t="str">
        <f>IF(D6296="","",IFERROR(VLOOKUP(D6296,Cadastro!$C$9:$D$1009,2,FALSE),"NOT FOUND"))</f>
        <v/>
      </c>
      <c r="F6296" s="76"/>
      <c r="G6296" s="94"/>
      <c r="H6296" s="97"/>
      <c r="I6296" s="77">
        <f t="shared" si="197"/>
        <v>0</v>
      </c>
      <c r="J6296" s="78" t="str">
        <f>IFERROR(IF(E6296="","",VLOOKUP(D6296,Saldo!$P$8:$Q$1009,2,FALSE)),"")</f>
        <v/>
      </c>
      <c r="K6296" s="76"/>
      <c r="L6296" s="74" t="str">
        <f t="shared" si="196"/>
        <v/>
      </c>
    </row>
    <row r="6297" spans="1:12" ht="18.95" customHeight="1" x14ac:dyDescent="0.25">
      <c r="A6297" s="52"/>
      <c r="C6297" s="185"/>
      <c r="D6297" s="76"/>
      <c r="E6297" s="76" t="str">
        <f>IF(D6297="","",IFERROR(VLOOKUP(D6297,Cadastro!$C$9:$D$1009,2,FALSE),"NOT FOUND"))</f>
        <v/>
      </c>
      <c r="F6297" s="76"/>
      <c r="G6297" s="94"/>
      <c r="H6297" s="97"/>
      <c r="I6297" s="77">
        <f t="shared" si="197"/>
        <v>0</v>
      </c>
      <c r="J6297" s="78" t="str">
        <f>IFERROR(IF(E6297="","",VLOOKUP(D6297,Saldo!$P$8:$Q$1009,2,FALSE)),"")</f>
        <v/>
      </c>
      <c r="K6297" s="76"/>
      <c r="L6297" s="74" t="str">
        <f t="shared" si="196"/>
        <v/>
      </c>
    </row>
    <row r="6298" spans="1:12" ht="18.95" customHeight="1" x14ac:dyDescent="0.25">
      <c r="A6298" s="52"/>
      <c r="C6298" s="185"/>
      <c r="D6298" s="76"/>
      <c r="E6298" s="76" t="str">
        <f>IF(D6298="","",IFERROR(VLOOKUP(D6298,Cadastro!$C$9:$D$1009,2,FALSE),"NOT FOUND"))</f>
        <v/>
      </c>
      <c r="F6298" s="76"/>
      <c r="G6298" s="94"/>
      <c r="H6298" s="97"/>
      <c r="I6298" s="77">
        <f t="shared" si="197"/>
        <v>0</v>
      </c>
      <c r="J6298" s="78" t="str">
        <f>IFERROR(IF(E6298="","",VLOOKUP(D6298,Saldo!$P$8:$Q$1009,2,FALSE)),"")</f>
        <v/>
      </c>
      <c r="K6298" s="76"/>
      <c r="L6298" s="74" t="str">
        <f t="shared" si="196"/>
        <v/>
      </c>
    </row>
    <row r="6299" spans="1:12" ht="18.95" customHeight="1" x14ac:dyDescent="0.25">
      <c r="A6299" s="52"/>
      <c r="C6299" s="185"/>
      <c r="D6299" s="76"/>
      <c r="E6299" s="76" t="str">
        <f>IF(D6299="","",IFERROR(VLOOKUP(D6299,Cadastro!$C$9:$D$1009,2,FALSE),"NOT FOUND"))</f>
        <v/>
      </c>
      <c r="F6299" s="76"/>
      <c r="G6299" s="94"/>
      <c r="H6299" s="97"/>
      <c r="I6299" s="77">
        <f t="shared" si="197"/>
        <v>0</v>
      </c>
      <c r="J6299" s="78" t="str">
        <f>IFERROR(IF(E6299="","",VLOOKUP(D6299,Saldo!$P$8:$Q$1009,2,FALSE)),"")</f>
        <v/>
      </c>
      <c r="K6299" s="76"/>
      <c r="L6299" s="74" t="str">
        <f t="shared" si="196"/>
        <v/>
      </c>
    </row>
    <row r="6300" spans="1:12" ht="18.95" customHeight="1" x14ac:dyDescent="0.25">
      <c r="A6300" s="52"/>
      <c r="C6300" s="185"/>
      <c r="D6300" s="76"/>
      <c r="E6300" s="76" t="str">
        <f>IF(D6300="","",IFERROR(VLOOKUP(D6300,Cadastro!$C$9:$D$1009,2,FALSE),"NOT FOUND"))</f>
        <v/>
      </c>
      <c r="F6300" s="76"/>
      <c r="G6300" s="94"/>
      <c r="H6300" s="97"/>
      <c r="I6300" s="77">
        <f t="shared" si="197"/>
        <v>0</v>
      </c>
      <c r="J6300" s="78" t="str">
        <f>IFERROR(IF(E6300="","",VLOOKUP(D6300,Saldo!$P$8:$Q$1009,2,FALSE)),"")</f>
        <v/>
      </c>
      <c r="K6300" s="76"/>
      <c r="L6300" s="74" t="str">
        <f t="shared" si="196"/>
        <v/>
      </c>
    </row>
    <row r="6301" spans="1:12" ht="18.95" customHeight="1" x14ac:dyDescent="0.25">
      <c r="A6301" s="52"/>
      <c r="C6301" s="185"/>
      <c r="D6301" s="76"/>
      <c r="E6301" s="76" t="str">
        <f>IF(D6301="","",IFERROR(VLOOKUP(D6301,Cadastro!$C$9:$D$1009,2,FALSE),"NOT FOUND"))</f>
        <v/>
      </c>
      <c r="F6301" s="76"/>
      <c r="G6301" s="94"/>
      <c r="H6301" s="97"/>
      <c r="I6301" s="77">
        <f t="shared" si="197"/>
        <v>0</v>
      </c>
      <c r="J6301" s="78" t="str">
        <f>IFERROR(IF(E6301="","",VLOOKUP(D6301,Saldo!$P$8:$Q$1009,2,FALSE)),"")</f>
        <v/>
      </c>
      <c r="K6301" s="76"/>
      <c r="L6301" s="74" t="str">
        <f t="shared" si="196"/>
        <v/>
      </c>
    </row>
    <row r="6302" spans="1:12" ht="18.95" customHeight="1" x14ac:dyDescent="0.25">
      <c r="A6302" s="52"/>
      <c r="C6302" s="185"/>
      <c r="D6302" s="76"/>
      <c r="E6302" s="76" t="str">
        <f>IF(D6302="","",IFERROR(VLOOKUP(D6302,Cadastro!$C$9:$D$1009,2,FALSE),"NOT FOUND"))</f>
        <v/>
      </c>
      <c r="F6302" s="76"/>
      <c r="G6302" s="94"/>
      <c r="H6302" s="97"/>
      <c r="I6302" s="77">
        <f t="shared" si="197"/>
        <v>0</v>
      </c>
      <c r="J6302" s="78" t="str">
        <f>IFERROR(IF(E6302="","",VLOOKUP(D6302,Saldo!$P$8:$Q$1009,2,FALSE)),"")</f>
        <v/>
      </c>
      <c r="K6302" s="76"/>
      <c r="L6302" s="74" t="str">
        <f t="shared" si="196"/>
        <v/>
      </c>
    </row>
    <row r="6303" spans="1:12" ht="18.95" customHeight="1" x14ac:dyDescent="0.25">
      <c r="A6303" s="52"/>
      <c r="C6303" s="185"/>
      <c r="D6303" s="76"/>
      <c r="E6303" s="76" t="str">
        <f>IF(D6303="","",IFERROR(VLOOKUP(D6303,Cadastro!$C$9:$D$1009,2,FALSE),"NOT FOUND"))</f>
        <v/>
      </c>
      <c r="F6303" s="76"/>
      <c r="G6303" s="94"/>
      <c r="H6303" s="97"/>
      <c r="I6303" s="77">
        <f t="shared" si="197"/>
        <v>0</v>
      </c>
      <c r="J6303" s="78" t="str">
        <f>IFERROR(IF(E6303="","",VLOOKUP(D6303,Saldo!$P$8:$Q$1009,2,FALSE)),"")</f>
        <v/>
      </c>
      <c r="K6303" s="76"/>
      <c r="L6303" s="74" t="str">
        <f t="shared" si="196"/>
        <v/>
      </c>
    </row>
    <row r="6304" spans="1:12" ht="18.95" customHeight="1" x14ac:dyDescent="0.25">
      <c r="A6304" s="52"/>
      <c r="C6304" s="185"/>
      <c r="D6304" s="76"/>
      <c r="E6304" s="76" t="str">
        <f>IF(D6304="","",IFERROR(VLOOKUP(D6304,Cadastro!$C$9:$D$1009,2,FALSE),"NOT FOUND"))</f>
        <v/>
      </c>
      <c r="F6304" s="76"/>
      <c r="G6304" s="94"/>
      <c r="H6304" s="97"/>
      <c r="I6304" s="77">
        <f t="shared" si="197"/>
        <v>0</v>
      </c>
      <c r="J6304" s="78" t="str">
        <f>IFERROR(IF(E6304="","",VLOOKUP(D6304,Saldo!$P$8:$Q$1009,2,FALSE)),"")</f>
        <v/>
      </c>
      <c r="K6304" s="76"/>
      <c r="L6304" s="74" t="str">
        <f t="shared" si="196"/>
        <v/>
      </c>
    </row>
    <row r="6305" spans="1:12" ht="18.95" customHeight="1" x14ac:dyDescent="0.25">
      <c r="A6305" s="52"/>
      <c r="C6305" s="185"/>
      <c r="D6305" s="76"/>
      <c r="E6305" s="76" t="str">
        <f>IF(D6305="","",IFERROR(VLOOKUP(D6305,Cadastro!$C$9:$D$1009,2,FALSE),"NOT FOUND"))</f>
        <v/>
      </c>
      <c r="F6305" s="76"/>
      <c r="G6305" s="94"/>
      <c r="H6305" s="97"/>
      <c r="I6305" s="77">
        <f t="shared" si="197"/>
        <v>0</v>
      </c>
      <c r="J6305" s="78" t="str">
        <f>IFERROR(IF(E6305="","",VLOOKUP(D6305,Saldo!$P$8:$Q$1009,2,FALSE)),"")</f>
        <v/>
      </c>
      <c r="K6305" s="76"/>
      <c r="L6305" s="74" t="str">
        <f t="shared" si="196"/>
        <v/>
      </c>
    </row>
    <row r="6306" spans="1:12" ht="18.95" customHeight="1" x14ac:dyDescent="0.25">
      <c r="A6306" s="52"/>
      <c r="C6306" s="185"/>
      <c r="D6306" s="76"/>
      <c r="E6306" s="76" t="str">
        <f>IF(D6306="","",IFERROR(VLOOKUP(D6306,Cadastro!$C$9:$D$1009,2,FALSE),"NOT FOUND"))</f>
        <v/>
      </c>
      <c r="F6306" s="76"/>
      <c r="G6306" s="94"/>
      <c r="H6306" s="97"/>
      <c r="I6306" s="77">
        <f t="shared" si="197"/>
        <v>0</v>
      </c>
      <c r="J6306" s="78" t="str">
        <f>IFERROR(IF(E6306="","",VLOOKUP(D6306,Saldo!$P$8:$Q$1009,2,FALSE)),"")</f>
        <v/>
      </c>
      <c r="K6306" s="76"/>
      <c r="L6306" s="74" t="str">
        <f t="shared" si="196"/>
        <v/>
      </c>
    </row>
    <row r="6307" spans="1:12" ht="18.95" customHeight="1" x14ac:dyDescent="0.25">
      <c r="A6307" s="52"/>
      <c r="C6307" s="185"/>
      <c r="D6307" s="76"/>
      <c r="E6307" s="76" t="str">
        <f>IF(D6307="","",IFERROR(VLOOKUP(D6307,Cadastro!$C$9:$D$1009,2,FALSE),"NOT FOUND"))</f>
        <v/>
      </c>
      <c r="F6307" s="76"/>
      <c r="G6307" s="94"/>
      <c r="H6307" s="97"/>
      <c r="I6307" s="77">
        <f t="shared" si="197"/>
        <v>0</v>
      </c>
      <c r="J6307" s="78" t="str">
        <f>IFERROR(IF(E6307="","",VLOOKUP(D6307,Saldo!$P$8:$Q$1009,2,FALSE)),"")</f>
        <v/>
      </c>
      <c r="K6307" s="76"/>
      <c r="L6307" s="74" t="str">
        <f t="shared" si="196"/>
        <v/>
      </c>
    </row>
    <row r="6308" spans="1:12" ht="18.95" customHeight="1" x14ac:dyDescent="0.25">
      <c r="A6308" s="52"/>
      <c r="C6308" s="185"/>
      <c r="D6308" s="76"/>
      <c r="E6308" s="76" t="str">
        <f>IF(D6308="","",IFERROR(VLOOKUP(D6308,Cadastro!$C$9:$D$1009,2,FALSE),"NOT FOUND"))</f>
        <v/>
      </c>
      <c r="F6308" s="76"/>
      <c r="G6308" s="94"/>
      <c r="H6308" s="97"/>
      <c r="I6308" s="77">
        <f t="shared" si="197"/>
        <v>0</v>
      </c>
      <c r="J6308" s="78" t="str">
        <f>IFERROR(IF(E6308="","",VLOOKUP(D6308,Saldo!$P$8:$Q$1009,2,FALSE)),"")</f>
        <v/>
      </c>
      <c r="K6308" s="76"/>
      <c r="L6308" s="74" t="str">
        <f t="shared" si="196"/>
        <v/>
      </c>
    </row>
    <row r="6309" spans="1:12" ht="18.95" customHeight="1" x14ac:dyDescent="0.25">
      <c r="A6309" s="52"/>
      <c r="C6309" s="185"/>
      <c r="D6309" s="76"/>
      <c r="E6309" s="76" t="str">
        <f>IF(D6309="","",IFERROR(VLOOKUP(D6309,Cadastro!$C$9:$D$1009,2,FALSE),"NOT FOUND"))</f>
        <v/>
      </c>
      <c r="F6309" s="76"/>
      <c r="G6309" s="94"/>
      <c r="H6309" s="97"/>
      <c r="I6309" s="77">
        <f t="shared" si="197"/>
        <v>0</v>
      </c>
      <c r="J6309" s="78" t="str">
        <f>IFERROR(IF(E6309="","",VLOOKUP(D6309,Saldo!$P$8:$Q$1009,2,FALSE)),"")</f>
        <v/>
      </c>
      <c r="K6309" s="76"/>
      <c r="L6309" s="74" t="str">
        <f t="shared" si="196"/>
        <v/>
      </c>
    </row>
    <row r="6310" spans="1:12" ht="18.95" customHeight="1" x14ac:dyDescent="0.25">
      <c r="A6310" s="52"/>
      <c r="C6310" s="185"/>
      <c r="D6310" s="76"/>
      <c r="E6310" s="76" t="str">
        <f>IF(D6310="","",IFERROR(VLOOKUP(D6310,Cadastro!$C$9:$D$1009,2,FALSE),"NOT FOUND"))</f>
        <v/>
      </c>
      <c r="F6310" s="76"/>
      <c r="G6310" s="94"/>
      <c r="H6310" s="97"/>
      <c r="I6310" s="77">
        <f t="shared" si="197"/>
        <v>0</v>
      </c>
      <c r="J6310" s="78" t="str">
        <f>IFERROR(IF(E6310="","",VLOOKUP(D6310,Saldo!$P$8:$Q$1009,2,FALSE)),"")</f>
        <v/>
      </c>
      <c r="K6310" s="76"/>
      <c r="L6310" s="74" t="str">
        <f t="shared" si="196"/>
        <v/>
      </c>
    </row>
    <row r="6311" spans="1:12" ht="18.95" customHeight="1" x14ac:dyDescent="0.25">
      <c r="A6311" s="52"/>
      <c r="C6311" s="185"/>
      <c r="D6311" s="76"/>
      <c r="E6311" s="76" t="str">
        <f>IF(D6311="","",IFERROR(VLOOKUP(D6311,Cadastro!$C$9:$D$1009,2,FALSE),"NOT FOUND"))</f>
        <v/>
      </c>
      <c r="F6311" s="76"/>
      <c r="G6311" s="94"/>
      <c r="H6311" s="97"/>
      <c r="I6311" s="77">
        <f t="shared" si="197"/>
        <v>0</v>
      </c>
      <c r="J6311" s="78" t="str">
        <f>IFERROR(IF(E6311="","",VLOOKUP(D6311,Saldo!$P$8:$Q$1009,2,FALSE)),"")</f>
        <v/>
      </c>
      <c r="K6311" s="76"/>
      <c r="L6311" s="74" t="str">
        <f t="shared" si="196"/>
        <v/>
      </c>
    </row>
    <row r="6312" spans="1:12" ht="18.95" customHeight="1" x14ac:dyDescent="0.25">
      <c r="A6312" s="52"/>
      <c r="C6312" s="185"/>
      <c r="D6312" s="76"/>
      <c r="E6312" s="76" t="str">
        <f>IF(D6312="","",IFERROR(VLOOKUP(D6312,Cadastro!$C$9:$D$1009,2,FALSE),"NOT FOUND"))</f>
        <v/>
      </c>
      <c r="F6312" s="76"/>
      <c r="G6312" s="94"/>
      <c r="H6312" s="97"/>
      <c r="I6312" s="77">
        <f t="shared" si="197"/>
        <v>0</v>
      </c>
      <c r="J6312" s="78" t="str">
        <f>IFERROR(IF(E6312="","",VLOOKUP(D6312,Saldo!$P$8:$Q$1009,2,FALSE)),"")</f>
        <v/>
      </c>
      <c r="K6312" s="76"/>
      <c r="L6312" s="74" t="str">
        <f t="shared" si="196"/>
        <v/>
      </c>
    </row>
    <row r="6313" spans="1:12" ht="18.95" customHeight="1" x14ac:dyDescent="0.25">
      <c r="A6313" s="52"/>
      <c r="C6313" s="185"/>
      <c r="D6313" s="76"/>
      <c r="E6313" s="76" t="str">
        <f>IF(D6313="","",IFERROR(VLOOKUP(D6313,Cadastro!$C$9:$D$1009,2,FALSE),"NOT FOUND"))</f>
        <v/>
      </c>
      <c r="F6313" s="76"/>
      <c r="G6313" s="94"/>
      <c r="H6313" s="97"/>
      <c r="I6313" s="77">
        <f t="shared" si="197"/>
        <v>0</v>
      </c>
      <c r="J6313" s="78" t="str">
        <f>IFERROR(IF(E6313="","",VLOOKUP(D6313,Saldo!$P$8:$Q$1009,2,FALSE)),"")</f>
        <v/>
      </c>
      <c r="K6313" s="76"/>
      <c r="L6313" s="74" t="str">
        <f t="shared" si="196"/>
        <v/>
      </c>
    </row>
    <row r="6314" spans="1:12" ht="18.95" customHeight="1" x14ac:dyDescent="0.25">
      <c r="A6314" s="52"/>
      <c r="C6314" s="185"/>
      <c r="D6314" s="76"/>
      <c r="E6314" s="76" t="str">
        <f>IF(D6314="","",IFERROR(VLOOKUP(D6314,Cadastro!$C$9:$D$1009,2,FALSE),"NOT FOUND"))</f>
        <v/>
      </c>
      <c r="F6314" s="76"/>
      <c r="G6314" s="94"/>
      <c r="H6314" s="97"/>
      <c r="I6314" s="77">
        <f t="shared" si="197"/>
        <v>0</v>
      </c>
      <c r="J6314" s="78" t="str">
        <f>IFERROR(IF(E6314="","",VLOOKUP(D6314,Saldo!$P$8:$Q$1009,2,FALSE)),"")</f>
        <v/>
      </c>
      <c r="K6314" s="76"/>
      <c r="L6314" s="74" t="str">
        <f t="shared" si="196"/>
        <v/>
      </c>
    </row>
    <row r="6315" spans="1:12" ht="18.95" customHeight="1" x14ac:dyDescent="0.25">
      <c r="A6315" s="52"/>
      <c r="C6315" s="185"/>
      <c r="D6315" s="76"/>
      <c r="E6315" s="76" t="str">
        <f>IF(D6315="","",IFERROR(VLOOKUP(D6315,Cadastro!$C$9:$D$1009,2,FALSE),"NOT FOUND"))</f>
        <v/>
      </c>
      <c r="F6315" s="76"/>
      <c r="G6315" s="94"/>
      <c r="H6315" s="97"/>
      <c r="I6315" s="77">
        <f t="shared" si="197"/>
        <v>0</v>
      </c>
      <c r="J6315" s="78" t="str">
        <f>IFERROR(IF(E6315="","",VLOOKUP(D6315,Saldo!$P$8:$Q$1009,2,FALSE)),"")</f>
        <v/>
      </c>
      <c r="K6315" s="76"/>
      <c r="L6315" s="74" t="str">
        <f t="shared" si="196"/>
        <v/>
      </c>
    </row>
    <row r="6316" spans="1:12" ht="18.95" customHeight="1" x14ac:dyDescent="0.25">
      <c r="A6316" s="52"/>
      <c r="C6316" s="185"/>
      <c r="D6316" s="76"/>
      <c r="E6316" s="76" t="str">
        <f>IF(D6316="","",IFERROR(VLOOKUP(D6316,Cadastro!$C$9:$D$1009,2,FALSE),"NOT FOUND"))</f>
        <v/>
      </c>
      <c r="F6316" s="76"/>
      <c r="G6316" s="94"/>
      <c r="H6316" s="97"/>
      <c r="I6316" s="77">
        <f t="shared" si="197"/>
        <v>0</v>
      </c>
      <c r="J6316" s="78" t="str">
        <f>IFERROR(IF(E6316="","",VLOOKUP(D6316,Saldo!$P$8:$Q$1009,2,FALSE)),"")</f>
        <v/>
      </c>
      <c r="K6316" s="76"/>
      <c r="L6316" s="74" t="str">
        <f t="shared" si="196"/>
        <v/>
      </c>
    </row>
    <row r="6317" spans="1:12" ht="18.95" customHeight="1" x14ac:dyDescent="0.25">
      <c r="A6317" s="52"/>
      <c r="C6317" s="185"/>
      <c r="D6317" s="76"/>
      <c r="E6317" s="76" t="str">
        <f>IF(D6317="","",IFERROR(VLOOKUP(D6317,Cadastro!$C$9:$D$1009,2,FALSE),"NOT FOUND"))</f>
        <v/>
      </c>
      <c r="F6317" s="76"/>
      <c r="G6317" s="94"/>
      <c r="H6317" s="97"/>
      <c r="I6317" s="77">
        <f t="shared" si="197"/>
        <v>0</v>
      </c>
      <c r="J6317" s="78" t="str">
        <f>IFERROR(IF(E6317="","",VLOOKUP(D6317,Saldo!$P$8:$Q$1009,2,FALSE)),"")</f>
        <v/>
      </c>
      <c r="K6317" s="76"/>
      <c r="L6317" s="74" t="str">
        <f t="shared" si="196"/>
        <v/>
      </c>
    </row>
    <row r="6318" spans="1:12" ht="18.95" customHeight="1" x14ac:dyDescent="0.25">
      <c r="A6318" s="52"/>
      <c r="C6318" s="185"/>
      <c r="D6318" s="76"/>
      <c r="E6318" s="76" t="str">
        <f>IF(D6318="","",IFERROR(VLOOKUP(D6318,Cadastro!$C$9:$D$1009,2,FALSE),"NOT FOUND"))</f>
        <v/>
      </c>
      <c r="F6318" s="76"/>
      <c r="G6318" s="94"/>
      <c r="H6318" s="97"/>
      <c r="I6318" s="77">
        <f t="shared" si="197"/>
        <v>0</v>
      </c>
      <c r="J6318" s="78" t="str">
        <f>IFERROR(IF(E6318="","",VLOOKUP(D6318,Saldo!$P$8:$Q$1009,2,FALSE)),"")</f>
        <v/>
      </c>
      <c r="K6318" s="76"/>
      <c r="L6318" s="74" t="str">
        <f t="shared" si="196"/>
        <v/>
      </c>
    </row>
    <row r="6319" spans="1:12" ht="18.95" customHeight="1" x14ac:dyDescent="0.25">
      <c r="A6319" s="52"/>
      <c r="C6319" s="185"/>
      <c r="D6319" s="76"/>
      <c r="E6319" s="76" t="str">
        <f>IF(D6319="","",IFERROR(VLOOKUP(D6319,Cadastro!$C$9:$D$1009,2,FALSE),"NOT FOUND"))</f>
        <v/>
      </c>
      <c r="F6319" s="76"/>
      <c r="G6319" s="94"/>
      <c r="H6319" s="97"/>
      <c r="I6319" s="77">
        <f t="shared" si="197"/>
        <v>0</v>
      </c>
      <c r="J6319" s="78" t="str">
        <f>IFERROR(IF(E6319="","",VLOOKUP(D6319,Saldo!$P$8:$Q$1009,2,FALSE)),"")</f>
        <v/>
      </c>
      <c r="K6319" s="76"/>
      <c r="L6319" s="74" t="str">
        <f t="shared" si="196"/>
        <v/>
      </c>
    </row>
    <row r="6320" spans="1:12" ht="18.95" customHeight="1" x14ac:dyDescent="0.25">
      <c r="A6320" s="52"/>
      <c r="C6320" s="185"/>
      <c r="D6320" s="76"/>
      <c r="E6320" s="76" t="str">
        <f>IF(D6320="","",IFERROR(VLOOKUP(D6320,Cadastro!$C$9:$D$1009,2,FALSE),"NOT FOUND"))</f>
        <v/>
      </c>
      <c r="F6320" s="76"/>
      <c r="G6320" s="94"/>
      <c r="H6320" s="97"/>
      <c r="I6320" s="77">
        <f t="shared" si="197"/>
        <v>0</v>
      </c>
      <c r="J6320" s="78" t="str">
        <f>IFERROR(IF(E6320="","",VLOOKUP(D6320,Saldo!$P$8:$Q$1009,2,FALSE)),"")</f>
        <v/>
      </c>
      <c r="K6320" s="76"/>
      <c r="L6320" s="74" t="str">
        <f t="shared" si="196"/>
        <v/>
      </c>
    </row>
    <row r="6321" spans="1:12" ht="18.95" customHeight="1" x14ac:dyDescent="0.25">
      <c r="A6321" s="52"/>
      <c r="C6321" s="185"/>
      <c r="D6321" s="76"/>
      <c r="E6321" s="76" t="str">
        <f>IF(D6321="","",IFERROR(VLOOKUP(D6321,Cadastro!$C$9:$D$1009,2,FALSE),"NOT FOUND"))</f>
        <v/>
      </c>
      <c r="F6321" s="76"/>
      <c r="G6321" s="94"/>
      <c r="H6321" s="97"/>
      <c r="I6321" s="77">
        <f t="shared" si="197"/>
        <v>0</v>
      </c>
      <c r="J6321" s="78" t="str">
        <f>IFERROR(IF(E6321="","",VLOOKUP(D6321,Saldo!$P$8:$Q$1009,2,FALSE)),"")</f>
        <v/>
      </c>
      <c r="K6321" s="76"/>
      <c r="L6321" s="74" t="str">
        <f t="shared" si="196"/>
        <v/>
      </c>
    </row>
    <row r="6322" spans="1:12" ht="18.95" customHeight="1" x14ac:dyDescent="0.25">
      <c r="A6322" s="52"/>
      <c r="C6322" s="185"/>
      <c r="D6322" s="76"/>
      <c r="E6322" s="76" t="str">
        <f>IF(D6322="","",IFERROR(VLOOKUP(D6322,Cadastro!$C$9:$D$1009,2,FALSE),"NOT FOUND"))</f>
        <v/>
      </c>
      <c r="F6322" s="76"/>
      <c r="G6322" s="94"/>
      <c r="H6322" s="97"/>
      <c r="I6322" s="77">
        <f t="shared" si="197"/>
        <v>0</v>
      </c>
      <c r="J6322" s="78" t="str">
        <f>IFERROR(IF(E6322="","",VLOOKUP(D6322,Saldo!$P$8:$Q$1009,2,FALSE)),"")</f>
        <v/>
      </c>
      <c r="K6322" s="76"/>
      <c r="L6322" s="74" t="str">
        <f t="shared" si="196"/>
        <v/>
      </c>
    </row>
    <row r="6323" spans="1:12" ht="18.95" customHeight="1" x14ac:dyDescent="0.25">
      <c r="A6323" s="52"/>
      <c r="C6323" s="185"/>
      <c r="D6323" s="76"/>
      <c r="E6323" s="76" t="str">
        <f>IF(D6323="","",IFERROR(VLOOKUP(D6323,Cadastro!$C$9:$D$1009,2,FALSE),"NOT FOUND"))</f>
        <v/>
      </c>
      <c r="F6323" s="76"/>
      <c r="G6323" s="94"/>
      <c r="H6323" s="97"/>
      <c r="I6323" s="77">
        <f t="shared" si="197"/>
        <v>0</v>
      </c>
      <c r="J6323" s="78" t="str">
        <f>IFERROR(IF(E6323="","",VLOOKUP(D6323,Saldo!$P$8:$Q$1009,2,FALSE)),"")</f>
        <v/>
      </c>
      <c r="K6323" s="76"/>
      <c r="L6323" s="74" t="str">
        <f t="shared" si="196"/>
        <v/>
      </c>
    </row>
    <row r="6324" spans="1:12" ht="18.95" customHeight="1" x14ac:dyDescent="0.25">
      <c r="A6324" s="52"/>
      <c r="C6324" s="185"/>
      <c r="D6324" s="76"/>
      <c r="E6324" s="76" t="str">
        <f>IF(D6324="","",IFERROR(VLOOKUP(D6324,Cadastro!$C$9:$D$1009,2,FALSE),"NOT FOUND"))</f>
        <v/>
      </c>
      <c r="F6324" s="76"/>
      <c r="G6324" s="94"/>
      <c r="H6324" s="97"/>
      <c r="I6324" s="77">
        <f t="shared" si="197"/>
        <v>0</v>
      </c>
      <c r="J6324" s="78" t="str">
        <f>IFERROR(IF(E6324="","",VLOOKUP(D6324,Saldo!$P$8:$Q$1009,2,FALSE)),"")</f>
        <v/>
      </c>
      <c r="K6324" s="76"/>
      <c r="L6324" s="74" t="str">
        <f t="shared" si="196"/>
        <v/>
      </c>
    </row>
    <row r="6325" spans="1:12" ht="18.95" customHeight="1" x14ac:dyDescent="0.25">
      <c r="A6325" s="52"/>
      <c r="C6325" s="185"/>
      <c r="D6325" s="76"/>
      <c r="E6325" s="76" t="str">
        <f>IF(D6325="","",IFERROR(VLOOKUP(D6325,Cadastro!$C$9:$D$1009,2,FALSE),"NOT FOUND"))</f>
        <v/>
      </c>
      <c r="F6325" s="76"/>
      <c r="G6325" s="94"/>
      <c r="H6325" s="97"/>
      <c r="I6325" s="77">
        <f t="shared" si="197"/>
        <v>0</v>
      </c>
      <c r="J6325" s="78" t="str">
        <f>IFERROR(IF(E6325="","",VLOOKUP(D6325,Saldo!$P$8:$Q$1009,2,FALSE)),"")</f>
        <v/>
      </c>
      <c r="K6325" s="76"/>
      <c r="L6325" s="74" t="str">
        <f t="shared" si="196"/>
        <v/>
      </c>
    </row>
    <row r="6326" spans="1:12" ht="18.95" customHeight="1" x14ac:dyDescent="0.25">
      <c r="A6326" s="52"/>
      <c r="C6326" s="185"/>
      <c r="D6326" s="76"/>
      <c r="E6326" s="76" t="str">
        <f>IF(D6326="","",IFERROR(VLOOKUP(D6326,Cadastro!$C$9:$D$1009,2,FALSE),"NOT FOUND"))</f>
        <v/>
      </c>
      <c r="F6326" s="76"/>
      <c r="G6326" s="94"/>
      <c r="H6326" s="97"/>
      <c r="I6326" s="77">
        <f t="shared" si="197"/>
        <v>0</v>
      </c>
      <c r="J6326" s="78" t="str">
        <f>IFERROR(IF(E6326="","",VLOOKUP(D6326,Saldo!$P$8:$Q$1009,2,FALSE)),"")</f>
        <v/>
      </c>
      <c r="K6326" s="76"/>
      <c r="L6326" s="74" t="str">
        <f t="shared" si="196"/>
        <v/>
      </c>
    </row>
    <row r="6327" spans="1:12" ht="18.95" customHeight="1" x14ac:dyDescent="0.25">
      <c r="A6327" s="52"/>
      <c r="C6327" s="185"/>
      <c r="D6327" s="76"/>
      <c r="E6327" s="76" t="str">
        <f>IF(D6327="","",IFERROR(VLOOKUP(D6327,Cadastro!$C$9:$D$1009,2,FALSE),"NOT FOUND"))</f>
        <v/>
      </c>
      <c r="F6327" s="76"/>
      <c r="G6327" s="94"/>
      <c r="H6327" s="97"/>
      <c r="I6327" s="77">
        <f t="shared" si="197"/>
        <v>0</v>
      </c>
      <c r="J6327" s="78" t="str">
        <f>IFERROR(IF(E6327="","",VLOOKUP(D6327,Saldo!$P$8:$Q$1009,2,FALSE)),"")</f>
        <v/>
      </c>
      <c r="K6327" s="76"/>
      <c r="L6327" s="74" t="str">
        <f t="shared" si="196"/>
        <v/>
      </c>
    </row>
    <row r="6328" spans="1:12" ht="18.95" customHeight="1" x14ac:dyDescent="0.25">
      <c r="A6328" s="52"/>
      <c r="C6328" s="185"/>
      <c r="D6328" s="76"/>
      <c r="E6328" s="76" t="str">
        <f>IF(D6328="","",IFERROR(VLOOKUP(D6328,Cadastro!$C$9:$D$1009,2,FALSE),"NOT FOUND"))</f>
        <v/>
      </c>
      <c r="F6328" s="76"/>
      <c r="G6328" s="94"/>
      <c r="H6328" s="97"/>
      <c r="I6328" s="77">
        <f t="shared" si="197"/>
        <v>0</v>
      </c>
      <c r="J6328" s="78" t="str">
        <f>IFERROR(IF(E6328="","",VLOOKUP(D6328,Saldo!$P$8:$Q$1009,2,FALSE)),"")</f>
        <v/>
      </c>
      <c r="K6328" s="76"/>
      <c r="L6328" s="74" t="str">
        <f t="shared" si="196"/>
        <v/>
      </c>
    </row>
    <row r="6329" spans="1:12" ht="18.95" customHeight="1" x14ac:dyDescent="0.25">
      <c r="A6329" s="52"/>
      <c r="C6329" s="185"/>
      <c r="D6329" s="76"/>
      <c r="E6329" s="76" t="str">
        <f>IF(D6329="","",IFERROR(VLOOKUP(D6329,Cadastro!$C$9:$D$1009,2,FALSE),"NOT FOUND"))</f>
        <v/>
      </c>
      <c r="F6329" s="76"/>
      <c r="G6329" s="94"/>
      <c r="H6329" s="97"/>
      <c r="I6329" s="77">
        <f t="shared" si="197"/>
        <v>0</v>
      </c>
      <c r="J6329" s="78" t="str">
        <f>IFERROR(IF(E6329="","",VLOOKUP(D6329,Saldo!$P$8:$Q$1009,2,FALSE)),"")</f>
        <v/>
      </c>
      <c r="K6329" s="76"/>
      <c r="L6329" s="74" t="str">
        <f t="shared" si="196"/>
        <v/>
      </c>
    </row>
    <row r="6330" spans="1:12" ht="18.95" customHeight="1" x14ac:dyDescent="0.25">
      <c r="A6330" s="52"/>
      <c r="C6330" s="185"/>
      <c r="D6330" s="76"/>
      <c r="E6330" s="76" t="str">
        <f>IF(D6330="","",IFERROR(VLOOKUP(D6330,Cadastro!$C$9:$D$1009,2,FALSE),"NOT FOUND"))</f>
        <v/>
      </c>
      <c r="F6330" s="76"/>
      <c r="G6330" s="94"/>
      <c r="H6330" s="97"/>
      <c r="I6330" s="77">
        <f t="shared" si="197"/>
        <v>0</v>
      </c>
      <c r="J6330" s="78" t="str">
        <f>IFERROR(IF(E6330="","",VLOOKUP(D6330,Saldo!$P$8:$Q$1009,2,FALSE)),"")</f>
        <v/>
      </c>
      <c r="K6330" s="76"/>
      <c r="L6330" s="74" t="str">
        <f t="shared" si="196"/>
        <v/>
      </c>
    </row>
    <row r="6331" spans="1:12" ht="18.95" customHeight="1" x14ac:dyDescent="0.25">
      <c r="A6331" s="52"/>
      <c r="C6331" s="185"/>
      <c r="D6331" s="76"/>
      <c r="E6331" s="76" t="str">
        <f>IF(D6331="","",IFERROR(VLOOKUP(D6331,Cadastro!$C$9:$D$1009,2,FALSE),"NOT FOUND"))</f>
        <v/>
      </c>
      <c r="F6331" s="76"/>
      <c r="G6331" s="94"/>
      <c r="H6331" s="97"/>
      <c r="I6331" s="77">
        <f t="shared" si="197"/>
        <v>0</v>
      </c>
      <c r="J6331" s="78" t="str">
        <f>IFERROR(IF(E6331="","",VLOOKUP(D6331,Saldo!$P$8:$Q$1009,2,FALSE)),"")</f>
        <v/>
      </c>
      <c r="K6331" s="76"/>
      <c r="L6331" s="74" t="str">
        <f t="shared" si="196"/>
        <v/>
      </c>
    </row>
    <row r="6332" spans="1:12" ht="18.95" customHeight="1" x14ac:dyDescent="0.25">
      <c r="A6332" s="52"/>
      <c r="C6332" s="185"/>
      <c r="D6332" s="76"/>
      <c r="E6332" s="76" t="str">
        <f>IF(D6332="","",IFERROR(VLOOKUP(D6332,Cadastro!$C$9:$D$1009,2,FALSE),"NOT FOUND"))</f>
        <v/>
      </c>
      <c r="F6332" s="76"/>
      <c r="G6332" s="94"/>
      <c r="H6332" s="97"/>
      <c r="I6332" s="77">
        <f t="shared" si="197"/>
        <v>0</v>
      </c>
      <c r="J6332" s="78" t="str">
        <f>IFERROR(IF(E6332="","",VLOOKUP(D6332,Saldo!$P$8:$Q$1009,2,FALSE)),"")</f>
        <v/>
      </c>
      <c r="K6332" s="76"/>
      <c r="L6332" s="74" t="str">
        <f t="shared" si="196"/>
        <v/>
      </c>
    </row>
    <row r="6333" spans="1:12" ht="18.95" customHeight="1" x14ac:dyDescent="0.25">
      <c r="A6333" s="52"/>
      <c r="C6333" s="185"/>
      <c r="D6333" s="76"/>
      <c r="E6333" s="76" t="str">
        <f>IF(D6333="","",IFERROR(VLOOKUP(D6333,Cadastro!$C$9:$D$1009,2,FALSE),"NOT FOUND"))</f>
        <v/>
      </c>
      <c r="F6333" s="76"/>
      <c r="G6333" s="94"/>
      <c r="H6333" s="97"/>
      <c r="I6333" s="77">
        <f t="shared" si="197"/>
        <v>0</v>
      </c>
      <c r="J6333" s="78" t="str">
        <f>IFERROR(IF(E6333="","",VLOOKUP(D6333,Saldo!$P$8:$Q$1009,2,FALSE)),"")</f>
        <v/>
      </c>
      <c r="K6333" s="76"/>
      <c r="L6333" s="74" t="str">
        <f t="shared" si="196"/>
        <v/>
      </c>
    </row>
    <row r="6334" spans="1:12" ht="18.95" customHeight="1" x14ac:dyDescent="0.25">
      <c r="A6334" s="52"/>
      <c r="C6334" s="185"/>
      <c r="D6334" s="76"/>
      <c r="E6334" s="76" t="str">
        <f>IF(D6334="","",IFERROR(VLOOKUP(D6334,Cadastro!$C$9:$D$1009,2,FALSE),"NOT FOUND"))</f>
        <v/>
      </c>
      <c r="F6334" s="76"/>
      <c r="G6334" s="94"/>
      <c r="H6334" s="97"/>
      <c r="I6334" s="77">
        <f t="shared" si="197"/>
        <v>0</v>
      </c>
      <c r="J6334" s="78" t="str">
        <f>IFERROR(IF(E6334="","",VLOOKUP(D6334,Saldo!$P$8:$Q$1009,2,FALSE)),"")</f>
        <v/>
      </c>
      <c r="K6334" s="76"/>
      <c r="L6334" s="74" t="str">
        <f t="shared" si="196"/>
        <v/>
      </c>
    </row>
    <row r="6335" spans="1:12" ht="18.95" customHeight="1" x14ac:dyDescent="0.25">
      <c r="A6335" s="52"/>
      <c r="C6335" s="185"/>
      <c r="D6335" s="76"/>
      <c r="E6335" s="76" t="str">
        <f>IF(D6335="","",IFERROR(VLOOKUP(D6335,Cadastro!$C$9:$D$1009,2,FALSE),"NOT FOUND"))</f>
        <v/>
      </c>
      <c r="F6335" s="76"/>
      <c r="G6335" s="94"/>
      <c r="H6335" s="97"/>
      <c r="I6335" s="77">
        <f t="shared" si="197"/>
        <v>0</v>
      </c>
      <c r="J6335" s="78" t="str">
        <f>IFERROR(IF(E6335="","",VLOOKUP(D6335,Saldo!$P$8:$Q$1009,2,FALSE)),"")</f>
        <v/>
      </c>
      <c r="K6335" s="76"/>
      <c r="L6335" s="74" t="str">
        <f t="shared" si="196"/>
        <v/>
      </c>
    </row>
    <row r="6336" spans="1:12" ht="18.95" customHeight="1" x14ac:dyDescent="0.25">
      <c r="A6336" s="52"/>
      <c r="C6336" s="185"/>
      <c r="D6336" s="76"/>
      <c r="E6336" s="76" t="str">
        <f>IF(D6336="","",IFERROR(VLOOKUP(D6336,Cadastro!$C$9:$D$1009,2,FALSE),"NOT FOUND"))</f>
        <v/>
      </c>
      <c r="F6336" s="76"/>
      <c r="G6336" s="94"/>
      <c r="H6336" s="97"/>
      <c r="I6336" s="77">
        <f t="shared" si="197"/>
        <v>0</v>
      </c>
      <c r="J6336" s="78" t="str">
        <f>IFERROR(IF(E6336="","",VLOOKUP(D6336,Saldo!$P$8:$Q$1009,2,FALSE)),"")</f>
        <v/>
      </c>
      <c r="K6336" s="76"/>
      <c r="L6336" s="74" t="str">
        <f t="shared" si="196"/>
        <v/>
      </c>
    </row>
    <row r="6337" spans="1:12" ht="18.95" customHeight="1" x14ac:dyDescent="0.25">
      <c r="A6337" s="52"/>
      <c r="C6337" s="185"/>
      <c r="D6337" s="76"/>
      <c r="E6337" s="76" t="str">
        <f>IF(D6337="","",IFERROR(VLOOKUP(D6337,Cadastro!$C$9:$D$1009,2,FALSE),"NOT FOUND"))</f>
        <v/>
      </c>
      <c r="F6337" s="76"/>
      <c r="G6337" s="94"/>
      <c r="H6337" s="97"/>
      <c r="I6337" s="77">
        <f t="shared" si="197"/>
        <v>0</v>
      </c>
      <c r="J6337" s="78" t="str">
        <f>IFERROR(IF(E6337="","",VLOOKUP(D6337,Saldo!$P$8:$Q$1009,2,FALSE)),"")</f>
        <v/>
      </c>
      <c r="K6337" s="76"/>
      <c r="L6337" s="74" t="str">
        <f t="shared" si="196"/>
        <v/>
      </c>
    </row>
    <row r="6338" spans="1:12" ht="18.95" customHeight="1" x14ac:dyDescent="0.25">
      <c r="A6338" s="52"/>
      <c r="C6338" s="185"/>
      <c r="D6338" s="76"/>
      <c r="E6338" s="76" t="str">
        <f>IF(D6338="","",IFERROR(VLOOKUP(D6338,Cadastro!$C$9:$D$1009,2,FALSE),"NOT FOUND"))</f>
        <v/>
      </c>
      <c r="F6338" s="76"/>
      <c r="G6338" s="94"/>
      <c r="H6338" s="97"/>
      <c r="I6338" s="77">
        <f t="shared" si="197"/>
        <v>0</v>
      </c>
      <c r="J6338" s="78" t="str">
        <f>IFERROR(IF(E6338="","",VLOOKUP(D6338,Saldo!$P$8:$Q$1009,2,FALSE)),"")</f>
        <v/>
      </c>
      <c r="K6338" s="76"/>
      <c r="L6338" s="74" t="str">
        <f t="shared" si="196"/>
        <v/>
      </c>
    </row>
    <row r="6339" spans="1:12" ht="18.95" customHeight="1" x14ac:dyDescent="0.25">
      <c r="A6339" s="52"/>
      <c r="C6339" s="185"/>
      <c r="D6339" s="76"/>
      <c r="E6339" s="76" t="str">
        <f>IF(D6339="","",IFERROR(VLOOKUP(D6339,Cadastro!$C$9:$D$1009,2,FALSE),"NOT FOUND"))</f>
        <v/>
      </c>
      <c r="F6339" s="76"/>
      <c r="G6339" s="94"/>
      <c r="H6339" s="97"/>
      <c r="I6339" s="77">
        <f t="shared" si="197"/>
        <v>0</v>
      </c>
      <c r="J6339" s="78" t="str">
        <f>IFERROR(IF(E6339="","",VLOOKUP(D6339,Saldo!$P$8:$Q$1009,2,FALSE)),"")</f>
        <v/>
      </c>
      <c r="K6339" s="76"/>
      <c r="L6339" s="74" t="str">
        <f t="shared" si="196"/>
        <v/>
      </c>
    </row>
    <row r="6340" spans="1:12" ht="18.95" customHeight="1" x14ac:dyDescent="0.25">
      <c r="A6340" s="52"/>
      <c r="C6340" s="185"/>
      <c r="D6340" s="76"/>
      <c r="E6340" s="76" t="str">
        <f>IF(D6340="","",IFERROR(VLOOKUP(D6340,Cadastro!$C$9:$D$1009,2,FALSE),"NOT FOUND"))</f>
        <v/>
      </c>
      <c r="F6340" s="76"/>
      <c r="G6340" s="94"/>
      <c r="H6340" s="97"/>
      <c r="I6340" s="77">
        <f t="shared" si="197"/>
        <v>0</v>
      </c>
      <c r="J6340" s="78" t="str">
        <f>IFERROR(IF(E6340="","",VLOOKUP(D6340,Saldo!$P$8:$Q$1009,2,FALSE)),"")</f>
        <v/>
      </c>
      <c r="K6340" s="76"/>
      <c r="L6340" s="74" t="str">
        <f t="shared" si="196"/>
        <v/>
      </c>
    </row>
    <row r="6341" spans="1:12" ht="18.95" customHeight="1" x14ac:dyDescent="0.25">
      <c r="A6341" s="52"/>
      <c r="C6341" s="185"/>
      <c r="D6341" s="76"/>
      <c r="E6341" s="76" t="str">
        <f>IF(D6341="","",IFERROR(VLOOKUP(D6341,Cadastro!$C$9:$D$1009,2,FALSE),"NOT FOUND"))</f>
        <v/>
      </c>
      <c r="F6341" s="76"/>
      <c r="G6341" s="94"/>
      <c r="H6341" s="97"/>
      <c r="I6341" s="77">
        <f t="shared" si="197"/>
        <v>0</v>
      </c>
      <c r="J6341" s="78" t="str">
        <f>IFERROR(IF(E6341="","",VLOOKUP(D6341,Saldo!$P$8:$Q$1009,2,FALSE)),"")</f>
        <v/>
      </c>
      <c r="K6341" s="76"/>
      <c r="L6341" s="74" t="str">
        <f t="shared" si="196"/>
        <v/>
      </c>
    </row>
    <row r="6342" spans="1:12" ht="18.95" customHeight="1" x14ac:dyDescent="0.25">
      <c r="A6342" s="52"/>
      <c r="C6342" s="185"/>
      <c r="D6342" s="76"/>
      <c r="E6342" s="76" t="str">
        <f>IF(D6342="","",IFERROR(VLOOKUP(D6342,Cadastro!$C$9:$D$1009,2,FALSE),"NOT FOUND"))</f>
        <v/>
      </c>
      <c r="F6342" s="76"/>
      <c r="G6342" s="94"/>
      <c r="H6342" s="97"/>
      <c r="I6342" s="77">
        <f t="shared" si="197"/>
        <v>0</v>
      </c>
      <c r="J6342" s="78" t="str">
        <f>IFERROR(IF(E6342="","",VLOOKUP(D6342,Saldo!$P$8:$Q$1009,2,FALSE)),"")</f>
        <v/>
      </c>
      <c r="K6342" s="76"/>
      <c r="L6342" s="74" t="str">
        <f t="shared" si="196"/>
        <v/>
      </c>
    </row>
    <row r="6343" spans="1:12" ht="18.95" customHeight="1" x14ac:dyDescent="0.25">
      <c r="A6343" s="52"/>
      <c r="C6343" s="185"/>
      <c r="D6343" s="76"/>
      <c r="E6343" s="76" t="str">
        <f>IF(D6343="","",IFERROR(VLOOKUP(D6343,Cadastro!$C$9:$D$1009,2,FALSE),"NOT FOUND"))</f>
        <v/>
      </c>
      <c r="F6343" s="76"/>
      <c r="G6343" s="94"/>
      <c r="H6343" s="97"/>
      <c r="I6343" s="77">
        <f t="shared" si="197"/>
        <v>0</v>
      </c>
      <c r="J6343" s="78" t="str">
        <f>IFERROR(IF(E6343="","",VLOOKUP(D6343,Saldo!$P$8:$Q$1009,2,FALSE)),"")</f>
        <v/>
      </c>
      <c r="K6343" s="76"/>
      <c r="L6343" s="74" t="str">
        <f t="shared" si="196"/>
        <v/>
      </c>
    </row>
    <row r="6344" spans="1:12" ht="18.95" customHeight="1" x14ac:dyDescent="0.25">
      <c r="A6344" s="52"/>
      <c r="C6344" s="185"/>
      <c r="D6344" s="76"/>
      <c r="E6344" s="76" t="str">
        <f>IF(D6344="","",IFERROR(VLOOKUP(D6344,Cadastro!$C$9:$D$1009,2,FALSE),"NOT FOUND"))</f>
        <v/>
      </c>
      <c r="F6344" s="76"/>
      <c r="G6344" s="94"/>
      <c r="H6344" s="97"/>
      <c r="I6344" s="77">
        <f t="shared" si="197"/>
        <v>0</v>
      </c>
      <c r="J6344" s="78" t="str">
        <f>IFERROR(IF(E6344="","",VLOOKUP(D6344,Saldo!$P$8:$Q$1009,2,FALSE)),"")</f>
        <v/>
      </c>
      <c r="K6344" s="76"/>
      <c r="L6344" s="74" t="str">
        <f t="shared" si="196"/>
        <v/>
      </c>
    </row>
    <row r="6345" spans="1:12" ht="18.95" customHeight="1" x14ac:dyDescent="0.25">
      <c r="A6345" s="52"/>
      <c r="C6345" s="185"/>
      <c r="D6345" s="76"/>
      <c r="E6345" s="76" t="str">
        <f>IF(D6345="","",IFERROR(VLOOKUP(D6345,Cadastro!$C$9:$D$1009,2,FALSE),"NOT FOUND"))</f>
        <v/>
      </c>
      <c r="F6345" s="76"/>
      <c r="G6345" s="94"/>
      <c r="H6345" s="97"/>
      <c r="I6345" s="77">
        <f t="shared" si="197"/>
        <v>0</v>
      </c>
      <c r="J6345" s="78" t="str">
        <f>IFERROR(IF(E6345="","",VLOOKUP(D6345,Saldo!$P$8:$Q$1009,2,FALSE)),"")</f>
        <v/>
      </c>
      <c r="K6345" s="76"/>
      <c r="L6345" s="74" t="str">
        <f t="shared" ref="L6345:L6408" si="198">IF(C6345="","",MONTH(C6345))</f>
        <v/>
      </c>
    </row>
    <row r="6346" spans="1:12" ht="18.95" customHeight="1" x14ac:dyDescent="0.25">
      <c r="A6346" s="52"/>
      <c r="C6346" s="185"/>
      <c r="D6346" s="76"/>
      <c r="E6346" s="76" t="str">
        <f>IF(D6346="","",IFERROR(VLOOKUP(D6346,Cadastro!$C$9:$D$1009,2,FALSE),"NOT FOUND"))</f>
        <v/>
      </c>
      <c r="F6346" s="76"/>
      <c r="G6346" s="94"/>
      <c r="H6346" s="97"/>
      <c r="I6346" s="77">
        <f t="shared" ref="I6346:I6409" si="199">IFERROR(G6346*H6346,"Check if QTY and Value are both valid")</f>
        <v>0</v>
      </c>
      <c r="J6346" s="78" t="str">
        <f>IFERROR(IF(E6346="","",VLOOKUP(D6346,Saldo!$P$8:$Q$1009,2,FALSE)),"")</f>
        <v/>
      </c>
      <c r="K6346" s="76"/>
      <c r="L6346" s="74" t="str">
        <f t="shared" si="198"/>
        <v/>
      </c>
    </row>
    <row r="6347" spans="1:12" ht="18.95" customHeight="1" x14ac:dyDescent="0.25">
      <c r="A6347" s="52"/>
      <c r="C6347" s="185"/>
      <c r="D6347" s="76"/>
      <c r="E6347" s="76" t="str">
        <f>IF(D6347="","",IFERROR(VLOOKUP(D6347,Cadastro!$C$9:$D$1009,2,FALSE),"NOT FOUND"))</f>
        <v/>
      </c>
      <c r="F6347" s="76"/>
      <c r="G6347" s="94"/>
      <c r="H6347" s="97"/>
      <c r="I6347" s="77">
        <f t="shared" si="199"/>
        <v>0</v>
      </c>
      <c r="J6347" s="78" t="str">
        <f>IFERROR(IF(E6347="","",VLOOKUP(D6347,Saldo!$P$8:$Q$1009,2,FALSE)),"")</f>
        <v/>
      </c>
      <c r="K6347" s="76"/>
      <c r="L6347" s="74" t="str">
        <f t="shared" si="198"/>
        <v/>
      </c>
    </row>
    <row r="6348" spans="1:12" ht="18.95" customHeight="1" x14ac:dyDescent="0.25">
      <c r="A6348" s="52"/>
      <c r="C6348" s="185"/>
      <c r="D6348" s="76"/>
      <c r="E6348" s="76" t="str">
        <f>IF(D6348="","",IFERROR(VLOOKUP(D6348,Cadastro!$C$9:$D$1009,2,FALSE),"NOT FOUND"))</f>
        <v/>
      </c>
      <c r="F6348" s="76"/>
      <c r="G6348" s="94"/>
      <c r="H6348" s="97"/>
      <c r="I6348" s="77">
        <f t="shared" si="199"/>
        <v>0</v>
      </c>
      <c r="J6348" s="78" t="str">
        <f>IFERROR(IF(E6348="","",VLOOKUP(D6348,Saldo!$P$8:$Q$1009,2,FALSE)),"")</f>
        <v/>
      </c>
      <c r="K6348" s="76"/>
      <c r="L6348" s="74" t="str">
        <f t="shared" si="198"/>
        <v/>
      </c>
    </row>
    <row r="6349" spans="1:12" ht="18.95" customHeight="1" x14ac:dyDescent="0.25">
      <c r="A6349" s="52"/>
      <c r="C6349" s="185"/>
      <c r="D6349" s="76"/>
      <c r="E6349" s="76" t="str">
        <f>IF(D6349="","",IFERROR(VLOOKUP(D6349,Cadastro!$C$9:$D$1009,2,FALSE),"NOT FOUND"))</f>
        <v/>
      </c>
      <c r="F6349" s="76"/>
      <c r="G6349" s="94"/>
      <c r="H6349" s="97"/>
      <c r="I6349" s="77">
        <f t="shared" si="199"/>
        <v>0</v>
      </c>
      <c r="J6349" s="78" t="str">
        <f>IFERROR(IF(E6349="","",VLOOKUP(D6349,Saldo!$P$8:$Q$1009,2,FALSE)),"")</f>
        <v/>
      </c>
      <c r="K6349" s="76"/>
      <c r="L6349" s="74" t="str">
        <f t="shared" si="198"/>
        <v/>
      </c>
    </row>
    <row r="6350" spans="1:12" ht="18.95" customHeight="1" x14ac:dyDescent="0.25">
      <c r="A6350" s="52"/>
      <c r="C6350" s="185"/>
      <c r="D6350" s="76"/>
      <c r="E6350" s="76" t="str">
        <f>IF(D6350="","",IFERROR(VLOOKUP(D6350,Cadastro!$C$9:$D$1009,2,FALSE),"NOT FOUND"))</f>
        <v/>
      </c>
      <c r="F6350" s="76"/>
      <c r="G6350" s="94"/>
      <c r="H6350" s="97"/>
      <c r="I6350" s="77">
        <f t="shared" si="199"/>
        <v>0</v>
      </c>
      <c r="J6350" s="78" t="str">
        <f>IFERROR(IF(E6350="","",VLOOKUP(D6350,Saldo!$P$8:$Q$1009,2,FALSE)),"")</f>
        <v/>
      </c>
      <c r="K6350" s="76"/>
      <c r="L6350" s="74" t="str">
        <f t="shared" si="198"/>
        <v/>
      </c>
    </row>
    <row r="6351" spans="1:12" ht="18.95" customHeight="1" x14ac:dyDescent="0.25">
      <c r="A6351" s="52"/>
      <c r="C6351" s="185"/>
      <c r="D6351" s="76"/>
      <c r="E6351" s="76" t="str">
        <f>IF(D6351="","",IFERROR(VLOOKUP(D6351,Cadastro!$C$9:$D$1009,2,FALSE),"NOT FOUND"))</f>
        <v/>
      </c>
      <c r="F6351" s="76"/>
      <c r="G6351" s="94"/>
      <c r="H6351" s="97"/>
      <c r="I6351" s="77">
        <f t="shared" si="199"/>
        <v>0</v>
      </c>
      <c r="J6351" s="78" t="str">
        <f>IFERROR(IF(E6351="","",VLOOKUP(D6351,Saldo!$P$8:$Q$1009,2,FALSE)),"")</f>
        <v/>
      </c>
      <c r="K6351" s="76"/>
      <c r="L6351" s="74" t="str">
        <f t="shared" si="198"/>
        <v/>
      </c>
    </row>
    <row r="6352" spans="1:12" ht="18.95" customHeight="1" x14ac:dyDescent="0.25">
      <c r="A6352" s="52"/>
      <c r="C6352" s="185"/>
      <c r="D6352" s="76"/>
      <c r="E6352" s="76" t="str">
        <f>IF(D6352="","",IFERROR(VLOOKUP(D6352,Cadastro!$C$9:$D$1009,2,FALSE),"NOT FOUND"))</f>
        <v/>
      </c>
      <c r="F6352" s="76"/>
      <c r="G6352" s="94"/>
      <c r="H6352" s="97"/>
      <c r="I6352" s="77">
        <f t="shared" si="199"/>
        <v>0</v>
      </c>
      <c r="J6352" s="78" t="str">
        <f>IFERROR(IF(E6352="","",VLOOKUP(D6352,Saldo!$P$8:$Q$1009,2,FALSE)),"")</f>
        <v/>
      </c>
      <c r="K6352" s="76"/>
      <c r="L6352" s="74" t="str">
        <f t="shared" si="198"/>
        <v/>
      </c>
    </row>
    <row r="6353" spans="1:12" ht="18.95" customHeight="1" x14ac:dyDescent="0.25">
      <c r="A6353" s="52"/>
      <c r="C6353" s="185"/>
      <c r="D6353" s="76"/>
      <c r="E6353" s="76" t="str">
        <f>IF(D6353="","",IFERROR(VLOOKUP(D6353,Cadastro!$C$9:$D$1009,2,FALSE),"NOT FOUND"))</f>
        <v/>
      </c>
      <c r="F6353" s="76"/>
      <c r="G6353" s="94"/>
      <c r="H6353" s="97"/>
      <c r="I6353" s="77">
        <f t="shared" si="199"/>
        <v>0</v>
      </c>
      <c r="J6353" s="78" t="str">
        <f>IFERROR(IF(E6353="","",VLOOKUP(D6353,Saldo!$P$8:$Q$1009,2,FALSE)),"")</f>
        <v/>
      </c>
      <c r="K6353" s="76"/>
      <c r="L6353" s="74" t="str">
        <f t="shared" si="198"/>
        <v/>
      </c>
    </row>
    <row r="6354" spans="1:12" ht="18.95" customHeight="1" x14ac:dyDescent="0.25">
      <c r="A6354" s="52"/>
      <c r="C6354" s="185"/>
      <c r="D6354" s="76"/>
      <c r="E6354" s="76" t="str">
        <f>IF(D6354="","",IFERROR(VLOOKUP(D6354,Cadastro!$C$9:$D$1009,2,FALSE),"NOT FOUND"))</f>
        <v/>
      </c>
      <c r="F6354" s="76"/>
      <c r="G6354" s="94"/>
      <c r="H6354" s="97"/>
      <c r="I6354" s="77">
        <f t="shared" si="199"/>
        <v>0</v>
      </c>
      <c r="J6354" s="78" t="str">
        <f>IFERROR(IF(E6354="","",VLOOKUP(D6354,Saldo!$P$8:$Q$1009,2,FALSE)),"")</f>
        <v/>
      </c>
      <c r="K6354" s="76"/>
      <c r="L6354" s="74" t="str">
        <f t="shared" si="198"/>
        <v/>
      </c>
    </row>
    <row r="6355" spans="1:12" ht="18.95" customHeight="1" x14ac:dyDescent="0.25">
      <c r="A6355" s="52"/>
      <c r="C6355" s="185"/>
      <c r="D6355" s="76"/>
      <c r="E6355" s="76" t="str">
        <f>IF(D6355="","",IFERROR(VLOOKUP(D6355,Cadastro!$C$9:$D$1009,2,FALSE),"NOT FOUND"))</f>
        <v/>
      </c>
      <c r="F6355" s="76"/>
      <c r="G6355" s="94"/>
      <c r="H6355" s="97"/>
      <c r="I6355" s="77">
        <f t="shared" si="199"/>
        <v>0</v>
      </c>
      <c r="J6355" s="78" t="str">
        <f>IFERROR(IF(E6355="","",VLOOKUP(D6355,Saldo!$P$8:$Q$1009,2,FALSE)),"")</f>
        <v/>
      </c>
      <c r="K6355" s="76"/>
      <c r="L6355" s="74" t="str">
        <f t="shared" si="198"/>
        <v/>
      </c>
    </row>
    <row r="6356" spans="1:12" ht="18.95" customHeight="1" x14ac:dyDescent="0.25">
      <c r="A6356" s="52"/>
      <c r="C6356" s="185"/>
      <c r="D6356" s="76"/>
      <c r="E6356" s="76" t="str">
        <f>IF(D6356="","",IFERROR(VLOOKUP(D6356,Cadastro!$C$9:$D$1009,2,FALSE),"NOT FOUND"))</f>
        <v/>
      </c>
      <c r="F6356" s="76"/>
      <c r="G6356" s="94"/>
      <c r="H6356" s="97"/>
      <c r="I6356" s="77">
        <f t="shared" si="199"/>
        <v>0</v>
      </c>
      <c r="J6356" s="78" t="str">
        <f>IFERROR(IF(E6356="","",VLOOKUP(D6356,Saldo!$P$8:$Q$1009,2,FALSE)),"")</f>
        <v/>
      </c>
      <c r="K6356" s="76"/>
      <c r="L6356" s="74" t="str">
        <f t="shared" si="198"/>
        <v/>
      </c>
    </row>
    <row r="6357" spans="1:12" ht="18.95" customHeight="1" x14ac:dyDescent="0.25">
      <c r="A6357" s="52"/>
      <c r="C6357" s="185"/>
      <c r="D6357" s="76"/>
      <c r="E6357" s="76" t="str">
        <f>IF(D6357="","",IFERROR(VLOOKUP(D6357,Cadastro!$C$9:$D$1009,2,FALSE),"NOT FOUND"))</f>
        <v/>
      </c>
      <c r="F6357" s="76"/>
      <c r="G6357" s="94"/>
      <c r="H6357" s="97"/>
      <c r="I6357" s="77">
        <f t="shared" si="199"/>
        <v>0</v>
      </c>
      <c r="J6357" s="78" t="str">
        <f>IFERROR(IF(E6357="","",VLOOKUP(D6357,Saldo!$P$8:$Q$1009,2,FALSE)),"")</f>
        <v/>
      </c>
      <c r="K6357" s="76"/>
      <c r="L6357" s="74" t="str">
        <f t="shared" si="198"/>
        <v/>
      </c>
    </row>
    <row r="6358" spans="1:12" ht="18.95" customHeight="1" x14ac:dyDescent="0.25">
      <c r="A6358" s="52"/>
      <c r="C6358" s="185"/>
      <c r="D6358" s="76"/>
      <c r="E6358" s="76" t="str">
        <f>IF(D6358="","",IFERROR(VLOOKUP(D6358,Cadastro!$C$9:$D$1009,2,FALSE),"NOT FOUND"))</f>
        <v/>
      </c>
      <c r="F6358" s="76"/>
      <c r="G6358" s="94"/>
      <c r="H6358" s="97"/>
      <c r="I6358" s="77">
        <f t="shared" si="199"/>
        <v>0</v>
      </c>
      <c r="J6358" s="78" t="str">
        <f>IFERROR(IF(E6358="","",VLOOKUP(D6358,Saldo!$P$8:$Q$1009,2,FALSE)),"")</f>
        <v/>
      </c>
      <c r="K6358" s="76"/>
      <c r="L6358" s="74" t="str">
        <f t="shared" si="198"/>
        <v/>
      </c>
    </row>
    <row r="6359" spans="1:12" ht="18.95" customHeight="1" x14ac:dyDescent="0.25">
      <c r="A6359" s="52"/>
      <c r="C6359" s="185"/>
      <c r="D6359" s="76"/>
      <c r="E6359" s="76" t="str">
        <f>IF(D6359="","",IFERROR(VLOOKUP(D6359,Cadastro!$C$9:$D$1009,2,FALSE),"NOT FOUND"))</f>
        <v/>
      </c>
      <c r="F6359" s="76"/>
      <c r="G6359" s="94"/>
      <c r="H6359" s="97"/>
      <c r="I6359" s="77">
        <f t="shared" si="199"/>
        <v>0</v>
      </c>
      <c r="J6359" s="78" t="str">
        <f>IFERROR(IF(E6359="","",VLOOKUP(D6359,Saldo!$P$8:$Q$1009,2,FALSE)),"")</f>
        <v/>
      </c>
      <c r="K6359" s="76"/>
      <c r="L6359" s="74" t="str">
        <f t="shared" si="198"/>
        <v/>
      </c>
    </row>
    <row r="6360" spans="1:12" ht="18.95" customHeight="1" x14ac:dyDescent="0.25">
      <c r="A6360" s="52"/>
      <c r="C6360" s="185"/>
      <c r="D6360" s="76"/>
      <c r="E6360" s="76" t="str">
        <f>IF(D6360="","",IFERROR(VLOOKUP(D6360,Cadastro!$C$9:$D$1009,2,FALSE),"NOT FOUND"))</f>
        <v/>
      </c>
      <c r="F6360" s="76"/>
      <c r="G6360" s="94"/>
      <c r="H6360" s="97"/>
      <c r="I6360" s="77">
        <f t="shared" si="199"/>
        <v>0</v>
      </c>
      <c r="J6360" s="78" t="str">
        <f>IFERROR(IF(E6360="","",VLOOKUP(D6360,Saldo!$P$8:$Q$1009,2,FALSE)),"")</f>
        <v/>
      </c>
      <c r="K6360" s="76"/>
      <c r="L6360" s="74" t="str">
        <f t="shared" si="198"/>
        <v/>
      </c>
    </row>
    <row r="6361" spans="1:12" ht="18.95" customHeight="1" x14ac:dyDescent="0.25">
      <c r="A6361" s="52"/>
      <c r="C6361" s="185"/>
      <c r="D6361" s="76"/>
      <c r="E6361" s="76" t="str">
        <f>IF(D6361="","",IFERROR(VLOOKUP(D6361,Cadastro!$C$9:$D$1009,2,FALSE),"NOT FOUND"))</f>
        <v/>
      </c>
      <c r="F6361" s="76"/>
      <c r="G6361" s="94"/>
      <c r="H6361" s="97"/>
      <c r="I6361" s="77">
        <f t="shared" si="199"/>
        <v>0</v>
      </c>
      <c r="J6361" s="78" t="str">
        <f>IFERROR(IF(E6361="","",VLOOKUP(D6361,Saldo!$P$8:$Q$1009,2,FALSE)),"")</f>
        <v/>
      </c>
      <c r="K6361" s="76"/>
      <c r="L6361" s="74" t="str">
        <f t="shared" si="198"/>
        <v/>
      </c>
    </row>
    <row r="6362" spans="1:12" ht="18.95" customHeight="1" x14ac:dyDescent="0.25">
      <c r="A6362" s="52"/>
      <c r="C6362" s="185"/>
      <c r="D6362" s="76"/>
      <c r="E6362" s="76" t="str">
        <f>IF(D6362="","",IFERROR(VLOOKUP(D6362,Cadastro!$C$9:$D$1009,2,FALSE),"NOT FOUND"))</f>
        <v/>
      </c>
      <c r="F6362" s="76"/>
      <c r="G6362" s="94"/>
      <c r="H6362" s="97"/>
      <c r="I6362" s="77">
        <f t="shared" si="199"/>
        <v>0</v>
      </c>
      <c r="J6362" s="78" t="str">
        <f>IFERROR(IF(E6362="","",VLOOKUP(D6362,Saldo!$P$8:$Q$1009,2,FALSE)),"")</f>
        <v/>
      </c>
      <c r="K6362" s="76"/>
      <c r="L6362" s="74" t="str">
        <f t="shared" si="198"/>
        <v/>
      </c>
    </row>
    <row r="6363" spans="1:12" ht="18.95" customHeight="1" x14ac:dyDescent="0.25">
      <c r="A6363" s="52"/>
      <c r="C6363" s="185"/>
      <c r="D6363" s="76"/>
      <c r="E6363" s="76" t="str">
        <f>IF(D6363="","",IFERROR(VLOOKUP(D6363,Cadastro!$C$9:$D$1009,2,FALSE),"NOT FOUND"))</f>
        <v/>
      </c>
      <c r="F6363" s="76"/>
      <c r="G6363" s="94"/>
      <c r="H6363" s="97"/>
      <c r="I6363" s="77">
        <f t="shared" si="199"/>
        <v>0</v>
      </c>
      <c r="J6363" s="78" t="str">
        <f>IFERROR(IF(E6363="","",VLOOKUP(D6363,Saldo!$P$8:$Q$1009,2,FALSE)),"")</f>
        <v/>
      </c>
      <c r="K6363" s="76"/>
      <c r="L6363" s="74" t="str">
        <f t="shared" si="198"/>
        <v/>
      </c>
    </row>
    <row r="6364" spans="1:12" ht="18.95" customHeight="1" x14ac:dyDescent="0.25">
      <c r="A6364" s="52"/>
      <c r="C6364" s="185"/>
      <c r="D6364" s="76"/>
      <c r="E6364" s="76" t="str">
        <f>IF(D6364="","",IFERROR(VLOOKUP(D6364,Cadastro!$C$9:$D$1009,2,FALSE),"NOT FOUND"))</f>
        <v/>
      </c>
      <c r="F6364" s="76"/>
      <c r="G6364" s="94"/>
      <c r="H6364" s="97"/>
      <c r="I6364" s="77">
        <f t="shared" si="199"/>
        <v>0</v>
      </c>
      <c r="J6364" s="78" t="str">
        <f>IFERROR(IF(E6364="","",VLOOKUP(D6364,Saldo!$P$8:$Q$1009,2,FALSE)),"")</f>
        <v/>
      </c>
      <c r="K6364" s="76"/>
      <c r="L6364" s="74" t="str">
        <f t="shared" si="198"/>
        <v/>
      </c>
    </row>
    <row r="6365" spans="1:12" ht="18.95" customHeight="1" x14ac:dyDescent="0.25">
      <c r="A6365" s="52"/>
      <c r="C6365" s="185"/>
      <c r="D6365" s="76"/>
      <c r="E6365" s="76" t="str">
        <f>IF(D6365="","",IFERROR(VLOOKUP(D6365,Cadastro!$C$9:$D$1009,2,FALSE),"NOT FOUND"))</f>
        <v/>
      </c>
      <c r="F6365" s="76"/>
      <c r="G6365" s="94"/>
      <c r="H6365" s="97"/>
      <c r="I6365" s="77">
        <f t="shared" si="199"/>
        <v>0</v>
      </c>
      <c r="J6365" s="78" t="str">
        <f>IFERROR(IF(E6365="","",VLOOKUP(D6365,Saldo!$P$8:$Q$1009,2,FALSE)),"")</f>
        <v/>
      </c>
      <c r="K6365" s="76"/>
      <c r="L6365" s="74" t="str">
        <f t="shared" si="198"/>
        <v/>
      </c>
    </row>
    <row r="6366" spans="1:12" ht="18.95" customHeight="1" x14ac:dyDescent="0.25">
      <c r="A6366" s="52"/>
      <c r="C6366" s="185"/>
      <c r="D6366" s="76"/>
      <c r="E6366" s="76" t="str">
        <f>IF(D6366="","",IFERROR(VLOOKUP(D6366,Cadastro!$C$9:$D$1009,2,FALSE),"NOT FOUND"))</f>
        <v/>
      </c>
      <c r="F6366" s="76"/>
      <c r="G6366" s="94"/>
      <c r="H6366" s="97"/>
      <c r="I6366" s="77">
        <f t="shared" si="199"/>
        <v>0</v>
      </c>
      <c r="J6366" s="78" t="str">
        <f>IFERROR(IF(E6366="","",VLOOKUP(D6366,Saldo!$P$8:$Q$1009,2,FALSE)),"")</f>
        <v/>
      </c>
      <c r="K6366" s="76"/>
      <c r="L6366" s="74" t="str">
        <f t="shared" si="198"/>
        <v/>
      </c>
    </row>
    <row r="6367" spans="1:12" ht="18.95" customHeight="1" x14ac:dyDescent="0.25">
      <c r="A6367" s="52"/>
      <c r="C6367" s="185"/>
      <c r="D6367" s="76"/>
      <c r="E6367" s="76" t="str">
        <f>IF(D6367="","",IFERROR(VLOOKUP(D6367,Cadastro!$C$9:$D$1009,2,FALSE),"NOT FOUND"))</f>
        <v/>
      </c>
      <c r="F6367" s="76"/>
      <c r="G6367" s="94"/>
      <c r="H6367" s="97"/>
      <c r="I6367" s="77">
        <f t="shared" si="199"/>
        <v>0</v>
      </c>
      <c r="J6367" s="78" t="str">
        <f>IFERROR(IF(E6367="","",VLOOKUP(D6367,Saldo!$P$8:$Q$1009,2,FALSE)),"")</f>
        <v/>
      </c>
      <c r="K6367" s="76"/>
      <c r="L6367" s="74" t="str">
        <f t="shared" si="198"/>
        <v/>
      </c>
    </row>
    <row r="6368" spans="1:12" ht="18.95" customHeight="1" x14ac:dyDescent="0.25">
      <c r="A6368" s="52"/>
      <c r="C6368" s="185"/>
      <c r="D6368" s="76"/>
      <c r="E6368" s="76" t="str">
        <f>IF(D6368="","",IFERROR(VLOOKUP(D6368,Cadastro!$C$9:$D$1009,2,FALSE),"NOT FOUND"))</f>
        <v/>
      </c>
      <c r="F6368" s="76"/>
      <c r="G6368" s="94"/>
      <c r="H6368" s="97"/>
      <c r="I6368" s="77">
        <f t="shared" si="199"/>
        <v>0</v>
      </c>
      <c r="J6368" s="78" t="str">
        <f>IFERROR(IF(E6368="","",VLOOKUP(D6368,Saldo!$P$8:$Q$1009,2,FALSE)),"")</f>
        <v/>
      </c>
      <c r="K6368" s="76"/>
      <c r="L6368" s="74" t="str">
        <f t="shared" si="198"/>
        <v/>
      </c>
    </row>
    <row r="6369" spans="1:12" ht="18.95" customHeight="1" x14ac:dyDescent="0.25">
      <c r="A6369" s="52"/>
      <c r="C6369" s="185"/>
      <c r="D6369" s="76"/>
      <c r="E6369" s="76" t="str">
        <f>IF(D6369="","",IFERROR(VLOOKUP(D6369,Cadastro!$C$9:$D$1009,2,FALSE),"NOT FOUND"))</f>
        <v/>
      </c>
      <c r="F6369" s="76"/>
      <c r="G6369" s="94"/>
      <c r="H6369" s="97"/>
      <c r="I6369" s="77">
        <f t="shared" si="199"/>
        <v>0</v>
      </c>
      <c r="J6369" s="78" t="str">
        <f>IFERROR(IF(E6369="","",VLOOKUP(D6369,Saldo!$P$8:$Q$1009,2,FALSE)),"")</f>
        <v/>
      </c>
      <c r="K6369" s="76"/>
      <c r="L6369" s="74" t="str">
        <f t="shared" si="198"/>
        <v/>
      </c>
    </row>
    <row r="6370" spans="1:12" ht="18.95" customHeight="1" x14ac:dyDescent="0.25">
      <c r="A6370" s="52"/>
      <c r="C6370" s="185"/>
      <c r="D6370" s="76"/>
      <c r="E6370" s="76" t="str">
        <f>IF(D6370="","",IFERROR(VLOOKUP(D6370,Cadastro!$C$9:$D$1009,2,FALSE),"NOT FOUND"))</f>
        <v/>
      </c>
      <c r="F6370" s="76"/>
      <c r="G6370" s="94"/>
      <c r="H6370" s="97"/>
      <c r="I6370" s="77">
        <f t="shared" si="199"/>
        <v>0</v>
      </c>
      <c r="J6370" s="78" t="str">
        <f>IFERROR(IF(E6370="","",VLOOKUP(D6370,Saldo!$P$8:$Q$1009,2,FALSE)),"")</f>
        <v/>
      </c>
      <c r="K6370" s="76"/>
      <c r="L6370" s="74" t="str">
        <f t="shared" si="198"/>
        <v/>
      </c>
    </row>
    <row r="6371" spans="1:12" ht="18.95" customHeight="1" x14ac:dyDescent="0.25">
      <c r="A6371" s="52"/>
      <c r="C6371" s="185"/>
      <c r="D6371" s="76"/>
      <c r="E6371" s="76" t="str">
        <f>IF(D6371="","",IFERROR(VLOOKUP(D6371,Cadastro!$C$9:$D$1009,2,FALSE),"NOT FOUND"))</f>
        <v/>
      </c>
      <c r="F6371" s="76"/>
      <c r="G6371" s="94"/>
      <c r="H6371" s="97"/>
      <c r="I6371" s="77">
        <f t="shared" si="199"/>
        <v>0</v>
      </c>
      <c r="J6371" s="78" t="str">
        <f>IFERROR(IF(E6371="","",VLOOKUP(D6371,Saldo!$P$8:$Q$1009,2,FALSE)),"")</f>
        <v/>
      </c>
      <c r="K6371" s="76"/>
      <c r="L6371" s="74" t="str">
        <f t="shared" si="198"/>
        <v/>
      </c>
    </row>
    <row r="6372" spans="1:12" ht="18.95" customHeight="1" x14ac:dyDescent="0.25">
      <c r="A6372" s="52"/>
      <c r="C6372" s="185"/>
      <c r="D6372" s="76"/>
      <c r="E6372" s="76" t="str">
        <f>IF(D6372="","",IFERROR(VLOOKUP(D6372,Cadastro!$C$9:$D$1009,2,FALSE),"NOT FOUND"))</f>
        <v/>
      </c>
      <c r="F6372" s="76"/>
      <c r="G6372" s="94"/>
      <c r="H6372" s="97"/>
      <c r="I6372" s="77">
        <f t="shared" si="199"/>
        <v>0</v>
      </c>
      <c r="J6372" s="78" t="str">
        <f>IFERROR(IF(E6372="","",VLOOKUP(D6372,Saldo!$P$8:$Q$1009,2,FALSE)),"")</f>
        <v/>
      </c>
      <c r="K6372" s="76"/>
      <c r="L6372" s="74" t="str">
        <f t="shared" si="198"/>
        <v/>
      </c>
    </row>
    <row r="6373" spans="1:12" ht="18.95" customHeight="1" x14ac:dyDescent="0.25">
      <c r="A6373" s="52"/>
      <c r="C6373" s="185"/>
      <c r="D6373" s="76"/>
      <c r="E6373" s="76" t="str">
        <f>IF(D6373="","",IFERROR(VLOOKUP(D6373,Cadastro!$C$9:$D$1009,2,FALSE),"NOT FOUND"))</f>
        <v/>
      </c>
      <c r="F6373" s="76"/>
      <c r="G6373" s="94"/>
      <c r="H6373" s="97"/>
      <c r="I6373" s="77">
        <f t="shared" si="199"/>
        <v>0</v>
      </c>
      <c r="J6373" s="78" t="str">
        <f>IFERROR(IF(E6373="","",VLOOKUP(D6373,Saldo!$P$8:$Q$1009,2,FALSE)),"")</f>
        <v/>
      </c>
      <c r="K6373" s="76"/>
      <c r="L6373" s="74" t="str">
        <f t="shared" si="198"/>
        <v/>
      </c>
    </row>
    <row r="6374" spans="1:12" ht="18.95" customHeight="1" x14ac:dyDescent="0.25">
      <c r="A6374" s="52"/>
      <c r="C6374" s="185"/>
      <c r="D6374" s="76"/>
      <c r="E6374" s="76" t="str">
        <f>IF(D6374="","",IFERROR(VLOOKUP(D6374,Cadastro!$C$9:$D$1009,2,FALSE),"NOT FOUND"))</f>
        <v/>
      </c>
      <c r="F6374" s="76"/>
      <c r="G6374" s="94"/>
      <c r="H6374" s="97"/>
      <c r="I6374" s="77">
        <f t="shared" si="199"/>
        <v>0</v>
      </c>
      <c r="J6374" s="78" t="str">
        <f>IFERROR(IF(E6374="","",VLOOKUP(D6374,Saldo!$P$8:$Q$1009,2,FALSE)),"")</f>
        <v/>
      </c>
      <c r="K6374" s="76"/>
      <c r="L6374" s="74" t="str">
        <f t="shared" si="198"/>
        <v/>
      </c>
    </row>
    <row r="6375" spans="1:12" ht="18.95" customHeight="1" x14ac:dyDescent="0.25">
      <c r="A6375" s="52"/>
      <c r="C6375" s="185"/>
      <c r="D6375" s="76"/>
      <c r="E6375" s="76" t="str">
        <f>IF(D6375="","",IFERROR(VLOOKUP(D6375,Cadastro!$C$9:$D$1009,2,FALSE),"NOT FOUND"))</f>
        <v/>
      </c>
      <c r="F6375" s="76"/>
      <c r="G6375" s="94"/>
      <c r="H6375" s="97"/>
      <c r="I6375" s="77">
        <f t="shared" si="199"/>
        <v>0</v>
      </c>
      <c r="J6375" s="78" t="str">
        <f>IFERROR(IF(E6375="","",VLOOKUP(D6375,Saldo!$P$8:$Q$1009,2,FALSE)),"")</f>
        <v/>
      </c>
      <c r="K6375" s="76"/>
      <c r="L6375" s="74" t="str">
        <f t="shared" si="198"/>
        <v/>
      </c>
    </row>
    <row r="6376" spans="1:12" ht="18.95" customHeight="1" x14ac:dyDescent="0.25">
      <c r="A6376" s="52"/>
      <c r="C6376" s="185"/>
      <c r="D6376" s="76"/>
      <c r="E6376" s="76" t="str">
        <f>IF(D6376="","",IFERROR(VLOOKUP(D6376,Cadastro!$C$9:$D$1009,2,FALSE),"NOT FOUND"))</f>
        <v/>
      </c>
      <c r="F6376" s="76"/>
      <c r="G6376" s="94"/>
      <c r="H6376" s="97"/>
      <c r="I6376" s="77">
        <f t="shared" si="199"/>
        <v>0</v>
      </c>
      <c r="J6376" s="78" t="str">
        <f>IFERROR(IF(E6376="","",VLOOKUP(D6376,Saldo!$P$8:$Q$1009,2,FALSE)),"")</f>
        <v/>
      </c>
      <c r="K6376" s="76"/>
      <c r="L6376" s="74" t="str">
        <f t="shared" si="198"/>
        <v/>
      </c>
    </row>
    <row r="6377" spans="1:12" ht="18.95" customHeight="1" x14ac:dyDescent="0.25">
      <c r="A6377" s="52"/>
      <c r="C6377" s="185"/>
      <c r="D6377" s="76"/>
      <c r="E6377" s="76" t="str">
        <f>IF(D6377="","",IFERROR(VLOOKUP(D6377,Cadastro!$C$9:$D$1009,2,FALSE),"NOT FOUND"))</f>
        <v/>
      </c>
      <c r="F6377" s="76"/>
      <c r="G6377" s="94"/>
      <c r="H6377" s="97"/>
      <c r="I6377" s="77">
        <f t="shared" si="199"/>
        <v>0</v>
      </c>
      <c r="J6377" s="78" t="str">
        <f>IFERROR(IF(E6377="","",VLOOKUP(D6377,Saldo!$P$8:$Q$1009,2,FALSE)),"")</f>
        <v/>
      </c>
      <c r="K6377" s="76"/>
      <c r="L6377" s="74" t="str">
        <f t="shared" si="198"/>
        <v/>
      </c>
    </row>
    <row r="6378" spans="1:12" ht="18.95" customHeight="1" x14ac:dyDescent="0.25">
      <c r="A6378" s="52"/>
      <c r="C6378" s="185"/>
      <c r="D6378" s="76"/>
      <c r="E6378" s="76" t="str">
        <f>IF(D6378="","",IFERROR(VLOOKUP(D6378,Cadastro!$C$9:$D$1009,2,FALSE),"NOT FOUND"))</f>
        <v/>
      </c>
      <c r="F6378" s="76"/>
      <c r="G6378" s="94"/>
      <c r="H6378" s="97"/>
      <c r="I6378" s="77">
        <f t="shared" si="199"/>
        <v>0</v>
      </c>
      <c r="J6378" s="78" t="str">
        <f>IFERROR(IF(E6378="","",VLOOKUP(D6378,Saldo!$P$8:$Q$1009,2,FALSE)),"")</f>
        <v/>
      </c>
      <c r="K6378" s="76"/>
      <c r="L6378" s="74" t="str">
        <f t="shared" si="198"/>
        <v/>
      </c>
    </row>
    <row r="6379" spans="1:12" ht="18.95" customHeight="1" x14ac:dyDescent="0.25">
      <c r="A6379" s="52"/>
      <c r="C6379" s="185"/>
      <c r="D6379" s="76"/>
      <c r="E6379" s="76" t="str">
        <f>IF(D6379="","",IFERROR(VLOOKUP(D6379,Cadastro!$C$9:$D$1009,2,FALSE),"NOT FOUND"))</f>
        <v/>
      </c>
      <c r="F6379" s="76"/>
      <c r="G6379" s="94"/>
      <c r="H6379" s="97"/>
      <c r="I6379" s="77">
        <f t="shared" si="199"/>
        <v>0</v>
      </c>
      <c r="J6379" s="78" t="str">
        <f>IFERROR(IF(E6379="","",VLOOKUP(D6379,Saldo!$P$8:$Q$1009,2,FALSE)),"")</f>
        <v/>
      </c>
      <c r="K6379" s="76"/>
      <c r="L6379" s="74" t="str">
        <f t="shared" si="198"/>
        <v/>
      </c>
    </row>
    <row r="6380" spans="1:12" ht="18.95" customHeight="1" x14ac:dyDescent="0.25">
      <c r="A6380" s="52"/>
      <c r="C6380" s="185"/>
      <c r="D6380" s="76"/>
      <c r="E6380" s="76" t="str">
        <f>IF(D6380="","",IFERROR(VLOOKUP(D6380,Cadastro!$C$9:$D$1009,2,FALSE),"NOT FOUND"))</f>
        <v/>
      </c>
      <c r="F6380" s="76"/>
      <c r="G6380" s="94"/>
      <c r="H6380" s="97"/>
      <c r="I6380" s="77">
        <f t="shared" si="199"/>
        <v>0</v>
      </c>
      <c r="J6380" s="78" t="str">
        <f>IFERROR(IF(E6380="","",VLOOKUP(D6380,Saldo!$P$8:$Q$1009,2,FALSE)),"")</f>
        <v/>
      </c>
      <c r="K6380" s="76"/>
      <c r="L6380" s="74" t="str">
        <f t="shared" si="198"/>
        <v/>
      </c>
    </row>
    <row r="6381" spans="1:12" ht="18.95" customHeight="1" x14ac:dyDescent="0.25">
      <c r="A6381" s="52"/>
      <c r="C6381" s="185"/>
      <c r="D6381" s="76"/>
      <c r="E6381" s="76" t="str">
        <f>IF(D6381="","",IFERROR(VLOOKUP(D6381,Cadastro!$C$9:$D$1009,2,FALSE),"NOT FOUND"))</f>
        <v/>
      </c>
      <c r="F6381" s="76"/>
      <c r="G6381" s="94"/>
      <c r="H6381" s="97"/>
      <c r="I6381" s="77">
        <f t="shared" si="199"/>
        <v>0</v>
      </c>
      <c r="J6381" s="78" t="str">
        <f>IFERROR(IF(E6381="","",VLOOKUP(D6381,Saldo!$P$8:$Q$1009,2,FALSE)),"")</f>
        <v/>
      </c>
      <c r="K6381" s="76"/>
      <c r="L6381" s="74" t="str">
        <f t="shared" si="198"/>
        <v/>
      </c>
    </row>
    <row r="6382" spans="1:12" ht="18.95" customHeight="1" x14ac:dyDescent="0.25">
      <c r="A6382" s="52"/>
      <c r="C6382" s="185"/>
      <c r="D6382" s="76"/>
      <c r="E6382" s="76" t="str">
        <f>IF(D6382="","",IFERROR(VLOOKUP(D6382,Cadastro!$C$9:$D$1009,2,FALSE),"NOT FOUND"))</f>
        <v/>
      </c>
      <c r="F6382" s="76"/>
      <c r="G6382" s="94"/>
      <c r="H6382" s="97"/>
      <c r="I6382" s="77">
        <f t="shared" si="199"/>
        <v>0</v>
      </c>
      <c r="J6382" s="78" t="str">
        <f>IFERROR(IF(E6382="","",VLOOKUP(D6382,Saldo!$P$8:$Q$1009,2,FALSE)),"")</f>
        <v/>
      </c>
      <c r="K6382" s="76"/>
      <c r="L6382" s="74" t="str">
        <f t="shared" si="198"/>
        <v/>
      </c>
    </row>
    <row r="6383" spans="1:12" ht="18.95" customHeight="1" x14ac:dyDescent="0.25">
      <c r="A6383" s="52"/>
      <c r="C6383" s="185"/>
      <c r="D6383" s="76"/>
      <c r="E6383" s="76" t="str">
        <f>IF(D6383="","",IFERROR(VLOOKUP(D6383,Cadastro!$C$9:$D$1009,2,FALSE),"NOT FOUND"))</f>
        <v/>
      </c>
      <c r="F6383" s="76"/>
      <c r="G6383" s="94"/>
      <c r="H6383" s="97"/>
      <c r="I6383" s="77">
        <f t="shared" si="199"/>
        <v>0</v>
      </c>
      <c r="J6383" s="78" t="str">
        <f>IFERROR(IF(E6383="","",VLOOKUP(D6383,Saldo!$P$8:$Q$1009,2,FALSE)),"")</f>
        <v/>
      </c>
      <c r="K6383" s="76"/>
      <c r="L6383" s="74" t="str">
        <f t="shared" si="198"/>
        <v/>
      </c>
    </row>
    <row r="6384" spans="1:12" ht="18.95" customHeight="1" x14ac:dyDescent="0.25">
      <c r="A6384" s="52"/>
      <c r="C6384" s="185"/>
      <c r="D6384" s="76"/>
      <c r="E6384" s="76" t="str">
        <f>IF(D6384="","",IFERROR(VLOOKUP(D6384,Cadastro!$C$9:$D$1009,2,FALSE),"NOT FOUND"))</f>
        <v/>
      </c>
      <c r="F6384" s="76"/>
      <c r="G6384" s="94"/>
      <c r="H6384" s="97"/>
      <c r="I6384" s="77">
        <f t="shared" si="199"/>
        <v>0</v>
      </c>
      <c r="J6384" s="78" t="str">
        <f>IFERROR(IF(E6384="","",VLOOKUP(D6384,Saldo!$P$8:$Q$1009,2,FALSE)),"")</f>
        <v/>
      </c>
      <c r="K6384" s="76"/>
      <c r="L6384" s="74" t="str">
        <f t="shared" si="198"/>
        <v/>
      </c>
    </row>
    <row r="6385" spans="1:12" ht="18.95" customHeight="1" x14ac:dyDescent="0.25">
      <c r="A6385" s="52"/>
      <c r="C6385" s="185"/>
      <c r="D6385" s="76"/>
      <c r="E6385" s="76" t="str">
        <f>IF(D6385="","",IFERROR(VLOOKUP(D6385,Cadastro!$C$9:$D$1009,2,FALSE),"NOT FOUND"))</f>
        <v/>
      </c>
      <c r="F6385" s="76"/>
      <c r="G6385" s="94"/>
      <c r="H6385" s="97"/>
      <c r="I6385" s="77">
        <f t="shared" si="199"/>
        <v>0</v>
      </c>
      <c r="J6385" s="78" t="str">
        <f>IFERROR(IF(E6385="","",VLOOKUP(D6385,Saldo!$P$8:$Q$1009,2,FALSE)),"")</f>
        <v/>
      </c>
      <c r="K6385" s="76"/>
      <c r="L6385" s="74" t="str">
        <f t="shared" si="198"/>
        <v/>
      </c>
    </row>
    <row r="6386" spans="1:12" ht="18.95" customHeight="1" x14ac:dyDescent="0.25">
      <c r="A6386" s="52"/>
      <c r="C6386" s="185"/>
      <c r="D6386" s="76"/>
      <c r="E6386" s="76" t="str">
        <f>IF(D6386="","",IFERROR(VLOOKUP(D6386,Cadastro!$C$9:$D$1009,2,FALSE),"NOT FOUND"))</f>
        <v/>
      </c>
      <c r="F6386" s="76"/>
      <c r="G6386" s="94"/>
      <c r="H6386" s="97"/>
      <c r="I6386" s="77">
        <f t="shared" si="199"/>
        <v>0</v>
      </c>
      <c r="J6386" s="78" t="str">
        <f>IFERROR(IF(E6386="","",VLOOKUP(D6386,Saldo!$P$8:$Q$1009,2,FALSE)),"")</f>
        <v/>
      </c>
      <c r="K6386" s="76"/>
      <c r="L6386" s="74" t="str">
        <f t="shared" si="198"/>
        <v/>
      </c>
    </row>
    <row r="6387" spans="1:12" ht="18.95" customHeight="1" x14ac:dyDescent="0.25">
      <c r="A6387" s="52"/>
      <c r="C6387" s="185"/>
      <c r="D6387" s="76"/>
      <c r="E6387" s="76" t="str">
        <f>IF(D6387="","",IFERROR(VLOOKUP(D6387,Cadastro!$C$9:$D$1009,2,FALSE),"NOT FOUND"))</f>
        <v/>
      </c>
      <c r="F6387" s="76"/>
      <c r="G6387" s="94"/>
      <c r="H6387" s="97"/>
      <c r="I6387" s="77">
        <f t="shared" si="199"/>
        <v>0</v>
      </c>
      <c r="J6387" s="78" t="str">
        <f>IFERROR(IF(E6387="","",VLOOKUP(D6387,Saldo!$P$8:$Q$1009,2,FALSE)),"")</f>
        <v/>
      </c>
      <c r="K6387" s="76"/>
      <c r="L6387" s="74" t="str">
        <f t="shared" si="198"/>
        <v/>
      </c>
    </row>
    <row r="6388" spans="1:12" ht="18.95" customHeight="1" x14ac:dyDescent="0.25">
      <c r="A6388" s="52"/>
      <c r="C6388" s="185"/>
      <c r="D6388" s="76"/>
      <c r="E6388" s="76" t="str">
        <f>IF(D6388="","",IFERROR(VLOOKUP(D6388,Cadastro!$C$9:$D$1009,2,FALSE),"NOT FOUND"))</f>
        <v/>
      </c>
      <c r="F6388" s="76"/>
      <c r="G6388" s="94"/>
      <c r="H6388" s="97"/>
      <c r="I6388" s="77">
        <f t="shared" si="199"/>
        <v>0</v>
      </c>
      <c r="J6388" s="78" t="str">
        <f>IFERROR(IF(E6388="","",VLOOKUP(D6388,Saldo!$P$8:$Q$1009,2,FALSE)),"")</f>
        <v/>
      </c>
      <c r="K6388" s="76"/>
      <c r="L6388" s="74" t="str">
        <f t="shared" si="198"/>
        <v/>
      </c>
    </row>
    <row r="6389" spans="1:12" ht="18.95" customHeight="1" x14ac:dyDescent="0.25">
      <c r="A6389" s="52"/>
      <c r="C6389" s="185"/>
      <c r="D6389" s="76"/>
      <c r="E6389" s="76" t="str">
        <f>IF(D6389="","",IFERROR(VLOOKUP(D6389,Cadastro!$C$9:$D$1009,2,FALSE),"NOT FOUND"))</f>
        <v/>
      </c>
      <c r="F6389" s="76"/>
      <c r="G6389" s="94"/>
      <c r="H6389" s="97"/>
      <c r="I6389" s="77">
        <f t="shared" si="199"/>
        <v>0</v>
      </c>
      <c r="J6389" s="78" t="str">
        <f>IFERROR(IF(E6389="","",VLOOKUP(D6389,Saldo!$P$8:$Q$1009,2,FALSE)),"")</f>
        <v/>
      </c>
      <c r="K6389" s="76"/>
      <c r="L6389" s="74" t="str">
        <f t="shared" si="198"/>
        <v/>
      </c>
    </row>
    <row r="6390" spans="1:12" ht="18.95" customHeight="1" x14ac:dyDescent="0.25">
      <c r="A6390" s="52"/>
      <c r="C6390" s="185"/>
      <c r="D6390" s="76"/>
      <c r="E6390" s="76" t="str">
        <f>IF(D6390="","",IFERROR(VLOOKUP(D6390,Cadastro!$C$9:$D$1009,2,FALSE),"NOT FOUND"))</f>
        <v/>
      </c>
      <c r="F6390" s="76"/>
      <c r="G6390" s="94"/>
      <c r="H6390" s="97"/>
      <c r="I6390" s="77">
        <f t="shared" si="199"/>
        <v>0</v>
      </c>
      <c r="J6390" s="78" t="str">
        <f>IFERROR(IF(E6390="","",VLOOKUP(D6390,Saldo!$P$8:$Q$1009,2,FALSE)),"")</f>
        <v/>
      </c>
      <c r="K6390" s="76"/>
      <c r="L6390" s="74" t="str">
        <f t="shared" si="198"/>
        <v/>
      </c>
    </row>
    <row r="6391" spans="1:12" ht="18.95" customHeight="1" x14ac:dyDescent="0.25">
      <c r="A6391" s="52"/>
      <c r="C6391" s="185"/>
      <c r="D6391" s="76"/>
      <c r="E6391" s="76" t="str">
        <f>IF(D6391="","",IFERROR(VLOOKUP(D6391,Cadastro!$C$9:$D$1009,2,FALSE),"NOT FOUND"))</f>
        <v/>
      </c>
      <c r="F6391" s="76"/>
      <c r="G6391" s="94"/>
      <c r="H6391" s="97"/>
      <c r="I6391" s="77">
        <f t="shared" si="199"/>
        <v>0</v>
      </c>
      <c r="J6391" s="78" t="str">
        <f>IFERROR(IF(E6391="","",VLOOKUP(D6391,Saldo!$P$8:$Q$1009,2,FALSE)),"")</f>
        <v/>
      </c>
      <c r="K6391" s="76"/>
      <c r="L6391" s="74" t="str">
        <f t="shared" si="198"/>
        <v/>
      </c>
    </row>
    <row r="6392" spans="1:12" ht="18.95" customHeight="1" x14ac:dyDescent="0.25">
      <c r="A6392" s="52"/>
      <c r="C6392" s="185"/>
      <c r="D6392" s="76"/>
      <c r="E6392" s="76" t="str">
        <f>IF(D6392="","",IFERROR(VLOOKUP(D6392,Cadastro!$C$9:$D$1009,2,FALSE),"NOT FOUND"))</f>
        <v/>
      </c>
      <c r="F6392" s="76"/>
      <c r="G6392" s="94"/>
      <c r="H6392" s="97"/>
      <c r="I6392" s="77">
        <f t="shared" si="199"/>
        <v>0</v>
      </c>
      <c r="J6392" s="78" t="str">
        <f>IFERROR(IF(E6392="","",VLOOKUP(D6392,Saldo!$P$8:$Q$1009,2,FALSE)),"")</f>
        <v/>
      </c>
      <c r="K6392" s="76"/>
      <c r="L6392" s="74" t="str">
        <f t="shared" si="198"/>
        <v/>
      </c>
    </row>
    <row r="6393" spans="1:12" ht="18.95" customHeight="1" x14ac:dyDescent="0.25">
      <c r="A6393" s="52"/>
      <c r="C6393" s="185"/>
      <c r="D6393" s="76"/>
      <c r="E6393" s="76" t="str">
        <f>IF(D6393="","",IFERROR(VLOOKUP(D6393,Cadastro!$C$9:$D$1009,2,FALSE),"NOT FOUND"))</f>
        <v/>
      </c>
      <c r="F6393" s="76"/>
      <c r="G6393" s="94"/>
      <c r="H6393" s="97"/>
      <c r="I6393" s="77">
        <f t="shared" si="199"/>
        <v>0</v>
      </c>
      <c r="J6393" s="78" t="str">
        <f>IFERROR(IF(E6393="","",VLOOKUP(D6393,Saldo!$P$8:$Q$1009,2,FALSE)),"")</f>
        <v/>
      </c>
      <c r="K6393" s="76"/>
      <c r="L6393" s="74" t="str">
        <f t="shared" si="198"/>
        <v/>
      </c>
    </row>
    <row r="6394" spans="1:12" ht="18.95" customHeight="1" x14ac:dyDescent="0.25">
      <c r="A6394" s="52"/>
      <c r="C6394" s="185"/>
      <c r="D6394" s="76"/>
      <c r="E6394" s="76" t="str">
        <f>IF(D6394="","",IFERROR(VLOOKUP(D6394,Cadastro!$C$9:$D$1009,2,FALSE),"NOT FOUND"))</f>
        <v/>
      </c>
      <c r="F6394" s="76"/>
      <c r="G6394" s="94"/>
      <c r="H6394" s="97"/>
      <c r="I6394" s="77">
        <f t="shared" si="199"/>
        <v>0</v>
      </c>
      <c r="J6394" s="78" t="str">
        <f>IFERROR(IF(E6394="","",VLOOKUP(D6394,Saldo!$P$8:$Q$1009,2,FALSE)),"")</f>
        <v/>
      </c>
      <c r="K6394" s="76"/>
      <c r="L6394" s="74" t="str">
        <f t="shared" si="198"/>
        <v/>
      </c>
    </row>
    <row r="6395" spans="1:12" ht="18.95" customHeight="1" x14ac:dyDescent="0.25">
      <c r="A6395" s="52"/>
      <c r="C6395" s="185"/>
      <c r="D6395" s="76"/>
      <c r="E6395" s="76" t="str">
        <f>IF(D6395="","",IFERROR(VLOOKUP(D6395,Cadastro!$C$9:$D$1009,2,FALSE),"NOT FOUND"))</f>
        <v/>
      </c>
      <c r="F6395" s="76"/>
      <c r="G6395" s="94"/>
      <c r="H6395" s="97"/>
      <c r="I6395" s="77">
        <f t="shared" si="199"/>
        <v>0</v>
      </c>
      <c r="J6395" s="78" t="str">
        <f>IFERROR(IF(E6395="","",VLOOKUP(D6395,Saldo!$P$8:$Q$1009,2,FALSE)),"")</f>
        <v/>
      </c>
      <c r="K6395" s="76"/>
      <c r="L6395" s="74" t="str">
        <f t="shared" si="198"/>
        <v/>
      </c>
    </row>
    <row r="6396" spans="1:12" ht="18.95" customHeight="1" x14ac:dyDescent="0.25">
      <c r="A6396" s="52"/>
      <c r="C6396" s="185"/>
      <c r="D6396" s="76"/>
      <c r="E6396" s="76" t="str">
        <f>IF(D6396="","",IFERROR(VLOOKUP(D6396,Cadastro!$C$9:$D$1009,2,FALSE),"NOT FOUND"))</f>
        <v/>
      </c>
      <c r="F6396" s="76"/>
      <c r="G6396" s="94"/>
      <c r="H6396" s="97"/>
      <c r="I6396" s="77">
        <f t="shared" si="199"/>
        <v>0</v>
      </c>
      <c r="J6396" s="78" t="str">
        <f>IFERROR(IF(E6396="","",VLOOKUP(D6396,Saldo!$P$8:$Q$1009,2,FALSE)),"")</f>
        <v/>
      </c>
      <c r="K6396" s="76"/>
      <c r="L6396" s="74" t="str">
        <f t="shared" si="198"/>
        <v/>
      </c>
    </row>
    <row r="6397" spans="1:12" ht="18.95" customHeight="1" x14ac:dyDescent="0.25">
      <c r="A6397" s="52"/>
      <c r="C6397" s="185"/>
      <c r="D6397" s="76"/>
      <c r="E6397" s="76" t="str">
        <f>IF(D6397="","",IFERROR(VLOOKUP(D6397,Cadastro!$C$9:$D$1009,2,FALSE),"NOT FOUND"))</f>
        <v/>
      </c>
      <c r="F6397" s="76"/>
      <c r="G6397" s="94"/>
      <c r="H6397" s="97"/>
      <c r="I6397" s="77">
        <f t="shared" si="199"/>
        <v>0</v>
      </c>
      <c r="J6397" s="78" t="str">
        <f>IFERROR(IF(E6397="","",VLOOKUP(D6397,Saldo!$P$8:$Q$1009,2,FALSE)),"")</f>
        <v/>
      </c>
      <c r="K6397" s="76"/>
      <c r="L6397" s="74" t="str">
        <f t="shared" si="198"/>
        <v/>
      </c>
    </row>
    <row r="6398" spans="1:12" ht="18.95" customHeight="1" x14ac:dyDescent="0.25">
      <c r="A6398" s="52"/>
      <c r="C6398" s="185"/>
      <c r="D6398" s="76"/>
      <c r="E6398" s="76" t="str">
        <f>IF(D6398="","",IFERROR(VLOOKUP(D6398,Cadastro!$C$9:$D$1009,2,FALSE),"NOT FOUND"))</f>
        <v/>
      </c>
      <c r="F6398" s="76"/>
      <c r="G6398" s="94"/>
      <c r="H6398" s="97"/>
      <c r="I6398" s="77">
        <f t="shared" si="199"/>
        <v>0</v>
      </c>
      <c r="J6398" s="78" t="str">
        <f>IFERROR(IF(E6398="","",VLOOKUP(D6398,Saldo!$P$8:$Q$1009,2,FALSE)),"")</f>
        <v/>
      </c>
      <c r="K6398" s="76"/>
      <c r="L6398" s="74" t="str">
        <f t="shared" si="198"/>
        <v/>
      </c>
    </row>
    <row r="6399" spans="1:12" ht="18.95" customHeight="1" x14ac:dyDescent="0.25">
      <c r="A6399" s="52"/>
      <c r="C6399" s="185"/>
      <c r="D6399" s="76"/>
      <c r="E6399" s="76" t="str">
        <f>IF(D6399="","",IFERROR(VLOOKUP(D6399,Cadastro!$C$9:$D$1009,2,FALSE),"NOT FOUND"))</f>
        <v/>
      </c>
      <c r="F6399" s="76"/>
      <c r="G6399" s="94"/>
      <c r="H6399" s="97"/>
      <c r="I6399" s="77">
        <f t="shared" si="199"/>
        <v>0</v>
      </c>
      <c r="J6399" s="78" t="str">
        <f>IFERROR(IF(E6399="","",VLOOKUP(D6399,Saldo!$P$8:$Q$1009,2,FALSE)),"")</f>
        <v/>
      </c>
      <c r="K6399" s="76"/>
      <c r="L6399" s="74" t="str">
        <f t="shared" si="198"/>
        <v/>
      </c>
    </row>
    <row r="6400" spans="1:12" ht="18.95" customHeight="1" x14ac:dyDescent="0.25">
      <c r="A6400" s="52"/>
      <c r="C6400" s="185"/>
      <c r="D6400" s="76"/>
      <c r="E6400" s="76" t="str">
        <f>IF(D6400="","",IFERROR(VLOOKUP(D6400,Cadastro!$C$9:$D$1009,2,FALSE),"NOT FOUND"))</f>
        <v/>
      </c>
      <c r="F6400" s="76"/>
      <c r="G6400" s="94"/>
      <c r="H6400" s="97"/>
      <c r="I6400" s="77">
        <f t="shared" si="199"/>
        <v>0</v>
      </c>
      <c r="J6400" s="78" t="str">
        <f>IFERROR(IF(E6400="","",VLOOKUP(D6400,Saldo!$P$8:$Q$1009,2,FALSE)),"")</f>
        <v/>
      </c>
      <c r="K6400" s="76"/>
      <c r="L6400" s="74" t="str">
        <f t="shared" si="198"/>
        <v/>
      </c>
    </row>
    <row r="6401" spans="1:12" ht="18.95" customHeight="1" x14ac:dyDescent="0.25">
      <c r="A6401" s="52"/>
      <c r="C6401" s="185"/>
      <c r="D6401" s="76"/>
      <c r="E6401" s="76" t="str">
        <f>IF(D6401="","",IFERROR(VLOOKUP(D6401,Cadastro!$C$9:$D$1009,2,FALSE),"NOT FOUND"))</f>
        <v/>
      </c>
      <c r="F6401" s="76"/>
      <c r="G6401" s="94"/>
      <c r="H6401" s="97"/>
      <c r="I6401" s="77">
        <f t="shared" si="199"/>
        <v>0</v>
      </c>
      <c r="J6401" s="78" t="str">
        <f>IFERROR(IF(E6401="","",VLOOKUP(D6401,Saldo!$P$8:$Q$1009,2,FALSE)),"")</f>
        <v/>
      </c>
      <c r="K6401" s="76"/>
      <c r="L6401" s="74" t="str">
        <f t="shared" si="198"/>
        <v/>
      </c>
    </row>
    <row r="6402" spans="1:12" ht="18.95" customHeight="1" x14ac:dyDescent="0.25">
      <c r="A6402" s="52"/>
      <c r="C6402" s="185"/>
      <c r="D6402" s="76"/>
      <c r="E6402" s="76" t="str">
        <f>IF(D6402="","",IFERROR(VLOOKUP(D6402,Cadastro!$C$9:$D$1009,2,FALSE),"NOT FOUND"))</f>
        <v/>
      </c>
      <c r="F6402" s="76"/>
      <c r="G6402" s="94"/>
      <c r="H6402" s="97"/>
      <c r="I6402" s="77">
        <f t="shared" si="199"/>
        <v>0</v>
      </c>
      <c r="J6402" s="78" t="str">
        <f>IFERROR(IF(E6402="","",VLOOKUP(D6402,Saldo!$P$8:$Q$1009,2,FALSE)),"")</f>
        <v/>
      </c>
      <c r="K6402" s="76"/>
      <c r="L6402" s="74" t="str">
        <f t="shared" si="198"/>
        <v/>
      </c>
    </row>
    <row r="6403" spans="1:12" ht="18.95" customHeight="1" x14ac:dyDescent="0.25">
      <c r="A6403" s="52"/>
      <c r="C6403" s="185"/>
      <c r="D6403" s="76"/>
      <c r="E6403" s="76" t="str">
        <f>IF(D6403="","",IFERROR(VLOOKUP(D6403,Cadastro!$C$9:$D$1009,2,FALSE),"NOT FOUND"))</f>
        <v/>
      </c>
      <c r="F6403" s="76"/>
      <c r="G6403" s="94"/>
      <c r="H6403" s="97"/>
      <c r="I6403" s="77">
        <f t="shared" si="199"/>
        <v>0</v>
      </c>
      <c r="J6403" s="78" t="str">
        <f>IFERROR(IF(E6403="","",VLOOKUP(D6403,Saldo!$P$8:$Q$1009,2,FALSE)),"")</f>
        <v/>
      </c>
      <c r="K6403" s="76"/>
      <c r="L6403" s="74" t="str">
        <f t="shared" si="198"/>
        <v/>
      </c>
    </row>
    <row r="6404" spans="1:12" ht="18.95" customHeight="1" x14ac:dyDescent="0.25">
      <c r="A6404" s="52"/>
      <c r="C6404" s="185"/>
      <c r="D6404" s="76"/>
      <c r="E6404" s="76" t="str">
        <f>IF(D6404="","",IFERROR(VLOOKUP(D6404,Cadastro!$C$9:$D$1009,2,FALSE),"NOT FOUND"))</f>
        <v/>
      </c>
      <c r="F6404" s="76"/>
      <c r="G6404" s="94"/>
      <c r="H6404" s="97"/>
      <c r="I6404" s="77">
        <f t="shared" si="199"/>
        <v>0</v>
      </c>
      <c r="J6404" s="78" t="str">
        <f>IFERROR(IF(E6404="","",VLOOKUP(D6404,Saldo!$P$8:$Q$1009,2,FALSE)),"")</f>
        <v/>
      </c>
      <c r="K6404" s="76"/>
      <c r="L6404" s="74" t="str">
        <f t="shared" si="198"/>
        <v/>
      </c>
    </row>
    <row r="6405" spans="1:12" ht="18.95" customHeight="1" x14ac:dyDescent="0.25">
      <c r="A6405" s="52"/>
      <c r="C6405" s="185"/>
      <c r="D6405" s="76"/>
      <c r="E6405" s="76" t="str">
        <f>IF(D6405="","",IFERROR(VLOOKUP(D6405,Cadastro!$C$9:$D$1009,2,FALSE),"NOT FOUND"))</f>
        <v/>
      </c>
      <c r="F6405" s="76"/>
      <c r="G6405" s="94"/>
      <c r="H6405" s="97"/>
      <c r="I6405" s="77">
        <f t="shared" si="199"/>
        <v>0</v>
      </c>
      <c r="J6405" s="78" t="str">
        <f>IFERROR(IF(E6405="","",VLOOKUP(D6405,Saldo!$P$8:$Q$1009,2,FALSE)),"")</f>
        <v/>
      </c>
      <c r="K6405" s="76"/>
      <c r="L6405" s="74" t="str">
        <f t="shared" si="198"/>
        <v/>
      </c>
    </row>
    <row r="6406" spans="1:12" ht="18.95" customHeight="1" x14ac:dyDescent="0.25">
      <c r="A6406" s="52"/>
      <c r="C6406" s="185"/>
      <c r="D6406" s="76"/>
      <c r="E6406" s="76" t="str">
        <f>IF(D6406="","",IFERROR(VLOOKUP(D6406,Cadastro!$C$9:$D$1009,2,FALSE),"NOT FOUND"))</f>
        <v/>
      </c>
      <c r="F6406" s="76"/>
      <c r="G6406" s="94"/>
      <c r="H6406" s="97"/>
      <c r="I6406" s="77">
        <f t="shared" si="199"/>
        <v>0</v>
      </c>
      <c r="J6406" s="78" t="str">
        <f>IFERROR(IF(E6406="","",VLOOKUP(D6406,Saldo!$P$8:$Q$1009,2,FALSE)),"")</f>
        <v/>
      </c>
      <c r="K6406" s="76"/>
      <c r="L6406" s="74" t="str">
        <f t="shared" si="198"/>
        <v/>
      </c>
    </row>
    <row r="6407" spans="1:12" ht="18.95" customHeight="1" x14ac:dyDescent="0.25">
      <c r="A6407" s="52"/>
      <c r="C6407" s="185"/>
      <c r="D6407" s="76"/>
      <c r="E6407" s="76" t="str">
        <f>IF(D6407="","",IFERROR(VLOOKUP(D6407,Cadastro!$C$9:$D$1009,2,FALSE),"NOT FOUND"))</f>
        <v/>
      </c>
      <c r="F6407" s="76"/>
      <c r="G6407" s="94"/>
      <c r="H6407" s="97"/>
      <c r="I6407" s="77">
        <f t="shared" si="199"/>
        <v>0</v>
      </c>
      <c r="J6407" s="78" t="str">
        <f>IFERROR(IF(E6407="","",VLOOKUP(D6407,Saldo!$P$8:$Q$1009,2,FALSE)),"")</f>
        <v/>
      </c>
      <c r="K6407" s="76"/>
      <c r="L6407" s="74" t="str">
        <f t="shared" si="198"/>
        <v/>
      </c>
    </row>
    <row r="6408" spans="1:12" ht="18.95" customHeight="1" x14ac:dyDescent="0.25">
      <c r="A6408" s="52"/>
      <c r="C6408" s="185"/>
      <c r="D6408" s="76"/>
      <c r="E6408" s="76" t="str">
        <f>IF(D6408="","",IFERROR(VLOOKUP(D6408,Cadastro!$C$9:$D$1009,2,FALSE),"NOT FOUND"))</f>
        <v/>
      </c>
      <c r="F6408" s="76"/>
      <c r="G6408" s="94"/>
      <c r="H6408" s="97"/>
      <c r="I6408" s="77">
        <f t="shared" si="199"/>
        <v>0</v>
      </c>
      <c r="J6408" s="78" t="str">
        <f>IFERROR(IF(E6408="","",VLOOKUP(D6408,Saldo!$P$8:$Q$1009,2,FALSE)),"")</f>
        <v/>
      </c>
      <c r="K6408" s="76"/>
      <c r="L6408" s="74" t="str">
        <f t="shared" si="198"/>
        <v/>
      </c>
    </row>
    <row r="6409" spans="1:12" ht="18.95" customHeight="1" x14ac:dyDescent="0.25">
      <c r="A6409" s="52"/>
      <c r="C6409" s="185"/>
      <c r="D6409" s="76"/>
      <c r="E6409" s="76" t="str">
        <f>IF(D6409="","",IFERROR(VLOOKUP(D6409,Cadastro!$C$9:$D$1009,2,FALSE),"NOT FOUND"))</f>
        <v/>
      </c>
      <c r="F6409" s="76"/>
      <c r="G6409" s="94"/>
      <c r="H6409" s="97"/>
      <c r="I6409" s="77">
        <f t="shared" si="199"/>
        <v>0</v>
      </c>
      <c r="J6409" s="78" t="str">
        <f>IFERROR(IF(E6409="","",VLOOKUP(D6409,Saldo!$P$8:$Q$1009,2,FALSE)),"")</f>
        <v/>
      </c>
      <c r="K6409" s="76"/>
      <c r="L6409" s="74" t="str">
        <f t="shared" ref="L6409:L6472" si="200">IF(C6409="","",MONTH(C6409))</f>
        <v/>
      </c>
    </row>
    <row r="6410" spans="1:12" ht="18.95" customHeight="1" x14ac:dyDescent="0.25">
      <c r="A6410" s="52"/>
      <c r="C6410" s="185"/>
      <c r="D6410" s="76"/>
      <c r="E6410" s="76" t="str">
        <f>IF(D6410="","",IFERROR(VLOOKUP(D6410,Cadastro!$C$9:$D$1009,2,FALSE),"NOT FOUND"))</f>
        <v/>
      </c>
      <c r="F6410" s="76"/>
      <c r="G6410" s="94"/>
      <c r="H6410" s="97"/>
      <c r="I6410" s="77">
        <f t="shared" ref="I6410:I6473" si="201">IFERROR(G6410*H6410,"Check if QTY and Value are both valid")</f>
        <v>0</v>
      </c>
      <c r="J6410" s="78" t="str">
        <f>IFERROR(IF(E6410="","",VLOOKUP(D6410,Saldo!$P$8:$Q$1009,2,FALSE)),"")</f>
        <v/>
      </c>
      <c r="K6410" s="76"/>
      <c r="L6410" s="74" t="str">
        <f t="shared" si="200"/>
        <v/>
      </c>
    </row>
    <row r="6411" spans="1:12" ht="18.95" customHeight="1" x14ac:dyDescent="0.25">
      <c r="A6411" s="52"/>
      <c r="C6411" s="185"/>
      <c r="D6411" s="76"/>
      <c r="E6411" s="76" t="str">
        <f>IF(D6411="","",IFERROR(VLOOKUP(D6411,Cadastro!$C$9:$D$1009,2,FALSE),"NOT FOUND"))</f>
        <v/>
      </c>
      <c r="F6411" s="76"/>
      <c r="G6411" s="94"/>
      <c r="H6411" s="97"/>
      <c r="I6411" s="77">
        <f t="shared" si="201"/>
        <v>0</v>
      </c>
      <c r="J6411" s="78" t="str">
        <f>IFERROR(IF(E6411="","",VLOOKUP(D6411,Saldo!$P$8:$Q$1009,2,FALSE)),"")</f>
        <v/>
      </c>
      <c r="K6411" s="76"/>
      <c r="L6411" s="74" t="str">
        <f t="shared" si="200"/>
        <v/>
      </c>
    </row>
    <row r="6412" spans="1:12" ht="18.95" customHeight="1" x14ac:dyDescent="0.25">
      <c r="A6412" s="52"/>
      <c r="C6412" s="185"/>
      <c r="D6412" s="76"/>
      <c r="E6412" s="76" t="str">
        <f>IF(D6412="","",IFERROR(VLOOKUP(D6412,Cadastro!$C$9:$D$1009,2,FALSE),"NOT FOUND"))</f>
        <v/>
      </c>
      <c r="F6412" s="76"/>
      <c r="G6412" s="94"/>
      <c r="H6412" s="97"/>
      <c r="I6412" s="77">
        <f t="shared" si="201"/>
        <v>0</v>
      </c>
      <c r="J6412" s="78" t="str">
        <f>IFERROR(IF(E6412="","",VLOOKUP(D6412,Saldo!$P$8:$Q$1009,2,FALSE)),"")</f>
        <v/>
      </c>
      <c r="K6412" s="76"/>
      <c r="L6412" s="74" t="str">
        <f t="shared" si="200"/>
        <v/>
      </c>
    </row>
    <row r="6413" spans="1:12" ht="18.95" customHeight="1" x14ac:dyDescent="0.25">
      <c r="A6413" s="52"/>
      <c r="C6413" s="185"/>
      <c r="D6413" s="76"/>
      <c r="E6413" s="76" t="str">
        <f>IF(D6413="","",IFERROR(VLOOKUP(D6413,Cadastro!$C$9:$D$1009,2,FALSE),"NOT FOUND"))</f>
        <v/>
      </c>
      <c r="F6413" s="76"/>
      <c r="G6413" s="94"/>
      <c r="H6413" s="97"/>
      <c r="I6413" s="77">
        <f t="shared" si="201"/>
        <v>0</v>
      </c>
      <c r="J6413" s="78" t="str">
        <f>IFERROR(IF(E6413="","",VLOOKUP(D6413,Saldo!$P$8:$Q$1009,2,FALSE)),"")</f>
        <v/>
      </c>
      <c r="K6413" s="76"/>
      <c r="L6413" s="74" t="str">
        <f t="shared" si="200"/>
        <v/>
      </c>
    </row>
    <row r="6414" spans="1:12" ht="18.95" customHeight="1" x14ac:dyDescent="0.25">
      <c r="A6414" s="52"/>
      <c r="C6414" s="185"/>
      <c r="D6414" s="76"/>
      <c r="E6414" s="76" t="str">
        <f>IF(D6414="","",IFERROR(VLOOKUP(D6414,Cadastro!$C$9:$D$1009,2,FALSE),"NOT FOUND"))</f>
        <v/>
      </c>
      <c r="F6414" s="76"/>
      <c r="G6414" s="94"/>
      <c r="H6414" s="97"/>
      <c r="I6414" s="77">
        <f t="shared" si="201"/>
        <v>0</v>
      </c>
      <c r="J6414" s="78" t="str">
        <f>IFERROR(IF(E6414="","",VLOOKUP(D6414,Saldo!$P$8:$Q$1009,2,FALSE)),"")</f>
        <v/>
      </c>
      <c r="K6414" s="76"/>
      <c r="L6414" s="74" t="str">
        <f t="shared" si="200"/>
        <v/>
      </c>
    </row>
    <row r="6415" spans="1:12" ht="18.95" customHeight="1" x14ac:dyDescent="0.25">
      <c r="A6415" s="52"/>
      <c r="C6415" s="185"/>
      <c r="D6415" s="76"/>
      <c r="E6415" s="76" t="str">
        <f>IF(D6415="","",IFERROR(VLOOKUP(D6415,Cadastro!$C$9:$D$1009,2,FALSE),"NOT FOUND"))</f>
        <v/>
      </c>
      <c r="F6415" s="76"/>
      <c r="G6415" s="94"/>
      <c r="H6415" s="97"/>
      <c r="I6415" s="77">
        <f t="shared" si="201"/>
        <v>0</v>
      </c>
      <c r="J6415" s="78" t="str">
        <f>IFERROR(IF(E6415="","",VLOOKUP(D6415,Saldo!$P$8:$Q$1009,2,FALSE)),"")</f>
        <v/>
      </c>
      <c r="K6415" s="76"/>
      <c r="L6415" s="74" t="str">
        <f t="shared" si="200"/>
        <v/>
      </c>
    </row>
    <row r="6416" spans="1:12" ht="18.95" customHeight="1" x14ac:dyDescent="0.25">
      <c r="A6416" s="52"/>
      <c r="C6416" s="185"/>
      <c r="D6416" s="76"/>
      <c r="E6416" s="76" t="str">
        <f>IF(D6416="","",IFERROR(VLOOKUP(D6416,Cadastro!$C$9:$D$1009,2,FALSE),"NOT FOUND"))</f>
        <v/>
      </c>
      <c r="F6416" s="76"/>
      <c r="G6416" s="94"/>
      <c r="H6416" s="97"/>
      <c r="I6416" s="77">
        <f t="shared" si="201"/>
        <v>0</v>
      </c>
      <c r="J6416" s="78" t="str">
        <f>IFERROR(IF(E6416="","",VLOOKUP(D6416,Saldo!$P$8:$Q$1009,2,FALSE)),"")</f>
        <v/>
      </c>
      <c r="K6416" s="76"/>
      <c r="L6416" s="74" t="str">
        <f t="shared" si="200"/>
        <v/>
      </c>
    </row>
    <row r="6417" spans="1:12" ht="18.95" customHeight="1" x14ac:dyDescent="0.25">
      <c r="A6417" s="52"/>
      <c r="C6417" s="185"/>
      <c r="D6417" s="76"/>
      <c r="E6417" s="76" t="str">
        <f>IF(D6417="","",IFERROR(VLOOKUP(D6417,Cadastro!$C$9:$D$1009,2,FALSE),"NOT FOUND"))</f>
        <v/>
      </c>
      <c r="F6417" s="76"/>
      <c r="G6417" s="94"/>
      <c r="H6417" s="97"/>
      <c r="I6417" s="77">
        <f t="shared" si="201"/>
        <v>0</v>
      </c>
      <c r="J6417" s="78" t="str">
        <f>IFERROR(IF(E6417="","",VLOOKUP(D6417,Saldo!$P$8:$Q$1009,2,FALSE)),"")</f>
        <v/>
      </c>
      <c r="K6417" s="76"/>
      <c r="L6417" s="74" t="str">
        <f t="shared" si="200"/>
        <v/>
      </c>
    </row>
    <row r="6418" spans="1:12" ht="18.95" customHeight="1" x14ac:dyDescent="0.25">
      <c r="A6418" s="52"/>
      <c r="C6418" s="185"/>
      <c r="D6418" s="76"/>
      <c r="E6418" s="76" t="str">
        <f>IF(D6418="","",IFERROR(VLOOKUP(D6418,Cadastro!$C$9:$D$1009,2,FALSE),"NOT FOUND"))</f>
        <v/>
      </c>
      <c r="F6418" s="76"/>
      <c r="G6418" s="94"/>
      <c r="H6418" s="97"/>
      <c r="I6418" s="77">
        <f t="shared" si="201"/>
        <v>0</v>
      </c>
      <c r="J6418" s="78" t="str">
        <f>IFERROR(IF(E6418="","",VLOOKUP(D6418,Saldo!$P$8:$Q$1009,2,FALSE)),"")</f>
        <v/>
      </c>
      <c r="K6418" s="76"/>
      <c r="L6418" s="74" t="str">
        <f t="shared" si="200"/>
        <v/>
      </c>
    </row>
    <row r="6419" spans="1:12" ht="18.95" customHeight="1" x14ac:dyDescent="0.25">
      <c r="A6419" s="52"/>
      <c r="C6419" s="185"/>
      <c r="D6419" s="76"/>
      <c r="E6419" s="76" t="str">
        <f>IF(D6419="","",IFERROR(VLOOKUP(D6419,Cadastro!$C$9:$D$1009,2,FALSE),"NOT FOUND"))</f>
        <v/>
      </c>
      <c r="F6419" s="76"/>
      <c r="G6419" s="94"/>
      <c r="H6419" s="97"/>
      <c r="I6419" s="77">
        <f t="shared" si="201"/>
        <v>0</v>
      </c>
      <c r="J6419" s="78" t="str">
        <f>IFERROR(IF(E6419="","",VLOOKUP(D6419,Saldo!$P$8:$Q$1009,2,FALSE)),"")</f>
        <v/>
      </c>
      <c r="K6419" s="76"/>
      <c r="L6419" s="74" t="str">
        <f t="shared" si="200"/>
        <v/>
      </c>
    </row>
    <row r="6420" spans="1:12" ht="18.95" customHeight="1" x14ac:dyDescent="0.25">
      <c r="A6420" s="52"/>
      <c r="C6420" s="185"/>
      <c r="D6420" s="76"/>
      <c r="E6420" s="76" t="str">
        <f>IF(D6420="","",IFERROR(VLOOKUP(D6420,Cadastro!$C$9:$D$1009,2,FALSE),"NOT FOUND"))</f>
        <v/>
      </c>
      <c r="F6420" s="76"/>
      <c r="G6420" s="94"/>
      <c r="H6420" s="97"/>
      <c r="I6420" s="77">
        <f t="shared" si="201"/>
        <v>0</v>
      </c>
      <c r="J6420" s="78" t="str">
        <f>IFERROR(IF(E6420="","",VLOOKUP(D6420,Saldo!$P$8:$Q$1009,2,FALSE)),"")</f>
        <v/>
      </c>
      <c r="K6420" s="76"/>
      <c r="L6420" s="74" t="str">
        <f t="shared" si="200"/>
        <v/>
      </c>
    </row>
    <row r="6421" spans="1:12" ht="18.95" customHeight="1" x14ac:dyDescent="0.25">
      <c r="A6421" s="52"/>
      <c r="C6421" s="185"/>
      <c r="D6421" s="76"/>
      <c r="E6421" s="76" t="str">
        <f>IF(D6421="","",IFERROR(VLOOKUP(D6421,Cadastro!$C$9:$D$1009,2,FALSE),"NOT FOUND"))</f>
        <v/>
      </c>
      <c r="F6421" s="76"/>
      <c r="G6421" s="94"/>
      <c r="H6421" s="97"/>
      <c r="I6421" s="77">
        <f t="shared" si="201"/>
        <v>0</v>
      </c>
      <c r="J6421" s="78" t="str">
        <f>IFERROR(IF(E6421="","",VLOOKUP(D6421,Saldo!$P$8:$Q$1009,2,FALSE)),"")</f>
        <v/>
      </c>
      <c r="K6421" s="76"/>
      <c r="L6421" s="74" t="str">
        <f t="shared" si="200"/>
        <v/>
      </c>
    </row>
    <row r="6422" spans="1:12" ht="18.95" customHeight="1" x14ac:dyDescent="0.25">
      <c r="A6422" s="52"/>
      <c r="C6422" s="185"/>
      <c r="D6422" s="76"/>
      <c r="E6422" s="76" t="str">
        <f>IF(D6422="","",IFERROR(VLOOKUP(D6422,Cadastro!$C$9:$D$1009,2,FALSE),"NOT FOUND"))</f>
        <v/>
      </c>
      <c r="F6422" s="76"/>
      <c r="G6422" s="94"/>
      <c r="H6422" s="97"/>
      <c r="I6422" s="77">
        <f t="shared" si="201"/>
        <v>0</v>
      </c>
      <c r="J6422" s="78" t="str">
        <f>IFERROR(IF(E6422="","",VLOOKUP(D6422,Saldo!$P$8:$Q$1009,2,FALSE)),"")</f>
        <v/>
      </c>
      <c r="K6422" s="76"/>
      <c r="L6422" s="74" t="str">
        <f t="shared" si="200"/>
        <v/>
      </c>
    </row>
    <row r="6423" spans="1:12" ht="18.95" customHeight="1" x14ac:dyDescent="0.25">
      <c r="A6423" s="52"/>
      <c r="C6423" s="185"/>
      <c r="D6423" s="76"/>
      <c r="E6423" s="76" t="str">
        <f>IF(D6423="","",IFERROR(VLOOKUP(D6423,Cadastro!$C$9:$D$1009,2,FALSE),"NOT FOUND"))</f>
        <v/>
      </c>
      <c r="F6423" s="76"/>
      <c r="G6423" s="94"/>
      <c r="H6423" s="97"/>
      <c r="I6423" s="77">
        <f t="shared" si="201"/>
        <v>0</v>
      </c>
      <c r="J6423" s="78" t="str">
        <f>IFERROR(IF(E6423="","",VLOOKUP(D6423,Saldo!$P$8:$Q$1009,2,FALSE)),"")</f>
        <v/>
      </c>
      <c r="K6423" s="76"/>
      <c r="L6423" s="74" t="str">
        <f t="shared" si="200"/>
        <v/>
      </c>
    </row>
    <row r="6424" spans="1:12" ht="18.95" customHeight="1" x14ac:dyDescent="0.25">
      <c r="A6424" s="52"/>
      <c r="C6424" s="185"/>
      <c r="D6424" s="76"/>
      <c r="E6424" s="76" t="str">
        <f>IF(D6424="","",IFERROR(VLOOKUP(D6424,Cadastro!$C$9:$D$1009,2,FALSE),"NOT FOUND"))</f>
        <v/>
      </c>
      <c r="F6424" s="76"/>
      <c r="G6424" s="94"/>
      <c r="H6424" s="97"/>
      <c r="I6424" s="77">
        <f t="shared" si="201"/>
        <v>0</v>
      </c>
      <c r="J6424" s="78" t="str">
        <f>IFERROR(IF(E6424="","",VLOOKUP(D6424,Saldo!$P$8:$Q$1009,2,FALSE)),"")</f>
        <v/>
      </c>
      <c r="K6424" s="76"/>
      <c r="L6424" s="74" t="str">
        <f t="shared" si="200"/>
        <v/>
      </c>
    </row>
    <row r="6425" spans="1:12" ht="18.95" customHeight="1" x14ac:dyDescent="0.25">
      <c r="A6425" s="52"/>
      <c r="C6425" s="185"/>
      <c r="D6425" s="76"/>
      <c r="E6425" s="76" t="str">
        <f>IF(D6425="","",IFERROR(VLOOKUP(D6425,Cadastro!$C$9:$D$1009,2,FALSE),"NOT FOUND"))</f>
        <v/>
      </c>
      <c r="F6425" s="76"/>
      <c r="G6425" s="94"/>
      <c r="H6425" s="97"/>
      <c r="I6425" s="77">
        <f t="shared" si="201"/>
        <v>0</v>
      </c>
      <c r="J6425" s="78" t="str">
        <f>IFERROR(IF(E6425="","",VLOOKUP(D6425,Saldo!$P$8:$Q$1009,2,FALSE)),"")</f>
        <v/>
      </c>
      <c r="K6425" s="76"/>
      <c r="L6425" s="74" t="str">
        <f t="shared" si="200"/>
        <v/>
      </c>
    </row>
    <row r="6426" spans="1:12" ht="18.95" customHeight="1" x14ac:dyDescent="0.25">
      <c r="A6426" s="52"/>
      <c r="C6426" s="185"/>
      <c r="D6426" s="76"/>
      <c r="E6426" s="76" t="str">
        <f>IF(D6426="","",IFERROR(VLOOKUP(D6426,Cadastro!$C$9:$D$1009,2,FALSE),"NOT FOUND"))</f>
        <v/>
      </c>
      <c r="F6426" s="76"/>
      <c r="G6426" s="94"/>
      <c r="H6426" s="97"/>
      <c r="I6426" s="77">
        <f t="shared" si="201"/>
        <v>0</v>
      </c>
      <c r="J6426" s="78" t="str">
        <f>IFERROR(IF(E6426="","",VLOOKUP(D6426,Saldo!$P$8:$Q$1009,2,FALSE)),"")</f>
        <v/>
      </c>
      <c r="K6426" s="76"/>
      <c r="L6426" s="74" t="str">
        <f t="shared" si="200"/>
        <v/>
      </c>
    </row>
    <row r="6427" spans="1:12" ht="18.95" customHeight="1" x14ac:dyDescent="0.25">
      <c r="A6427" s="52"/>
      <c r="C6427" s="185"/>
      <c r="D6427" s="76"/>
      <c r="E6427" s="76" t="str">
        <f>IF(D6427="","",IFERROR(VLOOKUP(D6427,Cadastro!$C$9:$D$1009,2,FALSE),"NOT FOUND"))</f>
        <v/>
      </c>
      <c r="F6427" s="76"/>
      <c r="G6427" s="94"/>
      <c r="H6427" s="97"/>
      <c r="I6427" s="77">
        <f t="shared" si="201"/>
        <v>0</v>
      </c>
      <c r="J6427" s="78" t="str">
        <f>IFERROR(IF(E6427="","",VLOOKUP(D6427,Saldo!$P$8:$Q$1009,2,FALSE)),"")</f>
        <v/>
      </c>
      <c r="K6427" s="76"/>
      <c r="L6427" s="74" t="str">
        <f t="shared" si="200"/>
        <v/>
      </c>
    </row>
    <row r="6428" spans="1:12" ht="18.95" customHeight="1" x14ac:dyDescent="0.25">
      <c r="A6428" s="52"/>
      <c r="C6428" s="185"/>
      <c r="D6428" s="76"/>
      <c r="E6428" s="76" t="str">
        <f>IF(D6428="","",IFERROR(VLOOKUP(D6428,Cadastro!$C$9:$D$1009,2,FALSE),"NOT FOUND"))</f>
        <v/>
      </c>
      <c r="F6428" s="76"/>
      <c r="G6428" s="94"/>
      <c r="H6428" s="97"/>
      <c r="I6428" s="77">
        <f t="shared" si="201"/>
        <v>0</v>
      </c>
      <c r="J6428" s="78" t="str">
        <f>IFERROR(IF(E6428="","",VLOOKUP(D6428,Saldo!$P$8:$Q$1009,2,FALSE)),"")</f>
        <v/>
      </c>
      <c r="K6428" s="76"/>
      <c r="L6428" s="74" t="str">
        <f t="shared" si="200"/>
        <v/>
      </c>
    </row>
    <row r="6429" spans="1:12" ht="18.95" customHeight="1" x14ac:dyDescent="0.25">
      <c r="A6429" s="52"/>
      <c r="C6429" s="185"/>
      <c r="D6429" s="76"/>
      <c r="E6429" s="76" t="str">
        <f>IF(D6429="","",IFERROR(VLOOKUP(D6429,Cadastro!$C$9:$D$1009,2,FALSE),"NOT FOUND"))</f>
        <v/>
      </c>
      <c r="F6429" s="76"/>
      <c r="G6429" s="94"/>
      <c r="H6429" s="97"/>
      <c r="I6429" s="77">
        <f t="shared" si="201"/>
        <v>0</v>
      </c>
      <c r="J6429" s="78" t="str">
        <f>IFERROR(IF(E6429="","",VLOOKUP(D6429,Saldo!$P$8:$Q$1009,2,FALSE)),"")</f>
        <v/>
      </c>
      <c r="K6429" s="76"/>
      <c r="L6429" s="74" t="str">
        <f t="shared" si="200"/>
        <v/>
      </c>
    </row>
    <row r="6430" spans="1:12" ht="18.95" customHeight="1" x14ac:dyDescent="0.25">
      <c r="A6430" s="52"/>
      <c r="C6430" s="185"/>
      <c r="D6430" s="76"/>
      <c r="E6430" s="76" t="str">
        <f>IF(D6430="","",IFERROR(VLOOKUP(D6430,Cadastro!$C$9:$D$1009,2,FALSE),"NOT FOUND"))</f>
        <v/>
      </c>
      <c r="F6430" s="76"/>
      <c r="G6430" s="94"/>
      <c r="H6430" s="97"/>
      <c r="I6430" s="77">
        <f t="shared" si="201"/>
        <v>0</v>
      </c>
      <c r="J6430" s="78" t="str">
        <f>IFERROR(IF(E6430="","",VLOOKUP(D6430,Saldo!$P$8:$Q$1009,2,FALSE)),"")</f>
        <v/>
      </c>
      <c r="K6430" s="76"/>
      <c r="L6430" s="74" t="str">
        <f t="shared" si="200"/>
        <v/>
      </c>
    </row>
    <row r="6431" spans="1:12" ht="18.95" customHeight="1" x14ac:dyDescent="0.25">
      <c r="A6431" s="52"/>
      <c r="C6431" s="185"/>
      <c r="D6431" s="76"/>
      <c r="E6431" s="76" t="str">
        <f>IF(D6431="","",IFERROR(VLOOKUP(D6431,Cadastro!$C$9:$D$1009,2,FALSE),"NOT FOUND"))</f>
        <v/>
      </c>
      <c r="F6431" s="76"/>
      <c r="G6431" s="94"/>
      <c r="H6431" s="97"/>
      <c r="I6431" s="77">
        <f t="shared" si="201"/>
        <v>0</v>
      </c>
      <c r="J6431" s="78" t="str">
        <f>IFERROR(IF(E6431="","",VLOOKUP(D6431,Saldo!$P$8:$Q$1009,2,FALSE)),"")</f>
        <v/>
      </c>
      <c r="K6431" s="76"/>
      <c r="L6431" s="74" t="str">
        <f t="shared" si="200"/>
        <v/>
      </c>
    </row>
    <row r="6432" spans="1:12" ht="18.95" customHeight="1" x14ac:dyDescent="0.25">
      <c r="A6432" s="52"/>
      <c r="C6432" s="185"/>
      <c r="D6432" s="76"/>
      <c r="E6432" s="76" t="str">
        <f>IF(D6432="","",IFERROR(VLOOKUP(D6432,Cadastro!$C$9:$D$1009,2,FALSE),"NOT FOUND"))</f>
        <v/>
      </c>
      <c r="F6432" s="76"/>
      <c r="G6432" s="94"/>
      <c r="H6432" s="97"/>
      <c r="I6432" s="77">
        <f t="shared" si="201"/>
        <v>0</v>
      </c>
      <c r="J6432" s="78" t="str">
        <f>IFERROR(IF(E6432="","",VLOOKUP(D6432,Saldo!$P$8:$Q$1009,2,FALSE)),"")</f>
        <v/>
      </c>
      <c r="K6432" s="76"/>
      <c r="L6432" s="74" t="str">
        <f t="shared" si="200"/>
        <v/>
      </c>
    </row>
    <row r="6433" spans="1:12" ht="18.95" customHeight="1" x14ac:dyDescent="0.25">
      <c r="A6433" s="52"/>
      <c r="C6433" s="185"/>
      <c r="D6433" s="76"/>
      <c r="E6433" s="76" t="str">
        <f>IF(D6433="","",IFERROR(VLOOKUP(D6433,Cadastro!$C$9:$D$1009,2,FALSE),"NOT FOUND"))</f>
        <v/>
      </c>
      <c r="F6433" s="76"/>
      <c r="G6433" s="94"/>
      <c r="H6433" s="97"/>
      <c r="I6433" s="77">
        <f t="shared" si="201"/>
        <v>0</v>
      </c>
      <c r="J6433" s="78" t="str">
        <f>IFERROR(IF(E6433="","",VLOOKUP(D6433,Saldo!$P$8:$Q$1009,2,FALSE)),"")</f>
        <v/>
      </c>
      <c r="K6433" s="76"/>
      <c r="L6433" s="74" t="str">
        <f t="shared" si="200"/>
        <v/>
      </c>
    </row>
    <row r="6434" spans="1:12" ht="18.95" customHeight="1" x14ac:dyDescent="0.25">
      <c r="A6434" s="52"/>
      <c r="C6434" s="185"/>
      <c r="D6434" s="76"/>
      <c r="E6434" s="76" t="str">
        <f>IF(D6434="","",IFERROR(VLOOKUP(D6434,Cadastro!$C$9:$D$1009,2,FALSE),"NOT FOUND"))</f>
        <v/>
      </c>
      <c r="F6434" s="76"/>
      <c r="G6434" s="94"/>
      <c r="H6434" s="97"/>
      <c r="I6434" s="77">
        <f t="shared" si="201"/>
        <v>0</v>
      </c>
      <c r="J6434" s="78" t="str">
        <f>IFERROR(IF(E6434="","",VLOOKUP(D6434,Saldo!$P$8:$Q$1009,2,FALSE)),"")</f>
        <v/>
      </c>
      <c r="K6434" s="76"/>
      <c r="L6434" s="74" t="str">
        <f t="shared" si="200"/>
        <v/>
      </c>
    </row>
    <row r="6435" spans="1:12" ht="18.95" customHeight="1" x14ac:dyDescent="0.25">
      <c r="A6435" s="52"/>
      <c r="C6435" s="185"/>
      <c r="D6435" s="76"/>
      <c r="E6435" s="76" t="str">
        <f>IF(D6435="","",IFERROR(VLOOKUP(D6435,Cadastro!$C$9:$D$1009,2,FALSE),"NOT FOUND"))</f>
        <v/>
      </c>
      <c r="F6435" s="76"/>
      <c r="G6435" s="94"/>
      <c r="H6435" s="97"/>
      <c r="I6435" s="77">
        <f t="shared" si="201"/>
        <v>0</v>
      </c>
      <c r="J6435" s="78" t="str">
        <f>IFERROR(IF(E6435="","",VLOOKUP(D6435,Saldo!$P$8:$Q$1009,2,FALSE)),"")</f>
        <v/>
      </c>
      <c r="K6435" s="76"/>
      <c r="L6435" s="74" t="str">
        <f t="shared" si="200"/>
        <v/>
      </c>
    </row>
    <row r="6436" spans="1:12" ht="18.95" customHeight="1" x14ac:dyDescent="0.25">
      <c r="A6436" s="52"/>
      <c r="C6436" s="185"/>
      <c r="D6436" s="76"/>
      <c r="E6436" s="76" t="str">
        <f>IF(D6436="","",IFERROR(VLOOKUP(D6436,Cadastro!$C$9:$D$1009,2,FALSE),"NOT FOUND"))</f>
        <v/>
      </c>
      <c r="F6436" s="76"/>
      <c r="G6436" s="94"/>
      <c r="H6436" s="97"/>
      <c r="I6436" s="77">
        <f t="shared" si="201"/>
        <v>0</v>
      </c>
      <c r="J6436" s="78" t="str">
        <f>IFERROR(IF(E6436="","",VLOOKUP(D6436,Saldo!$P$8:$Q$1009,2,FALSE)),"")</f>
        <v/>
      </c>
      <c r="K6436" s="76"/>
      <c r="L6436" s="74" t="str">
        <f t="shared" si="200"/>
        <v/>
      </c>
    </row>
    <row r="6437" spans="1:12" ht="18.95" customHeight="1" x14ac:dyDescent="0.25">
      <c r="A6437" s="52"/>
      <c r="C6437" s="185"/>
      <c r="D6437" s="76"/>
      <c r="E6437" s="76" t="str">
        <f>IF(D6437="","",IFERROR(VLOOKUP(D6437,Cadastro!$C$9:$D$1009,2,FALSE),"NOT FOUND"))</f>
        <v/>
      </c>
      <c r="F6437" s="76"/>
      <c r="G6437" s="94"/>
      <c r="H6437" s="97"/>
      <c r="I6437" s="77">
        <f t="shared" si="201"/>
        <v>0</v>
      </c>
      <c r="J6437" s="78" t="str">
        <f>IFERROR(IF(E6437="","",VLOOKUP(D6437,Saldo!$P$8:$Q$1009,2,FALSE)),"")</f>
        <v/>
      </c>
      <c r="K6437" s="76"/>
      <c r="L6437" s="74" t="str">
        <f t="shared" si="200"/>
        <v/>
      </c>
    </row>
    <row r="6438" spans="1:12" ht="18.95" customHeight="1" x14ac:dyDescent="0.25">
      <c r="A6438" s="52"/>
      <c r="C6438" s="185"/>
      <c r="D6438" s="76"/>
      <c r="E6438" s="76" t="str">
        <f>IF(D6438="","",IFERROR(VLOOKUP(D6438,Cadastro!$C$9:$D$1009,2,FALSE),"NOT FOUND"))</f>
        <v/>
      </c>
      <c r="F6438" s="76"/>
      <c r="G6438" s="94"/>
      <c r="H6438" s="97"/>
      <c r="I6438" s="77">
        <f t="shared" si="201"/>
        <v>0</v>
      </c>
      <c r="J6438" s="78" t="str">
        <f>IFERROR(IF(E6438="","",VLOOKUP(D6438,Saldo!$P$8:$Q$1009,2,FALSE)),"")</f>
        <v/>
      </c>
      <c r="K6438" s="76"/>
      <c r="L6438" s="74" t="str">
        <f t="shared" si="200"/>
        <v/>
      </c>
    </row>
    <row r="6439" spans="1:12" ht="18.95" customHeight="1" x14ac:dyDescent="0.25">
      <c r="A6439" s="52"/>
      <c r="C6439" s="185"/>
      <c r="D6439" s="76"/>
      <c r="E6439" s="76" t="str">
        <f>IF(D6439="","",IFERROR(VLOOKUP(D6439,Cadastro!$C$9:$D$1009,2,FALSE),"NOT FOUND"))</f>
        <v/>
      </c>
      <c r="F6439" s="76"/>
      <c r="G6439" s="94"/>
      <c r="H6439" s="97"/>
      <c r="I6439" s="77">
        <f t="shared" si="201"/>
        <v>0</v>
      </c>
      <c r="J6439" s="78" t="str">
        <f>IFERROR(IF(E6439="","",VLOOKUP(D6439,Saldo!$P$8:$Q$1009,2,FALSE)),"")</f>
        <v/>
      </c>
      <c r="K6439" s="76"/>
      <c r="L6439" s="74" t="str">
        <f t="shared" si="200"/>
        <v/>
      </c>
    </row>
    <row r="6440" spans="1:12" ht="18.95" customHeight="1" x14ac:dyDescent="0.25">
      <c r="A6440" s="52"/>
      <c r="C6440" s="185"/>
      <c r="D6440" s="76"/>
      <c r="E6440" s="76" t="str">
        <f>IF(D6440="","",IFERROR(VLOOKUP(D6440,Cadastro!$C$9:$D$1009,2,FALSE),"NOT FOUND"))</f>
        <v/>
      </c>
      <c r="F6440" s="76"/>
      <c r="G6440" s="94"/>
      <c r="H6440" s="97"/>
      <c r="I6440" s="77">
        <f t="shared" si="201"/>
        <v>0</v>
      </c>
      <c r="J6440" s="78" t="str">
        <f>IFERROR(IF(E6440="","",VLOOKUP(D6440,Saldo!$P$8:$Q$1009,2,FALSE)),"")</f>
        <v/>
      </c>
      <c r="K6440" s="76"/>
      <c r="L6440" s="74" t="str">
        <f t="shared" si="200"/>
        <v/>
      </c>
    </row>
    <row r="6441" spans="1:12" ht="18.95" customHeight="1" x14ac:dyDescent="0.25">
      <c r="A6441" s="52"/>
      <c r="C6441" s="185"/>
      <c r="D6441" s="76"/>
      <c r="E6441" s="76" t="str">
        <f>IF(D6441="","",IFERROR(VLOOKUP(D6441,Cadastro!$C$9:$D$1009,2,FALSE),"NOT FOUND"))</f>
        <v/>
      </c>
      <c r="F6441" s="76"/>
      <c r="G6441" s="94"/>
      <c r="H6441" s="97"/>
      <c r="I6441" s="77">
        <f t="shared" si="201"/>
        <v>0</v>
      </c>
      <c r="J6441" s="78" t="str">
        <f>IFERROR(IF(E6441="","",VLOOKUP(D6441,Saldo!$P$8:$Q$1009,2,FALSE)),"")</f>
        <v/>
      </c>
      <c r="K6441" s="76"/>
      <c r="L6441" s="74" t="str">
        <f t="shared" si="200"/>
        <v/>
      </c>
    </row>
    <row r="6442" spans="1:12" ht="18.95" customHeight="1" x14ac:dyDescent="0.25">
      <c r="A6442" s="52"/>
      <c r="C6442" s="185"/>
      <c r="D6442" s="76"/>
      <c r="E6442" s="76" t="str">
        <f>IF(D6442="","",IFERROR(VLOOKUP(D6442,Cadastro!$C$9:$D$1009,2,FALSE),"NOT FOUND"))</f>
        <v/>
      </c>
      <c r="F6442" s="76"/>
      <c r="G6442" s="94"/>
      <c r="H6442" s="97"/>
      <c r="I6442" s="77">
        <f t="shared" si="201"/>
        <v>0</v>
      </c>
      <c r="J6442" s="78" t="str">
        <f>IFERROR(IF(E6442="","",VLOOKUP(D6442,Saldo!$P$8:$Q$1009,2,FALSE)),"")</f>
        <v/>
      </c>
      <c r="K6442" s="76"/>
      <c r="L6442" s="74" t="str">
        <f t="shared" si="200"/>
        <v/>
      </c>
    </row>
    <row r="6443" spans="1:12" ht="18.95" customHeight="1" x14ac:dyDescent="0.25">
      <c r="A6443" s="52"/>
      <c r="C6443" s="185"/>
      <c r="D6443" s="76"/>
      <c r="E6443" s="76" t="str">
        <f>IF(D6443="","",IFERROR(VLOOKUP(D6443,Cadastro!$C$9:$D$1009,2,FALSE),"NOT FOUND"))</f>
        <v/>
      </c>
      <c r="F6443" s="76"/>
      <c r="G6443" s="94"/>
      <c r="H6443" s="97"/>
      <c r="I6443" s="77">
        <f t="shared" si="201"/>
        <v>0</v>
      </c>
      <c r="J6443" s="78" t="str">
        <f>IFERROR(IF(E6443="","",VLOOKUP(D6443,Saldo!$P$8:$Q$1009,2,FALSE)),"")</f>
        <v/>
      </c>
      <c r="K6443" s="76"/>
      <c r="L6443" s="74" t="str">
        <f t="shared" si="200"/>
        <v/>
      </c>
    </row>
    <row r="6444" spans="1:12" ht="18.95" customHeight="1" x14ac:dyDescent="0.25">
      <c r="A6444" s="52"/>
      <c r="C6444" s="185"/>
      <c r="D6444" s="76"/>
      <c r="E6444" s="76" t="str">
        <f>IF(D6444="","",IFERROR(VLOOKUP(D6444,Cadastro!$C$9:$D$1009,2,FALSE),"NOT FOUND"))</f>
        <v/>
      </c>
      <c r="F6444" s="76"/>
      <c r="G6444" s="94"/>
      <c r="H6444" s="97"/>
      <c r="I6444" s="77">
        <f t="shared" si="201"/>
        <v>0</v>
      </c>
      <c r="J6444" s="78" t="str">
        <f>IFERROR(IF(E6444="","",VLOOKUP(D6444,Saldo!$P$8:$Q$1009,2,FALSE)),"")</f>
        <v/>
      </c>
      <c r="K6444" s="76"/>
      <c r="L6444" s="74" t="str">
        <f t="shared" si="200"/>
        <v/>
      </c>
    </row>
    <row r="6445" spans="1:12" ht="18.95" customHeight="1" x14ac:dyDescent="0.25">
      <c r="A6445" s="52"/>
      <c r="C6445" s="185"/>
      <c r="D6445" s="76"/>
      <c r="E6445" s="76" t="str">
        <f>IF(D6445="","",IFERROR(VLOOKUP(D6445,Cadastro!$C$9:$D$1009,2,FALSE),"NOT FOUND"))</f>
        <v/>
      </c>
      <c r="F6445" s="76"/>
      <c r="G6445" s="94"/>
      <c r="H6445" s="97"/>
      <c r="I6445" s="77">
        <f t="shared" si="201"/>
        <v>0</v>
      </c>
      <c r="J6445" s="78" t="str">
        <f>IFERROR(IF(E6445="","",VLOOKUP(D6445,Saldo!$P$8:$Q$1009,2,FALSE)),"")</f>
        <v/>
      </c>
      <c r="K6445" s="76"/>
      <c r="L6445" s="74" t="str">
        <f t="shared" si="200"/>
        <v/>
      </c>
    </row>
    <row r="6446" spans="1:12" ht="18.95" customHeight="1" x14ac:dyDescent="0.25">
      <c r="A6446" s="52"/>
      <c r="C6446" s="185"/>
      <c r="D6446" s="76"/>
      <c r="E6446" s="76" t="str">
        <f>IF(D6446="","",IFERROR(VLOOKUP(D6446,Cadastro!$C$9:$D$1009,2,FALSE),"NOT FOUND"))</f>
        <v/>
      </c>
      <c r="F6446" s="76"/>
      <c r="G6446" s="94"/>
      <c r="H6446" s="97"/>
      <c r="I6446" s="77">
        <f t="shared" si="201"/>
        <v>0</v>
      </c>
      <c r="J6446" s="78" t="str">
        <f>IFERROR(IF(E6446="","",VLOOKUP(D6446,Saldo!$P$8:$Q$1009,2,FALSE)),"")</f>
        <v/>
      </c>
      <c r="K6446" s="76"/>
      <c r="L6446" s="74" t="str">
        <f t="shared" si="200"/>
        <v/>
      </c>
    </row>
    <row r="6447" spans="1:12" ht="18.95" customHeight="1" x14ac:dyDescent="0.25">
      <c r="A6447" s="52"/>
      <c r="C6447" s="185"/>
      <c r="D6447" s="76"/>
      <c r="E6447" s="76" t="str">
        <f>IF(D6447="","",IFERROR(VLOOKUP(D6447,Cadastro!$C$9:$D$1009,2,FALSE),"NOT FOUND"))</f>
        <v/>
      </c>
      <c r="F6447" s="76"/>
      <c r="G6447" s="94"/>
      <c r="H6447" s="97"/>
      <c r="I6447" s="77">
        <f t="shared" si="201"/>
        <v>0</v>
      </c>
      <c r="J6447" s="78" t="str">
        <f>IFERROR(IF(E6447="","",VLOOKUP(D6447,Saldo!$P$8:$Q$1009,2,FALSE)),"")</f>
        <v/>
      </c>
      <c r="K6447" s="76"/>
      <c r="L6447" s="74" t="str">
        <f t="shared" si="200"/>
        <v/>
      </c>
    </row>
    <row r="6448" spans="1:12" ht="18.95" customHeight="1" x14ac:dyDescent="0.25">
      <c r="A6448" s="52"/>
      <c r="C6448" s="185"/>
      <c r="D6448" s="76"/>
      <c r="E6448" s="76" t="str">
        <f>IF(D6448="","",IFERROR(VLOOKUP(D6448,Cadastro!$C$9:$D$1009,2,FALSE),"NOT FOUND"))</f>
        <v/>
      </c>
      <c r="F6448" s="76"/>
      <c r="G6448" s="94"/>
      <c r="H6448" s="97"/>
      <c r="I6448" s="77">
        <f t="shared" si="201"/>
        <v>0</v>
      </c>
      <c r="J6448" s="78" t="str">
        <f>IFERROR(IF(E6448="","",VLOOKUP(D6448,Saldo!$P$8:$Q$1009,2,FALSE)),"")</f>
        <v/>
      </c>
      <c r="K6448" s="76"/>
      <c r="L6448" s="74" t="str">
        <f t="shared" si="200"/>
        <v/>
      </c>
    </row>
    <row r="6449" spans="1:12" ht="18.95" customHeight="1" x14ac:dyDescent="0.25">
      <c r="A6449" s="52"/>
      <c r="C6449" s="185"/>
      <c r="D6449" s="76"/>
      <c r="E6449" s="76" t="str">
        <f>IF(D6449="","",IFERROR(VLOOKUP(D6449,Cadastro!$C$9:$D$1009,2,FALSE),"NOT FOUND"))</f>
        <v/>
      </c>
      <c r="F6449" s="76"/>
      <c r="G6449" s="94"/>
      <c r="H6449" s="97"/>
      <c r="I6449" s="77">
        <f t="shared" si="201"/>
        <v>0</v>
      </c>
      <c r="J6449" s="78" t="str">
        <f>IFERROR(IF(E6449="","",VLOOKUP(D6449,Saldo!$P$8:$Q$1009,2,FALSE)),"")</f>
        <v/>
      </c>
      <c r="K6449" s="76"/>
      <c r="L6449" s="74" t="str">
        <f t="shared" si="200"/>
        <v/>
      </c>
    </row>
    <row r="6450" spans="1:12" ht="18.95" customHeight="1" x14ac:dyDescent="0.25">
      <c r="A6450" s="52"/>
      <c r="C6450" s="185"/>
      <c r="D6450" s="76"/>
      <c r="E6450" s="76" t="str">
        <f>IF(D6450="","",IFERROR(VLOOKUP(D6450,Cadastro!$C$9:$D$1009,2,FALSE),"NOT FOUND"))</f>
        <v/>
      </c>
      <c r="F6450" s="76"/>
      <c r="G6450" s="94"/>
      <c r="H6450" s="97"/>
      <c r="I6450" s="77">
        <f t="shared" si="201"/>
        <v>0</v>
      </c>
      <c r="J6450" s="78" t="str">
        <f>IFERROR(IF(E6450="","",VLOOKUP(D6450,Saldo!$P$8:$Q$1009,2,FALSE)),"")</f>
        <v/>
      </c>
      <c r="K6450" s="76"/>
      <c r="L6450" s="74" t="str">
        <f t="shared" si="200"/>
        <v/>
      </c>
    </row>
    <row r="6451" spans="1:12" ht="18.95" customHeight="1" x14ac:dyDescent="0.25">
      <c r="A6451" s="52"/>
      <c r="C6451" s="185"/>
      <c r="D6451" s="76"/>
      <c r="E6451" s="76" t="str">
        <f>IF(D6451="","",IFERROR(VLOOKUP(D6451,Cadastro!$C$9:$D$1009,2,FALSE),"NOT FOUND"))</f>
        <v/>
      </c>
      <c r="F6451" s="76"/>
      <c r="G6451" s="94"/>
      <c r="H6451" s="97"/>
      <c r="I6451" s="77">
        <f t="shared" si="201"/>
        <v>0</v>
      </c>
      <c r="J6451" s="78" t="str">
        <f>IFERROR(IF(E6451="","",VLOOKUP(D6451,Saldo!$P$8:$Q$1009,2,FALSE)),"")</f>
        <v/>
      </c>
      <c r="K6451" s="76"/>
      <c r="L6451" s="74" t="str">
        <f t="shared" si="200"/>
        <v/>
      </c>
    </row>
    <row r="6452" spans="1:12" ht="18.95" customHeight="1" x14ac:dyDescent="0.25">
      <c r="A6452" s="52"/>
      <c r="C6452" s="185"/>
      <c r="D6452" s="76"/>
      <c r="E6452" s="76" t="str">
        <f>IF(D6452="","",IFERROR(VLOOKUP(D6452,Cadastro!$C$9:$D$1009,2,FALSE),"NOT FOUND"))</f>
        <v/>
      </c>
      <c r="F6452" s="76"/>
      <c r="G6452" s="94"/>
      <c r="H6452" s="97"/>
      <c r="I6452" s="77">
        <f t="shared" si="201"/>
        <v>0</v>
      </c>
      <c r="J6452" s="78" t="str">
        <f>IFERROR(IF(E6452="","",VLOOKUP(D6452,Saldo!$P$8:$Q$1009,2,FALSE)),"")</f>
        <v/>
      </c>
      <c r="K6452" s="76"/>
      <c r="L6452" s="74" t="str">
        <f t="shared" si="200"/>
        <v/>
      </c>
    </row>
    <row r="6453" spans="1:12" ht="18.95" customHeight="1" x14ac:dyDescent="0.25">
      <c r="A6453" s="52"/>
      <c r="C6453" s="185"/>
      <c r="D6453" s="76"/>
      <c r="E6453" s="76" t="str">
        <f>IF(D6453="","",IFERROR(VLOOKUP(D6453,Cadastro!$C$9:$D$1009,2,FALSE),"NOT FOUND"))</f>
        <v/>
      </c>
      <c r="F6453" s="76"/>
      <c r="G6453" s="94"/>
      <c r="H6453" s="97"/>
      <c r="I6453" s="77">
        <f t="shared" si="201"/>
        <v>0</v>
      </c>
      <c r="J6453" s="78" t="str">
        <f>IFERROR(IF(E6453="","",VLOOKUP(D6453,Saldo!$P$8:$Q$1009,2,FALSE)),"")</f>
        <v/>
      </c>
      <c r="K6453" s="76"/>
      <c r="L6453" s="74" t="str">
        <f t="shared" si="200"/>
        <v/>
      </c>
    </row>
    <row r="6454" spans="1:12" ht="18.95" customHeight="1" x14ac:dyDescent="0.25">
      <c r="A6454" s="52"/>
      <c r="C6454" s="185"/>
      <c r="D6454" s="76"/>
      <c r="E6454" s="76" t="str">
        <f>IF(D6454="","",IFERROR(VLOOKUP(D6454,Cadastro!$C$9:$D$1009,2,FALSE),"NOT FOUND"))</f>
        <v/>
      </c>
      <c r="F6454" s="76"/>
      <c r="G6454" s="94"/>
      <c r="H6454" s="97"/>
      <c r="I6454" s="77">
        <f t="shared" si="201"/>
        <v>0</v>
      </c>
      <c r="J6454" s="78" t="str">
        <f>IFERROR(IF(E6454="","",VLOOKUP(D6454,Saldo!$P$8:$Q$1009,2,FALSE)),"")</f>
        <v/>
      </c>
      <c r="K6454" s="76"/>
      <c r="L6454" s="74" t="str">
        <f t="shared" si="200"/>
        <v/>
      </c>
    </row>
    <row r="6455" spans="1:12" ht="18.95" customHeight="1" x14ac:dyDescent="0.25">
      <c r="A6455" s="52"/>
      <c r="C6455" s="185"/>
      <c r="D6455" s="76"/>
      <c r="E6455" s="76" t="str">
        <f>IF(D6455="","",IFERROR(VLOOKUP(D6455,Cadastro!$C$9:$D$1009,2,FALSE),"NOT FOUND"))</f>
        <v/>
      </c>
      <c r="F6455" s="76"/>
      <c r="G6455" s="94"/>
      <c r="H6455" s="97"/>
      <c r="I6455" s="77">
        <f t="shared" si="201"/>
        <v>0</v>
      </c>
      <c r="J6455" s="78" t="str">
        <f>IFERROR(IF(E6455="","",VLOOKUP(D6455,Saldo!$P$8:$Q$1009,2,FALSE)),"")</f>
        <v/>
      </c>
      <c r="K6455" s="76"/>
      <c r="L6455" s="74" t="str">
        <f t="shared" si="200"/>
        <v/>
      </c>
    </row>
    <row r="6456" spans="1:12" ht="18.95" customHeight="1" x14ac:dyDescent="0.25">
      <c r="A6456" s="52"/>
      <c r="C6456" s="185"/>
      <c r="D6456" s="76"/>
      <c r="E6456" s="76" t="str">
        <f>IF(D6456="","",IFERROR(VLOOKUP(D6456,Cadastro!$C$9:$D$1009,2,FALSE),"NOT FOUND"))</f>
        <v/>
      </c>
      <c r="F6456" s="76"/>
      <c r="G6456" s="94"/>
      <c r="H6456" s="97"/>
      <c r="I6456" s="77">
        <f t="shared" si="201"/>
        <v>0</v>
      </c>
      <c r="J6456" s="78" t="str">
        <f>IFERROR(IF(E6456="","",VLOOKUP(D6456,Saldo!$P$8:$Q$1009,2,FALSE)),"")</f>
        <v/>
      </c>
      <c r="K6456" s="76"/>
      <c r="L6456" s="74" t="str">
        <f t="shared" si="200"/>
        <v/>
      </c>
    </row>
    <row r="6457" spans="1:12" ht="18.95" customHeight="1" x14ac:dyDescent="0.25">
      <c r="A6457" s="52"/>
      <c r="C6457" s="185"/>
      <c r="D6457" s="76"/>
      <c r="E6457" s="76" t="str">
        <f>IF(D6457="","",IFERROR(VLOOKUP(D6457,Cadastro!$C$9:$D$1009,2,FALSE),"NOT FOUND"))</f>
        <v/>
      </c>
      <c r="F6457" s="76"/>
      <c r="G6457" s="94"/>
      <c r="H6457" s="97"/>
      <c r="I6457" s="77">
        <f t="shared" si="201"/>
        <v>0</v>
      </c>
      <c r="J6457" s="78" t="str">
        <f>IFERROR(IF(E6457="","",VLOOKUP(D6457,Saldo!$P$8:$Q$1009,2,FALSE)),"")</f>
        <v/>
      </c>
      <c r="K6457" s="76"/>
      <c r="L6457" s="74" t="str">
        <f t="shared" si="200"/>
        <v/>
      </c>
    </row>
    <row r="6458" spans="1:12" ht="18.95" customHeight="1" x14ac:dyDescent="0.25">
      <c r="A6458" s="52"/>
      <c r="C6458" s="185"/>
      <c r="D6458" s="76"/>
      <c r="E6458" s="76" t="str">
        <f>IF(D6458="","",IFERROR(VLOOKUP(D6458,Cadastro!$C$9:$D$1009,2,FALSE),"NOT FOUND"))</f>
        <v/>
      </c>
      <c r="F6458" s="76"/>
      <c r="G6458" s="94"/>
      <c r="H6458" s="97"/>
      <c r="I6458" s="77">
        <f t="shared" si="201"/>
        <v>0</v>
      </c>
      <c r="J6458" s="78" t="str">
        <f>IFERROR(IF(E6458="","",VLOOKUP(D6458,Saldo!$P$8:$Q$1009,2,FALSE)),"")</f>
        <v/>
      </c>
      <c r="K6458" s="76"/>
      <c r="L6458" s="74" t="str">
        <f t="shared" si="200"/>
        <v/>
      </c>
    </row>
    <row r="6459" spans="1:12" ht="18.95" customHeight="1" x14ac:dyDescent="0.25">
      <c r="A6459" s="52"/>
      <c r="C6459" s="185"/>
      <c r="D6459" s="76"/>
      <c r="E6459" s="76" t="str">
        <f>IF(D6459="","",IFERROR(VLOOKUP(D6459,Cadastro!$C$9:$D$1009,2,FALSE),"NOT FOUND"))</f>
        <v/>
      </c>
      <c r="F6459" s="76"/>
      <c r="G6459" s="94"/>
      <c r="H6459" s="97"/>
      <c r="I6459" s="77">
        <f t="shared" si="201"/>
        <v>0</v>
      </c>
      <c r="J6459" s="78" t="str">
        <f>IFERROR(IF(E6459="","",VLOOKUP(D6459,Saldo!$P$8:$Q$1009,2,FALSE)),"")</f>
        <v/>
      </c>
      <c r="K6459" s="76"/>
      <c r="L6459" s="74" t="str">
        <f t="shared" si="200"/>
        <v/>
      </c>
    </row>
    <row r="6460" spans="1:12" ht="18.95" customHeight="1" x14ac:dyDescent="0.25">
      <c r="A6460" s="52"/>
      <c r="C6460" s="185"/>
      <c r="D6460" s="76"/>
      <c r="E6460" s="76" t="str">
        <f>IF(D6460="","",IFERROR(VLOOKUP(D6460,Cadastro!$C$9:$D$1009,2,FALSE),"NOT FOUND"))</f>
        <v/>
      </c>
      <c r="F6460" s="76"/>
      <c r="G6460" s="94"/>
      <c r="H6460" s="97"/>
      <c r="I6460" s="77">
        <f t="shared" si="201"/>
        <v>0</v>
      </c>
      <c r="J6460" s="78" t="str">
        <f>IFERROR(IF(E6460="","",VLOOKUP(D6460,Saldo!$P$8:$Q$1009,2,FALSE)),"")</f>
        <v/>
      </c>
      <c r="K6460" s="76"/>
      <c r="L6460" s="74" t="str">
        <f t="shared" si="200"/>
        <v/>
      </c>
    </row>
    <row r="6461" spans="1:12" ht="18.95" customHeight="1" x14ac:dyDescent="0.25">
      <c r="A6461" s="52"/>
      <c r="C6461" s="185"/>
      <c r="D6461" s="76"/>
      <c r="E6461" s="76" t="str">
        <f>IF(D6461="","",IFERROR(VLOOKUP(D6461,Cadastro!$C$9:$D$1009,2,FALSE),"NOT FOUND"))</f>
        <v/>
      </c>
      <c r="F6461" s="76"/>
      <c r="G6461" s="94"/>
      <c r="H6461" s="97"/>
      <c r="I6461" s="77">
        <f t="shared" si="201"/>
        <v>0</v>
      </c>
      <c r="J6461" s="78" t="str">
        <f>IFERROR(IF(E6461="","",VLOOKUP(D6461,Saldo!$P$8:$Q$1009,2,FALSE)),"")</f>
        <v/>
      </c>
      <c r="K6461" s="76"/>
      <c r="L6461" s="74" t="str">
        <f t="shared" si="200"/>
        <v/>
      </c>
    </row>
    <row r="6462" spans="1:12" ht="18.95" customHeight="1" x14ac:dyDescent="0.25">
      <c r="A6462" s="52"/>
      <c r="C6462" s="185"/>
      <c r="D6462" s="76"/>
      <c r="E6462" s="76" t="str">
        <f>IF(D6462="","",IFERROR(VLOOKUP(D6462,Cadastro!$C$9:$D$1009,2,FALSE),"NOT FOUND"))</f>
        <v/>
      </c>
      <c r="F6462" s="76"/>
      <c r="G6462" s="94"/>
      <c r="H6462" s="97"/>
      <c r="I6462" s="77">
        <f t="shared" si="201"/>
        <v>0</v>
      </c>
      <c r="J6462" s="78" t="str">
        <f>IFERROR(IF(E6462="","",VLOOKUP(D6462,Saldo!$P$8:$Q$1009,2,FALSE)),"")</f>
        <v/>
      </c>
      <c r="K6462" s="76"/>
      <c r="L6462" s="74" t="str">
        <f t="shared" si="200"/>
        <v/>
      </c>
    </row>
    <row r="6463" spans="1:12" ht="18.95" customHeight="1" x14ac:dyDescent="0.25">
      <c r="A6463" s="52"/>
      <c r="C6463" s="185"/>
      <c r="D6463" s="76"/>
      <c r="E6463" s="76" t="str">
        <f>IF(D6463="","",IFERROR(VLOOKUP(D6463,Cadastro!$C$9:$D$1009,2,FALSE),"NOT FOUND"))</f>
        <v/>
      </c>
      <c r="F6463" s="76"/>
      <c r="G6463" s="94"/>
      <c r="H6463" s="97"/>
      <c r="I6463" s="77">
        <f t="shared" si="201"/>
        <v>0</v>
      </c>
      <c r="J6463" s="78" t="str">
        <f>IFERROR(IF(E6463="","",VLOOKUP(D6463,Saldo!$P$8:$Q$1009,2,FALSE)),"")</f>
        <v/>
      </c>
      <c r="K6463" s="76"/>
      <c r="L6463" s="74" t="str">
        <f t="shared" si="200"/>
        <v/>
      </c>
    </row>
    <row r="6464" spans="1:12" ht="18.95" customHeight="1" x14ac:dyDescent="0.25">
      <c r="A6464" s="52"/>
      <c r="C6464" s="185"/>
      <c r="D6464" s="76"/>
      <c r="E6464" s="76" t="str">
        <f>IF(D6464="","",IFERROR(VLOOKUP(D6464,Cadastro!$C$9:$D$1009,2,FALSE),"NOT FOUND"))</f>
        <v/>
      </c>
      <c r="F6464" s="76"/>
      <c r="G6464" s="94"/>
      <c r="H6464" s="97"/>
      <c r="I6464" s="77">
        <f t="shared" si="201"/>
        <v>0</v>
      </c>
      <c r="J6464" s="78" t="str">
        <f>IFERROR(IF(E6464="","",VLOOKUP(D6464,Saldo!$P$8:$Q$1009,2,FALSE)),"")</f>
        <v/>
      </c>
      <c r="K6464" s="76"/>
      <c r="L6464" s="74" t="str">
        <f t="shared" si="200"/>
        <v/>
      </c>
    </row>
    <row r="6465" spans="1:12" ht="18.95" customHeight="1" x14ac:dyDescent="0.25">
      <c r="A6465" s="52"/>
      <c r="C6465" s="185"/>
      <c r="D6465" s="76"/>
      <c r="E6465" s="76" t="str">
        <f>IF(D6465="","",IFERROR(VLOOKUP(D6465,Cadastro!$C$9:$D$1009,2,FALSE),"NOT FOUND"))</f>
        <v/>
      </c>
      <c r="F6465" s="76"/>
      <c r="G6465" s="94"/>
      <c r="H6465" s="97"/>
      <c r="I6465" s="77">
        <f t="shared" si="201"/>
        <v>0</v>
      </c>
      <c r="J6465" s="78" t="str">
        <f>IFERROR(IF(E6465="","",VLOOKUP(D6465,Saldo!$P$8:$Q$1009,2,FALSE)),"")</f>
        <v/>
      </c>
      <c r="K6465" s="76"/>
      <c r="L6465" s="74" t="str">
        <f t="shared" si="200"/>
        <v/>
      </c>
    </row>
    <row r="6466" spans="1:12" ht="18.95" customHeight="1" x14ac:dyDescent="0.25">
      <c r="A6466" s="52"/>
      <c r="C6466" s="185"/>
      <c r="D6466" s="76"/>
      <c r="E6466" s="76" t="str">
        <f>IF(D6466="","",IFERROR(VLOOKUP(D6466,Cadastro!$C$9:$D$1009,2,FALSE),"NOT FOUND"))</f>
        <v/>
      </c>
      <c r="F6466" s="76"/>
      <c r="G6466" s="94"/>
      <c r="H6466" s="97"/>
      <c r="I6466" s="77">
        <f t="shared" si="201"/>
        <v>0</v>
      </c>
      <c r="J6466" s="78" t="str">
        <f>IFERROR(IF(E6466="","",VLOOKUP(D6466,Saldo!$P$8:$Q$1009,2,FALSE)),"")</f>
        <v/>
      </c>
      <c r="K6466" s="76"/>
      <c r="L6466" s="74" t="str">
        <f t="shared" si="200"/>
        <v/>
      </c>
    </row>
    <row r="6467" spans="1:12" ht="18.95" customHeight="1" x14ac:dyDescent="0.25">
      <c r="A6467" s="52"/>
      <c r="C6467" s="185"/>
      <c r="D6467" s="76"/>
      <c r="E6467" s="76" t="str">
        <f>IF(D6467="","",IFERROR(VLOOKUP(D6467,Cadastro!$C$9:$D$1009,2,FALSE),"NOT FOUND"))</f>
        <v/>
      </c>
      <c r="F6467" s="76"/>
      <c r="G6467" s="94"/>
      <c r="H6467" s="97"/>
      <c r="I6467" s="77">
        <f t="shared" si="201"/>
        <v>0</v>
      </c>
      <c r="J6467" s="78" t="str">
        <f>IFERROR(IF(E6467="","",VLOOKUP(D6467,Saldo!$P$8:$Q$1009,2,FALSE)),"")</f>
        <v/>
      </c>
      <c r="K6467" s="76"/>
      <c r="L6467" s="74" t="str">
        <f t="shared" si="200"/>
        <v/>
      </c>
    </row>
    <row r="6468" spans="1:12" ht="18.95" customHeight="1" x14ac:dyDescent="0.25">
      <c r="A6468" s="52"/>
      <c r="C6468" s="185"/>
      <c r="D6468" s="76"/>
      <c r="E6468" s="76" t="str">
        <f>IF(D6468="","",IFERROR(VLOOKUP(D6468,Cadastro!$C$9:$D$1009,2,FALSE),"NOT FOUND"))</f>
        <v/>
      </c>
      <c r="F6468" s="76"/>
      <c r="G6468" s="94"/>
      <c r="H6468" s="97"/>
      <c r="I6468" s="77">
        <f t="shared" si="201"/>
        <v>0</v>
      </c>
      <c r="J6468" s="78" t="str">
        <f>IFERROR(IF(E6468="","",VLOOKUP(D6468,Saldo!$P$8:$Q$1009,2,FALSE)),"")</f>
        <v/>
      </c>
      <c r="K6468" s="76"/>
      <c r="L6468" s="74" t="str">
        <f t="shared" si="200"/>
        <v/>
      </c>
    </row>
    <row r="6469" spans="1:12" ht="18.95" customHeight="1" x14ac:dyDescent="0.25">
      <c r="A6469" s="52"/>
      <c r="C6469" s="185"/>
      <c r="D6469" s="76"/>
      <c r="E6469" s="76" t="str">
        <f>IF(D6469="","",IFERROR(VLOOKUP(D6469,Cadastro!$C$9:$D$1009,2,FALSE),"NOT FOUND"))</f>
        <v/>
      </c>
      <c r="F6469" s="76"/>
      <c r="G6469" s="94"/>
      <c r="H6469" s="97"/>
      <c r="I6469" s="77">
        <f t="shared" si="201"/>
        <v>0</v>
      </c>
      <c r="J6469" s="78" t="str">
        <f>IFERROR(IF(E6469="","",VLOOKUP(D6469,Saldo!$P$8:$Q$1009,2,FALSE)),"")</f>
        <v/>
      </c>
      <c r="K6469" s="76"/>
      <c r="L6469" s="74" t="str">
        <f t="shared" si="200"/>
        <v/>
      </c>
    </row>
    <row r="6470" spans="1:12" ht="18.95" customHeight="1" x14ac:dyDescent="0.25">
      <c r="A6470" s="52"/>
      <c r="C6470" s="185"/>
      <c r="D6470" s="76"/>
      <c r="E6470" s="76" t="str">
        <f>IF(D6470="","",IFERROR(VLOOKUP(D6470,Cadastro!$C$9:$D$1009,2,FALSE),"NOT FOUND"))</f>
        <v/>
      </c>
      <c r="F6470" s="76"/>
      <c r="G6470" s="94"/>
      <c r="H6470" s="97"/>
      <c r="I6470" s="77">
        <f t="shared" si="201"/>
        <v>0</v>
      </c>
      <c r="J6470" s="78" t="str">
        <f>IFERROR(IF(E6470="","",VLOOKUP(D6470,Saldo!$P$8:$Q$1009,2,FALSE)),"")</f>
        <v/>
      </c>
      <c r="K6470" s="76"/>
      <c r="L6470" s="74" t="str">
        <f t="shared" si="200"/>
        <v/>
      </c>
    </row>
    <row r="6471" spans="1:12" ht="18.95" customHeight="1" x14ac:dyDescent="0.25">
      <c r="A6471" s="52"/>
      <c r="C6471" s="185"/>
      <c r="D6471" s="76"/>
      <c r="E6471" s="76" t="str">
        <f>IF(D6471="","",IFERROR(VLOOKUP(D6471,Cadastro!$C$9:$D$1009,2,FALSE),"NOT FOUND"))</f>
        <v/>
      </c>
      <c r="F6471" s="76"/>
      <c r="G6471" s="94"/>
      <c r="H6471" s="97"/>
      <c r="I6471" s="77">
        <f t="shared" si="201"/>
        <v>0</v>
      </c>
      <c r="J6471" s="78" t="str">
        <f>IFERROR(IF(E6471="","",VLOOKUP(D6471,Saldo!$P$8:$Q$1009,2,FALSE)),"")</f>
        <v/>
      </c>
      <c r="K6471" s="76"/>
      <c r="L6471" s="74" t="str">
        <f t="shared" si="200"/>
        <v/>
      </c>
    </row>
    <row r="6472" spans="1:12" ht="18.95" customHeight="1" x14ac:dyDescent="0.25">
      <c r="A6472" s="52"/>
      <c r="C6472" s="185"/>
      <c r="D6472" s="76"/>
      <c r="E6472" s="76" t="str">
        <f>IF(D6472="","",IFERROR(VLOOKUP(D6472,Cadastro!$C$9:$D$1009,2,FALSE),"NOT FOUND"))</f>
        <v/>
      </c>
      <c r="F6472" s="76"/>
      <c r="G6472" s="94"/>
      <c r="H6472" s="97"/>
      <c r="I6472" s="77">
        <f t="shared" si="201"/>
        <v>0</v>
      </c>
      <c r="J6472" s="78" t="str">
        <f>IFERROR(IF(E6472="","",VLOOKUP(D6472,Saldo!$P$8:$Q$1009,2,FALSE)),"")</f>
        <v/>
      </c>
      <c r="K6472" s="76"/>
      <c r="L6472" s="74" t="str">
        <f t="shared" si="200"/>
        <v/>
      </c>
    </row>
    <row r="6473" spans="1:12" ht="18.95" customHeight="1" x14ac:dyDescent="0.25">
      <c r="A6473" s="52"/>
      <c r="C6473" s="185"/>
      <c r="D6473" s="76"/>
      <c r="E6473" s="76" t="str">
        <f>IF(D6473="","",IFERROR(VLOOKUP(D6473,Cadastro!$C$9:$D$1009,2,FALSE),"NOT FOUND"))</f>
        <v/>
      </c>
      <c r="F6473" s="76"/>
      <c r="G6473" s="94"/>
      <c r="H6473" s="97"/>
      <c r="I6473" s="77">
        <f t="shared" si="201"/>
        <v>0</v>
      </c>
      <c r="J6473" s="78" t="str">
        <f>IFERROR(IF(E6473="","",VLOOKUP(D6473,Saldo!$P$8:$Q$1009,2,FALSE)),"")</f>
        <v/>
      </c>
      <c r="K6473" s="76"/>
      <c r="L6473" s="74" t="str">
        <f t="shared" ref="L6473:L6536" si="202">IF(C6473="","",MONTH(C6473))</f>
        <v/>
      </c>
    </row>
    <row r="6474" spans="1:12" ht="18.95" customHeight="1" x14ac:dyDescent="0.25">
      <c r="A6474" s="52"/>
      <c r="C6474" s="185"/>
      <c r="D6474" s="76"/>
      <c r="E6474" s="76" t="str">
        <f>IF(D6474="","",IFERROR(VLOOKUP(D6474,Cadastro!$C$9:$D$1009,2,FALSE),"NOT FOUND"))</f>
        <v/>
      </c>
      <c r="F6474" s="76"/>
      <c r="G6474" s="94"/>
      <c r="H6474" s="97"/>
      <c r="I6474" s="77">
        <f t="shared" ref="I6474:I6537" si="203">IFERROR(G6474*H6474,"Check if QTY and Value are both valid")</f>
        <v>0</v>
      </c>
      <c r="J6474" s="78" t="str">
        <f>IFERROR(IF(E6474="","",VLOOKUP(D6474,Saldo!$P$8:$Q$1009,2,FALSE)),"")</f>
        <v/>
      </c>
      <c r="K6474" s="76"/>
      <c r="L6474" s="74" t="str">
        <f t="shared" si="202"/>
        <v/>
      </c>
    </row>
    <row r="6475" spans="1:12" ht="18.95" customHeight="1" x14ac:dyDescent="0.25">
      <c r="A6475" s="52"/>
      <c r="C6475" s="185"/>
      <c r="D6475" s="76"/>
      <c r="E6475" s="76" t="str">
        <f>IF(D6475="","",IFERROR(VLOOKUP(D6475,Cadastro!$C$9:$D$1009,2,FALSE),"NOT FOUND"))</f>
        <v/>
      </c>
      <c r="F6475" s="76"/>
      <c r="G6475" s="94"/>
      <c r="H6475" s="97"/>
      <c r="I6475" s="77">
        <f t="shared" si="203"/>
        <v>0</v>
      </c>
      <c r="J6475" s="78" t="str">
        <f>IFERROR(IF(E6475="","",VLOOKUP(D6475,Saldo!$P$8:$Q$1009,2,FALSE)),"")</f>
        <v/>
      </c>
      <c r="K6475" s="76"/>
      <c r="L6475" s="74" t="str">
        <f t="shared" si="202"/>
        <v/>
      </c>
    </row>
    <row r="6476" spans="1:12" ht="18.95" customHeight="1" x14ac:dyDescent="0.25">
      <c r="A6476" s="52"/>
      <c r="C6476" s="185"/>
      <c r="D6476" s="76"/>
      <c r="E6476" s="76" t="str">
        <f>IF(D6476="","",IFERROR(VLOOKUP(D6476,Cadastro!$C$9:$D$1009,2,FALSE),"NOT FOUND"))</f>
        <v/>
      </c>
      <c r="F6476" s="76"/>
      <c r="G6476" s="94"/>
      <c r="H6476" s="97"/>
      <c r="I6476" s="77">
        <f t="shared" si="203"/>
        <v>0</v>
      </c>
      <c r="J6476" s="78" t="str">
        <f>IFERROR(IF(E6476="","",VLOOKUP(D6476,Saldo!$P$8:$Q$1009,2,FALSE)),"")</f>
        <v/>
      </c>
      <c r="K6476" s="76"/>
      <c r="L6476" s="74" t="str">
        <f t="shared" si="202"/>
        <v/>
      </c>
    </row>
    <row r="6477" spans="1:12" ht="18.95" customHeight="1" x14ac:dyDescent="0.25">
      <c r="A6477" s="52"/>
      <c r="C6477" s="185"/>
      <c r="D6477" s="76"/>
      <c r="E6477" s="76" t="str">
        <f>IF(D6477="","",IFERROR(VLOOKUP(D6477,Cadastro!$C$9:$D$1009,2,FALSE),"NOT FOUND"))</f>
        <v/>
      </c>
      <c r="F6477" s="76"/>
      <c r="G6477" s="94"/>
      <c r="H6477" s="97"/>
      <c r="I6477" s="77">
        <f t="shared" si="203"/>
        <v>0</v>
      </c>
      <c r="J6477" s="78" t="str">
        <f>IFERROR(IF(E6477="","",VLOOKUP(D6477,Saldo!$P$8:$Q$1009,2,FALSE)),"")</f>
        <v/>
      </c>
      <c r="K6477" s="76"/>
      <c r="L6477" s="74" t="str">
        <f t="shared" si="202"/>
        <v/>
      </c>
    </row>
    <row r="6478" spans="1:12" ht="18.95" customHeight="1" x14ac:dyDescent="0.25">
      <c r="A6478" s="52"/>
      <c r="C6478" s="185"/>
      <c r="D6478" s="76"/>
      <c r="E6478" s="76" t="str">
        <f>IF(D6478="","",IFERROR(VLOOKUP(D6478,Cadastro!$C$9:$D$1009,2,FALSE),"NOT FOUND"))</f>
        <v/>
      </c>
      <c r="F6478" s="76"/>
      <c r="G6478" s="94"/>
      <c r="H6478" s="97"/>
      <c r="I6478" s="77">
        <f t="shared" si="203"/>
        <v>0</v>
      </c>
      <c r="J6478" s="78" t="str">
        <f>IFERROR(IF(E6478="","",VLOOKUP(D6478,Saldo!$P$8:$Q$1009,2,FALSE)),"")</f>
        <v/>
      </c>
      <c r="K6478" s="76"/>
      <c r="L6478" s="74" t="str">
        <f t="shared" si="202"/>
        <v/>
      </c>
    </row>
    <row r="6479" spans="1:12" ht="18.95" customHeight="1" x14ac:dyDescent="0.25">
      <c r="A6479" s="52"/>
      <c r="C6479" s="185"/>
      <c r="D6479" s="76"/>
      <c r="E6479" s="76" t="str">
        <f>IF(D6479="","",IFERROR(VLOOKUP(D6479,Cadastro!$C$9:$D$1009,2,FALSE),"NOT FOUND"))</f>
        <v/>
      </c>
      <c r="F6479" s="76"/>
      <c r="G6479" s="94"/>
      <c r="H6479" s="97"/>
      <c r="I6479" s="77">
        <f t="shared" si="203"/>
        <v>0</v>
      </c>
      <c r="J6479" s="78" t="str">
        <f>IFERROR(IF(E6479="","",VLOOKUP(D6479,Saldo!$P$8:$Q$1009,2,FALSE)),"")</f>
        <v/>
      </c>
      <c r="K6479" s="76"/>
      <c r="L6479" s="74" t="str">
        <f t="shared" si="202"/>
        <v/>
      </c>
    </row>
    <row r="6480" spans="1:12" ht="18.95" customHeight="1" x14ac:dyDescent="0.25">
      <c r="A6480" s="52"/>
      <c r="C6480" s="185"/>
      <c r="D6480" s="76"/>
      <c r="E6480" s="76" t="str">
        <f>IF(D6480="","",IFERROR(VLOOKUP(D6480,Cadastro!$C$9:$D$1009,2,FALSE),"NOT FOUND"))</f>
        <v/>
      </c>
      <c r="F6480" s="76"/>
      <c r="G6480" s="94"/>
      <c r="H6480" s="97"/>
      <c r="I6480" s="77">
        <f t="shared" si="203"/>
        <v>0</v>
      </c>
      <c r="J6480" s="78" t="str">
        <f>IFERROR(IF(E6480="","",VLOOKUP(D6480,Saldo!$P$8:$Q$1009,2,FALSE)),"")</f>
        <v/>
      </c>
      <c r="K6480" s="76"/>
      <c r="L6480" s="74" t="str">
        <f t="shared" si="202"/>
        <v/>
      </c>
    </row>
    <row r="6481" spans="1:12" ht="18.95" customHeight="1" x14ac:dyDescent="0.25">
      <c r="A6481" s="52"/>
      <c r="C6481" s="185"/>
      <c r="D6481" s="76"/>
      <c r="E6481" s="76" t="str">
        <f>IF(D6481="","",IFERROR(VLOOKUP(D6481,Cadastro!$C$9:$D$1009,2,FALSE),"NOT FOUND"))</f>
        <v/>
      </c>
      <c r="F6481" s="76"/>
      <c r="G6481" s="94"/>
      <c r="H6481" s="97"/>
      <c r="I6481" s="77">
        <f t="shared" si="203"/>
        <v>0</v>
      </c>
      <c r="J6481" s="78" t="str">
        <f>IFERROR(IF(E6481="","",VLOOKUP(D6481,Saldo!$P$8:$Q$1009,2,FALSE)),"")</f>
        <v/>
      </c>
      <c r="K6481" s="76"/>
      <c r="L6481" s="74" t="str">
        <f t="shared" si="202"/>
        <v/>
      </c>
    </row>
    <row r="6482" spans="1:12" ht="18.95" customHeight="1" x14ac:dyDescent="0.25">
      <c r="A6482" s="52"/>
      <c r="C6482" s="185"/>
      <c r="D6482" s="76"/>
      <c r="E6482" s="76" t="str">
        <f>IF(D6482="","",IFERROR(VLOOKUP(D6482,Cadastro!$C$9:$D$1009,2,FALSE),"NOT FOUND"))</f>
        <v/>
      </c>
      <c r="F6482" s="76"/>
      <c r="G6482" s="94"/>
      <c r="H6482" s="97"/>
      <c r="I6482" s="77">
        <f t="shared" si="203"/>
        <v>0</v>
      </c>
      <c r="J6482" s="78" t="str">
        <f>IFERROR(IF(E6482="","",VLOOKUP(D6482,Saldo!$P$8:$Q$1009,2,FALSE)),"")</f>
        <v/>
      </c>
      <c r="K6482" s="76"/>
      <c r="L6482" s="74" t="str">
        <f t="shared" si="202"/>
        <v/>
      </c>
    </row>
    <row r="6483" spans="1:12" ht="18.95" customHeight="1" x14ac:dyDescent="0.25">
      <c r="A6483" s="52"/>
      <c r="C6483" s="185"/>
      <c r="D6483" s="76"/>
      <c r="E6483" s="76" t="str">
        <f>IF(D6483="","",IFERROR(VLOOKUP(D6483,Cadastro!$C$9:$D$1009,2,FALSE),"NOT FOUND"))</f>
        <v/>
      </c>
      <c r="F6483" s="76"/>
      <c r="G6483" s="94"/>
      <c r="H6483" s="97"/>
      <c r="I6483" s="77">
        <f t="shared" si="203"/>
        <v>0</v>
      </c>
      <c r="J6483" s="78" t="str">
        <f>IFERROR(IF(E6483="","",VLOOKUP(D6483,Saldo!$P$8:$Q$1009,2,FALSE)),"")</f>
        <v/>
      </c>
      <c r="K6483" s="76"/>
      <c r="L6483" s="74" t="str">
        <f t="shared" si="202"/>
        <v/>
      </c>
    </row>
    <row r="6484" spans="1:12" ht="18.95" customHeight="1" x14ac:dyDescent="0.25">
      <c r="A6484" s="52"/>
      <c r="C6484" s="185"/>
      <c r="D6484" s="76"/>
      <c r="E6484" s="76" t="str">
        <f>IF(D6484="","",IFERROR(VLOOKUP(D6484,Cadastro!$C$9:$D$1009,2,FALSE),"NOT FOUND"))</f>
        <v/>
      </c>
      <c r="F6484" s="76"/>
      <c r="G6484" s="94"/>
      <c r="H6484" s="97"/>
      <c r="I6484" s="77">
        <f t="shared" si="203"/>
        <v>0</v>
      </c>
      <c r="J6484" s="78" t="str">
        <f>IFERROR(IF(E6484="","",VLOOKUP(D6484,Saldo!$P$8:$Q$1009,2,FALSE)),"")</f>
        <v/>
      </c>
      <c r="K6484" s="76"/>
      <c r="L6484" s="74" t="str">
        <f t="shared" si="202"/>
        <v/>
      </c>
    </row>
    <row r="6485" spans="1:12" ht="18.95" customHeight="1" x14ac:dyDescent="0.25">
      <c r="A6485" s="52"/>
      <c r="C6485" s="185"/>
      <c r="D6485" s="76"/>
      <c r="E6485" s="76" t="str">
        <f>IF(D6485="","",IFERROR(VLOOKUP(D6485,Cadastro!$C$9:$D$1009,2,FALSE),"NOT FOUND"))</f>
        <v/>
      </c>
      <c r="F6485" s="76"/>
      <c r="G6485" s="94"/>
      <c r="H6485" s="97"/>
      <c r="I6485" s="77">
        <f t="shared" si="203"/>
        <v>0</v>
      </c>
      <c r="J6485" s="78" t="str">
        <f>IFERROR(IF(E6485="","",VLOOKUP(D6485,Saldo!$P$8:$Q$1009,2,FALSE)),"")</f>
        <v/>
      </c>
      <c r="K6485" s="76"/>
      <c r="L6485" s="74" t="str">
        <f t="shared" si="202"/>
        <v/>
      </c>
    </row>
    <row r="6486" spans="1:12" ht="18.95" customHeight="1" x14ac:dyDescent="0.25">
      <c r="A6486" s="52"/>
      <c r="C6486" s="185"/>
      <c r="D6486" s="76"/>
      <c r="E6486" s="76" t="str">
        <f>IF(D6486="","",IFERROR(VLOOKUP(D6486,Cadastro!$C$9:$D$1009,2,FALSE),"NOT FOUND"))</f>
        <v/>
      </c>
      <c r="F6486" s="76"/>
      <c r="G6486" s="94"/>
      <c r="H6486" s="97"/>
      <c r="I6486" s="77">
        <f t="shared" si="203"/>
        <v>0</v>
      </c>
      <c r="J6486" s="78" t="str">
        <f>IFERROR(IF(E6486="","",VLOOKUP(D6486,Saldo!$P$8:$Q$1009,2,FALSE)),"")</f>
        <v/>
      </c>
      <c r="K6486" s="76"/>
      <c r="L6486" s="74" t="str">
        <f t="shared" si="202"/>
        <v/>
      </c>
    </row>
    <row r="6487" spans="1:12" ht="18.95" customHeight="1" x14ac:dyDescent="0.25">
      <c r="A6487" s="52"/>
      <c r="C6487" s="185"/>
      <c r="D6487" s="76"/>
      <c r="E6487" s="76" t="str">
        <f>IF(D6487="","",IFERROR(VLOOKUP(D6487,Cadastro!$C$9:$D$1009,2,FALSE),"NOT FOUND"))</f>
        <v/>
      </c>
      <c r="F6487" s="76"/>
      <c r="G6487" s="94"/>
      <c r="H6487" s="97"/>
      <c r="I6487" s="77">
        <f t="shared" si="203"/>
        <v>0</v>
      </c>
      <c r="J6487" s="78" t="str">
        <f>IFERROR(IF(E6487="","",VLOOKUP(D6487,Saldo!$P$8:$Q$1009,2,FALSE)),"")</f>
        <v/>
      </c>
      <c r="K6487" s="76"/>
      <c r="L6487" s="74" t="str">
        <f t="shared" si="202"/>
        <v/>
      </c>
    </row>
    <row r="6488" spans="1:12" ht="18.95" customHeight="1" x14ac:dyDescent="0.25">
      <c r="A6488" s="52"/>
      <c r="C6488" s="185"/>
      <c r="D6488" s="76"/>
      <c r="E6488" s="76" t="str">
        <f>IF(D6488="","",IFERROR(VLOOKUP(D6488,Cadastro!$C$9:$D$1009,2,FALSE),"NOT FOUND"))</f>
        <v/>
      </c>
      <c r="F6488" s="76"/>
      <c r="G6488" s="94"/>
      <c r="H6488" s="97"/>
      <c r="I6488" s="77">
        <f t="shared" si="203"/>
        <v>0</v>
      </c>
      <c r="J6488" s="78" t="str">
        <f>IFERROR(IF(E6488="","",VLOOKUP(D6488,Saldo!$P$8:$Q$1009,2,FALSE)),"")</f>
        <v/>
      </c>
      <c r="K6488" s="76"/>
      <c r="L6488" s="74" t="str">
        <f t="shared" si="202"/>
        <v/>
      </c>
    </row>
    <row r="6489" spans="1:12" ht="18.95" customHeight="1" x14ac:dyDescent="0.25">
      <c r="A6489" s="52"/>
      <c r="C6489" s="185"/>
      <c r="D6489" s="76"/>
      <c r="E6489" s="76" t="str">
        <f>IF(D6489="","",IFERROR(VLOOKUP(D6489,Cadastro!$C$9:$D$1009,2,FALSE),"NOT FOUND"))</f>
        <v/>
      </c>
      <c r="F6489" s="76"/>
      <c r="G6489" s="94"/>
      <c r="H6489" s="97"/>
      <c r="I6489" s="77">
        <f t="shared" si="203"/>
        <v>0</v>
      </c>
      <c r="J6489" s="78" t="str">
        <f>IFERROR(IF(E6489="","",VLOOKUP(D6489,Saldo!$P$8:$Q$1009,2,FALSE)),"")</f>
        <v/>
      </c>
      <c r="K6489" s="76"/>
      <c r="L6489" s="74" t="str">
        <f t="shared" si="202"/>
        <v/>
      </c>
    </row>
    <row r="6490" spans="1:12" ht="18.95" customHeight="1" x14ac:dyDescent="0.25">
      <c r="A6490" s="52"/>
      <c r="C6490" s="185"/>
      <c r="D6490" s="76"/>
      <c r="E6490" s="76" t="str">
        <f>IF(D6490="","",IFERROR(VLOOKUP(D6490,Cadastro!$C$9:$D$1009,2,FALSE),"NOT FOUND"))</f>
        <v/>
      </c>
      <c r="F6490" s="76"/>
      <c r="G6490" s="94"/>
      <c r="H6490" s="97"/>
      <c r="I6490" s="77">
        <f t="shared" si="203"/>
        <v>0</v>
      </c>
      <c r="J6490" s="78" t="str">
        <f>IFERROR(IF(E6490="","",VLOOKUP(D6490,Saldo!$P$8:$Q$1009,2,FALSE)),"")</f>
        <v/>
      </c>
      <c r="K6490" s="76"/>
      <c r="L6490" s="74" t="str">
        <f t="shared" si="202"/>
        <v/>
      </c>
    </row>
    <row r="6491" spans="1:12" ht="18.95" customHeight="1" x14ac:dyDescent="0.25">
      <c r="A6491" s="52"/>
      <c r="C6491" s="185"/>
      <c r="D6491" s="76"/>
      <c r="E6491" s="76" t="str">
        <f>IF(D6491="","",IFERROR(VLOOKUP(D6491,Cadastro!$C$9:$D$1009,2,FALSE),"NOT FOUND"))</f>
        <v/>
      </c>
      <c r="F6491" s="76"/>
      <c r="G6491" s="94"/>
      <c r="H6491" s="97"/>
      <c r="I6491" s="77">
        <f t="shared" si="203"/>
        <v>0</v>
      </c>
      <c r="J6491" s="78" t="str">
        <f>IFERROR(IF(E6491="","",VLOOKUP(D6491,Saldo!$P$8:$Q$1009,2,FALSE)),"")</f>
        <v/>
      </c>
      <c r="K6491" s="76"/>
      <c r="L6491" s="74" t="str">
        <f t="shared" si="202"/>
        <v/>
      </c>
    </row>
    <row r="6492" spans="1:12" ht="18.95" customHeight="1" x14ac:dyDescent="0.25">
      <c r="A6492" s="52"/>
      <c r="C6492" s="185"/>
      <c r="D6492" s="76"/>
      <c r="E6492" s="76" t="str">
        <f>IF(D6492="","",IFERROR(VLOOKUP(D6492,Cadastro!$C$9:$D$1009,2,FALSE),"NOT FOUND"))</f>
        <v/>
      </c>
      <c r="F6492" s="76"/>
      <c r="G6492" s="94"/>
      <c r="H6492" s="97"/>
      <c r="I6492" s="77">
        <f t="shared" si="203"/>
        <v>0</v>
      </c>
      <c r="J6492" s="78" t="str">
        <f>IFERROR(IF(E6492="","",VLOOKUP(D6492,Saldo!$P$8:$Q$1009,2,FALSE)),"")</f>
        <v/>
      </c>
      <c r="K6492" s="76"/>
      <c r="L6492" s="74" t="str">
        <f t="shared" si="202"/>
        <v/>
      </c>
    </row>
    <row r="6493" spans="1:12" ht="18.95" customHeight="1" x14ac:dyDescent="0.25">
      <c r="A6493" s="52"/>
      <c r="C6493" s="185"/>
      <c r="D6493" s="76"/>
      <c r="E6493" s="76" t="str">
        <f>IF(D6493="","",IFERROR(VLOOKUP(D6493,Cadastro!$C$9:$D$1009,2,FALSE),"NOT FOUND"))</f>
        <v/>
      </c>
      <c r="F6493" s="76"/>
      <c r="G6493" s="94"/>
      <c r="H6493" s="97"/>
      <c r="I6493" s="77">
        <f t="shared" si="203"/>
        <v>0</v>
      </c>
      <c r="J6493" s="78" t="str">
        <f>IFERROR(IF(E6493="","",VLOOKUP(D6493,Saldo!$P$8:$Q$1009,2,FALSE)),"")</f>
        <v/>
      </c>
      <c r="K6493" s="76"/>
      <c r="L6493" s="74" t="str">
        <f t="shared" si="202"/>
        <v/>
      </c>
    </row>
    <row r="6494" spans="1:12" ht="18.95" customHeight="1" x14ac:dyDescent="0.25">
      <c r="A6494" s="52"/>
      <c r="C6494" s="185"/>
      <c r="D6494" s="76"/>
      <c r="E6494" s="76" t="str">
        <f>IF(D6494="","",IFERROR(VLOOKUP(D6494,Cadastro!$C$9:$D$1009,2,FALSE),"NOT FOUND"))</f>
        <v/>
      </c>
      <c r="F6494" s="76"/>
      <c r="G6494" s="94"/>
      <c r="H6494" s="97"/>
      <c r="I6494" s="77">
        <f t="shared" si="203"/>
        <v>0</v>
      </c>
      <c r="J6494" s="78" t="str">
        <f>IFERROR(IF(E6494="","",VLOOKUP(D6494,Saldo!$P$8:$Q$1009,2,FALSE)),"")</f>
        <v/>
      </c>
      <c r="K6494" s="76"/>
      <c r="L6494" s="74" t="str">
        <f t="shared" si="202"/>
        <v/>
      </c>
    </row>
    <row r="6495" spans="1:12" ht="18.95" customHeight="1" x14ac:dyDescent="0.25">
      <c r="A6495" s="52"/>
      <c r="C6495" s="185"/>
      <c r="D6495" s="76"/>
      <c r="E6495" s="76" t="str">
        <f>IF(D6495="","",IFERROR(VLOOKUP(D6495,Cadastro!$C$9:$D$1009,2,FALSE),"NOT FOUND"))</f>
        <v/>
      </c>
      <c r="F6495" s="76"/>
      <c r="G6495" s="94"/>
      <c r="H6495" s="97"/>
      <c r="I6495" s="77">
        <f t="shared" si="203"/>
        <v>0</v>
      </c>
      <c r="J6495" s="78" t="str">
        <f>IFERROR(IF(E6495="","",VLOOKUP(D6495,Saldo!$P$8:$Q$1009,2,FALSE)),"")</f>
        <v/>
      </c>
      <c r="K6495" s="76"/>
      <c r="L6495" s="74" t="str">
        <f t="shared" si="202"/>
        <v/>
      </c>
    </row>
    <row r="6496" spans="1:12" ht="18.95" customHeight="1" x14ac:dyDescent="0.25">
      <c r="A6496" s="52"/>
      <c r="C6496" s="185"/>
      <c r="D6496" s="76"/>
      <c r="E6496" s="76" t="str">
        <f>IF(D6496="","",IFERROR(VLOOKUP(D6496,Cadastro!$C$9:$D$1009,2,FALSE),"NOT FOUND"))</f>
        <v/>
      </c>
      <c r="F6496" s="76"/>
      <c r="G6496" s="94"/>
      <c r="H6496" s="97"/>
      <c r="I6496" s="77">
        <f t="shared" si="203"/>
        <v>0</v>
      </c>
      <c r="J6496" s="78" t="str">
        <f>IFERROR(IF(E6496="","",VLOOKUP(D6496,Saldo!$P$8:$Q$1009,2,FALSE)),"")</f>
        <v/>
      </c>
      <c r="K6496" s="76"/>
      <c r="L6496" s="74" t="str">
        <f t="shared" si="202"/>
        <v/>
      </c>
    </row>
    <row r="6497" spans="1:12" ht="18.95" customHeight="1" x14ac:dyDescent="0.25">
      <c r="A6497" s="52"/>
      <c r="C6497" s="185"/>
      <c r="D6497" s="76"/>
      <c r="E6497" s="76" t="str">
        <f>IF(D6497="","",IFERROR(VLOOKUP(D6497,Cadastro!$C$9:$D$1009,2,FALSE),"NOT FOUND"))</f>
        <v/>
      </c>
      <c r="F6497" s="76"/>
      <c r="G6497" s="94"/>
      <c r="H6497" s="97"/>
      <c r="I6497" s="77">
        <f t="shared" si="203"/>
        <v>0</v>
      </c>
      <c r="J6497" s="78" t="str">
        <f>IFERROR(IF(E6497="","",VLOOKUP(D6497,Saldo!$P$8:$Q$1009,2,FALSE)),"")</f>
        <v/>
      </c>
      <c r="K6497" s="76"/>
      <c r="L6497" s="74" t="str">
        <f t="shared" si="202"/>
        <v/>
      </c>
    </row>
    <row r="6498" spans="1:12" ht="18.95" customHeight="1" x14ac:dyDescent="0.25">
      <c r="A6498" s="52"/>
      <c r="C6498" s="185"/>
      <c r="D6498" s="76"/>
      <c r="E6498" s="76" t="str">
        <f>IF(D6498="","",IFERROR(VLOOKUP(D6498,Cadastro!$C$9:$D$1009,2,FALSE),"NOT FOUND"))</f>
        <v/>
      </c>
      <c r="F6498" s="76"/>
      <c r="G6498" s="94"/>
      <c r="H6498" s="97"/>
      <c r="I6498" s="77">
        <f t="shared" si="203"/>
        <v>0</v>
      </c>
      <c r="J6498" s="78" t="str">
        <f>IFERROR(IF(E6498="","",VLOOKUP(D6498,Saldo!$P$8:$Q$1009,2,FALSE)),"")</f>
        <v/>
      </c>
      <c r="K6498" s="76"/>
      <c r="L6498" s="74" t="str">
        <f t="shared" si="202"/>
        <v/>
      </c>
    </row>
    <row r="6499" spans="1:12" ht="18.95" customHeight="1" x14ac:dyDescent="0.25">
      <c r="A6499" s="52"/>
      <c r="C6499" s="185"/>
      <c r="D6499" s="76"/>
      <c r="E6499" s="76" t="str">
        <f>IF(D6499="","",IFERROR(VLOOKUP(D6499,Cadastro!$C$9:$D$1009,2,FALSE),"NOT FOUND"))</f>
        <v/>
      </c>
      <c r="F6499" s="76"/>
      <c r="G6499" s="94"/>
      <c r="H6499" s="97"/>
      <c r="I6499" s="77">
        <f t="shared" si="203"/>
        <v>0</v>
      </c>
      <c r="J6499" s="78" t="str">
        <f>IFERROR(IF(E6499="","",VLOOKUP(D6499,Saldo!$P$8:$Q$1009,2,FALSE)),"")</f>
        <v/>
      </c>
      <c r="K6499" s="76"/>
      <c r="L6499" s="74" t="str">
        <f t="shared" si="202"/>
        <v/>
      </c>
    </row>
    <row r="6500" spans="1:12" ht="18.95" customHeight="1" x14ac:dyDescent="0.25">
      <c r="A6500" s="52"/>
      <c r="C6500" s="185"/>
      <c r="D6500" s="76"/>
      <c r="E6500" s="76" t="str">
        <f>IF(D6500="","",IFERROR(VLOOKUP(D6500,Cadastro!$C$9:$D$1009,2,FALSE),"NOT FOUND"))</f>
        <v/>
      </c>
      <c r="F6500" s="76"/>
      <c r="G6500" s="94"/>
      <c r="H6500" s="97"/>
      <c r="I6500" s="77">
        <f t="shared" si="203"/>
        <v>0</v>
      </c>
      <c r="J6500" s="78" t="str">
        <f>IFERROR(IF(E6500="","",VLOOKUP(D6500,Saldo!$P$8:$Q$1009,2,FALSE)),"")</f>
        <v/>
      </c>
      <c r="K6500" s="76"/>
      <c r="L6500" s="74" t="str">
        <f t="shared" si="202"/>
        <v/>
      </c>
    </row>
    <row r="6501" spans="1:12" ht="18.95" customHeight="1" x14ac:dyDescent="0.25">
      <c r="A6501" s="52"/>
      <c r="C6501" s="185"/>
      <c r="D6501" s="76"/>
      <c r="E6501" s="76" t="str">
        <f>IF(D6501="","",IFERROR(VLOOKUP(D6501,Cadastro!$C$9:$D$1009,2,FALSE),"NOT FOUND"))</f>
        <v/>
      </c>
      <c r="F6501" s="76"/>
      <c r="G6501" s="94"/>
      <c r="H6501" s="97"/>
      <c r="I6501" s="77">
        <f t="shared" si="203"/>
        <v>0</v>
      </c>
      <c r="J6501" s="78" t="str">
        <f>IFERROR(IF(E6501="","",VLOOKUP(D6501,Saldo!$P$8:$Q$1009,2,FALSE)),"")</f>
        <v/>
      </c>
      <c r="K6501" s="76"/>
      <c r="L6501" s="74" t="str">
        <f t="shared" si="202"/>
        <v/>
      </c>
    </row>
    <row r="6502" spans="1:12" ht="18.95" customHeight="1" x14ac:dyDescent="0.25">
      <c r="A6502" s="52"/>
      <c r="C6502" s="185"/>
      <c r="D6502" s="76"/>
      <c r="E6502" s="76" t="str">
        <f>IF(D6502="","",IFERROR(VLOOKUP(D6502,Cadastro!$C$9:$D$1009,2,FALSE),"NOT FOUND"))</f>
        <v/>
      </c>
      <c r="F6502" s="76"/>
      <c r="G6502" s="94"/>
      <c r="H6502" s="97"/>
      <c r="I6502" s="77">
        <f t="shared" si="203"/>
        <v>0</v>
      </c>
      <c r="J6502" s="78" t="str">
        <f>IFERROR(IF(E6502="","",VLOOKUP(D6502,Saldo!$P$8:$Q$1009,2,FALSE)),"")</f>
        <v/>
      </c>
      <c r="K6502" s="76"/>
      <c r="L6502" s="74" t="str">
        <f t="shared" si="202"/>
        <v/>
      </c>
    </row>
    <row r="6503" spans="1:12" ht="18.95" customHeight="1" x14ac:dyDescent="0.25">
      <c r="A6503" s="52"/>
      <c r="C6503" s="185"/>
      <c r="D6503" s="76"/>
      <c r="E6503" s="76" t="str">
        <f>IF(D6503="","",IFERROR(VLOOKUP(D6503,Cadastro!$C$9:$D$1009,2,FALSE),"NOT FOUND"))</f>
        <v/>
      </c>
      <c r="F6503" s="76"/>
      <c r="G6503" s="94"/>
      <c r="H6503" s="97"/>
      <c r="I6503" s="77">
        <f t="shared" si="203"/>
        <v>0</v>
      </c>
      <c r="J6503" s="78" t="str">
        <f>IFERROR(IF(E6503="","",VLOOKUP(D6503,Saldo!$P$8:$Q$1009,2,FALSE)),"")</f>
        <v/>
      </c>
      <c r="K6503" s="76"/>
      <c r="L6503" s="74" t="str">
        <f t="shared" si="202"/>
        <v/>
      </c>
    </row>
    <row r="6504" spans="1:12" ht="18.95" customHeight="1" x14ac:dyDescent="0.25">
      <c r="A6504" s="52"/>
      <c r="C6504" s="185"/>
      <c r="D6504" s="76"/>
      <c r="E6504" s="76" t="str">
        <f>IF(D6504="","",IFERROR(VLOOKUP(D6504,Cadastro!$C$9:$D$1009,2,FALSE),"NOT FOUND"))</f>
        <v/>
      </c>
      <c r="F6504" s="76"/>
      <c r="G6504" s="94"/>
      <c r="H6504" s="97"/>
      <c r="I6504" s="77">
        <f t="shared" si="203"/>
        <v>0</v>
      </c>
      <c r="J6504" s="78" t="str">
        <f>IFERROR(IF(E6504="","",VLOOKUP(D6504,Saldo!$P$8:$Q$1009,2,FALSE)),"")</f>
        <v/>
      </c>
      <c r="K6504" s="76"/>
      <c r="L6504" s="74" t="str">
        <f t="shared" si="202"/>
        <v/>
      </c>
    </row>
    <row r="6505" spans="1:12" ht="18.95" customHeight="1" x14ac:dyDescent="0.25">
      <c r="A6505" s="52"/>
      <c r="C6505" s="185"/>
      <c r="D6505" s="76"/>
      <c r="E6505" s="76" t="str">
        <f>IF(D6505="","",IFERROR(VLOOKUP(D6505,Cadastro!$C$9:$D$1009,2,FALSE),"NOT FOUND"))</f>
        <v/>
      </c>
      <c r="F6505" s="76"/>
      <c r="G6505" s="94"/>
      <c r="H6505" s="97"/>
      <c r="I6505" s="77">
        <f t="shared" si="203"/>
        <v>0</v>
      </c>
      <c r="J6505" s="78" t="str">
        <f>IFERROR(IF(E6505="","",VLOOKUP(D6505,Saldo!$P$8:$Q$1009,2,FALSE)),"")</f>
        <v/>
      </c>
      <c r="K6505" s="76"/>
      <c r="L6505" s="74" t="str">
        <f t="shared" si="202"/>
        <v/>
      </c>
    </row>
    <row r="6506" spans="1:12" ht="18.95" customHeight="1" x14ac:dyDescent="0.25">
      <c r="A6506" s="52"/>
      <c r="C6506" s="185"/>
      <c r="D6506" s="76"/>
      <c r="E6506" s="76" t="str">
        <f>IF(D6506="","",IFERROR(VLOOKUP(D6506,Cadastro!$C$9:$D$1009,2,FALSE),"NOT FOUND"))</f>
        <v/>
      </c>
      <c r="F6506" s="76"/>
      <c r="G6506" s="94"/>
      <c r="H6506" s="97"/>
      <c r="I6506" s="77">
        <f t="shared" si="203"/>
        <v>0</v>
      </c>
      <c r="J6506" s="78" t="str">
        <f>IFERROR(IF(E6506="","",VLOOKUP(D6506,Saldo!$P$8:$Q$1009,2,FALSE)),"")</f>
        <v/>
      </c>
      <c r="K6506" s="76"/>
      <c r="L6506" s="74" t="str">
        <f t="shared" si="202"/>
        <v/>
      </c>
    </row>
    <row r="6507" spans="1:12" ht="18.95" customHeight="1" x14ac:dyDescent="0.25">
      <c r="A6507" s="52"/>
      <c r="C6507" s="185"/>
      <c r="D6507" s="76"/>
      <c r="E6507" s="76" t="str">
        <f>IF(D6507="","",IFERROR(VLOOKUP(D6507,Cadastro!$C$9:$D$1009,2,FALSE),"NOT FOUND"))</f>
        <v/>
      </c>
      <c r="F6507" s="76"/>
      <c r="G6507" s="94"/>
      <c r="H6507" s="97"/>
      <c r="I6507" s="77">
        <f t="shared" si="203"/>
        <v>0</v>
      </c>
      <c r="J6507" s="78" t="str">
        <f>IFERROR(IF(E6507="","",VLOOKUP(D6507,Saldo!$P$8:$Q$1009,2,FALSE)),"")</f>
        <v/>
      </c>
      <c r="K6507" s="76"/>
      <c r="L6507" s="74" t="str">
        <f t="shared" si="202"/>
        <v/>
      </c>
    </row>
    <row r="6508" spans="1:12" ht="18.95" customHeight="1" x14ac:dyDescent="0.25">
      <c r="A6508" s="52"/>
      <c r="C6508" s="185"/>
      <c r="D6508" s="76"/>
      <c r="E6508" s="76" t="str">
        <f>IF(D6508="","",IFERROR(VLOOKUP(D6508,Cadastro!$C$9:$D$1009,2,FALSE),"NOT FOUND"))</f>
        <v/>
      </c>
      <c r="F6508" s="76"/>
      <c r="G6508" s="94"/>
      <c r="H6508" s="97"/>
      <c r="I6508" s="77">
        <f t="shared" si="203"/>
        <v>0</v>
      </c>
      <c r="J6508" s="78" t="str">
        <f>IFERROR(IF(E6508="","",VLOOKUP(D6508,Saldo!$P$8:$Q$1009,2,FALSE)),"")</f>
        <v/>
      </c>
      <c r="K6508" s="76"/>
      <c r="L6508" s="74" t="str">
        <f t="shared" si="202"/>
        <v/>
      </c>
    </row>
    <row r="6509" spans="1:12" ht="18.95" customHeight="1" x14ac:dyDescent="0.25">
      <c r="A6509" s="52"/>
      <c r="C6509" s="185"/>
      <c r="D6509" s="76"/>
      <c r="E6509" s="76" t="str">
        <f>IF(D6509="","",IFERROR(VLOOKUP(D6509,Cadastro!$C$9:$D$1009,2,FALSE),"NOT FOUND"))</f>
        <v/>
      </c>
      <c r="F6509" s="76"/>
      <c r="G6509" s="94"/>
      <c r="H6509" s="97"/>
      <c r="I6509" s="77">
        <f t="shared" si="203"/>
        <v>0</v>
      </c>
      <c r="J6509" s="78" t="str">
        <f>IFERROR(IF(E6509="","",VLOOKUP(D6509,Saldo!$P$8:$Q$1009,2,FALSE)),"")</f>
        <v/>
      </c>
      <c r="K6509" s="76"/>
      <c r="L6509" s="74" t="str">
        <f t="shared" si="202"/>
        <v/>
      </c>
    </row>
    <row r="6510" spans="1:12" ht="18.95" customHeight="1" x14ac:dyDescent="0.25">
      <c r="A6510" s="52"/>
      <c r="C6510" s="185"/>
      <c r="D6510" s="76"/>
      <c r="E6510" s="76" t="str">
        <f>IF(D6510="","",IFERROR(VLOOKUP(D6510,Cadastro!$C$9:$D$1009,2,FALSE),"NOT FOUND"))</f>
        <v/>
      </c>
      <c r="F6510" s="76"/>
      <c r="G6510" s="94"/>
      <c r="H6510" s="97"/>
      <c r="I6510" s="77">
        <f t="shared" si="203"/>
        <v>0</v>
      </c>
      <c r="J6510" s="78" t="str">
        <f>IFERROR(IF(E6510="","",VLOOKUP(D6510,Saldo!$P$8:$Q$1009,2,FALSE)),"")</f>
        <v/>
      </c>
      <c r="K6510" s="76"/>
      <c r="L6510" s="74" t="str">
        <f t="shared" si="202"/>
        <v/>
      </c>
    </row>
    <row r="6511" spans="1:12" ht="18.95" customHeight="1" x14ac:dyDescent="0.25">
      <c r="A6511" s="52"/>
      <c r="C6511" s="185"/>
      <c r="D6511" s="76"/>
      <c r="E6511" s="76" t="str">
        <f>IF(D6511="","",IFERROR(VLOOKUP(D6511,Cadastro!$C$9:$D$1009,2,FALSE),"NOT FOUND"))</f>
        <v/>
      </c>
      <c r="F6511" s="76"/>
      <c r="G6511" s="94"/>
      <c r="H6511" s="97"/>
      <c r="I6511" s="77">
        <f t="shared" si="203"/>
        <v>0</v>
      </c>
      <c r="J6511" s="78" t="str">
        <f>IFERROR(IF(E6511="","",VLOOKUP(D6511,Saldo!$P$8:$Q$1009,2,FALSE)),"")</f>
        <v/>
      </c>
      <c r="K6511" s="76"/>
      <c r="L6511" s="74" t="str">
        <f t="shared" si="202"/>
        <v/>
      </c>
    </row>
    <row r="6512" spans="1:12" ht="18.95" customHeight="1" x14ac:dyDescent="0.25">
      <c r="A6512" s="52"/>
      <c r="C6512" s="185"/>
      <c r="D6512" s="76"/>
      <c r="E6512" s="76" t="str">
        <f>IF(D6512="","",IFERROR(VLOOKUP(D6512,Cadastro!$C$9:$D$1009,2,FALSE),"NOT FOUND"))</f>
        <v/>
      </c>
      <c r="F6512" s="76"/>
      <c r="G6512" s="94"/>
      <c r="H6512" s="97"/>
      <c r="I6512" s="77">
        <f t="shared" si="203"/>
        <v>0</v>
      </c>
      <c r="J6512" s="78" t="str">
        <f>IFERROR(IF(E6512="","",VLOOKUP(D6512,Saldo!$P$8:$Q$1009,2,FALSE)),"")</f>
        <v/>
      </c>
      <c r="K6512" s="76"/>
      <c r="L6512" s="74" t="str">
        <f t="shared" si="202"/>
        <v/>
      </c>
    </row>
    <row r="6513" spans="1:12" ht="18.95" customHeight="1" x14ac:dyDescent="0.25">
      <c r="A6513" s="52"/>
      <c r="C6513" s="185"/>
      <c r="D6513" s="76"/>
      <c r="E6513" s="76" t="str">
        <f>IF(D6513="","",IFERROR(VLOOKUP(D6513,Cadastro!$C$9:$D$1009,2,FALSE),"NOT FOUND"))</f>
        <v/>
      </c>
      <c r="F6513" s="76"/>
      <c r="G6513" s="94"/>
      <c r="H6513" s="97"/>
      <c r="I6513" s="77">
        <f t="shared" si="203"/>
        <v>0</v>
      </c>
      <c r="J6513" s="78" t="str">
        <f>IFERROR(IF(E6513="","",VLOOKUP(D6513,Saldo!$P$8:$Q$1009,2,FALSE)),"")</f>
        <v/>
      </c>
      <c r="K6513" s="76"/>
      <c r="L6513" s="74" t="str">
        <f t="shared" si="202"/>
        <v/>
      </c>
    </row>
    <row r="6514" spans="1:12" ht="18.95" customHeight="1" x14ac:dyDescent="0.25">
      <c r="A6514" s="52"/>
      <c r="C6514" s="185"/>
      <c r="D6514" s="76"/>
      <c r="E6514" s="76" t="str">
        <f>IF(D6514="","",IFERROR(VLOOKUP(D6514,Cadastro!$C$9:$D$1009,2,FALSE),"NOT FOUND"))</f>
        <v/>
      </c>
      <c r="F6514" s="76"/>
      <c r="G6514" s="94"/>
      <c r="H6514" s="97"/>
      <c r="I6514" s="77">
        <f t="shared" si="203"/>
        <v>0</v>
      </c>
      <c r="J6514" s="78" t="str">
        <f>IFERROR(IF(E6514="","",VLOOKUP(D6514,Saldo!$P$8:$Q$1009,2,FALSE)),"")</f>
        <v/>
      </c>
      <c r="K6514" s="76"/>
      <c r="L6514" s="74" t="str">
        <f t="shared" si="202"/>
        <v/>
      </c>
    </row>
    <row r="6515" spans="1:12" ht="18.95" customHeight="1" x14ac:dyDescent="0.25">
      <c r="A6515" s="52"/>
      <c r="C6515" s="185"/>
      <c r="D6515" s="76"/>
      <c r="E6515" s="76" t="str">
        <f>IF(D6515="","",IFERROR(VLOOKUP(D6515,Cadastro!$C$9:$D$1009,2,FALSE),"NOT FOUND"))</f>
        <v/>
      </c>
      <c r="F6515" s="76"/>
      <c r="G6515" s="94"/>
      <c r="H6515" s="97"/>
      <c r="I6515" s="77">
        <f t="shared" si="203"/>
        <v>0</v>
      </c>
      <c r="J6515" s="78" t="str">
        <f>IFERROR(IF(E6515="","",VLOOKUP(D6515,Saldo!$P$8:$Q$1009,2,FALSE)),"")</f>
        <v/>
      </c>
      <c r="K6515" s="76"/>
      <c r="L6515" s="74" t="str">
        <f t="shared" si="202"/>
        <v/>
      </c>
    </row>
    <row r="6516" spans="1:12" ht="18.95" customHeight="1" x14ac:dyDescent="0.25">
      <c r="A6516" s="52"/>
      <c r="C6516" s="185"/>
      <c r="D6516" s="76"/>
      <c r="E6516" s="76" t="str">
        <f>IF(D6516="","",IFERROR(VLOOKUP(D6516,Cadastro!$C$9:$D$1009,2,FALSE),"NOT FOUND"))</f>
        <v/>
      </c>
      <c r="F6516" s="76"/>
      <c r="G6516" s="94"/>
      <c r="H6516" s="97"/>
      <c r="I6516" s="77">
        <f t="shared" si="203"/>
        <v>0</v>
      </c>
      <c r="J6516" s="78" t="str">
        <f>IFERROR(IF(E6516="","",VLOOKUP(D6516,Saldo!$P$8:$Q$1009,2,FALSE)),"")</f>
        <v/>
      </c>
      <c r="K6516" s="76"/>
      <c r="L6516" s="74" t="str">
        <f t="shared" si="202"/>
        <v/>
      </c>
    </row>
    <row r="6517" spans="1:12" ht="18.95" customHeight="1" x14ac:dyDescent="0.25">
      <c r="A6517" s="52"/>
      <c r="C6517" s="185"/>
      <c r="D6517" s="76"/>
      <c r="E6517" s="76" t="str">
        <f>IF(D6517="","",IFERROR(VLOOKUP(D6517,Cadastro!$C$9:$D$1009,2,FALSE),"NOT FOUND"))</f>
        <v/>
      </c>
      <c r="F6517" s="76"/>
      <c r="G6517" s="94"/>
      <c r="H6517" s="97"/>
      <c r="I6517" s="77">
        <f t="shared" si="203"/>
        <v>0</v>
      </c>
      <c r="J6517" s="78" t="str">
        <f>IFERROR(IF(E6517="","",VLOOKUP(D6517,Saldo!$P$8:$Q$1009,2,FALSE)),"")</f>
        <v/>
      </c>
      <c r="K6517" s="76"/>
      <c r="L6517" s="74" t="str">
        <f t="shared" si="202"/>
        <v/>
      </c>
    </row>
    <row r="6518" spans="1:12" ht="18.95" customHeight="1" x14ac:dyDescent="0.25">
      <c r="A6518" s="52"/>
      <c r="C6518" s="185"/>
      <c r="D6518" s="76"/>
      <c r="E6518" s="76" t="str">
        <f>IF(D6518="","",IFERROR(VLOOKUP(D6518,Cadastro!$C$9:$D$1009,2,FALSE),"NOT FOUND"))</f>
        <v/>
      </c>
      <c r="F6518" s="76"/>
      <c r="G6518" s="94"/>
      <c r="H6518" s="97"/>
      <c r="I6518" s="77">
        <f t="shared" si="203"/>
        <v>0</v>
      </c>
      <c r="J6518" s="78" t="str">
        <f>IFERROR(IF(E6518="","",VLOOKUP(D6518,Saldo!$P$8:$Q$1009,2,FALSE)),"")</f>
        <v/>
      </c>
      <c r="K6518" s="76"/>
      <c r="L6518" s="74" t="str">
        <f t="shared" si="202"/>
        <v/>
      </c>
    </row>
    <row r="6519" spans="1:12" ht="18.95" customHeight="1" x14ac:dyDescent="0.25">
      <c r="A6519" s="52"/>
      <c r="C6519" s="185"/>
      <c r="D6519" s="76"/>
      <c r="E6519" s="76" t="str">
        <f>IF(D6519="","",IFERROR(VLOOKUP(D6519,Cadastro!$C$9:$D$1009,2,FALSE),"NOT FOUND"))</f>
        <v/>
      </c>
      <c r="F6519" s="76"/>
      <c r="G6519" s="94"/>
      <c r="H6519" s="97"/>
      <c r="I6519" s="77">
        <f t="shared" si="203"/>
        <v>0</v>
      </c>
      <c r="J6519" s="78" t="str">
        <f>IFERROR(IF(E6519="","",VLOOKUP(D6519,Saldo!$P$8:$Q$1009,2,FALSE)),"")</f>
        <v/>
      </c>
      <c r="K6519" s="76"/>
      <c r="L6519" s="74" t="str">
        <f t="shared" si="202"/>
        <v/>
      </c>
    </row>
    <row r="6520" spans="1:12" ht="18.95" customHeight="1" x14ac:dyDescent="0.25">
      <c r="A6520" s="52"/>
      <c r="C6520" s="185"/>
      <c r="D6520" s="76"/>
      <c r="E6520" s="76" t="str">
        <f>IF(D6520="","",IFERROR(VLOOKUP(D6520,Cadastro!$C$9:$D$1009,2,FALSE),"NOT FOUND"))</f>
        <v/>
      </c>
      <c r="F6520" s="76"/>
      <c r="G6520" s="94"/>
      <c r="H6520" s="97"/>
      <c r="I6520" s="77">
        <f t="shared" si="203"/>
        <v>0</v>
      </c>
      <c r="J6520" s="78" t="str">
        <f>IFERROR(IF(E6520="","",VLOOKUP(D6520,Saldo!$P$8:$Q$1009,2,FALSE)),"")</f>
        <v/>
      </c>
      <c r="K6520" s="76"/>
      <c r="L6520" s="74" t="str">
        <f t="shared" si="202"/>
        <v/>
      </c>
    </row>
    <row r="6521" spans="1:12" ht="18.95" customHeight="1" x14ac:dyDescent="0.25">
      <c r="A6521" s="52"/>
      <c r="C6521" s="185"/>
      <c r="D6521" s="76"/>
      <c r="E6521" s="76" t="str">
        <f>IF(D6521="","",IFERROR(VLOOKUP(D6521,Cadastro!$C$9:$D$1009,2,FALSE),"NOT FOUND"))</f>
        <v/>
      </c>
      <c r="F6521" s="76"/>
      <c r="G6521" s="94"/>
      <c r="H6521" s="97"/>
      <c r="I6521" s="77">
        <f t="shared" si="203"/>
        <v>0</v>
      </c>
      <c r="J6521" s="78" t="str">
        <f>IFERROR(IF(E6521="","",VLOOKUP(D6521,Saldo!$P$8:$Q$1009,2,FALSE)),"")</f>
        <v/>
      </c>
      <c r="K6521" s="76"/>
      <c r="L6521" s="74" t="str">
        <f t="shared" si="202"/>
        <v/>
      </c>
    </row>
    <row r="6522" spans="1:12" ht="18.95" customHeight="1" x14ac:dyDescent="0.25">
      <c r="A6522" s="52"/>
      <c r="C6522" s="185"/>
      <c r="D6522" s="76"/>
      <c r="E6522" s="76" t="str">
        <f>IF(D6522="","",IFERROR(VLOOKUP(D6522,Cadastro!$C$9:$D$1009,2,FALSE),"NOT FOUND"))</f>
        <v/>
      </c>
      <c r="F6522" s="76"/>
      <c r="G6522" s="94"/>
      <c r="H6522" s="97"/>
      <c r="I6522" s="77">
        <f t="shared" si="203"/>
        <v>0</v>
      </c>
      <c r="J6522" s="78" t="str">
        <f>IFERROR(IF(E6522="","",VLOOKUP(D6522,Saldo!$P$8:$Q$1009,2,FALSE)),"")</f>
        <v/>
      </c>
      <c r="K6522" s="76"/>
      <c r="L6522" s="74" t="str">
        <f t="shared" si="202"/>
        <v/>
      </c>
    </row>
    <row r="6523" spans="1:12" ht="18.95" customHeight="1" x14ac:dyDescent="0.25">
      <c r="A6523" s="52"/>
      <c r="C6523" s="185"/>
      <c r="D6523" s="76"/>
      <c r="E6523" s="76" t="str">
        <f>IF(D6523="","",IFERROR(VLOOKUP(D6523,Cadastro!$C$9:$D$1009,2,FALSE),"NOT FOUND"))</f>
        <v/>
      </c>
      <c r="F6523" s="76"/>
      <c r="G6523" s="94"/>
      <c r="H6523" s="97"/>
      <c r="I6523" s="77">
        <f t="shared" si="203"/>
        <v>0</v>
      </c>
      <c r="J6523" s="78" t="str">
        <f>IFERROR(IF(E6523="","",VLOOKUP(D6523,Saldo!$P$8:$Q$1009,2,FALSE)),"")</f>
        <v/>
      </c>
      <c r="K6523" s="76"/>
      <c r="L6523" s="74" t="str">
        <f t="shared" si="202"/>
        <v/>
      </c>
    </row>
    <row r="6524" spans="1:12" ht="18.95" customHeight="1" x14ac:dyDescent="0.25">
      <c r="A6524" s="52"/>
      <c r="C6524" s="185"/>
      <c r="D6524" s="76"/>
      <c r="E6524" s="76" t="str">
        <f>IF(D6524="","",IFERROR(VLOOKUP(D6524,Cadastro!$C$9:$D$1009,2,FALSE),"NOT FOUND"))</f>
        <v/>
      </c>
      <c r="F6524" s="76"/>
      <c r="G6524" s="94"/>
      <c r="H6524" s="97"/>
      <c r="I6524" s="77">
        <f t="shared" si="203"/>
        <v>0</v>
      </c>
      <c r="J6524" s="78" t="str">
        <f>IFERROR(IF(E6524="","",VLOOKUP(D6524,Saldo!$P$8:$Q$1009,2,FALSE)),"")</f>
        <v/>
      </c>
      <c r="K6524" s="76"/>
      <c r="L6524" s="74" t="str">
        <f t="shared" si="202"/>
        <v/>
      </c>
    </row>
    <row r="6525" spans="1:12" ht="18.95" customHeight="1" x14ac:dyDescent="0.25">
      <c r="A6525" s="52"/>
      <c r="C6525" s="185"/>
      <c r="D6525" s="76"/>
      <c r="E6525" s="76" t="str">
        <f>IF(D6525="","",IFERROR(VLOOKUP(D6525,Cadastro!$C$9:$D$1009,2,FALSE),"NOT FOUND"))</f>
        <v/>
      </c>
      <c r="F6525" s="76"/>
      <c r="G6525" s="94"/>
      <c r="H6525" s="97"/>
      <c r="I6525" s="77">
        <f t="shared" si="203"/>
        <v>0</v>
      </c>
      <c r="J6525" s="78" t="str">
        <f>IFERROR(IF(E6525="","",VLOOKUP(D6525,Saldo!$P$8:$Q$1009,2,FALSE)),"")</f>
        <v/>
      </c>
      <c r="K6525" s="76"/>
      <c r="L6525" s="74" t="str">
        <f t="shared" si="202"/>
        <v/>
      </c>
    </row>
    <row r="6526" spans="1:12" ht="18.95" customHeight="1" x14ac:dyDescent="0.25">
      <c r="A6526" s="52"/>
      <c r="C6526" s="185"/>
      <c r="D6526" s="76"/>
      <c r="E6526" s="76" t="str">
        <f>IF(D6526="","",IFERROR(VLOOKUP(D6526,Cadastro!$C$9:$D$1009,2,FALSE),"NOT FOUND"))</f>
        <v/>
      </c>
      <c r="F6526" s="76"/>
      <c r="G6526" s="94"/>
      <c r="H6526" s="97"/>
      <c r="I6526" s="77">
        <f t="shared" si="203"/>
        <v>0</v>
      </c>
      <c r="J6526" s="78" t="str">
        <f>IFERROR(IF(E6526="","",VLOOKUP(D6526,Saldo!$P$8:$Q$1009,2,FALSE)),"")</f>
        <v/>
      </c>
      <c r="K6526" s="76"/>
      <c r="L6526" s="74" t="str">
        <f t="shared" si="202"/>
        <v/>
      </c>
    </row>
    <row r="6527" spans="1:12" ht="18.95" customHeight="1" x14ac:dyDescent="0.25">
      <c r="A6527" s="52"/>
      <c r="C6527" s="185"/>
      <c r="D6527" s="76"/>
      <c r="E6527" s="76" t="str">
        <f>IF(D6527="","",IFERROR(VLOOKUP(D6527,Cadastro!$C$9:$D$1009,2,FALSE),"NOT FOUND"))</f>
        <v/>
      </c>
      <c r="F6527" s="76"/>
      <c r="G6527" s="94"/>
      <c r="H6527" s="97"/>
      <c r="I6527" s="77">
        <f t="shared" si="203"/>
        <v>0</v>
      </c>
      <c r="J6527" s="78" t="str">
        <f>IFERROR(IF(E6527="","",VLOOKUP(D6527,Saldo!$P$8:$Q$1009,2,FALSE)),"")</f>
        <v/>
      </c>
      <c r="K6527" s="76"/>
      <c r="L6527" s="74" t="str">
        <f t="shared" si="202"/>
        <v/>
      </c>
    </row>
    <row r="6528" spans="1:12" ht="18.95" customHeight="1" x14ac:dyDescent="0.25">
      <c r="A6528" s="52"/>
      <c r="C6528" s="185"/>
      <c r="D6528" s="76"/>
      <c r="E6528" s="76" t="str">
        <f>IF(D6528="","",IFERROR(VLOOKUP(D6528,Cadastro!$C$9:$D$1009,2,FALSE),"NOT FOUND"))</f>
        <v/>
      </c>
      <c r="F6528" s="76"/>
      <c r="G6528" s="94"/>
      <c r="H6528" s="97"/>
      <c r="I6528" s="77">
        <f t="shared" si="203"/>
        <v>0</v>
      </c>
      <c r="J6528" s="78" t="str">
        <f>IFERROR(IF(E6528="","",VLOOKUP(D6528,Saldo!$P$8:$Q$1009,2,FALSE)),"")</f>
        <v/>
      </c>
      <c r="K6528" s="76"/>
      <c r="L6528" s="74" t="str">
        <f t="shared" si="202"/>
        <v/>
      </c>
    </row>
    <row r="6529" spans="1:12" ht="18.95" customHeight="1" x14ac:dyDescent="0.25">
      <c r="A6529" s="52"/>
      <c r="C6529" s="185"/>
      <c r="D6529" s="76"/>
      <c r="E6529" s="76" t="str">
        <f>IF(D6529="","",IFERROR(VLOOKUP(D6529,Cadastro!$C$9:$D$1009,2,FALSE),"NOT FOUND"))</f>
        <v/>
      </c>
      <c r="F6529" s="76"/>
      <c r="G6529" s="94"/>
      <c r="H6529" s="97"/>
      <c r="I6529" s="77">
        <f t="shared" si="203"/>
        <v>0</v>
      </c>
      <c r="J6529" s="78" t="str">
        <f>IFERROR(IF(E6529="","",VLOOKUP(D6529,Saldo!$P$8:$Q$1009,2,FALSE)),"")</f>
        <v/>
      </c>
      <c r="K6529" s="76"/>
      <c r="L6529" s="74" t="str">
        <f t="shared" si="202"/>
        <v/>
      </c>
    </row>
    <row r="6530" spans="1:12" ht="18.95" customHeight="1" x14ac:dyDescent="0.25">
      <c r="A6530" s="52"/>
      <c r="C6530" s="185"/>
      <c r="D6530" s="76"/>
      <c r="E6530" s="76" t="str">
        <f>IF(D6530="","",IFERROR(VLOOKUP(D6530,Cadastro!$C$9:$D$1009,2,FALSE),"NOT FOUND"))</f>
        <v/>
      </c>
      <c r="F6530" s="76"/>
      <c r="G6530" s="94"/>
      <c r="H6530" s="97"/>
      <c r="I6530" s="77">
        <f t="shared" si="203"/>
        <v>0</v>
      </c>
      <c r="J6530" s="78" t="str">
        <f>IFERROR(IF(E6530="","",VLOOKUP(D6530,Saldo!$P$8:$Q$1009,2,FALSE)),"")</f>
        <v/>
      </c>
      <c r="K6530" s="76"/>
      <c r="L6530" s="74" t="str">
        <f t="shared" si="202"/>
        <v/>
      </c>
    </row>
    <row r="6531" spans="1:12" ht="18.95" customHeight="1" x14ac:dyDescent="0.25">
      <c r="A6531" s="52"/>
      <c r="C6531" s="185"/>
      <c r="D6531" s="76"/>
      <c r="E6531" s="76" t="str">
        <f>IF(D6531="","",IFERROR(VLOOKUP(D6531,Cadastro!$C$9:$D$1009,2,FALSE),"NOT FOUND"))</f>
        <v/>
      </c>
      <c r="F6531" s="76"/>
      <c r="G6531" s="94"/>
      <c r="H6531" s="97"/>
      <c r="I6531" s="77">
        <f t="shared" si="203"/>
        <v>0</v>
      </c>
      <c r="J6531" s="78" t="str">
        <f>IFERROR(IF(E6531="","",VLOOKUP(D6531,Saldo!$P$8:$Q$1009,2,FALSE)),"")</f>
        <v/>
      </c>
      <c r="K6531" s="76"/>
      <c r="L6531" s="74" t="str">
        <f t="shared" si="202"/>
        <v/>
      </c>
    </row>
    <row r="6532" spans="1:12" ht="18.95" customHeight="1" x14ac:dyDescent="0.25">
      <c r="A6532" s="52"/>
      <c r="C6532" s="185"/>
      <c r="D6532" s="76"/>
      <c r="E6532" s="76" t="str">
        <f>IF(D6532="","",IFERROR(VLOOKUP(D6532,Cadastro!$C$9:$D$1009,2,FALSE),"NOT FOUND"))</f>
        <v/>
      </c>
      <c r="F6532" s="76"/>
      <c r="G6532" s="94"/>
      <c r="H6532" s="97"/>
      <c r="I6532" s="77">
        <f t="shared" si="203"/>
        <v>0</v>
      </c>
      <c r="J6532" s="78" t="str">
        <f>IFERROR(IF(E6532="","",VLOOKUP(D6532,Saldo!$P$8:$Q$1009,2,FALSE)),"")</f>
        <v/>
      </c>
      <c r="K6532" s="76"/>
      <c r="L6532" s="74" t="str">
        <f t="shared" si="202"/>
        <v/>
      </c>
    </row>
    <row r="6533" spans="1:12" ht="18.95" customHeight="1" x14ac:dyDescent="0.25">
      <c r="A6533" s="52"/>
      <c r="C6533" s="185"/>
      <c r="D6533" s="76"/>
      <c r="E6533" s="76" t="str">
        <f>IF(D6533="","",IFERROR(VLOOKUP(D6533,Cadastro!$C$9:$D$1009,2,FALSE),"NOT FOUND"))</f>
        <v/>
      </c>
      <c r="F6533" s="76"/>
      <c r="G6533" s="94"/>
      <c r="H6533" s="97"/>
      <c r="I6533" s="77">
        <f t="shared" si="203"/>
        <v>0</v>
      </c>
      <c r="J6533" s="78" t="str">
        <f>IFERROR(IF(E6533="","",VLOOKUP(D6533,Saldo!$P$8:$Q$1009,2,FALSE)),"")</f>
        <v/>
      </c>
      <c r="K6533" s="76"/>
      <c r="L6533" s="74" t="str">
        <f t="shared" si="202"/>
        <v/>
      </c>
    </row>
    <row r="6534" spans="1:12" ht="18.95" customHeight="1" x14ac:dyDescent="0.25">
      <c r="A6534" s="52"/>
      <c r="C6534" s="185"/>
      <c r="D6534" s="76"/>
      <c r="E6534" s="76" t="str">
        <f>IF(D6534="","",IFERROR(VLOOKUP(D6534,Cadastro!$C$9:$D$1009,2,FALSE),"NOT FOUND"))</f>
        <v/>
      </c>
      <c r="F6534" s="76"/>
      <c r="G6534" s="94"/>
      <c r="H6534" s="97"/>
      <c r="I6534" s="77">
        <f t="shared" si="203"/>
        <v>0</v>
      </c>
      <c r="J6534" s="78" t="str">
        <f>IFERROR(IF(E6534="","",VLOOKUP(D6534,Saldo!$P$8:$Q$1009,2,FALSE)),"")</f>
        <v/>
      </c>
      <c r="K6534" s="76"/>
      <c r="L6534" s="74" t="str">
        <f t="shared" si="202"/>
        <v/>
      </c>
    </row>
    <row r="6535" spans="1:12" ht="18.95" customHeight="1" x14ac:dyDescent="0.25">
      <c r="A6535" s="52"/>
      <c r="C6535" s="185"/>
      <c r="D6535" s="76"/>
      <c r="E6535" s="76" t="str">
        <f>IF(D6535="","",IFERROR(VLOOKUP(D6535,Cadastro!$C$9:$D$1009,2,FALSE),"NOT FOUND"))</f>
        <v/>
      </c>
      <c r="F6535" s="76"/>
      <c r="G6535" s="94"/>
      <c r="H6535" s="97"/>
      <c r="I6535" s="77">
        <f t="shared" si="203"/>
        <v>0</v>
      </c>
      <c r="J6535" s="78" t="str">
        <f>IFERROR(IF(E6535="","",VLOOKUP(D6535,Saldo!$P$8:$Q$1009,2,FALSE)),"")</f>
        <v/>
      </c>
      <c r="K6535" s="76"/>
      <c r="L6535" s="74" t="str">
        <f t="shared" si="202"/>
        <v/>
      </c>
    </row>
    <row r="6536" spans="1:12" ht="18.95" customHeight="1" x14ac:dyDescent="0.25">
      <c r="A6536" s="52"/>
      <c r="C6536" s="185"/>
      <c r="D6536" s="76"/>
      <c r="E6536" s="76" t="str">
        <f>IF(D6536="","",IFERROR(VLOOKUP(D6536,Cadastro!$C$9:$D$1009,2,FALSE),"NOT FOUND"))</f>
        <v/>
      </c>
      <c r="F6536" s="76"/>
      <c r="G6536" s="94"/>
      <c r="H6536" s="97"/>
      <c r="I6536" s="77">
        <f t="shared" si="203"/>
        <v>0</v>
      </c>
      <c r="J6536" s="78" t="str">
        <f>IFERROR(IF(E6536="","",VLOOKUP(D6536,Saldo!$P$8:$Q$1009,2,FALSE)),"")</f>
        <v/>
      </c>
      <c r="K6536" s="76"/>
      <c r="L6536" s="74" t="str">
        <f t="shared" si="202"/>
        <v/>
      </c>
    </row>
    <row r="6537" spans="1:12" ht="18.95" customHeight="1" x14ac:dyDescent="0.25">
      <c r="A6537" s="52"/>
      <c r="C6537" s="185"/>
      <c r="D6537" s="76"/>
      <c r="E6537" s="76" t="str">
        <f>IF(D6537="","",IFERROR(VLOOKUP(D6537,Cadastro!$C$9:$D$1009,2,FALSE),"NOT FOUND"))</f>
        <v/>
      </c>
      <c r="F6537" s="76"/>
      <c r="G6537" s="94"/>
      <c r="H6537" s="97"/>
      <c r="I6537" s="77">
        <f t="shared" si="203"/>
        <v>0</v>
      </c>
      <c r="J6537" s="78" t="str">
        <f>IFERROR(IF(E6537="","",VLOOKUP(D6537,Saldo!$P$8:$Q$1009,2,FALSE)),"")</f>
        <v/>
      </c>
      <c r="K6537" s="76"/>
      <c r="L6537" s="74" t="str">
        <f t="shared" ref="L6537:L6600" si="204">IF(C6537="","",MONTH(C6537))</f>
        <v/>
      </c>
    </row>
    <row r="6538" spans="1:12" ht="18.95" customHeight="1" x14ac:dyDescent="0.25">
      <c r="A6538" s="52"/>
      <c r="C6538" s="185"/>
      <c r="D6538" s="76"/>
      <c r="E6538" s="76" t="str">
        <f>IF(D6538="","",IFERROR(VLOOKUP(D6538,Cadastro!$C$9:$D$1009,2,FALSE),"NOT FOUND"))</f>
        <v/>
      </c>
      <c r="F6538" s="76"/>
      <c r="G6538" s="94"/>
      <c r="H6538" s="97"/>
      <c r="I6538" s="77">
        <f t="shared" ref="I6538:I6601" si="205">IFERROR(G6538*H6538,"Check if QTY and Value are both valid")</f>
        <v>0</v>
      </c>
      <c r="J6538" s="78" t="str">
        <f>IFERROR(IF(E6538="","",VLOOKUP(D6538,Saldo!$P$8:$Q$1009,2,FALSE)),"")</f>
        <v/>
      </c>
      <c r="K6538" s="76"/>
      <c r="L6538" s="74" t="str">
        <f t="shared" si="204"/>
        <v/>
      </c>
    </row>
    <row r="6539" spans="1:12" ht="18.95" customHeight="1" x14ac:dyDescent="0.25">
      <c r="A6539" s="52"/>
      <c r="C6539" s="185"/>
      <c r="D6539" s="76"/>
      <c r="E6539" s="76" t="str">
        <f>IF(D6539="","",IFERROR(VLOOKUP(D6539,Cadastro!$C$9:$D$1009,2,FALSE),"NOT FOUND"))</f>
        <v/>
      </c>
      <c r="F6539" s="76"/>
      <c r="G6539" s="94"/>
      <c r="H6539" s="97"/>
      <c r="I6539" s="77">
        <f t="shared" si="205"/>
        <v>0</v>
      </c>
      <c r="J6539" s="78" t="str">
        <f>IFERROR(IF(E6539="","",VLOOKUP(D6539,Saldo!$P$8:$Q$1009,2,FALSE)),"")</f>
        <v/>
      </c>
      <c r="K6539" s="76"/>
      <c r="L6539" s="74" t="str">
        <f t="shared" si="204"/>
        <v/>
      </c>
    </row>
    <row r="6540" spans="1:12" ht="18.95" customHeight="1" x14ac:dyDescent="0.25">
      <c r="A6540" s="52"/>
      <c r="C6540" s="185"/>
      <c r="D6540" s="76"/>
      <c r="E6540" s="76" t="str">
        <f>IF(D6540="","",IFERROR(VLOOKUP(D6540,Cadastro!$C$9:$D$1009,2,FALSE),"NOT FOUND"))</f>
        <v/>
      </c>
      <c r="F6540" s="76"/>
      <c r="G6540" s="94"/>
      <c r="H6540" s="97"/>
      <c r="I6540" s="77">
        <f t="shared" si="205"/>
        <v>0</v>
      </c>
      <c r="J6540" s="78" t="str">
        <f>IFERROR(IF(E6540="","",VLOOKUP(D6540,Saldo!$P$8:$Q$1009,2,FALSE)),"")</f>
        <v/>
      </c>
      <c r="K6540" s="76"/>
      <c r="L6540" s="74" t="str">
        <f t="shared" si="204"/>
        <v/>
      </c>
    </row>
    <row r="6541" spans="1:12" ht="18.95" customHeight="1" x14ac:dyDescent="0.25">
      <c r="A6541" s="52"/>
      <c r="C6541" s="185"/>
      <c r="D6541" s="76"/>
      <c r="E6541" s="76" t="str">
        <f>IF(D6541="","",IFERROR(VLOOKUP(D6541,Cadastro!$C$9:$D$1009,2,FALSE),"NOT FOUND"))</f>
        <v/>
      </c>
      <c r="F6541" s="76"/>
      <c r="G6541" s="94"/>
      <c r="H6541" s="97"/>
      <c r="I6541" s="77">
        <f t="shared" si="205"/>
        <v>0</v>
      </c>
      <c r="J6541" s="78" t="str">
        <f>IFERROR(IF(E6541="","",VLOOKUP(D6541,Saldo!$P$8:$Q$1009,2,FALSE)),"")</f>
        <v/>
      </c>
      <c r="K6541" s="76"/>
      <c r="L6541" s="74" t="str">
        <f t="shared" si="204"/>
        <v/>
      </c>
    </row>
    <row r="6542" spans="1:12" ht="18.95" customHeight="1" x14ac:dyDescent="0.25">
      <c r="A6542" s="52"/>
      <c r="C6542" s="185"/>
      <c r="D6542" s="76"/>
      <c r="E6542" s="76" t="str">
        <f>IF(D6542="","",IFERROR(VLOOKUP(D6542,Cadastro!$C$9:$D$1009,2,FALSE),"NOT FOUND"))</f>
        <v/>
      </c>
      <c r="F6542" s="76"/>
      <c r="G6542" s="94"/>
      <c r="H6542" s="97"/>
      <c r="I6542" s="77">
        <f t="shared" si="205"/>
        <v>0</v>
      </c>
      <c r="J6542" s="78" t="str">
        <f>IFERROR(IF(E6542="","",VLOOKUP(D6542,Saldo!$P$8:$Q$1009,2,FALSE)),"")</f>
        <v/>
      </c>
      <c r="K6542" s="76"/>
      <c r="L6542" s="74" t="str">
        <f t="shared" si="204"/>
        <v/>
      </c>
    </row>
    <row r="6543" spans="1:12" ht="18.95" customHeight="1" x14ac:dyDescent="0.25">
      <c r="A6543" s="52"/>
      <c r="C6543" s="185"/>
      <c r="D6543" s="76"/>
      <c r="E6543" s="76" t="str">
        <f>IF(D6543="","",IFERROR(VLOOKUP(D6543,Cadastro!$C$9:$D$1009,2,FALSE),"NOT FOUND"))</f>
        <v/>
      </c>
      <c r="F6543" s="76"/>
      <c r="G6543" s="94"/>
      <c r="H6543" s="97"/>
      <c r="I6543" s="77">
        <f t="shared" si="205"/>
        <v>0</v>
      </c>
      <c r="J6543" s="78" t="str">
        <f>IFERROR(IF(E6543="","",VLOOKUP(D6543,Saldo!$P$8:$Q$1009,2,FALSE)),"")</f>
        <v/>
      </c>
      <c r="K6543" s="76"/>
      <c r="L6543" s="74" t="str">
        <f t="shared" si="204"/>
        <v/>
      </c>
    </row>
    <row r="6544" spans="1:12" ht="18.95" customHeight="1" x14ac:dyDescent="0.25">
      <c r="A6544" s="52"/>
      <c r="C6544" s="185"/>
      <c r="D6544" s="76"/>
      <c r="E6544" s="76" t="str">
        <f>IF(D6544="","",IFERROR(VLOOKUP(D6544,Cadastro!$C$9:$D$1009,2,FALSE),"NOT FOUND"))</f>
        <v/>
      </c>
      <c r="F6544" s="76"/>
      <c r="G6544" s="94"/>
      <c r="H6544" s="97"/>
      <c r="I6544" s="77">
        <f t="shared" si="205"/>
        <v>0</v>
      </c>
      <c r="J6544" s="78" t="str">
        <f>IFERROR(IF(E6544="","",VLOOKUP(D6544,Saldo!$P$8:$Q$1009,2,FALSE)),"")</f>
        <v/>
      </c>
      <c r="K6544" s="76"/>
      <c r="L6544" s="74" t="str">
        <f t="shared" si="204"/>
        <v/>
      </c>
    </row>
    <row r="6545" spans="1:12" ht="18.95" customHeight="1" x14ac:dyDescent="0.25">
      <c r="A6545" s="52"/>
      <c r="C6545" s="185"/>
      <c r="D6545" s="76"/>
      <c r="E6545" s="76" t="str">
        <f>IF(D6545="","",IFERROR(VLOOKUP(D6545,Cadastro!$C$9:$D$1009,2,FALSE),"NOT FOUND"))</f>
        <v/>
      </c>
      <c r="F6545" s="76"/>
      <c r="G6545" s="94"/>
      <c r="H6545" s="97"/>
      <c r="I6545" s="77">
        <f t="shared" si="205"/>
        <v>0</v>
      </c>
      <c r="J6545" s="78" t="str">
        <f>IFERROR(IF(E6545="","",VLOOKUP(D6545,Saldo!$P$8:$Q$1009,2,FALSE)),"")</f>
        <v/>
      </c>
      <c r="K6545" s="76"/>
      <c r="L6545" s="74" t="str">
        <f t="shared" si="204"/>
        <v/>
      </c>
    </row>
    <row r="6546" spans="1:12" ht="18.95" customHeight="1" x14ac:dyDescent="0.25">
      <c r="A6546" s="52"/>
      <c r="C6546" s="185"/>
      <c r="D6546" s="76"/>
      <c r="E6546" s="76" t="str">
        <f>IF(D6546="","",IFERROR(VLOOKUP(D6546,Cadastro!$C$9:$D$1009,2,FALSE),"NOT FOUND"))</f>
        <v/>
      </c>
      <c r="F6546" s="76"/>
      <c r="G6546" s="94"/>
      <c r="H6546" s="97"/>
      <c r="I6546" s="77">
        <f t="shared" si="205"/>
        <v>0</v>
      </c>
      <c r="J6546" s="78" t="str">
        <f>IFERROR(IF(E6546="","",VLOOKUP(D6546,Saldo!$P$8:$Q$1009,2,FALSE)),"")</f>
        <v/>
      </c>
      <c r="K6546" s="76"/>
      <c r="L6546" s="74" t="str">
        <f t="shared" si="204"/>
        <v/>
      </c>
    </row>
    <row r="6547" spans="1:12" ht="18.95" customHeight="1" x14ac:dyDescent="0.25">
      <c r="A6547" s="52"/>
      <c r="C6547" s="185"/>
      <c r="D6547" s="76"/>
      <c r="E6547" s="76" t="str">
        <f>IF(D6547="","",IFERROR(VLOOKUP(D6547,Cadastro!$C$9:$D$1009,2,FALSE),"NOT FOUND"))</f>
        <v/>
      </c>
      <c r="F6547" s="76"/>
      <c r="G6547" s="94"/>
      <c r="H6547" s="97"/>
      <c r="I6547" s="77">
        <f t="shared" si="205"/>
        <v>0</v>
      </c>
      <c r="J6547" s="78" t="str">
        <f>IFERROR(IF(E6547="","",VLOOKUP(D6547,Saldo!$P$8:$Q$1009,2,FALSE)),"")</f>
        <v/>
      </c>
      <c r="K6547" s="76"/>
      <c r="L6547" s="74" t="str">
        <f t="shared" si="204"/>
        <v/>
      </c>
    </row>
    <row r="6548" spans="1:12" ht="18.95" customHeight="1" x14ac:dyDescent="0.25">
      <c r="A6548" s="52"/>
      <c r="C6548" s="185"/>
      <c r="D6548" s="76"/>
      <c r="E6548" s="76" t="str">
        <f>IF(D6548="","",IFERROR(VLOOKUP(D6548,Cadastro!$C$9:$D$1009,2,FALSE),"NOT FOUND"))</f>
        <v/>
      </c>
      <c r="F6548" s="76"/>
      <c r="G6548" s="94"/>
      <c r="H6548" s="97"/>
      <c r="I6548" s="77">
        <f t="shared" si="205"/>
        <v>0</v>
      </c>
      <c r="J6548" s="78" t="str">
        <f>IFERROR(IF(E6548="","",VLOOKUP(D6548,Saldo!$P$8:$Q$1009,2,FALSE)),"")</f>
        <v/>
      </c>
      <c r="K6548" s="76"/>
      <c r="L6548" s="74" t="str">
        <f t="shared" si="204"/>
        <v/>
      </c>
    </row>
    <row r="6549" spans="1:12" ht="18.95" customHeight="1" x14ac:dyDescent="0.25">
      <c r="A6549" s="52"/>
      <c r="C6549" s="185"/>
      <c r="D6549" s="76"/>
      <c r="E6549" s="76" t="str">
        <f>IF(D6549="","",IFERROR(VLOOKUP(D6549,Cadastro!$C$9:$D$1009,2,FALSE),"NOT FOUND"))</f>
        <v/>
      </c>
      <c r="F6549" s="76"/>
      <c r="G6549" s="94"/>
      <c r="H6549" s="97"/>
      <c r="I6549" s="77">
        <f t="shared" si="205"/>
        <v>0</v>
      </c>
      <c r="J6549" s="78" t="str">
        <f>IFERROR(IF(E6549="","",VLOOKUP(D6549,Saldo!$P$8:$Q$1009,2,FALSE)),"")</f>
        <v/>
      </c>
      <c r="K6549" s="76"/>
      <c r="L6549" s="74" t="str">
        <f t="shared" si="204"/>
        <v/>
      </c>
    </row>
    <row r="6550" spans="1:12" ht="18.95" customHeight="1" x14ac:dyDescent="0.25">
      <c r="A6550" s="52"/>
      <c r="C6550" s="185"/>
      <c r="D6550" s="76"/>
      <c r="E6550" s="76" t="str">
        <f>IF(D6550="","",IFERROR(VLOOKUP(D6550,Cadastro!$C$9:$D$1009,2,FALSE),"NOT FOUND"))</f>
        <v/>
      </c>
      <c r="F6550" s="76"/>
      <c r="G6550" s="94"/>
      <c r="H6550" s="97"/>
      <c r="I6550" s="77">
        <f t="shared" si="205"/>
        <v>0</v>
      </c>
      <c r="J6550" s="78" t="str">
        <f>IFERROR(IF(E6550="","",VLOOKUP(D6550,Saldo!$P$8:$Q$1009,2,FALSE)),"")</f>
        <v/>
      </c>
      <c r="K6550" s="76"/>
      <c r="L6550" s="74" t="str">
        <f t="shared" si="204"/>
        <v/>
      </c>
    </row>
    <row r="6551" spans="1:12" ht="18.95" customHeight="1" x14ac:dyDescent="0.25">
      <c r="A6551" s="52"/>
      <c r="C6551" s="185"/>
      <c r="D6551" s="76"/>
      <c r="E6551" s="76" t="str">
        <f>IF(D6551="","",IFERROR(VLOOKUP(D6551,Cadastro!$C$9:$D$1009,2,FALSE),"NOT FOUND"))</f>
        <v/>
      </c>
      <c r="F6551" s="76"/>
      <c r="G6551" s="94"/>
      <c r="H6551" s="97"/>
      <c r="I6551" s="77">
        <f t="shared" si="205"/>
        <v>0</v>
      </c>
      <c r="J6551" s="78" t="str">
        <f>IFERROR(IF(E6551="","",VLOOKUP(D6551,Saldo!$P$8:$Q$1009,2,FALSE)),"")</f>
        <v/>
      </c>
      <c r="K6551" s="76"/>
      <c r="L6551" s="74" t="str">
        <f t="shared" si="204"/>
        <v/>
      </c>
    </row>
    <row r="6552" spans="1:12" ht="18.95" customHeight="1" x14ac:dyDescent="0.25">
      <c r="A6552" s="52"/>
      <c r="C6552" s="185"/>
      <c r="D6552" s="76"/>
      <c r="E6552" s="76" t="str">
        <f>IF(D6552="","",IFERROR(VLOOKUP(D6552,Cadastro!$C$9:$D$1009,2,FALSE),"NOT FOUND"))</f>
        <v/>
      </c>
      <c r="F6552" s="76"/>
      <c r="G6552" s="94"/>
      <c r="H6552" s="97"/>
      <c r="I6552" s="77">
        <f t="shared" si="205"/>
        <v>0</v>
      </c>
      <c r="J6552" s="78" t="str">
        <f>IFERROR(IF(E6552="","",VLOOKUP(D6552,Saldo!$P$8:$Q$1009,2,FALSE)),"")</f>
        <v/>
      </c>
      <c r="K6552" s="76"/>
      <c r="L6552" s="74" t="str">
        <f t="shared" si="204"/>
        <v/>
      </c>
    </row>
    <row r="6553" spans="1:12" ht="18.95" customHeight="1" x14ac:dyDescent="0.25">
      <c r="A6553" s="52"/>
      <c r="C6553" s="185"/>
      <c r="D6553" s="76"/>
      <c r="E6553" s="76" t="str">
        <f>IF(D6553="","",IFERROR(VLOOKUP(D6553,Cadastro!$C$9:$D$1009,2,FALSE),"NOT FOUND"))</f>
        <v/>
      </c>
      <c r="F6553" s="76"/>
      <c r="G6553" s="94"/>
      <c r="H6553" s="97"/>
      <c r="I6553" s="77">
        <f t="shared" si="205"/>
        <v>0</v>
      </c>
      <c r="J6553" s="78" t="str">
        <f>IFERROR(IF(E6553="","",VLOOKUP(D6553,Saldo!$P$8:$Q$1009,2,FALSE)),"")</f>
        <v/>
      </c>
      <c r="K6553" s="76"/>
      <c r="L6553" s="74" t="str">
        <f t="shared" si="204"/>
        <v/>
      </c>
    </row>
    <row r="6554" spans="1:12" ht="18.95" customHeight="1" x14ac:dyDescent="0.25">
      <c r="A6554" s="52"/>
      <c r="C6554" s="185"/>
      <c r="D6554" s="76"/>
      <c r="E6554" s="76" t="str">
        <f>IF(D6554="","",IFERROR(VLOOKUP(D6554,Cadastro!$C$9:$D$1009,2,FALSE),"NOT FOUND"))</f>
        <v/>
      </c>
      <c r="F6554" s="76"/>
      <c r="G6554" s="94"/>
      <c r="H6554" s="97"/>
      <c r="I6554" s="77">
        <f t="shared" si="205"/>
        <v>0</v>
      </c>
      <c r="J6554" s="78" t="str">
        <f>IFERROR(IF(E6554="","",VLOOKUP(D6554,Saldo!$P$8:$Q$1009,2,FALSE)),"")</f>
        <v/>
      </c>
      <c r="K6554" s="76"/>
      <c r="L6554" s="74" t="str">
        <f t="shared" si="204"/>
        <v/>
      </c>
    </row>
    <row r="6555" spans="1:12" ht="18.95" customHeight="1" x14ac:dyDescent="0.25">
      <c r="A6555" s="52"/>
      <c r="C6555" s="185"/>
      <c r="D6555" s="76"/>
      <c r="E6555" s="76" t="str">
        <f>IF(D6555="","",IFERROR(VLOOKUP(D6555,Cadastro!$C$9:$D$1009,2,FALSE),"NOT FOUND"))</f>
        <v/>
      </c>
      <c r="F6555" s="76"/>
      <c r="G6555" s="94"/>
      <c r="H6555" s="97"/>
      <c r="I6555" s="77">
        <f t="shared" si="205"/>
        <v>0</v>
      </c>
      <c r="J6555" s="78" t="str">
        <f>IFERROR(IF(E6555="","",VLOOKUP(D6555,Saldo!$P$8:$Q$1009,2,FALSE)),"")</f>
        <v/>
      </c>
      <c r="K6555" s="76"/>
      <c r="L6555" s="74" t="str">
        <f t="shared" si="204"/>
        <v/>
      </c>
    </row>
    <row r="6556" spans="1:12" ht="18.95" customHeight="1" x14ac:dyDescent="0.25">
      <c r="A6556" s="52"/>
      <c r="C6556" s="185"/>
      <c r="D6556" s="76"/>
      <c r="E6556" s="76" t="str">
        <f>IF(D6556="","",IFERROR(VLOOKUP(D6556,Cadastro!$C$9:$D$1009,2,FALSE),"NOT FOUND"))</f>
        <v/>
      </c>
      <c r="F6556" s="76"/>
      <c r="G6556" s="94"/>
      <c r="H6556" s="97"/>
      <c r="I6556" s="77">
        <f t="shared" si="205"/>
        <v>0</v>
      </c>
      <c r="J6556" s="78" t="str">
        <f>IFERROR(IF(E6556="","",VLOOKUP(D6556,Saldo!$P$8:$Q$1009,2,FALSE)),"")</f>
        <v/>
      </c>
      <c r="K6556" s="76"/>
      <c r="L6556" s="74" t="str">
        <f t="shared" si="204"/>
        <v/>
      </c>
    </row>
    <row r="6557" spans="1:12" ht="18.95" customHeight="1" x14ac:dyDescent="0.25">
      <c r="A6557" s="52"/>
      <c r="C6557" s="185"/>
      <c r="D6557" s="76"/>
      <c r="E6557" s="76" t="str">
        <f>IF(D6557="","",IFERROR(VLOOKUP(D6557,Cadastro!$C$9:$D$1009,2,FALSE),"NOT FOUND"))</f>
        <v/>
      </c>
      <c r="F6557" s="76"/>
      <c r="G6557" s="94"/>
      <c r="H6557" s="97"/>
      <c r="I6557" s="77">
        <f t="shared" si="205"/>
        <v>0</v>
      </c>
      <c r="J6557" s="78" t="str">
        <f>IFERROR(IF(E6557="","",VLOOKUP(D6557,Saldo!$P$8:$Q$1009,2,FALSE)),"")</f>
        <v/>
      </c>
      <c r="K6557" s="76"/>
      <c r="L6557" s="74" t="str">
        <f t="shared" si="204"/>
        <v/>
      </c>
    </row>
    <row r="6558" spans="1:12" ht="18.95" customHeight="1" x14ac:dyDescent="0.25">
      <c r="A6558" s="52"/>
      <c r="C6558" s="185"/>
      <c r="D6558" s="76"/>
      <c r="E6558" s="76" t="str">
        <f>IF(D6558="","",IFERROR(VLOOKUP(D6558,Cadastro!$C$9:$D$1009,2,FALSE),"NOT FOUND"))</f>
        <v/>
      </c>
      <c r="F6558" s="76"/>
      <c r="G6558" s="94"/>
      <c r="H6558" s="97"/>
      <c r="I6558" s="77">
        <f t="shared" si="205"/>
        <v>0</v>
      </c>
      <c r="J6558" s="78" t="str">
        <f>IFERROR(IF(E6558="","",VLOOKUP(D6558,Saldo!$P$8:$Q$1009,2,FALSE)),"")</f>
        <v/>
      </c>
      <c r="K6558" s="76"/>
      <c r="L6558" s="74" t="str">
        <f t="shared" si="204"/>
        <v/>
      </c>
    </row>
    <row r="6559" spans="1:12" ht="18.95" customHeight="1" x14ac:dyDescent="0.25">
      <c r="A6559" s="52"/>
      <c r="C6559" s="185"/>
      <c r="D6559" s="76"/>
      <c r="E6559" s="76" t="str">
        <f>IF(D6559="","",IFERROR(VLOOKUP(D6559,Cadastro!$C$9:$D$1009,2,FALSE),"NOT FOUND"))</f>
        <v/>
      </c>
      <c r="F6559" s="76"/>
      <c r="G6559" s="94"/>
      <c r="H6559" s="97"/>
      <c r="I6559" s="77">
        <f t="shared" si="205"/>
        <v>0</v>
      </c>
      <c r="J6559" s="78" t="str">
        <f>IFERROR(IF(E6559="","",VLOOKUP(D6559,Saldo!$P$8:$Q$1009,2,FALSE)),"")</f>
        <v/>
      </c>
      <c r="K6559" s="76"/>
      <c r="L6559" s="74" t="str">
        <f t="shared" si="204"/>
        <v/>
      </c>
    </row>
    <row r="6560" spans="1:12" ht="18.95" customHeight="1" x14ac:dyDescent="0.25">
      <c r="A6560" s="52"/>
      <c r="C6560" s="185"/>
      <c r="D6560" s="76"/>
      <c r="E6560" s="76" t="str">
        <f>IF(D6560="","",IFERROR(VLOOKUP(D6560,Cadastro!$C$9:$D$1009,2,FALSE),"NOT FOUND"))</f>
        <v/>
      </c>
      <c r="F6560" s="76"/>
      <c r="G6560" s="94"/>
      <c r="H6560" s="97"/>
      <c r="I6560" s="77">
        <f t="shared" si="205"/>
        <v>0</v>
      </c>
      <c r="J6560" s="78" t="str">
        <f>IFERROR(IF(E6560="","",VLOOKUP(D6560,Saldo!$P$8:$Q$1009,2,FALSE)),"")</f>
        <v/>
      </c>
      <c r="K6560" s="76"/>
      <c r="L6560" s="74" t="str">
        <f t="shared" si="204"/>
        <v/>
      </c>
    </row>
    <row r="6561" spans="1:12" ht="18.95" customHeight="1" x14ac:dyDescent="0.25">
      <c r="A6561" s="52"/>
      <c r="C6561" s="185"/>
      <c r="D6561" s="76"/>
      <c r="E6561" s="76" t="str">
        <f>IF(D6561="","",IFERROR(VLOOKUP(D6561,Cadastro!$C$9:$D$1009,2,FALSE),"NOT FOUND"))</f>
        <v/>
      </c>
      <c r="F6561" s="76"/>
      <c r="G6561" s="94"/>
      <c r="H6561" s="97"/>
      <c r="I6561" s="77">
        <f t="shared" si="205"/>
        <v>0</v>
      </c>
      <c r="J6561" s="78" t="str">
        <f>IFERROR(IF(E6561="","",VLOOKUP(D6561,Saldo!$P$8:$Q$1009,2,FALSE)),"")</f>
        <v/>
      </c>
      <c r="K6561" s="76"/>
      <c r="L6561" s="74" t="str">
        <f t="shared" si="204"/>
        <v/>
      </c>
    </row>
    <row r="6562" spans="1:12" ht="18.95" customHeight="1" x14ac:dyDescent="0.25">
      <c r="A6562" s="52"/>
      <c r="C6562" s="185"/>
      <c r="D6562" s="76"/>
      <c r="E6562" s="76" t="str">
        <f>IF(D6562="","",IFERROR(VLOOKUP(D6562,Cadastro!$C$9:$D$1009,2,FALSE),"NOT FOUND"))</f>
        <v/>
      </c>
      <c r="F6562" s="76"/>
      <c r="G6562" s="94"/>
      <c r="H6562" s="97"/>
      <c r="I6562" s="77">
        <f t="shared" si="205"/>
        <v>0</v>
      </c>
      <c r="J6562" s="78" t="str">
        <f>IFERROR(IF(E6562="","",VLOOKUP(D6562,Saldo!$P$8:$Q$1009,2,FALSE)),"")</f>
        <v/>
      </c>
      <c r="K6562" s="76"/>
      <c r="L6562" s="74" t="str">
        <f t="shared" si="204"/>
        <v/>
      </c>
    </row>
    <row r="6563" spans="1:12" ht="18.95" customHeight="1" x14ac:dyDescent="0.25">
      <c r="A6563" s="52"/>
      <c r="C6563" s="185"/>
      <c r="D6563" s="76"/>
      <c r="E6563" s="76" t="str">
        <f>IF(D6563="","",IFERROR(VLOOKUP(D6563,Cadastro!$C$9:$D$1009,2,FALSE),"NOT FOUND"))</f>
        <v/>
      </c>
      <c r="F6563" s="76"/>
      <c r="G6563" s="94"/>
      <c r="H6563" s="97"/>
      <c r="I6563" s="77">
        <f t="shared" si="205"/>
        <v>0</v>
      </c>
      <c r="J6563" s="78" t="str">
        <f>IFERROR(IF(E6563="","",VLOOKUP(D6563,Saldo!$P$8:$Q$1009,2,FALSE)),"")</f>
        <v/>
      </c>
      <c r="K6563" s="76"/>
      <c r="L6563" s="74" t="str">
        <f t="shared" si="204"/>
        <v/>
      </c>
    </row>
    <row r="6564" spans="1:12" ht="18.95" customHeight="1" x14ac:dyDescent="0.25">
      <c r="A6564" s="52"/>
      <c r="C6564" s="185"/>
      <c r="D6564" s="76"/>
      <c r="E6564" s="76" t="str">
        <f>IF(D6564="","",IFERROR(VLOOKUP(D6564,Cadastro!$C$9:$D$1009,2,FALSE),"NOT FOUND"))</f>
        <v/>
      </c>
      <c r="F6564" s="76"/>
      <c r="G6564" s="94"/>
      <c r="H6564" s="97"/>
      <c r="I6564" s="77">
        <f t="shared" si="205"/>
        <v>0</v>
      </c>
      <c r="J6564" s="78" t="str">
        <f>IFERROR(IF(E6564="","",VLOOKUP(D6564,Saldo!$P$8:$Q$1009,2,FALSE)),"")</f>
        <v/>
      </c>
      <c r="K6564" s="76"/>
      <c r="L6564" s="74" t="str">
        <f t="shared" si="204"/>
        <v/>
      </c>
    </row>
    <row r="6565" spans="1:12" ht="18.95" customHeight="1" x14ac:dyDescent="0.25">
      <c r="A6565" s="52"/>
      <c r="C6565" s="185"/>
      <c r="D6565" s="76"/>
      <c r="E6565" s="76" t="str">
        <f>IF(D6565="","",IFERROR(VLOOKUP(D6565,Cadastro!$C$9:$D$1009,2,FALSE),"NOT FOUND"))</f>
        <v/>
      </c>
      <c r="F6565" s="76"/>
      <c r="G6565" s="94"/>
      <c r="H6565" s="97"/>
      <c r="I6565" s="77">
        <f t="shared" si="205"/>
        <v>0</v>
      </c>
      <c r="J6565" s="78" t="str">
        <f>IFERROR(IF(E6565="","",VLOOKUP(D6565,Saldo!$P$8:$Q$1009,2,FALSE)),"")</f>
        <v/>
      </c>
      <c r="K6565" s="76"/>
      <c r="L6565" s="74" t="str">
        <f t="shared" si="204"/>
        <v/>
      </c>
    </row>
    <row r="6566" spans="1:12" ht="18.95" customHeight="1" x14ac:dyDescent="0.25">
      <c r="A6566" s="52"/>
      <c r="C6566" s="185"/>
      <c r="D6566" s="76"/>
      <c r="E6566" s="76" t="str">
        <f>IF(D6566="","",IFERROR(VLOOKUP(D6566,Cadastro!$C$9:$D$1009,2,FALSE),"NOT FOUND"))</f>
        <v/>
      </c>
      <c r="F6566" s="76"/>
      <c r="G6566" s="94"/>
      <c r="H6566" s="97"/>
      <c r="I6566" s="77">
        <f t="shared" si="205"/>
        <v>0</v>
      </c>
      <c r="J6566" s="78" t="str">
        <f>IFERROR(IF(E6566="","",VLOOKUP(D6566,Saldo!$P$8:$Q$1009,2,FALSE)),"")</f>
        <v/>
      </c>
      <c r="K6566" s="76"/>
      <c r="L6566" s="74" t="str">
        <f t="shared" si="204"/>
        <v/>
      </c>
    </row>
    <row r="6567" spans="1:12" ht="18.95" customHeight="1" x14ac:dyDescent="0.25">
      <c r="A6567" s="52"/>
      <c r="C6567" s="185"/>
      <c r="D6567" s="76"/>
      <c r="E6567" s="76" t="str">
        <f>IF(D6567="","",IFERROR(VLOOKUP(D6567,Cadastro!$C$9:$D$1009,2,FALSE),"NOT FOUND"))</f>
        <v/>
      </c>
      <c r="F6567" s="76"/>
      <c r="G6567" s="94"/>
      <c r="H6567" s="97"/>
      <c r="I6567" s="77">
        <f t="shared" si="205"/>
        <v>0</v>
      </c>
      <c r="J6567" s="78" t="str">
        <f>IFERROR(IF(E6567="","",VLOOKUP(D6567,Saldo!$P$8:$Q$1009,2,FALSE)),"")</f>
        <v/>
      </c>
      <c r="K6567" s="76"/>
      <c r="L6567" s="74" t="str">
        <f t="shared" si="204"/>
        <v/>
      </c>
    </row>
    <row r="6568" spans="1:12" ht="18.95" customHeight="1" x14ac:dyDescent="0.25">
      <c r="A6568" s="52"/>
      <c r="C6568" s="185"/>
      <c r="D6568" s="76"/>
      <c r="E6568" s="76" t="str">
        <f>IF(D6568="","",IFERROR(VLOOKUP(D6568,Cadastro!$C$9:$D$1009,2,FALSE),"NOT FOUND"))</f>
        <v/>
      </c>
      <c r="F6568" s="76"/>
      <c r="G6568" s="94"/>
      <c r="H6568" s="97"/>
      <c r="I6568" s="77">
        <f t="shared" si="205"/>
        <v>0</v>
      </c>
      <c r="J6568" s="78" t="str">
        <f>IFERROR(IF(E6568="","",VLOOKUP(D6568,Saldo!$P$8:$Q$1009,2,FALSE)),"")</f>
        <v/>
      </c>
      <c r="K6568" s="76"/>
      <c r="L6568" s="74" t="str">
        <f t="shared" si="204"/>
        <v/>
      </c>
    </row>
    <row r="6569" spans="1:12" ht="18.95" customHeight="1" x14ac:dyDescent="0.25">
      <c r="A6569" s="52"/>
      <c r="C6569" s="185"/>
      <c r="D6569" s="76"/>
      <c r="E6569" s="76" t="str">
        <f>IF(D6569="","",IFERROR(VLOOKUP(D6569,Cadastro!$C$9:$D$1009,2,FALSE),"NOT FOUND"))</f>
        <v/>
      </c>
      <c r="F6569" s="76"/>
      <c r="G6569" s="94"/>
      <c r="H6569" s="97"/>
      <c r="I6569" s="77">
        <f t="shared" si="205"/>
        <v>0</v>
      </c>
      <c r="J6569" s="78" t="str">
        <f>IFERROR(IF(E6569="","",VLOOKUP(D6569,Saldo!$P$8:$Q$1009,2,FALSE)),"")</f>
        <v/>
      </c>
      <c r="K6569" s="76"/>
      <c r="L6569" s="74" t="str">
        <f t="shared" si="204"/>
        <v/>
      </c>
    </row>
    <row r="6570" spans="1:12" ht="18.95" customHeight="1" x14ac:dyDescent="0.25">
      <c r="A6570" s="52"/>
      <c r="C6570" s="185"/>
      <c r="D6570" s="76"/>
      <c r="E6570" s="76" t="str">
        <f>IF(D6570="","",IFERROR(VLOOKUP(D6570,Cadastro!$C$9:$D$1009,2,FALSE),"NOT FOUND"))</f>
        <v/>
      </c>
      <c r="F6570" s="76"/>
      <c r="G6570" s="94"/>
      <c r="H6570" s="97"/>
      <c r="I6570" s="77">
        <f t="shared" si="205"/>
        <v>0</v>
      </c>
      <c r="J6570" s="78" t="str">
        <f>IFERROR(IF(E6570="","",VLOOKUP(D6570,Saldo!$P$8:$Q$1009,2,FALSE)),"")</f>
        <v/>
      </c>
      <c r="K6570" s="76"/>
      <c r="L6570" s="74" t="str">
        <f t="shared" si="204"/>
        <v/>
      </c>
    </row>
    <row r="6571" spans="1:12" ht="18.95" customHeight="1" x14ac:dyDescent="0.25">
      <c r="A6571" s="52"/>
      <c r="C6571" s="185"/>
      <c r="D6571" s="76"/>
      <c r="E6571" s="76" t="str">
        <f>IF(D6571="","",IFERROR(VLOOKUP(D6571,Cadastro!$C$9:$D$1009,2,FALSE),"NOT FOUND"))</f>
        <v/>
      </c>
      <c r="F6571" s="76"/>
      <c r="G6571" s="94"/>
      <c r="H6571" s="97"/>
      <c r="I6571" s="77">
        <f t="shared" si="205"/>
        <v>0</v>
      </c>
      <c r="J6571" s="78" t="str">
        <f>IFERROR(IF(E6571="","",VLOOKUP(D6571,Saldo!$P$8:$Q$1009,2,FALSE)),"")</f>
        <v/>
      </c>
      <c r="K6571" s="76"/>
      <c r="L6571" s="74" t="str">
        <f t="shared" si="204"/>
        <v/>
      </c>
    </row>
    <row r="6572" spans="1:12" ht="18.95" customHeight="1" x14ac:dyDescent="0.25">
      <c r="A6572" s="52"/>
      <c r="C6572" s="185"/>
      <c r="D6572" s="76"/>
      <c r="E6572" s="76" t="str">
        <f>IF(D6572="","",IFERROR(VLOOKUP(D6572,Cadastro!$C$9:$D$1009,2,FALSE),"NOT FOUND"))</f>
        <v/>
      </c>
      <c r="F6572" s="76"/>
      <c r="G6572" s="94"/>
      <c r="H6572" s="97"/>
      <c r="I6572" s="77">
        <f t="shared" si="205"/>
        <v>0</v>
      </c>
      <c r="J6572" s="78" t="str">
        <f>IFERROR(IF(E6572="","",VLOOKUP(D6572,Saldo!$P$8:$Q$1009,2,FALSE)),"")</f>
        <v/>
      </c>
      <c r="K6572" s="76"/>
      <c r="L6572" s="74" t="str">
        <f t="shared" si="204"/>
        <v/>
      </c>
    </row>
    <row r="6573" spans="1:12" ht="18.95" customHeight="1" x14ac:dyDescent="0.25">
      <c r="A6573" s="52"/>
      <c r="C6573" s="185"/>
      <c r="D6573" s="76"/>
      <c r="E6573" s="76" t="str">
        <f>IF(D6573="","",IFERROR(VLOOKUP(D6573,Cadastro!$C$9:$D$1009,2,FALSE),"NOT FOUND"))</f>
        <v/>
      </c>
      <c r="F6573" s="76"/>
      <c r="G6573" s="94"/>
      <c r="H6573" s="97"/>
      <c r="I6573" s="77">
        <f t="shared" si="205"/>
        <v>0</v>
      </c>
      <c r="J6573" s="78" t="str">
        <f>IFERROR(IF(E6573="","",VLOOKUP(D6573,Saldo!$P$8:$Q$1009,2,FALSE)),"")</f>
        <v/>
      </c>
      <c r="K6573" s="76"/>
      <c r="L6573" s="74" t="str">
        <f t="shared" si="204"/>
        <v/>
      </c>
    </row>
    <row r="6574" spans="1:12" ht="18.95" customHeight="1" x14ac:dyDescent="0.25">
      <c r="A6574" s="52"/>
      <c r="C6574" s="185"/>
      <c r="D6574" s="76"/>
      <c r="E6574" s="76" t="str">
        <f>IF(D6574="","",IFERROR(VLOOKUP(D6574,Cadastro!$C$9:$D$1009,2,FALSE),"NOT FOUND"))</f>
        <v/>
      </c>
      <c r="F6574" s="76"/>
      <c r="G6574" s="94"/>
      <c r="H6574" s="97"/>
      <c r="I6574" s="77">
        <f t="shared" si="205"/>
        <v>0</v>
      </c>
      <c r="J6574" s="78" t="str">
        <f>IFERROR(IF(E6574="","",VLOOKUP(D6574,Saldo!$P$8:$Q$1009,2,FALSE)),"")</f>
        <v/>
      </c>
      <c r="K6574" s="76"/>
      <c r="L6574" s="74" t="str">
        <f t="shared" si="204"/>
        <v/>
      </c>
    </row>
    <row r="6575" spans="1:12" ht="18.95" customHeight="1" x14ac:dyDescent="0.25">
      <c r="A6575" s="52"/>
      <c r="C6575" s="185"/>
      <c r="D6575" s="76"/>
      <c r="E6575" s="76" t="str">
        <f>IF(D6575="","",IFERROR(VLOOKUP(D6575,Cadastro!$C$9:$D$1009,2,FALSE),"NOT FOUND"))</f>
        <v/>
      </c>
      <c r="F6575" s="76"/>
      <c r="G6575" s="94"/>
      <c r="H6575" s="97"/>
      <c r="I6575" s="77">
        <f t="shared" si="205"/>
        <v>0</v>
      </c>
      <c r="J6575" s="78" t="str">
        <f>IFERROR(IF(E6575="","",VLOOKUP(D6575,Saldo!$P$8:$Q$1009,2,FALSE)),"")</f>
        <v/>
      </c>
      <c r="K6575" s="76"/>
      <c r="L6575" s="74" t="str">
        <f t="shared" si="204"/>
        <v/>
      </c>
    </row>
    <row r="6576" spans="1:12" ht="18.95" customHeight="1" x14ac:dyDescent="0.25">
      <c r="A6576" s="52"/>
      <c r="C6576" s="185"/>
      <c r="D6576" s="76"/>
      <c r="E6576" s="76" t="str">
        <f>IF(D6576="","",IFERROR(VLOOKUP(D6576,Cadastro!$C$9:$D$1009,2,FALSE),"NOT FOUND"))</f>
        <v/>
      </c>
      <c r="F6576" s="76"/>
      <c r="G6576" s="94"/>
      <c r="H6576" s="97"/>
      <c r="I6576" s="77">
        <f t="shared" si="205"/>
        <v>0</v>
      </c>
      <c r="J6576" s="78" t="str">
        <f>IFERROR(IF(E6576="","",VLOOKUP(D6576,Saldo!$P$8:$Q$1009,2,FALSE)),"")</f>
        <v/>
      </c>
      <c r="K6576" s="76"/>
      <c r="L6576" s="74" t="str">
        <f t="shared" si="204"/>
        <v/>
      </c>
    </row>
    <row r="6577" spans="1:12" ht="18.95" customHeight="1" x14ac:dyDescent="0.25">
      <c r="A6577" s="52"/>
      <c r="C6577" s="185"/>
      <c r="D6577" s="76"/>
      <c r="E6577" s="76" t="str">
        <f>IF(D6577="","",IFERROR(VLOOKUP(D6577,Cadastro!$C$9:$D$1009,2,FALSE),"NOT FOUND"))</f>
        <v/>
      </c>
      <c r="F6577" s="76"/>
      <c r="G6577" s="94"/>
      <c r="H6577" s="97"/>
      <c r="I6577" s="77">
        <f t="shared" si="205"/>
        <v>0</v>
      </c>
      <c r="J6577" s="78" t="str">
        <f>IFERROR(IF(E6577="","",VLOOKUP(D6577,Saldo!$P$8:$Q$1009,2,FALSE)),"")</f>
        <v/>
      </c>
      <c r="K6577" s="76"/>
      <c r="L6577" s="74" t="str">
        <f t="shared" si="204"/>
        <v/>
      </c>
    </row>
    <row r="6578" spans="1:12" ht="18.95" customHeight="1" x14ac:dyDescent="0.25">
      <c r="A6578" s="52"/>
      <c r="C6578" s="185"/>
      <c r="D6578" s="76"/>
      <c r="E6578" s="76" t="str">
        <f>IF(D6578="","",IFERROR(VLOOKUP(D6578,Cadastro!$C$9:$D$1009,2,FALSE),"NOT FOUND"))</f>
        <v/>
      </c>
      <c r="F6578" s="76"/>
      <c r="G6578" s="94"/>
      <c r="H6578" s="97"/>
      <c r="I6578" s="77">
        <f t="shared" si="205"/>
        <v>0</v>
      </c>
      <c r="J6578" s="78" t="str">
        <f>IFERROR(IF(E6578="","",VLOOKUP(D6578,Saldo!$P$8:$Q$1009,2,FALSE)),"")</f>
        <v/>
      </c>
      <c r="K6578" s="76"/>
      <c r="L6578" s="74" t="str">
        <f t="shared" si="204"/>
        <v/>
      </c>
    </row>
    <row r="6579" spans="1:12" ht="18.95" customHeight="1" x14ac:dyDescent="0.25">
      <c r="A6579" s="52"/>
      <c r="C6579" s="185"/>
      <c r="D6579" s="76"/>
      <c r="E6579" s="76" t="str">
        <f>IF(D6579="","",IFERROR(VLOOKUP(D6579,Cadastro!$C$9:$D$1009,2,FALSE),"NOT FOUND"))</f>
        <v/>
      </c>
      <c r="F6579" s="76"/>
      <c r="G6579" s="94"/>
      <c r="H6579" s="97"/>
      <c r="I6579" s="77">
        <f t="shared" si="205"/>
        <v>0</v>
      </c>
      <c r="J6579" s="78" t="str">
        <f>IFERROR(IF(E6579="","",VLOOKUP(D6579,Saldo!$P$8:$Q$1009,2,FALSE)),"")</f>
        <v/>
      </c>
      <c r="K6579" s="76"/>
      <c r="L6579" s="74" t="str">
        <f t="shared" si="204"/>
        <v/>
      </c>
    </row>
    <row r="6580" spans="1:12" ht="18.95" customHeight="1" x14ac:dyDescent="0.25">
      <c r="A6580" s="52"/>
      <c r="C6580" s="185"/>
      <c r="D6580" s="76"/>
      <c r="E6580" s="76" t="str">
        <f>IF(D6580="","",IFERROR(VLOOKUP(D6580,Cadastro!$C$9:$D$1009,2,FALSE),"NOT FOUND"))</f>
        <v/>
      </c>
      <c r="F6580" s="76"/>
      <c r="G6580" s="94"/>
      <c r="H6580" s="97"/>
      <c r="I6580" s="77">
        <f t="shared" si="205"/>
        <v>0</v>
      </c>
      <c r="J6580" s="78" t="str">
        <f>IFERROR(IF(E6580="","",VLOOKUP(D6580,Saldo!$P$8:$Q$1009,2,FALSE)),"")</f>
        <v/>
      </c>
      <c r="K6580" s="76"/>
      <c r="L6580" s="74" t="str">
        <f t="shared" si="204"/>
        <v/>
      </c>
    </row>
    <row r="6581" spans="1:12" ht="18.95" customHeight="1" x14ac:dyDescent="0.25">
      <c r="A6581" s="52"/>
      <c r="C6581" s="185"/>
      <c r="D6581" s="76"/>
      <c r="E6581" s="76" t="str">
        <f>IF(D6581="","",IFERROR(VLOOKUP(D6581,Cadastro!$C$9:$D$1009,2,FALSE),"NOT FOUND"))</f>
        <v/>
      </c>
      <c r="F6581" s="76"/>
      <c r="G6581" s="94"/>
      <c r="H6581" s="97"/>
      <c r="I6581" s="77">
        <f t="shared" si="205"/>
        <v>0</v>
      </c>
      <c r="J6581" s="78" t="str">
        <f>IFERROR(IF(E6581="","",VLOOKUP(D6581,Saldo!$P$8:$Q$1009,2,FALSE)),"")</f>
        <v/>
      </c>
      <c r="K6581" s="76"/>
      <c r="L6581" s="74" t="str">
        <f t="shared" si="204"/>
        <v/>
      </c>
    </row>
    <row r="6582" spans="1:12" ht="18.95" customHeight="1" x14ac:dyDescent="0.25">
      <c r="A6582" s="52"/>
      <c r="C6582" s="185"/>
      <c r="D6582" s="76"/>
      <c r="E6582" s="76" t="str">
        <f>IF(D6582="","",IFERROR(VLOOKUP(D6582,Cadastro!$C$9:$D$1009,2,FALSE),"NOT FOUND"))</f>
        <v/>
      </c>
      <c r="F6582" s="76"/>
      <c r="G6582" s="94"/>
      <c r="H6582" s="97"/>
      <c r="I6582" s="77">
        <f t="shared" si="205"/>
        <v>0</v>
      </c>
      <c r="J6582" s="78" t="str">
        <f>IFERROR(IF(E6582="","",VLOOKUP(D6582,Saldo!$P$8:$Q$1009,2,FALSE)),"")</f>
        <v/>
      </c>
      <c r="K6582" s="76"/>
      <c r="L6582" s="74" t="str">
        <f t="shared" si="204"/>
        <v/>
      </c>
    </row>
    <row r="6583" spans="1:12" ht="18.95" customHeight="1" x14ac:dyDescent="0.25">
      <c r="A6583" s="52"/>
      <c r="C6583" s="185"/>
      <c r="D6583" s="76"/>
      <c r="E6583" s="76" t="str">
        <f>IF(D6583="","",IFERROR(VLOOKUP(D6583,Cadastro!$C$9:$D$1009,2,FALSE),"NOT FOUND"))</f>
        <v/>
      </c>
      <c r="F6583" s="76"/>
      <c r="G6583" s="94"/>
      <c r="H6583" s="97"/>
      <c r="I6583" s="77">
        <f t="shared" si="205"/>
        <v>0</v>
      </c>
      <c r="J6583" s="78" t="str">
        <f>IFERROR(IF(E6583="","",VLOOKUP(D6583,Saldo!$P$8:$Q$1009,2,FALSE)),"")</f>
        <v/>
      </c>
      <c r="K6583" s="76"/>
      <c r="L6583" s="74" t="str">
        <f t="shared" si="204"/>
        <v/>
      </c>
    </row>
    <row r="6584" spans="1:12" ht="18.95" customHeight="1" x14ac:dyDescent="0.25">
      <c r="A6584" s="52"/>
      <c r="C6584" s="185"/>
      <c r="D6584" s="76"/>
      <c r="E6584" s="76" t="str">
        <f>IF(D6584="","",IFERROR(VLOOKUP(D6584,Cadastro!$C$9:$D$1009,2,FALSE),"NOT FOUND"))</f>
        <v/>
      </c>
      <c r="F6584" s="76"/>
      <c r="G6584" s="94"/>
      <c r="H6584" s="97"/>
      <c r="I6584" s="77">
        <f t="shared" si="205"/>
        <v>0</v>
      </c>
      <c r="J6584" s="78" t="str">
        <f>IFERROR(IF(E6584="","",VLOOKUP(D6584,Saldo!$P$8:$Q$1009,2,FALSE)),"")</f>
        <v/>
      </c>
      <c r="K6584" s="76"/>
      <c r="L6584" s="74" t="str">
        <f t="shared" si="204"/>
        <v/>
      </c>
    </row>
    <row r="6585" spans="1:12" ht="18.95" customHeight="1" x14ac:dyDescent="0.25">
      <c r="A6585" s="52"/>
      <c r="C6585" s="185"/>
      <c r="D6585" s="76"/>
      <c r="E6585" s="76" t="str">
        <f>IF(D6585="","",IFERROR(VLOOKUP(D6585,Cadastro!$C$9:$D$1009,2,FALSE),"NOT FOUND"))</f>
        <v/>
      </c>
      <c r="F6585" s="76"/>
      <c r="G6585" s="94"/>
      <c r="H6585" s="97"/>
      <c r="I6585" s="77">
        <f t="shared" si="205"/>
        <v>0</v>
      </c>
      <c r="J6585" s="78" t="str">
        <f>IFERROR(IF(E6585="","",VLOOKUP(D6585,Saldo!$P$8:$Q$1009,2,FALSE)),"")</f>
        <v/>
      </c>
      <c r="K6585" s="76"/>
      <c r="L6585" s="74" t="str">
        <f t="shared" si="204"/>
        <v/>
      </c>
    </row>
    <row r="6586" spans="1:12" ht="18.95" customHeight="1" x14ac:dyDescent="0.25">
      <c r="A6586" s="52"/>
      <c r="C6586" s="185"/>
      <c r="D6586" s="76"/>
      <c r="E6586" s="76" t="str">
        <f>IF(D6586="","",IFERROR(VLOOKUP(D6586,Cadastro!$C$9:$D$1009,2,FALSE),"NOT FOUND"))</f>
        <v/>
      </c>
      <c r="F6586" s="76"/>
      <c r="G6586" s="94"/>
      <c r="H6586" s="97"/>
      <c r="I6586" s="77">
        <f t="shared" si="205"/>
        <v>0</v>
      </c>
      <c r="J6586" s="78" t="str">
        <f>IFERROR(IF(E6586="","",VLOOKUP(D6586,Saldo!$P$8:$Q$1009,2,FALSE)),"")</f>
        <v/>
      </c>
      <c r="K6586" s="76"/>
      <c r="L6586" s="74" t="str">
        <f t="shared" si="204"/>
        <v/>
      </c>
    </row>
    <row r="6587" spans="1:12" ht="18.95" customHeight="1" x14ac:dyDescent="0.25">
      <c r="A6587" s="52"/>
      <c r="C6587" s="185"/>
      <c r="D6587" s="76"/>
      <c r="E6587" s="76" t="str">
        <f>IF(D6587="","",IFERROR(VLOOKUP(D6587,Cadastro!$C$9:$D$1009,2,FALSE),"NOT FOUND"))</f>
        <v/>
      </c>
      <c r="F6587" s="76"/>
      <c r="G6587" s="94"/>
      <c r="H6587" s="97"/>
      <c r="I6587" s="77">
        <f t="shared" si="205"/>
        <v>0</v>
      </c>
      <c r="J6587" s="78" t="str">
        <f>IFERROR(IF(E6587="","",VLOOKUP(D6587,Saldo!$P$8:$Q$1009,2,FALSE)),"")</f>
        <v/>
      </c>
      <c r="K6587" s="76"/>
      <c r="L6587" s="74" t="str">
        <f t="shared" si="204"/>
        <v/>
      </c>
    </row>
    <row r="6588" spans="1:12" ht="18.95" customHeight="1" x14ac:dyDescent="0.25">
      <c r="A6588" s="52"/>
      <c r="C6588" s="185"/>
      <c r="D6588" s="76"/>
      <c r="E6588" s="76" t="str">
        <f>IF(D6588="","",IFERROR(VLOOKUP(D6588,Cadastro!$C$9:$D$1009,2,FALSE),"NOT FOUND"))</f>
        <v/>
      </c>
      <c r="F6588" s="76"/>
      <c r="G6588" s="94"/>
      <c r="H6588" s="97"/>
      <c r="I6588" s="77">
        <f t="shared" si="205"/>
        <v>0</v>
      </c>
      <c r="J6588" s="78" t="str">
        <f>IFERROR(IF(E6588="","",VLOOKUP(D6588,Saldo!$P$8:$Q$1009,2,FALSE)),"")</f>
        <v/>
      </c>
      <c r="K6588" s="76"/>
      <c r="L6588" s="74" t="str">
        <f t="shared" si="204"/>
        <v/>
      </c>
    </row>
    <row r="6589" spans="1:12" ht="18.95" customHeight="1" x14ac:dyDescent="0.25">
      <c r="A6589" s="52"/>
      <c r="C6589" s="185"/>
      <c r="D6589" s="76"/>
      <c r="E6589" s="76" t="str">
        <f>IF(D6589="","",IFERROR(VLOOKUP(D6589,Cadastro!$C$9:$D$1009,2,FALSE),"NOT FOUND"))</f>
        <v/>
      </c>
      <c r="F6589" s="76"/>
      <c r="G6589" s="94"/>
      <c r="H6589" s="97"/>
      <c r="I6589" s="77">
        <f t="shared" si="205"/>
        <v>0</v>
      </c>
      <c r="J6589" s="78" t="str">
        <f>IFERROR(IF(E6589="","",VLOOKUP(D6589,Saldo!$P$8:$Q$1009,2,FALSE)),"")</f>
        <v/>
      </c>
      <c r="K6589" s="76"/>
      <c r="L6589" s="74" t="str">
        <f t="shared" si="204"/>
        <v/>
      </c>
    </row>
    <row r="6590" spans="1:12" ht="18.95" customHeight="1" x14ac:dyDescent="0.25">
      <c r="A6590" s="52"/>
      <c r="C6590" s="185"/>
      <c r="D6590" s="76"/>
      <c r="E6590" s="76" t="str">
        <f>IF(D6590="","",IFERROR(VLOOKUP(D6590,Cadastro!$C$9:$D$1009,2,FALSE),"NOT FOUND"))</f>
        <v/>
      </c>
      <c r="F6590" s="76"/>
      <c r="G6590" s="94"/>
      <c r="H6590" s="97"/>
      <c r="I6590" s="77">
        <f t="shared" si="205"/>
        <v>0</v>
      </c>
      <c r="J6590" s="78" t="str">
        <f>IFERROR(IF(E6590="","",VLOOKUP(D6590,Saldo!$P$8:$Q$1009,2,FALSE)),"")</f>
        <v/>
      </c>
      <c r="K6590" s="76"/>
      <c r="L6590" s="74" t="str">
        <f t="shared" si="204"/>
        <v/>
      </c>
    </row>
    <row r="6591" spans="1:12" ht="18.95" customHeight="1" x14ac:dyDescent="0.25">
      <c r="A6591" s="52"/>
      <c r="C6591" s="185"/>
      <c r="D6591" s="76"/>
      <c r="E6591" s="76" t="str">
        <f>IF(D6591="","",IFERROR(VLOOKUP(D6591,Cadastro!$C$9:$D$1009,2,FALSE),"NOT FOUND"))</f>
        <v/>
      </c>
      <c r="F6591" s="76"/>
      <c r="G6591" s="94"/>
      <c r="H6591" s="97"/>
      <c r="I6591" s="77">
        <f t="shared" si="205"/>
        <v>0</v>
      </c>
      <c r="J6591" s="78" t="str">
        <f>IFERROR(IF(E6591="","",VLOOKUP(D6591,Saldo!$P$8:$Q$1009,2,FALSE)),"")</f>
        <v/>
      </c>
      <c r="K6591" s="76"/>
      <c r="L6591" s="74" t="str">
        <f t="shared" si="204"/>
        <v/>
      </c>
    </row>
    <row r="6592" spans="1:12" ht="18.95" customHeight="1" x14ac:dyDescent="0.25">
      <c r="A6592" s="52"/>
      <c r="C6592" s="185"/>
      <c r="D6592" s="76"/>
      <c r="E6592" s="76" t="str">
        <f>IF(D6592="","",IFERROR(VLOOKUP(D6592,Cadastro!$C$9:$D$1009,2,FALSE),"NOT FOUND"))</f>
        <v/>
      </c>
      <c r="F6592" s="76"/>
      <c r="G6592" s="94"/>
      <c r="H6592" s="97"/>
      <c r="I6592" s="77">
        <f t="shared" si="205"/>
        <v>0</v>
      </c>
      <c r="J6592" s="78" t="str">
        <f>IFERROR(IF(E6592="","",VLOOKUP(D6592,Saldo!$P$8:$Q$1009,2,FALSE)),"")</f>
        <v/>
      </c>
      <c r="K6592" s="76"/>
      <c r="L6592" s="74" t="str">
        <f t="shared" si="204"/>
        <v/>
      </c>
    </row>
    <row r="6593" spans="1:12" ht="18.95" customHeight="1" x14ac:dyDescent="0.25">
      <c r="A6593" s="52"/>
      <c r="C6593" s="185"/>
      <c r="D6593" s="76"/>
      <c r="E6593" s="76" t="str">
        <f>IF(D6593="","",IFERROR(VLOOKUP(D6593,Cadastro!$C$9:$D$1009,2,FALSE),"NOT FOUND"))</f>
        <v/>
      </c>
      <c r="F6593" s="76"/>
      <c r="G6593" s="94"/>
      <c r="H6593" s="97"/>
      <c r="I6593" s="77">
        <f t="shared" si="205"/>
        <v>0</v>
      </c>
      <c r="J6593" s="78" t="str">
        <f>IFERROR(IF(E6593="","",VLOOKUP(D6593,Saldo!$P$8:$Q$1009,2,FALSE)),"")</f>
        <v/>
      </c>
      <c r="K6593" s="76"/>
      <c r="L6593" s="74" t="str">
        <f t="shared" si="204"/>
        <v/>
      </c>
    </row>
    <row r="6594" spans="1:12" ht="18.95" customHeight="1" x14ac:dyDescent="0.25">
      <c r="A6594" s="52"/>
      <c r="C6594" s="185"/>
      <c r="D6594" s="76"/>
      <c r="E6594" s="76" t="str">
        <f>IF(D6594="","",IFERROR(VLOOKUP(D6594,Cadastro!$C$9:$D$1009,2,FALSE),"NOT FOUND"))</f>
        <v/>
      </c>
      <c r="F6594" s="76"/>
      <c r="G6594" s="94"/>
      <c r="H6594" s="97"/>
      <c r="I6594" s="77">
        <f t="shared" si="205"/>
        <v>0</v>
      </c>
      <c r="J6594" s="78" t="str">
        <f>IFERROR(IF(E6594="","",VLOOKUP(D6594,Saldo!$P$8:$Q$1009,2,FALSE)),"")</f>
        <v/>
      </c>
      <c r="K6594" s="76"/>
      <c r="L6594" s="74" t="str">
        <f t="shared" si="204"/>
        <v/>
      </c>
    </row>
    <row r="6595" spans="1:12" ht="18.95" customHeight="1" x14ac:dyDescent="0.25">
      <c r="A6595" s="52"/>
      <c r="C6595" s="185"/>
      <c r="D6595" s="76"/>
      <c r="E6595" s="76" t="str">
        <f>IF(D6595="","",IFERROR(VLOOKUP(D6595,Cadastro!$C$9:$D$1009,2,FALSE),"NOT FOUND"))</f>
        <v/>
      </c>
      <c r="F6595" s="76"/>
      <c r="G6595" s="94"/>
      <c r="H6595" s="97"/>
      <c r="I6595" s="77">
        <f t="shared" si="205"/>
        <v>0</v>
      </c>
      <c r="J6595" s="78" t="str">
        <f>IFERROR(IF(E6595="","",VLOOKUP(D6595,Saldo!$P$8:$Q$1009,2,FALSE)),"")</f>
        <v/>
      </c>
      <c r="K6595" s="76"/>
      <c r="L6595" s="74" t="str">
        <f t="shared" si="204"/>
        <v/>
      </c>
    </row>
    <row r="6596" spans="1:12" ht="18.95" customHeight="1" x14ac:dyDescent="0.25">
      <c r="A6596" s="52"/>
      <c r="C6596" s="185"/>
      <c r="D6596" s="76"/>
      <c r="E6596" s="76" t="str">
        <f>IF(D6596="","",IFERROR(VLOOKUP(D6596,Cadastro!$C$9:$D$1009,2,FALSE),"NOT FOUND"))</f>
        <v/>
      </c>
      <c r="F6596" s="76"/>
      <c r="G6596" s="94"/>
      <c r="H6596" s="97"/>
      <c r="I6596" s="77">
        <f t="shared" si="205"/>
        <v>0</v>
      </c>
      <c r="J6596" s="78" t="str">
        <f>IFERROR(IF(E6596="","",VLOOKUP(D6596,Saldo!$P$8:$Q$1009,2,FALSE)),"")</f>
        <v/>
      </c>
      <c r="K6596" s="76"/>
      <c r="L6596" s="74" t="str">
        <f t="shared" si="204"/>
        <v/>
      </c>
    </row>
    <row r="6597" spans="1:12" ht="18.95" customHeight="1" x14ac:dyDescent="0.25">
      <c r="A6597" s="52"/>
      <c r="C6597" s="185"/>
      <c r="D6597" s="76"/>
      <c r="E6597" s="76" t="str">
        <f>IF(D6597="","",IFERROR(VLOOKUP(D6597,Cadastro!$C$9:$D$1009,2,FALSE),"NOT FOUND"))</f>
        <v/>
      </c>
      <c r="F6597" s="76"/>
      <c r="G6597" s="94"/>
      <c r="H6597" s="97"/>
      <c r="I6597" s="77">
        <f t="shared" si="205"/>
        <v>0</v>
      </c>
      <c r="J6597" s="78" t="str">
        <f>IFERROR(IF(E6597="","",VLOOKUP(D6597,Saldo!$P$8:$Q$1009,2,FALSE)),"")</f>
        <v/>
      </c>
      <c r="K6597" s="76"/>
      <c r="L6597" s="74" t="str">
        <f t="shared" si="204"/>
        <v/>
      </c>
    </row>
    <row r="6598" spans="1:12" ht="18.95" customHeight="1" x14ac:dyDescent="0.25">
      <c r="A6598" s="52"/>
      <c r="C6598" s="185"/>
      <c r="D6598" s="76"/>
      <c r="E6598" s="76" t="str">
        <f>IF(D6598="","",IFERROR(VLOOKUP(D6598,Cadastro!$C$9:$D$1009,2,FALSE),"NOT FOUND"))</f>
        <v/>
      </c>
      <c r="F6598" s="76"/>
      <c r="G6598" s="94"/>
      <c r="H6598" s="97"/>
      <c r="I6598" s="77">
        <f t="shared" si="205"/>
        <v>0</v>
      </c>
      <c r="J6598" s="78" t="str">
        <f>IFERROR(IF(E6598="","",VLOOKUP(D6598,Saldo!$P$8:$Q$1009,2,FALSE)),"")</f>
        <v/>
      </c>
      <c r="K6598" s="76"/>
      <c r="L6598" s="74" t="str">
        <f t="shared" si="204"/>
        <v/>
      </c>
    </row>
    <row r="6599" spans="1:12" ht="18.95" customHeight="1" x14ac:dyDescent="0.25">
      <c r="A6599" s="52"/>
      <c r="C6599" s="185"/>
      <c r="D6599" s="76"/>
      <c r="E6599" s="76" t="str">
        <f>IF(D6599="","",IFERROR(VLOOKUP(D6599,Cadastro!$C$9:$D$1009,2,FALSE),"NOT FOUND"))</f>
        <v/>
      </c>
      <c r="F6599" s="76"/>
      <c r="G6599" s="94"/>
      <c r="H6599" s="97"/>
      <c r="I6599" s="77">
        <f t="shared" si="205"/>
        <v>0</v>
      </c>
      <c r="J6599" s="78" t="str">
        <f>IFERROR(IF(E6599="","",VLOOKUP(D6599,Saldo!$P$8:$Q$1009,2,FALSE)),"")</f>
        <v/>
      </c>
      <c r="K6599" s="76"/>
      <c r="L6599" s="74" t="str">
        <f t="shared" si="204"/>
        <v/>
      </c>
    </row>
    <row r="6600" spans="1:12" ht="18.95" customHeight="1" x14ac:dyDescent="0.25">
      <c r="A6600" s="52"/>
      <c r="C6600" s="185"/>
      <c r="D6600" s="76"/>
      <c r="E6600" s="76" t="str">
        <f>IF(D6600="","",IFERROR(VLOOKUP(D6600,Cadastro!$C$9:$D$1009,2,FALSE),"NOT FOUND"))</f>
        <v/>
      </c>
      <c r="F6600" s="76"/>
      <c r="G6600" s="94"/>
      <c r="H6600" s="97"/>
      <c r="I6600" s="77">
        <f t="shared" si="205"/>
        <v>0</v>
      </c>
      <c r="J6600" s="78" t="str">
        <f>IFERROR(IF(E6600="","",VLOOKUP(D6600,Saldo!$P$8:$Q$1009,2,FALSE)),"")</f>
        <v/>
      </c>
      <c r="K6600" s="76"/>
      <c r="L6600" s="74" t="str">
        <f t="shared" si="204"/>
        <v/>
      </c>
    </row>
    <row r="6601" spans="1:12" ht="18.95" customHeight="1" x14ac:dyDescent="0.25">
      <c r="A6601" s="52"/>
      <c r="C6601" s="185"/>
      <c r="D6601" s="76"/>
      <c r="E6601" s="76" t="str">
        <f>IF(D6601="","",IFERROR(VLOOKUP(D6601,Cadastro!$C$9:$D$1009,2,FALSE),"NOT FOUND"))</f>
        <v/>
      </c>
      <c r="F6601" s="76"/>
      <c r="G6601" s="94"/>
      <c r="H6601" s="97"/>
      <c r="I6601" s="77">
        <f t="shared" si="205"/>
        <v>0</v>
      </c>
      <c r="J6601" s="78" t="str">
        <f>IFERROR(IF(E6601="","",VLOOKUP(D6601,Saldo!$P$8:$Q$1009,2,FALSE)),"")</f>
        <v/>
      </c>
      <c r="K6601" s="76"/>
      <c r="L6601" s="74" t="str">
        <f t="shared" ref="L6601:L6664" si="206">IF(C6601="","",MONTH(C6601))</f>
        <v/>
      </c>
    </row>
    <row r="6602" spans="1:12" ht="18.95" customHeight="1" x14ac:dyDescent="0.25">
      <c r="A6602" s="52"/>
      <c r="C6602" s="185"/>
      <c r="D6602" s="76"/>
      <c r="E6602" s="76" t="str">
        <f>IF(D6602="","",IFERROR(VLOOKUP(D6602,Cadastro!$C$9:$D$1009,2,FALSE),"NOT FOUND"))</f>
        <v/>
      </c>
      <c r="F6602" s="76"/>
      <c r="G6602" s="94"/>
      <c r="H6602" s="97"/>
      <c r="I6602" s="77">
        <f t="shared" ref="I6602:I6665" si="207">IFERROR(G6602*H6602,"Check if QTY and Value are both valid")</f>
        <v>0</v>
      </c>
      <c r="J6602" s="78" t="str">
        <f>IFERROR(IF(E6602="","",VLOOKUP(D6602,Saldo!$P$8:$Q$1009,2,FALSE)),"")</f>
        <v/>
      </c>
      <c r="K6602" s="76"/>
      <c r="L6602" s="74" t="str">
        <f t="shared" si="206"/>
        <v/>
      </c>
    </row>
    <row r="6603" spans="1:12" ht="18.95" customHeight="1" x14ac:dyDescent="0.25">
      <c r="A6603" s="52"/>
      <c r="C6603" s="185"/>
      <c r="D6603" s="76"/>
      <c r="E6603" s="76" t="str">
        <f>IF(D6603="","",IFERROR(VLOOKUP(D6603,Cadastro!$C$9:$D$1009,2,FALSE),"NOT FOUND"))</f>
        <v/>
      </c>
      <c r="F6603" s="76"/>
      <c r="G6603" s="94"/>
      <c r="H6603" s="97"/>
      <c r="I6603" s="77">
        <f t="shared" si="207"/>
        <v>0</v>
      </c>
      <c r="J6603" s="78" t="str">
        <f>IFERROR(IF(E6603="","",VLOOKUP(D6603,Saldo!$P$8:$Q$1009,2,FALSE)),"")</f>
        <v/>
      </c>
      <c r="K6603" s="76"/>
      <c r="L6603" s="74" t="str">
        <f t="shared" si="206"/>
        <v/>
      </c>
    </row>
    <row r="6604" spans="1:12" ht="18.95" customHeight="1" x14ac:dyDescent="0.25">
      <c r="A6604" s="52"/>
      <c r="C6604" s="185"/>
      <c r="D6604" s="76"/>
      <c r="E6604" s="76" t="str">
        <f>IF(D6604="","",IFERROR(VLOOKUP(D6604,Cadastro!$C$9:$D$1009,2,FALSE),"NOT FOUND"))</f>
        <v/>
      </c>
      <c r="F6604" s="76"/>
      <c r="G6604" s="94"/>
      <c r="H6604" s="97"/>
      <c r="I6604" s="77">
        <f t="shared" si="207"/>
        <v>0</v>
      </c>
      <c r="J6604" s="78" t="str">
        <f>IFERROR(IF(E6604="","",VLOOKUP(D6604,Saldo!$P$8:$Q$1009,2,FALSE)),"")</f>
        <v/>
      </c>
      <c r="K6604" s="76"/>
      <c r="L6604" s="74" t="str">
        <f t="shared" si="206"/>
        <v/>
      </c>
    </row>
    <row r="6605" spans="1:12" ht="18.95" customHeight="1" x14ac:dyDescent="0.25">
      <c r="A6605" s="52"/>
      <c r="C6605" s="185"/>
      <c r="D6605" s="76"/>
      <c r="E6605" s="76" t="str">
        <f>IF(D6605="","",IFERROR(VLOOKUP(D6605,Cadastro!$C$9:$D$1009,2,FALSE),"NOT FOUND"))</f>
        <v/>
      </c>
      <c r="F6605" s="76"/>
      <c r="G6605" s="94"/>
      <c r="H6605" s="97"/>
      <c r="I6605" s="77">
        <f t="shared" si="207"/>
        <v>0</v>
      </c>
      <c r="J6605" s="78" t="str">
        <f>IFERROR(IF(E6605="","",VLOOKUP(D6605,Saldo!$P$8:$Q$1009,2,FALSE)),"")</f>
        <v/>
      </c>
      <c r="K6605" s="76"/>
      <c r="L6605" s="74" t="str">
        <f t="shared" si="206"/>
        <v/>
      </c>
    </row>
    <row r="6606" spans="1:12" ht="18.95" customHeight="1" x14ac:dyDescent="0.25">
      <c r="A6606" s="52"/>
      <c r="C6606" s="185"/>
      <c r="D6606" s="76"/>
      <c r="E6606" s="76" t="str">
        <f>IF(D6606="","",IFERROR(VLOOKUP(D6606,Cadastro!$C$9:$D$1009,2,FALSE),"NOT FOUND"))</f>
        <v/>
      </c>
      <c r="F6606" s="76"/>
      <c r="G6606" s="94"/>
      <c r="H6606" s="97"/>
      <c r="I6606" s="77">
        <f t="shared" si="207"/>
        <v>0</v>
      </c>
      <c r="J6606" s="78" t="str">
        <f>IFERROR(IF(E6606="","",VLOOKUP(D6606,Saldo!$P$8:$Q$1009,2,FALSE)),"")</f>
        <v/>
      </c>
      <c r="K6606" s="76"/>
      <c r="L6606" s="74" t="str">
        <f t="shared" si="206"/>
        <v/>
      </c>
    </row>
    <row r="6607" spans="1:12" ht="18.95" customHeight="1" x14ac:dyDescent="0.25">
      <c r="A6607" s="52"/>
      <c r="C6607" s="185"/>
      <c r="D6607" s="76"/>
      <c r="E6607" s="76" t="str">
        <f>IF(D6607="","",IFERROR(VLOOKUP(D6607,Cadastro!$C$9:$D$1009,2,FALSE),"NOT FOUND"))</f>
        <v/>
      </c>
      <c r="F6607" s="76"/>
      <c r="G6607" s="94"/>
      <c r="H6607" s="97"/>
      <c r="I6607" s="77">
        <f t="shared" si="207"/>
        <v>0</v>
      </c>
      <c r="J6607" s="78" t="str">
        <f>IFERROR(IF(E6607="","",VLOOKUP(D6607,Saldo!$P$8:$Q$1009,2,FALSE)),"")</f>
        <v/>
      </c>
      <c r="K6607" s="76"/>
      <c r="L6607" s="74" t="str">
        <f t="shared" si="206"/>
        <v/>
      </c>
    </row>
    <row r="6608" spans="1:12" ht="18.95" customHeight="1" x14ac:dyDescent="0.25">
      <c r="A6608" s="52"/>
      <c r="C6608" s="185"/>
      <c r="D6608" s="76"/>
      <c r="E6608" s="76" t="str">
        <f>IF(D6608="","",IFERROR(VLOOKUP(D6608,Cadastro!$C$9:$D$1009,2,FALSE),"NOT FOUND"))</f>
        <v/>
      </c>
      <c r="F6608" s="76"/>
      <c r="G6608" s="94"/>
      <c r="H6608" s="97"/>
      <c r="I6608" s="77">
        <f t="shared" si="207"/>
        <v>0</v>
      </c>
      <c r="J6608" s="78" t="str">
        <f>IFERROR(IF(E6608="","",VLOOKUP(D6608,Saldo!$P$8:$Q$1009,2,FALSE)),"")</f>
        <v/>
      </c>
      <c r="K6608" s="76"/>
      <c r="L6608" s="74" t="str">
        <f t="shared" si="206"/>
        <v/>
      </c>
    </row>
    <row r="6609" spans="1:12" ht="18.95" customHeight="1" x14ac:dyDescent="0.25">
      <c r="A6609" s="52"/>
      <c r="C6609" s="185"/>
      <c r="D6609" s="76"/>
      <c r="E6609" s="76" t="str">
        <f>IF(D6609="","",IFERROR(VLOOKUP(D6609,Cadastro!$C$9:$D$1009,2,FALSE),"NOT FOUND"))</f>
        <v/>
      </c>
      <c r="F6609" s="76"/>
      <c r="G6609" s="94"/>
      <c r="H6609" s="97"/>
      <c r="I6609" s="77">
        <f t="shared" si="207"/>
        <v>0</v>
      </c>
      <c r="J6609" s="78" t="str">
        <f>IFERROR(IF(E6609="","",VLOOKUP(D6609,Saldo!$P$8:$Q$1009,2,FALSE)),"")</f>
        <v/>
      </c>
      <c r="K6609" s="76"/>
      <c r="L6609" s="74" t="str">
        <f t="shared" si="206"/>
        <v/>
      </c>
    </row>
    <row r="6610" spans="1:12" ht="18.95" customHeight="1" x14ac:dyDescent="0.25">
      <c r="A6610" s="52"/>
      <c r="C6610" s="185"/>
      <c r="D6610" s="76"/>
      <c r="E6610" s="76" t="str">
        <f>IF(D6610="","",IFERROR(VLOOKUP(D6610,Cadastro!$C$9:$D$1009,2,FALSE),"NOT FOUND"))</f>
        <v/>
      </c>
      <c r="F6610" s="76"/>
      <c r="G6610" s="94"/>
      <c r="H6610" s="97"/>
      <c r="I6610" s="77">
        <f t="shared" si="207"/>
        <v>0</v>
      </c>
      <c r="J6610" s="78" t="str">
        <f>IFERROR(IF(E6610="","",VLOOKUP(D6610,Saldo!$P$8:$Q$1009,2,FALSE)),"")</f>
        <v/>
      </c>
      <c r="K6610" s="76"/>
      <c r="L6610" s="74" t="str">
        <f t="shared" si="206"/>
        <v/>
      </c>
    </row>
    <row r="6611" spans="1:12" ht="18.95" customHeight="1" x14ac:dyDescent="0.25">
      <c r="A6611" s="52"/>
      <c r="C6611" s="185"/>
      <c r="D6611" s="76"/>
      <c r="E6611" s="76" t="str">
        <f>IF(D6611="","",IFERROR(VLOOKUP(D6611,Cadastro!$C$9:$D$1009,2,FALSE),"NOT FOUND"))</f>
        <v/>
      </c>
      <c r="F6611" s="76"/>
      <c r="G6611" s="94"/>
      <c r="H6611" s="97"/>
      <c r="I6611" s="77">
        <f t="shared" si="207"/>
        <v>0</v>
      </c>
      <c r="J6611" s="78" t="str">
        <f>IFERROR(IF(E6611="","",VLOOKUP(D6611,Saldo!$P$8:$Q$1009,2,FALSE)),"")</f>
        <v/>
      </c>
      <c r="K6611" s="76"/>
      <c r="L6611" s="74" t="str">
        <f t="shared" si="206"/>
        <v/>
      </c>
    </row>
    <row r="6612" spans="1:12" ht="18.95" customHeight="1" x14ac:dyDescent="0.25">
      <c r="A6612" s="52"/>
      <c r="C6612" s="185"/>
      <c r="D6612" s="76"/>
      <c r="E6612" s="76" t="str">
        <f>IF(D6612="","",IFERROR(VLOOKUP(D6612,Cadastro!$C$9:$D$1009,2,FALSE),"NOT FOUND"))</f>
        <v/>
      </c>
      <c r="F6612" s="76"/>
      <c r="G6612" s="94"/>
      <c r="H6612" s="97"/>
      <c r="I6612" s="77">
        <f t="shared" si="207"/>
        <v>0</v>
      </c>
      <c r="J6612" s="78" t="str">
        <f>IFERROR(IF(E6612="","",VLOOKUP(D6612,Saldo!$P$8:$Q$1009,2,FALSE)),"")</f>
        <v/>
      </c>
      <c r="K6612" s="76"/>
      <c r="L6612" s="74" t="str">
        <f t="shared" si="206"/>
        <v/>
      </c>
    </row>
    <row r="6613" spans="1:12" ht="18.95" customHeight="1" x14ac:dyDescent="0.25">
      <c r="A6613" s="52"/>
      <c r="C6613" s="185"/>
      <c r="D6613" s="76"/>
      <c r="E6613" s="76" t="str">
        <f>IF(D6613="","",IFERROR(VLOOKUP(D6613,Cadastro!$C$9:$D$1009,2,FALSE),"NOT FOUND"))</f>
        <v/>
      </c>
      <c r="F6613" s="76"/>
      <c r="G6613" s="94"/>
      <c r="H6613" s="97"/>
      <c r="I6613" s="77">
        <f t="shared" si="207"/>
        <v>0</v>
      </c>
      <c r="J6613" s="78" t="str">
        <f>IFERROR(IF(E6613="","",VLOOKUP(D6613,Saldo!$P$8:$Q$1009,2,FALSE)),"")</f>
        <v/>
      </c>
      <c r="K6613" s="76"/>
      <c r="L6613" s="74" t="str">
        <f t="shared" si="206"/>
        <v/>
      </c>
    </row>
    <row r="6614" spans="1:12" ht="18.95" customHeight="1" x14ac:dyDescent="0.25">
      <c r="A6614" s="52"/>
      <c r="C6614" s="185"/>
      <c r="D6614" s="76"/>
      <c r="E6614" s="76" t="str">
        <f>IF(D6614="","",IFERROR(VLOOKUP(D6614,Cadastro!$C$9:$D$1009,2,FALSE),"NOT FOUND"))</f>
        <v/>
      </c>
      <c r="F6614" s="76"/>
      <c r="G6614" s="94"/>
      <c r="H6614" s="97"/>
      <c r="I6614" s="77">
        <f t="shared" si="207"/>
        <v>0</v>
      </c>
      <c r="J6614" s="78" t="str">
        <f>IFERROR(IF(E6614="","",VLOOKUP(D6614,Saldo!$P$8:$Q$1009,2,FALSE)),"")</f>
        <v/>
      </c>
      <c r="K6614" s="76"/>
      <c r="L6614" s="74" t="str">
        <f t="shared" si="206"/>
        <v/>
      </c>
    </row>
    <row r="6615" spans="1:12" ht="18.95" customHeight="1" x14ac:dyDescent="0.25">
      <c r="A6615" s="52"/>
      <c r="C6615" s="185"/>
      <c r="D6615" s="76"/>
      <c r="E6615" s="76" t="str">
        <f>IF(D6615="","",IFERROR(VLOOKUP(D6615,Cadastro!$C$9:$D$1009,2,FALSE),"NOT FOUND"))</f>
        <v/>
      </c>
      <c r="F6615" s="76"/>
      <c r="G6615" s="94"/>
      <c r="H6615" s="97"/>
      <c r="I6615" s="77">
        <f t="shared" si="207"/>
        <v>0</v>
      </c>
      <c r="J6615" s="78" t="str">
        <f>IFERROR(IF(E6615="","",VLOOKUP(D6615,Saldo!$P$8:$Q$1009,2,FALSE)),"")</f>
        <v/>
      </c>
      <c r="K6615" s="76"/>
      <c r="L6615" s="74" t="str">
        <f t="shared" si="206"/>
        <v/>
      </c>
    </row>
    <row r="6616" spans="1:12" ht="18.95" customHeight="1" x14ac:dyDescent="0.25">
      <c r="A6616" s="52"/>
      <c r="C6616" s="185"/>
      <c r="D6616" s="76"/>
      <c r="E6616" s="76" t="str">
        <f>IF(D6616="","",IFERROR(VLOOKUP(D6616,Cadastro!$C$9:$D$1009,2,FALSE),"NOT FOUND"))</f>
        <v/>
      </c>
      <c r="F6616" s="76"/>
      <c r="G6616" s="94"/>
      <c r="H6616" s="97"/>
      <c r="I6616" s="77">
        <f t="shared" si="207"/>
        <v>0</v>
      </c>
      <c r="J6616" s="78" t="str">
        <f>IFERROR(IF(E6616="","",VLOOKUP(D6616,Saldo!$P$8:$Q$1009,2,FALSE)),"")</f>
        <v/>
      </c>
      <c r="K6616" s="76"/>
      <c r="L6616" s="74" t="str">
        <f t="shared" si="206"/>
        <v/>
      </c>
    </row>
    <row r="6617" spans="1:12" ht="18.95" customHeight="1" x14ac:dyDescent="0.25">
      <c r="A6617" s="52"/>
      <c r="C6617" s="185"/>
      <c r="D6617" s="76"/>
      <c r="E6617" s="76" t="str">
        <f>IF(D6617="","",IFERROR(VLOOKUP(D6617,Cadastro!$C$9:$D$1009,2,FALSE),"NOT FOUND"))</f>
        <v/>
      </c>
      <c r="F6617" s="76"/>
      <c r="G6617" s="94"/>
      <c r="H6617" s="97"/>
      <c r="I6617" s="77">
        <f t="shared" si="207"/>
        <v>0</v>
      </c>
      <c r="J6617" s="78" t="str">
        <f>IFERROR(IF(E6617="","",VLOOKUP(D6617,Saldo!$P$8:$Q$1009,2,FALSE)),"")</f>
        <v/>
      </c>
      <c r="K6617" s="76"/>
      <c r="L6617" s="74" t="str">
        <f t="shared" si="206"/>
        <v/>
      </c>
    </row>
    <row r="6618" spans="1:12" ht="18.95" customHeight="1" x14ac:dyDescent="0.25">
      <c r="A6618" s="52"/>
      <c r="C6618" s="185"/>
      <c r="D6618" s="76"/>
      <c r="E6618" s="76" t="str">
        <f>IF(D6618="","",IFERROR(VLOOKUP(D6618,Cadastro!$C$9:$D$1009,2,FALSE),"NOT FOUND"))</f>
        <v/>
      </c>
      <c r="F6618" s="76"/>
      <c r="G6618" s="94"/>
      <c r="H6618" s="97"/>
      <c r="I6618" s="77">
        <f t="shared" si="207"/>
        <v>0</v>
      </c>
      <c r="J6618" s="78" t="str">
        <f>IFERROR(IF(E6618="","",VLOOKUP(D6618,Saldo!$P$8:$Q$1009,2,FALSE)),"")</f>
        <v/>
      </c>
      <c r="K6618" s="76"/>
      <c r="L6618" s="74" t="str">
        <f t="shared" si="206"/>
        <v/>
      </c>
    </row>
    <row r="6619" spans="1:12" ht="18.95" customHeight="1" x14ac:dyDescent="0.25">
      <c r="A6619" s="52"/>
      <c r="C6619" s="185"/>
      <c r="D6619" s="76"/>
      <c r="E6619" s="76" t="str">
        <f>IF(D6619="","",IFERROR(VLOOKUP(D6619,Cadastro!$C$9:$D$1009,2,FALSE),"NOT FOUND"))</f>
        <v/>
      </c>
      <c r="F6619" s="76"/>
      <c r="G6619" s="94"/>
      <c r="H6619" s="97"/>
      <c r="I6619" s="77">
        <f t="shared" si="207"/>
        <v>0</v>
      </c>
      <c r="J6619" s="78" t="str">
        <f>IFERROR(IF(E6619="","",VLOOKUP(D6619,Saldo!$P$8:$Q$1009,2,FALSE)),"")</f>
        <v/>
      </c>
      <c r="K6619" s="76"/>
      <c r="L6619" s="74" t="str">
        <f t="shared" si="206"/>
        <v/>
      </c>
    </row>
    <row r="6620" spans="1:12" ht="18.95" customHeight="1" x14ac:dyDescent="0.25">
      <c r="A6620" s="52"/>
      <c r="C6620" s="185"/>
      <c r="D6620" s="76"/>
      <c r="E6620" s="76" t="str">
        <f>IF(D6620="","",IFERROR(VLOOKUP(D6620,Cadastro!$C$9:$D$1009,2,FALSE),"NOT FOUND"))</f>
        <v/>
      </c>
      <c r="F6620" s="76"/>
      <c r="G6620" s="94"/>
      <c r="H6620" s="97"/>
      <c r="I6620" s="77">
        <f t="shared" si="207"/>
        <v>0</v>
      </c>
      <c r="J6620" s="78" t="str">
        <f>IFERROR(IF(E6620="","",VLOOKUP(D6620,Saldo!$P$8:$Q$1009,2,FALSE)),"")</f>
        <v/>
      </c>
      <c r="K6620" s="76"/>
      <c r="L6620" s="74" t="str">
        <f t="shared" si="206"/>
        <v/>
      </c>
    </row>
    <row r="6621" spans="1:12" ht="18.95" customHeight="1" x14ac:dyDescent="0.25">
      <c r="A6621" s="52"/>
      <c r="C6621" s="185"/>
      <c r="D6621" s="76"/>
      <c r="E6621" s="76" t="str">
        <f>IF(D6621="","",IFERROR(VLOOKUP(D6621,Cadastro!$C$9:$D$1009,2,FALSE),"NOT FOUND"))</f>
        <v/>
      </c>
      <c r="F6621" s="76"/>
      <c r="G6621" s="94"/>
      <c r="H6621" s="97"/>
      <c r="I6621" s="77">
        <f t="shared" si="207"/>
        <v>0</v>
      </c>
      <c r="J6621" s="78" t="str">
        <f>IFERROR(IF(E6621="","",VLOOKUP(D6621,Saldo!$P$8:$Q$1009,2,FALSE)),"")</f>
        <v/>
      </c>
      <c r="K6621" s="76"/>
      <c r="L6621" s="74" t="str">
        <f t="shared" si="206"/>
        <v/>
      </c>
    </row>
    <row r="6622" spans="1:12" ht="18.95" customHeight="1" x14ac:dyDescent="0.25">
      <c r="A6622" s="52"/>
      <c r="C6622" s="185"/>
      <c r="D6622" s="76"/>
      <c r="E6622" s="76" t="str">
        <f>IF(D6622="","",IFERROR(VLOOKUP(D6622,Cadastro!$C$9:$D$1009,2,FALSE),"NOT FOUND"))</f>
        <v/>
      </c>
      <c r="F6622" s="76"/>
      <c r="G6622" s="94"/>
      <c r="H6622" s="97"/>
      <c r="I6622" s="77">
        <f t="shared" si="207"/>
        <v>0</v>
      </c>
      <c r="J6622" s="78" t="str">
        <f>IFERROR(IF(E6622="","",VLOOKUP(D6622,Saldo!$P$8:$Q$1009,2,FALSE)),"")</f>
        <v/>
      </c>
      <c r="K6622" s="76"/>
      <c r="L6622" s="74" t="str">
        <f t="shared" si="206"/>
        <v/>
      </c>
    </row>
    <row r="6623" spans="1:12" ht="18.95" customHeight="1" x14ac:dyDescent="0.25">
      <c r="A6623" s="52"/>
      <c r="C6623" s="185"/>
      <c r="D6623" s="76"/>
      <c r="E6623" s="76" t="str">
        <f>IF(D6623="","",IFERROR(VLOOKUP(D6623,Cadastro!$C$9:$D$1009,2,FALSE),"NOT FOUND"))</f>
        <v/>
      </c>
      <c r="F6623" s="76"/>
      <c r="G6623" s="94"/>
      <c r="H6623" s="97"/>
      <c r="I6623" s="77">
        <f t="shared" si="207"/>
        <v>0</v>
      </c>
      <c r="J6623" s="78" t="str">
        <f>IFERROR(IF(E6623="","",VLOOKUP(D6623,Saldo!$P$8:$Q$1009,2,FALSE)),"")</f>
        <v/>
      </c>
      <c r="K6623" s="76"/>
      <c r="L6623" s="74" t="str">
        <f t="shared" si="206"/>
        <v/>
      </c>
    </row>
    <row r="6624" spans="1:12" ht="18.95" customHeight="1" x14ac:dyDescent="0.25">
      <c r="A6624" s="52"/>
      <c r="C6624" s="185"/>
      <c r="D6624" s="76"/>
      <c r="E6624" s="76" t="str">
        <f>IF(D6624="","",IFERROR(VLOOKUP(D6624,Cadastro!$C$9:$D$1009,2,FALSE),"NOT FOUND"))</f>
        <v/>
      </c>
      <c r="F6624" s="76"/>
      <c r="G6624" s="94"/>
      <c r="H6624" s="97"/>
      <c r="I6624" s="77">
        <f t="shared" si="207"/>
        <v>0</v>
      </c>
      <c r="J6624" s="78" t="str">
        <f>IFERROR(IF(E6624="","",VLOOKUP(D6624,Saldo!$P$8:$Q$1009,2,FALSE)),"")</f>
        <v/>
      </c>
      <c r="K6624" s="76"/>
      <c r="L6624" s="74" t="str">
        <f t="shared" si="206"/>
        <v/>
      </c>
    </row>
    <row r="6625" spans="1:12" ht="18.95" customHeight="1" x14ac:dyDescent="0.25">
      <c r="A6625" s="52"/>
      <c r="C6625" s="185"/>
      <c r="D6625" s="76"/>
      <c r="E6625" s="76" t="str">
        <f>IF(D6625="","",IFERROR(VLOOKUP(D6625,Cadastro!$C$9:$D$1009,2,FALSE),"NOT FOUND"))</f>
        <v/>
      </c>
      <c r="F6625" s="76"/>
      <c r="G6625" s="94"/>
      <c r="H6625" s="97"/>
      <c r="I6625" s="77">
        <f t="shared" si="207"/>
        <v>0</v>
      </c>
      <c r="J6625" s="78" t="str">
        <f>IFERROR(IF(E6625="","",VLOOKUP(D6625,Saldo!$P$8:$Q$1009,2,FALSE)),"")</f>
        <v/>
      </c>
      <c r="K6625" s="76"/>
      <c r="L6625" s="74" t="str">
        <f t="shared" si="206"/>
        <v/>
      </c>
    </row>
    <row r="6626" spans="1:12" ht="18.95" customHeight="1" x14ac:dyDescent="0.25">
      <c r="A6626" s="52"/>
      <c r="C6626" s="185"/>
      <c r="D6626" s="76"/>
      <c r="E6626" s="76" t="str">
        <f>IF(D6626="","",IFERROR(VLOOKUP(D6626,Cadastro!$C$9:$D$1009,2,FALSE),"NOT FOUND"))</f>
        <v/>
      </c>
      <c r="F6626" s="76"/>
      <c r="G6626" s="94"/>
      <c r="H6626" s="97"/>
      <c r="I6626" s="77">
        <f t="shared" si="207"/>
        <v>0</v>
      </c>
      <c r="J6626" s="78" t="str">
        <f>IFERROR(IF(E6626="","",VLOOKUP(D6626,Saldo!$P$8:$Q$1009,2,FALSE)),"")</f>
        <v/>
      </c>
      <c r="K6626" s="76"/>
      <c r="L6626" s="74" t="str">
        <f t="shared" si="206"/>
        <v/>
      </c>
    </row>
    <row r="6627" spans="1:12" ht="18.95" customHeight="1" x14ac:dyDescent="0.25">
      <c r="A6627" s="52"/>
      <c r="C6627" s="185"/>
      <c r="D6627" s="76"/>
      <c r="E6627" s="76" t="str">
        <f>IF(D6627="","",IFERROR(VLOOKUP(D6627,Cadastro!$C$9:$D$1009,2,FALSE),"NOT FOUND"))</f>
        <v/>
      </c>
      <c r="F6627" s="76"/>
      <c r="G6627" s="94"/>
      <c r="H6627" s="97"/>
      <c r="I6627" s="77">
        <f t="shared" si="207"/>
        <v>0</v>
      </c>
      <c r="J6627" s="78" t="str">
        <f>IFERROR(IF(E6627="","",VLOOKUP(D6627,Saldo!$P$8:$Q$1009,2,FALSE)),"")</f>
        <v/>
      </c>
      <c r="K6627" s="76"/>
      <c r="L6627" s="74" t="str">
        <f t="shared" si="206"/>
        <v/>
      </c>
    </row>
    <row r="6628" spans="1:12" ht="18.95" customHeight="1" x14ac:dyDescent="0.25">
      <c r="A6628" s="52"/>
      <c r="C6628" s="185"/>
      <c r="D6628" s="76"/>
      <c r="E6628" s="76" t="str">
        <f>IF(D6628="","",IFERROR(VLOOKUP(D6628,Cadastro!$C$9:$D$1009,2,FALSE),"NOT FOUND"))</f>
        <v/>
      </c>
      <c r="F6628" s="76"/>
      <c r="G6628" s="94"/>
      <c r="H6628" s="97"/>
      <c r="I6628" s="77">
        <f t="shared" si="207"/>
        <v>0</v>
      </c>
      <c r="J6628" s="78" t="str">
        <f>IFERROR(IF(E6628="","",VLOOKUP(D6628,Saldo!$P$8:$Q$1009,2,FALSE)),"")</f>
        <v/>
      </c>
      <c r="K6628" s="76"/>
      <c r="L6628" s="74" t="str">
        <f t="shared" si="206"/>
        <v/>
      </c>
    </row>
    <row r="6629" spans="1:12" ht="18.95" customHeight="1" x14ac:dyDescent="0.25">
      <c r="A6629" s="52"/>
      <c r="C6629" s="185"/>
      <c r="D6629" s="76"/>
      <c r="E6629" s="76" t="str">
        <f>IF(D6629="","",IFERROR(VLOOKUP(D6629,Cadastro!$C$9:$D$1009,2,FALSE),"NOT FOUND"))</f>
        <v/>
      </c>
      <c r="F6629" s="76"/>
      <c r="G6629" s="94"/>
      <c r="H6629" s="97"/>
      <c r="I6629" s="77">
        <f t="shared" si="207"/>
        <v>0</v>
      </c>
      <c r="J6629" s="78" t="str">
        <f>IFERROR(IF(E6629="","",VLOOKUP(D6629,Saldo!$P$8:$Q$1009,2,FALSE)),"")</f>
        <v/>
      </c>
      <c r="K6629" s="76"/>
      <c r="L6629" s="74" t="str">
        <f t="shared" si="206"/>
        <v/>
      </c>
    </row>
    <row r="6630" spans="1:12" ht="18.95" customHeight="1" x14ac:dyDescent="0.25">
      <c r="A6630" s="52"/>
      <c r="C6630" s="185"/>
      <c r="D6630" s="76"/>
      <c r="E6630" s="76" t="str">
        <f>IF(D6630="","",IFERROR(VLOOKUP(D6630,Cadastro!$C$9:$D$1009,2,FALSE),"NOT FOUND"))</f>
        <v/>
      </c>
      <c r="F6630" s="76"/>
      <c r="G6630" s="94"/>
      <c r="H6630" s="97"/>
      <c r="I6630" s="77">
        <f t="shared" si="207"/>
        <v>0</v>
      </c>
      <c r="J6630" s="78" t="str">
        <f>IFERROR(IF(E6630="","",VLOOKUP(D6630,Saldo!$P$8:$Q$1009,2,FALSE)),"")</f>
        <v/>
      </c>
      <c r="K6630" s="76"/>
      <c r="L6630" s="74" t="str">
        <f t="shared" si="206"/>
        <v/>
      </c>
    </row>
    <row r="6631" spans="1:12" ht="18.95" customHeight="1" x14ac:dyDescent="0.25">
      <c r="A6631" s="52"/>
      <c r="C6631" s="185"/>
      <c r="D6631" s="76"/>
      <c r="E6631" s="76" t="str">
        <f>IF(D6631="","",IFERROR(VLOOKUP(D6631,Cadastro!$C$9:$D$1009,2,FALSE),"NOT FOUND"))</f>
        <v/>
      </c>
      <c r="F6631" s="76"/>
      <c r="G6631" s="94"/>
      <c r="H6631" s="97"/>
      <c r="I6631" s="77">
        <f t="shared" si="207"/>
        <v>0</v>
      </c>
      <c r="J6631" s="78" t="str">
        <f>IFERROR(IF(E6631="","",VLOOKUP(D6631,Saldo!$P$8:$Q$1009,2,FALSE)),"")</f>
        <v/>
      </c>
      <c r="K6631" s="76"/>
      <c r="L6631" s="74" t="str">
        <f t="shared" si="206"/>
        <v/>
      </c>
    </row>
    <row r="6632" spans="1:12" ht="18.95" customHeight="1" x14ac:dyDescent="0.25">
      <c r="A6632" s="52"/>
      <c r="C6632" s="185"/>
      <c r="D6632" s="76"/>
      <c r="E6632" s="76" t="str">
        <f>IF(D6632="","",IFERROR(VLOOKUP(D6632,Cadastro!$C$9:$D$1009,2,FALSE),"NOT FOUND"))</f>
        <v/>
      </c>
      <c r="F6632" s="76"/>
      <c r="G6632" s="94"/>
      <c r="H6632" s="97"/>
      <c r="I6632" s="77">
        <f t="shared" si="207"/>
        <v>0</v>
      </c>
      <c r="J6632" s="78" t="str">
        <f>IFERROR(IF(E6632="","",VLOOKUP(D6632,Saldo!$P$8:$Q$1009,2,FALSE)),"")</f>
        <v/>
      </c>
      <c r="K6632" s="76"/>
      <c r="L6632" s="74" t="str">
        <f t="shared" si="206"/>
        <v/>
      </c>
    </row>
    <row r="6633" spans="1:12" ht="18.95" customHeight="1" x14ac:dyDescent="0.25">
      <c r="A6633" s="52"/>
      <c r="C6633" s="185"/>
      <c r="D6633" s="76"/>
      <c r="E6633" s="76" t="str">
        <f>IF(D6633="","",IFERROR(VLOOKUP(D6633,Cadastro!$C$9:$D$1009,2,FALSE),"NOT FOUND"))</f>
        <v/>
      </c>
      <c r="F6633" s="76"/>
      <c r="G6633" s="94"/>
      <c r="H6633" s="97"/>
      <c r="I6633" s="77">
        <f t="shared" si="207"/>
        <v>0</v>
      </c>
      <c r="J6633" s="78" t="str">
        <f>IFERROR(IF(E6633="","",VLOOKUP(D6633,Saldo!$P$8:$Q$1009,2,FALSE)),"")</f>
        <v/>
      </c>
      <c r="K6633" s="76"/>
      <c r="L6633" s="74" t="str">
        <f t="shared" si="206"/>
        <v/>
      </c>
    </row>
    <row r="6634" spans="1:12" ht="18.95" customHeight="1" x14ac:dyDescent="0.25">
      <c r="A6634" s="52"/>
      <c r="C6634" s="185"/>
      <c r="D6634" s="76"/>
      <c r="E6634" s="76" t="str">
        <f>IF(D6634="","",IFERROR(VLOOKUP(D6634,Cadastro!$C$9:$D$1009,2,FALSE),"NOT FOUND"))</f>
        <v/>
      </c>
      <c r="F6634" s="76"/>
      <c r="G6634" s="94"/>
      <c r="H6634" s="97"/>
      <c r="I6634" s="77">
        <f t="shared" si="207"/>
        <v>0</v>
      </c>
      <c r="J6634" s="78" t="str">
        <f>IFERROR(IF(E6634="","",VLOOKUP(D6634,Saldo!$P$8:$Q$1009,2,FALSE)),"")</f>
        <v/>
      </c>
      <c r="K6634" s="76"/>
      <c r="L6634" s="74" t="str">
        <f t="shared" si="206"/>
        <v/>
      </c>
    </row>
    <row r="6635" spans="1:12" ht="18.95" customHeight="1" x14ac:dyDescent="0.25">
      <c r="A6635" s="52"/>
      <c r="C6635" s="185"/>
      <c r="D6635" s="76"/>
      <c r="E6635" s="76" t="str">
        <f>IF(D6635="","",IFERROR(VLOOKUP(D6635,Cadastro!$C$9:$D$1009,2,FALSE),"NOT FOUND"))</f>
        <v/>
      </c>
      <c r="F6635" s="76"/>
      <c r="G6635" s="94"/>
      <c r="H6635" s="97"/>
      <c r="I6635" s="77">
        <f t="shared" si="207"/>
        <v>0</v>
      </c>
      <c r="J6635" s="78" t="str">
        <f>IFERROR(IF(E6635="","",VLOOKUP(D6635,Saldo!$P$8:$Q$1009,2,FALSE)),"")</f>
        <v/>
      </c>
      <c r="K6635" s="76"/>
      <c r="L6635" s="74" t="str">
        <f t="shared" si="206"/>
        <v/>
      </c>
    </row>
    <row r="6636" spans="1:12" ht="18.95" customHeight="1" x14ac:dyDescent="0.25">
      <c r="A6636" s="52"/>
      <c r="C6636" s="185"/>
      <c r="D6636" s="76"/>
      <c r="E6636" s="76" t="str">
        <f>IF(D6636="","",IFERROR(VLOOKUP(D6636,Cadastro!$C$9:$D$1009,2,FALSE),"NOT FOUND"))</f>
        <v/>
      </c>
      <c r="F6636" s="76"/>
      <c r="G6636" s="94"/>
      <c r="H6636" s="97"/>
      <c r="I6636" s="77">
        <f t="shared" si="207"/>
        <v>0</v>
      </c>
      <c r="J6636" s="78" t="str">
        <f>IFERROR(IF(E6636="","",VLOOKUP(D6636,Saldo!$P$8:$Q$1009,2,FALSE)),"")</f>
        <v/>
      </c>
      <c r="K6636" s="76"/>
      <c r="L6636" s="74" t="str">
        <f t="shared" si="206"/>
        <v/>
      </c>
    </row>
    <row r="6637" spans="1:12" ht="18.95" customHeight="1" x14ac:dyDescent="0.25">
      <c r="A6637" s="52"/>
      <c r="C6637" s="185"/>
      <c r="D6637" s="76"/>
      <c r="E6637" s="76" t="str">
        <f>IF(D6637="","",IFERROR(VLOOKUP(D6637,Cadastro!$C$9:$D$1009,2,FALSE),"NOT FOUND"))</f>
        <v/>
      </c>
      <c r="F6637" s="76"/>
      <c r="G6637" s="94"/>
      <c r="H6637" s="97"/>
      <c r="I6637" s="77">
        <f t="shared" si="207"/>
        <v>0</v>
      </c>
      <c r="J6637" s="78" t="str">
        <f>IFERROR(IF(E6637="","",VLOOKUP(D6637,Saldo!$P$8:$Q$1009,2,FALSE)),"")</f>
        <v/>
      </c>
      <c r="K6637" s="76"/>
      <c r="L6637" s="74" t="str">
        <f t="shared" si="206"/>
        <v/>
      </c>
    </row>
    <row r="6638" spans="1:12" ht="18.95" customHeight="1" x14ac:dyDescent="0.25">
      <c r="A6638" s="52"/>
      <c r="C6638" s="185"/>
      <c r="D6638" s="76"/>
      <c r="E6638" s="76" t="str">
        <f>IF(D6638="","",IFERROR(VLOOKUP(D6638,Cadastro!$C$9:$D$1009,2,FALSE),"NOT FOUND"))</f>
        <v/>
      </c>
      <c r="F6638" s="76"/>
      <c r="G6638" s="94"/>
      <c r="H6638" s="97"/>
      <c r="I6638" s="77">
        <f t="shared" si="207"/>
        <v>0</v>
      </c>
      <c r="J6638" s="78" t="str">
        <f>IFERROR(IF(E6638="","",VLOOKUP(D6638,Saldo!$P$8:$Q$1009,2,FALSE)),"")</f>
        <v/>
      </c>
      <c r="K6638" s="76"/>
      <c r="L6638" s="74" t="str">
        <f t="shared" si="206"/>
        <v/>
      </c>
    </row>
    <row r="6639" spans="1:12" ht="18.95" customHeight="1" x14ac:dyDescent="0.25">
      <c r="A6639" s="52"/>
      <c r="C6639" s="185"/>
      <c r="D6639" s="76"/>
      <c r="E6639" s="76" t="str">
        <f>IF(D6639="","",IFERROR(VLOOKUP(D6639,Cadastro!$C$9:$D$1009,2,FALSE),"NOT FOUND"))</f>
        <v/>
      </c>
      <c r="F6639" s="76"/>
      <c r="G6639" s="94"/>
      <c r="H6639" s="97"/>
      <c r="I6639" s="77">
        <f t="shared" si="207"/>
        <v>0</v>
      </c>
      <c r="J6639" s="78" t="str">
        <f>IFERROR(IF(E6639="","",VLOOKUP(D6639,Saldo!$P$8:$Q$1009,2,FALSE)),"")</f>
        <v/>
      </c>
      <c r="K6639" s="76"/>
      <c r="L6639" s="74" t="str">
        <f t="shared" si="206"/>
        <v/>
      </c>
    </row>
    <row r="6640" spans="1:12" ht="18.95" customHeight="1" x14ac:dyDescent="0.25">
      <c r="A6640" s="52"/>
      <c r="C6640" s="185"/>
      <c r="D6640" s="76"/>
      <c r="E6640" s="76" t="str">
        <f>IF(D6640="","",IFERROR(VLOOKUP(D6640,Cadastro!$C$9:$D$1009,2,FALSE),"NOT FOUND"))</f>
        <v/>
      </c>
      <c r="F6640" s="76"/>
      <c r="G6640" s="94"/>
      <c r="H6640" s="97"/>
      <c r="I6640" s="77">
        <f t="shared" si="207"/>
        <v>0</v>
      </c>
      <c r="J6640" s="78" t="str">
        <f>IFERROR(IF(E6640="","",VLOOKUP(D6640,Saldo!$P$8:$Q$1009,2,FALSE)),"")</f>
        <v/>
      </c>
      <c r="K6640" s="76"/>
      <c r="L6640" s="74" t="str">
        <f t="shared" si="206"/>
        <v/>
      </c>
    </row>
    <row r="6641" spans="1:12" ht="18.95" customHeight="1" x14ac:dyDescent="0.25">
      <c r="A6641" s="52"/>
      <c r="C6641" s="185"/>
      <c r="D6641" s="76"/>
      <c r="E6641" s="76" t="str">
        <f>IF(D6641="","",IFERROR(VLOOKUP(D6641,Cadastro!$C$9:$D$1009,2,FALSE),"NOT FOUND"))</f>
        <v/>
      </c>
      <c r="F6641" s="76"/>
      <c r="G6641" s="94"/>
      <c r="H6641" s="97"/>
      <c r="I6641" s="77">
        <f t="shared" si="207"/>
        <v>0</v>
      </c>
      <c r="J6641" s="78" t="str">
        <f>IFERROR(IF(E6641="","",VLOOKUP(D6641,Saldo!$P$8:$Q$1009,2,FALSE)),"")</f>
        <v/>
      </c>
      <c r="K6641" s="76"/>
      <c r="L6641" s="74" t="str">
        <f t="shared" si="206"/>
        <v/>
      </c>
    </row>
    <row r="6642" spans="1:12" ht="18.95" customHeight="1" x14ac:dyDescent="0.25">
      <c r="A6642" s="52"/>
      <c r="C6642" s="185"/>
      <c r="D6642" s="76"/>
      <c r="E6642" s="76" t="str">
        <f>IF(D6642="","",IFERROR(VLOOKUP(D6642,Cadastro!$C$9:$D$1009,2,FALSE),"NOT FOUND"))</f>
        <v/>
      </c>
      <c r="F6642" s="76"/>
      <c r="G6642" s="94"/>
      <c r="H6642" s="97"/>
      <c r="I6642" s="77">
        <f t="shared" si="207"/>
        <v>0</v>
      </c>
      <c r="J6642" s="78" t="str">
        <f>IFERROR(IF(E6642="","",VLOOKUP(D6642,Saldo!$P$8:$Q$1009,2,FALSE)),"")</f>
        <v/>
      </c>
      <c r="K6642" s="76"/>
      <c r="L6642" s="74" t="str">
        <f t="shared" si="206"/>
        <v/>
      </c>
    </row>
    <row r="6643" spans="1:12" ht="18.95" customHeight="1" x14ac:dyDescent="0.25">
      <c r="A6643" s="52"/>
      <c r="C6643" s="185"/>
      <c r="D6643" s="76"/>
      <c r="E6643" s="76" t="str">
        <f>IF(D6643="","",IFERROR(VLOOKUP(D6643,Cadastro!$C$9:$D$1009,2,FALSE),"NOT FOUND"))</f>
        <v/>
      </c>
      <c r="F6643" s="76"/>
      <c r="G6643" s="94"/>
      <c r="H6643" s="97"/>
      <c r="I6643" s="77">
        <f t="shared" si="207"/>
        <v>0</v>
      </c>
      <c r="J6643" s="78" t="str">
        <f>IFERROR(IF(E6643="","",VLOOKUP(D6643,Saldo!$P$8:$Q$1009,2,FALSE)),"")</f>
        <v/>
      </c>
      <c r="K6643" s="76"/>
      <c r="L6643" s="74" t="str">
        <f t="shared" si="206"/>
        <v/>
      </c>
    </row>
    <row r="6644" spans="1:12" ht="18.95" customHeight="1" x14ac:dyDescent="0.25">
      <c r="A6644" s="52"/>
      <c r="C6644" s="185"/>
      <c r="D6644" s="76"/>
      <c r="E6644" s="76" t="str">
        <f>IF(D6644="","",IFERROR(VLOOKUP(D6644,Cadastro!$C$9:$D$1009,2,FALSE),"NOT FOUND"))</f>
        <v/>
      </c>
      <c r="F6644" s="76"/>
      <c r="G6644" s="94"/>
      <c r="H6644" s="97"/>
      <c r="I6644" s="77">
        <f t="shared" si="207"/>
        <v>0</v>
      </c>
      <c r="J6644" s="78" t="str">
        <f>IFERROR(IF(E6644="","",VLOOKUP(D6644,Saldo!$P$8:$Q$1009,2,FALSE)),"")</f>
        <v/>
      </c>
      <c r="K6644" s="76"/>
      <c r="L6644" s="74" t="str">
        <f t="shared" si="206"/>
        <v/>
      </c>
    </row>
    <row r="6645" spans="1:12" ht="18.95" customHeight="1" x14ac:dyDescent="0.25">
      <c r="A6645" s="52"/>
      <c r="C6645" s="185"/>
      <c r="D6645" s="76"/>
      <c r="E6645" s="76" t="str">
        <f>IF(D6645="","",IFERROR(VLOOKUP(D6645,Cadastro!$C$9:$D$1009,2,FALSE),"NOT FOUND"))</f>
        <v/>
      </c>
      <c r="F6645" s="76"/>
      <c r="G6645" s="94"/>
      <c r="H6645" s="97"/>
      <c r="I6645" s="77">
        <f t="shared" si="207"/>
        <v>0</v>
      </c>
      <c r="J6645" s="78" t="str">
        <f>IFERROR(IF(E6645="","",VLOOKUP(D6645,Saldo!$P$8:$Q$1009,2,FALSE)),"")</f>
        <v/>
      </c>
      <c r="K6645" s="76"/>
      <c r="L6645" s="74" t="str">
        <f t="shared" si="206"/>
        <v/>
      </c>
    </row>
    <row r="6646" spans="1:12" ht="18.95" customHeight="1" x14ac:dyDescent="0.25">
      <c r="A6646" s="52"/>
      <c r="C6646" s="185"/>
      <c r="D6646" s="76"/>
      <c r="E6646" s="76" t="str">
        <f>IF(D6646="","",IFERROR(VLOOKUP(D6646,Cadastro!$C$9:$D$1009,2,FALSE),"NOT FOUND"))</f>
        <v/>
      </c>
      <c r="F6646" s="76"/>
      <c r="G6646" s="94"/>
      <c r="H6646" s="97"/>
      <c r="I6646" s="77">
        <f t="shared" si="207"/>
        <v>0</v>
      </c>
      <c r="J6646" s="78" t="str">
        <f>IFERROR(IF(E6646="","",VLOOKUP(D6646,Saldo!$P$8:$Q$1009,2,FALSE)),"")</f>
        <v/>
      </c>
      <c r="K6646" s="76"/>
      <c r="L6646" s="74" t="str">
        <f t="shared" si="206"/>
        <v/>
      </c>
    </row>
    <row r="6647" spans="1:12" ht="18.95" customHeight="1" x14ac:dyDescent="0.25">
      <c r="A6647" s="52"/>
      <c r="C6647" s="185"/>
      <c r="D6647" s="76"/>
      <c r="E6647" s="76" t="str">
        <f>IF(D6647="","",IFERROR(VLOOKUP(D6647,Cadastro!$C$9:$D$1009,2,FALSE),"NOT FOUND"))</f>
        <v/>
      </c>
      <c r="F6647" s="76"/>
      <c r="G6647" s="94"/>
      <c r="H6647" s="97"/>
      <c r="I6647" s="77">
        <f t="shared" si="207"/>
        <v>0</v>
      </c>
      <c r="J6647" s="78" t="str">
        <f>IFERROR(IF(E6647="","",VLOOKUP(D6647,Saldo!$P$8:$Q$1009,2,FALSE)),"")</f>
        <v/>
      </c>
      <c r="K6647" s="76"/>
      <c r="L6647" s="74" t="str">
        <f t="shared" si="206"/>
        <v/>
      </c>
    </row>
    <row r="6648" spans="1:12" ht="18.95" customHeight="1" x14ac:dyDescent="0.25">
      <c r="A6648" s="52"/>
      <c r="C6648" s="185"/>
      <c r="D6648" s="76"/>
      <c r="E6648" s="76" t="str">
        <f>IF(D6648="","",IFERROR(VLOOKUP(D6648,Cadastro!$C$9:$D$1009,2,FALSE),"NOT FOUND"))</f>
        <v/>
      </c>
      <c r="F6648" s="76"/>
      <c r="G6648" s="94"/>
      <c r="H6648" s="97"/>
      <c r="I6648" s="77">
        <f t="shared" si="207"/>
        <v>0</v>
      </c>
      <c r="J6648" s="78" t="str">
        <f>IFERROR(IF(E6648="","",VLOOKUP(D6648,Saldo!$P$8:$Q$1009,2,FALSE)),"")</f>
        <v/>
      </c>
      <c r="K6648" s="76"/>
      <c r="L6648" s="74" t="str">
        <f t="shared" si="206"/>
        <v/>
      </c>
    </row>
    <row r="6649" spans="1:12" ht="18.95" customHeight="1" x14ac:dyDescent="0.25">
      <c r="A6649" s="52"/>
      <c r="C6649" s="185"/>
      <c r="D6649" s="76"/>
      <c r="E6649" s="76" t="str">
        <f>IF(D6649="","",IFERROR(VLOOKUP(D6649,Cadastro!$C$9:$D$1009,2,FALSE),"NOT FOUND"))</f>
        <v/>
      </c>
      <c r="F6649" s="76"/>
      <c r="G6649" s="94"/>
      <c r="H6649" s="97"/>
      <c r="I6649" s="77">
        <f t="shared" si="207"/>
        <v>0</v>
      </c>
      <c r="J6649" s="78" t="str">
        <f>IFERROR(IF(E6649="","",VLOOKUP(D6649,Saldo!$P$8:$Q$1009,2,FALSE)),"")</f>
        <v/>
      </c>
      <c r="K6649" s="76"/>
      <c r="L6649" s="74" t="str">
        <f t="shared" si="206"/>
        <v/>
      </c>
    </row>
    <row r="6650" spans="1:12" ht="18.95" customHeight="1" x14ac:dyDescent="0.25">
      <c r="A6650" s="52"/>
      <c r="C6650" s="185"/>
      <c r="D6650" s="76"/>
      <c r="E6650" s="76" t="str">
        <f>IF(D6650="","",IFERROR(VLOOKUP(D6650,Cadastro!$C$9:$D$1009,2,FALSE),"NOT FOUND"))</f>
        <v/>
      </c>
      <c r="F6650" s="76"/>
      <c r="G6650" s="94"/>
      <c r="H6650" s="97"/>
      <c r="I6650" s="77">
        <f t="shared" si="207"/>
        <v>0</v>
      </c>
      <c r="J6650" s="78" t="str">
        <f>IFERROR(IF(E6650="","",VLOOKUP(D6650,Saldo!$P$8:$Q$1009,2,FALSE)),"")</f>
        <v/>
      </c>
      <c r="K6650" s="76"/>
      <c r="L6650" s="74" t="str">
        <f t="shared" si="206"/>
        <v/>
      </c>
    </row>
    <row r="6651" spans="1:12" ht="18.95" customHeight="1" x14ac:dyDescent="0.25">
      <c r="A6651" s="52"/>
      <c r="C6651" s="185"/>
      <c r="D6651" s="76"/>
      <c r="E6651" s="76" t="str">
        <f>IF(D6651="","",IFERROR(VLOOKUP(D6651,Cadastro!$C$9:$D$1009,2,FALSE),"NOT FOUND"))</f>
        <v/>
      </c>
      <c r="F6651" s="76"/>
      <c r="G6651" s="94"/>
      <c r="H6651" s="97"/>
      <c r="I6651" s="77">
        <f t="shared" si="207"/>
        <v>0</v>
      </c>
      <c r="J6651" s="78" t="str">
        <f>IFERROR(IF(E6651="","",VLOOKUP(D6651,Saldo!$P$8:$Q$1009,2,FALSE)),"")</f>
        <v/>
      </c>
      <c r="K6651" s="76"/>
      <c r="L6651" s="74" t="str">
        <f t="shared" si="206"/>
        <v/>
      </c>
    </row>
    <row r="6652" spans="1:12" ht="18.95" customHeight="1" x14ac:dyDescent="0.25">
      <c r="A6652" s="52"/>
      <c r="C6652" s="185"/>
      <c r="D6652" s="76"/>
      <c r="E6652" s="76" t="str">
        <f>IF(D6652="","",IFERROR(VLOOKUP(D6652,Cadastro!$C$9:$D$1009,2,FALSE),"NOT FOUND"))</f>
        <v/>
      </c>
      <c r="F6652" s="76"/>
      <c r="G6652" s="94"/>
      <c r="H6652" s="97"/>
      <c r="I6652" s="77">
        <f t="shared" si="207"/>
        <v>0</v>
      </c>
      <c r="J6652" s="78" t="str">
        <f>IFERROR(IF(E6652="","",VLOOKUP(D6652,Saldo!$P$8:$Q$1009,2,FALSE)),"")</f>
        <v/>
      </c>
      <c r="K6652" s="76"/>
      <c r="L6652" s="74" t="str">
        <f t="shared" si="206"/>
        <v/>
      </c>
    </row>
    <row r="6653" spans="1:12" ht="18.95" customHeight="1" x14ac:dyDescent="0.25">
      <c r="A6653" s="52"/>
      <c r="C6653" s="185"/>
      <c r="D6653" s="76"/>
      <c r="E6653" s="76" t="str">
        <f>IF(D6653="","",IFERROR(VLOOKUP(D6653,Cadastro!$C$9:$D$1009,2,FALSE),"NOT FOUND"))</f>
        <v/>
      </c>
      <c r="F6653" s="76"/>
      <c r="G6653" s="94"/>
      <c r="H6653" s="97"/>
      <c r="I6653" s="77">
        <f t="shared" si="207"/>
        <v>0</v>
      </c>
      <c r="J6653" s="78" t="str">
        <f>IFERROR(IF(E6653="","",VLOOKUP(D6653,Saldo!$P$8:$Q$1009,2,FALSE)),"")</f>
        <v/>
      </c>
      <c r="K6653" s="76"/>
      <c r="L6653" s="74" t="str">
        <f t="shared" si="206"/>
        <v/>
      </c>
    </row>
    <row r="6654" spans="1:12" ht="18.95" customHeight="1" x14ac:dyDescent="0.25">
      <c r="A6654" s="52"/>
      <c r="C6654" s="185"/>
      <c r="D6654" s="76"/>
      <c r="E6654" s="76" t="str">
        <f>IF(D6654="","",IFERROR(VLOOKUP(D6654,Cadastro!$C$9:$D$1009,2,FALSE),"NOT FOUND"))</f>
        <v/>
      </c>
      <c r="F6654" s="76"/>
      <c r="G6654" s="94"/>
      <c r="H6654" s="97"/>
      <c r="I6654" s="77">
        <f t="shared" si="207"/>
        <v>0</v>
      </c>
      <c r="J6654" s="78" t="str">
        <f>IFERROR(IF(E6654="","",VLOOKUP(D6654,Saldo!$P$8:$Q$1009,2,FALSE)),"")</f>
        <v/>
      </c>
      <c r="K6654" s="76"/>
      <c r="L6654" s="74" t="str">
        <f t="shared" si="206"/>
        <v/>
      </c>
    </row>
    <row r="6655" spans="1:12" ht="18.95" customHeight="1" x14ac:dyDescent="0.25">
      <c r="A6655" s="52"/>
      <c r="C6655" s="185"/>
      <c r="D6655" s="76"/>
      <c r="E6655" s="76" t="str">
        <f>IF(D6655="","",IFERROR(VLOOKUP(D6655,Cadastro!$C$9:$D$1009,2,FALSE),"NOT FOUND"))</f>
        <v/>
      </c>
      <c r="F6655" s="76"/>
      <c r="G6655" s="94"/>
      <c r="H6655" s="97"/>
      <c r="I6655" s="77">
        <f t="shared" si="207"/>
        <v>0</v>
      </c>
      <c r="J6655" s="78" t="str">
        <f>IFERROR(IF(E6655="","",VLOOKUP(D6655,Saldo!$P$8:$Q$1009,2,FALSE)),"")</f>
        <v/>
      </c>
      <c r="K6655" s="76"/>
      <c r="L6655" s="74" t="str">
        <f t="shared" si="206"/>
        <v/>
      </c>
    </row>
    <row r="6656" spans="1:12" ht="18.95" customHeight="1" x14ac:dyDescent="0.25">
      <c r="A6656" s="52"/>
      <c r="C6656" s="185"/>
      <c r="D6656" s="76"/>
      <c r="E6656" s="76" t="str">
        <f>IF(D6656="","",IFERROR(VLOOKUP(D6656,Cadastro!$C$9:$D$1009,2,FALSE),"NOT FOUND"))</f>
        <v/>
      </c>
      <c r="F6656" s="76"/>
      <c r="G6656" s="94"/>
      <c r="H6656" s="97"/>
      <c r="I6656" s="77">
        <f t="shared" si="207"/>
        <v>0</v>
      </c>
      <c r="J6656" s="78" t="str">
        <f>IFERROR(IF(E6656="","",VLOOKUP(D6656,Saldo!$P$8:$Q$1009,2,FALSE)),"")</f>
        <v/>
      </c>
      <c r="K6656" s="76"/>
      <c r="L6656" s="74" t="str">
        <f t="shared" si="206"/>
        <v/>
      </c>
    </row>
    <row r="6657" spans="1:12" ht="18.95" customHeight="1" x14ac:dyDescent="0.25">
      <c r="A6657" s="52"/>
      <c r="C6657" s="185"/>
      <c r="D6657" s="76"/>
      <c r="E6657" s="76" t="str">
        <f>IF(D6657="","",IFERROR(VLOOKUP(D6657,Cadastro!$C$9:$D$1009,2,FALSE),"NOT FOUND"))</f>
        <v/>
      </c>
      <c r="F6657" s="76"/>
      <c r="G6657" s="94"/>
      <c r="H6657" s="97"/>
      <c r="I6657" s="77">
        <f t="shared" si="207"/>
        <v>0</v>
      </c>
      <c r="J6657" s="78" t="str">
        <f>IFERROR(IF(E6657="","",VLOOKUP(D6657,Saldo!$P$8:$Q$1009,2,FALSE)),"")</f>
        <v/>
      </c>
      <c r="K6657" s="76"/>
      <c r="L6657" s="74" t="str">
        <f t="shared" si="206"/>
        <v/>
      </c>
    </row>
    <row r="6658" spans="1:12" ht="18.95" customHeight="1" x14ac:dyDescent="0.25">
      <c r="A6658" s="52"/>
      <c r="C6658" s="185"/>
      <c r="D6658" s="76"/>
      <c r="E6658" s="76" t="str">
        <f>IF(D6658="","",IFERROR(VLOOKUP(D6658,Cadastro!$C$9:$D$1009,2,FALSE),"NOT FOUND"))</f>
        <v/>
      </c>
      <c r="F6658" s="76"/>
      <c r="G6658" s="94"/>
      <c r="H6658" s="97"/>
      <c r="I6658" s="77">
        <f t="shared" si="207"/>
        <v>0</v>
      </c>
      <c r="J6658" s="78" t="str">
        <f>IFERROR(IF(E6658="","",VLOOKUP(D6658,Saldo!$P$8:$Q$1009,2,FALSE)),"")</f>
        <v/>
      </c>
      <c r="K6658" s="76"/>
      <c r="L6658" s="74" t="str">
        <f t="shared" si="206"/>
        <v/>
      </c>
    </row>
    <row r="6659" spans="1:12" ht="18.95" customHeight="1" x14ac:dyDescent="0.25">
      <c r="A6659" s="52"/>
      <c r="C6659" s="185"/>
      <c r="D6659" s="76"/>
      <c r="E6659" s="76" t="str">
        <f>IF(D6659="","",IFERROR(VLOOKUP(D6659,Cadastro!$C$9:$D$1009,2,FALSE),"NOT FOUND"))</f>
        <v/>
      </c>
      <c r="F6659" s="76"/>
      <c r="G6659" s="94"/>
      <c r="H6659" s="97"/>
      <c r="I6659" s="77">
        <f t="shared" si="207"/>
        <v>0</v>
      </c>
      <c r="J6659" s="78" t="str">
        <f>IFERROR(IF(E6659="","",VLOOKUP(D6659,Saldo!$P$8:$Q$1009,2,FALSE)),"")</f>
        <v/>
      </c>
      <c r="K6659" s="76"/>
      <c r="L6659" s="74" t="str">
        <f t="shared" si="206"/>
        <v/>
      </c>
    </row>
    <row r="6660" spans="1:12" ht="18.95" customHeight="1" x14ac:dyDescent="0.25">
      <c r="A6660" s="52"/>
      <c r="C6660" s="185"/>
      <c r="D6660" s="76"/>
      <c r="E6660" s="76" t="str">
        <f>IF(D6660="","",IFERROR(VLOOKUP(D6660,Cadastro!$C$9:$D$1009,2,FALSE),"NOT FOUND"))</f>
        <v/>
      </c>
      <c r="F6660" s="76"/>
      <c r="G6660" s="94"/>
      <c r="H6660" s="97"/>
      <c r="I6660" s="77">
        <f t="shared" si="207"/>
        <v>0</v>
      </c>
      <c r="J6660" s="78" t="str">
        <f>IFERROR(IF(E6660="","",VLOOKUP(D6660,Saldo!$P$8:$Q$1009,2,FALSE)),"")</f>
        <v/>
      </c>
      <c r="K6660" s="76"/>
      <c r="L6660" s="74" t="str">
        <f t="shared" si="206"/>
        <v/>
      </c>
    </row>
    <row r="6661" spans="1:12" ht="18.95" customHeight="1" x14ac:dyDescent="0.25">
      <c r="A6661" s="52"/>
      <c r="C6661" s="185"/>
      <c r="D6661" s="76"/>
      <c r="E6661" s="76" t="str">
        <f>IF(D6661="","",IFERROR(VLOOKUP(D6661,Cadastro!$C$9:$D$1009,2,FALSE),"NOT FOUND"))</f>
        <v/>
      </c>
      <c r="F6661" s="76"/>
      <c r="G6661" s="94"/>
      <c r="H6661" s="97"/>
      <c r="I6661" s="77">
        <f t="shared" si="207"/>
        <v>0</v>
      </c>
      <c r="J6661" s="78" t="str">
        <f>IFERROR(IF(E6661="","",VLOOKUP(D6661,Saldo!$P$8:$Q$1009,2,FALSE)),"")</f>
        <v/>
      </c>
      <c r="K6661" s="76"/>
      <c r="L6661" s="74" t="str">
        <f t="shared" si="206"/>
        <v/>
      </c>
    </row>
    <row r="6662" spans="1:12" ht="18.95" customHeight="1" x14ac:dyDescent="0.25">
      <c r="A6662" s="52"/>
      <c r="C6662" s="185"/>
      <c r="D6662" s="76"/>
      <c r="E6662" s="76" t="str">
        <f>IF(D6662="","",IFERROR(VLOOKUP(D6662,Cadastro!$C$9:$D$1009,2,FALSE),"NOT FOUND"))</f>
        <v/>
      </c>
      <c r="F6662" s="76"/>
      <c r="G6662" s="94"/>
      <c r="H6662" s="97"/>
      <c r="I6662" s="77">
        <f t="shared" si="207"/>
        <v>0</v>
      </c>
      <c r="J6662" s="78" t="str">
        <f>IFERROR(IF(E6662="","",VLOOKUP(D6662,Saldo!$P$8:$Q$1009,2,FALSE)),"")</f>
        <v/>
      </c>
      <c r="K6662" s="76"/>
      <c r="L6662" s="74" t="str">
        <f t="shared" si="206"/>
        <v/>
      </c>
    </row>
    <row r="6663" spans="1:12" ht="18.95" customHeight="1" x14ac:dyDescent="0.25">
      <c r="A6663" s="52"/>
      <c r="C6663" s="185"/>
      <c r="D6663" s="76"/>
      <c r="E6663" s="76" t="str">
        <f>IF(D6663="","",IFERROR(VLOOKUP(D6663,Cadastro!$C$9:$D$1009,2,FALSE),"NOT FOUND"))</f>
        <v/>
      </c>
      <c r="F6663" s="76"/>
      <c r="G6663" s="94"/>
      <c r="H6663" s="97"/>
      <c r="I6663" s="77">
        <f t="shared" si="207"/>
        <v>0</v>
      </c>
      <c r="J6663" s="78" t="str">
        <f>IFERROR(IF(E6663="","",VLOOKUP(D6663,Saldo!$P$8:$Q$1009,2,FALSE)),"")</f>
        <v/>
      </c>
      <c r="K6663" s="76"/>
      <c r="L6663" s="74" t="str">
        <f t="shared" si="206"/>
        <v/>
      </c>
    </row>
    <row r="6664" spans="1:12" ht="18.95" customHeight="1" x14ac:dyDescent="0.25">
      <c r="A6664" s="52"/>
      <c r="C6664" s="185"/>
      <c r="D6664" s="76"/>
      <c r="E6664" s="76" t="str">
        <f>IF(D6664="","",IFERROR(VLOOKUP(D6664,Cadastro!$C$9:$D$1009,2,FALSE),"NOT FOUND"))</f>
        <v/>
      </c>
      <c r="F6664" s="76"/>
      <c r="G6664" s="94"/>
      <c r="H6664" s="97"/>
      <c r="I6664" s="77">
        <f t="shared" si="207"/>
        <v>0</v>
      </c>
      <c r="J6664" s="78" t="str">
        <f>IFERROR(IF(E6664="","",VLOOKUP(D6664,Saldo!$P$8:$Q$1009,2,FALSE)),"")</f>
        <v/>
      </c>
      <c r="K6664" s="76"/>
      <c r="L6664" s="74" t="str">
        <f t="shared" si="206"/>
        <v/>
      </c>
    </row>
    <row r="6665" spans="1:12" ht="18.95" customHeight="1" x14ac:dyDescent="0.25">
      <c r="A6665" s="52"/>
      <c r="C6665" s="185"/>
      <c r="D6665" s="76"/>
      <c r="E6665" s="76" t="str">
        <f>IF(D6665="","",IFERROR(VLOOKUP(D6665,Cadastro!$C$9:$D$1009,2,FALSE),"NOT FOUND"))</f>
        <v/>
      </c>
      <c r="F6665" s="76"/>
      <c r="G6665" s="94"/>
      <c r="H6665" s="97"/>
      <c r="I6665" s="77">
        <f t="shared" si="207"/>
        <v>0</v>
      </c>
      <c r="J6665" s="78" t="str">
        <f>IFERROR(IF(E6665="","",VLOOKUP(D6665,Saldo!$P$8:$Q$1009,2,FALSE)),"")</f>
        <v/>
      </c>
      <c r="K6665" s="76"/>
      <c r="L6665" s="74" t="str">
        <f t="shared" ref="L6665:L6728" si="208">IF(C6665="","",MONTH(C6665))</f>
        <v/>
      </c>
    </row>
    <row r="6666" spans="1:12" ht="18.95" customHeight="1" x14ac:dyDescent="0.25">
      <c r="A6666" s="52"/>
      <c r="C6666" s="185"/>
      <c r="D6666" s="76"/>
      <c r="E6666" s="76" t="str">
        <f>IF(D6666="","",IFERROR(VLOOKUP(D6666,Cadastro!$C$9:$D$1009,2,FALSE),"NOT FOUND"))</f>
        <v/>
      </c>
      <c r="F6666" s="76"/>
      <c r="G6666" s="94"/>
      <c r="H6666" s="97"/>
      <c r="I6666" s="77">
        <f t="shared" ref="I6666:I6729" si="209">IFERROR(G6666*H6666,"Check if QTY and Value are both valid")</f>
        <v>0</v>
      </c>
      <c r="J6666" s="78" t="str">
        <f>IFERROR(IF(E6666="","",VLOOKUP(D6666,Saldo!$P$8:$Q$1009,2,FALSE)),"")</f>
        <v/>
      </c>
      <c r="K6666" s="76"/>
      <c r="L6666" s="74" t="str">
        <f t="shared" si="208"/>
        <v/>
      </c>
    </row>
    <row r="6667" spans="1:12" ht="18.95" customHeight="1" x14ac:dyDescent="0.25">
      <c r="A6667" s="52"/>
      <c r="C6667" s="185"/>
      <c r="D6667" s="76"/>
      <c r="E6667" s="76" t="str">
        <f>IF(D6667="","",IFERROR(VLOOKUP(D6667,Cadastro!$C$9:$D$1009,2,FALSE),"NOT FOUND"))</f>
        <v/>
      </c>
      <c r="F6667" s="76"/>
      <c r="G6667" s="94"/>
      <c r="H6667" s="97"/>
      <c r="I6667" s="77">
        <f t="shared" si="209"/>
        <v>0</v>
      </c>
      <c r="J6667" s="78" t="str">
        <f>IFERROR(IF(E6667="","",VLOOKUP(D6667,Saldo!$P$8:$Q$1009,2,FALSE)),"")</f>
        <v/>
      </c>
      <c r="K6667" s="76"/>
      <c r="L6667" s="74" t="str">
        <f t="shared" si="208"/>
        <v/>
      </c>
    </row>
    <row r="6668" spans="1:12" ht="18.95" customHeight="1" x14ac:dyDescent="0.25">
      <c r="A6668" s="52"/>
      <c r="C6668" s="185"/>
      <c r="D6668" s="76"/>
      <c r="E6668" s="76" t="str">
        <f>IF(D6668="","",IFERROR(VLOOKUP(D6668,Cadastro!$C$9:$D$1009,2,FALSE),"NOT FOUND"))</f>
        <v/>
      </c>
      <c r="F6668" s="76"/>
      <c r="G6668" s="94"/>
      <c r="H6668" s="97"/>
      <c r="I6668" s="77">
        <f t="shared" si="209"/>
        <v>0</v>
      </c>
      <c r="J6668" s="78" t="str">
        <f>IFERROR(IF(E6668="","",VLOOKUP(D6668,Saldo!$P$8:$Q$1009,2,FALSE)),"")</f>
        <v/>
      </c>
      <c r="K6668" s="76"/>
      <c r="L6668" s="74" t="str">
        <f t="shared" si="208"/>
        <v/>
      </c>
    </row>
    <row r="6669" spans="1:12" ht="18.95" customHeight="1" x14ac:dyDescent="0.25">
      <c r="A6669" s="52"/>
      <c r="C6669" s="185"/>
      <c r="D6669" s="76"/>
      <c r="E6669" s="76" t="str">
        <f>IF(D6669="","",IFERROR(VLOOKUP(D6669,Cadastro!$C$9:$D$1009,2,FALSE),"NOT FOUND"))</f>
        <v/>
      </c>
      <c r="F6669" s="76"/>
      <c r="G6669" s="94"/>
      <c r="H6669" s="97"/>
      <c r="I6669" s="77">
        <f t="shared" si="209"/>
        <v>0</v>
      </c>
      <c r="J6669" s="78" t="str">
        <f>IFERROR(IF(E6669="","",VLOOKUP(D6669,Saldo!$P$8:$Q$1009,2,FALSE)),"")</f>
        <v/>
      </c>
      <c r="K6669" s="76"/>
      <c r="L6669" s="74" t="str">
        <f t="shared" si="208"/>
        <v/>
      </c>
    </row>
    <row r="6670" spans="1:12" ht="18.95" customHeight="1" x14ac:dyDescent="0.25">
      <c r="A6670" s="52"/>
      <c r="C6670" s="185"/>
      <c r="D6670" s="76"/>
      <c r="E6670" s="76" t="str">
        <f>IF(D6670="","",IFERROR(VLOOKUP(D6670,Cadastro!$C$9:$D$1009,2,FALSE),"NOT FOUND"))</f>
        <v/>
      </c>
      <c r="F6670" s="76"/>
      <c r="G6670" s="94"/>
      <c r="H6670" s="97"/>
      <c r="I6670" s="77">
        <f t="shared" si="209"/>
        <v>0</v>
      </c>
      <c r="J6670" s="78" t="str">
        <f>IFERROR(IF(E6670="","",VLOOKUP(D6670,Saldo!$P$8:$Q$1009,2,FALSE)),"")</f>
        <v/>
      </c>
      <c r="K6670" s="76"/>
      <c r="L6670" s="74" t="str">
        <f t="shared" si="208"/>
        <v/>
      </c>
    </row>
    <row r="6671" spans="1:12" ht="18.95" customHeight="1" x14ac:dyDescent="0.25">
      <c r="A6671" s="52"/>
      <c r="C6671" s="185"/>
      <c r="D6671" s="76"/>
      <c r="E6671" s="76" t="str">
        <f>IF(D6671="","",IFERROR(VLOOKUP(D6671,Cadastro!$C$9:$D$1009,2,FALSE),"NOT FOUND"))</f>
        <v/>
      </c>
      <c r="F6671" s="76"/>
      <c r="G6671" s="94"/>
      <c r="H6671" s="97"/>
      <c r="I6671" s="77">
        <f t="shared" si="209"/>
        <v>0</v>
      </c>
      <c r="J6671" s="78" t="str">
        <f>IFERROR(IF(E6671="","",VLOOKUP(D6671,Saldo!$P$8:$Q$1009,2,FALSE)),"")</f>
        <v/>
      </c>
      <c r="K6671" s="76"/>
      <c r="L6671" s="74" t="str">
        <f t="shared" si="208"/>
        <v/>
      </c>
    </row>
    <row r="6672" spans="1:12" ht="18.95" customHeight="1" x14ac:dyDescent="0.25">
      <c r="A6672" s="52"/>
      <c r="C6672" s="185"/>
      <c r="D6672" s="76"/>
      <c r="E6672" s="76" t="str">
        <f>IF(D6672="","",IFERROR(VLOOKUP(D6672,Cadastro!$C$9:$D$1009,2,FALSE),"NOT FOUND"))</f>
        <v/>
      </c>
      <c r="F6672" s="76"/>
      <c r="G6672" s="94"/>
      <c r="H6672" s="97"/>
      <c r="I6672" s="77">
        <f t="shared" si="209"/>
        <v>0</v>
      </c>
      <c r="J6672" s="78" t="str">
        <f>IFERROR(IF(E6672="","",VLOOKUP(D6672,Saldo!$P$8:$Q$1009,2,FALSE)),"")</f>
        <v/>
      </c>
      <c r="K6672" s="76"/>
      <c r="L6672" s="74" t="str">
        <f t="shared" si="208"/>
        <v/>
      </c>
    </row>
    <row r="6673" spans="1:12" ht="18.95" customHeight="1" x14ac:dyDescent="0.25">
      <c r="A6673" s="52"/>
      <c r="C6673" s="185"/>
      <c r="D6673" s="76"/>
      <c r="E6673" s="76" t="str">
        <f>IF(D6673="","",IFERROR(VLOOKUP(D6673,Cadastro!$C$9:$D$1009,2,FALSE),"NOT FOUND"))</f>
        <v/>
      </c>
      <c r="F6673" s="76"/>
      <c r="G6673" s="94"/>
      <c r="H6673" s="97"/>
      <c r="I6673" s="77">
        <f t="shared" si="209"/>
        <v>0</v>
      </c>
      <c r="J6673" s="78" t="str">
        <f>IFERROR(IF(E6673="","",VLOOKUP(D6673,Saldo!$P$8:$Q$1009,2,FALSE)),"")</f>
        <v/>
      </c>
      <c r="K6673" s="76"/>
      <c r="L6673" s="74" t="str">
        <f t="shared" si="208"/>
        <v/>
      </c>
    </row>
    <row r="6674" spans="1:12" ht="18.95" customHeight="1" x14ac:dyDescent="0.25">
      <c r="A6674" s="52"/>
      <c r="C6674" s="185"/>
      <c r="D6674" s="76"/>
      <c r="E6674" s="76" t="str">
        <f>IF(D6674="","",IFERROR(VLOOKUP(D6674,Cadastro!$C$9:$D$1009,2,FALSE),"NOT FOUND"))</f>
        <v/>
      </c>
      <c r="F6674" s="76"/>
      <c r="G6674" s="94"/>
      <c r="H6674" s="97"/>
      <c r="I6674" s="77">
        <f t="shared" si="209"/>
        <v>0</v>
      </c>
      <c r="J6674" s="78" t="str">
        <f>IFERROR(IF(E6674="","",VLOOKUP(D6674,Saldo!$P$8:$Q$1009,2,FALSE)),"")</f>
        <v/>
      </c>
      <c r="K6674" s="76"/>
      <c r="L6674" s="74" t="str">
        <f t="shared" si="208"/>
        <v/>
      </c>
    </row>
    <row r="6675" spans="1:12" ht="18.95" customHeight="1" x14ac:dyDescent="0.25">
      <c r="A6675" s="52"/>
      <c r="C6675" s="185"/>
      <c r="D6675" s="76"/>
      <c r="E6675" s="76" t="str">
        <f>IF(D6675="","",IFERROR(VLOOKUP(D6675,Cadastro!$C$9:$D$1009,2,FALSE),"NOT FOUND"))</f>
        <v/>
      </c>
      <c r="F6675" s="76"/>
      <c r="G6675" s="94"/>
      <c r="H6675" s="97"/>
      <c r="I6675" s="77">
        <f t="shared" si="209"/>
        <v>0</v>
      </c>
      <c r="J6675" s="78" t="str">
        <f>IFERROR(IF(E6675="","",VLOOKUP(D6675,Saldo!$P$8:$Q$1009,2,FALSE)),"")</f>
        <v/>
      </c>
      <c r="K6675" s="76"/>
      <c r="L6675" s="74" t="str">
        <f t="shared" si="208"/>
        <v/>
      </c>
    </row>
    <row r="6676" spans="1:12" ht="18.95" customHeight="1" x14ac:dyDescent="0.25">
      <c r="A6676" s="52"/>
      <c r="C6676" s="185"/>
      <c r="D6676" s="76"/>
      <c r="E6676" s="76" t="str">
        <f>IF(D6676="","",IFERROR(VLOOKUP(D6676,Cadastro!$C$9:$D$1009,2,FALSE),"NOT FOUND"))</f>
        <v/>
      </c>
      <c r="F6676" s="76"/>
      <c r="G6676" s="94"/>
      <c r="H6676" s="97"/>
      <c r="I6676" s="77">
        <f t="shared" si="209"/>
        <v>0</v>
      </c>
      <c r="J6676" s="78" t="str">
        <f>IFERROR(IF(E6676="","",VLOOKUP(D6676,Saldo!$P$8:$Q$1009,2,FALSE)),"")</f>
        <v/>
      </c>
      <c r="K6676" s="76"/>
      <c r="L6676" s="74" t="str">
        <f t="shared" si="208"/>
        <v/>
      </c>
    </row>
    <row r="6677" spans="1:12" ht="18.95" customHeight="1" x14ac:dyDescent="0.25">
      <c r="A6677" s="52"/>
      <c r="C6677" s="185"/>
      <c r="D6677" s="76"/>
      <c r="E6677" s="76" t="str">
        <f>IF(D6677="","",IFERROR(VLOOKUP(D6677,Cadastro!$C$9:$D$1009,2,FALSE),"NOT FOUND"))</f>
        <v/>
      </c>
      <c r="F6677" s="76"/>
      <c r="G6677" s="94"/>
      <c r="H6677" s="97"/>
      <c r="I6677" s="77">
        <f t="shared" si="209"/>
        <v>0</v>
      </c>
      <c r="J6677" s="78" t="str">
        <f>IFERROR(IF(E6677="","",VLOOKUP(D6677,Saldo!$P$8:$Q$1009,2,FALSE)),"")</f>
        <v/>
      </c>
      <c r="K6677" s="76"/>
      <c r="L6677" s="74" t="str">
        <f t="shared" si="208"/>
        <v/>
      </c>
    </row>
    <row r="6678" spans="1:12" ht="18.95" customHeight="1" x14ac:dyDescent="0.25">
      <c r="A6678" s="52"/>
      <c r="C6678" s="185"/>
      <c r="D6678" s="76"/>
      <c r="E6678" s="76" t="str">
        <f>IF(D6678="","",IFERROR(VLOOKUP(D6678,Cadastro!$C$9:$D$1009,2,FALSE),"NOT FOUND"))</f>
        <v/>
      </c>
      <c r="F6678" s="76"/>
      <c r="G6678" s="94"/>
      <c r="H6678" s="97"/>
      <c r="I6678" s="77">
        <f t="shared" si="209"/>
        <v>0</v>
      </c>
      <c r="J6678" s="78" t="str">
        <f>IFERROR(IF(E6678="","",VLOOKUP(D6678,Saldo!$P$8:$Q$1009,2,FALSE)),"")</f>
        <v/>
      </c>
      <c r="K6678" s="76"/>
      <c r="L6678" s="74" t="str">
        <f t="shared" si="208"/>
        <v/>
      </c>
    </row>
    <row r="6679" spans="1:12" ht="18.95" customHeight="1" x14ac:dyDescent="0.25">
      <c r="A6679" s="52"/>
      <c r="C6679" s="185"/>
      <c r="D6679" s="76"/>
      <c r="E6679" s="76" t="str">
        <f>IF(D6679="","",IFERROR(VLOOKUP(D6679,Cadastro!$C$9:$D$1009,2,FALSE),"NOT FOUND"))</f>
        <v/>
      </c>
      <c r="F6679" s="76"/>
      <c r="G6679" s="94"/>
      <c r="H6679" s="97"/>
      <c r="I6679" s="77">
        <f t="shared" si="209"/>
        <v>0</v>
      </c>
      <c r="J6679" s="78" t="str">
        <f>IFERROR(IF(E6679="","",VLOOKUP(D6679,Saldo!$P$8:$Q$1009,2,FALSE)),"")</f>
        <v/>
      </c>
      <c r="K6679" s="76"/>
      <c r="L6679" s="74" t="str">
        <f t="shared" si="208"/>
        <v/>
      </c>
    </row>
    <row r="6680" spans="1:12" ht="18.95" customHeight="1" x14ac:dyDescent="0.25">
      <c r="A6680" s="52"/>
      <c r="C6680" s="185"/>
      <c r="D6680" s="76"/>
      <c r="E6680" s="76" t="str">
        <f>IF(D6680="","",IFERROR(VLOOKUP(D6680,Cadastro!$C$9:$D$1009,2,FALSE),"NOT FOUND"))</f>
        <v/>
      </c>
      <c r="F6680" s="76"/>
      <c r="G6680" s="94"/>
      <c r="H6680" s="97"/>
      <c r="I6680" s="77">
        <f t="shared" si="209"/>
        <v>0</v>
      </c>
      <c r="J6680" s="78" t="str">
        <f>IFERROR(IF(E6680="","",VLOOKUP(D6680,Saldo!$P$8:$Q$1009,2,FALSE)),"")</f>
        <v/>
      </c>
      <c r="K6680" s="76"/>
      <c r="L6680" s="74" t="str">
        <f t="shared" si="208"/>
        <v/>
      </c>
    </row>
    <row r="6681" spans="1:12" ht="18.95" customHeight="1" x14ac:dyDescent="0.25">
      <c r="A6681" s="52"/>
      <c r="C6681" s="185"/>
      <c r="D6681" s="76"/>
      <c r="E6681" s="76" t="str">
        <f>IF(D6681="","",IFERROR(VLOOKUP(D6681,Cadastro!$C$9:$D$1009,2,FALSE),"NOT FOUND"))</f>
        <v/>
      </c>
      <c r="F6681" s="76"/>
      <c r="G6681" s="94"/>
      <c r="H6681" s="97"/>
      <c r="I6681" s="77">
        <f t="shared" si="209"/>
        <v>0</v>
      </c>
      <c r="J6681" s="78" t="str">
        <f>IFERROR(IF(E6681="","",VLOOKUP(D6681,Saldo!$P$8:$Q$1009,2,FALSE)),"")</f>
        <v/>
      </c>
      <c r="K6681" s="76"/>
      <c r="L6681" s="74" t="str">
        <f t="shared" si="208"/>
        <v/>
      </c>
    </row>
    <row r="6682" spans="1:12" ht="18.95" customHeight="1" x14ac:dyDescent="0.25">
      <c r="A6682" s="52"/>
      <c r="C6682" s="185"/>
      <c r="D6682" s="76"/>
      <c r="E6682" s="76" t="str">
        <f>IF(D6682="","",IFERROR(VLOOKUP(D6682,Cadastro!$C$9:$D$1009,2,FALSE),"NOT FOUND"))</f>
        <v/>
      </c>
      <c r="F6682" s="76"/>
      <c r="G6682" s="94"/>
      <c r="H6682" s="97"/>
      <c r="I6682" s="77">
        <f t="shared" si="209"/>
        <v>0</v>
      </c>
      <c r="J6682" s="78" t="str">
        <f>IFERROR(IF(E6682="","",VLOOKUP(D6682,Saldo!$P$8:$Q$1009,2,FALSE)),"")</f>
        <v/>
      </c>
      <c r="K6682" s="76"/>
      <c r="L6682" s="74" t="str">
        <f t="shared" si="208"/>
        <v/>
      </c>
    </row>
    <row r="6683" spans="1:12" ht="18.95" customHeight="1" x14ac:dyDescent="0.25">
      <c r="A6683" s="52"/>
      <c r="C6683" s="185"/>
      <c r="D6683" s="76"/>
      <c r="E6683" s="76" t="str">
        <f>IF(D6683="","",IFERROR(VLOOKUP(D6683,Cadastro!$C$9:$D$1009,2,FALSE),"NOT FOUND"))</f>
        <v/>
      </c>
      <c r="F6683" s="76"/>
      <c r="G6683" s="94"/>
      <c r="H6683" s="97"/>
      <c r="I6683" s="77">
        <f t="shared" si="209"/>
        <v>0</v>
      </c>
      <c r="J6683" s="78" t="str">
        <f>IFERROR(IF(E6683="","",VLOOKUP(D6683,Saldo!$P$8:$Q$1009,2,FALSE)),"")</f>
        <v/>
      </c>
      <c r="K6683" s="76"/>
      <c r="L6683" s="74" t="str">
        <f t="shared" si="208"/>
        <v/>
      </c>
    </row>
    <row r="6684" spans="1:12" ht="18.95" customHeight="1" x14ac:dyDescent="0.25">
      <c r="A6684" s="52"/>
      <c r="C6684" s="185"/>
      <c r="D6684" s="76"/>
      <c r="E6684" s="76" t="str">
        <f>IF(D6684="","",IFERROR(VLOOKUP(D6684,Cadastro!$C$9:$D$1009,2,FALSE),"NOT FOUND"))</f>
        <v/>
      </c>
      <c r="F6684" s="76"/>
      <c r="G6684" s="94"/>
      <c r="H6684" s="97"/>
      <c r="I6684" s="77">
        <f t="shared" si="209"/>
        <v>0</v>
      </c>
      <c r="J6684" s="78" t="str">
        <f>IFERROR(IF(E6684="","",VLOOKUP(D6684,Saldo!$P$8:$Q$1009,2,FALSE)),"")</f>
        <v/>
      </c>
      <c r="K6684" s="76"/>
      <c r="L6684" s="74" t="str">
        <f t="shared" si="208"/>
        <v/>
      </c>
    </row>
    <row r="6685" spans="1:12" ht="18.95" customHeight="1" x14ac:dyDescent="0.25">
      <c r="A6685" s="52"/>
      <c r="C6685" s="185"/>
      <c r="D6685" s="76"/>
      <c r="E6685" s="76" t="str">
        <f>IF(D6685="","",IFERROR(VLOOKUP(D6685,Cadastro!$C$9:$D$1009,2,FALSE),"NOT FOUND"))</f>
        <v/>
      </c>
      <c r="F6685" s="76"/>
      <c r="G6685" s="94"/>
      <c r="H6685" s="97"/>
      <c r="I6685" s="77">
        <f t="shared" si="209"/>
        <v>0</v>
      </c>
      <c r="J6685" s="78" t="str">
        <f>IFERROR(IF(E6685="","",VLOOKUP(D6685,Saldo!$P$8:$Q$1009,2,FALSE)),"")</f>
        <v/>
      </c>
      <c r="K6685" s="76"/>
      <c r="L6685" s="74" t="str">
        <f t="shared" si="208"/>
        <v/>
      </c>
    </row>
    <row r="6686" spans="1:12" ht="18.95" customHeight="1" x14ac:dyDescent="0.25">
      <c r="A6686" s="52"/>
      <c r="C6686" s="185"/>
      <c r="D6686" s="76"/>
      <c r="E6686" s="76" t="str">
        <f>IF(D6686="","",IFERROR(VLOOKUP(D6686,Cadastro!$C$9:$D$1009,2,FALSE),"NOT FOUND"))</f>
        <v/>
      </c>
      <c r="F6686" s="76"/>
      <c r="G6686" s="94"/>
      <c r="H6686" s="97"/>
      <c r="I6686" s="77">
        <f t="shared" si="209"/>
        <v>0</v>
      </c>
      <c r="J6686" s="78" t="str">
        <f>IFERROR(IF(E6686="","",VLOOKUP(D6686,Saldo!$P$8:$Q$1009,2,FALSE)),"")</f>
        <v/>
      </c>
      <c r="K6686" s="76"/>
      <c r="L6686" s="74" t="str">
        <f t="shared" si="208"/>
        <v/>
      </c>
    </row>
    <row r="6687" spans="1:12" ht="18.95" customHeight="1" x14ac:dyDescent="0.25">
      <c r="A6687" s="52"/>
      <c r="C6687" s="185"/>
      <c r="D6687" s="76"/>
      <c r="E6687" s="76" t="str">
        <f>IF(D6687="","",IFERROR(VLOOKUP(D6687,Cadastro!$C$9:$D$1009,2,FALSE),"NOT FOUND"))</f>
        <v/>
      </c>
      <c r="F6687" s="76"/>
      <c r="G6687" s="94"/>
      <c r="H6687" s="97"/>
      <c r="I6687" s="77">
        <f t="shared" si="209"/>
        <v>0</v>
      </c>
      <c r="J6687" s="78" t="str">
        <f>IFERROR(IF(E6687="","",VLOOKUP(D6687,Saldo!$P$8:$Q$1009,2,FALSE)),"")</f>
        <v/>
      </c>
      <c r="K6687" s="76"/>
      <c r="L6687" s="74" t="str">
        <f t="shared" si="208"/>
        <v/>
      </c>
    </row>
    <row r="6688" spans="1:12" ht="18.95" customHeight="1" x14ac:dyDescent="0.25">
      <c r="A6688" s="52"/>
      <c r="C6688" s="185"/>
      <c r="D6688" s="76"/>
      <c r="E6688" s="76" t="str">
        <f>IF(D6688="","",IFERROR(VLOOKUP(D6688,Cadastro!$C$9:$D$1009,2,FALSE),"NOT FOUND"))</f>
        <v/>
      </c>
      <c r="F6688" s="76"/>
      <c r="G6688" s="94"/>
      <c r="H6688" s="97"/>
      <c r="I6688" s="77">
        <f t="shared" si="209"/>
        <v>0</v>
      </c>
      <c r="J6688" s="78" t="str">
        <f>IFERROR(IF(E6688="","",VLOOKUP(D6688,Saldo!$P$8:$Q$1009,2,FALSE)),"")</f>
        <v/>
      </c>
      <c r="K6688" s="76"/>
      <c r="L6688" s="74" t="str">
        <f t="shared" si="208"/>
        <v/>
      </c>
    </row>
    <row r="6689" spans="1:12" ht="18.95" customHeight="1" x14ac:dyDescent="0.25">
      <c r="A6689" s="52"/>
      <c r="C6689" s="185"/>
      <c r="D6689" s="76"/>
      <c r="E6689" s="76" t="str">
        <f>IF(D6689="","",IFERROR(VLOOKUP(D6689,Cadastro!$C$9:$D$1009,2,FALSE),"NOT FOUND"))</f>
        <v/>
      </c>
      <c r="F6689" s="76"/>
      <c r="G6689" s="94"/>
      <c r="H6689" s="97"/>
      <c r="I6689" s="77">
        <f t="shared" si="209"/>
        <v>0</v>
      </c>
      <c r="J6689" s="78" t="str">
        <f>IFERROR(IF(E6689="","",VLOOKUP(D6689,Saldo!$P$8:$Q$1009,2,FALSE)),"")</f>
        <v/>
      </c>
      <c r="K6689" s="76"/>
      <c r="L6689" s="74" t="str">
        <f t="shared" si="208"/>
        <v/>
      </c>
    </row>
    <row r="6690" spans="1:12" ht="18.95" customHeight="1" x14ac:dyDescent="0.25">
      <c r="A6690" s="52"/>
      <c r="C6690" s="185"/>
      <c r="D6690" s="76"/>
      <c r="E6690" s="76" t="str">
        <f>IF(D6690="","",IFERROR(VLOOKUP(D6690,Cadastro!$C$9:$D$1009,2,FALSE),"NOT FOUND"))</f>
        <v/>
      </c>
      <c r="F6690" s="76"/>
      <c r="G6690" s="94"/>
      <c r="H6690" s="97"/>
      <c r="I6690" s="77">
        <f t="shared" si="209"/>
        <v>0</v>
      </c>
      <c r="J6690" s="78" t="str">
        <f>IFERROR(IF(E6690="","",VLOOKUP(D6690,Saldo!$P$8:$Q$1009,2,FALSE)),"")</f>
        <v/>
      </c>
      <c r="K6690" s="76"/>
      <c r="L6690" s="74" t="str">
        <f t="shared" si="208"/>
        <v/>
      </c>
    </row>
    <row r="6691" spans="1:12" ht="18.95" customHeight="1" x14ac:dyDescent="0.25">
      <c r="A6691" s="52"/>
      <c r="C6691" s="185"/>
      <c r="D6691" s="76"/>
      <c r="E6691" s="76" t="str">
        <f>IF(D6691="","",IFERROR(VLOOKUP(D6691,Cadastro!$C$9:$D$1009,2,FALSE),"NOT FOUND"))</f>
        <v/>
      </c>
      <c r="F6691" s="76"/>
      <c r="G6691" s="94"/>
      <c r="H6691" s="97"/>
      <c r="I6691" s="77">
        <f t="shared" si="209"/>
        <v>0</v>
      </c>
      <c r="J6691" s="78" t="str">
        <f>IFERROR(IF(E6691="","",VLOOKUP(D6691,Saldo!$P$8:$Q$1009,2,FALSE)),"")</f>
        <v/>
      </c>
      <c r="K6691" s="76"/>
      <c r="L6691" s="74" t="str">
        <f t="shared" si="208"/>
        <v/>
      </c>
    </row>
    <row r="6692" spans="1:12" ht="18.95" customHeight="1" x14ac:dyDescent="0.25">
      <c r="A6692" s="52"/>
      <c r="C6692" s="185"/>
      <c r="D6692" s="76"/>
      <c r="E6692" s="76" t="str">
        <f>IF(D6692="","",IFERROR(VLOOKUP(D6692,Cadastro!$C$9:$D$1009,2,FALSE),"NOT FOUND"))</f>
        <v/>
      </c>
      <c r="F6692" s="76"/>
      <c r="G6692" s="94"/>
      <c r="H6692" s="97"/>
      <c r="I6692" s="77">
        <f t="shared" si="209"/>
        <v>0</v>
      </c>
      <c r="J6692" s="78" t="str">
        <f>IFERROR(IF(E6692="","",VLOOKUP(D6692,Saldo!$P$8:$Q$1009,2,FALSE)),"")</f>
        <v/>
      </c>
      <c r="K6692" s="76"/>
      <c r="L6692" s="74" t="str">
        <f t="shared" si="208"/>
        <v/>
      </c>
    </row>
    <row r="6693" spans="1:12" ht="18.95" customHeight="1" x14ac:dyDescent="0.25">
      <c r="A6693" s="52"/>
      <c r="C6693" s="185"/>
      <c r="D6693" s="76"/>
      <c r="E6693" s="76" t="str">
        <f>IF(D6693="","",IFERROR(VLOOKUP(D6693,Cadastro!$C$9:$D$1009,2,FALSE),"NOT FOUND"))</f>
        <v/>
      </c>
      <c r="F6693" s="76"/>
      <c r="G6693" s="94"/>
      <c r="H6693" s="97"/>
      <c r="I6693" s="77">
        <f t="shared" si="209"/>
        <v>0</v>
      </c>
      <c r="J6693" s="78" t="str">
        <f>IFERROR(IF(E6693="","",VLOOKUP(D6693,Saldo!$P$8:$Q$1009,2,FALSE)),"")</f>
        <v/>
      </c>
      <c r="K6693" s="76"/>
      <c r="L6693" s="74" t="str">
        <f t="shared" si="208"/>
        <v/>
      </c>
    </row>
    <row r="6694" spans="1:12" ht="18.95" customHeight="1" x14ac:dyDescent="0.25">
      <c r="A6694" s="52"/>
      <c r="C6694" s="185"/>
      <c r="D6694" s="76"/>
      <c r="E6694" s="76" t="str">
        <f>IF(D6694="","",IFERROR(VLOOKUP(D6694,Cadastro!$C$9:$D$1009,2,FALSE),"NOT FOUND"))</f>
        <v/>
      </c>
      <c r="F6694" s="76"/>
      <c r="G6694" s="94"/>
      <c r="H6694" s="97"/>
      <c r="I6694" s="77">
        <f t="shared" si="209"/>
        <v>0</v>
      </c>
      <c r="J6694" s="78" t="str">
        <f>IFERROR(IF(E6694="","",VLOOKUP(D6694,Saldo!$P$8:$Q$1009,2,FALSE)),"")</f>
        <v/>
      </c>
      <c r="K6694" s="76"/>
      <c r="L6694" s="74" t="str">
        <f t="shared" si="208"/>
        <v/>
      </c>
    </row>
    <row r="6695" spans="1:12" ht="18.95" customHeight="1" x14ac:dyDescent="0.25">
      <c r="A6695" s="52"/>
      <c r="C6695" s="185"/>
      <c r="D6695" s="76"/>
      <c r="E6695" s="76" t="str">
        <f>IF(D6695="","",IFERROR(VLOOKUP(D6695,Cadastro!$C$9:$D$1009,2,FALSE),"NOT FOUND"))</f>
        <v/>
      </c>
      <c r="F6695" s="76"/>
      <c r="G6695" s="94"/>
      <c r="H6695" s="97"/>
      <c r="I6695" s="77">
        <f t="shared" si="209"/>
        <v>0</v>
      </c>
      <c r="J6695" s="78" t="str">
        <f>IFERROR(IF(E6695="","",VLOOKUP(D6695,Saldo!$P$8:$Q$1009,2,FALSE)),"")</f>
        <v/>
      </c>
      <c r="K6695" s="76"/>
      <c r="L6695" s="74" t="str">
        <f t="shared" si="208"/>
        <v/>
      </c>
    </row>
    <row r="6696" spans="1:12" ht="18.95" customHeight="1" x14ac:dyDescent="0.25">
      <c r="A6696" s="52"/>
      <c r="C6696" s="185"/>
      <c r="D6696" s="76"/>
      <c r="E6696" s="76" t="str">
        <f>IF(D6696="","",IFERROR(VLOOKUP(D6696,Cadastro!$C$9:$D$1009,2,FALSE),"NOT FOUND"))</f>
        <v/>
      </c>
      <c r="F6696" s="76"/>
      <c r="G6696" s="94"/>
      <c r="H6696" s="97"/>
      <c r="I6696" s="77">
        <f t="shared" si="209"/>
        <v>0</v>
      </c>
      <c r="J6696" s="78" t="str">
        <f>IFERROR(IF(E6696="","",VLOOKUP(D6696,Saldo!$P$8:$Q$1009,2,FALSE)),"")</f>
        <v/>
      </c>
      <c r="K6696" s="76"/>
      <c r="L6696" s="74" t="str">
        <f t="shared" si="208"/>
        <v/>
      </c>
    </row>
    <row r="6697" spans="1:12" ht="18.95" customHeight="1" x14ac:dyDescent="0.25">
      <c r="A6697" s="52"/>
      <c r="C6697" s="185"/>
      <c r="D6697" s="76"/>
      <c r="E6697" s="76" t="str">
        <f>IF(D6697="","",IFERROR(VLOOKUP(D6697,Cadastro!$C$9:$D$1009,2,FALSE),"NOT FOUND"))</f>
        <v/>
      </c>
      <c r="F6697" s="76"/>
      <c r="G6697" s="94"/>
      <c r="H6697" s="97"/>
      <c r="I6697" s="77">
        <f t="shared" si="209"/>
        <v>0</v>
      </c>
      <c r="J6697" s="78" t="str">
        <f>IFERROR(IF(E6697="","",VLOOKUP(D6697,Saldo!$P$8:$Q$1009,2,FALSE)),"")</f>
        <v/>
      </c>
      <c r="K6697" s="76"/>
      <c r="L6697" s="74" t="str">
        <f t="shared" si="208"/>
        <v/>
      </c>
    </row>
    <row r="6698" spans="1:12" ht="18.95" customHeight="1" x14ac:dyDescent="0.25">
      <c r="A6698" s="52"/>
      <c r="C6698" s="185"/>
      <c r="D6698" s="76"/>
      <c r="E6698" s="76" t="str">
        <f>IF(D6698="","",IFERROR(VLOOKUP(D6698,Cadastro!$C$9:$D$1009,2,FALSE),"NOT FOUND"))</f>
        <v/>
      </c>
      <c r="F6698" s="76"/>
      <c r="G6698" s="94"/>
      <c r="H6698" s="97"/>
      <c r="I6698" s="77">
        <f t="shared" si="209"/>
        <v>0</v>
      </c>
      <c r="J6698" s="78" t="str">
        <f>IFERROR(IF(E6698="","",VLOOKUP(D6698,Saldo!$P$8:$Q$1009,2,FALSE)),"")</f>
        <v/>
      </c>
      <c r="K6698" s="76"/>
      <c r="L6698" s="74" t="str">
        <f t="shared" si="208"/>
        <v/>
      </c>
    </row>
    <row r="6699" spans="1:12" ht="18.95" customHeight="1" x14ac:dyDescent="0.25">
      <c r="A6699" s="52"/>
      <c r="C6699" s="185"/>
      <c r="D6699" s="76"/>
      <c r="E6699" s="76" t="str">
        <f>IF(D6699="","",IFERROR(VLOOKUP(D6699,Cadastro!$C$9:$D$1009,2,FALSE),"NOT FOUND"))</f>
        <v/>
      </c>
      <c r="F6699" s="76"/>
      <c r="G6699" s="94"/>
      <c r="H6699" s="97"/>
      <c r="I6699" s="77">
        <f t="shared" si="209"/>
        <v>0</v>
      </c>
      <c r="J6699" s="78" t="str">
        <f>IFERROR(IF(E6699="","",VLOOKUP(D6699,Saldo!$P$8:$Q$1009,2,FALSE)),"")</f>
        <v/>
      </c>
      <c r="K6699" s="76"/>
      <c r="L6699" s="74" t="str">
        <f t="shared" si="208"/>
        <v/>
      </c>
    </row>
    <row r="6700" spans="1:12" ht="18.95" customHeight="1" x14ac:dyDescent="0.25">
      <c r="A6700" s="52"/>
      <c r="C6700" s="185"/>
      <c r="D6700" s="76"/>
      <c r="E6700" s="76" t="str">
        <f>IF(D6700="","",IFERROR(VLOOKUP(D6700,Cadastro!$C$9:$D$1009,2,FALSE),"NOT FOUND"))</f>
        <v/>
      </c>
      <c r="F6700" s="76"/>
      <c r="G6700" s="94"/>
      <c r="H6700" s="97"/>
      <c r="I6700" s="77">
        <f t="shared" si="209"/>
        <v>0</v>
      </c>
      <c r="J6700" s="78" t="str">
        <f>IFERROR(IF(E6700="","",VLOOKUP(D6700,Saldo!$P$8:$Q$1009,2,FALSE)),"")</f>
        <v/>
      </c>
      <c r="K6700" s="76"/>
      <c r="L6700" s="74" t="str">
        <f t="shared" si="208"/>
        <v/>
      </c>
    </row>
    <row r="6701" spans="1:12" ht="18.95" customHeight="1" x14ac:dyDescent="0.25">
      <c r="A6701" s="52"/>
      <c r="C6701" s="185"/>
      <c r="D6701" s="76"/>
      <c r="E6701" s="76" t="str">
        <f>IF(D6701="","",IFERROR(VLOOKUP(D6701,Cadastro!$C$9:$D$1009,2,FALSE),"NOT FOUND"))</f>
        <v/>
      </c>
      <c r="F6701" s="76"/>
      <c r="G6701" s="94"/>
      <c r="H6701" s="97"/>
      <c r="I6701" s="77">
        <f t="shared" si="209"/>
        <v>0</v>
      </c>
      <c r="J6701" s="78" t="str">
        <f>IFERROR(IF(E6701="","",VLOOKUP(D6701,Saldo!$P$8:$Q$1009,2,FALSE)),"")</f>
        <v/>
      </c>
      <c r="K6701" s="76"/>
      <c r="L6701" s="74" t="str">
        <f t="shared" si="208"/>
        <v/>
      </c>
    </row>
    <row r="6702" spans="1:12" ht="18.95" customHeight="1" x14ac:dyDescent="0.25">
      <c r="A6702" s="52"/>
      <c r="C6702" s="185"/>
      <c r="D6702" s="76"/>
      <c r="E6702" s="76" t="str">
        <f>IF(D6702="","",IFERROR(VLOOKUP(D6702,Cadastro!$C$9:$D$1009,2,FALSE),"NOT FOUND"))</f>
        <v/>
      </c>
      <c r="F6702" s="76"/>
      <c r="G6702" s="94"/>
      <c r="H6702" s="97"/>
      <c r="I6702" s="77">
        <f t="shared" si="209"/>
        <v>0</v>
      </c>
      <c r="J6702" s="78" t="str">
        <f>IFERROR(IF(E6702="","",VLOOKUP(D6702,Saldo!$P$8:$Q$1009,2,FALSE)),"")</f>
        <v/>
      </c>
      <c r="K6702" s="76"/>
      <c r="L6702" s="74" t="str">
        <f t="shared" si="208"/>
        <v/>
      </c>
    </row>
    <row r="6703" spans="1:12" ht="18.95" customHeight="1" x14ac:dyDescent="0.25">
      <c r="A6703" s="52"/>
      <c r="C6703" s="185"/>
      <c r="D6703" s="76"/>
      <c r="E6703" s="76" t="str">
        <f>IF(D6703="","",IFERROR(VLOOKUP(D6703,Cadastro!$C$9:$D$1009,2,FALSE),"NOT FOUND"))</f>
        <v/>
      </c>
      <c r="F6703" s="76"/>
      <c r="G6703" s="94"/>
      <c r="H6703" s="97"/>
      <c r="I6703" s="77">
        <f t="shared" si="209"/>
        <v>0</v>
      </c>
      <c r="J6703" s="78" t="str">
        <f>IFERROR(IF(E6703="","",VLOOKUP(D6703,Saldo!$P$8:$Q$1009,2,FALSE)),"")</f>
        <v/>
      </c>
      <c r="K6703" s="76"/>
      <c r="L6703" s="74" t="str">
        <f t="shared" si="208"/>
        <v/>
      </c>
    </row>
    <row r="6704" spans="1:12" ht="18.95" customHeight="1" x14ac:dyDescent="0.25">
      <c r="A6704" s="52"/>
      <c r="C6704" s="185"/>
      <c r="D6704" s="76"/>
      <c r="E6704" s="76" t="str">
        <f>IF(D6704="","",IFERROR(VLOOKUP(D6704,Cadastro!$C$9:$D$1009,2,FALSE),"NOT FOUND"))</f>
        <v/>
      </c>
      <c r="F6704" s="76"/>
      <c r="G6704" s="94"/>
      <c r="H6704" s="97"/>
      <c r="I6704" s="77">
        <f t="shared" si="209"/>
        <v>0</v>
      </c>
      <c r="J6704" s="78" t="str">
        <f>IFERROR(IF(E6704="","",VLOOKUP(D6704,Saldo!$P$8:$Q$1009,2,FALSE)),"")</f>
        <v/>
      </c>
      <c r="K6704" s="76"/>
      <c r="L6704" s="74" t="str">
        <f t="shared" si="208"/>
        <v/>
      </c>
    </row>
    <row r="6705" spans="1:12" ht="18.95" customHeight="1" x14ac:dyDescent="0.25">
      <c r="A6705" s="52"/>
      <c r="C6705" s="185"/>
      <c r="D6705" s="76"/>
      <c r="E6705" s="76" t="str">
        <f>IF(D6705="","",IFERROR(VLOOKUP(D6705,Cadastro!$C$9:$D$1009,2,FALSE),"NOT FOUND"))</f>
        <v/>
      </c>
      <c r="F6705" s="76"/>
      <c r="G6705" s="94"/>
      <c r="H6705" s="97"/>
      <c r="I6705" s="77">
        <f t="shared" si="209"/>
        <v>0</v>
      </c>
      <c r="J6705" s="78" t="str">
        <f>IFERROR(IF(E6705="","",VLOOKUP(D6705,Saldo!$P$8:$Q$1009,2,FALSE)),"")</f>
        <v/>
      </c>
      <c r="K6705" s="76"/>
      <c r="L6705" s="74" t="str">
        <f t="shared" si="208"/>
        <v/>
      </c>
    </row>
    <row r="6706" spans="1:12" ht="18.95" customHeight="1" x14ac:dyDescent="0.25">
      <c r="A6706" s="52"/>
      <c r="C6706" s="185"/>
      <c r="D6706" s="76"/>
      <c r="E6706" s="76" t="str">
        <f>IF(D6706="","",IFERROR(VLOOKUP(D6706,Cadastro!$C$9:$D$1009,2,FALSE),"NOT FOUND"))</f>
        <v/>
      </c>
      <c r="F6706" s="76"/>
      <c r="G6706" s="94"/>
      <c r="H6706" s="97"/>
      <c r="I6706" s="77">
        <f t="shared" si="209"/>
        <v>0</v>
      </c>
      <c r="J6706" s="78" t="str">
        <f>IFERROR(IF(E6706="","",VLOOKUP(D6706,Saldo!$P$8:$Q$1009,2,FALSE)),"")</f>
        <v/>
      </c>
      <c r="K6706" s="76"/>
      <c r="L6706" s="74" t="str">
        <f t="shared" si="208"/>
        <v/>
      </c>
    </row>
    <row r="6707" spans="1:12" ht="18.95" customHeight="1" x14ac:dyDescent="0.25">
      <c r="A6707" s="52"/>
      <c r="C6707" s="185"/>
      <c r="D6707" s="76"/>
      <c r="E6707" s="76" t="str">
        <f>IF(D6707="","",IFERROR(VLOOKUP(D6707,Cadastro!$C$9:$D$1009,2,FALSE),"NOT FOUND"))</f>
        <v/>
      </c>
      <c r="F6707" s="76"/>
      <c r="G6707" s="94"/>
      <c r="H6707" s="97"/>
      <c r="I6707" s="77">
        <f t="shared" si="209"/>
        <v>0</v>
      </c>
      <c r="J6707" s="78" t="str">
        <f>IFERROR(IF(E6707="","",VLOOKUP(D6707,Saldo!$P$8:$Q$1009,2,FALSE)),"")</f>
        <v/>
      </c>
      <c r="K6707" s="76"/>
      <c r="L6707" s="74" t="str">
        <f t="shared" si="208"/>
        <v/>
      </c>
    </row>
    <row r="6708" spans="1:12" ht="18.95" customHeight="1" x14ac:dyDescent="0.25">
      <c r="A6708" s="52"/>
      <c r="C6708" s="185"/>
      <c r="D6708" s="76"/>
      <c r="E6708" s="76" t="str">
        <f>IF(D6708="","",IFERROR(VLOOKUP(D6708,Cadastro!$C$9:$D$1009,2,FALSE),"NOT FOUND"))</f>
        <v/>
      </c>
      <c r="F6708" s="76"/>
      <c r="G6708" s="94"/>
      <c r="H6708" s="97"/>
      <c r="I6708" s="77">
        <f t="shared" si="209"/>
        <v>0</v>
      </c>
      <c r="J6708" s="78" t="str">
        <f>IFERROR(IF(E6708="","",VLOOKUP(D6708,Saldo!$P$8:$Q$1009,2,FALSE)),"")</f>
        <v/>
      </c>
      <c r="K6708" s="76"/>
      <c r="L6708" s="74" t="str">
        <f t="shared" si="208"/>
        <v/>
      </c>
    </row>
    <row r="6709" spans="1:12" ht="18.95" customHeight="1" x14ac:dyDescent="0.25">
      <c r="A6709" s="52"/>
      <c r="C6709" s="185"/>
      <c r="D6709" s="76"/>
      <c r="E6709" s="76" t="str">
        <f>IF(D6709="","",IFERROR(VLOOKUP(D6709,Cadastro!$C$9:$D$1009,2,FALSE),"NOT FOUND"))</f>
        <v/>
      </c>
      <c r="F6709" s="76"/>
      <c r="G6709" s="94"/>
      <c r="H6709" s="97"/>
      <c r="I6709" s="77">
        <f t="shared" si="209"/>
        <v>0</v>
      </c>
      <c r="J6709" s="78" t="str">
        <f>IFERROR(IF(E6709="","",VLOOKUP(D6709,Saldo!$P$8:$Q$1009,2,FALSE)),"")</f>
        <v/>
      </c>
      <c r="K6709" s="76"/>
      <c r="L6709" s="74" t="str">
        <f t="shared" si="208"/>
        <v/>
      </c>
    </row>
    <row r="6710" spans="1:12" ht="18.95" customHeight="1" x14ac:dyDescent="0.25">
      <c r="A6710" s="52"/>
      <c r="C6710" s="185"/>
      <c r="D6710" s="76"/>
      <c r="E6710" s="76" t="str">
        <f>IF(D6710="","",IFERROR(VLOOKUP(D6710,Cadastro!$C$9:$D$1009,2,FALSE),"NOT FOUND"))</f>
        <v/>
      </c>
      <c r="F6710" s="76"/>
      <c r="G6710" s="94"/>
      <c r="H6710" s="97"/>
      <c r="I6710" s="77">
        <f t="shared" si="209"/>
        <v>0</v>
      </c>
      <c r="J6710" s="78" t="str">
        <f>IFERROR(IF(E6710="","",VLOOKUP(D6710,Saldo!$P$8:$Q$1009,2,FALSE)),"")</f>
        <v/>
      </c>
      <c r="K6710" s="76"/>
      <c r="L6710" s="74" t="str">
        <f t="shared" si="208"/>
        <v/>
      </c>
    </row>
    <row r="6711" spans="1:12" ht="18.95" customHeight="1" x14ac:dyDescent="0.25">
      <c r="A6711" s="52"/>
      <c r="C6711" s="185"/>
      <c r="D6711" s="76"/>
      <c r="E6711" s="76" t="str">
        <f>IF(D6711="","",IFERROR(VLOOKUP(D6711,Cadastro!$C$9:$D$1009,2,FALSE),"NOT FOUND"))</f>
        <v/>
      </c>
      <c r="F6711" s="76"/>
      <c r="G6711" s="94"/>
      <c r="H6711" s="97"/>
      <c r="I6711" s="77">
        <f t="shared" si="209"/>
        <v>0</v>
      </c>
      <c r="J6711" s="78" t="str">
        <f>IFERROR(IF(E6711="","",VLOOKUP(D6711,Saldo!$P$8:$Q$1009,2,FALSE)),"")</f>
        <v/>
      </c>
      <c r="K6711" s="76"/>
      <c r="L6711" s="74" t="str">
        <f t="shared" si="208"/>
        <v/>
      </c>
    </row>
    <row r="6712" spans="1:12" ht="18.95" customHeight="1" x14ac:dyDescent="0.25">
      <c r="A6712" s="52"/>
      <c r="C6712" s="185"/>
      <c r="D6712" s="76"/>
      <c r="E6712" s="76" t="str">
        <f>IF(D6712="","",IFERROR(VLOOKUP(D6712,Cadastro!$C$9:$D$1009,2,FALSE),"NOT FOUND"))</f>
        <v/>
      </c>
      <c r="F6712" s="76"/>
      <c r="G6712" s="94"/>
      <c r="H6712" s="97"/>
      <c r="I6712" s="77">
        <f t="shared" si="209"/>
        <v>0</v>
      </c>
      <c r="J6712" s="78" t="str">
        <f>IFERROR(IF(E6712="","",VLOOKUP(D6712,Saldo!$P$8:$Q$1009,2,FALSE)),"")</f>
        <v/>
      </c>
      <c r="K6712" s="76"/>
      <c r="L6712" s="74" t="str">
        <f t="shared" si="208"/>
        <v/>
      </c>
    </row>
    <row r="6713" spans="1:12" ht="18.95" customHeight="1" x14ac:dyDescent="0.25">
      <c r="A6713" s="52"/>
      <c r="C6713" s="185"/>
      <c r="D6713" s="76"/>
      <c r="E6713" s="76" t="str">
        <f>IF(D6713="","",IFERROR(VLOOKUP(D6713,Cadastro!$C$9:$D$1009,2,FALSE),"NOT FOUND"))</f>
        <v/>
      </c>
      <c r="F6713" s="76"/>
      <c r="G6713" s="94"/>
      <c r="H6713" s="97"/>
      <c r="I6713" s="77">
        <f t="shared" si="209"/>
        <v>0</v>
      </c>
      <c r="J6713" s="78" t="str">
        <f>IFERROR(IF(E6713="","",VLOOKUP(D6713,Saldo!$P$8:$Q$1009,2,FALSE)),"")</f>
        <v/>
      </c>
      <c r="K6713" s="76"/>
      <c r="L6713" s="74" t="str">
        <f t="shared" si="208"/>
        <v/>
      </c>
    </row>
    <row r="6714" spans="1:12" ht="18.95" customHeight="1" x14ac:dyDescent="0.25">
      <c r="A6714" s="52"/>
      <c r="C6714" s="185"/>
      <c r="D6714" s="76"/>
      <c r="E6714" s="76" t="str">
        <f>IF(D6714="","",IFERROR(VLOOKUP(D6714,Cadastro!$C$9:$D$1009,2,FALSE),"NOT FOUND"))</f>
        <v/>
      </c>
      <c r="F6714" s="76"/>
      <c r="G6714" s="94"/>
      <c r="H6714" s="97"/>
      <c r="I6714" s="77">
        <f t="shared" si="209"/>
        <v>0</v>
      </c>
      <c r="J6714" s="78" t="str">
        <f>IFERROR(IF(E6714="","",VLOOKUP(D6714,Saldo!$P$8:$Q$1009,2,FALSE)),"")</f>
        <v/>
      </c>
      <c r="K6714" s="76"/>
      <c r="L6714" s="74" t="str">
        <f t="shared" si="208"/>
        <v/>
      </c>
    </row>
    <row r="6715" spans="1:12" ht="18.95" customHeight="1" x14ac:dyDescent="0.25">
      <c r="A6715" s="52"/>
      <c r="C6715" s="185"/>
      <c r="D6715" s="76"/>
      <c r="E6715" s="76" t="str">
        <f>IF(D6715="","",IFERROR(VLOOKUP(D6715,Cadastro!$C$9:$D$1009,2,FALSE),"NOT FOUND"))</f>
        <v/>
      </c>
      <c r="F6715" s="76"/>
      <c r="G6715" s="94"/>
      <c r="H6715" s="97"/>
      <c r="I6715" s="77">
        <f t="shared" si="209"/>
        <v>0</v>
      </c>
      <c r="J6715" s="78" t="str">
        <f>IFERROR(IF(E6715="","",VLOOKUP(D6715,Saldo!$P$8:$Q$1009,2,FALSE)),"")</f>
        <v/>
      </c>
      <c r="K6715" s="76"/>
      <c r="L6715" s="74" t="str">
        <f t="shared" si="208"/>
        <v/>
      </c>
    </row>
    <row r="6716" spans="1:12" ht="18.95" customHeight="1" x14ac:dyDescent="0.25">
      <c r="A6716" s="52"/>
      <c r="C6716" s="185"/>
      <c r="D6716" s="76"/>
      <c r="E6716" s="76" t="str">
        <f>IF(D6716="","",IFERROR(VLOOKUP(D6716,Cadastro!$C$9:$D$1009,2,FALSE),"NOT FOUND"))</f>
        <v/>
      </c>
      <c r="F6716" s="76"/>
      <c r="G6716" s="94"/>
      <c r="H6716" s="97"/>
      <c r="I6716" s="77">
        <f t="shared" si="209"/>
        <v>0</v>
      </c>
      <c r="J6716" s="78" t="str">
        <f>IFERROR(IF(E6716="","",VLOOKUP(D6716,Saldo!$P$8:$Q$1009,2,FALSE)),"")</f>
        <v/>
      </c>
      <c r="K6716" s="76"/>
      <c r="L6716" s="74" t="str">
        <f t="shared" si="208"/>
        <v/>
      </c>
    </row>
    <row r="6717" spans="1:12" ht="18.95" customHeight="1" x14ac:dyDescent="0.25">
      <c r="A6717" s="52"/>
      <c r="C6717" s="185"/>
      <c r="D6717" s="76"/>
      <c r="E6717" s="76" t="str">
        <f>IF(D6717="","",IFERROR(VLOOKUP(D6717,Cadastro!$C$9:$D$1009,2,FALSE),"NOT FOUND"))</f>
        <v/>
      </c>
      <c r="F6717" s="76"/>
      <c r="G6717" s="94"/>
      <c r="H6717" s="97"/>
      <c r="I6717" s="77">
        <f t="shared" si="209"/>
        <v>0</v>
      </c>
      <c r="J6717" s="78" t="str">
        <f>IFERROR(IF(E6717="","",VLOOKUP(D6717,Saldo!$P$8:$Q$1009,2,FALSE)),"")</f>
        <v/>
      </c>
      <c r="K6717" s="76"/>
      <c r="L6717" s="74" t="str">
        <f t="shared" si="208"/>
        <v/>
      </c>
    </row>
    <row r="6718" spans="1:12" ht="18.95" customHeight="1" x14ac:dyDescent="0.25">
      <c r="A6718" s="52"/>
      <c r="C6718" s="185"/>
      <c r="D6718" s="76"/>
      <c r="E6718" s="76" t="str">
        <f>IF(D6718="","",IFERROR(VLOOKUP(D6718,Cadastro!$C$9:$D$1009,2,FALSE),"NOT FOUND"))</f>
        <v/>
      </c>
      <c r="F6718" s="76"/>
      <c r="G6718" s="94"/>
      <c r="H6718" s="97"/>
      <c r="I6718" s="77">
        <f t="shared" si="209"/>
        <v>0</v>
      </c>
      <c r="J6718" s="78" t="str">
        <f>IFERROR(IF(E6718="","",VLOOKUP(D6718,Saldo!$P$8:$Q$1009,2,FALSE)),"")</f>
        <v/>
      </c>
      <c r="K6718" s="76"/>
      <c r="L6718" s="74" t="str">
        <f t="shared" si="208"/>
        <v/>
      </c>
    </row>
    <row r="6719" spans="1:12" ht="18.95" customHeight="1" x14ac:dyDescent="0.25">
      <c r="A6719" s="52"/>
      <c r="C6719" s="185"/>
      <c r="D6719" s="76"/>
      <c r="E6719" s="76" t="str">
        <f>IF(D6719="","",IFERROR(VLOOKUP(D6719,Cadastro!$C$9:$D$1009,2,FALSE),"NOT FOUND"))</f>
        <v/>
      </c>
      <c r="F6719" s="76"/>
      <c r="G6719" s="94"/>
      <c r="H6719" s="97"/>
      <c r="I6719" s="77">
        <f t="shared" si="209"/>
        <v>0</v>
      </c>
      <c r="J6719" s="78" t="str">
        <f>IFERROR(IF(E6719="","",VLOOKUP(D6719,Saldo!$P$8:$Q$1009,2,FALSE)),"")</f>
        <v/>
      </c>
      <c r="K6719" s="76"/>
      <c r="L6719" s="74" t="str">
        <f t="shared" si="208"/>
        <v/>
      </c>
    </row>
    <row r="6720" spans="1:12" ht="18.95" customHeight="1" x14ac:dyDescent="0.25">
      <c r="A6720" s="52"/>
      <c r="C6720" s="185"/>
      <c r="D6720" s="76"/>
      <c r="E6720" s="76" t="str">
        <f>IF(D6720="","",IFERROR(VLOOKUP(D6720,Cadastro!$C$9:$D$1009,2,FALSE),"NOT FOUND"))</f>
        <v/>
      </c>
      <c r="F6720" s="76"/>
      <c r="G6720" s="94"/>
      <c r="H6720" s="97"/>
      <c r="I6720" s="77">
        <f t="shared" si="209"/>
        <v>0</v>
      </c>
      <c r="J6720" s="78" t="str">
        <f>IFERROR(IF(E6720="","",VLOOKUP(D6720,Saldo!$P$8:$Q$1009,2,FALSE)),"")</f>
        <v/>
      </c>
      <c r="K6720" s="76"/>
      <c r="L6720" s="74" t="str">
        <f t="shared" si="208"/>
        <v/>
      </c>
    </row>
    <row r="6721" spans="1:12" ht="18.95" customHeight="1" x14ac:dyDescent="0.25">
      <c r="A6721" s="52"/>
      <c r="C6721" s="185"/>
      <c r="D6721" s="76"/>
      <c r="E6721" s="76" t="str">
        <f>IF(D6721="","",IFERROR(VLOOKUP(D6721,Cadastro!$C$9:$D$1009,2,FALSE),"NOT FOUND"))</f>
        <v/>
      </c>
      <c r="F6721" s="76"/>
      <c r="G6721" s="94"/>
      <c r="H6721" s="97"/>
      <c r="I6721" s="77">
        <f t="shared" si="209"/>
        <v>0</v>
      </c>
      <c r="J6721" s="78" t="str">
        <f>IFERROR(IF(E6721="","",VLOOKUP(D6721,Saldo!$P$8:$Q$1009,2,FALSE)),"")</f>
        <v/>
      </c>
      <c r="K6721" s="76"/>
      <c r="L6721" s="74" t="str">
        <f t="shared" si="208"/>
        <v/>
      </c>
    </row>
    <row r="6722" spans="1:12" ht="18.95" customHeight="1" x14ac:dyDescent="0.25">
      <c r="A6722" s="52"/>
      <c r="C6722" s="185"/>
      <c r="D6722" s="76"/>
      <c r="E6722" s="76" t="str">
        <f>IF(D6722="","",IFERROR(VLOOKUP(D6722,Cadastro!$C$9:$D$1009,2,FALSE),"NOT FOUND"))</f>
        <v/>
      </c>
      <c r="F6722" s="76"/>
      <c r="G6722" s="94"/>
      <c r="H6722" s="97"/>
      <c r="I6722" s="77">
        <f t="shared" si="209"/>
        <v>0</v>
      </c>
      <c r="J6722" s="78" t="str">
        <f>IFERROR(IF(E6722="","",VLOOKUP(D6722,Saldo!$P$8:$Q$1009,2,FALSE)),"")</f>
        <v/>
      </c>
      <c r="K6722" s="76"/>
      <c r="L6722" s="74" t="str">
        <f t="shared" si="208"/>
        <v/>
      </c>
    </row>
    <row r="6723" spans="1:12" ht="18.95" customHeight="1" x14ac:dyDescent="0.25">
      <c r="A6723" s="52"/>
      <c r="C6723" s="185"/>
      <c r="D6723" s="76"/>
      <c r="E6723" s="76" t="str">
        <f>IF(D6723="","",IFERROR(VLOOKUP(D6723,Cadastro!$C$9:$D$1009,2,FALSE),"NOT FOUND"))</f>
        <v/>
      </c>
      <c r="F6723" s="76"/>
      <c r="G6723" s="94"/>
      <c r="H6723" s="97"/>
      <c r="I6723" s="77">
        <f t="shared" si="209"/>
        <v>0</v>
      </c>
      <c r="J6723" s="78" t="str">
        <f>IFERROR(IF(E6723="","",VLOOKUP(D6723,Saldo!$P$8:$Q$1009,2,FALSE)),"")</f>
        <v/>
      </c>
      <c r="K6723" s="76"/>
      <c r="L6723" s="74" t="str">
        <f t="shared" si="208"/>
        <v/>
      </c>
    </row>
    <row r="6724" spans="1:12" ht="18.95" customHeight="1" x14ac:dyDescent="0.25">
      <c r="A6724" s="52"/>
      <c r="C6724" s="185"/>
      <c r="D6724" s="76"/>
      <c r="E6724" s="76" t="str">
        <f>IF(D6724="","",IFERROR(VLOOKUP(D6724,Cadastro!$C$9:$D$1009,2,FALSE),"NOT FOUND"))</f>
        <v/>
      </c>
      <c r="F6724" s="76"/>
      <c r="G6724" s="94"/>
      <c r="H6724" s="97"/>
      <c r="I6724" s="77">
        <f t="shared" si="209"/>
        <v>0</v>
      </c>
      <c r="J6724" s="78" t="str">
        <f>IFERROR(IF(E6724="","",VLOOKUP(D6724,Saldo!$P$8:$Q$1009,2,FALSE)),"")</f>
        <v/>
      </c>
      <c r="K6724" s="76"/>
      <c r="L6724" s="74" t="str">
        <f t="shared" si="208"/>
        <v/>
      </c>
    </row>
    <row r="6725" spans="1:12" ht="18.95" customHeight="1" x14ac:dyDescent="0.25">
      <c r="A6725" s="52"/>
      <c r="C6725" s="185"/>
      <c r="D6725" s="76"/>
      <c r="E6725" s="76" t="str">
        <f>IF(D6725="","",IFERROR(VLOOKUP(D6725,Cadastro!$C$9:$D$1009,2,FALSE),"NOT FOUND"))</f>
        <v/>
      </c>
      <c r="F6725" s="76"/>
      <c r="G6725" s="94"/>
      <c r="H6725" s="97"/>
      <c r="I6725" s="77">
        <f t="shared" si="209"/>
        <v>0</v>
      </c>
      <c r="J6725" s="78" t="str">
        <f>IFERROR(IF(E6725="","",VLOOKUP(D6725,Saldo!$P$8:$Q$1009,2,FALSE)),"")</f>
        <v/>
      </c>
      <c r="K6725" s="76"/>
      <c r="L6725" s="74" t="str">
        <f t="shared" si="208"/>
        <v/>
      </c>
    </row>
    <row r="6726" spans="1:12" ht="18.95" customHeight="1" x14ac:dyDescent="0.25">
      <c r="A6726" s="52"/>
      <c r="C6726" s="185"/>
      <c r="D6726" s="76"/>
      <c r="E6726" s="76" t="str">
        <f>IF(D6726="","",IFERROR(VLOOKUP(D6726,Cadastro!$C$9:$D$1009,2,FALSE),"NOT FOUND"))</f>
        <v/>
      </c>
      <c r="F6726" s="76"/>
      <c r="G6726" s="94"/>
      <c r="H6726" s="97"/>
      <c r="I6726" s="77">
        <f t="shared" si="209"/>
        <v>0</v>
      </c>
      <c r="J6726" s="78" t="str">
        <f>IFERROR(IF(E6726="","",VLOOKUP(D6726,Saldo!$P$8:$Q$1009,2,FALSE)),"")</f>
        <v/>
      </c>
      <c r="K6726" s="76"/>
      <c r="L6726" s="74" t="str">
        <f t="shared" si="208"/>
        <v/>
      </c>
    </row>
    <row r="6727" spans="1:12" ht="18.95" customHeight="1" x14ac:dyDescent="0.25">
      <c r="A6727" s="52"/>
      <c r="C6727" s="185"/>
      <c r="D6727" s="76"/>
      <c r="E6727" s="76" t="str">
        <f>IF(D6727="","",IFERROR(VLOOKUP(D6727,Cadastro!$C$9:$D$1009,2,FALSE),"NOT FOUND"))</f>
        <v/>
      </c>
      <c r="F6727" s="76"/>
      <c r="G6727" s="94"/>
      <c r="H6727" s="97"/>
      <c r="I6727" s="77">
        <f t="shared" si="209"/>
        <v>0</v>
      </c>
      <c r="J6727" s="78" t="str">
        <f>IFERROR(IF(E6727="","",VLOOKUP(D6727,Saldo!$P$8:$Q$1009,2,FALSE)),"")</f>
        <v/>
      </c>
      <c r="K6727" s="76"/>
      <c r="L6727" s="74" t="str">
        <f t="shared" si="208"/>
        <v/>
      </c>
    </row>
    <row r="6728" spans="1:12" ht="18.95" customHeight="1" x14ac:dyDescent="0.25">
      <c r="A6728" s="52"/>
      <c r="C6728" s="185"/>
      <c r="D6728" s="76"/>
      <c r="E6728" s="76" t="str">
        <f>IF(D6728="","",IFERROR(VLOOKUP(D6728,Cadastro!$C$9:$D$1009,2,FALSE),"NOT FOUND"))</f>
        <v/>
      </c>
      <c r="F6728" s="76"/>
      <c r="G6728" s="94"/>
      <c r="H6728" s="97"/>
      <c r="I6728" s="77">
        <f t="shared" si="209"/>
        <v>0</v>
      </c>
      <c r="J6728" s="78" t="str">
        <f>IFERROR(IF(E6728="","",VLOOKUP(D6728,Saldo!$P$8:$Q$1009,2,FALSE)),"")</f>
        <v/>
      </c>
      <c r="K6728" s="76"/>
      <c r="L6728" s="74" t="str">
        <f t="shared" si="208"/>
        <v/>
      </c>
    </row>
    <row r="6729" spans="1:12" ht="18.95" customHeight="1" x14ac:dyDescent="0.25">
      <c r="A6729" s="52"/>
      <c r="C6729" s="185"/>
      <c r="D6729" s="76"/>
      <c r="E6729" s="76" t="str">
        <f>IF(D6729="","",IFERROR(VLOOKUP(D6729,Cadastro!$C$9:$D$1009,2,FALSE),"NOT FOUND"))</f>
        <v/>
      </c>
      <c r="F6729" s="76"/>
      <c r="G6729" s="94"/>
      <c r="H6729" s="97"/>
      <c r="I6729" s="77">
        <f t="shared" si="209"/>
        <v>0</v>
      </c>
      <c r="J6729" s="78" t="str">
        <f>IFERROR(IF(E6729="","",VLOOKUP(D6729,Saldo!$P$8:$Q$1009,2,FALSE)),"")</f>
        <v/>
      </c>
      <c r="K6729" s="76"/>
      <c r="L6729" s="74" t="str">
        <f t="shared" ref="L6729:L6792" si="210">IF(C6729="","",MONTH(C6729))</f>
        <v/>
      </c>
    </row>
    <row r="6730" spans="1:12" ht="18.95" customHeight="1" x14ac:dyDescent="0.25">
      <c r="A6730" s="52"/>
      <c r="C6730" s="185"/>
      <c r="D6730" s="76"/>
      <c r="E6730" s="76" t="str">
        <f>IF(D6730="","",IFERROR(VLOOKUP(D6730,Cadastro!$C$9:$D$1009,2,FALSE),"NOT FOUND"))</f>
        <v/>
      </c>
      <c r="F6730" s="76"/>
      <c r="G6730" s="94"/>
      <c r="H6730" s="97"/>
      <c r="I6730" s="77">
        <f t="shared" ref="I6730:I6793" si="211">IFERROR(G6730*H6730,"Check if QTY and Value are both valid")</f>
        <v>0</v>
      </c>
      <c r="J6730" s="78" t="str">
        <f>IFERROR(IF(E6730="","",VLOOKUP(D6730,Saldo!$P$8:$Q$1009,2,FALSE)),"")</f>
        <v/>
      </c>
      <c r="K6730" s="76"/>
      <c r="L6730" s="74" t="str">
        <f t="shared" si="210"/>
        <v/>
      </c>
    </row>
    <row r="6731" spans="1:12" ht="18.95" customHeight="1" x14ac:dyDescent="0.25">
      <c r="A6731" s="52"/>
      <c r="C6731" s="185"/>
      <c r="D6731" s="76"/>
      <c r="E6731" s="76" t="str">
        <f>IF(D6731="","",IFERROR(VLOOKUP(D6731,Cadastro!$C$9:$D$1009,2,FALSE),"NOT FOUND"))</f>
        <v/>
      </c>
      <c r="F6731" s="76"/>
      <c r="G6731" s="94"/>
      <c r="H6731" s="97"/>
      <c r="I6731" s="77">
        <f t="shared" si="211"/>
        <v>0</v>
      </c>
      <c r="J6731" s="78" t="str">
        <f>IFERROR(IF(E6731="","",VLOOKUP(D6731,Saldo!$P$8:$Q$1009,2,FALSE)),"")</f>
        <v/>
      </c>
      <c r="K6731" s="76"/>
      <c r="L6731" s="74" t="str">
        <f t="shared" si="210"/>
        <v/>
      </c>
    </row>
    <row r="6732" spans="1:12" ht="18.95" customHeight="1" x14ac:dyDescent="0.25">
      <c r="A6732" s="52"/>
      <c r="C6732" s="185"/>
      <c r="D6732" s="76"/>
      <c r="E6732" s="76" t="str">
        <f>IF(D6732="","",IFERROR(VLOOKUP(D6732,Cadastro!$C$9:$D$1009,2,FALSE),"NOT FOUND"))</f>
        <v/>
      </c>
      <c r="F6732" s="76"/>
      <c r="G6732" s="94"/>
      <c r="H6732" s="97"/>
      <c r="I6732" s="77">
        <f t="shared" si="211"/>
        <v>0</v>
      </c>
      <c r="J6732" s="78" t="str">
        <f>IFERROR(IF(E6732="","",VLOOKUP(D6732,Saldo!$P$8:$Q$1009,2,FALSE)),"")</f>
        <v/>
      </c>
      <c r="K6732" s="76"/>
      <c r="L6732" s="74" t="str">
        <f t="shared" si="210"/>
        <v/>
      </c>
    </row>
    <row r="6733" spans="1:12" ht="18.95" customHeight="1" x14ac:dyDescent="0.25">
      <c r="A6733" s="52"/>
      <c r="C6733" s="185"/>
      <c r="D6733" s="76"/>
      <c r="E6733" s="76" t="str">
        <f>IF(D6733="","",IFERROR(VLOOKUP(D6733,Cadastro!$C$9:$D$1009,2,FALSE),"NOT FOUND"))</f>
        <v/>
      </c>
      <c r="F6733" s="76"/>
      <c r="G6733" s="94"/>
      <c r="H6733" s="97"/>
      <c r="I6733" s="77">
        <f t="shared" si="211"/>
        <v>0</v>
      </c>
      <c r="J6733" s="78" t="str">
        <f>IFERROR(IF(E6733="","",VLOOKUP(D6733,Saldo!$P$8:$Q$1009,2,FALSE)),"")</f>
        <v/>
      </c>
      <c r="K6733" s="76"/>
      <c r="L6733" s="74" t="str">
        <f t="shared" si="210"/>
        <v/>
      </c>
    </row>
    <row r="6734" spans="1:12" ht="18.95" customHeight="1" x14ac:dyDescent="0.25">
      <c r="A6734" s="52"/>
      <c r="C6734" s="185"/>
      <c r="D6734" s="76"/>
      <c r="E6734" s="76" t="str">
        <f>IF(D6734="","",IFERROR(VLOOKUP(D6734,Cadastro!$C$9:$D$1009,2,FALSE),"NOT FOUND"))</f>
        <v/>
      </c>
      <c r="F6734" s="76"/>
      <c r="G6734" s="94"/>
      <c r="H6734" s="97"/>
      <c r="I6734" s="77">
        <f t="shared" si="211"/>
        <v>0</v>
      </c>
      <c r="J6734" s="78" t="str">
        <f>IFERROR(IF(E6734="","",VLOOKUP(D6734,Saldo!$P$8:$Q$1009,2,FALSE)),"")</f>
        <v/>
      </c>
      <c r="K6734" s="76"/>
      <c r="L6734" s="74" t="str">
        <f t="shared" si="210"/>
        <v/>
      </c>
    </row>
    <row r="6735" spans="1:12" ht="18.95" customHeight="1" x14ac:dyDescent="0.25">
      <c r="A6735" s="52"/>
      <c r="C6735" s="185"/>
      <c r="D6735" s="76"/>
      <c r="E6735" s="76" t="str">
        <f>IF(D6735="","",IFERROR(VLOOKUP(D6735,Cadastro!$C$9:$D$1009,2,FALSE),"NOT FOUND"))</f>
        <v/>
      </c>
      <c r="F6735" s="76"/>
      <c r="G6735" s="94"/>
      <c r="H6735" s="97"/>
      <c r="I6735" s="77">
        <f t="shared" si="211"/>
        <v>0</v>
      </c>
      <c r="J6735" s="78" t="str">
        <f>IFERROR(IF(E6735="","",VLOOKUP(D6735,Saldo!$P$8:$Q$1009,2,FALSE)),"")</f>
        <v/>
      </c>
      <c r="K6735" s="76"/>
      <c r="L6735" s="74" t="str">
        <f t="shared" si="210"/>
        <v/>
      </c>
    </row>
    <row r="6736" spans="1:12" ht="18.95" customHeight="1" x14ac:dyDescent="0.25">
      <c r="A6736" s="52"/>
      <c r="C6736" s="185"/>
      <c r="D6736" s="76"/>
      <c r="E6736" s="76" t="str">
        <f>IF(D6736="","",IFERROR(VLOOKUP(D6736,Cadastro!$C$9:$D$1009,2,FALSE),"NOT FOUND"))</f>
        <v/>
      </c>
      <c r="F6736" s="76"/>
      <c r="G6736" s="94"/>
      <c r="H6736" s="97"/>
      <c r="I6736" s="77">
        <f t="shared" si="211"/>
        <v>0</v>
      </c>
      <c r="J6736" s="78" t="str">
        <f>IFERROR(IF(E6736="","",VLOOKUP(D6736,Saldo!$P$8:$Q$1009,2,FALSE)),"")</f>
        <v/>
      </c>
      <c r="K6736" s="76"/>
      <c r="L6736" s="74" t="str">
        <f t="shared" si="210"/>
        <v/>
      </c>
    </row>
    <row r="6737" spans="1:12" ht="18.95" customHeight="1" x14ac:dyDescent="0.25">
      <c r="A6737" s="52"/>
      <c r="C6737" s="185"/>
      <c r="D6737" s="76"/>
      <c r="E6737" s="76" t="str">
        <f>IF(D6737="","",IFERROR(VLOOKUP(D6737,Cadastro!$C$9:$D$1009,2,FALSE),"NOT FOUND"))</f>
        <v/>
      </c>
      <c r="F6737" s="76"/>
      <c r="G6737" s="94"/>
      <c r="H6737" s="97"/>
      <c r="I6737" s="77">
        <f t="shared" si="211"/>
        <v>0</v>
      </c>
      <c r="J6737" s="78" t="str">
        <f>IFERROR(IF(E6737="","",VLOOKUP(D6737,Saldo!$P$8:$Q$1009,2,FALSE)),"")</f>
        <v/>
      </c>
      <c r="K6737" s="76"/>
      <c r="L6737" s="74" t="str">
        <f t="shared" si="210"/>
        <v/>
      </c>
    </row>
    <row r="6738" spans="1:12" ht="18.95" customHeight="1" x14ac:dyDescent="0.25">
      <c r="A6738" s="52"/>
      <c r="C6738" s="185"/>
      <c r="D6738" s="76"/>
      <c r="E6738" s="76" t="str">
        <f>IF(D6738="","",IFERROR(VLOOKUP(D6738,Cadastro!$C$9:$D$1009,2,FALSE),"NOT FOUND"))</f>
        <v/>
      </c>
      <c r="F6738" s="76"/>
      <c r="G6738" s="94"/>
      <c r="H6738" s="97"/>
      <c r="I6738" s="77">
        <f t="shared" si="211"/>
        <v>0</v>
      </c>
      <c r="J6738" s="78" t="str">
        <f>IFERROR(IF(E6738="","",VLOOKUP(D6738,Saldo!$P$8:$Q$1009,2,FALSE)),"")</f>
        <v/>
      </c>
      <c r="K6738" s="76"/>
      <c r="L6738" s="74" t="str">
        <f t="shared" si="210"/>
        <v/>
      </c>
    </row>
    <row r="6739" spans="1:12" ht="18.95" customHeight="1" x14ac:dyDescent="0.25">
      <c r="A6739" s="52"/>
      <c r="C6739" s="185"/>
      <c r="D6739" s="76"/>
      <c r="E6739" s="76" t="str">
        <f>IF(D6739="","",IFERROR(VLOOKUP(D6739,Cadastro!$C$9:$D$1009,2,FALSE),"NOT FOUND"))</f>
        <v/>
      </c>
      <c r="F6739" s="76"/>
      <c r="G6739" s="94"/>
      <c r="H6739" s="97"/>
      <c r="I6739" s="77">
        <f t="shared" si="211"/>
        <v>0</v>
      </c>
      <c r="J6739" s="78" t="str">
        <f>IFERROR(IF(E6739="","",VLOOKUP(D6739,Saldo!$P$8:$Q$1009,2,FALSE)),"")</f>
        <v/>
      </c>
      <c r="K6739" s="76"/>
      <c r="L6739" s="74" t="str">
        <f t="shared" si="210"/>
        <v/>
      </c>
    </row>
    <row r="6740" spans="1:12" ht="18.95" customHeight="1" x14ac:dyDescent="0.25">
      <c r="A6740" s="52"/>
      <c r="C6740" s="185"/>
      <c r="D6740" s="76"/>
      <c r="E6740" s="76" t="str">
        <f>IF(D6740="","",IFERROR(VLOOKUP(D6740,Cadastro!$C$9:$D$1009,2,FALSE),"NOT FOUND"))</f>
        <v/>
      </c>
      <c r="F6740" s="76"/>
      <c r="G6740" s="94"/>
      <c r="H6740" s="97"/>
      <c r="I6740" s="77">
        <f t="shared" si="211"/>
        <v>0</v>
      </c>
      <c r="J6740" s="78" t="str">
        <f>IFERROR(IF(E6740="","",VLOOKUP(D6740,Saldo!$P$8:$Q$1009,2,FALSE)),"")</f>
        <v/>
      </c>
      <c r="K6740" s="76"/>
      <c r="L6740" s="74" t="str">
        <f t="shared" si="210"/>
        <v/>
      </c>
    </row>
    <row r="6741" spans="1:12" ht="18.95" customHeight="1" x14ac:dyDescent="0.25">
      <c r="A6741" s="52"/>
      <c r="C6741" s="185"/>
      <c r="D6741" s="76"/>
      <c r="E6741" s="76" t="str">
        <f>IF(D6741="","",IFERROR(VLOOKUP(D6741,Cadastro!$C$9:$D$1009,2,FALSE),"NOT FOUND"))</f>
        <v/>
      </c>
      <c r="F6741" s="76"/>
      <c r="G6741" s="94"/>
      <c r="H6741" s="97"/>
      <c r="I6741" s="77">
        <f t="shared" si="211"/>
        <v>0</v>
      </c>
      <c r="J6741" s="78" t="str">
        <f>IFERROR(IF(E6741="","",VLOOKUP(D6741,Saldo!$P$8:$Q$1009,2,FALSE)),"")</f>
        <v/>
      </c>
      <c r="K6741" s="76"/>
      <c r="L6741" s="74" t="str">
        <f t="shared" si="210"/>
        <v/>
      </c>
    </row>
    <row r="6742" spans="1:12" ht="18.95" customHeight="1" x14ac:dyDescent="0.25">
      <c r="A6742" s="52"/>
      <c r="C6742" s="185"/>
      <c r="D6742" s="76"/>
      <c r="E6742" s="76" t="str">
        <f>IF(D6742="","",IFERROR(VLOOKUP(D6742,Cadastro!$C$9:$D$1009,2,FALSE),"NOT FOUND"))</f>
        <v/>
      </c>
      <c r="F6742" s="76"/>
      <c r="G6742" s="94"/>
      <c r="H6742" s="97"/>
      <c r="I6742" s="77">
        <f t="shared" si="211"/>
        <v>0</v>
      </c>
      <c r="J6742" s="78" t="str">
        <f>IFERROR(IF(E6742="","",VLOOKUP(D6742,Saldo!$P$8:$Q$1009,2,FALSE)),"")</f>
        <v/>
      </c>
      <c r="K6742" s="76"/>
      <c r="L6742" s="74" t="str">
        <f t="shared" si="210"/>
        <v/>
      </c>
    </row>
    <row r="6743" spans="1:12" ht="18.95" customHeight="1" x14ac:dyDescent="0.25">
      <c r="A6743" s="52"/>
      <c r="C6743" s="185"/>
      <c r="D6743" s="76"/>
      <c r="E6743" s="76" t="str">
        <f>IF(D6743="","",IFERROR(VLOOKUP(D6743,Cadastro!$C$9:$D$1009,2,FALSE),"NOT FOUND"))</f>
        <v/>
      </c>
      <c r="F6743" s="76"/>
      <c r="G6743" s="94"/>
      <c r="H6743" s="97"/>
      <c r="I6743" s="77">
        <f t="shared" si="211"/>
        <v>0</v>
      </c>
      <c r="J6743" s="78" t="str">
        <f>IFERROR(IF(E6743="","",VLOOKUP(D6743,Saldo!$P$8:$Q$1009,2,FALSE)),"")</f>
        <v/>
      </c>
      <c r="K6743" s="76"/>
      <c r="L6743" s="74" t="str">
        <f t="shared" si="210"/>
        <v/>
      </c>
    </row>
    <row r="6744" spans="1:12" ht="18.95" customHeight="1" x14ac:dyDescent="0.25">
      <c r="A6744" s="52"/>
      <c r="C6744" s="185"/>
      <c r="D6744" s="76"/>
      <c r="E6744" s="76" t="str">
        <f>IF(D6744="","",IFERROR(VLOOKUP(D6744,Cadastro!$C$9:$D$1009,2,FALSE),"NOT FOUND"))</f>
        <v/>
      </c>
      <c r="F6744" s="76"/>
      <c r="G6744" s="94"/>
      <c r="H6744" s="97"/>
      <c r="I6744" s="77">
        <f t="shared" si="211"/>
        <v>0</v>
      </c>
      <c r="J6744" s="78" t="str">
        <f>IFERROR(IF(E6744="","",VLOOKUP(D6744,Saldo!$P$8:$Q$1009,2,FALSE)),"")</f>
        <v/>
      </c>
      <c r="K6744" s="76"/>
      <c r="L6744" s="74" t="str">
        <f t="shared" si="210"/>
        <v/>
      </c>
    </row>
    <row r="6745" spans="1:12" ht="18.95" customHeight="1" x14ac:dyDescent="0.25">
      <c r="A6745" s="52"/>
      <c r="C6745" s="185"/>
      <c r="D6745" s="76"/>
      <c r="E6745" s="76" t="str">
        <f>IF(D6745="","",IFERROR(VLOOKUP(D6745,Cadastro!$C$9:$D$1009,2,FALSE),"NOT FOUND"))</f>
        <v/>
      </c>
      <c r="F6745" s="76"/>
      <c r="G6745" s="94"/>
      <c r="H6745" s="97"/>
      <c r="I6745" s="77">
        <f t="shared" si="211"/>
        <v>0</v>
      </c>
      <c r="J6745" s="78" t="str">
        <f>IFERROR(IF(E6745="","",VLOOKUP(D6745,Saldo!$P$8:$Q$1009,2,FALSE)),"")</f>
        <v/>
      </c>
      <c r="K6745" s="76"/>
      <c r="L6745" s="74" t="str">
        <f t="shared" si="210"/>
        <v/>
      </c>
    </row>
    <row r="6746" spans="1:12" ht="18.95" customHeight="1" x14ac:dyDescent="0.25">
      <c r="A6746" s="52"/>
      <c r="C6746" s="185"/>
      <c r="D6746" s="76"/>
      <c r="E6746" s="76" t="str">
        <f>IF(D6746="","",IFERROR(VLOOKUP(D6746,Cadastro!$C$9:$D$1009,2,FALSE),"NOT FOUND"))</f>
        <v/>
      </c>
      <c r="F6746" s="76"/>
      <c r="G6746" s="94"/>
      <c r="H6746" s="97"/>
      <c r="I6746" s="77">
        <f t="shared" si="211"/>
        <v>0</v>
      </c>
      <c r="J6746" s="78" t="str">
        <f>IFERROR(IF(E6746="","",VLOOKUP(D6746,Saldo!$P$8:$Q$1009,2,FALSE)),"")</f>
        <v/>
      </c>
      <c r="K6746" s="76"/>
      <c r="L6746" s="74" t="str">
        <f t="shared" si="210"/>
        <v/>
      </c>
    </row>
    <row r="6747" spans="1:12" ht="18.95" customHeight="1" x14ac:dyDescent="0.25">
      <c r="A6747" s="52"/>
      <c r="C6747" s="185"/>
      <c r="D6747" s="76"/>
      <c r="E6747" s="76" t="str">
        <f>IF(D6747="","",IFERROR(VLOOKUP(D6747,Cadastro!$C$9:$D$1009,2,FALSE),"NOT FOUND"))</f>
        <v/>
      </c>
      <c r="F6747" s="76"/>
      <c r="G6747" s="94"/>
      <c r="H6747" s="97"/>
      <c r="I6747" s="77">
        <f t="shared" si="211"/>
        <v>0</v>
      </c>
      <c r="J6747" s="78" t="str">
        <f>IFERROR(IF(E6747="","",VLOOKUP(D6747,Saldo!$P$8:$Q$1009,2,FALSE)),"")</f>
        <v/>
      </c>
      <c r="K6747" s="76"/>
      <c r="L6747" s="74" t="str">
        <f t="shared" si="210"/>
        <v/>
      </c>
    </row>
    <row r="6748" spans="1:12" ht="18.95" customHeight="1" x14ac:dyDescent="0.25">
      <c r="A6748" s="52"/>
      <c r="C6748" s="185"/>
      <c r="D6748" s="76"/>
      <c r="E6748" s="76" t="str">
        <f>IF(D6748="","",IFERROR(VLOOKUP(D6748,Cadastro!$C$9:$D$1009,2,FALSE),"NOT FOUND"))</f>
        <v/>
      </c>
      <c r="F6748" s="76"/>
      <c r="G6748" s="94"/>
      <c r="H6748" s="97"/>
      <c r="I6748" s="77">
        <f t="shared" si="211"/>
        <v>0</v>
      </c>
      <c r="J6748" s="78" t="str">
        <f>IFERROR(IF(E6748="","",VLOOKUP(D6748,Saldo!$P$8:$Q$1009,2,FALSE)),"")</f>
        <v/>
      </c>
      <c r="K6748" s="76"/>
      <c r="L6748" s="74" t="str">
        <f t="shared" si="210"/>
        <v/>
      </c>
    </row>
    <row r="6749" spans="1:12" ht="18.95" customHeight="1" x14ac:dyDescent="0.25">
      <c r="A6749" s="52"/>
      <c r="C6749" s="185"/>
      <c r="D6749" s="76"/>
      <c r="E6749" s="76" t="str">
        <f>IF(D6749="","",IFERROR(VLOOKUP(D6749,Cadastro!$C$9:$D$1009,2,FALSE),"NOT FOUND"))</f>
        <v/>
      </c>
      <c r="F6749" s="76"/>
      <c r="G6749" s="94"/>
      <c r="H6749" s="97"/>
      <c r="I6749" s="77">
        <f t="shared" si="211"/>
        <v>0</v>
      </c>
      <c r="J6749" s="78" t="str">
        <f>IFERROR(IF(E6749="","",VLOOKUP(D6749,Saldo!$P$8:$Q$1009,2,FALSE)),"")</f>
        <v/>
      </c>
      <c r="K6749" s="76"/>
      <c r="L6749" s="74" t="str">
        <f t="shared" si="210"/>
        <v/>
      </c>
    </row>
    <row r="6750" spans="1:12" ht="18.95" customHeight="1" x14ac:dyDescent="0.25">
      <c r="A6750" s="52"/>
      <c r="C6750" s="185"/>
      <c r="D6750" s="76"/>
      <c r="E6750" s="76" t="str">
        <f>IF(D6750="","",IFERROR(VLOOKUP(D6750,Cadastro!$C$9:$D$1009,2,FALSE),"NOT FOUND"))</f>
        <v/>
      </c>
      <c r="F6750" s="76"/>
      <c r="G6750" s="94"/>
      <c r="H6750" s="97"/>
      <c r="I6750" s="77">
        <f t="shared" si="211"/>
        <v>0</v>
      </c>
      <c r="J6750" s="78" t="str">
        <f>IFERROR(IF(E6750="","",VLOOKUP(D6750,Saldo!$P$8:$Q$1009,2,FALSE)),"")</f>
        <v/>
      </c>
      <c r="K6750" s="76"/>
      <c r="L6750" s="74" t="str">
        <f t="shared" si="210"/>
        <v/>
      </c>
    </row>
    <row r="6751" spans="1:12" ht="18.95" customHeight="1" x14ac:dyDescent="0.25">
      <c r="A6751" s="52"/>
      <c r="C6751" s="185"/>
      <c r="D6751" s="76"/>
      <c r="E6751" s="76" t="str">
        <f>IF(D6751="","",IFERROR(VLOOKUP(D6751,Cadastro!$C$9:$D$1009,2,FALSE),"NOT FOUND"))</f>
        <v/>
      </c>
      <c r="F6751" s="76"/>
      <c r="G6751" s="94"/>
      <c r="H6751" s="97"/>
      <c r="I6751" s="77">
        <f t="shared" si="211"/>
        <v>0</v>
      </c>
      <c r="J6751" s="78" t="str">
        <f>IFERROR(IF(E6751="","",VLOOKUP(D6751,Saldo!$P$8:$Q$1009,2,FALSE)),"")</f>
        <v/>
      </c>
      <c r="K6751" s="76"/>
      <c r="L6751" s="74" t="str">
        <f t="shared" si="210"/>
        <v/>
      </c>
    </row>
    <row r="6752" spans="1:12" ht="18.95" customHeight="1" x14ac:dyDescent="0.25">
      <c r="A6752" s="52"/>
      <c r="C6752" s="185"/>
      <c r="D6752" s="76"/>
      <c r="E6752" s="76" t="str">
        <f>IF(D6752="","",IFERROR(VLOOKUP(D6752,Cadastro!$C$9:$D$1009,2,FALSE),"NOT FOUND"))</f>
        <v/>
      </c>
      <c r="F6752" s="76"/>
      <c r="G6752" s="94"/>
      <c r="H6752" s="97"/>
      <c r="I6752" s="77">
        <f t="shared" si="211"/>
        <v>0</v>
      </c>
      <c r="J6752" s="78" t="str">
        <f>IFERROR(IF(E6752="","",VLOOKUP(D6752,Saldo!$P$8:$Q$1009,2,FALSE)),"")</f>
        <v/>
      </c>
      <c r="K6752" s="76"/>
      <c r="L6752" s="74" t="str">
        <f t="shared" si="210"/>
        <v/>
      </c>
    </row>
    <row r="6753" spans="1:12" ht="18.95" customHeight="1" x14ac:dyDescent="0.25">
      <c r="A6753" s="52"/>
      <c r="C6753" s="185"/>
      <c r="D6753" s="76"/>
      <c r="E6753" s="76" t="str">
        <f>IF(D6753="","",IFERROR(VLOOKUP(D6753,Cadastro!$C$9:$D$1009,2,FALSE),"NOT FOUND"))</f>
        <v/>
      </c>
      <c r="F6753" s="76"/>
      <c r="G6753" s="94"/>
      <c r="H6753" s="97"/>
      <c r="I6753" s="77">
        <f t="shared" si="211"/>
        <v>0</v>
      </c>
      <c r="J6753" s="78" t="str">
        <f>IFERROR(IF(E6753="","",VLOOKUP(D6753,Saldo!$P$8:$Q$1009,2,FALSE)),"")</f>
        <v/>
      </c>
      <c r="K6753" s="76"/>
      <c r="L6753" s="74" t="str">
        <f t="shared" si="210"/>
        <v/>
      </c>
    </row>
    <row r="6754" spans="1:12" ht="18.95" customHeight="1" x14ac:dyDescent="0.25">
      <c r="A6754" s="52"/>
      <c r="C6754" s="185"/>
      <c r="D6754" s="76"/>
      <c r="E6754" s="76" t="str">
        <f>IF(D6754="","",IFERROR(VLOOKUP(D6754,Cadastro!$C$9:$D$1009,2,FALSE),"NOT FOUND"))</f>
        <v/>
      </c>
      <c r="F6754" s="76"/>
      <c r="G6754" s="94"/>
      <c r="H6754" s="97"/>
      <c r="I6754" s="77">
        <f t="shared" si="211"/>
        <v>0</v>
      </c>
      <c r="J6754" s="78" t="str">
        <f>IFERROR(IF(E6754="","",VLOOKUP(D6754,Saldo!$P$8:$Q$1009,2,FALSE)),"")</f>
        <v/>
      </c>
      <c r="K6754" s="76"/>
      <c r="L6754" s="74" t="str">
        <f t="shared" si="210"/>
        <v/>
      </c>
    </row>
    <row r="6755" spans="1:12" ht="18.95" customHeight="1" x14ac:dyDescent="0.25">
      <c r="A6755" s="52"/>
      <c r="C6755" s="185"/>
      <c r="D6755" s="76"/>
      <c r="E6755" s="76" t="str">
        <f>IF(D6755="","",IFERROR(VLOOKUP(D6755,Cadastro!$C$9:$D$1009,2,FALSE),"NOT FOUND"))</f>
        <v/>
      </c>
      <c r="F6755" s="76"/>
      <c r="G6755" s="94"/>
      <c r="H6755" s="97"/>
      <c r="I6755" s="77">
        <f t="shared" si="211"/>
        <v>0</v>
      </c>
      <c r="J6755" s="78" t="str">
        <f>IFERROR(IF(E6755="","",VLOOKUP(D6755,Saldo!$P$8:$Q$1009,2,FALSE)),"")</f>
        <v/>
      </c>
      <c r="K6755" s="76"/>
      <c r="L6755" s="74" t="str">
        <f t="shared" si="210"/>
        <v/>
      </c>
    </row>
    <row r="6756" spans="1:12" ht="18.95" customHeight="1" x14ac:dyDescent="0.25">
      <c r="A6756" s="52"/>
      <c r="C6756" s="185"/>
      <c r="D6756" s="76"/>
      <c r="E6756" s="76" t="str">
        <f>IF(D6756="","",IFERROR(VLOOKUP(D6756,Cadastro!$C$9:$D$1009,2,FALSE),"NOT FOUND"))</f>
        <v/>
      </c>
      <c r="F6756" s="76"/>
      <c r="G6756" s="94"/>
      <c r="H6756" s="97"/>
      <c r="I6756" s="77">
        <f t="shared" si="211"/>
        <v>0</v>
      </c>
      <c r="J6756" s="78" t="str">
        <f>IFERROR(IF(E6756="","",VLOOKUP(D6756,Saldo!$P$8:$Q$1009,2,FALSE)),"")</f>
        <v/>
      </c>
      <c r="K6756" s="76"/>
      <c r="L6756" s="74" t="str">
        <f t="shared" si="210"/>
        <v/>
      </c>
    </row>
    <row r="6757" spans="1:12" ht="18.95" customHeight="1" x14ac:dyDescent="0.25">
      <c r="A6757" s="52"/>
      <c r="C6757" s="185"/>
      <c r="D6757" s="76"/>
      <c r="E6757" s="76" t="str">
        <f>IF(D6757="","",IFERROR(VLOOKUP(D6757,Cadastro!$C$9:$D$1009,2,FALSE),"NOT FOUND"))</f>
        <v/>
      </c>
      <c r="F6757" s="76"/>
      <c r="G6757" s="94"/>
      <c r="H6757" s="97"/>
      <c r="I6757" s="77">
        <f t="shared" si="211"/>
        <v>0</v>
      </c>
      <c r="J6757" s="78" t="str">
        <f>IFERROR(IF(E6757="","",VLOOKUP(D6757,Saldo!$P$8:$Q$1009,2,FALSE)),"")</f>
        <v/>
      </c>
      <c r="K6757" s="76"/>
      <c r="L6757" s="74" t="str">
        <f t="shared" si="210"/>
        <v/>
      </c>
    </row>
    <row r="6758" spans="1:12" ht="18.95" customHeight="1" x14ac:dyDescent="0.25">
      <c r="A6758" s="52"/>
      <c r="C6758" s="185"/>
      <c r="D6758" s="76"/>
      <c r="E6758" s="76" t="str">
        <f>IF(D6758="","",IFERROR(VLOOKUP(D6758,Cadastro!$C$9:$D$1009,2,FALSE),"NOT FOUND"))</f>
        <v/>
      </c>
      <c r="F6758" s="76"/>
      <c r="G6758" s="94"/>
      <c r="H6758" s="97"/>
      <c r="I6758" s="77">
        <f t="shared" si="211"/>
        <v>0</v>
      </c>
      <c r="J6758" s="78" t="str">
        <f>IFERROR(IF(E6758="","",VLOOKUP(D6758,Saldo!$P$8:$Q$1009,2,FALSE)),"")</f>
        <v/>
      </c>
      <c r="K6758" s="76"/>
      <c r="L6758" s="74" t="str">
        <f t="shared" si="210"/>
        <v/>
      </c>
    </row>
    <row r="6759" spans="1:12" ht="18.95" customHeight="1" x14ac:dyDescent="0.25">
      <c r="A6759" s="52"/>
      <c r="C6759" s="185"/>
      <c r="D6759" s="76"/>
      <c r="E6759" s="76" t="str">
        <f>IF(D6759="","",IFERROR(VLOOKUP(D6759,Cadastro!$C$9:$D$1009,2,FALSE),"NOT FOUND"))</f>
        <v/>
      </c>
      <c r="F6759" s="76"/>
      <c r="G6759" s="94"/>
      <c r="H6759" s="97"/>
      <c r="I6759" s="77">
        <f t="shared" si="211"/>
        <v>0</v>
      </c>
      <c r="J6759" s="78" t="str">
        <f>IFERROR(IF(E6759="","",VLOOKUP(D6759,Saldo!$P$8:$Q$1009,2,FALSE)),"")</f>
        <v/>
      </c>
      <c r="K6759" s="76"/>
      <c r="L6759" s="74" t="str">
        <f t="shared" si="210"/>
        <v/>
      </c>
    </row>
    <row r="6760" spans="1:12" ht="18.95" customHeight="1" x14ac:dyDescent="0.25">
      <c r="A6760" s="52"/>
      <c r="C6760" s="185"/>
      <c r="D6760" s="76"/>
      <c r="E6760" s="76" t="str">
        <f>IF(D6760="","",IFERROR(VLOOKUP(D6760,Cadastro!$C$9:$D$1009,2,FALSE),"NOT FOUND"))</f>
        <v/>
      </c>
      <c r="F6760" s="76"/>
      <c r="G6760" s="94"/>
      <c r="H6760" s="97"/>
      <c r="I6760" s="77">
        <f t="shared" si="211"/>
        <v>0</v>
      </c>
      <c r="J6760" s="78" t="str">
        <f>IFERROR(IF(E6760="","",VLOOKUP(D6760,Saldo!$P$8:$Q$1009,2,FALSE)),"")</f>
        <v/>
      </c>
      <c r="K6760" s="76"/>
      <c r="L6760" s="74" t="str">
        <f t="shared" si="210"/>
        <v/>
      </c>
    </row>
    <row r="6761" spans="1:12" ht="18.95" customHeight="1" x14ac:dyDescent="0.25">
      <c r="A6761" s="52"/>
      <c r="C6761" s="185"/>
      <c r="D6761" s="76"/>
      <c r="E6761" s="76" t="str">
        <f>IF(D6761="","",IFERROR(VLOOKUP(D6761,Cadastro!$C$9:$D$1009,2,FALSE),"NOT FOUND"))</f>
        <v/>
      </c>
      <c r="F6761" s="76"/>
      <c r="G6761" s="94"/>
      <c r="H6761" s="97"/>
      <c r="I6761" s="77">
        <f t="shared" si="211"/>
        <v>0</v>
      </c>
      <c r="J6761" s="78" t="str">
        <f>IFERROR(IF(E6761="","",VLOOKUP(D6761,Saldo!$P$8:$Q$1009,2,FALSE)),"")</f>
        <v/>
      </c>
      <c r="K6761" s="76"/>
      <c r="L6761" s="74" t="str">
        <f t="shared" si="210"/>
        <v/>
      </c>
    </row>
    <row r="6762" spans="1:12" ht="18.95" customHeight="1" x14ac:dyDescent="0.25">
      <c r="A6762" s="52"/>
      <c r="C6762" s="185"/>
      <c r="D6762" s="76"/>
      <c r="E6762" s="76" t="str">
        <f>IF(D6762="","",IFERROR(VLOOKUP(D6762,Cadastro!$C$9:$D$1009,2,FALSE),"NOT FOUND"))</f>
        <v/>
      </c>
      <c r="F6762" s="76"/>
      <c r="G6762" s="94"/>
      <c r="H6762" s="97"/>
      <c r="I6762" s="77">
        <f t="shared" si="211"/>
        <v>0</v>
      </c>
      <c r="J6762" s="78" t="str">
        <f>IFERROR(IF(E6762="","",VLOOKUP(D6762,Saldo!$P$8:$Q$1009,2,FALSE)),"")</f>
        <v/>
      </c>
      <c r="K6762" s="76"/>
      <c r="L6762" s="74" t="str">
        <f t="shared" si="210"/>
        <v/>
      </c>
    </row>
    <row r="6763" spans="1:12" ht="18.95" customHeight="1" x14ac:dyDescent="0.25">
      <c r="A6763" s="52"/>
      <c r="C6763" s="185"/>
      <c r="D6763" s="76"/>
      <c r="E6763" s="76" t="str">
        <f>IF(D6763="","",IFERROR(VLOOKUP(D6763,Cadastro!$C$9:$D$1009,2,FALSE),"NOT FOUND"))</f>
        <v/>
      </c>
      <c r="F6763" s="76"/>
      <c r="G6763" s="94"/>
      <c r="H6763" s="97"/>
      <c r="I6763" s="77">
        <f t="shared" si="211"/>
        <v>0</v>
      </c>
      <c r="J6763" s="78" t="str">
        <f>IFERROR(IF(E6763="","",VLOOKUP(D6763,Saldo!$P$8:$Q$1009,2,FALSE)),"")</f>
        <v/>
      </c>
      <c r="K6763" s="76"/>
      <c r="L6763" s="74" t="str">
        <f t="shared" si="210"/>
        <v/>
      </c>
    </row>
    <row r="6764" spans="1:12" ht="18.95" customHeight="1" x14ac:dyDescent="0.25">
      <c r="A6764" s="52"/>
      <c r="C6764" s="185"/>
      <c r="D6764" s="76"/>
      <c r="E6764" s="76" t="str">
        <f>IF(D6764="","",IFERROR(VLOOKUP(D6764,Cadastro!$C$9:$D$1009,2,FALSE),"NOT FOUND"))</f>
        <v/>
      </c>
      <c r="F6764" s="76"/>
      <c r="G6764" s="94"/>
      <c r="H6764" s="97"/>
      <c r="I6764" s="77">
        <f t="shared" si="211"/>
        <v>0</v>
      </c>
      <c r="J6764" s="78" t="str">
        <f>IFERROR(IF(E6764="","",VLOOKUP(D6764,Saldo!$P$8:$Q$1009,2,FALSE)),"")</f>
        <v/>
      </c>
      <c r="K6764" s="76"/>
      <c r="L6764" s="74" t="str">
        <f t="shared" si="210"/>
        <v/>
      </c>
    </row>
    <row r="6765" spans="1:12" ht="18.95" customHeight="1" x14ac:dyDescent="0.25">
      <c r="A6765" s="52"/>
      <c r="C6765" s="185"/>
      <c r="D6765" s="76"/>
      <c r="E6765" s="76" t="str">
        <f>IF(D6765="","",IFERROR(VLOOKUP(D6765,Cadastro!$C$9:$D$1009,2,FALSE),"NOT FOUND"))</f>
        <v/>
      </c>
      <c r="F6765" s="76"/>
      <c r="G6765" s="94"/>
      <c r="H6765" s="97"/>
      <c r="I6765" s="77">
        <f t="shared" si="211"/>
        <v>0</v>
      </c>
      <c r="J6765" s="78" t="str">
        <f>IFERROR(IF(E6765="","",VLOOKUP(D6765,Saldo!$P$8:$Q$1009,2,FALSE)),"")</f>
        <v/>
      </c>
      <c r="K6765" s="76"/>
      <c r="L6765" s="74" t="str">
        <f t="shared" si="210"/>
        <v/>
      </c>
    </row>
    <row r="6766" spans="1:12" ht="18.95" customHeight="1" x14ac:dyDescent="0.25">
      <c r="A6766" s="52"/>
      <c r="C6766" s="185"/>
      <c r="D6766" s="76"/>
      <c r="E6766" s="76" t="str">
        <f>IF(D6766="","",IFERROR(VLOOKUP(D6766,Cadastro!$C$9:$D$1009,2,FALSE),"NOT FOUND"))</f>
        <v/>
      </c>
      <c r="F6766" s="76"/>
      <c r="G6766" s="94"/>
      <c r="H6766" s="97"/>
      <c r="I6766" s="77">
        <f t="shared" si="211"/>
        <v>0</v>
      </c>
      <c r="J6766" s="78" t="str">
        <f>IFERROR(IF(E6766="","",VLOOKUP(D6766,Saldo!$P$8:$Q$1009,2,FALSE)),"")</f>
        <v/>
      </c>
      <c r="K6766" s="76"/>
      <c r="L6766" s="74" t="str">
        <f t="shared" si="210"/>
        <v/>
      </c>
    </row>
    <row r="6767" spans="1:12" ht="18.95" customHeight="1" x14ac:dyDescent="0.25">
      <c r="A6767" s="52"/>
      <c r="C6767" s="185"/>
      <c r="D6767" s="76"/>
      <c r="E6767" s="76" t="str">
        <f>IF(D6767="","",IFERROR(VLOOKUP(D6767,Cadastro!$C$9:$D$1009,2,FALSE),"NOT FOUND"))</f>
        <v/>
      </c>
      <c r="F6767" s="76"/>
      <c r="G6767" s="94"/>
      <c r="H6767" s="97"/>
      <c r="I6767" s="77">
        <f t="shared" si="211"/>
        <v>0</v>
      </c>
      <c r="J6767" s="78" t="str">
        <f>IFERROR(IF(E6767="","",VLOOKUP(D6767,Saldo!$P$8:$Q$1009,2,FALSE)),"")</f>
        <v/>
      </c>
      <c r="K6767" s="76"/>
      <c r="L6767" s="74" t="str">
        <f t="shared" si="210"/>
        <v/>
      </c>
    </row>
    <row r="6768" spans="1:12" ht="18.95" customHeight="1" x14ac:dyDescent="0.25">
      <c r="A6768" s="52"/>
      <c r="C6768" s="185"/>
      <c r="D6768" s="76"/>
      <c r="E6768" s="76" t="str">
        <f>IF(D6768="","",IFERROR(VLOOKUP(D6768,Cadastro!$C$9:$D$1009,2,FALSE),"NOT FOUND"))</f>
        <v/>
      </c>
      <c r="F6768" s="76"/>
      <c r="G6768" s="94"/>
      <c r="H6768" s="97"/>
      <c r="I6768" s="77">
        <f t="shared" si="211"/>
        <v>0</v>
      </c>
      <c r="J6768" s="78" t="str">
        <f>IFERROR(IF(E6768="","",VLOOKUP(D6768,Saldo!$P$8:$Q$1009,2,FALSE)),"")</f>
        <v/>
      </c>
      <c r="K6768" s="76"/>
      <c r="L6768" s="74" t="str">
        <f t="shared" si="210"/>
        <v/>
      </c>
    </row>
    <row r="6769" spans="1:12" ht="18.95" customHeight="1" x14ac:dyDescent="0.25">
      <c r="A6769" s="52"/>
      <c r="C6769" s="185"/>
      <c r="D6769" s="76"/>
      <c r="E6769" s="76" t="str">
        <f>IF(D6769="","",IFERROR(VLOOKUP(D6769,Cadastro!$C$9:$D$1009,2,FALSE),"NOT FOUND"))</f>
        <v/>
      </c>
      <c r="F6769" s="76"/>
      <c r="G6769" s="94"/>
      <c r="H6769" s="97"/>
      <c r="I6769" s="77">
        <f t="shared" si="211"/>
        <v>0</v>
      </c>
      <c r="J6769" s="78" t="str">
        <f>IFERROR(IF(E6769="","",VLOOKUP(D6769,Saldo!$P$8:$Q$1009,2,FALSE)),"")</f>
        <v/>
      </c>
      <c r="K6769" s="76"/>
      <c r="L6769" s="74" t="str">
        <f t="shared" si="210"/>
        <v/>
      </c>
    </row>
    <row r="6770" spans="1:12" ht="18.95" customHeight="1" x14ac:dyDescent="0.25">
      <c r="A6770" s="52"/>
      <c r="C6770" s="185"/>
      <c r="D6770" s="76"/>
      <c r="E6770" s="76" t="str">
        <f>IF(D6770="","",IFERROR(VLOOKUP(D6770,Cadastro!$C$9:$D$1009,2,FALSE),"NOT FOUND"))</f>
        <v/>
      </c>
      <c r="F6770" s="76"/>
      <c r="G6770" s="94"/>
      <c r="H6770" s="97"/>
      <c r="I6770" s="77">
        <f t="shared" si="211"/>
        <v>0</v>
      </c>
      <c r="J6770" s="78" t="str">
        <f>IFERROR(IF(E6770="","",VLOOKUP(D6770,Saldo!$P$8:$Q$1009,2,FALSE)),"")</f>
        <v/>
      </c>
      <c r="K6770" s="76"/>
      <c r="L6770" s="74" t="str">
        <f t="shared" si="210"/>
        <v/>
      </c>
    </row>
    <row r="6771" spans="1:12" ht="18.95" customHeight="1" x14ac:dyDescent="0.25">
      <c r="A6771" s="52"/>
      <c r="C6771" s="185"/>
      <c r="D6771" s="76"/>
      <c r="E6771" s="76" t="str">
        <f>IF(D6771="","",IFERROR(VLOOKUP(D6771,Cadastro!$C$9:$D$1009,2,FALSE),"NOT FOUND"))</f>
        <v/>
      </c>
      <c r="F6771" s="76"/>
      <c r="G6771" s="94"/>
      <c r="H6771" s="97"/>
      <c r="I6771" s="77">
        <f t="shared" si="211"/>
        <v>0</v>
      </c>
      <c r="J6771" s="78" t="str">
        <f>IFERROR(IF(E6771="","",VLOOKUP(D6771,Saldo!$P$8:$Q$1009,2,FALSE)),"")</f>
        <v/>
      </c>
      <c r="K6771" s="76"/>
      <c r="L6771" s="74" t="str">
        <f t="shared" si="210"/>
        <v/>
      </c>
    </row>
    <row r="6772" spans="1:12" ht="18.95" customHeight="1" x14ac:dyDescent="0.25">
      <c r="A6772" s="52"/>
      <c r="C6772" s="185"/>
      <c r="D6772" s="76"/>
      <c r="E6772" s="76" t="str">
        <f>IF(D6772="","",IFERROR(VLOOKUP(D6772,Cadastro!$C$9:$D$1009,2,FALSE),"NOT FOUND"))</f>
        <v/>
      </c>
      <c r="F6772" s="76"/>
      <c r="G6772" s="94"/>
      <c r="H6772" s="97"/>
      <c r="I6772" s="77">
        <f t="shared" si="211"/>
        <v>0</v>
      </c>
      <c r="J6772" s="78" t="str">
        <f>IFERROR(IF(E6772="","",VLOOKUP(D6772,Saldo!$P$8:$Q$1009,2,FALSE)),"")</f>
        <v/>
      </c>
      <c r="K6772" s="76"/>
      <c r="L6772" s="74" t="str">
        <f t="shared" si="210"/>
        <v/>
      </c>
    </row>
    <row r="6773" spans="1:12" ht="18.95" customHeight="1" x14ac:dyDescent="0.25">
      <c r="A6773" s="52"/>
      <c r="C6773" s="185"/>
      <c r="D6773" s="76"/>
      <c r="E6773" s="76" t="str">
        <f>IF(D6773="","",IFERROR(VLOOKUP(D6773,Cadastro!$C$9:$D$1009,2,FALSE),"NOT FOUND"))</f>
        <v/>
      </c>
      <c r="F6773" s="76"/>
      <c r="G6773" s="94"/>
      <c r="H6773" s="97"/>
      <c r="I6773" s="77">
        <f t="shared" si="211"/>
        <v>0</v>
      </c>
      <c r="J6773" s="78" t="str">
        <f>IFERROR(IF(E6773="","",VLOOKUP(D6773,Saldo!$P$8:$Q$1009,2,FALSE)),"")</f>
        <v/>
      </c>
      <c r="K6773" s="76"/>
      <c r="L6773" s="74" t="str">
        <f t="shared" si="210"/>
        <v/>
      </c>
    </row>
    <row r="6774" spans="1:12" ht="18.95" customHeight="1" x14ac:dyDescent="0.25">
      <c r="A6774" s="52"/>
      <c r="C6774" s="185"/>
      <c r="D6774" s="76"/>
      <c r="E6774" s="76" t="str">
        <f>IF(D6774="","",IFERROR(VLOOKUP(D6774,Cadastro!$C$9:$D$1009,2,FALSE),"NOT FOUND"))</f>
        <v/>
      </c>
      <c r="F6774" s="76"/>
      <c r="G6774" s="94"/>
      <c r="H6774" s="97"/>
      <c r="I6774" s="77">
        <f t="shared" si="211"/>
        <v>0</v>
      </c>
      <c r="J6774" s="78" t="str">
        <f>IFERROR(IF(E6774="","",VLOOKUP(D6774,Saldo!$P$8:$Q$1009,2,FALSE)),"")</f>
        <v/>
      </c>
      <c r="K6774" s="76"/>
      <c r="L6774" s="74" t="str">
        <f t="shared" si="210"/>
        <v/>
      </c>
    </row>
    <row r="6775" spans="1:12" ht="18.95" customHeight="1" x14ac:dyDescent="0.25">
      <c r="A6775" s="52"/>
      <c r="C6775" s="185"/>
      <c r="D6775" s="76"/>
      <c r="E6775" s="76" t="str">
        <f>IF(D6775="","",IFERROR(VLOOKUP(D6775,Cadastro!$C$9:$D$1009,2,FALSE),"NOT FOUND"))</f>
        <v/>
      </c>
      <c r="F6775" s="76"/>
      <c r="G6775" s="94"/>
      <c r="H6775" s="97"/>
      <c r="I6775" s="77">
        <f t="shared" si="211"/>
        <v>0</v>
      </c>
      <c r="J6775" s="78" t="str">
        <f>IFERROR(IF(E6775="","",VLOOKUP(D6775,Saldo!$P$8:$Q$1009,2,FALSE)),"")</f>
        <v/>
      </c>
      <c r="K6775" s="76"/>
      <c r="L6775" s="74" t="str">
        <f t="shared" si="210"/>
        <v/>
      </c>
    </row>
    <row r="6776" spans="1:12" ht="18.95" customHeight="1" x14ac:dyDescent="0.25">
      <c r="A6776" s="52"/>
      <c r="C6776" s="185"/>
      <c r="D6776" s="76"/>
      <c r="E6776" s="76" t="str">
        <f>IF(D6776="","",IFERROR(VLOOKUP(D6776,Cadastro!$C$9:$D$1009,2,FALSE),"NOT FOUND"))</f>
        <v/>
      </c>
      <c r="F6776" s="76"/>
      <c r="G6776" s="94"/>
      <c r="H6776" s="97"/>
      <c r="I6776" s="77">
        <f t="shared" si="211"/>
        <v>0</v>
      </c>
      <c r="J6776" s="78" t="str">
        <f>IFERROR(IF(E6776="","",VLOOKUP(D6776,Saldo!$P$8:$Q$1009,2,FALSE)),"")</f>
        <v/>
      </c>
      <c r="K6776" s="76"/>
      <c r="L6776" s="74" t="str">
        <f t="shared" si="210"/>
        <v/>
      </c>
    </row>
    <row r="6777" spans="1:12" ht="18.95" customHeight="1" x14ac:dyDescent="0.25">
      <c r="A6777" s="52"/>
      <c r="C6777" s="185"/>
      <c r="D6777" s="76"/>
      <c r="E6777" s="76" t="str">
        <f>IF(D6777="","",IFERROR(VLOOKUP(D6777,Cadastro!$C$9:$D$1009,2,FALSE),"NOT FOUND"))</f>
        <v/>
      </c>
      <c r="F6777" s="76"/>
      <c r="G6777" s="94"/>
      <c r="H6777" s="97"/>
      <c r="I6777" s="77">
        <f t="shared" si="211"/>
        <v>0</v>
      </c>
      <c r="J6777" s="78" t="str">
        <f>IFERROR(IF(E6777="","",VLOOKUP(D6777,Saldo!$P$8:$Q$1009,2,FALSE)),"")</f>
        <v/>
      </c>
      <c r="K6777" s="76"/>
      <c r="L6777" s="74" t="str">
        <f t="shared" si="210"/>
        <v/>
      </c>
    </row>
    <row r="6778" spans="1:12" ht="18.95" customHeight="1" x14ac:dyDescent="0.25">
      <c r="A6778" s="52"/>
      <c r="C6778" s="185"/>
      <c r="D6778" s="76"/>
      <c r="E6778" s="76" t="str">
        <f>IF(D6778="","",IFERROR(VLOOKUP(D6778,Cadastro!$C$9:$D$1009,2,FALSE),"NOT FOUND"))</f>
        <v/>
      </c>
      <c r="F6778" s="76"/>
      <c r="G6778" s="94"/>
      <c r="H6778" s="97"/>
      <c r="I6778" s="77">
        <f t="shared" si="211"/>
        <v>0</v>
      </c>
      <c r="J6778" s="78" t="str">
        <f>IFERROR(IF(E6778="","",VLOOKUP(D6778,Saldo!$P$8:$Q$1009,2,FALSE)),"")</f>
        <v/>
      </c>
      <c r="K6778" s="76"/>
      <c r="L6778" s="74" t="str">
        <f t="shared" si="210"/>
        <v/>
      </c>
    </row>
    <row r="6779" spans="1:12" ht="18.95" customHeight="1" x14ac:dyDescent="0.25">
      <c r="A6779" s="52"/>
      <c r="C6779" s="185"/>
      <c r="D6779" s="76"/>
      <c r="E6779" s="76" t="str">
        <f>IF(D6779="","",IFERROR(VLOOKUP(D6779,Cadastro!$C$9:$D$1009,2,FALSE),"NOT FOUND"))</f>
        <v/>
      </c>
      <c r="F6779" s="76"/>
      <c r="G6779" s="94"/>
      <c r="H6779" s="97"/>
      <c r="I6779" s="77">
        <f t="shared" si="211"/>
        <v>0</v>
      </c>
      <c r="J6779" s="78" t="str">
        <f>IFERROR(IF(E6779="","",VLOOKUP(D6779,Saldo!$P$8:$Q$1009,2,FALSE)),"")</f>
        <v/>
      </c>
      <c r="K6779" s="76"/>
      <c r="L6779" s="74" t="str">
        <f t="shared" si="210"/>
        <v/>
      </c>
    </row>
    <row r="6780" spans="1:12" ht="18.95" customHeight="1" x14ac:dyDescent="0.25">
      <c r="A6780" s="52"/>
      <c r="C6780" s="185"/>
      <c r="D6780" s="76"/>
      <c r="E6780" s="76" t="str">
        <f>IF(D6780="","",IFERROR(VLOOKUP(D6780,Cadastro!$C$9:$D$1009,2,FALSE),"NOT FOUND"))</f>
        <v/>
      </c>
      <c r="F6780" s="76"/>
      <c r="G6780" s="94"/>
      <c r="H6780" s="97"/>
      <c r="I6780" s="77">
        <f t="shared" si="211"/>
        <v>0</v>
      </c>
      <c r="J6780" s="78" t="str">
        <f>IFERROR(IF(E6780="","",VLOOKUP(D6780,Saldo!$P$8:$Q$1009,2,FALSE)),"")</f>
        <v/>
      </c>
      <c r="K6780" s="76"/>
      <c r="L6780" s="74" t="str">
        <f t="shared" si="210"/>
        <v/>
      </c>
    </row>
    <row r="6781" spans="1:12" ht="18.95" customHeight="1" x14ac:dyDescent="0.25">
      <c r="A6781" s="52"/>
      <c r="C6781" s="185"/>
      <c r="D6781" s="76"/>
      <c r="E6781" s="76" t="str">
        <f>IF(D6781="","",IFERROR(VLOOKUP(D6781,Cadastro!$C$9:$D$1009,2,FALSE),"NOT FOUND"))</f>
        <v/>
      </c>
      <c r="F6781" s="76"/>
      <c r="G6781" s="94"/>
      <c r="H6781" s="97"/>
      <c r="I6781" s="77">
        <f t="shared" si="211"/>
        <v>0</v>
      </c>
      <c r="J6781" s="78" t="str">
        <f>IFERROR(IF(E6781="","",VLOOKUP(D6781,Saldo!$P$8:$Q$1009,2,FALSE)),"")</f>
        <v/>
      </c>
      <c r="K6781" s="76"/>
      <c r="L6781" s="74" t="str">
        <f t="shared" si="210"/>
        <v/>
      </c>
    </row>
    <row r="6782" spans="1:12" ht="18.95" customHeight="1" x14ac:dyDescent="0.25">
      <c r="A6782" s="52"/>
      <c r="C6782" s="185"/>
      <c r="D6782" s="76"/>
      <c r="E6782" s="76" t="str">
        <f>IF(D6782="","",IFERROR(VLOOKUP(D6782,Cadastro!$C$9:$D$1009,2,FALSE),"NOT FOUND"))</f>
        <v/>
      </c>
      <c r="F6782" s="76"/>
      <c r="G6782" s="94"/>
      <c r="H6782" s="97"/>
      <c r="I6782" s="77">
        <f t="shared" si="211"/>
        <v>0</v>
      </c>
      <c r="J6782" s="78" t="str">
        <f>IFERROR(IF(E6782="","",VLOOKUP(D6782,Saldo!$P$8:$Q$1009,2,FALSE)),"")</f>
        <v/>
      </c>
      <c r="K6782" s="76"/>
      <c r="L6782" s="74" t="str">
        <f t="shared" si="210"/>
        <v/>
      </c>
    </row>
    <row r="6783" spans="1:12" ht="18.95" customHeight="1" x14ac:dyDescent="0.25">
      <c r="A6783" s="52"/>
      <c r="C6783" s="185"/>
      <c r="D6783" s="76"/>
      <c r="E6783" s="76" t="str">
        <f>IF(D6783="","",IFERROR(VLOOKUP(D6783,Cadastro!$C$9:$D$1009,2,FALSE),"NOT FOUND"))</f>
        <v/>
      </c>
      <c r="F6783" s="76"/>
      <c r="G6783" s="94"/>
      <c r="H6783" s="97"/>
      <c r="I6783" s="77">
        <f t="shared" si="211"/>
        <v>0</v>
      </c>
      <c r="J6783" s="78" t="str">
        <f>IFERROR(IF(E6783="","",VLOOKUP(D6783,Saldo!$P$8:$Q$1009,2,FALSE)),"")</f>
        <v/>
      </c>
      <c r="K6783" s="76"/>
      <c r="L6783" s="74" t="str">
        <f t="shared" si="210"/>
        <v/>
      </c>
    </row>
    <row r="6784" spans="1:12" ht="18.95" customHeight="1" x14ac:dyDescent="0.25">
      <c r="A6784" s="52"/>
      <c r="C6784" s="185"/>
      <c r="D6784" s="76"/>
      <c r="E6784" s="76" t="str">
        <f>IF(D6784="","",IFERROR(VLOOKUP(D6784,Cadastro!$C$9:$D$1009,2,FALSE),"NOT FOUND"))</f>
        <v/>
      </c>
      <c r="F6784" s="76"/>
      <c r="G6784" s="94"/>
      <c r="H6784" s="97"/>
      <c r="I6784" s="77">
        <f t="shared" si="211"/>
        <v>0</v>
      </c>
      <c r="J6784" s="78" t="str">
        <f>IFERROR(IF(E6784="","",VLOOKUP(D6784,Saldo!$P$8:$Q$1009,2,FALSE)),"")</f>
        <v/>
      </c>
      <c r="K6784" s="76"/>
      <c r="L6784" s="74" t="str">
        <f t="shared" si="210"/>
        <v/>
      </c>
    </row>
    <row r="6785" spans="1:12" ht="18.95" customHeight="1" x14ac:dyDescent="0.25">
      <c r="A6785" s="52"/>
      <c r="C6785" s="185"/>
      <c r="D6785" s="76"/>
      <c r="E6785" s="76" t="str">
        <f>IF(D6785="","",IFERROR(VLOOKUP(D6785,Cadastro!$C$9:$D$1009,2,FALSE),"NOT FOUND"))</f>
        <v/>
      </c>
      <c r="F6785" s="76"/>
      <c r="G6785" s="94"/>
      <c r="H6785" s="97"/>
      <c r="I6785" s="77">
        <f t="shared" si="211"/>
        <v>0</v>
      </c>
      <c r="J6785" s="78" t="str">
        <f>IFERROR(IF(E6785="","",VLOOKUP(D6785,Saldo!$P$8:$Q$1009,2,FALSE)),"")</f>
        <v/>
      </c>
      <c r="K6785" s="76"/>
      <c r="L6785" s="74" t="str">
        <f t="shared" si="210"/>
        <v/>
      </c>
    </row>
    <row r="6786" spans="1:12" ht="18.95" customHeight="1" x14ac:dyDescent="0.25">
      <c r="A6786" s="52"/>
      <c r="C6786" s="185"/>
      <c r="D6786" s="76"/>
      <c r="E6786" s="76" t="str">
        <f>IF(D6786="","",IFERROR(VLOOKUP(D6786,Cadastro!$C$9:$D$1009,2,FALSE),"NOT FOUND"))</f>
        <v/>
      </c>
      <c r="F6786" s="76"/>
      <c r="G6786" s="94"/>
      <c r="H6786" s="97"/>
      <c r="I6786" s="77">
        <f t="shared" si="211"/>
        <v>0</v>
      </c>
      <c r="J6786" s="78" t="str">
        <f>IFERROR(IF(E6786="","",VLOOKUP(D6786,Saldo!$P$8:$Q$1009,2,FALSE)),"")</f>
        <v/>
      </c>
      <c r="K6786" s="76"/>
      <c r="L6786" s="74" t="str">
        <f t="shared" si="210"/>
        <v/>
      </c>
    </row>
    <row r="6787" spans="1:12" ht="18.95" customHeight="1" x14ac:dyDescent="0.25">
      <c r="A6787" s="52"/>
      <c r="C6787" s="185"/>
      <c r="D6787" s="76"/>
      <c r="E6787" s="76" t="str">
        <f>IF(D6787="","",IFERROR(VLOOKUP(D6787,Cadastro!$C$9:$D$1009,2,FALSE),"NOT FOUND"))</f>
        <v/>
      </c>
      <c r="F6787" s="76"/>
      <c r="G6787" s="94"/>
      <c r="H6787" s="97"/>
      <c r="I6787" s="77">
        <f t="shared" si="211"/>
        <v>0</v>
      </c>
      <c r="J6787" s="78" t="str">
        <f>IFERROR(IF(E6787="","",VLOOKUP(D6787,Saldo!$P$8:$Q$1009,2,FALSE)),"")</f>
        <v/>
      </c>
      <c r="K6787" s="76"/>
      <c r="L6787" s="74" t="str">
        <f t="shared" si="210"/>
        <v/>
      </c>
    </row>
    <row r="6788" spans="1:12" ht="18.95" customHeight="1" x14ac:dyDescent="0.25">
      <c r="A6788" s="52"/>
      <c r="C6788" s="185"/>
      <c r="D6788" s="76"/>
      <c r="E6788" s="76" t="str">
        <f>IF(D6788="","",IFERROR(VLOOKUP(D6788,Cadastro!$C$9:$D$1009,2,FALSE),"NOT FOUND"))</f>
        <v/>
      </c>
      <c r="F6788" s="76"/>
      <c r="G6788" s="94"/>
      <c r="H6788" s="97"/>
      <c r="I6788" s="77">
        <f t="shared" si="211"/>
        <v>0</v>
      </c>
      <c r="J6788" s="78" t="str">
        <f>IFERROR(IF(E6788="","",VLOOKUP(D6788,Saldo!$P$8:$Q$1009,2,FALSE)),"")</f>
        <v/>
      </c>
      <c r="K6788" s="76"/>
      <c r="L6788" s="74" t="str">
        <f t="shared" si="210"/>
        <v/>
      </c>
    </row>
    <row r="6789" spans="1:12" ht="18.95" customHeight="1" x14ac:dyDescent="0.25">
      <c r="A6789" s="52"/>
      <c r="C6789" s="185"/>
      <c r="D6789" s="76"/>
      <c r="E6789" s="76" t="str">
        <f>IF(D6789="","",IFERROR(VLOOKUP(D6789,Cadastro!$C$9:$D$1009,2,FALSE),"NOT FOUND"))</f>
        <v/>
      </c>
      <c r="F6789" s="76"/>
      <c r="G6789" s="94"/>
      <c r="H6789" s="97"/>
      <c r="I6789" s="77">
        <f t="shared" si="211"/>
        <v>0</v>
      </c>
      <c r="J6789" s="78" t="str">
        <f>IFERROR(IF(E6789="","",VLOOKUP(D6789,Saldo!$P$8:$Q$1009,2,FALSE)),"")</f>
        <v/>
      </c>
      <c r="K6789" s="76"/>
      <c r="L6789" s="74" t="str">
        <f t="shared" si="210"/>
        <v/>
      </c>
    </row>
    <row r="6790" spans="1:12" ht="18.95" customHeight="1" x14ac:dyDescent="0.25">
      <c r="A6790" s="52"/>
      <c r="C6790" s="185"/>
      <c r="D6790" s="76"/>
      <c r="E6790" s="76" t="str">
        <f>IF(D6790="","",IFERROR(VLOOKUP(D6790,Cadastro!$C$9:$D$1009,2,FALSE),"NOT FOUND"))</f>
        <v/>
      </c>
      <c r="F6790" s="76"/>
      <c r="G6790" s="94"/>
      <c r="H6790" s="97"/>
      <c r="I6790" s="77">
        <f t="shared" si="211"/>
        <v>0</v>
      </c>
      <c r="J6790" s="78" t="str">
        <f>IFERROR(IF(E6790="","",VLOOKUP(D6790,Saldo!$P$8:$Q$1009,2,FALSE)),"")</f>
        <v/>
      </c>
      <c r="K6790" s="76"/>
      <c r="L6790" s="74" t="str">
        <f t="shared" si="210"/>
        <v/>
      </c>
    </row>
    <row r="6791" spans="1:12" ht="18.95" customHeight="1" x14ac:dyDescent="0.25">
      <c r="A6791" s="52"/>
      <c r="C6791" s="185"/>
      <c r="D6791" s="76"/>
      <c r="E6791" s="76" t="str">
        <f>IF(D6791="","",IFERROR(VLOOKUP(D6791,Cadastro!$C$9:$D$1009,2,FALSE),"NOT FOUND"))</f>
        <v/>
      </c>
      <c r="F6791" s="76"/>
      <c r="G6791" s="94"/>
      <c r="H6791" s="97"/>
      <c r="I6791" s="77">
        <f t="shared" si="211"/>
        <v>0</v>
      </c>
      <c r="J6791" s="78" t="str">
        <f>IFERROR(IF(E6791="","",VLOOKUP(D6791,Saldo!$P$8:$Q$1009,2,FALSE)),"")</f>
        <v/>
      </c>
      <c r="K6791" s="76"/>
      <c r="L6791" s="74" t="str">
        <f t="shared" si="210"/>
        <v/>
      </c>
    </row>
    <row r="6792" spans="1:12" ht="18.95" customHeight="1" x14ac:dyDescent="0.25">
      <c r="A6792" s="52"/>
      <c r="C6792" s="185"/>
      <c r="D6792" s="76"/>
      <c r="E6792" s="76" t="str">
        <f>IF(D6792="","",IFERROR(VLOOKUP(D6792,Cadastro!$C$9:$D$1009,2,FALSE),"NOT FOUND"))</f>
        <v/>
      </c>
      <c r="F6792" s="76"/>
      <c r="G6792" s="94"/>
      <c r="H6792" s="97"/>
      <c r="I6792" s="77">
        <f t="shared" si="211"/>
        <v>0</v>
      </c>
      <c r="J6792" s="78" t="str">
        <f>IFERROR(IF(E6792="","",VLOOKUP(D6792,Saldo!$P$8:$Q$1009,2,FALSE)),"")</f>
        <v/>
      </c>
      <c r="K6792" s="76"/>
      <c r="L6792" s="74" t="str">
        <f t="shared" si="210"/>
        <v/>
      </c>
    </row>
    <row r="6793" spans="1:12" ht="18.95" customHeight="1" x14ac:dyDescent="0.25">
      <c r="A6793" s="52"/>
      <c r="C6793" s="185"/>
      <c r="D6793" s="76"/>
      <c r="E6793" s="76" t="str">
        <f>IF(D6793="","",IFERROR(VLOOKUP(D6793,Cadastro!$C$9:$D$1009,2,FALSE),"NOT FOUND"))</f>
        <v/>
      </c>
      <c r="F6793" s="76"/>
      <c r="G6793" s="94"/>
      <c r="H6793" s="97"/>
      <c r="I6793" s="77">
        <f t="shared" si="211"/>
        <v>0</v>
      </c>
      <c r="J6793" s="78" t="str">
        <f>IFERROR(IF(E6793="","",VLOOKUP(D6793,Saldo!$P$8:$Q$1009,2,FALSE)),"")</f>
        <v/>
      </c>
      <c r="K6793" s="76"/>
      <c r="L6793" s="74" t="str">
        <f t="shared" ref="L6793:L6856" si="212">IF(C6793="","",MONTH(C6793))</f>
        <v/>
      </c>
    </row>
    <row r="6794" spans="1:12" ht="18.95" customHeight="1" x14ac:dyDescent="0.25">
      <c r="A6794" s="52"/>
      <c r="C6794" s="185"/>
      <c r="D6794" s="76"/>
      <c r="E6794" s="76" t="str">
        <f>IF(D6794="","",IFERROR(VLOOKUP(D6794,Cadastro!$C$9:$D$1009,2,FALSE),"NOT FOUND"))</f>
        <v/>
      </c>
      <c r="F6794" s="76"/>
      <c r="G6794" s="94"/>
      <c r="H6794" s="97"/>
      <c r="I6794" s="77">
        <f t="shared" ref="I6794:I6857" si="213">IFERROR(G6794*H6794,"Check if QTY and Value are both valid")</f>
        <v>0</v>
      </c>
      <c r="J6794" s="78" t="str">
        <f>IFERROR(IF(E6794="","",VLOOKUP(D6794,Saldo!$P$8:$Q$1009,2,FALSE)),"")</f>
        <v/>
      </c>
      <c r="K6794" s="76"/>
      <c r="L6794" s="74" t="str">
        <f t="shared" si="212"/>
        <v/>
      </c>
    </row>
    <row r="6795" spans="1:12" ht="18.95" customHeight="1" x14ac:dyDescent="0.25">
      <c r="A6795" s="52"/>
      <c r="C6795" s="185"/>
      <c r="D6795" s="76"/>
      <c r="E6795" s="76" t="str">
        <f>IF(D6795="","",IFERROR(VLOOKUP(D6795,Cadastro!$C$9:$D$1009,2,FALSE),"NOT FOUND"))</f>
        <v/>
      </c>
      <c r="F6795" s="76"/>
      <c r="G6795" s="94"/>
      <c r="H6795" s="97"/>
      <c r="I6795" s="77">
        <f t="shared" si="213"/>
        <v>0</v>
      </c>
      <c r="J6795" s="78" t="str">
        <f>IFERROR(IF(E6795="","",VLOOKUP(D6795,Saldo!$P$8:$Q$1009,2,FALSE)),"")</f>
        <v/>
      </c>
      <c r="K6795" s="76"/>
      <c r="L6795" s="74" t="str">
        <f t="shared" si="212"/>
        <v/>
      </c>
    </row>
    <row r="6796" spans="1:12" ht="18.95" customHeight="1" x14ac:dyDescent="0.25">
      <c r="A6796" s="52"/>
      <c r="C6796" s="185"/>
      <c r="D6796" s="76"/>
      <c r="E6796" s="76" t="str">
        <f>IF(D6796="","",IFERROR(VLOOKUP(D6796,Cadastro!$C$9:$D$1009,2,FALSE),"NOT FOUND"))</f>
        <v/>
      </c>
      <c r="F6796" s="76"/>
      <c r="G6796" s="94"/>
      <c r="H6796" s="97"/>
      <c r="I6796" s="77">
        <f t="shared" si="213"/>
        <v>0</v>
      </c>
      <c r="J6796" s="78" t="str">
        <f>IFERROR(IF(E6796="","",VLOOKUP(D6796,Saldo!$P$8:$Q$1009,2,FALSE)),"")</f>
        <v/>
      </c>
      <c r="K6796" s="76"/>
      <c r="L6796" s="74" t="str">
        <f t="shared" si="212"/>
        <v/>
      </c>
    </row>
    <row r="6797" spans="1:12" ht="18.95" customHeight="1" x14ac:dyDescent="0.25">
      <c r="A6797" s="52"/>
      <c r="C6797" s="185"/>
      <c r="D6797" s="76"/>
      <c r="E6797" s="76" t="str">
        <f>IF(D6797="","",IFERROR(VLOOKUP(D6797,Cadastro!$C$9:$D$1009,2,FALSE),"NOT FOUND"))</f>
        <v/>
      </c>
      <c r="F6797" s="76"/>
      <c r="G6797" s="94"/>
      <c r="H6797" s="97"/>
      <c r="I6797" s="77">
        <f t="shared" si="213"/>
        <v>0</v>
      </c>
      <c r="J6797" s="78" t="str">
        <f>IFERROR(IF(E6797="","",VLOOKUP(D6797,Saldo!$P$8:$Q$1009,2,FALSE)),"")</f>
        <v/>
      </c>
      <c r="K6797" s="76"/>
      <c r="L6797" s="74" t="str">
        <f t="shared" si="212"/>
        <v/>
      </c>
    </row>
    <row r="6798" spans="1:12" ht="18.95" customHeight="1" x14ac:dyDescent="0.25">
      <c r="A6798" s="52"/>
      <c r="C6798" s="185"/>
      <c r="D6798" s="76"/>
      <c r="E6798" s="76" t="str">
        <f>IF(D6798="","",IFERROR(VLOOKUP(D6798,Cadastro!$C$9:$D$1009,2,FALSE),"NOT FOUND"))</f>
        <v/>
      </c>
      <c r="F6798" s="76"/>
      <c r="G6798" s="94"/>
      <c r="H6798" s="97"/>
      <c r="I6798" s="77">
        <f t="shared" si="213"/>
        <v>0</v>
      </c>
      <c r="J6798" s="78" t="str">
        <f>IFERROR(IF(E6798="","",VLOOKUP(D6798,Saldo!$P$8:$Q$1009,2,FALSE)),"")</f>
        <v/>
      </c>
      <c r="K6798" s="76"/>
      <c r="L6798" s="74" t="str">
        <f t="shared" si="212"/>
        <v/>
      </c>
    </row>
    <row r="6799" spans="1:12" ht="18.95" customHeight="1" x14ac:dyDescent="0.25">
      <c r="A6799" s="52"/>
      <c r="C6799" s="185"/>
      <c r="D6799" s="76"/>
      <c r="E6799" s="76" t="str">
        <f>IF(D6799="","",IFERROR(VLOOKUP(D6799,Cadastro!$C$9:$D$1009,2,FALSE),"NOT FOUND"))</f>
        <v/>
      </c>
      <c r="F6799" s="76"/>
      <c r="G6799" s="94"/>
      <c r="H6799" s="97"/>
      <c r="I6799" s="77">
        <f t="shared" si="213"/>
        <v>0</v>
      </c>
      <c r="J6799" s="78" t="str">
        <f>IFERROR(IF(E6799="","",VLOOKUP(D6799,Saldo!$P$8:$Q$1009,2,FALSE)),"")</f>
        <v/>
      </c>
      <c r="K6799" s="76"/>
      <c r="L6799" s="74" t="str">
        <f t="shared" si="212"/>
        <v/>
      </c>
    </row>
    <row r="6800" spans="1:12" ht="18.95" customHeight="1" x14ac:dyDescent="0.25">
      <c r="A6800" s="52"/>
      <c r="C6800" s="185"/>
      <c r="D6800" s="76"/>
      <c r="E6800" s="76" t="str">
        <f>IF(D6800="","",IFERROR(VLOOKUP(D6800,Cadastro!$C$9:$D$1009,2,FALSE),"NOT FOUND"))</f>
        <v/>
      </c>
      <c r="F6800" s="76"/>
      <c r="G6800" s="94"/>
      <c r="H6800" s="97"/>
      <c r="I6800" s="77">
        <f t="shared" si="213"/>
        <v>0</v>
      </c>
      <c r="J6800" s="78" t="str">
        <f>IFERROR(IF(E6800="","",VLOOKUP(D6800,Saldo!$P$8:$Q$1009,2,FALSE)),"")</f>
        <v/>
      </c>
      <c r="K6800" s="76"/>
      <c r="L6800" s="74" t="str">
        <f t="shared" si="212"/>
        <v/>
      </c>
    </row>
    <row r="6801" spans="1:12" ht="18.95" customHeight="1" x14ac:dyDescent="0.25">
      <c r="A6801" s="52"/>
      <c r="C6801" s="185"/>
      <c r="D6801" s="76"/>
      <c r="E6801" s="76" t="str">
        <f>IF(D6801="","",IFERROR(VLOOKUP(D6801,Cadastro!$C$9:$D$1009,2,FALSE),"NOT FOUND"))</f>
        <v/>
      </c>
      <c r="F6801" s="76"/>
      <c r="G6801" s="94"/>
      <c r="H6801" s="97"/>
      <c r="I6801" s="77">
        <f t="shared" si="213"/>
        <v>0</v>
      </c>
      <c r="J6801" s="78" t="str">
        <f>IFERROR(IF(E6801="","",VLOOKUP(D6801,Saldo!$P$8:$Q$1009,2,FALSE)),"")</f>
        <v/>
      </c>
      <c r="K6801" s="76"/>
      <c r="L6801" s="74" t="str">
        <f t="shared" si="212"/>
        <v/>
      </c>
    </row>
    <row r="6802" spans="1:12" ht="18.95" customHeight="1" x14ac:dyDescent="0.25">
      <c r="A6802" s="52"/>
      <c r="C6802" s="185"/>
      <c r="D6802" s="76"/>
      <c r="E6802" s="76" t="str">
        <f>IF(D6802="","",IFERROR(VLOOKUP(D6802,Cadastro!$C$9:$D$1009,2,FALSE),"NOT FOUND"))</f>
        <v/>
      </c>
      <c r="F6802" s="76"/>
      <c r="G6802" s="94"/>
      <c r="H6802" s="97"/>
      <c r="I6802" s="77">
        <f t="shared" si="213"/>
        <v>0</v>
      </c>
      <c r="J6802" s="78" t="str">
        <f>IFERROR(IF(E6802="","",VLOOKUP(D6802,Saldo!$P$8:$Q$1009,2,FALSE)),"")</f>
        <v/>
      </c>
      <c r="K6802" s="76"/>
      <c r="L6802" s="74" t="str">
        <f t="shared" si="212"/>
        <v/>
      </c>
    </row>
    <row r="6803" spans="1:12" ht="18.95" customHeight="1" x14ac:dyDescent="0.25">
      <c r="A6803" s="52"/>
      <c r="C6803" s="185"/>
      <c r="D6803" s="76"/>
      <c r="E6803" s="76" t="str">
        <f>IF(D6803="","",IFERROR(VLOOKUP(D6803,Cadastro!$C$9:$D$1009,2,FALSE),"NOT FOUND"))</f>
        <v/>
      </c>
      <c r="F6803" s="76"/>
      <c r="G6803" s="94"/>
      <c r="H6803" s="97"/>
      <c r="I6803" s="77">
        <f t="shared" si="213"/>
        <v>0</v>
      </c>
      <c r="J6803" s="78" t="str">
        <f>IFERROR(IF(E6803="","",VLOOKUP(D6803,Saldo!$P$8:$Q$1009,2,FALSE)),"")</f>
        <v/>
      </c>
      <c r="K6803" s="76"/>
      <c r="L6803" s="74" t="str">
        <f t="shared" si="212"/>
        <v/>
      </c>
    </row>
    <row r="6804" spans="1:12" ht="18.95" customHeight="1" x14ac:dyDescent="0.25">
      <c r="A6804" s="52"/>
      <c r="C6804" s="185"/>
      <c r="D6804" s="76"/>
      <c r="E6804" s="76" t="str">
        <f>IF(D6804="","",IFERROR(VLOOKUP(D6804,Cadastro!$C$9:$D$1009,2,FALSE),"NOT FOUND"))</f>
        <v/>
      </c>
      <c r="F6804" s="76"/>
      <c r="G6804" s="94"/>
      <c r="H6804" s="97"/>
      <c r="I6804" s="77">
        <f t="shared" si="213"/>
        <v>0</v>
      </c>
      <c r="J6804" s="78" t="str">
        <f>IFERROR(IF(E6804="","",VLOOKUP(D6804,Saldo!$P$8:$Q$1009,2,FALSE)),"")</f>
        <v/>
      </c>
      <c r="K6804" s="76"/>
      <c r="L6804" s="74" t="str">
        <f t="shared" si="212"/>
        <v/>
      </c>
    </row>
    <row r="6805" spans="1:12" ht="18.95" customHeight="1" x14ac:dyDescent="0.25">
      <c r="A6805" s="52"/>
      <c r="C6805" s="185"/>
      <c r="D6805" s="76"/>
      <c r="E6805" s="76" t="str">
        <f>IF(D6805="","",IFERROR(VLOOKUP(D6805,Cadastro!$C$9:$D$1009,2,FALSE),"NOT FOUND"))</f>
        <v/>
      </c>
      <c r="F6805" s="76"/>
      <c r="G6805" s="94"/>
      <c r="H6805" s="97"/>
      <c r="I6805" s="77">
        <f t="shared" si="213"/>
        <v>0</v>
      </c>
      <c r="J6805" s="78" t="str">
        <f>IFERROR(IF(E6805="","",VLOOKUP(D6805,Saldo!$P$8:$Q$1009,2,FALSE)),"")</f>
        <v/>
      </c>
      <c r="K6805" s="76"/>
      <c r="L6805" s="74" t="str">
        <f t="shared" si="212"/>
        <v/>
      </c>
    </row>
    <row r="6806" spans="1:12" ht="18.95" customHeight="1" x14ac:dyDescent="0.25">
      <c r="A6806" s="52"/>
      <c r="C6806" s="185"/>
      <c r="D6806" s="76"/>
      <c r="E6806" s="76" t="str">
        <f>IF(D6806="","",IFERROR(VLOOKUP(D6806,Cadastro!$C$9:$D$1009,2,FALSE),"NOT FOUND"))</f>
        <v/>
      </c>
      <c r="F6806" s="76"/>
      <c r="G6806" s="94"/>
      <c r="H6806" s="97"/>
      <c r="I6806" s="77">
        <f t="shared" si="213"/>
        <v>0</v>
      </c>
      <c r="J6806" s="78" t="str">
        <f>IFERROR(IF(E6806="","",VLOOKUP(D6806,Saldo!$P$8:$Q$1009,2,FALSE)),"")</f>
        <v/>
      </c>
      <c r="K6806" s="76"/>
      <c r="L6806" s="74" t="str">
        <f t="shared" si="212"/>
        <v/>
      </c>
    </row>
    <row r="6807" spans="1:12" ht="18.95" customHeight="1" x14ac:dyDescent="0.25">
      <c r="A6807" s="52"/>
      <c r="C6807" s="185"/>
      <c r="D6807" s="76"/>
      <c r="E6807" s="76" t="str">
        <f>IF(D6807="","",IFERROR(VLOOKUP(D6807,Cadastro!$C$9:$D$1009,2,FALSE),"NOT FOUND"))</f>
        <v/>
      </c>
      <c r="F6807" s="76"/>
      <c r="G6807" s="94"/>
      <c r="H6807" s="97"/>
      <c r="I6807" s="77">
        <f t="shared" si="213"/>
        <v>0</v>
      </c>
      <c r="J6807" s="78" t="str">
        <f>IFERROR(IF(E6807="","",VLOOKUP(D6807,Saldo!$P$8:$Q$1009,2,FALSE)),"")</f>
        <v/>
      </c>
      <c r="K6807" s="76"/>
      <c r="L6807" s="74" t="str">
        <f t="shared" si="212"/>
        <v/>
      </c>
    </row>
    <row r="6808" spans="1:12" ht="18.95" customHeight="1" x14ac:dyDescent="0.25">
      <c r="A6808" s="52"/>
      <c r="C6808" s="185"/>
      <c r="D6808" s="76"/>
      <c r="E6808" s="76" t="str">
        <f>IF(D6808="","",IFERROR(VLOOKUP(D6808,Cadastro!$C$9:$D$1009,2,FALSE),"NOT FOUND"))</f>
        <v/>
      </c>
      <c r="F6808" s="76"/>
      <c r="G6808" s="94"/>
      <c r="H6808" s="97"/>
      <c r="I6808" s="77">
        <f t="shared" si="213"/>
        <v>0</v>
      </c>
      <c r="J6808" s="78" t="str">
        <f>IFERROR(IF(E6808="","",VLOOKUP(D6808,Saldo!$P$8:$Q$1009,2,FALSE)),"")</f>
        <v/>
      </c>
      <c r="K6808" s="76"/>
      <c r="L6808" s="74" t="str">
        <f t="shared" si="212"/>
        <v/>
      </c>
    </row>
    <row r="6809" spans="1:12" ht="18.95" customHeight="1" x14ac:dyDescent="0.25">
      <c r="A6809" s="52"/>
      <c r="C6809" s="185"/>
      <c r="D6809" s="76"/>
      <c r="E6809" s="76" t="str">
        <f>IF(D6809="","",IFERROR(VLOOKUP(D6809,Cadastro!$C$9:$D$1009,2,FALSE),"NOT FOUND"))</f>
        <v/>
      </c>
      <c r="F6809" s="76"/>
      <c r="G6809" s="94"/>
      <c r="H6809" s="97"/>
      <c r="I6809" s="77">
        <f t="shared" si="213"/>
        <v>0</v>
      </c>
      <c r="J6809" s="78" t="str">
        <f>IFERROR(IF(E6809="","",VLOOKUP(D6809,Saldo!$P$8:$Q$1009,2,FALSE)),"")</f>
        <v/>
      </c>
      <c r="K6809" s="76"/>
      <c r="L6809" s="74" t="str">
        <f t="shared" si="212"/>
        <v/>
      </c>
    </row>
    <row r="6810" spans="1:12" ht="18.95" customHeight="1" x14ac:dyDescent="0.25">
      <c r="A6810" s="52"/>
      <c r="C6810" s="185"/>
      <c r="D6810" s="76"/>
      <c r="E6810" s="76" t="str">
        <f>IF(D6810="","",IFERROR(VLOOKUP(D6810,Cadastro!$C$9:$D$1009,2,FALSE),"NOT FOUND"))</f>
        <v/>
      </c>
      <c r="F6810" s="76"/>
      <c r="G6810" s="94"/>
      <c r="H6810" s="97"/>
      <c r="I6810" s="77">
        <f t="shared" si="213"/>
        <v>0</v>
      </c>
      <c r="J6810" s="78" t="str">
        <f>IFERROR(IF(E6810="","",VLOOKUP(D6810,Saldo!$P$8:$Q$1009,2,FALSE)),"")</f>
        <v/>
      </c>
      <c r="K6810" s="76"/>
      <c r="L6810" s="74" t="str">
        <f t="shared" si="212"/>
        <v/>
      </c>
    </row>
    <row r="6811" spans="1:12" ht="18.95" customHeight="1" x14ac:dyDescent="0.25">
      <c r="A6811" s="52"/>
      <c r="C6811" s="185"/>
      <c r="D6811" s="76"/>
      <c r="E6811" s="76" t="str">
        <f>IF(D6811="","",IFERROR(VLOOKUP(D6811,Cadastro!$C$9:$D$1009,2,FALSE),"NOT FOUND"))</f>
        <v/>
      </c>
      <c r="F6811" s="76"/>
      <c r="G6811" s="94"/>
      <c r="H6811" s="97"/>
      <c r="I6811" s="77">
        <f t="shared" si="213"/>
        <v>0</v>
      </c>
      <c r="J6811" s="78" t="str">
        <f>IFERROR(IF(E6811="","",VLOOKUP(D6811,Saldo!$P$8:$Q$1009,2,FALSE)),"")</f>
        <v/>
      </c>
      <c r="K6811" s="76"/>
      <c r="L6811" s="74" t="str">
        <f t="shared" si="212"/>
        <v/>
      </c>
    </row>
    <row r="6812" spans="1:12" ht="18.95" customHeight="1" x14ac:dyDescent="0.25">
      <c r="A6812" s="52"/>
      <c r="C6812" s="185"/>
      <c r="D6812" s="76"/>
      <c r="E6812" s="76" t="str">
        <f>IF(D6812="","",IFERROR(VLOOKUP(D6812,Cadastro!$C$9:$D$1009,2,FALSE),"NOT FOUND"))</f>
        <v/>
      </c>
      <c r="F6812" s="76"/>
      <c r="G6812" s="94"/>
      <c r="H6812" s="97"/>
      <c r="I6812" s="77">
        <f t="shared" si="213"/>
        <v>0</v>
      </c>
      <c r="J6812" s="78" t="str">
        <f>IFERROR(IF(E6812="","",VLOOKUP(D6812,Saldo!$P$8:$Q$1009,2,FALSE)),"")</f>
        <v/>
      </c>
      <c r="K6812" s="76"/>
      <c r="L6812" s="74" t="str">
        <f t="shared" si="212"/>
        <v/>
      </c>
    </row>
    <row r="6813" spans="1:12" ht="18.95" customHeight="1" x14ac:dyDescent="0.25">
      <c r="A6813" s="52"/>
      <c r="C6813" s="185"/>
      <c r="D6813" s="76"/>
      <c r="E6813" s="76" t="str">
        <f>IF(D6813="","",IFERROR(VLOOKUP(D6813,Cadastro!$C$9:$D$1009,2,FALSE),"NOT FOUND"))</f>
        <v/>
      </c>
      <c r="F6813" s="76"/>
      <c r="G6813" s="94"/>
      <c r="H6813" s="97"/>
      <c r="I6813" s="77">
        <f t="shared" si="213"/>
        <v>0</v>
      </c>
      <c r="J6813" s="78" t="str">
        <f>IFERROR(IF(E6813="","",VLOOKUP(D6813,Saldo!$P$8:$Q$1009,2,FALSE)),"")</f>
        <v/>
      </c>
      <c r="K6813" s="76"/>
      <c r="L6813" s="74" t="str">
        <f t="shared" si="212"/>
        <v/>
      </c>
    </row>
    <row r="6814" spans="1:12" ht="18.95" customHeight="1" x14ac:dyDescent="0.25">
      <c r="A6814" s="52"/>
      <c r="C6814" s="185"/>
      <c r="D6814" s="76"/>
      <c r="E6814" s="76" t="str">
        <f>IF(D6814="","",IFERROR(VLOOKUP(D6814,Cadastro!$C$9:$D$1009,2,FALSE),"NOT FOUND"))</f>
        <v/>
      </c>
      <c r="F6814" s="76"/>
      <c r="G6814" s="94"/>
      <c r="H6814" s="97"/>
      <c r="I6814" s="77">
        <f t="shared" si="213"/>
        <v>0</v>
      </c>
      <c r="J6814" s="78" t="str">
        <f>IFERROR(IF(E6814="","",VLOOKUP(D6814,Saldo!$P$8:$Q$1009,2,FALSE)),"")</f>
        <v/>
      </c>
      <c r="K6814" s="76"/>
      <c r="L6814" s="74" t="str">
        <f t="shared" si="212"/>
        <v/>
      </c>
    </row>
    <row r="6815" spans="1:12" ht="18.95" customHeight="1" x14ac:dyDescent="0.25">
      <c r="A6815" s="52"/>
      <c r="C6815" s="185"/>
      <c r="D6815" s="76"/>
      <c r="E6815" s="76" t="str">
        <f>IF(D6815="","",IFERROR(VLOOKUP(D6815,Cadastro!$C$9:$D$1009,2,FALSE),"NOT FOUND"))</f>
        <v/>
      </c>
      <c r="F6815" s="76"/>
      <c r="G6815" s="94"/>
      <c r="H6815" s="97"/>
      <c r="I6815" s="77">
        <f t="shared" si="213"/>
        <v>0</v>
      </c>
      <c r="J6815" s="78" t="str">
        <f>IFERROR(IF(E6815="","",VLOOKUP(D6815,Saldo!$P$8:$Q$1009,2,FALSE)),"")</f>
        <v/>
      </c>
      <c r="K6815" s="76"/>
      <c r="L6815" s="74" t="str">
        <f t="shared" si="212"/>
        <v/>
      </c>
    </row>
    <row r="6816" spans="1:12" ht="18.95" customHeight="1" x14ac:dyDescent="0.25">
      <c r="A6816" s="52"/>
      <c r="C6816" s="185"/>
      <c r="D6816" s="76"/>
      <c r="E6816" s="76" t="str">
        <f>IF(D6816="","",IFERROR(VLOOKUP(D6816,Cadastro!$C$9:$D$1009,2,FALSE),"NOT FOUND"))</f>
        <v/>
      </c>
      <c r="F6816" s="76"/>
      <c r="G6816" s="94"/>
      <c r="H6816" s="97"/>
      <c r="I6816" s="77">
        <f t="shared" si="213"/>
        <v>0</v>
      </c>
      <c r="J6816" s="78" t="str">
        <f>IFERROR(IF(E6816="","",VLOOKUP(D6816,Saldo!$P$8:$Q$1009,2,FALSE)),"")</f>
        <v/>
      </c>
      <c r="K6816" s="76"/>
      <c r="L6816" s="74" t="str">
        <f t="shared" si="212"/>
        <v/>
      </c>
    </row>
    <row r="6817" spans="1:12" ht="18.95" customHeight="1" x14ac:dyDescent="0.25">
      <c r="A6817" s="52"/>
      <c r="C6817" s="185"/>
      <c r="D6817" s="76"/>
      <c r="E6817" s="76" t="str">
        <f>IF(D6817="","",IFERROR(VLOOKUP(D6817,Cadastro!$C$9:$D$1009,2,FALSE),"NOT FOUND"))</f>
        <v/>
      </c>
      <c r="F6817" s="76"/>
      <c r="G6817" s="94"/>
      <c r="H6817" s="97"/>
      <c r="I6817" s="77">
        <f t="shared" si="213"/>
        <v>0</v>
      </c>
      <c r="J6817" s="78" t="str">
        <f>IFERROR(IF(E6817="","",VLOOKUP(D6817,Saldo!$P$8:$Q$1009,2,FALSE)),"")</f>
        <v/>
      </c>
      <c r="K6817" s="76"/>
      <c r="L6817" s="74" t="str">
        <f t="shared" si="212"/>
        <v/>
      </c>
    </row>
    <row r="6818" spans="1:12" ht="18.95" customHeight="1" x14ac:dyDescent="0.25">
      <c r="A6818" s="52"/>
      <c r="C6818" s="185"/>
      <c r="D6818" s="76"/>
      <c r="E6818" s="76" t="str">
        <f>IF(D6818="","",IFERROR(VLOOKUP(D6818,Cadastro!$C$9:$D$1009,2,FALSE),"NOT FOUND"))</f>
        <v/>
      </c>
      <c r="F6818" s="76"/>
      <c r="G6818" s="94"/>
      <c r="H6818" s="97"/>
      <c r="I6818" s="77">
        <f t="shared" si="213"/>
        <v>0</v>
      </c>
      <c r="J6818" s="78" t="str">
        <f>IFERROR(IF(E6818="","",VLOOKUP(D6818,Saldo!$P$8:$Q$1009,2,FALSE)),"")</f>
        <v/>
      </c>
      <c r="K6818" s="76"/>
      <c r="L6818" s="74" t="str">
        <f t="shared" si="212"/>
        <v/>
      </c>
    </row>
    <row r="6819" spans="1:12" ht="18.95" customHeight="1" x14ac:dyDescent="0.25">
      <c r="A6819" s="52"/>
      <c r="C6819" s="185"/>
      <c r="D6819" s="76"/>
      <c r="E6819" s="76" t="str">
        <f>IF(D6819="","",IFERROR(VLOOKUP(D6819,Cadastro!$C$9:$D$1009,2,FALSE),"NOT FOUND"))</f>
        <v/>
      </c>
      <c r="F6819" s="76"/>
      <c r="G6819" s="94"/>
      <c r="H6819" s="97"/>
      <c r="I6819" s="77">
        <f t="shared" si="213"/>
        <v>0</v>
      </c>
      <c r="J6819" s="78" t="str">
        <f>IFERROR(IF(E6819="","",VLOOKUP(D6819,Saldo!$P$8:$Q$1009,2,FALSE)),"")</f>
        <v/>
      </c>
      <c r="K6819" s="76"/>
      <c r="L6819" s="74" t="str">
        <f t="shared" si="212"/>
        <v/>
      </c>
    </row>
    <row r="6820" spans="1:12" ht="18.95" customHeight="1" x14ac:dyDescent="0.25">
      <c r="A6820" s="52"/>
      <c r="C6820" s="185"/>
      <c r="D6820" s="76"/>
      <c r="E6820" s="76" t="str">
        <f>IF(D6820="","",IFERROR(VLOOKUP(D6820,Cadastro!$C$9:$D$1009,2,FALSE),"NOT FOUND"))</f>
        <v/>
      </c>
      <c r="F6820" s="76"/>
      <c r="G6820" s="94"/>
      <c r="H6820" s="97"/>
      <c r="I6820" s="77">
        <f t="shared" si="213"/>
        <v>0</v>
      </c>
      <c r="J6820" s="78" t="str">
        <f>IFERROR(IF(E6820="","",VLOOKUP(D6820,Saldo!$P$8:$Q$1009,2,FALSE)),"")</f>
        <v/>
      </c>
      <c r="K6820" s="76"/>
      <c r="L6820" s="74" t="str">
        <f t="shared" si="212"/>
        <v/>
      </c>
    </row>
    <row r="6821" spans="1:12" ht="18.95" customHeight="1" x14ac:dyDescent="0.25">
      <c r="A6821" s="52"/>
      <c r="C6821" s="185"/>
      <c r="D6821" s="76"/>
      <c r="E6821" s="76" t="str">
        <f>IF(D6821="","",IFERROR(VLOOKUP(D6821,Cadastro!$C$9:$D$1009,2,FALSE),"NOT FOUND"))</f>
        <v/>
      </c>
      <c r="F6821" s="76"/>
      <c r="G6821" s="94"/>
      <c r="H6821" s="97"/>
      <c r="I6821" s="77">
        <f t="shared" si="213"/>
        <v>0</v>
      </c>
      <c r="J6821" s="78" t="str">
        <f>IFERROR(IF(E6821="","",VLOOKUP(D6821,Saldo!$P$8:$Q$1009,2,FALSE)),"")</f>
        <v/>
      </c>
      <c r="K6821" s="76"/>
      <c r="L6821" s="74" t="str">
        <f t="shared" si="212"/>
        <v/>
      </c>
    </row>
    <row r="6822" spans="1:12" ht="18.95" customHeight="1" x14ac:dyDescent="0.25">
      <c r="A6822" s="52"/>
      <c r="C6822" s="185"/>
      <c r="D6822" s="76"/>
      <c r="E6822" s="76" t="str">
        <f>IF(D6822="","",IFERROR(VLOOKUP(D6822,Cadastro!$C$9:$D$1009,2,FALSE),"NOT FOUND"))</f>
        <v/>
      </c>
      <c r="F6822" s="76"/>
      <c r="G6822" s="94"/>
      <c r="H6822" s="97"/>
      <c r="I6822" s="77">
        <f t="shared" si="213"/>
        <v>0</v>
      </c>
      <c r="J6822" s="78" t="str">
        <f>IFERROR(IF(E6822="","",VLOOKUP(D6822,Saldo!$P$8:$Q$1009,2,FALSE)),"")</f>
        <v/>
      </c>
      <c r="K6822" s="76"/>
      <c r="L6822" s="74" t="str">
        <f t="shared" si="212"/>
        <v/>
      </c>
    </row>
    <row r="6823" spans="1:12" ht="18.95" customHeight="1" x14ac:dyDescent="0.25">
      <c r="A6823" s="52"/>
      <c r="C6823" s="185"/>
      <c r="D6823" s="76"/>
      <c r="E6823" s="76" t="str">
        <f>IF(D6823="","",IFERROR(VLOOKUP(D6823,Cadastro!$C$9:$D$1009,2,FALSE),"NOT FOUND"))</f>
        <v/>
      </c>
      <c r="F6823" s="76"/>
      <c r="G6823" s="94"/>
      <c r="H6823" s="97"/>
      <c r="I6823" s="77">
        <f t="shared" si="213"/>
        <v>0</v>
      </c>
      <c r="J6823" s="78" t="str">
        <f>IFERROR(IF(E6823="","",VLOOKUP(D6823,Saldo!$P$8:$Q$1009,2,FALSE)),"")</f>
        <v/>
      </c>
      <c r="K6823" s="76"/>
      <c r="L6823" s="74" t="str">
        <f t="shared" si="212"/>
        <v/>
      </c>
    </row>
    <row r="6824" spans="1:12" ht="18.95" customHeight="1" x14ac:dyDescent="0.25">
      <c r="A6824" s="52"/>
      <c r="C6824" s="185"/>
      <c r="D6824" s="76"/>
      <c r="E6824" s="76" t="str">
        <f>IF(D6824="","",IFERROR(VLOOKUP(D6824,Cadastro!$C$9:$D$1009,2,FALSE),"NOT FOUND"))</f>
        <v/>
      </c>
      <c r="F6824" s="76"/>
      <c r="G6824" s="94"/>
      <c r="H6824" s="97"/>
      <c r="I6824" s="77">
        <f t="shared" si="213"/>
        <v>0</v>
      </c>
      <c r="J6824" s="78" t="str">
        <f>IFERROR(IF(E6824="","",VLOOKUP(D6824,Saldo!$P$8:$Q$1009,2,FALSE)),"")</f>
        <v/>
      </c>
      <c r="K6824" s="76"/>
      <c r="L6824" s="74" t="str">
        <f t="shared" si="212"/>
        <v/>
      </c>
    </row>
    <row r="6825" spans="1:12" ht="18.95" customHeight="1" x14ac:dyDescent="0.25">
      <c r="A6825" s="52"/>
      <c r="C6825" s="185"/>
      <c r="D6825" s="76"/>
      <c r="E6825" s="76" t="str">
        <f>IF(D6825="","",IFERROR(VLOOKUP(D6825,Cadastro!$C$9:$D$1009,2,FALSE),"NOT FOUND"))</f>
        <v/>
      </c>
      <c r="F6825" s="76"/>
      <c r="G6825" s="94"/>
      <c r="H6825" s="97"/>
      <c r="I6825" s="77">
        <f t="shared" si="213"/>
        <v>0</v>
      </c>
      <c r="J6825" s="78" t="str">
        <f>IFERROR(IF(E6825="","",VLOOKUP(D6825,Saldo!$P$8:$Q$1009,2,FALSE)),"")</f>
        <v/>
      </c>
      <c r="K6825" s="76"/>
      <c r="L6825" s="74" t="str">
        <f t="shared" si="212"/>
        <v/>
      </c>
    </row>
    <row r="6826" spans="1:12" ht="18.95" customHeight="1" x14ac:dyDescent="0.25">
      <c r="A6826" s="52"/>
      <c r="C6826" s="185"/>
      <c r="D6826" s="76"/>
      <c r="E6826" s="76" t="str">
        <f>IF(D6826="","",IFERROR(VLOOKUP(D6826,Cadastro!$C$9:$D$1009,2,FALSE),"NOT FOUND"))</f>
        <v/>
      </c>
      <c r="F6826" s="76"/>
      <c r="G6826" s="94"/>
      <c r="H6826" s="97"/>
      <c r="I6826" s="77">
        <f t="shared" si="213"/>
        <v>0</v>
      </c>
      <c r="J6826" s="78" t="str">
        <f>IFERROR(IF(E6826="","",VLOOKUP(D6826,Saldo!$P$8:$Q$1009,2,FALSE)),"")</f>
        <v/>
      </c>
      <c r="K6826" s="76"/>
      <c r="L6826" s="74" t="str">
        <f t="shared" si="212"/>
        <v/>
      </c>
    </row>
    <row r="6827" spans="1:12" ht="18.95" customHeight="1" x14ac:dyDescent="0.25">
      <c r="A6827" s="52"/>
      <c r="C6827" s="185"/>
      <c r="D6827" s="76"/>
      <c r="E6827" s="76" t="str">
        <f>IF(D6827="","",IFERROR(VLOOKUP(D6827,Cadastro!$C$9:$D$1009,2,FALSE),"NOT FOUND"))</f>
        <v/>
      </c>
      <c r="F6827" s="76"/>
      <c r="G6827" s="94"/>
      <c r="H6827" s="97"/>
      <c r="I6827" s="77">
        <f t="shared" si="213"/>
        <v>0</v>
      </c>
      <c r="J6827" s="78" t="str">
        <f>IFERROR(IF(E6827="","",VLOOKUP(D6827,Saldo!$P$8:$Q$1009,2,FALSE)),"")</f>
        <v/>
      </c>
      <c r="K6827" s="76"/>
      <c r="L6827" s="74" t="str">
        <f t="shared" si="212"/>
        <v/>
      </c>
    </row>
    <row r="6828" spans="1:12" ht="18.95" customHeight="1" x14ac:dyDescent="0.25">
      <c r="A6828" s="52"/>
      <c r="C6828" s="185"/>
      <c r="D6828" s="76"/>
      <c r="E6828" s="76" t="str">
        <f>IF(D6828="","",IFERROR(VLOOKUP(D6828,Cadastro!$C$9:$D$1009,2,FALSE),"NOT FOUND"))</f>
        <v/>
      </c>
      <c r="F6828" s="76"/>
      <c r="G6828" s="94"/>
      <c r="H6828" s="97"/>
      <c r="I6828" s="77">
        <f t="shared" si="213"/>
        <v>0</v>
      </c>
      <c r="J6828" s="78" t="str">
        <f>IFERROR(IF(E6828="","",VLOOKUP(D6828,Saldo!$P$8:$Q$1009,2,FALSE)),"")</f>
        <v/>
      </c>
      <c r="K6828" s="76"/>
      <c r="L6828" s="74" t="str">
        <f t="shared" si="212"/>
        <v/>
      </c>
    </row>
    <row r="6829" spans="1:12" ht="18.95" customHeight="1" x14ac:dyDescent="0.25">
      <c r="A6829" s="52"/>
      <c r="C6829" s="185"/>
      <c r="D6829" s="76"/>
      <c r="E6829" s="76" t="str">
        <f>IF(D6829="","",IFERROR(VLOOKUP(D6829,Cadastro!$C$9:$D$1009,2,FALSE),"NOT FOUND"))</f>
        <v/>
      </c>
      <c r="F6829" s="76"/>
      <c r="G6829" s="94"/>
      <c r="H6829" s="97"/>
      <c r="I6829" s="77">
        <f t="shared" si="213"/>
        <v>0</v>
      </c>
      <c r="J6829" s="78" t="str">
        <f>IFERROR(IF(E6829="","",VLOOKUP(D6829,Saldo!$P$8:$Q$1009,2,FALSE)),"")</f>
        <v/>
      </c>
      <c r="K6829" s="76"/>
      <c r="L6829" s="74" t="str">
        <f t="shared" si="212"/>
        <v/>
      </c>
    </row>
    <row r="6830" spans="1:12" ht="18.95" customHeight="1" x14ac:dyDescent="0.25">
      <c r="A6830" s="52"/>
      <c r="C6830" s="185"/>
      <c r="D6830" s="76"/>
      <c r="E6830" s="76" t="str">
        <f>IF(D6830="","",IFERROR(VLOOKUP(D6830,Cadastro!$C$9:$D$1009,2,FALSE),"NOT FOUND"))</f>
        <v/>
      </c>
      <c r="F6830" s="76"/>
      <c r="G6830" s="94"/>
      <c r="H6830" s="97"/>
      <c r="I6830" s="77">
        <f t="shared" si="213"/>
        <v>0</v>
      </c>
      <c r="J6830" s="78" t="str">
        <f>IFERROR(IF(E6830="","",VLOOKUP(D6830,Saldo!$P$8:$Q$1009,2,FALSE)),"")</f>
        <v/>
      </c>
      <c r="K6830" s="76"/>
      <c r="L6830" s="74" t="str">
        <f t="shared" si="212"/>
        <v/>
      </c>
    </row>
    <row r="6831" spans="1:12" ht="18.95" customHeight="1" x14ac:dyDescent="0.25">
      <c r="A6831" s="52"/>
      <c r="C6831" s="185"/>
      <c r="D6831" s="76"/>
      <c r="E6831" s="76" t="str">
        <f>IF(D6831="","",IFERROR(VLOOKUP(D6831,Cadastro!$C$9:$D$1009,2,FALSE),"NOT FOUND"))</f>
        <v/>
      </c>
      <c r="F6831" s="76"/>
      <c r="G6831" s="94"/>
      <c r="H6831" s="97"/>
      <c r="I6831" s="77">
        <f t="shared" si="213"/>
        <v>0</v>
      </c>
      <c r="J6831" s="78" t="str">
        <f>IFERROR(IF(E6831="","",VLOOKUP(D6831,Saldo!$P$8:$Q$1009,2,FALSE)),"")</f>
        <v/>
      </c>
      <c r="K6831" s="76"/>
      <c r="L6831" s="74" t="str">
        <f t="shared" si="212"/>
        <v/>
      </c>
    </row>
    <row r="6832" spans="1:12" ht="18.95" customHeight="1" x14ac:dyDescent="0.25">
      <c r="A6832" s="52"/>
      <c r="C6832" s="185"/>
      <c r="D6832" s="76"/>
      <c r="E6832" s="76" t="str">
        <f>IF(D6832="","",IFERROR(VLOOKUP(D6832,Cadastro!$C$9:$D$1009,2,FALSE),"NOT FOUND"))</f>
        <v/>
      </c>
      <c r="F6832" s="76"/>
      <c r="G6832" s="94"/>
      <c r="H6832" s="97"/>
      <c r="I6832" s="77">
        <f t="shared" si="213"/>
        <v>0</v>
      </c>
      <c r="J6832" s="78" t="str">
        <f>IFERROR(IF(E6832="","",VLOOKUP(D6832,Saldo!$P$8:$Q$1009,2,FALSE)),"")</f>
        <v/>
      </c>
      <c r="K6832" s="76"/>
      <c r="L6832" s="74" t="str">
        <f t="shared" si="212"/>
        <v/>
      </c>
    </row>
    <row r="6833" spans="1:12" ht="18.95" customHeight="1" x14ac:dyDescent="0.25">
      <c r="A6833" s="52"/>
      <c r="C6833" s="185"/>
      <c r="D6833" s="76"/>
      <c r="E6833" s="76" t="str">
        <f>IF(D6833="","",IFERROR(VLOOKUP(D6833,Cadastro!$C$9:$D$1009,2,FALSE),"NOT FOUND"))</f>
        <v/>
      </c>
      <c r="F6833" s="76"/>
      <c r="G6833" s="94"/>
      <c r="H6833" s="97"/>
      <c r="I6833" s="77">
        <f t="shared" si="213"/>
        <v>0</v>
      </c>
      <c r="J6833" s="78" t="str">
        <f>IFERROR(IF(E6833="","",VLOOKUP(D6833,Saldo!$P$8:$Q$1009,2,FALSE)),"")</f>
        <v/>
      </c>
      <c r="K6833" s="76"/>
      <c r="L6833" s="74" t="str">
        <f t="shared" si="212"/>
        <v/>
      </c>
    </row>
    <row r="6834" spans="1:12" ht="18.95" customHeight="1" x14ac:dyDescent="0.25">
      <c r="A6834" s="52"/>
      <c r="C6834" s="185"/>
      <c r="D6834" s="76"/>
      <c r="E6834" s="76" t="str">
        <f>IF(D6834="","",IFERROR(VLOOKUP(D6834,Cadastro!$C$9:$D$1009,2,FALSE),"NOT FOUND"))</f>
        <v/>
      </c>
      <c r="F6834" s="76"/>
      <c r="G6834" s="94"/>
      <c r="H6834" s="97"/>
      <c r="I6834" s="77">
        <f t="shared" si="213"/>
        <v>0</v>
      </c>
      <c r="J6834" s="78" t="str">
        <f>IFERROR(IF(E6834="","",VLOOKUP(D6834,Saldo!$P$8:$Q$1009,2,FALSE)),"")</f>
        <v/>
      </c>
      <c r="K6834" s="76"/>
      <c r="L6834" s="74" t="str">
        <f t="shared" si="212"/>
        <v/>
      </c>
    </row>
    <row r="6835" spans="1:12" ht="18.95" customHeight="1" x14ac:dyDescent="0.25">
      <c r="A6835" s="52"/>
      <c r="C6835" s="185"/>
      <c r="D6835" s="76"/>
      <c r="E6835" s="76" t="str">
        <f>IF(D6835="","",IFERROR(VLOOKUP(D6835,Cadastro!$C$9:$D$1009,2,FALSE),"NOT FOUND"))</f>
        <v/>
      </c>
      <c r="F6835" s="76"/>
      <c r="G6835" s="94"/>
      <c r="H6835" s="97"/>
      <c r="I6835" s="77">
        <f t="shared" si="213"/>
        <v>0</v>
      </c>
      <c r="J6835" s="78" t="str">
        <f>IFERROR(IF(E6835="","",VLOOKUP(D6835,Saldo!$P$8:$Q$1009,2,FALSE)),"")</f>
        <v/>
      </c>
      <c r="K6835" s="76"/>
      <c r="L6835" s="74" t="str">
        <f t="shared" si="212"/>
        <v/>
      </c>
    </row>
    <row r="6836" spans="1:12" ht="18.95" customHeight="1" x14ac:dyDescent="0.25">
      <c r="A6836" s="52"/>
      <c r="C6836" s="185"/>
      <c r="D6836" s="76"/>
      <c r="E6836" s="76" t="str">
        <f>IF(D6836="","",IFERROR(VLOOKUP(D6836,Cadastro!$C$9:$D$1009,2,FALSE),"NOT FOUND"))</f>
        <v/>
      </c>
      <c r="F6836" s="76"/>
      <c r="G6836" s="94"/>
      <c r="H6836" s="97"/>
      <c r="I6836" s="77">
        <f t="shared" si="213"/>
        <v>0</v>
      </c>
      <c r="J6836" s="78" t="str">
        <f>IFERROR(IF(E6836="","",VLOOKUP(D6836,Saldo!$P$8:$Q$1009,2,FALSE)),"")</f>
        <v/>
      </c>
      <c r="K6836" s="76"/>
      <c r="L6836" s="74" t="str">
        <f t="shared" si="212"/>
        <v/>
      </c>
    </row>
    <row r="6837" spans="1:12" ht="18.95" customHeight="1" x14ac:dyDescent="0.25">
      <c r="A6837" s="52"/>
      <c r="C6837" s="185"/>
      <c r="D6837" s="76"/>
      <c r="E6837" s="76" t="str">
        <f>IF(D6837="","",IFERROR(VLOOKUP(D6837,Cadastro!$C$9:$D$1009,2,FALSE),"NOT FOUND"))</f>
        <v/>
      </c>
      <c r="F6837" s="76"/>
      <c r="G6837" s="94"/>
      <c r="H6837" s="97"/>
      <c r="I6837" s="77">
        <f t="shared" si="213"/>
        <v>0</v>
      </c>
      <c r="J6837" s="78" t="str">
        <f>IFERROR(IF(E6837="","",VLOOKUP(D6837,Saldo!$P$8:$Q$1009,2,FALSE)),"")</f>
        <v/>
      </c>
      <c r="K6837" s="76"/>
      <c r="L6837" s="74" t="str">
        <f t="shared" si="212"/>
        <v/>
      </c>
    </row>
    <row r="6838" spans="1:12" ht="18.95" customHeight="1" x14ac:dyDescent="0.25">
      <c r="A6838" s="52"/>
      <c r="C6838" s="185"/>
      <c r="D6838" s="76"/>
      <c r="E6838" s="76" t="str">
        <f>IF(D6838="","",IFERROR(VLOOKUP(D6838,Cadastro!$C$9:$D$1009,2,FALSE),"NOT FOUND"))</f>
        <v/>
      </c>
      <c r="F6838" s="76"/>
      <c r="G6838" s="94"/>
      <c r="H6838" s="97"/>
      <c r="I6838" s="77">
        <f t="shared" si="213"/>
        <v>0</v>
      </c>
      <c r="J6838" s="78" t="str">
        <f>IFERROR(IF(E6838="","",VLOOKUP(D6838,Saldo!$P$8:$Q$1009,2,FALSE)),"")</f>
        <v/>
      </c>
      <c r="K6838" s="76"/>
      <c r="L6838" s="74" t="str">
        <f t="shared" si="212"/>
        <v/>
      </c>
    </row>
    <row r="6839" spans="1:12" ht="18.95" customHeight="1" x14ac:dyDescent="0.25">
      <c r="A6839" s="52"/>
      <c r="C6839" s="185"/>
      <c r="D6839" s="76"/>
      <c r="E6839" s="76" t="str">
        <f>IF(D6839="","",IFERROR(VLOOKUP(D6839,Cadastro!$C$9:$D$1009,2,FALSE),"NOT FOUND"))</f>
        <v/>
      </c>
      <c r="F6839" s="76"/>
      <c r="G6839" s="94"/>
      <c r="H6839" s="97"/>
      <c r="I6839" s="77">
        <f t="shared" si="213"/>
        <v>0</v>
      </c>
      <c r="J6839" s="78" t="str">
        <f>IFERROR(IF(E6839="","",VLOOKUP(D6839,Saldo!$P$8:$Q$1009,2,FALSE)),"")</f>
        <v/>
      </c>
      <c r="K6839" s="76"/>
      <c r="L6839" s="74" t="str">
        <f t="shared" si="212"/>
        <v/>
      </c>
    </row>
    <row r="6840" spans="1:12" ht="18.95" customHeight="1" x14ac:dyDescent="0.25">
      <c r="A6840" s="52"/>
      <c r="C6840" s="185"/>
      <c r="D6840" s="76"/>
      <c r="E6840" s="76" t="str">
        <f>IF(D6840="","",IFERROR(VLOOKUP(D6840,Cadastro!$C$9:$D$1009,2,FALSE),"NOT FOUND"))</f>
        <v/>
      </c>
      <c r="F6840" s="76"/>
      <c r="G6840" s="94"/>
      <c r="H6840" s="97"/>
      <c r="I6840" s="77">
        <f t="shared" si="213"/>
        <v>0</v>
      </c>
      <c r="J6840" s="78" t="str">
        <f>IFERROR(IF(E6840="","",VLOOKUP(D6840,Saldo!$P$8:$Q$1009,2,FALSE)),"")</f>
        <v/>
      </c>
      <c r="K6840" s="76"/>
      <c r="L6840" s="74" t="str">
        <f t="shared" si="212"/>
        <v/>
      </c>
    </row>
    <row r="6841" spans="1:12" ht="18.95" customHeight="1" x14ac:dyDescent="0.25">
      <c r="A6841" s="52"/>
      <c r="C6841" s="185"/>
      <c r="D6841" s="76"/>
      <c r="E6841" s="76" t="str">
        <f>IF(D6841="","",IFERROR(VLOOKUP(D6841,Cadastro!$C$9:$D$1009,2,FALSE),"NOT FOUND"))</f>
        <v/>
      </c>
      <c r="F6841" s="76"/>
      <c r="G6841" s="94"/>
      <c r="H6841" s="97"/>
      <c r="I6841" s="77">
        <f t="shared" si="213"/>
        <v>0</v>
      </c>
      <c r="J6841" s="78" t="str">
        <f>IFERROR(IF(E6841="","",VLOOKUP(D6841,Saldo!$P$8:$Q$1009,2,FALSE)),"")</f>
        <v/>
      </c>
      <c r="K6841" s="76"/>
      <c r="L6841" s="74" t="str">
        <f t="shared" si="212"/>
        <v/>
      </c>
    </row>
    <row r="6842" spans="1:12" ht="18.95" customHeight="1" x14ac:dyDescent="0.25">
      <c r="A6842" s="52"/>
      <c r="C6842" s="185"/>
      <c r="D6842" s="76"/>
      <c r="E6842" s="76" t="str">
        <f>IF(D6842="","",IFERROR(VLOOKUP(D6842,Cadastro!$C$9:$D$1009,2,FALSE),"NOT FOUND"))</f>
        <v/>
      </c>
      <c r="F6842" s="76"/>
      <c r="G6842" s="94"/>
      <c r="H6842" s="97"/>
      <c r="I6842" s="77">
        <f t="shared" si="213"/>
        <v>0</v>
      </c>
      <c r="J6842" s="78" t="str">
        <f>IFERROR(IF(E6842="","",VLOOKUP(D6842,Saldo!$P$8:$Q$1009,2,FALSE)),"")</f>
        <v/>
      </c>
      <c r="K6842" s="76"/>
      <c r="L6842" s="74" t="str">
        <f t="shared" si="212"/>
        <v/>
      </c>
    </row>
    <row r="6843" spans="1:12" ht="18.95" customHeight="1" x14ac:dyDescent="0.25">
      <c r="A6843" s="52"/>
      <c r="C6843" s="185"/>
      <c r="D6843" s="76"/>
      <c r="E6843" s="76" t="str">
        <f>IF(D6843="","",IFERROR(VLOOKUP(D6843,Cadastro!$C$9:$D$1009,2,FALSE),"NOT FOUND"))</f>
        <v/>
      </c>
      <c r="F6843" s="76"/>
      <c r="G6843" s="94"/>
      <c r="H6843" s="97"/>
      <c r="I6843" s="77">
        <f t="shared" si="213"/>
        <v>0</v>
      </c>
      <c r="J6843" s="78" t="str">
        <f>IFERROR(IF(E6843="","",VLOOKUP(D6843,Saldo!$P$8:$Q$1009,2,FALSE)),"")</f>
        <v/>
      </c>
      <c r="K6843" s="76"/>
      <c r="L6843" s="74" t="str">
        <f t="shared" si="212"/>
        <v/>
      </c>
    </row>
    <row r="6844" spans="1:12" ht="18.95" customHeight="1" x14ac:dyDescent="0.25">
      <c r="A6844" s="52"/>
      <c r="C6844" s="185"/>
      <c r="D6844" s="76"/>
      <c r="E6844" s="76" t="str">
        <f>IF(D6844="","",IFERROR(VLOOKUP(D6844,Cadastro!$C$9:$D$1009,2,FALSE),"NOT FOUND"))</f>
        <v/>
      </c>
      <c r="F6844" s="76"/>
      <c r="G6844" s="94"/>
      <c r="H6844" s="97"/>
      <c r="I6844" s="77">
        <f t="shared" si="213"/>
        <v>0</v>
      </c>
      <c r="J6844" s="78" t="str">
        <f>IFERROR(IF(E6844="","",VLOOKUP(D6844,Saldo!$P$8:$Q$1009,2,FALSE)),"")</f>
        <v/>
      </c>
      <c r="K6844" s="76"/>
      <c r="L6844" s="74" t="str">
        <f t="shared" si="212"/>
        <v/>
      </c>
    </row>
    <row r="6845" spans="1:12" ht="18.95" customHeight="1" x14ac:dyDescent="0.25">
      <c r="A6845" s="52"/>
      <c r="C6845" s="185"/>
      <c r="D6845" s="76"/>
      <c r="E6845" s="76" t="str">
        <f>IF(D6845="","",IFERROR(VLOOKUP(D6845,Cadastro!$C$9:$D$1009,2,FALSE),"NOT FOUND"))</f>
        <v/>
      </c>
      <c r="F6845" s="76"/>
      <c r="G6845" s="94"/>
      <c r="H6845" s="97"/>
      <c r="I6845" s="77">
        <f t="shared" si="213"/>
        <v>0</v>
      </c>
      <c r="J6845" s="78" t="str">
        <f>IFERROR(IF(E6845="","",VLOOKUP(D6845,Saldo!$P$8:$Q$1009,2,FALSE)),"")</f>
        <v/>
      </c>
      <c r="K6845" s="76"/>
      <c r="L6845" s="74" t="str">
        <f t="shared" si="212"/>
        <v/>
      </c>
    </row>
    <row r="6846" spans="1:12" ht="18.95" customHeight="1" x14ac:dyDescent="0.25">
      <c r="A6846" s="52"/>
      <c r="C6846" s="185"/>
      <c r="D6846" s="76"/>
      <c r="E6846" s="76" t="str">
        <f>IF(D6846="","",IFERROR(VLOOKUP(D6846,Cadastro!$C$9:$D$1009,2,FALSE),"NOT FOUND"))</f>
        <v/>
      </c>
      <c r="F6846" s="76"/>
      <c r="G6846" s="94"/>
      <c r="H6846" s="97"/>
      <c r="I6846" s="77">
        <f t="shared" si="213"/>
        <v>0</v>
      </c>
      <c r="J6846" s="78" t="str">
        <f>IFERROR(IF(E6846="","",VLOOKUP(D6846,Saldo!$P$8:$Q$1009,2,FALSE)),"")</f>
        <v/>
      </c>
      <c r="K6846" s="76"/>
      <c r="L6846" s="74" t="str">
        <f t="shared" si="212"/>
        <v/>
      </c>
    </row>
    <row r="6847" spans="1:12" ht="18.95" customHeight="1" x14ac:dyDescent="0.25">
      <c r="A6847" s="52"/>
      <c r="C6847" s="185"/>
      <c r="D6847" s="76"/>
      <c r="E6847" s="76" t="str">
        <f>IF(D6847="","",IFERROR(VLOOKUP(D6847,Cadastro!$C$9:$D$1009,2,FALSE),"NOT FOUND"))</f>
        <v/>
      </c>
      <c r="F6847" s="76"/>
      <c r="G6847" s="94"/>
      <c r="H6847" s="97"/>
      <c r="I6847" s="77">
        <f t="shared" si="213"/>
        <v>0</v>
      </c>
      <c r="J6847" s="78" t="str">
        <f>IFERROR(IF(E6847="","",VLOOKUP(D6847,Saldo!$P$8:$Q$1009,2,FALSE)),"")</f>
        <v/>
      </c>
      <c r="K6847" s="76"/>
      <c r="L6847" s="74" t="str">
        <f t="shared" si="212"/>
        <v/>
      </c>
    </row>
    <row r="6848" spans="1:12" ht="18.95" customHeight="1" x14ac:dyDescent="0.25">
      <c r="A6848" s="52"/>
      <c r="C6848" s="185"/>
      <c r="D6848" s="76"/>
      <c r="E6848" s="76" t="str">
        <f>IF(D6848="","",IFERROR(VLOOKUP(D6848,Cadastro!$C$9:$D$1009,2,FALSE),"NOT FOUND"))</f>
        <v/>
      </c>
      <c r="F6848" s="76"/>
      <c r="G6848" s="94"/>
      <c r="H6848" s="97"/>
      <c r="I6848" s="77">
        <f t="shared" si="213"/>
        <v>0</v>
      </c>
      <c r="J6848" s="78" t="str">
        <f>IFERROR(IF(E6848="","",VLOOKUP(D6848,Saldo!$P$8:$Q$1009,2,FALSE)),"")</f>
        <v/>
      </c>
      <c r="K6848" s="76"/>
      <c r="L6848" s="74" t="str">
        <f t="shared" si="212"/>
        <v/>
      </c>
    </row>
    <row r="6849" spans="1:12" ht="18.95" customHeight="1" x14ac:dyDescent="0.25">
      <c r="A6849" s="52"/>
      <c r="C6849" s="185"/>
      <c r="D6849" s="76"/>
      <c r="E6849" s="76" t="str">
        <f>IF(D6849="","",IFERROR(VLOOKUP(D6849,Cadastro!$C$9:$D$1009,2,FALSE),"NOT FOUND"))</f>
        <v/>
      </c>
      <c r="F6849" s="76"/>
      <c r="G6849" s="94"/>
      <c r="H6849" s="97"/>
      <c r="I6849" s="77">
        <f t="shared" si="213"/>
        <v>0</v>
      </c>
      <c r="J6849" s="78" t="str">
        <f>IFERROR(IF(E6849="","",VLOOKUP(D6849,Saldo!$P$8:$Q$1009,2,FALSE)),"")</f>
        <v/>
      </c>
      <c r="K6849" s="76"/>
      <c r="L6849" s="74" t="str">
        <f t="shared" si="212"/>
        <v/>
      </c>
    </row>
    <row r="6850" spans="1:12" ht="18.95" customHeight="1" x14ac:dyDescent="0.25">
      <c r="A6850" s="52"/>
      <c r="C6850" s="185"/>
      <c r="D6850" s="76"/>
      <c r="E6850" s="76" t="str">
        <f>IF(D6850="","",IFERROR(VLOOKUP(D6850,Cadastro!$C$9:$D$1009,2,FALSE),"NOT FOUND"))</f>
        <v/>
      </c>
      <c r="F6850" s="76"/>
      <c r="G6850" s="94"/>
      <c r="H6850" s="97"/>
      <c r="I6850" s="77">
        <f t="shared" si="213"/>
        <v>0</v>
      </c>
      <c r="J6850" s="78" t="str">
        <f>IFERROR(IF(E6850="","",VLOOKUP(D6850,Saldo!$P$8:$Q$1009,2,FALSE)),"")</f>
        <v/>
      </c>
      <c r="K6850" s="76"/>
      <c r="L6850" s="74" t="str">
        <f t="shared" si="212"/>
        <v/>
      </c>
    </row>
    <row r="6851" spans="1:12" ht="18.95" customHeight="1" x14ac:dyDescent="0.25">
      <c r="A6851" s="52"/>
      <c r="C6851" s="185"/>
      <c r="D6851" s="76"/>
      <c r="E6851" s="76" t="str">
        <f>IF(D6851="","",IFERROR(VLOOKUP(D6851,Cadastro!$C$9:$D$1009,2,FALSE),"NOT FOUND"))</f>
        <v/>
      </c>
      <c r="F6851" s="76"/>
      <c r="G6851" s="94"/>
      <c r="H6851" s="97"/>
      <c r="I6851" s="77">
        <f t="shared" si="213"/>
        <v>0</v>
      </c>
      <c r="J6851" s="78" t="str">
        <f>IFERROR(IF(E6851="","",VLOOKUP(D6851,Saldo!$P$8:$Q$1009,2,FALSE)),"")</f>
        <v/>
      </c>
      <c r="K6851" s="76"/>
      <c r="L6851" s="74" t="str">
        <f t="shared" si="212"/>
        <v/>
      </c>
    </row>
    <row r="6852" spans="1:12" ht="18.95" customHeight="1" x14ac:dyDescent="0.25">
      <c r="A6852" s="52"/>
      <c r="C6852" s="185"/>
      <c r="D6852" s="76"/>
      <c r="E6852" s="76" t="str">
        <f>IF(D6852="","",IFERROR(VLOOKUP(D6852,Cadastro!$C$9:$D$1009,2,FALSE),"NOT FOUND"))</f>
        <v/>
      </c>
      <c r="F6852" s="76"/>
      <c r="G6852" s="94"/>
      <c r="H6852" s="97"/>
      <c r="I6852" s="77">
        <f t="shared" si="213"/>
        <v>0</v>
      </c>
      <c r="J6852" s="78" t="str">
        <f>IFERROR(IF(E6852="","",VLOOKUP(D6852,Saldo!$P$8:$Q$1009,2,FALSE)),"")</f>
        <v/>
      </c>
      <c r="K6852" s="76"/>
      <c r="L6852" s="74" t="str">
        <f t="shared" si="212"/>
        <v/>
      </c>
    </row>
    <row r="6853" spans="1:12" ht="18.95" customHeight="1" x14ac:dyDescent="0.25">
      <c r="A6853" s="52"/>
      <c r="C6853" s="185"/>
      <c r="D6853" s="76"/>
      <c r="E6853" s="76" t="str">
        <f>IF(D6853="","",IFERROR(VLOOKUP(D6853,Cadastro!$C$9:$D$1009,2,FALSE),"NOT FOUND"))</f>
        <v/>
      </c>
      <c r="F6853" s="76"/>
      <c r="G6853" s="94"/>
      <c r="H6853" s="97"/>
      <c r="I6853" s="77">
        <f t="shared" si="213"/>
        <v>0</v>
      </c>
      <c r="J6853" s="78" t="str">
        <f>IFERROR(IF(E6853="","",VLOOKUP(D6853,Saldo!$P$8:$Q$1009,2,FALSE)),"")</f>
        <v/>
      </c>
      <c r="K6853" s="76"/>
      <c r="L6853" s="74" t="str">
        <f t="shared" si="212"/>
        <v/>
      </c>
    </row>
    <row r="6854" spans="1:12" ht="18.95" customHeight="1" x14ac:dyDescent="0.25">
      <c r="A6854" s="52"/>
      <c r="C6854" s="185"/>
      <c r="D6854" s="76"/>
      <c r="E6854" s="76" t="str">
        <f>IF(D6854="","",IFERROR(VLOOKUP(D6854,Cadastro!$C$9:$D$1009,2,FALSE),"NOT FOUND"))</f>
        <v/>
      </c>
      <c r="F6854" s="76"/>
      <c r="G6854" s="94"/>
      <c r="H6854" s="97"/>
      <c r="I6854" s="77">
        <f t="shared" si="213"/>
        <v>0</v>
      </c>
      <c r="J6854" s="78" t="str">
        <f>IFERROR(IF(E6854="","",VLOOKUP(D6854,Saldo!$P$8:$Q$1009,2,FALSE)),"")</f>
        <v/>
      </c>
      <c r="K6854" s="76"/>
      <c r="L6854" s="74" t="str">
        <f t="shared" si="212"/>
        <v/>
      </c>
    </row>
    <row r="6855" spans="1:12" ht="18.95" customHeight="1" x14ac:dyDescent="0.25">
      <c r="A6855" s="52"/>
      <c r="C6855" s="185"/>
      <c r="D6855" s="76"/>
      <c r="E6855" s="76" t="str">
        <f>IF(D6855="","",IFERROR(VLOOKUP(D6855,Cadastro!$C$9:$D$1009,2,FALSE),"NOT FOUND"))</f>
        <v/>
      </c>
      <c r="F6855" s="76"/>
      <c r="G6855" s="94"/>
      <c r="H6855" s="97"/>
      <c r="I6855" s="77">
        <f t="shared" si="213"/>
        <v>0</v>
      </c>
      <c r="J6855" s="78" t="str">
        <f>IFERROR(IF(E6855="","",VLOOKUP(D6855,Saldo!$P$8:$Q$1009,2,FALSE)),"")</f>
        <v/>
      </c>
      <c r="K6855" s="76"/>
      <c r="L6855" s="74" t="str">
        <f t="shared" si="212"/>
        <v/>
      </c>
    </row>
    <row r="6856" spans="1:12" ht="18.95" customHeight="1" x14ac:dyDescent="0.25">
      <c r="A6856" s="52"/>
      <c r="C6856" s="185"/>
      <c r="D6856" s="76"/>
      <c r="E6856" s="76" t="str">
        <f>IF(D6856="","",IFERROR(VLOOKUP(D6856,Cadastro!$C$9:$D$1009,2,FALSE),"NOT FOUND"))</f>
        <v/>
      </c>
      <c r="F6856" s="76"/>
      <c r="G6856" s="94"/>
      <c r="H6856" s="97"/>
      <c r="I6856" s="77">
        <f t="shared" si="213"/>
        <v>0</v>
      </c>
      <c r="J6856" s="78" t="str">
        <f>IFERROR(IF(E6856="","",VLOOKUP(D6856,Saldo!$P$8:$Q$1009,2,FALSE)),"")</f>
        <v/>
      </c>
      <c r="K6856" s="76"/>
      <c r="L6856" s="74" t="str">
        <f t="shared" si="212"/>
        <v/>
      </c>
    </row>
    <row r="6857" spans="1:12" ht="18.95" customHeight="1" x14ac:dyDescent="0.25">
      <c r="A6857" s="52"/>
      <c r="C6857" s="185"/>
      <c r="D6857" s="76"/>
      <c r="E6857" s="76" t="str">
        <f>IF(D6857="","",IFERROR(VLOOKUP(D6857,Cadastro!$C$9:$D$1009,2,FALSE),"NOT FOUND"))</f>
        <v/>
      </c>
      <c r="F6857" s="76"/>
      <c r="G6857" s="94"/>
      <c r="H6857" s="97"/>
      <c r="I6857" s="77">
        <f t="shared" si="213"/>
        <v>0</v>
      </c>
      <c r="J6857" s="78" t="str">
        <f>IFERROR(IF(E6857="","",VLOOKUP(D6857,Saldo!$P$8:$Q$1009,2,FALSE)),"")</f>
        <v/>
      </c>
      <c r="K6857" s="76"/>
      <c r="L6857" s="74" t="str">
        <f t="shared" ref="L6857:L6920" si="214">IF(C6857="","",MONTH(C6857))</f>
        <v/>
      </c>
    </row>
    <row r="6858" spans="1:12" ht="18.95" customHeight="1" x14ac:dyDescent="0.25">
      <c r="A6858" s="52"/>
      <c r="C6858" s="185"/>
      <c r="D6858" s="76"/>
      <c r="E6858" s="76" t="str">
        <f>IF(D6858="","",IFERROR(VLOOKUP(D6858,Cadastro!$C$9:$D$1009,2,FALSE),"NOT FOUND"))</f>
        <v/>
      </c>
      <c r="F6858" s="76"/>
      <c r="G6858" s="94"/>
      <c r="H6858" s="97"/>
      <c r="I6858" s="77">
        <f t="shared" ref="I6858:I6921" si="215">IFERROR(G6858*H6858,"Check if QTY and Value are both valid")</f>
        <v>0</v>
      </c>
      <c r="J6858" s="78" t="str">
        <f>IFERROR(IF(E6858="","",VLOOKUP(D6858,Saldo!$P$8:$Q$1009,2,FALSE)),"")</f>
        <v/>
      </c>
      <c r="K6858" s="76"/>
      <c r="L6858" s="74" t="str">
        <f t="shared" si="214"/>
        <v/>
      </c>
    </row>
    <row r="6859" spans="1:12" ht="18.95" customHeight="1" x14ac:dyDescent="0.25">
      <c r="A6859" s="52"/>
      <c r="C6859" s="185"/>
      <c r="D6859" s="76"/>
      <c r="E6859" s="76" t="str">
        <f>IF(D6859="","",IFERROR(VLOOKUP(D6859,Cadastro!$C$9:$D$1009,2,FALSE),"NOT FOUND"))</f>
        <v/>
      </c>
      <c r="F6859" s="76"/>
      <c r="G6859" s="94"/>
      <c r="H6859" s="97"/>
      <c r="I6859" s="77">
        <f t="shared" si="215"/>
        <v>0</v>
      </c>
      <c r="J6859" s="78" t="str">
        <f>IFERROR(IF(E6859="","",VLOOKUP(D6859,Saldo!$P$8:$Q$1009,2,FALSE)),"")</f>
        <v/>
      </c>
      <c r="K6859" s="76"/>
      <c r="L6859" s="74" t="str">
        <f t="shared" si="214"/>
        <v/>
      </c>
    </row>
    <row r="6860" spans="1:12" ht="18.95" customHeight="1" x14ac:dyDescent="0.25">
      <c r="A6860" s="52"/>
      <c r="C6860" s="185"/>
      <c r="D6860" s="76"/>
      <c r="E6860" s="76" t="str">
        <f>IF(D6860="","",IFERROR(VLOOKUP(D6860,Cadastro!$C$9:$D$1009,2,FALSE),"NOT FOUND"))</f>
        <v/>
      </c>
      <c r="F6860" s="76"/>
      <c r="G6860" s="94"/>
      <c r="H6860" s="97"/>
      <c r="I6860" s="77">
        <f t="shared" si="215"/>
        <v>0</v>
      </c>
      <c r="J6860" s="78" t="str">
        <f>IFERROR(IF(E6860="","",VLOOKUP(D6860,Saldo!$P$8:$Q$1009,2,FALSE)),"")</f>
        <v/>
      </c>
      <c r="K6860" s="76"/>
      <c r="L6860" s="74" t="str">
        <f t="shared" si="214"/>
        <v/>
      </c>
    </row>
    <row r="6861" spans="1:12" ht="18.95" customHeight="1" x14ac:dyDescent="0.25">
      <c r="A6861" s="52"/>
      <c r="C6861" s="185"/>
      <c r="D6861" s="76"/>
      <c r="E6861" s="76" t="str">
        <f>IF(D6861="","",IFERROR(VLOOKUP(D6861,Cadastro!$C$9:$D$1009,2,FALSE),"NOT FOUND"))</f>
        <v/>
      </c>
      <c r="F6861" s="76"/>
      <c r="G6861" s="94"/>
      <c r="H6861" s="97"/>
      <c r="I6861" s="77">
        <f t="shared" si="215"/>
        <v>0</v>
      </c>
      <c r="J6861" s="78" t="str">
        <f>IFERROR(IF(E6861="","",VLOOKUP(D6861,Saldo!$P$8:$Q$1009,2,FALSE)),"")</f>
        <v/>
      </c>
      <c r="K6861" s="76"/>
      <c r="L6861" s="74" t="str">
        <f t="shared" si="214"/>
        <v/>
      </c>
    </row>
    <row r="6862" spans="1:12" ht="18.95" customHeight="1" x14ac:dyDescent="0.25">
      <c r="A6862" s="52"/>
      <c r="C6862" s="185"/>
      <c r="D6862" s="76"/>
      <c r="E6862" s="76" t="str">
        <f>IF(D6862="","",IFERROR(VLOOKUP(D6862,Cadastro!$C$9:$D$1009,2,FALSE),"NOT FOUND"))</f>
        <v/>
      </c>
      <c r="F6862" s="76"/>
      <c r="G6862" s="94"/>
      <c r="H6862" s="97"/>
      <c r="I6862" s="77">
        <f t="shared" si="215"/>
        <v>0</v>
      </c>
      <c r="J6862" s="78" t="str">
        <f>IFERROR(IF(E6862="","",VLOOKUP(D6862,Saldo!$P$8:$Q$1009,2,FALSE)),"")</f>
        <v/>
      </c>
      <c r="K6862" s="76"/>
      <c r="L6862" s="74" t="str">
        <f t="shared" si="214"/>
        <v/>
      </c>
    </row>
    <row r="6863" spans="1:12" ht="18.95" customHeight="1" x14ac:dyDescent="0.25">
      <c r="A6863" s="52"/>
      <c r="C6863" s="185"/>
      <c r="D6863" s="76"/>
      <c r="E6863" s="76" t="str">
        <f>IF(D6863="","",IFERROR(VLOOKUP(D6863,Cadastro!$C$9:$D$1009,2,FALSE),"NOT FOUND"))</f>
        <v/>
      </c>
      <c r="F6863" s="76"/>
      <c r="G6863" s="94"/>
      <c r="H6863" s="97"/>
      <c r="I6863" s="77">
        <f t="shared" si="215"/>
        <v>0</v>
      </c>
      <c r="J6863" s="78" t="str">
        <f>IFERROR(IF(E6863="","",VLOOKUP(D6863,Saldo!$P$8:$Q$1009,2,FALSE)),"")</f>
        <v/>
      </c>
      <c r="K6863" s="76"/>
      <c r="L6863" s="74" t="str">
        <f t="shared" si="214"/>
        <v/>
      </c>
    </row>
    <row r="6864" spans="1:12" ht="18.95" customHeight="1" x14ac:dyDescent="0.25">
      <c r="A6864" s="52"/>
      <c r="C6864" s="185"/>
      <c r="D6864" s="76"/>
      <c r="E6864" s="76" t="str">
        <f>IF(D6864="","",IFERROR(VLOOKUP(D6864,Cadastro!$C$9:$D$1009,2,FALSE),"NOT FOUND"))</f>
        <v/>
      </c>
      <c r="F6864" s="76"/>
      <c r="G6864" s="94"/>
      <c r="H6864" s="97"/>
      <c r="I6864" s="77">
        <f t="shared" si="215"/>
        <v>0</v>
      </c>
      <c r="J6864" s="78" t="str">
        <f>IFERROR(IF(E6864="","",VLOOKUP(D6864,Saldo!$P$8:$Q$1009,2,FALSE)),"")</f>
        <v/>
      </c>
      <c r="K6864" s="76"/>
      <c r="L6864" s="74" t="str">
        <f t="shared" si="214"/>
        <v/>
      </c>
    </row>
    <row r="6865" spans="1:12" ht="18.95" customHeight="1" x14ac:dyDescent="0.25">
      <c r="A6865" s="52"/>
      <c r="C6865" s="185"/>
      <c r="D6865" s="76"/>
      <c r="E6865" s="76" t="str">
        <f>IF(D6865="","",IFERROR(VLOOKUP(D6865,Cadastro!$C$9:$D$1009,2,FALSE),"NOT FOUND"))</f>
        <v/>
      </c>
      <c r="F6865" s="76"/>
      <c r="G6865" s="94"/>
      <c r="H6865" s="97"/>
      <c r="I6865" s="77">
        <f t="shared" si="215"/>
        <v>0</v>
      </c>
      <c r="J6865" s="78" t="str">
        <f>IFERROR(IF(E6865="","",VLOOKUP(D6865,Saldo!$P$8:$Q$1009,2,FALSE)),"")</f>
        <v/>
      </c>
      <c r="K6865" s="76"/>
      <c r="L6865" s="74" t="str">
        <f t="shared" si="214"/>
        <v/>
      </c>
    </row>
    <row r="6866" spans="1:12" ht="18.95" customHeight="1" x14ac:dyDescent="0.25">
      <c r="A6866" s="52"/>
      <c r="C6866" s="185"/>
      <c r="D6866" s="76"/>
      <c r="E6866" s="76" t="str">
        <f>IF(D6866="","",IFERROR(VLOOKUP(D6866,Cadastro!$C$9:$D$1009,2,FALSE),"NOT FOUND"))</f>
        <v/>
      </c>
      <c r="F6866" s="76"/>
      <c r="G6866" s="94"/>
      <c r="H6866" s="97"/>
      <c r="I6866" s="77">
        <f t="shared" si="215"/>
        <v>0</v>
      </c>
      <c r="J6866" s="78" t="str">
        <f>IFERROR(IF(E6866="","",VLOOKUP(D6866,Saldo!$P$8:$Q$1009,2,FALSE)),"")</f>
        <v/>
      </c>
      <c r="K6866" s="76"/>
      <c r="L6866" s="74" t="str">
        <f t="shared" si="214"/>
        <v/>
      </c>
    </row>
    <row r="6867" spans="1:12" ht="18.95" customHeight="1" x14ac:dyDescent="0.25">
      <c r="A6867" s="52"/>
      <c r="C6867" s="185"/>
      <c r="D6867" s="76"/>
      <c r="E6867" s="76" t="str">
        <f>IF(D6867="","",IFERROR(VLOOKUP(D6867,Cadastro!$C$9:$D$1009,2,FALSE),"NOT FOUND"))</f>
        <v/>
      </c>
      <c r="F6867" s="76"/>
      <c r="G6867" s="94"/>
      <c r="H6867" s="97"/>
      <c r="I6867" s="77">
        <f t="shared" si="215"/>
        <v>0</v>
      </c>
      <c r="J6867" s="78" t="str">
        <f>IFERROR(IF(E6867="","",VLOOKUP(D6867,Saldo!$P$8:$Q$1009,2,FALSE)),"")</f>
        <v/>
      </c>
      <c r="K6867" s="76"/>
      <c r="L6867" s="74" t="str">
        <f t="shared" si="214"/>
        <v/>
      </c>
    </row>
    <row r="6868" spans="1:12" ht="18.95" customHeight="1" x14ac:dyDescent="0.25">
      <c r="A6868" s="52"/>
      <c r="C6868" s="185"/>
      <c r="D6868" s="76"/>
      <c r="E6868" s="76" t="str">
        <f>IF(D6868="","",IFERROR(VLOOKUP(D6868,Cadastro!$C$9:$D$1009,2,FALSE),"NOT FOUND"))</f>
        <v/>
      </c>
      <c r="F6868" s="76"/>
      <c r="G6868" s="94"/>
      <c r="H6868" s="97"/>
      <c r="I6868" s="77">
        <f t="shared" si="215"/>
        <v>0</v>
      </c>
      <c r="J6868" s="78" t="str">
        <f>IFERROR(IF(E6868="","",VLOOKUP(D6868,Saldo!$P$8:$Q$1009,2,FALSE)),"")</f>
        <v/>
      </c>
      <c r="K6868" s="76"/>
      <c r="L6868" s="74" t="str">
        <f t="shared" si="214"/>
        <v/>
      </c>
    </row>
    <row r="6869" spans="1:12" ht="18.95" customHeight="1" x14ac:dyDescent="0.25">
      <c r="A6869" s="52"/>
      <c r="C6869" s="185"/>
      <c r="D6869" s="76"/>
      <c r="E6869" s="76" t="str">
        <f>IF(D6869="","",IFERROR(VLOOKUP(D6869,Cadastro!$C$9:$D$1009,2,FALSE),"NOT FOUND"))</f>
        <v/>
      </c>
      <c r="F6869" s="76"/>
      <c r="G6869" s="94"/>
      <c r="H6869" s="97"/>
      <c r="I6869" s="77">
        <f t="shared" si="215"/>
        <v>0</v>
      </c>
      <c r="J6869" s="78" t="str">
        <f>IFERROR(IF(E6869="","",VLOOKUP(D6869,Saldo!$P$8:$Q$1009,2,FALSE)),"")</f>
        <v/>
      </c>
      <c r="K6869" s="76"/>
      <c r="L6869" s="74" t="str">
        <f t="shared" si="214"/>
        <v/>
      </c>
    </row>
    <row r="6870" spans="1:12" ht="18.95" customHeight="1" x14ac:dyDescent="0.25">
      <c r="A6870" s="52"/>
      <c r="C6870" s="185"/>
      <c r="D6870" s="76"/>
      <c r="E6870" s="76" t="str">
        <f>IF(D6870="","",IFERROR(VLOOKUP(D6870,Cadastro!$C$9:$D$1009,2,FALSE),"NOT FOUND"))</f>
        <v/>
      </c>
      <c r="F6870" s="76"/>
      <c r="G6870" s="94"/>
      <c r="H6870" s="97"/>
      <c r="I6870" s="77">
        <f t="shared" si="215"/>
        <v>0</v>
      </c>
      <c r="J6870" s="78" t="str">
        <f>IFERROR(IF(E6870="","",VLOOKUP(D6870,Saldo!$P$8:$Q$1009,2,FALSE)),"")</f>
        <v/>
      </c>
      <c r="K6870" s="76"/>
      <c r="L6870" s="74" t="str">
        <f t="shared" si="214"/>
        <v/>
      </c>
    </row>
    <row r="6871" spans="1:12" ht="18.95" customHeight="1" x14ac:dyDescent="0.25">
      <c r="A6871" s="52"/>
      <c r="C6871" s="185"/>
      <c r="D6871" s="76"/>
      <c r="E6871" s="76" t="str">
        <f>IF(D6871="","",IFERROR(VLOOKUP(D6871,Cadastro!$C$9:$D$1009,2,FALSE),"NOT FOUND"))</f>
        <v/>
      </c>
      <c r="F6871" s="76"/>
      <c r="G6871" s="94"/>
      <c r="H6871" s="97"/>
      <c r="I6871" s="77">
        <f t="shared" si="215"/>
        <v>0</v>
      </c>
      <c r="J6871" s="78" t="str">
        <f>IFERROR(IF(E6871="","",VLOOKUP(D6871,Saldo!$P$8:$Q$1009,2,FALSE)),"")</f>
        <v/>
      </c>
      <c r="K6871" s="76"/>
      <c r="L6871" s="74" t="str">
        <f t="shared" si="214"/>
        <v/>
      </c>
    </row>
    <row r="6872" spans="1:12" ht="18.95" customHeight="1" x14ac:dyDescent="0.25">
      <c r="A6872" s="52"/>
      <c r="C6872" s="185"/>
      <c r="D6872" s="76"/>
      <c r="E6872" s="76" t="str">
        <f>IF(D6872="","",IFERROR(VLOOKUP(D6872,Cadastro!$C$9:$D$1009,2,FALSE),"NOT FOUND"))</f>
        <v/>
      </c>
      <c r="F6872" s="76"/>
      <c r="G6872" s="94"/>
      <c r="H6872" s="97"/>
      <c r="I6872" s="77">
        <f t="shared" si="215"/>
        <v>0</v>
      </c>
      <c r="J6872" s="78" t="str">
        <f>IFERROR(IF(E6872="","",VLOOKUP(D6872,Saldo!$P$8:$Q$1009,2,FALSE)),"")</f>
        <v/>
      </c>
      <c r="K6872" s="76"/>
      <c r="L6872" s="74" t="str">
        <f t="shared" si="214"/>
        <v/>
      </c>
    </row>
    <row r="6873" spans="1:12" ht="18.95" customHeight="1" x14ac:dyDescent="0.25">
      <c r="A6873" s="52"/>
      <c r="C6873" s="185"/>
      <c r="D6873" s="76"/>
      <c r="E6873" s="76" t="str">
        <f>IF(D6873="","",IFERROR(VLOOKUP(D6873,Cadastro!$C$9:$D$1009,2,FALSE),"NOT FOUND"))</f>
        <v/>
      </c>
      <c r="F6873" s="76"/>
      <c r="G6873" s="94"/>
      <c r="H6873" s="97"/>
      <c r="I6873" s="77">
        <f t="shared" si="215"/>
        <v>0</v>
      </c>
      <c r="J6873" s="78" t="str">
        <f>IFERROR(IF(E6873="","",VLOOKUP(D6873,Saldo!$P$8:$Q$1009,2,FALSE)),"")</f>
        <v/>
      </c>
      <c r="K6873" s="76"/>
      <c r="L6873" s="74" t="str">
        <f t="shared" si="214"/>
        <v/>
      </c>
    </row>
    <row r="6874" spans="1:12" ht="18.95" customHeight="1" x14ac:dyDescent="0.25">
      <c r="A6874" s="52"/>
      <c r="C6874" s="185"/>
      <c r="D6874" s="76"/>
      <c r="E6874" s="76" t="str">
        <f>IF(D6874="","",IFERROR(VLOOKUP(D6874,Cadastro!$C$9:$D$1009,2,FALSE),"NOT FOUND"))</f>
        <v/>
      </c>
      <c r="F6874" s="76"/>
      <c r="G6874" s="94"/>
      <c r="H6874" s="97"/>
      <c r="I6874" s="77">
        <f t="shared" si="215"/>
        <v>0</v>
      </c>
      <c r="J6874" s="78" t="str">
        <f>IFERROR(IF(E6874="","",VLOOKUP(D6874,Saldo!$P$8:$Q$1009,2,FALSE)),"")</f>
        <v/>
      </c>
      <c r="K6874" s="76"/>
      <c r="L6874" s="74" t="str">
        <f t="shared" si="214"/>
        <v/>
      </c>
    </row>
    <row r="6875" spans="1:12" ht="18.95" customHeight="1" x14ac:dyDescent="0.25">
      <c r="A6875" s="52"/>
      <c r="C6875" s="185"/>
      <c r="D6875" s="76"/>
      <c r="E6875" s="76" t="str">
        <f>IF(D6875="","",IFERROR(VLOOKUP(D6875,Cadastro!$C$9:$D$1009,2,FALSE),"NOT FOUND"))</f>
        <v/>
      </c>
      <c r="F6875" s="76"/>
      <c r="G6875" s="94"/>
      <c r="H6875" s="97"/>
      <c r="I6875" s="77">
        <f t="shared" si="215"/>
        <v>0</v>
      </c>
      <c r="J6875" s="78" t="str">
        <f>IFERROR(IF(E6875="","",VLOOKUP(D6875,Saldo!$P$8:$Q$1009,2,FALSE)),"")</f>
        <v/>
      </c>
      <c r="K6875" s="76"/>
      <c r="L6875" s="74" t="str">
        <f t="shared" si="214"/>
        <v/>
      </c>
    </row>
    <row r="6876" spans="1:12" ht="18.95" customHeight="1" x14ac:dyDescent="0.25">
      <c r="A6876" s="52"/>
      <c r="C6876" s="185"/>
      <c r="D6876" s="76"/>
      <c r="E6876" s="76" t="str">
        <f>IF(D6876="","",IFERROR(VLOOKUP(D6876,Cadastro!$C$9:$D$1009,2,FALSE),"NOT FOUND"))</f>
        <v/>
      </c>
      <c r="F6876" s="76"/>
      <c r="G6876" s="94"/>
      <c r="H6876" s="97"/>
      <c r="I6876" s="77">
        <f t="shared" si="215"/>
        <v>0</v>
      </c>
      <c r="J6876" s="78" t="str">
        <f>IFERROR(IF(E6876="","",VLOOKUP(D6876,Saldo!$P$8:$Q$1009,2,FALSE)),"")</f>
        <v/>
      </c>
      <c r="K6876" s="76"/>
      <c r="L6876" s="74" t="str">
        <f t="shared" si="214"/>
        <v/>
      </c>
    </row>
    <row r="6877" spans="1:12" ht="18.95" customHeight="1" x14ac:dyDescent="0.25">
      <c r="A6877" s="52"/>
      <c r="C6877" s="185"/>
      <c r="D6877" s="76"/>
      <c r="E6877" s="76" t="str">
        <f>IF(D6877="","",IFERROR(VLOOKUP(D6877,Cadastro!$C$9:$D$1009,2,FALSE),"NOT FOUND"))</f>
        <v/>
      </c>
      <c r="F6877" s="76"/>
      <c r="G6877" s="94"/>
      <c r="H6877" s="97"/>
      <c r="I6877" s="77">
        <f t="shared" si="215"/>
        <v>0</v>
      </c>
      <c r="J6877" s="78" t="str">
        <f>IFERROR(IF(E6877="","",VLOOKUP(D6877,Saldo!$P$8:$Q$1009,2,FALSE)),"")</f>
        <v/>
      </c>
      <c r="K6877" s="76"/>
      <c r="L6877" s="74" t="str">
        <f t="shared" si="214"/>
        <v/>
      </c>
    </row>
    <row r="6878" spans="1:12" ht="18.95" customHeight="1" x14ac:dyDescent="0.25">
      <c r="A6878" s="52"/>
      <c r="C6878" s="185"/>
      <c r="D6878" s="76"/>
      <c r="E6878" s="76" t="str">
        <f>IF(D6878="","",IFERROR(VLOOKUP(D6878,Cadastro!$C$9:$D$1009,2,FALSE),"NOT FOUND"))</f>
        <v/>
      </c>
      <c r="F6878" s="76"/>
      <c r="G6878" s="94"/>
      <c r="H6878" s="97"/>
      <c r="I6878" s="77">
        <f t="shared" si="215"/>
        <v>0</v>
      </c>
      <c r="J6878" s="78" t="str">
        <f>IFERROR(IF(E6878="","",VLOOKUP(D6878,Saldo!$P$8:$Q$1009,2,FALSE)),"")</f>
        <v/>
      </c>
      <c r="K6878" s="76"/>
      <c r="L6878" s="74" t="str">
        <f t="shared" si="214"/>
        <v/>
      </c>
    </row>
    <row r="6879" spans="1:12" ht="18.95" customHeight="1" x14ac:dyDescent="0.25">
      <c r="A6879" s="52"/>
      <c r="C6879" s="185"/>
      <c r="D6879" s="76"/>
      <c r="E6879" s="76" t="str">
        <f>IF(D6879="","",IFERROR(VLOOKUP(D6879,Cadastro!$C$9:$D$1009,2,FALSE),"NOT FOUND"))</f>
        <v/>
      </c>
      <c r="F6879" s="76"/>
      <c r="G6879" s="94"/>
      <c r="H6879" s="97"/>
      <c r="I6879" s="77">
        <f t="shared" si="215"/>
        <v>0</v>
      </c>
      <c r="J6879" s="78" t="str">
        <f>IFERROR(IF(E6879="","",VLOOKUP(D6879,Saldo!$P$8:$Q$1009,2,FALSE)),"")</f>
        <v/>
      </c>
      <c r="K6879" s="76"/>
      <c r="L6879" s="74" t="str">
        <f t="shared" si="214"/>
        <v/>
      </c>
    </row>
    <row r="6880" spans="1:12" ht="18.95" customHeight="1" x14ac:dyDescent="0.25">
      <c r="A6880" s="52"/>
      <c r="C6880" s="185"/>
      <c r="D6880" s="76"/>
      <c r="E6880" s="76" t="str">
        <f>IF(D6880="","",IFERROR(VLOOKUP(D6880,Cadastro!$C$9:$D$1009,2,FALSE),"NOT FOUND"))</f>
        <v/>
      </c>
      <c r="F6880" s="76"/>
      <c r="G6880" s="94"/>
      <c r="H6880" s="97"/>
      <c r="I6880" s="77">
        <f t="shared" si="215"/>
        <v>0</v>
      </c>
      <c r="J6880" s="78" t="str">
        <f>IFERROR(IF(E6880="","",VLOOKUP(D6880,Saldo!$P$8:$Q$1009,2,FALSE)),"")</f>
        <v/>
      </c>
      <c r="K6880" s="76"/>
      <c r="L6880" s="74" t="str">
        <f t="shared" si="214"/>
        <v/>
      </c>
    </row>
    <row r="6881" spans="1:12" ht="18.95" customHeight="1" x14ac:dyDescent="0.25">
      <c r="A6881" s="52"/>
      <c r="C6881" s="185"/>
      <c r="D6881" s="76"/>
      <c r="E6881" s="76" t="str">
        <f>IF(D6881="","",IFERROR(VLOOKUP(D6881,Cadastro!$C$9:$D$1009,2,FALSE),"NOT FOUND"))</f>
        <v/>
      </c>
      <c r="F6881" s="76"/>
      <c r="G6881" s="94"/>
      <c r="H6881" s="97"/>
      <c r="I6881" s="77">
        <f t="shared" si="215"/>
        <v>0</v>
      </c>
      <c r="J6881" s="78" t="str">
        <f>IFERROR(IF(E6881="","",VLOOKUP(D6881,Saldo!$P$8:$Q$1009,2,FALSE)),"")</f>
        <v/>
      </c>
      <c r="K6881" s="76"/>
      <c r="L6881" s="74" t="str">
        <f t="shared" si="214"/>
        <v/>
      </c>
    </row>
    <row r="6882" spans="1:12" ht="18.95" customHeight="1" x14ac:dyDescent="0.25">
      <c r="A6882" s="52"/>
      <c r="C6882" s="185"/>
      <c r="D6882" s="76"/>
      <c r="E6882" s="76" t="str">
        <f>IF(D6882="","",IFERROR(VLOOKUP(D6882,Cadastro!$C$9:$D$1009,2,FALSE),"NOT FOUND"))</f>
        <v/>
      </c>
      <c r="F6882" s="76"/>
      <c r="G6882" s="94"/>
      <c r="H6882" s="97"/>
      <c r="I6882" s="77">
        <f t="shared" si="215"/>
        <v>0</v>
      </c>
      <c r="J6882" s="78" t="str">
        <f>IFERROR(IF(E6882="","",VLOOKUP(D6882,Saldo!$P$8:$Q$1009,2,FALSE)),"")</f>
        <v/>
      </c>
      <c r="K6882" s="76"/>
      <c r="L6882" s="74" t="str">
        <f t="shared" si="214"/>
        <v/>
      </c>
    </row>
    <row r="6883" spans="1:12" ht="18.95" customHeight="1" x14ac:dyDescent="0.25">
      <c r="A6883" s="52"/>
      <c r="C6883" s="185"/>
      <c r="D6883" s="76"/>
      <c r="E6883" s="76" t="str">
        <f>IF(D6883="","",IFERROR(VLOOKUP(D6883,Cadastro!$C$9:$D$1009,2,FALSE),"NOT FOUND"))</f>
        <v/>
      </c>
      <c r="F6883" s="76"/>
      <c r="G6883" s="94"/>
      <c r="H6883" s="97"/>
      <c r="I6883" s="77">
        <f t="shared" si="215"/>
        <v>0</v>
      </c>
      <c r="J6883" s="78" t="str">
        <f>IFERROR(IF(E6883="","",VLOOKUP(D6883,Saldo!$P$8:$Q$1009,2,FALSE)),"")</f>
        <v/>
      </c>
      <c r="K6883" s="76"/>
      <c r="L6883" s="74" t="str">
        <f t="shared" si="214"/>
        <v/>
      </c>
    </row>
    <row r="6884" spans="1:12" ht="18.95" customHeight="1" x14ac:dyDescent="0.25">
      <c r="A6884" s="52"/>
      <c r="C6884" s="185"/>
      <c r="D6884" s="76"/>
      <c r="E6884" s="76" t="str">
        <f>IF(D6884="","",IFERROR(VLOOKUP(D6884,Cadastro!$C$9:$D$1009,2,FALSE),"NOT FOUND"))</f>
        <v/>
      </c>
      <c r="F6884" s="76"/>
      <c r="G6884" s="94"/>
      <c r="H6884" s="97"/>
      <c r="I6884" s="77">
        <f t="shared" si="215"/>
        <v>0</v>
      </c>
      <c r="J6884" s="78" t="str">
        <f>IFERROR(IF(E6884="","",VLOOKUP(D6884,Saldo!$P$8:$Q$1009,2,FALSE)),"")</f>
        <v/>
      </c>
      <c r="K6884" s="76"/>
      <c r="L6884" s="74" t="str">
        <f t="shared" si="214"/>
        <v/>
      </c>
    </row>
    <row r="6885" spans="1:12" ht="18.95" customHeight="1" x14ac:dyDescent="0.25">
      <c r="A6885" s="52"/>
      <c r="C6885" s="185"/>
      <c r="D6885" s="76"/>
      <c r="E6885" s="76" t="str">
        <f>IF(D6885="","",IFERROR(VLOOKUP(D6885,Cadastro!$C$9:$D$1009,2,FALSE),"NOT FOUND"))</f>
        <v/>
      </c>
      <c r="F6885" s="76"/>
      <c r="G6885" s="94"/>
      <c r="H6885" s="97"/>
      <c r="I6885" s="77">
        <f t="shared" si="215"/>
        <v>0</v>
      </c>
      <c r="J6885" s="78" t="str">
        <f>IFERROR(IF(E6885="","",VLOOKUP(D6885,Saldo!$P$8:$Q$1009,2,FALSE)),"")</f>
        <v/>
      </c>
      <c r="K6885" s="76"/>
      <c r="L6885" s="74" t="str">
        <f t="shared" si="214"/>
        <v/>
      </c>
    </row>
    <row r="6886" spans="1:12" ht="18.95" customHeight="1" x14ac:dyDescent="0.25">
      <c r="A6886" s="52"/>
      <c r="C6886" s="185"/>
      <c r="D6886" s="76"/>
      <c r="E6886" s="76" t="str">
        <f>IF(D6886="","",IFERROR(VLOOKUP(D6886,Cadastro!$C$9:$D$1009,2,FALSE),"NOT FOUND"))</f>
        <v/>
      </c>
      <c r="F6886" s="76"/>
      <c r="G6886" s="94"/>
      <c r="H6886" s="97"/>
      <c r="I6886" s="77">
        <f t="shared" si="215"/>
        <v>0</v>
      </c>
      <c r="J6886" s="78" t="str">
        <f>IFERROR(IF(E6886="","",VLOOKUP(D6886,Saldo!$P$8:$Q$1009,2,FALSE)),"")</f>
        <v/>
      </c>
      <c r="K6886" s="76"/>
      <c r="L6886" s="74" t="str">
        <f t="shared" si="214"/>
        <v/>
      </c>
    </row>
    <row r="6887" spans="1:12" ht="18.95" customHeight="1" x14ac:dyDescent="0.25">
      <c r="A6887" s="52"/>
      <c r="C6887" s="185"/>
      <c r="D6887" s="76"/>
      <c r="E6887" s="76" t="str">
        <f>IF(D6887="","",IFERROR(VLOOKUP(D6887,Cadastro!$C$9:$D$1009,2,FALSE),"NOT FOUND"))</f>
        <v/>
      </c>
      <c r="F6887" s="76"/>
      <c r="G6887" s="94"/>
      <c r="H6887" s="97"/>
      <c r="I6887" s="77">
        <f t="shared" si="215"/>
        <v>0</v>
      </c>
      <c r="J6887" s="78" t="str">
        <f>IFERROR(IF(E6887="","",VLOOKUP(D6887,Saldo!$P$8:$Q$1009,2,FALSE)),"")</f>
        <v/>
      </c>
      <c r="K6887" s="76"/>
      <c r="L6887" s="74" t="str">
        <f t="shared" si="214"/>
        <v/>
      </c>
    </row>
    <row r="6888" spans="1:12" ht="18.95" customHeight="1" x14ac:dyDescent="0.25">
      <c r="A6888" s="52"/>
      <c r="C6888" s="185"/>
      <c r="D6888" s="76"/>
      <c r="E6888" s="76" t="str">
        <f>IF(D6888="","",IFERROR(VLOOKUP(D6888,Cadastro!$C$9:$D$1009,2,FALSE),"NOT FOUND"))</f>
        <v/>
      </c>
      <c r="F6888" s="76"/>
      <c r="G6888" s="94"/>
      <c r="H6888" s="97"/>
      <c r="I6888" s="77">
        <f t="shared" si="215"/>
        <v>0</v>
      </c>
      <c r="J6888" s="78" t="str">
        <f>IFERROR(IF(E6888="","",VLOOKUP(D6888,Saldo!$P$8:$Q$1009,2,FALSE)),"")</f>
        <v/>
      </c>
      <c r="K6888" s="76"/>
      <c r="L6888" s="74" t="str">
        <f t="shared" si="214"/>
        <v/>
      </c>
    </row>
    <row r="6889" spans="1:12" ht="18.95" customHeight="1" x14ac:dyDescent="0.25">
      <c r="A6889" s="52"/>
      <c r="C6889" s="185"/>
      <c r="D6889" s="76"/>
      <c r="E6889" s="76" t="str">
        <f>IF(D6889="","",IFERROR(VLOOKUP(D6889,Cadastro!$C$9:$D$1009,2,FALSE),"NOT FOUND"))</f>
        <v/>
      </c>
      <c r="F6889" s="76"/>
      <c r="G6889" s="94"/>
      <c r="H6889" s="97"/>
      <c r="I6889" s="77">
        <f t="shared" si="215"/>
        <v>0</v>
      </c>
      <c r="J6889" s="78" t="str">
        <f>IFERROR(IF(E6889="","",VLOOKUP(D6889,Saldo!$P$8:$Q$1009,2,FALSE)),"")</f>
        <v/>
      </c>
      <c r="K6889" s="76"/>
      <c r="L6889" s="74" t="str">
        <f t="shared" si="214"/>
        <v/>
      </c>
    </row>
    <row r="6890" spans="1:12" ht="18.95" customHeight="1" x14ac:dyDescent="0.25">
      <c r="A6890" s="52"/>
      <c r="C6890" s="185"/>
      <c r="D6890" s="76"/>
      <c r="E6890" s="76" t="str">
        <f>IF(D6890="","",IFERROR(VLOOKUP(D6890,Cadastro!$C$9:$D$1009,2,FALSE),"NOT FOUND"))</f>
        <v/>
      </c>
      <c r="F6890" s="76"/>
      <c r="G6890" s="94"/>
      <c r="H6890" s="97"/>
      <c r="I6890" s="77">
        <f t="shared" si="215"/>
        <v>0</v>
      </c>
      <c r="J6890" s="78" t="str">
        <f>IFERROR(IF(E6890="","",VLOOKUP(D6890,Saldo!$P$8:$Q$1009,2,FALSE)),"")</f>
        <v/>
      </c>
      <c r="K6890" s="76"/>
      <c r="L6890" s="74" t="str">
        <f t="shared" si="214"/>
        <v/>
      </c>
    </row>
    <row r="6891" spans="1:12" ht="18.95" customHeight="1" x14ac:dyDescent="0.25">
      <c r="A6891" s="52"/>
      <c r="C6891" s="185"/>
      <c r="D6891" s="76"/>
      <c r="E6891" s="76" t="str">
        <f>IF(D6891="","",IFERROR(VLOOKUP(D6891,Cadastro!$C$9:$D$1009,2,FALSE),"NOT FOUND"))</f>
        <v/>
      </c>
      <c r="F6891" s="76"/>
      <c r="G6891" s="94"/>
      <c r="H6891" s="97"/>
      <c r="I6891" s="77">
        <f t="shared" si="215"/>
        <v>0</v>
      </c>
      <c r="J6891" s="78" t="str">
        <f>IFERROR(IF(E6891="","",VLOOKUP(D6891,Saldo!$P$8:$Q$1009,2,FALSE)),"")</f>
        <v/>
      </c>
      <c r="K6891" s="76"/>
      <c r="L6891" s="74" t="str">
        <f t="shared" si="214"/>
        <v/>
      </c>
    </row>
    <row r="6892" spans="1:12" ht="18.95" customHeight="1" x14ac:dyDescent="0.25">
      <c r="A6892" s="52"/>
      <c r="C6892" s="185"/>
      <c r="D6892" s="76"/>
      <c r="E6892" s="76" t="str">
        <f>IF(D6892="","",IFERROR(VLOOKUP(D6892,Cadastro!$C$9:$D$1009,2,FALSE),"NOT FOUND"))</f>
        <v/>
      </c>
      <c r="F6892" s="76"/>
      <c r="G6892" s="94"/>
      <c r="H6892" s="97"/>
      <c r="I6892" s="77">
        <f t="shared" si="215"/>
        <v>0</v>
      </c>
      <c r="J6892" s="78" t="str">
        <f>IFERROR(IF(E6892="","",VLOOKUP(D6892,Saldo!$P$8:$Q$1009,2,FALSE)),"")</f>
        <v/>
      </c>
      <c r="K6892" s="76"/>
      <c r="L6892" s="74" t="str">
        <f t="shared" si="214"/>
        <v/>
      </c>
    </row>
    <row r="6893" spans="1:12" ht="18.95" customHeight="1" x14ac:dyDescent="0.25">
      <c r="A6893" s="52"/>
      <c r="C6893" s="185"/>
      <c r="D6893" s="76"/>
      <c r="E6893" s="76" t="str">
        <f>IF(D6893="","",IFERROR(VLOOKUP(D6893,Cadastro!$C$9:$D$1009,2,FALSE),"NOT FOUND"))</f>
        <v/>
      </c>
      <c r="F6893" s="76"/>
      <c r="G6893" s="94"/>
      <c r="H6893" s="97"/>
      <c r="I6893" s="77">
        <f t="shared" si="215"/>
        <v>0</v>
      </c>
      <c r="J6893" s="78" t="str">
        <f>IFERROR(IF(E6893="","",VLOOKUP(D6893,Saldo!$P$8:$Q$1009,2,FALSE)),"")</f>
        <v/>
      </c>
      <c r="K6893" s="76"/>
      <c r="L6893" s="74" t="str">
        <f t="shared" si="214"/>
        <v/>
      </c>
    </row>
    <row r="6894" spans="1:12" ht="18.95" customHeight="1" x14ac:dyDescent="0.25">
      <c r="A6894" s="52"/>
      <c r="C6894" s="185"/>
      <c r="D6894" s="76"/>
      <c r="E6894" s="76" t="str">
        <f>IF(D6894="","",IFERROR(VLOOKUP(D6894,Cadastro!$C$9:$D$1009,2,FALSE),"NOT FOUND"))</f>
        <v/>
      </c>
      <c r="F6894" s="76"/>
      <c r="G6894" s="94"/>
      <c r="H6894" s="97"/>
      <c r="I6894" s="77">
        <f t="shared" si="215"/>
        <v>0</v>
      </c>
      <c r="J6894" s="78" t="str">
        <f>IFERROR(IF(E6894="","",VLOOKUP(D6894,Saldo!$P$8:$Q$1009,2,FALSE)),"")</f>
        <v/>
      </c>
      <c r="K6894" s="76"/>
      <c r="L6894" s="74" t="str">
        <f t="shared" si="214"/>
        <v/>
      </c>
    </row>
    <row r="6895" spans="1:12" ht="18.95" customHeight="1" x14ac:dyDescent="0.25">
      <c r="A6895" s="52"/>
      <c r="C6895" s="185"/>
      <c r="D6895" s="76"/>
      <c r="E6895" s="76" t="str">
        <f>IF(D6895="","",IFERROR(VLOOKUP(D6895,Cadastro!$C$9:$D$1009,2,FALSE),"NOT FOUND"))</f>
        <v/>
      </c>
      <c r="F6895" s="76"/>
      <c r="G6895" s="94"/>
      <c r="H6895" s="97"/>
      <c r="I6895" s="77">
        <f t="shared" si="215"/>
        <v>0</v>
      </c>
      <c r="J6895" s="78" t="str">
        <f>IFERROR(IF(E6895="","",VLOOKUP(D6895,Saldo!$P$8:$Q$1009,2,FALSE)),"")</f>
        <v/>
      </c>
      <c r="K6895" s="76"/>
      <c r="L6895" s="74" t="str">
        <f t="shared" si="214"/>
        <v/>
      </c>
    </row>
    <row r="6896" spans="1:12" ht="18.95" customHeight="1" x14ac:dyDescent="0.25">
      <c r="A6896" s="52"/>
      <c r="C6896" s="185"/>
      <c r="D6896" s="76"/>
      <c r="E6896" s="76" t="str">
        <f>IF(D6896="","",IFERROR(VLOOKUP(D6896,Cadastro!$C$9:$D$1009,2,FALSE),"NOT FOUND"))</f>
        <v/>
      </c>
      <c r="F6896" s="76"/>
      <c r="G6896" s="94"/>
      <c r="H6896" s="97"/>
      <c r="I6896" s="77">
        <f t="shared" si="215"/>
        <v>0</v>
      </c>
      <c r="J6896" s="78" t="str">
        <f>IFERROR(IF(E6896="","",VLOOKUP(D6896,Saldo!$P$8:$Q$1009,2,FALSE)),"")</f>
        <v/>
      </c>
      <c r="K6896" s="76"/>
      <c r="L6896" s="74" t="str">
        <f t="shared" si="214"/>
        <v/>
      </c>
    </row>
    <row r="6897" spans="1:12" ht="18.95" customHeight="1" x14ac:dyDescent="0.25">
      <c r="A6897" s="52"/>
      <c r="C6897" s="185"/>
      <c r="D6897" s="76"/>
      <c r="E6897" s="76" t="str">
        <f>IF(D6897="","",IFERROR(VLOOKUP(D6897,Cadastro!$C$9:$D$1009,2,FALSE),"NOT FOUND"))</f>
        <v/>
      </c>
      <c r="F6897" s="76"/>
      <c r="G6897" s="94"/>
      <c r="H6897" s="97"/>
      <c r="I6897" s="77">
        <f t="shared" si="215"/>
        <v>0</v>
      </c>
      <c r="J6897" s="78" t="str">
        <f>IFERROR(IF(E6897="","",VLOOKUP(D6897,Saldo!$P$8:$Q$1009,2,FALSE)),"")</f>
        <v/>
      </c>
      <c r="K6897" s="76"/>
      <c r="L6897" s="74" t="str">
        <f t="shared" si="214"/>
        <v/>
      </c>
    </row>
    <row r="6898" spans="1:12" ht="18.95" customHeight="1" x14ac:dyDescent="0.25">
      <c r="A6898" s="52"/>
      <c r="C6898" s="185"/>
      <c r="D6898" s="76"/>
      <c r="E6898" s="76" t="str">
        <f>IF(D6898="","",IFERROR(VLOOKUP(D6898,Cadastro!$C$9:$D$1009,2,FALSE),"NOT FOUND"))</f>
        <v/>
      </c>
      <c r="F6898" s="76"/>
      <c r="G6898" s="94"/>
      <c r="H6898" s="97"/>
      <c r="I6898" s="77">
        <f t="shared" si="215"/>
        <v>0</v>
      </c>
      <c r="J6898" s="78" t="str">
        <f>IFERROR(IF(E6898="","",VLOOKUP(D6898,Saldo!$P$8:$Q$1009,2,FALSE)),"")</f>
        <v/>
      </c>
      <c r="K6898" s="76"/>
      <c r="L6898" s="74" t="str">
        <f t="shared" si="214"/>
        <v/>
      </c>
    </row>
    <row r="6899" spans="1:12" ht="18.95" customHeight="1" x14ac:dyDescent="0.25">
      <c r="A6899" s="52"/>
      <c r="C6899" s="185"/>
      <c r="D6899" s="76"/>
      <c r="E6899" s="76" t="str">
        <f>IF(D6899="","",IFERROR(VLOOKUP(D6899,Cadastro!$C$9:$D$1009,2,FALSE),"NOT FOUND"))</f>
        <v/>
      </c>
      <c r="F6899" s="76"/>
      <c r="G6899" s="94"/>
      <c r="H6899" s="97"/>
      <c r="I6899" s="77">
        <f t="shared" si="215"/>
        <v>0</v>
      </c>
      <c r="J6899" s="78" t="str">
        <f>IFERROR(IF(E6899="","",VLOOKUP(D6899,Saldo!$P$8:$Q$1009,2,FALSE)),"")</f>
        <v/>
      </c>
      <c r="K6899" s="76"/>
      <c r="L6899" s="74" t="str">
        <f t="shared" si="214"/>
        <v/>
      </c>
    </row>
    <row r="6900" spans="1:12" ht="18.95" customHeight="1" x14ac:dyDescent="0.25">
      <c r="A6900" s="52"/>
      <c r="C6900" s="185"/>
      <c r="D6900" s="76"/>
      <c r="E6900" s="76" t="str">
        <f>IF(D6900="","",IFERROR(VLOOKUP(D6900,Cadastro!$C$9:$D$1009,2,FALSE),"NOT FOUND"))</f>
        <v/>
      </c>
      <c r="F6900" s="76"/>
      <c r="G6900" s="94"/>
      <c r="H6900" s="97"/>
      <c r="I6900" s="77">
        <f t="shared" si="215"/>
        <v>0</v>
      </c>
      <c r="J6900" s="78" t="str">
        <f>IFERROR(IF(E6900="","",VLOOKUP(D6900,Saldo!$P$8:$Q$1009,2,FALSE)),"")</f>
        <v/>
      </c>
      <c r="K6900" s="76"/>
      <c r="L6900" s="74" t="str">
        <f t="shared" si="214"/>
        <v/>
      </c>
    </row>
    <row r="6901" spans="1:12" ht="18.95" customHeight="1" x14ac:dyDescent="0.25">
      <c r="A6901" s="52"/>
      <c r="C6901" s="185"/>
      <c r="D6901" s="76"/>
      <c r="E6901" s="76" t="str">
        <f>IF(D6901="","",IFERROR(VLOOKUP(D6901,Cadastro!$C$9:$D$1009,2,FALSE),"NOT FOUND"))</f>
        <v/>
      </c>
      <c r="F6901" s="76"/>
      <c r="G6901" s="94"/>
      <c r="H6901" s="97"/>
      <c r="I6901" s="77">
        <f t="shared" si="215"/>
        <v>0</v>
      </c>
      <c r="J6901" s="78" t="str">
        <f>IFERROR(IF(E6901="","",VLOOKUP(D6901,Saldo!$P$8:$Q$1009,2,FALSE)),"")</f>
        <v/>
      </c>
      <c r="K6901" s="76"/>
      <c r="L6901" s="74" t="str">
        <f t="shared" si="214"/>
        <v/>
      </c>
    </row>
    <row r="6902" spans="1:12" ht="18.95" customHeight="1" x14ac:dyDescent="0.25">
      <c r="A6902" s="52"/>
      <c r="C6902" s="185"/>
      <c r="D6902" s="76"/>
      <c r="E6902" s="76" t="str">
        <f>IF(D6902="","",IFERROR(VLOOKUP(D6902,Cadastro!$C$9:$D$1009,2,FALSE),"NOT FOUND"))</f>
        <v/>
      </c>
      <c r="F6902" s="76"/>
      <c r="G6902" s="94"/>
      <c r="H6902" s="97"/>
      <c r="I6902" s="77">
        <f t="shared" si="215"/>
        <v>0</v>
      </c>
      <c r="J6902" s="78" t="str">
        <f>IFERROR(IF(E6902="","",VLOOKUP(D6902,Saldo!$P$8:$Q$1009,2,FALSE)),"")</f>
        <v/>
      </c>
      <c r="K6902" s="76"/>
      <c r="L6902" s="74" t="str">
        <f t="shared" si="214"/>
        <v/>
      </c>
    </row>
    <row r="6903" spans="1:12" ht="18.95" customHeight="1" x14ac:dyDescent="0.25">
      <c r="A6903" s="52"/>
      <c r="C6903" s="185"/>
      <c r="D6903" s="76"/>
      <c r="E6903" s="76" t="str">
        <f>IF(D6903="","",IFERROR(VLOOKUP(D6903,Cadastro!$C$9:$D$1009,2,FALSE),"NOT FOUND"))</f>
        <v/>
      </c>
      <c r="F6903" s="76"/>
      <c r="G6903" s="94"/>
      <c r="H6903" s="97"/>
      <c r="I6903" s="77">
        <f t="shared" si="215"/>
        <v>0</v>
      </c>
      <c r="J6903" s="78" t="str">
        <f>IFERROR(IF(E6903="","",VLOOKUP(D6903,Saldo!$P$8:$Q$1009,2,FALSE)),"")</f>
        <v/>
      </c>
      <c r="K6903" s="76"/>
      <c r="L6903" s="74" t="str">
        <f t="shared" si="214"/>
        <v/>
      </c>
    </row>
    <row r="6904" spans="1:12" ht="18.95" customHeight="1" x14ac:dyDescent="0.25">
      <c r="A6904" s="52"/>
      <c r="C6904" s="185"/>
      <c r="D6904" s="76"/>
      <c r="E6904" s="76" t="str">
        <f>IF(D6904="","",IFERROR(VLOOKUP(D6904,Cadastro!$C$9:$D$1009,2,FALSE),"NOT FOUND"))</f>
        <v/>
      </c>
      <c r="F6904" s="76"/>
      <c r="G6904" s="94"/>
      <c r="H6904" s="97"/>
      <c r="I6904" s="77">
        <f t="shared" si="215"/>
        <v>0</v>
      </c>
      <c r="J6904" s="78" t="str">
        <f>IFERROR(IF(E6904="","",VLOOKUP(D6904,Saldo!$P$8:$Q$1009,2,FALSE)),"")</f>
        <v/>
      </c>
      <c r="K6904" s="76"/>
      <c r="L6904" s="74" t="str">
        <f t="shared" si="214"/>
        <v/>
      </c>
    </row>
    <row r="6905" spans="1:12" ht="18.95" customHeight="1" x14ac:dyDescent="0.25">
      <c r="A6905" s="52"/>
      <c r="C6905" s="185"/>
      <c r="D6905" s="76"/>
      <c r="E6905" s="76" t="str">
        <f>IF(D6905="","",IFERROR(VLOOKUP(D6905,Cadastro!$C$9:$D$1009,2,FALSE),"NOT FOUND"))</f>
        <v/>
      </c>
      <c r="F6905" s="76"/>
      <c r="G6905" s="94"/>
      <c r="H6905" s="97"/>
      <c r="I6905" s="77">
        <f t="shared" si="215"/>
        <v>0</v>
      </c>
      <c r="J6905" s="78" t="str">
        <f>IFERROR(IF(E6905="","",VLOOKUP(D6905,Saldo!$P$8:$Q$1009,2,FALSE)),"")</f>
        <v/>
      </c>
      <c r="K6905" s="76"/>
      <c r="L6905" s="74" t="str">
        <f t="shared" si="214"/>
        <v/>
      </c>
    </row>
    <row r="6906" spans="1:12" ht="18.95" customHeight="1" x14ac:dyDescent="0.25">
      <c r="A6906" s="52"/>
      <c r="C6906" s="185"/>
      <c r="D6906" s="76"/>
      <c r="E6906" s="76" t="str">
        <f>IF(D6906="","",IFERROR(VLOOKUP(D6906,Cadastro!$C$9:$D$1009,2,FALSE),"NOT FOUND"))</f>
        <v/>
      </c>
      <c r="F6906" s="76"/>
      <c r="G6906" s="94"/>
      <c r="H6906" s="97"/>
      <c r="I6906" s="77">
        <f t="shared" si="215"/>
        <v>0</v>
      </c>
      <c r="J6906" s="78" t="str">
        <f>IFERROR(IF(E6906="","",VLOOKUP(D6906,Saldo!$P$8:$Q$1009,2,FALSE)),"")</f>
        <v/>
      </c>
      <c r="K6906" s="76"/>
      <c r="L6906" s="74" t="str">
        <f t="shared" si="214"/>
        <v/>
      </c>
    </row>
    <row r="6907" spans="1:12" ht="18.95" customHeight="1" x14ac:dyDescent="0.25">
      <c r="A6907" s="52"/>
      <c r="C6907" s="185"/>
      <c r="D6907" s="76"/>
      <c r="E6907" s="76" t="str">
        <f>IF(D6907="","",IFERROR(VLOOKUP(D6907,Cadastro!$C$9:$D$1009,2,FALSE),"NOT FOUND"))</f>
        <v/>
      </c>
      <c r="F6907" s="76"/>
      <c r="G6907" s="94"/>
      <c r="H6907" s="97"/>
      <c r="I6907" s="77">
        <f t="shared" si="215"/>
        <v>0</v>
      </c>
      <c r="J6907" s="78" t="str">
        <f>IFERROR(IF(E6907="","",VLOOKUP(D6907,Saldo!$P$8:$Q$1009,2,FALSE)),"")</f>
        <v/>
      </c>
      <c r="K6907" s="76"/>
      <c r="L6907" s="74" t="str">
        <f t="shared" si="214"/>
        <v/>
      </c>
    </row>
    <row r="6908" spans="1:12" ht="18.95" customHeight="1" x14ac:dyDescent="0.25">
      <c r="A6908" s="52"/>
      <c r="C6908" s="185"/>
      <c r="D6908" s="76"/>
      <c r="E6908" s="76" t="str">
        <f>IF(D6908="","",IFERROR(VLOOKUP(D6908,Cadastro!$C$9:$D$1009,2,FALSE),"NOT FOUND"))</f>
        <v/>
      </c>
      <c r="F6908" s="76"/>
      <c r="G6908" s="94"/>
      <c r="H6908" s="97"/>
      <c r="I6908" s="77">
        <f t="shared" si="215"/>
        <v>0</v>
      </c>
      <c r="J6908" s="78" t="str">
        <f>IFERROR(IF(E6908="","",VLOOKUP(D6908,Saldo!$P$8:$Q$1009,2,FALSE)),"")</f>
        <v/>
      </c>
      <c r="K6908" s="76"/>
      <c r="L6908" s="74" t="str">
        <f t="shared" si="214"/>
        <v/>
      </c>
    </row>
    <row r="6909" spans="1:12" ht="18.95" customHeight="1" x14ac:dyDescent="0.25">
      <c r="A6909" s="52"/>
      <c r="C6909" s="185"/>
      <c r="D6909" s="76"/>
      <c r="E6909" s="76" t="str">
        <f>IF(D6909="","",IFERROR(VLOOKUP(D6909,Cadastro!$C$9:$D$1009,2,FALSE),"NOT FOUND"))</f>
        <v/>
      </c>
      <c r="F6909" s="76"/>
      <c r="G6909" s="94"/>
      <c r="H6909" s="97"/>
      <c r="I6909" s="77">
        <f t="shared" si="215"/>
        <v>0</v>
      </c>
      <c r="J6909" s="78" t="str">
        <f>IFERROR(IF(E6909="","",VLOOKUP(D6909,Saldo!$P$8:$Q$1009,2,FALSE)),"")</f>
        <v/>
      </c>
      <c r="K6909" s="76"/>
      <c r="L6909" s="74" t="str">
        <f t="shared" si="214"/>
        <v/>
      </c>
    </row>
    <row r="6910" spans="1:12" ht="18.95" customHeight="1" x14ac:dyDescent="0.25">
      <c r="A6910" s="52"/>
      <c r="C6910" s="185"/>
      <c r="D6910" s="76"/>
      <c r="E6910" s="76" t="str">
        <f>IF(D6910="","",IFERROR(VLOOKUP(D6910,Cadastro!$C$9:$D$1009,2,FALSE),"NOT FOUND"))</f>
        <v/>
      </c>
      <c r="F6910" s="76"/>
      <c r="G6910" s="94"/>
      <c r="H6910" s="97"/>
      <c r="I6910" s="77">
        <f t="shared" si="215"/>
        <v>0</v>
      </c>
      <c r="J6910" s="78" t="str">
        <f>IFERROR(IF(E6910="","",VLOOKUP(D6910,Saldo!$P$8:$Q$1009,2,FALSE)),"")</f>
        <v/>
      </c>
      <c r="K6910" s="76"/>
      <c r="L6910" s="74" t="str">
        <f t="shared" si="214"/>
        <v/>
      </c>
    </row>
    <row r="6911" spans="1:12" ht="18.95" customHeight="1" x14ac:dyDescent="0.25">
      <c r="A6911" s="52"/>
      <c r="C6911" s="185"/>
      <c r="D6911" s="76"/>
      <c r="E6911" s="76" t="str">
        <f>IF(D6911="","",IFERROR(VLOOKUP(D6911,Cadastro!$C$9:$D$1009,2,FALSE),"NOT FOUND"))</f>
        <v/>
      </c>
      <c r="F6911" s="76"/>
      <c r="G6911" s="94"/>
      <c r="H6911" s="97"/>
      <c r="I6911" s="77">
        <f t="shared" si="215"/>
        <v>0</v>
      </c>
      <c r="J6911" s="78" t="str">
        <f>IFERROR(IF(E6911="","",VLOOKUP(D6911,Saldo!$P$8:$Q$1009,2,FALSE)),"")</f>
        <v/>
      </c>
      <c r="K6911" s="76"/>
      <c r="L6911" s="74" t="str">
        <f t="shared" si="214"/>
        <v/>
      </c>
    </row>
    <row r="6912" spans="1:12" ht="18.95" customHeight="1" x14ac:dyDescent="0.25">
      <c r="A6912" s="52"/>
      <c r="C6912" s="185"/>
      <c r="D6912" s="76"/>
      <c r="E6912" s="76" t="str">
        <f>IF(D6912="","",IFERROR(VLOOKUP(D6912,Cadastro!$C$9:$D$1009,2,FALSE),"NOT FOUND"))</f>
        <v/>
      </c>
      <c r="F6912" s="76"/>
      <c r="G6912" s="94"/>
      <c r="H6912" s="97"/>
      <c r="I6912" s="77">
        <f t="shared" si="215"/>
        <v>0</v>
      </c>
      <c r="J6912" s="78" t="str">
        <f>IFERROR(IF(E6912="","",VLOOKUP(D6912,Saldo!$P$8:$Q$1009,2,FALSE)),"")</f>
        <v/>
      </c>
      <c r="K6912" s="76"/>
      <c r="L6912" s="74" t="str">
        <f t="shared" si="214"/>
        <v/>
      </c>
    </row>
    <row r="6913" spans="1:12" ht="18.95" customHeight="1" x14ac:dyDescent="0.25">
      <c r="A6913" s="52"/>
      <c r="C6913" s="185"/>
      <c r="D6913" s="76"/>
      <c r="E6913" s="76" t="str">
        <f>IF(D6913="","",IFERROR(VLOOKUP(D6913,Cadastro!$C$9:$D$1009,2,FALSE),"NOT FOUND"))</f>
        <v/>
      </c>
      <c r="F6913" s="76"/>
      <c r="G6913" s="94"/>
      <c r="H6913" s="97"/>
      <c r="I6913" s="77">
        <f t="shared" si="215"/>
        <v>0</v>
      </c>
      <c r="J6913" s="78" t="str">
        <f>IFERROR(IF(E6913="","",VLOOKUP(D6913,Saldo!$P$8:$Q$1009,2,FALSE)),"")</f>
        <v/>
      </c>
      <c r="K6913" s="76"/>
      <c r="L6913" s="74" t="str">
        <f t="shared" si="214"/>
        <v/>
      </c>
    </row>
    <row r="6914" spans="1:12" ht="18.95" customHeight="1" x14ac:dyDescent="0.25">
      <c r="A6914" s="52"/>
      <c r="C6914" s="185"/>
      <c r="D6914" s="76"/>
      <c r="E6914" s="76" t="str">
        <f>IF(D6914="","",IFERROR(VLOOKUP(D6914,Cadastro!$C$9:$D$1009,2,FALSE),"NOT FOUND"))</f>
        <v/>
      </c>
      <c r="F6914" s="76"/>
      <c r="G6914" s="94"/>
      <c r="H6914" s="97"/>
      <c r="I6914" s="77">
        <f t="shared" si="215"/>
        <v>0</v>
      </c>
      <c r="J6914" s="78" t="str">
        <f>IFERROR(IF(E6914="","",VLOOKUP(D6914,Saldo!$P$8:$Q$1009,2,FALSE)),"")</f>
        <v/>
      </c>
      <c r="K6914" s="76"/>
      <c r="L6914" s="74" t="str">
        <f t="shared" si="214"/>
        <v/>
      </c>
    </row>
    <row r="6915" spans="1:12" ht="18.95" customHeight="1" x14ac:dyDescent="0.25">
      <c r="A6915" s="52"/>
      <c r="C6915" s="185"/>
      <c r="D6915" s="76"/>
      <c r="E6915" s="76" t="str">
        <f>IF(D6915="","",IFERROR(VLOOKUP(D6915,Cadastro!$C$9:$D$1009,2,FALSE),"NOT FOUND"))</f>
        <v/>
      </c>
      <c r="F6915" s="76"/>
      <c r="G6915" s="94"/>
      <c r="H6915" s="97"/>
      <c r="I6915" s="77">
        <f t="shared" si="215"/>
        <v>0</v>
      </c>
      <c r="J6915" s="78" t="str">
        <f>IFERROR(IF(E6915="","",VLOOKUP(D6915,Saldo!$P$8:$Q$1009,2,FALSE)),"")</f>
        <v/>
      </c>
      <c r="K6915" s="76"/>
      <c r="L6915" s="74" t="str">
        <f t="shared" si="214"/>
        <v/>
      </c>
    </row>
    <row r="6916" spans="1:12" ht="18.95" customHeight="1" x14ac:dyDescent="0.25">
      <c r="A6916" s="52"/>
      <c r="C6916" s="185"/>
      <c r="D6916" s="76"/>
      <c r="E6916" s="76" t="str">
        <f>IF(D6916="","",IFERROR(VLOOKUP(D6916,Cadastro!$C$9:$D$1009,2,FALSE),"NOT FOUND"))</f>
        <v/>
      </c>
      <c r="F6916" s="76"/>
      <c r="G6916" s="94"/>
      <c r="H6916" s="97"/>
      <c r="I6916" s="77">
        <f t="shared" si="215"/>
        <v>0</v>
      </c>
      <c r="J6916" s="78" t="str">
        <f>IFERROR(IF(E6916="","",VLOOKUP(D6916,Saldo!$P$8:$Q$1009,2,FALSE)),"")</f>
        <v/>
      </c>
      <c r="K6916" s="76"/>
      <c r="L6916" s="74" t="str">
        <f t="shared" si="214"/>
        <v/>
      </c>
    </row>
    <row r="6917" spans="1:12" ht="18.95" customHeight="1" x14ac:dyDescent="0.25">
      <c r="A6917" s="52"/>
      <c r="C6917" s="185"/>
      <c r="D6917" s="76"/>
      <c r="E6917" s="76" t="str">
        <f>IF(D6917="","",IFERROR(VLOOKUP(D6917,Cadastro!$C$9:$D$1009,2,FALSE),"NOT FOUND"))</f>
        <v/>
      </c>
      <c r="F6917" s="76"/>
      <c r="G6917" s="94"/>
      <c r="H6917" s="97"/>
      <c r="I6917" s="77">
        <f t="shared" si="215"/>
        <v>0</v>
      </c>
      <c r="J6917" s="78" t="str">
        <f>IFERROR(IF(E6917="","",VLOOKUP(D6917,Saldo!$P$8:$Q$1009,2,FALSE)),"")</f>
        <v/>
      </c>
      <c r="K6917" s="76"/>
      <c r="L6917" s="74" t="str">
        <f t="shared" si="214"/>
        <v/>
      </c>
    </row>
    <row r="6918" spans="1:12" ht="18.95" customHeight="1" x14ac:dyDescent="0.25">
      <c r="A6918" s="52"/>
      <c r="C6918" s="185"/>
      <c r="D6918" s="76"/>
      <c r="E6918" s="76" t="str">
        <f>IF(D6918="","",IFERROR(VLOOKUP(D6918,Cadastro!$C$9:$D$1009,2,FALSE),"NOT FOUND"))</f>
        <v/>
      </c>
      <c r="F6918" s="76"/>
      <c r="G6918" s="94"/>
      <c r="H6918" s="97"/>
      <c r="I6918" s="77">
        <f t="shared" si="215"/>
        <v>0</v>
      </c>
      <c r="J6918" s="78" t="str">
        <f>IFERROR(IF(E6918="","",VLOOKUP(D6918,Saldo!$P$8:$Q$1009,2,FALSE)),"")</f>
        <v/>
      </c>
      <c r="K6918" s="76"/>
      <c r="L6918" s="74" t="str">
        <f t="shared" si="214"/>
        <v/>
      </c>
    </row>
    <row r="6919" spans="1:12" ht="18.95" customHeight="1" x14ac:dyDescent="0.25">
      <c r="A6919" s="52"/>
      <c r="C6919" s="185"/>
      <c r="D6919" s="76"/>
      <c r="E6919" s="76" t="str">
        <f>IF(D6919="","",IFERROR(VLOOKUP(D6919,Cadastro!$C$9:$D$1009,2,FALSE),"NOT FOUND"))</f>
        <v/>
      </c>
      <c r="F6919" s="76"/>
      <c r="G6919" s="94"/>
      <c r="H6919" s="97"/>
      <c r="I6919" s="77">
        <f t="shared" si="215"/>
        <v>0</v>
      </c>
      <c r="J6919" s="78" t="str">
        <f>IFERROR(IF(E6919="","",VLOOKUP(D6919,Saldo!$P$8:$Q$1009,2,FALSE)),"")</f>
        <v/>
      </c>
      <c r="K6919" s="76"/>
      <c r="L6919" s="74" t="str">
        <f t="shared" si="214"/>
        <v/>
      </c>
    </row>
    <row r="6920" spans="1:12" ht="18.95" customHeight="1" x14ac:dyDescent="0.25">
      <c r="A6920" s="52"/>
      <c r="C6920" s="185"/>
      <c r="D6920" s="76"/>
      <c r="E6920" s="76" t="str">
        <f>IF(D6920="","",IFERROR(VLOOKUP(D6920,Cadastro!$C$9:$D$1009,2,FALSE),"NOT FOUND"))</f>
        <v/>
      </c>
      <c r="F6920" s="76"/>
      <c r="G6920" s="94"/>
      <c r="H6920" s="97"/>
      <c r="I6920" s="77">
        <f t="shared" si="215"/>
        <v>0</v>
      </c>
      <c r="J6920" s="78" t="str">
        <f>IFERROR(IF(E6920="","",VLOOKUP(D6920,Saldo!$P$8:$Q$1009,2,FALSE)),"")</f>
        <v/>
      </c>
      <c r="K6920" s="76"/>
      <c r="L6920" s="74" t="str">
        <f t="shared" si="214"/>
        <v/>
      </c>
    </row>
    <row r="6921" spans="1:12" ht="18.95" customHeight="1" x14ac:dyDescent="0.25">
      <c r="A6921" s="52"/>
      <c r="C6921" s="185"/>
      <c r="D6921" s="76"/>
      <c r="E6921" s="76" t="str">
        <f>IF(D6921="","",IFERROR(VLOOKUP(D6921,Cadastro!$C$9:$D$1009,2,FALSE),"NOT FOUND"))</f>
        <v/>
      </c>
      <c r="F6921" s="76"/>
      <c r="G6921" s="94"/>
      <c r="H6921" s="97"/>
      <c r="I6921" s="77">
        <f t="shared" si="215"/>
        <v>0</v>
      </c>
      <c r="J6921" s="78" t="str">
        <f>IFERROR(IF(E6921="","",VLOOKUP(D6921,Saldo!$P$8:$Q$1009,2,FALSE)),"")</f>
        <v/>
      </c>
      <c r="K6921" s="76"/>
      <c r="L6921" s="74" t="str">
        <f t="shared" ref="L6921:L6985" si="216">IF(C6921="","",MONTH(C6921))</f>
        <v/>
      </c>
    </row>
    <row r="6922" spans="1:12" ht="18.95" customHeight="1" x14ac:dyDescent="0.25">
      <c r="A6922" s="52"/>
      <c r="C6922" s="185"/>
      <c r="D6922" s="76"/>
      <c r="E6922" s="76" t="str">
        <f>IF(D6922="","",IFERROR(VLOOKUP(D6922,Cadastro!$C$9:$D$1009,2,FALSE),"NOT FOUND"))</f>
        <v/>
      </c>
      <c r="F6922" s="76"/>
      <c r="G6922" s="94"/>
      <c r="H6922" s="97"/>
      <c r="I6922" s="77">
        <f t="shared" ref="I6922:I6985" si="217">IFERROR(G6922*H6922,"Check if QTY and Value are both valid")</f>
        <v>0</v>
      </c>
      <c r="J6922" s="78" t="str">
        <f>IFERROR(IF(E6922="","",VLOOKUP(D6922,Saldo!$P$8:$Q$1009,2,FALSE)),"")</f>
        <v/>
      </c>
      <c r="K6922" s="76"/>
      <c r="L6922" s="74" t="str">
        <f t="shared" si="216"/>
        <v/>
      </c>
    </row>
    <row r="6923" spans="1:12" ht="18.95" customHeight="1" x14ac:dyDescent="0.25">
      <c r="A6923" s="52"/>
      <c r="C6923" s="185"/>
      <c r="D6923" s="76"/>
      <c r="E6923" s="76" t="str">
        <f>IF(D6923="","",IFERROR(VLOOKUP(D6923,Cadastro!$C$9:$D$1009,2,FALSE),"NOT FOUND"))</f>
        <v/>
      </c>
      <c r="F6923" s="76"/>
      <c r="G6923" s="94"/>
      <c r="H6923" s="97"/>
      <c r="I6923" s="77">
        <f t="shared" si="217"/>
        <v>0</v>
      </c>
      <c r="J6923" s="78" t="str">
        <f>IFERROR(IF(E6923="","",VLOOKUP(D6923,Saldo!$P$8:$Q$1009,2,FALSE)),"")</f>
        <v/>
      </c>
      <c r="K6923" s="76"/>
      <c r="L6923" s="74" t="str">
        <f t="shared" si="216"/>
        <v/>
      </c>
    </row>
    <row r="6924" spans="1:12" ht="18.95" customHeight="1" x14ac:dyDescent="0.25">
      <c r="A6924" s="52"/>
      <c r="C6924" s="185"/>
      <c r="D6924" s="76"/>
      <c r="E6924" s="76" t="str">
        <f>IF(D6924="","",IFERROR(VLOOKUP(D6924,Cadastro!$C$9:$D$1009,2,FALSE),"NOT FOUND"))</f>
        <v/>
      </c>
      <c r="F6924" s="76"/>
      <c r="G6924" s="94"/>
      <c r="H6924" s="97"/>
      <c r="I6924" s="77">
        <f t="shared" si="217"/>
        <v>0</v>
      </c>
      <c r="J6924" s="78" t="str">
        <f>IFERROR(IF(E6924="","",VLOOKUP(D6924,Saldo!$P$8:$Q$1009,2,FALSE)),"")</f>
        <v/>
      </c>
      <c r="K6924" s="76"/>
      <c r="L6924" s="74" t="str">
        <f t="shared" si="216"/>
        <v/>
      </c>
    </row>
    <row r="6925" spans="1:12" ht="18.95" customHeight="1" x14ac:dyDescent="0.25">
      <c r="A6925" s="52"/>
      <c r="C6925" s="185"/>
      <c r="D6925" s="76"/>
      <c r="E6925" s="76" t="str">
        <f>IF(D6925="","",IFERROR(VLOOKUP(D6925,Cadastro!$C$9:$D$1009,2,FALSE),"NOT FOUND"))</f>
        <v/>
      </c>
      <c r="F6925" s="76"/>
      <c r="G6925" s="94"/>
      <c r="H6925" s="97"/>
      <c r="I6925" s="77">
        <f t="shared" si="217"/>
        <v>0</v>
      </c>
      <c r="J6925" s="78" t="str">
        <f>IFERROR(IF(E6925="","",VLOOKUP(D6925,Saldo!$P$8:$Q$1009,2,FALSE)),"")</f>
        <v/>
      </c>
      <c r="K6925" s="76"/>
      <c r="L6925" s="74" t="str">
        <f t="shared" si="216"/>
        <v/>
      </c>
    </row>
    <row r="6926" spans="1:12" ht="18.95" customHeight="1" x14ac:dyDescent="0.25">
      <c r="A6926" s="52"/>
      <c r="C6926" s="185"/>
      <c r="D6926" s="76"/>
      <c r="E6926" s="76" t="str">
        <f>IF(D6926="","",IFERROR(VLOOKUP(D6926,Cadastro!$C$9:$D$1009,2,FALSE),"NOT FOUND"))</f>
        <v/>
      </c>
      <c r="F6926" s="76"/>
      <c r="G6926" s="94"/>
      <c r="H6926" s="97"/>
      <c r="I6926" s="77">
        <f t="shared" si="217"/>
        <v>0</v>
      </c>
      <c r="J6926" s="78" t="str">
        <f>IFERROR(IF(E6926="","",VLOOKUP(D6926,Saldo!$P$8:$Q$1009,2,FALSE)),"")</f>
        <v/>
      </c>
      <c r="K6926" s="76"/>
      <c r="L6926" s="74" t="str">
        <f t="shared" si="216"/>
        <v/>
      </c>
    </row>
    <row r="6927" spans="1:12" ht="18.95" customHeight="1" x14ac:dyDescent="0.25">
      <c r="A6927" s="52"/>
      <c r="C6927" s="185"/>
      <c r="D6927" s="76"/>
      <c r="E6927" s="76" t="str">
        <f>IF(D6927="","",IFERROR(VLOOKUP(D6927,Cadastro!$C$9:$D$1009,2,FALSE),"NOT FOUND"))</f>
        <v/>
      </c>
      <c r="F6927" s="76"/>
      <c r="G6927" s="94"/>
      <c r="H6927" s="97"/>
      <c r="I6927" s="77">
        <f t="shared" si="217"/>
        <v>0</v>
      </c>
      <c r="J6927" s="78" t="str">
        <f>IFERROR(IF(E6927="","",VLOOKUP(D6927,Saldo!$P$8:$Q$1009,2,FALSE)),"")</f>
        <v/>
      </c>
      <c r="K6927" s="76"/>
      <c r="L6927" s="74" t="str">
        <f t="shared" si="216"/>
        <v/>
      </c>
    </row>
    <row r="6928" spans="1:12" ht="18.95" customHeight="1" x14ac:dyDescent="0.25">
      <c r="A6928" s="52"/>
      <c r="C6928" s="185"/>
      <c r="D6928" s="76"/>
      <c r="E6928" s="76" t="str">
        <f>IF(D6928="","",IFERROR(VLOOKUP(D6928,Cadastro!$C$9:$D$1009,2,FALSE),"NOT FOUND"))</f>
        <v/>
      </c>
      <c r="F6928" s="76"/>
      <c r="G6928" s="94"/>
      <c r="H6928" s="97"/>
      <c r="I6928" s="77">
        <f t="shared" si="217"/>
        <v>0</v>
      </c>
      <c r="J6928" s="78" t="str">
        <f>IFERROR(IF(E6928="","",VLOOKUP(D6928,Saldo!$P$8:$Q$1009,2,FALSE)),"")</f>
        <v/>
      </c>
      <c r="K6928" s="76"/>
      <c r="L6928" s="74" t="str">
        <f t="shared" si="216"/>
        <v/>
      </c>
    </row>
    <row r="6929" spans="1:12" ht="18.95" customHeight="1" x14ac:dyDescent="0.25">
      <c r="A6929" s="52"/>
      <c r="C6929" s="185"/>
      <c r="D6929" s="76"/>
      <c r="E6929" s="76" t="str">
        <f>IF(D6929="","",IFERROR(VLOOKUP(D6929,Cadastro!$C$9:$D$1009,2,FALSE),"NOT FOUND"))</f>
        <v/>
      </c>
      <c r="F6929" s="76"/>
      <c r="G6929" s="94"/>
      <c r="H6929" s="97"/>
      <c r="I6929" s="77">
        <f t="shared" si="217"/>
        <v>0</v>
      </c>
      <c r="J6929" s="78" t="str">
        <f>IFERROR(IF(E6929="","",VLOOKUP(D6929,Saldo!$P$8:$Q$1009,2,FALSE)),"")</f>
        <v/>
      </c>
      <c r="K6929" s="76"/>
      <c r="L6929" s="74" t="str">
        <f t="shared" si="216"/>
        <v/>
      </c>
    </row>
    <row r="6930" spans="1:12" ht="18.95" customHeight="1" x14ac:dyDescent="0.25">
      <c r="A6930" s="52"/>
      <c r="C6930" s="185"/>
      <c r="D6930" s="76"/>
      <c r="E6930" s="76" t="str">
        <f>IF(D6930="","",IFERROR(VLOOKUP(D6930,Cadastro!$C$9:$D$1009,2,FALSE),"NOT FOUND"))</f>
        <v/>
      </c>
      <c r="F6930" s="76"/>
      <c r="G6930" s="94"/>
      <c r="H6930" s="97"/>
      <c r="I6930" s="77">
        <f t="shared" si="217"/>
        <v>0</v>
      </c>
      <c r="J6930" s="78" t="str">
        <f>IFERROR(IF(E6930="","",VLOOKUP(D6930,Saldo!$P$8:$Q$1009,2,FALSE)),"")</f>
        <v/>
      </c>
      <c r="K6930" s="76"/>
      <c r="L6930" s="74" t="str">
        <f t="shared" si="216"/>
        <v/>
      </c>
    </row>
    <row r="6931" spans="1:12" ht="18.95" customHeight="1" x14ac:dyDescent="0.25">
      <c r="A6931" s="52"/>
      <c r="C6931" s="185"/>
      <c r="D6931" s="76"/>
      <c r="E6931" s="76" t="str">
        <f>IF(D6931="","",IFERROR(VLOOKUP(D6931,Cadastro!$C$9:$D$1009,2,FALSE),"NOT FOUND"))</f>
        <v/>
      </c>
      <c r="F6931" s="76"/>
      <c r="G6931" s="94"/>
      <c r="H6931" s="97"/>
      <c r="I6931" s="77">
        <f t="shared" si="217"/>
        <v>0</v>
      </c>
      <c r="J6931" s="78" t="str">
        <f>IFERROR(IF(E6931="","",VLOOKUP(D6931,Saldo!$P$8:$Q$1009,2,FALSE)),"")</f>
        <v/>
      </c>
      <c r="K6931" s="76"/>
      <c r="L6931" s="74" t="str">
        <f t="shared" si="216"/>
        <v/>
      </c>
    </row>
    <row r="6932" spans="1:12" ht="18.95" customHeight="1" x14ac:dyDescent="0.25">
      <c r="A6932" s="52"/>
      <c r="C6932" s="185"/>
      <c r="D6932" s="76"/>
      <c r="E6932" s="76" t="str">
        <f>IF(D6932="","",IFERROR(VLOOKUP(D6932,Cadastro!$C$9:$D$1009,2,FALSE),"NOT FOUND"))</f>
        <v/>
      </c>
      <c r="F6932" s="76"/>
      <c r="G6932" s="94"/>
      <c r="H6932" s="97"/>
      <c r="I6932" s="77">
        <f t="shared" si="217"/>
        <v>0</v>
      </c>
      <c r="J6932" s="78" t="str">
        <f>IFERROR(IF(E6932="","",VLOOKUP(D6932,Saldo!$P$8:$Q$1009,2,FALSE)),"")</f>
        <v/>
      </c>
      <c r="K6932" s="76"/>
      <c r="L6932" s="74" t="str">
        <f t="shared" si="216"/>
        <v/>
      </c>
    </row>
    <row r="6933" spans="1:12" ht="18.95" customHeight="1" x14ac:dyDescent="0.25">
      <c r="A6933" s="52"/>
      <c r="C6933" s="185"/>
      <c r="D6933" s="76"/>
      <c r="E6933" s="76" t="str">
        <f>IF(D6933="","",IFERROR(VLOOKUP(D6933,Cadastro!$C$9:$D$1009,2,FALSE),"NOT FOUND"))</f>
        <v/>
      </c>
      <c r="F6933" s="76"/>
      <c r="G6933" s="94"/>
      <c r="H6933" s="97"/>
      <c r="I6933" s="77">
        <f t="shared" si="217"/>
        <v>0</v>
      </c>
      <c r="J6933" s="78" t="str">
        <f>IFERROR(IF(E6933="","",VLOOKUP(D6933,Saldo!$P$8:$Q$1009,2,FALSE)),"")</f>
        <v/>
      </c>
      <c r="K6933" s="76"/>
      <c r="L6933" s="74" t="str">
        <f t="shared" si="216"/>
        <v/>
      </c>
    </row>
    <row r="6934" spans="1:12" ht="18.95" customHeight="1" x14ac:dyDescent="0.25">
      <c r="A6934" s="52"/>
      <c r="C6934" s="185"/>
      <c r="D6934" s="76"/>
      <c r="E6934" s="76" t="str">
        <f>IF(D6934="","",IFERROR(VLOOKUP(D6934,Cadastro!$C$9:$D$1009,2,FALSE),"NOT FOUND"))</f>
        <v/>
      </c>
      <c r="F6934" s="76"/>
      <c r="G6934" s="94"/>
      <c r="H6934" s="97"/>
      <c r="I6934" s="77">
        <f t="shared" si="217"/>
        <v>0</v>
      </c>
      <c r="J6934" s="78" t="str">
        <f>IFERROR(IF(E6934="","",VLOOKUP(D6934,Saldo!$P$8:$Q$1009,2,FALSE)),"")</f>
        <v/>
      </c>
      <c r="K6934" s="76"/>
      <c r="L6934" s="74" t="str">
        <f t="shared" si="216"/>
        <v/>
      </c>
    </row>
    <row r="6935" spans="1:12" ht="18.95" customHeight="1" x14ac:dyDescent="0.25">
      <c r="A6935" s="52"/>
      <c r="C6935" s="185"/>
      <c r="D6935" s="76"/>
      <c r="E6935" s="76" t="str">
        <f>IF(D6935="","",IFERROR(VLOOKUP(D6935,Cadastro!$C$9:$D$1009,2,FALSE),"NOT FOUND"))</f>
        <v/>
      </c>
      <c r="F6935" s="76"/>
      <c r="G6935" s="94"/>
      <c r="H6935" s="97"/>
      <c r="I6935" s="77">
        <f t="shared" si="217"/>
        <v>0</v>
      </c>
      <c r="J6935" s="78" t="str">
        <f>IFERROR(IF(E6935="","",VLOOKUP(D6935,Saldo!$P$8:$Q$1009,2,FALSE)),"")</f>
        <v/>
      </c>
      <c r="K6935" s="76"/>
      <c r="L6935" s="74" t="str">
        <f t="shared" si="216"/>
        <v/>
      </c>
    </row>
    <row r="6936" spans="1:12" ht="18.95" customHeight="1" x14ac:dyDescent="0.25">
      <c r="A6936" s="52"/>
      <c r="C6936" s="185"/>
      <c r="D6936" s="76"/>
      <c r="E6936" s="76" t="str">
        <f>IF(D6936="","",IFERROR(VLOOKUP(D6936,Cadastro!$C$9:$D$1009,2,FALSE),"NOT FOUND"))</f>
        <v/>
      </c>
      <c r="F6936" s="76"/>
      <c r="G6936" s="94"/>
      <c r="H6936" s="97"/>
      <c r="I6936" s="77">
        <f t="shared" si="217"/>
        <v>0</v>
      </c>
      <c r="J6936" s="78" t="str">
        <f>IFERROR(IF(E6936="","",VLOOKUP(D6936,Saldo!$P$8:$Q$1009,2,FALSE)),"")</f>
        <v/>
      </c>
      <c r="K6936" s="76"/>
      <c r="L6936" s="74" t="str">
        <f t="shared" si="216"/>
        <v/>
      </c>
    </row>
    <row r="6937" spans="1:12" ht="18.95" customHeight="1" x14ac:dyDescent="0.25">
      <c r="A6937" s="52"/>
      <c r="C6937" s="185"/>
      <c r="D6937" s="76"/>
      <c r="E6937" s="76" t="str">
        <f>IF(D6937="","",IFERROR(VLOOKUP(D6937,Cadastro!$C$9:$D$1009,2,FALSE),"NOT FOUND"))</f>
        <v/>
      </c>
      <c r="F6937" s="76"/>
      <c r="G6937" s="94"/>
      <c r="H6937" s="97"/>
      <c r="I6937" s="77">
        <f t="shared" si="217"/>
        <v>0</v>
      </c>
      <c r="J6937" s="78" t="str">
        <f>IFERROR(IF(E6937="","",VLOOKUP(D6937,Saldo!$P$8:$Q$1009,2,FALSE)),"")</f>
        <v/>
      </c>
      <c r="K6937" s="76"/>
      <c r="L6937" s="74" t="str">
        <f t="shared" si="216"/>
        <v/>
      </c>
    </row>
    <row r="6938" spans="1:12" ht="18.95" customHeight="1" x14ac:dyDescent="0.25">
      <c r="A6938" s="52"/>
      <c r="C6938" s="185"/>
      <c r="D6938" s="76"/>
      <c r="E6938" s="76" t="str">
        <f>IF(D6938="","",IFERROR(VLOOKUP(D6938,Cadastro!$C$9:$D$1009,2,FALSE),"NOT FOUND"))</f>
        <v/>
      </c>
      <c r="F6938" s="76"/>
      <c r="G6938" s="94"/>
      <c r="H6938" s="97"/>
      <c r="I6938" s="77">
        <f t="shared" si="217"/>
        <v>0</v>
      </c>
      <c r="J6938" s="78" t="str">
        <f>IFERROR(IF(E6938="","",VLOOKUP(D6938,Saldo!$P$8:$Q$1009,2,FALSE)),"")</f>
        <v/>
      </c>
      <c r="K6938" s="76"/>
      <c r="L6938" s="74" t="str">
        <f t="shared" si="216"/>
        <v/>
      </c>
    </row>
    <row r="6939" spans="1:12" ht="18.95" customHeight="1" x14ac:dyDescent="0.25">
      <c r="A6939" s="52"/>
      <c r="C6939" s="185"/>
      <c r="D6939" s="76"/>
      <c r="E6939" s="76" t="str">
        <f>IF(D6939="","",IFERROR(VLOOKUP(D6939,Cadastro!$C$9:$D$1009,2,FALSE),"NOT FOUND"))</f>
        <v/>
      </c>
      <c r="F6939" s="76"/>
      <c r="G6939" s="94"/>
      <c r="H6939" s="97"/>
      <c r="I6939" s="77">
        <f t="shared" si="217"/>
        <v>0</v>
      </c>
      <c r="J6939" s="78" t="str">
        <f>IFERROR(IF(E6939="","",VLOOKUP(D6939,Saldo!$P$8:$Q$1009,2,FALSE)),"")</f>
        <v/>
      </c>
      <c r="K6939" s="76"/>
      <c r="L6939" s="74" t="str">
        <f t="shared" si="216"/>
        <v/>
      </c>
    </row>
    <row r="6940" spans="1:12" ht="18.95" customHeight="1" x14ac:dyDescent="0.25">
      <c r="A6940" s="52"/>
      <c r="C6940" s="185"/>
      <c r="D6940" s="76"/>
      <c r="E6940" s="76" t="str">
        <f>IF(D6940="","",IFERROR(VLOOKUP(D6940,Cadastro!$C$9:$D$1009,2,FALSE),"NOT FOUND"))</f>
        <v/>
      </c>
      <c r="F6940" s="76"/>
      <c r="G6940" s="94"/>
      <c r="H6940" s="97"/>
      <c r="I6940" s="77">
        <f t="shared" si="217"/>
        <v>0</v>
      </c>
      <c r="J6940" s="78" t="str">
        <f>IFERROR(IF(E6940="","",VLOOKUP(D6940,Saldo!$P$8:$Q$1009,2,FALSE)),"")</f>
        <v/>
      </c>
      <c r="K6940" s="76"/>
      <c r="L6940" s="74" t="str">
        <f t="shared" si="216"/>
        <v/>
      </c>
    </row>
    <row r="6941" spans="1:12" ht="18.95" customHeight="1" x14ac:dyDescent="0.25">
      <c r="A6941" s="52"/>
      <c r="C6941" s="185"/>
      <c r="D6941" s="76"/>
      <c r="E6941" s="76" t="str">
        <f>IF(D6941="","",IFERROR(VLOOKUP(D6941,Cadastro!$C$9:$D$1009,2,FALSE),"NOT FOUND"))</f>
        <v/>
      </c>
      <c r="F6941" s="76"/>
      <c r="G6941" s="94"/>
      <c r="H6941" s="97"/>
      <c r="I6941" s="77">
        <f t="shared" si="217"/>
        <v>0</v>
      </c>
      <c r="J6941" s="78" t="str">
        <f>IFERROR(IF(E6941="","",VLOOKUP(D6941,Saldo!$P$8:$Q$1009,2,FALSE)),"")</f>
        <v/>
      </c>
      <c r="K6941" s="76"/>
      <c r="L6941" s="74" t="str">
        <f t="shared" si="216"/>
        <v/>
      </c>
    </row>
    <row r="6942" spans="1:12" ht="18.95" customHeight="1" x14ac:dyDescent="0.25">
      <c r="A6942" s="52"/>
      <c r="C6942" s="185"/>
      <c r="D6942" s="76"/>
      <c r="E6942" s="76" t="str">
        <f>IF(D6942="","",IFERROR(VLOOKUP(D6942,Cadastro!$C$9:$D$1009,2,FALSE),"NOT FOUND"))</f>
        <v/>
      </c>
      <c r="F6942" s="76"/>
      <c r="G6942" s="94"/>
      <c r="H6942" s="97"/>
      <c r="I6942" s="77">
        <f t="shared" si="217"/>
        <v>0</v>
      </c>
      <c r="J6942" s="78" t="str">
        <f>IFERROR(IF(E6942="","",VLOOKUP(D6942,Saldo!$P$8:$Q$1009,2,FALSE)),"")</f>
        <v/>
      </c>
      <c r="K6942" s="76"/>
      <c r="L6942" s="74" t="str">
        <f t="shared" si="216"/>
        <v/>
      </c>
    </row>
    <row r="6943" spans="1:12" ht="18.95" customHeight="1" x14ac:dyDescent="0.25">
      <c r="A6943" s="52"/>
      <c r="C6943" s="185"/>
      <c r="D6943" s="76"/>
      <c r="E6943" s="76" t="str">
        <f>IF(D6943="","",IFERROR(VLOOKUP(D6943,Cadastro!$C$9:$D$1009,2,FALSE),"NOT FOUND"))</f>
        <v/>
      </c>
      <c r="F6943" s="76"/>
      <c r="G6943" s="94"/>
      <c r="H6943" s="97"/>
      <c r="I6943" s="77">
        <f t="shared" si="217"/>
        <v>0</v>
      </c>
      <c r="J6943" s="78" t="str">
        <f>IFERROR(IF(E6943="","",VLOOKUP(D6943,Saldo!$P$8:$Q$1009,2,FALSE)),"")</f>
        <v/>
      </c>
      <c r="K6943" s="76"/>
      <c r="L6943" s="74" t="str">
        <f t="shared" si="216"/>
        <v/>
      </c>
    </row>
    <row r="6944" spans="1:12" ht="18.95" customHeight="1" x14ac:dyDescent="0.25">
      <c r="A6944" s="52"/>
      <c r="C6944" s="185"/>
      <c r="D6944" s="76"/>
      <c r="E6944" s="76" t="str">
        <f>IF(D6944="","",IFERROR(VLOOKUP(D6944,Cadastro!$C$9:$D$1009,2,FALSE),"NOT FOUND"))</f>
        <v/>
      </c>
      <c r="F6944" s="76"/>
      <c r="G6944" s="94"/>
      <c r="H6944" s="97"/>
      <c r="I6944" s="77">
        <f t="shared" si="217"/>
        <v>0</v>
      </c>
      <c r="J6944" s="78" t="str">
        <f>IFERROR(IF(E6944="","",VLOOKUP(D6944,Saldo!$P$8:$Q$1009,2,FALSE)),"")</f>
        <v/>
      </c>
      <c r="K6944" s="76"/>
      <c r="L6944" s="74" t="str">
        <f t="shared" si="216"/>
        <v/>
      </c>
    </row>
    <row r="6945" spans="1:12" ht="18.95" customHeight="1" x14ac:dyDescent="0.25">
      <c r="A6945" s="52"/>
      <c r="C6945" s="185"/>
      <c r="D6945" s="76"/>
      <c r="E6945" s="76" t="str">
        <f>IF(D6945="","",IFERROR(VLOOKUP(D6945,Cadastro!$C$9:$D$1009,2,FALSE),"NOT FOUND"))</f>
        <v/>
      </c>
      <c r="F6945" s="76"/>
      <c r="G6945" s="94"/>
      <c r="H6945" s="97"/>
      <c r="I6945" s="77">
        <f t="shared" si="217"/>
        <v>0</v>
      </c>
      <c r="J6945" s="78" t="str">
        <f>IFERROR(IF(E6945="","",VLOOKUP(D6945,Saldo!$P$8:$Q$1009,2,FALSE)),"")</f>
        <v/>
      </c>
      <c r="K6945" s="76"/>
      <c r="L6945" s="74" t="str">
        <f t="shared" si="216"/>
        <v/>
      </c>
    </row>
    <row r="6946" spans="1:12" ht="18.95" customHeight="1" x14ac:dyDescent="0.25">
      <c r="A6946" s="52"/>
      <c r="C6946" s="185"/>
      <c r="D6946" s="76"/>
      <c r="E6946" s="76" t="str">
        <f>IF(D6946="","",IFERROR(VLOOKUP(D6946,Cadastro!$C$9:$D$1009,2,FALSE),"NOT FOUND"))</f>
        <v/>
      </c>
      <c r="F6946" s="76"/>
      <c r="G6946" s="94"/>
      <c r="H6946" s="97"/>
      <c r="I6946" s="77">
        <f t="shared" si="217"/>
        <v>0</v>
      </c>
      <c r="J6946" s="78" t="str">
        <f>IFERROR(IF(E6946="","",VLOOKUP(D6946,Saldo!$P$8:$Q$1009,2,FALSE)),"")</f>
        <v/>
      </c>
      <c r="K6946" s="76"/>
      <c r="L6946" s="74" t="str">
        <f t="shared" si="216"/>
        <v/>
      </c>
    </row>
    <row r="6947" spans="1:12" ht="18.95" customHeight="1" x14ac:dyDescent="0.25">
      <c r="A6947" s="52"/>
      <c r="C6947" s="185"/>
      <c r="D6947" s="76"/>
      <c r="E6947" s="76" t="str">
        <f>IF(D6947="","",IFERROR(VLOOKUP(D6947,Cadastro!$C$9:$D$1009,2,FALSE),"NOT FOUND"))</f>
        <v/>
      </c>
      <c r="F6947" s="76"/>
      <c r="G6947" s="94"/>
      <c r="H6947" s="97"/>
      <c r="I6947" s="77">
        <f t="shared" si="217"/>
        <v>0</v>
      </c>
      <c r="J6947" s="78" t="str">
        <f>IFERROR(IF(E6947="","",VLOOKUP(D6947,Saldo!$P$8:$Q$1009,2,FALSE)),"")</f>
        <v/>
      </c>
      <c r="K6947" s="76"/>
      <c r="L6947" s="74" t="str">
        <f t="shared" si="216"/>
        <v/>
      </c>
    </row>
    <row r="6948" spans="1:12" ht="18.95" customHeight="1" x14ac:dyDescent="0.25">
      <c r="A6948" s="52"/>
      <c r="C6948" s="185"/>
      <c r="D6948" s="76"/>
      <c r="E6948" s="76" t="str">
        <f>IF(D6948="","",IFERROR(VLOOKUP(D6948,Cadastro!$C$9:$D$1009,2,FALSE),"NOT FOUND"))</f>
        <v/>
      </c>
      <c r="F6948" s="76"/>
      <c r="G6948" s="94"/>
      <c r="H6948" s="97"/>
      <c r="I6948" s="77">
        <f t="shared" si="217"/>
        <v>0</v>
      </c>
      <c r="J6948" s="78" t="str">
        <f>IFERROR(IF(E6948="","",VLOOKUP(D6948,Saldo!$P$8:$Q$1009,2,FALSE)),"")</f>
        <v/>
      </c>
      <c r="K6948" s="76"/>
      <c r="L6948" s="74" t="str">
        <f t="shared" si="216"/>
        <v/>
      </c>
    </row>
    <row r="6949" spans="1:12" ht="18.95" customHeight="1" x14ac:dyDescent="0.25">
      <c r="A6949" s="52"/>
      <c r="C6949" s="185"/>
      <c r="D6949" s="76"/>
      <c r="E6949" s="76" t="str">
        <f>IF(D6949="","",IFERROR(VLOOKUP(D6949,Cadastro!$C$9:$D$1009,2,FALSE),"NOT FOUND"))</f>
        <v/>
      </c>
      <c r="F6949" s="76"/>
      <c r="G6949" s="94"/>
      <c r="H6949" s="97"/>
      <c r="I6949" s="77">
        <f t="shared" si="217"/>
        <v>0</v>
      </c>
      <c r="J6949" s="78" t="str">
        <f>IFERROR(IF(E6949="","",VLOOKUP(D6949,Saldo!$P$8:$Q$1009,2,FALSE)),"")</f>
        <v/>
      </c>
      <c r="K6949" s="76"/>
      <c r="L6949" s="74" t="str">
        <f t="shared" si="216"/>
        <v/>
      </c>
    </row>
    <row r="6950" spans="1:12" ht="18.95" customHeight="1" x14ac:dyDescent="0.25">
      <c r="A6950" s="52"/>
      <c r="C6950" s="185"/>
      <c r="D6950" s="76"/>
      <c r="E6950" s="76" t="str">
        <f>IF(D6950="","",IFERROR(VLOOKUP(D6950,Cadastro!$C$9:$D$1009,2,FALSE),"NOT FOUND"))</f>
        <v/>
      </c>
      <c r="F6950" s="76"/>
      <c r="G6950" s="94"/>
      <c r="H6950" s="97"/>
      <c r="I6950" s="77">
        <f t="shared" si="217"/>
        <v>0</v>
      </c>
      <c r="J6950" s="78" t="str">
        <f>IFERROR(IF(E6950="","",VLOOKUP(D6950,Saldo!$P$8:$Q$1009,2,FALSE)),"")</f>
        <v/>
      </c>
      <c r="K6950" s="76"/>
      <c r="L6950" s="74" t="str">
        <f t="shared" si="216"/>
        <v/>
      </c>
    </row>
    <row r="6951" spans="1:12" ht="18.95" customHeight="1" x14ac:dyDescent="0.25">
      <c r="A6951" s="52"/>
      <c r="C6951" s="185"/>
      <c r="D6951" s="76"/>
      <c r="E6951" s="76" t="str">
        <f>IF(D6951="","",IFERROR(VLOOKUP(D6951,Cadastro!$C$9:$D$1009,2,FALSE),"NOT FOUND"))</f>
        <v/>
      </c>
      <c r="F6951" s="76"/>
      <c r="G6951" s="94"/>
      <c r="H6951" s="97"/>
      <c r="I6951" s="77">
        <f t="shared" si="217"/>
        <v>0</v>
      </c>
      <c r="J6951" s="78" t="str">
        <f>IFERROR(IF(E6951="","",VLOOKUP(D6951,Saldo!$P$8:$Q$1009,2,FALSE)),"")</f>
        <v/>
      </c>
      <c r="K6951" s="76"/>
      <c r="L6951" s="74" t="str">
        <f t="shared" si="216"/>
        <v/>
      </c>
    </row>
    <row r="6952" spans="1:12" ht="18.95" customHeight="1" x14ac:dyDescent="0.25">
      <c r="A6952" s="52"/>
      <c r="C6952" s="185"/>
      <c r="D6952" s="76"/>
      <c r="E6952" s="76" t="str">
        <f>IF(D6952="","",IFERROR(VLOOKUP(D6952,Cadastro!$C$9:$D$1009,2,FALSE),"NOT FOUND"))</f>
        <v/>
      </c>
      <c r="F6952" s="76"/>
      <c r="G6952" s="94"/>
      <c r="H6952" s="97"/>
      <c r="I6952" s="77">
        <f t="shared" si="217"/>
        <v>0</v>
      </c>
      <c r="J6952" s="78" t="str">
        <f>IFERROR(IF(E6952="","",VLOOKUP(D6952,Saldo!$P$8:$Q$1009,2,FALSE)),"")</f>
        <v/>
      </c>
      <c r="K6952" s="76"/>
      <c r="L6952" s="74" t="str">
        <f t="shared" si="216"/>
        <v/>
      </c>
    </row>
    <row r="6953" spans="1:12" ht="18.95" customHeight="1" x14ac:dyDescent="0.25">
      <c r="A6953" s="52"/>
      <c r="C6953" s="185"/>
      <c r="D6953" s="76"/>
      <c r="E6953" s="76" t="str">
        <f>IF(D6953="","",IFERROR(VLOOKUP(D6953,Cadastro!$C$9:$D$1009,2,FALSE),"NOT FOUND"))</f>
        <v/>
      </c>
      <c r="F6953" s="76"/>
      <c r="G6953" s="94"/>
      <c r="H6953" s="97"/>
      <c r="I6953" s="77">
        <f t="shared" si="217"/>
        <v>0</v>
      </c>
      <c r="J6953" s="78" t="str">
        <f>IFERROR(IF(E6953="","",VLOOKUP(D6953,Saldo!$P$8:$Q$1009,2,FALSE)),"")</f>
        <v/>
      </c>
      <c r="K6953" s="76"/>
      <c r="L6953" s="74" t="str">
        <f t="shared" si="216"/>
        <v/>
      </c>
    </row>
    <row r="6954" spans="1:12" ht="18.95" customHeight="1" x14ac:dyDescent="0.25">
      <c r="A6954" s="52"/>
      <c r="C6954" s="185"/>
      <c r="D6954" s="76"/>
      <c r="E6954" s="76" t="str">
        <f>IF(D6954="","",IFERROR(VLOOKUP(D6954,Cadastro!$C$9:$D$1009,2,FALSE),"NOT FOUND"))</f>
        <v/>
      </c>
      <c r="F6954" s="76"/>
      <c r="G6954" s="94"/>
      <c r="H6954" s="97"/>
      <c r="I6954" s="77">
        <f t="shared" si="217"/>
        <v>0</v>
      </c>
      <c r="J6954" s="78" t="str">
        <f>IFERROR(IF(E6954="","",VLOOKUP(D6954,Saldo!$P$8:$Q$1009,2,FALSE)),"")</f>
        <v/>
      </c>
      <c r="K6954" s="76"/>
      <c r="L6954" s="74" t="str">
        <f t="shared" si="216"/>
        <v/>
      </c>
    </row>
    <row r="6955" spans="1:12" ht="18.95" customHeight="1" x14ac:dyDescent="0.25">
      <c r="A6955" s="52"/>
      <c r="C6955" s="185"/>
      <c r="D6955" s="76"/>
      <c r="E6955" s="76" t="str">
        <f>IF(D6955="","",IFERROR(VLOOKUP(D6955,Cadastro!$C$9:$D$1009,2,FALSE),"NOT FOUND"))</f>
        <v/>
      </c>
      <c r="F6955" s="76"/>
      <c r="G6955" s="94"/>
      <c r="H6955" s="97"/>
      <c r="I6955" s="77">
        <f t="shared" si="217"/>
        <v>0</v>
      </c>
      <c r="J6955" s="78" t="str">
        <f>IFERROR(IF(E6955="","",VLOOKUP(D6955,Saldo!$P$8:$Q$1009,2,FALSE)),"")</f>
        <v/>
      </c>
      <c r="K6955" s="76"/>
      <c r="L6955" s="74" t="str">
        <f t="shared" si="216"/>
        <v/>
      </c>
    </row>
    <row r="6956" spans="1:12" ht="18.95" customHeight="1" x14ac:dyDescent="0.25">
      <c r="A6956" s="52"/>
      <c r="C6956" s="185"/>
      <c r="D6956" s="76"/>
      <c r="E6956" s="76" t="str">
        <f>IF(D6956="","",IFERROR(VLOOKUP(D6956,Cadastro!$C$9:$D$1009,2,FALSE),"NOT FOUND"))</f>
        <v/>
      </c>
      <c r="F6956" s="76"/>
      <c r="G6956" s="94"/>
      <c r="H6956" s="97"/>
      <c r="I6956" s="77">
        <f t="shared" si="217"/>
        <v>0</v>
      </c>
      <c r="J6956" s="78" t="str">
        <f>IFERROR(IF(E6956="","",VLOOKUP(D6956,Saldo!$P$8:$Q$1009,2,FALSE)),"")</f>
        <v/>
      </c>
      <c r="K6956" s="76"/>
      <c r="L6956" s="74" t="str">
        <f t="shared" si="216"/>
        <v/>
      </c>
    </row>
    <row r="6957" spans="1:12" ht="18.95" customHeight="1" x14ac:dyDescent="0.25">
      <c r="A6957" s="52"/>
      <c r="C6957" s="185"/>
      <c r="D6957" s="76"/>
      <c r="E6957" s="76" t="str">
        <f>IF(D6957="","",IFERROR(VLOOKUP(D6957,Cadastro!$C$9:$D$1009,2,FALSE),"NOT FOUND"))</f>
        <v/>
      </c>
      <c r="F6957" s="76"/>
      <c r="G6957" s="94"/>
      <c r="H6957" s="97"/>
      <c r="I6957" s="77">
        <f t="shared" si="217"/>
        <v>0</v>
      </c>
      <c r="J6957" s="78" t="str">
        <f>IFERROR(IF(E6957="","",VLOOKUP(D6957,Saldo!$P$8:$Q$1009,2,FALSE)),"")</f>
        <v/>
      </c>
      <c r="K6957" s="76"/>
      <c r="L6957" s="74" t="str">
        <f t="shared" si="216"/>
        <v/>
      </c>
    </row>
    <row r="6958" spans="1:12" ht="18.95" customHeight="1" x14ac:dyDescent="0.25">
      <c r="A6958" s="52"/>
      <c r="C6958" s="185"/>
      <c r="D6958" s="76"/>
      <c r="E6958" s="76" t="str">
        <f>IF(D6958="","",IFERROR(VLOOKUP(D6958,Cadastro!$C$9:$D$1009,2,FALSE),"NOT FOUND"))</f>
        <v/>
      </c>
      <c r="F6958" s="76"/>
      <c r="G6958" s="94"/>
      <c r="H6958" s="97"/>
      <c r="I6958" s="77">
        <f t="shared" si="217"/>
        <v>0</v>
      </c>
      <c r="J6958" s="78" t="str">
        <f>IFERROR(IF(E6958="","",VLOOKUP(D6958,Saldo!$P$8:$Q$1009,2,FALSE)),"")</f>
        <v/>
      </c>
      <c r="K6958" s="76"/>
      <c r="L6958" s="74" t="str">
        <f t="shared" si="216"/>
        <v/>
      </c>
    </row>
    <row r="6959" spans="1:12" ht="18.95" customHeight="1" x14ac:dyDescent="0.25">
      <c r="A6959" s="52"/>
      <c r="C6959" s="185"/>
      <c r="D6959" s="76"/>
      <c r="E6959" s="76" t="str">
        <f>IF(D6959="","",IFERROR(VLOOKUP(D6959,Cadastro!$C$9:$D$1009,2,FALSE),"NOT FOUND"))</f>
        <v/>
      </c>
      <c r="F6959" s="76"/>
      <c r="G6959" s="94"/>
      <c r="H6959" s="97"/>
      <c r="I6959" s="77">
        <f t="shared" si="217"/>
        <v>0</v>
      </c>
      <c r="J6959" s="78" t="str">
        <f>IFERROR(IF(E6959="","",VLOOKUP(D6959,Saldo!$P$8:$Q$1009,2,FALSE)),"")</f>
        <v/>
      </c>
      <c r="K6959" s="76"/>
      <c r="L6959" s="74" t="str">
        <f t="shared" si="216"/>
        <v/>
      </c>
    </row>
    <row r="6960" spans="1:12" ht="18.95" customHeight="1" x14ac:dyDescent="0.25">
      <c r="A6960" s="52"/>
      <c r="C6960" s="185"/>
      <c r="D6960" s="76"/>
      <c r="E6960" s="76" t="str">
        <f>IF(D6960="","",IFERROR(VLOOKUP(D6960,Cadastro!$C$9:$D$1009,2,FALSE),"NOT FOUND"))</f>
        <v/>
      </c>
      <c r="F6960" s="76"/>
      <c r="G6960" s="94"/>
      <c r="H6960" s="97"/>
      <c r="I6960" s="77">
        <f t="shared" si="217"/>
        <v>0</v>
      </c>
      <c r="J6960" s="78" t="str">
        <f>IFERROR(IF(E6960="","",VLOOKUP(D6960,Saldo!$P$8:$Q$1009,2,FALSE)),"")</f>
        <v/>
      </c>
      <c r="K6960" s="76"/>
      <c r="L6960" s="74" t="str">
        <f t="shared" si="216"/>
        <v/>
      </c>
    </row>
    <row r="6961" spans="1:12" ht="18.95" customHeight="1" x14ac:dyDescent="0.25">
      <c r="A6961" s="52"/>
      <c r="C6961" s="185"/>
      <c r="D6961" s="76"/>
      <c r="E6961" s="76" t="str">
        <f>IF(D6961="","",IFERROR(VLOOKUP(D6961,Cadastro!$C$9:$D$1009,2,FALSE),"NOT FOUND"))</f>
        <v/>
      </c>
      <c r="F6961" s="76"/>
      <c r="G6961" s="94"/>
      <c r="H6961" s="97"/>
      <c r="I6961" s="77">
        <f t="shared" si="217"/>
        <v>0</v>
      </c>
      <c r="J6961" s="78" t="str">
        <f>IFERROR(IF(E6961="","",VLOOKUP(D6961,Saldo!$P$8:$Q$1009,2,FALSE)),"")</f>
        <v/>
      </c>
      <c r="K6961" s="76"/>
      <c r="L6961" s="74" t="str">
        <f t="shared" si="216"/>
        <v/>
      </c>
    </row>
    <row r="6962" spans="1:12" ht="18.95" customHeight="1" x14ac:dyDescent="0.25">
      <c r="A6962" s="52"/>
      <c r="C6962" s="185"/>
      <c r="D6962" s="76"/>
      <c r="E6962" s="76" t="str">
        <f>IF(D6962="","",IFERROR(VLOOKUP(D6962,Cadastro!$C$9:$D$1009,2,FALSE),"NOT FOUND"))</f>
        <v/>
      </c>
      <c r="F6962" s="76"/>
      <c r="G6962" s="94"/>
      <c r="H6962" s="97"/>
      <c r="I6962" s="77">
        <f t="shared" si="217"/>
        <v>0</v>
      </c>
      <c r="J6962" s="78" t="str">
        <f>IFERROR(IF(E6962="","",VLOOKUP(D6962,Saldo!$P$8:$Q$1009,2,FALSE)),"")</f>
        <v/>
      </c>
      <c r="K6962" s="76"/>
      <c r="L6962" s="74" t="str">
        <f t="shared" si="216"/>
        <v/>
      </c>
    </row>
    <row r="6963" spans="1:12" ht="18.95" customHeight="1" x14ac:dyDescent="0.25">
      <c r="A6963" s="52"/>
      <c r="C6963" s="185"/>
      <c r="D6963" s="76"/>
      <c r="E6963" s="76" t="str">
        <f>IF(D6963="","",IFERROR(VLOOKUP(D6963,Cadastro!$C$9:$D$1009,2,FALSE),"NOT FOUND"))</f>
        <v/>
      </c>
      <c r="F6963" s="76"/>
      <c r="G6963" s="94"/>
      <c r="H6963" s="97"/>
      <c r="I6963" s="77">
        <f t="shared" si="217"/>
        <v>0</v>
      </c>
      <c r="J6963" s="78" t="str">
        <f>IFERROR(IF(E6963="","",VLOOKUP(D6963,Saldo!$P$8:$Q$1009,2,FALSE)),"")</f>
        <v/>
      </c>
      <c r="K6963" s="76"/>
      <c r="L6963" s="74" t="str">
        <f t="shared" si="216"/>
        <v/>
      </c>
    </row>
    <row r="6964" spans="1:12" ht="18.95" customHeight="1" x14ac:dyDescent="0.25">
      <c r="A6964" s="52"/>
      <c r="C6964" s="185"/>
      <c r="D6964" s="76"/>
      <c r="E6964" s="76" t="str">
        <f>IF(D6964="","",IFERROR(VLOOKUP(D6964,Cadastro!$C$9:$D$1009,2,FALSE),"NOT FOUND"))</f>
        <v/>
      </c>
      <c r="F6964" s="76"/>
      <c r="G6964" s="94"/>
      <c r="H6964" s="97"/>
      <c r="I6964" s="77">
        <f t="shared" si="217"/>
        <v>0</v>
      </c>
      <c r="J6964" s="78" t="str">
        <f>IFERROR(IF(E6964="","",VLOOKUP(D6964,Saldo!$P$8:$Q$1009,2,FALSE)),"")</f>
        <v/>
      </c>
      <c r="K6964" s="76"/>
      <c r="L6964" s="74" t="str">
        <f t="shared" si="216"/>
        <v/>
      </c>
    </row>
    <row r="6965" spans="1:12" ht="18.95" customHeight="1" x14ac:dyDescent="0.25">
      <c r="A6965" s="52"/>
      <c r="C6965" s="185"/>
      <c r="D6965" s="76"/>
      <c r="E6965" s="76" t="str">
        <f>IF(D6965="","",IFERROR(VLOOKUP(D6965,Cadastro!$C$9:$D$1009,2,FALSE),"NOT FOUND"))</f>
        <v/>
      </c>
      <c r="F6965" s="76"/>
      <c r="G6965" s="94"/>
      <c r="H6965" s="97"/>
      <c r="I6965" s="77">
        <f t="shared" si="217"/>
        <v>0</v>
      </c>
      <c r="J6965" s="78" t="str">
        <f>IFERROR(IF(E6965="","",VLOOKUP(D6965,Saldo!$P$8:$Q$1009,2,FALSE)),"")</f>
        <v/>
      </c>
      <c r="K6965" s="76"/>
      <c r="L6965" s="74" t="str">
        <f t="shared" si="216"/>
        <v/>
      </c>
    </row>
    <row r="6966" spans="1:12" ht="18.95" customHeight="1" x14ac:dyDescent="0.25">
      <c r="A6966" s="52"/>
      <c r="C6966" s="185"/>
      <c r="D6966" s="76"/>
      <c r="E6966" s="76" t="str">
        <f>IF(D6966="","",IFERROR(VLOOKUP(D6966,Cadastro!$C$9:$D$1009,2,FALSE),"NOT FOUND"))</f>
        <v/>
      </c>
      <c r="F6966" s="76"/>
      <c r="G6966" s="94"/>
      <c r="H6966" s="97"/>
      <c r="I6966" s="77">
        <f t="shared" si="217"/>
        <v>0</v>
      </c>
      <c r="J6966" s="78" t="str">
        <f>IFERROR(IF(E6966="","",VLOOKUP(D6966,Saldo!$P$8:$Q$1009,2,FALSE)),"")</f>
        <v/>
      </c>
      <c r="K6966" s="76"/>
      <c r="L6966" s="74" t="str">
        <f t="shared" si="216"/>
        <v/>
      </c>
    </row>
    <row r="6967" spans="1:12" ht="18.95" customHeight="1" x14ac:dyDescent="0.25">
      <c r="A6967" s="52"/>
      <c r="C6967" s="185"/>
      <c r="D6967" s="76"/>
      <c r="E6967" s="76" t="str">
        <f>IF(D6967="","",IFERROR(VLOOKUP(D6967,Cadastro!$C$9:$D$1009,2,FALSE),"NOT FOUND"))</f>
        <v/>
      </c>
      <c r="F6967" s="76"/>
      <c r="G6967" s="94"/>
      <c r="H6967" s="97"/>
      <c r="I6967" s="77">
        <f t="shared" si="217"/>
        <v>0</v>
      </c>
      <c r="J6967" s="78" t="str">
        <f>IFERROR(IF(E6967="","",VLOOKUP(D6967,Saldo!$P$8:$Q$1009,2,FALSE)),"")</f>
        <v/>
      </c>
      <c r="K6967" s="76"/>
      <c r="L6967" s="74" t="str">
        <f t="shared" si="216"/>
        <v/>
      </c>
    </row>
    <row r="6968" spans="1:12" ht="18.95" customHeight="1" x14ac:dyDescent="0.25">
      <c r="A6968" s="52"/>
      <c r="C6968" s="185"/>
      <c r="D6968" s="76"/>
      <c r="E6968" s="76" t="str">
        <f>IF(D6968="","",IFERROR(VLOOKUP(D6968,Cadastro!$C$9:$D$1009,2,FALSE),"NOT FOUND"))</f>
        <v/>
      </c>
      <c r="F6968" s="76"/>
      <c r="G6968" s="94"/>
      <c r="H6968" s="97"/>
      <c r="I6968" s="77">
        <f t="shared" si="217"/>
        <v>0</v>
      </c>
      <c r="J6968" s="78" t="str">
        <f>IFERROR(IF(E6968="","",VLOOKUP(D6968,Saldo!$P$8:$Q$1009,2,FALSE)),"")</f>
        <v/>
      </c>
      <c r="K6968" s="76"/>
      <c r="L6968" s="74" t="str">
        <f t="shared" si="216"/>
        <v/>
      </c>
    </row>
    <row r="6969" spans="1:12" ht="18.95" customHeight="1" x14ac:dyDescent="0.25">
      <c r="A6969" s="52"/>
      <c r="C6969" s="185"/>
      <c r="D6969" s="76"/>
      <c r="E6969" s="76" t="str">
        <f>IF(D6969="","",IFERROR(VLOOKUP(D6969,Cadastro!$C$9:$D$1009,2,FALSE),"NOT FOUND"))</f>
        <v/>
      </c>
      <c r="F6969" s="76"/>
      <c r="G6969" s="94"/>
      <c r="H6969" s="97"/>
      <c r="I6969" s="77">
        <f t="shared" si="217"/>
        <v>0</v>
      </c>
      <c r="J6969" s="78" t="str">
        <f>IFERROR(IF(E6969="","",VLOOKUP(D6969,Saldo!$P$8:$Q$1009,2,FALSE)),"")</f>
        <v/>
      </c>
      <c r="K6969" s="76"/>
      <c r="L6969" s="74" t="str">
        <f t="shared" si="216"/>
        <v/>
      </c>
    </row>
    <row r="6970" spans="1:12" ht="18.95" customHeight="1" x14ac:dyDescent="0.25">
      <c r="A6970" s="52"/>
      <c r="C6970" s="185"/>
      <c r="D6970" s="76"/>
      <c r="E6970" s="76" t="str">
        <f>IF(D6970="","",IFERROR(VLOOKUP(D6970,Cadastro!$C$9:$D$1009,2,FALSE),"NOT FOUND"))</f>
        <v/>
      </c>
      <c r="F6970" s="76"/>
      <c r="G6970" s="94"/>
      <c r="H6970" s="97"/>
      <c r="I6970" s="77">
        <f t="shared" si="217"/>
        <v>0</v>
      </c>
      <c r="J6970" s="78" t="str">
        <f>IFERROR(IF(E6970="","",VLOOKUP(D6970,Saldo!$P$8:$Q$1009,2,FALSE)),"")</f>
        <v/>
      </c>
      <c r="K6970" s="76"/>
      <c r="L6970" s="74" t="str">
        <f t="shared" si="216"/>
        <v/>
      </c>
    </row>
    <row r="6971" spans="1:12" ht="18.95" customHeight="1" x14ac:dyDescent="0.25">
      <c r="A6971" s="52"/>
      <c r="C6971" s="185"/>
      <c r="D6971" s="76"/>
      <c r="E6971" s="76" t="str">
        <f>IF(D6971="","",IFERROR(VLOOKUP(D6971,Cadastro!$C$9:$D$1009,2,FALSE),"NOT FOUND"))</f>
        <v/>
      </c>
      <c r="F6971" s="76"/>
      <c r="G6971" s="94"/>
      <c r="H6971" s="97"/>
      <c r="I6971" s="77">
        <f t="shared" si="217"/>
        <v>0</v>
      </c>
      <c r="J6971" s="78" t="str">
        <f>IFERROR(IF(E6971="","",VLOOKUP(D6971,Saldo!$P$8:$Q$1009,2,FALSE)),"")</f>
        <v/>
      </c>
      <c r="K6971" s="76"/>
      <c r="L6971" s="74" t="str">
        <f t="shared" si="216"/>
        <v/>
      </c>
    </row>
    <row r="6972" spans="1:12" ht="18.95" customHeight="1" x14ac:dyDescent="0.25">
      <c r="A6972" s="52"/>
      <c r="C6972" s="185"/>
      <c r="D6972" s="76"/>
      <c r="E6972" s="76" t="str">
        <f>IF(D6972="","",IFERROR(VLOOKUP(D6972,Cadastro!$C$9:$D$1009,2,FALSE),"NOT FOUND"))</f>
        <v/>
      </c>
      <c r="F6972" s="76"/>
      <c r="G6972" s="94"/>
      <c r="H6972" s="97"/>
      <c r="I6972" s="77">
        <f t="shared" si="217"/>
        <v>0</v>
      </c>
      <c r="J6972" s="78" t="str">
        <f>IFERROR(IF(E6972="","",VLOOKUP(D6972,Saldo!$P$8:$Q$1009,2,FALSE)),"")</f>
        <v/>
      </c>
      <c r="K6972" s="76"/>
      <c r="L6972" s="74" t="str">
        <f t="shared" si="216"/>
        <v/>
      </c>
    </row>
    <row r="6973" spans="1:12" ht="18.95" customHeight="1" x14ac:dyDescent="0.25">
      <c r="A6973" s="52"/>
      <c r="C6973" s="185"/>
      <c r="D6973" s="76"/>
      <c r="E6973" s="76" t="str">
        <f>IF(D6973="","",IFERROR(VLOOKUP(D6973,Cadastro!$C$9:$D$1009,2,FALSE),"NOT FOUND"))</f>
        <v/>
      </c>
      <c r="F6973" s="76"/>
      <c r="G6973" s="94"/>
      <c r="H6973" s="97"/>
      <c r="I6973" s="77">
        <f t="shared" si="217"/>
        <v>0</v>
      </c>
      <c r="J6973" s="78" t="str">
        <f>IFERROR(IF(E6973="","",VLOOKUP(D6973,Saldo!$P$8:$Q$1009,2,FALSE)),"")</f>
        <v/>
      </c>
      <c r="K6973" s="76"/>
      <c r="L6973" s="74" t="str">
        <f t="shared" si="216"/>
        <v/>
      </c>
    </row>
    <row r="6974" spans="1:12" ht="18.95" customHeight="1" x14ac:dyDescent="0.25">
      <c r="A6974" s="52"/>
      <c r="C6974" s="185"/>
      <c r="D6974" s="76"/>
      <c r="E6974" s="76" t="str">
        <f>IF(D6974="","",IFERROR(VLOOKUP(D6974,Cadastro!$C$9:$D$1009,2,FALSE),"NOT FOUND"))</f>
        <v/>
      </c>
      <c r="F6974" s="76"/>
      <c r="G6974" s="94"/>
      <c r="H6974" s="97"/>
      <c r="I6974" s="77">
        <f t="shared" si="217"/>
        <v>0</v>
      </c>
      <c r="J6974" s="78" t="str">
        <f>IFERROR(IF(E6974="","",VLOOKUP(D6974,Saldo!$P$8:$Q$1009,2,FALSE)),"")</f>
        <v/>
      </c>
      <c r="K6974" s="76"/>
      <c r="L6974" s="74" t="str">
        <f t="shared" si="216"/>
        <v/>
      </c>
    </row>
    <row r="6975" spans="1:12" ht="18.95" customHeight="1" x14ac:dyDescent="0.25">
      <c r="A6975" s="52"/>
      <c r="C6975" s="185"/>
      <c r="D6975" s="76"/>
      <c r="E6975" s="76" t="str">
        <f>IF(D6975="","",IFERROR(VLOOKUP(D6975,Cadastro!$C$9:$D$1009,2,FALSE),"NOT FOUND"))</f>
        <v/>
      </c>
      <c r="F6975" s="76"/>
      <c r="G6975" s="94"/>
      <c r="H6975" s="97"/>
      <c r="I6975" s="77">
        <f t="shared" si="217"/>
        <v>0</v>
      </c>
      <c r="J6975" s="78" t="str">
        <f>IFERROR(IF(E6975="","",VLOOKUP(D6975,Saldo!$P$8:$Q$1009,2,FALSE)),"")</f>
        <v/>
      </c>
      <c r="K6975" s="76"/>
      <c r="L6975" s="74" t="str">
        <f t="shared" si="216"/>
        <v/>
      </c>
    </row>
    <row r="6976" spans="1:12" ht="18.95" customHeight="1" x14ac:dyDescent="0.25">
      <c r="A6976" s="52"/>
      <c r="C6976" s="185"/>
      <c r="D6976" s="76"/>
      <c r="E6976" s="76" t="str">
        <f>IF(D6976="","",IFERROR(VLOOKUP(D6976,Cadastro!$C$9:$D$1009,2,FALSE),"NOT FOUND"))</f>
        <v/>
      </c>
      <c r="F6976" s="76"/>
      <c r="G6976" s="94"/>
      <c r="H6976" s="97"/>
      <c r="I6976" s="77">
        <f t="shared" si="217"/>
        <v>0</v>
      </c>
      <c r="J6976" s="78" t="str">
        <f>IFERROR(IF(E6976="","",VLOOKUP(D6976,Saldo!$P$8:$Q$1009,2,FALSE)),"")</f>
        <v/>
      </c>
      <c r="K6976" s="76"/>
      <c r="L6976" s="74" t="str">
        <f t="shared" si="216"/>
        <v/>
      </c>
    </row>
    <row r="6977" spans="1:12" ht="18.95" customHeight="1" x14ac:dyDescent="0.25">
      <c r="A6977" s="52"/>
      <c r="C6977" s="185"/>
      <c r="D6977" s="76"/>
      <c r="E6977" s="76" t="str">
        <f>IF(D6977="","",IFERROR(VLOOKUP(D6977,Cadastro!$C$9:$D$1009,2,FALSE),"NOT FOUND"))</f>
        <v/>
      </c>
      <c r="F6977" s="76"/>
      <c r="G6977" s="94"/>
      <c r="H6977" s="97"/>
      <c r="I6977" s="77">
        <f t="shared" si="217"/>
        <v>0</v>
      </c>
      <c r="J6977" s="78" t="str">
        <f>IFERROR(IF(E6977="","",VLOOKUP(D6977,Saldo!$P$8:$Q$1009,2,FALSE)),"")</f>
        <v/>
      </c>
      <c r="K6977" s="76"/>
      <c r="L6977" s="74" t="str">
        <f t="shared" si="216"/>
        <v/>
      </c>
    </row>
    <row r="6978" spans="1:12" ht="18.95" customHeight="1" x14ac:dyDescent="0.25">
      <c r="A6978" s="52"/>
      <c r="C6978" s="185"/>
      <c r="D6978" s="76"/>
      <c r="E6978" s="76" t="str">
        <f>IF(D6978="","",IFERROR(VLOOKUP(D6978,Cadastro!$C$9:$D$1009,2,FALSE),"NOT FOUND"))</f>
        <v/>
      </c>
      <c r="F6978" s="76"/>
      <c r="G6978" s="94"/>
      <c r="H6978" s="97"/>
      <c r="I6978" s="77">
        <f t="shared" si="217"/>
        <v>0</v>
      </c>
      <c r="J6978" s="78" t="str">
        <f>IFERROR(IF(E6978="","",VLOOKUP(D6978,Saldo!$P$8:$Q$1009,2,FALSE)),"")</f>
        <v/>
      </c>
      <c r="K6978" s="76"/>
      <c r="L6978" s="74" t="str">
        <f t="shared" si="216"/>
        <v/>
      </c>
    </row>
    <row r="6979" spans="1:12" ht="18.95" customHeight="1" x14ac:dyDescent="0.25">
      <c r="A6979" s="52"/>
      <c r="C6979" s="185"/>
      <c r="D6979" s="76"/>
      <c r="E6979" s="76" t="str">
        <f>IF(D6979="","",IFERROR(VLOOKUP(D6979,Cadastro!$C$9:$D$1009,2,FALSE),"NOT FOUND"))</f>
        <v/>
      </c>
      <c r="F6979" s="76"/>
      <c r="G6979" s="94"/>
      <c r="H6979" s="97"/>
      <c r="I6979" s="77">
        <f t="shared" si="217"/>
        <v>0</v>
      </c>
      <c r="J6979" s="78" t="str">
        <f>IFERROR(IF(E6979="","",VLOOKUP(D6979,Saldo!$P$8:$Q$1009,2,FALSE)),"")</f>
        <v/>
      </c>
      <c r="K6979" s="76"/>
      <c r="L6979" s="74" t="str">
        <f t="shared" si="216"/>
        <v/>
      </c>
    </row>
    <row r="6980" spans="1:12" ht="18.95" customHeight="1" x14ac:dyDescent="0.25">
      <c r="A6980" s="52"/>
      <c r="C6980" s="185"/>
      <c r="D6980" s="76"/>
      <c r="E6980" s="76" t="str">
        <f>IF(D6980="","",IFERROR(VLOOKUP(D6980,Cadastro!$C$9:$D$1009,2,FALSE),"NOT FOUND"))</f>
        <v/>
      </c>
      <c r="F6980" s="76"/>
      <c r="G6980" s="94"/>
      <c r="H6980" s="97"/>
      <c r="I6980" s="77">
        <f t="shared" si="217"/>
        <v>0</v>
      </c>
      <c r="J6980" s="78" t="str">
        <f>IFERROR(IF(E6980="","",VLOOKUP(D6980,Saldo!$P$8:$Q$1009,2,FALSE)),"")</f>
        <v/>
      </c>
      <c r="K6980" s="76"/>
      <c r="L6980" s="74" t="str">
        <f t="shared" si="216"/>
        <v/>
      </c>
    </row>
    <row r="6981" spans="1:12" ht="18.95" customHeight="1" x14ac:dyDescent="0.25">
      <c r="A6981" s="52"/>
      <c r="C6981" s="185"/>
      <c r="D6981" s="76"/>
      <c r="E6981" s="76" t="str">
        <f>IF(D6981="","",IFERROR(VLOOKUP(D6981,Cadastro!$C$9:$D$1009,2,FALSE),"NOT FOUND"))</f>
        <v/>
      </c>
      <c r="F6981" s="76"/>
      <c r="G6981" s="94"/>
      <c r="H6981" s="97"/>
      <c r="I6981" s="77">
        <f t="shared" si="217"/>
        <v>0</v>
      </c>
      <c r="J6981" s="78" t="str">
        <f>IFERROR(IF(E6981="","",VLOOKUP(D6981,Saldo!$P$8:$Q$1009,2,FALSE)),"")</f>
        <v/>
      </c>
      <c r="K6981" s="76"/>
      <c r="L6981" s="74" t="str">
        <f t="shared" si="216"/>
        <v/>
      </c>
    </row>
    <row r="6982" spans="1:12" ht="18.95" customHeight="1" x14ac:dyDescent="0.25">
      <c r="A6982" s="52"/>
      <c r="C6982" s="185"/>
      <c r="D6982" s="76"/>
      <c r="E6982" s="76" t="str">
        <f>IF(D6982="","",IFERROR(VLOOKUP(D6982,Cadastro!$C$9:$D$1009,2,FALSE),"NOT FOUND"))</f>
        <v/>
      </c>
      <c r="F6982" s="76"/>
      <c r="G6982" s="94"/>
      <c r="H6982" s="97"/>
      <c r="I6982" s="77">
        <f t="shared" si="217"/>
        <v>0</v>
      </c>
      <c r="J6982" s="78" t="str">
        <f>IFERROR(IF(E6982="","",VLOOKUP(D6982,Saldo!$P$8:$Q$1009,2,FALSE)),"")</f>
        <v/>
      </c>
      <c r="K6982" s="76"/>
      <c r="L6982" s="74" t="str">
        <f t="shared" si="216"/>
        <v/>
      </c>
    </row>
    <row r="6983" spans="1:12" ht="18.95" customHeight="1" x14ac:dyDescent="0.25">
      <c r="A6983" s="52"/>
      <c r="C6983" s="185"/>
      <c r="D6983" s="76"/>
      <c r="E6983" s="76" t="str">
        <f>IF(D6983="","",IFERROR(VLOOKUP(D6983,Cadastro!$C$9:$D$1009,2,FALSE),"NOT FOUND"))</f>
        <v/>
      </c>
      <c r="F6983" s="76"/>
      <c r="G6983" s="94"/>
      <c r="H6983" s="97"/>
      <c r="I6983" s="77">
        <f t="shared" si="217"/>
        <v>0</v>
      </c>
      <c r="J6983" s="78" t="str">
        <f>IFERROR(IF(E6983="","",VLOOKUP(D6983,Saldo!$P$8:$Q$1009,2,FALSE)),"")</f>
        <v/>
      </c>
      <c r="K6983" s="76"/>
      <c r="L6983" s="74" t="str">
        <f t="shared" si="216"/>
        <v/>
      </c>
    </row>
    <row r="6984" spans="1:12" ht="18.95" customHeight="1" x14ac:dyDescent="0.25">
      <c r="A6984" s="52"/>
      <c r="C6984" s="185"/>
      <c r="D6984" s="76"/>
      <c r="E6984" s="76" t="str">
        <f>IF(D6984="","",IFERROR(VLOOKUP(D6984,Cadastro!$C$9:$D$1009,2,FALSE),"NOT FOUND"))</f>
        <v/>
      </c>
      <c r="F6984" s="76"/>
      <c r="G6984" s="94"/>
      <c r="H6984" s="97"/>
      <c r="I6984" s="77">
        <f t="shared" si="217"/>
        <v>0</v>
      </c>
      <c r="J6984" s="78" t="str">
        <f>IFERROR(IF(E6984="","",VLOOKUP(D6984,Saldo!$P$8:$Q$1009,2,FALSE)),"")</f>
        <v/>
      </c>
      <c r="K6984" s="76"/>
      <c r="L6984" s="74" t="str">
        <f t="shared" si="216"/>
        <v/>
      </c>
    </row>
    <row r="6985" spans="1:12" ht="18.95" customHeight="1" x14ac:dyDescent="0.25">
      <c r="A6985" s="52"/>
      <c r="C6985" s="185"/>
      <c r="D6985" s="76"/>
      <c r="E6985" s="76" t="str">
        <f>IF(D6985="","",IFERROR(VLOOKUP(D6985,Cadastro!$C$9:$D$1009,2,FALSE),"NOT FOUND"))</f>
        <v/>
      </c>
      <c r="F6985" s="76"/>
      <c r="G6985" s="94"/>
      <c r="H6985" s="97"/>
      <c r="I6985" s="77">
        <f t="shared" si="217"/>
        <v>0</v>
      </c>
      <c r="J6985" s="78" t="str">
        <f>IFERROR(IF(E6985="","",VLOOKUP(D6985,Saldo!$P$8:$Q$1009,2,FALSE)),"")</f>
        <v/>
      </c>
      <c r="K6985" s="76"/>
      <c r="L6985" s="74" t="str">
        <f t="shared" si="216"/>
        <v/>
      </c>
    </row>
    <row r="6986" spans="1:12" ht="18.95" customHeight="1" x14ac:dyDescent="0.25">
      <c r="A6986" s="52"/>
      <c r="C6986" s="185"/>
      <c r="D6986" s="76"/>
      <c r="E6986" s="76" t="str">
        <f>IF(D6986="","",IFERROR(VLOOKUP(D6986,Cadastro!$C$9:$D$1009,2,FALSE),"NOT FOUND"))</f>
        <v/>
      </c>
      <c r="F6986" s="76"/>
      <c r="G6986" s="94"/>
      <c r="H6986" s="97"/>
      <c r="I6986" s="77">
        <f t="shared" ref="I6986:I7010" si="218">IFERROR(G6986*H6986,"Check if QTY and Value are both valid")</f>
        <v>0</v>
      </c>
      <c r="J6986" s="78" t="str">
        <f>IFERROR(IF(E6986="","",VLOOKUP(D6986,Saldo!$P$8:$Q$1009,2,FALSE)),"")</f>
        <v/>
      </c>
      <c r="K6986" s="76"/>
      <c r="L6986" s="74" t="str">
        <f t="shared" ref="L6986:L7010" si="219">IF(C6986="","",MONTH(C6986))</f>
        <v/>
      </c>
    </row>
    <row r="6987" spans="1:12" ht="18.95" customHeight="1" x14ac:dyDescent="0.25">
      <c r="A6987" s="52"/>
      <c r="C6987" s="185"/>
      <c r="D6987" s="76"/>
      <c r="E6987" s="76" t="str">
        <f>IF(D6987="","",IFERROR(VLOOKUP(D6987,Cadastro!$C$9:$D$1009,2,FALSE),"NOT FOUND"))</f>
        <v/>
      </c>
      <c r="F6987" s="76"/>
      <c r="G6987" s="94"/>
      <c r="H6987" s="97"/>
      <c r="I6987" s="77">
        <f t="shared" si="218"/>
        <v>0</v>
      </c>
      <c r="J6987" s="78" t="str">
        <f>IFERROR(IF(E6987="","",VLOOKUP(D6987,Saldo!$P$8:$Q$1009,2,FALSE)),"")</f>
        <v/>
      </c>
      <c r="K6987" s="76"/>
      <c r="L6987" s="74" t="str">
        <f t="shared" si="219"/>
        <v/>
      </c>
    </row>
    <row r="6988" spans="1:12" ht="18.95" customHeight="1" x14ac:dyDescent="0.25">
      <c r="A6988" s="52"/>
      <c r="C6988" s="185"/>
      <c r="D6988" s="76"/>
      <c r="E6988" s="76" t="str">
        <f>IF(D6988="","",IFERROR(VLOOKUP(D6988,Cadastro!$C$9:$D$1009,2,FALSE),"NOT FOUND"))</f>
        <v/>
      </c>
      <c r="F6988" s="76"/>
      <c r="G6988" s="94"/>
      <c r="H6988" s="97"/>
      <c r="I6988" s="77">
        <f t="shared" si="218"/>
        <v>0</v>
      </c>
      <c r="J6988" s="78" t="str">
        <f>IFERROR(IF(E6988="","",VLOOKUP(D6988,Saldo!$P$8:$Q$1009,2,FALSE)),"")</f>
        <v/>
      </c>
      <c r="K6988" s="76"/>
      <c r="L6988" s="74" t="str">
        <f t="shared" si="219"/>
        <v/>
      </c>
    </row>
    <row r="6989" spans="1:12" ht="18.95" customHeight="1" x14ac:dyDescent="0.25">
      <c r="A6989" s="52"/>
      <c r="C6989" s="185"/>
      <c r="D6989" s="76"/>
      <c r="E6989" s="76" t="str">
        <f>IF(D6989="","",IFERROR(VLOOKUP(D6989,Cadastro!$C$9:$D$1009,2,FALSE),"NOT FOUND"))</f>
        <v/>
      </c>
      <c r="F6989" s="76"/>
      <c r="G6989" s="94"/>
      <c r="H6989" s="97"/>
      <c r="I6989" s="77">
        <f t="shared" si="218"/>
        <v>0</v>
      </c>
      <c r="J6989" s="78" t="str">
        <f>IFERROR(IF(E6989="","",VLOOKUP(D6989,Saldo!$P$8:$Q$1009,2,FALSE)),"")</f>
        <v/>
      </c>
      <c r="K6989" s="76"/>
      <c r="L6989" s="74" t="str">
        <f t="shared" si="219"/>
        <v/>
      </c>
    </row>
    <row r="6990" spans="1:12" ht="18.95" customHeight="1" x14ac:dyDescent="0.25">
      <c r="A6990" s="52"/>
      <c r="C6990" s="185"/>
      <c r="D6990" s="76"/>
      <c r="E6990" s="76" t="str">
        <f>IF(D6990="","",IFERROR(VLOOKUP(D6990,Cadastro!$C$9:$D$1009,2,FALSE),"NOT FOUND"))</f>
        <v/>
      </c>
      <c r="F6990" s="76"/>
      <c r="G6990" s="94"/>
      <c r="H6990" s="97"/>
      <c r="I6990" s="77">
        <f t="shared" si="218"/>
        <v>0</v>
      </c>
      <c r="J6990" s="78" t="str">
        <f>IFERROR(IF(E6990="","",VLOOKUP(D6990,Saldo!$P$8:$Q$1009,2,FALSE)),"")</f>
        <v/>
      </c>
      <c r="K6990" s="76"/>
      <c r="L6990" s="74" t="str">
        <f t="shared" si="219"/>
        <v/>
      </c>
    </row>
    <row r="6991" spans="1:12" ht="18.95" customHeight="1" x14ac:dyDescent="0.25">
      <c r="A6991" s="52"/>
      <c r="C6991" s="185"/>
      <c r="D6991" s="76"/>
      <c r="E6991" s="76" t="str">
        <f>IF(D6991="","",IFERROR(VLOOKUP(D6991,Cadastro!$C$9:$D$1009,2,FALSE),"NOT FOUND"))</f>
        <v/>
      </c>
      <c r="F6991" s="76"/>
      <c r="G6991" s="94"/>
      <c r="H6991" s="97"/>
      <c r="I6991" s="77">
        <f t="shared" si="218"/>
        <v>0</v>
      </c>
      <c r="J6991" s="78" t="str">
        <f>IFERROR(IF(E6991="","",VLOOKUP(D6991,Saldo!$P$8:$Q$1009,2,FALSE)),"")</f>
        <v/>
      </c>
      <c r="K6991" s="76"/>
      <c r="L6991" s="74" t="str">
        <f t="shared" si="219"/>
        <v/>
      </c>
    </row>
    <row r="6992" spans="1:12" ht="18.95" customHeight="1" x14ac:dyDescent="0.25">
      <c r="A6992" s="52"/>
      <c r="C6992" s="185"/>
      <c r="D6992" s="76"/>
      <c r="E6992" s="76" t="str">
        <f>IF(D6992="","",IFERROR(VLOOKUP(D6992,Cadastro!$C$9:$D$1009,2,FALSE),"NOT FOUND"))</f>
        <v/>
      </c>
      <c r="F6992" s="76"/>
      <c r="G6992" s="94"/>
      <c r="H6992" s="97"/>
      <c r="I6992" s="77">
        <f t="shared" si="218"/>
        <v>0</v>
      </c>
      <c r="J6992" s="78" t="str">
        <f>IFERROR(IF(E6992="","",VLOOKUP(D6992,Saldo!$P$8:$Q$1009,2,FALSE)),"")</f>
        <v/>
      </c>
      <c r="K6992" s="76"/>
      <c r="L6992" s="74" t="str">
        <f t="shared" si="219"/>
        <v/>
      </c>
    </row>
    <row r="6993" spans="1:12" ht="18.95" customHeight="1" x14ac:dyDescent="0.25">
      <c r="A6993" s="52"/>
      <c r="C6993" s="185"/>
      <c r="D6993" s="76"/>
      <c r="E6993" s="76" t="str">
        <f>IF(D6993="","",IFERROR(VLOOKUP(D6993,Cadastro!$C$9:$D$1009,2,FALSE),"NOT FOUND"))</f>
        <v/>
      </c>
      <c r="F6993" s="76"/>
      <c r="G6993" s="94"/>
      <c r="H6993" s="97"/>
      <c r="I6993" s="77">
        <f t="shared" si="218"/>
        <v>0</v>
      </c>
      <c r="J6993" s="78" t="str">
        <f>IFERROR(IF(E6993="","",VLOOKUP(D6993,Saldo!$P$8:$Q$1009,2,FALSE)),"")</f>
        <v/>
      </c>
      <c r="K6993" s="76"/>
      <c r="L6993" s="74" t="str">
        <f t="shared" si="219"/>
        <v/>
      </c>
    </row>
    <row r="6994" spans="1:12" ht="18.95" customHeight="1" x14ac:dyDescent="0.25">
      <c r="A6994" s="52"/>
      <c r="C6994" s="185"/>
      <c r="D6994" s="76"/>
      <c r="E6994" s="76" t="str">
        <f>IF(D6994="","",IFERROR(VLOOKUP(D6994,Cadastro!$C$9:$D$1009,2,FALSE),"NOT FOUND"))</f>
        <v/>
      </c>
      <c r="F6994" s="76"/>
      <c r="G6994" s="94"/>
      <c r="H6994" s="97"/>
      <c r="I6994" s="77">
        <f t="shared" si="218"/>
        <v>0</v>
      </c>
      <c r="J6994" s="78" t="str">
        <f>IFERROR(IF(E6994="","",VLOOKUP(D6994,Saldo!$P$8:$Q$1009,2,FALSE)),"")</f>
        <v/>
      </c>
      <c r="K6994" s="76"/>
      <c r="L6994" s="74" t="str">
        <f t="shared" si="219"/>
        <v/>
      </c>
    </row>
    <row r="6995" spans="1:12" ht="18.95" customHeight="1" x14ac:dyDescent="0.25">
      <c r="A6995" s="52"/>
      <c r="C6995" s="185"/>
      <c r="D6995" s="76"/>
      <c r="E6995" s="76" t="str">
        <f>IF(D6995="","",IFERROR(VLOOKUP(D6995,Cadastro!$C$9:$D$1009,2,FALSE),"NOT FOUND"))</f>
        <v/>
      </c>
      <c r="F6995" s="76"/>
      <c r="G6995" s="94"/>
      <c r="H6995" s="97"/>
      <c r="I6995" s="77">
        <f t="shared" si="218"/>
        <v>0</v>
      </c>
      <c r="J6995" s="78" t="str">
        <f>IFERROR(IF(E6995="","",VLOOKUP(D6995,Saldo!$P$8:$Q$1009,2,FALSE)),"")</f>
        <v/>
      </c>
      <c r="K6995" s="76"/>
      <c r="L6995" s="74" t="str">
        <f t="shared" si="219"/>
        <v/>
      </c>
    </row>
    <row r="6996" spans="1:12" ht="18.95" customHeight="1" x14ac:dyDescent="0.25">
      <c r="A6996" s="52"/>
      <c r="C6996" s="185"/>
      <c r="D6996" s="76"/>
      <c r="E6996" s="76" t="str">
        <f>IF(D6996="","",IFERROR(VLOOKUP(D6996,Cadastro!$C$9:$D$1009,2,FALSE),"NOT FOUND"))</f>
        <v/>
      </c>
      <c r="F6996" s="76"/>
      <c r="G6996" s="94"/>
      <c r="H6996" s="97"/>
      <c r="I6996" s="77">
        <f t="shared" si="218"/>
        <v>0</v>
      </c>
      <c r="J6996" s="78" t="str">
        <f>IFERROR(IF(E6996="","",VLOOKUP(D6996,Saldo!$P$8:$Q$1009,2,FALSE)),"")</f>
        <v/>
      </c>
      <c r="K6996" s="76"/>
      <c r="L6996" s="74" t="str">
        <f t="shared" si="219"/>
        <v/>
      </c>
    </row>
    <row r="6997" spans="1:12" ht="18.95" customHeight="1" x14ac:dyDescent="0.25">
      <c r="A6997" s="52"/>
      <c r="C6997" s="185"/>
      <c r="D6997" s="76"/>
      <c r="E6997" s="76" t="str">
        <f>IF(D6997="","",IFERROR(VLOOKUP(D6997,Cadastro!$C$9:$D$1009,2,FALSE),"NOT FOUND"))</f>
        <v/>
      </c>
      <c r="F6997" s="76"/>
      <c r="G6997" s="94"/>
      <c r="H6997" s="97"/>
      <c r="I6997" s="77">
        <f t="shared" si="218"/>
        <v>0</v>
      </c>
      <c r="J6997" s="78" t="str">
        <f>IFERROR(IF(E6997="","",VLOOKUP(D6997,Saldo!$P$8:$Q$1009,2,FALSE)),"")</f>
        <v/>
      </c>
      <c r="K6997" s="76"/>
      <c r="L6997" s="74" t="str">
        <f t="shared" si="219"/>
        <v/>
      </c>
    </row>
    <row r="6998" spans="1:12" ht="18.95" customHeight="1" x14ac:dyDescent="0.25">
      <c r="A6998" s="52"/>
      <c r="C6998" s="185"/>
      <c r="D6998" s="76"/>
      <c r="E6998" s="76" t="str">
        <f>IF(D6998="","",IFERROR(VLOOKUP(D6998,Cadastro!$C$9:$D$1009,2,FALSE),"NOT FOUND"))</f>
        <v/>
      </c>
      <c r="F6998" s="76"/>
      <c r="G6998" s="94"/>
      <c r="H6998" s="97"/>
      <c r="I6998" s="77">
        <f t="shared" si="218"/>
        <v>0</v>
      </c>
      <c r="J6998" s="78" t="str">
        <f>IFERROR(IF(E6998="","",VLOOKUP(D6998,Saldo!$P$8:$Q$1009,2,FALSE)),"")</f>
        <v/>
      </c>
      <c r="K6998" s="76"/>
      <c r="L6998" s="74" t="str">
        <f t="shared" si="219"/>
        <v/>
      </c>
    </row>
    <row r="6999" spans="1:12" ht="18.95" customHeight="1" x14ac:dyDescent="0.25">
      <c r="A6999" s="52"/>
      <c r="C6999" s="185"/>
      <c r="D6999" s="76"/>
      <c r="E6999" s="76" t="str">
        <f>IF(D6999="","",IFERROR(VLOOKUP(D6999,Cadastro!$C$9:$D$1009,2,FALSE),"NOT FOUND"))</f>
        <v/>
      </c>
      <c r="F6999" s="76"/>
      <c r="G6999" s="94"/>
      <c r="H6999" s="97"/>
      <c r="I6999" s="77">
        <f t="shared" si="218"/>
        <v>0</v>
      </c>
      <c r="J6999" s="78" t="str">
        <f>IFERROR(IF(E6999="","",VLOOKUP(D6999,Saldo!$P$8:$Q$1009,2,FALSE)),"")</f>
        <v/>
      </c>
      <c r="K6999" s="76"/>
      <c r="L6999" s="74" t="str">
        <f t="shared" si="219"/>
        <v/>
      </c>
    </row>
    <row r="7000" spans="1:12" ht="18.95" customHeight="1" x14ac:dyDescent="0.25">
      <c r="A7000" s="52"/>
      <c r="C7000" s="185"/>
      <c r="D7000" s="76"/>
      <c r="E7000" s="76" t="str">
        <f>IF(D7000="","",IFERROR(VLOOKUP(D7000,Cadastro!$C$9:$D$1009,2,FALSE),"NOT FOUND"))</f>
        <v/>
      </c>
      <c r="F7000" s="76"/>
      <c r="G7000" s="94"/>
      <c r="H7000" s="97"/>
      <c r="I7000" s="77">
        <f t="shared" si="218"/>
        <v>0</v>
      </c>
      <c r="J7000" s="78" t="str">
        <f>IFERROR(IF(E7000="","",VLOOKUP(D7000,Saldo!$P$8:$Q$1009,2,FALSE)),"")</f>
        <v/>
      </c>
      <c r="K7000" s="76"/>
      <c r="L7000" s="74" t="str">
        <f t="shared" si="219"/>
        <v/>
      </c>
    </row>
    <row r="7001" spans="1:12" ht="18.95" customHeight="1" x14ac:dyDescent="0.25">
      <c r="A7001" s="52"/>
      <c r="C7001" s="185"/>
      <c r="D7001" s="76"/>
      <c r="E7001" s="76" t="str">
        <f>IF(D7001="","",IFERROR(VLOOKUP(D7001,Cadastro!$C$9:$D$1009,2,FALSE),"NOT FOUND"))</f>
        <v/>
      </c>
      <c r="F7001" s="76"/>
      <c r="G7001" s="94"/>
      <c r="H7001" s="97"/>
      <c r="I7001" s="77">
        <f t="shared" si="218"/>
        <v>0</v>
      </c>
      <c r="J7001" s="78" t="str">
        <f>IFERROR(IF(E7001="","",VLOOKUP(D7001,Saldo!$P$8:$Q$1009,2,FALSE)),"")</f>
        <v/>
      </c>
      <c r="K7001" s="76"/>
      <c r="L7001" s="74" t="str">
        <f t="shared" si="219"/>
        <v/>
      </c>
    </row>
    <row r="7002" spans="1:12" ht="18.95" customHeight="1" x14ac:dyDescent="0.25">
      <c r="A7002" s="52"/>
      <c r="C7002" s="185"/>
      <c r="D7002" s="76"/>
      <c r="E7002" s="76" t="str">
        <f>IF(D7002="","",IFERROR(VLOOKUP(D7002,Cadastro!$C$9:$D$1009,2,FALSE),"NOT FOUND"))</f>
        <v/>
      </c>
      <c r="F7002" s="76"/>
      <c r="G7002" s="94"/>
      <c r="H7002" s="97"/>
      <c r="I7002" s="77">
        <f t="shared" si="218"/>
        <v>0</v>
      </c>
      <c r="J7002" s="78" t="str">
        <f>IFERROR(IF(E7002="","",VLOOKUP(D7002,Saldo!$P$8:$Q$1009,2,FALSE)),"")</f>
        <v/>
      </c>
      <c r="K7002" s="76"/>
      <c r="L7002" s="74" t="str">
        <f t="shared" si="219"/>
        <v/>
      </c>
    </row>
    <row r="7003" spans="1:12" ht="18.95" customHeight="1" x14ac:dyDescent="0.25">
      <c r="A7003" s="52"/>
      <c r="C7003" s="185"/>
      <c r="D7003" s="76"/>
      <c r="E7003" s="76" t="str">
        <f>IF(D7003="","",IFERROR(VLOOKUP(D7003,Cadastro!$C$9:$D$1009,2,FALSE),"NOT FOUND"))</f>
        <v/>
      </c>
      <c r="F7003" s="76"/>
      <c r="G7003" s="94"/>
      <c r="H7003" s="97"/>
      <c r="I7003" s="77">
        <f t="shared" si="218"/>
        <v>0</v>
      </c>
      <c r="J7003" s="78" t="str">
        <f>IFERROR(IF(E7003="","",VLOOKUP(D7003,Saldo!$P$8:$Q$1009,2,FALSE)),"")</f>
        <v/>
      </c>
      <c r="K7003" s="76"/>
      <c r="L7003" s="74" t="str">
        <f t="shared" si="219"/>
        <v/>
      </c>
    </row>
    <row r="7004" spans="1:12" ht="18.95" customHeight="1" x14ac:dyDescent="0.25">
      <c r="A7004" s="52"/>
      <c r="C7004" s="185"/>
      <c r="D7004" s="76"/>
      <c r="E7004" s="76" t="str">
        <f>IF(D7004="","",IFERROR(VLOOKUP(D7004,Cadastro!$C$9:$D$1009,2,FALSE),"NOT FOUND"))</f>
        <v/>
      </c>
      <c r="F7004" s="76"/>
      <c r="G7004" s="94"/>
      <c r="H7004" s="97"/>
      <c r="I7004" s="77">
        <f t="shared" si="218"/>
        <v>0</v>
      </c>
      <c r="J7004" s="78" t="str">
        <f>IFERROR(IF(E7004="","",VLOOKUP(D7004,Saldo!$P$8:$Q$1009,2,FALSE)),"")</f>
        <v/>
      </c>
      <c r="K7004" s="76"/>
      <c r="L7004" s="74" t="str">
        <f t="shared" si="219"/>
        <v/>
      </c>
    </row>
    <row r="7005" spans="1:12" ht="18.95" customHeight="1" x14ac:dyDescent="0.25">
      <c r="A7005" s="52"/>
      <c r="C7005" s="185"/>
      <c r="D7005" s="76"/>
      <c r="E7005" s="76" t="str">
        <f>IF(D7005="","",IFERROR(VLOOKUP(D7005,Cadastro!$C$9:$D$1009,2,FALSE),"NOT FOUND"))</f>
        <v/>
      </c>
      <c r="F7005" s="76"/>
      <c r="G7005" s="94"/>
      <c r="H7005" s="97"/>
      <c r="I7005" s="77">
        <f t="shared" si="218"/>
        <v>0</v>
      </c>
      <c r="J7005" s="78" t="str">
        <f>IFERROR(IF(E7005="","",VLOOKUP(D7005,Saldo!$P$8:$Q$1009,2,FALSE)),"")</f>
        <v/>
      </c>
      <c r="K7005" s="76"/>
      <c r="L7005" s="74" t="str">
        <f t="shared" si="219"/>
        <v/>
      </c>
    </row>
    <row r="7006" spans="1:12" ht="18.95" customHeight="1" x14ac:dyDescent="0.25">
      <c r="A7006" s="52"/>
      <c r="C7006" s="185"/>
      <c r="D7006" s="76"/>
      <c r="E7006" s="76" t="str">
        <f>IF(D7006="","",IFERROR(VLOOKUP(D7006,Cadastro!$C$9:$D$1009,2,FALSE),"NOT FOUND"))</f>
        <v/>
      </c>
      <c r="F7006" s="76"/>
      <c r="G7006" s="94"/>
      <c r="H7006" s="97"/>
      <c r="I7006" s="77">
        <f t="shared" si="218"/>
        <v>0</v>
      </c>
      <c r="J7006" s="78" t="str">
        <f>IFERROR(IF(E7006="","",VLOOKUP(D7006,Saldo!$P$8:$Q$1009,2,FALSE)),"")</f>
        <v/>
      </c>
      <c r="K7006" s="76"/>
      <c r="L7006" s="74" t="str">
        <f t="shared" si="219"/>
        <v/>
      </c>
    </row>
    <row r="7007" spans="1:12" ht="18.95" customHeight="1" x14ac:dyDescent="0.25">
      <c r="A7007" s="52"/>
      <c r="C7007" s="185"/>
      <c r="D7007" s="76"/>
      <c r="E7007" s="76" t="str">
        <f>IF(D7007="","",IFERROR(VLOOKUP(D7007,Cadastro!$C$9:$D$1009,2,FALSE),"NOT FOUND"))</f>
        <v/>
      </c>
      <c r="F7007" s="76"/>
      <c r="G7007" s="94"/>
      <c r="H7007" s="97"/>
      <c r="I7007" s="77">
        <f t="shared" si="218"/>
        <v>0</v>
      </c>
      <c r="J7007" s="78" t="str">
        <f>IFERROR(IF(E7007="","",VLOOKUP(D7007,Saldo!$P$8:$Q$1009,2,FALSE)),"")</f>
        <v/>
      </c>
      <c r="K7007" s="76"/>
      <c r="L7007" s="74" t="str">
        <f t="shared" si="219"/>
        <v/>
      </c>
    </row>
    <row r="7008" spans="1:12" ht="18.95" customHeight="1" x14ac:dyDescent="0.25">
      <c r="A7008" s="52"/>
      <c r="C7008" s="185"/>
      <c r="D7008" s="76"/>
      <c r="E7008" s="76" t="str">
        <f>IF(D7008="","",IFERROR(VLOOKUP(D7008,Cadastro!$C$9:$D$1009,2,FALSE),"NOT FOUND"))</f>
        <v/>
      </c>
      <c r="F7008" s="76"/>
      <c r="G7008" s="94"/>
      <c r="H7008" s="97"/>
      <c r="I7008" s="77">
        <f t="shared" si="218"/>
        <v>0</v>
      </c>
      <c r="J7008" s="78" t="str">
        <f>IFERROR(IF(E7008="","",VLOOKUP(D7008,Saldo!$P$8:$Q$1009,2,FALSE)),"")</f>
        <v/>
      </c>
      <c r="K7008" s="76"/>
      <c r="L7008" s="74" t="str">
        <f t="shared" si="219"/>
        <v/>
      </c>
    </row>
    <row r="7009" spans="1:12" ht="18.95" customHeight="1" x14ac:dyDescent="0.25">
      <c r="A7009" s="52"/>
      <c r="C7009" s="185"/>
      <c r="D7009" s="76"/>
      <c r="E7009" s="76" t="str">
        <f>IF(D7009="","",IFERROR(VLOOKUP(D7009,Cadastro!$C$9:$D$1009,2,FALSE),"NOT FOUND"))</f>
        <v/>
      </c>
      <c r="F7009" s="76"/>
      <c r="G7009" s="94"/>
      <c r="H7009" s="97"/>
      <c r="I7009" s="77">
        <f t="shared" si="218"/>
        <v>0</v>
      </c>
      <c r="J7009" s="78" t="str">
        <f>IFERROR(IF(E7009="","",VLOOKUP(D7009,Saldo!$P$8:$Q$1009,2,FALSE)),"")</f>
        <v/>
      </c>
      <c r="K7009" s="76"/>
      <c r="L7009" s="74" t="str">
        <f t="shared" si="219"/>
        <v/>
      </c>
    </row>
    <row r="7010" spans="1:12" ht="18.95" customHeight="1" x14ac:dyDescent="0.25">
      <c r="A7010" s="52"/>
      <c r="C7010" s="185"/>
      <c r="D7010" s="76"/>
      <c r="E7010" s="76" t="str">
        <f>IF(D7010="","",IFERROR(VLOOKUP(D7010,Cadastro!$C$9:$D$1009,2,FALSE),"NOT FOUND"))</f>
        <v/>
      </c>
      <c r="F7010" s="76"/>
      <c r="G7010" s="94"/>
      <c r="H7010" s="97"/>
      <c r="I7010" s="77">
        <f t="shared" si="218"/>
        <v>0</v>
      </c>
      <c r="J7010" s="78" t="str">
        <f>IFERROR(IF(E7010="","",VLOOKUP(D7010,Saldo!$P$8:$Q$1009,2,FALSE)),"")</f>
        <v/>
      </c>
      <c r="K7010" s="76"/>
      <c r="L7010" s="74" t="str">
        <f t="shared" si="219"/>
        <v/>
      </c>
    </row>
    <row r="7011" spans="1:12" ht="15" customHeight="1" x14ac:dyDescent="0.25"/>
  </sheetData>
  <sheetProtection algorithmName="SHA-512" hashValue="KmMG/mDVwp/s67cqITYGi8RxZGSNM2OWLVwseS/y3D0kWFodWJ0zXcNTJkmYw1ducTQM4/aZvpNCO5vzU+L5JQ==" saltValue="4wfAGXWnqc/9W0/bP4HsDg==" spinCount="100000" sheet="1" objects="1" scenarios="1" selectLockedCells="1"/>
  <pageMargins left="0.511811024" right="0.511811024" top="0.78740157499999996" bottom="0.78740157499999996" header="0.31496062000000002" footer="0.31496062000000002"/>
  <pageSetup paperSize="9" orientation="portrait" r:id="rId1"/>
  <drawing r:id="rId2"/>
  <legacyDrawing r:id="rId3"/>
  <extLst>
    <ext xmlns:x14="http://schemas.microsoft.com/office/spreadsheetml/2009/9/main" uri="{CCE6A557-97BC-4b89-ADB6-D9C93CAAB3DF}">
      <x14:dataValidations xmlns:xm="http://schemas.microsoft.com/office/excel/2006/main" count="2">
        <x14:dataValidation type="list" allowBlank="1" showErrorMessage="1" errorTitle="Digitação Incorreta" error="Selecionar um dos fornecedores já cadastrados." xr:uid="{00000000-0002-0000-0600-000000000000}">
          <x14:formula1>
            <xm:f>CadForn!$C$9:$C$2510</xm:f>
          </x14:formula1>
          <xm:sqref>F9:F7010</xm:sqref>
        </x14:dataValidation>
        <x14:dataValidation type="list" allowBlank="1" showErrorMessage="1" errorTitle="Produto Inválido!" error="Insira apenas produtos cadastrados no módulo Cadastros." xr:uid="{00000000-0002-0000-0600-000001000000}">
          <x14:formula1>
            <xm:f>Cadastro!$C$9:$C$1009</xm:f>
          </x14:formula1>
          <xm:sqref>D9:D7010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W7011"/>
  <sheetViews>
    <sheetView showGridLines="0" zoomScaleNormal="100" workbookViewId="0">
      <pane xSplit="1" ySplit="8" topLeftCell="B9" activePane="bottomRight" state="frozen"/>
      <selection activeCell="B6" sqref="B6"/>
      <selection pane="topRight" activeCell="B6" sqref="B6"/>
      <selection pane="bottomLeft" activeCell="B6" sqref="B6"/>
      <selection pane="bottomRight" activeCell="C9" sqref="C9"/>
    </sheetView>
  </sheetViews>
  <sheetFormatPr defaultColWidth="0" defaultRowHeight="0" customHeight="1" zeroHeight="1" x14ac:dyDescent="0.25"/>
  <cols>
    <col min="1" max="1" width="26.28515625" style="1" customWidth="1"/>
    <col min="2" max="2" width="3" style="4" customWidth="1"/>
    <col min="3" max="3" width="11.7109375" style="4" customWidth="1"/>
    <col min="4" max="4" width="50.7109375" style="4" customWidth="1"/>
    <col min="5" max="5" width="15.28515625" style="4" customWidth="1"/>
    <col min="6" max="6" width="8.42578125" style="4" customWidth="1"/>
    <col min="7" max="7" width="31.85546875" style="4" bestFit="1" customWidth="1"/>
    <col min="8" max="8" width="13.140625" style="4" customWidth="1"/>
    <col min="9" max="9" width="17.5703125" style="4" customWidth="1"/>
    <col min="10" max="10" width="58.5703125" style="4" customWidth="1"/>
    <col min="11" max="11" width="9.140625" style="28" hidden="1" customWidth="1"/>
    <col min="12" max="12" width="11.5703125" style="4" customWidth="1"/>
    <col min="13" max="27" width="9.140625" style="4" customWidth="1"/>
    <col min="28" max="28" width="9.140625" customWidth="1"/>
    <col min="29" max="76" width="9.140625" style="4" hidden="1" customWidth="1"/>
    <col min="77" max="81" width="6.7109375" style="4" hidden="1" customWidth="1"/>
    <col min="82" max="82" width="3" style="4" hidden="1" customWidth="1"/>
    <col min="83" max="83" width="2.140625" style="4" hidden="1" customWidth="1"/>
    <col min="84" max="84" width="4.42578125" style="4" hidden="1" customWidth="1"/>
    <col min="85" max="95" width="9.140625" style="4" hidden="1" customWidth="1"/>
    <col min="96" max="96" width="9.5703125" style="4" hidden="1" customWidth="1"/>
    <col min="97" max="97" width="2.28515625" style="4" hidden="1" customWidth="1"/>
    <col min="98" max="101" width="3" style="4" hidden="1" customWidth="1"/>
    <col min="102" max="16384" width="9.140625" style="4" hidden="1"/>
  </cols>
  <sheetData>
    <row r="1" spans="1:28" s="1" customFormat="1" ht="18.95" customHeight="1" x14ac:dyDescent="0.25">
      <c r="A1" s="52"/>
      <c r="B1" s="57"/>
      <c r="C1" s="57"/>
      <c r="D1" s="57"/>
      <c r="E1" s="57"/>
      <c r="F1" s="57"/>
      <c r="G1" s="57"/>
      <c r="H1" s="57"/>
      <c r="I1" s="57"/>
      <c r="J1" s="57"/>
      <c r="K1" s="55"/>
      <c r="L1" s="57"/>
      <c r="M1" s="57"/>
      <c r="N1" s="57"/>
      <c r="O1" s="57"/>
      <c r="P1" s="57"/>
      <c r="Q1" s="57"/>
      <c r="R1" s="57"/>
      <c r="S1" s="57"/>
      <c r="T1" s="57"/>
      <c r="U1" s="57"/>
      <c r="V1" s="57"/>
      <c r="W1" s="57"/>
      <c r="X1" s="57"/>
      <c r="Y1" s="57"/>
      <c r="Z1" s="57"/>
      <c r="AA1" s="57"/>
      <c r="AB1" s="57"/>
    </row>
    <row r="2" spans="1:28" s="1" customFormat="1" ht="18.95" customHeight="1" x14ac:dyDescent="0.25">
      <c r="A2" s="52"/>
      <c r="B2" s="57"/>
      <c r="C2" s="57"/>
      <c r="D2" s="57"/>
      <c r="E2" s="57"/>
      <c r="F2" s="57"/>
      <c r="G2" s="57"/>
      <c r="H2" s="57"/>
      <c r="I2" s="57"/>
      <c r="J2" s="57"/>
      <c r="K2" s="55"/>
      <c r="L2" s="57"/>
      <c r="M2" s="57"/>
      <c r="N2" s="57"/>
      <c r="O2" s="57"/>
      <c r="P2" s="57"/>
      <c r="Q2" s="57"/>
      <c r="R2" s="57"/>
      <c r="S2" s="57"/>
      <c r="T2" s="57"/>
      <c r="U2" s="57"/>
      <c r="V2" s="57"/>
      <c r="W2" s="57"/>
      <c r="X2" s="57"/>
      <c r="Y2" s="57"/>
      <c r="Z2" s="57"/>
      <c r="AA2" s="57"/>
      <c r="AB2" s="57"/>
    </row>
    <row r="3" spans="1:28" s="1" customFormat="1" ht="18.95" customHeight="1" x14ac:dyDescent="0.25">
      <c r="A3" s="52"/>
      <c r="B3" s="53"/>
      <c r="C3" s="53"/>
      <c r="D3" s="53"/>
      <c r="E3" s="53"/>
      <c r="F3" s="53"/>
      <c r="G3" s="53"/>
      <c r="H3" s="53"/>
      <c r="I3" s="53"/>
      <c r="J3" s="53"/>
      <c r="K3" s="56"/>
      <c r="L3" s="53"/>
      <c r="M3" s="53"/>
      <c r="N3" s="53"/>
      <c r="O3" s="53"/>
      <c r="P3" s="53"/>
      <c r="Q3" s="53"/>
      <c r="R3" s="53"/>
      <c r="S3" s="53"/>
      <c r="T3" s="53"/>
      <c r="U3" s="53"/>
      <c r="V3" s="53"/>
      <c r="W3" s="53"/>
      <c r="X3" s="53"/>
      <c r="Y3" s="53"/>
      <c r="Z3" s="53"/>
      <c r="AA3" s="53"/>
      <c r="AB3" s="53"/>
    </row>
    <row r="4" spans="1:28" s="1" customFormat="1" ht="18.95" customHeight="1" x14ac:dyDescent="0.25">
      <c r="A4" s="52"/>
      <c r="B4" s="53"/>
      <c r="C4" s="53"/>
      <c r="D4" s="53"/>
      <c r="E4" s="53"/>
      <c r="F4" s="53"/>
      <c r="G4" s="53"/>
      <c r="H4" s="53"/>
      <c r="I4" s="53"/>
      <c r="J4" s="53"/>
      <c r="K4" s="56"/>
      <c r="L4" s="53"/>
      <c r="M4" s="53"/>
      <c r="N4" s="53"/>
      <c r="O4" s="53"/>
      <c r="P4" s="53"/>
      <c r="Q4" s="53"/>
      <c r="R4" s="53"/>
      <c r="S4" s="53"/>
      <c r="T4" s="53"/>
      <c r="U4" s="53"/>
      <c r="V4" s="53"/>
      <c r="W4" s="53"/>
      <c r="X4" s="53"/>
      <c r="Y4" s="53"/>
      <c r="Z4" s="53"/>
      <c r="AA4" s="53"/>
      <c r="AB4" s="53"/>
    </row>
    <row r="5" spans="1:28" s="1" customFormat="1" ht="9" customHeight="1" x14ac:dyDescent="0.25">
      <c r="A5" s="52"/>
      <c r="B5" s="53"/>
      <c r="C5" s="53"/>
      <c r="D5" s="53"/>
      <c r="E5" s="53"/>
      <c r="F5" s="53"/>
      <c r="G5" s="53"/>
      <c r="H5" s="53"/>
      <c r="I5" s="53"/>
      <c r="J5" s="53"/>
      <c r="K5" s="56"/>
      <c r="L5" s="53"/>
      <c r="M5" s="53"/>
      <c r="N5" s="53"/>
      <c r="O5" s="53"/>
      <c r="P5" s="53"/>
      <c r="Q5" s="53"/>
      <c r="R5" s="53"/>
      <c r="S5" s="53"/>
      <c r="T5" s="53"/>
      <c r="U5" s="53"/>
      <c r="V5" s="53"/>
      <c r="W5" s="53"/>
      <c r="X5" s="53"/>
      <c r="Y5" s="53"/>
      <c r="Z5" s="53"/>
      <c r="AA5" s="53"/>
      <c r="AB5" s="53"/>
    </row>
    <row r="6" spans="1:28" s="1" customFormat="1" ht="12" customHeight="1" x14ac:dyDescent="0.25">
      <c r="A6" s="52"/>
      <c r="K6" s="28"/>
      <c r="Q6" s="6"/>
      <c r="R6" s="6"/>
      <c r="S6" s="6"/>
      <c r="T6" s="6"/>
      <c r="U6" s="6"/>
      <c r="V6" s="6"/>
      <c r="W6" s="6"/>
      <c r="X6" s="6"/>
      <c r="Y6" s="6"/>
      <c r="Z6" s="6"/>
      <c r="AA6" s="6"/>
    </row>
    <row r="7" spans="1:28" s="1" customFormat="1" ht="18.95" customHeight="1" x14ac:dyDescent="0.25">
      <c r="A7" s="52"/>
      <c r="D7"/>
      <c r="E7"/>
      <c r="F7"/>
      <c r="G7"/>
      <c r="H7"/>
      <c r="I7"/>
      <c r="J7"/>
      <c r="K7" s="72" t="s">
        <v>44</v>
      </c>
      <c r="Q7" s="8"/>
      <c r="R7" s="8"/>
      <c r="S7" s="8"/>
      <c r="T7" s="8"/>
      <c r="U7" s="8"/>
      <c r="V7" s="8"/>
      <c r="W7" s="8"/>
      <c r="X7" s="8"/>
      <c r="Y7" s="8"/>
      <c r="Z7" s="8"/>
      <c r="AA7" s="8"/>
    </row>
    <row r="8" spans="1:28" s="1" customFormat="1" ht="36.950000000000003" customHeight="1" thickBot="1" x14ac:dyDescent="0.3">
      <c r="A8" s="52"/>
      <c r="C8" s="105" t="s">
        <v>165</v>
      </c>
      <c r="D8" s="105" t="s">
        <v>155</v>
      </c>
      <c r="E8" s="105" t="s">
        <v>156</v>
      </c>
      <c r="F8" s="105" t="s">
        <v>181</v>
      </c>
      <c r="G8" s="106" t="s">
        <v>168</v>
      </c>
      <c r="H8" s="106" t="s">
        <v>167</v>
      </c>
      <c r="I8" s="106" t="s">
        <v>169</v>
      </c>
      <c r="J8" s="107" t="s">
        <v>0</v>
      </c>
      <c r="K8" s="73" t="s">
        <v>45</v>
      </c>
      <c r="Q8" s="8"/>
      <c r="R8" s="8"/>
      <c r="S8" s="8"/>
      <c r="T8" s="8"/>
      <c r="U8" s="8"/>
      <c r="V8" s="8"/>
      <c r="W8" s="8"/>
    </row>
    <row r="9" spans="1:28" ht="18.95" customHeight="1" x14ac:dyDescent="0.25">
      <c r="A9" s="52"/>
      <c r="B9"/>
      <c r="C9" s="147">
        <v>42384</v>
      </c>
      <c r="D9" s="139" t="s">
        <v>233</v>
      </c>
      <c r="E9" s="76" t="str">
        <f>IF(D9="","",IFERROR(VLOOKUP(D9,Cadastro!$C$9:$D$1009,2,FALSE),"NOT FOUND"))</f>
        <v>C001</v>
      </c>
      <c r="F9" s="67">
        <v>280</v>
      </c>
      <c r="G9" s="66" t="s">
        <v>266</v>
      </c>
      <c r="H9" s="81">
        <f>IFERROR(F9*VLOOKUP(D9,Saldo!$P$8:$U$1009,6,FALSE),"")</f>
        <v>7837.76</v>
      </c>
      <c r="I9" s="78">
        <f>IFERROR(IF(D9="","",VLOOKUP(D9,Saldo!$P$8:$Q$1009,2,FALSE)),"")</f>
        <v>100</v>
      </c>
      <c r="J9" s="66" t="s">
        <v>262</v>
      </c>
      <c r="K9" s="74">
        <f>IF(C9="","",MONTH(C9))</f>
        <v>1</v>
      </c>
      <c r="L9"/>
      <c r="M9"/>
      <c r="N9"/>
      <c r="O9"/>
      <c r="P9"/>
      <c r="Q9" s="13"/>
      <c r="R9" s="13"/>
      <c r="S9" s="13"/>
      <c r="T9" s="13"/>
      <c r="U9" s="13"/>
      <c r="V9" s="13"/>
      <c r="W9" s="13"/>
      <c r="X9" s="13"/>
      <c r="Y9" s="13"/>
      <c r="Z9" s="13"/>
      <c r="AA9" s="2"/>
    </row>
    <row r="10" spans="1:28" ht="18.95" customHeight="1" x14ac:dyDescent="0.25">
      <c r="A10" s="52"/>
      <c r="B10"/>
      <c r="C10" s="147">
        <v>42384</v>
      </c>
      <c r="D10" s="139" t="s">
        <v>244</v>
      </c>
      <c r="E10" s="76" t="str">
        <f>IF(D10="","",IFERROR(VLOOKUP(D10,Cadastro!$C$9:$D$1009,2,FALSE),"NOT FOUND"))</f>
        <v>C002</v>
      </c>
      <c r="F10" s="67">
        <v>240</v>
      </c>
      <c r="G10" s="66" t="s">
        <v>268</v>
      </c>
      <c r="H10" s="81">
        <f>IFERROR(F10*VLOOKUP(D10,Saldo!$P$8:$U$1009,6,FALSE),"")</f>
        <v>457.52112676056339</v>
      </c>
      <c r="I10" s="78">
        <f>IFERROR(IF(D10="","",VLOOKUP(D10,Saldo!$P$8:$Q$1009,2,FALSE)),"")</f>
        <v>60</v>
      </c>
      <c r="J10" s="66" t="s">
        <v>262</v>
      </c>
      <c r="K10" s="74">
        <f t="shared" ref="K10:K73" si="0">IF(C10="","",MONTH(C10))</f>
        <v>1</v>
      </c>
      <c r="L10"/>
      <c r="M10"/>
      <c r="N10"/>
      <c r="O10"/>
      <c r="P10"/>
      <c r="Q10" s="13"/>
      <c r="R10" s="13"/>
      <c r="S10" s="13"/>
      <c r="T10" s="13"/>
      <c r="U10" s="13"/>
      <c r="V10" s="13"/>
      <c r="W10" s="13"/>
      <c r="X10" s="13"/>
      <c r="Y10" s="13"/>
      <c r="Z10" s="13"/>
      <c r="AA10" s="2"/>
    </row>
    <row r="11" spans="1:28" ht="18.95" customHeight="1" x14ac:dyDescent="0.25">
      <c r="A11" s="52"/>
      <c r="B11"/>
      <c r="C11" s="147">
        <v>42389</v>
      </c>
      <c r="D11" s="139" t="s">
        <v>238</v>
      </c>
      <c r="E11" s="76" t="str">
        <f>IF(D11="","",IFERROR(VLOOKUP(D11,Cadastro!$C$9:$D$1009,2,FALSE),"NOT FOUND"))</f>
        <v>C003</v>
      </c>
      <c r="F11" s="67">
        <v>480</v>
      </c>
      <c r="G11" s="66" t="s">
        <v>269</v>
      </c>
      <c r="H11" s="81">
        <f>IFERROR(F11*VLOOKUP(D11,Saldo!$P$8:$U$1009,6,FALSE),"")</f>
        <v>2451.818181818182</v>
      </c>
      <c r="I11" s="78">
        <f>IFERROR(IF(D11="","",VLOOKUP(D11,Saldo!$P$8:$Q$1009,2,FALSE)),"")</f>
        <v>20</v>
      </c>
      <c r="J11" s="66" t="s">
        <v>262</v>
      </c>
      <c r="K11" s="74">
        <f t="shared" si="0"/>
        <v>1</v>
      </c>
      <c r="L11"/>
      <c r="M11"/>
      <c r="N11"/>
      <c r="O11"/>
      <c r="P11"/>
      <c r="Q11" s="13"/>
      <c r="R11" s="13"/>
      <c r="S11" s="13"/>
      <c r="T11" s="13"/>
      <c r="U11" s="13"/>
      <c r="V11" s="13"/>
      <c r="W11" s="13"/>
      <c r="X11" s="13"/>
      <c r="Y11" s="13"/>
      <c r="Z11" s="13"/>
      <c r="AA11" s="13"/>
    </row>
    <row r="12" spans="1:28" ht="18.95" customHeight="1" x14ac:dyDescent="0.25">
      <c r="A12" s="52"/>
      <c r="B12"/>
      <c r="C12" s="147">
        <v>42389</v>
      </c>
      <c r="D12" s="139" t="s">
        <v>239</v>
      </c>
      <c r="E12" s="76" t="str">
        <f>IF(D12="","",IFERROR(VLOOKUP(D12,Cadastro!$C$9:$D$1009,2,FALSE),"NOT FOUND"))</f>
        <v>C004</v>
      </c>
      <c r="F12" s="67">
        <v>200</v>
      </c>
      <c r="G12" s="66" t="s">
        <v>270</v>
      </c>
      <c r="H12" s="81">
        <f>IFERROR(F12*VLOOKUP(D12,Saldo!$P$8:$U$1009,6,FALSE),"")</f>
        <v>822.22222222222217</v>
      </c>
      <c r="I12" s="78">
        <f>IFERROR(IF(D12="","",VLOOKUP(D12,Saldo!$P$8:$Q$1009,2,FALSE)),"")</f>
        <v>195</v>
      </c>
      <c r="J12" s="66" t="s">
        <v>262</v>
      </c>
      <c r="K12" s="74">
        <f t="shared" si="0"/>
        <v>1</v>
      </c>
      <c r="L12"/>
      <c r="M12"/>
      <c r="N12"/>
      <c r="O12"/>
      <c r="P12"/>
      <c r="Q12" s="13"/>
      <c r="R12" s="13"/>
      <c r="S12" s="13"/>
      <c r="T12" s="13"/>
      <c r="U12" s="13"/>
      <c r="V12" s="13"/>
      <c r="W12" s="13"/>
      <c r="X12" s="13"/>
      <c r="Y12" s="13"/>
      <c r="Z12" s="13"/>
      <c r="AA12" s="13"/>
    </row>
    <row r="13" spans="1:28" ht="18.95" customHeight="1" x14ac:dyDescent="0.25">
      <c r="A13" s="52"/>
      <c r="B13"/>
      <c r="C13" s="147">
        <v>42391</v>
      </c>
      <c r="D13" s="139" t="s">
        <v>240</v>
      </c>
      <c r="E13" s="76" t="str">
        <f>IF(D13="","",IFERROR(VLOOKUP(D13,Cadastro!$C$9:$D$1009,2,FALSE),"NOT FOUND"))</f>
        <v>C005</v>
      </c>
      <c r="F13" s="67">
        <v>200</v>
      </c>
      <c r="G13" s="66" t="s">
        <v>266</v>
      </c>
      <c r="H13" s="81">
        <f>IFERROR(F13*VLOOKUP(D13,Saldo!$P$8:$U$1009,6,FALSE),"")</f>
        <v>3128.141592920354</v>
      </c>
      <c r="I13" s="78">
        <f>IFERROR(IF(D13="","",VLOOKUP(D13,Saldo!$P$8:$Q$1009,2,FALSE)),"")</f>
        <v>275</v>
      </c>
      <c r="J13" s="66" t="s">
        <v>262</v>
      </c>
      <c r="K13" s="74">
        <f t="shared" si="0"/>
        <v>1</v>
      </c>
      <c r="L13"/>
      <c r="M13"/>
      <c r="N13"/>
      <c r="O13"/>
      <c r="P13"/>
      <c r="Q13" s="13"/>
      <c r="R13" s="13"/>
      <c r="S13" s="13"/>
      <c r="T13" s="13"/>
      <c r="U13" s="13"/>
      <c r="V13" s="13"/>
      <c r="W13" s="13"/>
      <c r="X13" s="13"/>
      <c r="Y13" s="13"/>
      <c r="Z13" s="13"/>
      <c r="AA13" s="13"/>
    </row>
    <row r="14" spans="1:28" ht="18.95" customHeight="1" x14ac:dyDescent="0.25">
      <c r="A14" s="52"/>
      <c r="B14"/>
      <c r="C14" s="185">
        <v>42391</v>
      </c>
      <c r="D14" s="76" t="s">
        <v>241</v>
      </c>
      <c r="E14" s="76" t="str">
        <f>IF(D14="","",IFERROR(VLOOKUP(D14,Cadastro!$C$9:$D$1009,2,FALSE),"NOT FOUND"))</f>
        <v>C006</v>
      </c>
      <c r="F14" s="94">
        <v>120</v>
      </c>
      <c r="G14" s="76" t="s">
        <v>266</v>
      </c>
      <c r="H14" s="81">
        <f>IFERROR(F14*VLOOKUP(D14,Saldo!$P$8:$U$1009,6,FALSE),"")</f>
        <v>783.21428571428578</v>
      </c>
      <c r="I14" s="78">
        <f>IFERROR(IF(D14="","",VLOOKUP(D14,Saldo!$P$8:$Q$1009,2,FALSE)),"")</f>
        <v>0</v>
      </c>
      <c r="J14" s="76" t="s">
        <v>262</v>
      </c>
      <c r="K14" s="74">
        <f t="shared" si="0"/>
        <v>1</v>
      </c>
      <c r="L14"/>
      <c r="M14"/>
      <c r="N14"/>
      <c r="O14"/>
      <c r="P14"/>
      <c r="Q14" s="13"/>
      <c r="R14" s="13"/>
      <c r="S14" s="13"/>
      <c r="T14" s="13"/>
      <c r="U14" s="13"/>
      <c r="V14" s="13"/>
      <c r="W14" s="13"/>
      <c r="X14" s="13"/>
      <c r="Y14" s="13"/>
      <c r="Z14" s="13"/>
      <c r="AA14" s="13"/>
    </row>
    <row r="15" spans="1:28" ht="18.95" customHeight="1" x14ac:dyDescent="0.25">
      <c r="A15" s="52"/>
      <c r="B15"/>
      <c r="C15" s="185">
        <v>42394</v>
      </c>
      <c r="D15" s="76" t="s">
        <v>243</v>
      </c>
      <c r="E15" s="76" t="str">
        <f>IF(D15="","",IFERROR(VLOOKUP(D15,Cadastro!$C$9:$D$1009,2,FALSE),"NOT FOUND"))</f>
        <v>C007</v>
      </c>
      <c r="F15" s="94">
        <v>140</v>
      </c>
      <c r="G15" s="76" t="s">
        <v>271</v>
      </c>
      <c r="H15" s="81">
        <f>IFERROR(F15*VLOOKUP(D15,Saldo!$P$8:$U$1009,6,FALSE),"")</f>
        <v>431.02499999999998</v>
      </c>
      <c r="I15" s="78">
        <f>IFERROR(IF(D15="","",VLOOKUP(D15,Saldo!$P$8:$Q$1009,2,FALSE)),"")</f>
        <v>250</v>
      </c>
      <c r="J15" s="76" t="s">
        <v>262</v>
      </c>
      <c r="K15" s="74">
        <f t="shared" si="0"/>
        <v>1</v>
      </c>
      <c r="L15"/>
      <c r="M15"/>
      <c r="N15"/>
      <c r="O15"/>
      <c r="P15"/>
      <c r="Q15" s="13"/>
      <c r="R15" s="13"/>
      <c r="S15" s="13"/>
      <c r="T15" s="13"/>
      <c r="U15" s="13"/>
      <c r="V15" s="13"/>
      <c r="W15" s="13"/>
      <c r="X15" s="13"/>
      <c r="Y15" s="13"/>
      <c r="Z15" s="13"/>
      <c r="AA15" s="13"/>
    </row>
    <row r="16" spans="1:28" ht="18.95" customHeight="1" x14ac:dyDescent="0.25">
      <c r="A16" s="52"/>
      <c r="B16"/>
      <c r="C16" s="185">
        <v>42394</v>
      </c>
      <c r="D16" s="76" t="s">
        <v>242</v>
      </c>
      <c r="E16" s="76" t="str">
        <f>IF(D16="","",IFERROR(VLOOKUP(D16,Cadastro!$C$9:$D$1009,2,FALSE),"NOT FOUND"))</f>
        <v>C008</v>
      </c>
      <c r="F16" s="94">
        <v>100</v>
      </c>
      <c r="G16" s="76" t="s">
        <v>266</v>
      </c>
      <c r="H16" s="81">
        <f>IFERROR(F16*VLOOKUP(D16,Saldo!$P$8:$U$1009,6,FALSE),"")</f>
        <v>1517.9948586118253</v>
      </c>
      <c r="I16" s="78">
        <f>IFERROR(IF(D16="","",VLOOKUP(D16,Saldo!$P$8:$Q$1009,2,FALSE)),"")</f>
        <v>250</v>
      </c>
      <c r="J16" s="76" t="s">
        <v>262</v>
      </c>
      <c r="K16" s="74">
        <f t="shared" si="0"/>
        <v>1</v>
      </c>
      <c r="L16"/>
      <c r="M16"/>
      <c r="N16"/>
      <c r="O16"/>
      <c r="P16"/>
      <c r="Q16" s="13"/>
      <c r="R16" s="13"/>
      <c r="S16" s="13"/>
      <c r="T16" s="13"/>
      <c r="U16" s="13"/>
      <c r="V16" s="13"/>
      <c r="W16" s="13"/>
      <c r="X16" s="13"/>
      <c r="Y16" s="13"/>
      <c r="Z16" s="13"/>
      <c r="AA16" s="13"/>
    </row>
    <row r="17" spans="1:27" ht="18.95" customHeight="1" x14ac:dyDescent="0.25">
      <c r="A17" s="52"/>
      <c r="B17"/>
      <c r="C17" s="185">
        <v>42415</v>
      </c>
      <c r="D17" s="76" t="s">
        <v>233</v>
      </c>
      <c r="E17" s="76" t="str">
        <f>IF(D17="","",IFERROR(VLOOKUP(D17,Cadastro!$C$9:$D$1009,2,FALSE),"NOT FOUND"))</f>
        <v>C001</v>
      </c>
      <c r="F17" s="94">
        <v>360</v>
      </c>
      <c r="G17" s="76" t="s">
        <v>264</v>
      </c>
      <c r="H17" s="81">
        <f>IFERROR(F17*VLOOKUP(D17,Saldo!$P$8:$U$1009,6,FALSE),"")</f>
        <v>10077.120000000001</v>
      </c>
      <c r="I17" s="78">
        <f>IFERROR(IF(D17="","",VLOOKUP(D17,Saldo!$P$8:$Q$1009,2,FALSE)),"")</f>
        <v>100</v>
      </c>
      <c r="J17" s="76" t="s">
        <v>262</v>
      </c>
      <c r="K17" s="74">
        <f t="shared" si="0"/>
        <v>2</v>
      </c>
      <c r="L17"/>
      <c r="M17"/>
      <c r="N17"/>
      <c r="O17"/>
      <c r="P17"/>
      <c r="Q17" s="8"/>
      <c r="R17" s="8"/>
      <c r="S17" s="8"/>
      <c r="T17" s="8"/>
      <c r="U17" s="8"/>
      <c r="V17" s="8"/>
      <c r="W17" s="8"/>
      <c r="X17" s="8"/>
      <c r="Y17" s="8"/>
      <c r="Z17" s="8"/>
      <c r="AA17" s="8"/>
    </row>
    <row r="18" spans="1:27" ht="18.95" customHeight="1" x14ac:dyDescent="0.25">
      <c r="A18" s="52"/>
      <c r="B18"/>
      <c r="C18" s="185">
        <v>42415</v>
      </c>
      <c r="D18" s="76" t="s">
        <v>244</v>
      </c>
      <c r="E18" s="76" t="str">
        <f>IF(D18="","",IFERROR(VLOOKUP(D18,Cadastro!$C$9:$D$1009,2,FALSE),"NOT FOUND"))</f>
        <v>C002</v>
      </c>
      <c r="F18" s="94">
        <v>480</v>
      </c>
      <c r="G18" s="76" t="s">
        <v>267</v>
      </c>
      <c r="H18" s="81">
        <f>IFERROR(F18*VLOOKUP(D18,Saldo!$P$8:$U$1009,6,FALSE),"")</f>
        <v>915.04225352112678</v>
      </c>
      <c r="I18" s="78">
        <f>IFERROR(IF(D18="","",VLOOKUP(D18,Saldo!$P$8:$Q$1009,2,FALSE)),"")</f>
        <v>60</v>
      </c>
      <c r="J18" s="76"/>
      <c r="K18" s="74">
        <f t="shared" si="0"/>
        <v>2</v>
      </c>
      <c r="L18"/>
      <c r="M18"/>
      <c r="N18"/>
      <c r="O18"/>
      <c r="P18"/>
      <c r="Q18" s="8"/>
      <c r="R18" s="8"/>
      <c r="S18" s="8"/>
      <c r="T18" s="8"/>
      <c r="U18" s="8"/>
      <c r="V18" s="8"/>
      <c r="W18" s="8"/>
      <c r="X18" s="8"/>
      <c r="Y18" s="8"/>
      <c r="Z18" s="8"/>
      <c r="AA18" s="8"/>
    </row>
    <row r="19" spans="1:27" ht="18.95" customHeight="1" x14ac:dyDescent="0.25">
      <c r="A19" s="52"/>
      <c r="B19"/>
      <c r="C19" s="185">
        <v>42420</v>
      </c>
      <c r="D19" s="76" t="s">
        <v>238</v>
      </c>
      <c r="E19" s="76" t="str">
        <f>IF(D19="","",IFERROR(VLOOKUP(D19,Cadastro!$C$9:$D$1009,2,FALSE),"NOT FOUND"))</f>
        <v>C003</v>
      </c>
      <c r="F19" s="94">
        <v>480</v>
      </c>
      <c r="G19" s="76" t="s">
        <v>265</v>
      </c>
      <c r="H19" s="81">
        <f>IFERROR(F19*VLOOKUP(D19,Saldo!$P$8:$U$1009,6,FALSE),"")</f>
        <v>2451.818181818182</v>
      </c>
      <c r="I19" s="78">
        <f>IFERROR(IF(D19="","",VLOOKUP(D19,Saldo!$P$8:$Q$1009,2,FALSE)),"")</f>
        <v>20</v>
      </c>
      <c r="J19" s="76"/>
      <c r="K19" s="74">
        <f t="shared" si="0"/>
        <v>2</v>
      </c>
      <c r="L19"/>
      <c r="M19"/>
      <c r="N19"/>
      <c r="O19"/>
      <c r="P19"/>
      <c r="Q19" s="1"/>
      <c r="R19" s="1"/>
      <c r="S19" s="1"/>
      <c r="T19" s="1"/>
      <c r="U19" s="1"/>
      <c r="V19" s="1"/>
      <c r="W19" s="1"/>
      <c r="X19" s="1"/>
      <c r="Y19" s="1"/>
      <c r="Z19" s="1"/>
      <c r="AA19" s="1"/>
    </row>
    <row r="20" spans="1:27" ht="18.95" customHeight="1" x14ac:dyDescent="0.25">
      <c r="A20" s="52"/>
      <c r="B20"/>
      <c r="C20" s="185">
        <v>42420</v>
      </c>
      <c r="D20" s="76" t="s">
        <v>239</v>
      </c>
      <c r="E20" s="76" t="str">
        <f>IF(D20="","",IFERROR(VLOOKUP(D20,Cadastro!$C$9:$D$1009,2,FALSE),"NOT FOUND"))</f>
        <v>C004</v>
      </c>
      <c r="F20" s="94">
        <v>240</v>
      </c>
      <c r="G20" s="76" t="s">
        <v>266</v>
      </c>
      <c r="H20" s="81">
        <f>IFERROR(F20*VLOOKUP(D20,Saldo!$P$8:$U$1009,6,FALSE),"")</f>
        <v>986.66666666666652</v>
      </c>
      <c r="I20" s="78">
        <f>IFERROR(IF(D20="","",VLOOKUP(D20,Saldo!$P$8:$Q$1009,2,FALSE)),"")</f>
        <v>195</v>
      </c>
      <c r="J20" s="76"/>
      <c r="K20" s="74">
        <f t="shared" si="0"/>
        <v>2</v>
      </c>
      <c r="L20"/>
      <c r="M20"/>
      <c r="N20"/>
      <c r="O20"/>
      <c r="P20"/>
    </row>
    <row r="21" spans="1:27" ht="18.95" customHeight="1" x14ac:dyDescent="0.25">
      <c r="A21" s="52"/>
      <c r="B21"/>
      <c r="C21" s="185">
        <v>42422</v>
      </c>
      <c r="D21" s="76" t="s">
        <v>240</v>
      </c>
      <c r="E21" s="76" t="str">
        <f>IF(D21="","",IFERROR(VLOOKUP(D21,Cadastro!$C$9:$D$1009,2,FALSE),"NOT FOUND"))</f>
        <v>C005</v>
      </c>
      <c r="F21" s="94">
        <v>320</v>
      </c>
      <c r="G21" s="76" t="s">
        <v>266</v>
      </c>
      <c r="H21" s="81">
        <f>IFERROR(F21*VLOOKUP(D21,Saldo!$P$8:$U$1009,6,FALSE),"")</f>
        <v>5005.0265486725666</v>
      </c>
      <c r="I21" s="78">
        <f>IFERROR(IF(D21="","",VLOOKUP(D21,Saldo!$P$8:$Q$1009,2,FALSE)),"")</f>
        <v>275</v>
      </c>
      <c r="J21" s="76"/>
      <c r="K21" s="74">
        <f t="shared" si="0"/>
        <v>2</v>
      </c>
      <c r="L21"/>
      <c r="M21"/>
      <c r="N21"/>
      <c r="O21"/>
      <c r="P21"/>
    </row>
    <row r="22" spans="1:27" ht="18.95" customHeight="1" x14ac:dyDescent="0.25">
      <c r="A22" s="52"/>
      <c r="B22"/>
      <c r="C22" s="185">
        <v>42422</v>
      </c>
      <c r="D22" s="76" t="s">
        <v>241</v>
      </c>
      <c r="E22" s="76" t="str">
        <f>IF(D22="","",IFERROR(VLOOKUP(D22,Cadastro!$C$9:$D$1009,2,FALSE),"NOT FOUND"))</f>
        <v>C006</v>
      </c>
      <c r="F22" s="94">
        <v>20</v>
      </c>
      <c r="G22" s="76" t="s">
        <v>266</v>
      </c>
      <c r="H22" s="81">
        <f>IFERROR(F22*VLOOKUP(D22,Saldo!$P$8:$U$1009,6,FALSE),"")</f>
        <v>130.53571428571428</v>
      </c>
      <c r="I22" s="78">
        <f>IFERROR(IF(D22="","",VLOOKUP(D22,Saldo!$P$8:$Q$1009,2,FALSE)),"")</f>
        <v>0</v>
      </c>
      <c r="J22" s="76"/>
      <c r="K22" s="74">
        <f t="shared" si="0"/>
        <v>2</v>
      </c>
      <c r="L22"/>
      <c r="M22"/>
      <c r="N22"/>
      <c r="O22"/>
      <c r="P22"/>
    </row>
    <row r="23" spans="1:27" ht="18.95" customHeight="1" x14ac:dyDescent="0.25">
      <c r="A23" s="52"/>
      <c r="B23"/>
      <c r="C23" s="185">
        <v>42425</v>
      </c>
      <c r="D23" s="76" t="s">
        <v>243</v>
      </c>
      <c r="E23" s="76" t="str">
        <f>IF(D23="","",IFERROR(VLOOKUP(D23,Cadastro!$C$9:$D$1009,2,FALSE),"NOT FOUND"))</f>
        <v>C007</v>
      </c>
      <c r="F23" s="94">
        <v>200</v>
      </c>
      <c r="G23" s="76" t="s">
        <v>266</v>
      </c>
      <c r="H23" s="81">
        <f>IFERROR(F23*VLOOKUP(D23,Saldo!$P$8:$U$1009,6,FALSE),"")</f>
        <v>615.75</v>
      </c>
      <c r="I23" s="78">
        <f>IFERROR(IF(D23="","",VLOOKUP(D23,Saldo!$P$8:$Q$1009,2,FALSE)),"")</f>
        <v>250</v>
      </c>
      <c r="J23" s="76"/>
      <c r="K23" s="74">
        <f t="shared" si="0"/>
        <v>2</v>
      </c>
      <c r="L23"/>
      <c r="M23"/>
      <c r="N23"/>
      <c r="O23"/>
      <c r="P23"/>
    </row>
    <row r="24" spans="1:27" ht="18.95" customHeight="1" x14ac:dyDescent="0.25">
      <c r="A24" s="52"/>
      <c r="B24"/>
      <c r="C24" s="185">
        <v>42425</v>
      </c>
      <c r="D24" s="76" t="s">
        <v>242</v>
      </c>
      <c r="E24" s="76" t="str">
        <f>IF(D24="","",IFERROR(VLOOKUP(D24,Cadastro!$C$9:$D$1009,2,FALSE),"NOT FOUND"))</f>
        <v>C008</v>
      </c>
      <c r="F24" s="94">
        <v>180</v>
      </c>
      <c r="G24" s="76" t="s">
        <v>266</v>
      </c>
      <c r="H24" s="81">
        <f>IFERROR(F24*VLOOKUP(D24,Saldo!$P$8:$U$1009,6,FALSE),"")</f>
        <v>2732.3907455012854</v>
      </c>
      <c r="I24" s="78">
        <f>IFERROR(IF(D24="","",VLOOKUP(D24,Saldo!$P$8:$Q$1009,2,FALSE)),"")</f>
        <v>250</v>
      </c>
      <c r="J24" s="76"/>
      <c r="K24" s="74">
        <f t="shared" si="0"/>
        <v>2</v>
      </c>
      <c r="L24"/>
      <c r="M24"/>
      <c r="N24"/>
      <c r="O24"/>
      <c r="P24"/>
    </row>
    <row r="25" spans="1:27" ht="18.95" customHeight="1" x14ac:dyDescent="0.25">
      <c r="A25" s="52"/>
      <c r="B25"/>
      <c r="C25" s="185">
        <v>42449</v>
      </c>
      <c r="D25" s="76" t="s">
        <v>233</v>
      </c>
      <c r="E25" s="76" t="str">
        <f>IF(D25="","",IFERROR(VLOOKUP(D25,Cadastro!$C$9:$D$1009,2,FALSE),"NOT FOUND"))</f>
        <v>C001</v>
      </c>
      <c r="F25" s="94">
        <v>100</v>
      </c>
      <c r="G25" s="76" t="s">
        <v>266</v>
      </c>
      <c r="H25" s="81">
        <f>IFERROR(F25*VLOOKUP(D25,Saldo!$P$8:$U$1009,6,FALSE),"")</f>
        <v>2799.2000000000003</v>
      </c>
      <c r="I25" s="78">
        <f>IFERROR(IF(D25="","",VLOOKUP(D25,Saldo!$P$8:$Q$1009,2,FALSE)),"")</f>
        <v>100</v>
      </c>
      <c r="J25" s="76"/>
      <c r="K25" s="74">
        <f t="shared" si="0"/>
        <v>3</v>
      </c>
      <c r="L25"/>
      <c r="M25"/>
      <c r="N25"/>
      <c r="O25"/>
      <c r="P25"/>
    </row>
    <row r="26" spans="1:27" ht="18.95" customHeight="1" x14ac:dyDescent="0.25">
      <c r="A26" s="52"/>
      <c r="B26"/>
      <c r="C26" s="185">
        <v>42449</v>
      </c>
      <c r="D26" s="76" t="s">
        <v>244</v>
      </c>
      <c r="E26" s="76" t="str">
        <f>IF(D26="","",IFERROR(VLOOKUP(D26,Cadastro!$C$9:$D$1009,2,FALSE),"NOT FOUND"))</f>
        <v>C002</v>
      </c>
      <c r="F26" s="94">
        <v>120</v>
      </c>
      <c r="G26" s="76" t="s">
        <v>266</v>
      </c>
      <c r="H26" s="81">
        <f>IFERROR(F26*VLOOKUP(D26,Saldo!$P$8:$U$1009,6,FALSE),"")</f>
        <v>228.7605633802817</v>
      </c>
      <c r="I26" s="78">
        <f>IFERROR(IF(D26="","",VLOOKUP(D26,Saldo!$P$8:$Q$1009,2,FALSE)),"")</f>
        <v>60</v>
      </c>
      <c r="J26" s="76"/>
      <c r="K26" s="74">
        <f t="shared" si="0"/>
        <v>3</v>
      </c>
      <c r="L26"/>
      <c r="M26"/>
      <c r="N26"/>
      <c r="O26"/>
      <c r="P26"/>
    </row>
    <row r="27" spans="1:27" ht="18.95" customHeight="1" x14ac:dyDescent="0.25">
      <c r="A27" s="52"/>
      <c r="B27"/>
      <c r="C27" s="185">
        <v>42451</v>
      </c>
      <c r="D27" s="76" t="s">
        <v>238</v>
      </c>
      <c r="E27" s="76" t="str">
        <f>IF(D27="","",IFERROR(VLOOKUP(D27,Cadastro!$C$9:$D$1009,2,FALSE),"NOT FOUND"))</f>
        <v>C003</v>
      </c>
      <c r="F27" s="94">
        <v>100</v>
      </c>
      <c r="G27" s="76" t="s">
        <v>266</v>
      </c>
      <c r="H27" s="81">
        <f>IFERROR(F27*VLOOKUP(D27,Saldo!$P$8:$U$1009,6,FALSE),"")</f>
        <v>510.79545454545456</v>
      </c>
      <c r="I27" s="78">
        <f>IFERROR(IF(D27="","",VLOOKUP(D27,Saldo!$P$8:$Q$1009,2,FALSE)),"")</f>
        <v>20</v>
      </c>
      <c r="J27" s="76"/>
      <c r="K27" s="74">
        <f t="shared" si="0"/>
        <v>3</v>
      </c>
      <c r="L27"/>
      <c r="M27"/>
      <c r="N27"/>
      <c r="O27"/>
      <c r="P27"/>
    </row>
    <row r="28" spans="1:27" ht="18.95" customHeight="1" x14ac:dyDescent="0.25">
      <c r="A28" s="52"/>
      <c r="B28"/>
      <c r="C28" s="185">
        <v>42451</v>
      </c>
      <c r="D28" s="76" t="s">
        <v>239</v>
      </c>
      <c r="E28" s="76" t="str">
        <f>IF(D28="","",IFERROR(VLOOKUP(D28,Cadastro!$C$9:$D$1009,2,FALSE),"NOT FOUND"))</f>
        <v>C004</v>
      </c>
      <c r="F28" s="94">
        <v>90</v>
      </c>
      <c r="G28" s="76" t="s">
        <v>266</v>
      </c>
      <c r="H28" s="81">
        <f>IFERROR(F28*VLOOKUP(D28,Saldo!$P$8:$U$1009,6,FALSE),"")</f>
        <v>369.99999999999994</v>
      </c>
      <c r="I28" s="78">
        <f>IFERROR(IF(D28="","",VLOOKUP(D28,Saldo!$P$8:$Q$1009,2,FALSE)),"")</f>
        <v>195</v>
      </c>
      <c r="J28" s="76"/>
      <c r="K28" s="74">
        <f t="shared" si="0"/>
        <v>3</v>
      </c>
      <c r="L28"/>
      <c r="M28"/>
      <c r="N28"/>
      <c r="O28"/>
      <c r="P28"/>
    </row>
    <row r="29" spans="1:27" ht="18.95" customHeight="1" x14ac:dyDescent="0.25">
      <c r="A29" s="52"/>
      <c r="B29"/>
      <c r="C29" s="185">
        <v>42454</v>
      </c>
      <c r="D29" s="76" t="s">
        <v>240</v>
      </c>
      <c r="E29" s="76" t="str">
        <f>IF(D29="","",IFERROR(VLOOKUP(D29,Cadastro!$C$9:$D$1009,2,FALSE),"NOT FOUND"))</f>
        <v>C005</v>
      </c>
      <c r="F29" s="94">
        <v>80</v>
      </c>
      <c r="G29" s="76" t="s">
        <v>266</v>
      </c>
      <c r="H29" s="81">
        <f>IFERROR(F29*VLOOKUP(D29,Saldo!$P$8:$U$1009,6,FALSE),"")</f>
        <v>1251.2566371681417</v>
      </c>
      <c r="I29" s="78">
        <f>IFERROR(IF(D29="","",VLOOKUP(D29,Saldo!$P$8:$Q$1009,2,FALSE)),"")</f>
        <v>275</v>
      </c>
      <c r="J29" s="76"/>
      <c r="K29" s="74">
        <f t="shared" si="0"/>
        <v>3</v>
      </c>
      <c r="L29"/>
      <c r="M29"/>
      <c r="N29"/>
      <c r="O29"/>
      <c r="P29"/>
    </row>
    <row r="30" spans="1:27" ht="18.95" customHeight="1" x14ac:dyDescent="0.25">
      <c r="A30" s="52"/>
      <c r="C30" s="185">
        <v>42454</v>
      </c>
      <c r="D30" s="76" t="s">
        <v>241</v>
      </c>
      <c r="E30" s="76" t="str">
        <f>IF(D30="","",IFERROR(VLOOKUP(D30,Cadastro!$C$9:$D$1009,2,FALSE),"NOT FOUND"))</f>
        <v>C006</v>
      </c>
      <c r="F30" s="94">
        <v>5</v>
      </c>
      <c r="G30" s="76" t="s">
        <v>266</v>
      </c>
      <c r="H30" s="81">
        <f>IFERROR(F30*VLOOKUP(D30,Saldo!$P$8:$U$1009,6,FALSE),"")</f>
        <v>32.633928571428569</v>
      </c>
      <c r="I30" s="78">
        <f>IFERROR(IF(D30="","",VLOOKUP(D30,Saldo!$P$8:$Q$1009,2,FALSE)),"")</f>
        <v>0</v>
      </c>
      <c r="J30" s="76"/>
      <c r="K30" s="74">
        <f t="shared" si="0"/>
        <v>3</v>
      </c>
    </row>
    <row r="31" spans="1:27" ht="18.95" customHeight="1" x14ac:dyDescent="0.25">
      <c r="A31" s="52"/>
      <c r="C31" s="185">
        <v>42454</v>
      </c>
      <c r="D31" s="76" t="s">
        <v>243</v>
      </c>
      <c r="E31" s="76" t="str">
        <f>IF(D31="","",IFERROR(VLOOKUP(D31,Cadastro!$C$9:$D$1009,2,FALSE),"NOT FOUND"))</f>
        <v>C007</v>
      </c>
      <c r="F31" s="94">
        <v>80</v>
      </c>
      <c r="G31" s="76" t="s">
        <v>266</v>
      </c>
      <c r="H31" s="81">
        <f>IFERROR(F31*VLOOKUP(D31,Saldo!$P$8:$U$1009,6,FALSE),"")</f>
        <v>246.29999999999998</v>
      </c>
      <c r="I31" s="78">
        <f>IFERROR(IF(D31="","",VLOOKUP(D31,Saldo!$P$8:$Q$1009,2,FALSE)),"")</f>
        <v>250</v>
      </c>
      <c r="J31" s="76"/>
      <c r="K31" s="74">
        <f t="shared" si="0"/>
        <v>3</v>
      </c>
    </row>
    <row r="32" spans="1:27" ht="18.95" customHeight="1" x14ac:dyDescent="0.25">
      <c r="A32" s="52"/>
      <c r="C32" s="185">
        <v>42454</v>
      </c>
      <c r="D32" s="76" t="s">
        <v>242</v>
      </c>
      <c r="E32" s="76" t="str">
        <f>IF(D32="","",IFERROR(VLOOKUP(D32,Cadastro!$C$9:$D$1009,2,FALSE),"NOT FOUND"))</f>
        <v>C008</v>
      </c>
      <c r="F32" s="94">
        <v>60</v>
      </c>
      <c r="G32" s="76" t="s">
        <v>266</v>
      </c>
      <c r="H32" s="81">
        <f>IFERROR(F32*VLOOKUP(D32,Saldo!$P$8:$U$1009,6,FALSE),"")</f>
        <v>910.79691516709511</v>
      </c>
      <c r="I32" s="78">
        <f>IFERROR(IF(D32="","",VLOOKUP(D32,Saldo!$P$8:$Q$1009,2,FALSE)),"")</f>
        <v>250</v>
      </c>
      <c r="J32" s="76"/>
      <c r="K32" s="74">
        <f t="shared" si="0"/>
        <v>3</v>
      </c>
    </row>
    <row r="33" spans="1:11" ht="18.95" customHeight="1" x14ac:dyDescent="0.25">
      <c r="A33" s="52"/>
      <c r="C33" s="185">
        <v>42470</v>
      </c>
      <c r="D33" s="76" t="s">
        <v>233</v>
      </c>
      <c r="E33" s="76" t="str">
        <f>IF(D33="","",IFERROR(VLOOKUP(D33,Cadastro!$C$9:$D$1009,2,FALSE),"NOT FOUND"))</f>
        <v>C001</v>
      </c>
      <c r="F33" s="94">
        <v>300</v>
      </c>
      <c r="G33" s="76" t="s">
        <v>266</v>
      </c>
      <c r="H33" s="81">
        <f>IFERROR(F33*VLOOKUP(D33,Saldo!$P$8:$U$1009,6,FALSE),"")</f>
        <v>8397.6</v>
      </c>
      <c r="I33" s="78">
        <f>IFERROR(IF(D33="","",VLOOKUP(D33,Saldo!$P$8:$Q$1009,2,FALSE)),"")</f>
        <v>100</v>
      </c>
      <c r="J33" s="76"/>
      <c r="K33" s="74">
        <f t="shared" si="0"/>
        <v>4</v>
      </c>
    </row>
    <row r="34" spans="1:11" ht="18.95" customHeight="1" x14ac:dyDescent="0.25">
      <c r="A34" s="52"/>
      <c r="C34" s="185">
        <v>42471</v>
      </c>
      <c r="D34" s="76" t="s">
        <v>244</v>
      </c>
      <c r="E34" s="76" t="str">
        <f>IF(D34="","",IFERROR(VLOOKUP(D34,Cadastro!$C$9:$D$1009,2,FALSE),"NOT FOUND"))</f>
        <v>C002</v>
      </c>
      <c r="F34" s="94">
        <v>250</v>
      </c>
      <c r="G34" s="76" t="s">
        <v>266</v>
      </c>
      <c r="H34" s="81">
        <f>IFERROR(F34*VLOOKUP(D34,Saldo!$P$8:$U$1009,6,FALSE),"")</f>
        <v>476.58450704225351</v>
      </c>
      <c r="I34" s="78">
        <f>IFERROR(IF(D34="","",VLOOKUP(D34,Saldo!$P$8:$Q$1009,2,FALSE)),"")</f>
        <v>60</v>
      </c>
      <c r="J34" s="76"/>
      <c r="K34" s="74">
        <f t="shared" si="0"/>
        <v>4</v>
      </c>
    </row>
    <row r="35" spans="1:11" ht="18.95" customHeight="1" x14ac:dyDescent="0.25">
      <c r="A35" s="52"/>
      <c r="C35" s="185">
        <v>42472</v>
      </c>
      <c r="D35" s="76" t="s">
        <v>238</v>
      </c>
      <c r="E35" s="76" t="str">
        <f>IF(D35="","",IFERROR(VLOOKUP(D35,Cadastro!$C$9:$D$1009,2,FALSE),"NOT FOUND"))</f>
        <v>C003</v>
      </c>
      <c r="F35" s="94">
        <v>150</v>
      </c>
      <c r="G35" s="76" t="s">
        <v>266</v>
      </c>
      <c r="H35" s="81">
        <f>IFERROR(F35*VLOOKUP(D35,Saldo!$P$8:$U$1009,6,FALSE),"")</f>
        <v>766.19318181818187</v>
      </c>
      <c r="I35" s="78">
        <f>IFERROR(IF(D35="","",VLOOKUP(D35,Saldo!$P$8:$Q$1009,2,FALSE)),"")</f>
        <v>20</v>
      </c>
      <c r="J35" s="76"/>
      <c r="K35" s="74">
        <f t="shared" si="0"/>
        <v>4</v>
      </c>
    </row>
    <row r="36" spans="1:11" ht="18.95" customHeight="1" x14ac:dyDescent="0.25">
      <c r="A36" s="52"/>
      <c r="C36" s="185">
        <v>42473</v>
      </c>
      <c r="D36" s="76" t="s">
        <v>239</v>
      </c>
      <c r="E36" s="76" t="str">
        <f>IF(D36="","",IFERROR(VLOOKUP(D36,Cadastro!$C$9:$D$1009,2,FALSE),"NOT FOUND"))</f>
        <v>C004</v>
      </c>
      <c r="F36" s="94">
        <v>200</v>
      </c>
      <c r="G36" s="76" t="s">
        <v>266</v>
      </c>
      <c r="H36" s="81">
        <f>IFERROR(F36*VLOOKUP(D36,Saldo!$P$8:$U$1009,6,FALSE),"")</f>
        <v>822.22222222222217</v>
      </c>
      <c r="I36" s="78">
        <f>IFERROR(IF(D36="","",VLOOKUP(D36,Saldo!$P$8:$Q$1009,2,FALSE)),"")</f>
        <v>195</v>
      </c>
      <c r="J36" s="76"/>
      <c r="K36" s="74">
        <f t="shared" si="0"/>
        <v>4</v>
      </c>
    </row>
    <row r="37" spans="1:11" ht="18.95" customHeight="1" x14ac:dyDescent="0.25">
      <c r="A37" s="52"/>
      <c r="C37" s="185">
        <v>42474</v>
      </c>
      <c r="D37" s="76" t="s">
        <v>240</v>
      </c>
      <c r="E37" s="76" t="str">
        <f>IF(D37="","",IFERROR(VLOOKUP(D37,Cadastro!$C$9:$D$1009,2,FALSE),"NOT FOUND"))</f>
        <v>C005</v>
      </c>
      <c r="F37" s="94">
        <v>90</v>
      </c>
      <c r="G37" s="76" t="s">
        <v>266</v>
      </c>
      <c r="H37" s="81">
        <f>IFERROR(F37*VLOOKUP(D37,Saldo!$P$8:$U$1009,6,FALSE),"")</f>
        <v>1407.6637168141592</v>
      </c>
      <c r="I37" s="78">
        <f>IFERROR(IF(D37="","",VLOOKUP(D37,Saldo!$P$8:$Q$1009,2,FALSE)),"")</f>
        <v>275</v>
      </c>
      <c r="J37" s="76"/>
      <c r="K37" s="74">
        <f t="shared" si="0"/>
        <v>4</v>
      </c>
    </row>
    <row r="38" spans="1:11" ht="18.95" customHeight="1" x14ac:dyDescent="0.25">
      <c r="A38" s="52"/>
      <c r="C38" s="185">
        <v>42475</v>
      </c>
      <c r="D38" s="76" t="s">
        <v>241</v>
      </c>
      <c r="E38" s="76" t="str">
        <f>IF(D38="","",IFERROR(VLOOKUP(D38,Cadastro!$C$9:$D$1009,2,FALSE),"NOT FOUND"))</f>
        <v>C006</v>
      </c>
      <c r="F38" s="94">
        <v>15</v>
      </c>
      <c r="G38" s="76" t="s">
        <v>266</v>
      </c>
      <c r="H38" s="81">
        <f>IFERROR(F38*VLOOKUP(D38,Saldo!$P$8:$U$1009,6,FALSE),"")</f>
        <v>97.901785714285722</v>
      </c>
      <c r="I38" s="78">
        <f>IFERROR(IF(D38="","",VLOOKUP(D38,Saldo!$P$8:$Q$1009,2,FALSE)),"")</f>
        <v>0</v>
      </c>
      <c r="J38" s="76"/>
      <c r="K38" s="74">
        <f t="shared" si="0"/>
        <v>4</v>
      </c>
    </row>
    <row r="39" spans="1:11" ht="18.95" customHeight="1" x14ac:dyDescent="0.25">
      <c r="A39" s="52"/>
      <c r="C39" s="185">
        <v>42476</v>
      </c>
      <c r="D39" s="76" t="s">
        <v>243</v>
      </c>
      <c r="E39" s="76" t="str">
        <f>IF(D39="","",IFERROR(VLOOKUP(D39,Cadastro!$C$9:$D$1009,2,FALSE),"NOT FOUND"))</f>
        <v>C007</v>
      </c>
      <c r="F39" s="94">
        <v>200</v>
      </c>
      <c r="G39" s="76" t="s">
        <v>266</v>
      </c>
      <c r="H39" s="81">
        <f>IFERROR(F39*VLOOKUP(D39,Saldo!$P$8:$U$1009,6,FALSE),"")</f>
        <v>615.75</v>
      </c>
      <c r="I39" s="78">
        <f>IFERROR(IF(D39="","",VLOOKUP(D39,Saldo!$P$8:$Q$1009,2,FALSE)),"")</f>
        <v>250</v>
      </c>
      <c r="J39" s="76"/>
      <c r="K39" s="74">
        <f t="shared" si="0"/>
        <v>4</v>
      </c>
    </row>
    <row r="40" spans="1:11" ht="18.95" customHeight="1" x14ac:dyDescent="0.25">
      <c r="A40" s="52"/>
      <c r="C40" s="185">
        <v>42477</v>
      </c>
      <c r="D40" s="76" t="s">
        <v>242</v>
      </c>
      <c r="E40" s="76" t="str">
        <f>IF(D40="","",IFERROR(VLOOKUP(D40,Cadastro!$C$9:$D$1009,2,FALSE),"NOT FOUND"))</f>
        <v>C008</v>
      </c>
      <c r="F40" s="94">
        <v>420</v>
      </c>
      <c r="G40" s="76" t="s">
        <v>266</v>
      </c>
      <c r="H40" s="81">
        <f>IFERROR(F40*VLOOKUP(D40,Saldo!$P$8:$U$1009,6,FALSE),"")</f>
        <v>6375.5784061696659</v>
      </c>
      <c r="I40" s="78">
        <f>IFERROR(IF(D40="","",VLOOKUP(D40,Saldo!$P$8:$Q$1009,2,FALSE)),"")</f>
        <v>250</v>
      </c>
      <c r="J40" s="76"/>
      <c r="K40" s="74">
        <f t="shared" si="0"/>
        <v>4</v>
      </c>
    </row>
    <row r="41" spans="1:11" ht="18.95" customHeight="1" x14ac:dyDescent="0.25">
      <c r="A41" s="52"/>
      <c r="C41" s="185">
        <v>42495</v>
      </c>
      <c r="D41" s="76" t="s">
        <v>233</v>
      </c>
      <c r="E41" s="76" t="str">
        <f>IF(D41="","",IFERROR(VLOOKUP(D41,Cadastro!$C$9:$D$1009,2,FALSE),"NOT FOUND"))</f>
        <v>C001</v>
      </c>
      <c r="F41" s="94">
        <v>250</v>
      </c>
      <c r="G41" s="76" t="s">
        <v>266</v>
      </c>
      <c r="H41" s="81">
        <f>IFERROR(F41*VLOOKUP(D41,Saldo!$P$8:$U$1009,6,FALSE),"")</f>
        <v>6998</v>
      </c>
      <c r="I41" s="78">
        <f>IFERROR(IF(D41="","",VLOOKUP(D41,Saldo!$P$8:$Q$1009,2,FALSE)),"")</f>
        <v>100</v>
      </c>
      <c r="J41" s="76"/>
      <c r="K41" s="74">
        <f t="shared" si="0"/>
        <v>5</v>
      </c>
    </row>
    <row r="42" spans="1:11" ht="18.95" customHeight="1" x14ac:dyDescent="0.25">
      <c r="A42" s="52"/>
      <c r="C42" s="185">
        <v>42500</v>
      </c>
      <c r="D42" s="76" t="s">
        <v>244</v>
      </c>
      <c r="E42" s="76" t="str">
        <f>IF(D42="","",IFERROR(VLOOKUP(D42,Cadastro!$C$9:$D$1009,2,FALSE),"NOT FOUND"))</f>
        <v>C002</v>
      </c>
      <c r="F42" s="94">
        <v>220</v>
      </c>
      <c r="G42" s="76" t="s">
        <v>266</v>
      </c>
      <c r="H42" s="81">
        <f>IFERROR(F42*VLOOKUP(D42,Saldo!$P$8:$U$1009,6,FALSE),"")</f>
        <v>419.3943661971831</v>
      </c>
      <c r="I42" s="78">
        <f>IFERROR(IF(D42="","",VLOOKUP(D42,Saldo!$P$8:$Q$1009,2,FALSE)),"")</f>
        <v>60</v>
      </c>
      <c r="J42" s="76"/>
      <c r="K42" s="74">
        <f t="shared" si="0"/>
        <v>5</v>
      </c>
    </row>
    <row r="43" spans="1:11" ht="18.95" customHeight="1" x14ac:dyDescent="0.25">
      <c r="A43" s="52"/>
      <c r="C43" s="185">
        <v>42505</v>
      </c>
      <c r="D43" s="76" t="s">
        <v>238</v>
      </c>
      <c r="E43" s="76" t="str">
        <f>IF(D43="","",IFERROR(VLOOKUP(D43,Cadastro!$C$9:$D$1009,2,FALSE),"NOT FOUND"))</f>
        <v>C003</v>
      </c>
      <c r="F43" s="94">
        <v>110</v>
      </c>
      <c r="G43" s="76" t="s">
        <v>266</v>
      </c>
      <c r="H43" s="81">
        <f>IFERROR(F43*VLOOKUP(D43,Saldo!$P$8:$U$1009,6,FALSE),"")</f>
        <v>561.875</v>
      </c>
      <c r="I43" s="78">
        <f>IFERROR(IF(D43="","",VLOOKUP(D43,Saldo!$P$8:$Q$1009,2,FALSE)),"")</f>
        <v>20</v>
      </c>
      <c r="J43" s="76"/>
      <c r="K43" s="74">
        <f t="shared" si="0"/>
        <v>5</v>
      </c>
    </row>
    <row r="44" spans="1:11" ht="18.95" customHeight="1" x14ac:dyDescent="0.25">
      <c r="A44" s="52"/>
      <c r="C44" s="185">
        <v>42510</v>
      </c>
      <c r="D44" s="76" t="s">
        <v>239</v>
      </c>
      <c r="E44" s="76" t="str">
        <f>IF(D44="","",IFERROR(VLOOKUP(D44,Cadastro!$C$9:$D$1009,2,FALSE),"NOT FOUND"))</f>
        <v>C004</v>
      </c>
      <c r="F44" s="94">
        <v>190</v>
      </c>
      <c r="G44" s="76" t="s">
        <v>266</v>
      </c>
      <c r="H44" s="81">
        <f>IFERROR(F44*VLOOKUP(D44,Saldo!$P$8:$U$1009,6,FALSE),"")</f>
        <v>781.11111111111109</v>
      </c>
      <c r="I44" s="78">
        <f>IFERROR(IF(D44="","",VLOOKUP(D44,Saldo!$P$8:$Q$1009,2,FALSE)),"")</f>
        <v>195</v>
      </c>
      <c r="J44" s="76"/>
      <c r="K44" s="74">
        <f t="shared" si="0"/>
        <v>5</v>
      </c>
    </row>
    <row r="45" spans="1:11" ht="18.95" customHeight="1" x14ac:dyDescent="0.25">
      <c r="A45" s="52"/>
      <c r="C45" s="185">
        <v>42510</v>
      </c>
      <c r="D45" s="76" t="s">
        <v>240</v>
      </c>
      <c r="E45" s="76" t="str">
        <f>IF(D45="","",IFERROR(VLOOKUP(D45,Cadastro!$C$9:$D$1009,2,FALSE),"NOT FOUND"))</f>
        <v>C005</v>
      </c>
      <c r="F45" s="94">
        <v>95</v>
      </c>
      <c r="G45" s="76" t="s">
        <v>266</v>
      </c>
      <c r="H45" s="81">
        <f>IFERROR(F45*VLOOKUP(D45,Saldo!$P$8:$U$1009,6,FALSE),"")</f>
        <v>1485.8672566371681</v>
      </c>
      <c r="I45" s="78">
        <f>IFERROR(IF(D45="","",VLOOKUP(D45,Saldo!$P$8:$Q$1009,2,FALSE)),"")</f>
        <v>275</v>
      </c>
      <c r="J45" s="76"/>
      <c r="K45" s="74">
        <f t="shared" si="0"/>
        <v>5</v>
      </c>
    </row>
    <row r="46" spans="1:11" ht="18.95" customHeight="1" x14ac:dyDescent="0.25">
      <c r="A46" s="52"/>
      <c r="C46" s="185">
        <v>42510</v>
      </c>
      <c r="D46" s="76" t="s">
        <v>241</v>
      </c>
      <c r="E46" s="76" t="str">
        <f>IF(D46="","",IFERROR(VLOOKUP(D46,Cadastro!$C$9:$D$1009,2,FALSE),"NOT FOUND"))</f>
        <v>C006</v>
      </c>
      <c r="F46" s="94">
        <v>15</v>
      </c>
      <c r="G46" s="76" t="s">
        <v>266</v>
      </c>
      <c r="H46" s="81">
        <f>IFERROR(F46*VLOOKUP(D46,Saldo!$P$8:$U$1009,6,FALSE),"")</f>
        <v>97.901785714285722</v>
      </c>
      <c r="I46" s="78">
        <f>IFERROR(IF(D46="","",VLOOKUP(D46,Saldo!$P$8:$Q$1009,2,FALSE)),"")</f>
        <v>0</v>
      </c>
      <c r="J46" s="76"/>
      <c r="K46" s="74">
        <f t="shared" si="0"/>
        <v>5</v>
      </c>
    </row>
    <row r="47" spans="1:11" ht="18.95" customHeight="1" x14ac:dyDescent="0.25">
      <c r="A47" s="52"/>
      <c r="C47" s="185">
        <v>42510</v>
      </c>
      <c r="D47" s="76" t="s">
        <v>243</v>
      </c>
      <c r="E47" s="76" t="str">
        <f>IF(D47="","",IFERROR(VLOOKUP(D47,Cadastro!$C$9:$D$1009,2,FALSE),"NOT FOUND"))</f>
        <v>C007</v>
      </c>
      <c r="F47" s="94">
        <v>250</v>
      </c>
      <c r="G47" s="76" t="s">
        <v>266</v>
      </c>
      <c r="H47" s="81">
        <f>IFERROR(F47*VLOOKUP(D47,Saldo!$P$8:$U$1009,6,FALSE),"")</f>
        <v>769.6875</v>
      </c>
      <c r="I47" s="78">
        <f>IFERROR(IF(D47="","",VLOOKUP(D47,Saldo!$P$8:$Q$1009,2,FALSE)),"")</f>
        <v>250</v>
      </c>
      <c r="J47" s="76"/>
      <c r="K47" s="74">
        <f t="shared" si="0"/>
        <v>5</v>
      </c>
    </row>
    <row r="48" spans="1:11" ht="18.95" customHeight="1" x14ac:dyDescent="0.25">
      <c r="A48" s="52"/>
      <c r="C48" s="185">
        <v>42515</v>
      </c>
      <c r="D48" s="76" t="s">
        <v>242</v>
      </c>
      <c r="E48" s="76" t="str">
        <f>IF(D48="","",IFERROR(VLOOKUP(D48,Cadastro!$C$9:$D$1009,2,FALSE),"NOT FOUND"))</f>
        <v>C008</v>
      </c>
      <c r="F48" s="94">
        <v>450</v>
      </c>
      <c r="G48" s="76" t="s">
        <v>266</v>
      </c>
      <c r="H48" s="81">
        <f>IFERROR(F48*VLOOKUP(D48,Saldo!$P$8:$U$1009,6,FALSE),"")</f>
        <v>6830.9768637532134</v>
      </c>
      <c r="I48" s="78">
        <f>IFERROR(IF(D48="","",VLOOKUP(D48,Saldo!$P$8:$Q$1009,2,FALSE)),"")</f>
        <v>250</v>
      </c>
      <c r="J48" s="76"/>
      <c r="K48" s="74">
        <f t="shared" si="0"/>
        <v>5</v>
      </c>
    </row>
    <row r="49" spans="1:11" ht="18.95" customHeight="1" x14ac:dyDescent="0.25">
      <c r="A49" s="52"/>
      <c r="C49" s="185">
        <v>42526</v>
      </c>
      <c r="D49" s="76" t="s">
        <v>233</v>
      </c>
      <c r="E49" s="76" t="str">
        <f>IF(D49="","",IFERROR(VLOOKUP(D49,Cadastro!$C$9:$D$1009,2,FALSE),"NOT FOUND"))</f>
        <v>C001</v>
      </c>
      <c r="F49" s="94">
        <v>260</v>
      </c>
      <c r="G49" s="76" t="s">
        <v>266</v>
      </c>
      <c r="H49" s="81">
        <f>IFERROR(F49*VLOOKUP(D49,Saldo!$P$8:$U$1009,6,FALSE),"")</f>
        <v>7277.92</v>
      </c>
      <c r="I49" s="78">
        <f>IFERROR(IF(D49="","",VLOOKUP(D49,Saldo!$P$8:$Q$1009,2,FALSE)),"")</f>
        <v>100</v>
      </c>
      <c r="J49" s="76"/>
      <c r="K49" s="74">
        <f t="shared" si="0"/>
        <v>6</v>
      </c>
    </row>
    <row r="50" spans="1:11" ht="18.95" customHeight="1" x14ac:dyDescent="0.25">
      <c r="A50" s="52"/>
      <c r="C50" s="185">
        <v>42531</v>
      </c>
      <c r="D50" s="76" t="s">
        <v>244</v>
      </c>
      <c r="E50" s="76" t="str">
        <f>IF(D50="","",IFERROR(VLOOKUP(D50,Cadastro!$C$9:$D$1009,2,FALSE),"NOT FOUND"))</f>
        <v>C002</v>
      </c>
      <c r="F50" s="94">
        <v>200</v>
      </c>
      <c r="G50" s="76" t="s">
        <v>266</v>
      </c>
      <c r="H50" s="81">
        <f>IFERROR(F50*VLOOKUP(D50,Saldo!$P$8:$U$1009,6,FALSE),"")</f>
        <v>381.26760563380282</v>
      </c>
      <c r="I50" s="78">
        <f>IFERROR(IF(D50="","",VLOOKUP(D50,Saldo!$P$8:$Q$1009,2,FALSE)),"")</f>
        <v>60</v>
      </c>
      <c r="J50" s="76"/>
      <c r="K50" s="74">
        <f t="shared" si="0"/>
        <v>6</v>
      </c>
    </row>
    <row r="51" spans="1:11" ht="18.95" customHeight="1" x14ac:dyDescent="0.25">
      <c r="A51" s="52"/>
      <c r="C51" s="185">
        <v>42536</v>
      </c>
      <c r="D51" s="76" t="s">
        <v>238</v>
      </c>
      <c r="E51" s="76" t="str">
        <f>IF(D51="","",IFERROR(VLOOKUP(D51,Cadastro!$C$9:$D$1009,2,FALSE),"NOT FOUND"))</f>
        <v>C003</v>
      </c>
      <c r="F51" s="94">
        <v>100</v>
      </c>
      <c r="G51" s="76" t="s">
        <v>266</v>
      </c>
      <c r="H51" s="81">
        <f>IFERROR(F51*VLOOKUP(D51,Saldo!$P$8:$U$1009,6,FALSE),"")</f>
        <v>510.79545454545456</v>
      </c>
      <c r="I51" s="78">
        <f>IFERROR(IF(D51="","",VLOOKUP(D51,Saldo!$P$8:$Q$1009,2,FALSE)),"")</f>
        <v>20</v>
      </c>
      <c r="J51" s="76"/>
      <c r="K51" s="74">
        <f t="shared" si="0"/>
        <v>6</v>
      </c>
    </row>
    <row r="52" spans="1:11" ht="18.95" customHeight="1" x14ac:dyDescent="0.25">
      <c r="A52" s="52"/>
      <c r="C52" s="185">
        <v>42541</v>
      </c>
      <c r="D52" s="76" t="s">
        <v>239</v>
      </c>
      <c r="E52" s="76" t="str">
        <f>IF(D52="","",IFERROR(VLOOKUP(D52,Cadastro!$C$9:$D$1009,2,FALSE),"NOT FOUND"))</f>
        <v>C004</v>
      </c>
      <c r="F52" s="94">
        <v>190</v>
      </c>
      <c r="G52" s="76" t="s">
        <v>266</v>
      </c>
      <c r="H52" s="81">
        <f>IFERROR(F52*VLOOKUP(D52,Saldo!$P$8:$U$1009,6,FALSE),"")</f>
        <v>781.11111111111109</v>
      </c>
      <c r="I52" s="78">
        <f>IFERROR(IF(D52="","",VLOOKUP(D52,Saldo!$P$8:$Q$1009,2,FALSE)),"")</f>
        <v>195</v>
      </c>
      <c r="J52" s="76"/>
      <c r="K52" s="74">
        <f t="shared" si="0"/>
        <v>6</v>
      </c>
    </row>
    <row r="53" spans="1:11" ht="18.95" customHeight="1" x14ac:dyDescent="0.25">
      <c r="A53" s="52"/>
      <c r="C53" s="185">
        <v>42541</v>
      </c>
      <c r="D53" s="76" t="s">
        <v>240</v>
      </c>
      <c r="E53" s="76" t="str">
        <f>IF(D53="","",IFERROR(VLOOKUP(D53,Cadastro!$C$9:$D$1009,2,FALSE),"NOT FOUND"))</f>
        <v>C005</v>
      </c>
      <c r="F53" s="94">
        <v>100</v>
      </c>
      <c r="G53" s="76" t="s">
        <v>266</v>
      </c>
      <c r="H53" s="81">
        <f>IFERROR(F53*VLOOKUP(D53,Saldo!$P$8:$U$1009,6,FALSE),"")</f>
        <v>1564.070796460177</v>
      </c>
      <c r="I53" s="78">
        <f>IFERROR(IF(D53="","",VLOOKUP(D53,Saldo!$P$8:$Q$1009,2,FALSE)),"")</f>
        <v>275</v>
      </c>
      <c r="J53" s="76"/>
      <c r="K53" s="74">
        <f t="shared" si="0"/>
        <v>6</v>
      </c>
    </row>
    <row r="54" spans="1:11" ht="18.95" customHeight="1" x14ac:dyDescent="0.25">
      <c r="A54" s="52"/>
      <c r="C54" s="185">
        <v>42543</v>
      </c>
      <c r="D54" s="76" t="s">
        <v>241</v>
      </c>
      <c r="E54" s="76" t="str">
        <f>IF(D54="","",IFERROR(VLOOKUP(D54,Cadastro!$C$9:$D$1009,2,FALSE),"NOT FOUND"))</f>
        <v>C006</v>
      </c>
      <c r="F54" s="94">
        <v>5</v>
      </c>
      <c r="G54" s="76" t="s">
        <v>266</v>
      </c>
      <c r="H54" s="81">
        <f>IFERROR(F54*VLOOKUP(D54,Saldo!$P$8:$U$1009,6,FALSE),"")</f>
        <v>32.633928571428569</v>
      </c>
      <c r="I54" s="78">
        <f>IFERROR(IF(D54="","",VLOOKUP(D54,Saldo!$P$8:$Q$1009,2,FALSE)),"")</f>
        <v>0</v>
      </c>
      <c r="J54" s="76"/>
      <c r="K54" s="74">
        <f t="shared" si="0"/>
        <v>6</v>
      </c>
    </row>
    <row r="55" spans="1:11" ht="18.95" customHeight="1" x14ac:dyDescent="0.25">
      <c r="A55" s="52"/>
      <c r="C55" s="185">
        <v>42546</v>
      </c>
      <c r="D55" s="76" t="s">
        <v>243</v>
      </c>
      <c r="E55" s="76" t="str">
        <f>IF(D55="","",IFERROR(VLOOKUP(D55,Cadastro!$C$9:$D$1009,2,FALSE),"NOT FOUND"))</f>
        <v>C007</v>
      </c>
      <c r="F55" s="94">
        <v>350</v>
      </c>
      <c r="G55" s="76" t="s">
        <v>266</v>
      </c>
      <c r="H55" s="81">
        <f>IFERROR(F55*VLOOKUP(D55,Saldo!$P$8:$U$1009,6,FALSE),"")</f>
        <v>1077.5625</v>
      </c>
      <c r="I55" s="78">
        <f>IFERROR(IF(D55="","",VLOOKUP(D55,Saldo!$P$8:$Q$1009,2,FALSE)),"")</f>
        <v>250</v>
      </c>
      <c r="J55" s="76"/>
      <c r="K55" s="74">
        <f t="shared" si="0"/>
        <v>6</v>
      </c>
    </row>
    <row r="56" spans="1:11" ht="18.95" customHeight="1" x14ac:dyDescent="0.25">
      <c r="A56" s="52"/>
      <c r="C56" s="185">
        <v>42551</v>
      </c>
      <c r="D56" s="76" t="s">
        <v>242</v>
      </c>
      <c r="E56" s="76" t="str">
        <f>IF(D56="","",IFERROR(VLOOKUP(D56,Cadastro!$C$9:$D$1009,2,FALSE),"NOT FOUND"))</f>
        <v>C008</v>
      </c>
      <c r="F56" s="94">
        <v>240</v>
      </c>
      <c r="G56" s="76" t="s">
        <v>266</v>
      </c>
      <c r="H56" s="81">
        <f>IFERROR(F56*VLOOKUP(D56,Saldo!$P$8:$U$1009,6,FALSE),"")</f>
        <v>3643.1876606683804</v>
      </c>
      <c r="I56" s="78">
        <f>IFERROR(IF(D56="","",VLOOKUP(D56,Saldo!$P$8:$Q$1009,2,FALSE)),"")</f>
        <v>250</v>
      </c>
      <c r="J56" s="76"/>
      <c r="K56" s="74">
        <f t="shared" si="0"/>
        <v>6</v>
      </c>
    </row>
    <row r="57" spans="1:11" ht="18.95" customHeight="1" x14ac:dyDescent="0.25">
      <c r="A57" s="52"/>
      <c r="C57" s="185">
        <v>42556</v>
      </c>
      <c r="D57" s="76" t="s">
        <v>233</v>
      </c>
      <c r="E57" s="76" t="str">
        <f>IF(D57="","",IFERROR(VLOOKUP(D57,Cadastro!$C$9:$D$1009,2,FALSE),"NOT FOUND"))</f>
        <v>C001</v>
      </c>
      <c r="F57" s="94">
        <v>1200</v>
      </c>
      <c r="G57" s="76" t="s">
        <v>266</v>
      </c>
      <c r="H57" s="81">
        <f>IFERROR(F57*VLOOKUP(D57,Saldo!$P$8:$U$1009,6,FALSE),"")</f>
        <v>33590.400000000001</v>
      </c>
      <c r="I57" s="78">
        <f>IFERROR(IF(D57="","",VLOOKUP(D57,Saldo!$P$8:$Q$1009,2,FALSE)),"")</f>
        <v>100</v>
      </c>
      <c r="J57" s="76"/>
      <c r="K57" s="74">
        <f t="shared" si="0"/>
        <v>7</v>
      </c>
    </row>
    <row r="58" spans="1:11" ht="18.95" customHeight="1" x14ac:dyDescent="0.25">
      <c r="A58" s="52"/>
      <c r="C58" s="185">
        <v>42561</v>
      </c>
      <c r="D58" s="76" t="s">
        <v>244</v>
      </c>
      <c r="E58" s="76" t="str">
        <f>IF(D58="","",IFERROR(VLOOKUP(D58,Cadastro!$C$9:$D$1009,2,FALSE),"NOT FOUND"))</f>
        <v>C002</v>
      </c>
      <c r="F58" s="94">
        <v>700</v>
      </c>
      <c r="G58" s="76" t="s">
        <v>266</v>
      </c>
      <c r="H58" s="81">
        <f>IFERROR(F58*VLOOKUP(D58,Saldo!$P$8:$U$1009,6,FALSE),"")</f>
        <v>1334.4366197183099</v>
      </c>
      <c r="I58" s="78">
        <f>IFERROR(IF(D58="","",VLOOKUP(D58,Saldo!$P$8:$Q$1009,2,FALSE)),"")</f>
        <v>60</v>
      </c>
      <c r="J58" s="76"/>
      <c r="K58" s="74">
        <f t="shared" si="0"/>
        <v>7</v>
      </c>
    </row>
    <row r="59" spans="1:11" ht="18.95" customHeight="1" x14ac:dyDescent="0.25">
      <c r="A59" s="52"/>
      <c r="C59" s="185">
        <v>42566</v>
      </c>
      <c r="D59" s="76" t="s">
        <v>238</v>
      </c>
      <c r="E59" s="76" t="str">
        <f>IF(D59="","",IFERROR(VLOOKUP(D59,Cadastro!$C$9:$D$1009,2,FALSE),"NOT FOUND"))</f>
        <v>C003</v>
      </c>
      <c r="F59" s="94">
        <v>450</v>
      </c>
      <c r="G59" s="76" t="s">
        <v>266</v>
      </c>
      <c r="H59" s="81">
        <f>IFERROR(F59*VLOOKUP(D59,Saldo!$P$8:$U$1009,6,FALSE),"")</f>
        <v>2298.5795454545455</v>
      </c>
      <c r="I59" s="78">
        <f>IFERROR(IF(D59="","",VLOOKUP(D59,Saldo!$P$8:$Q$1009,2,FALSE)),"")</f>
        <v>20</v>
      </c>
      <c r="J59" s="76"/>
      <c r="K59" s="74">
        <f t="shared" si="0"/>
        <v>7</v>
      </c>
    </row>
    <row r="60" spans="1:11" ht="18.95" customHeight="1" x14ac:dyDescent="0.25">
      <c r="A60" s="52"/>
      <c r="C60" s="185">
        <v>42571</v>
      </c>
      <c r="D60" s="76" t="s">
        <v>239</v>
      </c>
      <c r="E60" s="76" t="str">
        <f>IF(D60="","",IFERROR(VLOOKUP(D60,Cadastro!$C$9:$D$1009,2,FALSE),"NOT FOUND"))</f>
        <v>C004</v>
      </c>
      <c r="F60" s="94">
        <v>850</v>
      </c>
      <c r="G60" s="76" t="s">
        <v>266</v>
      </c>
      <c r="H60" s="81">
        <f>IFERROR(F60*VLOOKUP(D60,Saldo!$P$8:$U$1009,6,FALSE),"")</f>
        <v>3494.4444444444439</v>
      </c>
      <c r="I60" s="78">
        <f>IFERROR(IF(D60="","",VLOOKUP(D60,Saldo!$P$8:$Q$1009,2,FALSE)),"")</f>
        <v>195</v>
      </c>
      <c r="J60" s="76"/>
      <c r="K60" s="74">
        <f t="shared" si="0"/>
        <v>7</v>
      </c>
    </row>
    <row r="61" spans="1:11" ht="18.95" customHeight="1" x14ac:dyDescent="0.25">
      <c r="A61" s="52"/>
      <c r="C61" s="185">
        <v>42571</v>
      </c>
      <c r="D61" s="76" t="s">
        <v>240</v>
      </c>
      <c r="E61" s="76" t="str">
        <f>IF(D61="","",IFERROR(VLOOKUP(D61,Cadastro!$C$9:$D$1009,2,FALSE),"NOT FOUND"))</f>
        <v>C005</v>
      </c>
      <c r="F61" s="94">
        <v>520</v>
      </c>
      <c r="G61" s="76" t="s">
        <v>266</v>
      </c>
      <c r="H61" s="81">
        <f>IFERROR(F61*VLOOKUP(D61,Saldo!$P$8:$U$1009,6,FALSE),"")</f>
        <v>8133.1681415929206</v>
      </c>
      <c r="I61" s="78">
        <f>IFERROR(IF(D61="","",VLOOKUP(D61,Saldo!$P$8:$Q$1009,2,FALSE)),"")</f>
        <v>275</v>
      </c>
      <c r="J61" s="76"/>
      <c r="K61" s="74">
        <f t="shared" si="0"/>
        <v>7</v>
      </c>
    </row>
    <row r="62" spans="1:11" ht="18.95" customHeight="1" x14ac:dyDescent="0.25">
      <c r="A62" s="52"/>
      <c r="C62" s="185">
        <v>42573</v>
      </c>
      <c r="D62" s="76" t="s">
        <v>241</v>
      </c>
      <c r="E62" s="76" t="str">
        <f>IF(D62="","",IFERROR(VLOOKUP(D62,Cadastro!$C$9:$D$1009,2,FALSE),"NOT FOUND"))</f>
        <v>C006</v>
      </c>
      <c r="F62" s="94">
        <v>10</v>
      </c>
      <c r="G62" s="76" t="s">
        <v>266</v>
      </c>
      <c r="H62" s="81">
        <f>IFERROR(F62*VLOOKUP(D62,Saldo!$P$8:$U$1009,6,FALSE),"")</f>
        <v>65.267857142857139</v>
      </c>
      <c r="I62" s="78">
        <f>IFERROR(IF(D62="","",VLOOKUP(D62,Saldo!$P$8:$Q$1009,2,FALSE)),"")</f>
        <v>0</v>
      </c>
      <c r="J62" s="76"/>
      <c r="K62" s="74">
        <f t="shared" si="0"/>
        <v>7</v>
      </c>
    </row>
    <row r="63" spans="1:11" ht="18.95" customHeight="1" x14ac:dyDescent="0.25">
      <c r="A63" s="52"/>
      <c r="C63" s="185">
        <v>42576</v>
      </c>
      <c r="D63" s="76" t="s">
        <v>243</v>
      </c>
      <c r="E63" s="76" t="str">
        <f>IF(D63="","",IFERROR(VLOOKUP(D63,Cadastro!$C$9:$D$1009,2,FALSE),"NOT FOUND"))</f>
        <v>C007</v>
      </c>
      <c r="F63" s="94">
        <v>500</v>
      </c>
      <c r="G63" s="76" t="s">
        <v>266</v>
      </c>
      <c r="H63" s="81">
        <f>IFERROR(F63*VLOOKUP(D63,Saldo!$P$8:$U$1009,6,FALSE),"")</f>
        <v>1539.375</v>
      </c>
      <c r="I63" s="78">
        <f>IFERROR(IF(D63="","",VLOOKUP(D63,Saldo!$P$8:$Q$1009,2,FALSE)),"")</f>
        <v>250</v>
      </c>
      <c r="J63" s="76"/>
      <c r="K63" s="74">
        <f t="shared" si="0"/>
        <v>7</v>
      </c>
    </row>
    <row r="64" spans="1:11" ht="18.95" customHeight="1" x14ac:dyDescent="0.25">
      <c r="A64" s="52"/>
      <c r="C64" s="185">
        <v>42581</v>
      </c>
      <c r="D64" s="76" t="s">
        <v>242</v>
      </c>
      <c r="E64" s="76" t="str">
        <f>IF(D64="","",IFERROR(VLOOKUP(D64,Cadastro!$C$9:$D$1009,2,FALSE),"NOT FOUND"))</f>
        <v>C008</v>
      </c>
      <c r="F64" s="94">
        <v>250</v>
      </c>
      <c r="G64" s="76" t="s">
        <v>266</v>
      </c>
      <c r="H64" s="81">
        <f>IFERROR(F64*VLOOKUP(D64,Saldo!$P$8:$U$1009,6,FALSE),"")</f>
        <v>3794.9871465295632</v>
      </c>
      <c r="I64" s="78">
        <f>IFERROR(IF(D64="","",VLOOKUP(D64,Saldo!$P$8:$Q$1009,2,FALSE)),"")</f>
        <v>250</v>
      </c>
      <c r="J64" s="76"/>
      <c r="K64" s="74">
        <f t="shared" si="0"/>
        <v>7</v>
      </c>
    </row>
    <row r="65" spans="1:11" ht="18.95" customHeight="1" x14ac:dyDescent="0.25">
      <c r="A65" s="52"/>
      <c r="C65" s="185">
        <v>42587</v>
      </c>
      <c r="D65" s="76" t="s">
        <v>233</v>
      </c>
      <c r="E65" s="76" t="str">
        <f>IF(D65="","",IFERROR(VLOOKUP(D65,Cadastro!$C$9:$D$1009,2,FALSE),"NOT FOUND"))</f>
        <v>C001</v>
      </c>
      <c r="F65" s="94">
        <v>200</v>
      </c>
      <c r="G65" s="76" t="s">
        <v>266</v>
      </c>
      <c r="H65" s="81">
        <f>IFERROR(F65*VLOOKUP(D65,Saldo!$P$8:$U$1009,6,FALSE),"")</f>
        <v>5598.4000000000005</v>
      </c>
      <c r="I65" s="78">
        <f>IFERROR(IF(D65="","",VLOOKUP(D65,Saldo!$P$8:$Q$1009,2,FALSE)),"")</f>
        <v>100</v>
      </c>
      <c r="J65" s="76"/>
      <c r="K65" s="74">
        <f t="shared" si="0"/>
        <v>8</v>
      </c>
    </row>
    <row r="66" spans="1:11" ht="18.95" customHeight="1" x14ac:dyDescent="0.25">
      <c r="A66" s="52"/>
      <c r="C66" s="185">
        <v>42592</v>
      </c>
      <c r="D66" s="76" t="s">
        <v>244</v>
      </c>
      <c r="E66" s="76" t="str">
        <f>IF(D66="","",IFERROR(VLOOKUP(D66,Cadastro!$C$9:$D$1009,2,FALSE),"NOT FOUND"))</f>
        <v>C002</v>
      </c>
      <c r="F66" s="94">
        <v>100</v>
      </c>
      <c r="G66" s="76" t="s">
        <v>266</v>
      </c>
      <c r="H66" s="81">
        <f>IFERROR(F66*VLOOKUP(D66,Saldo!$P$8:$U$1009,6,FALSE),"")</f>
        <v>190.63380281690141</v>
      </c>
      <c r="I66" s="78">
        <f>IFERROR(IF(D66="","",VLOOKUP(D66,Saldo!$P$8:$Q$1009,2,FALSE)),"")</f>
        <v>60</v>
      </c>
      <c r="J66" s="76"/>
      <c r="K66" s="74">
        <f t="shared" si="0"/>
        <v>8</v>
      </c>
    </row>
    <row r="67" spans="1:11" ht="18.95" customHeight="1" x14ac:dyDescent="0.25">
      <c r="A67" s="52"/>
      <c r="C67" s="185">
        <v>42597</v>
      </c>
      <c r="D67" s="76" t="s">
        <v>238</v>
      </c>
      <c r="E67" s="76" t="str">
        <f>IF(D67="","",IFERROR(VLOOKUP(D67,Cadastro!$C$9:$D$1009,2,FALSE),"NOT FOUND"))</f>
        <v>C003</v>
      </c>
      <c r="F67" s="94">
        <v>190</v>
      </c>
      <c r="G67" s="76" t="s">
        <v>266</v>
      </c>
      <c r="H67" s="81">
        <f>IFERROR(F67*VLOOKUP(D67,Saldo!$P$8:$U$1009,6,FALSE),"")</f>
        <v>970.51136363636374</v>
      </c>
      <c r="I67" s="78">
        <f>IFERROR(IF(D67="","",VLOOKUP(D67,Saldo!$P$8:$Q$1009,2,FALSE)),"")</f>
        <v>20</v>
      </c>
      <c r="J67" s="76"/>
      <c r="K67" s="74">
        <f t="shared" si="0"/>
        <v>8</v>
      </c>
    </row>
    <row r="68" spans="1:11" ht="18.95" customHeight="1" x14ac:dyDescent="0.25">
      <c r="A68" s="52"/>
      <c r="C68" s="185">
        <v>42602</v>
      </c>
      <c r="D68" s="76" t="s">
        <v>239</v>
      </c>
      <c r="E68" s="76" t="str">
        <f>IF(D68="","",IFERROR(VLOOKUP(D68,Cadastro!$C$9:$D$1009,2,FALSE),"NOT FOUND"))</f>
        <v>C004</v>
      </c>
      <c r="F68" s="94">
        <v>100</v>
      </c>
      <c r="G68" s="76" t="s">
        <v>266</v>
      </c>
      <c r="H68" s="81">
        <f>IFERROR(F68*VLOOKUP(D68,Saldo!$P$8:$U$1009,6,FALSE),"")</f>
        <v>411.11111111111109</v>
      </c>
      <c r="I68" s="78">
        <f>IFERROR(IF(D68="","",VLOOKUP(D68,Saldo!$P$8:$Q$1009,2,FALSE)),"")</f>
        <v>195</v>
      </c>
      <c r="J68" s="76"/>
      <c r="K68" s="74">
        <f t="shared" si="0"/>
        <v>8</v>
      </c>
    </row>
    <row r="69" spans="1:11" ht="18.95" customHeight="1" x14ac:dyDescent="0.25">
      <c r="A69" s="52"/>
      <c r="C69" s="185">
        <v>42602</v>
      </c>
      <c r="D69" s="76" t="s">
        <v>240</v>
      </c>
      <c r="E69" s="76" t="str">
        <f>IF(D69="","",IFERROR(VLOOKUP(D69,Cadastro!$C$9:$D$1009,2,FALSE),"NOT FOUND"))</f>
        <v>C005</v>
      </c>
      <c r="F69" s="94">
        <v>5</v>
      </c>
      <c r="G69" s="76" t="s">
        <v>266</v>
      </c>
      <c r="H69" s="81">
        <f>IFERROR(F69*VLOOKUP(D69,Saldo!$P$8:$U$1009,6,FALSE),"")</f>
        <v>78.203539823008853</v>
      </c>
      <c r="I69" s="78">
        <f>IFERROR(IF(D69="","",VLOOKUP(D69,Saldo!$P$8:$Q$1009,2,FALSE)),"")</f>
        <v>275</v>
      </c>
      <c r="J69" s="76"/>
      <c r="K69" s="74">
        <f t="shared" si="0"/>
        <v>8</v>
      </c>
    </row>
    <row r="70" spans="1:11" ht="18.95" customHeight="1" x14ac:dyDescent="0.25">
      <c r="A70" s="52"/>
      <c r="C70" s="185">
        <v>42604</v>
      </c>
      <c r="D70" s="76" t="s">
        <v>241</v>
      </c>
      <c r="E70" s="76" t="str">
        <f>IF(D70="","",IFERROR(VLOOKUP(D70,Cadastro!$C$9:$D$1009,2,FALSE),"NOT FOUND"))</f>
        <v>C006</v>
      </c>
      <c r="F70" s="94">
        <v>50</v>
      </c>
      <c r="G70" s="76" t="s">
        <v>266</v>
      </c>
      <c r="H70" s="81">
        <f>IFERROR(F70*VLOOKUP(D70,Saldo!$P$8:$U$1009,6,FALSE),"")</f>
        <v>326.33928571428572</v>
      </c>
      <c r="I70" s="78">
        <f>IFERROR(IF(D70="","",VLOOKUP(D70,Saldo!$P$8:$Q$1009,2,FALSE)),"")</f>
        <v>0</v>
      </c>
      <c r="J70" s="76"/>
      <c r="K70" s="74">
        <f t="shared" si="0"/>
        <v>8</v>
      </c>
    </row>
    <row r="71" spans="1:11" ht="18.95" customHeight="1" x14ac:dyDescent="0.25">
      <c r="A71" s="52"/>
      <c r="C71" s="185">
        <v>42607</v>
      </c>
      <c r="D71" s="76" t="s">
        <v>243</v>
      </c>
      <c r="E71" s="76" t="str">
        <f>IF(D71="","",IFERROR(VLOOKUP(D71,Cadastro!$C$9:$D$1009,2,FALSE),"NOT FOUND"))</f>
        <v>C007</v>
      </c>
      <c r="F71" s="94">
        <v>240</v>
      </c>
      <c r="G71" s="76" t="s">
        <v>266</v>
      </c>
      <c r="H71" s="81">
        <f>IFERROR(F71*VLOOKUP(D71,Saldo!$P$8:$U$1009,6,FALSE),"")</f>
        <v>738.9</v>
      </c>
      <c r="I71" s="78">
        <f>IFERROR(IF(D71="","",VLOOKUP(D71,Saldo!$P$8:$Q$1009,2,FALSE)),"")</f>
        <v>250</v>
      </c>
      <c r="J71" s="76"/>
      <c r="K71" s="74">
        <f t="shared" si="0"/>
        <v>8</v>
      </c>
    </row>
    <row r="72" spans="1:11" ht="18.95" customHeight="1" x14ac:dyDescent="0.25">
      <c r="A72" s="52"/>
      <c r="C72" s="185">
        <v>42612</v>
      </c>
      <c r="D72" s="76" t="s">
        <v>242</v>
      </c>
      <c r="E72" s="76" t="str">
        <f>IF(D72="","",IFERROR(VLOOKUP(D72,Cadastro!$C$9:$D$1009,2,FALSE),"NOT FOUND"))</f>
        <v>C008</v>
      </c>
      <c r="F72" s="94">
        <v>200</v>
      </c>
      <c r="G72" s="76" t="s">
        <v>266</v>
      </c>
      <c r="H72" s="81">
        <f>IFERROR(F72*VLOOKUP(D72,Saldo!$P$8:$U$1009,6,FALSE),"")</f>
        <v>3035.9897172236506</v>
      </c>
      <c r="I72" s="78">
        <f>IFERROR(IF(D72="","",VLOOKUP(D72,Saldo!$P$8:$Q$1009,2,FALSE)),"")</f>
        <v>250</v>
      </c>
      <c r="J72" s="76"/>
      <c r="K72" s="74">
        <f t="shared" si="0"/>
        <v>8</v>
      </c>
    </row>
    <row r="73" spans="1:11" ht="18.95" customHeight="1" x14ac:dyDescent="0.25">
      <c r="A73" s="52"/>
      <c r="C73" s="185">
        <v>42618</v>
      </c>
      <c r="D73" s="76" t="s">
        <v>233</v>
      </c>
      <c r="E73" s="76" t="str">
        <f>IF(D73="","",IFERROR(VLOOKUP(D73,Cadastro!$C$9:$D$1009,2,FALSE),"NOT FOUND"))</f>
        <v>C001</v>
      </c>
      <c r="F73" s="94">
        <v>900</v>
      </c>
      <c r="G73" s="76" t="s">
        <v>266</v>
      </c>
      <c r="H73" s="81">
        <f>IFERROR(F73*VLOOKUP(D73,Saldo!$P$8:$U$1009,6,FALSE),"")</f>
        <v>25192.799999999999</v>
      </c>
      <c r="I73" s="78">
        <f>IFERROR(IF(D73="","",VLOOKUP(D73,Saldo!$P$8:$Q$1009,2,FALSE)),"")</f>
        <v>100</v>
      </c>
      <c r="J73" s="76"/>
      <c r="K73" s="74">
        <f t="shared" si="0"/>
        <v>9</v>
      </c>
    </row>
    <row r="74" spans="1:11" ht="18.95" customHeight="1" x14ac:dyDescent="0.25">
      <c r="A74" s="52"/>
      <c r="C74" s="185">
        <v>42623</v>
      </c>
      <c r="D74" s="76" t="s">
        <v>244</v>
      </c>
      <c r="E74" s="76" t="str">
        <f>IF(D74="","",IFERROR(VLOOKUP(D74,Cadastro!$C$9:$D$1009,2,FALSE),"NOT FOUND"))</f>
        <v>C002</v>
      </c>
      <c r="F74" s="94">
        <v>600</v>
      </c>
      <c r="G74" s="76" t="s">
        <v>266</v>
      </c>
      <c r="H74" s="81">
        <f>IFERROR(F74*VLOOKUP(D74,Saldo!$P$8:$U$1009,6,FALSE),"")</f>
        <v>1143.8028169014085</v>
      </c>
      <c r="I74" s="78">
        <f>IFERROR(IF(D74="","",VLOOKUP(D74,Saldo!$P$8:$Q$1009,2,FALSE)),"")</f>
        <v>60</v>
      </c>
      <c r="J74" s="76"/>
      <c r="K74" s="74">
        <f t="shared" ref="K74:K137" si="1">IF(C74="","",MONTH(C74))</f>
        <v>9</v>
      </c>
    </row>
    <row r="75" spans="1:11" ht="18.95" customHeight="1" x14ac:dyDescent="0.25">
      <c r="A75" s="52"/>
      <c r="C75" s="185">
        <v>42628</v>
      </c>
      <c r="D75" s="76" t="s">
        <v>238</v>
      </c>
      <c r="E75" s="76" t="str">
        <f>IF(D75="","",IFERROR(VLOOKUP(D75,Cadastro!$C$9:$D$1009,2,FALSE),"NOT FOUND"))</f>
        <v>C003</v>
      </c>
      <c r="F75" s="94">
        <v>350</v>
      </c>
      <c r="G75" s="76" t="s">
        <v>266</v>
      </c>
      <c r="H75" s="81">
        <f>IFERROR(F75*VLOOKUP(D75,Saldo!$P$8:$U$1009,6,FALSE),"")</f>
        <v>1787.784090909091</v>
      </c>
      <c r="I75" s="78">
        <f>IFERROR(IF(D75="","",VLOOKUP(D75,Saldo!$P$8:$Q$1009,2,FALSE)),"")</f>
        <v>20</v>
      </c>
      <c r="J75" s="76"/>
      <c r="K75" s="74">
        <f t="shared" si="1"/>
        <v>9</v>
      </c>
    </row>
    <row r="76" spans="1:11" ht="18.95" customHeight="1" x14ac:dyDescent="0.25">
      <c r="A76" s="52"/>
      <c r="C76" s="185">
        <v>42633</v>
      </c>
      <c r="D76" s="76" t="s">
        <v>239</v>
      </c>
      <c r="E76" s="76" t="str">
        <f>IF(D76="","",IFERROR(VLOOKUP(D76,Cadastro!$C$9:$D$1009,2,FALSE),"NOT FOUND"))</f>
        <v>C004</v>
      </c>
      <c r="F76" s="94">
        <v>700</v>
      </c>
      <c r="G76" s="76" t="s">
        <v>266</v>
      </c>
      <c r="H76" s="81">
        <f>IFERROR(F76*VLOOKUP(D76,Saldo!$P$8:$U$1009,6,FALSE),"")</f>
        <v>2877.7777777777774</v>
      </c>
      <c r="I76" s="78">
        <f>IFERROR(IF(D76="","",VLOOKUP(D76,Saldo!$P$8:$Q$1009,2,FALSE)),"")</f>
        <v>195</v>
      </c>
      <c r="J76" s="76"/>
      <c r="K76" s="74">
        <f t="shared" si="1"/>
        <v>9</v>
      </c>
    </row>
    <row r="77" spans="1:11" ht="18.95" customHeight="1" x14ac:dyDescent="0.25">
      <c r="A77" s="52"/>
      <c r="C77" s="185">
        <v>42633</v>
      </c>
      <c r="D77" s="76" t="s">
        <v>240</v>
      </c>
      <c r="E77" s="76" t="str">
        <f>IF(D77="","",IFERROR(VLOOKUP(D77,Cadastro!$C$9:$D$1009,2,FALSE),"NOT FOUND"))</f>
        <v>C005</v>
      </c>
      <c r="F77" s="94">
        <v>350</v>
      </c>
      <c r="G77" s="76" t="s">
        <v>266</v>
      </c>
      <c r="H77" s="81">
        <f>IFERROR(F77*VLOOKUP(D77,Saldo!$P$8:$U$1009,6,FALSE),"")</f>
        <v>5474.2477876106195</v>
      </c>
      <c r="I77" s="78">
        <f>IFERROR(IF(D77="","",VLOOKUP(D77,Saldo!$P$8:$Q$1009,2,FALSE)),"")</f>
        <v>275</v>
      </c>
      <c r="J77" s="76"/>
      <c r="K77" s="74">
        <f t="shared" si="1"/>
        <v>9</v>
      </c>
    </row>
    <row r="78" spans="1:11" ht="18.95" customHeight="1" x14ac:dyDescent="0.25">
      <c r="A78" s="52"/>
      <c r="C78" s="185">
        <v>42635</v>
      </c>
      <c r="D78" s="76" t="s">
        <v>241</v>
      </c>
      <c r="E78" s="76" t="str">
        <f>IF(D78="","",IFERROR(VLOOKUP(D78,Cadastro!$C$9:$D$1009,2,FALSE),"NOT FOUND"))</f>
        <v>C006</v>
      </c>
      <c r="F78" s="94">
        <v>10</v>
      </c>
      <c r="G78" s="76" t="s">
        <v>266</v>
      </c>
      <c r="H78" s="81">
        <f>IFERROR(F78*VLOOKUP(D78,Saldo!$P$8:$U$1009,6,FALSE),"")</f>
        <v>65.267857142857139</v>
      </c>
      <c r="I78" s="78">
        <f>IFERROR(IF(D78="","",VLOOKUP(D78,Saldo!$P$8:$Q$1009,2,FALSE)),"")</f>
        <v>0</v>
      </c>
      <c r="J78" s="76"/>
      <c r="K78" s="74">
        <f t="shared" si="1"/>
        <v>9</v>
      </c>
    </row>
    <row r="79" spans="1:11" ht="18.95" customHeight="1" x14ac:dyDescent="0.25">
      <c r="A79" s="52"/>
      <c r="C79" s="185">
        <v>42638</v>
      </c>
      <c r="D79" s="76" t="s">
        <v>243</v>
      </c>
      <c r="E79" s="76" t="str">
        <f>IF(D79="","",IFERROR(VLOOKUP(D79,Cadastro!$C$9:$D$1009,2,FALSE),"NOT FOUND"))</f>
        <v>C007</v>
      </c>
      <c r="F79" s="94">
        <v>350</v>
      </c>
      <c r="G79" s="76" t="s">
        <v>266</v>
      </c>
      <c r="H79" s="81">
        <f>IFERROR(F79*VLOOKUP(D79,Saldo!$P$8:$U$1009,6,FALSE),"")</f>
        <v>1077.5625</v>
      </c>
      <c r="I79" s="78">
        <f>IFERROR(IF(D79="","",VLOOKUP(D79,Saldo!$P$8:$Q$1009,2,FALSE)),"")</f>
        <v>250</v>
      </c>
      <c r="J79" s="76"/>
      <c r="K79" s="74">
        <f t="shared" si="1"/>
        <v>9</v>
      </c>
    </row>
    <row r="80" spans="1:11" ht="18.95" customHeight="1" x14ac:dyDescent="0.25">
      <c r="A80" s="52"/>
      <c r="C80" s="185">
        <v>42643</v>
      </c>
      <c r="D80" s="76" t="s">
        <v>242</v>
      </c>
      <c r="E80" s="76" t="str">
        <f>IF(D80="","",IFERROR(VLOOKUP(D80,Cadastro!$C$9:$D$1009,2,FALSE),"NOT FOUND"))</f>
        <v>C008</v>
      </c>
      <c r="F80" s="94">
        <v>250</v>
      </c>
      <c r="G80" s="76" t="s">
        <v>266</v>
      </c>
      <c r="H80" s="81">
        <f>IFERROR(F80*VLOOKUP(D80,Saldo!$P$8:$U$1009,6,FALSE),"")</f>
        <v>3794.9871465295632</v>
      </c>
      <c r="I80" s="78">
        <f>IFERROR(IF(D80="","",VLOOKUP(D80,Saldo!$P$8:$Q$1009,2,FALSE)),"")</f>
        <v>250</v>
      </c>
      <c r="J80" s="76"/>
      <c r="K80" s="74">
        <f t="shared" si="1"/>
        <v>9</v>
      </c>
    </row>
    <row r="81" spans="1:11" ht="18.95" customHeight="1" x14ac:dyDescent="0.25">
      <c r="A81" s="52"/>
      <c r="C81" s="185">
        <v>42648</v>
      </c>
      <c r="D81" s="76" t="s">
        <v>233</v>
      </c>
      <c r="E81" s="76" t="str">
        <f>IF(D81="","",IFERROR(VLOOKUP(D81,Cadastro!$C$9:$D$1009,2,FALSE),"NOT FOUND"))</f>
        <v>C001</v>
      </c>
      <c r="F81" s="94">
        <v>300</v>
      </c>
      <c r="G81" s="76" t="s">
        <v>266</v>
      </c>
      <c r="H81" s="81">
        <f>IFERROR(F81*VLOOKUP(D81,Saldo!$P$8:$U$1009,6,FALSE),"")</f>
        <v>8397.6</v>
      </c>
      <c r="I81" s="78">
        <f>IFERROR(IF(D81="","",VLOOKUP(D81,Saldo!$P$8:$Q$1009,2,FALSE)),"")</f>
        <v>100</v>
      </c>
      <c r="J81" s="76"/>
      <c r="K81" s="74">
        <f t="shared" si="1"/>
        <v>10</v>
      </c>
    </row>
    <row r="82" spans="1:11" ht="18.95" customHeight="1" x14ac:dyDescent="0.25">
      <c r="A82" s="52"/>
      <c r="C82" s="185">
        <v>42653</v>
      </c>
      <c r="D82" s="76" t="s">
        <v>244</v>
      </c>
      <c r="E82" s="76" t="str">
        <f>IF(D82="","",IFERROR(VLOOKUP(D82,Cadastro!$C$9:$D$1009,2,FALSE),"NOT FOUND"))</f>
        <v>C002</v>
      </c>
      <c r="F82" s="94">
        <v>350</v>
      </c>
      <c r="G82" s="76" t="s">
        <v>266</v>
      </c>
      <c r="H82" s="81">
        <f>IFERROR(F82*VLOOKUP(D82,Saldo!$P$8:$U$1009,6,FALSE),"")</f>
        <v>667.21830985915494</v>
      </c>
      <c r="I82" s="78">
        <f>IFERROR(IF(D82="","",VLOOKUP(D82,Saldo!$P$8:$Q$1009,2,FALSE)),"")</f>
        <v>60</v>
      </c>
      <c r="J82" s="76"/>
      <c r="K82" s="74">
        <f t="shared" si="1"/>
        <v>10</v>
      </c>
    </row>
    <row r="83" spans="1:11" ht="18.95" customHeight="1" x14ac:dyDescent="0.25">
      <c r="A83" s="52"/>
      <c r="C83" s="185">
        <v>42658</v>
      </c>
      <c r="D83" s="76" t="s">
        <v>238</v>
      </c>
      <c r="E83" s="76" t="str">
        <f>IF(D83="","",IFERROR(VLOOKUP(D83,Cadastro!$C$9:$D$1009,2,FALSE),"NOT FOUND"))</f>
        <v>C003</v>
      </c>
      <c r="F83" s="94">
        <v>350</v>
      </c>
      <c r="G83" s="76" t="s">
        <v>266</v>
      </c>
      <c r="H83" s="81">
        <f>IFERROR(F83*VLOOKUP(D83,Saldo!$P$8:$U$1009,6,FALSE),"")</f>
        <v>1787.784090909091</v>
      </c>
      <c r="I83" s="78">
        <f>IFERROR(IF(D83="","",VLOOKUP(D83,Saldo!$P$8:$Q$1009,2,FALSE)),"")</f>
        <v>20</v>
      </c>
      <c r="J83" s="76"/>
      <c r="K83" s="74">
        <f t="shared" si="1"/>
        <v>10</v>
      </c>
    </row>
    <row r="84" spans="1:11" ht="18.95" customHeight="1" x14ac:dyDescent="0.25">
      <c r="A84" s="52"/>
      <c r="C84" s="185">
        <v>42663</v>
      </c>
      <c r="D84" s="76" t="s">
        <v>239</v>
      </c>
      <c r="E84" s="76" t="str">
        <f>IF(D84="","",IFERROR(VLOOKUP(D84,Cadastro!$C$9:$D$1009,2,FALSE),"NOT FOUND"))</f>
        <v>C004</v>
      </c>
      <c r="F84" s="94">
        <v>100</v>
      </c>
      <c r="G84" s="76" t="s">
        <v>266</v>
      </c>
      <c r="H84" s="81">
        <f>IFERROR(F84*VLOOKUP(D84,Saldo!$P$8:$U$1009,6,FALSE),"")</f>
        <v>411.11111111111109</v>
      </c>
      <c r="I84" s="78">
        <f>IFERROR(IF(D84="","",VLOOKUP(D84,Saldo!$P$8:$Q$1009,2,FALSE)),"")</f>
        <v>195</v>
      </c>
      <c r="J84" s="76"/>
      <c r="K84" s="74">
        <f t="shared" si="1"/>
        <v>10</v>
      </c>
    </row>
    <row r="85" spans="1:11" ht="18.95" customHeight="1" x14ac:dyDescent="0.25">
      <c r="A85" s="52"/>
      <c r="C85" s="185">
        <v>42663</v>
      </c>
      <c r="D85" s="76" t="s">
        <v>240</v>
      </c>
      <c r="E85" s="76" t="str">
        <f>IF(D85="","",IFERROR(VLOOKUP(D85,Cadastro!$C$9:$D$1009,2,FALSE),"NOT FOUND"))</f>
        <v>C005</v>
      </c>
      <c r="F85" s="94">
        <v>400</v>
      </c>
      <c r="G85" s="76" t="s">
        <v>266</v>
      </c>
      <c r="H85" s="81">
        <f>IFERROR(F85*VLOOKUP(D85,Saldo!$P$8:$U$1009,6,FALSE),"")</f>
        <v>6256.283185840708</v>
      </c>
      <c r="I85" s="78">
        <f>IFERROR(IF(D85="","",VLOOKUP(D85,Saldo!$P$8:$Q$1009,2,FALSE)),"")</f>
        <v>275</v>
      </c>
      <c r="J85" s="76"/>
      <c r="K85" s="74">
        <f t="shared" si="1"/>
        <v>10</v>
      </c>
    </row>
    <row r="86" spans="1:11" ht="18.95" customHeight="1" x14ac:dyDescent="0.25">
      <c r="A86" s="52"/>
      <c r="C86" s="185">
        <v>42665</v>
      </c>
      <c r="D86" s="76" t="s">
        <v>241</v>
      </c>
      <c r="E86" s="76" t="str">
        <f>IF(D86="","",IFERROR(VLOOKUP(D86,Cadastro!$C$9:$D$1009,2,FALSE),"NOT FOUND"))</f>
        <v>C006</v>
      </c>
      <c r="F86" s="94">
        <v>5</v>
      </c>
      <c r="G86" s="76" t="s">
        <v>266</v>
      </c>
      <c r="H86" s="81">
        <f>IFERROR(F86*VLOOKUP(D86,Saldo!$P$8:$U$1009,6,FALSE),"")</f>
        <v>32.633928571428569</v>
      </c>
      <c r="I86" s="78">
        <f>IFERROR(IF(D86="","",VLOOKUP(D86,Saldo!$P$8:$Q$1009,2,FALSE)),"")</f>
        <v>0</v>
      </c>
      <c r="J86" s="76"/>
      <c r="K86" s="74">
        <f t="shared" si="1"/>
        <v>10</v>
      </c>
    </row>
    <row r="87" spans="1:11" ht="18.95" customHeight="1" x14ac:dyDescent="0.25">
      <c r="A87" s="52"/>
      <c r="C87" s="185">
        <v>42668</v>
      </c>
      <c r="D87" s="76" t="s">
        <v>243</v>
      </c>
      <c r="E87" s="76" t="str">
        <f>IF(D87="","",IFERROR(VLOOKUP(D87,Cadastro!$C$9:$D$1009,2,FALSE),"NOT FOUND"))</f>
        <v>C007</v>
      </c>
      <c r="F87" s="94">
        <v>450</v>
      </c>
      <c r="G87" s="76" t="s">
        <v>266</v>
      </c>
      <c r="H87" s="81">
        <f>IFERROR(F87*VLOOKUP(D87,Saldo!$P$8:$U$1009,6,FALSE),"")</f>
        <v>1385.4375</v>
      </c>
      <c r="I87" s="78">
        <f>IFERROR(IF(D87="","",VLOOKUP(D87,Saldo!$P$8:$Q$1009,2,FALSE)),"")</f>
        <v>250</v>
      </c>
      <c r="J87" s="76"/>
      <c r="K87" s="74">
        <f t="shared" si="1"/>
        <v>10</v>
      </c>
    </row>
    <row r="88" spans="1:11" ht="18.95" customHeight="1" x14ac:dyDescent="0.25">
      <c r="A88" s="52"/>
      <c r="C88" s="185">
        <v>42673</v>
      </c>
      <c r="D88" s="76" t="s">
        <v>242</v>
      </c>
      <c r="E88" s="76" t="str">
        <f>IF(D88="","",IFERROR(VLOOKUP(D88,Cadastro!$C$9:$D$1009,2,FALSE),"NOT FOUND"))</f>
        <v>C008</v>
      </c>
      <c r="F88" s="94">
        <v>250</v>
      </c>
      <c r="G88" s="76" t="s">
        <v>266</v>
      </c>
      <c r="H88" s="81">
        <f>IFERROR(F88*VLOOKUP(D88,Saldo!$P$8:$U$1009,6,FALSE),"")</f>
        <v>3794.9871465295632</v>
      </c>
      <c r="I88" s="78">
        <f>IFERROR(IF(D88="","",VLOOKUP(D88,Saldo!$P$8:$Q$1009,2,FALSE)),"")</f>
        <v>250</v>
      </c>
      <c r="J88" s="76"/>
      <c r="K88" s="74">
        <f t="shared" si="1"/>
        <v>10</v>
      </c>
    </row>
    <row r="89" spans="1:11" ht="18.95" customHeight="1" x14ac:dyDescent="0.25">
      <c r="A89" s="52"/>
      <c r="C89" s="185">
        <v>42679</v>
      </c>
      <c r="D89" s="76" t="s">
        <v>233</v>
      </c>
      <c r="E89" s="76" t="str">
        <f>IF(D89="","",IFERROR(VLOOKUP(D89,Cadastro!$C$9:$D$1009,2,FALSE),"NOT FOUND"))</f>
        <v>C001</v>
      </c>
      <c r="F89" s="94">
        <v>800</v>
      </c>
      <c r="G89" s="76" t="s">
        <v>266</v>
      </c>
      <c r="H89" s="81">
        <f>IFERROR(F89*VLOOKUP(D89,Saldo!$P$8:$U$1009,6,FALSE),"")</f>
        <v>22393.600000000002</v>
      </c>
      <c r="I89" s="78">
        <f>IFERROR(IF(D89="","",VLOOKUP(D89,Saldo!$P$8:$Q$1009,2,FALSE)),"")</f>
        <v>100</v>
      </c>
      <c r="J89" s="76"/>
      <c r="K89" s="74">
        <f t="shared" si="1"/>
        <v>11</v>
      </c>
    </row>
    <row r="90" spans="1:11" ht="18.95" customHeight="1" x14ac:dyDescent="0.25">
      <c r="A90" s="52"/>
      <c r="C90" s="185">
        <v>42684</v>
      </c>
      <c r="D90" s="76" t="s">
        <v>244</v>
      </c>
      <c r="E90" s="76" t="str">
        <f>IF(D90="","",IFERROR(VLOOKUP(D90,Cadastro!$C$9:$D$1009,2,FALSE),"NOT FOUND"))</f>
        <v>C002</v>
      </c>
      <c r="F90" s="94">
        <v>590</v>
      </c>
      <c r="G90" s="76" t="s">
        <v>266</v>
      </c>
      <c r="H90" s="81">
        <f>IFERROR(F90*VLOOKUP(D90,Saldo!$P$8:$U$1009,6,FALSE),"")</f>
        <v>1124.7394366197184</v>
      </c>
      <c r="I90" s="78">
        <f>IFERROR(IF(D90="","",VLOOKUP(D90,Saldo!$P$8:$Q$1009,2,FALSE)),"")</f>
        <v>60</v>
      </c>
      <c r="J90" s="76"/>
      <c r="K90" s="74">
        <f t="shared" si="1"/>
        <v>11</v>
      </c>
    </row>
    <row r="91" spans="1:11" ht="18.95" customHeight="1" x14ac:dyDescent="0.25">
      <c r="A91" s="52"/>
      <c r="C91" s="185">
        <v>42689</v>
      </c>
      <c r="D91" s="76" t="s">
        <v>238</v>
      </c>
      <c r="E91" s="76" t="str">
        <f>IF(D91="","",IFERROR(VLOOKUP(D91,Cadastro!$C$9:$D$1009,2,FALSE),"NOT FOUND"))</f>
        <v>C003</v>
      </c>
      <c r="F91" s="94">
        <v>100</v>
      </c>
      <c r="G91" s="76" t="s">
        <v>266</v>
      </c>
      <c r="H91" s="81">
        <f>IFERROR(F91*VLOOKUP(D91,Saldo!$P$8:$U$1009,6,FALSE),"")</f>
        <v>510.79545454545456</v>
      </c>
      <c r="I91" s="78">
        <f>IFERROR(IF(D91="","",VLOOKUP(D91,Saldo!$P$8:$Q$1009,2,FALSE)),"")</f>
        <v>20</v>
      </c>
      <c r="J91" s="76"/>
      <c r="K91" s="74">
        <f t="shared" si="1"/>
        <v>11</v>
      </c>
    </row>
    <row r="92" spans="1:11" ht="18.95" customHeight="1" x14ac:dyDescent="0.25">
      <c r="A92" s="52"/>
      <c r="C92" s="185">
        <v>42694</v>
      </c>
      <c r="D92" s="76" t="s">
        <v>239</v>
      </c>
      <c r="E92" s="76" t="str">
        <f>IF(D92="","",IFERROR(VLOOKUP(D92,Cadastro!$C$9:$D$1009,2,FALSE),"NOT FOUND"))</f>
        <v>C004</v>
      </c>
      <c r="F92" s="94">
        <v>400</v>
      </c>
      <c r="G92" s="76" t="s">
        <v>266</v>
      </c>
      <c r="H92" s="81">
        <f>IFERROR(F92*VLOOKUP(D92,Saldo!$P$8:$U$1009,6,FALSE),"")</f>
        <v>1644.4444444444443</v>
      </c>
      <c r="I92" s="78">
        <f>IFERROR(IF(D92="","",VLOOKUP(D92,Saldo!$P$8:$Q$1009,2,FALSE)),"")</f>
        <v>195</v>
      </c>
      <c r="J92" s="76"/>
      <c r="K92" s="74">
        <f t="shared" si="1"/>
        <v>11</v>
      </c>
    </row>
    <row r="93" spans="1:11" ht="18.95" customHeight="1" x14ac:dyDescent="0.25">
      <c r="A93" s="52"/>
      <c r="C93" s="185">
        <v>42694</v>
      </c>
      <c r="D93" s="76" t="s">
        <v>240</v>
      </c>
      <c r="E93" s="76" t="str">
        <f>IF(D93="","",IFERROR(VLOOKUP(D93,Cadastro!$C$9:$D$1009,2,FALSE),"NOT FOUND"))</f>
        <v>C005</v>
      </c>
      <c r="F93" s="94">
        <v>190</v>
      </c>
      <c r="G93" s="76" t="s">
        <v>266</v>
      </c>
      <c r="H93" s="81">
        <f>IFERROR(F93*VLOOKUP(D93,Saldo!$P$8:$U$1009,6,FALSE),"")</f>
        <v>2971.7345132743362</v>
      </c>
      <c r="I93" s="78">
        <f>IFERROR(IF(D93="","",VLOOKUP(D93,Saldo!$P$8:$Q$1009,2,FALSE)),"")</f>
        <v>275</v>
      </c>
      <c r="J93" s="76"/>
      <c r="K93" s="74">
        <f t="shared" si="1"/>
        <v>11</v>
      </c>
    </row>
    <row r="94" spans="1:11" ht="18.95" customHeight="1" x14ac:dyDescent="0.25">
      <c r="A94" s="52"/>
      <c r="C94" s="185">
        <v>42696</v>
      </c>
      <c r="D94" s="76" t="s">
        <v>241</v>
      </c>
      <c r="E94" s="76" t="str">
        <f>IF(D94="","",IFERROR(VLOOKUP(D94,Cadastro!$C$9:$D$1009,2,FALSE),"NOT FOUND"))</f>
        <v>C006</v>
      </c>
      <c r="F94" s="94">
        <v>10</v>
      </c>
      <c r="G94" s="76" t="s">
        <v>266</v>
      </c>
      <c r="H94" s="81">
        <f>IFERROR(F94*VLOOKUP(D94,Saldo!$P$8:$U$1009,6,FALSE),"")</f>
        <v>65.267857142857139</v>
      </c>
      <c r="I94" s="78">
        <f>IFERROR(IF(D94="","",VLOOKUP(D94,Saldo!$P$8:$Q$1009,2,FALSE)),"")</f>
        <v>0</v>
      </c>
      <c r="J94" s="76"/>
      <c r="K94" s="74">
        <f t="shared" si="1"/>
        <v>11</v>
      </c>
    </row>
    <row r="95" spans="1:11" ht="18.95" customHeight="1" x14ac:dyDescent="0.25">
      <c r="A95" s="52"/>
      <c r="C95" s="185">
        <v>42699</v>
      </c>
      <c r="D95" s="76" t="s">
        <v>243</v>
      </c>
      <c r="E95" s="76" t="str">
        <f>IF(D95="","",IFERROR(VLOOKUP(D95,Cadastro!$C$9:$D$1009,2,FALSE),"NOT FOUND"))</f>
        <v>C007</v>
      </c>
      <c r="F95" s="94">
        <v>840</v>
      </c>
      <c r="G95" s="76" t="s">
        <v>266</v>
      </c>
      <c r="H95" s="81">
        <f>IFERROR(F95*VLOOKUP(D95,Saldo!$P$8:$U$1009,6,FALSE),"")</f>
        <v>2586.15</v>
      </c>
      <c r="I95" s="78">
        <f>IFERROR(IF(D95="","",VLOOKUP(D95,Saldo!$P$8:$Q$1009,2,FALSE)),"")</f>
        <v>250</v>
      </c>
      <c r="J95" s="76"/>
      <c r="K95" s="74">
        <f t="shared" si="1"/>
        <v>11</v>
      </c>
    </row>
    <row r="96" spans="1:11" ht="18.95" customHeight="1" x14ac:dyDescent="0.25">
      <c r="A96" s="52"/>
      <c r="C96" s="185">
        <v>42704</v>
      </c>
      <c r="D96" s="76" t="s">
        <v>242</v>
      </c>
      <c r="E96" s="76" t="str">
        <f>IF(D96="","",IFERROR(VLOOKUP(D96,Cadastro!$C$9:$D$1009,2,FALSE),"NOT FOUND"))</f>
        <v>C008</v>
      </c>
      <c r="F96" s="94">
        <v>910</v>
      </c>
      <c r="G96" s="76" t="s">
        <v>266</v>
      </c>
      <c r="H96" s="81">
        <f>IFERROR(F96*VLOOKUP(D96,Saldo!$P$8:$U$1009,6,FALSE),"")</f>
        <v>13813.753213367609</v>
      </c>
      <c r="I96" s="78">
        <f>IFERROR(IF(D96="","",VLOOKUP(D96,Saldo!$P$8:$Q$1009,2,FALSE)),"")</f>
        <v>250</v>
      </c>
      <c r="J96" s="76"/>
      <c r="K96" s="74">
        <f t="shared" si="1"/>
        <v>11</v>
      </c>
    </row>
    <row r="97" spans="1:11" ht="18.95" customHeight="1" x14ac:dyDescent="0.25">
      <c r="A97" s="52"/>
      <c r="C97" s="185">
        <v>42709</v>
      </c>
      <c r="D97" s="76" t="s">
        <v>233</v>
      </c>
      <c r="E97" s="76" t="str">
        <f>IF(D97="","",IFERROR(VLOOKUP(D97,Cadastro!$C$9:$D$1009,2,FALSE),"NOT FOUND"))</f>
        <v>C001</v>
      </c>
      <c r="F97" s="94">
        <v>1200</v>
      </c>
      <c r="G97" s="76" t="s">
        <v>266</v>
      </c>
      <c r="H97" s="81">
        <f>IFERROR(F97*VLOOKUP(D97,Saldo!$P$8:$U$1009,6,FALSE),"")</f>
        <v>33590.400000000001</v>
      </c>
      <c r="I97" s="78">
        <f>IFERROR(IF(D97="","",VLOOKUP(D97,Saldo!$P$8:$Q$1009,2,FALSE)),"")</f>
        <v>100</v>
      </c>
      <c r="J97" s="76"/>
      <c r="K97" s="74">
        <f t="shared" si="1"/>
        <v>12</v>
      </c>
    </row>
    <row r="98" spans="1:11" ht="18.95" customHeight="1" x14ac:dyDescent="0.25">
      <c r="A98" s="52"/>
      <c r="C98" s="185">
        <v>42714</v>
      </c>
      <c r="D98" s="76" t="s">
        <v>244</v>
      </c>
      <c r="E98" s="76" t="str">
        <f>IF(D98="","",IFERROR(VLOOKUP(D98,Cadastro!$C$9:$D$1009,2,FALSE),"NOT FOUND"))</f>
        <v>C002</v>
      </c>
      <c r="F98" s="94">
        <v>360</v>
      </c>
      <c r="G98" s="76" t="s">
        <v>266</v>
      </c>
      <c r="H98" s="81">
        <f>IFERROR(F98*VLOOKUP(D98,Saldo!$P$8:$U$1009,6,FALSE),"")</f>
        <v>686.28169014084506</v>
      </c>
      <c r="I98" s="78">
        <f>IFERROR(IF(D98="","",VLOOKUP(D98,Saldo!$P$8:$Q$1009,2,FALSE)),"")</f>
        <v>60</v>
      </c>
      <c r="J98" s="76"/>
      <c r="K98" s="74">
        <f t="shared" si="1"/>
        <v>12</v>
      </c>
    </row>
    <row r="99" spans="1:11" ht="18.95" customHeight="1" x14ac:dyDescent="0.25">
      <c r="A99" s="52"/>
      <c r="C99" s="185">
        <v>42719</v>
      </c>
      <c r="D99" s="76" t="s">
        <v>238</v>
      </c>
      <c r="E99" s="76" t="str">
        <f>IF(D99="","",IFERROR(VLOOKUP(D99,Cadastro!$C$9:$D$1009,2,FALSE),"NOT FOUND"))</f>
        <v>C003</v>
      </c>
      <c r="F99" s="94">
        <v>340</v>
      </c>
      <c r="G99" s="76" t="s">
        <v>266</v>
      </c>
      <c r="H99" s="81">
        <f>IFERROR(F99*VLOOKUP(D99,Saldo!$P$8:$U$1009,6,FALSE),"")</f>
        <v>1736.7045454545455</v>
      </c>
      <c r="I99" s="78">
        <f>IFERROR(IF(D99="","",VLOOKUP(D99,Saldo!$P$8:$Q$1009,2,FALSE)),"")</f>
        <v>20</v>
      </c>
      <c r="J99" s="76"/>
      <c r="K99" s="74">
        <f t="shared" si="1"/>
        <v>12</v>
      </c>
    </row>
    <row r="100" spans="1:11" ht="18.95" customHeight="1" x14ac:dyDescent="0.25">
      <c r="A100" s="52"/>
      <c r="C100" s="185">
        <v>42724</v>
      </c>
      <c r="D100" s="76" t="s">
        <v>239</v>
      </c>
      <c r="E100" s="76" t="str">
        <f>IF(D100="","",IFERROR(VLOOKUP(D100,Cadastro!$C$9:$D$1009,2,FALSE),"NOT FOUND"))</f>
        <v>C004</v>
      </c>
      <c r="F100" s="94">
        <v>280</v>
      </c>
      <c r="G100" s="76" t="s">
        <v>266</v>
      </c>
      <c r="H100" s="81">
        <f>IFERROR(F100*VLOOKUP(D100,Saldo!$P$8:$U$1009,6,FALSE),"")</f>
        <v>1151.1111111111111</v>
      </c>
      <c r="I100" s="78">
        <f>IFERROR(IF(D100="","",VLOOKUP(D100,Saldo!$P$8:$Q$1009,2,FALSE)),"")</f>
        <v>195</v>
      </c>
      <c r="J100" s="76"/>
      <c r="K100" s="74">
        <f t="shared" si="1"/>
        <v>12</v>
      </c>
    </row>
    <row r="101" spans="1:11" ht="18.95" customHeight="1" x14ac:dyDescent="0.25">
      <c r="A101" s="52"/>
      <c r="C101" s="185">
        <v>42724</v>
      </c>
      <c r="D101" s="76" t="s">
        <v>240</v>
      </c>
      <c r="E101" s="76" t="str">
        <f>IF(D101="","",IFERROR(VLOOKUP(D101,Cadastro!$C$9:$D$1009,2,FALSE),"NOT FOUND"))</f>
        <v>C005</v>
      </c>
      <c r="F101" s="94">
        <v>200</v>
      </c>
      <c r="G101" s="76" t="s">
        <v>266</v>
      </c>
      <c r="H101" s="81">
        <f>IFERROR(F101*VLOOKUP(D101,Saldo!$P$8:$U$1009,6,FALSE),"")</f>
        <v>3128.141592920354</v>
      </c>
      <c r="I101" s="78">
        <f>IFERROR(IF(D101="","",VLOOKUP(D101,Saldo!$P$8:$Q$1009,2,FALSE)),"")</f>
        <v>275</v>
      </c>
      <c r="J101" s="76"/>
      <c r="K101" s="74">
        <f t="shared" si="1"/>
        <v>12</v>
      </c>
    </row>
    <row r="102" spans="1:11" ht="18.95" customHeight="1" x14ac:dyDescent="0.25">
      <c r="A102" s="52"/>
      <c r="C102" s="185">
        <v>42726</v>
      </c>
      <c r="D102" s="76" t="s">
        <v>241</v>
      </c>
      <c r="E102" s="76" t="str">
        <f>IF(D102="","",IFERROR(VLOOKUP(D102,Cadastro!$C$9:$D$1009,2,FALSE),"NOT FOUND"))</f>
        <v>C006</v>
      </c>
      <c r="F102" s="94">
        <v>25</v>
      </c>
      <c r="G102" s="76" t="s">
        <v>266</v>
      </c>
      <c r="H102" s="81">
        <f>IFERROR(F102*VLOOKUP(D102,Saldo!$P$8:$U$1009,6,FALSE),"")</f>
        <v>163.16964285714286</v>
      </c>
      <c r="I102" s="78">
        <f>IFERROR(IF(D102="","",VLOOKUP(D102,Saldo!$P$8:$Q$1009,2,FALSE)),"")</f>
        <v>0</v>
      </c>
      <c r="J102" s="76"/>
      <c r="K102" s="74">
        <f t="shared" si="1"/>
        <v>12</v>
      </c>
    </row>
    <row r="103" spans="1:11" ht="18.95" customHeight="1" x14ac:dyDescent="0.25">
      <c r="A103" s="52"/>
      <c r="C103" s="185">
        <v>42729</v>
      </c>
      <c r="D103" s="76" t="s">
        <v>243</v>
      </c>
      <c r="E103" s="76" t="str">
        <f>IF(D103="","",IFERROR(VLOOKUP(D103,Cadastro!$C$9:$D$1009,2,FALSE),"NOT FOUND"))</f>
        <v>C007</v>
      </c>
      <c r="F103" s="94">
        <v>150</v>
      </c>
      <c r="G103" s="76" t="s">
        <v>266</v>
      </c>
      <c r="H103" s="81">
        <f>IFERROR(F103*VLOOKUP(D103,Saldo!$P$8:$U$1009,6,FALSE),"")</f>
        <v>461.8125</v>
      </c>
      <c r="I103" s="78">
        <f>IFERROR(IF(D103="","",VLOOKUP(D103,Saldo!$P$8:$Q$1009,2,FALSE)),"")</f>
        <v>250</v>
      </c>
      <c r="J103" s="76"/>
      <c r="K103" s="74">
        <f t="shared" si="1"/>
        <v>12</v>
      </c>
    </row>
    <row r="104" spans="1:11" ht="18.95" customHeight="1" x14ac:dyDescent="0.25">
      <c r="A104" s="52"/>
      <c r="C104" s="185">
        <v>42734</v>
      </c>
      <c r="D104" s="76" t="s">
        <v>242</v>
      </c>
      <c r="E104" s="76" t="str">
        <f>IF(D104="","",IFERROR(VLOOKUP(D104,Cadastro!$C$9:$D$1009,2,FALSE),"NOT FOUND"))</f>
        <v>C008</v>
      </c>
      <c r="F104" s="94">
        <v>330</v>
      </c>
      <c r="G104" s="76" t="s">
        <v>266</v>
      </c>
      <c r="H104" s="81">
        <f>IFERROR(F104*VLOOKUP(D104,Saldo!$P$8:$U$1009,6,FALSE),"")</f>
        <v>5009.3830334190234</v>
      </c>
      <c r="I104" s="78">
        <f>IFERROR(IF(D104="","",VLOOKUP(D104,Saldo!$P$8:$Q$1009,2,FALSE)),"")</f>
        <v>250</v>
      </c>
      <c r="J104" s="76"/>
      <c r="K104" s="74">
        <f t="shared" si="1"/>
        <v>12</v>
      </c>
    </row>
    <row r="105" spans="1:11" ht="18.95" customHeight="1" x14ac:dyDescent="0.25">
      <c r="A105" s="52"/>
      <c r="C105" s="185"/>
      <c r="D105" s="76"/>
      <c r="E105" s="76" t="str">
        <f>IF(D105="","",IFERROR(VLOOKUP(D105,Cadastro!$C$9:$D$1009,2,FALSE),"NOT FOUND"))</f>
        <v/>
      </c>
      <c r="F105" s="94"/>
      <c r="G105" s="76"/>
      <c r="H105" s="81" t="str">
        <f>IFERROR(F105*VLOOKUP(D105,Saldo!$P$8:$U$1009,6,FALSE),"")</f>
        <v/>
      </c>
      <c r="I105" s="78" t="str">
        <f>IFERROR(IF(D105="","",VLOOKUP(D105,Saldo!$P$8:$Q$1009,2,FALSE)),"")</f>
        <v/>
      </c>
      <c r="J105" s="76"/>
      <c r="K105" s="74" t="str">
        <f t="shared" si="1"/>
        <v/>
      </c>
    </row>
    <row r="106" spans="1:11" ht="18.95" customHeight="1" x14ac:dyDescent="0.25">
      <c r="A106" s="52"/>
      <c r="C106" s="185"/>
      <c r="D106" s="76"/>
      <c r="E106" s="76" t="str">
        <f>IF(D106="","",IFERROR(VLOOKUP(D106,Cadastro!$C$9:$D$1009,2,FALSE),"NOT FOUND"))</f>
        <v/>
      </c>
      <c r="F106" s="94"/>
      <c r="G106" s="76"/>
      <c r="H106" s="81" t="str">
        <f>IFERROR(F106*VLOOKUP(D106,Saldo!$P$8:$U$1009,6,FALSE),"")</f>
        <v/>
      </c>
      <c r="I106" s="78" t="str">
        <f>IFERROR(IF(D106="","",VLOOKUP(D106,Saldo!$P$8:$Q$1009,2,FALSE)),"")</f>
        <v/>
      </c>
      <c r="J106" s="76"/>
      <c r="K106" s="74" t="str">
        <f t="shared" si="1"/>
        <v/>
      </c>
    </row>
    <row r="107" spans="1:11" ht="18.95" customHeight="1" x14ac:dyDescent="0.25">
      <c r="A107" s="52"/>
      <c r="C107" s="185"/>
      <c r="D107" s="76"/>
      <c r="E107" s="76" t="str">
        <f>IF(D107="","",IFERROR(VLOOKUP(D107,Cadastro!$C$9:$D$1009,2,FALSE),"NOT FOUND"))</f>
        <v/>
      </c>
      <c r="F107" s="94"/>
      <c r="G107" s="76"/>
      <c r="H107" s="81" t="str">
        <f>IFERROR(F107*VLOOKUP(D107,Saldo!$P$8:$U$1009,6,FALSE),"")</f>
        <v/>
      </c>
      <c r="I107" s="78" t="str">
        <f>IFERROR(IF(D107="","",VLOOKUP(D107,Saldo!$P$8:$Q$1009,2,FALSE)),"")</f>
        <v/>
      </c>
      <c r="J107" s="76"/>
      <c r="K107" s="74" t="str">
        <f t="shared" si="1"/>
        <v/>
      </c>
    </row>
    <row r="108" spans="1:11" ht="18.95" customHeight="1" x14ac:dyDescent="0.25">
      <c r="A108" s="52"/>
      <c r="C108" s="185"/>
      <c r="D108" s="76"/>
      <c r="E108" s="76" t="str">
        <f>IF(D108="","",IFERROR(VLOOKUP(D108,Cadastro!$C$9:$D$1009,2,FALSE),"NOT FOUND"))</f>
        <v/>
      </c>
      <c r="F108" s="94"/>
      <c r="G108" s="76"/>
      <c r="H108" s="81" t="str">
        <f>IFERROR(F108*VLOOKUP(D108,Saldo!$P$8:$U$1009,6,FALSE),"")</f>
        <v/>
      </c>
      <c r="I108" s="78" t="str">
        <f>IFERROR(IF(D108="","",VLOOKUP(D108,Saldo!$P$8:$Q$1009,2,FALSE)),"")</f>
        <v/>
      </c>
      <c r="J108" s="76"/>
      <c r="K108" s="74" t="str">
        <f t="shared" si="1"/>
        <v/>
      </c>
    </row>
    <row r="109" spans="1:11" ht="18.95" customHeight="1" x14ac:dyDescent="0.25">
      <c r="A109" s="52"/>
      <c r="C109" s="185"/>
      <c r="D109" s="76"/>
      <c r="E109" s="76" t="str">
        <f>IF(D109="","",IFERROR(VLOOKUP(D109,Cadastro!$C$9:$D$1009,2,FALSE),"NOT FOUND"))</f>
        <v/>
      </c>
      <c r="F109" s="94"/>
      <c r="G109" s="76"/>
      <c r="H109" s="81" t="str">
        <f>IFERROR(F109*VLOOKUP(D109,Saldo!$P$8:$U$1009,6,FALSE),"")</f>
        <v/>
      </c>
      <c r="I109" s="78" t="str">
        <f>IFERROR(IF(D109="","",VLOOKUP(D109,Saldo!$P$8:$Q$1009,2,FALSE)),"")</f>
        <v/>
      </c>
      <c r="J109" s="76"/>
      <c r="K109" s="74" t="str">
        <f t="shared" si="1"/>
        <v/>
      </c>
    </row>
    <row r="110" spans="1:11" ht="18.95" customHeight="1" x14ac:dyDescent="0.25">
      <c r="A110" s="52"/>
      <c r="C110" s="185"/>
      <c r="D110" s="76"/>
      <c r="E110" s="76" t="str">
        <f>IF(D110="","",IFERROR(VLOOKUP(D110,Cadastro!$C$9:$D$1009,2,FALSE),"NOT FOUND"))</f>
        <v/>
      </c>
      <c r="F110" s="94"/>
      <c r="G110" s="76"/>
      <c r="H110" s="81" t="str">
        <f>IFERROR(F110*VLOOKUP(D110,Saldo!$P$8:$U$1009,6,FALSE),"")</f>
        <v/>
      </c>
      <c r="I110" s="78" t="str">
        <f>IFERROR(IF(D110="","",VLOOKUP(D110,Saldo!$P$8:$Q$1009,2,FALSE)),"")</f>
        <v/>
      </c>
      <c r="J110" s="76"/>
      <c r="K110" s="74" t="str">
        <f t="shared" si="1"/>
        <v/>
      </c>
    </row>
    <row r="111" spans="1:11" ht="18.95" customHeight="1" x14ac:dyDescent="0.25">
      <c r="A111" s="52"/>
      <c r="C111" s="185"/>
      <c r="D111" s="76"/>
      <c r="E111" s="76" t="str">
        <f>IF(D111="","",IFERROR(VLOOKUP(D111,Cadastro!$C$9:$D$1009,2,FALSE),"NOT FOUND"))</f>
        <v/>
      </c>
      <c r="F111" s="94"/>
      <c r="G111" s="76"/>
      <c r="H111" s="81" t="str">
        <f>IFERROR(F111*VLOOKUP(D111,Saldo!$P$8:$U$1009,6,FALSE),"")</f>
        <v/>
      </c>
      <c r="I111" s="78" t="str">
        <f>IFERROR(IF(D111="","",VLOOKUP(D111,Saldo!$P$8:$Q$1009,2,FALSE)),"")</f>
        <v/>
      </c>
      <c r="J111" s="76"/>
      <c r="K111" s="74" t="str">
        <f t="shared" si="1"/>
        <v/>
      </c>
    </row>
    <row r="112" spans="1:11" ht="18.95" customHeight="1" x14ac:dyDescent="0.25">
      <c r="A112" s="52"/>
      <c r="C112" s="185"/>
      <c r="D112" s="76"/>
      <c r="E112" s="76" t="str">
        <f>IF(D112="","",IFERROR(VLOOKUP(D112,Cadastro!$C$9:$D$1009,2,FALSE),"NOT FOUND"))</f>
        <v/>
      </c>
      <c r="F112" s="94"/>
      <c r="G112" s="76"/>
      <c r="H112" s="81" t="str">
        <f>IFERROR(F112*VLOOKUP(D112,Saldo!$P$8:$U$1009,6,FALSE),"")</f>
        <v/>
      </c>
      <c r="I112" s="78" t="str">
        <f>IFERROR(IF(D112="","",VLOOKUP(D112,Saldo!$P$8:$Q$1009,2,FALSE)),"")</f>
        <v/>
      </c>
      <c r="J112" s="76"/>
      <c r="K112" s="74" t="str">
        <f t="shared" si="1"/>
        <v/>
      </c>
    </row>
    <row r="113" spans="1:11" ht="18.95" customHeight="1" x14ac:dyDescent="0.25">
      <c r="A113" s="52"/>
      <c r="C113" s="185"/>
      <c r="D113" s="76"/>
      <c r="E113" s="76" t="str">
        <f>IF(D113="","",IFERROR(VLOOKUP(D113,Cadastro!$C$9:$D$1009,2,FALSE),"NOT FOUND"))</f>
        <v/>
      </c>
      <c r="F113" s="94"/>
      <c r="G113" s="76"/>
      <c r="H113" s="81" t="str">
        <f>IFERROR(F113*VLOOKUP(D113,Saldo!$P$8:$U$1009,6,FALSE),"")</f>
        <v/>
      </c>
      <c r="I113" s="78" t="str">
        <f>IFERROR(IF(D113="","",VLOOKUP(D113,Saldo!$P$8:$Q$1009,2,FALSE)),"")</f>
        <v/>
      </c>
      <c r="J113" s="76"/>
      <c r="K113" s="74" t="str">
        <f t="shared" si="1"/>
        <v/>
      </c>
    </row>
    <row r="114" spans="1:11" ht="18.95" customHeight="1" x14ac:dyDescent="0.25">
      <c r="A114" s="52"/>
      <c r="C114" s="185"/>
      <c r="D114" s="76"/>
      <c r="E114" s="76" t="str">
        <f>IF(D114="","",IFERROR(VLOOKUP(D114,Cadastro!$C$9:$D$1009,2,FALSE),"NOT FOUND"))</f>
        <v/>
      </c>
      <c r="F114" s="94"/>
      <c r="G114" s="76"/>
      <c r="H114" s="81" t="str">
        <f>IFERROR(F114*VLOOKUP(D114,Saldo!$P$8:$U$1009,6,FALSE),"")</f>
        <v/>
      </c>
      <c r="I114" s="78" t="str">
        <f>IFERROR(IF(D114="","",VLOOKUP(D114,Saldo!$P$8:$Q$1009,2,FALSE)),"")</f>
        <v/>
      </c>
      <c r="J114" s="76"/>
      <c r="K114" s="74" t="str">
        <f t="shared" si="1"/>
        <v/>
      </c>
    </row>
    <row r="115" spans="1:11" ht="18.95" customHeight="1" x14ac:dyDescent="0.25">
      <c r="A115" s="52"/>
      <c r="C115" s="185"/>
      <c r="D115" s="76"/>
      <c r="E115" s="76" t="str">
        <f>IF(D115="","",IFERROR(VLOOKUP(D115,Cadastro!$C$9:$D$1009,2,FALSE),"NOT FOUND"))</f>
        <v/>
      </c>
      <c r="F115" s="94"/>
      <c r="G115" s="76"/>
      <c r="H115" s="81" t="str">
        <f>IFERROR(F115*VLOOKUP(D115,Saldo!$P$8:$U$1009,6,FALSE),"")</f>
        <v/>
      </c>
      <c r="I115" s="78" t="str">
        <f>IFERROR(IF(D115="","",VLOOKUP(D115,Saldo!$P$8:$Q$1009,2,FALSE)),"")</f>
        <v/>
      </c>
      <c r="J115" s="76"/>
      <c r="K115" s="74" t="str">
        <f t="shared" si="1"/>
        <v/>
      </c>
    </row>
    <row r="116" spans="1:11" ht="18.95" customHeight="1" x14ac:dyDescent="0.25">
      <c r="A116" s="52"/>
      <c r="C116" s="185"/>
      <c r="D116" s="76"/>
      <c r="E116" s="76" t="str">
        <f>IF(D116="","",IFERROR(VLOOKUP(D116,Cadastro!$C$9:$D$1009,2,FALSE),"NOT FOUND"))</f>
        <v/>
      </c>
      <c r="F116" s="94"/>
      <c r="G116" s="76"/>
      <c r="H116" s="81" t="str">
        <f>IFERROR(F116*VLOOKUP(D116,Saldo!$P$8:$U$1009,6,FALSE),"")</f>
        <v/>
      </c>
      <c r="I116" s="78" t="str">
        <f>IFERROR(IF(D116="","",VLOOKUP(D116,Saldo!$P$8:$Q$1009,2,FALSE)),"")</f>
        <v/>
      </c>
      <c r="J116" s="76"/>
      <c r="K116" s="74" t="str">
        <f t="shared" si="1"/>
        <v/>
      </c>
    </row>
    <row r="117" spans="1:11" ht="18.95" customHeight="1" x14ac:dyDescent="0.25">
      <c r="A117" s="52"/>
      <c r="C117" s="185"/>
      <c r="D117" s="76"/>
      <c r="E117" s="76" t="str">
        <f>IF(D117="","",IFERROR(VLOOKUP(D117,Cadastro!$C$9:$D$1009,2,FALSE),"NOT FOUND"))</f>
        <v/>
      </c>
      <c r="F117" s="94"/>
      <c r="G117" s="76"/>
      <c r="H117" s="81" t="str">
        <f>IFERROR(F117*VLOOKUP(D117,Saldo!$P$8:$U$1009,6,FALSE),"")</f>
        <v/>
      </c>
      <c r="I117" s="78" t="str">
        <f>IFERROR(IF(D117="","",VLOOKUP(D117,Saldo!$P$8:$Q$1009,2,FALSE)),"")</f>
        <v/>
      </c>
      <c r="J117" s="76"/>
      <c r="K117" s="74" t="str">
        <f t="shared" si="1"/>
        <v/>
      </c>
    </row>
    <row r="118" spans="1:11" ht="18.95" customHeight="1" x14ac:dyDescent="0.25">
      <c r="A118" s="52"/>
      <c r="C118" s="185"/>
      <c r="D118" s="76"/>
      <c r="E118" s="76" t="str">
        <f>IF(D118="","",IFERROR(VLOOKUP(D118,Cadastro!$C$9:$D$1009,2,FALSE),"NOT FOUND"))</f>
        <v/>
      </c>
      <c r="F118" s="94"/>
      <c r="G118" s="76"/>
      <c r="H118" s="81" t="str">
        <f>IFERROR(F118*VLOOKUP(D118,Saldo!$P$8:$U$1009,6,FALSE),"")</f>
        <v/>
      </c>
      <c r="I118" s="78" t="str">
        <f>IFERROR(IF(D118="","",VLOOKUP(D118,Saldo!$P$8:$Q$1009,2,FALSE)),"")</f>
        <v/>
      </c>
      <c r="J118" s="76"/>
      <c r="K118" s="74" t="str">
        <f t="shared" si="1"/>
        <v/>
      </c>
    </row>
    <row r="119" spans="1:11" ht="18.95" customHeight="1" x14ac:dyDescent="0.25">
      <c r="A119" s="52"/>
      <c r="C119" s="185"/>
      <c r="D119" s="76"/>
      <c r="E119" s="76" t="str">
        <f>IF(D119="","",IFERROR(VLOOKUP(D119,Cadastro!$C$9:$D$1009,2,FALSE),"NOT FOUND"))</f>
        <v/>
      </c>
      <c r="F119" s="94"/>
      <c r="G119" s="76"/>
      <c r="H119" s="81" t="str">
        <f>IFERROR(F119*VLOOKUP(D119,Saldo!$P$8:$U$1009,6,FALSE),"")</f>
        <v/>
      </c>
      <c r="I119" s="78" t="str">
        <f>IFERROR(IF(D119="","",VLOOKUP(D119,Saldo!$P$8:$Q$1009,2,FALSE)),"")</f>
        <v/>
      </c>
      <c r="J119" s="76"/>
      <c r="K119" s="74" t="str">
        <f t="shared" si="1"/>
        <v/>
      </c>
    </row>
    <row r="120" spans="1:11" ht="18.95" customHeight="1" x14ac:dyDescent="0.25">
      <c r="A120" s="52"/>
      <c r="C120" s="185"/>
      <c r="D120" s="76"/>
      <c r="E120" s="76" t="str">
        <f>IF(D120="","",IFERROR(VLOOKUP(D120,Cadastro!$C$9:$D$1009,2,FALSE),"NOT FOUND"))</f>
        <v/>
      </c>
      <c r="F120" s="94"/>
      <c r="G120" s="76"/>
      <c r="H120" s="81" t="str">
        <f>IFERROR(F120*VLOOKUP(D120,Saldo!$P$8:$U$1009,6,FALSE),"")</f>
        <v/>
      </c>
      <c r="I120" s="78" t="str">
        <f>IFERROR(IF(D120="","",VLOOKUP(D120,Saldo!$P$8:$Q$1009,2,FALSE)),"")</f>
        <v/>
      </c>
      <c r="J120" s="76"/>
      <c r="K120" s="74" t="str">
        <f t="shared" si="1"/>
        <v/>
      </c>
    </row>
    <row r="121" spans="1:11" ht="18.95" customHeight="1" x14ac:dyDescent="0.25">
      <c r="A121" s="52"/>
      <c r="C121" s="185"/>
      <c r="D121" s="76"/>
      <c r="E121" s="76" t="str">
        <f>IF(D121="","",IFERROR(VLOOKUP(D121,Cadastro!$C$9:$D$1009,2,FALSE),"NOT FOUND"))</f>
        <v/>
      </c>
      <c r="F121" s="94"/>
      <c r="G121" s="76"/>
      <c r="H121" s="81" t="str">
        <f>IFERROR(F121*VLOOKUP(D121,Saldo!$P$8:$U$1009,6,FALSE),"")</f>
        <v/>
      </c>
      <c r="I121" s="78" t="str">
        <f>IFERROR(IF(D121="","",VLOOKUP(D121,Saldo!$P$8:$Q$1009,2,FALSE)),"")</f>
        <v/>
      </c>
      <c r="J121" s="76"/>
      <c r="K121" s="74" t="str">
        <f t="shared" si="1"/>
        <v/>
      </c>
    </row>
    <row r="122" spans="1:11" ht="18.95" customHeight="1" x14ac:dyDescent="0.25">
      <c r="A122" s="52"/>
      <c r="C122" s="185"/>
      <c r="D122" s="76"/>
      <c r="E122" s="76" t="str">
        <f>IF(D122="","",IFERROR(VLOOKUP(D122,Cadastro!$C$9:$D$1009,2,FALSE),"NOT FOUND"))</f>
        <v/>
      </c>
      <c r="F122" s="94"/>
      <c r="G122" s="76"/>
      <c r="H122" s="81" t="str">
        <f>IFERROR(F122*VLOOKUP(D122,Saldo!$P$8:$U$1009,6,FALSE),"")</f>
        <v/>
      </c>
      <c r="I122" s="78" t="str">
        <f>IFERROR(IF(D122="","",VLOOKUP(D122,Saldo!$P$8:$Q$1009,2,FALSE)),"")</f>
        <v/>
      </c>
      <c r="J122" s="76"/>
      <c r="K122" s="74" t="str">
        <f t="shared" si="1"/>
        <v/>
      </c>
    </row>
    <row r="123" spans="1:11" ht="18.95" customHeight="1" x14ac:dyDescent="0.25">
      <c r="A123" s="52"/>
      <c r="C123" s="185"/>
      <c r="D123" s="76"/>
      <c r="E123" s="76" t="str">
        <f>IF(D123="","",IFERROR(VLOOKUP(D123,Cadastro!$C$9:$D$1009,2,FALSE),"NOT FOUND"))</f>
        <v/>
      </c>
      <c r="F123" s="94"/>
      <c r="G123" s="76"/>
      <c r="H123" s="81" t="str">
        <f>IFERROR(F123*VLOOKUP(D123,Saldo!$P$8:$U$1009,6,FALSE),"")</f>
        <v/>
      </c>
      <c r="I123" s="78" t="str">
        <f>IFERROR(IF(D123="","",VLOOKUP(D123,Saldo!$P$8:$Q$1009,2,FALSE)),"")</f>
        <v/>
      </c>
      <c r="J123" s="76"/>
      <c r="K123" s="74" t="str">
        <f t="shared" si="1"/>
        <v/>
      </c>
    </row>
    <row r="124" spans="1:11" ht="18.95" customHeight="1" x14ac:dyDescent="0.25">
      <c r="A124" s="52"/>
      <c r="C124" s="185"/>
      <c r="D124" s="76"/>
      <c r="E124" s="76" t="str">
        <f>IF(D124="","",IFERROR(VLOOKUP(D124,Cadastro!$C$9:$D$1009,2,FALSE),"NOT FOUND"))</f>
        <v/>
      </c>
      <c r="F124" s="94"/>
      <c r="G124" s="76"/>
      <c r="H124" s="81" t="str">
        <f>IFERROR(F124*VLOOKUP(D124,Saldo!$P$8:$U$1009,6,FALSE),"")</f>
        <v/>
      </c>
      <c r="I124" s="78" t="str">
        <f>IFERROR(IF(D124="","",VLOOKUP(D124,Saldo!$P$8:$Q$1009,2,FALSE)),"")</f>
        <v/>
      </c>
      <c r="J124" s="76"/>
      <c r="K124" s="74" t="str">
        <f t="shared" si="1"/>
        <v/>
      </c>
    </row>
    <row r="125" spans="1:11" ht="18.95" customHeight="1" x14ac:dyDescent="0.25">
      <c r="A125" s="52"/>
      <c r="C125" s="185"/>
      <c r="D125" s="76"/>
      <c r="E125" s="76" t="str">
        <f>IF(D125="","",IFERROR(VLOOKUP(D125,Cadastro!$C$9:$D$1009,2,FALSE),"NOT FOUND"))</f>
        <v/>
      </c>
      <c r="F125" s="94"/>
      <c r="G125" s="76"/>
      <c r="H125" s="81" t="str">
        <f>IFERROR(F125*VLOOKUP(D125,Saldo!$P$8:$U$1009,6,FALSE),"")</f>
        <v/>
      </c>
      <c r="I125" s="78" t="str">
        <f>IFERROR(IF(D125="","",VLOOKUP(D125,Saldo!$P$8:$Q$1009,2,FALSE)),"")</f>
        <v/>
      </c>
      <c r="J125" s="76"/>
      <c r="K125" s="74" t="str">
        <f t="shared" si="1"/>
        <v/>
      </c>
    </row>
    <row r="126" spans="1:11" ht="18.95" customHeight="1" x14ac:dyDescent="0.25">
      <c r="A126" s="52"/>
      <c r="C126" s="185"/>
      <c r="D126" s="76"/>
      <c r="E126" s="76" t="str">
        <f>IF(D126="","",IFERROR(VLOOKUP(D126,Cadastro!$C$9:$D$1009,2,FALSE),"NOT FOUND"))</f>
        <v/>
      </c>
      <c r="F126" s="94"/>
      <c r="G126" s="76"/>
      <c r="H126" s="81" t="str">
        <f>IFERROR(F126*VLOOKUP(D126,Saldo!$P$8:$U$1009,6,FALSE),"")</f>
        <v/>
      </c>
      <c r="I126" s="78" t="str">
        <f>IFERROR(IF(D126="","",VLOOKUP(D126,Saldo!$P$8:$Q$1009,2,FALSE)),"")</f>
        <v/>
      </c>
      <c r="J126" s="76"/>
      <c r="K126" s="74" t="str">
        <f t="shared" si="1"/>
        <v/>
      </c>
    </row>
    <row r="127" spans="1:11" ht="18.95" customHeight="1" x14ac:dyDescent="0.25">
      <c r="A127" s="52"/>
      <c r="C127" s="185"/>
      <c r="D127" s="76"/>
      <c r="E127" s="76" t="str">
        <f>IF(D127="","",IFERROR(VLOOKUP(D127,Cadastro!$C$9:$D$1009,2,FALSE),"NOT FOUND"))</f>
        <v/>
      </c>
      <c r="F127" s="94"/>
      <c r="G127" s="76"/>
      <c r="H127" s="81" t="str">
        <f>IFERROR(F127*VLOOKUP(D127,Saldo!$P$8:$U$1009,6,FALSE),"")</f>
        <v/>
      </c>
      <c r="I127" s="78" t="str">
        <f>IFERROR(IF(D127="","",VLOOKUP(D127,Saldo!$P$8:$Q$1009,2,FALSE)),"")</f>
        <v/>
      </c>
      <c r="J127" s="76"/>
      <c r="K127" s="74" t="str">
        <f t="shared" si="1"/>
        <v/>
      </c>
    </row>
    <row r="128" spans="1:11" ht="18.95" customHeight="1" x14ac:dyDescent="0.25">
      <c r="A128" s="52"/>
      <c r="C128" s="185"/>
      <c r="D128" s="76"/>
      <c r="E128" s="76" t="str">
        <f>IF(D128="","",IFERROR(VLOOKUP(D128,Cadastro!$C$9:$D$1009,2,FALSE),"NOT FOUND"))</f>
        <v/>
      </c>
      <c r="F128" s="94"/>
      <c r="G128" s="76"/>
      <c r="H128" s="81" t="str">
        <f>IFERROR(F128*VLOOKUP(D128,Saldo!$P$8:$U$1009,6,FALSE),"")</f>
        <v/>
      </c>
      <c r="I128" s="78" t="str">
        <f>IFERROR(IF(D128="","",VLOOKUP(D128,Saldo!$P$8:$Q$1009,2,FALSE)),"")</f>
        <v/>
      </c>
      <c r="J128" s="76"/>
      <c r="K128" s="74" t="str">
        <f t="shared" si="1"/>
        <v/>
      </c>
    </row>
    <row r="129" spans="1:11" ht="18.95" customHeight="1" x14ac:dyDescent="0.25">
      <c r="A129" s="52"/>
      <c r="C129" s="185"/>
      <c r="D129" s="76"/>
      <c r="E129" s="76" t="str">
        <f>IF(D129="","",IFERROR(VLOOKUP(D129,Cadastro!$C$9:$D$1009,2,FALSE),"NOT FOUND"))</f>
        <v/>
      </c>
      <c r="F129" s="94"/>
      <c r="G129" s="76"/>
      <c r="H129" s="81" t="str">
        <f>IFERROR(F129*VLOOKUP(D129,Saldo!$P$8:$U$1009,6,FALSE),"")</f>
        <v/>
      </c>
      <c r="I129" s="78" t="str">
        <f>IFERROR(IF(D129="","",VLOOKUP(D129,Saldo!$P$8:$Q$1009,2,FALSE)),"")</f>
        <v/>
      </c>
      <c r="J129" s="76"/>
      <c r="K129" s="74" t="str">
        <f t="shared" si="1"/>
        <v/>
      </c>
    </row>
    <row r="130" spans="1:11" ht="18.95" customHeight="1" x14ac:dyDescent="0.25">
      <c r="A130" s="52"/>
      <c r="C130" s="185"/>
      <c r="D130" s="76"/>
      <c r="E130" s="76" t="str">
        <f>IF(D130="","",IFERROR(VLOOKUP(D130,Cadastro!$C$9:$D$1009,2,FALSE),"NOT FOUND"))</f>
        <v/>
      </c>
      <c r="F130" s="94"/>
      <c r="G130" s="76"/>
      <c r="H130" s="81" t="str">
        <f>IFERROR(F130*VLOOKUP(D130,Saldo!$P$8:$U$1009,6,FALSE),"")</f>
        <v/>
      </c>
      <c r="I130" s="78" t="str">
        <f>IFERROR(IF(D130="","",VLOOKUP(D130,Saldo!$P$8:$Q$1009,2,FALSE)),"")</f>
        <v/>
      </c>
      <c r="J130" s="76"/>
      <c r="K130" s="74" t="str">
        <f t="shared" si="1"/>
        <v/>
      </c>
    </row>
    <row r="131" spans="1:11" ht="18.95" customHeight="1" x14ac:dyDescent="0.25">
      <c r="A131" s="52"/>
      <c r="C131" s="185"/>
      <c r="D131" s="76"/>
      <c r="E131" s="76" t="str">
        <f>IF(D131="","",IFERROR(VLOOKUP(D131,Cadastro!$C$9:$D$1009,2,FALSE),"NOT FOUND"))</f>
        <v/>
      </c>
      <c r="F131" s="94"/>
      <c r="G131" s="76"/>
      <c r="H131" s="81" t="str">
        <f>IFERROR(F131*VLOOKUP(D131,Saldo!$P$8:$U$1009,6,FALSE),"")</f>
        <v/>
      </c>
      <c r="I131" s="78" t="str">
        <f>IFERROR(IF(D131="","",VLOOKUP(D131,Saldo!$P$8:$Q$1009,2,FALSE)),"")</f>
        <v/>
      </c>
      <c r="J131" s="76"/>
      <c r="K131" s="74" t="str">
        <f t="shared" si="1"/>
        <v/>
      </c>
    </row>
    <row r="132" spans="1:11" ht="18.95" customHeight="1" x14ac:dyDescent="0.25">
      <c r="A132" s="52"/>
      <c r="C132" s="185"/>
      <c r="D132" s="76"/>
      <c r="E132" s="76" t="str">
        <f>IF(D132="","",IFERROR(VLOOKUP(D132,Cadastro!$C$9:$D$1009,2,FALSE),"NOT FOUND"))</f>
        <v/>
      </c>
      <c r="F132" s="94"/>
      <c r="G132" s="76"/>
      <c r="H132" s="81" t="str">
        <f>IFERROR(F132*VLOOKUP(D132,Saldo!$P$8:$U$1009,6,FALSE),"")</f>
        <v/>
      </c>
      <c r="I132" s="78" t="str">
        <f>IFERROR(IF(D132="","",VLOOKUP(D132,Saldo!$P$8:$Q$1009,2,FALSE)),"")</f>
        <v/>
      </c>
      <c r="J132" s="76"/>
      <c r="K132" s="74" t="str">
        <f t="shared" si="1"/>
        <v/>
      </c>
    </row>
    <row r="133" spans="1:11" ht="18.95" customHeight="1" x14ac:dyDescent="0.25">
      <c r="A133" s="52"/>
      <c r="C133" s="185"/>
      <c r="D133" s="76"/>
      <c r="E133" s="76" t="str">
        <f>IF(D133="","",IFERROR(VLOOKUP(D133,Cadastro!$C$9:$D$1009,2,FALSE),"NOT FOUND"))</f>
        <v/>
      </c>
      <c r="F133" s="94"/>
      <c r="G133" s="76"/>
      <c r="H133" s="81" t="str">
        <f>IFERROR(F133*VLOOKUP(D133,Saldo!$P$8:$U$1009,6,FALSE),"")</f>
        <v/>
      </c>
      <c r="I133" s="78" t="str">
        <f>IFERROR(IF(D133="","",VLOOKUP(D133,Saldo!$P$8:$Q$1009,2,FALSE)),"")</f>
        <v/>
      </c>
      <c r="J133" s="76"/>
      <c r="K133" s="74" t="str">
        <f t="shared" si="1"/>
        <v/>
      </c>
    </row>
    <row r="134" spans="1:11" ht="18.95" customHeight="1" x14ac:dyDescent="0.25">
      <c r="A134" s="52"/>
      <c r="C134" s="185"/>
      <c r="D134" s="76"/>
      <c r="E134" s="76" t="str">
        <f>IF(D134="","",IFERROR(VLOOKUP(D134,Cadastro!$C$9:$D$1009,2,FALSE),"NOT FOUND"))</f>
        <v/>
      </c>
      <c r="F134" s="94"/>
      <c r="G134" s="76"/>
      <c r="H134" s="81" t="str">
        <f>IFERROR(F134*VLOOKUP(D134,Saldo!$P$8:$U$1009,6,FALSE),"")</f>
        <v/>
      </c>
      <c r="I134" s="78" t="str">
        <f>IFERROR(IF(D134="","",VLOOKUP(D134,Saldo!$P$8:$Q$1009,2,FALSE)),"")</f>
        <v/>
      </c>
      <c r="J134" s="76"/>
      <c r="K134" s="74" t="str">
        <f t="shared" si="1"/>
        <v/>
      </c>
    </row>
    <row r="135" spans="1:11" ht="18.95" customHeight="1" x14ac:dyDescent="0.25">
      <c r="A135" s="52"/>
      <c r="C135" s="185"/>
      <c r="D135" s="76"/>
      <c r="E135" s="76" t="str">
        <f>IF(D135="","",IFERROR(VLOOKUP(D135,Cadastro!$C$9:$D$1009,2,FALSE),"NOT FOUND"))</f>
        <v/>
      </c>
      <c r="F135" s="94"/>
      <c r="G135" s="76"/>
      <c r="H135" s="81" t="str">
        <f>IFERROR(F135*VLOOKUP(D135,Saldo!$P$8:$U$1009,6,FALSE),"")</f>
        <v/>
      </c>
      <c r="I135" s="78" t="str">
        <f>IFERROR(IF(D135="","",VLOOKUP(D135,Saldo!$P$8:$Q$1009,2,FALSE)),"")</f>
        <v/>
      </c>
      <c r="J135" s="76"/>
      <c r="K135" s="74" t="str">
        <f t="shared" si="1"/>
        <v/>
      </c>
    </row>
    <row r="136" spans="1:11" ht="18.95" customHeight="1" x14ac:dyDescent="0.25">
      <c r="A136" s="52"/>
      <c r="C136" s="185"/>
      <c r="D136" s="76"/>
      <c r="E136" s="76" t="str">
        <f>IF(D136="","",IFERROR(VLOOKUP(D136,Cadastro!$C$9:$D$1009,2,FALSE),"NOT FOUND"))</f>
        <v/>
      </c>
      <c r="F136" s="94"/>
      <c r="G136" s="76"/>
      <c r="H136" s="81" t="str">
        <f>IFERROR(F136*VLOOKUP(D136,Saldo!$P$8:$U$1009,6,FALSE),"")</f>
        <v/>
      </c>
      <c r="I136" s="78" t="str">
        <f>IFERROR(IF(D136="","",VLOOKUP(D136,Saldo!$P$8:$Q$1009,2,FALSE)),"")</f>
        <v/>
      </c>
      <c r="J136" s="76"/>
      <c r="K136" s="74" t="str">
        <f t="shared" si="1"/>
        <v/>
      </c>
    </row>
    <row r="137" spans="1:11" ht="18.95" customHeight="1" x14ac:dyDescent="0.25">
      <c r="A137" s="52"/>
      <c r="C137" s="185"/>
      <c r="D137" s="76"/>
      <c r="E137" s="76" t="str">
        <f>IF(D137="","",IFERROR(VLOOKUP(D137,Cadastro!$C$9:$D$1009,2,FALSE),"NOT FOUND"))</f>
        <v/>
      </c>
      <c r="F137" s="94"/>
      <c r="G137" s="76"/>
      <c r="H137" s="81" t="str">
        <f>IFERROR(F137*VLOOKUP(D137,Saldo!$P$8:$U$1009,6,FALSE),"")</f>
        <v/>
      </c>
      <c r="I137" s="78" t="str">
        <f>IFERROR(IF(D137="","",VLOOKUP(D137,Saldo!$P$8:$Q$1009,2,FALSE)),"")</f>
        <v/>
      </c>
      <c r="J137" s="76"/>
      <c r="K137" s="74" t="str">
        <f t="shared" si="1"/>
        <v/>
      </c>
    </row>
    <row r="138" spans="1:11" ht="18.95" customHeight="1" x14ac:dyDescent="0.25">
      <c r="A138" s="52"/>
      <c r="C138" s="185"/>
      <c r="D138" s="76"/>
      <c r="E138" s="76" t="str">
        <f>IF(D138="","",IFERROR(VLOOKUP(D138,Cadastro!$C$9:$D$1009,2,FALSE),"NOT FOUND"))</f>
        <v/>
      </c>
      <c r="F138" s="94"/>
      <c r="G138" s="76"/>
      <c r="H138" s="81" t="str">
        <f>IFERROR(F138*VLOOKUP(D138,Saldo!$P$8:$U$1009,6,FALSE),"")</f>
        <v/>
      </c>
      <c r="I138" s="78" t="str">
        <f>IFERROR(IF(D138="","",VLOOKUP(D138,Saldo!$P$8:$Q$1009,2,FALSE)),"")</f>
        <v/>
      </c>
      <c r="J138" s="76"/>
      <c r="K138" s="74" t="str">
        <f t="shared" ref="K138:K201" si="2">IF(C138="","",MONTH(C138))</f>
        <v/>
      </c>
    </row>
    <row r="139" spans="1:11" ht="18.95" customHeight="1" x14ac:dyDescent="0.25">
      <c r="A139" s="52"/>
      <c r="C139" s="185"/>
      <c r="D139" s="76"/>
      <c r="E139" s="76" t="str">
        <f>IF(D139="","",IFERROR(VLOOKUP(D139,Cadastro!$C$9:$D$1009,2,FALSE),"NOT FOUND"))</f>
        <v/>
      </c>
      <c r="F139" s="94"/>
      <c r="G139" s="76"/>
      <c r="H139" s="81" t="str">
        <f>IFERROR(F139*VLOOKUP(D139,Saldo!$P$8:$U$1009,6,FALSE),"")</f>
        <v/>
      </c>
      <c r="I139" s="78" t="str">
        <f>IFERROR(IF(D139="","",VLOOKUP(D139,Saldo!$P$8:$Q$1009,2,FALSE)),"")</f>
        <v/>
      </c>
      <c r="J139" s="76"/>
      <c r="K139" s="74" t="str">
        <f t="shared" si="2"/>
        <v/>
      </c>
    </row>
    <row r="140" spans="1:11" ht="18.95" customHeight="1" x14ac:dyDescent="0.25">
      <c r="A140" s="52"/>
      <c r="C140" s="185"/>
      <c r="D140" s="76"/>
      <c r="E140" s="76" t="str">
        <f>IF(D140="","",IFERROR(VLOOKUP(D140,Cadastro!$C$9:$D$1009,2,FALSE),"NOT FOUND"))</f>
        <v/>
      </c>
      <c r="F140" s="94"/>
      <c r="G140" s="76"/>
      <c r="H140" s="81" t="str">
        <f>IFERROR(F140*VLOOKUP(D140,Saldo!$P$8:$U$1009,6,FALSE),"")</f>
        <v/>
      </c>
      <c r="I140" s="78" t="str">
        <f>IFERROR(IF(D140="","",VLOOKUP(D140,Saldo!$P$8:$Q$1009,2,FALSE)),"")</f>
        <v/>
      </c>
      <c r="J140" s="76"/>
      <c r="K140" s="74" t="str">
        <f t="shared" si="2"/>
        <v/>
      </c>
    </row>
    <row r="141" spans="1:11" ht="18.95" customHeight="1" x14ac:dyDescent="0.25">
      <c r="A141" s="52"/>
      <c r="C141" s="185"/>
      <c r="D141" s="76"/>
      <c r="E141" s="76" t="str">
        <f>IF(D141="","",IFERROR(VLOOKUP(D141,Cadastro!$C$9:$D$1009,2,FALSE),"NOT FOUND"))</f>
        <v/>
      </c>
      <c r="F141" s="94"/>
      <c r="G141" s="76"/>
      <c r="H141" s="81" t="str">
        <f>IFERROR(F141*VLOOKUP(D141,Saldo!$P$8:$U$1009,6,FALSE),"")</f>
        <v/>
      </c>
      <c r="I141" s="78" t="str">
        <f>IFERROR(IF(D141="","",VLOOKUP(D141,Saldo!$P$8:$Q$1009,2,FALSE)),"")</f>
        <v/>
      </c>
      <c r="J141" s="76"/>
      <c r="K141" s="74" t="str">
        <f t="shared" si="2"/>
        <v/>
      </c>
    </row>
    <row r="142" spans="1:11" ht="18.95" customHeight="1" x14ac:dyDescent="0.25">
      <c r="A142" s="52"/>
      <c r="C142" s="185"/>
      <c r="D142" s="76"/>
      <c r="E142" s="76" t="str">
        <f>IF(D142="","",IFERROR(VLOOKUP(D142,Cadastro!$C$9:$D$1009,2,FALSE),"NOT FOUND"))</f>
        <v/>
      </c>
      <c r="F142" s="94"/>
      <c r="G142" s="76"/>
      <c r="H142" s="81" t="str">
        <f>IFERROR(F142*VLOOKUP(D142,Saldo!$P$8:$U$1009,6,FALSE),"")</f>
        <v/>
      </c>
      <c r="I142" s="78" t="str">
        <f>IFERROR(IF(D142="","",VLOOKUP(D142,Saldo!$P$8:$Q$1009,2,FALSE)),"")</f>
        <v/>
      </c>
      <c r="J142" s="76"/>
      <c r="K142" s="74" t="str">
        <f t="shared" si="2"/>
        <v/>
      </c>
    </row>
    <row r="143" spans="1:11" ht="18.95" customHeight="1" x14ac:dyDescent="0.25">
      <c r="A143" s="52"/>
      <c r="C143" s="185"/>
      <c r="D143" s="76"/>
      <c r="E143" s="76" t="str">
        <f>IF(D143="","",IFERROR(VLOOKUP(D143,Cadastro!$C$9:$D$1009,2,FALSE),"NOT FOUND"))</f>
        <v/>
      </c>
      <c r="F143" s="94"/>
      <c r="G143" s="76"/>
      <c r="H143" s="81" t="str">
        <f>IFERROR(F143*VLOOKUP(D143,Saldo!$P$8:$U$1009,6,FALSE),"")</f>
        <v/>
      </c>
      <c r="I143" s="78" t="str">
        <f>IFERROR(IF(D143="","",VLOOKUP(D143,Saldo!$P$8:$Q$1009,2,FALSE)),"")</f>
        <v/>
      </c>
      <c r="J143" s="76"/>
      <c r="K143" s="74" t="str">
        <f t="shared" si="2"/>
        <v/>
      </c>
    </row>
    <row r="144" spans="1:11" ht="18.95" customHeight="1" x14ac:dyDescent="0.25">
      <c r="A144" s="52"/>
      <c r="C144" s="185"/>
      <c r="D144" s="76"/>
      <c r="E144" s="76" t="str">
        <f>IF(D144="","",IFERROR(VLOOKUP(D144,Cadastro!$C$9:$D$1009,2,FALSE),"NOT FOUND"))</f>
        <v/>
      </c>
      <c r="F144" s="94"/>
      <c r="G144" s="76"/>
      <c r="H144" s="81" t="str">
        <f>IFERROR(F144*VLOOKUP(D144,Saldo!$P$8:$U$1009,6,FALSE),"")</f>
        <v/>
      </c>
      <c r="I144" s="78" t="str">
        <f>IFERROR(IF(D144="","",VLOOKUP(D144,Saldo!$P$8:$Q$1009,2,FALSE)),"")</f>
        <v/>
      </c>
      <c r="J144" s="76"/>
      <c r="K144" s="74" t="str">
        <f t="shared" si="2"/>
        <v/>
      </c>
    </row>
    <row r="145" spans="1:11" ht="18.95" customHeight="1" x14ac:dyDescent="0.25">
      <c r="A145" s="52"/>
      <c r="C145" s="185"/>
      <c r="D145" s="76"/>
      <c r="E145" s="76" t="str">
        <f>IF(D145="","",IFERROR(VLOOKUP(D145,Cadastro!$C$9:$D$1009,2,FALSE),"NOT FOUND"))</f>
        <v/>
      </c>
      <c r="F145" s="94"/>
      <c r="G145" s="76"/>
      <c r="H145" s="81" t="str">
        <f>IFERROR(F145*VLOOKUP(D145,Saldo!$P$8:$U$1009,6,FALSE),"")</f>
        <v/>
      </c>
      <c r="I145" s="78" t="str">
        <f>IFERROR(IF(D145="","",VLOOKUP(D145,Saldo!$P$8:$Q$1009,2,FALSE)),"")</f>
        <v/>
      </c>
      <c r="J145" s="76"/>
      <c r="K145" s="74" t="str">
        <f t="shared" si="2"/>
        <v/>
      </c>
    </row>
    <row r="146" spans="1:11" ht="18.95" customHeight="1" x14ac:dyDescent="0.25">
      <c r="A146" s="52"/>
      <c r="C146" s="185"/>
      <c r="D146" s="76"/>
      <c r="E146" s="76" t="str">
        <f>IF(D146="","",IFERROR(VLOOKUP(D146,Cadastro!$C$9:$D$1009,2,FALSE),"NOT FOUND"))</f>
        <v/>
      </c>
      <c r="F146" s="94"/>
      <c r="G146" s="76"/>
      <c r="H146" s="81" t="str">
        <f>IFERROR(F146*VLOOKUP(D146,Saldo!$P$8:$U$1009,6,FALSE),"")</f>
        <v/>
      </c>
      <c r="I146" s="78" t="str">
        <f>IFERROR(IF(D146="","",VLOOKUP(D146,Saldo!$P$8:$Q$1009,2,FALSE)),"")</f>
        <v/>
      </c>
      <c r="J146" s="76"/>
      <c r="K146" s="74" t="str">
        <f t="shared" si="2"/>
        <v/>
      </c>
    </row>
    <row r="147" spans="1:11" ht="18.95" customHeight="1" x14ac:dyDescent="0.25">
      <c r="A147" s="52"/>
      <c r="C147" s="185"/>
      <c r="D147" s="76"/>
      <c r="E147" s="76" t="str">
        <f>IF(D147="","",IFERROR(VLOOKUP(D147,Cadastro!$C$9:$D$1009,2,FALSE),"NOT FOUND"))</f>
        <v/>
      </c>
      <c r="F147" s="94"/>
      <c r="G147" s="76"/>
      <c r="H147" s="81" t="str">
        <f>IFERROR(F147*VLOOKUP(D147,Saldo!$P$8:$U$1009,6,FALSE),"")</f>
        <v/>
      </c>
      <c r="I147" s="78" t="str">
        <f>IFERROR(IF(D147="","",VLOOKUP(D147,Saldo!$P$8:$Q$1009,2,FALSE)),"")</f>
        <v/>
      </c>
      <c r="J147" s="76"/>
      <c r="K147" s="74" t="str">
        <f t="shared" si="2"/>
        <v/>
      </c>
    </row>
    <row r="148" spans="1:11" ht="18.95" customHeight="1" x14ac:dyDescent="0.25">
      <c r="A148" s="52"/>
      <c r="C148" s="185"/>
      <c r="D148" s="76"/>
      <c r="E148" s="76" t="str">
        <f>IF(D148="","",IFERROR(VLOOKUP(D148,Cadastro!$C$9:$D$1009,2,FALSE),"NOT FOUND"))</f>
        <v/>
      </c>
      <c r="F148" s="94"/>
      <c r="G148" s="76"/>
      <c r="H148" s="81" t="str">
        <f>IFERROR(F148*VLOOKUP(D148,Saldo!$P$8:$U$1009,6,FALSE),"")</f>
        <v/>
      </c>
      <c r="I148" s="78" t="str">
        <f>IFERROR(IF(D148="","",VLOOKUP(D148,Saldo!$P$8:$Q$1009,2,FALSE)),"")</f>
        <v/>
      </c>
      <c r="J148" s="76"/>
      <c r="K148" s="74" t="str">
        <f t="shared" si="2"/>
        <v/>
      </c>
    </row>
    <row r="149" spans="1:11" ht="18.95" customHeight="1" x14ac:dyDescent="0.25">
      <c r="A149" s="52"/>
      <c r="C149" s="185"/>
      <c r="D149" s="76"/>
      <c r="E149" s="76" t="str">
        <f>IF(D149="","",IFERROR(VLOOKUP(D149,Cadastro!$C$9:$D$1009,2,FALSE),"NOT FOUND"))</f>
        <v/>
      </c>
      <c r="F149" s="94"/>
      <c r="G149" s="76"/>
      <c r="H149" s="81" t="str">
        <f>IFERROR(F149*VLOOKUP(D149,Saldo!$P$8:$U$1009,6,FALSE),"")</f>
        <v/>
      </c>
      <c r="I149" s="78" t="str">
        <f>IFERROR(IF(D149="","",VLOOKUP(D149,Saldo!$P$8:$Q$1009,2,FALSE)),"")</f>
        <v/>
      </c>
      <c r="J149" s="76"/>
      <c r="K149" s="74" t="str">
        <f t="shared" si="2"/>
        <v/>
      </c>
    </row>
    <row r="150" spans="1:11" ht="18.95" customHeight="1" x14ac:dyDescent="0.25">
      <c r="A150" s="52"/>
      <c r="C150" s="185"/>
      <c r="D150" s="76"/>
      <c r="E150" s="76" t="str">
        <f>IF(D150="","",IFERROR(VLOOKUP(D150,Cadastro!$C$9:$D$1009,2,FALSE),"NOT FOUND"))</f>
        <v/>
      </c>
      <c r="F150" s="94"/>
      <c r="G150" s="76"/>
      <c r="H150" s="81" t="str">
        <f>IFERROR(F150*VLOOKUP(D150,Saldo!$P$8:$U$1009,6,FALSE),"")</f>
        <v/>
      </c>
      <c r="I150" s="78" t="str">
        <f>IFERROR(IF(D150="","",VLOOKUP(D150,Saldo!$P$8:$Q$1009,2,FALSE)),"")</f>
        <v/>
      </c>
      <c r="J150" s="76"/>
      <c r="K150" s="74" t="str">
        <f t="shared" si="2"/>
        <v/>
      </c>
    </row>
    <row r="151" spans="1:11" ht="18.95" customHeight="1" x14ac:dyDescent="0.25">
      <c r="A151" s="52"/>
      <c r="C151" s="185"/>
      <c r="D151" s="76"/>
      <c r="E151" s="76" t="str">
        <f>IF(D151="","",IFERROR(VLOOKUP(D151,Cadastro!$C$9:$D$1009,2,FALSE),"NOT FOUND"))</f>
        <v/>
      </c>
      <c r="F151" s="94"/>
      <c r="G151" s="76"/>
      <c r="H151" s="81" t="str">
        <f>IFERROR(F151*VLOOKUP(D151,Saldo!$P$8:$U$1009,6,FALSE),"")</f>
        <v/>
      </c>
      <c r="I151" s="78" t="str">
        <f>IFERROR(IF(D151="","",VLOOKUP(D151,Saldo!$P$8:$Q$1009,2,FALSE)),"")</f>
        <v/>
      </c>
      <c r="J151" s="76"/>
      <c r="K151" s="74" t="str">
        <f t="shared" si="2"/>
        <v/>
      </c>
    </row>
    <row r="152" spans="1:11" ht="18.95" customHeight="1" x14ac:dyDescent="0.25">
      <c r="A152" s="52"/>
      <c r="C152" s="185"/>
      <c r="D152" s="76"/>
      <c r="E152" s="76" t="str">
        <f>IF(D152="","",IFERROR(VLOOKUP(D152,Cadastro!$C$9:$D$1009,2,FALSE),"NOT FOUND"))</f>
        <v/>
      </c>
      <c r="F152" s="94"/>
      <c r="G152" s="76"/>
      <c r="H152" s="81" t="str">
        <f>IFERROR(F152*VLOOKUP(D152,Saldo!$P$8:$U$1009,6,FALSE),"")</f>
        <v/>
      </c>
      <c r="I152" s="78" t="str">
        <f>IFERROR(IF(D152="","",VLOOKUP(D152,Saldo!$P$8:$Q$1009,2,FALSE)),"")</f>
        <v/>
      </c>
      <c r="J152" s="76"/>
      <c r="K152" s="74" t="str">
        <f t="shared" si="2"/>
        <v/>
      </c>
    </row>
    <row r="153" spans="1:11" ht="18.95" customHeight="1" x14ac:dyDescent="0.25">
      <c r="A153" s="52"/>
      <c r="C153" s="185"/>
      <c r="D153" s="76"/>
      <c r="E153" s="76" t="str">
        <f>IF(D153="","",IFERROR(VLOOKUP(D153,Cadastro!$C$9:$D$1009,2,FALSE),"NOT FOUND"))</f>
        <v/>
      </c>
      <c r="F153" s="94"/>
      <c r="G153" s="76"/>
      <c r="H153" s="81" t="str">
        <f>IFERROR(F153*VLOOKUP(D153,Saldo!$P$8:$U$1009,6,FALSE),"")</f>
        <v/>
      </c>
      <c r="I153" s="78" t="str">
        <f>IFERROR(IF(D153="","",VLOOKUP(D153,Saldo!$P$8:$Q$1009,2,FALSE)),"")</f>
        <v/>
      </c>
      <c r="J153" s="76"/>
      <c r="K153" s="74" t="str">
        <f t="shared" si="2"/>
        <v/>
      </c>
    </row>
    <row r="154" spans="1:11" ht="18.95" customHeight="1" x14ac:dyDescent="0.25">
      <c r="A154" s="52"/>
      <c r="C154" s="185"/>
      <c r="D154" s="76"/>
      <c r="E154" s="76" t="str">
        <f>IF(D154="","",IFERROR(VLOOKUP(D154,Cadastro!$C$9:$D$1009,2,FALSE),"NOT FOUND"))</f>
        <v/>
      </c>
      <c r="F154" s="94"/>
      <c r="G154" s="76"/>
      <c r="H154" s="81" t="str">
        <f>IFERROR(F154*VLOOKUP(D154,Saldo!$P$8:$U$1009,6,FALSE),"")</f>
        <v/>
      </c>
      <c r="I154" s="78" t="str">
        <f>IFERROR(IF(D154="","",VLOOKUP(D154,Saldo!$P$8:$Q$1009,2,FALSE)),"")</f>
        <v/>
      </c>
      <c r="J154" s="76"/>
      <c r="K154" s="74" t="str">
        <f t="shared" si="2"/>
        <v/>
      </c>
    </row>
    <row r="155" spans="1:11" ht="18.95" customHeight="1" x14ac:dyDescent="0.25">
      <c r="A155" s="52"/>
      <c r="C155" s="185"/>
      <c r="D155" s="76"/>
      <c r="E155" s="76" t="str">
        <f>IF(D155="","",IFERROR(VLOOKUP(D155,Cadastro!$C$9:$D$1009,2,FALSE),"NOT FOUND"))</f>
        <v/>
      </c>
      <c r="F155" s="94"/>
      <c r="G155" s="76"/>
      <c r="H155" s="81" t="str">
        <f>IFERROR(F155*VLOOKUP(D155,Saldo!$P$8:$U$1009,6,FALSE),"")</f>
        <v/>
      </c>
      <c r="I155" s="78" t="str">
        <f>IFERROR(IF(D155="","",VLOOKUP(D155,Saldo!$P$8:$Q$1009,2,FALSE)),"")</f>
        <v/>
      </c>
      <c r="J155" s="76"/>
      <c r="K155" s="74" t="str">
        <f t="shared" si="2"/>
        <v/>
      </c>
    </row>
    <row r="156" spans="1:11" ht="18.95" customHeight="1" x14ac:dyDescent="0.25">
      <c r="A156" s="52"/>
      <c r="C156" s="185"/>
      <c r="D156" s="76"/>
      <c r="E156" s="76" t="str">
        <f>IF(D156="","",IFERROR(VLOOKUP(D156,Cadastro!$C$9:$D$1009,2,FALSE),"NOT FOUND"))</f>
        <v/>
      </c>
      <c r="F156" s="94"/>
      <c r="G156" s="76"/>
      <c r="H156" s="81" t="str">
        <f>IFERROR(F156*VLOOKUP(D156,Saldo!$P$8:$U$1009,6,FALSE),"")</f>
        <v/>
      </c>
      <c r="I156" s="78" t="str">
        <f>IFERROR(IF(D156="","",VLOOKUP(D156,Saldo!$P$8:$Q$1009,2,FALSE)),"")</f>
        <v/>
      </c>
      <c r="J156" s="76"/>
      <c r="K156" s="74" t="str">
        <f t="shared" si="2"/>
        <v/>
      </c>
    </row>
    <row r="157" spans="1:11" ht="18.95" customHeight="1" x14ac:dyDescent="0.25">
      <c r="A157" s="52"/>
      <c r="C157" s="185"/>
      <c r="D157" s="76"/>
      <c r="E157" s="76" t="str">
        <f>IF(D157="","",IFERROR(VLOOKUP(D157,Cadastro!$C$9:$D$1009,2,FALSE),"NOT FOUND"))</f>
        <v/>
      </c>
      <c r="F157" s="94"/>
      <c r="G157" s="76"/>
      <c r="H157" s="81" t="str">
        <f>IFERROR(F157*VLOOKUP(D157,Saldo!$P$8:$U$1009,6,FALSE),"")</f>
        <v/>
      </c>
      <c r="I157" s="78" t="str">
        <f>IFERROR(IF(D157="","",VLOOKUP(D157,Saldo!$P$8:$Q$1009,2,FALSE)),"")</f>
        <v/>
      </c>
      <c r="J157" s="76"/>
      <c r="K157" s="74" t="str">
        <f t="shared" si="2"/>
        <v/>
      </c>
    </row>
    <row r="158" spans="1:11" ht="18.95" customHeight="1" x14ac:dyDescent="0.25">
      <c r="A158" s="52"/>
      <c r="C158" s="185"/>
      <c r="D158" s="76"/>
      <c r="E158" s="76" t="str">
        <f>IF(D158="","",IFERROR(VLOOKUP(D158,Cadastro!$C$9:$D$1009,2,FALSE),"NOT FOUND"))</f>
        <v/>
      </c>
      <c r="F158" s="94"/>
      <c r="G158" s="76"/>
      <c r="H158" s="81" t="str">
        <f>IFERROR(F158*VLOOKUP(D158,Saldo!$P$8:$U$1009,6,FALSE),"")</f>
        <v/>
      </c>
      <c r="I158" s="78" t="str">
        <f>IFERROR(IF(D158="","",VLOOKUP(D158,Saldo!$P$8:$Q$1009,2,FALSE)),"")</f>
        <v/>
      </c>
      <c r="J158" s="76"/>
      <c r="K158" s="74" t="str">
        <f t="shared" si="2"/>
        <v/>
      </c>
    </row>
    <row r="159" spans="1:11" ht="18.95" customHeight="1" x14ac:dyDescent="0.25">
      <c r="A159" s="52"/>
      <c r="C159" s="185"/>
      <c r="D159" s="76"/>
      <c r="E159" s="76" t="str">
        <f>IF(D159="","",IFERROR(VLOOKUP(D159,Cadastro!$C$9:$D$1009,2,FALSE),"NOT FOUND"))</f>
        <v/>
      </c>
      <c r="F159" s="94"/>
      <c r="G159" s="76"/>
      <c r="H159" s="81" t="str">
        <f>IFERROR(F159*VLOOKUP(D159,Saldo!$P$8:$U$1009,6,FALSE),"")</f>
        <v/>
      </c>
      <c r="I159" s="78" t="str">
        <f>IFERROR(IF(D159="","",VLOOKUP(D159,Saldo!$P$8:$Q$1009,2,FALSE)),"")</f>
        <v/>
      </c>
      <c r="J159" s="76"/>
      <c r="K159" s="74" t="str">
        <f t="shared" si="2"/>
        <v/>
      </c>
    </row>
    <row r="160" spans="1:11" ht="18.95" customHeight="1" x14ac:dyDescent="0.25">
      <c r="A160" s="52"/>
      <c r="C160" s="185"/>
      <c r="D160" s="76"/>
      <c r="E160" s="76" t="str">
        <f>IF(D160="","",IFERROR(VLOOKUP(D160,Cadastro!$C$9:$D$1009,2,FALSE),"NOT FOUND"))</f>
        <v/>
      </c>
      <c r="F160" s="94"/>
      <c r="G160" s="76"/>
      <c r="H160" s="81" t="str">
        <f>IFERROR(F160*VLOOKUP(D160,Saldo!$P$8:$U$1009,6,FALSE),"")</f>
        <v/>
      </c>
      <c r="I160" s="78" t="str">
        <f>IFERROR(IF(D160="","",VLOOKUP(D160,Saldo!$P$8:$Q$1009,2,FALSE)),"")</f>
        <v/>
      </c>
      <c r="J160" s="76"/>
      <c r="K160" s="74" t="str">
        <f t="shared" si="2"/>
        <v/>
      </c>
    </row>
    <row r="161" spans="1:11" ht="18.95" customHeight="1" x14ac:dyDescent="0.25">
      <c r="A161" s="52"/>
      <c r="C161" s="185"/>
      <c r="D161" s="76"/>
      <c r="E161" s="76" t="str">
        <f>IF(D161="","",IFERROR(VLOOKUP(D161,Cadastro!$C$9:$D$1009,2,FALSE),"NOT FOUND"))</f>
        <v/>
      </c>
      <c r="F161" s="94"/>
      <c r="G161" s="76"/>
      <c r="H161" s="81" t="str">
        <f>IFERROR(F161*VLOOKUP(D161,Saldo!$P$8:$U$1009,6,FALSE),"")</f>
        <v/>
      </c>
      <c r="I161" s="78" t="str">
        <f>IFERROR(IF(D161="","",VLOOKUP(D161,Saldo!$P$8:$Q$1009,2,FALSE)),"")</f>
        <v/>
      </c>
      <c r="J161" s="76"/>
      <c r="K161" s="74" t="str">
        <f t="shared" si="2"/>
        <v/>
      </c>
    </row>
    <row r="162" spans="1:11" ht="18.95" customHeight="1" x14ac:dyDescent="0.25">
      <c r="A162" s="52"/>
      <c r="C162" s="185"/>
      <c r="D162" s="76"/>
      <c r="E162" s="76" t="str">
        <f>IF(D162="","",IFERROR(VLOOKUP(D162,Cadastro!$C$9:$D$1009,2,FALSE),"NOT FOUND"))</f>
        <v/>
      </c>
      <c r="F162" s="94"/>
      <c r="G162" s="76"/>
      <c r="H162" s="81" t="str">
        <f>IFERROR(F162*VLOOKUP(D162,Saldo!$P$8:$U$1009,6,FALSE),"")</f>
        <v/>
      </c>
      <c r="I162" s="78" t="str">
        <f>IFERROR(IF(D162="","",VLOOKUP(D162,Saldo!$P$8:$Q$1009,2,FALSE)),"")</f>
        <v/>
      </c>
      <c r="J162" s="76"/>
      <c r="K162" s="74" t="str">
        <f t="shared" si="2"/>
        <v/>
      </c>
    </row>
    <row r="163" spans="1:11" ht="18.95" customHeight="1" x14ac:dyDescent="0.25">
      <c r="A163" s="52"/>
      <c r="C163" s="185"/>
      <c r="D163" s="76"/>
      <c r="E163" s="76" t="str">
        <f>IF(D163="","",IFERROR(VLOOKUP(D163,Cadastro!$C$9:$D$1009,2,FALSE),"NOT FOUND"))</f>
        <v/>
      </c>
      <c r="F163" s="94"/>
      <c r="G163" s="76"/>
      <c r="H163" s="81" t="str">
        <f>IFERROR(F163*VLOOKUP(D163,Saldo!$P$8:$U$1009,6,FALSE),"")</f>
        <v/>
      </c>
      <c r="I163" s="78" t="str">
        <f>IFERROR(IF(D163="","",VLOOKUP(D163,Saldo!$P$8:$Q$1009,2,FALSE)),"")</f>
        <v/>
      </c>
      <c r="J163" s="76"/>
      <c r="K163" s="74" t="str">
        <f t="shared" si="2"/>
        <v/>
      </c>
    </row>
    <row r="164" spans="1:11" ht="18.95" customHeight="1" x14ac:dyDescent="0.25">
      <c r="A164" s="52"/>
      <c r="C164" s="185"/>
      <c r="D164" s="76"/>
      <c r="E164" s="76" t="str">
        <f>IF(D164="","",IFERROR(VLOOKUP(D164,Cadastro!$C$9:$D$1009,2,FALSE),"NOT FOUND"))</f>
        <v/>
      </c>
      <c r="F164" s="94"/>
      <c r="G164" s="76"/>
      <c r="H164" s="81" t="str">
        <f>IFERROR(F164*VLOOKUP(D164,Saldo!$P$8:$U$1009,6,FALSE),"")</f>
        <v/>
      </c>
      <c r="I164" s="78" t="str">
        <f>IFERROR(IF(D164="","",VLOOKUP(D164,Saldo!$P$8:$Q$1009,2,FALSE)),"")</f>
        <v/>
      </c>
      <c r="J164" s="76"/>
      <c r="K164" s="74" t="str">
        <f t="shared" si="2"/>
        <v/>
      </c>
    </row>
    <row r="165" spans="1:11" ht="18.95" customHeight="1" x14ac:dyDescent="0.25">
      <c r="A165" s="52"/>
      <c r="C165" s="185"/>
      <c r="D165" s="76"/>
      <c r="E165" s="76" t="str">
        <f>IF(D165="","",IFERROR(VLOOKUP(D165,Cadastro!$C$9:$D$1009,2,FALSE),"NOT FOUND"))</f>
        <v/>
      </c>
      <c r="F165" s="94"/>
      <c r="G165" s="76"/>
      <c r="H165" s="81" t="str">
        <f>IFERROR(F165*VLOOKUP(D165,Saldo!$P$8:$U$1009,6,FALSE),"")</f>
        <v/>
      </c>
      <c r="I165" s="78" t="str">
        <f>IFERROR(IF(D165="","",VLOOKUP(D165,Saldo!$P$8:$Q$1009,2,FALSE)),"")</f>
        <v/>
      </c>
      <c r="J165" s="76"/>
      <c r="K165" s="74" t="str">
        <f t="shared" si="2"/>
        <v/>
      </c>
    </row>
    <row r="166" spans="1:11" ht="18.95" customHeight="1" x14ac:dyDescent="0.25">
      <c r="A166" s="52"/>
      <c r="C166" s="185"/>
      <c r="D166" s="76"/>
      <c r="E166" s="76" t="str">
        <f>IF(D166="","",IFERROR(VLOOKUP(D166,Cadastro!$C$9:$D$1009,2,FALSE),"NOT FOUND"))</f>
        <v/>
      </c>
      <c r="F166" s="94"/>
      <c r="G166" s="76"/>
      <c r="H166" s="81" t="str">
        <f>IFERROR(F166*VLOOKUP(D166,Saldo!$P$8:$U$1009,6,FALSE),"")</f>
        <v/>
      </c>
      <c r="I166" s="78" t="str">
        <f>IFERROR(IF(D166="","",VLOOKUP(D166,Saldo!$P$8:$Q$1009,2,FALSE)),"")</f>
        <v/>
      </c>
      <c r="J166" s="76"/>
      <c r="K166" s="74" t="str">
        <f t="shared" si="2"/>
        <v/>
      </c>
    </row>
    <row r="167" spans="1:11" ht="18.95" customHeight="1" x14ac:dyDescent="0.25">
      <c r="A167" s="52"/>
      <c r="C167" s="185"/>
      <c r="D167" s="76"/>
      <c r="E167" s="76" t="str">
        <f>IF(D167="","",IFERROR(VLOOKUP(D167,Cadastro!$C$9:$D$1009,2,FALSE),"NOT FOUND"))</f>
        <v/>
      </c>
      <c r="F167" s="94"/>
      <c r="G167" s="76"/>
      <c r="H167" s="81" t="str">
        <f>IFERROR(F167*VLOOKUP(D167,Saldo!$P$8:$U$1009,6,FALSE),"")</f>
        <v/>
      </c>
      <c r="I167" s="78" t="str">
        <f>IFERROR(IF(D167="","",VLOOKUP(D167,Saldo!$P$8:$Q$1009,2,FALSE)),"")</f>
        <v/>
      </c>
      <c r="J167" s="76"/>
      <c r="K167" s="74" t="str">
        <f t="shared" si="2"/>
        <v/>
      </c>
    </row>
    <row r="168" spans="1:11" ht="18.95" customHeight="1" x14ac:dyDescent="0.25">
      <c r="A168" s="52"/>
      <c r="C168" s="185"/>
      <c r="D168" s="76"/>
      <c r="E168" s="76" t="str">
        <f>IF(D168="","",IFERROR(VLOOKUP(D168,Cadastro!$C$9:$D$1009,2,FALSE),"NOT FOUND"))</f>
        <v/>
      </c>
      <c r="F168" s="94"/>
      <c r="G168" s="76"/>
      <c r="H168" s="81" t="str">
        <f>IFERROR(F168*VLOOKUP(D168,Saldo!$P$8:$U$1009,6,FALSE),"")</f>
        <v/>
      </c>
      <c r="I168" s="78" t="str">
        <f>IFERROR(IF(D168="","",VLOOKUP(D168,Saldo!$P$8:$Q$1009,2,FALSE)),"")</f>
        <v/>
      </c>
      <c r="J168" s="76"/>
      <c r="K168" s="74" t="str">
        <f t="shared" si="2"/>
        <v/>
      </c>
    </row>
    <row r="169" spans="1:11" ht="18.95" customHeight="1" x14ac:dyDescent="0.25">
      <c r="A169" s="52"/>
      <c r="C169" s="185"/>
      <c r="D169" s="76"/>
      <c r="E169" s="76" t="str">
        <f>IF(D169="","",IFERROR(VLOOKUP(D169,Cadastro!$C$9:$D$1009,2,FALSE),"NOT FOUND"))</f>
        <v/>
      </c>
      <c r="F169" s="94"/>
      <c r="G169" s="76"/>
      <c r="H169" s="81" t="str">
        <f>IFERROR(F169*VLOOKUP(D169,Saldo!$P$8:$U$1009,6,FALSE),"")</f>
        <v/>
      </c>
      <c r="I169" s="78" t="str">
        <f>IFERROR(IF(D169="","",VLOOKUP(D169,Saldo!$P$8:$Q$1009,2,FALSE)),"")</f>
        <v/>
      </c>
      <c r="J169" s="76"/>
      <c r="K169" s="74" t="str">
        <f t="shared" si="2"/>
        <v/>
      </c>
    </row>
    <row r="170" spans="1:11" ht="18.95" customHeight="1" x14ac:dyDescent="0.25">
      <c r="A170" s="52"/>
      <c r="C170" s="185"/>
      <c r="D170" s="76"/>
      <c r="E170" s="76" t="str">
        <f>IF(D170="","",IFERROR(VLOOKUP(D170,Cadastro!$C$9:$D$1009,2,FALSE),"NOT FOUND"))</f>
        <v/>
      </c>
      <c r="F170" s="94"/>
      <c r="G170" s="76"/>
      <c r="H170" s="81" t="str">
        <f>IFERROR(F170*VLOOKUP(D170,Saldo!$P$8:$U$1009,6,FALSE),"")</f>
        <v/>
      </c>
      <c r="I170" s="78" t="str">
        <f>IFERROR(IF(D170="","",VLOOKUP(D170,Saldo!$P$8:$Q$1009,2,FALSE)),"")</f>
        <v/>
      </c>
      <c r="J170" s="76"/>
      <c r="K170" s="74" t="str">
        <f t="shared" si="2"/>
        <v/>
      </c>
    </row>
    <row r="171" spans="1:11" ht="18.95" customHeight="1" x14ac:dyDescent="0.25">
      <c r="A171" s="52"/>
      <c r="C171" s="185"/>
      <c r="D171" s="76"/>
      <c r="E171" s="76" t="str">
        <f>IF(D171="","",IFERROR(VLOOKUP(D171,Cadastro!$C$9:$D$1009,2,FALSE),"NOT FOUND"))</f>
        <v/>
      </c>
      <c r="F171" s="94"/>
      <c r="G171" s="76"/>
      <c r="H171" s="81" t="str">
        <f>IFERROR(F171*VLOOKUP(D171,Saldo!$P$8:$U$1009,6,FALSE),"")</f>
        <v/>
      </c>
      <c r="I171" s="78" t="str">
        <f>IFERROR(IF(D171="","",VLOOKUP(D171,Saldo!$P$8:$Q$1009,2,FALSE)),"")</f>
        <v/>
      </c>
      <c r="J171" s="76"/>
      <c r="K171" s="74" t="str">
        <f t="shared" si="2"/>
        <v/>
      </c>
    </row>
    <row r="172" spans="1:11" ht="18.95" customHeight="1" x14ac:dyDescent="0.25">
      <c r="A172" s="52"/>
      <c r="C172" s="185"/>
      <c r="D172" s="76"/>
      <c r="E172" s="76" t="str">
        <f>IF(D172="","",IFERROR(VLOOKUP(D172,Cadastro!$C$9:$D$1009,2,FALSE),"NOT FOUND"))</f>
        <v/>
      </c>
      <c r="F172" s="94"/>
      <c r="G172" s="76"/>
      <c r="H172" s="81" t="str">
        <f>IFERROR(F172*VLOOKUP(D172,Saldo!$P$8:$U$1009,6,FALSE),"")</f>
        <v/>
      </c>
      <c r="I172" s="78" t="str">
        <f>IFERROR(IF(D172="","",VLOOKUP(D172,Saldo!$P$8:$Q$1009,2,FALSE)),"")</f>
        <v/>
      </c>
      <c r="J172" s="76"/>
      <c r="K172" s="74" t="str">
        <f t="shared" si="2"/>
        <v/>
      </c>
    </row>
    <row r="173" spans="1:11" ht="18.95" customHeight="1" x14ac:dyDescent="0.25">
      <c r="A173" s="52"/>
      <c r="C173" s="185"/>
      <c r="D173" s="76"/>
      <c r="E173" s="76" t="str">
        <f>IF(D173="","",IFERROR(VLOOKUP(D173,Cadastro!$C$9:$D$1009,2,FALSE),"NOT FOUND"))</f>
        <v/>
      </c>
      <c r="F173" s="94"/>
      <c r="G173" s="76"/>
      <c r="H173" s="81" t="str">
        <f>IFERROR(F173*VLOOKUP(D173,Saldo!$P$8:$U$1009,6,FALSE),"")</f>
        <v/>
      </c>
      <c r="I173" s="78" t="str">
        <f>IFERROR(IF(D173="","",VLOOKUP(D173,Saldo!$P$8:$Q$1009,2,FALSE)),"")</f>
        <v/>
      </c>
      <c r="J173" s="76"/>
      <c r="K173" s="74" t="str">
        <f t="shared" si="2"/>
        <v/>
      </c>
    </row>
    <row r="174" spans="1:11" ht="18.95" customHeight="1" x14ac:dyDescent="0.25">
      <c r="A174" s="52"/>
      <c r="C174" s="185"/>
      <c r="D174" s="76"/>
      <c r="E174" s="76" t="str">
        <f>IF(D174="","",IFERROR(VLOOKUP(D174,Cadastro!$C$9:$D$1009,2,FALSE),"NOT FOUND"))</f>
        <v/>
      </c>
      <c r="F174" s="94"/>
      <c r="G174" s="76"/>
      <c r="H174" s="81" t="str">
        <f>IFERROR(F174*VLOOKUP(D174,Saldo!$P$8:$U$1009,6,FALSE),"")</f>
        <v/>
      </c>
      <c r="I174" s="78" t="str">
        <f>IFERROR(IF(D174="","",VLOOKUP(D174,Saldo!$P$8:$Q$1009,2,FALSE)),"")</f>
        <v/>
      </c>
      <c r="J174" s="76"/>
      <c r="K174" s="74" t="str">
        <f t="shared" si="2"/>
        <v/>
      </c>
    </row>
    <row r="175" spans="1:11" ht="18.95" customHeight="1" x14ac:dyDescent="0.25">
      <c r="A175" s="52"/>
      <c r="C175" s="185"/>
      <c r="D175" s="76"/>
      <c r="E175" s="76" t="str">
        <f>IF(D175="","",IFERROR(VLOOKUP(D175,Cadastro!$C$9:$D$1009,2,FALSE),"NOT FOUND"))</f>
        <v/>
      </c>
      <c r="F175" s="94"/>
      <c r="G175" s="76"/>
      <c r="H175" s="81" t="str">
        <f>IFERROR(F175*VLOOKUP(D175,Saldo!$P$8:$U$1009,6,FALSE),"")</f>
        <v/>
      </c>
      <c r="I175" s="78" t="str">
        <f>IFERROR(IF(D175="","",VLOOKUP(D175,Saldo!$P$8:$Q$1009,2,FALSE)),"")</f>
        <v/>
      </c>
      <c r="J175" s="76"/>
      <c r="K175" s="74" t="str">
        <f t="shared" si="2"/>
        <v/>
      </c>
    </row>
    <row r="176" spans="1:11" ht="18.95" customHeight="1" x14ac:dyDescent="0.25">
      <c r="A176" s="52"/>
      <c r="C176" s="185"/>
      <c r="D176" s="76"/>
      <c r="E176" s="76" t="str">
        <f>IF(D176="","",IFERROR(VLOOKUP(D176,Cadastro!$C$9:$D$1009,2,FALSE),"NOT FOUND"))</f>
        <v/>
      </c>
      <c r="F176" s="94"/>
      <c r="G176" s="76"/>
      <c r="H176" s="81" t="str">
        <f>IFERROR(F176*VLOOKUP(D176,Saldo!$P$8:$U$1009,6,FALSE),"")</f>
        <v/>
      </c>
      <c r="I176" s="78" t="str">
        <f>IFERROR(IF(D176="","",VLOOKUP(D176,Saldo!$P$8:$Q$1009,2,FALSE)),"")</f>
        <v/>
      </c>
      <c r="J176" s="76"/>
      <c r="K176" s="74" t="str">
        <f t="shared" si="2"/>
        <v/>
      </c>
    </row>
    <row r="177" spans="1:11" ht="18.95" customHeight="1" x14ac:dyDescent="0.25">
      <c r="A177" s="52"/>
      <c r="C177" s="185"/>
      <c r="D177" s="76"/>
      <c r="E177" s="76" t="str">
        <f>IF(D177="","",IFERROR(VLOOKUP(D177,Cadastro!$C$9:$D$1009,2,FALSE),"NOT FOUND"))</f>
        <v/>
      </c>
      <c r="F177" s="94"/>
      <c r="G177" s="76"/>
      <c r="H177" s="81" t="str">
        <f>IFERROR(F177*VLOOKUP(D177,Saldo!$P$8:$U$1009,6,FALSE),"")</f>
        <v/>
      </c>
      <c r="I177" s="78" t="str">
        <f>IFERROR(IF(D177="","",VLOOKUP(D177,Saldo!$P$8:$Q$1009,2,FALSE)),"")</f>
        <v/>
      </c>
      <c r="J177" s="76"/>
      <c r="K177" s="74" t="str">
        <f t="shared" si="2"/>
        <v/>
      </c>
    </row>
    <row r="178" spans="1:11" ht="18.95" customHeight="1" x14ac:dyDescent="0.25">
      <c r="A178" s="52"/>
      <c r="C178" s="185"/>
      <c r="D178" s="76"/>
      <c r="E178" s="76" t="str">
        <f>IF(D178="","",IFERROR(VLOOKUP(D178,Cadastro!$C$9:$D$1009,2,FALSE),"NOT FOUND"))</f>
        <v/>
      </c>
      <c r="F178" s="94"/>
      <c r="G178" s="76"/>
      <c r="H178" s="81" t="str">
        <f>IFERROR(F178*VLOOKUP(D178,Saldo!$P$8:$U$1009,6,FALSE),"")</f>
        <v/>
      </c>
      <c r="I178" s="78" t="str">
        <f>IFERROR(IF(D178="","",VLOOKUP(D178,Saldo!$P$8:$Q$1009,2,FALSE)),"")</f>
        <v/>
      </c>
      <c r="J178" s="76"/>
      <c r="K178" s="74" t="str">
        <f t="shared" si="2"/>
        <v/>
      </c>
    </row>
    <row r="179" spans="1:11" ht="18.95" customHeight="1" x14ac:dyDescent="0.25">
      <c r="A179" s="52"/>
      <c r="C179" s="185"/>
      <c r="D179" s="76"/>
      <c r="E179" s="76" t="str">
        <f>IF(D179="","",IFERROR(VLOOKUP(D179,Cadastro!$C$9:$D$1009,2,FALSE),"NOT FOUND"))</f>
        <v/>
      </c>
      <c r="F179" s="94"/>
      <c r="G179" s="76"/>
      <c r="H179" s="81" t="str">
        <f>IFERROR(F179*VLOOKUP(D179,Saldo!$P$8:$U$1009,6,FALSE),"")</f>
        <v/>
      </c>
      <c r="I179" s="78" t="str">
        <f>IFERROR(IF(D179="","",VLOOKUP(D179,Saldo!$P$8:$Q$1009,2,FALSE)),"")</f>
        <v/>
      </c>
      <c r="J179" s="76"/>
      <c r="K179" s="74" t="str">
        <f t="shared" si="2"/>
        <v/>
      </c>
    </row>
    <row r="180" spans="1:11" ht="18.95" customHeight="1" x14ac:dyDescent="0.25">
      <c r="A180" s="52"/>
      <c r="C180" s="185"/>
      <c r="D180" s="76"/>
      <c r="E180" s="76" t="str">
        <f>IF(D180="","",IFERROR(VLOOKUP(D180,Cadastro!$C$9:$D$1009,2,FALSE),"NOT FOUND"))</f>
        <v/>
      </c>
      <c r="F180" s="94"/>
      <c r="G180" s="76"/>
      <c r="H180" s="81" t="str">
        <f>IFERROR(F180*VLOOKUP(D180,Saldo!$P$8:$U$1009,6,FALSE),"")</f>
        <v/>
      </c>
      <c r="I180" s="78" t="str">
        <f>IFERROR(IF(D180="","",VLOOKUP(D180,Saldo!$P$8:$Q$1009,2,FALSE)),"")</f>
        <v/>
      </c>
      <c r="J180" s="76"/>
      <c r="K180" s="74" t="str">
        <f t="shared" si="2"/>
        <v/>
      </c>
    </row>
    <row r="181" spans="1:11" ht="18.95" customHeight="1" x14ac:dyDescent="0.25">
      <c r="A181" s="52"/>
      <c r="C181" s="185"/>
      <c r="D181" s="76"/>
      <c r="E181" s="76" t="str">
        <f>IF(D181="","",IFERROR(VLOOKUP(D181,Cadastro!$C$9:$D$1009,2,FALSE),"NOT FOUND"))</f>
        <v/>
      </c>
      <c r="F181" s="94"/>
      <c r="G181" s="76"/>
      <c r="H181" s="81" t="str">
        <f>IFERROR(F181*VLOOKUP(D181,Saldo!$P$8:$U$1009,6,FALSE),"")</f>
        <v/>
      </c>
      <c r="I181" s="78" t="str">
        <f>IFERROR(IF(D181="","",VLOOKUP(D181,Saldo!$P$8:$Q$1009,2,FALSE)),"")</f>
        <v/>
      </c>
      <c r="J181" s="76"/>
      <c r="K181" s="74" t="str">
        <f t="shared" si="2"/>
        <v/>
      </c>
    </row>
    <row r="182" spans="1:11" ht="18.95" customHeight="1" x14ac:dyDescent="0.25">
      <c r="A182" s="52"/>
      <c r="C182" s="185"/>
      <c r="D182" s="76"/>
      <c r="E182" s="76" t="str">
        <f>IF(D182="","",IFERROR(VLOOKUP(D182,Cadastro!$C$9:$D$1009,2,FALSE),"NOT FOUND"))</f>
        <v/>
      </c>
      <c r="F182" s="94"/>
      <c r="G182" s="76"/>
      <c r="H182" s="81" t="str">
        <f>IFERROR(F182*VLOOKUP(D182,Saldo!$P$8:$U$1009,6,FALSE),"")</f>
        <v/>
      </c>
      <c r="I182" s="78" t="str">
        <f>IFERROR(IF(D182="","",VLOOKUP(D182,Saldo!$P$8:$Q$1009,2,FALSE)),"")</f>
        <v/>
      </c>
      <c r="J182" s="76"/>
      <c r="K182" s="74" t="str">
        <f t="shared" si="2"/>
        <v/>
      </c>
    </row>
    <row r="183" spans="1:11" ht="18.95" customHeight="1" x14ac:dyDescent="0.25">
      <c r="A183" s="52"/>
      <c r="C183" s="185"/>
      <c r="D183" s="76"/>
      <c r="E183" s="76" t="str">
        <f>IF(D183="","",IFERROR(VLOOKUP(D183,Cadastro!$C$9:$D$1009,2,FALSE),"NOT FOUND"))</f>
        <v/>
      </c>
      <c r="F183" s="94"/>
      <c r="G183" s="76"/>
      <c r="H183" s="81" t="str">
        <f>IFERROR(F183*VLOOKUP(D183,Saldo!$P$8:$U$1009,6,FALSE),"")</f>
        <v/>
      </c>
      <c r="I183" s="78" t="str">
        <f>IFERROR(IF(D183="","",VLOOKUP(D183,Saldo!$P$8:$Q$1009,2,FALSE)),"")</f>
        <v/>
      </c>
      <c r="J183" s="76"/>
      <c r="K183" s="74" t="str">
        <f t="shared" si="2"/>
        <v/>
      </c>
    </row>
    <row r="184" spans="1:11" ht="18.95" customHeight="1" x14ac:dyDescent="0.25">
      <c r="A184" s="52"/>
      <c r="C184" s="185"/>
      <c r="D184" s="76"/>
      <c r="E184" s="76" t="str">
        <f>IF(D184="","",IFERROR(VLOOKUP(D184,Cadastro!$C$9:$D$1009,2,FALSE),"NOT FOUND"))</f>
        <v/>
      </c>
      <c r="F184" s="94"/>
      <c r="G184" s="76"/>
      <c r="H184" s="81" t="str">
        <f>IFERROR(F184*VLOOKUP(D184,Saldo!$P$8:$U$1009,6,FALSE),"")</f>
        <v/>
      </c>
      <c r="I184" s="78" t="str">
        <f>IFERROR(IF(D184="","",VLOOKUP(D184,Saldo!$P$8:$Q$1009,2,FALSE)),"")</f>
        <v/>
      </c>
      <c r="J184" s="76"/>
      <c r="K184" s="74" t="str">
        <f t="shared" si="2"/>
        <v/>
      </c>
    </row>
    <row r="185" spans="1:11" ht="18.95" customHeight="1" x14ac:dyDescent="0.25">
      <c r="A185" s="52"/>
      <c r="C185" s="185"/>
      <c r="D185" s="76"/>
      <c r="E185" s="76" t="str">
        <f>IF(D185="","",IFERROR(VLOOKUP(D185,Cadastro!$C$9:$D$1009,2,FALSE),"NOT FOUND"))</f>
        <v/>
      </c>
      <c r="F185" s="94"/>
      <c r="G185" s="76"/>
      <c r="H185" s="81" t="str">
        <f>IFERROR(F185*VLOOKUP(D185,Saldo!$P$8:$U$1009,6,FALSE),"")</f>
        <v/>
      </c>
      <c r="I185" s="78" t="str">
        <f>IFERROR(IF(D185="","",VLOOKUP(D185,Saldo!$P$8:$Q$1009,2,FALSE)),"")</f>
        <v/>
      </c>
      <c r="J185" s="76"/>
      <c r="K185" s="74" t="str">
        <f t="shared" si="2"/>
        <v/>
      </c>
    </row>
    <row r="186" spans="1:11" ht="18.95" customHeight="1" x14ac:dyDescent="0.25">
      <c r="A186" s="52"/>
      <c r="C186" s="185"/>
      <c r="D186" s="76"/>
      <c r="E186" s="76" t="str">
        <f>IF(D186="","",IFERROR(VLOOKUP(D186,Cadastro!$C$9:$D$1009,2,FALSE),"NOT FOUND"))</f>
        <v/>
      </c>
      <c r="F186" s="94"/>
      <c r="G186" s="76"/>
      <c r="H186" s="81" t="str">
        <f>IFERROR(F186*VLOOKUP(D186,Saldo!$P$8:$U$1009,6,FALSE),"")</f>
        <v/>
      </c>
      <c r="I186" s="78" t="str">
        <f>IFERROR(IF(D186="","",VLOOKUP(D186,Saldo!$P$8:$Q$1009,2,FALSE)),"")</f>
        <v/>
      </c>
      <c r="J186" s="76"/>
      <c r="K186" s="74" t="str">
        <f t="shared" si="2"/>
        <v/>
      </c>
    </row>
    <row r="187" spans="1:11" ht="18.95" customHeight="1" x14ac:dyDescent="0.25">
      <c r="A187" s="52"/>
      <c r="C187" s="185"/>
      <c r="D187" s="76"/>
      <c r="E187" s="76" t="str">
        <f>IF(D187="","",IFERROR(VLOOKUP(D187,Cadastro!$C$9:$D$1009,2,FALSE),"NOT FOUND"))</f>
        <v/>
      </c>
      <c r="F187" s="94"/>
      <c r="G187" s="76"/>
      <c r="H187" s="81" t="str">
        <f>IFERROR(F187*VLOOKUP(D187,Saldo!$P$8:$U$1009,6,FALSE),"")</f>
        <v/>
      </c>
      <c r="I187" s="78" t="str">
        <f>IFERROR(IF(D187="","",VLOOKUP(D187,Saldo!$P$8:$Q$1009,2,FALSE)),"")</f>
        <v/>
      </c>
      <c r="J187" s="76"/>
      <c r="K187" s="74" t="str">
        <f t="shared" si="2"/>
        <v/>
      </c>
    </row>
    <row r="188" spans="1:11" ht="18.95" customHeight="1" x14ac:dyDescent="0.25">
      <c r="A188" s="52"/>
      <c r="C188" s="185"/>
      <c r="D188" s="76"/>
      <c r="E188" s="76" t="str">
        <f>IF(D188="","",IFERROR(VLOOKUP(D188,Cadastro!$C$9:$D$1009,2,FALSE),"NOT FOUND"))</f>
        <v/>
      </c>
      <c r="F188" s="94"/>
      <c r="G188" s="76"/>
      <c r="H188" s="81" t="str">
        <f>IFERROR(F188*VLOOKUP(D188,Saldo!$P$8:$U$1009,6,FALSE),"")</f>
        <v/>
      </c>
      <c r="I188" s="78" t="str">
        <f>IFERROR(IF(D188="","",VLOOKUP(D188,Saldo!$P$8:$Q$1009,2,FALSE)),"")</f>
        <v/>
      </c>
      <c r="J188" s="76"/>
      <c r="K188" s="74" t="str">
        <f t="shared" si="2"/>
        <v/>
      </c>
    </row>
    <row r="189" spans="1:11" ht="18.95" customHeight="1" x14ac:dyDescent="0.25">
      <c r="A189" s="52"/>
      <c r="C189" s="185"/>
      <c r="D189" s="76"/>
      <c r="E189" s="76" t="str">
        <f>IF(D189="","",IFERROR(VLOOKUP(D189,Cadastro!$C$9:$D$1009,2,FALSE),"NOT FOUND"))</f>
        <v/>
      </c>
      <c r="F189" s="94"/>
      <c r="G189" s="76"/>
      <c r="H189" s="81" t="str">
        <f>IFERROR(F189*VLOOKUP(D189,Saldo!$P$8:$U$1009,6,FALSE),"")</f>
        <v/>
      </c>
      <c r="I189" s="78" t="str">
        <f>IFERROR(IF(D189="","",VLOOKUP(D189,Saldo!$P$8:$Q$1009,2,FALSE)),"")</f>
        <v/>
      </c>
      <c r="J189" s="76"/>
      <c r="K189" s="74" t="str">
        <f t="shared" si="2"/>
        <v/>
      </c>
    </row>
    <row r="190" spans="1:11" ht="18.95" customHeight="1" x14ac:dyDescent="0.25">
      <c r="A190" s="52"/>
      <c r="C190" s="185"/>
      <c r="D190" s="76"/>
      <c r="E190" s="76" t="str">
        <f>IF(D190="","",IFERROR(VLOOKUP(D190,Cadastro!$C$9:$D$1009,2,FALSE),"NOT FOUND"))</f>
        <v/>
      </c>
      <c r="F190" s="94"/>
      <c r="G190" s="76"/>
      <c r="H190" s="81" t="str">
        <f>IFERROR(F190*VLOOKUP(D190,Saldo!$P$8:$U$1009,6,FALSE),"")</f>
        <v/>
      </c>
      <c r="I190" s="78" t="str">
        <f>IFERROR(IF(D190="","",VLOOKUP(D190,Saldo!$P$8:$Q$1009,2,FALSE)),"")</f>
        <v/>
      </c>
      <c r="J190" s="76"/>
      <c r="K190" s="74" t="str">
        <f t="shared" si="2"/>
        <v/>
      </c>
    </row>
    <row r="191" spans="1:11" ht="18.95" customHeight="1" x14ac:dyDescent="0.25">
      <c r="A191" s="52"/>
      <c r="C191" s="185"/>
      <c r="D191" s="76"/>
      <c r="E191" s="76" t="str">
        <f>IF(D191="","",IFERROR(VLOOKUP(D191,Cadastro!$C$9:$D$1009,2,FALSE),"NOT FOUND"))</f>
        <v/>
      </c>
      <c r="F191" s="94"/>
      <c r="G191" s="76"/>
      <c r="H191" s="81" t="str">
        <f>IFERROR(F191*VLOOKUP(D191,Saldo!$P$8:$U$1009,6,FALSE),"")</f>
        <v/>
      </c>
      <c r="I191" s="78" t="str">
        <f>IFERROR(IF(D191="","",VLOOKUP(D191,Saldo!$P$8:$Q$1009,2,FALSE)),"")</f>
        <v/>
      </c>
      <c r="J191" s="76"/>
      <c r="K191" s="74" t="str">
        <f t="shared" si="2"/>
        <v/>
      </c>
    </row>
    <row r="192" spans="1:11" ht="18.95" customHeight="1" x14ac:dyDescent="0.25">
      <c r="A192" s="52"/>
      <c r="C192" s="185"/>
      <c r="D192" s="76"/>
      <c r="E192" s="76" t="str">
        <f>IF(D192="","",IFERROR(VLOOKUP(D192,Cadastro!$C$9:$D$1009,2,FALSE),"NOT FOUND"))</f>
        <v/>
      </c>
      <c r="F192" s="94"/>
      <c r="G192" s="76"/>
      <c r="H192" s="81" t="str">
        <f>IFERROR(F192*VLOOKUP(D192,Saldo!$P$8:$U$1009,6,FALSE),"")</f>
        <v/>
      </c>
      <c r="I192" s="78" t="str">
        <f>IFERROR(IF(D192="","",VLOOKUP(D192,Saldo!$P$8:$Q$1009,2,FALSE)),"")</f>
        <v/>
      </c>
      <c r="J192" s="76"/>
      <c r="K192" s="74" t="str">
        <f t="shared" si="2"/>
        <v/>
      </c>
    </row>
    <row r="193" spans="1:11" ht="18.95" customHeight="1" x14ac:dyDescent="0.25">
      <c r="A193" s="52"/>
      <c r="C193" s="185"/>
      <c r="D193" s="76"/>
      <c r="E193" s="76" t="str">
        <f>IF(D193="","",IFERROR(VLOOKUP(D193,Cadastro!$C$9:$D$1009,2,FALSE),"NOT FOUND"))</f>
        <v/>
      </c>
      <c r="F193" s="94"/>
      <c r="G193" s="76"/>
      <c r="H193" s="81" t="str">
        <f>IFERROR(F193*VLOOKUP(D193,Saldo!$P$8:$U$1009,6,FALSE),"")</f>
        <v/>
      </c>
      <c r="I193" s="78" t="str">
        <f>IFERROR(IF(D193="","",VLOOKUP(D193,Saldo!$P$8:$Q$1009,2,FALSE)),"")</f>
        <v/>
      </c>
      <c r="J193" s="76"/>
      <c r="K193" s="74" t="str">
        <f t="shared" si="2"/>
        <v/>
      </c>
    </row>
    <row r="194" spans="1:11" ht="18.95" customHeight="1" x14ac:dyDescent="0.25">
      <c r="A194" s="52"/>
      <c r="C194" s="185"/>
      <c r="D194" s="76"/>
      <c r="E194" s="76" t="str">
        <f>IF(D194="","",IFERROR(VLOOKUP(D194,Cadastro!$C$9:$D$1009,2,FALSE),"NOT FOUND"))</f>
        <v/>
      </c>
      <c r="F194" s="94"/>
      <c r="G194" s="76"/>
      <c r="H194" s="81" t="str">
        <f>IFERROR(F194*VLOOKUP(D194,Saldo!$P$8:$U$1009,6,FALSE),"")</f>
        <v/>
      </c>
      <c r="I194" s="78" t="str">
        <f>IFERROR(IF(D194="","",VLOOKUP(D194,Saldo!$P$8:$Q$1009,2,FALSE)),"")</f>
        <v/>
      </c>
      <c r="J194" s="76"/>
      <c r="K194" s="74" t="str">
        <f t="shared" si="2"/>
        <v/>
      </c>
    </row>
    <row r="195" spans="1:11" ht="18.95" customHeight="1" x14ac:dyDescent="0.25">
      <c r="A195" s="52"/>
      <c r="C195" s="185"/>
      <c r="D195" s="76"/>
      <c r="E195" s="76" t="str">
        <f>IF(D195="","",IFERROR(VLOOKUP(D195,Cadastro!$C$9:$D$1009,2,FALSE),"NOT FOUND"))</f>
        <v/>
      </c>
      <c r="F195" s="94"/>
      <c r="G195" s="76"/>
      <c r="H195" s="81" t="str">
        <f>IFERROR(F195*VLOOKUP(D195,Saldo!$P$8:$U$1009,6,FALSE),"")</f>
        <v/>
      </c>
      <c r="I195" s="78" t="str">
        <f>IFERROR(IF(D195="","",VLOOKUP(D195,Saldo!$P$8:$Q$1009,2,FALSE)),"")</f>
        <v/>
      </c>
      <c r="J195" s="76"/>
      <c r="K195" s="74" t="str">
        <f t="shared" si="2"/>
        <v/>
      </c>
    </row>
    <row r="196" spans="1:11" ht="18.95" customHeight="1" x14ac:dyDescent="0.25">
      <c r="A196" s="52"/>
      <c r="C196" s="185"/>
      <c r="D196" s="76"/>
      <c r="E196" s="76" t="str">
        <f>IF(D196="","",IFERROR(VLOOKUP(D196,Cadastro!$C$9:$D$1009,2,FALSE),"NOT FOUND"))</f>
        <v/>
      </c>
      <c r="F196" s="94"/>
      <c r="G196" s="76"/>
      <c r="H196" s="81" t="str">
        <f>IFERROR(F196*VLOOKUP(D196,Saldo!$P$8:$U$1009,6,FALSE),"")</f>
        <v/>
      </c>
      <c r="I196" s="78" t="str">
        <f>IFERROR(IF(D196="","",VLOOKUP(D196,Saldo!$P$8:$Q$1009,2,FALSE)),"")</f>
        <v/>
      </c>
      <c r="J196" s="76"/>
      <c r="K196" s="74" t="str">
        <f t="shared" si="2"/>
        <v/>
      </c>
    </row>
    <row r="197" spans="1:11" ht="18.95" customHeight="1" x14ac:dyDescent="0.25">
      <c r="A197" s="52"/>
      <c r="C197" s="185"/>
      <c r="D197" s="76"/>
      <c r="E197" s="76" t="str">
        <f>IF(D197="","",IFERROR(VLOOKUP(D197,Cadastro!$C$9:$D$1009,2,FALSE),"NOT FOUND"))</f>
        <v/>
      </c>
      <c r="F197" s="94"/>
      <c r="G197" s="76"/>
      <c r="H197" s="81" t="str">
        <f>IFERROR(F197*VLOOKUP(D197,Saldo!$P$8:$U$1009,6,FALSE),"")</f>
        <v/>
      </c>
      <c r="I197" s="78" t="str">
        <f>IFERROR(IF(D197="","",VLOOKUP(D197,Saldo!$P$8:$Q$1009,2,FALSE)),"")</f>
        <v/>
      </c>
      <c r="J197" s="76"/>
      <c r="K197" s="74" t="str">
        <f t="shared" si="2"/>
        <v/>
      </c>
    </row>
    <row r="198" spans="1:11" ht="18.95" customHeight="1" x14ac:dyDescent="0.25">
      <c r="A198" s="52"/>
      <c r="C198" s="185"/>
      <c r="D198" s="76"/>
      <c r="E198" s="76" t="str">
        <f>IF(D198="","",IFERROR(VLOOKUP(D198,Cadastro!$C$9:$D$1009,2,FALSE),"NOT FOUND"))</f>
        <v/>
      </c>
      <c r="F198" s="94"/>
      <c r="G198" s="76"/>
      <c r="H198" s="81" t="str">
        <f>IFERROR(F198*VLOOKUP(D198,Saldo!$P$8:$U$1009,6,FALSE),"")</f>
        <v/>
      </c>
      <c r="I198" s="78" t="str">
        <f>IFERROR(IF(D198="","",VLOOKUP(D198,Saldo!$P$8:$Q$1009,2,FALSE)),"")</f>
        <v/>
      </c>
      <c r="J198" s="76"/>
      <c r="K198" s="74" t="str">
        <f t="shared" si="2"/>
        <v/>
      </c>
    </row>
    <row r="199" spans="1:11" ht="18.95" customHeight="1" x14ac:dyDescent="0.25">
      <c r="A199" s="52"/>
      <c r="C199" s="185"/>
      <c r="D199" s="76"/>
      <c r="E199" s="76" t="str">
        <f>IF(D199="","",IFERROR(VLOOKUP(D199,Cadastro!$C$9:$D$1009,2,FALSE),"NOT FOUND"))</f>
        <v/>
      </c>
      <c r="F199" s="94"/>
      <c r="G199" s="76"/>
      <c r="H199" s="81" t="str">
        <f>IFERROR(F199*VLOOKUP(D199,Saldo!$P$8:$U$1009,6,FALSE),"")</f>
        <v/>
      </c>
      <c r="I199" s="78" t="str">
        <f>IFERROR(IF(D199="","",VLOOKUP(D199,Saldo!$P$8:$Q$1009,2,FALSE)),"")</f>
        <v/>
      </c>
      <c r="J199" s="76"/>
      <c r="K199" s="74" t="str">
        <f t="shared" si="2"/>
        <v/>
      </c>
    </row>
    <row r="200" spans="1:11" ht="18.95" customHeight="1" x14ac:dyDescent="0.25">
      <c r="A200" s="52"/>
      <c r="C200" s="185"/>
      <c r="D200" s="76"/>
      <c r="E200" s="76" t="str">
        <f>IF(D200="","",IFERROR(VLOOKUP(D200,Cadastro!$C$9:$D$1009,2,FALSE),"NOT FOUND"))</f>
        <v/>
      </c>
      <c r="F200" s="94"/>
      <c r="G200" s="76"/>
      <c r="H200" s="81" t="str">
        <f>IFERROR(F200*VLOOKUP(D200,Saldo!$P$8:$U$1009,6,FALSE),"")</f>
        <v/>
      </c>
      <c r="I200" s="78" t="str">
        <f>IFERROR(IF(D200="","",VLOOKUP(D200,Saldo!$P$8:$Q$1009,2,FALSE)),"")</f>
        <v/>
      </c>
      <c r="J200" s="76"/>
      <c r="K200" s="74" t="str">
        <f t="shared" si="2"/>
        <v/>
      </c>
    </row>
    <row r="201" spans="1:11" ht="18.95" customHeight="1" x14ac:dyDescent="0.25">
      <c r="A201" s="52"/>
      <c r="C201" s="185"/>
      <c r="D201" s="76"/>
      <c r="E201" s="76" t="str">
        <f>IF(D201="","",IFERROR(VLOOKUP(D201,Cadastro!$C$9:$D$1009,2,FALSE),"NOT FOUND"))</f>
        <v/>
      </c>
      <c r="F201" s="94"/>
      <c r="G201" s="76"/>
      <c r="H201" s="81" t="str">
        <f>IFERROR(F201*VLOOKUP(D201,Saldo!$P$8:$U$1009,6,FALSE),"")</f>
        <v/>
      </c>
      <c r="I201" s="78" t="str">
        <f>IFERROR(IF(D201="","",VLOOKUP(D201,Saldo!$P$8:$Q$1009,2,FALSE)),"")</f>
        <v/>
      </c>
      <c r="J201" s="76"/>
      <c r="K201" s="74" t="str">
        <f t="shared" si="2"/>
        <v/>
      </c>
    </row>
    <row r="202" spans="1:11" ht="18.95" customHeight="1" x14ac:dyDescent="0.25">
      <c r="A202" s="52"/>
      <c r="C202" s="185"/>
      <c r="D202" s="76"/>
      <c r="E202" s="76" t="str">
        <f>IF(D202="","",IFERROR(VLOOKUP(D202,Cadastro!$C$9:$D$1009,2,FALSE),"NOT FOUND"))</f>
        <v/>
      </c>
      <c r="F202" s="94"/>
      <c r="G202" s="76"/>
      <c r="H202" s="81" t="str">
        <f>IFERROR(F202*VLOOKUP(D202,Saldo!$P$8:$U$1009,6,FALSE),"")</f>
        <v/>
      </c>
      <c r="I202" s="78" t="str">
        <f>IFERROR(IF(D202="","",VLOOKUP(D202,Saldo!$P$8:$Q$1009,2,FALSE)),"")</f>
        <v/>
      </c>
      <c r="J202" s="76"/>
      <c r="K202" s="74" t="str">
        <f t="shared" ref="K202:K265" si="3">IF(C202="","",MONTH(C202))</f>
        <v/>
      </c>
    </row>
    <row r="203" spans="1:11" ht="18.95" customHeight="1" x14ac:dyDescent="0.25">
      <c r="A203" s="52"/>
      <c r="C203" s="185"/>
      <c r="D203" s="76"/>
      <c r="E203" s="76" t="str">
        <f>IF(D203="","",IFERROR(VLOOKUP(D203,Cadastro!$C$9:$D$1009,2,FALSE),"NOT FOUND"))</f>
        <v/>
      </c>
      <c r="F203" s="94"/>
      <c r="G203" s="76"/>
      <c r="H203" s="81" t="str">
        <f>IFERROR(F203*VLOOKUP(D203,Saldo!$P$8:$U$1009,6,FALSE),"")</f>
        <v/>
      </c>
      <c r="I203" s="78" t="str">
        <f>IFERROR(IF(D203="","",VLOOKUP(D203,Saldo!$P$8:$Q$1009,2,FALSE)),"")</f>
        <v/>
      </c>
      <c r="J203" s="76"/>
      <c r="K203" s="74" t="str">
        <f t="shared" si="3"/>
        <v/>
      </c>
    </row>
    <row r="204" spans="1:11" ht="18.95" customHeight="1" x14ac:dyDescent="0.25">
      <c r="A204" s="52"/>
      <c r="C204" s="185"/>
      <c r="D204" s="76"/>
      <c r="E204" s="76" t="str">
        <f>IF(D204="","",IFERROR(VLOOKUP(D204,Cadastro!$C$9:$D$1009,2,FALSE),"NOT FOUND"))</f>
        <v/>
      </c>
      <c r="F204" s="94"/>
      <c r="G204" s="76"/>
      <c r="H204" s="81" t="str">
        <f>IFERROR(F204*VLOOKUP(D204,Saldo!$P$8:$U$1009,6,FALSE),"")</f>
        <v/>
      </c>
      <c r="I204" s="78" t="str">
        <f>IFERROR(IF(D204="","",VLOOKUP(D204,Saldo!$P$8:$Q$1009,2,FALSE)),"")</f>
        <v/>
      </c>
      <c r="J204" s="76"/>
      <c r="K204" s="74" t="str">
        <f t="shared" si="3"/>
        <v/>
      </c>
    </row>
    <row r="205" spans="1:11" ht="18.95" customHeight="1" x14ac:dyDescent="0.25">
      <c r="A205" s="52"/>
      <c r="C205" s="185"/>
      <c r="D205" s="76"/>
      <c r="E205" s="76" t="str">
        <f>IF(D205="","",IFERROR(VLOOKUP(D205,Cadastro!$C$9:$D$1009,2,FALSE),"NOT FOUND"))</f>
        <v/>
      </c>
      <c r="F205" s="94"/>
      <c r="G205" s="76"/>
      <c r="H205" s="81" t="str">
        <f>IFERROR(F205*VLOOKUP(D205,Saldo!$P$8:$U$1009,6,FALSE),"")</f>
        <v/>
      </c>
      <c r="I205" s="78" t="str">
        <f>IFERROR(IF(D205="","",VLOOKUP(D205,Saldo!$P$8:$Q$1009,2,FALSE)),"")</f>
        <v/>
      </c>
      <c r="J205" s="76"/>
      <c r="K205" s="74" t="str">
        <f t="shared" si="3"/>
        <v/>
      </c>
    </row>
    <row r="206" spans="1:11" ht="18.95" customHeight="1" x14ac:dyDescent="0.25">
      <c r="A206" s="52"/>
      <c r="C206" s="185"/>
      <c r="D206" s="76"/>
      <c r="E206" s="76" t="str">
        <f>IF(D206="","",IFERROR(VLOOKUP(D206,Cadastro!$C$9:$D$1009,2,FALSE),"NOT FOUND"))</f>
        <v/>
      </c>
      <c r="F206" s="94"/>
      <c r="G206" s="76"/>
      <c r="H206" s="81" t="str">
        <f>IFERROR(F206*VLOOKUP(D206,Saldo!$P$8:$U$1009,6,FALSE),"")</f>
        <v/>
      </c>
      <c r="I206" s="78" t="str">
        <f>IFERROR(IF(D206="","",VLOOKUP(D206,Saldo!$P$8:$Q$1009,2,FALSE)),"")</f>
        <v/>
      </c>
      <c r="J206" s="76"/>
      <c r="K206" s="74" t="str">
        <f t="shared" si="3"/>
        <v/>
      </c>
    </row>
    <row r="207" spans="1:11" ht="18.95" customHeight="1" x14ac:dyDescent="0.25">
      <c r="A207" s="52"/>
      <c r="C207" s="185"/>
      <c r="D207" s="76"/>
      <c r="E207" s="76" t="str">
        <f>IF(D207="","",IFERROR(VLOOKUP(D207,Cadastro!$C$9:$D$1009,2,FALSE),"NOT FOUND"))</f>
        <v/>
      </c>
      <c r="F207" s="94"/>
      <c r="G207" s="76"/>
      <c r="H207" s="81" t="str">
        <f>IFERROR(F207*VLOOKUP(D207,Saldo!$P$8:$U$1009,6,FALSE),"")</f>
        <v/>
      </c>
      <c r="I207" s="78" t="str">
        <f>IFERROR(IF(D207="","",VLOOKUP(D207,Saldo!$P$8:$Q$1009,2,FALSE)),"")</f>
        <v/>
      </c>
      <c r="J207" s="76"/>
      <c r="K207" s="74" t="str">
        <f t="shared" si="3"/>
        <v/>
      </c>
    </row>
    <row r="208" spans="1:11" ht="18.95" customHeight="1" x14ac:dyDescent="0.25">
      <c r="A208" s="52"/>
      <c r="C208" s="185"/>
      <c r="D208" s="76"/>
      <c r="E208" s="76" t="str">
        <f>IF(D208="","",IFERROR(VLOOKUP(D208,Cadastro!$C$9:$D$1009,2,FALSE),"NOT FOUND"))</f>
        <v/>
      </c>
      <c r="F208" s="94"/>
      <c r="G208" s="76"/>
      <c r="H208" s="81" t="str">
        <f>IFERROR(F208*VLOOKUP(D208,Saldo!$P$8:$U$1009,6,FALSE),"")</f>
        <v/>
      </c>
      <c r="I208" s="78" t="str">
        <f>IFERROR(IF(D208="","",VLOOKUP(D208,Saldo!$P$8:$Q$1009,2,FALSE)),"")</f>
        <v/>
      </c>
      <c r="J208" s="76"/>
      <c r="K208" s="74" t="str">
        <f t="shared" si="3"/>
        <v/>
      </c>
    </row>
    <row r="209" spans="1:11" ht="18.95" customHeight="1" x14ac:dyDescent="0.25">
      <c r="A209" s="52"/>
      <c r="C209" s="185"/>
      <c r="D209" s="76"/>
      <c r="E209" s="76" t="str">
        <f>IF(D209="","",IFERROR(VLOOKUP(D209,Cadastro!$C$9:$D$1009,2,FALSE),"NOT FOUND"))</f>
        <v/>
      </c>
      <c r="F209" s="94"/>
      <c r="G209" s="76"/>
      <c r="H209" s="81" t="str">
        <f>IFERROR(F209*VLOOKUP(D209,Saldo!$P$8:$U$1009,6,FALSE),"")</f>
        <v/>
      </c>
      <c r="I209" s="78" t="str">
        <f>IFERROR(IF(D209="","",VLOOKUP(D209,Saldo!$P$8:$Q$1009,2,FALSE)),"")</f>
        <v/>
      </c>
      <c r="J209" s="76"/>
      <c r="K209" s="74" t="str">
        <f t="shared" si="3"/>
        <v/>
      </c>
    </row>
    <row r="210" spans="1:11" ht="18.95" customHeight="1" x14ac:dyDescent="0.25">
      <c r="A210" s="52"/>
      <c r="C210" s="185"/>
      <c r="D210" s="76"/>
      <c r="E210" s="76" t="str">
        <f>IF(D210="","",IFERROR(VLOOKUP(D210,Cadastro!$C$9:$D$1009,2,FALSE),"NOT FOUND"))</f>
        <v/>
      </c>
      <c r="F210" s="94"/>
      <c r="G210" s="76"/>
      <c r="H210" s="81" t="str">
        <f>IFERROR(F210*VLOOKUP(D210,Saldo!$P$8:$U$1009,6,FALSE),"")</f>
        <v/>
      </c>
      <c r="I210" s="78" t="str">
        <f>IFERROR(IF(D210="","",VLOOKUP(D210,Saldo!$P$8:$Q$1009,2,FALSE)),"")</f>
        <v/>
      </c>
      <c r="J210" s="76"/>
      <c r="K210" s="74" t="str">
        <f t="shared" si="3"/>
        <v/>
      </c>
    </row>
    <row r="211" spans="1:11" ht="18.95" customHeight="1" x14ac:dyDescent="0.25">
      <c r="A211" s="52"/>
      <c r="C211" s="185"/>
      <c r="D211" s="76"/>
      <c r="E211" s="76" t="str">
        <f>IF(D211="","",IFERROR(VLOOKUP(D211,Cadastro!$C$9:$D$1009,2,FALSE),"NOT FOUND"))</f>
        <v/>
      </c>
      <c r="F211" s="94"/>
      <c r="G211" s="76"/>
      <c r="H211" s="81" t="str">
        <f>IFERROR(F211*VLOOKUP(D211,Saldo!$P$8:$U$1009,6,FALSE),"")</f>
        <v/>
      </c>
      <c r="I211" s="78" t="str">
        <f>IFERROR(IF(D211="","",VLOOKUP(D211,Saldo!$P$8:$Q$1009,2,FALSE)),"")</f>
        <v/>
      </c>
      <c r="J211" s="76"/>
      <c r="K211" s="74" t="str">
        <f t="shared" si="3"/>
        <v/>
      </c>
    </row>
    <row r="212" spans="1:11" ht="18.95" customHeight="1" x14ac:dyDescent="0.25">
      <c r="A212" s="52"/>
      <c r="C212" s="185"/>
      <c r="D212" s="76"/>
      <c r="E212" s="76" t="str">
        <f>IF(D212="","",IFERROR(VLOOKUP(D212,Cadastro!$C$9:$D$1009,2,FALSE),"NOT FOUND"))</f>
        <v/>
      </c>
      <c r="F212" s="94"/>
      <c r="G212" s="76"/>
      <c r="H212" s="81" t="str">
        <f>IFERROR(F212*VLOOKUP(D212,Saldo!$P$8:$U$1009,6,FALSE),"")</f>
        <v/>
      </c>
      <c r="I212" s="78" t="str">
        <f>IFERROR(IF(D212="","",VLOOKUP(D212,Saldo!$P$8:$Q$1009,2,FALSE)),"")</f>
        <v/>
      </c>
      <c r="J212" s="76"/>
      <c r="K212" s="74" t="str">
        <f t="shared" si="3"/>
        <v/>
      </c>
    </row>
    <row r="213" spans="1:11" ht="18.95" customHeight="1" x14ac:dyDescent="0.25">
      <c r="A213" s="52"/>
      <c r="C213" s="185"/>
      <c r="D213" s="76"/>
      <c r="E213" s="76" t="str">
        <f>IF(D213="","",IFERROR(VLOOKUP(D213,Cadastro!$C$9:$D$1009,2,FALSE),"NOT FOUND"))</f>
        <v/>
      </c>
      <c r="F213" s="94"/>
      <c r="G213" s="76"/>
      <c r="H213" s="81" t="str">
        <f>IFERROR(F213*VLOOKUP(D213,Saldo!$P$8:$U$1009,6,FALSE),"")</f>
        <v/>
      </c>
      <c r="I213" s="78" t="str">
        <f>IFERROR(IF(D213="","",VLOOKUP(D213,Saldo!$P$8:$Q$1009,2,FALSE)),"")</f>
        <v/>
      </c>
      <c r="J213" s="76"/>
      <c r="K213" s="74" t="str">
        <f t="shared" si="3"/>
        <v/>
      </c>
    </row>
    <row r="214" spans="1:11" ht="18.95" customHeight="1" x14ac:dyDescent="0.25">
      <c r="A214" s="52"/>
      <c r="C214" s="185"/>
      <c r="D214" s="76"/>
      <c r="E214" s="76" t="str">
        <f>IF(D214="","",IFERROR(VLOOKUP(D214,Cadastro!$C$9:$D$1009,2,FALSE),"NOT FOUND"))</f>
        <v/>
      </c>
      <c r="F214" s="94"/>
      <c r="G214" s="76"/>
      <c r="H214" s="81" t="str">
        <f>IFERROR(F214*VLOOKUP(D214,Saldo!$P$8:$U$1009,6,FALSE),"")</f>
        <v/>
      </c>
      <c r="I214" s="78" t="str">
        <f>IFERROR(IF(D214="","",VLOOKUP(D214,Saldo!$P$8:$Q$1009,2,FALSE)),"")</f>
        <v/>
      </c>
      <c r="J214" s="76"/>
      <c r="K214" s="74" t="str">
        <f t="shared" si="3"/>
        <v/>
      </c>
    </row>
    <row r="215" spans="1:11" ht="18.95" customHeight="1" x14ac:dyDescent="0.25">
      <c r="A215" s="52"/>
      <c r="C215" s="185"/>
      <c r="D215" s="76"/>
      <c r="E215" s="76" t="str">
        <f>IF(D215="","",IFERROR(VLOOKUP(D215,Cadastro!$C$9:$D$1009,2,FALSE),"NOT FOUND"))</f>
        <v/>
      </c>
      <c r="F215" s="94"/>
      <c r="G215" s="76"/>
      <c r="H215" s="81" t="str">
        <f>IFERROR(F215*VLOOKUP(D215,Saldo!$P$8:$U$1009,6,FALSE),"")</f>
        <v/>
      </c>
      <c r="I215" s="78" t="str">
        <f>IFERROR(IF(D215="","",VLOOKUP(D215,Saldo!$P$8:$Q$1009,2,FALSE)),"")</f>
        <v/>
      </c>
      <c r="J215" s="76"/>
      <c r="K215" s="74" t="str">
        <f t="shared" si="3"/>
        <v/>
      </c>
    </row>
    <row r="216" spans="1:11" ht="18.95" customHeight="1" x14ac:dyDescent="0.25">
      <c r="A216" s="52"/>
      <c r="C216" s="185"/>
      <c r="D216" s="76"/>
      <c r="E216" s="76" t="str">
        <f>IF(D216="","",IFERROR(VLOOKUP(D216,Cadastro!$C$9:$D$1009,2,FALSE),"NOT FOUND"))</f>
        <v/>
      </c>
      <c r="F216" s="94"/>
      <c r="G216" s="76"/>
      <c r="H216" s="81" t="str">
        <f>IFERROR(F216*VLOOKUP(D216,Saldo!$P$8:$U$1009,6,FALSE),"")</f>
        <v/>
      </c>
      <c r="I216" s="78" t="str">
        <f>IFERROR(IF(D216="","",VLOOKUP(D216,Saldo!$P$8:$Q$1009,2,FALSE)),"")</f>
        <v/>
      </c>
      <c r="J216" s="76"/>
      <c r="K216" s="74" t="str">
        <f t="shared" si="3"/>
        <v/>
      </c>
    </row>
    <row r="217" spans="1:11" ht="18.95" customHeight="1" x14ac:dyDescent="0.25">
      <c r="A217" s="52"/>
      <c r="C217" s="185"/>
      <c r="D217" s="76"/>
      <c r="E217" s="76" t="str">
        <f>IF(D217="","",IFERROR(VLOOKUP(D217,Cadastro!$C$9:$D$1009,2,FALSE),"NOT FOUND"))</f>
        <v/>
      </c>
      <c r="F217" s="94"/>
      <c r="G217" s="76"/>
      <c r="H217" s="81" t="str">
        <f>IFERROR(F217*VLOOKUP(D217,Saldo!$P$8:$U$1009,6,FALSE),"")</f>
        <v/>
      </c>
      <c r="I217" s="78" t="str">
        <f>IFERROR(IF(D217="","",VLOOKUP(D217,Saldo!$P$8:$Q$1009,2,FALSE)),"")</f>
        <v/>
      </c>
      <c r="J217" s="76"/>
      <c r="K217" s="74" t="str">
        <f t="shared" si="3"/>
        <v/>
      </c>
    </row>
    <row r="218" spans="1:11" ht="18.95" customHeight="1" x14ac:dyDescent="0.25">
      <c r="A218" s="52"/>
      <c r="C218" s="185"/>
      <c r="D218" s="76"/>
      <c r="E218" s="76" t="str">
        <f>IF(D218="","",IFERROR(VLOOKUP(D218,Cadastro!$C$9:$D$1009,2,FALSE),"NOT FOUND"))</f>
        <v/>
      </c>
      <c r="F218" s="94"/>
      <c r="G218" s="76"/>
      <c r="H218" s="81" t="str">
        <f>IFERROR(F218*VLOOKUP(D218,Saldo!$P$8:$U$1009,6,FALSE),"")</f>
        <v/>
      </c>
      <c r="I218" s="78" t="str">
        <f>IFERROR(IF(D218="","",VLOOKUP(D218,Saldo!$P$8:$Q$1009,2,FALSE)),"")</f>
        <v/>
      </c>
      <c r="J218" s="76"/>
      <c r="K218" s="74" t="str">
        <f t="shared" si="3"/>
        <v/>
      </c>
    </row>
    <row r="219" spans="1:11" ht="18.95" customHeight="1" x14ac:dyDescent="0.25">
      <c r="A219" s="52"/>
      <c r="C219" s="185"/>
      <c r="D219" s="76"/>
      <c r="E219" s="76" t="str">
        <f>IF(D219="","",IFERROR(VLOOKUP(D219,Cadastro!$C$9:$D$1009,2,FALSE),"NOT FOUND"))</f>
        <v/>
      </c>
      <c r="F219" s="94"/>
      <c r="G219" s="76"/>
      <c r="H219" s="81" t="str">
        <f>IFERROR(F219*VLOOKUP(D219,Saldo!$P$8:$U$1009,6,FALSE),"")</f>
        <v/>
      </c>
      <c r="I219" s="78" t="str">
        <f>IFERROR(IF(D219="","",VLOOKUP(D219,Saldo!$P$8:$Q$1009,2,FALSE)),"")</f>
        <v/>
      </c>
      <c r="J219" s="76"/>
      <c r="K219" s="74" t="str">
        <f t="shared" si="3"/>
        <v/>
      </c>
    </row>
    <row r="220" spans="1:11" ht="18.95" customHeight="1" x14ac:dyDescent="0.25">
      <c r="A220" s="52"/>
      <c r="C220" s="185"/>
      <c r="D220" s="76"/>
      <c r="E220" s="76" t="str">
        <f>IF(D220="","",IFERROR(VLOOKUP(D220,Cadastro!$C$9:$D$1009,2,FALSE),"NOT FOUND"))</f>
        <v/>
      </c>
      <c r="F220" s="94"/>
      <c r="G220" s="76"/>
      <c r="H220" s="81" t="str">
        <f>IFERROR(F220*VLOOKUP(D220,Saldo!$P$8:$U$1009,6,FALSE),"")</f>
        <v/>
      </c>
      <c r="I220" s="78" t="str">
        <f>IFERROR(IF(D220="","",VLOOKUP(D220,Saldo!$P$8:$Q$1009,2,FALSE)),"")</f>
        <v/>
      </c>
      <c r="J220" s="76"/>
      <c r="K220" s="74" t="str">
        <f t="shared" si="3"/>
        <v/>
      </c>
    </row>
    <row r="221" spans="1:11" ht="18.95" customHeight="1" x14ac:dyDescent="0.25">
      <c r="A221" s="52"/>
      <c r="C221" s="185"/>
      <c r="D221" s="76"/>
      <c r="E221" s="76" t="str">
        <f>IF(D221="","",IFERROR(VLOOKUP(D221,Cadastro!$C$9:$D$1009,2,FALSE),"NOT FOUND"))</f>
        <v/>
      </c>
      <c r="F221" s="94"/>
      <c r="G221" s="76"/>
      <c r="H221" s="81" t="str">
        <f>IFERROR(F221*VLOOKUP(D221,Saldo!$P$8:$U$1009,6,FALSE),"")</f>
        <v/>
      </c>
      <c r="I221" s="78" t="str">
        <f>IFERROR(IF(D221="","",VLOOKUP(D221,Saldo!$P$8:$Q$1009,2,FALSE)),"")</f>
        <v/>
      </c>
      <c r="J221" s="76"/>
      <c r="K221" s="74" t="str">
        <f t="shared" si="3"/>
        <v/>
      </c>
    </row>
    <row r="222" spans="1:11" ht="18.95" customHeight="1" x14ac:dyDescent="0.25">
      <c r="A222" s="52"/>
      <c r="C222" s="185"/>
      <c r="D222" s="76"/>
      <c r="E222" s="76" t="str">
        <f>IF(D222="","",IFERROR(VLOOKUP(D222,Cadastro!$C$9:$D$1009,2,FALSE),"NOT FOUND"))</f>
        <v/>
      </c>
      <c r="F222" s="94"/>
      <c r="G222" s="76"/>
      <c r="H222" s="81" t="str">
        <f>IFERROR(F222*VLOOKUP(D222,Saldo!$P$8:$U$1009,6,FALSE),"")</f>
        <v/>
      </c>
      <c r="I222" s="78" t="str">
        <f>IFERROR(IF(D222="","",VLOOKUP(D222,Saldo!$P$8:$Q$1009,2,FALSE)),"")</f>
        <v/>
      </c>
      <c r="J222" s="76"/>
      <c r="K222" s="74" t="str">
        <f t="shared" si="3"/>
        <v/>
      </c>
    </row>
    <row r="223" spans="1:11" ht="18.95" customHeight="1" x14ac:dyDescent="0.25">
      <c r="A223" s="52"/>
      <c r="C223" s="185"/>
      <c r="D223" s="76"/>
      <c r="E223" s="76" t="str">
        <f>IF(D223="","",IFERROR(VLOOKUP(D223,Cadastro!$C$9:$D$1009,2,FALSE),"NOT FOUND"))</f>
        <v/>
      </c>
      <c r="F223" s="94"/>
      <c r="G223" s="76"/>
      <c r="H223" s="81" t="str">
        <f>IFERROR(F223*VLOOKUP(D223,Saldo!$P$8:$U$1009,6,FALSE),"")</f>
        <v/>
      </c>
      <c r="I223" s="78" t="str">
        <f>IFERROR(IF(D223="","",VLOOKUP(D223,Saldo!$P$8:$Q$1009,2,FALSE)),"")</f>
        <v/>
      </c>
      <c r="J223" s="76"/>
      <c r="K223" s="74" t="str">
        <f t="shared" si="3"/>
        <v/>
      </c>
    </row>
    <row r="224" spans="1:11" ht="18.95" customHeight="1" x14ac:dyDescent="0.25">
      <c r="A224" s="52"/>
      <c r="C224" s="185"/>
      <c r="D224" s="76"/>
      <c r="E224" s="76" t="str">
        <f>IF(D224="","",IFERROR(VLOOKUP(D224,Cadastro!$C$9:$D$1009,2,FALSE),"NOT FOUND"))</f>
        <v/>
      </c>
      <c r="F224" s="94"/>
      <c r="G224" s="76"/>
      <c r="H224" s="81" t="str">
        <f>IFERROR(F224*VLOOKUP(D224,Saldo!$P$8:$U$1009,6,FALSE),"")</f>
        <v/>
      </c>
      <c r="I224" s="78" t="str">
        <f>IFERROR(IF(D224="","",VLOOKUP(D224,Saldo!$P$8:$Q$1009,2,FALSE)),"")</f>
        <v/>
      </c>
      <c r="J224" s="76"/>
      <c r="K224" s="74" t="str">
        <f t="shared" si="3"/>
        <v/>
      </c>
    </row>
    <row r="225" spans="1:11" ht="18.95" customHeight="1" x14ac:dyDescent="0.25">
      <c r="A225" s="52"/>
      <c r="C225" s="185"/>
      <c r="D225" s="76"/>
      <c r="E225" s="76" t="str">
        <f>IF(D225="","",IFERROR(VLOOKUP(D225,Cadastro!$C$9:$D$1009,2,FALSE),"NOT FOUND"))</f>
        <v/>
      </c>
      <c r="F225" s="94"/>
      <c r="G225" s="76"/>
      <c r="H225" s="81" t="str">
        <f>IFERROR(F225*VLOOKUP(D225,Saldo!$P$8:$U$1009,6,FALSE),"")</f>
        <v/>
      </c>
      <c r="I225" s="78" t="str">
        <f>IFERROR(IF(D225="","",VLOOKUP(D225,Saldo!$P$8:$Q$1009,2,FALSE)),"")</f>
        <v/>
      </c>
      <c r="J225" s="76"/>
      <c r="K225" s="74" t="str">
        <f t="shared" si="3"/>
        <v/>
      </c>
    </row>
    <row r="226" spans="1:11" ht="18.95" customHeight="1" x14ac:dyDescent="0.25">
      <c r="A226" s="52"/>
      <c r="C226" s="185"/>
      <c r="D226" s="76"/>
      <c r="E226" s="76" t="str">
        <f>IF(D226="","",IFERROR(VLOOKUP(D226,Cadastro!$C$9:$D$1009,2,FALSE),"NOT FOUND"))</f>
        <v/>
      </c>
      <c r="F226" s="94"/>
      <c r="G226" s="76"/>
      <c r="H226" s="81" t="str">
        <f>IFERROR(F226*VLOOKUP(D226,Saldo!$P$8:$U$1009,6,FALSE),"")</f>
        <v/>
      </c>
      <c r="I226" s="78" t="str">
        <f>IFERROR(IF(D226="","",VLOOKUP(D226,Saldo!$P$8:$Q$1009,2,FALSE)),"")</f>
        <v/>
      </c>
      <c r="J226" s="76"/>
      <c r="K226" s="74" t="str">
        <f t="shared" si="3"/>
        <v/>
      </c>
    </row>
    <row r="227" spans="1:11" ht="18.95" customHeight="1" x14ac:dyDescent="0.25">
      <c r="A227" s="52"/>
      <c r="C227" s="185"/>
      <c r="D227" s="76"/>
      <c r="E227" s="76" t="str">
        <f>IF(D227="","",IFERROR(VLOOKUP(D227,Cadastro!$C$9:$D$1009,2,FALSE),"NOT FOUND"))</f>
        <v/>
      </c>
      <c r="F227" s="94"/>
      <c r="G227" s="76"/>
      <c r="H227" s="81" t="str">
        <f>IFERROR(F227*VLOOKUP(D227,Saldo!$P$8:$U$1009,6,FALSE),"")</f>
        <v/>
      </c>
      <c r="I227" s="78" t="str">
        <f>IFERROR(IF(D227="","",VLOOKUP(D227,Saldo!$P$8:$Q$1009,2,FALSE)),"")</f>
        <v/>
      </c>
      <c r="J227" s="76"/>
      <c r="K227" s="74" t="str">
        <f t="shared" si="3"/>
        <v/>
      </c>
    </row>
    <row r="228" spans="1:11" ht="18.95" customHeight="1" x14ac:dyDescent="0.25">
      <c r="A228" s="52"/>
      <c r="C228" s="185"/>
      <c r="D228" s="76"/>
      <c r="E228" s="76" t="str">
        <f>IF(D228="","",IFERROR(VLOOKUP(D228,Cadastro!$C$9:$D$1009,2,FALSE),"NOT FOUND"))</f>
        <v/>
      </c>
      <c r="F228" s="94"/>
      <c r="G228" s="76"/>
      <c r="H228" s="81" t="str">
        <f>IFERROR(F228*VLOOKUP(D228,Saldo!$P$8:$U$1009,6,FALSE),"")</f>
        <v/>
      </c>
      <c r="I228" s="78" t="str">
        <f>IFERROR(IF(D228="","",VLOOKUP(D228,Saldo!$P$8:$Q$1009,2,FALSE)),"")</f>
        <v/>
      </c>
      <c r="J228" s="76"/>
      <c r="K228" s="74" t="str">
        <f t="shared" si="3"/>
        <v/>
      </c>
    </row>
    <row r="229" spans="1:11" ht="18.95" customHeight="1" x14ac:dyDescent="0.25">
      <c r="A229" s="52"/>
      <c r="C229" s="185"/>
      <c r="D229" s="76"/>
      <c r="E229" s="76" t="str">
        <f>IF(D229="","",IFERROR(VLOOKUP(D229,Cadastro!$C$9:$D$1009,2,FALSE),"NOT FOUND"))</f>
        <v/>
      </c>
      <c r="F229" s="94"/>
      <c r="G229" s="76"/>
      <c r="H229" s="81" t="str">
        <f>IFERROR(F229*VLOOKUP(D229,Saldo!$P$8:$U$1009,6,FALSE),"")</f>
        <v/>
      </c>
      <c r="I229" s="78" t="str">
        <f>IFERROR(IF(D229="","",VLOOKUP(D229,Saldo!$P$8:$Q$1009,2,FALSE)),"")</f>
        <v/>
      </c>
      <c r="J229" s="76"/>
      <c r="K229" s="74" t="str">
        <f t="shared" si="3"/>
        <v/>
      </c>
    </row>
    <row r="230" spans="1:11" ht="18.95" customHeight="1" x14ac:dyDescent="0.25">
      <c r="A230" s="52"/>
      <c r="C230" s="185"/>
      <c r="D230" s="76"/>
      <c r="E230" s="76" t="str">
        <f>IF(D230="","",IFERROR(VLOOKUP(D230,Cadastro!$C$9:$D$1009,2,FALSE),"NOT FOUND"))</f>
        <v/>
      </c>
      <c r="F230" s="94"/>
      <c r="G230" s="76"/>
      <c r="H230" s="81" t="str">
        <f>IFERROR(F230*VLOOKUP(D230,Saldo!$P$8:$U$1009,6,FALSE),"")</f>
        <v/>
      </c>
      <c r="I230" s="78" t="str">
        <f>IFERROR(IF(D230="","",VLOOKUP(D230,Saldo!$P$8:$Q$1009,2,FALSE)),"")</f>
        <v/>
      </c>
      <c r="J230" s="76"/>
      <c r="K230" s="74" t="str">
        <f t="shared" si="3"/>
        <v/>
      </c>
    </row>
    <row r="231" spans="1:11" ht="18.95" customHeight="1" x14ac:dyDescent="0.25">
      <c r="A231" s="52"/>
      <c r="C231" s="185"/>
      <c r="D231" s="76"/>
      <c r="E231" s="76" t="str">
        <f>IF(D231="","",IFERROR(VLOOKUP(D231,Cadastro!$C$9:$D$1009,2,FALSE),"NOT FOUND"))</f>
        <v/>
      </c>
      <c r="F231" s="94"/>
      <c r="G231" s="76"/>
      <c r="H231" s="81" t="str">
        <f>IFERROR(F231*VLOOKUP(D231,Saldo!$P$8:$U$1009,6,FALSE),"")</f>
        <v/>
      </c>
      <c r="I231" s="78" t="str">
        <f>IFERROR(IF(D231="","",VLOOKUP(D231,Saldo!$P$8:$Q$1009,2,FALSE)),"")</f>
        <v/>
      </c>
      <c r="J231" s="76"/>
      <c r="K231" s="74" t="str">
        <f t="shared" si="3"/>
        <v/>
      </c>
    </row>
    <row r="232" spans="1:11" ht="18.95" customHeight="1" x14ac:dyDescent="0.25">
      <c r="A232" s="52"/>
      <c r="C232" s="185"/>
      <c r="D232" s="76"/>
      <c r="E232" s="76" t="str">
        <f>IF(D232="","",IFERROR(VLOOKUP(D232,Cadastro!$C$9:$D$1009,2,FALSE),"NOT FOUND"))</f>
        <v/>
      </c>
      <c r="F232" s="94"/>
      <c r="G232" s="76"/>
      <c r="H232" s="81" t="str">
        <f>IFERROR(F232*VLOOKUP(D232,Saldo!$P$8:$U$1009,6,FALSE),"")</f>
        <v/>
      </c>
      <c r="I232" s="78" t="str">
        <f>IFERROR(IF(D232="","",VLOOKUP(D232,Saldo!$P$8:$Q$1009,2,FALSE)),"")</f>
        <v/>
      </c>
      <c r="J232" s="76"/>
      <c r="K232" s="74" t="str">
        <f t="shared" si="3"/>
        <v/>
      </c>
    </row>
    <row r="233" spans="1:11" ht="18.95" customHeight="1" x14ac:dyDescent="0.25">
      <c r="A233" s="52"/>
      <c r="C233" s="185"/>
      <c r="D233" s="76"/>
      <c r="E233" s="76" t="str">
        <f>IF(D233="","",IFERROR(VLOOKUP(D233,Cadastro!$C$9:$D$1009,2,FALSE),"NOT FOUND"))</f>
        <v/>
      </c>
      <c r="F233" s="94"/>
      <c r="G233" s="76"/>
      <c r="H233" s="81" t="str">
        <f>IFERROR(F233*VLOOKUP(D233,Saldo!$P$8:$U$1009,6,FALSE),"")</f>
        <v/>
      </c>
      <c r="I233" s="78" t="str">
        <f>IFERROR(IF(D233="","",VLOOKUP(D233,Saldo!$P$8:$Q$1009,2,FALSE)),"")</f>
        <v/>
      </c>
      <c r="J233" s="76"/>
      <c r="K233" s="74" t="str">
        <f t="shared" si="3"/>
        <v/>
      </c>
    </row>
    <row r="234" spans="1:11" ht="18.95" customHeight="1" x14ac:dyDescent="0.25">
      <c r="A234" s="52"/>
      <c r="C234" s="185"/>
      <c r="D234" s="76"/>
      <c r="E234" s="76" t="str">
        <f>IF(D234="","",IFERROR(VLOOKUP(D234,Cadastro!$C$9:$D$1009,2,FALSE),"NOT FOUND"))</f>
        <v/>
      </c>
      <c r="F234" s="94"/>
      <c r="G234" s="76"/>
      <c r="H234" s="81" t="str">
        <f>IFERROR(F234*VLOOKUP(D234,Saldo!$P$8:$U$1009,6,FALSE),"")</f>
        <v/>
      </c>
      <c r="I234" s="78" t="str">
        <f>IFERROR(IF(D234="","",VLOOKUP(D234,Saldo!$P$8:$Q$1009,2,FALSE)),"")</f>
        <v/>
      </c>
      <c r="J234" s="76"/>
      <c r="K234" s="74" t="str">
        <f t="shared" si="3"/>
        <v/>
      </c>
    </row>
    <row r="235" spans="1:11" ht="18.95" customHeight="1" x14ac:dyDescent="0.25">
      <c r="A235" s="52"/>
      <c r="C235" s="185"/>
      <c r="D235" s="76"/>
      <c r="E235" s="76" t="str">
        <f>IF(D235="","",IFERROR(VLOOKUP(D235,Cadastro!$C$9:$D$1009,2,FALSE),"NOT FOUND"))</f>
        <v/>
      </c>
      <c r="F235" s="94"/>
      <c r="G235" s="76"/>
      <c r="H235" s="81" t="str">
        <f>IFERROR(F235*VLOOKUP(D235,Saldo!$P$8:$U$1009,6,FALSE),"")</f>
        <v/>
      </c>
      <c r="I235" s="78" t="str">
        <f>IFERROR(IF(D235="","",VLOOKUP(D235,Saldo!$P$8:$Q$1009,2,FALSE)),"")</f>
        <v/>
      </c>
      <c r="J235" s="76"/>
      <c r="K235" s="74" t="str">
        <f t="shared" si="3"/>
        <v/>
      </c>
    </row>
    <row r="236" spans="1:11" ht="18.95" customHeight="1" x14ac:dyDescent="0.25">
      <c r="A236" s="52"/>
      <c r="C236" s="185"/>
      <c r="D236" s="76"/>
      <c r="E236" s="76" t="str">
        <f>IF(D236="","",IFERROR(VLOOKUP(D236,Cadastro!$C$9:$D$1009,2,FALSE),"NOT FOUND"))</f>
        <v/>
      </c>
      <c r="F236" s="94"/>
      <c r="G236" s="76"/>
      <c r="H236" s="81" t="str">
        <f>IFERROR(F236*VLOOKUP(D236,Saldo!$P$8:$U$1009,6,FALSE),"")</f>
        <v/>
      </c>
      <c r="I236" s="78" t="str">
        <f>IFERROR(IF(D236="","",VLOOKUP(D236,Saldo!$P$8:$Q$1009,2,FALSE)),"")</f>
        <v/>
      </c>
      <c r="J236" s="76"/>
      <c r="K236" s="74" t="str">
        <f t="shared" si="3"/>
        <v/>
      </c>
    </row>
    <row r="237" spans="1:11" ht="18.95" customHeight="1" x14ac:dyDescent="0.25">
      <c r="A237" s="52"/>
      <c r="C237" s="185"/>
      <c r="D237" s="76"/>
      <c r="E237" s="76" t="str">
        <f>IF(D237="","",IFERROR(VLOOKUP(D237,Cadastro!$C$9:$D$1009,2,FALSE),"NOT FOUND"))</f>
        <v/>
      </c>
      <c r="F237" s="94"/>
      <c r="G237" s="76"/>
      <c r="H237" s="81" t="str">
        <f>IFERROR(F237*VLOOKUP(D237,Saldo!$P$8:$U$1009,6,FALSE),"")</f>
        <v/>
      </c>
      <c r="I237" s="78" t="str">
        <f>IFERROR(IF(D237="","",VLOOKUP(D237,Saldo!$P$8:$Q$1009,2,FALSE)),"")</f>
        <v/>
      </c>
      <c r="J237" s="76"/>
      <c r="K237" s="74" t="str">
        <f t="shared" si="3"/>
        <v/>
      </c>
    </row>
    <row r="238" spans="1:11" ht="18.95" customHeight="1" x14ac:dyDescent="0.25">
      <c r="A238" s="52"/>
      <c r="C238" s="185"/>
      <c r="D238" s="76"/>
      <c r="E238" s="76" t="str">
        <f>IF(D238="","",IFERROR(VLOOKUP(D238,Cadastro!$C$9:$D$1009,2,FALSE),"NOT FOUND"))</f>
        <v/>
      </c>
      <c r="F238" s="94"/>
      <c r="G238" s="76"/>
      <c r="H238" s="81" t="str">
        <f>IFERROR(F238*VLOOKUP(D238,Saldo!$P$8:$U$1009,6,FALSE),"")</f>
        <v/>
      </c>
      <c r="I238" s="78" t="str">
        <f>IFERROR(IF(D238="","",VLOOKUP(D238,Saldo!$P$8:$Q$1009,2,FALSE)),"")</f>
        <v/>
      </c>
      <c r="J238" s="76"/>
      <c r="K238" s="74" t="str">
        <f t="shared" si="3"/>
        <v/>
      </c>
    </row>
    <row r="239" spans="1:11" ht="18.95" customHeight="1" x14ac:dyDescent="0.25">
      <c r="A239" s="52"/>
      <c r="C239" s="185"/>
      <c r="D239" s="76"/>
      <c r="E239" s="76" t="str">
        <f>IF(D239="","",IFERROR(VLOOKUP(D239,Cadastro!$C$9:$D$1009,2,FALSE),"NOT FOUND"))</f>
        <v/>
      </c>
      <c r="F239" s="94"/>
      <c r="G239" s="76"/>
      <c r="H239" s="81" t="str">
        <f>IFERROR(F239*VLOOKUP(D239,Saldo!$P$8:$U$1009,6,FALSE),"")</f>
        <v/>
      </c>
      <c r="I239" s="78" t="str">
        <f>IFERROR(IF(D239="","",VLOOKUP(D239,Saldo!$P$8:$Q$1009,2,FALSE)),"")</f>
        <v/>
      </c>
      <c r="J239" s="76"/>
      <c r="K239" s="74" t="str">
        <f t="shared" si="3"/>
        <v/>
      </c>
    </row>
    <row r="240" spans="1:11" ht="18.95" customHeight="1" x14ac:dyDescent="0.25">
      <c r="A240" s="52"/>
      <c r="C240" s="185"/>
      <c r="D240" s="76"/>
      <c r="E240" s="76" t="str">
        <f>IF(D240="","",IFERROR(VLOOKUP(D240,Cadastro!$C$9:$D$1009,2,FALSE),"NOT FOUND"))</f>
        <v/>
      </c>
      <c r="F240" s="94"/>
      <c r="G240" s="76"/>
      <c r="H240" s="81" t="str">
        <f>IFERROR(F240*VLOOKUP(D240,Saldo!$P$8:$U$1009,6,FALSE),"")</f>
        <v/>
      </c>
      <c r="I240" s="78" t="str">
        <f>IFERROR(IF(D240="","",VLOOKUP(D240,Saldo!$P$8:$Q$1009,2,FALSE)),"")</f>
        <v/>
      </c>
      <c r="J240" s="76"/>
      <c r="K240" s="74" t="str">
        <f t="shared" si="3"/>
        <v/>
      </c>
    </row>
    <row r="241" spans="1:11" ht="18.95" customHeight="1" x14ac:dyDescent="0.25">
      <c r="A241" s="52"/>
      <c r="C241" s="185"/>
      <c r="D241" s="76"/>
      <c r="E241" s="76" t="str">
        <f>IF(D241="","",IFERROR(VLOOKUP(D241,Cadastro!$C$9:$D$1009,2,FALSE),"NOT FOUND"))</f>
        <v/>
      </c>
      <c r="F241" s="94"/>
      <c r="G241" s="76"/>
      <c r="H241" s="81" t="str">
        <f>IFERROR(F241*VLOOKUP(D241,Saldo!$P$8:$U$1009,6,FALSE),"")</f>
        <v/>
      </c>
      <c r="I241" s="78" t="str">
        <f>IFERROR(IF(D241="","",VLOOKUP(D241,Saldo!$P$8:$Q$1009,2,FALSE)),"")</f>
        <v/>
      </c>
      <c r="J241" s="76"/>
      <c r="K241" s="74" t="str">
        <f t="shared" si="3"/>
        <v/>
      </c>
    </row>
    <row r="242" spans="1:11" ht="18.95" customHeight="1" x14ac:dyDescent="0.25">
      <c r="A242" s="52"/>
      <c r="C242" s="185"/>
      <c r="D242" s="76"/>
      <c r="E242" s="76" t="str">
        <f>IF(D242="","",IFERROR(VLOOKUP(D242,Cadastro!$C$9:$D$1009,2,FALSE),"NOT FOUND"))</f>
        <v/>
      </c>
      <c r="F242" s="94"/>
      <c r="G242" s="76"/>
      <c r="H242" s="81" t="str">
        <f>IFERROR(F242*VLOOKUP(D242,Saldo!$P$8:$U$1009,6,FALSE),"")</f>
        <v/>
      </c>
      <c r="I242" s="78" t="str">
        <f>IFERROR(IF(D242="","",VLOOKUP(D242,Saldo!$P$8:$Q$1009,2,FALSE)),"")</f>
        <v/>
      </c>
      <c r="J242" s="76"/>
      <c r="K242" s="74" t="str">
        <f t="shared" si="3"/>
        <v/>
      </c>
    </row>
    <row r="243" spans="1:11" ht="18.95" customHeight="1" x14ac:dyDescent="0.25">
      <c r="A243" s="52"/>
      <c r="C243" s="185"/>
      <c r="D243" s="76"/>
      <c r="E243" s="76" t="str">
        <f>IF(D243="","",IFERROR(VLOOKUP(D243,Cadastro!$C$9:$D$1009,2,FALSE),"NOT FOUND"))</f>
        <v/>
      </c>
      <c r="F243" s="94"/>
      <c r="G243" s="76"/>
      <c r="H243" s="81" t="str">
        <f>IFERROR(F243*VLOOKUP(D243,Saldo!$P$8:$U$1009,6,FALSE),"")</f>
        <v/>
      </c>
      <c r="I243" s="78" t="str">
        <f>IFERROR(IF(D243="","",VLOOKUP(D243,Saldo!$P$8:$Q$1009,2,FALSE)),"")</f>
        <v/>
      </c>
      <c r="J243" s="76"/>
      <c r="K243" s="74" t="str">
        <f t="shared" si="3"/>
        <v/>
      </c>
    </row>
    <row r="244" spans="1:11" ht="18.95" customHeight="1" x14ac:dyDescent="0.25">
      <c r="A244" s="52"/>
      <c r="C244" s="185"/>
      <c r="D244" s="76"/>
      <c r="E244" s="76" t="str">
        <f>IF(D244="","",IFERROR(VLOOKUP(D244,Cadastro!$C$9:$D$1009,2,FALSE),"NOT FOUND"))</f>
        <v/>
      </c>
      <c r="F244" s="94"/>
      <c r="G244" s="76"/>
      <c r="H244" s="81" t="str">
        <f>IFERROR(F244*VLOOKUP(D244,Saldo!$P$8:$U$1009,6,FALSE),"")</f>
        <v/>
      </c>
      <c r="I244" s="78" t="str">
        <f>IFERROR(IF(D244="","",VLOOKUP(D244,Saldo!$P$8:$Q$1009,2,FALSE)),"")</f>
        <v/>
      </c>
      <c r="J244" s="76"/>
      <c r="K244" s="74" t="str">
        <f t="shared" si="3"/>
        <v/>
      </c>
    </row>
    <row r="245" spans="1:11" ht="18.95" customHeight="1" x14ac:dyDescent="0.25">
      <c r="A245" s="52"/>
      <c r="C245" s="185"/>
      <c r="D245" s="76"/>
      <c r="E245" s="76" t="str">
        <f>IF(D245="","",IFERROR(VLOOKUP(D245,Cadastro!$C$9:$D$1009,2,FALSE),"NOT FOUND"))</f>
        <v/>
      </c>
      <c r="F245" s="94"/>
      <c r="G245" s="76"/>
      <c r="H245" s="81" t="str">
        <f>IFERROR(F245*VLOOKUP(D245,Saldo!$P$8:$U$1009,6,FALSE),"")</f>
        <v/>
      </c>
      <c r="I245" s="78" t="str">
        <f>IFERROR(IF(D245="","",VLOOKUP(D245,Saldo!$P$8:$Q$1009,2,FALSE)),"")</f>
        <v/>
      </c>
      <c r="J245" s="76"/>
      <c r="K245" s="74" t="str">
        <f t="shared" si="3"/>
        <v/>
      </c>
    </row>
    <row r="246" spans="1:11" ht="18.95" customHeight="1" x14ac:dyDescent="0.25">
      <c r="A246" s="52"/>
      <c r="C246" s="185"/>
      <c r="D246" s="76"/>
      <c r="E246" s="76" t="str">
        <f>IF(D246="","",IFERROR(VLOOKUP(D246,Cadastro!$C$9:$D$1009,2,FALSE),"NOT FOUND"))</f>
        <v/>
      </c>
      <c r="F246" s="94"/>
      <c r="G246" s="76"/>
      <c r="H246" s="81" t="str">
        <f>IFERROR(F246*VLOOKUP(D246,Saldo!$P$8:$U$1009,6,FALSE),"")</f>
        <v/>
      </c>
      <c r="I246" s="78" t="str">
        <f>IFERROR(IF(D246="","",VLOOKUP(D246,Saldo!$P$8:$Q$1009,2,FALSE)),"")</f>
        <v/>
      </c>
      <c r="J246" s="76"/>
      <c r="K246" s="74" t="str">
        <f t="shared" si="3"/>
        <v/>
      </c>
    </row>
    <row r="247" spans="1:11" ht="18.95" customHeight="1" x14ac:dyDescent="0.25">
      <c r="A247" s="52"/>
      <c r="C247" s="185"/>
      <c r="D247" s="76"/>
      <c r="E247" s="76" t="str">
        <f>IF(D247="","",IFERROR(VLOOKUP(D247,Cadastro!$C$9:$D$1009,2,FALSE),"NOT FOUND"))</f>
        <v/>
      </c>
      <c r="F247" s="94"/>
      <c r="G247" s="76"/>
      <c r="H247" s="81" t="str">
        <f>IFERROR(F247*VLOOKUP(D247,Saldo!$P$8:$U$1009,6,FALSE),"")</f>
        <v/>
      </c>
      <c r="I247" s="78" t="str">
        <f>IFERROR(IF(D247="","",VLOOKUP(D247,Saldo!$P$8:$Q$1009,2,FALSE)),"")</f>
        <v/>
      </c>
      <c r="J247" s="76"/>
      <c r="K247" s="74" t="str">
        <f t="shared" si="3"/>
        <v/>
      </c>
    </row>
    <row r="248" spans="1:11" ht="18.95" customHeight="1" x14ac:dyDescent="0.25">
      <c r="A248" s="52"/>
      <c r="C248" s="185"/>
      <c r="D248" s="76"/>
      <c r="E248" s="76" t="str">
        <f>IF(D248="","",IFERROR(VLOOKUP(D248,Cadastro!$C$9:$D$1009,2,FALSE),"NOT FOUND"))</f>
        <v/>
      </c>
      <c r="F248" s="94"/>
      <c r="G248" s="76"/>
      <c r="H248" s="81" t="str">
        <f>IFERROR(F248*VLOOKUP(D248,Saldo!$P$8:$U$1009,6,FALSE),"")</f>
        <v/>
      </c>
      <c r="I248" s="78" t="str">
        <f>IFERROR(IF(D248="","",VLOOKUP(D248,Saldo!$P$8:$Q$1009,2,FALSE)),"")</f>
        <v/>
      </c>
      <c r="J248" s="76"/>
      <c r="K248" s="74" t="str">
        <f t="shared" si="3"/>
        <v/>
      </c>
    </row>
    <row r="249" spans="1:11" ht="18.95" customHeight="1" x14ac:dyDescent="0.25">
      <c r="A249" s="52"/>
      <c r="C249" s="185"/>
      <c r="D249" s="76"/>
      <c r="E249" s="76" t="str">
        <f>IF(D249="","",IFERROR(VLOOKUP(D249,Cadastro!$C$9:$D$1009,2,FALSE),"NOT FOUND"))</f>
        <v/>
      </c>
      <c r="F249" s="94"/>
      <c r="G249" s="76"/>
      <c r="H249" s="81" t="str">
        <f>IFERROR(F249*VLOOKUP(D249,Saldo!$P$8:$U$1009,6,FALSE),"")</f>
        <v/>
      </c>
      <c r="I249" s="78" t="str">
        <f>IFERROR(IF(D249="","",VLOOKUP(D249,Saldo!$P$8:$Q$1009,2,FALSE)),"")</f>
        <v/>
      </c>
      <c r="J249" s="76"/>
      <c r="K249" s="74" t="str">
        <f t="shared" si="3"/>
        <v/>
      </c>
    </row>
    <row r="250" spans="1:11" ht="18.95" customHeight="1" x14ac:dyDescent="0.25">
      <c r="A250" s="52"/>
      <c r="C250" s="185"/>
      <c r="D250" s="76"/>
      <c r="E250" s="76" t="str">
        <f>IF(D250="","",IFERROR(VLOOKUP(D250,Cadastro!$C$9:$D$1009,2,FALSE),"NOT FOUND"))</f>
        <v/>
      </c>
      <c r="F250" s="94"/>
      <c r="G250" s="76"/>
      <c r="H250" s="81" t="str">
        <f>IFERROR(F250*VLOOKUP(D250,Saldo!$P$8:$U$1009,6,FALSE),"")</f>
        <v/>
      </c>
      <c r="I250" s="78" t="str">
        <f>IFERROR(IF(D250="","",VLOOKUP(D250,Saldo!$P$8:$Q$1009,2,FALSE)),"")</f>
        <v/>
      </c>
      <c r="J250" s="76"/>
      <c r="K250" s="74" t="str">
        <f t="shared" si="3"/>
        <v/>
      </c>
    </row>
    <row r="251" spans="1:11" ht="18.95" customHeight="1" x14ac:dyDescent="0.25">
      <c r="A251" s="52"/>
      <c r="C251" s="185"/>
      <c r="D251" s="76"/>
      <c r="E251" s="76" t="str">
        <f>IF(D251="","",IFERROR(VLOOKUP(D251,Cadastro!$C$9:$D$1009,2,FALSE),"NOT FOUND"))</f>
        <v/>
      </c>
      <c r="F251" s="94"/>
      <c r="G251" s="76"/>
      <c r="H251" s="81" t="str">
        <f>IFERROR(F251*VLOOKUP(D251,Saldo!$P$8:$U$1009,6,FALSE),"")</f>
        <v/>
      </c>
      <c r="I251" s="78" t="str">
        <f>IFERROR(IF(D251="","",VLOOKUP(D251,Saldo!$P$8:$Q$1009,2,FALSE)),"")</f>
        <v/>
      </c>
      <c r="J251" s="76"/>
      <c r="K251" s="74" t="str">
        <f t="shared" si="3"/>
        <v/>
      </c>
    </row>
    <row r="252" spans="1:11" ht="18.95" customHeight="1" x14ac:dyDescent="0.25">
      <c r="A252" s="52"/>
      <c r="C252" s="185"/>
      <c r="D252" s="76"/>
      <c r="E252" s="76" t="str">
        <f>IF(D252="","",IFERROR(VLOOKUP(D252,Cadastro!$C$9:$D$1009,2,FALSE),"NOT FOUND"))</f>
        <v/>
      </c>
      <c r="F252" s="94"/>
      <c r="G252" s="76"/>
      <c r="H252" s="81" t="str">
        <f>IFERROR(F252*VLOOKUP(D252,Saldo!$P$8:$U$1009,6,FALSE),"")</f>
        <v/>
      </c>
      <c r="I252" s="78" t="str">
        <f>IFERROR(IF(D252="","",VLOOKUP(D252,Saldo!$P$8:$Q$1009,2,FALSE)),"")</f>
        <v/>
      </c>
      <c r="J252" s="76"/>
      <c r="K252" s="74" t="str">
        <f t="shared" si="3"/>
        <v/>
      </c>
    </row>
    <row r="253" spans="1:11" ht="18.95" customHeight="1" x14ac:dyDescent="0.25">
      <c r="A253" s="52"/>
      <c r="C253" s="185"/>
      <c r="D253" s="76"/>
      <c r="E253" s="76" t="str">
        <f>IF(D253="","",IFERROR(VLOOKUP(D253,Cadastro!$C$9:$D$1009,2,FALSE),"NOT FOUND"))</f>
        <v/>
      </c>
      <c r="F253" s="94"/>
      <c r="G253" s="76"/>
      <c r="H253" s="81" t="str">
        <f>IFERROR(F253*VLOOKUP(D253,Saldo!$P$8:$U$1009,6,FALSE),"")</f>
        <v/>
      </c>
      <c r="I253" s="78" t="str">
        <f>IFERROR(IF(D253="","",VLOOKUP(D253,Saldo!$P$8:$Q$1009,2,FALSE)),"")</f>
        <v/>
      </c>
      <c r="J253" s="76"/>
      <c r="K253" s="74" t="str">
        <f t="shared" si="3"/>
        <v/>
      </c>
    </row>
    <row r="254" spans="1:11" ht="18.95" customHeight="1" x14ac:dyDescent="0.25">
      <c r="A254" s="52"/>
      <c r="C254" s="185"/>
      <c r="D254" s="76"/>
      <c r="E254" s="76" t="str">
        <f>IF(D254="","",IFERROR(VLOOKUP(D254,Cadastro!$C$9:$D$1009,2,FALSE),"NOT FOUND"))</f>
        <v/>
      </c>
      <c r="F254" s="94"/>
      <c r="G254" s="76"/>
      <c r="H254" s="81" t="str">
        <f>IFERROR(F254*VLOOKUP(D254,Saldo!$P$8:$U$1009,6,FALSE),"")</f>
        <v/>
      </c>
      <c r="I254" s="78" t="str">
        <f>IFERROR(IF(D254="","",VLOOKUP(D254,Saldo!$P$8:$Q$1009,2,FALSE)),"")</f>
        <v/>
      </c>
      <c r="J254" s="76"/>
      <c r="K254" s="74" t="str">
        <f t="shared" si="3"/>
        <v/>
      </c>
    </row>
    <row r="255" spans="1:11" ht="18.95" customHeight="1" x14ac:dyDescent="0.25">
      <c r="A255" s="52"/>
      <c r="C255" s="185"/>
      <c r="D255" s="76"/>
      <c r="E255" s="76" t="str">
        <f>IF(D255="","",IFERROR(VLOOKUP(D255,Cadastro!$C$9:$D$1009,2,FALSE),"NOT FOUND"))</f>
        <v/>
      </c>
      <c r="F255" s="94"/>
      <c r="G255" s="76"/>
      <c r="H255" s="81" t="str">
        <f>IFERROR(F255*VLOOKUP(D255,Saldo!$P$8:$U$1009,6,FALSE),"")</f>
        <v/>
      </c>
      <c r="I255" s="78" t="str">
        <f>IFERROR(IF(D255="","",VLOOKUP(D255,Saldo!$P$8:$Q$1009,2,FALSE)),"")</f>
        <v/>
      </c>
      <c r="J255" s="76"/>
      <c r="K255" s="74" t="str">
        <f t="shared" si="3"/>
        <v/>
      </c>
    </row>
    <row r="256" spans="1:11" ht="18.95" customHeight="1" x14ac:dyDescent="0.25">
      <c r="A256" s="52"/>
      <c r="C256" s="185"/>
      <c r="D256" s="76"/>
      <c r="E256" s="76" t="str">
        <f>IF(D256="","",IFERROR(VLOOKUP(D256,Cadastro!$C$9:$D$1009,2,FALSE),"NOT FOUND"))</f>
        <v/>
      </c>
      <c r="F256" s="94"/>
      <c r="G256" s="76"/>
      <c r="H256" s="81" t="str">
        <f>IFERROR(F256*VLOOKUP(D256,Saldo!$P$8:$U$1009,6,FALSE),"")</f>
        <v/>
      </c>
      <c r="I256" s="78" t="str">
        <f>IFERROR(IF(D256="","",VLOOKUP(D256,Saldo!$P$8:$Q$1009,2,FALSE)),"")</f>
        <v/>
      </c>
      <c r="J256" s="76"/>
      <c r="K256" s="74" t="str">
        <f t="shared" si="3"/>
        <v/>
      </c>
    </row>
    <row r="257" spans="1:11" ht="18.95" customHeight="1" x14ac:dyDescent="0.25">
      <c r="A257" s="52"/>
      <c r="C257" s="185"/>
      <c r="D257" s="76"/>
      <c r="E257" s="76" t="str">
        <f>IF(D257="","",IFERROR(VLOOKUP(D257,Cadastro!$C$9:$D$1009,2,FALSE),"NOT FOUND"))</f>
        <v/>
      </c>
      <c r="F257" s="94"/>
      <c r="G257" s="76"/>
      <c r="H257" s="81" t="str">
        <f>IFERROR(F257*VLOOKUP(D257,Saldo!$P$8:$U$1009,6,FALSE),"")</f>
        <v/>
      </c>
      <c r="I257" s="78" t="str">
        <f>IFERROR(IF(D257="","",VLOOKUP(D257,Saldo!$P$8:$Q$1009,2,FALSE)),"")</f>
        <v/>
      </c>
      <c r="J257" s="76"/>
      <c r="K257" s="74" t="str">
        <f t="shared" si="3"/>
        <v/>
      </c>
    </row>
    <row r="258" spans="1:11" ht="18.95" customHeight="1" x14ac:dyDescent="0.25">
      <c r="A258" s="52"/>
      <c r="C258" s="185"/>
      <c r="D258" s="76"/>
      <c r="E258" s="76" t="str">
        <f>IF(D258="","",IFERROR(VLOOKUP(D258,Cadastro!$C$9:$D$1009,2,FALSE),"NOT FOUND"))</f>
        <v/>
      </c>
      <c r="F258" s="94"/>
      <c r="G258" s="76"/>
      <c r="H258" s="81" t="str">
        <f>IFERROR(F258*VLOOKUP(D258,Saldo!$P$8:$U$1009,6,FALSE),"")</f>
        <v/>
      </c>
      <c r="I258" s="78" t="str">
        <f>IFERROR(IF(D258="","",VLOOKUP(D258,Saldo!$P$8:$Q$1009,2,FALSE)),"")</f>
        <v/>
      </c>
      <c r="J258" s="76"/>
      <c r="K258" s="74" t="str">
        <f t="shared" si="3"/>
        <v/>
      </c>
    </row>
    <row r="259" spans="1:11" ht="18.95" customHeight="1" x14ac:dyDescent="0.25">
      <c r="A259" s="52"/>
      <c r="C259" s="185"/>
      <c r="D259" s="76"/>
      <c r="E259" s="76" t="str">
        <f>IF(D259="","",IFERROR(VLOOKUP(D259,Cadastro!$C$9:$D$1009,2,FALSE),"NOT FOUND"))</f>
        <v/>
      </c>
      <c r="F259" s="94"/>
      <c r="G259" s="76"/>
      <c r="H259" s="81" t="str">
        <f>IFERROR(F259*VLOOKUP(D259,Saldo!$P$8:$U$1009,6,FALSE),"")</f>
        <v/>
      </c>
      <c r="I259" s="78" t="str">
        <f>IFERROR(IF(D259="","",VLOOKUP(D259,Saldo!$P$8:$Q$1009,2,FALSE)),"")</f>
        <v/>
      </c>
      <c r="J259" s="76"/>
      <c r="K259" s="74" t="str">
        <f t="shared" si="3"/>
        <v/>
      </c>
    </row>
    <row r="260" spans="1:11" ht="18.95" customHeight="1" x14ac:dyDescent="0.25">
      <c r="A260" s="52"/>
      <c r="C260" s="185"/>
      <c r="D260" s="76"/>
      <c r="E260" s="76" t="str">
        <f>IF(D260="","",IFERROR(VLOOKUP(D260,Cadastro!$C$9:$D$1009,2,FALSE),"NOT FOUND"))</f>
        <v/>
      </c>
      <c r="F260" s="94"/>
      <c r="G260" s="76"/>
      <c r="H260" s="81" t="str">
        <f>IFERROR(F260*VLOOKUP(D260,Saldo!$P$8:$U$1009,6,FALSE),"")</f>
        <v/>
      </c>
      <c r="I260" s="78" t="str">
        <f>IFERROR(IF(D260="","",VLOOKUP(D260,Saldo!$P$8:$Q$1009,2,FALSE)),"")</f>
        <v/>
      </c>
      <c r="J260" s="76"/>
      <c r="K260" s="74" t="str">
        <f t="shared" si="3"/>
        <v/>
      </c>
    </row>
    <row r="261" spans="1:11" ht="18.95" customHeight="1" x14ac:dyDescent="0.25">
      <c r="A261" s="52"/>
      <c r="C261" s="185"/>
      <c r="D261" s="76"/>
      <c r="E261" s="76" t="str">
        <f>IF(D261="","",IFERROR(VLOOKUP(D261,Cadastro!$C$9:$D$1009,2,FALSE),"NOT FOUND"))</f>
        <v/>
      </c>
      <c r="F261" s="94"/>
      <c r="G261" s="76"/>
      <c r="H261" s="81" t="str">
        <f>IFERROR(F261*VLOOKUP(D261,Saldo!$P$8:$U$1009,6,FALSE),"")</f>
        <v/>
      </c>
      <c r="I261" s="78" t="str">
        <f>IFERROR(IF(D261="","",VLOOKUP(D261,Saldo!$P$8:$Q$1009,2,FALSE)),"")</f>
        <v/>
      </c>
      <c r="J261" s="76"/>
      <c r="K261" s="74" t="str">
        <f t="shared" si="3"/>
        <v/>
      </c>
    </row>
    <row r="262" spans="1:11" ht="18.95" customHeight="1" x14ac:dyDescent="0.25">
      <c r="A262" s="52"/>
      <c r="C262" s="185"/>
      <c r="D262" s="76"/>
      <c r="E262" s="76" t="str">
        <f>IF(D262="","",IFERROR(VLOOKUP(D262,Cadastro!$C$9:$D$1009,2,FALSE),"NOT FOUND"))</f>
        <v/>
      </c>
      <c r="F262" s="94"/>
      <c r="G262" s="76"/>
      <c r="H262" s="81" t="str">
        <f>IFERROR(F262*VLOOKUP(D262,Saldo!$P$8:$U$1009,6,FALSE),"")</f>
        <v/>
      </c>
      <c r="I262" s="78" t="str">
        <f>IFERROR(IF(D262="","",VLOOKUP(D262,Saldo!$P$8:$Q$1009,2,FALSE)),"")</f>
        <v/>
      </c>
      <c r="J262" s="76"/>
      <c r="K262" s="74" t="str">
        <f t="shared" si="3"/>
        <v/>
      </c>
    </row>
    <row r="263" spans="1:11" ht="18.95" customHeight="1" x14ac:dyDescent="0.25">
      <c r="A263" s="52"/>
      <c r="C263" s="185"/>
      <c r="D263" s="76"/>
      <c r="E263" s="76" t="str">
        <f>IF(D263="","",IFERROR(VLOOKUP(D263,Cadastro!$C$9:$D$1009,2,FALSE),"NOT FOUND"))</f>
        <v/>
      </c>
      <c r="F263" s="94"/>
      <c r="G263" s="76"/>
      <c r="H263" s="81" t="str">
        <f>IFERROR(F263*VLOOKUP(D263,Saldo!$P$8:$U$1009,6,FALSE),"")</f>
        <v/>
      </c>
      <c r="I263" s="78" t="str">
        <f>IFERROR(IF(D263="","",VLOOKUP(D263,Saldo!$P$8:$Q$1009,2,FALSE)),"")</f>
        <v/>
      </c>
      <c r="J263" s="76"/>
      <c r="K263" s="74" t="str">
        <f t="shared" si="3"/>
        <v/>
      </c>
    </row>
    <row r="264" spans="1:11" ht="18.95" customHeight="1" x14ac:dyDescent="0.25">
      <c r="A264" s="52"/>
      <c r="C264" s="185"/>
      <c r="D264" s="76"/>
      <c r="E264" s="76" t="str">
        <f>IF(D264="","",IFERROR(VLOOKUP(D264,Cadastro!$C$9:$D$1009,2,FALSE),"NOT FOUND"))</f>
        <v/>
      </c>
      <c r="F264" s="94"/>
      <c r="G264" s="76"/>
      <c r="H264" s="81" t="str">
        <f>IFERROR(F264*VLOOKUP(D264,Saldo!$P$8:$U$1009,6,FALSE),"")</f>
        <v/>
      </c>
      <c r="I264" s="78" t="str">
        <f>IFERROR(IF(D264="","",VLOOKUP(D264,Saldo!$P$8:$Q$1009,2,FALSE)),"")</f>
        <v/>
      </c>
      <c r="J264" s="76"/>
      <c r="K264" s="74" t="str">
        <f t="shared" si="3"/>
        <v/>
      </c>
    </row>
    <row r="265" spans="1:11" ht="18.95" customHeight="1" x14ac:dyDescent="0.25">
      <c r="A265" s="52"/>
      <c r="C265" s="185"/>
      <c r="D265" s="76"/>
      <c r="E265" s="76" t="str">
        <f>IF(D265="","",IFERROR(VLOOKUP(D265,Cadastro!$C$9:$D$1009,2,FALSE),"NOT FOUND"))</f>
        <v/>
      </c>
      <c r="F265" s="94"/>
      <c r="G265" s="76"/>
      <c r="H265" s="81" t="str">
        <f>IFERROR(F265*VLOOKUP(D265,Saldo!$P$8:$U$1009,6,FALSE),"")</f>
        <v/>
      </c>
      <c r="I265" s="78" t="str">
        <f>IFERROR(IF(D265="","",VLOOKUP(D265,Saldo!$P$8:$Q$1009,2,FALSE)),"")</f>
        <v/>
      </c>
      <c r="J265" s="76"/>
      <c r="K265" s="74" t="str">
        <f t="shared" si="3"/>
        <v/>
      </c>
    </row>
    <row r="266" spans="1:11" ht="18.95" customHeight="1" x14ac:dyDescent="0.25">
      <c r="A266" s="52"/>
      <c r="C266" s="185"/>
      <c r="D266" s="76"/>
      <c r="E266" s="76" t="str">
        <f>IF(D266="","",IFERROR(VLOOKUP(D266,Cadastro!$C$9:$D$1009,2,FALSE),"NOT FOUND"))</f>
        <v/>
      </c>
      <c r="F266" s="94"/>
      <c r="G266" s="76"/>
      <c r="H266" s="81" t="str">
        <f>IFERROR(F266*VLOOKUP(D266,Saldo!$P$8:$U$1009,6,FALSE),"")</f>
        <v/>
      </c>
      <c r="I266" s="78" t="str">
        <f>IFERROR(IF(D266="","",VLOOKUP(D266,Saldo!$P$8:$Q$1009,2,FALSE)),"")</f>
        <v/>
      </c>
      <c r="J266" s="76"/>
      <c r="K266" s="74" t="str">
        <f t="shared" ref="K266:K329" si="4">IF(C266="","",MONTH(C266))</f>
        <v/>
      </c>
    </row>
    <row r="267" spans="1:11" ht="18.95" customHeight="1" x14ac:dyDescent="0.25">
      <c r="A267" s="52"/>
      <c r="C267" s="185"/>
      <c r="D267" s="76"/>
      <c r="E267" s="76" t="str">
        <f>IF(D267="","",IFERROR(VLOOKUP(D267,Cadastro!$C$9:$D$1009,2,FALSE),"NOT FOUND"))</f>
        <v/>
      </c>
      <c r="F267" s="94"/>
      <c r="G267" s="76"/>
      <c r="H267" s="81" t="str">
        <f>IFERROR(F267*VLOOKUP(D267,Saldo!$P$8:$U$1009,6,FALSE),"")</f>
        <v/>
      </c>
      <c r="I267" s="78" t="str">
        <f>IFERROR(IF(D267="","",VLOOKUP(D267,Saldo!$P$8:$Q$1009,2,FALSE)),"")</f>
        <v/>
      </c>
      <c r="J267" s="76"/>
      <c r="K267" s="74" t="str">
        <f t="shared" si="4"/>
        <v/>
      </c>
    </row>
    <row r="268" spans="1:11" ht="18.95" customHeight="1" x14ac:dyDescent="0.25">
      <c r="A268" s="52"/>
      <c r="C268" s="185"/>
      <c r="D268" s="76"/>
      <c r="E268" s="76" t="str">
        <f>IF(D268="","",IFERROR(VLOOKUP(D268,Cadastro!$C$9:$D$1009,2,FALSE),"NOT FOUND"))</f>
        <v/>
      </c>
      <c r="F268" s="94"/>
      <c r="G268" s="76"/>
      <c r="H268" s="81" t="str">
        <f>IFERROR(F268*VLOOKUP(D268,Saldo!$P$8:$U$1009,6,FALSE),"")</f>
        <v/>
      </c>
      <c r="I268" s="78" t="str">
        <f>IFERROR(IF(D268="","",VLOOKUP(D268,Saldo!$P$8:$Q$1009,2,FALSE)),"")</f>
        <v/>
      </c>
      <c r="J268" s="76"/>
      <c r="K268" s="74" t="str">
        <f t="shared" si="4"/>
        <v/>
      </c>
    </row>
    <row r="269" spans="1:11" ht="18.95" customHeight="1" x14ac:dyDescent="0.25">
      <c r="A269" s="52"/>
      <c r="C269" s="185"/>
      <c r="D269" s="76"/>
      <c r="E269" s="76" t="str">
        <f>IF(D269="","",IFERROR(VLOOKUP(D269,Cadastro!$C$9:$D$1009,2,FALSE),"NOT FOUND"))</f>
        <v/>
      </c>
      <c r="F269" s="94"/>
      <c r="G269" s="76"/>
      <c r="H269" s="81" t="str">
        <f>IFERROR(F269*VLOOKUP(D269,Saldo!$P$8:$U$1009,6,FALSE),"")</f>
        <v/>
      </c>
      <c r="I269" s="78" t="str">
        <f>IFERROR(IF(D269="","",VLOOKUP(D269,Saldo!$P$8:$Q$1009,2,FALSE)),"")</f>
        <v/>
      </c>
      <c r="J269" s="76"/>
      <c r="K269" s="74" t="str">
        <f t="shared" si="4"/>
        <v/>
      </c>
    </row>
    <row r="270" spans="1:11" ht="18.95" customHeight="1" x14ac:dyDescent="0.25">
      <c r="A270" s="52"/>
      <c r="C270" s="185"/>
      <c r="D270" s="76"/>
      <c r="E270" s="76" t="str">
        <f>IF(D270="","",IFERROR(VLOOKUP(D270,Cadastro!$C$9:$D$1009,2,FALSE),"NOT FOUND"))</f>
        <v/>
      </c>
      <c r="F270" s="94"/>
      <c r="G270" s="76"/>
      <c r="H270" s="81" t="str">
        <f>IFERROR(F270*VLOOKUP(D270,Saldo!$P$8:$U$1009,6,FALSE),"")</f>
        <v/>
      </c>
      <c r="I270" s="78" t="str">
        <f>IFERROR(IF(D270="","",VLOOKUP(D270,Saldo!$P$8:$Q$1009,2,FALSE)),"")</f>
        <v/>
      </c>
      <c r="J270" s="76"/>
      <c r="K270" s="74" t="str">
        <f t="shared" si="4"/>
        <v/>
      </c>
    </row>
    <row r="271" spans="1:11" ht="18.95" customHeight="1" x14ac:dyDescent="0.25">
      <c r="A271" s="52"/>
      <c r="C271" s="185"/>
      <c r="D271" s="76"/>
      <c r="E271" s="76" t="str">
        <f>IF(D271="","",IFERROR(VLOOKUP(D271,Cadastro!$C$9:$D$1009,2,FALSE),"NOT FOUND"))</f>
        <v/>
      </c>
      <c r="F271" s="94"/>
      <c r="G271" s="76"/>
      <c r="H271" s="81" t="str">
        <f>IFERROR(F271*VLOOKUP(D271,Saldo!$P$8:$U$1009,6,FALSE),"")</f>
        <v/>
      </c>
      <c r="I271" s="78" t="str">
        <f>IFERROR(IF(D271="","",VLOOKUP(D271,Saldo!$P$8:$Q$1009,2,FALSE)),"")</f>
        <v/>
      </c>
      <c r="J271" s="76"/>
      <c r="K271" s="74" t="str">
        <f t="shared" si="4"/>
        <v/>
      </c>
    </row>
    <row r="272" spans="1:11" ht="18.95" customHeight="1" x14ac:dyDescent="0.25">
      <c r="A272" s="52"/>
      <c r="C272" s="185"/>
      <c r="D272" s="76"/>
      <c r="E272" s="76" t="str">
        <f>IF(D272="","",IFERROR(VLOOKUP(D272,Cadastro!$C$9:$D$1009,2,FALSE),"NOT FOUND"))</f>
        <v/>
      </c>
      <c r="F272" s="94"/>
      <c r="G272" s="76"/>
      <c r="H272" s="81" t="str">
        <f>IFERROR(F272*VLOOKUP(D272,Saldo!$P$8:$U$1009,6,FALSE),"")</f>
        <v/>
      </c>
      <c r="I272" s="78" t="str">
        <f>IFERROR(IF(D272="","",VLOOKUP(D272,Saldo!$P$8:$Q$1009,2,FALSE)),"")</f>
        <v/>
      </c>
      <c r="J272" s="76"/>
      <c r="K272" s="74" t="str">
        <f t="shared" si="4"/>
        <v/>
      </c>
    </row>
    <row r="273" spans="1:11" ht="18.95" customHeight="1" x14ac:dyDescent="0.25">
      <c r="A273" s="52"/>
      <c r="C273" s="185"/>
      <c r="D273" s="76"/>
      <c r="E273" s="76" t="str">
        <f>IF(D273="","",IFERROR(VLOOKUP(D273,Cadastro!$C$9:$D$1009,2,FALSE),"NOT FOUND"))</f>
        <v/>
      </c>
      <c r="F273" s="94"/>
      <c r="G273" s="76"/>
      <c r="H273" s="81" t="str">
        <f>IFERROR(F273*VLOOKUP(D273,Saldo!$P$8:$U$1009,6,FALSE),"")</f>
        <v/>
      </c>
      <c r="I273" s="78" t="str">
        <f>IFERROR(IF(D273="","",VLOOKUP(D273,Saldo!$P$8:$Q$1009,2,FALSE)),"")</f>
        <v/>
      </c>
      <c r="J273" s="76"/>
      <c r="K273" s="74" t="str">
        <f t="shared" si="4"/>
        <v/>
      </c>
    </row>
    <row r="274" spans="1:11" ht="18.95" customHeight="1" x14ac:dyDescent="0.25">
      <c r="A274" s="52"/>
      <c r="C274" s="185"/>
      <c r="D274" s="76"/>
      <c r="E274" s="76" t="str">
        <f>IF(D274="","",IFERROR(VLOOKUP(D274,Cadastro!$C$9:$D$1009,2,FALSE),"NOT FOUND"))</f>
        <v/>
      </c>
      <c r="F274" s="94"/>
      <c r="G274" s="76"/>
      <c r="H274" s="81" t="str">
        <f>IFERROR(F274*VLOOKUP(D274,Saldo!$P$8:$U$1009,6,FALSE),"")</f>
        <v/>
      </c>
      <c r="I274" s="78" t="str">
        <f>IFERROR(IF(D274="","",VLOOKUP(D274,Saldo!$P$8:$Q$1009,2,FALSE)),"")</f>
        <v/>
      </c>
      <c r="J274" s="76"/>
      <c r="K274" s="74" t="str">
        <f t="shared" si="4"/>
        <v/>
      </c>
    </row>
    <row r="275" spans="1:11" ht="18.95" customHeight="1" x14ac:dyDescent="0.25">
      <c r="A275" s="52"/>
      <c r="C275" s="185"/>
      <c r="D275" s="76"/>
      <c r="E275" s="76" t="str">
        <f>IF(D275="","",IFERROR(VLOOKUP(D275,Cadastro!$C$9:$D$1009,2,FALSE),"NOT FOUND"))</f>
        <v/>
      </c>
      <c r="F275" s="94"/>
      <c r="G275" s="76"/>
      <c r="H275" s="81" t="str">
        <f>IFERROR(F275*VLOOKUP(D275,Saldo!$P$8:$U$1009,6,FALSE),"")</f>
        <v/>
      </c>
      <c r="I275" s="78" t="str">
        <f>IFERROR(IF(D275="","",VLOOKUP(D275,Saldo!$P$8:$Q$1009,2,FALSE)),"")</f>
        <v/>
      </c>
      <c r="J275" s="76"/>
      <c r="K275" s="74" t="str">
        <f t="shared" si="4"/>
        <v/>
      </c>
    </row>
    <row r="276" spans="1:11" ht="18.95" customHeight="1" x14ac:dyDescent="0.25">
      <c r="A276" s="52"/>
      <c r="C276" s="185"/>
      <c r="D276" s="76"/>
      <c r="E276" s="76" t="str">
        <f>IF(D276="","",IFERROR(VLOOKUP(D276,Cadastro!$C$9:$D$1009,2,FALSE),"NOT FOUND"))</f>
        <v/>
      </c>
      <c r="F276" s="94"/>
      <c r="G276" s="76"/>
      <c r="H276" s="81" t="str">
        <f>IFERROR(F276*VLOOKUP(D276,Saldo!$P$8:$U$1009,6,FALSE),"")</f>
        <v/>
      </c>
      <c r="I276" s="78" t="str">
        <f>IFERROR(IF(D276="","",VLOOKUP(D276,Saldo!$P$8:$Q$1009,2,FALSE)),"")</f>
        <v/>
      </c>
      <c r="J276" s="76"/>
      <c r="K276" s="74" t="str">
        <f t="shared" si="4"/>
        <v/>
      </c>
    </row>
    <row r="277" spans="1:11" ht="18.95" customHeight="1" x14ac:dyDescent="0.25">
      <c r="A277" s="52"/>
      <c r="C277" s="185"/>
      <c r="D277" s="76"/>
      <c r="E277" s="76" t="str">
        <f>IF(D277="","",IFERROR(VLOOKUP(D277,Cadastro!$C$9:$D$1009,2,FALSE),"NOT FOUND"))</f>
        <v/>
      </c>
      <c r="F277" s="94"/>
      <c r="G277" s="76"/>
      <c r="H277" s="81" t="str">
        <f>IFERROR(F277*VLOOKUP(D277,Saldo!$P$8:$U$1009,6,FALSE),"")</f>
        <v/>
      </c>
      <c r="I277" s="78" t="str">
        <f>IFERROR(IF(D277="","",VLOOKUP(D277,Saldo!$P$8:$Q$1009,2,FALSE)),"")</f>
        <v/>
      </c>
      <c r="J277" s="76"/>
      <c r="K277" s="74" t="str">
        <f t="shared" si="4"/>
        <v/>
      </c>
    </row>
    <row r="278" spans="1:11" ht="18.95" customHeight="1" x14ac:dyDescent="0.25">
      <c r="A278" s="52"/>
      <c r="C278" s="185"/>
      <c r="D278" s="76"/>
      <c r="E278" s="76" t="str">
        <f>IF(D278="","",IFERROR(VLOOKUP(D278,Cadastro!$C$9:$D$1009,2,FALSE),"NOT FOUND"))</f>
        <v/>
      </c>
      <c r="F278" s="94"/>
      <c r="G278" s="76"/>
      <c r="H278" s="81" t="str">
        <f>IFERROR(F278*VLOOKUP(D278,Saldo!$P$8:$U$1009,6,FALSE),"")</f>
        <v/>
      </c>
      <c r="I278" s="78" t="str">
        <f>IFERROR(IF(D278="","",VLOOKUP(D278,Saldo!$P$8:$Q$1009,2,FALSE)),"")</f>
        <v/>
      </c>
      <c r="J278" s="76"/>
      <c r="K278" s="74" t="str">
        <f t="shared" si="4"/>
        <v/>
      </c>
    </row>
    <row r="279" spans="1:11" ht="18.95" customHeight="1" x14ac:dyDescent="0.25">
      <c r="A279" s="52"/>
      <c r="C279" s="185"/>
      <c r="D279" s="76"/>
      <c r="E279" s="76" t="str">
        <f>IF(D279="","",IFERROR(VLOOKUP(D279,Cadastro!$C$9:$D$1009,2,FALSE),"NOT FOUND"))</f>
        <v/>
      </c>
      <c r="F279" s="94"/>
      <c r="G279" s="76"/>
      <c r="H279" s="81" t="str">
        <f>IFERROR(F279*VLOOKUP(D279,Saldo!$P$8:$U$1009,6,FALSE),"")</f>
        <v/>
      </c>
      <c r="I279" s="78" t="str">
        <f>IFERROR(IF(D279="","",VLOOKUP(D279,Saldo!$P$8:$Q$1009,2,FALSE)),"")</f>
        <v/>
      </c>
      <c r="J279" s="76"/>
      <c r="K279" s="74" t="str">
        <f t="shared" si="4"/>
        <v/>
      </c>
    </row>
    <row r="280" spans="1:11" ht="18.95" customHeight="1" x14ac:dyDescent="0.25">
      <c r="A280" s="52"/>
      <c r="C280" s="185"/>
      <c r="D280" s="76"/>
      <c r="E280" s="76" t="str">
        <f>IF(D280="","",IFERROR(VLOOKUP(D280,Cadastro!$C$9:$D$1009,2,FALSE),"NOT FOUND"))</f>
        <v/>
      </c>
      <c r="F280" s="94"/>
      <c r="G280" s="76"/>
      <c r="H280" s="81" t="str">
        <f>IFERROR(F280*VLOOKUP(D280,Saldo!$P$8:$U$1009,6,FALSE),"")</f>
        <v/>
      </c>
      <c r="I280" s="78" t="str">
        <f>IFERROR(IF(D280="","",VLOOKUP(D280,Saldo!$P$8:$Q$1009,2,FALSE)),"")</f>
        <v/>
      </c>
      <c r="J280" s="76"/>
      <c r="K280" s="74" t="str">
        <f t="shared" si="4"/>
        <v/>
      </c>
    </row>
    <row r="281" spans="1:11" ht="18.95" customHeight="1" x14ac:dyDescent="0.25">
      <c r="A281" s="52"/>
      <c r="C281" s="185"/>
      <c r="D281" s="76"/>
      <c r="E281" s="76" t="str">
        <f>IF(D281="","",IFERROR(VLOOKUP(D281,Cadastro!$C$9:$D$1009,2,FALSE),"NOT FOUND"))</f>
        <v/>
      </c>
      <c r="F281" s="94"/>
      <c r="G281" s="76"/>
      <c r="H281" s="81" t="str">
        <f>IFERROR(F281*VLOOKUP(D281,Saldo!$P$8:$U$1009,6,FALSE),"")</f>
        <v/>
      </c>
      <c r="I281" s="78" t="str">
        <f>IFERROR(IF(D281="","",VLOOKUP(D281,Saldo!$P$8:$Q$1009,2,FALSE)),"")</f>
        <v/>
      </c>
      <c r="J281" s="76"/>
      <c r="K281" s="74" t="str">
        <f t="shared" si="4"/>
        <v/>
      </c>
    </row>
    <row r="282" spans="1:11" ht="18.95" customHeight="1" x14ac:dyDescent="0.25">
      <c r="A282" s="52"/>
      <c r="C282" s="185"/>
      <c r="D282" s="76"/>
      <c r="E282" s="76" t="str">
        <f>IF(D282="","",IFERROR(VLOOKUP(D282,Cadastro!$C$9:$D$1009,2,FALSE),"NOT FOUND"))</f>
        <v/>
      </c>
      <c r="F282" s="94"/>
      <c r="G282" s="76"/>
      <c r="H282" s="81" t="str">
        <f>IFERROR(F282*VLOOKUP(D282,Saldo!$P$8:$U$1009,6,FALSE),"")</f>
        <v/>
      </c>
      <c r="I282" s="78" t="str">
        <f>IFERROR(IF(D282="","",VLOOKUP(D282,Saldo!$P$8:$Q$1009,2,FALSE)),"")</f>
        <v/>
      </c>
      <c r="J282" s="76"/>
      <c r="K282" s="74" t="str">
        <f t="shared" si="4"/>
        <v/>
      </c>
    </row>
    <row r="283" spans="1:11" ht="18.95" customHeight="1" x14ac:dyDescent="0.25">
      <c r="A283" s="52"/>
      <c r="C283" s="185"/>
      <c r="D283" s="76"/>
      <c r="E283" s="76" t="str">
        <f>IF(D283="","",IFERROR(VLOOKUP(D283,Cadastro!$C$9:$D$1009,2,FALSE),"NOT FOUND"))</f>
        <v/>
      </c>
      <c r="F283" s="94"/>
      <c r="G283" s="76"/>
      <c r="H283" s="81" t="str">
        <f>IFERROR(F283*VLOOKUP(D283,Saldo!$P$8:$U$1009,6,FALSE),"")</f>
        <v/>
      </c>
      <c r="I283" s="78" t="str">
        <f>IFERROR(IF(D283="","",VLOOKUP(D283,Saldo!$P$8:$Q$1009,2,FALSE)),"")</f>
        <v/>
      </c>
      <c r="J283" s="76"/>
      <c r="K283" s="74" t="str">
        <f t="shared" si="4"/>
        <v/>
      </c>
    </row>
    <row r="284" spans="1:11" ht="18.95" customHeight="1" x14ac:dyDescent="0.25">
      <c r="A284" s="52"/>
      <c r="C284" s="185"/>
      <c r="D284" s="76"/>
      <c r="E284" s="76" t="str">
        <f>IF(D284="","",IFERROR(VLOOKUP(D284,Cadastro!$C$9:$D$1009,2,FALSE),"NOT FOUND"))</f>
        <v/>
      </c>
      <c r="F284" s="94"/>
      <c r="G284" s="76"/>
      <c r="H284" s="81" t="str">
        <f>IFERROR(F284*VLOOKUP(D284,Saldo!$P$8:$U$1009,6,FALSE),"")</f>
        <v/>
      </c>
      <c r="I284" s="78" t="str">
        <f>IFERROR(IF(D284="","",VLOOKUP(D284,Saldo!$P$8:$Q$1009,2,FALSE)),"")</f>
        <v/>
      </c>
      <c r="J284" s="76"/>
      <c r="K284" s="74" t="str">
        <f t="shared" si="4"/>
        <v/>
      </c>
    </row>
    <row r="285" spans="1:11" ht="18.95" customHeight="1" x14ac:dyDescent="0.25">
      <c r="A285" s="52"/>
      <c r="C285" s="185"/>
      <c r="D285" s="76"/>
      <c r="E285" s="76" t="str">
        <f>IF(D285="","",IFERROR(VLOOKUP(D285,Cadastro!$C$9:$D$1009,2,FALSE),"NOT FOUND"))</f>
        <v/>
      </c>
      <c r="F285" s="94"/>
      <c r="G285" s="76"/>
      <c r="H285" s="81" t="str">
        <f>IFERROR(F285*VLOOKUP(D285,Saldo!$P$8:$U$1009,6,FALSE),"")</f>
        <v/>
      </c>
      <c r="I285" s="78" t="str">
        <f>IFERROR(IF(D285="","",VLOOKUP(D285,Saldo!$P$8:$Q$1009,2,FALSE)),"")</f>
        <v/>
      </c>
      <c r="J285" s="76"/>
      <c r="K285" s="74" t="str">
        <f t="shared" si="4"/>
        <v/>
      </c>
    </row>
    <row r="286" spans="1:11" ht="18.95" customHeight="1" x14ac:dyDescent="0.25">
      <c r="A286" s="52"/>
      <c r="C286" s="185"/>
      <c r="D286" s="76"/>
      <c r="E286" s="76" t="str">
        <f>IF(D286="","",IFERROR(VLOOKUP(D286,Cadastro!$C$9:$D$1009,2,FALSE),"NOT FOUND"))</f>
        <v/>
      </c>
      <c r="F286" s="94"/>
      <c r="G286" s="76"/>
      <c r="H286" s="81" t="str">
        <f>IFERROR(F286*VLOOKUP(D286,Saldo!$P$8:$U$1009,6,FALSE),"")</f>
        <v/>
      </c>
      <c r="I286" s="78" t="str">
        <f>IFERROR(IF(D286="","",VLOOKUP(D286,Saldo!$P$8:$Q$1009,2,FALSE)),"")</f>
        <v/>
      </c>
      <c r="J286" s="76"/>
      <c r="K286" s="74" t="str">
        <f t="shared" si="4"/>
        <v/>
      </c>
    </row>
    <row r="287" spans="1:11" ht="18.95" customHeight="1" x14ac:dyDescent="0.25">
      <c r="A287" s="52"/>
      <c r="C287" s="185"/>
      <c r="D287" s="76"/>
      <c r="E287" s="76" t="str">
        <f>IF(D287="","",IFERROR(VLOOKUP(D287,Cadastro!$C$9:$D$1009,2,FALSE),"NOT FOUND"))</f>
        <v/>
      </c>
      <c r="F287" s="94"/>
      <c r="G287" s="76"/>
      <c r="H287" s="81" t="str">
        <f>IFERROR(F287*VLOOKUP(D287,Saldo!$P$8:$U$1009,6,FALSE),"")</f>
        <v/>
      </c>
      <c r="I287" s="78" t="str">
        <f>IFERROR(IF(D287="","",VLOOKUP(D287,Saldo!$P$8:$Q$1009,2,FALSE)),"")</f>
        <v/>
      </c>
      <c r="J287" s="76"/>
      <c r="K287" s="74" t="str">
        <f t="shared" si="4"/>
        <v/>
      </c>
    </row>
    <row r="288" spans="1:11" ht="18.95" customHeight="1" x14ac:dyDescent="0.25">
      <c r="A288" s="52"/>
      <c r="C288" s="185"/>
      <c r="D288" s="76"/>
      <c r="E288" s="76" t="str">
        <f>IF(D288="","",IFERROR(VLOOKUP(D288,Cadastro!$C$9:$D$1009,2,FALSE),"NOT FOUND"))</f>
        <v/>
      </c>
      <c r="F288" s="94"/>
      <c r="G288" s="76"/>
      <c r="H288" s="81" t="str">
        <f>IFERROR(F288*VLOOKUP(D288,Saldo!$P$8:$U$1009,6,FALSE),"")</f>
        <v/>
      </c>
      <c r="I288" s="78" t="str">
        <f>IFERROR(IF(D288="","",VLOOKUP(D288,Saldo!$P$8:$Q$1009,2,FALSE)),"")</f>
        <v/>
      </c>
      <c r="J288" s="76"/>
      <c r="K288" s="74" t="str">
        <f t="shared" si="4"/>
        <v/>
      </c>
    </row>
    <row r="289" spans="1:11" ht="18.95" customHeight="1" x14ac:dyDescent="0.25">
      <c r="A289" s="52"/>
      <c r="C289" s="185"/>
      <c r="D289" s="76"/>
      <c r="E289" s="76" t="str">
        <f>IF(D289="","",IFERROR(VLOOKUP(D289,Cadastro!$C$9:$D$1009,2,FALSE),"NOT FOUND"))</f>
        <v/>
      </c>
      <c r="F289" s="94"/>
      <c r="G289" s="76"/>
      <c r="H289" s="81" t="str">
        <f>IFERROR(F289*VLOOKUP(D289,Saldo!$P$8:$U$1009,6,FALSE),"")</f>
        <v/>
      </c>
      <c r="I289" s="78" t="str">
        <f>IFERROR(IF(D289="","",VLOOKUP(D289,Saldo!$P$8:$Q$1009,2,FALSE)),"")</f>
        <v/>
      </c>
      <c r="J289" s="76"/>
      <c r="K289" s="74" t="str">
        <f t="shared" si="4"/>
        <v/>
      </c>
    </row>
    <row r="290" spans="1:11" ht="18.95" customHeight="1" x14ac:dyDescent="0.25">
      <c r="A290" s="52"/>
      <c r="C290" s="185"/>
      <c r="D290" s="76"/>
      <c r="E290" s="76" t="str">
        <f>IF(D290="","",IFERROR(VLOOKUP(D290,Cadastro!$C$9:$D$1009,2,FALSE),"NOT FOUND"))</f>
        <v/>
      </c>
      <c r="F290" s="94"/>
      <c r="G290" s="76"/>
      <c r="H290" s="81" t="str">
        <f>IFERROR(F290*VLOOKUP(D290,Saldo!$P$8:$U$1009,6,FALSE),"")</f>
        <v/>
      </c>
      <c r="I290" s="78" t="str">
        <f>IFERROR(IF(D290="","",VLOOKUP(D290,Saldo!$P$8:$Q$1009,2,FALSE)),"")</f>
        <v/>
      </c>
      <c r="J290" s="76"/>
      <c r="K290" s="74" t="str">
        <f t="shared" si="4"/>
        <v/>
      </c>
    </row>
    <row r="291" spans="1:11" ht="18.95" customHeight="1" x14ac:dyDescent="0.25">
      <c r="A291" s="52"/>
      <c r="C291" s="185"/>
      <c r="D291" s="76"/>
      <c r="E291" s="76" t="str">
        <f>IF(D291="","",IFERROR(VLOOKUP(D291,Cadastro!$C$9:$D$1009,2,FALSE),"NOT FOUND"))</f>
        <v/>
      </c>
      <c r="F291" s="94"/>
      <c r="G291" s="76"/>
      <c r="H291" s="81" t="str">
        <f>IFERROR(F291*VLOOKUP(D291,Saldo!$P$8:$U$1009,6,FALSE),"")</f>
        <v/>
      </c>
      <c r="I291" s="78" t="str">
        <f>IFERROR(IF(D291="","",VLOOKUP(D291,Saldo!$P$8:$Q$1009,2,FALSE)),"")</f>
        <v/>
      </c>
      <c r="J291" s="76"/>
      <c r="K291" s="74" t="str">
        <f t="shared" si="4"/>
        <v/>
      </c>
    </row>
    <row r="292" spans="1:11" ht="18.95" customHeight="1" x14ac:dyDescent="0.25">
      <c r="A292" s="52"/>
      <c r="C292" s="185"/>
      <c r="D292" s="76"/>
      <c r="E292" s="76" t="str">
        <f>IF(D292="","",IFERROR(VLOOKUP(D292,Cadastro!$C$9:$D$1009,2,FALSE),"NOT FOUND"))</f>
        <v/>
      </c>
      <c r="F292" s="94"/>
      <c r="G292" s="76"/>
      <c r="H292" s="81" t="str">
        <f>IFERROR(F292*VLOOKUP(D292,Saldo!$P$8:$U$1009,6,FALSE),"")</f>
        <v/>
      </c>
      <c r="I292" s="78" t="str">
        <f>IFERROR(IF(D292="","",VLOOKUP(D292,Saldo!$P$8:$Q$1009,2,FALSE)),"")</f>
        <v/>
      </c>
      <c r="J292" s="76"/>
      <c r="K292" s="74" t="str">
        <f t="shared" si="4"/>
        <v/>
      </c>
    </row>
    <row r="293" spans="1:11" ht="18.95" customHeight="1" x14ac:dyDescent="0.25">
      <c r="A293" s="52"/>
      <c r="C293" s="185"/>
      <c r="D293" s="76"/>
      <c r="E293" s="76" t="str">
        <f>IF(D293="","",IFERROR(VLOOKUP(D293,Cadastro!$C$9:$D$1009,2,FALSE),"NOT FOUND"))</f>
        <v/>
      </c>
      <c r="F293" s="94"/>
      <c r="G293" s="76"/>
      <c r="H293" s="81" t="str">
        <f>IFERROR(F293*VLOOKUP(D293,Saldo!$P$8:$U$1009,6,FALSE),"")</f>
        <v/>
      </c>
      <c r="I293" s="78" t="str">
        <f>IFERROR(IF(D293="","",VLOOKUP(D293,Saldo!$P$8:$Q$1009,2,FALSE)),"")</f>
        <v/>
      </c>
      <c r="J293" s="76"/>
      <c r="K293" s="74" t="str">
        <f t="shared" si="4"/>
        <v/>
      </c>
    </row>
    <row r="294" spans="1:11" ht="18.95" customHeight="1" x14ac:dyDescent="0.25">
      <c r="A294" s="52"/>
      <c r="C294" s="185"/>
      <c r="D294" s="76"/>
      <c r="E294" s="76" t="str">
        <f>IF(D294="","",IFERROR(VLOOKUP(D294,Cadastro!$C$9:$D$1009,2,FALSE),"NOT FOUND"))</f>
        <v/>
      </c>
      <c r="F294" s="94"/>
      <c r="G294" s="76"/>
      <c r="H294" s="81" t="str">
        <f>IFERROR(F294*VLOOKUP(D294,Saldo!$P$8:$U$1009,6,FALSE),"")</f>
        <v/>
      </c>
      <c r="I294" s="78" t="str">
        <f>IFERROR(IF(D294="","",VLOOKUP(D294,Saldo!$P$8:$Q$1009,2,FALSE)),"")</f>
        <v/>
      </c>
      <c r="J294" s="76"/>
      <c r="K294" s="74" t="str">
        <f t="shared" si="4"/>
        <v/>
      </c>
    </row>
    <row r="295" spans="1:11" ht="18.95" customHeight="1" x14ac:dyDescent="0.25">
      <c r="A295" s="52"/>
      <c r="C295" s="185"/>
      <c r="D295" s="76"/>
      <c r="E295" s="76" t="str">
        <f>IF(D295="","",IFERROR(VLOOKUP(D295,Cadastro!$C$9:$D$1009,2,FALSE),"NOT FOUND"))</f>
        <v/>
      </c>
      <c r="F295" s="94"/>
      <c r="G295" s="76"/>
      <c r="H295" s="81" t="str">
        <f>IFERROR(F295*VLOOKUP(D295,Saldo!$P$8:$U$1009,6,FALSE),"")</f>
        <v/>
      </c>
      <c r="I295" s="78" t="str">
        <f>IFERROR(IF(D295="","",VLOOKUP(D295,Saldo!$P$8:$Q$1009,2,FALSE)),"")</f>
        <v/>
      </c>
      <c r="J295" s="76"/>
      <c r="K295" s="74" t="str">
        <f t="shared" si="4"/>
        <v/>
      </c>
    </row>
    <row r="296" spans="1:11" ht="18.95" customHeight="1" x14ac:dyDescent="0.25">
      <c r="A296" s="52"/>
      <c r="C296" s="185"/>
      <c r="D296" s="76"/>
      <c r="E296" s="76" t="str">
        <f>IF(D296="","",IFERROR(VLOOKUP(D296,Cadastro!$C$9:$D$1009,2,FALSE),"NOT FOUND"))</f>
        <v/>
      </c>
      <c r="F296" s="94"/>
      <c r="G296" s="76"/>
      <c r="H296" s="81" t="str">
        <f>IFERROR(F296*VLOOKUP(D296,Saldo!$P$8:$U$1009,6,FALSE),"")</f>
        <v/>
      </c>
      <c r="I296" s="78" t="str">
        <f>IFERROR(IF(D296="","",VLOOKUP(D296,Saldo!$P$8:$Q$1009,2,FALSE)),"")</f>
        <v/>
      </c>
      <c r="J296" s="76"/>
      <c r="K296" s="74" t="str">
        <f t="shared" si="4"/>
        <v/>
      </c>
    </row>
    <row r="297" spans="1:11" ht="18.95" customHeight="1" x14ac:dyDescent="0.25">
      <c r="A297" s="52"/>
      <c r="C297" s="185"/>
      <c r="D297" s="76"/>
      <c r="E297" s="76" t="str">
        <f>IF(D297="","",IFERROR(VLOOKUP(D297,Cadastro!$C$9:$D$1009,2,FALSE),"NOT FOUND"))</f>
        <v/>
      </c>
      <c r="F297" s="94"/>
      <c r="G297" s="76"/>
      <c r="H297" s="81" t="str">
        <f>IFERROR(F297*VLOOKUP(D297,Saldo!$P$8:$U$1009,6,FALSE),"")</f>
        <v/>
      </c>
      <c r="I297" s="78" t="str">
        <f>IFERROR(IF(D297="","",VLOOKUP(D297,Saldo!$P$8:$Q$1009,2,FALSE)),"")</f>
        <v/>
      </c>
      <c r="J297" s="76"/>
      <c r="K297" s="74" t="str">
        <f t="shared" si="4"/>
        <v/>
      </c>
    </row>
    <row r="298" spans="1:11" ht="18.95" customHeight="1" x14ac:dyDescent="0.25">
      <c r="A298" s="52"/>
      <c r="C298" s="185"/>
      <c r="D298" s="76"/>
      <c r="E298" s="76" t="str">
        <f>IF(D298="","",IFERROR(VLOOKUP(D298,Cadastro!$C$9:$D$1009,2,FALSE),"NOT FOUND"))</f>
        <v/>
      </c>
      <c r="F298" s="94"/>
      <c r="G298" s="76"/>
      <c r="H298" s="81" t="str">
        <f>IFERROR(F298*VLOOKUP(D298,Saldo!$P$8:$U$1009,6,FALSE),"")</f>
        <v/>
      </c>
      <c r="I298" s="78" t="str">
        <f>IFERROR(IF(D298="","",VLOOKUP(D298,Saldo!$P$8:$Q$1009,2,FALSE)),"")</f>
        <v/>
      </c>
      <c r="J298" s="76"/>
      <c r="K298" s="74" t="str">
        <f t="shared" si="4"/>
        <v/>
      </c>
    </row>
    <row r="299" spans="1:11" ht="18.95" customHeight="1" x14ac:dyDescent="0.25">
      <c r="A299" s="52"/>
      <c r="C299" s="185"/>
      <c r="D299" s="76"/>
      <c r="E299" s="76" t="str">
        <f>IF(D299="","",IFERROR(VLOOKUP(D299,Cadastro!$C$9:$D$1009,2,FALSE),"NOT FOUND"))</f>
        <v/>
      </c>
      <c r="F299" s="94"/>
      <c r="G299" s="76"/>
      <c r="H299" s="81" t="str">
        <f>IFERROR(F299*VLOOKUP(D299,Saldo!$P$8:$U$1009,6,FALSE),"")</f>
        <v/>
      </c>
      <c r="I299" s="78" t="str">
        <f>IFERROR(IF(D299="","",VLOOKUP(D299,Saldo!$P$8:$Q$1009,2,FALSE)),"")</f>
        <v/>
      </c>
      <c r="J299" s="76"/>
      <c r="K299" s="74" t="str">
        <f t="shared" si="4"/>
        <v/>
      </c>
    </row>
    <row r="300" spans="1:11" ht="18.95" customHeight="1" x14ac:dyDescent="0.25">
      <c r="A300" s="52"/>
      <c r="C300" s="185"/>
      <c r="D300" s="76"/>
      <c r="E300" s="76" t="str">
        <f>IF(D300="","",IFERROR(VLOOKUP(D300,Cadastro!$C$9:$D$1009,2,FALSE),"NOT FOUND"))</f>
        <v/>
      </c>
      <c r="F300" s="94"/>
      <c r="G300" s="76"/>
      <c r="H300" s="81" t="str">
        <f>IFERROR(F300*VLOOKUP(D300,Saldo!$P$8:$U$1009,6,FALSE),"")</f>
        <v/>
      </c>
      <c r="I300" s="78" t="str">
        <f>IFERROR(IF(D300="","",VLOOKUP(D300,Saldo!$P$8:$Q$1009,2,FALSE)),"")</f>
        <v/>
      </c>
      <c r="J300" s="76"/>
      <c r="K300" s="74" t="str">
        <f t="shared" si="4"/>
        <v/>
      </c>
    </row>
    <row r="301" spans="1:11" ht="18.95" customHeight="1" x14ac:dyDescent="0.25">
      <c r="A301" s="52"/>
      <c r="C301" s="185"/>
      <c r="D301" s="76"/>
      <c r="E301" s="76" t="str">
        <f>IF(D301="","",IFERROR(VLOOKUP(D301,Cadastro!$C$9:$D$1009,2,FALSE),"NOT FOUND"))</f>
        <v/>
      </c>
      <c r="F301" s="94"/>
      <c r="G301" s="76"/>
      <c r="H301" s="81" t="str">
        <f>IFERROR(F301*VLOOKUP(D301,Saldo!$P$8:$U$1009,6,FALSE),"")</f>
        <v/>
      </c>
      <c r="I301" s="78" t="str">
        <f>IFERROR(IF(D301="","",VLOOKUP(D301,Saldo!$P$8:$Q$1009,2,FALSE)),"")</f>
        <v/>
      </c>
      <c r="J301" s="76"/>
      <c r="K301" s="74" t="str">
        <f t="shared" si="4"/>
        <v/>
      </c>
    </row>
    <row r="302" spans="1:11" ht="18.95" customHeight="1" x14ac:dyDescent="0.25">
      <c r="A302" s="52"/>
      <c r="C302" s="185"/>
      <c r="D302" s="76"/>
      <c r="E302" s="76" t="str">
        <f>IF(D302="","",IFERROR(VLOOKUP(D302,Cadastro!$C$9:$D$1009,2,FALSE),"NOT FOUND"))</f>
        <v/>
      </c>
      <c r="F302" s="94"/>
      <c r="G302" s="76"/>
      <c r="H302" s="81" t="str">
        <f>IFERROR(F302*VLOOKUP(D302,Saldo!$P$8:$U$1009,6,FALSE),"")</f>
        <v/>
      </c>
      <c r="I302" s="78" t="str">
        <f>IFERROR(IF(D302="","",VLOOKUP(D302,Saldo!$P$8:$Q$1009,2,FALSE)),"")</f>
        <v/>
      </c>
      <c r="J302" s="76"/>
      <c r="K302" s="74" t="str">
        <f t="shared" si="4"/>
        <v/>
      </c>
    </row>
    <row r="303" spans="1:11" ht="18.95" customHeight="1" x14ac:dyDescent="0.25">
      <c r="A303" s="52"/>
      <c r="C303" s="185"/>
      <c r="D303" s="76"/>
      <c r="E303" s="76" t="str">
        <f>IF(D303="","",IFERROR(VLOOKUP(D303,Cadastro!$C$9:$D$1009,2,FALSE),"NOT FOUND"))</f>
        <v/>
      </c>
      <c r="F303" s="94"/>
      <c r="G303" s="76"/>
      <c r="H303" s="81" t="str">
        <f>IFERROR(F303*VLOOKUP(D303,Saldo!$P$8:$U$1009,6,FALSE),"")</f>
        <v/>
      </c>
      <c r="I303" s="78" t="str">
        <f>IFERROR(IF(D303="","",VLOOKUP(D303,Saldo!$P$8:$Q$1009,2,FALSE)),"")</f>
        <v/>
      </c>
      <c r="J303" s="76"/>
      <c r="K303" s="74" t="str">
        <f t="shared" si="4"/>
        <v/>
      </c>
    </row>
    <row r="304" spans="1:11" ht="18.95" customHeight="1" x14ac:dyDescent="0.25">
      <c r="A304" s="52"/>
      <c r="C304" s="185"/>
      <c r="D304" s="76"/>
      <c r="E304" s="76" t="str">
        <f>IF(D304="","",IFERROR(VLOOKUP(D304,Cadastro!$C$9:$D$1009,2,FALSE),"NOT FOUND"))</f>
        <v/>
      </c>
      <c r="F304" s="94"/>
      <c r="G304" s="76"/>
      <c r="H304" s="81" t="str">
        <f>IFERROR(F304*VLOOKUP(D304,Saldo!$P$8:$U$1009,6,FALSE),"")</f>
        <v/>
      </c>
      <c r="I304" s="78" t="str">
        <f>IFERROR(IF(D304="","",VLOOKUP(D304,Saldo!$P$8:$Q$1009,2,FALSE)),"")</f>
        <v/>
      </c>
      <c r="J304" s="76"/>
      <c r="K304" s="74" t="str">
        <f t="shared" si="4"/>
        <v/>
      </c>
    </row>
    <row r="305" spans="1:11" ht="18.95" customHeight="1" x14ac:dyDescent="0.25">
      <c r="A305" s="52"/>
      <c r="C305" s="185"/>
      <c r="D305" s="76"/>
      <c r="E305" s="76" t="str">
        <f>IF(D305="","",IFERROR(VLOOKUP(D305,Cadastro!$C$9:$D$1009,2,FALSE),"NOT FOUND"))</f>
        <v/>
      </c>
      <c r="F305" s="94"/>
      <c r="G305" s="76"/>
      <c r="H305" s="81" t="str">
        <f>IFERROR(F305*VLOOKUP(D305,Saldo!$P$8:$U$1009,6,FALSE),"")</f>
        <v/>
      </c>
      <c r="I305" s="78" t="str">
        <f>IFERROR(IF(D305="","",VLOOKUP(D305,Saldo!$P$8:$Q$1009,2,FALSE)),"")</f>
        <v/>
      </c>
      <c r="J305" s="76"/>
      <c r="K305" s="74" t="str">
        <f t="shared" si="4"/>
        <v/>
      </c>
    </row>
    <row r="306" spans="1:11" ht="18.95" customHeight="1" x14ac:dyDescent="0.25">
      <c r="A306" s="52"/>
      <c r="C306" s="185"/>
      <c r="D306" s="76"/>
      <c r="E306" s="76" t="str">
        <f>IF(D306="","",IFERROR(VLOOKUP(D306,Cadastro!$C$9:$D$1009,2,FALSE),"NOT FOUND"))</f>
        <v/>
      </c>
      <c r="F306" s="94"/>
      <c r="G306" s="76"/>
      <c r="H306" s="81" t="str">
        <f>IFERROR(F306*VLOOKUP(D306,Saldo!$P$8:$U$1009,6,FALSE),"")</f>
        <v/>
      </c>
      <c r="I306" s="78" t="str">
        <f>IFERROR(IF(D306="","",VLOOKUP(D306,Saldo!$P$8:$Q$1009,2,FALSE)),"")</f>
        <v/>
      </c>
      <c r="J306" s="76"/>
      <c r="K306" s="74" t="str">
        <f t="shared" si="4"/>
        <v/>
      </c>
    </row>
    <row r="307" spans="1:11" ht="18.95" customHeight="1" x14ac:dyDescent="0.25">
      <c r="A307" s="52"/>
      <c r="C307" s="185"/>
      <c r="D307" s="76"/>
      <c r="E307" s="76" t="str">
        <f>IF(D307="","",IFERROR(VLOOKUP(D307,Cadastro!$C$9:$D$1009,2,FALSE),"NOT FOUND"))</f>
        <v/>
      </c>
      <c r="F307" s="94"/>
      <c r="G307" s="76"/>
      <c r="H307" s="81" t="str">
        <f>IFERROR(F307*VLOOKUP(D307,Saldo!$P$8:$U$1009,6,FALSE),"")</f>
        <v/>
      </c>
      <c r="I307" s="78" t="str">
        <f>IFERROR(IF(D307="","",VLOOKUP(D307,Saldo!$P$8:$Q$1009,2,FALSE)),"")</f>
        <v/>
      </c>
      <c r="J307" s="76"/>
      <c r="K307" s="74" t="str">
        <f t="shared" si="4"/>
        <v/>
      </c>
    </row>
    <row r="308" spans="1:11" ht="18.95" customHeight="1" x14ac:dyDescent="0.25">
      <c r="A308" s="52"/>
      <c r="C308" s="185"/>
      <c r="D308" s="76"/>
      <c r="E308" s="76" t="str">
        <f>IF(D308="","",IFERROR(VLOOKUP(D308,Cadastro!$C$9:$D$1009,2,FALSE),"NOT FOUND"))</f>
        <v/>
      </c>
      <c r="F308" s="94"/>
      <c r="G308" s="76"/>
      <c r="H308" s="81" t="str">
        <f>IFERROR(F308*VLOOKUP(D308,Saldo!$P$8:$U$1009,6,FALSE),"")</f>
        <v/>
      </c>
      <c r="I308" s="78" t="str">
        <f>IFERROR(IF(D308="","",VLOOKUP(D308,Saldo!$P$8:$Q$1009,2,FALSE)),"")</f>
        <v/>
      </c>
      <c r="J308" s="76"/>
      <c r="K308" s="74" t="str">
        <f t="shared" si="4"/>
        <v/>
      </c>
    </row>
    <row r="309" spans="1:11" ht="18.95" customHeight="1" x14ac:dyDescent="0.25">
      <c r="A309" s="52"/>
      <c r="C309" s="185"/>
      <c r="D309" s="76"/>
      <c r="E309" s="76" t="str">
        <f>IF(D309="","",IFERROR(VLOOKUP(D309,Cadastro!$C$9:$D$1009,2,FALSE),"NOT FOUND"))</f>
        <v/>
      </c>
      <c r="F309" s="94"/>
      <c r="G309" s="76"/>
      <c r="H309" s="81" t="str">
        <f>IFERROR(F309*VLOOKUP(D309,Saldo!$P$8:$U$1009,6,FALSE),"")</f>
        <v/>
      </c>
      <c r="I309" s="78" t="str">
        <f>IFERROR(IF(D309="","",VLOOKUP(D309,Saldo!$P$8:$Q$1009,2,FALSE)),"")</f>
        <v/>
      </c>
      <c r="J309" s="76"/>
      <c r="K309" s="74" t="str">
        <f t="shared" si="4"/>
        <v/>
      </c>
    </row>
    <row r="310" spans="1:11" ht="18.95" customHeight="1" x14ac:dyDescent="0.25">
      <c r="A310" s="52"/>
      <c r="C310" s="185"/>
      <c r="D310" s="76"/>
      <c r="E310" s="76" t="str">
        <f>IF(D310="","",IFERROR(VLOOKUP(D310,Cadastro!$C$9:$D$1009,2,FALSE),"NOT FOUND"))</f>
        <v/>
      </c>
      <c r="F310" s="94"/>
      <c r="G310" s="76"/>
      <c r="H310" s="81" t="str">
        <f>IFERROR(F310*VLOOKUP(D310,Saldo!$P$8:$U$1009,6,FALSE),"")</f>
        <v/>
      </c>
      <c r="I310" s="78" t="str">
        <f>IFERROR(IF(D310="","",VLOOKUP(D310,Saldo!$P$8:$Q$1009,2,FALSE)),"")</f>
        <v/>
      </c>
      <c r="J310" s="76"/>
      <c r="K310" s="74" t="str">
        <f t="shared" si="4"/>
        <v/>
      </c>
    </row>
    <row r="311" spans="1:11" ht="18.95" customHeight="1" x14ac:dyDescent="0.25">
      <c r="A311" s="52"/>
      <c r="C311" s="185"/>
      <c r="D311" s="76"/>
      <c r="E311" s="76" t="str">
        <f>IF(D311="","",IFERROR(VLOOKUP(D311,Cadastro!$C$9:$D$1009,2,FALSE),"NOT FOUND"))</f>
        <v/>
      </c>
      <c r="F311" s="94"/>
      <c r="G311" s="76"/>
      <c r="H311" s="81" t="str">
        <f>IFERROR(F311*VLOOKUP(D311,Saldo!$P$8:$U$1009,6,FALSE),"")</f>
        <v/>
      </c>
      <c r="I311" s="78" t="str">
        <f>IFERROR(IF(D311="","",VLOOKUP(D311,Saldo!$P$8:$Q$1009,2,FALSE)),"")</f>
        <v/>
      </c>
      <c r="J311" s="76"/>
      <c r="K311" s="74" t="str">
        <f t="shared" si="4"/>
        <v/>
      </c>
    </row>
    <row r="312" spans="1:11" ht="18.95" customHeight="1" x14ac:dyDescent="0.25">
      <c r="A312" s="52"/>
      <c r="C312" s="185"/>
      <c r="D312" s="76"/>
      <c r="E312" s="76" t="str">
        <f>IF(D312="","",IFERROR(VLOOKUP(D312,Cadastro!$C$9:$D$1009,2,FALSE),"NOT FOUND"))</f>
        <v/>
      </c>
      <c r="F312" s="94"/>
      <c r="G312" s="76"/>
      <c r="H312" s="81" t="str">
        <f>IFERROR(F312*VLOOKUP(D312,Saldo!$P$8:$U$1009,6,FALSE),"")</f>
        <v/>
      </c>
      <c r="I312" s="78" t="str">
        <f>IFERROR(IF(D312="","",VLOOKUP(D312,Saldo!$P$8:$Q$1009,2,FALSE)),"")</f>
        <v/>
      </c>
      <c r="J312" s="76"/>
      <c r="K312" s="74" t="str">
        <f t="shared" si="4"/>
        <v/>
      </c>
    </row>
    <row r="313" spans="1:11" ht="18.95" customHeight="1" x14ac:dyDescent="0.25">
      <c r="A313" s="52"/>
      <c r="C313" s="185"/>
      <c r="D313" s="76"/>
      <c r="E313" s="76" t="str">
        <f>IF(D313="","",IFERROR(VLOOKUP(D313,Cadastro!$C$9:$D$1009,2,FALSE),"NOT FOUND"))</f>
        <v/>
      </c>
      <c r="F313" s="94"/>
      <c r="G313" s="76"/>
      <c r="H313" s="81" t="str">
        <f>IFERROR(F313*VLOOKUP(D313,Saldo!$P$8:$U$1009,6,FALSE),"")</f>
        <v/>
      </c>
      <c r="I313" s="78" t="str">
        <f>IFERROR(IF(D313="","",VLOOKUP(D313,Saldo!$P$8:$Q$1009,2,FALSE)),"")</f>
        <v/>
      </c>
      <c r="J313" s="76"/>
      <c r="K313" s="74" t="str">
        <f t="shared" si="4"/>
        <v/>
      </c>
    </row>
    <row r="314" spans="1:11" ht="18.95" customHeight="1" x14ac:dyDescent="0.25">
      <c r="A314" s="52"/>
      <c r="C314" s="185"/>
      <c r="D314" s="76"/>
      <c r="E314" s="76" t="str">
        <f>IF(D314="","",IFERROR(VLOOKUP(D314,Cadastro!$C$9:$D$1009,2,FALSE),"NOT FOUND"))</f>
        <v/>
      </c>
      <c r="F314" s="94"/>
      <c r="G314" s="76"/>
      <c r="H314" s="81" t="str">
        <f>IFERROR(F314*VLOOKUP(D314,Saldo!$P$8:$U$1009,6,FALSE),"")</f>
        <v/>
      </c>
      <c r="I314" s="78" t="str">
        <f>IFERROR(IF(D314="","",VLOOKUP(D314,Saldo!$P$8:$Q$1009,2,FALSE)),"")</f>
        <v/>
      </c>
      <c r="J314" s="76"/>
      <c r="K314" s="74" t="str">
        <f t="shared" si="4"/>
        <v/>
      </c>
    </row>
    <row r="315" spans="1:11" ht="18.95" customHeight="1" x14ac:dyDescent="0.25">
      <c r="A315" s="52"/>
      <c r="C315" s="185"/>
      <c r="D315" s="76"/>
      <c r="E315" s="76" t="str">
        <f>IF(D315="","",IFERROR(VLOOKUP(D315,Cadastro!$C$9:$D$1009,2,FALSE),"NOT FOUND"))</f>
        <v/>
      </c>
      <c r="F315" s="94"/>
      <c r="G315" s="76"/>
      <c r="H315" s="81" t="str">
        <f>IFERROR(F315*VLOOKUP(D315,Saldo!$P$8:$U$1009,6,FALSE),"")</f>
        <v/>
      </c>
      <c r="I315" s="78" t="str">
        <f>IFERROR(IF(D315="","",VLOOKUP(D315,Saldo!$P$8:$Q$1009,2,FALSE)),"")</f>
        <v/>
      </c>
      <c r="J315" s="76"/>
      <c r="K315" s="74" t="str">
        <f t="shared" si="4"/>
        <v/>
      </c>
    </row>
    <row r="316" spans="1:11" ht="18.95" customHeight="1" x14ac:dyDescent="0.25">
      <c r="A316" s="52"/>
      <c r="C316" s="185"/>
      <c r="D316" s="76"/>
      <c r="E316" s="76" t="str">
        <f>IF(D316="","",IFERROR(VLOOKUP(D316,Cadastro!$C$9:$D$1009,2,FALSE),"NOT FOUND"))</f>
        <v/>
      </c>
      <c r="F316" s="94"/>
      <c r="G316" s="76"/>
      <c r="H316" s="81" t="str">
        <f>IFERROR(F316*VLOOKUP(D316,Saldo!$P$8:$U$1009,6,FALSE),"")</f>
        <v/>
      </c>
      <c r="I316" s="78" t="str">
        <f>IFERROR(IF(D316="","",VLOOKUP(D316,Saldo!$P$8:$Q$1009,2,FALSE)),"")</f>
        <v/>
      </c>
      <c r="J316" s="76"/>
      <c r="K316" s="74" t="str">
        <f t="shared" si="4"/>
        <v/>
      </c>
    </row>
    <row r="317" spans="1:11" ht="18.95" customHeight="1" x14ac:dyDescent="0.25">
      <c r="A317" s="52"/>
      <c r="C317" s="185"/>
      <c r="D317" s="76"/>
      <c r="E317" s="76" t="str">
        <f>IF(D317="","",IFERROR(VLOOKUP(D317,Cadastro!$C$9:$D$1009,2,FALSE),"NOT FOUND"))</f>
        <v/>
      </c>
      <c r="F317" s="94"/>
      <c r="G317" s="76"/>
      <c r="H317" s="81" t="str">
        <f>IFERROR(F317*VLOOKUP(D317,Saldo!$P$8:$U$1009,6,FALSE),"")</f>
        <v/>
      </c>
      <c r="I317" s="78" t="str">
        <f>IFERROR(IF(D317="","",VLOOKUP(D317,Saldo!$P$8:$Q$1009,2,FALSE)),"")</f>
        <v/>
      </c>
      <c r="J317" s="76"/>
      <c r="K317" s="74" t="str">
        <f t="shared" si="4"/>
        <v/>
      </c>
    </row>
    <row r="318" spans="1:11" ht="18.95" customHeight="1" x14ac:dyDescent="0.25">
      <c r="A318" s="52"/>
      <c r="C318" s="185"/>
      <c r="D318" s="76"/>
      <c r="E318" s="76" t="str">
        <f>IF(D318="","",IFERROR(VLOOKUP(D318,Cadastro!$C$9:$D$1009,2,FALSE),"NOT FOUND"))</f>
        <v/>
      </c>
      <c r="F318" s="94"/>
      <c r="G318" s="76"/>
      <c r="H318" s="81" t="str">
        <f>IFERROR(F318*VLOOKUP(D318,Saldo!$P$8:$U$1009,6,FALSE),"")</f>
        <v/>
      </c>
      <c r="I318" s="78" t="str">
        <f>IFERROR(IF(D318="","",VLOOKUP(D318,Saldo!$P$8:$Q$1009,2,FALSE)),"")</f>
        <v/>
      </c>
      <c r="J318" s="76"/>
      <c r="K318" s="74" t="str">
        <f t="shared" si="4"/>
        <v/>
      </c>
    </row>
    <row r="319" spans="1:11" ht="18.95" customHeight="1" x14ac:dyDescent="0.25">
      <c r="A319" s="52"/>
      <c r="C319" s="185"/>
      <c r="D319" s="76"/>
      <c r="E319" s="76" t="str">
        <f>IF(D319="","",IFERROR(VLOOKUP(D319,Cadastro!$C$9:$D$1009,2,FALSE),"NOT FOUND"))</f>
        <v/>
      </c>
      <c r="F319" s="94"/>
      <c r="G319" s="76"/>
      <c r="H319" s="81" t="str">
        <f>IFERROR(F319*VLOOKUP(D319,Saldo!$P$8:$U$1009,6,FALSE),"")</f>
        <v/>
      </c>
      <c r="I319" s="78" t="str">
        <f>IFERROR(IF(D319="","",VLOOKUP(D319,Saldo!$P$8:$Q$1009,2,FALSE)),"")</f>
        <v/>
      </c>
      <c r="J319" s="76"/>
      <c r="K319" s="74" t="str">
        <f t="shared" si="4"/>
        <v/>
      </c>
    </row>
    <row r="320" spans="1:11" ht="18.95" customHeight="1" x14ac:dyDescent="0.25">
      <c r="A320" s="52"/>
      <c r="C320" s="185"/>
      <c r="D320" s="76"/>
      <c r="E320" s="76" t="str">
        <f>IF(D320="","",IFERROR(VLOOKUP(D320,Cadastro!$C$9:$D$1009,2,FALSE),"NOT FOUND"))</f>
        <v/>
      </c>
      <c r="F320" s="94"/>
      <c r="G320" s="76"/>
      <c r="H320" s="81" t="str">
        <f>IFERROR(F320*VLOOKUP(D320,Saldo!$P$8:$U$1009,6,FALSE),"")</f>
        <v/>
      </c>
      <c r="I320" s="78" t="str">
        <f>IFERROR(IF(D320="","",VLOOKUP(D320,Saldo!$P$8:$Q$1009,2,FALSE)),"")</f>
        <v/>
      </c>
      <c r="J320" s="76"/>
      <c r="K320" s="74" t="str">
        <f t="shared" si="4"/>
        <v/>
      </c>
    </row>
    <row r="321" spans="1:11" ht="18.95" customHeight="1" x14ac:dyDescent="0.25">
      <c r="A321" s="52"/>
      <c r="C321" s="185"/>
      <c r="D321" s="76"/>
      <c r="E321" s="76" t="str">
        <f>IF(D321="","",IFERROR(VLOOKUP(D321,Cadastro!$C$9:$D$1009,2,FALSE),"NOT FOUND"))</f>
        <v/>
      </c>
      <c r="F321" s="94"/>
      <c r="G321" s="76"/>
      <c r="H321" s="81" t="str">
        <f>IFERROR(F321*VLOOKUP(D321,Saldo!$P$8:$U$1009,6,FALSE),"")</f>
        <v/>
      </c>
      <c r="I321" s="78" t="str">
        <f>IFERROR(IF(D321="","",VLOOKUP(D321,Saldo!$P$8:$Q$1009,2,FALSE)),"")</f>
        <v/>
      </c>
      <c r="J321" s="76"/>
      <c r="K321" s="74" t="str">
        <f t="shared" si="4"/>
        <v/>
      </c>
    </row>
    <row r="322" spans="1:11" ht="18.95" customHeight="1" x14ac:dyDescent="0.25">
      <c r="A322" s="52"/>
      <c r="C322" s="185"/>
      <c r="D322" s="76"/>
      <c r="E322" s="76" t="str">
        <f>IF(D322="","",IFERROR(VLOOKUP(D322,Cadastro!$C$9:$D$1009,2,FALSE),"NOT FOUND"))</f>
        <v/>
      </c>
      <c r="F322" s="94"/>
      <c r="G322" s="76"/>
      <c r="H322" s="81" t="str">
        <f>IFERROR(F322*VLOOKUP(D322,Saldo!$P$8:$U$1009,6,FALSE),"")</f>
        <v/>
      </c>
      <c r="I322" s="78" t="str">
        <f>IFERROR(IF(D322="","",VLOOKUP(D322,Saldo!$P$8:$Q$1009,2,FALSE)),"")</f>
        <v/>
      </c>
      <c r="J322" s="76"/>
      <c r="K322" s="74" t="str">
        <f t="shared" si="4"/>
        <v/>
      </c>
    </row>
    <row r="323" spans="1:11" ht="18.95" customHeight="1" x14ac:dyDescent="0.25">
      <c r="A323" s="52"/>
      <c r="C323" s="185"/>
      <c r="D323" s="76"/>
      <c r="E323" s="76" t="str">
        <f>IF(D323="","",IFERROR(VLOOKUP(D323,Cadastro!$C$9:$D$1009,2,FALSE),"NOT FOUND"))</f>
        <v/>
      </c>
      <c r="F323" s="94"/>
      <c r="G323" s="76"/>
      <c r="H323" s="81" t="str">
        <f>IFERROR(F323*VLOOKUP(D323,Saldo!$P$8:$U$1009,6,FALSE),"")</f>
        <v/>
      </c>
      <c r="I323" s="78" t="str">
        <f>IFERROR(IF(D323="","",VLOOKUP(D323,Saldo!$P$8:$Q$1009,2,FALSE)),"")</f>
        <v/>
      </c>
      <c r="J323" s="76"/>
      <c r="K323" s="74" t="str">
        <f t="shared" si="4"/>
        <v/>
      </c>
    </row>
    <row r="324" spans="1:11" ht="18.95" customHeight="1" x14ac:dyDescent="0.25">
      <c r="A324" s="52"/>
      <c r="C324" s="185"/>
      <c r="D324" s="76"/>
      <c r="E324" s="76" t="str">
        <f>IF(D324="","",IFERROR(VLOOKUP(D324,Cadastro!$C$9:$D$1009,2,FALSE),"NOT FOUND"))</f>
        <v/>
      </c>
      <c r="F324" s="94"/>
      <c r="G324" s="76"/>
      <c r="H324" s="81" t="str">
        <f>IFERROR(F324*VLOOKUP(D324,Saldo!$P$8:$U$1009,6,FALSE),"")</f>
        <v/>
      </c>
      <c r="I324" s="78" t="str">
        <f>IFERROR(IF(D324="","",VLOOKUP(D324,Saldo!$P$8:$Q$1009,2,FALSE)),"")</f>
        <v/>
      </c>
      <c r="J324" s="76"/>
      <c r="K324" s="74" t="str">
        <f t="shared" si="4"/>
        <v/>
      </c>
    </row>
    <row r="325" spans="1:11" ht="18.95" customHeight="1" x14ac:dyDescent="0.25">
      <c r="A325" s="52"/>
      <c r="C325" s="185"/>
      <c r="D325" s="76"/>
      <c r="E325" s="76" t="str">
        <f>IF(D325="","",IFERROR(VLOOKUP(D325,Cadastro!$C$9:$D$1009,2,FALSE),"NOT FOUND"))</f>
        <v/>
      </c>
      <c r="F325" s="94"/>
      <c r="G325" s="76"/>
      <c r="H325" s="81" t="str">
        <f>IFERROR(F325*VLOOKUP(D325,Saldo!$P$8:$U$1009,6,FALSE),"")</f>
        <v/>
      </c>
      <c r="I325" s="78" t="str">
        <f>IFERROR(IF(D325="","",VLOOKUP(D325,Saldo!$P$8:$Q$1009,2,FALSE)),"")</f>
        <v/>
      </c>
      <c r="J325" s="76"/>
      <c r="K325" s="74" t="str">
        <f t="shared" si="4"/>
        <v/>
      </c>
    </row>
    <row r="326" spans="1:11" ht="18.95" customHeight="1" x14ac:dyDescent="0.25">
      <c r="A326" s="52"/>
      <c r="C326" s="185"/>
      <c r="D326" s="76"/>
      <c r="E326" s="76" t="str">
        <f>IF(D326="","",IFERROR(VLOOKUP(D326,Cadastro!$C$9:$D$1009,2,FALSE),"NOT FOUND"))</f>
        <v/>
      </c>
      <c r="F326" s="94"/>
      <c r="G326" s="76"/>
      <c r="H326" s="81" t="str">
        <f>IFERROR(F326*VLOOKUP(D326,Saldo!$P$8:$U$1009,6,FALSE),"")</f>
        <v/>
      </c>
      <c r="I326" s="78" t="str">
        <f>IFERROR(IF(D326="","",VLOOKUP(D326,Saldo!$P$8:$Q$1009,2,FALSE)),"")</f>
        <v/>
      </c>
      <c r="J326" s="76"/>
      <c r="K326" s="74" t="str">
        <f t="shared" si="4"/>
        <v/>
      </c>
    </row>
    <row r="327" spans="1:11" ht="18.95" customHeight="1" x14ac:dyDescent="0.25">
      <c r="A327" s="52"/>
      <c r="C327" s="185"/>
      <c r="D327" s="76"/>
      <c r="E327" s="76" t="str">
        <f>IF(D327="","",IFERROR(VLOOKUP(D327,Cadastro!$C$9:$D$1009,2,FALSE),"NOT FOUND"))</f>
        <v/>
      </c>
      <c r="F327" s="94"/>
      <c r="G327" s="76"/>
      <c r="H327" s="81" t="str">
        <f>IFERROR(F327*VLOOKUP(D327,Saldo!$P$8:$U$1009,6,FALSE),"")</f>
        <v/>
      </c>
      <c r="I327" s="78" t="str">
        <f>IFERROR(IF(D327="","",VLOOKUP(D327,Saldo!$P$8:$Q$1009,2,FALSE)),"")</f>
        <v/>
      </c>
      <c r="J327" s="76"/>
      <c r="K327" s="74" t="str">
        <f t="shared" si="4"/>
        <v/>
      </c>
    </row>
    <row r="328" spans="1:11" ht="18.95" customHeight="1" x14ac:dyDescent="0.25">
      <c r="A328" s="52"/>
      <c r="C328" s="185"/>
      <c r="D328" s="76"/>
      <c r="E328" s="76" t="str">
        <f>IF(D328="","",IFERROR(VLOOKUP(D328,Cadastro!$C$9:$D$1009,2,FALSE),"NOT FOUND"))</f>
        <v/>
      </c>
      <c r="F328" s="94"/>
      <c r="G328" s="76"/>
      <c r="H328" s="81" t="str">
        <f>IFERROR(F328*VLOOKUP(D328,Saldo!$P$8:$U$1009,6,FALSE),"")</f>
        <v/>
      </c>
      <c r="I328" s="78" t="str">
        <f>IFERROR(IF(D328="","",VLOOKUP(D328,Saldo!$P$8:$Q$1009,2,FALSE)),"")</f>
        <v/>
      </c>
      <c r="J328" s="76"/>
      <c r="K328" s="74" t="str">
        <f t="shared" si="4"/>
        <v/>
      </c>
    </row>
    <row r="329" spans="1:11" ht="18.95" customHeight="1" x14ac:dyDescent="0.25">
      <c r="A329" s="52"/>
      <c r="C329" s="185"/>
      <c r="D329" s="76"/>
      <c r="E329" s="76" t="str">
        <f>IF(D329="","",IFERROR(VLOOKUP(D329,Cadastro!$C$9:$D$1009,2,FALSE),"NOT FOUND"))</f>
        <v/>
      </c>
      <c r="F329" s="94"/>
      <c r="G329" s="76"/>
      <c r="H329" s="81" t="str">
        <f>IFERROR(F329*VLOOKUP(D329,Saldo!$P$8:$U$1009,6,FALSE),"")</f>
        <v/>
      </c>
      <c r="I329" s="78" t="str">
        <f>IFERROR(IF(D329="","",VLOOKUP(D329,Saldo!$P$8:$Q$1009,2,FALSE)),"")</f>
        <v/>
      </c>
      <c r="J329" s="76"/>
      <c r="K329" s="74" t="str">
        <f t="shared" si="4"/>
        <v/>
      </c>
    </row>
    <row r="330" spans="1:11" ht="18.95" customHeight="1" x14ac:dyDescent="0.25">
      <c r="A330" s="52"/>
      <c r="C330" s="185"/>
      <c r="D330" s="76"/>
      <c r="E330" s="76" t="str">
        <f>IF(D330="","",IFERROR(VLOOKUP(D330,Cadastro!$C$9:$D$1009,2,FALSE),"NOT FOUND"))</f>
        <v/>
      </c>
      <c r="F330" s="94"/>
      <c r="G330" s="76"/>
      <c r="H330" s="81" t="str">
        <f>IFERROR(F330*VLOOKUP(D330,Saldo!$P$8:$U$1009,6,FALSE),"")</f>
        <v/>
      </c>
      <c r="I330" s="78" t="str">
        <f>IFERROR(IF(D330="","",VLOOKUP(D330,Saldo!$P$8:$Q$1009,2,FALSE)),"")</f>
        <v/>
      </c>
      <c r="J330" s="76"/>
      <c r="K330" s="74" t="str">
        <f t="shared" ref="K330:K393" si="5">IF(C330="","",MONTH(C330))</f>
        <v/>
      </c>
    </row>
    <row r="331" spans="1:11" ht="18.95" customHeight="1" x14ac:dyDescent="0.25">
      <c r="A331" s="52"/>
      <c r="C331" s="185"/>
      <c r="D331" s="76"/>
      <c r="E331" s="76" t="str">
        <f>IF(D331="","",IFERROR(VLOOKUP(D331,Cadastro!$C$9:$D$1009,2,FALSE),"NOT FOUND"))</f>
        <v/>
      </c>
      <c r="F331" s="94"/>
      <c r="G331" s="76"/>
      <c r="H331" s="81" t="str">
        <f>IFERROR(F331*VLOOKUP(D331,Saldo!$P$8:$U$1009,6,FALSE),"")</f>
        <v/>
      </c>
      <c r="I331" s="78" t="str">
        <f>IFERROR(IF(D331="","",VLOOKUP(D331,Saldo!$P$8:$Q$1009,2,FALSE)),"")</f>
        <v/>
      </c>
      <c r="J331" s="76"/>
      <c r="K331" s="74" t="str">
        <f t="shared" si="5"/>
        <v/>
      </c>
    </row>
    <row r="332" spans="1:11" ht="18.95" customHeight="1" x14ac:dyDescent="0.25">
      <c r="A332" s="52"/>
      <c r="C332" s="185"/>
      <c r="D332" s="76"/>
      <c r="E332" s="76" t="str">
        <f>IF(D332="","",IFERROR(VLOOKUP(D332,Cadastro!$C$9:$D$1009,2,FALSE),"NOT FOUND"))</f>
        <v/>
      </c>
      <c r="F332" s="94"/>
      <c r="G332" s="76"/>
      <c r="H332" s="81" t="str">
        <f>IFERROR(F332*VLOOKUP(D332,Saldo!$P$8:$U$1009,6,FALSE),"")</f>
        <v/>
      </c>
      <c r="I332" s="78" t="str">
        <f>IFERROR(IF(D332="","",VLOOKUP(D332,Saldo!$P$8:$Q$1009,2,FALSE)),"")</f>
        <v/>
      </c>
      <c r="J332" s="76"/>
      <c r="K332" s="74" t="str">
        <f t="shared" si="5"/>
        <v/>
      </c>
    </row>
    <row r="333" spans="1:11" ht="18.95" customHeight="1" x14ac:dyDescent="0.25">
      <c r="A333" s="52"/>
      <c r="C333" s="185"/>
      <c r="D333" s="76"/>
      <c r="E333" s="76" t="str">
        <f>IF(D333="","",IFERROR(VLOOKUP(D333,Cadastro!$C$9:$D$1009,2,FALSE),"NOT FOUND"))</f>
        <v/>
      </c>
      <c r="F333" s="94"/>
      <c r="G333" s="76"/>
      <c r="H333" s="81" t="str">
        <f>IFERROR(F333*VLOOKUP(D333,Saldo!$P$8:$U$1009,6,FALSE),"")</f>
        <v/>
      </c>
      <c r="I333" s="78" t="str">
        <f>IFERROR(IF(D333="","",VLOOKUP(D333,Saldo!$P$8:$Q$1009,2,FALSE)),"")</f>
        <v/>
      </c>
      <c r="J333" s="76"/>
      <c r="K333" s="74" t="str">
        <f t="shared" si="5"/>
        <v/>
      </c>
    </row>
    <row r="334" spans="1:11" ht="18.95" customHeight="1" x14ac:dyDescent="0.25">
      <c r="A334" s="52"/>
      <c r="C334" s="185"/>
      <c r="D334" s="76"/>
      <c r="E334" s="76" t="str">
        <f>IF(D334="","",IFERROR(VLOOKUP(D334,Cadastro!$C$9:$D$1009,2,FALSE),"NOT FOUND"))</f>
        <v/>
      </c>
      <c r="F334" s="94"/>
      <c r="G334" s="76"/>
      <c r="H334" s="81" t="str">
        <f>IFERROR(F334*VLOOKUP(D334,Saldo!$P$8:$U$1009,6,FALSE),"")</f>
        <v/>
      </c>
      <c r="I334" s="78" t="str">
        <f>IFERROR(IF(D334="","",VLOOKUP(D334,Saldo!$P$8:$Q$1009,2,FALSE)),"")</f>
        <v/>
      </c>
      <c r="J334" s="76"/>
      <c r="K334" s="74" t="str">
        <f t="shared" si="5"/>
        <v/>
      </c>
    </row>
    <row r="335" spans="1:11" ht="18.95" customHeight="1" x14ac:dyDescent="0.25">
      <c r="A335" s="52"/>
      <c r="C335" s="185"/>
      <c r="D335" s="76"/>
      <c r="E335" s="76" t="str">
        <f>IF(D335="","",IFERROR(VLOOKUP(D335,Cadastro!$C$9:$D$1009,2,FALSE),"NOT FOUND"))</f>
        <v/>
      </c>
      <c r="F335" s="94"/>
      <c r="G335" s="76"/>
      <c r="H335" s="81" t="str">
        <f>IFERROR(F335*VLOOKUP(D335,Saldo!$P$8:$U$1009,6,FALSE),"")</f>
        <v/>
      </c>
      <c r="I335" s="78" t="str">
        <f>IFERROR(IF(D335="","",VLOOKUP(D335,Saldo!$P$8:$Q$1009,2,FALSE)),"")</f>
        <v/>
      </c>
      <c r="J335" s="76"/>
      <c r="K335" s="74" t="str">
        <f t="shared" si="5"/>
        <v/>
      </c>
    </row>
    <row r="336" spans="1:11" ht="18.95" customHeight="1" x14ac:dyDescent="0.25">
      <c r="A336" s="52"/>
      <c r="C336" s="185"/>
      <c r="D336" s="76"/>
      <c r="E336" s="76" t="str">
        <f>IF(D336="","",IFERROR(VLOOKUP(D336,Cadastro!$C$9:$D$1009,2,FALSE),"NOT FOUND"))</f>
        <v/>
      </c>
      <c r="F336" s="94"/>
      <c r="G336" s="76"/>
      <c r="H336" s="81" t="str">
        <f>IFERROR(F336*VLOOKUP(D336,Saldo!$P$8:$U$1009,6,FALSE),"")</f>
        <v/>
      </c>
      <c r="I336" s="78" t="str">
        <f>IFERROR(IF(D336="","",VLOOKUP(D336,Saldo!$P$8:$Q$1009,2,FALSE)),"")</f>
        <v/>
      </c>
      <c r="J336" s="76"/>
      <c r="K336" s="74" t="str">
        <f t="shared" si="5"/>
        <v/>
      </c>
    </row>
    <row r="337" spans="1:11" ht="18.95" customHeight="1" x14ac:dyDescent="0.25">
      <c r="A337" s="52"/>
      <c r="C337" s="185"/>
      <c r="D337" s="76"/>
      <c r="E337" s="76" t="str">
        <f>IF(D337="","",IFERROR(VLOOKUP(D337,Cadastro!$C$9:$D$1009,2,FALSE),"NOT FOUND"))</f>
        <v/>
      </c>
      <c r="F337" s="94"/>
      <c r="G337" s="76"/>
      <c r="H337" s="81" t="str">
        <f>IFERROR(F337*VLOOKUP(D337,Saldo!$P$8:$U$1009,6,FALSE),"")</f>
        <v/>
      </c>
      <c r="I337" s="78" t="str">
        <f>IFERROR(IF(D337="","",VLOOKUP(D337,Saldo!$P$8:$Q$1009,2,FALSE)),"")</f>
        <v/>
      </c>
      <c r="J337" s="76"/>
      <c r="K337" s="74" t="str">
        <f t="shared" si="5"/>
        <v/>
      </c>
    </row>
    <row r="338" spans="1:11" ht="18.95" customHeight="1" x14ac:dyDescent="0.25">
      <c r="A338" s="52"/>
      <c r="C338" s="185"/>
      <c r="D338" s="76"/>
      <c r="E338" s="76" t="str">
        <f>IF(D338="","",IFERROR(VLOOKUP(D338,Cadastro!$C$9:$D$1009,2,FALSE),"NOT FOUND"))</f>
        <v/>
      </c>
      <c r="F338" s="94"/>
      <c r="G338" s="76"/>
      <c r="H338" s="81" t="str">
        <f>IFERROR(F338*VLOOKUP(D338,Saldo!$P$8:$U$1009,6,FALSE),"")</f>
        <v/>
      </c>
      <c r="I338" s="78" t="str">
        <f>IFERROR(IF(D338="","",VLOOKUP(D338,Saldo!$P$8:$Q$1009,2,FALSE)),"")</f>
        <v/>
      </c>
      <c r="J338" s="76"/>
      <c r="K338" s="74" t="str">
        <f t="shared" si="5"/>
        <v/>
      </c>
    </row>
    <row r="339" spans="1:11" ht="18.95" customHeight="1" x14ac:dyDescent="0.25">
      <c r="A339" s="52"/>
      <c r="C339" s="185"/>
      <c r="D339" s="76"/>
      <c r="E339" s="76" t="str">
        <f>IF(D339="","",IFERROR(VLOOKUP(D339,Cadastro!$C$9:$D$1009,2,FALSE),"NOT FOUND"))</f>
        <v/>
      </c>
      <c r="F339" s="94"/>
      <c r="G339" s="76"/>
      <c r="H339" s="81" t="str">
        <f>IFERROR(F339*VLOOKUP(D339,Saldo!$P$8:$U$1009,6,FALSE),"")</f>
        <v/>
      </c>
      <c r="I339" s="78" t="str">
        <f>IFERROR(IF(D339="","",VLOOKUP(D339,Saldo!$P$8:$Q$1009,2,FALSE)),"")</f>
        <v/>
      </c>
      <c r="J339" s="76"/>
      <c r="K339" s="74" t="str">
        <f t="shared" si="5"/>
        <v/>
      </c>
    </row>
    <row r="340" spans="1:11" ht="18.95" customHeight="1" x14ac:dyDescent="0.25">
      <c r="A340" s="52"/>
      <c r="C340" s="185"/>
      <c r="D340" s="76"/>
      <c r="E340" s="76" t="str">
        <f>IF(D340="","",IFERROR(VLOOKUP(D340,Cadastro!$C$9:$D$1009,2,FALSE),"NOT FOUND"))</f>
        <v/>
      </c>
      <c r="F340" s="94"/>
      <c r="G340" s="76"/>
      <c r="H340" s="81" t="str">
        <f>IFERROR(F340*VLOOKUP(D340,Saldo!$P$8:$U$1009,6,FALSE),"")</f>
        <v/>
      </c>
      <c r="I340" s="78" t="str">
        <f>IFERROR(IF(D340="","",VLOOKUP(D340,Saldo!$P$8:$Q$1009,2,FALSE)),"")</f>
        <v/>
      </c>
      <c r="J340" s="76"/>
      <c r="K340" s="74" t="str">
        <f t="shared" si="5"/>
        <v/>
      </c>
    </row>
    <row r="341" spans="1:11" ht="18.95" customHeight="1" x14ac:dyDescent="0.25">
      <c r="A341" s="52"/>
      <c r="C341" s="185"/>
      <c r="D341" s="76"/>
      <c r="E341" s="76" t="str">
        <f>IF(D341="","",IFERROR(VLOOKUP(D341,Cadastro!$C$9:$D$1009,2,FALSE),"NOT FOUND"))</f>
        <v/>
      </c>
      <c r="F341" s="94"/>
      <c r="G341" s="76"/>
      <c r="H341" s="81" t="str">
        <f>IFERROR(F341*VLOOKUP(D341,Saldo!$P$8:$U$1009,6,FALSE),"")</f>
        <v/>
      </c>
      <c r="I341" s="78" t="str">
        <f>IFERROR(IF(D341="","",VLOOKUP(D341,Saldo!$P$8:$Q$1009,2,FALSE)),"")</f>
        <v/>
      </c>
      <c r="J341" s="76"/>
      <c r="K341" s="74" t="str">
        <f t="shared" si="5"/>
        <v/>
      </c>
    </row>
    <row r="342" spans="1:11" ht="18.95" customHeight="1" x14ac:dyDescent="0.25">
      <c r="A342" s="52"/>
      <c r="C342" s="185"/>
      <c r="D342" s="76"/>
      <c r="E342" s="76" t="str">
        <f>IF(D342="","",IFERROR(VLOOKUP(D342,Cadastro!$C$9:$D$1009,2,FALSE),"NOT FOUND"))</f>
        <v/>
      </c>
      <c r="F342" s="94"/>
      <c r="G342" s="76"/>
      <c r="H342" s="81" t="str">
        <f>IFERROR(F342*VLOOKUP(D342,Saldo!$P$8:$U$1009,6,FALSE),"")</f>
        <v/>
      </c>
      <c r="I342" s="78" t="str">
        <f>IFERROR(IF(D342="","",VLOOKUP(D342,Saldo!$P$8:$Q$1009,2,FALSE)),"")</f>
        <v/>
      </c>
      <c r="J342" s="76"/>
      <c r="K342" s="74" t="str">
        <f t="shared" si="5"/>
        <v/>
      </c>
    </row>
    <row r="343" spans="1:11" ht="18.95" customHeight="1" x14ac:dyDescent="0.25">
      <c r="A343" s="52"/>
      <c r="C343" s="185"/>
      <c r="D343" s="76"/>
      <c r="E343" s="76" t="str">
        <f>IF(D343="","",IFERROR(VLOOKUP(D343,Cadastro!$C$9:$D$1009,2,FALSE),"NOT FOUND"))</f>
        <v/>
      </c>
      <c r="F343" s="94"/>
      <c r="G343" s="76"/>
      <c r="H343" s="81" t="str">
        <f>IFERROR(F343*VLOOKUP(D343,Saldo!$P$8:$U$1009,6,FALSE),"")</f>
        <v/>
      </c>
      <c r="I343" s="78" t="str">
        <f>IFERROR(IF(D343="","",VLOOKUP(D343,Saldo!$P$8:$Q$1009,2,FALSE)),"")</f>
        <v/>
      </c>
      <c r="J343" s="76"/>
      <c r="K343" s="74" t="str">
        <f t="shared" si="5"/>
        <v/>
      </c>
    </row>
    <row r="344" spans="1:11" ht="18.95" customHeight="1" x14ac:dyDescent="0.25">
      <c r="A344" s="52"/>
      <c r="C344" s="185"/>
      <c r="D344" s="76"/>
      <c r="E344" s="76" t="str">
        <f>IF(D344="","",IFERROR(VLOOKUP(D344,Cadastro!$C$9:$D$1009,2,FALSE),"NOT FOUND"))</f>
        <v/>
      </c>
      <c r="F344" s="94"/>
      <c r="G344" s="76"/>
      <c r="H344" s="81" t="str">
        <f>IFERROR(F344*VLOOKUP(D344,Saldo!$P$8:$U$1009,6,FALSE),"")</f>
        <v/>
      </c>
      <c r="I344" s="78" t="str">
        <f>IFERROR(IF(D344="","",VLOOKUP(D344,Saldo!$P$8:$Q$1009,2,FALSE)),"")</f>
        <v/>
      </c>
      <c r="J344" s="76"/>
      <c r="K344" s="74" t="str">
        <f t="shared" si="5"/>
        <v/>
      </c>
    </row>
    <row r="345" spans="1:11" ht="18.95" customHeight="1" x14ac:dyDescent="0.25">
      <c r="A345" s="52"/>
      <c r="C345" s="185"/>
      <c r="D345" s="76"/>
      <c r="E345" s="76" t="str">
        <f>IF(D345="","",IFERROR(VLOOKUP(D345,Cadastro!$C$9:$D$1009,2,FALSE),"NOT FOUND"))</f>
        <v/>
      </c>
      <c r="F345" s="94"/>
      <c r="G345" s="76"/>
      <c r="H345" s="81" t="str">
        <f>IFERROR(F345*VLOOKUP(D345,Saldo!$P$8:$U$1009,6,FALSE),"")</f>
        <v/>
      </c>
      <c r="I345" s="78" t="str">
        <f>IFERROR(IF(D345="","",VLOOKUP(D345,Saldo!$P$8:$Q$1009,2,FALSE)),"")</f>
        <v/>
      </c>
      <c r="J345" s="76"/>
      <c r="K345" s="74" t="str">
        <f t="shared" si="5"/>
        <v/>
      </c>
    </row>
    <row r="346" spans="1:11" ht="18.95" customHeight="1" x14ac:dyDescent="0.25">
      <c r="A346" s="52"/>
      <c r="C346" s="185"/>
      <c r="D346" s="76"/>
      <c r="E346" s="76" t="str">
        <f>IF(D346="","",IFERROR(VLOOKUP(D346,Cadastro!$C$9:$D$1009,2,FALSE),"NOT FOUND"))</f>
        <v/>
      </c>
      <c r="F346" s="94"/>
      <c r="G346" s="76"/>
      <c r="H346" s="81" t="str">
        <f>IFERROR(F346*VLOOKUP(D346,Saldo!$P$8:$U$1009,6,FALSE),"")</f>
        <v/>
      </c>
      <c r="I346" s="78" t="str">
        <f>IFERROR(IF(D346="","",VLOOKUP(D346,Saldo!$P$8:$Q$1009,2,FALSE)),"")</f>
        <v/>
      </c>
      <c r="J346" s="76"/>
      <c r="K346" s="74" t="str">
        <f t="shared" si="5"/>
        <v/>
      </c>
    </row>
    <row r="347" spans="1:11" ht="18.95" customHeight="1" x14ac:dyDescent="0.25">
      <c r="A347" s="52"/>
      <c r="C347" s="185"/>
      <c r="D347" s="76"/>
      <c r="E347" s="76" t="str">
        <f>IF(D347="","",IFERROR(VLOOKUP(D347,Cadastro!$C$9:$D$1009,2,FALSE),"NOT FOUND"))</f>
        <v/>
      </c>
      <c r="F347" s="94"/>
      <c r="G347" s="76"/>
      <c r="H347" s="81" t="str">
        <f>IFERROR(F347*VLOOKUP(D347,Saldo!$P$8:$U$1009,6,FALSE),"")</f>
        <v/>
      </c>
      <c r="I347" s="78" t="str">
        <f>IFERROR(IF(D347="","",VLOOKUP(D347,Saldo!$P$8:$Q$1009,2,FALSE)),"")</f>
        <v/>
      </c>
      <c r="J347" s="76"/>
      <c r="K347" s="74" t="str">
        <f t="shared" si="5"/>
        <v/>
      </c>
    </row>
    <row r="348" spans="1:11" ht="18.95" customHeight="1" x14ac:dyDescent="0.25">
      <c r="A348" s="52"/>
      <c r="C348" s="185"/>
      <c r="D348" s="76"/>
      <c r="E348" s="76" t="str">
        <f>IF(D348="","",IFERROR(VLOOKUP(D348,Cadastro!$C$9:$D$1009,2,FALSE),"NOT FOUND"))</f>
        <v/>
      </c>
      <c r="F348" s="94"/>
      <c r="G348" s="76"/>
      <c r="H348" s="81" t="str">
        <f>IFERROR(F348*VLOOKUP(D348,Saldo!$P$8:$U$1009,6,FALSE),"")</f>
        <v/>
      </c>
      <c r="I348" s="78" t="str">
        <f>IFERROR(IF(D348="","",VLOOKUP(D348,Saldo!$P$8:$Q$1009,2,FALSE)),"")</f>
        <v/>
      </c>
      <c r="J348" s="76"/>
      <c r="K348" s="74" t="str">
        <f t="shared" si="5"/>
        <v/>
      </c>
    </row>
    <row r="349" spans="1:11" ht="18.95" customHeight="1" x14ac:dyDescent="0.25">
      <c r="A349" s="52"/>
      <c r="C349" s="185"/>
      <c r="D349" s="76"/>
      <c r="E349" s="76" t="str">
        <f>IF(D349="","",IFERROR(VLOOKUP(D349,Cadastro!$C$9:$D$1009,2,FALSE),"NOT FOUND"))</f>
        <v/>
      </c>
      <c r="F349" s="94"/>
      <c r="G349" s="76"/>
      <c r="H349" s="81" t="str">
        <f>IFERROR(F349*VLOOKUP(D349,Saldo!$P$8:$U$1009,6,FALSE),"")</f>
        <v/>
      </c>
      <c r="I349" s="78" t="str">
        <f>IFERROR(IF(D349="","",VLOOKUP(D349,Saldo!$P$8:$Q$1009,2,FALSE)),"")</f>
        <v/>
      </c>
      <c r="J349" s="76"/>
      <c r="K349" s="74" t="str">
        <f t="shared" si="5"/>
        <v/>
      </c>
    </row>
    <row r="350" spans="1:11" ht="18.95" customHeight="1" x14ac:dyDescent="0.25">
      <c r="A350" s="52"/>
      <c r="C350" s="185"/>
      <c r="D350" s="76"/>
      <c r="E350" s="76" t="str">
        <f>IF(D350="","",IFERROR(VLOOKUP(D350,Cadastro!$C$9:$D$1009,2,FALSE),"NOT FOUND"))</f>
        <v/>
      </c>
      <c r="F350" s="94"/>
      <c r="G350" s="76"/>
      <c r="H350" s="81" t="str">
        <f>IFERROR(F350*VLOOKUP(D350,Saldo!$P$8:$U$1009,6,FALSE),"")</f>
        <v/>
      </c>
      <c r="I350" s="78" t="str">
        <f>IFERROR(IF(D350="","",VLOOKUP(D350,Saldo!$P$8:$Q$1009,2,FALSE)),"")</f>
        <v/>
      </c>
      <c r="J350" s="76"/>
      <c r="K350" s="74" t="str">
        <f t="shared" si="5"/>
        <v/>
      </c>
    </row>
    <row r="351" spans="1:11" ht="18.95" customHeight="1" x14ac:dyDescent="0.25">
      <c r="A351" s="52"/>
      <c r="C351" s="185"/>
      <c r="D351" s="76"/>
      <c r="E351" s="76" t="str">
        <f>IF(D351="","",IFERROR(VLOOKUP(D351,Cadastro!$C$9:$D$1009,2,FALSE),"NOT FOUND"))</f>
        <v/>
      </c>
      <c r="F351" s="94"/>
      <c r="G351" s="76"/>
      <c r="H351" s="81" t="str">
        <f>IFERROR(F351*VLOOKUP(D351,Saldo!$P$8:$U$1009,6,FALSE),"")</f>
        <v/>
      </c>
      <c r="I351" s="78" t="str">
        <f>IFERROR(IF(D351="","",VLOOKUP(D351,Saldo!$P$8:$Q$1009,2,FALSE)),"")</f>
        <v/>
      </c>
      <c r="J351" s="76"/>
      <c r="K351" s="74" t="str">
        <f t="shared" si="5"/>
        <v/>
      </c>
    </row>
    <row r="352" spans="1:11" ht="18.95" customHeight="1" x14ac:dyDescent="0.25">
      <c r="A352" s="52"/>
      <c r="C352" s="185"/>
      <c r="D352" s="76"/>
      <c r="E352" s="76" t="str">
        <f>IF(D352="","",IFERROR(VLOOKUP(D352,Cadastro!$C$9:$D$1009,2,FALSE),"NOT FOUND"))</f>
        <v/>
      </c>
      <c r="F352" s="94"/>
      <c r="G352" s="76"/>
      <c r="H352" s="81" t="str">
        <f>IFERROR(F352*VLOOKUP(D352,Saldo!$P$8:$U$1009,6,FALSE),"")</f>
        <v/>
      </c>
      <c r="I352" s="78" t="str">
        <f>IFERROR(IF(D352="","",VLOOKUP(D352,Saldo!$P$8:$Q$1009,2,FALSE)),"")</f>
        <v/>
      </c>
      <c r="J352" s="76"/>
      <c r="K352" s="74" t="str">
        <f t="shared" si="5"/>
        <v/>
      </c>
    </row>
    <row r="353" spans="1:11" ht="18.95" customHeight="1" x14ac:dyDescent="0.25">
      <c r="A353" s="52"/>
      <c r="C353" s="185"/>
      <c r="D353" s="76"/>
      <c r="E353" s="76" t="str">
        <f>IF(D353="","",IFERROR(VLOOKUP(D353,Cadastro!$C$9:$D$1009,2,FALSE),"NOT FOUND"))</f>
        <v/>
      </c>
      <c r="F353" s="94"/>
      <c r="G353" s="76"/>
      <c r="H353" s="81" t="str">
        <f>IFERROR(F353*VLOOKUP(D353,Saldo!$P$8:$U$1009,6,FALSE),"")</f>
        <v/>
      </c>
      <c r="I353" s="78" t="str">
        <f>IFERROR(IF(D353="","",VLOOKUP(D353,Saldo!$P$8:$Q$1009,2,FALSE)),"")</f>
        <v/>
      </c>
      <c r="J353" s="76"/>
      <c r="K353" s="74" t="str">
        <f t="shared" si="5"/>
        <v/>
      </c>
    </row>
    <row r="354" spans="1:11" ht="18.95" customHeight="1" x14ac:dyDescent="0.25">
      <c r="A354" s="52"/>
      <c r="C354" s="185"/>
      <c r="D354" s="76"/>
      <c r="E354" s="76" t="str">
        <f>IF(D354="","",IFERROR(VLOOKUP(D354,Cadastro!$C$9:$D$1009,2,FALSE),"NOT FOUND"))</f>
        <v/>
      </c>
      <c r="F354" s="94"/>
      <c r="G354" s="76"/>
      <c r="H354" s="81" t="str">
        <f>IFERROR(F354*VLOOKUP(D354,Saldo!$P$8:$U$1009,6,FALSE),"")</f>
        <v/>
      </c>
      <c r="I354" s="78" t="str">
        <f>IFERROR(IF(D354="","",VLOOKUP(D354,Saldo!$P$8:$Q$1009,2,FALSE)),"")</f>
        <v/>
      </c>
      <c r="J354" s="76"/>
      <c r="K354" s="74" t="str">
        <f t="shared" si="5"/>
        <v/>
      </c>
    </row>
    <row r="355" spans="1:11" ht="18.95" customHeight="1" x14ac:dyDescent="0.25">
      <c r="A355" s="52"/>
      <c r="C355" s="185"/>
      <c r="D355" s="76"/>
      <c r="E355" s="76" t="str">
        <f>IF(D355="","",IFERROR(VLOOKUP(D355,Cadastro!$C$9:$D$1009,2,FALSE),"NOT FOUND"))</f>
        <v/>
      </c>
      <c r="F355" s="94"/>
      <c r="G355" s="76"/>
      <c r="H355" s="81" t="str">
        <f>IFERROR(F355*VLOOKUP(D355,Saldo!$P$8:$U$1009,6,FALSE),"")</f>
        <v/>
      </c>
      <c r="I355" s="78" t="str">
        <f>IFERROR(IF(D355="","",VLOOKUP(D355,Saldo!$P$8:$Q$1009,2,FALSE)),"")</f>
        <v/>
      </c>
      <c r="J355" s="76"/>
      <c r="K355" s="74" t="str">
        <f t="shared" si="5"/>
        <v/>
      </c>
    </row>
    <row r="356" spans="1:11" ht="18.95" customHeight="1" x14ac:dyDescent="0.25">
      <c r="A356" s="52"/>
      <c r="C356" s="185"/>
      <c r="D356" s="76"/>
      <c r="E356" s="76" t="str">
        <f>IF(D356="","",IFERROR(VLOOKUP(D356,Cadastro!$C$9:$D$1009,2,FALSE),"NOT FOUND"))</f>
        <v/>
      </c>
      <c r="F356" s="94"/>
      <c r="G356" s="76"/>
      <c r="H356" s="81" t="str">
        <f>IFERROR(F356*VLOOKUP(D356,Saldo!$P$8:$U$1009,6,FALSE),"")</f>
        <v/>
      </c>
      <c r="I356" s="78" t="str">
        <f>IFERROR(IF(D356="","",VLOOKUP(D356,Saldo!$P$8:$Q$1009,2,FALSE)),"")</f>
        <v/>
      </c>
      <c r="J356" s="76"/>
      <c r="K356" s="74" t="str">
        <f t="shared" si="5"/>
        <v/>
      </c>
    </row>
    <row r="357" spans="1:11" ht="18.95" customHeight="1" x14ac:dyDescent="0.25">
      <c r="A357" s="52"/>
      <c r="C357" s="185"/>
      <c r="D357" s="76"/>
      <c r="E357" s="76" t="str">
        <f>IF(D357="","",IFERROR(VLOOKUP(D357,Cadastro!$C$9:$D$1009,2,FALSE),"NOT FOUND"))</f>
        <v/>
      </c>
      <c r="F357" s="94"/>
      <c r="G357" s="76"/>
      <c r="H357" s="81" t="str">
        <f>IFERROR(F357*VLOOKUP(D357,Saldo!$P$8:$U$1009,6,FALSE),"")</f>
        <v/>
      </c>
      <c r="I357" s="78" t="str">
        <f>IFERROR(IF(D357="","",VLOOKUP(D357,Saldo!$P$8:$Q$1009,2,FALSE)),"")</f>
        <v/>
      </c>
      <c r="J357" s="76"/>
      <c r="K357" s="74" t="str">
        <f t="shared" si="5"/>
        <v/>
      </c>
    </row>
    <row r="358" spans="1:11" ht="18.95" customHeight="1" x14ac:dyDescent="0.25">
      <c r="A358" s="52"/>
      <c r="C358" s="185"/>
      <c r="D358" s="76"/>
      <c r="E358" s="76" t="str">
        <f>IF(D358="","",IFERROR(VLOOKUP(D358,Cadastro!$C$9:$D$1009,2,FALSE),"NOT FOUND"))</f>
        <v/>
      </c>
      <c r="F358" s="94"/>
      <c r="G358" s="76"/>
      <c r="H358" s="81" t="str">
        <f>IFERROR(F358*VLOOKUP(D358,Saldo!$P$8:$U$1009,6,FALSE),"")</f>
        <v/>
      </c>
      <c r="I358" s="78" t="str">
        <f>IFERROR(IF(D358="","",VLOOKUP(D358,Saldo!$P$8:$Q$1009,2,FALSE)),"")</f>
        <v/>
      </c>
      <c r="J358" s="76"/>
      <c r="K358" s="74" t="str">
        <f t="shared" si="5"/>
        <v/>
      </c>
    </row>
    <row r="359" spans="1:11" ht="18.95" customHeight="1" x14ac:dyDescent="0.25">
      <c r="A359" s="52"/>
      <c r="C359" s="185"/>
      <c r="D359" s="76"/>
      <c r="E359" s="76" t="str">
        <f>IF(D359="","",IFERROR(VLOOKUP(D359,Cadastro!$C$9:$D$1009,2,FALSE),"NOT FOUND"))</f>
        <v/>
      </c>
      <c r="F359" s="94"/>
      <c r="G359" s="76"/>
      <c r="H359" s="81" t="str">
        <f>IFERROR(F359*VLOOKUP(D359,Saldo!$P$8:$U$1009,6,FALSE),"")</f>
        <v/>
      </c>
      <c r="I359" s="78" t="str">
        <f>IFERROR(IF(D359="","",VLOOKUP(D359,Saldo!$P$8:$Q$1009,2,FALSE)),"")</f>
        <v/>
      </c>
      <c r="J359" s="76"/>
      <c r="K359" s="74" t="str">
        <f t="shared" si="5"/>
        <v/>
      </c>
    </row>
    <row r="360" spans="1:11" ht="18.95" customHeight="1" x14ac:dyDescent="0.25">
      <c r="A360" s="52"/>
      <c r="C360" s="185"/>
      <c r="D360" s="76"/>
      <c r="E360" s="76" t="str">
        <f>IF(D360="","",IFERROR(VLOOKUP(D360,Cadastro!$C$9:$D$1009,2,FALSE),"NOT FOUND"))</f>
        <v/>
      </c>
      <c r="F360" s="94"/>
      <c r="G360" s="76"/>
      <c r="H360" s="81" t="str">
        <f>IFERROR(F360*VLOOKUP(D360,Saldo!$P$8:$U$1009,6,FALSE),"")</f>
        <v/>
      </c>
      <c r="I360" s="78" t="str">
        <f>IFERROR(IF(D360="","",VLOOKUP(D360,Saldo!$P$8:$Q$1009,2,FALSE)),"")</f>
        <v/>
      </c>
      <c r="J360" s="76"/>
      <c r="K360" s="74" t="str">
        <f t="shared" si="5"/>
        <v/>
      </c>
    </row>
    <row r="361" spans="1:11" ht="18.95" customHeight="1" x14ac:dyDescent="0.25">
      <c r="A361" s="52"/>
      <c r="C361" s="185"/>
      <c r="D361" s="76"/>
      <c r="E361" s="76" t="str">
        <f>IF(D361="","",IFERROR(VLOOKUP(D361,Cadastro!$C$9:$D$1009,2,FALSE),"NOT FOUND"))</f>
        <v/>
      </c>
      <c r="F361" s="94"/>
      <c r="G361" s="76"/>
      <c r="H361" s="81" t="str">
        <f>IFERROR(F361*VLOOKUP(D361,Saldo!$P$8:$U$1009,6,FALSE),"")</f>
        <v/>
      </c>
      <c r="I361" s="78" t="str">
        <f>IFERROR(IF(D361="","",VLOOKUP(D361,Saldo!$P$8:$Q$1009,2,FALSE)),"")</f>
        <v/>
      </c>
      <c r="J361" s="76"/>
      <c r="K361" s="74" t="str">
        <f t="shared" si="5"/>
        <v/>
      </c>
    </row>
    <row r="362" spans="1:11" ht="18.95" customHeight="1" x14ac:dyDescent="0.25">
      <c r="A362" s="52"/>
      <c r="C362" s="185"/>
      <c r="D362" s="76"/>
      <c r="E362" s="76" t="str">
        <f>IF(D362="","",IFERROR(VLOOKUP(D362,Cadastro!$C$9:$D$1009,2,FALSE),"NOT FOUND"))</f>
        <v/>
      </c>
      <c r="F362" s="94"/>
      <c r="G362" s="76"/>
      <c r="H362" s="81" t="str">
        <f>IFERROR(F362*VLOOKUP(D362,Saldo!$P$8:$U$1009,6,FALSE),"")</f>
        <v/>
      </c>
      <c r="I362" s="78" t="str">
        <f>IFERROR(IF(D362="","",VLOOKUP(D362,Saldo!$P$8:$Q$1009,2,FALSE)),"")</f>
        <v/>
      </c>
      <c r="J362" s="76"/>
      <c r="K362" s="74" t="str">
        <f t="shared" si="5"/>
        <v/>
      </c>
    </row>
    <row r="363" spans="1:11" ht="18.95" customHeight="1" x14ac:dyDescent="0.25">
      <c r="A363" s="52"/>
      <c r="C363" s="185"/>
      <c r="D363" s="76"/>
      <c r="E363" s="76" t="str">
        <f>IF(D363="","",IFERROR(VLOOKUP(D363,Cadastro!$C$9:$D$1009,2,FALSE),"NOT FOUND"))</f>
        <v/>
      </c>
      <c r="F363" s="94"/>
      <c r="G363" s="76"/>
      <c r="H363" s="81" t="str">
        <f>IFERROR(F363*VLOOKUP(D363,Saldo!$P$8:$U$1009,6,FALSE),"")</f>
        <v/>
      </c>
      <c r="I363" s="78" t="str">
        <f>IFERROR(IF(D363="","",VLOOKUP(D363,Saldo!$P$8:$Q$1009,2,FALSE)),"")</f>
        <v/>
      </c>
      <c r="J363" s="76"/>
      <c r="K363" s="74" t="str">
        <f t="shared" si="5"/>
        <v/>
      </c>
    </row>
    <row r="364" spans="1:11" ht="18.95" customHeight="1" x14ac:dyDescent="0.25">
      <c r="A364" s="52"/>
      <c r="C364" s="185"/>
      <c r="D364" s="76"/>
      <c r="E364" s="76" t="str">
        <f>IF(D364="","",IFERROR(VLOOKUP(D364,Cadastro!$C$9:$D$1009,2,FALSE),"NOT FOUND"))</f>
        <v/>
      </c>
      <c r="F364" s="94"/>
      <c r="G364" s="76"/>
      <c r="H364" s="81" t="str">
        <f>IFERROR(F364*VLOOKUP(D364,Saldo!$P$8:$U$1009,6,FALSE),"")</f>
        <v/>
      </c>
      <c r="I364" s="78" t="str">
        <f>IFERROR(IF(D364="","",VLOOKUP(D364,Saldo!$P$8:$Q$1009,2,FALSE)),"")</f>
        <v/>
      </c>
      <c r="J364" s="76"/>
      <c r="K364" s="74" t="str">
        <f t="shared" si="5"/>
        <v/>
      </c>
    </row>
    <row r="365" spans="1:11" ht="18.95" customHeight="1" x14ac:dyDescent="0.25">
      <c r="A365" s="52"/>
      <c r="C365" s="185"/>
      <c r="D365" s="76"/>
      <c r="E365" s="76" t="str">
        <f>IF(D365="","",IFERROR(VLOOKUP(D365,Cadastro!$C$9:$D$1009,2,FALSE),"NOT FOUND"))</f>
        <v/>
      </c>
      <c r="F365" s="94"/>
      <c r="G365" s="76"/>
      <c r="H365" s="81" t="str">
        <f>IFERROR(F365*VLOOKUP(D365,Saldo!$P$8:$U$1009,6,FALSE),"")</f>
        <v/>
      </c>
      <c r="I365" s="78" t="str">
        <f>IFERROR(IF(D365="","",VLOOKUP(D365,Saldo!$P$8:$Q$1009,2,FALSE)),"")</f>
        <v/>
      </c>
      <c r="J365" s="76"/>
      <c r="K365" s="74" t="str">
        <f t="shared" si="5"/>
        <v/>
      </c>
    </row>
    <row r="366" spans="1:11" ht="18.95" customHeight="1" x14ac:dyDescent="0.25">
      <c r="A366" s="52"/>
      <c r="C366" s="185"/>
      <c r="D366" s="76"/>
      <c r="E366" s="76" t="str">
        <f>IF(D366="","",IFERROR(VLOOKUP(D366,Cadastro!$C$9:$D$1009,2,FALSE),"NOT FOUND"))</f>
        <v/>
      </c>
      <c r="F366" s="94"/>
      <c r="G366" s="76"/>
      <c r="H366" s="81" t="str">
        <f>IFERROR(F366*VLOOKUP(D366,Saldo!$P$8:$U$1009,6,FALSE),"")</f>
        <v/>
      </c>
      <c r="I366" s="78" t="str">
        <f>IFERROR(IF(D366="","",VLOOKUP(D366,Saldo!$P$8:$Q$1009,2,FALSE)),"")</f>
        <v/>
      </c>
      <c r="J366" s="76"/>
      <c r="K366" s="74" t="str">
        <f t="shared" si="5"/>
        <v/>
      </c>
    </row>
    <row r="367" spans="1:11" ht="18.95" customHeight="1" x14ac:dyDescent="0.25">
      <c r="A367" s="52"/>
      <c r="C367" s="185"/>
      <c r="D367" s="76"/>
      <c r="E367" s="76" t="str">
        <f>IF(D367="","",IFERROR(VLOOKUP(D367,Cadastro!$C$9:$D$1009,2,FALSE),"NOT FOUND"))</f>
        <v/>
      </c>
      <c r="F367" s="94"/>
      <c r="G367" s="76"/>
      <c r="H367" s="81" t="str">
        <f>IFERROR(F367*VLOOKUP(D367,Saldo!$P$8:$U$1009,6,FALSE),"")</f>
        <v/>
      </c>
      <c r="I367" s="78" t="str">
        <f>IFERROR(IF(D367="","",VLOOKUP(D367,Saldo!$P$8:$Q$1009,2,FALSE)),"")</f>
        <v/>
      </c>
      <c r="J367" s="76"/>
      <c r="K367" s="74" t="str">
        <f t="shared" si="5"/>
        <v/>
      </c>
    </row>
    <row r="368" spans="1:11" ht="18.95" customHeight="1" x14ac:dyDescent="0.25">
      <c r="A368" s="52"/>
      <c r="C368" s="185"/>
      <c r="D368" s="76"/>
      <c r="E368" s="76" t="str">
        <f>IF(D368="","",IFERROR(VLOOKUP(D368,Cadastro!$C$9:$D$1009,2,FALSE),"NOT FOUND"))</f>
        <v/>
      </c>
      <c r="F368" s="94"/>
      <c r="G368" s="76"/>
      <c r="H368" s="81" t="str">
        <f>IFERROR(F368*VLOOKUP(D368,Saldo!$P$8:$U$1009,6,FALSE),"")</f>
        <v/>
      </c>
      <c r="I368" s="78" t="str">
        <f>IFERROR(IF(D368="","",VLOOKUP(D368,Saldo!$P$8:$Q$1009,2,FALSE)),"")</f>
        <v/>
      </c>
      <c r="J368" s="76"/>
      <c r="K368" s="74" t="str">
        <f t="shared" si="5"/>
        <v/>
      </c>
    </row>
    <row r="369" spans="1:11" ht="18.95" customHeight="1" x14ac:dyDescent="0.25">
      <c r="A369" s="52"/>
      <c r="C369" s="185"/>
      <c r="D369" s="76"/>
      <c r="E369" s="76" t="str">
        <f>IF(D369="","",IFERROR(VLOOKUP(D369,Cadastro!$C$9:$D$1009,2,FALSE),"NOT FOUND"))</f>
        <v/>
      </c>
      <c r="F369" s="94"/>
      <c r="G369" s="76"/>
      <c r="H369" s="81" t="str">
        <f>IFERROR(F369*VLOOKUP(D369,Saldo!$P$8:$U$1009,6,FALSE),"")</f>
        <v/>
      </c>
      <c r="I369" s="78" t="str">
        <f>IFERROR(IF(D369="","",VLOOKUP(D369,Saldo!$P$8:$Q$1009,2,FALSE)),"")</f>
        <v/>
      </c>
      <c r="J369" s="76"/>
      <c r="K369" s="74" t="str">
        <f t="shared" si="5"/>
        <v/>
      </c>
    </row>
    <row r="370" spans="1:11" ht="18.95" customHeight="1" x14ac:dyDescent="0.25">
      <c r="A370" s="52"/>
      <c r="C370" s="185"/>
      <c r="D370" s="76"/>
      <c r="E370" s="76" t="str">
        <f>IF(D370="","",IFERROR(VLOOKUP(D370,Cadastro!$C$9:$D$1009,2,FALSE),"NOT FOUND"))</f>
        <v/>
      </c>
      <c r="F370" s="94"/>
      <c r="G370" s="76"/>
      <c r="H370" s="81" t="str">
        <f>IFERROR(F370*VLOOKUP(D370,Saldo!$P$8:$U$1009,6,FALSE),"")</f>
        <v/>
      </c>
      <c r="I370" s="78" t="str">
        <f>IFERROR(IF(D370="","",VLOOKUP(D370,Saldo!$P$8:$Q$1009,2,FALSE)),"")</f>
        <v/>
      </c>
      <c r="J370" s="76"/>
      <c r="K370" s="74" t="str">
        <f t="shared" si="5"/>
        <v/>
      </c>
    </row>
    <row r="371" spans="1:11" ht="18.95" customHeight="1" x14ac:dyDescent="0.25">
      <c r="A371" s="52"/>
      <c r="C371" s="185"/>
      <c r="D371" s="76"/>
      <c r="E371" s="76" t="str">
        <f>IF(D371="","",IFERROR(VLOOKUP(D371,Cadastro!$C$9:$D$1009,2,FALSE),"NOT FOUND"))</f>
        <v/>
      </c>
      <c r="F371" s="94"/>
      <c r="G371" s="76"/>
      <c r="H371" s="81" t="str">
        <f>IFERROR(F371*VLOOKUP(D371,Saldo!$P$8:$U$1009,6,FALSE),"")</f>
        <v/>
      </c>
      <c r="I371" s="78" t="str">
        <f>IFERROR(IF(D371="","",VLOOKUP(D371,Saldo!$P$8:$Q$1009,2,FALSE)),"")</f>
        <v/>
      </c>
      <c r="J371" s="76"/>
      <c r="K371" s="74" t="str">
        <f t="shared" si="5"/>
        <v/>
      </c>
    </row>
    <row r="372" spans="1:11" ht="18.95" customHeight="1" x14ac:dyDescent="0.25">
      <c r="A372" s="52"/>
      <c r="C372" s="185"/>
      <c r="D372" s="76"/>
      <c r="E372" s="76" t="str">
        <f>IF(D372="","",IFERROR(VLOOKUP(D372,Cadastro!$C$9:$D$1009,2,FALSE),"NOT FOUND"))</f>
        <v/>
      </c>
      <c r="F372" s="94"/>
      <c r="G372" s="76"/>
      <c r="H372" s="81" t="str">
        <f>IFERROR(F372*VLOOKUP(D372,Saldo!$P$8:$U$1009,6,FALSE),"")</f>
        <v/>
      </c>
      <c r="I372" s="78" t="str">
        <f>IFERROR(IF(D372="","",VLOOKUP(D372,Saldo!$P$8:$Q$1009,2,FALSE)),"")</f>
        <v/>
      </c>
      <c r="J372" s="76"/>
      <c r="K372" s="74" t="str">
        <f t="shared" si="5"/>
        <v/>
      </c>
    </row>
    <row r="373" spans="1:11" ht="18.95" customHeight="1" x14ac:dyDescent="0.25">
      <c r="A373" s="52"/>
      <c r="C373" s="185"/>
      <c r="D373" s="76"/>
      <c r="E373" s="76" t="str">
        <f>IF(D373="","",IFERROR(VLOOKUP(D373,Cadastro!$C$9:$D$1009,2,FALSE),"NOT FOUND"))</f>
        <v/>
      </c>
      <c r="F373" s="94"/>
      <c r="G373" s="76"/>
      <c r="H373" s="81" t="str">
        <f>IFERROR(F373*VLOOKUP(D373,Saldo!$P$8:$U$1009,6,FALSE),"")</f>
        <v/>
      </c>
      <c r="I373" s="78" t="str">
        <f>IFERROR(IF(D373="","",VLOOKUP(D373,Saldo!$P$8:$Q$1009,2,FALSE)),"")</f>
        <v/>
      </c>
      <c r="J373" s="76"/>
      <c r="K373" s="74" t="str">
        <f t="shared" si="5"/>
        <v/>
      </c>
    </row>
    <row r="374" spans="1:11" ht="18.95" customHeight="1" x14ac:dyDescent="0.25">
      <c r="A374" s="52"/>
      <c r="C374" s="185"/>
      <c r="D374" s="76"/>
      <c r="E374" s="76" t="str">
        <f>IF(D374="","",IFERROR(VLOOKUP(D374,Cadastro!$C$9:$D$1009,2,FALSE),"NOT FOUND"))</f>
        <v/>
      </c>
      <c r="F374" s="94"/>
      <c r="G374" s="76"/>
      <c r="H374" s="81" t="str">
        <f>IFERROR(F374*VLOOKUP(D374,Saldo!$P$8:$U$1009,6,FALSE),"")</f>
        <v/>
      </c>
      <c r="I374" s="78" t="str">
        <f>IFERROR(IF(D374="","",VLOOKUP(D374,Saldo!$P$8:$Q$1009,2,FALSE)),"")</f>
        <v/>
      </c>
      <c r="J374" s="76"/>
      <c r="K374" s="74" t="str">
        <f t="shared" si="5"/>
        <v/>
      </c>
    </row>
    <row r="375" spans="1:11" ht="18.95" customHeight="1" x14ac:dyDescent="0.25">
      <c r="A375" s="52"/>
      <c r="C375" s="185"/>
      <c r="D375" s="76"/>
      <c r="E375" s="76" t="str">
        <f>IF(D375="","",IFERROR(VLOOKUP(D375,Cadastro!$C$9:$D$1009,2,FALSE),"NOT FOUND"))</f>
        <v/>
      </c>
      <c r="F375" s="94"/>
      <c r="G375" s="76"/>
      <c r="H375" s="81" t="str">
        <f>IFERROR(F375*VLOOKUP(D375,Saldo!$P$8:$U$1009,6,FALSE),"")</f>
        <v/>
      </c>
      <c r="I375" s="78" t="str">
        <f>IFERROR(IF(D375="","",VLOOKUP(D375,Saldo!$P$8:$Q$1009,2,FALSE)),"")</f>
        <v/>
      </c>
      <c r="J375" s="76"/>
      <c r="K375" s="74" t="str">
        <f t="shared" si="5"/>
        <v/>
      </c>
    </row>
    <row r="376" spans="1:11" ht="18.95" customHeight="1" x14ac:dyDescent="0.25">
      <c r="A376" s="52"/>
      <c r="C376" s="185"/>
      <c r="D376" s="76"/>
      <c r="E376" s="76" t="str">
        <f>IF(D376="","",IFERROR(VLOOKUP(D376,Cadastro!$C$9:$D$1009,2,FALSE),"NOT FOUND"))</f>
        <v/>
      </c>
      <c r="F376" s="94"/>
      <c r="G376" s="76"/>
      <c r="H376" s="81" t="str">
        <f>IFERROR(F376*VLOOKUP(D376,Saldo!$P$8:$U$1009,6,FALSE),"")</f>
        <v/>
      </c>
      <c r="I376" s="78" t="str">
        <f>IFERROR(IF(D376="","",VLOOKUP(D376,Saldo!$P$8:$Q$1009,2,FALSE)),"")</f>
        <v/>
      </c>
      <c r="J376" s="76"/>
      <c r="K376" s="74" t="str">
        <f t="shared" si="5"/>
        <v/>
      </c>
    </row>
    <row r="377" spans="1:11" ht="18.95" customHeight="1" x14ac:dyDescent="0.25">
      <c r="A377" s="52"/>
      <c r="C377" s="185"/>
      <c r="D377" s="76"/>
      <c r="E377" s="76" t="str">
        <f>IF(D377="","",IFERROR(VLOOKUP(D377,Cadastro!$C$9:$D$1009,2,FALSE),"NOT FOUND"))</f>
        <v/>
      </c>
      <c r="F377" s="94"/>
      <c r="G377" s="76"/>
      <c r="H377" s="81" t="str">
        <f>IFERROR(F377*VLOOKUP(D377,Saldo!$P$8:$U$1009,6,FALSE),"")</f>
        <v/>
      </c>
      <c r="I377" s="78" t="str">
        <f>IFERROR(IF(D377="","",VLOOKUP(D377,Saldo!$P$8:$Q$1009,2,FALSE)),"")</f>
        <v/>
      </c>
      <c r="J377" s="76"/>
      <c r="K377" s="74" t="str">
        <f t="shared" si="5"/>
        <v/>
      </c>
    </row>
    <row r="378" spans="1:11" ht="18.95" customHeight="1" x14ac:dyDescent="0.25">
      <c r="A378" s="52"/>
      <c r="C378" s="185"/>
      <c r="D378" s="76"/>
      <c r="E378" s="76" t="str">
        <f>IF(D378="","",IFERROR(VLOOKUP(D378,Cadastro!$C$9:$D$1009,2,FALSE),"NOT FOUND"))</f>
        <v/>
      </c>
      <c r="F378" s="94"/>
      <c r="G378" s="76"/>
      <c r="H378" s="81" t="str">
        <f>IFERROR(F378*VLOOKUP(D378,Saldo!$P$8:$U$1009,6,FALSE),"")</f>
        <v/>
      </c>
      <c r="I378" s="78" t="str">
        <f>IFERROR(IF(D378="","",VLOOKUP(D378,Saldo!$P$8:$Q$1009,2,FALSE)),"")</f>
        <v/>
      </c>
      <c r="J378" s="76"/>
      <c r="K378" s="74" t="str">
        <f t="shared" si="5"/>
        <v/>
      </c>
    </row>
    <row r="379" spans="1:11" ht="18.95" customHeight="1" x14ac:dyDescent="0.25">
      <c r="A379" s="52"/>
      <c r="C379" s="185"/>
      <c r="D379" s="76"/>
      <c r="E379" s="76" t="str">
        <f>IF(D379="","",IFERROR(VLOOKUP(D379,Cadastro!$C$9:$D$1009,2,FALSE),"NOT FOUND"))</f>
        <v/>
      </c>
      <c r="F379" s="94"/>
      <c r="G379" s="76"/>
      <c r="H379" s="81" t="str">
        <f>IFERROR(F379*VLOOKUP(D379,Saldo!$P$8:$U$1009,6,FALSE),"")</f>
        <v/>
      </c>
      <c r="I379" s="78" t="str">
        <f>IFERROR(IF(D379="","",VLOOKUP(D379,Saldo!$P$8:$Q$1009,2,FALSE)),"")</f>
        <v/>
      </c>
      <c r="J379" s="76"/>
      <c r="K379" s="74" t="str">
        <f t="shared" si="5"/>
        <v/>
      </c>
    </row>
    <row r="380" spans="1:11" ht="18.95" customHeight="1" x14ac:dyDescent="0.25">
      <c r="A380" s="52"/>
      <c r="C380" s="185"/>
      <c r="D380" s="76"/>
      <c r="E380" s="76" t="str">
        <f>IF(D380="","",IFERROR(VLOOKUP(D380,Cadastro!$C$9:$D$1009,2,FALSE),"NOT FOUND"))</f>
        <v/>
      </c>
      <c r="F380" s="94"/>
      <c r="G380" s="76"/>
      <c r="H380" s="81" t="str">
        <f>IFERROR(F380*VLOOKUP(D380,Saldo!$P$8:$U$1009,6,FALSE),"")</f>
        <v/>
      </c>
      <c r="I380" s="78" t="str">
        <f>IFERROR(IF(D380="","",VLOOKUP(D380,Saldo!$P$8:$Q$1009,2,FALSE)),"")</f>
        <v/>
      </c>
      <c r="J380" s="76"/>
      <c r="K380" s="74" t="str">
        <f t="shared" si="5"/>
        <v/>
      </c>
    </row>
    <row r="381" spans="1:11" ht="18.95" customHeight="1" x14ac:dyDescent="0.25">
      <c r="A381" s="52"/>
      <c r="C381" s="185"/>
      <c r="D381" s="76"/>
      <c r="E381" s="76" t="str">
        <f>IF(D381="","",IFERROR(VLOOKUP(D381,Cadastro!$C$9:$D$1009,2,FALSE),"NOT FOUND"))</f>
        <v/>
      </c>
      <c r="F381" s="94"/>
      <c r="G381" s="76"/>
      <c r="H381" s="81" t="str">
        <f>IFERROR(F381*VLOOKUP(D381,Saldo!$P$8:$U$1009,6,FALSE),"")</f>
        <v/>
      </c>
      <c r="I381" s="78" t="str">
        <f>IFERROR(IF(D381="","",VLOOKUP(D381,Saldo!$P$8:$Q$1009,2,FALSE)),"")</f>
        <v/>
      </c>
      <c r="J381" s="76"/>
      <c r="K381" s="74" t="str">
        <f t="shared" si="5"/>
        <v/>
      </c>
    </row>
    <row r="382" spans="1:11" ht="18.95" customHeight="1" x14ac:dyDescent="0.25">
      <c r="A382" s="52"/>
      <c r="C382" s="185"/>
      <c r="D382" s="76"/>
      <c r="E382" s="76" t="str">
        <f>IF(D382="","",IFERROR(VLOOKUP(D382,Cadastro!$C$9:$D$1009,2,FALSE),"NOT FOUND"))</f>
        <v/>
      </c>
      <c r="F382" s="94"/>
      <c r="G382" s="76"/>
      <c r="H382" s="81" t="str">
        <f>IFERROR(F382*VLOOKUP(D382,Saldo!$P$8:$U$1009,6,FALSE),"")</f>
        <v/>
      </c>
      <c r="I382" s="78" t="str">
        <f>IFERROR(IF(D382="","",VLOOKUP(D382,Saldo!$P$8:$Q$1009,2,FALSE)),"")</f>
        <v/>
      </c>
      <c r="J382" s="76"/>
      <c r="K382" s="74" t="str">
        <f t="shared" si="5"/>
        <v/>
      </c>
    </row>
    <row r="383" spans="1:11" ht="18.95" customHeight="1" x14ac:dyDescent="0.25">
      <c r="A383" s="52"/>
      <c r="C383" s="185"/>
      <c r="D383" s="76"/>
      <c r="E383" s="76" t="str">
        <f>IF(D383="","",IFERROR(VLOOKUP(D383,Cadastro!$C$9:$D$1009,2,FALSE),"NOT FOUND"))</f>
        <v/>
      </c>
      <c r="F383" s="94"/>
      <c r="G383" s="76"/>
      <c r="H383" s="81" t="str">
        <f>IFERROR(F383*VLOOKUP(D383,Saldo!$P$8:$U$1009,6,FALSE),"")</f>
        <v/>
      </c>
      <c r="I383" s="78" t="str">
        <f>IFERROR(IF(D383="","",VLOOKUP(D383,Saldo!$P$8:$Q$1009,2,FALSE)),"")</f>
        <v/>
      </c>
      <c r="J383" s="76"/>
      <c r="K383" s="74" t="str">
        <f t="shared" si="5"/>
        <v/>
      </c>
    </row>
    <row r="384" spans="1:11" ht="18.95" customHeight="1" x14ac:dyDescent="0.25">
      <c r="A384" s="52"/>
      <c r="C384" s="185"/>
      <c r="D384" s="76"/>
      <c r="E384" s="76" t="str">
        <f>IF(D384="","",IFERROR(VLOOKUP(D384,Cadastro!$C$9:$D$1009,2,FALSE),"NOT FOUND"))</f>
        <v/>
      </c>
      <c r="F384" s="94"/>
      <c r="G384" s="76"/>
      <c r="H384" s="81" t="str">
        <f>IFERROR(F384*VLOOKUP(D384,Saldo!$P$8:$U$1009,6,FALSE),"")</f>
        <v/>
      </c>
      <c r="I384" s="78" t="str">
        <f>IFERROR(IF(D384="","",VLOOKUP(D384,Saldo!$P$8:$Q$1009,2,FALSE)),"")</f>
        <v/>
      </c>
      <c r="J384" s="76"/>
      <c r="K384" s="74" t="str">
        <f t="shared" si="5"/>
        <v/>
      </c>
    </row>
    <row r="385" spans="1:11" ht="18.95" customHeight="1" x14ac:dyDescent="0.25">
      <c r="A385" s="52"/>
      <c r="C385" s="185"/>
      <c r="D385" s="76"/>
      <c r="E385" s="76" t="str">
        <f>IF(D385="","",IFERROR(VLOOKUP(D385,Cadastro!$C$9:$D$1009,2,FALSE),"NOT FOUND"))</f>
        <v/>
      </c>
      <c r="F385" s="94"/>
      <c r="G385" s="76"/>
      <c r="H385" s="81" t="str">
        <f>IFERROR(F385*VLOOKUP(D385,Saldo!$P$8:$U$1009,6,FALSE),"")</f>
        <v/>
      </c>
      <c r="I385" s="78" t="str">
        <f>IFERROR(IF(D385="","",VLOOKUP(D385,Saldo!$P$8:$Q$1009,2,FALSE)),"")</f>
        <v/>
      </c>
      <c r="J385" s="76"/>
      <c r="K385" s="74" t="str">
        <f t="shared" si="5"/>
        <v/>
      </c>
    </row>
    <row r="386" spans="1:11" ht="18.95" customHeight="1" x14ac:dyDescent="0.25">
      <c r="A386" s="52"/>
      <c r="C386" s="185"/>
      <c r="D386" s="76"/>
      <c r="E386" s="76" t="str">
        <f>IF(D386="","",IFERROR(VLOOKUP(D386,Cadastro!$C$9:$D$1009,2,FALSE),"NOT FOUND"))</f>
        <v/>
      </c>
      <c r="F386" s="94"/>
      <c r="G386" s="76"/>
      <c r="H386" s="81" t="str">
        <f>IFERROR(F386*VLOOKUP(D386,Saldo!$P$8:$U$1009,6,FALSE),"")</f>
        <v/>
      </c>
      <c r="I386" s="78" t="str">
        <f>IFERROR(IF(D386="","",VLOOKUP(D386,Saldo!$P$8:$Q$1009,2,FALSE)),"")</f>
        <v/>
      </c>
      <c r="J386" s="76"/>
      <c r="K386" s="74" t="str">
        <f t="shared" si="5"/>
        <v/>
      </c>
    </row>
    <row r="387" spans="1:11" ht="18.95" customHeight="1" x14ac:dyDescent="0.25">
      <c r="A387" s="52"/>
      <c r="C387" s="185"/>
      <c r="D387" s="76"/>
      <c r="E387" s="76" t="str">
        <f>IF(D387="","",IFERROR(VLOOKUP(D387,Cadastro!$C$9:$D$1009,2,FALSE),"NOT FOUND"))</f>
        <v/>
      </c>
      <c r="F387" s="94"/>
      <c r="G387" s="76"/>
      <c r="H387" s="81" t="str">
        <f>IFERROR(F387*VLOOKUP(D387,Saldo!$P$8:$U$1009,6,FALSE),"")</f>
        <v/>
      </c>
      <c r="I387" s="78" t="str">
        <f>IFERROR(IF(D387="","",VLOOKUP(D387,Saldo!$P$8:$Q$1009,2,FALSE)),"")</f>
        <v/>
      </c>
      <c r="J387" s="76"/>
      <c r="K387" s="74" t="str">
        <f t="shared" si="5"/>
        <v/>
      </c>
    </row>
    <row r="388" spans="1:11" ht="18.95" customHeight="1" x14ac:dyDescent="0.25">
      <c r="A388" s="52"/>
      <c r="C388" s="185"/>
      <c r="D388" s="76"/>
      <c r="E388" s="76" t="str">
        <f>IF(D388="","",IFERROR(VLOOKUP(D388,Cadastro!$C$9:$D$1009,2,FALSE),"NOT FOUND"))</f>
        <v/>
      </c>
      <c r="F388" s="94"/>
      <c r="G388" s="76"/>
      <c r="H388" s="81" t="str">
        <f>IFERROR(F388*VLOOKUP(D388,Saldo!$P$8:$U$1009,6,FALSE),"")</f>
        <v/>
      </c>
      <c r="I388" s="78" t="str">
        <f>IFERROR(IF(D388="","",VLOOKUP(D388,Saldo!$P$8:$Q$1009,2,FALSE)),"")</f>
        <v/>
      </c>
      <c r="J388" s="76"/>
      <c r="K388" s="74" t="str">
        <f t="shared" si="5"/>
        <v/>
      </c>
    </row>
    <row r="389" spans="1:11" ht="18.95" customHeight="1" x14ac:dyDescent="0.25">
      <c r="A389" s="52"/>
      <c r="C389" s="185"/>
      <c r="D389" s="76"/>
      <c r="E389" s="76" t="str">
        <f>IF(D389="","",IFERROR(VLOOKUP(D389,Cadastro!$C$9:$D$1009,2,FALSE),"NOT FOUND"))</f>
        <v/>
      </c>
      <c r="F389" s="94"/>
      <c r="G389" s="76"/>
      <c r="H389" s="81" t="str">
        <f>IFERROR(F389*VLOOKUP(D389,Saldo!$P$8:$U$1009,6,FALSE),"")</f>
        <v/>
      </c>
      <c r="I389" s="78" t="str">
        <f>IFERROR(IF(D389="","",VLOOKUP(D389,Saldo!$P$8:$Q$1009,2,FALSE)),"")</f>
        <v/>
      </c>
      <c r="J389" s="76"/>
      <c r="K389" s="74" t="str">
        <f t="shared" si="5"/>
        <v/>
      </c>
    </row>
    <row r="390" spans="1:11" ht="18.95" customHeight="1" x14ac:dyDescent="0.25">
      <c r="A390" s="52"/>
      <c r="C390" s="185"/>
      <c r="D390" s="76"/>
      <c r="E390" s="76" t="str">
        <f>IF(D390="","",IFERROR(VLOOKUP(D390,Cadastro!$C$9:$D$1009,2,FALSE),"NOT FOUND"))</f>
        <v/>
      </c>
      <c r="F390" s="94"/>
      <c r="G390" s="76"/>
      <c r="H390" s="81" t="str">
        <f>IFERROR(F390*VLOOKUP(D390,Saldo!$P$8:$U$1009,6,FALSE),"")</f>
        <v/>
      </c>
      <c r="I390" s="78" t="str">
        <f>IFERROR(IF(D390="","",VLOOKUP(D390,Saldo!$P$8:$Q$1009,2,FALSE)),"")</f>
        <v/>
      </c>
      <c r="J390" s="76"/>
      <c r="K390" s="74" t="str">
        <f t="shared" si="5"/>
        <v/>
      </c>
    </row>
    <row r="391" spans="1:11" ht="18.95" customHeight="1" x14ac:dyDescent="0.25">
      <c r="A391" s="52"/>
      <c r="C391" s="185"/>
      <c r="D391" s="76"/>
      <c r="E391" s="76" t="str">
        <f>IF(D391="","",IFERROR(VLOOKUP(D391,Cadastro!$C$9:$D$1009,2,FALSE),"NOT FOUND"))</f>
        <v/>
      </c>
      <c r="F391" s="94"/>
      <c r="G391" s="76"/>
      <c r="H391" s="81" t="str">
        <f>IFERROR(F391*VLOOKUP(D391,Saldo!$P$8:$U$1009,6,FALSE),"")</f>
        <v/>
      </c>
      <c r="I391" s="78" t="str">
        <f>IFERROR(IF(D391="","",VLOOKUP(D391,Saldo!$P$8:$Q$1009,2,FALSE)),"")</f>
        <v/>
      </c>
      <c r="J391" s="76"/>
      <c r="K391" s="74" t="str">
        <f t="shared" si="5"/>
        <v/>
      </c>
    </row>
    <row r="392" spans="1:11" ht="18.95" customHeight="1" x14ac:dyDescent="0.25">
      <c r="A392" s="52"/>
      <c r="C392" s="185"/>
      <c r="D392" s="76"/>
      <c r="E392" s="76" t="str">
        <f>IF(D392="","",IFERROR(VLOOKUP(D392,Cadastro!$C$9:$D$1009,2,FALSE),"NOT FOUND"))</f>
        <v/>
      </c>
      <c r="F392" s="94"/>
      <c r="G392" s="76"/>
      <c r="H392" s="81" t="str">
        <f>IFERROR(F392*VLOOKUP(D392,Saldo!$P$8:$U$1009,6,FALSE),"")</f>
        <v/>
      </c>
      <c r="I392" s="78" t="str">
        <f>IFERROR(IF(D392="","",VLOOKUP(D392,Saldo!$P$8:$Q$1009,2,FALSE)),"")</f>
        <v/>
      </c>
      <c r="J392" s="76"/>
      <c r="K392" s="74" t="str">
        <f t="shared" si="5"/>
        <v/>
      </c>
    </row>
    <row r="393" spans="1:11" ht="18.95" customHeight="1" x14ac:dyDescent="0.25">
      <c r="A393" s="52"/>
      <c r="C393" s="185"/>
      <c r="D393" s="76"/>
      <c r="E393" s="76" t="str">
        <f>IF(D393="","",IFERROR(VLOOKUP(D393,Cadastro!$C$9:$D$1009,2,FALSE),"NOT FOUND"))</f>
        <v/>
      </c>
      <c r="F393" s="94"/>
      <c r="G393" s="76"/>
      <c r="H393" s="81" t="str">
        <f>IFERROR(F393*VLOOKUP(D393,Saldo!$P$8:$U$1009,6,FALSE),"")</f>
        <v/>
      </c>
      <c r="I393" s="78" t="str">
        <f>IFERROR(IF(D393="","",VLOOKUP(D393,Saldo!$P$8:$Q$1009,2,FALSE)),"")</f>
        <v/>
      </c>
      <c r="J393" s="76"/>
      <c r="K393" s="74" t="str">
        <f t="shared" si="5"/>
        <v/>
      </c>
    </row>
    <row r="394" spans="1:11" ht="18.95" customHeight="1" x14ac:dyDescent="0.25">
      <c r="A394" s="52"/>
      <c r="C394" s="185"/>
      <c r="D394" s="76"/>
      <c r="E394" s="76" t="str">
        <f>IF(D394="","",IFERROR(VLOOKUP(D394,Cadastro!$C$9:$D$1009,2,FALSE),"NOT FOUND"))</f>
        <v/>
      </c>
      <c r="F394" s="94"/>
      <c r="G394" s="76"/>
      <c r="H394" s="81" t="str">
        <f>IFERROR(F394*VLOOKUP(D394,Saldo!$P$8:$U$1009,6,FALSE),"")</f>
        <v/>
      </c>
      <c r="I394" s="78" t="str">
        <f>IFERROR(IF(D394="","",VLOOKUP(D394,Saldo!$P$8:$Q$1009,2,FALSE)),"")</f>
        <v/>
      </c>
      <c r="J394" s="76"/>
      <c r="K394" s="74" t="str">
        <f t="shared" ref="K394:K457" si="6">IF(C394="","",MONTH(C394))</f>
        <v/>
      </c>
    </row>
    <row r="395" spans="1:11" ht="18.95" customHeight="1" x14ac:dyDescent="0.25">
      <c r="A395" s="52"/>
      <c r="C395" s="185"/>
      <c r="D395" s="76"/>
      <c r="E395" s="76" t="str">
        <f>IF(D395="","",IFERROR(VLOOKUP(D395,Cadastro!$C$9:$D$1009,2,FALSE),"NOT FOUND"))</f>
        <v/>
      </c>
      <c r="F395" s="94"/>
      <c r="G395" s="76"/>
      <c r="H395" s="81" t="str">
        <f>IFERROR(F395*VLOOKUP(D395,Saldo!$P$8:$U$1009,6,FALSE),"")</f>
        <v/>
      </c>
      <c r="I395" s="78" t="str">
        <f>IFERROR(IF(D395="","",VLOOKUP(D395,Saldo!$P$8:$Q$1009,2,FALSE)),"")</f>
        <v/>
      </c>
      <c r="J395" s="76"/>
      <c r="K395" s="74" t="str">
        <f t="shared" si="6"/>
        <v/>
      </c>
    </row>
    <row r="396" spans="1:11" ht="18.95" customHeight="1" x14ac:dyDescent="0.25">
      <c r="A396" s="52"/>
      <c r="C396" s="185"/>
      <c r="D396" s="76"/>
      <c r="E396" s="76" t="str">
        <f>IF(D396="","",IFERROR(VLOOKUP(D396,Cadastro!$C$9:$D$1009,2,FALSE),"NOT FOUND"))</f>
        <v/>
      </c>
      <c r="F396" s="94"/>
      <c r="G396" s="76"/>
      <c r="H396" s="81" t="str">
        <f>IFERROR(F396*VLOOKUP(D396,Saldo!$P$8:$U$1009,6,FALSE),"")</f>
        <v/>
      </c>
      <c r="I396" s="78" t="str">
        <f>IFERROR(IF(D396="","",VLOOKUP(D396,Saldo!$P$8:$Q$1009,2,FALSE)),"")</f>
        <v/>
      </c>
      <c r="J396" s="76"/>
      <c r="K396" s="74" t="str">
        <f t="shared" si="6"/>
        <v/>
      </c>
    </row>
    <row r="397" spans="1:11" ht="18.95" customHeight="1" x14ac:dyDescent="0.25">
      <c r="A397" s="52"/>
      <c r="C397" s="185"/>
      <c r="D397" s="76"/>
      <c r="E397" s="76" t="str">
        <f>IF(D397="","",IFERROR(VLOOKUP(D397,Cadastro!$C$9:$D$1009,2,FALSE),"NOT FOUND"))</f>
        <v/>
      </c>
      <c r="F397" s="94"/>
      <c r="G397" s="76"/>
      <c r="H397" s="81" t="str">
        <f>IFERROR(F397*VLOOKUP(D397,Saldo!$P$8:$U$1009,6,FALSE),"")</f>
        <v/>
      </c>
      <c r="I397" s="78" t="str">
        <f>IFERROR(IF(D397="","",VLOOKUP(D397,Saldo!$P$8:$Q$1009,2,FALSE)),"")</f>
        <v/>
      </c>
      <c r="J397" s="76"/>
      <c r="K397" s="74" t="str">
        <f t="shared" si="6"/>
        <v/>
      </c>
    </row>
    <row r="398" spans="1:11" ht="18.95" customHeight="1" x14ac:dyDescent="0.25">
      <c r="A398" s="52"/>
      <c r="C398" s="185"/>
      <c r="D398" s="76"/>
      <c r="E398" s="76" t="str">
        <f>IF(D398="","",IFERROR(VLOOKUP(D398,Cadastro!$C$9:$D$1009,2,FALSE),"NOT FOUND"))</f>
        <v/>
      </c>
      <c r="F398" s="94"/>
      <c r="G398" s="76"/>
      <c r="H398" s="81" t="str">
        <f>IFERROR(F398*VLOOKUP(D398,Saldo!$P$8:$U$1009,6,FALSE),"")</f>
        <v/>
      </c>
      <c r="I398" s="78" t="str">
        <f>IFERROR(IF(D398="","",VLOOKUP(D398,Saldo!$P$8:$Q$1009,2,FALSE)),"")</f>
        <v/>
      </c>
      <c r="J398" s="76"/>
      <c r="K398" s="74" t="str">
        <f t="shared" si="6"/>
        <v/>
      </c>
    </row>
    <row r="399" spans="1:11" ht="18.95" customHeight="1" x14ac:dyDescent="0.25">
      <c r="A399" s="52"/>
      <c r="C399" s="185"/>
      <c r="D399" s="76"/>
      <c r="E399" s="76" t="str">
        <f>IF(D399="","",IFERROR(VLOOKUP(D399,Cadastro!$C$9:$D$1009,2,FALSE),"NOT FOUND"))</f>
        <v/>
      </c>
      <c r="F399" s="94"/>
      <c r="G399" s="76"/>
      <c r="H399" s="81" t="str">
        <f>IFERROR(F399*VLOOKUP(D399,Saldo!$P$8:$U$1009,6,FALSE),"")</f>
        <v/>
      </c>
      <c r="I399" s="78" t="str">
        <f>IFERROR(IF(D399="","",VLOOKUP(D399,Saldo!$P$8:$Q$1009,2,FALSE)),"")</f>
        <v/>
      </c>
      <c r="J399" s="76"/>
      <c r="K399" s="74" t="str">
        <f t="shared" si="6"/>
        <v/>
      </c>
    </row>
    <row r="400" spans="1:11" ht="18.95" customHeight="1" x14ac:dyDescent="0.25">
      <c r="A400" s="52"/>
      <c r="C400" s="185"/>
      <c r="D400" s="76"/>
      <c r="E400" s="76" t="str">
        <f>IF(D400="","",IFERROR(VLOOKUP(D400,Cadastro!$C$9:$D$1009,2,FALSE),"NOT FOUND"))</f>
        <v/>
      </c>
      <c r="F400" s="94"/>
      <c r="G400" s="76"/>
      <c r="H400" s="81" t="str">
        <f>IFERROR(F400*VLOOKUP(D400,Saldo!$P$8:$U$1009,6,FALSE),"")</f>
        <v/>
      </c>
      <c r="I400" s="78" t="str">
        <f>IFERROR(IF(D400="","",VLOOKUP(D400,Saldo!$P$8:$Q$1009,2,FALSE)),"")</f>
        <v/>
      </c>
      <c r="J400" s="76"/>
      <c r="K400" s="74" t="str">
        <f t="shared" si="6"/>
        <v/>
      </c>
    </row>
    <row r="401" spans="1:11" ht="18.95" customHeight="1" x14ac:dyDescent="0.25">
      <c r="A401" s="52"/>
      <c r="C401" s="185"/>
      <c r="D401" s="76"/>
      <c r="E401" s="76" t="str">
        <f>IF(D401="","",IFERROR(VLOOKUP(D401,Cadastro!$C$9:$D$1009,2,FALSE),"NOT FOUND"))</f>
        <v/>
      </c>
      <c r="F401" s="94"/>
      <c r="G401" s="76"/>
      <c r="H401" s="81" t="str">
        <f>IFERROR(F401*VLOOKUP(D401,Saldo!$P$8:$U$1009,6,FALSE),"")</f>
        <v/>
      </c>
      <c r="I401" s="78" t="str">
        <f>IFERROR(IF(D401="","",VLOOKUP(D401,Saldo!$P$8:$Q$1009,2,FALSE)),"")</f>
        <v/>
      </c>
      <c r="J401" s="76"/>
      <c r="K401" s="74" t="str">
        <f t="shared" si="6"/>
        <v/>
      </c>
    </row>
    <row r="402" spans="1:11" ht="18.95" customHeight="1" x14ac:dyDescent="0.25">
      <c r="A402" s="52"/>
      <c r="C402" s="185"/>
      <c r="D402" s="76"/>
      <c r="E402" s="76" t="str">
        <f>IF(D402="","",IFERROR(VLOOKUP(D402,Cadastro!$C$9:$D$1009,2,FALSE),"NOT FOUND"))</f>
        <v/>
      </c>
      <c r="F402" s="94"/>
      <c r="G402" s="76"/>
      <c r="H402" s="81" t="str">
        <f>IFERROR(F402*VLOOKUP(D402,Saldo!$P$8:$U$1009,6,FALSE),"")</f>
        <v/>
      </c>
      <c r="I402" s="78" t="str">
        <f>IFERROR(IF(D402="","",VLOOKUP(D402,Saldo!$P$8:$Q$1009,2,FALSE)),"")</f>
        <v/>
      </c>
      <c r="J402" s="76"/>
      <c r="K402" s="74" t="str">
        <f t="shared" si="6"/>
        <v/>
      </c>
    </row>
    <row r="403" spans="1:11" ht="18.95" customHeight="1" x14ac:dyDescent="0.25">
      <c r="A403" s="52"/>
      <c r="C403" s="185"/>
      <c r="D403" s="76"/>
      <c r="E403" s="76" t="str">
        <f>IF(D403="","",IFERROR(VLOOKUP(D403,Cadastro!$C$9:$D$1009,2,FALSE),"NOT FOUND"))</f>
        <v/>
      </c>
      <c r="F403" s="94"/>
      <c r="G403" s="76"/>
      <c r="H403" s="81" t="str">
        <f>IFERROR(F403*VLOOKUP(D403,Saldo!$P$8:$U$1009,6,FALSE),"")</f>
        <v/>
      </c>
      <c r="I403" s="78" t="str">
        <f>IFERROR(IF(D403="","",VLOOKUP(D403,Saldo!$P$8:$Q$1009,2,FALSE)),"")</f>
        <v/>
      </c>
      <c r="J403" s="76"/>
      <c r="K403" s="74" t="str">
        <f t="shared" si="6"/>
        <v/>
      </c>
    </row>
    <row r="404" spans="1:11" ht="18.95" customHeight="1" x14ac:dyDescent="0.25">
      <c r="A404" s="52"/>
      <c r="C404" s="185"/>
      <c r="D404" s="76"/>
      <c r="E404" s="76" t="str">
        <f>IF(D404="","",IFERROR(VLOOKUP(D404,Cadastro!$C$9:$D$1009,2,FALSE),"NOT FOUND"))</f>
        <v/>
      </c>
      <c r="F404" s="94"/>
      <c r="G404" s="76"/>
      <c r="H404" s="81" t="str">
        <f>IFERROR(F404*VLOOKUP(D404,Saldo!$P$8:$U$1009,6,FALSE),"")</f>
        <v/>
      </c>
      <c r="I404" s="78" t="str">
        <f>IFERROR(IF(D404="","",VLOOKUP(D404,Saldo!$P$8:$Q$1009,2,FALSE)),"")</f>
        <v/>
      </c>
      <c r="J404" s="76"/>
      <c r="K404" s="74" t="str">
        <f t="shared" si="6"/>
        <v/>
      </c>
    </row>
    <row r="405" spans="1:11" ht="18.95" customHeight="1" x14ac:dyDescent="0.25">
      <c r="A405" s="52"/>
      <c r="C405" s="185"/>
      <c r="D405" s="76"/>
      <c r="E405" s="76" t="str">
        <f>IF(D405="","",IFERROR(VLOOKUP(D405,Cadastro!$C$9:$D$1009,2,FALSE),"NOT FOUND"))</f>
        <v/>
      </c>
      <c r="F405" s="94"/>
      <c r="G405" s="76"/>
      <c r="H405" s="81" t="str">
        <f>IFERROR(F405*VLOOKUP(D405,Saldo!$P$8:$U$1009,6,FALSE),"")</f>
        <v/>
      </c>
      <c r="I405" s="78" t="str">
        <f>IFERROR(IF(D405="","",VLOOKUP(D405,Saldo!$P$8:$Q$1009,2,FALSE)),"")</f>
        <v/>
      </c>
      <c r="J405" s="76"/>
      <c r="K405" s="74" t="str">
        <f t="shared" si="6"/>
        <v/>
      </c>
    </row>
    <row r="406" spans="1:11" ht="18.95" customHeight="1" x14ac:dyDescent="0.25">
      <c r="A406" s="52"/>
      <c r="C406" s="185"/>
      <c r="D406" s="76"/>
      <c r="E406" s="76" t="str">
        <f>IF(D406="","",IFERROR(VLOOKUP(D406,Cadastro!$C$9:$D$1009,2,FALSE),"NOT FOUND"))</f>
        <v/>
      </c>
      <c r="F406" s="94"/>
      <c r="G406" s="76"/>
      <c r="H406" s="81" t="str">
        <f>IFERROR(F406*VLOOKUP(D406,Saldo!$P$8:$U$1009,6,FALSE),"")</f>
        <v/>
      </c>
      <c r="I406" s="78" t="str">
        <f>IFERROR(IF(D406="","",VLOOKUP(D406,Saldo!$P$8:$Q$1009,2,FALSE)),"")</f>
        <v/>
      </c>
      <c r="J406" s="76"/>
      <c r="K406" s="74" t="str">
        <f t="shared" si="6"/>
        <v/>
      </c>
    </row>
    <row r="407" spans="1:11" ht="18.95" customHeight="1" x14ac:dyDescent="0.25">
      <c r="A407" s="52"/>
      <c r="C407" s="185"/>
      <c r="D407" s="76"/>
      <c r="E407" s="76" t="str">
        <f>IF(D407="","",IFERROR(VLOOKUP(D407,Cadastro!$C$9:$D$1009,2,FALSE),"NOT FOUND"))</f>
        <v/>
      </c>
      <c r="F407" s="94"/>
      <c r="G407" s="76"/>
      <c r="H407" s="81" t="str">
        <f>IFERROR(F407*VLOOKUP(D407,Saldo!$P$8:$U$1009,6,FALSE),"")</f>
        <v/>
      </c>
      <c r="I407" s="78" t="str">
        <f>IFERROR(IF(D407="","",VLOOKUP(D407,Saldo!$P$8:$Q$1009,2,FALSE)),"")</f>
        <v/>
      </c>
      <c r="J407" s="76"/>
      <c r="K407" s="74" t="str">
        <f t="shared" si="6"/>
        <v/>
      </c>
    </row>
    <row r="408" spans="1:11" ht="18.95" customHeight="1" x14ac:dyDescent="0.25">
      <c r="A408" s="52"/>
      <c r="C408" s="185"/>
      <c r="D408" s="76"/>
      <c r="E408" s="76" t="str">
        <f>IF(D408="","",IFERROR(VLOOKUP(D408,Cadastro!$C$9:$D$1009,2,FALSE),"NOT FOUND"))</f>
        <v/>
      </c>
      <c r="F408" s="94"/>
      <c r="G408" s="76"/>
      <c r="H408" s="81" t="str">
        <f>IFERROR(F408*VLOOKUP(D408,Saldo!$P$8:$U$1009,6,FALSE),"")</f>
        <v/>
      </c>
      <c r="I408" s="78" t="str">
        <f>IFERROR(IF(D408="","",VLOOKUP(D408,Saldo!$P$8:$Q$1009,2,FALSE)),"")</f>
        <v/>
      </c>
      <c r="J408" s="76"/>
      <c r="K408" s="74" t="str">
        <f t="shared" si="6"/>
        <v/>
      </c>
    </row>
    <row r="409" spans="1:11" ht="18.95" customHeight="1" x14ac:dyDescent="0.25">
      <c r="A409" s="52"/>
      <c r="C409" s="185"/>
      <c r="D409" s="76"/>
      <c r="E409" s="76" t="str">
        <f>IF(D409="","",IFERROR(VLOOKUP(D409,Cadastro!$C$9:$D$1009,2,FALSE),"NOT FOUND"))</f>
        <v/>
      </c>
      <c r="F409" s="94"/>
      <c r="G409" s="76"/>
      <c r="H409" s="81" t="str">
        <f>IFERROR(F409*VLOOKUP(D409,Saldo!$P$8:$U$1009,6,FALSE),"")</f>
        <v/>
      </c>
      <c r="I409" s="78" t="str">
        <f>IFERROR(IF(D409="","",VLOOKUP(D409,Saldo!$P$8:$Q$1009,2,FALSE)),"")</f>
        <v/>
      </c>
      <c r="J409" s="76"/>
      <c r="K409" s="74" t="str">
        <f t="shared" si="6"/>
        <v/>
      </c>
    </row>
    <row r="410" spans="1:11" ht="18.95" customHeight="1" x14ac:dyDescent="0.25">
      <c r="A410" s="52"/>
      <c r="C410" s="185"/>
      <c r="D410" s="76"/>
      <c r="E410" s="76" t="str">
        <f>IF(D410="","",IFERROR(VLOOKUP(D410,Cadastro!$C$9:$D$1009,2,FALSE),"NOT FOUND"))</f>
        <v/>
      </c>
      <c r="F410" s="94"/>
      <c r="G410" s="76"/>
      <c r="H410" s="81" t="str">
        <f>IFERROR(F410*VLOOKUP(D410,Saldo!$P$8:$U$1009,6,FALSE),"")</f>
        <v/>
      </c>
      <c r="I410" s="78" t="str">
        <f>IFERROR(IF(D410="","",VLOOKUP(D410,Saldo!$P$8:$Q$1009,2,FALSE)),"")</f>
        <v/>
      </c>
      <c r="J410" s="76"/>
      <c r="K410" s="74" t="str">
        <f t="shared" si="6"/>
        <v/>
      </c>
    </row>
    <row r="411" spans="1:11" ht="18.95" customHeight="1" x14ac:dyDescent="0.25">
      <c r="A411" s="52"/>
      <c r="C411" s="185"/>
      <c r="D411" s="76"/>
      <c r="E411" s="76" t="str">
        <f>IF(D411="","",IFERROR(VLOOKUP(D411,Cadastro!$C$9:$D$1009,2,FALSE),"NOT FOUND"))</f>
        <v/>
      </c>
      <c r="F411" s="94"/>
      <c r="G411" s="76"/>
      <c r="H411" s="81" t="str">
        <f>IFERROR(F411*VLOOKUP(D411,Saldo!$P$8:$U$1009,6,FALSE),"")</f>
        <v/>
      </c>
      <c r="I411" s="78" t="str">
        <f>IFERROR(IF(D411="","",VLOOKUP(D411,Saldo!$P$8:$Q$1009,2,FALSE)),"")</f>
        <v/>
      </c>
      <c r="J411" s="76"/>
      <c r="K411" s="74" t="str">
        <f t="shared" si="6"/>
        <v/>
      </c>
    </row>
    <row r="412" spans="1:11" ht="18.95" customHeight="1" x14ac:dyDescent="0.25">
      <c r="A412" s="52"/>
      <c r="C412" s="185"/>
      <c r="D412" s="76"/>
      <c r="E412" s="76" t="str">
        <f>IF(D412="","",IFERROR(VLOOKUP(D412,Cadastro!$C$9:$D$1009,2,FALSE),"NOT FOUND"))</f>
        <v/>
      </c>
      <c r="F412" s="94"/>
      <c r="G412" s="76"/>
      <c r="H412" s="81" t="str">
        <f>IFERROR(F412*VLOOKUP(D412,Saldo!$P$8:$U$1009,6,FALSE),"")</f>
        <v/>
      </c>
      <c r="I412" s="78" t="str">
        <f>IFERROR(IF(D412="","",VLOOKUP(D412,Saldo!$P$8:$Q$1009,2,FALSE)),"")</f>
        <v/>
      </c>
      <c r="J412" s="76"/>
      <c r="K412" s="74" t="str">
        <f t="shared" si="6"/>
        <v/>
      </c>
    </row>
    <row r="413" spans="1:11" ht="18.95" customHeight="1" x14ac:dyDescent="0.25">
      <c r="A413" s="52"/>
      <c r="C413" s="185"/>
      <c r="D413" s="76"/>
      <c r="E413" s="76" t="str">
        <f>IF(D413="","",IFERROR(VLOOKUP(D413,Cadastro!$C$9:$D$1009,2,FALSE),"NOT FOUND"))</f>
        <v/>
      </c>
      <c r="F413" s="94"/>
      <c r="G413" s="76"/>
      <c r="H413" s="81" t="str">
        <f>IFERROR(F413*VLOOKUP(D413,Saldo!$P$8:$U$1009,6,FALSE),"")</f>
        <v/>
      </c>
      <c r="I413" s="78" t="str">
        <f>IFERROR(IF(D413="","",VLOOKUP(D413,Saldo!$P$8:$Q$1009,2,FALSE)),"")</f>
        <v/>
      </c>
      <c r="J413" s="76"/>
      <c r="K413" s="74" t="str">
        <f t="shared" si="6"/>
        <v/>
      </c>
    </row>
    <row r="414" spans="1:11" ht="18.95" customHeight="1" x14ac:dyDescent="0.25">
      <c r="A414" s="52"/>
      <c r="C414" s="185"/>
      <c r="D414" s="76"/>
      <c r="E414" s="76" t="str">
        <f>IF(D414="","",IFERROR(VLOOKUP(D414,Cadastro!$C$9:$D$1009,2,FALSE),"NOT FOUND"))</f>
        <v/>
      </c>
      <c r="F414" s="94"/>
      <c r="G414" s="76"/>
      <c r="H414" s="81" t="str">
        <f>IFERROR(F414*VLOOKUP(D414,Saldo!$P$8:$U$1009,6,FALSE),"")</f>
        <v/>
      </c>
      <c r="I414" s="78" t="str">
        <f>IFERROR(IF(D414="","",VLOOKUP(D414,Saldo!$P$8:$Q$1009,2,FALSE)),"")</f>
        <v/>
      </c>
      <c r="J414" s="76"/>
      <c r="K414" s="74" t="str">
        <f t="shared" si="6"/>
        <v/>
      </c>
    </row>
    <row r="415" spans="1:11" ht="18.95" customHeight="1" x14ac:dyDescent="0.25">
      <c r="A415" s="52"/>
      <c r="C415" s="185"/>
      <c r="D415" s="76"/>
      <c r="E415" s="76" t="str">
        <f>IF(D415="","",IFERROR(VLOOKUP(D415,Cadastro!$C$9:$D$1009,2,FALSE),"NOT FOUND"))</f>
        <v/>
      </c>
      <c r="F415" s="94"/>
      <c r="G415" s="76"/>
      <c r="H415" s="81" t="str">
        <f>IFERROR(F415*VLOOKUP(D415,Saldo!$P$8:$U$1009,6,FALSE),"")</f>
        <v/>
      </c>
      <c r="I415" s="78" t="str">
        <f>IFERROR(IF(D415="","",VLOOKUP(D415,Saldo!$P$8:$Q$1009,2,FALSE)),"")</f>
        <v/>
      </c>
      <c r="J415" s="76"/>
      <c r="K415" s="74" t="str">
        <f t="shared" si="6"/>
        <v/>
      </c>
    </row>
    <row r="416" spans="1:11" ht="18.95" customHeight="1" x14ac:dyDescent="0.25">
      <c r="A416" s="52"/>
      <c r="C416" s="185"/>
      <c r="D416" s="76"/>
      <c r="E416" s="76" t="str">
        <f>IF(D416="","",IFERROR(VLOOKUP(D416,Cadastro!$C$9:$D$1009,2,FALSE),"NOT FOUND"))</f>
        <v/>
      </c>
      <c r="F416" s="94"/>
      <c r="G416" s="76"/>
      <c r="H416" s="81" t="str">
        <f>IFERROR(F416*VLOOKUP(D416,Saldo!$P$8:$U$1009,6,FALSE),"")</f>
        <v/>
      </c>
      <c r="I416" s="78" t="str">
        <f>IFERROR(IF(D416="","",VLOOKUP(D416,Saldo!$P$8:$Q$1009,2,FALSE)),"")</f>
        <v/>
      </c>
      <c r="J416" s="76"/>
      <c r="K416" s="74" t="str">
        <f t="shared" si="6"/>
        <v/>
      </c>
    </row>
    <row r="417" spans="1:11" ht="18.95" customHeight="1" x14ac:dyDescent="0.25">
      <c r="A417" s="52"/>
      <c r="C417" s="185"/>
      <c r="D417" s="76"/>
      <c r="E417" s="76" t="str">
        <f>IF(D417="","",IFERROR(VLOOKUP(D417,Cadastro!$C$9:$D$1009,2,FALSE),"NOT FOUND"))</f>
        <v/>
      </c>
      <c r="F417" s="94"/>
      <c r="G417" s="76"/>
      <c r="H417" s="81" t="str">
        <f>IFERROR(F417*VLOOKUP(D417,Saldo!$P$8:$U$1009,6,FALSE),"")</f>
        <v/>
      </c>
      <c r="I417" s="78" t="str">
        <f>IFERROR(IF(D417="","",VLOOKUP(D417,Saldo!$P$8:$Q$1009,2,FALSE)),"")</f>
        <v/>
      </c>
      <c r="J417" s="76"/>
      <c r="K417" s="74" t="str">
        <f t="shared" si="6"/>
        <v/>
      </c>
    </row>
    <row r="418" spans="1:11" ht="18.95" customHeight="1" x14ac:dyDescent="0.25">
      <c r="A418" s="52"/>
      <c r="C418" s="185"/>
      <c r="D418" s="76"/>
      <c r="E418" s="76" t="str">
        <f>IF(D418="","",IFERROR(VLOOKUP(D418,Cadastro!$C$9:$D$1009,2,FALSE),"NOT FOUND"))</f>
        <v/>
      </c>
      <c r="F418" s="94"/>
      <c r="G418" s="76"/>
      <c r="H418" s="81" t="str">
        <f>IFERROR(F418*VLOOKUP(D418,Saldo!$P$8:$U$1009,6,FALSE),"")</f>
        <v/>
      </c>
      <c r="I418" s="78" t="str">
        <f>IFERROR(IF(D418="","",VLOOKUP(D418,Saldo!$P$8:$Q$1009,2,FALSE)),"")</f>
        <v/>
      </c>
      <c r="J418" s="76"/>
      <c r="K418" s="74" t="str">
        <f t="shared" si="6"/>
        <v/>
      </c>
    </row>
    <row r="419" spans="1:11" ht="18.95" customHeight="1" x14ac:dyDescent="0.25">
      <c r="A419" s="52"/>
      <c r="C419" s="185"/>
      <c r="D419" s="76"/>
      <c r="E419" s="76" t="str">
        <f>IF(D419="","",IFERROR(VLOOKUP(D419,Cadastro!$C$9:$D$1009,2,FALSE),"NOT FOUND"))</f>
        <v/>
      </c>
      <c r="F419" s="94"/>
      <c r="G419" s="76"/>
      <c r="H419" s="81" t="str">
        <f>IFERROR(F419*VLOOKUP(D419,Saldo!$P$8:$U$1009,6,FALSE),"")</f>
        <v/>
      </c>
      <c r="I419" s="78" t="str">
        <f>IFERROR(IF(D419="","",VLOOKUP(D419,Saldo!$P$8:$Q$1009,2,FALSE)),"")</f>
        <v/>
      </c>
      <c r="J419" s="76"/>
      <c r="K419" s="74" t="str">
        <f t="shared" si="6"/>
        <v/>
      </c>
    </row>
    <row r="420" spans="1:11" ht="18.95" customHeight="1" x14ac:dyDescent="0.25">
      <c r="A420" s="52"/>
      <c r="C420" s="185"/>
      <c r="D420" s="76"/>
      <c r="E420" s="76" t="str">
        <f>IF(D420="","",IFERROR(VLOOKUP(D420,Cadastro!$C$9:$D$1009,2,FALSE),"NOT FOUND"))</f>
        <v/>
      </c>
      <c r="F420" s="94"/>
      <c r="G420" s="76"/>
      <c r="H420" s="81" t="str">
        <f>IFERROR(F420*VLOOKUP(D420,Saldo!$P$8:$U$1009,6,FALSE),"")</f>
        <v/>
      </c>
      <c r="I420" s="78" t="str">
        <f>IFERROR(IF(D420="","",VLOOKUP(D420,Saldo!$P$8:$Q$1009,2,FALSE)),"")</f>
        <v/>
      </c>
      <c r="J420" s="76"/>
      <c r="K420" s="74" t="str">
        <f t="shared" si="6"/>
        <v/>
      </c>
    </row>
    <row r="421" spans="1:11" ht="18.95" customHeight="1" x14ac:dyDescent="0.25">
      <c r="A421" s="52"/>
      <c r="C421" s="185"/>
      <c r="D421" s="76"/>
      <c r="E421" s="76" t="str">
        <f>IF(D421="","",IFERROR(VLOOKUP(D421,Cadastro!$C$9:$D$1009,2,FALSE),"NOT FOUND"))</f>
        <v/>
      </c>
      <c r="F421" s="94"/>
      <c r="G421" s="76"/>
      <c r="H421" s="81" t="str">
        <f>IFERROR(F421*VLOOKUP(D421,Saldo!$P$8:$U$1009,6,FALSE),"")</f>
        <v/>
      </c>
      <c r="I421" s="78" t="str">
        <f>IFERROR(IF(D421="","",VLOOKUP(D421,Saldo!$P$8:$Q$1009,2,FALSE)),"")</f>
        <v/>
      </c>
      <c r="J421" s="76"/>
      <c r="K421" s="74" t="str">
        <f t="shared" si="6"/>
        <v/>
      </c>
    </row>
    <row r="422" spans="1:11" ht="18.95" customHeight="1" x14ac:dyDescent="0.25">
      <c r="A422" s="52"/>
      <c r="C422" s="185"/>
      <c r="D422" s="76"/>
      <c r="E422" s="76" t="str">
        <f>IF(D422="","",IFERROR(VLOOKUP(D422,Cadastro!$C$9:$D$1009,2,FALSE),"NOT FOUND"))</f>
        <v/>
      </c>
      <c r="F422" s="94"/>
      <c r="G422" s="76"/>
      <c r="H422" s="81" t="str">
        <f>IFERROR(F422*VLOOKUP(D422,Saldo!$P$8:$U$1009,6,FALSE),"")</f>
        <v/>
      </c>
      <c r="I422" s="78" t="str">
        <f>IFERROR(IF(D422="","",VLOOKUP(D422,Saldo!$P$8:$Q$1009,2,FALSE)),"")</f>
        <v/>
      </c>
      <c r="J422" s="76"/>
      <c r="K422" s="74" t="str">
        <f t="shared" si="6"/>
        <v/>
      </c>
    </row>
    <row r="423" spans="1:11" ht="18.95" customHeight="1" x14ac:dyDescent="0.25">
      <c r="A423" s="52"/>
      <c r="C423" s="185"/>
      <c r="D423" s="76"/>
      <c r="E423" s="76" t="str">
        <f>IF(D423="","",IFERROR(VLOOKUP(D423,Cadastro!$C$9:$D$1009,2,FALSE),"NOT FOUND"))</f>
        <v/>
      </c>
      <c r="F423" s="94"/>
      <c r="G423" s="76"/>
      <c r="H423" s="81" t="str">
        <f>IFERROR(F423*VLOOKUP(D423,Saldo!$P$8:$U$1009,6,FALSE),"")</f>
        <v/>
      </c>
      <c r="I423" s="78" t="str">
        <f>IFERROR(IF(D423="","",VLOOKUP(D423,Saldo!$P$8:$Q$1009,2,FALSE)),"")</f>
        <v/>
      </c>
      <c r="J423" s="76"/>
      <c r="K423" s="74" t="str">
        <f t="shared" si="6"/>
        <v/>
      </c>
    </row>
    <row r="424" spans="1:11" ht="18.95" customHeight="1" x14ac:dyDescent="0.25">
      <c r="A424" s="52"/>
      <c r="C424" s="185"/>
      <c r="D424" s="76"/>
      <c r="E424" s="76" t="str">
        <f>IF(D424="","",IFERROR(VLOOKUP(D424,Cadastro!$C$9:$D$1009,2,FALSE),"NOT FOUND"))</f>
        <v/>
      </c>
      <c r="F424" s="94"/>
      <c r="G424" s="76"/>
      <c r="H424" s="81" t="str">
        <f>IFERROR(F424*VLOOKUP(D424,Saldo!$P$8:$U$1009,6,FALSE),"")</f>
        <v/>
      </c>
      <c r="I424" s="78" t="str">
        <f>IFERROR(IF(D424="","",VLOOKUP(D424,Saldo!$P$8:$Q$1009,2,FALSE)),"")</f>
        <v/>
      </c>
      <c r="J424" s="76"/>
      <c r="K424" s="74" t="str">
        <f t="shared" si="6"/>
        <v/>
      </c>
    </row>
    <row r="425" spans="1:11" ht="18.95" customHeight="1" x14ac:dyDescent="0.25">
      <c r="A425" s="52"/>
      <c r="C425" s="185"/>
      <c r="D425" s="76"/>
      <c r="E425" s="76" t="str">
        <f>IF(D425="","",IFERROR(VLOOKUP(D425,Cadastro!$C$9:$D$1009,2,FALSE),"NOT FOUND"))</f>
        <v/>
      </c>
      <c r="F425" s="94"/>
      <c r="G425" s="76"/>
      <c r="H425" s="81" t="str">
        <f>IFERROR(F425*VLOOKUP(D425,Saldo!$P$8:$U$1009,6,FALSE),"")</f>
        <v/>
      </c>
      <c r="I425" s="78" t="str">
        <f>IFERROR(IF(D425="","",VLOOKUP(D425,Saldo!$P$8:$Q$1009,2,FALSE)),"")</f>
        <v/>
      </c>
      <c r="J425" s="76"/>
      <c r="K425" s="74" t="str">
        <f t="shared" si="6"/>
        <v/>
      </c>
    </row>
    <row r="426" spans="1:11" ht="18.95" customHeight="1" x14ac:dyDescent="0.25">
      <c r="A426" s="52"/>
      <c r="C426" s="185"/>
      <c r="D426" s="76"/>
      <c r="E426" s="76" t="str">
        <f>IF(D426="","",IFERROR(VLOOKUP(D426,Cadastro!$C$9:$D$1009,2,FALSE),"NOT FOUND"))</f>
        <v/>
      </c>
      <c r="F426" s="94"/>
      <c r="G426" s="76"/>
      <c r="H426" s="81" t="str">
        <f>IFERROR(F426*VLOOKUP(D426,Saldo!$P$8:$U$1009,6,FALSE),"")</f>
        <v/>
      </c>
      <c r="I426" s="78" t="str">
        <f>IFERROR(IF(D426="","",VLOOKUP(D426,Saldo!$P$8:$Q$1009,2,FALSE)),"")</f>
        <v/>
      </c>
      <c r="J426" s="76"/>
      <c r="K426" s="74" t="str">
        <f t="shared" si="6"/>
        <v/>
      </c>
    </row>
    <row r="427" spans="1:11" ht="18.95" customHeight="1" x14ac:dyDescent="0.25">
      <c r="A427" s="52"/>
      <c r="C427" s="185"/>
      <c r="D427" s="76"/>
      <c r="E427" s="76" t="str">
        <f>IF(D427="","",IFERROR(VLOOKUP(D427,Cadastro!$C$9:$D$1009,2,FALSE),"NOT FOUND"))</f>
        <v/>
      </c>
      <c r="F427" s="94"/>
      <c r="G427" s="76"/>
      <c r="H427" s="81" t="str">
        <f>IFERROR(F427*VLOOKUP(D427,Saldo!$P$8:$U$1009,6,FALSE),"")</f>
        <v/>
      </c>
      <c r="I427" s="78" t="str">
        <f>IFERROR(IF(D427="","",VLOOKUP(D427,Saldo!$P$8:$Q$1009,2,FALSE)),"")</f>
        <v/>
      </c>
      <c r="J427" s="76"/>
      <c r="K427" s="74" t="str">
        <f t="shared" si="6"/>
        <v/>
      </c>
    </row>
    <row r="428" spans="1:11" ht="18.95" customHeight="1" x14ac:dyDescent="0.25">
      <c r="A428" s="52"/>
      <c r="C428" s="185"/>
      <c r="D428" s="76"/>
      <c r="E428" s="76" t="str">
        <f>IF(D428="","",IFERROR(VLOOKUP(D428,Cadastro!$C$9:$D$1009,2,FALSE),"NOT FOUND"))</f>
        <v/>
      </c>
      <c r="F428" s="94"/>
      <c r="G428" s="76"/>
      <c r="H428" s="81" t="str">
        <f>IFERROR(F428*VLOOKUP(D428,Saldo!$P$8:$U$1009,6,FALSE),"")</f>
        <v/>
      </c>
      <c r="I428" s="78" t="str">
        <f>IFERROR(IF(D428="","",VLOOKUP(D428,Saldo!$P$8:$Q$1009,2,FALSE)),"")</f>
        <v/>
      </c>
      <c r="J428" s="76"/>
      <c r="K428" s="74" t="str">
        <f t="shared" si="6"/>
        <v/>
      </c>
    </row>
    <row r="429" spans="1:11" ht="18.95" customHeight="1" x14ac:dyDescent="0.25">
      <c r="A429" s="52"/>
      <c r="C429" s="185"/>
      <c r="D429" s="76"/>
      <c r="E429" s="76" t="str">
        <f>IF(D429="","",IFERROR(VLOOKUP(D429,Cadastro!$C$9:$D$1009,2,FALSE),"NOT FOUND"))</f>
        <v/>
      </c>
      <c r="F429" s="94"/>
      <c r="G429" s="76"/>
      <c r="H429" s="81" t="str">
        <f>IFERROR(F429*VLOOKUP(D429,Saldo!$P$8:$U$1009,6,FALSE),"")</f>
        <v/>
      </c>
      <c r="I429" s="78" t="str">
        <f>IFERROR(IF(D429="","",VLOOKUP(D429,Saldo!$P$8:$Q$1009,2,FALSE)),"")</f>
        <v/>
      </c>
      <c r="J429" s="76"/>
      <c r="K429" s="74" t="str">
        <f t="shared" si="6"/>
        <v/>
      </c>
    </row>
    <row r="430" spans="1:11" ht="18.95" customHeight="1" x14ac:dyDescent="0.25">
      <c r="A430" s="52"/>
      <c r="C430" s="185"/>
      <c r="D430" s="76"/>
      <c r="E430" s="76" t="str">
        <f>IF(D430="","",IFERROR(VLOOKUP(D430,Cadastro!$C$9:$D$1009,2,FALSE),"NOT FOUND"))</f>
        <v/>
      </c>
      <c r="F430" s="94"/>
      <c r="G430" s="76"/>
      <c r="H430" s="81" t="str">
        <f>IFERROR(F430*VLOOKUP(D430,Saldo!$P$8:$U$1009,6,FALSE),"")</f>
        <v/>
      </c>
      <c r="I430" s="78" t="str">
        <f>IFERROR(IF(D430="","",VLOOKUP(D430,Saldo!$P$8:$Q$1009,2,FALSE)),"")</f>
        <v/>
      </c>
      <c r="J430" s="76"/>
      <c r="K430" s="74" t="str">
        <f t="shared" si="6"/>
        <v/>
      </c>
    </row>
    <row r="431" spans="1:11" ht="18.95" customHeight="1" x14ac:dyDescent="0.25">
      <c r="A431" s="52"/>
      <c r="C431" s="185"/>
      <c r="D431" s="76"/>
      <c r="E431" s="76" t="str">
        <f>IF(D431="","",IFERROR(VLOOKUP(D431,Cadastro!$C$9:$D$1009,2,FALSE),"NOT FOUND"))</f>
        <v/>
      </c>
      <c r="F431" s="94"/>
      <c r="G431" s="76"/>
      <c r="H431" s="81" t="str">
        <f>IFERROR(F431*VLOOKUP(D431,Saldo!$P$8:$U$1009,6,FALSE),"")</f>
        <v/>
      </c>
      <c r="I431" s="78" t="str">
        <f>IFERROR(IF(D431="","",VLOOKUP(D431,Saldo!$P$8:$Q$1009,2,FALSE)),"")</f>
        <v/>
      </c>
      <c r="J431" s="76"/>
      <c r="K431" s="74" t="str">
        <f t="shared" si="6"/>
        <v/>
      </c>
    </row>
    <row r="432" spans="1:11" ht="18.95" customHeight="1" x14ac:dyDescent="0.25">
      <c r="A432" s="52"/>
      <c r="C432" s="185"/>
      <c r="D432" s="76"/>
      <c r="E432" s="76" t="str">
        <f>IF(D432="","",IFERROR(VLOOKUP(D432,Cadastro!$C$9:$D$1009,2,FALSE),"NOT FOUND"))</f>
        <v/>
      </c>
      <c r="F432" s="94"/>
      <c r="G432" s="76"/>
      <c r="H432" s="81" t="str">
        <f>IFERROR(F432*VLOOKUP(D432,Saldo!$P$8:$U$1009,6,FALSE),"")</f>
        <v/>
      </c>
      <c r="I432" s="78" t="str">
        <f>IFERROR(IF(D432="","",VLOOKUP(D432,Saldo!$P$8:$Q$1009,2,FALSE)),"")</f>
        <v/>
      </c>
      <c r="J432" s="76"/>
      <c r="K432" s="74" t="str">
        <f t="shared" si="6"/>
        <v/>
      </c>
    </row>
    <row r="433" spans="1:11" ht="18.95" customHeight="1" x14ac:dyDescent="0.25">
      <c r="A433" s="52"/>
      <c r="C433" s="185"/>
      <c r="D433" s="76"/>
      <c r="E433" s="76" t="str">
        <f>IF(D433="","",IFERROR(VLOOKUP(D433,Cadastro!$C$9:$D$1009,2,FALSE),"NOT FOUND"))</f>
        <v/>
      </c>
      <c r="F433" s="94"/>
      <c r="G433" s="76"/>
      <c r="H433" s="81" t="str">
        <f>IFERROR(F433*VLOOKUP(D433,Saldo!$P$8:$U$1009,6,FALSE),"")</f>
        <v/>
      </c>
      <c r="I433" s="78" t="str">
        <f>IFERROR(IF(D433="","",VLOOKUP(D433,Saldo!$P$8:$Q$1009,2,FALSE)),"")</f>
        <v/>
      </c>
      <c r="J433" s="76"/>
      <c r="K433" s="74" t="str">
        <f t="shared" si="6"/>
        <v/>
      </c>
    </row>
    <row r="434" spans="1:11" ht="18.95" customHeight="1" x14ac:dyDescent="0.25">
      <c r="A434" s="52"/>
      <c r="C434" s="185"/>
      <c r="D434" s="76"/>
      <c r="E434" s="76" t="str">
        <f>IF(D434="","",IFERROR(VLOOKUP(D434,Cadastro!$C$9:$D$1009,2,FALSE),"NOT FOUND"))</f>
        <v/>
      </c>
      <c r="F434" s="94"/>
      <c r="G434" s="76"/>
      <c r="H434" s="81" t="str">
        <f>IFERROR(F434*VLOOKUP(D434,Saldo!$P$8:$U$1009,6,FALSE),"")</f>
        <v/>
      </c>
      <c r="I434" s="78" t="str">
        <f>IFERROR(IF(D434="","",VLOOKUP(D434,Saldo!$P$8:$Q$1009,2,FALSE)),"")</f>
        <v/>
      </c>
      <c r="J434" s="76"/>
      <c r="K434" s="74" t="str">
        <f t="shared" si="6"/>
        <v/>
      </c>
    </row>
    <row r="435" spans="1:11" ht="18.95" customHeight="1" x14ac:dyDescent="0.25">
      <c r="A435" s="52"/>
      <c r="C435" s="185"/>
      <c r="D435" s="76"/>
      <c r="E435" s="76" t="str">
        <f>IF(D435="","",IFERROR(VLOOKUP(D435,Cadastro!$C$9:$D$1009,2,FALSE),"NOT FOUND"))</f>
        <v/>
      </c>
      <c r="F435" s="94"/>
      <c r="G435" s="76"/>
      <c r="H435" s="81" t="str">
        <f>IFERROR(F435*VLOOKUP(D435,Saldo!$P$8:$U$1009,6,FALSE),"")</f>
        <v/>
      </c>
      <c r="I435" s="78" t="str">
        <f>IFERROR(IF(D435="","",VLOOKUP(D435,Saldo!$P$8:$Q$1009,2,FALSE)),"")</f>
        <v/>
      </c>
      <c r="J435" s="76"/>
      <c r="K435" s="74" t="str">
        <f t="shared" si="6"/>
        <v/>
      </c>
    </row>
    <row r="436" spans="1:11" ht="18.95" customHeight="1" x14ac:dyDescent="0.25">
      <c r="A436" s="52"/>
      <c r="C436" s="185"/>
      <c r="D436" s="76"/>
      <c r="E436" s="76" t="str">
        <f>IF(D436="","",IFERROR(VLOOKUP(D436,Cadastro!$C$9:$D$1009,2,FALSE),"NOT FOUND"))</f>
        <v/>
      </c>
      <c r="F436" s="94"/>
      <c r="G436" s="76"/>
      <c r="H436" s="81" t="str">
        <f>IFERROR(F436*VLOOKUP(D436,Saldo!$P$8:$U$1009,6,FALSE),"")</f>
        <v/>
      </c>
      <c r="I436" s="78" t="str">
        <f>IFERROR(IF(D436="","",VLOOKUP(D436,Saldo!$P$8:$Q$1009,2,FALSE)),"")</f>
        <v/>
      </c>
      <c r="J436" s="76"/>
      <c r="K436" s="74" t="str">
        <f t="shared" si="6"/>
        <v/>
      </c>
    </row>
    <row r="437" spans="1:11" ht="18.95" customHeight="1" x14ac:dyDescent="0.25">
      <c r="A437" s="52"/>
      <c r="C437" s="185"/>
      <c r="D437" s="76"/>
      <c r="E437" s="76" t="str">
        <f>IF(D437="","",IFERROR(VLOOKUP(D437,Cadastro!$C$9:$D$1009,2,FALSE),"NOT FOUND"))</f>
        <v/>
      </c>
      <c r="F437" s="94"/>
      <c r="G437" s="76"/>
      <c r="H437" s="81" t="str">
        <f>IFERROR(F437*VLOOKUP(D437,Saldo!$P$8:$U$1009,6,FALSE),"")</f>
        <v/>
      </c>
      <c r="I437" s="78" t="str">
        <f>IFERROR(IF(D437="","",VLOOKUP(D437,Saldo!$P$8:$Q$1009,2,FALSE)),"")</f>
        <v/>
      </c>
      <c r="J437" s="76"/>
      <c r="K437" s="74" t="str">
        <f t="shared" si="6"/>
        <v/>
      </c>
    </row>
    <row r="438" spans="1:11" ht="18.95" customHeight="1" x14ac:dyDescent="0.25">
      <c r="A438" s="52"/>
      <c r="C438" s="185"/>
      <c r="D438" s="76"/>
      <c r="E438" s="76" t="str">
        <f>IF(D438="","",IFERROR(VLOOKUP(D438,Cadastro!$C$9:$D$1009,2,FALSE),"NOT FOUND"))</f>
        <v/>
      </c>
      <c r="F438" s="94"/>
      <c r="G438" s="76"/>
      <c r="H438" s="81" t="str">
        <f>IFERROR(F438*VLOOKUP(D438,Saldo!$P$8:$U$1009,6,FALSE),"")</f>
        <v/>
      </c>
      <c r="I438" s="78" t="str">
        <f>IFERROR(IF(D438="","",VLOOKUP(D438,Saldo!$P$8:$Q$1009,2,FALSE)),"")</f>
        <v/>
      </c>
      <c r="J438" s="76"/>
      <c r="K438" s="74" t="str">
        <f t="shared" si="6"/>
        <v/>
      </c>
    </row>
    <row r="439" spans="1:11" ht="18.95" customHeight="1" x14ac:dyDescent="0.25">
      <c r="A439" s="52"/>
      <c r="C439" s="185"/>
      <c r="D439" s="76"/>
      <c r="E439" s="76" t="str">
        <f>IF(D439="","",IFERROR(VLOOKUP(D439,Cadastro!$C$9:$D$1009,2,FALSE),"NOT FOUND"))</f>
        <v/>
      </c>
      <c r="F439" s="94"/>
      <c r="G439" s="76"/>
      <c r="H439" s="81" t="str">
        <f>IFERROR(F439*VLOOKUP(D439,Saldo!$P$8:$U$1009,6,FALSE),"")</f>
        <v/>
      </c>
      <c r="I439" s="78" t="str">
        <f>IFERROR(IF(D439="","",VLOOKUP(D439,Saldo!$P$8:$Q$1009,2,FALSE)),"")</f>
        <v/>
      </c>
      <c r="J439" s="76"/>
      <c r="K439" s="74" t="str">
        <f t="shared" si="6"/>
        <v/>
      </c>
    </row>
    <row r="440" spans="1:11" ht="18.95" customHeight="1" x14ac:dyDescent="0.25">
      <c r="A440" s="52"/>
      <c r="C440" s="185"/>
      <c r="D440" s="76"/>
      <c r="E440" s="76" t="str">
        <f>IF(D440="","",IFERROR(VLOOKUP(D440,Cadastro!$C$9:$D$1009,2,FALSE),"NOT FOUND"))</f>
        <v/>
      </c>
      <c r="F440" s="94"/>
      <c r="G440" s="76"/>
      <c r="H440" s="81" t="str">
        <f>IFERROR(F440*VLOOKUP(D440,Saldo!$P$8:$U$1009,6,FALSE),"")</f>
        <v/>
      </c>
      <c r="I440" s="78" t="str">
        <f>IFERROR(IF(D440="","",VLOOKUP(D440,Saldo!$P$8:$Q$1009,2,FALSE)),"")</f>
        <v/>
      </c>
      <c r="J440" s="76"/>
      <c r="K440" s="74" t="str">
        <f t="shared" si="6"/>
        <v/>
      </c>
    </row>
    <row r="441" spans="1:11" ht="18.95" customHeight="1" x14ac:dyDescent="0.25">
      <c r="A441" s="52"/>
      <c r="C441" s="185"/>
      <c r="D441" s="76"/>
      <c r="E441" s="76" t="str">
        <f>IF(D441="","",IFERROR(VLOOKUP(D441,Cadastro!$C$9:$D$1009,2,FALSE),"NOT FOUND"))</f>
        <v/>
      </c>
      <c r="F441" s="94"/>
      <c r="G441" s="76"/>
      <c r="H441" s="81" t="str">
        <f>IFERROR(F441*VLOOKUP(D441,Saldo!$P$8:$U$1009,6,FALSE),"")</f>
        <v/>
      </c>
      <c r="I441" s="78" t="str">
        <f>IFERROR(IF(D441="","",VLOOKUP(D441,Saldo!$P$8:$Q$1009,2,FALSE)),"")</f>
        <v/>
      </c>
      <c r="J441" s="76"/>
      <c r="K441" s="74" t="str">
        <f t="shared" si="6"/>
        <v/>
      </c>
    </row>
    <row r="442" spans="1:11" ht="18.95" customHeight="1" x14ac:dyDescent="0.25">
      <c r="A442" s="52"/>
      <c r="C442" s="185"/>
      <c r="D442" s="76"/>
      <c r="E442" s="76" t="str">
        <f>IF(D442="","",IFERROR(VLOOKUP(D442,Cadastro!$C$9:$D$1009,2,FALSE),"NOT FOUND"))</f>
        <v/>
      </c>
      <c r="F442" s="94"/>
      <c r="G442" s="76"/>
      <c r="H442" s="81" t="str">
        <f>IFERROR(F442*VLOOKUP(D442,Saldo!$P$8:$U$1009,6,FALSE),"")</f>
        <v/>
      </c>
      <c r="I442" s="78" t="str">
        <f>IFERROR(IF(D442="","",VLOOKUP(D442,Saldo!$P$8:$Q$1009,2,FALSE)),"")</f>
        <v/>
      </c>
      <c r="J442" s="76"/>
      <c r="K442" s="74" t="str">
        <f t="shared" si="6"/>
        <v/>
      </c>
    </row>
    <row r="443" spans="1:11" ht="18.95" customHeight="1" x14ac:dyDescent="0.25">
      <c r="A443" s="52"/>
      <c r="C443" s="185"/>
      <c r="D443" s="76"/>
      <c r="E443" s="76" t="str">
        <f>IF(D443="","",IFERROR(VLOOKUP(D443,Cadastro!$C$9:$D$1009,2,FALSE),"NOT FOUND"))</f>
        <v/>
      </c>
      <c r="F443" s="94"/>
      <c r="G443" s="76"/>
      <c r="H443" s="81" t="str">
        <f>IFERROR(F443*VLOOKUP(D443,Saldo!$P$8:$U$1009,6,FALSE),"")</f>
        <v/>
      </c>
      <c r="I443" s="78" t="str">
        <f>IFERROR(IF(D443="","",VLOOKUP(D443,Saldo!$P$8:$Q$1009,2,FALSE)),"")</f>
        <v/>
      </c>
      <c r="J443" s="76"/>
      <c r="K443" s="74" t="str">
        <f t="shared" si="6"/>
        <v/>
      </c>
    </row>
    <row r="444" spans="1:11" ht="18.95" customHeight="1" x14ac:dyDescent="0.25">
      <c r="A444" s="52"/>
      <c r="C444" s="185"/>
      <c r="D444" s="76"/>
      <c r="E444" s="76" t="str">
        <f>IF(D444="","",IFERROR(VLOOKUP(D444,Cadastro!$C$9:$D$1009,2,FALSE),"NOT FOUND"))</f>
        <v/>
      </c>
      <c r="F444" s="94"/>
      <c r="G444" s="76"/>
      <c r="H444" s="81" t="str">
        <f>IFERROR(F444*VLOOKUP(D444,Saldo!$P$8:$U$1009,6,FALSE),"")</f>
        <v/>
      </c>
      <c r="I444" s="78" t="str">
        <f>IFERROR(IF(D444="","",VLOOKUP(D444,Saldo!$P$8:$Q$1009,2,FALSE)),"")</f>
        <v/>
      </c>
      <c r="J444" s="76"/>
      <c r="K444" s="74" t="str">
        <f t="shared" si="6"/>
        <v/>
      </c>
    </row>
    <row r="445" spans="1:11" ht="18.95" customHeight="1" x14ac:dyDescent="0.25">
      <c r="A445" s="52"/>
      <c r="C445" s="185"/>
      <c r="D445" s="76"/>
      <c r="E445" s="76" t="str">
        <f>IF(D445="","",IFERROR(VLOOKUP(D445,Cadastro!$C$9:$D$1009,2,FALSE),"NOT FOUND"))</f>
        <v/>
      </c>
      <c r="F445" s="94"/>
      <c r="G445" s="76"/>
      <c r="H445" s="81" t="str">
        <f>IFERROR(F445*VLOOKUP(D445,Saldo!$P$8:$U$1009,6,FALSE),"")</f>
        <v/>
      </c>
      <c r="I445" s="78" t="str">
        <f>IFERROR(IF(D445="","",VLOOKUP(D445,Saldo!$P$8:$Q$1009,2,FALSE)),"")</f>
        <v/>
      </c>
      <c r="J445" s="76"/>
      <c r="K445" s="74" t="str">
        <f t="shared" si="6"/>
        <v/>
      </c>
    </row>
    <row r="446" spans="1:11" ht="18.95" customHeight="1" x14ac:dyDescent="0.25">
      <c r="A446" s="52"/>
      <c r="C446" s="185"/>
      <c r="D446" s="76"/>
      <c r="E446" s="76" t="str">
        <f>IF(D446="","",IFERROR(VLOOKUP(D446,Cadastro!$C$9:$D$1009,2,FALSE),"NOT FOUND"))</f>
        <v/>
      </c>
      <c r="F446" s="94"/>
      <c r="G446" s="76"/>
      <c r="H446" s="81" t="str">
        <f>IFERROR(F446*VLOOKUP(D446,Saldo!$P$8:$U$1009,6,FALSE),"")</f>
        <v/>
      </c>
      <c r="I446" s="78" t="str">
        <f>IFERROR(IF(D446="","",VLOOKUP(D446,Saldo!$P$8:$Q$1009,2,FALSE)),"")</f>
        <v/>
      </c>
      <c r="J446" s="76"/>
      <c r="K446" s="74" t="str">
        <f t="shared" si="6"/>
        <v/>
      </c>
    </row>
    <row r="447" spans="1:11" ht="18.95" customHeight="1" x14ac:dyDescent="0.25">
      <c r="A447" s="52"/>
      <c r="C447" s="185"/>
      <c r="D447" s="76"/>
      <c r="E447" s="76" t="str">
        <f>IF(D447="","",IFERROR(VLOOKUP(D447,Cadastro!$C$9:$D$1009,2,FALSE),"NOT FOUND"))</f>
        <v/>
      </c>
      <c r="F447" s="94"/>
      <c r="G447" s="76"/>
      <c r="H447" s="81" t="str">
        <f>IFERROR(F447*VLOOKUP(D447,Saldo!$P$8:$U$1009,6,FALSE),"")</f>
        <v/>
      </c>
      <c r="I447" s="78" t="str">
        <f>IFERROR(IF(D447="","",VLOOKUP(D447,Saldo!$P$8:$Q$1009,2,FALSE)),"")</f>
        <v/>
      </c>
      <c r="J447" s="76"/>
      <c r="K447" s="74" t="str">
        <f t="shared" si="6"/>
        <v/>
      </c>
    </row>
    <row r="448" spans="1:11" ht="18.95" customHeight="1" x14ac:dyDescent="0.25">
      <c r="A448" s="52"/>
      <c r="C448" s="185"/>
      <c r="D448" s="76"/>
      <c r="E448" s="76" t="str">
        <f>IF(D448="","",IFERROR(VLOOKUP(D448,Cadastro!$C$9:$D$1009,2,FALSE),"NOT FOUND"))</f>
        <v/>
      </c>
      <c r="F448" s="94"/>
      <c r="G448" s="76"/>
      <c r="H448" s="81" t="str">
        <f>IFERROR(F448*VLOOKUP(D448,Saldo!$P$8:$U$1009,6,FALSE),"")</f>
        <v/>
      </c>
      <c r="I448" s="78" t="str">
        <f>IFERROR(IF(D448="","",VLOOKUP(D448,Saldo!$P$8:$Q$1009,2,FALSE)),"")</f>
        <v/>
      </c>
      <c r="J448" s="76"/>
      <c r="K448" s="74" t="str">
        <f t="shared" si="6"/>
        <v/>
      </c>
    </row>
    <row r="449" spans="1:11" ht="18.95" customHeight="1" x14ac:dyDescent="0.25">
      <c r="A449" s="52"/>
      <c r="C449" s="185"/>
      <c r="D449" s="76"/>
      <c r="E449" s="76" t="str">
        <f>IF(D449="","",IFERROR(VLOOKUP(D449,Cadastro!$C$9:$D$1009,2,FALSE),"NOT FOUND"))</f>
        <v/>
      </c>
      <c r="F449" s="94"/>
      <c r="G449" s="76"/>
      <c r="H449" s="81" t="str">
        <f>IFERROR(F449*VLOOKUP(D449,Saldo!$P$8:$U$1009,6,FALSE),"")</f>
        <v/>
      </c>
      <c r="I449" s="78" t="str">
        <f>IFERROR(IF(D449="","",VLOOKUP(D449,Saldo!$P$8:$Q$1009,2,FALSE)),"")</f>
        <v/>
      </c>
      <c r="J449" s="76"/>
      <c r="K449" s="74" t="str">
        <f t="shared" si="6"/>
        <v/>
      </c>
    </row>
    <row r="450" spans="1:11" ht="18.95" customHeight="1" x14ac:dyDescent="0.25">
      <c r="A450" s="52"/>
      <c r="C450" s="185"/>
      <c r="D450" s="76"/>
      <c r="E450" s="76" t="str">
        <f>IF(D450="","",IFERROR(VLOOKUP(D450,Cadastro!$C$9:$D$1009,2,FALSE),"NOT FOUND"))</f>
        <v/>
      </c>
      <c r="F450" s="94"/>
      <c r="G450" s="76"/>
      <c r="H450" s="81" t="str">
        <f>IFERROR(F450*VLOOKUP(D450,Saldo!$P$8:$U$1009,6,FALSE),"")</f>
        <v/>
      </c>
      <c r="I450" s="78" t="str">
        <f>IFERROR(IF(D450="","",VLOOKUP(D450,Saldo!$P$8:$Q$1009,2,FALSE)),"")</f>
        <v/>
      </c>
      <c r="J450" s="76"/>
      <c r="K450" s="74" t="str">
        <f t="shared" si="6"/>
        <v/>
      </c>
    </row>
    <row r="451" spans="1:11" ht="18.95" customHeight="1" x14ac:dyDescent="0.25">
      <c r="A451" s="52"/>
      <c r="C451" s="185"/>
      <c r="D451" s="76"/>
      <c r="E451" s="76" t="str">
        <f>IF(D451="","",IFERROR(VLOOKUP(D451,Cadastro!$C$9:$D$1009,2,FALSE),"NOT FOUND"))</f>
        <v/>
      </c>
      <c r="F451" s="94"/>
      <c r="G451" s="76"/>
      <c r="H451" s="81" t="str">
        <f>IFERROR(F451*VLOOKUP(D451,Saldo!$P$8:$U$1009,6,FALSE),"")</f>
        <v/>
      </c>
      <c r="I451" s="78" t="str">
        <f>IFERROR(IF(D451="","",VLOOKUP(D451,Saldo!$P$8:$Q$1009,2,FALSE)),"")</f>
        <v/>
      </c>
      <c r="J451" s="76"/>
      <c r="K451" s="74" t="str">
        <f t="shared" si="6"/>
        <v/>
      </c>
    </row>
    <row r="452" spans="1:11" ht="18.95" customHeight="1" x14ac:dyDescent="0.25">
      <c r="A452" s="52"/>
      <c r="C452" s="185"/>
      <c r="D452" s="76"/>
      <c r="E452" s="76" t="str">
        <f>IF(D452="","",IFERROR(VLOOKUP(D452,Cadastro!$C$9:$D$1009,2,FALSE),"NOT FOUND"))</f>
        <v/>
      </c>
      <c r="F452" s="94"/>
      <c r="G452" s="76"/>
      <c r="H452" s="81" t="str">
        <f>IFERROR(F452*VLOOKUP(D452,Saldo!$P$8:$U$1009,6,FALSE),"")</f>
        <v/>
      </c>
      <c r="I452" s="78" t="str">
        <f>IFERROR(IF(D452="","",VLOOKUP(D452,Saldo!$P$8:$Q$1009,2,FALSE)),"")</f>
        <v/>
      </c>
      <c r="J452" s="76"/>
      <c r="K452" s="74" t="str">
        <f t="shared" si="6"/>
        <v/>
      </c>
    </row>
    <row r="453" spans="1:11" ht="18.95" customHeight="1" x14ac:dyDescent="0.25">
      <c r="A453" s="52"/>
      <c r="C453" s="185"/>
      <c r="D453" s="76"/>
      <c r="E453" s="76" t="str">
        <f>IF(D453="","",IFERROR(VLOOKUP(D453,Cadastro!$C$9:$D$1009,2,FALSE),"NOT FOUND"))</f>
        <v/>
      </c>
      <c r="F453" s="94"/>
      <c r="G453" s="76"/>
      <c r="H453" s="81" t="str">
        <f>IFERROR(F453*VLOOKUP(D453,Saldo!$P$8:$U$1009,6,FALSE),"")</f>
        <v/>
      </c>
      <c r="I453" s="78" t="str">
        <f>IFERROR(IF(D453="","",VLOOKUP(D453,Saldo!$P$8:$Q$1009,2,FALSE)),"")</f>
        <v/>
      </c>
      <c r="J453" s="76"/>
      <c r="K453" s="74" t="str">
        <f t="shared" si="6"/>
        <v/>
      </c>
    </row>
    <row r="454" spans="1:11" ht="18.95" customHeight="1" x14ac:dyDescent="0.25">
      <c r="A454" s="52"/>
      <c r="C454" s="185"/>
      <c r="D454" s="76"/>
      <c r="E454" s="76" t="str">
        <f>IF(D454="","",IFERROR(VLOOKUP(D454,Cadastro!$C$9:$D$1009,2,FALSE),"NOT FOUND"))</f>
        <v/>
      </c>
      <c r="F454" s="94"/>
      <c r="G454" s="76"/>
      <c r="H454" s="81" t="str">
        <f>IFERROR(F454*VLOOKUP(D454,Saldo!$P$8:$U$1009,6,FALSE),"")</f>
        <v/>
      </c>
      <c r="I454" s="78" t="str">
        <f>IFERROR(IF(D454="","",VLOOKUP(D454,Saldo!$P$8:$Q$1009,2,FALSE)),"")</f>
        <v/>
      </c>
      <c r="J454" s="76"/>
      <c r="K454" s="74" t="str">
        <f t="shared" si="6"/>
        <v/>
      </c>
    </row>
    <row r="455" spans="1:11" ht="18.95" customHeight="1" x14ac:dyDescent="0.25">
      <c r="A455" s="52"/>
      <c r="C455" s="185"/>
      <c r="D455" s="76"/>
      <c r="E455" s="76" t="str">
        <f>IF(D455="","",IFERROR(VLOOKUP(D455,Cadastro!$C$9:$D$1009,2,FALSE),"NOT FOUND"))</f>
        <v/>
      </c>
      <c r="F455" s="94"/>
      <c r="G455" s="76"/>
      <c r="H455" s="81" t="str">
        <f>IFERROR(F455*VLOOKUP(D455,Saldo!$P$8:$U$1009,6,FALSE),"")</f>
        <v/>
      </c>
      <c r="I455" s="78" t="str">
        <f>IFERROR(IF(D455="","",VLOOKUP(D455,Saldo!$P$8:$Q$1009,2,FALSE)),"")</f>
        <v/>
      </c>
      <c r="J455" s="76"/>
      <c r="K455" s="74" t="str">
        <f t="shared" si="6"/>
        <v/>
      </c>
    </row>
    <row r="456" spans="1:11" ht="18.95" customHeight="1" x14ac:dyDescent="0.25">
      <c r="A456" s="52"/>
      <c r="C456" s="185"/>
      <c r="D456" s="76"/>
      <c r="E456" s="76" t="str">
        <f>IF(D456="","",IFERROR(VLOOKUP(D456,Cadastro!$C$9:$D$1009,2,FALSE),"NOT FOUND"))</f>
        <v/>
      </c>
      <c r="F456" s="94"/>
      <c r="G456" s="76"/>
      <c r="H456" s="81" t="str">
        <f>IFERROR(F456*VLOOKUP(D456,Saldo!$P$8:$U$1009,6,FALSE),"")</f>
        <v/>
      </c>
      <c r="I456" s="78" t="str">
        <f>IFERROR(IF(D456="","",VLOOKUP(D456,Saldo!$P$8:$Q$1009,2,FALSE)),"")</f>
        <v/>
      </c>
      <c r="J456" s="76"/>
      <c r="K456" s="74" t="str">
        <f t="shared" si="6"/>
        <v/>
      </c>
    </row>
    <row r="457" spans="1:11" ht="18.95" customHeight="1" x14ac:dyDescent="0.25">
      <c r="A457" s="52"/>
      <c r="C457" s="185"/>
      <c r="D457" s="76"/>
      <c r="E457" s="76" t="str">
        <f>IF(D457="","",IFERROR(VLOOKUP(D457,Cadastro!$C$9:$D$1009,2,FALSE),"NOT FOUND"))</f>
        <v/>
      </c>
      <c r="F457" s="94"/>
      <c r="G457" s="76"/>
      <c r="H457" s="81" t="str">
        <f>IFERROR(F457*VLOOKUP(D457,Saldo!$P$8:$U$1009,6,FALSE),"")</f>
        <v/>
      </c>
      <c r="I457" s="78" t="str">
        <f>IFERROR(IF(D457="","",VLOOKUP(D457,Saldo!$P$8:$Q$1009,2,FALSE)),"")</f>
        <v/>
      </c>
      <c r="J457" s="76"/>
      <c r="K457" s="74" t="str">
        <f t="shared" si="6"/>
        <v/>
      </c>
    </row>
    <row r="458" spans="1:11" ht="18.95" customHeight="1" x14ac:dyDescent="0.25">
      <c r="A458" s="52"/>
      <c r="C458" s="185"/>
      <c r="D458" s="76"/>
      <c r="E458" s="76" t="str">
        <f>IF(D458="","",IFERROR(VLOOKUP(D458,Cadastro!$C$9:$D$1009,2,FALSE),"NOT FOUND"))</f>
        <v/>
      </c>
      <c r="F458" s="94"/>
      <c r="G458" s="76"/>
      <c r="H458" s="81" t="str">
        <f>IFERROR(F458*VLOOKUP(D458,Saldo!$P$8:$U$1009,6,FALSE),"")</f>
        <v/>
      </c>
      <c r="I458" s="78" t="str">
        <f>IFERROR(IF(D458="","",VLOOKUP(D458,Saldo!$P$8:$Q$1009,2,FALSE)),"")</f>
        <v/>
      </c>
      <c r="J458" s="76"/>
      <c r="K458" s="74" t="str">
        <f t="shared" ref="K458:K521" si="7">IF(C458="","",MONTH(C458))</f>
        <v/>
      </c>
    </row>
    <row r="459" spans="1:11" ht="18.95" customHeight="1" x14ac:dyDescent="0.25">
      <c r="A459" s="52"/>
      <c r="C459" s="185"/>
      <c r="D459" s="76"/>
      <c r="E459" s="76" t="str">
        <f>IF(D459="","",IFERROR(VLOOKUP(D459,Cadastro!$C$9:$D$1009,2,FALSE),"NOT FOUND"))</f>
        <v/>
      </c>
      <c r="F459" s="94"/>
      <c r="G459" s="76"/>
      <c r="H459" s="81" t="str">
        <f>IFERROR(F459*VLOOKUP(D459,Saldo!$P$8:$U$1009,6,FALSE),"")</f>
        <v/>
      </c>
      <c r="I459" s="78" t="str">
        <f>IFERROR(IF(D459="","",VLOOKUP(D459,Saldo!$P$8:$Q$1009,2,FALSE)),"")</f>
        <v/>
      </c>
      <c r="J459" s="76"/>
      <c r="K459" s="74" t="str">
        <f t="shared" si="7"/>
        <v/>
      </c>
    </row>
    <row r="460" spans="1:11" ht="18.95" customHeight="1" x14ac:dyDescent="0.25">
      <c r="A460" s="52"/>
      <c r="C460" s="185"/>
      <c r="D460" s="76"/>
      <c r="E460" s="76" t="str">
        <f>IF(D460="","",IFERROR(VLOOKUP(D460,Cadastro!$C$9:$D$1009,2,FALSE),"NOT FOUND"))</f>
        <v/>
      </c>
      <c r="F460" s="94"/>
      <c r="G460" s="76"/>
      <c r="H460" s="81" t="str">
        <f>IFERROR(F460*VLOOKUP(D460,Saldo!$P$8:$U$1009,6,FALSE),"")</f>
        <v/>
      </c>
      <c r="I460" s="78" t="str">
        <f>IFERROR(IF(D460="","",VLOOKUP(D460,Saldo!$P$8:$Q$1009,2,FALSE)),"")</f>
        <v/>
      </c>
      <c r="J460" s="76"/>
      <c r="K460" s="74" t="str">
        <f t="shared" si="7"/>
        <v/>
      </c>
    </row>
    <row r="461" spans="1:11" ht="18.95" customHeight="1" x14ac:dyDescent="0.25">
      <c r="A461" s="52"/>
      <c r="C461" s="185"/>
      <c r="D461" s="76"/>
      <c r="E461" s="76" t="str">
        <f>IF(D461="","",IFERROR(VLOOKUP(D461,Cadastro!$C$9:$D$1009,2,FALSE),"NOT FOUND"))</f>
        <v/>
      </c>
      <c r="F461" s="94"/>
      <c r="G461" s="76"/>
      <c r="H461" s="81" t="str">
        <f>IFERROR(F461*VLOOKUP(D461,Saldo!$P$8:$U$1009,6,FALSE),"")</f>
        <v/>
      </c>
      <c r="I461" s="78" t="str">
        <f>IFERROR(IF(D461="","",VLOOKUP(D461,Saldo!$P$8:$Q$1009,2,FALSE)),"")</f>
        <v/>
      </c>
      <c r="J461" s="76"/>
      <c r="K461" s="74" t="str">
        <f t="shared" si="7"/>
        <v/>
      </c>
    </row>
    <row r="462" spans="1:11" ht="18.95" customHeight="1" x14ac:dyDescent="0.25">
      <c r="A462" s="52"/>
      <c r="C462" s="185"/>
      <c r="D462" s="76"/>
      <c r="E462" s="76" t="str">
        <f>IF(D462="","",IFERROR(VLOOKUP(D462,Cadastro!$C$9:$D$1009,2,FALSE),"NOT FOUND"))</f>
        <v/>
      </c>
      <c r="F462" s="94"/>
      <c r="G462" s="76"/>
      <c r="H462" s="81" t="str">
        <f>IFERROR(F462*VLOOKUP(D462,Saldo!$P$8:$U$1009,6,FALSE),"")</f>
        <v/>
      </c>
      <c r="I462" s="78" t="str">
        <f>IFERROR(IF(D462="","",VLOOKUP(D462,Saldo!$P$8:$Q$1009,2,FALSE)),"")</f>
        <v/>
      </c>
      <c r="J462" s="76"/>
      <c r="K462" s="74" t="str">
        <f t="shared" si="7"/>
        <v/>
      </c>
    </row>
    <row r="463" spans="1:11" ht="18.95" customHeight="1" x14ac:dyDescent="0.25">
      <c r="A463" s="52"/>
      <c r="C463" s="185"/>
      <c r="D463" s="76"/>
      <c r="E463" s="76" t="str">
        <f>IF(D463="","",IFERROR(VLOOKUP(D463,Cadastro!$C$9:$D$1009,2,FALSE),"NOT FOUND"))</f>
        <v/>
      </c>
      <c r="F463" s="94"/>
      <c r="G463" s="76"/>
      <c r="H463" s="81" t="str">
        <f>IFERROR(F463*VLOOKUP(D463,Saldo!$P$8:$U$1009,6,FALSE),"")</f>
        <v/>
      </c>
      <c r="I463" s="78" t="str">
        <f>IFERROR(IF(D463="","",VLOOKUP(D463,Saldo!$P$8:$Q$1009,2,FALSE)),"")</f>
        <v/>
      </c>
      <c r="J463" s="76"/>
      <c r="K463" s="74" t="str">
        <f t="shared" si="7"/>
        <v/>
      </c>
    </row>
    <row r="464" spans="1:11" ht="18.95" customHeight="1" x14ac:dyDescent="0.25">
      <c r="A464" s="52"/>
      <c r="C464" s="185"/>
      <c r="D464" s="76"/>
      <c r="E464" s="76" t="str">
        <f>IF(D464="","",IFERROR(VLOOKUP(D464,Cadastro!$C$9:$D$1009,2,FALSE),"NOT FOUND"))</f>
        <v/>
      </c>
      <c r="F464" s="94"/>
      <c r="G464" s="76"/>
      <c r="H464" s="81" t="str">
        <f>IFERROR(F464*VLOOKUP(D464,Saldo!$P$8:$U$1009,6,FALSE),"")</f>
        <v/>
      </c>
      <c r="I464" s="78" t="str">
        <f>IFERROR(IF(D464="","",VLOOKUP(D464,Saldo!$P$8:$Q$1009,2,FALSE)),"")</f>
        <v/>
      </c>
      <c r="J464" s="76"/>
      <c r="K464" s="74" t="str">
        <f t="shared" si="7"/>
        <v/>
      </c>
    </row>
    <row r="465" spans="1:11" ht="18.95" customHeight="1" x14ac:dyDescent="0.25">
      <c r="A465" s="52"/>
      <c r="C465" s="185"/>
      <c r="D465" s="76"/>
      <c r="E465" s="76" t="str">
        <f>IF(D465="","",IFERROR(VLOOKUP(D465,Cadastro!$C$9:$D$1009,2,FALSE),"NOT FOUND"))</f>
        <v/>
      </c>
      <c r="F465" s="94"/>
      <c r="G465" s="76"/>
      <c r="H465" s="81" t="str">
        <f>IFERROR(F465*VLOOKUP(D465,Saldo!$P$8:$U$1009,6,FALSE),"")</f>
        <v/>
      </c>
      <c r="I465" s="78" t="str">
        <f>IFERROR(IF(D465="","",VLOOKUP(D465,Saldo!$P$8:$Q$1009,2,FALSE)),"")</f>
        <v/>
      </c>
      <c r="J465" s="76"/>
      <c r="K465" s="74" t="str">
        <f t="shared" si="7"/>
        <v/>
      </c>
    </row>
    <row r="466" spans="1:11" ht="18.95" customHeight="1" x14ac:dyDescent="0.25">
      <c r="A466" s="52"/>
      <c r="C466" s="185"/>
      <c r="D466" s="76"/>
      <c r="E466" s="76" t="str">
        <f>IF(D466="","",IFERROR(VLOOKUP(D466,Cadastro!$C$9:$D$1009,2,FALSE),"NOT FOUND"))</f>
        <v/>
      </c>
      <c r="F466" s="94"/>
      <c r="G466" s="76"/>
      <c r="H466" s="81" t="str">
        <f>IFERROR(F466*VLOOKUP(D466,Saldo!$P$8:$U$1009,6,FALSE),"")</f>
        <v/>
      </c>
      <c r="I466" s="78" t="str">
        <f>IFERROR(IF(D466="","",VLOOKUP(D466,Saldo!$P$8:$Q$1009,2,FALSE)),"")</f>
        <v/>
      </c>
      <c r="J466" s="76"/>
      <c r="K466" s="74" t="str">
        <f t="shared" si="7"/>
        <v/>
      </c>
    </row>
    <row r="467" spans="1:11" ht="18.95" customHeight="1" x14ac:dyDescent="0.25">
      <c r="A467" s="52"/>
      <c r="C467" s="185"/>
      <c r="D467" s="76"/>
      <c r="E467" s="76" t="str">
        <f>IF(D467="","",IFERROR(VLOOKUP(D467,Cadastro!$C$9:$D$1009,2,FALSE),"NOT FOUND"))</f>
        <v/>
      </c>
      <c r="F467" s="94"/>
      <c r="G467" s="76"/>
      <c r="H467" s="81" t="str">
        <f>IFERROR(F467*VLOOKUP(D467,Saldo!$P$8:$U$1009,6,FALSE),"")</f>
        <v/>
      </c>
      <c r="I467" s="78" t="str">
        <f>IFERROR(IF(D467="","",VLOOKUP(D467,Saldo!$P$8:$Q$1009,2,FALSE)),"")</f>
        <v/>
      </c>
      <c r="J467" s="76"/>
      <c r="K467" s="74" t="str">
        <f t="shared" si="7"/>
        <v/>
      </c>
    </row>
    <row r="468" spans="1:11" ht="18.95" customHeight="1" x14ac:dyDescent="0.25">
      <c r="A468" s="52"/>
      <c r="C468" s="185"/>
      <c r="D468" s="76"/>
      <c r="E468" s="76" t="str">
        <f>IF(D468="","",IFERROR(VLOOKUP(D468,Cadastro!$C$9:$D$1009,2,FALSE),"NOT FOUND"))</f>
        <v/>
      </c>
      <c r="F468" s="94"/>
      <c r="G468" s="76"/>
      <c r="H468" s="81" t="str">
        <f>IFERROR(F468*VLOOKUP(D468,Saldo!$P$8:$U$1009,6,FALSE),"")</f>
        <v/>
      </c>
      <c r="I468" s="78" t="str">
        <f>IFERROR(IF(D468="","",VLOOKUP(D468,Saldo!$P$8:$Q$1009,2,FALSE)),"")</f>
        <v/>
      </c>
      <c r="J468" s="76"/>
      <c r="K468" s="74" t="str">
        <f t="shared" si="7"/>
        <v/>
      </c>
    </row>
    <row r="469" spans="1:11" ht="18.95" customHeight="1" x14ac:dyDescent="0.25">
      <c r="A469" s="52"/>
      <c r="C469" s="185"/>
      <c r="D469" s="76"/>
      <c r="E469" s="76" t="str">
        <f>IF(D469="","",IFERROR(VLOOKUP(D469,Cadastro!$C$9:$D$1009,2,FALSE),"NOT FOUND"))</f>
        <v/>
      </c>
      <c r="F469" s="94"/>
      <c r="G469" s="76"/>
      <c r="H469" s="81" t="str">
        <f>IFERROR(F469*VLOOKUP(D469,Saldo!$P$8:$U$1009,6,FALSE),"")</f>
        <v/>
      </c>
      <c r="I469" s="78" t="str">
        <f>IFERROR(IF(D469="","",VLOOKUP(D469,Saldo!$P$8:$Q$1009,2,FALSE)),"")</f>
        <v/>
      </c>
      <c r="J469" s="76"/>
      <c r="K469" s="74" t="str">
        <f t="shared" si="7"/>
        <v/>
      </c>
    </row>
    <row r="470" spans="1:11" ht="18.95" customHeight="1" x14ac:dyDescent="0.25">
      <c r="A470" s="52"/>
      <c r="C470" s="185"/>
      <c r="D470" s="76"/>
      <c r="E470" s="76" t="str">
        <f>IF(D470="","",IFERROR(VLOOKUP(D470,Cadastro!$C$9:$D$1009,2,FALSE),"NOT FOUND"))</f>
        <v/>
      </c>
      <c r="F470" s="94"/>
      <c r="G470" s="76"/>
      <c r="H470" s="81" t="str">
        <f>IFERROR(F470*VLOOKUP(D470,Saldo!$P$8:$U$1009,6,FALSE),"")</f>
        <v/>
      </c>
      <c r="I470" s="78" t="str">
        <f>IFERROR(IF(D470="","",VLOOKUP(D470,Saldo!$P$8:$Q$1009,2,FALSE)),"")</f>
        <v/>
      </c>
      <c r="J470" s="76"/>
      <c r="K470" s="74" t="str">
        <f t="shared" si="7"/>
        <v/>
      </c>
    </row>
    <row r="471" spans="1:11" ht="18.95" customHeight="1" x14ac:dyDescent="0.25">
      <c r="A471" s="52"/>
      <c r="C471" s="185"/>
      <c r="D471" s="76"/>
      <c r="E471" s="76" t="str">
        <f>IF(D471="","",IFERROR(VLOOKUP(D471,Cadastro!$C$9:$D$1009,2,FALSE),"NOT FOUND"))</f>
        <v/>
      </c>
      <c r="F471" s="94"/>
      <c r="G471" s="76"/>
      <c r="H471" s="81" t="str">
        <f>IFERROR(F471*VLOOKUP(D471,Saldo!$P$8:$U$1009,6,FALSE),"")</f>
        <v/>
      </c>
      <c r="I471" s="78" t="str">
        <f>IFERROR(IF(D471="","",VLOOKUP(D471,Saldo!$P$8:$Q$1009,2,FALSE)),"")</f>
        <v/>
      </c>
      <c r="J471" s="76"/>
      <c r="K471" s="74" t="str">
        <f t="shared" si="7"/>
        <v/>
      </c>
    </row>
    <row r="472" spans="1:11" ht="18.95" customHeight="1" x14ac:dyDescent="0.25">
      <c r="A472" s="52"/>
      <c r="C472" s="185"/>
      <c r="D472" s="76"/>
      <c r="E472" s="76" t="str">
        <f>IF(D472="","",IFERROR(VLOOKUP(D472,Cadastro!$C$9:$D$1009,2,FALSE),"NOT FOUND"))</f>
        <v/>
      </c>
      <c r="F472" s="94"/>
      <c r="G472" s="76"/>
      <c r="H472" s="81" t="str">
        <f>IFERROR(F472*VLOOKUP(D472,Saldo!$P$8:$U$1009,6,FALSE),"")</f>
        <v/>
      </c>
      <c r="I472" s="78" t="str">
        <f>IFERROR(IF(D472="","",VLOOKUP(D472,Saldo!$P$8:$Q$1009,2,FALSE)),"")</f>
        <v/>
      </c>
      <c r="J472" s="76"/>
      <c r="K472" s="74" t="str">
        <f t="shared" si="7"/>
        <v/>
      </c>
    </row>
    <row r="473" spans="1:11" ht="18.95" customHeight="1" x14ac:dyDescent="0.25">
      <c r="A473" s="52"/>
      <c r="C473" s="185"/>
      <c r="D473" s="76"/>
      <c r="E473" s="76" t="str">
        <f>IF(D473="","",IFERROR(VLOOKUP(D473,Cadastro!$C$9:$D$1009,2,FALSE),"NOT FOUND"))</f>
        <v/>
      </c>
      <c r="F473" s="94"/>
      <c r="G473" s="76"/>
      <c r="H473" s="81" t="str">
        <f>IFERROR(F473*VLOOKUP(D473,Saldo!$P$8:$U$1009,6,FALSE),"")</f>
        <v/>
      </c>
      <c r="I473" s="78" t="str">
        <f>IFERROR(IF(D473="","",VLOOKUP(D473,Saldo!$P$8:$Q$1009,2,FALSE)),"")</f>
        <v/>
      </c>
      <c r="J473" s="76"/>
      <c r="K473" s="74" t="str">
        <f t="shared" si="7"/>
        <v/>
      </c>
    </row>
    <row r="474" spans="1:11" ht="18.95" customHeight="1" x14ac:dyDescent="0.25">
      <c r="A474" s="52"/>
      <c r="C474" s="185"/>
      <c r="D474" s="76"/>
      <c r="E474" s="76" t="str">
        <f>IF(D474="","",IFERROR(VLOOKUP(D474,Cadastro!$C$9:$D$1009,2,FALSE),"NOT FOUND"))</f>
        <v/>
      </c>
      <c r="F474" s="94"/>
      <c r="G474" s="76"/>
      <c r="H474" s="81" t="str">
        <f>IFERROR(F474*VLOOKUP(D474,Saldo!$P$8:$U$1009,6,FALSE),"")</f>
        <v/>
      </c>
      <c r="I474" s="78" t="str">
        <f>IFERROR(IF(D474="","",VLOOKUP(D474,Saldo!$P$8:$Q$1009,2,FALSE)),"")</f>
        <v/>
      </c>
      <c r="J474" s="76"/>
      <c r="K474" s="74" t="str">
        <f t="shared" si="7"/>
        <v/>
      </c>
    </row>
    <row r="475" spans="1:11" ht="18.95" customHeight="1" x14ac:dyDescent="0.25">
      <c r="A475" s="52"/>
      <c r="C475" s="185"/>
      <c r="D475" s="76"/>
      <c r="E475" s="76" t="str">
        <f>IF(D475="","",IFERROR(VLOOKUP(D475,Cadastro!$C$9:$D$1009,2,FALSE),"NOT FOUND"))</f>
        <v/>
      </c>
      <c r="F475" s="94"/>
      <c r="G475" s="76"/>
      <c r="H475" s="81" t="str">
        <f>IFERROR(F475*VLOOKUP(D475,Saldo!$P$8:$U$1009,6,FALSE),"")</f>
        <v/>
      </c>
      <c r="I475" s="78" t="str">
        <f>IFERROR(IF(D475="","",VLOOKUP(D475,Saldo!$P$8:$Q$1009,2,FALSE)),"")</f>
        <v/>
      </c>
      <c r="J475" s="76"/>
      <c r="K475" s="74" t="str">
        <f t="shared" si="7"/>
        <v/>
      </c>
    </row>
    <row r="476" spans="1:11" ht="18.95" customHeight="1" x14ac:dyDescent="0.25">
      <c r="A476" s="52"/>
      <c r="C476" s="185"/>
      <c r="D476" s="76"/>
      <c r="E476" s="76" t="str">
        <f>IF(D476="","",IFERROR(VLOOKUP(D476,Cadastro!$C$9:$D$1009,2,FALSE),"NOT FOUND"))</f>
        <v/>
      </c>
      <c r="F476" s="94"/>
      <c r="G476" s="76"/>
      <c r="H476" s="81" t="str">
        <f>IFERROR(F476*VLOOKUP(D476,Saldo!$P$8:$U$1009,6,FALSE),"")</f>
        <v/>
      </c>
      <c r="I476" s="78" t="str">
        <f>IFERROR(IF(D476="","",VLOOKUP(D476,Saldo!$P$8:$Q$1009,2,FALSE)),"")</f>
        <v/>
      </c>
      <c r="J476" s="76"/>
      <c r="K476" s="74" t="str">
        <f t="shared" si="7"/>
        <v/>
      </c>
    </row>
    <row r="477" spans="1:11" ht="18.95" customHeight="1" x14ac:dyDescent="0.25">
      <c r="A477" s="52"/>
      <c r="C477" s="185"/>
      <c r="D477" s="76"/>
      <c r="E477" s="76" t="str">
        <f>IF(D477="","",IFERROR(VLOOKUP(D477,Cadastro!$C$9:$D$1009,2,FALSE),"NOT FOUND"))</f>
        <v/>
      </c>
      <c r="F477" s="94"/>
      <c r="G477" s="76"/>
      <c r="H477" s="81" t="str">
        <f>IFERROR(F477*VLOOKUP(D477,Saldo!$P$8:$U$1009,6,FALSE),"")</f>
        <v/>
      </c>
      <c r="I477" s="78" t="str">
        <f>IFERROR(IF(D477="","",VLOOKUP(D477,Saldo!$P$8:$Q$1009,2,FALSE)),"")</f>
        <v/>
      </c>
      <c r="J477" s="76"/>
      <c r="K477" s="74" t="str">
        <f t="shared" si="7"/>
        <v/>
      </c>
    </row>
    <row r="478" spans="1:11" ht="18.95" customHeight="1" x14ac:dyDescent="0.25">
      <c r="A478" s="52"/>
      <c r="C478" s="185"/>
      <c r="D478" s="76"/>
      <c r="E478" s="76" t="str">
        <f>IF(D478="","",IFERROR(VLOOKUP(D478,Cadastro!$C$9:$D$1009,2,FALSE),"NOT FOUND"))</f>
        <v/>
      </c>
      <c r="F478" s="94"/>
      <c r="G478" s="76"/>
      <c r="H478" s="81" t="str">
        <f>IFERROR(F478*VLOOKUP(D478,Saldo!$P$8:$U$1009,6,FALSE),"")</f>
        <v/>
      </c>
      <c r="I478" s="78" t="str">
        <f>IFERROR(IF(D478="","",VLOOKUP(D478,Saldo!$P$8:$Q$1009,2,FALSE)),"")</f>
        <v/>
      </c>
      <c r="J478" s="76"/>
      <c r="K478" s="74" t="str">
        <f t="shared" si="7"/>
        <v/>
      </c>
    </row>
    <row r="479" spans="1:11" ht="18.95" customHeight="1" x14ac:dyDescent="0.25">
      <c r="A479" s="52"/>
      <c r="C479" s="185"/>
      <c r="D479" s="76"/>
      <c r="E479" s="76" t="str">
        <f>IF(D479="","",IFERROR(VLOOKUP(D479,Cadastro!$C$9:$D$1009,2,FALSE),"NOT FOUND"))</f>
        <v/>
      </c>
      <c r="F479" s="94"/>
      <c r="G479" s="76"/>
      <c r="H479" s="81" t="str">
        <f>IFERROR(F479*VLOOKUP(D479,Saldo!$P$8:$U$1009,6,FALSE),"")</f>
        <v/>
      </c>
      <c r="I479" s="78" t="str">
        <f>IFERROR(IF(D479="","",VLOOKUP(D479,Saldo!$P$8:$Q$1009,2,FALSE)),"")</f>
        <v/>
      </c>
      <c r="J479" s="76"/>
      <c r="K479" s="74" t="str">
        <f t="shared" si="7"/>
        <v/>
      </c>
    </row>
    <row r="480" spans="1:11" ht="18.95" customHeight="1" x14ac:dyDescent="0.25">
      <c r="A480" s="52"/>
      <c r="C480" s="185"/>
      <c r="D480" s="76"/>
      <c r="E480" s="76" t="str">
        <f>IF(D480="","",IFERROR(VLOOKUP(D480,Cadastro!$C$9:$D$1009,2,FALSE),"NOT FOUND"))</f>
        <v/>
      </c>
      <c r="F480" s="94"/>
      <c r="G480" s="76"/>
      <c r="H480" s="81" t="str">
        <f>IFERROR(F480*VLOOKUP(D480,Saldo!$P$8:$U$1009,6,FALSE),"")</f>
        <v/>
      </c>
      <c r="I480" s="78" t="str">
        <f>IFERROR(IF(D480="","",VLOOKUP(D480,Saldo!$P$8:$Q$1009,2,FALSE)),"")</f>
        <v/>
      </c>
      <c r="J480" s="76"/>
      <c r="K480" s="74" t="str">
        <f t="shared" si="7"/>
        <v/>
      </c>
    </row>
    <row r="481" spans="1:11" ht="18.95" customHeight="1" x14ac:dyDescent="0.25">
      <c r="A481" s="52"/>
      <c r="C481" s="185"/>
      <c r="D481" s="76"/>
      <c r="E481" s="76" t="str">
        <f>IF(D481="","",IFERROR(VLOOKUP(D481,Cadastro!$C$9:$D$1009,2,FALSE),"NOT FOUND"))</f>
        <v/>
      </c>
      <c r="F481" s="94"/>
      <c r="G481" s="76"/>
      <c r="H481" s="81" t="str">
        <f>IFERROR(F481*VLOOKUP(D481,Saldo!$P$8:$U$1009,6,FALSE),"")</f>
        <v/>
      </c>
      <c r="I481" s="78" t="str">
        <f>IFERROR(IF(D481="","",VLOOKUP(D481,Saldo!$P$8:$Q$1009,2,FALSE)),"")</f>
        <v/>
      </c>
      <c r="J481" s="76"/>
      <c r="K481" s="74" t="str">
        <f t="shared" si="7"/>
        <v/>
      </c>
    </row>
    <row r="482" spans="1:11" ht="18.95" customHeight="1" x14ac:dyDescent="0.25">
      <c r="A482" s="52"/>
      <c r="C482" s="185"/>
      <c r="D482" s="76"/>
      <c r="E482" s="76" t="str">
        <f>IF(D482="","",IFERROR(VLOOKUP(D482,Cadastro!$C$9:$D$1009,2,FALSE),"NOT FOUND"))</f>
        <v/>
      </c>
      <c r="F482" s="94"/>
      <c r="G482" s="76"/>
      <c r="H482" s="81" t="str">
        <f>IFERROR(F482*VLOOKUP(D482,Saldo!$P$8:$U$1009,6,FALSE),"")</f>
        <v/>
      </c>
      <c r="I482" s="78" t="str">
        <f>IFERROR(IF(D482="","",VLOOKUP(D482,Saldo!$P$8:$Q$1009,2,FALSE)),"")</f>
        <v/>
      </c>
      <c r="J482" s="76"/>
      <c r="K482" s="74" t="str">
        <f t="shared" si="7"/>
        <v/>
      </c>
    </row>
    <row r="483" spans="1:11" ht="18.95" customHeight="1" x14ac:dyDescent="0.25">
      <c r="A483" s="52"/>
      <c r="C483" s="185"/>
      <c r="D483" s="76"/>
      <c r="E483" s="76" t="str">
        <f>IF(D483="","",IFERROR(VLOOKUP(D483,Cadastro!$C$9:$D$1009,2,FALSE),"NOT FOUND"))</f>
        <v/>
      </c>
      <c r="F483" s="94"/>
      <c r="G483" s="76"/>
      <c r="H483" s="81" t="str">
        <f>IFERROR(F483*VLOOKUP(D483,Saldo!$P$8:$U$1009,6,FALSE),"")</f>
        <v/>
      </c>
      <c r="I483" s="78" t="str">
        <f>IFERROR(IF(D483="","",VLOOKUP(D483,Saldo!$P$8:$Q$1009,2,FALSE)),"")</f>
        <v/>
      </c>
      <c r="J483" s="76"/>
      <c r="K483" s="74" t="str">
        <f t="shared" si="7"/>
        <v/>
      </c>
    </row>
    <row r="484" spans="1:11" ht="18.95" customHeight="1" x14ac:dyDescent="0.25">
      <c r="A484" s="52"/>
      <c r="C484" s="185"/>
      <c r="D484" s="76"/>
      <c r="E484" s="76" t="str">
        <f>IF(D484="","",IFERROR(VLOOKUP(D484,Cadastro!$C$9:$D$1009,2,FALSE),"NOT FOUND"))</f>
        <v/>
      </c>
      <c r="F484" s="94"/>
      <c r="G484" s="76"/>
      <c r="H484" s="81" t="str">
        <f>IFERROR(F484*VLOOKUP(D484,Saldo!$P$8:$U$1009,6,FALSE),"")</f>
        <v/>
      </c>
      <c r="I484" s="78" t="str">
        <f>IFERROR(IF(D484="","",VLOOKUP(D484,Saldo!$P$8:$Q$1009,2,FALSE)),"")</f>
        <v/>
      </c>
      <c r="J484" s="76"/>
      <c r="K484" s="74" t="str">
        <f t="shared" si="7"/>
        <v/>
      </c>
    </row>
    <row r="485" spans="1:11" ht="18.95" customHeight="1" x14ac:dyDescent="0.25">
      <c r="A485" s="52"/>
      <c r="C485" s="185"/>
      <c r="D485" s="76"/>
      <c r="E485" s="76" t="str">
        <f>IF(D485="","",IFERROR(VLOOKUP(D485,Cadastro!$C$9:$D$1009,2,FALSE),"NOT FOUND"))</f>
        <v/>
      </c>
      <c r="F485" s="94"/>
      <c r="G485" s="76"/>
      <c r="H485" s="81" t="str">
        <f>IFERROR(F485*VLOOKUP(D485,Saldo!$P$8:$U$1009,6,FALSE),"")</f>
        <v/>
      </c>
      <c r="I485" s="78" t="str">
        <f>IFERROR(IF(D485="","",VLOOKUP(D485,Saldo!$P$8:$Q$1009,2,FALSE)),"")</f>
        <v/>
      </c>
      <c r="J485" s="76"/>
      <c r="K485" s="74" t="str">
        <f t="shared" si="7"/>
        <v/>
      </c>
    </row>
    <row r="486" spans="1:11" ht="18.95" customHeight="1" x14ac:dyDescent="0.25">
      <c r="A486" s="52"/>
      <c r="C486" s="185"/>
      <c r="D486" s="76"/>
      <c r="E486" s="76" t="str">
        <f>IF(D486="","",IFERROR(VLOOKUP(D486,Cadastro!$C$9:$D$1009,2,FALSE),"NOT FOUND"))</f>
        <v/>
      </c>
      <c r="F486" s="94"/>
      <c r="G486" s="76"/>
      <c r="H486" s="81" t="str">
        <f>IFERROR(F486*VLOOKUP(D486,Saldo!$P$8:$U$1009,6,FALSE),"")</f>
        <v/>
      </c>
      <c r="I486" s="78" t="str">
        <f>IFERROR(IF(D486="","",VLOOKUP(D486,Saldo!$P$8:$Q$1009,2,FALSE)),"")</f>
        <v/>
      </c>
      <c r="J486" s="76"/>
      <c r="K486" s="74" t="str">
        <f t="shared" si="7"/>
        <v/>
      </c>
    </row>
    <row r="487" spans="1:11" ht="18.95" customHeight="1" x14ac:dyDescent="0.25">
      <c r="A487" s="52"/>
      <c r="C487" s="185"/>
      <c r="D487" s="76"/>
      <c r="E487" s="76" t="str">
        <f>IF(D487="","",IFERROR(VLOOKUP(D487,Cadastro!$C$9:$D$1009,2,FALSE),"NOT FOUND"))</f>
        <v/>
      </c>
      <c r="F487" s="94"/>
      <c r="G487" s="76"/>
      <c r="H487" s="81" t="str">
        <f>IFERROR(F487*VLOOKUP(D487,Saldo!$P$8:$U$1009,6,FALSE),"")</f>
        <v/>
      </c>
      <c r="I487" s="78" t="str">
        <f>IFERROR(IF(D487="","",VLOOKUP(D487,Saldo!$P$8:$Q$1009,2,FALSE)),"")</f>
        <v/>
      </c>
      <c r="J487" s="76"/>
      <c r="K487" s="74" t="str">
        <f t="shared" si="7"/>
        <v/>
      </c>
    </row>
    <row r="488" spans="1:11" ht="18.95" customHeight="1" x14ac:dyDescent="0.25">
      <c r="A488" s="52"/>
      <c r="C488" s="185"/>
      <c r="D488" s="76"/>
      <c r="E488" s="76" t="str">
        <f>IF(D488="","",IFERROR(VLOOKUP(D488,Cadastro!$C$9:$D$1009,2,FALSE),"NOT FOUND"))</f>
        <v/>
      </c>
      <c r="F488" s="94"/>
      <c r="G488" s="76"/>
      <c r="H488" s="81" t="str">
        <f>IFERROR(F488*VLOOKUP(D488,Saldo!$P$8:$U$1009,6,FALSE),"")</f>
        <v/>
      </c>
      <c r="I488" s="78" t="str">
        <f>IFERROR(IF(D488="","",VLOOKUP(D488,Saldo!$P$8:$Q$1009,2,FALSE)),"")</f>
        <v/>
      </c>
      <c r="J488" s="76"/>
      <c r="K488" s="74" t="str">
        <f t="shared" si="7"/>
        <v/>
      </c>
    </row>
    <row r="489" spans="1:11" ht="18.95" customHeight="1" x14ac:dyDescent="0.25">
      <c r="A489" s="52"/>
      <c r="C489" s="185"/>
      <c r="D489" s="76"/>
      <c r="E489" s="76" t="str">
        <f>IF(D489="","",IFERROR(VLOOKUP(D489,Cadastro!$C$9:$D$1009,2,FALSE),"NOT FOUND"))</f>
        <v/>
      </c>
      <c r="F489" s="94"/>
      <c r="G489" s="76"/>
      <c r="H489" s="81" t="str">
        <f>IFERROR(F489*VLOOKUP(D489,Saldo!$P$8:$U$1009,6,FALSE),"")</f>
        <v/>
      </c>
      <c r="I489" s="78" t="str">
        <f>IFERROR(IF(D489="","",VLOOKUP(D489,Saldo!$P$8:$Q$1009,2,FALSE)),"")</f>
        <v/>
      </c>
      <c r="J489" s="76"/>
      <c r="K489" s="74" t="str">
        <f t="shared" si="7"/>
        <v/>
      </c>
    </row>
    <row r="490" spans="1:11" ht="18.95" customHeight="1" x14ac:dyDescent="0.25">
      <c r="A490" s="52"/>
      <c r="C490" s="185"/>
      <c r="D490" s="76"/>
      <c r="E490" s="76" t="str">
        <f>IF(D490="","",IFERROR(VLOOKUP(D490,Cadastro!$C$9:$D$1009,2,FALSE),"NOT FOUND"))</f>
        <v/>
      </c>
      <c r="F490" s="94"/>
      <c r="G490" s="76"/>
      <c r="H490" s="81" t="str">
        <f>IFERROR(F490*VLOOKUP(D490,Saldo!$P$8:$U$1009,6,FALSE),"")</f>
        <v/>
      </c>
      <c r="I490" s="78" t="str">
        <f>IFERROR(IF(D490="","",VLOOKUP(D490,Saldo!$P$8:$Q$1009,2,FALSE)),"")</f>
        <v/>
      </c>
      <c r="J490" s="76"/>
      <c r="K490" s="74" t="str">
        <f t="shared" si="7"/>
        <v/>
      </c>
    </row>
    <row r="491" spans="1:11" ht="18.95" customHeight="1" x14ac:dyDescent="0.25">
      <c r="A491" s="52"/>
      <c r="C491" s="185"/>
      <c r="D491" s="76"/>
      <c r="E491" s="76" t="str">
        <f>IF(D491="","",IFERROR(VLOOKUP(D491,Cadastro!$C$9:$D$1009,2,FALSE),"NOT FOUND"))</f>
        <v/>
      </c>
      <c r="F491" s="94"/>
      <c r="G491" s="76"/>
      <c r="H491" s="81" t="str">
        <f>IFERROR(F491*VLOOKUP(D491,Saldo!$P$8:$U$1009,6,FALSE),"")</f>
        <v/>
      </c>
      <c r="I491" s="78" t="str">
        <f>IFERROR(IF(D491="","",VLOOKUP(D491,Saldo!$P$8:$Q$1009,2,FALSE)),"")</f>
        <v/>
      </c>
      <c r="J491" s="76"/>
      <c r="K491" s="74" t="str">
        <f t="shared" si="7"/>
        <v/>
      </c>
    </row>
    <row r="492" spans="1:11" ht="18.95" customHeight="1" x14ac:dyDescent="0.25">
      <c r="A492" s="52"/>
      <c r="C492" s="185"/>
      <c r="D492" s="76"/>
      <c r="E492" s="76" t="str">
        <f>IF(D492="","",IFERROR(VLOOKUP(D492,Cadastro!$C$9:$D$1009,2,FALSE),"NOT FOUND"))</f>
        <v/>
      </c>
      <c r="F492" s="94"/>
      <c r="G492" s="76"/>
      <c r="H492" s="81" t="str">
        <f>IFERROR(F492*VLOOKUP(D492,Saldo!$P$8:$U$1009,6,FALSE),"")</f>
        <v/>
      </c>
      <c r="I492" s="78" t="str">
        <f>IFERROR(IF(D492="","",VLOOKUP(D492,Saldo!$P$8:$Q$1009,2,FALSE)),"")</f>
        <v/>
      </c>
      <c r="J492" s="76"/>
      <c r="K492" s="74" t="str">
        <f t="shared" si="7"/>
        <v/>
      </c>
    </row>
    <row r="493" spans="1:11" ht="18.95" customHeight="1" x14ac:dyDescent="0.25">
      <c r="A493" s="52"/>
      <c r="C493" s="185"/>
      <c r="D493" s="76"/>
      <c r="E493" s="76" t="str">
        <f>IF(D493="","",IFERROR(VLOOKUP(D493,Cadastro!$C$9:$D$1009,2,FALSE),"NOT FOUND"))</f>
        <v/>
      </c>
      <c r="F493" s="94"/>
      <c r="G493" s="76"/>
      <c r="H493" s="81" t="str">
        <f>IFERROR(F493*VLOOKUP(D493,Saldo!$P$8:$U$1009,6,FALSE),"")</f>
        <v/>
      </c>
      <c r="I493" s="78" t="str">
        <f>IFERROR(IF(D493="","",VLOOKUP(D493,Saldo!$P$8:$Q$1009,2,FALSE)),"")</f>
        <v/>
      </c>
      <c r="J493" s="76"/>
      <c r="K493" s="74" t="str">
        <f t="shared" si="7"/>
        <v/>
      </c>
    </row>
    <row r="494" spans="1:11" ht="18.95" customHeight="1" x14ac:dyDescent="0.25">
      <c r="A494" s="52"/>
      <c r="C494" s="185"/>
      <c r="D494" s="76"/>
      <c r="E494" s="76" t="str">
        <f>IF(D494="","",IFERROR(VLOOKUP(D494,Cadastro!$C$9:$D$1009,2,FALSE),"NOT FOUND"))</f>
        <v/>
      </c>
      <c r="F494" s="94"/>
      <c r="G494" s="76"/>
      <c r="H494" s="81" t="str">
        <f>IFERROR(F494*VLOOKUP(D494,Saldo!$P$8:$U$1009,6,FALSE),"")</f>
        <v/>
      </c>
      <c r="I494" s="78" t="str">
        <f>IFERROR(IF(D494="","",VLOOKUP(D494,Saldo!$P$8:$Q$1009,2,FALSE)),"")</f>
        <v/>
      </c>
      <c r="J494" s="76"/>
      <c r="K494" s="74" t="str">
        <f t="shared" si="7"/>
        <v/>
      </c>
    </row>
    <row r="495" spans="1:11" ht="18.95" customHeight="1" x14ac:dyDescent="0.25">
      <c r="A495" s="52"/>
      <c r="C495" s="185"/>
      <c r="D495" s="76"/>
      <c r="E495" s="76" t="str">
        <f>IF(D495="","",IFERROR(VLOOKUP(D495,Cadastro!$C$9:$D$1009,2,FALSE),"NOT FOUND"))</f>
        <v/>
      </c>
      <c r="F495" s="94"/>
      <c r="G495" s="76"/>
      <c r="H495" s="81" t="str">
        <f>IFERROR(F495*VLOOKUP(D495,Saldo!$P$8:$U$1009,6,FALSE),"")</f>
        <v/>
      </c>
      <c r="I495" s="78" t="str">
        <f>IFERROR(IF(D495="","",VLOOKUP(D495,Saldo!$P$8:$Q$1009,2,FALSE)),"")</f>
        <v/>
      </c>
      <c r="J495" s="76"/>
      <c r="K495" s="74" t="str">
        <f t="shared" si="7"/>
        <v/>
      </c>
    </row>
    <row r="496" spans="1:11" ht="18.95" customHeight="1" x14ac:dyDescent="0.25">
      <c r="A496" s="52"/>
      <c r="C496" s="185"/>
      <c r="D496" s="76"/>
      <c r="E496" s="76" t="str">
        <f>IF(D496="","",IFERROR(VLOOKUP(D496,Cadastro!$C$9:$D$1009,2,FALSE),"NOT FOUND"))</f>
        <v/>
      </c>
      <c r="F496" s="94"/>
      <c r="G496" s="76"/>
      <c r="H496" s="81" t="str">
        <f>IFERROR(F496*VLOOKUP(D496,Saldo!$P$8:$U$1009,6,FALSE),"")</f>
        <v/>
      </c>
      <c r="I496" s="78" t="str">
        <f>IFERROR(IF(D496="","",VLOOKUP(D496,Saldo!$P$8:$Q$1009,2,FALSE)),"")</f>
        <v/>
      </c>
      <c r="J496" s="76"/>
      <c r="K496" s="74" t="str">
        <f t="shared" si="7"/>
        <v/>
      </c>
    </row>
    <row r="497" spans="1:11" ht="18.95" customHeight="1" x14ac:dyDescent="0.25">
      <c r="A497" s="52"/>
      <c r="C497" s="185"/>
      <c r="D497" s="76"/>
      <c r="E497" s="76" t="str">
        <f>IF(D497="","",IFERROR(VLOOKUP(D497,Cadastro!$C$9:$D$1009,2,FALSE),"NOT FOUND"))</f>
        <v/>
      </c>
      <c r="F497" s="94"/>
      <c r="G497" s="76"/>
      <c r="H497" s="81" t="str">
        <f>IFERROR(F497*VLOOKUP(D497,Saldo!$P$8:$U$1009,6,FALSE),"")</f>
        <v/>
      </c>
      <c r="I497" s="78" t="str">
        <f>IFERROR(IF(D497="","",VLOOKUP(D497,Saldo!$P$8:$Q$1009,2,FALSE)),"")</f>
        <v/>
      </c>
      <c r="J497" s="76"/>
      <c r="K497" s="74" t="str">
        <f t="shared" si="7"/>
        <v/>
      </c>
    </row>
    <row r="498" spans="1:11" ht="18.95" customHeight="1" x14ac:dyDescent="0.25">
      <c r="A498" s="52"/>
      <c r="C498" s="185"/>
      <c r="D498" s="76"/>
      <c r="E498" s="76" t="str">
        <f>IF(D498="","",IFERROR(VLOOKUP(D498,Cadastro!$C$9:$D$1009,2,FALSE),"NOT FOUND"))</f>
        <v/>
      </c>
      <c r="F498" s="94"/>
      <c r="G498" s="76"/>
      <c r="H498" s="81" t="str">
        <f>IFERROR(F498*VLOOKUP(D498,Saldo!$P$8:$U$1009,6,FALSE),"")</f>
        <v/>
      </c>
      <c r="I498" s="78" t="str">
        <f>IFERROR(IF(D498="","",VLOOKUP(D498,Saldo!$P$8:$Q$1009,2,FALSE)),"")</f>
        <v/>
      </c>
      <c r="J498" s="76"/>
      <c r="K498" s="74" t="str">
        <f t="shared" si="7"/>
        <v/>
      </c>
    </row>
    <row r="499" spans="1:11" ht="18.95" customHeight="1" x14ac:dyDescent="0.25">
      <c r="A499" s="52"/>
      <c r="C499" s="185"/>
      <c r="D499" s="76"/>
      <c r="E499" s="76" t="str">
        <f>IF(D499="","",IFERROR(VLOOKUP(D499,Cadastro!$C$9:$D$1009,2,FALSE),"NOT FOUND"))</f>
        <v/>
      </c>
      <c r="F499" s="94"/>
      <c r="G499" s="76"/>
      <c r="H499" s="81" t="str">
        <f>IFERROR(F499*VLOOKUP(D499,Saldo!$P$8:$U$1009,6,FALSE),"")</f>
        <v/>
      </c>
      <c r="I499" s="78" t="str">
        <f>IFERROR(IF(D499="","",VLOOKUP(D499,Saldo!$P$8:$Q$1009,2,FALSE)),"")</f>
        <v/>
      </c>
      <c r="J499" s="76"/>
      <c r="K499" s="74" t="str">
        <f t="shared" si="7"/>
        <v/>
      </c>
    </row>
    <row r="500" spans="1:11" ht="18.95" customHeight="1" x14ac:dyDescent="0.25">
      <c r="A500" s="52"/>
      <c r="C500" s="185"/>
      <c r="D500" s="76"/>
      <c r="E500" s="76" t="str">
        <f>IF(D500="","",IFERROR(VLOOKUP(D500,Cadastro!$C$9:$D$1009,2,FALSE),"NOT FOUND"))</f>
        <v/>
      </c>
      <c r="F500" s="94"/>
      <c r="G500" s="76"/>
      <c r="H500" s="81" t="str">
        <f>IFERROR(F500*VLOOKUP(D500,Saldo!$P$8:$U$1009,6,FALSE),"")</f>
        <v/>
      </c>
      <c r="I500" s="78" t="str">
        <f>IFERROR(IF(D500="","",VLOOKUP(D500,Saldo!$P$8:$Q$1009,2,FALSE)),"")</f>
        <v/>
      </c>
      <c r="J500" s="76"/>
      <c r="K500" s="74" t="str">
        <f t="shared" si="7"/>
        <v/>
      </c>
    </row>
    <row r="501" spans="1:11" ht="18.95" customHeight="1" x14ac:dyDescent="0.25">
      <c r="A501" s="52"/>
      <c r="C501" s="185"/>
      <c r="D501" s="76"/>
      <c r="E501" s="76" t="str">
        <f>IF(D501="","",IFERROR(VLOOKUP(D501,Cadastro!$C$9:$D$1009,2,FALSE),"NOT FOUND"))</f>
        <v/>
      </c>
      <c r="F501" s="94"/>
      <c r="G501" s="76"/>
      <c r="H501" s="81" t="str">
        <f>IFERROR(F501*VLOOKUP(D501,Saldo!$P$8:$U$1009,6,FALSE),"")</f>
        <v/>
      </c>
      <c r="I501" s="78" t="str">
        <f>IFERROR(IF(D501="","",VLOOKUP(D501,Saldo!$P$8:$Q$1009,2,FALSE)),"")</f>
        <v/>
      </c>
      <c r="J501" s="76"/>
      <c r="K501" s="74" t="str">
        <f t="shared" si="7"/>
        <v/>
      </c>
    </row>
    <row r="502" spans="1:11" ht="18.95" customHeight="1" x14ac:dyDescent="0.25">
      <c r="A502" s="52"/>
      <c r="C502" s="185"/>
      <c r="D502" s="76"/>
      <c r="E502" s="76" t="str">
        <f>IF(D502="","",IFERROR(VLOOKUP(D502,Cadastro!$C$9:$D$1009,2,FALSE),"NOT FOUND"))</f>
        <v/>
      </c>
      <c r="F502" s="94"/>
      <c r="G502" s="76"/>
      <c r="H502" s="81" t="str">
        <f>IFERROR(F502*VLOOKUP(D502,Saldo!$P$8:$U$1009,6,FALSE),"")</f>
        <v/>
      </c>
      <c r="I502" s="78" t="str">
        <f>IFERROR(IF(D502="","",VLOOKUP(D502,Saldo!$P$8:$Q$1009,2,FALSE)),"")</f>
        <v/>
      </c>
      <c r="J502" s="76"/>
      <c r="K502" s="74" t="str">
        <f t="shared" si="7"/>
        <v/>
      </c>
    </row>
    <row r="503" spans="1:11" ht="18.95" customHeight="1" x14ac:dyDescent="0.25">
      <c r="A503" s="52"/>
      <c r="C503" s="185"/>
      <c r="D503" s="76"/>
      <c r="E503" s="76" t="str">
        <f>IF(D503="","",IFERROR(VLOOKUP(D503,Cadastro!$C$9:$D$1009,2,FALSE),"NOT FOUND"))</f>
        <v/>
      </c>
      <c r="F503" s="94"/>
      <c r="G503" s="76"/>
      <c r="H503" s="81" t="str">
        <f>IFERROR(F503*VLOOKUP(D503,Saldo!$P$8:$U$1009,6,FALSE),"")</f>
        <v/>
      </c>
      <c r="I503" s="78" t="str">
        <f>IFERROR(IF(D503="","",VLOOKUP(D503,Saldo!$P$8:$Q$1009,2,FALSE)),"")</f>
        <v/>
      </c>
      <c r="J503" s="76"/>
      <c r="K503" s="74" t="str">
        <f t="shared" si="7"/>
        <v/>
      </c>
    </row>
    <row r="504" spans="1:11" ht="18.95" customHeight="1" x14ac:dyDescent="0.25">
      <c r="A504" s="52"/>
      <c r="C504" s="185"/>
      <c r="D504" s="76"/>
      <c r="E504" s="76" t="str">
        <f>IF(D504="","",IFERROR(VLOOKUP(D504,Cadastro!$C$9:$D$1009,2,FALSE),"NOT FOUND"))</f>
        <v/>
      </c>
      <c r="F504" s="94"/>
      <c r="G504" s="76"/>
      <c r="H504" s="81" t="str">
        <f>IFERROR(F504*VLOOKUP(D504,Saldo!$P$8:$U$1009,6,FALSE),"")</f>
        <v/>
      </c>
      <c r="I504" s="78" t="str">
        <f>IFERROR(IF(D504="","",VLOOKUP(D504,Saldo!$P$8:$Q$1009,2,FALSE)),"")</f>
        <v/>
      </c>
      <c r="J504" s="76"/>
      <c r="K504" s="74" t="str">
        <f t="shared" si="7"/>
        <v/>
      </c>
    </row>
    <row r="505" spans="1:11" ht="18.95" customHeight="1" x14ac:dyDescent="0.25">
      <c r="A505" s="52"/>
      <c r="C505" s="185"/>
      <c r="D505" s="76"/>
      <c r="E505" s="76" t="str">
        <f>IF(D505="","",IFERROR(VLOOKUP(D505,Cadastro!$C$9:$D$1009,2,FALSE),"NOT FOUND"))</f>
        <v/>
      </c>
      <c r="F505" s="94"/>
      <c r="G505" s="76"/>
      <c r="H505" s="81" t="str">
        <f>IFERROR(F505*VLOOKUP(D505,Saldo!$P$8:$U$1009,6,FALSE),"")</f>
        <v/>
      </c>
      <c r="I505" s="78" t="str">
        <f>IFERROR(IF(D505="","",VLOOKUP(D505,Saldo!$P$8:$Q$1009,2,FALSE)),"")</f>
        <v/>
      </c>
      <c r="J505" s="76"/>
      <c r="K505" s="74" t="str">
        <f t="shared" si="7"/>
        <v/>
      </c>
    </row>
    <row r="506" spans="1:11" ht="18.95" customHeight="1" x14ac:dyDescent="0.25">
      <c r="A506" s="52"/>
      <c r="C506" s="185"/>
      <c r="D506" s="76"/>
      <c r="E506" s="76" t="str">
        <f>IF(D506="","",IFERROR(VLOOKUP(D506,Cadastro!$C$9:$D$1009,2,FALSE),"NOT FOUND"))</f>
        <v/>
      </c>
      <c r="F506" s="94"/>
      <c r="G506" s="76"/>
      <c r="H506" s="81" t="str">
        <f>IFERROR(F506*VLOOKUP(D506,Saldo!$P$8:$U$1009,6,FALSE),"")</f>
        <v/>
      </c>
      <c r="I506" s="78" t="str">
        <f>IFERROR(IF(D506="","",VLOOKUP(D506,Saldo!$P$8:$Q$1009,2,FALSE)),"")</f>
        <v/>
      </c>
      <c r="J506" s="76"/>
      <c r="K506" s="74" t="str">
        <f t="shared" si="7"/>
        <v/>
      </c>
    </row>
    <row r="507" spans="1:11" ht="18.95" customHeight="1" x14ac:dyDescent="0.25">
      <c r="A507" s="52"/>
      <c r="C507" s="185"/>
      <c r="D507" s="76"/>
      <c r="E507" s="76" t="str">
        <f>IF(D507="","",IFERROR(VLOOKUP(D507,Cadastro!$C$9:$D$1009,2,FALSE),"NOT FOUND"))</f>
        <v/>
      </c>
      <c r="F507" s="94"/>
      <c r="G507" s="76"/>
      <c r="H507" s="81" t="str">
        <f>IFERROR(F507*VLOOKUP(D507,Saldo!$P$8:$U$1009,6,FALSE),"")</f>
        <v/>
      </c>
      <c r="I507" s="78" t="str">
        <f>IFERROR(IF(D507="","",VLOOKUP(D507,Saldo!$P$8:$Q$1009,2,FALSE)),"")</f>
        <v/>
      </c>
      <c r="J507" s="76"/>
      <c r="K507" s="74" t="str">
        <f t="shared" si="7"/>
        <v/>
      </c>
    </row>
    <row r="508" spans="1:11" ht="18.95" customHeight="1" x14ac:dyDescent="0.25">
      <c r="A508" s="52"/>
      <c r="C508" s="185"/>
      <c r="D508" s="76"/>
      <c r="E508" s="76" t="str">
        <f>IF(D508="","",IFERROR(VLOOKUP(D508,Cadastro!$C$9:$D$1009,2,FALSE),"NOT FOUND"))</f>
        <v/>
      </c>
      <c r="F508" s="94"/>
      <c r="G508" s="76"/>
      <c r="H508" s="81" t="str">
        <f>IFERROR(F508*VLOOKUP(D508,Saldo!$P$8:$U$1009,6,FALSE),"")</f>
        <v/>
      </c>
      <c r="I508" s="78" t="str">
        <f>IFERROR(IF(D508="","",VLOOKUP(D508,Saldo!$P$8:$Q$1009,2,FALSE)),"")</f>
        <v/>
      </c>
      <c r="J508" s="76"/>
      <c r="K508" s="74" t="str">
        <f t="shared" si="7"/>
        <v/>
      </c>
    </row>
    <row r="509" spans="1:11" ht="18.95" customHeight="1" x14ac:dyDescent="0.25">
      <c r="A509" s="52"/>
      <c r="C509" s="185"/>
      <c r="D509" s="76"/>
      <c r="E509" s="76" t="str">
        <f>IF(D509="","",IFERROR(VLOOKUP(D509,Cadastro!$C$9:$D$1009,2,FALSE),"NOT FOUND"))</f>
        <v/>
      </c>
      <c r="F509" s="94"/>
      <c r="G509" s="76"/>
      <c r="H509" s="81" t="str">
        <f>IFERROR(F509*VLOOKUP(D509,Saldo!$P$8:$U$1009,6,FALSE),"")</f>
        <v/>
      </c>
      <c r="I509" s="78" t="str">
        <f>IFERROR(IF(D509="","",VLOOKUP(D509,Saldo!$P$8:$Q$1009,2,FALSE)),"")</f>
        <v/>
      </c>
      <c r="J509" s="76"/>
      <c r="K509" s="74" t="str">
        <f t="shared" si="7"/>
        <v/>
      </c>
    </row>
    <row r="510" spans="1:11" ht="18.95" customHeight="1" x14ac:dyDescent="0.25">
      <c r="A510" s="52"/>
      <c r="C510" s="185"/>
      <c r="D510" s="76"/>
      <c r="E510" s="76" t="str">
        <f>IF(D510="","",IFERROR(VLOOKUP(D510,Cadastro!$C$9:$D$1009,2,FALSE),"NOT FOUND"))</f>
        <v/>
      </c>
      <c r="F510" s="94"/>
      <c r="G510" s="76"/>
      <c r="H510" s="81" t="str">
        <f>IFERROR(F510*VLOOKUP(D510,Saldo!$P$8:$U$1009,6,FALSE),"")</f>
        <v/>
      </c>
      <c r="I510" s="78" t="str">
        <f>IFERROR(IF(D510="","",VLOOKUP(D510,Saldo!$P$8:$Q$1009,2,FALSE)),"")</f>
        <v/>
      </c>
      <c r="J510" s="76"/>
      <c r="K510" s="74" t="str">
        <f t="shared" si="7"/>
        <v/>
      </c>
    </row>
    <row r="511" spans="1:11" ht="18.95" customHeight="1" x14ac:dyDescent="0.25">
      <c r="A511" s="52"/>
      <c r="C511" s="185"/>
      <c r="D511" s="76"/>
      <c r="E511" s="76" t="str">
        <f>IF(D511="","",IFERROR(VLOOKUP(D511,Cadastro!$C$9:$D$1009,2,FALSE),"NOT FOUND"))</f>
        <v/>
      </c>
      <c r="F511" s="94"/>
      <c r="G511" s="76"/>
      <c r="H511" s="81" t="str">
        <f>IFERROR(F511*VLOOKUP(D511,Saldo!$P$8:$U$1009,6,FALSE),"")</f>
        <v/>
      </c>
      <c r="I511" s="78" t="str">
        <f>IFERROR(IF(D511="","",VLOOKUP(D511,Saldo!$P$8:$Q$1009,2,FALSE)),"")</f>
        <v/>
      </c>
      <c r="J511" s="76"/>
      <c r="K511" s="74" t="str">
        <f t="shared" si="7"/>
        <v/>
      </c>
    </row>
    <row r="512" spans="1:11" ht="18.95" customHeight="1" x14ac:dyDescent="0.25">
      <c r="A512" s="52"/>
      <c r="C512" s="185"/>
      <c r="D512" s="76"/>
      <c r="E512" s="76" t="str">
        <f>IF(D512="","",IFERROR(VLOOKUP(D512,Cadastro!$C$9:$D$1009,2,FALSE),"NOT FOUND"))</f>
        <v/>
      </c>
      <c r="F512" s="94"/>
      <c r="G512" s="76"/>
      <c r="H512" s="81" t="str">
        <f>IFERROR(F512*VLOOKUP(D512,Saldo!$P$8:$U$1009,6,FALSE),"")</f>
        <v/>
      </c>
      <c r="I512" s="78" t="str">
        <f>IFERROR(IF(D512="","",VLOOKUP(D512,Saldo!$P$8:$Q$1009,2,FALSE)),"")</f>
        <v/>
      </c>
      <c r="J512" s="76"/>
      <c r="K512" s="74" t="str">
        <f t="shared" si="7"/>
        <v/>
      </c>
    </row>
    <row r="513" spans="1:11" ht="18.95" customHeight="1" x14ac:dyDescent="0.25">
      <c r="A513" s="52"/>
      <c r="C513" s="185"/>
      <c r="D513" s="76"/>
      <c r="E513" s="76" t="str">
        <f>IF(D513="","",IFERROR(VLOOKUP(D513,Cadastro!$C$9:$D$1009,2,FALSE),"NOT FOUND"))</f>
        <v/>
      </c>
      <c r="F513" s="94"/>
      <c r="G513" s="76"/>
      <c r="H513" s="81" t="str">
        <f>IFERROR(F513*VLOOKUP(D513,Saldo!$P$8:$U$1009,6,FALSE),"")</f>
        <v/>
      </c>
      <c r="I513" s="78" t="str">
        <f>IFERROR(IF(D513="","",VLOOKUP(D513,Saldo!$P$8:$Q$1009,2,FALSE)),"")</f>
        <v/>
      </c>
      <c r="J513" s="76"/>
      <c r="K513" s="74" t="str">
        <f t="shared" si="7"/>
        <v/>
      </c>
    </row>
    <row r="514" spans="1:11" ht="18.95" customHeight="1" x14ac:dyDescent="0.25">
      <c r="A514" s="52"/>
      <c r="C514" s="185"/>
      <c r="D514" s="76"/>
      <c r="E514" s="76" t="str">
        <f>IF(D514="","",IFERROR(VLOOKUP(D514,Cadastro!$C$9:$D$1009,2,FALSE),"NOT FOUND"))</f>
        <v/>
      </c>
      <c r="F514" s="94"/>
      <c r="G514" s="76"/>
      <c r="H514" s="81" t="str">
        <f>IFERROR(F514*VLOOKUP(D514,Saldo!$P$8:$U$1009,6,FALSE),"")</f>
        <v/>
      </c>
      <c r="I514" s="78" t="str">
        <f>IFERROR(IF(D514="","",VLOOKUP(D514,Saldo!$P$8:$Q$1009,2,FALSE)),"")</f>
        <v/>
      </c>
      <c r="J514" s="76"/>
      <c r="K514" s="74" t="str">
        <f t="shared" si="7"/>
        <v/>
      </c>
    </row>
    <row r="515" spans="1:11" ht="18.95" customHeight="1" x14ac:dyDescent="0.25">
      <c r="A515" s="52"/>
      <c r="C515" s="185"/>
      <c r="D515" s="76"/>
      <c r="E515" s="76" t="str">
        <f>IF(D515="","",IFERROR(VLOOKUP(D515,Cadastro!$C$9:$D$1009,2,FALSE),"NOT FOUND"))</f>
        <v/>
      </c>
      <c r="F515" s="94"/>
      <c r="G515" s="76"/>
      <c r="H515" s="81" t="str">
        <f>IFERROR(F515*VLOOKUP(D515,Saldo!$P$8:$U$1009,6,FALSE),"")</f>
        <v/>
      </c>
      <c r="I515" s="78" t="str">
        <f>IFERROR(IF(D515="","",VLOOKUP(D515,Saldo!$P$8:$Q$1009,2,FALSE)),"")</f>
        <v/>
      </c>
      <c r="J515" s="76"/>
      <c r="K515" s="74" t="str">
        <f t="shared" si="7"/>
        <v/>
      </c>
    </row>
    <row r="516" spans="1:11" ht="18.95" customHeight="1" x14ac:dyDescent="0.25">
      <c r="A516" s="52"/>
      <c r="C516" s="185"/>
      <c r="D516" s="76"/>
      <c r="E516" s="76" t="str">
        <f>IF(D516="","",IFERROR(VLOOKUP(D516,Cadastro!$C$9:$D$1009,2,FALSE),"NOT FOUND"))</f>
        <v/>
      </c>
      <c r="F516" s="94"/>
      <c r="G516" s="76"/>
      <c r="H516" s="81" t="str">
        <f>IFERROR(F516*VLOOKUP(D516,Saldo!$P$8:$U$1009,6,FALSE),"")</f>
        <v/>
      </c>
      <c r="I516" s="78" t="str">
        <f>IFERROR(IF(D516="","",VLOOKUP(D516,Saldo!$P$8:$Q$1009,2,FALSE)),"")</f>
        <v/>
      </c>
      <c r="J516" s="76"/>
      <c r="K516" s="74" t="str">
        <f t="shared" si="7"/>
        <v/>
      </c>
    </row>
    <row r="517" spans="1:11" ht="18.95" customHeight="1" x14ac:dyDescent="0.25">
      <c r="A517" s="52"/>
      <c r="C517" s="185"/>
      <c r="D517" s="76"/>
      <c r="E517" s="76" t="str">
        <f>IF(D517="","",IFERROR(VLOOKUP(D517,Cadastro!$C$9:$D$1009,2,FALSE),"NOT FOUND"))</f>
        <v/>
      </c>
      <c r="F517" s="94"/>
      <c r="G517" s="76"/>
      <c r="H517" s="81" t="str">
        <f>IFERROR(F517*VLOOKUP(D517,Saldo!$P$8:$U$1009,6,FALSE),"")</f>
        <v/>
      </c>
      <c r="I517" s="78" t="str">
        <f>IFERROR(IF(D517="","",VLOOKUP(D517,Saldo!$P$8:$Q$1009,2,FALSE)),"")</f>
        <v/>
      </c>
      <c r="J517" s="76"/>
      <c r="K517" s="74" t="str">
        <f t="shared" si="7"/>
        <v/>
      </c>
    </row>
    <row r="518" spans="1:11" ht="18.95" customHeight="1" x14ac:dyDescent="0.25">
      <c r="A518" s="52"/>
      <c r="C518" s="185"/>
      <c r="D518" s="76"/>
      <c r="E518" s="76" t="str">
        <f>IF(D518="","",IFERROR(VLOOKUP(D518,Cadastro!$C$9:$D$1009,2,FALSE),"NOT FOUND"))</f>
        <v/>
      </c>
      <c r="F518" s="94"/>
      <c r="G518" s="76"/>
      <c r="H518" s="81" t="str">
        <f>IFERROR(F518*VLOOKUP(D518,Saldo!$P$8:$U$1009,6,FALSE),"")</f>
        <v/>
      </c>
      <c r="I518" s="78" t="str">
        <f>IFERROR(IF(D518="","",VLOOKUP(D518,Saldo!$P$8:$Q$1009,2,FALSE)),"")</f>
        <v/>
      </c>
      <c r="J518" s="76"/>
      <c r="K518" s="74" t="str">
        <f t="shared" si="7"/>
        <v/>
      </c>
    </row>
    <row r="519" spans="1:11" ht="18.95" customHeight="1" x14ac:dyDescent="0.25">
      <c r="A519" s="52"/>
      <c r="C519" s="185"/>
      <c r="D519" s="76"/>
      <c r="E519" s="76" t="str">
        <f>IF(D519="","",IFERROR(VLOOKUP(D519,Cadastro!$C$9:$D$1009,2,FALSE),"NOT FOUND"))</f>
        <v/>
      </c>
      <c r="F519" s="94"/>
      <c r="G519" s="76"/>
      <c r="H519" s="81" t="str">
        <f>IFERROR(F519*VLOOKUP(D519,Saldo!$P$8:$U$1009,6,FALSE),"")</f>
        <v/>
      </c>
      <c r="I519" s="78" t="str">
        <f>IFERROR(IF(D519="","",VLOOKUP(D519,Saldo!$P$8:$Q$1009,2,FALSE)),"")</f>
        <v/>
      </c>
      <c r="J519" s="76"/>
      <c r="K519" s="74" t="str">
        <f t="shared" si="7"/>
        <v/>
      </c>
    </row>
    <row r="520" spans="1:11" ht="18.95" customHeight="1" x14ac:dyDescent="0.25">
      <c r="A520" s="52"/>
      <c r="C520" s="185"/>
      <c r="D520" s="76"/>
      <c r="E520" s="76" t="str">
        <f>IF(D520="","",IFERROR(VLOOKUP(D520,Cadastro!$C$9:$D$1009,2,FALSE),"NOT FOUND"))</f>
        <v/>
      </c>
      <c r="F520" s="94"/>
      <c r="G520" s="76"/>
      <c r="H520" s="81" t="str">
        <f>IFERROR(F520*VLOOKUP(D520,Saldo!$P$8:$U$1009,6,FALSE),"")</f>
        <v/>
      </c>
      <c r="I520" s="78" t="str">
        <f>IFERROR(IF(D520="","",VLOOKUP(D520,Saldo!$P$8:$Q$1009,2,FALSE)),"")</f>
        <v/>
      </c>
      <c r="J520" s="76"/>
      <c r="K520" s="74" t="str">
        <f t="shared" si="7"/>
        <v/>
      </c>
    </row>
    <row r="521" spans="1:11" ht="18.95" customHeight="1" x14ac:dyDescent="0.25">
      <c r="A521" s="52"/>
      <c r="C521" s="185"/>
      <c r="D521" s="76"/>
      <c r="E521" s="76" t="str">
        <f>IF(D521="","",IFERROR(VLOOKUP(D521,Cadastro!$C$9:$D$1009,2,FALSE),"NOT FOUND"))</f>
        <v/>
      </c>
      <c r="F521" s="94"/>
      <c r="G521" s="76"/>
      <c r="H521" s="81" t="str">
        <f>IFERROR(F521*VLOOKUP(D521,Saldo!$P$8:$U$1009,6,FALSE),"")</f>
        <v/>
      </c>
      <c r="I521" s="78" t="str">
        <f>IFERROR(IF(D521="","",VLOOKUP(D521,Saldo!$P$8:$Q$1009,2,FALSE)),"")</f>
        <v/>
      </c>
      <c r="J521" s="76"/>
      <c r="K521" s="74" t="str">
        <f t="shared" si="7"/>
        <v/>
      </c>
    </row>
    <row r="522" spans="1:11" ht="18.95" customHeight="1" x14ac:dyDescent="0.25">
      <c r="A522" s="52"/>
      <c r="C522" s="185"/>
      <c r="D522" s="76"/>
      <c r="E522" s="76" t="str">
        <f>IF(D522="","",IFERROR(VLOOKUP(D522,Cadastro!$C$9:$D$1009,2,FALSE),"NOT FOUND"))</f>
        <v/>
      </c>
      <c r="F522" s="94"/>
      <c r="G522" s="76"/>
      <c r="H522" s="81" t="str">
        <f>IFERROR(F522*VLOOKUP(D522,Saldo!$P$8:$U$1009,6,FALSE),"")</f>
        <v/>
      </c>
      <c r="I522" s="78" t="str">
        <f>IFERROR(IF(D522="","",VLOOKUP(D522,Saldo!$P$8:$Q$1009,2,FALSE)),"")</f>
        <v/>
      </c>
      <c r="J522" s="76"/>
      <c r="K522" s="74" t="str">
        <f t="shared" ref="K522:K585" si="8">IF(C522="","",MONTH(C522))</f>
        <v/>
      </c>
    </row>
    <row r="523" spans="1:11" ht="18.95" customHeight="1" x14ac:dyDescent="0.25">
      <c r="A523" s="52"/>
      <c r="C523" s="185"/>
      <c r="D523" s="76"/>
      <c r="E523" s="76" t="str">
        <f>IF(D523="","",IFERROR(VLOOKUP(D523,Cadastro!$C$9:$D$1009,2,FALSE),"NOT FOUND"))</f>
        <v/>
      </c>
      <c r="F523" s="94"/>
      <c r="G523" s="76"/>
      <c r="H523" s="81" t="str">
        <f>IFERROR(F523*VLOOKUP(D523,Saldo!$P$8:$U$1009,6,FALSE),"")</f>
        <v/>
      </c>
      <c r="I523" s="78" t="str">
        <f>IFERROR(IF(D523="","",VLOOKUP(D523,Saldo!$P$8:$Q$1009,2,FALSE)),"")</f>
        <v/>
      </c>
      <c r="J523" s="76"/>
      <c r="K523" s="74" t="str">
        <f t="shared" si="8"/>
        <v/>
      </c>
    </row>
    <row r="524" spans="1:11" ht="18.95" customHeight="1" x14ac:dyDescent="0.25">
      <c r="A524" s="52"/>
      <c r="C524" s="185"/>
      <c r="D524" s="76"/>
      <c r="E524" s="76" t="str">
        <f>IF(D524="","",IFERROR(VLOOKUP(D524,Cadastro!$C$9:$D$1009,2,FALSE),"NOT FOUND"))</f>
        <v/>
      </c>
      <c r="F524" s="94"/>
      <c r="G524" s="76"/>
      <c r="H524" s="81" t="str">
        <f>IFERROR(F524*VLOOKUP(D524,Saldo!$P$8:$U$1009,6,FALSE),"")</f>
        <v/>
      </c>
      <c r="I524" s="78" t="str">
        <f>IFERROR(IF(D524="","",VLOOKUP(D524,Saldo!$P$8:$Q$1009,2,FALSE)),"")</f>
        <v/>
      </c>
      <c r="J524" s="76"/>
      <c r="K524" s="74" t="str">
        <f t="shared" si="8"/>
        <v/>
      </c>
    </row>
    <row r="525" spans="1:11" ht="18.95" customHeight="1" x14ac:dyDescent="0.25">
      <c r="A525" s="52"/>
      <c r="C525" s="185"/>
      <c r="D525" s="76"/>
      <c r="E525" s="76" t="str">
        <f>IF(D525="","",IFERROR(VLOOKUP(D525,Cadastro!$C$9:$D$1009,2,FALSE),"NOT FOUND"))</f>
        <v/>
      </c>
      <c r="F525" s="94"/>
      <c r="G525" s="76"/>
      <c r="H525" s="81" t="str">
        <f>IFERROR(F525*VLOOKUP(D525,Saldo!$P$8:$U$1009,6,FALSE),"")</f>
        <v/>
      </c>
      <c r="I525" s="78" t="str">
        <f>IFERROR(IF(D525="","",VLOOKUP(D525,Saldo!$P$8:$Q$1009,2,FALSE)),"")</f>
        <v/>
      </c>
      <c r="J525" s="76"/>
      <c r="K525" s="74" t="str">
        <f t="shared" si="8"/>
        <v/>
      </c>
    </row>
    <row r="526" spans="1:11" ht="18.95" customHeight="1" x14ac:dyDescent="0.25">
      <c r="A526" s="52"/>
      <c r="C526" s="185"/>
      <c r="D526" s="76"/>
      <c r="E526" s="76" t="str">
        <f>IF(D526="","",IFERROR(VLOOKUP(D526,Cadastro!$C$9:$D$1009,2,FALSE),"NOT FOUND"))</f>
        <v/>
      </c>
      <c r="F526" s="94"/>
      <c r="G526" s="76"/>
      <c r="H526" s="81" t="str">
        <f>IFERROR(F526*VLOOKUP(D526,Saldo!$P$8:$U$1009,6,FALSE),"")</f>
        <v/>
      </c>
      <c r="I526" s="78" t="str">
        <f>IFERROR(IF(D526="","",VLOOKUP(D526,Saldo!$P$8:$Q$1009,2,FALSE)),"")</f>
        <v/>
      </c>
      <c r="J526" s="76"/>
      <c r="K526" s="74" t="str">
        <f t="shared" si="8"/>
        <v/>
      </c>
    </row>
    <row r="527" spans="1:11" ht="18.95" customHeight="1" x14ac:dyDescent="0.25">
      <c r="A527" s="52"/>
      <c r="C527" s="185"/>
      <c r="D527" s="76"/>
      <c r="E527" s="76" t="str">
        <f>IF(D527="","",IFERROR(VLOOKUP(D527,Cadastro!$C$9:$D$1009,2,FALSE),"NOT FOUND"))</f>
        <v/>
      </c>
      <c r="F527" s="94"/>
      <c r="G527" s="76"/>
      <c r="H527" s="81" t="str">
        <f>IFERROR(F527*VLOOKUP(D527,Saldo!$P$8:$U$1009,6,FALSE),"")</f>
        <v/>
      </c>
      <c r="I527" s="78" t="str">
        <f>IFERROR(IF(D527="","",VLOOKUP(D527,Saldo!$P$8:$Q$1009,2,FALSE)),"")</f>
        <v/>
      </c>
      <c r="J527" s="76"/>
      <c r="K527" s="74" t="str">
        <f t="shared" si="8"/>
        <v/>
      </c>
    </row>
    <row r="528" spans="1:11" ht="18.95" customHeight="1" x14ac:dyDescent="0.25">
      <c r="A528" s="52"/>
      <c r="C528" s="185"/>
      <c r="D528" s="76"/>
      <c r="E528" s="76" t="str">
        <f>IF(D528="","",IFERROR(VLOOKUP(D528,Cadastro!$C$9:$D$1009,2,FALSE),"NOT FOUND"))</f>
        <v/>
      </c>
      <c r="F528" s="94"/>
      <c r="G528" s="76"/>
      <c r="H528" s="81" t="str">
        <f>IFERROR(F528*VLOOKUP(D528,Saldo!$P$8:$U$1009,6,FALSE),"")</f>
        <v/>
      </c>
      <c r="I528" s="78" t="str">
        <f>IFERROR(IF(D528="","",VLOOKUP(D528,Saldo!$P$8:$Q$1009,2,FALSE)),"")</f>
        <v/>
      </c>
      <c r="J528" s="76"/>
      <c r="K528" s="74" t="str">
        <f t="shared" si="8"/>
        <v/>
      </c>
    </row>
    <row r="529" spans="1:11" ht="18.95" customHeight="1" x14ac:dyDescent="0.25">
      <c r="A529" s="52"/>
      <c r="C529" s="185"/>
      <c r="D529" s="76"/>
      <c r="E529" s="76" t="str">
        <f>IF(D529="","",IFERROR(VLOOKUP(D529,Cadastro!$C$9:$D$1009,2,FALSE),"NOT FOUND"))</f>
        <v/>
      </c>
      <c r="F529" s="94"/>
      <c r="G529" s="76"/>
      <c r="H529" s="81" t="str">
        <f>IFERROR(F529*VLOOKUP(D529,Saldo!$P$8:$U$1009,6,FALSE),"")</f>
        <v/>
      </c>
      <c r="I529" s="78" t="str">
        <f>IFERROR(IF(D529="","",VLOOKUP(D529,Saldo!$P$8:$Q$1009,2,FALSE)),"")</f>
        <v/>
      </c>
      <c r="J529" s="76"/>
      <c r="K529" s="74" t="str">
        <f t="shared" si="8"/>
        <v/>
      </c>
    </row>
    <row r="530" spans="1:11" ht="18.95" customHeight="1" x14ac:dyDescent="0.25">
      <c r="A530" s="52"/>
      <c r="C530" s="185"/>
      <c r="D530" s="76"/>
      <c r="E530" s="76" t="str">
        <f>IF(D530="","",IFERROR(VLOOKUP(D530,Cadastro!$C$9:$D$1009,2,FALSE),"NOT FOUND"))</f>
        <v/>
      </c>
      <c r="F530" s="94"/>
      <c r="G530" s="76"/>
      <c r="H530" s="81" t="str">
        <f>IFERROR(F530*VLOOKUP(D530,Saldo!$P$8:$U$1009,6,FALSE),"")</f>
        <v/>
      </c>
      <c r="I530" s="78" t="str">
        <f>IFERROR(IF(D530="","",VLOOKUP(D530,Saldo!$P$8:$Q$1009,2,FALSE)),"")</f>
        <v/>
      </c>
      <c r="J530" s="76"/>
      <c r="K530" s="74" t="str">
        <f t="shared" si="8"/>
        <v/>
      </c>
    </row>
    <row r="531" spans="1:11" ht="18.95" customHeight="1" x14ac:dyDescent="0.25">
      <c r="A531" s="52"/>
      <c r="C531" s="185"/>
      <c r="D531" s="76"/>
      <c r="E531" s="76" t="str">
        <f>IF(D531="","",IFERROR(VLOOKUP(D531,Cadastro!$C$9:$D$1009,2,FALSE),"NOT FOUND"))</f>
        <v/>
      </c>
      <c r="F531" s="94"/>
      <c r="G531" s="76"/>
      <c r="H531" s="81" t="str">
        <f>IFERROR(F531*VLOOKUP(D531,Saldo!$P$8:$U$1009,6,FALSE),"")</f>
        <v/>
      </c>
      <c r="I531" s="78" t="str">
        <f>IFERROR(IF(D531="","",VLOOKUP(D531,Saldo!$P$8:$Q$1009,2,FALSE)),"")</f>
        <v/>
      </c>
      <c r="J531" s="76"/>
      <c r="K531" s="74" t="str">
        <f t="shared" si="8"/>
        <v/>
      </c>
    </row>
    <row r="532" spans="1:11" ht="18.95" customHeight="1" x14ac:dyDescent="0.25">
      <c r="A532" s="52"/>
      <c r="C532" s="185"/>
      <c r="D532" s="76"/>
      <c r="E532" s="76" t="str">
        <f>IF(D532="","",IFERROR(VLOOKUP(D532,Cadastro!$C$9:$D$1009,2,FALSE),"NOT FOUND"))</f>
        <v/>
      </c>
      <c r="F532" s="94"/>
      <c r="G532" s="76"/>
      <c r="H532" s="81" t="str">
        <f>IFERROR(F532*VLOOKUP(D532,Saldo!$P$8:$U$1009,6,FALSE),"")</f>
        <v/>
      </c>
      <c r="I532" s="78" t="str">
        <f>IFERROR(IF(D532="","",VLOOKUP(D532,Saldo!$P$8:$Q$1009,2,FALSE)),"")</f>
        <v/>
      </c>
      <c r="J532" s="76"/>
      <c r="K532" s="74" t="str">
        <f t="shared" si="8"/>
        <v/>
      </c>
    </row>
    <row r="533" spans="1:11" ht="18.95" customHeight="1" x14ac:dyDescent="0.25">
      <c r="A533" s="52"/>
      <c r="C533" s="185"/>
      <c r="D533" s="76"/>
      <c r="E533" s="76" t="str">
        <f>IF(D533="","",IFERROR(VLOOKUP(D533,Cadastro!$C$9:$D$1009,2,FALSE),"NOT FOUND"))</f>
        <v/>
      </c>
      <c r="F533" s="94"/>
      <c r="G533" s="76"/>
      <c r="H533" s="81" t="str">
        <f>IFERROR(F533*VLOOKUP(D533,Saldo!$P$8:$U$1009,6,FALSE),"")</f>
        <v/>
      </c>
      <c r="I533" s="78" t="str">
        <f>IFERROR(IF(D533="","",VLOOKUP(D533,Saldo!$P$8:$Q$1009,2,FALSE)),"")</f>
        <v/>
      </c>
      <c r="J533" s="76"/>
      <c r="K533" s="74" t="str">
        <f t="shared" si="8"/>
        <v/>
      </c>
    </row>
    <row r="534" spans="1:11" ht="18.95" customHeight="1" x14ac:dyDescent="0.25">
      <c r="A534" s="52"/>
      <c r="C534" s="185"/>
      <c r="D534" s="76"/>
      <c r="E534" s="76" t="str">
        <f>IF(D534="","",IFERROR(VLOOKUP(D534,Cadastro!$C$9:$D$1009,2,FALSE),"NOT FOUND"))</f>
        <v/>
      </c>
      <c r="F534" s="94"/>
      <c r="G534" s="76"/>
      <c r="H534" s="81" t="str">
        <f>IFERROR(F534*VLOOKUP(D534,Saldo!$P$8:$U$1009,6,FALSE),"")</f>
        <v/>
      </c>
      <c r="I534" s="78" t="str">
        <f>IFERROR(IF(D534="","",VLOOKUP(D534,Saldo!$P$8:$Q$1009,2,FALSE)),"")</f>
        <v/>
      </c>
      <c r="J534" s="76"/>
      <c r="K534" s="74" t="str">
        <f t="shared" si="8"/>
        <v/>
      </c>
    </row>
    <row r="535" spans="1:11" ht="18.95" customHeight="1" x14ac:dyDescent="0.25">
      <c r="A535" s="52"/>
      <c r="C535" s="185"/>
      <c r="D535" s="76"/>
      <c r="E535" s="76" t="str">
        <f>IF(D535="","",IFERROR(VLOOKUP(D535,Cadastro!$C$9:$D$1009,2,FALSE),"NOT FOUND"))</f>
        <v/>
      </c>
      <c r="F535" s="94"/>
      <c r="G535" s="76"/>
      <c r="H535" s="81" t="str">
        <f>IFERROR(F535*VLOOKUP(D535,Saldo!$P$8:$U$1009,6,FALSE),"")</f>
        <v/>
      </c>
      <c r="I535" s="78" t="str">
        <f>IFERROR(IF(D535="","",VLOOKUP(D535,Saldo!$P$8:$Q$1009,2,FALSE)),"")</f>
        <v/>
      </c>
      <c r="J535" s="76"/>
      <c r="K535" s="74" t="str">
        <f t="shared" si="8"/>
        <v/>
      </c>
    </row>
    <row r="536" spans="1:11" ht="18.95" customHeight="1" x14ac:dyDescent="0.25">
      <c r="A536" s="52"/>
      <c r="C536" s="185"/>
      <c r="D536" s="76"/>
      <c r="E536" s="76" t="str">
        <f>IF(D536="","",IFERROR(VLOOKUP(D536,Cadastro!$C$9:$D$1009,2,FALSE),"NOT FOUND"))</f>
        <v/>
      </c>
      <c r="F536" s="94"/>
      <c r="G536" s="76"/>
      <c r="H536" s="81" t="str">
        <f>IFERROR(F536*VLOOKUP(D536,Saldo!$P$8:$U$1009,6,FALSE),"")</f>
        <v/>
      </c>
      <c r="I536" s="78" t="str">
        <f>IFERROR(IF(D536="","",VLOOKUP(D536,Saldo!$P$8:$Q$1009,2,FALSE)),"")</f>
        <v/>
      </c>
      <c r="J536" s="76"/>
      <c r="K536" s="74" t="str">
        <f t="shared" si="8"/>
        <v/>
      </c>
    </row>
    <row r="537" spans="1:11" ht="18.95" customHeight="1" x14ac:dyDescent="0.25">
      <c r="A537" s="52"/>
      <c r="C537" s="185"/>
      <c r="D537" s="76"/>
      <c r="E537" s="76" t="str">
        <f>IF(D537="","",IFERROR(VLOOKUP(D537,Cadastro!$C$9:$D$1009,2,FALSE),"NOT FOUND"))</f>
        <v/>
      </c>
      <c r="F537" s="94"/>
      <c r="G537" s="76"/>
      <c r="H537" s="81" t="str">
        <f>IFERROR(F537*VLOOKUP(D537,Saldo!$P$8:$U$1009,6,FALSE),"")</f>
        <v/>
      </c>
      <c r="I537" s="78" t="str">
        <f>IFERROR(IF(D537="","",VLOOKUP(D537,Saldo!$P$8:$Q$1009,2,FALSE)),"")</f>
        <v/>
      </c>
      <c r="J537" s="76"/>
      <c r="K537" s="74" t="str">
        <f t="shared" si="8"/>
        <v/>
      </c>
    </row>
    <row r="538" spans="1:11" ht="18.95" customHeight="1" x14ac:dyDescent="0.25">
      <c r="A538" s="52"/>
      <c r="C538" s="185"/>
      <c r="D538" s="76"/>
      <c r="E538" s="76" t="str">
        <f>IF(D538="","",IFERROR(VLOOKUP(D538,Cadastro!$C$9:$D$1009,2,FALSE),"NOT FOUND"))</f>
        <v/>
      </c>
      <c r="F538" s="94"/>
      <c r="G538" s="76"/>
      <c r="H538" s="81" t="str">
        <f>IFERROR(F538*VLOOKUP(D538,Saldo!$P$8:$U$1009,6,FALSE),"")</f>
        <v/>
      </c>
      <c r="I538" s="78" t="str">
        <f>IFERROR(IF(D538="","",VLOOKUP(D538,Saldo!$P$8:$Q$1009,2,FALSE)),"")</f>
        <v/>
      </c>
      <c r="J538" s="76"/>
      <c r="K538" s="74" t="str">
        <f t="shared" si="8"/>
        <v/>
      </c>
    </row>
    <row r="539" spans="1:11" ht="18.95" customHeight="1" x14ac:dyDescent="0.25">
      <c r="A539" s="52"/>
      <c r="C539" s="185"/>
      <c r="D539" s="76"/>
      <c r="E539" s="76" t="str">
        <f>IF(D539="","",IFERROR(VLOOKUP(D539,Cadastro!$C$9:$D$1009,2,FALSE),"NOT FOUND"))</f>
        <v/>
      </c>
      <c r="F539" s="94"/>
      <c r="G539" s="76"/>
      <c r="H539" s="81" t="str">
        <f>IFERROR(F539*VLOOKUP(D539,Saldo!$P$8:$U$1009,6,FALSE),"")</f>
        <v/>
      </c>
      <c r="I539" s="78" t="str">
        <f>IFERROR(IF(D539="","",VLOOKUP(D539,Saldo!$P$8:$Q$1009,2,FALSE)),"")</f>
        <v/>
      </c>
      <c r="J539" s="76"/>
      <c r="K539" s="74" t="str">
        <f t="shared" si="8"/>
        <v/>
      </c>
    </row>
    <row r="540" spans="1:11" ht="18.95" customHeight="1" x14ac:dyDescent="0.25">
      <c r="A540" s="52"/>
      <c r="C540" s="185"/>
      <c r="D540" s="76"/>
      <c r="E540" s="76" t="str">
        <f>IF(D540="","",IFERROR(VLOOKUP(D540,Cadastro!$C$9:$D$1009,2,FALSE),"NOT FOUND"))</f>
        <v/>
      </c>
      <c r="F540" s="94"/>
      <c r="G540" s="76"/>
      <c r="H540" s="81" t="str">
        <f>IFERROR(F540*VLOOKUP(D540,Saldo!$P$8:$U$1009,6,FALSE),"")</f>
        <v/>
      </c>
      <c r="I540" s="78" t="str">
        <f>IFERROR(IF(D540="","",VLOOKUP(D540,Saldo!$P$8:$Q$1009,2,FALSE)),"")</f>
        <v/>
      </c>
      <c r="J540" s="76"/>
      <c r="K540" s="74" t="str">
        <f t="shared" si="8"/>
        <v/>
      </c>
    </row>
    <row r="541" spans="1:11" ht="18.95" customHeight="1" x14ac:dyDescent="0.25">
      <c r="A541" s="52"/>
      <c r="C541" s="185"/>
      <c r="D541" s="76"/>
      <c r="E541" s="76" t="str">
        <f>IF(D541="","",IFERROR(VLOOKUP(D541,Cadastro!$C$9:$D$1009,2,FALSE),"NOT FOUND"))</f>
        <v/>
      </c>
      <c r="F541" s="94"/>
      <c r="G541" s="76"/>
      <c r="H541" s="81" t="str">
        <f>IFERROR(F541*VLOOKUP(D541,Saldo!$P$8:$U$1009,6,FALSE),"")</f>
        <v/>
      </c>
      <c r="I541" s="78" t="str">
        <f>IFERROR(IF(D541="","",VLOOKUP(D541,Saldo!$P$8:$Q$1009,2,FALSE)),"")</f>
        <v/>
      </c>
      <c r="J541" s="76"/>
      <c r="K541" s="74" t="str">
        <f t="shared" si="8"/>
        <v/>
      </c>
    </row>
    <row r="542" spans="1:11" ht="18.95" customHeight="1" x14ac:dyDescent="0.25">
      <c r="A542" s="52"/>
      <c r="C542" s="185"/>
      <c r="D542" s="76"/>
      <c r="E542" s="76" t="str">
        <f>IF(D542="","",IFERROR(VLOOKUP(D542,Cadastro!$C$9:$D$1009,2,FALSE),"NOT FOUND"))</f>
        <v/>
      </c>
      <c r="F542" s="94"/>
      <c r="G542" s="76"/>
      <c r="H542" s="81" t="str">
        <f>IFERROR(F542*VLOOKUP(D542,Saldo!$P$8:$U$1009,6,FALSE),"")</f>
        <v/>
      </c>
      <c r="I542" s="78" t="str">
        <f>IFERROR(IF(D542="","",VLOOKUP(D542,Saldo!$P$8:$Q$1009,2,FALSE)),"")</f>
        <v/>
      </c>
      <c r="J542" s="76"/>
      <c r="K542" s="74" t="str">
        <f t="shared" si="8"/>
        <v/>
      </c>
    </row>
    <row r="543" spans="1:11" ht="18.95" customHeight="1" x14ac:dyDescent="0.25">
      <c r="A543" s="52"/>
      <c r="C543" s="185"/>
      <c r="D543" s="76"/>
      <c r="E543" s="76" t="str">
        <f>IF(D543="","",IFERROR(VLOOKUP(D543,Cadastro!$C$9:$D$1009,2,FALSE),"NOT FOUND"))</f>
        <v/>
      </c>
      <c r="F543" s="94"/>
      <c r="G543" s="76"/>
      <c r="H543" s="81" t="str">
        <f>IFERROR(F543*VLOOKUP(D543,Saldo!$P$8:$U$1009,6,FALSE),"")</f>
        <v/>
      </c>
      <c r="I543" s="78" t="str">
        <f>IFERROR(IF(D543="","",VLOOKUP(D543,Saldo!$P$8:$Q$1009,2,FALSE)),"")</f>
        <v/>
      </c>
      <c r="J543" s="76"/>
      <c r="K543" s="74" t="str">
        <f t="shared" si="8"/>
        <v/>
      </c>
    </row>
    <row r="544" spans="1:11" ht="18.95" customHeight="1" x14ac:dyDescent="0.25">
      <c r="A544" s="52"/>
      <c r="C544" s="185"/>
      <c r="D544" s="76"/>
      <c r="E544" s="76" t="str">
        <f>IF(D544="","",IFERROR(VLOOKUP(D544,Cadastro!$C$9:$D$1009,2,FALSE),"NOT FOUND"))</f>
        <v/>
      </c>
      <c r="F544" s="94"/>
      <c r="G544" s="76"/>
      <c r="H544" s="81" t="str">
        <f>IFERROR(F544*VLOOKUP(D544,Saldo!$P$8:$U$1009,6,FALSE),"")</f>
        <v/>
      </c>
      <c r="I544" s="78" t="str">
        <f>IFERROR(IF(D544="","",VLOOKUP(D544,Saldo!$P$8:$Q$1009,2,FALSE)),"")</f>
        <v/>
      </c>
      <c r="J544" s="76"/>
      <c r="K544" s="74" t="str">
        <f t="shared" si="8"/>
        <v/>
      </c>
    </row>
    <row r="545" spans="1:11" ht="18.95" customHeight="1" x14ac:dyDescent="0.25">
      <c r="A545" s="52"/>
      <c r="C545" s="185"/>
      <c r="D545" s="76"/>
      <c r="E545" s="76" t="str">
        <f>IF(D545="","",IFERROR(VLOOKUP(D545,Cadastro!$C$9:$D$1009,2,FALSE),"NOT FOUND"))</f>
        <v/>
      </c>
      <c r="F545" s="94"/>
      <c r="G545" s="76"/>
      <c r="H545" s="81" t="str">
        <f>IFERROR(F545*VLOOKUP(D545,Saldo!$P$8:$U$1009,6,FALSE),"")</f>
        <v/>
      </c>
      <c r="I545" s="78" t="str">
        <f>IFERROR(IF(D545="","",VLOOKUP(D545,Saldo!$P$8:$Q$1009,2,FALSE)),"")</f>
        <v/>
      </c>
      <c r="J545" s="76"/>
      <c r="K545" s="74" t="str">
        <f t="shared" si="8"/>
        <v/>
      </c>
    </row>
    <row r="546" spans="1:11" ht="18.95" customHeight="1" x14ac:dyDescent="0.25">
      <c r="A546" s="52"/>
      <c r="C546" s="185"/>
      <c r="D546" s="76"/>
      <c r="E546" s="76" t="str">
        <f>IF(D546="","",IFERROR(VLOOKUP(D546,Cadastro!$C$9:$D$1009,2,FALSE),"NOT FOUND"))</f>
        <v/>
      </c>
      <c r="F546" s="94"/>
      <c r="G546" s="76"/>
      <c r="H546" s="81" t="str">
        <f>IFERROR(F546*VLOOKUP(D546,Saldo!$P$8:$U$1009,6,FALSE),"")</f>
        <v/>
      </c>
      <c r="I546" s="78" t="str">
        <f>IFERROR(IF(D546="","",VLOOKUP(D546,Saldo!$P$8:$Q$1009,2,FALSE)),"")</f>
        <v/>
      </c>
      <c r="J546" s="76"/>
      <c r="K546" s="74" t="str">
        <f t="shared" si="8"/>
        <v/>
      </c>
    </row>
    <row r="547" spans="1:11" ht="18.95" customHeight="1" x14ac:dyDescent="0.25">
      <c r="A547" s="52"/>
      <c r="C547" s="185"/>
      <c r="D547" s="76"/>
      <c r="E547" s="76" t="str">
        <f>IF(D547="","",IFERROR(VLOOKUP(D547,Cadastro!$C$9:$D$1009,2,FALSE),"NOT FOUND"))</f>
        <v/>
      </c>
      <c r="F547" s="94"/>
      <c r="G547" s="76"/>
      <c r="H547" s="81" t="str">
        <f>IFERROR(F547*VLOOKUP(D547,Saldo!$P$8:$U$1009,6,FALSE),"")</f>
        <v/>
      </c>
      <c r="I547" s="78" t="str">
        <f>IFERROR(IF(D547="","",VLOOKUP(D547,Saldo!$P$8:$Q$1009,2,FALSE)),"")</f>
        <v/>
      </c>
      <c r="J547" s="76"/>
      <c r="K547" s="74" t="str">
        <f t="shared" si="8"/>
        <v/>
      </c>
    </row>
    <row r="548" spans="1:11" ht="18.95" customHeight="1" x14ac:dyDescent="0.25">
      <c r="A548" s="52"/>
      <c r="C548" s="185"/>
      <c r="D548" s="76"/>
      <c r="E548" s="76" t="str">
        <f>IF(D548="","",IFERROR(VLOOKUP(D548,Cadastro!$C$9:$D$1009,2,FALSE),"NOT FOUND"))</f>
        <v/>
      </c>
      <c r="F548" s="94"/>
      <c r="G548" s="76"/>
      <c r="H548" s="81" t="str">
        <f>IFERROR(F548*VLOOKUP(D548,Saldo!$P$8:$U$1009,6,FALSE),"")</f>
        <v/>
      </c>
      <c r="I548" s="78" t="str">
        <f>IFERROR(IF(D548="","",VLOOKUP(D548,Saldo!$P$8:$Q$1009,2,FALSE)),"")</f>
        <v/>
      </c>
      <c r="J548" s="76"/>
      <c r="K548" s="74" t="str">
        <f t="shared" si="8"/>
        <v/>
      </c>
    </row>
    <row r="549" spans="1:11" ht="18.95" customHeight="1" x14ac:dyDescent="0.25">
      <c r="A549" s="52"/>
      <c r="C549" s="185"/>
      <c r="D549" s="76"/>
      <c r="E549" s="76" t="str">
        <f>IF(D549="","",IFERROR(VLOOKUP(D549,Cadastro!$C$9:$D$1009,2,FALSE),"NOT FOUND"))</f>
        <v/>
      </c>
      <c r="F549" s="94"/>
      <c r="G549" s="76"/>
      <c r="H549" s="81" t="str">
        <f>IFERROR(F549*VLOOKUP(D549,Saldo!$P$8:$U$1009,6,FALSE),"")</f>
        <v/>
      </c>
      <c r="I549" s="78" t="str">
        <f>IFERROR(IF(D549="","",VLOOKUP(D549,Saldo!$P$8:$Q$1009,2,FALSE)),"")</f>
        <v/>
      </c>
      <c r="J549" s="76"/>
      <c r="K549" s="74" t="str">
        <f t="shared" si="8"/>
        <v/>
      </c>
    </row>
    <row r="550" spans="1:11" ht="18.95" customHeight="1" x14ac:dyDescent="0.25">
      <c r="A550" s="52"/>
      <c r="C550" s="185"/>
      <c r="D550" s="76"/>
      <c r="E550" s="76" t="str">
        <f>IF(D550="","",IFERROR(VLOOKUP(D550,Cadastro!$C$9:$D$1009,2,FALSE),"NOT FOUND"))</f>
        <v/>
      </c>
      <c r="F550" s="94"/>
      <c r="G550" s="76"/>
      <c r="H550" s="81" t="str">
        <f>IFERROR(F550*VLOOKUP(D550,Saldo!$P$8:$U$1009,6,FALSE),"")</f>
        <v/>
      </c>
      <c r="I550" s="78" t="str">
        <f>IFERROR(IF(D550="","",VLOOKUP(D550,Saldo!$P$8:$Q$1009,2,FALSE)),"")</f>
        <v/>
      </c>
      <c r="J550" s="76"/>
      <c r="K550" s="74" t="str">
        <f t="shared" si="8"/>
        <v/>
      </c>
    </row>
    <row r="551" spans="1:11" ht="18.95" customHeight="1" x14ac:dyDescent="0.25">
      <c r="A551" s="52"/>
      <c r="C551" s="185"/>
      <c r="D551" s="76"/>
      <c r="E551" s="76" t="str">
        <f>IF(D551="","",IFERROR(VLOOKUP(D551,Cadastro!$C$9:$D$1009,2,FALSE),"NOT FOUND"))</f>
        <v/>
      </c>
      <c r="F551" s="94"/>
      <c r="G551" s="76"/>
      <c r="H551" s="81" t="str">
        <f>IFERROR(F551*VLOOKUP(D551,Saldo!$P$8:$U$1009,6,FALSE),"")</f>
        <v/>
      </c>
      <c r="I551" s="78" t="str">
        <f>IFERROR(IF(D551="","",VLOOKUP(D551,Saldo!$P$8:$Q$1009,2,FALSE)),"")</f>
        <v/>
      </c>
      <c r="J551" s="76"/>
      <c r="K551" s="74" t="str">
        <f t="shared" si="8"/>
        <v/>
      </c>
    </row>
    <row r="552" spans="1:11" ht="18.95" customHeight="1" x14ac:dyDescent="0.25">
      <c r="A552" s="52"/>
      <c r="C552" s="185"/>
      <c r="D552" s="76"/>
      <c r="E552" s="76" t="str">
        <f>IF(D552="","",IFERROR(VLOOKUP(D552,Cadastro!$C$9:$D$1009,2,FALSE),"NOT FOUND"))</f>
        <v/>
      </c>
      <c r="F552" s="94"/>
      <c r="G552" s="76"/>
      <c r="H552" s="81" t="str">
        <f>IFERROR(F552*VLOOKUP(D552,Saldo!$P$8:$U$1009,6,FALSE),"")</f>
        <v/>
      </c>
      <c r="I552" s="78" t="str">
        <f>IFERROR(IF(D552="","",VLOOKUP(D552,Saldo!$P$8:$Q$1009,2,FALSE)),"")</f>
        <v/>
      </c>
      <c r="J552" s="76"/>
      <c r="K552" s="74" t="str">
        <f t="shared" si="8"/>
        <v/>
      </c>
    </row>
    <row r="553" spans="1:11" ht="18.95" customHeight="1" x14ac:dyDescent="0.25">
      <c r="A553" s="52"/>
      <c r="C553" s="185"/>
      <c r="D553" s="76"/>
      <c r="E553" s="76" t="str">
        <f>IF(D553="","",IFERROR(VLOOKUP(D553,Cadastro!$C$9:$D$1009,2,FALSE),"NOT FOUND"))</f>
        <v/>
      </c>
      <c r="F553" s="94"/>
      <c r="G553" s="76"/>
      <c r="H553" s="81" t="str">
        <f>IFERROR(F553*VLOOKUP(D553,Saldo!$P$8:$U$1009,6,FALSE),"")</f>
        <v/>
      </c>
      <c r="I553" s="78" t="str">
        <f>IFERROR(IF(D553="","",VLOOKUP(D553,Saldo!$P$8:$Q$1009,2,FALSE)),"")</f>
        <v/>
      </c>
      <c r="J553" s="76"/>
      <c r="K553" s="74" t="str">
        <f t="shared" si="8"/>
        <v/>
      </c>
    </row>
    <row r="554" spans="1:11" ht="18.95" customHeight="1" x14ac:dyDescent="0.25">
      <c r="A554" s="52"/>
      <c r="C554" s="185"/>
      <c r="D554" s="76"/>
      <c r="E554" s="76" t="str">
        <f>IF(D554="","",IFERROR(VLOOKUP(D554,Cadastro!$C$9:$D$1009,2,FALSE),"NOT FOUND"))</f>
        <v/>
      </c>
      <c r="F554" s="94"/>
      <c r="G554" s="76"/>
      <c r="H554" s="81" t="str">
        <f>IFERROR(F554*VLOOKUP(D554,Saldo!$P$8:$U$1009,6,FALSE),"")</f>
        <v/>
      </c>
      <c r="I554" s="78" t="str">
        <f>IFERROR(IF(D554="","",VLOOKUP(D554,Saldo!$P$8:$Q$1009,2,FALSE)),"")</f>
        <v/>
      </c>
      <c r="J554" s="76"/>
      <c r="K554" s="74" t="str">
        <f t="shared" si="8"/>
        <v/>
      </c>
    </row>
    <row r="555" spans="1:11" ht="18.95" customHeight="1" x14ac:dyDescent="0.25">
      <c r="A555" s="52"/>
      <c r="C555" s="185"/>
      <c r="D555" s="76"/>
      <c r="E555" s="76" t="str">
        <f>IF(D555="","",IFERROR(VLOOKUP(D555,Cadastro!$C$9:$D$1009,2,FALSE),"NOT FOUND"))</f>
        <v/>
      </c>
      <c r="F555" s="94"/>
      <c r="G555" s="76"/>
      <c r="H555" s="81" t="str">
        <f>IFERROR(F555*VLOOKUP(D555,Saldo!$P$8:$U$1009,6,FALSE),"")</f>
        <v/>
      </c>
      <c r="I555" s="78" t="str">
        <f>IFERROR(IF(D555="","",VLOOKUP(D555,Saldo!$P$8:$Q$1009,2,FALSE)),"")</f>
        <v/>
      </c>
      <c r="J555" s="76"/>
      <c r="K555" s="74" t="str">
        <f t="shared" si="8"/>
        <v/>
      </c>
    </row>
    <row r="556" spans="1:11" ht="18.95" customHeight="1" x14ac:dyDescent="0.25">
      <c r="A556" s="52"/>
      <c r="C556" s="185"/>
      <c r="D556" s="76"/>
      <c r="E556" s="76" t="str">
        <f>IF(D556="","",IFERROR(VLOOKUP(D556,Cadastro!$C$9:$D$1009,2,FALSE),"NOT FOUND"))</f>
        <v/>
      </c>
      <c r="F556" s="94"/>
      <c r="G556" s="76"/>
      <c r="H556" s="81" t="str">
        <f>IFERROR(F556*VLOOKUP(D556,Saldo!$P$8:$U$1009,6,FALSE),"")</f>
        <v/>
      </c>
      <c r="I556" s="78" t="str">
        <f>IFERROR(IF(D556="","",VLOOKUP(D556,Saldo!$P$8:$Q$1009,2,FALSE)),"")</f>
        <v/>
      </c>
      <c r="J556" s="76"/>
      <c r="K556" s="74" t="str">
        <f t="shared" si="8"/>
        <v/>
      </c>
    </row>
    <row r="557" spans="1:11" ht="18.95" customHeight="1" x14ac:dyDescent="0.25">
      <c r="A557" s="52"/>
      <c r="C557" s="185"/>
      <c r="D557" s="76"/>
      <c r="E557" s="76" t="str">
        <f>IF(D557="","",IFERROR(VLOOKUP(D557,Cadastro!$C$9:$D$1009,2,FALSE),"NOT FOUND"))</f>
        <v/>
      </c>
      <c r="F557" s="94"/>
      <c r="G557" s="76"/>
      <c r="H557" s="81" t="str">
        <f>IFERROR(F557*VLOOKUP(D557,Saldo!$P$8:$U$1009,6,FALSE),"")</f>
        <v/>
      </c>
      <c r="I557" s="78" t="str">
        <f>IFERROR(IF(D557="","",VLOOKUP(D557,Saldo!$P$8:$Q$1009,2,FALSE)),"")</f>
        <v/>
      </c>
      <c r="J557" s="76"/>
      <c r="K557" s="74" t="str">
        <f t="shared" si="8"/>
        <v/>
      </c>
    </row>
    <row r="558" spans="1:11" ht="18.95" customHeight="1" x14ac:dyDescent="0.25">
      <c r="A558" s="52"/>
      <c r="C558" s="185"/>
      <c r="D558" s="76"/>
      <c r="E558" s="76" t="str">
        <f>IF(D558="","",IFERROR(VLOOKUP(D558,Cadastro!$C$9:$D$1009,2,FALSE),"NOT FOUND"))</f>
        <v/>
      </c>
      <c r="F558" s="94"/>
      <c r="G558" s="76"/>
      <c r="H558" s="81" t="str">
        <f>IFERROR(F558*VLOOKUP(D558,Saldo!$P$8:$U$1009,6,FALSE),"")</f>
        <v/>
      </c>
      <c r="I558" s="78" t="str">
        <f>IFERROR(IF(D558="","",VLOOKUP(D558,Saldo!$P$8:$Q$1009,2,FALSE)),"")</f>
        <v/>
      </c>
      <c r="J558" s="76"/>
      <c r="K558" s="74" t="str">
        <f t="shared" si="8"/>
        <v/>
      </c>
    </row>
    <row r="559" spans="1:11" ht="18.95" customHeight="1" x14ac:dyDescent="0.25">
      <c r="A559" s="52"/>
      <c r="C559" s="185"/>
      <c r="D559" s="76"/>
      <c r="E559" s="76" t="str">
        <f>IF(D559="","",IFERROR(VLOOKUP(D559,Cadastro!$C$9:$D$1009,2,FALSE),"NOT FOUND"))</f>
        <v/>
      </c>
      <c r="F559" s="94"/>
      <c r="G559" s="76"/>
      <c r="H559" s="81" t="str">
        <f>IFERROR(F559*VLOOKUP(D559,Saldo!$P$8:$U$1009,6,FALSE),"")</f>
        <v/>
      </c>
      <c r="I559" s="78" t="str">
        <f>IFERROR(IF(D559="","",VLOOKUP(D559,Saldo!$P$8:$Q$1009,2,FALSE)),"")</f>
        <v/>
      </c>
      <c r="J559" s="76"/>
      <c r="K559" s="74" t="str">
        <f t="shared" si="8"/>
        <v/>
      </c>
    </row>
    <row r="560" spans="1:11" ht="18.95" customHeight="1" x14ac:dyDescent="0.25">
      <c r="A560" s="52"/>
      <c r="C560" s="185"/>
      <c r="D560" s="76"/>
      <c r="E560" s="76" t="str">
        <f>IF(D560="","",IFERROR(VLOOKUP(D560,Cadastro!$C$9:$D$1009,2,FALSE),"NOT FOUND"))</f>
        <v/>
      </c>
      <c r="F560" s="94"/>
      <c r="G560" s="76"/>
      <c r="H560" s="81" t="str">
        <f>IFERROR(F560*VLOOKUP(D560,Saldo!$P$8:$U$1009,6,FALSE),"")</f>
        <v/>
      </c>
      <c r="I560" s="78" t="str">
        <f>IFERROR(IF(D560="","",VLOOKUP(D560,Saldo!$P$8:$Q$1009,2,FALSE)),"")</f>
        <v/>
      </c>
      <c r="J560" s="76"/>
      <c r="K560" s="74" t="str">
        <f t="shared" si="8"/>
        <v/>
      </c>
    </row>
    <row r="561" spans="1:11" ht="18.95" customHeight="1" x14ac:dyDescent="0.25">
      <c r="A561" s="52"/>
      <c r="C561" s="185"/>
      <c r="D561" s="76"/>
      <c r="E561" s="76" t="str">
        <f>IF(D561="","",IFERROR(VLOOKUP(D561,Cadastro!$C$9:$D$1009,2,FALSE),"NOT FOUND"))</f>
        <v/>
      </c>
      <c r="F561" s="94"/>
      <c r="G561" s="76"/>
      <c r="H561" s="81" t="str">
        <f>IFERROR(F561*VLOOKUP(D561,Saldo!$P$8:$U$1009,6,FALSE),"")</f>
        <v/>
      </c>
      <c r="I561" s="78" t="str">
        <f>IFERROR(IF(D561="","",VLOOKUP(D561,Saldo!$P$8:$Q$1009,2,FALSE)),"")</f>
        <v/>
      </c>
      <c r="J561" s="76"/>
      <c r="K561" s="74" t="str">
        <f t="shared" si="8"/>
        <v/>
      </c>
    </row>
    <row r="562" spans="1:11" ht="18.95" customHeight="1" x14ac:dyDescent="0.25">
      <c r="A562" s="52"/>
      <c r="C562" s="185"/>
      <c r="D562" s="76"/>
      <c r="E562" s="76" t="str">
        <f>IF(D562="","",IFERROR(VLOOKUP(D562,Cadastro!$C$9:$D$1009,2,FALSE),"NOT FOUND"))</f>
        <v/>
      </c>
      <c r="F562" s="94"/>
      <c r="G562" s="76"/>
      <c r="H562" s="81" t="str">
        <f>IFERROR(F562*VLOOKUP(D562,Saldo!$P$8:$U$1009,6,FALSE),"")</f>
        <v/>
      </c>
      <c r="I562" s="78" t="str">
        <f>IFERROR(IF(D562="","",VLOOKUP(D562,Saldo!$P$8:$Q$1009,2,FALSE)),"")</f>
        <v/>
      </c>
      <c r="J562" s="76"/>
      <c r="K562" s="74" t="str">
        <f t="shared" si="8"/>
        <v/>
      </c>
    </row>
    <row r="563" spans="1:11" ht="18.95" customHeight="1" x14ac:dyDescent="0.25">
      <c r="A563" s="52"/>
      <c r="C563" s="185"/>
      <c r="D563" s="76"/>
      <c r="E563" s="76" t="str">
        <f>IF(D563="","",IFERROR(VLOOKUP(D563,Cadastro!$C$9:$D$1009,2,FALSE),"NOT FOUND"))</f>
        <v/>
      </c>
      <c r="F563" s="94"/>
      <c r="G563" s="76"/>
      <c r="H563" s="81" t="str">
        <f>IFERROR(F563*VLOOKUP(D563,Saldo!$P$8:$U$1009,6,FALSE),"")</f>
        <v/>
      </c>
      <c r="I563" s="78" t="str">
        <f>IFERROR(IF(D563="","",VLOOKUP(D563,Saldo!$P$8:$Q$1009,2,FALSE)),"")</f>
        <v/>
      </c>
      <c r="J563" s="76"/>
      <c r="K563" s="74" t="str">
        <f t="shared" si="8"/>
        <v/>
      </c>
    </row>
    <row r="564" spans="1:11" ht="18.95" customHeight="1" x14ac:dyDescent="0.25">
      <c r="A564" s="52"/>
      <c r="C564" s="185"/>
      <c r="D564" s="76"/>
      <c r="E564" s="76" t="str">
        <f>IF(D564="","",IFERROR(VLOOKUP(D564,Cadastro!$C$9:$D$1009,2,FALSE),"NOT FOUND"))</f>
        <v/>
      </c>
      <c r="F564" s="94"/>
      <c r="G564" s="76"/>
      <c r="H564" s="81" t="str">
        <f>IFERROR(F564*VLOOKUP(D564,Saldo!$P$8:$U$1009,6,FALSE),"")</f>
        <v/>
      </c>
      <c r="I564" s="78" t="str">
        <f>IFERROR(IF(D564="","",VLOOKUP(D564,Saldo!$P$8:$Q$1009,2,FALSE)),"")</f>
        <v/>
      </c>
      <c r="J564" s="76"/>
      <c r="K564" s="74" t="str">
        <f t="shared" si="8"/>
        <v/>
      </c>
    </row>
    <row r="565" spans="1:11" ht="18.95" customHeight="1" x14ac:dyDescent="0.25">
      <c r="A565" s="52"/>
      <c r="C565" s="185"/>
      <c r="D565" s="76"/>
      <c r="E565" s="76" t="str">
        <f>IF(D565="","",IFERROR(VLOOKUP(D565,Cadastro!$C$9:$D$1009,2,FALSE),"NOT FOUND"))</f>
        <v/>
      </c>
      <c r="F565" s="94"/>
      <c r="G565" s="76"/>
      <c r="H565" s="81" t="str">
        <f>IFERROR(F565*VLOOKUP(D565,Saldo!$P$8:$U$1009,6,FALSE),"")</f>
        <v/>
      </c>
      <c r="I565" s="78" t="str">
        <f>IFERROR(IF(D565="","",VLOOKUP(D565,Saldo!$P$8:$Q$1009,2,FALSE)),"")</f>
        <v/>
      </c>
      <c r="J565" s="76"/>
      <c r="K565" s="74" t="str">
        <f t="shared" si="8"/>
        <v/>
      </c>
    </row>
    <row r="566" spans="1:11" ht="18.95" customHeight="1" x14ac:dyDescent="0.25">
      <c r="A566" s="52"/>
      <c r="C566" s="185"/>
      <c r="D566" s="76"/>
      <c r="E566" s="76" t="str">
        <f>IF(D566="","",IFERROR(VLOOKUP(D566,Cadastro!$C$9:$D$1009,2,FALSE),"NOT FOUND"))</f>
        <v/>
      </c>
      <c r="F566" s="94"/>
      <c r="G566" s="76"/>
      <c r="H566" s="81" t="str">
        <f>IFERROR(F566*VLOOKUP(D566,Saldo!$P$8:$U$1009,6,FALSE),"")</f>
        <v/>
      </c>
      <c r="I566" s="78" t="str">
        <f>IFERROR(IF(D566="","",VLOOKUP(D566,Saldo!$P$8:$Q$1009,2,FALSE)),"")</f>
        <v/>
      </c>
      <c r="J566" s="76"/>
      <c r="K566" s="74" t="str">
        <f t="shared" si="8"/>
        <v/>
      </c>
    </row>
    <row r="567" spans="1:11" ht="18.95" customHeight="1" x14ac:dyDescent="0.25">
      <c r="A567" s="52"/>
      <c r="C567" s="185"/>
      <c r="D567" s="76"/>
      <c r="E567" s="76" t="str">
        <f>IF(D567="","",IFERROR(VLOOKUP(D567,Cadastro!$C$9:$D$1009,2,FALSE),"NOT FOUND"))</f>
        <v/>
      </c>
      <c r="F567" s="94"/>
      <c r="G567" s="76"/>
      <c r="H567" s="81" t="str">
        <f>IFERROR(F567*VLOOKUP(D567,Saldo!$P$8:$U$1009,6,FALSE),"")</f>
        <v/>
      </c>
      <c r="I567" s="78" t="str">
        <f>IFERROR(IF(D567="","",VLOOKUP(D567,Saldo!$P$8:$Q$1009,2,FALSE)),"")</f>
        <v/>
      </c>
      <c r="J567" s="76"/>
      <c r="K567" s="74" t="str">
        <f t="shared" si="8"/>
        <v/>
      </c>
    </row>
    <row r="568" spans="1:11" ht="18.95" customHeight="1" x14ac:dyDescent="0.25">
      <c r="A568" s="52"/>
      <c r="C568" s="185"/>
      <c r="D568" s="76"/>
      <c r="E568" s="76" t="str">
        <f>IF(D568="","",IFERROR(VLOOKUP(D568,Cadastro!$C$9:$D$1009,2,FALSE),"NOT FOUND"))</f>
        <v/>
      </c>
      <c r="F568" s="94"/>
      <c r="G568" s="76"/>
      <c r="H568" s="81" t="str">
        <f>IFERROR(F568*VLOOKUP(D568,Saldo!$P$8:$U$1009,6,FALSE),"")</f>
        <v/>
      </c>
      <c r="I568" s="78" t="str">
        <f>IFERROR(IF(D568="","",VLOOKUP(D568,Saldo!$P$8:$Q$1009,2,FALSE)),"")</f>
        <v/>
      </c>
      <c r="J568" s="76"/>
      <c r="K568" s="74" t="str">
        <f t="shared" si="8"/>
        <v/>
      </c>
    </row>
    <row r="569" spans="1:11" ht="18.95" customHeight="1" x14ac:dyDescent="0.25">
      <c r="A569" s="52"/>
      <c r="C569" s="185"/>
      <c r="D569" s="76"/>
      <c r="E569" s="76" t="str">
        <f>IF(D569="","",IFERROR(VLOOKUP(D569,Cadastro!$C$9:$D$1009,2,FALSE),"NOT FOUND"))</f>
        <v/>
      </c>
      <c r="F569" s="94"/>
      <c r="G569" s="76"/>
      <c r="H569" s="81" t="str">
        <f>IFERROR(F569*VLOOKUP(D569,Saldo!$P$8:$U$1009,6,FALSE),"")</f>
        <v/>
      </c>
      <c r="I569" s="78" t="str">
        <f>IFERROR(IF(D569="","",VLOOKUP(D569,Saldo!$P$8:$Q$1009,2,FALSE)),"")</f>
        <v/>
      </c>
      <c r="J569" s="76"/>
      <c r="K569" s="74" t="str">
        <f t="shared" si="8"/>
        <v/>
      </c>
    </row>
    <row r="570" spans="1:11" ht="18.95" customHeight="1" x14ac:dyDescent="0.25">
      <c r="A570" s="52"/>
      <c r="C570" s="185"/>
      <c r="D570" s="76"/>
      <c r="E570" s="76" t="str">
        <f>IF(D570="","",IFERROR(VLOOKUP(D570,Cadastro!$C$9:$D$1009,2,FALSE),"NOT FOUND"))</f>
        <v/>
      </c>
      <c r="F570" s="94"/>
      <c r="G570" s="76"/>
      <c r="H570" s="81" t="str">
        <f>IFERROR(F570*VLOOKUP(D570,Saldo!$P$8:$U$1009,6,FALSE),"")</f>
        <v/>
      </c>
      <c r="I570" s="78" t="str">
        <f>IFERROR(IF(D570="","",VLOOKUP(D570,Saldo!$P$8:$Q$1009,2,FALSE)),"")</f>
        <v/>
      </c>
      <c r="J570" s="76"/>
      <c r="K570" s="74" t="str">
        <f t="shared" si="8"/>
        <v/>
      </c>
    </row>
    <row r="571" spans="1:11" ht="18.95" customHeight="1" x14ac:dyDescent="0.25">
      <c r="A571" s="52"/>
      <c r="C571" s="185"/>
      <c r="D571" s="76"/>
      <c r="E571" s="76" t="str">
        <f>IF(D571="","",IFERROR(VLOOKUP(D571,Cadastro!$C$9:$D$1009,2,FALSE),"NOT FOUND"))</f>
        <v/>
      </c>
      <c r="F571" s="94"/>
      <c r="G571" s="76"/>
      <c r="H571" s="81" t="str">
        <f>IFERROR(F571*VLOOKUP(D571,Saldo!$P$8:$U$1009,6,FALSE),"")</f>
        <v/>
      </c>
      <c r="I571" s="78" t="str">
        <f>IFERROR(IF(D571="","",VLOOKUP(D571,Saldo!$P$8:$Q$1009,2,FALSE)),"")</f>
        <v/>
      </c>
      <c r="J571" s="76"/>
      <c r="K571" s="74" t="str">
        <f t="shared" si="8"/>
        <v/>
      </c>
    </row>
    <row r="572" spans="1:11" ht="18.95" customHeight="1" x14ac:dyDescent="0.25">
      <c r="A572" s="52"/>
      <c r="C572" s="185"/>
      <c r="D572" s="76"/>
      <c r="E572" s="76" t="str">
        <f>IF(D572="","",IFERROR(VLOOKUP(D572,Cadastro!$C$9:$D$1009,2,FALSE),"NOT FOUND"))</f>
        <v/>
      </c>
      <c r="F572" s="94"/>
      <c r="G572" s="76"/>
      <c r="H572" s="81" t="str">
        <f>IFERROR(F572*VLOOKUP(D572,Saldo!$P$8:$U$1009,6,FALSE),"")</f>
        <v/>
      </c>
      <c r="I572" s="78" t="str">
        <f>IFERROR(IF(D572="","",VLOOKUP(D572,Saldo!$P$8:$Q$1009,2,FALSE)),"")</f>
        <v/>
      </c>
      <c r="J572" s="76"/>
      <c r="K572" s="74" t="str">
        <f t="shared" si="8"/>
        <v/>
      </c>
    </row>
    <row r="573" spans="1:11" ht="18.95" customHeight="1" x14ac:dyDescent="0.25">
      <c r="A573" s="52"/>
      <c r="C573" s="185"/>
      <c r="D573" s="76"/>
      <c r="E573" s="76" t="str">
        <f>IF(D573="","",IFERROR(VLOOKUP(D573,Cadastro!$C$9:$D$1009,2,FALSE),"NOT FOUND"))</f>
        <v/>
      </c>
      <c r="F573" s="94"/>
      <c r="G573" s="76"/>
      <c r="H573" s="81" t="str">
        <f>IFERROR(F573*VLOOKUP(D573,Saldo!$P$8:$U$1009,6,FALSE),"")</f>
        <v/>
      </c>
      <c r="I573" s="78" t="str">
        <f>IFERROR(IF(D573="","",VLOOKUP(D573,Saldo!$P$8:$Q$1009,2,FALSE)),"")</f>
        <v/>
      </c>
      <c r="J573" s="76"/>
      <c r="K573" s="74" t="str">
        <f t="shared" si="8"/>
        <v/>
      </c>
    </row>
    <row r="574" spans="1:11" ht="18.95" customHeight="1" x14ac:dyDescent="0.25">
      <c r="A574" s="52"/>
      <c r="C574" s="185"/>
      <c r="D574" s="76"/>
      <c r="E574" s="76" t="str">
        <f>IF(D574="","",IFERROR(VLOOKUP(D574,Cadastro!$C$9:$D$1009,2,FALSE),"NOT FOUND"))</f>
        <v/>
      </c>
      <c r="F574" s="94"/>
      <c r="G574" s="76"/>
      <c r="H574" s="81" t="str">
        <f>IFERROR(F574*VLOOKUP(D574,Saldo!$P$8:$U$1009,6,FALSE),"")</f>
        <v/>
      </c>
      <c r="I574" s="78" t="str">
        <f>IFERROR(IF(D574="","",VLOOKUP(D574,Saldo!$P$8:$Q$1009,2,FALSE)),"")</f>
        <v/>
      </c>
      <c r="J574" s="76"/>
      <c r="K574" s="74" t="str">
        <f t="shared" si="8"/>
        <v/>
      </c>
    </row>
    <row r="575" spans="1:11" ht="18.95" customHeight="1" x14ac:dyDescent="0.25">
      <c r="A575" s="52"/>
      <c r="C575" s="185"/>
      <c r="D575" s="76"/>
      <c r="E575" s="76" t="str">
        <f>IF(D575="","",IFERROR(VLOOKUP(D575,Cadastro!$C$9:$D$1009,2,FALSE),"NOT FOUND"))</f>
        <v/>
      </c>
      <c r="F575" s="94"/>
      <c r="G575" s="76"/>
      <c r="H575" s="81" t="str">
        <f>IFERROR(F575*VLOOKUP(D575,Saldo!$P$8:$U$1009,6,FALSE),"")</f>
        <v/>
      </c>
      <c r="I575" s="78" t="str">
        <f>IFERROR(IF(D575="","",VLOOKUP(D575,Saldo!$P$8:$Q$1009,2,FALSE)),"")</f>
        <v/>
      </c>
      <c r="J575" s="76"/>
      <c r="K575" s="74" t="str">
        <f t="shared" si="8"/>
        <v/>
      </c>
    </row>
    <row r="576" spans="1:11" ht="18.95" customHeight="1" x14ac:dyDescent="0.25">
      <c r="A576" s="52"/>
      <c r="C576" s="185"/>
      <c r="D576" s="76"/>
      <c r="E576" s="76" t="str">
        <f>IF(D576="","",IFERROR(VLOOKUP(D576,Cadastro!$C$9:$D$1009,2,FALSE),"NOT FOUND"))</f>
        <v/>
      </c>
      <c r="F576" s="94"/>
      <c r="G576" s="76"/>
      <c r="H576" s="81" t="str">
        <f>IFERROR(F576*VLOOKUP(D576,Saldo!$P$8:$U$1009,6,FALSE),"")</f>
        <v/>
      </c>
      <c r="I576" s="78" t="str">
        <f>IFERROR(IF(D576="","",VLOOKUP(D576,Saldo!$P$8:$Q$1009,2,FALSE)),"")</f>
        <v/>
      </c>
      <c r="J576" s="76"/>
      <c r="K576" s="74" t="str">
        <f t="shared" si="8"/>
        <v/>
      </c>
    </row>
    <row r="577" spans="1:11" ht="18.95" customHeight="1" x14ac:dyDescent="0.25">
      <c r="A577" s="52"/>
      <c r="C577" s="185"/>
      <c r="D577" s="76"/>
      <c r="E577" s="76" t="str">
        <f>IF(D577="","",IFERROR(VLOOKUP(D577,Cadastro!$C$9:$D$1009,2,FALSE),"NOT FOUND"))</f>
        <v/>
      </c>
      <c r="F577" s="94"/>
      <c r="G577" s="76"/>
      <c r="H577" s="81" t="str">
        <f>IFERROR(F577*VLOOKUP(D577,Saldo!$P$8:$U$1009,6,FALSE),"")</f>
        <v/>
      </c>
      <c r="I577" s="78" t="str">
        <f>IFERROR(IF(D577="","",VLOOKUP(D577,Saldo!$P$8:$Q$1009,2,FALSE)),"")</f>
        <v/>
      </c>
      <c r="J577" s="76"/>
      <c r="K577" s="74" t="str">
        <f t="shared" si="8"/>
        <v/>
      </c>
    </row>
    <row r="578" spans="1:11" ht="18.95" customHeight="1" x14ac:dyDescent="0.25">
      <c r="A578" s="52"/>
      <c r="C578" s="185"/>
      <c r="D578" s="76"/>
      <c r="E578" s="76" t="str">
        <f>IF(D578="","",IFERROR(VLOOKUP(D578,Cadastro!$C$9:$D$1009,2,FALSE),"NOT FOUND"))</f>
        <v/>
      </c>
      <c r="F578" s="94"/>
      <c r="G578" s="76"/>
      <c r="H578" s="81" t="str">
        <f>IFERROR(F578*VLOOKUP(D578,Saldo!$P$8:$U$1009,6,FALSE),"")</f>
        <v/>
      </c>
      <c r="I578" s="78" t="str">
        <f>IFERROR(IF(D578="","",VLOOKUP(D578,Saldo!$P$8:$Q$1009,2,FALSE)),"")</f>
        <v/>
      </c>
      <c r="J578" s="76"/>
      <c r="K578" s="74" t="str">
        <f t="shared" si="8"/>
        <v/>
      </c>
    </row>
    <row r="579" spans="1:11" ht="18.95" customHeight="1" x14ac:dyDescent="0.25">
      <c r="A579" s="52"/>
      <c r="C579" s="185"/>
      <c r="D579" s="76"/>
      <c r="E579" s="76" t="str">
        <f>IF(D579="","",IFERROR(VLOOKUP(D579,Cadastro!$C$9:$D$1009,2,FALSE),"NOT FOUND"))</f>
        <v/>
      </c>
      <c r="F579" s="94"/>
      <c r="G579" s="76"/>
      <c r="H579" s="81" t="str">
        <f>IFERROR(F579*VLOOKUP(D579,Saldo!$P$8:$U$1009,6,FALSE),"")</f>
        <v/>
      </c>
      <c r="I579" s="78" t="str">
        <f>IFERROR(IF(D579="","",VLOOKUP(D579,Saldo!$P$8:$Q$1009,2,FALSE)),"")</f>
        <v/>
      </c>
      <c r="J579" s="76"/>
      <c r="K579" s="74" t="str">
        <f t="shared" si="8"/>
        <v/>
      </c>
    </row>
    <row r="580" spans="1:11" ht="18.95" customHeight="1" x14ac:dyDescent="0.25">
      <c r="A580" s="52"/>
      <c r="C580" s="185"/>
      <c r="D580" s="76"/>
      <c r="E580" s="76" t="str">
        <f>IF(D580="","",IFERROR(VLOOKUP(D580,Cadastro!$C$9:$D$1009,2,FALSE),"NOT FOUND"))</f>
        <v/>
      </c>
      <c r="F580" s="94"/>
      <c r="G580" s="76"/>
      <c r="H580" s="81" t="str">
        <f>IFERROR(F580*VLOOKUP(D580,Saldo!$P$8:$U$1009,6,FALSE),"")</f>
        <v/>
      </c>
      <c r="I580" s="78" t="str">
        <f>IFERROR(IF(D580="","",VLOOKUP(D580,Saldo!$P$8:$Q$1009,2,FALSE)),"")</f>
        <v/>
      </c>
      <c r="J580" s="76"/>
      <c r="K580" s="74" t="str">
        <f t="shared" si="8"/>
        <v/>
      </c>
    </row>
    <row r="581" spans="1:11" ht="18.95" customHeight="1" x14ac:dyDescent="0.25">
      <c r="A581" s="52"/>
      <c r="C581" s="185"/>
      <c r="D581" s="76"/>
      <c r="E581" s="76" t="str">
        <f>IF(D581="","",IFERROR(VLOOKUP(D581,Cadastro!$C$9:$D$1009,2,FALSE),"NOT FOUND"))</f>
        <v/>
      </c>
      <c r="F581" s="94"/>
      <c r="G581" s="76"/>
      <c r="H581" s="81" t="str">
        <f>IFERROR(F581*VLOOKUP(D581,Saldo!$P$8:$U$1009,6,FALSE),"")</f>
        <v/>
      </c>
      <c r="I581" s="78" t="str">
        <f>IFERROR(IF(D581="","",VLOOKUP(D581,Saldo!$P$8:$Q$1009,2,FALSE)),"")</f>
        <v/>
      </c>
      <c r="J581" s="76"/>
      <c r="K581" s="74" t="str">
        <f t="shared" si="8"/>
        <v/>
      </c>
    </row>
    <row r="582" spans="1:11" ht="18.95" customHeight="1" x14ac:dyDescent="0.25">
      <c r="A582" s="52"/>
      <c r="C582" s="185"/>
      <c r="D582" s="76"/>
      <c r="E582" s="76" t="str">
        <f>IF(D582="","",IFERROR(VLOOKUP(D582,Cadastro!$C$9:$D$1009,2,FALSE),"NOT FOUND"))</f>
        <v/>
      </c>
      <c r="F582" s="94"/>
      <c r="G582" s="76"/>
      <c r="H582" s="81" t="str">
        <f>IFERROR(F582*VLOOKUP(D582,Saldo!$P$8:$U$1009,6,FALSE),"")</f>
        <v/>
      </c>
      <c r="I582" s="78" t="str">
        <f>IFERROR(IF(D582="","",VLOOKUP(D582,Saldo!$P$8:$Q$1009,2,FALSE)),"")</f>
        <v/>
      </c>
      <c r="J582" s="76"/>
      <c r="K582" s="74" t="str">
        <f t="shared" si="8"/>
        <v/>
      </c>
    </row>
    <row r="583" spans="1:11" ht="18.95" customHeight="1" x14ac:dyDescent="0.25">
      <c r="A583" s="52"/>
      <c r="C583" s="185"/>
      <c r="D583" s="76"/>
      <c r="E583" s="76" t="str">
        <f>IF(D583="","",IFERROR(VLOOKUP(D583,Cadastro!$C$9:$D$1009,2,FALSE),"NOT FOUND"))</f>
        <v/>
      </c>
      <c r="F583" s="94"/>
      <c r="G583" s="76"/>
      <c r="H583" s="81" t="str">
        <f>IFERROR(F583*VLOOKUP(D583,Saldo!$P$8:$U$1009,6,FALSE),"")</f>
        <v/>
      </c>
      <c r="I583" s="78" t="str">
        <f>IFERROR(IF(D583="","",VLOOKUP(D583,Saldo!$P$8:$Q$1009,2,FALSE)),"")</f>
        <v/>
      </c>
      <c r="J583" s="76"/>
      <c r="K583" s="74" t="str">
        <f t="shared" si="8"/>
        <v/>
      </c>
    </row>
    <row r="584" spans="1:11" ht="18.95" customHeight="1" x14ac:dyDescent="0.25">
      <c r="A584" s="52"/>
      <c r="C584" s="185"/>
      <c r="D584" s="76"/>
      <c r="E584" s="76" t="str">
        <f>IF(D584="","",IFERROR(VLOOKUP(D584,Cadastro!$C$9:$D$1009,2,FALSE),"NOT FOUND"))</f>
        <v/>
      </c>
      <c r="F584" s="94"/>
      <c r="G584" s="76"/>
      <c r="H584" s="81" t="str">
        <f>IFERROR(F584*VLOOKUP(D584,Saldo!$P$8:$U$1009,6,FALSE),"")</f>
        <v/>
      </c>
      <c r="I584" s="78" t="str">
        <f>IFERROR(IF(D584="","",VLOOKUP(D584,Saldo!$P$8:$Q$1009,2,FALSE)),"")</f>
        <v/>
      </c>
      <c r="J584" s="76"/>
      <c r="K584" s="74" t="str">
        <f t="shared" si="8"/>
        <v/>
      </c>
    </row>
    <row r="585" spans="1:11" ht="18.95" customHeight="1" x14ac:dyDescent="0.25">
      <c r="A585" s="52"/>
      <c r="C585" s="185"/>
      <c r="D585" s="76"/>
      <c r="E585" s="76" t="str">
        <f>IF(D585="","",IFERROR(VLOOKUP(D585,Cadastro!$C$9:$D$1009,2,FALSE),"NOT FOUND"))</f>
        <v/>
      </c>
      <c r="F585" s="94"/>
      <c r="G585" s="76"/>
      <c r="H585" s="81" t="str">
        <f>IFERROR(F585*VLOOKUP(D585,Saldo!$P$8:$U$1009,6,FALSE),"")</f>
        <v/>
      </c>
      <c r="I585" s="78" t="str">
        <f>IFERROR(IF(D585="","",VLOOKUP(D585,Saldo!$P$8:$Q$1009,2,FALSE)),"")</f>
        <v/>
      </c>
      <c r="J585" s="76"/>
      <c r="K585" s="74" t="str">
        <f t="shared" si="8"/>
        <v/>
      </c>
    </row>
    <row r="586" spans="1:11" ht="18.95" customHeight="1" x14ac:dyDescent="0.25">
      <c r="A586" s="52"/>
      <c r="C586" s="185"/>
      <c r="D586" s="76"/>
      <c r="E586" s="76" t="str">
        <f>IF(D586="","",IFERROR(VLOOKUP(D586,Cadastro!$C$9:$D$1009,2,FALSE),"NOT FOUND"))</f>
        <v/>
      </c>
      <c r="F586" s="94"/>
      <c r="G586" s="76"/>
      <c r="H586" s="81" t="str">
        <f>IFERROR(F586*VLOOKUP(D586,Saldo!$P$8:$U$1009,6,FALSE),"")</f>
        <v/>
      </c>
      <c r="I586" s="78" t="str">
        <f>IFERROR(IF(D586="","",VLOOKUP(D586,Saldo!$P$8:$Q$1009,2,FALSE)),"")</f>
        <v/>
      </c>
      <c r="J586" s="76"/>
      <c r="K586" s="74" t="str">
        <f t="shared" ref="K586:K649" si="9">IF(C586="","",MONTH(C586))</f>
        <v/>
      </c>
    </row>
    <row r="587" spans="1:11" ht="18.95" customHeight="1" x14ac:dyDescent="0.25">
      <c r="A587" s="52"/>
      <c r="C587" s="185"/>
      <c r="D587" s="76"/>
      <c r="E587" s="76" t="str">
        <f>IF(D587="","",IFERROR(VLOOKUP(D587,Cadastro!$C$9:$D$1009,2,FALSE),"NOT FOUND"))</f>
        <v/>
      </c>
      <c r="F587" s="94"/>
      <c r="G587" s="76"/>
      <c r="H587" s="81" t="str">
        <f>IFERROR(F587*VLOOKUP(D587,Saldo!$P$8:$U$1009,6,FALSE),"")</f>
        <v/>
      </c>
      <c r="I587" s="78" t="str">
        <f>IFERROR(IF(D587="","",VLOOKUP(D587,Saldo!$P$8:$Q$1009,2,FALSE)),"")</f>
        <v/>
      </c>
      <c r="J587" s="76"/>
      <c r="K587" s="74" t="str">
        <f t="shared" si="9"/>
        <v/>
      </c>
    </row>
    <row r="588" spans="1:11" ht="18.95" customHeight="1" x14ac:dyDescent="0.25">
      <c r="A588" s="52"/>
      <c r="C588" s="185"/>
      <c r="D588" s="76"/>
      <c r="E588" s="76" t="str">
        <f>IF(D588="","",IFERROR(VLOOKUP(D588,Cadastro!$C$9:$D$1009,2,FALSE),"NOT FOUND"))</f>
        <v/>
      </c>
      <c r="F588" s="94"/>
      <c r="G588" s="76"/>
      <c r="H588" s="81" t="str">
        <f>IFERROR(F588*VLOOKUP(D588,Saldo!$P$8:$U$1009,6,FALSE),"")</f>
        <v/>
      </c>
      <c r="I588" s="78" t="str">
        <f>IFERROR(IF(D588="","",VLOOKUP(D588,Saldo!$P$8:$Q$1009,2,FALSE)),"")</f>
        <v/>
      </c>
      <c r="J588" s="76"/>
      <c r="K588" s="74" t="str">
        <f t="shared" si="9"/>
        <v/>
      </c>
    </row>
    <row r="589" spans="1:11" ht="18.95" customHeight="1" x14ac:dyDescent="0.25">
      <c r="A589" s="52"/>
      <c r="C589" s="185"/>
      <c r="D589" s="76"/>
      <c r="E589" s="76" t="str">
        <f>IF(D589="","",IFERROR(VLOOKUP(D589,Cadastro!$C$9:$D$1009,2,FALSE),"NOT FOUND"))</f>
        <v/>
      </c>
      <c r="F589" s="94"/>
      <c r="G589" s="76"/>
      <c r="H589" s="81" t="str">
        <f>IFERROR(F589*VLOOKUP(D589,Saldo!$P$8:$U$1009,6,FALSE),"")</f>
        <v/>
      </c>
      <c r="I589" s="78" t="str">
        <f>IFERROR(IF(D589="","",VLOOKUP(D589,Saldo!$P$8:$Q$1009,2,FALSE)),"")</f>
        <v/>
      </c>
      <c r="J589" s="76"/>
      <c r="K589" s="74" t="str">
        <f t="shared" si="9"/>
        <v/>
      </c>
    </row>
    <row r="590" spans="1:11" ht="18.95" customHeight="1" x14ac:dyDescent="0.25">
      <c r="A590" s="52"/>
      <c r="C590" s="185"/>
      <c r="D590" s="76"/>
      <c r="E590" s="76" t="str">
        <f>IF(D590="","",IFERROR(VLOOKUP(D590,Cadastro!$C$9:$D$1009,2,FALSE),"NOT FOUND"))</f>
        <v/>
      </c>
      <c r="F590" s="94"/>
      <c r="G590" s="76"/>
      <c r="H590" s="81" t="str">
        <f>IFERROR(F590*VLOOKUP(D590,Saldo!$P$8:$U$1009,6,FALSE),"")</f>
        <v/>
      </c>
      <c r="I590" s="78" t="str">
        <f>IFERROR(IF(D590="","",VLOOKUP(D590,Saldo!$P$8:$Q$1009,2,FALSE)),"")</f>
        <v/>
      </c>
      <c r="J590" s="76"/>
      <c r="K590" s="74" t="str">
        <f t="shared" si="9"/>
        <v/>
      </c>
    </row>
    <row r="591" spans="1:11" ht="18.95" customHeight="1" x14ac:dyDescent="0.25">
      <c r="A591" s="52"/>
      <c r="C591" s="185"/>
      <c r="D591" s="76"/>
      <c r="E591" s="76" t="str">
        <f>IF(D591="","",IFERROR(VLOOKUP(D591,Cadastro!$C$9:$D$1009,2,FALSE),"NOT FOUND"))</f>
        <v/>
      </c>
      <c r="F591" s="94"/>
      <c r="G591" s="76"/>
      <c r="H591" s="81" t="str">
        <f>IFERROR(F591*VLOOKUP(D591,Saldo!$P$8:$U$1009,6,FALSE),"")</f>
        <v/>
      </c>
      <c r="I591" s="78" t="str">
        <f>IFERROR(IF(D591="","",VLOOKUP(D591,Saldo!$P$8:$Q$1009,2,FALSE)),"")</f>
        <v/>
      </c>
      <c r="J591" s="76"/>
      <c r="K591" s="74" t="str">
        <f t="shared" si="9"/>
        <v/>
      </c>
    </row>
    <row r="592" spans="1:11" ht="18.95" customHeight="1" x14ac:dyDescent="0.25">
      <c r="A592" s="52"/>
      <c r="C592" s="185"/>
      <c r="D592" s="76"/>
      <c r="E592" s="76" t="str">
        <f>IF(D592="","",IFERROR(VLOOKUP(D592,Cadastro!$C$9:$D$1009,2,FALSE),"NOT FOUND"))</f>
        <v/>
      </c>
      <c r="F592" s="94"/>
      <c r="G592" s="76"/>
      <c r="H592" s="81" t="str">
        <f>IFERROR(F592*VLOOKUP(D592,Saldo!$P$8:$U$1009,6,FALSE),"")</f>
        <v/>
      </c>
      <c r="I592" s="78" t="str">
        <f>IFERROR(IF(D592="","",VLOOKUP(D592,Saldo!$P$8:$Q$1009,2,FALSE)),"")</f>
        <v/>
      </c>
      <c r="J592" s="76"/>
      <c r="K592" s="74" t="str">
        <f t="shared" si="9"/>
        <v/>
      </c>
    </row>
    <row r="593" spans="1:11" ht="18.95" customHeight="1" x14ac:dyDescent="0.25">
      <c r="A593" s="52"/>
      <c r="C593" s="185"/>
      <c r="D593" s="76"/>
      <c r="E593" s="76" t="str">
        <f>IF(D593="","",IFERROR(VLOOKUP(D593,Cadastro!$C$9:$D$1009,2,FALSE),"NOT FOUND"))</f>
        <v/>
      </c>
      <c r="F593" s="94"/>
      <c r="G593" s="76"/>
      <c r="H593" s="81" t="str">
        <f>IFERROR(F593*VLOOKUP(D593,Saldo!$P$8:$U$1009,6,FALSE),"")</f>
        <v/>
      </c>
      <c r="I593" s="78" t="str">
        <f>IFERROR(IF(D593="","",VLOOKUP(D593,Saldo!$P$8:$Q$1009,2,FALSE)),"")</f>
        <v/>
      </c>
      <c r="J593" s="76"/>
      <c r="K593" s="74" t="str">
        <f t="shared" si="9"/>
        <v/>
      </c>
    </row>
    <row r="594" spans="1:11" ht="18.95" customHeight="1" x14ac:dyDescent="0.25">
      <c r="A594" s="52"/>
      <c r="C594" s="185"/>
      <c r="D594" s="76"/>
      <c r="E594" s="76" t="str">
        <f>IF(D594="","",IFERROR(VLOOKUP(D594,Cadastro!$C$9:$D$1009,2,FALSE),"NOT FOUND"))</f>
        <v/>
      </c>
      <c r="F594" s="94"/>
      <c r="G594" s="76"/>
      <c r="H594" s="81" t="str">
        <f>IFERROR(F594*VLOOKUP(D594,Saldo!$P$8:$U$1009,6,FALSE),"")</f>
        <v/>
      </c>
      <c r="I594" s="78" t="str">
        <f>IFERROR(IF(D594="","",VLOOKUP(D594,Saldo!$P$8:$Q$1009,2,FALSE)),"")</f>
        <v/>
      </c>
      <c r="J594" s="76"/>
      <c r="K594" s="74" t="str">
        <f t="shared" si="9"/>
        <v/>
      </c>
    </row>
    <row r="595" spans="1:11" ht="18.95" customHeight="1" x14ac:dyDescent="0.25">
      <c r="A595" s="52"/>
      <c r="C595" s="185"/>
      <c r="D595" s="76"/>
      <c r="E595" s="76" t="str">
        <f>IF(D595="","",IFERROR(VLOOKUP(D595,Cadastro!$C$9:$D$1009,2,FALSE),"NOT FOUND"))</f>
        <v/>
      </c>
      <c r="F595" s="94"/>
      <c r="G595" s="76"/>
      <c r="H595" s="81" t="str">
        <f>IFERROR(F595*VLOOKUP(D595,Saldo!$P$8:$U$1009,6,FALSE),"")</f>
        <v/>
      </c>
      <c r="I595" s="78" t="str">
        <f>IFERROR(IF(D595="","",VLOOKUP(D595,Saldo!$P$8:$Q$1009,2,FALSE)),"")</f>
        <v/>
      </c>
      <c r="J595" s="76"/>
      <c r="K595" s="74" t="str">
        <f t="shared" si="9"/>
        <v/>
      </c>
    </row>
    <row r="596" spans="1:11" ht="18.95" customHeight="1" x14ac:dyDescent="0.25">
      <c r="A596" s="52"/>
      <c r="C596" s="185"/>
      <c r="D596" s="76"/>
      <c r="E596" s="76" t="str">
        <f>IF(D596="","",IFERROR(VLOOKUP(D596,Cadastro!$C$9:$D$1009,2,FALSE),"NOT FOUND"))</f>
        <v/>
      </c>
      <c r="F596" s="94"/>
      <c r="G596" s="76"/>
      <c r="H596" s="81" t="str">
        <f>IFERROR(F596*VLOOKUP(D596,Saldo!$P$8:$U$1009,6,FALSE),"")</f>
        <v/>
      </c>
      <c r="I596" s="78" t="str">
        <f>IFERROR(IF(D596="","",VLOOKUP(D596,Saldo!$P$8:$Q$1009,2,FALSE)),"")</f>
        <v/>
      </c>
      <c r="J596" s="76"/>
      <c r="K596" s="74" t="str">
        <f t="shared" si="9"/>
        <v/>
      </c>
    </row>
    <row r="597" spans="1:11" ht="18.95" customHeight="1" x14ac:dyDescent="0.25">
      <c r="A597" s="52"/>
      <c r="C597" s="185"/>
      <c r="D597" s="76"/>
      <c r="E597" s="76" t="str">
        <f>IF(D597="","",IFERROR(VLOOKUP(D597,Cadastro!$C$9:$D$1009,2,FALSE),"NOT FOUND"))</f>
        <v/>
      </c>
      <c r="F597" s="94"/>
      <c r="G597" s="76"/>
      <c r="H597" s="81" t="str">
        <f>IFERROR(F597*VLOOKUP(D597,Saldo!$P$8:$U$1009,6,FALSE),"")</f>
        <v/>
      </c>
      <c r="I597" s="78" t="str">
        <f>IFERROR(IF(D597="","",VLOOKUP(D597,Saldo!$P$8:$Q$1009,2,FALSE)),"")</f>
        <v/>
      </c>
      <c r="J597" s="76"/>
      <c r="K597" s="74" t="str">
        <f t="shared" si="9"/>
        <v/>
      </c>
    </row>
    <row r="598" spans="1:11" ht="18.95" customHeight="1" x14ac:dyDescent="0.25">
      <c r="A598" s="52"/>
      <c r="C598" s="185"/>
      <c r="D598" s="76"/>
      <c r="E598" s="76" t="str">
        <f>IF(D598="","",IFERROR(VLOOKUP(D598,Cadastro!$C$9:$D$1009,2,FALSE),"NOT FOUND"))</f>
        <v/>
      </c>
      <c r="F598" s="94"/>
      <c r="G598" s="76"/>
      <c r="H598" s="81" t="str">
        <f>IFERROR(F598*VLOOKUP(D598,Saldo!$P$8:$U$1009,6,FALSE),"")</f>
        <v/>
      </c>
      <c r="I598" s="78" t="str">
        <f>IFERROR(IF(D598="","",VLOOKUP(D598,Saldo!$P$8:$Q$1009,2,FALSE)),"")</f>
        <v/>
      </c>
      <c r="J598" s="76"/>
      <c r="K598" s="74" t="str">
        <f t="shared" si="9"/>
        <v/>
      </c>
    </row>
    <row r="599" spans="1:11" ht="18.95" customHeight="1" x14ac:dyDescent="0.25">
      <c r="A599" s="52"/>
      <c r="C599" s="185"/>
      <c r="D599" s="76"/>
      <c r="E599" s="76" t="str">
        <f>IF(D599="","",IFERROR(VLOOKUP(D599,Cadastro!$C$9:$D$1009,2,FALSE),"NOT FOUND"))</f>
        <v/>
      </c>
      <c r="F599" s="94"/>
      <c r="G599" s="76"/>
      <c r="H599" s="81" t="str">
        <f>IFERROR(F599*VLOOKUP(D599,Saldo!$P$8:$U$1009,6,FALSE),"")</f>
        <v/>
      </c>
      <c r="I599" s="78" t="str">
        <f>IFERROR(IF(D599="","",VLOOKUP(D599,Saldo!$P$8:$Q$1009,2,FALSE)),"")</f>
        <v/>
      </c>
      <c r="J599" s="76"/>
      <c r="K599" s="74" t="str">
        <f t="shared" si="9"/>
        <v/>
      </c>
    </row>
    <row r="600" spans="1:11" ht="18.95" customHeight="1" x14ac:dyDescent="0.25">
      <c r="A600" s="52"/>
      <c r="C600" s="185"/>
      <c r="D600" s="76"/>
      <c r="E600" s="76" t="str">
        <f>IF(D600="","",IFERROR(VLOOKUP(D600,Cadastro!$C$9:$D$1009,2,FALSE),"NOT FOUND"))</f>
        <v/>
      </c>
      <c r="F600" s="94"/>
      <c r="G600" s="76"/>
      <c r="H600" s="81" t="str">
        <f>IFERROR(F600*VLOOKUP(D600,Saldo!$P$8:$U$1009,6,FALSE),"")</f>
        <v/>
      </c>
      <c r="I600" s="78" t="str">
        <f>IFERROR(IF(D600="","",VLOOKUP(D600,Saldo!$P$8:$Q$1009,2,FALSE)),"")</f>
        <v/>
      </c>
      <c r="J600" s="76"/>
      <c r="K600" s="74" t="str">
        <f t="shared" si="9"/>
        <v/>
      </c>
    </row>
    <row r="601" spans="1:11" ht="18.95" customHeight="1" x14ac:dyDescent="0.25">
      <c r="A601" s="52"/>
      <c r="C601" s="185"/>
      <c r="D601" s="76"/>
      <c r="E601" s="76" t="str">
        <f>IF(D601="","",IFERROR(VLOOKUP(D601,Cadastro!$C$9:$D$1009,2,FALSE),"NOT FOUND"))</f>
        <v/>
      </c>
      <c r="F601" s="94"/>
      <c r="G601" s="76"/>
      <c r="H601" s="81" t="str">
        <f>IFERROR(F601*VLOOKUP(D601,Saldo!$P$8:$U$1009,6,FALSE),"")</f>
        <v/>
      </c>
      <c r="I601" s="78" t="str">
        <f>IFERROR(IF(D601="","",VLOOKUP(D601,Saldo!$P$8:$Q$1009,2,FALSE)),"")</f>
        <v/>
      </c>
      <c r="J601" s="76"/>
      <c r="K601" s="74" t="str">
        <f t="shared" si="9"/>
        <v/>
      </c>
    </row>
    <row r="602" spans="1:11" ht="18.95" customHeight="1" x14ac:dyDescent="0.25">
      <c r="A602" s="52"/>
      <c r="C602" s="185"/>
      <c r="D602" s="76"/>
      <c r="E602" s="76" t="str">
        <f>IF(D602="","",IFERROR(VLOOKUP(D602,Cadastro!$C$9:$D$1009,2,FALSE),"NOT FOUND"))</f>
        <v/>
      </c>
      <c r="F602" s="94"/>
      <c r="G602" s="76"/>
      <c r="H602" s="81" t="str">
        <f>IFERROR(F602*VLOOKUP(D602,Saldo!$P$8:$U$1009,6,FALSE),"")</f>
        <v/>
      </c>
      <c r="I602" s="78" t="str">
        <f>IFERROR(IF(D602="","",VLOOKUP(D602,Saldo!$P$8:$Q$1009,2,FALSE)),"")</f>
        <v/>
      </c>
      <c r="J602" s="76"/>
      <c r="K602" s="74" t="str">
        <f t="shared" si="9"/>
        <v/>
      </c>
    </row>
    <row r="603" spans="1:11" ht="18.95" customHeight="1" x14ac:dyDescent="0.25">
      <c r="A603" s="52"/>
      <c r="C603" s="185"/>
      <c r="D603" s="76"/>
      <c r="E603" s="76" t="str">
        <f>IF(D603="","",IFERROR(VLOOKUP(D603,Cadastro!$C$9:$D$1009,2,FALSE),"NOT FOUND"))</f>
        <v/>
      </c>
      <c r="F603" s="94"/>
      <c r="G603" s="76"/>
      <c r="H603" s="81" t="str">
        <f>IFERROR(F603*VLOOKUP(D603,Saldo!$P$8:$U$1009,6,FALSE),"")</f>
        <v/>
      </c>
      <c r="I603" s="78" t="str">
        <f>IFERROR(IF(D603="","",VLOOKUP(D603,Saldo!$P$8:$Q$1009,2,FALSE)),"")</f>
        <v/>
      </c>
      <c r="J603" s="76"/>
      <c r="K603" s="74" t="str">
        <f t="shared" si="9"/>
        <v/>
      </c>
    </row>
    <row r="604" spans="1:11" ht="18.95" customHeight="1" x14ac:dyDescent="0.25">
      <c r="A604" s="52"/>
      <c r="C604" s="185"/>
      <c r="D604" s="76"/>
      <c r="E604" s="76" t="str">
        <f>IF(D604="","",IFERROR(VLOOKUP(D604,Cadastro!$C$9:$D$1009,2,FALSE),"NOT FOUND"))</f>
        <v/>
      </c>
      <c r="F604" s="94"/>
      <c r="G604" s="76"/>
      <c r="H604" s="81" t="str">
        <f>IFERROR(F604*VLOOKUP(D604,Saldo!$P$8:$U$1009,6,FALSE),"")</f>
        <v/>
      </c>
      <c r="I604" s="78" t="str">
        <f>IFERROR(IF(D604="","",VLOOKUP(D604,Saldo!$P$8:$Q$1009,2,FALSE)),"")</f>
        <v/>
      </c>
      <c r="J604" s="76"/>
      <c r="K604" s="74" t="str">
        <f t="shared" si="9"/>
        <v/>
      </c>
    </row>
    <row r="605" spans="1:11" ht="18.95" customHeight="1" x14ac:dyDescent="0.25">
      <c r="A605" s="52"/>
      <c r="C605" s="185"/>
      <c r="D605" s="76"/>
      <c r="E605" s="76" t="str">
        <f>IF(D605="","",IFERROR(VLOOKUP(D605,Cadastro!$C$9:$D$1009,2,FALSE),"NOT FOUND"))</f>
        <v/>
      </c>
      <c r="F605" s="94"/>
      <c r="G605" s="76"/>
      <c r="H605" s="81" t="str">
        <f>IFERROR(F605*VLOOKUP(D605,Saldo!$P$8:$U$1009,6,FALSE),"")</f>
        <v/>
      </c>
      <c r="I605" s="78" t="str">
        <f>IFERROR(IF(D605="","",VLOOKUP(D605,Saldo!$P$8:$Q$1009,2,FALSE)),"")</f>
        <v/>
      </c>
      <c r="J605" s="76"/>
      <c r="K605" s="74" t="str">
        <f t="shared" si="9"/>
        <v/>
      </c>
    </row>
    <row r="606" spans="1:11" ht="18.95" customHeight="1" x14ac:dyDescent="0.25">
      <c r="A606" s="52"/>
      <c r="C606" s="185"/>
      <c r="D606" s="76"/>
      <c r="E606" s="76" t="str">
        <f>IF(D606="","",IFERROR(VLOOKUP(D606,Cadastro!$C$9:$D$1009,2,FALSE),"NOT FOUND"))</f>
        <v/>
      </c>
      <c r="F606" s="94"/>
      <c r="G606" s="76"/>
      <c r="H606" s="81" t="str">
        <f>IFERROR(F606*VLOOKUP(D606,Saldo!$P$8:$U$1009,6,FALSE),"")</f>
        <v/>
      </c>
      <c r="I606" s="78" t="str">
        <f>IFERROR(IF(D606="","",VLOOKUP(D606,Saldo!$P$8:$Q$1009,2,FALSE)),"")</f>
        <v/>
      </c>
      <c r="J606" s="76"/>
      <c r="K606" s="74" t="str">
        <f t="shared" si="9"/>
        <v/>
      </c>
    </row>
    <row r="607" spans="1:11" ht="18.95" customHeight="1" x14ac:dyDescent="0.25">
      <c r="A607" s="52"/>
      <c r="C607" s="185"/>
      <c r="D607" s="76"/>
      <c r="E607" s="76" t="str">
        <f>IF(D607="","",IFERROR(VLOOKUP(D607,Cadastro!$C$9:$D$1009,2,FALSE),"NOT FOUND"))</f>
        <v/>
      </c>
      <c r="F607" s="94"/>
      <c r="G607" s="76"/>
      <c r="H607" s="81" t="str">
        <f>IFERROR(F607*VLOOKUP(D607,Saldo!$P$8:$U$1009,6,FALSE),"")</f>
        <v/>
      </c>
      <c r="I607" s="78" t="str">
        <f>IFERROR(IF(D607="","",VLOOKUP(D607,Saldo!$P$8:$Q$1009,2,FALSE)),"")</f>
        <v/>
      </c>
      <c r="J607" s="76"/>
      <c r="K607" s="74" t="str">
        <f t="shared" si="9"/>
        <v/>
      </c>
    </row>
    <row r="608" spans="1:11" ht="18.95" customHeight="1" x14ac:dyDescent="0.25">
      <c r="A608" s="52"/>
      <c r="C608" s="185"/>
      <c r="D608" s="76"/>
      <c r="E608" s="76" t="str">
        <f>IF(D608="","",IFERROR(VLOOKUP(D608,Cadastro!$C$9:$D$1009,2,FALSE),"NOT FOUND"))</f>
        <v/>
      </c>
      <c r="F608" s="94"/>
      <c r="G608" s="76"/>
      <c r="H608" s="81" t="str">
        <f>IFERROR(F608*VLOOKUP(D608,Saldo!$P$8:$U$1009,6,FALSE),"")</f>
        <v/>
      </c>
      <c r="I608" s="78" t="str">
        <f>IFERROR(IF(D608="","",VLOOKUP(D608,Saldo!$P$8:$Q$1009,2,FALSE)),"")</f>
        <v/>
      </c>
      <c r="J608" s="76"/>
      <c r="K608" s="74" t="str">
        <f t="shared" si="9"/>
        <v/>
      </c>
    </row>
    <row r="609" spans="1:11" ht="18.95" customHeight="1" x14ac:dyDescent="0.25">
      <c r="A609" s="52"/>
      <c r="C609" s="185"/>
      <c r="D609" s="76"/>
      <c r="E609" s="76" t="str">
        <f>IF(D609="","",IFERROR(VLOOKUP(D609,Cadastro!$C$9:$D$1009,2,FALSE),"NOT FOUND"))</f>
        <v/>
      </c>
      <c r="F609" s="94"/>
      <c r="G609" s="76"/>
      <c r="H609" s="81" t="str">
        <f>IFERROR(F609*VLOOKUP(D609,Saldo!$P$8:$U$1009,6,FALSE),"")</f>
        <v/>
      </c>
      <c r="I609" s="78" t="str">
        <f>IFERROR(IF(D609="","",VLOOKUP(D609,Saldo!$P$8:$Q$1009,2,FALSE)),"")</f>
        <v/>
      </c>
      <c r="J609" s="76"/>
      <c r="K609" s="74" t="str">
        <f t="shared" si="9"/>
        <v/>
      </c>
    </row>
    <row r="610" spans="1:11" ht="18.95" customHeight="1" x14ac:dyDescent="0.25">
      <c r="A610" s="52"/>
      <c r="C610" s="185"/>
      <c r="D610" s="76"/>
      <c r="E610" s="76" t="str">
        <f>IF(D610="","",IFERROR(VLOOKUP(D610,Cadastro!$C$9:$D$1009,2,FALSE),"NOT FOUND"))</f>
        <v/>
      </c>
      <c r="F610" s="94"/>
      <c r="G610" s="76"/>
      <c r="H610" s="81" t="str">
        <f>IFERROR(F610*VLOOKUP(D610,Saldo!$P$8:$U$1009,6,FALSE),"")</f>
        <v/>
      </c>
      <c r="I610" s="78" t="str">
        <f>IFERROR(IF(D610="","",VLOOKUP(D610,Saldo!$P$8:$Q$1009,2,FALSE)),"")</f>
        <v/>
      </c>
      <c r="J610" s="76"/>
      <c r="K610" s="74" t="str">
        <f t="shared" si="9"/>
        <v/>
      </c>
    </row>
    <row r="611" spans="1:11" ht="18.95" customHeight="1" x14ac:dyDescent="0.25">
      <c r="A611" s="52"/>
      <c r="C611" s="185"/>
      <c r="D611" s="76"/>
      <c r="E611" s="76" t="str">
        <f>IF(D611="","",IFERROR(VLOOKUP(D611,Cadastro!$C$9:$D$1009,2,FALSE),"NOT FOUND"))</f>
        <v/>
      </c>
      <c r="F611" s="94"/>
      <c r="G611" s="76"/>
      <c r="H611" s="81" t="str">
        <f>IFERROR(F611*VLOOKUP(D611,Saldo!$P$8:$U$1009,6,FALSE),"")</f>
        <v/>
      </c>
      <c r="I611" s="78" t="str">
        <f>IFERROR(IF(D611="","",VLOOKUP(D611,Saldo!$P$8:$Q$1009,2,FALSE)),"")</f>
        <v/>
      </c>
      <c r="J611" s="76"/>
      <c r="K611" s="74" t="str">
        <f t="shared" si="9"/>
        <v/>
      </c>
    </row>
    <row r="612" spans="1:11" ht="18.95" customHeight="1" x14ac:dyDescent="0.25">
      <c r="A612" s="52"/>
      <c r="C612" s="185"/>
      <c r="D612" s="76"/>
      <c r="E612" s="76" t="str">
        <f>IF(D612="","",IFERROR(VLOOKUP(D612,Cadastro!$C$9:$D$1009,2,FALSE),"NOT FOUND"))</f>
        <v/>
      </c>
      <c r="F612" s="94"/>
      <c r="G612" s="76"/>
      <c r="H612" s="81" t="str">
        <f>IFERROR(F612*VLOOKUP(D612,Saldo!$P$8:$U$1009,6,FALSE),"")</f>
        <v/>
      </c>
      <c r="I612" s="78" t="str">
        <f>IFERROR(IF(D612="","",VLOOKUP(D612,Saldo!$P$8:$Q$1009,2,FALSE)),"")</f>
        <v/>
      </c>
      <c r="J612" s="76"/>
      <c r="K612" s="74" t="str">
        <f t="shared" si="9"/>
        <v/>
      </c>
    </row>
    <row r="613" spans="1:11" ht="18.95" customHeight="1" x14ac:dyDescent="0.25">
      <c r="A613" s="52"/>
      <c r="C613" s="185"/>
      <c r="D613" s="76"/>
      <c r="E613" s="76" t="str">
        <f>IF(D613="","",IFERROR(VLOOKUP(D613,Cadastro!$C$9:$D$1009,2,FALSE),"NOT FOUND"))</f>
        <v/>
      </c>
      <c r="F613" s="94"/>
      <c r="G613" s="76"/>
      <c r="H613" s="81" t="str">
        <f>IFERROR(F613*VLOOKUP(D613,Saldo!$P$8:$U$1009,6,FALSE),"")</f>
        <v/>
      </c>
      <c r="I613" s="78" t="str">
        <f>IFERROR(IF(D613="","",VLOOKUP(D613,Saldo!$P$8:$Q$1009,2,FALSE)),"")</f>
        <v/>
      </c>
      <c r="J613" s="76"/>
      <c r="K613" s="74" t="str">
        <f t="shared" si="9"/>
        <v/>
      </c>
    </row>
    <row r="614" spans="1:11" ht="18.95" customHeight="1" x14ac:dyDescent="0.25">
      <c r="A614" s="52"/>
      <c r="C614" s="185"/>
      <c r="D614" s="76"/>
      <c r="E614" s="76" t="str">
        <f>IF(D614="","",IFERROR(VLOOKUP(D614,Cadastro!$C$9:$D$1009,2,FALSE),"NOT FOUND"))</f>
        <v/>
      </c>
      <c r="F614" s="94"/>
      <c r="G614" s="76"/>
      <c r="H614" s="81" t="str">
        <f>IFERROR(F614*VLOOKUP(D614,Saldo!$P$8:$U$1009,6,FALSE),"")</f>
        <v/>
      </c>
      <c r="I614" s="78" t="str">
        <f>IFERROR(IF(D614="","",VLOOKUP(D614,Saldo!$P$8:$Q$1009,2,FALSE)),"")</f>
        <v/>
      </c>
      <c r="J614" s="76"/>
      <c r="K614" s="74" t="str">
        <f t="shared" si="9"/>
        <v/>
      </c>
    </row>
    <row r="615" spans="1:11" ht="18.95" customHeight="1" x14ac:dyDescent="0.25">
      <c r="A615" s="52"/>
      <c r="C615" s="185"/>
      <c r="D615" s="76"/>
      <c r="E615" s="76" t="str">
        <f>IF(D615="","",IFERROR(VLOOKUP(D615,Cadastro!$C$9:$D$1009,2,FALSE),"NOT FOUND"))</f>
        <v/>
      </c>
      <c r="F615" s="94"/>
      <c r="G615" s="76"/>
      <c r="H615" s="81" t="str">
        <f>IFERROR(F615*VLOOKUP(D615,Saldo!$P$8:$U$1009,6,FALSE),"")</f>
        <v/>
      </c>
      <c r="I615" s="78" t="str">
        <f>IFERROR(IF(D615="","",VLOOKUP(D615,Saldo!$P$8:$Q$1009,2,FALSE)),"")</f>
        <v/>
      </c>
      <c r="J615" s="76"/>
      <c r="K615" s="74" t="str">
        <f t="shared" si="9"/>
        <v/>
      </c>
    </row>
    <row r="616" spans="1:11" ht="18.95" customHeight="1" x14ac:dyDescent="0.25">
      <c r="A616" s="52"/>
      <c r="C616" s="185"/>
      <c r="D616" s="76"/>
      <c r="E616" s="76" t="str">
        <f>IF(D616="","",IFERROR(VLOOKUP(D616,Cadastro!$C$9:$D$1009,2,FALSE),"NOT FOUND"))</f>
        <v/>
      </c>
      <c r="F616" s="94"/>
      <c r="G616" s="76"/>
      <c r="H616" s="81" t="str">
        <f>IFERROR(F616*VLOOKUP(D616,Saldo!$P$8:$U$1009,6,FALSE),"")</f>
        <v/>
      </c>
      <c r="I616" s="78" t="str">
        <f>IFERROR(IF(D616="","",VLOOKUP(D616,Saldo!$P$8:$Q$1009,2,FALSE)),"")</f>
        <v/>
      </c>
      <c r="J616" s="76"/>
      <c r="K616" s="74" t="str">
        <f t="shared" si="9"/>
        <v/>
      </c>
    </row>
    <row r="617" spans="1:11" ht="18.95" customHeight="1" x14ac:dyDescent="0.25">
      <c r="A617" s="52"/>
      <c r="C617" s="185"/>
      <c r="D617" s="76"/>
      <c r="E617" s="76" t="str">
        <f>IF(D617="","",IFERROR(VLOOKUP(D617,Cadastro!$C$9:$D$1009,2,FALSE),"NOT FOUND"))</f>
        <v/>
      </c>
      <c r="F617" s="94"/>
      <c r="G617" s="76"/>
      <c r="H617" s="81" t="str">
        <f>IFERROR(F617*VLOOKUP(D617,Saldo!$P$8:$U$1009,6,FALSE),"")</f>
        <v/>
      </c>
      <c r="I617" s="78" t="str">
        <f>IFERROR(IF(D617="","",VLOOKUP(D617,Saldo!$P$8:$Q$1009,2,FALSE)),"")</f>
        <v/>
      </c>
      <c r="J617" s="76"/>
      <c r="K617" s="74" t="str">
        <f t="shared" si="9"/>
        <v/>
      </c>
    </row>
    <row r="618" spans="1:11" ht="18.95" customHeight="1" x14ac:dyDescent="0.25">
      <c r="A618" s="52"/>
      <c r="C618" s="185"/>
      <c r="D618" s="76"/>
      <c r="E618" s="76" t="str">
        <f>IF(D618="","",IFERROR(VLOOKUP(D618,Cadastro!$C$9:$D$1009,2,FALSE),"NOT FOUND"))</f>
        <v/>
      </c>
      <c r="F618" s="94"/>
      <c r="G618" s="76"/>
      <c r="H618" s="81" t="str">
        <f>IFERROR(F618*VLOOKUP(D618,Saldo!$P$8:$U$1009,6,FALSE),"")</f>
        <v/>
      </c>
      <c r="I618" s="78" t="str">
        <f>IFERROR(IF(D618="","",VLOOKUP(D618,Saldo!$P$8:$Q$1009,2,FALSE)),"")</f>
        <v/>
      </c>
      <c r="J618" s="76"/>
      <c r="K618" s="74" t="str">
        <f t="shared" si="9"/>
        <v/>
      </c>
    </row>
    <row r="619" spans="1:11" ht="18.95" customHeight="1" x14ac:dyDescent="0.25">
      <c r="A619" s="52"/>
      <c r="C619" s="185"/>
      <c r="D619" s="76"/>
      <c r="E619" s="76" t="str">
        <f>IF(D619="","",IFERROR(VLOOKUP(D619,Cadastro!$C$9:$D$1009,2,FALSE),"NOT FOUND"))</f>
        <v/>
      </c>
      <c r="F619" s="94"/>
      <c r="G619" s="76"/>
      <c r="H619" s="81" t="str">
        <f>IFERROR(F619*VLOOKUP(D619,Saldo!$P$8:$U$1009,6,FALSE),"")</f>
        <v/>
      </c>
      <c r="I619" s="78" t="str">
        <f>IFERROR(IF(D619="","",VLOOKUP(D619,Saldo!$P$8:$Q$1009,2,FALSE)),"")</f>
        <v/>
      </c>
      <c r="J619" s="76"/>
      <c r="K619" s="74" t="str">
        <f t="shared" si="9"/>
        <v/>
      </c>
    </row>
    <row r="620" spans="1:11" ht="18.95" customHeight="1" x14ac:dyDescent="0.25">
      <c r="A620" s="52"/>
      <c r="C620" s="185"/>
      <c r="D620" s="76"/>
      <c r="E620" s="76" t="str">
        <f>IF(D620="","",IFERROR(VLOOKUP(D620,Cadastro!$C$9:$D$1009,2,FALSE),"NOT FOUND"))</f>
        <v/>
      </c>
      <c r="F620" s="94"/>
      <c r="G620" s="76"/>
      <c r="H620" s="81" t="str">
        <f>IFERROR(F620*VLOOKUP(D620,Saldo!$P$8:$U$1009,6,FALSE),"")</f>
        <v/>
      </c>
      <c r="I620" s="78" t="str">
        <f>IFERROR(IF(D620="","",VLOOKUP(D620,Saldo!$P$8:$Q$1009,2,FALSE)),"")</f>
        <v/>
      </c>
      <c r="J620" s="76"/>
      <c r="K620" s="74" t="str">
        <f t="shared" si="9"/>
        <v/>
      </c>
    </row>
    <row r="621" spans="1:11" ht="18.95" customHeight="1" x14ac:dyDescent="0.25">
      <c r="A621" s="52"/>
      <c r="C621" s="185"/>
      <c r="D621" s="76"/>
      <c r="E621" s="76" t="str">
        <f>IF(D621="","",IFERROR(VLOOKUP(D621,Cadastro!$C$9:$D$1009,2,FALSE),"NOT FOUND"))</f>
        <v/>
      </c>
      <c r="F621" s="94"/>
      <c r="G621" s="76"/>
      <c r="H621" s="81" t="str">
        <f>IFERROR(F621*VLOOKUP(D621,Saldo!$P$8:$U$1009,6,FALSE),"")</f>
        <v/>
      </c>
      <c r="I621" s="78" t="str">
        <f>IFERROR(IF(D621="","",VLOOKUP(D621,Saldo!$P$8:$Q$1009,2,FALSE)),"")</f>
        <v/>
      </c>
      <c r="J621" s="76"/>
      <c r="K621" s="74" t="str">
        <f t="shared" si="9"/>
        <v/>
      </c>
    </row>
    <row r="622" spans="1:11" ht="18.95" customHeight="1" x14ac:dyDescent="0.25">
      <c r="A622" s="52"/>
      <c r="C622" s="185"/>
      <c r="D622" s="76"/>
      <c r="E622" s="76" t="str">
        <f>IF(D622="","",IFERROR(VLOOKUP(D622,Cadastro!$C$9:$D$1009,2,FALSE),"NOT FOUND"))</f>
        <v/>
      </c>
      <c r="F622" s="94"/>
      <c r="G622" s="76"/>
      <c r="H622" s="81" t="str">
        <f>IFERROR(F622*VLOOKUP(D622,Saldo!$P$8:$U$1009,6,FALSE),"")</f>
        <v/>
      </c>
      <c r="I622" s="78" t="str">
        <f>IFERROR(IF(D622="","",VLOOKUP(D622,Saldo!$P$8:$Q$1009,2,FALSE)),"")</f>
        <v/>
      </c>
      <c r="J622" s="76"/>
      <c r="K622" s="74" t="str">
        <f t="shared" si="9"/>
        <v/>
      </c>
    </row>
    <row r="623" spans="1:11" ht="18.95" customHeight="1" x14ac:dyDescent="0.25">
      <c r="A623" s="52"/>
      <c r="C623" s="185"/>
      <c r="D623" s="76"/>
      <c r="E623" s="76" t="str">
        <f>IF(D623="","",IFERROR(VLOOKUP(D623,Cadastro!$C$9:$D$1009,2,FALSE),"NOT FOUND"))</f>
        <v/>
      </c>
      <c r="F623" s="94"/>
      <c r="G623" s="76"/>
      <c r="H623" s="81" t="str">
        <f>IFERROR(F623*VLOOKUP(D623,Saldo!$P$8:$U$1009,6,FALSE),"")</f>
        <v/>
      </c>
      <c r="I623" s="78" t="str">
        <f>IFERROR(IF(D623="","",VLOOKUP(D623,Saldo!$P$8:$Q$1009,2,FALSE)),"")</f>
        <v/>
      </c>
      <c r="J623" s="76"/>
      <c r="K623" s="74" t="str">
        <f t="shared" si="9"/>
        <v/>
      </c>
    </row>
    <row r="624" spans="1:11" ht="18.95" customHeight="1" x14ac:dyDescent="0.25">
      <c r="A624" s="52"/>
      <c r="C624" s="185"/>
      <c r="D624" s="76"/>
      <c r="E624" s="76" t="str">
        <f>IF(D624="","",IFERROR(VLOOKUP(D624,Cadastro!$C$9:$D$1009,2,FALSE),"NOT FOUND"))</f>
        <v/>
      </c>
      <c r="F624" s="94"/>
      <c r="G624" s="76"/>
      <c r="H624" s="81" t="str">
        <f>IFERROR(F624*VLOOKUP(D624,Saldo!$P$8:$U$1009,6,FALSE),"")</f>
        <v/>
      </c>
      <c r="I624" s="78" t="str">
        <f>IFERROR(IF(D624="","",VLOOKUP(D624,Saldo!$P$8:$Q$1009,2,FALSE)),"")</f>
        <v/>
      </c>
      <c r="J624" s="76"/>
      <c r="K624" s="74" t="str">
        <f t="shared" si="9"/>
        <v/>
      </c>
    </row>
    <row r="625" spans="1:11" ht="18.95" customHeight="1" x14ac:dyDescent="0.25">
      <c r="A625" s="52"/>
      <c r="C625" s="185"/>
      <c r="D625" s="76"/>
      <c r="E625" s="76" t="str">
        <f>IF(D625="","",IFERROR(VLOOKUP(D625,Cadastro!$C$9:$D$1009,2,FALSE),"NOT FOUND"))</f>
        <v/>
      </c>
      <c r="F625" s="94"/>
      <c r="G625" s="76"/>
      <c r="H625" s="81" t="str">
        <f>IFERROR(F625*VLOOKUP(D625,Saldo!$P$8:$U$1009,6,FALSE),"")</f>
        <v/>
      </c>
      <c r="I625" s="78" t="str">
        <f>IFERROR(IF(D625="","",VLOOKUP(D625,Saldo!$P$8:$Q$1009,2,FALSE)),"")</f>
        <v/>
      </c>
      <c r="J625" s="76"/>
      <c r="K625" s="74" t="str">
        <f t="shared" si="9"/>
        <v/>
      </c>
    </row>
    <row r="626" spans="1:11" ht="18.95" customHeight="1" x14ac:dyDescent="0.25">
      <c r="A626" s="52"/>
      <c r="C626" s="185"/>
      <c r="D626" s="76"/>
      <c r="E626" s="76" t="str">
        <f>IF(D626="","",IFERROR(VLOOKUP(D626,Cadastro!$C$9:$D$1009,2,FALSE),"NOT FOUND"))</f>
        <v/>
      </c>
      <c r="F626" s="94"/>
      <c r="G626" s="76"/>
      <c r="H626" s="81" t="str">
        <f>IFERROR(F626*VLOOKUP(D626,Saldo!$P$8:$U$1009,6,FALSE),"")</f>
        <v/>
      </c>
      <c r="I626" s="78" t="str">
        <f>IFERROR(IF(D626="","",VLOOKUP(D626,Saldo!$P$8:$Q$1009,2,FALSE)),"")</f>
        <v/>
      </c>
      <c r="J626" s="76"/>
      <c r="K626" s="74" t="str">
        <f t="shared" si="9"/>
        <v/>
      </c>
    </row>
    <row r="627" spans="1:11" ht="18.95" customHeight="1" x14ac:dyDescent="0.25">
      <c r="A627" s="52"/>
      <c r="C627" s="185"/>
      <c r="D627" s="76"/>
      <c r="E627" s="76" t="str">
        <f>IF(D627="","",IFERROR(VLOOKUP(D627,Cadastro!$C$9:$D$1009,2,FALSE),"NOT FOUND"))</f>
        <v/>
      </c>
      <c r="F627" s="94"/>
      <c r="G627" s="76"/>
      <c r="H627" s="81" t="str">
        <f>IFERROR(F627*VLOOKUP(D627,Saldo!$P$8:$U$1009,6,FALSE),"")</f>
        <v/>
      </c>
      <c r="I627" s="78" t="str">
        <f>IFERROR(IF(D627="","",VLOOKUP(D627,Saldo!$P$8:$Q$1009,2,FALSE)),"")</f>
        <v/>
      </c>
      <c r="J627" s="76"/>
      <c r="K627" s="74" t="str">
        <f t="shared" si="9"/>
        <v/>
      </c>
    </row>
    <row r="628" spans="1:11" ht="18.95" customHeight="1" x14ac:dyDescent="0.25">
      <c r="A628" s="52"/>
      <c r="C628" s="185"/>
      <c r="D628" s="76"/>
      <c r="E628" s="76" t="str">
        <f>IF(D628="","",IFERROR(VLOOKUP(D628,Cadastro!$C$9:$D$1009,2,FALSE),"NOT FOUND"))</f>
        <v/>
      </c>
      <c r="F628" s="94"/>
      <c r="G628" s="76"/>
      <c r="H628" s="81" t="str">
        <f>IFERROR(F628*VLOOKUP(D628,Saldo!$P$8:$U$1009,6,FALSE),"")</f>
        <v/>
      </c>
      <c r="I628" s="78" t="str">
        <f>IFERROR(IF(D628="","",VLOOKUP(D628,Saldo!$P$8:$Q$1009,2,FALSE)),"")</f>
        <v/>
      </c>
      <c r="J628" s="76"/>
      <c r="K628" s="74" t="str">
        <f t="shared" si="9"/>
        <v/>
      </c>
    </row>
    <row r="629" spans="1:11" ht="18.95" customHeight="1" x14ac:dyDescent="0.25">
      <c r="A629" s="52"/>
      <c r="C629" s="185"/>
      <c r="D629" s="76"/>
      <c r="E629" s="76" t="str">
        <f>IF(D629="","",IFERROR(VLOOKUP(D629,Cadastro!$C$9:$D$1009,2,FALSE),"NOT FOUND"))</f>
        <v/>
      </c>
      <c r="F629" s="94"/>
      <c r="G629" s="76"/>
      <c r="H629" s="81" t="str">
        <f>IFERROR(F629*VLOOKUP(D629,Saldo!$P$8:$U$1009,6,FALSE),"")</f>
        <v/>
      </c>
      <c r="I629" s="78" t="str">
        <f>IFERROR(IF(D629="","",VLOOKUP(D629,Saldo!$P$8:$Q$1009,2,FALSE)),"")</f>
        <v/>
      </c>
      <c r="J629" s="76"/>
      <c r="K629" s="74" t="str">
        <f t="shared" si="9"/>
        <v/>
      </c>
    </row>
    <row r="630" spans="1:11" ht="18.95" customHeight="1" x14ac:dyDescent="0.25">
      <c r="A630" s="52"/>
      <c r="C630" s="185"/>
      <c r="D630" s="76"/>
      <c r="E630" s="76" t="str">
        <f>IF(D630="","",IFERROR(VLOOKUP(D630,Cadastro!$C$9:$D$1009,2,FALSE),"NOT FOUND"))</f>
        <v/>
      </c>
      <c r="F630" s="94"/>
      <c r="G630" s="76"/>
      <c r="H630" s="81" t="str">
        <f>IFERROR(F630*VLOOKUP(D630,Saldo!$P$8:$U$1009,6,FALSE),"")</f>
        <v/>
      </c>
      <c r="I630" s="78" t="str">
        <f>IFERROR(IF(D630="","",VLOOKUP(D630,Saldo!$P$8:$Q$1009,2,FALSE)),"")</f>
        <v/>
      </c>
      <c r="J630" s="76"/>
      <c r="K630" s="74" t="str">
        <f t="shared" si="9"/>
        <v/>
      </c>
    </row>
    <row r="631" spans="1:11" ht="18.95" customHeight="1" x14ac:dyDescent="0.25">
      <c r="A631" s="52"/>
      <c r="C631" s="185"/>
      <c r="D631" s="76"/>
      <c r="E631" s="76" t="str">
        <f>IF(D631="","",IFERROR(VLOOKUP(D631,Cadastro!$C$9:$D$1009,2,FALSE),"NOT FOUND"))</f>
        <v/>
      </c>
      <c r="F631" s="94"/>
      <c r="G631" s="76"/>
      <c r="H631" s="81" t="str">
        <f>IFERROR(F631*VLOOKUP(D631,Saldo!$P$8:$U$1009,6,FALSE),"")</f>
        <v/>
      </c>
      <c r="I631" s="78" t="str">
        <f>IFERROR(IF(D631="","",VLOOKUP(D631,Saldo!$P$8:$Q$1009,2,FALSE)),"")</f>
        <v/>
      </c>
      <c r="J631" s="76"/>
      <c r="K631" s="74" t="str">
        <f t="shared" si="9"/>
        <v/>
      </c>
    </row>
    <row r="632" spans="1:11" ht="18.95" customHeight="1" x14ac:dyDescent="0.25">
      <c r="A632" s="52"/>
      <c r="C632" s="185"/>
      <c r="D632" s="76"/>
      <c r="E632" s="76" t="str">
        <f>IF(D632="","",IFERROR(VLOOKUP(D632,Cadastro!$C$9:$D$1009,2,FALSE),"NOT FOUND"))</f>
        <v/>
      </c>
      <c r="F632" s="94"/>
      <c r="G632" s="76"/>
      <c r="H632" s="81" t="str">
        <f>IFERROR(F632*VLOOKUP(D632,Saldo!$P$8:$U$1009,6,FALSE),"")</f>
        <v/>
      </c>
      <c r="I632" s="78" t="str">
        <f>IFERROR(IF(D632="","",VLOOKUP(D632,Saldo!$P$8:$Q$1009,2,FALSE)),"")</f>
        <v/>
      </c>
      <c r="J632" s="76"/>
      <c r="K632" s="74" t="str">
        <f t="shared" si="9"/>
        <v/>
      </c>
    </row>
    <row r="633" spans="1:11" ht="18.95" customHeight="1" x14ac:dyDescent="0.25">
      <c r="A633" s="52"/>
      <c r="C633" s="185"/>
      <c r="D633" s="76"/>
      <c r="E633" s="76" t="str">
        <f>IF(D633="","",IFERROR(VLOOKUP(D633,Cadastro!$C$9:$D$1009,2,FALSE),"NOT FOUND"))</f>
        <v/>
      </c>
      <c r="F633" s="94"/>
      <c r="G633" s="76"/>
      <c r="H633" s="81" t="str">
        <f>IFERROR(F633*VLOOKUP(D633,Saldo!$P$8:$U$1009,6,FALSE),"")</f>
        <v/>
      </c>
      <c r="I633" s="78" t="str">
        <f>IFERROR(IF(D633="","",VLOOKUP(D633,Saldo!$P$8:$Q$1009,2,FALSE)),"")</f>
        <v/>
      </c>
      <c r="J633" s="76"/>
      <c r="K633" s="74" t="str">
        <f t="shared" si="9"/>
        <v/>
      </c>
    </row>
    <row r="634" spans="1:11" ht="18.95" customHeight="1" x14ac:dyDescent="0.25">
      <c r="A634" s="52"/>
      <c r="C634" s="185"/>
      <c r="D634" s="76"/>
      <c r="E634" s="76" t="str">
        <f>IF(D634="","",IFERROR(VLOOKUP(D634,Cadastro!$C$9:$D$1009,2,FALSE),"NOT FOUND"))</f>
        <v/>
      </c>
      <c r="F634" s="94"/>
      <c r="G634" s="76"/>
      <c r="H634" s="81" t="str">
        <f>IFERROR(F634*VLOOKUP(D634,Saldo!$P$8:$U$1009,6,FALSE),"")</f>
        <v/>
      </c>
      <c r="I634" s="78" t="str">
        <f>IFERROR(IF(D634="","",VLOOKUP(D634,Saldo!$P$8:$Q$1009,2,FALSE)),"")</f>
        <v/>
      </c>
      <c r="J634" s="76"/>
      <c r="K634" s="74" t="str">
        <f t="shared" si="9"/>
        <v/>
      </c>
    </row>
    <row r="635" spans="1:11" ht="18.95" customHeight="1" x14ac:dyDescent="0.25">
      <c r="A635" s="52"/>
      <c r="C635" s="185"/>
      <c r="D635" s="76"/>
      <c r="E635" s="76" t="str">
        <f>IF(D635="","",IFERROR(VLOOKUP(D635,Cadastro!$C$9:$D$1009,2,FALSE),"NOT FOUND"))</f>
        <v/>
      </c>
      <c r="F635" s="94"/>
      <c r="G635" s="76"/>
      <c r="H635" s="81" t="str">
        <f>IFERROR(F635*VLOOKUP(D635,Saldo!$P$8:$U$1009,6,FALSE),"")</f>
        <v/>
      </c>
      <c r="I635" s="78" t="str">
        <f>IFERROR(IF(D635="","",VLOOKUP(D635,Saldo!$P$8:$Q$1009,2,FALSE)),"")</f>
        <v/>
      </c>
      <c r="J635" s="76"/>
      <c r="K635" s="74" t="str">
        <f t="shared" si="9"/>
        <v/>
      </c>
    </row>
    <row r="636" spans="1:11" ht="18.95" customHeight="1" x14ac:dyDescent="0.25">
      <c r="A636" s="52"/>
      <c r="C636" s="185"/>
      <c r="D636" s="76"/>
      <c r="E636" s="76" t="str">
        <f>IF(D636="","",IFERROR(VLOOKUP(D636,Cadastro!$C$9:$D$1009,2,FALSE),"NOT FOUND"))</f>
        <v/>
      </c>
      <c r="F636" s="94"/>
      <c r="G636" s="76"/>
      <c r="H636" s="81" t="str">
        <f>IFERROR(F636*VLOOKUP(D636,Saldo!$P$8:$U$1009,6,FALSE),"")</f>
        <v/>
      </c>
      <c r="I636" s="78" t="str">
        <f>IFERROR(IF(D636="","",VLOOKUP(D636,Saldo!$P$8:$Q$1009,2,FALSE)),"")</f>
        <v/>
      </c>
      <c r="J636" s="76"/>
      <c r="K636" s="74" t="str">
        <f t="shared" si="9"/>
        <v/>
      </c>
    </row>
    <row r="637" spans="1:11" ht="18.95" customHeight="1" x14ac:dyDescent="0.25">
      <c r="A637" s="52"/>
      <c r="C637" s="185"/>
      <c r="D637" s="76"/>
      <c r="E637" s="76" t="str">
        <f>IF(D637="","",IFERROR(VLOOKUP(D637,Cadastro!$C$9:$D$1009,2,FALSE),"NOT FOUND"))</f>
        <v/>
      </c>
      <c r="F637" s="94"/>
      <c r="G637" s="76"/>
      <c r="H637" s="81" t="str">
        <f>IFERROR(F637*VLOOKUP(D637,Saldo!$P$8:$U$1009,6,FALSE),"")</f>
        <v/>
      </c>
      <c r="I637" s="78" t="str">
        <f>IFERROR(IF(D637="","",VLOOKUP(D637,Saldo!$P$8:$Q$1009,2,FALSE)),"")</f>
        <v/>
      </c>
      <c r="J637" s="76"/>
      <c r="K637" s="74" t="str">
        <f t="shared" si="9"/>
        <v/>
      </c>
    </row>
    <row r="638" spans="1:11" ht="18.95" customHeight="1" x14ac:dyDescent="0.25">
      <c r="A638" s="52"/>
      <c r="C638" s="185"/>
      <c r="D638" s="76"/>
      <c r="E638" s="76" t="str">
        <f>IF(D638="","",IFERROR(VLOOKUP(D638,Cadastro!$C$9:$D$1009,2,FALSE),"NOT FOUND"))</f>
        <v/>
      </c>
      <c r="F638" s="94"/>
      <c r="G638" s="76"/>
      <c r="H638" s="81" t="str">
        <f>IFERROR(F638*VLOOKUP(D638,Saldo!$P$8:$U$1009,6,FALSE),"")</f>
        <v/>
      </c>
      <c r="I638" s="78" t="str">
        <f>IFERROR(IF(D638="","",VLOOKUP(D638,Saldo!$P$8:$Q$1009,2,FALSE)),"")</f>
        <v/>
      </c>
      <c r="J638" s="76"/>
      <c r="K638" s="74" t="str">
        <f t="shared" si="9"/>
        <v/>
      </c>
    </row>
    <row r="639" spans="1:11" ht="18.95" customHeight="1" x14ac:dyDescent="0.25">
      <c r="A639" s="52"/>
      <c r="C639" s="185"/>
      <c r="D639" s="76"/>
      <c r="E639" s="76" t="str">
        <f>IF(D639="","",IFERROR(VLOOKUP(D639,Cadastro!$C$9:$D$1009,2,FALSE),"NOT FOUND"))</f>
        <v/>
      </c>
      <c r="F639" s="94"/>
      <c r="G639" s="76"/>
      <c r="H639" s="81" t="str">
        <f>IFERROR(F639*VLOOKUP(D639,Saldo!$P$8:$U$1009,6,FALSE),"")</f>
        <v/>
      </c>
      <c r="I639" s="78" t="str">
        <f>IFERROR(IF(D639="","",VLOOKUP(D639,Saldo!$P$8:$Q$1009,2,FALSE)),"")</f>
        <v/>
      </c>
      <c r="J639" s="76"/>
      <c r="K639" s="74" t="str">
        <f t="shared" si="9"/>
        <v/>
      </c>
    </row>
    <row r="640" spans="1:11" ht="18.95" customHeight="1" x14ac:dyDescent="0.25">
      <c r="A640" s="52"/>
      <c r="C640" s="185"/>
      <c r="D640" s="76"/>
      <c r="E640" s="76" t="str">
        <f>IF(D640="","",IFERROR(VLOOKUP(D640,Cadastro!$C$9:$D$1009,2,FALSE),"NOT FOUND"))</f>
        <v/>
      </c>
      <c r="F640" s="94"/>
      <c r="G640" s="76"/>
      <c r="H640" s="81" t="str">
        <f>IFERROR(F640*VLOOKUP(D640,Saldo!$P$8:$U$1009,6,FALSE),"")</f>
        <v/>
      </c>
      <c r="I640" s="78" t="str">
        <f>IFERROR(IF(D640="","",VLOOKUP(D640,Saldo!$P$8:$Q$1009,2,FALSE)),"")</f>
        <v/>
      </c>
      <c r="J640" s="76"/>
      <c r="K640" s="74" t="str">
        <f t="shared" si="9"/>
        <v/>
      </c>
    </row>
    <row r="641" spans="1:11" ht="18.95" customHeight="1" x14ac:dyDescent="0.25">
      <c r="A641" s="52"/>
      <c r="C641" s="185"/>
      <c r="D641" s="76"/>
      <c r="E641" s="76" t="str">
        <f>IF(D641="","",IFERROR(VLOOKUP(D641,Cadastro!$C$9:$D$1009,2,FALSE),"NOT FOUND"))</f>
        <v/>
      </c>
      <c r="F641" s="94"/>
      <c r="G641" s="76"/>
      <c r="H641" s="81" t="str">
        <f>IFERROR(F641*VLOOKUP(D641,Saldo!$P$8:$U$1009,6,FALSE),"")</f>
        <v/>
      </c>
      <c r="I641" s="78" t="str">
        <f>IFERROR(IF(D641="","",VLOOKUP(D641,Saldo!$P$8:$Q$1009,2,FALSE)),"")</f>
        <v/>
      </c>
      <c r="J641" s="76"/>
      <c r="K641" s="74" t="str">
        <f t="shared" si="9"/>
        <v/>
      </c>
    </row>
    <row r="642" spans="1:11" ht="18.95" customHeight="1" x14ac:dyDescent="0.25">
      <c r="A642" s="52"/>
      <c r="C642" s="185"/>
      <c r="D642" s="76"/>
      <c r="E642" s="76" t="str">
        <f>IF(D642="","",IFERROR(VLOOKUP(D642,Cadastro!$C$9:$D$1009,2,FALSE),"NOT FOUND"))</f>
        <v/>
      </c>
      <c r="F642" s="94"/>
      <c r="G642" s="76"/>
      <c r="H642" s="81" t="str">
        <f>IFERROR(F642*VLOOKUP(D642,Saldo!$P$8:$U$1009,6,FALSE),"")</f>
        <v/>
      </c>
      <c r="I642" s="78" t="str">
        <f>IFERROR(IF(D642="","",VLOOKUP(D642,Saldo!$P$8:$Q$1009,2,FALSE)),"")</f>
        <v/>
      </c>
      <c r="J642" s="76"/>
      <c r="K642" s="74" t="str">
        <f t="shared" si="9"/>
        <v/>
      </c>
    </row>
    <row r="643" spans="1:11" ht="18.95" customHeight="1" x14ac:dyDescent="0.25">
      <c r="A643" s="52"/>
      <c r="C643" s="185"/>
      <c r="D643" s="76"/>
      <c r="E643" s="76" t="str">
        <f>IF(D643="","",IFERROR(VLOOKUP(D643,Cadastro!$C$9:$D$1009,2,FALSE),"NOT FOUND"))</f>
        <v/>
      </c>
      <c r="F643" s="94"/>
      <c r="G643" s="76"/>
      <c r="H643" s="81" t="str">
        <f>IFERROR(F643*VLOOKUP(D643,Saldo!$P$8:$U$1009,6,FALSE),"")</f>
        <v/>
      </c>
      <c r="I643" s="78" t="str">
        <f>IFERROR(IF(D643="","",VLOOKUP(D643,Saldo!$P$8:$Q$1009,2,FALSE)),"")</f>
        <v/>
      </c>
      <c r="J643" s="76"/>
      <c r="K643" s="74" t="str">
        <f t="shared" si="9"/>
        <v/>
      </c>
    </row>
    <row r="644" spans="1:11" ht="18.95" customHeight="1" x14ac:dyDescent="0.25">
      <c r="A644" s="52"/>
      <c r="C644" s="185"/>
      <c r="D644" s="76"/>
      <c r="E644" s="76" t="str">
        <f>IF(D644="","",IFERROR(VLOOKUP(D644,Cadastro!$C$9:$D$1009,2,FALSE),"NOT FOUND"))</f>
        <v/>
      </c>
      <c r="F644" s="94"/>
      <c r="G644" s="76"/>
      <c r="H644" s="81" t="str">
        <f>IFERROR(F644*VLOOKUP(D644,Saldo!$P$8:$U$1009,6,FALSE),"")</f>
        <v/>
      </c>
      <c r="I644" s="78" t="str">
        <f>IFERROR(IF(D644="","",VLOOKUP(D644,Saldo!$P$8:$Q$1009,2,FALSE)),"")</f>
        <v/>
      </c>
      <c r="J644" s="76"/>
      <c r="K644" s="74" t="str">
        <f t="shared" si="9"/>
        <v/>
      </c>
    </row>
    <row r="645" spans="1:11" ht="18.95" customHeight="1" x14ac:dyDescent="0.25">
      <c r="A645" s="52"/>
      <c r="C645" s="185"/>
      <c r="D645" s="76"/>
      <c r="E645" s="76" t="str">
        <f>IF(D645="","",IFERROR(VLOOKUP(D645,Cadastro!$C$9:$D$1009,2,FALSE),"NOT FOUND"))</f>
        <v/>
      </c>
      <c r="F645" s="94"/>
      <c r="G645" s="76"/>
      <c r="H645" s="81" t="str">
        <f>IFERROR(F645*VLOOKUP(D645,Saldo!$P$8:$U$1009,6,FALSE),"")</f>
        <v/>
      </c>
      <c r="I645" s="78" t="str">
        <f>IFERROR(IF(D645="","",VLOOKUP(D645,Saldo!$P$8:$Q$1009,2,FALSE)),"")</f>
        <v/>
      </c>
      <c r="J645" s="76"/>
      <c r="K645" s="74" t="str">
        <f t="shared" si="9"/>
        <v/>
      </c>
    </row>
    <row r="646" spans="1:11" ht="18.95" customHeight="1" x14ac:dyDescent="0.25">
      <c r="A646" s="52"/>
      <c r="C646" s="185"/>
      <c r="D646" s="76"/>
      <c r="E646" s="76" t="str">
        <f>IF(D646="","",IFERROR(VLOOKUP(D646,Cadastro!$C$9:$D$1009,2,FALSE),"NOT FOUND"))</f>
        <v/>
      </c>
      <c r="F646" s="94"/>
      <c r="G646" s="76"/>
      <c r="H646" s="81" t="str">
        <f>IFERROR(F646*VLOOKUP(D646,Saldo!$P$8:$U$1009,6,FALSE),"")</f>
        <v/>
      </c>
      <c r="I646" s="78" t="str">
        <f>IFERROR(IF(D646="","",VLOOKUP(D646,Saldo!$P$8:$Q$1009,2,FALSE)),"")</f>
        <v/>
      </c>
      <c r="J646" s="76"/>
      <c r="K646" s="74" t="str">
        <f t="shared" si="9"/>
        <v/>
      </c>
    </row>
    <row r="647" spans="1:11" ht="18.95" customHeight="1" x14ac:dyDescent="0.25">
      <c r="A647" s="52"/>
      <c r="C647" s="185"/>
      <c r="D647" s="76"/>
      <c r="E647" s="76" t="str">
        <f>IF(D647="","",IFERROR(VLOOKUP(D647,Cadastro!$C$9:$D$1009,2,FALSE),"NOT FOUND"))</f>
        <v/>
      </c>
      <c r="F647" s="94"/>
      <c r="G647" s="76"/>
      <c r="H647" s="81" t="str">
        <f>IFERROR(F647*VLOOKUP(D647,Saldo!$P$8:$U$1009,6,FALSE),"")</f>
        <v/>
      </c>
      <c r="I647" s="78" t="str">
        <f>IFERROR(IF(D647="","",VLOOKUP(D647,Saldo!$P$8:$Q$1009,2,FALSE)),"")</f>
        <v/>
      </c>
      <c r="J647" s="76"/>
      <c r="K647" s="74" t="str">
        <f t="shared" si="9"/>
        <v/>
      </c>
    </row>
    <row r="648" spans="1:11" ht="18.95" customHeight="1" x14ac:dyDescent="0.25">
      <c r="A648" s="52"/>
      <c r="C648" s="185"/>
      <c r="D648" s="76"/>
      <c r="E648" s="76" t="str">
        <f>IF(D648="","",IFERROR(VLOOKUP(D648,Cadastro!$C$9:$D$1009,2,FALSE),"NOT FOUND"))</f>
        <v/>
      </c>
      <c r="F648" s="94"/>
      <c r="G648" s="76"/>
      <c r="H648" s="81" t="str">
        <f>IFERROR(F648*VLOOKUP(D648,Saldo!$P$8:$U$1009,6,FALSE),"")</f>
        <v/>
      </c>
      <c r="I648" s="78" t="str">
        <f>IFERROR(IF(D648="","",VLOOKUP(D648,Saldo!$P$8:$Q$1009,2,FALSE)),"")</f>
        <v/>
      </c>
      <c r="J648" s="76"/>
      <c r="K648" s="74" t="str">
        <f t="shared" si="9"/>
        <v/>
      </c>
    </row>
    <row r="649" spans="1:11" ht="18.95" customHeight="1" x14ac:dyDescent="0.25">
      <c r="A649" s="52"/>
      <c r="C649" s="185"/>
      <c r="D649" s="76"/>
      <c r="E649" s="76" t="str">
        <f>IF(D649="","",IFERROR(VLOOKUP(D649,Cadastro!$C$9:$D$1009,2,FALSE),"NOT FOUND"))</f>
        <v/>
      </c>
      <c r="F649" s="94"/>
      <c r="G649" s="76"/>
      <c r="H649" s="81" t="str">
        <f>IFERROR(F649*VLOOKUP(D649,Saldo!$P$8:$U$1009,6,FALSE),"")</f>
        <v/>
      </c>
      <c r="I649" s="78" t="str">
        <f>IFERROR(IF(D649="","",VLOOKUP(D649,Saldo!$P$8:$Q$1009,2,FALSE)),"")</f>
        <v/>
      </c>
      <c r="J649" s="76"/>
      <c r="K649" s="74" t="str">
        <f t="shared" si="9"/>
        <v/>
      </c>
    </row>
    <row r="650" spans="1:11" ht="18.95" customHeight="1" x14ac:dyDescent="0.25">
      <c r="A650" s="52"/>
      <c r="C650" s="185"/>
      <c r="D650" s="76"/>
      <c r="E650" s="76" t="str">
        <f>IF(D650="","",IFERROR(VLOOKUP(D650,Cadastro!$C$9:$D$1009,2,FALSE),"NOT FOUND"))</f>
        <v/>
      </c>
      <c r="F650" s="94"/>
      <c r="G650" s="76"/>
      <c r="H650" s="81" t="str">
        <f>IFERROR(F650*VLOOKUP(D650,Saldo!$P$8:$U$1009,6,FALSE),"")</f>
        <v/>
      </c>
      <c r="I650" s="78" t="str">
        <f>IFERROR(IF(D650="","",VLOOKUP(D650,Saldo!$P$8:$Q$1009,2,FALSE)),"")</f>
        <v/>
      </c>
      <c r="J650" s="76"/>
      <c r="K650" s="74" t="str">
        <f t="shared" ref="K650:K713" si="10">IF(C650="","",MONTH(C650))</f>
        <v/>
      </c>
    </row>
    <row r="651" spans="1:11" ht="18.95" customHeight="1" x14ac:dyDescent="0.25">
      <c r="A651" s="52"/>
      <c r="C651" s="185"/>
      <c r="D651" s="76"/>
      <c r="E651" s="76" t="str">
        <f>IF(D651="","",IFERROR(VLOOKUP(D651,Cadastro!$C$9:$D$1009,2,FALSE),"NOT FOUND"))</f>
        <v/>
      </c>
      <c r="F651" s="94"/>
      <c r="G651" s="76"/>
      <c r="H651" s="81" t="str">
        <f>IFERROR(F651*VLOOKUP(D651,Saldo!$P$8:$U$1009,6,FALSE),"")</f>
        <v/>
      </c>
      <c r="I651" s="78" t="str">
        <f>IFERROR(IF(D651="","",VLOOKUP(D651,Saldo!$P$8:$Q$1009,2,FALSE)),"")</f>
        <v/>
      </c>
      <c r="J651" s="76"/>
      <c r="K651" s="74" t="str">
        <f t="shared" si="10"/>
        <v/>
      </c>
    </row>
    <row r="652" spans="1:11" ht="18.95" customHeight="1" x14ac:dyDescent="0.25">
      <c r="A652" s="52"/>
      <c r="C652" s="185"/>
      <c r="D652" s="76"/>
      <c r="E652" s="76" t="str">
        <f>IF(D652="","",IFERROR(VLOOKUP(D652,Cadastro!$C$9:$D$1009,2,FALSE),"NOT FOUND"))</f>
        <v/>
      </c>
      <c r="F652" s="94"/>
      <c r="G652" s="76"/>
      <c r="H652" s="81" t="str">
        <f>IFERROR(F652*VLOOKUP(D652,Saldo!$P$8:$U$1009,6,FALSE),"")</f>
        <v/>
      </c>
      <c r="I652" s="78" t="str">
        <f>IFERROR(IF(D652="","",VLOOKUP(D652,Saldo!$P$8:$Q$1009,2,FALSE)),"")</f>
        <v/>
      </c>
      <c r="J652" s="76"/>
      <c r="K652" s="74" t="str">
        <f t="shared" si="10"/>
        <v/>
      </c>
    </row>
    <row r="653" spans="1:11" ht="18.95" customHeight="1" x14ac:dyDescent="0.25">
      <c r="A653" s="52"/>
      <c r="C653" s="185"/>
      <c r="D653" s="76"/>
      <c r="E653" s="76" t="str">
        <f>IF(D653="","",IFERROR(VLOOKUP(D653,Cadastro!$C$9:$D$1009,2,FALSE),"NOT FOUND"))</f>
        <v/>
      </c>
      <c r="F653" s="94"/>
      <c r="G653" s="76"/>
      <c r="H653" s="81" t="str">
        <f>IFERROR(F653*VLOOKUP(D653,Saldo!$P$8:$U$1009,6,FALSE),"")</f>
        <v/>
      </c>
      <c r="I653" s="78" t="str">
        <f>IFERROR(IF(D653="","",VLOOKUP(D653,Saldo!$P$8:$Q$1009,2,FALSE)),"")</f>
        <v/>
      </c>
      <c r="J653" s="76"/>
      <c r="K653" s="74" t="str">
        <f t="shared" si="10"/>
        <v/>
      </c>
    </row>
    <row r="654" spans="1:11" ht="18.95" customHeight="1" x14ac:dyDescent="0.25">
      <c r="A654" s="52"/>
      <c r="C654" s="185"/>
      <c r="D654" s="76"/>
      <c r="E654" s="76" t="str">
        <f>IF(D654="","",IFERROR(VLOOKUP(D654,Cadastro!$C$9:$D$1009,2,FALSE),"NOT FOUND"))</f>
        <v/>
      </c>
      <c r="F654" s="94"/>
      <c r="G654" s="76"/>
      <c r="H654" s="81" t="str">
        <f>IFERROR(F654*VLOOKUP(D654,Saldo!$P$8:$U$1009,6,FALSE),"")</f>
        <v/>
      </c>
      <c r="I654" s="78" t="str">
        <f>IFERROR(IF(D654="","",VLOOKUP(D654,Saldo!$P$8:$Q$1009,2,FALSE)),"")</f>
        <v/>
      </c>
      <c r="J654" s="76"/>
      <c r="K654" s="74" t="str">
        <f t="shared" si="10"/>
        <v/>
      </c>
    </row>
    <row r="655" spans="1:11" ht="18.95" customHeight="1" x14ac:dyDescent="0.25">
      <c r="A655" s="52"/>
      <c r="C655" s="185"/>
      <c r="D655" s="76"/>
      <c r="E655" s="76" t="str">
        <f>IF(D655="","",IFERROR(VLOOKUP(D655,Cadastro!$C$9:$D$1009,2,FALSE),"NOT FOUND"))</f>
        <v/>
      </c>
      <c r="F655" s="94"/>
      <c r="G655" s="76"/>
      <c r="H655" s="81" t="str">
        <f>IFERROR(F655*VLOOKUP(D655,Saldo!$P$8:$U$1009,6,FALSE),"")</f>
        <v/>
      </c>
      <c r="I655" s="78" t="str">
        <f>IFERROR(IF(D655="","",VLOOKUP(D655,Saldo!$P$8:$Q$1009,2,FALSE)),"")</f>
        <v/>
      </c>
      <c r="J655" s="76"/>
      <c r="K655" s="74" t="str">
        <f t="shared" si="10"/>
        <v/>
      </c>
    </row>
    <row r="656" spans="1:11" ht="18.95" customHeight="1" x14ac:dyDescent="0.25">
      <c r="A656" s="52"/>
      <c r="C656" s="185"/>
      <c r="D656" s="76"/>
      <c r="E656" s="76" t="str">
        <f>IF(D656="","",IFERROR(VLOOKUP(D656,Cadastro!$C$9:$D$1009,2,FALSE),"NOT FOUND"))</f>
        <v/>
      </c>
      <c r="F656" s="94"/>
      <c r="G656" s="76"/>
      <c r="H656" s="81" t="str">
        <f>IFERROR(F656*VLOOKUP(D656,Saldo!$P$8:$U$1009,6,FALSE),"")</f>
        <v/>
      </c>
      <c r="I656" s="78" t="str">
        <f>IFERROR(IF(D656="","",VLOOKUP(D656,Saldo!$P$8:$Q$1009,2,FALSE)),"")</f>
        <v/>
      </c>
      <c r="J656" s="76"/>
      <c r="K656" s="74" t="str">
        <f t="shared" si="10"/>
        <v/>
      </c>
    </row>
    <row r="657" spans="1:11" ht="18.95" customHeight="1" x14ac:dyDescent="0.25">
      <c r="A657" s="52"/>
      <c r="C657" s="185"/>
      <c r="D657" s="76"/>
      <c r="E657" s="76" t="str">
        <f>IF(D657="","",IFERROR(VLOOKUP(D657,Cadastro!$C$9:$D$1009,2,FALSE),"NOT FOUND"))</f>
        <v/>
      </c>
      <c r="F657" s="94"/>
      <c r="G657" s="76"/>
      <c r="H657" s="81" t="str">
        <f>IFERROR(F657*VLOOKUP(D657,Saldo!$P$8:$U$1009,6,FALSE),"")</f>
        <v/>
      </c>
      <c r="I657" s="78" t="str">
        <f>IFERROR(IF(D657="","",VLOOKUP(D657,Saldo!$P$8:$Q$1009,2,FALSE)),"")</f>
        <v/>
      </c>
      <c r="J657" s="76"/>
      <c r="K657" s="74" t="str">
        <f t="shared" si="10"/>
        <v/>
      </c>
    </row>
    <row r="658" spans="1:11" ht="18.95" customHeight="1" x14ac:dyDescent="0.25">
      <c r="A658" s="52"/>
      <c r="C658" s="185"/>
      <c r="D658" s="76"/>
      <c r="E658" s="76" t="str">
        <f>IF(D658="","",IFERROR(VLOOKUP(D658,Cadastro!$C$9:$D$1009,2,FALSE),"NOT FOUND"))</f>
        <v/>
      </c>
      <c r="F658" s="94"/>
      <c r="G658" s="76"/>
      <c r="H658" s="81" t="str">
        <f>IFERROR(F658*VLOOKUP(D658,Saldo!$P$8:$U$1009,6,FALSE),"")</f>
        <v/>
      </c>
      <c r="I658" s="78" t="str">
        <f>IFERROR(IF(D658="","",VLOOKUP(D658,Saldo!$P$8:$Q$1009,2,FALSE)),"")</f>
        <v/>
      </c>
      <c r="J658" s="76"/>
      <c r="K658" s="74" t="str">
        <f t="shared" si="10"/>
        <v/>
      </c>
    </row>
    <row r="659" spans="1:11" ht="18.95" customHeight="1" x14ac:dyDescent="0.25">
      <c r="A659" s="52"/>
      <c r="C659" s="185"/>
      <c r="D659" s="76"/>
      <c r="E659" s="76" t="str">
        <f>IF(D659="","",IFERROR(VLOOKUP(D659,Cadastro!$C$9:$D$1009,2,FALSE),"NOT FOUND"))</f>
        <v/>
      </c>
      <c r="F659" s="94"/>
      <c r="G659" s="76"/>
      <c r="H659" s="81" t="str">
        <f>IFERROR(F659*VLOOKUP(D659,Saldo!$P$8:$U$1009,6,FALSE),"")</f>
        <v/>
      </c>
      <c r="I659" s="78" t="str">
        <f>IFERROR(IF(D659="","",VLOOKUP(D659,Saldo!$P$8:$Q$1009,2,FALSE)),"")</f>
        <v/>
      </c>
      <c r="J659" s="76"/>
      <c r="K659" s="74" t="str">
        <f t="shared" si="10"/>
        <v/>
      </c>
    </row>
    <row r="660" spans="1:11" ht="18.95" customHeight="1" x14ac:dyDescent="0.25">
      <c r="A660" s="52"/>
      <c r="C660" s="185"/>
      <c r="D660" s="76"/>
      <c r="E660" s="76" t="str">
        <f>IF(D660="","",IFERROR(VLOOKUP(D660,Cadastro!$C$9:$D$1009,2,FALSE),"NOT FOUND"))</f>
        <v/>
      </c>
      <c r="F660" s="94"/>
      <c r="G660" s="76"/>
      <c r="H660" s="81" t="str">
        <f>IFERROR(F660*VLOOKUP(D660,Saldo!$P$8:$U$1009,6,FALSE),"")</f>
        <v/>
      </c>
      <c r="I660" s="78" t="str">
        <f>IFERROR(IF(D660="","",VLOOKUP(D660,Saldo!$P$8:$Q$1009,2,FALSE)),"")</f>
        <v/>
      </c>
      <c r="J660" s="76"/>
      <c r="K660" s="74" t="str">
        <f t="shared" si="10"/>
        <v/>
      </c>
    </row>
    <row r="661" spans="1:11" ht="18.95" customHeight="1" x14ac:dyDescent="0.25">
      <c r="A661" s="52"/>
      <c r="C661" s="185"/>
      <c r="D661" s="76"/>
      <c r="E661" s="76" t="str">
        <f>IF(D661="","",IFERROR(VLOOKUP(D661,Cadastro!$C$9:$D$1009,2,FALSE),"NOT FOUND"))</f>
        <v/>
      </c>
      <c r="F661" s="94"/>
      <c r="G661" s="76"/>
      <c r="H661" s="81" t="str">
        <f>IFERROR(F661*VLOOKUP(D661,Saldo!$P$8:$U$1009,6,FALSE),"")</f>
        <v/>
      </c>
      <c r="I661" s="78" t="str">
        <f>IFERROR(IF(D661="","",VLOOKUP(D661,Saldo!$P$8:$Q$1009,2,FALSE)),"")</f>
        <v/>
      </c>
      <c r="J661" s="76"/>
      <c r="K661" s="74" t="str">
        <f t="shared" si="10"/>
        <v/>
      </c>
    </row>
    <row r="662" spans="1:11" ht="18.95" customHeight="1" x14ac:dyDescent="0.25">
      <c r="A662" s="52"/>
      <c r="C662" s="185"/>
      <c r="D662" s="76"/>
      <c r="E662" s="76" t="str">
        <f>IF(D662="","",IFERROR(VLOOKUP(D662,Cadastro!$C$9:$D$1009,2,FALSE),"NOT FOUND"))</f>
        <v/>
      </c>
      <c r="F662" s="94"/>
      <c r="G662" s="76"/>
      <c r="H662" s="81" t="str">
        <f>IFERROR(F662*VLOOKUP(D662,Saldo!$P$8:$U$1009,6,FALSE),"")</f>
        <v/>
      </c>
      <c r="I662" s="78" t="str">
        <f>IFERROR(IF(D662="","",VLOOKUP(D662,Saldo!$P$8:$Q$1009,2,FALSE)),"")</f>
        <v/>
      </c>
      <c r="J662" s="76"/>
      <c r="K662" s="74" t="str">
        <f t="shared" si="10"/>
        <v/>
      </c>
    </row>
    <row r="663" spans="1:11" ht="18.95" customHeight="1" x14ac:dyDescent="0.25">
      <c r="A663" s="52"/>
      <c r="C663" s="185"/>
      <c r="D663" s="76"/>
      <c r="E663" s="76" t="str">
        <f>IF(D663="","",IFERROR(VLOOKUP(D663,Cadastro!$C$9:$D$1009,2,FALSE),"NOT FOUND"))</f>
        <v/>
      </c>
      <c r="F663" s="94"/>
      <c r="G663" s="76"/>
      <c r="H663" s="81" t="str">
        <f>IFERROR(F663*VLOOKUP(D663,Saldo!$P$8:$U$1009,6,FALSE),"")</f>
        <v/>
      </c>
      <c r="I663" s="78" t="str">
        <f>IFERROR(IF(D663="","",VLOOKUP(D663,Saldo!$P$8:$Q$1009,2,FALSE)),"")</f>
        <v/>
      </c>
      <c r="J663" s="76"/>
      <c r="K663" s="74" t="str">
        <f t="shared" si="10"/>
        <v/>
      </c>
    </row>
    <row r="664" spans="1:11" ht="18.95" customHeight="1" x14ac:dyDescent="0.25">
      <c r="A664" s="52"/>
      <c r="C664" s="185"/>
      <c r="D664" s="76"/>
      <c r="E664" s="76" t="str">
        <f>IF(D664="","",IFERROR(VLOOKUP(D664,Cadastro!$C$9:$D$1009,2,FALSE),"NOT FOUND"))</f>
        <v/>
      </c>
      <c r="F664" s="94"/>
      <c r="G664" s="76"/>
      <c r="H664" s="81" t="str">
        <f>IFERROR(F664*VLOOKUP(D664,Saldo!$P$8:$U$1009,6,FALSE),"")</f>
        <v/>
      </c>
      <c r="I664" s="78" t="str">
        <f>IFERROR(IF(D664="","",VLOOKUP(D664,Saldo!$P$8:$Q$1009,2,FALSE)),"")</f>
        <v/>
      </c>
      <c r="J664" s="76"/>
      <c r="K664" s="74" t="str">
        <f t="shared" si="10"/>
        <v/>
      </c>
    </row>
    <row r="665" spans="1:11" ht="18.95" customHeight="1" x14ac:dyDescent="0.25">
      <c r="A665" s="52"/>
      <c r="C665" s="185"/>
      <c r="D665" s="76"/>
      <c r="E665" s="76" t="str">
        <f>IF(D665="","",IFERROR(VLOOKUP(D665,Cadastro!$C$9:$D$1009,2,FALSE),"NOT FOUND"))</f>
        <v/>
      </c>
      <c r="F665" s="94"/>
      <c r="G665" s="76"/>
      <c r="H665" s="81" t="str">
        <f>IFERROR(F665*VLOOKUP(D665,Saldo!$P$8:$U$1009,6,FALSE),"")</f>
        <v/>
      </c>
      <c r="I665" s="78" t="str">
        <f>IFERROR(IF(D665="","",VLOOKUP(D665,Saldo!$P$8:$Q$1009,2,FALSE)),"")</f>
        <v/>
      </c>
      <c r="J665" s="76"/>
      <c r="K665" s="74" t="str">
        <f t="shared" si="10"/>
        <v/>
      </c>
    </row>
    <row r="666" spans="1:11" ht="18.95" customHeight="1" x14ac:dyDescent="0.25">
      <c r="A666" s="52"/>
      <c r="C666" s="185"/>
      <c r="D666" s="76"/>
      <c r="E666" s="76" t="str">
        <f>IF(D666="","",IFERROR(VLOOKUP(D666,Cadastro!$C$9:$D$1009,2,FALSE),"NOT FOUND"))</f>
        <v/>
      </c>
      <c r="F666" s="94"/>
      <c r="G666" s="76"/>
      <c r="H666" s="81" t="str">
        <f>IFERROR(F666*VLOOKUP(D666,Saldo!$P$8:$U$1009,6,FALSE),"")</f>
        <v/>
      </c>
      <c r="I666" s="78" t="str">
        <f>IFERROR(IF(D666="","",VLOOKUP(D666,Saldo!$P$8:$Q$1009,2,FALSE)),"")</f>
        <v/>
      </c>
      <c r="J666" s="76"/>
      <c r="K666" s="74" t="str">
        <f t="shared" si="10"/>
        <v/>
      </c>
    </row>
    <row r="667" spans="1:11" ht="18.95" customHeight="1" x14ac:dyDescent="0.25">
      <c r="A667" s="52"/>
      <c r="C667" s="185"/>
      <c r="D667" s="76"/>
      <c r="E667" s="76" t="str">
        <f>IF(D667="","",IFERROR(VLOOKUP(D667,Cadastro!$C$9:$D$1009,2,FALSE),"NOT FOUND"))</f>
        <v/>
      </c>
      <c r="F667" s="94"/>
      <c r="G667" s="76"/>
      <c r="H667" s="81" t="str">
        <f>IFERROR(F667*VLOOKUP(D667,Saldo!$P$8:$U$1009,6,FALSE),"")</f>
        <v/>
      </c>
      <c r="I667" s="78" t="str">
        <f>IFERROR(IF(D667="","",VLOOKUP(D667,Saldo!$P$8:$Q$1009,2,FALSE)),"")</f>
        <v/>
      </c>
      <c r="J667" s="76"/>
      <c r="K667" s="74" t="str">
        <f t="shared" si="10"/>
        <v/>
      </c>
    </row>
    <row r="668" spans="1:11" ht="18.95" customHeight="1" x14ac:dyDescent="0.25">
      <c r="A668" s="52"/>
      <c r="C668" s="185"/>
      <c r="D668" s="76"/>
      <c r="E668" s="76" t="str">
        <f>IF(D668="","",IFERROR(VLOOKUP(D668,Cadastro!$C$9:$D$1009,2,FALSE),"NOT FOUND"))</f>
        <v/>
      </c>
      <c r="F668" s="94"/>
      <c r="G668" s="76"/>
      <c r="H668" s="81" t="str">
        <f>IFERROR(F668*VLOOKUP(D668,Saldo!$P$8:$U$1009,6,FALSE),"")</f>
        <v/>
      </c>
      <c r="I668" s="78" t="str">
        <f>IFERROR(IF(D668="","",VLOOKUP(D668,Saldo!$P$8:$Q$1009,2,FALSE)),"")</f>
        <v/>
      </c>
      <c r="J668" s="76"/>
      <c r="K668" s="74" t="str">
        <f t="shared" si="10"/>
        <v/>
      </c>
    </row>
    <row r="669" spans="1:11" ht="18.95" customHeight="1" x14ac:dyDescent="0.25">
      <c r="A669" s="52"/>
      <c r="C669" s="185"/>
      <c r="D669" s="76"/>
      <c r="E669" s="76" t="str">
        <f>IF(D669="","",IFERROR(VLOOKUP(D669,Cadastro!$C$9:$D$1009,2,FALSE),"NOT FOUND"))</f>
        <v/>
      </c>
      <c r="F669" s="94"/>
      <c r="G669" s="76"/>
      <c r="H669" s="81" t="str">
        <f>IFERROR(F669*VLOOKUP(D669,Saldo!$P$8:$U$1009,6,FALSE),"")</f>
        <v/>
      </c>
      <c r="I669" s="78" t="str">
        <f>IFERROR(IF(D669="","",VLOOKUP(D669,Saldo!$P$8:$Q$1009,2,FALSE)),"")</f>
        <v/>
      </c>
      <c r="J669" s="76"/>
      <c r="K669" s="74" t="str">
        <f t="shared" si="10"/>
        <v/>
      </c>
    </row>
    <row r="670" spans="1:11" ht="18.95" customHeight="1" x14ac:dyDescent="0.25">
      <c r="A670" s="52"/>
      <c r="C670" s="185"/>
      <c r="D670" s="76"/>
      <c r="E670" s="76" t="str">
        <f>IF(D670="","",IFERROR(VLOOKUP(D670,Cadastro!$C$9:$D$1009,2,FALSE),"NOT FOUND"))</f>
        <v/>
      </c>
      <c r="F670" s="94"/>
      <c r="G670" s="76"/>
      <c r="H670" s="81" t="str">
        <f>IFERROR(F670*VLOOKUP(D670,Saldo!$P$8:$U$1009,6,FALSE),"")</f>
        <v/>
      </c>
      <c r="I670" s="78" t="str">
        <f>IFERROR(IF(D670="","",VLOOKUP(D670,Saldo!$P$8:$Q$1009,2,FALSE)),"")</f>
        <v/>
      </c>
      <c r="J670" s="76"/>
      <c r="K670" s="74" t="str">
        <f t="shared" si="10"/>
        <v/>
      </c>
    </row>
    <row r="671" spans="1:11" ht="18.95" customHeight="1" x14ac:dyDescent="0.25">
      <c r="A671" s="52"/>
      <c r="C671" s="185"/>
      <c r="D671" s="76"/>
      <c r="E671" s="76" t="str">
        <f>IF(D671="","",IFERROR(VLOOKUP(D671,Cadastro!$C$9:$D$1009,2,FALSE),"NOT FOUND"))</f>
        <v/>
      </c>
      <c r="F671" s="94"/>
      <c r="G671" s="76"/>
      <c r="H671" s="81" t="str">
        <f>IFERROR(F671*VLOOKUP(D671,Saldo!$P$8:$U$1009,6,FALSE),"")</f>
        <v/>
      </c>
      <c r="I671" s="78" t="str">
        <f>IFERROR(IF(D671="","",VLOOKUP(D671,Saldo!$P$8:$Q$1009,2,FALSE)),"")</f>
        <v/>
      </c>
      <c r="J671" s="76"/>
      <c r="K671" s="74" t="str">
        <f t="shared" si="10"/>
        <v/>
      </c>
    </row>
    <row r="672" spans="1:11" ht="18.95" customHeight="1" x14ac:dyDescent="0.25">
      <c r="A672" s="52"/>
      <c r="C672" s="185"/>
      <c r="D672" s="76"/>
      <c r="E672" s="76" t="str">
        <f>IF(D672="","",IFERROR(VLOOKUP(D672,Cadastro!$C$9:$D$1009,2,FALSE),"NOT FOUND"))</f>
        <v/>
      </c>
      <c r="F672" s="94"/>
      <c r="G672" s="76"/>
      <c r="H672" s="81" t="str">
        <f>IFERROR(F672*VLOOKUP(D672,Saldo!$P$8:$U$1009,6,FALSE),"")</f>
        <v/>
      </c>
      <c r="I672" s="78" t="str">
        <f>IFERROR(IF(D672="","",VLOOKUP(D672,Saldo!$P$8:$Q$1009,2,FALSE)),"")</f>
        <v/>
      </c>
      <c r="J672" s="76"/>
      <c r="K672" s="74" t="str">
        <f t="shared" si="10"/>
        <v/>
      </c>
    </row>
    <row r="673" spans="1:11" ht="18.95" customHeight="1" x14ac:dyDescent="0.25">
      <c r="A673" s="52"/>
      <c r="C673" s="185"/>
      <c r="D673" s="76"/>
      <c r="E673" s="76" t="str">
        <f>IF(D673="","",IFERROR(VLOOKUP(D673,Cadastro!$C$9:$D$1009,2,FALSE),"NOT FOUND"))</f>
        <v/>
      </c>
      <c r="F673" s="94"/>
      <c r="G673" s="76"/>
      <c r="H673" s="81" t="str">
        <f>IFERROR(F673*VLOOKUP(D673,Saldo!$P$8:$U$1009,6,FALSE),"")</f>
        <v/>
      </c>
      <c r="I673" s="78" t="str">
        <f>IFERROR(IF(D673="","",VLOOKUP(D673,Saldo!$P$8:$Q$1009,2,FALSE)),"")</f>
        <v/>
      </c>
      <c r="J673" s="76"/>
      <c r="K673" s="74" t="str">
        <f t="shared" si="10"/>
        <v/>
      </c>
    </row>
    <row r="674" spans="1:11" ht="18.95" customHeight="1" x14ac:dyDescent="0.25">
      <c r="A674" s="52"/>
      <c r="C674" s="185"/>
      <c r="D674" s="76"/>
      <c r="E674" s="76" t="str">
        <f>IF(D674="","",IFERROR(VLOOKUP(D674,Cadastro!$C$9:$D$1009,2,FALSE),"NOT FOUND"))</f>
        <v/>
      </c>
      <c r="F674" s="94"/>
      <c r="G674" s="76"/>
      <c r="H674" s="81" t="str">
        <f>IFERROR(F674*VLOOKUP(D674,Saldo!$P$8:$U$1009,6,FALSE),"")</f>
        <v/>
      </c>
      <c r="I674" s="78" t="str">
        <f>IFERROR(IF(D674="","",VLOOKUP(D674,Saldo!$P$8:$Q$1009,2,FALSE)),"")</f>
        <v/>
      </c>
      <c r="J674" s="76"/>
      <c r="K674" s="74" t="str">
        <f t="shared" si="10"/>
        <v/>
      </c>
    </row>
    <row r="675" spans="1:11" ht="18.95" customHeight="1" x14ac:dyDescent="0.25">
      <c r="A675" s="52"/>
      <c r="C675" s="185"/>
      <c r="D675" s="76"/>
      <c r="E675" s="76" t="str">
        <f>IF(D675="","",IFERROR(VLOOKUP(D675,Cadastro!$C$9:$D$1009,2,FALSE),"NOT FOUND"))</f>
        <v/>
      </c>
      <c r="F675" s="94"/>
      <c r="G675" s="76"/>
      <c r="H675" s="81" t="str">
        <f>IFERROR(F675*VLOOKUP(D675,Saldo!$P$8:$U$1009,6,FALSE),"")</f>
        <v/>
      </c>
      <c r="I675" s="78" t="str">
        <f>IFERROR(IF(D675="","",VLOOKUP(D675,Saldo!$P$8:$Q$1009,2,FALSE)),"")</f>
        <v/>
      </c>
      <c r="J675" s="76"/>
      <c r="K675" s="74" t="str">
        <f t="shared" si="10"/>
        <v/>
      </c>
    </row>
    <row r="676" spans="1:11" ht="18.95" customHeight="1" x14ac:dyDescent="0.25">
      <c r="A676" s="52"/>
      <c r="C676" s="185"/>
      <c r="D676" s="76"/>
      <c r="E676" s="76" t="str">
        <f>IF(D676="","",IFERROR(VLOOKUP(D676,Cadastro!$C$9:$D$1009,2,FALSE),"NOT FOUND"))</f>
        <v/>
      </c>
      <c r="F676" s="94"/>
      <c r="G676" s="76"/>
      <c r="H676" s="81" t="str">
        <f>IFERROR(F676*VLOOKUP(D676,Saldo!$P$8:$U$1009,6,FALSE),"")</f>
        <v/>
      </c>
      <c r="I676" s="78" t="str">
        <f>IFERROR(IF(D676="","",VLOOKUP(D676,Saldo!$P$8:$Q$1009,2,FALSE)),"")</f>
        <v/>
      </c>
      <c r="J676" s="76"/>
      <c r="K676" s="74" t="str">
        <f t="shared" si="10"/>
        <v/>
      </c>
    </row>
    <row r="677" spans="1:11" ht="18.95" customHeight="1" x14ac:dyDescent="0.25">
      <c r="A677" s="52"/>
      <c r="C677" s="185"/>
      <c r="D677" s="76"/>
      <c r="E677" s="76" t="str">
        <f>IF(D677="","",IFERROR(VLOOKUP(D677,Cadastro!$C$9:$D$1009,2,FALSE),"NOT FOUND"))</f>
        <v/>
      </c>
      <c r="F677" s="94"/>
      <c r="G677" s="76"/>
      <c r="H677" s="81" t="str">
        <f>IFERROR(F677*VLOOKUP(D677,Saldo!$P$8:$U$1009,6,FALSE),"")</f>
        <v/>
      </c>
      <c r="I677" s="78" t="str">
        <f>IFERROR(IF(D677="","",VLOOKUP(D677,Saldo!$P$8:$Q$1009,2,FALSE)),"")</f>
        <v/>
      </c>
      <c r="J677" s="76"/>
      <c r="K677" s="74" t="str">
        <f t="shared" si="10"/>
        <v/>
      </c>
    </row>
    <row r="678" spans="1:11" ht="18.95" customHeight="1" x14ac:dyDescent="0.25">
      <c r="A678" s="52"/>
      <c r="C678" s="185"/>
      <c r="D678" s="76"/>
      <c r="E678" s="76" t="str">
        <f>IF(D678="","",IFERROR(VLOOKUP(D678,Cadastro!$C$9:$D$1009,2,FALSE),"NOT FOUND"))</f>
        <v/>
      </c>
      <c r="F678" s="94"/>
      <c r="G678" s="76"/>
      <c r="H678" s="81" t="str">
        <f>IFERROR(F678*VLOOKUP(D678,Saldo!$P$8:$U$1009,6,FALSE),"")</f>
        <v/>
      </c>
      <c r="I678" s="78" t="str">
        <f>IFERROR(IF(D678="","",VLOOKUP(D678,Saldo!$P$8:$Q$1009,2,FALSE)),"")</f>
        <v/>
      </c>
      <c r="J678" s="76"/>
      <c r="K678" s="74" t="str">
        <f t="shared" si="10"/>
        <v/>
      </c>
    </row>
    <row r="679" spans="1:11" ht="18.95" customHeight="1" x14ac:dyDescent="0.25">
      <c r="A679" s="52"/>
      <c r="C679" s="185"/>
      <c r="D679" s="76"/>
      <c r="E679" s="76" t="str">
        <f>IF(D679="","",IFERROR(VLOOKUP(D679,Cadastro!$C$9:$D$1009,2,FALSE),"NOT FOUND"))</f>
        <v/>
      </c>
      <c r="F679" s="94"/>
      <c r="G679" s="76"/>
      <c r="H679" s="81" t="str">
        <f>IFERROR(F679*VLOOKUP(D679,Saldo!$P$8:$U$1009,6,FALSE),"")</f>
        <v/>
      </c>
      <c r="I679" s="78" t="str">
        <f>IFERROR(IF(D679="","",VLOOKUP(D679,Saldo!$P$8:$Q$1009,2,FALSE)),"")</f>
        <v/>
      </c>
      <c r="J679" s="76"/>
      <c r="K679" s="74" t="str">
        <f t="shared" si="10"/>
        <v/>
      </c>
    </row>
    <row r="680" spans="1:11" ht="18.95" customHeight="1" x14ac:dyDescent="0.25">
      <c r="A680" s="52"/>
      <c r="C680" s="185"/>
      <c r="D680" s="76"/>
      <c r="E680" s="76" t="str">
        <f>IF(D680="","",IFERROR(VLOOKUP(D680,Cadastro!$C$9:$D$1009,2,FALSE),"NOT FOUND"))</f>
        <v/>
      </c>
      <c r="F680" s="94"/>
      <c r="G680" s="76"/>
      <c r="H680" s="81" t="str">
        <f>IFERROR(F680*VLOOKUP(D680,Saldo!$P$8:$U$1009,6,FALSE),"")</f>
        <v/>
      </c>
      <c r="I680" s="78" t="str">
        <f>IFERROR(IF(D680="","",VLOOKUP(D680,Saldo!$P$8:$Q$1009,2,FALSE)),"")</f>
        <v/>
      </c>
      <c r="J680" s="76"/>
      <c r="K680" s="74" t="str">
        <f t="shared" si="10"/>
        <v/>
      </c>
    </row>
    <row r="681" spans="1:11" ht="18.95" customHeight="1" x14ac:dyDescent="0.25">
      <c r="A681" s="52"/>
      <c r="C681" s="185"/>
      <c r="D681" s="76"/>
      <c r="E681" s="76" t="str">
        <f>IF(D681="","",IFERROR(VLOOKUP(D681,Cadastro!$C$9:$D$1009,2,FALSE),"NOT FOUND"))</f>
        <v/>
      </c>
      <c r="F681" s="94"/>
      <c r="G681" s="76"/>
      <c r="H681" s="81" t="str">
        <f>IFERROR(F681*VLOOKUP(D681,Saldo!$P$8:$U$1009,6,FALSE),"")</f>
        <v/>
      </c>
      <c r="I681" s="78" t="str">
        <f>IFERROR(IF(D681="","",VLOOKUP(D681,Saldo!$P$8:$Q$1009,2,FALSE)),"")</f>
        <v/>
      </c>
      <c r="J681" s="76"/>
      <c r="K681" s="74" t="str">
        <f t="shared" si="10"/>
        <v/>
      </c>
    </row>
    <row r="682" spans="1:11" ht="18.95" customHeight="1" x14ac:dyDescent="0.25">
      <c r="A682" s="52"/>
      <c r="C682" s="185"/>
      <c r="D682" s="76"/>
      <c r="E682" s="76" t="str">
        <f>IF(D682="","",IFERROR(VLOOKUP(D682,Cadastro!$C$9:$D$1009,2,FALSE),"NOT FOUND"))</f>
        <v/>
      </c>
      <c r="F682" s="94"/>
      <c r="G682" s="76"/>
      <c r="H682" s="81" t="str">
        <f>IFERROR(F682*VLOOKUP(D682,Saldo!$P$8:$U$1009,6,FALSE),"")</f>
        <v/>
      </c>
      <c r="I682" s="78" t="str">
        <f>IFERROR(IF(D682="","",VLOOKUP(D682,Saldo!$P$8:$Q$1009,2,FALSE)),"")</f>
        <v/>
      </c>
      <c r="J682" s="76"/>
      <c r="K682" s="74" t="str">
        <f t="shared" si="10"/>
        <v/>
      </c>
    </row>
    <row r="683" spans="1:11" ht="18.95" customHeight="1" x14ac:dyDescent="0.25">
      <c r="A683" s="52"/>
      <c r="C683" s="185"/>
      <c r="D683" s="76"/>
      <c r="E683" s="76" t="str">
        <f>IF(D683="","",IFERROR(VLOOKUP(D683,Cadastro!$C$9:$D$1009,2,FALSE),"NOT FOUND"))</f>
        <v/>
      </c>
      <c r="F683" s="94"/>
      <c r="G683" s="76"/>
      <c r="H683" s="81" t="str">
        <f>IFERROR(F683*VLOOKUP(D683,Saldo!$P$8:$U$1009,6,FALSE),"")</f>
        <v/>
      </c>
      <c r="I683" s="78" t="str">
        <f>IFERROR(IF(D683="","",VLOOKUP(D683,Saldo!$P$8:$Q$1009,2,FALSE)),"")</f>
        <v/>
      </c>
      <c r="J683" s="76"/>
      <c r="K683" s="74" t="str">
        <f t="shared" si="10"/>
        <v/>
      </c>
    </row>
    <row r="684" spans="1:11" ht="18.95" customHeight="1" x14ac:dyDescent="0.25">
      <c r="A684" s="52"/>
      <c r="C684" s="185"/>
      <c r="D684" s="76"/>
      <c r="E684" s="76" t="str">
        <f>IF(D684="","",IFERROR(VLOOKUP(D684,Cadastro!$C$9:$D$1009,2,FALSE),"NOT FOUND"))</f>
        <v/>
      </c>
      <c r="F684" s="94"/>
      <c r="G684" s="76"/>
      <c r="H684" s="81" t="str">
        <f>IFERROR(F684*VLOOKUP(D684,Saldo!$P$8:$U$1009,6,FALSE),"")</f>
        <v/>
      </c>
      <c r="I684" s="78" t="str">
        <f>IFERROR(IF(D684="","",VLOOKUP(D684,Saldo!$P$8:$Q$1009,2,FALSE)),"")</f>
        <v/>
      </c>
      <c r="J684" s="76"/>
      <c r="K684" s="74" t="str">
        <f t="shared" si="10"/>
        <v/>
      </c>
    </row>
    <row r="685" spans="1:11" ht="18.95" customHeight="1" x14ac:dyDescent="0.25">
      <c r="A685" s="52"/>
      <c r="C685" s="185"/>
      <c r="D685" s="76"/>
      <c r="E685" s="76" t="str">
        <f>IF(D685="","",IFERROR(VLOOKUP(D685,Cadastro!$C$9:$D$1009,2,FALSE),"NOT FOUND"))</f>
        <v/>
      </c>
      <c r="F685" s="94"/>
      <c r="G685" s="76"/>
      <c r="H685" s="81" t="str">
        <f>IFERROR(F685*VLOOKUP(D685,Saldo!$P$8:$U$1009,6,FALSE),"")</f>
        <v/>
      </c>
      <c r="I685" s="78" t="str">
        <f>IFERROR(IF(D685="","",VLOOKUP(D685,Saldo!$P$8:$Q$1009,2,FALSE)),"")</f>
        <v/>
      </c>
      <c r="J685" s="76"/>
      <c r="K685" s="74" t="str">
        <f t="shared" si="10"/>
        <v/>
      </c>
    </row>
    <row r="686" spans="1:11" ht="18.95" customHeight="1" x14ac:dyDescent="0.25">
      <c r="A686" s="52"/>
      <c r="C686" s="185"/>
      <c r="D686" s="76"/>
      <c r="E686" s="76" t="str">
        <f>IF(D686="","",IFERROR(VLOOKUP(D686,Cadastro!$C$9:$D$1009,2,FALSE),"NOT FOUND"))</f>
        <v/>
      </c>
      <c r="F686" s="94"/>
      <c r="G686" s="76"/>
      <c r="H686" s="81" t="str">
        <f>IFERROR(F686*VLOOKUP(D686,Saldo!$P$8:$U$1009,6,FALSE),"")</f>
        <v/>
      </c>
      <c r="I686" s="78" t="str">
        <f>IFERROR(IF(D686="","",VLOOKUP(D686,Saldo!$P$8:$Q$1009,2,FALSE)),"")</f>
        <v/>
      </c>
      <c r="J686" s="76"/>
      <c r="K686" s="74" t="str">
        <f t="shared" si="10"/>
        <v/>
      </c>
    </row>
    <row r="687" spans="1:11" ht="18.95" customHeight="1" x14ac:dyDescent="0.25">
      <c r="A687" s="52"/>
      <c r="C687" s="185"/>
      <c r="D687" s="76"/>
      <c r="E687" s="76" t="str">
        <f>IF(D687="","",IFERROR(VLOOKUP(D687,Cadastro!$C$9:$D$1009,2,FALSE),"NOT FOUND"))</f>
        <v/>
      </c>
      <c r="F687" s="94"/>
      <c r="G687" s="76"/>
      <c r="H687" s="81" t="str">
        <f>IFERROR(F687*VLOOKUP(D687,Saldo!$P$8:$U$1009,6,FALSE),"")</f>
        <v/>
      </c>
      <c r="I687" s="78" t="str">
        <f>IFERROR(IF(D687="","",VLOOKUP(D687,Saldo!$P$8:$Q$1009,2,FALSE)),"")</f>
        <v/>
      </c>
      <c r="J687" s="76"/>
      <c r="K687" s="74" t="str">
        <f t="shared" si="10"/>
        <v/>
      </c>
    </row>
    <row r="688" spans="1:11" ht="18.95" customHeight="1" x14ac:dyDescent="0.25">
      <c r="A688" s="52"/>
      <c r="C688" s="185"/>
      <c r="D688" s="76"/>
      <c r="E688" s="76" t="str">
        <f>IF(D688="","",IFERROR(VLOOKUP(D688,Cadastro!$C$9:$D$1009,2,FALSE),"NOT FOUND"))</f>
        <v/>
      </c>
      <c r="F688" s="94"/>
      <c r="G688" s="76"/>
      <c r="H688" s="81" t="str">
        <f>IFERROR(F688*VLOOKUP(D688,Saldo!$P$8:$U$1009,6,FALSE),"")</f>
        <v/>
      </c>
      <c r="I688" s="78" t="str">
        <f>IFERROR(IF(D688="","",VLOOKUP(D688,Saldo!$P$8:$Q$1009,2,FALSE)),"")</f>
        <v/>
      </c>
      <c r="J688" s="76"/>
      <c r="K688" s="74" t="str">
        <f t="shared" si="10"/>
        <v/>
      </c>
    </row>
    <row r="689" spans="1:11" ht="18.95" customHeight="1" x14ac:dyDescent="0.25">
      <c r="A689" s="52"/>
      <c r="C689" s="185"/>
      <c r="D689" s="76"/>
      <c r="E689" s="76" t="str">
        <f>IF(D689="","",IFERROR(VLOOKUP(D689,Cadastro!$C$9:$D$1009,2,FALSE),"NOT FOUND"))</f>
        <v/>
      </c>
      <c r="F689" s="94"/>
      <c r="G689" s="76"/>
      <c r="H689" s="81" t="str">
        <f>IFERROR(F689*VLOOKUP(D689,Saldo!$P$8:$U$1009,6,FALSE),"")</f>
        <v/>
      </c>
      <c r="I689" s="78" t="str">
        <f>IFERROR(IF(D689="","",VLOOKUP(D689,Saldo!$P$8:$Q$1009,2,FALSE)),"")</f>
        <v/>
      </c>
      <c r="J689" s="76"/>
      <c r="K689" s="74" t="str">
        <f t="shared" si="10"/>
        <v/>
      </c>
    </row>
    <row r="690" spans="1:11" ht="18.95" customHeight="1" x14ac:dyDescent="0.25">
      <c r="A690" s="52"/>
      <c r="C690" s="185"/>
      <c r="D690" s="76"/>
      <c r="E690" s="76" t="str">
        <f>IF(D690="","",IFERROR(VLOOKUP(D690,Cadastro!$C$9:$D$1009,2,FALSE),"NOT FOUND"))</f>
        <v/>
      </c>
      <c r="F690" s="94"/>
      <c r="G690" s="76"/>
      <c r="H690" s="81" t="str">
        <f>IFERROR(F690*VLOOKUP(D690,Saldo!$P$8:$U$1009,6,FALSE),"")</f>
        <v/>
      </c>
      <c r="I690" s="78" t="str">
        <f>IFERROR(IF(D690="","",VLOOKUP(D690,Saldo!$P$8:$Q$1009,2,FALSE)),"")</f>
        <v/>
      </c>
      <c r="J690" s="76"/>
      <c r="K690" s="74" t="str">
        <f t="shared" si="10"/>
        <v/>
      </c>
    </row>
    <row r="691" spans="1:11" ht="18.95" customHeight="1" x14ac:dyDescent="0.25">
      <c r="A691" s="52"/>
      <c r="C691" s="185"/>
      <c r="D691" s="76"/>
      <c r="E691" s="76" t="str">
        <f>IF(D691="","",IFERROR(VLOOKUP(D691,Cadastro!$C$9:$D$1009,2,FALSE),"NOT FOUND"))</f>
        <v/>
      </c>
      <c r="F691" s="94"/>
      <c r="G691" s="76"/>
      <c r="H691" s="81" t="str">
        <f>IFERROR(F691*VLOOKUP(D691,Saldo!$P$8:$U$1009,6,FALSE),"")</f>
        <v/>
      </c>
      <c r="I691" s="78" t="str">
        <f>IFERROR(IF(D691="","",VLOOKUP(D691,Saldo!$P$8:$Q$1009,2,FALSE)),"")</f>
        <v/>
      </c>
      <c r="J691" s="76"/>
      <c r="K691" s="74" t="str">
        <f t="shared" si="10"/>
        <v/>
      </c>
    </row>
    <row r="692" spans="1:11" ht="18.95" customHeight="1" x14ac:dyDescent="0.25">
      <c r="A692" s="52"/>
      <c r="C692" s="185"/>
      <c r="D692" s="76"/>
      <c r="E692" s="76" t="str">
        <f>IF(D692="","",IFERROR(VLOOKUP(D692,Cadastro!$C$9:$D$1009,2,FALSE),"NOT FOUND"))</f>
        <v/>
      </c>
      <c r="F692" s="94"/>
      <c r="G692" s="76"/>
      <c r="H692" s="81" t="str">
        <f>IFERROR(F692*VLOOKUP(D692,Saldo!$P$8:$U$1009,6,FALSE),"")</f>
        <v/>
      </c>
      <c r="I692" s="78" t="str">
        <f>IFERROR(IF(D692="","",VLOOKUP(D692,Saldo!$P$8:$Q$1009,2,FALSE)),"")</f>
        <v/>
      </c>
      <c r="J692" s="76"/>
      <c r="K692" s="74" t="str">
        <f t="shared" si="10"/>
        <v/>
      </c>
    </row>
    <row r="693" spans="1:11" ht="18.95" customHeight="1" x14ac:dyDescent="0.25">
      <c r="A693" s="52"/>
      <c r="C693" s="185"/>
      <c r="D693" s="76"/>
      <c r="E693" s="76" t="str">
        <f>IF(D693="","",IFERROR(VLOOKUP(D693,Cadastro!$C$9:$D$1009,2,FALSE),"NOT FOUND"))</f>
        <v/>
      </c>
      <c r="F693" s="94"/>
      <c r="G693" s="76"/>
      <c r="H693" s="81" t="str">
        <f>IFERROR(F693*VLOOKUP(D693,Saldo!$P$8:$U$1009,6,FALSE),"")</f>
        <v/>
      </c>
      <c r="I693" s="78" t="str">
        <f>IFERROR(IF(D693="","",VLOOKUP(D693,Saldo!$P$8:$Q$1009,2,FALSE)),"")</f>
        <v/>
      </c>
      <c r="J693" s="76"/>
      <c r="K693" s="74" t="str">
        <f t="shared" si="10"/>
        <v/>
      </c>
    </row>
    <row r="694" spans="1:11" ht="18.95" customHeight="1" x14ac:dyDescent="0.25">
      <c r="A694" s="52"/>
      <c r="C694" s="185"/>
      <c r="D694" s="76"/>
      <c r="E694" s="76" t="str">
        <f>IF(D694="","",IFERROR(VLOOKUP(D694,Cadastro!$C$9:$D$1009,2,FALSE),"NOT FOUND"))</f>
        <v/>
      </c>
      <c r="F694" s="94"/>
      <c r="G694" s="76"/>
      <c r="H694" s="81" t="str">
        <f>IFERROR(F694*VLOOKUP(D694,Saldo!$P$8:$U$1009,6,FALSE),"")</f>
        <v/>
      </c>
      <c r="I694" s="78" t="str">
        <f>IFERROR(IF(D694="","",VLOOKUP(D694,Saldo!$P$8:$Q$1009,2,FALSE)),"")</f>
        <v/>
      </c>
      <c r="J694" s="76"/>
      <c r="K694" s="74" t="str">
        <f t="shared" si="10"/>
        <v/>
      </c>
    </row>
    <row r="695" spans="1:11" ht="18.95" customHeight="1" x14ac:dyDescent="0.25">
      <c r="A695" s="52"/>
      <c r="C695" s="185"/>
      <c r="D695" s="76"/>
      <c r="E695" s="76" t="str">
        <f>IF(D695="","",IFERROR(VLOOKUP(D695,Cadastro!$C$9:$D$1009,2,FALSE),"NOT FOUND"))</f>
        <v/>
      </c>
      <c r="F695" s="94"/>
      <c r="G695" s="76"/>
      <c r="H695" s="81" t="str">
        <f>IFERROR(F695*VLOOKUP(D695,Saldo!$P$8:$U$1009,6,FALSE),"")</f>
        <v/>
      </c>
      <c r="I695" s="78" t="str">
        <f>IFERROR(IF(D695="","",VLOOKUP(D695,Saldo!$P$8:$Q$1009,2,FALSE)),"")</f>
        <v/>
      </c>
      <c r="J695" s="76"/>
      <c r="K695" s="74" t="str">
        <f t="shared" si="10"/>
        <v/>
      </c>
    </row>
    <row r="696" spans="1:11" ht="18.95" customHeight="1" x14ac:dyDescent="0.25">
      <c r="A696" s="52"/>
      <c r="C696" s="185"/>
      <c r="D696" s="76"/>
      <c r="E696" s="76" t="str">
        <f>IF(D696="","",IFERROR(VLOOKUP(D696,Cadastro!$C$9:$D$1009,2,FALSE),"NOT FOUND"))</f>
        <v/>
      </c>
      <c r="F696" s="94"/>
      <c r="G696" s="76"/>
      <c r="H696" s="81" t="str">
        <f>IFERROR(F696*VLOOKUP(D696,Saldo!$P$8:$U$1009,6,FALSE),"")</f>
        <v/>
      </c>
      <c r="I696" s="78" t="str">
        <f>IFERROR(IF(D696="","",VLOOKUP(D696,Saldo!$P$8:$Q$1009,2,FALSE)),"")</f>
        <v/>
      </c>
      <c r="J696" s="76"/>
      <c r="K696" s="74" t="str">
        <f t="shared" si="10"/>
        <v/>
      </c>
    </row>
    <row r="697" spans="1:11" ht="18.95" customHeight="1" x14ac:dyDescent="0.25">
      <c r="A697" s="52"/>
      <c r="C697" s="185"/>
      <c r="D697" s="76"/>
      <c r="E697" s="76" t="str">
        <f>IF(D697="","",IFERROR(VLOOKUP(D697,Cadastro!$C$9:$D$1009,2,FALSE),"NOT FOUND"))</f>
        <v/>
      </c>
      <c r="F697" s="94"/>
      <c r="G697" s="76"/>
      <c r="H697" s="81" t="str">
        <f>IFERROR(F697*VLOOKUP(D697,Saldo!$P$8:$U$1009,6,FALSE),"")</f>
        <v/>
      </c>
      <c r="I697" s="78" t="str">
        <f>IFERROR(IF(D697="","",VLOOKUP(D697,Saldo!$P$8:$Q$1009,2,FALSE)),"")</f>
        <v/>
      </c>
      <c r="J697" s="76"/>
      <c r="K697" s="74" t="str">
        <f t="shared" si="10"/>
        <v/>
      </c>
    </row>
    <row r="698" spans="1:11" ht="18.95" customHeight="1" x14ac:dyDescent="0.25">
      <c r="A698" s="52"/>
      <c r="C698" s="185"/>
      <c r="D698" s="76"/>
      <c r="E698" s="76" t="str">
        <f>IF(D698="","",IFERROR(VLOOKUP(D698,Cadastro!$C$9:$D$1009,2,FALSE),"NOT FOUND"))</f>
        <v/>
      </c>
      <c r="F698" s="94"/>
      <c r="G698" s="76"/>
      <c r="H698" s="81" t="str">
        <f>IFERROR(F698*VLOOKUP(D698,Saldo!$P$8:$U$1009,6,FALSE),"")</f>
        <v/>
      </c>
      <c r="I698" s="78" t="str">
        <f>IFERROR(IF(D698="","",VLOOKUP(D698,Saldo!$P$8:$Q$1009,2,FALSE)),"")</f>
        <v/>
      </c>
      <c r="J698" s="76"/>
      <c r="K698" s="74" t="str">
        <f t="shared" si="10"/>
        <v/>
      </c>
    </row>
    <row r="699" spans="1:11" ht="18.95" customHeight="1" x14ac:dyDescent="0.25">
      <c r="A699" s="52"/>
      <c r="C699" s="185"/>
      <c r="D699" s="76"/>
      <c r="E699" s="76" t="str">
        <f>IF(D699="","",IFERROR(VLOOKUP(D699,Cadastro!$C$9:$D$1009,2,FALSE),"NOT FOUND"))</f>
        <v/>
      </c>
      <c r="F699" s="94"/>
      <c r="G699" s="76"/>
      <c r="H699" s="81" t="str">
        <f>IFERROR(F699*VLOOKUP(D699,Saldo!$P$8:$U$1009,6,FALSE),"")</f>
        <v/>
      </c>
      <c r="I699" s="78" t="str">
        <f>IFERROR(IF(D699="","",VLOOKUP(D699,Saldo!$P$8:$Q$1009,2,FALSE)),"")</f>
        <v/>
      </c>
      <c r="J699" s="76"/>
      <c r="K699" s="74" t="str">
        <f t="shared" si="10"/>
        <v/>
      </c>
    </row>
    <row r="700" spans="1:11" ht="18.95" customHeight="1" x14ac:dyDescent="0.25">
      <c r="A700" s="52"/>
      <c r="C700" s="185"/>
      <c r="D700" s="76"/>
      <c r="E700" s="76" t="str">
        <f>IF(D700="","",IFERROR(VLOOKUP(D700,Cadastro!$C$9:$D$1009,2,FALSE),"NOT FOUND"))</f>
        <v/>
      </c>
      <c r="F700" s="94"/>
      <c r="G700" s="76"/>
      <c r="H700" s="81" t="str">
        <f>IFERROR(F700*VLOOKUP(D700,Saldo!$P$8:$U$1009,6,FALSE),"")</f>
        <v/>
      </c>
      <c r="I700" s="78" t="str">
        <f>IFERROR(IF(D700="","",VLOOKUP(D700,Saldo!$P$8:$Q$1009,2,FALSE)),"")</f>
        <v/>
      </c>
      <c r="J700" s="76"/>
      <c r="K700" s="74" t="str">
        <f t="shared" si="10"/>
        <v/>
      </c>
    </row>
    <row r="701" spans="1:11" ht="18.95" customHeight="1" x14ac:dyDescent="0.25">
      <c r="A701" s="52"/>
      <c r="C701" s="185"/>
      <c r="D701" s="76"/>
      <c r="E701" s="76" t="str">
        <f>IF(D701="","",IFERROR(VLOOKUP(D701,Cadastro!$C$9:$D$1009,2,FALSE),"NOT FOUND"))</f>
        <v/>
      </c>
      <c r="F701" s="94"/>
      <c r="G701" s="76"/>
      <c r="H701" s="81" t="str">
        <f>IFERROR(F701*VLOOKUP(D701,Saldo!$P$8:$U$1009,6,FALSE),"")</f>
        <v/>
      </c>
      <c r="I701" s="78" t="str">
        <f>IFERROR(IF(D701="","",VLOOKUP(D701,Saldo!$P$8:$Q$1009,2,FALSE)),"")</f>
        <v/>
      </c>
      <c r="J701" s="76"/>
      <c r="K701" s="74" t="str">
        <f t="shared" si="10"/>
        <v/>
      </c>
    </row>
    <row r="702" spans="1:11" ht="18.95" customHeight="1" x14ac:dyDescent="0.25">
      <c r="A702" s="52"/>
      <c r="C702" s="185"/>
      <c r="D702" s="76"/>
      <c r="E702" s="76" t="str">
        <f>IF(D702="","",IFERROR(VLOOKUP(D702,Cadastro!$C$9:$D$1009,2,FALSE),"NOT FOUND"))</f>
        <v/>
      </c>
      <c r="F702" s="94"/>
      <c r="G702" s="76"/>
      <c r="H702" s="81" t="str">
        <f>IFERROR(F702*VLOOKUP(D702,Saldo!$P$8:$U$1009,6,FALSE),"")</f>
        <v/>
      </c>
      <c r="I702" s="78" t="str">
        <f>IFERROR(IF(D702="","",VLOOKUP(D702,Saldo!$P$8:$Q$1009,2,FALSE)),"")</f>
        <v/>
      </c>
      <c r="J702" s="76"/>
      <c r="K702" s="74" t="str">
        <f t="shared" si="10"/>
        <v/>
      </c>
    </row>
    <row r="703" spans="1:11" ht="18.95" customHeight="1" x14ac:dyDescent="0.25">
      <c r="A703" s="52"/>
      <c r="C703" s="185"/>
      <c r="D703" s="76"/>
      <c r="E703" s="76" t="str">
        <f>IF(D703="","",IFERROR(VLOOKUP(D703,Cadastro!$C$9:$D$1009,2,FALSE),"NOT FOUND"))</f>
        <v/>
      </c>
      <c r="F703" s="94"/>
      <c r="G703" s="76"/>
      <c r="H703" s="81" t="str">
        <f>IFERROR(F703*VLOOKUP(D703,Saldo!$P$8:$U$1009,6,FALSE),"")</f>
        <v/>
      </c>
      <c r="I703" s="78" t="str">
        <f>IFERROR(IF(D703="","",VLOOKUP(D703,Saldo!$P$8:$Q$1009,2,FALSE)),"")</f>
        <v/>
      </c>
      <c r="J703" s="76"/>
      <c r="K703" s="74" t="str">
        <f t="shared" si="10"/>
        <v/>
      </c>
    </row>
    <row r="704" spans="1:11" ht="18.95" customHeight="1" x14ac:dyDescent="0.25">
      <c r="A704" s="52"/>
      <c r="C704" s="185"/>
      <c r="D704" s="76"/>
      <c r="E704" s="76" t="str">
        <f>IF(D704="","",IFERROR(VLOOKUP(D704,Cadastro!$C$9:$D$1009,2,FALSE),"NOT FOUND"))</f>
        <v/>
      </c>
      <c r="F704" s="94"/>
      <c r="G704" s="76"/>
      <c r="H704" s="81" t="str">
        <f>IFERROR(F704*VLOOKUP(D704,Saldo!$P$8:$U$1009,6,FALSE),"")</f>
        <v/>
      </c>
      <c r="I704" s="78" t="str">
        <f>IFERROR(IF(D704="","",VLOOKUP(D704,Saldo!$P$8:$Q$1009,2,FALSE)),"")</f>
        <v/>
      </c>
      <c r="J704" s="76"/>
      <c r="K704" s="74" t="str">
        <f t="shared" si="10"/>
        <v/>
      </c>
    </row>
    <row r="705" spans="1:11" ht="18.95" customHeight="1" x14ac:dyDescent="0.25">
      <c r="A705" s="52"/>
      <c r="C705" s="185"/>
      <c r="D705" s="76"/>
      <c r="E705" s="76" t="str">
        <f>IF(D705="","",IFERROR(VLOOKUP(D705,Cadastro!$C$9:$D$1009,2,FALSE),"NOT FOUND"))</f>
        <v/>
      </c>
      <c r="F705" s="94"/>
      <c r="G705" s="76"/>
      <c r="H705" s="81" t="str">
        <f>IFERROR(F705*VLOOKUP(D705,Saldo!$P$8:$U$1009,6,FALSE),"")</f>
        <v/>
      </c>
      <c r="I705" s="78" t="str">
        <f>IFERROR(IF(D705="","",VLOOKUP(D705,Saldo!$P$8:$Q$1009,2,FALSE)),"")</f>
        <v/>
      </c>
      <c r="J705" s="76"/>
      <c r="K705" s="74" t="str">
        <f t="shared" si="10"/>
        <v/>
      </c>
    </row>
    <row r="706" spans="1:11" ht="18.95" customHeight="1" x14ac:dyDescent="0.25">
      <c r="A706" s="52"/>
      <c r="C706" s="185"/>
      <c r="D706" s="76"/>
      <c r="E706" s="76" t="str">
        <f>IF(D706="","",IFERROR(VLOOKUP(D706,Cadastro!$C$9:$D$1009,2,FALSE),"NOT FOUND"))</f>
        <v/>
      </c>
      <c r="F706" s="94"/>
      <c r="G706" s="76"/>
      <c r="H706" s="81" t="str">
        <f>IFERROR(F706*VLOOKUP(D706,Saldo!$P$8:$U$1009,6,FALSE),"")</f>
        <v/>
      </c>
      <c r="I706" s="78" t="str">
        <f>IFERROR(IF(D706="","",VLOOKUP(D706,Saldo!$P$8:$Q$1009,2,FALSE)),"")</f>
        <v/>
      </c>
      <c r="J706" s="76"/>
      <c r="K706" s="74" t="str">
        <f t="shared" si="10"/>
        <v/>
      </c>
    </row>
    <row r="707" spans="1:11" ht="18.95" customHeight="1" x14ac:dyDescent="0.25">
      <c r="A707" s="52"/>
      <c r="C707" s="185"/>
      <c r="D707" s="76"/>
      <c r="E707" s="76" t="str">
        <f>IF(D707="","",IFERROR(VLOOKUP(D707,Cadastro!$C$9:$D$1009,2,FALSE),"NOT FOUND"))</f>
        <v/>
      </c>
      <c r="F707" s="94"/>
      <c r="G707" s="76"/>
      <c r="H707" s="81" t="str">
        <f>IFERROR(F707*VLOOKUP(D707,Saldo!$P$8:$U$1009,6,FALSE),"")</f>
        <v/>
      </c>
      <c r="I707" s="78" t="str">
        <f>IFERROR(IF(D707="","",VLOOKUP(D707,Saldo!$P$8:$Q$1009,2,FALSE)),"")</f>
        <v/>
      </c>
      <c r="J707" s="76"/>
      <c r="K707" s="74" t="str">
        <f t="shared" si="10"/>
        <v/>
      </c>
    </row>
    <row r="708" spans="1:11" ht="18.95" customHeight="1" x14ac:dyDescent="0.25">
      <c r="A708" s="52"/>
      <c r="C708" s="185"/>
      <c r="D708" s="76"/>
      <c r="E708" s="76" t="str">
        <f>IF(D708="","",IFERROR(VLOOKUP(D708,Cadastro!$C$9:$D$1009,2,FALSE),"NOT FOUND"))</f>
        <v/>
      </c>
      <c r="F708" s="94"/>
      <c r="G708" s="76"/>
      <c r="H708" s="81" t="str">
        <f>IFERROR(F708*VLOOKUP(D708,Saldo!$P$8:$U$1009,6,FALSE),"")</f>
        <v/>
      </c>
      <c r="I708" s="78" t="str">
        <f>IFERROR(IF(D708="","",VLOOKUP(D708,Saldo!$P$8:$Q$1009,2,FALSE)),"")</f>
        <v/>
      </c>
      <c r="J708" s="76"/>
      <c r="K708" s="74" t="str">
        <f t="shared" si="10"/>
        <v/>
      </c>
    </row>
    <row r="709" spans="1:11" ht="18.95" customHeight="1" x14ac:dyDescent="0.25">
      <c r="A709" s="52"/>
      <c r="C709" s="185"/>
      <c r="D709" s="76"/>
      <c r="E709" s="76" t="str">
        <f>IF(D709="","",IFERROR(VLOOKUP(D709,Cadastro!$C$9:$D$1009,2,FALSE),"NOT FOUND"))</f>
        <v/>
      </c>
      <c r="F709" s="94"/>
      <c r="G709" s="76"/>
      <c r="H709" s="81" t="str">
        <f>IFERROR(F709*VLOOKUP(D709,Saldo!$P$8:$U$1009,6,FALSE),"")</f>
        <v/>
      </c>
      <c r="I709" s="78" t="str">
        <f>IFERROR(IF(D709="","",VLOOKUP(D709,Saldo!$P$8:$Q$1009,2,FALSE)),"")</f>
        <v/>
      </c>
      <c r="J709" s="76"/>
      <c r="K709" s="74" t="str">
        <f t="shared" si="10"/>
        <v/>
      </c>
    </row>
    <row r="710" spans="1:11" ht="18.95" customHeight="1" x14ac:dyDescent="0.25">
      <c r="A710" s="52"/>
      <c r="C710" s="185"/>
      <c r="D710" s="76"/>
      <c r="E710" s="76" t="str">
        <f>IF(D710="","",IFERROR(VLOOKUP(D710,Cadastro!$C$9:$D$1009,2,FALSE),"NOT FOUND"))</f>
        <v/>
      </c>
      <c r="F710" s="94"/>
      <c r="G710" s="76"/>
      <c r="H710" s="81" t="str">
        <f>IFERROR(F710*VLOOKUP(D710,Saldo!$P$8:$U$1009,6,FALSE),"")</f>
        <v/>
      </c>
      <c r="I710" s="78" t="str">
        <f>IFERROR(IF(D710="","",VLOOKUP(D710,Saldo!$P$8:$Q$1009,2,FALSE)),"")</f>
        <v/>
      </c>
      <c r="J710" s="76"/>
      <c r="K710" s="74" t="str">
        <f t="shared" si="10"/>
        <v/>
      </c>
    </row>
    <row r="711" spans="1:11" ht="18.95" customHeight="1" x14ac:dyDescent="0.25">
      <c r="A711" s="52"/>
      <c r="C711" s="185"/>
      <c r="D711" s="76"/>
      <c r="E711" s="76" t="str">
        <f>IF(D711="","",IFERROR(VLOOKUP(D711,Cadastro!$C$9:$D$1009,2,FALSE),"NOT FOUND"))</f>
        <v/>
      </c>
      <c r="F711" s="94"/>
      <c r="G711" s="76"/>
      <c r="H711" s="81" t="str">
        <f>IFERROR(F711*VLOOKUP(D711,Saldo!$P$8:$U$1009,6,FALSE),"")</f>
        <v/>
      </c>
      <c r="I711" s="78" t="str">
        <f>IFERROR(IF(D711="","",VLOOKUP(D711,Saldo!$P$8:$Q$1009,2,FALSE)),"")</f>
        <v/>
      </c>
      <c r="J711" s="76"/>
      <c r="K711" s="74" t="str">
        <f t="shared" si="10"/>
        <v/>
      </c>
    </row>
    <row r="712" spans="1:11" ht="18.95" customHeight="1" x14ac:dyDescent="0.25">
      <c r="A712" s="52"/>
      <c r="C712" s="185"/>
      <c r="D712" s="76"/>
      <c r="E712" s="76" t="str">
        <f>IF(D712="","",IFERROR(VLOOKUP(D712,Cadastro!$C$9:$D$1009,2,FALSE),"NOT FOUND"))</f>
        <v/>
      </c>
      <c r="F712" s="94"/>
      <c r="G712" s="76"/>
      <c r="H712" s="81" t="str">
        <f>IFERROR(F712*VLOOKUP(D712,Saldo!$P$8:$U$1009,6,FALSE),"")</f>
        <v/>
      </c>
      <c r="I712" s="78" t="str">
        <f>IFERROR(IF(D712="","",VLOOKUP(D712,Saldo!$P$8:$Q$1009,2,FALSE)),"")</f>
        <v/>
      </c>
      <c r="J712" s="76"/>
      <c r="K712" s="74" t="str">
        <f t="shared" si="10"/>
        <v/>
      </c>
    </row>
    <row r="713" spans="1:11" ht="18.95" customHeight="1" x14ac:dyDescent="0.25">
      <c r="A713" s="52"/>
      <c r="C713" s="185"/>
      <c r="D713" s="76"/>
      <c r="E713" s="76" t="str">
        <f>IF(D713="","",IFERROR(VLOOKUP(D713,Cadastro!$C$9:$D$1009,2,FALSE),"NOT FOUND"))</f>
        <v/>
      </c>
      <c r="F713" s="94"/>
      <c r="G713" s="76"/>
      <c r="H713" s="81" t="str">
        <f>IFERROR(F713*VLOOKUP(D713,Saldo!$P$8:$U$1009,6,FALSE),"")</f>
        <v/>
      </c>
      <c r="I713" s="78" t="str">
        <f>IFERROR(IF(D713="","",VLOOKUP(D713,Saldo!$P$8:$Q$1009,2,FALSE)),"")</f>
        <v/>
      </c>
      <c r="J713" s="76"/>
      <c r="K713" s="74" t="str">
        <f t="shared" si="10"/>
        <v/>
      </c>
    </row>
    <row r="714" spans="1:11" ht="18.95" customHeight="1" x14ac:dyDescent="0.25">
      <c r="A714" s="52"/>
      <c r="C714" s="185"/>
      <c r="D714" s="76"/>
      <c r="E714" s="76" t="str">
        <f>IF(D714="","",IFERROR(VLOOKUP(D714,Cadastro!$C$9:$D$1009,2,FALSE),"NOT FOUND"))</f>
        <v/>
      </c>
      <c r="F714" s="94"/>
      <c r="G714" s="76"/>
      <c r="H714" s="81" t="str">
        <f>IFERROR(F714*VLOOKUP(D714,Saldo!$P$8:$U$1009,6,FALSE),"")</f>
        <v/>
      </c>
      <c r="I714" s="78" t="str">
        <f>IFERROR(IF(D714="","",VLOOKUP(D714,Saldo!$P$8:$Q$1009,2,FALSE)),"")</f>
        <v/>
      </c>
      <c r="J714" s="76"/>
      <c r="K714" s="74" t="str">
        <f t="shared" ref="K714:K777" si="11">IF(C714="","",MONTH(C714))</f>
        <v/>
      </c>
    </row>
    <row r="715" spans="1:11" ht="18.95" customHeight="1" x14ac:dyDescent="0.25">
      <c r="A715" s="52"/>
      <c r="C715" s="185"/>
      <c r="D715" s="76"/>
      <c r="E715" s="76" t="str">
        <f>IF(D715="","",IFERROR(VLOOKUP(D715,Cadastro!$C$9:$D$1009,2,FALSE),"NOT FOUND"))</f>
        <v/>
      </c>
      <c r="F715" s="94"/>
      <c r="G715" s="76"/>
      <c r="H715" s="81" t="str">
        <f>IFERROR(F715*VLOOKUP(D715,Saldo!$P$8:$U$1009,6,FALSE),"")</f>
        <v/>
      </c>
      <c r="I715" s="78" t="str">
        <f>IFERROR(IF(D715="","",VLOOKUP(D715,Saldo!$P$8:$Q$1009,2,FALSE)),"")</f>
        <v/>
      </c>
      <c r="J715" s="76"/>
      <c r="K715" s="74" t="str">
        <f t="shared" si="11"/>
        <v/>
      </c>
    </row>
    <row r="716" spans="1:11" ht="18.95" customHeight="1" x14ac:dyDescent="0.25">
      <c r="A716" s="52"/>
      <c r="C716" s="185"/>
      <c r="D716" s="76"/>
      <c r="E716" s="76" t="str">
        <f>IF(D716="","",IFERROR(VLOOKUP(D716,Cadastro!$C$9:$D$1009,2,FALSE),"NOT FOUND"))</f>
        <v/>
      </c>
      <c r="F716" s="94"/>
      <c r="G716" s="76"/>
      <c r="H716" s="81" t="str">
        <f>IFERROR(F716*VLOOKUP(D716,Saldo!$P$8:$U$1009,6,FALSE),"")</f>
        <v/>
      </c>
      <c r="I716" s="78" t="str">
        <f>IFERROR(IF(D716="","",VLOOKUP(D716,Saldo!$P$8:$Q$1009,2,FALSE)),"")</f>
        <v/>
      </c>
      <c r="J716" s="76"/>
      <c r="K716" s="74" t="str">
        <f t="shared" si="11"/>
        <v/>
      </c>
    </row>
    <row r="717" spans="1:11" ht="18.95" customHeight="1" x14ac:dyDescent="0.25">
      <c r="A717" s="52"/>
      <c r="C717" s="185"/>
      <c r="D717" s="76"/>
      <c r="E717" s="76" t="str">
        <f>IF(D717="","",IFERROR(VLOOKUP(D717,Cadastro!$C$9:$D$1009,2,FALSE),"NOT FOUND"))</f>
        <v/>
      </c>
      <c r="F717" s="94"/>
      <c r="G717" s="76"/>
      <c r="H717" s="81" t="str">
        <f>IFERROR(F717*VLOOKUP(D717,Saldo!$P$8:$U$1009,6,FALSE),"")</f>
        <v/>
      </c>
      <c r="I717" s="78" t="str">
        <f>IFERROR(IF(D717="","",VLOOKUP(D717,Saldo!$P$8:$Q$1009,2,FALSE)),"")</f>
        <v/>
      </c>
      <c r="J717" s="76"/>
      <c r="K717" s="74" t="str">
        <f t="shared" si="11"/>
        <v/>
      </c>
    </row>
    <row r="718" spans="1:11" ht="18.95" customHeight="1" x14ac:dyDescent="0.25">
      <c r="A718" s="52"/>
      <c r="C718" s="185"/>
      <c r="D718" s="76"/>
      <c r="E718" s="76" t="str">
        <f>IF(D718="","",IFERROR(VLOOKUP(D718,Cadastro!$C$9:$D$1009,2,FALSE),"NOT FOUND"))</f>
        <v/>
      </c>
      <c r="F718" s="94"/>
      <c r="G718" s="76"/>
      <c r="H718" s="81" t="str">
        <f>IFERROR(F718*VLOOKUP(D718,Saldo!$P$8:$U$1009,6,FALSE),"")</f>
        <v/>
      </c>
      <c r="I718" s="78" t="str">
        <f>IFERROR(IF(D718="","",VLOOKUP(D718,Saldo!$P$8:$Q$1009,2,FALSE)),"")</f>
        <v/>
      </c>
      <c r="J718" s="76"/>
      <c r="K718" s="74" t="str">
        <f t="shared" si="11"/>
        <v/>
      </c>
    </row>
    <row r="719" spans="1:11" ht="18.95" customHeight="1" x14ac:dyDescent="0.25">
      <c r="A719" s="52"/>
      <c r="C719" s="185"/>
      <c r="D719" s="76"/>
      <c r="E719" s="76" t="str">
        <f>IF(D719="","",IFERROR(VLOOKUP(D719,Cadastro!$C$9:$D$1009,2,FALSE),"NOT FOUND"))</f>
        <v/>
      </c>
      <c r="F719" s="94"/>
      <c r="G719" s="76"/>
      <c r="H719" s="81" t="str">
        <f>IFERROR(F719*VLOOKUP(D719,Saldo!$P$8:$U$1009,6,FALSE),"")</f>
        <v/>
      </c>
      <c r="I719" s="78" t="str">
        <f>IFERROR(IF(D719="","",VLOOKUP(D719,Saldo!$P$8:$Q$1009,2,FALSE)),"")</f>
        <v/>
      </c>
      <c r="J719" s="76"/>
      <c r="K719" s="74" t="str">
        <f t="shared" si="11"/>
        <v/>
      </c>
    </row>
    <row r="720" spans="1:11" ht="18.95" customHeight="1" x14ac:dyDescent="0.25">
      <c r="A720" s="52"/>
      <c r="C720" s="185"/>
      <c r="D720" s="76"/>
      <c r="E720" s="76" t="str">
        <f>IF(D720="","",IFERROR(VLOOKUP(D720,Cadastro!$C$9:$D$1009,2,FALSE),"NOT FOUND"))</f>
        <v/>
      </c>
      <c r="F720" s="94"/>
      <c r="G720" s="76"/>
      <c r="H720" s="81" t="str">
        <f>IFERROR(F720*VLOOKUP(D720,Saldo!$P$8:$U$1009,6,FALSE),"")</f>
        <v/>
      </c>
      <c r="I720" s="78" t="str">
        <f>IFERROR(IF(D720="","",VLOOKUP(D720,Saldo!$P$8:$Q$1009,2,FALSE)),"")</f>
        <v/>
      </c>
      <c r="J720" s="76"/>
      <c r="K720" s="74" t="str">
        <f t="shared" si="11"/>
        <v/>
      </c>
    </row>
    <row r="721" spans="1:11" ht="18.95" customHeight="1" x14ac:dyDescent="0.25">
      <c r="A721" s="52"/>
      <c r="C721" s="185"/>
      <c r="D721" s="76"/>
      <c r="E721" s="76" t="str">
        <f>IF(D721="","",IFERROR(VLOOKUP(D721,Cadastro!$C$9:$D$1009,2,FALSE),"NOT FOUND"))</f>
        <v/>
      </c>
      <c r="F721" s="94"/>
      <c r="G721" s="76"/>
      <c r="H721" s="81" t="str">
        <f>IFERROR(F721*VLOOKUP(D721,Saldo!$P$8:$U$1009,6,FALSE),"")</f>
        <v/>
      </c>
      <c r="I721" s="78" t="str">
        <f>IFERROR(IF(D721="","",VLOOKUP(D721,Saldo!$P$8:$Q$1009,2,FALSE)),"")</f>
        <v/>
      </c>
      <c r="J721" s="76"/>
      <c r="K721" s="74" t="str">
        <f t="shared" si="11"/>
        <v/>
      </c>
    </row>
    <row r="722" spans="1:11" ht="18.95" customHeight="1" x14ac:dyDescent="0.25">
      <c r="A722" s="52"/>
      <c r="C722" s="185"/>
      <c r="D722" s="76"/>
      <c r="E722" s="76" t="str">
        <f>IF(D722="","",IFERROR(VLOOKUP(D722,Cadastro!$C$9:$D$1009,2,FALSE),"NOT FOUND"))</f>
        <v/>
      </c>
      <c r="F722" s="94"/>
      <c r="G722" s="76"/>
      <c r="H722" s="81" t="str">
        <f>IFERROR(F722*VLOOKUP(D722,Saldo!$P$8:$U$1009,6,FALSE),"")</f>
        <v/>
      </c>
      <c r="I722" s="78" t="str">
        <f>IFERROR(IF(D722="","",VLOOKUP(D722,Saldo!$P$8:$Q$1009,2,FALSE)),"")</f>
        <v/>
      </c>
      <c r="J722" s="76"/>
      <c r="K722" s="74" t="str">
        <f t="shared" si="11"/>
        <v/>
      </c>
    </row>
    <row r="723" spans="1:11" ht="18.95" customHeight="1" x14ac:dyDescent="0.25">
      <c r="A723" s="52"/>
      <c r="C723" s="185"/>
      <c r="D723" s="76"/>
      <c r="E723" s="76" t="str">
        <f>IF(D723="","",IFERROR(VLOOKUP(D723,Cadastro!$C$9:$D$1009,2,FALSE),"NOT FOUND"))</f>
        <v/>
      </c>
      <c r="F723" s="94"/>
      <c r="G723" s="76"/>
      <c r="H723" s="81" t="str">
        <f>IFERROR(F723*VLOOKUP(D723,Saldo!$P$8:$U$1009,6,FALSE),"")</f>
        <v/>
      </c>
      <c r="I723" s="78" t="str">
        <f>IFERROR(IF(D723="","",VLOOKUP(D723,Saldo!$P$8:$Q$1009,2,FALSE)),"")</f>
        <v/>
      </c>
      <c r="J723" s="76"/>
      <c r="K723" s="74" t="str">
        <f t="shared" si="11"/>
        <v/>
      </c>
    </row>
    <row r="724" spans="1:11" ht="18.95" customHeight="1" x14ac:dyDescent="0.25">
      <c r="A724" s="52"/>
      <c r="C724" s="185"/>
      <c r="D724" s="76"/>
      <c r="E724" s="76" t="str">
        <f>IF(D724="","",IFERROR(VLOOKUP(D724,Cadastro!$C$9:$D$1009,2,FALSE),"NOT FOUND"))</f>
        <v/>
      </c>
      <c r="F724" s="94"/>
      <c r="G724" s="76"/>
      <c r="H724" s="81" t="str">
        <f>IFERROR(F724*VLOOKUP(D724,Saldo!$P$8:$U$1009,6,FALSE),"")</f>
        <v/>
      </c>
      <c r="I724" s="78" t="str">
        <f>IFERROR(IF(D724="","",VLOOKUP(D724,Saldo!$P$8:$Q$1009,2,FALSE)),"")</f>
        <v/>
      </c>
      <c r="J724" s="76"/>
      <c r="K724" s="74" t="str">
        <f t="shared" si="11"/>
        <v/>
      </c>
    </row>
    <row r="725" spans="1:11" ht="18.95" customHeight="1" x14ac:dyDescent="0.25">
      <c r="A725" s="52"/>
      <c r="C725" s="185"/>
      <c r="D725" s="76"/>
      <c r="E725" s="76" t="str">
        <f>IF(D725="","",IFERROR(VLOOKUP(D725,Cadastro!$C$9:$D$1009,2,FALSE),"NOT FOUND"))</f>
        <v/>
      </c>
      <c r="F725" s="94"/>
      <c r="G725" s="76"/>
      <c r="H725" s="81" t="str">
        <f>IFERROR(F725*VLOOKUP(D725,Saldo!$P$8:$U$1009,6,FALSE),"")</f>
        <v/>
      </c>
      <c r="I725" s="78" t="str">
        <f>IFERROR(IF(D725="","",VLOOKUP(D725,Saldo!$P$8:$Q$1009,2,FALSE)),"")</f>
        <v/>
      </c>
      <c r="J725" s="76"/>
      <c r="K725" s="74" t="str">
        <f t="shared" si="11"/>
        <v/>
      </c>
    </row>
    <row r="726" spans="1:11" ht="18.95" customHeight="1" x14ac:dyDescent="0.25">
      <c r="A726" s="52"/>
      <c r="C726" s="185"/>
      <c r="D726" s="76"/>
      <c r="E726" s="76" t="str">
        <f>IF(D726="","",IFERROR(VLOOKUP(D726,Cadastro!$C$9:$D$1009,2,FALSE),"NOT FOUND"))</f>
        <v/>
      </c>
      <c r="F726" s="94"/>
      <c r="G726" s="76"/>
      <c r="H726" s="81" t="str">
        <f>IFERROR(F726*VLOOKUP(D726,Saldo!$P$8:$U$1009,6,FALSE),"")</f>
        <v/>
      </c>
      <c r="I726" s="78" t="str">
        <f>IFERROR(IF(D726="","",VLOOKUP(D726,Saldo!$P$8:$Q$1009,2,FALSE)),"")</f>
        <v/>
      </c>
      <c r="J726" s="76"/>
      <c r="K726" s="74" t="str">
        <f t="shared" si="11"/>
        <v/>
      </c>
    </row>
    <row r="727" spans="1:11" ht="18.95" customHeight="1" x14ac:dyDescent="0.25">
      <c r="A727" s="52"/>
      <c r="C727" s="185"/>
      <c r="D727" s="76"/>
      <c r="E727" s="76" t="str">
        <f>IF(D727="","",IFERROR(VLOOKUP(D727,Cadastro!$C$9:$D$1009,2,FALSE),"NOT FOUND"))</f>
        <v/>
      </c>
      <c r="F727" s="94"/>
      <c r="G727" s="76"/>
      <c r="H727" s="81" t="str">
        <f>IFERROR(F727*VLOOKUP(D727,Saldo!$P$8:$U$1009,6,FALSE),"")</f>
        <v/>
      </c>
      <c r="I727" s="78" t="str">
        <f>IFERROR(IF(D727="","",VLOOKUP(D727,Saldo!$P$8:$Q$1009,2,FALSE)),"")</f>
        <v/>
      </c>
      <c r="J727" s="76"/>
      <c r="K727" s="74" t="str">
        <f t="shared" si="11"/>
        <v/>
      </c>
    </row>
    <row r="728" spans="1:11" ht="18.95" customHeight="1" x14ac:dyDescent="0.25">
      <c r="A728" s="52"/>
      <c r="C728" s="185"/>
      <c r="D728" s="76"/>
      <c r="E728" s="76" t="str">
        <f>IF(D728="","",IFERROR(VLOOKUP(D728,Cadastro!$C$9:$D$1009,2,FALSE),"NOT FOUND"))</f>
        <v/>
      </c>
      <c r="F728" s="94"/>
      <c r="G728" s="76"/>
      <c r="H728" s="81" t="str">
        <f>IFERROR(F728*VLOOKUP(D728,Saldo!$P$8:$U$1009,6,FALSE),"")</f>
        <v/>
      </c>
      <c r="I728" s="78" t="str">
        <f>IFERROR(IF(D728="","",VLOOKUP(D728,Saldo!$P$8:$Q$1009,2,FALSE)),"")</f>
        <v/>
      </c>
      <c r="J728" s="76"/>
      <c r="K728" s="74" t="str">
        <f t="shared" si="11"/>
        <v/>
      </c>
    </row>
    <row r="729" spans="1:11" ht="18.95" customHeight="1" x14ac:dyDescent="0.25">
      <c r="A729" s="52"/>
      <c r="C729" s="185"/>
      <c r="D729" s="76"/>
      <c r="E729" s="76" t="str">
        <f>IF(D729="","",IFERROR(VLOOKUP(D729,Cadastro!$C$9:$D$1009,2,FALSE),"NOT FOUND"))</f>
        <v/>
      </c>
      <c r="F729" s="94"/>
      <c r="G729" s="76"/>
      <c r="H729" s="81" t="str">
        <f>IFERROR(F729*VLOOKUP(D729,Saldo!$P$8:$U$1009,6,FALSE),"")</f>
        <v/>
      </c>
      <c r="I729" s="78" t="str">
        <f>IFERROR(IF(D729="","",VLOOKUP(D729,Saldo!$P$8:$Q$1009,2,FALSE)),"")</f>
        <v/>
      </c>
      <c r="J729" s="76"/>
      <c r="K729" s="74" t="str">
        <f t="shared" si="11"/>
        <v/>
      </c>
    </row>
    <row r="730" spans="1:11" ht="18.95" customHeight="1" x14ac:dyDescent="0.25">
      <c r="A730" s="52"/>
      <c r="C730" s="185"/>
      <c r="D730" s="76"/>
      <c r="E730" s="76" t="str">
        <f>IF(D730="","",IFERROR(VLOOKUP(D730,Cadastro!$C$9:$D$1009,2,FALSE),"NOT FOUND"))</f>
        <v/>
      </c>
      <c r="F730" s="94"/>
      <c r="G730" s="76"/>
      <c r="H730" s="81" t="str">
        <f>IFERROR(F730*VLOOKUP(D730,Saldo!$P$8:$U$1009,6,FALSE),"")</f>
        <v/>
      </c>
      <c r="I730" s="78" t="str">
        <f>IFERROR(IF(D730="","",VLOOKUP(D730,Saldo!$P$8:$Q$1009,2,FALSE)),"")</f>
        <v/>
      </c>
      <c r="J730" s="76"/>
      <c r="K730" s="74" t="str">
        <f t="shared" si="11"/>
        <v/>
      </c>
    </row>
    <row r="731" spans="1:11" ht="18.95" customHeight="1" x14ac:dyDescent="0.25">
      <c r="A731" s="52"/>
      <c r="C731" s="185"/>
      <c r="D731" s="76"/>
      <c r="E731" s="76" t="str">
        <f>IF(D731="","",IFERROR(VLOOKUP(D731,Cadastro!$C$9:$D$1009,2,FALSE),"NOT FOUND"))</f>
        <v/>
      </c>
      <c r="F731" s="94"/>
      <c r="G731" s="76"/>
      <c r="H731" s="81" t="str">
        <f>IFERROR(F731*VLOOKUP(D731,Saldo!$P$8:$U$1009,6,FALSE),"")</f>
        <v/>
      </c>
      <c r="I731" s="78" t="str">
        <f>IFERROR(IF(D731="","",VLOOKUP(D731,Saldo!$P$8:$Q$1009,2,FALSE)),"")</f>
        <v/>
      </c>
      <c r="J731" s="76"/>
      <c r="K731" s="74" t="str">
        <f t="shared" si="11"/>
        <v/>
      </c>
    </row>
    <row r="732" spans="1:11" ht="18.95" customHeight="1" x14ac:dyDescent="0.25">
      <c r="A732" s="52"/>
      <c r="C732" s="185"/>
      <c r="D732" s="76"/>
      <c r="E732" s="76" t="str">
        <f>IF(D732="","",IFERROR(VLOOKUP(D732,Cadastro!$C$9:$D$1009,2,FALSE),"NOT FOUND"))</f>
        <v/>
      </c>
      <c r="F732" s="94"/>
      <c r="G732" s="76"/>
      <c r="H732" s="81" t="str">
        <f>IFERROR(F732*VLOOKUP(D732,Saldo!$P$8:$U$1009,6,FALSE),"")</f>
        <v/>
      </c>
      <c r="I732" s="78" t="str">
        <f>IFERROR(IF(D732="","",VLOOKUP(D732,Saldo!$P$8:$Q$1009,2,FALSE)),"")</f>
        <v/>
      </c>
      <c r="J732" s="76"/>
      <c r="K732" s="74" t="str">
        <f t="shared" si="11"/>
        <v/>
      </c>
    </row>
    <row r="733" spans="1:11" ht="18.95" customHeight="1" x14ac:dyDescent="0.25">
      <c r="A733" s="52"/>
      <c r="C733" s="185"/>
      <c r="D733" s="76"/>
      <c r="E733" s="76" t="str">
        <f>IF(D733="","",IFERROR(VLOOKUP(D733,Cadastro!$C$9:$D$1009,2,FALSE),"NOT FOUND"))</f>
        <v/>
      </c>
      <c r="F733" s="94"/>
      <c r="G733" s="76"/>
      <c r="H733" s="81" t="str">
        <f>IFERROR(F733*VLOOKUP(D733,Saldo!$P$8:$U$1009,6,FALSE),"")</f>
        <v/>
      </c>
      <c r="I733" s="78" t="str">
        <f>IFERROR(IF(D733="","",VLOOKUP(D733,Saldo!$P$8:$Q$1009,2,FALSE)),"")</f>
        <v/>
      </c>
      <c r="J733" s="76"/>
      <c r="K733" s="74" t="str">
        <f t="shared" si="11"/>
        <v/>
      </c>
    </row>
    <row r="734" spans="1:11" ht="18.95" customHeight="1" x14ac:dyDescent="0.25">
      <c r="A734" s="52"/>
      <c r="C734" s="185"/>
      <c r="D734" s="76"/>
      <c r="E734" s="76" t="str">
        <f>IF(D734="","",IFERROR(VLOOKUP(D734,Cadastro!$C$9:$D$1009,2,FALSE),"NOT FOUND"))</f>
        <v/>
      </c>
      <c r="F734" s="94"/>
      <c r="G734" s="76"/>
      <c r="H734" s="81" t="str">
        <f>IFERROR(F734*VLOOKUP(D734,Saldo!$P$8:$U$1009,6,FALSE),"")</f>
        <v/>
      </c>
      <c r="I734" s="78" t="str">
        <f>IFERROR(IF(D734="","",VLOOKUP(D734,Saldo!$P$8:$Q$1009,2,FALSE)),"")</f>
        <v/>
      </c>
      <c r="J734" s="76"/>
      <c r="K734" s="74" t="str">
        <f t="shared" si="11"/>
        <v/>
      </c>
    </row>
    <row r="735" spans="1:11" ht="18.95" customHeight="1" x14ac:dyDescent="0.25">
      <c r="A735" s="52"/>
      <c r="C735" s="185"/>
      <c r="D735" s="76"/>
      <c r="E735" s="76" t="str">
        <f>IF(D735="","",IFERROR(VLOOKUP(D735,Cadastro!$C$9:$D$1009,2,FALSE),"NOT FOUND"))</f>
        <v/>
      </c>
      <c r="F735" s="94"/>
      <c r="G735" s="76"/>
      <c r="H735" s="81" t="str">
        <f>IFERROR(F735*VLOOKUP(D735,Saldo!$P$8:$U$1009,6,FALSE),"")</f>
        <v/>
      </c>
      <c r="I735" s="78" t="str">
        <f>IFERROR(IF(D735="","",VLOOKUP(D735,Saldo!$P$8:$Q$1009,2,FALSE)),"")</f>
        <v/>
      </c>
      <c r="J735" s="76"/>
      <c r="K735" s="74" t="str">
        <f t="shared" si="11"/>
        <v/>
      </c>
    </row>
    <row r="736" spans="1:11" ht="18.95" customHeight="1" x14ac:dyDescent="0.25">
      <c r="A736" s="52"/>
      <c r="C736" s="185"/>
      <c r="D736" s="76"/>
      <c r="E736" s="76" t="str">
        <f>IF(D736="","",IFERROR(VLOOKUP(D736,Cadastro!$C$9:$D$1009,2,FALSE),"NOT FOUND"))</f>
        <v/>
      </c>
      <c r="F736" s="94"/>
      <c r="G736" s="76"/>
      <c r="H736" s="81" t="str">
        <f>IFERROR(F736*VLOOKUP(D736,Saldo!$P$8:$U$1009,6,FALSE),"")</f>
        <v/>
      </c>
      <c r="I736" s="78" t="str">
        <f>IFERROR(IF(D736="","",VLOOKUP(D736,Saldo!$P$8:$Q$1009,2,FALSE)),"")</f>
        <v/>
      </c>
      <c r="J736" s="76"/>
      <c r="K736" s="74" t="str">
        <f t="shared" si="11"/>
        <v/>
      </c>
    </row>
    <row r="737" spans="1:11" ht="18.95" customHeight="1" x14ac:dyDescent="0.25">
      <c r="A737" s="52"/>
      <c r="C737" s="185"/>
      <c r="D737" s="76"/>
      <c r="E737" s="76" t="str">
        <f>IF(D737="","",IFERROR(VLOOKUP(D737,Cadastro!$C$9:$D$1009,2,FALSE),"NOT FOUND"))</f>
        <v/>
      </c>
      <c r="F737" s="94"/>
      <c r="G737" s="76"/>
      <c r="H737" s="81" t="str">
        <f>IFERROR(F737*VLOOKUP(D737,Saldo!$P$8:$U$1009,6,FALSE),"")</f>
        <v/>
      </c>
      <c r="I737" s="78" t="str">
        <f>IFERROR(IF(D737="","",VLOOKUP(D737,Saldo!$P$8:$Q$1009,2,FALSE)),"")</f>
        <v/>
      </c>
      <c r="J737" s="76"/>
      <c r="K737" s="74" t="str">
        <f t="shared" si="11"/>
        <v/>
      </c>
    </row>
    <row r="738" spans="1:11" ht="18.95" customHeight="1" x14ac:dyDescent="0.25">
      <c r="A738" s="52"/>
      <c r="C738" s="185"/>
      <c r="D738" s="76"/>
      <c r="E738" s="76" t="str">
        <f>IF(D738="","",IFERROR(VLOOKUP(D738,Cadastro!$C$9:$D$1009,2,FALSE),"NOT FOUND"))</f>
        <v/>
      </c>
      <c r="F738" s="94"/>
      <c r="G738" s="76"/>
      <c r="H738" s="81" t="str">
        <f>IFERROR(F738*VLOOKUP(D738,Saldo!$P$8:$U$1009,6,FALSE),"")</f>
        <v/>
      </c>
      <c r="I738" s="78" t="str">
        <f>IFERROR(IF(D738="","",VLOOKUP(D738,Saldo!$P$8:$Q$1009,2,FALSE)),"")</f>
        <v/>
      </c>
      <c r="J738" s="76"/>
      <c r="K738" s="74" t="str">
        <f t="shared" si="11"/>
        <v/>
      </c>
    </row>
    <row r="739" spans="1:11" ht="18.95" customHeight="1" x14ac:dyDescent="0.25">
      <c r="A739" s="52"/>
      <c r="C739" s="185"/>
      <c r="D739" s="76"/>
      <c r="E739" s="76" t="str">
        <f>IF(D739="","",IFERROR(VLOOKUP(D739,Cadastro!$C$9:$D$1009,2,FALSE),"NOT FOUND"))</f>
        <v/>
      </c>
      <c r="F739" s="94"/>
      <c r="G739" s="76"/>
      <c r="H739" s="81" t="str">
        <f>IFERROR(F739*VLOOKUP(D739,Saldo!$P$8:$U$1009,6,FALSE),"")</f>
        <v/>
      </c>
      <c r="I739" s="78" t="str">
        <f>IFERROR(IF(D739="","",VLOOKUP(D739,Saldo!$P$8:$Q$1009,2,FALSE)),"")</f>
        <v/>
      </c>
      <c r="J739" s="76"/>
      <c r="K739" s="74" t="str">
        <f t="shared" si="11"/>
        <v/>
      </c>
    </row>
    <row r="740" spans="1:11" ht="18.95" customHeight="1" x14ac:dyDescent="0.25">
      <c r="A740" s="52"/>
      <c r="C740" s="185"/>
      <c r="D740" s="76"/>
      <c r="E740" s="76" t="str">
        <f>IF(D740="","",IFERROR(VLOOKUP(D740,Cadastro!$C$9:$D$1009,2,FALSE),"NOT FOUND"))</f>
        <v/>
      </c>
      <c r="F740" s="94"/>
      <c r="G740" s="76"/>
      <c r="H740" s="81" t="str">
        <f>IFERROR(F740*VLOOKUP(D740,Saldo!$P$8:$U$1009,6,FALSE),"")</f>
        <v/>
      </c>
      <c r="I740" s="78" t="str">
        <f>IFERROR(IF(D740="","",VLOOKUP(D740,Saldo!$P$8:$Q$1009,2,FALSE)),"")</f>
        <v/>
      </c>
      <c r="J740" s="76"/>
      <c r="K740" s="74" t="str">
        <f t="shared" si="11"/>
        <v/>
      </c>
    </row>
    <row r="741" spans="1:11" ht="18.95" customHeight="1" x14ac:dyDescent="0.25">
      <c r="A741" s="52"/>
      <c r="C741" s="185"/>
      <c r="D741" s="76"/>
      <c r="E741" s="76" t="str">
        <f>IF(D741="","",IFERROR(VLOOKUP(D741,Cadastro!$C$9:$D$1009,2,FALSE),"NOT FOUND"))</f>
        <v/>
      </c>
      <c r="F741" s="94"/>
      <c r="G741" s="76"/>
      <c r="H741" s="81" t="str">
        <f>IFERROR(F741*VLOOKUP(D741,Saldo!$P$8:$U$1009,6,FALSE),"")</f>
        <v/>
      </c>
      <c r="I741" s="78" t="str">
        <f>IFERROR(IF(D741="","",VLOOKUP(D741,Saldo!$P$8:$Q$1009,2,FALSE)),"")</f>
        <v/>
      </c>
      <c r="J741" s="76"/>
      <c r="K741" s="74" t="str">
        <f t="shared" si="11"/>
        <v/>
      </c>
    </row>
    <row r="742" spans="1:11" ht="18.95" customHeight="1" x14ac:dyDescent="0.25">
      <c r="A742" s="52"/>
      <c r="C742" s="185"/>
      <c r="D742" s="76"/>
      <c r="E742" s="76" t="str">
        <f>IF(D742="","",IFERROR(VLOOKUP(D742,Cadastro!$C$9:$D$1009,2,FALSE),"NOT FOUND"))</f>
        <v/>
      </c>
      <c r="F742" s="94"/>
      <c r="G742" s="76"/>
      <c r="H742" s="81" t="str">
        <f>IFERROR(F742*VLOOKUP(D742,Saldo!$P$8:$U$1009,6,FALSE),"")</f>
        <v/>
      </c>
      <c r="I742" s="78" t="str">
        <f>IFERROR(IF(D742="","",VLOOKUP(D742,Saldo!$P$8:$Q$1009,2,FALSE)),"")</f>
        <v/>
      </c>
      <c r="J742" s="76"/>
      <c r="K742" s="74" t="str">
        <f t="shared" si="11"/>
        <v/>
      </c>
    </row>
    <row r="743" spans="1:11" ht="18.95" customHeight="1" x14ac:dyDescent="0.25">
      <c r="A743" s="52"/>
      <c r="C743" s="185"/>
      <c r="D743" s="76"/>
      <c r="E743" s="76" t="str">
        <f>IF(D743="","",IFERROR(VLOOKUP(D743,Cadastro!$C$9:$D$1009,2,FALSE),"NOT FOUND"))</f>
        <v/>
      </c>
      <c r="F743" s="94"/>
      <c r="G743" s="76"/>
      <c r="H743" s="81" t="str">
        <f>IFERROR(F743*VLOOKUP(D743,Saldo!$P$8:$U$1009,6,FALSE),"")</f>
        <v/>
      </c>
      <c r="I743" s="78" t="str">
        <f>IFERROR(IF(D743="","",VLOOKUP(D743,Saldo!$P$8:$Q$1009,2,FALSE)),"")</f>
        <v/>
      </c>
      <c r="J743" s="76"/>
      <c r="K743" s="74" t="str">
        <f t="shared" si="11"/>
        <v/>
      </c>
    </row>
    <row r="744" spans="1:11" ht="18.95" customHeight="1" x14ac:dyDescent="0.25">
      <c r="A744" s="52"/>
      <c r="C744" s="185"/>
      <c r="D744" s="76"/>
      <c r="E744" s="76" t="str">
        <f>IF(D744="","",IFERROR(VLOOKUP(D744,Cadastro!$C$9:$D$1009,2,FALSE),"NOT FOUND"))</f>
        <v/>
      </c>
      <c r="F744" s="94"/>
      <c r="G744" s="76"/>
      <c r="H744" s="81" t="str">
        <f>IFERROR(F744*VLOOKUP(D744,Saldo!$P$8:$U$1009,6,FALSE),"")</f>
        <v/>
      </c>
      <c r="I744" s="78" t="str">
        <f>IFERROR(IF(D744="","",VLOOKUP(D744,Saldo!$P$8:$Q$1009,2,FALSE)),"")</f>
        <v/>
      </c>
      <c r="J744" s="76"/>
      <c r="K744" s="74" t="str">
        <f t="shared" si="11"/>
        <v/>
      </c>
    </row>
    <row r="745" spans="1:11" ht="18.95" customHeight="1" x14ac:dyDescent="0.25">
      <c r="A745" s="52"/>
      <c r="C745" s="185"/>
      <c r="D745" s="76"/>
      <c r="E745" s="76" t="str">
        <f>IF(D745="","",IFERROR(VLOOKUP(D745,Cadastro!$C$9:$D$1009,2,FALSE),"NOT FOUND"))</f>
        <v/>
      </c>
      <c r="F745" s="94"/>
      <c r="G745" s="76"/>
      <c r="H745" s="81" t="str">
        <f>IFERROR(F745*VLOOKUP(D745,Saldo!$P$8:$U$1009,6,FALSE),"")</f>
        <v/>
      </c>
      <c r="I745" s="78" t="str">
        <f>IFERROR(IF(D745="","",VLOOKUP(D745,Saldo!$P$8:$Q$1009,2,FALSE)),"")</f>
        <v/>
      </c>
      <c r="J745" s="76"/>
      <c r="K745" s="74" t="str">
        <f t="shared" si="11"/>
        <v/>
      </c>
    </row>
    <row r="746" spans="1:11" ht="18.95" customHeight="1" x14ac:dyDescent="0.25">
      <c r="A746" s="52"/>
      <c r="C746" s="185"/>
      <c r="D746" s="76"/>
      <c r="E746" s="76" t="str">
        <f>IF(D746="","",IFERROR(VLOOKUP(D746,Cadastro!$C$9:$D$1009,2,FALSE),"NOT FOUND"))</f>
        <v/>
      </c>
      <c r="F746" s="94"/>
      <c r="G746" s="76"/>
      <c r="H746" s="81" t="str">
        <f>IFERROR(F746*VLOOKUP(D746,Saldo!$P$8:$U$1009,6,FALSE),"")</f>
        <v/>
      </c>
      <c r="I746" s="78" t="str">
        <f>IFERROR(IF(D746="","",VLOOKUP(D746,Saldo!$P$8:$Q$1009,2,FALSE)),"")</f>
        <v/>
      </c>
      <c r="J746" s="76"/>
      <c r="K746" s="74" t="str">
        <f t="shared" si="11"/>
        <v/>
      </c>
    </row>
    <row r="747" spans="1:11" ht="18.95" customHeight="1" x14ac:dyDescent="0.25">
      <c r="A747" s="52"/>
      <c r="C747" s="185"/>
      <c r="D747" s="76"/>
      <c r="E747" s="76" t="str">
        <f>IF(D747="","",IFERROR(VLOOKUP(D747,Cadastro!$C$9:$D$1009,2,FALSE),"NOT FOUND"))</f>
        <v/>
      </c>
      <c r="F747" s="94"/>
      <c r="G747" s="76"/>
      <c r="H747" s="81" t="str">
        <f>IFERROR(F747*VLOOKUP(D747,Saldo!$P$8:$U$1009,6,FALSE),"")</f>
        <v/>
      </c>
      <c r="I747" s="78" t="str">
        <f>IFERROR(IF(D747="","",VLOOKUP(D747,Saldo!$P$8:$Q$1009,2,FALSE)),"")</f>
        <v/>
      </c>
      <c r="J747" s="76"/>
      <c r="K747" s="74" t="str">
        <f t="shared" si="11"/>
        <v/>
      </c>
    </row>
    <row r="748" spans="1:11" ht="18.95" customHeight="1" x14ac:dyDescent="0.25">
      <c r="A748" s="52"/>
      <c r="C748" s="185"/>
      <c r="D748" s="76"/>
      <c r="E748" s="76" t="str">
        <f>IF(D748="","",IFERROR(VLOOKUP(D748,Cadastro!$C$9:$D$1009,2,FALSE),"NOT FOUND"))</f>
        <v/>
      </c>
      <c r="F748" s="94"/>
      <c r="G748" s="76"/>
      <c r="H748" s="81" t="str">
        <f>IFERROR(F748*VLOOKUP(D748,Saldo!$P$8:$U$1009,6,FALSE),"")</f>
        <v/>
      </c>
      <c r="I748" s="78" t="str">
        <f>IFERROR(IF(D748="","",VLOOKUP(D748,Saldo!$P$8:$Q$1009,2,FALSE)),"")</f>
        <v/>
      </c>
      <c r="J748" s="76"/>
      <c r="K748" s="74" t="str">
        <f t="shared" si="11"/>
        <v/>
      </c>
    </row>
    <row r="749" spans="1:11" ht="18.95" customHeight="1" x14ac:dyDescent="0.25">
      <c r="A749" s="52"/>
      <c r="C749" s="185"/>
      <c r="D749" s="76"/>
      <c r="E749" s="76" t="str">
        <f>IF(D749="","",IFERROR(VLOOKUP(D749,Cadastro!$C$9:$D$1009,2,FALSE),"NOT FOUND"))</f>
        <v/>
      </c>
      <c r="F749" s="94"/>
      <c r="G749" s="76"/>
      <c r="H749" s="81" t="str">
        <f>IFERROR(F749*VLOOKUP(D749,Saldo!$P$8:$U$1009,6,FALSE),"")</f>
        <v/>
      </c>
      <c r="I749" s="78" t="str">
        <f>IFERROR(IF(D749="","",VLOOKUP(D749,Saldo!$P$8:$Q$1009,2,FALSE)),"")</f>
        <v/>
      </c>
      <c r="J749" s="76"/>
      <c r="K749" s="74" t="str">
        <f t="shared" si="11"/>
        <v/>
      </c>
    </row>
    <row r="750" spans="1:11" ht="18.95" customHeight="1" x14ac:dyDescent="0.25">
      <c r="A750" s="52"/>
      <c r="C750" s="185"/>
      <c r="D750" s="76"/>
      <c r="E750" s="76" t="str">
        <f>IF(D750="","",IFERROR(VLOOKUP(D750,Cadastro!$C$9:$D$1009,2,FALSE),"NOT FOUND"))</f>
        <v/>
      </c>
      <c r="F750" s="94"/>
      <c r="G750" s="76"/>
      <c r="H750" s="81" t="str">
        <f>IFERROR(F750*VLOOKUP(D750,Saldo!$P$8:$U$1009,6,FALSE),"")</f>
        <v/>
      </c>
      <c r="I750" s="78" t="str">
        <f>IFERROR(IF(D750="","",VLOOKUP(D750,Saldo!$P$8:$Q$1009,2,FALSE)),"")</f>
        <v/>
      </c>
      <c r="J750" s="76"/>
      <c r="K750" s="74" t="str">
        <f t="shared" si="11"/>
        <v/>
      </c>
    </row>
    <row r="751" spans="1:11" ht="18.95" customHeight="1" x14ac:dyDescent="0.25">
      <c r="A751" s="52"/>
      <c r="C751" s="185"/>
      <c r="D751" s="76"/>
      <c r="E751" s="76" t="str">
        <f>IF(D751="","",IFERROR(VLOOKUP(D751,Cadastro!$C$9:$D$1009,2,FALSE),"NOT FOUND"))</f>
        <v/>
      </c>
      <c r="F751" s="94"/>
      <c r="G751" s="76"/>
      <c r="H751" s="81" t="str">
        <f>IFERROR(F751*VLOOKUP(D751,Saldo!$P$8:$U$1009,6,FALSE),"")</f>
        <v/>
      </c>
      <c r="I751" s="78" t="str">
        <f>IFERROR(IF(D751="","",VLOOKUP(D751,Saldo!$P$8:$Q$1009,2,FALSE)),"")</f>
        <v/>
      </c>
      <c r="J751" s="76"/>
      <c r="K751" s="74" t="str">
        <f t="shared" si="11"/>
        <v/>
      </c>
    </row>
    <row r="752" spans="1:11" ht="18.95" customHeight="1" x14ac:dyDescent="0.25">
      <c r="A752" s="52"/>
      <c r="C752" s="185"/>
      <c r="D752" s="76"/>
      <c r="E752" s="76" t="str">
        <f>IF(D752="","",IFERROR(VLOOKUP(D752,Cadastro!$C$9:$D$1009,2,FALSE),"NOT FOUND"))</f>
        <v/>
      </c>
      <c r="F752" s="94"/>
      <c r="G752" s="76"/>
      <c r="H752" s="81" t="str">
        <f>IFERROR(F752*VLOOKUP(D752,Saldo!$P$8:$U$1009,6,FALSE),"")</f>
        <v/>
      </c>
      <c r="I752" s="78" t="str">
        <f>IFERROR(IF(D752="","",VLOOKUP(D752,Saldo!$P$8:$Q$1009,2,FALSE)),"")</f>
        <v/>
      </c>
      <c r="J752" s="76"/>
      <c r="K752" s="74" t="str">
        <f t="shared" si="11"/>
        <v/>
      </c>
    </row>
    <row r="753" spans="1:11" ht="18.95" customHeight="1" x14ac:dyDescent="0.25">
      <c r="A753" s="52"/>
      <c r="C753" s="185"/>
      <c r="D753" s="76"/>
      <c r="E753" s="76" t="str">
        <f>IF(D753="","",IFERROR(VLOOKUP(D753,Cadastro!$C$9:$D$1009,2,FALSE),"NOT FOUND"))</f>
        <v/>
      </c>
      <c r="F753" s="94"/>
      <c r="G753" s="76"/>
      <c r="H753" s="81" t="str">
        <f>IFERROR(F753*VLOOKUP(D753,Saldo!$P$8:$U$1009,6,FALSE),"")</f>
        <v/>
      </c>
      <c r="I753" s="78" t="str">
        <f>IFERROR(IF(D753="","",VLOOKUP(D753,Saldo!$P$8:$Q$1009,2,FALSE)),"")</f>
        <v/>
      </c>
      <c r="J753" s="76"/>
      <c r="K753" s="74" t="str">
        <f t="shared" si="11"/>
        <v/>
      </c>
    </row>
    <row r="754" spans="1:11" ht="18.95" customHeight="1" x14ac:dyDescent="0.25">
      <c r="A754" s="52"/>
      <c r="C754" s="185"/>
      <c r="D754" s="76"/>
      <c r="E754" s="76" t="str">
        <f>IF(D754="","",IFERROR(VLOOKUP(D754,Cadastro!$C$9:$D$1009,2,FALSE),"NOT FOUND"))</f>
        <v/>
      </c>
      <c r="F754" s="94"/>
      <c r="G754" s="76"/>
      <c r="H754" s="81" t="str">
        <f>IFERROR(F754*VLOOKUP(D754,Saldo!$P$8:$U$1009,6,FALSE),"")</f>
        <v/>
      </c>
      <c r="I754" s="78" t="str">
        <f>IFERROR(IF(D754="","",VLOOKUP(D754,Saldo!$P$8:$Q$1009,2,FALSE)),"")</f>
        <v/>
      </c>
      <c r="J754" s="76"/>
      <c r="K754" s="74" t="str">
        <f t="shared" si="11"/>
        <v/>
      </c>
    </row>
    <row r="755" spans="1:11" ht="18.95" customHeight="1" x14ac:dyDescent="0.25">
      <c r="A755" s="52"/>
      <c r="C755" s="185"/>
      <c r="D755" s="76"/>
      <c r="E755" s="76" t="str">
        <f>IF(D755="","",IFERROR(VLOOKUP(D755,Cadastro!$C$9:$D$1009,2,FALSE),"NOT FOUND"))</f>
        <v/>
      </c>
      <c r="F755" s="94"/>
      <c r="G755" s="76"/>
      <c r="H755" s="81" t="str">
        <f>IFERROR(F755*VLOOKUP(D755,Saldo!$P$8:$U$1009,6,FALSE),"")</f>
        <v/>
      </c>
      <c r="I755" s="78" t="str">
        <f>IFERROR(IF(D755="","",VLOOKUP(D755,Saldo!$P$8:$Q$1009,2,FALSE)),"")</f>
        <v/>
      </c>
      <c r="J755" s="76"/>
      <c r="K755" s="74" t="str">
        <f t="shared" si="11"/>
        <v/>
      </c>
    </row>
    <row r="756" spans="1:11" ht="18.95" customHeight="1" x14ac:dyDescent="0.25">
      <c r="A756" s="52"/>
      <c r="C756" s="185"/>
      <c r="D756" s="76"/>
      <c r="E756" s="76" t="str">
        <f>IF(D756="","",IFERROR(VLOOKUP(D756,Cadastro!$C$9:$D$1009,2,FALSE),"NOT FOUND"))</f>
        <v/>
      </c>
      <c r="F756" s="94"/>
      <c r="G756" s="76"/>
      <c r="H756" s="81" t="str">
        <f>IFERROR(F756*VLOOKUP(D756,Saldo!$P$8:$U$1009,6,FALSE),"")</f>
        <v/>
      </c>
      <c r="I756" s="78" t="str">
        <f>IFERROR(IF(D756="","",VLOOKUP(D756,Saldo!$P$8:$Q$1009,2,FALSE)),"")</f>
        <v/>
      </c>
      <c r="J756" s="76"/>
      <c r="K756" s="74" t="str">
        <f t="shared" si="11"/>
        <v/>
      </c>
    </row>
    <row r="757" spans="1:11" ht="18.95" customHeight="1" x14ac:dyDescent="0.25">
      <c r="A757" s="52"/>
      <c r="C757" s="185"/>
      <c r="D757" s="76"/>
      <c r="E757" s="76" t="str">
        <f>IF(D757="","",IFERROR(VLOOKUP(D757,Cadastro!$C$9:$D$1009,2,FALSE),"NOT FOUND"))</f>
        <v/>
      </c>
      <c r="F757" s="94"/>
      <c r="G757" s="76"/>
      <c r="H757" s="81" t="str">
        <f>IFERROR(F757*VLOOKUP(D757,Saldo!$P$8:$U$1009,6,FALSE),"")</f>
        <v/>
      </c>
      <c r="I757" s="78" t="str">
        <f>IFERROR(IF(D757="","",VLOOKUP(D757,Saldo!$P$8:$Q$1009,2,FALSE)),"")</f>
        <v/>
      </c>
      <c r="J757" s="76"/>
      <c r="K757" s="74" t="str">
        <f t="shared" si="11"/>
        <v/>
      </c>
    </row>
    <row r="758" spans="1:11" ht="18.95" customHeight="1" x14ac:dyDescent="0.25">
      <c r="A758" s="52"/>
      <c r="C758" s="185"/>
      <c r="D758" s="76"/>
      <c r="E758" s="76" t="str">
        <f>IF(D758="","",IFERROR(VLOOKUP(D758,Cadastro!$C$9:$D$1009,2,FALSE),"NOT FOUND"))</f>
        <v/>
      </c>
      <c r="F758" s="94"/>
      <c r="G758" s="76"/>
      <c r="H758" s="81" t="str">
        <f>IFERROR(F758*VLOOKUP(D758,Saldo!$P$8:$U$1009,6,FALSE),"")</f>
        <v/>
      </c>
      <c r="I758" s="78" t="str">
        <f>IFERROR(IF(D758="","",VLOOKUP(D758,Saldo!$P$8:$Q$1009,2,FALSE)),"")</f>
        <v/>
      </c>
      <c r="J758" s="76"/>
      <c r="K758" s="74" t="str">
        <f t="shared" si="11"/>
        <v/>
      </c>
    </row>
    <row r="759" spans="1:11" ht="18.95" customHeight="1" x14ac:dyDescent="0.25">
      <c r="A759" s="52"/>
      <c r="C759" s="185"/>
      <c r="D759" s="76"/>
      <c r="E759" s="76" t="str">
        <f>IF(D759="","",IFERROR(VLOOKUP(D759,Cadastro!$C$9:$D$1009,2,FALSE),"NOT FOUND"))</f>
        <v/>
      </c>
      <c r="F759" s="94"/>
      <c r="G759" s="76"/>
      <c r="H759" s="81" t="str">
        <f>IFERROR(F759*VLOOKUP(D759,Saldo!$P$8:$U$1009,6,FALSE),"")</f>
        <v/>
      </c>
      <c r="I759" s="78" t="str">
        <f>IFERROR(IF(D759="","",VLOOKUP(D759,Saldo!$P$8:$Q$1009,2,FALSE)),"")</f>
        <v/>
      </c>
      <c r="J759" s="76"/>
      <c r="K759" s="74" t="str">
        <f t="shared" si="11"/>
        <v/>
      </c>
    </row>
    <row r="760" spans="1:11" ht="18.95" customHeight="1" x14ac:dyDescent="0.25">
      <c r="A760" s="52"/>
      <c r="C760" s="185"/>
      <c r="D760" s="76"/>
      <c r="E760" s="76" t="str">
        <f>IF(D760="","",IFERROR(VLOOKUP(D760,Cadastro!$C$9:$D$1009,2,FALSE),"NOT FOUND"))</f>
        <v/>
      </c>
      <c r="F760" s="94"/>
      <c r="G760" s="76"/>
      <c r="H760" s="81" t="str">
        <f>IFERROR(F760*VLOOKUP(D760,Saldo!$P$8:$U$1009,6,FALSE),"")</f>
        <v/>
      </c>
      <c r="I760" s="78" t="str">
        <f>IFERROR(IF(D760="","",VLOOKUP(D760,Saldo!$P$8:$Q$1009,2,FALSE)),"")</f>
        <v/>
      </c>
      <c r="J760" s="76"/>
      <c r="K760" s="74" t="str">
        <f t="shared" si="11"/>
        <v/>
      </c>
    </row>
    <row r="761" spans="1:11" ht="18.95" customHeight="1" x14ac:dyDescent="0.25">
      <c r="A761" s="52"/>
      <c r="C761" s="185"/>
      <c r="D761" s="76"/>
      <c r="E761" s="76" t="str">
        <f>IF(D761="","",IFERROR(VLOOKUP(D761,Cadastro!$C$9:$D$1009,2,FALSE),"NOT FOUND"))</f>
        <v/>
      </c>
      <c r="F761" s="94"/>
      <c r="G761" s="76"/>
      <c r="H761" s="81" t="str">
        <f>IFERROR(F761*VLOOKUP(D761,Saldo!$P$8:$U$1009,6,FALSE),"")</f>
        <v/>
      </c>
      <c r="I761" s="78" t="str">
        <f>IFERROR(IF(D761="","",VLOOKUP(D761,Saldo!$P$8:$Q$1009,2,FALSE)),"")</f>
        <v/>
      </c>
      <c r="J761" s="76"/>
      <c r="K761" s="74" t="str">
        <f t="shared" si="11"/>
        <v/>
      </c>
    </row>
    <row r="762" spans="1:11" ht="18.95" customHeight="1" x14ac:dyDescent="0.25">
      <c r="A762" s="52"/>
      <c r="C762" s="185"/>
      <c r="D762" s="76"/>
      <c r="E762" s="76" t="str">
        <f>IF(D762="","",IFERROR(VLOOKUP(D762,Cadastro!$C$9:$D$1009,2,FALSE),"NOT FOUND"))</f>
        <v/>
      </c>
      <c r="F762" s="94"/>
      <c r="G762" s="76"/>
      <c r="H762" s="81" t="str">
        <f>IFERROR(F762*VLOOKUP(D762,Saldo!$P$8:$U$1009,6,FALSE),"")</f>
        <v/>
      </c>
      <c r="I762" s="78" t="str">
        <f>IFERROR(IF(D762="","",VLOOKUP(D762,Saldo!$P$8:$Q$1009,2,FALSE)),"")</f>
        <v/>
      </c>
      <c r="J762" s="76"/>
      <c r="K762" s="74" t="str">
        <f t="shared" si="11"/>
        <v/>
      </c>
    </row>
    <row r="763" spans="1:11" ht="18.95" customHeight="1" x14ac:dyDescent="0.25">
      <c r="A763" s="52"/>
      <c r="C763" s="185"/>
      <c r="D763" s="76"/>
      <c r="E763" s="76" t="str">
        <f>IF(D763="","",IFERROR(VLOOKUP(D763,Cadastro!$C$9:$D$1009,2,FALSE),"NOT FOUND"))</f>
        <v/>
      </c>
      <c r="F763" s="94"/>
      <c r="G763" s="76"/>
      <c r="H763" s="81" t="str">
        <f>IFERROR(F763*VLOOKUP(D763,Saldo!$P$8:$U$1009,6,FALSE),"")</f>
        <v/>
      </c>
      <c r="I763" s="78" t="str">
        <f>IFERROR(IF(D763="","",VLOOKUP(D763,Saldo!$P$8:$Q$1009,2,FALSE)),"")</f>
        <v/>
      </c>
      <c r="J763" s="76"/>
      <c r="K763" s="74" t="str">
        <f t="shared" si="11"/>
        <v/>
      </c>
    </row>
    <row r="764" spans="1:11" ht="18.95" customHeight="1" x14ac:dyDescent="0.25">
      <c r="A764" s="52"/>
      <c r="C764" s="185"/>
      <c r="D764" s="76"/>
      <c r="E764" s="76" t="str">
        <f>IF(D764="","",IFERROR(VLOOKUP(D764,Cadastro!$C$9:$D$1009,2,FALSE),"NOT FOUND"))</f>
        <v/>
      </c>
      <c r="F764" s="94"/>
      <c r="G764" s="76"/>
      <c r="H764" s="81" t="str">
        <f>IFERROR(F764*VLOOKUP(D764,Saldo!$P$8:$U$1009,6,FALSE),"")</f>
        <v/>
      </c>
      <c r="I764" s="78" t="str">
        <f>IFERROR(IF(D764="","",VLOOKUP(D764,Saldo!$P$8:$Q$1009,2,FALSE)),"")</f>
        <v/>
      </c>
      <c r="J764" s="76"/>
      <c r="K764" s="74" t="str">
        <f t="shared" si="11"/>
        <v/>
      </c>
    </row>
    <row r="765" spans="1:11" ht="18.95" customHeight="1" x14ac:dyDescent="0.25">
      <c r="A765" s="52"/>
      <c r="C765" s="185"/>
      <c r="D765" s="76"/>
      <c r="E765" s="76" t="str">
        <f>IF(D765="","",IFERROR(VLOOKUP(D765,Cadastro!$C$9:$D$1009,2,FALSE),"NOT FOUND"))</f>
        <v/>
      </c>
      <c r="F765" s="94"/>
      <c r="G765" s="76"/>
      <c r="H765" s="81" t="str">
        <f>IFERROR(F765*VLOOKUP(D765,Saldo!$P$8:$U$1009,6,FALSE),"")</f>
        <v/>
      </c>
      <c r="I765" s="78" t="str">
        <f>IFERROR(IF(D765="","",VLOOKUP(D765,Saldo!$P$8:$Q$1009,2,FALSE)),"")</f>
        <v/>
      </c>
      <c r="J765" s="76"/>
      <c r="K765" s="74" t="str">
        <f t="shared" si="11"/>
        <v/>
      </c>
    </row>
    <row r="766" spans="1:11" ht="18.95" customHeight="1" x14ac:dyDescent="0.25">
      <c r="A766" s="52"/>
      <c r="C766" s="185"/>
      <c r="D766" s="76"/>
      <c r="E766" s="76" t="str">
        <f>IF(D766="","",IFERROR(VLOOKUP(D766,Cadastro!$C$9:$D$1009,2,FALSE),"NOT FOUND"))</f>
        <v/>
      </c>
      <c r="F766" s="94"/>
      <c r="G766" s="76"/>
      <c r="H766" s="81" t="str">
        <f>IFERROR(F766*VLOOKUP(D766,Saldo!$P$8:$U$1009,6,FALSE),"")</f>
        <v/>
      </c>
      <c r="I766" s="78" t="str">
        <f>IFERROR(IF(D766="","",VLOOKUP(D766,Saldo!$P$8:$Q$1009,2,FALSE)),"")</f>
        <v/>
      </c>
      <c r="J766" s="76"/>
      <c r="K766" s="74" t="str">
        <f t="shared" si="11"/>
        <v/>
      </c>
    </row>
    <row r="767" spans="1:11" ht="18.95" customHeight="1" x14ac:dyDescent="0.25">
      <c r="A767" s="52"/>
      <c r="C767" s="185"/>
      <c r="D767" s="76"/>
      <c r="E767" s="76" t="str">
        <f>IF(D767="","",IFERROR(VLOOKUP(D767,Cadastro!$C$9:$D$1009,2,FALSE),"NOT FOUND"))</f>
        <v/>
      </c>
      <c r="F767" s="94"/>
      <c r="G767" s="76"/>
      <c r="H767" s="81" t="str">
        <f>IFERROR(F767*VLOOKUP(D767,Saldo!$P$8:$U$1009,6,FALSE),"")</f>
        <v/>
      </c>
      <c r="I767" s="78" t="str">
        <f>IFERROR(IF(D767="","",VLOOKUP(D767,Saldo!$P$8:$Q$1009,2,FALSE)),"")</f>
        <v/>
      </c>
      <c r="J767" s="76"/>
      <c r="K767" s="74" t="str">
        <f t="shared" si="11"/>
        <v/>
      </c>
    </row>
    <row r="768" spans="1:11" ht="18.95" customHeight="1" x14ac:dyDescent="0.25">
      <c r="A768" s="52"/>
      <c r="C768" s="185"/>
      <c r="D768" s="76"/>
      <c r="E768" s="76" t="str">
        <f>IF(D768="","",IFERROR(VLOOKUP(D768,Cadastro!$C$9:$D$1009,2,FALSE),"NOT FOUND"))</f>
        <v/>
      </c>
      <c r="F768" s="94"/>
      <c r="G768" s="76"/>
      <c r="H768" s="81" t="str">
        <f>IFERROR(F768*VLOOKUP(D768,Saldo!$P$8:$U$1009,6,FALSE),"")</f>
        <v/>
      </c>
      <c r="I768" s="78" t="str">
        <f>IFERROR(IF(D768="","",VLOOKUP(D768,Saldo!$P$8:$Q$1009,2,FALSE)),"")</f>
        <v/>
      </c>
      <c r="J768" s="76"/>
      <c r="K768" s="74" t="str">
        <f t="shared" si="11"/>
        <v/>
      </c>
    </row>
    <row r="769" spans="1:11" ht="18.95" customHeight="1" x14ac:dyDescent="0.25">
      <c r="A769" s="52"/>
      <c r="C769" s="185"/>
      <c r="D769" s="76"/>
      <c r="E769" s="76" t="str">
        <f>IF(D769="","",IFERROR(VLOOKUP(D769,Cadastro!$C$9:$D$1009,2,FALSE),"NOT FOUND"))</f>
        <v/>
      </c>
      <c r="F769" s="94"/>
      <c r="G769" s="76"/>
      <c r="H769" s="81" t="str">
        <f>IFERROR(F769*VLOOKUP(D769,Saldo!$P$8:$U$1009,6,FALSE),"")</f>
        <v/>
      </c>
      <c r="I769" s="78" t="str">
        <f>IFERROR(IF(D769="","",VLOOKUP(D769,Saldo!$P$8:$Q$1009,2,FALSE)),"")</f>
        <v/>
      </c>
      <c r="J769" s="76"/>
      <c r="K769" s="74" t="str">
        <f t="shared" si="11"/>
        <v/>
      </c>
    </row>
    <row r="770" spans="1:11" ht="18.95" customHeight="1" x14ac:dyDescent="0.25">
      <c r="A770" s="52"/>
      <c r="C770" s="185"/>
      <c r="D770" s="76"/>
      <c r="E770" s="76" t="str">
        <f>IF(D770="","",IFERROR(VLOOKUP(D770,Cadastro!$C$9:$D$1009,2,FALSE),"NOT FOUND"))</f>
        <v/>
      </c>
      <c r="F770" s="94"/>
      <c r="G770" s="76"/>
      <c r="H770" s="81" t="str">
        <f>IFERROR(F770*VLOOKUP(D770,Saldo!$P$8:$U$1009,6,FALSE),"")</f>
        <v/>
      </c>
      <c r="I770" s="78" t="str">
        <f>IFERROR(IF(D770="","",VLOOKUP(D770,Saldo!$P$8:$Q$1009,2,FALSE)),"")</f>
        <v/>
      </c>
      <c r="J770" s="76"/>
      <c r="K770" s="74" t="str">
        <f t="shared" si="11"/>
        <v/>
      </c>
    </row>
    <row r="771" spans="1:11" ht="18.95" customHeight="1" x14ac:dyDescent="0.25">
      <c r="A771" s="52"/>
      <c r="C771" s="185"/>
      <c r="D771" s="76"/>
      <c r="E771" s="76" t="str">
        <f>IF(D771="","",IFERROR(VLOOKUP(D771,Cadastro!$C$9:$D$1009,2,FALSE),"NOT FOUND"))</f>
        <v/>
      </c>
      <c r="F771" s="94"/>
      <c r="G771" s="76"/>
      <c r="H771" s="81" t="str">
        <f>IFERROR(F771*VLOOKUP(D771,Saldo!$P$8:$U$1009,6,FALSE),"")</f>
        <v/>
      </c>
      <c r="I771" s="78" t="str">
        <f>IFERROR(IF(D771="","",VLOOKUP(D771,Saldo!$P$8:$Q$1009,2,FALSE)),"")</f>
        <v/>
      </c>
      <c r="J771" s="76"/>
      <c r="K771" s="74" t="str">
        <f t="shared" si="11"/>
        <v/>
      </c>
    </row>
    <row r="772" spans="1:11" ht="18.95" customHeight="1" x14ac:dyDescent="0.25">
      <c r="A772" s="52"/>
      <c r="C772" s="185"/>
      <c r="D772" s="76"/>
      <c r="E772" s="76" t="str">
        <f>IF(D772="","",IFERROR(VLOOKUP(D772,Cadastro!$C$9:$D$1009,2,FALSE),"NOT FOUND"))</f>
        <v/>
      </c>
      <c r="F772" s="94"/>
      <c r="G772" s="76"/>
      <c r="H772" s="81" t="str">
        <f>IFERROR(F772*VLOOKUP(D772,Saldo!$P$8:$U$1009,6,FALSE),"")</f>
        <v/>
      </c>
      <c r="I772" s="78" t="str">
        <f>IFERROR(IF(D772="","",VLOOKUP(D772,Saldo!$P$8:$Q$1009,2,FALSE)),"")</f>
        <v/>
      </c>
      <c r="J772" s="76"/>
      <c r="K772" s="74" t="str">
        <f t="shared" si="11"/>
        <v/>
      </c>
    </row>
    <row r="773" spans="1:11" ht="18.95" customHeight="1" x14ac:dyDescent="0.25">
      <c r="A773" s="52"/>
      <c r="C773" s="185"/>
      <c r="D773" s="76"/>
      <c r="E773" s="76" t="str">
        <f>IF(D773="","",IFERROR(VLOOKUP(D773,Cadastro!$C$9:$D$1009,2,FALSE),"NOT FOUND"))</f>
        <v/>
      </c>
      <c r="F773" s="94"/>
      <c r="G773" s="76"/>
      <c r="H773" s="81" t="str">
        <f>IFERROR(F773*VLOOKUP(D773,Saldo!$P$8:$U$1009,6,FALSE),"")</f>
        <v/>
      </c>
      <c r="I773" s="78" t="str">
        <f>IFERROR(IF(D773="","",VLOOKUP(D773,Saldo!$P$8:$Q$1009,2,FALSE)),"")</f>
        <v/>
      </c>
      <c r="J773" s="76"/>
      <c r="K773" s="74" t="str">
        <f t="shared" si="11"/>
        <v/>
      </c>
    </row>
    <row r="774" spans="1:11" ht="18.95" customHeight="1" x14ac:dyDescent="0.25">
      <c r="A774" s="52"/>
      <c r="C774" s="185"/>
      <c r="D774" s="76"/>
      <c r="E774" s="76" t="str">
        <f>IF(D774="","",IFERROR(VLOOKUP(D774,Cadastro!$C$9:$D$1009,2,FALSE),"NOT FOUND"))</f>
        <v/>
      </c>
      <c r="F774" s="94"/>
      <c r="G774" s="76"/>
      <c r="H774" s="81" t="str">
        <f>IFERROR(F774*VLOOKUP(D774,Saldo!$P$8:$U$1009,6,FALSE),"")</f>
        <v/>
      </c>
      <c r="I774" s="78" t="str">
        <f>IFERROR(IF(D774="","",VLOOKUP(D774,Saldo!$P$8:$Q$1009,2,FALSE)),"")</f>
        <v/>
      </c>
      <c r="J774" s="76"/>
      <c r="K774" s="74" t="str">
        <f t="shared" si="11"/>
        <v/>
      </c>
    </row>
    <row r="775" spans="1:11" ht="18.95" customHeight="1" x14ac:dyDescent="0.25">
      <c r="A775" s="52"/>
      <c r="C775" s="185"/>
      <c r="D775" s="76"/>
      <c r="E775" s="76" t="str">
        <f>IF(D775="","",IFERROR(VLOOKUP(D775,Cadastro!$C$9:$D$1009,2,FALSE),"NOT FOUND"))</f>
        <v/>
      </c>
      <c r="F775" s="94"/>
      <c r="G775" s="76"/>
      <c r="H775" s="81" t="str">
        <f>IFERROR(F775*VLOOKUP(D775,Saldo!$P$8:$U$1009,6,FALSE),"")</f>
        <v/>
      </c>
      <c r="I775" s="78" t="str">
        <f>IFERROR(IF(D775="","",VLOOKUP(D775,Saldo!$P$8:$Q$1009,2,FALSE)),"")</f>
        <v/>
      </c>
      <c r="J775" s="76"/>
      <c r="K775" s="74" t="str">
        <f t="shared" si="11"/>
        <v/>
      </c>
    </row>
    <row r="776" spans="1:11" ht="18.95" customHeight="1" x14ac:dyDescent="0.25">
      <c r="A776" s="52"/>
      <c r="C776" s="185"/>
      <c r="D776" s="76"/>
      <c r="E776" s="76" t="str">
        <f>IF(D776="","",IFERROR(VLOOKUP(D776,Cadastro!$C$9:$D$1009,2,FALSE),"NOT FOUND"))</f>
        <v/>
      </c>
      <c r="F776" s="94"/>
      <c r="G776" s="76"/>
      <c r="H776" s="81" t="str">
        <f>IFERROR(F776*VLOOKUP(D776,Saldo!$P$8:$U$1009,6,FALSE),"")</f>
        <v/>
      </c>
      <c r="I776" s="78" t="str">
        <f>IFERROR(IF(D776="","",VLOOKUP(D776,Saldo!$P$8:$Q$1009,2,FALSE)),"")</f>
        <v/>
      </c>
      <c r="J776" s="76"/>
      <c r="K776" s="74" t="str">
        <f t="shared" si="11"/>
        <v/>
      </c>
    </row>
    <row r="777" spans="1:11" ht="18.95" customHeight="1" x14ac:dyDescent="0.25">
      <c r="A777" s="52"/>
      <c r="C777" s="185"/>
      <c r="D777" s="76"/>
      <c r="E777" s="76" t="str">
        <f>IF(D777="","",IFERROR(VLOOKUP(D777,Cadastro!$C$9:$D$1009,2,FALSE),"NOT FOUND"))</f>
        <v/>
      </c>
      <c r="F777" s="94"/>
      <c r="G777" s="76"/>
      <c r="H777" s="81" t="str">
        <f>IFERROR(F777*VLOOKUP(D777,Saldo!$P$8:$U$1009,6,FALSE),"")</f>
        <v/>
      </c>
      <c r="I777" s="78" t="str">
        <f>IFERROR(IF(D777="","",VLOOKUP(D777,Saldo!$P$8:$Q$1009,2,FALSE)),"")</f>
        <v/>
      </c>
      <c r="J777" s="76"/>
      <c r="K777" s="74" t="str">
        <f t="shared" si="11"/>
        <v/>
      </c>
    </row>
    <row r="778" spans="1:11" ht="18.95" customHeight="1" x14ac:dyDescent="0.25">
      <c r="A778" s="52"/>
      <c r="C778" s="185"/>
      <c r="D778" s="76"/>
      <c r="E778" s="76" t="str">
        <f>IF(D778="","",IFERROR(VLOOKUP(D778,Cadastro!$C$9:$D$1009,2,FALSE),"NOT FOUND"))</f>
        <v/>
      </c>
      <c r="F778" s="94"/>
      <c r="G778" s="76"/>
      <c r="H778" s="81" t="str">
        <f>IFERROR(F778*VLOOKUP(D778,Saldo!$P$8:$U$1009,6,FALSE),"")</f>
        <v/>
      </c>
      <c r="I778" s="78" t="str">
        <f>IFERROR(IF(D778="","",VLOOKUP(D778,Saldo!$P$8:$Q$1009,2,FALSE)),"")</f>
        <v/>
      </c>
      <c r="J778" s="76"/>
      <c r="K778" s="74" t="str">
        <f t="shared" ref="K778:K841" si="12">IF(C778="","",MONTH(C778))</f>
        <v/>
      </c>
    </row>
    <row r="779" spans="1:11" ht="18.95" customHeight="1" x14ac:dyDescent="0.25">
      <c r="A779" s="52"/>
      <c r="C779" s="185"/>
      <c r="D779" s="76"/>
      <c r="E779" s="76" t="str">
        <f>IF(D779="","",IFERROR(VLOOKUP(D779,Cadastro!$C$9:$D$1009,2,FALSE),"NOT FOUND"))</f>
        <v/>
      </c>
      <c r="F779" s="94"/>
      <c r="G779" s="76"/>
      <c r="H779" s="81" t="str">
        <f>IFERROR(F779*VLOOKUP(D779,Saldo!$P$8:$U$1009,6,FALSE),"")</f>
        <v/>
      </c>
      <c r="I779" s="78" t="str">
        <f>IFERROR(IF(D779="","",VLOOKUP(D779,Saldo!$P$8:$Q$1009,2,FALSE)),"")</f>
        <v/>
      </c>
      <c r="J779" s="76"/>
      <c r="K779" s="74" t="str">
        <f t="shared" si="12"/>
        <v/>
      </c>
    </row>
    <row r="780" spans="1:11" ht="18.95" customHeight="1" x14ac:dyDescent="0.25">
      <c r="A780" s="52"/>
      <c r="C780" s="185"/>
      <c r="D780" s="76"/>
      <c r="E780" s="76" t="str">
        <f>IF(D780="","",IFERROR(VLOOKUP(D780,Cadastro!$C$9:$D$1009,2,FALSE),"NOT FOUND"))</f>
        <v/>
      </c>
      <c r="F780" s="94"/>
      <c r="G780" s="76"/>
      <c r="H780" s="81" t="str">
        <f>IFERROR(F780*VLOOKUP(D780,Saldo!$P$8:$U$1009,6,FALSE),"")</f>
        <v/>
      </c>
      <c r="I780" s="78" t="str">
        <f>IFERROR(IF(D780="","",VLOOKUP(D780,Saldo!$P$8:$Q$1009,2,FALSE)),"")</f>
        <v/>
      </c>
      <c r="J780" s="76"/>
      <c r="K780" s="74" t="str">
        <f t="shared" si="12"/>
        <v/>
      </c>
    </row>
    <row r="781" spans="1:11" ht="18.95" customHeight="1" x14ac:dyDescent="0.25">
      <c r="A781" s="52"/>
      <c r="C781" s="185"/>
      <c r="D781" s="76"/>
      <c r="E781" s="76" t="str">
        <f>IF(D781="","",IFERROR(VLOOKUP(D781,Cadastro!$C$9:$D$1009,2,FALSE),"NOT FOUND"))</f>
        <v/>
      </c>
      <c r="F781" s="94"/>
      <c r="G781" s="76"/>
      <c r="H781" s="81" t="str">
        <f>IFERROR(F781*VLOOKUP(D781,Saldo!$P$8:$U$1009,6,FALSE),"")</f>
        <v/>
      </c>
      <c r="I781" s="78" t="str">
        <f>IFERROR(IF(D781="","",VLOOKUP(D781,Saldo!$P$8:$Q$1009,2,FALSE)),"")</f>
        <v/>
      </c>
      <c r="J781" s="76"/>
      <c r="K781" s="74" t="str">
        <f t="shared" si="12"/>
        <v/>
      </c>
    </row>
    <row r="782" spans="1:11" ht="18.95" customHeight="1" x14ac:dyDescent="0.25">
      <c r="A782" s="52"/>
      <c r="C782" s="185"/>
      <c r="D782" s="76"/>
      <c r="E782" s="76" t="str">
        <f>IF(D782="","",IFERROR(VLOOKUP(D782,Cadastro!$C$9:$D$1009,2,FALSE),"NOT FOUND"))</f>
        <v/>
      </c>
      <c r="F782" s="94"/>
      <c r="G782" s="76"/>
      <c r="H782" s="81" t="str">
        <f>IFERROR(F782*VLOOKUP(D782,Saldo!$P$8:$U$1009,6,FALSE),"")</f>
        <v/>
      </c>
      <c r="I782" s="78" t="str">
        <f>IFERROR(IF(D782="","",VLOOKUP(D782,Saldo!$P$8:$Q$1009,2,FALSE)),"")</f>
        <v/>
      </c>
      <c r="J782" s="76"/>
      <c r="K782" s="74" t="str">
        <f t="shared" si="12"/>
        <v/>
      </c>
    </row>
    <row r="783" spans="1:11" ht="18.95" customHeight="1" x14ac:dyDescent="0.25">
      <c r="A783" s="52"/>
      <c r="C783" s="185"/>
      <c r="D783" s="76"/>
      <c r="E783" s="76" t="str">
        <f>IF(D783="","",IFERROR(VLOOKUP(D783,Cadastro!$C$9:$D$1009,2,FALSE),"NOT FOUND"))</f>
        <v/>
      </c>
      <c r="F783" s="94"/>
      <c r="G783" s="76"/>
      <c r="H783" s="81" t="str">
        <f>IFERROR(F783*VLOOKUP(D783,Saldo!$P$8:$U$1009,6,FALSE),"")</f>
        <v/>
      </c>
      <c r="I783" s="78" t="str">
        <f>IFERROR(IF(D783="","",VLOOKUP(D783,Saldo!$P$8:$Q$1009,2,FALSE)),"")</f>
        <v/>
      </c>
      <c r="J783" s="76"/>
      <c r="K783" s="74" t="str">
        <f t="shared" si="12"/>
        <v/>
      </c>
    </row>
    <row r="784" spans="1:11" ht="18.95" customHeight="1" x14ac:dyDescent="0.25">
      <c r="A784" s="52"/>
      <c r="C784" s="185"/>
      <c r="D784" s="76"/>
      <c r="E784" s="76" t="str">
        <f>IF(D784="","",IFERROR(VLOOKUP(D784,Cadastro!$C$9:$D$1009,2,FALSE),"NOT FOUND"))</f>
        <v/>
      </c>
      <c r="F784" s="94"/>
      <c r="G784" s="76"/>
      <c r="H784" s="81" t="str">
        <f>IFERROR(F784*VLOOKUP(D784,Saldo!$P$8:$U$1009,6,FALSE),"")</f>
        <v/>
      </c>
      <c r="I784" s="78" t="str">
        <f>IFERROR(IF(D784="","",VLOOKUP(D784,Saldo!$P$8:$Q$1009,2,FALSE)),"")</f>
        <v/>
      </c>
      <c r="J784" s="76"/>
      <c r="K784" s="74" t="str">
        <f t="shared" si="12"/>
        <v/>
      </c>
    </row>
    <row r="785" spans="1:11" ht="18.95" customHeight="1" x14ac:dyDescent="0.25">
      <c r="A785" s="52"/>
      <c r="C785" s="185"/>
      <c r="D785" s="76"/>
      <c r="E785" s="76" t="str">
        <f>IF(D785="","",IFERROR(VLOOKUP(D785,Cadastro!$C$9:$D$1009,2,FALSE),"NOT FOUND"))</f>
        <v/>
      </c>
      <c r="F785" s="94"/>
      <c r="G785" s="76"/>
      <c r="H785" s="81" t="str">
        <f>IFERROR(F785*VLOOKUP(D785,Saldo!$P$8:$U$1009,6,FALSE),"")</f>
        <v/>
      </c>
      <c r="I785" s="78" t="str">
        <f>IFERROR(IF(D785="","",VLOOKUP(D785,Saldo!$P$8:$Q$1009,2,FALSE)),"")</f>
        <v/>
      </c>
      <c r="J785" s="76"/>
      <c r="K785" s="74" t="str">
        <f t="shared" si="12"/>
        <v/>
      </c>
    </row>
    <row r="786" spans="1:11" ht="18.95" customHeight="1" x14ac:dyDescent="0.25">
      <c r="A786" s="52"/>
      <c r="C786" s="185"/>
      <c r="D786" s="76"/>
      <c r="E786" s="76" t="str">
        <f>IF(D786="","",IFERROR(VLOOKUP(D786,Cadastro!$C$9:$D$1009,2,FALSE),"NOT FOUND"))</f>
        <v/>
      </c>
      <c r="F786" s="94"/>
      <c r="G786" s="76"/>
      <c r="H786" s="81" t="str">
        <f>IFERROR(F786*VLOOKUP(D786,Saldo!$P$8:$U$1009,6,FALSE),"")</f>
        <v/>
      </c>
      <c r="I786" s="78" t="str">
        <f>IFERROR(IF(D786="","",VLOOKUP(D786,Saldo!$P$8:$Q$1009,2,FALSE)),"")</f>
        <v/>
      </c>
      <c r="J786" s="76"/>
      <c r="K786" s="74" t="str">
        <f t="shared" si="12"/>
        <v/>
      </c>
    </row>
    <row r="787" spans="1:11" ht="18.95" customHeight="1" x14ac:dyDescent="0.25">
      <c r="A787" s="52"/>
      <c r="C787" s="185"/>
      <c r="D787" s="76"/>
      <c r="E787" s="76" t="str">
        <f>IF(D787="","",IFERROR(VLOOKUP(D787,Cadastro!$C$9:$D$1009,2,FALSE),"NOT FOUND"))</f>
        <v/>
      </c>
      <c r="F787" s="94"/>
      <c r="G787" s="76"/>
      <c r="H787" s="81" t="str">
        <f>IFERROR(F787*VLOOKUP(D787,Saldo!$P$8:$U$1009,6,FALSE),"")</f>
        <v/>
      </c>
      <c r="I787" s="78" t="str">
        <f>IFERROR(IF(D787="","",VLOOKUP(D787,Saldo!$P$8:$Q$1009,2,FALSE)),"")</f>
        <v/>
      </c>
      <c r="J787" s="76"/>
      <c r="K787" s="74" t="str">
        <f t="shared" si="12"/>
        <v/>
      </c>
    </row>
    <row r="788" spans="1:11" ht="18.95" customHeight="1" x14ac:dyDescent="0.25">
      <c r="A788" s="52"/>
      <c r="C788" s="185"/>
      <c r="D788" s="76"/>
      <c r="E788" s="76" t="str">
        <f>IF(D788="","",IFERROR(VLOOKUP(D788,Cadastro!$C$9:$D$1009,2,FALSE),"NOT FOUND"))</f>
        <v/>
      </c>
      <c r="F788" s="94"/>
      <c r="G788" s="76"/>
      <c r="H788" s="81" t="str">
        <f>IFERROR(F788*VLOOKUP(D788,Saldo!$P$8:$U$1009,6,FALSE),"")</f>
        <v/>
      </c>
      <c r="I788" s="78" t="str">
        <f>IFERROR(IF(D788="","",VLOOKUP(D788,Saldo!$P$8:$Q$1009,2,FALSE)),"")</f>
        <v/>
      </c>
      <c r="J788" s="76"/>
      <c r="K788" s="74" t="str">
        <f t="shared" si="12"/>
        <v/>
      </c>
    </row>
    <row r="789" spans="1:11" ht="18.95" customHeight="1" x14ac:dyDescent="0.25">
      <c r="A789" s="52"/>
      <c r="C789" s="185"/>
      <c r="D789" s="76"/>
      <c r="E789" s="76" t="str">
        <f>IF(D789="","",IFERROR(VLOOKUP(D789,Cadastro!$C$9:$D$1009,2,FALSE),"NOT FOUND"))</f>
        <v/>
      </c>
      <c r="F789" s="94"/>
      <c r="G789" s="76"/>
      <c r="H789" s="81" t="str">
        <f>IFERROR(F789*VLOOKUP(D789,Saldo!$P$8:$U$1009,6,FALSE),"")</f>
        <v/>
      </c>
      <c r="I789" s="78" t="str">
        <f>IFERROR(IF(D789="","",VLOOKUP(D789,Saldo!$P$8:$Q$1009,2,FALSE)),"")</f>
        <v/>
      </c>
      <c r="J789" s="76"/>
      <c r="K789" s="74" t="str">
        <f t="shared" si="12"/>
        <v/>
      </c>
    </row>
    <row r="790" spans="1:11" ht="18.95" customHeight="1" x14ac:dyDescent="0.25">
      <c r="A790" s="52"/>
      <c r="C790" s="185"/>
      <c r="D790" s="76"/>
      <c r="E790" s="76" t="str">
        <f>IF(D790="","",IFERROR(VLOOKUP(D790,Cadastro!$C$9:$D$1009,2,FALSE),"NOT FOUND"))</f>
        <v/>
      </c>
      <c r="F790" s="94"/>
      <c r="G790" s="76"/>
      <c r="H790" s="81" t="str">
        <f>IFERROR(F790*VLOOKUP(D790,Saldo!$P$8:$U$1009,6,FALSE),"")</f>
        <v/>
      </c>
      <c r="I790" s="78" t="str">
        <f>IFERROR(IF(D790="","",VLOOKUP(D790,Saldo!$P$8:$Q$1009,2,FALSE)),"")</f>
        <v/>
      </c>
      <c r="J790" s="76"/>
      <c r="K790" s="74" t="str">
        <f t="shared" si="12"/>
        <v/>
      </c>
    </row>
    <row r="791" spans="1:11" ht="18.95" customHeight="1" x14ac:dyDescent="0.25">
      <c r="A791" s="52"/>
      <c r="C791" s="185"/>
      <c r="D791" s="76"/>
      <c r="E791" s="76" t="str">
        <f>IF(D791="","",IFERROR(VLOOKUP(D791,Cadastro!$C$9:$D$1009,2,FALSE),"NOT FOUND"))</f>
        <v/>
      </c>
      <c r="F791" s="94"/>
      <c r="G791" s="76"/>
      <c r="H791" s="81" t="str">
        <f>IFERROR(F791*VLOOKUP(D791,Saldo!$P$8:$U$1009,6,FALSE),"")</f>
        <v/>
      </c>
      <c r="I791" s="78" t="str">
        <f>IFERROR(IF(D791="","",VLOOKUP(D791,Saldo!$P$8:$Q$1009,2,FALSE)),"")</f>
        <v/>
      </c>
      <c r="J791" s="76"/>
      <c r="K791" s="74" t="str">
        <f t="shared" si="12"/>
        <v/>
      </c>
    </row>
    <row r="792" spans="1:11" ht="18.95" customHeight="1" x14ac:dyDescent="0.25">
      <c r="A792" s="52"/>
      <c r="C792" s="185"/>
      <c r="D792" s="76"/>
      <c r="E792" s="76" t="str">
        <f>IF(D792="","",IFERROR(VLOOKUP(D792,Cadastro!$C$9:$D$1009,2,FALSE),"NOT FOUND"))</f>
        <v/>
      </c>
      <c r="F792" s="94"/>
      <c r="G792" s="76"/>
      <c r="H792" s="81" t="str">
        <f>IFERROR(F792*VLOOKUP(D792,Saldo!$P$8:$U$1009,6,FALSE),"")</f>
        <v/>
      </c>
      <c r="I792" s="78" t="str">
        <f>IFERROR(IF(D792="","",VLOOKUP(D792,Saldo!$P$8:$Q$1009,2,FALSE)),"")</f>
        <v/>
      </c>
      <c r="J792" s="76"/>
      <c r="K792" s="74" t="str">
        <f t="shared" si="12"/>
        <v/>
      </c>
    </row>
    <row r="793" spans="1:11" ht="18.95" customHeight="1" x14ac:dyDescent="0.25">
      <c r="A793" s="52"/>
      <c r="C793" s="185"/>
      <c r="D793" s="76"/>
      <c r="E793" s="76" t="str">
        <f>IF(D793="","",IFERROR(VLOOKUP(D793,Cadastro!$C$9:$D$1009,2,FALSE),"NOT FOUND"))</f>
        <v/>
      </c>
      <c r="F793" s="94"/>
      <c r="G793" s="76"/>
      <c r="H793" s="81" t="str">
        <f>IFERROR(F793*VLOOKUP(D793,Saldo!$P$8:$U$1009,6,FALSE),"")</f>
        <v/>
      </c>
      <c r="I793" s="78" t="str">
        <f>IFERROR(IF(D793="","",VLOOKUP(D793,Saldo!$P$8:$Q$1009,2,FALSE)),"")</f>
        <v/>
      </c>
      <c r="J793" s="76"/>
      <c r="K793" s="74" t="str">
        <f t="shared" si="12"/>
        <v/>
      </c>
    </row>
    <row r="794" spans="1:11" ht="18.95" customHeight="1" x14ac:dyDescent="0.25">
      <c r="A794" s="52"/>
      <c r="C794" s="185"/>
      <c r="D794" s="76"/>
      <c r="E794" s="76" t="str">
        <f>IF(D794="","",IFERROR(VLOOKUP(D794,Cadastro!$C$9:$D$1009,2,FALSE),"NOT FOUND"))</f>
        <v/>
      </c>
      <c r="F794" s="94"/>
      <c r="G794" s="76"/>
      <c r="H794" s="81" t="str">
        <f>IFERROR(F794*VLOOKUP(D794,Saldo!$P$8:$U$1009,6,FALSE),"")</f>
        <v/>
      </c>
      <c r="I794" s="78" t="str">
        <f>IFERROR(IF(D794="","",VLOOKUP(D794,Saldo!$P$8:$Q$1009,2,FALSE)),"")</f>
        <v/>
      </c>
      <c r="J794" s="76"/>
      <c r="K794" s="74" t="str">
        <f t="shared" si="12"/>
        <v/>
      </c>
    </row>
    <row r="795" spans="1:11" ht="18.95" customHeight="1" x14ac:dyDescent="0.25">
      <c r="A795" s="52"/>
      <c r="C795" s="185"/>
      <c r="D795" s="76"/>
      <c r="E795" s="76" t="str">
        <f>IF(D795="","",IFERROR(VLOOKUP(D795,Cadastro!$C$9:$D$1009,2,FALSE),"NOT FOUND"))</f>
        <v/>
      </c>
      <c r="F795" s="94"/>
      <c r="G795" s="76"/>
      <c r="H795" s="81" t="str">
        <f>IFERROR(F795*VLOOKUP(D795,Saldo!$P$8:$U$1009,6,FALSE),"")</f>
        <v/>
      </c>
      <c r="I795" s="78" t="str">
        <f>IFERROR(IF(D795="","",VLOOKUP(D795,Saldo!$P$8:$Q$1009,2,FALSE)),"")</f>
        <v/>
      </c>
      <c r="J795" s="76"/>
      <c r="K795" s="74" t="str">
        <f t="shared" si="12"/>
        <v/>
      </c>
    </row>
    <row r="796" spans="1:11" ht="18.95" customHeight="1" x14ac:dyDescent="0.25">
      <c r="A796" s="52"/>
      <c r="C796" s="185"/>
      <c r="D796" s="76"/>
      <c r="E796" s="76" t="str">
        <f>IF(D796="","",IFERROR(VLOOKUP(D796,Cadastro!$C$9:$D$1009,2,FALSE),"NOT FOUND"))</f>
        <v/>
      </c>
      <c r="F796" s="94"/>
      <c r="G796" s="76"/>
      <c r="H796" s="81" t="str">
        <f>IFERROR(F796*VLOOKUP(D796,Saldo!$P$8:$U$1009,6,FALSE),"")</f>
        <v/>
      </c>
      <c r="I796" s="78" t="str">
        <f>IFERROR(IF(D796="","",VLOOKUP(D796,Saldo!$P$8:$Q$1009,2,FALSE)),"")</f>
        <v/>
      </c>
      <c r="J796" s="76"/>
      <c r="K796" s="74" t="str">
        <f t="shared" si="12"/>
        <v/>
      </c>
    </row>
    <row r="797" spans="1:11" ht="18.95" customHeight="1" x14ac:dyDescent="0.25">
      <c r="A797" s="52"/>
      <c r="C797" s="185"/>
      <c r="D797" s="76"/>
      <c r="E797" s="76" t="str">
        <f>IF(D797="","",IFERROR(VLOOKUP(D797,Cadastro!$C$9:$D$1009,2,FALSE),"NOT FOUND"))</f>
        <v/>
      </c>
      <c r="F797" s="94"/>
      <c r="G797" s="76"/>
      <c r="H797" s="81" t="str">
        <f>IFERROR(F797*VLOOKUP(D797,Saldo!$P$8:$U$1009,6,FALSE),"")</f>
        <v/>
      </c>
      <c r="I797" s="78" t="str">
        <f>IFERROR(IF(D797="","",VLOOKUP(D797,Saldo!$P$8:$Q$1009,2,FALSE)),"")</f>
        <v/>
      </c>
      <c r="J797" s="76"/>
      <c r="K797" s="74" t="str">
        <f t="shared" si="12"/>
        <v/>
      </c>
    </row>
    <row r="798" spans="1:11" ht="18.95" customHeight="1" x14ac:dyDescent="0.25">
      <c r="A798" s="52"/>
      <c r="C798" s="185"/>
      <c r="D798" s="76"/>
      <c r="E798" s="76" t="str">
        <f>IF(D798="","",IFERROR(VLOOKUP(D798,Cadastro!$C$9:$D$1009,2,FALSE),"NOT FOUND"))</f>
        <v/>
      </c>
      <c r="F798" s="94"/>
      <c r="G798" s="76"/>
      <c r="H798" s="81" t="str">
        <f>IFERROR(F798*VLOOKUP(D798,Saldo!$P$8:$U$1009,6,FALSE),"")</f>
        <v/>
      </c>
      <c r="I798" s="78" t="str">
        <f>IFERROR(IF(D798="","",VLOOKUP(D798,Saldo!$P$8:$Q$1009,2,FALSE)),"")</f>
        <v/>
      </c>
      <c r="J798" s="76"/>
      <c r="K798" s="74" t="str">
        <f t="shared" si="12"/>
        <v/>
      </c>
    </row>
    <row r="799" spans="1:11" ht="18.95" customHeight="1" x14ac:dyDescent="0.25">
      <c r="A799" s="52"/>
      <c r="C799" s="185"/>
      <c r="D799" s="76"/>
      <c r="E799" s="76" t="str">
        <f>IF(D799="","",IFERROR(VLOOKUP(D799,Cadastro!$C$9:$D$1009,2,FALSE),"NOT FOUND"))</f>
        <v/>
      </c>
      <c r="F799" s="94"/>
      <c r="G799" s="76"/>
      <c r="H799" s="81" t="str">
        <f>IFERROR(F799*VLOOKUP(D799,Saldo!$P$8:$U$1009,6,FALSE),"")</f>
        <v/>
      </c>
      <c r="I799" s="78" t="str">
        <f>IFERROR(IF(D799="","",VLOOKUP(D799,Saldo!$P$8:$Q$1009,2,FALSE)),"")</f>
        <v/>
      </c>
      <c r="J799" s="76"/>
      <c r="K799" s="74" t="str">
        <f t="shared" si="12"/>
        <v/>
      </c>
    </row>
    <row r="800" spans="1:11" ht="18.95" customHeight="1" x14ac:dyDescent="0.25">
      <c r="A800" s="52"/>
      <c r="C800" s="185"/>
      <c r="D800" s="76"/>
      <c r="E800" s="76" t="str">
        <f>IF(D800="","",IFERROR(VLOOKUP(D800,Cadastro!$C$9:$D$1009,2,FALSE),"NOT FOUND"))</f>
        <v/>
      </c>
      <c r="F800" s="94"/>
      <c r="G800" s="76"/>
      <c r="H800" s="81" t="str">
        <f>IFERROR(F800*VLOOKUP(D800,Saldo!$P$8:$U$1009,6,FALSE),"")</f>
        <v/>
      </c>
      <c r="I800" s="78" t="str">
        <f>IFERROR(IF(D800="","",VLOOKUP(D800,Saldo!$P$8:$Q$1009,2,FALSE)),"")</f>
        <v/>
      </c>
      <c r="J800" s="76"/>
      <c r="K800" s="74" t="str">
        <f t="shared" si="12"/>
        <v/>
      </c>
    </row>
    <row r="801" spans="1:11" ht="18.95" customHeight="1" x14ac:dyDescent="0.25">
      <c r="A801" s="52"/>
      <c r="C801" s="185"/>
      <c r="D801" s="76"/>
      <c r="E801" s="76" t="str">
        <f>IF(D801="","",IFERROR(VLOOKUP(D801,Cadastro!$C$9:$D$1009,2,FALSE),"NOT FOUND"))</f>
        <v/>
      </c>
      <c r="F801" s="94"/>
      <c r="G801" s="76"/>
      <c r="H801" s="81" t="str">
        <f>IFERROR(F801*VLOOKUP(D801,Saldo!$P$8:$U$1009,6,FALSE),"")</f>
        <v/>
      </c>
      <c r="I801" s="78" t="str">
        <f>IFERROR(IF(D801="","",VLOOKUP(D801,Saldo!$P$8:$Q$1009,2,FALSE)),"")</f>
        <v/>
      </c>
      <c r="J801" s="76"/>
      <c r="K801" s="74" t="str">
        <f t="shared" si="12"/>
        <v/>
      </c>
    </row>
    <row r="802" spans="1:11" ht="18.95" customHeight="1" x14ac:dyDescent="0.25">
      <c r="A802" s="52"/>
      <c r="C802" s="185"/>
      <c r="D802" s="76"/>
      <c r="E802" s="76" t="str">
        <f>IF(D802="","",IFERROR(VLOOKUP(D802,Cadastro!$C$9:$D$1009,2,FALSE),"NOT FOUND"))</f>
        <v/>
      </c>
      <c r="F802" s="94"/>
      <c r="G802" s="76"/>
      <c r="H802" s="81" t="str">
        <f>IFERROR(F802*VLOOKUP(D802,Saldo!$P$8:$U$1009,6,FALSE),"")</f>
        <v/>
      </c>
      <c r="I802" s="78" t="str">
        <f>IFERROR(IF(D802="","",VLOOKUP(D802,Saldo!$P$8:$Q$1009,2,FALSE)),"")</f>
        <v/>
      </c>
      <c r="J802" s="76"/>
      <c r="K802" s="74" t="str">
        <f t="shared" si="12"/>
        <v/>
      </c>
    </row>
    <row r="803" spans="1:11" ht="18.95" customHeight="1" x14ac:dyDescent="0.25">
      <c r="A803" s="52"/>
      <c r="C803" s="185"/>
      <c r="D803" s="76"/>
      <c r="E803" s="76" t="str">
        <f>IF(D803="","",IFERROR(VLOOKUP(D803,Cadastro!$C$9:$D$1009,2,FALSE),"NOT FOUND"))</f>
        <v/>
      </c>
      <c r="F803" s="94"/>
      <c r="G803" s="76"/>
      <c r="H803" s="81" t="str">
        <f>IFERROR(F803*VLOOKUP(D803,Saldo!$P$8:$U$1009,6,FALSE),"")</f>
        <v/>
      </c>
      <c r="I803" s="78" t="str">
        <f>IFERROR(IF(D803="","",VLOOKUP(D803,Saldo!$P$8:$Q$1009,2,FALSE)),"")</f>
        <v/>
      </c>
      <c r="J803" s="76"/>
      <c r="K803" s="74" t="str">
        <f t="shared" si="12"/>
        <v/>
      </c>
    </row>
    <row r="804" spans="1:11" ht="18.95" customHeight="1" x14ac:dyDescent="0.25">
      <c r="A804" s="52"/>
      <c r="C804" s="185"/>
      <c r="D804" s="76"/>
      <c r="E804" s="76" t="str">
        <f>IF(D804="","",IFERROR(VLOOKUP(D804,Cadastro!$C$9:$D$1009,2,FALSE),"NOT FOUND"))</f>
        <v/>
      </c>
      <c r="F804" s="94"/>
      <c r="G804" s="76"/>
      <c r="H804" s="81" t="str">
        <f>IFERROR(F804*VLOOKUP(D804,Saldo!$P$8:$U$1009,6,FALSE),"")</f>
        <v/>
      </c>
      <c r="I804" s="78" t="str">
        <f>IFERROR(IF(D804="","",VLOOKUP(D804,Saldo!$P$8:$Q$1009,2,FALSE)),"")</f>
        <v/>
      </c>
      <c r="J804" s="76"/>
      <c r="K804" s="74" t="str">
        <f t="shared" si="12"/>
        <v/>
      </c>
    </row>
    <row r="805" spans="1:11" ht="18.95" customHeight="1" x14ac:dyDescent="0.25">
      <c r="A805" s="52"/>
      <c r="C805" s="185"/>
      <c r="D805" s="76"/>
      <c r="E805" s="76" t="str">
        <f>IF(D805="","",IFERROR(VLOOKUP(D805,Cadastro!$C$9:$D$1009,2,FALSE),"NOT FOUND"))</f>
        <v/>
      </c>
      <c r="F805" s="94"/>
      <c r="G805" s="76"/>
      <c r="H805" s="81" t="str">
        <f>IFERROR(F805*VLOOKUP(D805,Saldo!$P$8:$U$1009,6,FALSE),"")</f>
        <v/>
      </c>
      <c r="I805" s="78" t="str">
        <f>IFERROR(IF(D805="","",VLOOKUP(D805,Saldo!$P$8:$Q$1009,2,FALSE)),"")</f>
        <v/>
      </c>
      <c r="J805" s="76"/>
      <c r="K805" s="74" t="str">
        <f t="shared" si="12"/>
        <v/>
      </c>
    </row>
    <row r="806" spans="1:11" ht="18.95" customHeight="1" x14ac:dyDescent="0.25">
      <c r="A806" s="52"/>
      <c r="C806" s="185"/>
      <c r="D806" s="76"/>
      <c r="E806" s="76" t="str">
        <f>IF(D806="","",IFERROR(VLOOKUP(D806,Cadastro!$C$9:$D$1009,2,FALSE),"NOT FOUND"))</f>
        <v/>
      </c>
      <c r="F806" s="94"/>
      <c r="G806" s="76"/>
      <c r="H806" s="81" t="str">
        <f>IFERROR(F806*VLOOKUP(D806,Saldo!$P$8:$U$1009,6,FALSE),"")</f>
        <v/>
      </c>
      <c r="I806" s="78" t="str">
        <f>IFERROR(IF(D806="","",VLOOKUP(D806,Saldo!$P$8:$Q$1009,2,FALSE)),"")</f>
        <v/>
      </c>
      <c r="J806" s="76"/>
      <c r="K806" s="74" t="str">
        <f t="shared" si="12"/>
        <v/>
      </c>
    </row>
    <row r="807" spans="1:11" ht="18.95" customHeight="1" x14ac:dyDescent="0.25">
      <c r="A807" s="52"/>
      <c r="C807" s="185"/>
      <c r="D807" s="76"/>
      <c r="E807" s="76" t="str">
        <f>IF(D807="","",IFERROR(VLOOKUP(D807,Cadastro!$C$9:$D$1009,2,FALSE),"NOT FOUND"))</f>
        <v/>
      </c>
      <c r="F807" s="94"/>
      <c r="G807" s="76"/>
      <c r="H807" s="81" t="str">
        <f>IFERROR(F807*VLOOKUP(D807,Saldo!$P$8:$U$1009,6,FALSE),"")</f>
        <v/>
      </c>
      <c r="I807" s="78" t="str">
        <f>IFERROR(IF(D807="","",VLOOKUP(D807,Saldo!$P$8:$Q$1009,2,FALSE)),"")</f>
        <v/>
      </c>
      <c r="J807" s="76"/>
      <c r="K807" s="74" t="str">
        <f t="shared" si="12"/>
        <v/>
      </c>
    </row>
    <row r="808" spans="1:11" ht="18.95" customHeight="1" x14ac:dyDescent="0.25">
      <c r="A808" s="52"/>
      <c r="C808" s="185"/>
      <c r="D808" s="76"/>
      <c r="E808" s="76" t="str">
        <f>IF(D808="","",IFERROR(VLOOKUP(D808,Cadastro!$C$9:$D$1009,2,FALSE),"NOT FOUND"))</f>
        <v/>
      </c>
      <c r="F808" s="94"/>
      <c r="G808" s="76"/>
      <c r="H808" s="81" t="str">
        <f>IFERROR(F808*VLOOKUP(D808,Saldo!$P$8:$U$1009,6,FALSE),"")</f>
        <v/>
      </c>
      <c r="I808" s="78" t="str">
        <f>IFERROR(IF(D808="","",VLOOKUP(D808,Saldo!$P$8:$Q$1009,2,FALSE)),"")</f>
        <v/>
      </c>
      <c r="J808" s="76"/>
      <c r="K808" s="74" t="str">
        <f t="shared" si="12"/>
        <v/>
      </c>
    </row>
    <row r="809" spans="1:11" ht="18.95" customHeight="1" x14ac:dyDescent="0.25">
      <c r="A809" s="52"/>
      <c r="C809" s="185"/>
      <c r="D809" s="76"/>
      <c r="E809" s="76" t="str">
        <f>IF(D809="","",IFERROR(VLOOKUP(D809,Cadastro!$C$9:$D$1009,2,FALSE),"NOT FOUND"))</f>
        <v/>
      </c>
      <c r="F809" s="94"/>
      <c r="G809" s="76"/>
      <c r="H809" s="81" t="str">
        <f>IFERROR(F809*VLOOKUP(D809,Saldo!$P$8:$U$1009,6,FALSE),"")</f>
        <v/>
      </c>
      <c r="I809" s="78" t="str">
        <f>IFERROR(IF(D809="","",VLOOKUP(D809,Saldo!$P$8:$Q$1009,2,FALSE)),"")</f>
        <v/>
      </c>
      <c r="J809" s="76"/>
      <c r="K809" s="74" t="str">
        <f t="shared" si="12"/>
        <v/>
      </c>
    </row>
    <row r="810" spans="1:11" ht="18.95" customHeight="1" x14ac:dyDescent="0.25">
      <c r="A810" s="52"/>
      <c r="C810" s="185"/>
      <c r="D810" s="76"/>
      <c r="E810" s="76" t="str">
        <f>IF(D810="","",IFERROR(VLOOKUP(D810,Cadastro!$C$9:$D$1009,2,FALSE),"NOT FOUND"))</f>
        <v/>
      </c>
      <c r="F810" s="94"/>
      <c r="G810" s="76"/>
      <c r="H810" s="81" t="str">
        <f>IFERROR(F810*VLOOKUP(D810,Saldo!$P$8:$U$1009,6,FALSE),"")</f>
        <v/>
      </c>
      <c r="I810" s="78" t="str">
        <f>IFERROR(IF(D810="","",VLOOKUP(D810,Saldo!$P$8:$Q$1009,2,FALSE)),"")</f>
        <v/>
      </c>
      <c r="J810" s="76"/>
      <c r="K810" s="74" t="str">
        <f t="shared" si="12"/>
        <v/>
      </c>
    </row>
    <row r="811" spans="1:11" ht="18.95" customHeight="1" x14ac:dyDescent="0.25">
      <c r="A811" s="52"/>
      <c r="C811" s="185"/>
      <c r="D811" s="76"/>
      <c r="E811" s="76" t="str">
        <f>IF(D811="","",IFERROR(VLOOKUP(D811,Cadastro!$C$9:$D$1009,2,FALSE),"NOT FOUND"))</f>
        <v/>
      </c>
      <c r="F811" s="94"/>
      <c r="G811" s="76"/>
      <c r="H811" s="81" t="str">
        <f>IFERROR(F811*VLOOKUP(D811,Saldo!$P$8:$U$1009,6,FALSE),"")</f>
        <v/>
      </c>
      <c r="I811" s="78" t="str">
        <f>IFERROR(IF(D811="","",VLOOKUP(D811,Saldo!$P$8:$Q$1009,2,FALSE)),"")</f>
        <v/>
      </c>
      <c r="J811" s="76"/>
      <c r="K811" s="74" t="str">
        <f t="shared" si="12"/>
        <v/>
      </c>
    </row>
    <row r="812" spans="1:11" ht="18.95" customHeight="1" x14ac:dyDescent="0.25">
      <c r="A812" s="52"/>
      <c r="C812" s="185"/>
      <c r="D812" s="76"/>
      <c r="E812" s="76" t="str">
        <f>IF(D812="","",IFERROR(VLOOKUP(D812,Cadastro!$C$9:$D$1009,2,FALSE),"NOT FOUND"))</f>
        <v/>
      </c>
      <c r="F812" s="94"/>
      <c r="G812" s="76"/>
      <c r="H812" s="81" t="str">
        <f>IFERROR(F812*VLOOKUP(D812,Saldo!$P$8:$U$1009,6,FALSE),"")</f>
        <v/>
      </c>
      <c r="I812" s="78" t="str">
        <f>IFERROR(IF(D812="","",VLOOKUP(D812,Saldo!$P$8:$Q$1009,2,FALSE)),"")</f>
        <v/>
      </c>
      <c r="J812" s="76"/>
      <c r="K812" s="74" t="str">
        <f t="shared" si="12"/>
        <v/>
      </c>
    </row>
    <row r="813" spans="1:11" ht="18.95" customHeight="1" x14ac:dyDescent="0.25">
      <c r="A813" s="52"/>
      <c r="C813" s="185"/>
      <c r="D813" s="76"/>
      <c r="E813" s="76" t="str">
        <f>IF(D813="","",IFERROR(VLOOKUP(D813,Cadastro!$C$9:$D$1009,2,FALSE),"NOT FOUND"))</f>
        <v/>
      </c>
      <c r="F813" s="94"/>
      <c r="G813" s="76"/>
      <c r="H813" s="81" t="str">
        <f>IFERROR(F813*VLOOKUP(D813,Saldo!$P$8:$U$1009,6,FALSE),"")</f>
        <v/>
      </c>
      <c r="I813" s="78" t="str">
        <f>IFERROR(IF(D813="","",VLOOKUP(D813,Saldo!$P$8:$Q$1009,2,FALSE)),"")</f>
        <v/>
      </c>
      <c r="J813" s="76"/>
      <c r="K813" s="74" t="str">
        <f t="shared" si="12"/>
        <v/>
      </c>
    </row>
    <row r="814" spans="1:11" ht="18.95" customHeight="1" x14ac:dyDescent="0.25">
      <c r="A814" s="52"/>
      <c r="C814" s="185"/>
      <c r="D814" s="76"/>
      <c r="E814" s="76" t="str">
        <f>IF(D814="","",IFERROR(VLOOKUP(D814,Cadastro!$C$9:$D$1009,2,FALSE),"NOT FOUND"))</f>
        <v/>
      </c>
      <c r="F814" s="94"/>
      <c r="G814" s="76"/>
      <c r="H814" s="81" t="str">
        <f>IFERROR(F814*VLOOKUP(D814,Saldo!$P$8:$U$1009,6,FALSE),"")</f>
        <v/>
      </c>
      <c r="I814" s="78" t="str">
        <f>IFERROR(IF(D814="","",VLOOKUP(D814,Saldo!$P$8:$Q$1009,2,FALSE)),"")</f>
        <v/>
      </c>
      <c r="J814" s="76"/>
      <c r="K814" s="74" t="str">
        <f t="shared" si="12"/>
        <v/>
      </c>
    </row>
    <row r="815" spans="1:11" ht="18.95" customHeight="1" x14ac:dyDescent="0.25">
      <c r="A815" s="52"/>
      <c r="C815" s="185"/>
      <c r="D815" s="76"/>
      <c r="E815" s="76" t="str">
        <f>IF(D815="","",IFERROR(VLOOKUP(D815,Cadastro!$C$9:$D$1009,2,FALSE),"NOT FOUND"))</f>
        <v/>
      </c>
      <c r="F815" s="94"/>
      <c r="G815" s="76"/>
      <c r="H815" s="81" t="str">
        <f>IFERROR(F815*VLOOKUP(D815,Saldo!$P$8:$U$1009,6,FALSE),"")</f>
        <v/>
      </c>
      <c r="I815" s="78" t="str">
        <f>IFERROR(IF(D815="","",VLOOKUP(D815,Saldo!$P$8:$Q$1009,2,FALSE)),"")</f>
        <v/>
      </c>
      <c r="J815" s="76"/>
      <c r="K815" s="74" t="str">
        <f t="shared" si="12"/>
        <v/>
      </c>
    </row>
    <row r="816" spans="1:11" ht="18.95" customHeight="1" x14ac:dyDescent="0.25">
      <c r="A816" s="52"/>
      <c r="C816" s="185"/>
      <c r="D816" s="76"/>
      <c r="E816" s="76" t="str">
        <f>IF(D816="","",IFERROR(VLOOKUP(D816,Cadastro!$C$9:$D$1009,2,FALSE),"NOT FOUND"))</f>
        <v/>
      </c>
      <c r="F816" s="94"/>
      <c r="G816" s="76"/>
      <c r="H816" s="81" t="str">
        <f>IFERROR(F816*VLOOKUP(D816,Saldo!$P$8:$U$1009,6,FALSE),"")</f>
        <v/>
      </c>
      <c r="I816" s="78" t="str">
        <f>IFERROR(IF(D816="","",VLOOKUP(D816,Saldo!$P$8:$Q$1009,2,FALSE)),"")</f>
        <v/>
      </c>
      <c r="J816" s="76"/>
      <c r="K816" s="74" t="str">
        <f t="shared" si="12"/>
        <v/>
      </c>
    </row>
    <row r="817" spans="1:11" ht="18.95" customHeight="1" x14ac:dyDescent="0.25">
      <c r="A817" s="52"/>
      <c r="C817" s="185"/>
      <c r="D817" s="76"/>
      <c r="E817" s="76" t="str">
        <f>IF(D817="","",IFERROR(VLOOKUP(D817,Cadastro!$C$9:$D$1009,2,FALSE),"NOT FOUND"))</f>
        <v/>
      </c>
      <c r="F817" s="94"/>
      <c r="G817" s="76"/>
      <c r="H817" s="81" t="str">
        <f>IFERROR(F817*VLOOKUP(D817,Saldo!$P$8:$U$1009,6,FALSE),"")</f>
        <v/>
      </c>
      <c r="I817" s="78" t="str">
        <f>IFERROR(IF(D817="","",VLOOKUP(D817,Saldo!$P$8:$Q$1009,2,FALSE)),"")</f>
        <v/>
      </c>
      <c r="J817" s="76"/>
      <c r="K817" s="74" t="str">
        <f t="shared" si="12"/>
        <v/>
      </c>
    </row>
    <row r="818" spans="1:11" ht="18.95" customHeight="1" x14ac:dyDescent="0.25">
      <c r="A818" s="52"/>
      <c r="C818" s="185"/>
      <c r="D818" s="76"/>
      <c r="E818" s="76" t="str">
        <f>IF(D818="","",IFERROR(VLOOKUP(D818,Cadastro!$C$9:$D$1009,2,FALSE),"NOT FOUND"))</f>
        <v/>
      </c>
      <c r="F818" s="94"/>
      <c r="G818" s="76"/>
      <c r="H818" s="81" t="str">
        <f>IFERROR(F818*VLOOKUP(D818,Saldo!$P$8:$U$1009,6,FALSE),"")</f>
        <v/>
      </c>
      <c r="I818" s="78" t="str">
        <f>IFERROR(IF(D818="","",VLOOKUP(D818,Saldo!$P$8:$Q$1009,2,FALSE)),"")</f>
        <v/>
      </c>
      <c r="J818" s="76"/>
      <c r="K818" s="74" t="str">
        <f t="shared" si="12"/>
        <v/>
      </c>
    </row>
    <row r="819" spans="1:11" ht="18.95" customHeight="1" x14ac:dyDescent="0.25">
      <c r="A819" s="52"/>
      <c r="C819" s="185"/>
      <c r="D819" s="76"/>
      <c r="E819" s="76" t="str">
        <f>IF(D819="","",IFERROR(VLOOKUP(D819,Cadastro!$C$9:$D$1009,2,FALSE),"NOT FOUND"))</f>
        <v/>
      </c>
      <c r="F819" s="94"/>
      <c r="G819" s="76"/>
      <c r="H819" s="81" t="str">
        <f>IFERROR(F819*VLOOKUP(D819,Saldo!$P$8:$U$1009,6,FALSE),"")</f>
        <v/>
      </c>
      <c r="I819" s="78" t="str">
        <f>IFERROR(IF(D819="","",VLOOKUP(D819,Saldo!$P$8:$Q$1009,2,FALSE)),"")</f>
        <v/>
      </c>
      <c r="J819" s="76"/>
      <c r="K819" s="74" t="str">
        <f t="shared" si="12"/>
        <v/>
      </c>
    </row>
    <row r="820" spans="1:11" ht="18.95" customHeight="1" x14ac:dyDescent="0.25">
      <c r="A820" s="52"/>
      <c r="C820" s="185"/>
      <c r="D820" s="76"/>
      <c r="E820" s="76" t="str">
        <f>IF(D820="","",IFERROR(VLOOKUP(D820,Cadastro!$C$9:$D$1009,2,FALSE),"NOT FOUND"))</f>
        <v/>
      </c>
      <c r="F820" s="94"/>
      <c r="G820" s="76"/>
      <c r="H820" s="81" t="str">
        <f>IFERROR(F820*VLOOKUP(D820,Saldo!$P$8:$U$1009,6,FALSE),"")</f>
        <v/>
      </c>
      <c r="I820" s="78" t="str">
        <f>IFERROR(IF(D820="","",VLOOKUP(D820,Saldo!$P$8:$Q$1009,2,FALSE)),"")</f>
        <v/>
      </c>
      <c r="J820" s="76"/>
      <c r="K820" s="74" t="str">
        <f t="shared" si="12"/>
        <v/>
      </c>
    </row>
    <row r="821" spans="1:11" ht="18.95" customHeight="1" x14ac:dyDescent="0.25">
      <c r="A821" s="52"/>
      <c r="C821" s="185"/>
      <c r="D821" s="76"/>
      <c r="E821" s="76" t="str">
        <f>IF(D821="","",IFERROR(VLOOKUP(D821,Cadastro!$C$9:$D$1009,2,FALSE),"NOT FOUND"))</f>
        <v/>
      </c>
      <c r="F821" s="94"/>
      <c r="G821" s="76"/>
      <c r="H821" s="81" t="str">
        <f>IFERROR(F821*VLOOKUP(D821,Saldo!$P$8:$U$1009,6,FALSE),"")</f>
        <v/>
      </c>
      <c r="I821" s="78" t="str">
        <f>IFERROR(IF(D821="","",VLOOKUP(D821,Saldo!$P$8:$Q$1009,2,FALSE)),"")</f>
        <v/>
      </c>
      <c r="J821" s="76"/>
      <c r="K821" s="74" t="str">
        <f t="shared" si="12"/>
        <v/>
      </c>
    </row>
    <row r="822" spans="1:11" ht="18.95" customHeight="1" x14ac:dyDescent="0.25">
      <c r="A822" s="52"/>
      <c r="C822" s="185"/>
      <c r="D822" s="76"/>
      <c r="E822" s="76" t="str">
        <f>IF(D822="","",IFERROR(VLOOKUP(D822,Cadastro!$C$9:$D$1009,2,FALSE),"NOT FOUND"))</f>
        <v/>
      </c>
      <c r="F822" s="94"/>
      <c r="G822" s="76"/>
      <c r="H822" s="81" t="str">
        <f>IFERROR(F822*VLOOKUP(D822,Saldo!$P$8:$U$1009,6,FALSE),"")</f>
        <v/>
      </c>
      <c r="I822" s="78" t="str">
        <f>IFERROR(IF(D822="","",VLOOKUP(D822,Saldo!$P$8:$Q$1009,2,FALSE)),"")</f>
        <v/>
      </c>
      <c r="J822" s="76"/>
      <c r="K822" s="74" t="str">
        <f t="shared" si="12"/>
        <v/>
      </c>
    </row>
    <row r="823" spans="1:11" ht="18.95" customHeight="1" x14ac:dyDescent="0.25">
      <c r="A823" s="52"/>
      <c r="C823" s="185"/>
      <c r="D823" s="76"/>
      <c r="E823" s="76" t="str">
        <f>IF(D823="","",IFERROR(VLOOKUP(D823,Cadastro!$C$9:$D$1009,2,FALSE),"NOT FOUND"))</f>
        <v/>
      </c>
      <c r="F823" s="94"/>
      <c r="G823" s="76"/>
      <c r="H823" s="81" t="str">
        <f>IFERROR(F823*VLOOKUP(D823,Saldo!$P$8:$U$1009,6,FALSE),"")</f>
        <v/>
      </c>
      <c r="I823" s="78" t="str">
        <f>IFERROR(IF(D823="","",VLOOKUP(D823,Saldo!$P$8:$Q$1009,2,FALSE)),"")</f>
        <v/>
      </c>
      <c r="J823" s="76"/>
      <c r="K823" s="74" t="str">
        <f t="shared" si="12"/>
        <v/>
      </c>
    </row>
    <row r="824" spans="1:11" ht="18.95" customHeight="1" x14ac:dyDescent="0.25">
      <c r="A824" s="52"/>
      <c r="C824" s="185"/>
      <c r="D824" s="76"/>
      <c r="E824" s="76" t="str">
        <f>IF(D824="","",IFERROR(VLOOKUP(D824,Cadastro!$C$9:$D$1009,2,FALSE),"NOT FOUND"))</f>
        <v/>
      </c>
      <c r="F824" s="94"/>
      <c r="G824" s="76"/>
      <c r="H824" s="81" t="str">
        <f>IFERROR(F824*VLOOKUP(D824,Saldo!$P$8:$U$1009,6,FALSE),"")</f>
        <v/>
      </c>
      <c r="I824" s="78" t="str">
        <f>IFERROR(IF(D824="","",VLOOKUP(D824,Saldo!$P$8:$Q$1009,2,FALSE)),"")</f>
        <v/>
      </c>
      <c r="J824" s="76"/>
      <c r="K824" s="74" t="str">
        <f t="shared" si="12"/>
        <v/>
      </c>
    </row>
    <row r="825" spans="1:11" ht="18.95" customHeight="1" x14ac:dyDescent="0.25">
      <c r="A825" s="52"/>
      <c r="C825" s="185"/>
      <c r="D825" s="76"/>
      <c r="E825" s="76" t="str">
        <f>IF(D825="","",IFERROR(VLOOKUP(D825,Cadastro!$C$9:$D$1009,2,FALSE),"NOT FOUND"))</f>
        <v/>
      </c>
      <c r="F825" s="94"/>
      <c r="G825" s="76"/>
      <c r="H825" s="81" t="str">
        <f>IFERROR(F825*VLOOKUP(D825,Saldo!$P$8:$U$1009,6,FALSE),"")</f>
        <v/>
      </c>
      <c r="I825" s="78" t="str">
        <f>IFERROR(IF(D825="","",VLOOKUP(D825,Saldo!$P$8:$Q$1009,2,FALSE)),"")</f>
        <v/>
      </c>
      <c r="J825" s="76"/>
      <c r="K825" s="74" t="str">
        <f t="shared" si="12"/>
        <v/>
      </c>
    </row>
    <row r="826" spans="1:11" ht="18.95" customHeight="1" x14ac:dyDescent="0.25">
      <c r="A826" s="52"/>
      <c r="C826" s="185"/>
      <c r="D826" s="76"/>
      <c r="E826" s="76" t="str">
        <f>IF(D826="","",IFERROR(VLOOKUP(D826,Cadastro!$C$9:$D$1009,2,FALSE),"NOT FOUND"))</f>
        <v/>
      </c>
      <c r="F826" s="94"/>
      <c r="G826" s="76"/>
      <c r="H826" s="81" t="str">
        <f>IFERROR(F826*VLOOKUP(D826,Saldo!$P$8:$U$1009,6,FALSE),"")</f>
        <v/>
      </c>
      <c r="I826" s="78" t="str">
        <f>IFERROR(IF(D826="","",VLOOKUP(D826,Saldo!$P$8:$Q$1009,2,FALSE)),"")</f>
        <v/>
      </c>
      <c r="J826" s="76"/>
      <c r="K826" s="74" t="str">
        <f t="shared" si="12"/>
        <v/>
      </c>
    </row>
    <row r="827" spans="1:11" ht="18.95" customHeight="1" x14ac:dyDescent="0.25">
      <c r="A827" s="52"/>
      <c r="C827" s="185"/>
      <c r="D827" s="76"/>
      <c r="E827" s="76" t="str">
        <f>IF(D827="","",IFERROR(VLOOKUP(D827,Cadastro!$C$9:$D$1009,2,FALSE),"NOT FOUND"))</f>
        <v/>
      </c>
      <c r="F827" s="94"/>
      <c r="G827" s="76"/>
      <c r="H827" s="81" t="str">
        <f>IFERROR(F827*VLOOKUP(D827,Saldo!$P$8:$U$1009,6,FALSE),"")</f>
        <v/>
      </c>
      <c r="I827" s="78" t="str">
        <f>IFERROR(IF(D827="","",VLOOKUP(D827,Saldo!$P$8:$Q$1009,2,FALSE)),"")</f>
        <v/>
      </c>
      <c r="J827" s="76"/>
      <c r="K827" s="74" t="str">
        <f t="shared" si="12"/>
        <v/>
      </c>
    </row>
    <row r="828" spans="1:11" ht="18.95" customHeight="1" x14ac:dyDescent="0.25">
      <c r="A828" s="52"/>
      <c r="C828" s="185"/>
      <c r="D828" s="76"/>
      <c r="E828" s="76" t="str">
        <f>IF(D828="","",IFERROR(VLOOKUP(D828,Cadastro!$C$9:$D$1009,2,FALSE),"NOT FOUND"))</f>
        <v/>
      </c>
      <c r="F828" s="94"/>
      <c r="G828" s="76"/>
      <c r="H828" s="81" t="str">
        <f>IFERROR(F828*VLOOKUP(D828,Saldo!$P$8:$U$1009,6,FALSE),"")</f>
        <v/>
      </c>
      <c r="I828" s="78" t="str">
        <f>IFERROR(IF(D828="","",VLOOKUP(D828,Saldo!$P$8:$Q$1009,2,FALSE)),"")</f>
        <v/>
      </c>
      <c r="J828" s="76"/>
      <c r="K828" s="74" t="str">
        <f t="shared" si="12"/>
        <v/>
      </c>
    </row>
    <row r="829" spans="1:11" ht="18.95" customHeight="1" x14ac:dyDescent="0.25">
      <c r="A829" s="52"/>
      <c r="C829" s="185"/>
      <c r="D829" s="76"/>
      <c r="E829" s="76" t="str">
        <f>IF(D829="","",IFERROR(VLOOKUP(D829,Cadastro!$C$9:$D$1009,2,FALSE),"NOT FOUND"))</f>
        <v/>
      </c>
      <c r="F829" s="94"/>
      <c r="G829" s="76"/>
      <c r="H829" s="81" t="str">
        <f>IFERROR(F829*VLOOKUP(D829,Saldo!$P$8:$U$1009,6,FALSE),"")</f>
        <v/>
      </c>
      <c r="I829" s="78" t="str">
        <f>IFERROR(IF(D829="","",VLOOKUP(D829,Saldo!$P$8:$Q$1009,2,FALSE)),"")</f>
        <v/>
      </c>
      <c r="J829" s="76"/>
      <c r="K829" s="74" t="str">
        <f t="shared" si="12"/>
        <v/>
      </c>
    </row>
    <row r="830" spans="1:11" ht="18.95" customHeight="1" x14ac:dyDescent="0.25">
      <c r="A830" s="52"/>
      <c r="C830" s="185"/>
      <c r="D830" s="76"/>
      <c r="E830" s="76" t="str">
        <f>IF(D830="","",IFERROR(VLOOKUP(D830,Cadastro!$C$9:$D$1009,2,FALSE),"NOT FOUND"))</f>
        <v/>
      </c>
      <c r="F830" s="94"/>
      <c r="G830" s="76"/>
      <c r="H830" s="81" t="str">
        <f>IFERROR(F830*VLOOKUP(D830,Saldo!$P$8:$U$1009,6,FALSE),"")</f>
        <v/>
      </c>
      <c r="I830" s="78" t="str">
        <f>IFERROR(IF(D830="","",VLOOKUP(D830,Saldo!$P$8:$Q$1009,2,FALSE)),"")</f>
        <v/>
      </c>
      <c r="J830" s="76"/>
      <c r="K830" s="74" t="str">
        <f t="shared" si="12"/>
        <v/>
      </c>
    </row>
    <row r="831" spans="1:11" ht="18.95" customHeight="1" x14ac:dyDescent="0.25">
      <c r="A831" s="52"/>
      <c r="C831" s="185"/>
      <c r="D831" s="76"/>
      <c r="E831" s="76" t="str">
        <f>IF(D831="","",IFERROR(VLOOKUP(D831,Cadastro!$C$9:$D$1009,2,FALSE),"NOT FOUND"))</f>
        <v/>
      </c>
      <c r="F831" s="94"/>
      <c r="G831" s="76"/>
      <c r="H831" s="81" t="str">
        <f>IFERROR(F831*VLOOKUP(D831,Saldo!$P$8:$U$1009,6,FALSE),"")</f>
        <v/>
      </c>
      <c r="I831" s="78" t="str">
        <f>IFERROR(IF(D831="","",VLOOKUP(D831,Saldo!$P$8:$Q$1009,2,FALSE)),"")</f>
        <v/>
      </c>
      <c r="J831" s="76"/>
      <c r="K831" s="74" t="str">
        <f t="shared" si="12"/>
        <v/>
      </c>
    </row>
    <row r="832" spans="1:11" ht="18.95" customHeight="1" x14ac:dyDescent="0.25">
      <c r="A832" s="52"/>
      <c r="C832" s="185"/>
      <c r="D832" s="76"/>
      <c r="E832" s="76" t="str">
        <f>IF(D832="","",IFERROR(VLOOKUP(D832,Cadastro!$C$9:$D$1009,2,FALSE),"NOT FOUND"))</f>
        <v/>
      </c>
      <c r="F832" s="94"/>
      <c r="G832" s="76"/>
      <c r="H832" s="81" t="str">
        <f>IFERROR(F832*VLOOKUP(D832,Saldo!$P$8:$U$1009,6,FALSE),"")</f>
        <v/>
      </c>
      <c r="I832" s="78" t="str">
        <f>IFERROR(IF(D832="","",VLOOKUP(D832,Saldo!$P$8:$Q$1009,2,FALSE)),"")</f>
        <v/>
      </c>
      <c r="J832" s="76"/>
      <c r="K832" s="74" t="str">
        <f t="shared" si="12"/>
        <v/>
      </c>
    </row>
    <row r="833" spans="1:11" ht="18.95" customHeight="1" x14ac:dyDescent="0.25">
      <c r="A833" s="52"/>
      <c r="C833" s="185"/>
      <c r="D833" s="76"/>
      <c r="E833" s="76" t="str">
        <f>IF(D833="","",IFERROR(VLOOKUP(D833,Cadastro!$C$9:$D$1009,2,FALSE),"NOT FOUND"))</f>
        <v/>
      </c>
      <c r="F833" s="94"/>
      <c r="G833" s="76"/>
      <c r="H833" s="81" t="str">
        <f>IFERROR(F833*VLOOKUP(D833,Saldo!$P$8:$U$1009,6,FALSE),"")</f>
        <v/>
      </c>
      <c r="I833" s="78" t="str">
        <f>IFERROR(IF(D833="","",VLOOKUP(D833,Saldo!$P$8:$Q$1009,2,FALSE)),"")</f>
        <v/>
      </c>
      <c r="J833" s="76"/>
      <c r="K833" s="74" t="str">
        <f t="shared" si="12"/>
        <v/>
      </c>
    </row>
    <row r="834" spans="1:11" ht="18.95" customHeight="1" x14ac:dyDescent="0.25">
      <c r="A834" s="52"/>
      <c r="C834" s="185"/>
      <c r="D834" s="76"/>
      <c r="E834" s="76" t="str">
        <f>IF(D834="","",IFERROR(VLOOKUP(D834,Cadastro!$C$9:$D$1009,2,FALSE),"NOT FOUND"))</f>
        <v/>
      </c>
      <c r="F834" s="94"/>
      <c r="G834" s="76"/>
      <c r="H834" s="81" t="str">
        <f>IFERROR(F834*VLOOKUP(D834,Saldo!$P$8:$U$1009,6,FALSE),"")</f>
        <v/>
      </c>
      <c r="I834" s="78" t="str">
        <f>IFERROR(IF(D834="","",VLOOKUP(D834,Saldo!$P$8:$Q$1009,2,FALSE)),"")</f>
        <v/>
      </c>
      <c r="J834" s="76"/>
      <c r="K834" s="74" t="str">
        <f t="shared" si="12"/>
        <v/>
      </c>
    </row>
    <row r="835" spans="1:11" ht="18.95" customHeight="1" x14ac:dyDescent="0.25">
      <c r="A835" s="52"/>
      <c r="C835" s="185"/>
      <c r="D835" s="76"/>
      <c r="E835" s="76" t="str">
        <f>IF(D835="","",IFERROR(VLOOKUP(D835,Cadastro!$C$9:$D$1009,2,FALSE),"NOT FOUND"))</f>
        <v/>
      </c>
      <c r="F835" s="94"/>
      <c r="G835" s="76"/>
      <c r="H835" s="81" t="str">
        <f>IFERROR(F835*VLOOKUP(D835,Saldo!$P$8:$U$1009,6,FALSE),"")</f>
        <v/>
      </c>
      <c r="I835" s="78" t="str">
        <f>IFERROR(IF(D835="","",VLOOKUP(D835,Saldo!$P$8:$Q$1009,2,FALSE)),"")</f>
        <v/>
      </c>
      <c r="J835" s="76"/>
      <c r="K835" s="74" t="str">
        <f t="shared" si="12"/>
        <v/>
      </c>
    </row>
    <row r="836" spans="1:11" ht="18.95" customHeight="1" x14ac:dyDescent="0.25">
      <c r="A836" s="52"/>
      <c r="C836" s="185"/>
      <c r="D836" s="76"/>
      <c r="E836" s="76" t="str">
        <f>IF(D836="","",IFERROR(VLOOKUP(D836,Cadastro!$C$9:$D$1009,2,FALSE),"NOT FOUND"))</f>
        <v/>
      </c>
      <c r="F836" s="94"/>
      <c r="G836" s="76"/>
      <c r="H836" s="81" t="str">
        <f>IFERROR(F836*VLOOKUP(D836,Saldo!$P$8:$U$1009,6,FALSE),"")</f>
        <v/>
      </c>
      <c r="I836" s="78" t="str">
        <f>IFERROR(IF(D836="","",VLOOKUP(D836,Saldo!$P$8:$Q$1009,2,FALSE)),"")</f>
        <v/>
      </c>
      <c r="J836" s="76"/>
      <c r="K836" s="74" t="str">
        <f t="shared" si="12"/>
        <v/>
      </c>
    </row>
    <row r="837" spans="1:11" ht="18.95" customHeight="1" x14ac:dyDescent="0.25">
      <c r="A837" s="52"/>
      <c r="C837" s="185"/>
      <c r="D837" s="76"/>
      <c r="E837" s="76" t="str">
        <f>IF(D837="","",IFERROR(VLOOKUP(D837,Cadastro!$C$9:$D$1009,2,FALSE),"NOT FOUND"))</f>
        <v/>
      </c>
      <c r="F837" s="94"/>
      <c r="G837" s="76"/>
      <c r="H837" s="81" t="str">
        <f>IFERROR(F837*VLOOKUP(D837,Saldo!$P$8:$U$1009,6,FALSE),"")</f>
        <v/>
      </c>
      <c r="I837" s="78" t="str">
        <f>IFERROR(IF(D837="","",VLOOKUP(D837,Saldo!$P$8:$Q$1009,2,FALSE)),"")</f>
        <v/>
      </c>
      <c r="J837" s="76"/>
      <c r="K837" s="74" t="str">
        <f t="shared" si="12"/>
        <v/>
      </c>
    </row>
    <row r="838" spans="1:11" ht="18.95" customHeight="1" x14ac:dyDescent="0.25">
      <c r="A838" s="52"/>
      <c r="C838" s="185"/>
      <c r="D838" s="76"/>
      <c r="E838" s="76" t="str">
        <f>IF(D838="","",IFERROR(VLOOKUP(D838,Cadastro!$C$9:$D$1009,2,FALSE),"NOT FOUND"))</f>
        <v/>
      </c>
      <c r="F838" s="94"/>
      <c r="G838" s="76"/>
      <c r="H838" s="81" t="str">
        <f>IFERROR(F838*VLOOKUP(D838,Saldo!$P$8:$U$1009,6,FALSE),"")</f>
        <v/>
      </c>
      <c r="I838" s="78" t="str">
        <f>IFERROR(IF(D838="","",VLOOKUP(D838,Saldo!$P$8:$Q$1009,2,FALSE)),"")</f>
        <v/>
      </c>
      <c r="J838" s="76"/>
      <c r="K838" s="74" t="str">
        <f t="shared" si="12"/>
        <v/>
      </c>
    </row>
    <row r="839" spans="1:11" ht="18.95" customHeight="1" x14ac:dyDescent="0.25">
      <c r="A839" s="52"/>
      <c r="C839" s="185"/>
      <c r="D839" s="76"/>
      <c r="E839" s="76" t="str">
        <f>IF(D839="","",IFERROR(VLOOKUP(D839,Cadastro!$C$9:$D$1009,2,FALSE),"NOT FOUND"))</f>
        <v/>
      </c>
      <c r="F839" s="94"/>
      <c r="G839" s="76"/>
      <c r="H839" s="81" t="str">
        <f>IFERROR(F839*VLOOKUP(D839,Saldo!$P$8:$U$1009,6,FALSE),"")</f>
        <v/>
      </c>
      <c r="I839" s="78" t="str">
        <f>IFERROR(IF(D839="","",VLOOKUP(D839,Saldo!$P$8:$Q$1009,2,FALSE)),"")</f>
        <v/>
      </c>
      <c r="J839" s="76"/>
      <c r="K839" s="74" t="str">
        <f t="shared" si="12"/>
        <v/>
      </c>
    </row>
    <row r="840" spans="1:11" ht="18.95" customHeight="1" x14ac:dyDescent="0.25">
      <c r="A840" s="52"/>
      <c r="C840" s="185"/>
      <c r="D840" s="76"/>
      <c r="E840" s="76" t="str">
        <f>IF(D840="","",IFERROR(VLOOKUP(D840,Cadastro!$C$9:$D$1009,2,FALSE),"NOT FOUND"))</f>
        <v/>
      </c>
      <c r="F840" s="94"/>
      <c r="G840" s="76"/>
      <c r="H840" s="81" t="str">
        <f>IFERROR(F840*VLOOKUP(D840,Saldo!$P$8:$U$1009,6,FALSE),"")</f>
        <v/>
      </c>
      <c r="I840" s="78" t="str">
        <f>IFERROR(IF(D840="","",VLOOKUP(D840,Saldo!$P$8:$Q$1009,2,FALSE)),"")</f>
        <v/>
      </c>
      <c r="J840" s="76"/>
      <c r="K840" s="74" t="str">
        <f t="shared" si="12"/>
        <v/>
      </c>
    </row>
    <row r="841" spans="1:11" ht="18.95" customHeight="1" x14ac:dyDescent="0.25">
      <c r="A841" s="52"/>
      <c r="C841" s="185"/>
      <c r="D841" s="76"/>
      <c r="E841" s="76" t="str">
        <f>IF(D841="","",IFERROR(VLOOKUP(D841,Cadastro!$C$9:$D$1009,2,FALSE),"NOT FOUND"))</f>
        <v/>
      </c>
      <c r="F841" s="94"/>
      <c r="G841" s="76"/>
      <c r="H841" s="81" t="str">
        <f>IFERROR(F841*VLOOKUP(D841,Saldo!$P$8:$U$1009,6,FALSE),"")</f>
        <v/>
      </c>
      <c r="I841" s="78" t="str">
        <f>IFERROR(IF(D841="","",VLOOKUP(D841,Saldo!$P$8:$Q$1009,2,FALSE)),"")</f>
        <v/>
      </c>
      <c r="J841" s="76"/>
      <c r="K841" s="74" t="str">
        <f t="shared" si="12"/>
        <v/>
      </c>
    </row>
    <row r="842" spans="1:11" ht="18.95" customHeight="1" x14ac:dyDescent="0.25">
      <c r="A842" s="52"/>
      <c r="C842" s="185"/>
      <c r="D842" s="76"/>
      <c r="E842" s="76" t="str">
        <f>IF(D842="","",IFERROR(VLOOKUP(D842,Cadastro!$C$9:$D$1009,2,FALSE),"NOT FOUND"))</f>
        <v/>
      </c>
      <c r="F842" s="94"/>
      <c r="G842" s="76"/>
      <c r="H842" s="81" t="str">
        <f>IFERROR(F842*VLOOKUP(D842,Saldo!$P$8:$U$1009,6,FALSE),"")</f>
        <v/>
      </c>
      <c r="I842" s="78" t="str">
        <f>IFERROR(IF(D842="","",VLOOKUP(D842,Saldo!$P$8:$Q$1009,2,FALSE)),"")</f>
        <v/>
      </c>
      <c r="J842" s="76"/>
      <c r="K842" s="74" t="str">
        <f t="shared" ref="K842:K905" si="13">IF(C842="","",MONTH(C842))</f>
        <v/>
      </c>
    </row>
    <row r="843" spans="1:11" ht="18.95" customHeight="1" x14ac:dyDescent="0.25">
      <c r="A843" s="52"/>
      <c r="C843" s="185"/>
      <c r="D843" s="76"/>
      <c r="E843" s="76" t="str">
        <f>IF(D843="","",IFERROR(VLOOKUP(D843,Cadastro!$C$9:$D$1009,2,FALSE),"NOT FOUND"))</f>
        <v/>
      </c>
      <c r="F843" s="94"/>
      <c r="G843" s="76"/>
      <c r="H843" s="81" t="str">
        <f>IFERROR(F843*VLOOKUP(D843,Saldo!$P$8:$U$1009,6,FALSE),"")</f>
        <v/>
      </c>
      <c r="I843" s="78" t="str">
        <f>IFERROR(IF(D843="","",VLOOKUP(D843,Saldo!$P$8:$Q$1009,2,FALSE)),"")</f>
        <v/>
      </c>
      <c r="J843" s="76"/>
      <c r="K843" s="74" t="str">
        <f t="shared" si="13"/>
        <v/>
      </c>
    </row>
    <row r="844" spans="1:11" ht="18.95" customHeight="1" x14ac:dyDescent="0.25">
      <c r="A844" s="52"/>
      <c r="C844" s="185"/>
      <c r="D844" s="76"/>
      <c r="E844" s="76" t="str">
        <f>IF(D844="","",IFERROR(VLOOKUP(D844,Cadastro!$C$9:$D$1009,2,FALSE),"NOT FOUND"))</f>
        <v/>
      </c>
      <c r="F844" s="94"/>
      <c r="G844" s="76"/>
      <c r="H844" s="81" t="str">
        <f>IFERROR(F844*VLOOKUP(D844,Saldo!$P$8:$U$1009,6,FALSE),"")</f>
        <v/>
      </c>
      <c r="I844" s="78" t="str">
        <f>IFERROR(IF(D844="","",VLOOKUP(D844,Saldo!$P$8:$Q$1009,2,FALSE)),"")</f>
        <v/>
      </c>
      <c r="J844" s="76"/>
      <c r="K844" s="74" t="str">
        <f t="shared" si="13"/>
        <v/>
      </c>
    </row>
    <row r="845" spans="1:11" ht="18.95" customHeight="1" x14ac:dyDescent="0.25">
      <c r="A845" s="52"/>
      <c r="C845" s="185"/>
      <c r="D845" s="76"/>
      <c r="E845" s="76" t="str">
        <f>IF(D845="","",IFERROR(VLOOKUP(D845,Cadastro!$C$9:$D$1009,2,FALSE),"NOT FOUND"))</f>
        <v/>
      </c>
      <c r="F845" s="94"/>
      <c r="G845" s="76"/>
      <c r="H845" s="81" t="str">
        <f>IFERROR(F845*VLOOKUP(D845,Saldo!$P$8:$U$1009,6,FALSE),"")</f>
        <v/>
      </c>
      <c r="I845" s="78" t="str">
        <f>IFERROR(IF(D845="","",VLOOKUP(D845,Saldo!$P$8:$Q$1009,2,FALSE)),"")</f>
        <v/>
      </c>
      <c r="J845" s="76"/>
      <c r="K845" s="74" t="str">
        <f t="shared" si="13"/>
        <v/>
      </c>
    </row>
    <row r="846" spans="1:11" ht="18.95" customHeight="1" x14ac:dyDescent="0.25">
      <c r="A846" s="52"/>
      <c r="C846" s="185"/>
      <c r="D846" s="76"/>
      <c r="E846" s="76" t="str">
        <f>IF(D846="","",IFERROR(VLOOKUP(D846,Cadastro!$C$9:$D$1009,2,FALSE),"NOT FOUND"))</f>
        <v/>
      </c>
      <c r="F846" s="94"/>
      <c r="G846" s="76"/>
      <c r="H846" s="81" t="str">
        <f>IFERROR(F846*VLOOKUP(D846,Saldo!$P$8:$U$1009,6,FALSE),"")</f>
        <v/>
      </c>
      <c r="I846" s="78" t="str">
        <f>IFERROR(IF(D846="","",VLOOKUP(D846,Saldo!$P$8:$Q$1009,2,FALSE)),"")</f>
        <v/>
      </c>
      <c r="J846" s="76"/>
      <c r="K846" s="74" t="str">
        <f t="shared" si="13"/>
        <v/>
      </c>
    </row>
    <row r="847" spans="1:11" ht="18.95" customHeight="1" x14ac:dyDescent="0.25">
      <c r="A847" s="52"/>
      <c r="C847" s="185"/>
      <c r="D847" s="76"/>
      <c r="E847" s="76" t="str">
        <f>IF(D847="","",IFERROR(VLOOKUP(D847,Cadastro!$C$9:$D$1009,2,FALSE),"NOT FOUND"))</f>
        <v/>
      </c>
      <c r="F847" s="94"/>
      <c r="G847" s="76"/>
      <c r="H847" s="81" t="str">
        <f>IFERROR(F847*VLOOKUP(D847,Saldo!$P$8:$U$1009,6,FALSE),"")</f>
        <v/>
      </c>
      <c r="I847" s="78" t="str">
        <f>IFERROR(IF(D847="","",VLOOKUP(D847,Saldo!$P$8:$Q$1009,2,FALSE)),"")</f>
        <v/>
      </c>
      <c r="J847" s="76"/>
      <c r="K847" s="74" t="str">
        <f t="shared" si="13"/>
        <v/>
      </c>
    </row>
    <row r="848" spans="1:11" ht="18.95" customHeight="1" x14ac:dyDescent="0.25">
      <c r="A848" s="52"/>
      <c r="C848" s="185"/>
      <c r="D848" s="76"/>
      <c r="E848" s="76" t="str">
        <f>IF(D848="","",IFERROR(VLOOKUP(D848,Cadastro!$C$9:$D$1009,2,FALSE),"NOT FOUND"))</f>
        <v/>
      </c>
      <c r="F848" s="94"/>
      <c r="G848" s="76"/>
      <c r="H848" s="81" t="str">
        <f>IFERROR(F848*VLOOKUP(D848,Saldo!$P$8:$U$1009,6,FALSE),"")</f>
        <v/>
      </c>
      <c r="I848" s="78" t="str">
        <f>IFERROR(IF(D848="","",VLOOKUP(D848,Saldo!$P$8:$Q$1009,2,FALSE)),"")</f>
        <v/>
      </c>
      <c r="J848" s="76"/>
      <c r="K848" s="74" t="str">
        <f t="shared" si="13"/>
        <v/>
      </c>
    </row>
    <row r="849" spans="1:11" ht="18.95" customHeight="1" x14ac:dyDescent="0.25">
      <c r="A849" s="52"/>
      <c r="C849" s="185"/>
      <c r="D849" s="76"/>
      <c r="E849" s="76" t="str">
        <f>IF(D849="","",IFERROR(VLOOKUP(D849,Cadastro!$C$9:$D$1009,2,FALSE),"NOT FOUND"))</f>
        <v/>
      </c>
      <c r="F849" s="94"/>
      <c r="G849" s="76"/>
      <c r="H849" s="81" t="str">
        <f>IFERROR(F849*VLOOKUP(D849,Saldo!$P$8:$U$1009,6,FALSE),"")</f>
        <v/>
      </c>
      <c r="I849" s="78" t="str">
        <f>IFERROR(IF(D849="","",VLOOKUP(D849,Saldo!$P$8:$Q$1009,2,FALSE)),"")</f>
        <v/>
      </c>
      <c r="J849" s="76"/>
      <c r="K849" s="74" t="str">
        <f t="shared" si="13"/>
        <v/>
      </c>
    </row>
    <row r="850" spans="1:11" ht="18.95" customHeight="1" x14ac:dyDescent="0.25">
      <c r="A850" s="52"/>
      <c r="C850" s="185"/>
      <c r="D850" s="76"/>
      <c r="E850" s="76" t="str">
        <f>IF(D850="","",IFERROR(VLOOKUP(D850,Cadastro!$C$9:$D$1009,2,FALSE),"NOT FOUND"))</f>
        <v/>
      </c>
      <c r="F850" s="94"/>
      <c r="G850" s="76"/>
      <c r="H850" s="81" t="str">
        <f>IFERROR(F850*VLOOKUP(D850,Saldo!$P$8:$U$1009,6,FALSE),"")</f>
        <v/>
      </c>
      <c r="I850" s="78" t="str">
        <f>IFERROR(IF(D850="","",VLOOKUP(D850,Saldo!$P$8:$Q$1009,2,FALSE)),"")</f>
        <v/>
      </c>
      <c r="J850" s="76"/>
      <c r="K850" s="74" t="str">
        <f t="shared" si="13"/>
        <v/>
      </c>
    </row>
    <row r="851" spans="1:11" ht="18.95" customHeight="1" x14ac:dyDescent="0.25">
      <c r="A851" s="52"/>
      <c r="C851" s="185"/>
      <c r="D851" s="76"/>
      <c r="E851" s="76" t="str">
        <f>IF(D851="","",IFERROR(VLOOKUP(D851,Cadastro!$C$9:$D$1009,2,FALSE),"NOT FOUND"))</f>
        <v/>
      </c>
      <c r="F851" s="94"/>
      <c r="G851" s="76"/>
      <c r="H851" s="81" t="str">
        <f>IFERROR(F851*VLOOKUP(D851,Saldo!$P$8:$U$1009,6,FALSE),"")</f>
        <v/>
      </c>
      <c r="I851" s="78" t="str">
        <f>IFERROR(IF(D851="","",VLOOKUP(D851,Saldo!$P$8:$Q$1009,2,FALSE)),"")</f>
        <v/>
      </c>
      <c r="J851" s="76"/>
      <c r="K851" s="74" t="str">
        <f t="shared" si="13"/>
        <v/>
      </c>
    </row>
    <row r="852" spans="1:11" ht="18.95" customHeight="1" x14ac:dyDescent="0.25">
      <c r="A852" s="52"/>
      <c r="C852" s="185"/>
      <c r="D852" s="76"/>
      <c r="E852" s="76" t="str">
        <f>IF(D852="","",IFERROR(VLOOKUP(D852,Cadastro!$C$9:$D$1009,2,FALSE),"NOT FOUND"))</f>
        <v/>
      </c>
      <c r="F852" s="94"/>
      <c r="G852" s="76"/>
      <c r="H852" s="81" t="str">
        <f>IFERROR(F852*VLOOKUP(D852,Saldo!$P$8:$U$1009,6,FALSE),"")</f>
        <v/>
      </c>
      <c r="I852" s="78" t="str">
        <f>IFERROR(IF(D852="","",VLOOKUP(D852,Saldo!$P$8:$Q$1009,2,FALSE)),"")</f>
        <v/>
      </c>
      <c r="J852" s="76"/>
      <c r="K852" s="74" t="str">
        <f t="shared" si="13"/>
        <v/>
      </c>
    </row>
    <row r="853" spans="1:11" ht="18.95" customHeight="1" x14ac:dyDescent="0.25">
      <c r="A853" s="52"/>
      <c r="C853" s="185"/>
      <c r="D853" s="76"/>
      <c r="E853" s="76" t="str">
        <f>IF(D853="","",IFERROR(VLOOKUP(D853,Cadastro!$C$9:$D$1009,2,FALSE),"NOT FOUND"))</f>
        <v/>
      </c>
      <c r="F853" s="94"/>
      <c r="G853" s="76"/>
      <c r="H853" s="81" t="str">
        <f>IFERROR(F853*VLOOKUP(D853,Saldo!$P$8:$U$1009,6,FALSE),"")</f>
        <v/>
      </c>
      <c r="I853" s="78" t="str">
        <f>IFERROR(IF(D853="","",VLOOKUP(D853,Saldo!$P$8:$Q$1009,2,FALSE)),"")</f>
        <v/>
      </c>
      <c r="J853" s="76"/>
      <c r="K853" s="74" t="str">
        <f t="shared" si="13"/>
        <v/>
      </c>
    </row>
    <row r="854" spans="1:11" ht="18.95" customHeight="1" x14ac:dyDescent="0.25">
      <c r="A854" s="52"/>
      <c r="C854" s="185"/>
      <c r="D854" s="76"/>
      <c r="E854" s="76" t="str">
        <f>IF(D854="","",IFERROR(VLOOKUP(D854,Cadastro!$C$9:$D$1009,2,FALSE),"NOT FOUND"))</f>
        <v/>
      </c>
      <c r="F854" s="94"/>
      <c r="G854" s="76"/>
      <c r="H854" s="81" t="str">
        <f>IFERROR(F854*VLOOKUP(D854,Saldo!$P$8:$U$1009,6,FALSE),"")</f>
        <v/>
      </c>
      <c r="I854" s="78" t="str">
        <f>IFERROR(IF(D854="","",VLOOKUP(D854,Saldo!$P$8:$Q$1009,2,FALSE)),"")</f>
        <v/>
      </c>
      <c r="J854" s="76"/>
      <c r="K854" s="74" t="str">
        <f t="shared" si="13"/>
        <v/>
      </c>
    </row>
    <row r="855" spans="1:11" ht="18.95" customHeight="1" x14ac:dyDescent="0.25">
      <c r="A855" s="52"/>
      <c r="C855" s="185"/>
      <c r="D855" s="76"/>
      <c r="E855" s="76" t="str">
        <f>IF(D855="","",IFERROR(VLOOKUP(D855,Cadastro!$C$9:$D$1009,2,FALSE),"NOT FOUND"))</f>
        <v/>
      </c>
      <c r="F855" s="94"/>
      <c r="G855" s="76"/>
      <c r="H855" s="81" t="str">
        <f>IFERROR(F855*VLOOKUP(D855,Saldo!$P$8:$U$1009,6,FALSE),"")</f>
        <v/>
      </c>
      <c r="I855" s="78" t="str">
        <f>IFERROR(IF(D855="","",VLOOKUP(D855,Saldo!$P$8:$Q$1009,2,FALSE)),"")</f>
        <v/>
      </c>
      <c r="J855" s="76"/>
      <c r="K855" s="74" t="str">
        <f t="shared" si="13"/>
        <v/>
      </c>
    </row>
    <row r="856" spans="1:11" ht="18.95" customHeight="1" x14ac:dyDescent="0.25">
      <c r="A856" s="52"/>
      <c r="C856" s="185"/>
      <c r="D856" s="76"/>
      <c r="E856" s="76" t="str">
        <f>IF(D856="","",IFERROR(VLOOKUP(D856,Cadastro!$C$9:$D$1009,2,FALSE),"NOT FOUND"))</f>
        <v/>
      </c>
      <c r="F856" s="94"/>
      <c r="G856" s="76"/>
      <c r="H856" s="81" t="str">
        <f>IFERROR(F856*VLOOKUP(D856,Saldo!$P$8:$U$1009,6,FALSE),"")</f>
        <v/>
      </c>
      <c r="I856" s="78" t="str">
        <f>IFERROR(IF(D856="","",VLOOKUP(D856,Saldo!$P$8:$Q$1009,2,FALSE)),"")</f>
        <v/>
      </c>
      <c r="J856" s="76"/>
      <c r="K856" s="74" t="str">
        <f t="shared" si="13"/>
        <v/>
      </c>
    </row>
    <row r="857" spans="1:11" ht="18.95" customHeight="1" x14ac:dyDescent="0.25">
      <c r="A857" s="52"/>
      <c r="C857" s="185"/>
      <c r="D857" s="76"/>
      <c r="E857" s="76" t="str">
        <f>IF(D857="","",IFERROR(VLOOKUP(D857,Cadastro!$C$9:$D$1009,2,FALSE),"NOT FOUND"))</f>
        <v/>
      </c>
      <c r="F857" s="94"/>
      <c r="G857" s="76"/>
      <c r="H857" s="81" t="str">
        <f>IFERROR(F857*VLOOKUP(D857,Saldo!$P$8:$U$1009,6,FALSE),"")</f>
        <v/>
      </c>
      <c r="I857" s="78" t="str">
        <f>IFERROR(IF(D857="","",VLOOKUP(D857,Saldo!$P$8:$Q$1009,2,FALSE)),"")</f>
        <v/>
      </c>
      <c r="J857" s="76"/>
      <c r="K857" s="74" t="str">
        <f t="shared" si="13"/>
        <v/>
      </c>
    </row>
    <row r="858" spans="1:11" ht="18.95" customHeight="1" x14ac:dyDescent="0.25">
      <c r="A858" s="52"/>
      <c r="C858" s="185"/>
      <c r="D858" s="76"/>
      <c r="E858" s="76" t="str">
        <f>IF(D858="","",IFERROR(VLOOKUP(D858,Cadastro!$C$9:$D$1009,2,FALSE),"NOT FOUND"))</f>
        <v/>
      </c>
      <c r="F858" s="94"/>
      <c r="G858" s="76"/>
      <c r="H858" s="81" t="str">
        <f>IFERROR(F858*VLOOKUP(D858,Saldo!$P$8:$U$1009,6,FALSE),"")</f>
        <v/>
      </c>
      <c r="I858" s="78" t="str">
        <f>IFERROR(IF(D858="","",VLOOKUP(D858,Saldo!$P$8:$Q$1009,2,FALSE)),"")</f>
        <v/>
      </c>
      <c r="J858" s="76"/>
      <c r="K858" s="74" t="str">
        <f t="shared" si="13"/>
        <v/>
      </c>
    </row>
    <row r="859" spans="1:11" ht="18.95" customHeight="1" x14ac:dyDescent="0.25">
      <c r="A859" s="52"/>
      <c r="C859" s="185"/>
      <c r="D859" s="76"/>
      <c r="E859" s="76" t="str">
        <f>IF(D859="","",IFERROR(VLOOKUP(D859,Cadastro!$C$9:$D$1009,2,FALSE),"NOT FOUND"))</f>
        <v/>
      </c>
      <c r="F859" s="94"/>
      <c r="G859" s="76"/>
      <c r="H859" s="81" t="str">
        <f>IFERROR(F859*VLOOKUP(D859,Saldo!$P$8:$U$1009,6,FALSE),"")</f>
        <v/>
      </c>
      <c r="I859" s="78" t="str">
        <f>IFERROR(IF(D859="","",VLOOKUP(D859,Saldo!$P$8:$Q$1009,2,FALSE)),"")</f>
        <v/>
      </c>
      <c r="J859" s="76"/>
      <c r="K859" s="74" t="str">
        <f t="shared" si="13"/>
        <v/>
      </c>
    </row>
    <row r="860" spans="1:11" ht="18.95" customHeight="1" x14ac:dyDescent="0.25">
      <c r="A860" s="52"/>
      <c r="C860" s="185"/>
      <c r="D860" s="76"/>
      <c r="E860" s="76" t="str">
        <f>IF(D860="","",IFERROR(VLOOKUP(D860,Cadastro!$C$9:$D$1009,2,FALSE),"NOT FOUND"))</f>
        <v/>
      </c>
      <c r="F860" s="94"/>
      <c r="G860" s="76"/>
      <c r="H860" s="81" t="str">
        <f>IFERROR(F860*VLOOKUP(D860,Saldo!$P$8:$U$1009,6,FALSE),"")</f>
        <v/>
      </c>
      <c r="I860" s="78" t="str">
        <f>IFERROR(IF(D860="","",VLOOKUP(D860,Saldo!$P$8:$Q$1009,2,FALSE)),"")</f>
        <v/>
      </c>
      <c r="J860" s="76"/>
      <c r="K860" s="74" t="str">
        <f t="shared" si="13"/>
        <v/>
      </c>
    </row>
    <row r="861" spans="1:11" ht="18.95" customHeight="1" x14ac:dyDescent="0.25">
      <c r="A861" s="52"/>
      <c r="C861" s="185"/>
      <c r="D861" s="76"/>
      <c r="E861" s="76" t="str">
        <f>IF(D861="","",IFERROR(VLOOKUP(D861,Cadastro!$C$9:$D$1009,2,FALSE),"NOT FOUND"))</f>
        <v/>
      </c>
      <c r="F861" s="94"/>
      <c r="G861" s="76"/>
      <c r="H861" s="81" t="str">
        <f>IFERROR(F861*VLOOKUP(D861,Saldo!$P$8:$U$1009,6,FALSE),"")</f>
        <v/>
      </c>
      <c r="I861" s="78" t="str">
        <f>IFERROR(IF(D861="","",VLOOKUP(D861,Saldo!$P$8:$Q$1009,2,FALSE)),"")</f>
        <v/>
      </c>
      <c r="J861" s="76"/>
      <c r="K861" s="74" t="str">
        <f t="shared" si="13"/>
        <v/>
      </c>
    </row>
    <row r="862" spans="1:11" ht="18.95" customHeight="1" x14ac:dyDescent="0.25">
      <c r="A862" s="52"/>
      <c r="C862" s="185"/>
      <c r="D862" s="76"/>
      <c r="E862" s="76" t="str">
        <f>IF(D862="","",IFERROR(VLOOKUP(D862,Cadastro!$C$9:$D$1009,2,FALSE),"NOT FOUND"))</f>
        <v/>
      </c>
      <c r="F862" s="94"/>
      <c r="G862" s="76"/>
      <c r="H862" s="81" t="str">
        <f>IFERROR(F862*VLOOKUP(D862,Saldo!$P$8:$U$1009,6,FALSE),"")</f>
        <v/>
      </c>
      <c r="I862" s="78" t="str">
        <f>IFERROR(IF(D862="","",VLOOKUP(D862,Saldo!$P$8:$Q$1009,2,FALSE)),"")</f>
        <v/>
      </c>
      <c r="J862" s="76"/>
      <c r="K862" s="74" t="str">
        <f t="shared" si="13"/>
        <v/>
      </c>
    </row>
    <row r="863" spans="1:11" ht="18.95" customHeight="1" x14ac:dyDescent="0.25">
      <c r="A863" s="52"/>
      <c r="C863" s="185"/>
      <c r="D863" s="76"/>
      <c r="E863" s="76" t="str">
        <f>IF(D863="","",IFERROR(VLOOKUP(D863,Cadastro!$C$9:$D$1009,2,FALSE),"NOT FOUND"))</f>
        <v/>
      </c>
      <c r="F863" s="94"/>
      <c r="G863" s="76"/>
      <c r="H863" s="81" t="str">
        <f>IFERROR(F863*VLOOKUP(D863,Saldo!$P$8:$U$1009,6,FALSE),"")</f>
        <v/>
      </c>
      <c r="I863" s="78" t="str">
        <f>IFERROR(IF(D863="","",VLOOKUP(D863,Saldo!$P$8:$Q$1009,2,FALSE)),"")</f>
        <v/>
      </c>
      <c r="J863" s="76"/>
      <c r="K863" s="74" t="str">
        <f t="shared" si="13"/>
        <v/>
      </c>
    </row>
    <row r="864" spans="1:11" ht="18.95" customHeight="1" x14ac:dyDescent="0.25">
      <c r="A864" s="52"/>
      <c r="C864" s="185"/>
      <c r="D864" s="76"/>
      <c r="E864" s="76" t="str">
        <f>IF(D864="","",IFERROR(VLOOKUP(D864,Cadastro!$C$9:$D$1009,2,FALSE),"NOT FOUND"))</f>
        <v/>
      </c>
      <c r="F864" s="94"/>
      <c r="G864" s="76"/>
      <c r="H864" s="81" t="str">
        <f>IFERROR(F864*VLOOKUP(D864,Saldo!$P$8:$U$1009,6,FALSE),"")</f>
        <v/>
      </c>
      <c r="I864" s="78" t="str">
        <f>IFERROR(IF(D864="","",VLOOKUP(D864,Saldo!$P$8:$Q$1009,2,FALSE)),"")</f>
        <v/>
      </c>
      <c r="J864" s="76"/>
      <c r="K864" s="74" t="str">
        <f t="shared" si="13"/>
        <v/>
      </c>
    </row>
    <row r="865" spans="1:11" ht="18.95" customHeight="1" x14ac:dyDescent="0.25">
      <c r="A865" s="52"/>
      <c r="C865" s="185"/>
      <c r="D865" s="76"/>
      <c r="E865" s="76" t="str">
        <f>IF(D865="","",IFERROR(VLOOKUP(D865,Cadastro!$C$9:$D$1009,2,FALSE),"NOT FOUND"))</f>
        <v/>
      </c>
      <c r="F865" s="94"/>
      <c r="G865" s="76"/>
      <c r="H865" s="81" t="str">
        <f>IFERROR(F865*VLOOKUP(D865,Saldo!$P$8:$U$1009,6,FALSE),"")</f>
        <v/>
      </c>
      <c r="I865" s="78" t="str">
        <f>IFERROR(IF(D865="","",VLOOKUP(D865,Saldo!$P$8:$Q$1009,2,FALSE)),"")</f>
        <v/>
      </c>
      <c r="J865" s="76"/>
      <c r="K865" s="74" t="str">
        <f t="shared" si="13"/>
        <v/>
      </c>
    </row>
    <row r="866" spans="1:11" ht="18.95" customHeight="1" x14ac:dyDescent="0.25">
      <c r="A866" s="52"/>
      <c r="C866" s="185"/>
      <c r="D866" s="76"/>
      <c r="E866" s="76" t="str">
        <f>IF(D866="","",IFERROR(VLOOKUP(D866,Cadastro!$C$9:$D$1009,2,FALSE),"NOT FOUND"))</f>
        <v/>
      </c>
      <c r="F866" s="94"/>
      <c r="G866" s="76"/>
      <c r="H866" s="81" t="str">
        <f>IFERROR(F866*VLOOKUP(D866,Saldo!$P$8:$U$1009,6,FALSE),"")</f>
        <v/>
      </c>
      <c r="I866" s="78" t="str">
        <f>IFERROR(IF(D866="","",VLOOKUP(D866,Saldo!$P$8:$Q$1009,2,FALSE)),"")</f>
        <v/>
      </c>
      <c r="J866" s="76"/>
      <c r="K866" s="74" t="str">
        <f t="shared" si="13"/>
        <v/>
      </c>
    </row>
    <row r="867" spans="1:11" ht="18.95" customHeight="1" x14ac:dyDescent="0.25">
      <c r="A867" s="52"/>
      <c r="C867" s="185"/>
      <c r="D867" s="76"/>
      <c r="E867" s="76" t="str">
        <f>IF(D867="","",IFERROR(VLOOKUP(D867,Cadastro!$C$9:$D$1009,2,FALSE),"NOT FOUND"))</f>
        <v/>
      </c>
      <c r="F867" s="94"/>
      <c r="G867" s="76"/>
      <c r="H867" s="81" t="str">
        <f>IFERROR(F867*VLOOKUP(D867,Saldo!$P$8:$U$1009,6,FALSE),"")</f>
        <v/>
      </c>
      <c r="I867" s="78" t="str">
        <f>IFERROR(IF(D867="","",VLOOKUP(D867,Saldo!$P$8:$Q$1009,2,FALSE)),"")</f>
        <v/>
      </c>
      <c r="J867" s="76"/>
      <c r="K867" s="74" t="str">
        <f t="shared" si="13"/>
        <v/>
      </c>
    </row>
    <row r="868" spans="1:11" ht="18.95" customHeight="1" x14ac:dyDescent="0.25">
      <c r="A868" s="52"/>
      <c r="C868" s="185"/>
      <c r="D868" s="76"/>
      <c r="E868" s="76" t="str">
        <f>IF(D868="","",IFERROR(VLOOKUP(D868,Cadastro!$C$9:$D$1009,2,FALSE),"NOT FOUND"))</f>
        <v/>
      </c>
      <c r="F868" s="94"/>
      <c r="G868" s="76"/>
      <c r="H868" s="81" t="str">
        <f>IFERROR(F868*VLOOKUP(D868,Saldo!$P$8:$U$1009,6,FALSE),"")</f>
        <v/>
      </c>
      <c r="I868" s="78" t="str">
        <f>IFERROR(IF(D868="","",VLOOKUP(D868,Saldo!$P$8:$Q$1009,2,FALSE)),"")</f>
        <v/>
      </c>
      <c r="J868" s="76"/>
      <c r="K868" s="74" t="str">
        <f t="shared" si="13"/>
        <v/>
      </c>
    </row>
    <row r="869" spans="1:11" ht="18.95" customHeight="1" x14ac:dyDescent="0.25">
      <c r="A869" s="52"/>
      <c r="C869" s="185"/>
      <c r="D869" s="76"/>
      <c r="E869" s="76" t="str">
        <f>IF(D869="","",IFERROR(VLOOKUP(D869,Cadastro!$C$9:$D$1009,2,FALSE),"NOT FOUND"))</f>
        <v/>
      </c>
      <c r="F869" s="94"/>
      <c r="G869" s="76"/>
      <c r="H869" s="81" t="str">
        <f>IFERROR(F869*VLOOKUP(D869,Saldo!$P$8:$U$1009,6,FALSE),"")</f>
        <v/>
      </c>
      <c r="I869" s="78" t="str">
        <f>IFERROR(IF(D869="","",VLOOKUP(D869,Saldo!$P$8:$Q$1009,2,FALSE)),"")</f>
        <v/>
      </c>
      <c r="J869" s="76"/>
      <c r="K869" s="74" t="str">
        <f t="shared" si="13"/>
        <v/>
      </c>
    </row>
    <row r="870" spans="1:11" ht="18.95" customHeight="1" x14ac:dyDescent="0.25">
      <c r="A870" s="52"/>
      <c r="C870" s="185"/>
      <c r="D870" s="76"/>
      <c r="E870" s="76" t="str">
        <f>IF(D870="","",IFERROR(VLOOKUP(D870,Cadastro!$C$9:$D$1009,2,FALSE),"NOT FOUND"))</f>
        <v/>
      </c>
      <c r="F870" s="94"/>
      <c r="G870" s="76"/>
      <c r="H870" s="81" t="str">
        <f>IFERROR(F870*VLOOKUP(D870,Saldo!$P$8:$U$1009,6,FALSE),"")</f>
        <v/>
      </c>
      <c r="I870" s="78" t="str">
        <f>IFERROR(IF(D870="","",VLOOKUP(D870,Saldo!$P$8:$Q$1009,2,FALSE)),"")</f>
        <v/>
      </c>
      <c r="J870" s="76"/>
      <c r="K870" s="74" t="str">
        <f t="shared" si="13"/>
        <v/>
      </c>
    </row>
    <row r="871" spans="1:11" ht="18.95" customHeight="1" x14ac:dyDescent="0.25">
      <c r="A871" s="52"/>
      <c r="C871" s="185"/>
      <c r="D871" s="76"/>
      <c r="E871" s="76" t="str">
        <f>IF(D871="","",IFERROR(VLOOKUP(D871,Cadastro!$C$9:$D$1009,2,FALSE),"NOT FOUND"))</f>
        <v/>
      </c>
      <c r="F871" s="94"/>
      <c r="G871" s="76"/>
      <c r="H871" s="81" t="str">
        <f>IFERROR(F871*VLOOKUP(D871,Saldo!$P$8:$U$1009,6,FALSE),"")</f>
        <v/>
      </c>
      <c r="I871" s="78" t="str">
        <f>IFERROR(IF(D871="","",VLOOKUP(D871,Saldo!$P$8:$Q$1009,2,FALSE)),"")</f>
        <v/>
      </c>
      <c r="J871" s="76"/>
      <c r="K871" s="74" t="str">
        <f t="shared" si="13"/>
        <v/>
      </c>
    </row>
    <row r="872" spans="1:11" ht="18.95" customHeight="1" x14ac:dyDescent="0.25">
      <c r="A872" s="52"/>
      <c r="C872" s="185"/>
      <c r="D872" s="76"/>
      <c r="E872" s="76" t="str">
        <f>IF(D872="","",IFERROR(VLOOKUP(D872,Cadastro!$C$9:$D$1009,2,FALSE),"NOT FOUND"))</f>
        <v/>
      </c>
      <c r="F872" s="94"/>
      <c r="G872" s="76"/>
      <c r="H872" s="81" t="str">
        <f>IFERROR(F872*VLOOKUP(D872,Saldo!$P$8:$U$1009,6,FALSE),"")</f>
        <v/>
      </c>
      <c r="I872" s="78" t="str">
        <f>IFERROR(IF(D872="","",VLOOKUP(D872,Saldo!$P$8:$Q$1009,2,FALSE)),"")</f>
        <v/>
      </c>
      <c r="J872" s="76"/>
      <c r="K872" s="74" t="str">
        <f t="shared" si="13"/>
        <v/>
      </c>
    </row>
    <row r="873" spans="1:11" ht="18.95" customHeight="1" x14ac:dyDescent="0.25">
      <c r="A873" s="52"/>
      <c r="C873" s="185"/>
      <c r="D873" s="76"/>
      <c r="E873" s="76" t="str">
        <f>IF(D873="","",IFERROR(VLOOKUP(D873,Cadastro!$C$9:$D$1009,2,FALSE),"NOT FOUND"))</f>
        <v/>
      </c>
      <c r="F873" s="94"/>
      <c r="G873" s="76"/>
      <c r="H873" s="81" t="str">
        <f>IFERROR(F873*VLOOKUP(D873,Saldo!$P$8:$U$1009,6,FALSE),"")</f>
        <v/>
      </c>
      <c r="I873" s="78" t="str">
        <f>IFERROR(IF(D873="","",VLOOKUP(D873,Saldo!$P$8:$Q$1009,2,FALSE)),"")</f>
        <v/>
      </c>
      <c r="J873" s="76"/>
      <c r="K873" s="74" t="str">
        <f t="shared" si="13"/>
        <v/>
      </c>
    </row>
    <row r="874" spans="1:11" ht="18.95" customHeight="1" x14ac:dyDescent="0.25">
      <c r="A874" s="52"/>
      <c r="C874" s="185"/>
      <c r="D874" s="76"/>
      <c r="E874" s="76" t="str">
        <f>IF(D874="","",IFERROR(VLOOKUP(D874,Cadastro!$C$9:$D$1009,2,FALSE),"NOT FOUND"))</f>
        <v/>
      </c>
      <c r="F874" s="94"/>
      <c r="G874" s="76"/>
      <c r="H874" s="81" t="str">
        <f>IFERROR(F874*VLOOKUP(D874,Saldo!$P$8:$U$1009,6,FALSE),"")</f>
        <v/>
      </c>
      <c r="I874" s="78" t="str">
        <f>IFERROR(IF(D874="","",VLOOKUP(D874,Saldo!$P$8:$Q$1009,2,FALSE)),"")</f>
        <v/>
      </c>
      <c r="J874" s="76"/>
      <c r="K874" s="74" t="str">
        <f t="shared" si="13"/>
        <v/>
      </c>
    </row>
    <row r="875" spans="1:11" ht="18.95" customHeight="1" x14ac:dyDescent="0.25">
      <c r="A875" s="52"/>
      <c r="C875" s="185"/>
      <c r="D875" s="76"/>
      <c r="E875" s="76" t="str">
        <f>IF(D875="","",IFERROR(VLOOKUP(D875,Cadastro!$C$9:$D$1009,2,FALSE),"NOT FOUND"))</f>
        <v/>
      </c>
      <c r="F875" s="94"/>
      <c r="G875" s="76"/>
      <c r="H875" s="81" t="str">
        <f>IFERROR(F875*VLOOKUP(D875,Saldo!$P$8:$U$1009,6,FALSE),"")</f>
        <v/>
      </c>
      <c r="I875" s="78" t="str">
        <f>IFERROR(IF(D875="","",VLOOKUP(D875,Saldo!$P$8:$Q$1009,2,FALSE)),"")</f>
        <v/>
      </c>
      <c r="J875" s="76"/>
      <c r="K875" s="74" t="str">
        <f t="shared" si="13"/>
        <v/>
      </c>
    </row>
    <row r="876" spans="1:11" ht="18.95" customHeight="1" x14ac:dyDescent="0.25">
      <c r="A876" s="52"/>
      <c r="C876" s="185"/>
      <c r="D876" s="76"/>
      <c r="E876" s="76" t="str">
        <f>IF(D876="","",IFERROR(VLOOKUP(D876,Cadastro!$C$9:$D$1009,2,FALSE),"NOT FOUND"))</f>
        <v/>
      </c>
      <c r="F876" s="94"/>
      <c r="G876" s="76"/>
      <c r="H876" s="81" t="str">
        <f>IFERROR(F876*VLOOKUP(D876,Saldo!$P$8:$U$1009,6,FALSE),"")</f>
        <v/>
      </c>
      <c r="I876" s="78" t="str">
        <f>IFERROR(IF(D876="","",VLOOKUP(D876,Saldo!$P$8:$Q$1009,2,FALSE)),"")</f>
        <v/>
      </c>
      <c r="J876" s="76"/>
      <c r="K876" s="74" t="str">
        <f t="shared" si="13"/>
        <v/>
      </c>
    </row>
    <row r="877" spans="1:11" ht="18.95" customHeight="1" x14ac:dyDescent="0.25">
      <c r="A877" s="52"/>
      <c r="C877" s="185"/>
      <c r="D877" s="76"/>
      <c r="E877" s="76" t="str">
        <f>IF(D877="","",IFERROR(VLOOKUP(D877,Cadastro!$C$9:$D$1009,2,FALSE),"NOT FOUND"))</f>
        <v/>
      </c>
      <c r="F877" s="94"/>
      <c r="G877" s="76"/>
      <c r="H877" s="81" t="str">
        <f>IFERROR(F877*VLOOKUP(D877,Saldo!$P$8:$U$1009,6,FALSE),"")</f>
        <v/>
      </c>
      <c r="I877" s="78" t="str">
        <f>IFERROR(IF(D877="","",VLOOKUP(D877,Saldo!$P$8:$Q$1009,2,FALSE)),"")</f>
        <v/>
      </c>
      <c r="J877" s="76"/>
      <c r="K877" s="74" t="str">
        <f t="shared" si="13"/>
        <v/>
      </c>
    </row>
    <row r="878" spans="1:11" ht="18.95" customHeight="1" x14ac:dyDescent="0.25">
      <c r="A878" s="52"/>
      <c r="C878" s="185"/>
      <c r="D878" s="76"/>
      <c r="E878" s="76" t="str">
        <f>IF(D878="","",IFERROR(VLOOKUP(D878,Cadastro!$C$9:$D$1009,2,FALSE),"NOT FOUND"))</f>
        <v/>
      </c>
      <c r="F878" s="94"/>
      <c r="G878" s="76"/>
      <c r="H878" s="81" t="str">
        <f>IFERROR(F878*VLOOKUP(D878,Saldo!$P$8:$U$1009,6,FALSE),"")</f>
        <v/>
      </c>
      <c r="I878" s="78" t="str">
        <f>IFERROR(IF(D878="","",VLOOKUP(D878,Saldo!$P$8:$Q$1009,2,FALSE)),"")</f>
        <v/>
      </c>
      <c r="J878" s="76"/>
      <c r="K878" s="74" t="str">
        <f t="shared" si="13"/>
        <v/>
      </c>
    </row>
    <row r="879" spans="1:11" ht="18.95" customHeight="1" x14ac:dyDescent="0.25">
      <c r="A879" s="52"/>
      <c r="C879" s="185"/>
      <c r="D879" s="76"/>
      <c r="E879" s="76" t="str">
        <f>IF(D879="","",IFERROR(VLOOKUP(D879,Cadastro!$C$9:$D$1009,2,FALSE),"NOT FOUND"))</f>
        <v/>
      </c>
      <c r="F879" s="94"/>
      <c r="G879" s="76"/>
      <c r="H879" s="81" t="str">
        <f>IFERROR(F879*VLOOKUP(D879,Saldo!$P$8:$U$1009,6,FALSE),"")</f>
        <v/>
      </c>
      <c r="I879" s="78" t="str">
        <f>IFERROR(IF(D879="","",VLOOKUP(D879,Saldo!$P$8:$Q$1009,2,FALSE)),"")</f>
        <v/>
      </c>
      <c r="J879" s="76"/>
      <c r="K879" s="74" t="str">
        <f t="shared" si="13"/>
        <v/>
      </c>
    </row>
    <row r="880" spans="1:11" ht="18.95" customHeight="1" x14ac:dyDescent="0.25">
      <c r="A880" s="52"/>
      <c r="C880" s="185"/>
      <c r="D880" s="76"/>
      <c r="E880" s="76" t="str">
        <f>IF(D880="","",IFERROR(VLOOKUP(D880,Cadastro!$C$9:$D$1009,2,FALSE),"NOT FOUND"))</f>
        <v/>
      </c>
      <c r="F880" s="94"/>
      <c r="G880" s="76"/>
      <c r="H880" s="81" t="str">
        <f>IFERROR(F880*VLOOKUP(D880,Saldo!$P$8:$U$1009,6,FALSE),"")</f>
        <v/>
      </c>
      <c r="I880" s="78" t="str">
        <f>IFERROR(IF(D880="","",VLOOKUP(D880,Saldo!$P$8:$Q$1009,2,FALSE)),"")</f>
        <v/>
      </c>
      <c r="J880" s="76"/>
      <c r="K880" s="74" t="str">
        <f t="shared" si="13"/>
        <v/>
      </c>
    </row>
    <row r="881" spans="1:11" ht="18.95" customHeight="1" x14ac:dyDescent="0.25">
      <c r="A881" s="52"/>
      <c r="C881" s="185"/>
      <c r="D881" s="76"/>
      <c r="E881" s="76" t="str">
        <f>IF(D881="","",IFERROR(VLOOKUP(D881,Cadastro!$C$9:$D$1009,2,FALSE),"NOT FOUND"))</f>
        <v/>
      </c>
      <c r="F881" s="94"/>
      <c r="G881" s="76"/>
      <c r="H881" s="81" t="str">
        <f>IFERROR(F881*VLOOKUP(D881,Saldo!$P$8:$U$1009,6,FALSE),"")</f>
        <v/>
      </c>
      <c r="I881" s="78" t="str">
        <f>IFERROR(IF(D881="","",VLOOKUP(D881,Saldo!$P$8:$Q$1009,2,FALSE)),"")</f>
        <v/>
      </c>
      <c r="J881" s="76"/>
      <c r="K881" s="74" t="str">
        <f t="shared" si="13"/>
        <v/>
      </c>
    </row>
    <row r="882" spans="1:11" ht="18.95" customHeight="1" x14ac:dyDescent="0.25">
      <c r="A882" s="52"/>
      <c r="C882" s="185"/>
      <c r="D882" s="76"/>
      <c r="E882" s="76" t="str">
        <f>IF(D882="","",IFERROR(VLOOKUP(D882,Cadastro!$C$9:$D$1009,2,FALSE),"NOT FOUND"))</f>
        <v/>
      </c>
      <c r="F882" s="94"/>
      <c r="G882" s="76"/>
      <c r="H882" s="81" t="str">
        <f>IFERROR(F882*VLOOKUP(D882,Saldo!$P$8:$U$1009,6,FALSE),"")</f>
        <v/>
      </c>
      <c r="I882" s="78" t="str">
        <f>IFERROR(IF(D882="","",VLOOKUP(D882,Saldo!$P$8:$Q$1009,2,FALSE)),"")</f>
        <v/>
      </c>
      <c r="J882" s="76"/>
      <c r="K882" s="74" t="str">
        <f t="shared" si="13"/>
        <v/>
      </c>
    </row>
    <row r="883" spans="1:11" ht="18.95" customHeight="1" x14ac:dyDescent="0.25">
      <c r="A883" s="52"/>
      <c r="C883" s="185"/>
      <c r="D883" s="76"/>
      <c r="E883" s="76" t="str">
        <f>IF(D883="","",IFERROR(VLOOKUP(D883,Cadastro!$C$9:$D$1009,2,FALSE),"NOT FOUND"))</f>
        <v/>
      </c>
      <c r="F883" s="94"/>
      <c r="G883" s="76"/>
      <c r="H883" s="81" t="str">
        <f>IFERROR(F883*VLOOKUP(D883,Saldo!$P$8:$U$1009,6,FALSE),"")</f>
        <v/>
      </c>
      <c r="I883" s="78" t="str">
        <f>IFERROR(IF(D883="","",VLOOKUP(D883,Saldo!$P$8:$Q$1009,2,FALSE)),"")</f>
        <v/>
      </c>
      <c r="J883" s="76"/>
      <c r="K883" s="74" t="str">
        <f t="shared" si="13"/>
        <v/>
      </c>
    </row>
    <row r="884" spans="1:11" ht="18.95" customHeight="1" x14ac:dyDescent="0.25">
      <c r="A884" s="52"/>
      <c r="C884" s="185"/>
      <c r="D884" s="76"/>
      <c r="E884" s="76" t="str">
        <f>IF(D884="","",IFERROR(VLOOKUP(D884,Cadastro!$C$9:$D$1009,2,FALSE),"NOT FOUND"))</f>
        <v/>
      </c>
      <c r="F884" s="94"/>
      <c r="G884" s="76"/>
      <c r="H884" s="81" t="str">
        <f>IFERROR(F884*VLOOKUP(D884,Saldo!$P$8:$U$1009,6,FALSE),"")</f>
        <v/>
      </c>
      <c r="I884" s="78" t="str">
        <f>IFERROR(IF(D884="","",VLOOKUP(D884,Saldo!$P$8:$Q$1009,2,FALSE)),"")</f>
        <v/>
      </c>
      <c r="J884" s="76"/>
      <c r="K884" s="74" t="str">
        <f t="shared" si="13"/>
        <v/>
      </c>
    </row>
    <row r="885" spans="1:11" ht="18.95" customHeight="1" x14ac:dyDescent="0.25">
      <c r="A885" s="52"/>
      <c r="C885" s="185"/>
      <c r="D885" s="76"/>
      <c r="E885" s="76" t="str">
        <f>IF(D885="","",IFERROR(VLOOKUP(D885,Cadastro!$C$9:$D$1009,2,FALSE),"NOT FOUND"))</f>
        <v/>
      </c>
      <c r="F885" s="94"/>
      <c r="G885" s="76"/>
      <c r="H885" s="81" t="str">
        <f>IFERROR(F885*VLOOKUP(D885,Saldo!$P$8:$U$1009,6,FALSE),"")</f>
        <v/>
      </c>
      <c r="I885" s="78" t="str">
        <f>IFERROR(IF(D885="","",VLOOKUP(D885,Saldo!$P$8:$Q$1009,2,FALSE)),"")</f>
        <v/>
      </c>
      <c r="J885" s="76"/>
      <c r="K885" s="74" t="str">
        <f t="shared" si="13"/>
        <v/>
      </c>
    </row>
    <row r="886" spans="1:11" ht="18.95" customHeight="1" x14ac:dyDescent="0.25">
      <c r="A886" s="52"/>
      <c r="C886" s="185"/>
      <c r="D886" s="76"/>
      <c r="E886" s="76" t="str">
        <f>IF(D886="","",IFERROR(VLOOKUP(D886,Cadastro!$C$9:$D$1009,2,FALSE),"NOT FOUND"))</f>
        <v/>
      </c>
      <c r="F886" s="94"/>
      <c r="G886" s="76"/>
      <c r="H886" s="81" t="str">
        <f>IFERROR(F886*VLOOKUP(D886,Saldo!$P$8:$U$1009,6,FALSE),"")</f>
        <v/>
      </c>
      <c r="I886" s="78" t="str">
        <f>IFERROR(IF(D886="","",VLOOKUP(D886,Saldo!$P$8:$Q$1009,2,FALSE)),"")</f>
        <v/>
      </c>
      <c r="J886" s="76"/>
      <c r="K886" s="74" t="str">
        <f t="shared" si="13"/>
        <v/>
      </c>
    </row>
    <row r="887" spans="1:11" ht="18.95" customHeight="1" x14ac:dyDescent="0.25">
      <c r="A887" s="52"/>
      <c r="C887" s="185"/>
      <c r="D887" s="76"/>
      <c r="E887" s="76" t="str">
        <f>IF(D887="","",IFERROR(VLOOKUP(D887,Cadastro!$C$9:$D$1009,2,FALSE),"NOT FOUND"))</f>
        <v/>
      </c>
      <c r="F887" s="94"/>
      <c r="G887" s="76"/>
      <c r="H887" s="81" t="str">
        <f>IFERROR(F887*VLOOKUP(D887,Saldo!$P$8:$U$1009,6,FALSE),"")</f>
        <v/>
      </c>
      <c r="I887" s="78" t="str">
        <f>IFERROR(IF(D887="","",VLOOKUP(D887,Saldo!$P$8:$Q$1009,2,FALSE)),"")</f>
        <v/>
      </c>
      <c r="J887" s="76"/>
      <c r="K887" s="74" t="str">
        <f t="shared" si="13"/>
        <v/>
      </c>
    </row>
    <row r="888" spans="1:11" ht="18.95" customHeight="1" x14ac:dyDescent="0.25">
      <c r="A888" s="52"/>
      <c r="C888" s="185"/>
      <c r="D888" s="76"/>
      <c r="E888" s="76" t="str">
        <f>IF(D888="","",IFERROR(VLOOKUP(D888,Cadastro!$C$9:$D$1009,2,FALSE),"NOT FOUND"))</f>
        <v/>
      </c>
      <c r="F888" s="94"/>
      <c r="G888" s="76"/>
      <c r="H888" s="81" t="str">
        <f>IFERROR(F888*VLOOKUP(D888,Saldo!$P$8:$U$1009,6,FALSE),"")</f>
        <v/>
      </c>
      <c r="I888" s="78" t="str">
        <f>IFERROR(IF(D888="","",VLOOKUP(D888,Saldo!$P$8:$Q$1009,2,FALSE)),"")</f>
        <v/>
      </c>
      <c r="J888" s="76"/>
      <c r="K888" s="74" t="str">
        <f t="shared" si="13"/>
        <v/>
      </c>
    </row>
    <row r="889" spans="1:11" ht="18.95" customHeight="1" x14ac:dyDescent="0.25">
      <c r="A889" s="52"/>
      <c r="C889" s="185"/>
      <c r="D889" s="76"/>
      <c r="E889" s="76" t="str">
        <f>IF(D889="","",IFERROR(VLOOKUP(D889,Cadastro!$C$9:$D$1009,2,FALSE),"NOT FOUND"))</f>
        <v/>
      </c>
      <c r="F889" s="94"/>
      <c r="G889" s="76"/>
      <c r="H889" s="81" t="str">
        <f>IFERROR(F889*VLOOKUP(D889,Saldo!$P$8:$U$1009,6,FALSE),"")</f>
        <v/>
      </c>
      <c r="I889" s="78" t="str">
        <f>IFERROR(IF(D889="","",VLOOKUP(D889,Saldo!$P$8:$Q$1009,2,FALSE)),"")</f>
        <v/>
      </c>
      <c r="J889" s="76"/>
      <c r="K889" s="74" t="str">
        <f t="shared" si="13"/>
        <v/>
      </c>
    </row>
    <row r="890" spans="1:11" ht="18.95" customHeight="1" x14ac:dyDescent="0.25">
      <c r="A890" s="52"/>
      <c r="C890" s="185"/>
      <c r="D890" s="76"/>
      <c r="E890" s="76" t="str">
        <f>IF(D890="","",IFERROR(VLOOKUP(D890,Cadastro!$C$9:$D$1009,2,FALSE),"NOT FOUND"))</f>
        <v/>
      </c>
      <c r="F890" s="94"/>
      <c r="G890" s="76"/>
      <c r="H890" s="81" t="str">
        <f>IFERROR(F890*VLOOKUP(D890,Saldo!$P$8:$U$1009,6,FALSE),"")</f>
        <v/>
      </c>
      <c r="I890" s="78" t="str">
        <f>IFERROR(IF(D890="","",VLOOKUP(D890,Saldo!$P$8:$Q$1009,2,FALSE)),"")</f>
        <v/>
      </c>
      <c r="J890" s="76"/>
      <c r="K890" s="74" t="str">
        <f t="shared" si="13"/>
        <v/>
      </c>
    </row>
    <row r="891" spans="1:11" ht="18.95" customHeight="1" x14ac:dyDescent="0.25">
      <c r="A891" s="52"/>
      <c r="C891" s="185"/>
      <c r="D891" s="76"/>
      <c r="E891" s="76" t="str">
        <f>IF(D891="","",IFERROR(VLOOKUP(D891,Cadastro!$C$9:$D$1009,2,FALSE),"NOT FOUND"))</f>
        <v/>
      </c>
      <c r="F891" s="94"/>
      <c r="G891" s="76"/>
      <c r="H891" s="81" t="str">
        <f>IFERROR(F891*VLOOKUP(D891,Saldo!$P$8:$U$1009,6,FALSE),"")</f>
        <v/>
      </c>
      <c r="I891" s="78" t="str">
        <f>IFERROR(IF(D891="","",VLOOKUP(D891,Saldo!$P$8:$Q$1009,2,FALSE)),"")</f>
        <v/>
      </c>
      <c r="J891" s="76"/>
      <c r="K891" s="74" t="str">
        <f t="shared" si="13"/>
        <v/>
      </c>
    </row>
    <row r="892" spans="1:11" ht="18.95" customHeight="1" x14ac:dyDescent="0.25">
      <c r="A892" s="52"/>
      <c r="C892" s="185"/>
      <c r="D892" s="76"/>
      <c r="E892" s="76" t="str">
        <f>IF(D892="","",IFERROR(VLOOKUP(D892,Cadastro!$C$9:$D$1009,2,FALSE),"NOT FOUND"))</f>
        <v/>
      </c>
      <c r="F892" s="94"/>
      <c r="G892" s="76"/>
      <c r="H892" s="81" t="str">
        <f>IFERROR(F892*VLOOKUP(D892,Saldo!$P$8:$U$1009,6,FALSE),"")</f>
        <v/>
      </c>
      <c r="I892" s="78" t="str">
        <f>IFERROR(IF(D892="","",VLOOKUP(D892,Saldo!$P$8:$Q$1009,2,FALSE)),"")</f>
        <v/>
      </c>
      <c r="J892" s="76"/>
      <c r="K892" s="74" t="str">
        <f t="shared" si="13"/>
        <v/>
      </c>
    </row>
    <row r="893" spans="1:11" ht="18.95" customHeight="1" x14ac:dyDescent="0.25">
      <c r="A893" s="52"/>
      <c r="C893" s="185"/>
      <c r="D893" s="76"/>
      <c r="E893" s="76" t="str">
        <f>IF(D893="","",IFERROR(VLOOKUP(D893,Cadastro!$C$9:$D$1009,2,FALSE),"NOT FOUND"))</f>
        <v/>
      </c>
      <c r="F893" s="94"/>
      <c r="G893" s="76"/>
      <c r="H893" s="81" t="str">
        <f>IFERROR(F893*VLOOKUP(D893,Saldo!$P$8:$U$1009,6,FALSE),"")</f>
        <v/>
      </c>
      <c r="I893" s="78" t="str">
        <f>IFERROR(IF(D893="","",VLOOKUP(D893,Saldo!$P$8:$Q$1009,2,FALSE)),"")</f>
        <v/>
      </c>
      <c r="J893" s="76"/>
      <c r="K893" s="74" t="str">
        <f t="shared" si="13"/>
        <v/>
      </c>
    </row>
    <row r="894" spans="1:11" ht="18.95" customHeight="1" x14ac:dyDescent="0.25">
      <c r="A894" s="52"/>
      <c r="C894" s="185"/>
      <c r="D894" s="76"/>
      <c r="E894" s="76" t="str">
        <f>IF(D894="","",IFERROR(VLOOKUP(D894,Cadastro!$C$9:$D$1009,2,FALSE),"NOT FOUND"))</f>
        <v/>
      </c>
      <c r="F894" s="94"/>
      <c r="G894" s="76"/>
      <c r="H894" s="81" t="str">
        <f>IFERROR(F894*VLOOKUP(D894,Saldo!$P$8:$U$1009,6,FALSE),"")</f>
        <v/>
      </c>
      <c r="I894" s="78" t="str">
        <f>IFERROR(IF(D894="","",VLOOKUP(D894,Saldo!$P$8:$Q$1009,2,FALSE)),"")</f>
        <v/>
      </c>
      <c r="J894" s="76"/>
      <c r="K894" s="74" t="str">
        <f t="shared" si="13"/>
        <v/>
      </c>
    </row>
    <row r="895" spans="1:11" ht="18.95" customHeight="1" x14ac:dyDescent="0.25">
      <c r="A895" s="52"/>
      <c r="C895" s="185"/>
      <c r="D895" s="76"/>
      <c r="E895" s="76" t="str">
        <f>IF(D895="","",IFERROR(VLOOKUP(D895,Cadastro!$C$9:$D$1009,2,FALSE),"NOT FOUND"))</f>
        <v/>
      </c>
      <c r="F895" s="94"/>
      <c r="G895" s="76"/>
      <c r="H895" s="81" t="str">
        <f>IFERROR(F895*VLOOKUP(D895,Saldo!$P$8:$U$1009,6,FALSE),"")</f>
        <v/>
      </c>
      <c r="I895" s="78" t="str">
        <f>IFERROR(IF(D895="","",VLOOKUP(D895,Saldo!$P$8:$Q$1009,2,FALSE)),"")</f>
        <v/>
      </c>
      <c r="J895" s="76"/>
      <c r="K895" s="74" t="str">
        <f t="shared" si="13"/>
        <v/>
      </c>
    </row>
    <row r="896" spans="1:11" ht="18.95" customHeight="1" x14ac:dyDescent="0.25">
      <c r="A896" s="52"/>
      <c r="C896" s="185"/>
      <c r="D896" s="76"/>
      <c r="E896" s="76" t="str">
        <f>IF(D896="","",IFERROR(VLOOKUP(D896,Cadastro!$C$9:$D$1009,2,FALSE),"NOT FOUND"))</f>
        <v/>
      </c>
      <c r="F896" s="94"/>
      <c r="G896" s="76"/>
      <c r="H896" s="81" t="str">
        <f>IFERROR(F896*VLOOKUP(D896,Saldo!$P$8:$U$1009,6,FALSE),"")</f>
        <v/>
      </c>
      <c r="I896" s="78" t="str">
        <f>IFERROR(IF(D896="","",VLOOKUP(D896,Saldo!$P$8:$Q$1009,2,FALSE)),"")</f>
        <v/>
      </c>
      <c r="J896" s="76"/>
      <c r="K896" s="74" t="str">
        <f t="shared" si="13"/>
        <v/>
      </c>
    </row>
    <row r="897" spans="1:11" ht="18.95" customHeight="1" x14ac:dyDescent="0.25">
      <c r="A897" s="52"/>
      <c r="C897" s="185"/>
      <c r="D897" s="76"/>
      <c r="E897" s="76" t="str">
        <f>IF(D897="","",IFERROR(VLOOKUP(D897,Cadastro!$C$9:$D$1009,2,FALSE),"NOT FOUND"))</f>
        <v/>
      </c>
      <c r="F897" s="94"/>
      <c r="G897" s="76"/>
      <c r="H897" s="81" t="str">
        <f>IFERROR(F897*VLOOKUP(D897,Saldo!$P$8:$U$1009,6,FALSE),"")</f>
        <v/>
      </c>
      <c r="I897" s="78" t="str">
        <f>IFERROR(IF(D897="","",VLOOKUP(D897,Saldo!$P$8:$Q$1009,2,FALSE)),"")</f>
        <v/>
      </c>
      <c r="J897" s="76"/>
      <c r="K897" s="74" t="str">
        <f t="shared" si="13"/>
        <v/>
      </c>
    </row>
    <row r="898" spans="1:11" ht="18.95" customHeight="1" x14ac:dyDescent="0.25">
      <c r="A898" s="52"/>
      <c r="C898" s="185"/>
      <c r="D898" s="76"/>
      <c r="E898" s="76" t="str">
        <f>IF(D898="","",IFERROR(VLOOKUP(D898,Cadastro!$C$9:$D$1009,2,FALSE),"NOT FOUND"))</f>
        <v/>
      </c>
      <c r="F898" s="94"/>
      <c r="G898" s="76"/>
      <c r="H898" s="81" t="str">
        <f>IFERROR(F898*VLOOKUP(D898,Saldo!$P$8:$U$1009,6,FALSE),"")</f>
        <v/>
      </c>
      <c r="I898" s="78" t="str">
        <f>IFERROR(IF(D898="","",VLOOKUP(D898,Saldo!$P$8:$Q$1009,2,FALSE)),"")</f>
        <v/>
      </c>
      <c r="J898" s="76"/>
      <c r="K898" s="74" t="str">
        <f t="shared" si="13"/>
        <v/>
      </c>
    </row>
    <row r="899" spans="1:11" ht="18.95" customHeight="1" x14ac:dyDescent="0.25">
      <c r="A899" s="52"/>
      <c r="C899" s="185"/>
      <c r="D899" s="76"/>
      <c r="E899" s="76" t="str">
        <f>IF(D899="","",IFERROR(VLOOKUP(D899,Cadastro!$C$9:$D$1009,2,FALSE),"NOT FOUND"))</f>
        <v/>
      </c>
      <c r="F899" s="94"/>
      <c r="G899" s="76"/>
      <c r="H899" s="81" t="str">
        <f>IFERROR(F899*VLOOKUP(D899,Saldo!$P$8:$U$1009,6,FALSE),"")</f>
        <v/>
      </c>
      <c r="I899" s="78" t="str">
        <f>IFERROR(IF(D899="","",VLOOKUP(D899,Saldo!$P$8:$Q$1009,2,FALSE)),"")</f>
        <v/>
      </c>
      <c r="J899" s="76"/>
      <c r="K899" s="74" t="str">
        <f t="shared" si="13"/>
        <v/>
      </c>
    </row>
    <row r="900" spans="1:11" ht="18.95" customHeight="1" x14ac:dyDescent="0.25">
      <c r="A900" s="52"/>
      <c r="C900" s="185"/>
      <c r="D900" s="76"/>
      <c r="E900" s="76" t="str">
        <f>IF(D900="","",IFERROR(VLOOKUP(D900,Cadastro!$C$9:$D$1009,2,FALSE),"NOT FOUND"))</f>
        <v/>
      </c>
      <c r="F900" s="94"/>
      <c r="G900" s="76"/>
      <c r="H900" s="81" t="str">
        <f>IFERROR(F900*VLOOKUP(D900,Saldo!$P$8:$U$1009,6,FALSE),"")</f>
        <v/>
      </c>
      <c r="I900" s="78" t="str">
        <f>IFERROR(IF(D900="","",VLOOKUP(D900,Saldo!$P$8:$Q$1009,2,FALSE)),"")</f>
        <v/>
      </c>
      <c r="J900" s="76"/>
      <c r="K900" s="74" t="str">
        <f t="shared" si="13"/>
        <v/>
      </c>
    </row>
    <row r="901" spans="1:11" ht="18.95" customHeight="1" x14ac:dyDescent="0.25">
      <c r="A901" s="52"/>
      <c r="C901" s="185"/>
      <c r="D901" s="76"/>
      <c r="E901" s="76" t="str">
        <f>IF(D901="","",IFERROR(VLOOKUP(D901,Cadastro!$C$9:$D$1009,2,FALSE),"NOT FOUND"))</f>
        <v/>
      </c>
      <c r="F901" s="94"/>
      <c r="G901" s="76"/>
      <c r="H901" s="81" t="str">
        <f>IFERROR(F901*VLOOKUP(D901,Saldo!$P$8:$U$1009,6,FALSE),"")</f>
        <v/>
      </c>
      <c r="I901" s="78" t="str">
        <f>IFERROR(IF(D901="","",VLOOKUP(D901,Saldo!$P$8:$Q$1009,2,FALSE)),"")</f>
        <v/>
      </c>
      <c r="J901" s="76"/>
      <c r="K901" s="74" t="str">
        <f t="shared" si="13"/>
        <v/>
      </c>
    </row>
    <row r="902" spans="1:11" ht="18.95" customHeight="1" x14ac:dyDescent="0.25">
      <c r="A902" s="52"/>
      <c r="C902" s="185"/>
      <c r="D902" s="76"/>
      <c r="E902" s="76" t="str">
        <f>IF(D902="","",IFERROR(VLOOKUP(D902,Cadastro!$C$9:$D$1009,2,FALSE),"NOT FOUND"))</f>
        <v/>
      </c>
      <c r="F902" s="94"/>
      <c r="G902" s="76"/>
      <c r="H902" s="81" t="str">
        <f>IFERROR(F902*VLOOKUP(D902,Saldo!$P$8:$U$1009,6,FALSE),"")</f>
        <v/>
      </c>
      <c r="I902" s="78" t="str">
        <f>IFERROR(IF(D902="","",VLOOKUP(D902,Saldo!$P$8:$Q$1009,2,FALSE)),"")</f>
        <v/>
      </c>
      <c r="J902" s="76"/>
      <c r="K902" s="74" t="str">
        <f t="shared" si="13"/>
        <v/>
      </c>
    </row>
    <row r="903" spans="1:11" ht="18.95" customHeight="1" x14ac:dyDescent="0.25">
      <c r="A903" s="52"/>
      <c r="C903" s="185"/>
      <c r="D903" s="76"/>
      <c r="E903" s="76" t="str">
        <f>IF(D903="","",IFERROR(VLOOKUP(D903,Cadastro!$C$9:$D$1009,2,FALSE),"NOT FOUND"))</f>
        <v/>
      </c>
      <c r="F903" s="94"/>
      <c r="G903" s="76"/>
      <c r="H903" s="81" t="str">
        <f>IFERROR(F903*VLOOKUP(D903,Saldo!$P$8:$U$1009,6,FALSE),"")</f>
        <v/>
      </c>
      <c r="I903" s="78" t="str">
        <f>IFERROR(IF(D903="","",VLOOKUP(D903,Saldo!$P$8:$Q$1009,2,FALSE)),"")</f>
        <v/>
      </c>
      <c r="J903" s="76"/>
      <c r="K903" s="74" t="str">
        <f t="shared" si="13"/>
        <v/>
      </c>
    </row>
    <row r="904" spans="1:11" ht="18.95" customHeight="1" x14ac:dyDescent="0.25">
      <c r="A904" s="52"/>
      <c r="C904" s="185"/>
      <c r="D904" s="76"/>
      <c r="E904" s="76" t="str">
        <f>IF(D904="","",IFERROR(VLOOKUP(D904,Cadastro!$C$9:$D$1009,2,FALSE),"NOT FOUND"))</f>
        <v/>
      </c>
      <c r="F904" s="94"/>
      <c r="G904" s="76"/>
      <c r="H904" s="81" t="str">
        <f>IFERROR(F904*VLOOKUP(D904,Saldo!$P$8:$U$1009,6,FALSE),"")</f>
        <v/>
      </c>
      <c r="I904" s="78" t="str">
        <f>IFERROR(IF(D904="","",VLOOKUP(D904,Saldo!$P$8:$Q$1009,2,FALSE)),"")</f>
        <v/>
      </c>
      <c r="J904" s="76"/>
      <c r="K904" s="74" t="str">
        <f t="shared" si="13"/>
        <v/>
      </c>
    </row>
    <row r="905" spans="1:11" ht="18.95" customHeight="1" x14ac:dyDescent="0.25">
      <c r="A905" s="52"/>
      <c r="C905" s="185"/>
      <c r="D905" s="76"/>
      <c r="E905" s="76" t="str">
        <f>IF(D905="","",IFERROR(VLOOKUP(D905,Cadastro!$C$9:$D$1009,2,FALSE),"NOT FOUND"))</f>
        <v/>
      </c>
      <c r="F905" s="94"/>
      <c r="G905" s="76"/>
      <c r="H905" s="81" t="str">
        <f>IFERROR(F905*VLOOKUP(D905,Saldo!$P$8:$U$1009,6,FALSE),"")</f>
        <v/>
      </c>
      <c r="I905" s="78" t="str">
        <f>IFERROR(IF(D905="","",VLOOKUP(D905,Saldo!$P$8:$Q$1009,2,FALSE)),"")</f>
        <v/>
      </c>
      <c r="J905" s="76"/>
      <c r="K905" s="74" t="str">
        <f t="shared" si="13"/>
        <v/>
      </c>
    </row>
    <row r="906" spans="1:11" ht="18.95" customHeight="1" x14ac:dyDescent="0.25">
      <c r="A906" s="52"/>
      <c r="C906" s="185"/>
      <c r="D906" s="76"/>
      <c r="E906" s="76" t="str">
        <f>IF(D906="","",IFERROR(VLOOKUP(D906,Cadastro!$C$9:$D$1009,2,FALSE),"NOT FOUND"))</f>
        <v/>
      </c>
      <c r="F906" s="94"/>
      <c r="G906" s="76"/>
      <c r="H906" s="81" t="str">
        <f>IFERROR(F906*VLOOKUP(D906,Saldo!$P$8:$U$1009,6,FALSE),"")</f>
        <v/>
      </c>
      <c r="I906" s="78" t="str">
        <f>IFERROR(IF(D906="","",VLOOKUP(D906,Saldo!$P$8:$Q$1009,2,FALSE)),"")</f>
        <v/>
      </c>
      <c r="J906" s="76"/>
      <c r="K906" s="74" t="str">
        <f t="shared" ref="K906:K969" si="14">IF(C906="","",MONTH(C906))</f>
        <v/>
      </c>
    </row>
    <row r="907" spans="1:11" ht="18.95" customHeight="1" x14ac:dyDescent="0.25">
      <c r="A907" s="52"/>
      <c r="C907" s="185"/>
      <c r="D907" s="76"/>
      <c r="E907" s="76" t="str">
        <f>IF(D907="","",IFERROR(VLOOKUP(D907,Cadastro!$C$9:$D$1009,2,FALSE),"NOT FOUND"))</f>
        <v/>
      </c>
      <c r="F907" s="94"/>
      <c r="G907" s="76"/>
      <c r="H907" s="81" t="str">
        <f>IFERROR(F907*VLOOKUP(D907,Saldo!$P$8:$U$1009,6,FALSE),"")</f>
        <v/>
      </c>
      <c r="I907" s="78" t="str">
        <f>IFERROR(IF(D907="","",VLOOKUP(D907,Saldo!$P$8:$Q$1009,2,FALSE)),"")</f>
        <v/>
      </c>
      <c r="J907" s="76"/>
      <c r="K907" s="74" t="str">
        <f t="shared" si="14"/>
        <v/>
      </c>
    </row>
    <row r="908" spans="1:11" ht="18.95" customHeight="1" x14ac:dyDescent="0.25">
      <c r="A908" s="52"/>
      <c r="C908" s="185"/>
      <c r="D908" s="76"/>
      <c r="E908" s="76" t="str">
        <f>IF(D908="","",IFERROR(VLOOKUP(D908,Cadastro!$C$9:$D$1009,2,FALSE),"NOT FOUND"))</f>
        <v/>
      </c>
      <c r="F908" s="94"/>
      <c r="G908" s="76"/>
      <c r="H908" s="81" t="str">
        <f>IFERROR(F908*VLOOKUP(D908,Saldo!$P$8:$U$1009,6,FALSE),"")</f>
        <v/>
      </c>
      <c r="I908" s="78" t="str">
        <f>IFERROR(IF(D908="","",VLOOKUP(D908,Saldo!$P$8:$Q$1009,2,FALSE)),"")</f>
        <v/>
      </c>
      <c r="J908" s="76"/>
      <c r="K908" s="74" t="str">
        <f t="shared" si="14"/>
        <v/>
      </c>
    </row>
    <row r="909" spans="1:11" ht="18.95" customHeight="1" x14ac:dyDescent="0.25">
      <c r="A909" s="52"/>
      <c r="C909" s="185"/>
      <c r="D909" s="76"/>
      <c r="E909" s="76" t="str">
        <f>IF(D909="","",IFERROR(VLOOKUP(D909,Cadastro!$C$9:$D$1009,2,FALSE),"NOT FOUND"))</f>
        <v/>
      </c>
      <c r="F909" s="94"/>
      <c r="G909" s="76"/>
      <c r="H909" s="81" t="str">
        <f>IFERROR(F909*VLOOKUP(D909,Saldo!$P$8:$U$1009,6,FALSE),"")</f>
        <v/>
      </c>
      <c r="I909" s="78" t="str">
        <f>IFERROR(IF(D909="","",VLOOKUP(D909,Saldo!$P$8:$Q$1009,2,FALSE)),"")</f>
        <v/>
      </c>
      <c r="J909" s="76"/>
      <c r="K909" s="74" t="str">
        <f t="shared" si="14"/>
        <v/>
      </c>
    </row>
    <row r="910" spans="1:11" ht="18.95" customHeight="1" x14ac:dyDescent="0.25">
      <c r="A910" s="52"/>
      <c r="C910" s="185"/>
      <c r="D910" s="76"/>
      <c r="E910" s="76" t="str">
        <f>IF(D910="","",IFERROR(VLOOKUP(D910,Cadastro!$C$9:$D$1009,2,FALSE),"NOT FOUND"))</f>
        <v/>
      </c>
      <c r="F910" s="94"/>
      <c r="G910" s="76"/>
      <c r="H910" s="81" t="str">
        <f>IFERROR(F910*VLOOKUP(D910,Saldo!$P$8:$U$1009,6,FALSE),"")</f>
        <v/>
      </c>
      <c r="I910" s="78" t="str">
        <f>IFERROR(IF(D910="","",VLOOKUP(D910,Saldo!$P$8:$Q$1009,2,FALSE)),"")</f>
        <v/>
      </c>
      <c r="J910" s="76"/>
      <c r="K910" s="74" t="str">
        <f t="shared" si="14"/>
        <v/>
      </c>
    </row>
    <row r="911" spans="1:11" ht="18.95" customHeight="1" x14ac:dyDescent="0.25">
      <c r="A911" s="52"/>
      <c r="C911" s="185"/>
      <c r="D911" s="76"/>
      <c r="E911" s="76" t="str">
        <f>IF(D911="","",IFERROR(VLOOKUP(D911,Cadastro!$C$9:$D$1009,2,FALSE),"NOT FOUND"))</f>
        <v/>
      </c>
      <c r="F911" s="94"/>
      <c r="G911" s="76"/>
      <c r="H911" s="81" t="str">
        <f>IFERROR(F911*VLOOKUP(D911,Saldo!$P$8:$U$1009,6,FALSE),"")</f>
        <v/>
      </c>
      <c r="I911" s="78" t="str">
        <f>IFERROR(IF(D911="","",VLOOKUP(D911,Saldo!$P$8:$Q$1009,2,FALSE)),"")</f>
        <v/>
      </c>
      <c r="J911" s="76"/>
      <c r="K911" s="74" t="str">
        <f t="shared" si="14"/>
        <v/>
      </c>
    </row>
    <row r="912" spans="1:11" ht="18.95" customHeight="1" x14ac:dyDescent="0.25">
      <c r="A912" s="52"/>
      <c r="C912" s="185"/>
      <c r="D912" s="76"/>
      <c r="E912" s="76" t="str">
        <f>IF(D912="","",IFERROR(VLOOKUP(D912,Cadastro!$C$9:$D$1009,2,FALSE),"NOT FOUND"))</f>
        <v/>
      </c>
      <c r="F912" s="94"/>
      <c r="G912" s="76"/>
      <c r="H912" s="81" t="str">
        <f>IFERROR(F912*VLOOKUP(D912,Saldo!$P$8:$U$1009,6,FALSE),"")</f>
        <v/>
      </c>
      <c r="I912" s="78" t="str">
        <f>IFERROR(IF(D912="","",VLOOKUP(D912,Saldo!$P$8:$Q$1009,2,FALSE)),"")</f>
        <v/>
      </c>
      <c r="J912" s="76"/>
      <c r="K912" s="74" t="str">
        <f t="shared" si="14"/>
        <v/>
      </c>
    </row>
    <row r="913" spans="1:11" ht="18.95" customHeight="1" x14ac:dyDescent="0.25">
      <c r="A913" s="52"/>
      <c r="C913" s="185"/>
      <c r="D913" s="76"/>
      <c r="E913" s="76" t="str">
        <f>IF(D913="","",IFERROR(VLOOKUP(D913,Cadastro!$C$9:$D$1009,2,FALSE),"NOT FOUND"))</f>
        <v/>
      </c>
      <c r="F913" s="94"/>
      <c r="G913" s="76"/>
      <c r="H913" s="81" t="str">
        <f>IFERROR(F913*VLOOKUP(D913,Saldo!$P$8:$U$1009,6,FALSE),"")</f>
        <v/>
      </c>
      <c r="I913" s="78" t="str">
        <f>IFERROR(IF(D913="","",VLOOKUP(D913,Saldo!$P$8:$Q$1009,2,FALSE)),"")</f>
        <v/>
      </c>
      <c r="J913" s="76"/>
      <c r="K913" s="74" t="str">
        <f t="shared" si="14"/>
        <v/>
      </c>
    </row>
    <row r="914" spans="1:11" ht="18.95" customHeight="1" x14ac:dyDescent="0.25">
      <c r="A914" s="52"/>
      <c r="C914" s="185"/>
      <c r="D914" s="76"/>
      <c r="E914" s="76" t="str">
        <f>IF(D914="","",IFERROR(VLOOKUP(D914,Cadastro!$C$9:$D$1009,2,FALSE),"NOT FOUND"))</f>
        <v/>
      </c>
      <c r="F914" s="94"/>
      <c r="G914" s="76"/>
      <c r="H914" s="81" t="str">
        <f>IFERROR(F914*VLOOKUP(D914,Saldo!$P$8:$U$1009,6,FALSE),"")</f>
        <v/>
      </c>
      <c r="I914" s="78" t="str">
        <f>IFERROR(IF(D914="","",VLOOKUP(D914,Saldo!$P$8:$Q$1009,2,FALSE)),"")</f>
        <v/>
      </c>
      <c r="J914" s="76"/>
      <c r="K914" s="74" t="str">
        <f t="shared" si="14"/>
        <v/>
      </c>
    </row>
    <row r="915" spans="1:11" ht="18.95" customHeight="1" x14ac:dyDescent="0.25">
      <c r="A915" s="52"/>
      <c r="C915" s="185"/>
      <c r="D915" s="76"/>
      <c r="E915" s="76" t="str">
        <f>IF(D915="","",IFERROR(VLOOKUP(D915,Cadastro!$C$9:$D$1009,2,FALSE),"NOT FOUND"))</f>
        <v/>
      </c>
      <c r="F915" s="94"/>
      <c r="G915" s="76"/>
      <c r="H915" s="81" t="str">
        <f>IFERROR(F915*VLOOKUP(D915,Saldo!$P$8:$U$1009,6,FALSE),"")</f>
        <v/>
      </c>
      <c r="I915" s="78" t="str">
        <f>IFERROR(IF(D915="","",VLOOKUP(D915,Saldo!$P$8:$Q$1009,2,FALSE)),"")</f>
        <v/>
      </c>
      <c r="J915" s="76"/>
      <c r="K915" s="74" t="str">
        <f t="shared" si="14"/>
        <v/>
      </c>
    </row>
    <row r="916" spans="1:11" ht="18.95" customHeight="1" x14ac:dyDescent="0.25">
      <c r="A916" s="52"/>
      <c r="C916" s="185"/>
      <c r="D916" s="76"/>
      <c r="E916" s="76" t="str">
        <f>IF(D916="","",IFERROR(VLOOKUP(D916,Cadastro!$C$9:$D$1009,2,FALSE),"NOT FOUND"))</f>
        <v/>
      </c>
      <c r="F916" s="94"/>
      <c r="G916" s="76"/>
      <c r="H916" s="81" t="str">
        <f>IFERROR(F916*VLOOKUP(D916,Saldo!$P$8:$U$1009,6,FALSE),"")</f>
        <v/>
      </c>
      <c r="I916" s="78" t="str">
        <f>IFERROR(IF(D916="","",VLOOKUP(D916,Saldo!$P$8:$Q$1009,2,FALSE)),"")</f>
        <v/>
      </c>
      <c r="J916" s="76"/>
      <c r="K916" s="74" t="str">
        <f t="shared" si="14"/>
        <v/>
      </c>
    </row>
    <row r="917" spans="1:11" ht="18.95" customHeight="1" x14ac:dyDescent="0.25">
      <c r="A917" s="52"/>
      <c r="C917" s="185"/>
      <c r="D917" s="76"/>
      <c r="E917" s="76" t="str">
        <f>IF(D917="","",IFERROR(VLOOKUP(D917,Cadastro!$C$9:$D$1009,2,FALSE),"NOT FOUND"))</f>
        <v/>
      </c>
      <c r="F917" s="94"/>
      <c r="G917" s="76"/>
      <c r="H917" s="81" t="str">
        <f>IFERROR(F917*VLOOKUP(D917,Saldo!$P$8:$U$1009,6,FALSE),"")</f>
        <v/>
      </c>
      <c r="I917" s="78" t="str">
        <f>IFERROR(IF(D917="","",VLOOKUP(D917,Saldo!$P$8:$Q$1009,2,FALSE)),"")</f>
        <v/>
      </c>
      <c r="J917" s="76"/>
      <c r="K917" s="74" t="str">
        <f t="shared" si="14"/>
        <v/>
      </c>
    </row>
    <row r="918" spans="1:11" ht="18.95" customHeight="1" x14ac:dyDescent="0.25">
      <c r="A918" s="52"/>
      <c r="C918" s="185"/>
      <c r="D918" s="76"/>
      <c r="E918" s="76" t="str">
        <f>IF(D918="","",IFERROR(VLOOKUP(D918,Cadastro!$C$9:$D$1009,2,FALSE),"NOT FOUND"))</f>
        <v/>
      </c>
      <c r="F918" s="94"/>
      <c r="G918" s="76"/>
      <c r="H918" s="81" t="str">
        <f>IFERROR(F918*VLOOKUP(D918,Saldo!$P$8:$U$1009,6,FALSE),"")</f>
        <v/>
      </c>
      <c r="I918" s="78" t="str">
        <f>IFERROR(IF(D918="","",VLOOKUP(D918,Saldo!$P$8:$Q$1009,2,FALSE)),"")</f>
        <v/>
      </c>
      <c r="J918" s="76"/>
      <c r="K918" s="74" t="str">
        <f t="shared" si="14"/>
        <v/>
      </c>
    </row>
    <row r="919" spans="1:11" ht="18.95" customHeight="1" x14ac:dyDescent="0.25">
      <c r="A919" s="52"/>
      <c r="C919" s="185"/>
      <c r="D919" s="76"/>
      <c r="E919" s="76" t="str">
        <f>IF(D919="","",IFERROR(VLOOKUP(D919,Cadastro!$C$9:$D$1009,2,FALSE),"NOT FOUND"))</f>
        <v/>
      </c>
      <c r="F919" s="94"/>
      <c r="G919" s="76"/>
      <c r="H919" s="81" t="str">
        <f>IFERROR(F919*VLOOKUP(D919,Saldo!$P$8:$U$1009,6,FALSE),"")</f>
        <v/>
      </c>
      <c r="I919" s="78" t="str">
        <f>IFERROR(IF(D919="","",VLOOKUP(D919,Saldo!$P$8:$Q$1009,2,FALSE)),"")</f>
        <v/>
      </c>
      <c r="J919" s="76"/>
      <c r="K919" s="74" t="str">
        <f t="shared" si="14"/>
        <v/>
      </c>
    </row>
    <row r="920" spans="1:11" ht="18.95" customHeight="1" x14ac:dyDescent="0.25">
      <c r="A920" s="52"/>
      <c r="C920" s="185"/>
      <c r="D920" s="76"/>
      <c r="E920" s="76" t="str">
        <f>IF(D920="","",IFERROR(VLOOKUP(D920,Cadastro!$C$9:$D$1009,2,FALSE),"NOT FOUND"))</f>
        <v/>
      </c>
      <c r="F920" s="94"/>
      <c r="G920" s="76"/>
      <c r="H920" s="81" t="str">
        <f>IFERROR(F920*VLOOKUP(D920,Saldo!$P$8:$U$1009,6,FALSE),"")</f>
        <v/>
      </c>
      <c r="I920" s="78" t="str">
        <f>IFERROR(IF(D920="","",VLOOKUP(D920,Saldo!$P$8:$Q$1009,2,FALSE)),"")</f>
        <v/>
      </c>
      <c r="J920" s="76"/>
      <c r="K920" s="74" t="str">
        <f t="shared" si="14"/>
        <v/>
      </c>
    </row>
    <row r="921" spans="1:11" ht="18.95" customHeight="1" x14ac:dyDescent="0.25">
      <c r="A921" s="52"/>
      <c r="C921" s="185"/>
      <c r="D921" s="76"/>
      <c r="E921" s="76" t="str">
        <f>IF(D921="","",IFERROR(VLOOKUP(D921,Cadastro!$C$9:$D$1009,2,FALSE),"NOT FOUND"))</f>
        <v/>
      </c>
      <c r="F921" s="94"/>
      <c r="G921" s="76"/>
      <c r="H921" s="81" t="str">
        <f>IFERROR(F921*VLOOKUP(D921,Saldo!$P$8:$U$1009,6,FALSE),"")</f>
        <v/>
      </c>
      <c r="I921" s="78" t="str">
        <f>IFERROR(IF(D921="","",VLOOKUP(D921,Saldo!$P$8:$Q$1009,2,FALSE)),"")</f>
        <v/>
      </c>
      <c r="J921" s="76"/>
      <c r="K921" s="74" t="str">
        <f t="shared" si="14"/>
        <v/>
      </c>
    </row>
    <row r="922" spans="1:11" ht="18.95" customHeight="1" x14ac:dyDescent="0.25">
      <c r="A922" s="52"/>
      <c r="C922" s="185"/>
      <c r="D922" s="76"/>
      <c r="E922" s="76" t="str">
        <f>IF(D922="","",IFERROR(VLOOKUP(D922,Cadastro!$C$9:$D$1009,2,FALSE),"NOT FOUND"))</f>
        <v/>
      </c>
      <c r="F922" s="94"/>
      <c r="G922" s="76"/>
      <c r="H922" s="81" t="str">
        <f>IFERROR(F922*VLOOKUP(D922,Saldo!$P$8:$U$1009,6,FALSE),"")</f>
        <v/>
      </c>
      <c r="I922" s="78" t="str">
        <f>IFERROR(IF(D922="","",VLOOKUP(D922,Saldo!$P$8:$Q$1009,2,FALSE)),"")</f>
        <v/>
      </c>
      <c r="J922" s="76"/>
      <c r="K922" s="74" t="str">
        <f t="shared" si="14"/>
        <v/>
      </c>
    </row>
    <row r="923" spans="1:11" ht="18.95" customHeight="1" x14ac:dyDescent="0.25">
      <c r="A923" s="52"/>
      <c r="C923" s="185"/>
      <c r="D923" s="76"/>
      <c r="E923" s="76" t="str">
        <f>IF(D923="","",IFERROR(VLOOKUP(D923,Cadastro!$C$9:$D$1009,2,FALSE),"NOT FOUND"))</f>
        <v/>
      </c>
      <c r="F923" s="94"/>
      <c r="G923" s="76"/>
      <c r="H923" s="81" t="str">
        <f>IFERROR(F923*VLOOKUP(D923,Saldo!$P$8:$U$1009,6,FALSE),"")</f>
        <v/>
      </c>
      <c r="I923" s="78" t="str">
        <f>IFERROR(IF(D923="","",VLOOKUP(D923,Saldo!$P$8:$Q$1009,2,FALSE)),"")</f>
        <v/>
      </c>
      <c r="J923" s="76"/>
      <c r="K923" s="74" t="str">
        <f t="shared" si="14"/>
        <v/>
      </c>
    </row>
    <row r="924" spans="1:11" ht="18.95" customHeight="1" x14ac:dyDescent="0.25">
      <c r="A924" s="52"/>
      <c r="C924" s="185"/>
      <c r="D924" s="76"/>
      <c r="E924" s="76" t="str">
        <f>IF(D924="","",IFERROR(VLOOKUP(D924,Cadastro!$C$9:$D$1009,2,FALSE),"NOT FOUND"))</f>
        <v/>
      </c>
      <c r="F924" s="94"/>
      <c r="G924" s="76"/>
      <c r="H924" s="81" t="str">
        <f>IFERROR(F924*VLOOKUP(D924,Saldo!$P$8:$U$1009,6,FALSE),"")</f>
        <v/>
      </c>
      <c r="I924" s="78" t="str">
        <f>IFERROR(IF(D924="","",VLOOKUP(D924,Saldo!$P$8:$Q$1009,2,FALSE)),"")</f>
        <v/>
      </c>
      <c r="J924" s="76"/>
      <c r="K924" s="74" t="str">
        <f t="shared" si="14"/>
        <v/>
      </c>
    </row>
    <row r="925" spans="1:11" ht="18.95" customHeight="1" x14ac:dyDescent="0.25">
      <c r="A925" s="52"/>
      <c r="C925" s="185"/>
      <c r="D925" s="76"/>
      <c r="E925" s="76" t="str">
        <f>IF(D925="","",IFERROR(VLOOKUP(D925,Cadastro!$C$9:$D$1009,2,FALSE),"NOT FOUND"))</f>
        <v/>
      </c>
      <c r="F925" s="94"/>
      <c r="G925" s="76"/>
      <c r="H925" s="81" t="str">
        <f>IFERROR(F925*VLOOKUP(D925,Saldo!$P$8:$U$1009,6,FALSE),"")</f>
        <v/>
      </c>
      <c r="I925" s="78" t="str">
        <f>IFERROR(IF(D925="","",VLOOKUP(D925,Saldo!$P$8:$Q$1009,2,FALSE)),"")</f>
        <v/>
      </c>
      <c r="J925" s="76"/>
      <c r="K925" s="74" t="str">
        <f t="shared" si="14"/>
        <v/>
      </c>
    </row>
    <row r="926" spans="1:11" ht="18.95" customHeight="1" x14ac:dyDescent="0.25">
      <c r="A926" s="52"/>
      <c r="C926" s="185"/>
      <c r="D926" s="76"/>
      <c r="E926" s="76" t="str">
        <f>IF(D926="","",IFERROR(VLOOKUP(D926,Cadastro!$C$9:$D$1009,2,FALSE),"NOT FOUND"))</f>
        <v/>
      </c>
      <c r="F926" s="94"/>
      <c r="G926" s="76"/>
      <c r="H926" s="81" t="str">
        <f>IFERROR(F926*VLOOKUP(D926,Saldo!$P$8:$U$1009,6,FALSE),"")</f>
        <v/>
      </c>
      <c r="I926" s="78" t="str">
        <f>IFERROR(IF(D926="","",VLOOKUP(D926,Saldo!$P$8:$Q$1009,2,FALSE)),"")</f>
        <v/>
      </c>
      <c r="J926" s="76"/>
      <c r="K926" s="74" t="str">
        <f t="shared" si="14"/>
        <v/>
      </c>
    </row>
    <row r="927" spans="1:11" ht="18.95" customHeight="1" x14ac:dyDescent="0.25">
      <c r="A927" s="52"/>
      <c r="C927" s="185"/>
      <c r="D927" s="76"/>
      <c r="E927" s="76" t="str">
        <f>IF(D927="","",IFERROR(VLOOKUP(D927,Cadastro!$C$9:$D$1009,2,FALSE),"NOT FOUND"))</f>
        <v/>
      </c>
      <c r="F927" s="94"/>
      <c r="G927" s="76"/>
      <c r="H927" s="81" t="str">
        <f>IFERROR(F927*VLOOKUP(D927,Saldo!$P$8:$U$1009,6,FALSE),"")</f>
        <v/>
      </c>
      <c r="I927" s="78" t="str">
        <f>IFERROR(IF(D927="","",VLOOKUP(D927,Saldo!$P$8:$Q$1009,2,FALSE)),"")</f>
        <v/>
      </c>
      <c r="J927" s="76"/>
      <c r="K927" s="74" t="str">
        <f t="shared" si="14"/>
        <v/>
      </c>
    </row>
    <row r="928" spans="1:11" ht="18.95" customHeight="1" x14ac:dyDescent="0.25">
      <c r="A928" s="52"/>
      <c r="C928" s="185"/>
      <c r="D928" s="76"/>
      <c r="E928" s="76" t="str">
        <f>IF(D928="","",IFERROR(VLOOKUP(D928,Cadastro!$C$9:$D$1009,2,FALSE),"NOT FOUND"))</f>
        <v/>
      </c>
      <c r="F928" s="94"/>
      <c r="G928" s="76"/>
      <c r="H928" s="81" t="str">
        <f>IFERROR(F928*VLOOKUP(D928,Saldo!$P$8:$U$1009,6,FALSE),"")</f>
        <v/>
      </c>
      <c r="I928" s="78" t="str">
        <f>IFERROR(IF(D928="","",VLOOKUP(D928,Saldo!$P$8:$Q$1009,2,FALSE)),"")</f>
        <v/>
      </c>
      <c r="J928" s="76"/>
      <c r="K928" s="74" t="str">
        <f t="shared" si="14"/>
        <v/>
      </c>
    </row>
    <row r="929" spans="1:11" ht="18.95" customHeight="1" x14ac:dyDescent="0.25">
      <c r="A929" s="52"/>
      <c r="C929" s="185"/>
      <c r="D929" s="76"/>
      <c r="E929" s="76" t="str">
        <f>IF(D929="","",IFERROR(VLOOKUP(D929,Cadastro!$C$9:$D$1009,2,FALSE),"NOT FOUND"))</f>
        <v/>
      </c>
      <c r="F929" s="94"/>
      <c r="G929" s="76"/>
      <c r="H929" s="81" t="str">
        <f>IFERROR(F929*VLOOKUP(D929,Saldo!$P$8:$U$1009,6,FALSE),"")</f>
        <v/>
      </c>
      <c r="I929" s="78" t="str">
        <f>IFERROR(IF(D929="","",VLOOKUP(D929,Saldo!$P$8:$Q$1009,2,FALSE)),"")</f>
        <v/>
      </c>
      <c r="J929" s="76"/>
      <c r="K929" s="74" t="str">
        <f t="shared" si="14"/>
        <v/>
      </c>
    </row>
    <row r="930" spans="1:11" ht="18.95" customHeight="1" x14ac:dyDescent="0.25">
      <c r="A930" s="52"/>
      <c r="C930" s="185"/>
      <c r="D930" s="76"/>
      <c r="E930" s="76" t="str">
        <f>IF(D930="","",IFERROR(VLOOKUP(D930,Cadastro!$C$9:$D$1009,2,FALSE),"NOT FOUND"))</f>
        <v/>
      </c>
      <c r="F930" s="94"/>
      <c r="G930" s="76"/>
      <c r="H930" s="81" t="str">
        <f>IFERROR(F930*VLOOKUP(D930,Saldo!$P$8:$U$1009,6,FALSE),"")</f>
        <v/>
      </c>
      <c r="I930" s="78" t="str">
        <f>IFERROR(IF(D930="","",VLOOKUP(D930,Saldo!$P$8:$Q$1009,2,FALSE)),"")</f>
        <v/>
      </c>
      <c r="J930" s="76"/>
      <c r="K930" s="74" t="str">
        <f t="shared" si="14"/>
        <v/>
      </c>
    </row>
    <row r="931" spans="1:11" ht="18.95" customHeight="1" x14ac:dyDescent="0.25">
      <c r="A931" s="52"/>
      <c r="C931" s="185"/>
      <c r="D931" s="76"/>
      <c r="E931" s="76" t="str">
        <f>IF(D931="","",IFERROR(VLOOKUP(D931,Cadastro!$C$9:$D$1009,2,FALSE),"NOT FOUND"))</f>
        <v/>
      </c>
      <c r="F931" s="94"/>
      <c r="G931" s="76"/>
      <c r="H931" s="81" t="str">
        <f>IFERROR(F931*VLOOKUP(D931,Saldo!$P$8:$U$1009,6,FALSE),"")</f>
        <v/>
      </c>
      <c r="I931" s="78" t="str">
        <f>IFERROR(IF(D931="","",VLOOKUP(D931,Saldo!$P$8:$Q$1009,2,FALSE)),"")</f>
        <v/>
      </c>
      <c r="J931" s="76"/>
      <c r="K931" s="74" t="str">
        <f t="shared" si="14"/>
        <v/>
      </c>
    </row>
    <row r="932" spans="1:11" ht="18.95" customHeight="1" x14ac:dyDescent="0.25">
      <c r="A932" s="52"/>
      <c r="C932" s="185"/>
      <c r="D932" s="76"/>
      <c r="E932" s="76" t="str">
        <f>IF(D932="","",IFERROR(VLOOKUP(D932,Cadastro!$C$9:$D$1009,2,FALSE),"NOT FOUND"))</f>
        <v/>
      </c>
      <c r="F932" s="94"/>
      <c r="G932" s="76"/>
      <c r="H932" s="81" t="str">
        <f>IFERROR(F932*VLOOKUP(D932,Saldo!$P$8:$U$1009,6,FALSE),"")</f>
        <v/>
      </c>
      <c r="I932" s="78" t="str">
        <f>IFERROR(IF(D932="","",VLOOKUP(D932,Saldo!$P$8:$Q$1009,2,FALSE)),"")</f>
        <v/>
      </c>
      <c r="J932" s="76"/>
      <c r="K932" s="74" t="str">
        <f t="shared" si="14"/>
        <v/>
      </c>
    </row>
    <row r="933" spans="1:11" ht="18.95" customHeight="1" x14ac:dyDescent="0.25">
      <c r="A933" s="52"/>
      <c r="C933" s="185"/>
      <c r="D933" s="76"/>
      <c r="E933" s="76" t="str">
        <f>IF(D933="","",IFERROR(VLOOKUP(D933,Cadastro!$C$9:$D$1009,2,FALSE),"NOT FOUND"))</f>
        <v/>
      </c>
      <c r="F933" s="94"/>
      <c r="G933" s="76"/>
      <c r="H933" s="81" t="str">
        <f>IFERROR(F933*VLOOKUP(D933,Saldo!$P$8:$U$1009,6,FALSE),"")</f>
        <v/>
      </c>
      <c r="I933" s="78" t="str">
        <f>IFERROR(IF(D933="","",VLOOKUP(D933,Saldo!$P$8:$Q$1009,2,FALSE)),"")</f>
        <v/>
      </c>
      <c r="J933" s="76"/>
      <c r="K933" s="74" t="str">
        <f t="shared" si="14"/>
        <v/>
      </c>
    </row>
    <row r="934" spans="1:11" ht="18.95" customHeight="1" x14ac:dyDescent="0.25">
      <c r="A934" s="52"/>
      <c r="C934" s="185"/>
      <c r="D934" s="76"/>
      <c r="E934" s="76" t="str">
        <f>IF(D934="","",IFERROR(VLOOKUP(D934,Cadastro!$C$9:$D$1009,2,FALSE),"NOT FOUND"))</f>
        <v/>
      </c>
      <c r="F934" s="94"/>
      <c r="G934" s="76"/>
      <c r="H934" s="81" t="str">
        <f>IFERROR(F934*VLOOKUP(D934,Saldo!$P$8:$U$1009,6,FALSE),"")</f>
        <v/>
      </c>
      <c r="I934" s="78" t="str">
        <f>IFERROR(IF(D934="","",VLOOKUP(D934,Saldo!$P$8:$Q$1009,2,FALSE)),"")</f>
        <v/>
      </c>
      <c r="J934" s="76"/>
      <c r="K934" s="74" t="str">
        <f t="shared" si="14"/>
        <v/>
      </c>
    </row>
    <row r="935" spans="1:11" ht="18.95" customHeight="1" x14ac:dyDescent="0.25">
      <c r="A935" s="52"/>
      <c r="C935" s="185"/>
      <c r="D935" s="76"/>
      <c r="E935" s="76" t="str">
        <f>IF(D935="","",IFERROR(VLOOKUP(D935,Cadastro!$C$9:$D$1009,2,FALSE),"NOT FOUND"))</f>
        <v/>
      </c>
      <c r="F935" s="94"/>
      <c r="G935" s="76"/>
      <c r="H935" s="81" t="str">
        <f>IFERROR(F935*VLOOKUP(D935,Saldo!$P$8:$U$1009,6,FALSE),"")</f>
        <v/>
      </c>
      <c r="I935" s="78" t="str">
        <f>IFERROR(IF(D935="","",VLOOKUP(D935,Saldo!$P$8:$Q$1009,2,FALSE)),"")</f>
        <v/>
      </c>
      <c r="J935" s="76"/>
      <c r="K935" s="74" t="str">
        <f t="shared" si="14"/>
        <v/>
      </c>
    </row>
    <row r="936" spans="1:11" ht="18.95" customHeight="1" x14ac:dyDescent="0.25">
      <c r="A936" s="52"/>
      <c r="C936" s="185"/>
      <c r="D936" s="76"/>
      <c r="E936" s="76" t="str">
        <f>IF(D936="","",IFERROR(VLOOKUP(D936,Cadastro!$C$9:$D$1009,2,FALSE),"NOT FOUND"))</f>
        <v/>
      </c>
      <c r="F936" s="94"/>
      <c r="G936" s="76"/>
      <c r="H936" s="81" t="str">
        <f>IFERROR(F936*VLOOKUP(D936,Saldo!$P$8:$U$1009,6,FALSE),"")</f>
        <v/>
      </c>
      <c r="I936" s="78" t="str">
        <f>IFERROR(IF(D936="","",VLOOKUP(D936,Saldo!$P$8:$Q$1009,2,FALSE)),"")</f>
        <v/>
      </c>
      <c r="J936" s="76"/>
      <c r="K936" s="74" t="str">
        <f t="shared" si="14"/>
        <v/>
      </c>
    </row>
    <row r="937" spans="1:11" ht="18.95" customHeight="1" x14ac:dyDescent="0.25">
      <c r="A937" s="52"/>
      <c r="C937" s="185"/>
      <c r="D937" s="76"/>
      <c r="E937" s="76" t="str">
        <f>IF(D937="","",IFERROR(VLOOKUP(D937,Cadastro!$C$9:$D$1009,2,FALSE),"NOT FOUND"))</f>
        <v/>
      </c>
      <c r="F937" s="94"/>
      <c r="G937" s="76"/>
      <c r="H937" s="81" t="str">
        <f>IFERROR(F937*VLOOKUP(D937,Saldo!$P$8:$U$1009,6,FALSE),"")</f>
        <v/>
      </c>
      <c r="I937" s="78" t="str">
        <f>IFERROR(IF(D937="","",VLOOKUP(D937,Saldo!$P$8:$Q$1009,2,FALSE)),"")</f>
        <v/>
      </c>
      <c r="J937" s="76"/>
      <c r="K937" s="74" t="str">
        <f t="shared" si="14"/>
        <v/>
      </c>
    </row>
    <row r="938" spans="1:11" ht="18.95" customHeight="1" x14ac:dyDescent="0.25">
      <c r="A938" s="52"/>
      <c r="C938" s="185"/>
      <c r="D938" s="76"/>
      <c r="E938" s="76" t="str">
        <f>IF(D938="","",IFERROR(VLOOKUP(D938,Cadastro!$C$9:$D$1009,2,FALSE),"NOT FOUND"))</f>
        <v/>
      </c>
      <c r="F938" s="94"/>
      <c r="G938" s="76"/>
      <c r="H938" s="81" t="str">
        <f>IFERROR(F938*VLOOKUP(D938,Saldo!$P$8:$U$1009,6,FALSE),"")</f>
        <v/>
      </c>
      <c r="I938" s="78" t="str">
        <f>IFERROR(IF(D938="","",VLOOKUP(D938,Saldo!$P$8:$Q$1009,2,FALSE)),"")</f>
        <v/>
      </c>
      <c r="J938" s="76"/>
      <c r="K938" s="74" t="str">
        <f t="shared" si="14"/>
        <v/>
      </c>
    </row>
    <row r="939" spans="1:11" ht="18.95" customHeight="1" x14ac:dyDescent="0.25">
      <c r="A939" s="52"/>
      <c r="C939" s="185"/>
      <c r="D939" s="76"/>
      <c r="E939" s="76" t="str">
        <f>IF(D939="","",IFERROR(VLOOKUP(D939,Cadastro!$C$9:$D$1009,2,FALSE),"NOT FOUND"))</f>
        <v/>
      </c>
      <c r="F939" s="94"/>
      <c r="G939" s="76"/>
      <c r="H939" s="81" t="str">
        <f>IFERROR(F939*VLOOKUP(D939,Saldo!$P$8:$U$1009,6,FALSE),"")</f>
        <v/>
      </c>
      <c r="I939" s="78" t="str">
        <f>IFERROR(IF(D939="","",VLOOKUP(D939,Saldo!$P$8:$Q$1009,2,FALSE)),"")</f>
        <v/>
      </c>
      <c r="J939" s="76"/>
      <c r="K939" s="74" t="str">
        <f t="shared" si="14"/>
        <v/>
      </c>
    </row>
    <row r="940" spans="1:11" ht="18.95" customHeight="1" x14ac:dyDescent="0.25">
      <c r="A940" s="52"/>
      <c r="C940" s="185"/>
      <c r="D940" s="76"/>
      <c r="E940" s="76" t="str">
        <f>IF(D940="","",IFERROR(VLOOKUP(D940,Cadastro!$C$9:$D$1009,2,FALSE),"NOT FOUND"))</f>
        <v/>
      </c>
      <c r="F940" s="94"/>
      <c r="G940" s="76"/>
      <c r="H940" s="81" t="str">
        <f>IFERROR(F940*VLOOKUP(D940,Saldo!$P$8:$U$1009,6,FALSE),"")</f>
        <v/>
      </c>
      <c r="I940" s="78" t="str">
        <f>IFERROR(IF(D940="","",VLOOKUP(D940,Saldo!$P$8:$Q$1009,2,FALSE)),"")</f>
        <v/>
      </c>
      <c r="J940" s="76"/>
      <c r="K940" s="74" t="str">
        <f t="shared" si="14"/>
        <v/>
      </c>
    </row>
    <row r="941" spans="1:11" ht="18.95" customHeight="1" x14ac:dyDescent="0.25">
      <c r="A941" s="52"/>
      <c r="C941" s="185"/>
      <c r="D941" s="76"/>
      <c r="E941" s="76" t="str">
        <f>IF(D941="","",IFERROR(VLOOKUP(D941,Cadastro!$C$9:$D$1009,2,FALSE),"NOT FOUND"))</f>
        <v/>
      </c>
      <c r="F941" s="94"/>
      <c r="G941" s="76"/>
      <c r="H941" s="81" t="str">
        <f>IFERROR(F941*VLOOKUP(D941,Saldo!$P$8:$U$1009,6,FALSE),"")</f>
        <v/>
      </c>
      <c r="I941" s="78" t="str">
        <f>IFERROR(IF(D941="","",VLOOKUP(D941,Saldo!$P$8:$Q$1009,2,FALSE)),"")</f>
        <v/>
      </c>
      <c r="J941" s="76"/>
      <c r="K941" s="74" t="str">
        <f t="shared" si="14"/>
        <v/>
      </c>
    </row>
    <row r="942" spans="1:11" ht="18.95" customHeight="1" x14ac:dyDescent="0.25">
      <c r="A942" s="52"/>
      <c r="C942" s="185"/>
      <c r="D942" s="76"/>
      <c r="E942" s="76" t="str">
        <f>IF(D942="","",IFERROR(VLOOKUP(D942,Cadastro!$C$9:$D$1009,2,FALSE),"NOT FOUND"))</f>
        <v/>
      </c>
      <c r="F942" s="94"/>
      <c r="G942" s="76"/>
      <c r="H942" s="81" t="str">
        <f>IFERROR(F942*VLOOKUP(D942,Saldo!$P$8:$U$1009,6,FALSE),"")</f>
        <v/>
      </c>
      <c r="I942" s="78" t="str">
        <f>IFERROR(IF(D942="","",VLOOKUP(D942,Saldo!$P$8:$Q$1009,2,FALSE)),"")</f>
        <v/>
      </c>
      <c r="J942" s="76"/>
      <c r="K942" s="74" t="str">
        <f t="shared" si="14"/>
        <v/>
      </c>
    </row>
    <row r="943" spans="1:11" ht="18.95" customHeight="1" x14ac:dyDescent="0.25">
      <c r="A943" s="52"/>
      <c r="C943" s="185"/>
      <c r="D943" s="76"/>
      <c r="E943" s="76" t="str">
        <f>IF(D943="","",IFERROR(VLOOKUP(D943,Cadastro!$C$9:$D$1009,2,FALSE),"NOT FOUND"))</f>
        <v/>
      </c>
      <c r="F943" s="94"/>
      <c r="G943" s="76"/>
      <c r="H943" s="81" t="str">
        <f>IFERROR(F943*VLOOKUP(D943,Saldo!$P$8:$U$1009,6,FALSE),"")</f>
        <v/>
      </c>
      <c r="I943" s="78" t="str">
        <f>IFERROR(IF(D943="","",VLOOKUP(D943,Saldo!$P$8:$Q$1009,2,FALSE)),"")</f>
        <v/>
      </c>
      <c r="J943" s="76"/>
      <c r="K943" s="74" t="str">
        <f t="shared" si="14"/>
        <v/>
      </c>
    </row>
    <row r="944" spans="1:11" ht="18.95" customHeight="1" x14ac:dyDescent="0.25">
      <c r="A944" s="52"/>
      <c r="C944" s="185"/>
      <c r="D944" s="76"/>
      <c r="E944" s="76" t="str">
        <f>IF(D944="","",IFERROR(VLOOKUP(D944,Cadastro!$C$9:$D$1009,2,FALSE),"NOT FOUND"))</f>
        <v/>
      </c>
      <c r="F944" s="94"/>
      <c r="G944" s="76"/>
      <c r="H944" s="81" t="str">
        <f>IFERROR(F944*VLOOKUP(D944,Saldo!$P$8:$U$1009,6,FALSE),"")</f>
        <v/>
      </c>
      <c r="I944" s="78" t="str">
        <f>IFERROR(IF(D944="","",VLOOKUP(D944,Saldo!$P$8:$Q$1009,2,FALSE)),"")</f>
        <v/>
      </c>
      <c r="J944" s="76"/>
      <c r="K944" s="74" t="str">
        <f t="shared" si="14"/>
        <v/>
      </c>
    </row>
    <row r="945" spans="1:11" ht="18.95" customHeight="1" x14ac:dyDescent="0.25">
      <c r="A945" s="52"/>
      <c r="C945" s="185"/>
      <c r="D945" s="76"/>
      <c r="E945" s="76" t="str">
        <f>IF(D945="","",IFERROR(VLOOKUP(D945,Cadastro!$C$9:$D$1009,2,FALSE),"NOT FOUND"))</f>
        <v/>
      </c>
      <c r="F945" s="94"/>
      <c r="G945" s="76"/>
      <c r="H945" s="81" t="str">
        <f>IFERROR(F945*VLOOKUP(D945,Saldo!$P$8:$U$1009,6,FALSE),"")</f>
        <v/>
      </c>
      <c r="I945" s="78" t="str">
        <f>IFERROR(IF(D945="","",VLOOKUP(D945,Saldo!$P$8:$Q$1009,2,FALSE)),"")</f>
        <v/>
      </c>
      <c r="J945" s="76"/>
      <c r="K945" s="74" t="str">
        <f t="shared" si="14"/>
        <v/>
      </c>
    </row>
    <row r="946" spans="1:11" ht="18.95" customHeight="1" x14ac:dyDescent="0.25">
      <c r="A946" s="52"/>
      <c r="C946" s="185"/>
      <c r="D946" s="76"/>
      <c r="E946" s="76" t="str">
        <f>IF(D946="","",IFERROR(VLOOKUP(D946,Cadastro!$C$9:$D$1009,2,FALSE),"NOT FOUND"))</f>
        <v/>
      </c>
      <c r="F946" s="94"/>
      <c r="G946" s="76"/>
      <c r="H946" s="81" t="str">
        <f>IFERROR(F946*VLOOKUP(D946,Saldo!$P$8:$U$1009,6,FALSE),"")</f>
        <v/>
      </c>
      <c r="I946" s="78" t="str">
        <f>IFERROR(IF(D946="","",VLOOKUP(D946,Saldo!$P$8:$Q$1009,2,FALSE)),"")</f>
        <v/>
      </c>
      <c r="J946" s="76"/>
      <c r="K946" s="74" t="str">
        <f t="shared" si="14"/>
        <v/>
      </c>
    </row>
    <row r="947" spans="1:11" ht="18.95" customHeight="1" x14ac:dyDescent="0.25">
      <c r="A947" s="52"/>
      <c r="C947" s="185"/>
      <c r="D947" s="76"/>
      <c r="E947" s="76" t="str">
        <f>IF(D947="","",IFERROR(VLOOKUP(D947,Cadastro!$C$9:$D$1009,2,FALSE),"NOT FOUND"))</f>
        <v/>
      </c>
      <c r="F947" s="94"/>
      <c r="G947" s="76"/>
      <c r="H947" s="81" t="str">
        <f>IFERROR(F947*VLOOKUP(D947,Saldo!$P$8:$U$1009,6,FALSE),"")</f>
        <v/>
      </c>
      <c r="I947" s="78" t="str">
        <f>IFERROR(IF(D947="","",VLOOKUP(D947,Saldo!$P$8:$Q$1009,2,FALSE)),"")</f>
        <v/>
      </c>
      <c r="J947" s="76"/>
      <c r="K947" s="74" t="str">
        <f t="shared" si="14"/>
        <v/>
      </c>
    </row>
    <row r="948" spans="1:11" ht="18.95" customHeight="1" x14ac:dyDescent="0.25">
      <c r="A948" s="52"/>
      <c r="C948" s="185"/>
      <c r="D948" s="76"/>
      <c r="E948" s="76" t="str">
        <f>IF(D948="","",IFERROR(VLOOKUP(D948,Cadastro!$C$9:$D$1009,2,FALSE),"NOT FOUND"))</f>
        <v/>
      </c>
      <c r="F948" s="94"/>
      <c r="G948" s="76"/>
      <c r="H948" s="81" t="str">
        <f>IFERROR(F948*VLOOKUP(D948,Saldo!$P$8:$U$1009,6,FALSE),"")</f>
        <v/>
      </c>
      <c r="I948" s="78" t="str">
        <f>IFERROR(IF(D948="","",VLOOKUP(D948,Saldo!$P$8:$Q$1009,2,FALSE)),"")</f>
        <v/>
      </c>
      <c r="J948" s="76"/>
      <c r="K948" s="74" t="str">
        <f t="shared" si="14"/>
        <v/>
      </c>
    </row>
    <row r="949" spans="1:11" ht="18.95" customHeight="1" x14ac:dyDescent="0.25">
      <c r="A949" s="52"/>
      <c r="C949" s="185"/>
      <c r="D949" s="76"/>
      <c r="E949" s="76" t="str">
        <f>IF(D949="","",IFERROR(VLOOKUP(D949,Cadastro!$C$9:$D$1009,2,FALSE),"NOT FOUND"))</f>
        <v/>
      </c>
      <c r="F949" s="94"/>
      <c r="G949" s="76"/>
      <c r="H949" s="81" t="str">
        <f>IFERROR(F949*VLOOKUP(D949,Saldo!$P$8:$U$1009,6,FALSE),"")</f>
        <v/>
      </c>
      <c r="I949" s="78" t="str">
        <f>IFERROR(IF(D949="","",VLOOKUP(D949,Saldo!$P$8:$Q$1009,2,FALSE)),"")</f>
        <v/>
      </c>
      <c r="J949" s="76"/>
      <c r="K949" s="74" t="str">
        <f t="shared" si="14"/>
        <v/>
      </c>
    </row>
    <row r="950" spans="1:11" ht="18.95" customHeight="1" x14ac:dyDescent="0.25">
      <c r="A950" s="52"/>
      <c r="C950" s="185"/>
      <c r="D950" s="76"/>
      <c r="E950" s="76" t="str">
        <f>IF(D950="","",IFERROR(VLOOKUP(D950,Cadastro!$C$9:$D$1009,2,FALSE),"NOT FOUND"))</f>
        <v/>
      </c>
      <c r="F950" s="94"/>
      <c r="G950" s="76"/>
      <c r="H950" s="81" t="str">
        <f>IFERROR(F950*VLOOKUP(D950,Saldo!$P$8:$U$1009,6,FALSE),"")</f>
        <v/>
      </c>
      <c r="I950" s="78" t="str">
        <f>IFERROR(IF(D950="","",VLOOKUP(D950,Saldo!$P$8:$Q$1009,2,FALSE)),"")</f>
        <v/>
      </c>
      <c r="J950" s="76"/>
      <c r="K950" s="74" t="str">
        <f t="shared" si="14"/>
        <v/>
      </c>
    </row>
    <row r="951" spans="1:11" ht="18.95" customHeight="1" x14ac:dyDescent="0.25">
      <c r="A951" s="52"/>
      <c r="C951" s="185"/>
      <c r="D951" s="76"/>
      <c r="E951" s="76" t="str">
        <f>IF(D951="","",IFERROR(VLOOKUP(D951,Cadastro!$C$9:$D$1009,2,FALSE),"NOT FOUND"))</f>
        <v/>
      </c>
      <c r="F951" s="94"/>
      <c r="G951" s="76"/>
      <c r="H951" s="81" t="str">
        <f>IFERROR(F951*VLOOKUP(D951,Saldo!$P$8:$U$1009,6,FALSE),"")</f>
        <v/>
      </c>
      <c r="I951" s="78" t="str">
        <f>IFERROR(IF(D951="","",VLOOKUP(D951,Saldo!$P$8:$Q$1009,2,FALSE)),"")</f>
        <v/>
      </c>
      <c r="J951" s="76"/>
      <c r="K951" s="74" t="str">
        <f t="shared" si="14"/>
        <v/>
      </c>
    </row>
    <row r="952" spans="1:11" ht="18.95" customHeight="1" x14ac:dyDescent="0.25">
      <c r="A952" s="52"/>
      <c r="C952" s="185"/>
      <c r="D952" s="76"/>
      <c r="E952" s="76" t="str">
        <f>IF(D952="","",IFERROR(VLOOKUP(D952,Cadastro!$C$9:$D$1009,2,FALSE),"NOT FOUND"))</f>
        <v/>
      </c>
      <c r="F952" s="94"/>
      <c r="G952" s="76"/>
      <c r="H952" s="81" t="str">
        <f>IFERROR(F952*VLOOKUP(D952,Saldo!$P$8:$U$1009,6,FALSE),"")</f>
        <v/>
      </c>
      <c r="I952" s="78" t="str">
        <f>IFERROR(IF(D952="","",VLOOKUP(D952,Saldo!$P$8:$Q$1009,2,FALSE)),"")</f>
        <v/>
      </c>
      <c r="J952" s="76"/>
      <c r="K952" s="74" t="str">
        <f t="shared" si="14"/>
        <v/>
      </c>
    </row>
    <row r="953" spans="1:11" ht="18.95" customHeight="1" x14ac:dyDescent="0.25">
      <c r="A953" s="52"/>
      <c r="C953" s="185"/>
      <c r="D953" s="76"/>
      <c r="E953" s="76" t="str">
        <f>IF(D953="","",IFERROR(VLOOKUP(D953,Cadastro!$C$9:$D$1009,2,FALSE),"NOT FOUND"))</f>
        <v/>
      </c>
      <c r="F953" s="94"/>
      <c r="G953" s="76"/>
      <c r="H953" s="81" t="str">
        <f>IFERROR(F953*VLOOKUP(D953,Saldo!$P$8:$U$1009,6,FALSE),"")</f>
        <v/>
      </c>
      <c r="I953" s="78" t="str">
        <f>IFERROR(IF(D953="","",VLOOKUP(D953,Saldo!$P$8:$Q$1009,2,FALSE)),"")</f>
        <v/>
      </c>
      <c r="J953" s="76"/>
      <c r="K953" s="74" t="str">
        <f t="shared" si="14"/>
        <v/>
      </c>
    </row>
    <row r="954" spans="1:11" ht="18.95" customHeight="1" x14ac:dyDescent="0.25">
      <c r="A954" s="52"/>
      <c r="C954" s="185"/>
      <c r="D954" s="76"/>
      <c r="E954" s="76" t="str">
        <f>IF(D954="","",IFERROR(VLOOKUP(D954,Cadastro!$C$9:$D$1009,2,FALSE),"NOT FOUND"))</f>
        <v/>
      </c>
      <c r="F954" s="94"/>
      <c r="G954" s="76"/>
      <c r="H954" s="81" t="str">
        <f>IFERROR(F954*VLOOKUP(D954,Saldo!$P$8:$U$1009,6,FALSE),"")</f>
        <v/>
      </c>
      <c r="I954" s="78" t="str">
        <f>IFERROR(IF(D954="","",VLOOKUP(D954,Saldo!$P$8:$Q$1009,2,FALSE)),"")</f>
        <v/>
      </c>
      <c r="J954" s="76"/>
      <c r="K954" s="74" t="str">
        <f t="shared" si="14"/>
        <v/>
      </c>
    </row>
    <row r="955" spans="1:11" ht="18.95" customHeight="1" x14ac:dyDescent="0.25">
      <c r="A955" s="52"/>
      <c r="C955" s="185"/>
      <c r="D955" s="76"/>
      <c r="E955" s="76" t="str">
        <f>IF(D955="","",IFERROR(VLOOKUP(D955,Cadastro!$C$9:$D$1009,2,FALSE),"NOT FOUND"))</f>
        <v/>
      </c>
      <c r="F955" s="94"/>
      <c r="G955" s="76"/>
      <c r="H955" s="81" t="str">
        <f>IFERROR(F955*VLOOKUP(D955,Saldo!$P$8:$U$1009,6,FALSE),"")</f>
        <v/>
      </c>
      <c r="I955" s="78" t="str">
        <f>IFERROR(IF(D955="","",VLOOKUP(D955,Saldo!$P$8:$Q$1009,2,FALSE)),"")</f>
        <v/>
      </c>
      <c r="J955" s="76"/>
      <c r="K955" s="74" t="str">
        <f t="shared" si="14"/>
        <v/>
      </c>
    </row>
    <row r="956" spans="1:11" ht="18.95" customHeight="1" x14ac:dyDescent="0.25">
      <c r="A956" s="52"/>
      <c r="C956" s="185"/>
      <c r="D956" s="76"/>
      <c r="E956" s="76" t="str">
        <f>IF(D956="","",IFERROR(VLOOKUP(D956,Cadastro!$C$9:$D$1009,2,FALSE),"NOT FOUND"))</f>
        <v/>
      </c>
      <c r="F956" s="94"/>
      <c r="G956" s="76"/>
      <c r="H956" s="81" t="str">
        <f>IFERROR(F956*VLOOKUP(D956,Saldo!$P$8:$U$1009,6,FALSE),"")</f>
        <v/>
      </c>
      <c r="I956" s="78" t="str">
        <f>IFERROR(IF(D956="","",VLOOKUP(D956,Saldo!$P$8:$Q$1009,2,FALSE)),"")</f>
        <v/>
      </c>
      <c r="J956" s="76"/>
      <c r="K956" s="74" t="str">
        <f t="shared" si="14"/>
        <v/>
      </c>
    </row>
    <row r="957" spans="1:11" ht="18.95" customHeight="1" x14ac:dyDescent="0.25">
      <c r="A957" s="52"/>
      <c r="C957" s="185"/>
      <c r="D957" s="76"/>
      <c r="E957" s="76" t="str">
        <f>IF(D957="","",IFERROR(VLOOKUP(D957,Cadastro!$C$9:$D$1009,2,FALSE),"NOT FOUND"))</f>
        <v/>
      </c>
      <c r="F957" s="94"/>
      <c r="G957" s="76"/>
      <c r="H957" s="81" t="str">
        <f>IFERROR(F957*VLOOKUP(D957,Saldo!$P$8:$U$1009,6,FALSE),"")</f>
        <v/>
      </c>
      <c r="I957" s="78" t="str">
        <f>IFERROR(IF(D957="","",VLOOKUP(D957,Saldo!$P$8:$Q$1009,2,FALSE)),"")</f>
        <v/>
      </c>
      <c r="J957" s="76"/>
      <c r="K957" s="74" t="str">
        <f t="shared" si="14"/>
        <v/>
      </c>
    </row>
    <row r="958" spans="1:11" ht="18.95" customHeight="1" x14ac:dyDescent="0.25">
      <c r="A958" s="52"/>
      <c r="C958" s="185"/>
      <c r="D958" s="76"/>
      <c r="E958" s="76" t="str">
        <f>IF(D958="","",IFERROR(VLOOKUP(D958,Cadastro!$C$9:$D$1009,2,FALSE),"NOT FOUND"))</f>
        <v/>
      </c>
      <c r="F958" s="94"/>
      <c r="G958" s="76"/>
      <c r="H958" s="81" t="str">
        <f>IFERROR(F958*VLOOKUP(D958,Saldo!$P$8:$U$1009,6,FALSE),"")</f>
        <v/>
      </c>
      <c r="I958" s="78" t="str">
        <f>IFERROR(IF(D958="","",VLOOKUP(D958,Saldo!$P$8:$Q$1009,2,FALSE)),"")</f>
        <v/>
      </c>
      <c r="J958" s="76"/>
      <c r="K958" s="74" t="str">
        <f t="shared" si="14"/>
        <v/>
      </c>
    </row>
    <row r="959" spans="1:11" ht="18.95" customHeight="1" x14ac:dyDescent="0.25">
      <c r="A959" s="52"/>
      <c r="C959" s="185"/>
      <c r="D959" s="76"/>
      <c r="E959" s="76" t="str">
        <f>IF(D959="","",IFERROR(VLOOKUP(D959,Cadastro!$C$9:$D$1009,2,FALSE),"NOT FOUND"))</f>
        <v/>
      </c>
      <c r="F959" s="94"/>
      <c r="G959" s="76"/>
      <c r="H959" s="81" t="str">
        <f>IFERROR(F959*VLOOKUP(D959,Saldo!$P$8:$U$1009,6,FALSE),"")</f>
        <v/>
      </c>
      <c r="I959" s="78" t="str">
        <f>IFERROR(IF(D959="","",VLOOKUP(D959,Saldo!$P$8:$Q$1009,2,FALSE)),"")</f>
        <v/>
      </c>
      <c r="J959" s="76"/>
      <c r="K959" s="74" t="str">
        <f t="shared" si="14"/>
        <v/>
      </c>
    </row>
    <row r="960" spans="1:11" ht="18.95" customHeight="1" x14ac:dyDescent="0.25">
      <c r="A960" s="52"/>
      <c r="C960" s="185"/>
      <c r="D960" s="76"/>
      <c r="E960" s="76" t="str">
        <f>IF(D960="","",IFERROR(VLOOKUP(D960,Cadastro!$C$9:$D$1009,2,FALSE),"NOT FOUND"))</f>
        <v/>
      </c>
      <c r="F960" s="94"/>
      <c r="G960" s="76"/>
      <c r="H960" s="81" t="str">
        <f>IFERROR(F960*VLOOKUP(D960,Saldo!$P$8:$U$1009,6,FALSE),"")</f>
        <v/>
      </c>
      <c r="I960" s="78" t="str">
        <f>IFERROR(IF(D960="","",VLOOKUP(D960,Saldo!$P$8:$Q$1009,2,FALSE)),"")</f>
        <v/>
      </c>
      <c r="J960" s="76"/>
      <c r="K960" s="74" t="str">
        <f t="shared" si="14"/>
        <v/>
      </c>
    </row>
    <row r="961" spans="1:11" ht="18.95" customHeight="1" x14ac:dyDescent="0.25">
      <c r="A961" s="52"/>
      <c r="C961" s="185"/>
      <c r="D961" s="76"/>
      <c r="E961" s="76" t="str">
        <f>IF(D961="","",IFERROR(VLOOKUP(D961,Cadastro!$C$9:$D$1009,2,FALSE),"NOT FOUND"))</f>
        <v/>
      </c>
      <c r="F961" s="94"/>
      <c r="G961" s="76"/>
      <c r="H961" s="81" t="str">
        <f>IFERROR(F961*VLOOKUP(D961,Saldo!$P$8:$U$1009,6,FALSE),"")</f>
        <v/>
      </c>
      <c r="I961" s="78" t="str">
        <f>IFERROR(IF(D961="","",VLOOKUP(D961,Saldo!$P$8:$Q$1009,2,FALSE)),"")</f>
        <v/>
      </c>
      <c r="J961" s="76"/>
      <c r="K961" s="74" t="str">
        <f t="shared" si="14"/>
        <v/>
      </c>
    </row>
    <row r="962" spans="1:11" ht="18.95" customHeight="1" x14ac:dyDescent="0.25">
      <c r="A962" s="52"/>
      <c r="C962" s="185"/>
      <c r="D962" s="76"/>
      <c r="E962" s="76" t="str">
        <f>IF(D962="","",IFERROR(VLOOKUP(D962,Cadastro!$C$9:$D$1009,2,FALSE),"NOT FOUND"))</f>
        <v/>
      </c>
      <c r="F962" s="94"/>
      <c r="G962" s="76"/>
      <c r="H962" s="81" t="str">
        <f>IFERROR(F962*VLOOKUP(D962,Saldo!$P$8:$U$1009,6,FALSE),"")</f>
        <v/>
      </c>
      <c r="I962" s="78" t="str">
        <f>IFERROR(IF(D962="","",VLOOKUP(D962,Saldo!$P$8:$Q$1009,2,FALSE)),"")</f>
        <v/>
      </c>
      <c r="J962" s="76"/>
      <c r="K962" s="74" t="str">
        <f t="shared" si="14"/>
        <v/>
      </c>
    </row>
    <row r="963" spans="1:11" ht="18.95" customHeight="1" x14ac:dyDescent="0.25">
      <c r="A963" s="52"/>
      <c r="C963" s="185"/>
      <c r="D963" s="76"/>
      <c r="E963" s="76" t="str">
        <f>IF(D963="","",IFERROR(VLOOKUP(D963,Cadastro!$C$9:$D$1009,2,FALSE),"NOT FOUND"))</f>
        <v/>
      </c>
      <c r="F963" s="94"/>
      <c r="G963" s="76"/>
      <c r="H963" s="81" t="str">
        <f>IFERROR(F963*VLOOKUP(D963,Saldo!$P$8:$U$1009,6,FALSE),"")</f>
        <v/>
      </c>
      <c r="I963" s="78" t="str">
        <f>IFERROR(IF(D963="","",VLOOKUP(D963,Saldo!$P$8:$Q$1009,2,FALSE)),"")</f>
        <v/>
      </c>
      <c r="J963" s="76"/>
      <c r="K963" s="74" t="str">
        <f t="shared" si="14"/>
        <v/>
      </c>
    </row>
    <row r="964" spans="1:11" ht="18.95" customHeight="1" x14ac:dyDescent="0.25">
      <c r="A964" s="52"/>
      <c r="C964" s="185"/>
      <c r="D964" s="76"/>
      <c r="E964" s="76" t="str">
        <f>IF(D964="","",IFERROR(VLOOKUP(D964,Cadastro!$C$9:$D$1009,2,FALSE),"NOT FOUND"))</f>
        <v/>
      </c>
      <c r="F964" s="94"/>
      <c r="G964" s="76"/>
      <c r="H964" s="81" t="str">
        <f>IFERROR(F964*VLOOKUP(D964,Saldo!$P$8:$U$1009,6,FALSE),"")</f>
        <v/>
      </c>
      <c r="I964" s="78" t="str">
        <f>IFERROR(IF(D964="","",VLOOKUP(D964,Saldo!$P$8:$Q$1009,2,FALSE)),"")</f>
        <v/>
      </c>
      <c r="J964" s="76"/>
      <c r="K964" s="74" t="str">
        <f t="shared" si="14"/>
        <v/>
      </c>
    </row>
    <row r="965" spans="1:11" ht="18.95" customHeight="1" x14ac:dyDescent="0.25">
      <c r="A965" s="52"/>
      <c r="C965" s="185"/>
      <c r="D965" s="76"/>
      <c r="E965" s="76" t="str">
        <f>IF(D965="","",IFERROR(VLOOKUP(D965,Cadastro!$C$9:$D$1009,2,FALSE),"NOT FOUND"))</f>
        <v/>
      </c>
      <c r="F965" s="94"/>
      <c r="G965" s="76"/>
      <c r="H965" s="81" t="str">
        <f>IFERROR(F965*VLOOKUP(D965,Saldo!$P$8:$U$1009,6,FALSE),"")</f>
        <v/>
      </c>
      <c r="I965" s="78" t="str">
        <f>IFERROR(IF(D965="","",VLOOKUP(D965,Saldo!$P$8:$Q$1009,2,FALSE)),"")</f>
        <v/>
      </c>
      <c r="J965" s="76"/>
      <c r="K965" s="74" t="str">
        <f t="shared" si="14"/>
        <v/>
      </c>
    </row>
    <row r="966" spans="1:11" ht="18.95" customHeight="1" x14ac:dyDescent="0.25">
      <c r="A966" s="52"/>
      <c r="C966" s="185"/>
      <c r="D966" s="76"/>
      <c r="E966" s="76" t="str">
        <f>IF(D966="","",IFERROR(VLOOKUP(D966,Cadastro!$C$9:$D$1009,2,FALSE),"NOT FOUND"))</f>
        <v/>
      </c>
      <c r="F966" s="94"/>
      <c r="G966" s="76"/>
      <c r="H966" s="81" t="str">
        <f>IFERROR(F966*VLOOKUP(D966,Saldo!$P$8:$U$1009,6,FALSE),"")</f>
        <v/>
      </c>
      <c r="I966" s="78" t="str">
        <f>IFERROR(IF(D966="","",VLOOKUP(D966,Saldo!$P$8:$Q$1009,2,FALSE)),"")</f>
        <v/>
      </c>
      <c r="J966" s="76"/>
      <c r="K966" s="74" t="str">
        <f t="shared" si="14"/>
        <v/>
      </c>
    </row>
    <row r="967" spans="1:11" ht="18.95" customHeight="1" x14ac:dyDescent="0.25">
      <c r="A967" s="52"/>
      <c r="C967" s="185"/>
      <c r="D967" s="76"/>
      <c r="E967" s="76" t="str">
        <f>IF(D967="","",IFERROR(VLOOKUP(D967,Cadastro!$C$9:$D$1009,2,FALSE),"NOT FOUND"))</f>
        <v/>
      </c>
      <c r="F967" s="94"/>
      <c r="G967" s="76"/>
      <c r="H967" s="81" t="str">
        <f>IFERROR(F967*VLOOKUP(D967,Saldo!$P$8:$U$1009,6,FALSE),"")</f>
        <v/>
      </c>
      <c r="I967" s="78" t="str">
        <f>IFERROR(IF(D967="","",VLOOKUP(D967,Saldo!$P$8:$Q$1009,2,FALSE)),"")</f>
        <v/>
      </c>
      <c r="J967" s="76"/>
      <c r="K967" s="74" t="str">
        <f t="shared" si="14"/>
        <v/>
      </c>
    </row>
    <row r="968" spans="1:11" ht="18.95" customHeight="1" x14ac:dyDescent="0.25">
      <c r="A968" s="52"/>
      <c r="C968" s="185"/>
      <c r="D968" s="76"/>
      <c r="E968" s="76" t="str">
        <f>IF(D968="","",IFERROR(VLOOKUP(D968,Cadastro!$C$9:$D$1009,2,FALSE),"NOT FOUND"))</f>
        <v/>
      </c>
      <c r="F968" s="94"/>
      <c r="G968" s="76"/>
      <c r="H968" s="81" t="str">
        <f>IFERROR(F968*VLOOKUP(D968,Saldo!$P$8:$U$1009,6,FALSE),"")</f>
        <v/>
      </c>
      <c r="I968" s="78" t="str">
        <f>IFERROR(IF(D968="","",VLOOKUP(D968,Saldo!$P$8:$Q$1009,2,FALSE)),"")</f>
        <v/>
      </c>
      <c r="J968" s="76"/>
      <c r="K968" s="74" t="str">
        <f t="shared" si="14"/>
        <v/>
      </c>
    </row>
    <row r="969" spans="1:11" ht="18.95" customHeight="1" x14ac:dyDescent="0.25">
      <c r="A969" s="52"/>
      <c r="C969" s="185"/>
      <c r="D969" s="76"/>
      <c r="E969" s="76" t="str">
        <f>IF(D969="","",IFERROR(VLOOKUP(D969,Cadastro!$C$9:$D$1009,2,FALSE),"NOT FOUND"))</f>
        <v/>
      </c>
      <c r="F969" s="94"/>
      <c r="G969" s="76"/>
      <c r="H969" s="81" t="str">
        <f>IFERROR(F969*VLOOKUP(D969,Saldo!$P$8:$U$1009,6,FALSE),"")</f>
        <v/>
      </c>
      <c r="I969" s="78" t="str">
        <f>IFERROR(IF(D969="","",VLOOKUP(D969,Saldo!$P$8:$Q$1009,2,FALSE)),"")</f>
        <v/>
      </c>
      <c r="J969" s="76"/>
      <c r="K969" s="74" t="str">
        <f t="shared" si="14"/>
        <v/>
      </c>
    </row>
    <row r="970" spans="1:11" ht="18.95" customHeight="1" x14ac:dyDescent="0.25">
      <c r="A970" s="52"/>
      <c r="C970" s="185"/>
      <c r="D970" s="76"/>
      <c r="E970" s="76" t="str">
        <f>IF(D970="","",IFERROR(VLOOKUP(D970,Cadastro!$C$9:$D$1009,2,FALSE),"NOT FOUND"))</f>
        <v/>
      </c>
      <c r="F970" s="94"/>
      <c r="G970" s="76"/>
      <c r="H970" s="81" t="str">
        <f>IFERROR(F970*VLOOKUP(D970,Saldo!$P$8:$U$1009,6,FALSE),"")</f>
        <v/>
      </c>
      <c r="I970" s="78" t="str">
        <f>IFERROR(IF(D970="","",VLOOKUP(D970,Saldo!$P$8:$Q$1009,2,FALSE)),"")</f>
        <v/>
      </c>
      <c r="J970" s="76"/>
      <c r="K970" s="74" t="str">
        <f t="shared" ref="K970:K1033" si="15">IF(C970="","",MONTH(C970))</f>
        <v/>
      </c>
    </row>
    <row r="971" spans="1:11" ht="18.95" customHeight="1" x14ac:dyDescent="0.25">
      <c r="A971" s="52"/>
      <c r="C971" s="185"/>
      <c r="D971" s="76"/>
      <c r="E971" s="76" t="str">
        <f>IF(D971="","",IFERROR(VLOOKUP(D971,Cadastro!$C$9:$D$1009,2,FALSE),"NOT FOUND"))</f>
        <v/>
      </c>
      <c r="F971" s="94"/>
      <c r="G971" s="76"/>
      <c r="H971" s="81" t="str">
        <f>IFERROR(F971*VLOOKUP(D971,Saldo!$P$8:$U$1009,6,FALSE),"")</f>
        <v/>
      </c>
      <c r="I971" s="78" t="str">
        <f>IFERROR(IF(D971="","",VLOOKUP(D971,Saldo!$P$8:$Q$1009,2,FALSE)),"")</f>
        <v/>
      </c>
      <c r="J971" s="76"/>
      <c r="K971" s="74" t="str">
        <f t="shared" si="15"/>
        <v/>
      </c>
    </row>
    <row r="972" spans="1:11" ht="18.95" customHeight="1" x14ac:dyDescent="0.25">
      <c r="A972" s="52"/>
      <c r="C972" s="185"/>
      <c r="D972" s="76"/>
      <c r="E972" s="76" t="str">
        <f>IF(D972="","",IFERROR(VLOOKUP(D972,Cadastro!$C$9:$D$1009,2,FALSE),"NOT FOUND"))</f>
        <v/>
      </c>
      <c r="F972" s="94"/>
      <c r="G972" s="76"/>
      <c r="H972" s="81" t="str">
        <f>IFERROR(F972*VLOOKUP(D972,Saldo!$P$8:$U$1009,6,FALSE),"")</f>
        <v/>
      </c>
      <c r="I972" s="78" t="str">
        <f>IFERROR(IF(D972="","",VLOOKUP(D972,Saldo!$P$8:$Q$1009,2,FALSE)),"")</f>
        <v/>
      </c>
      <c r="J972" s="76"/>
      <c r="K972" s="74" t="str">
        <f t="shared" si="15"/>
        <v/>
      </c>
    </row>
    <row r="973" spans="1:11" ht="18.95" customHeight="1" x14ac:dyDescent="0.25">
      <c r="A973" s="52"/>
      <c r="C973" s="185"/>
      <c r="D973" s="76"/>
      <c r="E973" s="76" t="str">
        <f>IF(D973="","",IFERROR(VLOOKUP(D973,Cadastro!$C$9:$D$1009,2,FALSE),"NOT FOUND"))</f>
        <v/>
      </c>
      <c r="F973" s="94"/>
      <c r="G973" s="76"/>
      <c r="H973" s="81" t="str">
        <f>IFERROR(F973*VLOOKUP(D973,Saldo!$P$8:$U$1009,6,FALSE),"")</f>
        <v/>
      </c>
      <c r="I973" s="78" t="str">
        <f>IFERROR(IF(D973="","",VLOOKUP(D973,Saldo!$P$8:$Q$1009,2,FALSE)),"")</f>
        <v/>
      </c>
      <c r="J973" s="76"/>
      <c r="K973" s="74" t="str">
        <f t="shared" si="15"/>
        <v/>
      </c>
    </row>
    <row r="974" spans="1:11" ht="18.95" customHeight="1" x14ac:dyDescent="0.25">
      <c r="A974" s="52"/>
      <c r="C974" s="185"/>
      <c r="D974" s="76"/>
      <c r="E974" s="76" t="str">
        <f>IF(D974="","",IFERROR(VLOOKUP(D974,Cadastro!$C$9:$D$1009,2,FALSE),"NOT FOUND"))</f>
        <v/>
      </c>
      <c r="F974" s="94"/>
      <c r="G974" s="76"/>
      <c r="H974" s="81" t="str">
        <f>IFERROR(F974*VLOOKUP(D974,Saldo!$P$8:$U$1009,6,FALSE),"")</f>
        <v/>
      </c>
      <c r="I974" s="78" t="str">
        <f>IFERROR(IF(D974="","",VLOOKUP(D974,Saldo!$P$8:$Q$1009,2,FALSE)),"")</f>
        <v/>
      </c>
      <c r="J974" s="76"/>
      <c r="K974" s="74" t="str">
        <f t="shared" si="15"/>
        <v/>
      </c>
    </row>
    <row r="975" spans="1:11" ht="18.95" customHeight="1" x14ac:dyDescent="0.25">
      <c r="A975" s="52"/>
      <c r="C975" s="185"/>
      <c r="D975" s="76"/>
      <c r="E975" s="76" t="str">
        <f>IF(D975="","",IFERROR(VLOOKUP(D975,Cadastro!$C$9:$D$1009,2,FALSE),"NOT FOUND"))</f>
        <v/>
      </c>
      <c r="F975" s="94"/>
      <c r="G975" s="76"/>
      <c r="H975" s="81" t="str">
        <f>IFERROR(F975*VLOOKUP(D975,Saldo!$P$8:$U$1009,6,FALSE),"")</f>
        <v/>
      </c>
      <c r="I975" s="78" t="str">
        <f>IFERROR(IF(D975="","",VLOOKUP(D975,Saldo!$P$8:$Q$1009,2,FALSE)),"")</f>
        <v/>
      </c>
      <c r="J975" s="76"/>
      <c r="K975" s="74" t="str">
        <f t="shared" si="15"/>
        <v/>
      </c>
    </row>
    <row r="976" spans="1:11" ht="18.95" customHeight="1" x14ac:dyDescent="0.25">
      <c r="A976" s="52"/>
      <c r="C976" s="185"/>
      <c r="D976" s="76"/>
      <c r="E976" s="76" t="str">
        <f>IF(D976="","",IFERROR(VLOOKUP(D976,Cadastro!$C$9:$D$1009,2,FALSE),"NOT FOUND"))</f>
        <v/>
      </c>
      <c r="F976" s="94"/>
      <c r="G976" s="76"/>
      <c r="H976" s="81" t="str">
        <f>IFERROR(F976*VLOOKUP(D976,Saldo!$P$8:$U$1009,6,FALSE),"")</f>
        <v/>
      </c>
      <c r="I976" s="78" t="str">
        <f>IFERROR(IF(D976="","",VLOOKUP(D976,Saldo!$P$8:$Q$1009,2,FALSE)),"")</f>
        <v/>
      </c>
      <c r="J976" s="76"/>
      <c r="K976" s="74" t="str">
        <f t="shared" si="15"/>
        <v/>
      </c>
    </row>
    <row r="977" spans="1:11" ht="18.95" customHeight="1" x14ac:dyDescent="0.25">
      <c r="A977" s="52"/>
      <c r="C977" s="185"/>
      <c r="D977" s="76"/>
      <c r="E977" s="76" t="str">
        <f>IF(D977="","",IFERROR(VLOOKUP(D977,Cadastro!$C$9:$D$1009,2,FALSE),"NOT FOUND"))</f>
        <v/>
      </c>
      <c r="F977" s="94"/>
      <c r="G977" s="76"/>
      <c r="H977" s="81" t="str">
        <f>IFERROR(F977*VLOOKUP(D977,Saldo!$P$8:$U$1009,6,FALSE),"")</f>
        <v/>
      </c>
      <c r="I977" s="78" t="str">
        <f>IFERROR(IF(D977="","",VLOOKUP(D977,Saldo!$P$8:$Q$1009,2,FALSE)),"")</f>
        <v/>
      </c>
      <c r="J977" s="76"/>
      <c r="K977" s="74" t="str">
        <f t="shared" si="15"/>
        <v/>
      </c>
    </row>
    <row r="978" spans="1:11" ht="18.95" customHeight="1" x14ac:dyDescent="0.25">
      <c r="A978" s="52"/>
      <c r="C978" s="185"/>
      <c r="D978" s="76"/>
      <c r="E978" s="76" t="str">
        <f>IF(D978="","",IFERROR(VLOOKUP(D978,Cadastro!$C$9:$D$1009,2,FALSE),"NOT FOUND"))</f>
        <v/>
      </c>
      <c r="F978" s="94"/>
      <c r="G978" s="76"/>
      <c r="H978" s="81" t="str">
        <f>IFERROR(F978*VLOOKUP(D978,Saldo!$P$8:$U$1009,6,FALSE),"")</f>
        <v/>
      </c>
      <c r="I978" s="78" t="str">
        <f>IFERROR(IF(D978="","",VLOOKUP(D978,Saldo!$P$8:$Q$1009,2,FALSE)),"")</f>
        <v/>
      </c>
      <c r="J978" s="76"/>
      <c r="K978" s="74" t="str">
        <f t="shared" si="15"/>
        <v/>
      </c>
    </row>
    <row r="979" spans="1:11" ht="18.95" customHeight="1" x14ac:dyDescent="0.25">
      <c r="A979" s="52"/>
      <c r="C979" s="185"/>
      <c r="D979" s="76"/>
      <c r="E979" s="76" t="str">
        <f>IF(D979="","",IFERROR(VLOOKUP(D979,Cadastro!$C$9:$D$1009,2,FALSE),"NOT FOUND"))</f>
        <v/>
      </c>
      <c r="F979" s="94"/>
      <c r="G979" s="76"/>
      <c r="H979" s="81" t="str">
        <f>IFERROR(F979*VLOOKUP(D979,Saldo!$P$8:$U$1009,6,FALSE),"")</f>
        <v/>
      </c>
      <c r="I979" s="78" t="str">
        <f>IFERROR(IF(D979="","",VLOOKUP(D979,Saldo!$P$8:$Q$1009,2,FALSE)),"")</f>
        <v/>
      </c>
      <c r="J979" s="76"/>
      <c r="K979" s="74" t="str">
        <f t="shared" si="15"/>
        <v/>
      </c>
    </row>
    <row r="980" spans="1:11" ht="18.95" customHeight="1" x14ac:dyDescent="0.25">
      <c r="A980" s="52"/>
      <c r="C980" s="185"/>
      <c r="D980" s="76"/>
      <c r="E980" s="76" t="str">
        <f>IF(D980="","",IFERROR(VLOOKUP(D980,Cadastro!$C$9:$D$1009,2,FALSE),"NOT FOUND"))</f>
        <v/>
      </c>
      <c r="F980" s="94"/>
      <c r="G980" s="76"/>
      <c r="H980" s="81" t="str">
        <f>IFERROR(F980*VLOOKUP(D980,Saldo!$P$8:$U$1009,6,FALSE),"")</f>
        <v/>
      </c>
      <c r="I980" s="78" t="str">
        <f>IFERROR(IF(D980="","",VLOOKUP(D980,Saldo!$P$8:$Q$1009,2,FALSE)),"")</f>
        <v/>
      </c>
      <c r="J980" s="76"/>
      <c r="K980" s="74" t="str">
        <f t="shared" si="15"/>
        <v/>
      </c>
    </row>
    <row r="981" spans="1:11" ht="18.95" customHeight="1" x14ac:dyDescent="0.25">
      <c r="A981" s="52"/>
      <c r="C981" s="185"/>
      <c r="D981" s="76"/>
      <c r="E981" s="76" t="str">
        <f>IF(D981="","",IFERROR(VLOOKUP(D981,Cadastro!$C$9:$D$1009,2,FALSE),"NOT FOUND"))</f>
        <v/>
      </c>
      <c r="F981" s="94"/>
      <c r="G981" s="76"/>
      <c r="H981" s="81" t="str">
        <f>IFERROR(F981*VLOOKUP(D981,Saldo!$P$8:$U$1009,6,FALSE),"")</f>
        <v/>
      </c>
      <c r="I981" s="78" t="str">
        <f>IFERROR(IF(D981="","",VLOOKUP(D981,Saldo!$P$8:$Q$1009,2,FALSE)),"")</f>
        <v/>
      </c>
      <c r="J981" s="76"/>
      <c r="K981" s="74" t="str">
        <f t="shared" si="15"/>
        <v/>
      </c>
    </row>
    <row r="982" spans="1:11" ht="18.95" customHeight="1" x14ac:dyDescent="0.25">
      <c r="A982" s="52"/>
      <c r="C982" s="185"/>
      <c r="D982" s="76"/>
      <c r="E982" s="76" t="str">
        <f>IF(D982="","",IFERROR(VLOOKUP(D982,Cadastro!$C$9:$D$1009,2,FALSE),"NOT FOUND"))</f>
        <v/>
      </c>
      <c r="F982" s="94"/>
      <c r="G982" s="76"/>
      <c r="H982" s="81" t="str">
        <f>IFERROR(F982*VLOOKUP(D982,Saldo!$P$8:$U$1009,6,FALSE),"")</f>
        <v/>
      </c>
      <c r="I982" s="78" t="str">
        <f>IFERROR(IF(D982="","",VLOOKUP(D982,Saldo!$P$8:$Q$1009,2,FALSE)),"")</f>
        <v/>
      </c>
      <c r="J982" s="76"/>
      <c r="K982" s="74" t="str">
        <f t="shared" si="15"/>
        <v/>
      </c>
    </row>
    <row r="983" spans="1:11" ht="18.95" customHeight="1" x14ac:dyDescent="0.25">
      <c r="A983" s="52"/>
      <c r="C983" s="185"/>
      <c r="D983" s="76"/>
      <c r="E983" s="76" t="str">
        <f>IF(D983="","",IFERROR(VLOOKUP(D983,Cadastro!$C$9:$D$1009,2,FALSE),"NOT FOUND"))</f>
        <v/>
      </c>
      <c r="F983" s="94"/>
      <c r="G983" s="76"/>
      <c r="H983" s="81" t="str">
        <f>IFERROR(F983*VLOOKUP(D983,Saldo!$P$8:$U$1009,6,FALSE),"")</f>
        <v/>
      </c>
      <c r="I983" s="78" t="str">
        <f>IFERROR(IF(D983="","",VLOOKUP(D983,Saldo!$P$8:$Q$1009,2,FALSE)),"")</f>
        <v/>
      </c>
      <c r="J983" s="76"/>
      <c r="K983" s="74" t="str">
        <f t="shared" si="15"/>
        <v/>
      </c>
    </row>
    <row r="984" spans="1:11" ht="18.95" customHeight="1" x14ac:dyDescent="0.25">
      <c r="A984" s="52"/>
      <c r="C984" s="185"/>
      <c r="D984" s="76"/>
      <c r="E984" s="76" t="str">
        <f>IF(D984="","",IFERROR(VLOOKUP(D984,Cadastro!$C$9:$D$1009,2,FALSE),"NOT FOUND"))</f>
        <v/>
      </c>
      <c r="F984" s="94"/>
      <c r="G984" s="76"/>
      <c r="H984" s="81" t="str">
        <f>IFERROR(F984*VLOOKUP(D984,Saldo!$P$8:$U$1009,6,FALSE),"")</f>
        <v/>
      </c>
      <c r="I984" s="78" t="str">
        <f>IFERROR(IF(D984="","",VLOOKUP(D984,Saldo!$P$8:$Q$1009,2,FALSE)),"")</f>
        <v/>
      </c>
      <c r="J984" s="76"/>
      <c r="K984" s="74" t="str">
        <f t="shared" si="15"/>
        <v/>
      </c>
    </row>
    <row r="985" spans="1:11" ht="18.95" customHeight="1" x14ac:dyDescent="0.25">
      <c r="A985" s="52"/>
      <c r="C985" s="185"/>
      <c r="D985" s="76"/>
      <c r="E985" s="76" t="str">
        <f>IF(D985="","",IFERROR(VLOOKUP(D985,Cadastro!$C$9:$D$1009,2,FALSE),"NOT FOUND"))</f>
        <v/>
      </c>
      <c r="F985" s="94"/>
      <c r="G985" s="76"/>
      <c r="H985" s="81" t="str">
        <f>IFERROR(F985*VLOOKUP(D985,Saldo!$P$8:$U$1009,6,FALSE),"")</f>
        <v/>
      </c>
      <c r="I985" s="78" t="str">
        <f>IFERROR(IF(D985="","",VLOOKUP(D985,Saldo!$P$8:$Q$1009,2,FALSE)),"")</f>
        <v/>
      </c>
      <c r="J985" s="76"/>
      <c r="K985" s="74" t="str">
        <f t="shared" si="15"/>
        <v/>
      </c>
    </row>
    <row r="986" spans="1:11" ht="18.95" customHeight="1" x14ac:dyDescent="0.25">
      <c r="A986" s="52"/>
      <c r="C986" s="185"/>
      <c r="D986" s="76"/>
      <c r="E986" s="76" t="str">
        <f>IF(D986="","",IFERROR(VLOOKUP(D986,Cadastro!$C$9:$D$1009,2,FALSE),"NOT FOUND"))</f>
        <v/>
      </c>
      <c r="F986" s="94"/>
      <c r="G986" s="76"/>
      <c r="H986" s="81" t="str">
        <f>IFERROR(F986*VLOOKUP(D986,Saldo!$P$8:$U$1009,6,FALSE),"")</f>
        <v/>
      </c>
      <c r="I986" s="78" t="str">
        <f>IFERROR(IF(D986="","",VLOOKUP(D986,Saldo!$P$8:$Q$1009,2,FALSE)),"")</f>
        <v/>
      </c>
      <c r="J986" s="76"/>
      <c r="K986" s="74" t="str">
        <f t="shared" si="15"/>
        <v/>
      </c>
    </row>
    <row r="987" spans="1:11" ht="18.95" customHeight="1" x14ac:dyDescent="0.25">
      <c r="A987" s="52"/>
      <c r="C987" s="185"/>
      <c r="D987" s="76"/>
      <c r="E987" s="76" t="str">
        <f>IF(D987="","",IFERROR(VLOOKUP(D987,Cadastro!$C$9:$D$1009,2,FALSE),"NOT FOUND"))</f>
        <v/>
      </c>
      <c r="F987" s="94"/>
      <c r="G987" s="76"/>
      <c r="H987" s="81" t="str">
        <f>IFERROR(F987*VLOOKUP(D987,Saldo!$P$8:$U$1009,6,FALSE),"")</f>
        <v/>
      </c>
      <c r="I987" s="78" t="str">
        <f>IFERROR(IF(D987="","",VLOOKUP(D987,Saldo!$P$8:$Q$1009,2,FALSE)),"")</f>
        <v/>
      </c>
      <c r="J987" s="76"/>
      <c r="K987" s="74" t="str">
        <f t="shared" si="15"/>
        <v/>
      </c>
    </row>
    <row r="988" spans="1:11" ht="18.95" customHeight="1" x14ac:dyDescent="0.25">
      <c r="A988" s="52"/>
      <c r="C988" s="185"/>
      <c r="D988" s="76"/>
      <c r="E988" s="76" t="str">
        <f>IF(D988="","",IFERROR(VLOOKUP(D988,Cadastro!$C$9:$D$1009,2,FALSE),"NOT FOUND"))</f>
        <v/>
      </c>
      <c r="F988" s="94"/>
      <c r="G988" s="76"/>
      <c r="H988" s="81" t="str">
        <f>IFERROR(F988*VLOOKUP(D988,Saldo!$P$8:$U$1009,6,FALSE),"")</f>
        <v/>
      </c>
      <c r="I988" s="78" t="str">
        <f>IFERROR(IF(D988="","",VLOOKUP(D988,Saldo!$P$8:$Q$1009,2,FALSE)),"")</f>
        <v/>
      </c>
      <c r="J988" s="76"/>
      <c r="K988" s="74" t="str">
        <f t="shared" si="15"/>
        <v/>
      </c>
    </row>
    <row r="989" spans="1:11" ht="18.95" customHeight="1" x14ac:dyDescent="0.25">
      <c r="A989" s="52"/>
      <c r="C989" s="185"/>
      <c r="D989" s="76"/>
      <c r="E989" s="76" t="str">
        <f>IF(D989="","",IFERROR(VLOOKUP(D989,Cadastro!$C$9:$D$1009,2,FALSE),"NOT FOUND"))</f>
        <v/>
      </c>
      <c r="F989" s="94"/>
      <c r="G989" s="76"/>
      <c r="H989" s="81" t="str">
        <f>IFERROR(F989*VLOOKUP(D989,Saldo!$P$8:$U$1009,6,FALSE),"")</f>
        <v/>
      </c>
      <c r="I989" s="78" t="str">
        <f>IFERROR(IF(D989="","",VLOOKUP(D989,Saldo!$P$8:$Q$1009,2,FALSE)),"")</f>
        <v/>
      </c>
      <c r="J989" s="76"/>
      <c r="K989" s="74" t="str">
        <f t="shared" si="15"/>
        <v/>
      </c>
    </row>
    <row r="990" spans="1:11" ht="18.95" customHeight="1" x14ac:dyDescent="0.25">
      <c r="A990" s="52"/>
      <c r="C990" s="185"/>
      <c r="D990" s="76"/>
      <c r="E990" s="76" t="str">
        <f>IF(D990="","",IFERROR(VLOOKUP(D990,Cadastro!$C$9:$D$1009,2,FALSE),"NOT FOUND"))</f>
        <v/>
      </c>
      <c r="F990" s="94"/>
      <c r="G990" s="76"/>
      <c r="H990" s="81" t="str">
        <f>IFERROR(F990*VLOOKUP(D990,Saldo!$P$8:$U$1009,6,FALSE),"")</f>
        <v/>
      </c>
      <c r="I990" s="78" t="str">
        <f>IFERROR(IF(D990="","",VLOOKUP(D990,Saldo!$P$8:$Q$1009,2,FALSE)),"")</f>
        <v/>
      </c>
      <c r="J990" s="76"/>
      <c r="K990" s="74" t="str">
        <f t="shared" si="15"/>
        <v/>
      </c>
    </row>
    <row r="991" spans="1:11" ht="18.95" customHeight="1" x14ac:dyDescent="0.25">
      <c r="A991" s="52"/>
      <c r="C991" s="185"/>
      <c r="D991" s="76"/>
      <c r="E991" s="76" t="str">
        <f>IF(D991="","",IFERROR(VLOOKUP(D991,Cadastro!$C$9:$D$1009,2,FALSE),"NOT FOUND"))</f>
        <v/>
      </c>
      <c r="F991" s="94"/>
      <c r="G991" s="76"/>
      <c r="H991" s="81" t="str">
        <f>IFERROR(F991*VLOOKUP(D991,Saldo!$P$8:$U$1009,6,FALSE),"")</f>
        <v/>
      </c>
      <c r="I991" s="78" t="str">
        <f>IFERROR(IF(D991="","",VLOOKUP(D991,Saldo!$P$8:$Q$1009,2,FALSE)),"")</f>
        <v/>
      </c>
      <c r="J991" s="76"/>
      <c r="K991" s="74" t="str">
        <f t="shared" si="15"/>
        <v/>
      </c>
    </row>
    <row r="992" spans="1:11" ht="18.95" customHeight="1" x14ac:dyDescent="0.25">
      <c r="A992" s="52"/>
      <c r="C992" s="185"/>
      <c r="D992" s="76"/>
      <c r="E992" s="76" t="str">
        <f>IF(D992="","",IFERROR(VLOOKUP(D992,Cadastro!$C$9:$D$1009,2,FALSE),"NOT FOUND"))</f>
        <v/>
      </c>
      <c r="F992" s="94"/>
      <c r="G992" s="76"/>
      <c r="H992" s="81" t="str">
        <f>IFERROR(F992*VLOOKUP(D992,Saldo!$P$8:$U$1009,6,FALSE),"")</f>
        <v/>
      </c>
      <c r="I992" s="78" t="str">
        <f>IFERROR(IF(D992="","",VLOOKUP(D992,Saldo!$P$8:$Q$1009,2,FALSE)),"")</f>
        <v/>
      </c>
      <c r="J992" s="76"/>
      <c r="K992" s="74" t="str">
        <f t="shared" si="15"/>
        <v/>
      </c>
    </row>
    <row r="993" spans="1:11" ht="18.95" customHeight="1" x14ac:dyDescent="0.25">
      <c r="A993" s="52"/>
      <c r="C993" s="185"/>
      <c r="D993" s="76"/>
      <c r="E993" s="76" t="str">
        <f>IF(D993="","",IFERROR(VLOOKUP(D993,Cadastro!$C$9:$D$1009,2,FALSE),"NOT FOUND"))</f>
        <v/>
      </c>
      <c r="F993" s="94"/>
      <c r="G993" s="76"/>
      <c r="H993" s="81" t="str">
        <f>IFERROR(F993*VLOOKUP(D993,Saldo!$P$8:$U$1009,6,FALSE),"")</f>
        <v/>
      </c>
      <c r="I993" s="78" t="str">
        <f>IFERROR(IF(D993="","",VLOOKUP(D993,Saldo!$P$8:$Q$1009,2,FALSE)),"")</f>
        <v/>
      </c>
      <c r="J993" s="76"/>
      <c r="K993" s="74" t="str">
        <f t="shared" si="15"/>
        <v/>
      </c>
    </row>
    <row r="994" spans="1:11" ht="18.95" customHeight="1" x14ac:dyDescent="0.25">
      <c r="A994" s="52"/>
      <c r="C994" s="185"/>
      <c r="D994" s="76"/>
      <c r="E994" s="76" t="str">
        <f>IF(D994="","",IFERROR(VLOOKUP(D994,Cadastro!$C$9:$D$1009,2,FALSE),"NOT FOUND"))</f>
        <v/>
      </c>
      <c r="F994" s="94"/>
      <c r="G994" s="76"/>
      <c r="H994" s="81" t="str">
        <f>IFERROR(F994*VLOOKUP(D994,Saldo!$P$8:$U$1009,6,FALSE),"")</f>
        <v/>
      </c>
      <c r="I994" s="78" t="str">
        <f>IFERROR(IF(D994="","",VLOOKUP(D994,Saldo!$P$8:$Q$1009,2,FALSE)),"")</f>
        <v/>
      </c>
      <c r="J994" s="76"/>
      <c r="K994" s="74" t="str">
        <f t="shared" si="15"/>
        <v/>
      </c>
    </row>
    <row r="995" spans="1:11" ht="18.95" customHeight="1" x14ac:dyDescent="0.25">
      <c r="A995" s="52"/>
      <c r="C995" s="185"/>
      <c r="D995" s="76"/>
      <c r="E995" s="76" t="str">
        <f>IF(D995="","",IFERROR(VLOOKUP(D995,Cadastro!$C$9:$D$1009,2,FALSE),"NOT FOUND"))</f>
        <v/>
      </c>
      <c r="F995" s="94"/>
      <c r="G995" s="76"/>
      <c r="H995" s="81" t="str">
        <f>IFERROR(F995*VLOOKUP(D995,Saldo!$P$8:$U$1009,6,FALSE),"")</f>
        <v/>
      </c>
      <c r="I995" s="78" t="str">
        <f>IFERROR(IF(D995="","",VLOOKUP(D995,Saldo!$P$8:$Q$1009,2,FALSE)),"")</f>
        <v/>
      </c>
      <c r="J995" s="76"/>
      <c r="K995" s="74" t="str">
        <f t="shared" si="15"/>
        <v/>
      </c>
    </row>
    <row r="996" spans="1:11" ht="18.95" customHeight="1" x14ac:dyDescent="0.25">
      <c r="A996" s="52"/>
      <c r="C996" s="185"/>
      <c r="D996" s="76"/>
      <c r="E996" s="76" t="str">
        <f>IF(D996="","",IFERROR(VLOOKUP(D996,Cadastro!$C$9:$D$1009,2,FALSE),"NOT FOUND"))</f>
        <v/>
      </c>
      <c r="F996" s="94"/>
      <c r="G996" s="76"/>
      <c r="H996" s="81" t="str">
        <f>IFERROR(F996*VLOOKUP(D996,Saldo!$P$8:$U$1009,6,FALSE),"")</f>
        <v/>
      </c>
      <c r="I996" s="78" t="str">
        <f>IFERROR(IF(D996="","",VLOOKUP(D996,Saldo!$P$8:$Q$1009,2,FALSE)),"")</f>
        <v/>
      </c>
      <c r="J996" s="76"/>
      <c r="K996" s="74" t="str">
        <f t="shared" si="15"/>
        <v/>
      </c>
    </row>
    <row r="997" spans="1:11" ht="18.95" customHeight="1" x14ac:dyDescent="0.25">
      <c r="A997" s="52"/>
      <c r="C997" s="185"/>
      <c r="D997" s="76"/>
      <c r="E997" s="76" t="str">
        <f>IF(D997="","",IFERROR(VLOOKUP(D997,Cadastro!$C$9:$D$1009,2,FALSE),"NOT FOUND"))</f>
        <v/>
      </c>
      <c r="F997" s="94"/>
      <c r="G997" s="76"/>
      <c r="H997" s="81" t="str">
        <f>IFERROR(F997*VLOOKUP(D997,Saldo!$P$8:$U$1009,6,FALSE),"")</f>
        <v/>
      </c>
      <c r="I997" s="78" t="str">
        <f>IFERROR(IF(D997="","",VLOOKUP(D997,Saldo!$P$8:$Q$1009,2,FALSE)),"")</f>
        <v/>
      </c>
      <c r="J997" s="76"/>
      <c r="K997" s="74" t="str">
        <f t="shared" si="15"/>
        <v/>
      </c>
    </row>
    <row r="998" spans="1:11" ht="18.95" customHeight="1" x14ac:dyDescent="0.25">
      <c r="A998" s="52"/>
      <c r="C998" s="185"/>
      <c r="D998" s="76"/>
      <c r="E998" s="76" t="str">
        <f>IF(D998="","",IFERROR(VLOOKUP(D998,Cadastro!$C$9:$D$1009,2,FALSE),"NOT FOUND"))</f>
        <v/>
      </c>
      <c r="F998" s="94"/>
      <c r="G998" s="76"/>
      <c r="H998" s="81" t="str">
        <f>IFERROR(F998*VLOOKUP(D998,Saldo!$P$8:$U$1009,6,FALSE),"")</f>
        <v/>
      </c>
      <c r="I998" s="78" t="str">
        <f>IFERROR(IF(D998="","",VLOOKUP(D998,Saldo!$P$8:$Q$1009,2,FALSE)),"")</f>
        <v/>
      </c>
      <c r="J998" s="76"/>
      <c r="K998" s="74" t="str">
        <f t="shared" si="15"/>
        <v/>
      </c>
    </row>
    <row r="999" spans="1:11" ht="18.95" customHeight="1" x14ac:dyDescent="0.25">
      <c r="A999" s="52"/>
      <c r="C999" s="185"/>
      <c r="D999" s="76"/>
      <c r="E999" s="76" t="str">
        <f>IF(D999="","",IFERROR(VLOOKUP(D999,Cadastro!$C$9:$D$1009,2,FALSE),"NOT FOUND"))</f>
        <v/>
      </c>
      <c r="F999" s="94"/>
      <c r="G999" s="76"/>
      <c r="H999" s="81" t="str">
        <f>IFERROR(F999*VLOOKUP(D999,Saldo!$P$8:$U$1009,6,FALSE),"")</f>
        <v/>
      </c>
      <c r="I999" s="78" t="str">
        <f>IFERROR(IF(D999="","",VLOOKUP(D999,Saldo!$P$8:$Q$1009,2,FALSE)),"")</f>
        <v/>
      </c>
      <c r="J999" s="76"/>
      <c r="K999" s="74" t="str">
        <f t="shared" si="15"/>
        <v/>
      </c>
    </row>
    <row r="1000" spans="1:11" ht="18.95" customHeight="1" x14ac:dyDescent="0.25">
      <c r="A1000" s="52"/>
      <c r="C1000" s="185"/>
      <c r="D1000" s="76"/>
      <c r="E1000" s="76" t="str">
        <f>IF(D1000="","",IFERROR(VLOOKUP(D1000,Cadastro!$C$9:$D$1009,2,FALSE),"NOT FOUND"))</f>
        <v/>
      </c>
      <c r="F1000" s="94"/>
      <c r="G1000" s="76"/>
      <c r="H1000" s="81" t="str">
        <f>IFERROR(F1000*VLOOKUP(D1000,Saldo!$P$8:$U$1009,6,FALSE),"")</f>
        <v/>
      </c>
      <c r="I1000" s="78" t="str">
        <f>IFERROR(IF(D1000="","",VLOOKUP(D1000,Saldo!$P$8:$Q$1009,2,FALSE)),"")</f>
        <v/>
      </c>
      <c r="J1000" s="76"/>
      <c r="K1000" s="74" t="str">
        <f t="shared" si="15"/>
        <v/>
      </c>
    </row>
    <row r="1001" spans="1:11" ht="18.95" customHeight="1" x14ac:dyDescent="0.25">
      <c r="A1001" s="52"/>
      <c r="C1001" s="185"/>
      <c r="D1001" s="76"/>
      <c r="E1001" s="76" t="str">
        <f>IF(D1001="","",IFERROR(VLOOKUP(D1001,Cadastro!$C$9:$D$1009,2,FALSE),"NOT FOUND"))</f>
        <v/>
      </c>
      <c r="F1001" s="94"/>
      <c r="G1001" s="76"/>
      <c r="H1001" s="81" t="str">
        <f>IFERROR(F1001*VLOOKUP(D1001,Saldo!$P$8:$U$1009,6,FALSE),"")</f>
        <v/>
      </c>
      <c r="I1001" s="78" t="str">
        <f>IFERROR(IF(D1001="","",VLOOKUP(D1001,Saldo!$P$8:$Q$1009,2,FALSE)),"")</f>
        <v/>
      </c>
      <c r="J1001" s="76"/>
      <c r="K1001" s="74" t="str">
        <f t="shared" si="15"/>
        <v/>
      </c>
    </row>
    <row r="1002" spans="1:11" ht="18.95" customHeight="1" x14ac:dyDescent="0.25">
      <c r="A1002" s="52"/>
      <c r="C1002" s="185"/>
      <c r="D1002" s="76"/>
      <c r="E1002" s="76" t="str">
        <f>IF(D1002="","",IFERROR(VLOOKUP(D1002,Cadastro!$C$9:$D$1009,2,FALSE),"NOT FOUND"))</f>
        <v/>
      </c>
      <c r="F1002" s="94"/>
      <c r="G1002" s="76"/>
      <c r="H1002" s="81" t="str">
        <f>IFERROR(F1002*VLOOKUP(D1002,Saldo!$P$8:$U$1009,6,FALSE),"")</f>
        <v/>
      </c>
      <c r="I1002" s="78" t="str">
        <f>IFERROR(IF(D1002="","",VLOOKUP(D1002,Saldo!$P$8:$Q$1009,2,FALSE)),"")</f>
        <v/>
      </c>
      <c r="J1002" s="76"/>
      <c r="K1002" s="74" t="str">
        <f t="shared" si="15"/>
        <v/>
      </c>
    </row>
    <row r="1003" spans="1:11" ht="18.95" customHeight="1" x14ac:dyDescent="0.25">
      <c r="A1003" s="52"/>
      <c r="C1003" s="185"/>
      <c r="D1003" s="76"/>
      <c r="E1003" s="76" t="str">
        <f>IF(D1003="","",IFERROR(VLOOKUP(D1003,Cadastro!$C$9:$D$1009,2,FALSE),"NOT FOUND"))</f>
        <v/>
      </c>
      <c r="F1003" s="94"/>
      <c r="G1003" s="76"/>
      <c r="H1003" s="81" t="str">
        <f>IFERROR(F1003*VLOOKUP(D1003,Saldo!$P$8:$U$1009,6,FALSE),"")</f>
        <v/>
      </c>
      <c r="I1003" s="78" t="str">
        <f>IFERROR(IF(D1003="","",VLOOKUP(D1003,Saldo!$P$8:$Q$1009,2,FALSE)),"")</f>
        <v/>
      </c>
      <c r="J1003" s="76"/>
      <c r="K1003" s="74" t="str">
        <f t="shared" si="15"/>
        <v/>
      </c>
    </row>
    <row r="1004" spans="1:11" ht="18.95" customHeight="1" x14ac:dyDescent="0.25">
      <c r="A1004" s="52"/>
      <c r="C1004" s="185"/>
      <c r="D1004" s="76"/>
      <c r="E1004" s="76" t="str">
        <f>IF(D1004="","",IFERROR(VLOOKUP(D1004,Cadastro!$C$9:$D$1009,2,FALSE),"NOT FOUND"))</f>
        <v/>
      </c>
      <c r="F1004" s="94"/>
      <c r="G1004" s="76"/>
      <c r="H1004" s="81" t="str">
        <f>IFERROR(F1004*VLOOKUP(D1004,Saldo!$P$8:$U$1009,6,FALSE),"")</f>
        <v/>
      </c>
      <c r="I1004" s="78" t="str">
        <f>IFERROR(IF(D1004="","",VLOOKUP(D1004,Saldo!$P$8:$Q$1009,2,FALSE)),"")</f>
        <v/>
      </c>
      <c r="J1004" s="76"/>
      <c r="K1004" s="74" t="str">
        <f t="shared" si="15"/>
        <v/>
      </c>
    </row>
    <row r="1005" spans="1:11" ht="18.95" customHeight="1" x14ac:dyDescent="0.25">
      <c r="A1005" s="52"/>
      <c r="C1005" s="185"/>
      <c r="D1005" s="76"/>
      <c r="E1005" s="76" t="str">
        <f>IF(D1005="","",IFERROR(VLOOKUP(D1005,Cadastro!$C$9:$D$1009,2,FALSE),"NOT FOUND"))</f>
        <v/>
      </c>
      <c r="F1005" s="94"/>
      <c r="G1005" s="76"/>
      <c r="H1005" s="81" t="str">
        <f>IFERROR(F1005*VLOOKUP(D1005,Saldo!$P$8:$U$1009,6,FALSE),"")</f>
        <v/>
      </c>
      <c r="I1005" s="78" t="str">
        <f>IFERROR(IF(D1005="","",VLOOKUP(D1005,Saldo!$P$8:$Q$1009,2,FALSE)),"")</f>
        <v/>
      </c>
      <c r="J1005" s="76"/>
      <c r="K1005" s="74" t="str">
        <f t="shared" si="15"/>
        <v/>
      </c>
    </row>
    <row r="1006" spans="1:11" ht="18.95" customHeight="1" x14ac:dyDescent="0.25">
      <c r="A1006" s="52"/>
      <c r="C1006" s="185"/>
      <c r="D1006" s="76"/>
      <c r="E1006" s="76" t="str">
        <f>IF(D1006="","",IFERROR(VLOOKUP(D1006,Cadastro!$C$9:$D$1009,2,FALSE),"NOT FOUND"))</f>
        <v/>
      </c>
      <c r="F1006" s="94"/>
      <c r="G1006" s="76"/>
      <c r="H1006" s="81" t="str">
        <f>IFERROR(F1006*VLOOKUP(D1006,Saldo!$P$8:$U$1009,6,FALSE),"")</f>
        <v/>
      </c>
      <c r="I1006" s="78" t="str">
        <f>IFERROR(IF(D1006="","",VLOOKUP(D1006,Saldo!$P$8:$Q$1009,2,FALSE)),"")</f>
        <v/>
      </c>
      <c r="J1006" s="76"/>
      <c r="K1006" s="74" t="str">
        <f t="shared" si="15"/>
        <v/>
      </c>
    </row>
    <row r="1007" spans="1:11" ht="18.95" customHeight="1" x14ac:dyDescent="0.25">
      <c r="A1007" s="52"/>
      <c r="C1007" s="185"/>
      <c r="D1007" s="76"/>
      <c r="E1007" s="76" t="str">
        <f>IF(D1007="","",IFERROR(VLOOKUP(D1007,Cadastro!$C$9:$D$1009,2,FALSE),"NOT FOUND"))</f>
        <v/>
      </c>
      <c r="F1007" s="94"/>
      <c r="G1007" s="76"/>
      <c r="H1007" s="81" t="str">
        <f>IFERROR(F1007*VLOOKUP(D1007,Saldo!$P$8:$U$1009,6,FALSE),"")</f>
        <v/>
      </c>
      <c r="I1007" s="78" t="str">
        <f>IFERROR(IF(D1007="","",VLOOKUP(D1007,Saldo!$P$8:$Q$1009,2,FALSE)),"")</f>
        <v/>
      </c>
      <c r="J1007" s="76"/>
      <c r="K1007" s="74" t="str">
        <f t="shared" si="15"/>
        <v/>
      </c>
    </row>
    <row r="1008" spans="1:11" ht="18.95" customHeight="1" x14ac:dyDescent="0.25">
      <c r="A1008" s="52"/>
      <c r="C1008" s="185"/>
      <c r="D1008" s="76"/>
      <c r="E1008" s="76" t="str">
        <f>IF(D1008="","",IFERROR(VLOOKUP(D1008,Cadastro!$C$9:$D$1009,2,FALSE),"NOT FOUND"))</f>
        <v/>
      </c>
      <c r="F1008" s="94"/>
      <c r="G1008" s="76"/>
      <c r="H1008" s="81" t="str">
        <f>IFERROR(F1008*VLOOKUP(D1008,Saldo!$P$8:$U$1009,6,FALSE),"")</f>
        <v/>
      </c>
      <c r="I1008" s="78" t="str">
        <f>IFERROR(IF(D1008="","",VLOOKUP(D1008,Saldo!$P$8:$Q$1009,2,FALSE)),"")</f>
        <v/>
      </c>
      <c r="J1008" s="76"/>
      <c r="K1008" s="74" t="str">
        <f t="shared" si="15"/>
        <v/>
      </c>
    </row>
    <row r="1009" spans="1:11" ht="18.95" customHeight="1" x14ac:dyDescent="0.25">
      <c r="A1009" s="52"/>
      <c r="C1009" s="185"/>
      <c r="D1009" s="76"/>
      <c r="E1009" s="76" t="str">
        <f>IF(D1009="","",IFERROR(VLOOKUP(D1009,Cadastro!$C$9:$D$1009,2,FALSE),"NOT FOUND"))</f>
        <v/>
      </c>
      <c r="F1009" s="94"/>
      <c r="G1009" s="76"/>
      <c r="H1009" s="81" t="str">
        <f>IFERROR(F1009*VLOOKUP(D1009,Saldo!$P$8:$U$1009,6,FALSE),"")</f>
        <v/>
      </c>
      <c r="I1009" s="78" t="str">
        <f>IFERROR(IF(D1009="","",VLOOKUP(D1009,Saldo!$P$8:$Q$1009,2,FALSE)),"")</f>
        <v/>
      </c>
      <c r="J1009" s="76"/>
      <c r="K1009" s="74" t="str">
        <f t="shared" si="15"/>
        <v/>
      </c>
    </row>
    <row r="1010" spans="1:11" ht="18.95" customHeight="1" x14ac:dyDescent="0.25">
      <c r="A1010" s="52"/>
      <c r="C1010" s="185"/>
      <c r="D1010" s="76"/>
      <c r="E1010" s="76" t="str">
        <f>IF(D1010="","",IFERROR(VLOOKUP(D1010,Cadastro!$C$9:$D$1009,2,FALSE),"NOT FOUND"))</f>
        <v/>
      </c>
      <c r="F1010" s="94"/>
      <c r="G1010" s="76"/>
      <c r="H1010" s="81" t="str">
        <f>IFERROR(F1010*VLOOKUP(D1010,Saldo!$P$8:$U$1009,6,FALSE),"")</f>
        <v/>
      </c>
      <c r="I1010" s="78" t="str">
        <f>IFERROR(IF(D1010="","",VLOOKUP(D1010,Saldo!$P$8:$Q$1009,2,FALSE)),"")</f>
        <v/>
      </c>
      <c r="J1010" s="76"/>
      <c r="K1010" s="74" t="str">
        <f t="shared" si="15"/>
        <v/>
      </c>
    </row>
    <row r="1011" spans="1:11" ht="18.95" customHeight="1" x14ac:dyDescent="0.25">
      <c r="A1011" s="52"/>
      <c r="C1011" s="185"/>
      <c r="D1011" s="76"/>
      <c r="E1011" s="76" t="str">
        <f>IF(D1011="","",IFERROR(VLOOKUP(D1011,Cadastro!$C$9:$D$1009,2,FALSE),"NOT FOUND"))</f>
        <v/>
      </c>
      <c r="F1011" s="94"/>
      <c r="G1011" s="76"/>
      <c r="H1011" s="81" t="str">
        <f>IFERROR(F1011*VLOOKUP(D1011,Saldo!$P$8:$U$1009,6,FALSE),"")</f>
        <v/>
      </c>
      <c r="I1011" s="78" t="str">
        <f>IFERROR(IF(D1011="","",VLOOKUP(D1011,Saldo!$P$8:$Q$1009,2,FALSE)),"")</f>
        <v/>
      </c>
      <c r="J1011" s="76"/>
      <c r="K1011" s="74" t="str">
        <f t="shared" si="15"/>
        <v/>
      </c>
    </row>
    <row r="1012" spans="1:11" ht="18.95" customHeight="1" x14ac:dyDescent="0.25">
      <c r="A1012" s="52"/>
      <c r="C1012" s="185"/>
      <c r="D1012" s="76"/>
      <c r="E1012" s="76" t="str">
        <f>IF(D1012="","",IFERROR(VLOOKUP(D1012,Cadastro!$C$9:$D$1009,2,FALSE),"NOT FOUND"))</f>
        <v/>
      </c>
      <c r="F1012" s="94"/>
      <c r="G1012" s="76"/>
      <c r="H1012" s="81" t="str">
        <f>IFERROR(F1012*VLOOKUP(D1012,Saldo!$P$8:$U$1009,6,FALSE),"")</f>
        <v/>
      </c>
      <c r="I1012" s="78" t="str">
        <f>IFERROR(IF(D1012="","",VLOOKUP(D1012,Saldo!$P$8:$Q$1009,2,FALSE)),"")</f>
        <v/>
      </c>
      <c r="J1012" s="76"/>
      <c r="K1012" s="74" t="str">
        <f t="shared" si="15"/>
        <v/>
      </c>
    </row>
    <row r="1013" spans="1:11" ht="18.95" customHeight="1" x14ac:dyDescent="0.25">
      <c r="A1013" s="52"/>
      <c r="C1013" s="185"/>
      <c r="D1013" s="76"/>
      <c r="E1013" s="76" t="str">
        <f>IF(D1013="","",IFERROR(VLOOKUP(D1013,Cadastro!$C$9:$D$1009,2,FALSE),"NOT FOUND"))</f>
        <v/>
      </c>
      <c r="F1013" s="94"/>
      <c r="G1013" s="76"/>
      <c r="H1013" s="81" t="str">
        <f>IFERROR(F1013*VLOOKUP(D1013,Saldo!$P$8:$U$1009,6,FALSE),"")</f>
        <v/>
      </c>
      <c r="I1013" s="78" t="str">
        <f>IFERROR(IF(D1013="","",VLOOKUP(D1013,Saldo!$P$8:$Q$1009,2,FALSE)),"")</f>
        <v/>
      </c>
      <c r="J1013" s="76"/>
      <c r="K1013" s="74" t="str">
        <f t="shared" si="15"/>
        <v/>
      </c>
    </row>
    <row r="1014" spans="1:11" ht="18.95" customHeight="1" x14ac:dyDescent="0.25">
      <c r="A1014" s="52"/>
      <c r="C1014" s="185"/>
      <c r="D1014" s="76"/>
      <c r="E1014" s="76" t="str">
        <f>IF(D1014="","",IFERROR(VLOOKUP(D1014,Cadastro!$C$9:$D$1009,2,FALSE),"NOT FOUND"))</f>
        <v/>
      </c>
      <c r="F1014" s="94"/>
      <c r="G1014" s="76"/>
      <c r="H1014" s="81" t="str">
        <f>IFERROR(F1014*VLOOKUP(D1014,Saldo!$P$8:$U$1009,6,FALSE),"")</f>
        <v/>
      </c>
      <c r="I1014" s="78" t="str">
        <f>IFERROR(IF(D1014="","",VLOOKUP(D1014,Saldo!$P$8:$Q$1009,2,FALSE)),"")</f>
        <v/>
      </c>
      <c r="J1014" s="76"/>
      <c r="K1014" s="74" t="str">
        <f t="shared" si="15"/>
        <v/>
      </c>
    </row>
    <row r="1015" spans="1:11" ht="18.95" customHeight="1" x14ac:dyDescent="0.25">
      <c r="A1015" s="52"/>
      <c r="C1015" s="185"/>
      <c r="D1015" s="76"/>
      <c r="E1015" s="76" t="str">
        <f>IF(D1015="","",IFERROR(VLOOKUP(D1015,Cadastro!$C$9:$D$1009,2,FALSE),"NOT FOUND"))</f>
        <v/>
      </c>
      <c r="F1015" s="94"/>
      <c r="G1015" s="76"/>
      <c r="H1015" s="81" t="str">
        <f>IFERROR(F1015*VLOOKUP(D1015,Saldo!$P$8:$U$1009,6,FALSE),"")</f>
        <v/>
      </c>
      <c r="I1015" s="78" t="str">
        <f>IFERROR(IF(D1015="","",VLOOKUP(D1015,Saldo!$P$8:$Q$1009,2,FALSE)),"")</f>
        <v/>
      </c>
      <c r="J1015" s="76"/>
      <c r="K1015" s="74" t="str">
        <f t="shared" si="15"/>
        <v/>
      </c>
    </row>
    <row r="1016" spans="1:11" ht="18.95" customHeight="1" x14ac:dyDescent="0.25">
      <c r="A1016" s="52"/>
      <c r="C1016" s="185"/>
      <c r="D1016" s="76"/>
      <c r="E1016" s="76" t="str">
        <f>IF(D1016="","",IFERROR(VLOOKUP(D1016,Cadastro!$C$9:$D$1009,2,FALSE),"NOT FOUND"))</f>
        <v/>
      </c>
      <c r="F1016" s="94"/>
      <c r="G1016" s="76"/>
      <c r="H1016" s="81" t="str">
        <f>IFERROR(F1016*VLOOKUP(D1016,Saldo!$P$8:$U$1009,6,FALSE),"")</f>
        <v/>
      </c>
      <c r="I1016" s="78" t="str">
        <f>IFERROR(IF(D1016="","",VLOOKUP(D1016,Saldo!$P$8:$Q$1009,2,FALSE)),"")</f>
        <v/>
      </c>
      <c r="J1016" s="76"/>
      <c r="K1016" s="74" t="str">
        <f t="shared" si="15"/>
        <v/>
      </c>
    </row>
    <row r="1017" spans="1:11" ht="18.95" customHeight="1" x14ac:dyDescent="0.25">
      <c r="A1017" s="52"/>
      <c r="C1017" s="185"/>
      <c r="D1017" s="76"/>
      <c r="E1017" s="76" t="str">
        <f>IF(D1017="","",IFERROR(VLOOKUP(D1017,Cadastro!$C$9:$D$1009,2,FALSE),"NOT FOUND"))</f>
        <v/>
      </c>
      <c r="F1017" s="94"/>
      <c r="G1017" s="76"/>
      <c r="H1017" s="81" t="str">
        <f>IFERROR(F1017*VLOOKUP(D1017,Saldo!$P$8:$U$1009,6,FALSE),"")</f>
        <v/>
      </c>
      <c r="I1017" s="78" t="str">
        <f>IFERROR(IF(D1017="","",VLOOKUP(D1017,Saldo!$P$8:$Q$1009,2,FALSE)),"")</f>
        <v/>
      </c>
      <c r="J1017" s="76"/>
      <c r="K1017" s="74" t="str">
        <f t="shared" si="15"/>
        <v/>
      </c>
    </row>
    <row r="1018" spans="1:11" ht="18.95" customHeight="1" x14ac:dyDescent="0.25">
      <c r="A1018" s="52"/>
      <c r="C1018" s="185"/>
      <c r="D1018" s="76"/>
      <c r="E1018" s="76" t="str">
        <f>IF(D1018="","",IFERROR(VLOOKUP(D1018,Cadastro!$C$9:$D$1009,2,FALSE),"NOT FOUND"))</f>
        <v/>
      </c>
      <c r="F1018" s="94"/>
      <c r="G1018" s="76"/>
      <c r="H1018" s="81" t="str">
        <f>IFERROR(F1018*VLOOKUP(D1018,Saldo!$P$8:$U$1009,6,FALSE),"")</f>
        <v/>
      </c>
      <c r="I1018" s="78" t="str">
        <f>IFERROR(IF(D1018="","",VLOOKUP(D1018,Saldo!$P$8:$Q$1009,2,FALSE)),"")</f>
        <v/>
      </c>
      <c r="J1018" s="76"/>
      <c r="K1018" s="74" t="str">
        <f t="shared" si="15"/>
        <v/>
      </c>
    </row>
    <row r="1019" spans="1:11" ht="18.95" customHeight="1" x14ac:dyDescent="0.25">
      <c r="A1019" s="52"/>
      <c r="C1019" s="185"/>
      <c r="D1019" s="76"/>
      <c r="E1019" s="76" t="str">
        <f>IF(D1019="","",IFERROR(VLOOKUP(D1019,Cadastro!$C$9:$D$1009,2,FALSE),"NOT FOUND"))</f>
        <v/>
      </c>
      <c r="F1019" s="94"/>
      <c r="G1019" s="76"/>
      <c r="H1019" s="81" t="str">
        <f>IFERROR(F1019*VLOOKUP(D1019,Saldo!$P$8:$U$1009,6,FALSE),"")</f>
        <v/>
      </c>
      <c r="I1019" s="78" t="str">
        <f>IFERROR(IF(D1019="","",VLOOKUP(D1019,Saldo!$P$8:$Q$1009,2,FALSE)),"")</f>
        <v/>
      </c>
      <c r="J1019" s="76"/>
      <c r="K1019" s="74" t="str">
        <f t="shared" si="15"/>
        <v/>
      </c>
    </row>
    <row r="1020" spans="1:11" ht="18.95" customHeight="1" x14ac:dyDescent="0.25">
      <c r="A1020" s="52"/>
      <c r="C1020" s="185"/>
      <c r="D1020" s="76"/>
      <c r="E1020" s="76" t="str">
        <f>IF(D1020="","",IFERROR(VLOOKUP(D1020,Cadastro!$C$9:$D$1009,2,FALSE),"NOT FOUND"))</f>
        <v/>
      </c>
      <c r="F1020" s="94"/>
      <c r="G1020" s="76"/>
      <c r="H1020" s="81" t="str">
        <f>IFERROR(F1020*VLOOKUP(D1020,Saldo!$P$8:$U$1009,6,FALSE),"")</f>
        <v/>
      </c>
      <c r="I1020" s="78" t="str">
        <f>IFERROR(IF(D1020="","",VLOOKUP(D1020,Saldo!$P$8:$Q$1009,2,FALSE)),"")</f>
        <v/>
      </c>
      <c r="J1020" s="76"/>
      <c r="K1020" s="74" t="str">
        <f t="shared" si="15"/>
        <v/>
      </c>
    </row>
    <row r="1021" spans="1:11" ht="18.95" customHeight="1" x14ac:dyDescent="0.25">
      <c r="A1021" s="52"/>
      <c r="C1021" s="185"/>
      <c r="D1021" s="76"/>
      <c r="E1021" s="76" t="str">
        <f>IF(D1021="","",IFERROR(VLOOKUP(D1021,Cadastro!$C$9:$D$1009,2,FALSE),"NOT FOUND"))</f>
        <v/>
      </c>
      <c r="F1021" s="94"/>
      <c r="G1021" s="76"/>
      <c r="H1021" s="81" t="str">
        <f>IFERROR(F1021*VLOOKUP(D1021,Saldo!$P$8:$U$1009,6,FALSE),"")</f>
        <v/>
      </c>
      <c r="I1021" s="78" t="str">
        <f>IFERROR(IF(D1021="","",VLOOKUP(D1021,Saldo!$P$8:$Q$1009,2,FALSE)),"")</f>
        <v/>
      </c>
      <c r="J1021" s="76"/>
      <c r="K1021" s="74" t="str">
        <f t="shared" si="15"/>
        <v/>
      </c>
    </row>
    <row r="1022" spans="1:11" ht="18.95" customHeight="1" x14ac:dyDescent="0.25">
      <c r="A1022" s="52"/>
      <c r="C1022" s="185"/>
      <c r="D1022" s="76"/>
      <c r="E1022" s="76" t="str">
        <f>IF(D1022="","",IFERROR(VLOOKUP(D1022,Cadastro!$C$9:$D$1009,2,FALSE),"NOT FOUND"))</f>
        <v/>
      </c>
      <c r="F1022" s="94"/>
      <c r="G1022" s="76"/>
      <c r="H1022" s="81" t="str">
        <f>IFERROR(F1022*VLOOKUP(D1022,Saldo!$P$8:$U$1009,6,FALSE),"")</f>
        <v/>
      </c>
      <c r="I1022" s="78" t="str">
        <f>IFERROR(IF(D1022="","",VLOOKUP(D1022,Saldo!$P$8:$Q$1009,2,FALSE)),"")</f>
        <v/>
      </c>
      <c r="J1022" s="76"/>
      <c r="K1022" s="74" t="str">
        <f t="shared" si="15"/>
        <v/>
      </c>
    </row>
    <row r="1023" spans="1:11" ht="18.95" customHeight="1" x14ac:dyDescent="0.25">
      <c r="A1023" s="52"/>
      <c r="C1023" s="185"/>
      <c r="D1023" s="76"/>
      <c r="E1023" s="76" t="str">
        <f>IF(D1023="","",IFERROR(VLOOKUP(D1023,Cadastro!$C$9:$D$1009,2,FALSE),"NOT FOUND"))</f>
        <v/>
      </c>
      <c r="F1023" s="94"/>
      <c r="G1023" s="76"/>
      <c r="H1023" s="81" t="str">
        <f>IFERROR(F1023*VLOOKUP(D1023,Saldo!$P$8:$U$1009,6,FALSE),"")</f>
        <v/>
      </c>
      <c r="I1023" s="78" t="str">
        <f>IFERROR(IF(D1023="","",VLOOKUP(D1023,Saldo!$P$8:$Q$1009,2,FALSE)),"")</f>
        <v/>
      </c>
      <c r="J1023" s="76"/>
      <c r="K1023" s="74" t="str">
        <f t="shared" si="15"/>
        <v/>
      </c>
    </row>
    <row r="1024" spans="1:11" ht="18.95" customHeight="1" x14ac:dyDescent="0.25">
      <c r="A1024" s="52"/>
      <c r="C1024" s="185"/>
      <c r="D1024" s="76"/>
      <c r="E1024" s="76" t="str">
        <f>IF(D1024="","",IFERROR(VLOOKUP(D1024,Cadastro!$C$9:$D$1009,2,FALSE),"NOT FOUND"))</f>
        <v/>
      </c>
      <c r="F1024" s="94"/>
      <c r="G1024" s="76"/>
      <c r="H1024" s="81" t="str">
        <f>IFERROR(F1024*VLOOKUP(D1024,Saldo!$P$8:$U$1009,6,FALSE),"")</f>
        <v/>
      </c>
      <c r="I1024" s="78" t="str">
        <f>IFERROR(IF(D1024="","",VLOOKUP(D1024,Saldo!$P$8:$Q$1009,2,FALSE)),"")</f>
        <v/>
      </c>
      <c r="J1024" s="76"/>
      <c r="K1024" s="74" t="str">
        <f t="shared" si="15"/>
        <v/>
      </c>
    </row>
    <row r="1025" spans="1:11" ht="18.95" customHeight="1" x14ac:dyDescent="0.25">
      <c r="A1025" s="52"/>
      <c r="C1025" s="185"/>
      <c r="D1025" s="76"/>
      <c r="E1025" s="76" t="str">
        <f>IF(D1025="","",IFERROR(VLOOKUP(D1025,Cadastro!$C$9:$D$1009,2,FALSE),"NOT FOUND"))</f>
        <v/>
      </c>
      <c r="F1025" s="94"/>
      <c r="G1025" s="76"/>
      <c r="H1025" s="81" t="str">
        <f>IFERROR(F1025*VLOOKUP(D1025,Saldo!$P$8:$U$1009,6,FALSE),"")</f>
        <v/>
      </c>
      <c r="I1025" s="78" t="str">
        <f>IFERROR(IF(D1025="","",VLOOKUP(D1025,Saldo!$P$8:$Q$1009,2,FALSE)),"")</f>
        <v/>
      </c>
      <c r="J1025" s="76"/>
      <c r="K1025" s="74" t="str">
        <f t="shared" si="15"/>
        <v/>
      </c>
    </row>
    <row r="1026" spans="1:11" ht="18.95" customHeight="1" x14ac:dyDescent="0.25">
      <c r="A1026" s="52"/>
      <c r="C1026" s="185"/>
      <c r="D1026" s="76"/>
      <c r="E1026" s="76" t="str">
        <f>IF(D1026="","",IFERROR(VLOOKUP(D1026,Cadastro!$C$9:$D$1009,2,FALSE),"NOT FOUND"))</f>
        <v/>
      </c>
      <c r="F1026" s="94"/>
      <c r="G1026" s="76"/>
      <c r="H1026" s="81" t="str">
        <f>IFERROR(F1026*VLOOKUP(D1026,Saldo!$P$8:$U$1009,6,FALSE),"")</f>
        <v/>
      </c>
      <c r="I1026" s="78" t="str">
        <f>IFERROR(IF(D1026="","",VLOOKUP(D1026,Saldo!$P$8:$Q$1009,2,FALSE)),"")</f>
        <v/>
      </c>
      <c r="J1026" s="76"/>
      <c r="K1026" s="74" t="str">
        <f t="shared" si="15"/>
        <v/>
      </c>
    </row>
    <row r="1027" spans="1:11" ht="18.95" customHeight="1" x14ac:dyDescent="0.25">
      <c r="A1027" s="52"/>
      <c r="C1027" s="185"/>
      <c r="D1027" s="76"/>
      <c r="E1027" s="76" t="str">
        <f>IF(D1027="","",IFERROR(VLOOKUP(D1027,Cadastro!$C$9:$D$1009,2,FALSE),"NOT FOUND"))</f>
        <v/>
      </c>
      <c r="F1027" s="94"/>
      <c r="G1027" s="76"/>
      <c r="H1027" s="81" t="str">
        <f>IFERROR(F1027*VLOOKUP(D1027,Saldo!$P$8:$U$1009,6,FALSE),"")</f>
        <v/>
      </c>
      <c r="I1027" s="78" t="str">
        <f>IFERROR(IF(D1027="","",VLOOKUP(D1027,Saldo!$P$8:$Q$1009,2,FALSE)),"")</f>
        <v/>
      </c>
      <c r="J1027" s="76"/>
      <c r="K1027" s="74" t="str">
        <f t="shared" si="15"/>
        <v/>
      </c>
    </row>
    <row r="1028" spans="1:11" ht="18.95" customHeight="1" x14ac:dyDescent="0.25">
      <c r="A1028" s="52"/>
      <c r="C1028" s="185"/>
      <c r="D1028" s="76"/>
      <c r="E1028" s="76" t="str">
        <f>IF(D1028="","",IFERROR(VLOOKUP(D1028,Cadastro!$C$9:$D$1009,2,FALSE),"NOT FOUND"))</f>
        <v/>
      </c>
      <c r="F1028" s="94"/>
      <c r="G1028" s="76"/>
      <c r="H1028" s="81" t="str">
        <f>IFERROR(F1028*VLOOKUP(D1028,Saldo!$P$8:$U$1009,6,FALSE),"")</f>
        <v/>
      </c>
      <c r="I1028" s="78" t="str">
        <f>IFERROR(IF(D1028="","",VLOOKUP(D1028,Saldo!$P$8:$Q$1009,2,FALSE)),"")</f>
        <v/>
      </c>
      <c r="J1028" s="76"/>
      <c r="K1028" s="74" t="str">
        <f t="shared" si="15"/>
        <v/>
      </c>
    </row>
    <row r="1029" spans="1:11" ht="18.95" customHeight="1" x14ac:dyDescent="0.25">
      <c r="A1029" s="52"/>
      <c r="C1029" s="185"/>
      <c r="D1029" s="76"/>
      <c r="E1029" s="76" t="str">
        <f>IF(D1029="","",IFERROR(VLOOKUP(D1029,Cadastro!$C$9:$D$1009,2,FALSE),"NOT FOUND"))</f>
        <v/>
      </c>
      <c r="F1029" s="94"/>
      <c r="G1029" s="76"/>
      <c r="H1029" s="81" t="str">
        <f>IFERROR(F1029*VLOOKUP(D1029,Saldo!$P$8:$U$1009,6,FALSE),"")</f>
        <v/>
      </c>
      <c r="I1029" s="78" t="str">
        <f>IFERROR(IF(D1029="","",VLOOKUP(D1029,Saldo!$P$8:$Q$1009,2,FALSE)),"")</f>
        <v/>
      </c>
      <c r="J1029" s="76"/>
      <c r="K1029" s="74" t="str">
        <f t="shared" si="15"/>
        <v/>
      </c>
    </row>
    <row r="1030" spans="1:11" ht="18.95" customHeight="1" x14ac:dyDescent="0.25">
      <c r="A1030" s="52"/>
      <c r="C1030" s="185"/>
      <c r="D1030" s="76"/>
      <c r="E1030" s="76" t="str">
        <f>IF(D1030="","",IFERROR(VLOOKUP(D1030,Cadastro!$C$9:$D$1009,2,FALSE),"NOT FOUND"))</f>
        <v/>
      </c>
      <c r="F1030" s="94"/>
      <c r="G1030" s="76"/>
      <c r="H1030" s="81" t="str">
        <f>IFERROR(F1030*VLOOKUP(D1030,Saldo!$P$8:$U$1009,6,FALSE),"")</f>
        <v/>
      </c>
      <c r="I1030" s="78" t="str">
        <f>IFERROR(IF(D1030="","",VLOOKUP(D1030,Saldo!$P$8:$Q$1009,2,FALSE)),"")</f>
        <v/>
      </c>
      <c r="J1030" s="76"/>
      <c r="K1030" s="74" t="str">
        <f t="shared" si="15"/>
        <v/>
      </c>
    </row>
    <row r="1031" spans="1:11" ht="18.95" customHeight="1" x14ac:dyDescent="0.25">
      <c r="A1031" s="52"/>
      <c r="C1031" s="185"/>
      <c r="D1031" s="76"/>
      <c r="E1031" s="76" t="str">
        <f>IF(D1031="","",IFERROR(VLOOKUP(D1031,Cadastro!$C$9:$D$1009,2,FALSE),"NOT FOUND"))</f>
        <v/>
      </c>
      <c r="F1031" s="94"/>
      <c r="G1031" s="76"/>
      <c r="H1031" s="81" t="str">
        <f>IFERROR(F1031*VLOOKUP(D1031,Saldo!$P$8:$U$1009,6,FALSE),"")</f>
        <v/>
      </c>
      <c r="I1031" s="78" t="str">
        <f>IFERROR(IF(D1031="","",VLOOKUP(D1031,Saldo!$P$8:$Q$1009,2,FALSE)),"")</f>
        <v/>
      </c>
      <c r="J1031" s="76"/>
      <c r="K1031" s="74" t="str">
        <f t="shared" si="15"/>
        <v/>
      </c>
    </row>
    <row r="1032" spans="1:11" ht="18.95" customHeight="1" x14ac:dyDescent="0.25">
      <c r="A1032" s="52"/>
      <c r="C1032" s="185"/>
      <c r="D1032" s="76"/>
      <c r="E1032" s="76" t="str">
        <f>IF(D1032="","",IFERROR(VLOOKUP(D1032,Cadastro!$C$9:$D$1009,2,FALSE),"NOT FOUND"))</f>
        <v/>
      </c>
      <c r="F1032" s="94"/>
      <c r="G1032" s="76"/>
      <c r="H1032" s="81" t="str">
        <f>IFERROR(F1032*VLOOKUP(D1032,Saldo!$P$8:$U$1009,6,FALSE),"")</f>
        <v/>
      </c>
      <c r="I1032" s="78" t="str">
        <f>IFERROR(IF(D1032="","",VLOOKUP(D1032,Saldo!$P$8:$Q$1009,2,FALSE)),"")</f>
        <v/>
      </c>
      <c r="J1032" s="76"/>
      <c r="K1032" s="74" t="str">
        <f t="shared" si="15"/>
        <v/>
      </c>
    </row>
    <row r="1033" spans="1:11" ht="18.95" customHeight="1" x14ac:dyDescent="0.25">
      <c r="A1033" s="52"/>
      <c r="C1033" s="185"/>
      <c r="D1033" s="76"/>
      <c r="E1033" s="76" t="str">
        <f>IF(D1033="","",IFERROR(VLOOKUP(D1033,Cadastro!$C$9:$D$1009,2,FALSE),"NOT FOUND"))</f>
        <v/>
      </c>
      <c r="F1033" s="94"/>
      <c r="G1033" s="76"/>
      <c r="H1033" s="81" t="str">
        <f>IFERROR(F1033*VLOOKUP(D1033,Saldo!$P$8:$U$1009,6,FALSE),"")</f>
        <v/>
      </c>
      <c r="I1033" s="78" t="str">
        <f>IFERROR(IF(D1033="","",VLOOKUP(D1033,Saldo!$P$8:$Q$1009,2,FALSE)),"")</f>
        <v/>
      </c>
      <c r="J1033" s="76"/>
      <c r="K1033" s="74" t="str">
        <f t="shared" si="15"/>
        <v/>
      </c>
    </row>
    <row r="1034" spans="1:11" ht="18.95" customHeight="1" x14ac:dyDescent="0.25">
      <c r="A1034" s="52"/>
      <c r="C1034" s="185"/>
      <c r="D1034" s="76"/>
      <c r="E1034" s="76" t="str">
        <f>IF(D1034="","",IFERROR(VLOOKUP(D1034,Cadastro!$C$9:$D$1009,2,FALSE),"NOT FOUND"))</f>
        <v/>
      </c>
      <c r="F1034" s="94"/>
      <c r="G1034" s="76"/>
      <c r="H1034" s="81" t="str">
        <f>IFERROR(F1034*VLOOKUP(D1034,Saldo!$P$8:$U$1009,6,FALSE),"")</f>
        <v/>
      </c>
      <c r="I1034" s="78" t="str">
        <f>IFERROR(IF(D1034="","",VLOOKUP(D1034,Saldo!$P$8:$Q$1009,2,FALSE)),"")</f>
        <v/>
      </c>
      <c r="J1034" s="76"/>
      <c r="K1034" s="74" t="str">
        <f t="shared" ref="K1034:K1097" si="16">IF(C1034="","",MONTH(C1034))</f>
        <v/>
      </c>
    </row>
    <row r="1035" spans="1:11" ht="18.95" customHeight="1" x14ac:dyDescent="0.25">
      <c r="A1035" s="52"/>
      <c r="C1035" s="185"/>
      <c r="D1035" s="76"/>
      <c r="E1035" s="76" t="str">
        <f>IF(D1035="","",IFERROR(VLOOKUP(D1035,Cadastro!$C$9:$D$1009,2,FALSE),"NOT FOUND"))</f>
        <v/>
      </c>
      <c r="F1035" s="94"/>
      <c r="G1035" s="76"/>
      <c r="H1035" s="81" t="str">
        <f>IFERROR(F1035*VLOOKUP(D1035,Saldo!$P$8:$U$1009,6,FALSE),"")</f>
        <v/>
      </c>
      <c r="I1035" s="78" t="str">
        <f>IFERROR(IF(D1035="","",VLOOKUP(D1035,Saldo!$P$8:$Q$1009,2,FALSE)),"")</f>
        <v/>
      </c>
      <c r="J1035" s="76"/>
      <c r="K1035" s="74" t="str">
        <f t="shared" si="16"/>
        <v/>
      </c>
    </row>
    <row r="1036" spans="1:11" ht="18.95" customHeight="1" x14ac:dyDescent="0.25">
      <c r="A1036" s="52"/>
      <c r="C1036" s="185"/>
      <c r="D1036" s="76"/>
      <c r="E1036" s="76" t="str">
        <f>IF(D1036="","",IFERROR(VLOOKUP(D1036,Cadastro!$C$9:$D$1009,2,FALSE),"NOT FOUND"))</f>
        <v/>
      </c>
      <c r="F1036" s="94"/>
      <c r="G1036" s="76"/>
      <c r="H1036" s="81" t="str">
        <f>IFERROR(F1036*VLOOKUP(D1036,Saldo!$P$8:$U$1009,6,FALSE),"")</f>
        <v/>
      </c>
      <c r="I1036" s="78" t="str">
        <f>IFERROR(IF(D1036="","",VLOOKUP(D1036,Saldo!$P$8:$Q$1009,2,FALSE)),"")</f>
        <v/>
      </c>
      <c r="J1036" s="76"/>
      <c r="K1036" s="74" t="str">
        <f t="shared" si="16"/>
        <v/>
      </c>
    </row>
    <row r="1037" spans="1:11" ht="18.95" customHeight="1" x14ac:dyDescent="0.25">
      <c r="A1037" s="52"/>
      <c r="C1037" s="185"/>
      <c r="D1037" s="76"/>
      <c r="E1037" s="76" t="str">
        <f>IF(D1037="","",IFERROR(VLOOKUP(D1037,Cadastro!$C$9:$D$1009,2,FALSE),"NOT FOUND"))</f>
        <v/>
      </c>
      <c r="F1037" s="94"/>
      <c r="G1037" s="76"/>
      <c r="H1037" s="81" t="str">
        <f>IFERROR(F1037*VLOOKUP(D1037,Saldo!$P$8:$U$1009,6,FALSE),"")</f>
        <v/>
      </c>
      <c r="I1037" s="78" t="str">
        <f>IFERROR(IF(D1037="","",VLOOKUP(D1037,Saldo!$P$8:$Q$1009,2,FALSE)),"")</f>
        <v/>
      </c>
      <c r="J1037" s="76"/>
      <c r="K1037" s="74" t="str">
        <f t="shared" si="16"/>
        <v/>
      </c>
    </row>
    <row r="1038" spans="1:11" ht="18.95" customHeight="1" x14ac:dyDescent="0.25">
      <c r="A1038" s="52"/>
      <c r="C1038" s="185"/>
      <c r="D1038" s="76"/>
      <c r="E1038" s="76" t="str">
        <f>IF(D1038="","",IFERROR(VLOOKUP(D1038,Cadastro!$C$9:$D$1009,2,FALSE),"NOT FOUND"))</f>
        <v/>
      </c>
      <c r="F1038" s="94"/>
      <c r="G1038" s="76"/>
      <c r="H1038" s="81" t="str">
        <f>IFERROR(F1038*VLOOKUP(D1038,Saldo!$P$8:$U$1009,6,FALSE),"")</f>
        <v/>
      </c>
      <c r="I1038" s="78" t="str">
        <f>IFERROR(IF(D1038="","",VLOOKUP(D1038,Saldo!$P$8:$Q$1009,2,FALSE)),"")</f>
        <v/>
      </c>
      <c r="J1038" s="76"/>
      <c r="K1038" s="74" t="str">
        <f t="shared" si="16"/>
        <v/>
      </c>
    </row>
    <row r="1039" spans="1:11" ht="18.95" customHeight="1" x14ac:dyDescent="0.25">
      <c r="A1039" s="52"/>
      <c r="C1039" s="185"/>
      <c r="D1039" s="76"/>
      <c r="E1039" s="76" t="str">
        <f>IF(D1039="","",IFERROR(VLOOKUP(D1039,Cadastro!$C$9:$D$1009,2,FALSE),"NOT FOUND"))</f>
        <v/>
      </c>
      <c r="F1039" s="94"/>
      <c r="G1039" s="76"/>
      <c r="H1039" s="81" t="str">
        <f>IFERROR(F1039*VLOOKUP(D1039,Saldo!$P$8:$U$1009,6,FALSE),"")</f>
        <v/>
      </c>
      <c r="I1039" s="78" t="str">
        <f>IFERROR(IF(D1039="","",VLOOKUP(D1039,Saldo!$P$8:$Q$1009,2,FALSE)),"")</f>
        <v/>
      </c>
      <c r="J1039" s="76"/>
      <c r="K1039" s="74" t="str">
        <f t="shared" si="16"/>
        <v/>
      </c>
    </row>
    <row r="1040" spans="1:11" ht="18.95" customHeight="1" x14ac:dyDescent="0.25">
      <c r="A1040" s="52"/>
      <c r="C1040" s="185"/>
      <c r="D1040" s="76"/>
      <c r="E1040" s="76" t="str">
        <f>IF(D1040="","",IFERROR(VLOOKUP(D1040,Cadastro!$C$9:$D$1009,2,FALSE),"NOT FOUND"))</f>
        <v/>
      </c>
      <c r="F1040" s="94"/>
      <c r="G1040" s="76"/>
      <c r="H1040" s="81" t="str">
        <f>IFERROR(F1040*VLOOKUP(D1040,Saldo!$P$8:$U$1009,6,FALSE),"")</f>
        <v/>
      </c>
      <c r="I1040" s="78" t="str">
        <f>IFERROR(IF(D1040="","",VLOOKUP(D1040,Saldo!$P$8:$Q$1009,2,FALSE)),"")</f>
        <v/>
      </c>
      <c r="J1040" s="76"/>
      <c r="K1040" s="74" t="str">
        <f t="shared" si="16"/>
        <v/>
      </c>
    </row>
    <row r="1041" spans="1:11" ht="18.95" customHeight="1" x14ac:dyDescent="0.25">
      <c r="A1041" s="52"/>
      <c r="C1041" s="185"/>
      <c r="D1041" s="76"/>
      <c r="E1041" s="76" t="str">
        <f>IF(D1041="","",IFERROR(VLOOKUP(D1041,Cadastro!$C$9:$D$1009,2,FALSE),"NOT FOUND"))</f>
        <v/>
      </c>
      <c r="F1041" s="94"/>
      <c r="G1041" s="76"/>
      <c r="H1041" s="81" t="str">
        <f>IFERROR(F1041*VLOOKUP(D1041,Saldo!$P$8:$U$1009,6,FALSE),"")</f>
        <v/>
      </c>
      <c r="I1041" s="78" t="str">
        <f>IFERROR(IF(D1041="","",VLOOKUP(D1041,Saldo!$P$8:$Q$1009,2,FALSE)),"")</f>
        <v/>
      </c>
      <c r="J1041" s="76"/>
      <c r="K1041" s="74" t="str">
        <f t="shared" si="16"/>
        <v/>
      </c>
    </row>
    <row r="1042" spans="1:11" ht="18.95" customHeight="1" x14ac:dyDescent="0.25">
      <c r="A1042" s="52"/>
      <c r="C1042" s="185"/>
      <c r="D1042" s="76"/>
      <c r="E1042" s="76" t="str">
        <f>IF(D1042="","",IFERROR(VLOOKUP(D1042,Cadastro!$C$9:$D$1009,2,FALSE),"NOT FOUND"))</f>
        <v/>
      </c>
      <c r="F1042" s="94"/>
      <c r="G1042" s="76"/>
      <c r="H1042" s="81" t="str">
        <f>IFERROR(F1042*VLOOKUP(D1042,Saldo!$P$8:$U$1009,6,FALSE),"")</f>
        <v/>
      </c>
      <c r="I1042" s="78" t="str">
        <f>IFERROR(IF(D1042="","",VLOOKUP(D1042,Saldo!$P$8:$Q$1009,2,FALSE)),"")</f>
        <v/>
      </c>
      <c r="J1042" s="76"/>
      <c r="K1042" s="74" t="str">
        <f t="shared" si="16"/>
        <v/>
      </c>
    </row>
    <row r="1043" spans="1:11" ht="18.95" customHeight="1" x14ac:dyDescent="0.25">
      <c r="A1043" s="52"/>
      <c r="C1043" s="185"/>
      <c r="D1043" s="76"/>
      <c r="E1043" s="76" t="str">
        <f>IF(D1043="","",IFERROR(VLOOKUP(D1043,Cadastro!$C$9:$D$1009,2,FALSE),"NOT FOUND"))</f>
        <v/>
      </c>
      <c r="F1043" s="94"/>
      <c r="G1043" s="76"/>
      <c r="H1043" s="81" t="str">
        <f>IFERROR(F1043*VLOOKUP(D1043,Saldo!$P$8:$U$1009,6,FALSE),"")</f>
        <v/>
      </c>
      <c r="I1043" s="78" t="str">
        <f>IFERROR(IF(D1043="","",VLOOKUP(D1043,Saldo!$P$8:$Q$1009,2,FALSE)),"")</f>
        <v/>
      </c>
      <c r="J1043" s="76"/>
      <c r="K1043" s="74" t="str">
        <f t="shared" si="16"/>
        <v/>
      </c>
    </row>
    <row r="1044" spans="1:11" ht="18.95" customHeight="1" x14ac:dyDescent="0.25">
      <c r="A1044" s="52"/>
      <c r="C1044" s="185"/>
      <c r="D1044" s="76"/>
      <c r="E1044" s="76" t="str">
        <f>IF(D1044="","",IFERROR(VLOOKUP(D1044,Cadastro!$C$9:$D$1009,2,FALSE),"NOT FOUND"))</f>
        <v/>
      </c>
      <c r="F1044" s="94"/>
      <c r="G1044" s="76"/>
      <c r="H1044" s="81" t="str">
        <f>IFERROR(F1044*VLOOKUP(D1044,Saldo!$P$8:$U$1009,6,FALSE),"")</f>
        <v/>
      </c>
      <c r="I1044" s="78" t="str">
        <f>IFERROR(IF(D1044="","",VLOOKUP(D1044,Saldo!$P$8:$Q$1009,2,FALSE)),"")</f>
        <v/>
      </c>
      <c r="J1044" s="76"/>
      <c r="K1044" s="74" t="str">
        <f t="shared" si="16"/>
        <v/>
      </c>
    </row>
    <row r="1045" spans="1:11" ht="18.95" customHeight="1" x14ac:dyDescent="0.25">
      <c r="A1045" s="52"/>
      <c r="C1045" s="185"/>
      <c r="D1045" s="76"/>
      <c r="E1045" s="76" t="str">
        <f>IF(D1045="","",IFERROR(VLOOKUP(D1045,Cadastro!$C$9:$D$1009,2,FALSE),"NOT FOUND"))</f>
        <v/>
      </c>
      <c r="F1045" s="94"/>
      <c r="G1045" s="76"/>
      <c r="H1045" s="81" t="str">
        <f>IFERROR(F1045*VLOOKUP(D1045,Saldo!$P$8:$U$1009,6,FALSE),"")</f>
        <v/>
      </c>
      <c r="I1045" s="78" t="str">
        <f>IFERROR(IF(D1045="","",VLOOKUP(D1045,Saldo!$P$8:$Q$1009,2,FALSE)),"")</f>
        <v/>
      </c>
      <c r="J1045" s="76"/>
      <c r="K1045" s="74" t="str">
        <f t="shared" si="16"/>
        <v/>
      </c>
    </row>
    <row r="1046" spans="1:11" ht="18.95" customHeight="1" x14ac:dyDescent="0.25">
      <c r="A1046" s="52"/>
      <c r="C1046" s="185"/>
      <c r="D1046" s="76"/>
      <c r="E1046" s="76" t="str">
        <f>IF(D1046="","",IFERROR(VLOOKUP(D1046,Cadastro!$C$9:$D$1009,2,FALSE),"NOT FOUND"))</f>
        <v/>
      </c>
      <c r="F1046" s="94"/>
      <c r="G1046" s="76"/>
      <c r="H1046" s="81" t="str">
        <f>IFERROR(F1046*VLOOKUP(D1046,Saldo!$P$8:$U$1009,6,FALSE),"")</f>
        <v/>
      </c>
      <c r="I1046" s="78" t="str">
        <f>IFERROR(IF(D1046="","",VLOOKUP(D1046,Saldo!$P$8:$Q$1009,2,FALSE)),"")</f>
        <v/>
      </c>
      <c r="J1046" s="76"/>
      <c r="K1046" s="74" t="str">
        <f t="shared" si="16"/>
        <v/>
      </c>
    </row>
    <row r="1047" spans="1:11" ht="18.95" customHeight="1" x14ac:dyDescent="0.25">
      <c r="A1047" s="52"/>
      <c r="C1047" s="185"/>
      <c r="D1047" s="76"/>
      <c r="E1047" s="76" t="str">
        <f>IF(D1047="","",IFERROR(VLOOKUP(D1047,Cadastro!$C$9:$D$1009,2,FALSE),"NOT FOUND"))</f>
        <v/>
      </c>
      <c r="F1047" s="94"/>
      <c r="G1047" s="76"/>
      <c r="H1047" s="81" t="str">
        <f>IFERROR(F1047*VLOOKUP(D1047,Saldo!$P$8:$U$1009,6,FALSE),"")</f>
        <v/>
      </c>
      <c r="I1047" s="78" t="str">
        <f>IFERROR(IF(D1047="","",VLOOKUP(D1047,Saldo!$P$8:$Q$1009,2,FALSE)),"")</f>
        <v/>
      </c>
      <c r="J1047" s="76"/>
      <c r="K1047" s="74" t="str">
        <f t="shared" si="16"/>
        <v/>
      </c>
    </row>
    <row r="1048" spans="1:11" ht="18.95" customHeight="1" x14ac:dyDescent="0.25">
      <c r="A1048" s="52"/>
      <c r="C1048" s="185"/>
      <c r="D1048" s="76"/>
      <c r="E1048" s="76" t="str">
        <f>IF(D1048="","",IFERROR(VLOOKUP(D1048,Cadastro!$C$9:$D$1009,2,FALSE),"NOT FOUND"))</f>
        <v/>
      </c>
      <c r="F1048" s="94"/>
      <c r="G1048" s="76"/>
      <c r="H1048" s="81" t="str">
        <f>IFERROR(F1048*VLOOKUP(D1048,Saldo!$P$8:$U$1009,6,FALSE),"")</f>
        <v/>
      </c>
      <c r="I1048" s="78" t="str">
        <f>IFERROR(IF(D1048="","",VLOOKUP(D1048,Saldo!$P$8:$Q$1009,2,FALSE)),"")</f>
        <v/>
      </c>
      <c r="J1048" s="76"/>
      <c r="K1048" s="74" t="str">
        <f t="shared" si="16"/>
        <v/>
      </c>
    </row>
    <row r="1049" spans="1:11" ht="18.95" customHeight="1" x14ac:dyDescent="0.25">
      <c r="A1049" s="52"/>
      <c r="C1049" s="185"/>
      <c r="D1049" s="76"/>
      <c r="E1049" s="76" t="str">
        <f>IF(D1049="","",IFERROR(VLOOKUP(D1049,Cadastro!$C$9:$D$1009,2,FALSE),"NOT FOUND"))</f>
        <v/>
      </c>
      <c r="F1049" s="94"/>
      <c r="G1049" s="76"/>
      <c r="H1049" s="81" t="str">
        <f>IFERROR(F1049*VLOOKUP(D1049,Saldo!$P$8:$U$1009,6,FALSE),"")</f>
        <v/>
      </c>
      <c r="I1049" s="78" t="str">
        <f>IFERROR(IF(D1049="","",VLOOKUP(D1049,Saldo!$P$8:$Q$1009,2,FALSE)),"")</f>
        <v/>
      </c>
      <c r="J1049" s="76"/>
      <c r="K1049" s="74" t="str">
        <f t="shared" si="16"/>
        <v/>
      </c>
    </row>
    <row r="1050" spans="1:11" ht="18.95" customHeight="1" x14ac:dyDescent="0.25">
      <c r="A1050" s="52"/>
      <c r="C1050" s="185"/>
      <c r="D1050" s="76"/>
      <c r="E1050" s="76" t="str">
        <f>IF(D1050="","",IFERROR(VLOOKUP(D1050,Cadastro!$C$9:$D$1009,2,FALSE),"NOT FOUND"))</f>
        <v/>
      </c>
      <c r="F1050" s="94"/>
      <c r="G1050" s="76"/>
      <c r="H1050" s="81" t="str">
        <f>IFERROR(F1050*VLOOKUP(D1050,Saldo!$P$8:$U$1009,6,FALSE),"")</f>
        <v/>
      </c>
      <c r="I1050" s="78" t="str">
        <f>IFERROR(IF(D1050="","",VLOOKUP(D1050,Saldo!$P$8:$Q$1009,2,FALSE)),"")</f>
        <v/>
      </c>
      <c r="J1050" s="76"/>
      <c r="K1050" s="74" t="str">
        <f t="shared" si="16"/>
        <v/>
      </c>
    </row>
    <row r="1051" spans="1:11" ht="18.95" customHeight="1" x14ac:dyDescent="0.25">
      <c r="A1051" s="52"/>
      <c r="C1051" s="185"/>
      <c r="D1051" s="76"/>
      <c r="E1051" s="76" t="str">
        <f>IF(D1051="","",IFERROR(VLOOKUP(D1051,Cadastro!$C$9:$D$1009,2,FALSE),"NOT FOUND"))</f>
        <v/>
      </c>
      <c r="F1051" s="94"/>
      <c r="G1051" s="76"/>
      <c r="H1051" s="81" t="str">
        <f>IFERROR(F1051*VLOOKUP(D1051,Saldo!$P$8:$U$1009,6,FALSE),"")</f>
        <v/>
      </c>
      <c r="I1051" s="78" t="str">
        <f>IFERROR(IF(D1051="","",VLOOKUP(D1051,Saldo!$P$8:$Q$1009,2,FALSE)),"")</f>
        <v/>
      </c>
      <c r="J1051" s="76"/>
      <c r="K1051" s="74" t="str">
        <f t="shared" si="16"/>
        <v/>
      </c>
    </row>
    <row r="1052" spans="1:11" ht="18.95" customHeight="1" x14ac:dyDescent="0.25">
      <c r="A1052" s="52"/>
      <c r="C1052" s="185"/>
      <c r="D1052" s="76"/>
      <c r="E1052" s="76" t="str">
        <f>IF(D1052="","",IFERROR(VLOOKUP(D1052,Cadastro!$C$9:$D$1009,2,FALSE),"NOT FOUND"))</f>
        <v/>
      </c>
      <c r="F1052" s="94"/>
      <c r="G1052" s="76"/>
      <c r="H1052" s="81" t="str">
        <f>IFERROR(F1052*VLOOKUP(D1052,Saldo!$P$8:$U$1009,6,FALSE),"")</f>
        <v/>
      </c>
      <c r="I1052" s="78" t="str">
        <f>IFERROR(IF(D1052="","",VLOOKUP(D1052,Saldo!$P$8:$Q$1009,2,FALSE)),"")</f>
        <v/>
      </c>
      <c r="J1052" s="76"/>
      <c r="K1052" s="74" t="str">
        <f t="shared" si="16"/>
        <v/>
      </c>
    </row>
    <row r="1053" spans="1:11" ht="18.95" customHeight="1" x14ac:dyDescent="0.25">
      <c r="A1053" s="52"/>
      <c r="C1053" s="185"/>
      <c r="D1053" s="76"/>
      <c r="E1053" s="76" t="str">
        <f>IF(D1053="","",IFERROR(VLOOKUP(D1053,Cadastro!$C$9:$D$1009,2,FALSE),"NOT FOUND"))</f>
        <v/>
      </c>
      <c r="F1053" s="94"/>
      <c r="G1053" s="76"/>
      <c r="H1053" s="81" t="str">
        <f>IFERROR(F1053*VLOOKUP(D1053,Saldo!$P$8:$U$1009,6,FALSE),"")</f>
        <v/>
      </c>
      <c r="I1053" s="78" t="str">
        <f>IFERROR(IF(D1053="","",VLOOKUP(D1053,Saldo!$P$8:$Q$1009,2,FALSE)),"")</f>
        <v/>
      </c>
      <c r="J1053" s="76"/>
      <c r="K1053" s="74" t="str">
        <f t="shared" si="16"/>
        <v/>
      </c>
    </row>
    <row r="1054" spans="1:11" ht="18.95" customHeight="1" x14ac:dyDescent="0.25">
      <c r="A1054" s="52"/>
      <c r="C1054" s="185"/>
      <c r="D1054" s="76"/>
      <c r="E1054" s="76" t="str">
        <f>IF(D1054="","",IFERROR(VLOOKUP(D1054,Cadastro!$C$9:$D$1009,2,FALSE),"NOT FOUND"))</f>
        <v/>
      </c>
      <c r="F1054" s="94"/>
      <c r="G1054" s="76"/>
      <c r="H1054" s="81" t="str">
        <f>IFERROR(F1054*VLOOKUP(D1054,Saldo!$P$8:$U$1009,6,FALSE),"")</f>
        <v/>
      </c>
      <c r="I1054" s="78" t="str">
        <f>IFERROR(IF(D1054="","",VLOOKUP(D1054,Saldo!$P$8:$Q$1009,2,FALSE)),"")</f>
        <v/>
      </c>
      <c r="J1054" s="76"/>
      <c r="K1054" s="74" t="str">
        <f t="shared" si="16"/>
        <v/>
      </c>
    </row>
    <row r="1055" spans="1:11" ht="18.95" customHeight="1" x14ac:dyDescent="0.25">
      <c r="A1055" s="52"/>
      <c r="C1055" s="185"/>
      <c r="D1055" s="76"/>
      <c r="E1055" s="76" t="str">
        <f>IF(D1055="","",IFERROR(VLOOKUP(D1055,Cadastro!$C$9:$D$1009,2,FALSE),"NOT FOUND"))</f>
        <v/>
      </c>
      <c r="F1055" s="94"/>
      <c r="G1055" s="76"/>
      <c r="H1055" s="81" t="str">
        <f>IFERROR(F1055*VLOOKUP(D1055,Saldo!$P$8:$U$1009,6,FALSE),"")</f>
        <v/>
      </c>
      <c r="I1055" s="78" t="str">
        <f>IFERROR(IF(D1055="","",VLOOKUP(D1055,Saldo!$P$8:$Q$1009,2,FALSE)),"")</f>
        <v/>
      </c>
      <c r="J1055" s="76"/>
      <c r="K1055" s="74" t="str">
        <f t="shared" si="16"/>
        <v/>
      </c>
    </row>
    <row r="1056" spans="1:11" ht="18.95" customHeight="1" x14ac:dyDescent="0.25">
      <c r="A1056" s="52"/>
      <c r="C1056" s="185"/>
      <c r="D1056" s="76"/>
      <c r="E1056" s="76" t="str">
        <f>IF(D1056="","",IFERROR(VLOOKUP(D1056,Cadastro!$C$9:$D$1009,2,FALSE),"NOT FOUND"))</f>
        <v/>
      </c>
      <c r="F1056" s="94"/>
      <c r="G1056" s="76"/>
      <c r="H1056" s="81" t="str">
        <f>IFERROR(F1056*VLOOKUP(D1056,Saldo!$P$8:$U$1009,6,FALSE),"")</f>
        <v/>
      </c>
      <c r="I1056" s="78" t="str">
        <f>IFERROR(IF(D1056="","",VLOOKUP(D1056,Saldo!$P$8:$Q$1009,2,FALSE)),"")</f>
        <v/>
      </c>
      <c r="J1056" s="76"/>
      <c r="K1056" s="74" t="str">
        <f t="shared" si="16"/>
        <v/>
      </c>
    </row>
    <row r="1057" spans="1:11" ht="18.95" customHeight="1" x14ac:dyDescent="0.25">
      <c r="A1057" s="52"/>
      <c r="C1057" s="185"/>
      <c r="D1057" s="76"/>
      <c r="E1057" s="76" t="str">
        <f>IF(D1057="","",IFERROR(VLOOKUP(D1057,Cadastro!$C$9:$D$1009,2,FALSE),"NOT FOUND"))</f>
        <v/>
      </c>
      <c r="F1057" s="94"/>
      <c r="G1057" s="76"/>
      <c r="H1057" s="81" t="str">
        <f>IFERROR(F1057*VLOOKUP(D1057,Saldo!$P$8:$U$1009,6,FALSE),"")</f>
        <v/>
      </c>
      <c r="I1057" s="78" t="str">
        <f>IFERROR(IF(D1057="","",VLOOKUP(D1057,Saldo!$P$8:$Q$1009,2,FALSE)),"")</f>
        <v/>
      </c>
      <c r="J1057" s="76"/>
      <c r="K1057" s="74" t="str">
        <f t="shared" si="16"/>
        <v/>
      </c>
    </row>
    <row r="1058" spans="1:11" ht="18.95" customHeight="1" x14ac:dyDescent="0.25">
      <c r="A1058" s="52"/>
      <c r="C1058" s="185"/>
      <c r="D1058" s="76"/>
      <c r="E1058" s="76" t="str">
        <f>IF(D1058="","",IFERROR(VLOOKUP(D1058,Cadastro!$C$9:$D$1009,2,FALSE),"NOT FOUND"))</f>
        <v/>
      </c>
      <c r="F1058" s="94"/>
      <c r="G1058" s="76"/>
      <c r="H1058" s="81" t="str">
        <f>IFERROR(F1058*VLOOKUP(D1058,Saldo!$P$8:$U$1009,6,FALSE),"")</f>
        <v/>
      </c>
      <c r="I1058" s="78" t="str">
        <f>IFERROR(IF(D1058="","",VLOOKUP(D1058,Saldo!$P$8:$Q$1009,2,FALSE)),"")</f>
        <v/>
      </c>
      <c r="J1058" s="76"/>
      <c r="K1058" s="74" t="str">
        <f t="shared" si="16"/>
        <v/>
      </c>
    </row>
    <row r="1059" spans="1:11" ht="18.95" customHeight="1" x14ac:dyDescent="0.25">
      <c r="A1059" s="52"/>
      <c r="C1059" s="185"/>
      <c r="D1059" s="76"/>
      <c r="E1059" s="76" t="str">
        <f>IF(D1059="","",IFERROR(VLOOKUP(D1059,Cadastro!$C$9:$D$1009,2,FALSE),"NOT FOUND"))</f>
        <v/>
      </c>
      <c r="F1059" s="94"/>
      <c r="G1059" s="76"/>
      <c r="H1059" s="81" t="str">
        <f>IFERROR(F1059*VLOOKUP(D1059,Saldo!$P$8:$U$1009,6,FALSE),"")</f>
        <v/>
      </c>
      <c r="I1059" s="78" t="str">
        <f>IFERROR(IF(D1059="","",VLOOKUP(D1059,Saldo!$P$8:$Q$1009,2,FALSE)),"")</f>
        <v/>
      </c>
      <c r="J1059" s="76"/>
      <c r="K1059" s="74" t="str">
        <f t="shared" si="16"/>
        <v/>
      </c>
    </row>
    <row r="1060" spans="1:11" ht="18.95" customHeight="1" x14ac:dyDescent="0.25">
      <c r="A1060" s="52"/>
      <c r="C1060" s="185"/>
      <c r="D1060" s="76"/>
      <c r="E1060" s="76" t="str">
        <f>IF(D1060="","",IFERROR(VLOOKUP(D1060,Cadastro!$C$9:$D$1009,2,FALSE),"NOT FOUND"))</f>
        <v/>
      </c>
      <c r="F1060" s="94"/>
      <c r="G1060" s="76"/>
      <c r="H1060" s="81" t="str">
        <f>IFERROR(F1060*VLOOKUP(D1060,Saldo!$P$8:$U$1009,6,FALSE),"")</f>
        <v/>
      </c>
      <c r="I1060" s="78" t="str">
        <f>IFERROR(IF(D1060="","",VLOOKUP(D1060,Saldo!$P$8:$Q$1009,2,FALSE)),"")</f>
        <v/>
      </c>
      <c r="J1060" s="76"/>
      <c r="K1060" s="74" t="str">
        <f t="shared" si="16"/>
        <v/>
      </c>
    </row>
    <row r="1061" spans="1:11" ht="18.95" customHeight="1" x14ac:dyDescent="0.25">
      <c r="A1061" s="52"/>
      <c r="C1061" s="185"/>
      <c r="D1061" s="76"/>
      <c r="E1061" s="76" t="str">
        <f>IF(D1061="","",IFERROR(VLOOKUP(D1061,Cadastro!$C$9:$D$1009,2,FALSE),"NOT FOUND"))</f>
        <v/>
      </c>
      <c r="F1061" s="94"/>
      <c r="G1061" s="76"/>
      <c r="H1061" s="81" t="str">
        <f>IFERROR(F1061*VLOOKUP(D1061,Saldo!$P$8:$U$1009,6,FALSE),"")</f>
        <v/>
      </c>
      <c r="I1061" s="78" t="str">
        <f>IFERROR(IF(D1061="","",VLOOKUP(D1061,Saldo!$P$8:$Q$1009,2,FALSE)),"")</f>
        <v/>
      </c>
      <c r="J1061" s="76"/>
      <c r="K1061" s="74" t="str">
        <f t="shared" si="16"/>
        <v/>
      </c>
    </row>
    <row r="1062" spans="1:11" ht="18.95" customHeight="1" x14ac:dyDescent="0.25">
      <c r="A1062" s="52"/>
      <c r="C1062" s="185"/>
      <c r="D1062" s="76"/>
      <c r="E1062" s="76" t="str">
        <f>IF(D1062="","",IFERROR(VLOOKUP(D1062,Cadastro!$C$9:$D$1009,2,FALSE),"NOT FOUND"))</f>
        <v/>
      </c>
      <c r="F1062" s="94"/>
      <c r="G1062" s="76"/>
      <c r="H1062" s="81" t="str">
        <f>IFERROR(F1062*VLOOKUP(D1062,Saldo!$P$8:$U$1009,6,FALSE),"")</f>
        <v/>
      </c>
      <c r="I1062" s="78" t="str">
        <f>IFERROR(IF(D1062="","",VLOOKUP(D1062,Saldo!$P$8:$Q$1009,2,FALSE)),"")</f>
        <v/>
      </c>
      <c r="J1062" s="76"/>
      <c r="K1062" s="74" t="str">
        <f t="shared" si="16"/>
        <v/>
      </c>
    </row>
    <row r="1063" spans="1:11" ht="18.95" customHeight="1" x14ac:dyDescent="0.25">
      <c r="A1063" s="52"/>
      <c r="C1063" s="185"/>
      <c r="D1063" s="76"/>
      <c r="E1063" s="76" t="str">
        <f>IF(D1063="","",IFERROR(VLOOKUP(D1063,Cadastro!$C$9:$D$1009,2,FALSE),"NOT FOUND"))</f>
        <v/>
      </c>
      <c r="F1063" s="94"/>
      <c r="G1063" s="76"/>
      <c r="H1063" s="81" t="str">
        <f>IFERROR(F1063*VLOOKUP(D1063,Saldo!$P$8:$U$1009,6,FALSE),"")</f>
        <v/>
      </c>
      <c r="I1063" s="78" t="str">
        <f>IFERROR(IF(D1063="","",VLOOKUP(D1063,Saldo!$P$8:$Q$1009,2,FALSE)),"")</f>
        <v/>
      </c>
      <c r="J1063" s="76"/>
      <c r="K1063" s="74" t="str">
        <f t="shared" si="16"/>
        <v/>
      </c>
    </row>
    <row r="1064" spans="1:11" ht="18.95" customHeight="1" x14ac:dyDescent="0.25">
      <c r="A1064" s="52"/>
      <c r="C1064" s="185"/>
      <c r="D1064" s="76"/>
      <c r="E1064" s="76" t="str">
        <f>IF(D1064="","",IFERROR(VLOOKUP(D1064,Cadastro!$C$9:$D$1009,2,FALSE),"NOT FOUND"))</f>
        <v/>
      </c>
      <c r="F1064" s="94"/>
      <c r="G1064" s="76"/>
      <c r="H1064" s="81" t="str">
        <f>IFERROR(F1064*VLOOKUP(D1064,Saldo!$P$8:$U$1009,6,FALSE),"")</f>
        <v/>
      </c>
      <c r="I1064" s="78" t="str">
        <f>IFERROR(IF(D1064="","",VLOOKUP(D1064,Saldo!$P$8:$Q$1009,2,FALSE)),"")</f>
        <v/>
      </c>
      <c r="J1064" s="76"/>
      <c r="K1064" s="74" t="str">
        <f t="shared" si="16"/>
        <v/>
      </c>
    </row>
    <row r="1065" spans="1:11" ht="18.95" customHeight="1" x14ac:dyDescent="0.25">
      <c r="A1065" s="52"/>
      <c r="C1065" s="185"/>
      <c r="D1065" s="76"/>
      <c r="E1065" s="76" t="str">
        <f>IF(D1065="","",IFERROR(VLOOKUP(D1065,Cadastro!$C$9:$D$1009,2,FALSE),"NOT FOUND"))</f>
        <v/>
      </c>
      <c r="F1065" s="94"/>
      <c r="G1065" s="76"/>
      <c r="H1065" s="81" t="str">
        <f>IFERROR(F1065*VLOOKUP(D1065,Saldo!$P$8:$U$1009,6,FALSE),"")</f>
        <v/>
      </c>
      <c r="I1065" s="78" t="str">
        <f>IFERROR(IF(D1065="","",VLOOKUP(D1065,Saldo!$P$8:$Q$1009,2,FALSE)),"")</f>
        <v/>
      </c>
      <c r="J1065" s="76"/>
      <c r="K1065" s="74" t="str">
        <f t="shared" si="16"/>
        <v/>
      </c>
    </row>
    <row r="1066" spans="1:11" ht="18.95" customHeight="1" x14ac:dyDescent="0.25">
      <c r="A1066" s="52"/>
      <c r="C1066" s="185"/>
      <c r="D1066" s="76"/>
      <c r="E1066" s="76" t="str">
        <f>IF(D1066="","",IFERROR(VLOOKUP(D1066,Cadastro!$C$9:$D$1009,2,FALSE),"NOT FOUND"))</f>
        <v/>
      </c>
      <c r="F1066" s="94"/>
      <c r="G1066" s="76"/>
      <c r="H1066" s="81" t="str">
        <f>IFERROR(F1066*VLOOKUP(D1066,Saldo!$P$8:$U$1009,6,FALSE),"")</f>
        <v/>
      </c>
      <c r="I1066" s="78" t="str">
        <f>IFERROR(IF(D1066="","",VLOOKUP(D1066,Saldo!$P$8:$Q$1009,2,FALSE)),"")</f>
        <v/>
      </c>
      <c r="J1066" s="76"/>
      <c r="K1066" s="74" t="str">
        <f t="shared" si="16"/>
        <v/>
      </c>
    </row>
    <row r="1067" spans="1:11" ht="18.95" customHeight="1" x14ac:dyDescent="0.25">
      <c r="A1067" s="52"/>
      <c r="C1067" s="185"/>
      <c r="D1067" s="76"/>
      <c r="E1067" s="76" t="str">
        <f>IF(D1067="","",IFERROR(VLOOKUP(D1067,Cadastro!$C$9:$D$1009,2,FALSE),"NOT FOUND"))</f>
        <v/>
      </c>
      <c r="F1067" s="94"/>
      <c r="G1067" s="76"/>
      <c r="H1067" s="81" t="str">
        <f>IFERROR(F1067*VLOOKUP(D1067,Saldo!$P$8:$U$1009,6,FALSE),"")</f>
        <v/>
      </c>
      <c r="I1067" s="78" t="str">
        <f>IFERROR(IF(D1067="","",VLOOKUP(D1067,Saldo!$P$8:$Q$1009,2,FALSE)),"")</f>
        <v/>
      </c>
      <c r="J1067" s="76"/>
      <c r="K1067" s="74" t="str">
        <f t="shared" si="16"/>
        <v/>
      </c>
    </row>
    <row r="1068" spans="1:11" ht="18.95" customHeight="1" x14ac:dyDescent="0.25">
      <c r="A1068" s="52"/>
      <c r="C1068" s="185"/>
      <c r="D1068" s="76"/>
      <c r="E1068" s="76" t="str">
        <f>IF(D1068="","",IFERROR(VLOOKUP(D1068,Cadastro!$C$9:$D$1009,2,FALSE),"NOT FOUND"))</f>
        <v/>
      </c>
      <c r="F1068" s="94"/>
      <c r="G1068" s="76"/>
      <c r="H1068" s="81" t="str">
        <f>IFERROR(F1068*VLOOKUP(D1068,Saldo!$P$8:$U$1009,6,FALSE),"")</f>
        <v/>
      </c>
      <c r="I1068" s="78" t="str">
        <f>IFERROR(IF(D1068="","",VLOOKUP(D1068,Saldo!$P$8:$Q$1009,2,FALSE)),"")</f>
        <v/>
      </c>
      <c r="J1068" s="76"/>
      <c r="K1068" s="74" t="str">
        <f t="shared" si="16"/>
        <v/>
      </c>
    </row>
    <row r="1069" spans="1:11" ht="18.95" customHeight="1" x14ac:dyDescent="0.25">
      <c r="A1069" s="52"/>
      <c r="C1069" s="185"/>
      <c r="D1069" s="76"/>
      <c r="E1069" s="76" t="str">
        <f>IF(D1069="","",IFERROR(VLOOKUP(D1069,Cadastro!$C$9:$D$1009,2,FALSE),"NOT FOUND"))</f>
        <v/>
      </c>
      <c r="F1069" s="94"/>
      <c r="G1069" s="76"/>
      <c r="H1069" s="81" t="str">
        <f>IFERROR(F1069*VLOOKUP(D1069,Saldo!$P$8:$U$1009,6,FALSE),"")</f>
        <v/>
      </c>
      <c r="I1069" s="78" t="str">
        <f>IFERROR(IF(D1069="","",VLOOKUP(D1069,Saldo!$P$8:$Q$1009,2,FALSE)),"")</f>
        <v/>
      </c>
      <c r="J1069" s="76"/>
      <c r="K1069" s="74" t="str">
        <f t="shared" si="16"/>
        <v/>
      </c>
    </row>
    <row r="1070" spans="1:11" ht="18.95" customHeight="1" x14ac:dyDescent="0.25">
      <c r="A1070" s="52"/>
      <c r="C1070" s="185"/>
      <c r="D1070" s="76"/>
      <c r="E1070" s="76" t="str">
        <f>IF(D1070="","",IFERROR(VLOOKUP(D1070,Cadastro!$C$9:$D$1009,2,FALSE),"NOT FOUND"))</f>
        <v/>
      </c>
      <c r="F1070" s="94"/>
      <c r="G1070" s="76"/>
      <c r="H1070" s="81" t="str">
        <f>IFERROR(F1070*VLOOKUP(D1070,Saldo!$P$8:$U$1009,6,FALSE),"")</f>
        <v/>
      </c>
      <c r="I1070" s="78" t="str">
        <f>IFERROR(IF(D1070="","",VLOOKUP(D1070,Saldo!$P$8:$Q$1009,2,FALSE)),"")</f>
        <v/>
      </c>
      <c r="J1070" s="76"/>
      <c r="K1070" s="74" t="str">
        <f t="shared" si="16"/>
        <v/>
      </c>
    </row>
    <row r="1071" spans="1:11" ht="18.95" customHeight="1" x14ac:dyDescent="0.25">
      <c r="A1071" s="52"/>
      <c r="C1071" s="185"/>
      <c r="D1071" s="76"/>
      <c r="E1071" s="76" t="str">
        <f>IF(D1071="","",IFERROR(VLOOKUP(D1071,Cadastro!$C$9:$D$1009,2,FALSE),"NOT FOUND"))</f>
        <v/>
      </c>
      <c r="F1071" s="94"/>
      <c r="G1071" s="76"/>
      <c r="H1071" s="81" t="str">
        <f>IFERROR(F1071*VLOOKUP(D1071,Saldo!$P$8:$U$1009,6,FALSE),"")</f>
        <v/>
      </c>
      <c r="I1071" s="78" t="str">
        <f>IFERROR(IF(D1071="","",VLOOKUP(D1071,Saldo!$P$8:$Q$1009,2,FALSE)),"")</f>
        <v/>
      </c>
      <c r="J1071" s="76"/>
      <c r="K1071" s="74" t="str">
        <f t="shared" si="16"/>
        <v/>
      </c>
    </row>
    <row r="1072" spans="1:11" ht="18.95" customHeight="1" x14ac:dyDescent="0.25">
      <c r="A1072" s="52"/>
      <c r="C1072" s="185"/>
      <c r="D1072" s="76"/>
      <c r="E1072" s="76" t="str">
        <f>IF(D1072="","",IFERROR(VLOOKUP(D1072,Cadastro!$C$9:$D$1009,2,FALSE),"NOT FOUND"))</f>
        <v/>
      </c>
      <c r="F1072" s="94"/>
      <c r="G1072" s="76"/>
      <c r="H1072" s="81" t="str">
        <f>IFERROR(F1072*VLOOKUP(D1072,Saldo!$P$8:$U$1009,6,FALSE),"")</f>
        <v/>
      </c>
      <c r="I1072" s="78" t="str">
        <f>IFERROR(IF(D1072="","",VLOOKUP(D1072,Saldo!$P$8:$Q$1009,2,FALSE)),"")</f>
        <v/>
      </c>
      <c r="J1072" s="76"/>
      <c r="K1072" s="74" t="str">
        <f t="shared" si="16"/>
        <v/>
      </c>
    </row>
    <row r="1073" spans="1:11" ht="18.95" customHeight="1" x14ac:dyDescent="0.25">
      <c r="A1073" s="52"/>
      <c r="C1073" s="185"/>
      <c r="D1073" s="76"/>
      <c r="E1073" s="76" t="str">
        <f>IF(D1073="","",IFERROR(VLOOKUP(D1073,Cadastro!$C$9:$D$1009,2,FALSE),"NOT FOUND"))</f>
        <v/>
      </c>
      <c r="F1073" s="94"/>
      <c r="G1073" s="76"/>
      <c r="H1073" s="81" t="str">
        <f>IFERROR(F1073*VLOOKUP(D1073,Saldo!$P$8:$U$1009,6,FALSE),"")</f>
        <v/>
      </c>
      <c r="I1073" s="78" t="str">
        <f>IFERROR(IF(D1073="","",VLOOKUP(D1073,Saldo!$P$8:$Q$1009,2,FALSE)),"")</f>
        <v/>
      </c>
      <c r="J1073" s="76"/>
      <c r="K1073" s="74" t="str">
        <f t="shared" si="16"/>
        <v/>
      </c>
    </row>
    <row r="1074" spans="1:11" ht="18.95" customHeight="1" x14ac:dyDescent="0.25">
      <c r="A1074" s="52"/>
      <c r="C1074" s="185"/>
      <c r="D1074" s="76"/>
      <c r="E1074" s="76" t="str">
        <f>IF(D1074="","",IFERROR(VLOOKUP(D1074,Cadastro!$C$9:$D$1009,2,FALSE),"NOT FOUND"))</f>
        <v/>
      </c>
      <c r="F1074" s="94"/>
      <c r="G1074" s="76"/>
      <c r="H1074" s="81" t="str">
        <f>IFERROR(F1074*VLOOKUP(D1074,Saldo!$P$8:$U$1009,6,FALSE),"")</f>
        <v/>
      </c>
      <c r="I1074" s="78" t="str">
        <f>IFERROR(IF(D1074="","",VLOOKUP(D1074,Saldo!$P$8:$Q$1009,2,FALSE)),"")</f>
        <v/>
      </c>
      <c r="J1074" s="76"/>
      <c r="K1074" s="74" t="str">
        <f t="shared" si="16"/>
        <v/>
      </c>
    </row>
    <row r="1075" spans="1:11" ht="18.95" customHeight="1" x14ac:dyDescent="0.25">
      <c r="A1075" s="52"/>
      <c r="C1075" s="185"/>
      <c r="D1075" s="76"/>
      <c r="E1075" s="76" t="str">
        <f>IF(D1075="","",IFERROR(VLOOKUP(D1075,Cadastro!$C$9:$D$1009,2,FALSE),"NOT FOUND"))</f>
        <v/>
      </c>
      <c r="F1075" s="94"/>
      <c r="G1075" s="76"/>
      <c r="H1075" s="81" t="str">
        <f>IFERROR(F1075*VLOOKUP(D1075,Saldo!$P$8:$U$1009,6,FALSE),"")</f>
        <v/>
      </c>
      <c r="I1075" s="78" t="str">
        <f>IFERROR(IF(D1075="","",VLOOKUP(D1075,Saldo!$P$8:$Q$1009,2,FALSE)),"")</f>
        <v/>
      </c>
      <c r="J1075" s="76"/>
      <c r="K1075" s="74" t="str">
        <f t="shared" si="16"/>
        <v/>
      </c>
    </row>
    <row r="1076" spans="1:11" ht="18.95" customHeight="1" x14ac:dyDescent="0.25">
      <c r="A1076" s="52"/>
      <c r="C1076" s="185"/>
      <c r="D1076" s="76"/>
      <c r="E1076" s="76" t="str">
        <f>IF(D1076="","",IFERROR(VLOOKUP(D1076,Cadastro!$C$9:$D$1009,2,FALSE),"NOT FOUND"))</f>
        <v/>
      </c>
      <c r="F1076" s="94"/>
      <c r="G1076" s="76"/>
      <c r="H1076" s="81" t="str">
        <f>IFERROR(F1076*VLOOKUP(D1076,Saldo!$P$8:$U$1009,6,FALSE),"")</f>
        <v/>
      </c>
      <c r="I1076" s="78" t="str">
        <f>IFERROR(IF(D1076="","",VLOOKUP(D1076,Saldo!$P$8:$Q$1009,2,FALSE)),"")</f>
        <v/>
      </c>
      <c r="J1076" s="76"/>
      <c r="K1076" s="74" t="str">
        <f t="shared" si="16"/>
        <v/>
      </c>
    </row>
    <row r="1077" spans="1:11" ht="18.95" customHeight="1" x14ac:dyDescent="0.25">
      <c r="A1077" s="52"/>
      <c r="C1077" s="185"/>
      <c r="D1077" s="76"/>
      <c r="E1077" s="76" t="str">
        <f>IF(D1077="","",IFERROR(VLOOKUP(D1077,Cadastro!$C$9:$D$1009,2,FALSE),"NOT FOUND"))</f>
        <v/>
      </c>
      <c r="F1077" s="94"/>
      <c r="G1077" s="76"/>
      <c r="H1077" s="81" t="str">
        <f>IFERROR(F1077*VLOOKUP(D1077,Saldo!$P$8:$U$1009,6,FALSE),"")</f>
        <v/>
      </c>
      <c r="I1077" s="78" t="str">
        <f>IFERROR(IF(D1077="","",VLOOKUP(D1077,Saldo!$P$8:$Q$1009,2,FALSE)),"")</f>
        <v/>
      </c>
      <c r="J1077" s="76"/>
      <c r="K1077" s="74" t="str">
        <f t="shared" si="16"/>
        <v/>
      </c>
    </row>
    <row r="1078" spans="1:11" ht="18.95" customHeight="1" x14ac:dyDescent="0.25">
      <c r="A1078" s="52"/>
      <c r="C1078" s="185"/>
      <c r="D1078" s="76"/>
      <c r="E1078" s="76" t="str">
        <f>IF(D1078="","",IFERROR(VLOOKUP(D1078,Cadastro!$C$9:$D$1009,2,FALSE),"NOT FOUND"))</f>
        <v/>
      </c>
      <c r="F1078" s="94"/>
      <c r="G1078" s="76"/>
      <c r="H1078" s="81" t="str">
        <f>IFERROR(F1078*VLOOKUP(D1078,Saldo!$P$8:$U$1009,6,FALSE),"")</f>
        <v/>
      </c>
      <c r="I1078" s="78" t="str">
        <f>IFERROR(IF(D1078="","",VLOOKUP(D1078,Saldo!$P$8:$Q$1009,2,FALSE)),"")</f>
        <v/>
      </c>
      <c r="J1078" s="76"/>
      <c r="K1078" s="74" t="str">
        <f t="shared" si="16"/>
        <v/>
      </c>
    </row>
    <row r="1079" spans="1:11" ht="18.95" customHeight="1" x14ac:dyDescent="0.25">
      <c r="A1079" s="52"/>
      <c r="C1079" s="185"/>
      <c r="D1079" s="76"/>
      <c r="E1079" s="76" t="str">
        <f>IF(D1079="","",IFERROR(VLOOKUP(D1079,Cadastro!$C$9:$D$1009,2,FALSE),"NOT FOUND"))</f>
        <v/>
      </c>
      <c r="F1079" s="94"/>
      <c r="G1079" s="76"/>
      <c r="H1079" s="81" t="str">
        <f>IFERROR(F1079*VLOOKUP(D1079,Saldo!$P$8:$U$1009,6,FALSE),"")</f>
        <v/>
      </c>
      <c r="I1079" s="78" t="str">
        <f>IFERROR(IF(D1079="","",VLOOKUP(D1079,Saldo!$P$8:$Q$1009,2,FALSE)),"")</f>
        <v/>
      </c>
      <c r="J1079" s="76"/>
      <c r="K1079" s="74" t="str">
        <f t="shared" si="16"/>
        <v/>
      </c>
    </row>
    <row r="1080" spans="1:11" ht="18.95" customHeight="1" x14ac:dyDescent="0.25">
      <c r="A1080" s="52"/>
      <c r="C1080" s="185"/>
      <c r="D1080" s="76"/>
      <c r="E1080" s="76" t="str">
        <f>IF(D1080="","",IFERROR(VLOOKUP(D1080,Cadastro!$C$9:$D$1009,2,FALSE),"NOT FOUND"))</f>
        <v/>
      </c>
      <c r="F1080" s="94"/>
      <c r="G1080" s="76"/>
      <c r="H1080" s="81" t="str">
        <f>IFERROR(F1080*VLOOKUP(D1080,Saldo!$P$8:$U$1009,6,FALSE),"")</f>
        <v/>
      </c>
      <c r="I1080" s="78" t="str">
        <f>IFERROR(IF(D1080="","",VLOOKUP(D1080,Saldo!$P$8:$Q$1009,2,FALSE)),"")</f>
        <v/>
      </c>
      <c r="J1080" s="76"/>
      <c r="K1080" s="74" t="str">
        <f t="shared" si="16"/>
        <v/>
      </c>
    </row>
    <row r="1081" spans="1:11" ht="18.95" customHeight="1" x14ac:dyDescent="0.25">
      <c r="A1081" s="52"/>
      <c r="C1081" s="185"/>
      <c r="D1081" s="76"/>
      <c r="E1081" s="76" t="str">
        <f>IF(D1081="","",IFERROR(VLOOKUP(D1081,Cadastro!$C$9:$D$1009,2,FALSE),"NOT FOUND"))</f>
        <v/>
      </c>
      <c r="F1081" s="94"/>
      <c r="G1081" s="76"/>
      <c r="H1081" s="81" t="str">
        <f>IFERROR(F1081*VLOOKUP(D1081,Saldo!$P$8:$U$1009,6,FALSE),"")</f>
        <v/>
      </c>
      <c r="I1081" s="78" t="str">
        <f>IFERROR(IF(D1081="","",VLOOKUP(D1081,Saldo!$P$8:$Q$1009,2,FALSE)),"")</f>
        <v/>
      </c>
      <c r="J1081" s="76"/>
      <c r="K1081" s="74" t="str">
        <f t="shared" si="16"/>
        <v/>
      </c>
    </row>
    <row r="1082" spans="1:11" ht="18.95" customHeight="1" x14ac:dyDescent="0.25">
      <c r="A1082" s="52"/>
      <c r="C1082" s="185"/>
      <c r="D1082" s="76"/>
      <c r="E1082" s="76" t="str">
        <f>IF(D1082="","",IFERROR(VLOOKUP(D1082,Cadastro!$C$9:$D$1009,2,FALSE),"NOT FOUND"))</f>
        <v/>
      </c>
      <c r="F1082" s="94"/>
      <c r="G1082" s="76"/>
      <c r="H1082" s="81" t="str">
        <f>IFERROR(F1082*VLOOKUP(D1082,Saldo!$P$8:$U$1009,6,FALSE),"")</f>
        <v/>
      </c>
      <c r="I1082" s="78" t="str">
        <f>IFERROR(IF(D1082="","",VLOOKUP(D1082,Saldo!$P$8:$Q$1009,2,FALSE)),"")</f>
        <v/>
      </c>
      <c r="J1082" s="76"/>
      <c r="K1082" s="74" t="str">
        <f t="shared" si="16"/>
        <v/>
      </c>
    </row>
    <row r="1083" spans="1:11" ht="18.95" customHeight="1" x14ac:dyDescent="0.25">
      <c r="A1083" s="52"/>
      <c r="C1083" s="185"/>
      <c r="D1083" s="76"/>
      <c r="E1083" s="76" t="str">
        <f>IF(D1083="","",IFERROR(VLOOKUP(D1083,Cadastro!$C$9:$D$1009,2,FALSE),"NOT FOUND"))</f>
        <v/>
      </c>
      <c r="F1083" s="94"/>
      <c r="G1083" s="76"/>
      <c r="H1083" s="81" t="str">
        <f>IFERROR(F1083*VLOOKUP(D1083,Saldo!$P$8:$U$1009,6,FALSE),"")</f>
        <v/>
      </c>
      <c r="I1083" s="78" t="str">
        <f>IFERROR(IF(D1083="","",VLOOKUP(D1083,Saldo!$P$8:$Q$1009,2,FALSE)),"")</f>
        <v/>
      </c>
      <c r="J1083" s="76"/>
      <c r="K1083" s="74" t="str">
        <f t="shared" si="16"/>
        <v/>
      </c>
    </row>
    <row r="1084" spans="1:11" ht="18.95" customHeight="1" x14ac:dyDescent="0.25">
      <c r="A1084" s="52"/>
      <c r="C1084" s="185"/>
      <c r="D1084" s="76"/>
      <c r="E1084" s="76" t="str">
        <f>IF(D1084="","",IFERROR(VLOOKUP(D1084,Cadastro!$C$9:$D$1009,2,FALSE),"NOT FOUND"))</f>
        <v/>
      </c>
      <c r="F1084" s="94"/>
      <c r="G1084" s="76"/>
      <c r="H1084" s="81" t="str">
        <f>IFERROR(F1084*VLOOKUP(D1084,Saldo!$P$8:$U$1009,6,FALSE),"")</f>
        <v/>
      </c>
      <c r="I1084" s="78" t="str">
        <f>IFERROR(IF(D1084="","",VLOOKUP(D1084,Saldo!$P$8:$Q$1009,2,FALSE)),"")</f>
        <v/>
      </c>
      <c r="J1084" s="76"/>
      <c r="K1084" s="74" t="str">
        <f t="shared" si="16"/>
        <v/>
      </c>
    </row>
    <row r="1085" spans="1:11" ht="18.95" customHeight="1" x14ac:dyDescent="0.25">
      <c r="A1085" s="52"/>
      <c r="C1085" s="185"/>
      <c r="D1085" s="76"/>
      <c r="E1085" s="76" t="str">
        <f>IF(D1085="","",IFERROR(VLOOKUP(D1085,Cadastro!$C$9:$D$1009,2,FALSE),"NOT FOUND"))</f>
        <v/>
      </c>
      <c r="F1085" s="94"/>
      <c r="G1085" s="76"/>
      <c r="H1085" s="81" t="str">
        <f>IFERROR(F1085*VLOOKUP(D1085,Saldo!$P$8:$U$1009,6,FALSE),"")</f>
        <v/>
      </c>
      <c r="I1085" s="78" t="str">
        <f>IFERROR(IF(D1085="","",VLOOKUP(D1085,Saldo!$P$8:$Q$1009,2,FALSE)),"")</f>
        <v/>
      </c>
      <c r="J1085" s="76"/>
      <c r="K1085" s="74" t="str">
        <f t="shared" si="16"/>
        <v/>
      </c>
    </row>
    <row r="1086" spans="1:11" ht="18.95" customHeight="1" x14ac:dyDescent="0.25">
      <c r="A1086" s="52"/>
      <c r="C1086" s="185"/>
      <c r="D1086" s="76"/>
      <c r="E1086" s="76" t="str">
        <f>IF(D1086="","",IFERROR(VLOOKUP(D1086,Cadastro!$C$9:$D$1009,2,FALSE),"NOT FOUND"))</f>
        <v/>
      </c>
      <c r="F1086" s="94"/>
      <c r="G1086" s="76"/>
      <c r="H1086" s="81" t="str">
        <f>IFERROR(F1086*VLOOKUP(D1086,Saldo!$P$8:$U$1009,6,FALSE),"")</f>
        <v/>
      </c>
      <c r="I1086" s="78" t="str">
        <f>IFERROR(IF(D1086="","",VLOOKUP(D1086,Saldo!$P$8:$Q$1009,2,FALSE)),"")</f>
        <v/>
      </c>
      <c r="J1086" s="76"/>
      <c r="K1086" s="74" t="str">
        <f t="shared" si="16"/>
        <v/>
      </c>
    </row>
    <row r="1087" spans="1:11" ht="18.95" customHeight="1" x14ac:dyDescent="0.25">
      <c r="A1087" s="52"/>
      <c r="C1087" s="185"/>
      <c r="D1087" s="76"/>
      <c r="E1087" s="76" t="str">
        <f>IF(D1087="","",IFERROR(VLOOKUP(D1087,Cadastro!$C$9:$D$1009,2,FALSE),"NOT FOUND"))</f>
        <v/>
      </c>
      <c r="F1087" s="94"/>
      <c r="G1087" s="76"/>
      <c r="H1087" s="81" t="str">
        <f>IFERROR(F1087*VLOOKUP(D1087,Saldo!$P$8:$U$1009,6,FALSE),"")</f>
        <v/>
      </c>
      <c r="I1087" s="78" t="str">
        <f>IFERROR(IF(D1087="","",VLOOKUP(D1087,Saldo!$P$8:$Q$1009,2,FALSE)),"")</f>
        <v/>
      </c>
      <c r="J1087" s="76"/>
      <c r="K1087" s="74" t="str">
        <f t="shared" si="16"/>
        <v/>
      </c>
    </row>
    <row r="1088" spans="1:11" ht="18.95" customHeight="1" x14ac:dyDescent="0.25">
      <c r="A1088" s="52"/>
      <c r="C1088" s="185"/>
      <c r="D1088" s="76"/>
      <c r="E1088" s="76" t="str">
        <f>IF(D1088="","",IFERROR(VLOOKUP(D1088,Cadastro!$C$9:$D$1009,2,FALSE),"NOT FOUND"))</f>
        <v/>
      </c>
      <c r="F1088" s="94"/>
      <c r="G1088" s="76"/>
      <c r="H1088" s="81" t="str">
        <f>IFERROR(F1088*VLOOKUP(D1088,Saldo!$P$8:$U$1009,6,FALSE),"")</f>
        <v/>
      </c>
      <c r="I1088" s="78" t="str">
        <f>IFERROR(IF(D1088="","",VLOOKUP(D1088,Saldo!$P$8:$Q$1009,2,FALSE)),"")</f>
        <v/>
      </c>
      <c r="J1088" s="76"/>
      <c r="K1088" s="74" t="str">
        <f t="shared" si="16"/>
        <v/>
      </c>
    </row>
    <row r="1089" spans="1:11" ht="18.95" customHeight="1" x14ac:dyDescent="0.25">
      <c r="A1089" s="52"/>
      <c r="C1089" s="185"/>
      <c r="D1089" s="76"/>
      <c r="E1089" s="76" t="str">
        <f>IF(D1089="","",IFERROR(VLOOKUP(D1089,Cadastro!$C$9:$D$1009,2,FALSE),"NOT FOUND"))</f>
        <v/>
      </c>
      <c r="F1089" s="94"/>
      <c r="G1089" s="76"/>
      <c r="H1089" s="81" t="str">
        <f>IFERROR(F1089*VLOOKUP(D1089,Saldo!$P$8:$U$1009,6,FALSE),"")</f>
        <v/>
      </c>
      <c r="I1089" s="78" t="str">
        <f>IFERROR(IF(D1089="","",VLOOKUP(D1089,Saldo!$P$8:$Q$1009,2,FALSE)),"")</f>
        <v/>
      </c>
      <c r="J1089" s="76"/>
      <c r="K1089" s="74" t="str">
        <f t="shared" si="16"/>
        <v/>
      </c>
    </row>
    <row r="1090" spans="1:11" ht="18.95" customHeight="1" x14ac:dyDescent="0.25">
      <c r="A1090" s="52"/>
      <c r="C1090" s="185"/>
      <c r="D1090" s="76"/>
      <c r="E1090" s="76" t="str">
        <f>IF(D1090="","",IFERROR(VLOOKUP(D1090,Cadastro!$C$9:$D$1009,2,FALSE),"NOT FOUND"))</f>
        <v/>
      </c>
      <c r="F1090" s="94"/>
      <c r="G1090" s="76"/>
      <c r="H1090" s="81" t="str">
        <f>IFERROR(F1090*VLOOKUP(D1090,Saldo!$P$8:$U$1009,6,FALSE),"")</f>
        <v/>
      </c>
      <c r="I1090" s="78" t="str">
        <f>IFERROR(IF(D1090="","",VLOOKUP(D1090,Saldo!$P$8:$Q$1009,2,FALSE)),"")</f>
        <v/>
      </c>
      <c r="J1090" s="76"/>
      <c r="K1090" s="74" t="str">
        <f t="shared" si="16"/>
        <v/>
      </c>
    </row>
    <row r="1091" spans="1:11" ht="18.95" customHeight="1" x14ac:dyDescent="0.25">
      <c r="A1091" s="52"/>
      <c r="C1091" s="185"/>
      <c r="D1091" s="76"/>
      <c r="E1091" s="76" t="str">
        <f>IF(D1091="","",IFERROR(VLOOKUP(D1091,Cadastro!$C$9:$D$1009,2,FALSE),"NOT FOUND"))</f>
        <v/>
      </c>
      <c r="F1091" s="94"/>
      <c r="G1091" s="76"/>
      <c r="H1091" s="81" t="str">
        <f>IFERROR(F1091*VLOOKUP(D1091,Saldo!$P$8:$U$1009,6,FALSE),"")</f>
        <v/>
      </c>
      <c r="I1091" s="78" t="str">
        <f>IFERROR(IF(D1091="","",VLOOKUP(D1091,Saldo!$P$8:$Q$1009,2,FALSE)),"")</f>
        <v/>
      </c>
      <c r="J1091" s="76"/>
      <c r="K1091" s="74" t="str">
        <f t="shared" si="16"/>
        <v/>
      </c>
    </row>
    <row r="1092" spans="1:11" ht="18.95" customHeight="1" x14ac:dyDescent="0.25">
      <c r="A1092" s="52"/>
      <c r="C1092" s="185"/>
      <c r="D1092" s="76"/>
      <c r="E1092" s="76" t="str">
        <f>IF(D1092="","",IFERROR(VLOOKUP(D1092,Cadastro!$C$9:$D$1009,2,FALSE),"NOT FOUND"))</f>
        <v/>
      </c>
      <c r="F1092" s="94"/>
      <c r="G1092" s="76"/>
      <c r="H1092" s="81" t="str">
        <f>IFERROR(F1092*VLOOKUP(D1092,Saldo!$P$8:$U$1009,6,FALSE),"")</f>
        <v/>
      </c>
      <c r="I1092" s="78" t="str">
        <f>IFERROR(IF(D1092="","",VLOOKUP(D1092,Saldo!$P$8:$Q$1009,2,FALSE)),"")</f>
        <v/>
      </c>
      <c r="J1092" s="76"/>
      <c r="K1092" s="74" t="str">
        <f t="shared" si="16"/>
        <v/>
      </c>
    </row>
    <row r="1093" spans="1:11" ht="18.95" customHeight="1" x14ac:dyDescent="0.25">
      <c r="A1093" s="52"/>
      <c r="C1093" s="185"/>
      <c r="D1093" s="76"/>
      <c r="E1093" s="76" t="str">
        <f>IF(D1093="","",IFERROR(VLOOKUP(D1093,Cadastro!$C$9:$D$1009,2,FALSE),"NOT FOUND"))</f>
        <v/>
      </c>
      <c r="F1093" s="94"/>
      <c r="G1093" s="76"/>
      <c r="H1093" s="81" t="str">
        <f>IFERROR(F1093*VLOOKUP(D1093,Saldo!$P$8:$U$1009,6,FALSE),"")</f>
        <v/>
      </c>
      <c r="I1093" s="78" t="str">
        <f>IFERROR(IF(D1093="","",VLOOKUP(D1093,Saldo!$P$8:$Q$1009,2,FALSE)),"")</f>
        <v/>
      </c>
      <c r="J1093" s="76"/>
      <c r="K1093" s="74" t="str">
        <f t="shared" si="16"/>
        <v/>
      </c>
    </row>
    <row r="1094" spans="1:11" ht="18.95" customHeight="1" x14ac:dyDescent="0.25">
      <c r="A1094" s="52"/>
      <c r="C1094" s="185"/>
      <c r="D1094" s="76"/>
      <c r="E1094" s="76" t="str">
        <f>IF(D1094="","",IFERROR(VLOOKUP(D1094,Cadastro!$C$9:$D$1009,2,FALSE),"NOT FOUND"))</f>
        <v/>
      </c>
      <c r="F1094" s="94"/>
      <c r="G1094" s="76"/>
      <c r="H1094" s="81" t="str">
        <f>IFERROR(F1094*VLOOKUP(D1094,Saldo!$P$8:$U$1009,6,FALSE),"")</f>
        <v/>
      </c>
      <c r="I1094" s="78" t="str">
        <f>IFERROR(IF(D1094="","",VLOOKUP(D1094,Saldo!$P$8:$Q$1009,2,FALSE)),"")</f>
        <v/>
      </c>
      <c r="J1094" s="76"/>
      <c r="K1094" s="74" t="str">
        <f t="shared" si="16"/>
        <v/>
      </c>
    </row>
    <row r="1095" spans="1:11" ht="18.95" customHeight="1" x14ac:dyDescent="0.25">
      <c r="A1095" s="52"/>
      <c r="C1095" s="185"/>
      <c r="D1095" s="76"/>
      <c r="E1095" s="76" t="str">
        <f>IF(D1095="","",IFERROR(VLOOKUP(D1095,Cadastro!$C$9:$D$1009,2,FALSE),"NOT FOUND"))</f>
        <v/>
      </c>
      <c r="F1095" s="94"/>
      <c r="G1095" s="76"/>
      <c r="H1095" s="81" t="str">
        <f>IFERROR(F1095*VLOOKUP(D1095,Saldo!$P$8:$U$1009,6,FALSE),"")</f>
        <v/>
      </c>
      <c r="I1095" s="78" t="str">
        <f>IFERROR(IF(D1095="","",VLOOKUP(D1095,Saldo!$P$8:$Q$1009,2,FALSE)),"")</f>
        <v/>
      </c>
      <c r="J1095" s="76"/>
      <c r="K1095" s="74" t="str">
        <f t="shared" si="16"/>
        <v/>
      </c>
    </row>
    <row r="1096" spans="1:11" ht="18.95" customHeight="1" x14ac:dyDescent="0.25">
      <c r="A1096" s="52"/>
      <c r="C1096" s="185"/>
      <c r="D1096" s="76"/>
      <c r="E1096" s="76" t="str">
        <f>IF(D1096="","",IFERROR(VLOOKUP(D1096,Cadastro!$C$9:$D$1009,2,FALSE),"NOT FOUND"))</f>
        <v/>
      </c>
      <c r="F1096" s="94"/>
      <c r="G1096" s="76"/>
      <c r="H1096" s="81" t="str">
        <f>IFERROR(F1096*VLOOKUP(D1096,Saldo!$P$8:$U$1009,6,FALSE),"")</f>
        <v/>
      </c>
      <c r="I1096" s="78" t="str">
        <f>IFERROR(IF(D1096="","",VLOOKUP(D1096,Saldo!$P$8:$Q$1009,2,FALSE)),"")</f>
        <v/>
      </c>
      <c r="J1096" s="76"/>
      <c r="K1096" s="74" t="str">
        <f t="shared" si="16"/>
        <v/>
      </c>
    </row>
    <row r="1097" spans="1:11" ht="18.95" customHeight="1" x14ac:dyDescent="0.25">
      <c r="A1097" s="52"/>
      <c r="C1097" s="185"/>
      <c r="D1097" s="76"/>
      <c r="E1097" s="76" t="str">
        <f>IF(D1097="","",IFERROR(VLOOKUP(D1097,Cadastro!$C$9:$D$1009,2,FALSE),"NOT FOUND"))</f>
        <v/>
      </c>
      <c r="F1097" s="94"/>
      <c r="G1097" s="76"/>
      <c r="H1097" s="81" t="str">
        <f>IFERROR(F1097*VLOOKUP(D1097,Saldo!$P$8:$U$1009,6,FALSE),"")</f>
        <v/>
      </c>
      <c r="I1097" s="78" t="str">
        <f>IFERROR(IF(D1097="","",VLOOKUP(D1097,Saldo!$P$8:$Q$1009,2,FALSE)),"")</f>
        <v/>
      </c>
      <c r="J1097" s="76"/>
      <c r="K1097" s="74" t="str">
        <f t="shared" si="16"/>
        <v/>
      </c>
    </row>
    <row r="1098" spans="1:11" ht="18.95" customHeight="1" x14ac:dyDescent="0.25">
      <c r="A1098" s="52"/>
      <c r="C1098" s="185"/>
      <c r="D1098" s="76"/>
      <c r="E1098" s="76" t="str">
        <f>IF(D1098="","",IFERROR(VLOOKUP(D1098,Cadastro!$C$9:$D$1009,2,FALSE),"NOT FOUND"))</f>
        <v/>
      </c>
      <c r="F1098" s="94"/>
      <c r="G1098" s="76"/>
      <c r="H1098" s="81" t="str">
        <f>IFERROR(F1098*VLOOKUP(D1098,Saldo!$P$8:$U$1009,6,FALSE),"")</f>
        <v/>
      </c>
      <c r="I1098" s="78" t="str">
        <f>IFERROR(IF(D1098="","",VLOOKUP(D1098,Saldo!$P$8:$Q$1009,2,FALSE)),"")</f>
        <v/>
      </c>
      <c r="J1098" s="76"/>
      <c r="K1098" s="74" t="str">
        <f t="shared" ref="K1098:K1161" si="17">IF(C1098="","",MONTH(C1098))</f>
        <v/>
      </c>
    </row>
    <row r="1099" spans="1:11" ht="18.95" customHeight="1" x14ac:dyDescent="0.25">
      <c r="A1099" s="52"/>
      <c r="C1099" s="185"/>
      <c r="D1099" s="76"/>
      <c r="E1099" s="76" t="str">
        <f>IF(D1099="","",IFERROR(VLOOKUP(D1099,Cadastro!$C$9:$D$1009,2,FALSE),"NOT FOUND"))</f>
        <v/>
      </c>
      <c r="F1099" s="94"/>
      <c r="G1099" s="76"/>
      <c r="H1099" s="81" t="str">
        <f>IFERROR(F1099*VLOOKUP(D1099,Saldo!$P$8:$U$1009,6,FALSE),"")</f>
        <v/>
      </c>
      <c r="I1099" s="78" t="str">
        <f>IFERROR(IF(D1099="","",VLOOKUP(D1099,Saldo!$P$8:$Q$1009,2,FALSE)),"")</f>
        <v/>
      </c>
      <c r="J1099" s="76"/>
      <c r="K1099" s="74" t="str">
        <f t="shared" si="17"/>
        <v/>
      </c>
    </row>
    <row r="1100" spans="1:11" ht="18.95" customHeight="1" x14ac:dyDescent="0.25">
      <c r="A1100" s="52"/>
      <c r="C1100" s="185"/>
      <c r="D1100" s="76"/>
      <c r="E1100" s="76" t="str">
        <f>IF(D1100="","",IFERROR(VLOOKUP(D1100,Cadastro!$C$9:$D$1009,2,FALSE),"NOT FOUND"))</f>
        <v/>
      </c>
      <c r="F1100" s="94"/>
      <c r="G1100" s="76"/>
      <c r="H1100" s="81" t="str">
        <f>IFERROR(F1100*VLOOKUP(D1100,Saldo!$P$8:$U$1009,6,FALSE),"")</f>
        <v/>
      </c>
      <c r="I1100" s="78" t="str">
        <f>IFERROR(IF(D1100="","",VLOOKUP(D1100,Saldo!$P$8:$Q$1009,2,FALSE)),"")</f>
        <v/>
      </c>
      <c r="J1100" s="76"/>
      <c r="K1100" s="74" t="str">
        <f t="shared" si="17"/>
        <v/>
      </c>
    </row>
    <row r="1101" spans="1:11" ht="18.95" customHeight="1" x14ac:dyDescent="0.25">
      <c r="A1101" s="52"/>
      <c r="C1101" s="185"/>
      <c r="D1101" s="76"/>
      <c r="E1101" s="76" t="str">
        <f>IF(D1101="","",IFERROR(VLOOKUP(D1101,Cadastro!$C$9:$D$1009,2,FALSE),"NOT FOUND"))</f>
        <v/>
      </c>
      <c r="F1101" s="94"/>
      <c r="G1101" s="76"/>
      <c r="H1101" s="81" t="str">
        <f>IFERROR(F1101*VLOOKUP(D1101,Saldo!$P$8:$U$1009,6,FALSE),"")</f>
        <v/>
      </c>
      <c r="I1101" s="78" t="str">
        <f>IFERROR(IF(D1101="","",VLOOKUP(D1101,Saldo!$P$8:$Q$1009,2,FALSE)),"")</f>
        <v/>
      </c>
      <c r="J1101" s="76"/>
      <c r="K1101" s="74" t="str">
        <f t="shared" si="17"/>
        <v/>
      </c>
    </row>
    <row r="1102" spans="1:11" ht="18.95" customHeight="1" x14ac:dyDescent="0.25">
      <c r="A1102" s="52"/>
      <c r="C1102" s="185"/>
      <c r="D1102" s="76"/>
      <c r="E1102" s="76" t="str">
        <f>IF(D1102="","",IFERROR(VLOOKUP(D1102,Cadastro!$C$9:$D$1009,2,FALSE),"NOT FOUND"))</f>
        <v/>
      </c>
      <c r="F1102" s="94"/>
      <c r="G1102" s="76"/>
      <c r="H1102" s="81" t="str">
        <f>IFERROR(F1102*VLOOKUP(D1102,Saldo!$P$8:$U$1009,6,FALSE),"")</f>
        <v/>
      </c>
      <c r="I1102" s="78" t="str">
        <f>IFERROR(IF(D1102="","",VLOOKUP(D1102,Saldo!$P$8:$Q$1009,2,FALSE)),"")</f>
        <v/>
      </c>
      <c r="J1102" s="76"/>
      <c r="K1102" s="74" t="str">
        <f t="shared" si="17"/>
        <v/>
      </c>
    </row>
    <row r="1103" spans="1:11" ht="18.95" customHeight="1" x14ac:dyDescent="0.25">
      <c r="A1103" s="52"/>
      <c r="C1103" s="185"/>
      <c r="D1103" s="76"/>
      <c r="E1103" s="76" t="str">
        <f>IF(D1103="","",IFERROR(VLOOKUP(D1103,Cadastro!$C$9:$D$1009,2,FALSE),"NOT FOUND"))</f>
        <v/>
      </c>
      <c r="F1103" s="94"/>
      <c r="G1103" s="76"/>
      <c r="H1103" s="81" t="str">
        <f>IFERROR(F1103*VLOOKUP(D1103,Saldo!$P$8:$U$1009,6,FALSE),"")</f>
        <v/>
      </c>
      <c r="I1103" s="78" t="str">
        <f>IFERROR(IF(D1103="","",VLOOKUP(D1103,Saldo!$P$8:$Q$1009,2,FALSE)),"")</f>
        <v/>
      </c>
      <c r="J1103" s="76"/>
      <c r="K1103" s="74" t="str">
        <f t="shared" si="17"/>
        <v/>
      </c>
    </row>
    <row r="1104" spans="1:11" ht="18.95" customHeight="1" x14ac:dyDescent="0.25">
      <c r="A1104" s="52"/>
      <c r="C1104" s="185"/>
      <c r="D1104" s="76"/>
      <c r="E1104" s="76" t="str">
        <f>IF(D1104="","",IFERROR(VLOOKUP(D1104,Cadastro!$C$9:$D$1009,2,FALSE),"NOT FOUND"))</f>
        <v/>
      </c>
      <c r="F1104" s="94"/>
      <c r="G1104" s="76"/>
      <c r="H1104" s="81" t="str">
        <f>IFERROR(F1104*VLOOKUP(D1104,Saldo!$P$8:$U$1009,6,FALSE),"")</f>
        <v/>
      </c>
      <c r="I1104" s="78" t="str">
        <f>IFERROR(IF(D1104="","",VLOOKUP(D1104,Saldo!$P$8:$Q$1009,2,FALSE)),"")</f>
        <v/>
      </c>
      <c r="J1104" s="76"/>
      <c r="K1104" s="74" t="str">
        <f t="shared" si="17"/>
        <v/>
      </c>
    </row>
    <row r="1105" spans="1:11" ht="18.95" customHeight="1" x14ac:dyDescent="0.25">
      <c r="A1105" s="52"/>
      <c r="C1105" s="185"/>
      <c r="D1105" s="76"/>
      <c r="E1105" s="76" t="str">
        <f>IF(D1105="","",IFERROR(VLOOKUP(D1105,Cadastro!$C$9:$D$1009,2,FALSE),"NOT FOUND"))</f>
        <v/>
      </c>
      <c r="F1105" s="94"/>
      <c r="G1105" s="76"/>
      <c r="H1105" s="81" t="str">
        <f>IFERROR(F1105*VLOOKUP(D1105,Saldo!$P$8:$U$1009,6,FALSE),"")</f>
        <v/>
      </c>
      <c r="I1105" s="78" t="str">
        <f>IFERROR(IF(D1105="","",VLOOKUP(D1105,Saldo!$P$8:$Q$1009,2,FALSE)),"")</f>
        <v/>
      </c>
      <c r="J1105" s="76"/>
      <c r="K1105" s="74" t="str">
        <f t="shared" si="17"/>
        <v/>
      </c>
    </row>
    <row r="1106" spans="1:11" ht="18.95" customHeight="1" x14ac:dyDescent="0.25">
      <c r="A1106" s="52"/>
      <c r="C1106" s="185"/>
      <c r="D1106" s="76"/>
      <c r="E1106" s="76" t="str">
        <f>IF(D1106="","",IFERROR(VLOOKUP(D1106,Cadastro!$C$9:$D$1009,2,FALSE),"NOT FOUND"))</f>
        <v/>
      </c>
      <c r="F1106" s="94"/>
      <c r="G1106" s="76"/>
      <c r="H1106" s="81" t="str">
        <f>IFERROR(F1106*VLOOKUP(D1106,Saldo!$P$8:$U$1009,6,FALSE),"")</f>
        <v/>
      </c>
      <c r="I1106" s="78" t="str">
        <f>IFERROR(IF(D1106="","",VLOOKUP(D1106,Saldo!$P$8:$Q$1009,2,FALSE)),"")</f>
        <v/>
      </c>
      <c r="J1106" s="76"/>
      <c r="K1106" s="74" t="str">
        <f t="shared" si="17"/>
        <v/>
      </c>
    </row>
    <row r="1107" spans="1:11" ht="18.95" customHeight="1" x14ac:dyDescent="0.25">
      <c r="A1107" s="52"/>
      <c r="C1107" s="185"/>
      <c r="D1107" s="76"/>
      <c r="E1107" s="76" t="str">
        <f>IF(D1107="","",IFERROR(VLOOKUP(D1107,Cadastro!$C$9:$D$1009,2,FALSE),"NOT FOUND"))</f>
        <v/>
      </c>
      <c r="F1107" s="94"/>
      <c r="G1107" s="76"/>
      <c r="H1107" s="81" t="str">
        <f>IFERROR(F1107*VLOOKUP(D1107,Saldo!$P$8:$U$1009,6,FALSE),"")</f>
        <v/>
      </c>
      <c r="I1107" s="78" t="str">
        <f>IFERROR(IF(D1107="","",VLOOKUP(D1107,Saldo!$P$8:$Q$1009,2,FALSE)),"")</f>
        <v/>
      </c>
      <c r="J1107" s="76"/>
      <c r="K1107" s="74" t="str">
        <f t="shared" si="17"/>
        <v/>
      </c>
    </row>
    <row r="1108" spans="1:11" ht="18.95" customHeight="1" x14ac:dyDescent="0.25">
      <c r="A1108" s="52"/>
      <c r="C1108" s="185"/>
      <c r="D1108" s="76"/>
      <c r="E1108" s="76" t="str">
        <f>IF(D1108="","",IFERROR(VLOOKUP(D1108,Cadastro!$C$9:$D$1009,2,FALSE),"NOT FOUND"))</f>
        <v/>
      </c>
      <c r="F1108" s="94"/>
      <c r="G1108" s="76"/>
      <c r="H1108" s="81" t="str">
        <f>IFERROR(F1108*VLOOKUP(D1108,Saldo!$P$8:$U$1009,6,FALSE),"")</f>
        <v/>
      </c>
      <c r="I1108" s="78" t="str">
        <f>IFERROR(IF(D1108="","",VLOOKUP(D1108,Saldo!$P$8:$Q$1009,2,FALSE)),"")</f>
        <v/>
      </c>
      <c r="J1108" s="76"/>
      <c r="K1108" s="74" t="str">
        <f t="shared" si="17"/>
        <v/>
      </c>
    </row>
    <row r="1109" spans="1:11" ht="18.95" customHeight="1" x14ac:dyDescent="0.25">
      <c r="A1109" s="52"/>
      <c r="C1109" s="185"/>
      <c r="D1109" s="76"/>
      <c r="E1109" s="76" t="str">
        <f>IF(D1109="","",IFERROR(VLOOKUP(D1109,Cadastro!$C$9:$D$1009,2,FALSE),"NOT FOUND"))</f>
        <v/>
      </c>
      <c r="F1109" s="94"/>
      <c r="G1109" s="76"/>
      <c r="H1109" s="81" t="str">
        <f>IFERROR(F1109*VLOOKUP(D1109,Saldo!$P$8:$U$1009,6,FALSE),"")</f>
        <v/>
      </c>
      <c r="I1109" s="78" t="str">
        <f>IFERROR(IF(D1109="","",VLOOKUP(D1109,Saldo!$P$8:$Q$1009,2,FALSE)),"")</f>
        <v/>
      </c>
      <c r="J1109" s="76"/>
      <c r="K1109" s="74" t="str">
        <f t="shared" si="17"/>
        <v/>
      </c>
    </row>
    <row r="1110" spans="1:11" ht="18.95" customHeight="1" x14ac:dyDescent="0.25">
      <c r="A1110" s="52"/>
      <c r="C1110" s="185"/>
      <c r="D1110" s="76"/>
      <c r="E1110" s="76" t="str">
        <f>IF(D1110="","",IFERROR(VLOOKUP(D1110,Cadastro!$C$9:$D$1009,2,FALSE),"NOT FOUND"))</f>
        <v/>
      </c>
      <c r="F1110" s="94"/>
      <c r="G1110" s="76"/>
      <c r="H1110" s="81" t="str">
        <f>IFERROR(F1110*VLOOKUP(D1110,Saldo!$P$8:$U$1009,6,FALSE),"")</f>
        <v/>
      </c>
      <c r="I1110" s="78" t="str">
        <f>IFERROR(IF(D1110="","",VLOOKUP(D1110,Saldo!$P$8:$Q$1009,2,FALSE)),"")</f>
        <v/>
      </c>
      <c r="J1110" s="76"/>
      <c r="K1110" s="74" t="str">
        <f t="shared" si="17"/>
        <v/>
      </c>
    </row>
    <row r="1111" spans="1:11" ht="18.95" customHeight="1" x14ac:dyDescent="0.25">
      <c r="A1111" s="52"/>
      <c r="C1111" s="185"/>
      <c r="D1111" s="76"/>
      <c r="E1111" s="76" t="str">
        <f>IF(D1111="","",IFERROR(VLOOKUP(D1111,Cadastro!$C$9:$D$1009,2,FALSE),"NOT FOUND"))</f>
        <v/>
      </c>
      <c r="F1111" s="94"/>
      <c r="G1111" s="76"/>
      <c r="H1111" s="81" t="str">
        <f>IFERROR(F1111*VLOOKUP(D1111,Saldo!$P$8:$U$1009,6,FALSE),"")</f>
        <v/>
      </c>
      <c r="I1111" s="78" t="str">
        <f>IFERROR(IF(D1111="","",VLOOKUP(D1111,Saldo!$P$8:$Q$1009,2,FALSE)),"")</f>
        <v/>
      </c>
      <c r="J1111" s="76"/>
      <c r="K1111" s="74" t="str">
        <f t="shared" si="17"/>
        <v/>
      </c>
    </row>
    <row r="1112" spans="1:11" ht="18.95" customHeight="1" x14ac:dyDescent="0.25">
      <c r="A1112" s="52"/>
      <c r="C1112" s="185"/>
      <c r="D1112" s="76"/>
      <c r="E1112" s="76" t="str">
        <f>IF(D1112="","",IFERROR(VLOOKUP(D1112,Cadastro!$C$9:$D$1009,2,FALSE),"NOT FOUND"))</f>
        <v/>
      </c>
      <c r="F1112" s="94"/>
      <c r="G1112" s="76"/>
      <c r="H1112" s="81" t="str">
        <f>IFERROR(F1112*VLOOKUP(D1112,Saldo!$P$8:$U$1009,6,FALSE),"")</f>
        <v/>
      </c>
      <c r="I1112" s="78" t="str">
        <f>IFERROR(IF(D1112="","",VLOOKUP(D1112,Saldo!$P$8:$Q$1009,2,FALSE)),"")</f>
        <v/>
      </c>
      <c r="J1112" s="76"/>
      <c r="K1112" s="74" t="str">
        <f t="shared" si="17"/>
        <v/>
      </c>
    </row>
    <row r="1113" spans="1:11" ht="18.95" customHeight="1" x14ac:dyDescent="0.25">
      <c r="A1113" s="52"/>
      <c r="C1113" s="185"/>
      <c r="D1113" s="76"/>
      <c r="E1113" s="76" t="str">
        <f>IF(D1113="","",IFERROR(VLOOKUP(D1113,Cadastro!$C$9:$D$1009,2,FALSE),"NOT FOUND"))</f>
        <v/>
      </c>
      <c r="F1113" s="94"/>
      <c r="G1113" s="76"/>
      <c r="H1113" s="81" t="str">
        <f>IFERROR(F1113*VLOOKUP(D1113,Saldo!$P$8:$U$1009,6,FALSE),"")</f>
        <v/>
      </c>
      <c r="I1113" s="78" t="str">
        <f>IFERROR(IF(D1113="","",VLOOKUP(D1113,Saldo!$P$8:$Q$1009,2,FALSE)),"")</f>
        <v/>
      </c>
      <c r="J1113" s="76"/>
      <c r="K1113" s="74" t="str">
        <f t="shared" si="17"/>
        <v/>
      </c>
    </row>
    <row r="1114" spans="1:11" ht="18.95" customHeight="1" x14ac:dyDescent="0.25">
      <c r="A1114" s="52"/>
      <c r="C1114" s="185"/>
      <c r="D1114" s="76"/>
      <c r="E1114" s="76" t="str">
        <f>IF(D1114="","",IFERROR(VLOOKUP(D1114,Cadastro!$C$9:$D$1009,2,FALSE),"NOT FOUND"))</f>
        <v/>
      </c>
      <c r="F1114" s="94"/>
      <c r="G1114" s="76"/>
      <c r="H1114" s="81" t="str">
        <f>IFERROR(F1114*VLOOKUP(D1114,Saldo!$P$8:$U$1009,6,FALSE),"")</f>
        <v/>
      </c>
      <c r="I1114" s="78" t="str">
        <f>IFERROR(IF(D1114="","",VLOOKUP(D1114,Saldo!$P$8:$Q$1009,2,FALSE)),"")</f>
        <v/>
      </c>
      <c r="J1114" s="76"/>
      <c r="K1114" s="74" t="str">
        <f t="shared" si="17"/>
        <v/>
      </c>
    </row>
    <row r="1115" spans="1:11" ht="18.95" customHeight="1" x14ac:dyDescent="0.25">
      <c r="A1115" s="52"/>
      <c r="C1115" s="185"/>
      <c r="D1115" s="76"/>
      <c r="E1115" s="76" t="str">
        <f>IF(D1115="","",IFERROR(VLOOKUP(D1115,Cadastro!$C$9:$D$1009,2,FALSE),"NOT FOUND"))</f>
        <v/>
      </c>
      <c r="F1115" s="94"/>
      <c r="G1115" s="76"/>
      <c r="H1115" s="81" t="str">
        <f>IFERROR(F1115*VLOOKUP(D1115,Saldo!$P$8:$U$1009,6,FALSE),"")</f>
        <v/>
      </c>
      <c r="I1115" s="78" t="str">
        <f>IFERROR(IF(D1115="","",VLOOKUP(D1115,Saldo!$P$8:$Q$1009,2,FALSE)),"")</f>
        <v/>
      </c>
      <c r="J1115" s="76"/>
      <c r="K1115" s="74" t="str">
        <f t="shared" si="17"/>
        <v/>
      </c>
    </row>
    <row r="1116" spans="1:11" ht="18.95" customHeight="1" x14ac:dyDescent="0.25">
      <c r="A1116" s="52"/>
      <c r="C1116" s="185"/>
      <c r="D1116" s="76"/>
      <c r="E1116" s="76" t="str">
        <f>IF(D1116="","",IFERROR(VLOOKUP(D1116,Cadastro!$C$9:$D$1009,2,FALSE),"NOT FOUND"))</f>
        <v/>
      </c>
      <c r="F1116" s="94"/>
      <c r="G1116" s="76"/>
      <c r="H1116" s="81" t="str">
        <f>IFERROR(F1116*VLOOKUP(D1116,Saldo!$P$8:$U$1009,6,FALSE),"")</f>
        <v/>
      </c>
      <c r="I1116" s="78" t="str">
        <f>IFERROR(IF(D1116="","",VLOOKUP(D1116,Saldo!$P$8:$Q$1009,2,FALSE)),"")</f>
        <v/>
      </c>
      <c r="J1116" s="76"/>
      <c r="K1116" s="74" t="str">
        <f t="shared" si="17"/>
        <v/>
      </c>
    </row>
    <row r="1117" spans="1:11" ht="18.95" customHeight="1" x14ac:dyDescent="0.25">
      <c r="A1117" s="52"/>
      <c r="C1117" s="185"/>
      <c r="D1117" s="76"/>
      <c r="E1117" s="76" t="str">
        <f>IF(D1117="","",IFERROR(VLOOKUP(D1117,Cadastro!$C$9:$D$1009,2,FALSE),"NOT FOUND"))</f>
        <v/>
      </c>
      <c r="F1117" s="94"/>
      <c r="G1117" s="76"/>
      <c r="H1117" s="81" t="str">
        <f>IFERROR(F1117*VLOOKUP(D1117,Saldo!$P$8:$U$1009,6,FALSE),"")</f>
        <v/>
      </c>
      <c r="I1117" s="78" t="str">
        <f>IFERROR(IF(D1117="","",VLOOKUP(D1117,Saldo!$P$8:$Q$1009,2,FALSE)),"")</f>
        <v/>
      </c>
      <c r="J1117" s="76"/>
      <c r="K1117" s="74" t="str">
        <f t="shared" si="17"/>
        <v/>
      </c>
    </row>
    <row r="1118" spans="1:11" ht="18.95" customHeight="1" x14ac:dyDescent="0.25">
      <c r="A1118" s="52"/>
      <c r="C1118" s="185"/>
      <c r="D1118" s="76"/>
      <c r="E1118" s="76" t="str">
        <f>IF(D1118="","",IFERROR(VLOOKUP(D1118,Cadastro!$C$9:$D$1009,2,FALSE),"NOT FOUND"))</f>
        <v/>
      </c>
      <c r="F1118" s="94"/>
      <c r="G1118" s="76"/>
      <c r="H1118" s="81" t="str">
        <f>IFERROR(F1118*VLOOKUP(D1118,Saldo!$P$8:$U$1009,6,FALSE),"")</f>
        <v/>
      </c>
      <c r="I1118" s="78" t="str">
        <f>IFERROR(IF(D1118="","",VLOOKUP(D1118,Saldo!$P$8:$Q$1009,2,FALSE)),"")</f>
        <v/>
      </c>
      <c r="J1118" s="76"/>
      <c r="K1118" s="74" t="str">
        <f t="shared" si="17"/>
        <v/>
      </c>
    </row>
    <row r="1119" spans="1:11" ht="18.95" customHeight="1" x14ac:dyDescent="0.25">
      <c r="A1119" s="52"/>
      <c r="C1119" s="185"/>
      <c r="D1119" s="76"/>
      <c r="E1119" s="76" t="str">
        <f>IF(D1119="","",IFERROR(VLOOKUP(D1119,Cadastro!$C$9:$D$1009,2,FALSE),"NOT FOUND"))</f>
        <v/>
      </c>
      <c r="F1119" s="94"/>
      <c r="G1119" s="76"/>
      <c r="H1119" s="81" t="str">
        <f>IFERROR(F1119*VLOOKUP(D1119,Saldo!$P$8:$U$1009,6,FALSE),"")</f>
        <v/>
      </c>
      <c r="I1119" s="78" t="str">
        <f>IFERROR(IF(D1119="","",VLOOKUP(D1119,Saldo!$P$8:$Q$1009,2,FALSE)),"")</f>
        <v/>
      </c>
      <c r="J1119" s="76"/>
      <c r="K1119" s="74" t="str">
        <f t="shared" si="17"/>
        <v/>
      </c>
    </row>
    <row r="1120" spans="1:11" ht="18.95" customHeight="1" x14ac:dyDescent="0.25">
      <c r="A1120" s="52"/>
      <c r="C1120" s="185"/>
      <c r="D1120" s="76"/>
      <c r="E1120" s="76" t="str">
        <f>IF(D1120="","",IFERROR(VLOOKUP(D1120,Cadastro!$C$9:$D$1009,2,FALSE),"NOT FOUND"))</f>
        <v/>
      </c>
      <c r="F1120" s="94"/>
      <c r="G1120" s="76"/>
      <c r="H1120" s="81" t="str">
        <f>IFERROR(F1120*VLOOKUP(D1120,Saldo!$P$8:$U$1009,6,FALSE),"")</f>
        <v/>
      </c>
      <c r="I1120" s="78" t="str">
        <f>IFERROR(IF(D1120="","",VLOOKUP(D1120,Saldo!$P$8:$Q$1009,2,FALSE)),"")</f>
        <v/>
      </c>
      <c r="J1120" s="76"/>
      <c r="K1120" s="74" t="str">
        <f t="shared" si="17"/>
        <v/>
      </c>
    </row>
    <row r="1121" spans="1:11" ht="18.95" customHeight="1" x14ac:dyDescent="0.25">
      <c r="A1121" s="52"/>
      <c r="C1121" s="185"/>
      <c r="D1121" s="76"/>
      <c r="E1121" s="76" t="str">
        <f>IF(D1121="","",IFERROR(VLOOKUP(D1121,Cadastro!$C$9:$D$1009,2,FALSE),"NOT FOUND"))</f>
        <v/>
      </c>
      <c r="F1121" s="94"/>
      <c r="G1121" s="76"/>
      <c r="H1121" s="81" t="str">
        <f>IFERROR(F1121*VLOOKUP(D1121,Saldo!$P$8:$U$1009,6,FALSE),"")</f>
        <v/>
      </c>
      <c r="I1121" s="78" t="str">
        <f>IFERROR(IF(D1121="","",VLOOKUP(D1121,Saldo!$P$8:$Q$1009,2,FALSE)),"")</f>
        <v/>
      </c>
      <c r="J1121" s="76"/>
      <c r="K1121" s="74" t="str">
        <f t="shared" si="17"/>
        <v/>
      </c>
    </row>
    <row r="1122" spans="1:11" ht="18.95" customHeight="1" x14ac:dyDescent="0.25">
      <c r="A1122" s="52"/>
      <c r="C1122" s="185"/>
      <c r="D1122" s="76"/>
      <c r="E1122" s="76" t="str">
        <f>IF(D1122="","",IFERROR(VLOOKUP(D1122,Cadastro!$C$9:$D$1009,2,FALSE),"NOT FOUND"))</f>
        <v/>
      </c>
      <c r="F1122" s="94"/>
      <c r="G1122" s="76"/>
      <c r="H1122" s="81" t="str">
        <f>IFERROR(F1122*VLOOKUP(D1122,Saldo!$P$8:$U$1009,6,FALSE),"")</f>
        <v/>
      </c>
      <c r="I1122" s="78" t="str">
        <f>IFERROR(IF(D1122="","",VLOOKUP(D1122,Saldo!$P$8:$Q$1009,2,FALSE)),"")</f>
        <v/>
      </c>
      <c r="J1122" s="76"/>
      <c r="K1122" s="74" t="str">
        <f t="shared" si="17"/>
        <v/>
      </c>
    </row>
    <row r="1123" spans="1:11" ht="18.95" customHeight="1" x14ac:dyDescent="0.25">
      <c r="A1123" s="52"/>
      <c r="C1123" s="185"/>
      <c r="D1123" s="76"/>
      <c r="E1123" s="76" t="str">
        <f>IF(D1123="","",IFERROR(VLOOKUP(D1123,Cadastro!$C$9:$D$1009,2,FALSE),"NOT FOUND"))</f>
        <v/>
      </c>
      <c r="F1123" s="94"/>
      <c r="G1123" s="76"/>
      <c r="H1123" s="81" t="str">
        <f>IFERROR(F1123*VLOOKUP(D1123,Saldo!$P$8:$U$1009,6,FALSE),"")</f>
        <v/>
      </c>
      <c r="I1123" s="78" t="str">
        <f>IFERROR(IF(D1123="","",VLOOKUP(D1123,Saldo!$P$8:$Q$1009,2,FALSE)),"")</f>
        <v/>
      </c>
      <c r="J1123" s="76"/>
      <c r="K1123" s="74" t="str">
        <f t="shared" si="17"/>
        <v/>
      </c>
    </row>
    <row r="1124" spans="1:11" ht="18.95" customHeight="1" x14ac:dyDescent="0.25">
      <c r="A1124" s="52"/>
      <c r="C1124" s="185"/>
      <c r="D1124" s="76"/>
      <c r="E1124" s="76" t="str">
        <f>IF(D1124="","",IFERROR(VLOOKUP(D1124,Cadastro!$C$9:$D$1009,2,FALSE),"NOT FOUND"))</f>
        <v/>
      </c>
      <c r="F1124" s="94"/>
      <c r="G1124" s="76"/>
      <c r="H1124" s="81" t="str">
        <f>IFERROR(F1124*VLOOKUP(D1124,Saldo!$P$8:$U$1009,6,FALSE),"")</f>
        <v/>
      </c>
      <c r="I1124" s="78" t="str">
        <f>IFERROR(IF(D1124="","",VLOOKUP(D1124,Saldo!$P$8:$Q$1009,2,FALSE)),"")</f>
        <v/>
      </c>
      <c r="J1124" s="76"/>
      <c r="K1124" s="74" t="str">
        <f t="shared" si="17"/>
        <v/>
      </c>
    </row>
    <row r="1125" spans="1:11" ht="18.95" customHeight="1" x14ac:dyDescent="0.25">
      <c r="A1125" s="52"/>
      <c r="C1125" s="185"/>
      <c r="D1125" s="76"/>
      <c r="E1125" s="76" t="str">
        <f>IF(D1125="","",IFERROR(VLOOKUP(D1125,Cadastro!$C$9:$D$1009,2,FALSE),"NOT FOUND"))</f>
        <v/>
      </c>
      <c r="F1125" s="94"/>
      <c r="G1125" s="76"/>
      <c r="H1125" s="81" t="str">
        <f>IFERROR(F1125*VLOOKUP(D1125,Saldo!$P$8:$U$1009,6,FALSE),"")</f>
        <v/>
      </c>
      <c r="I1125" s="78" t="str">
        <f>IFERROR(IF(D1125="","",VLOOKUP(D1125,Saldo!$P$8:$Q$1009,2,FALSE)),"")</f>
        <v/>
      </c>
      <c r="J1125" s="76"/>
      <c r="K1125" s="74" t="str">
        <f t="shared" si="17"/>
        <v/>
      </c>
    </row>
    <row r="1126" spans="1:11" ht="18.95" customHeight="1" x14ac:dyDescent="0.25">
      <c r="A1126" s="52"/>
      <c r="C1126" s="185"/>
      <c r="D1126" s="76"/>
      <c r="E1126" s="76" t="str">
        <f>IF(D1126="","",IFERROR(VLOOKUP(D1126,Cadastro!$C$9:$D$1009,2,FALSE),"NOT FOUND"))</f>
        <v/>
      </c>
      <c r="F1126" s="94"/>
      <c r="G1126" s="76"/>
      <c r="H1126" s="81" t="str">
        <f>IFERROR(F1126*VLOOKUP(D1126,Saldo!$P$8:$U$1009,6,FALSE),"")</f>
        <v/>
      </c>
      <c r="I1126" s="78" t="str">
        <f>IFERROR(IF(D1126="","",VLOOKUP(D1126,Saldo!$P$8:$Q$1009,2,FALSE)),"")</f>
        <v/>
      </c>
      <c r="J1126" s="76"/>
      <c r="K1126" s="74" t="str">
        <f t="shared" si="17"/>
        <v/>
      </c>
    </row>
    <row r="1127" spans="1:11" ht="18.95" customHeight="1" x14ac:dyDescent="0.25">
      <c r="A1127" s="52"/>
      <c r="C1127" s="185"/>
      <c r="D1127" s="76"/>
      <c r="E1127" s="76" t="str">
        <f>IF(D1127="","",IFERROR(VLOOKUP(D1127,Cadastro!$C$9:$D$1009,2,FALSE),"NOT FOUND"))</f>
        <v/>
      </c>
      <c r="F1127" s="94"/>
      <c r="G1127" s="76"/>
      <c r="H1127" s="81" t="str">
        <f>IFERROR(F1127*VLOOKUP(D1127,Saldo!$P$8:$U$1009,6,FALSE),"")</f>
        <v/>
      </c>
      <c r="I1127" s="78" t="str">
        <f>IFERROR(IF(D1127="","",VLOOKUP(D1127,Saldo!$P$8:$Q$1009,2,FALSE)),"")</f>
        <v/>
      </c>
      <c r="J1127" s="76"/>
      <c r="K1127" s="74" t="str">
        <f t="shared" si="17"/>
        <v/>
      </c>
    </row>
    <row r="1128" spans="1:11" ht="18.95" customHeight="1" x14ac:dyDescent="0.25">
      <c r="A1128" s="52"/>
      <c r="C1128" s="185"/>
      <c r="D1128" s="76"/>
      <c r="E1128" s="76" t="str">
        <f>IF(D1128="","",IFERROR(VLOOKUP(D1128,Cadastro!$C$9:$D$1009,2,FALSE),"NOT FOUND"))</f>
        <v/>
      </c>
      <c r="F1128" s="94"/>
      <c r="G1128" s="76"/>
      <c r="H1128" s="81" t="str">
        <f>IFERROR(F1128*VLOOKUP(D1128,Saldo!$P$8:$U$1009,6,FALSE),"")</f>
        <v/>
      </c>
      <c r="I1128" s="78" t="str">
        <f>IFERROR(IF(D1128="","",VLOOKUP(D1128,Saldo!$P$8:$Q$1009,2,FALSE)),"")</f>
        <v/>
      </c>
      <c r="J1128" s="76"/>
      <c r="K1128" s="74" t="str">
        <f t="shared" si="17"/>
        <v/>
      </c>
    </row>
    <row r="1129" spans="1:11" ht="18.95" customHeight="1" x14ac:dyDescent="0.25">
      <c r="A1129" s="52"/>
      <c r="C1129" s="185"/>
      <c r="D1129" s="76"/>
      <c r="E1129" s="76" t="str">
        <f>IF(D1129="","",IFERROR(VLOOKUP(D1129,Cadastro!$C$9:$D$1009,2,FALSE),"NOT FOUND"))</f>
        <v/>
      </c>
      <c r="F1129" s="94"/>
      <c r="G1129" s="76"/>
      <c r="H1129" s="81" t="str">
        <f>IFERROR(F1129*VLOOKUP(D1129,Saldo!$P$8:$U$1009,6,FALSE),"")</f>
        <v/>
      </c>
      <c r="I1129" s="78" t="str">
        <f>IFERROR(IF(D1129="","",VLOOKUP(D1129,Saldo!$P$8:$Q$1009,2,FALSE)),"")</f>
        <v/>
      </c>
      <c r="J1129" s="76"/>
      <c r="K1129" s="74" t="str">
        <f t="shared" si="17"/>
        <v/>
      </c>
    </row>
    <row r="1130" spans="1:11" ht="18.95" customHeight="1" x14ac:dyDescent="0.25">
      <c r="A1130" s="52"/>
      <c r="C1130" s="185"/>
      <c r="D1130" s="76"/>
      <c r="E1130" s="76" t="str">
        <f>IF(D1130="","",IFERROR(VLOOKUP(D1130,Cadastro!$C$9:$D$1009,2,FALSE),"NOT FOUND"))</f>
        <v/>
      </c>
      <c r="F1130" s="94"/>
      <c r="G1130" s="76"/>
      <c r="H1130" s="81" t="str">
        <f>IFERROR(F1130*VLOOKUP(D1130,Saldo!$P$8:$U$1009,6,FALSE),"")</f>
        <v/>
      </c>
      <c r="I1130" s="78" t="str">
        <f>IFERROR(IF(D1130="","",VLOOKUP(D1130,Saldo!$P$8:$Q$1009,2,FALSE)),"")</f>
        <v/>
      </c>
      <c r="J1130" s="76"/>
      <c r="K1130" s="74" t="str">
        <f t="shared" si="17"/>
        <v/>
      </c>
    </row>
    <row r="1131" spans="1:11" ht="18.95" customHeight="1" x14ac:dyDescent="0.25">
      <c r="A1131" s="52"/>
      <c r="C1131" s="185"/>
      <c r="D1131" s="76"/>
      <c r="E1131" s="76" t="str">
        <f>IF(D1131="","",IFERROR(VLOOKUP(D1131,Cadastro!$C$9:$D$1009,2,FALSE),"NOT FOUND"))</f>
        <v/>
      </c>
      <c r="F1131" s="94"/>
      <c r="G1131" s="76"/>
      <c r="H1131" s="81" t="str">
        <f>IFERROR(F1131*VLOOKUP(D1131,Saldo!$P$8:$U$1009,6,FALSE),"")</f>
        <v/>
      </c>
      <c r="I1131" s="78" t="str">
        <f>IFERROR(IF(D1131="","",VLOOKUP(D1131,Saldo!$P$8:$Q$1009,2,FALSE)),"")</f>
        <v/>
      </c>
      <c r="J1131" s="76"/>
      <c r="K1131" s="74" t="str">
        <f t="shared" si="17"/>
        <v/>
      </c>
    </row>
    <row r="1132" spans="1:11" ht="18.95" customHeight="1" x14ac:dyDescent="0.25">
      <c r="A1132" s="52"/>
      <c r="C1132" s="185"/>
      <c r="D1132" s="76"/>
      <c r="E1132" s="76" t="str">
        <f>IF(D1132="","",IFERROR(VLOOKUP(D1132,Cadastro!$C$9:$D$1009,2,FALSE),"NOT FOUND"))</f>
        <v/>
      </c>
      <c r="F1132" s="94"/>
      <c r="G1132" s="76"/>
      <c r="H1132" s="81" t="str">
        <f>IFERROR(F1132*VLOOKUP(D1132,Saldo!$P$8:$U$1009,6,FALSE),"")</f>
        <v/>
      </c>
      <c r="I1132" s="78" t="str">
        <f>IFERROR(IF(D1132="","",VLOOKUP(D1132,Saldo!$P$8:$Q$1009,2,FALSE)),"")</f>
        <v/>
      </c>
      <c r="J1132" s="76"/>
      <c r="K1132" s="74" t="str">
        <f t="shared" si="17"/>
        <v/>
      </c>
    </row>
    <row r="1133" spans="1:11" ht="18.95" customHeight="1" x14ac:dyDescent="0.25">
      <c r="A1133" s="52"/>
      <c r="C1133" s="185"/>
      <c r="D1133" s="76"/>
      <c r="E1133" s="76" t="str">
        <f>IF(D1133="","",IFERROR(VLOOKUP(D1133,Cadastro!$C$9:$D$1009,2,FALSE),"NOT FOUND"))</f>
        <v/>
      </c>
      <c r="F1133" s="94"/>
      <c r="G1133" s="76"/>
      <c r="H1133" s="81" t="str">
        <f>IFERROR(F1133*VLOOKUP(D1133,Saldo!$P$8:$U$1009,6,FALSE),"")</f>
        <v/>
      </c>
      <c r="I1133" s="78" t="str">
        <f>IFERROR(IF(D1133="","",VLOOKUP(D1133,Saldo!$P$8:$Q$1009,2,FALSE)),"")</f>
        <v/>
      </c>
      <c r="J1133" s="76"/>
      <c r="K1133" s="74" t="str">
        <f t="shared" si="17"/>
        <v/>
      </c>
    </row>
    <row r="1134" spans="1:11" ht="18.95" customHeight="1" x14ac:dyDescent="0.25">
      <c r="A1134" s="52"/>
      <c r="C1134" s="185"/>
      <c r="D1134" s="76"/>
      <c r="E1134" s="76" t="str">
        <f>IF(D1134="","",IFERROR(VLOOKUP(D1134,Cadastro!$C$9:$D$1009,2,FALSE),"NOT FOUND"))</f>
        <v/>
      </c>
      <c r="F1134" s="94"/>
      <c r="G1134" s="76"/>
      <c r="H1134" s="81" t="str">
        <f>IFERROR(F1134*VLOOKUP(D1134,Saldo!$P$8:$U$1009,6,FALSE),"")</f>
        <v/>
      </c>
      <c r="I1134" s="78" t="str">
        <f>IFERROR(IF(D1134="","",VLOOKUP(D1134,Saldo!$P$8:$Q$1009,2,FALSE)),"")</f>
        <v/>
      </c>
      <c r="J1134" s="76"/>
      <c r="K1134" s="74" t="str">
        <f t="shared" si="17"/>
        <v/>
      </c>
    </row>
    <row r="1135" spans="1:11" ht="18.95" customHeight="1" x14ac:dyDescent="0.25">
      <c r="A1135" s="52"/>
      <c r="C1135" s="185"/>
      <c r="D1135" s="76"/>
      <c r="E1135" s="76" t="str">
        <f>IF(D1135="","",IFERROR(VLOOKUP(D1135,Cadastro!$C$9:$D$1009,2,FALSE),"NOT FOUND"))</f>
        <v/>
      </c>
      <c r="F1135" s="94"/>
      <c r="G1135" s="76"/>
      <c r="H1135" s="81" t="str">
        <f>IFERROR(F1135*VLOOKUP(D1135,Saldo!$P$8:$U$1009,6,FALSE),"")</f>
        <v/>
      </c>
      <c r="I1135" s="78" t="str">
        <f>IFERROR(IF(D1135="","",VLOOKUP(D1135,Saldo!$P$8:$Q$1009,2,FALSE)),"")</f>
        <v/>
      </c>
      <c r="J1135" s="76"/>
      <c r="K1135" s="74" t="str">
        <f t="shared" si="17"/>
        <v/>
      </c>
    </row>
    <row r="1136" spans="1:11" ht="18.95" customHeight="1" x14ac:dyDescent="0.25">
      <c r="A1136" s="52"/>
      <c r="C1136" s="185"/>
      <c r="D1136" s="76"/>
      <c r="E1136" s="76" t="str">
        <f>IF(D1136="","",IFERROR(VLOOKUP(D1136,Cadastro!$C$9:$D$1009,2,FALSE),"NOT FOUND"))</f>
        <v/>
      </c>
      <c r="F1136" s="94"/>
      <c r="G1136" s="76"/>
      <c r="H1136" s="81" t="str">
        <f>IFERROR(F1136*VLOOKUP(D1136,Saldo!$P$8:$U$1009,6,FALSE),"")</f>
        <v/>
      </c>
      <c r="I1136" s="78" t="str">
        <f>IFERROR(IF(D1136="","",VLOOKUP(D1136,Saldo!$P$8:$Q$1009,2,FALSE)),"")</f>
        <v/>
      </c>
      <c r="J1136" s="76"/>
      <c r="K1136" s="74" t="str">
        <f t="shared" si="17"/>
        <v/>
      </c>
    </row>
    <row r="1137" spans="1:11" ht="18.95" customHeight="1" x14ac:dyDescent="0.25">
      <c r="A1137" s="52"/>
      <c r="C1137" s="185"/>
      <c r="D1137" s="76"/>
      <c r="E1137" s="76" t="str">
        <f>IF(D1137="","",IFERROR(VLOOKUP(D1137,Cadastro!$C$9:$D$1009,2,FALSE),"NOT FOUND"))</f>
        <v/>
      </c>
      <c r="F1137" s="94"/>
      <c r="G1137" s="76"/>
      <c r="H1137" s="81" t="str">
        <f>IFERROR(F1137*VLOOKUP(D1137,Saldo!$P$8:$U$1009,6,FALSE),"")</f>
        <v/>
      </c>
      <c r="I1137" s="78" t="str">
        <f>IFERROR(IF(D1137="","",VLOOKUP(D1137,Saldo!$P$8:$Q$1009,2,FALSE)),"")</f>
        <v/>
      </c>
      <c r="J1137" s="76"/>
      <c r="K1137" s="74" t="str">
        <f t="shared" si="17"/>
        <v/>
      </c>
    </row>
    <row r="1138" spans="1:11" ht="18.95" customHeight="1" x14ac:dyDescent="0.25">
      <c r="A1138" s="52"/>
      <c r="C1138" s="185"/>
      <c r="D1138" s="76"/>
      <c r="E1138" s="76" t="str">
        <f>IF(D1138="","",IFERROR(VLOOKUP(D1138,Cadastro!$C$9:$D$1009,2,FALSE),"NOT FOUND"))</f>
        <v/>
      </c>
      <c r="F1138" s="94"/>
      <c r="G1138" s="76"/>
      <c r="H1138" s="81" t="str">
        <f>IFERROR(F1138*VLOOKUP(D1138,Saldo!$P$8:$U$1009,6,FALSE),"")</f>
        <v/>
      </c>
      <c r="I1138" s="78" t="str">
        <f>IFERROR(IF(D1138="","",VLOOKUP(D1138,Saldo!$P$8:$Q$1009,2,FALSE)),"")</f>
        <v/>
      </c>
      <c r="J1138" s="76"/>
      <c r="K1138" s="74" t="str">
        <f t="shared" si="17"/>
        <v/>
      </c>
    </row>
    <row r="1139" spans="1:11" ht="18.95" customHeight="1" x14ac:dyDescent="0.25">
      <c r="A1139" s="52"/>
      <c r="C1139" s="185"/>
      <c r="D1139" s="76"/>
      <c r="E1139" s="76" t="str">
        <f>IF(D1139="","",IFERROR(VLOOKUP(D1139,Cadastro!$C$9:$D$1009,2,FALSE),"NOT FOUND"))</f>
        <v/>
      </c>
      <c r="F1139" s="94"/>
      <c r="G1139" s="76"/>
      <c r="H1139" s="81" t="str">
        <f>IFERROR(F1139*VLOOKUP(D1139,Saldo!$P$8:$U$1009,6,FALSE),"")</f>
        <v/>
      </c>
      <c r="I1139" s="78" t="str">
        <f>IFERROR(IF(D1139="","",VLOOKUP(D1139,Saldo!$P$8:$Q$1009,2,FALSE)),"")</f>
        <v/>
      </c>
      <c r="J1139" s="76"/>
      <c r="K1139" s="74" t="str">
        <f t="shared" si="17"/>
        <v/>
      </c>
    </row>
    <row r="1140" spans="1:11" ht="18.95" customHeight="1" x14ac:dyDescent="0.25">
      <c r="A1140" s="52"/>
      <c r="C1140" s="185"/>
      <c r="D1140" s="76"/>
      <c r="E1140" s="76" t="str">
        <f>IF(D1140="","",IFERROR(VLOOKUP(D1140,Cadastro!$C$9:$D$1009,2,FALSE),"NOT FOUND"))</f>
        <v/>
      </c>
      <c r="F1140" s="94"/>
      <c r="G1140" s="76"/>
      <c r="H1140" s="81" t="str">
        <f>IFERROR(F1140*VLOOKUP(D1140,Saldo!$P$8:$U$1009,6,FALSE),"")</f>
        <v/>
      </c>
      <c r="I1140" s="78" t="str">
        <f>IFERROR(IF(D1140="","",VLOOKUP(D1140,Saldo!$P$8:$Q$1009,2,FALSE)),"")</f>
        <v/>
      </c>
      <c r="J1140" s="76"/>
      <c r="K1140" s="74" t="str">
        <f t="shared" si="17"/>
        <v/>
      </c>
    </row>
    <row r="1141" spans="1:11" ht="18.95" customHeight="1" x14ac:dyDescent="0.25">
      <c r="A1141" s="52"/>
      <c r="C1141" s="185"/>
      <c r="D1141" s="76"/>
      <c r="E1141" s="76" t="str">
        <f>IF(D1141="","",IFERROR(VLOOKUP(D1141,Cadastro!$C$9:$D$1009,2,FALSE),"NOT FOUND"))</f>
        <v/>
      </c>
      <c r="F1141" s="94"/>
      <c r="G1141" s="76"/>
      <c r="H1141" s="81" t="str">
        <f>IFERROR(F1141*VLOOKUP(D1141,Saldo!$P$8:$U$1009,6,FALSE),"")</f>
        <v/>
      </c>
      <c r="I1141" s="78" t="str">
        <f>IFERROR(IF(D1141="","",VLOOKUP(D1141,Saldo!$P$8:$Q$1009,2,FALSE)),"")</f>
        <v/>
      </c>
      <c r="J1141" s="76"/>
      <c r="K1141" s="74" t="str">
        <f t="shared" si="17"/>
        <v/>
      </c>
    </row>
    <row r="1142" spans="1:11" ht="18.95" customHeight="1" x14ac:dyDescent="0.25">
      <c r="A1142" s="52"/>
      <c r="C1142" s="185"/>
      <c r="D1142" s="76"/>
      <c r="E1142" s="76" t="str">
        <f>IF(D1142="","",IFERROR(VLOOKUP(D1142,Cadastro!$C$9:$D$1009,2,FALSE),"NOT FOUND"))</f>
        <v/>
      </c>
      <c r="F1142" s="94"/>
      <c r="G1142" s="76"/>
      <c r="H1142" s="81" t="str">
        <f>IFERROR(F1142*VLOOKUP(D1142,Saldo!$P$8:$U$1009,6,FALSE),"")</f>
        <v/>
      </c>
      <c r="I1142" s="78" t="str">
        <f>IFERROR(IF(D1142="","",VLOOKUP(D1142,Saldo!$P$8:$Q$1009,2,FALSE)),"")</f>
        <v/>
      </c>
      <c r="J1142" s="76"/>
      <c r="K1142" s="74" t="str">
        <f t="shared" si="17"/>
        <v/>
      </c>
    </row>
    <row r="1143" spans="1:11" ht="18.95" customHeight="1" x14ac:dyDescent="0.25">
      <c r="A1143" s="52"/>
      <c r="C1143" s="185"/>
      <c r="D1143" s="76"/>
      <c r="E1143" s="76" t="str">
        <f>IF(D1143="","",IFERROR(VLOOKUP(D1143,Cadastro!$C$9:$D$1009,2,FALSE),"NOT FOUND"))</f>
        <v/>
      </c>
      <c r="F1143" s="94"/>
      <c r="G1143" s="76"/>
      <c r="H1143" s="81" t="str">
        <f>IFERROR(F1143*VLOOKUP(D1143,Saldo!$P$8:$U$1009,6,FALSE),"")</f>
        <v/>
      </c>
      <c r="I1143" s="78" t="str">
        <f>IFERROR(IF(D1143="","",VLOOKUP(D1143,Saldo!$P$8:$Q$1009,2,FALSE)),"")</f>
        <v/>
      </c>
      <c r="J1143" s="76"/>
      <c r="K1143" s="74" t="str">
        <f t="shared" si="17"/>
        <v/>
      </c>
    </row>
    <row r="1144" spans="1:11" ht="18.95" customHeight="1" x14ac:dyDescent="0.25">
      <c r="A1144" s="52"/>
      <c r="C1144" s="185"/>
      <c r="D1144" s="76"/>
      <c r="E1144" s="76" t="str">
        <f>IF(D1144="","",IFERROR(VLOOKUP(D1144,Cadastro!$C$9:$D$1009,2,FALSE),"NOT FOUND"))</f>
        <v/>
      </c>
      <c r="F1144" s="94"/>
      <c r="G1144" s="76"/>
      <c r="H1144" s="81" t="str">
        <f>IFERROR(F1144*VLOOKUP(D1144,Saldo!$P$8:$U$1009,6,FALSE),"")</f>
        <v/>
      </c>
      <c r="I1144" s="78" t="str">
        <f>IFERROR(IF(D1144="","",VLOOKUP(D1144,Saldo!$P$8:$Q$1009,2,FALSE)),"")</f>
        <v/>
      </c>
      <c r="J1144" s="76"/>
      <c r="K1144" s="74" t="str">
        <f t="shared" si="17"/>
        <v/>
      </c>
    </row>
    <row r="1145" spans="1:11" ht="18.95" customHeight="1" x14ac:dyDescent="0.25">
      <c r="A1145" s="52"/>
      <c r="C1145" s="185"/>
      <c r="D1145" s="76"/>
      <c r="E1145" s="76" t="str">
        <f>IF(D1145="","",IFERROR(VLOOKUP(D1145,Cadastro!$C$9:$D$1009,2,FALSE),"NOT FOUND"))</f>
        <v/>
      </c>
      <c r="F1145" s="94"/>
      <c r="G1145" s="76"/>
      <c r="H1145" s="81" t="str">
        <f>IFERROR(F1145*VLOOKUP(D1145,Saldo!$P$8:$U$1009,6,FALSE),"")</f>
        <v/>
      </c>
      <c r="I1145" s="78" t="str">
        <f>IFERROR(IF(D1145="","",VLOOKUP(D1145,Saldo!$P$8:$Q$1009,2,FALSE)),"")</f>
        <v/>
      </c>
      <c r="J1145" s="76"/>
      <c r="K1145" s="74" t="str">
        <f t="shared" si="17"/>
        <v/>
      </c>
    </row>
    <row r="1146" spans="1:11" ht="18.95" customHeight="1" x14ac:dyDescent="0.25">
      <c r="A1146" s="52"/>
      <c r="C1146" s="185"/>
      <c r="D1146" s="76"/>
      <c r="E1146" s="76" t="str">
        <f>IF(D1146="","",IFERROR(VLOOKUP(D1146,Cadastro!$C$9:$D$1009,2,FALSE),"NOT FOUND"))</f>
        <v/>
      </c>
      <c r="F1146" s="94"/>
      <c r="G1146" s="76"/>
      <c r="H1146" s="81" t="str">
        <f>IFERROR(F1146*VLOOKUP(D1146,Saldo!$P$8:$U$1009,6,FALSE),"")</f>
        <v/>
      </c>
      <c r="I1146" s="78" t="str">
        <f>IFERROR(IF(D1146="","",VLOOKUP(D1146,Saldo!$P$8:$Q$1009,2,FALSE)),"")</f>
        <v/>
      </c>
      <c r="J1146" s="76"/>
      <c r="K1146" s="74" t="str">
        <f t="shared" si="17"/>
        <v/>
      </c>
    </row>
    <row r="1147" spans="1:11" ht="18.95" customHeight="1" x14ac:dyDescent="0.25">
      <c r="A1147" s="52"/>
      <c r="C1147" s="185"/>
      <c r="D1147" s="76"/>
      <c r="E1147" s="76" t="str">
        <f>IF(D1147="","",IFERROR(VLOOKUP(D1147,Cadastro!$C$9:$D$1009,2,FALSE),"NOT FOUND"))</f>
        <v/>
      </c>
      <c r="F1147" s="94"/>
      <c r="G1147" s="76"/>
      <c r="H1147" s="81" t="str">
        <f>IFERROR(F1147*VLOOKUP(D1147,Saldo!$P$8:$U$1009,6,FALSE),"")</f>
        <v/>
      </c>
      <c r="I1147" s="78" t="str">
        <f>IFERROR(IF(D1147="","",VLOOKUP(D1147,Saldo!$P$8:$Q$1009,2,FALSE)),"")</f>
        <v/>
      </c>
      <c r="J1147" s="76"/>
      <c r="K1147" s="74" t="str">
        <f t="shared" si="17"/>
        <v/>
      </c>
    </row>
    <row r="1148" spans="1:11" ht="18.95" customHeight="1" x14ac:dyDescent="0.25">
      <c r="A1148" s="52"/>
      <c r="C1148" s="185"/>
      <c r="D1148" s="76"/>
      <c r="E1148" s="76" t="str">
        <f>IF(D1148="","",IFERROR(VLOOKUP(D1148,Cadastro!$C$9:$D$1009,2,FALSE),"NOT FOUND"))</f>
        <v/>
      </c>
      <c r="F1148" s="94"/>
      <c r="G1148" s="76"/>
      <c r="H1148" s="81" t="str">
        <f>IFERROR(F1148*VLOOKUP(D1148,Saldo!$P$8:$U$1009,6,FALSE),"")</f>
        <v/>
      </c>
      <c r="I1148" s="78" t="str">
        <f>IFERROR(IF(D1148="","",VLOOKUP(D1148,Saldo!$P$8:$Q$1009,2,FALSE)),"")</f>
        <v/>
      </c>
      <c r="J1148" s="76"/>
      <c r="K1148" s="74" t="str">
        <f t="shared" si="17"/>
        <v/>
      </c>
    </row>
    <row r="1149" spans="1:11" ht="18.95" customHeight="1" x14ac:dyDescent="0.25">
      <c r="A1149" s="52"/>
      <c r="C1149" s="185"/>
      <c r="D1149" s="76"/>
      <c r="E1149" s="76" t="str">
        <f>IF(D1149="","",IFERROR(VLOOKUP(D1149,Cadastro!$C$9:$D$1009,2,FALSE),"NOT FOUND"))</f>
        <v/>
      </c>
      <c r="F1149" s="94"/>
      <c r="G1149" s="76"/>
      <c r="H1149" s="81" t="str">
        <f>IFERROR(F1149*VLOOKUP(D1149,Saldo!$P$8:$U$1009,6,FALSE),"")</f>
        <v/>
      </c>
      <c r="I1149" s="78" t="str">
        <f>IFERROR(IF(D1149="","",VLOOKUP(D1149,Saldo!$P$8:$Q$1009,2,FALSE)),"")</f>
        <v/>
      </c>
      <c r="J1149" s="76"/>
      <c r="K1149" s="74" t="str">
        <f t="shared" si="17"/>
        <v/>
      </c>
    </row>
    <row r="1150" spans="1:11" ht="18.95" customHeight="1" x14ac:dyDescent="0.25">
      <c r="A1150" s="52"/>
      <c r="C1150" s="185"/>
      <c r="D1150" s="76"/>
      <c r="E1150" s="76" t="str">
        <f>IF(D1150="","",IFERROR(VLOOKUP(D1150,Cadastro!$C$9:$D$1009,2,FALSE),"NOT FOUND"))</f>
        <v/>
      </c>
      <c r="F1150" s="94"/>
      <c r="G1150" s="76"/>
      <c r="H1150" s="81" t="str">
        <f>IFERROR(F1150*VLOOKUP(D1150,Saldo!$P$8:$U$1009,6,FALSE),"")</f>
        <v/>
      </c>
      <c r="I1150" s="78" t="str">
        <f>IFERROR(IF(D1150="","",VLOOKUP(D1150,Saldo!$P$8:$Q$1009,2,FALSE)),"")</f>
        <v/>
      </c>
      <c r="J1150" s="76"/>
      <c r="K1150" s="74" t="str">
        <f t="shared" si="17"/>
        <v/>
      </c>
    </row>
    <row r="1151" spans="1:11" ht="18.95" customHeight="1" x14ac:dyDescent="0.25">
      <c r="A1151" s="52"/>
      <c r="C1151" s="185"/>
      <c r="D1151" s="76"/>
      <c r="E1151" s="76" t="str">
        <f>IF(D1151="","",IFERROR(VLOOKUP(D1151,Cadastro!$C$9:$D$1009,2,FALSE),"NOT FOUND"))</f>
        <v/>
      </c>
      <c r="F1151" s="94"/>
      <c r="G1151" s="76"/>
      <c r="H1151" s="81" t="str">
        <f>IFERROR(F1151*VLOOKUP(D1151,Saldo!$P$8:$U$1009,6,FALSE),"")</f>
        <v/>
      </c>
      <c r="I1151" s="78" t="str">
        <f>IFERROR(IF(D1151="","",VLOOKUP(D1151,Saldo!$P$8:$Q$1009,2,FALSE)),"")</f>
        <v/>
      </c>
      <c r="J1151" s="76"/>
      <c r="K1151" s="74" t="str">
        <f t="shared" si="17"/>
        <v/>
      </c>
    </row>
    <row r="1152" spans="1:11" ht="18.95" customHeight="1" x14ac:dyDescent="0.25">
      <c r="A1152" s="52"/>
      <c r="C1152" s="185"/>
      <c r="D1152" s="76"/>
      <c r="E1152" s="76" t="str">
        <f>IF(D1152="","",IFERROR(VLOOKUP(D1152,Cadastro!$C$9:$D$1009,2,FALSE),"NOT FOUND"))</f>
        <v/>
      </c>
      <c r="F1152" s="94"/>
      <c r="G1152" s="76"/>
      <c r="H1152" s="81" t="str">
        <f>IFERROR(F1152*VLOOKUP(D1152,Saldo!$P$8:$U$1009,6,FALSE),"")</f>
        <v/>
      </c>
      <c r="I1152" s="78" t="str">
        <f>IFERROR(IF(D1152="","",VLOOKUP(D1152,Saldo!$P$8:$Q$1009,2,FALSE)),"")</f>
        <v/>
      </c>
      <c r="J1152" s="76"/>
      <c r="K1152" s="74" t="str">
        <f t="shared" si="17"/>
        <v/>
      </c>
    </row>
    <row r="1153" spans="1:11" ht="18.95" customHeight="1" x14ac:dyDescent="0.25">
      <c r="A1153" s="52"/>
      <c r="C1153" s="185"/>
      <c r="D1153" s="76"/>
      <c r="E1153" s="76" t="str">
        <f>IF(D1153="","",IFERROR(VLOOKUP(D1153,Cadastro!$C$9:$D$1009,2,FALSE),"NOT FOUND"))</f>
        <v/>
      </c>
      <c r="F1153" s="94"/>
      <c r="G1153" s="76"/>
      <c r="H1153" s="81" t="str">
        <f>IFERROR(F1153*VLOOKUP(D1153,Saldo!$P$8:$U$1009,6,FALSE),"")</f>
        <v/>
      </c>
      <c r="I1153" s="78" t="str">
        <f>IFERROR(IF(D1153="","",VLOOKUP(D1153,Saldo!$P$8:$Q$1009,2,FALSE)),"")</f>
        <v/>
      </c>
      <c r="J1153" s="76"/>
      <c r="K1153" s="74" t="str">
        <f t="shared" si="17"/>
        <v/>
      </c>
    </row>
    <row r="1154" spans="1:11" ht="18.95" customHeight="1" x14ac:dyDescent="0.25">
      <c r="A1154" s="52"/>
      <c r="C1154" s="185"/>
      <c r="D1154" s="76"/>
      <c r="E1154" s="76" t="str">
        <f>IF(D1154="","",IFERROR(VLOOKUP(D1154,Cadastro!$C$9:$D$1009,2,FALSE),"NOT FOUND"))</f>
        <v/>
      </c>
      <c r="F1154" s="94"/>
      <c r="G1154" s="76"/>
      <c r="H1154" s="81" t="str">
        <f>IFERROR(F1154*VLOOKUP(D1154,Saldo!$P$8:$U$1009,6,FALSE),"")</f>
        <v/>
      </c>
      <c r="I1154" s="78" t="str">
        <f>IFERROR(IF(D1154="","",VLOOKUP(D1154,Saldo!$P$8:$Q$1009,2,FALSE)),"")</f>
        <v/>
      </c>
      <c r="J1154" s="76"/>
      <c r="K1154" s="74" t="str">
        <f t="shared" si="17"/>
        <v/>
      </c>
    </row>
    <row r="1155" spans="1:11" ht="18.95" customHeight="1" x14ac:dyDescent="0.25">
      <c r="A1155" s="52"/>
      <c r="C1155" s="185"/>
      <c r="D1155" s="76"/>
      <c r="E1155" s="76" t="str">
        <f>IF(D1155="","",IFERROR(VLOOKUP(D1155,Cadastro!$C$9:$D$1009,2,FALSE),"NOT FOUND"))</f>
        <v/>
      </c>
      <c r="F1155" s="94"/>
      <c r="G1155" s="76"/>
      <c r="H1155" s="81" t="str">
        <f>IFERROR(F1155*VLOOKUP(D1155,Saldo!$P$8:$U$1009,6,FALSE),"")</f>
        <v/>
      </c>
      <c r="I1155" s="78" t="str">
        <f>IFERROR(IF(D1155="","",VLOOKUP(D1155,Saldo!$P$8:$Q$1009,2,FALSE)),"")</f>
        <v/>
      </c>
      <c r="J1155" s="76"/>
      <c r="K1155" s="74" t="str">
        <f t="shared" si="17"/>
        <v/>
      </c>
    </row>
    <row r="1156" spans="1:11" ht="18.95" customHeight="1" x14ac:dyDescent="0.25">
      <c r="A1156" s="52"/>
      <c r="C1156" s="185"/>
      <c r="D1156" s="76"/>
      <c r="E1156" s="76" t="str">
        <f>IF(D1156="","",IFERROR(VLOOKUP(D1156,Cadastro!$C$9:$D$1009,2,FALSE),"NOT FOUND"))</f>
        <v/>
      </c>
      <c r="F1156" s="94"/>
      <c r="G1156" s="76"/>
      <c r="H1156" s="81" t="str">
        <f>IFERROR(F1156*VLOOKUP(D1156,Saldo!$P$8:$U$1009,6,FALSE),"")</f>
        <v/>
      </c>
      <c r="I1156" s="78" t="str">
        <f>IFERROR(IF(D1156="","",VLOOKUP(D1156,Saldo!$P$8:$Q$1009,2,FALSE)),"")</f>
        <v/>
      </c>
      <c r="J1156" s="76"/>
      <c r="K1156" s="74" t="str">
        <f t="shared" si="17"/>
        <v/>
      </c>
    </row>
    <row r="1157" spans="1:11" ht="18.95" customHeight="1" x14ac:dyDescent="0.25">
      <c r="A1157" s="52"/>
      <c r="C1157" s="185"/>
      <c r="D1157" s="76"/>
      <c r="E1157" s="76" t="str">
        <f>IF(D1157="","",IFERROR(VLOOKUP(D1157,Cadastro!$C$9:$D$1009,2,FALSE),"NOT FOUND"))</f>
        <v/>
      </c>
      <c r="F1157" s="94"/>
      <c r="G1157" s="76"/>
      <c r="H1157" s="81" t="str">
        <f>IFERROR(F1157*VLOOKUP(D1157,Saldo!$P$8:$U$1009,6,FALSE),"")</f>
        <v/>
      </c>
      <c r="I1157" s="78" t="str">
        <f>IFERROR(IF(D1157="","",VLOOKUP(D1157,Saldo!$P$8:$Q$1009,2,FALSE)),"")</f>
        <v/>
      </c>
      <c r="J1157" s="76"/>
      <c r="K1157" s="74" t="str">
        <f t="shared" si="17"/>
        <v/>
      </c>
    </row>
    <row r="1158" spans="1:11" ht="18.95" customHeight="1" x14ac:dyDescent="0.25">
      <c r="A1158" s="52"/>
      <c r="C1158" s="185"/>
      <c r="D1158" s="76"/>
      <c r="E1158" s="76" t="str">
        <f>IF(D1158="","",IFERROR(VLOOKUP(D1158,Cadastro!$C$9:$D$1009,2,FALSE),"NOT FOUND"))</f>
        <v/>
      </c>
      <c r="F1158" s="94"/>
      <c r="G1158" s="76"/>
      <c r="H1158" s="81" t="str">
        <f>IFERROR(F1158*VLOOKUP(D1158,Saldo!$P$8:$U$1009,6,FALSE),"")</f>
        <v/>
      </c>
      <c r="I1158" s="78" t="str">
        <f>IFERROR(IF(D1158="","",VLOOKUP(D1158,Saldo!$P$8:$Q$1009,2,FALSE)),"")</f>
        <v/>
      </c>
      <c r="J1158" s="76"/>
      <c r="K1158" s="74" t="str">
        <f t="shared" si="17"/>
        <v/>
      </c>
    </row>
    <row r="1159" spans="1:11" ht="18.95" customHeight="1" x14ac:dyDescent="0.25">
      <c r="A1159" s="52"/>
      <c r="C1159" s="185"/>
      <c r="D1159" s="76"/>
      <c r="E1159" s="76" t="str">
        <f>IF(D1159="","",IFERROR(VLOOKUP(D1159,Cadastro!$C$9:$D$1009,2,FALSE),"NOT FOUND"))</f>
        <v/>
      </c>
      <c r="F1159" s="94"/>
      <c r="G1159" s="76"/>
      <c r="H1159" s="81" t="str">
        <f>IFERROR(F1159*VLOOKUP(D1159,Saldo!$P$8:$U$1009,6,FALSE),"")</f>
        <v/>
      </c>
      <c r="I1159" s="78" t="str">
        <f>IFERROR(IF(D1159="","",VLOOKUP(D1159,Saldo!$P$8:$Q$1009,2,FALSE)),"")</f>
        <v/>
      </c>
      <c r="J1159" s="76"/>
      <c r="K1159" s="74" t="str">
        <f t="shared" si="17"/>
        <v/>
      </c>
    </row>
    <row r="1160" spans="1:11" ht="18.95" customHeight="1" x14ac:dyDescent="0.25">
      <c r="A1160" s="52"/>
      <c r="C1160" s="185"/>
      <c r="D1160" s="76"/>
      <c r="E1160" s="76" t="str">
        <f>IF(D1160="","",IFERROR(VLOOKUP(D1160,Cadastro!$C$9:$D$1009,2,FALSE),"NOT FOUND"))</f>
        <v/>
      </c>
      <c r="F1160" s="94"/>
      <c r="G1160" s="76"/>
      <c r="H1160" s="81" t="str">
        <f>IFERROR(F1160*VLOOKUP(D1160,Saldo!$P$8:$U$1009,6,FALSE),"")</f>
        <v/>
      </c>
      <c r="I1160" s="78" t="str">
        <f>IFERROR(IF(D1160="","",VLOOKUP(D1160,Saldo!$P$8:$Q$1009,2,FALSE)),"")</f>
        <v/>
      </c>
      <c r="J1160" s="76"/>
      <c r="K1160" s="74" t="str">
        <f t="shared" si="17"/>
        <v/>
      </c>
    </row>
    <row r="1161" spans="1:11" ht="18.95" customHeight="1" x14ac:dyDescent="0.25">
      <c r="A1161" s="52"/>
      <c r="C1161" s="185"/>
      <c r="D1161" s="76"/>
      <c r="E1161" s="76" t="str">
        <f>IF(D1161="","",IFERROR(VLOOKUP(D1161,Cadastro!$C$9:$D$1009,2,FALSE),"NOT FOUND"))</f>
        <v/>
      </c>
      <c r="F1161" s="94"/>
      <c r="G1161" s="76"/>
      <c r="H1161" s="81" t="str">
        <f>IFERROR(F1161*VLOOKUP(D1161,Saldo!$P$8:$U$1009,6,FALSE),"")</f>
        <v/>
      </c>
      <c r="I1161" s="78" t="str">
        <f>IFERROR(IF(D1161="","",VLOOKUP(D1161,Saldo!$P$8:$Q$1009,2,FALSE)),"")</f>
        <v/>
      </c>
      <c r="J1161" s="76"/>
      <c r="K1161" s="74" t="str">
        <f t="shared" si="17"/>
        <v/>
      </c>
    </row>
    <row r="1162" spans="1:11" ht="18.95" customHeight="1" x14ac:dyDescent="0.25">
      <c r="A1162" s="52"/>
      <c r="C1162" s="185"/>
      <c r="D1162" s="76"/>
      <c r="E1162" s="76" t="str">
        <f>IF(D1162="","",IFERROR(VLOOKUP(D1162,Cadastro!$C$9:$D$1009,2,FALSE),"NOT FOUND"))</f>
        <v/>
      </c>
      <c r="F1162" s="94"/>
      <c r="G1162" s="76"/>
      <c r="H1162" s="81" t="str">
        <f>IFERROR(F1162*VLOOKUP(D1162,Saldo!$P$8:$U$1009,6,FALSE),"")</f>
        <v/>
      </c>
      <c r="I1162" s="78" t="str">
        <f>IFERROR(IF(D1162="","",VLOOKUP(D1162,Saldo!$P$8:$Q$1009,2,FALSE)),"")</f>
        <v/>
      </c>
      <c r="J1162" s="76"/>
      <c r="K1162" s="74" t="str">
        <f t="shared" ref="K1162:K1225" si="18">IF(C1162="","",MONTH(C1162))</f>
        <v/>
      </c>
    </row>
    <row r="1163" spans="1:11" ht="18.95" customHeight="1" x14ac:dyDescent="0.25">
      <c r="A1163" s="52"/>
      <c r="C1163" s="185"/>
      <c r="D1163" s="76"/>
      <c r="E1163" s="76" t="str">
        <f>IF(D1163="","",IFERROR(VLOOKUP(D1163,Cadastro!$C$9:$D$1009,2,FALSE),"NOT FOUND"))</f>
        <v/>
      </c>
      <c r="F1163" s="94"/>
      <c r="G1163" s="76"/>
      <c r="H1163" s="81" t="str">
        <f>IFERROR(F1163*VLOOKUP(D1163,Saldo!$P$8:$U$1009,6,FALSE),"")</f>
        <v/>
      </c>
      <c r="I1163" s="78" t="str">
        <f>IFERROR(IF(D1163="","",VLOOKUP(D1163,Saldo!$P$8:$Q$1009,2,FALSE)),"")</f>
        <v/>
      </c>
      <c r="J1163" s="76"/>
      <c r="K1163" s="74" t="str">
        <f t="shared" si="18"/>
        <v/>
      </c>
    </row>
    <row r="1164" spans="1:11" ht="18.95" customHeight="1" x14ac:dyDescent="0.25">
      <c r="A1164" s="52"/>
      <c r="C1164" s="185"/>
      <c r="D1164" s="76"/>
      <c r="E1164" s="76" t="str">
        <f>IF(D1164="","",IFERROR(VLOOKUP(D1164,Cadastro!$C$9:$D$1009,2,FALSE),"NOT FOUND"))</f>
        <v/>
      </c>
      <c r="F1164" s="94"/>
      <c r="G1164" s="76"/>
      <c r="H1164" s="81" t="str">
        <f>IFERROR(F1164*VLOOKUP(D1164,Saldo!$P$8:$U$1009,6,FALSE),"")</f>
        <v/>
      </c>
      <c r="I1164" s="78" t="str">
        <f>IFERROR(IF(D1164="","",VLOOKUP(D1164,Saldo!$P$8:$Q$1009,2,FALSE)),"")</f>
        <v/>
      </c>
      <c r="J1164" s="76"/>
      <c r="K1164" s="74" t="str">
        <f t="shared" si="18"/>
        <v/>
      </c>
    </row>
    <row r="1165" spans="1:11" ht="18.95" customHeight="1" x14ac:dyDescent="0.25">
      <c r="A1165" s="52"/>
      <c r="C1165" s="185"/>
      <c r="D1165" s="76"/>
      <c r="E1165" s="76" t="str">
        <f>IF(D1165="","",IFERROR(VLOOKUP(D1165,Cadastro!$C$9:$D$1009,2,FALSE),"NOT FOUND"))</f>
        <v/>
      </c>
      <c r="F1165" s="94"/>
      <c r="G1165" s="76"/>
      <c r="H1165" s="81" t="str">
        <f>IFERROR(F1165*VLOOKUP(D1165,Saldo!$P$8:$U$1009,6,FALSE),"")</f>
        <v/>
      </c>
      <c r="I1165" s="78" t="str">
        <f>IFERROR(IF(D1165="","",VLOOKUP(D1165,Saldo!$P$8:$Q$1009,2,FALSE)),"")</f>
        <v/>
      </c>
      <c r="J1165" s="76"/>
      <c r="K1165" s="74" t="str">
        <f t="shared" si="18"/>
        <v/>
      </c>
    </row>
    <row r="1166" spans="1:11" ht="18.95" customHeight="1" x14ac:dyDescent="0.25">
      <c r="A1166" s="52"/>
      <c r="C1166" s="185"/>
      <c r="D1166" s="76"/>
      <c r="E1166" s="76" t="str">
        <f>IF(D1166="","",IFERROR(VLOOKUP(D1166,Cadastro!$C$9:$D$1009,2,FALSE),"NOT FOUND"))</f>
        <v/>
      </c>
      <c r="F1166" s="94"/>
      <c r="G1166" s="76"/>
      <c r="H1166" s="81" t="str">
        <f>IFERROR(F1166*VLOOKUP(D1166,Saldo!$P$8:$U$1009,6,FALSE),"")</f>
        <v/>
      </c>
      <c r="I1166" s="78" t="str">
        <f>IFERROR(IF(D1166="","",VLOOKUP(D1166,Saldo!$P$8:$Q$1009,2,FALSE)),"")</f>
        <v/>
      </c>
      <c r="J1166" s="76"/>
      <c r="K1166" s="74" t="str">
        <f t="shared" si="18"/>
        <v/>
      </c>
    </row>
    <row r="1167" spans="1:11" ht="18.95" customHeight="1" x14ac:dyDescent="0.25">
      <c r="A1167" s="52"/>
      <c r="C1167" s="185"/>
      <c r="D1167" s="76"/>
      <c r="E1167" s="76" t="str">
        <f>IF(D1167="","",IFERROR(VLOOKUP(D1167,Cadastro!$C$9:$D$1009,2,FALSE),"NOT FOUND"))</f>
        <v/>
      </c>
      <c r="F1167" s="94"/>
      <c r="G1167" s="76"/>
      <c r="H1167" s="81" t="str">
        <f>IFERROR(F1167*VLOOKUP(D1167,Saldo!$P$8:$U$1009,6,FALSE),"")</f>
        <v/>
      </c>
      <c r="I1167" s="78" t="str">
        <f>IFERROR(IF(D1167="","",VLOOKUP(D1167,Saldo!$P$8:$Q$1009,2,FALSE)),"")</f>
        <v/>
      </c>
      <c r="J1167" s="76"/>
      <c r="K1167" s="74" t="str">
        <f t="shared" si="18"/>
        <v/>
      </c>
    </row>
    <row r="1168" spans="1:11" ht="18.95" customHeight="1" x14ac:dyDescent="0.25">
      <c r="A1168" s="52"/>
      <c r="C1168" s="185"/>
      <c r="D1168" s="76"/>
      <c r="E1168" s="76" t="str">
        <f>IF(D1168="","",IFERROR(VLOOKUP(D1168,Cadastro!$C$9:$D$1009,2,FALSE),"NOT FOUND"))</f>
        <v/>
      </c>
      <c r="F1168" s="94"/>
      <c r="G1168" s="76"/>
      <c r="H1168" s="81" t="str">
        <f>IFERROR(F1168*VLOOKUP(D1168,Saldo!$P$8:$U$1009,6,FALSE),"")</f>
        <v/>
      </c>
      <c r="I1168" s="78" t="str">
        <f>IFERROR(IF(D1168="","",VLOOKUP(D1168,Saldo!$P$8:$Q$1009,2,FALSE)),"")</f>
        <v/>
      </c>
      <c r="J1168" s="76"/>
      <c r="K1168" s="74" t="str">
        <f t="shared" si="18"/>
        <v/>
      </c>
    </row>
    <row r="1169" spans="1:11" ht="18.95" customHeight="1" x14ac:dyDescent="0.25">
      <c r="A1169" s="52"/>
      <c r="C1169" s="185"/>
      <c r="D1169" s="76"/>
      <c r="E1169" s="76" t="str">
        <f>IF(D1169="","",IFERROR(VLOOKUP(D1169,Cadastro!$C$9:$D$1009,2,FALSE),"NOT FOUND"))</f>
        <v/>
      </c>
      <c r="F1169" s="94"/>
      <c r="G1169" s="76"/>
      <c r="H1169" s="81" t="str">
        <f>IFERROR(F1169*VLOOKUP(D1169,Saldo!$P$8:$U$1009,6,FALSE),"")</f>
        <v/>
      </c>
      <c r="I1169" s="78" t="str">
        <f>IFERROR(IF(D1169="","",VLOOKUP(D1169,Saldo!$P$8:$Q$1009,2,FALSE)),"")</f>
        <v/>
      </c>
      <c r="J1169" s="76"/>
      <c r="K1169" s="74" t="str">
        <f t="shared" si="18"/>
        <v/>
      </c>
    </row>
    <row r="1170" spans="1:11" ht="18.95" customHeight="1" x14ac:dyDescent="0.25">
      <c r="A1170" s="52"/>
      <c r="C1170" s="185"/>
      <c r="D1170" s="76"/>
      <c r="E1170" s="76" t="str">
        <f>IF(D1170="","",IFERROR(VLOOKUP(D1170,Cadastro!$C$9:$D$1009,2,FALSE),"NOT FOUND"))</f>
        <v/>
      </c>
      <c r="F1170" s="94"/>
      <c r="G1170" s="76"/>
      <c r="H1170" s="81" t="str">
        <f>IFERROR(F1170*VLOOKUP(D1170,Saldo!$P$8:$U$1009,6,FALSE),"")</f>
        <v/>
      </c>
      <c r="I1170" s="78" t="str">
        <f>IFERROR(IF(D1170="","",VLOOKUP(D1170,Saldo!$P$8:$Q$1009,2,FALSE)),"")</f>
        <v/>
      </c>
      <c r="J1170" s="76"/>
      <c r="K1170" s="74" t="str">
        <f t="shared" si="18"/>
        <v/>
      </c>
    </row>
    <row r="1171" spans="1:11" ht="18.95" customHeight="1" x14ac:dyDescent="0.25">
      <c r="A1171" s="52"/>
      <c r="C1171" s="185"/>
      <c r="D1171" s="76"/>
      <c r="E1171" s="76" t="str">
        <f>IF(D1171="","",IFERROR(VLOOKUP(D1171,Cadastro!$C$9:$D$1009,2,FALSE),"NOT FOUND"))</f>
        <v/>
      </c>
      <c r="F1171" s="94"/>
      <c r="G1171" s="76"/>
      <c r="H1171" s="81" t="str">
        <f>IFERROR(F1171*VLOOKUP(D1171,Saldo!$P$8:$U$1009,6,FALSE),"")</f>
        <v/>
      </c>
      <c r="I1171" s="78" t="str">
        <f>IFERROR(IF(D1171="","",VLOOKUP(D1171,Saldo!$P$8:$Q$1009,2,FALSE)),"")</f>
        <v/>
      </c>
      <c r="J1171" s="76"/>
      <c r="K1171" s="74" t="str">
        <f t="shared" si="18"/>
        <v/>
      </c>
    </row>
    <row r="1172" spans="1:11" ht="18.95" customHeight="1" x14ac:dyDescent="0.25">
      <c r="A1172" s="52"/>
      <c r="C1172" s="185"/>
      <c r="D1172" s="76"/>
      <c r="E1172" s="76" t="str">
        <f>IF(D1172="","",IFERROR(VLOOKUP(D1172,Cadastro!$C$9:$D$1009,2,FALSE),"NOT FOUND"))</f>
        <v/>
      </c>
      <c r="F1172" s="94"/>
      <c r="G1172" s="76"/>
      <c r="H1172" s="81" t="str">
        <f>IFERROR(F1172*VLOOKUP(D1172,Saldo!$P$8:$U$1009,6,FALSE),"")</f>
        <v/>
      </c>
      <c r="I1172" s="78" t="str">
        <f>IFERROR(IF(D1172="","",VLOOKUP(D1172,Saldo!$P$8:$Q$1009,2,FALSE)),"")</f>
        <v/>
      </c>
      <c r="J1172" s="76"/>
      <c r="K1172" s="74" t="str">
        <f t="shared" si="18"/>
        <v/>
      </c>
    </row>
    <row r="1173" spans="1:11" ht="18.95" customHeight="1" x14ac:dyDescent="0.25">
      <c r="A1173" s="52"/>
      <c r="C1173" s="185"/>
      <c r="D1173" s="76"/>
      <c r="E1173" s="76" t="str">
        <f>IF(D1173="","",IFERROR(VLOOKUP(D1173,Cadastro!$C$9:$D$1009,2,FALSE),"NOT FOUND"))</f>
        <v/>
      </c>
      <c r="F1173" s="94"/>
      <c r="G1173" s="76"/>
      <c r="H1173" s="81" t="str">
        <f>IFERROR(F1173*VLOOKUP(D1173,Saldo!$P$8:$U$1009,6,FALSE),"")</f>
        <v/>
      </c>
      <c r="I1173" s="78" t="str">
        <f>IFERROR(IF(D1173="","",VLOOKUP(D1173,Saldo!$P$8:$Q$1009,2,FALSE)),"")</f>
        <v/>
      </c>
      <c r="J1173" s="76"/>
      <c r="K1173" s="74" t="str">
        <f t="shared" si="18"/>
        <v/>
      </c>
    </row>
    <row r="1174" spans="1:11" ht="18.95" customHeight="1" x14ac:dyDescent="0.25">
      <c r="A1174" s="52"/>
      <c r="C1174" s="185"/>
      <c r="D1174" s="76"/>
      <c r="E1174" s="76" t="str">
        <f>IF(D1174="","",IFERROR(VLOOKUP(D1174,Cadastro!$C$9:$D$1009,2,FALSE),"NOT FOUND"))</f>
        <v/>
      </c>
      <c r="F1174" s="94"/>
      <c r="G1174" s="76"/>
      <c r="H1174" s="81" t="str">
        <f>IFERROR(F1174*VLOOKUP(D1174,Saldo!$P$8:$U$1009,6,FALSE),"")</f>
        <v/>
      </c>
      <c r="I1174" s="78" t="str">
        <f>IFERROR(IF(D1174="","",VLOOKUP(D1174,Saldo!$P$8:$Q$1009,2,FALSE)),"")</f>
        <v/>
      </c>
      <c r="J1174" s="76"/>
      <c r="K1174" s="74" t="str">
        <f t="shared" si="18"/>
        <v/>
      </c>
    </row>
    <row r="1175" spans="1:11" ht="18.95" customHeight="1" x14ac:dyDescent="0.25">
      <c r="A1175" s="52"/>
      <c r="C1175" s="185"/>
      <c r="D1175" s="76"/>
      <c r="E1175" s="76" t="str">
        <f>IF(D1175="","",IFERROR(VLOOKUP(D1175,Cadastro!$C$9:$D$1009,2,FALSE),"NOT FOUND"))</f>
        <v/>
      </c>
      <c r="F1175" s="94"/>
      <c r="G1175" s="76"/>
      <c r="H1175" s="81" t="str">
        <f>IFERROR(F1175*VLOOKUP(D1175,Saldo!$P$8:$U$1009,6,FALSE),"")</f>
        <v/>
      </c>
      <c r="I1175" s="78" t="str">
        <f>IFERROR(IF(D1175="","",VLOOKUP(D1175,Saldo!$P$8:$Q$1009,2,FALSE)),"")</f>
        <v/>
      </c>
      <c r="J1175" s="76"/>
      <c r="K1175" s="74" t="str">
        <f t="shared" si="18"/>
        <v/>
      </c>
    </row>
    <row r="1176" spans="1:11" ht="18.95" customHeight="1" x14ac:dyDescent="0.25">
      <c r="A1176" s="52"/>
      <c r="C1176" s="185"/>
      <c r="D1176" s="76"/>
      <c r="E1176" s="76" t="str">
        <f>IF(D1176="","",IFERROR(VLOOKUP(D1176,Cadastro!$C$9:$D$1009,2,FALSE),"NOT FOUND"))</f>
        <v/>
      </c>
      <c r="F1176" s="94"/>
      <c r="G1176" s="76"/>
      <c r="H1176" s="81" t="str">
        <f>IFERROR(F1176*VLOOKUP(D1176,Saldo!$P$8:$U$1009,6,FALSE),"")</f>
        <v/>
      </c>
      <c r="I1176" s="78" t="str">
        <f>IFERROR(IF(D1176="","",VLOOKUP(D1176,Saldo!$P$8:$Q$1009,2,FALSE)),"")</f>
        <v/>
      </c>
      <c r="J1176" s="76"/>
      <c r="K1176" s="74" t="str">
        <f t="shared" si="18"/>
        <v/>
      </c>
    </row>
    <row r="1177" spans="1:11" ht="18.95" customHeight="1" x14ac:dyDescent="0.25">
      <c r="A1177" s="52"/>
      <c r="C1177" s="185"/>
      <c r="D1177" s="76"/>
      <c r="E1177" s="76" t="str">
        <f>IF(D1177="","",IFERROR(VLOOKUP(D1177,Cadastro!$C$9:$D$1009,2,FALSE),"NOT FOUND"))</f>
        <v/>
      </c>
      <c r="F1177" s="94"/>
      <c r="G1177" s="76"/>
      <c r="H1177" s="81" t="str">
        <f>IFERROR(F1177*VLOOKUP(D1177,Saldo!$P$8:$U$1009,6,FALSE),"")</f>
        <v/>
      </c>
      <c r="I1177" s="78" t="str">
        <f>IFERROR(IF(D1177="","",VLOOKUP(D1177,Saldo!$P$8:$Q$1009,2,FALSE)),"")</f>
        <v/>
      </c>
      <c r="J1177" s="76"/>
      <c r="K1177" s="74" t="str">
        <f t="shared" si="18"/>
        <v/>
      </c>
    </row>
    <row r="1178" spans="1:11" ht="18.95" customHeight="1" x14ac:dyDescent="0.25">
      <c r="A1178" s="52"/>
      <c r="C1178" s="185"/>
      <c r="D1178" s="76"/>
      <c r="E1178" s="76" t="str">
        <f>IF(D1178="","",IFERROR(VLOOKUP(D1178,Cadastro!$C$9:$D$1009,2,FALSE),"NOT FOUND"))</f>
        <v/>
      </c>
      <c r="F1178" s="94"/>
      <c r="G1178" s="76"/>
      <c r="H1178" s="81" t="str">
        <f>IFERROR(F1178*VLOOKUP(D1178,Saldo!$P$8:$U$1009,6,FALSE),"")</f>
        <v/>
      </c>
      <c r="I1178" s="78" t="str">
        <f>IFERROR(IF(D1178="","",VLOOKUP(D1178,Saldo!$P$8:$Q$1009,2,FALSE)),"")</f>
        <v/>
      </c>
      <c r="J1178" s="76"/>
      <c r="K1178" s="74" t="str">
        <f t="shared" si="18"/>
        <v/>
      </c>
    </row>
    <row r="1179" spans="1:11" ht="18.95" customHeight="1" x14ac:dyDescent="0.25">
      <c r="A1179" s="52"/>
      <c r="C1179" s="185"/>
      <c r="D1179" s="76"/>
      <c r="E1179" s="76" t="str">
        <f>IF(D1179="","",IFERROR(VLOOKUP(D1179,Cadastro!$C$9:$D$1009,2,FALSE),"NOT FOUND"))</f>
        <v/>
      </c>
      <c r="F1179" s="94"/>
      <c r="G1179" s="76"/>
      <c r="H1179" s="81" t="str">
        <f>IFERROR(F1179*VLOOKUP(D1179,Saldo!$P$8:$U$1009,6,FALSE),"")</f>
        <v/>
      </c>
      <c r="I1179" s="78" t="str">
        <f>IFERROR(IF(D1179="","",VLOOKUP(D1179,Saldo!$P$8:$Q$1009,2,FALSE)),"")</f>
        <v/>
      </c>
      <c r="J1179" s="76"/>
      <c r="K1179" s="74" t="str">
        <f t="shared" si="18"/>
        <v/>
      </c>
    </row>
    <row r="1180" spans="1:11" ht="18.95" customHeight="1" x14ac:dyDescent="0.25">
      <c r="A1180" s="52"/>
      <c r="C1180" s="185"/>
      <c r="D1180" s="76"/>
      <c r="E1180" s="76" t="str">
        <f>IF(D1180="","",IFERROR(VLOOKUP(D1180,Cadastro!$C$9:$D$1009,2,FALSE),"NOT FOUND"))</f>
        <v/>
      </c>
      <c r="F1180" s="94"/>
      <c r="G1180" s="76"/>
      <c r="H1180" s="81" t="str">
        <f>IFERROR(F1180*VLOOKUP(D1180,Saldo!$P$8:$U$1009,6,FALSE),"")</f>
        <v/>
      </c>
      <c r="I1180" s="78" t="str">
        <f>IFERROR(IF(D1180="","",VLOOKUP(D1180,Saldo!$P$8:$Q$1009,2,FALSE)),"")</f>
        <v/>
      </c>
      <c r="J1180" s="76"/>
      <c r="K1180" s="74" t="str">
        <f t="shared" si="18"/>
        <v/>
      </c>
    </row>
    <row r="1181" spans="1:11" ht="18.95" customHeight="1" x14ac:dyDescent="0.25">
      <c r="A1181" s="52"/>
      <c r="C1181" s="185"/>
      <c r="D1181" s="76"/>
      <c r="E1181" s="76" t="str">
        <f>IF(D1181="","",IFERROR(VLOOKUP(D1181,Cadastro!$C$9:$D$1009,2,FALSE),"NOT FOUND"))</f>
        <v/>
      </c>
      <c r="F1181" s="94"/>
      <c r="G1181" s="76"/>
      <c r="H1181" s="81" t="str">
        <f>IFERROR(F1181*VLOOKUP(D1181,Saldo!$P$8:$U$1009,6,FALSE),"")</f>
        <v/>
      </c>
      <c r="I1181" s="78" t="str">
        <f>IFERROR(IF(D1181="","",VLOOKUP(D1181,Saldo!$P$8:$Q$1009,2,FALSE)),"")</f>
        <v/>
      </c>
      <c r="J1181" s="76"/>
      <c r="K1181" s="74" t="str">
        <f t="shared" si="18"/>
        <v/>
      </c>
    </row>
    <row r="1182" spans="1:11" ht="18.95" customHeight="1" x14ac:dyDescent="0.25">
      <c r="A1182" s="52"/>
      <c r="C1182" s="185"/>
      <c r="D1182" s="76"/>
      <c r="E1182" s="76" t="str">
        <f>IF(D1182="","",IFERROR(VLOOKUP(D1182,Cadastro!$C$9:$D$1009,2,FALSE),"NOT FOUND"))</f>
        <v/>
      </c>
      <c r="F1182" s="94"/>
      <c r="G1182" s="76"/>
      <c r="H1182" s="81" t="str">
        <f>IFERROR(F1182*VLOOKUP(D1182,Saldo!$P$8:$U$1009,6,FALSE),"")</f>
        <v/>
      </c>
      <c r="I1182" s="78" t="str">
        <f>IFERROR(IF(D1182="","",VLOOKUP(D1182,Saldo!$P$8:$Q$1009,2,FALSE)),"")</f>
        <v/>
      </c>
      <c r="J1182" s="76"/>
      <c r="K1182" s="74" t="str">
        <f t="shared" si="18"/>
        <v/>
      </c>
    </row>
    <row r="1183" spans="1:11" ht="18.95" customHeight="1" x14ac:dyDescent="0.25">
      <c r="A1183" s="52"/>
      <c r="C1183" s="185"/>
      <c r="D1183" s="76"/>
      <c r="E1183" s="76" t="str">
        <f>IF(D1183="","",IFERROR(VLOOKUP(D1183,Cadastro!$C$9:$D$1009,2,FALSE),"NOT FOUND"))</f>
        <v/>
      </c>
      <c r="F1183" s="94"/>
      <c r="G1183" s="76"/>
      <c r="H1183" s="81" t="str">
        <f>IFERROR(F1183*VLOOKUP(D1183,Saldo!$P$8:$U$1009,6,FALSE),"")</f>
        <v/>
      </c>
      <c r="I1183" s="78" t="str">
        <f>IFERROR(IF(D1183="","",VLOOKUP(D1183,Saldo!$P$8:$Q$1009,2,FALSE)),"")</f>
        <v/>
      </c>
      <c r="J1183" s="76"/>
      <c r="K1183" s="74" t="str">
        <f t="shared" si="18"/>
        <v/>
      </c>
    </row>
    <row r="1184" spans="1:11" ht="18.95" customHeight="1" x14ac:dyDescent="0.25">
      <c r="A1184" s="52"/>
      <c r="C1184" s="185"/>
      <c r="D1184" s="76"/>
      <c r="E1184" s="76" t="str">
        <f>IF(D1184="","",IFERROR(VLOOKUP(D1184,Cadastro!$C$9:$D$1009,2,FALSE),"NOT FOUND"))</f>
        <v/>
      </c>
      <c r="F1184" s="94"/>
      <c r="G1184" s="76"/>
      <c r="H1184" s="81" t="str">
        <f>IFERROR(F1184*VLOOKUP(D1184,Saldo!$P$8:$U$1009,6,FALSE),"")</f>
        <v/>
      </c>
      <c r="I1184" s="78" t="str">
        <f>IFERROR(IF(D1184="","",VLOOKUP(D1184,Saldo!$P$8:$Q$1009,2,FALSE)),"")</f>
        <v/>
      </c>
      <c r="J1184" s="76"/>
      <c r="K1184" s="74" t="str">
        <f t="shared" si="18"/>
        <v/>
      </c>
    </row>
    <row r="1185" spans="1:11" ht="18.95" customHeight="1" x14ac:dyDescent="0.25">
      <c r="A1185" s="52"/>
      <c r="C1185" s="185"/>
      <c r="D1185" s="76"/>
      <c r="E1185" s="76" t="str">
        <f>IF(D1185="","",IFERROR(VLOOKUP(D1185,Cadastro!$C$9:$D$1009,2,FALSE),"NOT FOUND"))</f>
        <v/>
      </c>
      <c r="F1185" s="94"/>
      <c r="G1185" s="76"/>
      <c r="H1185" s="81" t="str">
        <f>IFERROR(F1185*VLOOKUP(D1185,Saldo!$P$8:$U$1009,6,FALSE),"")</f>
        <v/>
      </c>
      <c r="I1185" s="78" t="str">
        <f>IFERROR(IF(D1185="","",VLOOKUP(D1185,Saldo!$P$8:$Q$1009,2,FALSE)),"")</f>
        <v/>
      </c>
      <c r="J1185" s="76"/>
      <c r="K1185" s="74" t="str">
        <f t="shared" si="18"/>
        <v/>
      </c>
    </row>
    <row r="1186" spans="1:11" ht="18.95" customHeight="1" x14ac:dyDescent="0.25">
      <c r="A1186" s="52"/>
      <c r="C1186" s="185"/>
      <c r="D1186" s="76"/>
      <c r="E1186" s="76" t="str">
        <f>IF(D1186="","",IFERROR(VLOOKUP(D1186,Cadastro!$C$9:$D$1009,2,FALSE),"NOT FOUND"))</f>
        <v/>
      </c>
      <c r="F1186" s="94"/>
      <c r="G1186" s="76"/>
      <c r="H1186" s="81" t="str">
        <f>IFERROR(F1186*VLOOKUP(D1186,Saldo!$P$8:$U$1009,6,FALSE),"")</f>
        <v/>
      </c>
      <c r="I1186" s="78" t="str">
        <f>IFERROR(IF(D1186="","",VLOOKUP(D1186,Saldo!$P$8:$Q$1009,2,FALSE)),"")</f>
        <v/>
      </c>
      <c r="J1186" s="76"/>
      <c r="K1186" s="74" t="str">
        <f t="shared" si="18"/>
        <v/>
      </c>
    </row>
    <row r="1187" spans="1:11" ht="18.95" customHeight="1" x14ac:dyDescent="0.25">
      <c r="A1187" s="52"/>
      <c r="C1187" s="185"/>
      <c r="D1187" s="76"/>
      <c r="E1187" s="76" t="str">
        <f>IF(D1187="","",IFERROR(VLOOKUP(D1187,Cadastro!$C$9:$D$1009,2,FALSE),"NOT FOUND"))</f>
        <v/>
      </c>
      <c r="F1187" s="94"/>
      <c r="G1187" s="76"/>
      <c r="H1187" s="81" t="str">
        <f>IFERROR(F1187*VLOOKUP(D1187,Saldo!$P$8:$U$1009,6,FALSE),"")</f>
        <v/>
      </c>
      <c r="I1187" s="78" t="str">
        <f>IFERROR(IF(D1187="","",VLOOKUP(D1187,Saldo!$P$8:$Q$1009,2,FALSE)),"")</f>
        <v/>
      </c>
      <c r="J1187" s="76"/>
      <c r="K1187" s="74" t="str">
        <f t="shared" si="18"/>
        <v/>
      </c>
    </row>
    <row r="1188" spans="1:11" ht="18.95" customHeight="1" x14ac:dyDescent="0.25">
      <c r="A1188" s="52"/>
      <c r="C1188" s="185"/>
      <c r="D1188" s="76"/>
      <c r="E1188" s="76" t="str">
        <f>IF(D1188="","",IFERROR(VLOOKUP(D1188,Cadastro!$C$9:$D$1009,2,FALSE),"NOT FOUND"))</f>
        <v/>
      </c>
      <c r="F1188" s="94"/>
      <c r="G1188" s="76"/>
      <c r="H1188" s="81" t="str">
        <f>IFERROR(F1188*VLOOKUP(D1188,Saldo!$P$8:$U$1009,6,FALSE),"")</f>
        <v/>
      </c>
      <c r="I1188" s="78" t="str">
        <f>IFERROR(IF(D1188="","",VLOOKUP(D1188,Saldo!$P$8:$Q$1009,2,FALSE)),"")</f>
        <v/>
      </c>
      <c r="J1188" s="76"/>
      <c r="K1188" s="74" t="str">
        <f t="shared" si="18"/>
        <v/>
      </c>
    </row>
    <row r="1189" spans="1:11" ht="18.95" customHeight="1" x14ac:dyDescent="0.25">
      <c r="A1189" s="52"/>
      <c r="C1189" s="185"/>
      <c r="D1189" s="76"/>
      <c r="E1189" s="76" t="str">
        <f>IF(D1189="","",IFERROR(VLOOKUP(D1189,Cadastro!$C$9:$D$1009,2,FALSE),"NOT FOUND"))</f>
        <v/>
      </c>
      <c r="F1189" s="94"/>
      <c r="G1189" s="76"/>
      <c r="H1189" s="81" t="str">
        <f>IFERROR(F1189*VLOOKUP(D1189,Saldo!$P$8:$U$1009,6,FALSE),"")</f>
        <v/>
      </c>
      <c r="I1189" s="78" t="str">
        <f>IFERROR(IF(D1189="","",VLOOKUP(D1189,Saldo!$P$8:$Q$1009,2,FALSE)),"")</f>
        <v/>
      </c>
      <c r="J1189" s="76"/>
      <c r="K1189" s="74" t="str">
        <f t="shared" si="18"/>
        <v/>
      </c>
    </row>
    <row r="1190" spans="1:11" ht="18.95" customHeight="1" x14ac:dyDescent="0.25">
      <c r="A1190" s="52"/>
      <c r="C1190" s="185"/>
      <c r="D1190" s="76"/>
      <c r="E1190" s="76" t="str">
        <f>IF(D1190="","",IFERROR(VLOOKUP(D1190,Cadastro!$C$9:$D$1009,2,FALSE),"NOT FOUND"))</f>
        <v/>
      </c>
      <c r="F1190" s="94"/>
      <c r="G1190" s="76"/>
      <c r="H1190" s="81" t="str">
        <f>IFERROR(F1190*VLOOKUP(D1190,Saldo!$P$8:$U$1009,6,FALSE),"")</f>
        <v/>
      </c>
      <c r="I1190" s="78" t="str">
        <f>IFERROR(IF(D1190="","",VLOOKUP(D1190,Saldo!$P$8:$Q$1009,2,FALSE)),"")</f>
        <v/>
      </c>
      <c r="J1190" s="76"/>
      <c r="K1190" s="74" t="str">
        <f t="shared" si="18"/>
        <v/>
      </c>
    </row>
    <row r="1191" spans="1:11" ht="18.95" customHeight="1" x14ac:dyDescent="0.25">
      <c r="A1191" s="52"/>
      <c r="C1191" s="185"/>
      <c r="D1191" s="76"/>
      <c r="E1191" s="76" t="str">
        <f>IF(D1191="","",IFERROR(VLOOKUP(D1191,Cadastro!$C$9:$D$1009,2,FALSE),"NOT FOUND"))</f>
        <v/>
      </c>
      <c r="F1191" s="94"/>
      <c r="G1191" s="76"/>
      <c r="H1191" s="81" t="str">
        <f>IFERROR(F1191*VLOOKUP(D1191,Saldo!$P$8:$U$1009,6,FALSE),"")</f>
        <v/>
      </c>
      <c r="I1191" s="78" t="str">
        <f>IFERROR(IF(D1191="","",VLOOKUP(D1191,Saldo!$P$8:$Q$1009,2,FALSE)),"")</f>
        <v/>
      </c>
      <c r="J1191" s="76"/>
      <c r="K1191" s="74" t="str">
        <f t="shared" si="18"/>
        <v/>
      </c>
    </row>
    <row r="1192" spans="1:11" ht="18.95" customHeight="1" x14ac:dyDescent="0.25">
      <c r="A1192" s="52"/>
      <c r="C1192" s="185"/>
      <c r="D1192" s="76"/>
      <c r="E1192" s="76" t="str">
        <f>IF(D1192="","",IFERROR(VLOOKUP(D1192,Cadastro!$C$9:$D$1009,2,FALSE),"NOT FOUND"))</f>
        <v/>
      </c>
      <c r="F1192" s="94"/>
      <c r="G1192" s="76"/>
      <c r="H1192" s="81" t="str">
        <f>IFERROR(F1192*VLOOKUP(D1192,Saldo!$P$8:$U$1009,6,FALSE),"")</f>
        <v/>
      </c>
      <c r="I1192" s="78" t="str">
        <f>IFERROR(IF(D1192="","",VLOOKUP(D1192,Saldo!$P$8:$Q$1009,2,FALSE)),"")</f>
        <v/>
      </c>
      <c r="J1192" s="76"/>
      <c r="K1192" s="74" t="str">
        <f t="shared" si="18"/>
        <v/>
      </c>
    </row>
    <row r="1193" spans="1:11" ht="18.95" customHeight="1" x14ac:dyDescent="0.25">
      <c r="A1193" s="52"/>
      <c r="C1193" s="185"/>
      <c r="D1193" s="76"/>
      <c r="E1193" s="76" t="str">
        <f>IF(D1193="","",IFERROR(VLOOKUP(D1193,Cadastro!$C$9:$D$1009,2,FALSE),"NOT FOUND"))</f>
        <v/>
      </c>
      <c r="F1193" s="94"/>
      <c r="G1193" s="76"/>
      <c r="H1193" s="81" t="str">
        <f>IFERROR(F1193*VLOOKUP(D1193,Saldo!$P$8:$U$1009,6,FALSE),"")</f>
        <v/>
      </c>
      <c r="I1193" s="78" t="str">
        <f>IFERROR(IF(D1193="","",VLOOKUP(D1193,Saldo!$P$8:$Q$1009,2,FALSE)),"")</f>
        <v/>
      </c>
      <c r="J1193" s="76"/>
      <c r="K1193" s="74" t="str">
        <f t="shared" si="18"/>
        <v/>
      </c>
    </row>
    <row r="1194" spans="1:11" ht="18.95" customHeight="1" x14ac:dyDescent="0.25">
      <c r="A1194" s="52"/>
      <c r="C1194" s="185"/>
      <c r="D1194" s="76"/>
      <c r="E1194" s="76" t="str">
        <f>IF(D1194="","",IFERROR(VLOOKUP(D1194,Cadastro!$C$9:$D$1009,2,FALSE),"NOT FOUND"))</f>
        <v/>
      </c>
      <c r="F1194" s="94"/>
      <c r="G1194" s="76"/>
      <c r="H1194" s="81" t="str">
        <f>IFERROR(F1194*VLOOKUP(D1194,Saldo!$P$8:$U$1009,6,FALSE),"")</f>
        <v/>
      </c>
      <c r="I1194" s="78" t="str">
        <f>IFERROR(IF(D1194="","",VLOOKUP(D1194,Saldo!$P$8:$Q$1009,2,FALSE)),"")</f>
        <v/>
      </c>
      <c r="J1194" s="76"/>
      <c r="K1194" s="74" t="str">
        <f t="shared" si="18"/>
        <v/>
      </c>
    </row>
    <row r="1195" spans="1:11" ht="18.95" customHeight="1" x14ac:dyDescent="0.25">
      <c r="A1195" s="52"/>
      <c r="C1195" s="185"/>
      <c r="D1195" s="76"/>
      <c r="E1195" s="76" t="str">
        <f>IF(D1195="","",IFERROR(VLOOKUP(D1195,Cadastro!$C$9:$D$1009,2,FALSE),"NOT FOUND"))</f>
        <v/>
      </c>
      <c r="F1195" s="94"/>
      <c r="G1195" s="76"/>
      <c r="H1195" s="81" t="str">
        <f>IFERROR(F1195*VLOOKUP(D1195,Saldo!$P$8:$U$1009,6,FALSE),"")</f>
        <v/>
      </c>
      <c r="I1195" s="78" t="str">
        <f>IFERROR(IF(D1195="","",VLOOKUP(D1195,Saldo!$P$8:$Q$1009,2,FALSE)),"")</f>
        <v/>
      </c>
      <c r="J1195" s="76"/>
      <c r="K1195" s="74" t="str">
        <f t="shared" si="18"/>
        <v/>
      </c>
    </row>
    <row r="1196" spans="1:11" ht="18.95" customHeight="1" x14ac:dyDescent="0.25">
      <c r="A1196" s="52"/>
      <c r="C1196" s="185"/>
      <c r="D1196" s="76"/>
      <c r="E1196" s="76" t="str">
        <f>IF(D1196="","",IFERROR(VLOOKUP(D1196,Cadastro!$C$9:$D$1009,2,FALSE),"NOT FOUND"))</f>
        <v/>
      </c>
      <c r="F1196" s="94"/>
      <c r="G1196" s="76"/>
      <c r="H1196" s="81" t="str">
        <f>IFERROR(F1196*VLOOKUP(D1196,Saldo!$P$8:$U$1009,6,FALSE),"")</f>
        <v/>
      </c>
      <c r="I1196" s="78" t="str">
        <f>IFERROR(IF(D1196="","",VLOOKUP(D1196,Saldo!$P$8:$Q$1009,2,FALSE)),"")</f>
        <v/>
      </c>
      <c r="J1196" s="76"/>
      <c r="K1196" s="74" t="str">
        <f t="shared" si="18"/>
        <v/>
      </c>
    </row>
    <row r="1197" spans="1:11" ht="18.95" customHeight="1" x14ac:dyDescent="0.25">
      <c r="A1197" s="52"/>
      <c r="C1197" s="185"/>
      <c r="D1197" s="76"/>
      <c r="E1197" s="76" t="str">
        <f>IF(D1197="","",IFERROR(VLOOKUP(D1197,Cadastro!$C$9:$D$1009,2,FALSE),"NOT FOUND"))</f>
        <v/>
      </c>
      <c r="F1197" s="94"/>
      <c r="G1197" s="76"/>
      <c r="H1197" s="81" t="str">
        <f>IFERROR(F1197*VLOOKUP(D1197,Saldo!$P$8:$U$1009,6,FALSE),"")</f>
        <v/>
      </c>
      <c r="I1197" s="78" t="str">
        <f>IFERROR(IF(D1197="","",VLOOKUP(D1197,Saldo!$P$8:$Q$1009,2,FALSE)),"")</f>
        <v/>
      </c>
      <c r="J1197" s="76"/>
      <c r="K1197" s="74" t="str">
        <f t="shared" si="18"/>
        <v/>
      </c>
    </row>
    <row r="1198" spans="1:11" ht="18.95" customHeight="1" x14ac:dyDescent="0.25">
      <c r="A1198" s="52"/>
      <c r="C1198" s="185"/>
      <c r="D1198" s="76"/>
      <c r="E1198" s="76" t="str">
        <f>IF(D1198="","",IFERROR(VLOOKUP(D1198,Cadastro!$C$9:$D$1009,2,FALSE),"NOT FOUND"))</f>
        <v/>
      </c>
      <c r="F1198" s="94"/>
      <c r="G1198" s="76"/>
      <c r="H1198" s="81" t="str">
        <f>IFERROR(F1198*VLOOKUP(D1198,Saldo!$P$8:$U$1009,6,FALSE),"")</f>
        <v/>
      </c>
      <c r="I1198" s="78" t="str">
        <f>IFERROR(IF(D1198="","",VLOOKUP(D1198,Saldo!$P$8:$Q$1009,2,FALSE)),"")</f>
        <v/>
      </c>
      <c r="J1198" s="76"/>
      <c r="K1198" s="74" t="str">
        <f t="shared" si="18"/>
        <v/>
      </c>
    </row>
    <row r="1199" spans="1:11" ht="18.95" customHeight="1" x14ac:dyDescent="0.25">
      <c r="A1199" s="52"/>
      <c r="C1199" s="185"/>
      <c r="D1199" s="76"/>
      <c r="E1199" s="76" t="str">
        <f>IF(D1199="","",IFERROR(VLOOKUP(D1199,Cadastro!$C$9:$D$1009,2,FALSE),"NOT FOUND"))</f>
        <v/>
      </c>
      <c r="F1199" s="94"/>
      <c r="G1199" s="76"/>
      <c r="H1199" s="81" t="str">
        <f>IFERROR(F1199*VLOOKUP(D1199,Saldo!$P$8:$U$1009,6,FALSE),"")</f>
        <v/>
      </c>
      <c r="I1199" s="78" t="str">
        <f>IFERROR(IF(D1199="","",VLOOKUP(D1199,Saldo!$P$8:$Q$1009,2,FALSE)),"")</f>
        <v/>
      </c>
      <c r="J1199" s="76"/>
      <c r="K1199" s="74" t="str">
        <f t="shared" si="18"/>
        <v/>
      </c>
    </row>
    <row r="1200" spans="1:11" ht="18.95" customHeight="1" x14ac:dyDescent="0.25">
      <c r="A1200" s="52"/>
      <c r="C1200" s="185"/>
      <c r="D1200" s="76"/>
      <c r="E1200" s="76" t="str">
        <f>IF(D1200="","",IFERROR(VLOOKUP(D1200,Cadastro!$C$9:$D$1009,2,FALSE),"NOT FOUND"))</f>
        <v/>
      </c>
      <c r="F1200" s="94"/>
      <c r="G1200" s="76"/>
      <c r="H1200" s="81" t="str">
        <f>IFERROR(F1200*VLOOKUP(D1200,Saldo!$P$8:$U$1009,6,FALSE),"")</f>
        <v/>
      </c>
      <c r="I1200" s="78" t="str">
        <f>IFERROR(IF(D1200="","",VLOOKUP(D1200,Saldo!$P$8:$Q$1009,2,FALSE)),"")</f>
        <v/>
      </c>
      <c r="J1200" s="76"/>
      <c r="K1200" s="74" t="str">
        <f t="shared" si="18"/>
        <v/>
      </c>
    </row>
    <row r="1201" spans="1:11" ht="18.95" customHeight="1" x14ac:dyDescent="0.25">
      <c r="A1201" s="52"/>
      <c r="C1201" s="185"/>
      <c r="D1201" s="76"/>
      <c r="E1201" s="76" t="str">
        <f>IF(D1201="","",IFERROR(VLOOKUP(D1201,Cadastro!$C$9:$D$1009,2,FALSE),"NOT FOUND"))</f>
        <v/>
      </c>
      <c r="F1201" s="94"/>
      <c r="G1201" s="76"/>
      <c r="H1201" s="81" t="str">
        <f>IFERROR(F1201*VLOOKUP(D1201,Saldo!$P$8:$U$1009,6,FALSE),"")</f>
        <v/>
      </c>
      <c r="I1201" s="78" t="str">
        <f>IFERROR(IF(D1201="","",VLOOKUP(D1201,Saldo!$P$8:$Q$1009,2,FALSE)),"")</f>
        <v/>
      </c>
      <c r="J1201" s="76"/>
      <c r="K1201" s="74" t="str">
        <f t="shared" si="18"/>
        <v/>
      </c>
    </row>
    <row r="1202" spans="1:11" ht="18.95" customHeight="1" x14ac:dyDescent="0.25">
      <c r="A1202" s="52"/>
      <c r="C1202" s="185"/>
      <c r="D1202" s="76"/>
      <c r="E1202" s="76" t="str">
        <f>IF(D1202="","",IFERROR(VLOOKUP(D1202,Cadastro!$C$9:$D$1009,2,FALSE),"NOT FOUND"))</f>
        <v/>
      </c>
      <c r="F1202" s="94"/>
      <c r="G1202" s="76"/>
      <c r="H1202" s="81" t="str">
        <f>IFERROR(F1202*VLOOKUP(D1202,Saldo!$P$8:$U$1009,6,FALSE),"")</f>
        <v/>
      </c>
      <c r="I1202" s="78" t="str">
        <f>IFERROR(IF(D1202="","",VLOOKUP(D1202,Saldo!$P$8:$Q$1009,2,FALSE)),"")</f>
        <v/>
      </c>
      <c r="J1202" s="76"/>
      <c r="K1202" s="74" t="str">
        <f t="shared" si="18"/>
        <v/>
      </c>
    </row>
    <row r="1203" spans="1:11" ht="18.95" customHeight="1" x14ac:dyDescent="0.25">
      <c r="A1203" s="52"/>
      <c r="C1203" s="185"/>
      <c r="D1203" s="76"/>
      <c r="E1203" s="76" t="str">
        <f>IF(D1203="","",IFERROR(VLOOKUP(D1203,Cadastro!$C$9:$D$1009,2,FALSE),"NOT FOUND"))</f>
        <v/>
      </c>
      <c r="F1203" s="94"/>
      <c r="G1203" s="76"/>
      <c r="H1203" s="81" t="str">
        <f>IFERROR(F1203*VLOOKUP(D1203,Saldo!$P$8:$U$1009,6,FALSE),"")</f>
        <v/>
      </c>
      <c r="I1203" s="78" t="str">
        <f>IFERROR(IF(D1203="","",VLOOKUP(D1203,Saldo!$P$8:$Q$1009,2,FALSE)),"")</f>
        <v/>
      </c>
      <c r="J1203" s="76"/>
      <c r="K1203" s="74" t="str">
        <f t="shared" si="18"/>
        <v/>
      </c>
    </row>
    <row r="1204" spans="1:11" ht="18.95" customHeight="1" x14ac:dyDescent="0.25">
      <c r="A1204" s="52"/>
      <c r="C1204" s="185"/>
      <c r="D1204" s="76"/>
      <c r="E1204" s="76" t="str">
        <f>IF(D1204="","",IFERROR(VLOOKUP(D1204,Cadastro!$C$9:$D$1009,2,FALSE),"NOT FOUND"))</f>
        <v/>
      </c>
      <c r="F1204" s="94"/>
      <c r="G1204" s="76"/>
      <c r="H1204" s="81" t="str">
        <f>IFERROR(F1204*VLOOKUP(D1204,Saldo!$P$8:$U$1009,6,FALSE),"")</f>
        <v/>
      </c>
      <c r="I1204" s="78" t="str">
        <f>IFERROR(IF(D1204="","",VLOOKUP(D1204,Saldo!$P$8:$Q$1009,2,FALSE)),"")</f>
        <v/>
      </c>
      <c r="J1204" s="76"/>
      <c r="K1204" s="74" t="str">
        <f t="shared" si="18"/>
        <v/>
      </c>
    </row>
    <row r="1205" spans="1:11" ht="18.95" customHeight="1" x14ac:dyDescent="0.25">
      <c r="A1205" s="52"/>
      <c r="C1205" s="185"/>
      <c r="D1205" s="76"/>
      <c r="E1205" s="76" t="str">
        <f>IF(D1205="","",IFERROR(VLOOKUP(D1205,Cadastro!$C$9:$D$1009,2,FALSE),"NOT FOUND"))</f>
        <v/>
      </c>
      <c r="F1205" s="94"/>
      <c r="G1205" s="76"/>
      <c r="H1205" s="81" t="str">
        <f>IFERROR(F1205*VLOOKUP(D1205,Saldo!$P$8:$U$1009,6,FALSE),"")</f>
        <v/>
      </c>
      <c r="I1205" s="78" t="str">
        <f>IFERROR(IF(D1205="","",VLOOKUP(D1205,Saldo!$P$8:$Q$1009,2,FALSE)),"")</f>
        <v/>
      </c>
      <c r="J1205" s="76"/>
      <c r="K1205" s="74" t="str">
        <f t="shared" si="18"/>
        <v/>
      </c>
    </row>
    <row r="1206" spans="1:11" ht="18.95" customHeight="1" x14ac:dyDescent="0.25">
      <c r="A1206" s="52"/>
      <c r="C1206" s="185"/>
      <c r="D1206" s="76"/>
      <c r="E1206" s="76" t="str">
        <f>IF(D1206="","",IFERROR(VLOOKUP(D1206,Cadastro!$C$9:$D$1009,2,FALSE),"NOT FOUND"))</f>
        <v/>
      </c>
      <c r="F1206" s="94"/>
      <c r="G1206" s="76"/>
      <c r="H1206" s="81" t="str">
        <f>IFERROR(F1206*VLOOKUP(D1206,Saldo!$P$8:$U$1009,6,FALSE),"")</f>
        <v/>
      </c>
      <c r="I1206" s="78" t="str">
        <f>IFERROR(IF(D1206="","",VLOOKUP(D1206,Saldo!$P$8:$Q$1009,2,FALSE)),"")</f>
        <v/>
      </c>
      <c r="J1206" s="76"/>
      <c r="K1206" s="74" t="str">
        <f t="shared" si="18"/>
        <v/>
      </c>
    </row>
    <row r="1207" spans="1:11" ht="18.95" customHeight="1" x14ac:dyDescent="0.25">
      <c r="A1207" s="52"/>
      <c r="C1207" s="185"/>
      <c r="D1207" s="76"/>
      <c r="E1207" s="76" t="str">
        <f>IF(D1207="","",IFERROR(VLOOKUP(D1207,Cadastro!$C$9:$D$1009,2,FALSE),"NOT FOUND"))</f>
        <v/>
      </c>
      <c r="F1207" s="94"/>
      <c r="G1207" s="76"/>
      <c r="H1207" s="81" t="str">
        <f>IFERROR(F1207*VLOOKUP(D1207,Saldo!$P$8:$U$1009,6,FALSE),"")</f>
        <v/>
      </c>
      <c r="I1207" s="78" t="str">
        <f>IFERROR(IF(D1207="","",VLOOKUP(D1207,Saldo!$P$8:$Q$1009,2,FALSE)),"")</f>
        <v/>
      </c>
      <c r="J1207" s="76"/>
      <c r="K1207" s="74" t="str">
        <f t="shared" si="18"/>
        <v/>
      </c>
    </row>
    <row r="1208" spans="1:11" ht="18.95" customHeight="1" x14ac:dyDescent="0.25">
      <c r="A1208" s="52"/>
      <c r="C1208" s="185"/>
      <c r="D1208" s="76"/>
      <c r="E1208" s="76" t="str">
        <f>IF(D1208="","",IFERROR(VLOOKUP(D1208,Cadastro!$C$9:$D$1009,2,FALSE),"NOT FOUND"))</f>
        <v/>
      </c>
      <c r="F1208" s="94"/>
      <c r="G1208" s="76"/>
      <c r="H1208" s="81" t="str">
        <f>IFERROR(F1208*VLOOKUP(D1208,Saldo!$P$8:$U$1009,6,FALSE),"")</f>
        <v/>
      </c>
      <c r="I1208" s="78" t="str">
        <f>IFERROR(IF(D1208="","",VLOOKUP(D1208,Saldo!$P$8:$Q$1009,2,FALSE)),"")</f>
        <v/>
      </c>
      <c r="J1208" s="76"/>
      <c r="K1208" s="74" t="str">
        <f t="shared" si="18"/>
        <v/>
      </c>
    </row>
    <row r="1209" spans="1:11" ht="18.95" customHeight="1" x14ac:dyDescent="0.25">
      <c r="A1209" s="52"/>
      <c r="C1209" s="185"/>
      <c r="D1209" s="76"/>
      <c r="E1209" s="76" t="str">
        <f>IF(D1209="","",IFERROR(VLOOKUP(D1209,Cadastro!$C$9:$D$1009,2,FALSE),"NOT FOUND"))</f>
        <v/>
      </c>
      <c r="F1209" s="94"/>
      <c r="G1209" s="76"/>
      <c r="H1209" s="81" t="str">
        <f>IFERROR(F1209*VLOOKUP(D1209,Saldo!$P$8:$U$1009,6,FALSE),"")</f>
        <v/>
      </c>
      <c r="I1209" s="78" t="str">
        <f>IFERROR(IF(D1209="","",VLOOKUP(D1209,Saldo!$P$8:$Q$1009,2,FALSE)),"")</f>
        <v/>
      </c>
      <c r="J1209" s="76"/>
      <c r="K1209" s="74" t="str">
        <f t="shared" si="18"/>
        <v/>
      </c>
    </row>
    <row r="1210" spans="1:11" ht="18.95" customHeight="1" x14ac:dyDescent="0.25">
      <c r="A1210" s="52"/>
      <c r="C1210" s="185"/>
      <c r="D1210" s="76"/>
      <c r="E1210" s="76" t="str">
        <f>IF(D1210="","",IFERROR(VLOOKUP(D1210,Cadastro!$C$9:$D$1009,2,FALSE),"NOT FOUND"))</f>
        <v/>
      </c>
      <c r="F1210" s="94"/>
      <c r="G1210" s="76"/>
      <c r="H1210" s="81" t="str">
        <f>IFERROR(F1210*VLOOKUP(D1210,Saldo!$P$8:$U$1009,6,FALSE),"")</f>
        <v/>
      </c>
      <c r="I1210" s="78" t="str">
        <f>IFERROR(IF(D1210="","",VLOOKUP(D1210,Saldo!$P$8:$Q$1009,2,FALSE)),"")</f>
        <v/>
      </c>
      <c r="J1210" s="76"/>
      <c r="K1210" s="74" t="str">
        <f t="shared" si="18"/>
        <v/>
      </c>
    </row>
    <row r="1211" spans="1:11" ht="18.95" customHeight="1" x14ac:dyDescent="0.25">
      <c r="A1211" s="52"/>
      <c r="C1211" s="185"/>
      <c r="D1211" s="76"/>
      <c r="E1211" s="76" t="str">
        <f>IF(D1211="","",IFERROR(VLOOKUP(D1211,Cadastro!$C$9:$D$1009,2,FALSE),"NOT FOUND"))</f>
        <v/>
      </c>
      <c r="F1211" s="94"/>
      <c r="G1211" s="76"/>
      <c r="H1211" s="81" t="str">
        <f>IFERROR(F1211*VLOOKUP(D1211,Saldo!$P$8:$U$1009,6,FALSE),"")</f>
        <v/>
      </c>
      <c r="I1211" s="78" t="str">
        <f>IFERROR(IF(D1211="","",VLOOKUP(D1211,Saldo!$P$8:$Q$1009,2,FALSE)),"")</f>
        <v/>
      </c>
      <c r="J1211" s="76"/>
      <c r="K1211" s="74" t="str">
        <f t="shared" si="18"/>
        <v/>
      </c>
    </row>
    <row r="1212" spans="1:11" ht="18.95" customHeight="1" x14ac:dyDescent="0.25">
      <c r="A1212" s="52"/>
      <c r="C1212" s="185"/>
      <c r="D1212" s="76"/>
      <c r="E1212" s="76" t="str">
        <f>IF(D1212="","",IFERROR(VLOOKUP(D1212,Cadastro!$C$9:$D$1009,2,FALSE),"NOT FOUND"))</f>
        <v/>
      </c>
      <c r="F1212" s="94"/>
      <c r="G1212" s="76"/>
      <c r="H1212" s="81" t="str">
        <f>IFERROR(F1212*VLOOKUP(D1212,Saldo!$P$8:$U$1009,6,FALSE),"")</f>
        <v/>
      </c>
      <c r="I1212" s="78" t="str">
        <f>IFERROR(IF(D1212="","",VLOOKUP(D1212,Saldo!$P$8:$Q$1009,2,FALSE)),"")</f>
        <v/>
      </c>
      <c r="J1212" s="76"/>
      <c r="K1212" s="74" t="str">
        <f t="shared" si="18"/>
        <v/>
      </c>
    </row>
    <row r="1213" spans="1:11" ht="18.95" customHeight="1" x14ac:dyDescent="0.25">
      <c r="A1213" s="52"/>
      <c r="C1213" s="185"/>
      <c r="D1213" s="76"/>
      <c r="E1213" s="76" t="str">
        <f>IF(D1213="","",IFERROR(VLOOKUP(D1213,Cadastro!$C$9:$D$1009,2,FALSE),"NOT FOUND"))</f>
        <v/>
      </c>
      <c r="F1213" s="94"/>
      <c r="G1213" s="76"/>
      <c r="H1213" s="81" t="str">
        <f>IFERROR(F1213*VLOOKUP(D1213,Saldo!$P$8:$U$1009,6,FALSE),"")</f>
        <v/>
      </c>
      <c r="I1213" s="78" t="str">
        <f>IFERROR(IF(D1213="","",VLOOKUP(D1213,Saldo!$P$8:$Q$1009,2,FALSE)),"")</f>
        <v/>
      </c>
      <c r="J1213" s="76"/>
      <c r="K1213" s="74" t="str">
        <f t="shared" si="18"/>
        <v/>
      </c>
    </row>
    <row r="1214" spans="1:11" ht="18.95" customHeight="1" x14ac:dyDescent="0.25">
      <c r="A1214" s="52"/>
      <c r="C1214" s="185"/>
      <c r="D1214" s="76"/>
      <c r="E1214" s="76" t="str">
        <f>IF(D1214="","",IFERROR(VLOOKUP(D1214,Cadastro!$C$9:$D$1009,2,FALSE),"NOT FOUND"))</f>
        <v/>
      </c>
      <c r="F1214" s="94"/>
      <c r="G1214" s="76"/>
      <c r="H1214" s="81" t="str">
        <f>IFERROR(F1214*VLOOKUP(D1214,Saldo!$P$8:$U$1009,6,FALSE),"")</f>
        <v/>
      </c>
      <c r="I1214" s="78" t="str">
        <f>IFERROR(IF(D1214="","",VLOOKUP(D1214,Saldo!$P$8:$Q$1009,2,FALSE)),"")</f>
        <v/>
      </c>
      <c r="J1214" s="76"/>
      <c r="K1214" s="74" t="str">
        <f t="shared" si="18"/>
        <v/>
      </c>
    </row>
    <row r="1215" spans="1:11" ht="18.95" customHeight="1" x14ac:dyDescent="0.25">
      <c r="A1215" s="52"/>
      <c r="C1215" s="185"/>
      <c r="D1215" s="76"/>
      <c r="E1215" s="76" t="str">
        <f>IF(D1215="","",IFERROR(VLOOKUP(D1215,Cadastro!$C$9:$D$1009,2,FALSE),"NOT FOUND"))</f>
        <v/>
      </c>
      <c r="F1215" s="94"/>
      <c r="G1215" s="76"/>
      <c r="H1215" s="81" t="str">
        <f>IFERROR(F1215*VLOOKUP(D1215,Saldo!$P$8:$U$1009,6,FALSE),"")</f>
        <v/>
      </c>
      <c r="I1215" s="78" t="str">
        <f>IFERROR(IF(D1215="","",VLOOKUP(D1215,Saldo!$P$8:$Q$1009,2,FALSE)),"")</f>
        <v/>
      </c>
      <c r="J1215" s="76"/>
      <c r="K1215" s="74" t="str">
        <f t="shared" si="18"/>
        <v/>
      </c>
    </row>
    <row r="1216" spans="1:11" ht="18.95" customHeight="1" x14ac:dyDescent="0.25">
      <c r="A1216" s="52"/>
      <c r="C1216" s="185"/>
      <c r="D1216" s="76"/>
      <c r="E1216" s="76" t="str">
        <f>IF(D1216="","",IFERROR(VLOOKUP(D1216,Cadastro!$C$9:$D$1009,2,FALSE),"NOT FOUND"))</f>
        <v/>
      </c>
      <c r="F1216" s="94"/>
      <c r="G1216" s="76"/>
      <c r="H1216" s="81" t="str">
        <f>IFERROR(F1216*VLOOKUP(D1216,Saldo!$P$8:$U$1009,6,FALSE),"")</f>
        <v/>
      </c>
      <c r="I1216" s="78" t="str">
        <f>IFERROR(IF(D1216="","",VLOOKUP(D1216,Saldo!$P$8:$Q$1009,2,FALSE)),"")</f>
        <v/>
      </c>
      <c r="J1216" s="76"/>
      <c r="K1216" s="74" t="str">
        <f t="shared" si="18"/>
        <v/>
      </c>
    </row>
    <row r="1217" spans="1:11" ht="18.95" customHeight="1" x14ac:dyDescent="0.25">
      <c r="A1217" s="52"/>
      <c r="C1217" s="185"/>
      <c r="D1217" s="76"/>
      <c r="E1217" s="76" t="str">
        <f>IF(D1217="","",IFERROR(VLOOKUP(D1217,Cadastro!$C$9:$D$1009,2,FALSE),"NOT FOUND"))</f>
        <v/>
      </c>
      <c r="F1217" s="94"/>
      <c r="G1217" s="76"/>
      <c r="H1217" s="81" t="str">
        <f>IFERROR(F1217*VLOOKUP(D1217,Saldo!$P$8:$U$1009,6,FALSE),"")</f>
        <v/>
      </c>
      <c r="I1217" s="78" t="str">
        <f>IFERROR(IF(D1217="","",VLOOKUP(D1217,Saldo!$P$8:$Q$1009,2,FALSE)),"")</f>
        <v/>
      </c>
      <c r="J1217" s="76"/>
      <c r="K1217" s="74" t="str">
        <f t="shared" si="18"/>
        <v/>
      </c>
    </row>
    <row r="1218" spans="1:11" ht="18.95" customHeight="1" x14ac:dyDescent="0.25">
      <c r="A1218" s="52"/>
      <c r="C1218" s="185"/>
      <c r="D1218" s="76"/>
      <c r="E1218" s="76" t="str">
        <f>IF(D1218="","",IFERROR(VLOOKUP(D1218,Cadastro!$C$9:$D$1009,2,FALSE),"NOT FOUND"))</f>
        <v/>
      </c>
      <c r="F1218" s="94"/>
      <c r="G1218" s="76"/>
      <c r="H1218" s="81" t="str">
        <f>IFERROR(F1218*VLOOKUP(D1218,Saldo!$P$8:$U$1009,6,FALSE),"")</f>
        <v/>
      </c>
      <c r="I1218" s="78" t="str">
        <f>IFERROR(IF(D1218="","",VLOOKUP(D1218,Saldo!$P$8:$Q$1009,2,FALSE)),"")</f>
        <v/>
      </c>
      <c r="J1218" s="76"/>
      <c r="K1218" s="74" t="str">
        <f t="shared" si="18"/>
        <v/>
      </c>
    </row>
    <row r="1219" spans="1:11" ht="18.95" customHeight="1" x14ac:dyDescent="0.25">
      <c r="A1219" s="52"/>
      <c r="C1219" s="185"/>
      <c r="D1219" s="76"/>
      <c r="E1219" s="76" t="str">
        <f>IF(D1219="","",IFERROR(VLOOKUP(D1219,Cadastro!$C$9:$D$1009,2,FALSE),"NOT FOUND"))</f>
        <v/>
      </c>
      <c r="F1219" s="94"/>
      <c r="G1219" s="76"/>
      <c r="H1219" s="81" t="str">
        <f>IFERROR(F1219*VLOOKUP(D1219,Saldo!$P$8:$U$1009,6,FALSE),"")</f>
        <v/>
      </c>
      <c r="I1219" s="78" t="str">
        <f>IFERROR(IF(D1219="","",VLOOKUP(D1219,Saldo!$P$8:$Q$1009,2,FALSE)),"")</f>
        <v/>
      </c>
      <c r="J1219" s="76"/>
      <c r="K1219" s="74" t="str">
        <f t="shared" si="18"/>
        <v/>
      </c>
    </row>
    <row r="1220" spans="1:11" ht="18.95" customHeight="1" x14ac:dyDescent="0.25">
      <c r="A1220" s="52"/>
      <c r="C1220" s="185"/>
      <c r="D1220" s="76"/>
      <c r="E1220" s="76" t="str">
        <f>IF(D1220="","",IFERROR(VLOOKUP(D1220,Cadastro!$C$9:$D$1009,2,FALSE),"NOT FOUND"))</f>
        <v/>
      </c>
      <c r="F1220" s="94"/>
      <c r="G1220" s="76"/>
      <c r="H1220" s="81" t="str">
        <f>IFERROR(F1220*VLOOKUP(D1220,Saldo!$P$8:$U$1009,6,FALSE),"")</f>
        <v/>
      </c>
      <c r="I1220" s="78" t="str">
        <f>IFERROR(IF(D1220="","",VLOOKUP(D1220,Saldo!$P$8:$Q$1009,2,FALSE)),"")</f>
        <v/>
      </c>
      <c r="J1220" s="76"/>
      <c r="K1220" s="74" t="str">
        <f t="shared" si="18"/>
        <v/>
      </c>
    </row>
    <row r="1221" spans="1:11" ht="18.95" customHeight="1" x14ac:dyDescent="0.25">
      <c r="A1221" s="52"/>
      <c r="C1221" s="185"/>
      <c r="D1221" s="76"/>
      <c r="E1221" s="76" t="str">
        <f>IF(D1221="","",IFERROR(VLOOKUP(D1221,Cadastro!$C$9:$D$1009,2,FALSE),"NOT FOUND"))</f>
        <v/>
      </c>
      <c r="F1221" s="94"/>
      <c r="G1221" s="76"/>
      <c r="H1221" s="81" t="str">
        <f>IFERROR(F1221*VLOOKUP(D1221,Saldo!$P$8:$U$1009,6,FALSE),"")</f>
        <v/>
      </c>
      <c r="I1221" s="78" t="str">
        <f>IFERROR(IF(D1221="","",VLOOKUP(D1221,Saldo!$P$8:$Q$1009,2,FALSE)),"")</f>
        <v/>
      </c>
      <c r="J1221" s="76"/>
      <c r="K1221" s="74" t="str">
        <f t="shared" si="18"/>
        <v/>
      </c>
    </row>
    <row r="1222" spans="1:11" ht="18.95" customHeight="1" x14ac:dyDescent="0.25">
      <c r="A1222" s="52"/>
      <c r="C1222" s="185"/>
      <c r="D1222" s="76"/>
      <c r="E1222" s="76" t="str">
        <f>IF(D1222="","",IFERROR(VLOOKUP(D1222,Cadastro!$C$9:$D$1009,2,FALSE),"NOT FOUND"))</f>
        <v/>
      </c>
      <c r="F1222" s="94"/>
      <c r="G1222" s="76"/>
      <c r="H1222" s="81" t="str">
        <f>IFERROR(F1222*VLOOKUP(D1222,Saldo!$P$8:$U$1009,6,FALSE),"")</f>
        <v/>
      </c>
      <c r="I1222" s="78" t="str">
        <f>IFERROR(IF(D1222="","",VLOOKUP(D1222,Saldo!$P$8:$Q$1009,2,FALSE)),"")</f>
        <v/>
      </c>
      <c r="J1222" s="76"/>
      <c r="K1222" s="74" t="str">
        <f t="shared" si="18"/>
        <v/>
      </c>
    </row>
    <row r="1223" spans="1:11" ht="18.95" customHeight="1" x14ac:dyDescent="0.25">
      <c r="A1223" s="52"/>
      <c r="C1223" s="185"/>
      <c r="D1223" s="76"/>
      <c r="E1223" s="76" t="str">
        <f>IF(D1223="","",IFERROR(VLOOKUP(D1223,Cadastro!$C$9:$D$1009,2,FALSE),"NOT FOUND"))</f>
        <v/>
      </c>
      <c r="F1223" s="94"/>
      <c r="G1223" s="76"/>
      <c r="H1223" s="81" t="str">
        <f>IFERROR(F1223*VLOOKUP(D1223,Saldo!$P$8:$U$1009,6,FALSE),"")</f>
        <v/>
      </c>
      <c r="I1223" s="78" t="str">
        <f>IFERROR(IF(D1223="","",VLOOKUP(D1223,Saldo!$P$8:$Q$1009,2,FALSE)),"")</f>
        <v/>
      </c>
      <c r="J1223" s="76"/>
      <c r="K1223" s="74" t="str">
        <f t="shared" si="18"/>
        <v/>
      </c>
    </row>
    <row r="1224" spans="1:11" ht="18.95" customHeight="1" x14ac:dyDescent="0.25">
      <c r="A1224" s="52"/>
      <c r="C1224" s="185"/>
      <c r="D1224" s="76"/>
      <c r="E1224" s="76" t="str">
        <f>IF(D1224="","",IFERROR(VLOOKUP(D1224,Cadastro!$C$9:$D$1009,2,FALSE),"NOT FOUND"))</f>
        <v/>
      </c>
      <c r="F1224" s="94"/>
      <c r="G1224" s="76"/>
      <c r="H1224" s="81" t="str">
        <f>IFERROR(F1224*VLOOKUP(D1224,Saldo!$P$8:$U$1009,6,FALSE),"")</f>
        <v/>
      </c>
      <c r="I1224" s="78" t="str">
        <f>IFERROR(IF(D1224="","",VLOOKUP(D1224,Saldo!$P$8:$Q$1009,2,FALSE)),"")</f>
        <v/>
      </c>
      <c r="J1224" s="76"/>
      <c r="K1224" s="74" t="str">
        <f t="shared" si="18"/>
        <v/>
      </c>
    </row>
    <row r="1225" spans="1:11" ht="18.95" customHeight="1" x14ac:dyDescent="0.25">
      <c r="A1225" s="52"/>
      <c r="C1225" s="185"/>
      <c r="D1225" s="76"/>
      <c r="E1225" s="76" t="str">
        <f>IF(D1225="","",IFERROR(VLOOKUP(D1225,Cadastro!$C$9:$D$1009,2,FALSE),"NOT FOUND"))</f>
        <v/>
      </c>
      <c r="F1225" s="94"/>
      <c r="G1225" s="76"/>
      <c r="H1225" s="81" t="str">
        <f>IFERROR(F1225*VLOOKUP(D1225,Saldo!$P$8:$U$1009,6,FALSE),"")</f>
        <v/>
      </c>
      <c r="I1225" s="78" t="str">
        <f>IFERROR(IF(D1225="","",VLOOKUP(D1225,Saldo!$P$8:$Q$1009,2,FALSE)),"")</f>
        <v/>
      </c>
      <c r="J1225" s="76"/>
      <c r="K1225" s="74" t="str">
        <f t="shared" si="18"/>
        <v/>
      </c>
    </row>
    <row r="1226" spans="1:11" ht="18.95" customHeight="1" x14ac:dyDescent="0.25">
      <c r="A1226" s="52"/>
      <c r="C1226" s="185"/>
      <c r="D1226" s="76"/>
      <c r="E1226" s="76" t="str">
        <f>IF(D1226="","",IFERROR(VLOOKUP(D1226,Cadastro!$C$9:$D$1009,2,FALSE),"NOT FOUND"))</f>
        <v/>
      </c>
      <c r="F1226" s="94"/>
      <c r="G1226" s="76"/>
      <c r="H1226" s="81" t="str">
        <f>IFERROR(F1226*VLOOKUP(D1226,Saldo!$P$8:$U$1009,6,FALSE),"")</f>
        <v/>
      </c>
      <c r="I1226" s="78" t="str">
        <f>IFERROR(IF(D1226="","",VLOOKUP(D1226,Saldo!$P$8:$Q$1009,2,FALSE)),"")</f>
        <v/>
      </c>
      <c r="J1226" s="76"/>
      <c r="K1226" s="74" t="str">
        <f t="shared" ref="K1226:K1289" si="19">IF(C1226="","",MONTH(C1226))</f>
        <v/>
      </c>
    </row>
    <row r="1227" spans="1:11" ht="18.95" customHeight="1" x14ac:dyDescent="0.25">
      <c r="A1227" s="52"/>
      <c r="C1227" s="185"/>
      <c r="D1227" s="76"/>
      <c r="E1227" s="76" t="str">
        <f>IF(D1227="","",IFERROR(VLOOKUP(D1227,Cadastro!$C$9:$D$1009,2,FALSE),"NOT FOUND"))</f>
        <v/>
      </c>
      <c r="F1227" s="94"/>
      <c r="G1227" s="76"/>
      <c r="H1227" s="81" t="str">
        <f>IFERROR(F1227*VLOOKUP(D1227,Saldo!$P$8:$U$1009,6,FALSE),"")</f>
        <v/>
      </c>
      <c r="I1227" s="78" t="str">
        <f>IFERROR(IF(D1227="","",VLOOKUP(D1227,Saldo!$P$8:$Q$1009,2,FALSE)),"")</f>
        <v/>
      </c>
      <c r="J1227" s="76"/>
      <c r="K1227" s="74" t="str">
        <f t="shared" si="19"/>
        <v/>
      </c>
    </row>
    <row r="1228" spans="1:11" ht="18.95" customHeight="1" x14ac:dyDescent="0.25">
      <c r="A1228" s="52"/>
      <c r="C1228" s="185"/>
      <c r="D1228" s="76"/>
      <c r="E1228" s="76" t="str">
        <f>IF(D1228="","",IFERROR(VLOOKUP(D1228,Cadastro!$C$9:$D$1009,2,FALSE),"NOT FOUND"))</f>
        <v/>
      </c>
      <c r="F1228" s="94"/>
      <c r="G1228" s="76"/>
      <c r="H1228" s="81" t="str">
        <f>IFERROR(F1228*VLOOKUP(D1228,Saldo!$P$8:$U$1009,6,FALSE),"")</f>
        <v/>
      </c>
      <c r="I1228" s="78" t="str">
        <f>IFERROR(IF(D1228="","",VLOOKUP(D1228,Saldo!$P$8:$Q$1009,2,FALSE)),"")</f>
        <v/>
      </c>
      <c r="J1228" s="76"/>
      <c r="K1228" s="74" t="str">
        <f t="shared" si="19"/>
        <v/>
      </c>
    </row>
    <row r="1229" spans="1:11" ht="18.95" customHeight="1" x14ac:dyDescent="0.25">
      <c r="A1229" s="52"/>
      <c r="C1229" s="185"/>
      <c r="D1229" s="76"/>
      <c r="E1229" s="76" t="str">
        <f>IF(D1229="","",IFERROR(VLOOKUP(D1229,Cadastro!$C$9:$D$1009,2,FALSE),"NOT FOUND"))</f>
        <v/>
      </c>
      <c r="F1229" s="94"/>
      <c r="G1229" s="76"/>
      <c r="H1229" s="81" t="str">
        <f>IFERROR(F1229*VLOOKUP(D1229,Saldo!$P$8:$U$1009,6,FALSE),"")</f>
        <v/>
      </c>
      <c r="I1229" s="78" t="str">
        <f>IFERROR(IF(D1229="","",VLOOKUP(D1229,Saldo!$P$8:$Q$1009,2,FALSE)),"")</f>
        <v/>
      </c>
      <c r="J1229" s="76"/>
      <c r="K1229" s="74" t="str">
        <f t="shared" si="19"/>
        <v/>
      </c>
    </row>
    <row r="1230" spans="1:11" ht="18.95" customHeight="1" x14ac:dyDescent="0.25">
      <c r="A1230" s="52"/>
      <c r="C1230" s="185"/>
      <c r="D1230" s="76"/>
      <c r="E1230" s="76" t="str">
        <f>IF(D1230="","",IFERROR(VLOOKUP(D1230,Cadastro!$C$9:$D$1009,2,FALSE),"NOT FOUND"))</f>
        <v/>
      </c>
      <c r="F1230" s="94"/>
      <c r="G1230" s="76"/>
      <c r="H1230" s="81" t="str">
        <f>IFERROR(F1230*VLOOKUP(D1230,Saldo!$P$8:$U$1009,6,FALSE),"")</f>
        <v/>
      </c>
      <c r="I1230" s="78" t="str">
        <f>IFERROR(IF(D1230="","",VLOOKUP(D1230,Saldo!$P$8:$Q$1009,2,FALSE)),"")</f>
        <v/>
      </c>
      <c r="J1230" s="76"/>
      <c r="K1230" s="74" t="str">
        <f t="shared" si="19"/>
        <v/>
      </c>
    </row>
    <row r="1231" spans="1:11" ht="18.95" customHeight="1" x14ac:dyDescent="0.25">
      <c r="A1231" s="52"/>
      <c r="C1231" s="185"/>
      <c r="D1231" s="76"/>
      <c r="E1231" s="76" t="str">
        <f>IF(D1231="","",IFERROR(VLOOKUP(D1231,Cadastro!$C$9:$D$1009,2,FALSE),"NOT FOUND"))</f>
        <v/>
      </c>
      <c r="F1231" s="94"/>
      <c r="G1231" s="76"/>
      <c r="H1231" s="81" t="str">
        <f>IFERROR(F1231*VLOOKUP(D1231,Saldo!$P$8:$U$1009,6,FALSE),"")</f>
        <v/>
      </c>
      <c r="I1231" s="78" t="str">
        <f>IFERROR(IF(D1231="","",VLOOKUP(D1231,Saldo!$P$8:$Q$1009,2,FALSE)),"")</f>
        <v/>
      </c>
      <c r="J1231" s="76"/>
      <c r="K1231" s="74" t="str">
        <f t="shared" si="19"/>
        <v/>
      </c>
    </row>
    <row r="1232" spans="1:11" ht="18.95" customHeight="1" x14ac:dyDescent="0.25">
      <c r="A1232" s="52"/>
      <c r="C1232" s="185"/>
      <c r="D1232" s="76"/>
      <c r="E1232" s="76" t="str">
        <f>IF(D1232="","",IFERROR(VLOOKUP(D1232,Cadastro!$C$9:$D$1009,2,FALSE),"NOT FOUND"))</f>
        <v/>
      </c>
      <c r="F1232" s="94"/>
      <c r="G1232" s="76"/>
      <c r="H1232" s="81" t="str">
        <f>IFERROR(F1232*VLOOKUP(D1232,Saldo!$P$8:$U$1009,6,FALSE),"")</f>
        <v/>
      </c>
      <c r="I1232" s="78" t="str">
        <f>IFERROR(IF(D1232="","",VLOOKUP(D1232,Saldo!$P$8:$Q$1009,2,FALSE)),"")</f>
        <v/>
      </c>
      <c r="J1232" s="76"/>
      <c r="K1232" s="74" t="str">
        <f t="shared" si="19"/>
        <v/>
      </c>
    </row>
    <row r="1233" spans="1:11" ht="18.95" customHeight="1" x14ac:dyDescent="0.25">
      <c r="A1233" s="52"/>
      <c r="C1233" s="185"/>
      <c r="D1233" s="76"/>
      <c r="E1233" s="76" t="str">
        <f>IF(D1233="","",IFERROR(VLOOKUP(D1233,Cadastro!$C$9:$D$1009,2,FALSE),"NOT FOUND"))</f>
        <v/>
      </c>
      <c r="F1233" s="94"/>
      <c r="G1233" s="76"/>
      <c r="H1233" s="81" t="str">
        <f>IFERROR(F1233*VLOOKUP(D1233,Saldo!$P$8:$U$1009,6,FALSE),"")</f>
        <v/>
      </c>
      <c r="I1233" s="78" t="str">
        <f>IFERROR(IF(D1233="","",VLOOKUP(D1233,Saldo!$P$8:$Q$1009,2,FALSE)),"")</f>
        <v/>
      </c>
      <c r="J1233" s="76"/>
      <c r="K1233" s="74" t="str">
        <f t="shared" si="19"/>
        <v/>
      </c>
    </row>
    <row r="1234" spans="1:11" ht="18.95" customHeight="1" x14ac:dyDescent="0.25">
      <c r="A1234" s="52"/>
      <c r="C1234" s="185"/>
      <c r="D1234" s="76"/>
      <c r="E1234" s="76" t="str">
        <f>IF(D1234="","",IFERROR(VLOOKUP(D1234,Cadastro!$C$9:$D$1009,2,FALSE),"NOT FOUND"))</f>
        <v/>
      </c>
      <c r="F1234" s="94"/>
      <c r="G1234" s="76"/>
      <c r="H1234" s="81" t="str">
        <f>IFERROR(F1234*VLOOKUP(D1234,Saldo!$P$8:$U$1009,6,FALSE),"")</f>
        <v/>
      </c>
      <c r="I1234" s="78" t="str">
        <f>IFERROR(IF(D1234="","",VLOOKUP(D1234,Saldo!$P$8:$Q$1009,2,FALSE)),"")</f>
        <v/>
      </c>
      <c r="J1234" s="76"/>
      <c r="K1234" s="74" t="str">
        <f t="shared" si="19"/>
        <v/>
      </c>
    </row>
    <row r="1235" spans="1:11" ht="18.95" customHeight="1" x14ac:dyDescent="0.25">
      <c r="A1235" s="52"/>
      <c r="C1235" s="185"/>
      <c r="D1235" s="76"/>
      <c r="E1235" s="76" t="str">
        <f>IF(D1235="","",IFERROR(VLOOKUP(D1235,Cadastro!$C$9:$D$1009,2,FALSE),"NOT FOUND"))</f>
        <v/>
      </c>
      <c r="F1235" s="94"/>
      <c r="G1235" s="76"/>
      <c r="H1235" s="81" t="str">
        <f>IFERROR(F1235*VLOOKUP(D1235,Saldo!$P$8:$U$1009,6,FALSE),"")</f>
        <v/>
      </c>
      <c r="I1235" s="78" t="str">
        <f>IFERROR(IF(D1235="","",VLOOKUP(D1235,Saldo!$P$8:$Q$1009,2,FALSE)),"")</f>
        <v/>
      </c>
      <c r="J1235" s="76"/>
      <c r="K1235" s="74" t="str">
        <f t="shared" si="19"/>
        <v/>
      </c>
    </row>
    <row r="1236" spans="1:11" ht="18.95" customHeight="1" x14ac:dyDescent="0.25">
      <c r="A1236" s="52"/>
      <c r="C1236" s="185"/>
      <c r="D1236" s="76"/>
      <c r="E1236" s="76" t="str">
        <f>IF(D1236="","",IFERROR(VLOOKUP(D1236,Cadastro!$C$9:$D$1009,2,FALSE),"NOT FOUND"))</f>
        <v/>
      </c>
      <c r="F1236" s="94"/>
      <c r="G1236" s="76"/>
      <c r="H1236" s="81" t="str">
        <f>IFERROR(F1236*VLOOKUP(D1236,Saldo!$P$8:$U$1009,6,FALSE),"")</f>
        <v/>
      </c>
      <c r="I1236" s="78" t="str">
        <f>IFERROR(IF(D1236="","",VLOOKUP(D1236,Saldo!$P$8:$Q$1009,2,FALSE)),"")</f>
        <v/>
      </c>
      <c r="J1236" s="76"/>
      <c r="K1236" s="74" t="str">
        <f t="shared" si="19"/>
        <v/>
      </c>
    </row>
    <row r="1237" spans="1:11" ht="18.95" customHeight="1" x14ac:dyDescent="0.25">
      <c r="A1237" s="52"/>
      <c r="C1237" s="185"/>
      <c r="D1237" s="76"/>
      <c r="E1237" s="76" t="str">
        <f>IF(D1237="","",IFERROR(VLOOKUP(D1237,Cadastro!$C$9:$D$1009,2,FALSE),"NOT FOUND"))</f>
        <v/>
      </c>
      <c r="F1237" s="94"/>
      <c r="G1237" s="76"/>
      <c r="H1237" s="81" t="str">
        <f>IFERROR(F1237*VLOOKUP(D1237,Saldo!$P$8:$U$1009,6,FALSE),"")</f>
        <v/>
      </c>
      <c r="I1237" s="78" t="str">
        <f>IFERROR(IF(D1237="","",VLOOKUP(D1237,Saldo!$P$8:$Q$1009,2,FALSE)),"")</f>
        <v/>
      </c>
      <c r="J1237" s="76"/>
      <c r="K1237" s="74" t="str">
        <f t="shared" si="19"/>
        <v/>
      </c>
    </row>
    <row r="1238" spans="1:11" ht="18.95" customHeight="1" x14ac:dyDescent="0.25">
      <c r="A1238" s="52"/>
      <c r="C1238" s="185"/>
      <c r="D1238" s="76"/>
      <c r="E1238" s="76" t="str">
        <f>IF(D1238="","",IFERROR(VLOOKUP(D1238,Cadastro!$C$9:$D$1009,2,FALSE),"NOT FOUND"))</f>
        <v/>
      </c>
      <c r="F1238" s="94"/>
      <c r="G1238" s="76"/>
      <c r="H1238" s="81" t="str">
        <f>IFERROR(F1238*VLOOKUP(D1238,Saldo!$P$8:$U$1009,6,FALSE),"")</f>
        <v/>
      </c>
      <c r="I1238" s="78" t="str">
        <f>IFERROR(IF(D1238="","",VLOOKUP(D1238,Saldo!$P$8:$Q$1009,2,FALSE)),"")</f>
        <v/>
      </c>
      <c r="J1238" s="76"/>
      <c r="K1238" s="74" t="str">
        <f t="shared" si="19"/>
        <v/>
      </c>
    </row>
    <row r="1239" spans="1:11" ht="18.95" customHeight="1" x14ac:dyDescent="0.25">
      <c r="A1239" s="52"/>
      <c r="C1239" s="185"/>
      <c r="D1239" s="76"/>
      <c r="E1239" s="76" t="str">
        <f>IF(D1239="","",IFERROR(VLOOKUP(D1239,Cadastro!$C$9:$D$1009,2,FALSE),"NOT FOUND"))</f>
        <v/>
      </c>
      <c r="F1239" s="94"/>
      <c r="G1239" s="76"/>
      <c r="H1239" s="81" t="str">
        <f>IFERROR(F1239*VLOOKUP(D1239,Saldo!$P$8:$U$1009,6,FALSE),"")</f>
        <v/>
      </c>
      <c r="I1239" s="78" t="str">
        <f>IFERROR(IF(D1239="","",VLOOKUP(D1239,Saldo!$P$8:$Q$1009,2,FALSE)),"")</f>
        <v/>
      </c>
      <c r="J1239" s="76"/>
      <c r="K1239" s="74" t="str">
        <f t="shared" si="19"/>
        <v/>
      </c>
    </row>
    <row r="1240" spans="1:11" ht="18.95" customHeight="1" x14ac:dyDescent="0.25">
      <c r="A1240" s="52"/>
      <c r="C1240" s="185"/>
      <c r="D1240" s="76"/>
      <c r="E1240" s="76" t="str">
        <f>IF(D1240="","",IFERROR(VLOOKUP(D1240,Cadastro!$C$9:$D$1009,2,FALSE),"NOT FOUND"))</f>
        <v/>
      </c>
      <c r="F1240" s="94"/>
      <c r="G1240" s="76"/>
      <c r="H1240" s="81" t="str">
        <f>IFERROR(F1240*VLOOKUP(D1240,Saldo!$P$8:$U$1009,6,FALSE),"")</f>
        <v/>
      </c>
      <c r="I1240" s="78" t="str">
        <f>IFERROR(IF(D1240="","",VLOOKUP(D1240,Saldo!$P$8:$Q$1009,2,FALSE)),"")</f>
        <v/>
      </c>
      <c r="J1240" s="76"/>
      <c r="K1240" s="74" t="str">
        <f t="shared" si="19"/>
        <v/>
      </c>
    </row>
    <row r="1241" spans="1:11" ht="18.95" customHeight="1" x14ac:dyDescent="0.25">
      <c r="A1241" s="52"/>
      <c r="C1241" s="185"/>
      <c r="D1241" s="76"/>
      <c r="E1241" s="76" t="str">
        <f>IF(D1241="","",IFERROR(VLOOKUP(D1241,Cadastro!$C$9:$D$1009,2,FALSE),"NOT FOUND"))</f>
        <v/>
      </c>
      <c r="F1241" s="94"/>
      <c r="G1241" s="76"/>
      <c r="H1241" s="81" t="str">
        <f>IFERROR(F1241*VLOOKUP(D1241,Saldo!$P$8:$U$1009,6,FALSE),"")</f>
        <v/>
      </c>
      <c r="I1241" s="78" t="str">
        <f>IFERROR(IF(D1241="","",VLOOKUP(D1241,Saldo!$P$8:$Q$1009,2,FALSE)),"")</f>
        <v/>
      </c>
      <c r="J1241" s="76"/>
      <c r="K1241" s="74" t="str">
        <f t="shared" si="19"/>
        <v/>
      </c>
    </row>
    <row r="1242" spans="1:11" ht="18.95" customHeight="1" x14ac:dyDescent="0.25">
      <c r="A1242" s="52"/>
      <c r="C1242" s="185"/>
      <c r="D1242" s="76"/>
      <c r="E1242" s="76" t="str">
        <f>IF(D1242="","",IFERROR(VLOOKUP(D1242,Cadastro!$C$9:$D$1009,2,FALSE),"NOT FOUND"))</f>
        <v/>
      </c>
      <c r="F1242" s="94"/>
      <c r="G1242" s="76"/>
      <c r="H1242" s="81" t="str">
        <f>IFERROR(F1242*VLOOKUP(D1242,Saldo!$P$8:$U$1009,6,FALSE),"")</f>
        <v/>
      </c>
      <c r="I1242" s="78" t="str">
        <f>IFERROR(IF(D1242="","",VLOOKUP(D1242,Saldo!$P$8:$Q$1009,2,FALSE)),"")</f>
        <v/>
      </c>
      <c r="J1242" s="76"/>
      <c r="K1242" s="74" t="str">
        <f t="shared" si="19"/>
        <v/>
      </c>
    </row>
    <row r="1243" spans="1:11" ht="18.95" customHeight="1" x14ac:dyDescent="0.25">
      <c r="A1243" s="52"/>
      <c r="C1243" s="185"/>
      <c r="D1243" s="76"/>
      <c r="E1243" s="76" t="str">
        <f>IF(D1243="","",IFERROR(VLOOKUP(D1243,Cadastro!$C$9:$D$1009,2,FALSE),"NOT FOUND"))</f>
        <v/>
      </c>
      <c r="F1243" s="94"/>
      <c r="G1243" s="76"/>
      <c r="H1243" s="81" t="str">
        <f>IFERROR(F1243*VLOOKUP(D1243,Saldo!$P$8:$U$1009,6,FALSE),"")</f>
        <v/>
      </c>
      <c r="I1243" s="78" t="str">
        <f>IFERROR(IF(D1243="","",VLOOKUP(D1243,Saldo!$P$8:$Q$1009,2,FALSE)),"")</f>
        <v/>
      </c>
      <c r="J1243" s="76"/>
      <c r="K1243" s="74" t="str">
        <f t="shared" si="19"/>
        <v/>
      </c>
    </row>
    <row r="1244" spans="1:11" ht="18.95" customHeight="1" x14ac:dyDescent="0.25">
      <c r="A1244" s="52"/>
      <c r="C1244" s="185"/>
      <c r="D1244" s="76"/>
      <c r="E1244" s="76" t="str">
        <f>IF(D1244="","",IFERROR(VLOOKUP(D1244,Cadastro!$C$9:$D$1009,2,FALSE),"NOT FOUND"))</f>
        <v/>
      </c>
      <c r="F1244" s="94"/>
      <c r="G1244" s="76"/>
      <c r="H1244" s="81" t="str">
        <f>IFERROR(F1244*VLOOKUP(D1244,Saldo!$P$8:$U$1009,6,FALSE),"")</f>
        <v/>
      </c>
      <c r="I1244" s="78" t="str">
        <f>IFERROR(IF(D1244="","",VLOOKUP(D1244,Saldo!$P$8:$Q$1009,2,FALSE)),"")</f>
        <v/>
      </c>
      <c r="J1244" s="76"/>
      <c r="K1244" s="74" t="str">
        <f t="shared" si="19"/>
        <v/>
      </c>
    </row>
    <row r="1245" spans="1:11" ht="18.95" customHeight="1" x14ac:dyDescent="0.25">
      <c r="A1245" s="52"/>
      <c r="C1245" s="185"/>
      <c r="D1245" s="76"/>
      <c r="E1245" s="76" t="str">
        <f>IF(D1245="","",IFERROR(VLOOKUP(D1245,Cadastro!$C$9:$D$1009,2,FALSE),"NOT FOUND"))</f>
        <v/>
      </c>
      <c r="F1245" s="94"/>
      <c r="G1245" s="76"/>
      <c r="H1245" s="81" t="str">
        <f>IFERROR(F1245*VLOOKUP(D1245,Saldo!$P$8:$U$1009,6,FALSE),"")</f>
        <v/>
      </c>
      <c r="I1245" s="78" t="str">
        <f>IFERROR(IF(D1245="","",VLOOKUP(D1245,Saldo!$P$8:$Q$1009,2,FALSE)),"")</f>
        <v/>
      </c>
      <c r="J1245" s="76"/>
      <c r="K1245" s="74" t="str">
        <f t="shared" si="19"/>
        <v/>
      </c>
    </row>
    <row r="1246" spans="1:11" ht="18.95" customHeight="1" x14ac:dyDescent="0.25">
      <c r="A1246" s="52"/>
      <c r="C1246" s="185"/>
      <c r="D1246" s="76"/>
      <c r="E1246" s="76" t="str">
        <f>IF(D1246="","",IFERROR(VLOOKUP(D1246,Cadastro!$C$9:$D$1009,2,FALSE),"NOT FOUND"))</f>
        <v/>
      </c>
      <c r="F1246" s="94"/>
      <c r="G1246" s="76"/>
      <c r="H1246" s="81" t="str">
        <f>IFERROR(F1246*VLOOKUP(D1246,Saldo!$P$8:$U$1009,6,FALSE),"")</f>
        <v/>
      </c>
      <c r="I1246" s="78" t="str">
        <f>IFERROR(IF(D1246="","",VLOOKUP(D1246,Saldo!$P$8:$Q$1009,2,FALSE)),"")</f>
        <v/>
      </c>
      <c r="J1246" s="76"/>
      <c r="K1246" s="74" t="str">
        <f t="shared" si="19"/>
        <v/>
      </c>
    </row>
    <row r="1247" spans="1:11" ht="18.95" customHeight="1" x14ac:dyDescent="0.25">
      <c r="A1247" s="52"/>
      <c r="C1247" s="185"/>
      <c r="D1247" s="76"/>
      <c r="E1247" s="76" t="str">
        <f>IF(D1247="","",IFERROR(VLOOKUP(D1247,Cadastro!$C$9:$D$1009,2,FALSE),"NOT FOUND"))</f>
        <v/>
      </c>
      <c r="F1247" s="94"/>
      <c r="G1247" s="76"/>
      <c r="H1247" s="81" t="str">
        <f>IFERROR(F1247*VLOOKUP(D1247,Saldo!$P$8:$U$1009,6,FALSE),"")</f>
        <v/>
      </c>
      <c r="I1247" s="78" t="str">
        <f>IFERROR(IF(D1247="","",VLOOKUP(D1247,Saldo!$P$8:$Q$1009,2,FALSE)),"")</f>
        <v/>
      </c>
      <c r="J1247" s="76"/>
      <c r="K1247" s="74" t="str">
        <f t="shared" si="19"/>
        <v/>
      </c>
    </row>
    <row r="1248" spans="1:11" ht="18.95" customHeight="1" x14ac:dyDescent="0.25">
      <c r="A1248" s="52"/>
      <c r="C1248" s="185"/>
      <c r="D1248" s="76"/>
      <c r="E1248" s="76" t="str">
        <f>IF(D1248="","",IFERROR(VLOOKUP(D1248,Cadastro!$C$9:$D$1009,2,FALSE),"NOT FOUND"))</f>
        <v/>
      </c>
      <c r="F1248" s="94"/>
      <c r="G1248" s="76"/>
      <c r="H1248" s="81" t="str">
        <f>IFERROR(F1248*VLOOKUP(D1248,Saldo!$P$8:$U$1009,6,FALSE),"")</f>
        <v/>
      </c>
      <c r="I1248" s="78" t="str">
        <f>IFERROR(IF(D1248="","",VLOOKUP(D1248,Saldo!$P$8:$Q$1009,2,FALSE)),"")</f>
        <v/>
      </c>
      <c r="J1248" s="76"/>
      <c r="K1248" s="74" t="str">
        <f t="shared" si="19"/>
        <v/>
      </c>
    </row>
    <row r="1249" spans="1:11" ht="18.95" customHeight="1" x14ac:dyDescent="0.25">
      <c r="A1249" s="52"/>
      <c r="C1249" s="185"/>
      <c r="D1249" s="76"/>
      <c r="E1249" s="76" t="str">
        <f>IF(D1249="","",IFERROR(VLOOKUP(D1249,Cadastro!$C$9:$D$1009,2,FALSE),"NOT FOUND"))</f>
        <v/>
      </c>
      <c r="F1249" s="94"/>
      <c r="G1249" s="76"/>
      <c r="H1249" s="81" t="str">
        <f>IFERROR(F1249*VLOOKUP(D1249,Saldo!$P$8:$U$1009,6,FALSE),"")</f>
        <v/>
      </c>
      <c r="I1249" s="78" t="str">
        <f>IFERROR(IF(D1249="","",VLOOKUP(D1249,Saldo!$P$8:$Q$1009,2,FALSE)),"")</f>
        <v/>
      </c>
      <c r="J1249" s="76"/>
      <c r="K1249" s="74" t="str">
        <f t="shared" si="19"/>
        <v/>
      </c>
    </row>
    <row r="1250" spans="1:11" ht="18.95" customHeight="1" x14ac:dyDescent="0.25">
      <c r="A1250" s="52"/>
      <c r="C1250" s="185"/>
      <c r="D1250" s="76"/>
      <c r="E1250" s="76" t="str">
        <f>IF(D1250="","",IFERROR(VLOOKUP(D1250,Cadastro!$C$9:$D$1009,2,FALSE),"NOT FOUND"))</f>
        <v/>
      </c>
      <c r="F1250" s="94"/>
      <c r="G1250" s="76"/>
      <c r="H1250" s="81" t="str">
        <f>IFERROR(F1250*VLOOKUP(D1250,Saldo!$P$8:$U$1009,6,FALSE),"")</f>
        <v/>
      </c>
      <c r="I1250" s="78" t="str">
        <f>IFERROR(IF(D1250="","",VLOOKUP(D1250,Saldo!$P$8:$Q$1009,2,FALSE)),"")</f>
        <v/>
      </c>
      <c r="J1250" s="76"/>
      <c r="K1250" s="74" t="str">
        <f t="shared" si="19"/>
        <v/>
      </c>
    </row>
    <row r="1251" spans="1:11" ht="18.95" customHeight="1" x14ac:dyDescent="0.25">
      <c r="A1251" s="52"/>
      <c r="C1251" s="185"/>
      <c r="D1251" s="76"/>
      <c r="E1251" s="76" t="str">
        <f>IF(D1251="","",IFERROR(VLOOKUP(D1251,Cadastro!$C$9:$D$1009,2,FALSE),"NOT FOUND"))</f>
        <v/>
      </c>
      <c r="F1251" s="94"/>
      <c r="G1251" s="76"/>
      <c r="H1251" s="81" t="str">
        <f>IFERROR(F1251*VLOOKUP(D1251,Saldo!$P$8:$U$1009,6,FALSE),"")</f>
        <v/>
      </c>
      <c r="I1251" s="78" t="str">
        <f>IFERROR(IF(D1251="","",VLOOKUP(D1251,Saldo!$P$8:$Q$1009,2,FALSE)),"")</f>
        <v/>
      </c>
      <c r="J1251" s="76"/>
      <c r="K1251" s="74" t="str">
        <f t="shared" si="19"/>
        <v/>
      </c>
    </row>
    <row r="1252" spans="1:11" ht="18.95" customHeight="1" x14ac:dyDescent="0.25">
      <c r="A1252" s="52"/>
      <c r="C1252" s="185"/>
      <c r="D1252" s="76"/>
      <c r="E1252" s="76" t="str">
        <f>IF(D1252="","",IFERROR(VLOOKUP(D1252,Cadastro!$C$9:$D$1009,2,FALSE),"NOT FOUND"))</f>
        <v/>
      </c>
      <c r="F1252" s="94"/>
      <c r="G1252" s="76"/>
      <c r="H1252" s="81" t="str">
        <f>IFERROR(F1252*VLOOKUP(D1252,Saldo!$P$8:$U$1009,6,FALSE),"")</f>
        <v/>
      </c>
      <c r="I1252" s="78" t="str">
        <f>IFERROR(IF(D1252="","",VLOOKUP(D1252,Saldo!$P$8:$Q$1009,2,FALSE)),"")</f>
        <v/>
      </c>
      <c r="J1252" s="76"/>
      <c r="K1252" s="74" t="str">
        <f t="shared" si="19"/>
        <v/>
      </c>
    </row>
    <row r="1253" spans="1:11" ht="18.95" customHeight="1" x14ac:dyDescent="0.25">
      <c r="A1253" s="52"/>
      <c r="C1253" s="185"/>
      <c r="D1253" s="76"/>
      <c r="E1253" s="76" t="str">
        <f>IF(D1253="","",IFERROR(VLOOKUP(D1253,Cadastro!$C$9:$D$1009,2,FALSE),"NOT FOUND"))</f>
        <v/>
      </c>
      <c r="F1253" s="94"/>
      <c r="G1253" s="76"/>
      <c r="H1253" s="81" t="str">
        <f>IFERROR(F1253*VLOOKUP(D1253,Saldo!$P$8:$U$1009,6,FALSE),"")</f>
        <v/>
      </c>
      <c r="I1253" s="78" t="str">
        <f>IFERROR(IF(D1253="","",VLOOKUP(D1253,Saldo!$P$8:$Q$1009,2,FALSE)),"")</f>
        <v/>
      </c>
      <c r="J1253" s="76"/>
      <c r="K1253" s="74" t="str">
        <f t="shared" si="19"/>
        <v/>
      </c>
    </row>
    <row r="1254" spans="1:11" ht="18.95" customHeight="1" x14ac:dyDescent="0.25">
      <c r="A1254" s="52"/>
      <c r="C1254" s="185"/>
      <c r="D1254" s="76"/>
      <c r="E1254" s="76" t="str">
        <f>IF(D1254="","",IFERROR(VLOOKUP(D1254,Cadastro!$C$9:$D$1009,2,FALSE),"NOT FOUND"))</f>
        <v/>
      </c>
      <c r="F1254" s="94"/>
      <c r="G1254" s="76"/>
      <c r="H1254" s="81" t="str">
        <f>IFERROR(F1254*VLOOKUP(D1254,Saldo!$P$8:$U$1009,6,FALSE),"")</f>
        <v/>
      </c>
      <c r="I1254" s="78" t="str">
        <f>IFERROR(IF(D1254="","",VLOOKUP(D1254,Saldo!$P$8:$Q$1009,2,FALSE)),"")</f>
        <v/>
      </c>
      <c r="J1254" s="76"/>
      <c r="K1254" s="74" t="str">
        <f t="shared" si="19"/>
        <v/>
      </c>
    </row>
    <row r="1255" spans="1:11" ht="18.95" customHeight="1" x14ac:dyDescent="0.25">
      <c r="A1255" s="52"/>
      <c r="C1255" s="185"/>
      <c r="D1255" s="76"/>
      <c r="E1255" s="76" t="str">
        <f>IF(D1255="","",IFERROR(VLOOKUP(D1255,Cadastro!$C$9:$D$1009,2,FALSE),"NOT FOUND"))</f>
        <v/>
      </c>
      <c r="F1255" s="94"/>
      <c r="G1255" s="76"/>
      <c r="H1255" s="81" t="str">
        <f>IFERROR(F1255*VLOOKUP(D1255,Saldo!$P$8:$U$1009,6,FALSE),"")</f>
        <v/>
      </c>
      <c r="I1255" s="78" t="str">
        <f>IFERROR(IF(D1255="","",VLOOKUP(D1255,Saldo!$P$8:$Q$1009,2,FALSE)),"")</f>
        <v/>
      </c>
      <c r="J1255" s="76"/>
      <c r="K1255" s="74" t="str">
        <f t="shared" si="19"/>
        <v/>
      </c>
    </row>
    <row r="1256" spans="1:11" ht="18.95" customHeight="1" x14ac:dyDescent="0.25">
      <c r="A1256" s="52"/>
      <c r="C1256" s="185"/>
      <c r="D1256" s="76"/>
      <c r="E1256" s="76" t="str">
        <f>IF(D1256="","",IFERROR(VLOOKUP(D1256,Cadastro!$C$9:$D$1009,2,FALSE),"NOT FOUND"))</f>
        <v/>
      </c>
      <c r="F1256" s="94"/>
      <c r="G1256" s="76"/>
      <c r="H1256" s="81" t="str">
        <f>IFERROR(F1256*VLOOKUP(D1256,Saldo!$P$8:$U$1009,6,FALSE),"")</f>
        <v/>
      </c>
      <c r="I1256" s="78" t="str">
        <f>IFERROR(IF(D1256="","",VLOOKUP(D1256,Saldo!$P$8:$Q$1009,2,FALSE)),"")</f>
        <v/>
      </c>
      <c r="J1256" s="76"/>
      <c r="K1256" s="74" t="str">
        <f t="shared" si="19"/>
        <v/>
      </c>
    </row>
    <row r="1257" spans="1:11" ht="18.95" customHeight="1" x14ac:dyDescent="0.25">
      <c r="A1257" s="52"/>
      <c r="C1257" s="185"/>
      <c r="D1257" s="76"/>
      <c r="E1257" s="76" t="str">
        <f>IF(D1257="","",IFERROR(VLOOKUP(D1257,Cadastro!$C$9:$D$1009,2,FALSE),"NOT FOUND"))</f>
        <v/>
      </c>
      <c r="F1257" s="94"/>
      <c r="G1257" s="76"/>
      <c r="H1257" s="81" t="str">
        <f>IFERROR(F1257*VLOOKUP(D1257,Saldo!$P$8:$U$1009,6,FALSE),"")</f>
        <v/>
      </c>
      <c r="I1257" s="78" t="str">
        <f>IFERROR(IF(D1257="","",VLOOKUP(D1257,Saldo!$P$8:$Q$1009,2,FALSE)),"")</f>
        <v/>
      </c>
      <c r="J1257" s="76"/>
      <c r="K1257" s="74" t="str">
        <f t="shared" si="19"/>
        <v/>
      </c>
    </row>
    <row r="1258" spans="1:11" ht="18.95" customHeight="1" x14ac:dyDescent="0.25">
      <c r="A1258" s="52"/>
      <c r="C1258" s="185"/>
      <c r="D1258" s="76"/>
      <c r="E1258" s="76" t="str">
        <f>IF(D1258="","",IFERROR(VLOOKUP(D1258,Cadastro!$C$9:$D$1009,2,FALSE),"NOT FOUND"))</f>
        <v/>
      </c>
      <c r="F1258" s="94"/>
      <c r="G1258" s="76"/>
      <c r="H1258" s="81" t="str">
        <f>IFERROR(F1258*VLOOKUP(D1258,Saldo!$P$8:$U$1009,6,FALSE),"")</f>
        <v/>
      </c>
      <c r="I1258" s="78" t="str">
        <f>IFERROR(IF(D1258="","",VLOOKUP(D1258,Saldo!$P$8:$Q$1009,2,FALSE)),"")</f>
        <v/>
      </c>
      <c r="J1258" s="76"/>
      <c r="K1258" s="74" t="str">
        <f t="shared" si="19"/>
        <v/>
      </c>
    </row>
    <row r="1259" spans="1:11" ht="18.95" customHeight="1" x14ac:dyDescent="0.25">
      <c r="A1259" s="52"/>
      <c r="C1259" s="185"/>
      <c r="D1259" s="76"/>
      <c r="E1259" s="76" t="str">
        <f>IF(D1259="","",IFERROR(VLOOKUP(D1259,Cadastro!$C$9:$D$1009,2,FALSE),"NOT FOUND"))</f>
        <v/>
      </c>
      <c r="F1259" s="94"/>
      <c r="G1259" s="76"/>
      <c r="H1259" s="81" t="str">
        <f>IFERROR(F1259*VLOOKUP(D1259,Saldo!$P$8:$U$1009,6,FALSE),"")</f>
        <v/>
      </c>
      <c r="I1259" s="78" t="str">
        <f>IFERROR(IF(D1259="","",VLOOKUP(D1259,Saldo!$P$8:$Q$1009,2,FALSE)),"")</f>
        <v/>
      </c>
      <c r="J1259" s="76"/>
      <c r="K1259" s="74" t="str">
        <f t="shared" si="19"/>
        <v/>
      </c>
    </row>
    <row r="1260" spans="1:11" ht="18.95" customHeight="1" x14ac:dyDescent="0.25">
      <c r="A1260" s="52"/>
      <c r="C1260" s="185"/>
      <c r="D1260" s="76"/>
      <c r="E1260" s="76" t="str">
        <f>IF(D1260="","",IFERROR(VLOOKUP(D1260,Cadastro!$C$9:$D$1009,2,FALSE),"NOT FOUND"))</f>
        <v/>
      </c>
      <c r="F1260" s="94"/>
      <c r="G1260" s="76"/>
      <c r="H1260" s="81" t="str">
        <f>IFERROR(F1260*VLOOKUP(D1260,Saldo!$P$8:$U$1009,6,FALSE),"")</f>
        <v/>
      </c>
      <c r="I1260" s="78" t="str">
        <f>IFERROR(IF(D1260="","",VLOOKUP(D1260,Saldo!$P$8:$Q$1009,2,FALSE)),"")</f>
        <v/>
      </c>
      <c r="J1260" s="76"/>
      <c r="K1260" s="74" t="str">
        <f t="shared" si="19"/>
        <v/>
      </c>
    </row>
    <row r="1261" spans="1:11" ht="18.95" customHeight="1" x14ac:dyDescent="0.25">
      <c r="A1261" s="52"/>
      <c r="C1261" s="185"/>
      <c r="D1261" s="76"/>
      <c r="E1261" s="76" t="str">
        <f>IF(D1261="","",IFERROR(VLOOKUP(D1261,Cadastro!$C$9:$D$1009,2,FALSE),"NOT FOUND"))</f>
        <v/>
      </c>
      <c r="F1261" s="94"/>
      <c r="G1261" s="76"/>
      <c r="H1261" s="81" t="str">
        <f>IFERROR(F1261*VLOOKUP(D1261,Saldo!$P$8:$U$1009,6,FALSE),"")</f>
        <v/>
      </c>
      <c r="I1261" s="78" t="str">
        <f>IFERROR(IF(D1261="","",VLOOKUP(D1261,Saldo!$P$8:$Q$1009,2,FALSE)),"")</f>
        <v/>
      </c>
      <c r="J1261" s="76"/>
      <c r="K1261" s="74" t="str">
        <f t="shared" si="19"/>
        <v/>
      </c>
    </row>
    <row r="1262" spans="1:11" ht="18.95" customHeight="1" x14ac:dyDescent="0.25">
      <c r="A1262" s="52"/>
      <c r="C1262" s="185"/>
      <c r="D1262" s="76"/>
      <c r="E1262" s="76" t="str">
        <f>IF(D1262="","",IFERROR(VLOOKUP(D1262,Cadastro!$C$9:$D$1009,2,FALSE),"NOT FOUND"))</f>
        <v/>
      </c>
      <c r="F1262" s="94"/>
      <c r="G1262" s="76"/>
      <c r="H1262" s="81" t="str">
        <f>IFERROR(F1262*VLOOKUP(D1262,Saldo!$P$8:$U$1009,6,FALSE),"")</f>
        <v/>
      </c>
      <c r="I1262" s="78" t="str">
        <f>IFERROR(IF(D1262="","",VLOOKUP(D1262,Saldo!$P$8:$Q$1009,2,FALSE)),"")</f>
        <v/>
      </c>
      <c r="J1262" s="76"/>
      <c r="K1262" s="74" t="str">
        <f t="shared" si="19"/>
        <v/>
      </c>
    </row>
    <row r="1263" spans="1:11" ht="18.95" customHeight="1" x14ac:dyDescent="0.25">
      <c r="A1263" s="52"/>
      <c r="C1263" s="185"/>
      <c r="D1263" s="76"/>
      <c r="E1263" s="76" t="str">
        <f>IF(D1263="","",IFERROR(VLOOKUP(D1263,Cadastro!$C$9:$D$1009,2,FALSE),"NOT FOUND"))</f>
        <v/>
      </c>
      <c r="F1263" s="94"/>
      <c r="G1263" s="76"/>
      <c r="H1263" s="81" t="str">
        <f>IFERROR(F1263*VLOOKUP(D1263,Saldo!$P$8:$U$1009,6,FALSE),"")</f>
        <v/>
      </c>
      <c r="I1263" s="78" t="str">
        <f>IFERROR(IF(D1263="","",VLOOKUP(D1263,Saldo!$P$8:$Q$1009,2,FALSE)),"")</f>
        <v/>
      </c>
      <c r="J1263" s="76"/>
      <c r="K1263" s="74" t="str">
        <f t="shared" si="19"/>
        <v/>
      </c>
    </row>
    <row r="1264" spans="1:11" ht="18.95" customHeight="1" x14ac:dyDescent="0.25">
      <c r="A1264" s="52"/>
      <c r="C1264" s="185"/>
      <c r="D1264" s="76"/>
      <c r="E1264" s="76" t="str">
        <f>IF(D1264="","",IFERROR(VLOOKUP(D1264,Cadastro!$C$9:$D$1009,2,FALSE),"NOT FOUND"))</f>
        <v/>
      </c>
      <c r="F1264" s="94"/>
      <c r="G1264" s="76"/>
      <c r="H1264" s="81" t="str">
        <f>IFERROR(F1264*VLOOKUP(D1264,Saldo!$P$8:$U$1009,6,FALSE),"")</f>
        <v/>
      </c>
      <c r="I1264" s="78" t="str">
        <f>IFERROR(IF(D1264="","",VLOOKUP(D1264,Saldo!$P$8:$Q$1009,2,FALSE)),"")</f>
        <v/>
      </c>
      <c r="J1264" s="76"/>
      <c r="K1264" s="74" t="str">
        <f t="shared" si="19"/>
        <v/>
      </c>
    </row>
    <row r="1265" spans="1:11" ht="18.95" customHeight="1" x14ac:dyDescent="0.25">
      <c r="A1265" s="52"/>
      <c r="C1265" s="185"/>
      <c r="D1265" s="76"/>
      <c r="E1265" s="76" t="str">
        <f>IF(D1265="","",IFERROR(VLOOKUP(D1265,Cadastro!$C$9:$D$1009,2,FALSE),"NOT FOUND"))</f>
        <v/>
      </c>
      <c r="F1265" s="94"/>
      <c r="G1265" s="76"/>
      <c r="H1265" s="81" t="str">
        <f>IFERROR(F1265*VLOOKUP(D1265,Saldo!$P$8:$U$1009,6,FALSE),"")</f>
        <v/>
      </c>
      <c r="I1265" s="78" t="str">
        <f>IFERROR(IF(D1265="","",VLOOKUP(D1265,Saldo!$P$8:$Q$1009,2,FALSE)),"")</f>
        <v/>
      </c>
      <c r="J1265" s="76"/>
      <c r="K1265" s="74" t="str">
        <f t="shared" si="19"/>
        <v/>
      </c>
    </row>
    <row r="1266" spans="1:11" ht="18.95" customHeight="1" x14ac:dyDescent="0.25">
      <c r="A1266" s="52"/>
      <c r="C1266" s="185"/>
      <c r="D1266" s="76"/>
      <c r="E1266" s="76" t="str">
        <f>IF(D1266="","",IFERROR(VLOOKUP(D1266,Cadastro!$C$9:$D$1009,2,FALSE),"NOT FOUND"))</f>
        <v/>
      </c>
      <c r="F1266" s="94"/>
      <c r="G1266" s="76"/>
      <c r="H1266" s="81" t="str">
        <f>IFERROR(F1266*VLOOKUP(D1266,Saldo!$P$8:$U$1009,6,FALSE),"")</f>
        <v/>
      </c>
      <c r="I1266" s="78" t="str">
        <f>IFERROR(IF(D1266="","",VLOOKUP(D1266,Saldo!$P$8:$Q$1009,2,FALSE)),"")</f>
        <v/>
      </c>
      <c r="J1266" s="76"/>
      <c r="K1266" s="74" t="str">
        <f t="shared" si="19"/>
        <v/>
      </c>
    </row>
    <row r="1267" spans="1:11" ht="18.95" customHeight="1" x14ac:dyDescent="0.25">
      <c r="A1267" s="52"/>
      <c r="C1267" s="185"/>
      <c r="D1267" s="76"/>
      <c r="E1267" s="76" t="str">
        <f>IF(D1267="","",IFERROR(VLOOKUP(D1267,Cadastro!$C$9:$D$1009,2,FALSE),"NOT FOUND"))</f>
        <v/>
      </c>
      <c r="F1267" s="94"/>
      <c r="G1267" s="76"/>
      <c r="H1267" s="81" t="str">
        <f>IFERROR(F1267*VLOOKUP(D1267,Saldo!$P$8:$U$1009,6,FALSE),"")</f>
        <v/>
      </c>
      <c r="I1267" s="78" t="str">
        <f>IFERROR(IF(D1267="","",VLOOKUP(D1267,Saldo!$P$8:$Q$1009,2,FALSE)),"")</f>
        <v/>
      </c>
      <c r="J1267" s="76"/>
      <c r="K1267" s="74" t="str">
        <f t="shared" si="19"/>
        <v/>
      </c>
    </row>
    <row r="1268" spans="1:11" ht="18.95" customHeight="1" x14ac:dyDescent="0.25">
      <c r="A1268" s="52"/>
      <c r="C1268" s="185"/>
      <c r="D1268" s="76"/>
      <c r="E1268" s="76" t="str">
        <f>IF(D1268="","",IFERROR(VLOOKUP(D1268,Cadastro!$C$9:$D$1009,2,FALSE),"NOT FOUND"))</f>
        <v/>
      </c>
      <c r="F1268" s="94"/>
      <c r="G1268" s="76"/>
      <c r="H1268" s="81" t="str">
        <f>IFERROR(F1268*VLOOKUP(D1268,Saldo!$P$8:$U$1009,6,FALSE),"")</f>
        <v/>
      </c>
      <c r="I1268" s="78" t="str">
        <f>IFERROR(IF(D1268="","",VLOOKUP(D1268,Saldo!$P$8:$Q$1009,2,FALSE)),"")</f>
        <v/>
      </c>
      <c r="J1268" s="76"/>
      <c r="K1268" s="74" t="str">
        <f t="shared" si="19"/>
        <v/>
      </c>
    </row>
    <row r="1269" spans="1:11" ht="18.95" customHeight="1" x14ac:dyDescent="0.25">
      <c r="A1269" s="52"/>
      <c r="C1269" s="185"/>
      <c r="D1269" s="76"/>
      <c r="E1269" s="76" t="str">
        <f>IF(D1269="","",IFERROR(VLOOKUP(D1269,Cadastro!$C$9:$D$1009,2,FALSE),"NOT FOUND"))</f>
        <v/>
      </c>
      <c r="F1269" s="94"/>
      <c r="G1269" s="76"/>
      <c r="H1269" s="81" t="str">
        <f>IFERROR(F1269*VLOOKUP(D1269,Saldo!$P$8:$U$1009,6,FALSE),"")</f>
        <v/>
      </c>
      <c r="I1269" s="78" t="str">
        <f>IFERROR(IF(D1269="","",VLOOKUP(D1269,Saldo!$P$8:$Q$1009,2,FALSE)),"")</f>
        <v/>
      </c>
      <c r="J1269" s="76"/>
      <c r="K1269" s="74" t="str">
        <f t="shared" si="19"/>
        <v/>
      </c>
    </row>
    <row r="1270" spans="1:11" ht="18.95" customHeight="1" x14ac:dyDescent="0.25">
      <c r="A1270" s="52"/>
      <c r="C1270" s="185"/>
      <c r="D1270" s="76"/>
      <c r="E1270" s="76" t="str">
        <f>IF(D1270="","",IFERROR(VLOOKUP(D1270,Cadastro!$C$9:$D$1009,2,FALSE),"NOT FOUND"))</f>
        <v/>
      </c>
      <c r="F1270" s="94"/>
      <c r="G1270" s="76"/>
      <c r="H1270" s="81" t="str">
        <f>IFERROR(F1270*VLOOKUP(D1270,Saldo!$P$8:$U$1009,6,FALSE),"")</f>
        <v/>
      </c>
      <c r="I1270" s="78" t="str">
        <f>IFERROR(IF(D1270="","",VLOOKUP(D1270,Saldo!$P$8:$Q$1009,2,FALSE)),"")</f>
        <v/>
      </c>
      <c r="J1270" s="76"/>
      <c r="K1270" s="74" t="str">
        <f t="shared" si="19"/>
        <v/>
      </c>
    </row>
    <row r="1271" spans="1:11" ht="18.95" customHeight="1" x14ac:dyDescent="0.25">
      <c r="A1271" s="52"/>
      <c r="C1271" s="185"/>
      <c r="D1271" s="76"/>
      <c r="E1271" s="76" t="str">
        <f>IF(D1271="","",IFERROR(VLOOKUP(D1271,Cadastro!$C$9:$D$1009,2,FALSE),"NOT FOUND"))</f>
        <v/>
      </c>
      <c r="F1271" s="94"/>
      <c r="G1271" s="76"/>
      <c r="H1271" s="81" t="str">
        <f>IFERROR(F1271*VLOOKUP(D1271,Saldo!$P$8:$U$1009,6,FALSE),"")</f>
        <v/>
      </c>
      <c r="I1271" s="78" t="str">
        <f>IFERROR(IF(D1271="","",VLOOKUP(D1271,Saldo!$P$8:$Q$1009,2,FALSE)),"")</f>
        <v/>
      </c>
      <c r="J1271" s="76"/>
      <c r="K1271" s="74" t="str">
        <f t="shared" si="19"/>
        <v/>
      </c>
    </row>
    <row r="1272" spans="1:11" ht="18.95" customHeight="1" x14ac:dyDescent="0.25">
      <c r="A1272" s="52"/>
      <c r="C1272" s="185"/>
      <c r="D1272" s="76"/>
      <c r="E1272" s="76" t="str">
        <f>IF(D1272="","",IFERROR(VLOOKUP(D1272,Cadastro!$C$9:$D$1009,2,FALSE),"NOT FOUND"))</f>
        <v/>
      </c>
      <c r="F1272" s="94"/>
      <c r="G1272" s="76"/>
      <c r="H1272" s="81" t="str">
        <f>IFERROR(F1272*VLOOKUP(D1272,Saldo!$P$8:$U$1009,6,FALSE),"")</f>
        <v/>
      </c>
      <c r="I1272" s="78" t="str">
        <f>IFERROR(IF(D1272="","",VLOOKUP(D1272,Saldo!$P$8:$Q$1009,2,FALSE)),"")</f>
        <v/>
      </c>
      <c r="J1272" s="76"/>
      <c r="K1272" s="74" t="str">
        <f t="shared" si="19"/>
        <v/>
      </c>
    </row>
    <row r="1273" spans="1:11" ht="18.95" customHeight="1" x14ac:dyDescent="0.25">
      <c r="A1273" s="52"/>
      <c r="C1273" s="185"/>
      <c r="D1273" s="76"/>
      <c r="E1273" s="76" t="str">
        <f>IF(D1273="","",IFERROR(VLOOKUP(D1273,Cadastro!$C$9:$D$1009,2,FALSE),"NOT FOUND"))</f>
        <v/>
      </c>
      <c r="F1273" s="94"/>
      <c r="G1273" s="76"/>
      <c r="H1273" s="81" t="str">
        <f>IFERROR(F1273*VLOOKUP(D1273,Saldo!$P$8:$U$1009,6,FALSE),"")</f>
        <v/>
      </c>
      <c r="I1273" s="78" t="str">
        <f>IFERROR(IF(D1273="","",VLOOKUP(D1273,Saldo!$P$8:$Q$1009,2,FALSE)),"")</f>
        <v/>
      </c>
      <c r="J1273" s="76"/>
      <c r="K1273" s="74" t="str">
        <f t="shared" si="19"/>
        <v/>
      </c>
    </row>
    <row r="1274" spans="1:11" ht="18.95" customHeight="1" x14ac:dyDescent="0.25">
      <c r="A1274" s="52"/>
      <c r="C1274" s="185"/>
      <c r="D1274" s="76"/>
      <c r="E1274" s="76" t="str">
        <f>IF(D1274="","",IFERROR(VLOOKUP(D1274,Cadastro!$C$9:$D$1009,2,FALSE),"NOT FOUND"))</f>
        <v/>
      </c>
      <c r="F1274" s="94"/>
      <c r="G1274" s="76"/>
      <c r="H1274" s="81" t="str">
        <f>IFERROR(F1274*VLOOKUP(D1274,Saldo!$P$8:$U$1009,6,FALSE),"")</f>
        <v/>
      </c>
      <c r="I1274" s="78" t="str">
        <f>IFERROR(IF(D1274="","",VLOOKUP(D1274,Saldo!$P$8:$Q$1009,2,FALSE)),"")</f>
        <v/>
      </c>
      <c r="J1274" s="76"/>
      <c r="K1274" s="74" t="str">
        <f t="shared" si="19"/>
        <v/>
      </c>
    </row>
    <row r="1275" spans="1:11" ht="18.95" customHeight="1" x14ac:dyDescent="0.25">
      <c r="A1275" s="52"/>
      <c r="C1275" s="185"/>
      <c r="D1275" s="76"/>
      <c r="E1275" s="76" t="str">
        <f>IF(D1275="","",IFERROR(VLOOKUP(D1275,Cadastro!$C$9:$D$1009,2,FALSE),"NOT FOUND"))</f>
        <v/>
      </c>
      <c r="F1275" s="94"/>
      <c r="G1275" s="76"/>
      <c r="H1275" s="81" t="str">
        <f>IFERROR(F1275*VLOOKUP(D1275,Saldo!$P$8:$U$1009,6,FALSE),"")</f>
        <v/>
      </c>
      <c r="I1275" s="78" t="str">
        <f>IFERROR(IF(D1275="","",VLOOKUP(D1275,Saldo!$P$8:$Q$1009,2,FALSE)),"")</f>
        <v/>
      </c>
      <c r="J1275" s="76"/>
      <c r="K1275" s="74" t="str">
        <f t="shared" si="19"/>
        <v/>
      </c>
    </row>
    <row r="1276" spans="1:11" ht="18.95" customHeight="1" x14ac:dyDescent="0.25">
      <c r="A1276" s="52"/>
      <c r="C1276" s="185"/>
      <c r="D1276" s="76"/>
      <c r="E1276" s="76" t="str">
        <f>IF(D1276="","",IFERROR(VLOOKUP(D1276,Cadastro!$C$9:$D$1009,2,FALSE),"NOT FOUND"))</f>
        <v/>
      </c>
      <c r="F1276" s="94"/>
      <c r="G1276" s="76"/>
      <c r="H1276" s="81" t="str">
        <f>IFERROR(F1276*VLOOKUP(D1276,Saldo!$P$8:$U$1009,6,FALSE),"")</f>
        <v/>
      </c>
      <c r="I1276" s="78" t="str">
        <f>IFERROR(IF(D1276="","",VLOOKUP(D1276,Saldo!$P$8:$Q$1009,2,FALSE)),"")</f>
        <v/>
      </c>
      <c r="J1276" s="76"/>
      <c r="K1276" s="74" t="str">
        <f t="shared" si="19"/>
        <v/>
      </c>
    </row>
    <row r="1277" spans="1:11" ht="18.95" customHeight="1" x14ac:dyDescent="0.25">
      <c r="A1277" s="52"/>
      <c r="C1277" s="185"/>
      <c r="D1277" s="76"/>
      <c r="E1277" s="76" t="str">
        <f>IF(D1277="","",IFERROR(VLOOKUP(D1277,Cadastro!$C$9:$D$1009,2,FALSE),"NOT FOUND"))</f>
        <v/>
      </c>
      <c r="F1277" s="94"/>
      <c r="G1277" s="76"/>
      <c r="H1277" s="81" t="str">
        <f>IFERROR(F1277*VLOOKUP(D1277,Saldo!$P$8:$U$1009,6,FALSE),"")</f>
        <v/>
      </c>
      <c r="I1277" s="78" t="str">
        <f>IFERROR(IF(D1277="","",VLOOKUP(D1277,Saldo!$P$8:$Q$1009,2,FALSE)),"")</f>
        <v/>
      </c>
      <c r="J1277" s="76"/>
      <c r="K1277" s="74" t="str">
        <f t="shared" si="19"/>
        <v/>
      </c>
    </row>
    <row r="1278" spans="1:11" ht="18.95" customHeight="1" x14ac:dyDescent="0.25">
      <c r="A1278" s="52"/>
      <c r="C1278" s="185"/>
      <c r="D1278" s="76"/>
      <c r="E1278" s="76" t="str">
        <f>IF(D1278="","",IFERROR(VLOOKUP(D1278,Cadastro!$C$9:$D$1009,2,FALSE),"NOT FOUND"))</f>
        <v/>
      </c>
      <c r="F1278" s="94"/>
      <c r="G1278" s="76"/>
      <c r="H1278" s="81" t="str">
        <f>IFERROR(F1278*VLOOKUP(D1278,Saldo!$P$8:$U$1009,6,FALSE),"")</f>
        <v/>
      </c>
      <c r="I1278" s="78" t="str">
        <f>IFERROR(IF(D1278="","",VLOOKUP(D1278,Saldo!$P$8:$Q$1009,2,FALSE)),"")</f>
        <v/>
      </c>
      <c r="J1278" s="76"/>
      <c r="K1278" s="74" t="str">
        <f t="shared" si="19"/>
        <v/>
      </c>
    </row>
    <row r="1279" spans="1:11" ht="18.95" customHeight="1" x14ac:dyDescent="0.25">
      <c r="A1279" s="52"/>
      <c r="C1279" s="185"/>
      <c r="D1279" s="76"/>
      <c r="E1279" s="76" t="str">
        <f>IF(D1279="","",IFERROR(VLOOKUP(D1279,Cadastro!$C$9:$D$1009,2,FALSE),"NOT FOUND"))</f>
        <v/>
      </c>
      <c r="F1279" s="94"/>
      <c r="G1279" s="76"/>
      <c r="H1279" s="81" t="str">
        <f>IFERROR(F1279*VLOOKUP(D1279,Saldo!$P$8:$U$1009,6,FALSE),"")</f>
        <v/>
      </c>
      <c r="I1279" s="78" t="str">
        <f>IFERROR(IF(D1279="","",VLOOKUP(D1279,Saldo!$P$8:$Q$1009,2,FALSE)),"")</f>
        <v/>
      </c>
      <c r="J1279" s="76"/>
      <c r="K1279" s="74" t="str">
        <f t="shared" si="19"/>
        <v/>
      </c>
    </row>
    <row r="1280" spans="1:11" ht="18.95" customHeight="1" x14ac:dyDescent="0.25">
      <c r="A1280" s="52"/>
      <c r="C1280" s="185"/>
      <c r="D1280" s="76"/>
      <c r="E1280" s="76" t="str">
        <f>IF(D1280="","",IFERROR(VLOOKUP(D1280,Cadastro!$C$9:$D$1009,2,FALSE),"NOT FOUND"))</f>
        <v/>
      </c>
      <c r="F1280" s="94"/>
      <c r="G1280" s="76"/>
      <c r="H1280" s="81" t="str">
        <f>IFERROR(F1280*VLOOKUP(D1280,Saldo!$P$8:$U$1009,6,FALSE),"")</f>
        <v/>
      </c>
      <c r="I1280" s="78" t="str">
        <f>IFERROR(IF(D1280="","",VLOOKUP(D1280,Saldo!$P$8:$Q$1009,2,FALSE)),"")</f>
        <v/>
      </c>
      <c r="J1280" s="76"/>
      <c r="K1280" s="74" t="str">
        <f t="shared" si="19"/>
        <v/>
      </c>
    </row>
    <row r="1281" spans="1:11" ht="18.95" customHeight="1" x14ac:dyDescent="0.25">
      <c r="A1281" s="52"/>
      <c r="C1281" s="185"/>
      <c r="D1281" s="76"/>
      <c r="E1281" s="76" t="str">
        <f>IF(D1281="","",IFERROR(VLOOKUP(D1281,Cadastro!$C$9:$D$1009,2,FALSE),"NOT FOUND"))</f>
        <v/>
      </c>
      <c r="F1281" s="94"/>
      <c r="G1281" s="76"/>
      <c r="H1281" s="81" t="str">
        <f>IFERROR(F1281*VLOOKUP(D1281,Saldo!$P$8:$U$1009,6,FALSE),"")</f>
        <v/>
      </c>
      <c r="I1281" s="78" t="str">
        <f>IFERROR(IF(D1281="","",VLOOKUP(D1281,Saldo!$P$8:$Q$1009,2,FALSE)),"")</f>
        <v/>
      </c>
      <c r="J1281" s="76"/>
      <c r="K1281" s="74" t="str">
        <f t="shared" si="19"/>
        <v/>
      </c>
    </row>
    <row r="1282" spans="1:11" ht="18.95" customHeight="1" x14ac:dyDescent="0.25">
      <c r="A1282" s="52"/>
      <c r="C1282" s="185"/>
      <c r="D1282" s="76"/>
      <c r="E1282" s="76" t="str">
        <f>IF(D1282="","",IFERROR(VLOOKUP(D1282,Cadastro!$C$9:$D$1009,2,FALSE),"NOT FOUND"))</f>
        <v/>
      </c>
      <c r="F1282" s="94"/>
      <c r="G1282" s="76"/>
      <c r="H1282" s="81" t="str">
        <f>IFERROR(F1282*VLOOKUP(D1282,Saldo!$P$8:$U$1009,6,FALSE),"")</f>
        <v/>
      </c>
      <c r="I1282" s="78" t="str">
        <f>IFERROR(IF(D1282="","",VLOOKUP(D1282,Saldo!$P$8:$Q$1009,2,FALSE)),"")</f>
        <v/>
      </c>
      <c r="J1282" s="76"/>
      <c r="K1282" s="74" t="str">
        <f t="shared" si="19"/>
        <v/>
      </c>
    </row>
    <row r="1283" spans="1:11" ht="18.95" customHeight="1" x14ac:dyDescent="0.25">
      <c r="A1283" s="52"/>
      <c r="C1283" s="185"/>
      <c r="D1283" s="76"/>
      <c r="E1283" s="76" t="str">
        <f>IF(D1283="","",IFERROR(VLOOKUP(D1283,Cadastro!$C$9:$D$1009,2,FALSE),"NOT FOUND"))</f>
        <v/>
      </c>
      <c r="F1283" s="94"/>
      <c r="G1283" s="76"/>
      <c r="H1283" s="81" t="str">
        <f>IFERROR(F1283*VLOOKUP(D1283,Saldo!$P$8:$U$1009,6,FALSE),"")</f>
        <v/>
      </c>
      <c r="I1283" s="78" t="str">
        <f>IFERROR(IF(D1283="","",VLOOKUP(D1283,Saldo!$P$8:$Q$1009,2,FALSE)),"")</f>
        <v/>
      </c>
      <c r="J1283" s="76"/>
      <c r="K1283" s="74" t="str">
        <f t="shared" si="19"/>
        <v/>
      </c>
    </row>
    <row r="1284" spans="1:11" ht="18.95" customHeight="1" x14ac:dyDescent="0.25">
      <c r="A1284" s="52"/>
      <c r="C1284" s="185"/>
      <c r="D1284" s="76"/>
      <c r="E1284" s="76" t="str">
        <f>IF(D1284="","",IFERROR(VLOOKUP(D1284,Cadastro!$C$9:$D$1009,2,FALSE),"NOT FOUND"))</f>
        <v/>
      </c>
      <c r="F1284" s="94"/>
      <c r="G1284" s="76"/>
      <c r="H1284" s="81" t="str">
        <f>IFERROR(F1284*VLOOKUP(D1284,Saldo!$P$8:$U$1009,6,FALSE),"")</f>
        <v/>
      </c>
      <c r="I1284" s="78" t="str">
        <f>IFERROR(IF(D1284="","",VLOOKUP(D1284,Saldo!$P$8:$Q$1009,2,FALSE)),"")</f>
        <v/>
      </c>
      <c r="J1284" s="76"/>
      <c r="K1284" s="74" t="str">
        <f t="shared" si="19"/>
        <v/>
      </c>
    </row>
    <row r="1285" spans="1:11" ht="18.95" customHeight="1" x14ac:dyDescent="0.25">
      <c r="A1285" s="52"/>
      <c r="C1285" s="185"/>
      <c r="D1285" s="76"/>
      <c r="E1285" s="76" t="str">
        <f>IF(D1285="","",IFERROR(VLOOKUP(D1285,Cadastro!$C$9:$D$1009,2,FALSE),"NOT FOUND"))</f>
        <v/>
      </c>
      <c r="F1285" s="94"/>
      <c r="G1285" s="76"/>
      <c r="H1285" s="81" t="str">
        <f>IFERROR(F1285*VLOOKUP(D1285,Saldo!$P$8:$U$1009,6,FALSE),"")</f>
        <v/>
      </c>
      <c r="I1285" s="78" t="str">
        <f>IFERROR(IF(D1285="","",VLOOKUP(D1285,Saldo!$P$8:$Q$1009,2,FALSE)),"")</f>
        <v/>
      </c>
      <c r="J1285" s="76"/>
      <c r="K1285" s="74" t="str">
        <f t="shared" si="19"/>
        <v/>
      </c>
    </row>
    <row r="1286" spans="1:11" ht="18.95" customHeight="1" x14ac:dyDescent="0.25">
      <c r="A1286" s="52"/>
      <c r="C1286" s="185"/>
      <c r="D1286" s="76"/>
      <c r="E1286" s="76" t="str">
        <f>IF(D1286="","",IFERROR(VLOOKUP(D1286,Cadastro!$C$9:$D$1009,2,FALSE),"NOT FOUND"))</f>
        <v/>
      </c>
      <c r="F1286" s="94"/>
      <c r="G1286" s="76"/>
      <c r="H1286" s="81" t="str">
        <f>IFERROR(F1286*VLOOKUP(D1286,Saldo!$P$8:$U$1009,6,FALSE),"")</f>
        <v/>
      </c>
      <c r="I1286" s="78" t="str">
        <f>IFERROR(IF(D1286="","",VLOOKUP(D1286,Saldo!$P$8:$Q$1009,2,FALSE)),"")</f>
        <v/>
      </c>
      <c r="J1286" s="76"/>
      <c r="K1286" s="74" t="str">
        <f t="shared" si="19"/>
        <v/>
      </c>
    </row>
    <row r="1287" spans="1:11" ht="18.95" customHeight="1" x14ac:dyDescent="0.25">
      <c r="A1287" s="52"/>
      <c r="C1287" s="185"/>
      <c r="D1287" s="76"/>
      <c r="E1287" s="76" t="str">
        <f>IF(D1287="","",IFERROR(VLOOKUP(D1287,Cadastro!$C$9:$D$1009,2,FALSE),"NOT FOUND"))</f>
        <v/>
      </c>
      <c r="F1287" s="94"/>
      <c r="G1287" s="76"/>
      <c r="H1287" s="81" t="str">
        <f>IFERROR(F1287*VLOOKUP(D1287,Saldo!$P$8:$U$1009,6,FALSE),"")</f>
        <v/>
      </c>
      <c r="I1287" s="78" t="str">
        <f>IFERROR(IF(D1287="","",VLOOKUP(D1287,Saldo!$P$8:$Q$1009,2,FALSE)),"")</f>
        <v/>
      </c>
      <c r="J1287" s="76"/>
      <c r="K1287" s="74" t="str">
        <f t="shared" si="19"/>
        <v/>
      </c>
    </row>
    <row r="1288" spans="1:11" ht="18.95" customHeight="1" x14ac:dyDescent="0.25">
      <c r="A1288" s="52"/>
      <c r="C1288" s="185"/>
      <c r="D1288" s="76"/>
      <c r="E1288" s="76" t="str">
        <f>IF(D1288="","",IFERROR(VLOOKUP(D1288,Cadastro!$C$9:$D$1009,2,FALSE),"NOT FOUND"))</f>
        <v/>
      </c>
      <c r="F1288" s="94"/>
      <c r="G1288" s="76"/>
      <c r="H1288" s="81" t="str">
        <f>IFERROR(F1288*VLOOKUP(D1288,Saldo!$P$8:$U$1009,6,FALSE),"")</f>
        <v/>
      </c>
      <c r="I1288" s="78" t="str">
        <f>IFERROR(IF(D1288="","",VLOOKUP(D1288,Saldo!$P$8:$Q$1009,2,FALSE)),"")</f>
        <v/>
      </c>
      <c r="J1288" s="76"/>
      <c r="K1288" s="74" t="str">
        <f t="shared" si="19"/>
        <v/>
      </c>
    </row>
    <row r="1289" spans="1:11" ht="18.95" customHeight="1" x14ac:dyDescent="0.25">
      <c r="A1289" s="52"/>
      <c r="C1289" s="185"/>
      <c r="D1289" s="76"/>
      <c r="E1289" s="76" t="str">
        <f>IF(D1289="","",IFERROR(VLOOKUP(D1289,Cadastro!$C$9:$D$1009,2,FALSE),"NOT FOUND"))</f>
        <v/>
      </c>
      <c r="F1289" s="94"/>
      <c r="G1289" s="76"/>
      <c r="H1289" s="81" t="str">
        <f>IFERROR(F1289*VLOOKUP(D1289,Saldo!$P$8:$U$1009,6,FALSE),"")</f>
        <v/>
      </c>
      <c r="I1289" s="78" t="str">
        <f>IFERROR(IF(D1289="","",VLOOKUP(D1289,Saldo!$P$8:$Q$1009,2,FALSE)),"")</f>
        <v/>
      </c>
      <c r="J1289" s="76"/>
      <c r="K1289" s="74" t="str">
        <f t="shared" si="19"/>
        <v/>
      </c>
    </row>
    <row r="1290" spans="1:11" ht="18.95" customHeight="1" x14ac:dyDescent="0.25">
      <c r="A1290" s="52"/>
      <c r="C1290" s="185"/>
      <c r="D1290" s="76"/>
      <c r="E1290" s="76" t="str">
        <f>IF(D1290="","",IFERROR(VLOOKUP(D1290,Cadastro!$C$9:$D$1009,2,FALSE),"NOT FOUND"))</f>
        <v/>
      </c>
      <c r="F1290" s="94"/>
      <c r="G1290" s="76"/>
      <c r="H1290" s="81" t="str">
        <f>IFERROR(F1290*VLOOKUP(D1290,Saldo!$P$8:$U$1009,6,FALSE),"")</f>
        <v/>
      </c>
      <c r="I1290" s="78" t="str">
        <f>IFERROR(IF(D1290="","",VLOOKUP(D1290,Saldo!$P$8:$Q$1009,2,FALSE)),"")</f>
        <v/>
      </c>
      <c r="J1290" s="76"/>
      <c r="K1290" s="74" t="str">
        <f t="shared" ref="K1290:K1353" si="20">IF(C1290="","",MONTH(C1290))</f>
        <v/>
      </c>
    </row>
    <row r="1291" spans="1:11" ht="18.95" customHeight="1" x14ac:dyDescent="0.25">
      <c r="A1291" s="52"/>
      <c r="C1291" s="185"/>
      <c r="D1291" s="76"/>
      <c r="E1291" s="76" t="str">
        <f>IF(D1291="","",IFERROR(VLOOKUP(D1291,Cadastro!$C$9:$D$1009,2,FALSE),"NOT FOUND"))</f>
        <v/>
      </c>
      <c r="F1291" s="94"/>
      <c r="G1291" s="76"/>
      <c r="H1291" s="81" t="str">
        <f>IFERROR(F1291*VLOOKUP(D1291,Saldo!$P$8:$U$1009,6,FALSE),"")</f>
        <v/>
      </c>
      <c r="I1291" s="78" t="str">
        <f>IFERROR(IF(D1291="","",VLOOKUP(D1291,Saldo!$P$8:$Q$1009,2,FALSE)),"")</f>
        <v/>
      </c>
      <c r="J1291" s="76"/>
      <c r="K1291" s="74" t="str">
        <f t="shared" si="20"/>
        <v/>
      </c>
    </row>
    <row r="1292" spans="1:11" ht="18.95" customHeight="1" x14ac:dyDescent="0.25">
      <c r="A1292" s="52"/>
      <c r="C1292" s="185"/>
      <c r="D1292" s="76"/>
      <c r="E1292" s="76" t="str">
        <f>IF(D1292="","",IFERROR(VLOOKUP(D1292,Cadastro!$C$9:$D$1009,2,FALSE),"NOT FOUND"))</f>
        <v/>
      </c>
      <c r="F1292" s="94"/>
      <c r="G1292" s="76"/>
      <c r="H1292" s="81" t="str">
        <f>IFERROR(F1292*VLOOKUP(D1292,Saldo!$P$8:$U$1009,6,FALSE),"")</f>
        <v/>
      </c>
      <c r="I1292" s="78" t="str">
        <f>IFERROR(IF(D1292="","",VLOOKUP(D1292,Saldo!$P$8:$Q$1009,2,FALSE)),"")</f>
        <v/>
      </c>
      <c r="J1292" s="76"/>
      <c r="K1292" s="74" t="str">
        <f t="shared" si="20"/>
        <v/>
      </c>
    </row>
    <row r="1293" spans="1:11" ht="18.95" customHeight="1" x14ac:dyDescent="0.25">
      <c r="A1293" s="52"/>
      <c r="C1293" s="185"/>
      <c r="D1293" s="76"/>
      <c r="E1293" s="76" t="str">
        <f>IF(D1293="","",IFERROR(VLOOKUP(D1293,Cadastro!$C$9:$D$1009,2,FALSE),"NOT FOUND"))</f>
        <v/>
      </c>
      <c r="F1293" s="94"/>
      <c r="G1293" s="76"/>
      <c r="H1293" s="81" t="str">
        <f>IFERROR(F1293*VLOOKUP(D1293,Saldo!$P$8:$U$1009,6,FALSE),"")</f>
        <v/>
      </c>
      <c r="I1293" s="78" t="str">
        <f>IFERROR(IF(D1293="","",VLOOKUP(D1293,Saldo!$P$8:$Q$1009,2,FALSE)),"")</f>
        <v/>
      </c>
      <c r="J1293" s="76"/>
      <c r="K1293" s="74" t="str">
        <f t="shared" si="20"/>
        <v/>
      </c>
    </row>
    <row r="1294" spans="1:11" ht="18.95" customHeight="1" x14ac:dyDescent="0.25">
      <c r="A1294" s="52"/>
      <c r="C1294" s="185"/>
      <c r="D1294" s="76"/>
      <c r="E1294" s="76" t="str">
        <f>IF(D1294="","",IFERROR(VLOOKUP(D1294,Cadastro!$C$9:$D$1009,2,FALSE),"NOT FOUND"))</f>
        <v/>
      </c>
      <c r="F1294" s="94"/>
      <c r="G1294" s="76"/>
      <c r="H1294" s="81" t="str">
        <f>IFERROR(F1294*VLOOKUP(D1294,Saldo!$P$8:$U$1009,6,FALSE),"")</f>
        <v/>
      </c>
      <c r="I1294" s="78" t="str">
        <f>IFERROR(IF(D1294="","",VLOOKUP(D1294,Saldo!$P$8:$Q$1009,2,FALSE)),"")</f>
        <v/>
      </c>
      <c r="J1294" s="76"/>
      <c r="K1294" s="74" t="str">
        <f t="shared" si="20"/>
        <v/>
      </c>
    </row>
    <row r="1295" spans="1:11" ht="18.95" customHeight="1" x14ac:dyDescent="0.25">
      <c r="A1295" s="52"/>
      <c r="C1295" s="185"/>
      <c r="D1295" s="76"/>
      <c r="E1295" s="76" t="str">
        <f>IF(D1295="","",IFERROR(VLOOKUP(D1295,Cadastro!$C$9:$D$1009,2,FALSE),"NOT FOUND"))</f>
        <v/>
      </c>
      <c r="F1295" s="94"/>
      <c r="G1295" s="76"/>
      <c r="H1295" s="81" t="str">
        <f>IFERROR(F1295*VLOOKUP(D1295,Saldo!$P$8:$U$1009,6,FALSE),"")</f>
        <v/>
      </c>
      <c r="I1295" s="78" t="str">
        <f>IFERROR(IF(D1295="","",VLOOKUP(D1295,Saldo!$P$8:$Q$1009,2,FALSE)),"")</f>
        <v/>
      </c>
      <c r="J1295" s="76"/>
      <c r="K1295" s="74" t="str">
        <f t="shared" si="20"/>
        <v/>
      </c>
    </row>
    <row r="1296" spans="1:11" ht="18.95" customHeight="1" x14ac:dyDescent="0.25">
      <c r="A1296" s="52"/>
      <c r="C1296" s="185"/>
      <c r="D1296" s="76"/>
      <c r="E1296" s="76" t="str">
        <f>IF(D1296="","",IFERROR(VLOOKUP(D1296,Cadastro!$C$9:$D$1009,2,FALSE),"NOT FOUND"))</f>
        <v/>
      </c>
      <c r="F1296" s="94"/>
      <c r="G1296" s="76"/>
      <c r="H1296" s="81" t="str">
        <f>IFERROR(F1296*VLOOKUP(D1296,Saldo!$P$8:$U$1009,6,FALSE),"")</f>
        <v/>
      </c>
      <c r="I1296" s="78" t="str">
        <f>IFERROR(IF(D1296="","",VLOOKUP(D1296,Saldo!$P$8:$Q$1009,2,FALSE)),"")</f>
        <v/>
      </c>
      <c r="J1296" s="76"/>
      <c r="K1296" s="74" t="str">
        <f t="shared" si="20"/>
        <v/>
      </c>
    </row>
    <row r="1297" spans="1:11" ht="18.95" customHeight="1" x14ac:dyDescent="0.25">
      <c r="A1297" s="52"/>
      <c r="C1297" s="185"/>
      <c r="D1297" s="76"/>
      <c r="E1297" s="76" t="str">
        <f>IF(D1297="","",IFERROR(VLOOKUP(D1297,Cadastro!$C$9:$D$1009,2,FALSE),"NOT FOUND"))</f>
        <v/>
      </c>
      <c r="F1297" s="94"/>
      <c r="G1297" s="76"/>
      <c r="H1297" s="81" t="str">
        <f>IFERROR(F1297*VLOOKUP(D1297,Saldo!$P$8:$U$1009,6,FALSE),"")</f>
        <v/>
      </c>
      <c r="I1297" s="78" t="str">
        <f>IFERROR(IF(D1297="","",VLOOKUP(D1297,Saldo!$P$8:$Q$1009,2,FALSE)),"")</f>
        <v/>
      </c>
      <c r="J1297" s="76"/>
      <c r="K1297" s="74" t="str">
        <f t="shared" si="20"/>
        <v/>
      </c>
    </row>
    <row r="1298" spans="1:11" ht="18.95" customHeight="1" x14ac:dyDescent="0.25">
      <c r="A1298" s="52"/>
      <c r="C1298" s="185"/>
      <c r="D1298" s="76"/>
      <c r="E1298" s="76" t="str">
        <f>IF(D1298="","",IFERROR(VLOOKUP(D1298,Cadastro!$C$9:$D$1009,2,FALSE),"NOT FOUND"))</f>
        <v/>
      </c>
      <c r="F1298" s="94"/>
      <c r="G1298" s="76"/>
      <c r="H1298" s="81" t="str">
        <f>IFERROR(F1298*VLOOKUP(D1298,Saldo!$P$8:$U$1009,6,FALSE),"")</f>
        <v/>
      </c>
      <c r="I1298" s="78" t="str">
        <f>IFERROR(IF(D1298="","",VLOOKUP(D1298,Saldo!$P$8:$Q$1009,2,FALSE)),"")</f>
        <v/>
      </c>
      <c r="J1298" s="76"/>
      <c r="K1298" s="74" t="str">
        <f t="shared" si="20"/>
        <v/>
      </c>
    </row>
    <row r="1299" spans="1:11" ht="18.95" customHeight="1" x14ac:dyDescent="0.25">
      <c r="A1299" s="52"/>
      <c r="C1299" s="185"/>
      <c r="D1299" s="76"/>
      <c r="E1299" s="76" t="str">
        <f>IF(D1299="","",IFERROR(VLOOKUP(D1299,Cadastro!$C$9:$D$1009,2,FALSE),"NOT FOUND"))</f>
        <v/>
      </c>
      <c r="F1299" s="94"/>
      <c r="G1299" s="76"/>
      <c r="H1299" s="81" t="str">
        <f>IFERROR(F1299*VLOOKUP(D1299,Saldo!$P$8:$U$1009,6,FALSE),"")</f>
        <v/>
      </c>
      <c r="I1299" s="78" t="str">
        <f>IFERROR(IF(D1299="","",VLOOKUP(D1299,Saldo!$P$8:$Q$1009,2,FALSE)),"")</f>
        <v/>
      </c>
      <c r="J1299" s="76"/>
      <c r="K1299" s="74" t="str">
        <f t="shared" si="20"/>
        <v/>
      </c>
    </row>
    <row r="1300" spans="1:11" ht="18.95" customHeight="1" x14ac:dyDescent="0.25">
      <c r="A1300" s="52"/>
      <c r="C1300" s="185"/>
      <c r="D1300" s="76"/>
      <c r="E1300" s="76" t="str">
        <f>IF(D1300="","",IFERROR(VLOOKUP(D1300,Cadastro!$C$9:$D$1009,2,FALSE),"NOT FOUND"))</f>
        <v/>
      </c>
      <c r="F1300" s="94"/>
      <c r="G1300" s="76"/>
      <c r="H1300" s="81" t="str">
        <f>IFERROR(F1300*VLOOKUP(D1300,Saldo!$P$8:$U$1009,6,FALSE),"")</f>
        <v/>
      </c>
      <c r="I1300" s="78" t="str">
        <f>IFERROR(IF(D1300="","",VLOOKUP(D1300,Saldo!$P$8:$Q$1009,2,FALSE)),"")</f>
        <v/>
      </c>
      <c r="J1300" s="76"/>
      <c r="K1300" s="74" t="str">
        <f t="shared" si="20"/>
        <v/>
      </c>
    </row>
    <row r="1301" spans="1:11" ht="18.95" customHeight="1" x14ac:dyDescent="0.25">
      <c r="A1301" s="52"/>
      <c r="C1301" s="185"/>
      <c r="D1301" s="76"/>
      <c r="E1301" s="76" t="str">
        <f>IF(D1301="","",IFERROR(VLOOKUP(D1301,Cadastro!$C$9:$D$1009,2,FALSE),"NOT FOUND"))</f>
        <v/>
      </c>
      <c r="F1301" s="94"/>
      <c r="G1301" s="76"/>
      <c r="H1301" s="81" t="str">
        <f>IFERROR(F1301*VLOOKUP(D1301,Saldo!$P$8:$U$1009,6,FALSE),"")</f>
        <v/>
      </c>
      <c r="I1301" s="78" t="str">
        <f>IFERROR(IF(D1301="","",VLOOKUP(D1301,Saldo!$P$8:$Q$1009,2,FALSE)),"")</f>
        <v/>
      </c>
      <c r="J1301" s="76"/>
      <c r="K1301" s="74" t="str">
        <f t="shared" si="20"/>
        <v/>
      </c>
    </row>
    <row r="1302" spans="1:11" ht="18.95" customHeight="1" x14ac:dyDescent="0.25">
      <c r="A1302" s="52"/>
      <c r="C1302" s="185"/>
      <c r="D1302" s="76"/>
      <c r="E1302" s="76" t="str">
        <f>IF(D1302="","",IFERROR(VLOOKUP(D1302,Cadastro!$C$9:$D$1009,2,FALSE),"NOT FOUND"))</f>
        <v/>
      </c>
      <c r="F1302" s="94"/>
      <c r="G1302" s="76"/>
      <c r="H1302" s="81" t="str">
        <f>IFERROR(F1302*VLOOKUP(D1302,Saldo!$P$8:$U$1009,6,FALSE),"")</f>
        <v/>
      </c>
      <c r="I1302" s="78" t="str">
        <f>IFERROR(IF(D1302="","",VLOOKUP(D1302,Saldo!$P$8:$Q$1009,2,FALSE)),"")</f>
        <v/>
      </c>
      <c r="J1302" s="76"/>
      <c r="K1302" s="74" t="str">
        <f t="shared" si="20"/>
        <v/>
      </c>
    </row>
    <row r="1303" spans="1:11" ht="18.95" customHeight="1" x14ac:dyDescent="0.25">
      <c r="A1303" s="52"/>
      <c r="C1303" s="185"/>
      <c r="D1303" s="76"/>
      <c r="E1303" s="76" t="str">
        <f>IF(D1303="","",IFERROR(VLOOKUP(D1303,Cadastro!$C$9:$D$1009,2,FALSE),"NOT FOUND"))</f>
        <v/>
      </c>
      <c r="F1303" s="94"/>
      <c r="G1303" s="76"/>
      <c r="H1303" s="81" t="str">
        <f>IFERROR(F1303*VLOOKUP(D1303,Saldo!$P$8:$U$1009,6,FALSE),"")</f>
        <v/>
      </c>
      <c r="I1303" s="78" t="str">
        <f>IFERROR(IF(D1303="","",VLOOKUP(D1303,Saldo!$P$8:$Q$1009,2,FALSE)),"")</f>
        <v/>
      </c>
      <c r="J1303" s="76"/>
      <c r="K1303" s="74" t="str">
        <f t="shared" si="20"/>
        <v/>
      </c>
    </row>
    <row r="1304" spans="1:11" ht="18.95" customHeight="1" x14ac:dyDescent="0.25">
      <c r="A1304" s="52"/>
      <c r="C1304" s="185"/>
      <c r="D1304" s="76"/>
      <c r="E1304" s="76" t="str">
        <f>IF(D1304="","",IFERROR(VLOOKUP(D1304,Cadastro!$C$9:$D$1009,2,FALSE),"NOT FOUND"))</f>
        <v/>
      </c>
      <c r="F1304" s="94"/>
      <c r="G1304" s="76"/>
      <c r="H1304" s="81" t="str">
        <f>IFERROR(F1304*VLOOKUP(D1304,Saldo!$P$8:$U$1009,6,FALSE),"")</f>
        <v/>
      </c>
      <c r="I1304" s="78" t="str">
        <f>IFERROR(IF(D1304="","",VLOOKUP(D1304,Saldo!$P$8:$Q$1009,2,FALSE)),"")</f>
        <v/>
      </c>
      <c r="J1304" s="76"/>
      <c r="K1304" s="74" t="str">
        <f t="shared" si="20"/>
        <v/>
      </c>
    </row>
    <row r="1305" spans="1:11" ht="18.95" customHeight="1" x14ac:dyDescent="0.25">
      <c r="A1305" s="52"/>
      <c r="C1305" s="185"/>
      <c r="D1305" s="76"/>
      <c r="E1305" s="76" t="str">
        <f>IF(D1305="","",IFERROR(VLOOKUP(D1305,Cadastro!$C$9:$D$1009,2,FALSE),"NOT FOUND"))</f>
        <v/>
      </c>
      <c r="F1305" s="94"/>
      <c r="G1305" s="76"/>
      <c r="H1305" s="81" t="str">
        <f>IFERROR(F1305*VLOOKUP(D1305,Saldo!$P$8:$U$1009,6,FALSE),"")</f>
        <v/>
      </c>
      <c r="I1305" s="78" t="str">
        <f>IFERROR(IF(D1305="","",VLOOKUP(D1305,Saldo!$P$8:$Q$1009,2,FALSE)),"")</f>
        <v/>
      </c>
      <c r="J1305" s="76"/>
      <c r="K1305" s="74" t="str">
        <f t="shared" si="20"/>
        <v/>
      </c>
    </row>
    <row r="1306" spans="1:11" ht="18.95" customHeight="1" x14ac:dyDescent="0.25">
      <c r="A1306" s="52"/>
      <c r="C1306" s="185"/>
      <c r="D1306" s="76"/>
      <c r="E1306" s="76" t="str">
        <f>IF(D1306="","",IFERROR(VLOOKUP(D1306,Cadastro!$C$9:$D$1009,2,FALSE),"NOT FOUND"))</f>
        <v/>
      </c>
      <c r="F1306" s="94"/>
      <c r="G1306" s="76"/>
      <c r="H1306" s="81" t="str">
        <f>IFERROR(F1306*VLOOKUP(D1306,Saldo!$P$8:$U$1009,6,FALSE),"")</f>
        <v/>
      </c>
      <c r="I1306" s="78" t="str">
        <f>IFERROR(IF(D1306="","",VLOOKUP(D1306,Saldo!$P$8:$Q$1009,2,FALSE)),"")</f>
        <v/>
      </c>
      <c r="J1306" s="76"/>
      <c r="K1306" s="74" t="str">
        <f t="shared" si="20"/>
        <v/>
      </c>
    </row>
    <row r="1307" spans="1:11" ht="18.95" customHeight="1" x14ac:dyDescent="0.25">
      <c r="A1307" s="52"/>
      <c r="C1307" s="185"/>
      <c r="D1307" s="76"/>
      <c r="E1307" s="76" t="str">
        <f>IF(D1307="","",IFERROR(VLOOKUP(D1307,Cadastro!$C$9:$D$1009,2,FALSE),"NOT FOUND"))</f>
        <v/>
      </c>
      <c r="F1307" s="94"/>
      <c r="G1307" s="76"/>
      <c r="H1307" s="81" t="str">
        <f>IFERROR(F1307*VLOOKUP(D1307,Saldo!$P$8:$U$1009,6,FALSE),"")</f>
        <v/>
      </c>
      <c r="I1307" s="78" t="str">
        <f>IFERROR(IF(D1307="","",VLOOKUP(D1307,Saldo!$P$8:$Q$1009,2,FALSE)),"")</f>
        <v/>
      </c>
      <c r="J1307" s="76"/>
      <c r="K1307" s="74" t="str">
        <f t="shared" si="20"/>
        <v/>
      </c>
    </row>
    <row r="1308" spans="1:11" ht="18.95" customHeight="1" x14ac:dyDescent="0.25">
      <c r="A1308" s="52"/>
      <c r="C1308" s="185"/>
      <c r="D1308" s="76"/>
      <c r="E1308" s="76" t="str">
        <f>IF(D1308="","",IFERROR(VLOOKUP(D1308,Cadastro!$C$9:$D$1009,2,FALSE),"NOT FOUND"))</f>
        <v/>
      </c>
      <c r="F1308" s="94"/>
      <c r="G1308" s="76"/>
      <c r="H1308" s="81" t="str">
        <f>IFERROR(F1308*VLOOKUP(D1308,Saldo!$P$8:$U$1009,6,FALSE),"")</f>
        <v/>
      </c>
      <c r="I1308" s="78" t="str">
        <f>IFERROR(IF(D1308="","",VLOOKUP(D1308,Saldo!$P$8:$Q$1009,2,FALSE)),"")</f>
        <v/>
      </c>
      <c r="J1308" s="76"/>
      <c r="K1308" s="74" t="str">
        <f t="shared" si="20"/>
        <v/>
      </c>
    </row>
    <row r="1309" spans="1:11" ht="18.95" customHeight="1" x14ac:dyDescent="0.25">
      <c r="A1309" s="52"/>
      <c r="C1309" s="185"/>
      <c r="D1309" s="76"/>
      <c r="E1309" s="76" t="str">
        <f>IF(D1309="","",IFERROR(VLOOKUP(D1309,Cadastro!$C$9:$D$1009,2,FALSE),"NOT FOUND"))</f>
        <v/>
      </c>
      <c r="F1309" s="94"/>
      <c r="G1309" s="76"/>
      <c r="H1309" s="81" t="str">
        <f>IFERROR(F1309*VLOOKUP(D1309,Saldo!$P$8:$U$1009,6,FALSE),"")</f>
        <v/>
      </c>
      <c r="I1309" s="78" t="str">
        <f>IFERROR(IF(D1309="","",VLOOKUP(D1309,Saldo!$P$8:$Q$1009,2,FALSE)),"")</f>
        <v/>
      </c>
      <c r="J1309" s="76"/>
      <c r="K1309" s="74" t="str">
        <f t="shared" si="20"/>
        <v/>
      </c>
    </row>
    <row r="1310" spans="1:11" ht="18.95" customHeight="1" x14ac:dyDescent="0.25">
      <c r="A1310" s="52"/>
      <c r="C1310" s="185"/>
      <c r="D1310" s="76"/>
      <c r="E1310" s="76" t="str">
        <f>IF(D1310="","",IFERROR(VLOOKUP(D1310,Cadastro!$C$9:$D$1009,2,FALSE),"NOT FOUND"))</f>
        <v/>
      </c>
      <c r="F1310" s="94"/>
      <c r="G1310" s="76"/>
      <c r="H1310" s="81" t="str">
        <f>IFERROR(F1310*VLOOKUP(D1310,Saldo!$P$8:$U$1009,6,FALSE),"")</f>
        <v/>
      </c>
      <c r="I1310" s="78" t="str">
        <f>IFERROR(IF(D1310="","",VLOOKUP(D1310,Saldo!$P$8:$Q$1009,2,FALSE)),"")</f>
        <v/>
      </c>
      <c r="J1310" s="76"/>
      <c r="K1310" s="74" t="str">
        <f t="shared" si="20"/>
        <v/>
      </c>
    </row>
    <row r="1311" spans="1:11" ht="18.95" customHeight="1" x14ac:dyDescent="0.25">
      <c r="A1311" s="52"/>
      <c r="C1311" s="185"/>
      <c r="D1311" s="76"/>
      <c r="E1311" s="76" t="str">
        <f>IF(D1311="","",IFERROR(VLOOKUP(D1311,Cadastro!$C$9:$D$1009,2,FALSE),"NOT FOUND"))</f>
        <v/>
      </c>
      <c r="F1311" s="94"/>
      <c r="G1311" s="76"/>
      <c r="H1311" s="81" t="str">
        <f>IFERROR(F1311*VLOOKUP(D1311,Saldo!$P$8:$U$1009,6,FALSE),"")</f>
        <v/>
      </c>
      <c r="I1311" s="78" t="str">
        <f>IFERROR(IF(D1311="","",VLOOKUP(D1311,Saldo!$P$8:$Q$1009,2,FALSE)),"")</f>
        <v/>
      </c>
      <c r="J1311" s="76"/>
      <c r="K1311" s="74" t="str">
        <f t="shared" si="20"/>
        <v/>
      </c>
    </row>
    <row r="1312" spans="1:11" ht="18.95" customHeight="1" x14ac:dyDescent="0.25">
      <c r="A1312" s="52"/>
      <c r="C1312" s="185"/>
      <c r="D1312" s="76"/>
      <c r="E1312" s="76" t="str">
        <f>IF(D1312="","",IFERROR(VLOOKUP(D1312,Cadastro!$C$9:$D$1009,2,FALSE),"NOT FOUND"))</f>
        <v/>
      </c>
      <c r="F1312" s="94"/>
      <c r="G1312" s="76"/>
      <c r="H1312" s="81" t="str">
        <f>IFERROR(F1312*VLOOKUP(D1312,Saldo!$P$8:$U$1009,6,FALSE),"")</f>
        <v/>
      </c>
      <c r="I1312" s="78" t="str">
        <f>IFERROR(IF(D1312="","",VLOOKUP(D1312,Saldo!$P$8:$Q$1009,2,FALSE)),"")</f>
        <v/>
      </c>
      <c r="J1312" s="76"/>
      <c r="K1312" s="74" t="str">
        <f t="shared" si="20"/>
        <v/>
      </c>
    </row>
    <row r="1313" spans="1:11" ht="18.95" customHeight="1" x14ac:dyDescent="0.25">
      <c r="A1313" s="52"/>
      <c r="C1313" s="185"/>
      <c r="D1313" s="76"/>
      <c r="E1313" s="76" t="str">
        <f>IF(D1313="","",IFERROR(VLOOKUP(D1313,Cadastro!$C$9:$D$1009,2,FALSE),"NOT FOUND"))</f>
        <v/>
      </c>
      <c r="F1313" s="94"/>
      <c r="G1313" s="76"/>
      <c r="H1313" s="81" t="str">
        <f>IFERROR(F1313*VLOOKUP(D1313,Saldo!$P$8:$U$1009,6,FALSE),"")</f>
        <v/>
      </c>
      <c r="I1313" s="78" t="str">
        <f>IFERROR(IF(D1313="","",VLOOKUP(D1313,Saldo!$P$8:$Q$1009,2,FALSE)),"")</f>
        <v/>
      </c>
      <c r="J1313" s="76"/>
      <c r="K1313" s="74" t="str">
        <f t="shared" si="20"/>
        <v/>
      </c>
    </row>
    <row r="1314" spans="1:11" ht="18.95" customHeight="1" x14ac:dyDescent="0.25">
      <c r="A1314" s="52"/>
      <c r="C1314" s="185"/>
      <c r="D1314" s="76"/>
      <c r="E1314" s="76" t="str">
        <f>IF(D1314="","",IFERROR(VLOOKUP(D1314,Cadastro!$C$9:$D$1009,2,FALSE),"NOT FOUND"))</f>
        <v/>
      </c>
      <c r="F1314" s="94"/>
      <c r="G1314" s="76"/>
      <c r="H1314" s="81" t="str">
        <f>IFERROR(F1314*VLOOKUP(D1314,Saldo!$P$8:$U$1009,6,FALSE),"")</f>
        <v/>
      </c>
      <c r="I1314" s="78" t="str">
        <f>IFERROR(IF(D1314="","",VLOOKUP(D1314,Saldo!$P$8:$Q$1009,2,FALSE)),"")</f>
        <v/>
      </c>
      <c r="J1314" s="76"/>
      <c r="K1314" s="74" t="str">
        <f t="shared" si="20"/>
        <v/>
      </c>
    </row>
    <row r="1315" spans="1:11" ht="18.95" customHeight="1" x14ac:dyDescent="0.25">
      <c r="A1315" s="52"/>
      <c r="C1315" s="185"/>
      <c r="D1315" s="76"/>
      <c r="E1315" s="76" t="str">
        <f>IF(D1315="","",IFERROR(VLOOKUP(D1315,Cadastro!$C$9:$D$1009,2,FALSE),"NOT FOUND"))</f>
        <v/>
      </c>
      <c r="F1315" s="94"/>
      <c r="G1315" s="76"/>
      <c r="H1315" s="81" t="str">
        <f>IFERROR(F1315*VLOOKUP(D1315,Saldo!$P$8:$U$1009,6,FALSE),"")</f>
        <v/>
      </c>
      <c r="I1315" s="78" t="str">
        <f>IFERROR(IF(D1315="","",VLOOKUP(D1315,Saldo!$P$8:$Q$1009,2,FALSE)),"")</f>
        <v/>
      </c>
      <c r="J1315" s="76"/>
      <c r="K1315" s="74" t="str">
        <f t="shared" si="20"/>
        <v/>
      </c>
    </row>
    <row r="1316" spans="1:11" ht="18.95" customHeight="1" x14ac:dyDescent="0.25">
      <c r="A1316" s="52"/>
      <c r="C1316" s="185"/>
      <c r="D1316" s="76"/>
      <c r="E1316" s="76" t="str">
        <f>IF(D1316="","",IFERROR(VLOOKUP(D1316,Cadastro!$C$9:$D$1009,2,FALSE),"NOT FOUND"))</f>
        <v/>
      </c>
      <c r="F1316" s="94"/>
      <c r="G1316" s="76"/>
      <c r="H1316" s="81" t="str">
        <f>IFERROR(F1316*VLOOKUP(D1316,Saldo!$P$8:$U$1009,6,FALSE),"")</f>
        <v/>
      </c>
      <c r="I1316" s="78" t="str">
        <f>IFERROR(IF(D1316="","",VLOOKUP(D1316,Saldo!$P$8:$Q$1009,2,FALSE)),"")</f>
        <v/>
      </c>
      <c r="J1316" s="76"/>
      <c r="K1316" s="74" t="str">
        <f t="shared" si="20"/>
        <v/>
      </c>
    </row>
    <row r="1317" spans="1:11" ht="18.95" customHeight="1" x14ac:dyDescent="0.25">
      <c r="A1317" s="52"/>
      <c r="C1317" s="185"/>
      <c r="D1317" s="76"/>
      <c r="E1317" s="76" t="str">
        <f>IF(D1317="","",IFERROR(VLOOKUP(D1317,Cadastro!$C$9:$D$1009,2,FALSE),"NOT FOUND"))</f>
        <v/>
      </c>
      <c r="F1317" s="94"/>
      <c r="G1317" s="76"/>
      <c r="H1317" s="81" t="str">
        <f>IFERROR(F1317*VLOOKUP(D1317,Saldo!$P$8:$U$1009,6,FALSE),"")</f>
        <v/>
      </c>
      <c r="I1317" s="78" t="str">
        <f>IFERROR(IF(D1317="","",VLOOKUP(D1317,Saldo!$P$8:$Q$1009,2,FALSE)),"")</f>
        <v/>
      </c>
      <c r="J1317" s="76"/>
      <c r="K1317" s="74" t="str">
        <f t="shared" si="20"/>
        <v/>
      </c>
    </row>
    <row r="1318" spans="1:11" ht="18.95" customHeight="1" x14ac:dyDescent="0.25">
      <c r="A1318" s="52"/>
      <c r="C1318" s="185"/>
      <c r="D1318" s="76"/>
      <c r="E1318" s="76" t="str">
        <f>IF(D1318="","",IFERROR(VLOOKUP(D1318,Cadastro!$C$9:$D$1009,2,FALSE),"NOT FOUND"))</f>
        <v/>
      </c>
      <c r="F1318" s="94"/>
      <c r="G1318" s="76"/>
      <c r="H1318" s="81" t="str">
        <f>IFERROR(F1318*VLOOKUP(D1318,Saldo!$P$8:$U$1009,6,FALSE),"")</f>
        <v/>
      </c>
      <c r="I1318" s="78" t="str">
        <f>IFERROR(IF(D1318="","",VLOOKUP(D1318,Saldo!$P$8:$Q$1009,2,FALSE)),"")</f>
        <v/>
      </c>
      <c r="J1318" s="76"/>
      <c r="K1318" s="74" t="str">
        <f t="shared" si="20"/>
        <v/>
      </c>
    </row>
    <row r="1319" spans="1:11" ht="18.95" customHeight="1" x14ac:dyDescent="0.25">
      <c r="A1319" s="52"/>
      <c r="C1319" s="185"/>
      <c r="D1319" s="76"/>
      <c r="E1319" s="76" t="str">
        <f>IF(D1319="","",IFERROR(VLOOKUP(D1319,Cadastro!$C$9:$D$1009,2,FALSE),"NOT FOUND"))</f>
        <v/>
      </c>
      <c r="F1319" s="94"/>
      <c r="G1319" s="76"/>
      <c r="H1319" s="81" t="str">
        <f>IFERROR(F1319*VLOOKUP(D1319,Saldo!$P$8:$U$1009,6,FALSE),"")</f>
        <v/>
      </c>
      <c r="I1319" s="78" t="str">
        <f>IFERROR(IF(D1319="","",VLOOKUP(D1319,Saldo!$P$8:$Q$1009,2,FALSE)),"")</f>
        <v/>
      </c>
      <c r="J1319" s="76"/>
      <c r="K1319" s="74" t="str">
        <f t="shared" si="20"/>
        <v/>
      </c>
    </row>
    <row r="1320" spans="1:11" ht="18.95" customHeight="1" x14ac:dyDescent="0.25">
      <c r="A1320" s="52"/>
      <c r="C1320" s="185"/>
      <c r="D1320" s="76"/>
      <c r="E1320" s="76" t="str">
        <f>IF(D1320="","",IFERROR(VLOOKUP(D1320,Cadastro!$C$9:$D$1009,2,FALSE),"NOT FOUND"))</f>
        <v/>
      </c>
      <c r="F1320" s="94"/>
      <c r="G1320" s="76"/>
      <c r="H1320" s="81" t="str">
        <f>IFERROR(F1320*VLOOKUP(D1320,Saldo!$P$8:$U$1009,6,FALSE),"")</f>
        <v/>
      </c>
      <c r="I1320" s="78" t="str">
        <f>IFERROR(IF(D1320="","",VLOOKUP(D1320,Saldo!$P$8:$Q$1009,2,FALSE)),"")</f>
        <v/>
      </c>
      <c r="J1320" s="76"/>
      <c r="K1320" s="74" t="str">
        <f t="shared" si="20"/>
        <v/>
      </c>
    </row>
    <row r="1321" spans="1:11" ht="18.95" customHeight="1" x14ac:dyDescent="0.25">
      <c r="A1321" s="52"/>
      <c r="C1321" s="185"/>
      <c r="D1321" s="76"/>
      <c r="E1321" s="76" t="str">
        <f>IF(D1321="","",IFERROR(VLOOKUP(D1321,Cadastro!$C$9:$D$1009,2,FALSE),"NOT FOUND"))</f>
        <v/>
      </c>
      <c r="F1321" s="94"/>
      <c r="G1321" s="76"/>
      <c r="H1321" s="81" t="str">
        <f>IFERROR(F1321*VLOOKUP(D1321,Saldo!$P$8:$U$1009,6,FALSE),"")</f>
        <v/>
      </c>
      <c r="I1321" s="78" t="str">
        <f>IFERROR(IF(D1321="","",VLOOKUP(D1321,Saldo!$P$8:$Q$1009,2,FALSE)),"")</f>
        <v/>
      </c>
      <c r="J1321" s="76"/>
      <c r="K1321" s="74" t="str">
        <f t="shared" si="20"/>
        <v/>
      </c>
    </row>
    <row r="1322" spans="1:11" ht="18.95" customHeight="1" x14ac:dyDescent="0.25">
      <c r="A1322" s="52"/>
      <c r="C1322" s="185"/>
      <c r="D1322" s="76"/>
      <c r="E1322" s="76" t="str">
        <f>IF(D1322="","",IFERROR(VLOOKUP(D1322,Cadastro!$C$9:$D$1009,2,FALSE),"NOT FOUND"))</f>
        <v/>
      </c>
      <c r="F1322" s="94"/>
      <c r="G1322" s="76"/>
      <c r="H1322" s="81" t="str">
        <f>IFERROR(F1322*VLOOKUP(D1322,Saldo!$P$8:$U$1009,6,FALSE),"")</f>
        <v/>
      </c>
      <c r="I1322" s="78" t="str">
        <f>IFERROR(IF(D1322="","",VLOOKUP(D1322,Saldo!$P$8:$Q$1009,2,FALSE)),"")</f>
        <v/>
      </c>
      <c r="J1322" s="76"/>
      <c r="K1322" s="74" t="str">
        <f t="shared" si="20"/>
        <v/>
      </c>
    </row>
    <row r="1323" spans="1:11" ht="18.95" customHeight="1" x14ac:dyDescent="0.25">
      <c r="A1323" s="52"/>
      <c r="C1323" s="185"/>
      <c r="D1323" s="76"/>
      <c r="E1323" s="76" t="str">
        <f>IF(D1323="","",IFERROR(VLOOKUP(D1323,Cadastro!$C$9:$D$1009,2,FALSE),"NOT FOUND"))</f>
        <v/>
      </c>
      <c r="F1323" s="94"/>
      <c r="G1323" s="76"/>
      <c r="H1323" s="81" t="str">
        <f>IFERROR(F1323*VLOOKUP(D1323,Saldo!$P$8:$U$1009,6,FALSE),"")</f>
        <v/>
      </c>
      <c r="I1323" s="78" t="str">
        <f>IFERROR(IF(D1323="","",VLOOKUP(D1323,Saldo!$P$8:$Q$1009,2,FALSE)),"")</f>
        <v/>
      </c>
      <c r="J1323" s="76"/>
      <c r="K1323" s="74" t="str">
        <f t="shared" si="20"/>
        <v/>
      </c>
    </row>
    <row r="1324" spans="1:11" ht="18.95" customHeight="1" x14ac:dyDescent="0.25">
      <c r="A1324" s="52"/>
      <c r="C1324" s="185"/>
      <c r="D1324" s="76"/>
      <c r="E1324" s="76" t="str">
        <f>IF(D1324="","",IFERROR(VLOOKUP(D1324,Cadastro!$C$9:$D$1009,2,FALSE),"NOT FOUND"))</f>
        <v/>
      </c>
      <c r="F1324" s="94"/>
      <c r="G1324" s="76"/>
      <c r="H1324" s="81" t="str">
        <f>IFERROR(F1324*VLOOKUP(D1324,Saldo!$P$8:$U$1009,6,FALSE),"")</f>
        <v/>
      </c>
      <c r="I1324" s="78" t="str">
        <f>IFERROR(IF(D1324="","",VLOOKUP(D1324,Saldo!$P$8:$Q$1009,2,FALSE)),"")</f>
        <v/>
      </c>
      <c r="J1324" s="76"/>
      <c r="K1324" s="74" t="str">
        <f t="shared" si="20"/>
        <v/>
      </c>
    </row>
    <row r="1325" spans="1:11" ht="18.95" customHeight="1" x14ac:dyDescent="0.25">
      <c r="A1325" s="52"/>
      <c r="C1325" s="185"/>
      <c r="D1325" s="76"/>
      <c r="E1325" s="76" t="str">
        <f>IF(D1325="","",IFERROR(VLOOKUP(D1325,Cadastro!$C$9:$D$1009,2,FALSE),"NOT FOUND"))</f>
        <v/>
      </c>
      <c r="F1325" s="94"/>
      <c r="G1325" s="76"/>
      <c r="H1325" s="81" t="str">
        <f>IFERROR(F1325*VLOOKUP(D1325,Saldo!$P$8:$U$1009,6,FALSE),"")</f>
        <v/>
      </c>
      <c r="I1325" s="78" t="str">
        <f>IFERROR(IF(D1325="","",VLOOKUP(D1325,Saldo!$P$8:$Q$1009,2,FALSE)),"")</f>
        <v/>
      </c>
      <c r="J1325" s="76"/>
      <c r="K1325" s="74" t="str">
        <f t="shared" si="20"/>
        <v/>
      </c>
    </row>
    <row r="1326" spans="1:11" ht="18.95" customHeight="1" x14ac:dyDescent="0.25">
      <c r="A1326" s="52"/>
      <c r="C1326" s="185"/>
      <c r="D1326" s="76"/>
      <c r="E1326" s="76" t="str">
        <f>IF(D1326="","",IFERROR(VLOOKUP(D1326,Cadastro!$C$9:$D$1009,2,FALSE),"NOT FOUND"))</f>
        <v/>
      </c>
      <c r="F1326" s="94"/>
      <c r="G1326" s="76"/>
      <c r="H1326" s="81" t="str">
        <f>IFERROR(F1326*VLOOKUP(D1326,Saldo!$P$8:$U$1009,6,FALSE),"")</f>
        <v/>
      </c>
      <c r="I1326" s="78" t="str">
        <f>IFERROR(IF(D1326="","",VLOOKUP(D1326,Saldo!$P$8:$Q$1009,2,FALSE)),"")</f>
        <v/>
      </c>
      <c r="J1326" s="76"/>
      <c r="K1326" s="74" t="str">
        <f t="shared" si="20"/>
        <v/>
      </c>
    </row>
    <row r="1327" spans="1:11" ht="18.95" customHeight="1" x14ac:dyDescent="0.25">
      <c r="A1327" s="52"/>
      <c r="C1327" s="185"/>
      <c r="D1327" s="76"/>
      <c r="E1327" s="76" t="str">
        <f>IF(D1327="","",IFERROR(VLOOKUP(D1327,Cadastro!$C$9:$D$1009,2,FALSE),"NOT FOUND"))</f>
        <v/>
      </c>
      <c r="F1327" s="94"/>
      <c r="G1327" s="76"/>
      <c r="H1327" s="81" t="str">
        <f>IFERROR(F1327*VLOOKUP(D1327,Saldo!$P$8:$U$1009,6,FALSE),"")</f>
        <v/>
      </c>
      <c r="I1327" s="78" t="str">
        <f>IFERROR(IF(D1327="","",VLOOKUP(D1327,Saldo!$P$8:$Q$1009,2,FALSE)),"")</f>
        <v/>
      </c>
      <c r="J1327" s="76"/>
      <c r="K1327" s="74" t="str">
        <f t="shared" si="20"/>
        <v/>
      </c>
    </row>
    <row r="1328" spans="1:11" ht="18.95" customHeight="1" x14ac:dyDescent="0.25">
      <c r="A1328" s="52"/>
      <c r="C1328" s="185"/>
      <c r="D1328" s="76"/>
      <c r="E1328" s="76" t="str">
        <f>IF(D1328="","",IFERROR(VLOOKUP(D1328,Cadastro!$C$9:$D$1009,2,FALSE),"NOT FOUND"))</f>
        <v/>
      </c>
      <c r="F1328" s="94"/>
      <c r="G1328" s="76"/>
      <c r="H1328" s="81" t="str">
        <f>IFERROR(F1328*VLOOKUP(D1328,Saldo!$P$8:$U$1009,6,FALSE),"")</f>
        <v/>
      </c>
      <c r="I1328" s="78" t="str">
        <f>IFERROR(IF(D1328="","",VLOOKUP(D1328,Saldo!$P$8:$Q$1009,2,FALSE)),"")</f>
        <v/>
      </c>
      <c r="J1328" s="76"/>
      <c r="K1328" s="74" t="str">
        <f t="shared" si="20"/>
        <v/>
      </c>
    </row>
    <row r="1329" spans="1:11" ht="18.95" customHeight="1" x14ac:dyDescent="0.25">
      <c r="A1329" s="52"/>
      <c r="C1329" s="185"/>
      <c r="D1329" s="76"/>
      <c r="E1329" s="76" t="str">
        <f>IF(D1329="","",IFERROR(VLOOKUP(D1329,Cadastro!$C$9:$D$1009,2,FALSE),"NOT FOUND"))</f>
        <v/>
      </c>
      <c r="F1329" s="94"/>
      <c r="G1329" s="76"/>
      <c r="H1329" s="81" t="str">
        <f>IFERROR(F1329*VLOOKUP(D1329,Saldo!$P$8:$U$1009,6,FALSE),"")</f>
        <v/>
      </c>
      <c r="I1329" s="78" t="str">
        <f>IFERROR(IF(D1329="","",VLOOKUP(D1329,Saldo!$P$8:$Q$1009,2,FALSE)),"")</f>
        <v/>
      </c>
      <c r="J1329" s="76"/>
      <c r="K1329" s="74" t="str">
        <f t="shared" si="20"/>
        <v/>
      </c>
    </row>
    <row r="1330" spans="1:11" ht="18.95" customHeight="1" x14ac:dyDescent="0.25">
      <c r="A1330" s="52"/>
      <c r="C1330" s="185"/>
      <c r="D1330" s="76"/>
      <c r="E1330" s="76" t="str">
        <f>IF(D1330="","",IFERROR(VLOOKUP(D1330,Cadastro!$C$9:$D$1009,2,FALSE),"NOT FOUND"))</f>
        <v/>
      </c>
      <c r="F1330" s="94"/>
      <c r="G1330" s="76"/>
      <c r="H1330" s="81" t="str">
        <f>IFERROR(F1330*VLOOKUP(D1330,Saldo!$P$8:$U$1009,6,FALSE),"")</f>
        <v/>
      </c>
      <c r="I1330" s="78" t="str">
        <f>IFERROR(IF(D1330="","",VLOOKUP(D1330,Saldo!$P$8:$Q$1009,2,FALSE)),"")</f>
        <v/>
      </c>
      <c r="J1330" s="76"/>
      <c r="K1330" s="74" t="str">
        <f t="shared" si="20"/>
        <v/>
      </c>
    </row>
    <row r="1331" spans="1:11" ht="18.95" customHeight="1" x14ac:dyDescent="0.25">
      <c r="A1331" s="52"/>
      <c r="C1331" s="185"/>
      <c r="D1331" s="76"/>
      <c r="E1331" s="76" t="str">
        <f>IF(D1331="","",IFERROR(VLOOKUP(D1331,Cadastro!$C$9:$D$1009,2,FALSE),"NOT FOUND"))</f>
        <v/>
      </c>
      <c r="F1331" s="94"/>
      <c r="G1331" s="76"/>
      <c r="H1331" s="81" t="str">
        <f>IFERROR(F1331*VLOOKUP(D1331,Saldo!$P$8:$U$1009,6,FALSE),"")</f>
        <v/>
      </c>
      <c r="I1331" s="78" t="str">
        <f>IFERROR(IF(D1331="","",VLOOKUP(D1331,Saldo!$P$8:$Q$1009,2,FALSE)),"")</f>
        <v/>
      </c>
      <c r="J1331" s="76"/>
      <c r="K1331" s="74" t="str">
        <f t="shared" si="20"/>
        <v/>
      </c>
    </row>
    <row r="1332" spans="1:11" ht="18.95" customHeight="1" x14ac:dyDescent="0.25">
      <c r="A1332" s="52"/>
      <c r="C1332" s="185"/>
      <c r="D1332" s="76"/>
      <c r="E1332" s="76" t="str">
        <f>IF(D1332="","",IFERROR(VLOOKUP(D1332,Cadastro!$C$9:$D$1009,2,FALSE),"NOT FOUND"))</f>
        <v/>
      </c>
      <c r="F1332" s="94"/>
      <c r="G1332" s="76"/>
      <c r="H1332" s="81" t="str">
        <f>IFERROR(F1332*VLOOKUP(D1332,Saldo!$P$8:$U$1009,6,FALSE),"")</f>
        <v/>
      </c>
      <c r="I1332" s="78" t="str">
        <f>IFERROR(IF(D1332="","",VLOOKUP(D1332,Saldo!$P$8:$Q$1009,2,FALSE)),"")</f>
        <v/>
      </c>
      <c r="J1332" s="76"/>
      <c r="K1332" s="74" t="str">
        <f t="shared" si="20"/>
        <v/>
      </c>
    </row>
    <row r="1333" spans="1:11" ht="18.95" customHeight="1" x14ac:dyDescent="0.25">
      <c r="A1333" s="52"/>
      <c r="C1333" s="185"/>
      <c r="D1333" s="76"/>
      <c r="E1333" s="76" t="str">
        <f>IF(D1333="","",IFERROR(VLOOKUP(D1333,Cadastro!$C$9:$D$1009,2,FALSE),"NOT FOUND"))</f>
        <v/>
      </c>
      <c r="F1333" s="94"/>
      <c r="G1333" s="76"/>
      <c r="H1333" s="81" t="str">
        <f>IFERROR(F1333*VLOOKUP(D1333,Saldo!$P$8:$U$1009,6,FALSE),"")</f>
        <v/>
      </c>
      <c r="I1333" s="78" t="str">
        <f>IFERROR(IF(D1333="","",VLOOKUP(D1333,Saldo!$P$8:$Q$1009,2,FALSE)),"")</f>
        <v/>
      </c>
      <c r="J1333" s="76"/>
      <c r="K1333" s="74" t="str">
        <f t="shared" si="20"/>
        <v/>
      </c>
    </row>
    <row r="1334" spans="1:11" ht="18.95" customHeight="1" x14ac:dyDescent="0.25">
      <c r="A1334" s="52"/>
      <c r="C1334" s="185"/>
      <c r="D1334" s="76"/>
      <c r="E1334" s="76" t="str">
        <f>IF(D1334="","",IFERROR(VLOOKUP(D1334,Cadastro!$C$9:$D$1009,2,FALSE),"NOT FOUND"))</f>
        <v/>
      </c>
      <c r="F1334" s="94"/>
      <c r="G1334" s="76"/>
      <c r="H1334" s="81" t="str">
        <f>IFERROR(F1334*VLOOKUP(D1334,Saldo!$P$8:$U$1009,6,FALSE),"")</f>
        <v/>
      </c>
      <c r="I1334" s="78" t="str">
        <f>IFERROR(IF(D1334="","",VLOOKUP(D1334,Saldo!$P$8:$Q$1009,2,FALSE)),"")</f>
        <v/>
      </c>
      <c r="J1334" s="76"/>
      <c r="K1334" s="74" t="str">
        <f t="shared" si="20"/>
        <v/>
      </c>
    </row>
    <row r="1335" spans="1:11" ht="18.95" customHeight="1" x14ac:dyDescent="0.25">
      <c r="A1335" s="52"/>
      <c r="C1335" s="185"/>
      <c r="D1335" s="76"/>
      <c r="E1335" s="76" t="str">
        <f>IF(D1335="","",IFERROR(VLOOKUP(D1335,Cadastro!$C$9:$D$1009,2,FALSE),"NOT FOUND"))</f>
        <v/>
      </c>
      <c r="F1335" s="94"/>
      <c r="G1335" s="76"/>
      <c r="H1335" s="81" t="str">
        <f>IFERROR(F1335*VLOOKUP(D1335,Saldo!$P$8:$U$1009,6,FALSE),"")</f>
        <v/>
      </c>
      <c r="I1335" s="78" t="str">
        <f>IFERROR(IF(D1335="","",VLOOKUP(D1335,Saldo!$P$8:$Q$1009,2,FALSE)),"")</f>
        <v/>
      </c>
      <c r="J1335" s="76"/>
      <c r="K1335" s="74" t="str">
        <f t="shared" si="20"/>
        <v/>
      </c>
    </row>
    <row r="1336" spans="1:11" ht="18.95" customHeight="1" x14ac:dyDescent="0.25">
      <c r="A1336" s="52"/>
      <c r="C1336" s="185"/>
      <c r="D1336" s="76"/>
      <c r="E1336" s="76" t="str">
        <f>IF(D1336="","",IFERROR(VLOOKUP(D1336,Cadastro!$C$9:$D$1009,2,FALSE),"NOT FOUND"))</f>
        <v/>
      </c>
      <c r="F1336" s="94"/>
      <c r="G1336" s="76"/>
      <c r="H1336" s="81" t="str">
        <f>IFERROR(F1336*VLOOKUP(D1336,Saldo!$P$8:$U$1009,6,FALSE),"")</f>
        <v/>
      </c>
      <c r="I1336" s="78" t="str">
        <f>IFERROR(IF(D1336="","",VLOOKUP(D1336,Saldo!$P$8:$Q$1009,2,FALSE)),"")</f>
        <v/>
      </c>
      <c r="J1336" s="76"/>
      <c r="K1336" s="74" t="str">
        <f t="shared" si="20"/>
        <v/>
      </c>
    </row>
    <row r="1337" spans="1:11" ht="18.95" customHeight="1" x14ac:dyDescent="0.25">
      <c r="A1337" s="52"/>
      <c r="C1337" s="185"/>
      <c r="D1337" s="76"/>
      <c r="E1337" s="76" t="str">
        <f>IF(D1337="","",IFERROR(VLOOKUP(D1337,Cadastro!$C$9:$D$1009,2,FALSE),"NOT FOUND"))</f>
        <v/>
      </c>
      <c r="F1337" s="94"/>
      <c r="G1337" s="76"/>
      <c r="H1337" s="81" t="str">
        <f>IFERROR(F1337*VLOOKUP(D1337,Saldo!$P$8:$U$1009,6,FALSE),"")</f>
        <v/>
      </c>
      <c r="I1337" s="78" t="str">
        <f>IFERROR(IF(D1337="","",VLOOKUP(D1337,Saldo!$P$8:$Q$1009,2,FALSE)),"")</f>
        <v/>
      </c>
      <c r="J1337" s="76"/>
      <c r="K1337" s="74" t="str">
        <f t="shared" si="20"/>
        <v/>
      </c>
    </row>
    <row r="1338" spans="1:11" ht="18.95" customHeight="1" x14ac:dyDescent="0.25">
      <c r="A1338" s="52"/>
      <c r="C1338" s="185"/>
      <c r="D1338" s="76"/>
      <c r="E1338" s="76" t="str">
        <f>IF(D1338="","",IFERROR(VLOOKUP(D1338,Cadastro!$C$9:$D$1009,2,FALSE),"NOT FOUND"))</f>
        <v/>
      </c>
      <c r="F1338" s="94"/>
      <c r="G1338" s="76"/>
      <c r="H1338" s="81" t="str">
        <f>IFERROR(F1338*VLOOKUP(D1338,Saldo!$P$8:$U$1009,6,FALSE),"")</f>
        <v/>
      </c>
      <c r="I1338" s="78" t="str">
        <f>IFERROR(IF(D1338="","",VLOOKUP(D1338,Saldo!$P$8:$Q$1009,2,FALSE)),"")</f>
        <v/>
      </c>
      <c r="J1338" s="76"/>
      <c r="K1338" s="74" t="str">
        <f t="shared" si="20"/>
        <v/>
      </c>
    </row>
    <row r="1339" spans="1:11" ht="18.95" customHeight="1" x14ac:dyDescent="0.25">
      <c r="A1339" s="52"/>
      <c r="C1339" s="185"/>
      <c r="D1339" s="76"/>
      <c r="E1339" s="76" t="str">
        <f>IF(D1339="","",IFERROR(VLOOKUP(D1339,Cadastro!$C$9:$D$1009,2,FALSE),"NOT FOUND"))</f>
        <v/>
      </c>
      <c r="F1339" s="94"/>
      <c r="G1339" s="76"/>
      <c r="H1339" s="81" t="str">
        <f>IFERROR(F1339*VLOOKUP(D1339,Saldo!$P$8:$U$1009,6,FALSE),"")</f>
        <v/>
      </c>
      <c r="I1339" s="78" t="str">
        <f>IFERROR(IF(D1339="","",VLOOKUP(D1339,Saldo!$P$8:$Q$1009,2,FALSE)),"")</f>
        <v/>
      </c>
      <c r="J1339" s="76"/>
      <c r="K1339" s="74" t="str">
        <f t="shared" si="20"/>
        <v/>
      </c>
    </row>
    <row r="1340" spans="1:11" ht="18.95" customHeight="1" x14ac:dyDescent="0.25">
      <c r="A1340" s="52"/>
      <c r="C1340" s="185"/>
      <c r="D1340" s="76"/>
      <c r="E1340" s="76" t="str">
        <f>IF(D1340="","",IFERROR(VLOOKUP(D1340,Cadastro!$C$9:$D$1009,2,FALSE),"NOT FOUND"))</f>
        <v/>
      </c>
      <c r="F1340" s="94"/>
      <c r="G1340" s="76"/>
      <c r="H1340" s="81" t="str">
        <f>IFERROR(F1340*VLOOKUP(D1340,Saldo!$P$8:$U$1009,6,FALSE),"")</f>
        <v/>
      </c>
      <c r="I1340" s="78" t="str">
        <f>IFERROR(IF(D1340="","",VLOOKUP(D1340,Saldo!$P$8:$Q$1009,2,FALSE)),"")</f>
        <v/>
      </c>
      <c r="J1340" s="76"/>
      <c r="K1340" s="74" t="str">
        <f t="shared" si="20"/>
        <v/>
      </c>
    </row>
    <row r="1341" spans="1:11" ht="18.95" customHeight="1" x14ac:dyDescent="0.25">
      <c r="A1341" s="52"/>
      <c r="C1341" s="185"/>
      <c r="D1341" s="76"/>
      <c r="E1341" s="76" t="str">
        <f>IF(D1341="","",IFERROR(VLOOKUP(D1341,Cadastro!$C$9:$D$1009,2,FALSE),"NOT FOUND"))</f>
        <v/>
      </c>
      <c r="F1341" s="94"/>
      <c r="G1341" s="76"/>
      <c r="H1341" s="81" t="str">
        <f>IFERROR(F1341*VLOOKUP(D1341,Saldo!$P$8:$U$1009,6,FALSE),"")</f>
        <v/>
      </c>
      <c r="I1341" s="78" t="str">
        <f>IFERROR(IF(D1341="","",VLOOKUP(D1341,Saldo!$P$8:$Q$1009,2,FALSE)),"")</f>
        <v/>
      </c>
      <c r="J1341" s="76"/>
      <c r="K1341" s="74" t="str">
        <f t="shared" si="20"/>
        <v/>
      </c>
    </row>
    <row r="1342" spans="1:11" ht="18.95" customHeight="1" x14ac:dyDescent="0.25">
      <c r="A1342" s="52"/>
      <c r="C1342" s="185"/>
      <c r="D1342" s="76"/>
      <c r="E1342" s="76" t="str">
        <f>IF(D1342="","",IFERROR(VLOOKUP(D1342,Cadastro!$C$9:$D$1009,2,FALSE),"NOT FOUND"))</f>
        <v/>
      </c>
      <c r="F1342" s="94"/>
      <c r="G1342" s="76"/>
      <c r="H1342" s="81" t="str">
        <f>IFERROR(F1342*VLOOKUP(D1342,Saldo!$P$8:$U$1009,6,FALSE),"")</f>
        <v/>
      </c>
      <c r="I1342" s="78" t="str">
        <f>IFERROR(IF(D1342="","",VLOOKUP(D1342,Saldo!$P$8:$Q$1009,2,FALSE)),"")</f>
        <v/>
      </c>
      <c r="J1342" s="76"/>
      <c r="K1342" s="74" t="str">
        <f t="shared" si="20"/>
        <v/>
      </c>
    </row>
    <row r="1343" spans="1:11" ht="18.95" customHeight="1" x14ac:dyDescent="0.25">
      <c r="A1343" s="52"/>
      <c r="C1343" s="185"/>
      <c r="D1343" s="76"/>
      <c r="E1343" s="76" t="str">
        <f>IF(D1343="","",IFERROR(VLOOKUP(D1343,Cadastro!$C$9:$D$1009,2,FALSE),"NOT FOUND"))</f>
        <v/>
      </c>
      <c r="F1343" s="94"/>
      <c r="G1343" s="76"/>
      <c r="H1343" s="81" t="str">
        <f>IFERROR(F1343*VLOOKUP(D1343,Saldo!$P$8:$U$1009,6,FALSE),"")</f>
        <v/>
      </c>
      <c r="I1343" s="78" t="str">
        <f>IFERROR(IF(D1343="","",VLOOKUP(D1343,Saldo!$P$8:$Q$1009,2,FALSE)),"")</f>
        <v/>
      </c>
      <c r="J1343" s="76"/>
      <c r="K1343" s="74" t="str">
        <f t="shared" si="20"/>
        <v/>
      </c>
    </row>
    <row r="1344" spans="1:11" ht="18.95" customHeight="1" x14ac:dyDescent="0.25">
      <c r="A1344" s="52"/>
      <c r="C1344" s="185"/>
      <c r="D1344" s="76"/>
      <c r="E1344" s="76" t="str">
        <f>IF(D1344="","",IFERROR(VLOOKUP(D1344,Cadastro!$C$9:$D$1009,2,FALSE),"NOT FOUND"))</f>
        <v/>
      </c>
      <c r="F1344" s="94"/>
      <c r="G1344" s="76"/>
      <c r="H1344" s="81" t="str">
        <f>IFERROR(F1344*VLOOKUP(D1344,Saldo!$P$8:$U$1009,6,FALSE),"")</f>
        <v/>
      </c>
      <c r="I1344" s="78" t="str">
        <f>IFERROR(IF(D1344="","",VLOOKUP(D1344,Saldo!$P$8:$Q$1009,2,FALSE)),"")</f>
        <v/>
      </c>
      <c r="J1344" s="76"/>
      <c r="K1344" s="74" t="str">
        <f t="shared" si="20"/>
        <v/>
      </c>
    </row>
    <row r="1345" spans="1:11" ht="18.95" customHeight="1" x14ac:dyDescent="0.25">
      <c r="A1345" s="52"/>
      <c r="C1345" s="185"/>
      <c r="D1345" s="76"/>
      <c r="E1345" s="76" t="str">
        <f>IF(D1345="","",IFERROR(VLOOKUP(D1345,Cadastro!$C$9:$D$1009,2,FALSE),"NOT FOUND"))</f>
        <v/>
      </c>
      <c r="F1345" s="94"/>
      <c r="G1345" s="76"/>
      <c r="H1345" s="81" t="str">
        <f>IFERROR(F1345*VLOOKUP(D1345,Saldo!$P$8:$U$1009,6,FALSE),"")</f>
        <v/>
      </c>
      <c r="I1345" s="78" t="str">
        <f>IFERROR(IF(D1345="","",VLOOKUP(D1345,Saldo!$P$8:$Q$1009,2,FALSE)),"")</f>
        <v/>
      </c>
      <c r="J1345" s="76"/>
      <c r="K1345" s="74" t="str">
        <f t="shared" si="20"/>
        <v/>
      </c>
    </row>
    <row r="1346" spans="1:11" ht="18.95" customHeight="1" x14ac:dyDescent="0.25">
      <c r="A1346" s="52"/>
      <c r="C1346" s="185"/>
      <c r="D1346" s="76"/>
      <c r="E1346" s="76" t="str">
        <f>IF(D1346="","",IFERROR(VLOOKUP(D1346,Cadastro!$C$9:$D$1009,2,FALSE),"NOT FOUND"))</f>
        <v/>
      </c>
      <c r="F1346" s="94"/>
      <c r="G1346" s="76"/>
      <c r="H1346" s="81" t="str">
        <f>IFERROR(F1346*VLOOKUP(D1346,Saldo!$P$8:$U$1009,6,FALSE),"")</f>
        <v/>
      </c>
      <c r="I1346" s="78" t="str">
        <f>IFERROR(IF(D1346="","",VLOOKUP(D1346,Saldo!$P$8:$Q$1009,2,FALSE)),"")</f>
        <v/>
      </c>
      <c r="J1346" s="76"/>
      <c r="K1346" s="74" t="str">
        <f t="shared" si="20"/>
        <v/>
      </c>
    </row>
    <row r="1347" spans="1:11" ht="18.95" customHeight="1" x14ac:dyDescent="0.25">
      <c r="A1347" s="52"/>
      <c r="C1347" s="185"/>
      <c r="D1347" s="76"/>
      <c r="E1347" s="76" t="str">
        <f>IF(D1347="","",IFERROR(VLOOKUP(D1347,Cadastro!$C$9:$D$1009,2,FALSE),"NOT FOUND"))</f>
        <v/>
      </c>
      <c r="F1347" s="94"/>
      <c r="G1347" s="76"/>
      <c r="H1347" s="81" t="str">
        <f>IFERROR(F1347*VLOOKUP(D1347,Saldo!$P$8:$U$1009,6,FALSE),"")</f>
        <v/>
      </c>
      <c r="I1347" s="78" t="str">
        <f>IFERROR(IF(D1347="","",VLOOKUP(D1347,Saldo!$P$8:$Q$1009,2,FALSE)),"")</f>
        <v/>
      </c>
      <c r="J1347" s="76"/>
      <c r="K1347" s="74" t="str">
        <f t="shared" si="20"/>
        <v/>
      </c>
    </row>
    <row r="1348" spans="1:11" ht="18.95" customHeight="1" x14ac:dyDescent="0.25">
      <c r="A1348" s="52"/>
      <c r="C1348" s="185"/>
      <c r="D1348" s="76"/>
      <c r="E1348" s="76" t="str">
        <f>IF(D1348="","",IFERROR(VLOOKUP(D1348,Cadastro!$C$9:$D$1009,2,FALSE),"NOT FOUND"))</f>
        <v/>
      </c>
      <c r="F1348" s="94"/>
      <c r="G1348" s="76"/>
      <c r="H1348" s="81" t="str">
        <f>IFERROR(F1348*VLOOKUP(D1348,Saldo!$P$8:$U$1009,6,FALSE),"")</f>
        <v/>
      </c>
      <c r="I1348" s="78" t="str">
        <f>IFERROR(IF(D1348="","",VLOOKUP(D1348,Saldo!$P$8:$Q$1009,2,FALSE)),"")</f>
        <v/>
      </c>
      <c r="J1348" s="76"/>
      <c r="K1348" s="74" t="str">
        <f t="shared" si="20"/>
        <v/>
      </c>
    </row>
    <row r="1349" spans="1:11" ht="18.95" customHeight="1" x14ac:dyDescent="0.25">
      <c r="A1349" s="52"/>
      <c r="C1349" s="185"/>
      <c r="D1349" s="76"/>
      <c r="E1349" s="76" t="str">
        <f>IF(D1349="","",IFERROR(VLOOKUP(D1349,Cadastro!$C$9:$D$1009,2,FALSE),"NOT FOUND"))</f>
        <v/>
      </c>
      <c r="F1349" s="94"/>
      <c r="G1349" s="76"/>
      <c r="H1349" s="81" t="str">
        <f>IFERROR(F1349*VLOOKUP(D1349,Saldo!$P$8:$U$1009,6,FALSE),"")</f>
        <v/>
      </c>
      <c r="I1349" s="78" t="str">
        <f>IFERROR(IF(D1349="","",VLOOKUP(D1349,Saldo!$P$8:$Q$1009,2,FALSE)),"")</f>
        <v/>
      </c>
      <c r="J1349" s="76"/>
      <c r="K1349" s="74" t="str">
        <f t="shared" si="20"/>
        <v/>
      </c>
    </row>
    <row r="1350" spans="1:11" ht="18.95" customHeight="1" x14ac:dyDescent="0.25">
      <c r="A1350" s="52"/>
      <c r="C1350" s="185"/>
      <c r="D1350" s="76"/>
      <c r="E1350" s="76" t="str">
        <f>IF(D1350="","",IFERROR(VLOOKUP(D1350,Cadastro!$C$9:$D$1009,2,FALSE),"NOT FOUND"))</f>
        <v/>
      </c>
      <c r="F1350" s="94"/>
      <c r="G1350" s="76"/>
      <c r="H1350" s="81" t="str">
        <f>IFERROR(F1350*VLOOKUP(D1350,Saldo!$P$8:$U$1009,6,FALSE),"")</f>
        <v/>
      </c>
      <c r="I1350" s="78" t="str">
        <f>IFERROR(IF(D1350="","",VLOOKUP(D1350,Saldo!$P$8:$Q$1009,2,FALSE)),"")</f>
        <v/>
      </c>
      <c r="J1350" s="76"/>
      <c r="K1350" s="74" t="str">
        <f t="shared" si="20"/>
        <v/>
      </c>
    </row>
    <row r="1351" spans="1:11" ht="18.95" customHeight="1" x14ac:dyDescent="0.25">
      <c r="A1351" s="52"/>
      <c r="C1351" s="185"/>
      <c r="D1351" s="76"/>
      <c r="E1351" s="76" t="str">
        <f>IF(D1351="","",IFERROR(VLOOKUP(D1351,Cadastro!$C$9:$D$1009,2,FALSE),"NOT FOUND"))</f>
        <v/>
      </c>
      <c r="F1351" s="94"/>
      <c r="G1351" s="76"/>
      <c r="H1351" s="81" t="str">
        <f>IFERROR(F1351*VLOOKUP(D1351,Saldo!$P$8:$U$1009,6,FALSE),"")</f>
        <v/>
      </c>
      <c r="I1351" s="78" t="str">
        <f>IFERROR(IF(D1351="","",VLOOKUP(D1351,Saldo!$P$8:$Q$1009,2,FALSE)),"")</f>
        <v/>
      </c>
      <c r="J1351" s="76"/>
      <c r="K1351" s="74" t="str">
        <f t="shared" si="20"/>
        <v/>
      </c>
    </row>
    <row r="1352" spans="1:11" ht="18.95" customHeight="1" x14ac:dyDescent="0.25">
      <c r="A1352" s="52"/>
      <c r="C1352" s="185"/>
      <c r="D1352" s="76"/>
      <c r="E1352" s="76" t="str">
        <f>IF(D1352="","",IFERROR(VLOOKUP(D1352,Cadastro!$C$9:$D$1009,2,FALSE),"NOT FOUND"))</f>
        <v/>
      </c>
      <c r="F1352" s="94"/>
      <c r="G1352" s="76"/>
      <c r="H1352" s="81" t="str">
        <f>IFERROR(F1352*VLOOKUP(D1352,Saldo!$P$8:$U$1009,6,FALSE),"")</f>
        <v/>
      </c>
      <c r="I1352" s="78" t="str">
        <f>IFERROR(IF(D1352="","",VLOOKUP(D1352,Saldo!$P$8:$Q$1009,2,FALSE)),"")</f>
        <v/>
      </c>
      <c r="J1352" s="76"/>
      <c r="K1352" s="74" t="str">
        <f t="shared" si="20"/>
        <v/>
      </c>
    </row>
    <row r="1353" spans="1:11" ht="18.95" customHeight="1" x14ac:dyDescent="0.25">
      <c r="A1353" s="52"/>
      <c r="C1353" s="185"/>
      <c r="D1353" s="76"/>
      <c r="E1353" s="76" t="str">
        <f>IF(D1353="","",IFERROR(VLOOKUP(D1353,Cadastro!$C$9:$D$1009,2,FALSE),"NOT FOUND"))</f>
        <v/>
      </c>
      <c r="F1353" s="94"/>
      <c r="G1353" s="76"/>
      <c r="H1353" s="81" t="str">
        <f>IFERROR(F1353*VLOOKUP(D1353,Saldo!$P$8:$U$1009,6,FALSE),"")</f>
        <v/>
      </c>
      <c r="I1353" s="78" t="str">
        <f>IFERROR(IF(D1353="","",VLOOKUP(D1353,Saldo!$P$8:$Q$1009,2,FALSE)),"")</f>
        <v/>
      </c>
      <c r="J1353" s="76"/>
      <c r="K1353" s="74" t="str">
        <f t="shared" si="20"/>
        <v/>
      </c>
    </row>
    <row r="1354" spans="1:11" ht="18.95" customHeight="1" x14ac:dyDescent="0.25">
      <c r="A1354" s="52"/>
      <c r="C1354" s="185"/>
      <c r="D1354" s="76"/>
      <c r="E1354" s="76" t="str">
        <f>IF(D1354="","",IFERROR(VLOOKUP(D1354,Cadastro!$C$9:$D$1009,2,FALSE),"NOT FOUND"))</f>
        <v/>
      </c>
      <c r="F1354" s="94"/>
      <c r="G1354" s="76"/>
      <c r="H1354" s="81" t="str">
        <f>IFERROR(F1354*VLOOKUP(D1354,Saldo!$P$8:$U$1009,6,FALSE),"")</f>
        <v/>
      </c>
      <c r="I1354" s="78" t="str">
        <f>IFERROR(IF(D1354="","",VLOOKUP(D1354,Saldo!$P$8:$Q$1009,2,FALSE)),"")</f>
        <v/>
      </c>
      <c r="J1354" s="76"/>
      <c r="K1354" s="74" t="str">
        <f t="shared" ref="K1354:K1417" si="21">IF(C1354="","",MONTH(C1354))</f>
        <v/>
      </c>
    </row>
    <row r="1355" spans="1:11" ht="18.95" customHeight="1" x14ac:dyDescent="0.25">
      <c r="A1355" s="52"/>
      <c r="C1355" s="185"/>
      <c r="D1355" s="76"/>
      <c r="E1355" s="76" t="str">
        <f>IF(D1355="","",IFERROR(VLOOKUP(D1355,Cadastro!$C$9:$D$1009,2,FALSE),"NOT FOUND"))</f>
        <v/>
      </c>
      <c r="F1355" s="94"/>
      <c r="G1355" s="76"/>
      <c r="H1355" s="81" t="str">
        <f>IFERROR(F1355*VLOOKUP(D1355,Saldo!$P$8:$U$1009,6,FALSE),"")</f>
        <v/>
      </c>
      <c r="I1355" s="78" t="str">
        <f>IFERROR(IF(D1355="","",VLOOKUP(D1355,Saldo!$P$8:$Q$1009,2,FALSE)),"")</f>
        <v/>
      </c>
      <c r="J1355" s="76"/>
      <c r="K1355" s="74" t="str">
        <f t="shared" si="21"/>
        <v/>
      </c>
    </row>
    <row r="1356" spans="1:11" ht="18.95" customHeight="1" x14ac:dyDescent="0.25">
      <c r="A1356" s="52"/>
      <c r="C1356" s="185"/>
      <c r="D1356" s="76"/>
      <c r="E1356" s="76" t="str">
        <f>IF(D1356="","",IFERROR(VLOOKUP(D1356,Cadastro!$C$9:$D$1009,2,FALSE),"NOT FOUND"))</f>
        <v/>
      </c>
      <c r="F1356" s="94"/>
      <c r="G1356" s="76"/>
      <c r="H1356" s="81" t="str">
        <f>IFERROR(F1356*VLOOKUP(D1356,Saldo!$P$8:$U$1009,6,FALSE),"")</f>
        <v/>
      </c>
      <c r="I1356" s="78" t="str">
        <f>IFERROR(IF(D1356="","",VLOOKUP(D1356,Saldo!$P$8:$Q$1009,2,FALSE)),"")</f>
        <v/>
      </c>
      <c r="J1356" s="76"/>
      <c r="K1356" s="74" t="str">
        <f t="shared" si="21"/>
        <v/>
      </c>
    </row>
    <row r="1357" spans="1:11" ht="18.95" customHeight="1" x14ac:dyDescent="0.25">
      <c r="A1357" s="52"/>
      <c r="C1357" s="185"/>
      <c r="D1357" s="76"/>
      <c r="E1357" s="76" t="str">
        <f>IF(D1357="","",IFERROR(VLOOKUP(D1357,Cadastro!$C$9:$D$1009,2,FALSE),"NOT FOUND"))</f>
        <v/>
      </c>
      <c r="F1357" s="94"/>
      <c r="G1357" s="76"/>
      <c r="H1357" s="81" t="str">
        <f>IFERROR(F1357*VLOOKUP(D1357,Saldo!$P$8:$U$1009,6,FALSE),"")</f>
        <v/>
      </c>
      <c r="I1357" s="78" t="str">
        <f>IFERROR(IF(D1357="","",VLOOKUP(D1357,Saldo!$P$8:$Q$1009,2,FALSE)),"")</f>
        <v/>
      </c>
      <c r="J1357" s="76"/>
      <c r="K1357" s="74" t="str">
        <f t="shared" si="21"/>
        <v/>
      </c>
    </row>
    <row r="1358" spans="1:11" ht="18.95" customHeight="1" x14ac:dyDescent="0.25">
      <c r="A1358" s="52"/>
      <c r="C1358" s="185"/>
      <c r="D1358" s="76"/>
      <c r="E1358" s="76" t="str">
        <f>IF(D1358="","",IFERROR(VLOOKUP(D1358,Cadastro!$C$9:$D$1009,2,FALSE),"NOT FOUND"))</f>
        <v/>
      </c>
      <c r="F1358" s="94"/>
      <c r="G1358" s="76"/>
      <c r="H1358" s="81" t="str">
        <f>IFERROR(F1358*VLOOKUP(D1358,Saldo!$P$8:$U$1009,6,FALSE),"")</f>
        <v/>
      </c>
      <c r="I1358" s="78" t="str">
        <f>IFERROR(IF(D1358="","",VLOOKUP(D1358,Saldo!$P$8:$Q$1009,2,FALSE)),"")</f>
        <v/>
      </c>
      <c r="J1358" s="76"/>
      <c r="K1358" s="74" t="str">
        <f t="shared" si="21"/>
        <v/>
      </c>
    </row>
    <row r="1359" spans="1:11" ht="18.95" customHeight="1" x14ac:dyDescent="0.25">
      <c r="A1359" s="52"/>
      <c r="C1359" s="185"/>
      <c r="D1359" s="76"/>
      <c r="E1359" s="76" t="str">
        <f>IF(D1359="","",IFERROR(VLOOKUP(D1359,Cadastro!$C$9:$D$1009,2,FALSE),"NOT FOUND"))</f>
        <v/>
      </c>
      <c r="F1359" s="94"/>
      <c r="G1359" s="76"/>
      <c r="H1359" s="81" t="str">
        <f>IFERROR(F1359*VLOOKUP(D1359,Saldo!$P$8:$U$1009,6,FALSE),"")</f>
        <v/>
      </c>
      <c r="I1359" s="78" t="str">
        <f>IFERROR(IF(D1359="","",VLOOKUP(D1359,Saldo!$P$8:$Q$1009,2,FALSE)),"")</f>
        <v/>
      </c>
      <c r="J1359" s="76"/>
      <c r="K1359" s="74" t="str">
        <f t="shared" si="21"/>
        <v/>
      </c>
    </row>
    <row r="1360" spans="1:11" ht="18.95" customHeight="1" x14ac:dyDescent="0.25">
      <c r="A1360" s="52"/>
      <c r="C1360" s="185"/>
      <c r="D1360" s="76"/>
      <c r="E1360" s="76" t="str">
        <f>IF(D1360="","",IFERROR(VLOOKUP(D1360,Cadastro!$C$9:$D$1009,2,FALSE),"NOT FOUND"))</f>
        <v/>
      </c>
      <c r="F1360" s="94"/>
      <c r="G1360" s="76"/>
      <c r="H1360" s="81" t="str">
        <f>IFERROR(F1360*VLOOKUP(D1360,Saldo!$P$8:$U$1009,6,FALSE),"")</f>
        <v/>
      </c>
      <c r="I1360" s="78" t="str">
        <f>IFERROR(IF(D1360="","",VLOOKUP(D1360,Saldo!$P$8:$Q$1009,2,FALSE)),"")</f>
        <v/>
      </c>
      <c r="J1360" s="76"/>
      <c r="K1360" s="74" t="str">
        <f t="shared" si="21"/>
        <v/>
      </c>
    </row>
    <row r="1361" spans="1:11" ht="18.95" customHeight="1" x14ac:dyDescent="0.25">
      <c r="A1361" s="52"/>
      <c r="C1361" s="185"/>
      <c r="D1361" s="76"/>
      <c r="E1361" s="76" t="str">
        <f>IF(D1361="","",IFERROR(VLOOKUP(D1361,Cadastro!$C$9:$D$1009,2,FALSE),"NOT FOUND"))</f>
        <v/>
      </c>
      <c r="F1361" s="94"/>
      <c r="G1361" s="76"/>
      <c r="H1361" s="81" t="str">
        <f>IFERROR(F1361*VLOOKUP(D1361,Saldo!$P$8:$U$1009,6,FALSE),"")</f>
        <v/>
      </c>
      <c r="I1361" s="78" t="str">
        <f>IFERROR(IF(D1361="","",VLOOKUP(D1361,Saldo!$P$8:$Q$1009,2,FALSE)),"")</f>
        <v/>
      </c>
      <c r="J1361" s="76"/>
      <c r="K1361" s="74" t="str">
        <f t="shared" si="21"/>
        <v/>
      </c>
    </row>
    <row r="1362" spans="1:11" ht="18.95" customHeight="1" x14ac:dyDescent="0.25">
      <c r="A1362" s="52"/>
      <c r="C1362" s="185"/>
      <c r="D1362" s="76"/>
      <c r="E1362" s="76" t="str">
        <f>IF(D1362="","",IFERROR(VLOOKUP(D1362,Cadastro!$C$9:$D$1009,2,FALSE),"NOT FOUND"))</f>
        <v/>
      </c>
      <c r="F1362" s="94"/>
      <c r="G1362" s="76"/>
      <c r="H1362" s="81" t="str">
        <f>IFERROR(F1362*VLOOKUP(D1362,Saldo!$P$8:$U$1009,6,FALSE),"")</f>
        <v/>
      </c>
      <c r="I1362" s="78" t="str">
        <f>IFERROR(IF(D1362="","",VLOOKUP(D1362,Saldo!$P$8:$Q$1009,2,FALSE)),"")</f>
        <v/>
      </c>
      <c r="J1362" s="76"/>
      <c r="K1362" s="74" t="str">
        <f t="shared" si="21"/>
        <v/>
      </c>
    </row>
    <row r="1363" spans="1:11" ht="18.95" customHeight="1" x14ac:dyDescent="0.25">
      <c r="A1363" s="52"/>
      <c r="C1363" s="185"/>
      <c r="D1363" s="76"/>
      <c r="E1363" s="76" t="str">
        <f>IF(D1363="","",IFERROR(VLOOKUP(D1363,Cadastro!$C$9:$D$1009,2,FALSE),"NOT FOUND"))</f>
        <v/>
      </c>
      <c r="F1363" s="94"/>
      <c r="G1363" s="76"/>
      <c r="H1363" s="81" t="str">
        <f>IFERROR(F1363*VLOOKUP(D1363,Saldo!$P$8:$U$1009,6,FALSE),"")</f>
        <v/>
      </c>
      <c r="I1363" s="78" t="str">
        <f>IFERROR(IF(D1363="","",VLOOKUP(D1363,Saldo!$P$8:$Q$1009,2,FALSE)),"")</f>
        <v/>
      </c>
      <c r="J1363" s="76"/>
      <c r="K1363" s="74" t="str">
        <f t="shared" si="21"/>
        <v/>
      </c>
    </row>
    <row r="1364" spans="1:11" ht="18.95" customHeight="1" x14ac:dyDescent="0.25">
      <c r="A1364" s="52"/>
      <c r="C1364" s="185"/>
      <c r="D1364" s="76"/>
      <c r="E1364" s="76" t="str">
        <f>IF(D1364="","",IFERROR(VLOOKUP(D1364,Cadastro!$C$9:$D$1009,2,FALSE),"NOT FOUND"))</f>
        <v/>
      </c>
      <c r="F1364" s="94"/>
      <c r="G1364" s="76"/>
      <c r="H1364" s="81" t="str">
        <f>IFERROR(F1364*VLOOKUP(D1364,Saldo!$P$8:$U$1009,6,FALSE),"")</f>
        <v/>
      </c>
      <c r="I1364" s="78" t="str">
        <f>IFERROR(IF(D1364="","",VLOOKUP(D1364,Saldo!$P$8:$Q$1009,2,FALSE)),"")</f>
        <v/>
      </c>
      <c r="J1364" s="76"/>
      <c r="K1364" s="74" t="str">
        <f t="shared" si="21"/>
        <v/>
      </c>
    </row>
    <row r="1365" spans="1:11" ht="18.95" customHeight="1" x14ac:dyDescent="0.25">
      <c r="A1365" s="52"/>
      <c r="C1365" s="185"/>
      <c r="D1365" s="76"/>
      <c r="E1365" s="76" t="str">
        <f>IF(D1365="","",IFERROR(VLOOKUP(D1365,Cadastro!$C$9:$D$1009,2,FALSE),"NOT FOUND"))</f>
        <v/>
      </c>
      <c r="F1365" s="94"/>
      <c r="G1365" s="76"/>
      <c r="H1365" s="81" t="str">
        <f>IFERROR(F1365*VLOOKUP(D1365,Saldo!$P$8:$U$1009,6,FALSE),"")</f>
        <v/>
      </c>
      <c r="I1365" s="78" t="str">
        <f>IFERROR(IF(D1365="","",VLOOKUP(D1365,Saldo!$P$8:$Q$1009,2,FALSE)),"")</f>
        <v/>
      </c>
      <c r="J1365" s="76"/>
      <c r="K1365" s="74" t="str">
        <f t="shared" si="21"/>
        <v/>
      </c>
    </row>
    <row r="1366" spans="1:11" ht="18.95" customHeight="1" x14ac:dyDescent="0.25">
      <c r="A1366" s="52"/>
      <c r="C1366" s="185"/>
      <c r="D1366" s="76"/>
      <c r="E1366" s="76" t="str">
        <f>IF(D1366="","",IFERROR(VLOOKUP(D1366,Cadastro!$C$9:$D$1009,2,FALSE),"NOT FOUND"))</f>
        <v/>
      </c>
      <c r="F1366" s="94"/>
      <c r="G1366" s="76"/>
      <c r="H1366" s="81" t="str">
        <f>IFERROR(F1366*VLOOKUP(D1366,Saldo!$P$8:$U$1009,6,FALSE),"")</f>
        <v/>
      </c>
      <c r="I1366" s="78" t="str">
        <f>IFERROR(IF(D1366="","",VLOOKUP(D1366,Saldo!$P$8:$Q$1009,2,FALSE)),"")</f>
        <v/>
      </c>
      <c r="J1366" s="76"/>
      <c r="K1366" s="74" t="str">
        <f t="shared" si="21"/>
        <v/>
      </c>
    </row>
    <row r="1367" spans="1:11" ht="18.95" customHeight="1" x14ac:dyDescent="0.25">
      <c r="A1367" s="52"/>
      <c r="C1367" s="185"/>
      <c r="D1367" s="76"/>
      <c r="E1367" s="76" t="str">
        <f>IF(D1367="","",IFERROR(VLOOKUP(D1367,Cadastro!$C$9:$D$1009,2,FALSE),"NOT FOUND"))</f>
        <v/>
      </c>
      <c r="F1367" s="94"/>
      <c r="G1367" s="76"/>
      <c r="H1367" s="81" t="str">
        <f>IFERROR(F1367*VLOOKUP(D1367,Saldo!$P$8:$U$1009,6,FALSE),"")</f>
        <v/>
      </c>
      <c r="I1367" s="78" t="str">
        <f>IFERROR(IF(D1367="","",VLOOKUP(D1367,Saldo!$P$8:$Q$1009,2,FALSE)),"")</f>
        <v/>
      </c>
      <c r="J1367" s="76"/>
      <c r="K1367" s="74" t="str">
        <f t="shared" si="21"/>
        <v/>
      </c>
    </row>
    <row r="1368" spans="1:11" ht="18.95" customHeight="1" x14ac:dyDescent="0.25">
      <c r="A1368" s="52"/>
      <c r="C1368" s="185"/>
      <c r="D1368" s="76"/>
      <c r="E1368" s="76" t="str">
        <f>IF(D1368="","",IFERROR(VLOOKUP(D1368,Cadastro!$C$9:$D$1009,2,FALSE),"NOT FOUND"))</f>
        <v/>
      </c>
      <c r="F1368" s="94"/>
      <c r="G1368" s="76"/>
      <c r="H1368" s="81" t="str">
        <f>IFERROR(F1368*VLOOKUP(D1368,Saldo!$P$8:$U$1009,6,FALSE),"")</f>
        <v/>
      </c>
      <c r="I1368" s="78" t="str">
        <f>IFERROR(IF(D1368="","",VLOOKUP(D1368,Saldo!$P$8:$Q$1009,2,FALSE)),"")</f>
        <v/>
      </c>
      <c r="J1368" s="76"/>
      <c r="K1368" s="74" t="str">
        <f t="shared" si="21"/>
        <v/>
      </c>
    </row>
    <row r="1369" spans="1:11" ht="18.95" customHeight="1" x14ac:dyDescent="0.25">
      <c r="A1369" s="52"/>
      <c r="C1369" s="185"/>
      <c r="D1369" s="76"/>
      <c r="E1369" s="76" t="str">
        <f>IF(D1369="","",IFERROR(VLOOKUP(D1369,Cadastro!$C$9:$D$1009,2,FALSE),"NOT FOUND"))</f>
        <v/>
      </c>
      <c r="F1369" s="94"/>
      <c r="G1369" s="76"/>
      <c r="H1369" s="81" t="str">
        <f>IFERROR(F1369*VLOOKUP(D1369,Saldo!$P$8:$U$1009,6,FALSE),"")</f>
        <v/>
      </c>
      <c r="I1369" s="78" t="str">
        <f>IFERROR(IF(D1369="","",VLOOKUP(D1369,Saldo!$P$8:$Q$1009,2,FALSE)),"")</f>
        <v/>
      </c>
      <c r="J1369" s="76"/>
      <c r="K1369" s="74" t="str">
        <f t="shared" si="21"/>
        <v/>
      </c>
    </row>
    <row r="1370" spans="1:11" ht="18.95" customHeight="1" x14ac:dyDescent="0.25">
      <c r="A1370" s="52"/>
      <c r="C1370" s="185"/>
      <c r="D1370" s="76"/>
      <c r="E1370" s="76" t="str">
        <f>IF(D1370="","",IFERROR(VLOOKUP(D1370,Cadastro!$C$9:$D$1009,2,FALSE),"NOT FOUND"))</f>
        <v/>
      </c>
      <c r="F1370" s="94"/>
      <c r="G1370" s="76"/>
      <c r="H1370" s="81" t="str">
        <f>IFERROR(F1370*VLOOKUP(D1370,Saldo!$P$8:$U$1009,6,FALSE),"")</f>
        <v/>
      </c>
      <c r="I1370" s="78" t="str">
        <f>IFERROR(IF(D1370="","",VLOOKUP(D1370,Saldo!$P$8:$Q$1009,2,FALSE)),"")</f>
        <v/>
      </c>
      <c r="J1370" s="76"/>
      <c r="K1370" s="74" t="str">
        <f t="shared" si="21"/>
        <v/>
      </c>
    </row>
    <row r="1371" spans="1:11" ht="18.95" customHeight="1" x14ac:dyDescent="0.25">
      <c r="A1371" s="52"/>
      <c r="C1371" s="185"/>
      <c r="D1371" s="76"/>
      <c r="E1371" s="76" t="str">
        <f>IF(D1371="","",IFERROR(VLOOKUP(D1371,Cadastro!$C$9:$D$1009,2,FALSE),"NOT FOUND"))</f>
        <v/>
      </c>
      <c r="F1371" s="94"/>
      <c r="G1371" s="76"/>
      <c r="H1371" s="81" t="str">
        <f>IFERROR(F1371*VLOOKUP(D1371,Saldo!$P$8:$U$1009,6,FALSE),"")</f>
        <v/>
      </c>
      <c r="I1371" s="78" t="str">
        <f>IFERROR(IF(D1371="","",VLOOKUP(D1371,Saldo!$P$8:$Q$1009,2,FALSE)),"")</f>
        <v/>
      </c>
      <c r="J1371" s="76"/>
      <c r="K1371" s="74" t="str">
        <f t="shared" si="21"/>
        <v/>
      </c>
    </row>
    <row r="1372" spans="1:11" ht="18.95" customHeight="1" x14ac:dyDescent="0.25">
      <c r="A1372" s="52"/>
      <c r="C1372" s="185"/>
      <c r="D1372" s="76"/>
      <c r="E1372" s="76" t="str">
        <f>IF(D1372="","",IFERROR(VLOOKUP(D1372,Cadastro!$C$9:$D$1009,2,FALSE),"NOT FOUND"))</f>
        <v/>
      </c>
      <c r="F1372" s="94"/>
      <c r="G1372" s="76"/>
      <c r="H1372" s="81" t="str">
        <f>IFERROR(F1372*VLOOKUP(D1372,Saldo!$P$8:$U$1009,6,FALSE),"")</f>
        <v/>
      </c>
      <c r="I1372" s="78" t="str">
        <f>IFERROR(IF(D1372="","",VLOOKUP(D1372,Saldo!$P$8:$Q$1009,2,FALSE)),"")</f>
        <v/>
      </c>
      <c r="J1372" s="76"/>
      <c r="K1372" s="74" t="str">
        <f t="shared" si="21"/>
        <v/>
      </c>
    </row>
    <row r="1373" spans="1:11" ht="18.95" customHeight="1" x14ac:dyDescent="0.25">
      <c r="A1373" s="52"/>
      <c r="C1373" s="185"/>
      <c r="D1373" s="76"/>
      <c r="E1373" s="76" t="str">
        <f>IF(D1373="","",IFERROR(VLOOKUP(D1373,Cadastro!$C$9:$D$1009,2,FALSE),"NOT FOUND"))</f>
        <v/>
      </c>
      <c r="F1373" s="94"/>
      <c r="G1373" s="76"/>
      <c r="H1373" s="81" t="str">
        <f>IFERROR(F1373*VLOOKUP(D1373,Saldo!$P$8:$U$1009,6,FALSE),"")</f>
        <v/>
      </c>
      <c r="I1373" s="78" t="str">
        <f>IFERROR(IF(D1373="","",VLOOKUP(D1373,Saldo!$P$8:$Q$1009,2,FALSE)),"")</f>
        <v/>
      </c>
      <c r="J1373" s="76"/>
      <c r="K1373" s="74" t="str">
        <f t="shared" si="21"/>
        <v/>
      </c>
    </row>
    <row r="1374" spans="1:11" ht="18.95" customHeight="1" x14ac:dyDescent="0.25">
      <c r="A1374" s="52"/>
      <c r="C1374" s="185"/>
      <c r="D1374" s="76"/>
      <c r="E1374" s="76" t="str">
        <f>IF(D1374="","",IFERROR(VLOOKUP(D1374,Cadastro!$C$9:$D$1009,2,FALSE),"NOT FOUND"))</f>
        <v/>
      </c>
      <c r="F1374" s="94"/>
      <c r="G1374" s="76"/>
      <c r="H1374" s="81" t="str">
        <f>IFERROR(F1374*VLOOKUP(D1374,Saldo!$P$8:$U$1009,6,FALSE),"")</f>
        <v/>
      </c>
      <c r="I1374" s="78" t="str">
        <f>IFERROR(IF(D1374="","",VLOOKUP(D1374,Saldo!$P$8:$Q$1009,2,FALSE)),"")</f>
        <v/>
      </c>
      <c r="J1374" s="76"/>
      <c r="K1374" s="74" t="str">
        <f t="shared" si="21"/>
        <v/>
      </c>
    </row>
    <row r="1375" spans="1:11" ht="18.95" customHeight="1" x14ac:dyDescent="0.25">
      <c r="A1375" s="52"/>
      <c r="C1375" s="185"/>
      <c r="D1375" s="76"/>
      <c r="E1375" s="76" t="str">
        <f>IF(D1375="","",IFERROR(VLOOKUP(D1375,Cadastro!$C$9:$D$1009,2,FALSE),"NOT FOUND"))</f>
        <v/>
      </c>
      <c r="F1375" s="94"/>
      <c r="G1375" s="76"/>
      <c r="H1375" s="81" t="str">
        <f>IFERROR(F1375*VLOOKUP(D1375,Saldo!$P$8:$U$1009,6,FALSE),"")</f>
        <v/>
      </c>
      <c r="I1375" s="78" t="str">
        <f>IFERROR(IF(D1375="","",VLOOKUP(D1375,Saldo!$P$8:$Q$1009,2,FALSE)),"")</f>
        <v/>
      </c>
      <c r="J1375" s="76"/>
      <c r="K1375" s="74" t="str">
        <f t="shared" si="21"/>
        <v/>
      </c>
    </row>
    <row r="1376" spans="1:11" ht="18.95" customHeight="1" x14ac:dyDescent="0.25">
      <c r="A1376" s="52"/>
      <c r="C1376" s="185"/>
      <c r="D1376" s="76"/>
      <c r="E1376" s="76" t="str">
        <f>IF(D1376="","",IFERROR(VLOOKUP(D1376,Cadastro!$C$9:$D$1009,2,FALSE),"NOT FOUND"))</f>
        <v/>
      </c>
      <c r="F1376" s="94"/>
      <c r="G1376" s="76"/>
      <c r="H1376" s="81" t="str">
        <f>IFERROR(F1376*VLOOKUP(D1376,Saldo!$P$8:$U$1009,6,FALSE),"")</f>
        <v/>
      </c>
      <c r="I1376" s="78" t="str">
        <f>IFERROR(IF(D1376="","",VLOOKUP(D1376,Saldo!$P$8:$Q$1009,2,FALSE)),"")</f>
        <v/>
      </c>
      <c r="J1376" s="76"/>
      <c r="K1376" s="74" t="str">
        <f t="shared" si="21"/>
        <v/>
      </c>
    </row>
    <row r="1377" spans="1:11" ht="18.95" customHeight="1" x14ac:dyDescent="0.25">
      <c r="A1377" s="52"/>
      <c r="C1377" s="185"/>
      <c r="D1377" s="76"/>
      <c r="E1377" s="76" t="str">
        <f>IF(D1377="","",IFERROR(VLOOKUP(D1377,Cadastro!$C$9:$D$1009,2,FALSE),"NOT FOUND"))</f>
        <v/>
      </c>
      <c r="F1377" s="94"/>
      <c r="G1377" s="76"/>
      <c r="H1377" s="81" t="str">
        <f>IFERROR(F1377*VLOOKUP(D1377,Saldo!$P$8:$U$1009,6,FALSE),"")</f>
        <v/>
      </c>
      <c r="I1377" s="78" t="str">
        <f>IFERROR(IF(D1377="","",VLOOKUP(D1377,Saldo!$P$8:$Q$1009,2,FALSE)),"")</f>
        <v/>
      </c>
      <c r="J1377" s="76"/>
      <c r="K1377" s="74" t="str">
        <f t="shared" si="21"/>
        <v/>
      </c>
    </row>
    <row r="1378" spans="1:11" ht="18.95" customHeight="1" x14ac:dyDescent="0.25">
      <c r="A1378" s="52"/>
      <c r="C1378" s="185"/>
      <c r="D1378" s="76"/>
      <c r="E1378" s="76" t="str">
        <f>IF(D1378="","",IFERROR(VLOOKUP(D1378,Cadastro!$C$9:$D$1009,2,FALSE),"NOT FOUND"))</f>
        <v/>
      </c>
      <c r="F1378" s="94"/>
      <c r="G1378" s="76"/>
      <c r="H1378" s="81" t="str">
        <f>IFERROR(F1378*VLOOKUP(D1378,Saldo!$P$8:$U$1009,6,FALSE),"")</f>
        <v/>
      </c>
      <c r="I1378" s="78" t="str">
        <f>IFERROR(IF(D1378="","",VLOOKUP(D1378,Saldo!$P$8:$Q$1009,2,FALSE)),"")</f>
        <v/>
      </c>
      <c r="J1378" s="76"/>
      <c r="K1378" s="74" t="str">
        <f t="shared" si="21"/>
        <v/>
      </c>
    </row>
    <row r="1379" spans="1:11" ht="18.95" customHeight="1" x14ac:dyDescent="0.25">
      <c r="A1379" s="52"/>
      <c r="C1379" s="185"/>
      <c r="D1379" s="76"/>
      <c r="E1379" s="76" t="str">
        <f>IF(D1379="","",IFERROR(VLOOKUP(D1379,Cadastro!$C$9:$D$1009,2,FALSE),"NOT FOUND"))</f>
        <v/>
      </c>
      <c r="F1379" s="94"/>
      <c r="G1379" s="76"/>
      <c r="H1379" s="81" t="str">
        <f>IFERROR(F1379*VLOOKUP(D1379,Saldo!$P$8:$U$1009,6,FALSE),"")</f>
        <v/>
      </c>
      <c r="I1379" s="78" t="str">
        <f>IFERROR(IF(D1379="","",VLOOKUP(D1379,Saldo!$P$8:$Q$1009,2,FALSE)),"")</f>
        <v/>
      </c>
      <c r="J1379" s="76"/>
      <c r="K1379" s="74" t="str">
        <f t="shared" si="21"/>
        <v/>
      </c>
    </row>
    <row r="1380" spans="1:11" ht="18.95" customHeight="1" x14ac:dyDescent="0.25">
      <c r="A1380" s="52"/>
      <c r="C1380" s="185"/>
      <c r="D1380" s="76"/>
      <c r="E1380" s="76" t="str">
        <f>IF(D1380="","",IFERROR(VLOOKUP(D1380,Cadastro!$C$9:$D$1009,2,FALSE),"NOT FOUND"))</f>
        <v/>
      </c>
      <c r="F1380" s="94"/>
      <c r="G1380" s="76"/>
      <c r="H1380" s="81" t="str">
        <f>IFERROR(F1380*VLOOKUP(D1380,Saldo!$P$8:$U$1009,6,FALSE),"")</f>
        <v/>
      </c>
      <c r="I1380" s="78" t="str">
        <f>IFERROR(IF(D1380="","",VLOOKUP(D1380,Saldo!$P$8:$Q$1009,2,FALSE)),"")</f>
        <v/>
      </c>
      <c r="J1380" s="76"/>
      <c r="K1380" s="74" t="str">
        <f t="shared" si="21"/>
        <v/>
      </c>
    </row>
    <row r="1381" spans="1:11" ht="18.95" customHeight="1" x14ac:dyDescent="0.25">
      <c r="A1381" s="52"/>
      <c r="C1381" s="185"/>
      <c r="D1381" s="76"/>
      <c r="E1381" s="76" t="str">
        <f>IF(D1381="","",IFERROR(VLOOKUP(D1381,Cadastro!$C$9:$D$1009,2,FALSE),"NOT FOUND"))</f>
        <v/>
      </c>
      <c r="F1381" s="94"/>
      <c r="G1381" s="76"/>
      <c r="H1381" s="81" t="str">
        <f>IFERROR(F1381*VLOOKUP(D1381,Saldo!$P$8:$U$1009,6,FALSE),"")</f>
        <v/>
      </c>
      <c r="I1381" s="78" t="str">
        <f>IFERROR(IF(D1381="","",VLOOKUP(D1381,Saldo!$P$8:$Q$1009,2,FALSE)),"")</f>
        <v/>
      </c>
      <c r="J1381" s="76"/>
      <c r="K1381" s="74" t="str">
        <f t="shared" si="21"/>
        <v/>
      </c>
    </row>
    <row r="1382" spans="1:11" ht="18.95" customHeight="1" x14ac:dyDescent="0.25">
      <c r="A1382" s="52"/>
      <c r="C1382" s="185"/>
      <c r="D1382" s="76"/>
      <c r="E1382" s="76" t="str">
        <f>IF(D1382="","",IFERROR(VLOOKUP(D1382,Cadastro!$C$9:$D$1009,2,FALSE),"NOT FOUND"))</f>
        <v/>
      </c>
      <c r="F1382" s="94"/>
      <c r="G1382" s="76"/>
      <c r="H1382" s="81" t="str">
        <f>IFERROR(F1382*VLOOKUP(D1382,Saldo!$P$8:$U$1009,6,FALSE),"")</f>
        <v/>
      </c>
      <c r="I1382" s="78" t="str">
        <f>IFERROR(IF(D1382="","",VLOOKUP(D1382,Saldo!$P$8:$Q$1009,2,FALSE)),"")</f>
        <v/>
      </c>
      <c r="J1382" s="76"/>
      <c r="K1382" s="74" t="str">
        <f t="shared" si="21"/>
        <v/>
      </c>
    </row>
    <row r="1383" spans="1:11" ht="18.95" customHeight="1" x14ac:dyDescent="0.25">
      <c r="A1383" s="52"/>
      <c r="C1383" s="185"/>
      <c r="D1383" s="76"/>
      <c r="E1383" s="76" t="str">
        <f>IF(D1383="","",IFERROR(VLOOKUP(D1383,Cadastro!$C$9:$D$1009,2,FALSE),"NOT FOUND"))</f>
        <v/>
      </c>
      <c r="F1383" s="94"/>
      <c r="G1383" s="76"/>
      <c r="H1383" s="81" t="str">
        <f>IFERROR(F1383*VLOOKUP(D1383,Saldo!$P$8:$U$1009,6,FALSE),"")</f>
        <v/>
      </c>
      <c r="I1383" s="78" t="str">
        <f>IFERROR(IF(D1383="","",VLOOKUP(D1383,Saldo!$P$8:$Q$1009,2,FALSE)),"")</f>
        <v/>
      </c>
      <c r="J1383" s="76"/>
      <c r="K1383" s="74" t="str">
        <f t="shared" si="21"/>
        <v/>
      </c>
    </row>
    <row r="1384" spans="1:11" ht="18.95" customHeight="1" x14ac:dyDescent="0.25">
      <c r="A1384" s="52"/>
      <c r="C1384" s="185"/>
      <c r="D1384" s="76"/>
      <c r="E1384" s="76" t="str">
        <f>IF(D1384="","",IFERROR(VLOOKUP(D1384,Cadastro!$C$9:$D$1009,2,FALSE),"NOT FOUND"))</f>
        <v/>
      </c>
      <c r="F1384" s="94"/>
      <c r="G1384" s="76"/>
      <c r="H1384" s="81" t="str">
        <f>IFERROR(F1384*VLOOKUP(D1384,Saldo!$P$8:$U$1009,6,FALSE),"")</f>
        <v/>
      </c>
      <c r="I1384" s="78" t="str">
        <f>IFERROR(IF(D1384="","",VLOOKUP(D1384,Saldo!$P$8:$Q$1009,2,FALSE)),"")</f>
        <v/>
      </c>
      <c r="J1384" s="76"/>
      <c r="K1384" s="74" t="str">
        <f t="shared" si="21"/>
        <v/>
      </c>
    </row>
    <row r="1385" spans="1:11" ht="18.95" customHeight="1" x14ac:dyDescent="0.25">
      <c r="A1385" s="52"/>
      <c r="C1385" s="185"/>
      <c r="D1385" s="76"/>
      <c r="E1385" s="76" t="str">
        <f>IF(D1385="","",IFERROR(VLOOKUP(D1385,Cadastro!$C$9:$D$1009,2,FALSE),"NOT FOUND"))</f>
        <v/>
      </c>
      <c r="F1385" s="94"/>
      <c r="G1385" s="76"/>
      <c r="H1385" s="81" t="str">
        <f>IFERROR(F1385*VLOOKUP(D1385,Saldo!$P$8:$U$1009,6,FALSE),"")</f>
        <v/>
      </c>
      <c r="I1385" s="78" t="str">
        <f>IFERROR(IF(D1385="","",VLOOKUP(D1385,Saldo!$P$8:$Q$1009,2,FALSE)),"")</f>
        <v/>
      </c>
      <c r="J1385" s="76"/>
      <c r="K1385" s="74" t="str">
        <f t="shared" si="21"/>
        <v/>
      </c>
    </row>
    <row r="1386" spans="1:11" ht="18.95" customHeight="1" x14ac:dyDescent="0.25">
      <c r="A1386" s="52"/>
      <c r="C1386" s="185"/>
      <c r="D1386" s="76"/>
      <c r="E1386" s="76" t="str">
        <f>IF(D1386="","",IFERROR(VLOOKUP(D1386,Cadastro!$C$9:$D$1009,2,FALSE),"NOT FOUND"))</f>
        <v/>
      </c>
      <c r="F1386" s="94"/>
      <c r="G1386" s="76"/>
      <c r="H1386" s="81" t="str">
        <f>IFERROR(F1386*VLOOKUP(D1386,Saldo!$P$8:$U$1009,6,FALSE),"")</f>
        <v/>
      </c>
      <c r="I1386" s="78" t="str">
        <f>IFERROR(IF(D1386="","",VLOOKUP(D1386,Saldo!$P$8:$Q$1009,2,FALSE)),"")</f>
        <v/>
      </c>
      <c r="J1386" s="76"/>
      <c r="K1386" s="74" t="str">
        <f t="shared" si="21"/>
        <v/>
      </c>
    </row>
    <row r="1387" spans="1:11" ht="18.95" customHeight="1" x14ac:dyDescent="0.25">
      <c r="A1387" s="52"/>
      <c r="C1387" s="185"/>
      <c r="D1387" s="76"/>
      <c r="E1387" s="76" t="str">
        <f>IF(D1387="","",IFERROR(VLOOKUP(D1387,Cadastro!$C$9:$D$1009,2,FALSE),"NOT FOUND"))</f>
        <v/>
      </c>
      <c r="F1387" s="94"/>
      <c r="G1387" s="76"/>
      <c r="H1387" s="81" t="str">
        <f>IFERROR(F1387*VLOOKUP(D1387,Saldo!$P$8:$U$1009,6,FALSE),"")</f>
        <v/>
      </c>
      <c r="I1387" s="78" t="str">
        <f>IFERROR(IF(D1387="","",VLOOKUP(D1387,Saldo!$P$8:$Q$1009,2,FALSE)),"")</f>
        <v/>
      </c>
      <c r="J1387" s="76"/>
      <c r="K1387" s="74" t="str">
        <f t="shared" si="21"/>
        <v/>
      </c>
    </row>
    <row r="1388" spans="1:11" ht="18.95" customHeight="1" x14ac:dyDescent="0.25">
      <c r="A1388" s="52"/>
      <c r="C1388" s="185"/>
      <c r="D1388" s="76"/>
      <c r="E1388" s="76" t="str">
        <f>IF(D1388="","",IFERROR(VLOOKUP(D1388,Cadastro!$C$9:$D$1009,2,FALSE),"NOT FOUND"))</f>
        <v/>
      </c>
      <c r="F1388" s="94"/>
      <c r="G1388" s="76"/>
      <c r="H1388" s="81" t="str">
        <f>IFERROR(F1388*VLOOKUP(D1388,Saldo!$P$8:$U$1009,6,FALSE),"")</f>
        <v/>
      </c>
      <c r="I1388" s="78" t="str">
        <f>IFERROR(IF(D1388="","",VLOOKUP(D1388,Saldo!$P$8:$Q$1009,2,FALSE)),"")</f>
        <v/>
      </c>
      <c r="J1388" s="76"/>
      <c r="K1388" s="74" t="str">
        <f t="shared" si="21"/>
        <v/>
      </c>
    </row>
    <row r="1389" spans="1:11" ht="18.95" customHeight="1" x14ac:dyDescent="0.25">
      <c r="A1389" s="52"/>
      <c r="C1389" s="185"/>
      <c r="D1389" s="76"/>
      <c r="E1389" s="76" t="str">
        <f>IF(D1389="","",IFERROR(VLOOKUP(D1389,Cadastro!$C$9:$D$1009,2,FALSE),"NOT FOUND"))</f>
        <v/>
      </c>
      <c r="F1389" s="94"/>
      <c r="G1389" s="76"/>
      <c r="H1389" s="81" t="str">
        <f>IFERROR(F1389*VLOOKUP(D1389,Saldo!$P$8:$U$1009,6,FALSE),"")</f>
        <v/>
      </c>
      <c r="I1389" s="78" t="str">
        <f>IFERROR(IF(D1389="","",VLOOKUP(D1389,Saldo!$P$8:$Q$1009,2,FALSE)),"")</f>
        <v/>
      </c>
      <c r="J1389" s="76"/>
      <c r="K1389" s="74" t="str">
        <f t="shared" si="21"/>
        <v/>
      </c>
    </row>
    <row r="1390" spans="1:11" ht="18.95" customHeight="1" x14ac:dyDescent="0.25">
      <c r="A1390" s="52"/>
      <c r="C1390" s="185"/>
      <c r="D1390" s="76"/>
      <c r="E1390" s="76" t="str">
        <f>IF(D1390="","",IFERROR(VLOOKUP(D1390,Cadastro!$C$9:$D$1009,2,FALSE),"NOT FOUND"))</f>
        <v/>
      </c>
      <c r="F1390" s="94"/>
      <c r="G1390" s="76"/>
      <c r="H1390" s="81" t="str">
        <f>IFERROR(F1390*VLOOKUP(D1390,Saldo!$P$8:$U$1009,6,FALSE),"")</f>
        <v/>
      </c>
      <c r="I1390" s="78" t="str">
        <f>IFERROR(IF(D1390="","",VLOOKUP(D1390,Saldo!$P$8:$Q$1009,2,FALSE)),"")</f>
        <v/>
      </c>
      <c r="J1390" s="76"/>
      <c r="K1390" s="74" t="str">
        <f t="shared" si="21"/>
        <v/>
      </c>
    </row>
    <row r="1391" spans="1:11" ht="18.95" customHeight="1" x14ac:dyDescent="0.25">
      <c r="A1391" s="52"/>
      <c r="C1391" s="185"/>
      <c r="D1391" s="76"/>
      <c r="E1391" s="76" t="str">
        <f>IF(D1391="","",IFERROR(VLOOKUP(D1391,Cadastro!$C$9:$D$1009,2,FALSE),"NOT FOUND"))</f>
        <v/>
      </c>
      <c r="F1391" s="94"/>
      <c r="G1391" s="76"/>
      <c r="H1391" s="81" t="str">
        <f>IFERROR(F1391*VLOOKUP(D1391,Saldo!$P$8:$U$1009,6,FALSE),"")</f>
        <v/>
      </c>
      <c r="I1391" s="78" t="str">
        <f>IFERROR(IF(D1391="","",VLOOKUP(D1391,Saldo!$P$8:$Q$1009,2,FALSE)),"")</f>
        <v/>
      </c>
      <c r="J1391" s="76"/>
      <c r="K1391" s="74" t="str">
        <f t="shared" si="21"/>
        <v/>
      </c>
    </row>
    <row r="1392" spans="1:11" ht="18.95" customHeight="1" x14ac:dyDescent="0.25">
      <c r="A1392" s="52"/>
      <c r="C1392" s="185"/>
      <c r="D1392" s="76"/>
      <c r="E1392" s="76" t="str">
        <f>IF(D1392="","",IFERROR(VLOOKUP(D1392,Cadastro!$C$9:$D$1009,2,FALSE),"NOT FOUND"))</f>
        <v/>
      </c>
      <c r="F1392" s="94"/>
      <c r="G1392" s="76"/>
      <c r="H1392" s="81" t="str">
        <f>IFERROR(F1392*VLOOKUP(D1392,Saldo!$P$8:$U$1009,6,FALSE),"")</f>
        <v/>
      </c>
      <c r="I1392" s="78" t="str">
        <f>IFERROR(IF(D1392="","",VLOOKUP(D1392,Saldo!$P$8:$Q$1009,2,FALSE)),"")</f>
        <v/>
      </c>
      <c r="J1392" s="76"/>
      <c r="K1392" s="74" t="str">
        <f t="shared" si="21"/>
        <v/>
      </c>
    </row>
    <row r="1393" spans="1:11" ht="18.95" customHeight="1" x14ac:dyDescent="0.25">
      <c r="A1393" s="52"/>
      <c r="C1393" s="185"/>
      <c r="D1393" s="76"/>
      <c r="E1393" s="76" t="str">
        <f>IF(D1393="","",IFERROR(VLOOKUP(D1393,Cadastro!$C$9:$D$1009,2,FALSE),"NOT FOUND"))</f>
        <v/>
      </c>
      <c r="F1393" s="94"/>
      <c r="G1393" s="76"/>
      <c r="H1393" s="81" t="str">
        <f>IFERROR(F1393*VLOOKUP(D1393,Saldo!$P$8:$U$1009,6,FALSE),"")</f>
        <v/>
      </c>
      <c r="I1393" s="78" t="str">
        <f>IFERROR(IF(D1393="","",VLOOKUP(D1393,Saldo!$P$8:$Q$1009,2,FALSE)),"")</f>
        <v/>
      </c>
      <c r="J1393" s="76"/>
      <c r="K1393" s="74" t="str">
        <f t="shared" si="21"/>
        <v/>
      </c>
    </row>
    <row r="1394" spans="1:11" ht="18.95" customHeight="1" x14ac:dyDescent="0.25">
      <c r="A1394" s="52"/>
      <c r="C1394" s="185"/>
      <c r="D1394" s="76"/>
      <c r="E1394" s="76" t="str">
        <f>IF(D1394="","",IFERROR(VLOOKUP(D1394,Cadastro!$C$9:$D$1009,2,FALSE),"NOT FOUND"))</f>
        <v/>
      </c>
      <c r="F1394" s="94"/>
      <c r="G1394" s="76"/>
      <c r="H1394" s="81" t="str">
        <f>IFERROR(F1394*VLOOKUP(D1394,Saldo!$P$8:$U$1009,6,FALSE),"")</f>
        <v/>
      </c>
      <c r="I1394" s="78" t="str">
        <f>IFERROR(IF(D1394="","",VLOOKUP(D1394,Saldo!$P$8:$Q$1009,2,FALSE)),"")</f>
        <v/>
      </c>
      <c r="J1394" s="76"/>
      <c r="K1394" s="74" t="str">
        <f t="shared" si="21"/>
        <v/>
      </c>
    </row>
    <row r="1395" spans="1:11" ht="18.95" customHeight="1" x14ac:dyDescent="0.25">
      <c r="A1395" s="52"/>
      <c r="C1395" s="185"/>
      <c r="D1395" s="76"/>
      <c r="E1395" s="76" t="str">
        <f>IF(D1395="","",IFERROR(VLOOKUP(D1395,Cadastro!$C$9:$D$1009,2,FALSE),"NOT FOUND"))</f>
        <v/>
      </c>
      <c r="F1395" s="94"/>
      <c r="G1395" s="76"/>
      <c r="H1395" s="81" t="str">
        <f>IFERROR(F1395*VLOOKUP(D1395,Saldo!$P$8:$U$1009,6,FALSE),"")</f>
        <v/>
      </c>
      <c r="I1395" s="78" t="str">
        <f>IFERROR(IF(D1395="","",VLOOKUP(D1395,Saldo!$P$8:$Q$1009,2,FALSE)),"")</f>
        <v/>
      </c>
      <c r="J1395" s="76"/>
      <c r="K1395" s="74" t="str">
        <f t="shared" si="21"/>
        <v/>
      </c>
    </row>
    <row r="1396" spans="1:11" ht="18.95" customHeight="1" x14ac:dyDescent="0.25">
      <c r="A1396" s="52"/>
      <c r="C1396" s="185"/>
      <c r="D1396" s="76"/>
      <c r="E1396" s="76" t="str">
        <f>IF(D1396="","",IFERROR(VLOOKUP(D1396,Cadastro!$C$9:$D$1009,2,FALSE),"NOT FOUND"))</f>
        <v/>
      </c>
      <c r="F1396" s="94"/>
      <c r="G1396" s="76"/>
      <c r="H1396" s="81" t="str">
        <f>IFERROR(F1396*VLOOKUP(D1396,Saldo!$P$8:$U$1009,6,FALSE),"")</f>
        <v/>
      </c>
      <c r="I1396" s="78" t="str">
        <f>IFERROR(IF(D1396="","",VLOOKUP(D1396,Saldo!$P$8:$Q$1009,2,FALSE)),"")</f>
        <v/>
      </c>
      <c r="J1396" s="76"/>
      <c r="K1396" s="74" t="str">
        <f t="shared" si="21"/>
        <v/>
      </c>
    </row>
    <row r="1397" spans="1:11" ht="18.95" customHeight="1" x14ac:dyDescent="0.25">
      <c r="A1397" s="52"/>
      <c r="C1397" s="185"/>
      <c r="D1397" s="76"/>
      <c r="E1397" s="76" t="str">
        <f>IF(D1397="","",IFERROR(VLOOKUP(D1397,Cadastro!$C$9:$D$1009,2,FALSE),"NOT FOUND"))</f>
        <v/>
      </c>
      <c r="F1397" s="94"/>
      <c r="G1397" s="76"/>
      <c r="H1397" s="81" t="str">
        <f>IFERROR(F1397*VLOOKUP(D1397,Saldo!$P$8:$U$1009,6,FALSE),"")</f>
        <v/>
      </c>
      <c r="I1397" s="78" t="str">
        <f>IFERROR(IF(D1397="","",VLOOKUP(D1397,Saldo!$P$8:$Q$1009,2,FALSE)),"")</f>
        <v/>
      </c>
      <c r="J1397" s="76"/>
      <c r="K1397" s="74" t="str">
        <f t="shared" si="21"/>
        <v/>
      </c>
    </row>
    <row r="1398" spans="1:11" ht="18.95" customHeight="1" x14ac:dyDescent="0.25">
      <c r="A1398" s="52"/>
      <c r="C1398" s="185"/>
      <c r="D1398" s="76"/>
      <c r="E1398" s="76" t="str">
        <f>IF(D1398="","",IFERROR(VLOOKUP(D1398,Cadastro!$C$9:$D$1009,2,FALSE),"NOT FOUND"))</f>
        <v/>
      </c>
      <c r="F1398" s="94"/>
      <c r="G1398" s="76"/>
      <c r="H1398" s="81" t="str">
        <f>IFERROR(F1398*VLOOKUP(D1398,Saldo!$P$8:$U$1009,6,FALSE),"")</f>
        <v/>
      </c>
      <c r="I1398" s="78" t="str">
        <f>IFERROR(IF(D1398="","",VLOOKUP(D1398,Saldo!$P$8:$Q$1009,2,FALSE)),"")</f>
        <v/>
      </c>
      <c r="J1398" s="76"/>
      <c r="K1398" s="74" t="str">
        <f t="shared" si="21"/>
        <v/>
      </c>
    </row>
    <row r="1399" spans="1:11" ht="18.95" customHeight="1" x14ac:dyDescent="0.25">
      <c r="A1399" s="52"/>
      <c r="C1399" s="185"/>
      <c r="D1399" s="76"/>
      <c r="E1399" s="76" t="str">
        <f>IF(D1399="","",IFERROR(VLOOKUP(D1399,Cadastro!$C$9:$D$1009,2,FALSE),"NOT FOUND"))</f>
        <v/>
      </c>
      <c r="F1399" s="94"/>
      <c r="G1399" s="76"/>
      <c r="H1399" s="81" t="str">
        <f>IFERROR(F1399*VLOOKUP(D1399,Saldo!$P$8:$U$1009,6,FALSE),"")</f>
        <v/>
      </c>
      <c r="I1399" s="78" t="str">
        <f>IFERROR(IF(D1399="","",VLOOKUP(D1399,Saldo!$P$8:$Q$1009,2,FALSE)),"")</f>
        <v/>
      </c>
      <c r="J1399" s="76"/>
      <c r="K1399" s="74" t="str">
        <f t="shared" si="21"/>
        <v/>
      </c>
    </row>
    <row r="1400" spans="1:11" ht="18.95" customHeight="1" x14ac:dyDescent="0.25">
      <c r="A1400" s="52"/>
      <c r="C1400" s="185"/>
      <c r="D1400" s="76"/>
      <c r="E1400" s="76" t="str">
        <f>IF(D1400="","",IFERROR(VLOOKUP(D1400,Cadastro!$C$9:$D$1009,2,FALSE),"NOT FOUND"))</f>
        <v/>
      </c>
      <c r="F1400" s="94"/>
      <c r="G1400" s="76"/>
      <c r="H1400" s="81" t="str">
        <f>IFERROR(F1400*VLOOKUP(D1400,Saldo!$P$8:$U$1009,6,FALSE),"")</f>
        <v/>
      </c>
      <c r="I1400" s="78" t="str">
        <f>IFERROR(IF(D1400="","",VLOOKUP(D1400,Saldo!$P$8:$Q$1009,2,FALSE)),"")</f>
        <v/>
      </c>
      <c r="J1400" s="76"/>
      <c r="K1400" s="74" t="str">
        <f t="shared" si="21"/>
        <v/>
      </c>
    </row>
    <row r="1401" spans="1:11" ht="18.95" customHeight="1" x14ac:dyDescent="0.25">
      <c r="A1401" s="52"/>
      <c r="C1401" s="185"/>
      <c r="D1401" s="76"/>
      <c r="E1401" s="76" t="str">
        <f>IF(D1401="","",IFERROR(VLOOKUP(D1401,Cadastro!$C$9:$D$1009,2,FALSE),"NOT FOUND"))</f>
        <v/>
      </c>
      <c r="F1401" s="94"/>
      <c r="G1401" s="76"/>
      <c r="H1401" s="81" t="str">
        <f>IFERROR(F1401*VLOOKUP(D1401,Saldo!$P$8:$U$1009,6,FALSE),"")</f>
        <v/>
      </c>
      <c r="I1401" s="78" t="str">
        <f>IFERROR(IF(D1401="","",VLOOKUP(D1401,Saldo!$P$8:$Q$1009,2,FALSE)),"")</f>
        <v/>
      </c>
      <c r="J1401" s="76"/>
      <c r="K1401" s="74" t="str">
        <f t="shared" si="21"/>
        <v/>
      </c>
    </row>
    <row r="1402" spans="1:11" ht="18.95" customHeight="1" x14ac:dyDescent="0.25">
      <c r="A1402" s="52"/>
      <c r="C1402" s="185"/>
      <c r="D1402" s="76"/>
      <c r="E1402" s="76" t="str">
        <f>IF(D1402="","",IFERROR(VLOOKUP(D1402,Cadastro!$C$9:$D$1009,2,FALSE),"NOT FOUND"))</f>
        <v/>
      </c>
      <c r="F1402" s="94"/>
      <c r="G1402" s="76"/>
      <c r="H1402" s="81" t="str">
        <f>IFERROR(F1402*VLOOKUP(D1402,Saldo!$P$8:$U$1009,6,FALSE),"")</f>
        <v/>
      </c>
      <c r="I1402" s="78" t="str">
        <f>IFERROR(IF(D1402="","",VLOOKUP(D1402,Saldo!$P$8:$Q$1009,2,FALSE)),"")</f>
        <v/>
      </c>
      <c r="J1402" s="76"/>
      <c r="K1402" s="74" t="str">
        <f t="shared" si="21"/>
        <v/>
      </c>
    </row>
    <row r="1403" spans="1:11" ht="18.95" customHeight="1" x14ac:dyDescent="0.25">
      <c r="A1403" s="52"/>
      <c r="C1403" s="185"/>
      <c r="D1403" s="76"/>
      <c r="E1403" s="76" t="str">
        <f>IF(D1403="","",IFERROR(VLOOKUP(D1403,Cadastro!$C$9:$D$1009,2,FALSE),"NOT FOUND"))</f>
        <v/>
      </c>
      <c r="F1403" s="94"/>
      <c r="G1403" s="76"/>
      <c r="H1403" s="81" t="str">
        <f>IFERROR(F1403*VLOOKUP(D1403,Saldo!$P$8:$U$1009,6,FALSE),"")</f>
        <v/>
      </c>
      <c r="I1403" s="78" t="str">
        <f>IFERROR(IF(D1403="","",VLOOKUP(D1403,Saldo!$P$8:$Q$1009,2,FALSE)),"")</f>
        <v/>
      </c>
      <c r="J1403" s="76"/>
      <c r="K1403" s="74" t="str">
        <f t="shared" si="21"/>
        <v/>
      </c>
    </row>
    <row r="1404" spans="1:11" ht="18.95" customHeight="1" x14ac:dyDescent="0.25">
      <c r="A1404" s="52"/>
      <c r="C1404" s="185"/>
      <c r="D1404" s="76"/>
      <c r="E1404" s="76" t="str">
        <f>IF(D1404="","",IFERROR(VLOOKUP(D1404,Cadastro!$C$9:$D$1009,2,FALSE),"NOT FOUND"))</f>
        <v/>
      </c>
      <c r="F1404" s="94"/>
      <c r="G1404" s="76"/>
      <c r="H1404" s="81" t="str">
        <f>IFERROR(F1404*VLOOKUP(D1404,Saldo!$P$8:$U$1009,6,FALSE),"")</f>
        <v/>
      </c>
      <c r="I1404" s="78" t="str">
        <f>IFERROR(IF(D1404="","",VLOOKUP(D1404,Saldo!$P$8:$Q$1009,2,FALSE)),"")</f>
        <v/>
      </c>
      <c r="J1404" s="76"/>
      <c r="K1404" s="74" t="str">
        <f t="shared" si="21"/>
        <v/>
      </c>
    </row>
    <row r="1405" spans="1:11" ht="18.95" customHeight="1" x14ac:dyDescent="0.25">
      <c r="A1405" s="52"/>
      <c r="C1405" s="185"/>
      <c r="D1405" s="76"/>
      <c r="E1405" s="76" t="str">
        <f>IF(D1405="","",IFERROR(VLOOKUP(D1405,Cadastro!$C$9:$D$1009,2,FALSE),"NOT FOUND"))</f>
        <v/>
      </c>
      <c r="F1405" s="94"/>
      <c r="G1405" s="76"/>
      <c r="H1405" s="81" t="str">
        <f>IFERROR(F1405*VLOOKUP(D1405,Saldo!$P$8:$U$1009,6,FALSE),"")</f>
        <v/>
      </c>
      <c r="I1405" s="78" t="str">
        <f>IFERROR(IF(D1405="","",VLOOKUP(D1405,Saldo!$P$8:$Q$1009,2,FALSE)),"")</f>
        <v/>
      </c>
      <c r="J1405" s="76"/>
      <c r="K1405" s="74" t="str">
        <f t="shared" si="21"/>
        <v/>
      </c>
    </row>
    <row r="1406" spans="1:11" ht="18.95" customHeight="1" x14ac:dyDescent="0.25">
      <c r="A1406" s="52"/>
      <c r="C1406" s="185"/>
      <c r="D1406" s="76"/>
      <c r="E1406" s="76" t="str">
        <f>IF(D1406="","",IFERROR(VLOOKUP(D1406,Cadastro!$C$9:$D$1009,2,FALSE),"NOT FOUND"))</f>
        <v/>
      </c>
      <c r="F1406" s="94"/>
      <c r="G1406" s="76"/>
      <c r="H1406" s="81" t="str">
        <f>IFERROR(F1406*VLOOKUP(D1406,Saldo!$P$8:$U$1009,6,FALSE),"")</f>
        <v/>
      </c>
      <c r="I1406" s="78" t="str">
        <f>IFERROR(IF(D1406="","",VLOOKUP(D1406,Saldo!$P$8:$Q$1009,2,FALSE)),"")</f>
        <v/>
      </c>
      <c r="J1406" s="76"/>
      <c r="K1406" s="74" t="str">
        <f t="shared" si="21"/>
        <v/>
      </c>
    </row>
    <row r="1407" spans="1:11" ht="18.95" customHeight="1" x14ac:dyDescent="0.25">
      <c r="A1407" s="52"/>
      <c r="C1407" s="185"/>
      <c r="D1407" s="76"/>
      <c r="E1407" s="76" t="str">
        <f>IF(D1407="","",IFERROR(VLOOKUP(D1407,Cadastro!$C$9:$D$1009,2,FALSE),"NOT FOUND"))</f>
        <v/>
      </c>
      <c r="F1407" s="94"/>
      <c r="G1407" s="76"/>
      <c r="H1407" s="81" t="str">
        <f>IFERROR(F1407*VLOOKUP(D1407,Saldo!$P$8:$U$1009,6,FALSE),"")</f>
        <v/>
      </c>
      <c r="I1407" s="78" t="str">
        <f>IFERROR(IF(D1407="","",VLOOKUP(D1407,Saldo!$P$8:$Q$1009,2,FALSE)),"")</f>
        <v/>
      </c>
      <c r="J1407" s="76"/>
      <c r="K1407" s="74" t="str">
        <f t="shared" si="21"/>
        <v/>
      </c>
    </row>
    <row r="1408" spans="1:11" ht="18.95" customHeight="1" x14ac:dyDescent="0.25">
      <c r="A1408" s="52"/>
      <c r="C1408" s="185"/>
      <c r="D1408" s="76"/>
      <c r="E1408" s="76" t="str">
        <f>IF(D1408="","",IFERROR(VLOOKUP(D1408,Cadastro!$C$9:$D$1009,2,FALSE),"NOT FOUND"))</f>
        <v/>
      </c>
      <c r="F1408" s="94"/>
      <c r="G1408" s="76"/>
      <c r="H1408" s="81" t="str">
        <f>IFERROR(F1408*VLOOKUP(D1408,Saldo!$P$8:$U$1009,6,FALSE),"")</f>
        <v/>
      </c>
      <c r="I1408" s="78" t="str">
        <f>IFERROR(IF(D1408="","",VLOOKUP(D1408,Saldo!$P$8:$Q$1009,2,FALSE)),"")</f>
        <v/>
      </c>
      <c r="J1408" s="76"/>
      <c r="K1408" s="74" t="str">
        <f t="shared" si="21"/>
        <v/>
      </c>
    </row>
    <row r="1409" spans="1:11" ht="18.95" customHeight="1" x14ac:dyDescent="0.25">
      <c r="A1409" s="52"/>
      <c r="C1409" s="185"/>
      <c r="D1409" s="76"/>
      <c r="E1409" s="76" t="str">
        <f>IF(D1409="","",IFERROR(VLOOKUP(D1409,Cadastro!$C$9:$D$1009,2,FALSE),"NOT FOUND"))</f>
        <v/>
      </c>
      <c r="F1409" s="94"/>
      <c r="G1409" s="76"/>
      <c r="H1409" s="81" t="str">
        <f>IFERROR(F1409*VLOOKUP(D1409,Saldo!$P$8:$U$1009,6,FALSE),"")</f>
        <v/>
      </c>
      <c r="I1409" s="78" t="str">
        <f>IFERROR(IF(D1409="","",VLOOKUP(D1409,Saldo!$P$8:$Q$1009,2,FALSE)),"")</f>
        <v/>
      </c>
      <c r="J1409" s="76"/>
      <c r="K1409" s="74" t="str">
        <f t="shared" si="21"/>
        <v/>
      </c>
    </row>
    <row r="1410" spans="1:11" ht="18.95" customHeight="1" x14ac:dyDescent="0.25">
      <c r="A1410" s="52"/>
      <c r="C1410" s="185"/>
      <c r="D1410" s="76"/>
      <c r="E1410" s="76" t="str">
        <f>IF(D1410="","",IFERROR(VLOOKUP(D1410,Cadastro!$C$9:$D$1009,2,FALSE),"NOT FOUND"))</f>
        <v/>
      </c>
      <c r="F1410" s="94"/>
      <c r="G1410" s="76"/>
      <c r="H1410" s="81" t="str">
        <f>IFERROR(F1410*VLOOKUP(D1410,Saldo!$P$8:$U$1009,6,FALSE),"")</f>
        <v/>
      </c>
      <c r="I1410" s="78" t="str">
        <f>IFERROR(IF(D1410="","",VLOOKUP(D1410,Saldo!$P$8:$Q$1009,2,FALSE)),"")</f>
        <v/>
      </c>
      <c r="J1410" s="76"/>
      <c r="K1410" s="74" t="str">
        <f t="shared" si="21"/>
        <v/>
      </c>
    </row>
    <row r="1411" spans="1:11" ht="18.95" customHeight="1" x14ac:dyDescent="0.25">
      <c r="A1411" s="52"/>
      <c r="C1411" s="185"/>
      <c r="D1411" s="76"/>
      <c r="E1411" s="76" t="str">
        <f>IF(D1411="","",IFERROR(VLOOKUP(D1411,Cadastro!$C$9:$D$1009,2,FALSE),"NOT FOUND"))</f>
        <v/>
      </c>
      <c r="F1411" s="94"/>
      <c r="G1411" s="76"/>
      <c r="H1411" s="81" t="str">
        <f>IFERROR(F1411*VLOOKUP(D1411,Saldo!$P$8:$U$1009,6,FALSE),"")</f>
        <v/>
      </c>
      <c r="I1411" s="78" t="str">
        <f>IFERROR(IF(D1411="","",VLOOKUP(D1411,Saldo!$P$8:$Q$1009,2,FALSE)),"")</f>
        <v/>
      </c>
      <c r="J1411" s="76"/>
      <c r="K1411" s="74" t="str">
        <f t="shared" si="21"/>
        <v/>
      </c>
    </row>
    <row r="1412" spans="1:11" ht="18.95" customHeight="1" x14ac:dyDescent="0.25">
      <c r="A1412" s="52"/>
      <c r="C1412" s="185"/>
      <c r="D1412" s="76"/>
      <c r="E1412" s="76" t="str">
        <f>IF(D1412="","",IFERROR(VLOOKUP(D1412,Cadastro!$C$9:$D$1009,2,FALSE),"NOT FOUND"))</f>
        <v/>
      </c>
      <c r="F1412" s="94"/>
      <c r="G1412" s="76"/>
      <c r="H1412" s="81" t="str">
        <f>IFERROR(F1412*VLOOKUP(D1412,Saldo!$P$8:$U$1009,6,FALSE),"")</f>
        <v/>
      </c>
      <c r="I1412" s="78" t="str">
        <f>IFERROR(IF(D1412="","",VLOOKUP(D1412,Saldo!$P$8:$Q$1009,2,FALSE)),"")</f>
        <v/>
      </c>
      <c r="J1412" s="76"/>
      <c r="K1412" s="74" t="str">
        <f t="shared" si="21"/>
        <v/>
      </c>
    </row>
    <row r="1413" spans="1:11" ht="18.95" customHeight="1" x14ac:dyDescent="0.25">
      <c r="A1413" s="52"/>
      <c r="C1413" s="185"/>
      <c r="D1413" s="76"/>
      <c r="E1413" s="76" t="str">
        <f>IF(D1413="","",IFERROR(VLOOKUP(D1413,Cadastro!$C$9:$D$1009,2,FALSE),"NOT FOUND"))</f>
        <v/>
      </c>
      <c r="F1413" s="94"/>
      <c r="G1413" s="76"/>
      <c r="H1413" s="81" t="str">
        <f>IFERROR(F1413*VLOOKUP(D1413,Saldo!$P$8:$U$1009,6,FALSE),"")</f>
        <v/>
      </c>
      <c r="I1413" s="78" t="str">
        <f>IFERROR(IF(D1413="","",VLOOKUP(D1413,Saldo!$P$8:$Q$1009,2,FALSE)),"")</f>
        <v/>
      </c>
      <c r="J1413" s="76"/>
      <c r="K1413" s="74" t="str">
        <f t="shared" si="21"/>
        <v/>
      </c>
    </row>
    <row r="1414" spans="1:11" ht="18.95" customHeight="1" x14ac:dyDescent="0.25">
      <c r="A1414" s="52"/>
      <c r="C1414" s="185"/>
      <c r="D1414" s="76"/>
      <c r="E1414" s="76" t="str">
        <f>IF(D1414="","",IFERROR(VLOOKUP(D1414,Cadastro!$C$9:$D$1009,2,FALSE),"NOT FOUND"))</f>
        <v/>
      </c>
      <c r="F1414" s="94"/>
      <c r="G1414" s="76"/>
      <c r="H1414" s="81" t="str">
        <f>IFERROR(F1414*VLOOKUP(D1414,Saldo!$P$8:$U$1009,6,FALSE),"")</f>
        <v/>
      </c>
      <c r="I1414" s="78" t="str">
        <f>IFERROR(IF(D1414="","",VLOOKUP(D1414,Saldo!$P$8:$Q$1009,2,FALSE)),"")</f>
        <v/>
      </c>
      <c r="J1414" s="76"/>
      <c r="K1414" s="74" t="str">
        <f t="shared" si="21"/>
        <v/>
      </c>
    </row>
    <row r="1415" spans="1:11" ht="18.95" customHeight="1" x14ac:dyDescent="0.25">
      <c r="A1415" s="52"/>
      <c r="C1415" s="185"/>
      <c r="D1415" s="76"/>
      <c r="E1415" s="76" t="str">
        <f>IF(D1415="","",IFERROR(VLOOKUP(D1415,Cadastro!$C$9:$D$1009,2,FALSE),"NOT FOUND"))</f>
        <v/>
      </c>
      <c r="F1415" s="94"/>
      <c r="G1415" s="76"/>
      <c r="H1415" s="81" t="str">
        <f>IFERROR(F1415*VLOOKUP(D1415,Saldo!$P$8:$U$1009,6,FALSE),"")</f>
        <v/>
      </c>
      <c r="I1415" s="78" t="str">
        <f>IFERROR(IF(D1415="","",VLOOKUP(D1415,Saldo!$P$8:$Q$1009,2,FALSE)),"")</f>
        <v/>
      </c>
      <c r="J1415" s="76"/>
      <c r="K1415" s="74" t="str">
        <f t="shared" si="21"/>
        <v/>
      </c>
    </row>
    <row r="1416" spans="1:11" ht="18.95" customHeight="1" x14ac:dyDescent="0.25">
      <c r="A1416" s="52"/>
      <c r="C1416" s="185"/>
      <c r="D1416" s="76"/>
      <c r="E1416" s="76" t="str">
        <f>IF(D1416="","",IFERROR(VLOOKUP(D1416,Cadastro!$C$9:$D$1009,2,FALSE),"NOT FOUND"))</f>
        <v/>
      </c>
      <c r="F1416" s="94"/>
      <c r="G1416" s="76"/>
      <c r="H1416" s="81" t="str">
        <f>IFERROR(F1416*VLOOKUP(D1416,Saldo!$P$8:$U$1009,6,FALSE),"")</f>
        <v/>
      </c>
      <c r="I1416" s="78" t="str">
        <f>IFERROR(IF(D1416="","",VLOOKUP(D1416,Saldo!$P$8:$Q$1009,2,FALSE)),"")</f>
        <v/>
      </c>
      <c r="J1416" s="76"/>
      <c r="K1416" s="74" t="str">
        <f t="shared" si="21"/>
        <v/>
      </c>
    </row>
    <row r="1417" spans="1:11" ht="18.95" customHeight="1" x14ac:dyDescent="0.25">
      <c r="A1417" s="52"/>
      <c r="C1417" s="185"/>
      <c r="D1417" s="76"/>
      <c r="E1417" s="76" t="str">
        <f>IF(D1417="","",IFERROR(VLOOKUP(D1417,Cadastro!$C$9:$D$1009,2,FALSE),"NOT FOUND"))</f>
        <v/>
      </c>
      <c r="F1417" s="94"/>
      <c r="G1417" s="76"/>
      <c r="H1417" s="81" t="str">
        <f>IFERROR(F1417*VLOOKUP(D1417,Saldo!$P$8:$U$1009,6,FALSE),"")</f>
        <v/>
      </c>
      <c r="I1417" s="78" t="str">
        <f>IFERROR(IF(D1417="","",VLOOKUP(D1417,Saldo!$P$8:$Q$1009,2,FALSE)),"")</f>
        <v/>
      </c>
      <c r="J1417" s="76"/>
      <c r="K1417" s="74" t="str">
        <f t="shared" si="21"/>
        <v/>
      </c>
    </row>
    <row r="1418" spans="1:11" ht="18.95" customHeight="1" x14ac:dyDescent="0.25">
      <c r="A1418" s="52"/>
      <c r="C1418" s="185"/>
      <c r="D1418" s="76"/>
      <c r="E1418" s="76" t="str">
        <f>IF(D1418="","",IFERROR(VLOOKUP(D1418,Cadastro!$C$9:$D$1009,2,FALSE),"NOT FOUND"))</f>
        <v/>
      </c>
      <c r="F1418" s="94"/>
      <c r="G1418" s="76"/>
      <c r="H1418" s="81" t="str">
        <f>IFERROR(F1418*VLOOKUP(D1418,Saldo!$P$8:$U$1009,6,FALSE),"")</f>
        <v/>
      </c>
      <c r="I1418" s="78" t="str">
        <f>IFERROR(IF(D1418="","",VLOOKUP(D1418,Saldo!$P$8:$Q$1009,2,FALSE)),"")</f>
        <v/>
      </c>
      <c r="J1418" s="76"/>
      <c r="K1418" s="74" t="str">
        <f t="shared" ref="K1418:K1481" si="22">IF(C1418="","",MONTH(C1418))</f>
        <v/>
      </c>
    </row>
    <row r="1419" spans="1:11" ht="18.95" customHeight="1" x14ac:dyDescent="0.25">
      <c r="A1419" s="52"/>
      <c r="C1419" s="185"/>
      <c r="D1419" s="76"/>
      <c r="E1419" s="76" t="str">
        <f>IF(D1419="","",IFERROR(VLOOKUP(D1419,Cadastro!$C$9:$D$1009,2,FALSE),"NOT FOUND"))</f>
        <v/>
      </c>
      <c r="F1419" s="94"/>
      <c r="G1419" s="76"/>
      <c r="H1419" s="81" t="str">
        <f>IFERROR(F1419*VLOOKUP(D1419,Saldo!$P$8:$U$1009,6,FALSE),"")</f>
        <v/>
      </c>
      <c r="I1419" s="78" t="str">
        <f>IFERROR(IF(D1419="","",VLOOKUP(D1419,Saldo!$P$8:$Q$1009,2,FALSE)),"")</f>
        <v/>
      </c>
      <c r="J1419" s="76"/>
      <c r="K1419" s="74" t="str">
        <f t="shared" si="22"/>
        <v/>
      </c>
    </row>
    <row r="1420" spans="1:11" ht="18.95" customHeight="1" x14ac:dyDescent="0.25">
      <c r="A1420" s="52"/>
      <c r="C1420" s="185"/>
      <c r="D1420" s="76"/>
      <c r="E1420" s="76" t="str">
        <f>IF(D1420="","",IFERROR(VLOOKUP(D1420,Cadastro!$C$9:$D$1009,2,FALSE),"NOT FOUND"))</f>
        <v/>
      </c>
      <c r="F1420" s="94"/>
      <c r="G1420" s="76"/>
      <c r="H1420" s="81" t="str">
        <f>IFERROR(F1420*VLOOKUP(D1420,Saldo!$P$8:$U$1009,6,FALSE),"")</f>
        <v/>
      </c>
      <c r="I1420" s="78" t="str">
        <f>IFERROR(IF(D1420="","",VLOOKUP(D1420,Saldo!$P$8:$Q$1009,2,FALSE)),"")</f>
        <v/>
      </c>
      <c r="J1420" s="76"/>
      <c r="K1420" s="74" t="str">
        <f t="shared" si="22"/>
        <v/>
      </c>
    </row>
    <row r="1421" spans="1:11" ht="18.95" customHeight="1" x14ac:dyDescent="0.25">
      <c r="A1421" s="52"/>
      <c r="C1421" s="185"/>
      <c r="D1421" s="76"/>
      <c r="E1421" s="76" t="str">
        <f>IF(D1421="","",IFERROR(VLOOKUP(D1421,Cadastro!$C$9:$D$1009,2,FALSE),"NOT FOUND"))</f>
        <v/>
      </c>
      <c r="F1421" s="94"/>
      <c r="G1421" s="76"/>
      <c r="H1421" s="81" t="str">
        <f>IFERROR(F1421*VLOOKUP(D1421,Saldo!$P$8:$U$1009,6,FALSE),"")</f>
        <v/>
      </c>
      <c r="I1421" s="78" t="str">
        <f>IFERROR(IF(D1421="","",VLOOKUP(D1421,Saldo!$P$8:$Q$1009,2,FALSE)),"")</f>
        <v/>
      </c>
      <c r="J1421" s="76"/>
      <c r="K1421" s="74" t="str">
        <f t="shared" si="22"/>
        <v/>
      </c>
    </row>
    <row r="1422" spans="1:11" ht="18.95" customHeight="1" x14ac:dyDescent="0.25">
      <c r="A1422" s="52"/>
      <c r="C1422" s="185"/>
      <c r="D1422" s="76"/>
      <c r="E1422" s="76" t="str">
        <f>IF(D1422="","",IFERROR(VLOOKUP(D1422,Cadastro!$C$9:$D$1009,2,FALSE),"NOT FOUND"))</f>
        <v/>
      </c>
      <c r="F1422" s="94"/>
      <c r="G1422" s="76"/>
      <c r="H1422" s="81" t="str">
        <f>IFERROR(F1422*VLOOKUP(D1422,Saldo!$P$8:$U$1009,6,FALSE),"")</f>
        <v/>
      </c>
      <c r="I1422" s="78" t="str">
        <f>IFERROR(IF(D1422="","",VLOOKUP(D1422,Saldo!$P$8:$Q$1009,2,FALSE)),"")</f>
        <v/>
      </c>
      <c r="J1422" s="76"/>
      <c r="K1422" s="74" t="str">
        <f t="shared" si="22"/>
        <v/>
      </c>
    </row>
    <row r="1423" spans="1:11" ht="18.95" customHeight="1" x14ac:dyDescent="0.25">
      <c r="A1423" s="52"/>
      <c r="C1423" s="185"/>
      <c r="D1423" s="76"/>
      <c r="E1423" s="76" t="str">
        <f>IF(D1423="","",IFERROR(VLOOKUP(D1423,Cadastro!$C$9:$D$1009,2,FALSE),"NOT FOUND"))</f>
        <v/>
      </c>
      <c r="F1423" s="94"/>
      <c r="G1423" s="76"/>
      <c r="H1423" s="81" t="str">
        <f>IFERROR(F1423*VLOOKUP(D1423,Saldo!$P$8:$U$1009,6,FALSE),"")</f>
        <v/>
      </c>
      <c r="I1423" s="78" t="str">
        <f>IFERROR(IF(D1423="","",VLOOKUP(D1423,Saldo!$P$8:$Q$1009,2,FALSE)),"")</f>
        <v/>
      </c>
      <c r="J1423" s="76"/>
      <c r="K1423" s="74" t="str">
        <f t="shared" si="22"/>
        <v/>
      </c>
    </row>
    <row r="1424" spans="1:11" ht="18.95" customHeight="1" x14ac:dyDescent="0.25">
      <c r="A1424" s="52"/>
      <c r="C1424" s="185"/>
      <c r="D1424" s="76"/>
      <c r="E1424" s="76" t="str">
        <f>IF(D1424="","",IFERROR(VLOOKUP(D1424,Cadastro!$C$9:$D$1009,2,FALSE),"NOT FOUND"))</f>
        <v/>
      </c>
      <c r="F1424" s="94"/>
      <c r="G1424" s="76"/>
      <c r="H1424" s="81" t="str">
        <f>IFERROR(F1424*VLOOKUP(D1424,Saldo!$P$8:$U$1009,6,FALSE),"")</f>
        <v/>
      </c>
      <c r="I1424" s="78" t="str">
        <f>IFERROR(IF(D1424="","",VLOOKUP(D1424,Saldo!$P$8:$Q$1009,2,FALSE)),"")</f>
        <v/>
      </c>
      <c r="J1424" s="76"/>
      <c r="K1424" s="74" t="str">
        <f t="shared" si="22"/>
        <v/>
      </c>
    </row>
    <row r="1425" spans="1:11" ht="18.95" customHeight="1" x14ac:dyDescent="0.25">
      <c r="A1425" s="52"/>
      <c r="C1425" s="185"/>
      <c r="D1425" s="76"/>
      <c r="E1425" s="76" t="str">
        <f>IF(D1425="","",IFERROR(VLOOKUP(D1425,Cadastro!$C$9:$D$1009,2,FALSE),"NOT FOUND"))</f>
        <v/>
      </c>
      <c r="F1425" s="94"/>
      <c r="G1425" s="76"/>
      <c r="H1425" s="81" t="str">
        <f>IFERROR(F1425*VLOOKUP(D1425,Saldo!$P$8:$U$1009,6,FALSE),"")</f>
        <v/>
      </c>
      <c r="I1425" s="78" t="str">
        <f>IFERROR(IF(D1425="","",VLOOKUP(D1425,Saldo!$P$8:$Q$1009,2,FALSE)),"")</f>
        <v/>
      </c>
      <c r="J1425" s="76"/>
      <c r="K1425" s="74" t="str">
        <f t="shared" si="22"/>
        <v/>
      </c>
    </row>
    <row r="1426" spans="1:11" ht="18.95" customHeight="1" x14ac:dyDescent="0.25">
      <c r="A1426" s="52"/>
      <c r="C1426" s="185"/>
      <c r="D1426" s="76"/>
      <c r="E1426" s="76" t="str">
        <f>IF(D1426="","",IFERROR(VLOOKUP(D1426,Cadastro!$C$9:$D$1009,2,FALSE),"NOT FOUND"))</f>
        <v/>
      </c>
      <c r="F1426" s="94"/>
      <c r="G1426" s="76"/>
      <c r="H1426" s="81" t="str">
        <f>IFERROR(F1426*VLOOKUP(D1426,Saldo!$P$8:$U$1009,6,FALSE),"")</f>
        <v/>
      </c>
      <c r="I1426" s="78" t="str">
        <f>IFERROR(IF(D1426="","",VLOOKUP(D1426,Saldo!$P$8:$Q$1009,2,FALSE)),"")</f>
        <v/>
      </c>
      <c r="J1426" s="76"/>
      <c r="K1426" s="74" t="str">
        <f t="shared" si="22"/>
        <v/>
      </c>
    </row>
    <row r="1427" spans="1:11" ht="18.95" customHeight="1" x14ac:dyDescent="0.25">
      <c r="A1427" s="52"/>
      <c r="C1427" s="185"/>
      <c r="D1427" s="76"/>
      <c r="E1427" s="76" t="str">
        <f>IF(D1427="","",IFERROR(VLOOKUP(D1427,Cadastro!$C$9:$D$1009,2,FALSE),"NOT FOUND"))</f>
        <v/>
      </c>
      <c r="F1427" s="94"/>
      <c r="G1427" s="76"/>
      <c r="H1427" s="81" t="str">
        <f>IFERROR(F1427*VLOOKUP(D1427,Saldo!$P$8:$U$1009,6,FALSE),"")</f>
        <v/>
      </c>
      <c r="I1427" s="78" t="str">
        <f>IFERROR(IF(D1427="","",VLOOKUP(D1427,Saldo!$P$8:$Q$1009,2,FALSE)),"")</f>
        <v/>
      </c>
      <c r="J1427" s="76"/>
      <c r="K1427" s="74" t="str">
        <f t="shared" si="22"/>
        <v/>
      </c>
    </row>
    <row r="1428" spans="1:11" ht="18.95" customHeight="1" x14ac:dyDescent="0.25">
      <c r="A1428" s="52"/>
      <c r="C1428" s="185"/>
      <c r="D1428" s="76"/>
      <c r="E1428" s="76" t="str">
        <f>IF(D1428="","",IFERROR(VLOOKUP(D1428,Cadastro!$C$9:$D$1009,2,FALSE),"NOT FOUND"))</f>
        <v/>
      </c>
      <c r="F1428" s="94"/>
      <c r="G1428" s="76"/>
      <c r="H1428" s="81" t="str">
        <f>IFERROR(F1428*VLOOKUP(D1428,Saldo!$P$8:$U$1009,6,FALSE),"")</f>
        <v/>
      </c>
      <c r="I1428" s="78" t="str">
        <f>IFERROR(IF(D1428="","",VLOOKUP(D1428,Saldo!$P$8:$Q$1009,2,FALSE)),"")</f>
        <v/>
      </c>
      <c r="J1428" s="76"/>
      <c r="K1428" s="74" t="str">
        <f t="shared" si="22"/>
        <v/>
      </c>
    </row>
    <row r="1429" spans="1:11" ht="18.95" customHeight="1" x14ac:dyDescent="0.25">
      <c r="A1429" s="52"/>
      <c r="C1429" s="185"/>
      <c r="D1429" s="76"/>
      <c r="E1429" s="76" t="str">
        <f>IF(D1429="","",IFERROR(VLOOKUP(D1429,Cadastro!$C$9:$D$1009,2,FALSE),"NOT FOUND"))</f>
        <v/>
      </c>
      <c r="F1429" s="94"/>
      <c r="G1429" s="76"/>
      <c r="H1429" s="81" t="str">
        <f>IFERROR(F1429*VLOOKUP(D1429,Saldo!$P$8:$U$1009,6,FALSE),"")</f>
        <v/>
      </c>
      <c r="I1429" s="78" t="str">
        <f>IFERROR(IF(D1429="","",VLOOKUP(D1429,Saldo!$P$8:$Q$1009,2,FALSE)),"")</f>
        <v/>
      </c>
      <c r="J1429" s="76"/>
      <c r="K1429" s="74" t="str">
        <f t="shared" si="22"/>
        <v/>
      </c>
    </row>
    <row r="1430" spans="1:11" ht="18.95" customHeight="1" x14ac:dyDescent="0.25">
      <c r="A1430" s="52"/>
      <c r="C1430" s="185"/>
      <c r="D1430" s="76"/>
      <c r="E1430" s="76" t="str">
        <f>IF(D1430="","",IFERROR(VLOOKUP(D1430,Cadastro!$C$9:$D$1009,2,FALSE),"NOT FOUND"))</f>
        <v/>
      </c>
      <c r="F1430" s="94"/>
      <c r="G1430" s="76"/>
      <c r="H1430" s="81" t="str">
        <f>IFERROR(F1430*VLOOKUP(D1430,Saldo!$P$8:$U$1009,6,FALSE),"")</f>
        <v/>
      </c>
      <c r="I1430" s="78" t="str">
        <f>IFERROR(IF(D1430="","",VLOOKUP(D1430,Saldo!$P$8:$Q$1009,2,FALSE)),"")</f>
        <v/>
      </c>
      <c r="J1430" s="76"/>
      <c r="K1430" s="74" t="str">
        <f t="shared" si="22"/>
        <v/>
      </c>
    </row>
    <row r="1431" spans="1:11" ht="18.95" customHeight="1" x14ac:dyDescent="0.25">
      <c r="A1431" s="52"/>
      <c r="C1431" s="185"/>
      <c r="D1431" s="76"/>
      <c r="E1431" s="76" t="str">
        <f>IF(D1431="","",IFERROR(VLOOKUP(D1431,Cadastro!$C$9:$D$1009,2,FALSE),"NOT FOUND"))</f>
        <v/>
      </c>
      <c r="F1431" s="94"/>
      <c r="G1431" s="76"/>
      <c r="H1431" s="81" t="str">
        <f>IFERROR(F1431*VLOOKUP(D1431,Saldo!$P$8:$U$1009,6,FALSE),"")</f>
        <v/>
      </c>
      <c r="I1431" s="78" t="str">
        <f>IFERROR(IF(D1431="","",VLOOKUP(D1431,Saldo!$P$8:$Q$1009,2,FALSE)),"")</f>
        <v/>
      </c>
      <c r="J1431" s="76"/>
      <c r="K1431" s="74" t="str">
        <f t="shared" si="22"/>
        <v/>
      </c>
    </row>
    <row r="1432" spans="1:11" ht="18.95" customHeight="1" x14ac:dyDescent="0.25">
      <c r="A1432" s="52"/>
      <c r="C1432" s="185"/>
      <c r="D1432" s="76"/>
      <c r="E1432" s="76" t="str">
        <f>IF(D1432="","",IFERROR(VLOOKUP(D1432,Cadastro!$C$9:$D$1009,2,FALSE),"NOT FOUND"))</f>
        <v/>
      </c>
      <c r="F1432" s="94"/>
      <c r="G1432" s="76"/>
      <c r="H1432" s="81" t="str">
        <f>IFERROR(F1432*VLOOKUP(D1432,Saldo!$P$8:$U$1009,6,FALSE),"")</f>
        <v/>
      </c>
      <c r="I1432" s="78" t="str">
        <f>IFERROR(IF(D1432="","",VLOOKUP(D1432,Saldo!$P$8:$Q$1009,2,FALSE)),"")</f>
        <v/>
      </c>
      <c r="J1432" s="76"/>
      <c r="K1432" s="74" t="str">
        <f t="shared" si="22"/>
        <v/>
      </c>
    </row>
    <row r="1433" spans="1:11" ht="18.95" customHeight="1" x14ac:dyDescent="0.25">
      <c r="A1433" s="52"/>
      <c r="C1433" s="185"/>
      <c r="D1433" s="76"/>
      <c r="E1433" s="76" t="str">
        <f>IF(D1433="","",IFERROR(VLOOKUP(D1433,Cadastro!$C$9:$D$1009,2,FALSE),"NOT FOUND"))</f>
        <v/>
      </c>
      <c r="F1433" s="94"/>
      <c r="G1433" s="76"/>
      <c r="H1433" s="81" t="str">
        <f>IFERROR(F1433*VLOOKUP(D1433,Saldo!$P$8:$U$1009,6,FALSE),"")</f>
        <v/>
      </c>
      <c r="I1433" s="78" t="str">
        <f>IFERROR(IF(D1433="","",VLOOKUP(D1433,Saldo!$P$8:$Q$1009,2,FALSE)),"")</f>
        <v/>
      </c>
      <c r="J1433" s="76"/>
      <c r="K1433" s="74" t="str">
        <f t="shared" si="22"/>
        <v/>
      </c>
    </row>
    <row r="1434" spans="1:11" ht="18.95" customHeight="1" x14ac:dyDescent="0.25">
      <c r="A1434" s="52"/>
      <c r="C1434" s="185"/>
      <c r="D1434" s="76"/>
      <c r="E1434" s="76" t="str">
        <f>IF(D1434="","",IFERROR(VLOOKUP(D1434,Cadastro!$C$9:$D$1009,2,FALSE),"NOT FOUND"))</f>
        <v/>
      </c>
      <c r="F1434" s="94"/>
      <c r="G1434" s="76"/>
      <c r="H1434" s="81" t="str">
        <f>IFERROR(F1434*VLOOKUP(D1434,Saldo!$P$8:$U$1009,6,FALSE),"")</f>
        <v/>
      </c>
      <c r="I1434" s="78" t="str">
        <f>IFERROR(IF(D1434="","",VLOOKUP(D1434,Saldo!$P$8:$Q$1009,2,FALSE)),"")</f>
        <v/>
      </c>
      <c r="J1434" s="76"/>
      <c r="K1434" s="74" t="str">
        <f t="shared" si="22"/>
        <v/>
      </c>
    </row>
    <row r="1435" spans="1:11" ht="18.95" customHeight="1" x14ac:dyDescent="0.25">
      <c r="A1435" s="52"/>
      <c r="C1435" s="185"/>
      <c r="D1435" s="76"/>
      <c r="E1435" s="76" t="str">
        <f>IF(D1435="","",IFERROR(VLOOKUP(D1435,Cadastro!$C$9:$D$1009,2,FALSE),"NOT FOUND"))</f>
        <v/>
      </c>
      <c r="F1435" s="94"/>
      <c r="G1435" s="76"/>
      <c r="H1435" s="81" t="str">
        <f>IFERROR(F1435*VLOOKUP(D1435,Saldo!$P$8:$U$1009,6,FALSE),"")</f>
        <v/>
      </c>
      <c r="I1435" s="78" t="str">
        <f>IFERROR(IF(D1435="","",VLOOKUP(D1435,Saldo!$P$8:$Q$1009,2,FALSE)),"")</f>
        <v/>
      </c>
      <c r="J1435" s="76"/>
      <c r="K1435" s="74" t="str">
        <f t="shared" si="22"/>
        <v/>
      </c>
    </row>
    <row r="1436" spans="1:11" ht="18.95" customHeight="1" x14ac:dyDescent="0.25">
      <c r="A1436" s="52"/>
      <c r="C1436" s="185"/>
      <c r="D1436" s="76"/>
      <c r="E1436" s="76" t="str">
        <f>IF(D1436="","",IFERROR(VLOOKUP(D1436,Cadastro!$C$9:$D$1009,2,FALSE),"NOT FOUND"))</f>
        <v/>
      </c>
      <c r="F1436" s="94"/>
      <c r="G1436" s="76"/>
      <c r="H1436" s="81" t="str">
        <f>IFERROR(F1436*VLOOKUP(D1436,Saldo!$P$8:$U$1009,6,FALSE),"")</f>
        <v/>
      </c>
      <c r="I1436" s="78" t="str">
        <f>IFERROR(IF(D1436="","",VLOOKUP(D1436,Saldo!$P$8:$Q$1009,2,FALSE)),"")</f>
        <v/>
      </c>
      <c r="J1436" s="76"/>
      <c r="K1436" s="74" t="str">
        <f t="shared" si="22"/>
        <v/>
      </c>
    </row>
    <row r="1437" spans="1:11" ht="18.95" customHeight="1" x14ac:dyDescent="0.25">
      <c r="A1437" s="52"/>
      <c r="C1437" s="185"/>
      <c r="D1437" s="76"/>
      <c r="E1437" s="76" t="str">
        <f>IF(D1437="","",IFERROR(VLOOKUP(D1437,Cadastro!$C$9:$D$1009,2,FALSE),"NOT FOUND"))</f>
        <v/>
      </c>
      <c r="F1437" s="94"/>
      <c r="G1437" s="76"/>
      <c r="H1437" s="81" t="str">
        <f>IFERROR(F1437*VLOOKUP(D1437,Saldo!$P$8:$U$1009,6,FALSE),"")</f>
        <v/>
      </c>
      <c r="I1437" s="78" t="str">
        <f>IFERROR(IF(D1437="","",VLOOKUP(D1437,Saldo!$P$8:$Q$1009,2,FALSE)),"")</f>
        <v/>
      </c>
      <c r="J1437" s="76"/>
      <c r="K1437" s="74" t="str">
        <f t="shared" si="22"/>
        <v/>
      </c>
    </row>
    <row r="1438" spans="1:11" ht="18.95" customHeight="1" x14ac:dyDescent="0.25">
      <c r="A1438" s="52"/>
      <c r="C1438" s="185"/>
      <c r="D1438" s="76"/>
      <c r="E1438" s="76" t="str">
        <f>IF(D1438="","",IFERROR(VLOOKUP(D1438,Cadastro!$C$9:$D$1009,2,FALSE),"NOT FOUND"))</f>
        <v/>
      </c>
      <c r="F1438" s="94"/>
      <c r="G1438" s="76"/>
      <c r="H1438" s="81" t="str">
        <f>IFERROR(F1438*VLOOKUP(D1438,Saldo!$P$8:$U$1009,6,FALSE),"")</f>
        <v/>
      </c>
      <c r="I1438" s="78" t="str">
        <f>IFERROR(IF(D1438="","",VLOOKUP(D1438,Saldo!$P$8:$Q$1009,2,FALSE)),"")</f>
        <v/>
      </c>
      <c r="J1438" s="76"/>
      <c r="K1438" s="74" t="str">
        <f t="shared" si="22"/>
        <v/>
      </c>
    </row>
    <row r="1439" spans="1:11" ht="18.95" customHeight="1" x14ac:dyDescent="0.25">
      <c r="A1439" s="52"/>
      <c r="C1439" s="185"/>
      <c r="D1439" s="76"/>
      <c r="E1439" s="76" t="str">
        <f>IF(D1439="","",IFERROR(VLOOKUP(D1439,Cadastro!$C$9:$D$1009,2,FALSE),"NOT FOUND"))</f>
        <v/>
      </c>
      <c r="F1439" s="94"/>
      <c r="G1439" s="76"/>
      <c r="H1439" s="81" t="str">
        <f>IFERROR(F1439*VLOOKUP(D1439,Saldo!$P$8:$U$1009,6,FALSE),"")</f>
        <v/>
      </c>
      <c r="I1439" s="78" t="str">
        <f>IFERROR(IF(D1439="","",VLOOKUP(D1439,Saldo!$P$8:$Q$1009,2,FALSE)),"")</f>
        <v/>
      </c>
      <c r="J1439" s="76"/>
      <c r="K1439" s="74" t="str">
        <f t="shared" si="22"/>
        <v/>
      </c>
    </row>
    <row r="1440" spans="1:11" ht="18.95" customHeight="1" x14ac:dyDescent="0.25">
      <c r="A1440" s="52"/>
      <c r="C1440" s="185"/>
      <c r="D1440" s="76"/>
      <c r="E1440" s="76" t="str">
        <f>IF(D1440="","",IFERROR(VLOOKUP(D1440,Cadastro!$C$9:$D$1009,2,FALSE),"NOT FOUND"))</f>
        <v/>
      </c>
      <c r="F1440" s="94"/>
      <c r="G1440" s="76"/>
      <c r="H1440" s="81" t="str">
        <f>IFERROR(F1440*VLOOKUP(D1440,Saldo!$P$8:$U$1009,6,FALSE),"")</f>
        <v/>
      </c>
      <c r="I1440" s="78" t="str">
        <f>IFERROR(IF(D1440="","",VLOOKUP(D1440,Saldo!$P$8:$Q$1009,2,FALSE)),"")</f>
        <v/>
      </c>
      <c r="J1440" s="76"/>
      <c r="K1440" s="74" t="str">
        <f t="shared" si="22"/>
        <v/>
      </c>
    </row>
    <row r="1441" spans="1:11" ht="18.95" customHeight="1" x14ac:dyDescent="0.25">
      <c r="A1441" s="52"/>
      <c r="C1441" s="185"/>
      <c r="D1441" s="76"/>
      <c r="E1441" s="76" t="str">
        <f>IF(D1441="","",IFERROR(VLOOKUP(D1441,Cadastro!$C$9:$D$1009,2,FALSE),"NOT FOUND"))</f>
        <v/>
      </c>
      <c r="F1441" s="94"/>
      <c r="G1441" s="76"/>
      <c r="H1441" s="81" t="str">
        <f>IFERROR(F1441*VLOOKUP(D1441,Saldo!$P$8:$U$1009,6,FALSE),"")</f>
        <v/>
      </c>
      <c r="I1441" s="78" t="str">
        <f>IFERROR(IF(D1441="","",VLOOKUP(D1441,Saldo!$P$8:$Q$1009,2,FALSE)),"")</f>
        <v/>
      </c>
      <c r="J1441" s="76"/>
      <c r="K1441" s="74" t="str">
        <f t="shared" si="22"/>
        <v/>
      </c>
    </row>
    <row r="1442" spans="1:11" ht="18.95" customHeight="1" x14ac:dyDescent="0.25">
      <c r="A1442" s="52"/>
      <c r="C1442" s="185"/>
      <c r="D1442" s="76"/>
      <c r="E1442" s="76" t="str">
        <f>IF(D1442="","",IFERROR(VLOOKUP(D1442,Cadastro!$C$9:$D$1009,2,FALSE),"NOT FOUND"))</f>
        <v/>
      </c>
      <c r="F1442" s="94"/>
      <c r="G1442" s="76"/>
      <c r="H1442" s="81" t="str">
        <f>IFERROR(F1442*VLOOKUP(D1442,Saldo!$P$8:$U$1009,6,FALSE),"")</f>
        <v/>
      </c>
      <c r="I1442" s="78" t="str">
        <f>IFERROR(IF(D1442="","",VLOOKUP(D1442,Saldo!$P$8:$Q$1009,2,FALSE)),"")</f>
        <v/>
      </c>
      <c r="J1442" s="76"/>
      <c r="K1442" s="74" t="str">
        <f t="shared" si="22"/>
        <v/>
      </c>
    </row>
    <row r="1443" spans="1:11" ht="18.95" customHeight="1" x14ac:dyDescent="0.25">
      <c r="A1443" s="52"/>
      <c r="C1443" s="185"/>
      <c r="D1443" s="76"/>
      <c r="E1443" s="76" t="str">
        <f>IF(D1443="","",IFERROR(VLOOKUP(D1443,Cadastro!$C$9:$D$1009,2,FALSE),"NOT FOUND"))</f>
        <v/>
      </c>
      <c r="F1443" s="94"/>
      <c r="G1443" s="76"/>
      <c r="H1443" s="81" t="str">
        <f>IFERROR(F1443*VLOOKUP(D1443,Saldo!$P$8:$U$1009,6,FALSE),"")</f>
        <v/>
      </c>
      <c r="I1443" s="78" t="str">
        <f>IFERROR(IF(D1443="","",VLOOKUP(D1443,Saldo!$P$8:$Q$1009,2,FALSE)),"")</f>
        <v/>
      </c>
      <c r="J1443" s="76"/>
      <c r="K1443" s="74" t="str">
        <f t="shared" si="22"/>
        <v/>
      </c>
    </row>
    <row r="1444" spans="1:11" ht="18.95" customHeight="1" x14ac:dyDescent="0.25">
      <c r="A1444" s="52"/>
      <c r="C1444" s="185"/>
      <c r="D1444" s="76"/>
      <c r="E1444" s="76" t="str">
        <f>IF(D1444="","",IFERROR(VLOOKUP(D1444,Cadastro!$C$9:$D$1009,2,FALSE),"NOT FOUND"))</f>
        <v/>
      </c>
      <c r="F1444" s="94"/>
      <c r="G1444" s="76"/>
      <c r="H1444" s="81" t="str">
        <f>IFERROR(F1444*VLOOKUP(D1444,Saldo!$P$8:$U$1009,6,FALSE),"")</f>
        <v/>
      </c>
      <c r="I1444" s="78" t="str">
        <f>IFERROR(IF(D1444="","",VLOOKUP(D1444,Saldo!$P$8:$Q$1009,2,FALSE)),"")</f>
        <v/>
      </c>
      <c r="J1444" s="76"/>
      <c r="K1444" s="74" t="str">
        <f t="shared" si="22"/>
        <v/>
      </c>
    </row>
    <row r="1445" spans="1:11" ht="18.95" customHeight="1" x14ac:dyDescent="0.25">
      <c r="A1445" s="52"/>
      <c r="C1445" s="185"/>
      <c r="D1445" s="76"/>
      <c r="E1445" s="76" t="str">
        <f>IF(D1445="","",IFERROR(VLOOKUP(D1445,Cadastro!$C$9:$D$1009,2,FALSE),"NOT FOUND"))</f>
        <v/>
      </c>
      <c r="F1445" s="94"/>
      <c r="G1445" s="76"/>
      <c r="H1445" s="81" t="str">
        <f>IFERROR(F1445*VLOOKUP(D1445,Saldo!$P$8:$U$1009,6,FALSE),"")</f>
        <v/>
      </c>
      <c r="I1445" s="78" t="str">
        <f>IFERROR(IF(D1445="","",VLOOKUP(D1445,Saldo!$P$8:$Q$1009,2,FALSE)),"")</f>
        <v/>
      </c>
      <c r="J1445" s="76"/>
      <c r="K1445" s="74" t="str">
        <f t="shared" si="22"/>
        <v/>
      </c>
    </row>
    <row r="1446" spans="1:11" ht="18.95" customHeight="1" x14ac:dyDescent="0.25">
      <c r="A1446" s="52"/>
      <c r="C1446" s="185"/>
      <c r="D1446" s="76"/>
      <c r="E1446" s="76" t="str">
        <f>IF(D1446="","",IFERROR(VLOOKUP(D1446,Cadastro!$C$9:$D$1009,2,FALSE),"NOT FOUND"))</f>
        <v/>
      </c>
      <c r="F1446" s="94"/>
      <c r="G1446" s="76"/>
      <c r="H1446" s="81" t="str">
        <f>IFERROR(F1446*VLOOKUP(D1446,Saldo!$P$8:$U$1009,6,FALSE),"")</f>
        <v/>
      </c>
      <c r="I1446" s="78" t="str">
        <f>IFERROR(IF(D1446="","",VLOOKUP(D1446,Saldo!$P$8:$Q$1009,2,FALSE)),"")</f>
        <v/>
      </c>
      <c r="J1446" s="76"/>
      <c r="K1446" s="74" t="str">
        <f t="shared" si="22"/>
        <v/>
      </c>
    </row>
    <row r="1447" spans="1:11" ht="18.95" customHeight="1" x14ac:dyDescent="0.25">
      <c r="A1447" s="52"/>
      <c r="C1447" s="185"/>
      <c r="D1447" s="76"/>
      <c r="E1447" s="76" t="str">
        <f>IF(D1447="","",IFERROR(VLOOKUP(D1447,Cadastro!$C$9:$D$1009,2,FALSE),"NOT FOUND"))</f>
        <v/>
      </c>
      <c r="F1447" s="94"/>
      <c r="G1447" s="76"/>
      <c r="H1447" s="81" t="str">
        <f>IFERROR(F1447*VLOOKUP(D1447,Saldo!$P$8:$U$1009,6,FALSE),"")</f>
        <v/>
      </c>
      <c r="I1447" s="78" t="str">
        <f>IFERROR(IF(D1447="","",VLOOKUP(D1447,Saldo!$P$8:$Q$1009,2,FALSE)),"")</f>
        <v/>
      </c>
      <c r="J1447" s="76"/>
      <c r="K1447" s="74" t="str">
        <f t="shared" si="22"/>
        <v/>
      </c>
    </row>
    <row r="1448" spans="1:11" ht="18.95" customHeight="1" x14ac:dyDescent="0.25">
      <c r="A1448" s="52"/>
      <c r="C1448" s="185"/>
      <c r="D1448" s="76"/>
      <c r="E1448" s="76" t="str">
        <f>IF(D1448="","",IFERROR(VLOOKUP(D1448,Cadastro!$C$9:$D$1009,2,FALSE),"NOT FOUND"))</f>
        <v/>
      </c>
      <c r="F1448" s="94"/>
      <c r="G1448" s="76"/>
      <c r="H1448" s="81" t="str">
        <f>IFERROR(F1448*VLOOKUP(D1448,Saldo!$P$8:$U$1009,6,FALSE),"")</f>
        <v/>
      </c>
      <c r="I1448" s="78" t="str">
        <f>IFERROR(IF(D1448="","",VLOOKUP(D1448,Saldo!$P$8:$Q$1009,2,FALSE)),"")</f>
        <v/>
      </c>
      <c r="J1448" s="76"/>
      <c r="K1448" s="74" t="str">
        <f t="shared" si="22"/>
        <v/>
      </c>
    </row>
    <row r="1449" spans="1:11" ht="18.95" customHeight="1" x14ac:dyDescent="0.25">
      <c r="A1449" s="52"/>
      <c r="C1449" s="185"/>
      <c r="D1449" s="76"/>
      <c r="E1449" s="76" t="str">
        <f>IF(D1449="","",IFERROR(VLOOKUP(D1449,Cadastro!$C$9:$D$1009,2,FALSE),"NOT FOUND"))</f>
        <v/>
      </c>
      <c r="F1449" s="94"/>
      <c r="G1449" s="76"/>
      <c r="H1449" s="81" t="str">
        <f>IFERROR(F1449*VLOOKUP(D1449,Saldo!$P$8:$U$1009,6,FALSE),"")</f>
        <v/>
      </c>
      <c r="I1449" s="78" t="str">
        <f>IFERROR(IF(D1449="","",VLOOKUP(D1449,Saldo!$P$8:$Q$1009,2,FALSE)),"")</f>
        <v/>
      </c>
      <c r="J1449" s="76"/>
      <c r="K1449" s="74" t="str">
        <f t="shared" si="22"/>
        <v/>
      </c>
    </row>
    <row r="1450" spans="1:11" ht="18.95" customHeight="1" x14ac:dyDescent="0.25">
      <c r="A1450" s="52"/>
      <c r="C1450" s="185"/>
      <c r="D1450" s="76"/>
      <c r="E1450" s="76" t="str">
        <f>IF(D1450="","",IFERROR(VLOOKUP(D1450,Cadastro!$C$9:$D$1009,2,FALSE),"NOT FOUND"))</f>
        <v/>
      </c>
      <c r="F1450" s="94"/>
      <c r="G1450" s="76"/>
      <c r="H1450" s="81" t="str">
        <f>IFERROR(F1450*VLOOKUP(D1450,Saldo!$P$8:$U$1009,6,FALSE),"")</f>
        <v/>
      </c>
      <c r="I1450" s="78" t="str">
        <f>IFERROR(IF(D1450="","",VLOOKUP(D1450,Saldo!$P$8:$Q$1009,2,FALSE)),"")</f>
        <v/>
      </c>
      <c r="J1450" s="76"/>
      <c r="K1450" s="74" t="str">
        <f t="shared" si="22"/>
        <v/>
      </c>
    </row>
    <row r="1451" spans="1:11" ht="18.95" customHeight="1" x14ac:dyDescent="0.25">
      <c r="A1451" s="52"/>
      <c r="C1451" s="185"/>
      <c r="D1451" s="76"/>
      <c r="E1451" s="76" t="str">
        <f>IF(D1451="","",IFERROR(VLOOKUP(D1451,Cadastro!$C$9:$D$1009,2,FALSE),"NOT FOUND"))</f>
        <v/>
      </c>
      <c r="F1451" s="94"/>
      <c r="G1451" s="76"/>
      <c r="H1451" s="81" t="str">
        <f>IFERROR(F1451*VLOOKUP(D1451,Saldo!$P$8:$U$1009,6,FALSE),"")</f>
        <v/>
      </c>
      <c r="I1451" s="78" t="str">
        <f>IFERROR(IF(D1451="","",VLOOKUP(D1451,Saldo!$P$8:$Q$1009,2,FALSE)),"")</f>
        <v/>
      </c>
      <c r="J1451" s="76"/>
      <c r="K1451" s="74" t="str">
        <f t="shared" si="22"/>
        <v/>
      </c>
    </row>
    <row r="1452" spans="1:11" ht="18.95" customHeight="1" x14ac:dyDescent="0.25">
      <c r="A1452" s="52"/>
      <c r="C1452" s="185"/>
      <c r="D1452" s="76"/>
      <c r="E1452" s="76" t="str">
        <f>IF(D1452="","",IFERROR(VLOOKUP(D1452,Cadastro!$C$9:$D$1009,2,FALSE),"NOT FOUND"))</f>
        <v/>
      </c>
      <c r="F1452" s="94"/>
      <c r="G1452" s="76"/>
      <c r="H1452" s="81" t="str">
        <f>IFERROR(F1452*VLOOKUP(D1452,Saldo!$P$8:$U$1009,6,FALSE),"")</f>
        <v/>
      </c>
      <c r="I1452" s="78" t="str">
        <f>IFERROR(IF(D1452="","",VLOOKUP(D1452,Saldo!$P$8:$Q$1009,2,FALSE)),"")</f>
        <v/>
      </c>
      <c r="J1452" s="76"/>
      <c r="K1452" s="74" t="str">
        <f t="shared" si="22"/>
        <v/>
      </c>
    </row>
    <row r="1453" spans="1:11" ht="18.95" customHeight="1" x14ac:dyDescent="0.25">
      <c r="A1453" s="52"/>
      <c r="C1453" s="185"/>
      <c r="D1453" s="76"/>
      <c r="E1453" s="76" t="str">
        <f>IF(D1453="","",IFERROR(VLOOKUP(D1453,Cadastro!$C$9:$D$1009,2,FALSE),"NOT FOUND"))</f>
        <v/>
      </c>
      <c r="F1453" s="94"/>
      <c r="G1453" s="76"/>
      <c r="H1453" s="81" t="str">
        <f>IFERROR(F1453*VLOOKUP(D1453,Saldo!$P$8:$U$1009,6,FALSE),"")</f>
        <v/>
      </c>
      <c r="I1453" s="78" t="str">
        <f>IFERROR(IF(D1453="","",VLOOKUP(D1453,Saldo!$P$8:$Q$1009,2,FALSE)),"")</f>
        <v/>
      </c>
      <c r="J1453" s="76"/>
      <c r="K1453" s="74" t="str">
        <f t="shared" si="22"/>
        <v/>
      </c>
    </row>
    <row r="1454" spans="1:11" ht="18.95" customHeight="1" x14ac:dyDescent="0.25">
      <c r="A1454" s="52"/>
      <c r="C1454" s="185"/>
      <c r="D1454" s="76"/>
      <c r="E1454" s="76" t="str">
        <f>IF(D1454="","",IFERROR(VLOOKUP(D1454,Cadastro!$C$9:$D$1009,2,FALSE),"NOT FOUND"))</f>
        <v/>
      </c>
      <c r="F1454" s="94"/>
      <c r="G1454" s="76"/>
      <c r="H1454" s="81" t="str">
        <f>IFERROR(F1454*VLOOKUP(D1454,Saldo!$P$8:$U$1009,6,FALSE),"")</f>
        <v/>
      </c>
      <c r="I1454" s="78" t="str">
        <f>IFERROR(IF(D1454="","",VLOOKUP(D1454,Saldo!$P$8:$Q$1009,2,FALSE)),"")</f>
        <v/>
      </c>
      <c r="J1454" s="76"/>
      <c r="K1454" s="74" t="str">
        <f t="shared" si="22"/>
        <v/>
      </c>
    </row>
    <row r="1455" spans="1:11" ht="18.95" customHeight="1" x14ac:dyDescent="0.25">
      <c r="A1455" s="52"/>
      <c r="C1455" s="185"/>
      <c r="D1455" s="76"/>
      <c r="E1455" s="76" t="str">
        <f>IF(D1455="","",IFERROR(VLOOKUP(D1455,Cadastro!$C$9:$D$1009,2,FALSE),"NOT FOUND"))</f>
        <v/>
      </c>
      <c r="F1455" s="94"/>
      <c r="G1455" s="76"/>
      <c r="H1455" s="81" t="str">
        <f>IFERROR(F1455*VLOOKUP(D1455,Saldo!$P$8:$U$1009,6,FALSE),"")</f>
        <v/>
      </c>
      <c r="I1455" s="78" t="str">
        <f>IFERROR(IF(D1455="","",VLOOKUP(D1455,Saldo!$P$8:$Q$1009,2,FALSE)),"")</f>
        <v/>
      </c>
      <c r="J1455" s="76"/>
      <c r="K1455" s="74" t="str">
        <f t="shared" si="22"/>
        <v/>
      </c>
    </row>
    <row r="1456" spans="1:11" ht="18.95" customHeight="1" x14ac:dyDescent="0.25">
      <c r="A1456" s="52"/>
      <c r="C1456" s="185"/>
      <c r="D1456" s="76"/>
      <c r="E1456" s="76" t="str">
        <f>IF(D1456="","",IFERROR(VLOOKUP(D1456,Cadastro!$C$9:$D$1009,2,FALSE),"NOT FOUND"))</f>
        <v/>
      </c>
      <c r="F1456" s="94"/>
      <c r="G1456" s="76"/>
      <c r="H1456" s="81" t="str">
        <f>IFERROR(F1456*VLOOKUP(D1456,Saldo!$P$8:$U$1009,6,FALSE),"")</f>
        <v/>
      </c>
      <c r="I1456" s="78" t="str">
        <f>IFERROR(IF(D1456="","",VLOOKUP(D1456,Saldo!$P$8:$Q$1009,2,FALSE)),"")</f>
        <v/>
      </c>
      <c r="J1456" s="76"/>
      <c r="K1456" s="74" t="str">
        <f t="shared" si="22"/>
        <v/>
      </c>
    </row>
    <row r="1457" spans="1:11" ht="18.95" customHeight="1" x14ac:dyDescent="0.25">
      <c r="A1457" s="52"/>
      <c r="C1457" s="185"/>
      <c r="D1457" s="76"/>
      <c r="E1457" s="76" t="str">
        <f>IF(D1457="","",IFERROR(VLOOKUP(D1457,Cadastro!$C$9:$D$1009,2,FALSE),"NOT FOUND"))</f>
        <v/>
      </c>
      <c r="F1457" s="94"/>
      <c r="G1457" s="76"/>
      <c r="H1457" s="81" t="str">
        <f>IFERROR(F1457*VLOOKUP(D1457,Saldo!$P$8:$U$1009,6,FALSE),"")</f>
        <v/>
      </c>
      <c r="I1457" s="78" t="str">
        <f>IFERROR(IF(D1457="","",VLOOKUP(D1457,Saldo!$P$8:$Q$1009,2,FALSE)),"")</f>
        <v/>
      </c>
      <c r="J1457" s="76"/>
      <c r="K1457" s="74" t="str">
        <f t="shared" si="22"/>
        <v/>
      </c>
    </row>
    <row r="1458" spans="1:11" ht="18.95" customHeight="1" x14ac:dyDescent="0.25">
      <c r="A1458" s="52"/>
      <c r="C1458" s="185"/>
      <c r="D1458" s="76"/>
      <c r="E1458" s="76" t="str">
        <f>IF(D1458="","",IFERROR(VLOOKUP(D1458,Cadastro!$C$9:$D$1009,2,FALSE),"NOT FOUND"))</f>
        <v/>
      </c>
      <c r="F1458" s="94"/>
      <c r="G1458" s="76"/>
      <c r="H1458" s="81" t="str">
        <f>IFERROR(F1458*VLOOKUP(D1458,Saldo!$P$8:$U$1009,6,FALSE),"")</f>
        <v/>
      </c>
      <c r="I1458" s="78" t="str">
        <f>IFERROR(IF(D1458="","",VLOOKUP(D1458,Saldo!$P$8:$Q$1009,2,FALSE)),"")</f>
        <v/>
      </c>
      <c r="J1458" s="76"/>
      <c r="K1458" s="74" t="str">
        <f t="shared" si="22"/>
        <v/>
      </c>
    </row>
    <row r="1459" spans="1:11" ht="18.95" customHeight="1" x14ac:dyDescent="0.25">
      <c r="A1459" s="52"/>
      <c r="C1459" s="185"/>
      <c r="D1459" s="76"/>
      <c r="E1459" s="76" t="str">
        <f>IF(D1459="","",IFERROR(VLOOKUP(D1459,Cadastro!$C$9:$D$1009,2,FALSE),"NOT FOUND"))</f>
        <v/>
      </c>
      <c r="F1459" s="94"/>
      <c r="G1459" s="76"/>
      <c r="H1459" s="81" t="str">
        <f>IFERROR(F1459*VLOOKUP(D1459,Saldo!$P$8:$U$1009,6,FALSE),"")</f>
        <v/>
      </c>
      <c r="I1459" s="78" t="str">
        <f>IFERROR(IF(D1459="","",VLOOKUP(D1459,Saldo!$P$8:$Q$1009,2,FALSE)),"")</f>
        <v/>
      </c>
      <c r="J1459" s="76"/>
      <c r="K1459" s="74" t="str">
        <f t="shared" si="22"/>
        <v/>
      </c>
    </row>
    <row r="1460" spans="1:11" ht="18.95" customHeight="1" x14ac:dyDescent="0.25">
      <c r="A1460" s="52"/>
      <c r="C1460" s="185"/>
      <c r="D1460" s="76"/>
      <c r="E1460" s="76" t="str">
        <f>IF(D1460="","",IFERROR(VLOOKUP(D1460,Cadastro!$C$9:$D$1009,2,FALSE),"NOT FOUND"))</f>
        <v/>
      </c>
      <c r="F1460" s="94"/>
      <c r="G1460" s="76"/>
      <c r="H1460" s="81" t="str">
        <f>IFERROR(F1460*VLOOKUP(D1460,Saldo!$P$8:$U$1009,6,FALSE),"")</f>
        <v/>
      </c>
      <c r="I1460" s="78" t="str">
        <f>IFERROR(IF(D1460="","",VLOOKUP(D1460,Saldo!$P$8:$Q$1009,2,FALSE)),"")</f>
        <v/>
      </c>
      <c r="J1460" s="76"/>
      <c r="K1460" s="74" t="str">
        <f t="shared" si="22"/>
        <v/>
      </c>
    </row>
    <row r="1461" spans="1:11" ht="18.95" customHeight="1" x14ac:dyDescent="0.25">
      <c r="A1461" s="52"/>
      <c r="C1461" s="185"/>
      <c r="D1461" s="76"/>
      <c r="E1461" s="76" t="str">
        <f>IF(D1461="","",IFERROR(VLOOKUP(D1461,Cadastro!$C$9:$D$1009,2,FALSE),"NOT FOUND"))</f>
        <v/>
      </c>
      <c r="F1461" s="94"/>
      <c r="G1461" s="76"/>
      <c r="H1461" s="81" t="str">
        <f>IFERROR(F1461*VLOOKUP(D1461,Saldo!$P$8:$U$1009,6,FALSE),"")</f>
        <v/>
      </c>
      <c r="I1461" s="78" t="str">
        <f>IFERROR(IF(D1461="","",VLOOKUP(D1461,Saldo!$P$8:$Q$1009,2,FALSE)),"")</f>
        <v/>
      </c>
      <c r="J1461" s="76"/>
      <c r="K1461" s="74" t="str">
        <f t="shared" si="22"/>
        <v/>
      </c>
    </row>
    <row r="1462" spans="1:11" ht="18.95" customHeight="1" x14ac:dyDescent="0.25">
      <c r="A1462" s="52"/>
      <c r="C1462" s="185"/>
      <c r="D1462" s="76"/>
      <c r="E1462" s="76" t="str">
        <f>IF(D1462="","",IFERROR(VLOOKUP(D1462,Cadastro!$C$9:$D$1009,2,FALSE),"NOT FOUND"))</f>
        <v/>
      </c>
      <c r="F1462" s="94"/>
      <c r="G1462" s="76"/>
      <c r="H1462" s="81" t="str">
        <f>IFERROR(F1462*VLOOKUP(D1462,Saldo!$P$8:$U$1009,6,FALSE),"")</f>
        <v/>
      </c>
      <c r="I1462" s="78" t="str">
        <f>IFERROR(IF(D1462="","",VLOOKUP(D1462,Saldo!$P$8:$Q$1009,2,FALSE)),"")</f>
        <v/>
      </c>
      <c r="J1462" s="76"/>
      <c r="K1462" s="74" t="str">
        <f t="shared" si="22"/>
        <v/>
      </c>
    </row>
    <row r="1463" spans="1:11" ht="18.95" customHeight="1" x14ac:dyDescent="0.25">
      <c r="A1463" s="52"/>
      <c r="C1463" s="185"/>
      <c r="D1463" s="76"/>
      <c r="E1463" s="76" t="str">
        <f>IF(D1463="","",IFERROR(VLOOKUP(D1463,Cadastro!$C$9:$D$1009,2,FALSE),"NOT FOUND"))</f>
        <v/>
      </c>
      <c r="F1463" s="94"/>
      <c r="G1463" s="76"/>
      <c r="H1463" s="81" t="str">
        <f>IFERROR(F1463*VLOOKUP(D1463,Saldo!$P$8:$U$1009,6,FALSE),"")</f>
        <v/>
      </c>
      <c r="I1463" s="78" t="str">
        <f>IFERROR(IF(D1463="","",VLOOKUP(D1463,Saldo!$P$8:$Q$1009,2,FALSE)),"")</f>
        <v/>
      </c>
      <c r="J1463" s="76"/>
      <c r="K1463" s="74" t="str">
        <f t="shared" si="22"/>
        <v/>
      </c>
    </row>
    <row r="1464" spans="1:11" ht="18.95" customHeight="1" x14ac:dyDescent="0.25">
      <c r="A1464" s="52"/>
      <c r="C1464" s="185"/>
      <c r="D1464" s="76"/>
      <c r="E1464" s="76" t="str">
        <f>IF(D1464="","",IFERROR(VLOOKUP(D1464,Cadastro!$C$9:$D$1009,2,FALSE),"NOT FOUND"))</f>
        <v/>
      </c>
      <c r="F1464" s="94"/>
      <c r="G1464" s="76"/>
      <c r="H1464" s="81" t="str">
        <f>IFERROR(F1464*VLOOKUP(D1464,Saldo!$P$8:$U$1009,6,FALSE),"")</f>
        <v/>
      </c>
      <c r="I1464" s="78" t="str">
        <f>IFERROR(IF(D1464="","",VLOOKUP(D1464,Saldo!$P$8:$Q$1009,2,FALSE)),"")</f>
        <v/>
      </c>
      <c r="J1464" s="76"/>
      <c r="K1464" s="74" t="str">
        <f t="shared" si="22"/>
        <v/>
      </c>
    </row>
    <row r="1465" spans="1:11" ht="18.95" customHeight="1" x14ac:dyDescent="0.25">
      <c r="A1465" s="52"/>
      <c r="C1465" s="185"/>
      <c r="D1465" s="76"/>
      <c r="E1465" s="76" t="str">
        <f>IF(D1465="","",IFERROR(VLOOKUP(D1465,Cadastro!$C$9:$D$1009,2,FALSE),"NOT FOUND"))</f>
        <v/>
      </c>
      <c r="F1465" s="94"/>
      <c r="G1465" s="76"/>
      <c r="H1465" s="81" t="str">
        <f>IFERROR(F1465*VLOOKUP(D1465,Saldo!$P$8:$U$1009,6,FALSE),"")</f>
        <v/>
      </c>
      <c r="I1465" s="78" t="str">
        <f>IFERROR(IF(D1465="","",VLOOKUP(D1465,Saldo!$P$8:$Q$1009,2,FALSE)),"")</f>
        <v/>
      </c>
      <c r="J1465" s="76"/>
      <c r="K1465" s="74" t="str">
        <f t="shared" si="22"/>
        <v/>
      </c>
    </row>
    <row r="1466" spans="1:11" ht="18.95" customHeight="1" x14ac:dyDescent="0.25">
      <c r="A1466" s="52"/>
      <c r="C1466" s="185"/>
      <c r="D1466" s="76"/>
      <c r="E1466" s="76" t="str">
        <f>IF(D1466="","",IFERROR(VLOOKUP(D1466,Cadastro!$C$9:$D$1009,2,FALSE),"NOT FOUND"))</f>
        <v/>
      </c>
      <c r="F1466" s="94"/>
      <c r="G1466" s="76"/>
      <c r="H1466" s="81" t="str">
        <f>IFERROR(F1466*VLOOKUP(D1466,Saldo!$P$8:$U$1009,6,FALSE),"")</f>
        <v/>
      </c>
      <c r="I1466" s="78" t="str">
        <f>IFERROR(IF(D1466="","",VLOOKUP(D1466,Saldo!$P$8:$Q$1009,2,FALSE)),"")</f>
        <v/>
      </c>
      <c r="J1466" s="76"/>
      <c r="K1466" s="74" t="str">
        <f t="shared" si="22"/>
        <v/>
      </c>
    </row>
    <row r="1467" spans="1:11" ht="18.95" customHeight="1" x14ac:dyDescent="0.25">
      <c r="A1467" s="52"/>
      <c r="C1467" s="185"/>
      <c r="D1467" s="76"/>
      <c r="E1467" s="76" t="str">
        <f>IF(D1467="","",IFERROR(VLOOKUP(D1467,Cadastro!$C$9:$D$1009,2,FALSE),"NOT FOUND"))</f>
        <v/>
      </c>
      <c r="F1467" s="94"/>
      <c r="G1467" s="76"/>
      <c r="H1467" s="81" t="str">
        <f>IFERROR(F1467*VLOOKUP(D1467,Saldo!$P$8:$U$1009,6,FALSE),"")</f>
        <v/>
      </c>
      <c r="I1467" s="78" t="str">
        <f>IFERROR(IF(D1467="","",VLOOKUP(D1467,Saldo!$P$8:$Q$1009,2,FALSE)),"")</f>
        <v/>
      </c>
      <c r="J1467" s="76"/>
      <c r="K1467" s="74" t="str">
        <f t="shared" si="22"/>
        <v/>
      </c>
    </row>
    <row r="1468" spans="1:11" ht="18.95" customHeight="1" x14ac:dyDescent="0.25">
      <c r="A1468" s="52"/>
      <c r="C1468" s="185"/>
      <c r="D1468" s="76"/>
      <c r="E1468" s="76" t="str">
        <f>IF(D1468="","",IFERROR(VLOOKUP(D1468,Cadastro!$C$9:$D$1009,2,FALSE),"NOT FOUND"))</f>
        <v/>
      </c>
      <c r="F1468" s="94"/>
      <c r="G1468" s="76"/>
      <c r="H1468" s="81" t="str">
        <f>IFERROR(F1468*VLOOKUP(D1468,Saldo!$P$8:$U$1009,6,FALSE),"")</f>
        <v/>
      </c>
      <c r="I1468" s="78" t="str">
        <f>IFERROR(IF(D1468="","",VLOOKUP(D1468,Saldo!$P$8:$Q$1009,2,FALSE)),"")</f>
        <v/>
      </c>
      <c r="J1468" s="76"/>
      <c r="K1468" s="74" t="str">
        <f t="shared" si="22"/>
        <v/>
      </c>
    </row>
    <row r="1469" spans="1:11" ht="18.95" customHeight="1" x14ac:dyDescent="0.25">
      <c r="A1469" s="52"/>
      <c r="C1469" s="185"/>
      <c r="D1469" s="76"/>
      <c r="E1469" s="76" t="str">
        <f>IF(D1469="","",IFERROR(VLOOKUP(D1469,Cadastro!$C$9:$D$1009,2,FALSE),"NOT FOUND"))</f>
        <v/>
      </c>
      <c r="F1469" s="94"/>
      <c r="G1469" s="76"/>
      <c r="H1469" s="81" t="str">
        <f>IFERROR(F1469*VLOOKUP(D1469,Saldo!$P$8:$U$1009,6,FALSE),"")</f>
        <v/>
      </c>
      <c r="I1469" s="78" t="str">
        <f>IFERROR(IF(D1469="","",VLOOKUP(D1469,Saldo!$P$8:$Q$1009,2,FALSE)),"")</f>
        <v/>
      </c>
      <c r="J1469" s="76"/>
      <c r="K1469" s="74" t="str">
        <f t="shared" si="22"/>
        <v/>
      </c>
    </row>
    <row r="1470" spans="1:11" ht="18.95" customHeight="1" x14ac:dyDescent="0.25">
      <c r="A1470" s="52"/>
      <c r="C1470" s="185"/>
      <c r="D1470" s="76"/>
      <c r="E1470" s="76" t="str">
        <f>IF(D1470="","",IFERROR(VLOOKUP(D1470,Cadastro!$C$9:$D$1009,2,FALSE),"NOT FOUND"))</f>
        <v/>
      </c>
      <c r="F1470" s="94"/>
      <c r="G1470" s="76"/>
      <c r="H1470" s="81" t="str">
        <f>IFERROR(F1470*VLOOKUP(D1470,Saldo!$P$8:$U$1009,6,FALSE),"")</f>
        <v/>
      </c>
      <c r="I1470" s="78" t="str">
        <f>IFERROR(IF(D1470="","",VLOOKUP(D1470,Saldo!$P$8:$Q$1009,2,FALSE)),"")</f>
        <v/>
      </c>
      <c r="J1470" s="76"/>
      <c r="K1470" s="74" t="str">
        <f t="shared" si="22"/>
        <v/>
      </c>
    </row>
    <row r="1471" spans="1:11" ht="18.95" customHeight="1" x14ac:dyDescent="0.25">
      <c r="A1471" s="52"/>
      <c r="C1471" s="185"/>
      <c r="D1471" s="76"/>
      <c r="E1471" s="76" t="str">
        <f>IF(D1471="","",IFERROR(VLOOKUP(D1471,Cadastro!$C$9:$D$1009,2,FALSE),"NOT FOUND"))</f>
        <v/>
      </c>
      <c r="F1471" s="94"/>
      <c r="G1471" s="76"/>
      <c r="H1471" s="81" t="str">
        <f>IFERROR(F1471*VLOOKUP(D1471,Saldo!$P$8:$U$1009,6,FALSE),"")</f>
        <v/>
      </c>
      <c r="I1471" s="78" t="str">
        <f>IFERROR(IF(D1471="","",VLOOKUP(D1471,Saldo!$P$8:$Q$1009,2,FALSE)),"")</f>
        <v/>
      </c>
      <c r="J1471" s="76"/>
      <c r="K1471" s="74" t="str">
        <f t="shared" si="22"/>
        <v/>
      </c>
    </row>
    <row r="1472" spans="1:11" ht="18.95" customHeight="1" x14ac:dyDescent="0.25">
      <c r="A1472" s="52"/>
      <c r="C1472" s="185"/>
      <c r="D1472" s="76"/>
      <c r="E1472" s="76" t="str">
        <f>IF(D1472="","",IFERROR(VLOOKUP(D1472,Cadastro!$C$9:$D$1009,2,FALSE),"NOT FOUND"))</f>
        <v/>
      </c>
      <c r="F1472" s="94"/>
      <c r="G1472" s="76"/>
      <c r="H1472" s="81" t="str">
        <f>IFERROR(F1472*VLOOKUP(D1472,Saldo!$P$8:$U$1009,6,FALSE),"")</f>
        <v/>
      </c>
      <c r="I1472" s="78" t="str">
        <f>IFERROR(IF(D1472="","",VLOOKUP(D1472,Saldo!$P$8:$Q$1009,2,FALSE)),"")</f>
        <v/>
      </c>
      <c r="J1472" s="76"/>
      <c r="K1472" s="74" t="str">
        <f t="shared" si="22"/>
        <v/>
      </c>
    </row>
    <row r="1473" spans="1:11" ht="18.95" customHeight="1" x14ac:dyDescent="0.25">
      <c r="A1473" s="52"/>
      <c r="C1473" s="185"/>
      <c r="D1473" s="76"/>
      <c r="E1473" s="76" t="str">
        <f>IF(D1473="","",IFERROR(VLOOKUP(D1473,Cadastro!$C$9:$D$1009,2,FALSE),"NOT FOUND"))</f>
        <v/>
      </c>
      <c r="F1473" s="94"/>
      <c r="G1473" s="76"/>
      <c r="H1473" s="81" t="str">
        <f>IFERROR(F1473*VLOOKUP(D1473,Saldo!$P$8:$U$1009,6,FALSE),"")</f>
        <v/>
      </c>
      <c r="I1473" s="78" t="str">
        <f>IFERROR(IF(D1473="","",VLOOKUP(D1473,Saldo!$P$8:$Q$1009,2,FALSE)),"")</f>
        <v/>
      </c>
      <c r="J1473" s="76"/>
      <c r="K1473" s="74" t="str">
        <f t="shared" si="22"/>
        <v/>
      </c>
    </row>
    <row r="1474" spans="1:11" ht="18.95" customHeight="1" x14ac:dyDescent="0.25">
      <c r="A1474" s="52"/>
      <c r="C1474" s="185"/>
      <c r="D1474" s="76"/>
      <c r="E1474" s="76" t="str">
        <f>IF(D1474="","",IFERROR(VLOOKUP(D1474,Cadastro!$C$9:$D$1009,2,FALSE),"NOT FOUND"))</f>
        <v/>
      </c>
      <c r="F1474" s="94"/>
      <c r="G1474" s="76"/>
      <c r="H1474" s="81" t="str">
        <f>IFERROR(F1474*VLOOKUP(D1474,Saldo!$P$8:$U$1009,6,FALSE),"")</f>
        <v/>
      </c>
      <c r="I1474" s="78" t="str">
        <f>IFERROR(IF(D1474="","",VLOOKUP(D1474,Saldo!$P$8:$Q$1009,2,FALSE)),"")</f>
        <v/>
      </c>
      <c r="J1474" s="76"/>
      <c r="K1474" s="74" t="str">
        <f t="shared" si="22"/>
        <v/>
      </c>
    </row>
    <row r="1475" spans="1:11" ht="18.95" customHeight="1" x14ac:dyDescent="0.25">
      <c r="A1475" s="52"/>
      <c r="C1475" s="185"/>
      <c r="D1475" s="76"/>
      <c r="E1475" s="76" t="str">
        <f>IF(D1475="","",IFERROR(VLOOKUP(D1475,Cadastro!$C$9:$D$1009,2,FALSE),"NOT FOUND"))</f>
        <v/>
      </c>
      <c r="F1475" s="94"/>
      <c r="G1475" s="76"/>
      <c r="H1475" s="81" t="str">
        <f>IFERROR(F1475*VLOOKUP(D1475,Saldo!$P$8:$U$1009,6,FALSE),"")</f>
        <v/>
      </c>
      <c r="I1475" s="78" t="str">
        <f>IFERROR(IF(D1475="","",VLOOKUP(D1475,Saldo!$P$8:$Q$1009,2,FALSE)),"")</f>
        <v/>
      </c>
      <c r="J1475" s="76"/>
      <c r="K1475" s="74" t="str">
        <f t="shared" si="22"/>
        <v/>
      </c>
    </row>
    <row r="1476" spans="1:11" ht="18.95" customHeight="1" x14ac:dyDescent="0.25">
      <c r="A1476" s="52"/>
      <c r="C1476" s="185"/>
      <c r="D1476" s="76"/>
      <c r="E1476" s="76" t="str">
        <f>IF(D1476="","",IFERROR(VLOOKUP(D1476,Cadastro!$C$9:$D$1009,2,FALSE),"NOT FOUND"))</f>
        <v/>
      </c>
      <c r="F1476" s="94"/>
      <c r="G1476" s="76"/>
      <c r="H1476" s="81" t="str">
        <f>IFERROR(F1476*VLOOKUP(D1476,Saldo!$P$8:$U$1009,6,FALSE),"")</f>
        <v/>
      </c>
      <c r="I1476" s="78" t="str">
        <f>IFERROR(IF(D1476="","",VLOOKUP(D1476,Saldo!$P$8:$Q$1009,2,FALSE)),"")</f>
        <v/>
      </c>
      <c r="J1476" s="76"/>
      <c r="K1476" s="74" t="str">
        <f t="shared" si="22"/>
        <v/>
      </c>
    </row>
    <row r="1477" spans="1:11" ht="18.95" customHeight="1" x14ac:dyDescent="0.25">
      <c r="A1477" s="52"/>
      <c r="C1477" s="185"/>
      <c r="D1477" s="76"/>
      <c r="E1477" s="76" t="str">
        <f>IF(D1477="","",IFERROR(VLOOKUP(D1477,Cadastro!$C$9:$D$1009,2,FALSE),"NOT FOUND"))</f>
        <v/>
      </c>
      <c r="F1477" s="94"/>
      <c r="G1477" s="76"/>
      <c r="H1477" s="81" t="str">
        <f>IFERROR(F1477*VLOOKUP(D1477,Saldo!$P$8:$U$1009,6,FALSE),"")</f>
        <v/>
      </c>
      <c r="I1477" s="78" t="str">
        <f>IFERROR(IF(D1477="","",VLOOKUP(D1477,Saldo!$P$8:$Q$1009,2,FALSE)),"")</f>
        <v/>
      </c>
      <c r="J1477" s="76"/>
      <c r="K1477" s="74" t="str">
        <f t="shared" si="22"/>
        <v/>
      </c>
    </row>
    <row r="1478" spans="1:11" ht="18.95" customHeight="1" x14ac:dyDescent="0.25">
      <c r="A1478" s="52"/>
      <c r="C1478" s="185"/>
      <c r="D1478" s="76"/>
      <c r="E1478" s="76" t="str">
        <f>IF(D1478="","",IFERROR(VLOOKUP(D1478,Cadastro!$C$9:$D$1009,2,FALSE),"NOT FOUND"))</f>
        <v/>
      </c>
      <c r="F1478" s="94"/>
      <c r="G1478" s="76"/>
      <c r="H1478" s="81" t="str">
        <f>IFERROR(F1478*VLOOKUP(D1478,Saldo!$P$8:$U$1009,6,FALSE),"")</f>
        <v/>
      </c>
      <c r="I1478" s="78" t="str">
        <f>IFERROR(IF(D1478="","",VLOOKUP(D1478,Saldo!$P$8:$Q$1009,2,FALSE)),"")</f>
        <v/>
      </c>
      <c r="J1478" s="76"/>
      <c r="K1478" s="74" t="str">
        <f t="shared" si="22"/>
        <v/>
      </c>
    </row>
    <row r="1479" spans="1:11" ht="18.95" customHeight="1" x14ac:dyDescent="0.25">
      <c r="A1479" s="52"/>
      <c r="C1479" s="185"/>
      <c r="D1479" s="76"/>
      <c r="E1479" s="76" t="str">
        <f>IF(D1479="","",IFERROR(VLOOKUP(D1479,Cadastro!$C$9:$D$1009,2,FALSE),"NOT FOUND"))</f>
        <v/>
      </c>
      <c r="F1479" s="94"/>
      <c r="G1479" s="76"/>
      <c r="H1479" s="81" t="str">
        <f>IFERROR(F1479*VLOOKUP(D1479,Saldo!$P$8:$U$1009,6,FALSE),"")</f>
        <v/>
      </c>
      <c r="I1479" s="78" t="str">
        <f>IFERROR(IF(D1479="","",VLOOKUP(D1479,Saldo!$P$8:$Q$1009,2,FALSE)),"")</f>
        <v/>
      </c>
      <c r="J1479" s="76"/>
      <c r="K1479" s="74" t="str">
        <f t="shared" si="22"/>
        <v/>
      </c>
    </row>
    <row r="1480" spans="1:11" ht="18.95" customHeight="1" x14ac:dyDescent="0.25">
      <c r="A1480" s="52"/>
      <c r="C1480" s="185"/>
      <c r="D1480" s="76"/>
      <c r="E1480" s="76" t="str">
        <f>IF(D1480="","",IFERROR(VLOOKUP(D1480,Cadastro!$C$9:$D$1009,2,FALSE),"NOT FOUND"))</f>
        <v/>
      </c>
      <c r="F1480" s="94"/>
      <c r="G1480" s="76"/>
      <c r="H1480" s="81" t="str">
        <f>IFERROR(F1480*VLOOKUP(D1480,Saldo!$P$8:$U$1009,6,FALSE),"")</f>
        <v/>
      </c>
      <c r="I1480" s="78" t="str">
        <f>IFERROR(IF(D1480="","",VLOOKUP(D1480,Saldo!$P$8:$Q$1009,2,FALSE)),"")</f>
        <v/>
      </c>
      <c r="J1480" s="76"/>
      <c r="K1480" s="74" t="str">
        <f t="shared" si="22"/>
        <v/>
      </c>
    </row>
    <row r="1481" spans="1:11" ht="18.95" customHeight="1" x14ac:dyDescent="0.25">
      <c r="A1481" s="52"/>
      <c r="C1481" s="185"/>
      <c r="D1481" s="76"/>
      <c r="E1481" s="76" t="str">
        <f>IF(D1481="","",IFERROR(VLOOKUP(D1481,Cadastro!$C$9:$D$1009,2,FALSE),"NOT FOUND"))</f>
        <v/>
      </c>
      <c r="F1481" s="94"/>
      <c r="G1481" s="76"/>
      <c r="H1481" s="81" t="str">
        <f>IFERROR(F1481*VLOOKUP(D1481,Saldo!$P$8:$U$1009,6,FALSE),"")</f>
        <v/>
      </c>
      <c r="I1481" s="78" t="str">
        <f>IFERROR(IF(D1481="","",VLOOKUP(D1481,Saldo!$P$8:$Q$1009,2,FALSE)),"")</f>
        <v/>
      </c>
      <c r="J1481" s="76"/>
      <c r="K1481" s="74" t="str">
        <f t="shared" si="22"/>
        <v/>
      </c>
    </row>
    <row r="1482" spans="1:11" ht="18.95" customHeight="1" x14ac:dyDescent="0.25">
      <c r="A1482" s="52"/>
      <c r="C1482" s="185"/>
      <c r="D1482" s="76"/>
      <c r="E1482" s="76" t="str">
        <f>IF(D1482="","",IFERROR(VLOOKUP(D1482,Cadastro!$C$9:$D$1009,2,FALSE),"NOT FOUND"))</f>
        <v/>
      </c>
      <c r="F1482" s="94"/>
      <c r="G1482" s="76"/>
      <c r="H1482" s="81" t="str">
        <f>IFERROR(F1482*VLOOKUP(D1482,Saldo!$P$8:$U$1009,6,FALSE),"")</f>
        <v/>
      </c>
      <c r="I1482" s="78" t="str">
        <f>IFERROR(IF(D1482="","",VLOOKUP(D1482,Saldo!$P$8:$Q$1009,2,FALSE)),"")</f>
        <v/>
      </c>
      <c r="J1482" s="76"/>
      <c r="K1482" s="74" t="str">
        <f t="shared" ref="K1482:K1545" si="23">IF(C1482="","",MONTH(C1482))</f>
        <v/>
      </c>
    </row>
    <row r="1483" spans="1:11" ht="18.95" customHeight="1" x14ac:dyDescent="0.25">
      <c r="A1483" s="52"/>
      <c r="C1483" s="185"/>
      <c r="D1483" s="76"/>
      <c r="E1483" s="76" t="str">
        <f>IF(D1483="","",IFERROR(VLOOKUP(D1483,Cadastro!$C$9:$D$1009,2,FALSE),"NOT FOUND"))</f>
        <v/>
      </c>
      <c r="F1483" s="94"/>
      <c r="G1483" s="76"/>
      <c r="H1483" s="81" t="str">
        <f>IFERROR(F1483*VLOOKUP(D1483,Saldo!$P$8:$U$1009,6,FALSE),"")</f>
        <v/>
      </c>
      <c r="I1483" s="78" t="str">
        <f>IFERROR(IF(D1483="","",VLOOKUP(D1483,Saldo!$P$8:$Q$1009,2,FALSE)),"")</f>
        <v/>
      </c>
      <c r="J1483" s="76"/>
      <c r="K1483" s="74" t="str">
        <f t="shared" si="23"/>
        <v/>
      </c>
    </row>
    <row r="1484" spans="1:11" ht="18.95" customHeight="1" x14ac:dyDescent="0.25">
      <c r="A1484" s="52"/>
      <c r="C1484" s="185"/>
      <c r="D1484" s="76"/>
      <c r="E1484" s="76" t="str">
        <f>IF(D1484="","",IFERROR(VLOOKUP(D1484,Cadastro!$C$9:$D$1009,2,FALSE),"NOT FOUND"))</f>
        <v/>
      </c>
      <c r="F1484" s="94"/>
      <c r="G1484" s="76"/>
      <c r="H1484" s="81" t="str">
        <f>IFERROR(F1484*VLOOKUP(D1484,Saldo!$P$8:$U$1009,6,FALSE),"")</f>
        <v/>
      </c>
      <c r="I1484" s="78" t="str">
        <f>IFERROR(IF(D1484="","",VLOOKUP(D1484,Saldo!$P$8:$Q$1009,2,FALSE)),"")</f>
        <v/>
      </c>
      <c r="J1484" s="76"/>
      <c r="K1484" s="74" t="str">
        <f t="shared" si="23"/>
        <v/>
      </c>
    </row>
    <row r="1485" spans="1:11" ht="18.95" customHeight="1" x14ac:dyDescent="0.25">
      <c r="A1485" s="52"/>
      <c r="C1485" s="185"/>
      <c r="D1485" s="76"/>
      <c r="E1485" s="76" t="str">
        <f>IF(D1485="","",IFERROR(VLOOKUP(D1485,Cadastro!$C$9:$D$1009,2,FALSE),"NOT FOUND"))</f>
        <v/>
      </c>
      <c r="F1485" s="94"/>
      <c r="G1485" s="76"/>
      <c r="H1485" s="81" t="str">
        <f>IFERROR(F1485*VLOOKUP(D1485,Saldo!$P$8:$U$1009,6,FALSE),"")</f>
        <v/>
      </c>
      <c r="I1485" s="78" t="str">
        <f>IFERROR(IF(D1485="","",VLOOKUP(D1485,Saldo!$P$8:$Q$1009,2,FALSE)),"")</f>
        <v/>
      </c>
      <c r="J1485" s="76"/>
      <c r="K1485" s="74" t="str">
        <f t="shared" si="23"/>
        <v/>
      </c>
    </row>
    <row r="1486" spans="1:11" ht="18.95" customHeight="1" x14ac:dyDescent="0.25">
      <c r="A1486" s="52"/>
      <c r="C1486" s="185"/>
      <c r="D1486" s="76"/>
      <c r="E1486" s="76" t="str">
        <f>IF(D1486="","",IFERROR(VLOOKUP(D1486,Cadastro!$C$9:$D$1009,2,FALSE),"NOT FOUND"))</f>
        <v/>
      </c>
      <c r="F1486" s="94"/>
      <c r="G1486" s="76"/>
      <c r="H1486" s="81" t="str">
        <f>IFERROR(F1486*VLOOKUP(D1486,Saldo!$P$8:$U$1009,6,FALSE),"")</f>
        <v/>
      </c>
      <c r="I1486" s="78" t="str">
        <f>IFERROR(IF(D1486="","",VLOOKUP(D1486,Saldo!$P$8:$Q$1009,2,FALSE)),"")</f>
        <v/>
      </c>
      <c r="J1486" s="76"/>
      <c r="K1486" s="74" t="str">
        <f t="shared" si="23"/>
        <v/>
      </c>
    </row>
    <row r="1487" spans="1:11" ht="18.95" customHeight="1" x14ac:dyDescent="0.25">
      <c r="A1487" s="52"/>
      <c r="C1487" s="185"/>
      <c r="D1487" s="76"/>
      <c r="E1487" s="76" t="str">
        <f>IF(D1487="","",IFERROR(VLOOKUP(D1487,Cadastro!$C$9:$D$1009,2,FALSE),"NOT FOUND"))</f>
        <v/>
      </c>
      <c r="F1487" s="94"/>
      <c r="G1487" s="76"/>
      <c r="H1487" s="81" t="str">
        <f>IFERROR(F1487*VLOOKUP(D1487,Saldo!$P$8:$U$1009,6,FALSE),"")</f>
        <v/>
      </c>
      <c r="I1487" s="78" t="str">
        <f>IFERROR(IF(D1487="","",VLOOKUP(D1487,Saldo!$P$8:$Q$1009,2,FALSE)),"")</f>
        <v/>
      </c>
      <c r="J1487" s="76"/>
      <c r="K1487" s="74" t="str">
        <f t="shared" si="23"/>
        <v/>
      </c>
    </row>
    <row r="1488" spans="1:11" ht="18.95" customHeight="1" x14ac:dyDescent="0.25">
      <c r="A1488" s="52"/>
      <c r="C1488" s="185"/>
      <c r="D1488" s="76"/>
      <c r="E1488" s="76" t="str">
        <f>IF(D1488="","",IFERROR(VLOOKUP(D1488,Cadastro!$C$9:$D$1009,2,FALSE),"NOT FOUND"))</f>
        <v/>
      </c>
      <c r="F1488" s="94"/>
      <c r="G1488" s="76"/>
      <c r="H1488" s="81" t="str">
        <f>IFERROR(F1488*VLOOKUP(D1488,Saldo!$P$8:$U$1009,6,FALSE),"")</f>
        <v/>
      </c>
      <c r="I1488" s="78" t="str">
        <f>IFERROR(IF(D1488="","",VLOOKUP(D1488,Saldo!$P$8:$Q$1009,2,FALSE)),"")</f>
        <v/>
      </c>
      <c r="J1488" s="76"/>
      <c r="K1488" s="74" t="str">
        <f t="shared" si="23"/>
        <v/>
      </c>
    </row>
    <row r="1489" spans="1:11" ht="18.95" customHeight="1" x14ac:dyDescent="0.25">
      <c r="A1489" s="52"/>
      <c r="C1489" s="185"/>
      <c r="D1489" s="76"/>
      <c r="E1489" s="76" t="str">
        <f>IF(D1489="","",IFERROR(VLOOKUP(D1489,Cadastro!$C$9:$D$1009,2,FALSE),"NOT FOUND"))</f>
        <v/>
      </c>
      <c r="F1489" s="94"/>
      <c r="G1489" s="76"/>
      <c r="H1489" s="81" t="str">
        <f>IFERROR(F1489*VLOOKUP(D1489,Saldo!$P$8:$U$1009,6,FALSE),"")</f>
        <v/>
      </c>
      <c r="I1489" s="78" t="str">
        <f>IFERROR(IF(D1489="","",VLOOKUP(D1489,Saldo!$P$8:$Q$1009,2,FALSE)),"")</f>
        <v/>
      </c>
      <c r="J1489" s="76"/>
      <c r="K1489" s="74" t="str">
        <f t="shared" si="23"/>
        <v/>
      </c>
    </row>
    <row r="1490" spans="1:11" ht="18.95" customHeight="1" x14ac:dyDescent="0.25">
      <c r="A1490" s="52"/>
      <c r="C1490" s="185"/>
      <c r="D1490" s="76"/>
      <c r="E1490" s="76" t="str">
        <f>IF(D1490="","",IFERROR(VLOOKUP(D1490,Cadastro!$C$9:$D$1009,2,FALSE),"NOT FOUND"))</f>
        <v/>
      </c>
      <c r="F1490" s="94"/>
      <c r="G1490" s="76"/>
      <c r="H1490" s="81" t="str">
        <f>IFERROR(F1490*VLOOKUP(D1490,Saldo!$P$8:$U$1009,6,FALSE),"")</f>
        <v/>
      </c>
      <c r="I1490" s="78" t="str">
        <f>IFERROR(IF(D1490="","",VLOOKUP(D1490,Saldo!$P$8:$Q$1009,2,FALSE)),"")</f>
        <v/>
      </c>
      <c r="J1490" s="76"/>
      <c r="K1490" s="74" t="str">
        <f t="shared" si="23"/>
        <v/>
      </c>
    </row>
    <row r="1491" spans="1:11" ht="18.95" customHeight="1" x14ac:dyDescent="0.25">
      <c r="A1491" s="52"/>
      <c r="C1491" s="185"/>
      <c r="D1491" s="76"/>
      <c r="E1491" s="76" t="str">
        <f>IF(D1491="","",IFERROR(VLOOKUP(D1491,Cadastro!$C$9:$D$1009,2,FALSE),"NOT FOUND"))</f>
        <v/>
      </c>
      <c r="F1491" s="94"/>
      <c r="G1491" s="76"/>
      <c r="H1491" s="81" t="str">
        <f>IFERROR(F1491*VLOOKUP(D1491,Saldo!$P$8:$U$1009,6,FALSE),"")</f>
        <v/>
      </c>
      <c r="I1491" s="78" t="str">
        <f>IFERROR(IF(D1491="","",VLOOKUP(D1491,Saldo!$P$8:$Q$1009,2,FALSE)),"")</f>
        <v/>
      </c>
      <c r="J1491" s="76"/>
      <c r="K1491" s="74" t="str">
        <f t="shared" si="23"/>
        <v/>
      </c>
    </row>
    <row r="1492" spans="1:11" ht="18.95" customHeight="1" x14ac:dyDescent="0.25">
      <c r="A1492" s="52"/>
      <c r="C1492" s="185"/>
      <c r="D1492" s="76"/>
      <c r="E1492" s="76" t="str">
        <f>IF(D1492="","",IFERROR(VLOOKUP(D1492,Cadastro!$C$9:$D$1009,2,FALSE),"NOT FOUND"))</f>
        <v/>
      </c>
      <c r="F1492" s="94"/>
      <c r="G1492" s="76"/>
      <c r="H1492" s="81" t="str">
        <f>IFERROR(F1492*VLOOKUP(D1492,Saldo!$P$8:$U$1009,6,FALSE),"")</f>
        <v/>
      </c>
      <c r="I1492" s="78" t="str">
        <f>IFERROR(IF(D1492="","",VLOOKUP(D1492,Saldo!$P$8:$Q$1009,2,FALSE)),"")</f>
        <v/>
      </c>
      <c r="J1492" s="76"/>
      <c r="K1492" s="74" t="str">
        <f t="shared" si="23"/>
        <v/>
      </c>
    </row>
    <row r="1493" spans="1:11" ht="18.95" customHeight="1" x14ac:dyDescent="0.25">
      <c r="A1493" s="52"/>
      <c r="C1493" s="185"/>
      <c r="D1493" s="76"/>
      <c r="E1493" s="76" t="str">
        <f>IF(D1493="","",IFERROR(VLOOKUP(D1493,Cadastro!$C$9:$D$1009,2,FALSE),"NOT FOUND"))</f>
        <v/>
      </c>
      <c r="F1493" s="94"/>
      <c r="G1493" s="76"/>
      <c r="H1493" s="81" t="str">
        <f>IFERROR(F1493*VLOOKUP(D1493,Saldo!$P$8:$U$1009,6,FALSE),"")</f>
        <v/>
      </c>
      <c r="I1493" s="78" t="str">
        <f>IFERROR(IF(D1493="","",VLOOKUP(D1493,Saldo!$P$8:$Q$1009,2,FALSE)),"")</f>
        <v/>
      </c>
      <c r="J1493" s="76"/>
      <c r="K1493" s="74" t="str">
        <f t="shared" si="23"/>
        <v/>
      </c>
    </row>
    <row r="1494" spans="1:11" ht="18.95" customHeight="1" x14ac:dyDescent="0.25">
      <c r="A1494" s="52"/>
      <c r="C1494" s="185"/>
      <c r="D1494" s="76"/>
      <c r="E1494" s="76" t="str">
        <f>IF(D1494="","",IFERROR(VLOOKUP(D1494,Cadastro!$C$9:$D$1009,2,FALSE),"NOT FOUND"))</f>
        <v/>
      </c>
      <c r="F1494" s="94"/>
      <c r="G1494" s="76"/>
      <c r="H1494" s="81" t="str">
        <f>IFERROR(F1494*VLOOKUP(D1494,Saldo!$P$8:$U$1009,6,FALSE),"")</f>
        <v/>
      </c>
      <c r="I1494" s="78" t="str">
        <f>IFERROR(IF(D1494="","",VLOOKUP(D1494,Saldo!$P$8:$Q$1009,2,FALSE)),"")</f>
        <v/>
      </c>
      <c r="J1494" s="76"/>
      <c r="K1494" s="74" t="str">
        <f t="shared" si="23"/>
        <v/>
      </c>
    </row>
    <row r="1495" spans="1:11" ht="18.95" customHeight="1" x14ac:dyDescent="0.25">
      <c r="A1495" s="52"/>
      <c r="C1495" s="185"/>
      <c r="D1495" s="76"/>
      <c r="E1495" s="76" t="str">
        <f>IF(D1495="","",IFERROR(VLOOKUP(D1495,Cadastro!$C$9:$D$1009,2,FALSE),"NOT FOUND"))</f>
        <v/>
      </c>
      <c r="F1495" s="94"/>
      <c r="G1495" s="76"/>
      <c r="H1495" s="81" t="str">
        <f>IFERROR(F1495*VLOOKUP(D1495,Saldo!$P$8:$U$1009,6,FALSE),"")</f>
        <v/>
      </c>
      <c r="I1495" s="78" t="str">
        <f>IFERROR(IF(D1495="","",VLOOKUP(D1495,Saldo!$P$8:$Q$1009,2,FALSE)),"")</f>
        <v/>
      </c>
      <c r="J1495" s="76"/>
      <c r="K1495" s="74" t="str">
        <f t="shared" si="23"/>
        <v/>
      </c>
    </row>
    <row r="1496" spans="1:11" ht="18.95" customHeight="1" x14ac:dyDescent="0.25">
      <c r="A1496" s="52"/>
      <c r="C1496" s="185"/>
      <c r="D1496" s="76"/>
      <c r="E1496" s="76" t="str">
        <f>IF(D1496="","",IFERROR(VLOOKUP(D1496,Cadastro!$C$9:$D$1009,2,FALSE),"NOT FOUND"))</f>
        <v/>
      </c>
      <c r="F1496" s="94"/>
      <c r="G1496" s="76"/>
      <c r="H1496" s="81" t="str">
        <f>IFERROR(F1496*VLOOKUP(D1496,Saldo!$P$8:$U$1009,6,FALSE),"")</f>
        <v/>
      </c>
      <c r="I1496" s="78" t="str">
        <f>IFERROR(IF(D1496="","",VLOOKUP(D1496,Saldo!$P$8:$Q$1009,2,FALSE)),"")</f>
        <v/>
      </c>
      <c r="J1496" s="76"/>
      <c r="K1496" s="74" t="str">
        <f t="shared" si="23"/>
        <v/>
      </c>
    </row>
    <row r="1497" spans="1:11" ht="18.95" customHeight="1" x14ac:dyDescent="0.25">
      <c r="A1497" s="52"/>
      <c r="C1497" s="185"/>
      <c r="D1497" s="76"/>
      <c r="E1497" s="76" t="str">
        <f>IF(D1497="","",IFERROR(VLOOKUP(D1497,Cadastro!$C$9:$D$1009,2,FALSE),"NOT FOUND"))</f>
        <v/>
      </c>
      <c r="F1497" s="94"/>
      <c r="G1497" s="76"/>
      <c r="H1497" s="81" t="str">
        <f>IFERROR(F1497*VLOOKUP(D1497,Saldo!$P$8:$U$1009,6,FALSE),"")</f>
        <v/>
      </c>
      <c r="I1497" s="78" t="str">
        <f>IFERROR(IF(D1497="","",VLOOKUP(D1497,Saldo!$P$8:$Q$1009,2,FALSE)),"")</f>
        <v/>
      </c>
      <c r="J1497" s="76"/>
      <c r="K1497" s="74" t="str">
        <f t="shared" si="23"/>
        <v/>
      </c>
    </row>
    <row r="1498" spans="1:11" ht="18.95" customHeight="1" x14ac:dyDescent="0.25">
      <c r="A1498" s="52"/>
      <c r="C1498" s="185"/>
      <c r="D1498" s="76"/>
      <c r="E1498" s="76" t="str">
        <f>IF(D1498="","",IFERROR(VLOOKUP(D1498,Cadastro!$C$9:$D$1009,2,FALSE),"NOT FOUND"))</f>
        <v/>
      </c>
      <c r="F1498" s="94"/>
      <c r="G1498" s="76"/>
      <c r="H1498" s="81" t="str">
        <f>IFERROR(F1498*VLOOKUP(D1498,Saldo!$P$8:$U$1009,6,FALSE),"")</f>
        <v/>
      </c>
      <c r="I1498" s="78" t="str">
        <f>IFERROR(IF(D1498="","",VLOOKUP(D1498,Saldo!$P$8:$Q$1009,2,FALSE)),"")</f>
        <v/>
      </c>
      <c r="J1498" s="76"/>
      <c r="K1498" s="74" t="str">
        <f t="shared" si="23"/>
        <v/>
      </c>
    </row>
    <row r="1499" spans="1:11" ht="18.95" customHeight="1" x14ac:dyDescent="0.25">
      <c r="A1499" s="52"/>
      <c r="C1499" s="185"/>
      <c r="D1499" s="76"/>
      <c r="E1499" s="76" t="str">
        <f>IF(D1499="","",IFERROR(VLOOKUP(D1499,Cadastro!$C$9:$D$1009,2,FALSE),"NOT FOUND"))</f>
        <v/>
      </c>
      <c r="F1499" s="94"/>
      <c r="G1499" s="76"/>
      <c r="H1499" s="81" t="str">
        <f>IFERROR(F1499*VLOOKUP(D1499,Saldo!$P$8:$U$1009,6,FALSE),"")</f>
        <v/>
      </c>
      <c r="I1499" s="78" t="str">
        <f>IFERROR(IF(D1499="","",VLOOKUP(D1499,Saldo!$P$8:$Q$1009,2,FALSE)),"")</f>
        <v/>
      </c>
      <c r="J1499" s="76"/>
      <c r="K1499" s="74" t="str">
        <f t="shared" si="23"/>
        <v/>
      </c>
    </row>
    <row r="1500" spans="1:11" ht="18.95" customHeight="1" x14ac:dyDescent="0.25">
      <c r="A1500" s="52"/>
      <c r="C1500" s="185"/>
      <c r="D1500" s="76"/>
      <c r="E1500" s="76" t="str">
        <f>IF(D1500="","",IFERROR(VLOOKUP(D1500,Cadastro!$C$9:$D$1009,2,FALSE),"NOT FOUND"))</f>
        <v/>
      </c>
      <c r="F1500" s="94"/>
      <c r="G1500" s="76"/>
      <c r="H1500" s="81" t="str">
        <f>IFERROR(F1500*VLOOKUP(D1500,Saldo!$P$8:$U$1009,6,FALSE),"")</f>
        <v/>
      </c>
      <c r="I1500" s="78" t="str">
        <f>IFERROR(IF(D1500="","",VLOOKUP(D1500,Saldo!$P$8:$Q$1009,2,FALSE)),"")</f>
        <v/>
      </c>
      <c r="J1500" s="76"/>
      <c r="K1500" s="74" t="str">
        <f t="shared" si="23"/>
        <v/>
      </c>
    </row>
    <row r="1501" spans="1:11" ht="18.95" customHeight="1" x14ac:dyDescent="0.25">
      <c r="A1501" s="52"/>
      <c r="C1501" s="185"/>
      <c r="D1501" s="76"/>
      <c r="E1501" s="76" t="str">
        <f>IF(D1501="","",IFERROR(VLOOKUP(D1501,Cadastro!$C$9:$D$1009,2,FALSE),"NOT FOUND"))</f>
        <v/>
      </c>
      <c r="F1501" s="94"/>
      <c r="G1501" s="76"/>
      <c r="H1501" s="81" t="str">
        <f>IFERROR(F1501*VLOOKUP(D1501,Saldo!$P$8:$U$1009,6,FALSE),"")</f>
        <v/>
      </c>
      <c r="I1501" s="78" t="str">
        <f>IFERROR(IF(D1501="","",VLOOKUP(D1501,Saldo!$P$8:$Q$1009,2,FALSE)),"")</f>
        <v/>
      </c>
      <c r="J1501" s="76"/>
      <c r="K1501" s="74" t="str">
        <f t="shared" si="23"/>
        <v/>
      </c>
    </row>
    <row r="1502" spans="1:11" ht="18.95" customHeight="1" x14ac:dyDescent="0.25">
      <c r="A1502" s="52"/>
      <c r="C1502" s="185"/>
      <c r="D1502" s="76"/>
      <c r="E1502" s="76" t="str">
        <f>IF(D1502="","",IFERROR(VLOOKUP(D1502,Cadastro!$C$9:$D$1009,2,FALSE),"NOT FOUND"))</f>
        <v/>
      </c>
      <c r="F1502" s="94"/>
      <c r="G1502" s="76"/>
      <c r="H1502" s="81" t="str">
        <f>IFERROR(F1502*VLOOKUP(D1502,Saldo!$P$8:$U$1009,6,FALSE),"")</f>
        <v/>
      </c>
      <c r="I1502" s="78" t="str">
        <f>IFERROR(IF(D1502="","",VLOOKUP(D1502,Saldo!$P$8:$Q$1009,2,FALSE)),"")</f>
        <v/>
      </c>
      <c r="J1502" s="76"/>
      <c r="K1502" s="74" t="str">
        <f t="shared" si="23"/>
        <v/>
      </c>
    </row>
    <row r="1503" spans="1:11" ht="18.95" customHeight="1" x14ac:dyDescent="0.25">
      <c r="A1503" s="52"/>
      <c r="C1503" s="185"/>
      <c r="D1503" s="76"/>
      <c r="E1503" s="76" t="str">
        <f>IF(D1503="","",IFERROR(VLOOKUP(D1503,Cadastro!$C$9:$D$1009,2,FALSE),"NOT FOUND"))</f>
        <v/>
      </c>
      <c r="F1503" s="94"/>
      <c r="G1503" s="76"/>
      <c r="H1503" s="81" t="str">
        <f>IFERROR(F1503*VLOOKUP(D1503,Saldo!$P$8:$U$1009,6,FALSE),"")</f>
        <v/>
      </c>
      <c r="I1503" s="78" t="str">
        <f>IFERROR(IF(D1503="","",VLOOKUP(D1503,Saldo!$P$8:$Q$1009,2,FALSE)),"")</f>
        <v/>
      </c>
      <c r="J1503" s="76"/>
      <c r="K1503" s="74" t="str">
        <f t="shared" si="23"/>
        <v/>
      </c>
    </row>
    <row r="1504" spans="1:11" ht="18.95" customHeight="1" x14ac:dyDescent="0.25">
      <c r="A1504" s="52"/>
      <c r="C1504" s="185"/>
      <c r="D1504" s="76"/>
      <c r="E1504" s="76" t="str">
        <f>IF(D1504="","",IFERROR(VLOOKUP(D1504,Cadastro!$C$9:$D$1009,2,FALSE),"NOT FOUND"))</f>
        <v/>
      </c>
      <c r="F1504" s="94"/>
      <c r="G1504" s="76"/>
      <c r="H1504" s="81" t="str">
        <f>IFERROR(F1504*VLOOKUP(D1504,Saldo!$P$8:$U$1009,6,FALSE),"")</f>
        <v/>
      </c>
      <c r="I1504" s="78" t="str">
        <f>IFERROR(IF(D1504="","",VLOOKUP(D1504,Saldo!$P$8:$Q$1009,2,FALSE)),"")</f>
        <v/>
      </c>
      <c r="J1504" s="76"/>
      <c r="K1504" s="74" t="str">
        <f t="shared" si="23"/>
        <v/>
      </c>
    </row>
    <row r="1505" spans="1:11" ht="18.95" customHeight="1" x14ac:dyDescent="0.25">
      <c r="A1505" s="52"/>
      <c r="C1505" s="185"/>
      <c r="D1505" s="76"/>
      <c r="E1505" s="76" t="str">
        <f>IF(D1505="","",IFERROR(VLOOKUP(D1505,Cadastro!$C$9:$D$1009,2,FALSE),"NOT FOUND"))</f>
        <v/>
      </c>
      <c r="F1505" s="94"/>
      <c r="G1505" s="76"/>
      <c r="H1505" s="81" t="str">
        <f>IFERROR(F1505*VLOOKUP(D1505,Saldo!$P$8:$U$1009,6,FALSE),"")</f>
        <v/>
      </c>
      <c r="I1505" s="78" t="str">
        <f>IFERROR(IF(D1505="","",VLOOKUP(D1505,Saldo!$P$8:$Q$1009,2,FALSE)),"")</f>
        <v/>
      </c>
      <c r="J1505" s="76"/>
      <c r="K1505" s="74" t="str">
        <f t="shared" si="23"/>
        <v/>
      </c>
    </row>
    <row r="1506" spans="1:11" ht="18.95" customHeight="1" x14ac:dyDescent="0.25">
      <c r="A1506" s="52"/>
      <c r="C1506" s="185"/>
      <c r="D1506" s="76"/>
      <c r="E1506" s="76" t="str">
        <f>IF(D1506="","",IFERROR(VLOOKUP(D1506,Cadastro!$C$9:$D$1009,2,FALSE),"NOT FOUND"))</f>
        <v/>
      </c>
      <c r="F1506" s="94"/>
      <c r="G1506" s="76"/>
      <c r="H1506" s="81" t="str">
        <f>IFERROR(F1506*VLOOKUP(D1506,Saldo!$P$8:$U$1009,6,FALSE),"")</f>
        <v/>
      </c>
      <c r="I1506" s="78" t="str">
        <f>IFERROR(IF(D1506="","",VLOOKUP(D1506,Saldo!$P$8:$Q$1009,2,FALSE)),"")</f>
        <v/>
      </c>
      <c r="J1506" s="76"/>
      <c r="K1506" s="74" t="str">
        <f t="shared" si="23"/>
        <v/>
      </c>
    </row>
    <row r="1507" spans="1:11" ht="18.95" customHeight="1" x14ac:dyDescent="0.25">
      <c r="A1507" s="52"/>
      <c r="C1507" s="185"/>
      <c r="D1507" s="76"/>
      <c r="E1507" s="76" t="str">
        <f>IF(D1507="","",IFERROR(VLOOKUP(D1507,Cadastro!$C$9:$D$1009,2,FALSE),"NOT FOUND"))</f>
        <v/>
      </c>
      <c r="F1507" s="94"/>
      <c r="G1507" s="76"/>
      <c r="H1507" s="81" t="str">
        <f>IFERROR(F1507*VLOOKUP(D1507,Saldo!$P$8:$U$1009,6,FALSE),"")</f>
        <v/>
      </c>
      <c r="I1507" s="78" t="str">
        <f>IFERROR(IF(D1507="","",VLOOKUP(D1507,Saldo!$P$8:$Q$1009,2,FALSE)),"")</f>
        <v/>
      </c>
      <c r="J1507" s="76"/>
      <c r="K1507" s="74" t="str">
        <f t="shared" si="23"/>
        <v/>
      </c>
    </row>
    <row r="1508" spans="1:11" ht="18.95" customHeight="1" x14ac:dyDescent="0.25">
      <c r="A1508" s="52"/>
      <c r="C1508" s="185"/>
      <c r="D1508" s="76"/>
      <c r="E1508" s="76" t="str">
        <f>IF(D1508="","",IFERROR(VLOOKUP(D1508,Cadastro!$C$9:$D$1009,2,FALSE),"NOT FOUND"))</f>
        <v/>
      </c>
      <c r="F1508" s="94"/>
      <c r="G1508" s="76"/>
      <c r="H1508" s="81" t="str">
        <f>IFERROR(F1508*VLOOKUP(D1508,Saldo!$P$8:$U$1009,6,FALSE),"")</f>
        <v/>
      </c>
      <c r="I1508" s="78" t="str">
        <f>IFERROR(IF(D1508="","",VLOOKUP(D1508,Saldo!$P$8:$Q$1009,2,FALSE)),"")</f>
        <v/>
      </c>
      <c r="J1508" s="76"/>
      <c r="K1508" s="74" t="str">
        <f t="shared" si="23"/>
        <v/>
      </c>
    </row>
    <row r="1509" spans="1:11" ht="18.95" customHeight="1" x14ac:dyDescent="0.25">
      <c r="A1509" s="52"/>
      <c r="C1509" s="185"/>
      <c r="D1509" s="76"/>
      <c r="E1509" s="76" t="str">
        <f>IF(D1509="","",IFERROR(VLOOKUP(D1509,Cadastro!$C$9:$D$1009,2,FALSE),"NOT FOUND"))</f>
        <v/>
      </c>
      <c r="F1509" s="94"/>
      <c r="G1509" s="76"/>
      <c r="H1509" s="81" t="str">
        <f>IFERROR(F1509*VLOOKUP(D1509,Saldo!$P$8:$U$1009,6,FALSE),"")</f>
        <v/>
      </c>
      <c r="I1509" s="78" t="str">
        <f>IFERROR(IF(D1509="","",VLOOKUP(D1509,Saldo!$P$8:$Q$1009,2,FALSE)),"")</f>
        <v/>
      </c>
      <c r="J1509" s="76"/>
      <c r="K1509" s="74" t="str">
        <f t="shared" si="23"/>
        <v/>
      </c>
    </row>
    <row r="1510" spans="1:11" ht="18.95" customHeight="1" x14ac:dyDescent="0.25">
      <c r="A1510" s="52"/>
      <c r="C1510" s="185"/>
      <c r="D1510" s="76"/>
      <c r="E1510" s="76" t="str">
        <f>IF(D1510="","",IFERROR(VLOOKUP(D1510,Cadastro!$C$9:$D$1009,2,FALSE),"NOT FOUND"))</f>
        <v/>
      </c>
      <c r="F1510" s="94"/>
      <c r="G1510" s="76"/>
      <c r="H1510" s="81" t="str">
        <f>IFERROR(F1510*VLOOKUP(D1510,Saldo!$P$8:$U$1009,6,FALSE),"")</f>
        <v/>
      </c>
      <c r="I1510" s="78" t="str">
        <f>IFERROR(IF(D1510="","",VLOOKUP(D1510,Saldo!$P$8:$Q$1009,2,FALSE)),"")</f>
        <v/>
      </c>
      <c r="J1510" s="76"/>
      <c r="K1510" s="74" t="str">
        <f t="shared" si="23"/>
        <v/>
      </c>
    </row>
    <row r="1511" spans="1:11" ht="18.95" customHeight="1" x14ac:dyDescent="0.25">
      <c r="A1511" s="52"/>
      <c r="C1511" s="185"/>
      <c r="D1511" s="76"/>
      <c r="E1511" s="76" t="str">
        <f>IF(D1511="","",IFERROR(VLOOKUP(D1511,Cadastro!$C$9:$D$1009,2,FALSE),"NOT FOUND"))</f>
        <v/>
      </c>
      <c r="F1511" s="94"/>
      <c r="G1511" s="76"/>
      <c r="H1511" s="81" t="str">
        <f>IFERROR(F1511*VLOOKUP(D1511,Saldo!$P$8:$U$1009,6,FALSE),"")</f>
        <v/>
      </c>
      <c r="I1511" s="78" t="str">
        <f>IFERROR(IF(D1511="","",VLOOKUP(D1511,Saldo!$P$8:$Q$1009,2,FALSE)),"")</f>
        <v/>
      </c>
      <c r="J1511" s="76"/>
      <c r="K1511" s="74" t="str">
        <f t="shared" si="23"/>
        <v/>
      </c>
    </row>
    <row r="1512" spans="1:11" ht="18.95" customHeight="1" x14ac:dyDescent="0.25">
      <c r="A1512" s="52"/>
      <c r="C1512" s="185"/>
      <c r="D1512" s="76"/>
      <c r="E1512" s="76" t="str">
        <f>IF(D1512="","",IFERROR(VLOOKUP(D1512,Cadastro!$C$9:$D$1009,2,FALSE),"NOT FOUND"))</f>
        <v/>
      </c>
      <c r="F1512" s="94"/>
      <c r="G1512" s="76"/>
      <c r="H1512" s="81" t="str">
        <f>IFERROR(F1512*VLOOKUP(D1512,Saldo!$P$8:$U$1009,6,FALSE),"")</f>
        <v/>
      </c>
      <c r="I1512" s="78" t="str">
        <f>IFERROR(IF(D1512="","",VLOOKUP(D1512,Saldo!$P$8:$Q$1009,2,FALSE)),"")</f>
        <v/>
      </c>
      <c r="J1512" s="76"/>
      <c r="K1512" s="74" t="str">
        <f t="shared" si="23"/>
        <v/>
      </c>
    </row>
    <row r="1513" spans="1:11" ht="18.95" customHeight="1" x14ac:dyDescent="0.25">
      <c r="A1513" s="52"/>
      <c r="C1513" s="185"/>
      <c r="D1513" s="76"/>
      <c r="E1513" s="76" t="str">
        <f>IF(D1513="","",IFERROR(VLOOKUP(D1513,Cadastro!$C$9:$D$1009,2,FALSE),"NOT FOUND"))</f>
        <v/>
      </c>
      <c r="F1513" s="94"/>
      <c r="G1513" s="76"/>
      <c r="H1513" s="81" t="str">
        <f>IFERROR(F1513*VLOOKUP(D1513,Saldo!$P$8:$U$1009,6,FALSE),"")</f>
        <v/>
      </c>
      <c r="I1513" s="78" t="str">
        <f>IFERROR(IF(D1513="","",VLOOKUP(D1513,Saldo!$P$8:$Q$1009,2,FALSE)),"")</f>
        <v/>
      </c>
      <c r="J1513" s="76"/>
      <c r="K1513" s="74" t="str">
        <f t="shared" si="23"/>
        <v/>
      </c>
    </row>
    <row r="1514" spans="1:11" ht="18.95" customHeight="1" x14ac:dyDescent="0.25">
      <c r="A1514" s="52"/>
      <c r="C1514" s="185"/>
      <c r="D1514" s="76"/>
      <c r="E1514" s="76" t="str">
        <f>IF(D1514="","",IFERROR(VLOOKUP(D1514,Cadastro!$C$9:$D$1009,2,FALSE),"NOT FOUND"))</f>
        <v/>
      </c>
      <c r="F1514" s="94"/>
      <c r="G1514" s="76"/>
      <c r="H1514" s="81" t="str">
        <f>IFERROR(F1514*VLOOKUP(D1514,Saldo!$P$8:$U$1009,6,FALSE),"")</f>
        <v/>
      </c>
      <c r="I1514" s="78" t="str">
        <f>IFERROR(IF(D1514="","",VLOOKUP(D1514,Saldo!$P$8:$Q$1009,2,FALSE)),"")</f>
        <v/>
      </c>
      <c r="J1514" s="76"/>
      <c r="K1514" s="74" t="str">
        <f t="shared" si="23"/>
        <v/>
      </c>
    </row>
    <row r="1515" spans="1:11" ht="18.95" customHeight="1" x14ac:dyDescent="0.25">
      <c r="A1515" s="52"/>
      <c r="C1515" s="185"/>
      <c r="D1515" s="76"/>
      <c r="E1515" s="76" t="str">
        <f>IF(D1515="","",IFERROR(VLOOKUP(D1515,Cadastro!$C$9:$D$1009,2,FALSE),"NOT FOUND"))</f>
        <v/>
      </c>
      <c r="F1515" s="94"/>
      <c r="G1515" s="76"/>
      <c r="H1515" s="81" t="str">
        <f>IFERROR(F1515*VLOOKUP(D1515,Saldo!$P$8:$U$1009,6,FALSE),"")</f>
        <v/>
      </c>
      <c r="I1515" s="78" t="str">
        <f>IFERROR(IF(D1515="","",VLOOKUP(D1515,Saldo!$P$8:$Q$1009,2,FALSE)),"")</f>
        <v/>
      </c>
      <c r="J1515" s="76"/>
      <c r="K1515" s="74" t="str">
        <f t="shared" si="23"/>
        <v/>
      </c>
    </row>
    <row r="1516" spans="1:11" ht="18.95" customHeight="1" x14ac:dyDescent="0.25">
      <c r="A1516" s="52"/>
      <c r="C1516" s="185"/>
      <c r="D1516" s="76"/>
      <c r="E1516" s="76" t="str">
        <f>IF(D1516="","",IFERROR(VLOOKUP(D1516,Cadastro!$C$9:$D$1009,2,FALSE),"NOT FOUND"))</f>
        <v/>
      </c>
      <c r="F1516" s="94"/>
      <c r="G1516" s="76"/>
      <c r="H1516" s="81" t="str">
        <f>IFERROR(F1516*VLOOKUP(D1516,Saldo!$P$8:$U$1009,6,FALSE),"")</f>
        <v/>
      </c>
      <c r="I1516" s="78" t="str">
        <f>IFERROR(IF(D1516="","",VLOOKUP(D1516,Saldo!$P$8:$Q$1009,2,FALSE)),"")</f>
        <v/>
      </c>
      <c r="J1516" s="76"/>
      <c r="K1516" s="74" t="str">
        <f t="shared" si="23"/>
        <v/>
      </c>
    </row>
    <row r="1517" spans="1:11" ht="18.95" customHeight="1" x14ac:dyDescent="0.25">
      <c r="A1517" s="52"/>
      <c r="C1517" s="185"/>
      <c r="D1517" s="76"/>
      <c r="E1517" s="76" t="str">
        <f>IF(D1517="","",IFERROR(VLOOKUP(D1517,Cadastro!$C$9:$D$1009,2,FALSE),"NOT FOUND"))</f>
        <v/>
      </c>
      <c r="F1517" s="94"/>
      <c r="G1517" s="76"/>
      <c r="H1517" s="81" t="str">
        <f>IFERROR(F1517*VLOOKUP(D1517,Saldo!$P$8:$U$1009,6,FALSE),"")</f>
        <v/>
      </c>
      <c r="I1517" s="78" t="str">
        <f>IFERROR(IF(D1517="","",VLOOKUP(D1517,Saldo!$P$8:$Q$1009,2,FALSE)),"")</f>
        <v/>
      </c>
      <c r="J1517" s="76"/>
      <c r="K1517" s="74" t="str">
        <f t="shared" si="23"/>
        <v/>
      </c>
    </row>
    <row r="1518" spans="1:11" ht="18.95" customHeight="1" x14ac:dyDescent="0.25">
      <c r="A1518" s="52"/>
      <c r="C1518" s="185"/>
      <c r="D1518" s="76"/>
      <c r="E1518" s="76" t="str">
        <f>IF(D1518="","",IFERROR(VLOOKUP(D1518,Cadastro!$C$9:$D$1009,2,FALSE),"NOT FOUND"))</f>
        <v/>
      </c>
      <c r="F1518" s="94"/>
      <c r="G1518" s="76"/>
      <c r="H1518" s="81" t="str">
        <f>IFERROR(F1518*VLOOKUP(D1518,Saldo!$P$8:$U$1009,6,FALSE),"")</f>
        <v/>
      </c>
      <c r="I1518" s="78" t="str">
        <f>IFERROR(IF(D1518="","",VLOOKUP(D1518,Saldo!$P$8:$Q$1009,2,FALSE)),"")</f>
        <v/>
      </c>
      <c r="J1518" s="76"/>
      <c r="K1518" s="74" t="str">
        <f t="shared" si="23"/>
        <v/>
      </c>
    </row>
    <row r="1519" spans="1:11" ht="18.95" customHeight="1" x14ac:dyDescent="0.25">
      <c r="A1519" s="52"/>
      <c r="C1519" s="185"/>
      <c r="D1519" s="76"/>
      <c r="E1519" s="76" t="str">
        <f>IF(D1519="","",IFERROR(VLOOKUP(D1519,Cadastro!$C$9:$D$1009,2,FALSE),"NOT FOUND"))</f>
        <v/>
      </c>
      <c r="F1519" s="94"/>
      <c r="G1519" s="76"/>
      <c r="H1519" s="81" t="str">
        <f>IFERROR(F1519*VLOOKUP(D1519,Saldo!$P$8:$U$1009,6,FALSE),"")</f>
        <v/>
      </c>
      <c r="I1519" s="78" t="str">
        <f>IFERROR(IF(D1519="","",VLOOKUP(D1519,Saldo!$P$8:$Q$1009,2,FALSE)),"")</f>
        <v/>
      </c>
      <c r="J1519" s="76"/>
      <c r="K1519" s="74" t="str">
        <f t="shared" si="23"/>
        <v/>
      </c>
    </row>
    <row r="1520" spans="1:11" ht="18.95" customHeight="1" x14ac:dyDescent="0.25">
      <c r="A1520" s="52"/>
      <c r="C1520" s="185"/>
      <c r="D1520" s="76"/>
      <c r="E1520" s="76" t="str">
        <f>IF(D1520="","",IFERROR(VLOOKUP(D1520,Cadastro!$C$9:$D$1009,2,FALSE),"NOT FOUND"))</f>
        <v/>
      </c>
      <c r="F1520" s="94"/>
      <c r="G1520" s="76"/>
      <c r="H1520" s="81" t="str">
        <f>IFERROR(F1520*VLOOKUP(D1520,Saldo!$P$8:$U$1009,6,FALSE),"")</f>
        <v/>
      </c>
      <c r="I1520" s="78" t="str">
        <f>IFERROR(IF(D1520="","",VLOOKUP(D1520,Saldo!$P$8:$Q$1009,2,FALSE)),"")</f>
        <v/>
      </c>
      <c r="J1520" s="76"/>
      <c r="K1520" s="74" t="str">
        <f t="shared" si="23"/>
        <v/>
      </c>
    </row>
    <row r="1521" spans="1:11" ht="18.95" customHeight="1" x14ac:dyDescent="0.25">
      <c r="A1521" s="52"/>
      <c r="C1521" s="185"/>
      <c r="D1521" s="76"/>
      <c r="E1521" s="76" t="str">
        <f>IF(D1521="","",IFERROR(VLOOKUP(D1521,Cadastro!$C$9:$D$1009,2,FALSE),"NOT FOUND"))</f>
        <v/>
      </c>
      <c r="F1521" s="94"/>
      <c r="G1521" s="76"/>
      <c r="H1521" s="81" t="str">
        <f>IFERROR(F1521*VLOOKUP(D1521,Saldo!$P$8:$U$1009,6,FALSE),"")</f>
        <v/>
      </c>
      <c r="I1521" s="78" t="str">
        <f>IFERROR(IF(D1521="","",VLOOKUP(D1521,Saldo!$P$8:$Q$1009,2,FALSE)),"")</f>
        <v/>
      </c>
      <c r="J1521" s="76"/>
      <c r="K1521" s="74" t="str">
        <f t="shared" si="23"/>
        <v/>
      </c>
    </row>
    <row r="1522" spans="1:11" ht="18.95" customHeight="1" x14ac:dyDescent="0.25">
      <c r="A1522" s="52"/>
      <c r="C1522" s="185"/>
      <c r="D1522" s="76"/>
      <c r="E1522" s="76" t="str">
        <f>IF(D1522="","",IFERROR(VLOOKUP(D1522,Cadastro!$C$9:$D$1009,2,FALSE),"NOT FOUND"))</f>
        <v/>
      </c>
      <c r="F1522" s="94"/>
      <c r="G1522" s="76"/>
      <c r="H1522" s="81" t="str">
        <f>IFERROR(F1522*VLOOKUP(D1522,Saldo!$P$8:$U$1009,6,FALSE),"")</f>
        <v/>
      </c>
      <c r="I1522" s="78" t="str">
        <f>IFERROR(IF(D1522="","",VLOOKUP(D1522,Saldo!$P$8:$Q$1009,2,FALSE)),"")</f>
        <v/>
      </c>
      <c r="J1522" s="76"/>
      <c r="K1522" s="74" t="str">
        <f t="shared" si="23"/>
        <v/>
      </c>
    </row>
    <row r="1523" spans="1:11" ht="18.95" customHeight="1" x14ac:dyDescent="0.25">
      <c r="A1523" s="52"/>
      <c r="C1523" s="185"/>
      <c r="D1523" s="76"/>
      <c r="E1523" s="76" t="str">
        <f>IF(D1523="","",IFERROR(VLOOKUP(D1523,Cadastro!$C$9:$D$1009,2,FALSE),"NOT FOUND"))</f>
        <v/>
      </c>
      <c r="F1523" s="94"/>
      <c r="G1523" s="76"/>
      <c r="H1523" s="81" t="str">
        <f>IFERROR(F1523*VLOOKUP(D1523,Saldo!$P$8:$U$1009,6,FALSE),"")</f>
        <v/>
      </c>
      <c r="I1523" s="78" t="str">
        <f>IFERROR(IF(D1523="","",VLOOKUP(D1523,Saldo!$P$8:$Q$1009,2,FALSE)),"")</f>
        <v/>
      </c>
      <c r="J1523" s="76"/>
      <c r="K1523" s="74" t="str">
        <f t="shared" si="23"/>
        <v/>
      </c>
    </row>
    <row r="1524" spans="1:11" ht="18.95" customHeight="1" x14ac:dyDescent="0.25">
      <c r="A1524" s="52"/>
      <c r="C1524" s="185"/>
      <c r="D1524" s="76"/>
      <c r="E1524" s="76" t="str">
        <f>IF(D1524="","",IFERROR(VLOOKUP(D1524,Cadastro!$C$9:$D$1009,2,FALSE),"NOT FOUND"))</f>
        <v/>
      </c>
      <c r="F1524" s="94"/>
      <c r="G1524" s="76"/>
      <c r="H1524" s="81" t="str">
        <f>IFERROR(F1524*VLOOKUP(D1524,Saldo!$P$8:$U$1009,6,FALSE),"")</f>
        <v/>
      </c>
      <c r="I1524" s="78" t="str">
        <f>IFERROR(IF(D1524="","",VLOOKUP(D1524,Saldo!$P$8:$Q$1009,2,FALSE)),"")</f>
        <v/>
      </c>
      <c r="J1524" s="76"/>
      <c r="K1524" s="74" t="str">
        <f t="shared" si="23"/>
        <v/>
      </c>
    </row>
    <row r="1525" spans="1:11" ht="18.95" customHeight="1" x14ac:dyDescent="0.25">
      <c r="A1525" s="52"/>
      <c r="C1525" s="185"/>
      <c r="D1525" s="76"/>
      <c r="E1525" s="76" t="str">
        <f>IF(D1525="","",IFERROR(VLOOKUP(D1525,Cadastro!$C$9:$D$1009,2,FALSE),"NOT FOUND"))</f>
        <v/>
      </c>
      <c r="F1525" s="94"/>
      <c r="G1525" s="76"/>
      <c r="H1525" s="81" t="str">
        <f>IFERROR(F1525*VLOOKUP(D1525,Saldo!$P$8:$U$1009,6,FALSE),"")</f>
        <v/>
      </c>
      <c r="I1525" s="78" t="str">
        <f>IFERROR(IF(D1525="","",VLOOKUP(D1525,Saldo!$P$8:$Q$1009,2,FALSE)),"")</f>
        <v/>
      </c>
      <c r="J1525" s="76"/>
      <c r="K1525" s="74" t="str">
        <f t="shared" si="23"/>
        <v/>
      </c>
    </row>
    <row r="1526" spans="1:11" ht="18.95" customHeight="1" x14ac:dyDescent="0.25">
      <c r="A1526" s="52"/>
      <c r="C1526" s="185"/>
      <c r="D1526" s="76"/>
      <c r="E1526" s="76" t="str">
        <f>IF(D1526="","",IFERROR(VLOOKUP(D1526,Cadastro!$C$9:$D$1009,2,FALSE),"NOT FOUND"))</f>
        <v/>
      </c>
      <c r="F1526" s="94"/>
      <c r="G1526" s="76"/>
      <c r="H1526" s="81" t="str">
        <f>IFERROR(F1526*VLOOKUP(D1526,Saldo!$P$8:$U$1009,6,FALSE),"")</f>
        <v/>
      </c>
      <c r="I1526" s="78" t="str">
        <f>IFERROR(IF(D1526="","",VLOOKUP(D1526,Saldo!$P$8:$Q$1009,2,FALSE)),"")</f>
        <v/>
      </c>
      <c r="J1526" s="76"/>
      <c r="K1526" s="74" t="str">
        <f t="shared" si="23"/>
        <v/>
      </c>
    </row>
    <row r="1527" spans="1:11" ht="18.95" customHeight="1" x14ac:dyDescent="0.25">
      <c r="A1527" s="52"/>
      <c r="C1527" s="185"/>
      <c r="D1527" s="76"/>
      <c r="E1527" s="76" t="str">
        <f>IF(D1527="","",IFERROR(VLOOKUP(D1527,Cadastro!$C$9:$D$1009,2,FALSE),"NOT FOUND"))</f>
        <v/>
      </c>
      <c r="F1527" s="94"/>
      <c r="G1527" s="76"/>
      <c r="H1527" s="81" t="str">
        <f>IFERROR(F1527*VLOOKUP(D1527,Saldo!$P$8:$U$1009,6,FALSE),"")</f>
        <v/>
      </c>
      <c r="I1527" s="78" t="str">
        <f>IFERROR(IF(D1527="","",VLOOKUP(D1527,Saldo!$P$8:$Q$1009,2,FALSE)),"")</f>
        <v/>
      </c>
      <c r="J1527" s="76"/>
      <c r="K1527" s="74" t="str">
        <f t="shared" si="23"/>
        <v/>
      </c>
    </row>
    <row r="1528" spans="1:11" ht="18.95" customHeight="1" x14ac:dyDescent="0.25">
      <c r="A1528" s="52"/>
      <c r="C1528" s="185"/>
      <c r="D1528" s="76"/>
      <c r="E1528" s="76" t="str">
        <f>IF(D1528="","",IFERROR(VLOOKUP(D1528,Cadastro!$C$9:$D$1009,2,FALSE),"NOT FOUND"))</f>
        <v/>
      </c>
      <c r="F1528" s="94"/>
      <c r="G1528" s="76"/>
      <c r="H1528" s="81" t="str">
        <f>IFERROR(F1528*VLOOKUP(D1528,Saldo!$P$8:$U$1009,6,FALSE),"")</f>
        <v/>
      </c>
      <c r="I1528" s="78" t="str">
        <f>IFERROR(IF(D1528="","",VLOOKUP(D1528,Saldo!$P$8:$Q$1009,2,FALSE)),"")</f>
        <v/>
      </c>
      <c r="J1528" s="76"/>
      <c r="K1528" s="74" t="str">
        <f t="shared" si="23"/>
        <v/>
      </c>
    </row>
    <row r="1529" spans="1:11" ht="18.95" customHeight="1" x14ac:dyDescent="0.25">
      <c r="A1529" s="52"/>
      <c r="C1529" s="185"/>
      <c r="D1529" s="76"/>
      <c r="E1529" s="76" t="str">
        <f>IF(D1529="","",IFERROR(VLOOKUP(D1529,Cadastro!$C$9:$D$1009,2,FALSE),"NOT FOUND"))</f>
        <v/>
      </c>
      <c r="F1529" s="94"/>
      <c r="G1529" s="76"/>
      <c r="H1529" s="81" t="str">
        <f>IFERROR(F1529*VLOOKUP(D1529,Saldo!$P$8:$U$1009,6,FALSE),"")</f>
        <v/>
      </c>
      <c r="I1529" s="78" t="str">
        <f>IFERROR(IF(D1529="","",VLOOKUP(D1529,Saldo!$P$8:$Q$1009,2,FALSE)),"")</f>
        <v/>
      </c>
      <c r="J1529" s="76"/>
      <c r="K1529" s="74" t="str">
        <f t="shared" si="23"/>
        <v/>
      </c>
    </row>
    <row r="1530" spans="1:11" ht="18.95" customHeight="1" x14ac:dyDescent="0.25">
      <c r="A1530" s="52"/>
      <c r="C1530" s="185"/>
      <c r="D1530" s="76"/>
      <c r="E1530" s="76" t="str">
        <f>IF(D1530="","",IFERROR(VLOOKUP(D1530,Cadastro!$C$9:$D$1009,2,FALSE),"NOT FOUND"))</f>
        <v/>
      </c>
      <c r="F1530" s="94"/>
      <c r="G1530" s="76"/>
      <c r="H1530" s="81" t="str">
        <f>IFERROR(F1530*VLOOKUP(D1530,Saldo!$P$8:$U$1009,6,FALSE),"")</f>
        <v/>
      </c>
      <c r="I1530" s="78" t="str">
        <f>IFERROR(IF(D1530="","",VLOOKUP(D1530,Saldo!$P$8:$Q$1009,2,FALSE)),"")</f>
        <v/>
      </c>
      <c r="J1530" s="76"/>
      <c r="K1530" s="74" t="str">
        <f t="shared" si="23"/>
        <v/>
      </c>
    </row>
    <row r="1531" spans="1:11" ht="18.95" customHeight="1" x14ac:dyDescent="0.25">
      <c r="A1531" s="52"/>
      <c r="C1531" s="185"/>
      <c r="D1531" s="76"/>
      <c r="E1531" s="76" t="str">
        <f>IF(D1531="","",IFERROR(VLOOKUP(D1531,Cadastro!$C$9:$D$1009,2,FALSE),"NOT FOUND"))</f>
        <v/>
      </c>
      <c r="F1531" s="94"/>
      <c r="G1531" s="76"/>
      <c r="H1531" s="81" t="str">
        <f>IFERROR(F1531*VLOOKUP(D1531,Saldo!$P$8:$U$1009,6,FALSE),"")</f>
        <v/>
      </c>
      <c r="I1531" s="78" t="str">
        <f>IFERROR(IF(D1531="","",VLOOKUP(D1531,Saldo!$P$8:$Q$1009,2,FALSE)),"")</f>
        <v/>
      </c>
      <c r="J1531" s="76"/>
      <c r="K1531" s="74" t="str">
        <f t="shared" si="23"/>
        <v/>
      </c>
    </row>
    <row r="1532" spans="1:11" ht="18.95" customHeight="1" x14ac:dyDescent="0.25">
      <c r="A1532" s="52"/>
      <c r="C1532" s="185"/>
      <c r="D1532" s="76"/>
      <c r="E1532" s="76" t="str">
        <f>IF(D1532="","",IFERROR(VLOOKUP(D1532,Cadastro!$C$9:$D$1009,2,FALSE),"NOT FOUND"))</f>
        <v/>
      </c>
      <c r="F1532" s="94"/>
      <c r="G1532" s="76"/>
      <c r="H1532" s="81" t="str">
        <f>IFERROR(F1532*VLOOKUP(D1532,Saldo!$P$8:$U$1009,6,FALSE),"")</f>
        <v/>
      </c>
      <c r="I1532" s="78" t="str">
        <f>IFERROR(IF(D1532="","",VLOOKUP(D1532,Saldo!$P$8:$Q$1009,2,FALSE)),"")</f>
        <v/>
      </c>
      <c r="J1532" s="76"/>
      <c r="K1532" s="74" t="str">
        <f t="shared" si="23"/>
        <v/>
      </c>
    </row>
    <row r="1533" spans="1:11" ht="18.95" customHeight="1" x14ac:dyDescent="0.25">
      <c r="A1533" s="52"/>
      <c r="C1533" s="185"/>
      <c r="D1533" s="76"/>
      <c r="E1533" s="76" t="str">
        <f>IF(D1533="","",IFERROR(VLOOKUP(D1533,Cadastro!$C$9:$D$1009,2,FALSE),"NOT FOUND"))</f>
        <v/>
      </c>
      <c r="F1533" s="94"/>
      <c r="G1533" s="76"/>
      <c r="H1533" s="81" t="str">
        <f>IFERROR(F1533*VLOOKUP(D1533,Saldo!$P$8:$U$1009,6,FALSE),"")</f>
        <v/>
      </c>
      <c r="I1533" s="78" t="str">
        <f>IFERROR(IF(D1533="","",VLOOKUP(D1533,Saldo!$P$8:$Q$1009,2,FALSE)),"")</f>
        <v/>
      </c>
      <c r="J1533" s="76"/>
      <c r="K1533" s="74" t="str">
        <f t="shared" si="23"/>
        <v/>
      </c>
    </row>
    <row r="1534" spans="1:11" ht="18.95" customHeight="1" x14ac:dyDescent="0.25">
      <c r="A1534" s="52"/>
      <c r="C1534" s="185"/>
      <c r="D1534" s="76"/>
      <c r="E1534" s="76" t="str">
        <f>IF(D1534="","",IFERROR(VLOOKUP(D1534,Cadastro!$C$9:$D$1009,2,FALSE),"NOT FOUND"))</f>
        <v/>
      </c>
      <c r="F1534" s="94"/>
      <c r="G1534" s="76"/>
      <c r="H1534" s="81" t="str">
        <f>IFERROR(F1534*VLOOKUP(D1534,Saldo!$P$8:$U$1009,6,FALSE),"")</f>
        <v/>
      </c>
      <c r="I1534" s="78" t="str">
        <f>IFERROR(IF(D1534="","",VLOOKUP(D1534,Saldo!$P$8:$Q$1009,2,FALSE)),"")</f>
        <v/>
      </c>
      <c r="J1534" s="76"/>
      <c r="K1534" s="74" t="str">
        <f t="shared" si="23"/>
        <v/>
      </c>
    </row>
    <row r="1535" spans="1:11" ht="18.95" customHeight="1" x14ac:dyDescent="0.25">
      <c r="A1535" s="52"/>
      <c r="C1535" s="185"/>
      <c r="D1535" s="76"/>
      <c r="E1535" s="76" t="str">
        <f>IF(D1535="","",IFERROR(VLOOKUP(D1535,Cadastro!$C$9:$D$1009,2,FALSE),"NOT FOUND"))</f>
        <v/>
      </c>
      <c r="F1535" s="94"/>
      <c r="G1535" s="76"/>
      <c r="H1535" s="81" t="str">
        <f>IFERROR(F1535*VLOOKUP(D1535,Saldo!$P$8:$U$1009,6,FALSE),"")</f>
        <v/>
      </c>
      <c r="I1535" s="78" t="str">
        <f>IFERROR(IF(D1535="","",VLOOKUP(D1535,Saldo!$P$8:$Q$1009,2,FALSE)),"")</f>
        <v/>
      </c>
      <c r="J1535" s="76"/>
      <c r="K1535" s="74" t="str">
        <f t="shared" si="23"/>
        <v/>
      </c>
    </row>
    <row r="1536" spans="1:11" ht="18.95" customHeight="1" x14ac:dyDescent="0.25">
      <c r="A1536" s="52"/>
      <c r="C1536" s="185"/>
      <c r="D1536" s="76"/>
      <c r="E1536" s="76" t="str">
        <f>IF(D1536="","",IFERROR(VLOOKUP(D1536,Cadastro!$C$9:$D$1009,2,FALSE),"NOT FOUND"))</f>
        <v/>
      </c>
      <c r="F1536" s="94"/>
      <c r="G1536" s="76"/>
      <c r="H1536" s="81" t="str">
        <f>IFERROR(F1536*VLOOKUP(D1536,Saldo!$P$8:$U$1009,6,FALSE),"")</f>
        <v/>
      </c>
      <c r="I1536" s="78" t="str">
        <f>IFERROR(IF(D1536="","",VLOOKUP(D1536,Saldo!$P$8:$Q$1009,2,FALSE)),"")</f>
        <v/>
      </c>
      <c r="J1536" s="76"/>
      <c r="K1536" s="74" t="str">
        <f t="shared" si="23"/>
        <v/>
      </c>
    </row>
    <row r="1537" spans="1:11" ht="18.95" customHeight="1" x14ac:dyDescent="0.25">
      <c r="A1537" s="52"/>
      <c r="C1537" s="185"/>
      <c r="D1537" s="76"/>
      <c r="E1537" s="76" t="str">
        <f>IF(D1537="","",IFERROR(VLOOKUP(D1537,Cadastro!$C$9:$D$1009,2,FALSE),"NOT FOUND"))</f>
        <v/>
      </c>
      <c r="F1537" s="94"/>
      <c r="G1537" s="76"/>
      <c r="H1537" s="81" t="str">
        <f>IFERROR(F1537*VLOOKUP(D1537,Saldo!$P$8:$U$1009,6,FALSE),"")</f>
        <v/>
      </c>
      <c r="I1537" s="78" t="str">
        <f>IFERROR(IF(D1537="","",VLOOKUP(D1537,Saldo!$P$8:$Q$1009,2,FALSE)),"")</f>
        <v/>
      </c>
      <c r="J1537" s="76"/>
      <c r="K1537" s="74" t="str">
        <f t="shared" si="23"/>
        <v/>
      </c>
    </row>
    <row r="1538" spans="1:11" ht="18.95" customHeight="1" x14ac:dyDescent="0.25">
      <c r="A1538" s="52"/>
      <c r="C1538" s="185"/>
      <c r="D1538" s="76"/>
      <c r="E1538" s="76" t="str">
        <f>IF(D1538="","",IFERROR(VLOOKUP(D1538,Cadastro!$C$9:$D$1009,2,FALSE),"NOT FOUND"))</f>
        <v/>
      </c>
      <c r="F1538" s="94"/>
      <c r="G1538" s="76"/>
      <c r="H1538" s="81" t="str">
        <f>IFERROR(F1538*VLOOKUP(D1538,Saldo!$P$8:$U$1009,6,FALSE),"")</f>
        <v/>
      </c>
      <c r="I1538" s="78" t="str">
        <f>IFERROR(IF(D1538="","",VLOOKUP(D1538,Saldo!$P$8:$Q$1009,2,FALSE)),"")</f>
        <v/>
      </c>
      <c r="J1538" s="76"/>
      <c r="K1538" s="74" t="str">
        <f t="shared" si="23"/>
        <v/>
      </c>
    </row>
    <row r="1539" spans="1:11" ht="18.95" customHeight="1" x14ac:dyDescent="0.25">
      <c r="A1539" s="52"/>
      <c r="C1539" s="185"/>
      <c r="D1539" s="76"/>
      <c r="E1539" s="76" t="str">
        <f>IF(D1539="","",IFERROR(VLOOKUP(D1539,Cadastro!$C$9:$D$1009,2,FALSE),"NOT FOUND"))</f>
        <v/>
      </c>
      <c r="F1539" s="94"/>
      <c r="G1539" s="76"/>
      <c r="H1539" s="81" t="str">
        <f>IFERROR(F1539*VLOOKUP(D1539,Saldo!$P$8:$U$1009,6,FALSE),"")</f>
        <v/>
      </c>
      <c r="I1539" s="78" t="str">
        <f>IFERROR(IF(D1539="","",VLOOKUP(D1539,Saldo!$P$8:$Q$1009,2,FALSE)),"")</f>
        <v/>
      </c>
      <c r="J1539" s="76"/>
      <c r="K1539" s="74" t="str">
        <f t="shared" si="23"/>
        <v/>
      </c>
    </row>
    <row r="1540" spans="1:11" ht="18.95" customHeight="1" x14ac:dyDescent="0.25">
      <c r="A1540" s="52"/>
      <c r="C1540" s="185"/>
      <c r="D1540" s="76"/>
      <c r="E1540" s="76" t="str">
        <f>IF(D1540="","",IFERROR(VLOOKUP(D1540,Cadastro!$C$9:$D$1009,2,FALSE),"NOT FOUND"))</f>
        <v/>
      </c>
      <c r="F1540" s="94"/>
      <c r="G1540" s="76"/>
      <c r="H1540" s="81" t="str">
        <f>IFERROR(F1540*VLOOKUP(D1540,Saldo!$P$8:$U$1009,6,FALSE),"")</f>
        <v/>
      </c>
      <c r="I1540" s="78" t="str">
        <f>IFERROR(IF(D1540="","",VLOOKUP(D1540,Saldo!$P$8:$Q$1009,2,FALSE)),"")</f>
        <v/>
      </c>
      <c r="J1540" s="76"/>
      <c r="K1540" s="74" t="str">
        <f t="shared" si="23"/>
        <v/>
      </c>
    </row>
    <row r="1541" spans="1:11" ht="18.95" customHeight="1" x14ac:dyDescent="0.25">
      <c r="A1541" s="52"/>
      <c r="C1541" s="185"/>
      <c r="D1541" s="76"/>
      <c r="E1541" s="76" t="str">
        <f>IF(D1541="","",IFERROR(VLOOKUP(D1541,Cadastro!$C$9:$D$1009,2,FALSE),"NOT FOUND"))</f>
        <v/>
      </c>
      <c r="F1541" s="94"/>
      <c r="G1541" s="76"/>
      <c r="H1541" s="81" t="str">
        <f>IFERROR(F1541*VLOOKUP(D1541,Saldo!$P$8:$U$1009,6,FALSE),"")</f>
        <v/>
      </c>
      <c r="I1541" s="78" t="str">
        <f>IFERROR(IF(D1541="","",VLOOKUP(D1541,Saldo!$P$8:$Q$1009,2,FALSE)),"")</f>
        <v/>
      </c>
      <c r="J1541" s="76"/>
      <c r="K1541" s="74" t="str">
        <f t="shared" si="23"/>
        <v/>
      </c>
    </row>
    <row r="1542" spans="1:11" ht="18.95" customHeight="1" x14ac:dyDescent="0.25">
      <c r="A1542" s="52"/>
      <c r="C1542" s="185"/>
      <c r="D1542" s="76"/>
      <c r="E1542" s="76" t="str">
        <f>IF(D1542="","",IFERROR(VLOOKUP(D1542,Cadastro!$C$9:$D$1009,2,FALSE),"NOT FOUND"))</f>
        <v/>
      </c>
      <c r="F1542" s="94"/>
      <c r="G1542" s="76"/>
      <c r="H1542" s="81" t="str">
        <f>IFERROR(F1542*VLOOKUP(D1542,Saldo!$P$8:$U$1009,6,FALSE),"")</f>
        <v/>
      </c>
      <c r="I1542" s="78" t="str">
        <f>IFERROR(IF(D1542="","",VLOOKUP(D1542,Saldo!$P$8:$Q$1009,2,FALSE)),"")</f>
        <v/>
      </c>
      <c r="J1542" s="76"/>
      <c r="K1542" s="74" t="str">
        <f t="shared" si="23"/>
        <v/>
      </c>
    </row>
    <row r="1543" spans="1:11" ht="18.95" customHeight="1" x14ac:dyDescent="0.25">
      <c r="A1543" s="52"/>
      <c r="C1543" s="185"/>
      <c r="D1543" s="76"/>
      <c r="E1543" s="76" t="str">
        <f>IF(D1543="","",IFERROR(VLOOKUP(D1543,Cadastro!$C$9:$D$1009,2,FALSE),"NOT FOUND"))</f>
        <v/>
      </c>
      <c r="F1543" s="94"/>
      <c r="G1543" s="76"/>
      <c r="H1543" s="81" t="str">
        <f>IFERROR(F1543*VLOOKUP(D1543,Saldo!$P$8:$U$1009,6,FALSE),"")</f>
        <v/>
      </c>
      <c r="I1543" s="78" t="str">
        <f>IFERROR(IF(D1543="","",VLOOKUP(D1543,Saldo!$P$8:$Q$1009,2,FALSE)),"")</f>
        <v/>
      </c>
      <c r="J1543" s="76"/>
      <c r="K1543" s="74" t="str">
        <f t="shared" si="23"/>
        <v/>
      </c>
    </row>
    <row r="1544" spans="1:11" ht="18.95" customHeight="1" x14ac:dyDescent="0.25">
      <c r="A1544" s="52"/>
      <c r="C1544" s="185"/>
      <c r="D1544" s="76"/>
      <c r="E1544" s="76" t="str">
        <f>IF(D1544="","",IFERROR(VLOOKUP(D1544,Cadastro!$C$9:$D$1009,2,FALSE),"NOT FOUND"))</f>
        <v/>
      </c>
      <c r="F1544" s="94"/>
      <c r="G1544" s="76"/>
      <c r="H1544" s="81" t="str">
        <f>IFERROR(F1544*VLOOKUP(D1544,Saldo!$P$8:$U$1009,6,FALSE),"")</f>
        <v/>
      </c>
      <c r="I1544" s="78" t="str">
        <f>IFERROR(IF(D1544="","",VLOOKUP(D1544,Saldo!$P$8:$Q$1009,2,FALSE)),"")</f>
        <v/>
      </c>
      <c r="J1544" s="76"/>
      <c r="K1544" s="74" t="str">
        <f t="shared" si="23"/>
        <v/>
      </c>
    </row>
    <row r="1545" spans="1:11" ht="18.95" customHeight="1" x14ac:dyDescent="0.25">
      <c r="A1545" s="52"/>
      <c r="C1545" s="185"/>
      <c r="D1545" s="76"/>
      <c r="E1545" s="76" t="str">
        <f>IF(D1545="","",IFERROR(VLOOKUP(D1545,Cadastro!$C$9:$D$1009,2,FALSE),"NOT FOUND"))</f>
        <v/>
      </c>
      <c r="F1545" s="94"/>
      <c r="G1545" s="76"/>
      <c r="H1545" s="81" t="str">
        <f>IFERROR(F1545*VLOOKUP(D1545,Saldo!$P$8:$U$1009,6,FALSE),"")</f>
        <v/>
      </c>
      <c r="I1545" s="78" t="str">
        <f>IFERROR(IF(D1545="","",VLOOKUP(D1545,Saldo!$P$8:$Q$1009,2,FALSE)),"")</f>
        <v/>
      </c>
      <c r="J1545" s="76"/>
      <c r="K1545" s="74" t="str">
        <f t="shared" si="23"/>
        <v/>
      </c>
    </row>
    <row r="1546" spans="1:11" ht="18.95" customHeight="1" x14ac:dyDescent="0.25">
      <c r="A1546" s="52"/>
      <c r="C1546" s="185"/>
      <c r="D1546" s="76"/>
      <c r="E1546" s="76" t="str">
        <f>IF(D1546="","",IFERROR(VLOOKUP(D1546,Cadastro!$C$9:$D$1009,2,FALSE),"NOT FOUND"))</f>
        <v/>
      </c>
      <c r="F1546" s="94"/>
      <c r="G1546" s="76"/>
      <c r="H1546" s="81" t="str">
        <f>IFERROR(F1546*VLOOKUP(D1546,Saldo!$P$8:$U$1009,6,FALSE),"")</f>
        <v/>
      </c>
      <c r="I1546" s="78" t="str">
        <f>IFERROR(IF(D1546="","",VLOOKUP(D1546,Saldo!$P$8:$Q$1009,2,FALSE)),"")</f>
        <v/>
      </c>
      <c r="J1546" s="76"/>
      <c r="K1546" s="74" t="str">
        <f t="shared" ref="K1546:K1609" si="24">IF(C1546="","",MONTH(C1546))</f>
        <v/>
      </c>
    </row>
    <row r="1547" spans="1:11" ht="18.95" customHeight="1" x14ac:dyDescent="0.25">
      <c r="A1547" s="52"/>
      <c r="C1547" s="185"/>
      <c r="D1547" s="76"/>
      <c r="E1547" s="76" t="str">
        <f>IF(D1547="","",IFERROR(VLOOKUP(D1547,Cadastro!$C$9:$D$1009,2,FALSE),"NOT FOUND"))</f>
        <v/>
      </c>
      <c r="F1547" s="94"/>
      <c r="G1547" s="76"/>
      <c r="H1547" s="81" t="str">
        <f>IFERROR(F1547*VLOOKUP(D1547,Saldo!$P$8:$U$1009,6,FALSE),"")</f>
        <v/>
      </c>
      <c r="I1547" s="78" t="str">
        <f>IFERROR(IF(D1547="","",VLOOKUP(D1547,Saldo!$P$8:$Q$1009,2,FALSE)),"")</f>
        <v/>
      </c>
      <c r="J1547" s="76"/>
      <c r="K1547" s="74" t="str">
        <f t="shared" si="24"/>
        <v/>
      </c>
    </row>
    <row r="1548" spans="1:11" ht="18.95" customHeight="1" x14ac:dyDescent="0.25">
      <c r="A1548" s="52"/>
      <c r="C1548" s="185"/>
      <c r="D1548" s="76"/>
      <c r="E1548" s="76" t="str">
        <f>IF(D1548="","",IFERROR(VLOOKUP(D1548,Cadastro!$C$9:$D$1009,2,FALSE),"NOT FOUND"))</f>
        <v/>
      </c>
      <c r="F1548" s="94"/>
      <c r="G1548" s="76"/>
      <c r="H1548" s="81" t="str">
        <f>IFERROR(F1548*VLOOKUP(D1548,Saldo!$P$8:$U$1009,6,FALSE),"")</f>
        <v/>
      </c>
      <c r="I1548" s="78" t="str">
        <f>IFERROR(IF(D1548="","",VLOOKUP(D1548,Saldo!$P$8:$Q$1009,2,FALSE)),"")</f>
        <v/>
      </c>
      <c r="J1548" s="76"/>
      <c r="K1548" s="74" t="str">
        <f t="shared" si="24"/>
        <v/>
      </c>
    </row>
    <row r="1549" spans="1:11" ht="18.95" customHeight="1" x14ac:dyDescent="0.25">
      <c r="A1549" s="52"/>
      <c r="C1549" s="185"/>
      <c r="D1549" s="76"/>
      <c r="E1549" s="76" t="str">
        <f>IF(D1549="","",IFERROR(VLOOKUP(D1549,Cadastro!$C$9:$D$1009,2,FALSE),"NOT FOUND"))</f>
        <v/>
      </c>
      <c r="F1549" s="94"/>
      <c r="G1549" s="76"/>
      <c r="H1549" s="81" t="str">
        <f>IFERROR(F1549*VLOOKUP(D1549,Saldo!$P$8:$U$1009,6,FALSE),"")</f>
        <v/>
      </c>
      <c r="I1549" s="78" t="str">
        <f>IFERROR(IF(D1549="","",VLOOKUP(D1549,Saldo!$P$8:$Q$1009,2,FALSE)),"")</f>
        <v/>
      </c>
      <c r="J1549" s="76"/>
      <c r="K1549" s="74" t="str">
        <f t="shared" si="24"/>
        <v/>
      </c>
    </row>
    <row r="1550" spans="1:11" ht="18.95" customHeight="1" x14ac:dyDescent="0.25">
      <c r="A1550" s="52"/>
      <c r="C1550" s="185"/>
      <c r="D1550" s="76"/>
      <c r="E1550" s="76" t="str">
        <f>IF(D1550="","",IFERROR(VLOOKUP(D1550,Cadastro!$C$9:$D$1009,2,FALSE),"NOT FOUND"))</f>
        <v/>
      </c>
      <c r="F1550" s="94"/>
      <c r="G1550" s="76"/>
      <c r="H1550" s="81" t="str">
        <f>IFERROR(F1550*VLOOKUP(D1550,Saldo!$P$8:$U$1009,6,FALSE),"")</f>
        <v/>
      </c>
      <c r="I1550" s="78" t="str">
        <f>IFERROR(IF(D1550="","",VLOOKUP(D1550,Saldo!$P$8:$Q$1009,2,FALSE)),"")</f>
        <v/>
      </c>
      <c r="J1550" s="76"/>
      <c r="K1550" s="74" t="str">
        <f t="shared" si="24"/>
        <v/>
      </c>
    </row>
    <row r="1551" spans="1:11" ht="18.95" customHeight="1" x14ac:dyDescent="0.25">
      <c r="A1551" s="52"/>
      <c r="C1551" s="185"/>
      <c r="D1551" s="76"/>
      <c r="E1551" s="76" t="str">
        <f>IF(D1551="","",IFERROR(VLOOKUP(D1551,Cadastro!$C$9:$D$1009,2,FALSE),"NOT FOUND"))</f>
        <v/>
      </c>
      <c r="F1551" s="94"/>
      <c r="G1551" s="76"/>
      <c r="H1551" s="81" t="str">
        <f>IFERROR(F1551*VLOOKUP(D1551,Saldo!$P$8:$U$1009,6,FALSE),"")</f>
        <v/>
      </c>
      <c r="I1551" s="78" t="str">
        <f>IFERROR(IF(D1551="","",VLOOKUP(D1551,Saldo!$P$8:$Q$1009,2,FALSE)),"")</f>
        <v/>
      </c>
      <c r="J1551" s="76"/>
      <c r="K1551" s="74" t="str">
        <f t="shared" si="24"/>
        <v/>
      </c>
    </row>
    <row r="1552" spans="1:11" ht="18.95" customHeight="1" x14ac:dyDescent="0.25">
      <c r="A1552" s="52"/>
      <c r="C1552" s="185"/>
      <c r="D1552" s="76"/>
      <c r="E1552" s="76" t="str">
        <f>IF(D1552="","",IFERROR(VLOOKUP(D1552,Cadastro!$C$9:$D$1009,2,FALSE),"NOT FOUND"))</f>
        <v/>
      </c>
      <c r="F1552" s="94"/>
      <c r="G1552" s="76"/>
      <c r="H1552" s="81" t="str">
        <f>IFERROR(F1552*VLOOKUP(D1552,Saldo!$P$8:$U$1009,6,FALSE),"")</f>
        <v/>
      </c>
      <c r="I1552" s="78" t="str">
        <f>IFERROR(IF(D1552="","",VLOOKUP(D1552,Saldo!$P$8:$Q$1009,2,FALSE)),"")</f>
        <v/>
      </c>
      <c r="J1552" s="76"/>
      <c r="K1552" s="74" t="str">
        <f t="shared" si="24"/>
        <v/>
      </c>
    </row>
    <row r="1553" spans="1:11" ht="18.95" customHeight="1" x14ac:dyDescent="0.25">
      <c r="A1553" s="52"/>
      <c r="C1553" s="185"/>
      <c r="D1553" s="76"/>
      <c r="E1553" s="76" t="str">
        <f>IF(D1553="","",IFERROR(VLOOKUP(D1553,Cadastro!$C$9:$D$1009,2,FALSE),"NOT FOUND"))</f>
        <v/>
      </c>
      <c r="F1553" s="94"/>
      <c r="G1553" s="76"/>
      <c r="H1553" s="81" t="str">
        <f>IFERROR(F1553*VLOOKUP(D1553,Saldo!$P$8:$U$1009,6,FALSE),"")</f>
        <v/>
      </c>
      <c r="I1553" s="78" t="str">
        <f>IFERROR(IF(D1553="","",VLOOKUP(D1553,Saldo!$P$8:$Q$1009,2,FALSE)),"")</f>
        <v/>
      </c>
      <c r="J1553" s="76"/>
      <c r="K1553" s="74" t="str">
        <f t="shared" si="24"/>
        <v/>
      </c>
    </row>
    <row r="1554" spans="1:11" ht="18.95" customHeight="1" x14ac:dyDescent="0.25">
      <c r="A1554" s="52"/>
      <c r="C1554" s="185"/>
      <c r="D1554" s="76"/>
      <c r="E1554" s="76" t="str">
        <f>IF(D1554="","",IFERROR(VLOOKUP(D1554,Cadastro!$C$9:$D$1009,2,FALSE),"NOT FOUND"))</f>
        <v/>
      </c>
      <c r="F1554" s="94"/>
      <c r="G1554" s="76"/>
      <c r="H1554" s="81" t="str">
        <f>IFERROR(F1554*VLOOKUP(D1554,Saldo!$P$8:$U$1009,6,FALSE),"")</f>
        <v/>
      </c>
      <c r="I1554" s="78" t="str">
        <f>IFERROR(IF(D1554="","",VLOOKUP(D1554,Saldo!$P$8:$Q$1009,2,FALSE)),"")</f>
        <v/>
      </c>
      <c r="J1554" s="76"/>
      <c r="K1554" s="74" t="str">
        <f t="shared" si="24"/>
        <v/>
      </c>
    </row>
    <row r="1555" spans="1:11" ht="18.95" customHeight="1" x14ac:dyDescent="0.25">
      <c r="A1555" s="52"/>
      <c r="C1555" s="185"/>
      <c r="D1555" s="76"/>
      <c r="E1555" s="76" t="str">
        <f>IF(D1555="","",IFERROR(VLOOKUP(D1555,Cadastro!$C$9:$D$1009,2,FALSE),"NOT FOUND"))</f>
        <v/>
      </c>
      <c r="F1555" s="94"/>
      <c r="G1555" s="76"/>
      <c r="H1555" s="81" t="str">
        <f>IFERROR(F1555*VLOOKUP(D1555,Saldo!$P$8:$U$1009,6,FALSE),"")</f>
        <v/>
      </c>
      <c r="I1555" s="78" t="str">
        <f>IFERROR(IF(D1555="","",VLOOKUP(D1555,Saldo!$P$8:$Q$1009,2,FALSE)),"")</f>
        <v/>
      </c>
      <c r="J1555" s="76"/>
      <c r="K1555" s="74" t="str">
        <f t="shared" si="24"/>
        <v/>
      </c>
    </row>
    <row r="1556" spans="1:11" ht="18.95" customHeight="1" x14ac:dyDescent="0.25">
      <c r="A1556" s="52"/>
      <c r="C1556" s="185"/>
      <c r="D1556" s="76"/>
      <c r="E1556" s="76" t="str">
        <f>IF(D1556="","",IFERROR(VLOOKUP(D1556,Cadastro!$C$9:$D$1009,2,FALSE),"NOT FOUND"))</f>
        <v/>
      </c>
      <c r="F1556" s="94"/>
      <c r="G1556" s="76"/>
      <c r="H1556" s="81" t="str">
        <f>IFERROR(F1556*VLOOKUP(D1556,Saldo!$P$8:$U$1009,6,FALSE),"")</f>
        <v/>
      </c>
      <c r="I1556" s="78" t="str">
        <f>IFERROR(IF(D1556="","",VLOOKUP(D1556,Saldo!$P$8:$Q$1009,2,FALSE)),"")</f>
        <v/>
      </c>
      <c r="J1556" s="76"/>
      <c r="K1556" s="74" t="str">
        <f t="shared" si="24"/>
        <v/>
      </c>
    </row>
    <row r="1557" spans="1:11" ht="18.95" customHeight="1" x14ac:dyDescent="0.25">
      <c r="A1557" s="52"/>
      <c r="C1557" s="185"/>
      <c r="D1557" s="76"/>
      <c r="E1557" s="76" t="str">
        <f>IF(D1557="","",IFERROR(VLOOKUP(D1557,Cadastro!$C$9:$D$1009,2,FALSE),"NOT FOUND"))</f>
        <v/>
      </c>
      <c r="F1557" s="94"/>
      <c r="G1557" s="76"/>
      <c r="H1557" s="81" t="str">
        <f>IFERROR(F1557*VLOOKUP(D1557,Saldo!$P$8:$U$1009,6,FALSE),"")</f>
        <v/>
      </c>
      <c r="I1557" s="78" t="str">
        <f>IFERROR(IF(D1557="","",VLOOKUP(D1557,Saldo!$P$8:$Q$1009,2,FALSE)),"")</f>
        <v/>
      </c>
      <c r="J1557" s="76"/>
      <c r="K1557" s="74" t="str">
        <f t="shared" si="24"/>
        <v/>
      </c>
    </row>
    <row r="1558" spans="1:11" ht="18.95" customHeight="1" x14ac:dyDescent="0.25">
      <c r="A1558" s="52"/>
      <c r="C1558" s="185"/>
      <c r="D1558" s="76"/>
      <c r="E1558" s="76" t="str">
        <f>IF(D1558="","",IFERROR(VLOOKUP(D1558,Cadastro!$C$9:$D$1009,2,FALSE),"NOT FOUND"))</f>
        <v/>
      </c>
      <c r="F1558" s="94"/>
      <c r="G1558" s="76"/>
      <c r="H1558" s="81" t="str">
        <f>IFERROR(F1558*VLOOKUP(D1558,Saldo!$P$8:$U$1009,6,FALSE),"")</f>
        <v/>
      </c>
      <c r="I1558" s="78" t="str">
        <f>IFERROR(IF(D1558="","",VLOOKUP(D1558,Saldo!$P$8:$Q$1009,2,FALSE)),"")</f>
        <v/>
      </c>
      <c r="J1558" s="76"/>
      <c r="K1558" s="74" t="str">
        <f t="shared" si="24"/>
        <v/>
      </c>
    </row>
    <row r="1559" spans="1:11" ht="18.95" customHeight="1" x14ac:dyDescent="0.25">
      <c r="A1559" s="52"/>
      <c r="C1559" s="185"/>
      <c r="D1559" s="76"/>
      <c r="E1559" s="76" t="str">
        <f>IF(D1559="","",IFERROR(VLOOKUP(D1559,Cadastro!$C$9:$D$1009,2,FALSE),"NOT FOUND"))</f>
        <v/>
      </c>
      <c r="F1559" s="94"/>
      <c r="G1559" s="76"/>
      <c r="H1559" s="81" t="str">
        <f>IFERROR(F1559*VLOOKUP(D1559,Saldo!$P$8:$U$1009,6,FALSE),"")</f>
        <v/>
      </c>
      <c r="I1559" s="78" t="str">
        <f>IFERROR(IF(D1559="","",VLOOKUP(D1559,Saldo!$P$8:$Q$1009,2,FALSE)),"")</f>
        <v/>
      </c>
      <c r="J1559" s="76"/>
      <c r="K1559" s="74" t="str">
        <f t="shared" si="24"/>
        <v/>
      </c>
    </row>
    <row r="1560" spans="1:11" ht="18.95" customHeight="1" x14ac:dyDescent="0.25">
      <c r="A1560" s="52"/>
      <c r="C1560" s="185"/>
      <c r="D1560" s="76"/>
      <c r="E1560" s="76" t="str">
        <f>IF(D1560="","",IFERROR(VLOOKUP(D1560,Cadastro!$C$9:$D$1009,2,FALSE),"NOT FOUND"))</f>
        <v/>
      </c>
      <c r="F1560" s="94"/>
      <c r="G1560" s="76"/>
      <c r="H1560" s="81" t="str">
        <f>IFERROR(F1560*VLOOKUP(D1560,Saldo!$P$8:$U$1009,6,FALSE),"")</f>
        <v/>
      </c>
      <c r="I1560" s="78" t="str">
        <f>IFERROR(IF(D1560="","",VLOOKUP(D1560,Saldo!$P$8:$Q$1009,2,FALSE)),"")</f>
        <v/>
      </c>
      <c r="J1560" s="76"/>
      <c r="K1560" s="74" t="str">
        <f t="shared" si="24"/>
        <v/>
      </c>
    </row>
    <row r="1561" spans="1:11" ht="18.95" customHeight="1" x14ac:dyDescent="0.25">
      <c r="A1561" s="52"/>
      <c r="C1561" s="185"/>
      <c r="D1561" s="76"/>
      <c r="E1561" s="76" t="str">
        <f>IF(D1561="","",IFERROR(VLOOKUP(D1561,Cadastro!$C$9:$D$1009,2,FALSE),"NOT FOUND"))</f>
        <v/>
      </c>
      <c r="F1561" s="94"/>
      <c r="G1561" s="76"/>
      <c r="H1561" s="81" t="str">
        <f>IFERROR(F1561*VLOOKUP(D1561,Saldo!$P$8:$U$1009,6,FALSE),"")</f>
        <v/>
      </c>
      <c r="I1561" s="78" t="str">
        <f>IFERROR(IF(D1561="","",VLOOKUP(D1561,Saldo!$P$8:$Q$1009,2,FALSE)),"")</f>
        <v/>
      </c>
      <c r="J1561" s="76"/>
      <c r="K1561" s="74" t="str">
        <f t="shared" si="24"/>
        <v/>
      </c>
    </row>
    <row r="1562" spans="1:11" ht="18.95" customHeight="1" x14ac:dyDescent="0.25">
      <c r="A1562" s="52"/>
      <c r="C1562" s="185"/>
      <c r="D1562" s="76"/>
      <c r="E1562" s="76" t="str">
        <f>IF(D1562="","",IFERROR(VLOOKUP(D1562,Cadastro!$C$9:$D$1009,2,FALSE),"NOT FOUND"))</f>
        <v/>
      </c>
      <c r="F1562" s="94"/>
      <c r="G1562" s="76"/>
      <c r="H1562" s="81" t="str">
        <f>IFERROR(F1562*VLOOKUP(D1562,Saldo!$P$8:$U$1009,6,FALSE),"")</f>
        <v/>
      </c>
      <c r="I1562" s="78" t="str">
        <f>IFERROR(IF(D1562="","",VLOOKUP(D1562,Saldo!$P$8:$Q$1009,2,FALSE)),"")</f>
        <v/>
      </c>
      <c r="J1562" s="76"/>
      <c r="K1562" s="74" t="str">
        <f t="shared" si="24"/>
        <v/>
      </c>
    </row>
    <row r="1563" spans="1:11" ht="18.95" customHeight="1" x14ac:dyDescent="0.25">
      <c r="A1563" s="52"/>
      <c r="C1563" s="185"/>
      <c r="D1563" s="76"/>
      <c r="E1563" s="76" t="str">
        <f>IF(D1563="","",IFERROR(VLOOKUP(D1563,Cadastro!$C$9:$D$1009,2,FALSE),"NOT FOUND"))</f>
        <v/>
      </c>
      <c r="F1563" s="94"/>
      <c r="G1563" s="76"/>
      <c r="H1563" s="81" t="str">
        <f>IFERROR(F1563*VLOOKUP(D1563,Saldo!$P$8:$U$1009,6,FALSE),"")</f>
        <v/>
      </c>
      <c r="I1563" s="78" t="str">
        <f>IFERROR(IF(D1563="","",VLOOKUP(D1563,Saldo!$P$8:$Q$1009,2,FALSE)),"")</f>
        <v/>
      </c>
      <c r="J1563" s="76"/>
      <c r="K1563" s="74" t="str">
        <f t="shared" si="24"/>
        <v/>
      </c>
    </row>
    <row r="1564" spans="1:11" ht="18.95" customHeight="1" x14ac:dyDescent="0.25">
      <c r="A1564" s="52"/>
      <c r="C1564" s="185"/>
      <c r="D1564" s="76"/>
      <c r="E1564" s="76" t="str">
        <f>IF(D1564="","",IFERROR(VLOOKUP(D1564,Cadastro!$C$9:$D$1009,2,FALSE),"NOT FOUND"))</f>
        <v/>
      </c>
      <c r="F1564" s="94"/>
      <c r="G1564" s="76"/>
      <c r="H1564" s="81" t="str">
        <f>IFERROR(F1564*VLOOKUP(D1564,Saldo!$P$8:$U$1009,6,FALSE),"")</f>
        <v/>
      </c>
      <c r="I1564" s="78" t="str">
        <f>IFERROR(IF(D1564="","",VLOOKUP(D1564,Saldo!$P$8:$Q$1009,2,FALSE)),"")</f>
        <v/>
      </c>
      <c r="J1564" s="76"/>
      <c r="K1564" s="74" t="str">
        <f t="shared" si="24"/>
        <v/>
      </c>
    </row>
    <row r="1565" spans="1:11" ht="18.95" customHeight="1" x14ac:dyDescent="0.25">
      <c r="A1565" s="52"/>
      <c r="C1565" s="185"/>
      <c r="D1565" s="76"/>
      <c r="E1565" s="76" t="str">
        <f>IF(D1565="","",IFERROR(VLOOKUP(D1565,Cadastro!$C$9:$D$1009,2,FALSE),"NOT FOUND"))</f>
        <v/>
      </c>
      <c r="F1565" s="94"/>
      <c r="G1565" s="76"/>
      <c r="H1565" s="81" t="str">
        <f>IFERROR(F1565*VLOOKUP(D1565,Saldo!$P$8:$U$1009,6,FALSE),"")</f>
        <v/>
      </c>
      <c r="I1565" s="78" t="str">
        <f>IFERROR(IF(D1565="","",VLOOKUP(D1565,Saldo!$P$8:$Q$1009,2,FALSE)),"")</f>
        <v/>
      </c>
      <c r="J1565" s="76"/>
      <c r="K1565" s="74" t="str">
        <f t="shared" si="24"/>
        <v/>
      </c>
    </row>
    <row r="1566" spans="1:11" ht="18.95" customHeight="1" x14ac:dyDescent="0.25">
      <c r="A1566" s="52"/>
      <c r="C1566" s="185"/>
      <c r="D1566" s="76"/>
      <c r="E1566" s="76" t="str">
        <f>IF(D1566="","",IFERROR(VLOOKUP(D1566,Cadastro!$C$9:$D$1009,2,FALSE),"NOT FOUND"))</f>
        <v/>
      </c>
      <c r="F1566" s="94"/>
      <c r="G1566" s="76"/>
      <c r="H1566" s="81" t="str">
        <f>IFERROR(F1566*VLOOKUP(D1566,Saldo!$P$8:$U$1009,6,FALSE),"")</f>
        <v/>
      </c>
      <c r="I1566" s="78" t="str">
        <f>IFERROR(IF(D1566="","",VLOOKUP(D1566,Saldo!$P$8:$Q$1009,2,FALSE)),"")</f>
        <v/>
      </c>
      <c r="J1566" s="76"/>
      <c r="K1566" s="74" t="str">
        <f t="shared" si="24"/>
        <v/>
      </c>
    </row>
    <row r="1567" spans="1:11" ht="18.95" customHeight="1" x14ac:dyDescent="0.25">
      <c r="A1567" s="52"/>
      <c r="C1567" s="185"/>
      <c r="D1567" s="76"/>
      <c r="E1567" s="76" t="str">
        <f>IF(D1567="","",IFERROR(VLOOKUP(D1567,Cadastro!$C$9:$D$1009,2,FALSE),"NOT FOUND"))</f>
        <v/>
      </c>
      <c r="F1567" s="94"/>
      <c r="G1567" s="76"/>
      <c r="H1567" s="81" t="str">
        <f>IFERROR(F1567*VLOOKUP(D1567,Saldo!$P$8:$U$1009,6,FALSE),"")</f>
        <v/>
      </c>
      <c r="I1567" s="78" t="str">
        <f>IFERROR(IF(D1567="","",VLOOKUP(D1567,Saldo!$P$8:$Q$1009,2,FALSE)),"")</f>
        <v/>
      </c>
      <c r="J1567" s="76"/>
      <c r="K1567" s="74" t="str">
        <f t="shared" si="24"/>
        <v/>
      </c>
    </row>
    <row r="1568" spans="1:11" ht="18.95" customHeight="1" x14ac:dyDescent="0.25">
      <c r="A1568" s="52"/>
      <c r="C1568" s="185"/>
      <c r="D1568" s="76"/>
      <c r="E1568" s="76" t="str">
        <f>IF(D1568="","",IFERROR(VLOOKUP(D1568,Cadastro!$C$9:$D$1009,2,FALSE),"NOT FOUND"))</f>
        <v/>
      </c>
      <c r="F1568" s="94"/>
      <c r="G1568" s="76"/>
      <c r="H1568" s="81" t="str">
        <f>IFERROR(F1568*VLOOKUP(D1568,Saldo!$P$8:$U$1009,6,FALSE),"")</f>
        <v/>
      </c>
      <c r="I1568" s="78" t="str">
        <f>IFERROR(IF(D1568="","",VLOOKUP(D1568,Saldo!$P$8:$Q$1009,2,FALSE)),"")</f>
        <v/>
      </c>
      <c r="J1568" s="76"/>
      <c r="K1568" s="74" t="str">
        <f t="shared" si="24"/>
        <v/>
      </c>
    </row>
    <row r="1569" spans="1:11" ht="18.95" customHeight="1" x14ac:dyDescent="0.25">
      <c r="A1569" s="52"/>
      <c r="C1569" s="185"/>
      <c r="D1569" s="76"/>
      <c r="E1569" s="76" t="str">
        <f>IF(D1569="","",IFERROR(VLOOKUP(D1569,Cadastro!$C$9:$D$1009,2,FALSE),"NOT FOUND"))</f>
        <v/>
      </c>
      <c r="F1569" s="94"/>
      <c r="G1569" s="76"/>
      <c r="H1569" s="81" t="str">
        <f>IFERROR(F1569*VLOOKUP(D1569,Saldo!$P$8:$U$1009,6,FALSE),"")</f>
        <v/>
      </c>
      <c r="I1569" s="78" t="str">
        <f>IFERROR(IF(D1569="","",VLOOKUP(D1569,Saldo!$P$8:$Q$1009,2,FALSE)),"")</f>
        <v/>
      </c>
      <c r="J1569" s="76"/>
      <c r="K1569" s="74" t="str">
        <f t="shared" si="24"/>
        <v/>
      </c>
    </row>
    <row r="1570" spans="1:11" ht="18.95" customHeight="1" x14ac:dyDescent="0.25">
      <c r="A1570" s="52"/>
      <c r="C1570" s="185"/>
      <c r="D1570" s="76"/>
      <c r="E1570" s="76" t="str">
        <f>IF(D1570="","",IFERROR(VLOOKUP(D1570,Cadastro!$C$9:$D$1009,2,FALSE),"NOT FOUND"))</f>
        <v/>
      </c>
      <c r="F1570" s="94"/>
      <c r="G1570" s="76"/>
      <c r="H1570" s="81" t="str">
        <f>IFERROR(F1570*VLOOKUP(D1570,Saldo!$P$8:$U$1009,6,FALSE),"")</f>
        <v/>
      </c>
      <c r="I1570" s="78" t="str">
        <f>IFERROR(IF(D1570="","",VLOOKUP(D1570,Saldo!$P$8:$Q$1009,2,FALSE)),"")</f>
        <v/>
      </c>
      <c r="J1570" s="76"/>
      <c r="K1570" s="74" t="str">
        <f t="shared" si="24"/>
        <v/>
      </c>
    </row>
    <row r="1571" spans="1:11" ht="18.95" customHeight="1" x14ac:dyDescent="0.25">
      <c r="A1571" s="52"/>
      <c r="C1571" s="185"/>
      <c r="D1571" s="76"/>
      <c r="E1571" s="76" t="str">
        <f>IF(D1571="","",IFERROR(VLOOKUP(D1571,Cadastro!$C$9:$D$1009,2,FALSE),"NOT FOUND"))</f>
        <v/>
      </c>
      <c r="F1571" s="94"/>
      <c r="G1571" s="76"/>
      <c r="H1571" s="81" t="str">
        <f>IFERROR(F1571*VLOOKUP(D1571,Saldo!$P$8:$U$1009,6,FALSE),"")</f>
        <v/>
      </c>
      <c r="I1571" s="78" t="str">
        <f>IFERROR(IF(D1571="","",VLOOKUP(D1571,Saldo!$P$8:$Q$1009,2,FALSE)),"")</f>
        <v/>
      </c>
      <c r="J1571" s="76"/>
      <c r="K1571" s="74" t="str">
        <f t="shared" si="24"/>
        <v/>
      </c>
    </row>
    <row r="1572" spans="1:11" ht="18.95" customHeight="1" x14ac:dyDescent="0.25">
      <c r="A1572" s="52"/>
      <c r="C1572" s="185"/>
      <c r="D1572" s="76"/>
      <c r="E1572" s="76" t="str">
        <f>IF(D1572="","",IFERROR(VLOOKUP(D1572,Cadastro!$C$9:$D$1009,2,FALSE),"NOT FOUND"))</f>
        <v/>
      </c>
      <c r="F1572" s="94"/>
      <c r="G1572" s="76"/>
      <c r="H1572" s="81" t="str">
        <f>IFERROR(F1572*VLOOKUP(D1572,Saldo!$P$8:$U$1009,6,FALSE),"")</f>
        <v/>
      </c>
      <c r="I1572" s="78" t="str">
        <f>IFERROR(IF(D1572="","",VLOOKUP(D1572,Saldo!$P$8:$Q$1009,2,FALSE)),"")</f>
        <v/>
      </c>
      <c r="J1572" s="76"/>
      <c r="K1572" s="74" t="str">
        <f t="shared" si="24"/>
        <v/>
      </c>
    </row>
    <row r="1573" spans="1:11" ht="18.95" customHeight="1" x14ac:dyDescent="0.25">
      <c r="A1573" s="52"/>
      <c r="C1573" s="185"/>
      <c r="D1573" s="76"/>
      <c r="E1573" s="76" t="str">
        <f>IF(D1573="","",IFERROR(VLOOKUP(D1573,Cadastro!$C$9:$D$1009,2,FALSE),"NOT FOUND"))</f>
        <v/>
      </c>
      <c r="F1573" s="94"/>
      <c r="G1573" s="76"/>
      <c r="H1573" s="81" t="str">
        <f>IFERROR(F1573*VLOOKUP(D1573,Saldo!$P$8:$U$1009,6,FALSE),"")</f>
        <v/>
      </c>
      <c r="I1573" s="78" t="str">
        <f>IFERROR(IF(D1573="","",VLOOKUP(D1573,Saldo!$P$8:$Q$1009,2,FALSE)),"")</f>
        <v/>
      </c>
      <c r="J1573" s="76"/>
      <c r="K1573" s="74" t="str">
        <f t="shared" si="24"/>
        <v/>
      </c>
    </row>
    <row r="1574" spans="1:11" ht="18.95" customHeight="1" x14ac:dyDescent="0.25">
      <c r="A1574" s="52"/>
      <c r="C1574" s="185"/>
      <c r="D1574" s="76"/>
      <c r="E1574" s="76" t="str">
        <f>IF(D1574="","",IFERROR(VLOOKUP(D1574,Cadastro!$C$9:$D$1009,2,FALSE),"NOT FOUND"))</f>
        <v/>
      </c>
      <c r="F1574" s="94"/>
      <c r="G1574" s="76"/>
      <c r="H1574" s="81" t="str">
        <f>IFERROR(F1574*VLOOKUP(D1574,Saldo!$P$8:$U$1009,6,FALSE),"")</f>
        <v/>
      </c>
      <c r="I1574" s="78" t="str">
        <f>IFERROR(IF(D1574="","",VLOOKUP(D1574,Saldo!$P$8:$Q$1009,2,FALSE)),"")</f>
        <v/>
      </c>
      <c r="J1574" s="76"/>
      <c r="K1574" s="74" t="str">
        <f t="shared" si="24"/>
        <v/>
      </c>
    </row>
    <row r="1575" spans="1:11" ht="18.95" customHeight="1" x14ac:dyDescent="0.25">
      <c r="A1575" s="52"/>
      <c r="C1575" s="185"/>
      <c r="D1575" s="76"/>
      <c r="E1575" s="76" t="str">
        <f>IF(D1575="","",IFERROR(VLOOKUP(D1575,Cadastro!$C$9:$D$1009,2,FALSE),"NOT FOUND"))</f>
        <v/>
      </c>
      <c r="F1575" s="94"/>
      <c r="G1575" s="76"/>
      <c r="H1575" s="81" t="str">
        <f>IFERROR(F1575*VLOOKUP(D1575,Saldo!$P$8:$U$1009,6,FALSE),"")</f>
        <v/>
      </c>
      <c r="I1575" s="78" t="str">
        <f>IFERROR(IF(D1575="","",VLOOKUP(D1575,Saldo!$P$8:$Q$1009,2,FALSE)),"")</f>
        <v/>
      </c>
      <c r="J1575" s="76"/>
      <c r="K1575" s="74" t="str">
        <f t="shared" si="24"/>
        <v/>
      </c>
    </row>
    <row r="1576" spans="1:11" ht="18.95" customHeight="1" x14ac:dyDescent="0.25">
      <c r="A1576" s="52"/>
      <c r="C1576" s="185"/>
      <c r="D1576" s="76"/>
      <c r="E1576" s="76" t="str">
        <f>IF(D1576="","",IFERROR(VLOOKUP(D1576,Cadastro!$C$9:$D$1009,2,FALSE),"NOT FOUND"))</f>
        <v/>
      </c>
      <c r="F1576" s="94"/>
      <c r="G1576" s="76"/>
      <c r="H1576" s="81" t="str">
        <f>IFERROR(F1576*VLOOKUP(D1576,Saldo!$P$8:$U$1009,6,FALSE),"")</f>
        <v/>
      </c>
      <c r="I1576" s="78" t="str">
        <f>IFERROR(IF(D1576="","",VLOOKUP(D1576,Saldo!$P$8:$Q$1009,2,FALSE)),"")</f>
        <v/>
      </c>
      <c r="J1576" s="76"/>
      <c r="K1576" s="74" t="str">
        <f t="shared" si="24"/>
        <v/>
      </c>
    </row>
    <row r="1577" spans="1:11" ht="18.95" customHeight="1" x14ac:dyDescent="0.25">
      <c r="A1577" s="52"/>
      <c r="C1577" s="185"/>
      <c r="D1577" s="76"/>
      <c r="E1577" s="76" t="str">
        <f>IF(D1577="","",IFERROR(VLOOKUP(D1577,Cadastro!$C$9:$D$1009,2,FALSE),"NOT FOUND"))</f>
        <v/>
      </c>
      <c r="F1577" s="94"/>
      <c r="G1577" s="76"/>
      <c r="H1577" s="81" t="str">
        <f>IFERROR(F1577*VLOOKUP(D1577,Saldo!$P$8:$U$1009,6,FALSE),"")</f>
        <v/>
      </c>
      <c r="I1577" s="78" t="str">
        <f>IFERROR(IF(D1577="","",VLOOKUP(D1577,Saldo!$P$8:$Q$1009,2,FALSE)),"")</f>
        <v/>
      </c>
      <c r="J1577" s="76"/>
      <c r="K1577" s="74" t="str">
        <f t="shared" si="24"/>
        <v/>
      </c>
    </row>
    <row r="1578" spans="1:11" ht="18.95" customHeight="1" x14ac:dyDescent="0.25">
      <c r="A1578" s="52"/>
      <c r="C1578" s="185"/>
      <c r="D1578" s="76"/>
      <c r="E1578" s="76" t="str">
        <f>IF(D1578="","",IFERROR(VLOOKUP(D1578,Cadastro!$C$9:$D$1009,2,FALSE),"NOT FOUND"))</f>
        <v/>
      </c>
      <c r="F1578" s="94"/>
      <c r="G1578" s="76"/>
      <c r="H1578" s="81" t="str">
        <f>IFERROR(F1578*VLOOKUP(D1578,Saldo!$P$8:$U$1009,6,FALSE),"")</f>
        <v/>
      </c>
      <c r="I1578" s="78" t="str">
        <f>IFERROR(IF(D1578="","",VLOOKUP(D1578,Saldo!$P$8:$Q$1009,2,FALSE)),"")</f>
        <v/>
      </c>
      <c r="J1578" s="76"/>
      <c r="K1578" s="74" t="str">
        <f t="shared" si="24"/>
        <v/>
      </c>
    </row>
    <row r="1579" spans="1:11" ht="18.95" customHeight="1" x14ac:dyDescent="0.25">
      <c r="A1579" s="52"/>
      <c r="C1579" s="185"/>
      <c r="D1579" s="76"/>
      <c r="E1579" s="76" t="str">
        <f>IF(D1579="","",IFERROR(VLOOKUP(D1579,Cadastro!$C$9:$D$1009,2,FALSE),"NOT FOUND"))</f>
        <v/>
      </c>
      <c r="F1579" s="94"/>
      <c r="G1579" s="76"/>
      <c r="H1579" s="81" t="str">
        <f>IFERROR(F1579*VLOOKUP(D1579,Saldo!$P$8:$U$1009,6,FALSE),"")</f>
        <v/>
      </c>
      <c r="I1579" s="78" t="str">
        <f>IFERROR(IF(D1579="","",VLOOKUP(D1579,Saldo!$P$8:$Q$1009,2,FALSE)),"")</f>
        <v/>
      </c>
      <c r="J1579" s="76"/>
      <c r="K1579" s="74" t="str">
        <f t="shared" si="24"/>
        <v/>
      </c>
    </row>
    <row r="1580" spans="1:11" ht="18.95" customHeight="1" x14ac:dyDescent="0.25">
      <c r="A1580" s="52"/>
      <c r="C1580" s="185"/>
      <c r="D1580" s="76"/>
      <c r="E1580" s="76" t="str">
        <f>IF(D1580="","",IFERROR(VLOOKUP(D1580,Cadastro!$C$9:$D$1009,2,FALSE),"NOT FOUND"))</f>
        <v/>
      </c>
      <c r="F1580" s="94"/>
      <c r="G1580" s="76"/>
      <c r="H1580" s="81" t="str">
        <f>IFERROR(F1580*VLOOKUP(D1580,Saldo!$P$8:$U$1009,6,FALSE),"")</f>
        <v/>
      </c>
      <c r="I1580" s="78" t="str">
        <f>IFERROR(IF(D1580="","",VLOOKUP(D1580,Saldo!$P$8:$Q$1009,2,FALSE)),"")</f>
        <v/>
      </c>
      <c r="J1580" s="76"/>
      <c r="K1580" s="74" t="str">
        <f t="shared" si="24"/>
        <v/>
      </c>
    </row>
    <row r="1581" spans="1:11" ht="18.95" customHeight="1" x14ac:dyDescent="0.25">
      <c r="A1581" s="52"/>
      <c r="C1581" s="185"/>
      <c r="D1581" s="76"/>
      <c r="E1581" s="76" t="str">
        <f>IF(D1581="","",IFERROR(VLOOKUP(D1581,Cadastro!$C$9:$D$1009,2,FALSE),"NOT FOUND"))</f>
        <v/>
      </c>
      <c r="F1581" s="94"/>
      <c r="G1581" s="76"/>
      <c r="H1581" s="81" t="str">
        <f>IFERROR(F1581*VLOOKUP(D1581,Saldo!$P$8:$U$1009,6,FALSE),"")</f>
        <v/>
      </c>
      <c r="I1581" s="78" t="str">
        <f>IFERROR(IF(D1581="","",VLOOKUP(D1581,Saldo!$P$8:$Q$1009,2,FALSE)),"")</f>
        <v/>
      </c>
      <c r="J1581" s="76"/>
      <c r="K1581" s="74" t="str">
        <f t="shared" si="24"/>
        <v/>
      </c>
    </row>
    <row r="1582" spans="1:11" ht="18.95" customHeight="1" x14ac:dyDescent="0.25">
      <c r="A1582" s="52"/>
      <c r="C1582" s="185"/>
      <c r="D1582" s="76"/>
      <c r="E1582" s="76" t="str">
        <f>IF(D1582="","",IFERROR(VLOOKUP(D1582,Cadastro!$C$9:$D$1009,2,FALSE),"NOT FOUND"))</f>
        <v/>
      </c>
      <c r="F1582" s="94"/>
      <c r="G1582" s="76"/>
      <c r="H1582" s="81" t="str">
        <f>IFERROR(F1582*VLOOKUP(D1582,Saldo!$P$8:$U$1009,6,FALSE),"")</f>
        <v/>
      </c>
      <c r="I1582" s="78" t="str">
        <f>IFERROR(IF(D1582="","",VLOOKUP(D1582,Saldo!$P$8:$Q$1009,2,FALSE)),"")</f>
        <v/>
      </c>
      <c r="J1582" s="76"/>
      <c r="K1582" s="74" t="str">
        <f t="shared" si="24"/>
        <v/>
      </c>
    </row>
    <row r="1583" spans="1:11" ht="18.95" customHeight="1" x14ac:dyDescent="0.25">
      <c r="A1583" s="52"/>
      <c r="C1583" s="185"/>
      <c r="D1583" s="76"/>
      <c r="E1583" s="76" t="str">
        <f>IF(D1583="","",IFERROR(VLOOKUP(D1583,Cadastro!$C$9:$D$1009,2,FALSE),"NOT FOUND"))</f>
        <v/>
      </c>
      <c r="F1583" s="94"/>
      <c r="G1583" s="76"/>
      <c r="H1583" s="81" t="str">
        <f>IFERROR(F1583*VLOOKUP(D1583,Saldo!$P$8:$U$1009,6,FALSE),"")</f>
        <v/>
      </c>
      <c r="I1583" s="78" t="str">
        <f>IFERROR(IF(D1583="","",VLOOKUP(D1583,Saldo!$P$8:$Q$1009,2,FALSE)),"")</f>
        <v/>
      </c>
      <c r="J1583" s="76"/>
      <c r="K1583" s="74" t="str">
        <f t="shared" si="24"/>
        <v/>
      </c>
    </row>
    <row r="1584" spans="1:11" ht="18.95" customHeight="1" x14ac:dyDescent="0.25">
      <c r="A1584" s="52"/>
      <c r="C1584" s="185"/>
      <c r="D1584" s="76"/>
      <c r="E1584" s="76" t="str">
        <f>IF(D1584="","",IFERROR(VLOOKUP(D1584,Cadastro!$C$9:$D$1009,2,FALSE),"NOT FOUND"))</f>
        <v/>
      </c>
      <c r="F1584" s="94"/>
      <c r="G1584" s="76"/>
      <c r="H1584" s="81" t="str">
        <f>IFERROR(F1584*VLOOKUP(D1584,Saldo!$P$8:$U$1009,6,FALSE),"")</f>
        <v/>
      </c>
      <c r="I1584" s="78" t="str">
        <f>IFERROR(IF(D1584="","",VLOOKUP(D1584,Saldo!$P$8:$Q$1009,2,FALSE)),"")</f>
        <v/>
      </c>
      <c r="J1584" s="76"/>
      <c r="K1584" s="74" t="str">
        <f t="shared" si="24"/>
        <v/>
      </c>
    </row>
    <row r="1585" spans="1:11" ht="18.95" customHeight="1" x14ac:dyDescent="0.25">
      <c r="A1585" s="52"/>
      <c r="C1585" s="185"/>
      <c r="D1585" s="76"/>
      <c r="E1585" s="76" t="str">
        <f>IF(D1585="","",IFERROR(VLOOKUP(D1585,Cadastro!$C$9:$D$1009,2,FALSE),"NOT FOUND"))</f>
        <v/>
      </c>
      <c r="F1585" s="94"/>
      <c r="G1585" s="76"/>
      <c r="H1585" s="81" t="str">
        <f>IFERROR(F1585*VLOOKUP(D1585,Saldo!$P$8:$U$1009,6,FALSE),"")</f>
        <v/>
      </c>
      <c r="I1585" s="78" t="str">
        <f>IFERROR(IF(D1585="","",VLOOKUP(D1585,Saldo!$P$8:$Q$1009,2,FALSE)),"")</f>
        <v/>
      </c>
      <c r="J1585" s="76"/>
      <c r="K1585" s="74" t="str">
        <f t="shared" si="24"/>
        <v/>
      </c>
    </row>
    <row r="1586" spans="1:11" ht="18.95" customHeight="1" x14ac:dyDescent="0.25">
      <c r="A1586" s="52"/>
      <c r="C1586" s="185"/>
      <c r="D1586" s="76"/>
      <c r="E1586" s="76" t="str">
        <f>IF(D1586="","",IFERROR(VLOOKUP(D1586,Cadastro!$C$9:$D$1009,2,FALSE),"NOT FOUND"))</f>
        <v/>
      </c>
      <c r="F1586" s="94"/>
      <c r="G1586" s="76"/>
      <c r="H1586" s="81" t="str">
        <f>IFERROR(F1586*VLOOKUP(D1586,Saldo!$P$8:$U$1009,6,FALSE),"")</f>
        <v/>
      </c>
      <c r="I1586" s="78" t="str">
        <f>IFERROR(IF(D1586="","",VLOOKUP(D1586,Saldo!$P$8:$Q$1009,2,FALSE)),"")</f>
        <v/>
      </c>
      <c r="J1586" s="76"/>
      <c r="K1586" s="74" t="str">
        <f t="shared" si="24"/>
        <v/>
      </c>
    </row>
    <row r="1587" spans="1:11" ht="18.95" customHeight="1" x14ac:dyDescent="0.25">
      <c r="A1587" s="52"/>
      <c r="C1587" s="185"/>
      <c r="D1587" s="76"/>
      <c r="E1587" s="76" t="str">
        <f>IF(D1587="","",IFERROR(VLOOKUP(D1587,Cadastro!$C$9:$D$1009,2,FALSE),"NOT FOUND"))</f>
        <v/>
      </c>
      <c r="F1587" s="94"/>
      <c r="G1587" s="76"/>
      <c r="H1587" s="81" t="str">
        <f>IFERROR(F1587*VLOOKUP(D1587,Saldo!$P$8:$U$1009,6,FALSE),"")</f>
        <v/>
      </c>
      <c r="I1587" s="78" t="str">
        <f>IFERROR(IF(D1587="","",VLOOKUP(D1587,Saldo!$P$8:$Q$1009,2,FALSE)),"")</f>
        <v/>
      </c>
      <c r="J1587" s="76"/>
      <c r="K1587" s="74" t="str">
        <f t="shared" si="24"/>
        <v/>
      </c>
    </row>
    <row r="1588" spans="1:11" ht="18.95" customHeight="1" x14ac:dyDescent="0.25">
      <c r="A1588" s="52"/>
      <c r="C1588" s="185"/>
      <c r="D1588" s="76"/>
      <c r="E1588" s="76" t="str">
        <f>IF(D1588="","",IFERROR(VLOOKUP(D1588,Cadastro!$C$9:$D$1009,2,FALSE),"NOT FOUND"))</f>
        <v/>
      </c>
      <c r="F1588" s="94"/>
      <c r="G1588" s="76"/>
      <c r="H1588" s="81" t="str">
        <f>IFERROR(F1588*VLOOKUP(D1588,Saldo!$P$8:$U$1009,6,FALSE),"")</f>
        <v/>
      </c>
      <c r="I1588" s="78" t="str">
        <f>IFERROR(IF(D1588="","",VLOOKUP(D1588,Saldo!$P$8:$Q$1009,2,FALSE)),"")</f>
        <v/>
      </c>
      <c r="J1588" s="76"/>
      <c r="K1588" s="74" t="str">
        <f t="shared" si="24"/>
        <v/>
      </c>
    </row>
    <row r="1589" spans="1:11" ht="18.95" customHeight="1" x14ac:dyDescent="0.25">
      <c r="A1589" s="52"/>
      <c r="C1589" s="185"/>
      <c r="D1589" s="76"/>
      <c r="E1589" s="76" t="str">
        <f>IF(D1589="","",IFERROR(VLOOKUP(D1589,Cadastro!$C$9:$D$1009,2,FALSE),"NOT FOUND"))</f>
        <v/>
      </c>
      <c r="F1589" s="94"/>
      <c r="G1589" s="76"/>
      <c r="H1589" s="81" t="str">
        <f>IFERROR(F1589*VLOOKUP(D1589,Saldo!$P$8:$U$1009,6,FALSE),"")</f>
        <v/>
      </c>
      <c r="I1589" s="78" t="str">
        <f>IFERROR(IF(D1589="","",VLOOKUP(D1589,Saldo!$P$8:$Q$1009,2,FALSE)),"")</f>
        <v/>
      </c>
      <c r="J1589" s="76"/>
      <c r="K1589" s="74" t="str">
        <f t="shared" si="24"/>
        <v/>
      </c>
    </row>
    <row r="1590" spans="1:11" ht="18.95" customHeight="1" x14ac:dyDescent="0.25">
      <c r="A1590" s="52"/>
      <c r="C1590" s="185"/>
      <c r="D1590" s="76"/>
      <c r="E1590" s="76" t="str">
        <f>IF(D1590="","",IFERROR(VLOOKUP(D1590,Cadastro!$C$9:$D$1009,2,FALSE),"NOT FOUND"))</f>
        <v/>
      </c>
      <c r="F1590" s="94"/>
      <c r="G1590" s="76"/>
      <c r="H1590" s="81" t="str">
        <f>IFERROR(F1590*VLOOKUP(D1590,Saldo!$P$8:$U$1009,6,FALSE),"")</f>
        <v/>
      </c>
      <c r="I1590" s="78" t="str">
        <f>IFERROR(IF(D1590="","",VLOOKUP(D1590,Saldo!$P$8:$Q$1009,2,FALSE)),"")</f>
        <v/>
      </c>
      <c r="J1590" s="76"/>
      <c r="K1590" s="74" t="str">
        <f t="shared" si="24"/>
        <v/>
      </c>
    </row>
    <row r="1591" spans="1:11" ht="18.95" customHeight="1" x14ac:dyDescent="0.25">
      <c r="A1591" s="52"/>
      <c r="C1591" s="185"/>
      <c r="D1591" s="76"/>
      <c r="E1591" s="76" t="str">
        <f>IF(D1591="","",IFERROR(VLOOKUP(D1591,Cadastro!$C$9:$D$1009,2,FALSE),"NOT FOUND"))</f>
        <v/>
      </c>
      <c r="F1591" s="94"/>
      <c r="G1591" s="76"/>
      <c r="H1591" s="81" t="str">
        <f>IFERROR(F1591*VLOOKUP(D1591,Saldo!$P$8:$U$1009,6,FALSE),"")</f>
        <v/>
      </c>
      <c r="I1591" s="78" t="str">
        <f>IFERROR(IF(D1591="","",VLOOKUP(D1591,Saldo!$P$8:$Q$1009,2,FALSE)),"")</f>
        <v/>
      </c>
      <c r="J1591" s="76"/>
      <c r="K1591" s="74" t="str">
        <f t="shared" si="24"/>
        <v/>
      </c>
    </row>
    <row r="1592" spans="1:11" ht="18.95" customHeight="1" x14ac:dyDescent="0.25">
      <c r="A1592" s="52"/>
      <c r="C1592" s="185"/>
      <c r="D1592" s="76"/>
      <c r="E1592" s="76" t="str">
        <f>IF(D1592="","",IFERROR(VLOOKUP(D1592,Cadastro!$C$9:$D$1009,2,FALSE),"NOT FOUND"))</f>
        <v/>
      </c>
      <c r="F1592" s="94"/>
      <c r="G1592" s="76"/>
      <c r="H1592" s="81" t="str">
        <f>IFERROR(F1592*VLOOKUP(D1592,Saldo!$P$8:$U$1009,6,FALSE),"")</f>
        <v/>
      </c>
      <c r="I1592" s="78" t="str">
        <f>IFERROR(IF(D1592="","",VLOOKUP(D1592,Saldo!$P$8:$Q$1009,2,FALSE)),"")</f>
        <v/>
      </c>
      <c r="J1592" s="76"/>
      <c r="K1592" s="74" t="str">
        <f t="shared" si="24"/>
        <v/>
      </c>
    </row>
    <row r="1593" spans="1:11" ht="18.95" customHeight="1" x14ac:dyDescent="0.25">
      <c r="A1593" s="52"/>
      <c r="C1593" s="185"/>
      <c r="D1593" s="76"/>
      <c r="E1593" s="76" t="str">
        <f>IF(D1593="","",IFERROR(VLOOKUP(D1593,Cadastro!$C$9:$D$1009,2,FALSE),"NOT FOUND"))</f>
        <v/>
      </c>
      <c r="F1593" s="94"/>
      <c r="G1593" s="76"/>
      <c r="H1593" s="81" t="str">
        <f>IFERROR(F1593*VLOOKUP(D1593,Saldo!$P$8:$U$1009,6,FALSE),"")</f>
        <v/>
      </c>
      <c r="I1593" s="78" t="str">
        <f>IFERROR(IF(D1593="","",VLOOKUP(D1593,Saldo!$P$8:$Q$1009,2,FALSE)),"")</f>
        <v/>
      </c>
      <c r="J1593" s="76"/>
      <c r="K1593" s="74" t="str">
        <f t="shared" si="24"/>
        <v/>
      </c>
    </row>
    <row r="1594" spans="1:11" ht="18.95" customHeight="1" x14ac:dyDescent="0.25">
      <c r="A1594" s="52"/>
      <c r="C1594" s="185"/>
      <c r="D1594" s="76"/>
      <c r="E1594" s="76" t="str">
        <f>IF(D1594="","",IFERROR(VLOOKUP(D1594,Cadastro!$C$9:$D$1009,2,FALSE),"NOT FOUND"))</f>
        <v/>
      </c>
      <c r="F1594" s="94"/>
      <c r="G1594" s="76"/>
      <c r="H1594" s="81" t="str">
        <f>IFERROR(F1594*VLOOKUP(D1594,Saldo!$P$8:$U$1009,6,FALSE),"")</f>
        <v/>
      </c>
      <c r="I1594" s="78" t="str">
        <f>IFERROR(IF(D1594="","",VLOOKUP(D1594,Saldo!$P$8:$Q$1009,2,FALSE)),"")</f>
        <v/>
      </c>
      <c r="J1594" s="76"/>
      <c r="K1594" s="74" t="str">
        <f t="shared" si="24"/>
        <v/>
      </c>
    </row>
    <row r="1595" spans="1:11" ht="18.95" customHeight="1" x14ac:dyDescent="0.25">
      <c r="A1595" s="52"/>
      <c r="C1595" s="185"/>
      <c r="D1595" s="76"/>
      <c r="E1595" s="76" t="str">
        <f>IF(D1595="","",IFERROR(VLOOKUP(D1595,Cadastro!$C$9:$D$1009,2,FALSE),"NOT FOUND"))</f>
        <v/>
      </c>
      <c r="F1595" s="94"/>
      <c r="G1595" s="76"/>
      <c r="H1595" s="81" t="str">
        <f>IFERROR(F1595*VLOOKUP(D1595,Saldo!$P$8:$U$1009,6,FALSE),"")</f>
        <v/>
      </c>
      <c r="I1595" s="78" t="str">
        <f>IFERROR(IF(D1595="","",VLOOKUP(D1595,Saldo!$P$8:$Q$1009,2,FALSE)),"")</f>
        <v/>
      </c>
      <c r="J1595" s="76"/>
      <c r="K1595" s="74" t="str">
        <f t="shared" si="24"/>
        <v/>
      </c>
    </row>
    <row r="1596" spans="1:11" ht="18.95" customHeight="1" x14ac:dyDescent="0.25">
      <c r="A1596" s="52"/>
      <c r="C1596" s="185"/>
      <c r="D1596" s="76"/>
      <c r="E1596" s="76" t="str">
        <f>IF(D1596="","",IFERROR(VLOOKUP(D1596,Cadastro!$C$9:$D$1009,2,FALSE),"NOT FOUND"))</f>
        <v/>
      </c>
      <c r="F1596" s="94"/>
      <c r="G1596" s="76"/>
      <c r="H1596" s="81" t="str">
        <f>IFERROR(F1596*VLOOKUP(D1596,Saldo!$P$8:$U$1009,6,FALSE),"")</f>
        <v/>
      </c>
      <c r="I1596" s="78" t="str">
        <f>IFERROR(IF(D1596="","",VLOOKUP(D1596,Saldo!$P$8:$Q$1009,2,FALSE)),"")</f>
        <v/>
      </c>
      <c r="J1596" s="76"/>
      <c r="K1596" s="74" t="str">
        <f t="shared" si="24"/>
        <v/>
      </c>
    </row>
    <row r="1597" spans="1:11" ht="18.95" customHeight="1" x14ac:dyDescent="0.25">
      <c r="A1597" s="52"/>
      <c r="C1597" s="185"/>
      <c r="D1597" s="76"/>
      <c r="E1597" s="76" t="str">
        <f>IF(D1597="","",IFERROR(VLOOKUP(D1597,Cadastro!$C$9:$D$1009,2,FALSE),"NOT FOUND"))</f>
        <v/>
      </c>
      <c r="F1597" s="94"/>
      <c r="G1597" s="76"/>
      <c r="H1597" s="81" t="str">
        <f>IFERROR(F1597*VLOOKUP(D1597,Saldo!$P$8:$U$1009,6,FALSE),"")</f>
        <v/>
      </c>
      <c r="I1597" s="78" t="str">
        <f>IFERROR(IF(D1597="","",VLOOKUP(D1597,Saldo!$P$8:$Q$1009,2,FALSE)),"")</f>
        <v/>
      </c>
      <c r="J1597" s="76"/>
      <c r="K1597" s="74" t="str">
        <f t="shared" si="24"/>
        <v/>
      </c>
    </row>
    <row r="1598" spans="1:11" ht="18.95" customHeight="1" x14ac:dyDescent="0.25">
      <c r="A1598" s="52"/>
      <c r="C1598" s="185"/>
      <c r="D1598" s="76"/>
      <c r="E1598" s="76" t="str">
        <f>IF(D1598="","",IFERROR(VLOOKUP(D1598,Cadastro!$C$9:$D$1009,2,FALSE),"NOT FOUND"))</f>
        <v/>
      </c>
      <c r="F1598" s="94"/>
      <c r="G1598" s="76"/>
      <c r="H1598" s="81" t="str">
        <f>IFERROR(F1598*VLOOKUP(D1598,Saldo!$P$8:$U$1009,6,FALSE),"")</f>
        <v/>
      </c>
      <c r="I1598" s="78" t="str">
        <f>IFERROR(IF(D1598="","",VLOOKUP(D1598,Saldo!$P$8:$Q$1009,2,FALSE)),"")</f>
        <v/>
      </c>
      <c r="J1598" s="76"/>
      <c r="K1598" s="74" t="str">
        <f t="shared" si="24"/>
        <v/>
      </c>
    </row>
    <row r="1599" spans="1:11" ht="18.95" customHeight="1" x14ac:dyDescent="0.25">
      <c r="A1599" s="52"/>
      <c r="C1599" s="185"/>
      <c r="D1599" s="76"/>
      <c r="E1599" s="76" t="str">
        <f>IF(D1599="","",IFERROR(VLOOKUP(D1599,Cadastro!$C$9:$D$1009,2,FALSE),"NOT FOUND"))</f>
        <v/>
      </c>
      <c r="F1599" s="94"/>
      <c r="G1599" s="76"/>
      <c r="H1599" s="81" t="str">
        <f>IFERROR(F1599*VLOOKUP(D1599,Saldo!$P$8:$U$1009,6,FALSE),"")</f>
        <v/>
      </c>
      <c r="I1599" s="78" t="str">
        <f>IFERROR(IF(D1599="","",VLOOKUP(D1599,Saldo!$P$8:$Q$1009,2,FALSE)),"")</f>
        <v/>
      </c>
      <c r="J1599" s="76"/>
      <c r="K1599" s="74" t="str">
        <f t="shared" si="24"/>
        <v/>
      </c>
    </row>
    <row r="1600" spans="1:11" ht="18.95" customHeight="1" x14ac:dyDescent="0.25">
      <c r="A1600" s="52"/>
      <c r="C1600" s="185"/>
      <c r="D1600" s="76"/>
      <c r="E1600" s="76" t="str">
        <f>IF(D1600="","",IFERROR(VLOOKUP(D1600,Cadastro!$C$9:$D$1009,2,FALSE),"NOT FOUND"))</f>
        <v/>
      </c>
      <c r="F1600" s="94"/>
      <c r="G1600" s="76"/>
      <c r="H1600" s="81" t="str">
        <f>IFERROR(F1600*VLOOKUP(D1600,Saldo!$P$8:$U$1009,6,FALSE),"")</f>
        <v/>
      </c>
      <c r="I1600" s="78" t="str">
        <f>IFERROR(IF(D1600="","",VLOOKUP(D1600,Saldo!$P$8:$Q$1009,2,FALSE)),"")</f>
        <v/>
      </c>
      <c r="J1600" s="76"/>
      <c r="K1600" s="74" t="str">
        <f t="shared" si="24"/>
        <v/>
      </c>
    </row>
    <row r="1601" spans="1:11" ht="18.95" customHeight="1" x14ac:dyDescent="0.25">
      <c r="A1601" s="52"/>
      <c r="C1601" s="185"/>
      <c r="D1601" s="76"/>
      <c r="E1601" s="76" t="str">
        <f>IF(D1601="","",IFERROR(VLOOKUP(D1601,Cadastro!$C$9:$D$1009,2,FALSE),"NOT FOUND"))</f>
        <v/>
      </c>
      <c r="F1601" s="94"/>
      <c r="G1601" s="76"/>
      <c r="H1601" s="81" t="str">
        <f>IFERROR(F1601*VLOOKUP(D1601,Saldo!$P$8:$U$1009,6,FALSE),"")</f>
        <v/>
      </c>
      <c r="I1601" s="78" t="str">
        <f>IFERROR(IF(D1601="","",VLOOKUP(D1601,Saldo!$P$8:$Q$1009,2,FALSE)),"")</f>
        <v/>
      </c>
      <c r="J1601" s="76"/>
      <c r="K1601" s="74" t="str">
        <f t="shared" si="24"/>
        <v/>
      </c>
    </row>
    <row r="1602" spans="1:11" ht="18.95" customHeight="1" x14ac:dyDescent="0.25">
      <c r="A1602" s="52"/>
      <c r="C1602" s="185"/>
      <c r="D1602" s="76"/>
      <c r="E1602" s="76" t="str">
        <f>IF(D1602="","",IFERROR(VLOOKUP(D1602,Cadastro!$C$9:$D$1009,2,FALSE),"NOT FOUND"))</f>
        <v/>
      </c>
      <c r="F1602" s="94"/>
      <c r="G1602" s="76"/>
      <c r="H1602" s="81" t="str">
        <f>IFERROR(F1602*VLOOKUP(D1602,Saldo!$P$8:$U$1009,6,FALSE),"")</f>
        <v/>
      </c>
      <c r="I1602" s="78" t="str">
        <f>IFERROR(IF(D1602="","",VLOOKUP(D1602,Saldo!$P$8:$Q$1009,2,FALSE)),"")</f>
        <v/>
      </c>
      <c r="J1602" s="76"/>
      <c r="K1602" s="74" t="str">
        <f t="shared" si="24"/>
        <v/>
      </c>
    </row>
    <row r="1603" spans="1:11" ht="18.95" customHeight="1" x14ac:dyDescent="0.25">
      <c r="A1603" s="52"/>
      <c r="C1603" s="185"/>
      <c r="D1603" s="76"/>
      <c r="E1603" s="76" t="str">
        <f>IF(D1603="","",IFERROR(VLOOKUP(D1603,Cadastro!$C$9:$D$1009,2,FALSE),"NOT FOUND"))</f>
        <v/>
      </c>
      <c r="F1603" s="94"/>
      <c r="G1603" s="76"/>
      <c r="H1603" s="81" t="str">
        <f>IFERROR(F1603*VLOOKUP(D1603,Saldo!$P$8:$U$1009,6,FALSE),"")</f>
        <v/>
      </c>
      <c r="I1603" s="78" t="str">
        <f>IFERROR(IF(D1603="","",VLOOKUP(D1603,Saldo!$P$8:$Q$1009,2,FALSE)),"")</f>
        <v/>
      </c>
      <c r="J1603" s="76"/>
      <c r="K1603" s="74" t="str">
        <f t="shared" si="24"/>
        <v/>
      </c>
    </row>
    <row r="1604" spans="1:11" ht="18.95" customHeight="1" x14ac:dyDescent="0.25">
      <c r="A1604" s="52"/>
      <c r="C1604" s="185"/>
      <c r="D1604" s="76"/>
      <c r="E1604" s="76" t="str">
        <f>IF(D1604="","",IFERROR(VLOOKUP(D1604,Cadastro!$C$9:$D$1009,2,FALSE),"NOT FOUND"))</f>
        <v/>
      </c>
      <c r="F1604" s="94"/>
      <c r="G1604" s="76"/>
      <c r="H1604" s="81" t="str">
        <f>IFERROR(F1604*VLOOKUP(D1604,Saldo!$P$8:$U$1009,6,FALSE),"")</f>
        <v/>
      </c>
      <c r="I1604" s="78" t="str">
        <f>IFERROR(IF(D1604="","",VLOOKUP(D1604,Saldo!$P$8:$Q$1009,2,FALSE)),"")</f>
        <v/>
      </c>
      <c r="J1604" s="76"/>
      <c r="K1604" s="74" t="str">
        <f t="shared" si="24"/>
        <v/>
      </c>
    </row>
    <row r="1605" spans="1:11" ht="18.95" customHeight="1" x14ac:dyDescent="0.25">
      <c r="A1605" s="52"/>
      <c r="C1605" s="185"/>
      <c r="D1605" s="76"/>
      <c r="E1605" s="76" t="str">
        <f>IF(D1605="","",IFERROR(VLOOKUP(D1605,Cadastro!$C$9:$D$1009,2,FALSE),"NOT FOUND"))</f>
        <v/>
      </c>
      <c r="F1605" s="94"/>
      <c r="G1605" s="76"/>
      <c r="H1605" s="81" t="str">
        <f>IFERROR(F1605*VLOOKUP(D1605,Saldo!$P$8:$U$1009,6,FALSE),"")</f>
        <v/>
      </c>
      <c r="I1605" s="78" t="str">
        <f>IFERROR(IF(D1605="","",VLOOKUP(D1605,Saldo!$P$8:$Q$1009,2,FALSE)),"")</f>
        <v/>
      </c>
      <c r="J1605" s="76"/>
      <c r="K1605" s="74" t="str">
        <f t="shared" si="24"/>
        <v/>
      </c>
    </row>
    <row r="1606" spans="1:11" ht="18.95" customHeight="1" x14ac:dyDescent="0.25">
      <c r="A1606" s="52"/>
      <c r="C1606" s="185"/>
      <c r="D1606" s="76"/>
      <c r="E1606" s="76" t="str">
        <f>IF(D1606="","",IFERROR(VLOOKUP(D1606,Cadastro!$C$9:$D$1009,2,FALSE),"NOT FOUND"))</f>
        <v/>
      </c>
      <c r="F1606" s="94"/>
      <c r="G1606" s="76"/>
      <c r="H1606" s="81" t="str">
        <f>IFERROR(F1606*VLOOKUP(D1606,Saldo!$P$8:$U$1009,6,FALSE),"")</f>
        <v/>
      </c>
      <c r="I1606" s="78" t="str">
        <f>IFERROR(IF(D1606="","",VLOOKUP(D1606,Saldo!$P$8:$Q$1009,2,FALSE)),"")</f>
        <v/>
      </c>
      <c r="J1606" s="76"/>
      <c r="K1606" s="74" t="str">
        <f t="shared" si="24"/>
        <v/>
      </c>
    </row>
    <row r="1607" spans="1:11" ht="18.95" customHeight="1" x14ac:dyDescent="0.25">
      <c r="A1607" s="52"/>
      <c r="C1607" s="185"/>
      <c r="D1607" s="76"/>
      <c r="E1607" s="76" t="str">
        <f>IF(D1607="","",IFERROR(VLOOKUP(D1607,Cadastro!$C$9:$D$1009,2,FALSE),"NOT FOUND"))</f>
        <v/>
      </c>
      <c r="F1607" s="94"/>
      <c r="G1607" s="76"/>
      <c r="H1607" s="81" t="str">
        <f>IFERROR(F1607*VLOOKUP(D1607,Saldo!$P$8:$U$1009,6,FALSE),"")</f>
        <v/>
      </c>
      <c r="I1607" s="78" t="str">
        <f>IFERROR(IF(D1607="","",VLOOKUP(D1607,Saldo!$P$8:$Q$1009,2,FALSE)),"")</f>
        <v/>
      </c>
      <c r="J1607" s="76"/>
      <c r="K1607" s="74" t="str">
        <f t="shared" si="24"/>
        <v/>
      </c>
    </row>
    <row r="1608" spans="1:11" ht="18.95" customHeight="1" x14ac:dyDescent="0.25">
      <c r="A1608" s="52"/>
      <c r="C1608" s="185"/>
      <c r="D1608" s="76"/>
      <c r="E1608" s="76" t="str">
        <f>IF(D1608="","",IFERROR(VLOOKUP(D1608,Cadastro!$C$9:$D$1009,2,FALSE),"NOT FOUND"))</f>
        <v/>
      </c>
      <c r="F1608" s="94"/>
      <c r="G1608" s="76"/>
      <c r="H1608" s="81" t="str">
        <f>IFERROR(F1608*VLOOKUP(D1608,Saldo!$P$8:$U$1009,6,FALSE),"")</f>
        <v/>
      </c>
      <c r="I1608" s="78" t="str">
        <f>IFERROR(IF(D1608="","",VLOOKUP(D1608,Saldo!$P$8:$Q$1009,2,FALSE)),"")</f>
        <v/>
      </c>
      <c r="J1608" s="76"/>
      <c r="K1608" s="74" t="str">
        <f t="shared" si="24"/>
        <v/>
      </c>
    </row>
    <row r="1609" spans="1:11" ht="18.95" customHeight="1" x14ac:dyDescent="0.25">
      <c r="A1609" s="52"/>
      <c r="C1609" s="185"/>
      <c r="D1609" s="76"/>
      <c r="E1609" s="76" t="str">
        <f>IF(D1609="","",IFERROR(VLOOKUP(D1609,Cadastro!$C$9:$D$1009,2,FALSE),"NOT FOUND"))</f>
        <v/>
      </c>
      <c r="F1609" s="94"/>
      <c r="G1609" s="76"/>
      <c r="H1609" s="81" t="str">
        <f>IFERROR(F1609*VLOOKUP(D1609,Saldo!$P$8:$U$1009,6,FALSE),"")</f>
        <v/>
      </c>
      <c r="I1609" s="78" t="str">
        <f>IFERROR(IF(D1609="","",VLOOKUP(D1609,Saldo!$P$8:$Q$1009,2,FALSE)),"")</f>
        <v/>
      </c>
      <c r="J1609" s="76"/>
      <c r="K1609" s="74" t="str">
        <f t="shared" si="24"/>
        <v/>
      </c>
    </row>
    <row r="1610" spans="1:11" ht="18.95" customHeight="1" x14ac:dyDescent="0.25">
      <c r="A1610" s="52"/>
      <c r="C1610" s="185"/>
      <c r="D1610" s="76"/>
      <c r="E1610" s="76" t="str">
        <f>IF(D1610="","",IFERROR(VLOOKUP(D1610,Cadastro!$C$9:$D$1009,2,FALSE),"NOT FOUND"))</f>
        <v/>
      </c>
      <c r="F1610" s="94"/>
      <c r="G1610" s="76"/>
      <c r="H1610" s="81" t="str">
        <f>IFERROR(F1610*VLOOKUP(D1610,Saldo!$P$8:$U$1009,6,FALSE),"")</f>
        <v/>
      </c>
      <c r="I1610" s="78" t="str">
        <f>IFERROR(IF(D1610="","",VLOOKUP(D1610,Saldo!$P$8:$Q$1009,2,FALSE)),"")</f>
        <v/>
      </c>
      <c r="J1610" s="76"/>
      <c r="K1610" s="74" t="str">
        <f t="shared" ref="K1610:K1673" si="25">IF(C1610="","",MONTH(C1610))</f>
        <v/>
      </c>
    </row>
    <row r="1611" spans="1:11" ht="18.95" customHeight="1" x14ac:dyDescent="0.25">
      <c r="A1611" s="52"/>
      <c r="C1611" s="185"/>
      <c r="D1611" s="76"/>
      <c r="E1611" s="76" t="str">
        <f>IF(D1611="","",IFERROR(VLOOKUP(D1611,Cadastro!$C$9:$D$1009,2,FALSE),"NOT FOUND"))</f>
        <v/>
      </c>
      <c r="F1611" s="94"/>
      <c r="G1611" s="76"/>
      <c r="H1611" s="81" t="str">
        <f>IFERROR(F1611*VLOOKUP(D1611,Saldo!$P$8:$U$1009,6,FALSE),"")</f>
        <v/>
      </c>
      <c r="I1611" s="78" t="str">
        <f>IFERROR(IF(D1611="","",VLOOKUP(D1611,Saldo!$P$8:$Q$1009,2,FALSE)),"")</f>
        <v/>
      </c>
      <c r="J1611" s="76"/>
      <c r="K1611" s="74" t="str">
        <f t="shared" si="25"/>
        <v/>
      </c>
    </row>
    <row r="1612" spans="1:11" ht="18.95" customHeight="1" x14ac:dyDescent="0.25">
      <c r="A1612" s="52"/>
      <c r="C1612" s="185"/>
      <c r="D1612" s="76"/>
      <c r="E1612" s="76" t="str">
        <f>IF(D1612="","",IFERROR(VLOOKUP(D1612,Cadastro!$C$9:$D$1009,2,FALSE),"NOT FOUND"))</f>
        <v/>
      </c>
      <c r="F1612" s="94"/>
      <c r="G1612" s="76"/>
      <c r="H1612" s="81" t="str">
        <f>IFERROR(F1612*VLOOKUP(D1612,Saldo!$P$8:$U$1009,6,FALSE),"")</f>
        <v/>
      </c>
      <c r="I1612" s="78" t="str">
        <f>IFERROR(IF(D1612="","",VLOOKUP(D1612,Saldo!$P$8:$Q$1009,2,FALSE)),"")</f>
        <v/>
      </c>
      <c r="J1612" s="76"/>
      <c r="K1612" s="74" t="str">
        <f t="shared" si="25"/>
        <v/>
      </c>
    </row>
    <row r="1613" spans="1:11" ht="18.95" customHeight="1" x14ac:dyDescent="0.25">
      <c r="A1613" s="52"/>
      <c r="C1613" s="185"/>
      <c r="D1613" s="76"/>
      <c r="E1613" s="76" t="str">
        <f>IF(D1613="","",IFERROR(VLOOKUP(D1613,Cadastro!$C$9:$D$1009,2,FALSE),"NOT FOUND"))</f>
        <v/>
      </c>
      <c r="F1613" s="94"/>
      <c r="G1613" s="76"/>
      <c r="H1613" s="81" t="str">
        <f>IFERROR(F1613*VLOOKUP(D1613,Saldo!$P$8:$U$1009,6,FALSE),"")</f>
        <v/>
      </c>
      <c r="I1613" s="78" t="str">
        <f>IFERROR(IF(D1613="","",VLOOKUP(D1613,Saldo!$P$8:$Q$1009,2,FALSE)),"")</f>
        <v/>
      </c>
      <c r="J1613" s="76"/>
      <c r="K1613" s="74" t="str">
        <f t="shared" si="25"/>
        <v/>
      </c>
    </row>
    <row r="1614" spans="1:11" ht="18.95" customHeight="1" x14ac:dyDescent="0.25">
      <c r="A1614" s="52"/>
      <c r="C1614" s="185"/>
      <c r="D1614" s="76"/>
      <c r="E1614" s="76" t="str">
        <f>IF(D1614="","",IFERROR(VLOOKUP(D1614,Cadastro!$C$9:$D$1009,2,FALSE),"NOT FOUND"))</f>
        <v/>
      </c>
      <c r="F1614" s="94"/>
      <c r="G1614" s="76"/>
      <c r="H1614" s="81" t="str">
        <f>IFERROR(F1614*VLOOKUP(D1614,Saldo!$P$8:$U$1009,6,FALSE),"")</f>
        <v/>
      </c>
      <c r="I1614" s="78" t="str">
        <f>IFERROR(IF(D1614="","",VLOOKUP(D1614,Saldo!$P$8:$Q$1009,2,FALSE)),"")</f>
        <v/>
      </c>
      <c r="J1614" s="76"/>
      <c r="K1614" s="74" t="str">
        <f t="shared" si="25"/>
        <v/>
      </c>
    </row>
    <row r="1615" spans="1:11" ht="18.95" customHeight="1" x14ac:dyDescent="0.25">
      <c r="A1615" s="52"/>
      <c r="C1615" s="185"/>
      <c r="D1615" s="76"/>
      <c r="E1615" s="76" t="str">
        <f>IF(D1615="","",IFERROR(VLOOKUP(D1615,Cadastro!$C$9:$D$1009,2,FALSE),"NOT FOUND"))</f>
        <v/>
      </c>
      <c r="F1615" s="94"/>
      <c r="G1615" s="76"/>
      <c r="H1615" s="81" t="str">
        <f>IFERROR(F1615*VLOOKUP(D1615,Saldo!$P$8:$U$1009,6,FALSE),"")</f>
        <v/>
      </c>
      <c r="I1615" s="78" t="str">
        <f>IFERROR(IF(D1615="","",VLOOKUP(D1615,Saldo!$P$8:$Q$1009,2,FALSE)),"")</f>
        <v/>
      </c>
      <c r="J1615" s="76"/>
      <c r="K1615" s="74" t="str">
        <f t="shared" si="25"/>
        <v/>
      </c>
    </row>
    <row r="1616" spans="1:11" ht="18.95" customHeight="1" x14ac:dyDescent="0.25">
      <c r="A1616" s="52"/>
      <c r="C1616" s="185"/>
      <c r="D1616" s="76"/>
      <c r="E1616" s="76" t="str">
        <f>IF(D1616="","",IFERROR(VLOOKUP(D1616,Cadastro!$C$9:$D$1009,2,FALSE),"NOT FOUND"))</f>
        <v/>
      </c>
      <c r="F1616" s="94"/>
      <c r="G1616" s="76"/>
      <c r="H1616" s="81" t="str">
        <f>IFERROR(F1616*VLOOKUP(D1616,Saldo!$P$8:$U$1009,6,FALSE),"")</f>
        <v/>
      </c>
      <c r="I1616" s="78" t="str">
        <f>IFERROR(IF(D1616="","",VLOOKUP(D1616,Saldo!$P$8:$Q$1009,2,FALSE)),"")</f>
        <v/>
      </c>
      <c r="J1616" s="76"/>
      <c r="K1616" s="74" t="str">
        <f t="shared" si="25"/>
        <v/>
      </c>
    </row>
    <row r="1617" spans="1:11" ht="18.95" customHeight="1" x14ac:dyDescent="0.25">
      <c r="A1617" s="52"/>
      <c r="C1617" s="185"/>
      <c r="D1617" s="76"/>
      <c r="E1617" s="76" t="str">
        <f>IF(D1617="","",IFERROR(VLOOKUP(D1617,Cadastro!$C$9:$D$1009,2,FALSE),"NOT FOUND"))</f>
        <v/>
      </c>
      <c r="F1617" s="94"/>
      <c r="G1617" s="76"/>
      <c r="H1617" s="81" t="str">
        <f>IFERROR(F1617*VLOOKUP(D1617,Saldo!$P$8:$U$1009,6,FALSE),"")</f>
        <v/>
      </c>
      <c r="I1617" s="78" t="str">
        <f>IFERROR(IF(D1617="","",VLOOKUP(D1617,Saldo!$P$8:$Q$1009,2,FALSE)),"")</f>
        <v/>
      </c>
      <c r="J1617" s="76"/>
      <c r="K1617" s="74" t="str">
        <f t="shared" si="25"/>
        <v/>
      </c>
    </row>
    <row r="1618" spans="1:11" ht="18.95" customHeight="1" x14ac:dyDescent="0.25">
      <c r="A1618" s="52"/>
      <c r="C1618" s="185"/>
      <c r="D1618" s="76"/>
      <c r="E1618" s="76" t="str">
        <f>IF(D1618="","",IFERROR(VLOOKUP(D1618,Cadastro!$C$9:$D$1009,2,FALSE),"NOT FOUND"))</f>
        <v/>
      </c>
      <c r="F1618" s="94"/>
      <c r="G1618" s="76"/>
      <c r="H1618" s="81" t="str">
        <f>IFERROR(F1618*VLOOKUP(D1618,Saldo!$P$8:$U$1009,6,FALSE),"")</f>
        <v/>
      </c>
      <c r="I1618" s="78" t="str">
        <f>IFERROR(IF(D1618="","",VLOOKUP(D1618,Saldo!$P$8:$Q$1009,2,FALSE)),"")</f>
        <v/>
      </c>
      <c r="J1618" s="76"/>
      <c r="K1618" s="74" t="str">
        <f t="shared" si="25"/>
        <v/>
      </c>
    </row>
    <row r="1619" spans="1:11" ht="18.95" customHeight="1" x14ac:dyDescent="0.25">
      <c r="A1619" s="52"/>
      <c r="C1619" s="185"/>
      <c r="D1619" s="76"/>
      <c r="E1619" s="76" t="str">
        <f>IF(D1619="","",IFERROR(VLOOKUP(D1619,Cadastro!$C$9:$D$1009,2,FALSE),"NOT FOUND"))</f>
        <v/>
      </c>
      <c r="F1619" s="94"/>
      <c r="G1619" s="76"/>
      <c r="H1619" s="81" t="str">
        <f>IFERROR(F1619*VLOOKUP(D1619,Saldo!$P$8:$U$1009,6,FALSE),"")</f>
        <v/>
      </c>
      <c r="I1619" s="78" t="str">
        <f>IFERROR(IF(D1619="","",VLOOKUP(D1619,Saldo!$P$8:$Q$1009,2,FALSE)),"")</f>
        <v/>
      </c>
      <c r="J1619" s="76"/>
      <c r="K1619" s="74" t="str">
        <f t="shared" si="25"/>
        <v/>
      </c>
    </row>
    <row r="1620" spans="1:11" ht="18.95" customHeight="1" x14ac:dyDescent="0.25">
      <c r="A1620" s="52"/>
      <c r="C1620" s="185"/>
      <c r="D1620" s="76"/>
      <c r="E1620" s="76" t="str">
        <f>IF(D1620="","",IFERROR(VLOOKUP(D1620,Cadastro!$C$9:$D$1009,2,FALSE),"NOT FOUND"))</f>
        <v/>
      </c>
      <c r="F1620" s="94"/>
      <c r="G1620" s="76"/>
      <c r="H1620" s="81" t="str">
        <f>IFERROR(F1620*VLOOKUP(D1620,Saldo!$P$8:$U$1009,6,FALSE),"")</f>
        <v/>
      </c>
      <c r="I1620" s="78" t="str">
        <f>IFERROR(IF(D1620="","",VLOOKUP(D1620,Saldo!$P$8:$Q$1009,2,FALSE)),"")</f>
        <v/>
      </c>
      <c r="J1620" s="76"/>
      <c r="K1620" s="74" t="str">
        <f t="shared" si="25"/>
        <v/>
      </c>
    </row>
    <row r="1621" spans="1:11" ht="18.95" customHeight="1" x14ac:dyDescent="0.25">
      <c r="A1621" s="52"/>
      <c r="C1621" s="185"/>
      <c r="D1621" s="76"/>
      <c r="E1621" s="76" t="str">
        <f>IF(D1621="","",IFERROR(VLOOKUP(D1621,Cadastro!$C$9:$D$1009,2,FALSE),"NOT FOUND"))</f>
        <v/>
      </c>
      <c r="F1621" s="94"/>
      <c r="G1621" s="76"/>
      <c r="H1621" s="81" t="str">
        <f>IFERROR(F1621*VLOOKUP(D1621,Saldo!$P$8:$U$1009,6,FALSE),"")</f>
        <v/>
      </c>
      <c r="I1621" s="78" t="str">
        <f>IFERROR(IF(D1621="","",VLOOKUP(D1621,Saldo!$P$8:$Q$1009,2,FALSE)),"")</f>
        <v/>
      </c>
      <c r="J1621" s="76"/>
      <c r="K1621" s="74" t="str">
        <f t="shared" si="25"/>
        <v/>
      </c>
    </row>
    <row r="1622" spans="1:11" ht="18.95" customHeight="1" x14ac:dyDescent="0.25">
      <c r="A1622" s="52"/>
      <c r="C1622" s="185"/>
      <c r="D1622" s="76"/>
      <c r="E1622" s="76" t="str">
        <f>IF(D1622="","",IFERROR(VLOOKUP(D1622,Cadastro!$C$9:$D$1009,2,FALSE),"NOT FOUND"))</f>
        <v/>
      </c>
      <c r="F1622" s="94"/>
      <c r="G1622" s="76"/>
      <c r="H1622" s="81" t="str">
        <f>IFERROR(F1622*VLOOKUP(D1622,Saldo!$P$8:$U$1009,6,FALSE),"")</f>
        <v/>
      </c>
      <c r="I1622" s="78" t="str">
        <f>IFERROR(IF(D1622="","",VLOOKUP(D1622,Saldo!$P$8:$Q$1009,2,FALSE)),"")</f>
        <v/>
      </c>
      <c r="J1622" s="76"/>
      <c r="K1622" s="74" t="str">
        <f t="shared" si="25"/>
        <v/>
      </c>
    </row>
    <row r="1623" spans="1:11" ht="18.95" customHeight="1" x14ac:dyDescent="0.25">
      <c r="A1623" s="52"/>
      <c r="C1623" s="185"/>
      <c r="D1623" s="76"/>
      <c r="E1623" s="76" t="str">
        <f>IF(D1623="","",IFERROR(VLOOKUP(D1623,Cadastro!$C$9:$D$1009,2,FALSE),"NOT FOUND"))</f>
        <v/>
      </c>
      <c r="F1623" s="94"/>
      <c r="G1623" s="76"/>
      <c r="H1623" s="81" t="str">
        <f>IFERROR(F1623*VLOOKUP(D1623,Saldo!$P$8:$U$1009,6,FALSE),"")</f>
        <v/>
      </c>
      <c r="I1623" s="78" t="str">
        <f>IFERROR(IF(D1623="","",VLOOKUP(D1623,Saldo!$P$8:$Q$1009,2,FALSE)),"")</f>
        <v/>
      </c>
      <c r="J1623" s="76"/>
      <c r="K1623" s="74" t="str">
        <f t="shared" si="25"/>
        <v/>
      </c>
    </row>
    <row r="1624" spans="1:11" ht="18.95" customHeight="1" x14ac:dyDescent="0.25">
      <c r="A1624" s="52"/>
      <c r="C1624" s="185"/>
      <c r="D1624" s="76"/>
      <c r="E1624" s="76" t="str">
        <f>IF(D1624="","",IFERROR(VLOOKUP(D1624,Cadastro!$C$9:$D$1009,2,FALSE),"NOT FOUND"))</f>
        <v/>
      </c>
      <c r="F1624" s="94"/>
      <c r="G1624" s="76"/>
      <c r="H1624" s="81" t="str">
        <f>IFERROR(F1624*VLOOKUP(D1624,Saldo!$P$8:$U$1009,6,FALSE),"")</f>
        <v/>
      </c>
      <c r="I1624" s="78" t="str">
        <f>IFERROR(IF(D1624="","",VLOOKUP(D1624,Saldo!$P$8:$Q$1009,2,FALSE)),"")</f>
        <v/>
      </c>
      <c r="J1624" s="76"/>
      <c r="K1624" s="74" t="str">
        <f t="shared" si="25"/>
        <v/>
      </c>
    </row>
    <row r="1625" spans="1:11" ht="18.95" customHeight="1" x14ac:dyDescent="0.25">
      <c r="A1625" s="52"/>
      <c r="C1625" s="185"/>
      <c r="D1625" s="76"/>
      <c r="E1625" s="76" t="str">
        <f>IF(D1625="","",IFERROR(VLOOKUP(D1625,Cadastro!$C$9:$D$1009,2,FALSE),"NOT FOUND"))</f>
        <v/>
      </c>
      <c r="F1625" s="94"/>
      <c r="G1625" s="76"/>
      <c r="H1625" s="81" t="str">
        <f>IFERROR(F1625*VLOOKUP(D1625,Saldo!$P$8:$U$1009,6,FALSE),"")</f>
        <v/>
      </c>
      <c r="I1625" s="78" t="str">
        <f>IFERROR(IF(D1625="","",VLOOKUP(D1625,Saldo!$P$8:$Q$1009,2,FALSE)),"")</f>
        <v/>
      </c>
      <c r="J1625" s="76"/>
      <c r="K1625" s="74" t="str">
        <f t="shared" si="25"/>
        <v/>
      </c>
    </row>
    <row r="1626" spans="1:11" ht="18.95" customHeight="1" x14ac:dyDescent="0.25">
      <c r="A1626" s="52"/>
      <c r="C1626" s="185"/>
      <c r="D1626" s="76"/>
      <c r="E1626" s="76" t="str">
        <f>IF(D1626="","",IFERROR(VLOOKUP(D1626,Cadastro!$C$9:$D$1009,2,FALSE),"NOT FOUND"))</f>
        <v/>
      </c>
      <c r="F1626" s="94"/>
      <c r="G1626" s="76"/>
      <c r="H1626" s="81" t="str">
        <f>IFERROR(F1626*VLOOKUP(D1626,Saldo!$P$8:$U$1009,6,FALSE),"")</f>
        <v/>
      </c>
      <c r="I1626" s="78" t="str">
        <f>IFERROR(IF(D1626="","",VLOOKUP(D1626,Saldo!$P$8:$Q$1009,2,FALSE)),"")</f>
        <v/>
      </c>
      <c r="J1626" s="76"/>
      <c r="K1626" s="74" t="str">
        <f t="shared" si="25"/>
        <v/>
      </c>
    </row>
    <row r="1627" spans="1:11" ht="18.95" customHeight="1" x14ac:dyDescent="0.25">
      <c r="A1627" s="52"/>
      <c r="C1627" s="185"/>
      <c r="D1627" s="76"/>
      <c r="E1627" s="76" t="str">
        <f>IF(D1627="","",IFERROR(VLOOKUP(D1627,Cadastro!$C$9:$D$1009,2,FALSE),"NOT FOUND"))</f>
        <v/>
      </c>
      <c r="F1627" s="94"/>
      <c r="G1627" s="76"/>
      <c r="H1627" s="81" t="str">
        <f>IFERROR(F1627*VLOOKUP(D1627,Saldo!$P$8:$U$1009,6,FALSE),"")</f>
        <v/>
      </c>
      <c r="I1627" s="78" t="str">
        <f>IFERROR(IF(D1627="","",VLOOKUP(D1627,Saldo!$P$8:$Q$1009,2,FALSE)),"")</f>
        <v/>
      </c>
      <c r="J1627" s="76"/>
      <c r="K1627" s="74" t="str">
        <f t="shared" si="25"/>
        <v/>
      </c>
    </row>
    <row r="1628" spans="1:11" ht="18.95" customHeight="1" x14ac:dyDescent="0.25">
      <c r="A1628" s="52"/>
      <c r="C1628" s="185"/>
      <c r="D1628" s="76"/>
      <c r="E1628" s="76" t="str">
        <f>IF(D1628="","",IFERROR(VLOOKUP(D1628,Cadastro!$C$9:$D$1009,2,FALSE),"NOT FOUND"))</f>
        <v/>
      </c>
      <c r="F1628" s="94"/>
      <c r="G1628" s="76"/>
      <c r="H1628" s="81" t="str">
        <f>IFERROR(F1628*VLOOKUP(D1628,Saldo!$P$8:$U$1009,6,FALSE),"")</f>
        <v/>
      </c>
      <c r="I1628" s="78" t="str">
        <f>IFERROR(IF(D1628="","",VLOOKUP(D1628,Saldo!$P$8:$Q$1009,2,FALSE)),"")</f>
        <v/>
      </c>
      <c r="J1628" s="76"/>
      <c r="K1628" s="74" t="str">
        <f t="shared" si="25"/>
        <v/>
      </c>
    </row>
    <row r="1629" spans="1:11" ht="18.95" customHeight="1" x14ac:dyDescent="0.25">
      <c r="A1629" s="52"/>
      <c r="C1629" s="185"/>
      <c r="D1629" s="76"/>
      <c r="E1629" s="76" t="str">
        <f>IF(D1629="","",IFERROR(VLOOKUP(D1629,Cadastro!$C$9:$D$1009,2,FALSE),"NOT FOUND"))</f>
        <v/>
      </c>
      <c r="F1629" s="94"/>
      <c r="G1629" s="76"/>
      <c r="H1629" s="81" t="str">
        <f>IFERROR(F1629*VLOOKUP(D1629,Saldo!$P$8:$U$1009,6,FALSE),"")</f>
        <v/>
      </c>
      <c r="I1629" s="78" t="str">
        <f>IFERROR(IF(D1629="","",VLOOKUP(D1629,Saldo!$P$8:$Q$1009,2,FALSE)),"")</f>
        <v/>
      </c>
      <c r="J1629" s="76"/>
      <c r="K1629" s="74" t="str">
        <f t="shared" si="25"/>
        <v/>
      </c>
    </row>
    <row r="1630" spans="1:11" ht="18.95" customHeight="1" x14ac:dyDescent="0.25">
      <c r="A1630" s="52"/>
      <c r="C1630" s="185"/>
      <c r="D1630" s="76"/>
      <c r="E1630" s="76" t="str">
        <f>IF(D1630="","",IFERROR(VLOOKUP(D1630,Cadastro!$C$9:$D$1009,2,FALSE),"NOT FOUND"))</f>
        <v/>
      </c>
      <c r="F1630" s="94"/>
      <c r="G1630" s="76"/>
      <c r="H1630" s="81" t="str">
        <f>IFERROR(F1630*VLOOKUP(D1630,Saldo!$P$8:$U$1009,6,FALSE),"")</f>
        <v/>
      </c>
      <c r="I1630" s="78" t="str">
        <f>IFERROR(IF(D1630="","",VLOOKUP(D1630,Saldo!$P$8:$Q$1009,2,FALSE)),"")</f>
        <v/>
      </c>
      <c r="J1630" s="76"/>
      <c r="K1630" s="74" t="str">
        <f t="shared" si="25"/>
        <v/>
      </c>
    </row>
    <row r="1631" spans="1:11" ht="18.95" customHeight="1" x14ac:dyDescent="0.25">
      <c r="A1631" s="52"/>
      <c r="C1631" s="185"/>
      <c r="D1631" s="76"/>
      <c r="E1631" s="76" t="str">
        <f>IF(D1631="","",IFERROR(VLOOKUP(D1631,Cadastro!$C$9:$D$1009,2,FALSE),"NOT FOUND"))</f>
        <v/>
      </c>
      <c r="F1631" s="94"/>
      <c r="G1631" s="76"/>
      <c r="H1631" s="81" t="str">
        <f>IFERROR(F1631*VLOOKUP(D1631,Saldo!$P$8:$U$1009,6,FALSE),"")</f>
        <v/>
      </c>
      <c r="I1631" s="78" t="str">
        <f>IFERROR(IF(D1631="","",VLOOKUP(D1631,Saldo!$P$8:$Q$1009,2,FALSE)),"")</f>
        <v/>
      </c>
      <c r="J1631" s="76"/>
      <c r="K1631" s="74" t="str">
        <f t="shared" si="25"/>
        <v/>
      </c>
    </row>
    <row r="1632" spans="1:11" ht="18.95" customHeight="1" x14ac:dyDescent="0.25">
      <c r="A1632" s="52"/>
      <c r="C1632" s="185"/>
      <c r="D1632" s="76"/>
      <c r="E1632" s="76" t="str">
        <f>IF(D1632="","",IFERROR(VLOOKUP(D1632,Cadastro!$C$9:$D$1009,2,FALSE),"NOT FOUND"))</f>
        <v/>
      </c>
      <c r="F1632" s="94"/>
      <c r="G1632" s="76"/>
      <c r="H1632" s="81" t="str">
        <f>IFERROR(F1632*VLOOKUP(D1632,Saldo!$P$8:$U$1009,6,FALSE),"")</f>
        <v/>
      </c>
      <c r="I1632" s="78" t="str">
        <f>IFERROR(IF(D1632="","",VLOOKUP(D1632,Saldo!$P$8:$Q$1009,2,FALSE)),"")</f>
        <v/>
      </c>
      <c r="J1632" s="76"/>
      <c r="K1632" s="74" t="str">
        <f t="shared" si="25"/>
        <v/>
      </c>
    </row>
    <row r="1633" spans="1:11" ht="18.95" customHeight="1" x14ac:dyDescent="0.25">
      <c r="A1633" s="52"/>
      <c r="C1633" s="185"/>
      <c r="D1633" s="76"/>
      <c r="E1633" s="76" t="str">
        <f>IF(D1633="","",IFERROR(VLOOKUP(D1633,Cadastro!$C$9:$D$1009,2,FALSE),"NOT FOUND"))</f>
        <v/>
      </c>
      <c r="F1633" s="94"/>
      <c r="G1633" s="76"/>
      <c r="H1633" s="81" t="str">
        <f>IFERROR(F1633*VLOOKUP(D1633,Saldo!$P$8:$U$1009,6,FALSE),"")</f>
        <v/>
      </c>
      <c r="I1633" s="78" t="str">
        <f>IFERROR(IF(D1633="","",VLOOKUP(D1633,Saldo!$P$8:$Q$1009,2,FALSE)),"")</f>
        <v/>
      </c>
      <c r="J1633" s="76"/>
      <c r="K1633" s="74" t="str">
        <f t="shared" si="25"/>
        <v/>
      </c>
    </row>
    <row r="1634" spans="1:11" ht="18.95" customHeight="1" x14ac:dyDescent="0.25">
      <c r="A1634" s="52"/>
      <c r="C1634" s="185"/>
      <c r="D1634" s="76"/>
      <c r="E1634" s="76" t="str">
        <f>IF(D1634="","",IFERROR(VLOOKUP(D1634,Cadastro!$C$9:$D$1009,2,FALSE),"NOT FOUND"))</f>
        <v/>
      </c>
      <c r="F1634" s="94"/>
      <c r="G1634" s="76"/>
      <c r="H1634" s="81" t="str">
        <f>IFERROR(F1634*VLOOKUP(D1634,Saldo!$P$8:$U$1009,6,FALSE),"")</f>
        <v/>
      </c>
      <c r="I1634" s="78" t="str">
        <f>IFERROR(IF(D1634="","",VLOOKUP(D1634,Saldo!$P$8:$Q$1009,2,FALSE)),"")</f>
        <v/>
      </c>
      <c r="J1634" s="76"/>
      <c r="K1634" s="74" t="str">
        <f t="shared" si="25"/>
        <v/>
      </c>
    </row>
    <row r="1635" spans="1:11" ht="18.95" customHeight="1" x14ac:dyDescent="0.25">
      <c r="A1635" s="52"/>
      <c r="C1635" s="185"/>
      <c r="D1635" s="76"/>
      <c r="E1635" s="76" t="str">
        <f>IF(D1635="","",IFERROR(VLOOKUP(D1635,Cadastro!$C$9:$D$1009,2,FALSE),"NOT FOUND"))</f>
        <v/>
      </c>
      <c r="F1635" s="94"/>
      <c r="G1635" s="76"/>
      <c r="H1635" s="81" t="str">
        <f>IFERROR(F1635*VLOOKUP(D1635,Saldo!$P$8:$U$1009,6,FALSE),"")</f>
        <v/>
      </c>
      <c r="I1635" s="78" t="str">
        <f>IFERROR(IF(D1635="","",VLOOKUP(D1635,Saldo!$P$8:$Q$1009,2,FALSE)),"")</f>
        <v/>
      </c>
      <c r="J1635" s="76"/>
      <c r="K1635" s="74" t="str">
        <f t="shared" si="25"/>
        <v/>
      </c>
    </row>
    <row r="1636" spans="1:11" ht="18.95" customHeight="1" x14ac:dyDescent="0.25">
      <c r="A1636" s="52"/>
      <c r="C1636" s="185"/>
      <c r="D1636" s="76"/>
      <c r="E1636" s="76" t="str">
        <f>IF(D1636="","",IFERROR(VLOOKUP(D1636,Cadastro!$C$9:$D$1009,2,FALSE),"NOT FOUND"))</f>
        <v/>
      </c>
      <c r="F1636" s="94"/>
      <c r="G1636" s="76"/>
      <c r="H1636" s="81" t="str">
        <f>IFERROR(F1636*VLOOKUP(D1636,Saldo!$P$8:$U$1009,6,FALSE),"")</f>
        <v/>
      </c>
      <c r="I1636" s="78" t="str">
        <f>IFERROR(IF(D1636="","",VLOOKUP(D1636,Saldo!$P$8:$Q$1009,2,FALSE)),"")</f>
        <v/>
      </c>
      <c r="J1636" s="76"/>
      <c r="K1636" s="74" t="str">
        <f t="shared" si="25"/>
        <v/>
      </c>
    </row>
    <row r="1637" spans="1:11" ht="18.95" customHeight="1" x14ac:dyDescent="0.25">
      <c r="A1637" s="52"/>
      <c r="C1637" s="185"/>
      <c r="D1637" s="76"/>
      <c r="E1637" s="76" t="str">
        <f>IF(D1637="","",IFERROR(VLOOKUP(D1637,Cadastro!$C$9:$D$1009,2,FALSE),"NOT FOUND"))</f>
        <v/>
      </c>
      <c r="F1637" s="94"/>
      <c r="G1637" s="76"/>
      <c r="H1637" s="81" t="str">
        <f>IFERROR(F1637*VLOOKUP(D1637,Saldo!$P$8:$U$1009,6,FALSE),"")</f>
        <v/>
      </c>
      <c r="I1637" s="78" t="str">
        <f>IFERROR(IF(D1637="","",VLOOKUP(D1637,Saldo!$P$8:$Q$1009,2,FALSE)),"")</f>
        <v/>
      </c>
      <c r="J1637" s="76"/>
      <c r="K1637" s="74" t="str">
        <f t="shared" si="25"/>
        <v/>
      </c>
    </row>
    <row r="1638" spans="1:11" ht="18.95" customHeight="1" x14ac:dyDescent="0.25">
      <c r="A1638" s="52"/>
      <c r="C1638" s="185"/>
      <c r="D1638" s="76"/>
      <c r="E1638" s="76" t="str">
        <f>IF(D1638="","",IFERROR(VLOOKUP(D1638,Cadastro!$C$9:$D$1009,2,FALSE),"NOT FOUND"))</f>
        <v/>
      </c>
      <c r="F1638" s="94"/>
      <c r="G1638" s="76"/>
      <c r="H1638" s="81" t="str">
        <f>IFERROR(F1638*VLOOKUP(D1638,Saldo!$P$8:$U$1009,6,FALSE),"")</f>
        <v/>
      </c>
      <c r="I1638" s="78" t="str">
        <f>IFERROR(IF(D1638="","",VLOOKUP(D1638,Saldo!$P$8:$Q$1009,2,FALSE)),"")</f>
        <v/>
      </c>
      <c r="J1638" s="76"/>
      <c r="K1638" s="74" t="str">
        <f t="shared" si="25"/>
        <v/>
      </c>
    </row>
    <row r="1639" spans="1:11" ht="18.95" customHeight="1" x14ac:dyDescent="0.25">
      <c r="A1639" s="52"/>
      <c r="C1639" s="185"/>
      <c r="D1639" s="76"/>
      <c r="E1639" s="76" t="str">
        <f>IF(D1639="","",IFERROR(VLOOKUP(D1639,Cadastro!$C$9:$D$1009,2,FALSE),"NOT FOUND"))</f>
        <v/>
      </c>
      <c r="F1639" s="94"/>
      <c r="G1639" s="76"/>
      <c r="H1639" s="81" t="str">
        <f>IFERROR(F1639*VLOOKUP(D1639,Saldo!$P$8:$U$1009,6,FALSE),"")</f>
        <v/>
      </c>
      <c r="I1639" s="78" t="str">
        <f>IFERROR(IF(D1639="","",VLOOKUP(D1639,Saldo!$P$8:$Q$1009,2,FALSE)),"")</f>
        <v/>
      </c>
      <c r="J1639" s="76"/>
      <c r="K1639" s="74" t="str">
        <f t="shared" si="25"/>
        <v/>
      </c>
    </row>
    <row r="1640" spans="1:11" ht="18.95" customHeight="1" x14ac:dyDescent="0.25">
      <c r="A1640" s="52"/>
      <c r="C1640" s="185"/>
      <c r="D1640" s="76"/>
      <c r="E1640" s="76" t="str">
        <f>IF(D1640="","",IFERROR(VLOOKUP(D1640,Cadastro!$C$9:$D$1009,2,FALSE),"NOT FOUND"))</f>
        <v/>
      </c>
      <c r="F1640" s="94"/>
      <c r="G1640" s="76"/>
      <c r="H1640" s="81" t="str">
        <f>IFERROR(F1640*VLOOKUP(D1640,Saldo!$P$8:$U$1009,6,FALSE),"")</f>
        <v/>
      </c>
      <c r="I1640" s="78" t="str">
        <f>IFERROR(IF(D1640="","",VLOOKUP(D1640,Saldo!$P$8:$Q$1009,2,FALSE)),"")</f>
        <v/>
      </c>
      <c r="J1640" s="76"/>
      <c r="K1640" s="74" t="str">
        <f t="shared" si="25"/>
        <v/>
      </c>
    </row>
    <row r="1641" spans="1:11" ht="18.95" customHeight="1" x14ac:dyDescent="0.25">
      <c r="A1641" s="52"/>
      <c r="C1641" s="185"/>
      <c r="D1641" s="76"/>
      <c r="E1641" s="76" t="str">
        <f>IF(D1641="","",IFERROR(VLOOKUP(D1641,Cadastro!$C$9:$D$1009,2,FALSE),"NOT FOUND"))</f>
        <v/>
      </c>
      <c r="F1641" s="94"/>
      <c r="G1641" s="76"/>
      <c r="H1641" s="81" t="str">
        <f>IFERROR(F1641*VLOOKUP(D1641,Saldo!$P$8:$U$1009,6,FALSE),"")</f>
        <v/>
      </c>
      <c r="I1641" s="78" t="str">
        <f>IFERROR(IF(D1641="","",VLOOKUP(D1641,Saldo!$P$8:$Q$1009,2,FALSE)),"")</f>
        <v/>
      </c>
      <c r="J1641" s="76"/>
      <c r="K1641" s="74" t="str">
        <f t="shared" si="25"/>
        <v/>
      </c>
    </row>
    <row r="1642" spans="1:11" ht="18.95" customHeight="1" x14ac:dyDescent="0.25">
      <c r="A1642" s="52"/>
      <c r="C1642" s="185"/>
      <c r="D1642" s="76"/>
      <c r="E1642" s="76" t="str">
        <f>IF(D1642="","",IFERROR(VLOOKUP(D1642,Cadastro!$C$9:$D$1009,2,FALSE),"NOT FOUND"))</f>
        <v/>
      </c>
      <c r="F1642" s="94"/>
      <c r="G1642" s="76"/>
      <c r="H1642" s="81" t="str">
        <f>IFERROR(F1642*VLOOKUP(D1642,Saldo!$P$8:$U$1009,6,FALSE),"")</f>
        <v/>
      </c>
      <c r="I1642" s="78" t="str">
        <f>IFERROR(IF(D1642="","",VLOOKUP(D1642,Saldo!$P$8:$Q$1009,2,FALSE)),"")</f>
        <v/>
      </c>
      <c r="J1642" s="76"/>
      <c r="K1642" s="74" t="str">
        <f t="shared" si="25"/>
        <v/>
      </c>
    </row>
    <row r="1643" spans="1:11" ht="18.95" customHeight="1" x14ac:dyDescent="0.25">
      <c r="A1643" s="52"/>
      <c r="C1643" s="185"/>
      <c r="D1643" s="76"/>
      <c r="E1643" s="76" t="str">
        <f>IF(D1643="","",IFERROR(VLOOKUP(D1643,Cadastro!$C$9:$D$1009,2,FALSE),"NOT FOUND"))</f>
        <v/>
      </c>
      <c r="F1643" s="94"/>
      <c r="G1643" s="76"/>
      <c r="H1643" s="81" t="str">
        <f>IFERROR(F1643*VLOOKUP(D1643,Saldo!$P$8:$U$1009,6,FALSE),"")</f>
        <v/>
      </c>
      <c r="I1643" s="78" t="str">
        <f>IFERROR(IF(D1643="","",VLOOKUP(D1643,Saldo!$P$8:$Q$1009,2,FALSE)),"")</f>
        <v/>
      </c>
      <c r="J1643" s="76"/>
      <c r="K1643" s="74" t="str">
        <f t="shared" si="25"/>
        <v/>
      </c>
    </row>
    <row r="1644" spans="1:11" ht="18.95" customHeight="1" x14ac:dyDescent="0.25">
      <c r="A1644" s="52"/>
      <c r="C1644" s="185"/>
      <c r="D1644" s="76"/>
      <c r="E1644" s="76" t="str">
        <f>IF(D1644="","",IFERROR(VLOOKUP(D1644,Cadastro!$C$9:$D$1009,2,FALSE),"NOT FOUND"))</f>
        <v/>
      </c>
      <c r="F1644" s="94"/>
      <c r="G1644" s="76"/>
      <c r="H1644" s="81" t="str">
        <f>IFERROR(F1644*VLOOKUP(D1644,Saldo!$P$8:$U$1009,6,FALSE),"")</f>
        <v/>
      </c>
      <c r="I1644" s="78" t="str">
        <f>IFERROR(IF(D1644="","",VLOOKUP(D1644,Saldo!$P$8:$Q$1009,2,FALSE)),"")</f>
        <v/>
      </c>
      <c r="J1644" s="76"/>
      <c r="K1644" s="74" t="str">
        <f t="shared" si="25"/>
        <v/>
      </c>
    </row>
    <row r="1645" spans="1:11" ht="18.95" customHeight="1" x14ac:dyDescent="0.25">
      <c r="A1645" s="52"/>
      <c r="C1645" s="185"/>
      <c r="D1645" s="76"/>
      <c r="E1645" s="76" t="str">
        <f>IF(D1645="","",IFERROR(VLOOKUP(D1645,Cadastro!$C$9:$D$1009,2,FALSE),"NOT FOUND"))</f>
        <v/>
      </c>
      <c r="F1645" s="94"/>
      <c r="G1645" s="76"/>
      <c r="H1645" s="81" t="str">
        <f>IFERROR(F1645*VLOOKUP(D1645,Saldo!$P$8:$U$1009,6,FALSE),"")</f>
        <v/>
      </c>
      <c r="I1645" s="78" t="str">
        <f>IFERROR(IF(D1645="","",VLOOKUP(D1645,Saldo!$P$8:$Q$1009,2,FALSE)),"")</f>
        <v/>
      </c>
      <c r="J1645" s="76"/>
      <c r="K1645" s="74" t="str">
        <f t="shared" si="25"/>
        <v/>
      </c>
    </row>
    <row r="1646" spans="1:11" ht="18.95" customHeight="1" x14ac:dyDescent="0.25">
      <c r="A1646" s="52"/>
      <c r="C1646" s="185"/>
      <c r="D1646" s="76"/>
      <c r="E1646" s="76" t="str">
        <f>IF(D1646="","",IFERROR(VLOOKUP(D1646,Cadastro!$C$9:$D$1009,2,FALSE),"NOT FOUND"))</f>
        <v/>
      </c>
      <c r="F1646" s="94"/>
      <c r="G1646" s="76"/>
      <c r="H1646" s="81" t="str">
        <f>IFERROR(F1646*VLOOKUP(D1646,Saldo!$P$8:$U$1009,6,FALSE),"")</f>
        <v/>
      </c>
      <c r="I1646" s="78" t="str">
        <f>IFERROR(IF(D1646="","",VLOOKUP(D1646,Saldo!$P$8:$Q$1009,2,FALSE)),"")</f>
        <v/>
      </c>
      <c r="J1646" s="76"/>
      <c r="K1646" s="74" t="str">
        <f t="shared" si="25"/>
        <v/>
      </c>
    </row>
    <row r="1647" spans="1:11" ht="18.95" customHeight="1" x14ac:dyDescent="0.25">
      <c r="A1647" s="52"/>
      <c r="C1647" s="185"/>
      <c r="D1647" s="76"/>
      <c r="E1647" s="76" t="str">
        <f>IF(D1647="","",IFERROR(VLOOKUP(D1647,Cadastro!$C$9:$D$1009,2,FALSE),"NOT FOUND"))</f>
        <v/>
      </c>
      <c r="F1647" s="94"/>
      <c r="G1647" s="76"/>
      <c r="H1647" s="81" t="str">
        <f>IFERROR(F1647*VLOOKUP(D1647,Saldo!$P$8:$U$1009,6,FALSE),"")</f>
        <v/>
      </c>
      <c r="I1647" s="78" t="str">
        <f>IFERROR(IF(D1647="","",VLOOKUP(D1647,Saldo!$P$8:$Q$1009,2,FALSE)),"")</f>
        <v/>
      </c>
      <c r="J1647" s="76"/>
      <c r="K1647" s="74" t="str">
        <f t="shared" si="25"/>
        <v/>
      </c>
    </row>
    <row r="1648" spans="1:11" ht="18.95" customHeight="1" x14ac:dyDescent="0.25">
      <c r="A1648" s="52"/>
      <c r="C1648" s="185"/>
      <c r="D1648" s="76"/>
      <c r="E1648" s="76" t="str">
        <f>IF(D1648="","",IFERROR(VLOOKUP(D1648,Cadastro!$C$9:$D$1009,2,FALSE),"NOT FOUND"))</f>
        <v/>
      </c>
      <c r="F1648" s="94"/>
      <c r="G1648" s="76"/>
      <c r="H1648" s="81" t="str">
        <f>IFERROR(F1648*VLOOKUP(D1648,Saldo!$P$8:$U$1009,6,FALSE),"")</f>
        <v/>
      </c>
      <c r="I1648" s="78" t="str">
        <f>IFERROR(IF(D1648="","",VLOOKUP(D1648,Saldo!$P$8:$Q$1009,2,FALSE)),"")</f>
        <v/>
      </c>
      <c r="J1648" s="76"/>
      <c r="K1648" s="74" t="str">
        <f t="shared" si="25"/>
        <v/>
      </c>
    </row>
    <row r="1649" spans="1:11" ht="18.95" customHeight="1" x14ac:dyDescent="0.25">
      <c r="A1649" s="52"/>
      <c r="C1649" s="185"/>
      <c r="D1649" s="76"/>
      <c r="E1649" s="76" t="str">
        <f>IF(D1649="","",IFERROR(VLOOKUP(D1649,Cadastro!$C$9:$D$1009,2,FALSE),"NOT FOUND"))</f>
        <v/>
      </c>
      <c r="F1649" s="94"/>
      <c r="G1649" s="76"/>
      <c r="H1649" s="81" t="str">
        <f>IFERROR(F1649*VLOOKUP(D1649,Saldo!$P$8:$U$1009,6,FALSE),"")</f>
        <v/>
      </c>
      <c r="I1649" s="78" t="str">
        <f>IFERROR(IF(D1649="","",VLOOKUP(D1649,Saldo!$P$8:$Q$1009,2,FALSE)),"")</f>
        <v/>
      </c>
      <c r="J1649" s="76"/>
      <c r="K1649" s="74" t="str">
        <f t="shared" si="25"/>
        <v/>
      </c>
    </row>
    <row r="1650" spans="1:11" ht="18.95" customHeight="1" x14ac:dyDescent="0.25">
      <c r="A1650" s="52"/>
      <c r="C1650" s="185"/>
      <c r="D1650" s="76"/>
      <c r="E1650" s="76" t="str">
        <f>IF(D1650="","",IFERROR(VLOOKUP(D1650,Cadastro!$C$9:$D$1009,2,FALSE),"NOT FOUND"))</f>
        <v/>
      </c>
      <c r="F1650" s="94"/>
      <c r="G1650" s="76"/>
      <c r="H1650" s="81" t="str">
        <f>IFERROR(F1650*VLOOKUP(D1650,Saldo!$P$8:$U$1009,6,FALSE),"")</f>
        <v/>
      </c>
      <c r="I1650" s="78" t="str">
        <f>IFERROR(IF(D1650="","",VLOOKUP(D1650,Saldo!$P$8:$Q$1009,2,FALSE)),"")</f>
        <v/>
      </c>
      <c r="J1650" s="76"/>
      <c r="K1650" s="74" t="str">
        <f t="shared" si="25"/>
        <v/>
      </c>
    </row>
    <row r="1651" spans="1:11" ht="18.95" customHeight="1" x14ac:dyDescent="0.25">
      <c r="A1651" s="52"/>
      <c r="C1651" s="185"/>
      <c r="D1651" s="76"/>
      <c r="E1651" s="76" t="str">
        <f>IF(D1651="","",IFERROR(VLOOKUP(D1651,Cadastro!$C$9:$D$1009,2,FALSE),"NOT FOUND"))</f>
        <v/>
      </c>
      <c r="F1651" s="94"/>
      <c r="G1651" s="76"/>
      <c r="H1651" s="81" t="str">
        <f>IFERROR(F1651*VLOOKUP(D1651,Saldo!$P$8:$U$1009,6,FALSE),"")</f>
        <v/>
      </c>
      <c r="I1651" s="78" t="str">
        <f>IFERROR(IF(D1651="","",VLOOKUP(D1651,Saldo!$P$8:$Q$1009,2,FALSE)),"")</f>
        <v/>
      </c>
      <c r="J1651" s="76"/>
      <c r="K1651" s="74" t="str">
        <f t="shared" si="25"/>
        <v/>
      </c>
    </row>
    <row r="1652" spans="1:11" ht="18.95" customHeight="1" x14ac:dyDescent="0.25">
      <c r="A1652" s="52"/>
      <c r="C1652" s="185"/>
      <c r="D1652" s="76"/>
      <c r="E1652" s="76" t="str">
        <f>IF(D1652="","",IFERROR(VLOOKUP(D1652,Cadastro!$C$9:$D$1009,2,FALSE),"NOT FOUND"))</f>
        <v/>
      </c>
      <c r="F1652" s="94"/>
      <c r="G1652" s="76"/>
      <c r="H1652" s="81" t="str">
        <f>IFERROR(F1652*VLOOKUP(D1652,Saldo!$P$8:$U$1009,6,FALSE),"")</f>
        <v/>
      </c>
      <c r="I1652" s="78" t="str">
        <f>IFERROR(IF(D1652="","",VLOOKUP(D1652,Saldo!$P$8:$Q$1009,2,FALSE)),"")</f>
        <v/>
      </c>
      <c r="J1652" s="76"/>
      <c r="K1652" s="74" t="str">
        <f t="shared" si="25"/>
        <v/>
      </c>
    </row>
    <row r="1653" spans="1:11" ht="18.95" customHeight="1" x14ac:dyDescent="0.25">
      <c r="A1653" s="52"/>
      <c r="C1653" s="185"/>
      <c r="D1653" s="76"/>
      <c r="E1653" s="76" t="str">
        <f>IF(D1653="","",IFERROR(VLOOKUP(D1653,Cadastro!$C$9:$D$1009,2,FALSE),"NOT FOUND"))</f>
        <v/>
      </c>
      <c r="F1653" s="94"/>
      <c r="G1653" s="76"/>
      <c r="H1653" s="81" t="str">
        <f>IFERROR(F1653*VLOOKUP(D1653,Saldo!$P$8:$U$1009,6,FALSE),"")</f>
        <v/>
      </c>
      <c r="I1653" s="78" t="str">
        <f>IFERROR(IF(D1653="","",VLOOKUP(D1653,Saldo!$P$8:$Q$1009,2,FALSE)),"")</f>
        <v/>
      </c>
      <c r="J1653" s="76"/>
      <c r="K1653" s="74" t="str">
        <f t="shared" si="25"/>
        <v/>
      </c>
    </row>
    <row r="1654" spans="1:11" ht="18.95" customHeight="1" x14ac:dyDescent="0.25">
      <c r="A1654" s="52"/>
      <c r="C1654" s="185"/>
      <c r="D1654" s="76"/>
      <c r="E1654" s="76" t="str">
        <f>IF(D1654="","",IFERROR(VLOOKUP(D1654,Cadastro!$C$9:$D$1009,2,FALSE),"NOT FOUND"))</f>
        <v/>
      </c>
      <c r="F1654" s="94"/>
      <c r="G1654" s="76"/>
      <c r="H1654" s="81" t="str">
        <f>IFERROR(F1654*VLOOKUP(D1654,Saldo!$P$8:$U$1009,6,FALSE),"")</f>
        <v/>
      </c>
      <c r="I1654" s="78" t="str">
        <f>IFERROR(IF(D1654="","",VLOOKUP(D1654,Saldo!$P$8:$Q$1009,2,FALSE)),"")</f>
        <v/>
      </c>
      <c r="J1654" s="76"/>
      <c r="K1654" s="74" t="str">
        <f t="shared" si="25"/>
        <v/>
      </c>
    </row>
    <row r="1655" spans="1:11" ht="18.95" customHeight="1" x14ac:dyDescent="0.25">
      <c r="A1655" s="52"/>
      <c r="C1655" s="185"/>
      <c r="D1655" s="76"/>
      <c r="E1655" s="76" t="str">
        <f>IF(D1655="","",IFERROR(VLOOKUP(D1655,Cadastro!$C$9:$D$1009,2,FALSE),"NOT FOUND"))</f>
        <v/>
      </c>
      <c r="F1655" s="94"/>
      <c r="G1655" s="76"/>
      <c r="H1655" s="81" t="str">
        <f>IFERROR(F1655*VLOOKUP(D1655,Saldo!$P$8:$U$1009,6,FALSE),"")</f>
        <v/>
      </c>
      <c r="I1655" s="78" t="str">
        <f>IFERROR(IF(D1655="","",VLOOKUP(D1655,Saldo!$P$8:$Q$1009,2,FALSE)),"")</f>
        <v/>
      </c>
      <c r="J1655" s="76"/>
      <c r="K1655" s="74" t="str">
        <f t="shared" si="25"/>
        <v/>
      </c>
    </row>
    <row r="1656" spans="1:11" ht="18.95" customHeight="1" x14ac:dyDescent="0.25">
      <c r="A1656" s="52"/>
      <c r="C1656" s="185"/>
      <c r="D1656" s="76"/>
      <c r="E1656" s="76" t="str">
        <f>IF(D1656="","",IFERROR(VLOOKUP(D1656,Cadastro!$C$9:$D$1009,2,FALSE),"NOT FOUND"))</f>
        <v/>
      </c>
      <c r="F1656" s="94"/>
      <c r="G1656" s="76"/>
      <c r="H1656" s="81" t="str">
        <f>IFERROR(F1656*VLOOKUP(D1656,Saldo!$P$8:$U$1009,6,FALSE),"")</f>
        <v/>
      </c>
      <c r="I1656" s="78" t="str">
        <f>IFERROR(IF(D1656="","",VLOOKUP(D1656,Saldo!$P$8:$Q$1009,2,FALSE)),"")</f>
        <v/>
      </c>
      <c r="J1656" s="76"/>
      <c r="K1656" s="74" t="str">
        <f t="shared" si="25"/>
        <v/>
      </c>
    </row>
    <row r="1657" spans="1:11" ht="18.95" customHeight="1" x14ac:dyDescent="0.25">
      <c r="A1657" s="52"/>
      <c r="C1657" s="185"/>
      <c r="D1657" s="76"/>
      <c r="E1657" s="76" t="str">
        <f>IF(D1657="","",IFERROR(VLOOKUP(D1657,Cadastro!$C$9:$D$1009,2,FALSE),"NOT FOUND"))</f>
        <v/>
      </c>
      <c r="F1657" s="94"/>
      <c r="G1657" s="76"/>
      <c r="H1657" s="81" t="str">
        <f>IFERROR(F1657*VLOOKUP(D1657,Saldo!$P$8:$U$1009,6,FALSE),"")</f>
        <v/>
      </c>
      <c r="I1657" s="78" t="str">
        <f>IFERROR(IF(D1657="","",VLOOKUP(D1657,Saldo!$P$8:$Q$1009,2,FALSE)),"")</f>
        <v/>
      </c>
      <c r="J1657" s="76"/>
      <c r="K1657" s="74" t="str">
        <f t="shared" si="25"/>
        <v/>
      </c>
    </row>
    <row r="1658" spans="1:11" ht="18.95" customHeight="1" x14ac:dyDescent="0.25">
      <c r="A1658" s="52"/>
      <c r="C1658" s="185"/>
      <c r="D1658" s="76"/>
      <c r="E1658" s="76" t="str">
        <f>IF(D1658="","",IFERROR(VLOOKUP(D1658,Cadastro!$C$9:$D$1009,2,FALSE),"NOT FOUND"))</f>
        <v/>
      </c>
      <c r="F1658" s="94"/>
      <c r="G1658" s="76"/>
      <c r="H1658" s="81" t="str">
        <f>IFERROR(F1658*VLOOKUP(D1658,Saldo!$P$8:$U$1009,6,FALSE),"")</f>
        <v/>
      </c>
      <c r="I1658" s="78" t="str">
        <f>IFERROR(IF(D1658="","",VLOOKUP(D1658,Saldo!$P$8:$Q$1009,2,FALSE)),"")</f>
        <v/>
      </c>
      <c r="J1658" s="76"/>
      <c r="K1658" s="74" t="str">
        <f t="shared" si="25"/>
        <v/>
      </c>
    </row>
    <row r="1659" spans="1:11" ht="18.95" customHeight="1" x14ac:dyDescent="0.25">
      <c r="A1659" s="52"/>
      <c r="C1659" s="185"/>
      <c r="D1659" s="76"/>
      <c r="E1659" s="76" t="str">
        <f>IF(D1659="","",IFERROR(VLOOKUP(D1659,Cadastro!$C$9:$D$1009,2,FALSE),"NOT FOUND"))</f>
        <v/>
      </c>
      <c r="F1659" s="94"/>
      <c r="G1659" s="76"/>
      <c r="H1659" s="81" t="str">
        <f>IFERROR(F1659*VLOOKUP(D1659,Saldo!$P$8:$U$1009,6,FALSE),"")</f>
        <v/>
      </c>
      <c r="I1659" s="78" t="str">
        <f>IFERROR(IF(D1659="","",VLOOKUP(D1659,Saldo!$P$8:$Q$1009,2,FALSE)),"")</f>
        <v/>
      </c>
      <c r="J1659" s="76"/>
      <c r="K1659" s="74" t="str">
        <f t="shared" si="25"/>
        <v/>
      </c>
    </row>
    <row r="1660" spans="1:11" ht="18.95" customHeight="1" x14ac:dyDescent="0.25">
      <c r="A1660" s="52"/>
      <c r="C1660" s="185"/>
      <c r="D1660" s="76"/>
      <c r="E1660" s="76" t="str">
        <f>IF(D1660="","",IFERROR(VLOOKUP(D1660,Cadastro!$C$9:$D$1009,2,FALSE),"NOT FOUND"))</f>
        <v/>
      </c>
      <c r="F1660" s="94"/>
      <c r="G1660" s="76"/>
      <c r="H1660" s="81" t="str">
        <f>IFERROR(F1660*VLOOKUP(D1660,Saldo!$P$8:$U$1009,6,FALSE),"")</f>
        <v/>
      </c>
      <c r="I1660" s="78" t="str">
        <f>IFERROR(IF(D1660="","",VLOOKUP(D1660,Saldo!$P$8:$Q$1009,2,FALSE)),"")</f>
        <v/>
      </c>
      <c r="J1660" s="76"/>
      <c r="K1660" s="74" t="str">
        <f t="shared" si="25"/>
        <v/>
      </c>
    </row>
    <row r="1661" spans="1:11" ht="18.95" customHeight="1" x14ac:dyDescent="0.25">
      <c r="A1661" s="52"/>
      <c r="C1661" s="185"/>
      <c r="D1661" s="76"/>
      <c r="E1661" s="76" t="str">
        <f>IF(D1661="","",IFERROR(VLOOKUP(D1661,Cadastro!$C$9:$D$1009,2,FALSE),"NOT FOUND"))</f>
        <v/>
      </c>
      <c r="F1661" s="94"/>
      <c r="G1661" s="76"/>
      <c r="H1661" s="81" t="str">
        <f>IFERROR(F1661*VLOOKUP(D1661,Saldo!$P$8:$U$1009,6,FALSE),"")</f>
        <v/>
      </c>
      <c r="I1661" s="78" t="str">
        <f>IFERROR(IF(D1661="","",VLOOKUP(D1661,Saldo!$P$8:$Q$1009,2,FALSE)),"")</f>
        <v/>
      </c>
      <c r="J1661" s="76"/>
      <c r="K1661" s="74" t="str">
        <f t="shared" si="25"/>
        <v/>
      </c>
    </row>
    <row r="1662" spans="1:11" ht="18.95" customHeight="1" x14ac:dyDescent="0.25">
      <c r="A1662" s="52"/>
      <c r="C1662" s="185"/>
      <c r="D1662" s="76"/>
      <c r="E1662" s="76" t="str">
        <f>IF(D1662="","",IFERROR(VLOOKUP(D1662,Cadastro!$C$9:$D$1009,2,FALSE),"NOT FOUND"))</f>
        <v/>
      </c>
      <c r="F1662" s="94"/>
      <c r="G1662" s="76"/>
      <c r="H1662" s="81" t="str">
        <f>IFERROR(F1662*VLOOKUP(D1662,Saldo!$P$8:$U$1009,6,FALSE),"")</f>
        <v/>
      </c>
      <c r="I1662" s="78" t="str">
        <f>IFERROR(IF(D1662="","",VLOOKUP(D1662,Saldo!$P$8:$Q$1009,2,FALSE)),"")</f>
        <v/>
      </c>
      <c r="J1662" s="76"/>
      <c r="K1662" s="74" t="str">
        <f t="shared" si="25"/>
        <v/>
      </c>
    </row>
    <row r="1663" spans="1:11" ht="18.95" customHeight="1" x14ac:dyDescent="0.25">
      <c r="A1663" s="52"/>
      <c r="C1663" s="185"/>
      <c r="D1663" s="76"/>
      <c r="E1663" s="76" t="str">
        <f>IF(D1663="","",IFERROR(VLOOKUP(D1663,Cadastro!$C$9:$D$1009,2,FALSE),"NOT FOUND"))</f>
        <v/>
      </c>
      <c r="F1663" s="94"/>
      <c r="G1663" s="76"/>
      <c r="H1663" s="81" t="str">
        <f>IFERROR(F1663*VLOOKUP(D1663,Saldo!$P$8:$U$1009,6,FALSE),"")</f>
        <v/>
      </c>
      <c r="I1663" s="78" t="str">
        <f>IFERROR(IF(D1663="","",VLOOKUP(D1663,Saldo!$P$8:$Q$1009,2,FALSE)),"")</f>
        <v/>
      </c>
      <c r="J1663" s="76"/>
      <c r="K1663" s="74" t="str">
        <f t="shared" si="25"/>
        <v/>
      </c>
    </row>
    <row r="1664" spans="1:11" ht="18.95" customHeight="1" x14ac:dyDescent="0.25">
      <c r="A1664" s="52"/>
      <c r="C1664" s="185"/>
      <c r="D1664" s="76"/>
      <c r="E1664" s="76" t="str">
        <f>IF(D1664="","",IFERROR(VLOOKUP(D1664,Cadastro!$C$9:$D$1009,2,FALSE),"NOT FOUND"))</f>
        <v/>
      </c>
      <c r="F1664" s="94"/>
      <c r="G1664" s="76"/>
      <c r="H1664" s="81" t="str">
        <f>IFERROR(F1664*VLOOKUP(D1664,Saldo!$P$8:$U$1009,6,FALSE),"")</f>
        <v/>
      </c>
      <c r="I1664" s="78" t="str">
        <f>IFERROR(IF(D1664="","",VLOOKUP(D1664,Saldo!$P$8:$Q$1009,2,FALSE)),"")</f>
        <v/>
      </c>
      <c r="J1664" s="76"/>
      <c r="K1664" s="74" t="str">
        <f t="shared" si="25"/>
        <v/>
      </c>
    </row>
    <row r="1665" spans="1:11" ht="18.95" customHeight="1" x14ac:dyDescent="0.25">
      <c r="A1665" s="52"/>
      <c r="C1665" s="185"/>
      <c r="D1665" s="76"/>
      <c r="E1665" s="76" t="str">
        <f>IF(D1665="","",IFERROR(VLOOKUP(D1665,Cadastro!$C$9:$D$1009,2,FALSE),"NOT FOUND"))</f>
        <v/>
      </c>
      <c r="F1665" s="94"/>
      <c r="G1665" s="76"/>
      <c r="H1665" s="81" t="str">
        <f>IFERROR(F1665*VLOOKUP(D1665,Saldo!$P$8:$U$1009,6,FALSE),"")</f>
        <v/>
      </c>
      <c r="I1665" s="78" t="str">
        <f>IFERROR(IF(D1665="","",VLOOKUP(D1665,Saldo!$P$8:$Q$1009,2,FALSE)),"")</f>
        <v/>
      </c>
      <c r="J1665" s="76"/>
      <c r="K1665" s="74" t="str">
        <f t="shared" si="25"/>
        <v/>
      </c>
    </row>
    <row r="1666" spans="1:11" ht="18.95" customHeight="1" x14ac:dyDescent="0.25">
      <c r="A1666" s="52"/>
      <c r="C1666" s="185"/>
      <c r="D1666" s="76"/>
      <c r="E1666" s="76" t="str">
        <f>IF(D1666="","",IFERROR(VLOOKUP(D1666,Cadastro!$C$9:$D$1009,2,FALSE),"NOT FOUND"))</f>
        <v/>
      </c>
      <c r="F1666" s="94"/>
      <c r="G1666" s="76"/>
      <c r="H1666" s="81" t="str">
        <f>IFERROR(F1666*VLOOKUP(D1666,Saldo!$P$8:$U$1009,6,FALSE),"")</f>
        <v/>
      </c>
      <c r="I1666" s="78" t="str">
        <f>IFERROR(IF(D1666="","",VLOOKUP(D1666,Saldo!$P$8:$Q$1009,2,FALSE)),"")</f>
        <v/>
      </c>
      <c r="J1666" s="76"/>
      <c r="K1666" s="74" t="str">
        <f t="shared" si="25"/>
        <v/>
      </c>
    </row>
    <row r="1667" spans="1:11" ht="18.95" customHeight="1" x14ac:dyDescent="0.25">
      <c r="A1667" s="52"/>
      <c r="C1667" s="185"/>
      <c r="D1667" s="76"/>
      <c r="E1667" s="76" t="str">
        <f>IF(D1667="","",IFERROR(VLOOKUP(D1667,Cadastro!$C$9:$D$1009,2,FALSE),"NOT FOUND"))</f>
        <v/>
      </c>
      <c r="F1667" s="94"/>
      <c r="G1667" s="76"/>
      <c r="H1667" s="81" t="str">
        <f>IFERROR(F1667*VLOOKUP(D1667,Saldo!$P$8:$U$1009,6,FALSE),"")</f>
        <v/>
      </c>
      <c r="I1667" s="78" t="str">
        <f>IFERROR(IF(D1667="","",VLOOKUP(D1667,Saldo!$P$8:$Q$1009,2,FALSE)),"")</f>
        <v/>
      </c>
      <c r="J1667" s="76"/>
      <c r="K1667" s="74" t="str">
        <f t="shared" si="25"/>
        <v/>
      </c>
    </row>
    <row r="1668" spans="1:11" ht="18.95" customHeight="1" x14ac:dyDescent="0.25">
      <c r="A1668" s="52"/>
      <c r="C1668" s="185"/>
      <c r="D1668" s="76"/>
      <c r="E1668" s="76" t="str">
        <f>IF(D1668="","",IFERROR(VLOOKUP(D1668,Cadastro!$C$9:$D$1009,2,FALSE),"NOT FOUND"))</f>
        <v/>
      </c>
      <c r="F1668" s="94"/>
      <c r="G1668" s="76"/>
      <c r="H1668" s="81" t="str">
        <f>IFERROR(F1668*VLOOKUP(D1668,Saldo!$P$8:$U$1009,6,FALSE),"")</f>
        <v/>
      </c>
      <c r="I1668" s="78" t="str">
        <f>IFERROR(IF(D1668="","",VLOOKUP(D1668,Saldo!$P$8:$Q$1009,2,FALSE)),"")</f>
        <v/>
      </c>
      <c r="J1668" s="76"/>
      <c r="K1668" s="74" t="str">
        <f t="shared" si="25"/>
        <v/>
      </c>
    </row>
    <row r="1669" spans="1:11" ht="18.95" customHeight="1" x14ac:dyDescent="0.25">
      <c r="A1669" s="52"/>
      <c r="C1669" s="185"/>
      <c r="D1669" s="76"/>
      <c r="E1669" s="76" t="str">
        <f>IF(D1669="","",IFERROR(VLOOKUP(D1669,Cadastro!$C$9:$D$1009,2,FALSE),"NOT FOUND"))</f>
        <v/>
      </c>
      <c r="F1669" s="94"/>
      <c r="G1669" s="76"/>
      <c r="H1669" s="81" t="str">
        <f>IFERROR(F1669*VLOOKUP(D1669,Saldo!$P$8:$U$1009,6,FALSE),"")</f>
        <v/>
      </c>
      <c r="I1669" s="78" t="str">
        <f>IFERROR(IF(D1669="","",VLOOKUP(D1669,Saldo!$P$8:$Q$1009,2,FALSE)),"")</f>
        <v/>
      </c>
      <c r="J1669" s="76"/>
      <c r="K1669" s="74" t="str">
        <f t="shared" si="25"/>
        <v/>
      </c>
    </row>
    <row r="1670" spans="1:11" ht="18.95" customHeight="1" x14ac:dyDescent="0.25">
      <c r="A1670" s="52"/>
      <c r="C1670" s="185"/>
      <c r="D1670" s="76"/>
      <c r="E1670" s="76" t="str">
        <f>IF(D1670="","",IFERROR(VLOOKUP(D1670,Cadastro!$C$9:$D$1009,2,FALSE),"NOT FOUND"))</f>
        <v/>
      </c>
      <c r="F1670" s="94"/>
      <c r="G1670" s="76"/>
      <c r="H1670" s="81" t="str">
        <f>IFERROR(F1670*VLOOKUP(D1670,Saldo!$P$8:$U$1009,6,FALSE),"")</f>
        <v/>
      </c>
      <c r="I1670" s="78" t="str">
        <f>IFERROR(IF(D1670="","",VLOOKUP(D1670,Saldo!$P$8:$Q$1009,2,FALSE)),"")</f>
        <v/>
      </c>
      <c r="J1670" s="76"/>
      <c r="K1670" s="74" t="str">
        <f t="shared" si="25"/>
        <v/>
      </c>
    </row>
    <row r="1671" spans="1:11" ht="18.95" customHeight="1" x14ac:dyDescent="0.25">
      <c r="A1671" s="52"/>
      <c r="C1671" s="185"/>
      <c r="D1671" s="76"/>
      <c r="E1671" s="76" t="str">
        <f>IF(D1671="","",IFERROR(VLOOKUP(D1671,Cadastro!$C$9:$D$1009,2,FALSE),"NOT FOUND"))</f>
        <v/>
      </c>
      <c r="F1671" s="94"/>
      <c r="G1671" s="76"/>
      <c r="H1671" s="81" t="str">
        <f>IFERROR(F1671*VLOOKUP(D1671,Saldo!$P$8:$U$1009,6,FALSE),"")</f>
        <v/>
      </c>
      <c r="I1671" s="78" t="str">
        <f>IFERROR(IF(D1671="","",VLOOKUP(D1671,Saldo!$P$8:$Q$1009,2,FALSE)),"")</f>
        <v/>
      </c>
      <c r="J1671" s="76"/>
      <c r="K1671" s="74" t="str">
        <f t="shared" si="25"/>
        <v/>
      </c>
    </row>
    <row r="1672" spans="1:11" ht="18.95" customHeight="1" x14ac:dyDescent="0.25">
      <c r="A1672" s="52"/>
      <c r="C1672" s="185"/>
      <c r="D1672" s="76"/>
      <c r="E1672" s="76" t="str">
        <f>IF(D1672="","",IFERROR(VLOOKUP(D1672,Cadastro!$C$9:$D$1009,2,FALSE),"NOT FOUND"))</f>
        <v/>
      </c>
      <c r="F1672" s="94"/>
      <c r="G1672" s="76"/>
      <c r="H1672" s="81" t="str">
        <f>IFERROR(F1672*VLOOKUP(D1672,Saldo!$P$8:$U$1009,6,FALSE),"")</f>
        <v/>
      </c>
      <c r="I1672" s="78" t="str">
        <f>IFERROR(IF(D1672="","",VLOOKUP(D1672,Saldo!$P$8:$Q$1009,2,FALSE)),"")</f>
        <v/>
      </c>
      <c r="J1672" s="76"/>
      <c r="K1672" s="74" t="str">
        <f t="shared" si="25"/>
        <v/>
      </c>
    </row>
    <row r="1673" spans="1:11" ht="18.95" customHeight="1" x14ac:dyDescent="0.25">
      <c r="A1673" s="52"/>
      <c r="C1673" s="185"/>
      <c r="D1673" s="76"/>
      <c r="E1673" s="76" t="str">
        <f>IF(D1673="","",IFERROR(VLOOKUP(D1673,Cadastro!$C$9:$D$1009,2,FALSE),"NOT FOUND"))</f>
        <v/>
      </c>
      <c r="F1673" s="94"/>
      <c r="G1673" s="76"/>
      <c r="H1673" s="81" t="str">
        <f>IFERROR(F1673*VLOOKUP(D1673,Saldo!$P$8:$U$1009,6,FALSE),"")</f>
        <v/>
      </c>
      <c r="I1673" s="78" t="str">
        <f>IFERROR(IF(D1673="","",VLOOKUP(D1673,Saldo!$P$8:$Q$1009,2,FALSE)),"")</f>
        <v/>
      </c>
      <c r="J1673" s="76"/>
      <c r="K1673" s="74" t="str">
        <f t="shared" si="25"/>
        <v/>
      </c>
    </row>
    <row r="1674" spans="1:11" ht="18.95" customHeight="1" x14ac:dyDescent="0.25">
      <c r="A1674" s="52"/>
      <c r="C1674" s="185"/>
      <c r="D1674" s="76"/>
      <c r="E1674" s="76" t="str">
        <f>IF(D1674="","",IFERROR(VLOOKUP(D1674,Cadastro!$C$9:$D$1009,2,FALSE),"NOT FOUND"))</f>
        <v/>
      </c>
      <c r="F1674" s="94"/>
      <c r="G1674" s="76"/>
      <c r="H1674" s="81" t="str">
        <f>IFERROR(F1674*VLOOKUP(D1674,Saldo!$P$8:$U$1009,6,FALSE),"")</f>
        <v/>
      </c>
      <c r="I1674" s="78" t="str">
        <f>IFERROR(IF(D1674="","",VLOOKUP(D1674,Saldo!$P$8:$Q$1009,2,FALSE)),"")</f>
        <v/>
      </c>
      <c r="J1674" s="76"/>
      <c r="K1674" s="74" t="str">
        <f t="shared" ref="K1674:K1737" si="26">IF(C1674="","",MONTH(C1674))</f>
        <v/>
      </c>
    </row>
    <row r="1675" spans="1:11" ht="18.95" customHeight="1" x14ac:dyDescent="0.25">
      <c r="A1675" s="52"/>
      <c r="C1675" s="185"/>
      <c r="D1675" s="76"/>
      <c r="E1675" s="76" t="str">
        <f>IF(D1675="","",IFERROR(VLOOKUP(D1675,Cadastro!$C$9:$D$1009,2,FALSE),"NOT FOUND"))</f>
        <v/>
      </c>
      <c r="F1675" s="94"/>
      <c r="G1675" s="76"/>
      <c r="H1675" s="81" t="str">
        <f>IFERROR(F1675*VLOOKUP(D1675,Saldo!$P$8:$U$1009,6,FALSE),"")</f>
        <v/>
      </c>
      <c r="I1675" s="78" t="str">
        <f>IFERROR(IF(D1675="","",VLOOKUP(D1675,Saldo!$P$8:$Q$1009,2,FALSE)),"")</f>
        <v/>
      </c>
      <c r="J1675" s="76"/>
      <c r="K1675" s="74" t="str">
        <f t="shared" si="26"/>
        <v/>
      </c>
    </row>
    <row r="1676" spans="1:11" ht="18.95" customHeight="1" x14ac:dyDescent="0.25">
      <c r="A1676" s="52"/>
      <c r="C1676" s="185"/>
      <c r="D1676" s="76"/>
      <c r="E1676" s="76" t="str">
        <f>IF(D1676="","",IFERROR(VLOOKUP(D1676,Cadastro!$C$9:$D$1009,2,FALSE),"NOT FOUND"))</f>
        <v/>
      </c>
      <c r="F1676" s="94"/>
      <c r="G1676" s="76"/>
      <c r="H1676" s="81" t="str">
        <f>IFERROR(F1676*VLOOKUP(D1676,Saldo!$P$8:$U$1009,6,FALSE),"")</f>
        <v/>
      </c>
      <c r="I1676" s="78" t="str">
        <f>IFERROR(IF(D1676="","",VLOOKUP(D1676,Saldo!$P$8:$Q$1009,2,FALSE)),"")</f>
        <v/>
      </c>
      <c r="J1676" s="76"/>
      <c r="K1676" s="74" t="str">
        <f t="shared" si="26"/>
        <v/>
      </c>
    </row>
    <row r="1677" spans="1:11" ht="18.95" customHeight="1" x14ac:dyDescent="0.25">
      <c r="A1677" s="52"/>
      <c r="C1677" s="185"/>
      <c r="D1677" s="76"/>
      <c r="E1677" s="76" t="str">
        <f>IF(D1677="","",IFERROR(VLOOKUP(D1677,Cadastro!$C$9:$D$1009,2,FALSE),"NOT FOUND"))</f>
        <v/>
      </c>
      <c r="F1677" s="94"/>
      <c r="G1677" s="76"/>
      <c r="H1677" s="81" t="str">
        <f>IFERROR(F1677*VLOOKUP(D1677,Saldo!$P$8:$U$1009,6,FALSE),"")</f>
        <v/>
      </c>
      <c r="I1677" s="78" t="str">
        <f>IFERROR(IF(D1677="","",VLOOKUP(D1677,Saldo!$P$8:$Q$1009,2,FALSE)),"")</f>
        <v/>
      </c>
      <c r="J1677" s="76"/>
      <c r="K1677" s="74" t="str">
        <f t="shared" si="26"/>
        <v/>
      </c>
    </row>
    <row r="1678" spans="1:11" ht="18.95" customHeight="1" x14ac:dyDescent="0.25">
      <c r="A1678" s="52"/>
      <c r="C1678" s="185"/>
      <c r="D1678" s="76"/>
      <c r="E1678" s="76" t="str">
        <f>IF(D1678="","",IFERROR(VLOOKUP(D1678,Cadastro!$C$9:$D$1009,2,FALSE),"NOT FOUND"))</f>
        <v/>
      </c>
      <c r="F1678" s="94"/>
      <c r="G1678" s="76"/>
      <c r="H1678" s="81" t="str">
        <f>IFERROR(F1678*VLOOKUP(D1678,Saldo!$P$8:$U$1009,6,FALSE),"")</f>
        <v/>
      </c>
      <c r="I1678" s="78" t="str">
        <f>IFERROR(IF(D1678="","",VLOOKUP(D1678,Saldo!$P$8:$Q$1009,2,FALSE)),"")</f>
        <v/>
      </c>
      <c r="J1678" s="76"/>
      <c r="K1678" s="74" t="str">
        <f t="shared" si="26"/>
        <v/>
      </c>
    </row>
    <row r="1679" spans="1:11" ht="18.95" customHeight="1" x14ac:dyDescent="0.25">
      <c r="A1679" s="52"/>
      <c r="C1679" s="185"/>
      <c r="D1679" s="76"/>
      <c r="E1679" s="76" t="str">
        <f>IF(D1679="","",IFERROR(VLOOKUP(D1679,Cadastro!$C$9:$D$1009,2,FALSE),"NOT FOUND"))</f>
        <v/>
      </c>
      <c r="F1679" s="94"/>
      <c r="G1679" s="76"/>
      <c r="H1679" s="81" t="str">
        <f>IFERROR(F1679*VLOOKUP(D1679,Saldo!$P$8:$U$1009,6,FALSE),"")</f>
        <v/>
      </c>
      <c r="I1679" s="78" t="str">
        <f>IFERROR(IF(D1679="","",VLOOKUP(D1679,Saldo!$P$8:$Q$1009,2,FALSE)),"")</f>
        <v/>
      </c>
      <c r="J1679" s="76"/>
      <c r="K1679" s="74" t="str">
        <f t="shared" si="26"/>
        <v/>
      </c>
    </row>
    <row r="1680" spans="1:11" ht="18.95" customHeight="1" x14ac:dyDescent="0.25">
      <c r="A1680" s="52"/>
      <c r="C1680" s="185"/>
      <c r="D1680" s="76"/>
      <c r="E1680" s="76" t="str">
        <f>IF(D1680="","",IFERROR(VLOOKUP(D1680,Cadastro!$C$9:$D$1009,2,FALSE),"NOT FOUND"))</f>
        <v/>
      </c>
      <c r="F1680" s="94"/>
      <c r="G1680" s="76"/>
      <c r="H1680" s="81" t="str">
        <f>IFERROR(F1680*VLOOKUP(D1680,Saldo!$P$8:$U$1009,6,FALSE),"")</f>
        <v/>
      </c>
      <c r="I1680" s="78" t="str">
        <f>IFERROR(IF(D1680="","",VLOOKUP(D1680,Saldo!$P$8:$Q$1009,2,FALSE)),"")</f>
        <v/>
      </c>
      <c r="J1680" s="76"/>
      <c r="K1680" s="74" t="str">
        <f t="shared" si="26"/>
        <v/>
      </c>
    </row>
    <row r="1681" spans="1:11" ht="18.95" customHeight="1" x14ac:dyDescent="0.25">
      <c r="A1681" s="52"/>
      <c r="C1681" s="185"/>
      <c r="D1681" s="76"/>
      <c r="E1681" s="76" t="str">
        <f>IF(D1681="","",IFERROR(VLOOKUP(D1681,Cadastro!$C$9:$D$1009,2,FALSE),"NOT FOUND"))</f>
        <v/>
      </c>
      <c r="F1681" s="94"/>
      <c r="G1681" s="76"/>
      <c r="H1681" s="81" t="str">
        <f>IFERROR(F1681*VLOOKUP(D1681,Saldo!$P$8:$U$1009,6,FALSE),"")</f>
        <v/>
      </c>
      <c r="I1681" s="78" t="str">
        <f>IFERROR(IF(D1681="","",VLOOKUP(D1681,Saldo!$P$8:$Q$1009,2,FALSE)),"")</f>
        <v/>
      </c>
      <c r="J1681" s="76"/>
      <c r="K1681" s="74" t="str">
        <f t="shared" si="26"/>
        <v/>
      </c>
    </row>
    <row r="1682" spans="1:11" ht="18.95" customHeight="1" x14ac:dyDescent="0.25">
      <c r="A1682" s="52"/>
      <c r="C1682" s="185"/>
      <c r="D1682" s="76"/>
      <c r="E1682" s="76" t="str">
        <f>IF(D1682="","",IFERROR(VLOOKUP(D1682,Cadastro!$C$9:$D$1009,2,FALSE),"NOT FOUND"))</f>
        <v/>
      </c>
      <c r="F1682" s="94"/>
      <c r="G1682" s="76"/>
      <c r="H1682" s="81" t="str">
        <f>IFERROR(F1682*VLOOKUP(D1682,Saldo!$P$8:$U$1009,6,FALSE),"")</f>
        <v/>
      </c>
      <c r="I1682" s="78" t="str">
        <f>IFERROR(IF(D1682="","",VLOOKUP(D1682,Saldo!$P$8:$Q$1009,2,FALSE)),"")</f>
        <v/>
      </c>
      <c r="J1682" s="76"/>
      <c r="K1682" s="74" t="str">
        <f t="shared" si="26"/>
        <v/>
      </c>
    </row>
    <row r="1683" spans="1:11" ht="18.95" customHeight="1" x14ac:dyDescent="0.25">
      <c r="A1683" s="52"/>
      <c r="C1683" s="185"/>
      <c r="D1683" s="76"/>
      <c r="E1683" s="76" t="str">
        <f>IF(D1683="","",IFERROR(VLOOKUP(D1683,Cadastro!$C$9:$D$1009,2,FALSE),"NOT FOUND"))</f>
        <v/>
      </c>
      <c r="F1683" s="94"/>
      <c r="G1683" s="76"/>
      <c r="H1683" s="81" t="str">
        <f>IFERROR(F1683*VLOOKUP(D1683,Saldo!$P$8:$U$1009,6,FALSE),"")</f>
        <v/>
      </c>
      <c r="I1683" s="78" t="str">
        <f>IFERROR(IF(D1683="","",VLOOKUP(D1683,Saldo!$P$8:$Q$1009,2,FALSE)),"")</f>
        <v/>
      </c>
      <c r="J1683" s="76"/>
      <c r="K1683" s="74" t="str">
        <f t="shared" si="26"/>
        <v/>
      </c>
    </row>
    <row r="1684" spans="1:11" ht="18.95" customHeight="1" x14ac:dyDescent="0.25">
      <c r="A1684" s="52"/>
      <c r="C1684" s="185"/>
      <c r="D1684" s="76"/>
      <c r="E1684" s="76" t="str">
        <f>IF(D1684="","",IFERROR(VLOOKUP(D1684,Cadastro!$C$9:$D$1009,2,FALSE),"NOT FOUND"))</f>
        <v/>
      </c>
      <c r="F1684" s="94"/>
      <c r="G1684" s="76"/>
      <c r="H1684" s="81" t="str">
        <f>IFERROR(F1684*VLOOKUP(D1684,Saldo!$P$8:$U$1009,6,FALSE),"")</f>
        <v/>
      </c>
      <c r="I1684" s="78" t="str">
        <f>IFERROR(IF(D1684="","",VLOOKUP(D1684,Saldo!$P$8:$Q$1009,2,FALSE)),"")</f>
        <v/>
      </c>
      <c r="J1684" s="76"/>
      <c r="K1684" s="74" t="str">
        <f t="shared" si="26"/>
        <v/>
      </c>
    </row>
    <row r="1685" spans="1:11" ht="18.95" customHeight="1" x14ac:dyDescent="0.25">
      <c r="A1685" s="52"/>
      <c r="C1685" s="185"/>
      <c r="D1685" s="76"/>
      <c r="E1685" s="76" t="str">
        <f>IF(D1685="","",IFERROR(VLOOKUP(D1685,Cadastro!$C$9:$D$1009,2,FALSE),"NOT FOUND"))</f>
        <v/>
      </c>
      <c r="F1685" s="94"/>
      <c r="G1685" s="76"/>
      <c r="H1685" s="81" t="str">
        <f>IFERROR(F1685*VLOOKUP(D1685,Saldo!$P$8:$U$1009,6,FALSE),"")</f>
        <v/>
      </c>
      <c r="I1685" s="78" t="str">
        <f>IFERROR(IF(D1685="","",VLOOKUP(D1685,Saldo!$P$8:$Q$1009,2,FALSE)),"")</f>
        <v/>
      </c>
      <c r="J1685" s="76"/>
      <c r="K1685" s="74" t="str">
        <f t="shared" si="26"/>
        <v/>
      </c>
    </row>
    <row r="1686" spans="1:11" ht="18.95" customHeight="1" x14ac:dyDescent="0.25">
      <c r="A1686" s="52"/>
      <c r="C1686" s="185"/>
      <c r="D1686" s="76"/>
      <c r="E1686" s="76" t="str">
        <f>IF(D1686="","",IFERROR(VLOOKUP(D1686,Cadastro!$C$9:$D$1009,2,FALSE),"NOT FOUND"))</f>
        <v/>
      </c>
      <c r="F1686" s="94"/>
      <c r="G1686" s="76"/>
      <c r="H1686" s="81" t="str">
        <f>IFERROR(F1686*VLOOKUP(D1686,Saldo!$P$8:$U$1009,6,FALSE),"")</f>
        <v/>
      </c>
      <c r="I1686" s="78" t="str">
        <f>IFERROR(IF(D1686="","",VLOOKUP(D1686,Saldo!$P$8:$Q$1009,2,FALSE)),"")</f>
        <v/>
      </c>
      <c r="J1686" s="76"/>
      <c r="K1686" s="74" t="str">
        <f t="shared" si="26"/>
        <v/>
      </c>
    </row>
    <row r="1687" spans="1:11" ht="18.95" customHeight="1" x14ac:dyDescent="0.25">
      <c r="A1687" s="52"/>
      <c r="C1687" s="185"/>
      <c r="D1687" s="76"/>
      <c r="E1687" s="76" t="str">
        <f>IF(D1687="","",IFERROR(VLOOKUP(D1687,Cadastro!$C$9:$D$1009,2,FALSE),"NOT FOUND"))</f>
        <v/>
      </c>
      <c r="F1687" s="94"/>
      <c r="G1687" s="76"/>
      <c r="H1687" s="81" t="str">
        <f>IFERROR(F1687*VLOOKUP(D1687,Saldo!$P$8:$U$1009,6,FALSE),"")</f>
        <v/>
      </c>
      <c r="I1687" s="78" t="str">
        <f>IFERROR(IF(D1687="","",VLOOKUP(D1687,Saldo!$P$8:$Q$1009,2,FALSE)),"")</f>
        <v/>
      </c>
      <c r="J1687" s="76"/>
      <c r="K1687" s="74" t="str">
        <f t="shared" si="26"/>
        <v/>
      </c>
    </row>
    <row r="1688" spans="1:11" ht="18.95" customHeight="1" x14ac:dyDescent="0.25">
      <c r="A1688" s="52"/>
      <c r="C1688" s="185"/>
      <c r="D1688" s="76"/>
      <c r="E1688" s="76" t="str">
        <f>IF(D1688="","",IFERROR(VLOOKUP(D1688,Cadastro!$C$9:$D$1009,2,FALSE),"NOT FOUND"))</f>
        <v/>
      </c>
      <c r="F1688" s="94"/>
      <c r="G1688" s="76"/>
      <c r="H1688" s="81" t="str">
        <f>IFERROR(F1688*VLOOKUP(D1688,Saldo!$P$8:$U$1009,6,FALSE),"")</f>
        <v/>
      </c>
      <c r="I1688" s="78" t="str">
        <f>IFERROR(IF(D1688="","",VLOOKUP(D1688,Saldo!$P$8:$Q$1009,2,FALSE)),"")</f>
        <v/>
      </c>
      <c r="J1688" s="76"/>
      <c r="K1688" s="74" t="str">
        <f t="shared" si="26"/>
        <v/>
      </c>
    </row>
    <row r="1689" spans="1:11" ht="18.95" customHeight="1" x14ac:dyDescent="0.25">
      <c r="A1689" s="52"/>
      <c r="C1689" s="185"/>
      <c r="D1689" s="76"/>
      <c r="E1689" s="76" t="str">
        <f>IF(D1689="","",IFERROR(VLOOKUP(D1689,Cadastro!$C$9:$D$1009,2,FALSE),"NOT FOUND"))</f>
        <v/>
      </c>
      <c r="F1689" s="94"/>
      <c r="G1689" s="76"/>
      <c r="H1689" s="81" t="str">
        <f>IFERROR(F1689*VLOOKUP(D1689,Saldo!$P$8:$U$1009,6,FALSE),"")</f>
        <v/>
      </c>
      <c r="I1689" s="78" t="str">
        <f>IFERROR(IF(D1689="","",VLOOKUP(D1689,Saldo!$P$8:$Q$1009,2,FALSE)),"")</f>
        <v/>
      </c>
      <c r="J1689" s="76"/>
      <c r="K1689" s="74" t="str">
        <f t="shared" si="26"/>
        <v/>
      </c>
    </row>
    <row r="1690" spans="1:11" ht="18.95" customHeight="1" x14ac:dyDescent="0.25">
      <c r="A1690" s="52"/>
      <c r="C1690" s="185"/>
      <c r="D1690" s="76"/>
      <c r="E1690" s="76" t="str">
        <f>IF(D1690="","",IFERROR(VLOOKUP(D1690,Cadastro!$C$9:$D$1009,2,FALSE),"NOT FOUND"))</f>
        <v/>
      </c>
      <c r="F1690" s="94"/>
      <c r="G1690" s="76"/>
      <c r="H1690" s="81" t="str">
        <f>IFERROR(F1690*VLOOKUP(D1690,Saldo!$P$8:$U$1009,6,FALSE),"")</f>
        <v/>
      </c>
      <c r="I1690" s="78" t="str">
        <f>IFERROR(IF(D1690="","",VLOOKUP(D1690,Saldo!$P$8:$Q$1009,2,FALSE)),"")</f>
        <v/>
      </c>
      <c r="J1690" s="76"/>
      <c r="K1690" s="74" t="str">
        <f t="shared" si="26"/>
        <v/>
      </c>
    </row>
    <row r="1691" spans="1:11" ht="18.95" customHeight="1" x14ac:dyDescent="0.25">
      <c r="A1691" s="52"/>
      <c r="C1691" s="185"/>
      <c r="D1691" s="76"/>
      <c r="E1691" s="76" t="str">
        <f>IF(D1691="","",IFERROR(VLOOKUP(D1691,Cadastro!$C$9:$D$1009,2,FALSE),"NOT FOUND"))</f>
        <v/>
      </c>
      <c r="F1691" s="94"/>
      <c r="G1691" s="76"/>
      <c r="H1691" s="81" t="str">
        <f>IFERROR(F1691*VLOOKUP(D1691,Saldo!$P$8:$U$1009,6,FALSE),"")</f>
        <v/>
      </c>
      <c r="I1691" s="78" t="str">
        <f>IFERROR(IF(D1691="","",VLOOKUP(D1691,Saldo!$P$8:$Q$1009,2,FALSE)),"")</f>
        <v/>
      </c>
      <c r="J1691" s="76"/>
      <c r="K1691" s="74" t="str">
        <f t="shared" si="26"/>
        <v/>
      </c>
    </row>
    <row r="1692" spans="1:11" ht="18.95" customHeight="1" x14ac:dyDescent="0.25">
      <c r="A1692" s="52"/>
      <c r="C1692" s="185"/>
      <c r="D1692" s="76"/>
      <c r="E1692" s="76" t="str">
        <f>IF(D1692="","",IFERROR(VLOOKUP(D1692,Cadastro!$C$9:$D$1009,2,FALSE),"NOT FOUND"))</f>
        <v/>
      </c>
      <c r="F1692" s="94"/>
      <c r="G1692" s="76"/>
      <c r="H1692" s="81" t="str">
        <f>IFERROR(F1692*VLOOKUP(D1692,Saldo!$P$8:$U$1009,6,FALSE),"")</f>
        <v/>
      </c>
      <c r="I1692" s="78" t="str">
        <f>IFERROR(IF(D1692="","",VLOOKUP(D1692,Saldo!$P$8:$Q$1009,2,FALSE)),"")</f>
        <v/>
      </c>
      <c r="J1692" s="76"/>
      <c r="K1692" s="74" t="str">
        <f t="shared" si="26"/>
        <v/>
      </c>
    </row>
    <row r="1693" spans="1:11" ht="18.95" customHeight="1" x14ac:dyDescent="0.25">
      <c r="A1693" s="52"/>
      <c r="C1693" s="185"/>
      <c r="D1693" s="76"/>
      <c r="E1693" s="76" t="str">
        <f>IF(D1693="","",IFERROR(VLOOKUP(D1693,Cadastro!$C$9:$D$1009,2,FALSE),"NOT FOUND"))</f>
        <v/>
      </c>
      <c r="F1693" s="94"/>
      <c r="G1693" s="76"/>
      <c r="H1693" s="81" t="str">
        <f>IFERROR(F1693*VLOOKUP(D1693,Saldo!$P$8:$U$1009,6,FALSE),"")</f>
        <v/>
      </c>
      <c r="I1693" s="78" t="str">
        <f>IFERROR(IF(D1693="","",VLOOKUP(D1693,Saldo!$P$8:$Q$1009,2,FALSE)),"")</f>
        <v/>
      </c>
      <c r="J1693" s="76"/>
      <c r="K1693" s="74" t="str">
        <f t="shared" si="26"/>
        <v/>
      </c>
    </row>
    <row r="1694" spans="1:11" ht="18.95" customHeight="1" x14ac:dyDescent="0.25">
      <c r="A1694" s="52"/>
      <c r="C1694" s="185"/>
      <c r="D1694" s="76"/>
      <c r="E1694" s="76" t="str">
        <f>IF(D1694="","",IFERROR(VLOOKUP(D1694,Cadastro!$C$9:$D$1009,2,FALSE),"NOT FOUND"))</f>
        <v/>
      </c>
      <c r="F1694" s="94"/>
      <c r="G1694" s="76"/>
      <c r="H1694" s="81" t="str">
        <f>IFERROR(F1694*VLOOKUP(D1694,Saldo!$P$8:$U$1009,6,FALSE),"")</f>
        <v/>
      </c>
      <c r="I1694" s="78" t="str">
        <f>IFERROR(IF(D1694="","",VLOOKUP(D1694,Saldo!$P$8:$Q$1009,2,FALSE)),"")</f>
        <v/>
      </c>
      <c r="J1694" s="76"/>
      <c r="K1694" s="74" t="str">
        <f t="shared" si="26"/>
        <v/>
      </c>
    </row>
    <row r="1695" spans="1:11" ht="18.95" customHeight="1" x14ac:dyDescent="0.25">
      <c r="A1695" s="52"/>
      <c r="C1695" s="185"/>
      <c r="D1695" s="76"/>
      <c r="E1695" s="76" t="str">
        <f>IF(D1695="","",IFERROR(VLOOKUP(D1695,Cadastro!$C$9:$D$1009,2,FALSE),"NOT FOUND"))</f>
        <v/>
      </c>
      <c r="F1695" s="94"/>
      <c r="G1695" s="76"/>
      <c r="H1695" s="81" t="str">
        <f>IFERROR(F1695*VLOOKUP(D1695,Saldo!$P$8:$U$1009,6,FALSE),"")</f>
        <v/>
      </c>
      <c r="I1695" s="78" t="str">
        <f>IFERROR(IF(D1695="","",VLOOKUP(D1695,Saldo!$P$8:$Q$1009,2,FALSE)),"")</f>
        <v/>
      </c>
      <c r="J1695" s="76"/>
      <c r="K1695" s="74" t="str">
        <f t="shared" si="26"/>
        <v/>
      </c>
    </row>
    <row r="1696" spans="1:11" ht="18.95" customHeight="1" x14ac:dyDescent="0.25">
      <c r="A1696" s="52"/>
      <c r="C1696" s="185"/>
      <c r="D1696" s="76"/>
      <c r="E1696" s="76" t="str">
        <f>IF(D1696="","",IFERROR(VLOOKUP(D1696,Cadastro!$C$9:$D$1009,2,FALSE),"NOT FOUND"))</f>
        <v/>
      </c>
      <c r="F1696" s="94"/>
      <c r="G1696" s="76"/>
      <c r="H1696" s="81" t="str">
        <f>IFERROR(F1696*VLOOKUP(D1696,Saldo!$P$8:$U$1009,6,FALSE),"")</f>
        <v/>
      </c>
      <c r="I1696" s="78" t="str">
        <f>IFERROR(IF(D1696="","",VLOOKUP(D1696,Saldo!$P$8:$Q$1009,2,FALSE)),"")</f>
        <v/>
      </c>
      <c r="J1696" s="76"/>
      <c r="K1696" s="74" t="str">
        <f t="shared" si="26"/>
        <v/>
      </c>
    </row>
    <row r="1697" spans="1:11" ht="18.95" customHeight="1" x14ac:dyDescent="0.25">
      <c r="A1697" s="52"/>
      <c r="C1697" s="185"/>
      <c r="D1697" s="76"/>
      <c r="E1697" s="76" t="str">
        <f>IF(D1697="","",IFERROR(VLOOKUP(D1697,Cadastro!$C$9:$D$1009,2,FALSE),"NOT FOUND"))</f>
        <v/>
      </c>
      <c r="F1697" s="94"/>
      <c r="G1697" s="76"/>
      <c r="H1697" s="81" t="str">
        <f>IFERROR(F1697*VLOOKUP(D1697,Saldo!$P$8:$U$1009,6,FALSE),"")</f>
        <v/>
      </c>
      <c r="I1697" s="78" t="str">
        <f>IFERROR(IF(D1697="","",VLOOKUP(D1697,Saldo!$P$8:$Q$1009,2,FALSE)),"")</f>
        <v/>
      </c>
      <c r="J1697" s="76"/>
      <c r="K1697" s="74" t="str">
        <f t="shared" si="26"/>
        <v/>
      </c>
    </row>
    <row r="1698" spans="1:11" ht="18.95" customHeight="1" x14ac:dyDescent="0.25">
      <c r="A1698" s="52"/>
      <c r="C1698" s="185"/>
      <c r="D1698" s="76"/>
      <c r="E1698" s="76" t="str">
        <f>IF(D1698="","",IFERROR(VLOOKUP(D1698,Cadastro!$C$9:$D$1009,2,FALSE),"NOT FOUND"))</f>
        <v/>
      </c>
      <c r="F1698" s="94"/>
      <c r="G1698" s="76"/>
      <c r="H1698" s="81" t="str">
        <f>IFERROR(F1698*VLOOKUP(D1698,Saldo!$P$8:$U$1009,6,FALSE),"")</f>
        <v/>
      </c>
      <c r="I1698" s="78" t="str">
        <f>IFERROR(IF(D1698="","",VLOOKUP(D1698,Saldo!$P$8:$Q$1009,2,FALSE)),"")</f>
        <v/>
      </c>
      <c r="J1698" s="76"/>
      <c r="K1698" s="74" t="str">
        <f t="shared" si="26"/>
        <v/>
      </c>
    </row>
    <row r="1699" spans="1:11" ht="18.95" customHeight="1" x14ac:dyDescent="0.25">
      <c r="A1699" s="52"/>
      <c r="C1699" s="185"/>
      <c r="D1699" s="76"/>
      <c r="E1699" s="76" t="str">
        <f>IF(D1699="","",IFERROR(VLOOKUP(D1699,Cadastro!$C$9:$D$1009,2,FALSE),"NOT FOUND"))</f>
        <v/>
      </c>
      <c r="F1699" s="94"/>
      <c r="G1699" s="76"/>
      <c r="H1699" s="81" t="str">
        <f>IFERROR(F1699*VLOOKUP(D1699,Saldo!$P$8:$U$1009,6,FALSE),"")</f>
        <v/>
      </c>
      <c r="I1699" s="78" t="str">
        <f>IFERROR(IF(D1699="","",VLOOKUP(D1699,Saldo!$P$8:$Q$1009,2,FALSE)),"")</f>
        <v/>
      </c>
      <c r="J1699" s="76"/>
      <c r="K1699" s="74" t="str">
        <f t="shared" si="26"/>
        <v/>
      </c>
    </row>
    <row r="1700" spans="1:11" ht="18.95" customHeight="1" x14ac:dyDescent="0.25">
      <c r="A1700" s="52"/>
      <c r="C1700" s="185"/>
      <c r="D1700" s="76"/>
      <c r="E1700" s="76" t="str">
        <f>IF(D1700="","",IFERROR(VLOOKUP(D1700,Cadastro!$C$9:$D$1009,2,FALSE),"NOT FOUND"))</f>
        <v/>
      </c>
      <c r="F1700" s="94"/>
      <c r="G1700" s="76"/>
      <c r="H1700" s="81" t="str">
        <f>IFERROR(F1700*VLOOKUP(D1700,Saldo!$P$8:$U$1009,6,FALSE),"")</f>
        <v/>
      </c>
      <c r="I1700" s="78" t="str">
        <f>IFERROR(IF(D1700="","",VLOOKUP(D1700,Saldo!$P$8:$Q$1009,2,FALSE)),"")</f>
        <v/>
      </c>
      <c r="J1700" s="76"/>
      <c r="K1700" s="74" t="str">
        <f t="shared" si="26"/>
        <v/>
      </c>
    </row>
    <row r="1701" spans="1:11" ht="18.95" customHeight="1" x14ac:dyDescent="0.25">
      <c r="A1701" s="52"/>
      <c r="C1701" s="185"/>
      <c r="D1701" s="76"/>
      <c r="E1701" s="76" t="str">
        <f>IF(D1701="","",IFERROR(VLOOKUP(D1701,Cadastro!$C$9:$D$1009,2,FALSE),"NOT FOUND"))</f>
        <v/>
      </c>
      <c r="F1701" s="94"/>
      <c r="G1701" s="76"/>
      <c r="H1701" s="81" t="str">
        <f>IFERROR(F1701*VLOOKUP(D1701,Saldo!$P$8:$U$1009,6,FALSE),"")</f>
        <v/>
      </c>
      <c r="I1701" s="78" t="str">
        <f>IFERROR(IF(D1701="","",VLOOKUP(D1701,Saldo!$P$8:$Q$1009,2,FALSE)),"")</f>
        <v/>
      </c>
      <c r="J1701" s="76"/>
      <c r="K1701" s="74" t="str">
        <f t="shared" si="26"/>
        <v/>
      </c>
    </row>
    <row r="1702" spans="1:11" ht="18.95" customHeight="1" x14ac:dyDescent="0.25">
      <c r="A1702" s="52"/>
      <c r="C1702" s="185"/>
      <c r="D1702" s="76"/>
      <c r="E1702" s="76" t="str">
        <f>IF(D1702="","",IFERROR(VLOOKUP(D1702,Cadastro!$C$9:$D$1009,2,FALSE),"NOT FOUND"))</f>
        <v/>
      </c>
      <c r="F1702" s="94"/>
      <c r="G1702" s="76"/>
      <c r="H1702" s="81" t="str">
        <f>IFERROR(F1702*VLOOKUP(D1702,Saldo!$P$8:$U$1009,6,FALSE),"")</f>
        <v/>
      </c>
      <c r="I1702" s="78" t="str">
        <f>IFERROR(IF(D1702="","",VLOOKUP(D1702,Saldo!$P$8:$Q$1009,2,FALSE)),"")</f>
        <v/>
      </c>
      <c r="J1702" s="76"/>
      <c r="K1702" s="74" t="str">
        <f t="shared" si="26"/>
        <v/>
      </c>
    </row>
    <row r="1703" spans="1:11" ht="18.95" customHeight="1" x14ac:dyDescent="0.25">
      <c r="A1703" s="52"/>
      <c r="C1703" s="185"/>
      <c r="D1703" s="76"/>
      <c r="E1703" s="76" t="str">
        <f>IF(D1703="","",IFERROR(VLOOKUP(D1703,Cadastro!$C$9:$D$1009,2,FALSE),"NOT FOUND"))</f>
        <v/>
      </c>
      <c r="F1703" s="94"/>
      <c r="G1703" s="76"/>
      <c r="H1703" s="81" t="str">
        <f>IFERROR(F1703*VLOOKUP(D1703,Saldo!$P$8:$U$1009,6,FALSE),"")</f>
        <v/>
      </c>
      <c r="I1703" s="78" t="str">
        <f>IFERROR(IF(D1703="","",VLOOKUP(D1703,Saldo!$P$8:$Q$1009,2,FALSE)),"")</f>
        <v/>
      </c>
      <c r="J1703" s="76"/>
      <c r="K1703" s="74" t="str">
        <f t="shared" si="26"/>
        <v/>
      </c>
    </row>
    <row r="1704" spans="1:11" ht="18.95" customHeight="1" x14ac:dyDescent="0.25">
      <c r="A1704" s="52"/>
      <c r="C1704" s="185"/>
      <c r="D1704" s="76"/>
      <c r="E1704" s="76" t="str">
        <f>IF(D1704="","",IFERROR(VLOOKUP(D1704,Cadastro!$C$9:$D$1009,2,FALSE),"NOT FOUND"))</f>
        <v/>
      </c>
      <c r="F1704" s="94"/>
      <c r="G1704" s="76"/>
      <c r="H1704" s="81" t="str">
        <f>IFERROR(F1704*VLOOKUP(D1704,Saldo!$P$8:$U$1009,6,FALSE),"")</f>
        <v/>
      </c>
      <c r="I1704" s="78" t="str">
        <f>IFERROR(IF(D1704="","",VLOOKUP(D1704,Saldo!$P$8:$Q$1009,2,FALSE)),"")</f>
        <v/>
      </c>
      <c r="J1704" s="76"/>
      <c r="K1704" s="74" t="str">
        <f t="shared" si="26"/>
        <v/>
      </c>
    </row>
    <row r="1705" spans="1:11" ht="18.95" customHeight="1" x14ac:dyDescent="0.25">
      <c r="A1705" s="52"/>
      <c r="C1705" s="185"/>
      <c r="D1705" s="76"/>
      <c r="E1705" s="76" t="str">
        <f>IF(D1705="","",IFERROR(VLOOKUP(D1705,Cadastro!$C$9:$D$1009,2,FALSE),"NOT FOUND"))</f>
        <v/>
      </c>
      <c r="F1705" s="94"/>
      <c r="G1705" s="76"/>
      <c r="H1705" s="81" t="str">
        <f>IFERROR(F1705*VLOOKUP(D1705,Saldo!$P$8:$U$1009,6,FALSE),"")</f>
        <v/>
      </c>
      <c r="I1705" s="78" t="str">
        <f>IFERROR(IF(D1705="","",VLOOKUP(D1705,Saldo!$P$8:$Q$1009,2,FALSE)),"")</f>
        <v/>
      </c>
      <c r="J1705" s="76"/>
      <c r="K1705" s="74" t="str">
        <f t="shared" si="26"/>
        <v/>
      </c>
    </row>
    <row r="1706" spans="1:11" ht="18.95" customHeight="1" x14ac:dyDescent="0.25">
      <c r="A1706" s="52"/>
      <c r="C1706" s="185"/>
      <c r="D1706" s="76"/>
      <c r="E1706" s="76" t="str">
        <f>IF(D1706="","",IFERROR(VLOOKUP(D1706,Cadastro!$C$9:$D$1009,2,FALSE),"NOT FOUND"))</f>
        <v/>
      </c>
      <c r="F1706" s="94"/>
      <c r="G1706" s="76"/>
      <c r="H1706" s="81" t="str">
        <f>IFERROR(F1706*VLOOKUP(D1706,Saldo!$P$8:$U$1009,6,FALSE),"")</f>
        <v/>
      </c>
      <c r="I1706" s="78" t="str">
        <f>IFERROR(IF(D1706="","",VLOOKUP(D1706,Saldo!$P$8:$Q$1009,2,FALSE)),"")</f>
        <v/>
      </c>
      <c r="J1706" s="76"/>
      <c r="K1706" s="74" t="str">
        <f t="shared" si="26"/>
        <v/>
      </c>
    </row>
    <row r="1707" spans="1:11" ht="18.95" customHeight="1" x14ac:dyDescent="0.25">
      <c r="A1707" s="52"/>
      <c r="C1707" s="185"/>
      <c r="D1707" s="76"/>
      <c r="E1707" s="76" t="str">
        <f>IF(D1707="","",IFERROR(VLOOKUP(D1707,Cadastro!$C$9:$D$1009,2,FALSE),"NOT FOUND"))</f>
        <v/>
      </c>
      <c r="F1707" s="94"/>
      <c r="G1707" s="76"/>
      <c r="H1707" s="81" t="str">
        <f>IFERROR(F1707*VLOOKUP(D1707,Saldo!$P$8:$U$1009,6,FALSE),"")</f>
        <v/>
      </c>
      <c r="I1707" s="78" t="str">
        <f>IFERROR(IF(D1707="","",VLOOKUP(D1707,Saldo!$P$8:$Q$1009,2,FALSE)),"")</f>
        <v/>
      </c>
      <c r="J1707" s="76"/>
      <c r="K1707" s="74" t="str">
        <f t="shared" si="26"/>
        <v/>
      </c>
    </row>
    <row r="1708" spans="1:11" ht="18.95" customHeight="1" x14ac:dyDescent="0.25">
      <c r="A1708" s="52"/>
      <c r="C1708" s="185"/>
      <c r="D1708" s="76"/>
      <c r="E1708" s="76" t="str">
        <f>IF(D1708="","",IFERROR(VLOOKUP(D1708,Cadastro!$C$9:$D$1009,2,FALSE),"NOT FOUND"))</f>
        <v/>
      </c>
      <c r="F1708" s="94"/>
      <c r="G1708" s="76"/>
      <c r="H1708" s="81" t="str">
        <f>IFERROR(F1708*VLOOKUP(D1708,Saldo!$P$8:$U$1009,6,FALSE),"")</f>
        <v/>
      </c>
      <c r="I1708" s="78" t="str">
        <f>IFERROR(IF(D1708="","",VLOOKUP(D1708,Saldo!$P$8:$Q$1009,2,FALSE)),"")</f>
        <v/>
      </c>
      <c r="J1708" s="76"/>
      <c r="K1708" s="74" t="str">
        <f t="shared" si="26"/>
        <v/>
      </c>
    </row>
    <row r="1709" spans="1:11" ht="18.95" customHeight="1" x14ac:dyDescent="0.25">
      <c r="A1709" s="52"/>
      <c r="C1709" s="185"/>
      <c r="D1709" s="76"/>
      <c r="E1709" s="76" t="str">
        <f>IF(D1709="","",IFERROR(VLOOKUP(D1709,Cadastro!$C$9:$D$1009,2,FALSE),"NOT FOUND"))</f>
        <v/>
      </c>
      <c r="F1709" s="94"/>
      <c r="G1709" s="76"/>
      <c r="H1709" s="81" t="str">
        <f>IFERROR(F1709*VLOOKUP(D1709,Saldo!$P$8:$U$1009,6,FALSE),"")</f>
        <v/>
      </c>
      <c r="I1709" s="78" t="str">
        <f>IFERROR(IF(D1709="","",VLOOKUP(D1709,Saldo!$P$8:$Q$1009,2,FALSE)),"")</f>
        <v/>
      </c>
      <c r="J1709" s="76"/>
      <c r="K1709" s="74" t="str">
        <f t="shared" si="26"/>
        <v/>
      </c>
    </row>
    <row r="1710" spans="1:11" ht="18.95" customHeight="1" x14ac:dyDescent="0.25">
      <c r="A1710" s="52"/>
      <c r="C1710" s="185"/>
      <c r="D1710" s="76"/>
      <c r="E1710" s="76" t="str">
        <f>IF(D1710="","",IFERROR(VLOOKUP(D1710,Cadastro!$C$9:$D$1009,2,FALSE),"NOT FOUND"))</f>
        <v/>
      </c>
      <c r="F1710" s="94"/>
      <c r="G1710" s="76"/>
      <c r="H1710" s="81" t="str">
        <f>IFERROR(F1710*VLOOKUP(D1710,Saldo!$P$8:$U$1009,6,FALSE),"")</f>
        <v/>
      </c>
      <c r="I1710" s="78" t="str">
        <f>IFERROR(IF(D1710="","",VLOOKUP(D1710,Saldo!$P$8:$Q$1009,2,FALSE)),"")</f>
        <v/>
      </c>
      <c r="J1710" s="76"/>
      <c r="K1710" s="74" t="str">
        <f t="shared" si="26"/>
        <v/>
      </c>
    </row>
    <row r="1711" spans="1:11" ht="18.95" customHeight="1" x14ac:dyDescent="0.25">
      <c r="A1711" s="52"/>
      <c r="C1711" s="185"/>
      <c r="D1711" s="76"/>
      <c r="E1711" s="76" t="str">
        <f>IF(D1711="","",IFERROR(VLOOKUP(D1711,Cadastro!$C$9:$D$1009,2,FALSE),"NOT FOUND"))</f>
        <v/>
      </c>
      <c r="F1711" s="94"/>
      <c r="G1711" s="76"/>
      <c r="H1711" s="81" t="str">
        <f>IFERROR(F1711*VLOOKUP(D1711,Saldo!$P$8:$U$1009,6,FALSE),"")</f>
        <v/>
      </c>
      <c r="I1711" s="78" t="str">
        <f>IFERROR(IF(D1711="","",VLOOKUP(D1711,Saldo!$P$8:$Q$1009,2,FALSE)),"")</f>
        <v/>
      </c>
      <c r="J1711" s="76"/>
      <c r="K1711" s="74" t="str">
        <f t="shared" si="26"/>
        <v/>
      </c>
    </row>
    <row r="1712" spans="1:11" ht="18.95" customHeight="1" x14ac:dyDescent="0.25">
      <c r="A1712" s="52"/>
      <c r="C1712" s="185"/>
      <c r="D1712" s="76"/>
      <c r="E1712" s="76" t="str">
        <f>IF(D1712="","",IFERROR(VLOOKUP(D1712,Cadastro!$C$9:$D$1009,2,FALSE),"NOT FOUND"))</f>
        <v/>
      </c>
      <c r="F1712" s="94"/>
      <c r="G1712" s="76"/>
      <c r="H1712" s="81" t="str">
        <f>IFERROR(F1712*VLOOKUP(D1712,Saldo!$P$8:$U$1009,6,FALSE),"")</f>
        <v/>
      </c>
      <c r="I1712" s="78" t="str">
        <f>IFERROR(IF(D1712="","",VLOOKUP(D1712,Saldo!$P$8:$Q$1009,2,FALSE)),"")</f>
        <v/>
      </c>
      <c r="J1712" s="76"/>
      <c r="K1712" s="74" t="str">
        <f t="shared" si="26"/>
        <v/>
      </c>
    </row>
    <row r="1713" spans="1:11" ht="18.95" customHeight="1" x14ac:dyDescent="0.25">
      <c r="A1713" s="52"/>
      <c r="C1713" s="185"/>
      <c r="D1713" s="76"/>
      <c r="E1713" s="76" t="str">
        <f>IF(D1713="","",IFERROR(VLOOKUP(D1713,Cadastro!$C$9:$D$1009,2,FALSE),"NOT FOUND"))</f>
        <v/>
      </c>
      <c r="F1713" s="94"/>
      <c r="G1713" s="76"/>
      <c r="H1713" s="81" t="str">
        <f>IFERROR(F1713*VLOOKUP(D1713,Saldo!$P$8:$U$1009,6,FALSE),"")</f>
        <v/>
      </c>
      <c r="I1713" s="78" t="str">
        <f>IFERROR(IF(D1713="","",VLOOKUP(D1713,Saldo!$P$8:$Q$1009,2,FALSE)),"")</f>
        <v/>
      </c>
      <c r="J1713" s="76"/>
      <c r="K1713" s="74" t="str">
        <f t="shared" si="26"/>
        <v/>
      </c>
    </row>
    <row r="1714" spans="1:11" ht="18.95" customHeight="1" x14ac:dyDescent="0.25">
      <c r="A1714" s="52"/>
      <c r="C1714" s="185"/>
      <c r="D1714" s="76"/>
      <c r="E1714" s="76" t="str">
        <f>IF(D1714="","",IFERROR(VLOOKUP(D1714,Cadastro!$C$9:$D$1009,2,FALSE),"NOT FOUND"))</f>
        <v/>
      </c>
      <c r="F1714" s="94"/>
      <c r="G1714" s="76"/>
      <c r="H1714" s="81" t="str">
        <f>IFERROR(F1714*VLOOKUP(D1714,Saldo!$P$8:$U$1009,6,FALSE),"")</f>
        <v/>
      </c>
      <c r="I1714" s="78" t="str">
        <f>IFERROR(IF(D1714="","",VLOOKUP(D1714,Saldo!$P$8:$Q$1009,2,FALSE)),"")</f>
        <v/>
      </c>
      <c r="J1714" s="76"/>
      <c r="K1714" s="74" t="str">
        <f t="shared" si="26"/>
        <v/>
      </c>
    </row>
    <row r="1715" spans="1:11" ht="18.95" customHeight="1" x14ac:dyDescent="0.25">
      <c r="A1715" s="52"/>
      <c r="C1715" s="185"/>
      <c r="D1715" s="76"/>
      <c r="E1715" s="76" t="str">
        <f>IF(D1715="","",IFERROR(VLOOKUP(D1715,Cadastro!$C$9:$D$1009,2,FALSE),"NOT FOUND"))</f>
        <v/>
      </c>
      <c r="F1715" s="94"/>
      <c r="G1715" s="76"/>
      <c r="H1715" s="81" t="str">
        <f>IFERROR(F1715*VLOOKUP(D1715,Saldo!$P$8:$U$1009,6,FALSE),"")</f>
        <v/>
      </c>
      <c r="I1715" s="78" t="str">
        <f>IFERROR(IF(D1715="","",VLOOKUP(D1715,Saldo!$P$8:$Q$1009,2,FALSE)),"")</f>
        <v/>
      </c>
      <c r="J1715" s="76"/>
      <c r="K1715" s="74" t="str">
        <f t="shared" si="26"/>
        <v/>
      </c>
    </row>
    <row r="1716" spans="1:11" ht="18.95" customHeight="1" x14ac:dyDescent="0.25">
      <c r="A1716" s="52"/>
      <c r="C1716" s="185"/>
      <c r="D1716" s="76"/>
      <c r="E1716" s="76" t="str">
        <f>IF(D1716="","",IFERROR(VLOOKUP(D1716,Cadastro!$C$9:$D$1009,2,FALSE),"NOT FOUND"))</f>
        <v/>
      </c>
      <c r="F1716" s="94"/>
      <c r="G1716" s="76"/>
      <c r="H1716" s="81" t="str">
        <f>IFERROR(F1716*VLOOKUP(D1716,Saldo!$P$8:$U$1009,6,FALSE),"")</f>
        <v/>
      </c>
      <c r="I1716" s="78" t="str">
        <f>IFERROR(IF(D1716="","",VLOOKUP(D1716,Saldo!$P$8:$Q$1009,2,FALSE)),"")</f>
        <v/>
      </c>
      <c r="J1716" s="76"/>
      <c r="K1716" s="74" t="str">
        <f t="shared" si="26"/>
        <v/>
      </c>
    </row>
    <row r="1717" spans="1:11" ht="18.95" customHeight="1" x14ac:dyDescent="0.25">
      <c r="A1717" s="52"/>
      <c r="C1717" s="185"/>
      <c r="D1717" s="76"/>
      <c r="E1717" s="76" t="str">
        <f>IF(D1717="","",IFERROR(VLOOKUP(D1717,Cadastro!$C$9:$D$1009,2,FALSE),"NOT FOUND"))</f>
        <v/>
      </c>
      <c r="F1717" s="94"/>
      <c r="G1717" s="76"/>
      <c r="H1717" s="81" t="str">
        <f>IFERROR(F1717*VLOOKUP(D1717,Saldo!$P$8:$U$1009,6,FALSE),"")</f>
        <v/>
      </c>
      <c r="I1717" s="78" t="str">
        <f>IFERROR(IF(D1717="","",VLOOKUP(D1717,Saldo!$P$8:$Q$1009,2,FALSE)),"")</f>
        <v/>
      </c>
      <c r="J1717" s="76"/>
      <c r="K1717" s="74" t="str">
        <f t="shared" si="26"/>
        <v/>
      </c>
    </row>
    <row r="1718" spans="1:11" ht="18.95" customHeight="1" x14ac:dyDescent="0.25">
      <c r="A1718" s="52"/>
      <c r="C1718" s="185"/>
      <c r="D1718" s="76"/>
      <c r="E1718" s="76" t="str">
        <f>IF(D1718="","",IFERROR(VLOOKUP(D1718,Cadastro!$C$9:$D$1009,2,FALSE),"NOT FOUND"))</f>
        <v/>
      </c>
      <c r="F1718" s="94"/>
      <c r="G1718" s="76"/>
      <c r="H1718" s="81" t="str">
        <f>IFERROR(F1718*VLOOKUP(D1718,Saldo!$P$8:$U$1009,6,FALSE),"")</f>
        <v/>
      </c>
      <c r="I1718" s="78" t="str">
        <f>IFERROR(IF(D1718="","",VLOOKUP(D1718,Saldo!$P$8:$Q$1009,2,FALSE)),"")</f>
        <v/>
      </c>
      <c r="J1718" s="76"/>
      <c r="K1718" s="74" t="str">
        <f t="shared" si="26"/>
        <v/>
      </c>
    </row>
    <row r="1719" spans="1:11" ht="18.95" customHeight="1" x14ac:dyDescent="0.25">
      <c r="A1719" s="52"/>
      <c r="C1719" s="185"/>
      <c r="D1719" s="76"/>
      <c r="E1719" s="76" t="str">
        <f>IF(D1719="","",IFERROR(VLOOKUP(D1719,Cadastro!$C$9:$D$1009,2,FALSE),"NOT FOUND"))</f>
        <v/>
      </c>
      <c r="F1719" s="94"/>
      <c r="G1719" s="76"/>
      <c r="H1719" s="81" t="str">
        <f>IFERROR(F1719*VLOOKUP(D1719,Saldo!$P$8:$U$1009,6,FALSE),"")</f>
        <v/>
      </c>
      <c r="I1719" s="78" t="str">
        <f>IFERROR(IF(D1719="","",VLOOKUP(D1719,Saldo!$P$8:$Q$1009,2,FALSE)),"")</f>
        <v/>
      </c>
      <c r="J1719" s="76"/>
      <c r="K1719" s="74" t="str">
        <f t="shared" si="26"/>
        <v/>
      </c>
    </row>
    <row r="1720" spans="1:11" ht="18.95" customHeight="1" x14ac:dyDescent="0.25">
      <c r="A1720" s="52"/>
      <c r="C1720" s="185"/>
      <c r="D1720" s="76"/>
      <c r="E1720" s="76" t="str">
        <f>IF(D1720="","",IFERROR(VLOOKUP(D1720,Cadastro!$C$9:$D$1009,2,FALSE),"NOT FOUND"))</f>
        <v/>
      </c>
      <c r="F1720" s="94"/>
      <c r="G1720" s="76"/>
      <c r="H1720" s="81" t="str">
        <f>IFERROR(F1720*VLOOKUP(D1720,Saldo!$P$8:$U$1009,6,FALSE),"")</f>
        <v/>
      </c>
      <c r="I1720" s="78" t="str">
        <f>IFERROR(IF(D1720="","",VLOOKUP(D1720,Saldo!$P$8:$Q$1009,2,FALSE)),"")</f>
        <v/>
      </c>
      <c r="J1720" s="76"/>
      <c r="K1720" s="74" t="str">
        <f t="shared" si="26"/>
        <v/>
      </c>
    </row>
    <row r="1721" spans="1:11" ht="18.95" customHeight="1" x14ac:dyDescent="0.25">
      <c r="A1721" s="52"/>
      <c r="C1721" s="185"/>
      <c r="D1721" s="76"/>
      <c r="E1721" s="76" t="str">
        <f>IF(D1721="","",IFERROR(VLOOKUP(D1721,Cadastro!$C$9:$D$1009,2,FALSE),"NOT FOUND"))</f>
        <v/>
      </c>
      <c r="F1721" s="94"/>
      <c r="G1721" s="76"/>
      <c r="H1721" s="81" t="str">
        <f>IFERROR(F1721*VLOOKUP(D1721,Saldo!$P$8:$U$1009,6,FALSE),"")</f>
        <v/>
      </c>
      <c r="I1721" s="78" t="str">
        <f>IFERROR(IF(D1721="","",VLOOKUP(D1721,Saldo!$P$8:$Q$1009,2,FALSE)),"")</f>
        <v/>
      </c>
      <c r="J1721" s="76"/>
      <c r="K1721" s="74" t="str">
        <f t="shared" si="26"/>
        <v/>
      </c>
    </row>
    <row r="1722" spans="1:11" ht="18.95" customHeight="1" x14ac:dyDescent="0.25">
      <c r="A1722" s="52"/>
      <c r="C1722" s="185"/>
      <c r="D1722" s="76"/>
      <c r="E1722" s="76" t="str">
        <f>IF(D1722="","",IFERROR(VLOOKUP(D1722,Cadastro!$C$9:$D$1009,2,FALSE),"NOT FOUND"))</f>
        <v/>
      </c>
      <c r="F1722" s="94"/>
      <c r="G1722" s="76"/>
      <c r="H1722" s="81" t="str">
        <f>IFERROR(F1722*VLOOKUP(D1722,Saldo!$P$8:$U$1009,6,FALSE),"")</f>
        <v/>
      </c>
      <c r="I1722" s="78" t="str">
        <f>IFERROR(IF(D1722="","",VLOOKUP(D1722,Saldo!$P$8:$Q$1009,2,FALSE)),"")</f>
        <v/>
      </c>
      <c r="J1722" s="76"/>
      <c r="K1722" s="74" t="str">
        <f t="shared" si="26"/>
        <v/>
      </c>
    </row>
    <row r="1723" spans="1:11" ht="18.95" customHeight="1" x14ac:dyDescent="0.25">
      <c r="A1723" s="52"/>
      <c r="C1723" s="185"/>
      <c r="D1723" s="76"/>
      <c r="E1723" s="76" t="str">
        <f>IF(D1723="","",IFERROR(VLOOKUP(D1723,Cadastro!$C$9:$D$1009,2,FALSE),"NOT FOUND"))</f>
        <v/>
      </c>
      <c r="F1723" s="94"/>
      <c r="G1723" s="76"/>
      <c r="H1723" s="81" t="str">
        <f>IFERROR(F1723*VLOOKUP(D1723,Saldo!$P$8:$U$1009,6,FALSE),"")</f>
        <v/>
      </c>
      <c r="I1723" s="78" t="str">
        <f>IFERROR(IF(D1723="","",VLOOKUP(D1723,Saldo!$P$8:$Q$1009,2,FALSE)),"")</f>
        <v/>
      </c>
      <c r="J1723" s="76"/>
      <c r="K1723" s="74" t="str">
        <f t="shared" si="26"/>
        <v/>
      </c>
    </row>
    <row r="1724" spans="1:11" ht="18.95" customHeight="1" x14ac:dyDescent="0.25">
      <c r="A1724" s="52"/>
      <c r="C1724" s="185"/>
      <c r="D1724" s="76"/>
      <c r="E1724" s="76" t="str">
        <f>IF(D1724="","",IFERROR(VLOOKUP(D1724,Cadastro!$C$9:$D$1009,2,FALSE),"NOT FOUND"))</f>
        <v/>
      </c>
      <c r="F1724" s="94"/>
      <c r="G1724" s="76"/>
      <c r="H1724" s="81" t="str">
        <f>IFERROR(F1724*VLOOKUP(D1724,Saldo!$P$8:$U$1009,6,FALSE),"")</f>
        <v/>
      </c>
      <c r="I1724" s="78" t="str">
        <f>IFERROR(IF(D1724="","",VLOOKUP(D1724,Saldo!$P$8:$Q$1009,2,FALSE)),"")</f>
        <v/>
      </c>
      <c r="J1724" s="76"/>
      <c r="K1724" s="74" t="str">
        <f t="shared" si="26"/>
        <v/>
      </c>
    </row>
    <row r="1725" spans="1:11" ht="18.95" customHeight="1" x14ac:dyDescent="0.25">
      <c r="A1725" s="52"/>
      <c r="C1725" s="185"/>
      <c r="D1725" s="76"/>
      <c r="E1725" s="76" t="str">
        <f>IF(D1725="","",IFERROR(VLOOKUP(D1725,Cadastro!$C$9:$D$1009,2,FALSE),"NOT FOUND"))</f>
        <v/>
      </c>
      <c r="F1725" s="94"/>
      <c r="G1725" s="76"/>
      <c r="H1725" s="81" t="str">
        <f>IFERROR(F1725*VLOOKUP(D1725,Saldo!$P$8:$U$1009,6,FALSE),"")</f>
        <v/>
      </c>
      <c r="I1725" s="78" t="str">
        <f>IFERROR(IF(D1725="","",VLOOKUP(D1725,Saldo!$P$8:$Q$1009,2,FALSE)),"")</f>
        <v/>
      </c>
      <c r="J1725" s="76"/>
      <c r="K1725" s="74" t="str">
        <f t="shared" si="26"/>
        <v/>
      </c>
    </row>
    <row r="1726" spans="1:11" ht="18.95" customHeight="1" x14ac:dyDescent="0.25">
      <c r="A1726" s="52"/>
      <c r="C1726" s="185"/>
      <c r="D1726" s="76"/>
      <c r="E1726" s="76" t="str">
        <f>IF(D1726="","",IFERROR(VLOOKUP(D1726,Cadastro!$C$9:$D$1009,2,FALSE),"NOT FOUND"))</f>
        <v/>
      </c>
      <c r="F1726" s="94"/>
      <c r="G1726" s="76"/>
      <c r="H1726" s="81" t="str">
        <f>IFERROR(F1726*VLOOKUP(D1726,Saldo!$P$8:$U$1009,6,FALSE),"")</f>
        <v/>
      </c>
      <c r="I1726" s="78" t="str">
        <f>IFERROR(IF(D1726="","",VLOOKUP(D1726,Saldo!$P$8:$Q$1009,2,FALSE)),"")</f>
        <v/>
      </c>
      <c r="J1726" s="76"/>
      <c r="K1726" s="74" t="str">
        <f t="shared" si="26"/>
        <v/>
      </c>
    </row>
    <row r="1727" spans="1:11" ht="18.95" customHeight="1" x14ac:dyDescent="0.25">
      <c r="A1727" s="52"/>
      <c r="C1727" s="185"/>
      <c r="D1727" s="76"/>
      <c r="E1727" s="76" t="str">
        <f>IF(D1727="","",IFERROR(VLOOKUP(D1727,Cadastro!$C$9:$D$1009,2,FALSE),"NOT FOUND"))</f>
        <v/>
      </c>
      <c r="F1727" s="94"/>
      <c r="G1727" s="76"/>
      <c r="H1727" s="81" t="str">
        <f>IFERROR(F1727*VLOOKUP(D1727,Saldo!$P$8:$U$1009,6,FALSE),"")</f>
        <v/>
      </c>
      <c r="I1727" s="78" t="str">
        <f>IFERROR(IF(D1727="","",VLOOKUP(D1727,Saldo!$P$8:$Q$1009,2,FALSE)),"")</f>
        <v/>
      </c>
      <c r="J1727" s="76"/>
      <c r="K1727" s="74" t="str">
        <f t="shared" si="26"/>
        <v/>
      </c>
    </row>
    <row r="1728" spans="1:11" ht="18.95" customHeight="1" x14ac:dyDescent="0.25">
      <c r="A1728" s="52"/>
      <c r="C1728" s="185"/>
      <c r="D1728" s="76"/>
      <c r="E1728" s="76" t="str">
        <f>IF(D1728="","",IFERROR(VLOOKUP(D1728,Cadastro!$C$9:$D$1009,2,FALSE),"NOT FOUND"))</f>
        <v/>
      </c>
      <c r="F1728" s="94"/>
      <c r="G1728" s="76"/>
      <c r="H1728" s="81" t="str">
        <f>IFERROR(F1728*VLOOKUP(D1728,Saldo!$P$8:$U$1009,6,FALSE),"")</f>
        <v/>
      </c>
      <c r="I1728" s="78" t="str">
        <f>IFERROR(IF(D1728="","",VLOOKUP(D1728,Saldo!$P$8:$Q$1009,2,FALSE)),"")</f>
        <v/>
      </c>
      <c r="J1728" s="76"/>
      <c r="K1728" s="74" t="str">
        <f t="shared" si="26"/>
        <v/>
      </c>
    </row>
    <row r="1729" spans="1:11" ht="18.95" customHeight="1" x14ac:dyDescent="0.25">
      <c r="A1729" s="52"/>
      <c r="C1729" s="185"/>
      <c r="D1729" s="76"/>
      <c r="E1729" s="76" t="str">
        <f>IF(D1729="","",IFERROR(VLOOKUP(D1729,Cadastro!$C$9:$D$1009,2,FALSE),"NOT FOUND"))</f>
        <v/>
      </c>
      <c r="F1729" s="94"/>
      <c r="G1729" s="76"/>
      <c r="H1729" s="81" t="str">
        <f>IFERROR(F1729*VLOOKUP(D1729,Saldo!$P$8:$U$1009,6,FALSE),"")</f>
        <v/>
      </c>
      <c r="I1729" s="78" t="str">
        <f>IFERROR(IF(D1729="","",VLOOKUP(D1729,Saldo!$P$8:$Q$1009,2,FALSE)),"")</f>
        <v/>
      </c>
      <c r="J1729" s="76"/>
      <c r="K1729" s="74" t="str">
        <f t="shared" si="26"/>
        <v/>
      </c>
    </row>
    <row r="1730" spans="1:11" ht="18.95" customHeight="1" x14ac:dyDescent="0.25">
      <c r="A1730" s="52"/>
      <c r="C1730" s="185"/>
      <c r="D1730" s="76"/>
      <c r="E1730" s="76" t="str">
        <f>IF(D1730="","",IFERROR(VLOOKUP(D1730,Cadastro!$C$9:$D$1009,2,FALSE),"NOT FOUND"))</f>
        <v/>
      </c>
      <c r="F1730" s="94"/>
      <c r="G1730" s="76"/>
      <c r="H1730" s="81" t="str">
        <f>IFERROR(F1730*VLOOKUP(D1730,Saldo!$P$8:$U$1009,6,FALSE),"")</f>
        <v/>
      </c>
      <c r="I1730" s="78" t="str">
        <f>IFERROR(IF(D1730="","",VLOOKUP(D1730,Saldo!$P$8:$Q$1009,2,FALSE)),"")</f>
        <v/>
      </c>
      <c r="J1730" s="76"/>
      <c r="K1730" s="74" t="str">
        <f t="shared" si="26"/>
        <v/>
      </c>
    </row>
    <row r="1731" spans="1:11" ht="18.95" customHeight="1" x14ac:dyDescent="0.25">
      <c r="A1731" s="52"/>
      <c r="C1731" s="185"/>
      <c r="D1731" s="76"/>
      <c r="E1731" s="76" t="str">
        <f>IF(D1731="","",IFERROR(VLOOKUP(D1731,Cadastro!$C$9:$D$1009,2,FALSE),"NOT FOUND"))</f>
        <v/>
      </c>
      <c r="F1731" s="94"/>
      <c r="G1731" s="76"/>
      <c r="H1731" s="81" t="str">
        <f>IFERROR(F1731*VLOOKUP(D1731,Saldo!$P$8:$U$1009,6,FALSE),"")</f>
        <v/>
      </c>
      <c r="I1731" s="78" t="str">
        <f>IFERROR(IF(D1731="","",VLOOKUP(D1731,Saldo!$P$8:$Q$1009,2,FALSE)),"")</f>
        <v/>
      </c>
      <c r="J1731" s="76"/>
      <c r="K1731" s="74" t="str">
        <f t="shared" si="26"/>
        <v/>
      </c>
    </row>
    <row r="1732" spans="1:11" ht="18.95" customHeight="1" x14ac:dyDescent="0.25">
      <c r="A1732" s="52"/>
      <c r="C1732" s="185"/>
      <c r="D1732" s="76"/>
      <c r="E1732" s="76" t="str">
        <f>IF(D1732="","",IFERROR(VLOOKUP(D1732,Cadastro!$C$9:$D$1009,2,FALSE),"NOT FOUND"))</f>
        <v/>
      </c>
      <c r="F1732" s="94"/>
      <c r="G1732" s="76"/>
      <c r="H1732" s="81" t="str">
        <f>IFERROR(F1732*VLOOKUP(D1732,Saldo!$P$8:$U$1009,6,FALSE),"")</f>
        <v/>
      </c>
      <c r="I1732" s="78" t="str">
        <f>IFERROR(IF(D1732="","",VLOOKUP(D1732,Saldo!$P$8:$Q$1009,2,FALSE)),"")</f>
        <v/>
      </c>
      <c r="J1732" s="76"/>
      <c r="K1732" s="74" t="str">
        <f t="shared" si="26"/>
        <v/>
      </c>
    </row>
    <row r="1733" spans="1:11" ht="18.95" customHeight="1" x14ac:dyDescent="0.25">
      <c r="A1733" s="52"/>
      <c r="C1733" s="185"/>
      <c r="D1733" s="76"/>
      <c r="E1733" s="76" t="str">
        <f>IF(D1733="","",IFERROR(VLOOKUP(D1733,Cadastro!$C$9:$D$1009,2,FALSE),"NOT FOUND"))</f>
        <v/>
      </c>
      <c r="F1733" s="94"/>
      <c r="G1733" s="76"/>
      <c r="H1733" s="81" t="str">
        <f>IFERROR(F1733*VLOOKUP(D1733,Saldo!$P$8:$U$1009,6,FALSE),"")</f>
        <v/>
      </c>
      <c r="I1733" s="78" t="str">
        <f>IFERROR(IF(D1733="","",VLOOKUP(D1733,Saldo!$P$8:$Q$1009,2,FALSE)),"")</f>
        <v/>
      </c>
      <c r="J1733" s="76"/>
      <c r="K1733" s="74" t="str">
        <f t="shared" si="26"/>
        <v/>
      </c>
    </row>
    <row r="1734" spans="1:11" ht="18.95" customHeight="1" x14ac:dyDescent="0.25">
      <c r="A1734" s="52"/>
      <c r="C1734" s="185"/>
      <c r="D1734" s="76"/>
      <c r="E1734" s="76" t="str">
        <f>IF(D1734="","",IFERROR(VLOOKUP(D1734,Cadastro!$C$9:$D$1009,2,FALSE),"NOT FOUND"))</f>
        <v/>
      </c>
      <c r="F1734" s="94"/>
      <c r="G1734" s="76"/>
      <c r="H1734" s="81" t="str">
        <f>IFERROR(F1734*VLOOKUP(D1734,Saldo!$P$8:$U$1009,6,FALSE),"")</f>
        <v/>
      </c>
      <c r="I1734" s="78" t="str">
        <f>IFERROR(IF(D1734="","",VLOOKUP(D1734,Saldo!$P$8:$Q$1009,2,FALSE)),"")</f>
        <v/>
      </c>
      <c r="J1734" s="76"/>
      <c r="K1734" s="74" t="str">
        <f t="shared" si="26"/>
        <v/>
      </c>
    </row>
    <row r="1735" spans="1:11" ht="18.95" customHeight="1" x14ac:dyDescent="0.25">
      <c r="A1735" s="52"/>
      <c r="C1735" s="185"/>
      <c r="D1735" s="76"/>
      <c r="E1735" s="76" t="str">
        <f>IF(D1735="","",IFERROR(VLOOKUP(D1735,Cadastro!$C$9:$D$1009,2,FALSE),"NOT FOUND"))</f>
        <v/>
      </c>
      <c r="F1735" s="94"/>
      <c r="G1735" s="76"/>
      <c r="H1735" s="81" t="str">
        <f>IFERROR(F1735*VLOOKUP(D1735,Saldo!$P$8:$U$1009,6,FALSE),"")</f>
        <v/>
      </c>
      <c r="I1735" s="78" t="str">
        <f>IFERROR(IF(D1735="","",VLOOKUP(D1735,Saldo!$P$8:$Q$1009,2,FALSE)),"")</f>
        <v/>
      </c>
      <c r="J1735" s="76"/>
      <c r="K1735" s="74" t="str">
        <f t="shared" si="26"/>
        <v/>
      </c>
    </row>
    <row r="1736" spans="1:11" ht="18.95" customHeight="1" x14ac:dyDescent="0.25">
      <c r="A1736" s="52"/>
      <c r="C1736" s="185"/>
      <c r="D1736" s="76"/>
      <c r="E1736" s="76" t="str">
        <f>IF(D1736="","",IFERROR(VLOOKUP(D1736,Cadastro!$C$9:$D$1009,2,FALSE),"NOT FOUND"))</f>
        <v/>
      </c>
      <c r="F1736" s="94"/>
      <c r="G1736" s="76"/>
      <c r="H1736" s="81" t="str">
        <f>IFERROR(F1736*VLOOKUP(D1736,Saldo!$P$8:$U$1009,6,FALSE),"")</f>
        <v/>
      </c>
      <c r="I1736" s="78" t="str">
        <f>IFERROR(IF(D1736="","",VLOOKUP(D1736,Saldo!$P$8:$Q$1009,2,FALSE)),"")</f>
        <v/>
      </c>
      <c r="J1736" s="76"/>
      <c r="K1736" s="74" t="str">
        <f t="shared" si="26"/>
        <v/>
      </c>
    </row>
    <row r="1737" spans="1:11" ht="18.95" customHeight="1" x14ac:dyDescent="0.25">
      <c r="A1737" s="52"/>
      <c r="C1737" s="185"/>
      <c r="D1737" s="76"/>
      <c r="E1737" s="76" t="str">
        <f>IF(D1737="","",IFERROR(VLOOKUP(D1737,Cadastro!$C$9:$D$1009,2,FALSE),"NOT FOUND"))</f>
        <v/>
      </c>
      <c r="F1737" s="94"/>
      <c r="G1737" s="76"/>
      <c r="H1737" s="81" t="str">
        <f>IFERROR(F1737*VLOOKUP(D1737,Saldo!$P$8:$U$1009,6,FALSE),"")</f>
        <v/>
      </c>
      <c r="I1737" s="78" t="str">
        <f>IFERROR(IF(D1737="","",VLOOKUP(D1737,Saldo!$P$8:$Q$1009,2,FALSE)),"")</f>
        <v/>
      </c>
      <c r="J1737" s="76"/>
      <c r="K1737" s="74" t="str">
        <f t="shared" si="26"/>
        <v/>
      </c>
    </row>
    <row r="1738" spans="1:11" ht="18.95" customHeight="1" x14ac:dyDescent="0.25">
      <c r="A1738" s="52"/>
      <c r="C1738" s="185"/>
      <c r="D1738" s="76"/>
      <c r="E1738" s="76" t="str">
        <f>IF(D1738="","",IFERROR(VLOOKUP(D1738,Cadastro!$C$9:$D$1009,2,FALSE),"NOT FOUND"))</f>
        <v/>
      </c>
      <c r="F1738" s="94"/>
      <c r="G1738" s="76"/>
      <c r="H1738" s="81" t="str">
        <f>IFERROR(F1738*VLOOKUP(D1738,Saldo!$P$8:$U$1009,6,FALSE),"")</f>
        <v/>
      </c>
      <c r="I1738" s="78" t="str">
        <f>IFERROR(IF(D1738="","",VLOOKUP(D1738,Saldo!$P$8:$Q$1009,2,FALSE)),"")</f>
        <v/>
      </c>
      <c r="J1738" s="76"/>
      <c r="K1738" s="74" t="str">
        <f t="shared" ref="K1738:K1801" si="27">IF(C1738="","",MONTH(C1738))</f>
        <v/>
      </c>
    </row>
    <row r="1739" spans="1:11" ht="18.95" customHeight="1" x14ac:dyDescent="0.25">
      <c r="A1739" s="52"/>
      <c r="C1739" s="185"/>
      <c r="D1739" s="76"/>
      <c r="E1739" s="76" t="str">
        <f>IF(D1739="","",IFERROR(VLOOKUP(D1739,Cadastro!$C$9:$D$1009,2,FALSE),"NOT FOUND"))</f>
        <v/>
      </c>
      <c r="F1739" s="94"/>
      <c r="G1739" s="76"/>
      <c r="H1739" s="81" t="str">
        <f>IFERROR(F1739*VLOOKUP(D1739,Saldo!$P$8:$U$1009,6,FALSE),"")</f>
        <v/>
      </c>
      <c r="I1739" s="78" t="str">
        <f>IFERROR(IF(D1739="","",VLOOKUP(D1739,Saldo!$P$8:$Q$1009,2,FALSE)),"")</f>
        <v/>
      </c>
      <c r="J1739" s="76"/>
      <c r="K1739" s="74" t="str">
        <f t="shared" si="27"/>
        <v/>
      </c>
    </row>
    <row r="1740" spans="1:11" ht="18.95" customHeight="1" x14ac:dyDescent="0.25">
      <c r="A1740" s="52"/>
      <c r="C1740" s="185"/>
      <c r="D1740" s="76"/>
      <c r="E1740" s="76" t="str">
        <f>IF(D1740="","",IFERROR(VLOOKUP(D1740,Cadastro!$C$9:$D$1009,2,FALSE),"NOT FOUND"))</f>
        <v/>
      </c>
      <c r="F1740" s="94"/>
      <c r="G1740" s="76"/>
      <c r="H1740" s="81" t="str">
        <f>IFERROR(F1740*VLOOKUP(D1740,Saldo!$P$8:$U$1009,6,FALSE),"")</f>
        <v/>
      </c>
      <c r="I1740" s="78" t="str">
        <f>IFERROR(IF(D1740="","",VLOOKUP(D1740,Saldo!$P$8:$Q$1009,2,FALSE)),"")</f>
        <v/>
      </c>
      <c r="J1740" s="76"/>
      <c r="K1740" s="74" t="str">
        <f t="shared" si="27"/>
        <v/>
      </c>
    </row>
    <row r="1741" spans="1:11" ht="18.95" customHeight="1" x14ac:dyDescent="0.25">
      <c r="A1741" s="52"/>
      <c r="C1741" s="185"/>
      <c r="D1741" s="76"/>
      <c r="E1741" s="76" t="str">
        <f>IF(D1741="","",IFERROR(VLOOKUP(D1741,Cadastro!$C$9:$D$1009,2,FALSE),"NOT FOUND"))</f>
        <v/>
      </c>
      <c r="F1741" s="94"/>
      <c r="G1741" s="76"/>
      <c r="H1741" s="81" t="str">
        <f>IFERROR(F1741*VLOOKUP(D1741,Saldo!$P$8:$U$1009,6,FALSE),"")</f>
        <v/>
      </c>
      <c r="I1741" s="78" t="str">
        <f>IFERROR(IF(D1741="","",VLOOKUP(D1741,Saldo!$P$8:$Q$1009,2,FALSE)),"")</f>
        <v/>
      </c>
      <c r="J1741" s="76"/>
      <c r="K1741" s="74" t="str">
        <f t="shared" si="27"/>
        <v/>
      </c>
    </row>
    <row r="1742" spans="1:11" ht="18.95" customHeight="1" x14ac:dyDescent="0.25">
      <c r="A1742" s="52"/>
      <c r="C1742" s="185"/>
      <c r="D1742" s="76"/>
      <c r="E1742" s="76" t="str">
        <f>IF(D1742="","",IFERROR(VLOOKUP(D1742,Cadastro!$C$9:$D$1009,2,FALSE),"NOT FOUND"))</f>
        <v/>
      </c>
      <c r="F1742" s="94"/>
      <c r="G1742" s="76"/>
      <c r="H1742" s="81" t="str">
        <f>IFERROR(F1742*VLOOKUP(D1742,Saldo!$P$8:$U$1009,6,FALSE),"")</f>
        <v/>
      </c>
      <c r="I1742" s="78" t="str">
        <f>IFERROR(IF(D1742="","",VLOOKUP(D1742,Saldo!$P$8:$Q$1009,2,FALSE)),"")</f>
        <v/>
      </c>
      <c r="J1742" s="76"/>
      <c r="K1742" s="74" t="str">
        <f t="shared" si="27"/>
        <v/>
      </c>
    </row>
    <row r="1743" spans="1:11" ht="18.95" customHeight="1" x14ac:dyDescent="0.25">
      <c r="A1743" s="52"/>
      <c r="C1743" s="185"/>
      <c r="D1743" s="76"/>
      <c r="E1743" s="76" t="str">
        <f>IF(D1743="","",IFERROR(VLOOKUP(D1743,Cadastro!$C$9:$D$1009,2,FALSE),"NOT FOUND"))</f>
        <v/>
      </c>
      <c r="F1743" s="94"/>
      <c r="G1743" s="76"/>
      <c r="H1743" s="81" t="str">
        <f>IFERROR(F1743*VLOOKUP(D1743,Saldo!$P$8:$U$1009,6,FALSE),"")</f>
        <v/>
      </c>
      <c r="I1743" s="78" t="str">
        <f>IFERROR(IF(D1743="","",VLOOKUP(D1743,Saldo!$P$8:$Q$1009,2,FALSE)),"")</f>
        <v/>
      </c>
      <c r="J1743" s="76"/>
      <c r="K1743" s="74" t="str">
        <f t="shared" si="27"/>
        <v/>
      </c>
    </row>
    <row r="1744" spans="1:11" ht="18.95" customHeight="1" x14ac:dyDescent="0.25">
      <c r="A1744" s="52"/>
      <c r="C1744" s="185"/>
      <c r="D1744" s="76"/>
      <c r="E1744" s="76" t="str">
        <f>IF(D1744="","",IFERROR(VLOOKUP(D1744,Cadastro!$C$9:$D$1009,2,FALSE),"NOT FOUND"))</f>
        <v/>
      </c>
      <c r="F1744" s="94"/>
      <c r="G1744" s="76"/>
      <c r="H1744" s="81" t="str">
        <f>IFERROR(F1744*VLOOKUP(D1744,Saldo!$P$8:$U$1009,6,FALSE),"")</f>
        <v/>
      </c>
      <c r="I1744" s="78" t="str">
        <f>IFERROR(IF(D1744="","",VLOOKUP(D1744,Saldo!$P$8:$Q$1009,2,FALSE)),"")</f>
        <v/>
      </c>
      <c r="J1744" s="76"/>
      <c r="K1744" s="74" t="str">
        <f t="shared" si="27"/>
        <v/>
      </c>
    </row>
    <row r="1745" spans="1:11" ht="18.95" customHeight="1" x14ac:dyDescent="0.25">
      <c r="A1745" s="52"/>
      <c r="C1745" s="185"/>
      <c r="D1745" s="76"/>
      <c r="E1745" s="76" t="str">
        <f>IF(D1745="","",IFERROR(VLOOKUP(D1745,Cadastro!$C$9:$D$1009,2,FALSE),"NOT FOUND"))</f>
        <v/>
      </c>
      <c r="F1745" s="94"/>
      <c r="G1745" s="76"/>
      <c r="H1745" s="81" t="str">
        <f>IFERROR(F1745*VLOOKUP(D1745,Saldo!$P$8:$U$1009,6,FALSE),"")</f>
        <v/>
      </c>
      <c r="I1745" s="78" t="str">
        <f>IFERROR(IF(D1745="","",VLOOKUP(D1745,Saldo!$P$8:$Q$1009,2,FALSE)),"")</f>
        <v/>
      </c>
      <c r="J1745" s="76"/>
      <c r="K1745" s="74" t="str">
        <f t="shared" si="27"/>
        <v/>
      </c>
    </row>
    <row r="1746" spans="1:11" ht="18.95" customHeight="1" x14ac:dyDescent="0.25">
      <c r="A1746" s="52"/>
      <c r="C1746" s="185"/>
      <c r="D1746" s="76"/>
      <c r="E1746" s="76" t="str">
        <f>IF(D1746="","",IFERROR(VLOOKUP(D1746,Cadastro!$C$9:$D$1009,2,FALSE),"NOT FOUND"))</f>
        <v/>
      </c>
      <c r="F1746" s="94"/>
      <c r="G1746" s="76"/>
      <c r="H1746" s="81" t="str">
        <f>IFERROR(F1746*VLOOKUP(D1746,Saldo!$P$8:$U$1009,6,FALSE),"")</f>
        <v/>
      </c>
      <c r="I1746" s="78" t="str">
        <f>IFERROR(IF(D1746="","",VLOOKUP(D1746,Saldo!$P$8:$Q$1009,2,FALSE)),"")</f>
        <v/>
      </c>
      <c r="J1746" s="76"/>
      <c r="K1746" s="74" t="str">
        <f t="shared" si="27"/>
        <v/>
      </c>
    </row>
    <row r="1747" spans="1:11" ht="18.95" customHeight="1" x14ac:dyDescent="0.25">
      <c r="A1747" s="52"/>
      <c r="C1747" s="185"/>
      <c r="D1747" s="76"/>
      <c r="E1747" s="76" t="str">
        <f>IF(D1747="","",IFERROR(VLOOKUP(D1747,Cadastro!$C$9:$D$1009,2,FALSE),"NOT FOUND"))</f>
        <v/>
      </c>
      <c r="F1747" s="94"/>
      <c r="G1747" s="76"/>
      <c r="H1747" s="81" t="str">
        <f>IFERROR(F1747*VLOOKUP(D1747,Saldo!$P$8:$U$1009,6,FALSE),"")</f>
        <v/>
      </c>
      <c r="I1747" s="78" t="str">
        <f>IFERROR(IF(D1747="","",VLOOKUP(D1747,Saldo!$P$8:$Q$1009,2,FALSE)),"")</f>
        <v/>
      </c>
      <c r="J1747" s="76"/>
      <c r="K1747" s="74" t="str">
        <f t="shared" si="27"/>
        <v/>
      </c>
    </row>
    <row r="1748" spans="1:11" ht="18.95" customHeight="1" x14ac:dyDescent="0.25">
      <c r="A1748" s="52"/>
      <c r="C1748" s="185"/>
      <c r="D1748" s="76"/>
      <c r="E1748" s="76" t="str">
        <f>IF(D1748="","",IFERROR(VLOOKUP(D1748,Cadastro!$C$9:$D$1009,2,FALSE),"NOT FOUND"))</f>
        <v/>
      </c>
      <c r="F1748" s="94"/>
      <c r="G1748" s="76"/>
      <c r="H1748" s="81" t="str">
        <f>IFERROR(F1748*VLOOKUP(D1748,Saldo!$P$8:$U$1009,6,FALSE),"")</f>
        <v/>
      </c>
      <c r="I1748" s="78" t="str">
        <f>IFERROR(IF(D1748="","",VLOOKUP(D1748,Saldo!$P$8:$Q$1009,2,FALSE)),"")</f>
        <v/>
      </c>
      <c r="J1748" s="76"/>
      <c r="K1748" s="74" t="str">
        <f t="shared" si="27"/>
        <v/>
      </c>
    </row>
    <row r="1749" spans="1:11" ht="18.95" customHeight="1" x14ac:dyDescent="0.25">
      <c r="A1749" s="52"/>
      <c r="C1749" s="185"/>
      <c r="D1749" s="76"/>
      <c r="E1749" s="76" t="str">
        <f>IF(D1749="","",IFERROR(VLOOKUP(D1749,Cadastro!$C$9:$D$1009,2,FALSE),"NOT FOUND"))</f>
        <v/>
      </c>
      <c r="F1749" s="94"/>
      <c r="G1749" s="76"/>
      <c r="H1749" s="81" t="str">
        <f>IFERROR(F1749*VLOOKUP(D1749,Saldo!$P$8:$U$1009,6,FALSE),"")</f>
        <v/>
      </c>
      <c r="I1749" s="78" t="str">
        <f>IFERROR(IF(D1749="","",VLOOKUP(D1749,Saldo!$P$8:$Q$1009,2,FALSE)),"")</f>
        <v/>
      </c>
      <c r="J1749" s="76"/>
      <c r="K1749" s="74" t="str">
        <f t="shared" si="27"/>
        <v/>
      </c>
    </row>
    <row r="1750" spans="1:11" ht="18.95" customHeight="1" x14ac:dyDescent="0.25">
      <c r="A1750" s="52"/>
      <c r="C1750" s="185"/>
      <c r="D1750" s="76"/>
      <c r="E1750" s="76" t="str">
        <f>IF(D1750="","",IFERROR(VLOOKUP(D1750,Cadastro!$C$9:$D$1009,2,FALSE),"NOT FOUND"))</f>
        <v/>
      </c>
      <c r="F1750" s="94"/>
      <c r="G1750" s="76"/>
      <c r="H1750" s="81" t="str">
        <f>IFERROR(F1750*VLOOKUP(D1750,Saldo!$P$8:$U$1009,6,FALSE),"")</f>
        <v/>
      </c>
      <c r="I1750" s="78" t="str">
        <f>IFERROR(IF(D1750="","",VLOOKUP(D1750,Saldo!$P$8:$Q$1009,2,FALSE)),"")</f>
        <v/>
      </c>
      <c r="J1750" s="76"/>
      <c r="K1750" s="74" t="str">
        <f t="shared" si="27"/>
        <v/>
      </c>
    </row>
    <row r="1751" spans="1:11" ht="18.95" customHeight="1" x14ac:dyDescent="0.25">
      <c r="A1751" s="52"/>
      <c r="C1751" s="185"/>
      <c r="D1751" s="76"/>
      <c r="E1751" s="76" t="str">
        <f>IF(D1751="","",IFERROR(VLOOKUP(D1751,Cadastro!$C$9:$D$1009,2,FALSE),"NOT FOUND"))</f>
        <v/>
      </c>
      <c r="F1751" s="94"/>
      <c r="G1751" s="76"/>
      <c r="H1751" s="81" t="str">
        <f>IFERROR(F1751*VLOOKUP(D1751,Saldo!$P$8:$U$1009,6,FALSE),"")</f>
        <v/>
      </c>
      <c r="I1751" s="78" t="str">
        <f>IFERROR(IF(D1751="","",VLOOKUP(D1751,Saldo!$P$8:$Q$1009,2,FALSE)),"")</f>
        <v/>
      </c>
      <c r="J1751" s="76"/>
      <c r="K1751" s="74" t="str">
        <f t="shared" si="27"/>
        <v/>
      </c>
    </row>
    <row r="1752" spans="1:11" ht="18.95" customHeight="1" x14ac:dyDescent="0.25">
      <c r="A1752" s="52"/>
      <c r="C1752" s="185"/>
      <c r="D1752" s="76"/>
      <c r="E1752" s="76" t="str">
        <f>IF(D1752="","",IFERROR(VLOOKUP(D1752,Cadastro!$C$9:$D$1009,2,FALSE),"NOT FOUND"))</f>
        <v/>
      </c>
      <c r="F1752" s="94"/>
      <c r="G1752" s="76"/>
      <c r="H1752" s="81" t="str">
        <f>IFERROR(F1752*VLOOKUP(D1752,Saldo!$P$8:$U$1009,6,FALSE),"")</f>
        <v/>
      </c>
      <c r="I1752" s="78" t="str">
        <f>IFERROR(IF(D1752="","",VLOOKUP(D1752,Saldo!$P$8:$Q$1009,2,FALSE)),"")</f>
        <v/>
      </c>
      <c r="J1752" s="76"/>
      <c r="K1752" s="74" t="str">
        <f t="shared" si="27"/>
        <v/>
      </c>
    </row>
    <row r="1753" spans="1:11" ht="18.95" customHeight="1" x14ac:dyDescent="0.25">
      <c r="A1753" s="52"/>
      <c r="C1753" s="185"/>
      <c r="D1753" s="76"/>
      <c r="E1753" s="76" t="str">
        <f>IF(D1753="","",IFERROR(VLOOKUP(D1753,Cadastro!$C$9:$D$1009,2,FALSE),"NOT FOUND"))</f>
        <v/>
      </c>
      <c r="F1753" s="94"/>
      <c r="G1753" s="76"/>
      <c r="H1753" s="81" t="str">
        <f>IFERROR(F1753*VLOOKUP(D1753,Saldo!$P$8:$U$1009,6,FALSE),"")</f>
        <v/>
      </c>
      <c r="I1753" s="78" t="str">
        <f>IFERROR(IF(D1753="","",VLOOKUP(D1753,Saldo!$P$8:$Q$1009,2,FALSE)),"")</f>
        <v/>
      </c>
      <c r="J1753" s="76"/>
      <c r="K1753" s="74" t="str">
        <f t="shared" si="27"/>
        <v/>
      </c>
    </row>
    <row r="1754" spans="1:11" ht="18.95" customHeight="1" x14ac:dyDescent="0.25">
      <c r="A1754" s="52"/>
      <c r="C1754" s="185"/>
      <c r="D1754" s="76"/>
      <c r="E1754" s="76" t="str">
        <f>IF(D1754="","",IFERROR(VLOOKUP(D1754,Cadastro!$C$9:$D$1009,2,FALSE),"NOT FOUND"))</f>
        <v/>
      </c>
      <c r="F1754" s="94"/>
      <c r="G1754" s="76"/>
      <c r="H1754" s="81" t="str">
        <f>IFERROR(F1754*VLOOKUP(D1754,Saldo!$P$8:$U$1009,6,FALSE),"")</f>
        <v/>
      </c>
      <c r="I1754" s="78" t="str">
        <f>IFERROR(IF(D1754="","",VLOOKUP(D1754,Saldo!$P$8:$Q$1009,2,FALSE)),"")</f>
        <v/>
      </c>
      <c r="J1754" s="76"/>
      <c r="K1754" s="74" t="str">
        <f t="shared" si="27"/>
        <v/>
      </c>
    </row>
    <row r="1755" spans="1:11" ht="18.95" customHeight="1" x14ac:dyDescent="0.25">
      <c r="A1755" s="52"/>
      <c r="C1755" s="185"/>
      <c r="D1755" s="76"/>
      <c r="E1755" s="76" t="str">
        <f>IF(D1755="","",IFERROR(VLOOKUP(D1755,Cadastro!$C$9:$D$1009,2,FALSE),"NOT FOUND"))</f>
        <v/>
      </c>
      <c r="F1755" s="94"/>
      <c r="G1755" s="76"/>
      <c r="H1755" s="81" t="str">
        <f>IFERROR(F1755*VLOOKUP(D1755,Saldo!$P$8:$U$1009,6,FALSE),"")</f>
        <v/>
      </c>
      <c r="I1755" s="78" t="str">
        <f>IFERROR(IF(D1755="","",VLOOKUP(D1755,Saldo!$P$8:$Q$1009,2,FALSE)),"")</f>
        <v/>
      </c>
      <c r="J1755" s="76"/>
      <c r="K1755" s="74" t="str">
        <f t="shared" si="27"/>
        <v/>
      </c>
    </row>
    <row r="1756" spans="1:11" ht="18.95" customHeight="1" x14ac:dyDescent="0.25">
      <c r="A1756" s="52"/>
      <c r="C1756" s="185"/>
      <c r="D1756" s="76"/>
      <c r="E1756" s="76" t="str">
        <f>IF(D1756="","",IFERROR(VLOOKUP(D1756,Cadastro!$C$9:$D$1009,2,FALSE),"NOT FOUND"))</f>
        <v/>
      </c>
      <c r="F1756" s="94"/>
      <c r="G1756" s="76"/>
      <c r="H1756" s="81" t="str">
        <f>IFERROR(F1756*VLOOKUP(D1756,Saldo!$P$8:$U$1009,6,FALSE),"")</f>
        <v/>
      </c>
      <c r="I1756" s="78" t="str">
        <f>IFERROR(IF(D1756="","",VLOOKUP(D1756,Saldo!$P$8:$Q$1009,2,FALSE)),"")</f>
        <v/>
      </c>
      <c r="J1756" s="76"/>
      <c r="K1756" s="74" t="str">
        <f t="shared" si="27"/>
        <v/>
      </c>
    </row>
    <row r="1757" spans="1:11" ht="18.95" customHeight="1" x14ac:dyDescent="0.25">
      <c r="A1757" s="52"/>
      <c r="C1757" s="185"/>
      <c r="D1757" s="76"/>
      <c r="E1757" s="76" t="str">
        <f>IF(D1757="","",IFERROR(VLOOKUP(D1757,Cadastro!$C$9:$D$1009,2,FALSE),"NOT FOUND"))</f>
        <v/>
      </c>
      <c r="F1757" s="94"/>
      <c r="G1757" s="76"/>
      <c r="H1757" s="81" t="str">
        <f>IFERROR(F1757*VLOOKUP(D1757,Saldo!$P$8:$U$1009,6,FALSE),"")</f>
        <v/>
      </c>
      <c r="I1757" s="78" t="str">
        <f>IFERROR(IF(D1757="","",VLOOKUP(D1757,Saldo!$P$8:$Q$1009,2,FALSE)),"")</f>
        <v/>
      </c>
      <c r="J1757" s="76"/>
      <c r="K1757" s="74" t="str">
        <f t="shared" si="27"/>
        <v/>
      </c>
    </row>
    <row r="1758" spans="1:11" ht="18.95" customHeight="1" x14ac:dyDescent="0.25">
      <c r="A1758" s="52"/>
      <c r="C1758" s="185"/>
      <c r="D1758" s="76"/>
      <c r="E1758" s="76" t="str">
        <f>IF(D1758="","",IFERROR(VLOOKUP(D1758,Cadastro!$C$9:$D$1009,2,FALSE),"NOT FOUND"))</f>
        <v/>
      </c>
      <c r="F1758" s="94"/>
      <c r="G1758" s="76"/>
      <c r="H1758" s="81" t="str">
        <f>IFERROR(F1758*VLOOKUP(D1758,Saldo!$P$8:$U$1009,6,FALSE),"")</f>
        <v/>
      </c>
      <c r="I1758" s="78" t="str">
        <f>IFERROR(IF(D1758="","",VLOOKUP(D1758,Saldo!$P$8:$Q$1009,2,FALSE)),"")</f>
        <v/>
      </c>
      <c r="J1758" s="76"/>
      <c r="K1758" s="74" t="str">
        <f t="shared" si="27"/>
        <v/>
      </c>
    </row>
    <row r="1759" spans="1:11" ht="18.95" customHeight="1" x14ac:dyDescent="0.25">
      <c r="A1759" s="52"/>
      <c r="C1759" s="185"/>
      <c r="D1759" s="76"/>
      <c r="E1759" s="76" t="str">
        <f>IF(D1759="","",IFERROR(VLOOKUP(D1759,Cadastro!$C$9:$D$1009,2,FALSE),"NOT FOUND"))</f>
        <v/>
      </c>
      <c r="F1759" s="94"/>
      <c r="G1759" s="76"/>
      <c r="H1759" s="81" t="str">
        <f>IFERROR(F1759*VLOOKUP(D1759,Saldo!$P$8:$U$1009,6,FALSE),"")</f>
        <v/>
      </c>
      <c r="I1759" s="78" t="str">
        <f>IFERROR(IF(D1759="","",VLOOKUP(D1759,Saldo!$P$8:$Q$1009,2,FALSE)),"")</f>
        <v/>
      </c>
      <c r="J1759" s="76"/>
      <c r="K1759" s="74" t="str">
        <f t="shared" si="27"/>
        <v/>
      </c>
    </row>
    <row r="1760" spans="1:11" ht="18.95" customHeight="1" x14ac:dyDescent="0.25">
      <c r="A1760" s="52"/>
      <c r="C1760" s="185"/>
      <c r="D1760" s="76"/>
      <c r="E1760" s="76" t="str">
        <f>IF(D1760="","",IFERROR(VLOOKUP(D1760,Cadastro!$C$9:$D$1009,2,FALSE),"NOT FOUND"))</f>
        <v/>
      </c>
      <c r="F1760" s="94"/>
      <c r="G1760" s="76"/>
      <c r="H1760" s="81" t="str">
        <f>IFERROR(F1760*VLOOKUP(D1760,Saldo!$P$8:$U$1009,6,FALSE),"")</f>
        <v/>
      </c>
      <c r="I1760" s="78" t="str">
        <f>IFERROR(IF(D1760="","",VLOOKUP(D1760,Saldo!$P$8:$Q$1009,2,FALSE)),"")</f>
        <v/>
      </c>
      <c r="J1760" s="76"/>
      <c r="K1760" s="74" t="str">
        <f t="shared" si="27"/>
        <v/>
      </c>
    </row>
    <row r="1761" spans="1:11" ht="18.95" customHeight="1" x14ac:dyDescent="0.25">
      <c r="A1761" s="52"/>
      <c r="C1761" s="185"/>
      <c r="D1761" s="76"/>
      <c r="E1761" s="76" t="str">
        <f>IF(D1761="","",IFERROR(VLOOKUP(D1761,Cadastro!$C$9:$D$1009,2,FALSE),"NOT FOUND"))</f>
        <v/>
      </c>
      <c r="F1761" s="94"/>
      <c r="G1761" s="76"/>
      <c r="H1761" s="81" t="str">
        <f>IFERROR(F1761*VLOOKUP(D1761,Saldo!$P$8:$U$1009,6,FALSE),"")</f>
        <v/>
      </c>
      <c r="I1761" s="78" t="str">
        <f>IFERROR(IF(D1761="","",VLOOKUP(D1761,Saldo!$P$8:$Q$1009,2,FALSE)),"")</f>
        <v/>
      </c>
      <c r="J1761" s="76"/>
      <c r="K1761" s="74" t="str">
        <f t="shared" si="27"/>
        <v/>
      </c>
    </row>
    <row r="1762" spans="1:11" ht="18.95" customHeight="1" x14ac:dyDescent="0.25">
      <c r="A1762" s="52"/>
      <c r="C1762" s="185"/>
      <c r="D1762" s="76"/>
      <c r="E1762" s="76" t="str">
        <f>IF(D1762="","",IFERROR(VLOOKUP(D1762,Cadastro!$C$9:$D$1009,2,FALSE),"NOT FOUND"))</f>
        <v/>
      </c>
      <c r="F1762" s="94"/>
      <c r="G1762" s="76"/>
      <c r="H1762" s="81" t="str">
        <f>IFERROR(F1762*VLOOKUP(D1762,Saldo!$P$8:$U$1009,6,FALSE),"")</f>
        <v/>
      </c>
      <c r="I1762" s="78" t="str">
        <f>IFERROR(IF(D1762="","",VLOOKUP(D1762,Saldo!$P$8:$Q$1009,2,FALSE)),"")</f>
        <v/>
      </c>
      <c r="J1762" s="76"/>
      <c r="K1762" s="74" t="str">
        <f t="shared" si="27"/>
        <v/>
      </c>
    </row>
    <row r="1763" spans="1:11" ht="18.95" customHeight="1" x14ac:dyDescent="0.25">
      <c r="A1763" s="52"/>
      <c r="C1763" s="185"/>
      <c r="D1763" s="76"/>
      <c r="E1763" s="76" t="str">
        <f>IF(D1763="","",IFERROR(VLOOKUP(D1763,Cadastro!$C$9:$D$1009,2,FALSE),"NOT FOUND"))</f>
        <v/>
      </c>
      <c r="F1763" s="94"/>
      <c r="G1763" s="76"/>
      <c r="H1763" s="81" t="str">
        <f>IFERROR(F1763*VLOOKUP(D1763,Saldo!$P$8:$U$1009,6,FALSE),"")</f>
        <v/>
      </c>
      <c r="I1763" s="78" t="str">
        <f>IFERROR(IF(D1763="","",VLOOKUP(D1763,Saldo!$P$8:$Q$1009,2,FALSE)),"")</f>
        <v/>
      </c>
      <c r="J1763" s="76"/>
      <c r="K1763" s="74" t="str">
        <f t="shared" si="27"/>
        <v/>
      </c>
    </row>
    <row r="1764" spans="1:11" ht="18.95" customHeight="1" x14ac:dyDescent="0.25">
      <c r="A1764" s="52"/>
      <c r="C1764" s="185"/>
      <c r="D1764" s="76"/>
      <c r="E1764" s="76" t="str">
        <f>IF(D1764="","",IFERROR(VLOOKUP(D1764,Cadastro!$C$9:$D$1009,2,FALSE),"NOT FOUND"))</f>
        <v/>
      </c>
      <c r="F1764" s="94"/>
      <c r="G1764" s="76"/>
      <c r="H1764" s="81" t="str">
        <f>IFERROR(F1764*VLOOKUP(D1764,Saldo!$P$8:$U$1009,6,FALSE),"")</f>
        <v/>
      </c>
      <c r="I1764" s="78" t="str">
        <f>IFERROR(IF(D1764="","",VLOOKUP(D1764,Saldo!$P$8:$Q$1009,2,FALSE)),"")</f>
        <v/>
      </c>
      <c r="J1764" s="76"/>
      <c r="K1764" s="74" t="str">
        <f t="shared" si="27"/>
        <v/>
      </c>
    </row>
    <row r="1765" spans="1:11" ht="18.95" customHeight="1" x14ac:dyDescent="0.25">
      <c r="A1765" s="52"/>
      <c r="C1765" s="185"/>
      <c r="D1765" s="76"/>
      <c r="E1765" s="76" t="str">
        <f>IF(D1765="","",IFERROR(VLOOKUP(D1765,Cadastro!$C$9:$D$1009,2,FALSE),"NOT FOUND"))</f>
        <v/>
      </c>
      <c r="F1765" s="94"/>
      <c r="G1765" s="76"/>
      <c r="H1765" s="81" t="str">
        <f>IFERROR(F1765*VLOOKUP(D1765,Saldo!$P$8:$U$1009,6,FALSE),"")</f>
        <v/>
      </c>
      <c r="I1765" s="78" t="str">
        <f>IFERROR(IF(D1765="","",VLOOKUP(D1765,Saldo!$P$8:$Q$1009,2,FALSE)),"")</f>
        <v/>
      </c>
      <c r="J1765" s="76"/>
      <c r="K1765" s="74" t="str">
        <f t="shared" si="27"/>
        <v/>
      </c>
    </row>
    <row r="1766" spans="1:11" ht="18.95" customHeight="1" x14ac:dyDescent="0.25">
      <c r="A1766" s="52"/>
      <c r="C1766" s="185"/>
      <c r="D1766" s="76"/>
      <c r="E1766" s="76" t="str">
        <f>IF(D1766="","",IFERROR(VLOOKUP(D1766,Cadastro!$C$9:$D$1009,2,FALSE),"NOT FOUND"))</f>
        <v/>
      </c>
      <c r="F1766" s="94"/>
      <c r="G1766" s="76"/>
      <c r="H1766" s="81" t="str">
        <f>IFERROR(F1766*VLOOKUP(D1766,Saldo!$P$8:$U$1009,6,FALSE),"")</f>
        <v/>
      </c>
      <c r="I1766" s="78" t="str">
        <f>IFERROR(IF(D1766="","",VLOOKUP(D1766,Saldo!$P$8:$Q$1009,2,FALSE)),"")</f>
        <v/>
      </c>
      <c r="J1766" s="76"/>
      <c r="K1766" s="74" t="str">
        <f t="shared" si="27"/>
        <v/>
      </c>
    </row>
    <row r="1767" spans="1:11" ht="18.95" customHeight="1" x14ac:dyDescent="0.25">
      <c r="A1767" s="52"/>
      <c r="C1767" s="185"/>
      <c r="D1767" s="76"/>
      <c r="E1767" s="76" t="str">
        <f>IF(D1767="","",IFERROR(VLOOKUP(D1767,Cadastro!$C$9:$D$1009,2,FALSE),"NOT FOUND"))</f>
        <v/>
      </c>
      <c r="F1767" s="94"/>
      <c r="G1767" s="76"/>
      <c r="H1767" s="81" t="str">
        <f>IFERROR(F1767*VLOOKUP(D1767,Saldo!$P$8:$U$1009,6,FALSE),"")</f>
        <v/>
      </c>
      <c r="I1767" s="78" t="str">
        <f>IFERROR(IF(D1767="","",VLOOKUP(D1767,Saldo!$P$8:$Q$1009,2,FALSE)),"")</f>
        <v/>
      </c>
      <c r="J1767" s="76"/>
      <c r="K1767" s="74" t="str">
        <f t="shared" si="27"/>
        <v/>
      </c>
    </row>
    <row r="1768" spans="1:11" ht="18.95" customHeight="1" x14ac:dyDescent="0.25">
      <c r="A1768" s="52"/>
      <c r="C1768" s="185"/>
      <c r="D1768" s="76"/>
      <c r="E1768" s="76" t="str">
        <f>IF(D1768="","",IFERROR(VLOOKUP(D1768,Cadastro!$C$9:$D$1009,2,FALSE),"NOT FOUND"))</f>
        <v/>
      </c>
      <c r="F1768" s="94"/>
      <c r="G1768" s="76"/>
      <c r="H1768" s="81" t="str">
        <f>IFERROR(F1768*VLOOKUP(D1768,Saldo!$P$8:$U$1009,6,FALSE),"")</f>
        <v/>
      </c>
      <c r="I1768" s="78" t="str">
        <f>IFERROR(IF(D1768="","",VLOOKUP(D1768,Saldo!$P$8:$Q$1009,2,FALSE)),"")</f>
        <v/>
      </c>
      <c r="J1768" s="76"/>
      <c r="K1768" s="74" t="str">
        <f t="shared" si="27"/>
        <v/>
      </c>
    </row>
    <row r="1769" spans="1:11" ht="18.95" customHeight="1" x14ac:dyDescent="0.25">
      <c r="A1769" s="52"/>
      <c r="C1769" s="185"/>
      <c r="D1769" s="76"/>
      <c r="E1769" s="76" t="str">
        <f>IF(D1769="","",IFERROR(VLOOKUP(D1769,Cadastro!$C$9:$D$1009,2,FALSE),"NOT FOUND"))</f>
        <v/>
      </c>
      <c r="F1769" s="94"/>
      <c r="G1769" s="76"/>
      <c r="H1769" s="81" t="str">
        <f>IFERROR(F1769*VLOOKUP(D1769,Saldo!$P$8:$U$1009,6,FALSE),"")</f>
        <v/>
      </c>
      <c r="I1769" s="78" t="str">
        <f>IFERROR(IF(D1769="","",VLOOKUP(D1769,Saldo!$P$8:$Q$1009,2,FALSE)),"")</f>
        <v/>
      </c>
      <c r="J1769" s="76"/>
      <c r="K1769" s="74" t="str">
        <f t="shared" si="27"/>
        <v/>
      </c>
    </row>
    <row r="1770" spans="1:11" ht="18.95" customHeight="1" x14ac:dyDescent="0.25">
      <c r="A1770" s="52"/>
      <c r="C1770" s="185"/>
      <c r="D1770" s="76"/>
      <c r="E1770" s="76" t="str">
        <f>IF(D1770="","",IFERROR(VLOOKUP(D1770,Cadastro!$C$9:$D$1009,2,FALSE),"NOT FOUND"))</f>
        <v/>
      </c>
      <c r="F1770" s="94"/>
      <c r="G1770" s="76"/>
      <c r="H1770" s="81" t="str">
        <f>IFERROR(F1770*VLOOKUP(D1770,Saldo!$P$8:$U$1009,6,FALSE),"")</f>
        <v/>
      </c>
      <c r="I1770" s="78" t="str">
        <f>IFERROR(IF(D1770="","",VLOOKUP(D1770,Saldo!$P$8:$Q$1009,2,FALSE)),"")</f>
        <v/>
      </c>
      <c r="J1770" s="76"/>
      <c r="K1770" s="74" t="str">
        <f t="shared" si="27"/>
        <v/>
      </c>
    </row>
    <row r="1771" spans="1:11" ht="18.95" customHeight="1" x14ac:dyDescent="0.25">
      <c r="A1771" s="52"/>
      <c r="C1771" s="185"/>
      <c r="D1771" s="76"/>
      <c r="E1771" s="76" t="str">
        <f>IF(D1771="","",IFERROR(VLOOKUP(D1771,Cadastro!$C$9:$D$1009,2,FALSE),"NOT FOUND"))</f>
        <v/>
      </c>
      <c r="F1771" s="94"/>
      <c r="G1771" s="76"/>
      <c r="H1771" s="81" t="str">
        <f>IFERROR(F1771*VLOOKUP(D1771,Saldo!$P$8:$U$1009,6,FALSE),"")</f>
        <v/>
      </c>
      <c r="I1771" s="78" t="str">
        <f>IFERROR(IF(D1771="","",VLOOKUP(D1771,Saldo!$P$8:$Q$1009,2,FALSE)),"")</f>
        <v/>
      </c>
      <c r="J1771" s="76"/>
      <c r="K1771" s="74" t="str">
        <f t="shared" si="27"/>
        <v/>
      </c>
    </row>
    <row r="1772" spans="1:11" ht="18.95" customHeight="1" x14ac:dyDescent="0.25">
      <c r="A1772" s="52"/>
      <c r="C1772" s="185"/>
      <c r="D1772" s="76"/>
      <c r="E1772" s="76" t="str">
        <f>IF(D1772="","",IFERROR(VLOOKUP(D1772,Cadastro!$C$9:$D$1009,2,FALSE),"NOT FOUND"))</f>
        <v/>
      </c>
      <c r="F1772" s="94"/>
      <c r="G1772" s="76"/>
      <c r="H1772" s="81" t="str">
        <f>IFERROR(F1772*VLOOKUP(D1772,Saldo!$P$8:$U$1009,6,FALSE),"")</f>
        <v/>
      </c>
      <c r="I1772" s="78" t="str">
        <f>IFERROR(IF(D1772="","",VLOOKUP(D1772,Saldo!$P$8:$Q$1009,2,FALSE)),"")</f>
        <v/>
      </c>
      <c r="J1772" s="76"/>
      <c r="K1772" s="74" t="str">
        <f t="shared" si="27"/>
        <v/>
      </c>
    </row>
    <row r="1773" spans="1:11" ht="18.95" customHeight="1" x14ac:dyDescent="0.25">
      <c r="A1773" s="52"/>
      <c r="C1773" s="185"/>
      <c r="D1773" s="76"/>
      <c r="E1773" s="76" t="str">
        <f>IF(D1773="","",IFERROR(VLOOKUP(D1773,Cadastro!$C$9:$D$1009,2,FALSE),"NOT FOUND"))</f>
        <v/>
      </c>
      <c r="F1773" s="94"/>
      <c r="G1773" s="76"/>
      <c r="H1773" s="81" t="str">
        <f>IFERROR(F1773*VLOOKUP(D1773,Saldo!$P$8:$U$1009,6,FALSE),"")</f>
        <v/>
      </c>
      <c r="I1773" s="78" t="str">
        <f>IFERROR(IF(D1773="","",VLOOKUP(D1773,Saldo!$P$8:$Q$1009,2,FALSE)),"")</f>
        <v/>
      </c>
      <c r="J1773" s="76"/>
      <c r="K1773" s="74" t="str">
        <f t="shared" si="27"/>
        <v/>
      </c>
    </row>
    <row r="1774" spans="1:11" ht="18.95" customHeight="1" x14ac:dyDescent="0.25">
      <c r="A1774" s="52"/>
      <c r="C1774" s="185"/>
      <c r="D1774" s="76"/>
      <c r="E1774" s="76" t="str">
        <f>IF(D1774="","",IFERROR(VLOOKUP(D1774,Cadastro!$C$9:$D$1009,2,FALSE),"NOT FOUND"))</f>
        <v/>
      </c>
      <c r="F1774" s="94"/>
      <c r="G1774" s="76"/>
      <c r="H1774" s="81" t="str">
        <f>IFERROR(F1774*VLOOKUP(D1774,Saldo!$P$8:$U$1009,6,FALSE),"")</f>
        <v/>
      </c>
      <c r="I1774" s="78" t="str">
        <f>IFERROR(IF(D1774="","",VLOOKUP(D1774,Saldo!$P$8:$Q$1009,2,FALSE)),"")</f>
        <v/>
      </c>
      <c r="J1774" s="76"/>
      <c r="K1774" s="74" t="str">
        <f t="shared" si="27"/>
        <v/>
      </c>
    </row>
    <row r="1775" spans="1:11" ht="18.95" customHeight="1" x14ac:dyDescent="0.25">
      <c r="A1775" s="52"/>
      <c r="C1775" s="185"/>
      <c r="D1775" s="76"/>
      <c r="E1775" s="76" t="str">
        <f>IF(D1775="","",IFERROR(VLOOKUP(D1775,Cadastro!$C$9:$D$1009,2,FALSE),"NOT FOUND"))</f>
        <v/>
      </c>
      <c r="F1775" s="94"/>
      <c r="G1775" s="76"/>
      <c r="H1775" s="81" t="str">
        <f>IFERROR(F1775*VLOOKUP(D1775,Saldo!$P$8:$U$1009,6,FALSE),"")</f>
        <v/>
      </c>
      <c r="I1775" s="78" t="str">
        <f>IFERROR(IF(D1775="","",VLOOKUP(D1775,Saldo!$P$8:$Q$1009,2,FALSE)),"")</f>
        <v/>
      </c>
      <c r="J1775" s="76"/>
      <c r="K1775" s="74" t="str">
        <f t="shared" si="27"/>
        <v/>
      </c>
    </row>
    <row r="1776" spans="1:11" ht="18.95" customHeight="1" x14ac:dyDescent="0.25">
      <c r="A1776" s="52"/>
      <c r="C1776" s="185"/>
      <c r="D1776" s="76"/>
      <c r="E1776" s="76" t="str">
        <f>IF(D1776="","",IFERROR(VLOOKUP(D1776,Cadastro!$C$9:$D$1009,2,FALSE),"NOT FOUND"))</f>
        <v/>
      </c>
      <c r="F1776" s="94"/>
      <c r="G1776" s="76"/>
      <c r="H1776" s="81" t="str">
        <f>IFERROR(F1776*VLOOKUP(D1776,Saldo!$P$8:$U$1009,6,FALSE),"")</f>
        <v/>
      </c>
      <c r="I1776" s="78" t="str">
        <f>IFERROR(IF(D1776="","",VLOOKUP(D1776,Saldo!$P$8:$Q$1009,2,FALSE)),"")</f>
        <v/>
      </c>
      <c r="J1776" s="76"/>
      <c r="K1776" s="74" t="str">
        <f t="shared" si="27"/>
        <v/>
      </c>
    </row>
    <row r="1777" spans="1:11" ht="18.95" customHeight="1" x14ac:dyDescent="0.25">
      <c r="A1777" s="52"/>
      <c r="C1777" s="185"/>
      <c r="D1777" s="76"/>
      <c r="E1777" s="76" t="str">
        <f>IF(D1777="","",IFERROR(VLOOKUP(D1777,Cadastro!$C$9:$D$1009,2,FALSE),"NOT FOUND"))</f>
        <v/>
      </c>
      <c r="F1777" s="94"/>
      <c r="G1777" s="76"/>
      <c r="H1777" s="81" t="str">
        <f>IFERROR(F1777*VLOOKUP(D1777,Saldo!$P$8:$U$1009,6,FALSE),"")</f>
        <v/>
      </c>
      <c r="I1777" s="78" t="str">
        <f>IFERROR(IF(D1777="","",VLOOKUP(D1777,Saldo!$P$8:$Q$1009,2,FALSE)),"")</f>
        <v/>
      </c>
      <c r="J1777" s="76"/>
      <c r="K1777" s="74" t="str">
        <f t="shared" si="27"/>
        <v/>
      </c>
    </row>
    <row r="1778" spans="1:11" ht="18.95" customHeight="1" x14ac:dyDescent="0.25">
      <c r="A1778" s="52"/>
      <c r="C1778" s="185"/>
      <c r="D1778" s="76"/>
      <c r="E1778" s="76" t="str">
        <f>IF(D1778="","",IFERROR(VLOOKUP(D1778,Cadastro!$C$9:$D$1009,2,FALSE),"NOT FOUND"))</f>
        <v/>
      </c>
      <c r="F1778" s="94"/>
      <c r="G1778" s="76"/>
      <c r="H1778" s="81" t="str">
        <f>IFERROR(F1778*VLOOKUP(D1778,Saldo!$P$8:$U$1009,6,FALSE),"")</f>
        <v/>
      </c>
      <c r="I1778" s="78" t="str">
        <f>IFERROR(IF(D1778="","",VLOOKUP(D1778,Saldo!$P$8:$Q$1009,2,FALSE)),"")</f>
        <v/>
      </c>
      <c r="J1778" s="76"/>
      <c r="K1778" s="74" t="str">
        <f t="shared" si="27"/>
        <v/>
      </c>
    </row>
    <row r="1779" spans="1:11" ht="18.95" customHeight="1" x14ac:dyDescent="0.25">
      <c r="A1779" s="52"/>
      <c r="C1779" s="185"/>
      <c r="D1779" s="76"/>
      <c r="E1779" s="76" t="str">
        <f>IF(D1779="","",IFERROR(VLOOKUP(D1779,Cadastro!$C$9:$D$1009,2,FALSE),"NOT FOUND"))</f>
        <v/>
      </c>
      <c r="F1779" s="94"/>
      <c r="G1779" s="76"/>
      <c r="H1779" s="81" t="str">
        <f>IFERROR(F1779*VLOOKUP(D1779,Saldo!$P$8:$U$1009,6,FALSE),"")</f>
        <v/>
      </c>
      <c r="I1779" s="78" t="str">
        <f>IFERROR(IF(D1779="","",VLOOKUP(D1779,Saldo!$P$8:$Q$1009,2,FALSE)),"")</f>
        <v/>
      </c>
      <c r="J1779" s="76"/>
      <c r="K1779" s="74" t="str">
        <f t="shared" si="27"/>
        <v/>
      </c>
    </row>
    <row r="1780" spans="1:11" ht="18.95" customHeight="1" x14ac:dyDescent="0.25">
      <c r="A1780" s="52"/>
      <c r="C1780" s="185"/>
      <c r="D1780" s="76"/>
      <c r="E1780" s="76" t="str">
        <f>IF(D1780="","",IFERROR(VLOOKUP(D1780,Cadastro!$C$9:$D$1009,2,FALSE),"NOT FOUND"))</f>
        <v/>
      </c>
      <c r="F1780" s="94"/>
      <c r="G1780" s="76"/>
      <c r="H1780" s="81" t="str">
        <f>IFERROR(F1780*VLOOKUP(D1780,Saldo!$P$8:$U$1009,6,FALSE),"")</f>
        <v/>
      </c>
      <c r="I1780" s="78" t="str">
        <f>IFERROR(IF(D1780="","",VLOOKUP(D1780,Saldo!$P$8:$Q$1009,2,FALSE)),"")</f>
        <v/>
      </c>
      <c r="J1780" s="76"/>
      <c r="K1780" s="74" t="str">
        <f t="shared" si="27"/>
        <v/>
      </c>
    </row>
    <row r="1781" spans="1:11" ht="18.95" customHeight="1" x14ac:dyDescent="0.25">
      <c r="A1781" s="52"/>
      <c r="C1781" s="185"/>
      <c r="D1781" s="76"/>
      <c r="E1781" s="76" t="str">
        <f>IF(D1781="","",IFERROR(VLOOKUP(D1781,Cadastro!$C$9:$D$1009,2,FALSE),"NOT FOUND"))</f>
        <v/>
      </c>
      <c r="F1781" s="94"/>
      <c r="G1781" s="76"/>
      <c r="H1781" s="81" t="str">
        <f>IFERROR(F1781*VLOOKUP(D1781,Saldo!$P$8:$U$1009,6,FALSE),"")</f>
        <v/>
      </c>
      <c r="I1781" s="78" t="str">
        <f>IFERROR(IF(D1781="","",VLOOKUP(D1781,Saldo!$P$8:$Q$1009,2,FALSE)),"")</f>
        <v/>
      </c>
      <c r="J1781" s="76"/>
      <c r="K1781" s="74" t="str">
        <f t="shared" si="27"/>
        <v/>
      </c>
    </row>
    <row r="1782" spans="1:11" ht="18.95" customHeight="1" x14ac:dyDescent="0.25">
      <c r="A1782" s="52"/>
      <c r="C1782" s="185"/>
      <c r="D1782" s="76"/>
      <c r="E1782" s="76" t="str">
        <f>IF(D1782="","",IFERROR(VLOOKUP(D1782,Cadastro!$C$9:$D$1009,2,FALSE),"NOT FOUND"))</f>
        <v/>
      </c>
      <c r="F1782" s="94"/>
      <c r="G1782" s="76"/>
      <c r="H1782" s="81" t="str">
        <f>IFERROR(F1782*VLOOKUP(D1782,Saldo!$P$8:$U$1009,6,FALSE),"")</f>
        <v/>
      </c>
      <c r="I1782" s="78" t="str">
        <f>IFERROR(IF(D1782="","",VLOOKUP(D1782,Saldo!$P$8:$Q$1009,2,FALSE)),"")</f>
        <v/>
      </c>
      <c r="J1782" s="76"/>
      <c r="K1782" s="74" t="str">
        <f t="shared" si="27"/>
        <v/>
      </c>
    </row>
    <row r="1783" spans="1:11" ht="18.95" customHeight="1" x14ac:dyDescent="0.25">
      <c r="A1783" s="52"/>
      <c r="C1783" s="185"/>
      <c r="D1783" s="76"/>
      <c r="E1783" s="76" t="str">
        <f>IF(D1783="","",IFERROR(VLOOKUP(D1783,Cadastro!$C$9:$D$1009,2,FALSE),"NOT FOUND"))</f>
        <v/>
      </c>
      <c r="F1783" s="94"/>
      <c r="G1783" s="76"/>
      <c r="H1783" s="81" t="str">
        <f>IFERROR(F1783*VLOOKUP(D1783,Saldo!$P$8:$U$1009,6,FALSE),"")</f>
        <v/>
      </c>
      <c r="I1783" s="78" t="str">
        <f>IFERROR(IF(D1783="","",VLOOKUP(D1783,Saldo!$P$8:$Q$1009,2,FALSE)),"")</f>
        <v/>
      </c>
      <c r="J1783" s="76"/>
      <c r="K1783" s="74" t="str">
        <f t="shared" si="27"/>
        <v/>
      </c>
    </row>
    <row r="1784" spans="1:11" ht="18.95" customHeight="1" x14ac:dyDescent="0.25">
      <c r="A1784" s="52"/>
      <c r="C1784" s="185"/>
      <c r="D1784" s="76"/>
      <c r="E1784" s="76" t="str">
        <f>IF(D1784="","",IFERROR(VLOOKUP(D1784,Cadastro!$C$9:$D$1009,2,FALSE),"NOT FOUND"))</f>
        <v/>
      </c>
      <c r="F1784" s="94"/>
      <c r="G1784" s="76"/>
      <c r="H1784" s="81" t="str">
        <f>IFERROR(F1784*VLOOKUP(D1784,Saldo!$P$8:$U$1009,6,FALSE),"")</f>
        <v/>
      </c>
      <c r="I1784" s="78" t="str">
        <f>IFERROR(IF(D1784="","",VLOOKUP(D1784,Saldo!$P$8:$Q$1009,2,FALSE)),"")</f>
        <v/>
      </c>
      <c r="J1784" s="76"/>
      <c r="K1784" s="74" t="str">
        <f t="shared" si="27"/>
        <v/>
      </c>
    </row>
    <row r="1785" spans="1:11" ht="18.95" customHeight="1" x14ac:dyDescent="0.25">
      <c r="A1785" s="52"/>
      <c r="C1785" s="185"/>
      <c r="D1785" s="76"/>
      <c r="E1785" s="76" t="str">
        <f>IF(D1785="","",IFERROR(VLOOKUP(D1785,Cadastro!$C$9:$D$1009,2,FALSE),"NOT FOUND"))</f>
        <v/>
      </c>
      <c r="F1785" s="94"/>
      <c r="G1785" s="76"/>
      <c r="H1785" s="81" t="str">
        <f>IFERROR(F1785*VLOOKUP(D1785,Saldo!$P$8:$U$1009,6,FALSE),"")</f>
        <v/>
      </c>
      <c r="I1785" s="78" t="str">
        <f>IFERROR(IF(D1785="","",VLOOKUP(D1785,Saldo!$P$8:$Q$1009,2,FALSE)),"")</f>
        <v/>
      </c>
      <c r="J1785" s="76"/>
      <c r="K1785" s="74" t="str">
        <f t="shared" si="27"/>
        <v/>
      </c>
    </row>
    <row r="1786" spans="1:11" ht="18.95" customHeight="1" x14ac:dyDescent="0.25">
      <c r="A1786" s="52"/>
      <c r="C1786" s="185"/>
      <c r="D1786" s="76"/>
      <c r="E1786" s="76" t="str">
        <f>IF(D1786="","",IFERROR(VLOOKUP(D1786,Cadastro!$C$9:$D$1009,2,FALSE),"NOT FOUND"))</f>
        <v/>
      </c>
      <c r="F1786" s="94"/>
      <c r="G1786" s="76"/>
      <c r="H1786" s="81" t="str">
        <f>IFERROR(F1786*VLOOKUP(D1786,Saldo!$P$8:$U$1009,6,FALSE),"")</f>
        <v/>
      </c>
      <c r="I1786" s="78" t="str">
        <f>IFERROR(IF(D1786="","",VLOOKUP(D1786,Saldo!$P$8:$Q$1009,2,FALSE)),"")</f>
        <v/>
      </c>
      <c r="J1786" s="76"/>
      <c r="K1786" s="74" t="str">
        <f t="shared" si="27"/>
        <v/>
      </c>
    </row>
    <row r="1787" spans="1:11" ht="18.95" customHeight="1" x14ac:dyDescent="0.25">
      <c r="A1787" s="52"/>
      <c r="C1787" s="185"/>
      <c r="D1787" s="76"/>
      <c r="E1787" s="76" t="str">
        <f>IF(D1787="","",IFERROR(VLOOKUP(D1787,Cadastro!$C$9:$D$1009,2,FALSE),"NOT FOUND"))</f>
        <v/>
      </c>
      <c r="F1787" s="94"/>
      <c r="G1787" s="76"/>
      <c r="H1787" s="81" t="str">
        <f>IFERROR(F1787*VLOOKUP(D1787,Saldo!$P$8:$U$1009,6,FALSE),"")</f>
        <v/>
      </c>
      <c r="I1787" s="78" t="str">
        <f>IFERROR(IF(D1787="","",VLOOKUP(D1787,Saldo!$P$8:$Q$1009,2,FALSE)),"")</f>
        <v/>
      </c>
      <c r="J1787" s="76"/>
      <c r="K1787" s="74" t="str">
        <f t="shared" si="27"/>
        <v/>
      </c>
    </row>
    <row r="1788" spans="1:11" ht="18.95" customHeight="1" x14ac:dyDescent="0.25">
      <c r="A1788" s="52"/>
      <c r="C1788" s="185"/>
      <c r="D1788" s="76"/>
      <c r="E1788" s="76" t="str">
        <f>IF(D1788="","",IFERROR(VLOOKUP(D1788,Cadastro!$C$9:$D$1009,2,FALSE),"NOT FOUND"))</f>
        <v/>
      </c>
      <c r="F1788" s="94"/>
      <c r="G1788" s="76"/>
      <c r="H1788" s="81" t="str">
        <f>IFERROR(F1788*VLOOKUP(D1788,Saldo!$P$8:$U$1009,6,FALSE),"")</f>
        <v/>
      </c>
      <c r="I1788" s="78" t="str">
        <f>IFERROR(IF(D1788="","",VLOOKUP(D1788,Saldo!$P$8:$Q$1009,2,FALSE)),"")</f>
        <v/>
      </c>
      <c r="J1788" s="76"/>
      <c r="K1788" s="74" t="str">
        <f t="shared" si="27"/>
        <v/>
      </c>
    </row>
    <row r="1789" spans="1:11" ht="18.95" customHeight="1" x14ac:dyDescent="0.25">
      <c r="A1789" s="52"/>
      <c r="C1789" s="185"/>
      <c r="D1789" s="76"/>
      <c r="E1789" s="76" t="str">
        <f>IF(D1789="","",IFERROR(VLOOKUP(D1789,Cadastro!$C$9:$D$1009,2,FALSE),"NOT FOUND"))</f>
        <v/>
      </c>
      <c r="F1789" s="94"/>
      <c r="G1789" s="76"/>
      <c r="H1789" s="81" t="str">
        <f>IFERROR(F1789*VLOOKUP(D1789,Saldo!$P$8:$U$1009,6,FALSE),"")</f>
        <v/>
      </c>
      <c r="I1789" s="78" t="str">
        <f>IFERROR(IF(D1789="","",VLOOKUP(D1789,Saldo!$P$8:$Q$1009,2,FALSE)),"")</f>
        <v/>
      </c>
      <c r="J1789" s="76"/>
      <c r="K1789" s="74" t="str">
        <f t="shared" si="27"/>
        <v/>
      </c>
    </row>
    <row r="1790" spans="1:11" ht="18.95" customHeight="1" x14ac:dyDescent="0.25">
      <c r="A1790" s="52"/>
      <c r="C1790" s="185"/>
      <c r="D1790" s="76"/>
      <c r="E1790" s="76" t="str">
        <f>IF(D1790="","",IFERROR(VLOOKUP(D1790,Cadastro!$C$9:$D$1009,2,FALSE),"NOT FOUND"))</f>
        <v/>
      </c>
      <c r="F1790" s="94"/>
      <c r="G1790" s="76"/>
      <c r="H1790" s="81" t="str">
        <f>IFERROR(F1790*VLOOKUP(D1790,Saldo!$P$8:$U$1009,6,FALSE),"")</f>
        <v/>
      </c>
      <c r="I1790" s="78" t="str">
        <f>IFERROR(IF(D1790="","",VLOOKUP(D1790,Saldo!$P$8:$Q$1009,2,FALSE)),"")</f>
        <v/>
      </c>
      <c r="J1790" s="76"/>
      <c r="K1790" s="74" t="str">
        <f t="shared" si="27"/>
        <v/>
      </c>
    </row>
    <row r="1791" spans="1:11" ht="18.95" customHeight="1" x14ac:dyDescent="0.25">
      <c r="A1791" s="52"/>
      <c r="C1791" s="185"/>
      <c r="D1791" s="76"/>
      <c r="E1791" s="76" t="str">
        <f>IF(D1791="","",IFERROR(VLOOKUP(D1791,Cadastro!$C$9:$D$1009,2,FALSE),"NOT FOUND"))</f>
        <v/>
      </c>
      <c r="F1791" s="94"/>
      <c r="G1791" s="76"/>
      <c r="H1791" s="81" t="str">
        <f>IFERROR(F1791*VLOOKUP(D1791,Saldo!$P$8:$U$1009,6,FALSE),"")</f>
        <v/>
      </c>
      <c r="I1791" s="78" t="str">
        <f>IFERROR(IF(D1791="","",VLOOKUP(D1791,Saldo!$P$8:$Q$1009,2,FALSE)),"")</f>
        <v/>
      </c>
      <c r="J1791" s="76"/>
      <c r="K1791" s="74" t="str">
        <f t="shared" si="27"/>
        <v/>
      </c>
    </row>
    <row r="1792" spans="1:11" ht="18.95" customHeight="1" x14ac:dyDescent="0.25">
      <c r="A1792" s="52"/>
      <c r="C1792" s="185"/>
      <c r="D1792" s="76"/>
      <c r="E1792" s="76" t="str">
        <f>IF(D1792="","",IFERROR(VLOOKUP(D1792,Cadastro!$C$9:$D$1009,2,FALSE),"NOT FOUND"))</f>
        <v/>
      </c>
      <c r="F1792" s="94"/>
      <c r="G1792" s="76"/>
      <c r="H1792" s="81" t="str">
        <f>IFERROR(F1792*VLOOKUP(D1792,Saldo!$P$8:$U$1009,6,FALSE),"")</f>
        <v/>
      </c>
      <c r="I1792" s="78" t="str">
        <f>IFERROR(IF(D1792="","",VLOOKUP(D1792,Saldo!$P$8:$Q$1009,2,FALSE)),"")</f>
        <v/>
      </c>
      <c r="J1792" s="76"/>
      <c r="K1792" s="74" t="str">
        <f t="shared" si="27"/>
        <v/>
      </c>
    </row>
    <row r="1793" spans="1:11" ht="18.95" customHeight="1" x14ac:dyDescent="0.25">
      <c r="A1793" s="52"/>
      <c r="C1793" s="185"/>
      <c r="D1793" s="76"/>
      <c r="E1793" s="76" t="str">
        <f>IF(D1793="","",IFERROR(VLOOKUP(D1793,Cadastro!$C$9:$D$1009,2,FALSE),"NOT FOUND"))</f>
        <v/>
      </c>
      <c r="F1793" s="94"/>
      <c r="G1793" s="76"/>
      <c r="H1793" s="81" t="str">
        <f>IFERROR(F1793*VLOOKUP(D1793,Saldo!$P$8:$U$1009,6,FALSE),"")</f>
        <v/>
      </c>
      <c r="I1793" s="78" t="str">
        <f>IFERROR(IF(D1793="","",VLOOKUP(D1793,Saldo!$P$8:$Q$1009,2,FALSE)),"")</f>
        <v/>
      </c>
      <c r="J1793" s="76"/>
      <c r="K1793" s="74" t="str">
        <f t="shared" si="27"/>
        <v/>
      </c>
    </row>
    <row r="1794" spans="1:11" ht="18.95" customHeight="1" x14ac:dyDescent="0.25">
      <c r="A1794" s="52"/>
      <c r="C1794" s="185"/>
      <c r="D1794" s="76"/>
      <c r="E1794" s="76" t="str">
        <f>IF(D1794="","",IFERROR(VLOOKUP(D1794,Cadastro!$C$9:$D$1009,2,FALSE),"NOT FOUND"))</f>
        <v/>
      </c>
      <c r="F1794" s="94"/>
      <c r="G1794" s="76"/>
      <c r="H1794" s="81" t="str">
        <f>IFERROR(F1794*VLOOKUP(D1794,Saldo!$P$8:$U$1009,6,FALSE),"")</f>
        <v/>
      </c>
      <c r="I1794" s="78" t="str">
        <f>IFERROR(IF(D1794="","",VLOOKUP(D1794,Saldo!$P$8:$Q$1009,2,FALSE)),"")</f>
        <v/>
      </c>
      <c r="J1794" s="76"/>
      <c r="K1794" s="74" t="str">
        <f t="shared" si="27"/>
        <v/>
      </c>
    </row>
    <row r="1795" spans="1:11" ht="18.95" customHeight="1" x14ac:dyDescent="0.25">
      <c r="A1795" s="52"/>
      <c r="C1795" s="185"/>
      <c r="D1795" s="76"/>
      <c r="E1795" s="76" t="str">
        <f>IF(D1795="","",IFERROR(VLOOKUP(D1795,Cadastro!$C$9:$D$1009,2,FALSE),"NOT FOUND"))</f>
        <v/>
      </c>
      <c r="F1795" s="94"/>
      <c r="G1795" s="76"/>
      <c r="H1795" s="81" t="str">
        <f>IFERROR(F1795*VLOOKUP(D1795,Saldo!$P$8:$U$1009,6,FALSE),"")</f>
        <v/>
      </c>
      <c r="I1795" s="78" t="str">
        <f>IFERROR(IF(D1795="","",VLOOKUP(D1795,Saldo!$P$8:$Q$1009,2,FALSE)),"")</f>
        <v/>
      </c>
      <c r="J1795" s="76"/>
      <c r="K1795" s="74" t="str">
        <f t="shared" si="27"/>
        <v/>
      </c>
    </row>
    <row r="1796" spans="1:11" ht="18.95" customHeight="1" x14ac:dyDescent="0.25">
      <c r="A1796" s="52"/>
      <c r="C1796" s="185"/>
      <c r="D1796" s="76"/>
      <c r="E1796" s="76" t="str">
        <f>IF(D1796="","",IFERROR(VLOOKUP(D1796,Cadastro!$C$9:$D$1009,2,FALSE),"NOT FOUND"))</f>
        <v/>
      </c>
      <c r="F1796" s="94"/>
      <c r="G1796" s="76"/>
      <c r="H1796" s="81" t="str">
        <f>IFERROR(F1796*VLOOKUP(D1796,Saldo!$P$8:$U$1009,6,FALSE),"")</f>
        <v/>
      </c>
      <c r="I1796" s="78" t="str">
        <f>IFERROR(IF(D1796="","",VLOOKUP(D1796,Saldo!$P$8:$Q$1009,2,FALSE)),"")</f>
        <v/>
      </c>
      <c r="J1796" s="76"/>
      <c r="K1796" s="74" t="str">
        <f t="shared" si="27"/>
        <v/>
      </c>
    </row>
    <row r="1797" spans="1:11" ht="18.95" customHeight="1" x14ac:dyDescent="0.25">
      <c r="A1797" s="52"/>
      <c r="C1797" s="185"/>
      <c r="D1797" s="76"/>
      <c r="E1797" s="76" t="str">
        <f>IF(D1797="","",IFERROR(VLOOKUP(D1797,Cadastro!$C$9:$D$1009,2,FALSE),"NOT FOUND"))</f>
        <v/>
      </c>
      <c r="F1797" s="94"/>
      <c r="G1797" s="76"/>
      <c r="H1797" s="81" t="str">
        <f>IFERROR(F1797*VLOOKUP(D1797,Saldo!$P$8:$U$1009,6,FALSE),"")</f>
        <v/>
      </c>
      <c r="I1797" s="78" t="str">
        <f>IFERROR(IF(D1797="","",VLOOKUP(D1797,Saldo!$P$8:$Q$1009,2,FALSE)),"")</f>
        <v/>
      </c>
      <c r="J1797" s="76"/>
      <c r="K1797" s="74" t="str">
        <f t="shared" si="27"/>
        <v/>
      </c>
    </row>
    <row r="1798" spans="1:11" ht="18.95" customHeight="1" x14ac:dyDescent="0.25">
      <c r="A1798" s="52"/>
      <c r="C1798" s="185"/>
      <c r="D1798" s="76"/>
      <c r="E1798" s="76" t="str">
        <f>IF(D1798="","",IFERROR(VLOOKUP(D1798,Cadastro!$C$9:$D$1009,2,FALSE),"NOT FOUND"))</f>
        <v/>
      </c>
      <c r="F1798" s="94"/>
      <c r="G1798" s="76"/>
      <c r="H1798" s="81" t="str">
        <f>IFERROR(F1798*VLOOKUP(D1798,Saldo!$P$8:$U$1009,6,FALSE),"")</f>
        <v/>
      </c>
      <c r="I1798" s="78" t="str">
        <f>IFERROR(IF(D1798="","",VLOOKUP(D1798,Saldo!$P$8:$Q$1009,2,FALSE)),"")</f>
        <v/>
      </c>
      <c r="J1798" s="76"/>
      <c r="K1798" s="74" t="str">
        <f t="shared" si="27"/>
        <v/>
      </c>
    </row>
    <row r="1799" spans="1:11" ht="18.95" customHeight="1" x14ac:dyDescent="0.25">
      <c r="A1799" s="52"/>
      <c r="C1799" s="185"/>
      <c r="D1799" s="76"/>
      <c r="E1799" s="76" t="str">
        <f>IF(D1799="","",IFERROR(VLOOKUP(D1799,Cadastro!$C$9:$D$1009,2,FALSE),"NOT FOUND"))</f>
        <v/>
      </c>
      <c r="F1799" s="94"/>
      <c r="G1799" s="76"/>
      <c r="H1799" s="81" t="str">
        <f>IFERROR(F1799*VLOOKUP(D1799,Saldo!$P$8:$U$1009,6,FALSE),"")</f>
        <v/>
      </c>
      <c r="I1799" s="78" t="str">
        <f>IFERROR(IF(D1799="","",VLOOKUP(D1799,Saldo!$P$8:$Q$1009,2,FALSE)),"")</f>
        <v/>
      </c>
      <c r="J1799" s="76"/>
      <c r="K1799" s="74" t="str">
        <f t="shared" si="27"/>
        <v/>
      </c>
    </row>
    <row r="1800" spans="1:11" ht="18.95" customHeight="1" x14ac:dyDescent="0.25">
      <c r="A1800" s="52"/>
      <c r="C1800" s="185"/>
      <c r="D1800" s="76"/>
      <c r="E1800" s="76" t="str">
        <f>IF(D1800="","",IFERROR(VLOOKUP(D1800,Cadastro!$C$9:$D$1009,2,FALSE),"NOT FOUND"))</f>
        <v/>
      </c>
      <c r="F1800" s="94"/>
      <c r="G1800" s="76"/>
      <c r="H1800" s="81" t="str">
        <f>IFERROR(F1800*VLOOKUP(D1800,Saldo!$P$8:$U$1009,6,FALSE),"")</f>
        <v/>
      </c>
      <c r="I1800" s="78" t="str">
        <f>IFERROR(IF(D1800="","",VLOOKUP(D1800,Saldo!$P$8:$Q$1009,2,FALSE)),"")</f>
        <v/>
      </c>
      <c r="J1800" s="76"/>
      <c r="K1800" s="74" t="str">
        <f t="shared" si="27"/>
        <v/>
      </c>
    </row>
    <row r="1801" spans="1:11" ht="18.95" customHeight="1" x14ac:dyDescent="0.25">
      <c r="A1801" s="52"/>
      <c r="C1801" s="185"/>
      <c r="D1801" s="76"/>
      <c r="E1801" s="76" t="str">
        <f>IF(D1801="","",IFERROR(VLOOKUP(D1801,Cadastro!$C$9:$D$1009,2,FALSE),"NOT FOUND"))</f>
        <v/>
      </c>
      <c r="F1801" s="94"/>
      <c r="G1801" s="76"/>
      <c r="H1801" s="81" t="str">
        <f>IFERROR(F1801*VLOOKUP(D1801,Saldo!$P$8:$U$1009,6,FALSE),"")</f>
        <v/>
      </c>
      <c r="I1801" s="78" t="str">
        <f>IFERROR(IF(D1801="","",VLOOKUP(D1801,Saldo!$P$8:$Q$1009,2,FALSE)),"")</f>
        <v/>
      </c>
      <c r="J1801" s="76"/>
      <c r="K1801" s="74" t="str">
        <f t="shared" si="27"/>
        <v/>
      </c>
    </row>
    <row r="1802" spans="1:11" ht="18.95" customHeight="1" x14ac:dyDescent="0.25">
      <c r="A1802" s="52"/>
      <c r="C1802" s="185"/>
      <c r="D1802" s="76"/>
      <c r="E1802" s="76" t="str">
        <f>IF(D1802="","",IFERROR(VLOOKUP(D1802,Cadastro!$C$9:$D$1009,2,FALSE),"NOT FOUND"))</f>
        <v/>
      </c>
      <c r="F1802" s="94"/>
      <c r="G1802" s="76"/>
      <c r="H1802" s="81" t="str">
        <f>IFERROR(F1802*VLOOKUP(D1802,Saldo!$P$8:$U$1009,6,FALSE),"")</f>
        <v/>
      </c>
      <c r="I1802" s="78" t="str">
        <f>IFERROR(IF(D1802="","",VLOOKUP(D1802,Saldo!$P$8:$Q$1009,2,FALSE)),"")</f>
        <v/>
      </c>
      <c r="J1802" s="76"/>
      <c r="K1802" s="74" t="str">
        <f t="shared" ref="K1802:K1865" si="28">IF(C1802="","",MONTH(C1802))</f>
        <v/>
      </c>
    </row>
    <row r="1803" spans="1:11" ht="18.95" customHeight="1" x14ac:dyDescent="0.25">
      <c r="A1803" s="52"/>
      <c r="C1803" s="185"/>
      <c r="D1803" s="76"/>
      <c r="E1803" s="76" t="str">
        <f>IF(D1803="","",IFERROR(VLOOKUP(D1803,Cadastro!$C$9:$D$1009,2,FALSE),"NOT FOUND"))</f>
        <v/>
      </c>
      <c r="F1803" s="94"/>
      <c r="G1803" s="76"/>
      <c r="H1803" s="81" t="str">
        <f>IFERROR(F1803*VLOOKUP(D1803,Saldo!$P$8:$U$1009,6,FALSE),"")</f>
        <v/>
      </c>
      <c r="I1803" s="78" t="str">
        <f>IFERROR(IF(D1803="","",VLOOKUP(D1803,Saldo!$P$8:$Q$1009,2,FALSE)),"")</f>
        <v/>
      </c>
      <c r="J1803" s="76"/>
      <c r="K1803" s="74" t="str">
        <f t="shared" si="28"/>
        <v/>
      </c>
    </row>
    <row r="1804" spans="1:11" ht="18.95" customHeight="1" x14ac:dyDescent="0.25">
      <c r="A1804" s="52"/>
      <c r="C1804" s="185"/>
      <c r="D1804" s="76"/>
      <c r="E1804" s="76" t="str">
        <f>IF(D1804="","",IFERROR(VLOOKUP(D1804,Cadastro!$C$9:$D$1009,2,FALSE),"NOT FOUND"))</f>
        <v/>
      </c>
      <c r="F1804" s="94"/>
      <c r="G1804" s="76"/>
      <c r="H1804" s="81" t="str">
        <f>IFERROR(F1804*VLOOKUP(D1804,Saldo!$P$8:$U$1009,6,FALSE),"")</f>
        <v/>
      </c>
      <c r="I1804" s="78" t="str">
        <f>IFERROR(IF(D1804="","",VLOOKUP(D1804,Saldo!$P$8:$Q$1009,2,FALSE)),"")</f>
        <v/>
      </c>
      <c r="J1804" s="76"/>
      <c r="K1804" s="74" t="str">
        <f t="shared" si="28"/>
        <v/>
      </c>
    </row>
    <row r="1805" spans="1:11" ht="18.95" customHeight="1" x14ac:dyDescent="0.25">
      <c r="A1805" s="52"/>
      <c r="C1805" s="185"/>
      <c r="D1805" s="76"/>
      <c r="E1805" s="76" t="str">
        <f>IF(D1805="","",IFERROR(VLOOKUP(D1805,Cadastro!$C$9:$D$1009,2,FALSE),"NOT FOUND"))</f>
        <v/>
      </c>
      <c r="F1805" s="94"/>
      <c r="G1805" s="76"/>
      <c r="H1805" s="81" t="str">
        <f>IFERROR(F1805*VLOOKUP(D1805,Saldo!$P$8:$U$1009,6,FALSE),"")</f>
        <v/>
      </c>
      <c r="I1805" s="78" t="str">
        <f>IFERROR(IF(D1805="","",VLOOKUP(D1805,Saldo!$P$8:$Q$1009,2,FALSE)),"")</f>
        <v/>
      </c>
      <c r="J1805" s="76"/>
      <c r="K1805" s="74" t="str">
        <f t="shared" si="28"/>
        <v/>
      </c>
    </row>
    <row r="1806" spans="1:11" ht="18.95" customHeight="1" x14ac:dyDescent="0.25">
      <c r="A1806" s="52"/>
      <c r="C1806" s="185"/>
      <c r="D1806" s="76"/>
      <c r="E1806" s="76" t="str">
        <f>IF(D1806="","",IFERROR(VLOOKUP(D1806,Cadastro!$C$9:$D$1009,2,FALSE),"NOT FOUND"))</f>
        <v/>
      </c>
      <c r="F1806" s="94"/>
      <c r="G1806" s="76"/>
      <c r="H1806" s="81" t="str">
        <f>IFERROR(F1806*VLOOKUP(D1806,Saldo!$P$8:$U$1009,6,FALSE),"")</f>
        <v/>
      </c>
      <c r="I1806" s="78" t="str">
        <f>IFERROR(IF(D1806="","",VLOOKUP(D1806,Saldo!$P$8:$Q$1009,2,FALSE)),"")</f>
        <v/>
      </c>
      <c r="J1806" s="76"/>
      <c r="K1806" s="74" t="str">
        <f t="shared" si="28"/>
        <v/>
      </c>
    </row>
    <row r="1807" spans="1:11" ht="18.95" customHeight="1" x14ac:dyDescent="0.25">
      <c r="A1807" s="52"/>
      <c r="C1807" s="185"/>
      <c r="D1807" s="76"/>
      <c r="E1807" s="76" t="str">
        <f>IF(D1807="","",IFERROR(VLOOKUP(D1807,Cadastro!$C$9:$D$1009,2,FALSE),"NOT FOUND"))</f>
        <v/>
      </c>
      <c r="F1807" s="94"/>
      <c r="G1807" s="76"/>
      <c r="H1807" s="81" t="str">
        <f>IFERROR(F1807*VLOOKUP(D1807,Saldo!$P$8:$U$1009,6,FALSE),"")</f>
        <v/>
      </c>
      <c r="I1807" s="78" t="str">
        <f>IFERROR(IF(D1807="","",VLOOKUP(D1807,Saldo!$P$8:$Q$1009,2,FALSE)),"")</f>
        <v/>
      </c>
      <c r="J1807" s="76"/>
      <c r="K1807" s="74" t="str">
        <f t="shared" si="28"/>
        <v/>
      </c>
    </row>
    <row r="1808" spans="1:11" ht="18.95" customHeight="1" x14ac:dyDescent="0.25">
      <c r="A1808" s="52"/>
      <c r="C1808" s="185"/>
      <c r="D1808" s="76"/>
      <c r="E1808" s="76" t="str">
        <f>IF(D1808="","",IFERROR(VLOOKUP(D1808,Cadastro!$C$9:$D$1009,2,FALSE),"NOT FOUND"))</f>
        <v/>
      </c>
      <c r="F1808" s="94"/>
      <c r="G1808" s="76"/>
      <c r="H1808" s="81" t="str">
        <f>IFERROR(F1808*VLOOKUP(D1808,Saldo!$P$8:$U$1009,6,FALSE),"")</f>
        <v/>
      </c>
      <c r="I1808" s="78" t="str">
        <f>IFERROR(IF(D1808="","",VLOOKUP(D1808,Saldo!$P$8:$Q$1009,2,FALSE)),"")</f>
        <v/>
      </c>
      <c r="J1808" s="76"/>
      <c r="K1808" s="74" t="str">
        <f t="shared" si="28"/>
        <v/>
      </c>
    </row>
    <row r="1809" spans="1:11" ht="18.95" customHeight="1" x14ac:dyDescent="0.25">
      <c r="A1809" s="52"/>
      <c r="C1809" s="185"/>
      <c r="D1809" s="76"/>
      <c r="E1809" s="76" t="str">
        <f>IF(D1809="","",IFERROR(VLOOKUP(D1809,Cadastro!$C$9:$D$1009,2,FALSE),"NOT FOUND"))</f>
        <v/>
      </c>
      <c r="F1809" s="94"/>
      <c r="G1809" s="76"/>
      <c r="H1809" s="81" t="str">
        <f>IFERROR(F1809*VLOOKUP(D1809,Saldo!$P$8:$U$1009,6,FALSE),"")</f>
        <v/>
      </c>
      <c r="I1809" s="78" t="str">
        <f>IFERROR(IF(D1809="","",VLOOKUP(D1809,Saldo!$P$8:$Q$1009,2,FALSE)),"")</f>
        <v/>
      </c>
      <c r="J1809" s="76"/>
      <c r="K1809" s="74" t="str">
        <f t="shared" si="28"/>
        <v/>
      </c>
    </row>
    <row r="1810" spans="1:11" ht="18.95" customHeight="1" x14ac:dyDescent="0.25">
      <c r="A1810" s="52"/>
      <c r="C1810" s="185"/>
      <c r="D1810" s="76"/>
      <c r="E1810" s="76" t="str">
        <f>IF(D1810="","",IFERROR(VLOOKUP(D1810,Cadastro!$C$9:$D$1009,2,FALSE),"NOT FOUND"))</f>
        <v/>
      </c>
      <c r="F1810" s="94"/>
      <c r="G1810" s="76"/>
      <c r="H1810" s="81" t="str">
        <f>IFERROR(F1810*VLOOKUP(D1810,Saldo!$P$8:$U$1009,6,FALSE),"")</f>
        <v/>
      </c>
      <c r="I1810" s="78" t="str">
        <f>IFERROR(IF(D1810="","",VLOOKUP(D1810,Saldo!$P$8:$Q$1009,2,FALSE)),"")</f>
        <v/>
      </c>
      <c r="J1810" s="76"/>
      <c r="K1810" s="74" t="str">
        <f t="shared" si="28"/>
        <v/>
      </c>
    </row>
    <row r="1811" spans="1:11" ht="18.95" customHeight="1" x14ac:dyDescent="0.25">
      <c r="A1811" s="52"/>
      <c r="C1811" s="185"/>
      <c r="D1811" s="76"/>
      <c r="E1811" s="76" t="str">
        <f>IF(D1811="","",IFERROR(VLOOKUP(D1811,Cadastro!$C$9:$D$1009,2,FALSE),"NOT FOUND"))</f>
        <v/>
      </c>
      <c r="F1811" s="94"/>
      <c r="G1811" s="76"/>
      <c r="H1811" s="81" t="str">
        <f>IFERROR(F1811*VLOOKUP(D1811,Saldo!$P$8:$U$1009,6,FALSE),"")</f>
        <v/>
      </c>
      <c r="I1811" s="78" t="str">
        <f>IFERROR(IF(D1811="","",VLOOKUP(D1811,Saldo!$P$8:$Q$1009,2,FALSE)),"")</f>
        <v/>
      </c>
      <c r="J1811" s="76"/>
      <c r="K1811" s="74" t="str">
        <f t="shared" si="28"/>
        <v/>
      </c>
    </row>
    <row r="1812" spans="1:11" ht="18.95" customHeight="1" x14ac:dyDescent="0.25">
      <c r="A1812" s="52"/>
      <c r="C1812" s="185"/>
      <c r="D1812" s="76"/>
      <c r="E1812" s="76" t="str">
        <f>IF(D1812="","",IFERROR(VLOOKUP(D1812,Cadastro!$C$9:$D$1009,2,FALSE),"NOT FOUND"))</f>
        <v/>
      </c>
      <c r="F1812" s="94"/>
      <c r="G1812" s="76"/>
      <c r="H1812" s="81" t="str">
        <f>IFERROR(F1812*VLOOKUP(D1812,Saldo!$P$8:$U$1009,6,FALSE),"")</f>
        <v/>
      </c>
      <c r="I1812" s="78" t="str">
        <f>IFERROR(IF(D1812="","",VLOOKUP(D1812,Saldo!$P$8:$Q$1009,2,FALSE)),"")</f>
        <v/>
      </c>
      <c r="J1812" s="76"/>
      <c r="K1812" s="74" t="str">
        <f t="shared" si="28"/>
        <v/>
      </c>
    </row>
    <row r="1813" spans="1:11" ht="18.95" customHeight="1" x14ac:dyDescent="0.25">
      <c r="A1813" s="52"/>
      <c r="C1813" s="185"/>
      <c r="D1813" s="76"/>
      <c r="E1813" s="76" t="str">
        <f>IF(D1813="","",IFERROR(VLOOKUP(D1813,Cadastro!$C$9:$D$1009,2,FALSE),"NOT FOUND"))</f>
        <v/>
      </c>
      <c r="F1813" s="94"/>
      <c r="G1813" s="76"/>
      <c r="H1813" s="81" t="str">
        <f>IFERROR(F1813*VLOOKUP(D1813,Saldo!$P$8:$U$1009,6,FALSE),"")</f>
        <v/>
      </c>
      <c r="I1813" s="78" t="str">
        <f>IFERROR(IF(D1813="","",VLOOKUP(D1813,Saldo!$P$8:$Q$1009,2,FALSE)),"")</f>
        <v/>
      </c>
      <c r="J1813" s="76"/>
      <c r="K1813" s="74" t="str">
        <f t="shared" si="28"/>
        <v/>
      </c>
    </row>
    <row r="1814" spans="1:11" ht="18.95" customHeight="1" x14ac:dyDescent="0.25">
      <c r="A1814" s="52"/>
      <c r="C1814" s="185"/>
      <c r="D1814" s="76"/>
      <c r="E1814" s="76" t="str">
        <f>IF(D1814="","",IFERROR(VLOOKUP(D1814,Cadastro!$C$9:$D$1009,2,FALSE),"NOT FOUND"))</f>
        <v/>
      </c>
      <c r="F1814" s="94"/>
      <c r="G1814" s="76"/>
      <c r="H1814" s="81" t="str">
        <f>IFERROR(F1814*VLOOKUP(D1814,Saldo!$P$8:$U$1009,6,FALSE),"")</f>
        <v/>
      </c>
      <c r="I1814" s="78" t="str">
        <f>IFERROR(IF(D1814="","",VLOOKUP(D1814,Saldo!$P$8:$Q$1009,2,FALSE)),"")</f>
        <v/>
      </c>
      <c r="J1814" s="76"/>
      <c r="K1814" s="74" t="str">
        <f t="shared" si="28"/>
        <v/>
      </c>
    </row>
    <row r="1815" spans="1:11" ht="18.95" customHeight="1" x14ac:dyDescent="0.25">
      <c r="A1815" s="52"/>
      <c r="C1815" s="185"/>
      <c r="D1815" s="76"/>
      <c r="E1815" s="76" t="str">
        <f>IF(D1815="","",IFERROR(VLOOKUP(D1815,Cadastro!$C$9:$D$1009,2,FALSE),"NOT FOUND"))</f>
        <v/>
      </c>
      <c r="F1815" s="94"/>
      <c r="G1815" s="76"/>
      <c r="H1815" s="81" t="str">
        <f>IFERROR(F1815*VLOOKUP(D1815,Saldo!$P$8:$U$1009,6,FALSE),"")</f>
        <v/>
      </c>
      <c r="I1815" s="78" t="str">
        <f>IFERROR(IF(D1815="","",VLOOKUP(D1815,Saldo!$P$8:$Q$1009,2,FALSE)),"")</f>
        <v/>
      </c>
      <c r="J1815" s="76"/>
      <c r="K1815" s="74" t="str">
        <f t="shared" si="28"/>
        <v/>
      </c>
    </row>
    <row r="1816" spans="1:11" ht="18.95" customHeight="1" x14ac:dyDescent="0.25">
      <c r="A1816" s="52"/>
      <c r="C1816" s="185"/>
      <c r="D1816" s="76"/>
      <c r="E1816" s="76" t="str">
        <f>IF(D1816="","",IFERROR(VLOOKUP(D1816,Cadastro!$C$9:$D$1009,2,FALSE),"NOT FOUND"))</f>
        <v/>
      </c>
      <c r="F1816" s="94"/>
      <c r="G1816" s="76"/>
      <c r="H1816" s="81" t="str">
        <f>IFERROR(F1816*VLOOKUP(D1816,Saldo!$P$8:$U$1009,6,FALSE),"")</f>
        <v/>
      </c>
      <c r="I1816" s="78" t="str">
        <f>IFERROR(IF(D1816="","",VLOOKUP(D1816,Saldo!$P$8:$Q$1009,2,FALSE)),"")</f>
        <v/>
      </c>
      <c r="J1816" s="76"/>
      <c r="K1816" s="74" t="str">
        <f t="shared" si="28"/>
        <v/>
      </c>
    </row>
    <row r="1817" spans="1:11" ht="18.95" customHeight="1" x14ac:dyDescent="0.25">
      <c r="A1817" s="52"/>
      <c r="C1817" s="185"/>
      <c r="D1817" s="76"/>
      <c r="E1817" s="76" t="str">
        <f>IF(D1817="","",IFERROR(VLOOKUP(D1817,Cadastro!$C$9:$D$1009,2,FALSE),"NOT FOUND"))</f>
        <v/>
      </c>
      <c r="F1817" s="94"/>
      <c r="G1817" s="76"/>
      <c r="H1817" s="81" t="str">
        <f>IFERROR(F1817*VLOOKUP(D1817,Saldo!$P$8:$U$1009,6,FALSE),"")</f>
        <v/>
      </c>
      <c r="I1817" s="78" t="str">
        <f>IFERROR(IF(D1817="","",VLOOKUP(D1817,Saldo!$P$8:$Q$1009,2,FALSE)),"")</f>
        <v/>
      </c>
      <c r="J1817" s="76"/>
      <c r="K1817" s="74" t="str">
        <f t="shared" si="28"/>
        <v/>
      </c>
    </row>
    <row r="1818" spans="1:11" ht="18.95" customHeight="1" x14ac:dyDescent="0.25">
      <c r="A1818" s="52"/>
      <c r="C1818" s="185"/>
      <c r="D1818" s="76"/>
      <c r="E1818" s="76" t="str">
        <f>IF(D1818="","",IFERROR(VLOOKUP(D1818,Cadastro!$C$9:$D$1009,2,FALSE),"NOT FOUND"))</f>
        <v/>
      </c>
      <c r="F1818" s="94"/>
      <c r="G1818" s="76"/>
      <c r="H1818" s="81" t="str">
        <f>IFERROR(F1818*VLOOKUP(D1818,Saldo!$P$8:$U$1009,6,FALSE),"")</f>
        <v/>
      </c>
      <c r="I1818" s="78" t="str">
        <f>IFERROR(IF(D1818="","",VLOOKUP(D1818,Saldo!$P$8:$Q$1009,2,FALSE)),"")</f>
        <v/>
      </c>
      <c r="J1818" s="76"/>
      <c r="K1818" s="74" t="str">
        <f t="shared" si="28"/>
        <v/>
      </c>
    </row>
    <row r="1819" spans="1:11" ht="18.95" customHeight="1" x14ac:dyDescent="0.25">
      <c r="A1819" s="52"/>
      <c r="C1819" s="185"/>
      <c r="D1819" s="76"/>
      <c r="E1819" s="76" t="str">
        <f>IF(D1819="","",IFERROR(VLOOKUP(D1819,Cadastro!$C$9:$D$1009,2,FALSE),"NOT FOUND"))</f>
        <v/>
      </c>
      <c r="F1819" s="94"/>
      <c r="G1819" s="76"/>
      <c r="H1819" s="81" t="str">
        <f>IFERROR(F1819*VLOOKUP(D1819,Saldo!$P$8:$U$1009,6,FALSE),"")</f>
        <v/>
      </c>
      <c r="I1819" s="78" t="str">
        <f>IFERROR(IF(D1819="","",VLOOKUP(D1819,Saldo!$P$8:$Q$1009,2,FALSE)),"")</f>
        <v/>
      </c>
      <c r="J1819" s="76"/>
      <c r="K1819" s="74" t="str">
        <f t="shared" si="28"/>
        <v/>
      </c>
    </row>
    <row r="1820" spans="1:11" ht="18.95" customHeight="1" x14ac:dyDescent="0.25">
      <c r="A1820" s="52"/>
      <c r="C1820" s="185"/>
      <c r="D1820" s="76"/>
      <c r="E1820" s="76" t="str">
        <f>IF(D1820="","",IFERROR(VLOOKUP(D1820,Cadastro!$C$9:$D$1009,2,FALSE),"NOT FOUND"))</f>
        <v/>
      </c>
      <c r="F1820" s="94"/>
      <c r="G1820" s="76"/>
      <c r="H1820" s="81" t="str">
        <f>IFERROR(F1820*VLOOKUP(D1820,Saldo!$P$8:$U$1009,6,FALSE),"")</f>
        <v/>
      </c>
      <c r="I1820" s="78" t="str">
        <f>IFERROR(IF(D1820="","",VLOOKUP(D1820,Saldo!$P$8:$Q$1009,2,FALSE)),"")</f>
        <v/>
      </c>
      <c r="J1820" s="76"/>
      <c r="K1820" s="74" t="str">
        <f t="shared" si="28"/>
        <v/>
      </c>
    </row>
    <row r="1821" spans="1:11" ht="18.95" customHeight="1" x14ac:dyDescent="0.25">
      <c r="A1821" s="52"/>
      <c r="C1821" s="185"/>
      <c r="D1821" s="76"/>
      <c r="E1821" s="76" t="str">
        <f>IF(D1821="","",IFERROR(VLOOKUP(D1821,Cadastro!$C$9:$D$1009,2,FALSE),"NOT FOUND"))</f>
        <v/>
      </c>
      <c r="F1821" s="94"/>
      <c r="G1821" s="76"/>
      <c r="H1821" s="81" t="str">
        <f>IFERROR(F1821*VLOOKUP(D1821,Saldo!$P$8:$U$1009,6,FALSE),"")</f>
        <v/>
      </c>
      <c r="I1821" s="78" t="str">
        <f>IFERROR(IF(D1821="","",VLOOKUP(D1821,Saldo!$P$8:$Q$1009,2,FALSE)),"")</f>
        <v/>
      </c>
      <c r="J1821" s="76"/>
      <c r="K1821" s="74" t="str">
        <f t="shared" si="28"/>
        <v/>
      </c>
    </row>
    <row r="1822" spans="1:11" ht="18.95" customHeight="1" x14ac:dyDescent="0.25">
      <c r="A1822" s="52"/>
      <c r="C1822" s="185"/>
      <c r="D1822" s="76"/>
      <c r="E1822" s="76" t="str">
        <f>IF(D1822="","",IFERROR(VLOOKUP(D1822,Cadastro!$C$9:$D$1009,2,FALSE),"NOT FOUND"))</f>
        <v/>
      </c>
      <c r="F1822" s="94"/>
      <c r="G1822" s="76"/>
      <c r="H1822" s="81" t="str">
        <f>IFERROR(F1822*VLOOKUP(D1822,Saldo!$P$8:$U$1009,6,FALSE),"")</f>
        <v/>
      </c>
      <c r="I1822" s="78" t="str">
        <f>IFERROR(IF(D1822="","",VLOOKUP(D1822,Saldo!$P$8:$Q$1009,2,FALSE)),"")</f>
        <v/>
      </c>
      <c r="J1822" s="76"/>
      <c r="K1822" s="74" t="str">
        <f t="shared" si="28"/>
        <v/>
      </c>
    </row>
    <row r="1823" spans="1:11" ht="18.95" customHeight="1" x14ac:dyDescent="0.25">
      <c r="A1823" s="52"/>
      <c r="C1823" s="185"/>
      <c r="D1823" s="76"/>
      <c r="E1823" s="76" t="str">
        <f>IF(D1823="","",IFERROR(VLOOKUP(D1823,Cadastro!$C$9:$D$1009,2,FALSE),"NOT FOUND"))</f>
        <v/>
      </c>
      <c r="F1823" s="94"/>
      <c r="G1823" s="76"/>
      <c r="H1823" s="81" t="str">
        <f>IFERROR(F1823*VLOOKUP(D1823,Saldo!$P$8:$U$1009,6,FALSE),"")</f>
        <v/>
      </c>
      <c r="I1823" s="78" t="str">
        <f>IFERROR(IF(D1823="","",VLOOKUP(D1823,Saldo!$P$8:$Q$1009,2,FALSE)),"")</f>
        <v/>
      </c>
      <c r="J1823" s="76"/>
      <c r="K1823" s="74" t="str">
        <f t="shared" si="28"/>
        <v/>
      </c>
    </row>
    <row r="1824" spans="1:11" ht="18.95" customHeight="1" x14ac:dyDescent="0.25">
      <c r="A1824" s="52"/>
      <c r="C1824" s="185"/>
      <c r="D1824" s="76"/>
      <c r="E1824" s="76" t="str">
        <f>IF(D1824="","",IFERROR(VLOOKUP(D1824,Cadastro!$C$9:$D$1009,2,FALSE),"NOT FOUND"))</f>
        <v/>
      </c>
      <c r="F1824" s="94"/>
      <c r="G1824" s="76"/>
      <c r="H1824" s="81" t="str">
        <f>IFERROR(F1824*VLOOKUP(D1824,Saldo!$P$8:$U$1009,6,FALSE),"")</f>
        <v/>
      </c>
      <c r="I1824" s="78" t="str">
        <f>IFERROR(IF(D1824="","",VLOOKUP(D1824,Saldo!$P$8:$Q$1009,2,FALSE)),"")</f>
        <v/>
      </c>
      <c r="J1824" s="76"/>
      <c r="K1824" s="74" t="str">
        <f t="shared" si="28"/>
        <v/>
      </c>
    </row>
    <row r="1825" spans="1:11" ht="18.95" customHeight="1" x14ac:dyDescent="0.25">
      <c r="A1825" s="52"/>
      <c r="C1825" s="185"/>
      <c r="D1825" s="76"/>
      <c r="E1825" s="76" t="str">
        <f>IF(D1825="","",IFERROR(VLOOKUP(D1825,Cadastro!$C$9:$D$1009,2,FALSE),"NOT FOUND"))</f>
        <v/>
      </c>
      <c r="F1825" s="94"/>
      <c r="G1825" s="76"/>
      <c r="H1825" s="81" t="str">
        <f>IFERROR(F1825*VLOOKUP(D1825,Saldo!$P$8:$U$1009,6,FALSE),"")</f>
        <v/>
      </c>
      <c r="I1825" s="78" t="str">
        <f>IFERROR(IF(D1825="","",VLOOKUP(D1825,Saldo!$P$8:$Q$1009,2,FALSE)),"")</f>
        <v/>
      </c>
      <c r="J1825" s="76"/>
      <c r="K1825" s="74" t="str">
        <f t="shared" si="28"/>
        <v/>
      </c>
    </row>
    <row r="1826" spans="1:11" ht="18.95" customHeight="1" x14ac:dyDescent="0.25">
      <c r="A1826" s="52"/>
      <c r="C1826" s="185"/>
      <c r="D1826" s="76"/>
      <c r="E1826" s="76" t="str">
        <f>IF(D1826="","",IFERROR(VLOOKUP(D1826,Cadastro!$C$9:$D$1009,2,FALSE),"NOT FOUND"))</f>
        <v/>
      </c>
      <c r="F1826" s="94"/>
      <c r="G1826" s="76"/>
      <c r="H1826" s="81" t="str">
        <f>IFERROR(F1826*VLOOKUP(D1826,Saldo!$P$8:$U$1009,6,FALSE),"")</f>
        <v/>
      </c>
      <c r="I1826" s="78" t="str">
        <f>IFERROR(IF(D1826="","",VLOOKUP(D1826,Saldo!$P$8:$Q$1009,2,FALSE)),"")</f>
        <v/>
      </c>
      <c r="J1826" s="76"/>
      <c r="K1826" s="74" t="str">
        <f t="shared" si="28"/>
        <v/>
      </c>
    </row>
    <row r="1827" spans="1:11" ht="18.95" customHeight="1" x14ac:dyDescent="0.25">
      <c r="A1827" s="52"/>
      <c r="C1827" s="185"/>
      <c r="D1827" s="76"/>
      <c r="E1827" s="76" t="str">
        <f>IF(D1827="","",IFERROR(VLOOKUP(D1827,Cadastro!$C$9:$D$1009,2,FALSE),"NOT FOUND"))</f>
        <v/>
      </c>
      <c r="F1827" s="94"/>
      <c r="G1827" s="76"/>
      <c r="H1827" s="81" t="str">
        <f>IFERROR(F1827*VLOOKUP(D1827,Saldo!$P$8:$U$1009,6,FALSE),"")</f>
        <v/>
      </c>
      <c r="I1827" s="78" t="str">
        <f>IFERROR(IF(D1827="","",VLOOKUP(D1827,Saldo!$P$8:$Q$1009,2,FALSE)),"")</f>
        <v/>
      </c>
      <c r="J1827" s="76"/>
      <c r="K1827" s="74" t="str">
        <f t="shared" si="28"/>
        <v/>
      </c>
    </row>
    <row r="1828" spans="1:11" ht="18.95" customHeight="1" x14ac:dyDescent="0.25">
      <c r="A1828" s="52"/>
      <c r="C1828" s="185"/>
      <c r="D1828" s="76"/>
      <c r="E1828" s="76" t="str">
        <f>IF(D1828="","",IFERROR(VLOOKUP(D1828,Cadastro!$C$9:$D$1009,2,FALSE),"NOT FOUND"))</f>
        <v/>
      </c>
      <c r="F1828" s="94"/>
      <c r="G1828" s="76"/>
      <c r="H1828" s="81" t="str">
        <f>IFERROR(F1828*VLOOKUP(D1828,Saldo!$P$8:$U$1009,6,FALSE),"")</f>
        <v/>
      </c>
      <c r="I1828" s="78" t="str">
        <f>IFERROR(IF(D1828="","",VLOOKUP(D1828,Saldo!$P$8:$Q$1009,2,FALSE)),"")</f>
        <v/>
      </c>
      <c r="J1828" s="76"/>
      <c r="K1828" s="74" t="str">
        <f t="shared" si="28"/>
        <v/>
      </c>
    </row>
    <row r="1829" spans="1:11" ht="18.95" customHeight="1" x14ac:dyDescent="0.25">
      <c r="A1829" s="52"/>
      <c r="C1829" s="185"/>
      <c r="D1829" s="76"/>
      <c r="E1829" s="76" t="str">
        <f>IF(D1829="","",IFERROR(VLOOKUP(D1829,Cadastro!$C$9:$D$1009,2,FALSE),"NOT FOUND"))</f>
        <v/>
      </c>
      <c r="F1829" s="94"/>
      <c r="G1829" s="76"/>
      <c r="H1829" s="81" t="str">
        <f>IFERROR(F1829*VLOOKUP(D1829,Saldo!$P$8:$U$1009,6,FALSE),"")</f>
        <v/>
      </c>
      <c r="I1829" s="78" t="str">
        <f>IFERROR(IF(D1829="","",VLOOKUP(D1829,Saldo!$P$8:$Q$1009,2,FALSE)),"")</f>
        <v/>
      </c>
      <c r="J1829" s="76"/>
      <c r="K1829" s="74" t="str">
        <f t="shared" si="28"/>
        <v/>
      </c>
    </row>
    <row r="1830" spans="1:11" ht="18.95" customHeight="1" x14ac:dyDescent="0.25">
      <c r="A1830" s="52"/>
      <c r="C1830" s="185"/>
      <c r="D1830" s="76"/>
      <c r="E1830" s="76" t="str">
        <f>IF(D1830="","",IFERROR(VLOOKUP(D1830,Cadastro!$C$9:$D$1009,2,FALSE),"NOT FOUND"))</f>
        <v/>
      </c>
      <c r="F1830" s="94"/>
      <c r="G1830" s="76"/>
      <c r="H1830" s="81" t="str">
        <f>IFERROR(F1830*VLOOKUP(D1830,Saldo!$P$8:$U$1009,6,FALSE),"")</f>
        <v/>
      </c>
      <c r="I1830" s="78" t="str">
        <f>IFERROR(IF(D1830="","",VLOOKUP(D1830,Saldo!$P$8:$Q$1009,2,FALSE)),"")</f>
        <v/>
      </c>
      <c r="J1830" s="76"/>
      <c r="K1830" s="74" t="str">
        <f t="shared" si="28"/>
        <v/>
      </c>
    </row>
    <row r="1831" spans="1:11" ht="18.95" customHeight="1" x14ac:dyDescent="0.25">
      <c r="A1831" s="52"/>
      <c r="C1831" s="185"/>
      <c r="D1831" s="76"/>
      <c r="E1831" s="76" t="str">
        <f>IF(D1831="","",IFERROR(VLOOKUP(D1831,Cadastro!$C$9:$D$1009,2,FALSE),"NOT FOUND"))</f>
        <v/>
      </c>
      <c r="F1831" s="94"/>
      <c r="G1831" s="76"/>
      <c r="H1831" s="81" t="str">
        <f>IFERROR(F1831*VLOOKUP(D1831,Saldo!$P$8:$U$1009,6,FALSE),"")</f>
        <v/>
      </c>
      <c r="I1831" s="78" t="str">
        <f>IFERROR(IF(D1831="","",VLOOKUP(D1831,Saldo!$P$8:$Q$1009,2,FALSE)),"")</f>
        <v/>
      </c>
      <c r="J1831" s="76"/>
      <c r="K1831" s="74" t="str">
        <f t="shared" si="28"/>
        <v/>
      </c>
    </row>
    <row r="1832" spans="1:11" ht="18.95" customHeight="1" x14ac:dyDescent="0.25">
      <c r="A1832" s="52"/>
      <c r="C1832" s="185"/>
      <c r="D1832" s="76"/>
      <c r="E1832" s="76" t="str">
        <f>IF(D1832="","",IFERROR(VLOOKUP(D1832,Cadastro!$C$9:$D$1009,2,FALSE),"NOT FOUND"))</f>
        <v/>
      </c>
      <c r="F1832" s="94"/>
      <c r="G1832" s="76"/>
      <c r="H1832" s="81" t="str">
        <f>IFERROR(F1832*VLOOKUP(D1832,Saldo!$P$8:$U$1009,6,FALSE),"")</f>
        <v/>
      </c>
      <c r="I1832" s="78" t="str">
        <f>IFERROR(IF(D1832="","",VLOOKUP(D1832,Saldo!$P$8:$Q$1009,2,FALSE)),"")</f>
        <v/>
      </c>
      <c r="J1832" s="76"/>
      <c r="K1832" s="74" t="str">
        <f t="shared" si="28"/>
        <v/>
      </c>
    </row>
    <row r="1833" spans="1:11" ht="18.95" customHeight="1" x14ac:dyDescent="0.25">
      <c r="A1833" s="52"/>
      <c r="C1833" s="185"/>
      <c r="D1833" s="76"/>
      <c r="E1833" s="76" t="str">
        <f>IF(D1833="","",IFERROR(VLOOKUP(D1833,Cadastro!$C$9:$D$1009,2,FALSE),"NOT FOUND"))</f>
        <v/>
      </c>
      <c r="F1833" s="94"/>
      <c r="G1833" s="76"/>
      <c r="H1833" s="81" t="str">
        <f>IFERROR(F1833*VLOOKUP(D1833,Saldo!$P$8:$U$1009,6,FALSE),"")</f>
        <v/>
      </c>
      <c r="I1833" s="78" t="str">
        <f>IFERROR(IF(D1833="","",VLOOKUP(D1833,Saldo!$P$8:$Q$1009,2,FALSE)),"")</f>
        <v/>
      </c>
      <c r="J1833" s="76"/>
      <c r="K1833" s="74" t="str">
        <f t="shared" si="28"/>
        <v/>
      </c>
    </row>
    <row r="1834" spans="1:11" ht="18.95" customHeight="1" x14ac:dyDescent="0.25">
      <c r="A1834" s="52"/>
      <c r="C1834" s="185"/>
      <c r="D1834" s="76"/>
      <c r="E1834" s="76" t="str">
        <f>IF(D1834="","",IFERROR(VLOOKUP(D1834,Cadastro!$C$9:$D$1009,2,FALSE),"NOT FOUND"))</f>
        <v/>
      </c>
      <c r="F1834" s="94"/>
      <c r="G1834" s="76"/>
      <c r="H1834" s="81" t="str">
        <f>IFERROR(F1834*VLOOKUP(D1834,Saldo!$P$8:$U$1009,6,FALSE),"")</f>
        <v/>
      </c>
      <c r="I1834" s="78" t="str">
        <f>IFERROR(IF(D1834="","",VLOOKUP(D1834,Saldo!$P$8:$Q$1009,2,FALSE)),"")</f>
        <v/>
      </c>
      <c r="J1834" s="76"/>
      <c r="K1834" s="74" t="str">
        <f t="shared" si="28"/>
        <v/>
      </c>
    </row>
    <row r="1835" spans="1:11" ht="18.95" customHeight="1" x14ac:dyDescent="0.25">
      <c r="A1835" s="52"/>
      <c r="C1835" s="185"/>
      <c r="D1835" s="76"/>
      <c r="E1835" s="76" t="str">
        <f>IF(D1835="","",IFERROR(VLOOKUP(D1835,Cadastro!$C$9:$D$1009,2,FALSE),"NOT FOUND"))</f>
        <v/>
      </c>
      <c r="F1835" s="94"/>
      <c r="G1835" s="76"/>
      <c r="H1835" s="81" t="str">
        <f>IFERROR(F1835*VLOOKUP(D1835,Saldo!$P$8:$U$1009,6,FALSE),"")</f>
        <v/>
      </c>
      <c r="I1835" s="78" t="str">
        <f>IFERROR(IF(D1835="","",VLOOKUP(D1835,Saldo!$P$8:$Q$1009,2,FALSE)),"")</f>
        <v/>
      </c>
      <c r="J1835" s="76"/>
      <c r="K1835" s="74" t="str">
        <f t="shared" si="28"/>
        <v/>
      </c>
    </row>
    <row r="1836" spans="1:11" ht="18.95" customHeight="1" x14ac:dyDescent="0.25">
      <c r="A1836" s="52"/>
      <c r="C1836" s="185"/>
      <c r="D1836" s="76"/>
      <c r="E1836" s="76" t="str">
        <f>IF(D1836="","",IFERROR(VLOOKUP(D1836,Cadastro!$C$9:$D$1009,2,FALSE),"NOT FOUND"))</f>
        <v/>
      </c>
      <c r="F1836" s="94"/>
      <c r="G1836" s="76"/>
      <c r="H1836" s="81" t="str">
        <f>IFERROR(F1836*VLOOKUP(D1836,Saldo!$P$8:$U$1009,6,FALSE),"")</f>
        <v/>
      </c>
      <c r="I1836" s="78" t="str">
        <f>IFERROR(IF(D1836="","",VLOOKUP(D1836,Saldo!$P$8:$Q$1009,2,FALSE)),"")</f>
        <v/>
      </c>
      <c r="J1836" s="76"/>
      <c r="K1836" s="74" t="str">
        <f t="shared" si="28"/>
        <v/>
      </c>
    </row>
    <row r="1837" spans="1:11" ht="18.95" customHeight="1" x14ac:dyDescent="0.25">
      <c r="A1837" s="52"/>
      <c r="C1837" s="185"/>
      <c r="D1837" s="76"/>
      <c r="E1837" s="76" t="str">
        <f>IF(D1837="","",IFERROR(VLOOKUP(D1837,Cadastro!$C$9:$D$1009,2,FALSE),"NOT FOUND"))</f>
        <v/>
      </c>
      <c r="F1837" s="94"/>
      <c r="G1837" s="76"/>
      <c r="H1837" s="81" t="str">
        <f>IFERROR(F1837*VLOOKUP(D1837,Saldo!$P$8:$U$1009,6,FALSE),"")</f>
        <v/>
      </c>
      <c r="I1837" s="78" t="str">
        <f>IFERROR(IF(D1837="","",VLOOKUP(D1837,Saldo!$P$8:$Q$1009,2,FALSE)),"")</f>
        <v/>
      </c>
      <c r="J1837" s="76"/>
      <c r="K1837" s="74" t="str">
        <f t="shared" si="28"/>
        <v/>
      </c>
    </row>
    <row r="1838" spans="1:11" ht="18.95" customHeight="1" x14ac:dyDescent="0.25">
      <c r="A1838" s="52"/>
      <c r="C1838" s="185"/>
      <c r="D1838" s="76"/>
      <c r="E1838" s="76" t="str">
        <f>IF(D1838="","",IFERROR(VLOOKUP(D1838,Cadastro!$C$9:$D$1009,2,FALSE),"NOT FOUND"))</f>
        <v/>
      </c>
      <c r="F1838" s="94"/>
      <c r="G1838" s="76"/>
      <c r="H1838" s="81" t="str">
        <f>IFERROR(F1838*VLOOKUP(D1838,Saldo!$P$8:$U$1009,6,FALSE),"")</f>
        <v/>
      </c>
      <c r="I1838" s="78" t="str">
        <f>IFERROR(IF(D1838="","",VLOOKUP(D1838,Saldo!$P$8:$Q$1009,2,FALSE)),"")</f>
        <v/>
      </c>
      <c r="J1838" s="76"/>
      <c r="K1838" s="74" t="str">
        <f t="shared" si="28"/>
        <v/>
      </c>
    </row>
    <row r="1839" spans="1:11" ht="18.95" customHeight="1" x14ac:dyDescent="0.25">
      <c r="A1839" s="52"/>
      <c r="C1839" s="185"/>
      <c r="D1839" s="76"/>
      <c r="E1839" s="76" t="str">
        <f>IF(D1839="","",IFERROR(VLOOKUP(D1839,Cadastro!$C$9:$D$1009,2,FALSE),"NOT FOUND"))</f>
        <v/>
      </c>
      <c r="F1839" s="94"/>
      <c r="G1839" s="76"/>
      <c r="H1839" s="81" t="str">
        <f>IFERROR(F1839*VLOOKUP(D1839,Saldo!$P$8:$U$1009,6,FALSE),"")</f>
        <v/>
      </c>
      <c r="I1839" s="78" t="str">
        <f>IFERROR(IF(D1839="","",VLOOKUP(D1839,Saldo!$P$8:$Q$1009,2,FALSE)),"")</f>
        <v/>
      </c>
      <c r="J1839" s="76"/>
      <c r="K1839" s="74" t="str">
        <f t="shared" si="28"/>
        <v/>
      </c>
    </row>
    <row r="1840" spans="1:11" ht="18.95" customHeight="1" x14ac:dyDescent="0.25">
      <c r="A1840" s="52"/>
      <c r="C1840" s="185"/>
      <c r="D1840" s="76"/>
      <c r="E1840" s="76" t="str">
        <f>IF(D1840="","",IFERROR(VLOOKUP(D1840,Cadastro!$C$9:$D$1009,2,FALSE),"NOT FOUND"))</f>
        <v/>
      </c>
      <c r="F1840" s="94"/>
      <c r="G1840" s="76"/>
      <c r="H1840" s="81" t="str">
        <f>IFERROR(F1840*VLOOKUP(D1840,Saldo!$P$8:$U$1009,6,FALSE),"")</f>
        <v/>
      </c>
      <c r="I1840" s="78" t="str">
        <f>IFERROR(IF(D1840="","",VLOOKUP(D1840,Saldo!$P$8:$Q$1009,2,FALSE)),"")</f>
        <v/>
      </c>
      <c r="J1840" s="76"/>
      <c r="K1840" s="74" t="str">
        <f t="shared" si="28"/>
        <v/>
      </c>
    </row>
    <row r="1841" spans="1:11" ht="18.95" customHeight="1" x14ac:dyDescent="0.25">
      <c r="A1841" s="52"/>
      <c r="C1841" s="185"/>
      <c r="D1841" s="76"/>
      <c r="E1841" s="76" t="str">
        <f>IF(D1841="","",IFERROR(VLOOKUP(D1841,Cadastro!$C$9:$D$1009,2,FALSE),"NOT FOUND"))</f>
        <v/>
      </c>
      <c r="F1841" s="94"/>
      <c r="G1841" s="76"/>
      <c r="H1841" s="81" t="str">
        <f>IFERROR(F1841*VLOOKUP(D1841,Saldo!$P$8:$U$1009,6,FALSE),"")</f>
        <v/>
      </c>
      <c r="I1841" s="78" t="str">
        <f>IFERROR(IF(D1841="","",VLOOKUP(D1841,Saldo!$P$8:$Q$1009,2,FALSE)),"")</f>
        <v/>
      </c>
      <c r="J1841" s="76"/>
      <c r="K1841" s="74" t="str">
        <f t="shared" si="28"/>
        <v/>
      </c>
    </row>
    <row r="1842" spans="1:11" ht="18.95" customHeight="1" x14ac:dyDescent="0.25">
      <c r="A1842" s="52"/>
      <c r="C1842" s="185"/>
      <c r="D1842" s="76"/>
      <c r="E1842" s="76" t="str">
        <f>IF(D1842="","",IFERROR(VLOOKUP(D1842,Cadastro!$C$9:$D$1009,2,FALSE),"NOT FOUND"))</f>
        <v/>
      </c>
      <c r="F1842" s="94"/>
      <c r="G1842" s="76"/>
      <c r="H1842" s="81" t="str">
        <f>IFERROR(F1842*VLOOKUP(D1842,Saldo!$P$8:$U$1009,6,FALSE),"")</f>
        <v/>
      </c>
      <c r="I1842" s="78" t="str">
        <f>IFERROR(IF(D1842="","",VLOOKUP(D1842,Saldo!$P$8:$Q$1009,2,FALSE)),"")</f>
        <v/>
      </c>
      <c r="J1842" s="76"/>
      <c r="K1842" s="74" t="str">
        <f t="shared" si="28"/>
        <v/>
      </c>
    </row>
    <row r="1843" spans="1:11" ht="18.95" customHeight="1" x14ac:dyDescent="0.25">
      <c r="A1843" s="52"/>
      <c r="C1843" s="185"/>
      <c r="D1843" s="76"/>
      <c r="E1843" s="76" t="str">
        <f>IF(D1843="","",IFERROR(VLOOKUP(D1843,Cadastro!$C$9:$D$1009,2,FALSE),"NOT FOUND"))</f>
        <v/>
      </c>
      <c r="F1843" s="94"/>
      <c r="G1843" s="76"/>
      <c r="H1843" s="81" t="str">
        <f>IFERROR(F1843*VLOOKUP(D1843,Saldo!$P$8:$U$1009,6,FALSE),"")</f>
        <v/>
      </c>
      <c r="I1843" s="78" t="str">
        <f>IFERROR(IF(D1843="","",VLOOKUP(D1843,Saldo!$P$8:$Q$1009,2,FALSE)),"")</f>
        <v/>
      </c>
      <c r="J1843" s="76"/>
      <c r="K1843" s="74" t="str">
        <f t="shared" si="28"/>
        <v/>
      </c>
    </row>
    <row r="1844" spans="1:11" ht="18.95" customHeight="1" x14ac:dyDescent="0.25">
      <c r="A1844" s="52"/>
      <c r="C1844" s="185"/>
      <c r="D1844" s="76"/>
      <c r="E1844" s="76" t="str">
        <f>IF(D1844="","",IFERROR(VLOOKUP(D1844,Cadastro!$C$9:$D$1009,2,FALSE),"NOT FOUND"))</f>
        <v/>
      </c>
      <c r="F1844" s="94"/>
      <c r="G1844" s="76"/>
      <c r="H1844" s="81" t="str">
        <f>IFERROR(F1844*VLOOKUP(D1844,Saldo!$P$8:$U$1009,6,FALSE),"")</f>
        <v/>
      </c>
      <c r="I1844" s="78" t="str">
        <f>IFERROR(IF(D1844="","",VLOOKUP(D1844,Saldo!$P$8:$Q$1009,2,FALSE)),"")</f>
        <v/>
      </c>
      <c r="J1844" s="76"/>
      <c r="K1844" s="74" t="str">
        <f t="shared" si="28"/>
        <v/>
      </c>
    </row>
    <row r="1845" spans="1:11" ht="18.95" customHeight="1" x14ac:dyDescent="0.25">
      <c r="A1845" s="52"/>
      <c r="C1845" s="185"/>
      <c r="D1845" s="76"/>
      <c r="E1845" s="76" t="str">
        <f>IF(D1845="","",IFERROR(VLOOKUP(D1845,Cadastro!$C$9:$D$1009,2,FALSE),"NOT FOUND"))</f>
        <v/>
      </c>
      <c r="F1845" s="94"/>
      <c r="G1845" s="76"/>
      <c r="H1845" s="81" t="str">
        <f>IFERROR(F1845*VLOOKUP(D1845,Saldo!$P$8:$U$1009,6,FALSE),"")</f>
        <v/>
      </c>
      <c r="I1845" s="78" t="str">
        <f>IFERROR(IF(D1845="","",VLOOKUP(D1845,Saldo!$P$8:$Q$1009,2,FALSE)),"")</f>
        <v/>
      </c>
      <c r="J1845" s="76"/>
      <c r="K1845" s="74" t="str">
        <f t="shared" si="28"/>
        <v/>
      </c>
    </row>
    <row r="1846" spans="1:11" ht="18.95" customHeight="1" x14ac:dyDescent="0.25">
      <c r="A1846" s="52"/>
      <c r="C1846" s="185"/>
      <c r="D1846" s="76"/>
      <c r="E1846" s="76" t="str">
        <f>IF(D1846="","",IFERROR(VLOOKUP(D1846,Cadastro!$C$9:$D$1009,2,FALSE),"NOT FOUND"))</f>
        <v/>
      </c>
      <c r="F1846" s="94"/>
      <c r="G1846" s="76"/>
      <c r="H1846" s="81" t="str">
        <f>IFERROR(F1846*VLOOKUP(D1846,Saldo!$P$8:$U$1009,6,FALSE),"")</f>
        <v/>
      </c>
      <c r="I1846" s="78" t="str">
        <f>IFERROR(IF(D1846="","",VLOOKUP(D1846,Saldo!$P$8:$Q$1009,2,FALSE)),"")</f>
        <v/>
      </c>
      <c r="J1846" s="76"/>
      <c r="K1846" s="74" t="str">
        <f t="shared" si="28"/>
        <v/>
      </c>
    </row>
    <row r="1847" spans="1:11" ht="18.95" customHeight="1" x14ac:dyDescent="0.25">
      <c r="A1847" s="52"/>
      <c r="C1847" s="185"/>
      <c r="D1847" s="76"/>
      <c r="E1847" s="76" t="str">
        <f>IF(D1847="","",IFERROR(VLOOKUP(D1847,Cadastro!$C$9:$D$1009,2,FALSE),"NOT FOUND"))</f>
        <v/>
      </c>
      <c r="F1847" s="94"/>
      <c r="G1847" s="76"/>
      <c r="H1847" s="81" t="str">
        <f>IFERROR(F1847*VLOOKUP(D1847,Saldo!$P$8:$U$1009,6,FALSE),"")</f>
        <v/>
      </c>
      <c r="I1847" s="78" t="str">
        <f>IFERROR(IF(D1847="","",VLOOKUP(D1847,Saldo!$P$8:$Q$1009,2,FALSE)),"")</f>
        <v/>
      </c>
      <c r="J1847" s="76"/>
      <c r="K1847" s="74" t="str">
        <f t="shared" si="28"/>
        <v/>
      </c>
    </row>
    <row r="1848" spans="1:11" ht="18.95" customHeight="1" x14ac:dyDescent="0.25">
      <c r="A1848" s="52"/>
      <c r="C1848" s="185"/>
      <c r="D1848" s="76"/>
      <c r="E1848" s="76" t="str">
        <f>IF(D1848="","",IFERROR(VLOOKUP(D1848,Cadastro!$C$9:$D$1009,2,FALSE),"NOT FOUND"))</f>
        <v/>
      </c>
      <c r="F1848" s="94"/>
      <c r="G1848" s="76"/>
      <c r="H1848" s="81" t="str">
        <f>IFERROR(F1848*VLOOKUP(D1848,Saldo!$P$8:$U$1009,6,FALSE),"")</f>
        <v/>
      </c>
      <c r="I1848" s="78" t="str">
        <f>IFERROR(IF(D1848="","",VLOOKUP(D1848,Saldo!$P$8:$Q$1009,2,FALSE)),"")</f>
        <v/>
      </c>
      <c r="J1848" s="76"/>
      <c r="K1848" s="74" t="str">
        <f t="shared" si="28"/>
        <v/>
      </c>
    </row>
    <row r="1849" spans="1:11" ht="18.95" customHeight="1" x14ac:dyDescent="0.25">
      <c r="A1849" s="52"/>
      <c r="C1849" s="185"/>
      <c r="D1849" s="76"/>
      <c r="E1849" s="76" t="str">
        <f>IF(D1849="","",IFERROR(VLOOKUP(D1849,Cadastro!$C$9:$D$1009,2,FALSE),"NOT FOUND"))</f>
        <v/>
      </c>
      <c r="F1849" s="94"/>
      <c r="G1849" s="76"/>
      <c r="H1849" s="81" t="str">
        <f>IFERROR(F1849*VLOOKUP(D1849,Saldo!$P$8:$U$1009,6,FALSE),"")</f>
        <v/>
      </c>
      <c r="I1849" s="78" t="str">
        <f>IFERROR(IF(D1849="","",VLOOKUP(D1849,Saldo!$P$8:$Q$1009,2,FALSE)),"")</f>
        <v/>
      </c>
      <c r="J1849" s="76"/>
      <c r="K1849" s="74" t="str">
        <f t="shared" si="28"/>
        <v/>
      </c>
    </row>
    <row r="1850" spans="1:11" ht="18.95" customHeight="1" x14ac:dyDescent="0.25">
      <c r="A1850" s="52"/>
      <c r="C1850" s="185"/>
      <c r="D1850" s="76"/>
      <c r="E1850" s="76" t="str">
        <f>IF(D1850="","",IFERROR(VLOOKUP(D1850,Cadastro!$C$9:$D$1009,2,FALSE),"NOT FOUND"))</f>
        <v/>
      </c>
      <c r="F1850" s="94"/>
      <c r="G1850" s="76"/>
      <c r="H1850" s="81" t="str">
        <f>IFERROR(F1850*VLOOKUP(D1850,Saldo!$P$8:$U$1009,6,FALSE),"")</f>
        <v/>
      </c>
      <c r="I1850" s="78" t="str">
        <f>IFERROR(IF(D1850="","",VLOOKUP(D1850,Saldo!$P$8:$Q$1009,2,FALSE)),"")</f>
        <v/>
      </c>
      <c r="J1850" s="76"/>
      <c r="K1850" s="74" t="str">
        <f t="shared" si="28"/>
        <v/>
      </c>
    </row>
    <row r="1851" spans="1:11" ht="18.95" customHeight="1" x14ac:dyDescent="0.25">
      <c r="A1851" s="52"/>
      <c r="C1851" s="185"/>
      <c r="D1851" s="76"/>
      <c r="E1851" s="76" t="str">
        <f>IF(D1851="","",IFERROR(VLOOKUP(D1851,Cadastro!$C$9:$D$1009,2,FALSE),"NOT FOUND"))</f>
        <v/>
      </c>
      <c r="F1851" s="94"/>
      <c r="G1851" s="76"/>
      <c r="H1851" s="81" t="str">
        <f>IFERROR(F1851*VLOOKUP(D1851,Saldo!$P$8:$U$1009,6,FALSE),"")</f>
        <v/>
      </c>
      <c r="I1851" s="78" t="str">
        <f>IFERROR(IF(D1851="","",VLOOKUP(D1851,Saldo!$P$8:$Q$1009,2,FALSE)),"")</f>
        <v/>
      </c>
      <c r="J1851" s="76"/>
      <c r="K1851" s="74" t="str">
        <f t="shared" si="28"/>
        <v/>
      </c>
    </row>
    <row r="1852" spans="1:11" ht="18.95" customHeight="1" x14ac:dyDescent="0.25">
      <c r="A1852" s="52"/>
      <c r="C1852" s="185"/>
      <c r="D1852" s="76"/>
      <c r="E1852" s="76" t="str">
        <f>IF(D1852="","",IFERROR(VLOOKUP(D1852,Cadastro!$C$9:$D$1009,2,FALSE),"NOT FOUND"))</f>
        <v/>
      </c>
      <c r="F1852" s="94"/>
      <c r="G1852" s="76"/>
      <c r="H1852" s="81" t="str">
        <f>IFERROR(F1852*VLOOKUP(D1852,Saldo!$P$8:$U$1009,6,FALSE),"")</f>
        <v/>
      </c>
      <c r="I1852" s="78" t="str">
        <f>IFERROR(IF(D1852="","",VLOOKUP(D1852,Saldo!$P$8:$Q$1009,2,FALSE)),"")</f>
        <v/>
      </c>
      <c r="J1852" s="76"/>
      <c r="K1852" s="74" t="str">
        <f t="shared" si="28"/>
        <v/>
      </c>
    </row>
    <row r="1853" spans="1:11" ht="18.95" customHeight="1" x14ac:dyDescent="0.25">
      <c r="A1853" s="52"/>
      <c r="C1853" s="185"/>
      <c r="D1853" s="76"/>
      <c r="E1853" s="76" t="str">
        <f>IF(D1853="","",IFERROR(VLOOKUP(D1853,Cadastro!$C$9:$D$1009,2,FALSE),"NOT FOUND"))</f>
        <v/>
      </c>
      <c r="F1853" s="94"/>
      <c r="G1853" s="76"/>
      <c r="H1853" s="81" t="str">
        <f>IFERROR(F1853*VLOOKUP(D1853,Saldo!$P$8:$U$1009,6,FALSE),"")</f>
        <v/>
      </c>
      <c r="I1853" s="78" t="str">
        <f>IFERROR(IF(D1853="","",VLOOKUP(D1853,Saldo!$P$8:$Q$1009,2,FALSE)),"")</f>
        <v/>
      </c>
      <c r="J1853" s="76"/>
      <c r="K1853" s="74" t="str">
        <f t="shared" si="28"/>
        <v/>
      </c>
    </row>
    <row r="1854" spans="1:11" ht="18.95" customHeight="1" x14ac:dyDescent="0.25">
      <c r="A1854" s="52"/>
      <c r="C1854" s="185"/>
      <c r="D1854" s="76"/>
      <c r="E1854" s="76" t="str">
        <f>IF(D1854="","",IFERROR(VLOOKUP(D1854,Cadastro!$C$9:$D$1009,2,FALSE),"NOT FOUND"))</f>
        <v/>
      </c>
      <c r="F1854" s="94"/>
      <c r="G1854" s="76"/>
      <c r="H1854" s="81" t="str">
        <f>IFERROR(F1854*VLOOKUP(D1854,Saldo!$P$8:$U$1009,6,FALSE),"")</f>
        <v/>
      </c>
      <c r="I1854" s="78" t="str">
        <f>IFERROR(IF(D1854="","",VLOOKUP(D1854,Saldo!$P$8:$Q$1009,2,FALSE)),"")</f>
        <v/>
      </c>
      <c r="J1854" s="76"/>
      <c r="K1854" s="74" t="str">
        <f t="shared" si="28"/>
        <v/>
      </c>
    </row>
    <row r="1855" spans="1:11" ht="18.95" customHeight="1" x14ac:dyDescent="0.25">
      <c r="A1855" s="52"/>
      <c r="C1855" s="185"/>
      <c r="D1855" s="76"/>
      <c r="E1855" s="76" t="str">
        <f>IF(D1855="","",IFERROR(VLOOKUP(D1855,Cadastro!$C$9:$D$1009,2,FALSE),"NOT FOUND"))</f>
        <v/>
      </c>
      <c r="F1855" s="94"/>
      <c r="G1855" s="76"/>
      <c r="H1855" s="81" t="str">
        <f>IFERROR(F1855*VLOOKUP(D1855,Saldo!$P$8:$U$1009,6,FALSE),"")</f>
        <v/>
      </c>
      <c r="I1855" s="78" t="str">
        <f>IFERROR(IF(D1855="","",VLOOKUP(D1855,Saldo!$P$8:$Q$1009,2,FALSE)),"")</f>
        <v/>
      </c>
      <c r="J1855" s="76"/>
      <c r="K1855" s="74" t="str">
        <f t="shared" si="28"/>
        <v/>
      </c>
    </row>
    <row r="1856" spans="1:11" ht="18.95" customHeight="1" x14ac:dyDescent="0.25">
      <c r="A1856" s="52"/>
      <c r="C1856" s="185"/>
      <c r="D1856" s="76"/>
      <c r="E1856" s="76" t="str">
        <f>IF(D1856="","",IFERROR(VLOOKUP(D1856,Cadastro!$C$9:$D$1009,2,FALSE),"NOT FOUND"))</f>
        <v/>
      </c>
      <c r="F1856" s="94"/>
      <c r="G1856" s="76"/>
      <c r="H1856" s="81" t="str">
        <f>IFERROR(F1856*VLOOKUP(D1856,Saldo!$P$8:$U$1009,6,FALSE),"")</f>
        <v/>
      </c>
      <c r="I1856" s="78" t="str">
        <f>IFERROR(IF(D1856="","",VLOOKUP(D1856,Saldo!$P$8:$Q$1009,2,FALSE)),"")</f>
        <v/>
      </c>
      <c r="J1856" s="76"/>
      <c r="K1856" s="74" t="str">
        <f t="shared" si="28"/>
        <v/>
      </c>
    </row>
    <row r="1857" spans="1:11" ht="18.95" customHeight="1" x14ac:dyDescent="0.25">
      <c r="A1857" s="52"/>
      <c r="C1857" s="185"/>
      <c r="D1857" s="76"/>
      <c r="E1857" s="76" t="str">
        <f>IF(D1857="","",IFERROR(VLOOKUP(D1857,Cadastro!$C$9:$D$1009,2,FALSE),"NOT FOUND"))</f>
        <v/>
      </c>
      <c r="F1857" s="94"/>
      <c r="G1857" s="76"/>
      <c r="H1857" s="81" t="str">
        <f>IFERROR(F1857*VLOOKUP(D1857,Saldo!$P$8:$U$1009,6,FALSE),"")</f>
        <v/>
      </c>
      <c r="I1857" s="78" t="str">
        <f>IFERROR(IF(D1857="","",VLOOKUP(D1857,Saldo!$P$8:$Q$1009,2,FALSE)),"")</f>
        <v/>
      </c>
      <c r="J1857" s="76"/>
      <c r="K1857" s="74" t="str">
        <f t="shared" si="28"/>
        <v/>
      </c>
    </row>
    <row r="1858" spans="1:11" ht="18.95" customHeight="1" x14ac:dyDescent="0.25">
      <c r="A1858" s="52"/>
      <c r="C1858" s="185"/>
      <c r="D1858" s="76"/>
      <c r="E1858" s="76" t="str">
        <f>IF(D1858="","",IFERROR(VLOOKUP(D1858,Cadastro!$C$9:$D$1009,2,FALSE),"NOT FOUND"))</f>
        <v/>
      </c>
      <c r="F1858" s="94"/>
      <c r="G1858" s="76"/>
      <c r="H1858" s="81" t="str">
        <f>IFERROR(F1858*VLOOKUP(D1858,Saldo!$P$8:$U$1009,6,FALSE),"")</f>
        <v/>
      </c>
      <c r="I1858" s="78" t="str">
        <f>IFERROR(IF(D1858="","",VLOOKUP(D1858,Saldo!$P$8:$Q$1009,2,FALSE)),"")</f>
        <v/>
      </c>
      <c r="J1858" s="76"/>
      <c r="K1858" s="74" t="str">
        <f t="shared" si="28"/>
        <v/>
      </c>
    </row>
    <row r="1859" spans="1:11" ht="18.95" customHeight="1" x14ac:dyDescent="0.25">
      <c r="A1859" s="52"/>
      <c r="C1859" s="185"/>
      <c r="D1859" s="76"/>
      <c r="E1859" s="76" t="str">
        <f>IF(D1859="","",IFERROR(VLOOKUP(D1859,Cadastro!$C$9:$D$1009,2,FALSE),"NOT FOUND"))</f>
        <v/>
      </c>
      <c r="F1859" s="94"/>
      <c r="G1859" s="76"/>
      <c r="H1859" s="81" t="str">
        <f>IFERROR(F1859*VLOOKUP(D1859,Saldo!$P$8:$U$1009,6,FALSE),"")</f>
        <v/>
      </c>
      <c r="I1859" s="78" t="str">
        <f>IFERROR(IF(D1859="","",VLOOKUP(D1859,Saldo!$P$8:$Q$1009,2,FALSE)),"")</f>
        <v/>
      </c>
      <c r="J1859" s="76"/>
      <c r="K1859" s="74" t="str">
        <f t="shared" si="28"/>
        <v/>
      </c>
    </row>
    <row r="1860" spans="1:11" ht="18.95" customHeight="1" x14ac:dyDescent="0.25">
      <c r="A1860" s="52"/>
      <c r="C1860" s="185"/>
      <c r="D1860" s="76"/>
      <c r="E1860" s="76" t="str">
        <f>IF(D1860="","",IFERROR(VLOOKUP(D1860,Cadastro!$C$9:$D$1009,2,FALSE),"NOT FOUND"))</f>
        <v/>
      </c>
      <c r="F1860" s="94"/>
      <c r="G1860" s="76"/>
      <c r="H1860" s="81" t="str">
        <f>IFERROR(F1860*VLOOKUP(D1860,Saldo!$P$8:$U$1009,6,FALSE),"")</f>
        <v/>
      </c>
      <c r="I1860" s="78" t="str">
        <f>IFERROR(IF(D1860="","",VLOOKUP(D1860,Saldo!$P$8:$Q$1009,2,FALSE)),"")</f>
        <v/>
      </c>
      <c r="J1860" s="76"/>
      <c r="K1860" s="74" t="str">
        <f t="shared" si="28"/>
        <v/>
      </c>
    </row>
    <row r="1861" spans="1:11" ht="18.95" customHeight="1" x14ac:dyDescent="0.25">
      <c r="A1861" s="52"/>
      <c r="C1861" s="185"/>
      <c r="D1861" s="76"/>
      <c r="E1861" s="76" t="str">
        <f>IF(D1861="","",IFERROR(VLOOKUP(D1861,Cadastro!$C$9:$D$1009,2,FALSE),"NOT FOUND"))</f>
        <v/>
      </c>
      <c r="F1861" s="94"/>
      <c r="G1861" s="76"/>
      <c r="H1861" s="81" t="str">
        <f>IFERROR(F1861*VLOOKUP(D1861,Saldo!$P$8:$U$1009,6,FALSE),"")</f>
        <v/>
      </c>
      <c r="I1861" s="78" t="str">
        <f>IFERROR(IF(D1861="","",VLOOKUP(D1861,Saldo!$P$8:$Q$1009,2,FALSE)),"")</f>
        <v/>
      </c>
      <c r="J1861" s="76"/>
      <c r="K1861" s="74" t="str">
        <f t="shared" si="28"/>
        <v/>
      </c>
    </row>
    <row r="1862" spans="1:11" ht="18.95" customHeight="1" x14ac:dyDescent="0.25">
      <c r="A1862" s="52"/>
      <c r="C1862" s="185"/>
      <c r="D1862" s="76"/>
      <c r="E1862" s="76" t="str">
        <f>IF(D1862="","",IFERROR(VLOOKUP(D1862,Cadastro!$C$9:$D$1009,2,FALSE),"NOT FOUND"))</f>
        <v/>
      </c>
      <c r="F1862" s="94"/>
      <c r="G1862" s="76"/>
      <c r="H1862" s="81" t="str">
        <f>IFERROR(F1862*VLOOKUP(D1862,Saldo!$P$8:$U$1009,6,FALSE),"")</f>
        <v/>
      </c>
      <c r="I1862" s="78" t="str">
        <f>IFERROR(IF(D1862="","",VLOOKUP(D1862,Saldo!$P$8:$Q$1009,2,FALSE)),"")</f>
        <v/>
      </c>
      <c r="J1862" s="76"/>
      <c r="K1862" s="74" t="str">
        <f t="shared" si="28"/>
        <v/>
      </c>
    </row>
    <row r="1863" spans="1:11" ht="18.95" customHeight="1" x14ac:dyDescent="0.25">
      <c r="A1863" s="52"/>
      <c r="C1863" s="185"/>
      <c r="D1863" s="76"/>
      <c r="E1863" s="76" t="str">
        <f>IF(D1863="","",IFERROR(VLOOKUP(D1863,Cadastro!$C$9:$D$1009,2,FALSE),"NOT FOUND"))</f>
        <v/>
      </c>
      <c r="F1863" s="94"/>
      <c r="G1863" s="76"/>
      <c r="H1863" s="81" t="str">
        <f>IFERROR(F1863*VLOOKUP(D1863,Saldo!$P$8:$U$1009,6,FALSE),"")</f>
        <v/>
      </c>
      <c r="I1863" s="78" t="str">
        <f>IFERROR(IF(D1863="","",VLOOKUP(D1863,Saldo!$P$8:$Q$1009,2,FALSE)),"")</f>
        <v/>
      </c>
      <c r="J1863" s="76"/>
      <c r="K1863" s="74" t="str">
        <f t="shared" si="28"/>
        <v/>
      </c>
    </row>
    <row r="1864" spans="1:11" ht="18.95" customHeight="1" x14ac:dyDescent="0.25">
      <c r="A1864" s="52"/>
      <c r="C1864" s="185"/>
      <c r="D1864" s="76"/>
      <c r="E1864" s="76" t="str">
        <f>IF(D1864="","",IFERROR(VLOOKUP(D1864,Cadastro!$C$9:$D$1009,2,FALSE),"NOT FOUND"))</f>
        <v/>
      </c>
      <c r="F1864" s="94"/>
      <c r="G1864" s="76"/>
      <c r="H1864" s="81" t="str">
        <f>IFERROR(F1864*VLOOKUP(D1864,Saldo!$P$8:$U$1009,6,FALSE),"")</f>
        <v/>
      </c>
      <c r="I1864" s="78" t="str">
        <f>IFERROR(IF(D1864="","",VLOOKUP(D1864,Saldo!$P$8:$Q$1009,2,FALSE)),"")</f>
        <v/>
      </c>
      <c r="J1864" s="76"/>
      <c r="K1864" s="74" t="str">
        <f t="shared" si="28"/>
        <v/>
      </c>
    </row>
    <row r="1865" spans="1:11" ht="18.95" customHeight="1" x14ac:dyDescent="0.25">
      <c r="A1865" s="52"/>
      <c r="C1865" s="185"/>
      <c r="D1865" s="76"/>
      <c r="E1865" s="76" t="str">
        <f>IF(D1865="","",IFERROR(VLOOKUP(D1865,Cadastro!$C$9:$D$1009,2,FALSE),"NOT FOUND"))</f>
        <v/>
      </c>
      <c r="F1865" s="94"/>
      <c r="G1865" s="76"/>
      <c r="H1865" s="81" t="str">
        <f>IFERROR(F1865*VLOOKUP(D1865,Saldo!$P$8:$U$1009,6,FALSE),"")</f>
        <v/>
      </c>
      <c r="I1865" s="78" t="str">
        <f>IFERROR(IF(D1865="","",VLOOKUP(D1865,Saldo!$P$8:$Q$1009,2,FALSE)),"")</f>
        <v/>
      </c>
      <c r="J1865" s="76"/>
      <c r="K1865" s="74" t="str">
        <f t="shared" si="28"/>
        <v/>
      </c>
    </row>
    <row r="1866" spans="1:11" ht="18.95" customHeight="1" x14ac:dyDescent="0.25">
      <c r="A1866" s="52"/>
      <c r="C1866" s="185"/>
      <c r="D1866" s="76"/>
      <c r="E1866" s="76" t="str">
        <f>IF(D1866="","",IFERROR(VLOOKUP(D1866,Cadastro!$C$9:$D$1009,2,FALSE),"NOT FOUND"))</f>
        <v/>
      </c>
      <c r="F1866" s="94"/>
      <c r="G1866" s="76"/>
      <c r="H1866" s="81" t="str">
        <f>IFERROR(F1866*VLOOKUP(D1866,Saldo!$P$8:$U$1009,6,FALSE),"")</f>
        <v/>
      </c>
      <c r="I1866" s="78" t="str">
        <f>IFERROR(IF(D1866="","",VLOOKUP(D1866,Saldo!$P$8:$Q$1009,2,FALSE)),"")</f>
        <v/>
      </c>
      <c r="J1866" s="76"/>
      <c r="K1866" s="74" t="str">
        <f t="shared" ref="K1866:K1929" si="29">IF(C1866="","",MONTH(C1866))</f>
        <v/>
      </c>
    </row>
    <row r="1867" spans="1:11" ht="18.95" customHeight="1" x14ac:dyDescent="0.25">
      <c r="A1867" s="52"/>
      <c r="C1867" s="185"/>
      <c r="D1867" s="76"/>
      <c r="E1867" s="76" t="str">
        <f>IF(D1867="","",IFERROR(VLOOKUP(D1867,Cadastro!$C$9:$D$1009,2,FALSE),"NOT FOUND"))</f>
        <v/>
      </c>
      <c r="F1867" s="94"/>
      <c r="G1867" s="76"/>
      <c r="H1867" s="81" t="str">
        <f>IFERROR(F1867*VLOOKUP(D1867,Saldo!$P$8:$U$1009,6,FALSE),"")</f>
        <v/>
      </c>
      <c r="I1867" s="78" t="str">
        <f>IFERROR(IF(D1867="","",VLOOKUP(D1867,Saldo!$P$8:$Q$1009,2,FALSE)),"")</f>
        <v/>
      </c>
      <c r="J1867" s="76"/>
      <c r="K1867" s="74" t="str">
        <f t="shared" si="29"/>
        <v/>
      </c>
    </row>
    <row r="1868" spans="1:11" ht="18.95" customHeight="1" x14ac:dyDescent="0.25">
      <c r="A1868" s="52"/>
      <c r="C1868" s="185"/>
      <c r="D1868" s="76"/>
      <c r="E1868" s="76" t="str">
        <f>IF(D1868="","",IFERROR(VLOOKUP(D1868,Cadastro!$C$9:$D$1009,2,FALSE),"NOT FOUND"))</f>
        <v/>
      </c>
      <c r="F1868" s="94"/>
      <c r="G1868" s="76"/>
      <c r="H1868" s="81" t="str">
        <f>IFERROR(F1868*VLOOKUP(D1868,Saldo!$P$8:$U$1009,6,FALSE),"")</f>
        <v/>
      </c>
      <c r="I1868" s="78" t="str">
        <f>IFERROR(IF(D1868="","",VLOOKUP(D1868,Saldo!$P$8:$Q$1009,2,FALSE)),"")</f>
        <v/>
      </c>
      <c r="J1868" s="76"/>
      <c r="K1868" s="74" t="str">
        <f t="shared" si="29"/>
        <v/>
      </c>
    </row>
    <row r="1869" spans="1:11" ht="18.95" customHeight="1" x14ac:dyDescent="0.25">
      <c r="A1869" s="52"/>
      <c r="C1869" s="185"/>
      <c r="D1869" s="76"/>
      <c r="E1869" s="76" t="str">
        <f>IF(D1869="","",IFERROR(VLOOKUP(D1869,Cadastro!$C$9:$D$1009,2,FALSE),"NOT FOUND"))</f>
        <v/>
      </c>
      <c r="F1869" s="94"/>
      <c r="G1869" s="76"/>
      <c r="H1869" s="81" t="str">
        <f>IFERROR(F1869*VLOOKUP(D1869,Saldo!$P$8:$U$1009,6,FALSE),"")</f>
        <v/>
      </c>
      <c r="I1869" s="78" t="str">
        <f>IFERROR(IF(D1869="","",VLOOKUP(D1869,Saldo!$P$8:$Q$1009,2,FALSE)),"")</f>
        <v/>
      </c>
      <c r="J1869" s="76"/>
      <c r="K1869" s="74" t="str">
        <f t="shared" si="29"/>
        <v/>
      </c>
    </row>
    <row r="1870" spans="1:11" ht="18.95" customHeight="1" x14ac:dyDescent="0.25">
      <c r="A1870" s="52"/>
      <c r="C1870" s="185"/>
      <c r="D1870" s="76"/>
      <c r="E1870" s="76" t="str">
        <f>IF(D1870="","",IFERROR(VLOOKUP(D1870,Cadastro!$C$9:$D$1009,2,FALSE),"NOT FOUND"))</f>
        <v/>
      </c>
      <c r="F1870" s="94"/>
      <c r="G1870" s="76"/>
      <c r="H1870" s="81" t="str">
        <f>IFERROR(F1870*VLOOKUP(D1870,Saldo!$P$8:$U$1009,6,FALSE),"")</f>
        <v/>
      </c>
      <c r="I1870" s="78" t="str">
        <f>IFERROR(IF(D1870="","",VLOOKUP(D1870,Saldo!$P$8:$Q$1009,2,FALSE)),"")</f>
        <v/>
      </c>
      <c r="J1870" s="76"/>
      <c r="K1870" s="74" t="str">
        <f t="shared" si="29"/>
        <v/>
      </c>
    </row>
    <row r="1871" spans="1:11" ht="18.95" customHeight="1" x14ac:dyDescent="0.25">
      <c r="A1871" s="52"/>
      <c r="C1871" s="185"/>
      <c r="D1871" s="76"/>
      <c r="E1871" s="76" t="str">
        <f>IF(D1871="","",IFERROR(VLOOKUP(D1871,Cadastro!$C$9:$D$1009,2,FALSE),"NOT FOUND"))</f>
        <v/>
      </c>
      <c r="F1871" s="94"/>
      <c r="G1871" s="76"/>
      <c r="H1871" s="81" t="str">
        <f>IFERROR(F1871*VLOOKUP(D1871,Saldo!$P$8:$U$1009,6,FALSE),"")</f>
        <v/>
      </c>
      <c r="I1871" s="78" t="str">
        <f>IFERROR(IF(D1871="","",VLOOKUP(D1871,Saldo!$P$8:$Q$1009,2,FALSE)),"")</f>
        <v/>
      </c>
      <c r="J1871" s="76"/>
      <c r="K1871" s="74" t="str">
        <f t="shared" si="29"/>
        <v/>
      </c>
    </row>
    <row r="1872" spans="1:11" ht="18.95" customHeight="1" x14ac:dyDescent="0.25">
      <c r="A1872" s="52"/>
      <c r="C1872" s="185"/>
      <c r="D1872" s="76"/>
      <c r="E1872" s="76" t="str">
        <f>IF(D1872="","",IFERROR(VLOOKUP(D1872,Cadastro!$C$9:$D$1009,2,FALSE),"NOT FOUND"))</f>
        <v/>
      </c>
      <c r="F1872" s="94"/>
      <c r="G1872" s="76"/>
      <c r="H1872" s="81" t="str">
        <f>IFERROR(F1872*VLOOKUP(D1872,Saldo!$P$8:$U$1009,6,FALSE),"")</f>
        <v/>
      </c>
      <c r="I1872" s="78" t="str">
        <f>IFERROR(IF(D1872="","",VLOOKUP(D1872,Saldo!$P$8:$Q$1009,2,FALSE)),"")</f>
        <v/>
      </c>
      <c r="J1872" s="76"/>
      <c r="K1872" s="74" t="str">
        <f t="shared" si="29"/>
        <v/>
      </c>
    </row>
    <row r="1873" spans="1:11" ht="18.95" customHeight="1" x14ac:dyDescent="0.25">
      <c r="A1873" s="52"/>
      <c r="C1873" s="185"/>
      <c r="D1873" s="76"/>
      <c r="E1873" s="76" t="str">
        <f>IF(D1873="","",IFERROR(VLOOKUP(D1873,Cadastro!$C$9:$D$1009,2,FALSE),"NOT FOUND"))</f>
        <v/>
      </c>
      <c r="F1873" s="94"/>
      <c r="G1873" s="76"/>
      <c r="H1873" s="81" t="str">
        <f>IFERROR(F1873*VLOOKUP(D1873,Saldo!$P$8:$U$1009,6,FALSE),"")</f>
        <v/>
      </c>
      <c r="I1873" s="78" t="str">
        <f>IFERROR(IF(D1873="","",VLOOKUP(D1873,Saldo!$P$8:$Q$1009,2,FALSE)),"")</f>
        <v/>
      </c>
      <c r="J1873" s="76"/>
      <c r="K1873" s="74" t="str">
        <f t="shared" si="29"/>
        <v/>
      </c>
    </row>
    <row r="1874" spans="1:11" ht="18.95" customHeight="1" x14ac:dyDescent="0.25">
      <c r="A1874" s="52"/>
      <c r="C1874" s="185"/>
      <c r="D1874" s="76"/>
      <c r="E1874" s="76" t="str">
        <f>IF(D1874="","",IFERROR(VLOOKUP(D1874,Cadastro!$C$9:$D$1009,2,FALSE),"NOT FOUND"))</f>
        <v/>
      </c>
      <c r="F1874" s="94"/>
      <c r="G1874" s="76"/>
      <c r="H1874" s="81" t="str">
        <f>IFERROR(F1874*VLOOKUP(D1874,Saldo!$P$8:$U$1009,6,FALSE),"")</f>
        <v/>
      </c>
      <c r="I1874" s="78" t="str">
        <f>IFERROR(IF(D1874="","",VLOOKUP(D1874,Saldo!$P$8:$Q$1009,2,FALSE)),"")</f>
        <v/>
      </c>
      <c r="J1874" s="76"/>
      <c r="K1874" s="74" t="str">
        <f t="shared" si="29"/>
        <v/>
      </c>
    </row>
    <row r="1875" spans="1:11" ht="18.95" customHeight="1" x14ac:dyDescent="0.25">
      <c r="A1875" s="52"/>
      <c r="C1875" s="185"/>
      <c r="D1875" s="76"/>
      <c r="E1875" s="76" t="str">
        <f>IF(D1875="","",IFERROR(VLOOKUP(D1875,Cadastro!$C$9:$D$1009,2,FALSE),"NOT FOUND"))</f>
        <v/>
      </c>
      <c r="F1875" s="94"/>
      <c r="G1875" s="76"/>
      <c r="H1875" s="81" t="str">
        <f>IFERROR(F1875*VLOOKUP(D1875,Saldo!$P$8:$U$1009,6,FALSE),"")</f>
        <v/>
      </c>
      <c r="I1875" s="78" t="str">
        <f>IFERROR(IF(D1875="","",VLOOKUP(D1875,Saldo!$P$8:$Q$1009,2,FALSE)),"")</f>
        <v/>
      </c>
      <c r="J1875" s="76"/>
      <c r="K1875" s="74" t="str">
        <f t="shared" si="29"/>
        <v/>
      </c>
    </row>
    <row r="1876" spans="1:11" ht="18.95" customHeight="1" x14ac:dyDescent="0.25">
      <c r="A1876" s="52"/>
      <c r="C1876" s="185"/>
      <c r="D1876" s="76"/>
      <c r="E1876" s="76" t="str">
        <f>IF(D1876="","",IFERROR(VLOOKUP(D1876,Cadastro!$C$9:$D$1009,2,FALSE),"NOT FOUND"))</f>
        <v/>
      </c>
      <c r="F1876" s="94"/>
      <c r="G1876" s="76"/>
      <c r="H1876" s="81" t="str">
        <f>IFERROR(F1876*VLOOKUP(D1876,Saldo!$P$8:$U$1009,6,FALSE),"")</f>
        <v/>
      </c>
      <c r="I1876" s="78" t="str">
        <f>IFERROR(IF(D1876="","",VLOOKUP(D1876,Saldo!$P$8:$Q$1009,2,FALSE)),"")</f>
        <v/>
      </c>
      <c r="J1876" s="76"/>
      <c r="K1876" s="74" t="str">
        <f t="shared" si="29"/>
        <v/>
      </c>
    </row>
    <row r="1877" spans="1:11" ht="18.95" customHeight="1" x14ac:dyDescent="0.25">
      <c r="A1877" s="52"/>
      <c r="C1877" s="185"/>
      <c r="D1877" s="76"/>
      <c r="E1877" s="76" t="str">
        <f>IF(D1877="","",IFERROR(VLOOKUP(D1877,Cadastro!$C$9:$D$1009,2,FALSE),"NOT FOUND"))</f>
        <v/>
      </c>
      <c r="F1877" s="94"/>
      <c r="G1877" s="76"/>
      <c r="H1877" s="81" t="str">
        <f>IFERROR(F1877*VLOOKUP(D1877,Saldo!$P$8:$U$1009,6,FALSE),"")</f>
        <v/>
      </c>
      <c r="I1877" s="78" t="str">
        <f>IFERROR(IF(D1877="","",VLOOKUP(D1877,Saldo!$P$8:$Q$1009,2,FALSE)),"")</f>
        <v/>
      </c>
      <c r="J1877" s="76"/>
      <c r="K1877" s="74" t="str">
        <f t="shared" si="29"/>
        <v/>
      </c>
    </row>
    <row r="1878" spans="1:11" ht="18.95" customHeight="1" x14ac:dyDescent="0.25">
      <c r="A1878" s="52"/>
      <c r="C1878" s="185"/>
      <c r="D1878" s="76"/>
      <c r="E1878" s="76" t="str">
        <f>IF(D1878="","",IFERROR(VLOOKUP(D1878,Cadastro!$C$9:$D$1009,2,FALSE),"NOT FOUND"))</f>
        <v/>
      </c>
      <c r="F1878" s="94"/>
      <c r="G1878" s="76"/>
      <c r="H1878" s="81" t="str">
        <f>IFERROR(F1878*VLOOKUP(D1878,Saldo!$P$8:$U$1009,6,FALSE),"")</f>
        <v/>
      </c>
      <c r="I1878" s="78" t="str">
        <f>IFERROR(IF(D1878="","",VLOOKUP(D1878,Saldo!$P$8:$Q$1009,2,FALSE)),"")</f>
        <v/>
      </c>
      <c r="J1878" s="76"/>
      <c r="K1878" s="74" t="str">
        <f t="shared" si="29"/>
        <v/>
      </c>
    </row>
    <row r="1879" spans="1:11" ht="18.95" customHeight="1" x14ac:dyDescent="0.25">
      <c r="A1879" s="52"/>
      <c r="C1879" s="185"/>
      <c r="D1879" s="76"/>
      <c r="E1879" s="76" t="str">
        <f>IF(D1879="","",IFERROR(VLOOKUP(D1879,Cadastro!$C$9:$D$1009,2,FALSE),"NOT FOUND"))</f>
        <v/>
      </c>
      <c r="F1879" s="94"/>
      <c r="G1879" s="76"/>
      <c r="H1879" s="81" t="str">
        <f>IFERROR(F1879*VLOOKUP(D1879,Saldo!$P$8:$U$1009,6,FALSE),"")</f>
        <v/>
      </c>
      <c r="I1879" s="78" t="str">
        <f>IFERROR(IF(D1879="","",VLOOKUP(D1879,Saldo!$P$8:$Q$1009,2,FALSE)),"")</f>
        <v/>
      </c>
      <c r="J1879" s="76"/>
      <c r="K1879" s="74" t="str">
        <f t="shared" si="29"/>
        <v/>
      </c>
    </row>
    <row r="1880" spans="1:11" ht="18.95" customHeight="1" x14ac:dyDescent="0.25">
      <c r="A1880" s="52"/>
      <c r="C1880" s="185"/>
      <c r="D1880" s="76"/>
      <c r="E1880" s="76" t="str">
        <f>IF(D1880="","",IFERROR(VLOOKUP(D1880,Cadastro!$C$9:$D$1009,2,FALSE),"NOT FOUND"))</f>
        <v/>
      </c>
      <c r="F1880" s="94"/>
      <c r="G1880" s="76"/>
      <c r="H1880" s="81" t="str">
        <f>IFERROR(F1880*VLOOKUP(D1880,Saldo!$P$8:$U$1009,6,FALSE),"")</f>
        <v/>
      </c>
      <c r="I1880" s="78" t="str">
        <f>IFERROR(IF(D1880="","",VLOOKUP(D1880,Saldo!$P$8:$Q$1009,2,FALSE)),"")</f>
        <v/>
      </c>
      <c r="J1880" s="76"/>
      <c r="K1880" s="74" t="str">
        <f t="shared" si="29"/>
        <v/>
      </c>
    </row>
    <row r="1881" spans="1:11" ht="18.95" customHeight="1" x14ac:dyDescent="0.25">
      <c r="A1881" s="52"/>
      <c r="C1881" s="185"/>
      <c r="D1881" s="76"/>
      <c r="E1881" s="76" t="str">
        <f>IF(D1881="","",IFERROR(VLOOKUP(D1881,Cadastro!$C$9:$D$1009,2,FALSE),"NOT FOUND"))</f>
        <v/>
      </c>
      <c r="F1881" s="94"/>
      <c r="G1881" s="76"/>
      <c r="H1881" s="81" t="str">
        <f>IFERROR(F1881*VLOOKUP(D1881,Saldo!$P$8:$U$1009,6,FALSE),"")</f>
        <v/>
      </c>
      <c r="I1881" s="78" t="str">
        <f>IFERROR(IF(D1881="","",VLOOKUP(D1881,Saldo!$P$8:$Q$1009,2,FALSE)),"")</f>
        <v/>
      </c>
      <c r="J1881" s="76"/>
      <c r="K1881" s="74" t="str">
        <f t="shared" si="29"/>
        <v/>
      </c>
    </row>
    <row r="1882" spans="1:11" ht="18.95" customHeight="1" x14ac:dyDescent="0.25">
      <c r="A1882" s="52"/>
      <c r="C1882" s="185"/>
      <c r="D1882" s="76"/>
      <c r="E1882" s="76" t="str">
        <f>IF(D1882="","",IFERROR(VLOOKUP(D1882,Cadastro!$C$9:$D$1009,2,FALSE),"NOT FOUND"))</f>
        <v/>
      </c>
      <c r="F1882" s="94"/>
      <c r="G1882" s="76"/>
      <c r="H1882" s="81" t="str">
        <f>IFERROR(F1882*VLOOKUP(D1882,Saldo!$P$8:$U$1009,6,FALSE),"")</f>
        <v/>
      </c>
      <c r="I1882" s="78" t="str">
        <f>IFERROR(IF(D1882="","",VLOOKUP(D1882,Saldo!$P$8:$Q$1009,2,FALSE)),"")</f>
        <v/>
      </c>
      <c r="J1882" s="76"/>
      <c r="K1882" s="74" t="str">
        <f t="shared" si="29"/>
        <v/>
      </c>
    </row>
    <row r="1883" spans="1:11" ht="18.95" customHeight="1" x14ac:dyDescent="0.25">
      <c r="A1883" s="52"/>
      <c r="C1883" s="185"/>
      <c r="D1883" s="76"/>
      <c r="E1883" s="76" t="str">
        <f>IF(D1883="","",IFERROR(VLOOKUP(D1883,Cadastro!$C$9:$D$1009,2,FALSE),"NOT FOUND"))</f>
        <v/>
      </c>
      <c r="F1883" s="94"/>
      <c r="G1883" s="76"/>
      <c r="H1883" s="81" t="str">
        <f>IFERROR(F1883*VLOOKUP(D1883,Saldo!$P$8:$U$1009,6,FALSE),"")</f>
        <v/>
      </c>
      <c r="I1883" s="78" t="str">
        <f>IFERROR(IF(D1883="","",VLOOKUP(D1883,Saldo!$P$8:$Q$1009,2,FALSE)),"")</f>
        <v/>
      </c>
      <c r="J1883" s="76"/>
      <c r="K1883" s="74" t="str">
        <f t="shared" si="29"/>
        <v/>
      </c>
    </row>
    <row r="1884" spans="1:11" ht="18.95" customHeight="1" x14ac:dyDescent="0.25">
      <c r="A1884" s="52"/>
      <c r="C1884" s="185"/>
      <c r="D1884" s="76"/>
      <c r="E1884" s="76" t="str">
        <f>IF(D1884="","",IFERROR(VLOOKUP(D1884,Cadastro!$C$9:$D$1009,2,FALSE),"NOT FOUND"))</f>
        <v/>
      </c>
      <c r="F1884" s="94"/>
      <c r="G1884" s="76"/>
      <c r="H1884" s="81" t="str">
        <f>IFERROR(F1884*VLOOKUP(D1884,Saldo!$P$8:$U$1009,6,FALSE),"")</f>
        <v/>
      </c>
      <c r="I1884" s="78" t="str">
        <f>IFERROR(IF(D1884="","",VLOOKUP(D1884,Saldo!$P$8:$Q$1009,2,FALSE)),"")</f>
        <v/>
      </c>
      <c r="J1884" s="76"/>
      <c r="K1884" s="74" t="str">
        <f t="shared" si="29"/>
        <v/>
      </c>
    </row>
    <row r="1885" spans="1:11" ht="18.95" customHeight="1" x14ac:dyDescent="0.25">
      <c r="A1885" s="52"/>
      <c r="C1885" s="185"/>
      <c r="D1885" s="76"/>
      <c r="E1885" s="76" t="str">
        <f>IF(D1885="","",IFERROR(VLOOKUP(D1885,Cadastro!$C$9:$D$1009,2,FALSE),"NOT FOUND"))</f>
        <v/>
      </c>
      <c r="F1885" s="94"/>
      <c r="G1885" s="76"/>
      <c r="H1885" s="81" t="str">
        <f>IFERROR(F1885*VLOOKUP(D1885,Saldo!$P$8:$U$1009,6,FALSE),"")</f>
        <v/>
      </c>
      <c r="I1885" s="78" t="str">
        <f>IFERROR(IF(D1885="","",VLOOKUP(D1885,Saldo!$P$8:$Q$1009,2,FALSE)),"")</f>
        <v/>
      </c>
      <c r="J1885" s="76"/>
      <c r="K1885" s="74" t="str">
        <f t="shared" si="29"/>
        <v/>
      </c>
    </row>
    <row r="1886" spans="1:11" ht="18.95" customHeight="1" x14ac:dyDescent="0.25">
      <c r="A1886" s="52"/>
      <c r="C1886" s="185"/>
      <c r="D1886" s="76"/>
      <c r="E1886" s="76" t="str">
        <f>IF(D1886="","",IFERROR(VLOOKUP(D1886,Cadastro!$C$9:$D$1009,2,FALSE),"NOT FOUND"))</f>
        <v/>
      </c>
      <c r="F1886" s="94"/>
      <c r="G1886" s="76"/>
      <c r="H1886" s="81" t="str">
        <f>IFERROR(F1886*VLOOKUP(D1886,Saldo!$P$8:$U$1009,6,FALSE),"")</f>
        <v/>
      </c>
      <c r="I1886" s="78" t="str">
        <f>IFERROR(IF(D1886="","",VLOOKUP(D1886,Saldo!$P$8:$Q$1009,2,FALSE)),"")</f>
        <v/>
      </c>
      <c r="J1886" s="76"/>
      <c r="K1886" s="74" t="str">
        <f t="shared" si="29"/>
        <v/>
      </c>
    </row>
    <row r="1887" spans="1:11" ht="18.95" customHeight="1" x14ac:dyDescent="0.25">
      <c r="A1887" s="52"/>
      <c r="C1887" s="185"/>
      <c r="D1887" s="76"/>
      <c r="E1887" s="76" t="str">
        <f>IF(D1887="","",IFERROR(VLOOKUP(D1887,Cadastro!$C$9:$D$1009,2,FALSE),"NOT FOUND"))</f>
        <v/>
      </c>
      <c r="F1887" s="94"/>
      <c r="G1887" s="76"/>
      <c r="H1887" s="81" t="str">
        <f>IFERROR(F1887*VLOOKUP(D1887,Saldo!$P$8:$U$1009,6,FALSE),"")</f>
        <v/>
      </c>
      <c r="I1887" s="78" t="str">
        <f>IFERROR(IF(D1887="","",VLOOKUP(D1887,Saldo!$P$8:$Q$1009,2,FALSE)),"")</f>
        <v/>
      </c>
      <c r="J1887" s="76"/>
      <c r="K1887" s="74" t="str">
        <f t="shared" si="29"/>
        <v/>
      </c>
    </row>
    <row r="1888" spans="1:11" ht="18.95" customHeight="1" x14ac:dyDescent="0.25">
      <c r="A1888" s="52"/>
      <c r="C1888" s="185"/>
      <c r="D1888" s="76"/>
      <c r="E1888" s="76" t="str">
        <f>IF(D1888="","",IFERROR(VLOOKUP(D1888,Cadastro!$C$9:$D$1009,2,FALSE),"NOT FOUND"))</f>
        <v/>
      </c>
      <c r="F1888" s="94"/>
      <c r="G1888" s="76"/>
      <c r="H1888" s="81" t="str">
        <f>IFERROR(F1888*VLOOKUP(D1888,Saldo!$P$8:$U$1009,6,FALSE),"")</f>
        <v/>
      </c>
      <c r="I1888" s="78" t="str">
        <f>IFERROR(IF(D1888="","",VLOOKUP(D1888,Saldo!$P$8:$Q$1009,2,FALSE)),"")</f>
        <v/>
      </c>
      <c r="J1888" s="76"/>
      <c r="K1888" s="74" t="str">
        <f t="shared" si="29"/>
        <v/>
      </c>
    </row>
    <row r="1889" spans="1:11" ht="18.95" customHeight="1" x14ac:dyDescent="0.25">
      <c r="A1889" s="52"/>
      <c r="C1889" s="185"/>
      <c r="D1889" s="76"/>
      <c r="E1889" s="76" t="str">
        <f>IF(D1889="","",IFERROR(VLOOKUP(D1889,Cadastro!$C$9:$D$1009,2,FALSE),"NOT FOUND"))</f>
        <v/>
      </c>
      <c r="F1889" s="94"/>
      <c r="G1889" s="76"/>
      <c r="H1889" s="81" t="str">
        <f>IFERROR(F1889*VLOOKUP(D1889,Saldo!$P$8:$U$1009,6,FALSE),"")</f>
        <v/>
      </c>
      <c r="I1889" s="78" t="str">
        <f>IFERROR(IF(D1889="","",VLOOKUP(D1889,Saldo!$P$8:$Q$1009,2,FALSE)),"")</f>
        <v/>
      </c>
      <c r="J1889" s="76"/>
      <c r="K1889" s="74" t="str">
        <f t="shared" si="29"/>
        <v/>
      </c>
    </row>
    <row r="1890" spans="1:11" ht="18.95" customHeight="1" x14ac:dyDescent="0.25">
      <c r="A1890" s="52"/>
      <c r="C1890" s="185"/>
      <c r="D1890" s="76"/>
      <c r="E1890" s="76" t="str">
        <f>IF(D1890="","",IFERROR(VLOOKUP(D1890,Cadastro!$C$9:$D$1009,2,FALSE),"NOT FOUND"))</f>
        <v/>
      </c>
      <c r="F1890" s="94"/>
      <c r="G1890" s="76"/>
      <c r="H1890" s="81" t="str">
        <f>IFERROR(F1890*VLOOKUP(D1890,Saldo!$P$8:$U$1009,6,FALSE),"")</f>
        <v/>
      </c>
      <c r="I1890" s="78" t="str">
        <f>IFERROR(IF(D1890="","",VLOOKUP(D1890,Saldo!$P$8:$Q$1009,2,FALSE)),"")</f>
        <v/>
      </c>
      <c r="J1890" s="76"/>
      <c r="K1890" s="74" t="str">
        <f t="shared" si="29"/>
        <v/>
      </c>
    </row>
    <row r="1891" spans="1:11" ht="18.95" customHeight="1" x14ac:dyDescent="0.25">
      <c r="A1891" s="52"/>
      <c r="C1891" s="185"/>
      <c r="D1891" s="76"/>
      <c r="E1891" s="76" t="str">
        <f>IF(D1891="","",IFERROR(VLOOKUP(D1891,Cadastro!$C$9:$D$1009,2,FALSE),"NOT FOUND"))</f>
        <v/>
      </c>
      <c r="F1891" s="94"/>
      <c r="G1891" s="76"/>
      <c r="H1891" s="81" t="str">
        <f>IFERROR(F1891*VLOOKUP(D1891,Saldo!$P$8:$U$1009,6,FALSE),"")</f>
        <v/>
      </c>
      <c r="I1891" s="78" t="str">
        <f>IFERROR(IF(D1891="","",VLOOKUP(D1891,Saldo!$P$8:$Q$1009,2,FALSE)),"")</f>
        <v/>
      </c>
      <c r="J1891" s="76"/>
      <c r="K1891" s="74" t="str">
        <f t="shared" si="29"/>
        <v/>
      </c>
    </row>
    <row r="1892" spans="1:11" ht="18.95" customHeight="1" x14ac:dyDescent="0.25">
      <c r="A1892" s="52"/>
      <c r="C1892" s="185"/>
      <c r="D1892" s="76"/>
      <c r="E1892" s="76" t="str">
        <f>IF(D1892="","",IFERROR(VLOOKUP(D1892,Cadastro!$C$9:$D$1009,2,FALSE),"NOT FOUND"))</f>
        <v/>
      </c>
      <c r="F1892" s="94"/>
      <c r="G1892" s="76"/>
      <c r="H1892" s="81" t="str">
        <f>IFERROR(F1892*VLOOKUP(D1892,Saldo!$P$8:$U$1009,6,FALSE),"")</f>
        <v/>
      </c>
      <c r="I1892" s="78" t="str">
        <f>IFERROR(IF(D1892="","",VLOOKUP(D1892,Saldo!$P$8:$Q$1009,2,FALSE)),"")</f>
        <v/>
      </c>
      <c r="J1892" s="76"/>
      <c r="K1892" s="74" t="str">
        <f t="shared" si="29"/>
        <v/>
      </c>
    </row>
    <row r="1893" spans="1:11" ht="18.95" customHeight="1" x14ac:dyDescent="0.25">
      <c r="A1893" s="52"/>
      <c r="C1893" s="185"/>
      <c r="D1893" s="76"/>
      <c r="E1893" s="76" t="str">
        <f>IF(D1893="","",IFERROR(VLOOKUP(D1893,Cadastro!$C$9:$D$1009,2,FALSE),"NOT FOUND"))</f>
        <v/>
      </c>
      <c r="F1893" s="94"/>
      <c r="G1893" s="76"/>
      <c r="H1893" s="81" t="str">
        <f>IFERROR(F1893*VLOOKUP(D1893,Saldo!$P$8:$U$1009,6,FALSE),"")</f>
        <v/>
      </c>
      <c r="I1893" s="78" t="str">
        <f>IFERROR(IF(D1893="","",VLOOKUP(D1893,Saldo!$P$8:$Q$1009,2,FALSE)),"")</f>
        <v/>
      </c>
      <c r="J1893" s="76"/>
      <c r="K1893" s="74" t="str">
        <f t="shared" si="29"/>
        <v/>
      </c>
    </row>
    <row r="1894" spans="1:11" ht="18.95" customHeight="1" x14ac:dyDescent="0.25">
      <c r="A1894" s="52"/>
      <c r="C1894" s="185"/>
      <c r="D1894" s="76"/>
      <c r="E1894" s="76" t="str">
        <f>IF(D1894="","",IFERROR(VLOOKUP(D1894,Cadastro!$C$9:$D$1009,2,FALSE),"NOT FOUND"))</f>
        <v/>
      </c>
      <c r="F1894" s="94"/>
      <c r="G1894" s="76"/>
      <c r="H1894" s="81" t="str">
        <f>IFERROR(F1894*VLOOKUP(D1894,Saldo!$P$8:$U$1009,6,FALSE),"")</f>
        <v/>
      </c>
      <c r="I1894" s="78" t="str">
        <f>IFERROR(IF(D1894="","",VLOOKUP(D1894,Saldo!$P$8:$Q$1009,2,FALSE)),"")</f>
        <v/>
      </c>
      <c r="J1894" s="76"/>
      <c r="K1894" s="74" t="str">
        <f t="shared" si="29"/>
        <v/>
      </c>
    </row>
    <row r="1895" spans="1:11" ht="18.95" customHeight="1" x14ac:dyDescent="0.25">
      <c r="A1895" s="52"/>
      <c r="C1895" s="185"/>
      <c r="D1895" s="76"/>
      <c r="E1895" s="76" t="str">
        <f>IF(D1895="","",IFERROR(VLOOKUP(D1895,Cadastro!$C$9:$D$1009,2,FALSE),"NOT FOUND"))</f>
        <v/>
      </c>
      <c r="F1895" s="94"/>
      <c r="G1895" s="76"/>
      <c r="H1895" s="81" t="str">
        <f>IFERROR(F1895*VLOOKUP(D1895,Saldo!$P$8:$U$1009,6,FALSE),"")</f>
        <v/>
      </c>
      <c r="I1895" s="78" t="str">
        <f>IFERROR(IF(D1895="","",VLOOKUP(D1895,Saldo!$P$8:$Q$1009,2,FALSE)),"")</f>
        <v/>
      </c>
      <c r="J1895" s="76"/>
      <c r="K1895" s="74" t="str">
        <f t="shared" si="29"/>
        <v/>
      </c>
    </row>
    <row r="1896" spans="1:11" ht="18.95" customHeight="1" x14ac:dyDescent="0.25">
      <c r="A1896" s="52"/>
      <c r="C1896" s="185"/>
      <c r="D1896" s="76"/>
      <c r="E1896" s="76" t="str">
        <f>IF(D1896="","",IFERROR(VLOOKUP(D1896,Cadastro!$C$9:$D$1009,2,FALSE),"NOT FOUND"))</f>
        <v/>
      </c>
      <c r="F1896" s="94"/>
      <c r="G1896" s="76"/>
      <c r="H1896" s="81" t="str">
        <f>IFERROR(F1896*VLOOKUP(D1896,Saldo!$P$8:$U$1009,6,FALSE),"")</f>
        <v/>
      </c>
      <c r="I1896" s="78" t="str">
        <f>IFERROR(IF(D1896="","",VLOOKUP(D1896,Saldo!$P$8:$Q$1009,2,FALSE)),"")</f>
        <v/>
      </c>
      <c r="J1896" s="76"/>
      <c r="K1896" s="74" t="str">
        <f t="shared" si="29"/>
        <v/>
      </c>
    </row>
    <row r="1897" spans="1:11" ht="18.95" customHeight="1" x14ac:dyDescent="0.25">
      <c r="A1897" s="52"/>
      <c r="C1897" s="185"/>
      <c r="D1897" s="76"/>
      <c r="E1897" s="76" t="str">
        <f>IF(D1897="","",IFERROR(VLOOKUP(D1897,Cadastro!$C$9:$D$1009,2,FALSE),"NOT FOUND"))</f>
        <v/>
      </c>
      <c r="F1897" s="94"/>
      <c r="G1897" s="76"/>
      <c r="H1897" s="81" t="str">
        <f>IFERROR(F1897*VLOOKUP(D1897,Saldo!$P$8:$U$1009,6,FALSE),"")</f>
        <v/>
      </c>
      <c r="I1897" s="78" t="str">
        <f>IFERROR(IF(D1897="","",VLOOKUP(D1897,Saldo!$P$8:$Q$1009,2,FALSE)),"")</f>
        <v/>
      </c>
      <c r="J1897" s="76"/>
      <c r="K1897" s="74" t="str">
        <f t="shared" si="29"/>
        <v/>
      </c>
    </row>
    <row r="1898" spans="1:11" ht="18.95" customHeight="1" x14ac:dyDescent="0.25">
      <c r="A1898" s="52"/>
      <c r="C1898" s="185"/>
      <c r="D1898" s="76"/>
      <c r="E1898" s="76" t="str">
        <f>IF(D1898="","",IFERROR(VLOOKUP(D1898,Cadastro!$C$9:$D$1009,2,FALSE),"NOT FOUND"))</f>
        <v/>
      </c>
      <c r="F1898" s="94"/>
      <c r="G1898" s="76"/>
      <c r="H1898" s="81" t="str">
        <f>IFERROR(F1898*VLOOKUP(D1898,Saldo!$P$8:$U$1009,6,FALSE),"")</f>
        <v/>
      </c>
      <c r="I1898" s="78" t="str">
        <f>IFERROR(IF(D1898="","",VLOOKUP(D1898,Saldo!$P$8:$Q$1009,2,FALSE)),"")</f>
        <v/>
      </c>
      <c r="J1898" s="76"/>
      <c r="K1898" s="74" t="str">
        <f t="shared" si="29"/>
        <v/>
      </c>
    </row>
    <row r="1899" spans="1:11" ht="18.95" customHeight="1" x14ac:dyDescent="0.25">
      <c r="A1899" s="52"/>
      <c r="C1899" s="185"/>
      <c r="D1899" s="76"/>
      <c r="E1899" s="76" t="str">
        <f>IF(D1899="","",IFERROR(VLOOKUP(D1899,Cadastro!$C$9:$D$1009,2,FALSE),"NOT FOUND"))</f>
        <v/>
      </c>
      <c r="F1899" s="94"/>
      <c r="G1899" s="76"/>
      <c r="H1899" s="81" t="str">
        <f>IFERROR(F1899*VLOOKUP(D1899,Saldo!$P$8:$U$1009,6,FALSE),"")</f>
        <v/>
      </c>
      <c r="I1899" s="78" t="str">
        <f>IFERROR(IF(D1899="","",VLOOKUP(D1899,Saldo!$P$8:$Q$1009,2,FALSE)),"")</f>
        <v/>
      </c>
      <c r="J1899" s="76"/>
      <c r="K1899" s="74" t="str">
        <f t="shared" si="29"/>
        <v/>
      </c>
    </row>
    <row r="1900" spans="1:11" ht="18.95" customHeight="1" x14ac:dyDescent="0.25">
      <c r="A1900" s="52"/>
      <c r="C1900" s="185"/>
      <c r="D1900" s="76"/>
      <c r="E1900" s="76" t="str">
        <f>IF(D1900="","",IFERROR(VLOOKUP(D1900,Cadastro!$C$9:$D$1009,2,FALSE),"NOT FOUND"))</f>
        <v/>
      </c>
      <c r="F1900" s="94"/>
      <c r="G1900" s="76"/>
      <c r="H1900" s="81" t="str">
        <f>IFERROR(F1900*VLOOKUP(D1900,Saldo!$P$8:$U$1009,6,FALSE),"")</f>
        <v/>
      </c>
      <c r="I1900" s="78" t="str">
        <f>IFERROR(IF(D1900="","",VLOOKUP(D1900,Saldo!$P$8:$Q$1009,2,FALSE)),"")</f>
        <v/>
      </c>
      <c r="J1900" s="76"/>
      <c r="K1900" s="74" t="str">
        <f t="shared" si="29"/>
        <v/>
      </c>
    </row>
    <row r="1901" spans="1:11" ht="18.95" customHeight="1" x14ac:dyDescent="0.25">
      <c r="A1901" s="52"/>
      <c r="C1901" s="185"/>
      <c r="D1901" s="76"/>
      <c r="E1901" s="76" t="str">
        <f>IF(D1901="","",IFERROR(VLOOKUP(D1901,Cadastro!$C$9:$D$1009,2,FALSE),"NOT FOUND"))</f>
        <v/>
      </c>
      <c r="F1901" s="94"/>
      <c r="G1901" s="76"/>
      <c r="H1901" s="81" t="str">
        <f>IFERROR(F1901*VLOOKUP(D1901,Saldo!$P$8:$U$1009,6,FALSE),"")</f>
        <v/>
      </c>
      <c r="I1901" s="78" t="str">
        <f>IFERROR(IF(D1901="","",VLOOKUP(D1901,Saldo!$P$8:$Q$1009,2,FALSE)),"")</f>
        <v/>
      </c>
      <c r="J1901" s="76"/>
      <c r="K1901" s="74" t="str">
        <f t="shared" si="29"/>
        <v/>
      </c>
    </row>
    <row r="1902" spans="1:11" ht="18.95" customHeight="1" x14ac:dyDescent="0.25">
      <c r="A1902" s="52"/>
      <c r="C1902" s="185"/>
      <c r="D1902" s="76"/>
      <c r="E1902" s="76" t="str">
        <f>IF(D1902="","",IFERROR(VLOOKUP(D1902,Cadastro!$C$9:$D$1009,2,FALSE),"NOT FOUND"))</f>
        <v/>
      </c>
      <c r="F1902" s="94"/>
      <c r="G1902" s="76"/>
      <c r="H1902" s="81" t="str">
        <f>IFERROR(F1902*VLOOKUP(D1902,Saldo!$P$8:$U$1009,6,FALSE),"")</f>
        <v/>
      </c>
      <c r="I1902" s="78" t="str">
        <f>IFERROR(IF(D1902="","",VLOOKUP(D1902,Saldo!$P$8:$Q$1009,2,FALSE)),"")</f>
        <v/>
      </c>
      <c r="J1902" s="76"/>
      <c r="K1902" s="74" t="str">
        <f t="shared" si="29"/>
        <v/>
      </c>
    </row>
    <row r="1903" spans="1:11" ht="18.95" customHeight="1" x14ac:dyDescent="0.25">
      <c r="A1903" s="52"/>
      <c r="C1903" s="185"/>
      <c r="D1903" s="76"/>
      <c r="E1903" s="76" t="str">
        <f>IF(D1903="","",IFERROR(VLOOKUP(D1903,Cadastro!$C$9:$D$1009,2,FALSE),"NOT FOUND"))</f>
        <v/>
      </c>
      <c r="F1903" s="94"/>
      <c r="G1903" s="76"/>
      <c r="H1903" s="81" t="str">
        <f>IFERROR(F1903*VLOOKUP(D1903,Saldo!$P$8:$U$1009,6,FALSE),"")</f>
        <v/>
      </c>
      <c r="I1903" s="78" t="str">
        <f>IFERROR(IF(D1903="","",VLOOKUP(D1903,Saldo!$P$8:$Q$1009,2,FALSE)),"")</f>
        <v/>
      </c>
      <c r="J1903" s="76"/>
      <c r="K1903" s="74" t="str">
        <f t="shared" si="29"/>
        <v/>
      </c>
    </row>
    <row r="1904" spans="1:11" ht="18.95" customHeight="1" x14ac:dyDescent="0.25">
      <c r="A1904" s="52"/>
      <c r="C1904" s="185"/>
      <c r="D1904" s="76"/>
      <c r="E1904" s="76" t="str">
        <f>IF(D1904="","",IFERROR(VLOOKUP(D1904,Cadastro!$C$9:$D$1009,2,FALSE),"NOT FOUND"))</f>
        <v/>
      </c>
      <c r="F1904" s="94"/>
      <c r="G1904" s="76"/>
      <c r="H1904" s="81" t="str">
        <f>IFERROR(F1904*VLOOKUP(D1904,Saldo!$P$8:$U$1009,6,FALSE),"")</f>
        <v/>
      </c>
      <c r="I1904" s="78" t="str">
        <f>IFERROR(IF(D1904="","",VLOOKUP(D1904,Saldo!$P$8:$Q$1009,2,FALSE)),"")</f>
        <v/>
      </c>
      <c r="J1904" s="76"/>
      <c r="K1904" s="74" t="str">
        <f t="shared" si="29"/>
        <v/>
      </c>
    </row>
    <row r="1905" spans="1:11" ht="18.95" customHeight="1" x14ac:dyDescent="0.25">
      <c r="A1905" s="52"/>
      <c r="C1905" s="185"/>
      <c r="D1905" s="76"/>
      <c r="E1905" s="76" t="str">
        <f>IF(D1905="","",IFERROR(VLOOKUP(D1905,Cadastro!$C$9:$D$1009,2,FALSE),"NOT FOUND"))</f>
        <v/>
      </c>
      <c r="F1905" s="94"/>
      <c r="G1905" s="76"/>
      <c r="H1905" s="81" t="str">
        <f>IFERROR(F1905*VLOOKUP(D1905,Saldo!$P$8:$U$1009,6,FALSE),"")</f>
        <v/>
      </c>
      <c r="I1905" s="78" t="str">
        <f>IFERROR(IF(D1905="","",VLOOKUP(D1905,Saldo!$P$8:$Q$1009,2,FALSE)),"")</f>
        <v/>
      </c>
      <c r="J1905" s="76"/>
      <c r="K1905" s="74" t="str">
        <f t="shared" si="29"/>
        <v/>
      </c>
    </row>
    <row r="1906" spans="1:11" ht="18.95" customHeight="1" x14ac:dyDescent="0.25">
      <c r="A1906" s="52"/>
      <c r="C1906" s="185"/>
      <c r="D1906" s="76"/>
      <c r="E1906" s="76" t="str">
        <f>IF(D1906="","",IFERROR(VLOOKUP(D1906,Cadastro!$C$9:$D$1009,2,FALSE),"NOT FOUND"))</f>
        <v/>
      </c>
      <c r="F1906" s="94"/>
      <c r="G1906" s="76"/>
      <c r="H1906" s="81" t="str">
        <f>IFERROR(F1906*VLOOKUP(D1906,Saldo!$P$8:$U$1009,6,FALSE),"")</f>
        <v/>
      </c>
      <c r="I1906" s="78" t="str">
        <f>IFERROR(IF(D1906="","",VLOOKUP(D1906,Saldo!$P$8:$Q$1009,2,FALSE)),"")</f>
        <v/>
      </c>
      <c r="J1906" s="76"/>
      <c r="K1906" s="74" t="str">
        <f t="shared" si="29"/>
        <v/>
      </c>
    </row>
    <row r="1907" spans="1:11" ht="18.95" customHeight="1" x14ac:dyDescent="0.25">
      <c r="A1907" s="52"/>
      <c r="C1907" s="185"/>
      <c r="D1907" s="76"/>
      <c r="E1907" s="76" t="str">
        <f>IF(D1907="","",IFERROR(VLOOKUP(D1907,Cadastro!$C$9:$D$1009,2,FALSE),"NOT FOUND"))</f>
        <v/>
      </c>
      <c r="F1907" s="94"/>
      <c r="G1907" s="76"/>
      <c r="H1907" s="81" t="str">
        <f>IFERROR(F1907*VLOOKUP(D1907,Saldo!$P$8:$U$1009,6,FALSE),"")</f>
        <v/>
      </c>
      <c r="I1907" s="78" t="str">
        <f>IFERROR(IF(D1907="","",VLOOKUP(D1907,Saldo!$P$8:$Q$1009,2,FALSE)),"")</f>
        <v/>
      </c>
      <c r="J1907" s="76"/>
      <c r="K1907" s="74" t="str">
        <f t="shared" si="29"/>
        <v/>
      </c>
    </row>
    <row r="1908" spans="1:11" ht="18.95" customHeight="1" x14ac:dyDescent="0.25">
      <c r="A1908" s="52"/>
      <c r="C1908" s="185"/>
      <c r="D1908" s="76"/>
      <c r="E1908" s="76" t="str">
        <f>IF(D1908="","",IFERROR(VLOOKUP(D1908,Cadastro!$C$9:$D$1009,2,FALSE),"NOT FOUND"))</f>
        <v/>
      </c>
      <c r="F1908" s="94"/>
      <c r="G1908" s="76"/>
      <c r="H1908" s="81" t="str">
        <f>IFERROR(F1908*VLOOKUP(D1908,Saldo!$P$8:$U$1009,6,FALSE),"")</f>
        <v/>
      </c>
      <c r="I1908" s="78" t="str">
        <f>IFERROR(IF(D1908="","",VLOOKUP(D1908,Saldo!$P$8:$Q$1009,2,FALSE)),"")</f>
        <v/>
      </c>
      <c r="J1908" s="76"/>
      <c r="K1908" s="74" t="str">
        <f t="shared" si="29"/>
        <v/>
      </c>
    </row>
    <row r="1909" spans="1:11" ht="18.95" customHeight="1" x14ac:dyDescent="0.25">
      <c r="A1909" s="52"/>
      <c r="C1909" s="185"/>
      <c r="D1909" s="76"/>
      <c r="E1909" s="76" t="str">
        <f>IF(D1909="","",IFERROR(VLOOKUP(D1909,Cadastro!$C$9:$D$1009,2,FALSE),"NOT FOUND"))</f>
        <v/>
      </c>
      <c r="F1909" s="94"/>
      <c r="G1909" s="76"/>
      <c r="H1909" s="81" t="str">
        <f>IFERROR(F1909*VLOOKUP(D1909,Saldo!$P$8:$U$1009,6,FALSE),"")</f>
        <v/>
      </c>
      <c r="I1909" s="78" t="str">
        <f>IFERROR(IF(D1909="","",VLOOKUP(D1909,Saldo!$P$8:$Q$1009,2,FALSE)),"")</f>
        <v/>
      </c>
      <c r="J1909" s="76"/>
      <c r="K1909" s="74" t="str">
        <f t="shared" si="29"/>
        <v/>
      </c>
    </row>
    <row r="1910" spans="1:11" ht="18.95" customHeight="1" x14ac:dyDescent="0.25">
      <c r="A1910" s="52"/>
      <c r="C1910" s="185"/>
      <c r="D1910" s="76"/>
      <c r="E1910" s="76" t="str">
        <f>IF(D1910="","",IFERROR(VLOOKUP(D1910,Cadastro!$C$9:$D$1009,2,FALSE),"NOT FOUND"))</f>
        <v/>
      </c>
      <c r="F1910" s="94"/>
      <c r="G1910" s="76"/>
      <c r="H1910" s="81" t="str">
        <f>IFERROR(F1910*VLOOKUP(D1910,Saldo!$P$8:$U$1009,6,FALSE),"")</f>
        <v/>
      </c>
      <c r="I1910" s="78" t="str">
        <f>IFERROR(IF(D1910="","",VLOOKUP(D1910,Saldo!$P$8:$Q$1009,2,FALSE)),"")</f>
        <v/>
      </c>
      <c r="J1910" s="76"/>
      <c r="K1910" s="74" t="str">
        <f t="shared" si="29"/>
        <v/>
      </c>
    </row>
    <row r="1911" spans="1:11" ht="18.95" customHeight="1" x14ac:dyDescent="0.25">
      <c r="A1911" s="52"/>
      <c r="C1911" s="185"/>
      <c r="D1911" s="76"/>
      <c r="E1911" s="76" t="str">
        <f>IF(D1911="","",IFERROR(VLOOKUP(D1911,Cadastro!$C$9:$D$1009,2,FALSE),"NOT FOUND"))</f>
        <v/>
      </c>
      <c r="F1911" s="94"/>
      <c r="G1911" s="76"/>
      <c r="H1911" s="81" t="str">
        <f>IFERROR(F1911*VLOOKUP(D1911,Saldo!$P$8:$U$1009,6,FALSE),"")</f>
        <v/>
      </c>
      <c r="I1911" s="78" t="str">
        <f>IFERROR(IF(D1911="","",VLOOKUP(D1911,Saldo!$P$8:$Q$1009,2,FALSE)),"")</f>
        <v/>
      </c>
      <c r="J1911" s="76"/>
      <c r="K1911" s="74" t="str">
        <f t="shared" si="29"/>
        <v/>
      </c>
    </row>
    <row r="1912" spans="1:11" ht="18.95" customHeight="1" x14ac:dyDescent="0.25">
      <c r="A1912" s="52"/>
      <c r="C1912" s="185"/>
      <c r="D1912" s="76"/>
      <c r="E1912" s="76" t="str">
        <f>IF(D1912="","",IFERROR(VLOOKUP(D1912,Cadastro!$C$9:$D$1009,2,FALSE),"NOT FOUND"))</f>
        <v/>
      </c>
      <c r="F1912" s="94"/>
      <c r="G1912" s="76"/>
      <c r="H1912" s="81" t="str">
        <f>IFERROR(F1912*VLOOKUP(D1912,Saldo!$P$8:$U$1009,6,FALSE),"")</f>
        <v/>
      </c>
      <c r="I1912" s="78" t="str">
        <f>IFERROR(IF(D1912="","",VLOOKUP(D1912,Saldo!$P$8:$Q$1009,2,FALSE)),"")</f>
        <v/>
      </c>
      <c r="J1912" s="76"/>
      <c r="K1912" s="74" t="str">
        <f t="shared" si="29"/>
        <v/>
      </c>
    </row>
    <row r="1913" spans="1:11" ht="18.95" customHeight="1" x14ac:dyDescent="0.25">
      <c r="A1913" s="52"/>
      <c r="C1913" s="185"/>
      <c r="D1913" s="76"/>
      <c r="E1913" s="76" t="str">
        <f>IF(D1913="","",IFERROR(VLOOKUP(D1913,Cadastro!$C$9:$D$1009,2,FALSE),"NOT FOUND"))</f>
        <v/>
      </c>
      <c r="F1913" s="94"/>
      <c r="G1913" s="76"/>
      <c r="H1913" s="81" t="str">
        <f>IFERROR(F1913*VLOOKUP(D1913,Saldo!$P$8:$U$1009,6,FALSE),"")</f>
        <v/>
      </c>
      <c r="I1913" s="78" t="str">
        <f>IFERROR(IF(D1913="","",VLOOKUP(D1913,Saldo!$P$8:$Q$1009,2,FALSE)),"")</f>
        <v/>
      </c>
      <c r="J1913" s="76"/>
      <c r="K1913" s="74" t="str">
        <f t="shared" si="29"/>
        <v/>
      </c>
    </row>
    <row r="1914" spans="1:11" ht="18.95" customHeight="1" x14ac:dyDescent="0.25">
      <c r="A1914" s="52"/>
      <c r="C1914" s="185"/>
      <c r="D1914" s="76"/>
      <c r="E1914" s="76" t="str">
        <f>IF(D1914="","",IFERROR(VLOOKUP(D1914,Cadastro!$C$9:$D$1009,2,FALSE),"NOT FOUND"))</f>
        <v/>
      </c>
      <c r="F1914" s="94"/>
      <c r="G1914" s="76"/>
      <c r="H1914" s="81" t="str">
        <f>IFERROR(F1914*VLOOKUP(D1914,Saldo!$P$8:$U$1009,6,FALSE),"")</f>
        <v/>
      </c>
      <c r="I1914" s="78" t="str">
        <f>IFERROR(IF(D1914="","",VLOOKUP(D1914,Saldo!$P$8:$Q$1009,2,FALSE)),"")</f>
        <v/>
      </c>
      <c r="J1914" s="76"/>
      <c r="K1914" s="74" t="str">
        <f t="shared" si="29"/>
        <v/>
      </c>
    </row>
    <row r="1915" spans="1:11" ht="18.95" customHeight="1" x14ac:dyDescent="0.25">
      <c r="A1915" s="52"/>
      <c r="C1915" s="185"/>
      <c r="D1915" s="76"/>
      <c r="E1915" s="76" t="str">
        <f>IF(D1915="","",IFERROR(VLOOKUP(D1915,Cadastro!$C$9:$D$1009,2,FALSE),"NOT FOUND"))</f>
        <v/>
      </c>
      <c r="F1915" s="94"/>
      <c r="G1915" s="76"/>
      <c r="H1915" s="81" t="str">
        <f>IFERROR(F1915*VLOOKUP(D1915,Saldo!$P$8:$U$1009,6,FALSE),"")</f>
        <v/>
      </c>
      <c r="I1915" s="78" t="str">
        <f>IFERROR(IF(D1915="","",VLOOKUP(D1915,Saldo!$P$8:$Q$1009,2,FALSE)),"")</f>
        <v/>
      </c>
      <c r="J1915" s="76"/>
      <c r="K1915" s="74" t="str">
        <f t="shared" si="29"/>
        <v/>
      </c>
    </row>
    <row r="1916" spans="1:11" ht="18.95" customHeight="1" x14ac:dyDescent="0.25">
      <c r="A1916" s="52"/>
      <c r="C1916" s="185"/>
      <c r="D1916" s="76"/>
      <c r="E1916" s="76" t="str">
        <f>IF(D1916="","",IFERROR(VLOOKUP(D1916,Cadastro!$C$9:$D$1009,2,FALSE),"NOT FOUND"))</f>
        <v/>
      </c>
      <c r="F1916" s="94"/>
      <c r="G1916" s="76"/>
      <c r="H1916" s="81" t="str">
        <f>IFERROR(F1916*VLOOKUP(D1916,Saldo!$P$8:$U$1009,6,FALSE),"")</f>
        <v/>
      </c>
      <c r="I1916" s="78" t="str">
        <f>IFERROR(IF(D1916="","",VLOOKUP(D1916,Saldo!$P$8:$Q$1009,2,FALSE)),"")</f>
        <v/>
      </c>
      <c r="J1916" s="76"/>
      <c r="K1916" s="74" t="str">
        <f t="shared" si="29"/>
        <v/>
      </c>
    </row>
    <row r="1917" spans="1:11" ht="18.95" customHeight="1" x14ac:dyDescent="0.25">
      <c r="A1917" s="52"/>
      <c r="C1917" s="185"/>
      <c r="D1917" s="76"/>
      <c r="E1917" s="76" t="str">
        <f>IF(D1917="","",IFERROR(VLOOKUP(D1917,Cadastro!$C$9:$D$1009,2,FALSE),"NOT FOUND"))</f>
        <v/>
      </c>
      <c r="F1917" s="94"/>
      <c r="G1917" s="76"/>
      <c r="H1917" s="81" t="str">
        <f>IFERROR(F1917*VLOOKUP(D1917,Saldo!$P$8:$U$1009,6,FALSE),"")</f>
        <v/>
      </c>
      <c r="I1917" s="78" t="str">
        <f>IFERROR(IF(D1917="","",VLOOKUP(D1917,Saldo!$P$8:$Q$1009,2,FALSE)),"")</f>
        <v/>
      </c>
      <c r="J1917" s="76"/>
      <c r="K1917" s="74" t="str">
        <f t="shared" si="29"/>
        <v/>
      </c>
    </row>
    <row r="1918" spans="1:11" ht="18.95" customHeight="1" x14ac:dyDescent="0.25">
      <c r="A1918" s="52"/>
      <c r="C1918" s="185"/>
      <c r="D1918" s="76"/>
      <c r="E1918" s="76" t="str">
        <f>IF(D1918="","",IFERROR(VLOOKUP(D1918,Cadastro!$C$9:$D$1009,2,FALSE),"NOT FOUND"))</f>
        <v/>
      </c>
      <c r="F1918" s="94"/>
      <c r="G1918" s="76"/>
      <c r="H1918" s="81" t="str">
        <f>IFERROR(F1918*VLOOKUP(D1918,Saldo!$P$8:$U$1009,6,FALSE),"")</f>
        <v/>
      </c>
      <c r="I1918" s="78" t="str">
        <f>IFERROR(IF(D1918="","",VLOOKUP(D1918,Saldo!$P$8:$Q$1009,2,FALSE)),"")</f>
        <v/>
      </c>
      <c r="J1918" s="76"/>
      <c r="K1918" s="74" t="str">
        <f t="shared" si="29"/>
        <v/>
      </c>
    </row>
    <row r="1919" spans="1:11" ht="18.95" customHeight="1" x14ac:dyDescent="0.25">
      <c r="A1919" s="52"/>
      <c r="C1919" s="185"/>
      <c r="D1919" s="76"/>
      <c r="E1919" s="76" t="str">
        <f>IF(D1919="","",IFERROR(VLOOKUP(D1919,Cadastro!$C$9:$D$1009,2,FALSE),"NOT FOUND"))</f>
        <v/>
      </c>
      <c r="F1919" s="94"/>
      <c r="G1919" s="76"/>
      <c r="H1919" s="81" t="str">
        <f>IFERROR(F1919*VLOOKUP(D1919,Saldo!$P$8:$U$1009,6,FALSE),"")</f>
        <v/>
      </c>
      <c r="I1919" s="78" t="str">
        <f>IFERROR(IF(D1919="","",VLOOKUP(D1919,Saldo!$P$8:$Q$1009,2,FALSE)),"")</f>
        <v/>
      </c>
      <c r="J1919" s="76"/>
      <c r="K1919" s="74" t="str">
        <f t="shared" si="29"/>
        <v/>
      </c>
    </row>
    <row r="1920" spans="1:11" ht="18.95" customHeight="1" x14ac:dyDescent="0.25">
      <c r="A1920" s="52"/>
      <c r="C1920" s="185"/>
      <c r="D1920" s="76"/>
      <c r="E1920" s="76" t="str">
        <f>IF(D1920="","",IFERROR(VLOOKUP(D1920,Cadastro!$C$9:$D$1009,2,FALSE),"NOT FOUND"))</f>
        <v/>
      </c>
      <c r="F1920" s="94"/>
      <c r="G1920" s="76"/>
      <c r="H1920" s="81" t="str">
        <f>IFERROR(F1920*VLOOKUP(D1920,Saldo!$P$8:$U$1009,6,FALSE),"")</f>
        <v/>
      </c>
      <c r="I1920" s="78" t="str">
        <f>IFERROR(IF(D1920="","",VLOOKUP(D1920,Saldo!$P$8:$Q$1009,2,FALSE)),"")</f>
        <v/>
      </c>
      <c r="J1920" s="76"/>
      <c r="K1920" s="74" t="str">
        <f t="shared" si="29"/>
        <v/>
      </c>
    </row>
    <row r="1921" spans="1:11" ht="18.95" customHeight="1" x14ac:dyDescent="0.25">
      <c r="A1921" s="52"/>
      <c r="C1921" s="185"/>
      <c r="D1921" s="76"/>
      <c r="E1921" s="76" t="str">
        <f>IF(D1921="","",IFERROR(VLOOKUP(D1921,Cadastro!$C$9:$D$1009,2,FALSE),"NOT FOUND"))</f>
        <v/>
      </c>
      <c r="F1921" s="94"/>
      <c r="G1921" s="76"/>
      <c r="H1921" s="81" t="str">
        <f>IFERROR(F1921*VLOOKUP(D1921,Saldo!$P$8:$U$1009,6,FALSE),"")</f>
        <v/>
      </c>
      <c r="I1921" s="78" t="str">
        <f>IFERROR(IF(D1921="","",VLOOKUP(D1921,Saldo!$P$8:$Q$1009,2,FALSE)),"")</f>
        <v/>
      </c>
      <c r="J1921" s="76"/>
      <c r="K1921" s="74" t="str">
        <f t="shared" si="29"/>
        <v/>
      </c>
    </row>
    <row r="1922" spans="1:11" ht="18.95" customHeight="1" x14ac:dyDescent="0.25">
      <c r="A1922" s="52"/>
      <c r="C1922" s="185"/>
      <c r="D1922" s="76"/>
      <c r="E1922" s="76" t="str">
        <f>IF(D1922="","",IFERROR(VLOOKUP(D1922,Cadastro!$C$9:$D$1009,2,FALSE),"NOT FOUND"))</f>
        <v/>
      </c>
      <c r="F1922" s="94"/>
      <c r="G1922" s="76"/>
      <c r="H1922" s="81" t="str">
        <f>IFERROR(F1922*VLOOKUP(D1922,Saldo!$P$8:$U$1009,6,FALSE),"")</f>
        <v/>
      </c>
      <c r="I1922" s="78" t="str">
        <f>IFERROR(IF(D1922="","",VLOOKUP(D1922,Saldo!$P$8:$Q$1009,2,FALSE)),"")</f>
        <v/>
      </c>
      <c r="J1922" s="76"/>
      <c r="K1922" s="74" t="str">
        <f t="shared" si="29"/>
        <v/>
      </c>
    </row>
    <row r="1923" spans="1:11" ht="18.95" customHeight="1" x14ac:dyDescent="0.25">
      <c r="A1923" s="52"/>
      <c r="C1923" s="185"/>
      <c r="D1923" s="76"/>
      <c r="E1923" s="76" t="str">
        <f>IF(D1923="","",IFERROR(VLOOKUP(D1923,Cadastro!$C$9:$D$1009,2,FALSE),"NOT FOUND"))</f>
        <v/>
      </c>
      <c r="F1923" s="94"/>
      <c r="G1923" s="76"/>
      <c r="H1923" s="81" t="str">
        <f>IFERROR(F1923*VLOOKUP(D1923,Saldo!$P$8:$U$1009,6,FALSE),"")</f>
        <v/>
      </c>
      <c r="I1923" s="78" t="str">
        <f>IFERROR(IF(D1923="","",VLOOKUP(D1923,Saldo!$P$8:$Q$1009,2,FALSE)),"")</f>
        <v/>
      </c>
      <c r="J1923" s="76"/>
      <c r="K1923" s="74" t="str">
        <f t="shared" si="29"/>
        <v/>
      </c>
    </row>
    <row r="1924" spans="1:11" ht="18.95" customHeight="1" x14ac:dyDescent="0.25">
      <c r="A1924" s="52"/>
      <c r="C1924" s="185"/>
      <c r="D1924" s="76"/>
      <c r="E1924" s="76" t="str">
        <f>IF(D1924="","",IFERROR(VLOOKUP(D1924,Cadastro!$C$9:$D$1009,2,FALSE),"NOT FOUND"))</f>
        <v/>
      </c>
      <c r="F1924" s="94"/>
      <c r="G1924" s="76"/>
      <c r="H1924" s="81" t="str">
        <f>IFERROR(F1924*VLOOKUP(D1924,Saldo!$P$8:$U$1009,6,FALSE),"")</f>
        <v/>
      </c>
      <c r="I1924" s="78" t="str">
        <f>IFERROR(IF(D1924="","",VLOOKUP(D1924,Saldo!$P$8:$Q$1009,2,FALSE)),"")</f>
        <v/>
      </c>
      <c r="J1924" s="76"/>
      <c r="K1924" s="74" t="str">
        <f t="shared" si="29"/>
        <v/>
      </c>
    </row>
    <row r="1925" spans="1:11" ht="18.95" customHeight="1" x14ac:dyDescent="0.25">
      <c r="A1925" s="52"/>
      <c r="C1925" s="185"/>
      <c r="D1925" s="76"/>
      <c r="E1925" s="76" t="str">
        <f>IF(D1925="","",IFERROR(VLOOKUP(D1925,Cadastro!$C$9:$D$1009,2,FALSE),"NOT FOUND"))</f>
        <v/>
      </c>
      <c r="F1925" s="94"/>
      <c r="G1925" s="76"/>
      <c r="H1925" s="81" t="str">
        <f>IFERROR(F1925*VLOOKUP(D1925,Saldo!$P$8:$U$1009,6,FALSE),"")</f>
        <v/>
      </c>
      <c r="I1925" s="78" t="str">
        <f>IFERROR(IF(D1925="","",VLOOKUP(D1925,Saldo!$P$8:$Q$1009,2,FALSE)),"")</f>
        <v/>
      </c>
      <c r="J1925" s="76"/>
      <c r="K1925" s="74" t="str">
        <f t="shared" si="29"/>
        <v/>
      </c>
    </row>
    <row r="1926" spans="1:11" ht="18.95" customHeight="1" x14ac:dyDescent="0.25">
      <c r="A1926" s="52"/>
      <c r="C1926" s="185"/>
      <c r="D1926" s="76"/>
      <c r="E1926" s="76" t="str">
        <f>IF(D1926="","",IFERROR(VLOOKUP(D1926,Cadastro!$C$9:$D$1009,2,FALSE),"NOT FOUND"))</f>
        <v/>
      </c>
      <c r="F1926" s="94"/>
      <c r="G1926" s="76"/>
      <c r="H1926" s="81" t="str">
        <f>IFERROR(F1926*VLOOKUP(D1926,Saldo!$P$8:$U$1009,6,FALSE),"")</f>
        <v/>
      </c>
      <c r="I1926" s="78" t="str">
        <f>IFERROR(IF(D1926="","",VLOOKUP(D1926,Saldo!$P$8:$Q$1009,2,FALSE)),"")</f>
        <v/>
      </c>
      <c r="J1926" s="76"/>
      <c r="K1926" s="74" t="str">
        <f t="shared" si="29"/>
        <v/>
      </c>
    </row>
    <row r="1927" spans="1:11" ht="18.95" customHeight="1" x14ac:dyDescent="0.25">
      <c r="A1927" s="52"/>
      <c r="C1927" s="185"/>
      <c r="D1927" s="76"/>
      <c r="E1927" s="76" t="str">
        <f>IF(D1927="","",IFERROR(VLOOKUP(D1927,Cadastro!$C$9:$D$1009,2,FALSE),"NOT FOUND"))</f>
        <v/>
      </c>
      <c r="F1927" s="94"/>
      <c r="G1927" s="76"/>
      <c r="H1927" s="81" t="str">
        <f>IFERROR(F1927*VLOOKUP(D1927,Saldo!$P$8:$U$1009,6,FALSE),"")</f>
        <v/>
      </c>
      <c r="I1927" s="78" t="str">
        <f>IFERROR(IF(D1927="","",VLOOKUP(D1927,Saldo!$P$8:$Q$1009,2,FALSE)),"")</f>
        <v/>
      </c>
      <c r="J1927" s="76"/>
      <c r="K1927" s="74" t="str">
        <f t="shared" si="29"/>
        <v/>
      </c>
    </row>
    <row r="1928" spans="1:11" ht="18.95" customHeight="1" x14ac:dyDescent="0.25">
      <c r="A1928" s="52"/>
      <c r="C1928" s="185"/>
      <c r="D1928" s="76"/>
      <c r="E1928" s="76" t="str">
        <f>IF(D1928="","",IFERROR(VLOOKUP(D1928,Cadastro!$C$9:$D$1009,2,FALSE),"NOT FOUND"))</f>
        <v/>
      </c>
      <c r="F1928" s="94"/>
      <c r="G1928" s="76"/>
      <c r="H1928" s="81" t="str">
        <f>IFERROR(F1928*VLOOKUP(D1928,Saldo!$P$8:$U$1009,6,FALSE),"")</f>
        <v/>
      </c>
      <c r="I1928" s="78" t="str">
        <f>IFERROR(IF(D1928="","",VLOOKUP(D1928,Saldo!$P$8:$Q$1009,2,FALSE)),"")</f>
        <v/>
      </c>
      <c r="J1928" s="76"/>
      <c r="K1928" s="74" t="str">
        <f t="shared" si="29"/>
        <v/>
      </c>
    </row>
    <row r="1929" spans="1:11" ht="18.95" customHeight="1" x14ac:dyDescent="0.25">
      <c r="A1929" s="52"/>
      <c r="C1929" s="185"/>
      <c r="D1929" s="76"/>
      <c r="E1929" s="76" t="str">
        <f>IF(D1929="","",IFERROR(VLOOKUP(D1929,Cadastro!$C$9:$D$1009,2,FALSE),"NOT FOUND"))</f>
        <v/>
      </c>
      <c r="F1929" s="94"/>
      <c r="G1929" s="76"/>
      <c r="H1929" s="81" t="str">
        <f>IFERROR(F1929*VLOOKUP(D1929,Saldo!$P$8:$U$1009,6,FALSE),"")</f>
        <v/>
      </c>
      <c r="I1929" s="78" t="str">
        <f>IFERROR(IF(D1929="","",VLOOKUP(D1929,Saldo!$P$8:$Q$1009,2,FALSE)),"")</f>
        <v/>
      </c>
      <c r="J1929" s="76"/>
      <c r="K1929" s="74" t="str">
        <f t="shared" si="29"/>
        <v/>
      </c>
    </row>
    <row r="1930" spans="1:11" ht="18.95" customHeight="1" x14ac:dyDescent="0.25">
      <c r="A1930" s="52"/>
      <c r="C1930" s="185"/>
      <c r="D1930" s="76"/>
      <c r="E1930" s="76" t="str">
        <f>IF(D1930="","",IFERROR(VLOOKUP(D1930,Cadastro!$C$9:$D$1009,2,FALSE),"NOT FOUND"))</f>
        <v/>
      </c>
      <c r="F1930" s="94"/>
      <c r="G1930" s="76"/>
      <c r="H1930" s="81" t="str">
        <f>IFERROR(F1930*VLOOKUP(D1930,Saldo!$P$8:$U$1009,6,FALSE),"")</f>
        <v/>
      </c>
      <c r="I1930" s="78" t="str">
        <f>IFERROR(IF(D1930="","",VLOOKUP(D1930,Saldo!$P$8:$Q$1009,2,FALSE)),"")</f>
        <v/>
      </c>
      <c r="J1930" s="76"/>
      <c r="K1930" s="74" t="str">
        <f t="shared" ref="K1930:K1993" si="30">IF(C1930="","",MONTH(C1930))</f>
        <v/>
      </c>
    </row>
    <row r="1931" spans="1:11" ht="18.95" customHeight="1" x14ac:dyDescent="0.25">
      <c r="A1931" s="52"/>
      <c r="C1931" s="185"/>
      <c r="D1931" s="76"/>
      <c r="E1931" s="76" t="str">
        <f>IF(D1931="","",IFERROR(VLOOKUP(D1931,Cadastro!$C$9:$D$1009,2,FALSE),"NOT FOUND"))</f>
        <v/>
      </c>
      <c r="F1931" s="94"/>
      <c r="G1931" s="76"/>
      <c r="H1931" s="81" t="str">
        <f>IFERROR(F1931*VLOOKUP(D1931,Saldo!$P$8:$U$1009,6,FALSE),"")</f>
        <v/>
      </c>
      <c r="I1931" s="78" t="str">
        <f>IFERROR(IF(D1931="","",VLOOKUP(D1931,Saldo!$P$8:$Q$1009,2,FALSE)),"")</f>
        <v/>
      </c>
      <c r="J1931" s="76"/>
      <c r="K1931" s="74" t="str">
        <f t="shared" si="30"/>
        <v/>
      </c>
    </row>
    <row r="1932" spans="1:11" ht="18.95" customHeight="1" x14ac:dyDescent="0.25">
      <c r="A1932" s="52"/>
      <c r="C1932" s="185"/>
      <c r="D1932" s="76"/>
      <c r="E1932" s="76" t="str">
        <f>IF(D1932="","",IFERROR(VLOOKUP(D1932,Cadastro!$C$9:$D$1009,2,FALSE),"NOT FOUND"))</f>
        <v/>
      </c>
      <c r="F1932" s="94"/>
      <c r="G1932" s="76"/>
      <c r="H1932" s="81" t="str">
        <f>IFERROR(F1932*VLOOKUP(D1932,Saldo!$P$8:$U$1009,6,FALSE),"")</f>
        <v/>
      </c>
      <c r="I1932" s="78" t="str">
        <f>IFERROR(IF(D1932="","",VLOOKUP(D1932,Saldo!$P$8:$Q$1009,2,FALSE)),"")</f>
        <v/>
      </c>
      <c r="J1932" s="76"/>
      <c r="K1932" s="74" t="str">
        <f t="shared" si="30"/>
        <v/>
      </c>
    </row>
    <row r="1933" spans="1:11" ht="18.95" customHeight="1" x14ac:dyDescent="0.25">
      <c r="A1933" s="52"/>
      <c r="C1933" s="185"/>
      <c r="D1933" s="76"/>
      <c r="E1933" s="76" t="str">
        <f>IF(D1933="","",IFERROR(VLOOKUP(D1933,Cadastro!$C$9:$D$1009,2,FALSE),"NOT FOUND"))</f>
        <v/>
      </c>
      <c r="F1933" s="94"/>
      <c r="G1933" s="76"/>
      <c r="H1933" s="81" t="str">
        <f>IFERROR(F1933*VLOOKUP(D1933,Saldo!$P$8:$U$1009,6,FALSE),"")</f>
        <v/>
      </c>
      <c r="I1933" s="78" t="str">
        <f>IFERROR(IF(D1933="","",VLOOKUP(D1933,Saldo!$P$8:$Q$1009,2,FALSE)),"")</f>
        <v/>
      </c>
      <c r="J1933" s="76"/>
      <c r="K1933" s="74" t="str">
        <f t="shared" si="30"/>
        <v/>
      </c>
    </row>
    <row r="1934" spans="1:11" ht="18.95" customHeight="1" x14ac:dyDescent="0.25">
      <c r="A1934" s="52"/>
      <c r="C1934" s="185"/>
      <c r="D1934" s="76"/>
      <c r="E1934" s="76" t="str">
        <f>IF(D1934="","",IFERROR(VLOOKUP(D1934,Cadastro!$C$9:$D$1009,2,FALSE),"NOT FOUND"))</f>
        <v/>
      </c>
      <c r="F1934" s="94"/>
      <c r="G1934" s="76"/>
      <c r="H1934" s="81" t="str">
        <f>IFERROR(F1934*VLOOKUP(D1934,Saldo!$P$8:$U$1009,6,FALSE),"")</f>
        <v/>
      </c>
      <c r="I1934" s="78" t="str">
        <f>IFERROR(IF(D1934="","",VLOOKUP(D1934,Saldo!$P$8:$Q$1009,2,FALSE)),"")</f>
        <v/>
      </c>
      <c r="J1934" s="76"/>
      <c r="K1934" s="74" t="str">
        <f t="shared" si="30"/>
        <v/>
      </c>
    </row>
    <row r="1935" spans="1:11" ht="18.95" customHeight="1" x14ac:dyDescent="0.25">
      <c r="A1935" s="52"/>
      <c r="C1935" s="185"/>
      <c r="D1935" s="76"/>
      <c r="E1935" s="76" t="str">
        <f>IF(D1935="","",IFERROR(VLOOKUP(D1935,Cadastro!$C$9:$D$1009,2,FALSE),"NOT FOUND"))</f>
        <v/>
      </c>
      <c r="F1935" s="94"/>
      <c r="G1935" s="76"/>
      <c r="H1935" s="81" t="str">
        <f>IFERROR(F1935*VLOOKUP(D1935,Saldo!$P$8:$U$1009,6,FALSE),"")</f>
        <v/>
      </c>
      <c r="I1935" s="78" t="str">
        <f>IFERROR(IF(D1935="","",VLOOKUP(D1935,Saldo!$P$8:$Q$1009,2,FALSE)),"")</f>
        <v/>
      </c>
      <c r="J1935" s="76"/>
      <c r="K1935" s="74" t="str">
        <f t="shared" si="30"/>
        <v/>
      </c>
    </row>
    <row r="1936" spans="1:11" ht="18.95" customHeight="1" x14ac:dyDescent="0.25">
      <c r="A1936" s="52"/>
      <c r="C1936" s="185"/>
      <c r="D1936" s="76"/>
      <c r="E1936" s="76" t="str">
        <f>IF(D1936="","",IFERROR(VLOOKUP(D1936,Cadastro!$C$9:$D$1009,2,FALSE),"NOT FOUND"))</f>
        <v/>
      </c>
      <c r="F1936" s="94"/>
      <c r="G1936" s="76"/>
      <c r="H1936" s="81" t="str">
        <f>IFERROR(F1936*VLOOKUP(D1936,Saldo!$P$8:$U$1009,6,FALSE),"")</f>
        <v/>
      </c>
      <c r="I1936" s="78" t="str">
        <f>IFERROR(IF(D1936="","",VLOOKUP(D1936,Saldo!$P$8:$Q$1009,2,FALSE)),"")</f>
        <v/>
      </c>
      <c r="J1936" s="76"/>
      <c r="K1936" s="74" t="str">
        <f t="shared" si="30"/>
        <v/>
      </c>
    </row>
    <row r="1937" spans="1:11" ht="18.95" customHeight="1" x14ac:dyDescent="0.25">
      <c r="A1937" s="52"/>
      <c r="C1937" s="185"/>
      <c r="D1937" s="76"/>
      <c r="E1937" s="76" t="str">
        <f>IF(D1937="","",IFERROR(VLOOKUP(D1937,Cadastro!$C$9:$D$1009,2,FALSE),"NOT FOUND"))</f>
        <v/>
      </c>
      <c r="F1937" s="94"/>
      <c r="G1937" s="76"/>
      <c r="H1937" s="81" t="str">
        <f>IFERROR(F1937*VLOOKUP(D1937,Saldo!$P$8:$U$1009,6,FALSE),"")</f>
        <v/>
      </c>
      <c r="I1937" s="78" t="str">
        <f>IFERROR(IF(D1937="","",VLOOKUP(D1937,Saldo!$P$8:$Q$1009,2,FALSE)),"")</f>
        <v/>
      </c>
      <c r="J1937" s="76"/>
      <c r="K1937" s="74" t="str">
        <f t="shared" si="30"/>
        <v/>
      </c>
    </row>
    <row r="1938" spans="1:11" ht="18.95" customHeight="1" x14ac:dyDescent="0.25">
      <c r="A1938" s="52"/>
      <c r="C1938" s="185"/>
      <c r="D1938" s="76"/>
      <c r="E1938" s="76" t="str">
        <f>IF(D1938="","",IFERROR(VLOOKUP(D1938,Cadastro!$C$9:$D$1009,2,FALSE),"NOT FOUND"))</f>
        <v/>
      </c>
      <c r="F1938" s="94"/>
      <c r="G1938" s="76"/>
      <c r="H1938" s="81" t="str">
        <f>IFERROR(F1938*VLOOKUP(D1938,Saldo!$P$8:$U$1009,6,FALSE),"")</f>
        <v/>
      </c>
      <c r="I1938" s="78" t="str">
        <f>IFERROR(IF(D1938="","",VLOOKUP(D1938,Saldo!$P$8:$Q$1009,2,FALSE)),"")</f>
        <v/>
      </c>
      <c r="J1938" s="76"/>
      <c r="K1938" s="74" t="str">
        <f t="shared" si="30"/>
        <v/>
      </c>
    </row>
    <row r="1939" spans="1:11" ht="18.95" customHeight="1" x14ac:dyDescent="0.25">
      <c r="A1939" s="52"/>
      <c r="C1939" s="185"/>
      <c r="D1939" s="76"/>
      <c r="E1939" s="76" t="str">
        <f>IF(D1939="","",IFERROR(VLOOKUP(D1939,Cadastro!$C$9:$D$1009,2,FALSE),"NOT FOUND"))</f>
        <v/>
      </c>
      <c r="F1939" s="94"/>
      <c r="G1939" s="76"/>
      <c r="H1939" s="81" t="str">
        <f>IFERROR(F1939*VLOOKUP(D1939,Saldo!$P$8:$U$1009,6,FALSE),"")</f>
        <v/>
      </c>
      <c r="I1939" s="78" t="str">
        <f>IFERROR(IF(D1939="","",VLOOKUP(D1939,Saldo!$P$8:$Q$1009,2,FALSE)),"")</f>
        <v/>
      </c>
      <c r="J1939" s="76"/>
      <c r="K1939" s="74" t="str">
        <f t="shared" si="30"/>
        <v/>
      </c>
    </row>
    <row r="1940" spans="1:11" ht="18.95" customHeight="1" x14ac:dyDescent="0.25">
      <c r="A1940" s="52"/>
      <c r="C1940" s="185"/>
      <c r="D1940" s="76"/>
      <c r="E1940" s="76" t="str">
        <f>IF(D1940="","",IFERROR(VLOOKUP(D1940,Cadastro!$C$9:$D$1009,2,FALSE),"NOT FOUND"))</f>
        <v/>
      </c>
      <c r="F1940" s="94"/>
      <c r="G1940" s="76"/>
      <c r="H1940" s="81" t="str">
        <f>IFERROR(F1940*VLOOKUP(D1940,Saldo!$P$8:$U$1009,6,FALSE),"")</f>
        <v/>
      </c>
      <c r="I1940" s="78" t="str">
        <f>IFERROR(IF(D1940="","",VLOOKUP(D1940,Saldo!$P$8:$Q$1009,2,FALSE)),"")</f>
        <v/>
      </c>
      <c r="J1940" s="76"/>
      <c r="K1940" s="74" t="str">
        <f t="shared" si="30"/>
        <v/>
      </c>
    </row>
    <row r="1941" spans="1:11" ht="18.95" customHeight="1" x14ac:dyDescent="0.25">
      <c r="A1941" s="52"/>
      <c r="C1941" s="185"/>
      <c r="D1941" s="76"/>
      <c r="E1941" s="76" t="str">
        <f>IF(D1941="","",IFERROR(VLOOKUP(D1941,Cadastro!$C$9:$D$1009,2,FALSE),"NOT FOUND"))</f>
        <v/>
      </c>
      <c r="F1941" s="94"/>
      <c r="G1941" s="76"/>
      <c r="H1941" s="81" t="str">
        <f>IFERROR(F1941*VLOOKUP(D1941,Saldo!$P$8:$U$1009,6,FALSE),"")</f>
        <v/>
      </c>
      <c r="I1941" s="78" t="str">
        <f>IFERROR(IF(D1941="","",VLOOKUP(D1941,Saldo!$P$8:$Q$1009,2,FALSE)),"")</f>
        <v/>
      </c>
      <c r="J1941" s="76"/>
      <c r="K1941" s="74" t="str">
        <f t="shared" si="30"/>
        <v/>
      </c>
    </row>
    <row r="1942" spans="1:11" ht="18.95" customHeight="1" x14ac:dyDescent="0.25">
      <c r="A1942" s="52"/>
      <c r="C1942" s="185"/>
      <c r="D1942" s="76"/>
      <c r="E1942" s="76" t="str">
        <f>IF(D1942="","",IFERROR(VLOOKUP(D1942,Cadastro!$C$9:$D$1009,2,FALSE),"NOT FOUND"))</f>
        <v/>
      </c>
      <c r="F1942" s="94"/>
      <c r="G1942" s="76"/>
      <c r="H1942" s="81" t="str">
        <f>IFERROR(F1942*VLOOKUP(D1942,Saldo!$P$8:$U$1009,6,FALSE),"")</f>
        <v/>
      </c>
      <c r="I1942" s="78" t="str">
        <f>IFERROR(IF(D1942="","",VLOOKUP(D1942,Saldo!$P$8:$Q$1009,2,FALSE)),"")</f>
        <v/>
      </c>
      <c r="J1942" s="76"/>
      <c r="K1942" s="74" t="str">
        <f t="shared" si="30"/>
        <v/>
      </c>
    </row>
    <row r="1943" spans="1:11" ht="18.95" customHeight="1" x14ac:dyDescent="0.25">
      <c r="A1943" s="52"/>
      <c r="C1943" s="185"/>
      <c r="D1943" s="76"/>
      <c r="E1943" s="76" t="str">
        <f>IF(D1943="","",IFERROR(VLOOKUP(D1943,Cadastro!$C$9:$D$1009,2,FALSE),"NOT FOUND"))</f>
        <v/>
      </c>
      <c r="F1943" s="94"/>
      <c r="G1943" s="76"/>
      <c r="H1943" s="81" t="str">
        <f>IFERROR(F1943*VLOOKUP(D1943,Saldo!$P$8:$U$1009,6,FALSE),"")</f>
        <v/>
      </c>
      <c r="I1943" s="78" t="str">
        <f>IFERROR(IF(D1943="","",VLOOKUP(D1943,Saldo!$P$8:$Q$1009,2,FALSE)),"")</f>
        <v/>
      </c>
      <c r="J1943" s="76"/>
      <c r="K1943" s="74" t="str">
        <f t="shared" si="30"/>
        <v/>
      </c>
    </row>
    <row r="1944" spans="1:11" ht="18.95" customHeight="1" x14ac:dyDescent="0.25">
      <c r="A1944" s="52"/>
      <c r="C1944" s="185"/>
      <c r="D1944" s="76"/>
      <c r="E1944" s="76" t="str">
        <f>IF(D1944="","",IFERROR(VLOOKUP(D1944,Cadastro!$C$9:$D$1009,2,FALSE),"NOT FOUND"))</f>
        <v/>
      </c>
      <c r="F1944" s="94"/>
      <c r="G1944" s="76"/>
      <c r="H1944" s="81" t="str">
        <f>IFERROR(F1944*VLOOKUP(D1944,Saldo!$P$8:$U$1009,6,FALSE),"")</f>
        <v/>
      </c>
      <c r="I1944" s="78" t="str">
        <f>IFERROR(IF(D1944="","",VLOOKUP(D1944,Saldo!$P$8:$Q$1009,2,FALSE)),"")</f>
        <v/>
      </c>
      <c r="J1944" s="76"/>
      <c r="K1944" s="74" t="str">
        <f t="shared" si="30"/>
        <v/>
      </c>
    </row>
    <row r="1945" spans="1:11" ht="18.95" customHeight="1" x14ac:dyDescent="0.25">
      <c r="A1945" s="52"/>
      <c r="C1945" s="185"/>
      <c r="D1945" s="76"/>
      <c r="E1945" s="76" t="str">
        <f>IF(D1945="","",IFERROR(VLOOKUP(D1945,Cadastro!$C$9:$D$1009,2,FALSE),"NOT FOUND"))</f>
        <v/>
      </c>
      <c r="F1945" s="94"/>
      <c r="G1945" s="76"/>
      <c r="H1945" s="81" t="str">
        <f>IFERROR(F1945*VLOOKUP(D1945,Saldo!$P$8:$U$1009,6,FALSE),"")</f>
        <v/>
      </c>
      <c r="I1945" s="78" t="str">
        <f>IFERROR(IF(D1945="","",VLOOKUP(D1945,Saldo!$P$8:$Q$1009,2,FALSE)),"")</f>
        <v/>
      </c>
      <c r="J1945" s="76"/>
      <c r="K1945" s="74" t="str">
        <f t="shared" si="30"/>
        <v/>
      </c>
    </row>
    <row r="1946" spans="1:11" ht="18.95" customHeight="1" x14ac:dyDescent="0.25">
      <c r="A1946" s="52"/>
      <c r="C1946" s="185"/>
      <c r="D1946" s="76"/>
      <c r="E1946" s="76" t="str">
        <f>IF(D1946="","",IFERROR(VLOOKUP(D1946,Cadastro!$C$9:$D$1009,2,FALSE),"NOT FOUND"))</f>
        <v/>
      </c>
      <c r="F1946" s="94"/>
      <c r="G1946" s="76"/>
      <c r="H1946" s="81" t="str">
        <f>IFERROR(F1946*VLOOKUP(D1946,Saldo!$P$8:$U$1009,6,FALSE),"")</f>
        <v/>
      </c>
      <c r="I1946" s="78" t="str">
        <f>IFERROR(IF(D1946="","",VLOOKUP(D1946,Saldo!$P$8:$Q$1009,2,FALSE)),"")</f>
        <v/>
      </c>
      <c r="J1946" s="76"/>
      <c r="K1946" s="74" t="str">
        <f t="shared" si="30"/>
        <v/>
      </c>
    </row>
    <row r="1947" spans="1:11" ht="18.95" customHeight="1" x14ac:dyDescent="0.25">
      <c r="A1947" s="52"/>
      <c r="C1947" s="185"/>
      <c r="D1947" s="76"/>
      <c r="E1947" s="76" t="str">
        <f>IF(D1947="","",IFERROR(VLOOKUP(D1947,Cadastro!$C$9:$D$1009,2,FALSE),"NOT FOUND"))</f>
        <v/>
      </c>
      <c r="F1947" s="94"/>
      <c r="G1947" s="76"/>
      <c r="H1947" s="81" t="str">
        <f>IFERROR(F1947*VLOOKUP(D1947,Saldo!$P$8:$U$1009,6,FALSE),"")</f>
        <v/>
      </c>
      <c r="I1947" s="78" t="str">
        <f>IFERROR(IF(D1947="","",VLOOKUP(D1947,Saldo!$P$8:$Q$1009,2,FALSE)),"")</f>
        <v/>
      </c>
      <c r="J1947" s="76"/>
      <c r="K1947" s="74" t="str">
        <f t="shared" si="30"/>
        <v/>
      </c>
    </row>
    <row r="1948" spans="1:11" ht="18.95" customHeight="1" x14ac:dyDescent="0.25">
      <c r="A1948" s="52"/>
      <c r="C1948" s="185"/>
      <c r="D1948" s="76"/>
      <c r="E1948" s="76" t="str">
        <f>IF(D1948="","",IFERROR(VLOOKUP(D1948,Cadastro!$C$9:$D$1009,2,FALSE),"NOT FOUND"))</f>
        <v/>
      </c>
      <c r="F1948" s="94"/>
      <c r="G1948" s="76"/>
      <c r="H1948" s="81" t="str">
        <f>IFERROR(F1948*VLOOKUP(D1948,Saldo!$P$8:$U$1009,6,FALSE),"")</f>
        <v/>
      </c>
      <c r="I1948" s="78" t="str">
        <f>IFERROR(IF(D1948="","",VLOOKUP(D1948,Saldo!$P$8:$Q$1009,2,FALSE)),"")</f>
        <v/>
      </c>
      <c r="J1948" s="76"/>
      <c r="K1948" s="74" t="str">
        <f t="shared" si="30"/>
        <v/>
      </c>
    </row>
    <row r="1949" spans="1:11" ht="18.95" customHeight="1" x14ac:dyDescent="0.25">
      <c r="A1949" s="52"/>
      <c r="C1949" s="185"/>
      <c r="D1949" s="76"/>
      <c r="E1949" s="76" t="str">
        <f>IF(D1949="","",IFERROR(VLOOKUP(D1949,Cadastro!$C$9:$D$1009,2,FALSE),"NOT FOUND"))</f>
        <v/>
      </c>
      <c r="F1949" s="94"/>
      <c r="G1949" s="76"/>
      <c r="H1949" s="81" t="str">
        <f>IFERROR(F1949*VLOOKUP(D1949,Saldo!$P$8:$U$1009,6,FALSE),"")</f>
        <v/>
      </c>
      <c r="I1949" s="78" t="str">
        <f>IFERROR(IF(D1949="","",VLOOKUP(D1949,Saldo!$P$8:$Q$1009,2,FALSE)),"")</f>
        <v/>
      </c>
      <c r="J1949" s="76"/>
      <c r="K1949" s="74" t="str">
        <f t="shared" si="30"/>
        <v/>
      </c>
    </row>
    <row r="1950" spans="1:11" ht="18.95" customHeight="1" x14ac:dyDescent="0.25">
      <c r="A1950" s="52"/>
      <c r="C1950" s="185"/>
      <c r="D1950" s="76"/>
      <c r="E1950" s="76" t="str">
        <f>IF(D1950="","",IFERROR(VLOOKUP(D1950,Cadastro!$C$9:$D$1009,2,FALSE),"NOT FOUND"))</f>
        <v/>
      </c>
      <c r="F1950" s="94"/>
      <c r="G1950" s="76"/>
      <c r="H1950" s="81" t="str">
        <f>IFERROR(F1950*VLOOKUP(D1950,Saldo!$P$8:$U$1009,6,FALSE),"")</f>
        <v/>
      </c>
      <c r="I1950" s="78" t="str">
        <f>IFERROR(IF(D1950="","",VLOOKUP(D1950,Saldo!$P$8:$Q$1009,2,FALSE)),"")</f>
        <v/>
      </c>
      <c r="J1950" s="76"/>
      <c r="K1950" s="74" t="str">
        <f t="shared" si="30"/>
        <v/>
      </c>
    </row>
    <row r="1951" spans="1:11" ht="18.95" customHeight="1" x14ac:dyDescent="0.25">
      <c r="A1951" s="52"/>
      <c r="C1951" s="185"/>
      <c r="D1951" s="76"/>
      <c r="E1951" s="76" t="str">
        <f>IF(D1951="","",IFERROR(VLOOKUP(D1951,Cadastro!$C$9:$D$1009,2,FALSE),"NOT FOUND"))</f>
        <v/>
      </c>
      <c r="F1951" s="94"/>
      <c r="G1951" s="76"/>
      <c r="H1951" s="81" t="str">
        <f>IFERROR(F1951*VLOOKUP(D1951,Saldo!$P$8:$U$1009,6,FALSE),"")</f>
        <v/>
      </c>
      <c r="I1951" s="78" t="str">
        <f>IFERROR(IF(D1951="","",VLOOKUP(D1951,Saldo!$P$8:$Q$1009,2,FALSE)),"")</f>
        <v/>
      </c>
      <c r="J1951" s="76"/>
      <c r="K1951" s="74" t="str">
        <f t="shared" si="30"/>
        <v/>
      </c>
    </row>
    <row r="1952" spans="1:11" ht="18.95" customHeight="1" x14ac:dyDescent="0.25">
      <c r="A1952" s="52"/>
      <c r="C1952" s="185"/>
      <c r="D1952" s="76"/>
      <c r="E1952" s="76" t="str">
        <f>IF(D1952="","",IFERROR(VLOOKUP(D1952,Cadastro!$C$9:$D$1009,2,FALSE),"NOT FOUND"))</f>
        <v/>
      </c>
      <c r="F1952" s="94"/>
      <c r="G1952" s="76"/>
      <c r="H1952" s="81" t="str">
        <f>IFERROR(F1952*VLOOKUP(D1952,Saldo!$P$8:$U$1009,6,FALSE),"")</f>
        <v/>
      </c>
      <c r="I1952" s="78" t="str">
        <f>IFERROR(IF(D1952="","",VLOOKUP(D1952,Saldo!$P$8:$Q$1009,2,FALSE)),"")</f>
        <v/>
      </c>
      <c r="J1952" s="76"/>
      <c r="K1952" s="74" t="str">
        <f t="shared" si="30"/>
        <v/>
      </c>
    </row>
    <row r="1953" spans="1:11" ht="18.95" customHeight="1" x14ac:dyDescent="0.25">
      <c r="A1953" s="52"/>
      <c r="C1953" s="185"/>
      <c r="D1953" s="76"/>
      <c r="E1953" s="76" t="str">
        <f>IF(D1953="","",IFERROR(VLOOKUP(D1953,Cadastro!$C$9:$D$1009,2,FALSE),"NOT FOUND"))</f>
        <v/>
      </c>
      <c r="F1953" s="94"/>
      <c r="G1953" s="76"/>
      <c r="H1953" s="81" t="str">
        <f>IFERROR(F1953*VLOOKUP(D1953,Saldo!$P$8:$U$1009,6,FALSE),"")</f>
        <v/>
      </c>
      <c r="I1953" s="78" t="str">
        <f>IFERROR(IF(D1953="","",VLOOKUP(D1953,Saldo!$P$8:$Q$1009,2,FALSE)),"")</f>
        <v/>
      </c>
      <c r="J1953" s="76"/>
      <c r="K1953" s="74" t="str">
        <f t="shared" si="30"/>
        <v/>
      </c>
    </row>
    <row r="1954" spans="1:11" ht="18.95" customHeight="1" x14ac:dyDescent="0.25">
      <c r="A1954" s="52"/>
      <c r="C1954" s="185"/>
      <c r="D1954" s="76"/>
      <c r="E1954" s="76" t="str">
        <f>IF(D1954="","",IFERROR(VLOOKUP(D1954,Cadastro!$C$9:$D$1009,2,FALSE),"NOT FOUND"))</f>
        <v/>
      </c>
      <c r="F1954" s="94"/>
      <c r="G1954" s="76"/>
      <c r="H1954" s="81" t="str">
        <f>IFERROR(F1954*VLOOKUP(D1954,Saldo!$P$8:$U$1009,6,FALSE),"")</f>
        <v/>
      </c>
      <c r="I1954" s="78" t="str">
        <f>IFERROR(IF(D1954="","",VLOOKUP(D1954,Saldo!$P$8:$Q$1009,2,FALSE)),"")</f>
        <v/>
      </c>
      <c r="J1954" s="76"/>
      <c r="K1954" s="74" t="str">
        <f t="shared" si="30"/>
        <v/>
      </c>
    </row>
    <row r="1955" spans="1:11" ht="18.95" customHeight="1" x14ac:dyDescent="0.25">
      <c r="A1955" s="52"/>
      <c r="C1955" s="185"/>
      <c r="D1955" s="76"/>
      <c r="E1955" s="76" t="str">
        <f>IF(D1955="","",IFERROR(VLOOKUP(D1955,Cadastro!$C$9:$D$1009,2,FALSE),"NOT FOUND"))</f>
        <v/>
      </c>
      <c r="F1955" s="94"/>
      <c r="G1955" s="76"/>
      <c r="H1955" s="81" t="str">
        <f>IFERROR(F1955*VLOOKUP(D1955,Saldo!$P$8:$U$1009,6,FALSE),"")</f>
        <v/>
      </c>
      <c r="I1955" s="78" t="str">
        <f>IFERROR(IF(D1955="","",VLOOKUP(D1955,Saldo!$P$8:$Q$1009,2,FALSE)),"")</f>
        <v/>
      </c>
      <c r="J1955" s="76"/>
      <c r="K1955" s="74" t="str">
        <f t="shared" si="30"/>
        <v/>
      </c>
    </row>
    <row r="1956" spans="1:11" ht="18.95" customHeight="1" x14ac:dyDescent="0.25">
      <c r="A1956" s="52"/>
      <c r="C1956" s="185"/>
      <c r="D1956" s="76"/>
      <c r="E1956" s="76" t="str">
        <f>IF(D1956="","",IFERROR(VLOOKUP(D1956,Cadastro!$C$9:$D$1009,2,FALSE),"NOT FOUND"))</f>
        <v/>
      </c>
      <c r="F1956" s="94"/>
      <c r="G1956" s="76"/>
      <c r="H1956" s="81" t="str">
        <f>IFERROR(F1956*VLOOKUP(D1956,Saldo!$P$8:$U$1009,6,FALSE),"")</f>
        <v/>
      </c>
      <c r="I1956" s="78" t="str">
        <f>IFERROR(IF(D1956="","",VLOOKUP(D1956,Saldo!$P$8:$Q$1009,2,FALSE)),"")</f>
        <v/>
      </c>
      <c r="J1956" s="76"/>
      <c r="K1956" s="74" t="str">
        <f t="shared" si="30"/>
        <v/>
      </c>
    </row>
    <row r="1957" spans="1:11" ht="18.95" customHeight="1" x14ac:dyDescent="0.25">
      <c r="A1957" s="52"/>
      <c r="C1957" s="185"/>
      <c r="D1957" s="76"/>
      <c r="E1957" s="76" t="str">
        <f>IF(D1957="","",IFERROR(VLOOKUP(D1957,Cadastro!$C$9:$D$1009,2,FALSE),"NOT FOUND"))</f>
        <v/>
      </c>
      <c r="F1957" s="94"/>
      <c r="G1957" s="76"/>
      <c r="H1957" s="81" t="str">
        <f>IFERROR(F1957*VLOOKUP(D1957,Saldo!$P$8:$U$1009,6,FALSE),"")</f>
        <v/>
      </c>
      <c r="I1957" s="78" t="str">
        <f>IFERROR(IF(D1957="","",VLOOKUP(D1957,Saldo!$P$8:$Q$1009,2,FALSE)),"")</f>
        <v/>
      </c>
      <c r="J1957" s="76"/>
      <c r="K1957" s="74" t="str">
        <f t="shared" si="30"/>
        <v/>
      </c>
    </row>
    <row r="1958" spans="1:11" ht="18.95" customHeight="1" x14ac:dyDescent="0.25">
      <c r="A1958" s="52"/>
      <c r="C1958" s="185"/>
      <c r="D1958" s="76"/>
      <c r="E1958" s="76" t="str">
        <f>IF(D1958="","",IFERROR(VLOOKUP(D1958,Cadastro!$C$9:$D$1009,2,FALSE),"NOT FOUND"))</f>
        <v/>
      </c>
      <c r="F1958" s="94"/>
      <c r="G1958" s="76"/>
      <c r="H1958" s="81" t="str">
        <f>IFERROR(F1958*VLOOKUP(D1958,Saldo!$P$8:$U$1009,6,FALSE),"")</f>
        <v/>
      </c>
      <c r="I1958" s="78" t="str">
        <f>IFERROR(IF(D1958="","",VLOOKUP(D1958,Saldo!$P$8:$Q$1009,2,FALSE)),"")</f>
        <v/>
      </c>
      <c r="J1958" s="76"/>
      <c r="K1958" s="74" t="str">
        <f t="shared" si="30"/>
        <v/>
      </c>
    </row>
    <row r="1959" spans="1:11" ht="18.95" customHeight="1" x14ac:dyDescent="0.25">
      <c r="A1959" s="52"/>
      <c r="C1959" s="185"/>
      <c r="D1959" s="76"/>
      <c r="E1959" s="76" t="str">
        <f>IF(D1959="","",IFERROR(VLOOKUP(D1959,Cadastro!$C$9:$D$1009,2,FALSE),"NOT FOUND"))</f>
        <v/>
      </c>
      <c r="F1959" s="94"/>
      <c r="G1959" s="76"/>
      <c r="H1959" s="81" t="str">
        <f>IFERROR(F1959*VLOOKUP(D1959,Saldo!$P$8:$U$1009,6,FALSE),"")</f>
        <v/>
      </c>
      <c r="I1959" s="78" t="str">
        <f>IFERROR(IF(D1959="","",VLOOKUP(D1959,Saldo!$P$8:$Q$1009,2,FALSE)),"")</f>
        <v/>
      </c>
      <c r="J1959" s="76"/>
      <c r="K1959" s="74" t="str">
        <f t="shared" si="30"/>
        <v/>
      </c>
    </row>
    <row r="1960" spans="1:11" ht="18.95" customHeight="1" x14ac:dyDescent="0.25">
      <c r="A1960" s="52"/>
      <c r="C1960" s="185"/>
      <c r="D1960" s="76"/>
      <c r="E1960" s="76" t="str">
        <f>IF(D1960="","",IFERROR(VLOOKUP(D1960,Cadastro!$C$9:$D$1009,2,FALSE),"NOT FOUND"))</f>
        <v/>
      </c>
      <c r="F1960" s="94"/>
      <c r="G1960" s="76"/>
      <c r="H1960" s="81" t="str">
        <f>IFERROR(F1960*VLOOKUP(D1960,Saldo!$P$8:$U$1009,6,FALSE),"")</f>
        <v/>
      </c>
      <c r="I1960" s="78" t="str">
        <f>IFERROR(IF(D1960="","",VLOOKUP(D1960,Saldo!$P$8:$Q$1009,2,FALSE)),"")</f>
        <v/>
      </c>
      <c r="J1960" s="76"/>
      <c r="K1960" s="74" t="str">
        <f t="shared" si="30"/>
        <v/>
      </c>
    </row>
    <row r="1961" spans="1:11" ht="18.95" customHeight="1" x14ac:dyDescent="0.25">
      <c r="A1961" s="52"/>
      <c r="C1961" s="185"/>
      <c r="D1961" s="76"/>
      <c r="E1961" s="76" t="str">
        <f>IF(D1961="","",IFERROR(VLOOKUP(D1961,Cadastro!$C$9:$D$1009,2,FALSE),"NOT FOUND"))</f>
        <v/>
      </c>
      <c r="F1961" s="94"/>
      <c r="G1961" s="76"/>
      <c r="H1961" s="81" t="str">
        <f>IFERROR(F1961*VLOOKUP(D1961,Saldo!$P$8:$U$1009,6,FALSE),"")</f>
        <v/>
      </c>
      <c r="I1961" s="78" t="str">
        <f>IFERROR(IF(D1961="","",VLOOKUP(D1961,Saldo!$P$8:$Q$1009,2,FALSE)),"")</f>
        <v/>
      </c>
      <c r="J1961" s="76"/>
      <c r="K1961" s="74" t="str">
        <f t="shared" si="30"/>
        <v/>
      </c>
    </row>
    <row r="1962" spans="1:11" ht="18.95" customHeight="1" x14ac:dyDescent="0.25">
      <c r="A1962" s="52"/>
      <c r="C1962" s="185"/>
      <c r="D1962" s="76"/>
      <c r="E1962" s="76" t="str">
        <f>IF(D1962="","",IFERROR(VLOOKUP(D1962,Cadastro!$C$9:$D$1009,2,FALSE),"NOT FOUND"))</f>
        <v/>
      </c>
      <c r="F1962" s="94"/>
      <c r="G1962" s="76"/>
      <c r="H1962" s="81" t="str">
        <f>IFERROR(F1962*VLOOKUP(D1962,Saldo!$P$8:$U$1009,6,FALSE),"")</f>
        <v/>
      </c>
      <c r="I1962" s="78" t="str">
        <f>IFERROR(IF(D1962="","",VLOOKUP(D1962,Saldo!$P$8:$Q$1009,2,FALSE)),"")</f>
        <v/>
      </c>
      <c r="J1962" s="76"/>
      <c r="K1962" s="74" t="str">
        <f t="shared" si="30"/>
        <v/>
      </c>
    </row>
    <row r="1963" spans="1:11" ht="18.95" customHeight="1" x14ac:dyDescent="0.25">
      <c r="A1963" s="52"/>
      <c r="C1963" s="185"/>
      <c r="D1963" s="76"/>
      <c r="E1963" s="76" t="str">
        <f>IF(D1963="","",IFERROR(VLOOKUP(D1963,Cadastro!$C$9:$D$1009,2,FALSE),"NOT FOUND"))</f>
        <v/>
      </c>
      <c r="F1963" s="94"/>
      <c r="G1963" s="76"/>
      <c r="H1963" s="81" t="str">
        <f>IFERROR(F1963*VLOOKUP(D1963,Saldo!$P$8:$U$1009,6,FALSE),"")</f>
        <v/>
      </c>
      <c r="I1963" s="78" t="str">
        <f>IFERROR(IF(D1963="","",VLOOKUP(D1963,Saldo!$P$8:$Q$1009,2,FALSE)),"")</f>
        <v/>
      </c>
      <c r="J1963" s="76"/>
      <c r="K1963" s="74" t="str">
        <f t="shared" si="30"/>
        <v/>
      </c>
    </row>
    <row r="1964" spans="1:11" ht="18.95" customHeight="1" x14ac:dyDescent="0.25">
      <c r="A1964" s="52"/>
      <c r="C1964" s="185"/>
      <c r="D1964" s="76"/>
      <c r="E1964" s="76" t="str">
        <f>IF(D1964="","",IFERROR(VLOOKUP(D1964,Cadastro!$C$9:$D$1009,2,FALSE),"NOT FOUND"))</f>
        <v/>
      </c>
      <c r="F1964" s="94"/>
      <c r="G1964" s="76"/>
      <c r="H1964" s="81" t="str">
        <f>IFERROR(F1964*VLOOKUP(D1964,Saldo!$P$8:$U$1009,6,FALSE),"")</f>
        <v/>
      </c>
      <c r="I1964" s="78" t="str">
        <f>IFERROR(IF(D1964="","",VLOOKUP(D1964,Saldo!$P$8:$Q$1009,2,FALSE)),"")</f>
        <v/>
      </c>
      <c r="J1964" s="76"/>
      <c r="K1964" s="74" t="str">
        <f t="shared" si="30"/>
        <v/>
      </c>
    </row>
    <row r="1965" spans="1:11" ht="18.95" customHeight="1" x14ac:dyDescent="0.25">
      <c r="A1965" s="52"/>
      <c r="C1965" s="185"/>
      <c r="D1965" s="76"/>
      <c r="E1965" s="76" t="str">
        <f>IF(D1965="","",IFERROR(VLOOKUP(D1965,Cadastro!$C$9:$D$1009,2,FALSE),"NOT FOUND"))</f>
        <v/>
      </c>
      <c r="F1965" s="94"/>
      <c r="G1965" s="76"/>
      <c r="H1965" s="81" t="str">
        <f>IFERROR(F1965*VLOOKUP(D1965,Saldo!$P$8:$U$1009,6,FALSE),"")</f>
        <v/>
      </c>
      <c r="I1965" s="78" t="str">
        <f>IFERROR(IF(D1965="","",VLOOKUP(D1965,Saldo!$P$8:$Q$1009,2,FALSE)),"")</f>
        <v/>
      </c>
      <c r="J1965" s="76"/>
      <c r="K1965" s="74" t="str">
        <f t="shared" si="30"/>
        <v/>
      </c>
    </row>
    <row r="1966" spans="1:11" ht="18.95" customHeight="1" x14ac:dyDescent="0.25">
      <c r="A1966" s="52"/>
      <c r="C1966" s="185"/>
      <c r="D1966" s="76"/>
      <c r="E1966" s="76" t="str">
        <f>IF(D1966="","",IFERROR(VLOOKUP(D1966,Cadastro!$C$9:$D$1009,2,FALSE),"NOT FOUND"))</f>
        <v/>
      </c>
      <c r="F1966" s="94"/>
      <c r="G1966" s="76"/>
      <c r="H1966" s="81" t="str">
        <f>IFERROR(F1966*VLOOKUP(D1966,Saldo!$P$8:$U$1009,6,FALSE),"")</f>
        <v/>
      </c>
      <c r="I1966" s="78" t="str">
        <f>IFERROR(IF(D1966="","",VLOOKUP(D1966,Saldo!$P$8:$Q$1009,2,FALSE)),"")</f>
        <v/>
      </c>
      <c r="J1966" s="76"/>
      <c r="K1966" s="74" t="str">
        <f t="shared" si="30"/>
        <v/>
      </c>
    </row>
    <row r="1967" spans="1:11" ht="18.95" customHeight="1" x14ac:dyDescent="0.25">
      <c r="A1967" s="52"/>
      <c r="C1967" s="185"/>
      <c r="D1967" s="76"/>
      <c r="E1967" s="76" t="str">
        <f>IF(D1967="","",IFERROR(VLOOKUP(D1967,Cadastro!$C$9:$D$1009,2,FALSE),"NOT FOUND"))</f>
        <v/>
      </c>
      <c r="F1967" s="94"/>
      <c r="G1967" s="76"/>
      <c r="H1967" s="81" t="str">
        <f>IFERROR(F1967*VLOOKUP(D1967,Saldo!$P$8:$U$1009,6,FALSE),"")</f>
        <v/>
      </c>
      <c r="I1967" s="78" t="str">
        <f>IFERROR(IF(D1967="","",VLOOKUP(D1967,Saldo!$P$8:$Q$1009,2,FALSE)),"")</f>
        <v/>
      </c>
      <c r="J1967" s="76"/>
      <c r="K1967" s="74" t="str">
        <f t="shared" si="30"/>
        <v/>
      </c>
    </row>
    <row r="1968" spans="1:11" ht="18.95" customHeight="1" x14ac:dyDescent="0.25">
      <c r="A1968" s="52"/>
      <c r="C1968" s="185"/>
      <c r="D1968" s="76"/>
      <c r="E1968" s="76" t="str">
        <f>IF(D1968="","",IFERROR(VLOOKUP(D1968,Cadastro!$C$9:$D$1009,2,FALSE),"NOT FOUND"))</f>
        <v/>
      </c>
      <c r="F1968" s="94"/>
      <c r="G1968" s="76"/>
      <c r="H1968" s="81" t="str">
        <f>IFERROR(F1968*VLOOKUP(D1968,Saldo!$P$8:$U$1009,6,FALSE),"")</f>
        <v/>
      </c>
      <c r="I1968" s="78" t="str">
        <f>IFERROR(IF(D1968="","",VLOOKUP(D1968,Saldo!$P$8:$Q$1009,2,FALSE)),"")</f>
        <v/>
      </c>
      <c r="J1968" s="76"/>
      <c r="K1968" s="74" t="str">
        <f t="shared" si="30"/>
        <v/>
      </c>
    </row>
    <row r="1969" spans="1:11" ht="18.95" customHeight="1" x14ac:dyDescent="0.25">
      <c r="A1969" s="52"/>
      <c r="C1969" s="185"/>
      <c r="D1969" s="76"/>
      <c r="E1969" s="76" t="str">
        <f>IF(D1969="","",IFERROR(VLOOKUP(D1969,Cadastro!$C$9:$D$1009,2,FALSE),"NOT FOUND"))</f>
        <v/>
      </c>
      <c r="F1969" s="94"/>
      <c r="G1969" s="76"/>
      <c r="H1969" s="81" t="str">
        <f>IFERROR(F1969*VLOOKUP(D1969,Saldo!$P$8:$U$1009,6,FALSE),"")</f>
        <v/>
      </c>
      <c r="I1969" s="78" t="str">
        <f>IFERROR(IF(D1969="","",VLOOKUP(D1969,Saldo!$P$8:$Q$1009,2,FALSE)),"")</f>
        <v/>
      </c>
      <c r="J1969" s="76"/>
      <c r="K1969" s="74" t="str">
        <f t="shared" si="30"/>
        <v/>
      </c>
    </row>
    <row r="1970" spans="1:11" ht="18.95" customHeight="1" x14ac:dyDescent="0.25">
      <c r="A1970" s="52"/>
      <c r="C1970" s="185"/>
      <c r="D1970" s="76"/>
      <c r="E1970" s="76" t="str">
        <f>IF(D1970="","",IFERROR(VLOOKUP(D1970,Cadastro!$C$9:$D$1009,2,FALSE),"NOT FOUND"))</f>
        <v/>
      </c>
      <c r="F1970" s="94"/>
      <c r="G1970" s="76"/>
      <c r="H1970" s="81" t="str">
        <f>IFERROR(F1970*VLOOKUP(D1970,Saldo!$P$8:$U$1009,6,FALSE),"")</f>
        <v/>
      </c>
      <c r="I1970" s="78" t="str">
        <f>IFERROR(IF(D1970="","",VLOOKUP(D1970,Saldo!$P$8:$Q$1009,2,FALSE)),"")</f>
        <v/>
      </c>
      <c r="J1970" s="76"/>
      <c r="K1970" s="74" t="str">
        <f t="shared" si="30"/>
        <v/>
      </c>
    </row>
    <row r="1971" spans="1:11" ht="18.95" customHeight="1" x14ac:dyDescent="0.25">
      <c r="A1971" s="52"/>
      <c r="C1971" s="185"/>
      <c r="D1971" s="76"/>
      <c r="E1971" s="76" t="str">
        <f>IF(D1971="","",IFERROR(VLOOKUP(D1971,Cadastro!$C$9:$D$1009,2,FALSE),"NOT FOUND"))</f>
        <v/>
      </c>
      <c r="F1971" s="94"/>
      <c r="G1971" s="76"/>
      <c r="H1971" s="81" t="str">
        <f>IFERROR(F1971*VLOOKUP(D1971,Saldo!$P$8:$U$1009,6,FALSE),"")</f>
        <v/>
      </c>
      <c r="I1971" s="78" t="str">
        <f>IFERROR(IF(D1971="","",VLOOKUP(D1971,Saldo!$P$8:$Q$1009,2,FALSE)),"")</f>
        <v/>
      </c>
      <c r="J1971" s="76"/>
      <c r="K1971" s="74" t="str">
        <f t="shared" si="30"/>
        <v/>
      </c>
    </row>
    <row r="1972" spans="1:11" ht="18.95" customHeight="1" x14ac:dyDescent="0.25">
      <c r="A1972" s="52"/>
      <c r="C1972" s="185"/>
      <c r="D1972" s="76"/>
      <c r="E1972" s="76" t="str">
        <f>IF(D1972="","",IFERROR(VLOOKUP(D1972,Cadastro!$C$9:$D$1009,2,FALSE),"NOT FOUND"))</f>
        <v/>
      </c>
      <c r="F1972" s="94"/>
      <c r="G1972" s="76"/>
      <c r="H1972" s="81" t="str">
        <f>IFERROR(F1972*VLOOKUP(D1972,Saldo!$P$8:$U$1009,6,FALSE),"")</f>
        <v/>
      </c>
      <c r="I1972" s="78" t="str">
        <f>IFERROR(IF(D1972="","",VLOOKUP(D1972,Saldo!$P$8:$Q$1009,2,FALSE)),"")</f>
        <v/>
      </c>
      <c r="J1972" s="76"/>
      <c r="K1972" s="74" t="str">
        <f t="shared" si="30"/>
        <v/>
      </c>
    </row>
    <row r="1973" spans="1:11" ht="18.95" customHeight="1" x14ac:dyDescent="0.25">
      <c r="A1973" s="52"/>
      <c r="C1973" s="185"/>
      <c r="D1973" s="76"/>
      <c r="E1973" s="76" t="str">
        <f>IF(D1973="","",IFERROR(VLOOKUP(D1973,Cadastro!$C$9:$D$1009,2,FALSE),"NOT FOUND"))</f>
        <v/>
      </c>
      <c r="F1973" s="94"/>
      <c r="G1973" s="76"/>
      <c r="H1973" s="81" t="str">
        <f>IFERROR(F1973*VLOOKUP(D1973,Saldo!$P$8:$U$1009,6,FALSE),"")</f>
        <v/>
      </c>
      <c r="I1973" s="78" t="str">
        <f>IFERROR(IF(D1973="","",VLOOKUP(D1973,Saldo!$P$8:$Q$1009,2,FALSE)),"")</f>
        <v/>
      </c>
      <c r="J1973" s="76"/>
      <c r="K1973" s="74" t="str">
        <f t="shared" si="30"/>
        <v/>
      </c>
    </row>
    <row r="1974" spans="1:11" ht="18.95" customHeight="1" x14ac:dyDescent="0.25">
      <c r="A1974" s="52"/>
      <c r="C1974" s="185"/>
      <c r="D1974" s="76"/>
      <c r="E1974" s="76" t="str">
        <f>IF(D1974="","",IFERROR(VLOOKUP(D1974,Cadastro!$C$9:$D$1009,2,FALSE),"NOT FOUND"))</f>
        <v/>
      </c>
      <c r="F1974" s="94"/>
      <c r="G1974" s="76"/>
      <c r="H1974" s="81" t="str">
        <f>IFERROR(F1974*VLOOKUP(D1974,Saldo!$P$8:$U$1009,6,FALSE),"")</f>
        <v/>
      </c>
      <c r="I1974" s="78" t="str">
        <f>IFERROR(IF(D1974="","",VLOOKUP(D1974,Saldo!$P$8:$Q$1009,2,FALSE)),"")</f>
        <v/>
      </c>
      <c r="J1974" s="76"/>
      <c r="K1974" s="74" t="str">
        <f t="shared" si="30"/>
        <v/>
      </c>
    </row>
    <row r="1975" spans="1:11" ht="18.95" customHeight="1" x14ac:dyDescent="0.25">
      <c r="A1975" s="52"/>
      <c r="C1975" s="185"/>
      <c r="D1975" s="76"/>
      <c r="E1975" s="76" t="str">
        <f>IF(D1975="","",IFERROR(VLOOKUP(D1975,Cadastro!$C$9:$D$1009,2,FALSE),"NOT FOUND"))</f>
        <v/>
      </c>
      <c r="F1975" s="94"/>
      <c r="G1975" s="76"/>
      <c r="H1975" s="81" t="str">
        <f>IFERROR(F1975*VLOOKUP(D1975,Saldo!$P$8:$U$1009,6,FALSE),"")</f>
        <v/>
      </c>
      <c r="I1975" s="78" t="str">
        <f>IFERROR(IF(D1975="","",VLOOKUP(D1975,Saldo!$P$8:$Q$1009,2,FALSE)),"")</f>
        <v/>
      </c>
      <c r="J1975" s="76"/>
      <c r="K1975" s="74" t="str">
        <f t="shared" si="30"/>
        <v/>
      </c>
    </row>
    <row r="1976" spans="1:11" ht="18.95" customHeight="1" x14ac:dyDescent="0.25">
      <c r="A1976" s="52"/>
      <c r="C1976" s="185"/>
      <c r="D1976" s="76"/>
      <c r="E1976" s="76" t="str">
        <f>IF(D1976="","",IFERROR(VLOOKUP(D1976,Cadastro!$C$9:$D$1009,2,FALSE),"NOT FOUND"))</f>
        <v/>
      </c>
      <c r="F1976" s="94"/>
      <c r="G1976" s="76"/>
      <c r="H1976" s="81" t="str">
        <f>IFERROR(F1976*VLOOKUP(D1976,Saldo!$P$8:$U$1009,6,FALSE),"")</f>
        <v/>
      </c>
      <c r="I1976" s="78" t="str">
        <f>IFERROR(IF(D1976="","",VLOOKUP(D1976,Saldo!$P$8:$Q$1009,2,FALSE)),"")</f>
        <v/>
      </c>
      <c r="J1976" s="76"/>
      <c r="K1976" s="74" t="str">
        <f t="shared" si="30"/>
        <v/>
      </c>
    </row>
    <row r="1977" spans="1:11" ht="18.95" customHeight="1" x14ac:dyDescent="0.25">
      <c r="A1977" s="52"/>
      <c r="C1977" s="185"/>
      <c r="D1977" s="76"/>
      <c r="E1977" s="76" t="str">
        <f>IF(D1977="","",IFERROR(VLOOKUP(D1977,Cadastro!$C$9:$D$1009,2,FALSE),"NOT FOUND"))</f>
        <v/>
      </c>
      <c r="F1977" s="94"/>
      <c r="G1977" s="76"/>
      <c r="H1977" s="81" t="str">
        <f>IFERROR(F1977*VLOOKUP(D1977,Saldo!$P$8:$U$1009,6,FALSE),"")</f>
        <v/>
      </c>
      <c r="I1977" s="78" t="str">
        <f>IFERROR(IF(D1977="","",VLOOKUP(D1977,Saldo!$P$8:$Q$1009,2,FALSE)),"")</f>
        <v/>
      </c>
      <c r="J1977" s="76"/>
      <c r="K1977" s="74" t="str">
        <f t="shared" si="30"/>
        <v/>
      </c>
    </row>
    <row r="1978" spans="1:11" ht="18.95" customHeight="1" x14ac:dyDescent="0.25">
      <c r="A1978" s="52"/>
      <c r="C1978" s="185"/>
      <c r="D1978" s="76"/>
      <c r="E1978" s="76" t="str">
        <f>IF(D1978="","",IFERROR(VLOOKUP(D1978,Cadastro!$C$9:$D$1009,2,FALSE),"NOT FOUND"))</f>
        <v/>
      </c>
      <c r="F1978" s="94"/>
      <c r="G1978" s="76"/>
      <c r="H1978" s="81" t="str">
        <f>IFERROR(F1978*VLOOKUP(D1978,Saldo!$P$8:$U$1009,6,FALSE),"")</f>
        <v/>
      </c>
      <c r="I1978" s="78" t="str">
        <f>IFERROR(IF(D1978="","",VLOOKUP(D1978,Saldo!$P$8:$Q$1009,2,FALSE)),"")</f>
        <v/>
      </c>
      <c r="J1978" s="76"/>
      <c r="K1978" s="74" t="str">
        <f t="shared" si="30"/>
        <v/>
      </c>
    </row>
    <row r="1979" spans="1:11" ht="18.95" customHeight="1" x14ac:dyDescent="0.25">
      <c r="A1979" s="52"/>
      <c r="C1979" s="185"/>
      <c r="D1979" s="76"/>
      <c r="E1979" s="76" t="str">
        <f>IF(D1979="","",IFERROR(VLOOKUP(D1979,Cadastro!$C$9:$D$1009,2,FALSE),"NOT FOUND"))</f>
        <v/>
      </c>
      <c r="F1979" s="94"/>
      <c r="G1979" s="76"/>
      <c r="H1979" s="81" t="str">
        <f>IFERROR(F1979*VLOOKUP(D1979,Saldo!$P$8:$U$1009,6,FALSE),"")</f>
        <v/>
      </c>
      <c r="I1979" s="78" t="str">
        <f>IFERROR(IF(D1979="","",VLOOKUP(D1979,Saldo!$P$8:$Q$1009,2,FALSE)),"")</f>
        <v/>
      </c>
      <c r="J1979" s="76"/>
      <c r="K1979" s="74" t="str">
        <f t="shared" si="30"/>
        <v/>
      </c>
    </row>
    <row r="1980" spans="1:11" ht="18.95" customHeight="1" x14ac:dyDescent="0.25">
      <c r="A1980" s="52"/>
      <c r="C1980" s="185"/>
      <c r="D1980" s="76"/>
      <c r="E1980" s="76" t="str">
        <f>IF(D1980="","",IFERROR(VLOOKUP(D1980,Cadastro!$C$9:$D$1009,2,FALSE),"NOT FOUND"))</f>
        <v/>
      </c>
      <c r="F1980" s="94"/>
      <c r="G1980" s="76"/>
      <c r="H1980" s="81" t="str">
        <f>IFERROR(F1980*VLOOKUP(D1980,Saldo!$P$8:$U$1009,6,FALSE),"")</f>
        <v/>
      </c>
      <c r="I1980" s="78" t="str">
        <f>IFERROR(IF(D1980="","",VLOOKUP(D1980,Saldo!$P$8:$Q$1009,2,FALSE)),"")</f>
        <v/>
      </c>
      <c r="J1980" s="76"/>
      <c r="K1980" s="74" t="str">
        <f t="shared" si="30"/>
        <v/>
      </c>
    </row>
    <row r="1981" spans="1:11" ht="18.95" customHeight="1" x14ac:dyDescent="0.25">
      <c r="A1981" s="52"/>
      <c r="C1981" s="185"/>
      <c r="D1981" s="76"/>
      <c r="E1981" s="76" t="str">
        <f>IF(D1981="","",IFERROR(VLOOKUP(D1981,Cadastro!$C$9:$D$1009,2,FALSE),"NOT FOUND"))</f>
        <v/>
      </c>
      <c r="F1981" s="94"/>
      <c r="G1981" s="76"/>
      <c r="H1981" s="81" t="str">
        <f>IFERROR(F1981*VLOOKUP(D1981,Saldo!$P$8:$U$1009,6,FALSE),"")</f>
        <v/>
      </c>
      <c r="I1981" s="78" t="str">
        <f>IFERROR(IF(D1981="","",VLOOKUP(D1981,Saldo!$P$8:$Q$1009,2,FALSE)),"")</f>
        <v/>
      </c>
      <c r="J1981" s="76"/>
      <c r="K1981" s="74" t="str">
        <f t="shared" si="30"/>
        <v/>
      </c>
    </row>
    <row r="1982" spans="1:11" ht="18.95" customHeight="1" x14ac:dyDescent="0.25">
      <c r="A1982" s="52"/>
      <c r="C1982" s="185"/>
      <c r="D1982" s="76"/>
      <c r="E1982" s="76" t="str">
        <f>IF(D1982="","",IFERROR(VLOOKUP(D1982,Cadastro!$C$9:$D$1009,2,FALSE),"NOT FOUND"))</f>
        <v/>
      </c>
      <c r="F1982" s="94"/>
      <c r="G1982" s="76"/>
      <c r="H1982" s="81" t="str">
        <f>IFERROR(F1982*VLOOKUP(D1982,Saldo!$P$8:$U$1009,6,FALSE),"")</f>
        <v/>
      </c>
      <c r="I1982" s="78" t="str">
        <f>IFERROR(IF(D1982="","",VLOOKUP(D1982,Saldo!$P$8:$Q$1009,2,FALSE)),"")</f>
        <v/>
      </c>
      <c r="J1982" s="76"/>
      <c r="K1982" s="74" t="str">
        <f t="shared" si="30"/>
        <v/>
      </c>
    </row>
    <row r="1983" spans="1:11" ht="18.95" customHeight="1" x14ac:dyDescent="0.25">
      <c r="A1983" s="52"/>
      <c r="C1983" s="185"/>
      <c r="D1983" s="76"/>
      <c r="E1983" s="76" t="str">
        <f>IF(D1983="","",IFERROR(VLOOKUP(D1983,Cadastro!$C$9:$D$1009,2,FALSE),"NOT FOUND"))</f>
        <v/>
      </c>
      <c r="F1983" s="94"/>
      <c r="G1983" s="76"/>
      <c r="H1983" s="81" t="str">
        <f>IFERROR(F1983*VLOOKUP(D1983,Saldo!$P$8:$U$1009,6,FALSE),"")</f>
        <v/>
      </c>
      <c r="I1983" s="78" t="str">
        <f>IFERROR(IF(D1983="","",VLOOKUP(D1983,Saldo!$P$8:$Q$1009,2,FALSE)),"")</f>
        <v/>
      </c>
      <c r="J1983" s="76"/>
      <c r="K1983" s="74" t="str">
        <f t="shared" si="30"/>
        <v/>
      </c>
    </row>
    <row r="1984" spans="1:11" ht="18.95" customHeight="1" x14ac:dyDescent="0.25">
      <c r="A1984" s="52"/>
      <c r="C1984" s="185"/>
      <c r="D1984" s="76"/>
      <c r="E1984" s="76" t="str">
        <f>IF(D1984="","",IFERROR(VLOOKUP(D1984,Cadastro!$C$9:$D$1009,2,FALSE),"NOT FOUND"))</f>
        <v/>
      </c>
      <c r="F1984" s="94"/>
      <c r="G1984" s="76"/>
      <c r="H1984" s="81" t="str">
        <f>IFERROR(F1984*VLOOKUP(D1984,Saldo!$P$8:$U$1009,6,FALSE),"")</f>
        <v/>
      </c>
      <c r="I1984" s="78" t="str">
        <f>IFERROR(IF(D1984="","",VLOOKUP(D1984,Saldo!$P$8:$Q$1009,2,FALSE)),"")</f>
        <v/>
      </c>
      <c r="J1984" s="76"/>
      <c r="K1984" s="74" t="str">
        <f t="shared" si="30"/>
        <v/>
      </c>
    </row>
    <row r="1985" spans="1:11" ht="18.95" customHeight="1" x14ac:dyDescent="0.25">
      <c r="A1985" s="52"/>
      <c r="C1985" s="185"/>
      <c r="D1985" s="76"/>
      <c r="E1985" s="76" t="str">
        <f>IF(D1985="","",IFERROR(VLOOKUP(D1985,Cadastro!$C$9:$D$1009,2,FALSE),"NOT FOUND"))</f>
        <v/>
      </c>
      <c r="F1985" s="94"/>
      <c r="G1985" s="76"/>
      <c r="H1985" s="81" t="str">
        <f>IFERROR(F1985*VLOOKUP(D1985,Saldo!$P$8:$U$1009,6,FALSE),"")</f>
        <v/>
      </c>
      <c r="I1985" s="78" t="str">
        <f>IFERROR(IF(D1985="","",VLOOKUP(D1985,Saldo!$P$8:$Q$1009,2,FALSE)),"")</f>
        <v/>
      </c>
      <c r="J1985" s="76"/>
      <c r="K1985" s="74" t="str">
        <f t="shared" si="30"/>
        <v/>
      </c>
    </row>
    <row r="1986" spans="1:11" ht="18.95" customHeight="1" x14ac:dyDescent="0.25">
      <c r="A1986" s="52"/>
      <c r="C1986" s="185"/>
      <c r="D1986" s="76"/>
      <c r="E1986" s="76" t="str">
        <f>IF(D1986="","",IFERROR(VLOOKUP(D1986,Cadastro!$C$9:$D$1009,2,FALSE),"NOT FOUND"))</f>
        <v/>
      </c>
      <c r="F1986" s="94"/>
      <c r="G1986" s="76"/>
      <c r="H1986" s="81" t="str">
        <f>IFERROR(F1986*VLOOKUP(D1986,Saldo!$P$8:$U$1009,6,FALSE),"")</f>
        <v/>
      </c>
      <c r="I1986" s="78" t="str">
        <f>IFERROR(IF(D1986="","",VLOOKUP(D1986,Saldo!$P$8:$Q$1009,2,FALSE)),"")</f>
        <v/>
      </c>
      <c r="J1986" s="76"/>
      <c r="K1986" s="74" t="str">
        <f t="shared" si="30"/>
        <v/>
      </c>
    </row>
    <row r="1987" spans="1:11" ht="18.95" customHeight="1" x14ac:dyDescent="0.25">
      <c r="A1987" s="52"/>
      <c r="C1987" s="185"/>
      <c r="D1987" s="76"/>
      <c r="E1987" s="76" t="str">
        <f>IF(D1987="","",IFERROR(VLOOKUP(D1987,Cadastro!$C$9:$D$1009,2,FALSE),"NOT FOUND"))</f>
        <v/>
      </c>
      <c r="F1987" s="94"/>
      <c r="G1987" s="76"/>
      <c r="H1987" s="81" t="str">
        <f>IFERROR(F1987*VLOOKUP(D1987,Saldo!$P$8:$U$1009,6,FALSE),"")</f>
        <v/>
      </c>
      <c r="I1987" s="78" t="str">
        <f>IFERROR(IF(D1987="","",VLOOKUP(D1987,Saldo!$P$8:$Q$1009,2,FALSE)),"")</f>
        <v/>
      </c>
      <c r="J1987" s="76"/>
      <c r="K1987" s="74" t="str">
        <f t="shared" si="30"/>
        <v/>
      </c>
    </row>
    <row r="1988" spans="1:11" ht="18.95" customHeight="1" x14ac:dyDescent="0.25">
      <c r="A1988" s="52"/>
      <c r="C1988" s="185"/>
      <c r="D1988" s="76"/>
      <c r="E1988" s="76" t="str">
        <f>IF(D1988="","",IFERROR(VLOOKUP(D1988,Cadastro!$C$9:$D$1009,2,FALSE),"NOT FOUND"))</f>
        <v/>
      </c>
      <c r="F1988" s="94"/>
      <c r="G1988" s="76"/>
      <c r="H1988" s="81" t="str">
        <f>IFERROR(F1988*VLOOKUP(D1988,Saldo!$P$8:$U$1009,6,FALSE),"")</f>
        <v/>
      </c>
      <c r="I1988" s="78" t="str">
        <f>IFERROR(IF(D1988="","",VLOOKUP(D1988,Saldo!$P$8:$Q$1009,2,FALSE)),"")</f>
        <v/>
      </c>
      <c r="J1988" s="76"/>
      <c r="K1988" s="74" t="str">
        <f t="shared" si="30"/>
        <v/>
      </c>
    </row>
    <row r="1989" spans="1:11" ht="18.95" customHeight="1" x14ac:dyDescent="0.25">
      <c r="A1989" s="52"/>
      <c r="C1989" s="185"/>
      <c r="D1989" s="76"/>
      <c r="E1989" s="76" t="str">
        <f>IF(D1989="","",IFERROR(VLOOKUP(D1989,Cadastro!$C$9:$D$1009,2,FALSE),"NOT FOUND"))</f>
        <v/>
      </c>
      <c r="F1989" s="94"/>
      <c r="G1989" s="76"/>
      <c r="H1989" s="81" t="str">
        <f>IFERROR(F1989*VLOOKUP(D1989,Saldo!$P$8:$U$1009,6,FALSE),"")</f>
        <v/>
      </c>
      <c r="I1989" s="78" t="str">
        <f>IFERROR(IF(D1989="","",VLOOKUP(D1989,Saldo!$P$8:$Q$1009,2,FALSE)),"")</f>
        <v/>
      </c>
      <c r="J1989" s="76"/>
      <c r="K1989" s="74" t="str">
        <f t="shared" si="30"/>
        <v/>
      </c>
    </row>
    <row r="1990" spans="1:11" ht="18.95" customHeight="1" x14ac:dyDescent="0.25">
      <c r="A1990" s="52"/>
      <c r="C1990" s="185"/>
      <c r="D1990" s="76"/>
      <c r="E1990" s="76" t="str">
        <f>IF(D1990="","",IFERROR(VLOOKUP(D1990,Cadastro!$C$9:$D$1009,2,FALSE),"NOT FOUND"))</f>
        <v/>
      </c>
      <c r="F1990" s="94"/>
      <c r="G1990" s="76"/>
      <c r="H1990" s="81" t="str">
        <f>IFERROR(F1990*VLOOKUP(D1990,Saldo!$P$8:$U$1009,6,FALSE),"")</f>
        <v/>
      </c>
      <c r="I1990" s="78" t="str">
        <f>IFERROR(IF(D1990="","",VLOOKUP(D1990,Saldo!$P$8:$Q$1009,2,FALSE)),"")</f>
        <v/>
      </c>
      <c r="J1990" s="76"/>
      <c r="K1990" s="74" t="str">
        <f t="shared" si="30"/>
        <v/>
      </c>
    </row>
    <row r="1991" spans="1:11" ht="18.95" customHeight="1" x14ac:dyDescent="0.25">
      <c r="A1991" s="52"/>
      <c r="C1991" s="185"/>
      <c r="D1991" s="76"/>
      <c r="E1991" s="76" t="str">
        <f>IF(D1991="","",IFERROR(VLOOKUP(D1991,Cadastro!$C$9:$D$1009,2,FALSE),"NOT FOUND"))</f>
        <v/>
      </c>
      <c r="F1991" s="94"/>
      <c r="G1991" s="76"/>
      <c r="H1991" s="81" t="str">
        <f>IFERROR(F1991*VLOOKUP(D1991,Saldo!$P$8:$U$1009,6,FALSE),"")</f>
        <v/>
      </c>
      <c r="I1991" s="78" t="str">
        <f>IFERROR(IF(D1991="","",VLOOKUP(D1991,Saldo!$P$8:$Q$1009,2,FALSE)),"")</f>
        <v/>
      </c>
      <c r="J1991" s="76"/>
      <c r="K1991" s="74" t="str">
        <f t="shared" si="30"/>
        <v/>
      </c>
    </row>
    <row r="1992" spans="1:11" ht="18.95" customHeight="1" x14ac:dyDescent="0.25">
      <c r="A1992" s="52"/>
      <c r="C1992" s="185"/>
      <c r="D1992" s="76"/>
      <c r="E1992" s="76" t="str">
        <f>IF(D1992="","",IFERROR(VLOOKUP(D1992,Cadastro!$C$9:$D$1009,2,FALSE),"NOT FOUND"))</f>
        <v/>
      </c>
      <c r="F1992" s="94"/>
      <c r="G1992" s="76"/>
      <c r="H1992" s="81" t="str">
        <f>IFERROR(F1992*VLOOKUP(D1992,Saldo!$P$8:$U$1009,6,FALSE),"")</f>
        <v/>
      </c>
      <c r="I1992" s="78" t="str">
        <f>IFERROR(IF(D1992="","",VLOOKUP(D1992,Saldo!$P$8:$Q$1009,2,FALSE)),"")</f>
        <v/>
      </c>
      <c r="J1992" s="76"/>
      <c r="K1992" s="74" t="str">
        <f t="shared" si="30"/>
        <v/>
      </c>
    </row>
    <row r="1993" spans="1:11" ht="18.95" customHeight="1" x14ac:dyDescent="0.25">
      <c r="A1993" s="52"/>
      <c r="C1993" s="185"/>
      <c r="D1993" s="76"/>
      <c r="E1993" s="76" t="str">
        <f>IF(D1993="","",IFERROR(VLOOKUP(D1993,Cadastro!$C$9:$D$1009,2,FALSE),"NOT FOUND"))</f>
        <v/>
      </c>
      <c r="F1993" s="94"/>
      <c r="G1993" s="76"/>
      <c r="H1993" s="81" t="str">
        <f>IFERROR(F1993*VLOOKUP(D1993,Saldo!$P$8:$U$1009,6,FALSE),"")</f>
        <v/>
      </c>
      <c r="I1993" s="78" t="str">
        <f>IFERROR(IF(D1993="","",VLOOKUP(D1993,Saldo!$P$8:$Q$1009,2,FALSE)),"")</f>
        <v/>
      </c>
      <c r="J1993" s="76"/>
      <c r="K1993" s="74" t="str">
        <f t="shared" si="30"/>
        <v/>
      </c>
    </row>
    <row r="1994" spans="1:11" ht="18.95" customHeight="1" x14ac:dyDescent="0.25">
      <c r="A1994" s="52"/>
      <c r="C1994" s="185"/>
      <c r="D1994" s="76"/>
      <c r="E1994" s="76" t="str">
        <f>IF(D1994="","",IFERROR(VLOOKUP(D1994,Cadastro!$C$9:$D$1009,2,FALSE),"NOT FOUND"))</f>
        <v/>
      </c>
      <c r="F1994" s="94"/>
      <c r="G1994" s="76"/>
      <c r="H1994" s="81" t="str">
        <f>IFERROR(F1994*VLOOKUP(D1994,Saldo!$P$8:$U$1009,6,FALSE),"")</f>
        <v/>
      </c>
      <c r="I1994" s="78" t="str">
        <f>IFERROR(IF(D1994="","",VLOOKUP(D1994,Saldo!$P$8:$Q$1009,2,FALSE)),"")</f>
        <v/>
      </c>
      <c r="J1994" s="76"/>
      <c r="K1994" s="74" t="str">
        <f t="shared" ref="K1994:K2057" si="31">IF(C1994="","",MONTH(C1994))</f>
        <v/>
      </c>
    </row>
    <row r="1995" spans="1:11" ht="18.95" customHeight="1" x14ac:dyDescent="0.25">
      <c r="A1995" s="52"/>
      <c r="C1995" s="185"/>
      <c r="D1995" s="76"/>
      <c r="E1995" s="76" t="str">
        <f>IF(D1995="","",IFERROR(VLOOKUP(D1995,Cadastro!$C$9:$D$1009,2,FALSE),"NOT FOUND"))</f>
        <v/>
      </c>
      <c r="F1995" s="94"/>
      <c r="G1995" s="76"/>
      <c r="H1995" s="81" t="str">
        <f>IFERROR(F1995*VLOOKUP(D1995,Saldo!$P$8:$U$1009,6,FALSE),"")</f>
        <v/>
      </c>
      <c r="I1995" s="78" t="str">
        <f>IFERROR(IF(D1995="","",VLOOKUP(D1995,Saldo!$P$8:$Q$1009,2,FALSE)),"")</f>
        <v/>
      </c>
      <c r="J1995" s="76"/>
      <c r="K1995" s="74" t="str">
        <f t="shared" si="31"/>
        <v/>
      </c>
    </row>
    <row r="1996" spans="1:11" ht="18.95" customHeight="1" x14ac:dyDescent="0.25">
      <c r="A1996" s="52"/>
      <c r="C1996" s="185"/>
      <c r="D1996" s="76"/>
      <c r="E1996" s="76" t="str">
        <f>IF(D1996="","",IFERROR(VLOOKUP(D1996,Cadastro!$C$9:$D$1009,2,FALSE),"NOT FOUND"))</f>
        <v/>
      </c>
      <c r="F1996" s="94"/>
      <c r="G1996" s="76"/>
      <c r="H1996" s="81" t="str">
        <f>IFERROR(F1996*VLOOKUP(D1996,Saldo!$P$8:$U$1009,6,FALSE),"")</f>
        <v/>
      </c>
      <c r="I1996" s="78" t="str">
        <f>IFERROR(IF(D1996="","",VLOOKUP(D1996,Saldo!$P$8:$Q$1009,2,FALSE)),"")</f>
        <v/>
      </c>
      <c r="J1996" s="76"/>
      <c r="K1996" s="74" t="str">
        <f t="shared" si="31"/>
        <v/>
      </c>
    </row>
    <row r="1997" spans="1:11" ht="18.95" customHeight="1" x14ac:dyDescent="0.25">
      <c r="A1997" s="52"/>
      <c r="C1997" s="185"/>
      <c r="D1997" s="76"/>
      <c r="E1997" s="76" t="str">
        <f>IF(D1997="","",IFERROR(VLOOKUP(D1997,Cadastro!$C$9:$D$1009,2,FALSE),"NOT FOUND"))</f>
        <v/>
      </c>
      <c r="F1997" s="94"/>
      <c r="G1997" s="76"/>
      <c r="H1997" s="81" t="str">
        <f>IFERROR(F1997*VLOOKUP(D1997,Saldo!$P$8:$U$1009,6,FALSE),"")</f>
        <v/>
      </c>
      <c r="I1997" s="78" t="str">
        <f>IFERROR(IF(D1997="","",VLOOKUP(D1997,Saldo!$P$8:$Q$1009,2,FALSE)),"")</f>
        <v/>
      </c>
      <c r="J1997" s="76"/>
      <c r="K1997" s="74" t="str">
        <f t="shared" si="31"/>
        <v/>
      </c>
    </row>
    <row r="1998" spans="1:11" ht="18.95" customHeight="1" x14ac:dyDescent="0.25">
      <c r="A1998" s="52"/>
      <c r="C1998" s="185"/>
      <c r="D1998" s="76"/>
      <c r="E1998" s="76" t="str">
        <f>IF(D1998="","",IFERROR(VLOOKUP(D1998,Cadastro!$C$9:$D$1009,2,FALSE),"NOT FOUND"))</f>
        <v/>
      </c>
      <c r="F1998" s="94"/>
      <c r="G1998" s="76"/>
      <c r="H1998" s="81" t="str">
        <f>IFERROR(F1998*VLOOKUP(D1998,Saldo!$P$8:$U$1009,6,FALSE),"")</f>
        <v/>
      </c>
      <c r="I1998" s="78" t="str">
        <f>IFERROR(IF(D1998="","",VLOOKUP(D1998,Saldo!$P$8:$Q$1009,2,FALSE)),"")</f>
        <v/>
      </c>
      <c r="J1998" s="76"/>
      <c r="K1998" s="74" t="str">
        <f t="shared" si="31"/>
        <v/>
      </c>
    </row>
    <row r="1999" spans="1:11" ht="18.95" customHeight="1" x14ac:dyDescent="0.25">
      <c r="A1999" s="52"/>
      <c r="C1999" s="185"/>
      <c r="D1999" s="76"/>
      <c r="E1999" s="76" t="str">
        <f>IF(D1999="","",IFERROR(VLOOKUP(D1999,Cadastro!$C$9:$D$1009,2,FALSE),"NOT FOUND"))</f>
        <v/>
      </c>
      <c r="F1999" s="94"/>
      <c r="G1999" s="76"/>
      <c r="H1999" s="81" t="str">
        <f>IFERROR(F1999*VLOOKUP(D1999,Saldo!$P$8:$U$1009,6,FALSE),"")</f>
        <v/>
      </c>
      <c r="I1999" s="78" t="str">
        <f>IFERROR(IF(D1999="","",VLOOKUP(D1999,Saldo!$P$8:$Q$1009,2,FALSE)),"")</f>
        <v/>
      </c>
      <c r="J1999" s="76"/>
      <c r="K1999" s="74" t="str">
        <f t="shared" si="31"/>
        <v/>
      </c>
    </row>
    <row r="2000" spans="1:11" ht="18.95" customHeight="1" x14ac:dyDescent="0.25">
      <c r="A2000" s="52"/>
      <c r="C2000" s="185"/>
      <c r="D2000" s="76"/>
      <c r="E2000" s="76" t="str">
        <f>IF(D2000="","",IFERROR(VLOOKUP(D2000,Cadastro!$C$9:$D$1009,2,FALSE),"NOT FOUND"))</f>
        <v/>
      </c>
      <c r="F2000" s="94"/>
      <c r="G2000" s="76"/>
      <c r="H2000" s="81" t="str">
        <f>IFERROR(F2000*VLOOKUP(D2000,Saldo!$P$8:$U$1009,6,FALSE),"")</f>
        <v/>
      </c>
      <c r="I2000" s="78" t="str">
        <f>IFERROR(IF(D2000="","",VLOOKUP(D2000,Saldo!$P$8:$Q$1009,2,FALSE)),"")</f>
        <v/>
      </c>
      <c r="J2000" s="76"/>
      <c r="K2000" s="74" t="str">
        <f t="shared" si="31"/>
        <v/>
      </c>
    </row>
    <row r="2001" spans="1:11" ht="18.95" customHeight="1" x14ac:dyDescent="0.25">
      <c r="A2001" s="52"/>
      <c r="C2001" s="185"/>
      <c r="D2001" s="76"/>
      <c r="E2001" s="76" t="str">
        <f>IF(D2001="","",IFERROR(VLOOKUP(D2001,Cadastro!$C$9:$D$1009,2,FALSE),"NOT FOUND"))</f>
        <v/>
      </c>
      <c r="F2001" s="94"/>
      <c r="G2001" s="76"/>
      <c r="H2001" s="81" t="str">
        <f>IFERROR(F2001*VLOOKUP(D2001,Saldo!$P$8:$U$1009,6,FALSE),"")</f>
        <v/>
      </c>
      <c r="I2001" s="78" t="str">
        <f>IFERROR(IF(D2001="","",VLOOKUP(D2001,Saldo!$P$8:$Q$1009,2,FALSE)),"")</f>
        <v/>
      </c>
      <c r="J2001" s="76"/>
      <c r="K2001" s="74" t="str">
        <f t="shared" si="31"/>
        <v/>
      </c>
    </row>
    <row r="2002" spans="1:11" ht="18.95" customHeight="1" x14ac:dyDescent="0.25">
      <c r="A2002" s="52"/>
      <c r="C2002" s="185"/>
      <c r="D2002" s="76"/>
      <c r="E2002" s="76" t="str">
        <f>IF(D2002="","",IFERROR(VLOOKUP(D2002,Cadastro!$C$9:$D$1009,2,FALSE),"NOT FOUND"))</f>
        <v/>
      </c>
      <c r="F2002" s="94"/>
      <c r="G2002" s="76"/>
      <c r="H2002" s="81" t="str">
        <f>IFERROR(F2002*VLOOKUP(D2002,Saldo!$P$8:$U$1009,6,FALSE),"")</f>
        <v/>
      </c>
      <c r="I2002" s="78" t="str">
        <f>IFERROR(IF(D2002="","",VLOOKUP(D2002,Saldo!$P$8:$Q$1009,2,FALSE)),"")</f>
        <v/>
      </c>
      <c r="J2002" s="76"/>
      <c r="K2002" s="74" t="str">
        <f t="shared" si="31"/>
        <v/>
      </c>
    </row>
    <row r="2003" spans="1:11" ht="18.95" customHeight="1" x14ac:dyDescent="0.25">
      <c r="A2003" s="52"/>
      <c r="C2003" s="185"/>
      <c r="D2003" s="76"/>
      <c r="E2003" s="76" t="str">
        <f>IF(D2003="","",IFERROR(VLOOKUP(D2003,Cadastro!$C$9:$D$1009,2,FALSE),"NOT FOUND"))</f>
        <v/>
      </c>
      <c r="F2003" s="94"/>
      <c r="G2003" s="76"/>
      <c r="H2003" s="81" t="str">
        <f>IFERROR(F2003*VLOOKUP(D2003,Saldo!$P$8:$U$1009,6,FALSE),"")</f>
        <v/>
      </c>
      <c r="I2003" s="78" t="str">
        <f>IFERROR(IF(D2003="","",VLOOKUP(D2003,Saldo!$P$8:$Q$1009,2,FALSE)),"")</f>
        <v/>
      </c>
      <c r="J2003" s="76"/>
      <c r="K2003" s="74" t="str">
        <f t="shared" si="31"/>
        <v/>
      </c>
    </row>
    <row r="2004" spans="1:11" ht="18.95" customHeight="1" x14ac:dyDescent="0.25">
      <c r="A2004" s="52"/>
      <c r="C2004" s="185"/>
      <c r="D2004" s="76"/>
      <c r="E2004" s="76" t="str">
        <f>IF(D2004="","",IFERROR(VLOOKUP(D2004,Cadastro!$C$9:$D$1009,2,FALSE),"NOT FOUND"))</f>
        <v/>
      </c>
      <c r="F2004" s="94"/>
      <c r="G2004" s="76"/>
      <c r="H2004" s="81" t="str">
        <f>IFERROR(F2004*VLOOKUP(D2004,Saldo!$P$8:$U$1009,6,FALSE),"")</f>
        <v/>
      </c>
      <c r="I2004" s="78" t="str">
        <f>IFERROR(IF(D2004="","",VLOOKUP(D2004,Saldo!$P$8:$Q$1009,2,FALSE)),"")</f>
        <v/>
      </c>
      <c r="J2004" s="76"/>
      <c r="K2004" s="74" t="str">
        <f t="shared" si="31"/>
        <v/>
      </c>
    </row>
    <row r="2005" spans="1:11" ht="18.95" customHeight="1" x14ac:dyDescent="0.25">
      <c r="A2005" s="52"/>
      <c r="C2005" s="185"/>
      <c r="D2005" s="76"/>
      <c r="E2005" s="76" t="str">
        <f>IF(D2005="","",IFERROR(VLOOKUP(D2005,Cadastro!$C$9:$D$1009,2,FALSE),"NOT FOUND"))</f>
        <v/>
      </c>
      <c r="F2005" s="94"/>
      <c r="G2005" s="76"/>
      <c r="H2005" s="81" t="str">
        <f>IFERROR(F2005*VLOOKUP(D2005,Saldo!$P$8:$U$1009,6,FALSE),"")</f>
        <v/>
      </c>
      <c r="I2005" s="78" t="str">
        <f>IFERROR(IF(D2005="","",VLOOKUP(D2005,Saldo!$P$8:$Q$1009,2,FALSE)),"")</f>
        <v/>
      </c>
      <c r="J2005" s="76"/>
      <c r="K2005" s="74" t="str">
        <f t="shared" si="31"/>
        <v/>
      </c>
    </row>
    <row r="2006" spans="1:11" ht="18.95" customHeight="1" x14ac:dyDescent="0.25">
      <c r="A2006" s="52"/>
      <c r="C2006" s="185"/>
      <c r="D2006" s="76"/>
      <c r="E2006" s="76" t="str">
        <f>IF(D2006="","",IFERROR(VLOOKUP(D2006,Cadastro!$C$9:$D$1009,2,FALSE),"NOT FOUND"))</f>
        <v/>
      </c>
      <c r="F2006" s="94"/>
      <c r="G2006" s="76"/>
      <c r="H2006" s="81" t="str">
        <f>IFERROR(F2006*VLOOKUP(D2006,Saldo!$P$8:$U$1009,6,FALSE),"")</f>
        <v/>
      </c>
      <c r="I2006" s="78" t="str">
        <f>IFERROR(IF(D2006="","",VLOOKUP(D2006,Saldo!$P$8:$Q$1009,2,FALSE)),"")</f>
        <v/>
      </c>
      <c r="J2006" s="76"/>
      <c r="K2006" s="74" t="str">
        <f t="shared" si="31"/>
        <v/>
      </c>
    </row>
    <row r="2007" spans="1:11" ht="18.95" customHeight="1" x14ac:dyDescent="0.25">
      <c r="A2007" s="52"/>
      <c r="C2007" s="185"/>
      <c r="D2007" s="76"/>
      <c r="E2007" s="76" t="str">
        <f>IF(D2007="","",IFERROR(VLOOKUP(D2007,Cadastro!$C$9:$D$1009,2,FALSE),"NOT FOUND"))</f>
        <v/>
      </c>
      <c r="F2007" s="94"/>
      <c r="G2007" s="76"/>
      <c r="H2007" s="81" t="str">
        <f>IFERROR(F2007*VLOOKUP(D2007,Saldo!$P$8:$U$1009,6,FALSE),"")</f>
        <v/>
      </c>
      <c r="I2007" s="78" t="str">
        <f>IFERROR(IF(D2007="","",VLOOKUP(D2007,Saldo!$P$8:$Q$1009,2,FALSE)),"")</f>
        <v/>
      </c>
      <c r="J2007" s="76"/>
      <c r="K2007" s="74" t="str">
        <f t="shared" si="31"/>
        <v/>
      </c>
    </row>
    <row r="2008" spans="1:11" ht="18.95" customHeight="1" x14ac:dyDescent="0.25">
      <c r="A2008" s="52"/>
      <c r="C2008" s="185"/>
      <c r="D2008" s="76"/>
      <c r="E2008" s="76" t="str">
        <f>IF(D2008="","",IFERROR(VLOOKUP(D2008,Cadastro!$C$9:$D$1009,2,FALSE),"NOT FOUND"))</f>
        <v/>
      </c>
      <c r="F2008" s="94"/>
      <c r="G2008" s="76"/>
      <c r="H2008" s="81" t="str">
        <f>IFERROR(F2008*VLOOKUP(D2008,Saldo!$P$8:$U$1009,6,FALSE),"")</f>
        <v/>
      </c>
      <c r="I2008" s="78" t="str">
        <f>IFERROR(IF(D2008="","",VLOOKUP(D2008,Saldo!$P$8:$Q$1009,2,FALSE)),"")</f>
        <v/>
      </c>
      <c r="J2008" s="76"/>
      <c r="K2008" s="74" t="str">
        <f t="shared" si="31"/>
        <v/>
      </c>
    </row>
    <row r="2009" spans="1:11" ht="18.95" customHeight="1" x14ac:dyDescent="0.25">
      <c r="A2009" s="52"/>
      <c r="C2009" s="185"/>
      <c r="D2009" s="76"/>
      <c r="E2009" s="76" t="str">
        <f>IF(D2009="","",IFERROR(VLOOKUP(D2009,Cadastro!$C$9:$D$1009,2,FALSE),"NOT FOUND"))</f>
        <v/>
      </c>
      <c r="F2009" s="94"/>
      <c r="G2009" s="76"/>
      <c r="H2009" s="81" t="str">
        <f>IFERROR(F2009*VLOOKUP(D2009,Saldo!$P$8:$U$1009,6,FALSE),"")</f>
        <v/>
      </c>
      <c r="I2009" s="78" t="str">
        <f>IFERROR(IF(D2009="","",VLOOKUP(D2009,Saldo!$P$8:$Q$1009,2,FALSE)),"")</f>
        <v/>
      </c>
      <c r="J2009" s="76"/>
      <c r="K2009" s="74" t="str">
        <f t="shared" si="31"/>
        <v/>
      </c>
    </row>
    <row r="2010" spans="1:11" ht="18.95" customHeight="1" x14ac:dyDescent="0.25">
      <c r="A2010" s="52"/>
      <c r="C2010" s="185"/>
      <c r="D2010" s="76"/>
      <c r="E2010" s="76" t="str">
        <f>IF(D2010="","",IFERROR(VLOOKUP(D2010,Cadastro!$C$9:$D$1009,2,FALSE),"NOT FOUND"))</f>
        <v/>
      </c>
      <c r="F2010" s="94"/>
      <c r="G2010" s="76"/>
      <c r="H2010" s="81" t="str">
        <f>IFERROR(F2010*VLOOKUP(D2010,Saldo!$P$8:$U$1009,6,FALSE),"")</f>
        <v/>
      </c>
      <c r="I2010" s="78" t="str">
        <f>IFERROR(IF(D2010="","",VLOOKUP(D2010,Saldo!$P$8:$Q$1009,2,FALSE)),"")</f>
        <v/>
      </c>
      <c r="J2010" s="76"/>
      <c r="K2010" s="74" t="str">
        <f t="shared" si="31"/>
        <v/>
      </c>
    </row>
    <row r="2011" spans="1:11" ht="18.95" customHeight="1" x14ac:dyDescent="0.25">
      <c r="A2011" s="52"/>
      <c r="C2011" s="185"/>
      <c r="D2011" s="76"/>
      <c r="E2011" s="76" t="str">
        <f>IF(D2011="","",IFERROR(VLOOKUP(D2011,Cadastro!$C$9:$D$1009,2,FALSE),"NOT FOUND"))</f>
        <v/>
      </c>
      <c r="F2011" s="94"/>
      <c r="G2011" s="76"/>
      <c r="H2011" s="81" t="str">
        <f>IFERROR(F2011*VLOOKUP(D2011,Saldo!$P$8:$U$1009,6,FALSE),"")</f>
        <v/>
      </c>
      <c r="I2011" s="78" t="str">
        <f>IFERROR(IF(D2011="","",VLOOKUP(D2011,Saldo!$P$8:$Q$1009,2,FALSE)),"")</f>
        <v/>
      </c>
      <c r="J2011" s="76"/>
      <c r="K2011" s="74" t="str">
        <f t="shared" si="31"/>
        <v/>
      </c>
    </row>
    <row r="2012" spans="1:11" ht="18.95" customHeight="1" x14ac:dyDescent="0.25">
      <c r="A2012" s="52"/>
      <c r="C2012" s="185"/>
      <c r="D2012" s="76"/>
      <c r="E2012" s="76" t="str">
        <f>IF(D2012="","",IFERROR(VLOOKUP(D2012,Cadastro!$C$9:$D$1009,2,FALSE),"NOT FOUND"))</f>
        <v/>
      </c>
      <c r="F2012" s="94"/>
      <c r="G2012" s="76"/>
      <c r="H2012" s="81" t="str">
        <f>IFERROR(F2012*VLOOKUP(D2012,Saldo!$P$8:$U$1009,6,FALSE),"")</f>
        <v/>
      </c>
      <c r="I2012" s="78" t="str">
        <f>IFERROR(IF(D2012="","",VLOOKUP(D2012,Saldo!$P$8:$Q$1009,2,FALSE)),"")</f>
        <v/>
      </c>
      <c r="J2012" s="76"/>
      <c r="K2012" s="74" t="str">
        <f t="shared" si="31"/>
        <v/>
      </c>
    </row>
    <row r="2013" spans="1:11" ht="18.95" customHeight="1" x14ac:dyDescent="0.25">
      <c r="A2013" s="52"/>
      <c r="C2013" s="185"/>
      <c r="D2013" s="76"/>
      <c r="E2013" s="76" t="str">
        <f>IF(D2013="","",IFERROR(VLOOKUP(D2013,Cadastro!$C$9:$D$1009,2,FALSE),"NOT FOUND"))</f>
        <v/>
      </c>
      <c r="F2013" s="94"/>
      <c r="G2013" s="76"/>
      <c r="H2013" s="81" t="str">
        <f>IFERROR(F2013*VLOOKUP(D2013,Saldo!$P$8:$U$1009,6,FALSE),"")</f>
        <v/>
      </c>
      <c r="I2013" s="78" t="str">
        <f>IFERROR(IF(D2013="","",VLOOKUP(D2013,Saldo!$P$8:$Q$1009,2,FALSE)),"")</f>
        <v/>
      </c>
      <c r="J2013" s="76"/>
      <c r="K2013" s="74" t="str">
        <f t="shared" si="31"/>
        <v/>
      </c>
    </row>
    <row r="2014" spans="1:11" ht="18.95" customHeight="1" x14ac:dyDescent="0.25">
      <c r="A2014" s="52"/>
      <c r="C2014" s="185"/>
      <c r="D2014" s="76"/>
      <c r="E2014" s="76" t="str">
        <f>IF(D2014="","",IFERROR(VLOOKUP(D2014,Cadastro!$C$9:$D$1009,2,FALSE),"NOT FOUND"))</f>
        <v/>
      </c>
      <c r="F2014" s="94"/>
      <c r="G2014" s="76"/>
      <c r="H2014" s="81" t="str">
        <f>IFERROR(F2014*VLOOKUP(D2014,Saldo!$P$8:$U$1009,6,FALSE),"")</f>
        <v/>
      </c>
      <c r="I2014" s="78" t="str">
        <f>IFERROR(IF(D2014="","",VLOOKUP(D2014,Saldo!$P$8:$Q$1009,2,FALSE)),"")</f>
        <v/>
      </c>
      <c r="J2014" s="76"/>
      <c r="K2014" s="74" t="str">
        <f t="shared" si="31"/>
        <v/>
      </c>
    </row>
    <row r="2015" spans="1:11" ht="18.95" customHeight="1" x14ac:dyDescent="0.25">
      <c r="A2015" s="52"/>
      <c r="C2015" s="185"/>
      <c r="D2015" s="76"/>
      <c r="E2015" s="76" t="str">
        <f>IF(D2015="","",IFERROR(VLOOKUP(D2015,Cadastro!$C$9:$D$1009,2,FALSE),"NOT FOUND"))</f>
        <v/>
      </c>
      <c r="F2015" s="94"/>
      <c r="G2015" s="76"/>
      <c r="H2015" s="81" t="str">
        <f>IFERROR(F2015*VLOOKUP(D2015,Saldo!$P$8:$U$1009,6,FALSE),"")</f>
        <v/>
      </c>
      <c r="I2015" s="78" t="str">
        <f>IFERROR(IF(D2015="","",VLOOKUP(D2015,Saldo!$P$8:$Q$1009,2,FALSE)),"")</f>
        <v/>
      </c>
      <c r="J2015" s="76"/>
      <c r="K2015" s="74" t="str">
        <f t="shared" si="31"/>
        <v/>
      </c>
    </row>
    <row r="2016" spans="1:11" ht="18.95" customHeight="1" x14ac:dyDescent="0.25">
      <c r="A2016" s="52"/>
      <c r="C2016" s="185"/>
      <c r="D2016" s="76"/>
      <c r="E2016" s="76" t="str">
        <f>IF(D2016="","",IFERROR(VLOOKUP(D2016,Cadastro!$C$9:$D$1009,2,FALSE),"NOT FOUND"))</f>
        <v/>
      </c>
      <c r="F2016" s="94"/>
      <c r="G2016" s="76"/>
      <c r="H2016" s="81" t="str">
        <f>IFERROR(F2016*VLOOKUP(D2016,Saldo!$P$8:$U$1009,6,FALSE),"")</f>
        <v/>
      </c>
      <c r="I2016" s="78" t="str">
        <f>IFERROR(IF(D2016="","",VLOOKUP(D2016,Saldo!$P$8:$Q$1009,2,FALSE)),"")</f>
        <v/>
      </c>
      <c r="J2016" s="76"/>
      <c r="K2016" s="74" t="str">
        <f t="shared" si="31"/>
        <v/>
      </c>
    </row>
    <row r="2017" spans="1:11" ht="18.95" customHeight="1" x14ac:dyDescent="0.25">
      <c r="A2017" s="52"/>
      <c r="C2017" s="185"/>
      <c r="D2017" s="76"/>
      <c r="E2017" s="76" t="str">
        <f>IF(D2017="","",IFERROR(VLOOKUP(D2017,Cadastro!$C$9:$D$1009,2,FALSE),"NOT FOUND"))</f>
        <v/>
      </c>
      <c r="F2017" s="94"/>
      <c r="G2017" s="76"/>
      <c r="H2017" s="81" t="str">
        <f>IFERROR(F2017*VLOOKUP(D2017,Saldo!$P$8:$U$1009,6,FALSE),"")</f>
        <v/>
      </c>
      <c r="I2017" s="78" t="str">
        <f>IFERROR(IF(D2017="","",VLOOKUP(D2017,Saldo!$P$8:$Q$1009,2,FALSE)),"")</f>
        <v/>
      </c>
      <c r="J2017" s="76"/>
      <c r="K2017" s="74" t="str">
        <f t="shared" si="31"/>
        <v/>
      </c>
    </row>
    <row r="2018" spans="1:11" ht="18.95" customHeight="1" x14ac:dyDescent="0.25">
      <c r="A2018" s="52"/>
      <c r="C2018" s="185"/>
      <c r="D2018" s="76"/>
      <c r="E2018" s="76" t="str">
        <f>IF(D2018="","",IFERROR(VLOOKUP(D2018,Cadastro!$C$9:$D$1009,2,FALSE),"NOT FOUND"))</f>
        <v/>
      </c>
      <c r="F2018" s="94"/>
      <c r="G2018" s="76"/>
      <c r="H2018" s="81" t="str">
        <f>IFERROR(F2018*VLOOKUP(D2018,Saldo!$P$8:$U$1009,6,FALSE),"")</f>
        <v/>
      </c>
      <c r="I2018" s="78" t="str">
        <f>IFERROR(IF(D2018="","",VLOOKUP(D2018,Saldo!$P$8:$Q$1009,2,FALSE)),"")</f>
        <v/>
      </c>
      <c r="J2018" s="76"/>
      <c r="K2018" s="74" t="str">
        <f t="shared" si="31"/>
        <v/>
      </c>
    </row>
    <row r="2019" spans="1:11" ht="18.95" customHeight="1" x14ac:dyDescent="0.25">
      <c r="A2019" s="52"/>
      <c r="C2019" s="185"/>
      <c r="D2019" s="76"/>
      <c r="E2019" s="76" t="str">
        <f>IF(D2019="","",IFERROR(VLOOKUP(D2019,Cadastro!$C$9:$D$1009,2,FALSE),"NOT FOUND"))</f>
        <v/>
      </c>
      <c r="F2019" s="94"/>
      <c r="G2019" s="76"/>
      <c r="H2019" s="81" t="str">
        <f>IFERROR(F2019*VLOOKUP(D2019,Saldo!$P$8:$U$1009,6,FALSE),"")</f>
        <v/>
      </c>
      <c r="I2019" s="78" t="str">
        <f>IFERROR(IF(D2019="","",VLOOKUP(D2019,Saldo!$P$8:$Q$1009,2,FALSE)),"")</f>
        <v/>
      </c>
      <c r="J2019" s="76"/>
      <c r="K2019" s="74" t="str">
        <f t="shared" si="31"/>
        <v/>
      </c>
    </row>
    <row r="2020" spans="1:11" ht="18.95" customHeight="1" x14ac:dyDescent="0.25">
      <c r="A2020" s="52"/>
      <c r="C2020" s="185"/>
      <c r="D2020" s="76"/>
      <c r="E2020" s="76" t="str">
        <f>IF(D2020="","",IFERROR(VLOOKUP(D2020,Cadastro!$C$9:$D$1009,2,FALSE),"NOT FOUND"))</f>
        <v/>
      </c>
      <c r="F2020" s="94"/>
      <c r="G2020" s="76"/>
      <c r="H2020" s="81" t="str">
        <f>IFERROR(F2020*VLOOKUP(D2020,Saldo!$P$8:$U$1009,6,FALSE),"")</f>
        <v/>
      </c>
      <c r="I2020" s="78" t="str">
        <f>IFERROR(IF(D2020="","",VLOOKUP(D2020,Saldo!$P$8:$Q$1009,2,FALSE)),"")</f>
        <v/>
      </c>
      <c r="J2020" s="76"/>
      <c r="K2020" s="74" t="str">
        <f t="shared" si="31"/>
        <v/>
      </c>
    </row>
    <row r="2021" spans="1:11" ht="18.95" customHeight="1" x14ac:dyDescent="0.25">
      <c r="A2021" s="52"/>
      <c r="C2021" s="185"/>
      <c r="D2021" s="76"/>
      <c r="E2021" s="76" t="str">
        <f>IF(D2021="","",IFERROR(VLOOKUP(D2021,Cadastro!$C$9:$D$1009,2,FALSE),"NOT FOUND"))</f>
        <v/>
      </c>
      <c r="F2021" s="94"/>
      <c r="G2021" s="76"/>
      <c r="H2021" s="81" t="str">
        <f>IFERROR(F2021*VLOOKUP(D2021,Saldo!$P$8:$U$1009,6,FALSE),"")</f>
        <v/>
      </c>
      <c r="I2021" s="78" t="str">
        <f>IFERROR(IF(D2021="","",VLOOKUP(D2021,Saldo!$P$8:$Q$1009,2,FALSE)),"")</f>
        <v/>
      </c>
      <c r="J2021" s="76"/>
      <c r="K2021" s="74" t="str">
        <f t="shared" si="31"/>
        <v/>
      </c>
    </row>
    <row r="2022" spans="1:11" ht="18.95" customHeight="1" x14ac:dyDescent="0.25">
      <c r="A2022" s="52"/>
      <c r="C2022" s="185"/>
      <c r="D2022" s="76"/>
      <c r="E2022" s="76" t="str">
        <f>IF(D2022="","",IFERROR(VLOOKUP(D2022,Cadastro!$C$9:$D$1009,2,FALSE),"NOT FOUND"))</f>
        <v/>
      </c>
      <c r="F2022" s="94"/>
      <c r="G2022" s="76"/>
      <c r="H2022" s="81" t="str">
        <f>IFERROR(F2022*VLOOKUP(D2022,Saldo!$P$8:$U$1009,6,FALSE),"")</f>
        <v/>
      </c>
      <c r="I2022" s="78" t="str">
        <f>IFERROR(IF(D2022="","",VLOOKUP(D2022,Saldo!$P$8:$Q$1009,2,FALSE)),"")</f>
        <v/>
      </c>
      <c r="J2022" s="76"/>
      <c r="K2022" s="74" t="str">
        <f t="shared" si="31"/>
        <v/>
      </c>
    </row>
    <row r="2023" spans="1:11" ht="18.95" customHeight="1" x14ac:dyDescent="0.25">
      <c r="A2023" s="52"/>
      <c r="C2023" s="185"/>
      <c r="D2023" s="76"/>
      <c r="E2023" s="76" t="str">
        <f>IF(D2023="","",IFERROR(VLOOKUP(D2023,Cadastro!$C$9:$D$1009,2,FALSE),"NOT FOUND"))</f>
        <v/>
      </c>
      <c r="F2023" s="94"/>
      <c r="G2023" s="76"/>
      <c r="H2023" s="81" t="str">
        <f>IFERROR(F2023*VLOOKUP(D2023,Saldo!$P$8:$U$1009,6,FALSE),"")</f>
        <v/>
      </c>
      <c r="I2023" s="78" t="str">
        <f>IFERROR(IF(D2023="","",VLOOKUP(D2023,Saldo!$P$8:$Q$1009,2,FALSE)),"")</f>
        <v/>
      </c>
      <c r="J2023" s="76"/>
      <c r="K2023" s="74" t="str">
        <f t="shared" si="31"/>
        <v/>
      </c>
    </row>
    <row r="2024" spans="1:11" ht="18.95" customHeight="1" x14ac:dyDescent="0.25">
      <c r="A2024" s="52"/>
      <c r="C2024" s="185"/>
      <c r="D2024" s="76"/>
      <c r="E2024" s="76" t="str">
        <f>IF(D2024="","",IFERROR(VLOOKUP(D2024,Cadastro!$C$9:$D$1009,2,FALSE),"NOT FOUND"))</f>
        <v/>
      </c>
      <c r="F2024" s="94"/>
      <c r="G2024" s="76"/>
      <c r="H2024" s="81" t="str">
        <f>IFERROR(F2024*VLOOKUP(D2024,Saldo!$P$8:$U$1009,6,FALSE),"")</f>
        <v/>
      </c>
      <c r="I2024" s="78" t="str">
        <f>IFERROR(IF(D2024="","",VLOOKUP(D2024,Saldo!$P$8:$Q$1009,2,FALSE)),"")</f>
        <v/>
      </c>
      <c r="J2024" s="76"/>
      <c r="K2024" s="74" t="str">
        <f t="shared" si="31"/>
        <v/>
      </c>
    </row>
    <row r="2025" spans="1:11" ht="18.95" customHeight="1" x14ac:dyDescent="0.25">
      <c r="A2025" s="52"/>
      <c r="C2025" s="185"/>
      <c r="D2025" s="76"/>
      <c r="E2025" s="76" t="str">
        <f>IF(D2025="","",IFERROR(VLOOKUP(D2025,Cadastro!$C$9:$D$1009,2,FALSE),"NOT FOUND"))</f>
        <v/>
      </c>
      <c r="F2025" s="94"/>
      <c r="G2025" s="76"/>
      <c r="H2025" s="81" t="str">
        <f>IFERROR(F2025*VLOOKUP(D2025,Saldo!$P$8:$U$1009,6,FALSE),"")</f>
        <v/>
      </c>
      <c r="I2025" s="78" t="str">
        <f>IFERROR(IF(D2025="","",VLOOKUP(D2025,Saldo!$P$8:$Q$1009,2,FALSE)),"")</f>
        <v/>
      </c>
      <c r="J2025" s="76"/>
      <c r="K2025" s="74" t="str">
        <f t="shared" si="31"/>
        <v/>
      </c>
    </row>
    <row r="2026" spans="1:11" ht="18.95" customHeight="1" x14ac:dyDescent="0.25">
      <c r="A2026" s="52"/>
      <c r="C2026" s="185"/>
      <c r="D2026" s="76"/>
      <c r="E2026" s="76" t="str">
        <f>IF(D2026="","",IFERROR(VLOOKUP(D2026,Cadastro!$C$9:$D$1009,2,FALSE),"NOT FOUND"))</f>
        <v/>
      </c>
      <c r="F2026" s="94"/>
      <c r="G2026" s="76"/>
      <c r="H2026" s="81" t="str">
        <f>IFERROR(F2026*VLOOKUP(D2026,Saldo!$P$8:$U$1009,6,FALSE),"")</f>
        <v/>
      </c>
      <c r="I2026" s="78" t="str">
        <f>IFERROR(IF(D2026="","",VLOOKUP(D2026,Saldo!$P$8:$Q$1009,2,FALSE)),"")</f>
        <v/>
      </c>
      <c r="J2026" s="76"/>
      <c r="K2026" s="74" t="str">
        <f t="shared" si="31"/>
        <v/>
      </c>
    </row>
    <row r="2027" spans="1:11" ht="18.95" customHeight="1" x14ac:dyDescent="0.25">
      <c r="A2027" s="52"/>
      <c r="C2027" s="185"/>
      <c r="D2027" s="76"/>
      <c r="E2027" s="76" t="str">
        <f>IF(D2027="","",IFERROR(VLOOKUP(D2027,Cadastro!$C$9:$D$1009,2,FALSE),"NOT FOUND"))</f>
        <v/>
      </c>
      <c r="F2027" s="94"/>
      <c r="G2027" s="76"/>
      <c r="H2027" s="81" t="str">
        <f>IFERROR(F2027*VLOOKUP(D2027,Saldo!$P$8:$U$1009,6,FALSE),"")</f>
        <v/>
      </c>
      <c r="I2027" s="78" t="str">
        <f>IFERROR(IF(D2027="","",VLOOKUP(D2027,Saldo!$P$8:$Q$1009,2,FALSE)),"")</f>
        <v/>
      </c>
      <c r="J2027" s="76"/>
      <c r="K2027" s="74" t="str">
        <f t="shared" si="31"/>
        <v/>
      </c>
    </row>
    <row r="2028" spans="1:11" ht="18.95" customHeight="1" x14ac:dyDescent="0.25">
      <c r="A2028" s="52"/>
      <c r="C2028" s="185"/>
      <c r="D2028" s="76"/>
      <c r="E2028" s="76" t="str">
        <f>IF(D2028="","",IFERROR(VLOOKUP(D2028,Cadastro!$C$9:$D$1009,2,FALSE),"NOT FOUND"))</f>
        <v/>
      </c>
      <c r="F2028" s="94"/>
      <c r="G2028" s="76"/>
      <c r="H2028" s="81" t="str">
        <f>IFERROR(F2028*VLOOKUP(D2028,Saldo!$P$8:$U$1009,6,FALSE),"")</f>
        <v/>
      </c>
      <c r="I2028" s="78" t="str">
        <f>IFERROR(IF(D2028="","",VLOOKUP(D2028,Saldo!$P$8:$Q$1009,2,FALSE)),"")</f>
        <v/>
      </c>
      <c r="J2028" s="76"/>
      <c r="K2028" s="74" t="str">
        <f t="shared" si="31"/>
        <v/>
      </c>
    </row>
    <row r="2029" spans="1:11" ht="18.95" customHeight="1" x14ac:dyDescent="0.25">
      <c r="A2029" s="52"/>
      <c r="C2029" s="185"/>
      <c r="D2029" s="76"/>
      <c r="E2029" s="76" t="str">
        <f>IF(D2029="","",IFERROR(VLOOKUP(D2029,Cadastro!$C$9:$D$1009,2,FALSE),"NOT FOUND"))</f>
        <v/>
      </c>
      <c r="F2029" s="94"/>
      <c r="G2029" s="76"/>
      <c r="H2029" s="81" t="str">
        <f>IFERROR(F2029*VLOOKUP(D2029,Saldo!$P$8:$U$1009,6,FALSE),"")</f>
        <v/>
      </c>
      <c r="I2029" s="78" t="str">
        <f>IFERROR(IF(D2029="","",VLOOKUP(D2029,Saldo!$P$8:$Q$1009,2,FALSE)),"")</f>
        <v/>
      </c>
      <c r="J2029" s="76"/>
      <c r="K2029" s="74" t="str">
        <f t="shared" si="31"/>
        <v/>
      </c>
    </row>
    <row r="2030" spans="1:11" ht="18.95" customHeight="1" x14ac:dyDescent="0.25">
      <c r="A2030" s="52"/>
      <c r="C2030" s="185"/>
      <c r="D2030" s="76"/>
      <c r="E2030" s="76" t="str">
        <f>IF(D2030="","",IFERROR(VLOOKUP(D2030,Cadastro!$C$9:$D$1009,2,FALSE),"NOT FOUND"))</f>
        <v/>
      </c>
      <c r="F2030" s="94"/>
      <c r="G2030" s="76"/>
      <c r="H2030" s="81" t="str">
        <f>IFERROR(F2030*VLOOKUP(D2030,Saldo!$P$8:$U$1009,6,FALSE),"")</f>
        <v/>
      </c>
      <c r="I2030" s="78" t="str">
        <f>IFERROR(IF(D2030="","",VLOOKUP(D2030,Saldo!$P$8:$Q$1009,2,FALSE)),"")</f>
        <v/>
      </c>
      <c r="J2030" s="76"/>
      <c r="K2030" s="74" t="str">
        <f t="shared" si="31"/>
        <v/>
      </c>
    </row>
    <row r="2031" spans="1:11" ht="18.95" customHeight="1" x14ac:dyDescent="0.25">
      <c r="A2031" s="52"/>
      <c r="C2031" s="185"/>
      <c r="D2031" s="76"/>
      <c r="E2031" s="76" t="str">
        <f>IF(D2031="","",IFERROR(VLOOKUP(D2031,Cadastro!$C$9:$D$1009,2,FALSE),"NOT FOUND"))</f>
        <v/>
      </c>
      <c r="F2031" s="94"/>
      <c r="G2031" s="76"/>
      <c r="H2031" s="81" t="str">
        <f>IFERROR(F2031*VLOOKUP(D2031,Saldo!$P$8:$U$1009,6,FALSE),"")</f>
        <v/>
      </c>
      <c r="I2031" s="78" t="str">
        <f>IFERROR(IF(D2031="","",VLOOKUP(D2031,Saldo!$P$8:$Q$1009,2,FALSE)),"")</f>
        <v/>
      </c>
      <c r="J2031" s="76"/>
      <c r="K2031" s="74" t="str">
        <f t="shared" si="31"/>
        <v/>
      </c>
    </row>
    <row r="2032" spans="1:11" ht="18.95" customHeight="1" x14ac:dyDescent="0.25">
      <c r="A2032" s="52"/>
      <c r="C2032" s="185"/>
      <c r="D2032" s="76"/>
      <c r="E2032" s="76" t="str">
        <f>IF(D2032="","",IFERROR(VLOOKUP(D2032,Cadastro!$C$9:$D$1009,2,FALSE),"NOT FOUND"))</f>
        <v/>
      </c>
      <c r="F2032" s="94"/>
      <c r="G2032" s="76"/>
      <c r="H2032" s="81" t="str">
        <f>IFERROR(F2032*VLOOKUP(D2032,Saldo!$P$8:$U$1009,6,FALSE),"")</f>
        <v/>
      </c>
      <c r="I2032" s="78" t="str">
        <f>IFERROR(IF(D2032="","",VLOOKUP(D2032,Saldo!$P$8:$Q$1009,2,FALSE)),"")</f>
        <v/>
      </c>
      <c r="J2032" s="76"/>
      <c r="K2032" s="74" t="str">
        <f t="shared" si="31"/>
        <v/>
      </c>
    </row>
    <row r="2033" spans="1:11" ht="18.95" customHeight="1" x14ac:dyDescent="0.25">
      <c r="A2033" s="52"/>
      <c r="C2033" s="185"/>
      <c r="D2033" s="76"/>
      <c r="E2033" s="76" t="str">
        <f>IF(D2033="","",IFERROR(VLOOKUP(D2033,Cadastro!$C$9:$D$1009,2,FALSE),"NOT FOUND"))</f>
        <v/>
      </c>
      <c r="F2033" s="94"/>
      <c r="G2033" s="76"/>
      <c r="H2033" s="81" t="str">
        <f>IFERROR(F2033*VLOOKUP(D2033,Saldo!$P$8:$U$1009,6,FALSE),"")</f>
        <v/>
      </c>
      <c r="I2033" s="78" t="str">
        <f>IFERROR(IF(D2033="","",VLOOKUP(D2033,Saldo!$P$8:$Q$1009,2,FALSE)),"")</f>
        <v/>
      </c>
      <c r="J2033" s="76"/>
      <c r="K2033" s="74" t="str">
        <f t="shared" si="31"/>
        <v/>
      </c>
    </row>
    <row r="2034" spans="1:11" ht="18.95" customHeight="1" x14ac:dyDescent="0.25">
      <c r="A2034" s="52"/>
      <c r="C2034" s="185"/>
      <c r="D2034" s="76"/>
      <c r="E2034" s="76" t="str">
        <f>IF(D2034="","",IFERROR(VLOOKUP(D2034,Cadastro!$C$9:$D$1009,2,FALSE),"NOT FOUND"))</f>
        <v/>
      </c>
      <c r="F2034" s="94"/>
      <c r="G2034" s="76"/>
      <c r="H2034" s="81" t="str">
        <f>IFERROR(F2034*VLOOKUP(D2034,Saldo!$P$8:$U$1009,6,FALSE),"")</f>
        <v/>
      </c>
      <c r="I2034" s="78" t="str">
        <f>IFERROR(IF(D2034="","",VLOOKUP(D2034,Saldo!$P$8:$Q$1009,2,FALSE)),"")</f>
        <v/>
      </c>
      <c r="J2034" s="76"/>
      <c r="K2034" s="74" t="str">
        <f t="shared" si="31"/>
        <v/>
      </c>
    </row>
    <row r="2035" spans="1:11" ht="18.95" customHeight="1" x14ac:dyDescent="0.25">
      <c r="A2035" s="52"/>
      <c r="C2035" s="185"/>
      <c r="D2035" s="76"/>
      <c r="E2035" s="76" t="str">
        <f>IF(D2035="","",IFERROR(VLOOKUP(D2035,Cadastro!$C$9:$D$1009,2,FALSE),"NOT FOUND"))</f>
        <v/>
      </c>
      <c r="F2035" s="94"/>
      <c r="G2035" s="76"/>
      <c r="H2035" s="81" t="str">
        <f>IFERROR(F2035*VLOOKUP(D2035,Saldo!$P$8:$U$1009,6,FALSE),"")</f>
        <v/>
      </c>
      <c r="I2035" s="78" t="str">
        <f>IFERROR(IF(D2035="","",VLOOKUP(D2035,Saldo!$P$8:$Q$1009,2,FALSE)),"")</f>
        <v/>
      </c>
      <c r="J2035" s="76"/>
      <c r="K2035" s="74" t="str">
        <f t="shared" si="31"/>
        <v/>
      </c>
    </row>
    <row r="2036" spans="1:11" ht="18.95" customHeight="1" x14ac:dyDescent="0.25">
      <c r="A2036" s="52"/>
      <c r="C2036" s="185"/>
      <c r="D2036" s="76"/>
      <c r="E2036" s="76" t="str">
        <f>IF(D2036="","",IFERROR(VLOOKUP(D2036,Cadastro!$C$9:$D$1009,2,FALSE),"NOT FOUND"))</f>
        <v/>
      </c>
      <c r="F2036" s="94"/>
      <c r="G2036" s="76"/>
      <c r="H2036" s="81" t="str">
        <f>IFERROR(F2036*VLOOKUP(D2036,Saldo!$P$8:$U$1009,6,FALSE),"")</f>
        <v/>
      </c>
      <c r="I2036" s="78" t="str">
        <f>IFERROR(IF(D2036="","",VLOOKUP(D2036,Saldo!$P$8:$Q$1009,2,FALSE)),"")</f>
        <v/>
      </c>
      <c r="J2036" s="76"/>
      <c r="K2036" s="74" t="str">
        <f t="shared" si="31"/>
        <v/>
      </c>
    </row>
    <row r="2037" spans="1:11" ht="18.95" customHeight="1" x14ac:dyDescent="0.25">
      <c r="A2037" s="52"/>
      <c r="C2037" s="185"/>
      <c r="D2037" s="76"/>
      <c r="E2037" s="76" t="str">
        <f>IF(D2037="","",IFERROR(VLOOKUP(D2037,Cadastro!$C$9:$D$1009,2,FALSE),"NOT FOUND"))</f>
        <v/>
      </c>
      <c r="F2037" s="94"/>
      <c r="G2037" s="76"/>
      <c r="H2037" s="81" t="str">
        <f>IFERROR(F2037*VLOOKUP(D2037,Saldo!$P$8:$U$1009,6,FALSE),"")</f>
        <v/>
      </c>
      <c r="I2037" s="78" t="str">
        <f>IFERROR(IF(D2037="","",VLOOKUP(D2037,Saldo!$P$8:$Q$1009,2,FALSE)),"")</f>
        <v/>
      </c>
      <c r="J2037" s="76"/>
      <c r="K2037" s="74" t="str">
        <f t="shared" si="31"/>
        <v/>
      </c>
    </row>
    <row r="2038" spans="1:11" ht="18.95" customHeight="1" x14ac:dyDescent="0.25">
      <c r="A2038" s="52"/>
      <c r="C2038" s="185"/>
      <c r="D2038" s="76"/>
      <c r="E2038" s="76" t="str">
        <f>IF(D2038="","",IFERROR(VLOOKUP(D2038,Cadastro!$C$9:$D$1009,2,FALSE),"NOT FOUND"))</f>
        <v/>
      </c>
      <c r="F2038" s="94"/>
      <c r="G2038" s="76"/>
      <c r="H2038" s="81" t="str">
        <f>IFERROR(F2038*VLOOKUP(D2038,Saldo!$P$8:$U$1009,6,FALSE),"")</f>
        <v/>
      </c>
      <c r="I2038" s="78" t="str">
        <f>IFERROR(IF(D2038="","",VLOOKUP(D2038,Saldo!$P$8:$Q$1009,2,FALSE)),"")</f>
        <v/>
      </c>
      <c r="J2038" s="76"/>
      <c r="K2038" s="74" t="str">
        <f t="shared" si="31"/>
        <v/>
      </c>
    </row>
    <row r="2039" spans="1:11" ht="18.95" customHeight="1" x14ac:dyDescent="0.25">
      <c r="A2039" s="52"/>
      <c r="C2039" s="185"/>
      <c r="D2039" s="76"/>
      <c r="E2039" s="76" t="str">
        <f>IF(D2039="","",IFERROR(VLOOKUP(D2039,Cadastro!$C$9:$D$1009,2,FALSE),"NOT FOUND"))</f>
        <v/>
      </c>
      <c r="F2039" s="94"/>
      <c r="G2039" s="76"/>
      <c r="H2039" s="81" t="str">
        <f>IFERROR(F2039*VLOOKUP(D2039,Saldo!$P$8:$U$1009,6,FALSE),"")</f>
        <v/>
      </c>
      <c r="I2039" s="78" t="str">
        <f>IFERROR(IF(D2039="","",VLOOKUP(D2039,Saldo!$P$8:$Q$1009,2,FALSE)),"")</f>
        <v/>
      </c>
      <c r="J2039" s="76"/>
      <c r="K2039" s="74" t="str">
        <f t="shared" si="31"/>
        <v/>
      </c>
    </row>
    <row r="2040" spans="1:11" ht="18.95" customHeight="1" x14ac:dyDescent="0.25">
      <c r="A2040" s="52"/>
      <c r="C2040" s="185"/>
      <c r="D2040" s="76"/>
      <c r="E2040" s="76" t="str">
        <f>IF(D2040="","",IFERROR(VLOOKUP(D2040,Cadastro!$C$9:$D$1009,2,FALSE),"NOT FOUND"))</f>
        <v/>
      </c>
      <c r="F2040" s="94"/>
      <c r="G2040" s="76"/>
      <c r="H2040" s="81" t="str">
        <f>IFERROR(F2040*VLOOKUP(D2040,Saldo!$P$8:$U$1009,6,FALSE),"")</f>
        <v/>
      </c>
      <c r="I2040" s="78" t="str">
        <f>IFERROR(IF(D2040="","",VLOOKUP(D2040,Saldo!$P$8:$Q$1009,2,FALSE)),"")</f>
        <v/>
      </c>
      <c r="J2040" s="76"/>
      <c r="K2040" s="74" t="str">
        <f t="shared" si="31"/>
        <v/>
      </c>
    </row>
    <row r="2041" spans="1:11" ht="18.95" customHeight="1" x14ac:dyDescent="0.25">
      <c r="A2041" s="52"/>
      <c r="C2041" s="185"/>
      <c r="D2041" s="76"/>
      <c r="E2041" s="76" t="str">
        <f>IF(D2041="","",IFERROR(VLOOKUP(D2041,Cadastro!$C$9:$D$1009,2,FALSE),"NOT FOUND"))</f>
        <v/>
      </c>
      <c r="F2041" s="94"/>
      <c r="G2041" s="76"/>
      <c r="H2041" s="81" t="str">
        <f>IFERROR(F2041*VLOOKUP(D2041,Saldo!$P$8:$U$1009,6,FALSE),"")</f>
        <v/>
      </c>
      <c r="I2041" s="78" t="str">
        <f>IFERROR(IF(D2041="","",VLOOKUP(D2041,Saldo!$P$8:$Q$1009,2,FALSE)),"")</f>
        <v/>
      </c>
      <c r="J2041" s="76"/>
      <c r="K2041" s="74" t="str">
        <f t="shared" si="31"/>
        <v/>
      </c>
    </row>
    <row r="2042" spans="1:11" ht="18.95" customHeight="1" x14ac:dyDescent="0.25">
      <c r="A2042" s="52"/>
      <c r="C2042" s="185"/>
      <c r="D2042" s="76"/>
      <c r="E2042" s="76" t="str">
        <f>IF(D2042="","",IFERROR(VLOOKUP(D2042,Cadastro!$C$9:$D$1009,2,FALSE),"NOT FOUND"))</f>
        <v/>
      </c>
      <c r="F2042" s="94"/>
      <c r="G2042" s="76"/>
      <c r="H2042" s="81" t="str">
        <f>IFERROR(F2042*VLOOKUP(D2042,Saldo!$P$8:$U$1009,6,FALSE),"")</f>
        <v/>
      </c>
      <c r="I2042" s="78" t="str">
        <f>IFERROR(IF(D2042="","",VLOOKUP(D2042,Saldo!$P$8:$Q$1009,2,FALSE)),"")</f>
        <v/>
      </c>
      <c r="J2042" s="76"/>
      <c r="K2042" s="74" t="str">
        <f t="shared" si="31"/>
        <v/>
      </c>
    </row>
    <row r="2043" spans="1:11" ht="18.95" customHeight="1" x14ac:dyDescent="0.25">
      <c r="A2043" s="52"/>
      <c r="C2043" s="185"/>
      <c r="D2043" s="76"/>
      <c r="E2043" s="76" t="str">
        <f>IF(D2043="","",IFERROR(VLOOKUP(D2043,Cadastro!$C$9:$D$1009,2,FALSE),"NOT FOUND"))</f>
        <v/>
      </c>
      <c r="F2043" s="94"/>
      <c r="G2043" s="76"/>
      <c r="H2043" s="81" t="str">
        <f>IFERROR(F2043*VLOOKUP(D2043,Saldo!$P$8:$U$1009,6,FALSE),"")</f>
        <v/>
      </c>
      <c r="I2043" s="78" t="str">
        <f>IFERROR(IF(D2043="","",VLOOKUP(D2043,Saldo!$P$8:$Q$1009,2,FALSE)),"")</f>
        <v/>
      </c>
      <c r="J2043" s="76"/>
      <c r="K2043" s="74" t="str">
        <f t="shared" si="31"/>
        <v/>
      </c>
    </row>
    <row r="2044" spans="1:11" ht="18.95" customHeight="1" x14ac:dyDescent="0.25">
      <c r="A2044" s="52"/>
      <c r="C2044" s="185"/>
      <c r="D2044" s="76"/>
      <c r="E2044" s="76" t="str">
        <f>IF(D2044="","",IFERROR(VLOOKUP(D2044,Cadastro!$C$9:$D$1009,2,FALSE),"NOT FOUND"))</f>
        <v/>
      </c>
      <c r="F2044" s="94"/>
      <c r="G2044" s="76"/>
      <c r="H2044" s="81" t="str">
        <f>IFERROR(F2044*VLOOKUP(D2044,Saldo!$P$8:$U$1009,6,FALSE),"")</f>
        <v/>
      </c>
      <c r="I2044" s="78" t="str">
        <f>IFERROR(IF(D2044="","",VLOOKUP(D2044,Saldo!$P$8:$Q$1009,2,FALSE)),"")</f>
        <v/>
      </c>
      <c r="J2044" s="76"/>
      <c r="K2044" s="74" t="str">
        <f t="shared" si="31"/>
        <v/>
      </c>
    </row>
    <row r="2045" spans="1:11" ht="18.95" customHeight="1" x14ac:dyDescent="0.25">
      <c r="A2045" s="52"/>
      <c r="C2045" s="185"/>
      <c r="D2045" s="76"/>
      <c r="E2045" s="76" t="str">
        <f>IF(D2045="","",IFERROR(VLOOKUP(D2045,Cadastro!$C$9:$D$1009,2,FALSE),"NOT FOUND"))</f>
        <v/>
      </c>
      <c r="F2045" s="94"/>
      <c r="G2045" s="76"/>
      <c r="H2045" s="81" t="str">
        <f>IFERROR(F2045*VLOOKUP(D2045,Saldo!$P$8:$U$1009,6,FALSE),"")</f>
        <v/>
      </c>
      <c r="I2045" s="78" t="str">
        <f>IFERROR(IF(D2045="","",VLOOKUP(D2045,Saldo!$P$8:$Q$1009,2,FALSE)),"")</f>
        <v/>
      </c>
      <c r="J2045" s="76"/>
      <c r="K2045" s="74" t="str">
        <f t="shared" si="31"/>
        <v/>
      </c>
    </row>
    <row r="2046" spans="1:11" ht="18.95" customHeight="1" x14ac:dyDescent="0.25">
      <c r="A2046" s="52"/>
      <c r="C2046" s="185"/>
      <c r="D2046" s="76"/>
      <c r="E2046" s="76" t="str">
        <f>IF(D2046="","",IFERROR(VLOOKUP(D2046,Cadastro!$C$9:$D$1009,2,FALSE),"NOT FOUND"))</f>
        <v/>
      </c>
      <c r="F2046" s="94"/>
      <c r="G2046" s="76"/>
      <c r="H2046" s="81" t="str">
        <f>IFERROR(F2046*VLOOKUP(D2046,Saldo!$P$8:$U$1009,6,FALSE),"")</f>
        <v/>
      </c>
      <c r="I2046" s="78" t="str">
        <f>IFERROR(IF(D2046="","",VLOOKUP(D2046,Saldo!$P$8:$Q$1009,2,FALSE)),"")</f>
        <v/>
      </c>
      <c r="J2046" s="76"/>
      <c r="K2046" s="74" t="str">
        <f t="shared" si="31"/>
        <v/>
      </c>
    </row>
    <row r="2047" spans="1:11" ht="18.95" customHeight="1" x14ac:dyDescent="0.25">
      <c r="A2047" s="52"/>
      <c r="C2047" s="185"/>
      <c r="D2047" s="76"/>
      <c r="E2047" s="76" t="str">
        <f>IF(D2047="","",IFERROR(VLOOKUP(D2047,Cadastro!$C$9:$D$1009,2,FALSE),"NOT FOUND"))</f>
        <v/>
      </c>
      <c r="F2047" s="94"/>
      <c r="G2047" s="76"/>
      <c r="H2047" s="81" t="str">
        <f>IFERROR(F2047*VLOOKUP(D2047,Saldo!$P$8:$U$1009,6,FALSE),"")</f>
        <v/>
      </c>
      <c r="I2047" s="78" t="str">
        <f>IFERROR(IF(D2047="","",VLOOKUP(D2047,Saldo!$P$8:$Q$1009,2,FALSE)),"")</f>
        <v/>
      </c>
      <c r="J2047" s="76"/>
      <c r="K2047" s="74" t="str">
        <f t="shared" si="31"/>
        <v/>
      </c>
    </row>
    <row r="2048" spans="1:11" ht="18.95" customHeight="1" x14ac:dyDescent="0.25">
      <c r="A2048" s="52"/>
      <c r="C2048" s="185"/>
      <c r="D2048" s="76"/>
      <c r="E2048" s="76" t="str">
        <f>IF(D2048="","",IFERROR(VLOOKUP(D2048,Cadastro!$C$9:$D$1009,2,FALSE),"NOT FOUND"))</f>
        <v/>
      </c>
      <c r="F2048" s="94"/>
      <c r="G2048" s="76"/>
      <c r="H2048" s="81" t="str">
        <f>IFERROR(F2048*VLOOKUP(D2048,Saldo!$P$8:$U$1009,6,FALSE),"")</f>
        <v/>
      </c>
      <c r="I2048" s="78" t="str">
        <f>IFERROR(IF(D2048="","",VLOOKUP(D2048,Saldo!$P$8:$Q$1009,2,FALSE)),"")</f>
        <v/>
      </c>
      <c r="J2048" s="76"/>
      <c r="K2048" s="74" t="str">
        <f t="shared" si="31"/>
        <v/>
      </c>
    </row>
    <row r="2049" spans="1:11" ht="18.95" customHeight="1" x14ac:dyDescent="0.25">
      <c r="A2049" s="52"/>
      <c r="C2049" s="185"/>
      <c r="D2049" s="76"/>
      <c r="E2049" s="76" t="str">
        <f>IF(D2049="","",IFERROR(VLOOKUP(D2049,Cadastro!$C$9:$D$1009,2,FALSE),"NOT FOUND"))</f>
        <v/>
      </c>
      <c r="F2049" s="94"/>
      <c r="G2049" s="76"/>
      <c r="H2049" s="81" t="str">
        <f>IFERROR(F2049*VLOOKUP(D2049,Saldo!$P$8:$U$1009,6,FALSE),"")</f>
        <v/>
      </c>
      <c r="I2049" s="78" t="str">
        <f>IFERROR(IF(D2049="","",VLOOKUP(D2049,Saldo!$P$8:$Q$1009,2,FALSE)),"")</f>
        <v/>
      </c>
      <c r="J2049" s="76"/>
      <c r="K2049" s="74" t="str">
        <f t="shared" si="31"/>
        <v/>
      </c>
    </row>
    <row r="2050" spans="1:11" ht="18.95" customHeight="1" x14ac:dyDescent="0.25">
      <c r="A2050" s="52"/>
      <c r="C2050" s="185"/>
      <c r="D2050" s="76"/>
      <c r="E2050" s="76" t="str">
        <f>IF(D2050="","",IFERROR(VLOOKUP(D2050,Cadastro!$C$9:$D$1009,2,FALSE),"NOT FOUND"))</f>
        <v/>
      </c>
      <c r="F2050" s="94"/>
      <c r="G2050" s="76"/>
      <c r="H2050" s="81" t="str">
        <f>IFERROR(F2050*VLOOKUP(D2050,Saldo!$P$8:$U$1009,6,FALSE),"")</f>
        <v/>
      </c>
      <c r="I2050" s="78" t="str">
        <f>IFERROR(IF(D2050="","",VLOOKUP(D2050,Saldo!$P$8:$Q$1009,2,FALSE)),"")</f>
        <v/>
      </c>
      <c r="J2050" s="76"/>
      <c r="K2050" s="74" t="str">
        <f t="shared" si="31"/>
        <v/>
      </c>
    </row>
    <row r="2051" spans="1:11" ht="18.95" customHeight="1" x14ac:dyDescent="0.25">
      <c r="A2051" s="52"/>
      <c r="C2051" s="185"/>
      <c r="D2051" s="76"/>
      <c r="E2051" s="76" t="str">
        <f>IF(D2051="","",IFERROR(VLOOKUP(D2051,Cadastro!$C$9:$D$1009,2,FALSE),"NOT FOUND"))</f>
        <v/>
      </c>
      <c r="F2051" s="94"/>
      <c r="G2051" s="76"/>
      <c r="H2051" s="81" t="str">
        <f>IFERROR(F2051*VLOOKUP(D2051,Saldo!$P$8:$U$1009,6,FALSE),"")</f>
        <v/>
      </c>
      <c r="I2051" s="78" t="str">
        <f>IFERROR(IF(D2051="","",VLOOKUP(D2051,Saldo!$P$8:$Q$1009,2,FALSE)),"")</f>
        <v/>
      </c>
      <c r="J2051" s="76"/>
      <c r="K2051" s="74" t="str">
        <f t="shared" si="31"/>
        <v/>
      </c>
    </row>
    <row r="2052" spans="1:11" ht="18.95" customHeight="1" x14ac:dyDescent="0.25">
      <c r="A2052" s="52"/>
      <c r="C2052" s="185"/>
      <c r="D2052" s="76"/>
      <c r="E2052" s="76" t="str">
        <f>IF(D2052="","",IFERROR(VLOOKUP(D2052,Cadastro!$C$9:$D$1009,2,FALSE),"NOT FOUND"))</f>
        <v/>
      </c>
      <c r="F2052" s="94"/>
      <c r="G2052" s="76"/>
      <c r="H2052" s="81" t="str">
        <f>IFERROR(F2052*VLOOKUP(D2052,Saldo!$P$8:$U$1009,6,FALSE),"")</f>
        <v/>
      </c>
      <c r="I2052" s="78" t="str">
        <f>IFERROR(IF(D2052="","",VLOOKUP(D2052,Saldo!$P$8:$Q$1009,2,FALSE)),"")</f>
        <v/>
      </c>
      <c r="J2052" s="76"/>
      <c r="K2052" s="74" t="str">
        <f t="shared" si="31"/>
        <v/>
      </c>
    </row>
    <row r="2053" spans="1:11" ht="18.95" customHeight="1" x14ac:dyDescent="0.25">
      <c r="A2053" s="52"/>
      <c r="C2053" s="185"/>
      <c r="D2053" s="76"/>
      <c r="E2053" s="76" t="str">
        <f>IF(D2053="","",IFERROR(VLOOKUP(D2053,Cadastro!$C$9:$D$1009,2,FALSE),"NOT FOUND"))</f>
        <v/>
      </c>
      <c r="F2053" s="94"/>
      <c r="G2053" s="76"/>
      <c r="H2053" s="81" t="str">
        <f>IFERROR(F2053*VLOOKUP(D2053,Saldo!$P$8:$U$1009,6,FALSE),"")</f>
        <v/>
      </c>
      <c r="I2053" s="78" t="str">
        <f>IFERROR(IF(D2053="","",VLOOKUP(D2053,Saldo!$P$8:$Q$1009,2,FALSE)),"")</f>
        <v/>
      </c>
      <c r="J2053" s="76"/>
      <c r="K2053" s="74" t="str">
        <f t="shared" si="31"/>
        <v/>
      </c>
    </row>
    <row r="2054" spans="1:11" ht="18.95" customHeight="1" x14ac:dyDescent="0.25">
      <c r="A2054" s="52"/>
      <c r="C2054" s="185"/>
      <c r="D2054" s="76"/>
      <c r="E2054" s="76" t="str">
        <f>IF(D2054="","",IFERROR(VLOOKUP(D2054,Cadastro!$C$9:$D$1009,2,FALSE),"NOT FOUND"))</f>
        <v/>
      </c>
      <c r="F2054" s="94"/>
      <c r="G2054" s="76"/>
      <c r="H2054" s="81" t="str">
        <f>IFERROR(F2054*VLOOKUP(D2054,Saldo!$P$8:$U$1009,6,FALSE),"")</f>
        <v/>
      </c>
      <c r="I2054" s="78" t="str">
        <f>IFERROR(IF(D2054="","",VLOOKUP(D2054,Saldo!$P$8:$Q$1009,2,FALSE)),"")</f>
        <v/>
      </c>
      <c r="J2054" s="76"/>
      <c r="K2054" s="74" t="str">
        <f t="shared" si="31"/>
        <v/>
      </c>
    </row>
    <row r="2055" spans="1:11" ht="18.95" customHeight="1" x14ac:dyDescent="0.25">
      <c r="A2055" s="52"/>
      <c r="C2055" s="185"/>
      <c r="D2055" s="76"/>
      <c r="E2055" s="76" t="str">
        <f>IF(D2055="","",IFERROR(VLOOKUP(D2055,Cadastro!$C$9:$D$1009,2,FALSE),"NOT FOUND"))</f>
        <v/>
      </c>
      <c r="F2055" s="94"/>
      <c r="G2055" s="76"/>
      <c r="H2055" s="81" t="str">
        <f>IFERROR(F2055*VLOOKUP(D2055,Saldo!$P$8:$U$1009,6,FALSE),"")</f>
        <v/>
      </c>
      <c r="I2055" s="78" t="str">
        <f>IFERROR(IF(D2055="","",VLOOKUP(D2055,Saldo!$P$8:$Q$1009,2,FALSE)),"")</f>
        <v/>
      </c>
      <c r="J2055" s="76"/>
      <c r="K2055" s="74" t="str">
        <f t="shared" si="31"/>
        <v/>
      </c>
    </row>
    <row r="2056" spans="1:11" ht="18.95" customHeight="1" x14ac:dyDescent="0.25">
      <c r="A2056" s="52"/>
      <c r="C2056" s="185"/>
      <c r="D2056" s="76"/>
      <c r="E2056" s="76" t="str">
        <f>IF(D2056="","",IFERROR(VLOOKUP(D2056,Cadastro!$C$9:$D$1009,2,FALSE),"NOT FOUND"))</f>
        <v/>
      </c>
      <c r="F2056" s="94"/>
      <c r="G2056" s="76"/>
      <c r="H2056" s="81" t="str">
        <f>IFERROR(F2056*VLOOKUP(D2056,Saldo!$P$8:$U$1009,6,FALSE),"")</f>
        <v/>
      </c>
      <c r="I2056" s="78" t="str">
        <f>IFERROR(IF(D2056="","",VLOOKUP(D2056,Saldo!$P$8:$Q$1009,2,FALSE)),"")</f>
        <v/>
      </c>
      <c r="J2056" s="76"/>
      <c r="K2056" s="74" t="str">
        <f t="shared" si="31"/>
        <v/>
      </c>
    </row>
    <row r="2057" spans="1:11" ht="18.95" customHeight="1" x14ac:dyDescent="0.25">
      <c r="A2057" s="52"/>
      <c r="C2057" s="185"/>
      <c r="D2057" s="76"/>
      <c r="E2057" s="76" t="str">
        <f>IF(D2057="","",IFERROR(VLOOKUP(D2057,Cadastro!$C$9:$D$1009,2,FALSE),"NOT FOUND"))</f>
        <v/>
      </c>
      <c r="F2057" s="94"/>
      <c r="G2057" s="76"/>
      <c r="H2057" s="81" t="str">
        <f>IFERROR(F2057*VLOOKUP(D2057,Saldo!$P$8:$U$1009,6,FALSE),"")</f>
        <v/>
      </c>
      <c r="I2057" s="78" t="str">
        <f>IFERROR(IF(D2057="","",VLOOKUP(D2057,Saldo!$P$8:$Q$1009,2,FALSE)),"")</f>
        <v/>
      </c>
      <c r="J2057" s="76"/>
      <c r="K2057" s="74" t="str">
        <f t="shared" si="31"/>
        <v/>
      </c>
    </row>
    <row r="2058" spans="1:11" ht="18.95" customHeight="1" x14ac:dyDescent="0.25">
      <c r="A2058" s="52"/>
      <c r="C2058" s="185"/>
      <c r="D2058" s="76"/>
      <c r="E2058" s="76" t="str">
        <f>IF(D2058="","",IFERROR(VLOOKUP(D2058,Cadastro!$C$9:$D$1009,2,FALSE),"NOT FOUND"))</f>
        <v/>
      </c>
      <c r="F2058" s="94"/>
      <c r="G2058" s="76"/>
      <c r="H2058" s="81" t="str">
        <f>IFERROR(F2058*VLOOKUP(D2058,Saldo!$P$8:$U$1009,6,FALSE),"")</f>
        <v/>
      </c>
      <c r="I2058" s="78" t="str">
        <f>IFERROR(IF(D2058="","",VLOOKUP(D2058,Saldo!$P$8:$Q$1009,2,FALSE)),"")</f>
        <v/>
      </c>
      <c r="J2058" s="76"/>
      <c r="K2058" s="74" t="str">
        <f t="shared" ref="K2058:K2121" si="32">IF(C2058="","",MONTH(C2058))</f>
        <v/>
      </c>
    </row>
    <row r="2059" spans="1:11" ht="18.95" customHeight="1" x14ac:dyDescent="0.25">
      <c r="A2059" s="52"/>
      <c r="C2059" s="185"/>
      <c r="D2059" s="76"/>
      <c r="E2059" s="76" t="str">
        <f>IF(D2059="","",IFERROR(VLOOKUP(D2059,Cadastro!$C$9:$D$1009,2,FALSE),"NOT FOUND"))</f>
        <v/>
      </c>
      <c r="F2059" s="94"/>
      <c r="G2059" s="76"/>
      <c r="H2059" s="81" t="str">
        <f>IFERROR(F2059*VLOOKUP(D2059,Saldo!$P$8:$U$1009,6,FALSE),"")</f>
        <v/>
      </c>
      <c r="I2059" s="78" t="str">
        <f>IFERROR(IF(D2059="","",VLOOKUP(D2059,Saldo!$P$8:$Q$1009,2,FALSE)),"")</f>
        <v/>
      </c>
      <c r="J2059" s="76"/>
      <c r="K2059" s="74" t="str">
        <f t="shared" si="32"/>
        <v/>
      </c>
    </row>
    <row r="2060" spans="1:11" ht="18.95" customHeight="1" x14ac:dyDescent="0.25">
      <c r="A2060" s="52"/>
      <c r="C2060" s="185"/>
      <c r="D2060" s="76"/>
      <c r="E2060" s="76" t="str">
        <f>IF(D2060="","",IFERROR(VLOOKUP(D2060,Cadastro!$C$9:$D$1009,2,FALSE),"NOT FOUND"))</f>
        <v/>
      </c>
      <c r="F2060" s="94"/>
      <c r="G2060" s="76"/>
      <c r="H2060" s="81" t="str">
        <f>IFERROR(F2060*VLOOKUP(D2060,Saldo!$P$8:$U$1009,6,FALSE),"")</f>
        <v/>
      </c>
      <c r="I2060" s="78" t="str">
        <f>IFERROR(IF(D2060="","",VLOOKUP(D2060,Saldo!$P$8:$Q$1009,2,FALSE)),"")</f>
        <v/>
      </c>
      <c r="J2060" s="76"/>
      <c r="K2060" s="74" t="str">
        <f t="shared" si="32"/>
        <v/>
      </c>
    </row>
    <row r="2061" spans="1:11" ht="18.95" customHeight="1" x14ac:dyDescent="0.25">
      <c r="A2061" s="52"/>
      <c r="C2061" s="185"/>
      <c r="D2061" s="76"/>
      <c r="E2061" s="76" t="str">
        <f>IF(D2061="","",IFERROR(VLOOKUP(D2061,Cadastro!$C$9:$D$1009,2,FALSE),"NOT FOUND"))</f>
        <v/>
      </c>
      <c r="F2061" s="94"/>
      <c r="G2061" s="76"/>
      <c r="H2061" s="81" t="str">
        <f>IFERROR(F2061*VLOOKUP(D2061,Saldo!$P$8:$U$1009,6,FALSE),"")</f>
        <v/>
      </c>
      <c r="I2061" s="78" t="str">
        <f>IFERROR(IF(D2061="","",VLOOKUP(D2061,Saldo!$P$8:$Q$1009,2,FALSE)),"")</f>
        <v/>
      </c>
      <c r="J2061" s="76"/>
      <c r="K2061" s="74" t="str">
        <f t="shared" si="32"/>
        <v/>
      </c>
    </row>
    <row r="2062" spans="1:11" ht="18.95" customHeight="1" x14ac:dyDescent="0.25">
      <c r="A2062" s="52"/>
      <c r="C2062" s="185"/>
      <c r="D2062" s="76"/>
      <c r="E2062" s="76" t="str">
        <f>IF(D2062="","",IFERROR(VLOOKUP(D2062,Cadastro!$C$9:$D$1009,2,FALSE),"NOT FOUND"))</f>
        <v/>
      </c>
      <c r="F2062" s="94"/>
      <c r="G2062" s="76"/>
      <c r="H2062" s="81" t="str">
        <f>IFERROR(F2062*VLOOKUP(D2062,Saldo!$P$8:$U$1009,6,FALSE),"")</f>
        <v/>
      </c>
      <c r="I2062" s="78" t="str">
        <f>IFERROR(IF(D2062="","",VLOOKUP(D2062,Saldo!$P$8:$Q$1009,2,FALSE)),"")</f>
        <v/>
      </c>
      <c r="J2062" s="76"/>
      <c r="K2062" s="74" t="str">
        <f t="shared" si="32"/>
        <v/>
      </c>
    </row>
    <row r="2063" spans="1:11" ht="18.95" customHeight="1" x14ac:dyDescent="0.25">
      <c r="A2063" s="52"/>
      <c r="C2063" s="185"/>
      <c r="D2063" s="76"/>
      <c r="E2063" s="76" t="str">
        <f>IF(D2063="","",IFERROR(VLOOKUP(D2063,Cadastro!$C$9:$D$1009,2,FALSE),"NOT FOUND"))</f>
        <v/>
      </c>
      <c r="F2063" s="94"/>
      <c r="G2063" s="76"/>
      <c r="H2063" s="81" t="str">
        <f>IFERROR(F2063*VLOOKUP(D2063,Saldo!$P$8:$U$1009,6,FALSE),"")</f>
        <v/>
      </c>
      <c r="I2063" s="78" t="str">
        <f>IFERROR(IF(D2063="","",VLOOKUP(D2063,Saldo!$P$8:$Q$1009,2,FALSE)),"")</f>
        <v/>
      </c>
      <c r="J2063" s="76"/>
      <c r="K2063" s="74" t="str">
        <f t="shared" si="32"/>
        <v/>
      </c>
    </row>
    <row r="2064" spans="1:11" ht="18.95" customHeight="1" x14ac:dyDescent="0.25">
      <c r="A2064" s="52"/>
      <c r="C2064" s="185"/>
      <c r="D2064" s="76"/>
      <c r="E2064" s="76" t="str">
        <f>IF(D2064="","",IFERROR(VLOOKUP(D2064,Cadastro!$C$9:$D$1009,2,FALSE),"NOT FOUND"))</f>
        <v/>
      </c>
      <c r="F2064" s="94"/>
      <c r="G2064" s="76"/>
      <c r="H2064" s="81" t="str">
        <f>IFERROR(F2064*VLOOKUP(D2064,Saldo!$P$8:$U$1009,6,FALSE),"")</f>
        <v/>
      </c>
      <c r="I2064" s="78" t="str">
        <f>IFERROR(IF(D2064="","",VLOOKUP(D2064,Saldo!$P$8:$Q$1009,2,FALSE)),"")</f>
        <v/>
      </c>
      <c r="J2064" s="76"/>
      <c r="K2064" s="74" t="str">
        <f t="shared" si="32"/>
        <v/>
      </c>
    </row>
    <row r="2065" spans="1:11" ht="18.95" customHeight="1" x14ac:dyDescent="0.25">
      <c r="A2065" s="52"/>
      <c r="C2065" s="185"/>
      <c r="D2065" s="76"/>
      <c r="E2065" s="76" t="str">
        <f>IF(D2065="","",IFERROR(VLOOKUP(D2065,Cadastro!$C$9:$D$1009,2,FALSE),"NOT FOUND"))</f>
        <v/>
      </c>
      <c r="F2065" s="94"/>
      <c r="G2065" s="76"/>
      <c r="H2065" s="81" t="str">
        <f>IFERROR(F2065*VLOOKUP(D2065,Saldo!$P$8:$U$1009,6,FALSE),"")</f>
        <v/>
      </c>
      <c r="I2065" s="78" t="str">
        <f>IFERROR(IF(D2065="","",VLOOKUP(D2065,Saldo!$P$8:$Q$1009,2,FALSE)),"")</f>
        <v/>
      </c>
      <c r="J2065" s="76"/>
      <c r="K2065" s="74" t="str">
        <f t="shared" si="32"/>
        <v/>
      </c>
    </row>
    <row r="2066" spans="1:11" ht="18.95" customHeight="1" x14ac:dyDescent="0.25">
      <c r="A2066" s="52"/>
      <c r="C2066" s="185"/>
      <c r="D2066" s="76"/>
      <c r="E2066" s="76" t="str">
        <f>IF(D2066="","",IFERROR(VLOOKUP(D2066,Cadastro!$C$9:$D$1009,2,FALSE),"NOT FOUND"))</f>
        <v/>
      </c>
      <c r="F2066" s="94"/>
      <c r="G2066" s="76"/>
      <c r="H2066" s="81" t="str">
        <f>IFERROR(F2066*VLOOKUP(D2066,Saldo!$P$8:$U$1009,6,FALSE),"")</f>
        <v/>
      </c>
      <c r="I2066" s="78" t="str">
        <f>IFERROR(IF(D2066="","",VLOOKUP(D2066,Saldo!$P$8:$Q$1009,2,FALSE)),"")</f>
        <v/>
      </c>
      <c r="J2066" s="76"/>
      <c r="K2066" s="74" t="str">
        <f t="shared" si="32"/>
        <v/>
      </c>
    </row>
    <row r="2067" spans="1:11" ht="18.95" customHeight="1" x14ac:dyDescent="0.25">
      <c r="A2067" s="52"/>
      <c r="C2067" s="185"/>
      <c r="D2067" s="76"/>
      <c r="E2067" s="76" t="str">
        <f>IF(D2067="","",IFERROR(VLOOKUP(D2067,Cadastro!$C$9:$D$1009,2,FALSE),"NOT FOUND"))</f>
        <v/>
      </c>
      <c r="F2067" s="94"/>
      <c r="G2067" s="76"/>
      <c r="H2067" s="81" t="str">
        <f>IFERROR(F2067*VLOOKUP(D2067,Saldo!$P$8:$U$1009,6,FALSE),"")</f>
        <v/>
      </c>
      <c r="I2067" s="78" t="str">
        <f>IFERROR(IF(D2067="","",VLOOKUP(D2067,Saldo!$P$8:$Q$1009,2,FALSE)),"")</f>
        <v/>
      </c>
      <c r="J2067" s="76"/>
      <c r="K2067" s="74" t="str">
        <f t="shared" si="32"/>
        <v/>
      </c>
    </row>
    <row r="2068" spans="1:11" ht="18.95" customHeight="1" x14ac:dyDescent="0.25">
      <c r="A2068" s="52"/>
      <c r="C2068" s="185"/>
      <c r="D2068" s="76"/>
      <c r="E2068" s="76" t="str">
        <f>IF(D2068="","",IFERROR(VLOOKUP(D2068,Cadastro!$C$9:$D$1009,2,FALSE),"NOT FOUND"))</f>
        <v/>
      </c>
      <c r="F2068" s="94"/>
      <c r="G2068" s="76"/>
      <c r="H2068" s="81" t="str">
        <f>IFERROR(F2068*VLOOKUP(D2068,Saldo!$P$8:$U$1009,6,FALSE),"")</f>
        <v/>
      </c>
      <c r="I2068" s="78" t="str">
        <f>IFERROR(IF(D2068="","",VLOOKUP(D2068,Saldo!$P$8:$Q$1009,2,FALSE)),"")</f>
        <v/>
      </c>
      <c r="J2068" s="76"/>
      <c r="K2068" s="74" t="str">
        <f t="shared" si="32"/>
        <v/>
      </c>
    </row>
    <row r="2069" spans="1:11" ht="18.95" customHeight="1" x14ac:dyDescent="0.25">
      <c r="A2069" s="52"/>
      <c r="C2069" s="185"/>
      <c r="D2069" s="76"/>
      <c r="E2069" s="76" t="str">
        <f>IF(D2069="","",IFERROR(VLOOKUP(D2069,Cadastro!$C$9:$D$1009,2,FALSE),"NOT FOUND"))</f>
        <v/>
      </c>
      <c r="F2069" s="94"/>
      <c r="G2069" s="76"/>
      <c r="H2069" s="81" t="str">
        <f>IFERROR(F2069*VLOOKUP(D2069,Saldo!$P$8:$U$1009,6,FALSE),"")</f>
        <v/>
      </c>
      <c r="I2069" s="78" t="str">
        <f>IFERROR(IF(D2069="","",VLOOKUP(D2069,Saldo!$P$8:$Q$1009,2,FALSE)),"")</f>
        <v/>
      </c>
      <c r="J2069" s="76"/>
      <c r="K2069" s="74" t="str">
        <f t="shared" si="32"/>
        <v/>
      </c>
    </row>
    <row r="2070" spans="1:11" ht="18.95" customHeight="1" x14ac:dyDescent="0.25">
      <c r="A2070" s="52"/>
      <c r="C2070" s="185"/>
      <c r="D2070" s="76"/>
      <c r="E2070" s="76" t="str">
        <f>IF(D2070="","",IFERROR(VLOOKUP(D2070,Cadastro!$C$9:$D$1009,2,FALSE),"NOT FOUND"))</f>
        <v/>
      </c>
      <c r="F2070" s="94"/>
      <c r="G2070" s="76"/>
      <c r="H2070" s="81" t="str">
        <f>IFERROR(F2070*VLOOKUP(D2070,Saldo!$P$8:$U$1009,6,FALSE),"")</f>
        <v/>
      </c>
      <c r="I2070" s="78" t="str">
        <f>IFERROR(IF(D2070="","",VLOOKUP(D2070,Saldo!$P$8:$Q$1009,2,FALSE)),"")</f>
        <v/>
      </c>
      <c r="J2070" s="76"/>
      <c r="K2070" s="74" t="str">
        <f t="shared" si="32"/>
        <v/>
      </c>
    </row>
    <row r="2071" spans="1:11" ht="18.95" customHeight="1" x14ac:dyDescent="0.25">
      <c r="A2071" s="52"/>
      <c r="C2071" s="185"/>
      <c r="D2071" s="76"/>
      <c r="E2071" s="76" t="str">
        <f>IF(D2071="","",IFERROR(VLOOKUP(D2071,Cadastro!$C$9:$D$1009,2,FALSE),"NOT FOUND"))</f>
        <v/>
      </c>
      <c r="F2071" s="94"/>
      <c r="G2071" s="76"/>
      <c r="H2071" s="81" t="str">
        <f>IFERROR(F2071*VLOOKUP(D2071,Saldo!$P$8:$U$1009,6,FALSE),"")</f>
        <v/>
      </c>
      <c r="I2071" s="78" t="str">
        <f>IFERROR(IF(D2071="","",VLOOKUP(D2071,Saldo!$P$8:$Q$1009,2,FALSE)),"")</f>
        <v/>
      </c>
      <c r="J2071" s="76"/>
      <c r="K2071" s="74" t="str">
        <f t="shared" si="32"/>
        <v/>
      </c>
    </row>
    <row r="2072" spans="1:11" ht="18.95" customHeight="1" x14ac:dyDescent="0.25">
      <c r="A2072" s="52"/>
      <c r="C2072" s="185"/>
      <c r="D2072" s="76"/>
      <c r="E2072" s="76" t="str">
        <f>IF(D2072="","",IFERROR(VLOOKUP(D2072,Cadastro!$C$9:$D$1009,2,FALSE),"NOT FOUND"))</f>
        <v/>
      </c>
      <c r="F2072" s="94"/>
      <c r="G2072" s="76"/>
      <c r="H2072" s="81" t="str">
        <f>IFERROR(F2072*VLOOKUP(D2072,Saldo!$P$8:$U$1009,6,FALSE),"")</f>
        <v/>
      </c>
      <c r="I2072" s="78" t="str">
        <f>IFERROR(IF(D2072="","",VLOOKUP(D2072,Saldo!$P$8:$Q$1009,2,FALSE)),"")</f>
        <v/>
      </c>
      <c r="J2072" s="76"/>
      <c r="K2072" s="74" t="str">
        <f t="shared" si="32"/>
        <v/>
      </c>
    </row>
    <row r="2073" spans="1:11" ht="18.95" customHeight="1" x14ac:dyDescent="0.25">
      <c r="A2073" s="52"/>
      <c r="C2073" s="185"/>
      <c r="D2073" s="76"/>
      <c r="E2073" s="76" t="str">
        <f>IF(D2073="","",IFERROR(VLOOKUP(D2073,Cadastro!$C$9:$D$1009,2,FALSE),"NOT FOUND"))</f>
        <v/>
      </c>
      <c r="F2073" s="94"/>
      <c r="G2073" s="76"/>
      <c r="H2073" s="81" t="str">
        <f>IFERROR(F2073*VLOOKUP(D2073,Saldo!$P$8:$U$1009,6,FALSE),"")</f>
        <v/>
      </c>
      <c r="I2073" s="78" t="str">
        <f>IFERROR(IF(D2073="","",VLOOKUP(D2073,Saldo!$P$8:$Q$1009,2,FALSE)),"")</f>
        <v/>
      </c>
      <c r="J2073" s="76"/>
      <c r="K2073" s="74" t="str">
        <f t="shared" si="32"/>
        <v/>
      </c>
    </row>
    <row r="2074" spans="1:11" ht="18.95" customHeight="1" x14ac:dyDescent="0.25">
      <c r="A2074" s="52"/>
      <c r="C2074" s="185"/>
      <c r="D2074" s="76"/>
      <c r="E2074" s="76" t="str">
        <f>IF(D2074="","",IFERROR(VLOOKUP(D2074,Cadastro!$C$9:$D$1009,2,FALSE),"NOT FOUND"))</f>
        <v/>
      </c>
      <c r="F2074" s="94"/>
      <c r="G2074" s="76"/>
      <c r="H2074" s="81" t="str">
        <f>IFERROR(F2074*VLOOKUP(D2074,Saldo!$P$8:$U$1009,6,FALSE),"")</f>
        <v/>
      </c>
      <c r="I2074" s="78" t="str">
        <f>IFERROR(IF(D2074="","",VLOOKUP(D2074,Saldo!$P$8:$Q$1009,2,FALSE)),"")</f>
        <v/>
      </c>
      <c r="J2074" s="76"/>
      <c r="K2074" s="74" t="str">
        <f t="shared" si="32"/>
        <v/>
      </c>
    </row>
    <row r="2075" spans="1:11" ht="18.95" customHeight="1" x14ac:dyDescent="0.25">
      <c r="A2075" s="52"/>
      <c r="C2075" s="185"/>
      <c r="D2075" s="76"/>
      <c r="E2075" s="76" t="str">
        <f>IF(D2075="","",IFERROR(VLOOKUP(D2075,Cadastro!$C$9:$D$1009,2,FALSE),"NOT FOUND"))</f>
        <v/>
      </c>
      <c r="F2075" s="94"/>
      <c r="G2075" s="76"/>
      <c r="H2075" s="81" t="str">
        <f>IFERROR(F2075*VLOOKUP(D2075,Saldo!$P$8:$U$1009,6,FALSE),"")</f>
        <v/>
      </c>
      <c r="I2075" s="78" t="str">
        <f>IFERROR(IF(D2075="","",VLOOKUP(D2075,Saldo!$P$8:$Q$1009,2,FALSE)),"")</f>
        <v/>
      </c>
      <c r="J2075" s="76"/>
      <c r="K2075" s="74" t="str">
        <f t="shared" si="32"/>
        <v/>
      </c>
    </row>
    <row r="2076" spans="1:11" ht="18.95" customHeight="1" x14ac:dyDescent="0.25">
      <c r="A2076" s="52"/>
      <c r="C2076" s="185"/>
      <c r="D2076" s="76"/>
      <c r="E2076" s="76" t="str">
        <f>IF(D2076="","",IFERROR(VLOOKUP(D2076,Cadastro!$C$9:$D$1009,2,FALSE),"NOT FOUND"))</f>
        <v/>
      </c>
      <c r="F2076" s="94"/>
      <c r="G2076" s="76"/>
      <c r="H2076" s="81" t="str">
        <f>IFERROR(F2076*VLOOKUP(D2076,Saldo!$P$8:$U$1009,6,FALSE),"")</f>
        <v/>
      </c>
      <c r="I2076" s="78" t="str">
        <f>IFERROR(IF(D2076="","",VLOOKUP(D2076,Saldo!$P$8:$Q$1009,2,FALSE)),"")</f>
        <v/>
      </c>
      <c r="J2076" s="76"/>
      <c r="K2076" s="74" t="str">
        <f t="shared" si="32"/>
        <v/>
      </c>
    </row>
    <row r="2077" spans="1:11" ht="18.95" customHeight="1" x14ac:dyDescent="0.25">
      <c r="A2077" s="52"/>
      <c r="C2077" s="185"/>
      <c r="D2077" s="76"/>
      <c r="E2077" s="76" t="str">
        <f>IF(D2077="","",IFERROR(VLOOKUP(D2077,Cadastro!$C$9:$D$1009,2,FALSE),"NOT FOUND"))</f>
        <v/>
      </c>
      <c r="F2077" s="94"/>
      <c r="G2077" s="76"/>
      <c r="H2077" s="81" t="str">
        <f>IFERROR(F2077*VLOOKUP(D2077,Saldo!$P$8:$U$1009,6,FALSE),"")</f>
        <v/>
      </c>
      <c r="I2077" s="78" t="str">
        <f>IFERROR(IF(D2077="","",VLOOKUP(D2077,Saldo!$P$8:$Q$1009,2,FALSE)),"")</f>
        <v/>
      </c>
      <c r="J2077" s="76"/>
      <c r="K2077" s="74" t="str">
        <f t="shared" si="32"/>
        <v/>
      </c>
    </row>
    <row r="2078" spans="1:11" ht="18.95" customHeight="1" x14ac:dyDescent="0.25">
      <c r="A2078" s="52"/>
      <c r="C2078" s="185"/>
      <c r="D2078" s="76"/>
      <c r="E2078" s="76" t="str">
        <f>IF(D2078="","",IFERROR(VLOOKUP(D2078,Cadastro!$C$9:$D$1009,2,FALSE),"NOT FOUND"))</f>
        <v/>
      </c>
      <c r="F2078" s="94"/>
      <c r="G2078" s="76"/>
      <c r="H2078" s="81" t="str">
        <f>IFERROR(F2078*VLOOKUP(D2078,Saldo!$P$8:$U$1009,6,FALSE),"")</f>
        <v/>
      </c>
      <c r="I2078" s="78" t="str">
        <f>IFERROR(IF(D2078="","",VLOOKUP(D2078,Saldo!$P$8:$Q$1009,2,FALSE)),"")</f>
        <v/>
      </c>
      <c r="J2078" s="76"/>
      <c r="K2078" s="74" t="str">
        <f t="shared" si="32"/>
        <v/>
      </c>
    </row>
    <row r="2079" spans="1:11" ht="18.95" customHeight="1" x14ac:dyDescent="0.25">
      <c r="A2079" s="52"/>
      <c r="C2079" s="185"/>
      <c r="D2079" s="76"/>
      <c r="E2079" s="76" t="str">
        <f>IF(D2079="","",IFERROR(VLOOKUP(D2079,Cadastro!$C$9:$D$1009,2,FALSE),"NOT FOUND"))</f>
        <v/>
      </c>
      <c r="F2079" s="94"/>
      <c r="G2079" s="76"/>
      <c r="H2079" s="81" t="str">
        <f>IFERROR(F2079*VLOOKUP(D2079,Saldo!$P$8:$U$1009,6,FALSE),"")</f>
        <v/>
      </c>
      <c r="I2079" s="78" t="str">
        <f>IFERROR(IF(D2079="","",VLOOKUP(D2079,Saldo!$P$8:$Q$1009,2,FALSE)),"")</f>
        <v/>
      </c>
      <c r="J2079" s="76"/>
      <c r="K2079" s="74" t="str">
        <f t="shared" si="32"/>
        <v/>
      </c>
    </row>
    <row r="2080" spans="1:11" ht="18.95" customHeight="1" x14ac:dyDescent="0.25">
      <c r="A2080" s="52"/>
      <c r="C2080" s="185"/>
      <c r="D2080" s="76"/>
      <c r="E2080" s="76" t="str">
        <f>IF(D2080="","",IFERROR(VLOOKUP(D2080,Cadastro!$C$9:$D$1009,2,FALSE),"NOT FOUND"))</f>
        <v/>
      </c>
      <c r="F2080" s="94"/>
      <c r="G2080" s="76"/>
      <c r="H2080" s="81" t="str">
        <f>IFERROR(F2080*VLOOKUP(D2080,Saldo!$P$8:$U$1009,6,FALSE),"")</f>
        <v/>
      </c>
      <c r="I2080" s="78" t="str">
        <f>IFERROR(IF(D2080="","",VLOOKUP(D2080,Saldo!$P$8:$Q$1009,2,FALSE)),"")</f>
        <v/>
      </c>
      <c r="J2080" s="76"/>
      <c r="K2080" s="74" t="str">
        <f t="shared" si="32"/>
        <v/>
      </c>
    </row>
    <row r="2081" spans="1:11" ht="18.95" customHeight="1" x14ac:dyDescent="0.25">
      <c r="A2081" s="52"/>
      <c r="C2081" s="185"/>
      <c r="D2081" s="76"/>
      <c r="E2081" s="76" t="str">
        <f>IF(D2081="","",IFERROR(VLOOKUP(D2081,Cadastro!$C$9:$D$1009,2,FALSE),"NOT FOUND"))</f>
        <v/>
      </c>
      <c r="F2081" s="94"/>
      <c r="G2081" s="76"/>
      <c r="H2081" s="81" t="str">
        <f>IFERROR(F2081*VLOOKUP(D2081,Saldo!$P$8:$U$1009,6,FALSE),"")</f>
        <v/>
      </c>
      <c r="I2081" s="78" t="str">
        <f>IFERROR(IF(D2081="","",VLOOKUP(D2081,Saldo!$P$8:$Q$1009,2,FALSE)),"")</f>
        <v/>
      </c>
      <c r="J2081" s="76"/>
      <c r="K2081" s="74" t="str">
        <f t="shared" si="32"/>
        <v/>
      </c>
    </row>
    <row r="2082" spans="1:11" ht="18.95" customHeight="1" x14ac:dyDescent="0.25">
      <c r="A2082" s="52"/>
      <c r="C2082" s="185"/>
      <c r="D2082" s="76"/>
      <c r="E2082" s="76" t="str">
        <f>IF(D2082="","",IFERROR(VLOOKUP(D2082,Cadastro!$C$9:$D$1009,2,FALSE),"NOT FOUND"))</f>
        <v/>
      </c>
      <c r="F2082" s="94"/>
      <c r="G2082" s="76"/>
      <c r="H2082" s="81" t="str">
        <f>IFERROR(F2082*VLOOKUP(D2082,Saldo!$P$8:$U$1009,6,FALSE),"")</f>
        <v/>
      </c>
      <c r="I2082" s="78" t="str">
        <f>IFERROR(IF(D2082="","",VLOOKUP(D2082,Saldo!$P$8:$Q$1009,2,FALSE)),"")</f>
        <v/>
      </c>
      <c r="J2082" s="76"/>
      <c r="K2082" s="74" t="str">
        <f t="shared" si="32"/>
        <v/>
      </c>
    </row>
    <row r="2083" spans="1:11" ht="18.95" customHeight="1" x14ac:dyDescent="0.25">
      <c r="A2083" s="52"/>
      <c r="C2083" s="185"/>
      <c r="D2083" s="76"/>
      <c r="E2083" s="76" t="str">
        <f>IF(D2083="","",IFERROR(VLOOKUP(D2083,Cadastro!$C$9:$D$1009,2,FALSE),"NOT FOUND"))</f>
        <v/>
      </c>
      <c r="F2083" s="94"/>
      <c r="G2083" s="76"/>
      <c r="H2083" s="81" t="str">
        <f>IFERROR(F2083*VLOOKUP(D2083,Saldo!$P$8:$U$1009,6,FALSE),"")</f>
        <v/>
      </c>
      <c r="I2083" s="78" t="str">
        <f>IFERROR(IF(D2083="","",VLOOKUP(D2083,Saldo!$P$8:$Q$1009,2,FALSE)),"")</f>
        <v/>
      </c>
      <c r="J2083" s="76"/>
      <c r="K2083" s="74" t="str">
        <f t="shared" si="32"/>
        <v/>
      </c>
    </row>
    <row r="2084" spans="1:11" ht="18.95" customHeight="1" x14ac:dyDescent="0.25">
      <c r="A2084" s="52"/>
      <c r="C2084" s="185"/>
      <c r="D2084" s="76"/>
      <c r="E2084" s="76" t="str">
        <f>IF(D2084="","",IFERROR(VLOOKUP(D2084,Cadastro!$C$9:$D$1009,2,FALSE),"NOT FOUND"))</f>
        <v/>
      </c>
      <c r="F2084" s="94"/>
      <c r="G2084" s="76"/>
      <c r="H2084" s="81" t="str">
        <f>IFERROR(F2084*VLOOKUP(D2084,Saldo!$P$8:$U$1009,6,FALSE),"")</f>
        <v/>
      </c>
      <c r="I2084" s="78" t="str">
        <f>IFERROR(IF(D2084="","",VLOOKUP(D2084,Saldo!$P$8:$Q$1009,2,FALSE)),"")</f>
        <v/>
      </c>
      <c r="J2084" s="76"/>
      <c r="K2084" s="74" t="str">
        <f t="shared" si="32"/>
        <v/>
      </c>
    </row>
    <row r="2085" spans="1:11" ht="18.95" customHeight="1" x14ac:dyDescent="0.25">
      <c r="A2085" s="52"/>
      <c r="C2085" s="185"/>
      <c r="D2085" s="76"/>
      <c r="E2085" s="76" t="str">
        <f>IF(D2085="","",IFERROR(VLOOKUP(D2085,Cadastro!$C$9:$D$1009,2,FALSE),"NOT FOUND"))</f>
        <v/>
      </c>
      <c r="F2085" s="94"/>
      <c r="G2085" s="76"/>
      <c r="H2085" s="81" t="str">
        <f>IFERROR(F2085*VLOOKUP(D2085,Saldo!$P$8:$U$1009,6,FALSE),"")</f>
        <v/>
      </c>
      <c r="I2085" s="78" t="str">
        <f>IFERROR(IF(D2085="","",VLOOKUP(D2085,Saldo!$P$8:$Q$1009,2,FALSE)),"")</f>
        <v/>
      </c>
      <c r="J2085" s="76"/>
      <c r="K2085" s="74" t="str">
        <f t="shared" si="32"/>
        <v/>
      </c>
    </row>
    <row r="2086" spans="1:11" ht="18.95" customHeight="1" x14ac:dyDescent="0.25">
      <c r="A2086" s="52"/>
      <c r="C2086" s="185"/>
      <c r="D2086" s="76"/>
      <c r="E2086" s="76" t="str">
        <f>IF(D2086="","",IFERROR(VLOOKUP(D2086,Cadastro!$C$9:$D$1009,2,FALSE),"NOT FOUND"))</f>
        <v/>
      </c>
      <c r="F2086" s="94"/>
      <c r="G2086" s="76"/>
      <c r="H2086" s="81" t="str">
        <f>IFERROR(F2086*VLOOKUP(D2086,Saldo!$P$8:$U$1009,6,FALSE),"")</f>
        <v/>
      </c>
      <c r="I2086" s="78" t="str">
        <f>IFERROR(IF(D2086="","",VLOOKUP(D2086,Saldo!$P$8:$Q$1009,2,FALSE)),"")</f>
        <v/>
      </c>
      <c r="J2086" s="76"/>
      <c r="K2086" s="74" t="str">
        <f t="shared" si="32"/>
        <v/>
      </c>
    </row>
    <row r="2087" spans="1:11" ht="18.95" customHeight="1" x14ac:dyDescent="0.25">
      <c r="A2087" s="52"/>
      <c r="C2087" s="185"/>
      <c r="D2087" s="76"/>
      <c r="E2087" s="76" t="str">
        <f>IF(D2087="","",IFERROR(VLOOKUP(D2087,Cadastro!$C$9:$D$1009,2,FALSE),"NOT FOUND"))</f>
        <v/>
      </c>
      <c r="F2087" s="94"/>
      <c r="G2087" s="76"/>
      <c r="H2087" s="81" t="str">
        <f>IFERROR(F2087*VLOOKUP(D2087,Saldo!$P$8:$U$1009,6,FALSE),"")</f>
        <v/>
      </c>
      <c r="I2087" s="78" t="str">
        <f>IFERROR(IF(D2087="","",VLOOKUP(D2087,Saldo!$P$8:$Q$1009,2,FALSE)),"")</f>
        <v/>
      </c>
      <c r="J2087" s="76"/>
      <c r="K2087" s="74" t="str">
        <f t="shared" si="32"/>
        <v/>
      </c>
    </row>
    <row r="2088" spans="1:11" ht="18.95" customHeight="1" x14ac:dyDescent="0.25">
      <c r="A2088" s="52"/>
      <c r="C2088" s="185"/>
      <c r="D2088" s="76"/>
      <c r="E2088" s="76" t="str">
        <f>IF(D2088="","",IFERROR(VLOOKUP(D2088,Cadastro!$C$9:$D$1009,2,FALSE),"NOT FOUND"))</f>
        <v/>
      </c>
      <c r="F2088" s="94"/>
      <c r="G2088" s="76"/>
      <c r="H2088" s="81" t="str">
        <f>IFERROR(F2088*VLOOKUP(D2088,Saldo!$P$8:$U$1009,6,FALSE),"")</f>
        <v/>
      </c>
      <c r="I2088" s="78" t="str">
        <f>IFERROR(IF(D2088="","",VLOOKUP(D2088,Saldo!$P$8:$Q$1009,2,FALSE)),"")</f>
        <v/>
      </c>
      <c r="J2088" s="76"/>
      <c r="K2088" s="74" t="str">
        <f t="shared" si="32"/>
        <v/>
      </c>
    </row>
    <row r="2089" spans="1:11" ht="18.95" customHeight="1" x14ac:dyDescent="0.25">
      <c r="A2089" s="52"/>
      <c r="C2089" s="185"/>
      <c r="D2089" s="76"/>
      <c r="E2089" s="76" t="str">
        <f>IF(D2089="","",IFERROR(VLOOKUP(D2089,Cadastro!$C$9:$D$1009,2,FALSE),"NOT FOUND"))</f>
        <v/>
      </c>
      <c r="F2089" s="94"/>
      <c r="G2089" s="76"/>
      <c r="H2089" s="81" t="str">
        <f>IFERROR(F2089*VLOOKUP(D2089,Saldo!$P$8:$U$1009,6,FALSE),"")</f>
        <v/>
      </c>
      <c r="I2089" s="78" t="str">
        <f>IFERROR(IF(D2089="","",VLOOKUP(D2089,Saldo!$P$8:$Q$1009,2,FALSE)),"")</f>
        <v/>
      </c>
      <c r="J2089" s="76"/>
      <c r="K2089" s="74" t="str">
        <f t="shared" si="32"/>
        <v/>
      </c>
    </row>
    <row r="2090" spans="1:11" ht="18.95" customHeight="1" x14ac:dyDescent="0.25">
      <c r="A2090" s="52"/>
      <c r="C2090" s="185"/>
      <c r="D2090" s="76"/>
      <c r="E2090" s="76" t="str">
        <f>IF(D2090="","",IFERROR(VLOOKUP(D2090,Cadastro!$C$9:$D$1009,2,FALSE),"NOT FOUND"))</f>
        <v/>
      </c>
      <c r="F2090" s="94"/>
      <c r="G2090" s="76"/>
      <c r="H2090" s="81" t="str">
        <f>IFERROR(F2090*VLOOKUP(D2090,Saldo!$P$8:$U$1009,6,FALSE),"")</f>
        <v/>
      </c>
      <c r="I2090" s="78" t="str">
        <f>IFERROR(IF(D2090="","",VLOOKUP(D2090,Saldo!$P$8:$Q$1009,2,FALSE)),"")</f>
        <v/>
      </c>
      <c r="J2090" s="76"/>
      <c r="K2090" s="74" t="str">
        <f t="shared" si="32"/>
        <v/>
      </c>
    </row>
    <row r="2091" spans="1:11" ht="18.95" customHeight="1" x14ac:dyDescent="0.25">
      <c r="A2091" s="52"/>
      <c r="C2091" s="185"/>
      <c r="D2091" s="76"/>
      <c r="E2091" s="76" t="str">
        <f>IF(D2091="","",IFERROR(VLOOKUP(D2091,Cadastro!$C$9:$D$1009,2,FALSE),"NOT FOUND"))</f>
        <v/>
      </c>
      <c r="F2091" s="94"/>
      <c r="G2091" s="76"/>
      <c r="H2091" s="81" t="str">
        <f>IFERROR(F2091*VLOOKUP(D2091,Saldo!$P$8:$U$1009,6,FALSE),"")</f>
        <v/>
      </c>
      <c r="I2091" s="78" t="str">
        <f>IFERROR(IF(D2091="","",VLOOKUP(D2091,Saldo!$P$8:$Q$1009,2,FALSE)),"")</f>
        <v/>
      </c>
      <c r="J2091" s="76"/>
      <c r="K2091" s="74" t="str">
        <f t="shared" si="32"/>
        <v/>
      </c>
    </row>
    <row r="2092" spans="1:11" ht="18.95" customHeight="1" x14ac:dyDescent="0.25">
      <c r="A2092" s="52"/>
      <c r="C2092" s="185"/>
      <c r="D2092" s="76"/>
      <c r="E2092" s="76" t="str">
        <f>IF(D2092="","",IFERROR(VLOOKUP(D2092,Cadastro!$C$9:$D$1009,2,FALSE),"NOT FOUND"))</f>
        <v/>
      </c>
      <c r="F2092" s="94"/>
      <c r="G2092" s="76"/>
      <c r="H2092" s="81" t="str">
        <f>IFERROR(F2092*VLOOKUP(D2092,Saldo!$P$8:$U$1009,6,FALSE),"")</f>
        <v/>
      </c>
      <c r="I2092" s="78" t="str">
        <f>IFERROR(IF(D2092="","",VLOOKUP(D2092,Saldo!$P$8:$Q$1009,2,FALSE)),"")</f>
        <v/>
      </c>
      <c r="J2092" s="76"/>
      <c r="K2092" s="74" t="str">
        <f t="shared" si="32"/>
        <v/>
      </c>
    </row>
    <row r="2093" spans="1:11" ht="18.95" customHeight="1" x14ac:dyDescent="0.25">
      <c r="A2093" s="52"/>
      <c r="C2093" s="185"/>
      <c r="D2093" s="76"/>
      <c r="E2093" s="76" t="str">
        <f>IF(D2093="","",IFERROR(VLOOKUP(D2093,Cadastro!$C$9:$D$1009,2,FALSE),"NOT FOUND"))</f>
        <v/>
      </c>
      <c r="F2093" s="94"/>
      <c r="G2093" s="76"/>
      <c r="H2093" s="81" t="str">
        <f>IFERROR(F2093*VLOOKUP(D2093,Saldo!$P$8:$U$1009,6,FALSE),"")</f>
        <v/>
      </c>
      <c r="I2093" s="78" t="str">
        <f>IFERROR(IF(D2093="","",VLOOKUP(D2093,Saldo!$P$8:$Q$1009,2,FALSE)),"")</f>
        <v/>
      </c>
      <c r="J2093" s="76"/>
      <c r="K2093" s="74" t="str">
        <f t="shared" si="32"/>
        <v/>
      </c>
    </row>
    <row r="2094" spans="1:11" ht="18.95" customHeight="1" x14ac:dyDescent="0.25">
      <c r="A2094" s="52"/>
      <c r="C2094" s="185"/>
      <c r="D2094" s="76"/>
      <c r="E2094" s="76" t="str">
        <f>IF(D2094="","",IFERROR(VLOOKUP(D2094,Cadastro!$C$9:$D$1009,2,FALSE),"NOT FOUND"))</f>
        <v/>
      </c>
      <c r="F2094" s="94"/>
      <c r="G2094" s="76"/>
      <c r="H2094" s="81" t="str">
        <f>IFERROR(F2094*VLOOKUP(D2094,Saldo!$P$8:$U$1009,6,FALSE),"")</f>
        <v/>
      </c>
      <c r="I2094" s="78" t="str">
        <f>IFERROR(IF(D2094="","",VLOOKUP(D2094,Saldo!$P$8:$Q$1009,2,FALSE)),"")</f>
        <v/>
      </c>
      <c r="J2094" s="76"/>
      <c r="K2094" s="74" t="str">
        <f t="shared" si="32"/>
        <v/>
      </c>
    </row>
    <row r="2095" spans="1:11" ht="18.95" customHeight="1" x14ac:dyDescent="0.25">
      <c r="A2095" s="52"/>
      <c r="C2095" s="185"/>
      <c r="D2095" s="76"/>
      <c r="E2095" s="76" t="str">
        <f>IF(D2095="","",IFERROR(VLOOKUP(D2095,Cadastro!$C$9:$D$1009,2,FALSE),"NOT FOUND"))</f>
        <v/>
      </c>
      <c r="F2095" s="94"/>
      <c r="G2095" s="76"/>
      <c r="H2095" s="81" t="str">
        <f>IFERROR(F2095*VLOOKUP(D2095,Saldo!$P$8:$U$1009,6,FALSE),"")</f>
        <v/>
      </c>
      <c r="I2095" s="78" t="str">
        <f>IFERROR(IF(D2095="","",VLOOKUP(D2095,Saldo!$P$8:$Q$1009,2,FALSE)),"")</f>
        <v/>
      </c>
      <c r="J2095" s="76"/>
      <c r="K2095" s="74" t="str">
        <f t="shared" si="32"/>
        <v/>
      </c>
    </row>
    <row r="2096" spans="1:11" ht="18.95" customHeight="1" x14ac:dyDescent="0.25">
      <c r="A2096" s="52"/>
      <c r="C2096" s="185"/>
      <c r="D2096" s="76"/>
      <c r="E2096" s="76" t="str">
        <f>IF(D2096="","",IFERROR(VLOOKUP(D2096,Cadastro!$C$9:$D$1009,2,FALSE),"NOT FOUND"))</f>
        <v/>
      </c>
      <c r="F2096" s="94"/>
      <c r="G2096" s="76"/>
      <c r="H2096" s="81" t="str">
        <f>IFERROR(F2096*VLOOKUP(D2096,Saldo!$P$8:$U$1009,6,FALSE),"")</f>
        <v/>
      </c>
      <c r="I2096" s="78" t="str">
        <f>IFERROR(IF(D2096="","",VLOOKUP(D2096,Saldo!$P$8:$Q$1009,2,FALSE)),"")</f>
        <v/>
      </c>
      <c r="J2096" s="76"/>
      <c r="K2096" s="74" t="str">
        <f t="shared" si="32"/>
        <v/>
      </c>
    </row>
    <row r="2097" spans="1:11" ht="18.95" customHeight="1" x14ac:dyDescent="0.25">
      <c r="A2097" s="52"/>
      <c r="C2097" s="185"/>
      <c r="D2097" s="76"/>
      <c r="E2097" s="76" t="str">
        <f>IF(D2097="","",IFERROR(VLOOKUP(D2097,Cadastro!$C$9:$D$1009,2,FALSE),"NOT FOUND"))</f>
        <v/>
      </c>
      <c r="F2097" s="94"/>
      <c r="G2097" s="76"/>
      <c r="H2097" s="81" t="str">
        <f>IFERROR(F2097*VLOOKUP(D2097,Saldo!$P$8:$U$1009,6,FALSE),"")</f>
        <v/>
      </c>
      <c r="I2097" s="78" t="str">
        <f>IFERROR(IF(D2097="","",VLOOKUP(D2097,Saldo!$P$8:$Q$1009,2,FALSE)),"")</f>
        <v/>
      </c>
      <c r="J2097" s="76"/>
      <c r="K2097" s="74" t="str">
        <f t="shared" si="32"/>
        <v/>
      </c>
    </row>
    <row r="2098" spans="1:11" ht="18.95" customHeight="1" x14ac:dyDescent="0.25">
      <c r="A2098" s="52"/>
      <c r="C2098" s="185"/>
      <c r="D2098" s="76"/>
      <c r="E2098" s="76" t="str">
        <f>IF(D2098="","",IFERROR(VLOOKUP(D2098,Cadastro!$C$9:$D$1009,2,FALSE),"NOT FOUND"))</f>
        <v/>
      </c>
      <c r="F2098" s="94"/>
      <c r="G2098" s="76"/>
      <c r="H2098" s="81" t="str">
        <f>IFERROR(F2098*VLOOKUP(D2098,Saldo!$P$8:$U$1009,6,FALSE),"")</f>
        <v/>
      </c>
      <c r="I2098" s="78" t="str">
        <f>IFERROR(IF(D2098="","",VLOOKUP(D2098,Saldo!$P$8:$Q$1009,2,FALSE)),"")</f>
        <v/>
      </c>
      <c r="J2098" s="76"/>
      <c r="K2098" s="74" t="str">
        <f t="shared" si="32"/>
        <v/>
      </c>
    </row>
    <row r="2099" spans="1:11" ht="18.95" customHeight="1" x14ac:dyDescent="0.25">
      <c r="A2099" s="52"/>
      <c r="C2099" s="185"/>
      <c r="D2099" s="76"/>
      <c r="E2099" s="76" t="str">
        <f>IF(D2099="","",IFERROR(VLOOKUP(D2099,Cadastro!$C$9:$D$1009,2,FALSE),"NOT FOUND"))</f>
        <v/>
      </c>
      <c r="F2099" s="94"/>
      <c r="G2099" s="76"/>
      <c r="H2099" s="81" t="str">
        <f>IFERROR(F2099*VLOOKUP(D2099,Saldo!$P$8:$U$1009,6,FALSE),"")</f>
        <v/>
      </c>
      <c r="I2099" s="78" t="str">
        <f>IFERROR(IF(D2099="","",VLOOKUP(D2099,Saldo!$P$8:$Q$1009,2,FALSE)),"")</f>
        <v/>
      </c>
      <c r="J2099" s="76"/>
      <c r="K2099" s="74" t="str">
        <f t="shared" si="32"/>
        <v/>
      </c>
    </row>
    <row r="2100" spans="1:11" ht="18.95" customHeight="1" x14ac:dyDescent="0.25">
      <c r="A2100" s="52"/>
      <c r="C2100" s="185"/>
      <c r="D2100" s="76"/>
      <c r="E2100" s="76" t="str">
        <f>IF(D2100="","",IFERROR(VLOOKUP(D2100,Cadastro!$C$9:$D$1009,2,FALSE),"NOT FOUND"))</f>
        <v/>
      </c>
      <c r="F2100" s="94"/>
      <c r="G2100" s="76"/>
      <c r="H2100" s="81" t="str">
        <f>IFERROR(F2100*VLOOKUP(D2100,Saldo!$P$8:$U$1009,6,FALSE),"")</f>
        <v/>
      </c>
      <c r="I2100" s="78" t="str">
        <f>IFERROR(IF(D2100="","",VLOOKUP(D2100,Saldo!$P$8:$Q$1009,2,FALSE)),"")</f>
        <v/>
      </c>
      <c r="J2100" s="76"/>
      <c r="K2100" s="74" t="str">
        <f t="shared" si="32"/>
        <v/>
      </c>
    </row>
    <row r="2101" spans="1:11" ht="18.95" customHeight="1" x14ac:dyDescent="0.25">
      <c r="A2101" s="52"/>
      <c r="C2101" s="185"/>
      <c r="D2101" s="76"/>
      <c r="E2101" s="76" t="str">
        <f>IF(D2101="","",IFERROR(VLOOKUP(D2101,Cadastro!$C$9:$D$1009,2,FALSE),"NOT FOUND"))</f>
        <v/>
      </c>
      <c r="F2101" s="94"/>
      <c r="G2101" s="76"/>
      <c r="H2101" s="81" t="str">
        <f>IFERROR(F2101*VLOOKUP(D2101,Saldo!$P$8:$U$1009,6,FALSE),"")</f>
        <v/>
      </c>
      <c r="I2101" s="78" t="str">
        <f>IFERROR(IF(D2101="","",VLOOKUP(D2101,Saldo!$P$8:$Q$1009,2,FALSE)),"")</f>
        <v/>
      </c>
      <c r="J2101" s="76"/>
      <c r="K2101" s="74" t="str">
        <f t="shared" si="32"/>
        <v/>
      </c>
    </row>
    <row r="2102" spans="1:11" ht="18.95" customHeight="1" x14ac:dyDescent="0.25">
      <c r="A2102" s="52"/>
      <c r="C2102" s="185"/>
      <c r="D2102" s="76"/>
      <c r="E2102" s="76" t="str">
        <f>IF(D2102="","",IFERROR(VLOOKUP(D2102,Cadastro!$C$9:$D$1009,2,FALSE),"NOT FOUND"))</f>
        <v/>
      </c>
      <c r="F2102" s="94"/>
      <c r="G2102" s="76"/>
      <c r="H2102" s="81" t="str">
        <f>IFERROR(F2102*VLOOKUP(D2102,Saldo!$P$8:$U$1009,6,FALSE),"")</f>
        <v/>
      </c>
      <c r="I2102" s="78" t="str">
        <f>IFERROR(IF(D2102="","",VLOOKUP(D2102,Saldo!$P$8:$Q$1009,2,FALSE)),"")</f>
        <v/>
      </c>
      <c r="J2102" s="76"/>
      <c r="K2102" s="74" t="str">
        <f t="shared" si="32"/>
        <v/>
      </c>
    </row>
    <row r="2103" spans="1:11" ht="18.95" customHeight="1" x14ac:dyDescent="0.25">
      <c r="A2103" s="52"/>
      <c r="C2103" s="185"/>
      <c r="D2103" s="76"/>
      <c r="E2103" s="76" t="str">
        <f>IF(D2103="","",IFERROR(VLOOKUP(D2103,Cadastro!$C$9:$D$1009,2,FALSE),"NOT FOUND"))</f>
        <v/>
      </c>
      <c r="F2103" s="94"/>
      <c r="G2103" s="76"/>
      <c r="H2103" s="81" t="str">
        <f>IFERROR(F2103*VLOOKUP(D2103,Saldo!$P$8:$U$1009,6,FALSE),"")</f>
        <v/>
      </c>
      <c r="I2103" s="78" t="str">
        <f>IFERROR(IF(D2103="","",VLOOKUP(D2103,Saldo!$P$8:$Q$1009,2,FALSE)),"")</f>
        <v/>
      </c>
      <c r="J2103" s="76"/>
      <c r="K2103" s="74" t="str">
        <f t="shared" si="32"/>
        <v/>
      </c>
    </row>
    <row r="2104" spans="1:11" ht="18.95" customHeight="1" x14ac:dyDescent="0.25">
      <c r="A2104" s="52"/>
      <c r="C2104" s="185"/>
      <c r="D2104" s="76"/>
      <c r="E2104" s="76" t="str">
        <f>IF(D2104="","",IFERROR(VLOOKUP(D2104,Cadastro!$C$9:$D$1009,2,FALSE),"NOT FOUND"))</f>
        <v/>
      </c>
      <c r="F2104" s="94"/>
      <c r="G2104" s="76"/>
      <c r="H2104" s="81" t="str">
        <f>IFERROR(F2104*VLOOKUP(D2104,Saldo!$P$8:$U$1009,6,FALSE),"")</f>
        <v/>
      </c>
      <c r="I2104" s="78" t="str">
        <f>IFERROR(IF(D2104="","",VLOOKUP(D2104,Saldo!$P$8:$Q$1009,2,FALSE)),"")</f>
        <v/>
      </c>
      <c r="J2104" s="76"/>
      <c r="K2104" s="74" t="str">
        <f t="shared" si="32"/>
        <v/>
      </c>
    </row>
    <row r="2105" spans="1:11" ht="18.95" customHeight="1" x14ac:dyDescent="0.25">
      <c r="A2105" s="52"/>
      <c r="C2105" s="185"/>
      <c r="D2105" s="76"/>
      <c r="E2105" s="76" t="str">
        <f>IF(D2105="","",IFERROR(VLOOKUP(D2105,Cadastro!$C$9:$D$1009,2,FALSE),"NOT FOUND"))</f>
        <v/>
      </c>
      <c r="F2105" s="94"/>
      <c r="G2105" s="76"/>
      <c r="H2105" s="81" t="str">
        <f>IFERROR(F2105*VLOOKUP(D2105,Saldo!$P$8:$U$1009,6,FALSE),"")</f>
        <v/>
      </c>
      <c r="I2105" s="78" t="str">
        <f>IFERROR(IF(D2105="","",VLOOKUP(D2105,Saldo!$P$8:$Q$1009,2,FALSE)),"")</f>
        <v/>
      </c>
      <c r="J2105" s="76"/>
      <c r="K2105" s="74" t="str">
        <f t="shared" si="32"/>
        <v/>
      </c>
    </row>
    <row r="2106" spans="1:11" ht="18.95" customHeight="1" x14ac:dyDescent="0.25">
      <c r="A2106" s="52"/>
      <c r="C2106" s="185"/>
      <c r="D2106" s="76"/>
      <c r="E2106" s="76" t="str">
        <f>IF(D2106="","",IFERROR(VLOOKUP(D2106,Cadastro!$C$9:$D$1009,2,FALSE),"NOT FOUND"))</f>
        <v/>
      </c>
      <c r="F2106" s="94"/>
      <c r="G2106" s="76"/>
      <c r="H2106" s="81" t="str">
        <f>IFERROR(F2106*VLOOKUP(D2106,Saldo!$P$8:$U$1009,6,FALSE),"")</f>
        <v/>
      </c>
      <c r="I2106" s="78" t="str">
        <f>IFERROR(IF(D2106="","",VLOOKUP(D2106,Saldo!$P$8:$Q$1009,2,FALSE)),"")</f>
        <v/>
      </c>
      <c r="J2106" s="76"/>
      <c r="K2106" s="74" t="str">
        <f t="shared" si="32"/>
        <v/>
      </c>
    </row>
    <row r="2107" spans="1:11" ht="18.95" customHeight="1" x14ac:dyDescent="0.25">
      <c r="A2107" s="52"/>
      <c r="C2107" s="185"/>
      <c r="D2107" s="76"/>
      <c r="E2107" s="76" t="str">
        <f>IF(D2107="","",IFERROR(VLOOKUP(D2107,Cadastro!$C$9:$D$1009,2,FALSE),"NOT FOUND"))</f>
        <v/>
      </c>
      <c r="F2107" s="94"/>
      <c r="G2107" s="76"/>
      <c r="H2107" s="81" t="str">
        <f>IFERROR(F2107*VLOOKUP(D2107,Saldo!$P$8:$U$1009,6,FALSE),"")</f>
        <v/>
      </c>
      <c r="I2107" s="78" t="str">
        <f>IFERROR(IF(D2107="","",VLOOKUP(D2107,Saldo!$P$8:$Q$1009,2,FALSE)),"")</f>
        <v/>
      </c>
      <c r="J2107" s="76"/>
      <c r="K2107" s="74" t="str">
        <f t="shared" si="32"/>
        <v/>
      </c>
    </row>
    <row r="2108" spans="1:11" ht="18.95" customHeight="1" x14ac:dyDescent="0.25">
      <c r="A2108" s="52"/>
      <c r="C2108" s="185"/>
      <c r="D2108" s="76"/>
      <c r="E2108" s="76" t="str">
        <f>IF(D2108="","",IFERROR(VLOOKUP(D2108,Cadastro!$C$9:$D$1009,2,FALSE),"NOT FOUND"))</f>
        <v/>
      </c>
      <c r="F2108" s="94"/>
      <c r="G2108" s="76"/>
      <c r="H2108" s="81" t="str">
        <f>IFERROR(F2108*VLOOKUP(D2108,Saldo!$P$8:$U$1009,6,FALSE),"")</f>
        <v/>
      </c>
      <c r="I2108" s="78" t="str">
        <f>IFERROR(IF(D2108="","",VLOOKUP(D2108,Saldo!$P$8:$Q$1009,2,FALSE)),"")</f>
        <v/>
      </c>
      <c r="J2108" s="76"/>
      <c r="K2108" s="74" t="str">
        <f t="shared" si="32"/>
        <v/>
      </c>
    </row>
    <row r="2109" spans="1:11" ht="18.95" customHeight="1" x14ac:dyDescent="0.25">
      <c r="A2109" s="52"/>
      <c r="C2109" s="185"/>
      <c r="D2109" s="76"/>
      <c r="E2109" s="76" t="str">
        <f>IF(D2109="","",IFERROR(VLOOKUP(D2109,Cadastro!$C$9:$D$1009,2,FALSE),"NOT FOUND"))</f>
        <v/>
      </c>
      <c r="F2109" s="94"/>
      <c r="G2109" s="76"/>
      <c r="H2109" s="81" t="str">
        <f>IFERROR(F2109*VLOOKUP(D2109,Saldo!$P$8:$U$1009,6,FALSE),"")</f>
        <v/>
      </c>
      <c r="I2109" s="78" t="str">
        <f>IFERROR(IF(D2109="","",VLOOKUP(D2109,Saldo!$P$8:$Q$1009,2,FALSE)),"")</f>
        <v/>
      </c>
      <c r="J2109" s="76"/>
      <c r="K2109" s="74" t="str">
        <f t="shared" si="32"/>
        <v/>
      </c>
    </row>
    <row r="2110" spans="1:11" ht="18.95" customHeight="1" x14ac:dyDescent="0.25">
      <c r="A2110" s="52"/>
      <c r="C2110" s="185"/>
      <c r="D2110" s="76"/>
      <c r="E2110" s="76" t="str">
        <f>IF(D2110="","",IFERROR(VLOOKUP(D2110,Cadastro!$C$9:$D$1009,2,FALSE),"NOT FOUND"))</f>
        <v/>
      </c>
      <c r="F2110" s="94"/>
      <c r="G2110" s="76"/>
      <c r="H2110" s="81" t="str">
        <f>IFERROR(F2110*VLOOKUP(D2110,Saldo!$P$8:$U$1009,6,FALSE),"")</f>
        <v/>
      </c>
      <c r="I2110" s="78" t="str">
        <f>IFERROR(IF(D2110="","",VLOOKUP(D2110,Saldo!$P$8:$Q$1009,2,FALSE)),"")</f>
        <v/>
      </c>
      <c r="J2110" s="76"/>
      <c r="K2110" s="74" t="str">
        <f t="shared" si="32"/>
        <v/>
      </c>
    </row>
    <row r="2111" spans="1:11" ht="18.95" customHeight="1" x14ac:dyDescent="0.25">
      <c r="A2111" s="52"/>
      <c r="C2111" s="185"/>
      <c r="D2111" s="76"/>
      <c r="E2111" s="76" t="str">
        <f>IF(D2111="","",IFERROR(VLOOKUP(D2111,Cadastro!$C$9:$D$1009,2,FALSE),"NOT FOUND"))</f>
        <v/>
      </c>
      <c r="F2111" s="94"/>
      <c r="G2111" s="76"/>
      <c r="H2111" s="81" t="str">
        <f>IFERROR(F2111*VLOOKUP(D2111,Saldo!$P$8:$U$1009,6,FALSE),"")</f>
        <v/>
      </c>
      <c r="I2111" s="78" t="str">
        <f>IFERROR(IF(D2111="","",VLOOKUP(D2111,Saldo!$P$8:$Q$1009,2,FALSE)),"")</f>
        <v/>
      </c>
      <c r="J2111" s="76"/>
      <c r="K2111" s="74" t="str">
        <f t="shared" si="32"/>
        <v/>
      </c>
    </row>
    <row r="2112" spans="1:11" ht="18.95" customHeight="1" x14ac:dyDescent="0.25">
      <c r="A2112" s="52"/>
      <c r="C2112" s="185"/>
      <c r="D2112" s="76"/>
      <c r="E2112" s="76" t="str">
        <f>IF(D2112="","",IFERROR(VLOOKUP(D2112,Cadastro!$C$9:$D$1009,2,FALSE),"NOT FOUND"))</f>
        <v/>
      </c>
      <c r="F2112" s="94"/>
      <c r="G2112" s="76"/>
      <c r="H2112" s="81" t="str">
        <f>IFERROR(F2112*VLOOKUP(D2112,Saldo!$P$8:$U$1009,6,FALSE),"")</f>
        <v/>
      </c>
      <c r="I2112" s="78" t="str">
        <f>IFERROR(IF(D2112="","",VLOOKUP(D2112,Saldo!$P$8:$Q$1009,2,FALSE)),"")</f>
        <v/>
      </c>
      <c r="J2112" s="76"/>
      <c r="K2112" s="74" t="str">
        <f t="shared" si="32"/>
        <v/>
      </c>
    </row>
    <row r="2113" spans="1:11" ht="18.95" customHeight="1" x14ac:dyDescent="0.25">
      <c r="A2113" s="52"/>
      <c r="C2113" s="185"/>
      <c r="D2113" s="76"/>
      <c r="E2113" s="76" t="str">
        <f>IF(D2113="","",IFERROR(VLOOKUP(D2113,Cadastro!$C$9:$D$1009,2,FALSE),"NOT FOUND"))</f>
        <v/>
      </c>
      <c r="F2113" s="94"/>
      <c r="G2113" s="76"/>
      <c r="H2113" s="81" t="str">
        <f>IFERROR(F2113*VLOOKUP(D2113,Saldo!$P$8:$U$1009,6,FALSE),"")</f>
        <v/>
      </c>
      <c r="I2113" s="78" t="str">
        <f>IFERROR(IF(D2113="","",VLOOKUP(D2113,Saldo!$P$8:$Q$1009,2,FALSE)),"")</f>
        <v/>
      </c>
      <c r="J2113" s="76"/>
      <c r="K2113" s="74" t="str">
        <f t="shared" si="32"/>
        <v/>
      </c>
    </row>
    <row r="2114" spans="1:11" ht="18.95" customHeight="1" x14ac:dyDescent="0.25">
      <c r="A2114" s="52"/>
      <c r="C2114" s="185"/>
      <c r="D2114" s="76"/>
      <c r="E2114" s="76" t="str">
        <f>IF(D2114="","",IFERROR(VLOOKUP(D2114,Cadastro!$C$9:$D$1009,2,FALSE),"NOT FOUND"))</f>
        <v/>
      </c>
      <c r="F2114" s="94"/>
      <c r="G2114" s="76"/>
      <c r="H2114" s="81" t="str">
        <f>IFERROR(F2114*VLOOKUP(D2114,Saldo!$P$8:$U$1009,6,FALSE),"")</f>
        <v/>
      </c>
      <c r="I2114" s="78" t="str">
        <f>IFERROR(IF(D2114="","",VLOOKUP(D2114,Saldo!$P$8:$Q$1009,2,FALSE)),"")</f>
        <v/>
      </c>
      <c r="J2114" s="76"/>
      <c r="K2114" s="74" t="str">
        <f t="shared" si="32"/>
        <v/>
      </c>
    </row>
    <row r="2115" spans="1:11" ht="18.95" customHeight="1" x14ac:dyDescent="0.25">
      <c r="A2115" s="52"/>
      <c r="C2115" s="185"/>
      <c r="D2115" s="76"/>
      <c r="E2115" s="76" t="str">
        <f>IF(D2115="","",IFERROR(VLOOKUP(D2115,Cadastro!$C$9:$D$1009,2,FALSE),"NOT FOUND"))</f>
        <v/>
      </c>
      <c r="F2115" s="94"/>
      <c r="G2115" s="76"/>
      <c r="H2115" s="81" t="str">
        <f>IFERROR(F2115*VLOOKUP(D2115,Saldo!$P$8:$U$1009,6,FALSE),"")</f>
        <v/>
      </c>
      <c r="I2115" s="78" t="str">
        <f>IFERROR(IF(D2115="","",VLOOKUP(D2115,Saldo!$P$8:$Q$1009,2,FALSE)),"")</f>
        <v/>
      </c>
      <c r="J2115" s="76"/>
      <c r="K2115" s="74" t="str">
        <f t="shared" si="32"/>
        <v/>
      </c>
    </row>
    <row r="2116" spans="1:11" ht="18.95" customHeight="1" x14ac:dyDescent="0.25">
      <c r="A2116" s="52"/>
      <c r="C2116" s="185"/>
      <c r="D2116" s="76"/>
      <c r="E2116" s="76" t="str">
        <f>IF(D2116="","",IFERROR(VLOOKUP(D2116,Cadastro!$C$9:$D$1009,2,FALSE),"NOT FOUND"))</f>
        <v/>
      </c>
      <c r="F2116" s="94"/>
      <c r="G2116" s="76"/>
      <c r="H2116" s="81" t="str">
        <f>IFERROR(F2116*VLOOKUP(D2116,Saldo!$P$8:$U$1009,6,FALSE),"")</f>
        <v/>
      </c>
      <c r="I2116" s="78" t="str">
        <f>IFERROR(IF(D2116="","",VLOOKUP(D2116,Saldo!$P$8:$Q$1009,2,FALSE)),"")</f>
        <v/>
      </c>
      <c r="J2116" s="76"/>
      <c r="K2116" s="74" t="str">
        <f t="shared" si="32"/>
        <v/>
      </c>
    </row>
    <row r="2117" spans="1:11" ht="18.95" customHeight="1" x14ac:dyDescent="0.25">
      <c r="A2117" s="52"/>
      <c r="C2117" s="185"/>
      <c r="D2117" s="76"/>
      <c r="E2117" s="76" t="str">
        <f>IF(D2117="","",IFERROR(VLOOKUP(D2117,Cadastro!$C$9:$D$1009,2,FALSE),"NOT FOUND"))</f>
        <v/>
      </c>
      <c r="F2117" s="94"/>
      <c r="G2117" s="76"/>
      <c r="H2117" s="81" t="str">
        <f>IFERROR(F2117*VLOOKUP(D2117,Saldo!$P$8:$U$1009,6,FALSE),"")</f>
        <v/>
      </c>
      <c r="I2117" s="78" t="str">
        <f>IFERROR(IF(D2117="","",VLOOKUP(D2117,Saldo!$P$8:$Q$1009,2,FALSE)),"")</f>
        <v/>
      </c>
      <c r="J2117" s="76"/>
      <c r="K2117" s="74" t="str">
        <f t="shared" si="32"/>
        <v/>
      </c>
    </row>
    <row r="2118" spans="1:11" ht="18.95" customHeight="1" x14ac:dyDescent="0.25">
      <c r="A2118" s="52"/>
      <c r="C2118" s="185"/>
      <c r="D2118" s="76"/>
      <c r="E2118" s="76" t="str">
        <f>IF(D2118="","",IFERROR(VLOOKUP(D2118,Cadastro!$C$9:$D$1009,2,FALSE),"NOT FOUND"))</f>
        <v/>
      </c>
      <c r="F2118" s="94"/>
      <c r="G2118" s="76"/>
      <c r="H2118" s="81" t="str">
        <f>IFERROR(F2118*VLOOKUP(D2118,Saldo!$P$8:$U$1009,6,FALSE),"")</f>
        <v/>
      </c>
      <c r="I2118" s="78" t="str">
        <f>IFERROR(IF(D2118="","",VLOOKUP(D2118,Saldo!$P$8:$Q$1009,2,FALSE)),"")</f>
        <v/>
      </c>
      <c r="J2118" s="76"/>
      <c r="K2118" s="74" t="str">
        <f t="shared" si="32"/>
        <v/>
      </c>
    </row>
    <row r="2119" spans="1:11" ht="18.95" customHeight="1" x14ac:dyDescent="0.25">
      <c r="A2119" s="52"/>
      <c r="C2119" s="185"/>
      <c r="D2119" s="76"/>
      <c r="E2119" s="76" t="str">
        <f>IF(D2119="","",IFERROR(VLOOKUP(D2119,Cadastro!$C$9:$D$1009,2,FALSE),"NOT FOUND"))</f>
        <v/>
      </c>
      <c r="F2119" s="94"/>
      <c r="G2119" s="76"/>
      <c r="H2119" s="81" t="str">
        <f>IFERROR(F2119*VLOOKUP(D2119,Saldo!$P$8:$U$1009,6,FALSE),"")</f>
        <v/>
      </c>
      <c r="I2119" s="78" t="str">
        <f>IFERROR(IF(D2119="","",VLOOKUP(D2119,Saldo!$P$8:$Q$1009,2,FALSE)),"")</f>
        <v/>
      </c>
      <c r="J2119" s="76"/>
      <c r="K2119" s="74" t="str">
        <f t="shared" si="32"/>
        <v/>
      </c>
    </row>
    <row r="2120" spans="1:11" ht="18.95" customHeight="1" x14ac:dyDescent="0.25">
      <c r="A2120" s="52"/>
      <c r="C2120" s="185"/>
      <c r="D2120" s="76"/>
      <c r="E2120" s="76" t="str">
        <f>IF(D2120="","",IFERROR(VLOOKUP(D2120,Cadastro!$C$9:$D$1009,2,FALSE),"NOT FOUND"))</f>
        <v/>
      </c>
      <c r="F2120" s="94"/>
      <c r="G2120" s="76"/>
      <c r="H2120" s="81" t="str">
        <f>IFERROR(F2120*VLOOKUP(D2120,Saldo!$P$8:$U$1009,6,FALSE),"")</f>
        <v/>
      </c>
      <c r="I2120" s="78" t="str">
        <f>IFERROR(IF(D2120="","",VLOOKUP(D2120,Saldo!$P$8:$Q$1009,2,FALSE)),"")</f>
        <v/>
      </c>
      <c r="J2120" s="76"/>
      <c r="K2120" s="74" t="str">
        <f t="shared" si="32"/>
        <v/>
      </c>
    </row>
    <row r="2121" spans="1:11" ht="18.95" customHeight="1" x14ac:dyDescent="0.25">
      <c r="A2121" s="52"/>
      <c r="C2121" s="185"/>
      <c r="D2121" s="76"/>
      <c r="E2121" s="76" t="str">
        <f>IF(D2121="","",IFERROR(VLOOKUP(D2121,Cadastro!$C$9:$D$1009,2,FALSE),"NOT FOUND"))</f>
        <v/>
      </c>
      <c r="F2121" s="94"/>
      <c r="G2121" s="76"/>
      <c r="H2121" s="81" t="str">
        <f>IFERROR(F2121*VLOOKUP(D2121,Saldo!$P$8:$U$1009,6,FALSE),"")</f>
        <v/>
      </c>
      <c r="I2121" s="78" t="str">
        <f>IFERROR(IF(D2121="","",VLOOKUP(D2121,Saldo!$P$8:$Q$1009,2,FALSE)),"")</f>
        <v/>
      </c>
      <c r="J2121" s="76"/>
      <c r="K2121" s="74" t="str">
        <f t="shared" si="32"/>
        <v/>
      </c>
    </row>
    <row r="2122" spans="1:11" ht="18.95" customHeight="1" x14ac:dyDescent="0.25">
      <c r="A2122" s="52"/>
      <c r="C2122" s="185"/>
      <c r="D2122" s="76"/>
      <c r="E2122" s="76" t="str">
        <f>IF(D2122="","",IFERROR(VLOOKUP(D2122,Cadastro!$C$9:$D$1009,2,FALSE),"NOT FOUND"))</f>
        <v/>
      </c>
      <c r="F2122" s="94"/>
      <c r="G2122" s="76"/>
      <c r="H2122" s="81" t="str">
        <f>IFERROR(F2122*VLOOKUP(D2122,Saldo!$P$8:$U$1009,6,FALSE),"")</f>
        <v/>
      </c>
      <c r="I2122" s="78" t="str">
        <f>IFERROR(IF(D2122="","",VLOOKUP(D2122,Saldo!$P$8:$Q$1009,2,FALSE)),"")</f>
        <v/>
      </c>
      <c r="J2122" s="76"/>
      <c r="K2122" s="74" t="str">
        <f t="shared" ref="K2122:K2185" si="33">IF(C2122="","",MONTH(C2122))</f>
        <v/>
      </c>
    </row>
    <row r="2123" spans="1:11" ht="18.95" customHeight="1" x14ac:dyDescent="0.25">
      <c r="A2123" s="52"/>
      <c r="C2123" s="185"/>
      <c r="D2123" s="76"/>
      <c r="E2123" s="76" t="str">
        <f>IF(D2123="","",IFERROR(VLOOKUP(D2123,Cadastro!$C$9:$D$1009,2,FALSE),"NOT FOUND"))</f>
        <v/>
      </c>
      <c r="F2123" s="94"/>
      <c r="G2123" s="76"/>
      <c r="H2123" s="81" t="str">
        <f>IFERROR(F2123*VLOOKUP(D2123,Saldo!$P$8:$U$1009,6,FALSE),"")</f>
        <v/>
      </c>
      <c r="I2123" s="78" t="str">
        <f>IFERROR(IF(D2123="","",VLOOKUP(D2123,Saldo!$P$8:$Q$1009,2,FALSE)),"")</f>
        <v/>
      </c>
      <c r="J2123" s="76"/>
      <c r="K2123" s="74" t="str">
        <f t="shared" si="33"/>
        <v/>
      </c>
    </row>
    <row r="2124" spans="1:11" ht="18.95" customHeight="1" x14ac:dyDescent="0.25">
      <c r="A2124" s="52"/>
      <c r="C2124" s="185"/>
      <c r="D2124" s="76"/>
      <c r="E2124" s="76" t="str">
        <f>IF(D2124="","",IFERROR(VLOOKUP(D2124,Cadastro!$C$9:$D$1009,2,FALSE),"NOT FOUND"))</f>
        <v/>
      </c>
      <c r="F2124" s="94"/>
      <c r="G2124" s="76"/>
      <c r="H2124" s="81" t="str">
        <f>IFERROR(F2124*VLOOKUP(D2124,Saldo!$P$8:$U$1009,6,FALSE),"")</f>
        <v/>
      </c>
      <c r="I2124" s="78" t="str">
        <f>IFERROR(IF(D2124="","",VLOOKUP(D2124,Saldo!$P$8:$Q$1009,2,FALSE)),"")</f>
        <v/>
      </c>
      <c r="J2124" s="76"/>
      <c r="K2124" s="74" t="str">
        <f t="shared" si="33"/>
        <v/>
      </c>
    </row>
    <row r="2125" spans="1:11" ht="18.95" customHeight="1" x14ac:dyDescent="0.25">
      <c r="A2125" s="52"/>
      <c r="C2125" s="185"/>
      <c r="D2125" s="76"/>
      <c r="E2125" s="76" t="str">
        <f>IF(D2125="","",IFERROR(VLOOKUP(D2125,Cadastro!$C$9:$D$1009,2,FALSE),"NOT FOUND"))</f>
        <v/>
      </c>
      <c r="F2125" s="94"/>
      <c r="G2125" s="76"/>
      <c r="H2125" s="81" t="str">
        <f>IFERROR(F2125*VLOOKUP(D2125,Saldo!$P$8:$U$1009,6,FALSE),"")</f>
        <v/>
      </c>
      <c r="I2125" s="78" t="str">
        <f>IFERROR(IF(D2125="","",VLOOKUP(D2125,Saldo!$P$8:$Q$1009,2,FALSE)),"")</f>
        <v/>
      </c>
      <c r="J2125" s="76"/>
      <c r="K2125" s="74" t="str">
        <f t="shared" si="33"/>
        <v/>
      </c>
    </row>
    <row r="2126" spans="1:11" ht="18.95" customHeight="1" x14ac:dyDescent="0.25">
      <c r="A2126" s="52"/>
      <c r="C2126" s="185"/>
      <c r="D2126" s="76"/>
      <c r="E2126" s="76" t="str">
        <f>IF(D2126="","",IFERROR(VLOOKUP(D2126,Cadastro!$C$9:$D$1009,2,FALSE),"NOT FOUND"))</f>
        <v/>
      </c>
      <c r="F2126" s="94"/>
      <c r="G2126" s="76"/>
      <c r="H2126" s="81" t="str">
        <f>IFERROR(F2126*VLOOKUP(D2126,Saldo!$P$8:$U$1009,6,FALSE),"")</f>
        <v/>
      </c>
      <c r="I2126" s="78" t="str">
        <f>IFERROR(IF(D2126="","",VLOOKUP(D2126,Saldo!$P$8:$Q$1009,2,FALSE)),"")</f>
        <v/>
      </c>
      <c r="J2126" s="76"/>
      <c r="K2126" s="74" t="str">
        <f t="shared" si="33"/>
        <v/>
      </c>
    </row>
    <row r="2127" spans="1:11" ht="18.95" customHeight="1" x14ac:dyDescent="0.25">
      <c r="A2127" s="52"/>
      <c r="C2127" s="185"/>
      <c r="D2127" s="76"/>
      <c r="E2127" s="76" t="str">
        <f>IF(D2127="","",IFERROR(VLOOKUP(D2127,Cadastro!$C$9:$D$1009,2,FALSE),"NOT FOUND"))</f>
        <v/>
      </c>
      <c r="F2127" s="94"/>
      <c r="G2127" s="76"/>
      <c r="H2127" s="81" t="str">
        <f>IFERROR(F2127*VLOOKUP(D2127,Saldo!$P$8:$U$1009,6,FALSE),"")</f>
        <v/>
      </c>
      <c r="I2127" s="78" t="str">
        <f>IFERROR(IF(D2127="","",VLOOKUP(D2127,Saldo!$P$8:$Q$1009,2,FALSE)),"")</f>
        <v/>
      </c>
      <c r="J2127" s="76"/>
      <c r="K2127" s="74" t="str">
        <f t="shared" si="33"/>
        <v/>
      </c>
    </row>
    <row r="2128" spans="1:11" ht="18.95" customHeight="1" x14ac:dyDescent="0.25">
      <c r="A2128" s="52"/>
      <c r="C2128" s="185"/>
      <c r="D2128" s="76"/>
      <c r="E2128" s="76" t="str">
        <f>IF(D2128="","",IFERROR(VLOOKUP(D2128,Cadastro!$C$9:$D$1009,2,FALSE),"NOT FOUND"))</f>
        <v/>
      </c>
      <c r="F2128" s="94"/>
      <c r="G2128" s="76"/>
      <c r="H2128" s="81" t="str">
        <f>IFERROR(F2128*VLOOKUP(D2128,Saldo!$P$8:$U$1009,6,FALSE),"")</f>
        <v/>
      </c>
      <c r="I2128" s="78" t="str">
        <f>IFERROR(IF(D2128="","",VLOOKUP(D2128,Saldo!$P$8:$Q$1009,2,FALSE)),"")</f>
        <v/>
      </c>
      <c r="J2128" s="76"/>
      <c r="K2128" s="74" t="str">
        <f t="shared" si="33"/>
        <v/>
      </c>
    </row>
    <row r="2129" spans="1:11" ht="18.95" customHeight="1" x14ac:dyDescent="0.25">
      <c r="A2129" s="52"/>
      <c r="C2129" s="185"/>
      <c r="D2129" s="76"/>
      <c r="E2129" s="76" t="str">
        <f>IF(D2129="","",IFERROR(VLOOKUP(D2129,Cadastro!$C$9:$D$1009,2,FALSE),"NOT FOUND"))</f>
        <v/>
      </c>
      <c r="F2129" s="94"/>
      <c r="G2129" s="76"/>
      <c r="H2129" s="81" t="str">
        <f>IFERROR(F2129*VLOOKUP(D2129,Saldo!$P$8:$U$1009,6,FALSE),"")</f>
        <v/>
      </c>
      <c r="I2129" s="78" t="str">
        <f>IFERROR(IF(D2129="","",VLOOKUP(D2129,Saldo!$P$8:$Q$1009,2,FALSE)),"")</f>
        <v/>
      </c>
      <c r="J2129" s="76"/>
      <c r="K2129" s="74" t="str">
        <f t="shared" si="33"/>
        <v/>
      </c>
    </row>
    <row r="2130" spans="1:11" ht="18.95" customHeight="1" x14ac:dyDescent="0.25">
      <c r="A2130" s="52"/>
      <c r="C2130" s="185"/>
      <c r="D2130" s="76"/>
      <c r="E2130" s="76" t="str">
        <f>IF(D2130="","",IFERROR(VLOOKUP(D2130,Cadastro!$C$9:$D$1009,2,FALSE),"NOT FOUND"))</f>
        <v/>
      </c>
      <c r="F2130" s="94"/>
      <c r="G2130" s="76"/>
      <c r="H2130" s="81" t="str">
        <f>IFERROR(F2130*VLOOKUP(D2130,Saldo!$P$8:$U$1009,6,FALSE),"")</f>
        <v/>
      </c>
      <c r="I2130" s="78" t="str">
        <f>IFERROR(IF(D2130="","",VLOOKUP(D2130,Saldo!$P$8:$Q$1009,2,FALSE)),"")</f>
        <v/>
      </c>
      <c r="J2130" s="76"/>
      <c r="K2130" s="74" t="str">
        <f t="shared" si="33"/>
        <v/>
      </c>
    </row>
    <row r="2131" spans="1:11" ht="18.95" customHeight="1" x14ac:dyDescent="0.25">
      <c r="A2131" s="52"/>
      <c r="C2131" s="185"/>
      <c r="D2131" s="76"/>
      <c r="E2131" s="76" t="str">
        <f>IF(D2131="","",IFERROR(VLOOKUP(D2131,Cadastro!$C$9:$D$1009,2,FALSE),"NOT FOUND"))</f>
        <v/>
      </c>
      <c r="F2131" s="94"/>
      <c r="G2131" s="76"/>
      <c r="H2131" s="81" t="str">
        <f>IFERROR(F2131*VLOOKUP(D2131,Saldo!$P$8:$U$1009,6,FALSE),"")</f>
        <v/>
      </c>
      <c r="I2131" s="78" t="str">
        <f>IFERROR(IF(D2131="","",VLOOKUP(D2131,Saldo!$P$8:$Q$1009,2,FALSE)),"")</f>
        <v/>
      </c>
      <c r="J2131" s="76"/>
      <c r="K2131" s="74" t="str">
        <f t="shared" si="33"/>
        <v/>
      </c>
    </row>
    <row r="2132" spans="1:11" ht="18.95" customHeight="1" x14ac:dyDescent="0.25">
      <c r="A2132" s="52"/>
      <c r="C2132" s="185"/>
      <c r="D2132" s="76"/>
      <c r="E2132" s="76" t="str">
        <f>IF(D2132="","",IFERROR(VLOOKUP(D2132,Cadastro!$C$9:$D$1009,2,FALSE),"NOT FOUND"))</f>
        <v/>
      </c>
      <c r="F2132" s="94"/>
      <c r="G2132" s="76"/>
      <c r="H2132" s="81" t="str">
        <f>IFERROR(F2132*VLOOKUP(D2132,Saldo!$P$8:$U$1009,6,FALSE),"")</f>
        <v/>
      </c>
      <c r="I2132" s="78" t="str">
        <f>IFERROR(IF(D2132="","",VLOOKUP(D2132,Saldo!$P$8:$Q$1009,2,FALSE)),"")</f>
        <v/>
      </c>
      <c r="J2132" s="76"/>
      <c r="K2132" s="74" t="str">
        <f t="shared" si="33"/>
        <v/>
      </c>
    </row>
    <row r="2133" spans="1:11" ht="18.95" customHeight="1" x14ac:dyDescent="0.25">
      <c r="A2133" s="52"/>
      <c r="C2133" s="185"/>
      <c r="D2133" s="76"/>
      <c r="E2133" s="76" t="str">
        <f>IF(D2133="","",IFERROR(VLOOKUP(D2133,Cadastro!$C$9:$D$1009,2,FALSE),"NOT FOUND"))</f>
        <v/>
      </c>
      <c r="F2133" s="94"/>
      <c r="G2133" s="76"/>
      <c r="H2133" s="81" t="str">
        <f>IFERROR(F2133*VLOOKUP(D2133,Saldo!$P$8:$U$1009,6,FALSE),"")</f>
        <v/>
      </c>
      <c r="I2133" s="78" t="str">
        <f>IFERROR(IF(D2133="","",VLOOKUP(D2133,Saldo!$P$8:$Q$1009,2,FALSE)),"")</f>
        <v/>
      </c>
      <c r="J2133" s="76"/>
      <c r="K2133" s="74" t="str">
        <f t="shared" si="33"/>
        <v/>
      </c>
    </row>
    <row r="2134" spans="1:11" ht="18.95" customHeight="1" x14ac:dyDescent="0.25">
      <c r="A2134" s="52"/>
      <c r="C2134" s="185"/>
      <c r="D2134" s="76"/>
      <c r="E2134" s="76" t="str">
        <f>IF(D2134="","",IFERROR(VLOOKUP(D2134,Cadastro!$C$9:$D$1009,2,FALSE),"NOT FOUND"))</f>
        <v/>
      </c>
      <c r="F2134" s="94"/>
      <c r="G2134" s="76"/>
      <c r="H2134" s="81" t="str">
        <f>IFERROR(F2134*VLOOKUP(D2134,Saldo!$P$8:$U$1009,6,FALSE),"")</f>
        <v/>
      </c>
      <c r="I2134" s="78" t="str">
        <f>IFERROR(IF(D2134="","",VLOOKUP(D2134,Saldo!$P$8:$Q$1009,2,FALSE)),"")</f>
        <v/>
      </c>
      <c r="J2134" s="76"/>
      <c r="K2134" s="74" t="str">
        <f t="shared" si="33"/>
        <v/>
      </c>
    </row>
    <row r="2135" spans="1:11" ht="18.95" customHeight="1" x14ac:dyDescent="0.25">
      <c r="A2135" s="52"/>
      <c r="C2135" s="185"/>
      <c r="D2135" s="76"/>
      <c r="E2135" s="76" t="str">
        <f>IF(D2135="","",IFERROR(VLOOKUP(D2135,Cadastro!$C$9:$D$1009,2,FALSE),"NOT FOUND"))</f>
        <v/>
      </c>
      <c r="F2135" s="94"/>
      <c r="G2135" s="76"/>
      <c r="H2135" s="81" t="str">
        <f>IFERROR(F2135*VLOOKUP(D2135,Saldo!$P$8:$U$1009,6,FALSE),"")</f>
        <v/>
      </c>
      <c r="I2135" s="78" t="str">
        <f>IFERROR(IF(D2135="","",VLOOKUP(D2135,Saldo!$P$8:$Q$1009,2,FALSE)),"")</f>
        <v/>
      </c>
      <c r="J2135" s="76"/>
      <c r="K2135" s="74" t="str">
        <f t="shared" si="33"/>
        <v/>
      </c>
    </row>
    <row r="2136" spans="1:11" ht="18.95" customHeight="1" x14ac:dyDescent="0.25">
      <c r="A2136" s="52"/>
      <c r="C2136" s="185"/>
      <c r="D2136" s="76"/>
      <c r="E2136" s="76" t="str">
        <f>IF(D2136="","",IFERROR(VLOOKUP(D2136,Cadastro!$C$9:$D$1009,2,FALSE),"NOT FOUND"))</f>
        <v/>
      </c>
      <c r="F2136" s="94"/>
      <c r="G2136" s="76"/>
      <c r="H2136" s="81" t="str">
        <f>IFERROR(F2136*VLOOKUP(D2136,Saldo!$P$8:$U$1009,6,FALSE),"")</f>
        <v/>
      </c>
      <c r="I2136" s="78" t="str">
        <f>IFERROR(IF(D2136="","",VLOOKUP(D2136,Saldo!$P$8:$Q$1009,2,FALSE)),"")</f>
        <v/>
      </c>
      <c r="J2136" s="76"/>
      <c r="K2136" s="74" t="str">
        <f t="shared" si="33"/>
        <v/>
      </c>
    </row>
    <row r="2137" spans="1:11" ht="18.95" customHeight="1" x14ac:dyDescent="0.25">
      <c r="A2137" s="52"/>
      <c r="C2137" s="185"/>
      <c r="D2137" s="76"/>
      <c r="E2137" s="76" t="str">
        <f>IF(D2137="","",IFERROR(VLOOKUP(D2137,Cadastro!$C$9:$D$1009,2,FALSE),"NOT FOUND"))</f>
        <v/>
      </c>
      <c r="F2137" s="94"/>
      <c r="G2137" s="76"/>
      <c r="H2137" s="81" t="str">
        <f>IFERROR(F2137*VLOOKUP(D2137,Saldo!$P$8:$U$1009,6,FALSE),"")</f>
        <v/>
      </c>
      <c r="I2137" s="78" t="str">
        <f>IFERROR(IF(D2137="","",VLOOKUP(D2137,Saldo!$P$8:$Q$1009,2,FALSE)),"")</f>
        <v/>
      </c>
      <c r="J2137" s="76"/>
      <c r="K2137" s="74" t="str">
        <f t="shared" si="33"/>
        <v/>
      </c>
    </row>
    <row r="2138" spans="1:11" ht="18.95" customHeight="1" x14ac:dyDescent="0.25">
      <c r="A2138" s="52"/>
      <c r="C2138" s="185"/>
      <c r="D2138" s="76"/>
      <c r="E2138" s="76" t="str">
        <f>IF(D2138="","",IFERROR(VLOOKUP(D2138,Cadastro!$C$9:$D$1009,2,FALSE),"NOT FOUND"))</f>
        <v/>
      </c>
      <c r="F2138" s="94"/>
      <c r="G2138" s="76"/>
      <c r="H2138" s="81" t="str">
        <f>IFERROR(F2138*VLOOKUP(D2138,Saldo!$P$8:$U$1009,6,FALSE),"")</f>
        <v/>
      </c>
      <c r="I2138" s="78" t="str">
        <f>IFERROR(IF(D2138="","",VLOOKUP(D2138,Saldo!$P$8:$Q$1009,2,FALSE)),"")</f>
        <v/>
      </c>
      <c r="J2138" s="76"/>
      <c r="K2138" s="74" t="str">
        <f t="shared" si="33"/>
        <v/>
      </c>
    </row>
    <row r="2139" spans="1:11" ht="18.95" customHeight="1" x14ac:dyDescent="0.25">
      <c r="A2139" s="52"/>
      <c r="C2139" s="185"/>
      <c r="D2139" s="76"/>
      <c r="E2139" s="76" t="str">
        <f>IF(D2139="","",IFERROR(VLOOKUP(D2139,Cadastro!$C$9:$D$1009,2,FALSE),"NOT FOUND"))</f>
        <v/>
      </c>
      <c r="F2139" s="94"/>
      <c r="G2139" s="76"/>
      <c r="H2139" s="81" t="str">
        <f>IFERROR(F2139*VLOOKUP(D2139,Saldo!$P$8:$U$1009,6,FALSE),"")</f>
        <v/>
      </c>
      <c r="I2139" s="78" t="str">
        <f>IFERROR(IF(D2139="","",VLOOKUP(D2139,Saldo!$P$8:$Q$1009,2,FALSE)),"")</f>
        <v/>
      </c>
      <c r="J2139" s="76"/>
      <c r="K2139" s="74" t="str">
        <f t="shared" si="33"/>
        <v/>
      </c>
    </row>
    <row r="2140" spans="1:11" ht="18.95" customHeight="1" x14ac:dyDescent="0.25">
      <c r="A2140" s="52"/>
      <c r="C2140" s="185"/>
      <c r="D2140" s="76"/>
      <c r="E2140" s="76" t="str">
        <f>IF(D2140="","",IFERROR(VLOOKUP(D2140,Cadastro!$C$9:$D$1009,2,FALSE),"NOT FOUND"))</f>
        <v/>
      </c>
      <c r="F2140" s="94"/>
      <c r="G2140" s="76"/>
      <c r="H2140" s="81" t="str">
        <f>IFERROR(F2140*VLOOKUP(D2140,Saldo!$P$8:$U$1009,6,FALSE),"")</f>
        <v/>
      </c>
      <c r="I2140" s="78" t="str">
        <f>IFERROR(IF(D2140="","",VLOOKUP(D2140,Saldo!$P$8:$Q$1009,2,FALSE)),"")</f>
        <v/>
      </c>
      <c r="J2140" s="76"/>
      <c r="K2140" s="74" t="str">
        <f t="shared" si="33"/>
        <v/>
      </c>
    </row>
    <row r="2141" spans="1:11" ht="18.95" customHeight="1" x14ac:dyDescent="0.25">
      <c r="A2141" s="52"/>
      <c r="C2141" s="185"/>
      <c r="D2141" s="76"/>
      <c r="E2141" s="76" t="str">
        <f>IF(D2141="","",IFERROR(VLOOKUP(D2141,Cadastro!$C$9:$D$1009,2,FALSE),"NOT FOUND"))</f>
        <v/>
      </c>
      <c r="F2141" s="94"/>
      <c r="G2141" s="76"/>
      <c r="H2141" s="81" t="str">
        <f>IFERROR(F2141*VLOOKUP(D2141,Saldo!$P$8:$U$1009,6,FALSE),"")</f>
        <v/>
      </c>
      <c r="I2141" s="78" t="str">
        <f>IFERROR(IF(D2141="","",VLOOKUP(D2141,Saldo!$P$8:$Q$1009,2,FALSE)),"")</f>
        <v/>
      </c>
      <c r="J2141" s="76"/>
      <c r="K2141" s="74" t="str">
        <f t="shared" si="33"/>
        <v/>
      </c>
    </row>
    <row r="2142" spans="1:11" ht="18.95" customHeight="1" x14ac:dyDescent="0.25">
      <c r="A2142" s="52"/>
      <c r="C2142" s="185"/>
      <c r="D2142" s="76"/>
      <c r="E2142" s="76" t="str">
        <f>IF(D2142="","",IFERROR(VLOOKUP(D2142,Cadastro!$C$9:$D$1009,2,FALSE),"NOT FOUND"))</f>
        <v/>
      </c>
      <c r="F2142" s="94"/>
      <c r="G2142" s="76"/>
      <c r="H2142" s="81" t="str">
        <f>IFERROR(F2142*VLOOKUP(D2142,Saldo!$P$8:$U$1009,6,FALSE),"")</f>
        <v/>
      </c>
      <c r="I2142" s="78" t="str">
        <f>IFERROR(IF(D2142="","",VLOOKUP(D2142,Saldo!$P$8:$Q$1009,2,FALSE)),"")</f>
        <v/>
      </c>
      <c r="J2142" s="76"/>
      <c r="K2142" s="74" t="str">
        <f t="shared" si="33"/>
        <v/>
      </c>
    </row>
    <row r="2143" spans="1:11" ht="18.95" customHeight="1" x14ac:dyDescent="0.25">
      <c r="A2143" s="52"/>
      <c r="C2143" s="185"/>
      <c r="D2143" s="76"/>
      <c r="E2143" s="76" t="str">
        <f>IF(D2143="","",IFERROR(VLOOKUP(D2143,Cadastro!$C$9:$D$1009,2,FALSE),"NOT FOUND"))</f>
        <v/>
      </c>
      <c r="F2143" s="94"/>
      <c r="G2143" s="76"/>
      <c r="H2143" s="81" t="str">
        <f>IFERROR(F2143*VLOOKUP(D2143,Saldo!$P$8:$U$1009,6,FALSE),"")</f>
        <v/>
      </c>
      <c r="I2143" s="78" t="str">
        <f>IFERROR(IF(D2143="","",VLOOKUP(D2143,Saldo!$P$8:$Q$1009,2,FALSE)),"")</f>
        <v/>
      </c>
      <c r="J2143" s="76"/>
      <c r="K2143" s="74" t="str">
        <f t="shared" si="33"/>
        <v/>
      </c>
    </row>
    <row r="2144" spans="1:11" ht="18.95" customHeight="1" x14ac:dyDescent="0.25">
      <c r="A2144" s="52"/>
      <c r="C2144" s="185"/>
      <c r="D2144" s="76"/>
      <c r="E2144" s="76" t="str">
        <f>IF(D2144="","",IFERROR(VLOOKUP(D2144,Cadastro!$C$9:$D$1009,2,FALSE),"NOT FOUND"))</f>
        <v/>
      </c>
      <c r="F2144" s="94"/>
      <c r="G2144" s="76"/>
      <c r="H2144" s="81" t="str">
        <f>IFERROR(F2144*VLOOKUP(D2144,Saldo!$P$8:$U$1009,6,FALSE),"")</f>
        <v/>
      </c>
      <c r="I2144" s="78" t="str">
        <f>IFERROR(IF(D2144="","",VLOOKUP(D2144,Saldo!$P$8:$Q$1009,2,FALSE)),"")</f>
        <v/>
      </c>
      <c r="J2144" s="76"/>
      <c r="K2144" s="74" t="str">
        <f t="shared" si="33"/>
        <v/>
      </c>
    </row>
    <row r="2145" spans="1:11" ht="18.95" customHeight="1" x14ac:dyDescent="0.25">
      <c r="A2145" s="52"/>
      <c r="C2145" s="185"/>
      <c r="D2145" s="76"/>
      <c r="E2145" s="76" t="str">
        <f>IF(D2145="","",IFERROR(VLOOKUP(D2145,Cadastro!$C$9:$D$1009,2,FALSE),"NOT FOUND"))</f>
        <v/>
      </c>
      <c r="F2145" s="94"/>
      <c r="G2145" s="76"/>
      <c r="H2145" s="81" t="str">
        <f>IFERROR(F2145*VLOOKUP(D2145,Saldo!$P$8:$U$1009,6,FALSE),"")</f>
        <v/>
      </c>
      <c r="I2145" s="78" t="str">
        <f>IFERROR(IF(D2145="","",VLOOKUP(D2145,Saldo!$P$8:$Q$1009,2,FALSE)),"")</f>
        <v/>
      </c>
      <c r="J2145" s="76"/>
      <c r="K2145" s="74" t="str">
        <f t="shared" si="33"/>
        <v/>
      </c>
    </row>
    <row r="2146" spans="1:11" ht="18.95" customHeight="1" x14ac:dyDescent="0.25">
      <c r="A2146" s="52"/>
      <c r="C2146" s="185"/>
      <c r="D2146" s="76"/>
      <c r="E2146" s="76" t="str">
        <f>IF(D2146="","",IFERROR(VLOOKUP(D2146,Cadastro!$C$9:$D$1009,2,FALSE),"NOT FOUND"))</f>
        <v/>
      </c>
      <c r="F2146" s="94"/>
      <c r="G2146" s="76"/>
      <c r="H2146" s="81" t="str">
        <f>IFERROR(F2146*VLOOKUP(D2146,Saldo!$P$8:$U$1009,6,FALSE),"")</f>
        <v/>
      </c>
      <c r="I2146" s="78" t="str">
        <f>IFERROR(IF(D2146="","",VLOOKUP(D2146,Saldo!$P$8:$Q$1009,2,FALSE)),"")</f>
        <v/>
      </c>
      <c r="J2146" s="76"/>
      <c r="K2146" s="74" t="str">
        <f t="shared" si="33"/>
        <v/>
      </c>
    </row>
    <row r="2147" spans="1:11" ht="18.95" customHeight="1" x14ac:dyDescent="0.25">
      <c r="A2147" s="52"/>
      <c r="C2147" s="185"/>
      <c r="D2147" s="76"/>
      <c r="E2147" s="76" t="str">
        <f>IF(D2147="","",IFERROR(VLOOKUP(D2147,Cadastro!$C$9:$D$1009,2,FALSE),"NOT FOUND"))</f>
        <v/>
      </c>
      <c r="F2147" s="94"/>
      <c r="G2147" s="76"/>
      <c r="H2147" s="81" t="str">
        <f>IFERROR(F2147*VLOOKUP(D2147,Saldo!$P$8:$U$1009,6,FALSE),"")</f>
        <v/>
      </c>
      <c r="I2147" s="78" t="str">
        <f>IFERROR(IF(D2147="","",VLOOKUP(D2147,Saldo!$P$8:$Q$1009,2,FALSE)),"")</f>
        <v/>
      </c>
      <c r="J2147" s="76"/>
      <c r="K2147" s="74" t="str">
        <f t="shared" si="33"/>
        <v/>
      </c>
    </row>
    <row r="2148" spans="1:11" ht="18.95" customHeight="1" x14ac:dyDescent="0.25">
      <c r="A2148" s="52"/>
      <c r="C2148" s="185"/>
      <c r="D2148" s="76"/>
      <c r="E2148" s="76" t="str">
        <f>IF(D2148="","",IFERROR(VLOOKUP(D2148,Cadastro!$C$9:$D$1009,2,FALSE),"NOT FOUND"))</f>
        <v/>
      </c>
      <c r="F2148" s="94"/>
      <c r="G2148" s="76"/>
      <c r="H2148" s="81" t="str">
        <f>IFERROR(F2148*VLOOKUP(D2148,Saldo!$P$8:$U$1009,6,FALSE),"")</f>
        <v/>
      </c>
      <c r="I2148" s="78" t="str">
        <f>IFERROR(IF(D2148="","",VLOOKUP(D2148,Saldo!$P$8:$Q$1009,2,FALSE)),"")</f>
        <v/>
      </c>
      <c r="J2148" s="76"/>
      <c r="K2148" s="74" t="str">
        <f t="shared" si="33"/>
        <v/>
      </c>
    </row>
    <row r="2149" spans="1:11" ht="18.95" customHeight="1" x14ac:dyDescent="0.25">
      <c r="A2149" s="52"/>
      <c r="C2149" s="185"/>
      <c r="D2149" s="76"/>
      <c r="E2149" s="76" t="str">
        <f>IF(D2149="","",IFERROR(VLOOKUP(D2149,Cadastro!$C$9:$D$1009,2,FALSE),"NOT FOUND"))</f>
        <v/>
      </c>
      <c r="F2149" s="94"/>
      <c r="G2149" s="76"/>
      <c r="H2149" s="81" t="str">
        <f>IFERROR(F2149*VLOOKUP(D2149,Saldo!$P$8:$U$1009,6,FALSE),"")</f>
        <v/>
      </c>
      <c r="I2149" s="78" t="str">
        <f>IFERROR(IF(D2149="","",VLOOKUP(D2149,Saldo!$P$8:$Q$1009,2,FALSE)),"")</f>
        <v/>
      </c>
      <c r="J2149" s="76"/>
      <c r="K2149" s="74" t="str">
        <f t="shared" si="33"/>
        <v/>
      </c>
    </row>
    <row r="2150" spans="1:11" ht="18.95" customHeight="1" x14ac:dyDescent="0.25">
      <c r="A2150" s="52"/>
      <c r="C2150" s="185"/>
      <c r="D2150" s="76"/>
      <c r="E2150" s="76" t="str">
        <f>IF(D2150="","",IFERROR(VLOOKUP(D2150,Cadastro!$C$9:$D$1009,2,FALSE),"NOT FOUND"))</f>
        <v/>
      </c>
      <c r="F2150" s="94"/>
      <c r="G2150" s="76"/>
      <c r="H2150" s="81" t="str">
        <f>IFERROR(F2150*VLOOKUP(D2150,Saldo!$P$8:$U$1009,6,FALSE),"")</f>
        <v/>
      </c>
      <c r="I2150" s="78" t="str">
        <f>IFERROR(IF(D2150="","",VLOOKUP(D2150,Saldo!$P$8:$Q$1009,2,FALSE)),"")</f>
        <v/>
      </c>
      <c r="J2150" s="76"/>
      <c r="K2150" s="74" t="str">
        <f t="shared" si="33"/>
        <v/>
      </c>
    </row>
    <row r="2151" spans="1:11" ht="18.95" customHeight="1" x14ac:dyDescent="0.25">
      <c r="A2151" s="52"/>
      <c r="C2151" s="185"/>
      <c r="D2151" s="76"/>
      <c r="E2151" s="76" t="str">
        <f>IF(D2151="","",IFERROR(VLOOKUP(D2151,Cadastro!$C$9:$D$1009,2,FALSE),"NOT FOUND"))</f>
        <v/>
      </c>
      <c r="F2151" s="94"/>
      <c r="G2151" s="76"/>
      <c r="H2151" s="81" t="str">
        <f>IFERROR(F2151*VLOOKUP(D2151,Saldo!$P$8:$U$1009,6,FALSE),"")</f>
        <v/>
      </c>
      <c r="I2151" s="78" t="str">
        <f>IFERROR(IF(D2151="","",VLOOKUP(D2151,Saldo!$P$8:$Q$1009,2,FALSE)),"")</f>
        <v/>
      </c>
      <c r="J2151" s="76"/>
      <c r="K2151" s="74" t="str">
        <f t="shared" si="33"/>
        <v/>
      </c>
    </row>
    <row r="2152" spans="1:11" ht="18.95" customHeight="1" x14ac:dyDescent="0.25">
      <c r="A2152" s="52"/>
      <c r="C2152" s="185"/>
      <c r="D2152" s="76"/>
      <c r="E2152" s="76" t="str">
        <f>IF(D2152="","",IFERROR(VLOOKUP(D2152,Cadastro!$C$9:$D$1009,2,FALSE),"NOT FOUND"))</f>
        <v/>
      </c>
      <c r="F2152" s="94"/>
      <c r="G2152" s="76"/>
      <c r="H2152" s="81" t="str">
        <f>IFERROR(F2152*VLOOKUP(D2152,Saldo!$P$8:$U$1009,6,FALSE),"")</f>
        <v/>
      </c>
      <c r="I2152" s="78" t="str">
        <f>IFERROR(IF(D2152="","",VLOOKUP(D2152,Saldo!$P$8:$Q$1009,2,FALSE)),"")</f>
        <v/>
      </c>
      <c r="J2152" s="76"/>
      <c r="K2152" s="74" t="str">
        <f t="shared" si="33"/>
        <v/>
      </c>
    </row>
    <row r="2153" spans="1:11" ht="18.95" customHeight="1" x14ac:dyDescent="0.25">
      <c r="A2153" s="52"/>
      <c r="C2153" s="185"/>
      <c r="D2153" s="76"/>
      <c r="E2153" s="76" t="str">
        <f>IF(D2153="","",IFERROR(VLOOKUP(D2153,Cadastro!$C$9:$D$1009,2,FALSE),"NOT FOUND"))</f>
        <v/>
      </c>
      <c r="F2153" s="94"/>
      <c r="G2153" s="76"/>
      <c r="H2153" s="81" t="str">
        <f>IFERROR(F2153*VLOOKUP(D2153,Saldo!$P$8:$U$1009,6,FALSE),"")</f>
        <v/>
      </c>
      <c r="I2153" s="78" t="str">
        <f>IFERROR(IF(D2153="","",VLOOKUP(D2153,Saldo!$P$8:$Q$1009,2,FALSE)),"")</f>
        <v/>
      </c>
      <c r="J2153" s="76"/>
      <c r="K2153" s="74" t="str">
        <f t="shared" si="33"/>
        <v/>
      </c>
    </row>
    <row r="2154" spans="1:11" ht="18.95" customHeight="1" x14ac:dyDescent="0.25">
      <c r="A2154" s="52"/>
      <c r="C2154" s="185"/>
      <c r="D2154" s="76"/>
      <c r="E2154" s="76" t="str">
        <f>IF(D2154="","",IFERROR(VLOOKUP(D2154,Cadastro!$C$9:$D$1009,2,FALSE),"NOT FOUND"))</f>
        <v/>
      </c>
      <c r="F2154" s="94"/>
      <c r="G2154" s="76"/>
      <c r="H2154" s="81" t="str">
        <f>IFERROR(F2154*VLOOKUP(D2154,Saldo!$P$8:$U$1009,6,FALSE),"")</f>
        <v/>
      </c>
      <c r="I2154" s="78" t="str">
        <f>IFERROR(IF(D2154="","",VLOOKUP(D2154,Saldo!$P$8:$Q$1009,2,FALSE)),"")</f>
        <v/>
      </c>
      <c r="J2154" s="76"/>
      <c r="K2154" s="74" t="str">
        <f t="shared" si="33"/>
        <v/>
      </c>
    </row>
    <row r="2155" spans="1:11" ht="18.95" customHeight="1" x14ac:dyDescent="0.25">
      <c r="A2155" s="52"/>
      <c r="C2155" s="185"/>
      <c r="D2155" s="76"/>
      <c r="E2155" s="76" t="str">
        <f>IF(D2155="","",IFERROR(VLOOKUP(D2155,Cadastro!$C$9:$D$1009,2,FALSE),"NOT FOUND"))</f>
        <v/>
      </c>
      <c r="F2155" s="94"/>
      <c r="G2155" s="76"/>
      <c r="H2155" s="81" t="str">
        <f>IFERROR(F2155*VLOOKUP(D2155,Saldo!$P$8:$U$1009,6,FALSE),"")</f>
        <v/>
      </c>
      <c r="I2155" s="78" t="str">
        <f>IFERROR(IF(D2155="","",VLOOKUP(D2155,Saldo!$P$8:$Q$1009,2,FALSE)),"")</f>
        <v/>
      </c>
      <c r="J2155" s="76"/>
      <c r="K2155" s="74" t="str">
        <f t="shared" si="33"/>
        <v/>
      </c>
    </row>
    <row r="2156" spans="1:11" ht="18.95" customHeight="1" x14ac:dyDescent="0.25">
      <c r="A2156" s="52"/>
      <c r="C2156" s="185"/>
      <c r="D2156" s="76"/>
      <c r="E2156" s="76" t="str">
        <f>IF(D2156="","",IFERROR(VLOOKUP(D2156,Cadastro!$C$9:$D$1009,2,FALSE),"NOT FOUND"))</f>
        <v/>
      </c>
      <c r="F2156" s="94"/>
      <c r="G2156" s="76"/>
      <c r="H2156" s="81" t="str">
        <f>IFERROR(F2156*VLOOKUP(D2156,Saldo!$P$8:$U$1009,6,FALSE),"")</f>
        <v/>
      </c>
      <c r="I2156" s="78" t="str">
        <f>IFERROR(IF(D2156="","",VLOOKUP(D2156,Saldo!$P$8:$Q$1009,2,FALSE)),"")</f>
        <v/>
      </c>
      <c r="J2156" s="76"/>
      <c r="K2156" s="74" t="str">
        <f t="shared" si="33"/>
        <v/>
      </c>
    </row>
    <row r="2157" spans="1:11" ht="18.95" customHeight="1" x14ac:dyDescent="0.25">
      <c r="A2157" s="52"/>
      <c r="C2157" s="185"/>
      <c r="D2157" s="76"/>
      <c r="E2157" s="76" t="str">
        <f>IF(D2157="","",IFERROR(VLOOKUP(D2157,Cadastro!$C$9:$D$1009,2,FALSE),"NOT FOUND"))</f>
        <v/>
      </c>
      <c r="F2157" s="94"/>
      <c r="G2157" s="76"/>
      <c r="H2157" s="81" t="str">
        <f>IFERROR(F2157*VLOOKUP(D2157,Saldo!$P$8:$U$1009,6,FALSE),"")</f>
        <v/>
      </c>
      <c r="I2157" s="78" t="str">
        <f>IFERROR(IF(D2157="","",VLOOKUP(D2157,Saldo!$P$8:$Q$1009,2,FALSE)),"")</f>
        <v/>
      </c>
      <c r="J2157" s="76"/>
      <c r="K2157" s="74" t="str">
        <f t="shared" si="33"/>
        <v/>
      </c>
    </row>
    <row r="2158" spans="1:11" ht="18.95" customHeight="1" x14ac:dyDescent="0.25">
      <c r="A2158" s="52"/>
      <c r="C2158" s="185"/>
      <c r="D2158" s="76"/>
      <c r="E2158" s="76" t="str">
        <f>IF(D2158="","",IFERROR(VLOOKUP(D2158,Cadastro!$C$9:$D$1009,2,FALSE),"NOT FOUND"))</f>
        <v/>
      </c>
      <c r="F2158" s="94"/>
      <c r="G2158" s="76"/>
      <c r="H2158" s="81" t="str">
        <f>IFERROR(F2158*VLOOKUP(D2158,Saldo!$P$8:$U$1009,6,FALSE),"")</f>
        <v/>
      </c>
      <c r="I2158" s="78" t="str">
        <f>IFERROR(IF(D2158="","",VLOOKUP(D2158,Saldo!$P$8:$Q$1009,2,FALSE)),"")</f>
        <v/>
      </c>
      <c r="J2158" s="76"/>
      <c r="K2158" s="74" t="str">
        <f t="shared" si="33"/>
        <v/>
      </c>
    </row>
    <row r="2159" spans="1:11" ht="18.95" customHeight="1" x14ac:dyDescent="0.25">
      <c r="A2159" s="52"/>
      <c r="C2159" s="185"/>
      <c r="D2159" s="76"/>
      <c r="E2159" s="76" t="str">
        <f>IF(D2159="","",IFERROR(VLOOKUP(D2159,Cadastro!$C$9:$D$1009,2,FALSE),"NOT FOUND"))</f>
        <v/>
      </c>
      <c r="F2159" s="94"/>
      <c r="G2159" s="76"/>
      <c r="H2159" s="81" t="str">
        <f>IFERROR(F2159*VLOOKUP(D2159,Saldo!$P$8:$U$1009,6,FALSE),"")</f>
        <v/>
      </c>
      <c r="I2159" s="78" t="str">
        <f>IFERROR(IF(D2159="","",VLOOKUP(D2159,Saldo!$P$8:$Q$1009,2,FALSE)),"")</f>
        <v/>
      </c>
      <c r="J2159" s="76"/>
      <c r="K2159" s="74" t="str">
        <f t="shared" si="33"/>
        <v/>
      </c>
    </row>
    <row r="2160" spans="1:11" ht="18.95" customHeight="1" x14ac:dyDescent="0.25">
      <c r="A2160" s="52"/>
      <c r="C2160" s="185"/>
      <c r="D2160" s="76"/>
      <c r="E2160" s="76" t="str">
        <f>IF(D2160="","",IFERROR(VLOOKUP(D2160,Cadastro!$C$9:$D$1009,2,FALSE),"NOT FOUND"))</f>
        <v/>
      </c>
      <c r="F2160" s="94"/>
      <c r="G2160" s="76"/>
      <c r="H2160" s="81" t="str">
        <f>IFERROR(F2160*VLOOKUP(D2160,Saldo!$P$8:$U$1009,6,FALSE),"")</f>
        <v/>
      </c>
      <c r="I2160" s="78" t="str">
        <f>IFERROR(IF(D2160="","",VLOOKUP(D2160,Saldo!$P$8:$Q$1009,2,FALSE)),"")</f>
        <v/>
      </c>
      <c r="J2160" s="76"/>
      <c r="K2160" s="74" t="str">
        <f t="shared" si="33"/>
        <v/>
      </c>
    </row>
    <row r="2161" spans="1:11" ht="18.95" customHeight="1" x14ac:dyDescent="0.25">
      <c r="A2161" s="52"/>
      <c r="C2161" s="185"/>
      <c r="D2161" s="76"/>
      <c r="E2161" s="76" t="str">
        <f>IF(D2161="","",IFERROR(VLOOKUP(D2161,Cadastro!$C$9:$D$1009,2,FALSE),"NOT FOUND"))</f>
        <v/>
      </c>
      <c r="F2161" s="94"/>
      <c r="G2161" s="76"/>
      <c r="H2161" s="81" t="str">
        <f>IFERROR(F2161*VLOOKUP(D2161,Saldo!$P$8:$U$1009,6,FALSE),"")</f>
        <v/>
      </c>
      <c r="I2161" s="78" t="str">
        <f>IFERROR(IF(D2161="","",VLOOKUP(D2161,Saldo!$P$8:$Q$1009,2,FALSE)),"")</f>
        <v/>
      </c>
      <c r="J2161" s="76"/>
      <c r="K2161" s="74" t="str">
        <f t="shared" si="33"/>
        <v/>
      </c>
    </row>
    <row r="2162" spans="1:11" ht="18.95" customHeight="1" x14ac:dyDescent="0.25">
      <c r="A2162" s="52"/>
      <c r="C2162" s="185"/>
      <c r="D2162" s="76"/>
      <c r="E2162" s="76" t="str">
        <f>IF(D2162="","",IFERROR(VLOOKUP(D2162,Cadastro!$C$9:$D$1009,2,FALSE),"NOT FOUND"))</f>
        <v/>
      </c>
      <c r="F2162" s="94"/>
      <c r="G2162" s="76"/>
      <c r="H2162" s="81" t="str">
        <f>IFERROR(F2162*VLOOKUP(D2162,Saldo!$P$8:$U$1009,6,FALSE),"")</f>
        <v/>
      </c>
      <c r="I2162" s="78" t="str">
        <f>IFERROR(IF(D2162="","",VLOOKUP(D2162,Saldo!$P$8:$Q$1009,2,FALSE)),"")</f>
        <v/>
      </c>
      <c r="J2162" s="76"/>
      <c r="K2162" s="74" t="str">
        <f t="shared" si="33"/>
        <v/>
      </c>
    </row>
    <row r="2163" spans="1:11" ht="18.95" customHeight="1" x14ac:dyDescent="0.25">
      <c r="A2163" s="52"/>
      <c r="C2163" s="185"/>
      <c r="D2163" s="76"/>
      <c r="E2163" s="76" t="str">
        <f>IF(D2163="","",IFERROR(VLOOKUP(D2163,Cadastro!$C$9:$D$1009,2,FALSE),"NOT FOUND"))</f>
        <v/>
      </c>
      <c r="F2163" s="94"/>
      <c r="G2163" s="76"/>
      <c r="H2163" s="81" t="str">
        <f>IFERROR(F2163*VLOOKUP(D2163,Saldo!$P$8:$U$1009,6,FALSE),"")</f>
        <v/>
      </c>
      <c r="I2163" s="78" t="str">
        <f>IFERROR(IF(D2163="","",VLOOKUP(D2163,Saldo!$P$8:$Q$1009,2,FALSE)),"")</f>
        <v/>
      </c>
      <c r="J2163" s="76"/>
      <c r="K2163" s="74" t="str">
        <f t="shared" si="33"/>
        <v/>
      </c>
    </row>
    <row r="2164" spans="1:11" ht="18.95" customHeight="1" x14ac:dyDescent="0.25">
      <c r="A2164" s="52"/>
      <c r="C2164" s="185"/>
      <c r="D2164" s="76"/>
      <c r="E2164" s="76" t="str">
        <f>IF(D2164="","",IFERROR(VLOOKUP(D2164,Cadastro!$C$9:$D$1009,2,FALSE),"NOT FOUND"))</f>
        <v/>
      </c>
      <c r="F2164" s="94"/>
      <c r="G2164" s="76"/>
      <c r="H2164" s="81" t="str">
        <f>IFERROR(F2164*VLOOKUP(D2164,Saldo!$P$8:$U$1009,6,FALSE),"")</f>
        <v/>
      </c>
      <c r="I2164" s="78" t="str">
        <f>IFERROR(IF(D2164="","",VLOOKUP(D2164,Saldo!$P$8:$Q$1009,2,FALSE)),"")</f>
        <v/>
      </c>
      <c r="J2164" s="76"/>
      <c r="K2164" s="74" t="str">
        <f t="shared" si="33"/>
        <v/>
      </c>
    </row>
    <row r="2165" spans="1:11" ht="18.95" customHeight="1" x14ac:dyDescent="0.25">
      <c r="A2165" s="52"/>
      <c r="C2165" s="185"/>
      <c r="D2165" s="76"/>
      <c r="E2165" s="76" t="str">
        <f>IF(D2165="","",IFERROR(VLOOKUP(D2165,Cadastro!$C$9:$D$1009,2,FALSE),"NOT FOUND"))</f>
        <v/>
      </c>
      <c r="F2165" s="94"/>
      <c r="G2165" s="76"/>
      <c r="H2165" s="81" t="str">
        <f>IFERROR(F2165*VLOOKUP(D2165,Saldo!$P$8:$U$1009,6,FALSE),"")</f>
        <v/>
      </c>
      <c r="I2165" s="78" t="str">
        <f>IFERROR(IF(D2165="","",VLOOKUP(D2165,Saldo!$P$8:$Q$1009,2,FALSE)),"")</f>
        <v/>
      </c>
      <c r="J2165" s="76"/>
      <c r="K2165" s="74" t="str">
        <f t="shared" si="33"/>
        <v/>
      </c>
    </row>
    <row r="2166" spans="1:11" ht="18.95" customHeight="1" x14ac:dyDescent="0.25">
      <c r="A2166" s="52"/>
      <c r="C2166" s="185"/>
      <c r="D2166" s="76"/>
      <c r="E2166" s="76" t="str">
        <f>IF(D2166="","",IFERROR(VLOOKUP(D2166,Cadastro!$C$9:$D$1009,2,FALSE),"NOT FOUND"))</f>
        <v/>
      </c>
      <c r="F2166" s="94"/>
      <c r="G2166" s="76"/>
      <c r="H2166" s="81" t="str">
        <f>IFERROR(F2166*VLOOKUP(D2166,Saldo!$P$8:$U$1009,6,FALSE),"")</f>
        <v/>
      </c>
      <c r="I2166" s="78" t="str">
        <f>IFERROR(IF(D2166="","",VLOOKUP(D2166,Saldo!$P$8:$Q$1009,2,FALSE)),"")</f>
        <v/>
      </c>
      <c r="J2166" s="76"/>
      <c r="K2166" s="74" t="str">
        <f t="shared" si="33"/>
        <v/>
      </c>
    </row>
    <row r="2167" spans="1:11" ht="18.95" customHeight="1" x14ac:dyDescent="0.25">
      <c r="A2167" s="52"/>
      <c r="C2167" s="185"/>
      <c r="D2167" s="76"/>
      <c r="E2167" s="76" t="str">
        <f>IF(D2167="","",IFERROR(VLOOKUP(D2167,Cadastro!$C$9:$D$1009,2,FALSE),"NOT FOUND"))</f>
        <v/>
      </c>
      <c r="F2167" s="94"/>
      <c r="G2167" s="76"/>
      <c r="H2167" s="81" t="str">
        <f>IFERROR(F2167*VLOOKUP(D2167,Saldo!$P$8:$U$1009,6,FALSE),"")</f>
        <v/>
      </c>
      <c r="I2167" s="78" t="str">
        <f>IFERROR(IF(D2167="","",VLOOKUP(D2167,Saldo!$P$8:$Q$1009,2,FALSE)),"")</f>
        <v/>
      </c>
      <c r="J2167" s="76"/>
      <c r="K2167" s="74" t="str">
        <f t="shared" si="33"/>
        <v/>
      </c>
    </row>
    <row r="2168" spans="1:11" ht="18.95" customHeight="1" x14ac:dyDescent="0.25">
      <c r="A2168" s="52"/>
      <c r="C2168" s="185"/>
      <c r="D2168" s="76"/>
      <c r="E2168" s="76" t="str">
        <f>IF(D2168="","",IFERROR(VLOOKUP(D2168,Cadastro!$C$9:$D$1009,2,FALSE),"NOT FOUND"))</f>
        <v/>
      </c>
      <c r="F2168" s="94"/>
      <c r="G2168" s="76"/>
      <c r="H2168" s="81" t="str">
        <f>IFERROR(F2168*VLOOKUP(D2168,Saldo!$P$8:$U$1009,6,FALSE),"")</f>
        <v/>
      </c>
      <c r="I2168" s="78" t="str">
        <f>IFERROR(IF(D2168="","",VLOOKUP(D2168,Saldo!$P$8:$Q$1009,2,FALSE)),"")</f>
        <v/>
      </c>
      <c r="J2168" s="76"/>
      <c r="K2168" s="74" t="str">
        <f t="shared" si="33"/>
        <v/>
      </c>
    </row>
    <row r="2169" spans="1:11" ht="18.95" customHeight="1" x14ac:dyDescent="0.25">
      <c r="A2169" s="52"/>
      <c r="C2169" s="185"/>
      <c r="D2169" s="76"/>
      <c r="E2169" s="76" t="str">
        <f>IF(D2169="","",IFERROR(VLOOKUP(D2169,Cadastro!$C$9:$D$1009,2,FALSE),"NOT FOUND"))</f>
        <v/>
      </c>
      <c r="F2169" s="94"/>
      <c r="G2169" s="76"/>
      <c r="H2169" s="81" t="str">
        <f>IFERROR(F2169*VLOOKUP(D2169,Saldo!$P$8:$U$1009,6,FALSE),"")</f>
        <v/>
      </c>
      <c r="I2169" s="78" t="str">
        <f>IFERROR(IF(D2169="","",VLOOKUP(D2169,Saldo!$P$8:$Q$1009,2,FALSE)),"")</f>
        <v/>
      </c>
      <c r="J2169" s="76"/>
      <c r="K2169" s="74" t="str">
        <f t="shared" si="33"/>
        <v/>
      </c>
    </row>
    <row r="2170" spans="1:11" ht="18.95" customHeight="1" x14ac:dyDescent="0.25">
      <c r="A2170" s="52"/>
      <c r="C2170" s="185"/>
      <c r="D2170" s="76"/>
      <c r="E2170" s="76" t="str">
        <f>IF(D2170="","",IFERROR(VLOOKUP(D2170,Cadastro!$C$9:$D$1009,2,FALSE),"NOT FOUND"))</f>
        <v/>
      </c>
      <c r="F2170" s="94"/>
      <c r="G2170" s="76"/>
      <c r="H2170" s="81" t="str">
        <f>IFERROR(F2170*VLOOKUP(D2170,Saldo!$P$8:$U$1009,6,FALSE),"")</f>
        <v/>
      </c>
      <c r="I2170" s="78" t="str">
        <f>IFERROR(IF(D2170="","",VLOOKUP(D2170,Saldo!$P$8:$Q$1009,2,FALSE)),"")</f>
        <v/>
      </c>
      <c r="J2170" s="76"/>
      <c r="K2170" s="74" t="str">
        <f t="shared" si="33"/>
        <v/>
      </c>
    </row>
    <row r="2171" spans="1:11" ht="18.95" customHeight="1" x14ac:dyDescent="0.25">
      <c r="A2171" s="52"/>
      <c r="C2171" s="185"/>
      <c r="D2171" s="76"/>
      <c r="E2171" s="76" t="str">
        <f>IF(D2171="","",IFERROR(VLOOKUP(D2171,Cadastro!$C$9:$D$1009,2,FALSE),"NOT FOUND"))</f>
        <v/>
      </c>
      <c r="F2171" s="94"/>
      <c r="G2171" s="76"/>
      <c r="H2171" s="81" t="str">
        <f>IFERROR(F2171*VLOOKUP(D2171,Saldo!$P$8:$U$1009,6,FALSE),"")</f>
        <v/>
      </c>
      <c r="I2171" s="78" t="str">
        <f>IFERROR(IF(D2171="","",VLOOKUP(D2171,Saldo!$P$8:$Q$1009,2,FALSE)),"")</f>
        <v/>
      </c>
      <c r="J2171" s="76"/>
      <c r="K2171" s="74" t="str">
        <f t="shared" si="33"/>
        <v/>
      </c>
    </row>
    <row r="2172" spans="1:11" ht="18.95" customHeight="1" x14ac:dyDescent="0.25">
      <c r="A2172" s="52"/>
      <c r="C2172" s="185"/>
      <c r="D2172" s="76"/>
      <c r="E2172" s="76" t="str">
        <f>IF(D2172="","",IFERROR(VLOOKUP(D2172,Cadastro!$C$9:$D$1009,2,FALSE),"NOT FOUND"))</f>
        <v/>
      </c>
      <c r="F2172" s="94"/>
      <c r="G2172" s="76"/>
      <c r="H2172" s="81" t="str">
        <f>IFERROR(F2172*VLOOKUP(D2172,Saldo!$P$8:$U$1009,6,FALSE),"")</f>
        <v/>
      </c>
      <c r="I2172" s="78" t="str">
        <f>IFERROR(IF(D2172="","",VLOOKUP(D2172,Saldo!$P$8:$Q$1009,2,FALSE)),"")</f>
        <v/>
      </c>
      <c r="J2172" s="76"/>
      <c r="K2172" s="74" t="str">
        <f t="shared" si="33"/>
        <v/>
      </c>
    </row>
    <row r="2173" spans="1:11" ht="18.95" customHeight="1" x14ac:dyDescent="0.25">
      <c r="A2173" s="52"/>
      <c r="C2173" s="185"/>
      <c r="D2173" s="76"/>
      <c r="E2173" s="76" t="str">
        <f>IF(D2173="","",IFERROR(VLOOKUP(D2173,Cadastro!$C$9:$D$1009,2,FALSE),"NOT FOUND"))</f>
        <v/>
      </c>
      <c r="F2173" s="94"/>
      <c r="G2173" s="76"/>
      <c r="H2173" s="81" t="str">
        <f>IFERROR(F2173*VLOOKUP(D2173,Saldo!$P$8:$U$1009,6,FALSE),"")</f>
        <v/>
      </c>
      <c r="I2173" s="78" t="str">
        <f>IFERROR(IF(D2173="","",VLOOKUP(D2173,Saldo!$P$8:$Q$1009,2,FALSE)),"")</f>
        <v/>
      </c>
      <c r="J2173" s="76"/>
      <c r="K2173" s="74" t="str">
        <f t="shared" si="33"/>
        <v/>
      </c>
    </row>
    <row r="2174" spans="1:11" ht="18.95" customHeight="1" x14ac:dyDescent="0.25">
      <c r="A2174" s="52"/>
      <c r="C2174" s="185"/>
      <c r="D2174" s="76"/>
      <c r="E2174" s="76" t="str">
        <f>IF(D2174="","",IFERROR(VLOOKUP(D2174,Cadastro!$C$9:$D$1009,2,FALSE),"NOT FOUND"))</f>
        <v/>
      </c>
      <c r="F2174" s="94"/>
      <c r="G2174" s="76"/>
      <c r="H2174" s="81" t="str">
        <f>IFERROR(F2174*VLOOKUP(D2174,Saldo!$P$8:$U$1009,6,FALSE),"")</f>
        <v/>
      </c>
      <c r="I2174" s="78" t="str">
        <f>IFERROR(IF(D2174="","",VLOOKUP(D2174,Saldo!$P$8:$Q$1009,2,FALSE)),"")</f>
        <v/>
      </c>
      <c r="J2174" s="76"/>
      <c r="K2174" s="74" t="str">
        <f t="shared" si="33"/>
        <v/>
      </c>
    </row>
    <row r="2175" spans="1:11" ht="18.95" customHeight="1" x14ac:dyDescent="0.25">
      <c r="A2175" s="52"/>
      <c r="C2175" s="185"/>
      <c r="D2175" s="76"/>
      <c r="E2175" s="76" t="str">
        <f>IF(D2175="","",IFERROR(VLOOKUP(D2175,Cadastro!$C$9:$D$1009,2,FALSE),"NOT FOUND"))</f>
        <v/>
      </c>
      <c r="F2175" s="94"/>
      <c r="G2175" s="76"/>
      <c r="H2175" s="81" t="str">
        <f>IFERROR(F2175*VLOOKUP(D2175,Saldo!$P$8:$U$1009,6,FALSE),"")</f>
        <v/>
      </c>
      <c r="I2175" s="78" t="str">
        <f>IFERROR(IF(D2175="","",VLOOKUP(D2175,Saldo!$P$8:$Q$1009,2,FALSE)),"")</f>
        <v/>
      </c>
      <c r="J2175" s="76"/>
      <c r="K2175" s="74" t="str">
        <f t="shared" si="33"/>
        <v/>
      </c>
    </row>
    <row r="2176" spans="1:11" ht="18.95" customHeight="1" x14ac:dyDescent="0.25">
      <c r="A2176" s="52"/>
      <c r="C2176" s="185"/>
      <c r="D2176" s="76"/>
      <c r="E2176" s="76" t="str">
        <f>IF(D2176="","",IFERROR(VLOOKUP(D2176,Cadastro!$C$9:$D$1009,2,FALSE),"NOT FOUND"))</f>
        <v/>
      </c>
      <c r="F2176" s="94"/>
      <c r="G2176" s="76"/>
      <c r="H2176" s="81" t="str">
        <f>IFERROR(F2176*VLOOKUP(D2176,Saldo!$P$8:$U$1009,6,FALSE),"")</f>
        <v/>
      </c>
      <c r="I2176" s="78" t="str">
        <f>IFERROR(IF(D2176="","",VLOOKUP(D2176,Saldo!$P$8:$Q$1009,2,FALSE)),"")</f>
        <v/>
      </c>
      <c r="J2176" s="76"/>
      <c r="K2176" s="74" t="str">
        <f t="shared" si="33"/>
        <v/>
      </c>
    </row>
    <row r="2177" spans="1:11" ht="18.95" customHeight="1" x14ac:dyDescent="0.25">
      <c r="A2177" s="52"/>
      <c r="C2177" s="185"/>
      <c r="D2177" s="76"/>
      <c r="E2177" s="76" t="str">
        <f>IF(D2177="","",IFERROR(VLOOKUP(D2177,Cadastro!$C$9:$D$1009,2,FALSE),"NOT FOUND"))</f>
        <v/>
      </c>
      <c r="F2177" s="94"/>
      <c r="G2177" s="76"/>
      <c r="H2177" s="81" t="str">
        <f>IFERROR(F2177*VLOOKUP(D2177,Saldo!$P$8:$U$1009,6,FALSE),"")</f>
        <v/>
      </c>
      <c r="I2177" s="78" t="str">
        <f>IFERROR(IF(D2177="","",VLOOKUP(D2177,Saldo!$P$8:$Q$1009,2,FALSE)),"")</f>
        <v/>
      </c>
      <c r="J2177" s="76"/>
      <c r="K2177" s="74" t="str">
        <f t="shared" si="33"/>
        <v/>
      </c>
    </row>
    <row r="2178" spans="1:11" ht="18.95" customHeight="1" x14ac:dyDescent="0.25">
      <c r="A2178" s="52"/>
      <c r="C2178" s="185"/>
      <c r="D2178" s="76"/>
      <c r="E2178" s="76" t="str">
        <f>IF(D2178="","",IFERROR(VLOOKUP(D2178,Cadastro!$C$9:$D$1009,2,FALSE),"NOT FOUND"))</f>
        <v/>
      </c>
      <c r="F2178" s="94"/>
      <c r="G2178" s="76"/>
      <c r="H2178" s="81" t="str">
        <f>IFERROR(F2178*VLOOKUP(D2178,Saldo!$P$8:$U$1009,6,FALSE),"")</f>
        <v/>
      </c>
      <c r="I2178" s="78" t="str">
        <f>IFERROR(IF(D2178="","",VLOOKUP(D2178,Saldo!$P$8:$Q$1009,2,FALSE)),"")</f>
        <v/>
      </c>
      <c r="J2178" s="76"/>
      <c r="K2178" s="74" t="str">
        <f t="shared" si="33"/>
        <v/>
      </c>
    </row>
    <row r="2179" spans="1:11" ht="18.95" customHeight="1" x14ac:dyDescent="0.25">
      <c r="A2179" s="52"/>
      <c r="C2179" s="185"/>
      <c r="D2179" s="76"/>
      <c r="E2179" s="76" t="str">
        <f>IF(D2179="","",IFERROR(VLOOKUP(D2179,Cadastro!$C$9:$D$1009,2,FALSE),"NOT FOUND"))</f>
        <v/>
      </c>
      <c r="F2179" s="94"/>
      <c r="G2179" s="76"/>
      <c r="H2179" s="81" t="str">
        <f>IFERROR(F2179*VLOOKUP(D2179,Saldo!$P$8:$U$1009,6,FALSE),"")</f>
        <v/>
      </c>
      <c r="I2179" s="78" t="str">
        <f>IFERROR(IF(D2179="","",VLOOKUP(D2179,Saldo!$P$8:$Q$1009,2,FALSE)),"")</f>
        <v/>
      </c>
      <c r="J2179" s="76"/>
      <c r="K2179" s="74" t="str">
        <f t="shared" si="33"/>
        <v/>
      </c>
    </row>
    <row r="2180" spans="1:11" ht="18.95" customHeight="1" x14ac:dyDescent="0.25">
      <c r="A2180" s="52"/>
      <c r="C2180" s="185"/>
      <c r="D2180" s="76"/>
      <c r="E2180" s="76" t="str">
        <f>IF(D2180="","",IFERROR(VLOOKUP(D2180,Cadastro!$C$9:$D$1009,2,FALSE),"NOT FOUND"))</f>
        <v/>
      </c>
      <c r="F2180" s="94"/>
      <c r="G2180" s="76"/>
      <c r="H2180" s="81" t="str">
        <f>IFERROR(F2180*VLOOKUP(D2180,Saldo!$P$8:$U$1009,6,FALSE),"")</f>
        <v/>
      </c>
      <c r="I2180" s="78" t="str">
        <f>IFERROR(IF(D2180="","",VLOOKUP(D2180,Saldo!$P$8:$Q$1009,2,FALSE)),"")</f>
        <v/>
      </c>
      <c r="J2180" s="76"/>
      <c r="K2180" s="74" t="str">
        <f t="shared" si="33"/>
        <v/>
      </c>
    </row>
    <row r="2181" spans="1:11" ht="18.95" customHeight="1" x14ac:dyDescent="0.25">
      <c r="A2181" s="52"/>
      <c r="C2181" s="185"/>
      <c r="D2181" s="76"/>
      <c r="E2181" s="76" t="str">
        <f>IF(D2181="","",IFERROR(VLOOKUP(D2181,Cadastro!$C$9:$D$1009,2,FALSE),"NOT FOUND"))</f>
        <v/>
      </c>
      <c r="F2181" s="94"/>
      <c r="G2181" s="76"/>
      <c r="H2181" s="81" t="str">
        <f>IFERROR(F2181*VLOOKUP(D2181,Saldo!$P$8:$U$1009,6,FALSE),"")</f>
        <v/>
      </c>
      <c r="I2181" s="78" t="str">
        <f>IFERROR(IF(D2181="","",VLOOKUP(D2181,Saldo!$P$8:$Q$1009,2,FALSE)),"")</f>
        <v/>
      </c>
      <c r="J2181" s="76"/>
      <c r="K2181" s="74" t="str">
        <f t="shared" si="33"/>
        <v/>
      </c>
    </row>
    <row r="2182" spans="1:11" ht="18.95" customHeight="1" x14ac:dyDescent="0.25">
      <c r="A2182" s="52"/>
      <c r="C2182" s="185"/>
      <c r="D2182" s="76"/>
      <c r="E2182" s="76" t="str">
        <f>IF(D2182="","",IFERROR(VLOOKUP(D2182,Cadastro!$C$9:$D$1009,2,FALSE),"NOT FOUND"))</f>
        <v/>
      </c>
      <c r="F2182" s="94"/>
      <c r="G2182" s="76"/>
      <c r="H2182" s="81" t="str">
        <f>IFERROR(F2182*VLOOKUP(D2182,Saldo!$P$8:$U$1009,6,FALSE),"")</f>
        <v/>
      </c>
      <c r="I2182" s="78" t="str">
        <f>IFERROR(IF(D2182="","",VLOOKUP(D2182,Saldo!$P$8:$Q$1009,2,FALSE)),"")</f>
        <v/>
      </c>
      <c r="J2182" s="76"/>
      <c r="K2182" s="74" t="str">
        <f t="shared" si="33"/>
        <v/>
      </c>
    </row>
    <row r="2183" spans="1:11" ht="18.95" customHeight="1" x14ac:dyDescent="0.25">
      <c r="A2183" s="52"/>
      <c r="C2183" s="185"/>
      <c r="D2183" s="76"/>
      <c r="E2183" s="76" t="str">
        <f>IF(D2183="","",IFERROR(VLOOKUP(D2183,Cadastro!$C$9:$D$1009,2,FALSE),"NOT FOUND"))</f>
        <v/>
      </c>
      <c r="F2183" s="94"/>
      <c r="G2183" s="76"/>
      <c r="H2183" s="81" t="str">
        <f>IFERROR(F2183*VLOOKUP(D2183,Saldo!$P$8:$U$1009,6,FALSE),"")</f>
        <v/>
      </c>
      <c r="I2183" s="78" t="str">
        <f>IFERROR(IF(D2183="","",VLOOKUP(D2183,Saldo!$P$8:$Q$1009,2,FALSE)),"")</f>
        <v/>
      </c>
      <c r="J2183" s="76"/>
      <c r="K2183" s="74" t="str">
        <f t="shared" si="33"/>
        <v/>
      </c>
    </row>
    <row r="2184" spans="1:11" ht="18.95" customHeight="1" x14ac:dyDescent="0.25">
      <c r="A2184" s="52"/>
      <c r="C2184" s="185"/>
      <c r="D2184" s="76"/>
      <c r="E2184" s="76" t="str">
        <f>IF(D2184="","",IFERROR(VLOOKUP(D2184,Cadastro!$C$9:$D$1009,2,FALSE),"NOT FOUND"))</f>
        <v/>
      </c>
      <c r="F2184" s="94"/>
      <c r="G2184" s="76"/>
      <c r="H2184" s="81" t="str">
        <f>IFERROR(F2184*VLOOKUP(D2184,Saldo!$P$8:$U$1009,6,FALSE),"")</f>
        <v/>
      </c>
      <c r="I2184" s="78" t="str">
        <f>IFERROR(IF(D2184="","",VLOOKUP(D2184,Saldo!$P$8:$Q$1009,2,FALSE)),"")</f>
        <v/>
      </c>
      <c r="J2184" s="76"/>
      <c r="K2184" s="74" t="str">
        <f t="shared" si="33"/>
        <v/>
      </c>
    </row>
    <row r="2185" spans="1:11" ht="18.95" customHeight="1" x14ac:dyDescent="0.25">
      <c r="A2185" s="52"/>
      <c r="C2185" s="185"/>
      <c r="D2185" s="76"/>
      <c r="E2185" s="76" t="str">
        <f>IF(D2185="","",IFERROR(VLOOKUP(D2185,Cadastro!$C$9:$D$1009,2,FALSE),"NOT FOUND"))</f>
        <v/>
      </c>
      <c r="F2185" s="94"/>
      <c r="G2185" s="76"/>
      <c r="H2185" s="81" t="str">
        <f>IFERROR(F2185*VLOOKUP(D2185,Saldo!$P$8:$U$1009,6,FALSE),"")</f>
        <v/>
      </c>
      <c r="I2185" s="78" t="str">
        <f>IFERROR(IF(D2185="","",VLOOKUP(D2185,Saldo!$P$8:$Q$1009,2,FALSE)),"")</f>
        <v/>
      </c>
      <c r="J2185" s="76"/>
      <c r="K2185" s="74" t="str">
        <f t="shared" si="33"/>
        <v/>
      </c>
    </row>
    <row r="2186" spans="1:11" ht="18.95" customHeight="1" x14ac:dyDescent="0.25">
      <c r="A2186" s="52"/>
      <c r="C2186" s="185"/>
      <c r="D2186" s="76"/>
      <c r="E2186" s="76" t="str">
        <f>IF(D2186="","",IFERROR(VLOOKUP(D2186,Cadastro!$C$9:$D$1009,2,FALSE),"NOT FOUND"))</f>
        <v/>
      </c>
      <c r="F2186" s="94"/>
      <c r="G2186" s="76"/>
      <c r="H2186" s="81" t="str">
        <f>IFERROR(F2186*VLOOKUP(D2186,Saldo!$P$8:$U$1009,6,FALSE),"")</f>
        <v/>
      </c>
      <c r="I2186" s="78" t="str">
        <f>IFERROR(IF(D2186="","",VLOOKUP(D2186,Saldo!$P$8:$Q$1009,2,FALSE)),"")</f>
        <v/>
      </c>
      <c r="J2186" s="76"/>
      <c r="K2186" s="74" t="str">
        <f t="shared" ref="K2186:K2249" si="34">IF(C2186="","",MONTH(C2186))</f>
        <v/>
      </c>
    </row>
    <row r="2187" spans="1:11" ht="18.95" customHeight="1" x14ac:dyDescent="0.25">
      <c r="A2187" s="52"/>
      <c r="C2187" s="185"/>
      <c r="D2187" s="76"/>
      <c r="E2187" s="76" t="str">
        <f>IF(D2187="","",IFERROR(VLOOKUP(D2187,Cadastro!$C$9:$D$1009,2,FALSE),"NOT FOUND"))</f>
        <v/>
      </c>
      <c r="F2187" s="94"/>
      <c r="G2187" s="76"/>
      <c r="H2187" s="81" t="str">
        <f>IFERROR(F2187*VLOOKUP(D2187,Saldo!$P$8:$U$1009,6,FALSE),"")</f>
        <v/>
      </c>
      <c r="I2187" s="78" t="str">
        <f>IFERROR(IF(D2187="","",VLOOKUP(D2187,Saldo!$P$8:$Q$1009,2,FALSE)),"")</f>
        <v/>
      </c>
      <c r="J2187" s="76"/>
      <c r="K2187" s="74" t="str">
        <f t="shared" si="34"/>
        <v/>
      </c>
    </row>
    <row r="2188" spans="1:11" ht="18.95" customHeight="1" x14ac:dyDescent="0.25">
      <c r="A2188" s="52"/>
      <c r="C2188" s="185"/>
      <c r="D2188" s="76"/>
      <c r="E2188" s="76" t="str">
        <f>IF(D2188="","",IFERROR(VLOOKUP(D2188,Cadastro!$C$9:$D$1009,2,FALSE),"NOT FOUND"))</f>
        <v/>
      </c>
      <c r="F2188" s="94"/>
      <c r="G2188" s="76"/>
      <c r="H2188" s="81" t="str">
        <f>IFERROR(F2188*VLOOKUP(D2188,Saldo!$P$8:$U$1009,6,FALSE),"")</f>
        <v/>
      </c>
      <c r="I2188" s="78" t="str">
        <f>IFERROR(IF(D2188="","",VLOOKUP(D2188,Saldo!$P$8:$Q$1009,2,FALSE)),"")</f>
        <v/>
      </c>
      <c r="J2188" s="76"/>
      <c r="K2188" s="74" t="str">
        <f t="shared" si="34"/>
        <v/>
      </c>
    </row>
    <row r="2189" spans="1:11" ht="18.95" customHeight="1" x14ac:dyDescent="0.25">
      <c r="A2189" s="52"/>
      <c r="C2189" s="185"/>
      <c r="D2189" s="76"/>
      <c r="E2189" s="76" t="str">
        <f>IF(D2189="","",IFERROR(VLOOKUP(D2189,Cadastro!$C$9:$D$1009,2,FALSE),"NOT FOUND"))</f>
        <v/>
      </c>
      <c r="F2189" s="94"/>
      <c r="G2189" s="76"/>
      <c r="H2189" s="81" t="str">
        <f>IFERROR(F2189*VLOOKUP(D2189,Saldo!$P$8:$U$1009,6,FALSE),"")</f>
        <v/>
      </c>
      <c r="I2189" s="78" t="str">
        <f>IFERROR(IF(D2189="","",VLOOKUP(D2189,Saldo!$P$8:$Q$1009,2,FALSE)),"")</f>
        <v/>
      </c>
      <c r="J2189" s="76"/>
      <c r="K2189" s="74" t="str">
        <f t="shared" si="34"/>
        <v/>
      </c>
    </row>
    <row r="2190" spans="1:11" ht="18.95" customHeight="1" x14ac:dyDescent="0.25">
      <c r="A2190" s="52"/>
      <c r="C2190" s="185"/>
      <c r="D2190" s="76"/>
      <c r="E2190" s="76" t="str">
        <f>IF(D2190="","",IFERROR(VLOOKUP(D2190,Cadastro!$C$9:$D$1009,2,FALSE),"NOT FOUND"))</f>
        <v/>
      </c>
      <c r="F2190" s="94"/>
      <c r="G2190" s="76"/>
      <c r="H2190" s="81" t="str">
        <f>IFERROR(F2190*VLOOKUP(D2190,Saldo!$P$8:$U$1009,6,FALSE),"")</f>
        <v/>
      </c>
      <c r="I2190" s="78" t="str">
        <f>IFERROR(IF(D2190="","",VLOOKUP(D2190,Saldo!$P$8:$Q$1009,2,FALSE)),"")</f>
        <v/>
      </c>
      <c r="J2190" s="76"/>
      <c r="K2190" s="74" t="str">
        <f t="shared" si="34"/>
        <v/>
      </c>
    </row>
    <row r="2191" spans="1:11" ht="18.95" customHeight="1" x14ac:dyDescent="0.25">
      <c r="A2191" s="52"/>
      <c r="C2191" s="185"/>
      <c r="D2191" s="76"/>
      <c r="E2191" s="76" t="str">
        <f>IF(D2191="","",IFERROR(VLOOKUP(D2191,Cadastro!$C$9:$D$1009,2,FALSE),"NOT FOUND"))</f>
        <v/>
      </c>
      <c r="F2191" s="94"/>
      <c r="G2191" s="76"/>
      <c r="H2191" s="81" t="str">
        <f>IFERROR(F2191*VLOOKUP(D2191,Saldo!$P$8:$U$1009,6,FALSE),"")</f>
        <v/>
      </c>
      <c r="I2191" s="78" t="str">
        <f>IFERROR(IF(D2191="","",VLOOKUP(D2191,Saldo!$P$8:$Q$1009,2,FALSE)),"")</f>
        <v/>
      </c>
      <c r="J2191" s="76"/>
      <c r="K2191" s="74" t="str">
        <f t="shared" si="34"/>
        <v/>
      </c>
    </row>
    <row r="2192" spans="1:11" ht="18.95" customHeight="1" x14ac:dyDescent="0.25">
      <c r="A2192" s="52"/>
      <c r="C2192" s="185"/>
      <c r="D2192" s="76"/>
      <c r="E2192" s="76" t="str">
        <f>IF(D2192="","",IFERROR(VLOOKUP(D2192,Cadastro!$C$9:$D$1009,2,FALSE),"NOT FOUND"))</f>
        <v/>
      </c>
      <c r="F2192" s="94"/>
      <c r="G2192" s="76"/>
      <c r="H2192" s="81" t="str">
        <f>IFERROR(F2192*VLOOKUP(D2192,Saldo!$P$8:$U$1009,6,FALSE),"")</f>
        <v/>
      </c>
      <c r="I2192" s="78" t="str">
        <f>IFERROR(IF(D2192="","",VLOOKUP(D2192,Saldo!$P$8:$Q$1009,2,FALSE)),"")</f>
        <v/>
      </c>
      <c r="J2192" s="76"/>
      <c r="K2192" s="74" t="str">
        <f t="shared" si="34"/>
        <v/>
      </c>
    </row>
    <row r="2193" spans="1:11" ht="18.95" customHeight="1" x14ac:dyDescent="0.25">
      <c r="A2193" s="52"/>
      <c r="C2193" s="185"/>
      <c r="D2193" s="76"/>
      <c r="E2193" s="76" t="str">
        <f>IF(D2193="","",IFERROR(VLOOKUP(D2193,Cadastro!$C$9:$D$1009,2,FALSE),"NOT FOUND"))</f>
        <v/>
      </c>
      <c r="F2193" s="94"/>
      <c r="G2193" s="76"/>
      <c r="H2193" s="81" t="str">
        <f>IFERROR(F2193*VLOOKUP(D2193,Saldo!$P$8:$U$1009,6,FALSE),"")</f>
        <v/>
      </c>
      <c r="I2193" s="78" t="str">
        <f>IFERROR(IF(D2193="","",VLOOKUP(D2193,Saldo!$P$8:$Q$1009,2,FALSE)),"")</f>
        <v/>
      </c>
      <c r="J2193" s="76"/>
      <c r="K2193" s="74" t="str">
        <f t="shared" si="34"/>
        <v/>
      </c>
    </row>
    <row r="2194" spans="1:11" ht="18.95" customHeight="1" x14ac:dyDescent="0.25">
      <c r="A2194" s="52"/>
      <c r="C2194" s="185"/>
      <c r="D2194" s="76"/>
      <c r="E2194" s="76" t="str">
        <f>IF(D2194="","",IFERROR(VLOOKUP(D2194,Cadastro!$C$9:$D$1009,2,FALSE),"NOT FOUND"))</f>
        <v/>
      </c>
      <c r="F2194" s="94"/>
      <c r="G2194" s="76"/>
      <c r="H2194" s="81" t="str">
        <f>IFERROR(F2194*VLOOKUP(D2194,Saldo!$P$8:$U$1009,6,FALSE),"")</f>
        <v/>
      </c>
      <c r="I2194" s="78" t="str">
        <f>IFERROR(IF(D2194="","",VLOOKUP(D2194,Saldo!$P$8:$Q$1009,2,FALSE)),"")</f>
        <v/>
      </c>
      <c r="J2194" s="76"/>
      <c r="K2194" s="74" t="str">
        <f t="shared" si="34"/>
        <v/>
      </c>
    </row>
    <row r="2195" spans="1:11" ht="18.95" customHeight="1" x14ac:dyDescent="0.25">
      <c r="A2195" s="52"/>
      <c r="C2195" s="185"/>
      <c r="D2195" s="76"/>
      <c r="E2195" s="76" t="str">
        <f>IF(D2195="","",IFERROR(VLOOKUP(D2195,Cadastro!$C$9:$D$1009,2,FALSE),"NOT FOUND"))</f>
        <v/>
      </c>
      <c r="F2195" s="94"/>
      <c r="G2195" s="76"/>
      <c r="H2195" s="81" t="str">
        <f>IFERROR(F2195*VLOOKUP(D2195,Saldo!$P$8:$U$1009,6,FALSE),"")</f>
        <v/>
      </c>
      <c r="I2195" s="78" t="str">
        <f>IFERROR(IF(D2195="","",VLOOKUP(D2195,Saldo!$P$8:$Q$1009,2,FALSE)),"")</f>
        <v/>
      </c>
      <c r="J2195" s="76"/>
      <c r="K2195" s="74" t="str">
        <f t="shared" si="34"/>
        <v/>
      </c>
    </row>
    <row r="2196" spans="1:11" ht="18.95" customHeight="1" x14ac:dyDescent="0.25">
      <c r="A2196" s="52"/>
      <c r="C2196" s="185"/>
      <c r="D2196" s="76"/>
      <c r="E2196" s="76" t="str">
        <f>IF(D2196="","",IFERROR(VLOOKUP(D2196,Cadastro!$C$9:$D$1009,2,FALSE),"NOT FOUND"))</f>
        <v/>
      </c>
      <c r="F2196" s="94"/>
      <c r="G2196" s="76"/>
      <c r="H2196" s="81" t="str">
        <f>IFERROR(F2196*VLOOKUP(D2196,Saldo!$P$8:$U$1009,6,FALSE),"")</f>
        <v/>
      </c>
      <c r="I2196" s="78" t="str">
        <f>IFERROR(IF(D2196="","",VLOOKUP(D2196,Saldo!$P$8:$Q$1009,2,FALSE)),"")</f>
        <v/>
      </c>
      <c r="J2196" s="76"/>
      <c r="K2196" s="74" t="str">
        <f t="shared" si="34"/>
        <v/>
      </c>
    </row>
    <row r="2197" spans="1:11" ht="18.95" customHeight="1" x14ac:dyDescent="0.25">
      <c r="A2197" s="52"/>
      <c r="C2197" s="185"/>
      <c r="D2197" s="76"/>
      <c r="E2197" s="76" t="str">
        <f>IF(D2197="","",IFERROR(VLOOKUP(D2197,Cadastro!$C$9:$D$1009,2,FALSE),"NOT FOUND"))</f>
        <v/>
      </c>
      <c r="F2197" s="94"/>
      <c r="G2197" s="76"/>
      <c r="H2197" s="81" t="str">
        <f>IFERROR(F2197*VLOOKUP(D2197,Saldo!$P$8:$U$1009,6,FALSE),"")</f>
        <v/>
      </c>
      <c r="I2197" s="78" t="str">
        <f>IFERROR(IF(D2197="","",VLOOKUP(D2197,Saldo!$P$8:$Q$1009,2,FALSE)),"")</f>
        <v/>
      </c>
      <c r="J2197" s="76"/>
      <c r="K2197" s="74" t="str">
        <f t="shared" si="34"/>
        <v/>
      </c>
    </row>
    <row r="2198" spans="1:11" ht="18.95" customHeight="1" x14ac:dyDescent="0.25">
      <c r="A2198" s="52"/>
      <c r="C2198" s="185"/>
      <c r="D2198" s="76"/>
      <c r="E2198" s="76" t="str">
        <f>IF(D2198="","",IFERROR(VLOOKUP(D2198,Cadastro!$C$9:$D$1009,2,FALSE),"NOT FOUND"))</f>
        <v/>
      </c>
      <c r="F2198" s="94"/>
      <c r="G2198" s="76"/>
      <c r="H2198" s="81" t="str">
        <f>IFERROR(F2198*VLOOKUP(D2198,Saldo!$P$8:$U$1009,6,FALSE),"")</f>
        <v/>
      </c>
      <c r="I2198" s="78" t="str">
        <f>IFERROR(IF(D2198="","",VLOOKUP(D2198,Saldo!$P$8:$Q$1009,2,FALSE)),"")</f>
        <v/>
      </c>
      <c r="J2198" s="76"/>
      <c r="K2198" s="74" t="str">
        <f t="shared" si="34"/>
        <v/>
      </c>
    </row>
    <row r="2199" spans="1:11" ht="18.95" customHeight="1" x14ac:dyDescent="0.25">
      <c r="A2199" s="52"/>
      <c r="C2199" s="185"/>
      <c r="D2199" s="76"/>
      <c r="E2199" s="76" t="str">
        <f>IF(D2199="","",IFERROR(VLOOKUP(D2199,Cadastro!$C$9:$D$1009,2,FALSE),"NOT FOUND"))</f>
        <v/>
      </c>
      <c r="F2199" s="94"/>
      <c r="G2199" s="76"/>
      <c r="H2199" s="81" t="str">
        <f>IFERROR(F2199*VLOOKUP(D2199,Saldo!$P$8:$U$1009,6,FALSE),"")</f>
        <v/>
      </c>
      <c r="I2199" s="78" t="str">
        <f>IFERROR(IF(D2199="","",VLOOKUP(D2199,Saldo!$P$8:$Q$1009,2,FALSE)),"")</f>
        <v/>
      </c>
      <c r="J2199" s="76"/>
      <c r="K2199" s="74" t="str">
        <f t="shared" si="34"/>
        <v/>
      </c>
    </row>
    <row r="2200" spans="1:11" ht="18.95" customHeight="1" x14ac:dyDescent="0.25">
      <c r="A2200" s="52"/>
      <c r="C2200" s="185"/>
      <c r="D2200" s="76"/>
      <c r="E2200" s="76" t="str">
        <f>IF(D2200="","",IFERROR(VLOOKUP(D2200,Cadastro!$C$9:$D$1009,2,FALSE),"NOT FOUND"))</f>
        <v/>
      </c>
      <c r="F2200" s="94"/>
      <c r="G2200" s="76"/>
      <c r="H2200" s="81" t="str">
        <f>IFERROR(F2200*VLOOKUP(D2200,Saldo!$P$8:$U$1009,6,FALSE),"")</f>
        <v/>
      </c>
      <c r="I2200" s="78" t="str">
        <f>IFERROR(IF(D2200="","",VLOOKUP(D2200,Saldo!$P$8:$Q$1009,2,FALSE)),"")</f>
        <v/>
      </c>
      <c r="J2200" s="76"/>
      <c r="K2200" s="74" t="str">
        <f t="shared" si="34"/>
        <v/>
      </c>
    </row>
    <row r="2201" spans="1:11" ht="18.95" customHeight="1" x14ac:dyDescent="0.25">
      <c r="A2201" s="52"/>
      <c r="C2201" s="185"/>
      <c r="D2201" s="76"/>
      <c r="E2201" s="76" t="str">
        <f>IF(D2201="","",IFERROR(VLOOKUP(D2201,Cadastro!$C$9:$D$1009,2,FALSE),"NOT FOUND"))</f>
        <v/>
      </c>
      <c r="F2201" s="94"/>
      <c r="G2201" s="76"/>
      <c r="H2201" s="81" t="str">
        <f>IFERROR(F2201*VLOOKUP(D2201,Saldo!$P$8:$U$1009,6,FALSE),"")</f>
        <v/>
      </c>
      <c r="I2201" s="78" t="str">
        <f>IFERROR(IF(D2201="","",VLOOKUP(D2201,Saldo!$P$8:$Q$1009,2,FALSE)),"")</f>
        <v/>
      </c>
      <c r="J2201" s="76"/>
      <c r="K2201" s="74" t="str">
        <f t="shared" si="34"/>
        <v/>
      </c>
    </row>
    <row r="2202" spans="1:11" ht="18.95" customHeight="1" x14ac:dyDescent="0.25">
      <c r="A2202" s="52"/>
      <c r="C2202" s="185"/>
      <c r="D2202" s="76"/>
      <c r="E2202" s="76" t="str">
        <f>IF(D2202="","",IFERROR(VLOOKUP(D2202,Cadastro!$C$9:$D$1009,2,FALSE),"NOT FOUND"))</f>
        <v/>
      </c>
      <c r="F2202" s="94"/>
      <c r="G2202" s="76"/>
      <c r="H2202" s="81" t="str">
        <f>IFERROR(F2202*VLOOKUP(D2202,Saldo!$P$8:$U$1009,6,FALSE),"")</f>
        <v/>
      </c>
      <c r="I2202" s="78" t="str">
        <f>IFERROR(IF(D2202="","",VLOOKUP(D2202,Saldo!$P$8:$Q$1009,2,FALSE)),"")</f>
        <v/>
      </c>
      <c r="J2202" s="76"/>
      <c r="K2202" s="74" t="str">
        <f t="shared" si="34"/>
        <v/>
      </c>
    </row>
    <row r="2203" spans="1:11" ht="18.95" customHeight="1" x14ac:dyDescent="0.25">
      <c r="A2203" s="52"/>
      <c r="C2203" s="185"/>
      <c r="D2203" s="76"/>
      <c r="E2203" s="76" t="str">
        <f>IF(D2203="","",IFERROR(VLOOKUP(D2203,Cadastro!$C$9:$D$1009,2,FALSE),"NOT FOUND"))</f>
        <v/>
      </c>
      <c r="F2203" s="94"/>
      <c r="G2203" s="76"/>
      <c r="H2203" s="81" t="str">
        <f>IFERROR(F2203*VLOOKUP(D2203,Saldo!$P$8:$U$1009,6,FALSE),"")</f>
        <v/>
      </c>
      <c r="I2203" s="78" t="str">
        <f>IFERROR(IF(D2203="","",VLOOKUP(D2203,Saldo!$P$8:$Q$1009,2,FALSE)),"")</f>
        <v/>
      </c>
      <c r="J2203" s="76"/>
      <c r="K2203" s="74" t="str">
        <f t="shared" si="34"/>
        <v/>
      </c>
    </row>
    <row r="2204" spans="1:11" ht="18.95" customHeight="1" x14ac:dyDescent="0.25">
      <c r="A2204" s="52"/>
      <c r="C2204" s="185"/>
      <c r="D2204" s="76"/>
      <c r="E2204" s="76" t="str">
        <f>IF(D2204="","",IFERROR(VLOOKUP(D2204,Cadastro!$C$9:$D$1009,2,FALSE),"NOT FOUND"))</f>
        <v/>
      </c>
      <c r="F2204" s="94"/>
      <c r="G2204" s="76"/>
      <c r="H2204" s="81" t="str">
        <f>IFERROR(F2204*VLOOKUP(D2204,Saldo!$P$8:$U$1009,6,FALSE),"")</f>
        <v/>
      </c>
      <c r="I2204" s="78" t="str">
        <f>IFERROR(IF(D2204="","",VLOOKUP(D2204,Saldo!$P$8:$Q$1009,2,FALSE)),"")</f>
        <v/>
      </c>
      <c r="J2204" s="76"/>
      <c r="K2204" s="74" t="str">
        <f t="shared" si="34"/>
        <v/>
      </c>
    </row>
    <row r="2205" spans="1:11" ht="18.95" customHeight="1" x14ac:dyDescent="0.25">
      <c r="A2205" s="52"/>
      <c r="C2205" s="185"/>
      <c r="D2205" s="76"/>
      <c r="E2205" s="76" t="str">
        <f>IF(D2205="","",IFERROR(VLOOKUP(D2205,Cadastro!$C$9:$D$1009,2,FALSE),"NOT FOUND"))</f>
        <v/>
      </c>
      <c r="F2205" s="94"/>
      <c r="G2205" s="76"/>
      <c r="H2205" s="81" t="str">
        <f>IFERROR(F2205*VLOOKUP(D2205,Saldo!$P$8:$U$1009,6,FALSE),"")</f>
        <v/>
      </c>
      <c r="I2205" s="78" t="str">
        <f>IFERROR(IF(D2205="","",VLOOKUP(D2205,Saldo!$P$8:$Q$1009,2,FALSE)),"")</f>
        <v/>
      </c>
      <c r="J2205" s="76"/>
      <c r="K2205" s="74" t="str">
        <f t="shared" si="34"/>
        <v/>
      </c>
    </row>
    <row r="2206" spans="1:11" ht="18.95" customHeight="1" x14ac:dyDescent="0.25">
      <c r="A2206" s="52"/>
      <c r="C2206" s="185"/>
      <c r="D2206" s="76"/>
      <c r="E2206" s="76" t="str">
        <f>IF(D2206="","",IFERROR(VLOOKUP(D2206,Cadastro!$C$9:$D$1009,2,FALSE),"NOT FOUND"))</f>
        <v/>
      </c>
      <c r="F2206" s="94"/>
      <c r="G2206" s="76"/>
      <c r="H2206" s="81" t="str">
        <f>IFERROR(F2206*VLOOKUP(D2206,Saldo!$P$8:$U$1009,6,FALSE),"")</f>
        <v/>
      </c>
      <c r="I2206" s="78" t="str">
        <f>IFERROR(IF(D2206="","",VLOOKUP(D2206,Saldo!$P$8:$Q$1009,2,FALSE)),"")</f>
        <v/>
      </c>
      <c r="J2206" s="76"/>
      <c r="K2206" s="74" t="str">
        <f t="shared" si="34"/>
        <v/>
      </c>
    </row>
    <row r="2207" spans="1:11" ht="18.95" customHeight="1" x14ac:dyDescent="0.25">
      <c r="A2207" s="52"/>
      <c r="C2207" s="185"/>
      <c r="D2207" s="76"/>
      <c r="E2207" s="76" t="str">
        <f>IF(D2207="","",IFERROR(VLOOKUP(D2207,Cadastro!$C$9:$D$1009,2,FALSE),"NOT FOUND"))</f>
        <v/>
      </c>
      <c r="F2207" s="94"/>
      <c r="G2207" s="76"/>
      <c r="H2207" s="81" t="str">
        <f>IFERROR(F2207*VLOOKUP(D2207,Saldo!$P$8:$U$1009,6,FALSE),"")</f>
        <v/>
      </c>
      <c r="I2207" s="78" t="str">
        <f>IFERROR(IF(D2207="","",VLOOKUP(D2207,Saldo!$P$8:$Q$1009,2,FALSE)),"")</f>
        <v/>
      </c>
      <c r="J2207" s="76"/>
      <c r="K2207" s="74" t="str">
        <f t="shared" si="34"/>
        <v/>
      </c>
    </row>
    <row r="2208" spans="1:11" ht="18.95" customHeight="1" x14ac:dyDescent="0.25">
      <c r="A2208" s="52"/>
      <c r="C2208" s="185"/>
      <c r="D2208" s="76"/>
      <c r="E2208" s="76" t="str">
        <f>IF(D2208="","",IFERROR(VLOOKUP(D2208,Cadastro!$C$9:$D$1009,2,FALSE),"NOT FOUND"))</f>
        <v/>
      </c>
      <c r="F2208" s="94"/>
      <c r="G2208" s="76"/>
      <c r="H2208" s="81" t="str">
        <f>IFERROR(F2208*VLOOKUP(D2208,Saldo!$P$8:$U$1009,6,FALSE),"")</f>
        <v/>
      </c>
      <c r="I2208" s="78" t="str">
        <f>IFERROR(IF(D2208="","",VLOOKUP(D2208,Saldo!$P$8:$Q$1009,2,FALSE)),"")</f>
        <v/>
      </c>
      <c r="J2208" s="76"/>
      <c r="K2208" s="74" t="str">
        <f t="shared" si="34"/>
        <v/>
      </c>
    </row>
    <row r="2209" spans="1:11" ht="18.95" customHeight="1" x14ac:dyDescent="0.25">
      <c r="A2209" s="52"/>
      <c r="C2209" s="185"/>
      <c r="D2209" s="76"/>
      <c r="E2209" s="76" t="str">
        <f>IF(D2209="","",IFERROR(VLOOKUP(D2209,Cadastro!$C$9:$D$1009,2,FALSE),"NOT FOUND"))</f>
        <v/>
      </c>
      <c r="F2209" s="94"/>
      <c r="G2209" s="76"/>
      <c r="H2209" s="81" t="str">
        <f>IFERROR(F2209*VLOOKUP(D2209,Saldo!$P$8:$U$1009,6,FALSE),"")</f>
        <v/>
      </c>
      <c r="I2209" s="78" t="str">
        <f>IFERROR(IF(D2209="","",VLOOKUP(D2209,Saldo!$P$8:$Q$1009,2,FALSE)),"")</f>
        <v/>
      </c>
      <c r="J2209" s="76"/>
      <c r="K2209" s="74" t="str">
        <f t="shared" si="34"/>
        <v/>
      </c>
    </row>
    <row r="2210" spans="1:11" ht="18.95" customHeight="1" x14ac:dyDescent="0.25">
      <c r="A2210" s="52"/>
      <c r="C2210" s="185"/>
      <c r="D2210" s="76"/>
      <c r="E2210" s="76" t="str">
        <f>IF(D2210="","",IFERROR(VLOOKUP(D2210,Cadastro!$C$9:$D$1009,2,FALSE),"NOT FOUND"))</f>
        <v/>
      </c>
      <c r="F2210" s="94"/>
      <c r="G2210" s="76"/>
      <c r="H2210" s="81" t="str">
        <f>IFERROR(F2210*VLOOKUP(D2210,Saldo!$P$8:$U$1009,6,FALSE),"")</f>
        <v/>
      </c>
      <c r="I2210" s="78" t="str">
        <f>IFERROR(IF(D2210="","",VLOOKUP(D2210,Saldo!$P$8:$Q$1009,2,FALSE)),"")</f>
        <v/>
      </c>
      <c r="J2210" s="76"/>
      <c r="K2210" s="74" t="str">
        <f t="shared" si="34"/>
        <v/>
      </c>
    </row>
    <row r="2211" spans="1:11" ht="18.95" customHeight="1" x14ac:dyDescent="0.25">
      <c r="A2211" s="52"/>
      <c r="C2211" s="185"/>
      <c r="D2211" s="76"/>
      <c r="E2211" s="76" t="str">
        <f>IF(D2211="","",IFERROR(VLOOKUP(D2211,Cadastro!$C$9:$D$1009,2,FALSE),"NOT FOUND"))</f>
        <v/>
      </c>
      <c r="F2211" s="94"/>
      <c r="G2211" s="76"/>
      <c r="H2211" s="81" t="str">
        <f>IFERROR(F2211*VLOOKUP(D2211,Saldo!$P$8:$U$1009,6,FALSE),"")</f>
        <v/>
      </c>
      <c r="I2211" s="78" t="str">
        <f>IFERROR(IF(D2211="","",VLOOKUP(D2211,Saldo!$P$8:$Q$1009,2,FALSE)),"")</f>
        <v/>
      </c>
      <c r="J2211" s="76"/>
      <c r="K2211" s="74" t="str">
        <f t="shared" si="34"/>
        <v/>
      </c>
    </row>
    <row r="2212" spans="1:11" ht="18.95" customHeight="1" x14ac:dyDescent="0.25">
      <c r="A2212" s="52"/>
      <c r="C2212" s="185"/>
      <c r="D2212" s="76"/>
      <c r="E2212" s="76" t="str">
        <f>IF(D2212="","",IFERROR(VLOOKUP(D2212,Cadastro!$C$9:$D$1009,2,FALSE),"NOT FOUND"))</f>
        <v/>
      </c>
      <c r="F2212" s="94"/>
      <c r="G2212" s="76"/>
      <c r="H2212" s="81" t="str">
        <f>IFERROR(F2212*VLOOKUP(D2212,Saldo!$P$8:$U$1009,6,FALSE),"")</f>
        <v/>
      </c>
      <c r="I2212" s="78" t="str">
        <f>IFERROR(IF(D2212="","",VLOOKUP(D2212,Saldo!$P$8:$Q$1009,2,FALSE)),"")</f>
        <v/>
      </c>
      <c r="J2212" s="76"/>
      <c r="K2212" s="74" t="str">
        <f t="shared" si="34"/>
        <v/>
      </c>
    </row>
    <row r="2213" spans="1:11" ht="18.95" customHeight="1" x14ac:dyDescent="0.25">
      <c r="A2213" s="52"/>
      <c r="C2213" s="185"/>
      <c r="D2213" s="76"/>
      <c r="E2213" s="76" t="str">
        <f>IF(D2213="","",IFERROR(VLOOKUP(D2213,Cadastro!$C$9:$D$1009,2,FALSE),"NOT FOUND"))</f>
        <v/>
      </c>
      <c r="F2213" s="94"/>
      <c r="G2213" s="76"/>
      <c r="H2213" s="81" t="str">
        <f>IFERROR(F2213*VLOOKUP(D2213,Saldo!$P$8:$U$1009,6,FALSE),"")</f>
        <v/>
      </c>
      <c r="I2213" s="78" t="str">
        <f>IFERROR(IF(D2213="","",VLOOKUP(D2213,Saldo!$P$8:$Q$1009,2,FALSE)),"")</f>
        <v/>
      </c>
      <c r="J2213" s="76"/>
      <c r="K2213" s="74" t="str">
        <f t="shared" si="34"/>
        <v/>
      </c>
    </row>
    <row r="2214" spans="1:11" ht="18.95" customHeight="1" x14ac:dyDescent="0.25">
      <c r="A2214" s="52"/>
      <c r="C2214" s="185"/>
      <c r="D2214" s="76"/>
      <c r="E2214" s="76" t="str">
        <f>IF(D2214="","",IFERROR(VLOOKUP(D2214,Cadastro!$C$9:$D$1009,2,FALSE),"NOT FOUND"))</f>
        <v/>
      </c>
      <c r="F2214" s="94"/>
      <c r="G2214" s="76"/>
      <c r="H2214" s="81" t="str">
        <f>IFERROR(F2214*VLOOKUP(D2214,Saldo!$P$8:$U$1009,6,FALSE),"")</f>
        <v/>
      </c>
      <c r="I2214" s="78" t="str">
        <f>IFERROR(IF(D2214="","",VLOOKUP(D2214,Saldo!$P$8:$Q$1009,2,FALSE)),"")</f>
        <v/>
      </c>
      <c r="J2214" s="76"/>
      <c r="K2214" s="74" t="str">
        <f t="shared" si="34"/>
        <v/>
      </c>
    </row>
    <row r="2215" spans="1:11" ht="18.95" customHeight="1" x14ac:dyDescent="0.25">
      <c r="A2215" s="52"/>
      <c r="C2215" s="185"/>
      <c r="D2215" s="76"/>
      <c r="E2215" s="76" t="str">
        <f>IF(D2215="","",IFERROR(VLOOKUP(D2215,Cadastro!$C$9:$D$1009,2,FALSE),"NOT FOUND"))</f>
        <v/>
      </c>
      <c r="F2215" s="94"/>
      <c r="G2215" s="76"/>
      <c r="H2215" s="81" t="str">
        <f>IFERROR(F2215*VLOOKUP(D2215,Saldo!$P$8:$U$1009,6,FALSE),"")</f>
        <v/>
      </c>
      <c r="I2215" s="78" t="str">
        <f>IFERROR(IF(D2215="","",VLOOKUP(D2215,Saldo!$P$8:$Q$1009,2,FALSE)),"")</f>
        <v/>
      </c>
      <c r="J2215" s="76"/>
      <c r="K2215" s="74" t="str">
        <f t="shared" si="34"/>
        <v/>
      </c>
    </row>
    <row r="2216" spans="1:11" ht="18.95" customHeight="1" x14ac:dyDescent="0.25">
      <c r="A2216" s="52"/>
      <c r="C2216" s="185"/>
      <c r="D2216" s="76"/>
      <c r="E2216" s="76" t="str">
        <f>IF(D2216="","",IFERROR(VLOOKUP(D2216,Cadastro!$C$9:$D$1009,2,FALSE),"NOT FOUND"))</f>
        <v/>
      </c>
      <c r="F2216" s="94"/>
      <c r="G2216" s="76"/>
      <c r="H2216" s="81" t="str">
        <f>IFERROR(F2216*VLOOKUP(D2216,Saldo!$P$8:$U$1009,6,FALSE),"")</f>
        <v/>
      </c>
      <c r="I2216" s="78" t="str">
        <f>IFERROR(IF(D2216="","",VLOOKUP(D2216,Saldo!$P$8:$Q$1009,2,FALSE)),"")</f>
        <v/>
      </c>
      <c r="J2216" s="76"/>
      <c r="K2216" s="74" t="str">
        <f t="shared" si="34"/>
        <v/>
      </c>
    </row>
    <row r="2217" spans="1:11" ht="18.95" customHeight="1" x14ac:dyDescent="0.25">
      <c r="A2217" s="52"/>
      <c r="C2217" s="185"/>
      <c r="D2217" s="76"/>
      <c r="E2217" s="76" t="str">
        <f>IF(D2217="","",IFERROR(VLOOKUP(D2217,Cadastro!$C$9:$D$1009,2,FALSE),"NOT FOUND"))</f>
        <v/>
      </c>
      <c r="F2217" s="94"/>
      <c r="G2217" s="76"/>
      <c r="H2217" s="81" t="str">
        <f>IFERROR(F2217*VLOOKUP(D2217,Saldo!$P$8:$U$1009,6,FALSE),"")</f>
        <v/>
      </c>
      <c r="I2217" s="78" t="str">
        <f>IFERROR(IF(D2217="","",VLOOKUP(D2217,Saldo!$P$8:$Q$1009,2,FALSE)),"")</f>
        <v/>
      </c>
      <c r="J2217" s="76"/>
      <c r="K2217" s="74" t="str">
        <f t="shared" si="34"/>
        <v/>
      </c>
    </row>
    <row r="2218" spans="1:11" ht="18.95" customHeight="1" x14ac:dyDescent="0.25">
      <c r="A2218" s="52"/>
      <c r="C2218" s="185"/>
      <c r="D2218" s="76"/>
      <c r="E2218" s="76" t="str">
        <f>IF(D2218="","",IFERROR(VLOOKUP(D2218,Cadastro!$C$9:$D$1009,2,FALSE),"NOT FOUND"))</f>
        <v/>
      </c>
      <c r="F2218" s="94"/>
      <c r="G2218" s="76"/>
      <c r="H2218" s="81" t="str">
        <f>IFERROR(F2218*VLOOKUP(D2218,Saldo!$P$8:$U$1009,6,FALSE),"")</f>
        <v/>
      </c>
      <c r="I2218" s="78" t="str">
        <f>IFERROR(IF(D2218="","",VLOOKUP(D2218,Saldo!$P$8:$Q$1009,2,FALSE)),"")</f>
        <v/>
      </c>
      <c r="J2218" s="76"/>
      <c r="K2218" s="74" t="str">
        <f t="shared" si="34"/>
        <v/>
      </c>
    </row>
    <row r="2219" spans="1:11" ht="18.95" customHeight="1" x14ac:dyDescent="0.25">
      <c r="A2219" s="52"/>
      <c r="C2219" s="185"/>
      <c r="D2219" s="76"/>
      <c r="E2219" s="76" t="str">
        <f>IF(D2219="","",IFERROR(VLOOKUP(D2219,Cadastro!$C$9:$D$1009,2,FALSE),"NOT FOUND"))</f>
        <v/>
      </c>
      <c r="F2219" s="94"/>
      <c r="G2219" s="76"/>
      <c r="H2219" s="81" t="str">
        <f>IFERROR(F2219*VLOOKUP(D2219,Saldo!$P$8:$U$1009,6,FALSE),"")</f>
        <v/>
      </c>
      <c r="I2219" s="78" t="str">
        <f>IFERROR(IF(D2219="","",VLOOKUP(D2219,Saldo!$P$8:$Q$1009,2,FALSE)),"")</f>
        <v/>
      </c>
      <c r="J2219" s="76"/>
      <c r="K2219" s="74" t="str">
        <f t="shared" si="34"/>
        <v/>
      </c>
    </row>
    <row r="2220" spans="1:11" ht="18.95" customHeight="1" x14ac:dyDescent="0.25">
      <c r="A2220" s="52"/>
      <c r="C2220" s="185"/>
      <c r="D2220" s="76"/>
      <c r="E2220" s="76" t="str">
        <f>IF(D2220="","",IFERROR(VLOOKUP(D2220,Cadastro!$C$9:$D$1009,2,FALSE),"NOT FOUND"))</f>
        <v/>
      </c>
      <c r="F2220" s="94"/>
      <c r="G2220" s="76"/>
      <c r="H2220" s="81" t="str">
        <f>IFERROR(F2220*VLOOKUP(D2220,Saldo!$P$8:$U$1009,6,FALSE),"")</f>
        <v/>
      </c>
      <c r="I2220" s="78" t="str">
        <f>IFERROR(IF(D2220="","",VLOOKUP(D2220,Saldo!$P$8:$Q$1009,2,FALSE)),"")</f>
        <v/>
      </c>
      <c r="J2220" s="76"/>
      <c r="K2220" s="74" t="str">
        <f t="shared" si="34"/>
        <v/>
      </c>
    </row>
    <row r="2221" spans="1:11" ht="18.95" customHeight="1" x14ac:dyDescent="0.25">
      <c r="A2221" s="52"/>
      <c r="C2221" s="185"/>
      <c r="D2221" s="76"/>
      <c r="E2221" s="76" t="str">
        <f>IF(D2221="","",IFERROR(VLOOKUP(D2221,Cadastro!$C$9:$D$1009,2,FALSE),"NOT FOUND"))</f>
        <v/>
      </c>
      <c r="F2221" s="94"/>
      <c r="G2221" s="76"/>
      <c r="H2221" s="81" t="str">
        <f>IFERROR(F2221*VLOOKUP(D2221,Saldo!$P$8:$U$1009,6,FALSE),"")</f>
        <v/>
      </c>
      <c r="I2221" s="78" t="str">
        <f>IFERROR(IF(D2221="","",VLOOKUP(D2221,Saldo!$P$8:$Q$1009,2,FALSE)),"")</f>
        <v/>
      </c>
      <c r="J2221" s="76"/>
      <c r="K2221" s="74" t="str">
        <f t="shared" si="34"/>
        <v/>
      </c>
    </row>
    <row r="2222" spans="1:11" ht="18.95" customHeight="1" x14ac:dyDescent="0.25">
      <c r="A2222" s="52"/>
      <c r="C2222" s="185"/>
      <c r="D2222" s="76"/>
      <c r="E2222" s="76" t="str">
        <f>IF(D2222="","",IFERROR(VLOOKUP(D2222,Cadastro!$C$9:$D$1009,2,FALSE),"NOT FOUND"))</f>
        <v/>
      </c>
      <c r="F2222" s="94"/>
      <c r="G2222" s="76"/>
      <c r="H2222" s="81" t="str">
        <f>IFERROR(F2222*VLOOKUP(D2222,Saldo!$P$8:$U$1009,6,FALSE),"")</f>
        <v/>
      </c>
      <c r="I2222" s="78" t="str">
        <f>IFERROR(IF(D2222="","",VLOOKUP(D2222,Saldo!$P$8:$Q$1009,2,FALSE)),"")</f>
        <v/>
      </c>
      <c r="J2222" s="76"/>
      <c r="K2222" s="74" t="str">
        <f t="shared" si="34"/>
        <v/>
      </c>
    </row>
    <row r="2223" spans="1:11" ht="18.95" customHeight="1" x14ac:dyDescent="0.25">
      <c r="A2223" s="52"/>
      <c r="C2223" s="185"/>
      <c r="D2223" s="76"/>
      <c r="E2223" s="76" t="str">
        <f>IF(D2223="","",IFERROR(VLOOKUP(D2223,Cadastro!$C$9:$D$1009,2,FALSE),"NOT FOUND"))</f>
        <v/>
      </c>
      <c r="F2223" s="94"/>
      <c r="G2223" s="76"/>
      <c r="H2223" s="81" t="str">
        <f>IFERROR(F2223*VLOOKUP(D2223,Saldo!$P$8:$U$1009,6,FALSE),"")</f>
        <v/>
      </c>
      <c r="I2223" s="78" t="str">
        <f>IFERROR(IF(D2223="","",VLOOKUP(D2223,Saldo!$P$8:$Q$1009,2,FALSE)),"")</f>
        <v/>
      </c>
      <c r="J2223" s="76"/>
      <c r="K2223" s="74" t="str">
        <f t="shared" si="34"/>
        <v/>
      </c>
    </row>
    <row r="2224" spans="1:11" ht="18.95" customHeight="1" x14ac:dyDescent="0.25">
      <c r="A2224" s="52"/>
      <c r="C2224" s="185"/>
      <c r="D2224" s="76"/>
      <c r="E2224" s="76" t="str">
        <f>IF(D2224="","",IFERROR(VLOOKUP(D2224,Cadastro!$C$9:$D$1009,2,FALSE),"NOT FOUND"))</f>
        <v/>
      </c>
      <c r="F2224" s="94"/>
      <c r="G2224" s="76"/>
      <c r="H2224" s="81" t="str">
        <f>IFERROR(F2224*VLOOKUP(D2224,Saldo!$P$8:$U$1009,6,FALSE),"")</f>
        <v/>
      </c>
      <c r="I2224" s="78" t="str">
        <f>IFERROR(IF(D2224="","",VLOOKUP(D2224,Saldo!$P$8:$Q$1009,2,FALSE)),"")</f>
        <v/>
      </c>
      <c r="J2224" s="76"/>
      <c r="K2224" s="74" t="str">
        <f t="shared" si="34"/>
        <v/>
      </c>
    </row>
    <row r="2225" spans="1:11" ht="18.95" customHeight="1" x14ac:dyDescent="0.25">
      <c r="A2225" s="52"/>
      <c r="C2225" s="185"/>
      <c r="D2225" s="76"/>
      <c r="E2225" s="76" t="str">
        <f>IF(D2225="","",IFERROR(VLOOKUP(D2225,Cadastro!$C$9:$D$1009,2,FALSE),"NOT FOUND"))</f>
        <v/>
      </c>
      <c r="F2225" s="94"/>
      <c r="G2225" s="76"/>
      <c r="H2225" s="81" t="str">
        <f>IFERROR(F2225*VLOOKUP(D2225,Saldo!$P$8:$U$1009,6,FALSE),"")</f>
        <v/>
      </c>
      <c r="I2225" s="78" t="str">
        <f>IFERROR(IF(D2225="","",VLOOKUP(D2225,Saldo!$P$8:$Q$1009,2,FALSE)),"")</f>
        <v/>
      </c>
      <c r="J2225" s="76"/>
      <c r="K2225" s="74" t="str">
        <f t="shared" si="34"/>
        <v/>
      </c>
    </row>
    <row r="2226" spans="1:11" ht="18.95" customHeight="1" x14ac:dyDescent="0.25">
      <c r="A2226" s="52"/>
      <c r="C2226" s="185"/>
      <c r="D2226" s="76"/>
      <c r="E2226" s="76" t="str">
        <f>IF(D2226="","",IFERROR(VLOOKUP(D2226,Cadastro!$C$9:$D$1009,2,FALSE),"NOT FOUND"))</f>
        <v/>
      </c>
      <c r="F2226" s="94"/>
      <c r="G2226" s="76"/>
      <c r="H2226" s="81" t="str">
        <f>IFERROR(F2226*VLOOKUP(D2226,Saldo!$P$8:$U$1009,6,FALSE),"")</f>
        <v/>
      </c>
      <c r="I2226" s="78" t="str">
        <f>IFERROR(IF(D2226="","",VLOOKUP(D2226,Saldo!$P$8:$Q$1009,2,FALSE)),"")</f>
        <v/>
      </c>
      <c r="J2226" s="76"/>
      <c r="K2226" s="74" t="str">
        <f t="shared" si="34"/>
        <v/>
      </c>
    </row>
    <row r="2227" spans="1:11" ht="18.95" customHeight="1" x14ac:dyDescent="0.25">
      <c r="A2227" s="52"/>
      <c r="C2227" s="185"/>
      <c r="D2227" s="76"/>
      <c r="E2227" s="76" t="str">
        <f>IF(D2227="","",IFERROR(VLOOKUP(D2227,Cadastro!$C$9:$D$1009,2,FALSE),"NOT FOUND"))</f>
        <v/>
      </c>
      <c r="F2227" s="94"/>
      <c r="G2227" s="76"/>
      <c r="H2227" s="81" t="str">
        <f>IFERROR(F2227*VLOOKUP(D2227,Saldo!$P$8:$U$1009,6,FALSE),"")</f>
        <v/>
      </c>
      <c r="I2227" s="78" t="str">
        <f>IFERROR(IF(D2227="","",VLOOKUP(D2227,Saldo!$P$8:$Q$1009,2,FALSE)),"")</f>
        <v/>
      </c>
      <c r="J2227" s="76"/>
      <c r="K2227" s="74" t="str">
        <f t="shared" si="34"/>
        <v/>
      </c>
    </row>
    <row r="2228" spans="1:11" ht="18.95" customHeight="1" x14ac:dyDescent="0.25">
      <c r="A2228" s="52"/>
      <c r="C2228" s="185"/>
      <c r="D2228" s="76"/>
      <c r="E2228" s="76" t="str">
        <f>IF(D2228="","",IFERROR(VLOOKUP(D2228,Cadastro!$C$9:$D$1009,2,FALSE),"NOT FOUND"))</f>
        <v/>
      </c>
      <c r="F2228" s="94"/>
      <c r="G2228" s="76"/>
      <c r="H2228" s="81" t="str">
        <f>IFERROR(F2228*VLOOKUP(D2228,Saldo!$P$8:$U$1009,6,FALSE),"")</f>
        <v/>
      </c>
      <c r="I2228" s="78" t="str">
        <f>IFERROR(IF(D2228="","",VLOOKUP(D2228,Saldo!$P$8:$Q$1009,2,FALSE)),"")</f>
        <v/>
      </c>
      <c r="J2228" s="76"/>
      <c r="K2228" s="74" t="str">
        <f t="shared" si="34"/>
        <v/>
      </c>
    </row>
    <row r="2229" spans="1:11" ht="18.95" customHeight="1" x14ac:dyDescent="0.25">
      <c r="A2229" s="52"/>
      <c r="C2229" s="185"/>
      <c r="D2229" s="76"/>
      <c r="E2229" s="76" t="str">
        <f>IF(D2229="","",IFERROR(VLOOKUP(D2229,Cadastro!$C$9:$D$1009,2,FALSE),"NOT FOUND"))</f>
        <v/>
      </c>
      <c r="F2229" s="94"/>
      <c r="G2229" s="76"/>
      <c r="H2229" s="81" t="str">
        <f>IFERROR(F2229*VLOOKUP(D2229,Saldo!$P$8:$U$1009,6,FALSE),"")</f>
        <v/>
      </c>
      <c r="I2229" s="78" t="str">
        <f>IFERROR(IF(D2229="","",VLOOKUP(D2229,Saldo!$P$8:$Q$1009,2,FALSE)),"")</f>
        <v/>
      </c>
      <c r="J2229" s="76"/>
      <c r="K2229" s="74" t="str">
        <f t="shared" si="34"/>
        <v/>
      </c>
    </row>
    <row r="2230" spans="1:11" ht="18.95" customHeight="1" x14ac:dyDescent="0.25">
      <c r="A2230" s="52"/>
      <c r="C2230" s="185"/>
      <c r="D2230" s="76"/>
      <c r="E2230" s="76" t="str">
        <f>IF(D2230="","",IFERROR(VLOOKUP(D2230,Cadastro!$C$9:$D$1009,2,FALSE),"NOT FOUND"))</f>
        <v/>
      </c>
      <c r="F2230" s="94"/>
      <c r="G2230" s="76"/>
      <c r="H2230" s="81" t="str">
        <f>IFERROR(F2230*VLOOKUP(D2230,Saldo!$P$8:$U$1009,6,FALSE),"")</f>
        <v/>
      </c>
      <c r="I2230" s="78" t="str">
        <f>IFERROR(IF(D2230="","",VLOOKUP(D2230,Saldo!$P$8:$Q$1009,2,FALSE)),"")</f>
        <v/>
      </c>
      <c r="J2230" s="76"/>
      <c r="K2230" s="74" t="str">
        <f t="shared" si="34"/>
        <v/>
      </c>
    </row>
    <row r="2231" spans="1:11" ht="18.95" customHeight="1" x14ac:dyDescent="0.25">
      <c r="A2231" s="52"/>
      <c r="C2231" s="185"/>
      <c r="D2231" s="76"/>
      <c r="E2231" s="76" t="str">
        <f>IF(D2231="","",IFERROR(VLOOKUP(D2231,Cadastro!$C$9:$D$1009,2,FALSE),"NOT FOUND"))</f>
        <v/>
      </c>
      <c r="F2231" s="94"/>
      <c r="G2231" s="76"/>
      <c r="H2231" s="81" t="str">
        <f>IFERROR(F2231*VLOOKUP(D2231,Saldo!$P$8:$U$1009,6,FALSE),"")</f>
        <v/>
      </c>
      <c r="I2231" s="78" t="str">
        <f>IFERROR(IF(D2231="","",VLOOKUP(D2231,Saldo!$P$8:$Q$1009,2,FALSE)),"")</f>
        <v/>
      </c>
      <c r="J2231" s="76"/>
      <c r="K2231" s="74" t="str">
        <f t="shared" si="34"/>
        <v/>
      </c>
    </row>
    <row r="2232" spans="1:11" ht="18.95" customHeight="1" x14ac:dyDescent="0.25">
      <c r="A2232" s="52"/>
      <c r="C2232" s="185"/>
      <c r="D2232" s="76"/>
      <c r="E2232" s="76" t="str">
        <f>IF(D2232="","",IFERROR(VLOOKUP(D2232,Cadastro!$C$9:$D$1009,2,FALSE),"NOT FOUND"))</f>
        <v/>
      </c>
      <c r="F2232" s="94"/>
      <c r="G2232" s="76"/>
      <c r="H2232" s="81" t="str">
        <f>IFERROR(F2232*VLOOKUP(D2232,Saldo!$P$8:$U$1009,6,FALSE),"")</f>
        <v/>
      </c>
      <c r="I2232" s="78" t="str">
        <f>IFERROR(IF(D2232="","",VLOOKUP(D2232,Saldo!$P$8:$Q$1009,2,FALSE)),"")</f>
        <v/>
      </c>
      <c r="J2232" s="76"/>
      <c r="K2232" s="74" t="str">
        <f t="shared" si="34"/>
        <v/>
      </c>
    </row>
    <row r="2233" spans="1:11" ht="18.95" customHeight="1" x14ac:dyDescent="0.25">
      <c r="A2233" s="52"/>
      <c r="C2233" s="185"/>
      <c r="D2233" s="76"/>
      <c r="E2233" s="76" t="str">
        <f>IF(D2233="","",IFERROR(VLOOKUP(D2233,Cadastro!$C$9:$D$1009,2,FALSE),"NOT FOUND"))</f>
        <v/>
      </c>
      <c r="F2233" s="94"/>
      <c r="G2233" s="76"/>
      <c r="H2233" s="81" t="str">
        <f>IFERROR(F2233*VLOOKUP(D2233,Saldo!$P$8:$U$1009,6,FALSE),"")</f>
        <v/>
      </c>
      <c r="I2233" s="78" t="str">
        <f>IFERROR(IF(D2233="","",VLOOKUP(D2233,Saldo!$P$8:$Q$1009,2,FALSE)),"")</f>
        <v/>
      </c>
      <c r="J2233" s="76"/>
      <c r="K2233" s="74" t="str">
        <f t="shared" si="34"/>
        <v/>
      </c>
    </row>
    <row r="2234" spans="1:11" ht="18.95" customHeight="1" x14ac:dyDescent="0.25">
      <c r="A2234" s="52"/>
      <c r="C2234" s="185"/>
      <c r="D2234" s="76"/>
      <c r="E2234" s="76" t="str">
        <f>IF(D2234="","",IFERROR(VLOOKUP(D2234,Cadastro!$C$9:$D$1009,2,FALSE),"NOT FOUND"))</f>
        <v/>
      </c>
      <c r="F2234" s="94"/>
      <c r="G2234" s="76"/>
      <c r="H2234" s="81" t="str">
        <f>IFERROR(F2234*VLOOKUP(D2234,Saldo!$P$8:$U$1009,6,FALSE),"")</f>
        <v/>
      </c>
      <c r="I2234" s="78" t="str">
        <f>IFERROR(IF(D2234="","",VLOOKUP(D2234,Saldo!$P$8:$Q$1009,2,FALSE)),"")</f>
        <v/>
      </c>
      <c r="J2234" s="76"/>
      <c r="K2234" s="74" t="str">
        <f t="shared" si="34"/>
        <v/>
      </c>
    </row>
    <row r="2235" spans="1:11" ht="18.95" customHeight="1" x14ac:dyDescent="0.25">
      <c r="A2235" s="52"/>
      <c r="C2235" s="185"/>
      <c r="D2235" s="76"/>
      <c r="E2235" s="76" t="str">
        <f>IF(D2235="","",IFERROR(VLOOKUP(D2235,Cadastro!$C$9:$D$1009,2,FALSE),"NOT FOUND"))</f>
        <v/>
      </c>
      <c r="F2235" s="94"/>
      <c r="G2235" s="76"/>
      <c r="H2235" s="81" t="str">
        <f>IFERROR(F2235*VLOOKUP(D2235,Saldo!$P$8:$U$1009,6,FALSE),"")</f>
        <v/>
      </c>
      <c r="I2235" s="78" t="str">
        <f>IFERROR(IF(D2235="","",VLOOKUP(D2235,Saldo!$P$8:$Q$1009,2,FALSE)),"")</f>
        <v/>
      </c>
      <c r="J2235" s="76"/>
      <c r="K2235" s="74" t="str">
        <f t="shared" si="34"/>
        <v/>
      </c>
    </row>
    <row r="2236" spans="1:11" ht="18.95" customHeight="1" x14ac:dyDescent="0.25">
      <c r="A2236" s="52"/>
      <c r="C2236" s="185"/>
      <c r="D2236" s="76"/>
      <c r="E2236" s="76" t="str">
        <f>IF(D2236="","",IFERROR(VLOOKUP(D2236,Cadastro!$C$9:$D$1009,2,FALSE),"NOT FOUND"))</f>
        <v/>
      </c>
      <c r="F2236" s="94"/>
      <c r="G2236" s="76"/>
      <c r="H2236" s="81" t="str">
        <f>IFERROR(F2236*VLOOKUP(D2236,Saldo!$P$8:$U$1009,6,FALSE),"")</f>
        <v/>
      </c>
      <c r="I2236" s="78" t="str">
        <f>IFERROR(IF(D2236="","",VLOOKUP(D2236,Saldo!$P$8:$Q$1009,2,FALSE)),"")</f>
        <v/>
      </c>
      <c r="J2236" s="76"/>
      <c r="K2236" s="74" t="str">
        <f t="shared" si="34"/>
        <v/>
      </c>
    </row>
    <row r="2237" spans="1:11" ht="18.95" customHeight="1" x14ac:dyDescent="0.25">
      <c r="A2237" s="52"/>
      <c r="C2237" s="185"/>
      <c r="D2237" s="76"/>
      <c r="E2237" s="76" t="str">
        <f>IF(D2237="","",IFERROR(VLOOKUP(D2237,Cadastro!$C$9:$D$1009,2,FALSE),"NOT FOUND"))</f>
        <v/>
      </c>
      <c r="F2237" s="94"/>
      <c r="G2237" s="76"/>
      <c r="H2237" s="81" t="str">
        <f>IFERROR(F2237*VLOOKUP(D2237,Saldo!$P$8:$U$1009,6,FALSE),"")</f>
        <v/>
      </c>
      <c r="I2237" s="78" t="str">
        <f>IFERROR(IF(D2237="","",VLOOKUP(D2237,Saldo!$P$8:$Q$1009,2,FALSE)),"")</f>
        <v/>
      </c>
      <c r="J2237" s="76"/>
      <c r="K2237" s="74" t="str">
        <f t="shared" si="34"/>
        <v/>
      </c>
    </row>
    <row r="2238" spans="1:11" ht="18.95" customHeight="1" x14ac:dyDescent="0.25">
      <c r="A2238" s="52"/>
      <c r="C2238" s="185"/>
      <c r="D2238" s="76"/>
      <c r="E2238" s="76" t="str">
        <f>IF(D2238="","",IFERROR(VLOOKUP(D2238,Cadastro!$C$9:$D$1009,2,FALSE),"NOT FOUND"))</f>
        <v/>
      </c>
      <c r="F2238" s="94"/>
      <c r="G2238" s="76"/>
      <c r="H2238" s="81" t="str">
        <f>IFERROR(F2238*VLOOKUP(D2238,Saldo!$P$8:$U$1009,6,FALSE),"")</f>
        <v/>
      </c>
      <c r="I2238" s="78" t="str">
        <f>IFERROR(IF(D2238="","",VLOOKUP(D2238,Saldo!$P$8:$Q$1009,2,FALSE)),"")</f>
        <v/>
      </c>
      <c r="J2238" s="76"/>
      <c r="K2238" s="74" t="str">
        <f t="shared" si="34"/>
        <v/>
      </c>
    </row>
    <row r="2239" spans="1:11" ht="18.95" customHeight="1" x14ac:dyDescent="0.25">
      <c r="A2239" s="52"/>
      <c r="C2239" s="185"/>
      <c r="D2239" s="76"/>
      <c r="E2239" s="76" t="str">
        <f>IF(D2239="","",IFERROR(VLOOKUP(D2239,Cadastro!$C$9:$D$1009,2,FALSE),"NOT FOUND"))</f>
        <v/>
      </c>
      <c r="F2239" s="94"/>
      <c r="G2239" s="76"/>
      <c r="H2239" s="81" t="str">
        <f>IFERROR(F2239*VLOOKUP(D2239,Saldo!$P$8:$U$1009,6,FALSE),"")</f>
        <v/>
      </c>
      <c r="I2239" s="78" t="str">
        <f>IFERROR(IF(D2239="","",VLOOKUP(D2239,Saldo!$P$8:$Q$1009,2,FALSE)),"")</f>
        <v/>
      </c>
      <c r="J2239" s="76"/>
      <c r="K2239" s="74" t="str">
        <f t="shared" si="34"/>
        <v/>
      </c>
    </row>
    <row r="2240" spans="1:11" ht="18.95" customHeight="1" x14ac:dyDescent="0.25">
      <c r="A2240" s="52"/>
      <c r="C2240" s="185"/>
      <c r="D2240" s="76"/>
      <c r="E2240" s="76" t="str">
        <f>IF(D2240="","",IFERROR(VLOOKUP(D2240,Cadastro!$C$9:$D$1009,2,FALSE),"NOT FOUND"))</f>
        <v/>
      </c>
      <c r="F2240" s="94"/>
      <c r="G2240" s="76"/>
      <c r="H2240" s="81" t="str">
        <f>IFERROR(F2240*VLOOKUP(D2240,Saldo!$P$8:$U$1009,6,FALSE),"")</f>
        <v/>
      </c>
      <c r="I2240" s="78" t="str">
        <f>IFERROR(IF(D2240="","",VLOOKUP(D2240,Saldo!$P$8:$Q$1009,2,FALSE)),"")</f>
        <v/>
      </c>
      <c r="J2240" s="76"/>
      <c r="K2240" s="74" t="str">
        <f t="shared" si="34"/>
        <v/>
      </c>
    </row>
    <row r="2241" spans="1:11" ht="18.95" customHeight="1" x14ac:dyDescent="0.25">
      <c r="A2241" s="52"/>
      <c r="C2241" s="185"/>
      <c r="D2241" s="76"/>
      <c r="E2241" s="76" t="str">
        <f>IF(D2241="","",IFERROR(VLOOKUP(D2241,Cadastro!$C$9:$D$1009,2,FALSE),"NOT FOUND"))</f>
        <v/>
      </c>
      <c r="F2241" s="94"/>
      <c r="G2241" s="76"/>
      <c r="H2241" s="81" t="str">
        <f>IFERROR(F2241*VLOOKUP(D2241,Saldo!$P$8:$U$1009,6,FALSE),"")</f>
        <v/>
      </c>
      <c r="I2241" s="78" t="str">
        <f>IFERROR(IF(D2241="","",VLOOKUP(D2241,Saldo!$P$8:$Q$1009,2,FALSE)),"")</f>
        <v/>
      </c>
      <c r="J2241" s="76"/>
      <c r="K2241" s="74" t="str">
        <f t="shared" si="34"/>
        <v/>
      </c>
    </row>
    <row r="2242" spans="1:11" ht="18.95" customHeight="1" x14ac:dyDescent="0.25">
      <c r="A2242" s="52"/>
      <c r="C2242" s="185"/>
      <c r="D2242" s="76"/>
      <c r="E2242" s="76" t="str">
        <f>IF(D2242="","",IFERROR(VLOOKUP(D2242,Cadastro!$C$9:$D$1009,2,FALSE),"NOT FOUND"))</f>
        <v/>
      </c>
      <c r="F2242" s="94"/>
      <c r="G2242" s="76"/>
      <c r="H2242" s="81" t="str">
        <f>IFERROR(F2242*VLOOKUP(D2242,Saldo!$P$8:$U$1009,6,FALSE),"")</f>
        <v/>
      </c>
      <c r="I2242" s="78" t="str">
        <f>IFERROR(IF(D2242="","",VLOOKUP(D2242,Saldo!$P$8:$Q$1009,2,FALSE)),"")</f>
        <v/>
      </c>
      <c r="J2242" s="76"/>
      <c r="K2242" s="74" t="str">
        <f t="shared" si="34"/>
        <v/>
      </c>
    </row>
    <row r="2243" spans="1:11" ht="18.95" customHeight="1" x14ac:dyDescent="0.25">
      <c r="A2243" s="52"/>
      <c r="C2243" s="185"/>
      <c r="D2243" s="76"/>
      <c r="E2243" s="76" t="str">
        <f>IF(D2243="","",IFERROR(VLOOKUP(D2243,Cadastro!$C$9:$D$1009,2,FALSE),"NOT FOUND"))</f>
        <v/>
      </c>
      <c r="F2243" s="94"/>
      <c r="G2243" s="76"/>
      <c r="H2243" s="81" t="str">
        <f>IFERROR(F2243*VLOOKUP(D2243,Saldo!$P$8:$U$1009,6,FALSE),"")</f>
        <v/>
      </c>
      <c r="I2243" s="78" t="str">
        <f>IFERROR(IF(D2243="","",VLOOKUP(D2243,Saldo!$P$8:$Q$1009,2,FALSE)),"")</f>
        <v/>
      </c>
      <c r="J2243" s="76"/>
      <c r="K2243" s="74" t="str">
        <f t="shared" si="34"/>
        <v/>
      </c>
    </row>
    <row r="2244" spans="1:11" ht="18.95" customHeight="1" x14ac:dyDescent="0.25">
      <c r="A2244" s="52"/>
      <c r="C2244" s="185"/>
      <c r="D2244" s="76"/>
      <c r="E2244" s="76" t="str">
        <f>IF(D2244="","",IFERROR(VLOOKUP(D2244,Cadastro!$C$9:$D$1009,2,FALSE),"NOT FOUND"))</f>
        <v/>
      </c>
      <c r="F2244" s="94"/>
      <c r="G2244" s="76"/>
      <c r="H2244" s="81" t="str">
        <f>IFERROR(F2244*VLOOKUP(D2244,Saldo!$P$8:$U$1009,6,FALSE),"")</f>
        <v/>
      </c>
      <c r="I2244" s="78" t="str">
        <f>IFERROR(IF(D2244="","",VLOOKUP(D2244,Saldo!$P$8:$Q$1009,2,FALSE)),"")</f>
        <v/>
      </c>
      <c r="J2244" s="76"/>
      <c r="K2244" s="74" t="str">
        <f t="shared" si="34"/>
        <v/>
      </c>
    </row>
    <row r="2245" spans="1:11" ht="18.95" customHeight="1" x14ac:dyDescent="0.25">
      <c r="A2245" s="52"/>
      <c r="C2245" s="185"/>
      <c r="D2245" s="76"/>
      <c r="E2245" s="76" t="str">
        <f>IF(D2245="","",IFERROR(VLOOKUP(D2245,Cadastro!$C$9:$D$1009,2,FALSE),"NOT FOUND"))</f>
        <v/>
      </c>
      <c r="F2245" s="94"/>
      <c r="G2245" s="76"/>
      <c r="H2245" s="81" t="str">
        <f>IFERROR(F2245*VLOOKUP(D2245,Saldo!$P$8:$U$1009,6,FALSE),"")</f>
        <v/>
      </c>
      <c r="I2245" s="78" t="str">
        <f>IFERROR(IF(D2245="","",VLOOKUP(D2245,Saldo!$P$8:$Q$1009,2,FALSE)),"")</f>
        <v/>
      </c>
      <c r="J2245" s="76"/>
      <c r="K2245" s="74" t="str">
        <f t="shared" si="34"/>
        <v/>
      </c>
    </row>
    <row r="2246" spans="1:11" ht="18.95" customHeight="1" x14ac:dyDescent="0.25">
      <c r="A2246" s="52"/>
      <c r="C2246" s="185"/>
      <c r="D2246" s="76"/>
      <c r="E2246" s="76" t="str">
        <f>IF(D2246="","",IFERROR(VLOOKUP(D2246,Cadastro!$C$9:$D$1009,2,FALSE),"NOT FOUND"))</f>
        <v/>
      </c>
      <c r="F2246" s="94"/>
      <c r="G2246" s="76"/>
      <c r="H2246" s="81" t="str">
        <f>IFERROR(F2246*VLOOKUP(D2246,Saldo!$P$8:$U$1009,6,FALSE),"")</f>
        <v/>
      </c>
      <c r="I2246" s="78" t="str">
        <f>IFERROR(IF(D2246="","",VLOOKUP(D2246,Saldo!$P$8:$Q$1009,2,FALSE)),"")</f>
        <v/>
      </c>
      <c r="J2246" s="76"/>
      <c r="K2246" s="74" t="str">
        <f t="shared" si="34"/>
        <v/>
      </c>
    </row>
    <row r="2247" spans="1:11" ht="18.95" customHeight="1" x14ac:dyDescent="0.25">
      <c r="A2247" s="52"/>
      <c r="C2247" s="185"/>
      <c r="D2247" s="76"/>
      <c r="E2247" s="76" t="str">
        <f>IF(D2247="","",IFERROR(VLOOKUP(D2247,Cadastro!$C$9:$D$1009,2,FALSE),"NOT FOUND"))</f>
        <v/>
      </c>
      <c r="F2247" s="94"/>
      <c r="G2247" s="76"/>
      <c r="H2247" s="81" t="str">
        <f>IFERROR(F2247*VLOOKUP(D2247,Saldo!$P$8:$U$1009,6,FALSE),"")</f>
        <v/>
      </c>
      <c r="I2247" s="78" t="str">
        <f>IFERROR(IF(D2247="","",VLOOKUP(D2247,Saldo!$P$8:$Q$1009,2,FALSE)),"")</f>
        <v/>
      </c>
      <c r="J2247" s="76"/>
      <c r="K2247" s="74" t="str">
        <f t="shared" si="34"/>
        <v/>
      </c>
    </row>
    <row r="2248" spans="1:11" ht="18.95" customHeight="1" x14ac:dyDescent="0.25">
      <c r="A2248" s="52"/>
      <c r="C2248" s="185"/>
      <c r="D2248" s="76"/>
      <c r="E2248" s="76" t="str">
        <f>IF(D2248="","",IFERROR(VLOOKUP(D2248,Cadastro!$C$9:$D$1009,2,FALSE),"NOT FOUND"))</f>
        <v/>
      </c>
      <c r="F2248" s="94"/>
      <c r="G2248" s="76"/>
      <c r="H2248" s="81" t="str">
        <f>IFERROR(F2248*VLOOKUP(D2248,Saldo!$P$8:$U$1009,6,FALSE),"")</f>
        <v/>
      </c>
      <c r="I2248" s="78" t="str">
        <f>IFERROR(IF(D2248="","",VLOOKUP(D2248,Saldo!$P$8:$Q$1009,2,FALSE)),"")</f>
        <v/>
      </c>
      <c r="J2248" s="76"/>
      <c r="K2248" s="74" t="str">
        <f t="shared" si="34"/>
        <v/>
      </c>
    </row>
    <row r="2249" spans="1:11" ht="18.95" customHeight="1" x14ac:dyDescent="0.25">
      <c r="A2249" s="52"/>
      <c r="C2249" s="185"/>
      <c r="D2249" s="76"/>
      <c r="E2249" s="76" t="str">
        <f>IF(D2249="","",IFERROR(VLOOKUP(D2249,Cadastro!$C$9:$D$1009,2,FALSE),"NOT FOUND"))</f>
        <v/>
      </c>
      <c r="F2249" s="94"/>
      <c r="G2249" s="76"/>
      <c r="H2249" s="81" t="str">
        <f>IFERROR(F2249*VLOOKUP(D2249,Saldo!$P$8:$U$1009,6,FALSE),"")</f>
        <v/>
      </c>
      <c r="I2249" s="78" t="str">
        <f>IFERROR(IF(D2249="","",VLOOKUP(D2249,Saldo!$P$8:$Q$1009,2,FALSE)),"")</f>
        <v/>
      </c>
      <c r="J2249" s="76"/>
      <c r="K2249" s="74" t="str">
        <f t="shared" si="34"/>
        <v/>
      </c>
    </row>
    <row r="2250" spans="1:11" ht="18.95" customHeight="1" x14ac:dyDescent="0.25">
      <c r="A2250" s="52"/>
      <c r="C2250" s="185"/>
      <c r="D2250" s="76"/>
      <c r="E2250" s="76" t="str">
        <f>IF(D2250="","",IFERROR(VLOOKUP(D2250,Cadastro!$C$9:$D$1009,2,FALSE),"NOT FOUND"))</f>
        <v/>
      </c>
      <c r="F2250" s="94"/>
      <c r="G2250" s="76"/>
      <c r="H2250" s="81" t="str">
        <f>IFERROR(F2250*VLOOKUP(D2250,Saldo!$P$8:$U$1009,6,FALSE),"")</f>
        <v/>
      </c>
      <c r="I2250" s="78" t="str">
        <f>IFERROR(IF(D2250="","",VLOOKUP(D2250,Saldo!$P$8:$Q$1009,2,FALSE)),"")</f>
        <v/>
      </c>
      <c r="J2250" s="76"/>
      <c r="K2250" s="74" t="str">
        <f t="shared" ref="K2250:K2313" si="35">IF(C2250="","",MONTH(C2250))</f>
        <v/>
      </c>
    </row>
    <row r="2251" spans="1:11" ht="18.95" customHeight="1" x14ac:dyDescent="0.25">
      <c r="A2251" s="52"/>
      <c r="C2251" s="185"/>
      <c r="D2251" s="76"/>
      <c r="E2251" s="76" t="str">
        <f>IF(D2251="","",IFERROR(VLOOKUP(D2251,Cadastro!$C$9:$D$1009,2,FALSE),"NOT FOUND"))</f>
        <v/>
      </c>
      <c r="F2251" s="94"/>
      <c r="G2251" s="76"/>
      <c r="H2251" s="81" t="str">
        <f>IFERROR(F2251*VLOOKUP(D2251,Saldo!$P$8:$U$1009,6,FALSE),"")</f>
        <v/>
      </c>
      <c r="I2251" s="78" t="str">
        <f>IFERROR(IF(D2251="","",VLOOKUP(D2251,Saldo!$P$8:$Q$1009,2,FALSE)),"")</f>
        <v/>
      </c>
      <c r="J2251" s="76"/>
      <c r="K2251" s="74" t="str">
        <f t="shared" si="35"/>
        <v/>
      </c>
    </row>
    <row r="2252" spans="1:11" ht="18.95" customHeight="1" x14ac:dyDescent="0.25">
      <c r="A2252" s="52"/>
      <c r="C2252" s="185"/>
      <c r="D2252" s="76"/>
      <c r="E2252" s="76" t="str">
        <f>IF(D2252="","",IFERROR(VLOOKUP(D2252,Cadastro!$C$9:$D$1009,2,FALSE),"NOT FOUND"))</f>
        <v/>
      </c>
      <c r="F2252" s="94"/>
      <c r="G2252" s="76"/>
      <c r="H2252" s="81" t="str">
        <f>IFERROR(F2252*VLOOKUP(D2252,Saldo!$P$8:$U$1009,6,FALSE),"")</f>
        <v/>
      </c>
      <c r="I2252" s="78" t="str">
        <f>IFERROR(IF(D2252="","",VLOOKUP(D2252,Saldo!$P$8:$Q$1009,2,FALSE)),"")</f>
        <v/>
      </c>
      <c r="J2252" s="76"/>
      <c r="K2252" s="74" t="str">
        <f t="shared" si="35"/>
        <v/>
      </c>
    </row>
    <row r="2253" spans="1:11" ht="18.95" customHeight="1" x14ac:dyDescent="0.25">
      <c r="A2253" s="52"/>
      <c r="C2253" s="185"/>
      <c r="D2253" s="76"/>
      <c r="E2253" s="76" t="str">
        <f>IF(D2253="","",IFERROR(VLOOKUP(D2253,Cadastro!$C$9:$D$1009,2,FALSE),"NOT FOUND"))</f>
        <v/>
      </c>
      <c r="F2253" s="94"/>
      <c r="G2253" s="76"/>
      <c r="H2253" s="81" t="str">
        <f>IFERROR(F2253*VLOOKUP(D2253,Saldo!$P$8:$U$1009,6,FALSE),"")</f>
        <v/>
      </c>
      <c r="I2253" s="78" t="str">
        <f>IFERROR(IF(D2253="","",VLOOKUP(D2253,Saldo!$P$8:$Q$1009,2,FALSE)),"")</f>
        <v/>
      </c>
      <c r="J2253" s="76"/>
      <c r="K2253" s="74" t="str">
        <f t="shared" si="35"/>
        <v/>
      </c>
    </row>
    <row r="2254" spans="1:11" ht="18.95" customHeight="1" x14ac:dyDescent="0.25">
      <c r="A2254" s="52"/>
      <c r="C2254" s="185"/>
      <c r="D2254" s="76"/>
      <c r="E2254" s="76" t="str">
        <f>IF(D2254="","",IFERROR(VLOOKUP(D2254,Cadastro!$C$9:$D$1009,2,FALSE),"NOT FOUND"))</f>
        <v/>
      </c>
      <c r="F2254" s="94"/>
      <c r="G2254" s="76"/>
      <c r="H2254" s="81" t="str">
        <f>IFERROR(F2254*VLOOKUP(D2254,Saldo!$P$8:$U$1009,6,FALSE),"")</f>
        <v/>
      </c>
      <c r="I2254" s="78" t="str">
        <f>IFERROR(IF(D2254="","",VLOOKUP(D2254,Saldo!$P$8:$Q$1009,2,FALSE)),"")</f>
        <v/>
      </c>
      <c r="J2254" s="76"/>
      <c r="K2254" s="74" t="str">
        <f t="shared" si="35"/>
        <v/>
      </c>
    </row>
    <row r="2255" spans="1:11" ht="18.95" customHeight="1" x14ac:dyDescent="0.25">
      <c r="A2255" s="52"/>
      <c r="C2255" s="185"/>
      <c r="D2255" s="76"/>
      <c r="E2255" s="76" t="str">
        <f>IF(D2255="","",IFERROR(VLOOKUP(D2255,Cadastro!$C$9:$D$1009,2,FALSE),"NOT FOUND"))</f>
        <v/>
      </c>
      <c r="F2255" s="94"/>
      <c r="G2255" s="76"/>
      <c r="H2255" s="81" t="str">
        <f>IFERROR(F2255*VLOOKUP(D2255,Saldo!$P$8:$U$1009,6,FALSE),"")</f>
        <v/>
      </c>
      <c r="I2255" s="78" t="str">
        <f>IFERROR(IF(D2255="","",VLOOKUP(D2255,Saldo!$P$8:$Q$1009,2,FALSE)),"")</f>
        <v/>
      </c>
      <c r="J2255" s="76"/>
      <c r="K2255" s="74" t="str">
        <f t="shared" si="35"/>
        <v/>
      </c>
    </row>
    <row r="2256" spans="1:11" ht="18.95" customHeight="1" x14ac:dyDescent="0.25">
      <c r="A2256" s="52"/>
      <c r="C2256" s="185"/>
      <c r="D2256" s="76"/>
      <c r="E2256" s="76" t="str">
        <f>IF(D2256="","",IFERROR(VLOOKUP(D2256,Cadastro!$C$9:$D$1009,2,FALSE),"NOT FOUND"))</f>
        <v/>
      </c>
      <c r="F2256" s="94"/>
      <c r="G2256" s="76"/>
      <c r="H2256" s="81" t="str">
        <f>IFERROR(F2256*VLOOKUP(D2256,Saldo!$P$8:$U$1009,6,FALSE),"")</f>
        <v/>
      </c>
      <c r="I2256" s="78" t="str">
        <f>IFERROR(IF(D2256="","",VLOOKUP(D2256,Saldo!$P$8:$Q$1009,2,FALSE)),"")</f>
        <v/>
      </c>
      <c r="J2256" s="76"/>
      <c r="K2256" s="74" t="str">
        <f t="shared" si="35"/>
        <v/>
      </c>
    </row>
    <row r="2257" spans="1:11" ht="18.95" customHeight="1" x14ac:dyDescent="0.25">
      <c r="A2257" s="52"/>
      <c r="C2257" s="185"/>
      <c r="D2257" s="76"/>
      <c r="E2257" s="76" t="str">
        <f>IF(D2257="","",IFERROR(VLOOKUP(D2257,Cadastro!$C$9:$D$1009,2,FALSE),"NOT FOUND"))</f>
        <v/>
      </c>
      <c r="F2257" s="94"/>
      <c r="G2257" s="76"/>
      <c r="H2257" s="81" t="str">
        <f>IFERROR(F2257*VLOOKUP(D2257,Saldo!$P$8:$U$1009,6,FALSE),"")</f>
        <v/>
      </c>
      <c r="I2257" s="78" t="str">
        <f>IFERROR(IF(D2257="","",VLOOKUP(D2257,Saldo!$P$8:$Q$1009,2,FALSE)),"")</f>
        <v/>
      </c>
      <c r="J2257" s="76"/>
      <c r="K2257" s="74" t="str">
        <f t="shared" si="35"/>
        <v/>
      </c>
    </row>
    <row r="2258" spans="1:11" ht="18.95" customHeight="1" x14ac:dyDescent="0.25">
      <c r="A2258" s="52"/>
      <c r="C2258" s="185"/>
      <c r="D2258" s="76"/>
      <c r="E2258" s="76" t="str">
        <f>IF(D2258="","",IFERROR(VLOOKUP(D2258,Cadastro!$C$9:$D$1009,2,FALSE),"NOT FOUND"))</f>
        <v/>
      </c>
      <c r="F2258" s="94"/>
      <c r="G2258" s="76"/>
      <c r="H2258" s="81" t="str">
        <f>IFERROR(F2258*VLOOKUP(D2258,Saldo!$P$8:$U$1009,6,FALSE),"")</f>
        <v/>
      </c>
      <c r="I2258" s="78" t="str">
        <f>IFERROR(IF(D2258="","",VLOOKUP(D2258,Saldo!$P$8:$Q$1009,2,FALSE)),"")</f>
        <v/>
      </c>
      <c r="J2258" s="76"/>
      <c r="K2258" s="74" t="str">
        <f t="shared" si="35"/>
        <v/>
      </c>
    </row>
    <row r="2259" spans="1:11" ht="18.95" customHeight="1" x14ac:dyDescent="0.25">
      <c r="A2259" s="52"/>
      <c r="C2259" s="185"/>
      <c r="D2259" s="76"/>
      <c r="E2259" s="76" t="str">
        <f>IF(D2259="","",IFERROR(VLOOKUP(D2259,Cadastro!$C$9:$D$1009,2,FALSE),"NOT FOUND"))</f>
        <v/>
      </c>
      <c r="F2259" s="94"/>
      <c r="G2259" s="76"/>
      <c r="H2259" s="81" t="str">
        <f>IFERROR(F2259*VLOOKUP(D2259,Saldo!$P$8:$U$1009,6,FALSE),"")</f>
        <v/>
      </c>
      <c r="I2259" s="78" t="str">
        <f>IFERROR(IF(D2259="","",VLOOKUP(D2259,Saldo!$P$8:$Q$1009,2,FALSE)),"")</f>
        <v/>
      </c>
      <c r="J2259" s="76"/>
      <c r="K2259" s="74" t="str">
        <f t="shared" si="35"/>
        <v/>
      </c>
    </row>
    <row r="2260" spans="1:11" ht="18.95" customHeight="1" x14ac:dyDescent="0.25">
      <c r="A2260" s="52"/>
      <c r="C2260" s="185"/>
      <c r="D2260" s="76"/>
      <c r="E2260" s="76" t="str">
        <f>IF(D2260="","",IFERROR(VLOOKUP(D2260,Cadastro!$C$9:$D$1009,2,FALSE),"NOT FOUND"))</f>
        <v/>
      </c>
      <c r="F2260" s="94"/>
      <c r="G2260" s="76"/>
      <c r="H2260" s="81" t="str">
        <f>IFERROR(F2260*VLOOKUP(D2260,Saldo!$P$8:$U$1009,6,FALSE),"")</f>
        <v/>
      </c>
      <c r="I2260" s="78" t="str">
        <f>IFERROR(IF(D2260="","",VLOOKUP(D2260,Saldo!$P$8:$Q$1009,2,FALSE)),"")</f>
        <v/>
      </c>
      <c r="J2260" s="76"/>
      <c r="K2260" s="74" t="str">
        <f t="shared" si="35"/>
        <v/>
      </c>
    </row>
    <row r="2261" spans="1:11" ht="18.95" customHeight="1" x14ac:dyDescent="0.25">
      <c r="A2261" s="52"/>
      <c r="C2261" s="185"/>
      <c r="D2261" s="76"/>
      <c r="E2261" s="76" t="str">
        <f>IF(D2261="","",IFERROR(VLOOKUP(D2261,Cadastro!$C$9:$D$1009,2,FALSE),"NOT FOUND"))</f>
        <v/>
      </c>
      <c r="F2261" s="94"/>
      <c r="G2261" s="76"/>
      <c r="H2261" s="81" t="str">
        <f>IFERROR(F2261*VLOOKUP(D2261,Saldo!$P$8:$U$1009,6,FALSE),"")</f>
        <v/>
      </c>
      <c r="I2261" s="78" t="str">
        <f>IFERROR(IF(D2261="","",VLOOKUP(D2261,Saldo!$P$8:$Q$1009,2,FALSE)),"")</f>
        <v/>
      </c>
      <c r="J2261" s="76"/>
      <c r="K2261" s="74" t="str">
        <f t="shared" si="35"/>
        <v/>
      </c>
    </row>
    <row r="2262" spans="1:11" ht="18.95" customHeight="1" x14ac:dyDescent="0.25">
      <c r="A2262" s="52"/>
      <c r="C2262" s="185"/>
      <c r="D2262" s="76"/>
      <c r="E2262" s="76" t="str">
        <f>IF(D2262="","",IFERROR(VLOOKUP(D2262,Cadastro!$C$9:$D$1009,2,FALSE),"NOT FOUND"))</f>
        <v/>
      </c>
      <c r="F2262" s="94"/>
      <c r="G2262" s="76"/>
      <c r="H2262" s="81" t="str">
        <f>IFERROR(F2262*VLOOKUP(D2262,Saldo!$P$8:$U$1009,6,FALSE),"")</f>
        <v/>
      </c>
      <c r="I2262" s="78" t="str">
        <f>IFERROR(IF(D2262="","",VLOOKUP(D2262,Saldo!$P$8:$Q$1009,2,FALSE)),"")</f>
        <v/>
      </c>
      <c r="J2262" s="76"/>
      <c r="K2262" s="74" t="str">
        <f t="shared" si="35"/>
        <v/>
      </c>
    </row>
    <row r="2263" spans="1:11" ht="18.95" customHeight="1" x14ac:dyDescent="0.25">
      <c r="A2263" s="52"/>
      <c r="C2263" s="185"/>
      <c r="D2263" s="76"/>
      <c r="E2263" s="76" t="str">
        <f>IF(D2263="","",IFERROR(VLOOKUP(D2263,Cadastro!$C$9:$D$1009,2,FALSE),"NOT FOUND"))</f>
        <v/>
      </c>
      <c r="F2263" s="94"/>
      <c r="G2263" s="76"/>
      <c r="H2263" s="81" t="str">
        <f>IFERROR(F2263*VLOOKUP(D2263,Saldo!$P$8:$U$1009,6,FALSE),"")</f>
        <v/>
      </c>
      <c r="I2263" s="78" t="str">
        <f>IFERROR(IF(D2263="","",VLOOKUP(D2263,Saldo!$P$8:$Q$1009,2,FALSE)),"")</f>
        <v/>
      </c>
      <c r="J2263" s="76"/>
      <c r="K2263" s="74" t="str">
        <f t="shared" si="35"/>
        <v/>
      </c>
    </row>
    <row r="2264" spans="1:11" ht="18.95" customHeight="1" x14ac:dyDescent="0.25">
      <c r="A2264" s="52"/>
      <c r="C2264" s="185"/>
      <c r="D2264" s="76"/>
      <c r="E2264" s="76" t="str">
        <f>IF(D2264="","",IFERROR(VLOOKUP(D2264,Cadastro!$C$9:$D$1009,2,FALSE),"NOT FOUND"))</f>
        <v/>
      </c>
      <c r="F2264" s="94"/>
      <c r="G2264" s="76"/>
      <c r="H2264" s="81" t="str">
        <f>IFERROR(F2264*VLOOKUP(D2264,Saldo!$P$8:$U$1009,6,FALSE),"")</f>
        <v/>
      </c>
      <c r="I2264" s="78" t="str">
        <f>IFERROR(IF(D2264="","",VLOOKUP(D2264,Saldo!$P$8:$Q$1009,2,FALSE)),"")</f>
        <v/>
      </c>
      <c r="J2264" s="76"/>
      <c r="K2264" s="74" t="str">
        <f t="shared" si="35"/>
        <v/>
      </c>
    </row>
    <row r="2265" spans="1:11" ht="18.95" customHeight="1" x14ac:dyDescent="0.25">
      <c r="A2265" s="52"/>
      <c r="C2265" s="185"/>
      <c r="D2265" s="76"/>
      <c r="E2265" s="76" t="str">
        <f>IF(D2265="","",IFERROR(VLOOKUP(D2265,Cadastro!$C$9:$D$1009,2,FALSE),"NOT FOUND"))</f>
        <v/>
      </c>
      <c r="F2265" s="94"/>
      <c r="G2265" s="76"/>
      <c r="H2265" s="81" t="str">
        <f>IFERROR(F2265*VLOOKUP(D2265,Saldo!$P$8:$U$1009,6,FALSE),"")</f>
        <v/>
      </c>
      <c r="I2265" s="78" t="str">
        <f>IFERROR(IF(D2265="","",VLOOKUP(D2265,Saldo!$P$8:$Q$1009,2,FALSE)),"")</f>
        <v/>
      </c>
      <c r="J2265" s="76"/>
      <c r="K2265" s="74" t="str">
        <f t="shared" si="35"/>
        <v/>
      </c>
    </row>
    <row r="2266" spans="1:11" ht="18.95" customHeight="1" x14ac:dyDescent="0.25">
      <c r="A2266" s="52"/>
      <c r="C2266" s="185"/>
      <c r="D2266" s="76"/>
      <c r="E2266" s="76" t="str">
        <f>IF(D2266="","",IFERROR(VLOOKUP(D2266,Cadastro!$C$9:$D$1009,2,FALSE),"NOT FOUND"))</f>
        <v/>
      </c>
      <c r="F2266" s="94"/>
      <c r="G2266" s="76"/>
      <c r="H2266" s="81" t="str">
        <f>IFERROR(F2266*VLOOKUP(D2266,Saldo!$P$8:$U$1009,6,FALSE),"")</f>
        <v/>
      </c>
      <c r="I2266" s="78" t="str">
        <f>IFERROR(IF(D2266="","",VLOOKUP(D2266,Saldo!$P$8:$Q$1009,2,FALSE)),"")</f>
        <v/>
      </c>
      <c r="J2266" s="76"/>
      <c r="K2266" s="74" t="str">
        <f t="shared" si="35"/>
        <v/>
      </c>
    </row>
    <row r="2267" spans="1:11" ht="18.95" customHeight="1" x14ac:dyDescent="0.25">
      <c r="A2267" s="52"/>
      <c r="C2267" s="185"/>
      <c r="D2267" s="76"/>
      <c r="E2267" s="76" t="str">
        <f>IF(D2267="","",IFERROR(VLOOKUP(D2267,Cadastro!$C$9:$D$1009,2,FALSE),"NOT FOUND"))</f>
        <v/>
      </c>
      <c r="F2267" s="94"/>
      <c r="G2267" s="76"/>
      <c r="H2267" s="81" t="str">
        <f>IFERROR(F2267*VLOOKUP(D2267,Saldo!$P$8:$U$1009,6,FALSE),"")</f>
        <v/>
      </c>
      <c r="I2267" s="78" t="str">
        <f>IFERROR(IF(D2267="","",VLOOKUP(D2267,Saldo!$P$8:$Q$1009,2,FALSE)),"")</f>
        <v/>
      </c>
      <c r="J2267" s="76"/>
      <c r="K2267" s="74" t="str">
        <f t="shared" si="35"/>
        <v/>
      </c>
    </row>
    <row r="2268" spans="1:11" ht="18.95" customHeight="1" x14ac:dyDescent="0.25">
      <c r="A2268" s="52"/>
      <c r="C2268" s="185"/>
      <c r="D2268" s="76"/>
      <c r="E2268" s="76" t="str">
        <f>IF(D2268="","",IFERROR(VLOOKUP(D2268,Cadastro!$C$9:$D$1009,2,FALSE),"NOT FOUND"))</f>
        <v/>
      </c>
      <c r="F2268" s="94"/>
      <c r="G2268" s="76"/>
      <c r="H2268" s="81" t="str">
        <f>IFERROR(F2268*VLOOKUP(D2268,Saldo!$P$8:$U$1009,6,FALSE),"")</f>
        <v/>
      </c>
      <c r="I2268" s="78" t="str">
        <f>IFERROR(IF(D2268="","",VLOOKUP(D2268,Saldo!$P$8:$Q$1009,2,FALSE)),"")</f>
        <v/>
      </c>
      <c r="J2268" s="76"/>
      <c r="K2268" s="74" t="str">
        <f t="shared" si="35"/>
        <v/>
      </c>
    </row>
    <row r="2269" spans="1:11" ht="18.95" customHeight="1" x14ac:dyDescent="0.25">
      <c r="A2269" s="52"/>
      <c r="C2269" s="185"/>
      <c r="D2269" s="76"/>
      <c r="E2269" s="76" t="str">
        <f>IF(D2269="","",IFERROR(VLOOKUP(D2269,Cadastro!$C$9:$D$1009,2,FALSE),"NOT FOUND"))</f>
        <v/>
      </c>
      <c r="F2269" s="94"/>
      <c r="G2269" s="76"/>
      <c r="H2269" s="81" t="str">
        <f>IFERROR(F2269*VLOOKUP(D2269,Saldo!$P$8:$U$1009,6,FALSE),"")</f>
        <v/>
      </c>
      <c r="I2269" s="78" t="str">
        <f>IFERROR(IF(D2269="","",VLOOKUP(D2269,Saldo!$P$8:$Q$1009,2,FALSE)),"")</f>
        <v/>
      </c>
      <c r="J2269" s="76"/>
      <c r="K2269" s="74" t="str">
        <f t="shared" si="35"/>
        <v/>
      </c>
    </row>
    <row r="2270" spans="1:11" ht="18.95" customHeight="1" x14ac:dyDescent="0.25">
      <c r="A2270" s="52"/>
      <c r="C2270" s="185"/>
      <c r="D2270" s="76"/>
      <c r="E2270" s="76" t="str">
        <f>IF(D2270="","",IFERROR(VLOOKUP(D2270,Cadastro!$C$9:$D$1009,2,FALSE),"NOT FOUND"))</f>
        <v/>
      </c>
      <c r="F2270" s="94"/>
      <c r="G2270" s="76"/>
      <c r="H2270" s="81" t="str">
        <f>IFERROR(F2270*VLOOKUP(D2270,Saldo!$P$8:$U$1009,6,FALSE),"")</f>
        <v/>
      </c>
      <c r="I2270" s="78" t="str">
        <f>IFERROR(IF(D2270="","",VLOOKUP(D2270,Saldo!$P$8:$Q$1009,2,FALSE)),"")</f>
        <v/>
      </c>
      <c r="J2270" s="76"/>
      <c r="K2270" s="74" t="str">
        <f t="shared" si="35"/>
        <v/>
      </c>
    </row>
    <row r="2271" spans="1:11" ht="18.95" customHeight="1" x14ac:dyDescent="0.25">
      <c r="A2271" s="52"/>
      <c r="C2271" s="185"/>
      <c r="D2271" s="76"/>
      <c r="E2271" s="76" t="str">
        <f>IF(D2271="","",IFERROR(VLOOKUP(D2271,Cadastro!$C$9:$D$1009,2,FALSE),"NOT FOUND"))</f>
        <v/>
      </c>
      <c r="F2271" s="94"/>
      <c r="G2271" s="76"/>
      <c r="H2271" s="81" t="str">
        <f>IFERROR(F2271*VLOOKUP(D2271,Saldo!$P$8:$U$1009,6,FALSE),"")</f>
        <v/>
      </c>
      <c r="I2271" s="78" t="str">
        <f>IFERROR(IF(D2271="","",VLOOKUP(D2271,Saldo!$P$8:$Q$1009,2,FALSE)),"")</f>
        <v/>
      </c>
      <c r="J2271" s="76"/>
      <c r="K2271" s="74" t="str">
        <f t="shared" si="35"/>
        <v/>
      </c>
    </row>
    <row r="2272" spans="1:11" ht="18.95" customHeight="1" x14ac:dyDescent="0.25">
      <c r="A2272" s="52"/>
      <c r="C2272" s="185"/>
      <c r="D2272" s="76"/>
      <c r="E2272" s="76" t="str">
        <f>IF(D2272="","",IFERROR(VLOOKUP(D2272,Cadastro!$C$9:$D$1009,2,FALSE),"NOT FOUND"))</f>
        <v/>
      </c>
      <c r="F2272" s="94"/>
      <c r="G2272" s="76"/>
      <c r="H2272" s="81" t="str">
        <f>IFERROR(F2272*VLOOKUP(D2272,Saldo!$P$8:$U$1009,6,FALSE),"")</f>
        <v/>
      </c>
      <c r="I2272" s="78" t="str">
        <f>IFERROR(IF(D2272="","",VLOOKUP(D2272,Saldo!$P$8:$Q$1009,2,FALSE)),"")</f>
        <v/>
      </c>
      <c r="J2272" s="76"/>
      <c r="K2272" s="74" t="str">
        <f t="shared" si="35"/>
        <v/>
      </c>
    </row>
    <row r="2273" spans="1:11" ht="18.95" customHeight="1" x14ac:dyDescent="0.25">
      <c r="A2273" s="52"/>
      <c r="C2273" s="185"/>
      <c r="D2273" s="76"/>
      <c r="E2273" s="76" t="str">
        <f>IF(D2273="","",IFERROR(VLOOKUP(D2273,Cadastro!$C$9:$D$1009,2,FALSE),"NOT FOUND"))</f>
        <v/>
      </c>
      <c r="F2273" s="94"/>
      <c r="G2273" s="76"/>
      <c r="H2273" s="81" t="str">
        <f>IFERROR(F2273*VLOOKUP(D2273,Saldo!$P$8:$U$1009,6,FALSE),"")</f>
        <v/>
      </c>
      <c r="I2273" s="78" t="str">
        <f>IFERROR(IF(D2273="","",VLOOKUP(D2273,Saldo!$P$8:$Q$1009,2,FALSE)),"")</f>
        <v/>
      </c>
      <c r="J2273" s="76"/>
      <c r="K2273" s="74" t="str">
        <f t="shared" si="35"/>
        <v/>
      </c>
    </row>
    <row r="2274" spans="1:11" ht="18.95" customHeight="1" x14ac:dyDescent="0.25">
      <c r="A2274" s="52"/>
      <c r="C2274" s="185"/>
      <c r="D2274" s="76"/>
      <c r="E2274" s="76" t="str">
        <f>IF(D2274="","",IFERROR(VLOOKUP(D2274,Cadastro!$C$9:$D$1009,2,FALSE),"NOT FOUND"))</f>
        <v/>
      </c>
      <c r="F2274" s="94"/>
      <c r="G2274" s="76"/>
      <c r="H2274" s="81" t="str">
        <f>IFERROR(F2274*VLOOKUP(D2274,Saldo!$P$8:$U$1009,6,FALSE),"")</f>
        <v/>
      </c>
      <c r="I2274" s="78" t="str">
        <f>IFERROR(IF(D2274="","",VLOOKUP(D2274,Saldo!$P$8:$Q$1009,2,FALSE)),"")</f>
        <v/>
      </c>
      <c r="J2274" s="76"/>
      <c r="K2274" s="74" t="str">
        <f t="shared" si="35"/>
        <v/>
      </c>
    </row>
    <row r="2275" spans="1:11" ht="18.95" customHeight="1" x14ac:dyDescent="0.25">
      <c r="A2275" s="52"/>
      <c r="C2275" s="185"/>
      <c r="D2275" s="76"/>
      <c r="E2275" s="76" t="str">
        <f>IF(D2275="","",IFERROR(VLOOKUP(D2275,Cadastro!$C$9:$D$1009,2,FALSE),"NOT FOUND"))</f>
        <v/>
      </c>
      <c r="F2275" s="94"/>
      <c r="G2275" s="76"/>
      <c r="H2275" s="81" t="str">
        <f>IFERROR(F2275*VLOOKUP(D2275,Saldo!$P$8:$U$1009,6,FALSE),"")</f>
        <v/>
      </c>
      <c r="I2275" s="78" t="str">
        <f>IFERROR(IF(D2275="","",VLOOKUP(D2275,Saldo!$P$8:$Q$1009,2,FALSE)),"")</f>
        <v/>
      </c>
      <c r="J2275" s="76"/>
      <c r="K2275" s="74" t="str">
        <f t="shared" si="35"/>
        <v/>
      </c>
    </row>
    <row r="2276" spans="1:11" ht="18.95" customHeight="1" x14ac:dyDescent="0.25">
      <c r="A2276" s="52"/>
      <c r="C2276" s="185"/>
      <c r="D2276" s="76"/>
      <c r="E2276" s="76" t="str">
        <f>IF(D2276="","",IFERROR(VLOOKUP(D2276,Cadastro!$C$9:$D$1009,2,FALSE),"NOT FOUND"))</f>
        <v/>
      </c>
      <c r="F2276" s="94"/>
      <c r="G2276" s="76"/>
      <c r="H2276" s="81" t="str">
        <f>IFERROR(F2276*VLOOKUP(D2276,Saldo!$P$8:$U$1009,6,FALSE),"")</f>
        <v/>
      </c>
      <c r="I2276" s="78" t="str">
        <f>IFERROR(IF(D2276="","",VLOOKUP(D2276,Saldo!$P$8:$Q$1009,2,FALSE)),"")</f>
        <v/>
      </c>
      <c r="J2276" s="76"/>
      <c r="K2276" s="74" t="str">
        <f t="shared" si="35"/>
        <v/>
      </c>
    </row>
    <row r="2277" spans="1:11" ht="18.95" customHeight="1" x14ac:dyDescent="0.25">
      <c r="A2277" s="52"/>
      <c r="C2277" s="185"/>
      <c r="D2277" s="76"/>
      <c r="E2277" s="76" t="str">
        <f>IF(D2277="","",IFERROR(VLOOKUP(D2277,Cadastro!$C$9:$D$1009,2,FALSE),"NOT FOUND"))</f>
        <v/>
      </c>
      <c r="F2277" s="94"/>
      <c r="G2277" s="76"/>
      <c r="H2277" s="81" t="str">
        <f>IFERROR(F2277*VLOOKUP(D2277,Saldo!$P$8:$U$1009,6,FALSE),"")</f>
        <v/>
      </c>
      <c r="I2277" s="78" t="str">
        <f>IFERROR(IF(D2277="","",VLOOKUP(D2277,Saldo!$P$8:$Q$1009,2,FALSE)),"")</f>
        <v/>
      </c>
      <c r="J2277" s="76"/>
      <c r="K2277" s="74" t="str">
        <f t="shared" si="35"/>
        <v/>
      </c>
    </row>
    <row r="2278" spans="1:11" ht="18.95" customHeight="1" x14ac:dyDescent="0.25">
      <c r="A2278" s="52"/>
      <c r="C2278" s="185"/>
      <c r="D2278" s="76"/>
      <c r="E2278" s="76" t="str">
        <f>IF(D2278="","",IFERROR(VLOOKUP(D2278,Cadastro!$C$9:$D$1009,2,FALSE),"NOT FOUND"))</f>
        <v/>
      </c>
      <c r="F2278" s="94"/>
      <c r="G2278" s="76"/>
      <c r="H2278" s="81" t="str">
        <f>IFERROR(F2278*VLOOKUP(D2278,Saldo!$P$8:$U$1009,6,FALSE),"")</f>
        <v/>
      </c>
      <c r="I2278" s="78" t="str">
        <f>IFERROR(IF(D2278="","",VLOOKUP(D2278,Saldo!$P$8:$Q$1009,2,FALSE)),"")</f>
        <v/>
      </c>
      <c r="J2278" s="76"/>
      <c r="K2278" s="74" t="str">
        <f t="shared" si="35"/>
        <v/>
      </c>
    </row>
    <row r="2279" spans="1:11" ht="18.95" customHeight="1" x14ac:dyDescent="0.25">
      <c r="A2279" s="52"/>
      <c r="C2279" s="185"/>
      <c r="D2279" s="76"/>
      <c r="E2279" s="76" t="str">
        <f>IF(D2279="","",IFERROR(VLOOKUP(D2279,Cadastro!$C$9:$D$1009,2,FALSE),"NOT FOUND"))</f>
        <v/>
      </c>
      <c r="F2279" s="94"/>
      <c r="G2279" s="76"/>
      <c r="H2279" s="81" t="str">
        <f>IFERROR(F2279*VLOOKUP(D2279,Saldo!$P$8:$U$1009,6,FALSE),"")</f>
        <v/>
      </c>
      <c r="I2279" s="78" t="str">
        <f>IFERROR(IF(D2279="","",VLOOKUP(D2279,Saldo!$P$8:$Q$1009,2,FALSE)),"")</f>
        <v/>
      </c>
      <c r="J2279" s="76"/>
      <c r="K2279" s="74" t="str">
        <f t="shared" si="35"/>
        <v/>
      </c>
    </row>
    <row r="2280" spans="1:11" ht="18.95" customHeight="1" x14ac:dyDescent="0.25">
      <c r="A2280" s="52"/>
      <c r="C2280" s="185"/>
      <c r="D2280" s="76"/>
      <c r="E2280" s="76" t="str">
        <f>IF(D2280="","",IFERROR(VLOOKUP(D2280,Cadastro!$C$9:$D$1009,2,FALSE),"NOT FOUND"))</f>
        <v/>
      </c>
      <c r="F2280" s="94"/>
      <c r="G2280" s="76"/>
      <c r="H2280" s="81" t="str">
        <f>IFERROR(F2280*VLOOKUP(D2280,Saldo!$P$8:$U$1009,6,FALSE),"")</f>
        <v/>
      </c>
      <c r="I2280" s="78" t="str">
        <f>IFERROR(IF(D2280="","",VLOOKUP(D2280,Saldo!$P$8:$Q$1009,2,FALSE)),"")</f>
        <v/>
      </c>
      <c r="J2280" s="76"/>
      <c r="K2280" s="74" t="str">
        <f t="shared" si="35"/>
        <v/>
      </c>
    </row>
    <row r="2281" spans="1:11" ht="18.95" customHeight="1" x14ac:dyDescent="0.25">
      <c r="A2281" s="52"/>
      <c r="C2281" s="185"/>
      <c r="D2281" s="76"/>
      <c r="E2281" s="76" t="str">
        <f>IF(D2281="","",IFERROR(VLOOKUP(D2281,Cadastro!$C$9:$D$1009,2,FALSE),"NOT FOUND"))</f>
        <v/>
      </c>
      <c r="F2281" s="94"/>
      <c r="G2281" s="76"/>
      <c r="H2281" s="81" t="str">
        <f>IFERROR(F2281*VLOOKUP(D2281,Saldo!$P$8:$U$1009,6,FALSE),"")</f>
        <v/>
      </c>
      <c r="I2281" s="78" t="str">
        <f>IFERROR(IF(D2281="","",VLOOKUP(D2281,Saldo!$P$8:$Q$1009,2,FALSE)),"")</f>
        <v/>
      </c>
      <c r="J2281" s="76"/>
      <c r="K2281" s="74" t="str">
        <f t="shared" si="35"/>
        <v/>
      </c>
    </row>
    <row r="2282" spans="1:11" ht="18.95" customHeight="1" x14ac:dyDescent="0.25">
      <c r="A2282" s="52"/>
      <c r="C2282" s="185"/>
      <c r="D2282" s="76"/>
      <c r="E2282" s="76" t="str">
        <f>IF(D2282="","",IFERROR(VLOOKUP(D2282,Cadastro!$C$9:$D$1009,2,FALSE),"NOT FOUND"))</f>
        <v/>
      </c>
      <c r="F2282" s="94"/>
      <c r="G2282" s="76"/>
      <c r="H2282" s="81" t="str">
        <f>IFERROR(F2282*VLOOKUP(D2282,Saldo!$P$8:$U$1009,6,FALSE),"")</f>
        <v/>
      </c>
      <c r="I2282" s="78" t="str">
        <f>IFERROR(IF(D2282="","",VLOOKUP(D2282,Saldo!$P$8:$Q$1009,2,FALSE)),"")</f>
        <v/>
      </c>
      <c r="J2282" s="76"/>
      <c r="K2282" s="74" t="str">
        <f t="shared" si="35"/>
        <v/>
      </c>
    </row>
    <row r="2283" spans="1:11" ht="18.95" customHeight="1" x14ac:dyDescent="0.25">
      <c r="A2283" s="52"/>
      <c r="C2283" s="185"/>
      <c r="D2283" s="76"/>
      <c r="E2283" s="76" t="str">
        <f>IF(D2283="","",IFERROR(VLOOKUP(D2283,Cadastro!$C$9:$D$1009,2,FALSE),"NOT FOUND"))</f>
        <v/>
      </c>
      <c r="F2283" s="94"/>
      <c r="G2283" s="76"/>
      <c r="H2283" s="81" t="str">
        <f>IFERROR(F2283*VLOOKUP(D2283,Saldo!$P$8:$U$1009,6,FALSE),"")</f>
        <v/>
      </c>
      <c r="I2283" s="78" t="str">
        <f>IFERROR(IF(D2283="","",VLOOKUP(D2283,Saldo!$P$8:$Q$1009,2,FALSE)),"")</f>
        <v/>
      </c>
      <c r="J2283" s="76"/>
      <c r="K2283" s="74" t="str">
        <f t="shared" si="35"/>
        <v/>
      </c>
    </row>
    <row r="2284" spans="1:11" ht="18.95" customHeight="1" x14ac:dyDescent="0.25">
      <c r="A2284" s="52"/>
      <c r="C2284" s="185"/>
      <c r="D2284" s="76"/>
      <c r="E2284" s="76" t="str">
        <f>IF(D2284="","",IFERROR(VLOOKUP(D2284,Cadastro!$C$9:$D$1009,2,FALSE),"NOT FOUND"))</f>
        <v/>
      </c>
      <c r="F2284" s="94"/>
      <c r="G2284" s="76"/>
      <c r="H2284" s="81" t="str">
        <f>IFERROR(F2284*VLOOKUP(D2284,Saldo!$P$8:$U$1009,6,FALSE),"")</f>
        <v/>
      </c>
      <c r="I2284" s="78" t="str">
        <f>IFERROR(IF(D2284="","",VLOOKUP(D2284,Saldo!$P$8:$Q$1009,2,FALSE)),"")</f>
        <v/>
      </c>
      <c r="J2284" s="76"/>
      <c r="K2284" s="74" t="str">
        <f t="shared" si="35"/>
        <v/>
      </c>
    </row>
    <row r="2285" spans="1:11" ht="18.95" customHeight="1" x14ac:dyDescent="0.25">
      <c r="A2285" s="52"/>
      <c r="C2285" s="185"/>
      <c r="D2285" s="76"/>
      <c r="E2285" s="76" t="str">
        <f>IF(D2285="","",IFERROR(VLOOKUP(D2285,Cadastro!$C$9:$D$1009,2,FALSE),"NOT FOUND"))</f>
        <v/>
      </c>
      <c r="F2285" s="94"/>
      <c r="G2285" s="76"/>
      <c r="H2285" s="81" t="str">
        <f>IFERROR(F2285*VLOOKUP(D2285,Saldo!$P$8:$U$1009,6,FALSE),"")</f>
        <v/>
      </c>
      <c r="I2285" s="78" t="str">
        <f>IFERROR(IF(D2285="","",VLOOKUP(D2285,Saldo!$P$8:$Q$1009,2,FALSE)),"")</f>
        <v/>
      </c>
      <c r="J2285" s="76"/>
      <c r="K2285" s="74" t="str">
        <f t="shared" si="35"/>
        <v/>
      </c>
    </row>
    <row r="2286" spans="1:11" ht="18.95" customHeight="1" x14ac:dyDescent="0.25">
      <c r="A2286" s="52"/>
      <c r="C2286" s="185"/>
      <c r="D2286" s="76"/>
      <c r="E2286" s="76" t="str">
        <f>IF(D2286="","",IFERROR(VLOOKUP(D2286,Cadastro!$C$9:$D$1009,2,FALSE),"NOT FOUND"))</f>
        <v/>
      </c>
      <c r="F2286" s="94"/>
      <c r="G2286" s="76"/>
      <c r="H2286" s="81" t="str">
        <f>IFERROR(F2286*VLOOKUP(D2286,Saldo!$P$8:$U$1009,6,FALSE),"")</f>
        <v/>
      </c>
      <c r="I2286" s="78" t="str">
        <f>IFERROR(IF(D2286="","",VLOOKUP(D2286,Saldo!$P$8:$Q$1009,2,FALSE)),"")</f>
        <v/>
      </c>
      <c r="J2286" s="76"/>
      <c r="K2286" s="74" t="str">
        <f t="shared" si="35"/>
        <v/>
      </c>
    </row>
    <row r="2287" spans="1:11" ht="18.95" customHeight="1" x14ac:dyDescent="0.25">
      <c r="A2287" s="52"/>
      <c r="C2287" s="185"/>
      <c r="D2287" s="76"/>
      <c r="E2287" s="76" t="str">
        <f>IF(D2287="","",IFERROR(VLOOKUP(D2287,Cadastro!$C$9:$D$1009,2,FALSE),"NOT FOUND"))</f>
        <v/>
      </c>
      <c r="F2287" s="94"/>
      <c r="G2287" s="76"/>
      <c r="H2287" s="81" t="str">
        <f>IFERROR(F2287*VLOOKUP(D2287,Saldo!$P$8:$U$1009,6,FALSE),"")</f>
        <v/>
      </c>
      <c r="I2287" s="78" t="str">
        <f>IFERROR(IF(D2287="","",VLOOKUP(D2287,Saldo!$P$8:$Q$1009,2,FALSE)),"")</f>
        <v/>
      </c>
      <c r="J2287" s="76"/>
      <c r="K2287" s="74" t="str">
        <f t="shared" si="35"/>
        <v/>
      </c>
    </row>
    <row r="2288" spans="1:11" ht="18.95" customHeight="1" x14ac:dyDescent="0.25">
      <c r="A2288" s="52"/>
      <c r="C2288" s="185"/>
      <c r="D2288" s="76"/>
      <c r="E2288" s="76" t="str">
        <f>IF(D2288="","",IFERROR(VLOOKUP(D2288,Cadastro!$C$9:$D$1009,2,FALSE),"NOT FOUND"))</f>
        <v/>
      </c>
      <c r="F2288" s="94"/>
      <c r="G2288" s="76"/>
      <c r="H2288" s="81" t="str">
        <f>IFERROR(F2288*VLOOKUP(D2288,Saldo!$P$8:$U$1009,6,FALSE),"")</f>
        <v/>
      </c>
      <c r="I2288" s="78" t="str">
        <f>IFERROR(IF(D2288="","",VLOOKUP(D2288,Saldo!$P$8:$Q$1009,2,FALSE)),"")</f>
        <v/>
      </c>
      <c r="J2288" s="76"/>
      <c r="K2288" s="74" t="str">
        <f t="shared" si="35"/>
        <v/>
      </c>
    </row>
    <row r="2289" spans="1:11" ht="18.95" customHeight="1" x14ac:dyDescent="0.25">
      <c r="A2289" s="52"/>
      <c r="C2289" s="185"/>
      <c r="D2289" s="76"/>
      <c r="E2289" s="76" t="str">
        <f>IF(D2289="","",IFERROR(VLOOKUP(D2289,Cadastro!$C$9:$D$1009,2,FALSE),"NOT FOUND"))</f>
        <v/>
      </c>
      <c r="F2289" s="94"/>
      <c r="G2289" s="76"/>
      <c r="H2289" s="81" t="str">
        <f>IFERROR(F2289*VLOOKUP(D2289,Saldo!$P$8:$U$1009,6,FALSE),"")</f>
        <v/>
      </c>
      <c r="I2289" s="78" t="str">
        <f>IFERROR(IF(D2289="","",VLOOKUP(D2289,Saldo!$P$8:$Q$1009,2,FALSE)),"")</f>
        <v/>
      </c>
      <c r="J2289" s="76"/>
      <c r="K2289" s="74" t="str">
        <f t="shared" si="35"/>
        <v/>
      </c>
    </row>
    <row r="2290" spans="1:11" ht="18.95" customHeight="1" x14ac:dyDescent="0.25">
      <c r="A2290" s="52"/>
      <c r="C2290" s="185"/>
      <c r="D2290" s="76"/>
      <c r="E2290" s="76" t="str">
        <f>IF(D2290="","",IFERROR(VLOOKUP(D2290,Cadastro!$C$9:$D$1009,2,FALSE),"NOT FOUND"))</f>
        <v/>
      </c>
      <c r="F2290" s="94"/>
      <c r="G2290" s="76"/>
      <c r="H2290" s="81" t="str">
        <f>IFERROR(F2290*VLOOKUP(D2290,Saldo!$P$8:$U$1009,6,FALSE),"")</f>
        <v/>
      </c>
      <c r="I2290" s="78" t="str">
        <f>IFERROR(IF(D2290="","",VLOOKUP(D2290,Saldo!$P$8:$Q$1009,2,FALSE)),"")</f>
        <v/>
      </c>
      <c r="J2290" s="76"/>
      <c r="K2290" s="74" t="str">
        <f t="shared" si="35"/>
        <v/>
      </c>
    </row>
    <row r="2291" spans="1:11" ht="18.95" customHeight="1" x14ac:dyDescent="0.25">
      <c r="A2291" s="52"/>
      <c r="C2291" s="185"/>
      <c r="D2291" s="76"/>
      <c r="E2291" s="76" t="str">
        <f>IF(D2291="","",IFERROR(VLOOKUP(D2291,Cadastro!$C$9:$D$1009,2,FALSE),"NOT FOUND"))</f>
        <v/>
      </c>
      <c r="F2291" s="94"/>
      <c r="G2291" s="76"/>
      <c r="H2291" s="81" t="str">
        <f>IFERROR(F2291*VLOOKUP(D2291,Saldo!$P$8:$U$1009,6,FALSE),"")</f>
        <v/>
      </c>
      <c r="I2291" s="78" t="str">
        <f>IFERROR(IF(D2291="","",VLOOKUP(D2291,Saldo!$P$8:$Q$1009,2,FALSE)),"")</f>
        <v/>
      </c>
      <c r="J2291" s="76"/>
      <c r="K2291" s="74" t="str">
        <f t="shared" si="35"/>
        <v/>
      </c>
    </row>
    <row r="2292" spans="1:11" ht="18.95" customHeight="1" x14ac:dyDescent="0.25">
      <c r="A2292" s="52"/>
      <c r="C2292" s="185"/>
      <c r="D2292" s="76"/>
      <c r="E2292" s="76" t="str">
        <f>IF(D2292="","",IFERROR(VLOOKUP(D2292,Cadastro!$C$9:$D$1009,2,FALSE),"NOT FOUND"))</f>
        <v/>
      </c>
      <c r="F2292" s="94"/>
      <c r="G2292" s="76"/>
      <c r="H2292" s="81" t="str">
        <f>IFERROR(F2292*VLOOKUP(D2292,Saldo!$P$8:$U$1009,6,FALSE),"")</f>
        <v/>
      </c>
      <c r="I2292" s="78" t="str">
        <f>IFERROR(IF(D2292="","",VLOOKUP(D2292,Saldo!$P$8:$Q$1009,2,FALSE)),"")</f>
        <v/>
      </c>
      <c r="J2292" s="76"/>
      <c r="K2292" s="74" t="str">
        <f t="shared" si="35"/>
        <v/>
      </c>
    </row>
    <row r="2293" spans="1:11" ht="18.95" customHeight="1" x14ac:dyDescent="0.25">
      <c r="A2293" s="52"/>
      <c r="C2293" s="185"/>
      <c r="D2293" s="76"/>
      <c r="E2293" s="76" t="str">
        <f>IF(D2293="","",IFERROR(VLOOKUP(D2293,Cadastro!$C$9:$D$1009,2,FALSE),"NOT FOUND"))</f>
        <v/>
      </c>
      <c r="F2293" s="94"/>
      <c r="G2293" s="76"/>
      <c r="H2293" s="81" t="str">
        <f>IFERROR(F2293*VLOOKUP(D2293,Saldo!$P$8:$U$1009,6,FALSE),"")</f>
        <v/>
      </c>
      <c r="I2293" s="78" t="str">
        <f>IFERROR(IF(D2293="","",VLOOKUP(D2293,Saldo!$P$8:$Q$1009,2,FALSE)),"")</f>
        <v/>
      </c>
      <c r="J2293" s="76"/>
      <c r="K2293" s="74" t="str">
        <f t="shared" si="35"/>
        <v/>
      </c>
    </row>
    <row r="2294" spans="1:11" ht="18.95" customHeight="1" x14ac:dyDescent="0.25">
      <c r="A2294" s="52"/>
      <c r="C2294" s="185"/>
      <c r="D2294" s="76"/>
      <c r="E2294" s="76" t="str">
        <f>IF(D2294="","",IFERROR(VLOOKUP(D2294,Cadastro!$C$9:$D$1009,2,FALSE),"NOT FOUND"))</f>
        <v/>
      </c>
      <c r="F2294" s="94"/>
      <c r="G2294" s="76"/>
      <c r="H2294" s="81" t="str">
        <f>IFERROR(F2294*VLOOKUP(D2294,Saldo!$P$8:$U$1009,6,FALSE),"")</f>
        <v/>
      </c>
      <c r="I2294" s="78" t="str">
        <f>IFERROR(IF(D2294="","",VLOOKUP(D2294,Saldo!$P$8:$Q$1009,2,FALSE)),"")</f>
        <v/>
      </c>
      <c r="J2294" s="76"/>
      <c r="K2294" s="74" t="str">
        <f t="shared" si="35"/>
        <v/>
      </c>
    </row>
    <row r="2295" spans="1:11" ht="18.95" customHeight="1" x14ac:dyDescent="0.25">
      <c r="A2295" s="52"/>
      <c r="C2295" s="185"/>
      <c r="D2295" s="76"/>
      <c r="E2295" s="76" t="str">
        <f>IF(D2295="","",IFERROR(VLOOKUP(D2295,Cadastro!$C$9:$D$1009,2,FALSE),"NOT FOUND"))</f>
        <v/>
      </c>
      <c r="F2295" s="94"/>
      <c r="G2295" s="76"/>
      <c r="H2295" s="81" t="str">
        <f>IFERROR(F2295*VLOOKUP(D2295,Saldo!$P$8:$U$1009,6,FALSE),"")</f>
        <v/>
      </c>
      <c r="I2295" s="78" t="str">
        <f>IFERROR(IF(D2295="","",VLOOKUP(D2295,Saldo!$P$8:$Q$1009,2,FALSE)),"")</f>
        <v/>
      </c>
      <c r="J2295" s="76"/>
      <c r="K2295" s="74" t="str">
        <f t="shared" si="35"/>
        <v/>
      </c>
    </row>
    <row r="2296" spans="1:11" ht="18.95" customHeight="1" x14ac:dyDescent="0.25">
      <c r="A2296" s="52"/>
      <c r="C2296" s="185"/>
      <c r="D2296" s="76"/>
      <c r="E2296" s="76" t="str">
        <f>IF(D2296="","",IFERROR(VLOOKUP(D2296,Cadastro!$C$9:$D$1009,2,FALSE),"NOT FOUND"))</f>
        <v/>
      </c>
      <c r="F2296" s="94"/>
      <c r="G2296" s="76"/>
      <c r="H2296" s="81" t="str">
        <f>IFERROR(F2296*VLOOKUP(D2296,Saldo!$P$8:$U$1009,6,FALSE),"")</f>
        <v/>
      </c>
      <c r="I2296" s="78" t="str">
        <f>IFERROR(IF(D2296="","",VLOOKUP(D2296,Saldo!$P$8:$Q$1009,2,FALSE)),"")</f>
        <v/>
      </c>
      <c r="J2296" s="76"/>
      <c r="K2296" s="74" t="str">
        <f t="shared" si="35"/>
        <v/>
      </c>
    </row>
    <row r="2297" spans="1:11" ht="18.95" customHeight="1" x14ac:dyDescent="0.25">
      <c r="A2297" s="52"/>
      <c r="C2297" s="185"/>
      <c r="D2297" s="76"/>
      <c r="E2297" s="76" t="str">
        <f>IF(D2297="","",IFERROR(VLOOKUP(D2297,Cadastro!$C$9:$D$1009,2,FALSE),"NOT FOUND"))</f>
        <v/>
      </c>
      <c r="F2297" s="94"/>
      <c r="G2297" s="76"/>
      <c r="H2297" s="81" t="str">
        <f>IFERROR(F2297*VLOOKUP(D2297,Saldo!$P$8:$U$1009,6,FALSE),"")</f>
        <v/>
      </c>
      <c r="I2297" s="78" t="str">
        <f>IFERROR(IF(D2297="","",VLOOKUP(D2297,Saldo!$P$8:$Q$1009,2,FALSE)),"")</f>
        <v/>
      </c>
      <c r="J2297" s="76"/>
      <c r="K2297" s="74" t="str">
        <f t="shared" si="35"/>
        <v/>
      </c>
    </row>
    <row r="2298" spans="1:11" ht="18.95" customHeight="1" x14ac:dyDescent="0.25">
      <c r="A2298" s="52"/>
      <c r="C2298" s="185"/>
      <c r="D2298" s="76"/>
      <c r="E2298" s="76" t="str">
        <f>IF(D2298="","",IFERROR(VLOOKUP(D2298,Cadastro!$C$9:$D$1009,2,FALSE),"NOT FOUND"))</f>
        <v/>
      </c>
      <c r="F2298" s="94"/>
      <c r="G2298" s="76"/>
      <c r="H2298" s="81" t="str">
        <f>IFERROR(F2298*VLOOKUP(D2298,Saldo!$P$8:$U$1009,6,FALSE),"")</f>
        <v/>
      </c>
      <c r="I2298" s="78" t="str">
        <f>IFERROR(IF(D2298="","",VLOOKUP(D2298,Saldo!$P$8:$Q$1009,2,FALSE)),"")</f>
        <v/>
      </c>
      <c r="J2298" s="76"/>
      <c r="K2298" s="74" t="str">
        <f t="shared" si="35"/>
        <v/>
      </c>
    </row>
    <row r="2299" spans="1:11" ht="18.95" customHeight="1" x14ac:dyDescent="0.25">
      <c r="A2299" s="52"/>
      <c r="C2299" s="185"/>
      <c r="D2299" s="76"/>
      <c r="E2299" s="76" t="str">
        <f>IF(D2299="","",IFERROR(VLOOKUP(D2299,Cadastro!$C$9:$D$1009,2,FALSE),"NOT FOUND"))</f>
        <v/>
      </c>
      <c r="F2299" s="94"/>
      <c r="G2299" s="76"/>
      <c r="H2299" s="81" t="str">
        <f>IFERROR(F2299*VLOOKUP(D2299,Saldo!$P$8:$U$1009,6,FALSE),"")</f>
        <v/>
      </c>
      <c r="I2299" s="78" t="str">
        <f>IFERROR(IF(D2299="","",VLOOKUP(D2299,Saldo!$P$8:$Q$1009,2,FALSE)),"")</f>
        <v/>
      </c>
      <c r="J2299" s="76"/>
      <c r="K2299" s="74" t="str">
        <f t="shared" si="35"/>
        <v/>
      </c>
    </row>
    <row r="2300" spans="1:11" ht="18.95" customHeight="1" x14ac:dyDescent="0.25">
      <c r="A2300" s="52"/>
      <c r="C2300" s="185"/>
      <c r="D2300" s="76"/>
      <c r="E2300" s="76" t="str">
        <f>IF(D2300="","",IFERROR(VLOOKUP(D2300,Cadastro!$C$9:$D$1009,2,FALSE),"NOT FOUND"))</f>
        <v/>
      </c>
      <c r="F2300" s="94"/>
      <c r="G2300" s="76"/>
      <c r="H2300" s="81" t="str">
        <f>IFERROR(F2300*VLOOKUP(D2300,Saldo!$P$8:$U$1009,6,FALSE),"")</f>
        <v/>
      </c>
      <c r="I2300" s="78" t="str">
        <f>IFERROR(IF(D2300="","",VLOOKUP(D2300,Saldo!$P$8:$Q$1009,2,FALSE)),"")</f>
        <v/>
      </c>
      <c r="J2300" s="76"/>
      <c r="K2300" s="74" t="str">
        <f t="shared" si="35"/>
        <v/>
      </c>
    </row>
    <row r="2301" spans="1:11" ht="18.95" customHeight="1" x14ac:dyDescent="0.25">
      <c r="A2301" s="52"/>
      <c r="C2301" s="185"/>
      <c r="D2301" s="76"/>
      <c r="E2301" s="76" t="str">
        <f>IF(D2301="","",IFERROR(VLOOKUP(D2301,Cadastro!$C$9:$D$1009,2,FALSE),"NOT FOUND"))</f>
        <v/>
      </c>
      <c r="F2301" s="94"/>
      <c r="G2301" s="76"/>
      <c r="H2301" s="81" t="str">
        <f>IFERROR(F2301*VLOOKUP(D2301,Saldo!$P$8:$U$1009,6,FALSE),"")</f>
        <v/>
      </c>
      <c r="I2301" s="78" t="str">
        <f>IFERROR(IF(D2301="","",VLOOKUP(D2301,Saldo!$P$8:$Q$1009,2,FALSE)),"")</f>
        <v/>
      </c>
      <c r="J2301" s="76"/>
      <c r="K2301" s="74" t="str">
        <f t="shared" si="35"/>
        <v/>
      </c>
    </row>
    <row r="2302" spans="1:11" ht="18.95" customHeight="1" x14ac:dyDescent="0.25">
      <c r="A2302" s="52"/>
      <c r="C2302" s="185"/>
      <c r="D2302" s="76"/>
      <c r="E2302" s="76" t="str">
        <f>IF(D2302="","",IFERROR(VLOOKUP(D2302,Cadastro!$C$9:$D$1009,2,FALSE),"NOT FOUND"))</f>
        <v/>
      </c>
      <c r="F2302" s="94"/>
      <c r="G2302" s="76"/>
      <c r="H2302" s="81" t="str">
        <f>IFERROR(F2302*VLOOKUP(D2302,Saldo!$P$8:$U$1009,6,FALSE),"")</f>
        <v/>
      </c>
      <c r="I2302" s="78" t="str">
        <f>IFERROR(IF(D2302="","",VLOOKUP(D2302,Saldo!$P$8:$Q$1009,2,FALSE)),"")</f>
        <v/>
      </c>
      <c r="J2302" s="76"/>
      <c r="K2302" s="74" t="str">
        <f t="shared" si="35"/>
        <v/>
      </c>
    </row>
    <row r="2303" spans="1:11" ht="18.95" customHeight="1" x14ac:dyDescent="0.25">
      <c r="A2303" s="52"/>
      <c r="C2303" s="185"/>
      <c r="D2303" s="76"/>
      <c r="E2303" s="76" t="str">
        <f>IF(D2303="","",IFERROR(VLOOKUP(D2303,Cadastro!$C$9:$D$1009,2,FALSE),"NOT FOUND"))</f>
        <v/>
      </c>
      <c r="F2303" s="94"/>
      <c r="G2303" s="76"/>
      <c r="H2303" s="81" t="str">
        <f>IFERROR(F2303*VLOOKUP(D2303,Saldo!$P$8:$U$1009,6,FALSE),"")</f>
        <v/>
      </c>
      <c r="I2303" s="78" t="str">
        <f>IFERROR(IF(D2303="","",VLOOKUP(D2303,Saldo!$P$8:$Q$1009,2,FALSE)),"")</f>
        <v/>
      </c>
      <c r="J2303" s="76"/>
      <c r="K2303" s="74" t="str">
        <f t="shared" si="35"/>
        <v/>
      </c>
    </row>
    <row r="2304" spans="1:11" ht="18.95" customHeight="1" x14ac:dyDescent="0.25">
      <c r="A2304" s="52"/>
      <c r="C2304" s="185"/>
      <c r="D2304" s="76"/>
      <c r="E2304" s="76" t="str">
        <f>IF(D2304="","",IFERROR(VLOOKUP(D2304,Cadastro!$C$9:$D$1009,2,FALSE),"NOT FOUND"))</f>
        <v/>
      </c>
      <c r="F2304" s="94"/>
      <c r="G2304" s="76"/>
      <c r="H2304" s="81" t="str">
        <f>IFERROR(F2304*VLOOKUP(D2304,Saldo!$P$8:$U$1009,6,FALSE),"")</f>
        <v/>
      </c>
      <c r="I2304" s="78" t="str">
        <f>IFERROR(IF(D2304="","",VLOOKUP(D2304,Saldo!$P$8:$Q$1009,2,FALSE)),"")</f>
        <v/>
      </c>
      <c r="J2304" s="76"/>
      <c r="K2304" s="74" t="str">
        <f t="shared" si="35"/>
        <v/>
      </c>
    </row>
    <row r="2305" spans="1:11" ht="18.95" customHeight="1" x14ac:dyDescent="0.25">
      <c r="A2305" s="52"/>
      <c r="C2305" s="185"/>
      <c r="D2305" s="76"/>
      <c r="E2305" s="76" t="str">
        <f>IF(D2305="","",IFERROR(VLOOKUP(D2305,Cadastro!$C$9:$D$1009,2,FALSE),"NOT FOUND"))</f>
        <v/>
      </c>
      <c r="F2305" s="94"/>
      <c r="G2305" s="76"/>
      <c r="H2305" s="81" t="str">
        <f>IFERROR(F2305*VLOOKUP(D2305,Saldo!$P$8:$U$1009,6,FALSE),"")</f>
        <v/>
      </c>
      <c r="I2305" s="78" t="str">
        <f>IFERROR(IF(D2305="","",VLOOKUP(D2305,Saldo!$P$8:$Q$1009,2,FALSE)),"")</f>
        <v/>
      </c>
      <c r="J2305" s="76"/>
      <c r="K2305" s="74" t="str">
        <f t="shared" si="35"/>
        <v/>
      </c>
    </row>
    <row r="2306" spans="1:11" ht="18.95" customHeight="1" x14ac:dyDescent="0.25">
      <c r="A2306" s="52"/>
      <c r="C2306" s="185"/>
      <c r="D2306" s="76"/>
      <c r="E2306" s="76" t="str">
        <f>IF(D2306="","",IFERROR(VLOOKUP(D2306,Cadastro!$C$9:$D$1009,2,FALSE),"NOT FOUND"))</f>
        <v/>
      </c>
      <c r="F2306" s="94"/>
      <c r="G2306" s="76"/>
      <c r="H2306" s="81" t="str">
        <f>IFERROR(F2306*VLOOKUP(D2306,Saldo!$P$8:$U$1009,6,FALSE),"")</f>
        <v/>
      </c>
      <c r="I2306" s="78" t="str">
        <f>IFERROR(IF(D2306="","",VLOOKUP(D2306,Saldo!$P$8:$Q$1009,2,FALSE)),"")</f>
        <v/>
      </c>
      <c r="J2306" s="76"/>
      <c r="K2306" s="74" t="str">
        <f t="shared" si="35"/>
        <v/>
      </c>
    </row>
    <row r="2307" spans="1:11" ht="18.95" customHeight="1" x14ac:dyDescent="0.25">
      <c r="A2307" s="52"/>
      <c r="C2307" s="185"/>
      <c r="D2307" s="76"/>
      <c r="E2307" s="76" t="str">
        <f>IF(D2307="","",IFERROR(VLOOKUP(D2307,Cadastro!$C$9:$D$1009,2,FALSE),"NOT FOUND"))</f>
        <v/>
      </c>
      <c r="F2307" s="94"/>
      <c r="G2307" s="76"/>
      <c r="H2307" s="81" t="str">
        <f>IFERROR(F2307*VLOOKUP(D2307,Saldo!$P$8:$U$1009,6,FALSE),"")</f>
        <v/>
      </c>
      <c r="I2307" s="78" t="str">
        <f>IFERROR(IF(D2307="","",VLOOKUP(D2307,Saldo!$P$8:$Q$1009,2,FALSE)),"")</f>
        <v/>
      </c>
      <c r="J2307" s="76"/>
      <c r="K2307" s="74" t="str">
        <f t="shared" si="35"/>
        <v/>
      </c>
    </row>
    <row r="2308" spans="1:11" ht="18.95" customHeight="1" x14ac:dyDescent="0.25">
      <c r="A2308" s="52"/>
      <c r="C2308" s="185"/>
      <c r="D2308" s="76"/>
      <c r="E2308" s="76" t="str">
        <f>IF(D2308="","",IFERROR(VLOOKUP(D2308,Cadastro!$C$9:$D$1009,2,FALSE),"NOT FOUND"))</f>
        <v/>
      </c>
      <c r="F2308" s="94"/>
      <c r="G2308" s="76"/>
      <c r="H2308" s="81" t="str">
        <f>IFERROR(F2308*VLOOKUP(D2308,Saldo!$P$8:$U$1009,6,FALSE),"")</f>
        <v/>
      </c>
      <c r="I2308" s="78" t="str">
        <f>IFERROR(IF(D2308="","",VLOOKUP(D2308,Saldo!$P$8:$Q$1009,2,FALSE)),"")</f>
        <v/>
      </c>
      <c r="J2308" s="76"/>
      <c r="K2308" s="74" t="str">
        <f t="shared" si="35"/>
        <v/>
      </c>
    </row>
    <row r="2309" spans="1:11" ht="18.95" customHeight="1" x14ac:dyDescent="0.25">
      <c r="A2309" s="52"/>
      <c r="C2309" s="185"/>
      <c r="D2309" s="76"/>
      <c r="E2309" s="76" t="str">
        <f>IF(D2309="","",IFERROR(VLOOKUP(D2309,Cadastro!$C$9:$D$1009,2,FALSE),"NOT FOUND"))</f>
        <v/>
      </c>
      <c r="F2309" s="94"/>
      <c r="G2309" s="76"/>
      <c r="H2309" s="81" t="str">
        <f>IFERROR(F2309*VLOOKUP(D2309,Saldo!$P$8:$U$1009,6,FALSE),"")</f>
        <v/>
      </c>
      <c r="I2309" s="78" t="str">
        <f>IFERROR(IF(D2309="","",VLOOKUP(D2309,Saldo!$P$8:$Q$1009,2,FALSE)),"")</f>
        <v/>
      </c>
      <c r="J2309" s="76"/>
      <c r="K2309" s="74" t="str">
        <f t="shared" si="35"/>
        <v/>
      </c>
    </row>
    <row r="2310" spans="1:11" ht="18.95" customHeight="1" x14ac:dyDescent="0.25">
      <c r="A2310" s="52"/>
      <c r="C2310" s="185"/>
      <c r="D2310" s="76"/>
      <c r="E2310" s="76" t="str">
        <f>IF(D2310="","",IFERROR(VLOOKUP(D2310,Cadastro!$C$9:$D$1009,2,FALSE),"NOT FOUND"))</f>
        <v/>
      </c>
      <c r="F2310" s="94"/>
      <c r="G2310" s="76"/>
      <c r="H2310" s="81" t="str">
        <f>IFERROR(F2310*VLOOKUP(D2310,Saldo!$P$8:$U$1009,6,FALSE),"")</f>
        <v/>
      </c>
      <c r="I2310" s="78" t="str">
        <f>IFERROR(IF(D2310="","",VLOOKUP(D2310,Saldo!$P$8:$Q$1009,2,FALSE)),"")</f>
        <v/>
      </c>
      <c r="J2310" s="76"/>
      <c r="K2310" s="74" t="str">
        <f t="shared" si="35"/>
        <v/>
      </c>
    </row>
    <row r="2311" spans="1:11" ht="18.95" customHeight="1" x14ac:dyDescent="0.25">
      <c r="A2311" s="52"/>
      <c r="C2311" s="185"/>
      <c r="D2311" s="76"/>
      <c r="E2311" s="76" t="str">
        <f>IF(D2311="","",IFERROR(VLOOKUP(D2311,Cadastro!$C$9:$D$1009,2,FALSE),"NOT FOUND"))</f>
        <v/>
      </c>
      <c r="F2311" s="94"/>
      <c r="G2311" s="76"/>
      <c r="H2311" s="81" t="str">
        <f>IFERROR(F2311*VLOOKUP(D2311,Saldo!$P$8:$U$1009,6,FALSE),"")</f>
        <v/>
      </c>
      <c r="I2311" s="78" t="str">
        <f>IFERROR(IF(D2311="","",VLOOKUP(D2311,Saldo!$P$8:$Q$1009,2,FALSE)),"")</f>
        <v/>
      </c>
      <c r="J2311" s="76"/>
      <c r="K2311" s="74" t="str">
        <f t="shared" si="35"/>
        <v/>
      </c>
    </row>
    <row r="2312" spans="1:11" ht="18.95" customHeight="1" x14ac:dyDescent="0.25">
      <c r="A2312" s="52"/>
      <c r="C2312" s="185"/>
      <c r="D2312" s="76"/>
      <c r="E2312" s="76" t="str">
        <f>IF(D2312="","",IFERROR(VLOOKUP(D2312,Cadastro!$C$9:$D$1009,2,FALSE),"NOT FOUND"))</f>
        <v/>
      </c>
      <c r="F2312" s="94"/>
      <c r="G2312" s="76"/>
      <c r="H2312" s="81" t="str">
        <f>IFERROR(F2312*VLOOKUP(D2312,Saldo!$P$8:$U$1009,6,FALSE),"")</f>
        <v/>
      </c>
      <c r="I2312" s="78" t="str">
        <f>IFERROR(IF(D2312="","",VLOOKUP(D2312,Saldo!$P$8:$Q$1009,2,FALSE)),"")</f>
        <v/>
      </c>
      <c r="J2312" s="76"/>
      <c r="K2312" s="74" t="str">
        <f t="shared" si="35"/>
        <v/>
      </c>
    </row>
    <row r="2313" spans="1:11" ht="18.95" customHeight="1" x14ac:dyDescent="0.25">
      <c r="A2313" s="52"/>
      <c r="C2313" s="185"/>
      <c r="D2313" s="76"/>
      <c r="E2313" s="76" t="str">
        <f>IF(D2313="","",IFERROR(VLOOKUP(D2313,Cadastro!$C$9:$D$1009,2,FALSE),"NOT FOUND"))</f>
        <v/>
      </c>
      <c r="F2313" s="94"/>
      <c r="G2313" s="76"/>
      <c r="H2313" s="81" t="str">
        <f>IFERROR(F2313*VLOOKUP(D2313,Saldo!$P$8:$U$1009,6,FALSE),"")</f>
        <v/>
      </c>
      <c r="I2313" s="78" t="str">
        <f>IFERROR(IF(D2313="","",VLOOKUP(D2313,Saldo!$P$8:$Q$1009,2,FALSE)),"")</f>
        <v/>
      </c>
      <c r="J2313" s="76"/>
      <c r="K2313" s="74" t="str">
        <f t="shared" si="35"/>
        <v/>
      </c>
    </row>
    <row r="2314" spans="1:11" ht="18.95" customHeight="1" x14ac:dyDescent="0.25">
      <c r="A2314" s="52"/>
      <c r="C2314" s="185"/>
      <c r="D2314" s="76"/>
      <c r="E2314" s="76" t="str">
        <f>IF(D2314="","",IFERROR(VLOOKUP(D2314,Cadastro!$C$9:$D$1009,2,FALSE),"NOT FOUND"))</f>
        <v/>
      </c>
      <c r="F2314" s="94"/>
      <c r="G2314" s="76"/>
      <c r="H2314" s="81" t="str">
        <f>IFERROR(F2314*VLOOKUP(D2314,Saldo!$P$8:$U$1009,6,FALSE),"")</f>
        <v/>
      </c>
      <c r="I2314" s="78" t="str">
        <f>IFERROR(IF(D2314="","",VLOOKUP(D2314,Saldo!$P$8:$Q$1009,2,FALSE)),"")</f>
        <v/>
      </c>
      <c r="J2314" s="76"/>
      <c r="K2314" s="74" t="str">
        <f t="shared" ref="K2314:K2377" si="36">IF(C2314="","",MONTH(C2314))</f>
        <v/>
      </c>
    </row>
    <row r="2315" spans="1:11" ht="18.95" customHeight="1" x14ac:dyDescent="0.25">
      <c r="A2315" s="52"/>
      <c r="C2315" s="185"/>
      <c r="D2315" s="76"/>
      <c r="E2315" s="76" t="str">
        <f>IF(D2315="","",IFERROR(VLOOKUP(D2315,Cadastro!$C$9:$D$1009,2,FALSE),"NOT FOUND"))</f>
        <v/>
      </c>
      <c r="F2315" s="94"/>
      <c r="G2315" s="76"/>
      <c r="H2315" s="81" t="str">
        <f>IFERROR(F2315*VLOOKUP(D2315,Saldo!$P$8:$U$1009,6,FALSE),"")</f>
        <v/>
      </c>
      <c r="I2315" s="78" t="str">
        <f>IFERROR(IF(D2315="","",VLOOKUP(D2315,Saldo!$P$8:$Q$1009,2,FALSE)),"")</f>
        <v/>
      </c>
      <c r="J2315" s="76"/>
      <c r="K2315" s="74" t="str">
        <f t="shared" si="36"/>
        <v/>
      </c>
    </row>
    <row r="2316" spans="1:11" ht="18.95" customHeight="1" x14ac:dyDescent="0.25">
      <c r="A2316" s="52"/>
      <c r="C2316" s="185"/>
      <c r="D2316" s="76"/>
      <c r="E2316" s="76" t="str">
        <f>IF(D2316="","",IFERROR(VLOOKUP(D2316,Cadastro!$C$9:$D$1009,2,FALSE),"NOT FOUND"))</f>
        <v/>
      </c>
      <c r="F2316" s="94"/>
      <c r="G2316" s="76"/>
      <c r="H2316" s="81" t="str">
        <f>IFERROR(F2316*VLOOKUP(D2316,Saldo!$P$8:$U$1009,6,FALSE),"")</f>
        <v/>
      </c>
      <c r="I2316" s="78" t="str">
        <f>IFERROR(IF(D2316="","",VLOOKUP(D2316,Saldo!$P$8:$Q$1009,2,FALSE)),"")</f>
        <v/>
      </c>
      <c r="J2316" s="76"/>
      <c r="K2316" s="74" t="str">
        <f t="shared" si="36"/>
        <v/>
      </c>
    </row>
    <row r="2317" spans="1:11" ht="18.95" customHeight="1" x14ac:dyDescent="0.25">
      <c r="A2317" s="52"/>
      <c r="C2317" s="185"/>
      <c r="D2317" s="76"/>
      <c r="E2317" s="76" t="str">
        <f>IF(D2317="","",IFERROR(VLOOKUP(D2317,Cadastro!$C$9:$D$1009,2,FALSE),"NOT FOUND"))</f>
        <v/>
      </c>
      <c r="F2317" s="94"/>
      <c r="G2317" s="76"/>
      <c r="H2317" s="81" t="str">
        <f>IFERROR(F2317*VLOOKUP(D2317,Saldo!$P$8:$U$1009,6,FALSE),"")</f>
        <v/>
      </c>
      <c r="I2317" s="78" t="str">
        <f>IFERROR(IF(D2317="","",VLOOKUP(D2317,Saldo!$P$8:$Q$1009,2,FALSE)),"")</f>
        <v/>
      </c>
      <c r="J2317" s="76"/>
      <c r="K2317" s="74" t="str">
        <f t="shared" si="36"/>
        <v/>
      </c>
    </row>
    <row r="2318" spans="1:11" ht="18.95" customHeight="1" x14ac:dyDescent="0.25">
      <c r="A2318" s="52"/>
      <c r="C2318" s="185"/>
      <c r="D2318" s="76"/>
      <c r="E2318" s="76" t="str">
        <f>IF(D2318="","",IFERROR(VLOOKUP(D2318,Cadastro!$C$9:$D$1009,2,FALSE),"NOT FOUND"))</f>
        <v/>
      </c>
      <c r="F2318" s="94"/>
      <c r="G2318" s="76"/>
      <c r="H2318" s="81" t="str">
        <f>IFERROR(F2318*VLOOKUP(D2318,Saldo!$P$8:$U$1009,6,FALSE),"")</f>
        <v/>
      </c>
      <c r="I2318" s="78" t="str">
        <f>IFERROR(IF(D2318="","",VLOOKUP(D2318,Saldo!$P$8:$Q$1009,2,FALSE)),"")</f>
        <v/>
      </c>
      <c r="J2318" s="76"/>
      <c r="K2318" s="74" t="str">
        <f t="shared" si="36"/>
        <v/>
      </c>
    </row>
    <row r="2319" spans="1:11" ht="18.95" customHeight="1" x14ac:dyDescent="0.25">
      <c r="A2319" s="52"/>
      <c r="C2319" s="185"/>
      <c r="D2319" s="76"/>
      <c r="E2319" s="76" t="str">
        <f>IF(D2319="","",IFERROR(VLOOKUP(D2319,Cadastro!$C$9:$D$1009,2,FALSE),"NOT FOUND"))</f>
        <v/>
      </c>
      <c r="F2319" s="94"/>
      <c r="G2319" s="76"/>
      <c r="H2319" s="81" t="str">
        <f>IFERROR(F2319*VLOOKUP(D2319,Saldo!$P$8:$U$1009,6,FALSE),"")</f>
        <v/>
      </c>
      <c r="I2319" s="78" t="str">
        <f>IFERROR(IF(D2319="","",VLOOKUP(D2319,Saldo!$P$8:$Q$1009,2,FALSE)),"")</f>
        <v/>
      </c>
      <c r="J2319" s="76"/>
      <c r="K2319" s="74" t="str">
        <f t="shared" si="36"/>
        <v/>
      </c>
    </row>
    <row r="2320" spans="1:11" ht="18.95" customHeight="1" x14ac:dyDescent="0.25">
      <c r="A2320" s="52"/>
      <c r="C2320" s="185"/>
      <c r="D2320" s="76"/>
      <c r="E2320" s="76" t="str">
        <f>IF(D2320="","",IFERROR(VLOOKUP(D2320,Cadastro!$C$9:$D$1009,2,FALSE),"NOT FOUND"))</f>
        <v/>
      </c>
      <c r="F2320" s="94"/>
      <c r="G2320" s="76"/>
      <c r="H2320" s="81" t="str">
        <f>IFERROR(F2320*VLOOKUP(D2320,Saldo!$P$8:$U$1009,6,FALSE),"")</f>
        <v/>
      </c>
      <c r="I2320" s="78" t="str">
        <f>IFERROR(IF(D2320="","",VLOOKUP(D2320,Saldo!$P$8:$Q$1009,2,FALSE)),"")</f>
        <v/>
      </c>
      <c r="J2320" s="76"/>
      <c r="K2320" s="74" t="str">
        <f t="shared" si="36"/>
        <v/>
      </c>
    </row>
    <row r="2321" spans="1:11" ht="18.95" customHeight="1" x14ac:dyDescent="0.25">
      <c r="A2321" s="52"/>
      <c r="C2321" s="185"/>
      <c r="D2321" s="76"/>
      <c r="E2321" s="76" t="str">
        <f>IF(D2321="","",IFERROR(VLOOKUP(D2321,Cadastro!$C$9:$D$1009,2,FALSE),"NOT FOUND"))</f>
        <v/>
      </c>
      <c r="F2321" s="94"/>
      <c r="G2321" s="76"/>
      <c r="H2321" s="81" t="str">
        <f>IFERROR(F2321*VLOOKUP(D2321,Saldo!$P$8:$U$1009,6,FALSE),"")</f>
        <v/>
      </c>
      <c r="I2321" s="78" t="str">
        <f>IFERROR(IF(D2321="","",VLOOKUP(D2321,Saldo!$P$8:$Q$1009,2,FALSE)),"")</f>
        <v/>
      </c>
      <c r="J2321" s="76"/>
      <c r="K2321" s="74" t="str">
        <f t="shared" si="36"/>
        <v/>
      </c>
    </row>
    <row r="2322" spans="1:11" ht="18.95" customHeight="1" x14ac:dyDescent="0.25">
      <c r="A2322" s="52"/>
      <c r="C2322" s="185"/>
      <c r="D2322" s="76"/>
      <c r="E2322" s="76" t="str">
        <f>IF(D2322="","",IFERROR(VLOOKUP(D2322,Cadastro!$C$9:$D$1009,2,FALSE),"NOT FOUND"))</f>
        <v/>
      </c>
      <c r="F2322" s="94"/>
      <c r="G2322" s="76"/>
      <c r="H2322" s="81" t="str">
        <f>IFERROR(F2322*VLOOKUP(D2322,Saldo!$P$8:$U$1009,6,FALSE),"")</f>
        <v/>
      </c>
      <c r="I2322" s="78" t="str">
        <f>IFERROR(IF(D2322="","",VLOOKUP(D2322,Saldo!$P$8:$Q$1009,2,FALSE)),"")</f>
        <v/>
      </c>
      <c r="J2322" s="76"/>
      <c r="K2322" s="74" t="str">
        <f t="shared" si="36"/>
        <v/>
      </c>
    </row>
    <row r="2323" spans="1:11" ht="18.95" customHeight="1" x14ac:dyDescent="0.25">
      <c r="A2323" s="52"/>
      <c r="C2323" s="185"/>
      <c r="D2323" s="76"/>
      <c r="E2323" s="76" t="str">
        <f>IF(D2323="","",IFERROR(VLOOKUP(D2323,Cadastro!$C$9:$D$1009,2,FALSE),"NOT FOUND"))</f>
        <v/>
      </c>
      <c r="F2323" s="94"/>
      <c r="G2323" s="76"/>
      <c r="H2323" s="81" t="str">
        <f>IFERROR(F2323*VLOOKUP(D2323,Saldo!$P$8:$U$1009,6,FALSE),"")</f>
        <v/>
      </c>
      <c r="I2323" s="78" t="str">
        <f>IFERROR(IF(D2323="","",VLOOKUP(D2323,Saldo!$P$8:$Q$1009,2,FALSE)),"")</f>
        <v/>
      </c>
      <c r="J2323" s="76"/>
      <c r="K2323" s="74" t="str">
        <f t="shared" si="36"/>
        <v/>
      </c>
    </row>
    <row r="2324" spans="1:11" ht="18.95" customHeight="1" x14ac:dyDescent="0.25">
      <c r="A2324" s="52"/>
      <c r="C2324" s="185"/>
      <c r="D2324" s="76"/>
      <c r="E2324" s="76" t="str">
        <f>IF(D2324="","",IFERROR(VLOOKUP(D2324,Cadastro!$C$9:$D$1009,2,FALSE),"NOT FOUND"))</f>
        <v/>
      </c>
      <c r="F2324" s="94"/>
      <c r="G2324" s="76"/>
      <c r="H2324" s="81" t="str">
        <f>IFERROR(F2324*VLOOKUP(D2324,Saldo!$P$8:$U$1009,6,FALSE),"")</f>
        <v/>
      </c>
      <c r="I2324" s="78" t="str">
        <f>IFERROR(IF(D2324="","",VLOOKUP(D2324,Saldo!$P$8:$Q$1009,2,FALSE)),"")</f>
        <v/>
      </c>
      <c r="J2324" s="76"/>
      <c r="K2324" s="74" t="str">
        <f t="shared" si="36"/>
        <v/>
      </c>
    </row>
    <row r="2325" spans="1:11" ht="18.95" customHeight="1" x14ac:dyDescent="0.25">
      <c r="A2325" s="52"/>
      <c r="C2325" s="185"/>
      <c r="D2325" s="76"/>
      <c r="E2325" s="76" t="str">
        <f>IF(D2325="","",IFERROR(VLOOKUP(D2325,Cadastro!$C$9:$D$1009,2,FALSE),"NOT FOUND"))</f>
        <v/>
      </c>
      <c r="F2325" s="94"/>
      <c r="G2325" s="76"/>
      <c r="H2325" s="81" t="str">
        <f>IFERROR(F2325*VLOOKUP(D2325,Saldo!$P$8:$U$1009,6,FALSE),"")</f>
        <v/>
      </c>
      <c r="I2325" s="78" t="str">
        <f>IFERROR(IF(D2325="","",VLOOKUP(D2325,Saldo!$P$8:$Q$1009,2,FALSE)),"")</f>
        <v/>
      </c>
      <c r="J2325" s="76"/>
      <c r="K2325" s="74" t="str">
        <f t="shared" si="36"/>
        <v/>
      </c>
    </row>
    <row r="2326" spans="1:11" ht="18.95" customHeight="1" x14ac:dyDescent="0.25">
      <c r="A2326" s="52"/>
      <c r="C2326" s="185"/>
      <c r="D2326" s="76"/>
      <c r="E2326" s="76" t="str">
        <f>IF(D2326="","",IFERROR(VLOOKUP(D2326,Cadastro!$C$9:$D$1009,2,FALSE),"NOT FOUND"))</f>
        <v/>
      </c>
      <c r="F2326" s="94"/>
      <c r="G2326" s="76"/>
      <c r="H2326" s="81" t="str">
        <f>IFERROR(F2326*VLOOKUP(D2326,Saldo!$P$8:$U$1009,6,FALSE),"")</f>
        <v/>
      </c>
      <c r="I2326" s="78" t="str">
        <f>IFERROR(IF(D2326="","",VLOOKUP(D2326,Saldo!$P$8:$Q$1009,2,FALSE)),"")</f>
        <v/>
      </c>
      <c r="J2326" s="76"/>
      <c r="K2326" s="74" t="str">
        <f t="shared" si="36"/>
        <v/>
      </c>
    </row>
    <row r="2327" spans="1:11" ht="18.95" customHeight="1" x14ac:dyDescent="0.25">
      <c r="A2327" s="52"/>
      <c r="C2327" s="185"/>
      <c r="D2327" s="76"/>
      <c r="E2327" s="76" t="str">
        <f>IF(D2327="","",IFERROR(VLOOKUP(D2327,Cadastro!$C$9:$D$1009,2,FALSE),"NOT FOUND"))</f>
        <v/>
      </c>
      <c r="F2327" s="94"/>
      <c r="G2327" s="76"/>
      <c r="H2327" s="81" t="str">
        <f>IFERROR(F2327*VLOOKUP(D2327,Saldo!$P$8:$U$1009,6,FALSE),"")</f>
        <v/>
      </c>
      <c r="I2327" s="78" t="str">
        <f>IFERROR(IF(D2327="","",VLOOKUP(D2327,Saldo!$P$8:$Q$1009,2,FALSE)),"")</f>
        <v/>
      </c>
      <c r="J2327" s="76"/>
      <c r="K2327" s="74" t="str">
        <f t="shared" si="36"/>
        <v/>
      </c>
    </row>
    <row r="2328" spans="1:11" ht="18.95" customHeight="1" x14ac:dyDescent="0.25">
      <c r="A2328" s="52"/>
      <c r="C2328" s="185"/>
      <c r="D2328" s="76"/>
      <c r="E2328" s="76" t="str">
        <f>IF(D2328="","",IFERROR(VLOOKUP(D2328,Cadastro!$C$9:$D$1009,2,FALSE),"NOT FOUND"))</f>
        <v/>
      </c>
      <c r="F2328" s="94"/>
      <c r="G2328" s="76"/>
      <c r="H2328" s="81" t="str">
        <f>IFERROR(F2328*VLOOKUP(D2328,Saldo!$P$8:$U$1009,6,FALSE),"")</f>
        <v/>
      </c>
      <c r="I2328" s="78" t="str">
        <f>IFERROR(IF(D2328="","",VLOOKUP(D2328,Saldo!$P$8:$Q$1009,2,FALSE)),"")</f>
        <v/>
      </c>
      <c r="J2328" s="76"/>
      <c r="K2328" s="74" t="str">
        <f t="shared" si="36"/>
        <v/>
      </c>
    </row>
    <row r="2329" spans="1:11" ht="18.95" customHeight="1" x14ac:dyDescent="0.25">
      <c r="A2329" s="52"/>
      <c r="C2329" s="185"/>
      <c r="D2329" s="76"/>
      <c r="E2329" s="76" t="str">
        <f>IF(D2329="","",IFERROR(VLOOKUP(D2329,Cadastro!$C$9:$D$1009,2,FALSE),"NOT FOUND"))</f>
        <v/>
      </c>
      <c r="F2329" s="94"/>
      <c r="G2329" s="76"/>
      <c r="H2329" s="81" t="str">
        <f>IFERROR(F2329*VLOOKUP(D2329,Saldo!$P$8:$U$1009,6,FALSE),"")</f>
        <v/>
      </c>
      <c r="I2329" s="78" t="str">
        <f>IFERROR(IF(D2329="","",VLOOKUP(D2329,Saldo!$P$8:$Q$1009,2,FALSE)),"")</f>
        <v/>
      </c>
      <c r="J2329" s="76"/>
      <c r="K2329" s="74" t="str">
        <f t="shared" si="36"/>
        <v/>
      </c>
    </row>
    <row r="2330" spans="1:11" ht="18.95" customHeight="1" x14ac:dyDescent="0.25">
      <c r="A2330" s="52"/>
      <c r="C2330" s="185"/>
      <c r="D2330" s="76"/>
      <c r="E2330" s="76" t="str">
        <f>IF(D2330="","",IFERROR(VLOOKUP(D2330,Cadastro!$C$9:$D$1009,2,FALSE),"NOT FOUND"))</f>
        <v/>
      </c>
      <c r="F2330" s="94"/>
      <c r="G2330" s="76"/>
      <c r="H2330" s="81" t="str">
        <f>IFERROR(F2330*VLOOKUP(D2330,Saldo!$P$8:$U$1009,6,FALSE),"")</f>
        <v/>
      </c>
      <c r="I2330" s="78" t="str">
        <f>IFERROR(IF(D2330="","",VLOOKUP(D2330,Saldo!$P$8:$Q$1009,2,FALSE)),"")</f>
        <v/>
      </c>
      <c r="J2330" s="76"/>
      <c r="K2330" s="74" t="str">
        <f t="shared" si="36"/>
        <v/>
      </c>
    </row>
    <row r="2331" spans="1:11" ht="18.95" customHeight="1" x14ac:dyDescent="0.25">
      <c r="A2331" s="52"/>
      <c r="C2331" s="185"/>
      <c r="D2331" s="76"/>
      <c r="E2331" s="76" t="str">
        <f>IF(D2331="","",IFERROR(VLOOKUP(D2331,Cadastro!$C$9:$D$1009,2,FALSE),"NOT FOUND"))</f>
        <v/>
      </c>
      <c r="F2331" s="94"/>
      <c r="G2331" s="76"/>
      <c r="H2331" s="81" t="str">
        <f>IFERROR(F2331*VLOOKUP(D2331,Saldo!$P$8:$U$1009,6,FALSE),"")</f>
        <v/>
      </c>
      <c r="I2331" s="78" t="str">
        <f>IFERROR(IF(D2331="","",VLOOKUP(D2331,Saldo!$P$8:$Q$1009,2,FALSE)),"")</f>
        <v/>
      </c>
      <c r="J2331" s="76"/>
      <c r="K2331" s="74" t="str">
        <f t="shared" si="36"/>
        <v/>
      </c>
    </row>
    <row r="2332" spans="1:11" ht="18.95" customHeight="1" x14ac:dyDescent="0.25">
      <c r="A2332" s="52"/>
      <c r="C2332" s="185"/>
      <c r="D2332" s="76"/>
      <c r="E2332" s="76" t="str">
        <f>IF(D2332="","",IFERROR(VLOOKUP(D2332,Cadastro!$C$9:$D$1009,2,FALSE),"NOT FOUND"))</f>
        <v/>
      </c>
      <c r="F2332" s="94"/>
      <c r="G2332" s="76"/>
      <c r="H2332" s="81" t="str">
        <f>IFERROR(F2332*VLOOKUP(D2332,Saldo!$P$8:$U$1009,6,FALSE),"")</f>
        <v/>
      </c>
      <c r="I2332" s="78" t="str">
        <f>IFERROR(IF(D2332="","",VLOOKUP(D2332,Saldo!$P$8:$Q$1009,2,FALSE)),"")</f>
        <v/>
      </c>
      <c r="J2332" s="76"/>
      <c r="K2332" s="74" t="str">
        <f t="shared" si="36"/>
        <v/>
      </c>
    </row>
    <row r="2333" spans="1:11" ht="18.95" customHeight="1" x14ac:dyDescent="0.25">
      <c r="A2333" s="52"/>
      <c r="C2333" s="185"/>
      <c r="D2333" s="76"/>
      <c r="E2333" s="76" t="str">
        <f>IF(D2333="","",IFERROR(VLOOKUP(D2333,Cadastro!$C$9:$D$1009,2,FALSE),"NOT FOUND"))</f>
        <v/>
      </c>
      <c r="F2333" s="94"/>
      <c r="G2333" s="76"/>
      <c r="H2333" s="81" t="str">
        <f>IFERROR(F2333*VLOOKUP(D2333,Saldo!$P$8:$U$1009,6,FALSE),"")</f>
        <v/>
      </c>
      <c r="I2333" s="78" t="str">
        <f>IFERROR(IF(D2333="","",VLOOKUP(D2333,Saldo!$P$8:$Q$1009,2,FALSE)),"")</f>
        <v/>
      </c>
      <c r="J2333" s="76"/>
      <c r="K2333" s="74" t="str">
        <f t="shared" si="36"/>
        <v/>
      </c>
    </row>
    <row r="2334" spans="1:11" ht="18.95" customHeight="1" x14ac:dyDescent="0.25">
      <c r="A2334" s="52"/>
      <c r="C2334" s="185"/>
      <c r="D2334" s="76"/>
      <c r="E2334" s="76" t="str">
        <f>IF(D2334="","",IFERROR(VLOOKUP(D2334,Cadastro!$C$9:$D$1009,2,FALSE),"NOT FOUND"))</f>
        <v/>
      </c>
      <c r="F2334" s="94"/>
      <c r="G2334" s="76"/>
      <c r="H2334" s="81" t="str">
        <f>IFERROR(F2334*VLOOKUP(D2334,Saldo!$P$8:$U$1009,6,FALSE),"")</f>
        <v/>
      </c>
      <c r="I2334" s="78" t="str">
        <f>IFERROR(IF(D2334="","",VLOOKUP(D2334,Saldo!$P$8:$Q$1009,2,FALSE)),"")</f>
        <v/>
      </c>
      <c r="J2334" s="76"/>
      <c r="K2334" s="74" t="str">
        <f t="shared" si="36"/>
        <v/>
      </c>
    </row>
    <row r="2335" spans="1:11" ht="18.95" customHeight="1" x14ac:dyDescent="0.25">
      <c r="A2335" s="52"/>
      <c r="C2335" s="185"/>
      <c r="D2335" s="76"/>
      <c r="E2335" s="76" t="str">
        <f>IF(D2335="","",IFERROR(VLOOKUP(D2335,Cadastro!$C$9:$D$1009,2,FALSE),"NOT FOUND"))</f>
        <v/>
      </c>
      <c r="F2335" s="94"/>
      <c r="G2335" s="76"/>
      <c r="H2335" s="81" t="str">
        <f>IFERROR(F2335*VLOOKUP(D2335,Saldo!$P$8:$U$1009,6,FALSE),"")</f>
        <v/>
      </c>
      <c r="I2335" s="78" t="str">
        <f>IFERROR(IF(D2335="","",VLOOKUP(D2335,Saldo!$P$8:$Q$1009,2,FALSE)),"")</f>
        <v/>
      </c>
      <c r="J2335" s="76"/>
      <c r="K2335" s="74" t="str">
        <f t="shared" si="36"/>
        <v/>
      </c>
    </row>
    <row r="2336" spans="1:11" ht="18.95" customHeight="1" x14ac:dyDescent="0.25">
      <c r="A2336" s="52"/>
      <c r="C2336" s="185"/>
      <c r="D2336" s="76"/>
      <c r="E2336" s="76" t="str">
        <f>IF(D2336="","",IFERROR(VLOOKUP(D2336,Cadastro!$C$9:$D$1009,2,FALSE),"NOT FOUND"))</f>
        <v/>
      </c>
      <c r="F2336" s="94"/>
      <c r="G2336" s="76"/>
      <c r="H2336" s="81" t="str">
        <f>IFERROR(F2336*VLOOKUP(D2336,Saldo!$P$8:$U$1009,6,FALSE),"")</f>
        <v/>
      </c>
      <c r="I2336" s="78" t="str">
        <f>IFERROR(IF(D2336="","",VLOOKUP(D2336,Saldo!$P$8:$Q$1009,2,FALSE)),"")</f>
        <v/>
      </c>
      <c r="J2336" s="76"/>
      <c r="K2336" s="74" t="str">
        <f t="shared" si="36"/>
        <v/>
      </c>
    </row>
    <row r="2337" spans="1:11" ht="18.95" customHeight="1" x14ac:dyDescent="0.25">
      <c r="A2337" s="52"/>
      <c r="C2337" s="185"/>
      <c r="D2337" s="76"/>
      <c r="E2337" s="76" t="str">
        <f>IF(D2337="","",IFERROR(VLOOKUP(D2337,Cadastro!$C$9:$D$1009,2,FALSE),"NOT FOUND"))</f>
        <v/>
      </c>
      <c r="F2337" s="94"/>
      <c r="G2337" s="76"/>
      <c r="H2337" s="81" t="str">
        <f>IFERROR(F2337*VLOOKUP(D2337,Saldo!$P$8:$U$1009,6,FALSE),"")</f>
        <v/>
      </c>
      <c r="I2337" s="78" t="str">
        <f>IFERROR(IF(D2337="","",VLOOKUP(D2337,Saldo!$P$8:$Q$1009,2,FALSE)),"")</f>
        <v/>
      </c>
      <c r="J2337" s="76"/>
      <c r="K2337" s="74" t="str">
        <f t="shared" si="36"/>
        <v/>
      </c>
    </row>
    <row r="2338" spans="1:11" ht="18.95" customHeight="1" x14ac:dyDescent="0.25">
      <c r="A2338" s="52"/>
      <c r="C2338" s="185"/>
      <c r="D2338" s="76"/>
      <c r="E2338" s="76" t="str">
        <f>IF(D2338="","",IFERROR(VLOOKUP(D2338,Cadastro!$C$9:$D$1009,2,FALSE),"NOT FOUND"))</f>
        <v/>
      </c>
      <c r="F2338" s="94"/>
      <c r="G2338" s="76"/>
      <c r="H2338" s="81" t="str">
        <f>IFERROR(F2338*VLOOKUP(D2338,Saldo!$P$8:$U$1009,6,FALSE),"")</f>
        <v/>
      </c>
      <c r="I2338" s="78" t="str">
        <f>IFERROR(IF(D2338="","",VLOOKUP(D2338,Saldo!$P$8:$Q$1009,2,FALSE)),"")</f>
        <v/>
      </c>
      <c r="J2338" s="76"/>
      <c r="K2338" s="74" t="str">
        <f t="shared" si="36"/>
        <v/>
      </c>
    </row>
    <row r="2339" spans="1:11" ht="18.95" customHeight="1" x14ac:dyDescent="0.25">
      <c r="A2339" s="52"/>
      <c r="C2339" s="185"/>
      <c r="D2339" s="76"/>
      <c r="E2339" s="76" t="str">
        <f>IF(D2339="","",IFERROR(VLOOKUP(D2339,Cadastro!$C$9:$D$1009,2,FALSE),"NOT FOUND"))</f>
        <v/>
      </c>
      <c r="F2339" s="94"/>
      <c r="G2339" s="76"/>
      <c r="H2339" s="81" t="str">
        <f>IFERROR(F2339*VLOOKUP(D2339,Saldo!$P$8:$U$1009,6,FALSE),"")</f>
        <v/>
      </c>
      <c r="I2339" s="78" t="str">
        <f>IFERROR(IF(D2339="","",VLOOKUP(D2339,Saldo!$P$8:$Q$1009,2,FALSE)),"")</f>
        <v/>
      </c>
      <c r="J2339" s="76"/>
      <c r="K2339" s="74" t="str">
        <f t="shared" si="36"/>
        <v/>
      </c>
    </row>
    <row r="2340" spans="1:11" ht="18.95" customHeight="1" x14ac:dyDescent="0.25">
      <c r="A2340" s="52"/>
      <c r="C2340" s="185"/>
      <c r="D2340" s="76"/>
      <c r="E2340" s="76" t="str">
        <f>IF(D2340="","",IFERROR(VLOOKUP(D2340,Cadastro!$C$9:$D$1009,2,FALSE),"NOT FOUND"))</f>
        <v/>
      </c>
      <c r="F2340" s="94"/>
      <c r="G2340" s="76"/>
      <c r="H2340" s="81" t="str">
        <f>IFERROR(F2340*VLOOKUP(D2340,Saldo!$P$8:$U$1009,6,FALSE),"")</f>
        <v/>
      </c>
      <c r="I2340" s="78" t="str">
        <f>IFERROR(IF(D2340="","",VLOOKUP(D2340,Saldo!$P$8:$Q$1009,2,FALSE)),"")</f>
        <v/>
      </c>
      <c r="J2340" s="76"/>
      <c r="K2340" s="74" t="str">
        <f t="shared" si="36"/>
        <v/>
      </c>
    </row>
    <row r="2341" spans="1:11" ht="18.95" customHeight="1" x14ac:dyDescent="0.25">
      <c r="A2341" s="52"/>
      <c r="C2341" s="185"/>
      <c r="D2341" s="76"/>
      <c r="E2341" s="76" t="str">
        <f>IF(D2341="","",IFERROR(VLOOKUP(D2341,Cadastro!$C$9:$D$1009,2,FALSE),"NOT FOUND"))</f>
        <v/>
      </c>
      <c r="F2341" s="94"/>
      <c r="G2341" s="76"/>
      <c r="H2341" s="81" t="str">
        <f>IFERROR(F2341*VLOOKUP(D2341,Saldo!$P$8:$U$1009,6,FALSE),"")</f>
        <v/>
      </c>
      <c r="I2341" s="78" t="str">
        <f>IFERROR(IF(D2341="","",VLOOKUP(D2341,Saldo!$P$8:$Q$1009,2,FALSE)),"")</f>
        <v/>
      </c>
      <c r="J2341" s="76"/>
      <c r="K2341" s="74" t="str">
        <f t="shared" si="36"/>
        <v/>
      </c>
    </row>
    <row r="2342" spans="1:11" ht="18.95" customHeight="1" x14ac:dyDescent="0.25">
      <c r="A2342" s="52"/>
      <c r="C2342" s="185"/>
      <c r="D2342" s="76"/>
      <c r="E2342" s="76" t="str">
        <f>IF(D2342="","",IFERROR(VLOOKUP(D2342,Cadastro!$C$9:$D$1009,2,FALSE),"NOT FOUND"))</f>
        <v/>
      </c>
      <c r="F2342" s="94"/>
      <c r="G2342" s="76"/>
      <c r="H2342" s="81" t="str">
        <f>IFERROR(F2342*VLOOKUP(D2342,Saldo!$P$8:$U$1009,6,FALSE),"")</f>
        <v/>
      </c>
      <c r="I2342" s="78" t="str">
        <f>IFERROR(IF(D2342="","",VLOOKUP(D2342,Saldo!$P$8:$Q$1009,2,FALSE)),"")</f>
        <v/>
      </c>
      <c r="J2342" s="76"/>
      <c r="K2342" s="74" t="str">
        <f t="shared" si="36"/>
        <v/>
      </c>
    </row>
    <row r="2343" spans="1:11" ht="18.95" customHeight="1" x14ac:dyDescent="0.25">
      <c r="A2343" s="52"/>
      <c r="C2343" s="185"/>
      <c r="D2343" s="76"/>
      <c r="E2343" s="76" t="str">
        <f>IF(D2343="","",IFERROR(VLOOKUP(D2343,Cadastro!$C$9:$D$1009,2,FALSE),"NOT FOUND"))</f>
        <v/>
      </c>
      <c r="F2343" s="94"/>
      <c r="G2343" s="76"/>
      <c r="H2343" s="81" t="str">
        <f>IFERROR(F2343*VLOOKUP(D2343,Saldo!$P$8:$U$1009,6,FALSE),"")</f>
        <v/>
      </c>
      <c r="I2343" s="78" t="str">
        <f>IFERROR(IF(D2343="","",VLOOKUP(D2343,Saldo!$P$8:$Q$1009,2,FALSE)),"")</f>
        <v/>
      </c>
      <c r="J2343" s="76"/>
      <c r="K2343" s="74" t="str">
        <f t="shared" si="36"/>
        <v/>
      </c>
    </row>
    <row r="2344" spans="1:11" ht="18.95" customHeight="1" x14ac:dyDescent="0.25">
      <c r="A2344" s="52"/>
      <c r="C2344" s="185"/>
      <c r="D2344" s="76"/>
      <c r="E2344" s="76" t="str">
        <f>IF(D2344="","",IFERROR(VLOOKUP(D2344,Cadastro!$C$9:$D$1009,2,FALSE),"NOT FOUND"))</f>
        <v/>
      </c>
      <c r="F2344" s="94"/>
      <c r="G2344" s="76"/>
      <c r="H2344" s="81" t="str">
        <f>IFERROR(F2344*VLOOKUP(D2344,Saldo!$P$8:$U$1009,6,FALSE),"")</f>
        <v/>
      </c>
      <c r="I2344" s="78" t="str">
        <f>IFERROR(IF(D2344="","",VLOOKUP(D2344,Saldo!$P$8:$Q$1009,2,FALSE)),"")</f>
        <v/>
      </c>
      <c r="J2344" s="76"/>
      <c r="K2344" s="74" t="str">
        <f t="shared" si="36"/>
        <v/>
      </c>
    </row>
    <row r="2345" spans="1:11" ht="18.95" customHeight="1" x14ac:dyDescent="0.25">
      <c r="A2345" s="52"/>
      <c r="C2345" s="185"/>
      <c r="D2345" s="76"/>
      <c r="E2345" s="76" t="str">
        <f>IF(D2345="","",IFERROR(VLOOKUP(D2345,Cadastro!$C$9:$D$1009,2,FALSE),"NOT FOUND"))</f>
        <v/>
      </c>
      <c r="F2345" s="94"/>
      <c r="G2345" s="76"/>
      <c r="H2345" s="81" t="str">
        <f>IFERROR(F2345*VLOOKUP(D2345,Saldo!$P$8:$U$1009,6,FALSE),"")</f>
        <v/>
      </c>
      <c r="I2345" s="78" t="str">
        <f>IFERROR(IF(D2345="","",VLOOKUP(D2345,Saldo!$P$8:$Q$1009,2,FALSE)),"")</f>
        <v/>
      </c>
      <c r="J2345" s="76"/>
      <c r="K2345" s="74" t="str">
        <f t="shared" si="36"/>
        <v/>
      </c>
    </row>
    <row r="2346" spans="1:11" ht="18.95" customHeight="1" x14ac:dyDescent="0.25">
      <c r="A2346" s="52"/>
      <c r="C2346" s="185"/>
      <c r="D2346" s="76"/>
      <c r="E2346" s="76" t="str">
        <f>IF(D2346="","",IFERROR(VLOOKUP(D2346,Cadastro!$C$9:$D$1009,2,FALSE),"NOT FOUND"))</f>
        <v/>
      </c>
      <c r="F2346" s="94"/>
      <c r="G2346" s="76"/>
      <c r="H2346" s="81" t="str">
        <f>IFERROR(F2346*VLOOKUP(D2346,Saldo!$P$8:$U$1009,6,FALSE),"")</f>
        <v/>
      </c>
      <c r="I2346" s="78" t="str">
        <f>IFERROR(IF(D2346="","",VLOOKUP(D2346,Saldo!$P$8:$Q$1009,2,FALSE)),"")</f>
        <v/>
      </c>
      <c r="J2346" s="76"/>
      <c r="K2346" s="74" t="str">
        <f t="shared" si="36"/>
        <v/>
      </c>
    </row>
    <row r="2347" spans="1:11" ht="18.95" customHeight="1" x14ac:dyDescent="0.25">
      <c r="A2347" s="52"/>
      <c r="C2347" s="185"/>
      <c r="D2347" s="76"/>
      <c r="E2347" s="76" t="str">
        <f>IF(D2347="","",IFERROR(VLOOKUP(D2347,Cadastro!$C$9:$D$1009,2,FALSE),"NOT FOUND"))</f>
        <v/>
      </c>
      <c r="F2347" s="94"/>
      <c r="G2347" s="76"/>
      <c r="H2347" s="81" t="str">
        <f>IFERROR(F2347*VLOOKUP(D2347,Saldo!$P$8:$U$1009,6,FALSE),"")</f>
        <v/>
      </c>
      <c r="I2347" s="78" t="str">
        <f>IFERROR(IF(D2347="","",VLOOKUP(D2347,Saldo!$P$8:$Q$1009,2,FALSE)),"")</f>
        <v/>
      </c>
      <c r="J2347" s="76"/>
      <c r="K2347" s="74" t="str">
        <f t="shared" si="36"/>
        <v/>
      </c>
    </row>
    <row r="2348" spans="1:11" ht="18.95" customHeight="1" x14ac:dyDescent="0.25">
      <c r="A2348" s="52"/>
      <c r="C2348" s="185"/>
      <c r="D2348" s="76"/>
      <c r="E2348" s="76" t="str">
        <f>IF(D2348="","",IFERROR(VLOOKUP(D2348,Cadastro!$C$9:$D$1009,2,FALSE),"NOT FOUND"))</f>
        <v/>
      </c>
      <c r="F2348" s="94"/>
      <c r="G2348" s="76"/>
      <c r="H2348" s="81" t="str">
        <f>IFERROR(F2348*VLOOKUP(D2348,Saldo!$P$8:$U$1009,6,FALSE),"")</f>
        <v/>
      </c>
      <c r="I2348" s="78" t="str">
        <f>IFERROR(IF(D2348="","",VLOOKUP(D2348,Saldo!$P$8:$Q$1009,2,FALSE)),"")</f>
        <v/>
      </c>
      <c r="J2348" s="76"/>
      <c r="K2348" s="74" t="str">
        <f t="shared" si="36"/>
        <v/>
      </c>
    </row>
    <row r="2349" spans="1:11" ht="18.95" customHeight="1" x14ac:dyDescent="0.25">
      <c r="A2349" s="52"/>
      <c r="C2349" s="185"/>
      <c r="D2349" s="76"/>
      <c r="E2349" s="76" t="str">
        <f>IF(D2349="","",IFERROR(VLOOKUP(D2349,Cadastro!$C$9:$D$1009,2,FALSE),"NOT FOUND"))</f>
        <v/>
      </c>
      <c r="F2349" s="94"/>
      <c r="G2349" s="76"/>
      <c r="H2349" s="81" t="str">
        <f>IFERROR(F2349*VLOOKUP(D2349,Saldo!$P$8:$U$1009,6,FALSE),"")</f>
        <v/>
      </c>
      <c r="I2349" s="78" t="str">
        <f>IFERROR(IF(D2349="","",VLOOKUP(D2349,Saldo!$P$8:$Q$1009,2,FALSE)),"")</f>
        <v/>
      </c>
      <c r="J2349" s="76"/>
      <c r="K2349" s="74" t="str">
        <f t="shared" si="36"/>
        <v/>
      </c>
    </row>
    <row r="2350" spans="1:11" ht="18.95" customHeight="1" x14ac:dyDescent="0.25">
      <c r="A2350" s="52"/>
      <c r="C2350" s="185"/>
      <c r="D2350" s="76"/>
      <c r="E2350" s="76" t="str">
        <f>IF(D2350="","",IFERROR(VLOOKUP(D2350,Cadastro!$C$9:$D$1009,2,FALSE),"NOT FOUND"))</f>
        <v/>
      </c>
      <c r="F2350" s="94"/>
      <c r="G2350" s="76"/>
      <c r="H2350" s="81" t="str">
        <f>IFERROR(F2350*VLOOKUP(D2350,Saldo!$P$8:$U$1009,6,FALSE),"")</f>
        <v/>
      </c>
      <c r="I2350" s="78" t="str">
        <f>IFERROR(IF(D2350="","",VLOOKUP(D2350,Saldo!$P$8:$Q$1009,2,FALSE)),"")</f>
        <v/>
      </c>
      <c r="J2350" s="76"/>
      <c r="K2350" s="74" t="str">
        <f t="shared" si="36"/>
        <v/>
      </c>
    </row>
    <row r="2351" spans="1:11" ht="18.95" customHeight="1" x14ac:dyDescent="0.25">
      <c r="A2351" s="52"/>
      <c r="C2351" s="185"/>
      <c r="D2351" s="76"/>
      <c r="E2351" s="76" t="str">
        <f>IF(D2351="","",IFERROR(VLOOKUP(D2351,Cadastro!$C$9:$D$1009,2,FALSE),"NOT FOUND"))</f>
        <v/>
      </c>
      <c r="F2351" s="94"/>
      <c r="G2351" s="76"/>
      <c r="H2351" s="81" t="str">
        <f>IFERROR(F2351*VLOOKUP(D2351,Saldo!$P$8:$U$1009,6,FALSE),"")</f>
        <v/>
      </c>
      <c r="I2351" s="78" t="str">
        <f>IFERROR(IF(D2351="","",VLOOKUP(D2351,Saldo!$P$8:$Q$1009,2,FALSE)),"")</f>
        <v/>
      </c>
      <c r="J2351" s="76"/>
      <c r="K2351" s="74" t="str">
        <f t="shared" si="36"/>
        <v/>
      </c>
    </row>
    <row r="2352" spans="1:11" ht="18.95" customHeight="1" x14ac:dyDescent="0.25">
      <c r="A2352" s="52"/>
      <c r="C2352" s="185"/>
      <c r="D2352" s="76"/>
      <c r="E2352" s="76" t="str">
        <f>IF(D2352="","",IFERROR(VLOOKUP(D2352,Cadastro!$C$9:$D$1009,2,FALSE),"NOT FOUND"))</f>
        <v/>
      </c>
      <c r="F2352" s="94"/>
      <c r="G2352" s="76"/>
      <c r="H2352" s="81" t="str">
        <f>IFERROR(F2352*VLOOKUP(D2352,Saldo!$P$8:$U$1009,6,FALSE),"")</f>
        <v/>
      </c>
      <c r="I2352" s="78" t="str">
        <f>IFERROR(IF(D2352="","",VLOOKUP(D2352,Saldo!$P$8:$Q$1009,2,FALSE)),"")</f>
        <v/>
      </c>
      <c r="J2352" s="76"/>
      <c r="K2352" s="74" t="str">
        <f t="shared" si="36"/>
        <v/>
      </c>
    </row>
    <row r="2353" spans="1:11" ht="18.95" customHeight="1" x14ac:dyDescent="0.25">
      <c r="A2353" s="52"/>
      <c r="C2353" s="185"/>
      <c r="D2353" s="76"/>
      <c r="E2353" s="76" t="str">
        <f>IF(D2353="","",IFERROR(VLOOKUP(D2353,Cadastro!$C$9:$D$1009,2,FALSE),"NOT FOUND"))</f>
        <v/>
      </c>
      <c r="F2353" s="94"/>
      <c r="G2353" s="76"/>
      <c r="H2353" s="81" t="str">
        <f>IFERROR(F2353*VLOOKUP(D2353,Saldo!$P$8:$U$1009,6,FALSE),"")</f>
        <v/>
      </c>
      <c r="I2353" s="78" t="str">
        <f>IFERROR(IF(D2353="","",VLOOKUP(D2353,Saldo!$P$8:$Q$1009,2,FALSE)),"")</f>
        <v/>
      </c>
      <c r="J2353" s="76"/>
      <c r="K2353" s="74" t="str">
        <f t="shared" si="36"/>
        <v/>
      </c>
    </row>
    <row r="2354" spans="1:11" ht="18.95" customHeight="1" x14ac:dyDescent="0.25">
      <c r="A2354" s="52"/>
      <c r="C2354" s="185"/>
      <c r="D2354" s="76"/>
      <c r="E2354" s="76" t="str">
        <f>IF(D2354="","",IFERROR(VLOOKUP(D2354,Cadastro!$C$9:$D$1009,2,FALSE),"NOT FOUND"))</f>
        <v/>
      </c>
      <c r="F2354" s="94"/>
      <c r="G2354" s="76"/>
      <c r="H2354" s="81" t="str">
        <f>IFERROR(F2354*VLOOKUP(D2354,Saldo!$P$8:$U$1009,6,FALSE),"")</f>
        <v/>
      </c>
      <c r="I2354" s="78" t="str">
        <f>IFERROR(IF(D2354="","",VLOOKUP(D2354,Saldo!$P$8:$Q$1009,2,FALSE)),"")</f>
        <v/>
      </c>
      <c r="J2354" s="76"/>
      <c r="K2354" s="74" t="str">
        <f t="shared" si="36"/>
        <v/>
      </c>
    </row>
    <row r="2355" spans="1:11" ht="18.95" customHeight="1" x14ac:dyDescent="0.25">
      <c r="A2355" s="52"/>
      <c r="C2355" s="185"/>
      <c r="D2355" s="76"/>
      <c r="E2355" s="76" t="str">
        <f>IF(D2355="","",IFERROR(VLOOKUP(D2355,Cadastro!$C$9:$D$1009,2,FALSE),"NOT FOUND"))</f>
        <v/>
      </c>
      <c r="F2355" s="94"/>
      <c r="G2355" s="76"/>
      <c r="H2355" s="81" t="str">
        <f>IFERROR(F2355*VLOOKUP(D2355,Saldo!$P$8:$U$1009,6,FALSE),"")</f>
        <v/>
      </c>
      <c r="I2355" s="78" t="str">
        <f>IFERROR(IF(D2355="","",VLOOKUP(D2355,Saldo!$P$8:$Q$1009,2,FALSE)),"")</f>
        <v/>
      </c>
      <c r="J2355" s="76"/>
      <c r="K2355" s="74" t="str">
        <f t="shared" si="36"/>
        <v/>
      </c>
    </row>
    <row r="2356" spans="1:11" ht="18.95" customHeight="1" x14ac:dyDescent="0.25">
      <c r="A2356" s="52"/>
      <c r="C2356" s="185"/>
      <c r="D2356" s="76"/>
      <c r="E2356" s="76" t="str">
        <f>IF(D2356="","",IFERROR(VLOOKUP(D2356,Cadastro!$C$9:$D$1009,2,FALSE),"NOT FOUND"))</f>
        <v/>
      </c>
      <c r="F2356" s="94"/>
      <c r="G2356" s="76"/>
      <c r="H2356" s="81" t="str">
        <f>IFERROR(F2356*VLOOKUP(D2356,Saldo!$P$8:$U$1009,6,FALSE),"")</f>
        <v/>
      </c>
      <c r="I2356" s="78" t="str">
        <f>IFERROR(IF(D2356="","",VLOOKUP(D2356,Saldo!$P$8:$Q$1009,2,FALSE)),"")</f>
        <v/>
      </c>
      <c r="J2356" s="76"/>
      <c r="K2356" s="74" t="str">
        <f t="shared" si="36"/>
        <v/>
      </c>
    </row>
    <row r="2357" spans="1:11" ht="18.95" customHeight="1" x14ac:dyDescent="0.25">
      <c r="A2357" s="52"/>
      <c r="C2357" s="185"/>
      <c r="D2357" s="76"/>
      <c r="E2357" s="76" t="str">
        <f>IF(D2357="","",IFERROR(VLOOKUP(D2357,Cadastro!$C$9:$D$1009,2,FALSE),"NOT FOUND"))</f>
        <v/>
      </c>
      <c r="F2357" s="94"/>
      <c r="G2357" s="76"/>
      <c r="H2357" s="81" t="str">
        <f>IFERROR(F2357*VLOOKUP(D2357,Saldo!$P$8:$U$1009,6,FALSE),"")</f>
        <v/>
      </c>
      <c r="I2357" s="78" t="str">
        <f>IFERROR(IF(D2357="","",VLOOKUP(D2357,Saldo!$P$8:$Q$1009,2,FALSE)),"")</f>
        <v/>
      </c>
      <c r="J2357" s="76"/>
      <c r="K2357" s="74" t="str">
        <f t="shared" si="36"/>
        <v/>
      </c>
    </row>
    <row r="2358" spans="1:11" ht="18.95" customHeight="1" x14ac:dyDescent="0.25">
      <c r="A2358" s="52"/>
      <c r="C2358" s="185"/>
      <c r="D2358" s="76"/>
      <c r="E2358" s="76" t="str">
        <f>IF(D2358="","",IFERROR(VLOOKUP(D2358,Cadastro!$C$9:$D$1009,2,FALSE),"NOT FOUND"))</f>
        <v/>
      </c>
      <c r="F2358" s="94"/>
      <c r="G2358" s="76"/>
      <c r="H2358" s="81" t="str">
        <f>IFERROR(F2358*VLOOKUP(D2358,Saldo!$P$8:$U$1009,6,FALSE),"")</f>
        <v/>
      </c>
      <c r="I2358" s="78" t="str">
        <f>IFERROR(IF(D2358="","",VLOOKUP(D2358,Saldo!$P$8:$Q$1009,2,FALSE)),"")</f>
        <v/>
      </c>
      <c r="J2358" s="76"/>
      <c r="K2358" s="74" t="str">
        <f t="shared" si="36"/>
        <v/>
      </c>
    </row>
    <row r="2359" spans="1:11" ht="18.95" customHeight="1" x14ac:dyDescent="0.25">
      <c r="A2359" s="52"/>
      <c r="C2359" s="185"/>
      <c r="D2359" s="76"/>
      <c r="E2359" s="76" t="str">
        <f>IF(D2359="","",IFERROR(VLOOKUP(D2359,Cadastro!$C$9:$D$1009,2,FALSE),"NOT FOUND"))</f>
        <v/>
      </c>
      <c r="F2359" s="94"/>
      <c r="G2359" s="76"/>
      <c r="H2359" s="81" t="str">
        <f>IFERROR(F2359*VLOOKUP(D2359,Saldo!$P$8:$U$1009,6,FALSE),"")</f>
        <v/>
      </c>
      <c r="I2359" s="78" t="str">
        <f>IFERROR(IF(D2359="","",VLOOKUP(D2359,Saldo!$P$8:$Q$1009,2,FALSE)),"")</f>
        <v/>
      </c>
      <c r="J2359" s="76"/>
      <c r="K2359" s="74" t="str">
        <f t="shared" si="36"/>
        <v/>
      </c>
    </row>
    <row r="2360" spans="1:11" ht="18.95" customHeight="1" x14ac:dyDescent="0.25">
      <c r="A2360" s="52"/>
      <c r="C2360" s="185"/>
      <c r="D2360" s="76"/>
      <c r="E2360" s="76" t="str">
        <f>IF(D2360="","",IFERROR(VLOOKUP(D2360,Cadastro!$C$9:$D$1009,2,FALSE),"NOT FOUND"))</f>
        <v/>
      </c>
      <c r="F2360" s="94"/>
      <c r="G2360" s="76"/>
      <c r="H2360" s="81" t="str">
        <f>IFERROR(F2360*VLOOKUP(D2360,Saldo!$P$8:$U$1009,6,FALSE),"")</f>
        <v/>
      </c>
      <c r="I2360" s="78" t="str">
        <f>IFERROR(IF(D2360="","",VLOOKUP(D2360,Saldo!$P$8:$Q$1009,2,FALSE)),"")</f>
        <v/>
      </c>
      <c r="J2360" s="76"/>
      <c r="K2360" s="74" t="str">
        <f t="shared" si="36"/>
        <v/>
      </c>
    </row>
    <row r="2361" spans="1:11" ht="18.95" customHeight="1" x14ac:dyDescent="0.25">
      <c r="A2361" s="52"/>
      <c r="C2361" s="185"/>
      <c r="D2361" s="76"/>
      <c r="E2361" s="76" t="str">
        <f>IF(D2361="","",IFERROR(VLOOKUP(D2361,Cadastro!$C$9:$D$1009,2,FALSE),"NOT FOUND"))</f>
        <v/>
      </c>
      <c r="F2361" s="94"/>
      <c r="G2361" s="76"/>
      <c r="H2361" s="81" t="str">
        <f>IFERROR(F2361*VLOOKUP(D2361,Saldo!$P$8:$U$1009,6,FALSE),"")</f>
        <v/>
      </c>
      <c r="I2361" s="78" t="str">
        <f>IFERROR(IF(D2361="","",VLOOKUP(D2361,Saldo!$P$8:$Q$1009,2,FALSE)),"")</f>
        <v/>
      </c>
      <c r="J2361" s="76"/>
      <c r="K2361" s="74" t="str">
        <f t="shared" si="36"/>
        <v/>
      </c>
    </row>
    <row r="2362" spans="1:11" ht="18.95" customHeight="1" x14ac:dyDescent="0.25">
      <c r="A2362" s="52"/>
      <c r="C2362" s="185"/>
      <c r="D2362" s="76"/>
      <c r="E2362" s="76" t="str">
        <f>IF(D2362="","",IFERROR(VLOOKUP(D2362,Cadastro!$C$9:$D$1009,2,FALSE),"NOT FOUND"))</f>
        <v/>
      </c>
      <c r="F2362" s="94"/>
      <c r="G2362" s="76"/>
      <c r="H2362" s="81" t="str">
        <f>IFERROR(F2362*VLOOKUP(D2362,Saldo!$P$8:$U$1009,6,FALSE),"")</f>
        <v/>
      </c>
      <c r="I2362" s="78" t="str">
        <f>IFERROR(IF(D2362="","",VLOOKUP(D2362,Saldo!$P$8:$Q$1009,2,FALSE)),"")</f>
        <v/>
      </c>
      <c r="J2362" s="76"/>
      <c r="K2362" s="74" t="str">
        <f t="shared" si="36"/>
        <v/>
      </c>
    </row>
    <row r="2363" spans="1:11" ht="18.95" customHeight="1" x14ac:dyDescent="0.25">
      <c r="A2363" s="52"/>
      <c r="C2363" s="185"/>
      <c r="D2363" s="76"/>
      <c r="E2363" s="76" t="str">
        <f>IF(D2363="","",IFERROR(VLOOKUP(D2363,Cadastro!$C$9:$D$1009,2,FALSE),"NOT FOUND"))</f>
        <v/>
      </c>
      <c r="F2363" s="94"/>
      <c r="G2363" s="76"/>
      <c r="H2363" s="81" t="str">
        <f>IFERROR(F2363*VLOOKUP(D2363,Saldo!$P$8:$U$1009,6,FALSE),"")</f>
        <v/>
      </c>
      <c r="I2363" s="78" t="str">
        <f>IFERROR(IF(D2363="","",VLOOKUP(D2363,Saldo!$P$8:$Q$1009,2,FALSE)),"")</f>
        <v/>
      </c>
      <c r="J2363" s="76"/>
      <c r="K2363" s="74" t="str">
        <f t="shared" si="36"/>
        <v/>
      </c>
    </row>
    <row r="2364" spans="1:11" ht="18.95" customHeight="1" x14ac:dyDescent="0.25">
      <c r="A2364" s="52"/>
      <c r="C2364" s="185"/>
      <c r="D2364" s="76"/>
      <c r="E2364" s="76" t="str">
        <f>IF(D2364="","",IFERROR(VLOOKUP(D2364,Cadastro!$C$9:$D$1009,2,FALSE),"NOT FOUND"))</f>
        <v/>
      </c>
      <c r="F2364" s="94"/>
      <c r="G2364" s="76"/>
      <c r="H2364" s="81" t="str">
        <f>IFERROR(F2364*VLOOKUP(D2364,Saldo!$P$8:$U$1009,6,FALSE),"")</f>
        <v/>
      </c>
      <c r="I2364" s="78" t="str">
        <f>IFERROR(IF(D2364="","",VLOOKUP(D2364,Saldo!$P$8:$Q$1009,2,FALSE)),"")</f>
        <v/>
      </c>
      <c r="J2364" s="76"/>
      <c r="K2364" s="74" t="str">
        <f t="shared" si="36"/>
        <v/>
      </c>
    </row>
    <row r="2365" spans="1:11" ht="18.95" customHeight="1" x14ac:dyDescent="0.25">
      <c r="A2365" s="52"/>
      <c r="C2365" s="185"/>
      <c r="D2365" s="76"/>
      <c r="E2365" s="76" t="str">
        <f>IF(D2365="","",IFERROR(VLOOKUP(D2365,Cadastro!$C$9:$D$1009,2,FALSE),"NOT FOUND"))</f>
        <v/>
      </c>
      <c r="F2365" s="94"/>
      <c r="G2365" s="76"/>
      <c r="H2365" s="81" t="str">
        <f>IFERROR(F2365*VLOOKUP(D2365,Saldo!$P$8:$U$1009,6,FALSE),"")</f>
        <v/>
      </c>
      <c r="I2365" s="78" t="str">
        <f>IFERROR(IF(D2365="","",VLOOKUP(D2365,Saldo!$P$8:$Q$1009,2,FALSE)),"")</f>
        <v/>
      </c>
      <c r="J2365" s="76"/>
      <c r="K2365" s="74" t="str">
        <f t="shared" si="36"/>
        <v/>
      </c>
    </row>
    <row r="2366" spans="1:11" ht="18.95" customHeight="1" x14ac:dyDescent="0.25">
      <c r="A2366" s="52"/>
      <c r="C2366" s="185"/>
      <c r="D2366" s="76"/>
      <c r="E2366" s="76" t="str">
        <f>IF(D2366="","",IFERROR(VLOOKUP(D2366,Cadastro!$C$9:$D$1009,2,FALSE),"NOT FOUND"))</f>
        <v/>
      </c>
      <c r="F2366" s="94"/>
      <c r="G2366" s="76"/>
      <c r="H2366" s="81" t="str">
        <f>IFERROR(F2366*VLOOKUP(D2366,Saldo!$P$8:$U$1009,6,FALSE),"")</f>
        <v/>
      </c>
      <c r="I2366" s="78" t="str">
        <f>IFERROR(IF(D2366="","",VLOOKUP(D2366,Saldo!$P$8:$Q$1009,2,FALSE)),"")</f>
        <v/>
      </c>
      <c r="J2366" s="76"/>
      <c r="K2366" s="74" t="str">
        <f t="shared" si="36"/>
        <v/>
      </c>
    </row>
    <row r="2367" spans="1:11" ht="18.95" customHeight="1" x14ac:dyDescent="0.25">
      <c r="A2367" s="52"/>
      <c r="C2367" s="185"/>
      <c r="D2367" s="76"/>
      <c r="E2367" s="76" t="str">
        <f>IF(D2367="","",IFERROR(VLOOKUP(D2367,Cadastro!$C$9:$D$1009,2,FALSE),"NOT FOUND"))</f>
        <v/>
      </c>
      <c r="F2367" s="94"/>
      <c r="G2367" s="76"/>
      <c r="H2367" s="81" t="str">
        <f>IFERROR(F2367*VLOOKUP(D2367,Saldo!$P$8:$U$1009,6,FALSE),"")</f>
        <v/>
      </c>
      <c r="I2367" s="78" t="str">
        <f>IFERROR(IF(D2367="","",VLOOKUP(D2367,Saldo!$P$8:$Q$1009,2,FALSE)),"")</f>
        <v/>
      </c>
      <c r="J2367" s="76"/>
      <c r="K2367" s="74" t="str">
        <f t="shared" si="36"/>
        <v/>
      </c>
    </row>
    <row r="2368" spans="1:11" ht="18.95" customHeight="1" x14ac:dyDescent="0.25">
      <c r="A2368" s="52"/>
      <c r="C2368" s="185"/>
      <c r="D2368" s="76"/>
      <c r="E2368" s="76" t="str">
        <f>IF(D2368="","",IFERROR(VLOOKUP(D2368,Cadastro!$C$9:$D$1009,2,FALSE),"NOT FOUND"))</f>
        <v/>
      </c>
      <c r="F2368" s="94"/>
      <c r="G2368" s="76"/>
      <c r="H2368" s="81" t="str">
        <f>IFERROR(F2368*VLOOKUP(D2368,Saldo!$P$8:$U$1009,6,FALSE),"")</f>
        <v/>
      </c>
      <c r="I2368" s="78" t="str">
        <f>IFERROR(IF(D2368="","",VLOOKUP(D2368,Saldo!$P$8:$Q$1009,2,FALSE)),"")</f>
        <v/>
      </c>
      <c r="J2368" s="76"/>
      <c r="K2368" s="74" t="str">
        <f t="shared" si="36"/>
        <v/>
      </c>
    </row>
    <row r="2369" spans="1:11" ht="18.95" customHeight="1" x14ac:dyDescent="0.25">
      <c r="A2369" s="52"/>
      <c r="C2369" s="185"/>
      <c r="D2369" s="76"/>
      <c r="E2369" s="76" t="str">
        <f>IF(D2369="","",IFERROR(VLOOKUP(D2369,Cadastro!$C$9:$D$1009,2,FALSE),"NOT FOUND"))</f>
        <v/>
      </c>
      <c r="F2369" s="94"/>
      <c r="G2369" s="76"/>
      <c r="H2369" s="81" t="str">
        <f>IFERROR(F2369*VLOOKUP(D2369,Saldo!$P$8:$U$1009,6,FALSE),"")</f>
        <v/>
      </c>
      <c r="I2369" s="78" t="str">
        <f>IFERROR(IF(D2369="","",VLOOKUP(D2369,Saldo!$P$8:$Q$1009,2,FALSE)),"")</f>
        <v/>
      </c>
      <c r="J2369" s="76"/>
      <c r="K2369" s="74" t="str">
        <f t="shared" si="36"/>
        <v/>
      </c>
    </row>
    <row r="2370" spans="1:11" ht="18.95" customHeight="1" x14ac:dyDescent="0.25">
      <c r="A2370" s="52"/>
      <c r="C2370" s="185"/>
      <c r="D2370" s="76"/>
      <c r="E2370" s="76" t="str">
        <f>IF(D2370="","",IFERROR(VLOOKUP(D2370,Cadastro!$C$9:$D$1009,2,FALSE),"NOT FOUND"))</f>
        <v/>
      </c>
      <c r="F2370" s="94"/>
      <c r="G2370" s="76"/>
      <c r="H2370" s="81" t="str">
        <f>IFERROR(F2370*VLOOKUP(D2370,Saldo!$P$8:$U$1009,6,FALSE),"")</f>
        <v/>
      </c>
      <c r="I2370" s="78" t="str">
        <f>IFERROR(IF(D2370="","",VLOOKUP(D2370,Saldo!$P$8:$Q$1009,2,FALSE)),"")</f>
        <v/>
      </c>
      <c r="J2370" s="76"/>
      <c r="K2370" s="74" t="str">
        <f t="shared" si="36"/>
        <v/>
      </c>
    </row>
    <row r="2371" spans="1:11" ht="18.95" customHeight="1" x14ac:dyDescent="0.25">
      <c r="A2371" s="52"/>
      <c r="C2371" s="185"/>
      <c r="D2371" s="76"/>
      <c r="E2371" s="76" t="str">
        <f>IF(D2371="","",IFERROR(VLOOKUP(D2371,Cadastro!$C$9:$D$1009,2,FALSE),"NOT FOUND"))</f>
        <v/>
      </c>
      <c r="F2371" s="94"/>
      <c r="G2371" s="76"/>
      <c r="H2371" s="81" t="str">
        <f>IFERROR(F2371*VLOOKUP(D2371,Saldo!$P$8:$U$1009,6,FALSE),"")</f>
        <v/>
      </c>
      <c r="I2371" s="78" t="str">
        <f>IFERROR(IF(D2371="","",VLOOKUP(D2371,Saldo!$P$8:$Q$1009,2,FALSE)),"")</f>
        <v/>
      </c>
      <c r="J2371" s="76"/>
      <c r="K2371" s="74" t="str">
        <f t="shared" si="36"/>
        <v/>
      </c>
    </row>
    <row r="2372" spans="1:11" ht="18.95" customHeight="1" x14ac:dyDescent="0.25">
      <c r="A2372" s="52"/>
      <c r="C2372" s="185"/>
      <c r="D2372" s="76"/>
      <c r="E2372" s="76" t="str">
        <f>IF(D2372="","",IFERROR(VLOOKUP(D2372,Cadastro!$C$9:$D$1009,2,FALSE),"NOT FOUND"))</f>
        <v/>
      </c>
      <c r="F2372" s="94"/>
      <c r="G2372" s="76"/>
      <c r="H2372" s="81" t="str">
        <f>IFERROR(F2372*VLOOKUP(D2372,Saldo!$P$8:$U$1009,6,FALSE),"")</f>
        <v/>
      </c>
      <c r="I2372" s="78" t="str">
        <f>IFERROR(IF(D2372="","",VLOOKUP(D2372,Saldo!$P$8:$Q$1009,2,FALSE)),"")</f>
        <v/>
      </c>
      <c r="J2372" s="76"/>
      <c r="K2372" s="74" t="str">
        <f t="shared" si="36"/>
        <v/>
      </c>
    </row>
    <row r="2373" spans="1:11" ht="18.95" customHeight="1" x14ac:dyDescent="0.25">
      <c r="A2373" s="52"/>
      <c r="C2373" s="185"/>
      <c r="D2373" s="76"/>
      <c r="E2373" s="76" t="str">
        <f>IF(D2373="","",IFERROR(VLOOKUP(D2373,Cadastro!$C$9:$D$1009,2,FALSE),"NOT FOUND"))</f>
        <v/>
      </c>
      <c r="F2373" s="94"/>
      <c r="G2373" s="76"/>
      <c r="H2373" s="81" t="str">
        <f>IFERROR(F2373*VLOOKUP(D2373,Saldo!$P$8:$U$1009,6,FALSE),"")</f>
        <v/>
      </c>
      <c r="I2373" s="78" t="str">
        <f>IFERROR(IF(D2373="","",VLOOKUP(D2373,Saldo!$P$8:$Q$1009,2,FALSE)),"")</f>
        <v/>
      </c>
      <c r="J2373" s="76"/>
      <c r="K2373" s="74" t="str">
        <f t="shared" si="36"/>
        <v/>
      </c>
    </row>
    <row r="2374" spans="1:11" ht="18.95" customHeight="1" x14ac:dyDescent="0.25">
      <c r="A2374" s="52"/>
      <c r="C2374" s="185"/>
      <c r="D2374" s="76"/>
      <c r="E2374" s="76" t="str">
        <f>IF(D2374="","",IFERROR(VLOOKUP(D2374,Cadastro!$C$9:$D$1009,2,FALSE),"NOT FOUND"))</f>
        <v/>
      </c>
      <c r="F2374" s="94"/>
      <c r="G2374" s="76"/>
      <c r="H2374" s="81" t="str">
        <f>IFERROR(F2374*VLOOKUP(D2374,Saldo!$P$8:$U$1009,6,FALSE),"")</f>
        <v/>
      </c>
      <c r="I2374" s="78" t="str">
        <f>IFERROR(IF(D2374="","",VLOOKUP(D2374,Saldo!$P$8:$Q$1009,2,FALSE)),"")</f>
        <v/>
      </c>
      <c r="J2374" s="76"/>
      <c r="K2374" s="74" t="str">
        <f t="shared" si="36"/>
        <v/>
      </c>
    </row>
    <row r="2375" spans="1:11" ht="18.95" customHeight="1" x14ac:dyDescent="0.25">
      <c r="A2375" s="52"/>
      <c r="C2375" s="185"/>
      <c r="D2375" s="76"/>
      <c r="E2375" s="76" t="str">
        <f>IF(D2375="","",IFERROR(VLOOKUP(D2375,Cadastro!$C$9:$D$1009,2,FALSE),"NOT FOUND"))</f>
        <v/>
      </c>
      <c r="F2375" s="94"/>
      <c r="G2375" s="76"/>
      <c r="H2375" s="81" t="str">
        <f>IFERROR(F2375*VLOOKUP(D2375,Saldo!$P$8:$U$1009,6,FALSE),"")</f>
        <v/>
      </c>
      <c r="I2375" s="78" t="str">
        <f>IFERROR(IF(D2375="","",VLOOKUP(D2375,Saldo!$P$8:$Q$1009,2,FALSE)),"")</f>
        <v/>
      </c>
      <c r="J2375" s="76"/>
      <c r="K2375" s="74" t="str">
        <f t="shared" si="36"/>
        <v/>
      </c>
    </row>
    <row r="2376" spans="1:11" ht="18.95" customHeight="1" x14ac:dyDescent="0.25">
      <c r="A2376" s="52"/>
      <c r="C2376" s="185"/>
      <c r="D2376" s="76"/>
      <c r="E2376" s="76" t="str">
        <f>IF(D2376="","",IFERROR(VLOOKUP(D2376,Cadastro!$C$9:$D$1009,2,FALSE),"NOT FOUND"))</f>
        <v/>
      </c>
      <c r="F2376" s="94"/>
      <c r="G2376" s="76"/>
      <c r="H2376" s="81" t="str">
        <f>IFERROR(F2376*VLOOKUP(D2376,Saldo!$P$8:$U$1009,6,FALSE),"")</f>
        <v/>
      </c>
      <c r="I2376" s="78" t="str">
        <f>IFERROR(IF(D2376="","",VLOOKUP(D2376,Saldo!$P$8:$Q$1009,2,FALSE)),"")</f>
        <v/>
      </c>
      <c r="J2376" s="76"/>
      <c r="K2376" s="74" t="str">
        <f t="shared" si="36"/>
        <v/>
      </c>
    </row>
    <row r="2377" spans="1:11" ht="18.95" customHeight="1" x14ac:dyDescent="0.25">
      <c r="A2377" s="52"/>
      <c r="C2377" s="185"/>
      <c r="D2377" s="76"/>
      <c r="E2377" s="76" t="str">
        <f>IF(D2377="","",IFERROR(VLOOKUP(D2377,Cadastro!$C$9:$D$1009,2,FALSE),"NOT FOUND"))</f>
        <v/>
      </c>
      <c r="F2377" s="94"/>
      <c r="G2377" s="76"/>
      <c r="H2377" s="81" t="str">
        <f>IFERROR(F2377*VLOOKUP(D2377,Saldo!$P$8:$U$1009,6,FALSE),"")</f>
        <v/>
      </c>
      <c r="I2377" s="78" t="str">
        <f>IFERROR(IF(D2377="","",VLOOKUP(D2377,Saldo!$P$8:$Q$1009,2,FALSE)),"")</f>
        <v/>
      </c>
      <c r="J2377" s="76"/>
      <c r="K2377" s="74" t="str">
        <f t="shared" si="36"/>
        <v/>
      </c>
    </row>
    <row r="2378" spans="1:11" ht="18.95" customHeight="1" x14ac:dyDescent="0.25">
      <c r="A2378" s="52"/>
      <c r="C2378" s="185"/>
      <c r="D2378" s="76"/>
      <c r="E2378" s="76" t="str">
        <f>IF(D2378="","",IFERROR(VLOOKUP(D2378,Cadastro!$C$9:$D$1009,2,FALSE),"NOT FOUND"))</f>
        <v/>
      </c>
      <c r="F2378" s="94"/>
      <c r="G2378" s="76"/>
      <c r="H2378" s="81" t="str">
        <f>IFERROR(F2378*VLOOKUP(D2378,Saldo!$P$8:$U$1009,6,FALSE),"")</f>
        <v/>
      </c>
      <c r="I2378" s="78" t="str">
        <f>IFERROR(IF(D2378="","",VLOOKUP(D2378,Saldo!$P$8:$Q$1009,2,FALSE)),"")</f>
        <v/>
      </c>
      <c r="J2378" s="76"/>
      <c r="K2378" s="74" t="str">
        <f t="shared" ref="K2378:K2441" si="37">IF(C2378="","",MONTH(C2378))</f>
        <v/>
      </c>
    </row>
    <row r="2379" spans="1:11" ht="18.95" customHeight="1" x14ac:dyDescent="0.25">
      <c r="A2379" s="52"/>
      <c r="C2379" s="185"/>
      <c r="D2379" s="76"/>
      <c r="E2379" s="76" t="str">
        <f>IF(D2379="","",IFERROR(VLOOKUP(D2379,Cadastro!$C$9:$D$1009,2,FALSE),"NOT FOUND"))</f>
        <v/>
      </c>
      <c r="F2379" s="94"/>
      <c r="G2379" s="76"/>
      <c r="H2379" s="81" t="str">
        <f>IFERROR(F2379*VLOOKUP(D2379,Saldo!$P$8:$U$1009,6,FALSE),"")</f>
        <v/>
      </c>
      <c r="I2379" s="78" t="str">
        <f>IFERROR(IF(D2379="","",VLOOKUP(D2379,Saldo!$P$8:$Q$1009,2,FALSE)),"")</f>
        <v/>
      </c>
      <c r="J2379" s="76"/>
      <c r="K2379" s="74" t="str">
        <f t="shared" si="37"/>
        <v/>
      </c>
    </row>
    <row r="2380" spans="1:11" ht="18.95" customHeight="1" x14ac:dyDescent="0.25">
      <c r="A2380" s="52"/>
      <c r="C2380" s="185"/>
      <c r="D2380" s="76"/>
      <c r="E2380" s="76" t="str">
        <f>IF(D2380="","",IFERROR(VLOOKUP(D2380,Cadastro!$C$9:$D$1009,2,FALSE),"NOT FOUND"))</f>
        <v/>
      </c>
      <c r="F2380" s="94"/>
      <c r="G2380" s="76"/>
      <c r="H2380" s="81" t="str">
        <f>IFERROR(F2380*VLOOKUP(D2380,Saldo!$P$8:$U$1009,6,FALSE),"")</f>
        <v/>
      </c>
      <c r="I2380" s="78" t="str">
        <f>IFERROR(IF(D2380="","",VLOOKUP(D2380,Saldo!$P$8:$Q$1009,2,FALSE)),"")</f>
        <v/>
      </c>
      <c r="J2380" s="76"/>
      <c r="K2380" s="74" t="str">
        <f t="shared" si="37"/>
        <v/>
      </c>
    </row>
    <row r="2381" spans="1:11" ht="18.95" customHeight="1" x14ac:dyDescent="0.25">
      <c r="A2381" s="52"/>
      <c r="C2381" s="185"/>
      <c r="D2381" s="76"/>
      <c r="E2381" s="76" t="str">
        <f>IF(D2381="","",IFERROR(VLOOKUP(D2381,Cadastro!$C$9:$D$1009,2,FALSE),"NOT FOUND"))</f>
        <v/>
      </c>
      <c r="F2381" s="94"/>
      <c r="G2381" s="76"/>
      <c r="H2381" s="81" t="str">
        <f>IFERROR(F2381*VLOOKUP(D2381,Saldo!$P$8:$U$1009,6,FALSE),"")</f>
        <v/>
      </c>
      <c r="I2381" s="78" t="str">
        <f>IFERROR(IF(D2381="","",VLOOKUP(D2381,Saldo!$P$8:$Q$1009,2,FALSE)),"")</f>
        <v/>
      </c>
      <c r="J2381" s="76"/>
      <c r="K2381" s="74" t="str">
        <f t="shared" si="37"/>
        <v/>
      </c>
    </row>
    <row r="2382" spans="1:11" ht="18.95" customHeight="1" x14ac:dyDescent="0.25">
      <c r="A2382" s="52"/>
      <c r="C2382" s="185"/>
      <c r="D2382" s="76"/>
      <c r="E2382" s="76" t="str">
        <f>IF(D2382="","",IFERROR(VLOOKUP(D2382,Cadastro!$C$9:$D$1009,2,FALSE),"NOT FOUND"))</f>
        <v/>
      </c>
      <c r="F2382" s="94"/>
      <c r="G2382" s="76"/>
      <c r="H2382" s="81" t="str">
        <f>IFERROR(F2382*VLOOKUP(D2382,Saldo!$P$8:$U$1009,6,FALSE),"")</f>
        <v/>
      </c>
      <c r="I2382" s="78" t="str">
        <f>IFERROR(IF(D2382="","",VLOOKUP(D2382,Saldo!$P$8:$Q$1009,2,FALSE)),"")</f>
        <v/>
      </c>
      <c r="J2382" s="76"/>
      <c r="K2382" s="74" t="str">
        <f t="shared" si="37"/>
        <v/>
      </c>
    </row>
    <row r="2383" spans="1:11" ht="18.95" customHeight="1" x14ac:dyDescent="0.25">
      <c r="A2383" s="52"/>
      <c r="C2383" s="185"/>
      <c r="D2383" s="76"/>
      <c r="E2383" s="76" t="str">
        <f>IF(D2383="","",IFERROR(VLOOKUP(D2383,Cadastro!$C$9:$D$1009,2,FALSE),"NOT FOUND"))</f>
        <v/>
      </c>
      <c r="F2383" s="94"/>
      <c r="G2383" s="76"/>
      <c r="H2383" s="81" t="str">
        <f>IFERROR(F2383*VLOOKUP(D2383,Saldo!$P$8:$U$1009,6,FALSE),"")</f>
        <v/>
      </c>
      <c r="I2383" s="78" t="str">
        <f>IFERROR(IF(D2383="","",VLOOKUP(D2383,Saldo!$P$8:$Q$1009,2,FALSE)),"")</f>
        <v/>
      </c>
      <c r="J2383" s="76"/>
      <c r="K2383" s="74" t="str">
        <f t="shared" si="37"/>
        <v/>
      </c>
    </row>
    <row r="2384" spans="1:11" ht="18.95" customHeight="1" x14ac:dyDescent="0.25">
      <c r="A2384" s="52"/>
      <c r="C2384" s="185"/>
      <c r="D2384" s="76"/>
      <c r="E2384" s="76" t="str">
        <f>IF(D2384="","",IFERROR(VLOOKUP(D2384,Cadastro!$C$9:$D$1009,2,FALSE),"NOT FOUND"))</f>
        <v/>
      </c>
      <c r="F2384" s="94"/>
      <c r="G2384" s="76"/>
      <c r="H2384" s="81" t="str">
        <f>IFERROR(F2384*VLOOKUP(D2384,Saldo!$P$8:$U$1009,6,FALSE),"")</f>
        <v/>
      </c>
      <c r="I2384" s="78" t="str">
        <f>IFERROR(IF(D2384="","",VLOOKUP(D2384,Saldo!$P$8:$Q$1009,2,FALSE)),"")</f>
        <v/>
      </c>
      <c r="J2384" s="76"/>
      <c r="K2384" s="74" t="str">
        <f t="shared" si="37"/>
        <v/>
      </c>
    </row>
    <row r="2385" spans="1:11" ht="18.95" customHeight="1" x14ac:dyDescent="0.25">
      <c r="A2385" s="52"/>
      <c r="C2385" s="185"/>
      <c r="D2385" s="76"/>
      <c r="E2385" s="76" t="str">
        <f>IF(D2385="","",IFERROR(VLOOKUP(D2385,Cadastro!$C$9:$D$1009,2,FALSE),"NOT FOUND"))</f>
        <v/>
      </c>
      <c r="F2385" s="94"/>
      <c r="G2385" s="76"/>
      <c r="H2385" s="81" t="str">
        <f>IFERROR(F2385*VLOOKUP(D2385,Saldo!$P$8:$U$1009,6,FALSE),"")</f>
        <v/>
      </c>
      <c r="I2385" s="78" t="str">
        <f>IFERROR(IF(D2385="","",VLOOKUP(D2385,Saldo!$P$8:$Q$1009,2,FALSE)),"")</f>
        <v/>
      </c>
      <c r="J2385" s="76"/>
      <c r="K2385" s="74" t="str">
        <f t="shared" si="37"/>
        <v/>
      </c>
    </row>
    <row r="2386" spans="1:11" ht="18.95" customHeight="1" x14ac:dyDescent="0.25">
      <c r="A2386" s="52"/>
      <c r="C2386" s="185"/>
      <c r="D2386" s="76"/>
      <c r="E2386" s="76" t="str">
        <f>IF(D2386="","",IFERROR(VLOOKUP(D2386,Cadastro!$C$9:$D$1009,2,FALSE),"NOT FOUND"))</f>
        <v/>
      </c>
      <c r="F2386" s="94"/>
      <c r="G2386" s="76"/>
      <c r="H2386" s="81" t="str">
        <f>IFERROR(F2386*VLOOKUP(D2386,Saldo!$P$8:$U$1009,6,FALSE),"")</f>
        <v/>
      </c>
      <c r="I2386" s="78" t="str">
        <f>IFERROR(IF(D2386="","",VLOOKUP(D2386,Saldo!$P$8:$Q$1009,2,FALSE)),"")</f>
        <v/>
      </c>
      <c r="J2386" s="76"/>
      <c r="K2386" s="74" t="str">
        <f t="shared" si="37"/>
        <v/>
      </c>
    </row>
    <row r="2387" spans="1:11" ht="18.95" customHeight="1" x14ac:dyDescent="0.25">
      <c r="A2387" s="52"/>
      <c r="C2387" s="185"/>
      <c r="D2387" s="76"/>
      <c r="E2387" s="76" t="str">
        <f>IF(D2387="","",IFERROR(VLOOKUP(D2387,Cadastro!$C$9:$D$1009,2,FALSE),"NOT FOUND"))</f>
        <v/>
      </c>
      <c r="F2387" s="94"/>
      <c r="G2387" s="76"/>
      <c r="H2387" s="81" t="str">
        <f>IFERROR(F2387*VLOOKUP(D2387,Saldo!$P$8:$U$1009,6,FALSE),"")</f>
        <v/>
      </c>
      <c r="I2387" s="78" t="str">
        <f>IFERROR(IF(D2387="","",VLOOKUP(D2387,Saldo!$P$8:$Q$1009,2,FALSE)),"")</f>
        <v/>
      </c>
      <c r="J2387" s="76"/>
      <c r="K2387" s="74" t="str">
        <f t="shared" si="37"/>
        <v/>
      </c>
    </row>
    <row r="2388" spans="1:11" ht="18.95" customHeight="1" x14ac:dyDescent="0.25">
      <c r="A2388" s="52"/>
      <c r="C2388" s="185"/>
      <c r="D2388" s="76"/>
      <c r="E2388" s="76" t="str">
        <f>IF(D2388="","",IFERROR(VLOOKUP(D2388,Cadastro!$C$9:$D$1009,2,FALSE),"NOT FOUND"))</f>
        <v/>
      </c>
      <c r="F2388" s="94"/>
      <c r="G2388" s="76"/>
      <c r="H2388" s="81" t="str">
        <f>IFERROR(F2388*VLOOKUP(D2388,Saldo!$P$8:$U$1009,6,FALSE),"")</f>
        <v/>
      </c>
      <c r="I2388" s="78" t="str">
        <f>IFERROR(IF(D2388="","",VLOOKUP(D2388,Saldo!$P$8:$Q$1009,2,FALSE)),"")</f>
        <v/>
      </c>
      <c r="J2388" s="76"/>
      <c r="K2388" s="74" t="str">
        <f t="shared" si="37"/>
        <v/>
      </c>
    </row>
    <row r="2389" spans="1:11" ht="18.95" customHeight="1" x14ac:dyDescent="0.25">
      <c r="A2389" s="52"/>
      <c r="C2389" s="185"/>
      <c r="D2389" s="76"/>
      <c r="E2389" s="76" t="str">
        <f>IF(D2389="","",IFERROR(VLOOKUP(D2389,Cadastro!$C$9:$D$1009,2,FALSE),"NOT FOUND"))</f>
        <v/>
      </c>
      <c r="F2389" s="94"/>
      <c r="G2389" s="76"/>
      <c r="H2389" s="81" t="str">
        <f>IFERROR(F2389*VLOOKUP(D2389,Saldo!$P$8:$U$1009,6,FALSE),"")</f>
        <v/>
      </c>
      <c r="I2389" s="78" t="str">
        <f>IFERROR(IF(D2389="","",VLOOKUP(D2389,Saldo!$P$8:$Q$1009,2,FALSE)),"")</f>
        <v/>
      </c>
      <c r="J2389" s="76"/>
      <c r="K2389" s="74" t="str">
        <f t="shared" si="37"/>
        <v/>
      </c>
    </row>
    <row r="2390" spans="1:11" ht="18.95" customHeight="1" x14ac:dyDescent="0.25">
      <c r="A2390" s="52"/>
      <c r="C2390" s="185"/>
      <c r="D2390" s="76"/>
      <c r="E2390" s="76" t="str">
        <f>IF(D2390="","",IFERROR(VLOOKUP(D2390,Cadastro!$C$9:$D$1009,2,FALSE),"NOT FOUND"))</f>
        <v/>
      </c>
      <c r="F2390" s="94"/>
      <c r="G2390" s="76"/>
      <c r="H2390" s="81" t="str">
        <f>IFERROR(F2390*VLOOKUP(D2390,Saldo!$P$8:$U$1009,6,FALSE),"")</f>
        <v/>
      </c>
      <c r="I2390" s="78" t="str">
        <f>IFERROR(IF(D2390="","",VLOOKUP(D2390,Saldo!$P$8:$Q$1009,2,FALSE)),"")</f>
        <v/>
      </c>
      <c r="J2390" s="76"/>
      <c r="K2390" s="74" t="str">
        <f t="shared" si="37"/>
        <v/>
      </c>
    </row>
    <row r="2391" spans="1:11" ht="18.95" customHeight="1" x14ac:dyDescent="0.25">
      <c r="A2391" s="52"/>
      <c r="C2391" s="185"/>
      <c r="D2391" s="76"/>
      <c r="E2391" s="76" t="str">
        <f>IF(D2391="","",IFERROR(VLOOKUP(D2391,Cadastro!$C$9:$D$1009,2,FALSE),"NOT FOUND"))</f>
        <v/>
      </c>
      <c r="F2391" s="94"/>
      <c r="G2391" s="76"/>
      <c r="H2391" s="81" t="str">
        <f>IFERROR(F2391*VLOOKUP(D2391,Saldo!$P$8:$U$1009,6,FALSE),"")</f>
        <v/>
      </c>
      <c r="I2391" s="78" t="str">
        <f>IFERROR(IF(D2391="","",VLOOKUP(D2391,Saldo!$P$8:$Q$1009,2,FALSE)),"")</f>
        <v/>
      </c>
      <c r="J2391" s="76"/>
      <c r="K2391" s="74" t="str">
        <f t="shared" si="37"/>
        <v/>
      </c>
    </row>
    <row r="2392" spans="1:11" ht="18.95" customHeight="1" x14ac:dyDescent="0.25">
      <c r="A2392" s="52"/>
      <c r="C2392" s="185"/>
      <c r="D2392" s="76"/>
      <c r="E2392" s="76" t="str">
        <f>IF(D2392="","",IFERROR(VLOOKUP(D2392,Cadastro!$C$9:$D$1009,2,FALSE),"NOT FOUND"))</f>
        <v/>
      </c>
      <c r="F2392" s="94"/>
      <c r="G2392" s="76"/>
      <c r="H2392" s="81" t="str">
        <f>IFERROR(F2392*VLOOKUP(D2392,Saldo!$P$8:$U$1009,6,FALSE),"")</f>
        <v/>
      </c>
      <c r="I2392" s="78" t="str">
        <f>IFERROR(IF(D2392="","",VLOOKUP(D2392,Saldo!$P$8:$Q$1009,2,FALSE)),"")</f>
        <v/>
      </c>
      <c r="J2392" s="76"/>
      <c r="K2392" s="74" t="str">
        <f t="shared" si="37"/>
        <v/>
      </c>
    </row>
    <row r="2393" spans="1:11" ht="18.95" customHeight="1" x14ac:dyDescent="0.25">
      <c r="A2393" s="52"/>
      <c r="C2393" s="185"/>
      <c r="D2393" s="76"/>
      <c r="E2393" s="76" t="str">
        <f>IF(D2393="","",IFERROR(VLOOKUP(D2393,Cadastro!$C$9:$D$1009,2,FALSE),"NOT FOUND"))</f>
        <v/>
      </c>
      <c r="F2393" s="94"/>
      <c r="G2393" s="76"/>
      <c r="H2393" s="81" t="str">
        <f>IFERROR(F2393*VLOOKUP(D2393,Saldo!$P$8:$U$1009,6,FALSE),"")</f>
        <v/>
      </c>
      <c r="I2393" s="78" t="str">
        <f>IFERROR(IF(D2393="","",VLOOKUP(D2393,Saldo!$P$8:$Q$1009,2,FALSE)),"")</f>
        <v/>
      </c>
      <c r="J2393" s="76"/>
      <c r="K2393" s="74" t="str">
        <f t="shared" si="37"/>
        <v/>
      </c>
    </row>
    <row r="2394" spans="1:11" ht="18.95" customHeight="1" x14ac:dyDescent="0.25">
      <c r="A2394" s="52"/>
      <c r="C2394" s="185"/>
      <c r="D2394" s="76"/>
      <c r="E2394" s="76" t="str">
        <f>IF(D2394="","",IFERROR(VLOOKUP(D2394,Cadastro!$C$9:$D$1009,2,FALSE),"NOT FOUND"))</f>
        <v/>
      </c>
      <c r="F2394" s="94"/>
      <c r="G2394" s="76"/>
      <c r="H2394" s="81" t="str">
        <f>IFERROR(F2394*VLOOKUP(D2394,Saldo!$P$8:$U$1009,6,FALSE),"")</f>
        <v/>
      </c>
      <c r="I2394" s="78" t="str">
        <f>IFERROR(IF(D2394="","",VLOOKUP(D2394,Saldo!$P$8:$Q$1009,2,FALSE)),"")</f>
        <v/>
      </c>
      <c r="J2394" s="76"/>
      <c r="K2394" s="74" t="str">
        <f t="shared" si="37"/>
        <v/>
      </c>
    </row>
    <row r="2395" spans="1:11" ht="18.95" customHeight="1" x14ac:dyDescent="0.25">
      <c r="A2395" s="52"/>
      <c r="C2395" s="185"/>
      <c r="D2395" s="76"/>
      <c r="E2395" s="76" t="str">
        <f>IF(D2395="","",IFERROR(VLOOKUP(D2395,Cadastro!$C$9:$D$1009,2,FALSE),"NOT FOUND"))</f>
        <v/>
      </c>
      <c r="F2395" s="94"/>
      <c r="G2395" s="76"/>
      <c r="H2395" s="81" t="str">
        <f>IFERROR(F2395*VLOOKUP(D2395,Saldo!$P$8:$U$1009,6,FALSE),"")</f>
        <v/>
      </c>
      <c r="I2395" s="78" t="str">
        <f>IFERROR(IF(D2395="","",VLOOKUP(D2395,Saldo!$P$8:$Q$1009,2,FALSE)),"")</f>
        <v/>
      </c>
      <c r="J2395" s="76"/>
      <c r="K2395" s="74" t="str">
        <f t="shared" si="37"/>
        <v/>
      </c>
    </row>
    <row r="2396" spans="1:11" ht="18.95" customHeight="1" x14ac:dyDescent="0.25">
      <c r="A2396" s="52"/>
      <c r="C2396" s="185"/>
      <c r="D2396" s="76"/>
      <c r="E2396" s="76" t="str">
        <f>IF(D2396="","",IFERROR(VLOOKUP(D2396,Cadastro!$C$9:$D$1009,2,FALSE),"NOT FOUND"))</f>
        <v/>
      </c>
      <c r="F2396" s="94"/>
      <c r="G2396" s="76"/>
      <c r="H2396" s="81" t="str">
        <f>IFERROR(F2396*VLOOKUP(D2396,Saldo!$P$8:$U$1009,6,FALSE),"")</f>
        <v/>
      </c>
      <c r="I2396" s="78" t="str">
        <f>IFERROR(IF(D2396="","",VLOOKUP(D2396,Saldo!$P$8:$Q$1009,2,FALSE)),"")</f>
        <v/>
      </c>
      <c r="J2396" s="76"/>
      <c r="K2396" s="74" t="str">
        <f t="shared" si="37"/>
        <v/>
      </c>
    </row>
    <row r="2397" spans="1:11" ht="18.95" customHeight="1" x14ac:dyDescent="0.25">
      <c r="A2397" s="52"/>
      <c r="C2397" s="185"/>
      <c r="D2397" s="76"/>
      <c r="E2397" s="76" t="str">
        <f>IF(D2397="","",IFERROR(VLOOKUP(D2397,Cadastro!$C$9:$D$1009,2,FALSE),"NOT FOUND"))</f>
        <v/>
      </c>
      <c r="F2397" s="94"/>
      <c r="G2397" s="76"/>
      <c r="H2397" s="81" t="str">
        <f>IFERROR(F2397*VLOOKUP(D2397,Saldo!$P$8:$U$1009,6,FALSE),"")</f>
        <v/>
      </c>
      <c r="I2397" s="78" t="str">
        <f>IFERROR(IF(D2397="","",VLOOKUP(D2397,Saldo!$P$8:$Q$1009,2,FALSE)),"")</f>
        <v/>
      </c>
      <c r="J2397" s="76"/>
      <c r="K2397" s="74" t="str">
        <f t="shared" si="37"/>
        <v/>
      </c>
    </row>
    <row r="2398" spans="1:11" ht="18.95" customHeight="1" x14ac:dyDescent="0.25">
      <c r="A2398" s="52"/>
      <c r="C2398" s="185"/>
      <c r="D2398" s="76"/>
      <c r="E2398" s="76" t="str">
        <f>IF(D2398="","",IFERROR(VLOOKUP(D2398,Cadastro!$C$9:$D$1009,2,FALSE),"NOT FOUND"))</f>
        <v/>
      </c>
      <c r="F2398" s="94"/>
      <c r="G2398" s="76"/>
      <c r="H2398" s="81" t="str">
        <f>IFERROR(F2398*VLOOKUP(D2398,Saldo!$P$8:$U$1009,6,FALSE),"")</f>
        <v/>
      </c>
      <c r="I2398" s="78" t="str">
        <f>IFERROR(IF(D2398="","",VLOOKUP(D2398,Saldo!$P$8:$Q$1009,2,FALSE)),"")</f>
        <v/>
      </c>
      <c r="J2398" s="76"/>
      <c r="K2398" s="74" t="str">
        <f t="shared" si="37"/>
        <v/>
      </c>
    </row>
    <row r="2399" spans="1:11" ht="18.95" customHeight="1" x14ac:dyDescent="0.25">
      <c r="A2399" s="52"/>
      <c r="C2399" s="185"/>
      <c r="D2399" s="76"/>
      <c r="E2399" s="76" t="str">
        <f>IF(D2399="","",IFERROR(VLOOKUP(D2399,Cadastro!$C$9:$D$1009,2,FALSE),"NOT FOUND"))</f>
        <v/>
      </c>
      <c r="F2399" s="94"/>
      <c r="G2399" s="76"/>
      <c r="H2399" s="81" t="str">
        <f>IFERROR(F2399*VLOOKUP(D2399,Saldo!$P$8:$U$1009,6,FALSE),"")</f>
        <v/>
      </c>
      <c r="I2399" s="78" t="str">
        <f>IFERROR(IF(D2399="","",VLOOKUP(D2399,Saldo!$P$8:$Q$1009,2,FALSE)),"")</f>
        <v/>
      </c>
      <c r="J2399" s="76"/>
      <c r="K2399" s="74" t="str">
        <f t="shared" si="37"/>
        <v/>
      </c>
    </row>
    <row r="2400" spans="1:11" ht="18.95" customHeight="1" x14ac:dyDescent="0.25">
      <c r="A2400" s="52"/>
      <c r="C2400" s="185"/>
      <c r="D2400" s="76"/>
      <c r="E2400" s="76" t="str">
        <f>IF(D2400="","",IFERROR(VLOOKUP(D2400,Cadastro!$C$9:$D$1009,2,FALSE),"NOT FOUND"))</f>
        <v/>
      </c>
      <c r="F2400" s="94"/>
      <c r="G2400" s="76"/>
      <c r="H2400" s="81" t="str">
        <f>IFERROR(F2400*VLOOKUP(D2400,Saldo!$P$8:$U$1009,6,FALSE),"")</f>
        <v/>
      </c>
      <c r="I2400" s="78" t="str">
        <f>IFERROR(IF(D2400="","",VLOOKUP(D2400,Saldo!$P$8:$Q$1009,2,FALSE)),"")</f>
        <v/>
      </c>
      <c r="J2400" s="76"/>
      <c r="K2400" s="74" t="str">
        <f t="shared" si="37"/>
        <v/>
      </c>
    </row>
    <row r="2401" spans="1:11" ht="18.95" customHeight="1" x14ac:dyDescent="0.25">
      <c r="A2401" s="52"/>
      <c r="C2401" s="185"/>
      <c r="D2401" s="76"/>
      <c r="E2401" s="76" t="str">
        <f>IF(D2401="","",IFERROR(VLOOKUP(D2401,Cadastro!$C$9:$D$1009,2,FALSE),"NOT FOUND"))</f>
        <v/>
      </c>
      <c r="F2401" s="94"/>
      <c r="G2401" s="76"/>
      <c r="H2401" s="81" t="str">
        <f>IFERROR(F2401*VLOOKUP(D2401,Saldo!$P$8:$U$1009,6,FALSE),"")</f>
        <v/>
      </c>
      <c r="I2401" s="78" t="str">
        <f>IFERROR(IF(D2401="","",VLOOKUP(D2401,Saldo!$P$8:$Q$1009,2,FALSE)),"")</f>
        <v/>
      </c>
      <c r="J2401" s="76"/>
      <c r="K2401" s="74" t="str">
        <f t="shared" si="37"/>
        <v/>
      </c>
    </row>
    <row r="2402" spans="1:11" ht="18.95" customHeight="1" x14ac:dyDescent="0.25">
      <c r="A2402" s="52"/>
      <c r="C2402" s="185"/>
      <c r="D2402" s="76"/>
      <c r="E2402" s="76" t="str">
        <f>IF(D2402="","",IFERROR(VLOOKUP(D2402,Cadastro!$C$9:$D$1009,2,FALSE),"NOT FOUND"))</f>
        <v/>
      </c>
      <c r="F2402" s="94"/>
      <c r="G2402" s="76"/>
      <c r="H2402" s="81" t="str">
        <f>IFERROR(F2402*VLOOKUP(D2402,Saldo!$P$8:$U$1009,6,FALSE),"")</f>
        <v/>
      </c>
      <c r="I2402" s="78" t="str">
        <f>IFERROR(IF(D2402="","",VLOOKUP(D2402,Saldo!$P$8:$Q$1009,2,FALSE)),"")</f>
        <v/>
      </c>
      <c r="J2402" s="76"/>
      <c r="K2402" s="74" t="str">
        <f t="shared" si="37"/>
        <v/>
      </c>
    </row>
    <row r="2403" spans="1:11" ht="18.95" customHeight="1" x14ac:dyDescent="0.25">
      <c r="A2403" s="52"/>
      <c r="C2403" s="185"/>
      <c r="D2403" s="76"/>
      <c r="E2403" s="76" t="str">
        <f>IF(D2403="","",IFERROR(VLOOKUP(D2403,Cadastro!$C$9:$D$1009,2,FALSE),"NOT FOUND"))</f>
        <v/>
      </c>
      <c r="F2403" s="94"/>
      <c r="G2403" s="76"/>
      <c r="H2403" s="81" t="str">
        <f>IFERROR(F2403*VLOOKUP(D2403,Saldo!$P$8:$U$1009,6,FALSE),"")</f>
        <v/>
      </c>
      <c r="I2403" s="78" t="str">
        <f>IFERROR(IF(D2403="","",VLOOKUP(D2403,Saldo!$P$8:$Q$1009,2,FALSE)),"")</f>
        <v/>
      </c>
      <c r="J2403" s="76"/>
      <c r="K2403" s="74" t="str">
        <f t="shared" si="37"/>
        <v/>
      </c>
    </row>
    <row r="2404" spans="1:11" ht="18.95" customHeight="1" x14ac:dyDescent="0.25">
      <c r="A2404" s="52"/>
      <c r="C2404" s="185"/>
      <c r="D2404" s="76"/>
      <c r="E2404" s="76" t="str">
        <f>IF(D2404="","",IFERROR(VLOOKUP(D2404,Cadastro!$C$9:$D$1009,2,FALSE),"NOT FOUND"))</f>
        <v/>
      </c>
      <c r="F2404" s="94"/>
      <c r="G2404" s="76"/>
      <c r="H2404" s="81" t="str">
        <f>IFERROR(F2404*VLOOKUP(D2404,Saldo!$P$8:$U$1009,6,FALSE),"")</f>
        <v/>
      </c>
      <c r="I2404" s="78" t="str">
        <f>IFERROR(IF(D2404="","",VLOOKUP(D2404,Saldo!$P$8:$Q$1009,2,FALSE)),"")</f>
        <v/>
      </c>
      <c r="J2404" s="76"/>
      <c r="K2404" s="74" t="str">
        <f t="shared" si="37"/>
        <v/>
      </c>
    </row>
    <row r="2405" spans="1:11" ht="18.95" customHeight="1" x14ac:dyDescent="0.25">
      <c r="A2405" s="52"/>
      <c r="C2405" s="185"/>
      <c r="D2405" s="76"/>
      <c r="E2405" s="76" t="str">
        <f>IF(D2405="","",IFERROR(VLOOKUP(D2405,Cadastro!$C$9:$D$1009,2,FALSE),"NOT FOUND"))</f>
        <v/>
      </c>
      <c r="F2405" s="94"/>
      <c r="G2405" s="76"/>
      <c r="H2405" s="81" t="str">
        <f>IFERROR(F2405*VLOOKUP(D2405,Saldo!$P$8:$U$1009,6,FALSE),"")</f>
        <v/>
      </c>
      <c r="I2405" s="78" t="str">
        <f>IFERROR(IF(D2405="","",VLOOKUP(D2405,Saldo!$P$8:$Q$1009,2,FALSE)),"")</f>
        <v/>
      </c>
      <c r="J2405" s="76"/>
      <c r="K2405" s="74" t="str">
        <f t="shared" si="37"/>
        <v/>
      </c>
    </row>
    <row r="2406" spans="1:11" ht="18.95" customHeight="1" x14ac:dyDescent="0.25">
      <c r="A2406" s="52"/>
      <c r="C2406" s="185"/>
      <c r="D2406" s="76"/>
      <c r="E2406" s="76" t="str">
        <f>IF(D2406="","",IFERROR(VLOOKUP(D2406,Cadastro!$C$9:$D$1009,2,FALSE),"NOT FOUND"))</f>
        <v/>
      </c>
      <c r="F2406" s="94"/>
      <c r="G2406" s="76"/>
      <c r="H2406" s="81" t="str">
        <f>IFERROR(F2406*VLOOKUP(D2406,Saldo!$P$8:$U$1009,6,FALSE),"")</f>
        <v/>
      </c>
      <c r="I2406" s="78" t="str">
        <f>IFERROR(IF(D2406="","",VLOOKUP(D2406,Saldo!$P$8:$Q$1009,2,FALSE)),"")</f>
        <v/>
      </c>
      <c r="J2406" s="76"/>
      <c r="K2406" s="74" t="str">
        <f t="shared" si="37"/>
        <v/>
      </c>
    </row>
    <row r="2407" spans="1:11" ht="18.95" customHeight="1" x14ac:dyDescent="0.25">
      <c r="A2407" s="52"/>
      <c r="C2407" s="185"/>
      <c r="D2407" s="76"/>
      <c r="E2407" s="76" t="str">
        <f>IF(D2407="","",IFERROR(VLOOKUP(D2407,Cadastro!$C$9:$D$1009,2,FALSE),"NOT FOUND"))</f>
        <v/>
      </c>
      <c r="F2407" s="94"/>
      <c r="G2407" s="76"/>
      <c r="H2407" s="81" t="str">
        <f>IFERROR(F2407*VLOOKUP(D2407,Saldo!$P$8:$U$1009,6,FALSE),"")</f>
        <v/>
      </c>
      <c r="I2407" s="78" t="str">
        <f>IFERROR(IF(D2407="","",VLOOKUP(D2407,Saldo!$P$8:$Q$1009,2,FALSE)),"")</f>
        <v/>
      </c>
      <c r="J2407" s="76"/>
      <c r="K2407" s="74" t="str">
        <f t="shared" si="37"/>
        <v/>
      </c>
    </row>
    <row r="2408" spans="1:11" ht="18.95" customHeight="1" x14ac:dyDescent="0.25">
      <c r="A2408" s="52"/>
      <c r="C2408" s="185"/>
      <c r="D2408" s="76"/>
      <c r="E2408" s="76" t="str">
        <f>IF(D2408="","",IFERROR(VLOOKUP(D2408,Cadastro!$C$9:$D$1009,2,FALSE),"NOT FOUND"))</f>
        <v/>
      </c>
      <c r="F2408" s="94"/>
      <c r="G2408" s="76"/>
      <c r="H2408" s="81" t="str">
        <f>IFERROR(F2408*VLOOKUP(D2408,Saldo!$P$8:$U$1009,6,FALSE),"")</f>
        <v/>
      </c>
      <c r="I2408" s="78" t="str">
        <f>IFERROR(IF(D2408="","",VLOOKUP(D2408,Saldo!$P$8:$Q$1009,2,FALSE)),"")</f>
        <v/>
      </c>
      <c r="J2408" s="76"/>
      <c r="K2408" s="74" t="str">
        <f t="shared" si="37"/>
        <v/>
      </c>
    </row>
    <row r="2409" spans="1:11" ht="18.95" customHeight="1" x14ac:dyDescent="0.25">
      <c r="A2409" s="52"/>
      <c r="C2409" s="185"/>
      <c r="D2409" s="76"/>
      <c r="E2409" s="76" t="str">
        <f>IF(D2409="","",IFERROR(VLOOKUP(D2409,Cadastro!$C$9:$D$1009,2,FALSE),"NOT FOUND"))</f>
        <v/>
      </c>
      <c r="F2409" s="94"/>
      <c r="G2409" s="76"/>
      <c r="H2409" s="81" t="str">
        <f>IFERROR(F2409*VLOOKUP(D2409,Saldo!$P$8:$U$1009,6,FALSE),"")</f>
        <v/>
      </c>
      <c r="I2409" s="78" t="str">
        <f>IFERROR(IF(D2409="","",VLOOKUP(D2409,Saldo!$P$8:$Q$1009,2,FALSE)),"")</f>
        <v/>
      </c>
      <c r="J2409" s="76"/>
      <c r="K2409" s="74" t="str">
        <f t="shared" si="37"/>
        <v/>
      </c>
    </row>
    <row r="2410" spans="1:11" ht="18.95" customHeight="1" x14ac:dyDescent="0.25">
      <c r="A2410" s="52"/>
      <c r="C2410" s="185"/>
      <c r="D2410" s="76"/>
      <c r="E2410" s="76" t="str">
        <f>IF(D2410="","",IFERROR(VLOOKUP(D2410,Cadastro!$C$9:$D$1009,2,FALSE),"NOT FOUND"))</f>
        <v/>
      </c>
      <c r="F2410" s="94"/>
      <c r="G2410" s="76"/>
      <c r="H2410" s="81" t="str">
        <f>IFERROR(F2410*VLOOKUP(D2410,Saldo!$P$8:$U$1009,6,FALSE),"")</f>
        <v/>
      </c>
      <c r="I2410" s="78" t="str">
        <f>IFERROR(IF(D2410="","",VLOOKUP(D2410,Saldo!$P$8:$Q$1009,2,FALSE)),"")</f>
        <v/>
      </c>
      <c r="J2410" s="76"/>
      <c r="K2410" s="74" t="str">
        <f t="shared" si="37"/>
        <v/>
      </c>
    </row>
    <row r="2411" spans="1:11" ht="18.95" customHeight="1" x14ac:dyDescent="0.25">
      <c r="A2411" s="52"/>
      <c r="C2411" s="185"/>
      <c r="D2411" s="76"/>
      <c r="E2411" s="76" t="str">
        <f>IF(D2411="","",IFERROR(VLOOKUP(D2411,Cadastro!$C$9:$D$1009,2,FALSE),"NOT FOUND"))</f>
        <v/>
      </c>
      <c r="F2411" s="94"/>
      <c r="G2411" s="76"/>
      <c r="H2411" s="81" t="str">
        <f>IFERROR(F2411*VLOOKUP(D2411,Saldo!$P$8:$U$1009,6,FALSE),"")</f>
        <v/>
      </c>
      <c r="I2411" s="78" t="str">
        <f>IFERROR(IF(D2411="","",VLOOKUP(D2411,Saldo!$P$8:$Q$1009,2,FALSE)),"")</f>
        <v/>
      </c>
      <c r="J2411" s="76"/>
      <c r="K2411" s="74" t="str">
        <f t="shared" si="37"/>
        <v/>
      </c>
    </row>
    <row r="2412" spans="1:11" ht="18.95" customHeight="1" x14ac:dyDescent="0.25">
      <c r="A2412" s="52"/>
      <c r="C2412" s="185"/>
      <c r="D2412" s="76"/>
      <c r="E2412" s="76" t="str">
        <f>IF(D2412="","",IFERROR(VLOOKUP(D2412,Cadastro!$C$9:$D$1009,2,FALSE),"NOT FOUND"))</f>
        <v/>
      </c>
      <c r="F2412" s="94"/>
      <c r="G2412" s="76"/>
      <c r="H2412" s="81" t="str">
        <f>IFERROR(F2412*VLOOKUP(D2412,Saldo!$P$8:$U$1009,6,FALSE),"")</f>
        <v/>
      </c>
      <c r="I2412" s="78" t="str">
        <f>IFERROR(IF(D2412="","",VLOOKUP(D2412,Saldo!$P$8:$Q$1009,2,FALSE)),"")</f>
        <v/>
      </c>
      <c r="J2412" s="76"/>
      <c r="K2412" s="74" t="str">
        <f t="shared" si="37"/>
        <v/>
      </c>
    </row>
    <row r="2413" spans="1:11" ht="18.95" customHeight="1" x14ac:dyDescent="0.25">
      <c r="A2413" s="52"/>
      <c r="C2413" s="185"/>
      <c r="D2413" s="76"/>
      <c r="E2413" s="76" t="str">
        <f>IF(D2413="","",IFERROR(VLOOKUP(D2413,Cadastro!$C$9:$D$1009,2,FALSE),"NOT FOUND"))</f>
        <v/>
      </c>
      <c r="F2413" s="94"/>
      <c r="G2413" s="76"/>
      <c r="H2413" s="81" t="str">
        <f>IFERROR(F2413*VLOOKUP(D2413,Saldo!$P$8:$U$1009,6,FALSE),"")</f>
        <v/>
      </c>
      <c r="I2413" s="78" t="str">
        <f>IFERROR(IF(D2413="","",VLOOKUP(D2413,Saldo!$P$8:$Q$1009,2,FALSE)),"")</f>
        <v/>
      </c>
      <c r="J2413" s="76"/>
      <c r="K2413" s="74" t="str">
        <f t="shared" si="37"/>
        <v/>
      </c>
    </row>
    <row r="2414" spans="1:11" ht="18.95" customHeight="1" x14ac:dyDescent="0.25">
      <c r="A2414" s="52"/>
      <c r="C2414" s="185"/>
      <c r="D2414" s="76"/>
      <c r="E2414" s="76" t="str">
        <f>IF(D2414="","",IFERROR(VLOOKUP(D2414,Cadastro!$C$9:$D$1009,2,FALSE),"NOT FOUND"))</f>
        <v/>
      </c>
      <c r="F2414" s="94"/>
      <c r="G2414" s="76"/>
      <c r="H2414" s="81" t="str">
        <f>IFERROR(F2414*VLOOKUP(D2414,Saldo!$P$8:$U$1009,6,FALSE),"")</f>
        <v/>
      </c>
      <c r="I2414" s="78" t="str">
        <f>IFERROR(IF(D2414="","",VLOOKUP(D2414,Saldo!$P$8:$Q$1009,2,FALSE)),"")</f>
        <v/>
      </c>
      <c r="J2414" s="76"/>
      <c r="K2414" s="74" t="str">
        <f t="shared" si="37"/>
        <v/>
      </c>
    </row>
    <row r="2415" spans="1:11" ht="18.95" customHeight="1" x14ac:dyDescent="0.25">
      <c r="A2415" s="52"/>
      <c r="C2415" s="185"/>
      <c r="D2415" s="76"/>
      <c r="E2415" s="76" t="str">
        <f>IF(D2415="","",IFERROR(VLOOKUP(D2415,Cadastro!$C$9:$D$1009,2,FALSE),"NOT FOUND"))</f>
        <v/>
      </c>
      <c r="F2415" s="94"/>
      <c r="G2415" s="76"/>
      <c r="H2415" s="81" t="str">
        <f>IFERROR(F2415*VLOOKUP(D2415,Saldo!$P$8:$U$1009,6,FALSE),"")</f>
        <v/>
      </c>
      <c r="I2415" s="78" t="str">
        <f>IFERROR(IF(D2415="","",VLOOKUP(D2415,Saldo!$P$8:$Q$1009,2,FALSE)),"")</f>
        <v/>
      </c>
      <c r="J2415" s="76"/>
      <c r="K2415" s="74" t="str">
        <f t="shared" si="37"/>
        <v/>
      </c>
    </row>
    <row r="2416" spans="1:11" ht="18.95" customHeight="1" x14ac:dyDescent="0.25">
      <c r="A2416" s="52"/>
      <c r="C2416" s="185"/>
      <c r="D2416" s="76"/>
      <c r="E2416" s="76" t="str">
        <f>IF(D2416="","",IFERROR(VLOOKUP(D2416,Cadastro!$C$9:$D$1009,2,FALSE),"NOT FOUND"))</f>
        <v/>
      </c>
      <c r="F2416" s="94"/>
      <c r="G2416" s="76"/>
      <c r="H2416" s="81" t="str">
        <f>IFERROR(F2416*VLOOKUP(D2416,Saldo!$P$8:$U$1009,6,FALSE),"")</f>
        <v/>
      </c>
      <c r="I2416" s="78" t="str">
        <f>IFERROR(IF(D2416="","",VLOOKUP(D2416,Saldo!$P$8:$Q$1009,2,FALSE)),"")</f>
        <v/>
      </c>
      <c r="J2416" s="76"/>
      <c r="K2416" s="74" t="str">
        <f t="shared" si="37"/>
        <v/>
      </c>
    </row>
    <row r="2417" spans="1:11" ht="18.95" customHeight="1" x14ac:dyDescent="0.25">
      <c r="A2417" s="52"/>
      <c r="C2417" s="185"/>
      <c r="D2417" s="76"/>
      <c r="E2417" s="76" t="str">
        <f>IF(D2417="","",IFERROR(VLOOKUP(D2417,Cadastro!$C$9:$D$1009,2,FALSE),"NOT FOUND"))</f>
        <v/>
      </c>
      <c r="F2417" s="94"/>
      <c r="G2417" s="76"/>
      <c r="H2417" s="81" t="str">
        <f>IFERROR(F2417*VLOOKUP(D2417,Saldo!$P$8:$U$1009,6,FALSE),"")</f>
        <v/>
      </c>
      <c r="I2417" s="78" t="str">
        <f>IFERROR(IF(D2417="","",VLOOKUP(D2417,Saldo!$P$8:$Q$1009,2,FALSE)),"")</f>
        <v/>
      </c>
      <c r="J2417" s="76"/>
      <c r="K2417" s="74" t="str">
        <f t="shared" si="37"/>
        <v/>
      </c>
    </row>
    <row r="2418" spans="1:11" ht="18.95" customHeight="1" x14ac:dyDescent="0.25">
      <c r="A2418" s="52"/>
      <c r="C2418" s="185"/>
      <c r="D2418" s="76"/>
      <c r="E2418" s="76" t="str">
        <f>IF(D2418="","",IFERROR(VLOOKUP(D2418,Cadastro!$C$9:$D$1009,2,FALSE),"NOT FOUND"))</f>
        <v/>
      </c>
      <c r="F2418" s="94"/>
      <c r="G2418" s="76"/>
      <c r="H2418" s="81" t="str">
        <f>IFERROR(F2418*VLOOKUP(D2418,Saldo!$P$8:$U$1009,6,FALSE),"")</f>
        <v/>
      </c>
      <c r="I2418" s="78" t="str">
        <f>IFERROR(IF(D2418="","",VLOOKUP(D2418,Saldo!$P$8:$Q$1009,2,FALSE)),"")</f>
        <v/>
      </c>
      <c r="J2418" s="76"/>
      <c r="K2418" s="74" t="str">
        <f t="shared" si="37"/>
        <v/>
      </c>
    </row>
    <row r="2419" spans="1:11" ht="18.95" customHeight="1" x14ac:dyDescent="0.25">
      <c r="A2419" s="52"/>
      <c r="C2419" s="185"/>
      <c r="D2419" s="76"/>
      <c r="E2419" s="76" t="str">
        <f>IF(D2419="","",IFERROR(VLOOKUP(D2419,Cadastro!$C$9:$D$1009,2,FALSE),"NOT FOUND"))</f>
        <v/>
      </c>
      <c r="F2419" s="94"/>
      <c r="G2419" s="76"/>
      <c r="H2419" s="81" t="str">
        <f>IFERROR(F2419*VLOOKUP(D2419,Saldo!$P$8:$U$1009,6,FALSE),"")</f>
        <v/>
      </c>
      <c r="I2419" s="78" t="str">
        <f>IFERROR(IF(D2419="","",VLOOKUP(D2419,Saldo!$P$8:$Q$1009,2,FALSE)),"")</f>
        <v/>
      </c>
      <c r="J2419" s="76"/>
      <c r="K2419" s="74" t="str">
        <f t="shared" si="37"/>
        <v/>
      </c>
    </row>
    <row r="2420" spans="1:11" ht="18.95" customHeight="1" x14ac:dyDescent="0.25">
      <c r="A2420" s="52"/>
      <c r="C2420" s="185"/>
      <c r="D2420" s="76"/>
      <c r="E2420" s="76" t="str">
        <f>IF(D2420="","",IFERROR(VLOOKUP(D2420,Cadastro!$C$9:$D$1009,2,FALSE),"NOT FOUND"))</f>
        <v/>
      </c>
      <c r="F2420" s="94"/>
      <c r="G2420" s="76"/>
      <c r="H2420" s="81" t="str">
        <f>IFERROR(F2420*VLOOKUP(D2420,Saldo!$P$8:$U$1009,6,FALSE),"")</f>
        <v/>
      </c>
      <c r="I2420" s="78" t="str">
        <f>IFERROR(IF(D2420="","",VLOOKUP(D2420,Saldo!$P$8:$Q$1009,2,FALSE)),"")</f>
        <v/>
      </c>
      <c r="J2420" s="76"/>
      <c r="K2420" s="74" t="str">
        <f t="shared" si="37"/>
        <v/>
      </c>
    </row>
    <row r="2421" spans="1:11" ht="18.95" customHeight="1" x14ac:dyDescent="0.25">
      <c r="A2421" s="52"/>
      <c r="C2421" s="185"/>
      <c r="D2421" s="76"/>
      <c r="E2421" s="76" t="str">
        <f>IF(D2421="","",IFERROR(VLOOKUP(D2421,Cadastro!$C$9:$D$1009,2,FALSE),"NOT FOUND"))</f>
        <v/>
      </c>
      <c r="F2421" s="94"/>
      <c r="G2421" s="76"/>
      <c r="H2421" s="81" t="str">
        <f>IFERROR(F2421*VLOOKUP(D2421,Saldo!$P$8:$U$1009,6,FALSE),"")</f>
        <v/>
      </c>
      <c r="I2421" s="78" t="str">
        <f>IFERROR(IF(D2421="","",VLOOKUP(D2421,Saldo!$P$8:$Q$1009,2,FALSE)),"")</f>
        <v/>
      </c>
      <c r="J2421" s="76"/>
      <c r="K2421" s="74" t="str">
        <f t="shared" si="37"/>
        <v/>
      </c>
    </row>
    <row r="2422" spans="1:11" ht="18.95" customHeight="1" x14ac:dyDescent="0.25">
      <c r="A2422" s="52"/>
      <c r="C2422" s="185"/>
      <c r="D2422" s="76"/>
      <c r="E2422" s="76" t="str">
        <f>IF(D2422="","",IFERROR(VLOOKUP(D2422,Cadastro!$C$9:$D$1009,2,FALSE),"NOT FOUND"))</f>
        <v/>
      </c>
      <c r="F2422" s="94"/>
      <c r="G2422" s="76"/>
      <c r="H2422" s="81" t="str">
        <f>IFERROR(F2422*VLOOKUP(D2422,Saldo!$P$8:$U$1009,6,FALSE),"")</f>
        <v/>
      </c>
      <c r="I2422" s="78" t="str">
        <f>IFERROR(IF(D2422="","",VLOOKUP(D2422,Saldo!$P$8:$Q$1009,2,FALSE)),"")</f>
        <v/>
      </c>
      <c r="J2422" s="76"/>
      <c r="K2422" s="74" t="str">
        <f t="shared" si="37"/>
        <v/>
      </c>
    </row>
    <row r="2423" spans="1:11" ht="18.95" customHeight="1" x14ac:dyDescent="0.25">
      <c r="A2423" s="52"/>
      <c r="C2423" s="185"/>
      <c r="D2423" s="76"/>
      <c r="E2423" s="76" t="str">
        <f>IF(D2423="","",IFERROR(VLOOKUP(D2423,Cadastro!$C$9:$D$1009,2,FALSE),"NOT FOUND"))</f>
        <v/>
      </c>
      <c r="F2423" s="94"/>
      <c r="G2423" s="76"/>
      <c r="H2423" s="81" t="str">
        <f>IFERROR(F2423*VLOOKUP(D2423,Saldo!$P$8:$U$1009,6,FALSE),"")</f>
        <v/>
      </c>
      <c r="I2423" s="78" t="str">
        <f>IFERROR(IF(D2423="","",VLOOKUP(D2423,Saldo!$P$8:$Q$1009,2,FALSE)),"")</f>
        <v/>
      </c>
      <c r="J2423" s="76"/>
      <c r="K2423" s="74" t="str">
        <f t="shared" si="37"/>
        <v/>
      </c>
    </row>
    <row r="2424" spans="1:11" ht="18.95" customHeight="1" x14ac:dyDescent="0.25">
      <c r="A2424" s="52"/>
      <c r="C2424" s="185"/>
      <c r="D2424" s="76"/>
      <c r="E2424" s="76" t="str">
        <f>IF(D2424="","",IFERROR(VLOOKUP(D2424,Cadastro!$C$9:$D$1009,2,FALSE),"NOT FOUND"))</f>
        <v/>
      </c>
      <c r="F2424" s="94"/>
      <c r="G2424" s="76"/>
      <c r="H2424" s="81" t="str">
        <f>IFERROR(F2424*VLOOKUP(D2424,Saldo!$P$8:$U$1009,6,FALSE),"")</f>
        <v/>
      </c>
      <c r="I2424" s="78" t="str">
        <f>IFERROR(IF(D2424="","",VLOOKUP(D2424,Saldo!$P$8:$Q$1009,2,FALSE)),"")</f>
        <v/>
      </c>
      <c r="J2424" s="76"/>
      <c r="K2424" s="74" t="str">
        <f t="shared" si="37"/>
        <v/>
      </c>
    </row>
    <row r="2425" spans="1:11" ht="18.95" customHeight="1" x14ac:dyDescent="0.25">
      <c r="A2425" s="52"/>
      <c r="C2425" s="185"/>
      <c r="D2425" s="76"/>
      <c r="E2425" s="76" t="str">
        <f>IF(D2425="","",IFERROR(VLOOKUP(D2425,Cadastro!$C$9:$D$1009,2,FALSE),"NOT FOUND"))</f>
        <v/>
      </c>
      <c r="F2425" s="94"/>
      <c r="G2425" s="76"/>
      <c r="H2425" s="81" t="str">
        <f>IFERROR(F2425*VLOOKUP(D2425,Saldo!$P$8:$U$1009,6,FALSE),"")</f>
        <v/>
      </c>
      <c r="I2425" s="78" t="str">
        <f>IFERROR(IF(D2425="","",VLOOKUP(D2425,Saldo!$P$8:$Q$1009,2,FALSE)),"")</f>
        <v/>
      </c>
      <c r="J2425" s="76"/>
      <c r="K2425" s="74" t="str">
        <f t="shared" si="37"/>
        <v/>
      </c>
    </row>
    <row r="2426" spans="1:11" ht="18.95" customHeight="1" x14ac:dyDescent="0.25">
      <c r="A2426" s="52"/>
      <c r="C2426" s="185"/>
      <c r="D2426" s="76"/>
      <c r="E2426" s="76" t="str">
        <f>IF(D2426="","",IFERROR(VLOOKUP(D2426,Cadastro!$C$9:$D$1009,2,FALSE),"NOT FOUND"))</f>
        <v/>
      </c>
      <c r="F2426" s="94"/>
      <c r="G2426" s="76"/>
      <c r="H2426" s="81" t="str">
        <f>IFERROR(F2426*VLOOKUP(D2426,Saldo!$P$8:$U$1009,6,FALSE),"")</f>
        <v/>
      </c>
      <c r="I2426" s="78" t="str">
        <f>IFERROR(IF(D2426="","",VLOOKUP(D2426,Saldo!$P$8:$Q$1009,2,FALSE)),"")</f>
        <v/>
      </c>
      <c r="J2426" s="76"/>
      <c r="K2426" s="74" t="str">
        <f t="shared" si="37"/>
        <v/>
      </c>
    </row>
    <row r="2427" spans="1:11" ht="18.95" customHeight="1" x14ac:dyDescent="0.25">
      <c r="A2427" s="52"/>
      <c r="C2427" s="185"/>
      <c r="D2427" s="76"/>
      <c r="E2427" s="76" t="str">
        <f>IF(D2427="","",IFERROR(VLOOKUP(D2427,Cadastro!$C$9:$D$1009,2,FALSE),"NOT FOUND"))</f>
        <v/>
      </c>
      <c r="F2427" s="94"/>
      <c r="G2427" s="76"/>
      <c r="H2427" s="81" t="str">
        <f>IFERROR(F2427*VLOOKUP(D2427,Saldo!$P$8:$U$1009,6,FALSE),"")</f>
        <v/>
      </c>
      <c r="I2427" s="78" t="str">
        <f>IFERROR(IF(D2427="","",VLOOKUP(D2427,Saldo!$P$8:$Q$1009,2,FALSE)),"")</f>
        <v/>
      </c>
      <c r="J2427" s="76"/>
      <c r="K2427" s="74" t="str">
        <f t="shared" si="37"/>
        <v/>
      </c>
    </row>
    <row r="2428" spans="1:11" ht="18.95" customHeight="1" x14ac:dyDescent="0.25">
      <c r="A2428" s="52"/>
      <c r="C2428" s="185"/>
      <c r="D2428" s="76"/>
      <c r="E2428" s="76" t="str">
        <f>IF(D2428="","",IFERROR(VLOOKUP(D2428,Cadastro!$C$9:$D$1009,2,FALSE),"NOT FOUND"))</f>
        <v/>
      </c>
      <c r="F2428" s="94"/>
      <c r="G2428" s="76"/>
      <c r="H2428" s="81" t="str">
        <f>IFERROR(F2428*VLOOKUP(D2428,Saldo!$P$8:$U$1009,6,FALSE),"")</f>
        <v/>
      </c>
      <c r="I2428" s="78" t="str">
        <f>IFERROR(IF(D2428="","",VLOOKUP(D2428,Saldo!$P$8:$Q$1009,2,FALSE)),"")</f>
        <v/>
      </c>
      <c r="J2428" s="76"/>
      <c r="K2428" s="74" t="str">
        <f t="shared" si="37"/>
        <v/>
      </c>
    </row>
    <row r="2429" spans="1:11" ht="18.95" customHeight="1" x14ac:dyDescent="0.25">
      <c r="A2429" s="52"/>
      <c r="C2429" s="185"/>
      <c r="D2429" s="76"/>
      <c r="E2429" s="76" t="str">
        <f>IF(D2429="","",IFERROR(VLOOKUP(D2429,Cadastro!$C$9:$D$1009,2,FALSE),"NOT FOUND"))</f>
        <v/>
      </c>
      <c r="F2429" s="94"/>
      <c r="G2429" s="76"/>
      <c r="H2429" s="81" t="str">
        <f>IFERROR(F2429*VLOOKUP(D2429,Saldo!$P$8:$U$1009,6,FALSE),"")</f>
        <v/>
      </c>
      <c r="I2429" s="78" t="str">
        <f>IFERROR(IF(D2429="","",VLOOKUP(D2429,Saldo!$P$8:$Q$1009,2,FALSE)),"")</f>
        <v/>
      </c>
      <c r="J2429" s="76"/>
      <c r="K2429" s="74" t="str">
        <f t="shared" si="37"/>
        <v/>
      </c>
    </row>
    <row r="2430" spans="1:11" ht="18.95" customHeight="1" x14ac:dyDescent="0.25">
      <c r="A2430" s="52"/>
      <c r="C2430" s="185"/>
      <c r="D2430" s="76"/>
      <c r="E2430" s="76" t="str">
        <f>IF(D2430="","",IFERROR(VLOOKUP(D2430,Cadastro!$C$9:$D$1009,2,FALSE),"NOT FOUND"))</f>
        <v/>
      </c>
      <c r="F2430" s="94"/>
      <c r="G2430" s="76"/>
      <c r="H2430" s="81" t="str">
        <f>IFERROR(F2430*VLOOKUP(D2430,Saldo!$P$8:$U$1009,6,FALSE),"")</f>
        <v/>
      </c>
      <c r="I2430" s="78" t="str">
        <f>IFERROR(IF(D2430="","",VLOOKUP(D2430,Saldo!$P$8:$Q$1009,2,FALSE)),"")</f>
        <v/>
      </c>
      <c r="J2430" s="76"/>
      <c r="K2430" s="74" t="str">
        <f t="shared" si="37"/>
        <v/>
      </c>
    </row>
    <row r="2431" spans="1:11" ht="18.95" customHeight="1" x14ac:dyDescent="0.25">
      <c r="A2431" s="52"/>
      <c r="C2431" s="185"/>
      <c r="D2431" s="76"/>
      <c r="E2431" s="76" t="str">
        <f>IF(D2431="","",IFERROR(VLOOKUP(D2431,Cadastro!$C$9:$D$1009,2,FALSE),"NOT FOUND"))</f>
        <v/>
      </c>
      <c r="F2431" s="94"/>
      <c r="G2431" s="76"/>
      <c r="H2431" s="81" t="str">
        <f>IFERROR(F2431*VLOOKUP(D2431,Saldo!$P$8:$U$1009,6,FALSE),"")</f>
        <v/>
      </c>
      <c r="I2431" s="78" t="str">
        <f>IFERROR(IF(D2431="","",VLOOKUP(D2431,Saldo!$P$8:$Q$1009,2,FALSE)),"")</f>
        <v/>
      </c>
      <c r="J2431" s="76"/>
      <c r="K2431" s="74" t="str">
        <f t="shared" si="37"/>
        <v/>
      </c>
    </row>
    <row r="2432" spans="1:11" ht="18.95" customHeight="1" x14ac:dyDescent="0.25">
      <c r="A2432" s="52"/>
      <c r="C2432" s="185"/>
      <c r="D2432" s="76"/>
      <c r="E2432" s="76" t="str">
        <f>IF(D2432="","",IFERROR(VLOOKUP(D2432,Cadastro!$C$9:$D$1009,2,FALSE),"NOT FOUND"))</f>
        <v/>
      </c>
      <c r="F2432" s="94"/>
      <c r="G2432" s="76"/>
      <c r="H2432" s="81" t="str">
        <f>IFERROR(F2432*VLOOKUP(D2432,Saldo!$P$8:$U$1009,6,FALSE),"")</f>
        <v/>
      </c>
      <c r="I2432" s="78" t="str">
        <f>IFERROR(IF(D2432="","",VLOOKUP(D2432,Saldo!$P$8:$Q$1009,2,FALSE)),"")</f>
        <v/>
      </c>
      <c r="J2432" s="76"/>
      <c r="K2432" s="74" t="str">
        <f t="shared" si="37"/>
        <v/>
      </c>
    </row>
    <row r="2433" spans="1:11" ht="18.95" customHeight="1" x14ac:dyDescent="0.25">
      <c r="A2433" s="52"/>
      <c r="C2433" s="185"/>
      <c r="D2433" s="76"/>
      <c r="E2433" s="76" t="str">
        <f>IF(D2433="","",IFERROR(VLOOKUP(D2433,Cadastro!$C$9:$D$1009,2,FALSE),"NOT FOUND"))</f>
        <v/>
      </c>
      <c r="F2433" s="94"/>
      <c r="G2433" s="76"/>
      <c r="H2433" s="81" t="str">
        <f>IFERROR(F2433*VLOOKUP(D2433,Saldo!$P$8:$U$1009,6,FALSE),"")</f>
        <v/>
      </c>
      <c r="I2433" s="78" t="str">
        <f>IFERROR(IF(D2433="","",VLOOKUP(D2433,Saldo!$P$8:$Q$1009,2,FALSE)),"")</f>
        <v/>
      </c>
      <c r="J2433" s="76"/>
      <c r="K2433" s="74" t="str">
        <f t="shared" si="37"/>
        <v/>
      </c>
    </row>
    <row r="2434" spans="1:11" ht="18.95" customHeight="1" x14ac:dyDescent="0.25">
      <c r="A2434" s="52"/>
      <c r="C2434" s="185"/>
      <c r="D2434" s="76"/>
      <c r="E2434" s="76" t="str">
        <f>IF(D2434="","",IFERROR(VLOOKUP(D2434,Cadastro!$C$9:$D$1009,2,FALSE),"NOT FOUND"))</f>
        <v/>
      </c>
      <c r="F2434" s="94"/>
      <c r="G2434" s="76"/>
      <c r="H2434" s="81" t="str">
        <f>IFERROR(F2434*VLOOKUP(D2434,Saldo!$P$8:$U$1009,6,FALSE),"")</f>
        <v/>
      </c>
      <c r="I2434" s="78" t="str">
        <f>IFERROR(IF(D2434="","",VLOOKUP(D2434,Saldo!$P$8:$Q$1009,2,FALSE)),"")</f>
        <v/>
      </c>
      <c r="J2434" s="76"/>
      <c r="K2434" s="74" t="str">
        <f t="shared" si="37"/>
        <v/>
      </c>
    </row>
    <row r="2435" spans="1:11" ht="18.95" customHeight="1" x14ac:dyDescent="0.25">
      <c r="A2435" s="52"/>
      <c r="C2435" s="185"/>
      <c r="D2435" s="76"/>
      <c r="E2435" s="76" t="str">
        <f>IF(D2435="","",IFERROR(VLOOKUP(D2435,Cadastro!$C$9:$D$1009,2,FALSE),"NOT FOUND"))</f>
        <v/>
      </c>
      <c r="F2435" s="94"/>
      <c r="G2435" s="76"/>
      <c r="H2435" s="81" t="str">
        <f>IFERROR(F2435*VLOOKUP(D2435,Saldo!$P$8:$U$1009,6,FALSE),"")</f>
        <v/>
      </c>
      <c r="I2435" s="78" t="str">
        <f>IFERROR(IF(D2435="","",VLOOKUP(D2435,Saldo!$P$8:$Q$1009,2,FALSE)),"")</f>
        <v/>
      </c>
      <c r="J2435" s="76"/>
      <c r="K2435" s="74" t="str">
        <f t="shared" si="37"/>
        <v/>
      </c>
    </row>
    <row r="2436" spans="1:11" ht="18.95" customHeight="1" x14ac:dyDescent="0.25">
      <c r="A2436" s="52"/>
      <c r="C2436" s="185"/>
      <c r="D2436" s="76"/>
      <c r="E2436" s="76" t="str">
        <f>IF(D2436="","",IFERROR(VLOOKUP(D2436,Cadastro!$C$9:$D$1009,2,FALSE),"NOT FOUND"))</f>
        <v/>
      </c>
      <c r="F2436" s="94"/>
      <c r="G2436" s="76"/>
      <c r="H2436" s="81" t="str">
        <f>IFERROR(F2436*VLOOKUP(D2436,Saldo!$P$8:$U$1009,6,FALSE),"")</f>
        <v/>
      </c>
      <c r="I2436" s="78" t="str">
        <f>IFERROR(IF(D2436="","",VLOOKUP(D2436,Saldo!$P$8:$Q$1009,2,FALSE)),"")</f>
        <v/>
      </c>
      <c r="J2436" s="76"/>
      <c r="K2436" s="74" t="str">
        <f t="shared" si="37"/>
        <v/>
      </c>
    </row>
    <row r="2437" spans="1:11" ht="18.95" customHeight="1" x14ac:dyDescent="0.25">
      <c r="A2437" s="52"/>
      <c r="C2437" s="185"/>
      <c r="D2437" s="76"/>
      <c r="E2437" s="76" t="str">
        <f>IF(D2437="","",IFERROR(VLOOKUP(D2437,Cadastro!$C$9:$D$1009,2,FALSE),"NOT FOUND"))</f>
        <v/>
      </c>
      <c r="F2437" s="94"/>
      <c r="G2437" s="76"/>
      <c r="H2437" s="81" t="str">
        <f>IFERROR(F2437*VLOOKUP(D2437,Saldo!$P$8:$U$1009,6,FALSE),"")</f>
        <v/>
      </c>
      <c r="I2437" s="78" t="str">
        <f>IFERROR(IF(D2437="","",VLOOKUP(D2437,Saldo!$P$8:$Q$1009,2,FALSE)),"")</f>
        <v/>
      </c>
      <c r="J2437" s="76"/>
      <c r="K2437" s="74" t="str">
        <f t="shared" si="37"/>
        <v/>
      </c>
    </row>
    <row r="2438" spans="1:11" ht="18.95" customHeight="1" x14ac:dyDescent="0.25">
      <c r="A2438" s="52"/>
      <c r="C2438" s="185"/>
      <c r="D2438" s="76"/>
      <c r="E2438" s="76" t="str">
        <f>IF(D2438="","",IFERROR(VLOOKUP(D2438,Cadastro!$C$9:$D$1009,2,FALSE),"NOT FOUND"))</f>
        <v/>
      </c>
      <c r="F2438" s="94"/>
      <c r="G2438" s="76"/>
      <c r="H2438" s="81" t="str">
        <f>IFERROR(F2438*VLOOKUP(D2438,Saldo!$P$8:$U$1009,6,FALSE),"")</f>
        <v/>
      </c>
      <c r="I2438" s="78" t="str">
        <f>IFERROR(IF(D2438="","",VLOOKUP(D2438,Saldo!$P$8:$Q$1009,2,FALSE)),"")</f>
        <v/>
      </c>
      <c r="J2438" s="76"/>
      <c r="K2438" s="74" t="str">
        <f t="shared" si="37"/>
        <v/>
      </c>
    </row>
    <row r="2439" spans="1:11" ht="18.95" customHeight="1" x14ac:dyDescent="0.25">
      <c r="A2439" s="52"/>
      <c r="C2439" s="185"/>
      <c r="D2439" s="76"/>
      <c r="E2439" s="76" t="str">
        <f>IF(D2439="","",IFERROR(VLOOKUP(D2439,Cadastro!$C$9:$D$1009,2,FALSE),"NOT FOUND"))</f>
        <v/>
      </c>
      <c r="F2439" s="94"/>
      <c r="G2439" s="76"/>
      <c r="H2439" s="81" t="str">
        <f>IFERROR(F2439*VLOOKUP(D2439,Saldo!$P$8:$U$1009,6,FALSE),"")</f>
        <v/>
      </c>
      <c r="I2439" s="78" t="str">
        <f>IFERROR(IF(D2439="","",VLOOKUP(D2439,Saldo!$P$8:$Q$1009,2,FALSE)),"")</f>
        <v/>
      </c>
      <c r="J2439" s="76"/>
      <c r="K2439" s="74" t="str">
        <f t="shared" si="37"/>
        <v/>
      </c>
    </row>
    <row r="2440" spans="1:11" ht="18.95" customHeight="1" x14ac:dyDescent="0.25">
      <c r="A2440" s="52"/>
      <c r="C2440" s="185"/>
      <c r="D2440" s="76"/>
      <c r="E2440" s="76" t="str">
        <f>IF(D2440="","",IFERROR(VLOOKUP(D2440,Cadastro!$C$9:$D$1009,2,FALSE),"NOT FOUND"))</f>
        <v/>
      </c>
      <c r="F2440" s="94"/>
      <c r="G2440" s="76"/>
      <c r="H2440" s="81" t="str">
        <f>IFERROR(F2440*VLOOKUP(D2440,Saldo!$P$8:$U$1009,6,FALSE),"")</f>
        <v/>
      </c>
      <c r="I2440" s="78" t="str">
        <f>IFERROR(IF(D2440="","",VLOOKUP(D2440,Saldo!$P$8:$Q$1009,2,FALSE)),"")</f>
        <v/>
      </c>
      <c r="J2440" s="76"/>
      <c r="K2440" s="74" t="str">
        <f t="shared" si="37"/>
        <v/>
      </c>
    </row>
    <row r="2441" spans="1:11" ht="18.95" customHeight="1" x14ac:dyDescent="0.25">
      <c r="A2441" s="52"/>
      <c r="C2441" s="185"/>
      <c r="D2441" s="76"/>
      <c r="E2441" s="76" t="str">
        <f>IF(D2441="","",IFERROR(VLOOKUP(D2441,Cadastro!$C$9:$D$1009,2,FALSE),"NOT FOUND"))</f>
        <v/>
      </c>
      <c r="F2441" s="94"/>
      <c r="G2441" s="76"/>
      <c r="H2441" s="81" t="str">
        <f>IFERROR(F2441*VLOOKUP(D2441,Saldo!$P$8:$U$1009,6,FALSE),"")</f>
        <v/>
      </c>
      <c r="I2441" s="78" t="str">
        <f>IFERROR(IF(D2441="","",VLOOKUP(D2441,Saldo!$P$8:$Q$1009,2,FALSE)),"")</f>
        <v/>
      </c>
      <c r="J2441" s="76"/>
      <c r="K2441" s="74" t="str">
        <f t="shared" si="37"/>
        <v/>
      </c>
    </row>
    <row r="2442" spans="1:11" ht="18.95" customHeight="1" x14ac:dyDescent="0.25">
      <c r="A2442" s="52"/>
      <c r="C2442" s="185"/>
      <c r="D2442" s="76"/>
      <c r="E2442" s="76" t="str">
        <f>IF(D2442="","",IFERROR(VLOOKUP(D2442,Cadastro!$C$9:$D$1009,2,FALSE),"NOT FOUND"))</f>
        <v/>
      </c>
      <c r="F2442" s="94"/>
      <c r="G2442" s="76"/>
      <c r="H2442" s="81" t="str">
        <f>IFERROR(F2442*VLOOKUP(D2442,Saldo!$P$8:$U$1009,6,FALSE),"")</f>
        <v/>
      </c>
      <c r="I2442" s="78" t="str">
        <f>IFERROR(IF(D2442="","",VLOOKUP(D2442,Saldo!$P$8:$Q$1009,2,FALSE)),"")</f>
        <v/>
      </c>
      <c r="J2442" s="76"/>
      <c r="K2442" s="74" t="str">
        <f t="shared" ref="K2442:K2505" si="38">IF(C2442="","",MONTH(C2442))</f>
        <v/>
      </c>
    </row>
    <row r="2443" spans="1:11" ht="18.95" customHeight="1" x14ac:dyDescent="0.25">
      <c r="A2443" s="52"/>
      <c r="C2443" s="185"/>
      <c r="D2443" s="76"/>
      <c r="E2443" s="76" t="str">
        <f>IF(D2443="","",IFERROR(VLOOKUP(D2443,Cadastro!$C$9:$D$1009,2,FALSE),"NOT FOUND"))</f>
        <v/>
      </c>
      <c r="F2443" s="94"/>
      <c r="G2443" s="76"/>
      <c r="H2443" s="81" t="str">
        <f>IFERROR(F2443*VLOOKUP(D2443,Saldo!$P$8:$U$1009,6,FALSE),"")</f>
        <v/>
      </c>
      <c r="I2443" s="78" t="str">
        <f>IFERROR(IF(D2443="","",VLOOKUP(D2443,Saldo!$P$8:$Q$1009,2,FALSE)),"")</f>
        <v/>
      </c>
      <c r="J2443" s="76"/>
      <c r="K2443" s="74" t="str">
        <f t="shared" si="38"/>
        <v/>
      </c>
    </row>
    <row r="2444" spans="1:11" ht="18.95" customHeight="1" x14ac:dyDescent="0.25">
      <c r="A2444" s="52"/>
      <c r="C2444" s="185"/>
      <c r="D2444" s="76"/>
      <c r="E2444" s="76" t="str">
        <f>IF(D2444="","",IFERROR(VLOOKUP(D2444,Cadastro!$C$9:$D$1009,2,FALSE),"NOT FOUND"))</f>
        <v/>
      </c>
      <c r="F2444" s="94"/>
      <c r="G2444" s="76"/>
      <c r="H2444" s="81" t="str">
        <f>IFERROR(F2444*VLOOKUP(D2444,Saldo!$P$8:$U$1009,6,FALSE),"")</f>
        <v/>
      </c>
      <c r="I2444" s="78" t="str">
        <f>IFERROR(IF(D2444="","",VLOOKUP(D2444,Saldo!$P$8:$Q$1009,2,FALSE)),"")</f>
        <v/>
      </c>
      <c r="J2444" s="76"/>
      <c r="K2444" s="74" t="str">
        <f t="shared" si="38"/>
        <v/>
      </c>
    </row>
    <row r="2445" spans="1:11" ht="18.95" customHeight="1" x14ac:dyDescent="0.25">
      <c r="A2445" s="52"/>
      <c r="C2445" s="185"/>
      <c r="D2445" s="76"/>
      <c r="E2445" s="76" t="str">
        <f>IF(D2445="","",IFERROR(VLOOKUP(D2445,Cadastro!$C$9:$D$1009,2,FALSE),"NOT FOUND"))</f>
        <v/>
      </c>
      <c r="F2445" s="94"/>
      <c r="G2445" s="76"/>
      <c r="H2445" s="81" t="str">
        <f>IFERROR(F2445*VLOOKUP(D2445,Saldo!$P$8:$U$1009,6,FALSE),"")</f>
        <v/>
      </c>
      <c r="I2445" s="78" t="str">
        <f>IFERROR(IF(D2445="","",VLOOKUP(D2445,Saldo!$P$8:$Q$1009,2,FALSE)),"")</f>
        <v/>
      </c>
      <c r="J2445" s="76"/>
      <c r="K2445" s="74" t="str">
        <f t="shared" si="38"/>
        <v/>
      </c>
    </row>
    <row r="2446" spans="1:11" ht="18.95" customHeight="1" x14ac:dyDescent="0.25">
      <c r="A2446" s="52"/>
      <c r="C2446" s="185"/>
      <c r="D2446" s="76"/>
      <c r="E2446" s="76" t="str">
        <f>IF(D2446="","",IFERROR(VLOOKUP(D2446,Cadastro!$C$9:$D$1009,2,FALSE),"NOT FOUND"))</f>
        <v/>
      </c>
      <c r="F2446" s="94"/>
      <c r="G2446" s="76"/>
      <c r="H2446" s="81" t="str">
        <f>IFERROR(F2446*VLOOKUP(D2446,Saldo!$P$8:$U$1009,6,FALSE),"")</f>
        <v/>
      </c>
      <c r="I2446" s="78" t="str">
        <f>IFERROR(IF(D2446="","",VLOOKUP(D2446,Saldo!$P$8:$Q$1009,2,FALSE)),"")</f>
        <v/>
      </c>
      <c r="J2446" s="76"/>
      <c r="K2446" s="74" t="str">
        <f t="shared" si="38"/>
        <v/>
      </c>
    </row>
    <row r="2447" spans="1:11" ht="18.95" customHeight="1" x14ac:dyDescent="0.25">
      <c r="A2447" s="52"/>
      <c r="C2447" s="185"/>
      <c r="D2447" s="76"/>
      <c r="E2447" s="76" t="str">
        <f>IF(D2447="","",IFERROR(VLOOKUP(D2447,Cadastro!$C$9:$D$1009,2,FALSE),"NOT FOUND"))</f>
        <v/>
      </c>
      <c r="F2447" s="94"/>
      <c r="G2447" s="76"/>
      <c r="H2447" s="81" t="str">
        <f>IFERROR(F2447*VLOOKUP(D2447,Saldo!$P$8:$U$1009,6,FALSE),"")</f>
        <v/>
      </c>
      <c r="I2447" s="78" t="str">
        <f>IFERROR(IF(D2447="","",VLOOKUP(D2447,Saldo!$P$8:$Q$1009,2,FALSE)),"")</f>
        <v/>
      </c>
      <c r="J2447" s="76"/>
      <c r="K2447" s="74" t="str">
        <f t="shared" si="38"/>
        <v/>
      </c>
    </row>
    <row r="2448" spans="1:11" ht="18.95" customHeight="1" x14ac:dyDescent="0.25">
      <c r="A2448" s="52"/>
      <c r="C2448" s="185"/>
      <c r="D2448" s="76"/>
      <c r="E2448" s="76" t="str">
        <f>IF(D2448="","",IFERROR(VLOOKUP(D2448,Cadastro!$C$9:$D$1009,2,FALSE),"NOT FOUND"))</f>
        <v/>
      </c>
      <c r="F2448" s="94"/>
      <c r="G2448" s="76"/>
      <c r="H2448" s="81" t="str">
        <f>IFERROR(F2448*VLOOKUP(D2448,Saldo!$P$8:$U$1009,6,FALSE),"")</f>
        <v/>
      </c>
      <c r="I2448" s="78" t="str">
        <f>IFERROR(IF(D2448="","",VLOOKUP(D2448,Saldo!$P$8:$Q$1009,2,FALSE)),"")</f>
        <v/>
      </c>
      <c r="J2448" s="76"/>
      <c r="K2448" s="74" t="str">
        <f t="shared" si="38"/>
        <v/>
      </c>
    </row>
    <row r="2449" spans="1:11" ht="18.95" customHeight="1" x14ac:dyDescent="0.25">
      <c r="A2449" s="52"/>
      <c r="C2449" s="185"/>
      <c r="D2449" s="76"/>
      <c r="E2449" s="76" t="str">
        <f>IF(D2449="","",IFERROR(VLOOKUP(D2449,Cadastro!$C$9:$D$1009,2,FALSE),"NOT FOUND"))</f>
        <v/>
      </c>
      <c r="F2449" s="94"/>
      <c r="G2449" s="76"/>
      <c r="H2449" s="81" t="str">
        <f>IFERROR(F2449*VLOOKUP(D2449,Saldo!$P$8:$U$1009,6,FALSE),"")</f>
        <v/>
      </c>
      <c r="I2449" s="78" t="str">
        <f>IFERROR(IF(D2449="","",VLOOKUP(D2449,Saldo!$P$8:$Q$1009,2,FALSE)),"")</f>
        <v/>
      </c>
      <c r="J2449" s="76"/>
      <c r="K2449" s="74" t="str">
        <f t="shared" si="38"/>
        <v/>
      </c>
    </row>
    <row r="2450" spans="1:11" ht="18.95" customHeight="1" x14ac:dyDescent="0.25">
      <c r="A2450" s="52"/>
      <c r="C2450" s="185"/>
      <c r="D2450" s="76"/>
      <c r="E2450" s="76" t="str">
        <f>IF(D2450="","",IFERROR(VLOOKUP(D2450,Cadastro!$C$9:$D$1009,2,FALSE),"NOT FOUND"))</f>
        <v/>
      </c>
      <c r="F2450" s="94"/>
      <c r="G2450" s="76"/>
      <c r="H2450" s="81" t="str">
        <f>IFERROR(F2450*VLOOKUP(D2450,Saldo!$P$8:$U$1009,6,FALSE),"")</f>
        <v/>
      </c>
      <c r="I2450" s="78" t="str">
        <f>IFERROR(IF(D2450="","",VLOOKUP(D2450,Saldo!$P$8:$Q$1009,2,FALSE)),"")</f>
        <v/>
      </c>
      <c r="J2450" s="76"/>
      <c r="K2450" s="74" t="str">
        <f t="shared" si="38"/>
        <v/>
      </c>
    </row>
    <row r="2451" spans="1:11" ht="18.95" customHeight="1" x14ac:dyDescent="0.25">
      <c r="A2451" s="52"/>
      <c r="C2451" s="185"/>
      <c r="D2451" s="76"/>
      <c r="E2451" s="76" t="str">
        <f>IF(D2451="","",IFERROR(VLOOKUP(D2451,Cadastro!$C$9:$D$1009,2,FALSE),"NOT FOUND"))</f>
        <v/>
      </c>
      <c r="F2451" s="94"/>
      <c r="G2451" s="76"/>
      <c r="H2451" s="81" t="str">
        <f>IFERROR(F2451*VLOOKUP(D2451,Saldo!$P$8:$U$1009,6,FALSE),"")</f>
        <v/>
      </c>
      <c r="I2451" s="78" t="str">
        <f>IFERROR(IF(D2451="","",VLOOKUP(D2451,Saldo!$P$8:$Q$1009,2,FALSE)),"")</f>
        <v/>
      </c>
      <c r="J2451" s="76"/>
      <c r="K2451" s="74" t="str">
        <f t="shared" si="38"/>
        <v/>
      </c>
    </row>
    <row r="2452" spans="1:11" ht="18.95" customHeight="1" x14ac:dyDescent="0.25">
      <c r="A2452" s="52"/>
      <c r="C2452" s="185"/>
      <c r="D2452" s="76"/>
      <c r="E2452" s="76" t="str">
        <f>IF(D2452="","",IFERROR(VLOOKUP(D2452,Cadastro!$C$9:$D$1009,2,FALSE),"NOT FOUND"))</f>
        <v/>
      </c>
      <c r="F2452" s="94"/>
      <c r="G2452" s="76"/>
      <c r="H2452" s="81" t="str">
        <f>IFERROR(F2452*VLOOKUP(D2452,Saldo!$P$8:$U$1009,6,FALSE),"")</f>
        <v/>
      </c>
      <c r="I2452" s="78" t="str">
        <f>IFERROR(IF(D2452="","",VLOOKUP(D2452,Saldo!$P$8:$Q$1009,2,FALSE)),"")</f>
        <v/>
      </c>
      <c r="J2452" s="76"/>
      <c r="K2452" s="74" t="str">
        <f t="shared" si="38"/>
        <v/>
      </c>
    </row>
    <row r="2453" spans="1:11" ht="18.95" customHeight="1" x14ac:dyDescent="0.25">
      <c r="A2453" s="52"/>
      <c r="C2453" s="185"/>
      <c r="D2453" s="76"/>
      <c r="E2453" s="76" t="str">
        <f>IF(D2453="","",IFERROR(VLOOKUP(D2453,Cadastro!$C$9:$D$1009,2,FALSE),"NOT FOUND"))</f>
        <v/>
      </c>
      <c r="F2453" s="94"/>
      <c r="G2453" s="76"/>
      <c r="H2453" s="81" t="str">
        <f>IFERROR(F2453*VLOOKUP(D2453,Saldo!$P$8:$U$1009,6,FALSE),"")</f>
        <v/>
      </c>
      <c r="I2453" s="78" t="str">
        <f>IFERROR(IF(D2453="","",VLOOKUP(D2453,Saldo!$P$8:$Q$1009,2,FALSE)),"")</f>
        <v/>
      </c>
      <c r="J2453" s="76"/>
      <c r="K2453" s="74" t="str">
        <f t="shared" si="38"/>
        <v/>
      </c>
    </row>
    <row r="2454" spans="1:11" ht="18.95" customHeight="1" x14ac:dyDescent="0.25">
      <c r="A2454" s="52"/>
      <c r="C2454" s="185"/>
      <c r="D2454" s="76"/>
      <c r="E2454" s="76" t="str">
        <f>IF(D2454="","",IFERROR(VLOOKUP(D2454,Cadastro!$C$9:$D$1009,2,FALSE),"NOT FOUND"))</f>
        <v/>
      </c>
      <c r="F2454" s="94"/>
      <c r="G2454" s="76"/>
      <c r="H2454" s="81" t="str">
        <f>IFERROR(F2454*VLOOKUP(D2454,Saldo!$P$8:$U$1009,6,FALSE),"")</f>
        <v/>
      </c>
      <c r="I2454" s="78" t="str">
        <f>IFERROR(IF(D2454="","",VLOOKUP(D2454,Saldo!$P$8:$Q$1009,2,FALSE)),"")</f>
        <v/>
      </c>
      <c r="J2454" s="76"/>
      <c r="K2454" s="74" t="str">
        <f t="shared" si="38"/>
        <v/>
      </c>
    </row>
    <row r="2455" spans="1:11" ht="18.95" customHeight="1" x14ac:dyDescent="0.25">
      <c r="A2455" s="52"/>
      <c r="C2455" s="185"/>
      <c r="D2455" s="76"/>
      <c r="E2455" s="76" t="str">
        <f>IF(D2455="","",IFERROR(VLOOKUP(D2455,Cadastro!$C$9:$D$1009,2,FALSE),"NOT FOUND"))</f>
        <v/>
      </c>
      <c r="F2455" s="94"/>
      <c r="G2455" s="76"/>
      <c r="H2455" s="81" t="str">
        <f>IFERROR(F2455*VLOOKUP(D2455,Saldo!$P$8:$U$1009,6,FALSE),"")</f>
        <v/>
      </c>
      <c r="I2455" s="78" t="str">
        <f>IFERROR(IF(D2455="","",VLOOKUP(D2455,Saldo!$P$8:$Q$1009,2,FALSE)),"")</f>
        <v/>
      </c>
      <c r="J2455" s="76"/>
      <c r="K2455" s="74" t="str">
        <f t="shared" si="38"/>
        <v/>
      </c>
    </row>
    <row r="2456" spans="1:11" ht="18.95" customHeight="1" x14ac:dyDescent="0.25">
      <c r="A2456" s="52"/>
      <c r="C2456" s="185"/>
      <c r="D2456" s="76"/>
      <c r="E2456" s="76" t="str">
        <f>IF(D2456="","",IFERROR(VLOOKUP(D2456,Cadastro!$C$9:$D$1009,2,FALSE),"NOT FOUND"))</f>
        <v/>
      </c>
      <c r="F2456" s="94"/>
      <c r="G2456" s="76"/>
      <c r="H2456" s="81" t="str">
        <f>IFERROR(F2456*VLOOKUP(D2456,Saldo!$P$8:$U$1009,6,FALSE),"")</f>
        <v/>
      </c>
      <c r="I2456" s="78" t="str">
        <f>IFERROR(IF(D2456="","",VLOOKUP(D2456,Saldo!$P$8:$Q$1009,2,FALSE)),"")</f>
        <v/>
      </c>
      <c r="J2456" s="76"/>
      <c r="K2456" s="74" t="str">
        <f t="shared" si="38"/>
        <v/>
      </c>
    </row>
    <row r="2457" spans="1:11" ht="18.95" customHeight="1" x14ac:dyDescent="0.25">
      <c r="A2457" s="52"/>
      <c r="C2457" s="185"/>
      <c r="D2457" s="76"/>
      <c r="E2457" s="76" t="str">
        <f>IF(D2457="","",IFERROR(VLOOKUP(D2457,Cadastro!$C$9:$D$1009,2,FALSE),"NOT FOUND"))</f>
        <v/>
      </c>
      <c r="F2457" s="94"/>
      <c r="G2457" s="76"/>
      <c r="H2457" s="81" t="str">
        <f>IFERROR(F2457*VLOOKUP(D2457,Saldo!$P$8:$U$1009,6,FALSE),"")</f>
        <v/>
      </c>
      <c r="I2457" s="78" t="str">
        <f>IFERROR(IF(D2457="","",VLOOKUP(D2457,Saldo!$P$8:$Q$1009,2,FALSE)),"")</f>
        <v/>
      </c>
      <c r="J2457" s="76"/>
      <c r="K2457" s="74" t="str">
        <f t="shared" si="38"/>
        <v/>
      </c>
    </row>
    <row r="2458" spans="1:11" ht="18.95" customHeight="1" x14ac:dyDescent="0.25">
      <c r="A2458" s="52"/>
      <c r="C2458" s="185"/>
      <c r="D2458" s="76"/>
      <c r="E2458" s="76" t="str">
        <f>IF(D2458="","",IFERROR(VLOOKUP(D2458,Cadastro!$C$9:$D$1009,2,FALSE),"NOT FOUND"))</f>
        <v/>
      </c>
      <c r="F2458" s="94"/>
      <c r="G2458" s="76"/>
      <c r="H2458" s="81" t="str">
        <f>IFERROR(F2458*VLOOKUP(D2458,Saldo!$P$8:$U$1009,6,FALSE),"")</f>
        <v/>
      </c>
      <c r="I2458" s="78" t="str">
        <f>IFERROR(IF(D2458="","",VLOOKUP(D2458,Saldo!$P$8:$Q$1009,2,FALSE)),"")</f>
        <v/>
      </c>
      <c r="J2458" s="76"/>
      <c r="K2458" s="74" t="str">
        <f t="shared" si="38"/>
        <v/>
      </c>
    </row>
    <row r="2459" spans="1:11" ht="18.95" customHeight="1" x14ac:dyDescent="0.25">
      <c r="A2459" s="52"/>
      <c r="C2459" s="185"/>
      <c r="D2459" s="76"/>
      <c r="E2459" s="76" t="str">
        <f>IF(D2459="","",IFERROR(VLOOKUP(D2459,Cadastro!$C$9:$D$1009,2,FALSE),"NOT FOUND"))</f>
        <v/>
      </c>
      <c r="F2459" s="94"/>
      <c r="G2459" s="76"/>
      <c r="H2459" s="81" t="str">
        <f>IFERROR(F2459*VLOOKUP(D2459,Saldo!$P$8:$U$1009,6,FALSE),"")</f>
        <v/>
      </c>
      <c r="I2459" s="78" t="str">
        <f>IFERROR(IF(D2459="","",VLOOKUP(D2459,Saldo!$P$8:$Q$1009,2,FALSE)),"")</f>
        <v/>
      </c>
      <c r="J2459" s="76"/>
      <c r="K2459" s="74" t="str">
        <f t="shared" si="38"/>
        <v/>
      </c>
    </row>
    <row r="2460" spans="1:11" ht="18.95" customHeight="1" x14ac:dyDescent="0.25">
      <c r="A2460" s="52"/>
      <c r="C2460" s="185"/>
      <c r="D2460" s="76"/>
      <c r="E2460" s="76" t="str">
        <f>IF(D2460="","",IFERROR(VLOOKUP(D2460,Cadastro!$C$9:$D$1009,2,FALSE),"NOT FOUND"))</f>
        <v/>
      </c>
      <c r="F2460" s="94"/>
      <c r="G2460" s="76"/>
      <c r="H2460" s="81" t="str">
        <f>IFERROR(F2460*VLOOKUP(D2460,Saldo!$P$8:$U$1009,6,FALSE),"")</f>
        <v/>
      </c>
      <c r="I2460" s="78" t="str">
        <f>IFERROR(IF(D2460="","",VLOOKUP(D2460,Saldo!$P$8:$Q$1009,2,FALSE)),"")</f>
        <v/>
      </c>
      <c r="J2460" s="76"/>
      <c r="K2460" s="74" t="str">
        <f t="shared" si="38"/>
        <v/>
      </c>
    </row>
    <row r="2461" spans="1:11" ht="18.95" customHeight="1" x14ac:dyDescent="0.25">
      <c r="A2461" s="52"/>
      <c r="C2461" s="185"/>
      <c r="D2461" s="76"/>
      <c r="E2461" s="76" t="str">
        <f>IF(D2461="","",IFERROR(VLOOKUP(D2461,Cadastro!$C$9:$D$1009,2,FALSE),"NOT FOUND"))</f>
        <v/>
      </c>
      <c r="F2461" s="94"/>
      <c r="G2461" s="76"/>
      <c r="H2461" s="81" t="str">
        <f>IFERROR(F2461*VLOOKUP(D2461,Saldo!$P$8:$U$1009,6,FALSE),"")</f>
        <v/>
      </c>
      <c r="I2461" s="78" t="str">
        <f>IFERROR(IF(D2461="","",VLOOKUP(D2461,Saldo!$P$8:$Q$1009,2,FALSE)),"")</f>
        <v/>
      </c>
      <c r="J2461" s="76"/>
      <c r="K2461" s="74" t="str">
        <f t="shared" si="38"/>
        <v/>
      </c>
    </row>
    <row r="2462" spans="1:11" ht="18.95" customHeight="1" x14ac:dyDescent="0.25">
      <c r="A2462" s="52"/>
      <c r="C2462" s="185"/>
      <c r="D2462" s="76"/>
      <c r="E2462" s="76" t="str">
        <f>IF(D2462="","",IFERROR(VLOOKUP(D2462,Cadastro!$C$9:$D$1009,2,FALSE),"NOT FOUND"))</f>
        <v/>
      </c>
      <c r="F2462" s="94"/>
      <c r="G2462" s="76"/>
      <c r="H2462" s="81" t="str">
        <f>IFERROR(F2462*VLOOKUP(D2462,Saldo!$P$8:$U$1009,6,FALSE),"")</f>
        <v/>
      </c>
      <c r="I2462" s="78" t="str">
        <f>IFERROR(IF(D2462="","",VLOOKUP(D2462,Saldo!$P$8:$Q$1009,2,FALSE)),"")</f>
        <v/>
      </c>
      <c r="J2462" s="76"/>
      <c r="K2462" s="74" t="str">
        <f t="shared" si="38"/>
        <v/>
      </c>
    </row>
    <row r="2463" spans="1:11" ht="18.95" customHeight="1" x14ac:dyDescent="0.25">
      <c r="A2463" s="52"/>
      <c r="C2463" s="185"/>
      <c r="D2463" s="76"/>
      <c r="E2463" s="76" t="str">
        <f>IF(D2463="","",IFERROR(VLOOKUP(D2463,Cadastro!$C$9:$D$1009,2,FALSE),"NOT FOUND"))</f>
        <v/>
      </c>
      <c r="F2463" s="94"/>
      <c r="G2463" s="76"/>
      <c r="H2463" s="81" t="str">
        <f>IFERROR(F2463*VLOOKUP(D2463,Saldo!$P$8:$U$1009,6,FALSE),"")</f>
        <v/>
      </c>
      <c r="I2463" s="78" t="str">
        <f>IFERROR(IF(D2463="","",VLOOKUP(D2463,Saldo!$P$8:$Q$1009,2,FALSE)),"")</f>
        <v/>
      </c>
      <c r="J2463" s="76"/>
      <c r="K2463" s="74" t="str">
        <f t="shared" si="38"/>
        <v/>
      </c>
    </row>
    <row r="2464" spans="1:11" ht="18.95" customHeight="1" x14ac:dyDescent="0.25">
      <c r="A2464" s="52"/>
      <c r="C2464" s="185"/>
      <c r="D2464" s="76"/>
      <c r="E2464" s="76" t="str">
        <f>IF(D2464="","",IFERROR(VLOOKUP(D2464,Cadastro!$C$9:$D$1009,2,FALSE),"NOT FOUND"))</f>
        <v/>
      </c>
      <c r="F2464" s="94"/>
      <c r="G2464" s="76"/>
      <c r="H2464" s="81" t="str">
        <f>IFERROR(F2464*VLOOKUP(D2464,Saldo!$P$8:$U$1009,6,FALSE),"")</f>
        <v/>
      </c>
      <c r="I2464" s="78" t="str">
        <f>IFERROR(IF(D2464="","",VLOOKUP(D2464,Saldo!$P$8:$Q$1009,2,FALSE)),"")</f>
        <v/>
      </c>
      <c r="J2464" s="76"/>
      <c r="K2464" s="74" t="str">
        <f t="shared" si="38"/>
        <v/>
      </c>
    </row>
    <row r="2465" spans="1:11" ht="18.95" customHeight="1" x14ac:dyDescent="0.25">
      <c r="A2465" s="52"/>
      <c r="C2465" s="185"/>
      <c r="D2465" s="76"/>
      <c r="E2465" s="76" t="str">
        <f>IF(D2465="","",IFERROR(VLOOKUP(D2465,Cadastro!$C$9:$D$1009,2,FALSE),"NOT FOUND"))</f>
        <v/>
      </c>
      <c r="F2465" s="94"/>
      <c r="G2465" s="76"/>
      <c r="H2465" s="81" t="str">
        <f>IFERROR(F2465*VLOOKUP(D2465,Saldo!$P$8:$U$1009,6,FALSE),"")</f>
        <v/>
      </c>
      <c r="I2465" s="78" t="str">
        <f>IFERROR(IF(D2465="","",VLOOKUP(D2465,Saldo!$P$8:$Q$1009,2,FALSE)),"")</f>
        <v/>
      </c>
      <c r="J2465" s="76"/>
      <c r="K2465" s="74" t="str">
        <f t="shared" si="38"/>
        <v/>
      </c>
    </row>
    <row r="2466" spans="1:11" ht="18.95" customHeight="1" x14ac:dyDescent="0.25">
      <c r="A2466" s="52"/>
      <c r="C2466" s="185"/>
      <c r="D2466" s="76"/>
      <c r="E2466" s="76" t="str">
        <f>IF(D2466="","",IFERROR(VLOOKUP(D2466,Cadastro!$C$9:$D$1009,2,FALSE),"NOT FOUND"))</f>
        <v/>
      </c>
      <c r="F2466" s="94"/>
      <c r="G2466" s="76"/>
      <c r="H2466" s="81" t="str">
        <f>IFERROR(F2466*VLOOKUP(D2466,Saldo!$P$8:$U$1009,6,FALSE),"")</f>
        <v/>
      </c>
      <c r="I2466" s="78" t="str">
        <f>IFERROR(IF(D2466="","",VLOOKUP(D2466,Saldo!$P$8:$Q$1009,2,FALSE)),"")</f>
        <v/>
      </c>
      <c r="J2466" s="76"/>
      <c r="K2466" s="74" t="str">
        <f t="shared" si="38"/>
        <v/>
      </c>
    </row>
    <row r="2467" spans="1:11" ht="18.95" customHeight="1" x14ac:dyDescent="0.25">
      <c r="A2467" s="52"/>
      <c r="C2467" s="185"/>
      <c r="D2467" s="76"/>
      <c r="E2467" s="76" t="str">
        <f>IF(D2467="","",IFERROR(VLOOKUP(D2467,Cadastro!$C$9:$D$1009,2,FALSE),"NOT FOUND"))</f>
        <v/>
      </c>
      <c r="F2467" s="94"/>
      <c r="G2467" s="76"/>
      <c r="H2467" s="81" t="str">
        <f>IFERROR(F2467*VLOOKUP(D2467,Saldo!$P$8:$U$1009,6,FALSE),"")</f>
        <v/>
      </c>
      <c r="I2467" s="78" t="str">
        <f>IFERROR(IF(D2467="","",VLOOKUP(D2467,Saldo!$P$8:$Q$1009,2,FALSE)),"")</f>
        <v/>
      </c>
      <c r="J2467" s="76"/>
      <c r="K2467" s="74" t="str">
        <f t="shared" si="38"/>
        <v/>
      </c>
    </row>
    <row r="2468" spans="1:11" ht="18.95" customHeight="1" x14ac:dyDescent="0.25">
      <c r="A2468" s="52"/>
      <c r="C2468" s="185"/>
      <c r="D2468" s="76"/>
      <c r="E2468" s="76" t="str">
        <f>IF(D2468="","",IFERROR(VLOOKUP(D2468,Cadastro!$C$9:$D$1009,2,FALSE),"NOT FOUND"))</f>
        <v/>
      </c>
      <c r="F2468" s="94"/>
      <c r="G2468" s="76"/>
      <c r="H2468" s="81" t="str">
        <f>IFERROR(F2468*VLOOKUP(D2468,Saldo!$P$8:$U$1009,6,FALSE),"")</f>
        <v/>
      </c>
      <c r="I2468" s="78" t="str">
        <f>IFERROR(IF(D2468="","",VLOOKUP(D2468,Saldo!$P$8:$Q$1009,2,FALSE)),"")</f>
        <v/>
      </c>
      <c r="J2468" s="76"/>
      <c r="K2468" s="74" t="str">
        <f t="shared" si="38"/>
        <v/>
      </c>
    </row>
    <row r="2469" spans="1:11" ht="18.95" customHeight="1" x14ac:dyDescent="0.25">
      <c r="A2469" s="52"/>
      <c r="C2469" s="185"/>
      <c r="D2469" s="76"/>
      <c r="E2469" s="76" t="str">
        <f>IF(D2469="","",IFERROR(VLOOKUP(D2469,Cadastro!$C$9:$D$1009,2,FALSE),"NOT FOUND"))</f>
        <v/>
      </c>
      <c r="F2469" s="94"/>
      <c r="G2469" s="76"/>
      <c r="H2469" s="81" t="str">
        <f>IFERROR(F2469*VLOOKUP(D2469,Saldo!$P$8:$U$1009,6,FALSE),"")</f>
        <v/>
      </c>
      <c r="I2469" s="78" t="str">
        <f>IFERROR(IF(D2469="","",VLOOKUP(D2469,Saldo!$P$8:$Q$1009,2,FALSE)),"")</f>
        <v/>
      </c>
      <c r="J2469" s="76"/>
      <c r="K2469" s="74" t="str">
        <f t="shared" si="38"/>
        <v/>
      </c>
    </row>
    <row r="2470" spans="1:11" ht="18.95" customHeight="1" x14ac:dyDescent="0.25">
      <c r="A2470" s="52"/>
      <c r="C2470" s="185"/>
      <c r="D2470" s="76"/>
      <c r="E2470" s="76" t="str">
        <f>IF(D2470="","",IFERROR(VLOOKUP(D2470,Cadastro!$C$9:$D$1009,2,FALSE),"NOT FOUND"))</f>
        <v/>
      </c>
      <c r="F2470" s="94"/>
      <c r="G2470" s="76"/>
      <c r="H2470" s="81" t="str">
        <f>IFERROR(F2470*VLOOKUP(D2470,Saldo!$P$8:$U$1009,6,FALSE),"")</f>
        <v/>
      </c>
      <c r="I2470" s="78" t="str">
        <f>IFERROR(IF(D2470="","",VLOOKUP(D2470,Saldo!$P$8:$Q$1009,2,FALSE)),"")</f>
        <v/>
      </c>
      <c r="J2470" s="76"/>
      <c r="K2470" s="74" t="str">
        <f t="shared" si="38"/>
        <v/>
      </c>
    </row>
    <row r="2471" spans="1:11" ht="18.95" customHeight="1" x14ac:dyDescent="0.25">
      <c r="A2471" s="52"/>
      <c r="C2471" s="185"/>
      <c r="D2471" s="76"/>
      <c r="E2471" s="76" t="str">
        <f>IF(D2471="","",IFERROR(VLOOKUP(D2471,Cadastro!$C$9:$D$1009,2,FALSE),"NOT FOUND"))</f>
        <v/>
      </c>
      <c r="F2471" s="94"/>
      <c r="G2471" s="76"/>
      <c r="H2471" s="81" t="str">
        <f>IFERROR(F2471*VLOOKUP(D2471,Saldo!$P$8:$U$1009,6,FALSE),"")</f>
        <v/>
      </c>
      <c r="I2471" s="78" t="str">
        <f>IFERROR(IF(D2471="","",VLOOKUP(D2471,Saldo!$P$8:$Q$1009,2,FALSE)),"")</f>
        <v/>
      </c>
      <c r="J2471" s="76"/>
      <c r="K2471" s="74" t="str">
        <f t="shared" si="38"/>
        <v/>
      </c>
    </row>
    <row r="2472" spans="1:11" ht="18.95" customHeight="1" x14ac:dyDescent="0.25">
      <c r="A2472" s="52"/>
      <c r="C2472" s="185"/>
      <c r="D2472" s="76"/>
      <c r="E2472" s="76" t="str">
        <f>IF(D2472="","",IFERROR(VLOOKUP(D2472,Cadastro!$C$9:$D$1009,2,FALSE),"NOT FOUND"))</f>
        <v/>
      </c>
      <c r="F2472" s="94"/>
      <c r="G2472" s="76"/>
      <c r="H2472" s="81" t="str">
        <f>IFERROR(F2472*VLOOKUP(D2472,Saldo!$P$8:$U$1009,6,FALSE),"")</f>
        <v/>
      </c>
      <c r="I2472" s="78" t="str">
        <f>IFERROR(IF(D2472="","",VLOOKUP(D2472,Saldo!$P$8:$Q$1009,2,FALSE)),"")</f>
        <v/>
      </c>
      <c r="J2472" s="76"/>
      <c r="K2472" s="74" t="str">
        <f t="shared" si="38"/>
        <v/>
      </c>
    </row>
    <row r="2473" spans="1:11" ht="18.95" customHeight="1" x14ac:dyDescent="0.25">
      <c r="A2473" s="52"/>
      <c r="C2473" s="185"/>
      <c r="D2473" s="76"/>
      <c r="E2473" s="76" t="str">
        <f>IF(D2473="","",IFERROR(VLOOKUP(D2473,Cadastro!$C$9:$D$1009,2,FALSE),"NOT FOUND"))</f>
        <v/>
      </c>
      <c r="F2473" s="94"/>
      <c r="G2473" s="76"/>
      <c r="H2473" s="81" t="str">
        <f>IFERROR(F2473*VLOOKUP(D2473,Saldo!$P$8:$U$1009,6,FALSE),"")</f>
        <v/>
      </c>
      <c r="I2473" s="78" t="str">
        <f>IFERROR(IF(D2473="","",VLOOKUP(D2473,Saldo!$P$8:$Q$1009,2,FALSE)),"")</f>
        <v/>
      </c>
      <c r="J2473" s="76"/>
      <c r="K2473" s="74" t="str">
        <f t="shared" si="38"/>
        <v/>
      </c>
    </row>
    <row r="2474" spans="1:11" ht="18.95" customHeight="1" x14ac:dyDescent="0.25">
      <c r="A2474" s="52"/>
      <c r="C2474" s="185"/>
      <c r="D2474" s="76"/>
      <c r="E2474" s="76" t="str">
        <f>IF(D2474="","",IFERROR(VLOOKUP(D2474,Cadastro!$C$9:$D$1009,2,FALSE),"NOT FOUND"))</f>
        <v/>
      </c>
      <c r="F2474" s="94"/>
      <c r="G2474" s="76"/>
      <c r="H2474" s="81" t="str">
        <f>IFERROR(F2474*VLOOKUP(D2474,Saldo!$P$8:$U$1009,6,FALSE),"")</f>
        <v/>
      </c>
      <c r="I2474" s="78" t="str">
        <f>IFERROR(IF(D2474="","",VLOOKUP(D2474,Saldo!$P$8:$Q$1009,2,FALSE)),"")</f>
        <v/>
      </c>
      <c r="J2474" s="76"/>
      <c r="K2474" s="74" t="str">
        <f t="shared" si="38"/>
        <v/>
      </c>
    </row>
    <row r="2475" spans="1:11" ht="18.95" customHeight="1" x14ac:dyDescent="0.25">
      <c r="A2475" s="52"/>
      <c r="C2475" s="185"/>
      <c r="D2475" s="76"/>
      <c r="E2475" s="76" t="str">
        <f>IF(D2475="","",IFERROR(VLOOKUP(D2475,Cadastro!$C$9:$D$1009,2,FALSE),"NOT FOUND"))</f>
        <v/>
      </c>
      <c r="F2475" s="94"/>
      <c r="G2475" s="76"/>
      <c r="H2475" s="81" t="str">
        <f>IFERROR(F2475*VLOOKUP(D2475,Saldo!$P$8:$U$1009,6,FALSE),"")</f>
        <v/>
      </c>
      <c r="I2475" s="78" t="str">
        <f>IFERROR(IF(D2475="","",VLOOKUP(D2475,Saldo!$P$8:$Q$1009,2,FALSE)),"")</f>
        <v/>
      </c>
      <c r="J2475" s="76"/>
      <c r="K2475" s="74" t="str">
        <f t="shared" si="38"/>
        <v/>
      </c>
    </row>
    <row r="2476" spans="1:11" ht="18.95" customHeight="1" x14ac:dyDescent="0.25">
      <c r="A2476" s="52"/>
      <c r="C2476" s="185"/>
      <c r="D2476" s="76"/>
      <c r="E2476" s="76" t="str">
        <f>IF(D2476="","",IFERROR(VLOOKUP(D2476,Cadastro!$C$9:$D$1009,2,FALSE),"NOT FOUND"))</f>
        <v/>
      </c>
      <c r="F2476" s="94"/>
      <c r="G2476" s="76"/>
      <c r="H2476" s="81" t="str">
        <f>IFERROR(F2476*VLOOKUP(D2476,Saldo!$P$8:$U$1009,6,FALSE),"")</f>
        <v/>
      </c>
      <c r="I2476" s="78" t="str">
        <f>IFERROR(IF(D2476="","",VLOOKUP(D2476,Saldo!$P$8:$Q$1009,2,FALSE)),"")</f>
        <v/>
      </c>
      <c r="J2476" s="76"/>
      <c r="K2476" s="74" t="str">
        <f t="shared" si="38"/>
        <v/>
      </c>
    </row>
    <row r="2477" spans="1:11" ht="18.95" customHeight="1" x14ac:dyDescent="0.25">
      <c r="A2477" s="52"/>
      <c r="C2477" s="185"/>
      <c r="D2477" s="76"/>
      <c r="E2477" s="76" t="str">
        <f>IF(D2477="","",IFERROR(VLOOKUP(D2477,Cadastro!$C$9:$D$1009,2,FALSE),"NOT FOUND"))</f>
        <v/>
      </c>
      <c r="F2477" s="94"/>
      <c r="G2477" s="76"/>
      <c r="H2477" s="81" t="str">
        <f>IFERROR(F2477*VLOOKUP(D2477,Saldo!$P$8:$U$1009,6,FALSE),"")</f>
        <v/>
      </c>
      <c r="I2477" s="78" t="str">
        <f>IFERROR(IF(D2477="","",VLOOKUP(D2477,Saldo!$P$8:$Q$1009,2,FALSE)),"")</f>
        <v/>
      </c>
      <c r="J2477" s="76"/>
      <c r="K2477" s="74" t="str">
        <f t="shared" si="38"/>
        <v/>
      </c>
    </row>
    <row r="2478" spans="1:11" ht="18.95" customHeight="1" x14ac:dyDescent="0.25">
      <c r="A2478" s="52"/>
      <c r="C2478" s="185"/>
      <c r="D2478" s="76"/>
      <c r="E2478" s="76" t="str">
        <f>IF(D2478="","",IFERROR(VLOOKUP(D2478,Cadastro!$C$9:$D$1009,2,FALSE),"NOT FOUND"))</f>
        <v/>
      </c>
      <c r="F2478" s="94"/>
      <c r="G2478" s="76"/>
      <c r="H2478" s="81" t="str">
        <f>IFERROR(F2478*VLOOKUP(D2478,Saldo!$P$8:$U$1009,6,FALSE),"")</f>
        <v/>
      </c>
      <c r="I2478" s="78" t="str">
        <f>IFERROR(IF(D2478="","",VLOOKUP(D2478,Saldo!$P$8:$Q$1009,2,FALSE)),"")</f>
        <v/>
      </c>
      <c r="J2478" s="76"/>
      <c r="K2478" s="74" t="str">
        <f t="shared" si="38"/>
        <v/>
      </c>
    </row>
    <row r="2479" spans="1:11" ht="18.95" customHeight="1" x14ac:dyDescent="0.25">
      <c r="A2479" s="52"/>
      <c r="C2479" s="185"/>
      <c r="D2479" s="76"/>
      <c r="E2479" s="76" t="str">
        <f>IF(D2479="","",IFERROR(VLOOKUP(D2479,Cadastro!$C$9:$D$1009,2,FALSE),"NOT FOUND"))</f>
        <v/>
      </c>
      <c r="F2479" s="94"/>
      <c r="G2479" s="76"/>
      <c r="H2479" s="81" t="str">
        <f>IFERROR(F2479*VLOOKUP(D2479,Saldo!$P$8:$U$1009,6,FALSE),"")</f>
        <v/>
      </c>
      <c r="I2479" s="78" t="str">
        <f>IFERROR(IF(D2479="","",VLOOKUP(D2479,Saldo!$P$8:$Q$1009,2,FALSE)),"")</f>
        <v/>
      </c>
      <c r="J2479" s="76"/>
      <c r="K2479" s="74" t="str">
        <f t="shared" si="38"/>
        <v/>
      </c>
    </row>
    <row r="2480" spans="1:11" ht="18.95" customHeight="1" x14ac:dyDescent="0.25">
      <c r="A2480" s="52"/>
      <c r="C2480" s="185"/>
      <c r="D2480" s="76"/>
      <c r="E2480" s="76" t="str">
        <f>IF(D2480="","",IFERROR(VLOOKUP(D2480,Cadastro!$C$9:$D$1009,2,FALSE),"NOT FOUND"))</f>
        <v/>
      </c>
      <c r="F2480" s="94"/>
      <c r="G2480" s="76"/>
      <c r="H2480" s="81" t="str">
        <f>IFERROR(F2480*VLOOKUP(D2480,Saldo!$P$8:$U$1009,6,FALSE),"")</f>
        <v/>
      </c>
      <c r="I2480" s="78" t="str">
        <f>IFERROR(IF(D2480="","",VLOOKUP(D2480,Saldo!$P$8:$Q$1009,2,FALSE)),"")</f>
        <v/>
      </c>
      <c r="J2480" s="76"/>
      <c r="K2480" s="74" t="str">
        <f t="shared" si="38"/>
        <v/>
      </c>
    </row>
    <row r="2481" spans="1:11" ht="18.95" customHeight="1" x14ac:dyDescent="0.25">
      <c r="A2481" s="52"/>
      <c r="C2481" s="185"/>
      <c r="D2481" s="76"/>
      <c r="E2481" s="76" t="str">
        <f>IF(D2481="","",IFERROR(VLOOKUP(D2481,Cadastro!$C$9:$D$1009,2,FALSE),"NOT FOUND"))</f>
        <v/>
      </c>
      <c r="F2481" s="94"/>
      <c r="G2481" s="76"/>
      <c r="H2481" s="81" t="str">
        <f>IFERROR(F2481*VLOOKUP(D2481,Saldo!$P$8:$U$1009,6,FALSE),"")</f>
        <v/>
      </c>
      <c r="I2481" s="78" t="str">
        <f>IFERROR(IF(D2481="","",VLOOKUP(D2481,Saldo!$P$8:$Q$1009,2,FALSE)),"")</f>
        <v/>
      </c>
      <c r="J2481" s="76"/>
      <c r="K2481" s="74" t="str">
        <f t="shared" si="38"/>
        <v/>
      </c>
    </row>
    <row r="2482" spans="1:11" ht="18.95" customHeight="1" x14ac:dyDescent="0.25">
      <c r="A2482" s="52"/>
      <c r="C2482" s="185"/>
      <c r="D2482" s="76"/>
      <c r="E2482" s="76" t="str">
        <f>IF(D2482="","",IFERROR(VLOOKUP(D2482,Cadastro!$C$9:$D$1009,2,FALSE),"NOT FOUND"))</f>
        <v/>
      </c>
      <c r="F2482" s="94"/>
      <c r="G2482" s="76"/>
      <c r="H2482" s="81" t="str">
        <f>IFERROR(F2482*VLOOKUP(D2482,Saldo!$P$8:$U$1009,6,FALSE),"")</f>
        <v/>
      </c>
      <c r="I2482" s="78" t="str">
        <f>IFERROR(IF(D2482="","",VLOOKUP(D2482,Saldo!$P$8:$Q$1009,2,FALSE)),"")</f>
        <v/>
      </c>
      <c r="J2482" s="76"/>
      <c r="K2482" s="74" t="str">
        <f t="shared" si="38"/>
        <v/>
      </c>
    </row>
    <row r="2483" spans="1:11" ht="18.95" customHeight="1" x14ac:dyDescent="0.25">
      <c r="A2483" s="52"/>
      <c r="C2483" s="185"/>
      <c r="D2483" s="76"/>
      <c r="E2483" s="76" t="str">
        <f>IF(D2483="","",IFERROR(VLOOKUP(D2483,Cadastro!$C$9:$D$1009,2,FALSE),"NOT FOUND"))</f>
        <v/>
      </c>
      <c r="F2483" s="94"/>
      <c r="G2483" s="76"/>
      <c r="H2483" s="81" t="str">
        <f>IFERROR(F2483*VLOOKUP(D2483,Saldo!$P$8:$U$1009,6,FALSE),"")</f>
        <v/>
      </c>
      <c r="I2483" s="78" t="str">
        <f>IFERROR(IF(D2483="","",VLOOKUP(D2483,Saldo!$P$8:$Q$1009,2,FALSE)),"")</f>
        <v/>
      </c>
      <c r="J2483" s="76"/>
      <c r="K2483" s="74" t="str">
        <f t="shared" si="38"/>
        <v/>
      </c>
    </row>
    <row r="2484" spans="1:11" ht="18.95" customHeight="1" x14ac:dyDescent="0.25">
      <c r="A2484" s="52"/>
      <c r="C2484" s="185"/>
      <c r="D2484" s="76"/>
      <c r="E2484" s="76" t="str">
        <f>IF(D2484="","",IFERROR(VLOOKUP(D2484,Cadastro!$C$9:$D$1009,2,FALSE),"NOT FOUND"))</f>
        <v/>
      </c>
      <c r="F2484" s="94"/>
      <c r="G2484" s="76"/>
      <c r="H2484" s="81" t="str">
        <f>IFERROR(F2484*VLOOKUP(D2484,Saldo!$P$8:$U$1009,6,FALSE),"")</f>
        <v/>
      </c>
      <c r="I2484" s="78" t="str">
        <f>IFERROR(IF(D2484="","",VLOOKUP(D2484,Saldo!$P$8:$Q$1009,2,FALSE)),"")</f>
        <v/>
      </c>
      <c r="J2484" s="76"/>
      <c r="K2484" s="74" t="str">
        <f t="shared" si="38"/>
        <v/>
      </c>
    </row>
    <row r="2485" spans="1:11" ht="18.95" customHeight="1" x14ac:dyDescent="0.25">
      <c r="A2485" s="52"/>
      <c r="C2485" s="185"/>
      <c r="D2485" s="76"/>
      <c r="E2485" s="76" t="str">
        <f>IF(D2485="","",IFERROR(VLOOKUP(D2485,Cadastro!$C$9:$D$1009,2,FALSE),"NOT FOUND"))</f>
        <v/>
      </c>
      <c r="F2485" s="94"/>
      <c r="G2485" s="76"/>
      <c r="H2485" s="81" t="str">
        <f>IFERROR(F2485*VLOOKUP(D2485,Saldo!$P$8:$U$1009,6,FALSE),"")</f>
        <v/>
      </c>
      <c r="I2485" s="78" t="str">
        <f>IFERROR(IF(D2485="","",VLOOKUP(D2485,Saldo!$P$8:$Q$1009,2,FALSE)),"")</f>
        <v/>
      </c>
      <c r="J2485" s="76"/>
      <c r="K2485" s="74" t="str">
        <f t="shared" si="38"/>
        <v/>
      </c>
    </row>
    <row r="2486" spans="1:11" ht="18.95" customHeight="1" x14ac:dyDescent="0.25">
      <c r="A2486" s="52"/>
      <c r="C2486" s="185"/>
      <c r="D2486" s="76"/>
      <c r="E2486" s="76" t="str">
        <f>IF(D2486="","",IFERROR(VLOOKUP(D2486,Cadastro!$C$9:$D$1009,2,FALSE),"NOT FOUND"))</f>
        <v/>
      </c>
      <c r="F2486" s="94"/>
      <c r="G2486" s="76"/>
      <c r="H2486" s="81" t="str">
        <f>IFERROR(F2486*VLOOKUP(D2486,Saldo!$P$8:$U$1009,6,FALSE),"")</f>
        <v/>
      </c>
      <c r="I2486" s="78" t="str">
        <f>IFERROR(IF(D2486="","",VLOOKUP(D2486,Saldo!$P$8:$Q$1009,2,FALSE)),"")</f>
        <v/>
      </c>
      <c r="J2486" s="76"/>
      <c r="K2486" s="74" t="str">
        <f t="shared" si="38"/>
        <v/>
      </c>
    </row>
    <row r="2487" spans="1:11" ht="18.95" customHeight="1" x14ac:dyDescent="0.25">
      <c r="A2487" s="52"/>
      <c r="C2487" s="185"/>
      <c r="D2487" s="76"/>
      <c r="E2487" s="76" t="str">
        <f>IF(D2487="","",IFERROR(VLOOKUP(D2487,Cadastro!$C$9:$D$1009,2,FALSE),"NOT FOUND"))</f>
        <v/>
      </c>
      <c r="F2487" s="94"/>
      <c r="G2487" s="76"/>
      <c r="H2487" s="81" t="str">
        <f>IFERROR(F2487*VLOOKUP(D2487,Saldo!$P$8:$U$1009,6,FALSE),"")</f>
        <v/>
      </c>
      <c r="I2487" s="78" t="str">
        <f>IFERROR(IF(D2487="","",VLOOKUP(D2487,Saldo!$P$8:$Q$1009,2,FALSE)),"")</f>
        <v/>
      </c>
      <c r="J2487" s="76"/>
      <c r="K2487" s="74" t="str">
        <f t="shared" si="38"/>
        <v/>
      </c>
    </row>
    <row r="2488" spans="1:11" ht="18.95" customHeight="1" x14ac:dyDescent="0.25">
      <c r="A2488" s="52"/>
      <c r="C2488" s="185"/>
      <c r="D2488" s="76"/>
      <c r="E2488" s="76" t="str">
        <f>IF(D2488="","",IFERROR(VLOOKUP(D2488,Cadastro!$C$9:$D$1009,2,FALSE),"NOT FOUND"))</f>
        <v/>
      </c>
      <c r="F2488" s="94"/>
      <c r="G2488" s="76"/>
      <c r="H2488" s="81" t="str">
        <f>IFERROR(F2488*VLOOKUP(D2488,Saldo!$P$8:$U$1009,6,FALSE),"")</f>
        <v/>
      </c>
      <c r="I2488" s="78" t="str">
        <f>IFERROR(IF(D2488="","",VLOOKUP(D2488,Saldo!$P$8:$Q$1009,2,FALSE)),"")</f>
        <v/>
      </c>
      <c r="J2488" s="76"/>
      <c r="K2488" s="74" t="str">
        <f t="shared" si="38"/>
        <v/>
      </c>
    </row>
    <row r="2489" spans="1:11" ht="18.95" customHeight="1" x14ac:dyDescent="0.25">
      <c r="A2489" s="52"/>
      <c r="C2489" s="185"/>
      <c r="D2489" s="76"/>
      <c r="E2489" s="76" t="str">
        <f>IF(D2489="","",IFERROR(VLOOKUP(D2489,Cadastro!$C$9:$D$1009,2,FALSE),"NOT FOUND"))</f>
        <v/>
      </c>
      <c r="F2489" s="94"/>
      <c r="G2489" s="76"/>
      <c r="H2489" s="81" t="str">
        <f>IFERROR(F2489*VLOOKUP(D2489,Saldo!$P$8:$U$1009,6,FALSE),"")</f>
        <v/>
      </c>
      <c r="I2489" s="78" t="str">
        <f>IFERROR(IF(D2489="","",VLOOKUP(D2489,Saldo!$P$8:$Q$1009,2,FALSE)),"")</f>
        <v/>
      </c>
      <c r="J2489" s="76"/>
      <c r="K2489" s="74" t="str">
        <f t="shared" si="38"/>
        <v/>
      </c>
    </row>
    <row r="2490" spans="1:11" ht="18.95" customHeight="1" x14ac:dyDescent="0.25">
      <c r="A2490" s="52"/>
      <c r="C2490" s="185"/>
      <c r="D2490" s="76"/>
      <c r="E2490" s="76" t="str">
        <f>IF(D2490="","",IFERROR(VLOOKUP(D2490,Cadastro!$C$9:$D$1009,2,FALSE),"NOT FOUND"))</f>
        <v/>
      </c>
      <c r="F2490" s="94"/>
      <c r="G2490" s="76"/>
      <c r="H2490" s="81" t="str">
        <f>IFERROR(F2490*VLOOKUP(D2490,Saldo!$P$8:$U$1009,6,FALSE),"")</f>
        <v/>
      </c>
      <c r="I2490" s="78" t="str">
        <f>IFERROR(IF(D2490="","",VLOOKUP(D2490,Saldo!$P$8:$Q$1009,2,FALSE)),"")</f>
        <v/>
      </c>
      <c r="J2490" s="76"/>
      <c r="K2490" s="74" t="str">
        <f t="shared" si="38"/>
        <v/>
      </c>
    </row>
    <row r="2491" spans="1:11" ht="18.95" customHeight="1" x14ac:dyDescent="0.25">
      <c r="A2491" s="52"/>
      <c r="C2491" s="185"/>
      <c r="D2491" s="76"/>
      <c r="E2491" s="76" t="str">
        <f>IF(D2491="","",IFERROR(VLOOKUP(D2491,Cadastro!$C$9:$D$1009,2,FALSE),"NOT FOUND"))</f>
        <v/>
      </c>
      <c r="F2491" s="94"/>
      <c r="G2491" s="76"/>
      <c r="H2491" s="81" t="str">
        <f>IFERROR(F2491*VLOOKUP(D2491,Saldo!$P$8:$U$1009,6,FALSE),"")</f>
        <v/>
      </c>
      <c r="I2491" s="78" t="str">
        <f>IFERROR(IF(D2491="","",VLOOKUP(D2491,Saldo!$P$8:$Q$1009,2,FALSE)),"")</f>
        <v/>
      </c>
      <c r="J2491" s="76"/>
      <c r="K2491" s="74" t="str">
        <f t="shared" si="38"/>
        <v/>
      </c>
    </row>
    <row r="2492" spans="1:11" ht="18.95" customHeight="1" x14ac:dyDescent="0.25">
      <c r="A2492" s="52"/>
      <c r="C2492" s="185"/>
      <c r="D2492" s="76"/>
      <c r="E2492" s="76" t="str">
        <f>IF(D2492="","",IFERROR(VLOOKUP(D2492,Cadastro!$C$9:$D$1009,2,FALSE),"NOT FOUND"))</f>
        <v/>
      </c>
      <c r="F2492" s="94"/>
      <c r="G2492" s="76"/>
      <c r="H2492" s="81" t="str">
        <f>IFERROR(F2492*VLOOKUP(D2492,Saldo!$P$8:$U$1009,6,FALSE),"")</f>
        <v/>
      </c>
      <c r="I2492" s="78" t="str">
        <f>IFERROR(IF(D2492="","",VLOOKUP(D2492,Saldo!$P$8:$Q$1009,2,FALSE)),"")</f>
        <v/>
      </c>
      <c r="J2492" s="76"/>
      <c r="K2492" s="74" t="str">
        <f t="shared" si="38"/>
        <v/>
      </c>
    </row>
    <row r="2493" spans="1:11" ht="18.95" customHeight="1" x14ac:dyDescent="0.25">
      <c r="A2493" s="52"/>
      <c r="C2493" s="185"/>
      <c r="D2493" s="76"/>
      <c r="E2493" s="76" t="str">
        <f>IF(D2493="","",IFERROR(VLOOKUP(D2493,Cadastro!$C$9:$D$1009,2,FALSE),"NOT FOUND"))</f>
        <v/>
      </c>
      <c r="F2493" s="94"/>
      <c r="G2493" s="76"/>
      <c r="H2493" s="81" t="str">
        <f>IFERROR(F2493*VLOOKUP(D2493,Saldo!$P$8:$U$1009,6,FALSE),"")</f>
        <v/>
      </c>
      <c r="I2493" s="78" t="str">
        <f>IFERROR(IF(D2493="","",VLOOKUP(D2493,Saldo!$P$8:$Q$1009,2,FALSE)),"")</f>
        <v/>
      </c>
      <c r="J2493" s="76"/>
      <c r="K2493" s="74" t="str">
        <f t="shared" si="38"/>
        <v/>
      </c>
    </row>
    <row r="2494" spans="1:11" ht="18.95" customHeight="1" x14ac:dyDescent="0.25">
      <c r="A2494" s="52"/>
      <c r="C2494" s="185"/>
      <c r="D2494" s="76"/>
      <c r="E2494" s="76" t="str">
        <f>IF(D2494="","",IFERROR(VLOOKUP(D2494,Cadastro!$C$9:$D$1009,2,FALSE),"NOT FOUND"))</f>
        <v/>
      </c>
      <c r="F2494" s="94"/>
      <c r="G2494" s="76"/>
      <c r="H2494" s="81" t="str">
        <f>IFERROR(F2494*VLOOKUP(D2494,Saldo!$P$8:$U$1009,6,FALSE),"")</f>
        <v/>
      </c>
      <c r="I2494" s="78" t="str">
        <f>IFERROR(IF(D2494="","",VLOOKUP(D2494,Saldo!$P$8:$Q$1009,2,FALSE)),"")</f>
        <v/>
      </c>
      <c r="J2494" s="76"/>
      <c r="K2494" s="74" t="str">
        <f t="shared" si="38"/>
        <v/>
      </c>
    </row>
    <row r="2495" spans="1:11" ht="18.95" customHeight="1" x14ac:dyDescent="0.25">
      <c r="A2495" s="52"/>
      <c r="C2495" s="185"/>
      <c r="D2495" s="76"/>
      <c r="E2495" s="76" t="str">
        <f>IF(D2495="","",IFERROR(VLOOKUP(D2495,Cadastro!$C$9:$D$1009,2,FALSE),"NOT FOUND"))</f>
        <v/>
      </c>
      <c r="F2495" s="94"/>
      <c r="G2495" s="76"/>
      <c r="H2495" s="81" t="str">
        <f>IFERROR(F2495*VLOOKUP(D2495,Saldo!$P$8:$U$1009,6,FALSE),"")</f>
        <v/>
      </c>
      <c r="I2495" s="78" t="str">
        <f>IFERROR(IF(D2495="","",VLOOKUP(D2495,Saldo!$P$8:$Q$1009,2,FALSE)),"")</f>
        <v/>
      </c>
      <c r="J2495" s="76"/>
      <c r="K2495" s="74" t="str">
        <f t="shared" si="38"/>
        <v/>
      </c>
    </row>
    <row r="2496" spans="1:11" ht="18.95" customHeight="1" x14ac:dyDescent="0.25">
      <c r="A2496" s="52"/>
      <c r="C2496" s="185"/>
      <c r="D2496" s="76"/>
      <c r="E2496" s="76" t="str">
        <f>IF(D2496="","",IFERROR(VLOOKUP(D2496,Cadastro!$C$9:$D$1009,2,FALSE),"NOT FOUND"))</f>
        <v/>
      </c>
      <c r="F2496" s="94"/>
      <c r="G2496" s="76"/>
      <c r="H2496" s="81" t="str">
        <f>IFERROR(F2496*VLOOKUP(D2496,Saldo!$P$8:$U$1009,6,FALSE),"")</f>
        <v/>
      </c>
      <c r="I2496" s="78" t="str">
        <f>IFERROR(IF(D2496="","",VLOOKUP(D2496,Saldo!$P$8:$Q$1009,2,FALSE)),"")</f>
        <v/>
      </c>
      <c r="J2496" s="76"/>
      <c r="K2496" s="74" t="str">
        <f t="shared" si="38"/>
        <v/>
      </c>
    </row>
    <row r="2497" spans="1:11" ht="18.95" customHeight="1" x14ac:dyDescent="0.25">
      <c r="A2497" s="52"/>
      <c r="C2497" s="185"/>
      <c r="D2497" s="76"/>
      <c r="E2497" s="76" t="str">
        <f>IF(D2497="","",IFERROR(VLOOKUP(D2497,Cadastro!$C$9:$D$1009,2,FALSE),"NOT FOUND"))</f>
        <v/>
      </c>
      <c r="F2497" s="94"/>
      <c r="G2497" s="76"/>
      <c r="H2497" s="81" t="str">
        <f>IFERROR(F2497*VLOOKUP(D2497,Saldo!$P$8:$U$1009,6,FALSE),"")</f>
        <v/>
      </c>
      <c r="I2497" s="78" t="str">
        <f>IFERROR(IF(D2497="","",VLOOKUP(D2497,Saldo!$P$8:$Q$1009,2,FALSE)),"")</f>
        <v/>
      </c>
      <c r="J2497" s="76"/>
      <c r="K2497" s="74" t="str">
        <f t="shared" si="38"/>
        <v/>
      </c>
    </row>
    <row r="2498" spans="1:11" ht="18.95" customHeight="1" x14ac:dyDescent="0.25">
      <c r="A2498" s="52"/>
      <c r="C2498" s="185"/>
      <c r="D2498" s="76"/>
      <c r="E2498" s="76" t="str">
        <f>IF(D2498="","",IFERROR(VLOOKUP(D2498,Cadastro!$C$9:$D$1009,2,FALSE),"NOT FOUND"))</f>
        <v/>
      </c>
      <c r="F2498" s="94"/>
      <c r="G2498" s="76"/>
      <c r="H2498" s="81" t="str">
        <f>IFERROR(F2498*VLOOKUP(D2498,Saldo!$P$8:$U$1009,6,FALSE),"")</f>
        <v/>
      </c>
      <c r="I2498" s="78" t="str">
        <f>IFERROR(IF(D2498="","",VLOOKUP(D2498,Saldo!$P$8:$Q$1009,2,FALSE)),"")</f>
        <v/>
      </c>
      <c r="J2498" s="76"/>
      <c r="K2498" s="74" t="str">
        <f t="shared" si="38"/>
        <v/>
      </c>
    </row>
    <row r="2499" spans="1:11" ht="18.95" customHeight="1" x14ac:dyDescent="0.25">
      <c r="A2499" s="52"/>
      <c r="C2499" s="185"/>
      <c r="D2499" s="76"/>
      <c r="E2499" s="76" t="str">
        <f>IF(D2499="","",IFERROR(VLOOKUP(D2499,Cadastro!$C$9:$D$1009,2,FALSE),"NOT FOUND"))</f>
        <v/>
      </c>
      <c r="F2499" s="94"/>
      <c r="G2499" s="76"/>
      <c r="H2499" s="81" t="str">
        <f>IFERROR(F2499*VLOOKUP(D2499,Saldo!$P$8:$U$1009,6,FALSE),"")</f>
        <v/>
      </c>
      <c r="I2499" s="78" t="str">
        <f>IFERROR(IF(D2499="","",VLOOKUP(D2499,Saldo!$P$8:$Q$1009,2,FALSE)),"")</f>
        <v/>
      </c>
      <c r="J2499" s="76"/>
      <c r="K2499" s="74" t="str">
        <f t="shared" si="38"/>
        <v/>
      </c>
    </row>
    <row r="2500" spans="1:11" ht="18.95" customHeight="1" x14ac:dyDescent="0.25">
      <c r="A2500" s="52"/>
      <c r="C2500" s="185"/>
      <c r="D2500" s="76"/>
      <c r="E2500" s="76" t="str">
        <f>IF(D2500="","",IFERROR(VLOOKUP(D2500,Cadastro!$C$9:$D$1009,2,FALSE),"NOT FOUND"))</f>
        <v/>
      </c>
      <c r="F2500" s="94"/>
      <c r="G2500" s="76"/>
      <c r="H2500" s="81" t="str">
        <f>IFERROR(F2500*VLOOKUP(D2500,Saldo!$P$8:$U$1009,6,FALSE),"")</f>
        <v/>
      </c>
      <c r="I2500" s="78" t="str">
        <f>IFERROR(IF(D2500="","",VLOOKUP(D2500,Saldo!$P$8:$Q$1009,2,FALSE)),"")</f>
        <v/>
      </c>
      <c r="J2500" s="76"/>
      <c r="K2500" s="74" t="str">
        <f t="shared" si="38"/>
        <v/>
      </c>
    </row>
    <row r="2501" spans="1:11" ht="18.95" customHeight="1" x14ac:dyDescent="0.25">
      <c r="A2501" s="52"/>
      <c r="C2501" s="185"/>
      <c r="D2501" s="76"/>
      <c r="E2501" s="76" t="str">
        <f>IF(D2501="","",IFERROR(VLOOKUP(D2501,Cadastro!$C$9:$D$1009,2,FALSE),"NOT FOUND"))</f>
        <v/>
      </c>
      <c r="F2501" s="94"/>
      <c r="G2501" s="76"/>
      <c r="H2501" s="81" t="str">
        <f>IFERROR(F2501*VLOOKUP(D2501,Saldo!$P$8:$U$1009,6,FALSE),"")</f>
        <v/>
      </c>
      <c r="I2501" s="78" t="str">
        <f>IFERROR(IF(D2501="","",VLOOKUP(D2501,Saldo!$P$8:$Q$1009,2,FALSE)),"")</f>
        <v/>
      </c>
      <c r="J2501" s="76"/>
      <c r="K2501" s="74" t="str">
        <f t="shared" si="38"/>
        <v/>
      </c>
    </row>
    <row r="2502" spans="1:11" ht="18.95" customHeight="1" x14ac:dyDescent="0.25">
      <c r="A2502" s="52"/>
      <c r="C2502" s="185"/>
      <c r="D2502" s="76"/>
      <c r="E2502" s="76" t="str">
        <f>IF(D2502="","",IFERROR(VLOOKUP(D2502,Cadastro!$C$9:$D$1009,2,FALSE),"NOT FOUND"))</f>
        <v/>
      </c>
      <c r="F2502" s="94"/>
      <c r="G2502" s="76"/>
      <c r="H2502" s="81" t="str">
        <f>IFERROR(F2502*VLOOKUP(D2502,Saldo!$P$8:$U$1009,6,FALSE),"")</f>
        <v/>
      </c>
      <c r="I2502" s="78" t="str">
        <f>IFERROR(IF(D2502="","",VLOOKUP(D2502,Saldo!$P$8:$Q$1009,2,FALSE)),"")</f>
        <v/>
      </c>
      <c r="J2502" s="76"/>
      <c r="K2502" s="74" t="str">
        <f t="shared" si="38"/>
        <v/>
      </c>
    </row>
    <row r="2503" spans="1:11" ht="18.95" customHeight="1" x14ac:dyDescent="0.25">
      <c r="A2503" s="52"/>
      <c r="C2503" s="185"/>
      <c r="D2503" s="76"/>
      <c r="E2503" s="76" t="str">
        <f>IF(D2503="","",IFERROR(VLOOKUP(D2503,Cadastro!$C$9:$D$1009,2,FALSE),"NOT FOUND"))</f>
        <v/>
      </c>
      <c r="F2503" s="94"/>
      <c r="G2503" s="76"/>
      <c r="H2503" s="81" t="str">
        <f>IFERROR(F2503*VLOOKUP(D2503,Saldo!$P$8:$U$1009,6,FALSE),"")</f>
        <v/>
      </c>
      <c r="I2503" s="78" t="str">
        <f>IFERROR(IF(D2503="","",VLOOKUP(D2503,Saldo!$P$8:$Q$1009,2,FALSE)),"")</f>
        <v/>
      </c>
      <c r="J2503" s="76"/>
      <c r="K2503" s="74" t="str">
        <f t="shared" si="38"/>
        <v/>
      </c>
    </row>
    <row r="2504" spans="1:11" ht="18.95" customHeight="1" x14ac:dyDescent="0.25">
      <c r="A2504" s="52"/>
      <c r="C2504" s="185"/>
      <c r="D2504" s="76"/>
      <c r="E2504" s="76" t="str">
        <f>IF(D2504="","",IFERROR(VLOOKUP(D2504,Cadastro!$C$9:$D$1009,2,FALSE),"NOT FOUND"))</f>
        <v/>
      </c>
      <c r="F2504" s="94"/>
      <c r="G2504" s="76"/>
      <c r="H2504" s="81" t="str">
        <f>IFERROR(F2504*VLOOKUP(D2504,Saldo!$P$8:$U$1009,6,FALSE),"")</f>
        <v/>
      </c>
      <c r="I2504" s="78" t="str">
        <f>IFERROR(IF(D2504="","",VLOOKUP(D2504,Saldo!$P$8:$Q$1009,2,FALSE)),"")</f>
        <v/>
      </c>
      <c r="J2504" s="76"/>
      <c r="K2504" s="74" t="str">
        <f t="shared" si="38"/>
        <v/>
      </c>
    </row>
    <row r="2505" spans="1:11" ht="18.95" customHeight="1" x14ac:dyDescent="0.25">
      <c r="A2505" s="52"/>
      <c r="C2505" s="185"/>
      <c r="D2505" s="76"/>
      <c r="E2505" s="76" t="str">
        <f>IF(D2505="","",IFERROR(VLOOKUP(D2505,Cadastro!$C$9:$D$1009,2,FALSE),"NOT FOUND"))</f>
        <v/>
      </c>
      <c r="F2505" s="94"/>
      <c r="G2505" s="76"/>
      <c r="H2505" s="81" t="str">
        <f>IFERROR(F2505*VLOOKUP(D2505,Saldo!$P$8:$U$1009,6,FALSE),"")</f>
        <v/>
      </c>
      <c r="I2505" s="78" t="str">
        <f>IFERROR(IF(D2505="","",VLOOKUP(D2505,Saldo!$P$8:$Q$1009,2,FALSE)),"")</f>
        <v/>
      </c>
      <c r="J2505" s="76"/>
      <c r="K2505" s="74" t="str">
        <f t="shared" si="38"/>
        <v/>
      </c>
    </row>
    <row r="2506" spans="1:11" ht="18.95" customHeight="1" x14ac:dyDescent="0.25">
      <c r="A2506" s="52"/>
      <c r="C2506" s="185"/>
      <c r="D2506" s="76"/>
      <c r="E2506" s="76" t="str">
        <f>IF(D2506="","",IFERROR(VLOOKUP(D2506,Cadastro!$C$9:$D$1009,2,FALSE),"NOT FOUND"))</f>
        <v/>
      </c>
      <c r="F2506" s="94"/>
      <c r="G2506" s="76"/>
      <c r="H2506" s="81" t="str">
        <f>IFERROR(F2506*VLOOKUP(D2506,Saldo!$P$8:$U$1009,6,FALSE),"")</f>
        <v/>
      </c>
      <c r="I2506" s="78" t="str">
        <f>IFERROR(IF(D2506="","",VLOOKUP(D2506,Saldo!$P$8:$Q$1009,2,FALSE)),"")</f>
        <v/>
      </c>
      <c r="J2506" s="76"/>
      <c r="K2506" s="74" t="str">
        <f t="shared" ref="K2506:K2569" si="39">IF(C2506="","",MONTH(C2506))</f>
        <v/>
      </c>
    </row>
    <row r="2507" spans="1:11" ht="18.95" customHeight="1" x14ac:dyDescent="0.25">
      <c r="A2507" s="52"/>
      <c r="C2507" s="185"/>
      <c r="D2507" s="76"/>
      <c r="E2507" s="76" t="str">
        <f>IF(D2507="","",IFERROR(VLOOKUP(D2507,Cadastro!$C$9:$D$1009,2,FALSE),"NOT FOUND"))</f>
        <v/>
      </c>
      <c r="F2507" s="94"/>
      <c r="G2507" s="76"/>
      <c r="H2507" s="81" t="str">
        <f>IFERROR(F2507*VLOOKUP(D2507,Saldo!$P$8:$U$1009,6,FALSE),"")</f>
        <v/>
      </c>
      <c r="I2507" s="78" t="str">
        <f>IFERROR(IF(D2507="","",VLOOKUP(D2507,Saldo!$P$8:$Q$1009,2,FALSE)),"")</f>
        <v/>
      </c>
      <c r="J2507" s="76"/>
      <c r="K2507" s="74" t="str">
        <f t="shared" si="39"/>
        <v/>
      </c>
    </row>
    <row r="2508" spans="1:11" ht="18.95" customHeight="1" x14ac:dyDescent="0.25">
      <c r="A2508" s="52"/>
      <c r="C2508" s="185"/>
      <c r="D2508" s="76"/>
      <c r="E2508" s="76" t="str">
        <f>IF(D2508="","",IFERROR(VLOOKUP(D2508,Cadastro!$C$9:$D$1009,2,FALSE),"NOT FOUND"))</f>
        <v/>
      </c>
      <c r="F2508" s="94"/>
      <c r="G2508" s="76"/>
      <c r="H2508" s="81" t="str">
        <f>IFERROR(F2508*VLOOKUP(D2508,Saldo!$P$8:$U$1009,6,FALSE),"")</f>
        <v/>
      </c>
      <c r="I2508" s="78" t="str">
        <f>IFERROR(IF(D2508="","",VLOOKUP(D2508,Saldo!$P$8:$Q$1009,2,FALSE)),"")</f>
        <v/>
      </c>
      <c r="J2508" s="76"/>
      <c r="K2508" s="74" t="str">
        <f t="shared" si="39"/>
        <v/>
      </c>
    </row>
    <row r="2509" spans="1:11" ht="18.95" customHeight="1" x14ac:dyDescent="0.25">
      <c r="A2509" s="52"/>
      <c r="C2509" s="185"/>
      <c r="D2509" s="76"/>
      <c r="E2509" s="76" t="str">
        <f>IF(D2509="","",IFERROR(VLOOKUP(D2509,Cadastro!$C$9:$D$1009,2,FALSE),"NOT FOUND"))</f>
        <v/>
      </c>
      <c r="F2509" s="94"/>
      <c r="G2509" s="76"/>
      <c r="H2509" s="81" t="str">
        <f>IFERROR(F2509*VLOOKUP(D2509,Saldo!$P$8:$U$1009,6,FALSE),"")</f>
        <v/>
      </c>
      <c r="I2509" s="78" t="str">
        <f>IFERROR(IF(D2509="","",VLOOKUP(D2509,Saldo!$P$8:$Q$1009,2,FALSE)),"")</f>
        <v/>
      </c>
      <c r="J2509" s="76"/>
      <c r="K2509" s="74" t="str">
        <f t="shared" si="39"/>
        <v/>
      </c>
    </row>
    <row r="2510" spans="1:11" ht="18.95" customHeight="1" x14ac:dyDescent="0.25">
      <c r="A2510" s="52"/>
      <c r="C2510" s="185"/>
      <c r="D2510" s="76"/>
      <c r="E2510" s="76" t="str">
        <f>IF(D2510="","",IFERROR(VLOOKUP(D2510,Cadastro!$C$9:$D$1009,2,FALSE),"NOT FOUND"))</f>
        <v/>
      </c>
      <c r="F2510" s="94"/>
      <c r="G2510" s="76"/>
      <c r="H2510" s="81" t="str">
        <f>IFERROR(F2510*VLOOKUP(D2510,Saldo!$P$8:$U$1009,6,FALSE),"")</f>
        <v/>
      </c>
      <c r="I2510" s="78" t="str">
        <f>IFERROR(IF(D2510="","",VLOOKUP(D2510,Saldo!$P$8:$Q$1009,2,FALSE)),"")</f>
        <v/>
      </c>
      <c r="J2510" s="76"/>
      <c r="K2510" s="74" t="str">
        <f t="shared" si="39"/>
        <v/>
      </c>
    </row>
    <row r="2511" spans="1:11" ht="18.95" customHeight="1" x14ac:dyDescent="0.25">
      <c r="A2511" s="52"/>
      <c r="C2511" s="185"/>
      <c r="D2511" s="76"/>
      <c r="E2511" s="76" t="str">
        <f>IF(D2511="","",IFERROR(VLOOKUP(D2511,Cadastro!$C$9:$D$1009,2,FALSE),"NOT FOUND"))</f>
        <v/>
      </c>
      <c r="F2511" s="94"/>
      <c r="G2511" s="76"/>
      <c r="H2511" s="81" t="str">
        <f>IFERROR(F2511*VLOOKUP(D2511,Saldo!$P$8:$U$1009,6,FALSE),"")</f>
        <v/>
      </c>
      <c r="I2511" s="78" t="str">
        <f>IFERROR(IF(D2511="","",VLOOKUP(D2511,Saldo!$P$8:$Q$1009,2,FALSE)),"")</f>
        <v/>
      </c>
      <c r="J2511" s="76"/>
      <c r="K2511" s="74" t="str">
        <f t="shared" si="39"/>
        <v/>
      </c>
    </row>
    <row r="2512" spans="1:11" ht="18.95" customHeight="1" x14ac:dyDescent="0.25">
      <c r="A2512" s="52"/>
      <c r="C2512" s="185"/>
      <c r="D2512" s="76"/>
      <c r="E2512" s="76" t="str">
        <f>IF(D2512="","",IFERROR(VLOOKUP(D2512,Cadastro!$C$9:$D$1009,2,FALSE),"NOT FOUND"))</f>
        <v/>
      </c>
      <c r="F2512" s="94"/>
      <c r="G2512" s="76"/>
      <c r="H2512" s="81" t="str">
        <f>IFERROR(F2512*VLOOKUP(D2512,Saldo!$P$8:$U$1009,6,FALSE),"")</f>
        <v/>
      </c>
      <c r="I2512" s="78" t="str">
        <f>IFERROR(IF(D2512="","",VLOOKUP(D2512,Saldo!$P$8:$Q$1009,2,FALSE)),"")</f>
        <v/>
      </c>
      <c r="J2512" s="76"/>
      <c r="K2512" s="74" t="str">
        <f t="shared" si="39"/>
        <v/>
      </c>
    </row>
    <row r="2513" spans="1:11" ht="18.95" customHeight="1" x14ac:dyDescent="0.25">
      <c r="A2513" s="52"/>
      <c r="C2513" s="185"/>
      <c r="D2513" s="76"/>
      <c r="E2513" s="76" t="str">
        <f>IF(D2513="","",IFERROR(VLOOKUP(D2513,Cadastro!$C$9:$D$1009,2,FALSE),"NOT FOUND"))</f>
        <v/>
      </c>
      <c r="F2513" s="94"/>
      <c r="G2513" s="76"/>
      <c r="H2513" s="81" t="str">
        <f>IFERROR(F2513*VLOOKUP(D2513,Saldo!$P$8:$U$1009,6,FALSE),"")</f>
        <v/>
      </c>
      <c r="I2513" s="78" t="str">
        <f>IFERROR(IF(D2513="","",VLOOKUP(D2513,Saldo!$P$8:$Q$1009,2,FALSE)),"")</f>
        <v/>
      </c>
      <c r="J2513" s="76"/>
      <c r="K2513" s="74" t="str">
        <f t="shared" si="39"/>
        <v/>
      </c>
    </row>
    <row r="2514" spans="1:11" ht="18.95" customHeight="1" x14ac:dyDescent="0.25">
      <c r="A2514" s="52"/>
      <c r="C2514" s="185"/>
      <c r="D2514" s="76"/>
      <c r="E2514" s="76" t="str">
        <f>IF(D2514="","",IFERROR(VLOOKUP(D2514,Cadastro!$C$9:$D$1009,2,FALSE),"NOT FOUND"))</f>
        <v/>
      </c>
      <c r="F2514" s="94"/>
      <c r="G2514" s="76"/>
      <c r="H2514" s="81" t="str">
        <f>IFERROR(F2514*VLOOKUP(D2514,Saldo!$P$8:$U$1009,6,FALSE),"")</f>
        <v/>
      </c>
      <c r="I2514" s="78" t="str">
        <f>IFERROR(IF(D2514="","",VLOOKUP(D2514,Saldo!$P$8:$Q$1009,2,FALSE)),"")</f>
        <v/>
      </c>
      <c r="J2514" s="76"/>
      <c r="K2514" s="74" t="str">
        <f t="shared" si="39"/>
        <v/>
      </c>
    </row>
    <row r="2515" spans="1:11" ht="18.95" customHeight="1" x14ac:dyDescent="0.25">
      <c r="A2515" s="52"/>
      <c r="C2515" s="185"/>
      <c r="D2515" s="76"/>
      <c r="E2515" s="76" t="str">
        <f>IF(D2515="","",IFERROR(VLOOKUP(D2515,Cadastro!$C$9:$D$1009,2,FALSE),"NOT FOUND"))</f>
        <v/>
      </c>
      <c r="F2515" s="94"/>
      <c r="G2515" s="76"/>
      <c r="H2515" s="81" t="str">
        <f>IFERROR(F2515*VLOOKUP(D2515,Saldo!$P$8:$U$1009,6,FALSE),"")</f>
        <v/>
      </c>
      <c r="I2515" s="78" t="str">
        <f>IFERROR(IF(D2515="","",VLOOKUP(D2515,Saldo!$P$8:$Q$1009,2,FALSE)),"")</f>
        <v/>
      </c>
      <c r="J2515" s="76"/>
      <c r="K2515" s="74" t="str">
        <f t="shared" si="39"/>
        <v/>
      </c>
    </row>
    <row r="2516" spans="1:11" ht="18.95" customHeight="1" x14ac:dyDescent="0.25">
      <c r="A2516" s="52"/>
      <c r="C2516" s="185"/>
      <c r="D2516" s="76"/>
      <c r="E2516" s="76" t="str">
        <f>IF(D2516="","",IFERROR(VLOOKUP(D2516,Cadastro!$C$9:$D$1009,2,FALSE),"NOT FOUND"))</f>
        <v/>
      </c>
      <c r="F2516" s="94"/>
      <c r="G2516" s="76"/>
      <c r="H2516" s="81" t="str">
        <f>IFERROR(F2516*VLOOKUP(D2516,Saldo!$P$8:$U$1009,6,FALSE),"")</f>
        <v/>
      </c>
      <c r="I2516" s="78" t="str">
        <f>IFERROR(IF(D2516="","",VLOOKUP(D2516,Saldo!$P$8:$Q$1009,2,FALSE)),"")</f>
        <v/>
      </c>
      <c r="J2516" s="76"/>
      <c r="K2516" s="74" t="str">
        <f t="shared" si="39"/>
        <v/>
      </c>
    </row>
    <row r="2517" spans="1:11" ht="18.95" customHeight="1" x14ac:dyDescent="0.25">
      <c r="A2517" s="52"/>
      <c r="C2517" s="185"/>
      <c r="D2517" s="76"/>
      <c r="E2517" s="76" t="str">
        <f>IF(D2517="","",IFERROR(VLOOKUP(D2517,Cadastro!$C$9:$D$1009,2,FALSE),"NOT FOUND"))</f>
        <v/>
      </c>
      <c r="F2517" s="94"/>
      <c r="G2517" s="76"/>
      <c r="H2517" s="81" t="str">
        <f>IFERROR(F2517*VLOOKUP(D2517,Saldo!$P$8:$U$1009,6,FALSE),"")</f>
        <v/>
      </c>
      <c r="I2517" s="78" t="str">
        <f>IFERROR(IF(D2517="","",VLOOKUP(D2517,Saldo!$P$8:$Q$1009,2,FALSE)),"")</f>
        <v/>
      </c>
      <c r="J2517" s="76"/>
      <c r="K2517" s="74" t="str">
        <f t="shared" si="39"/>
        <v/>
      </c>
    </row>
    <row r="2518" spans="1:11" ht="18.95" customHeight="1" x14ac:dyDescent="0.25">
      <c r="A2518" s="52"/>
      <c r="C2518" s="185"/>
      <c r="D2518" s="76"/>
      <c r="E2518" s="76" t="str">
        <f>IF(D2518="","",IFERROR(VLOOKUP(D2518,Cadastro!$C$9:$D$1009,2,FALSE),"NOT FOUND"))</f>
        <v/>
      </c>
      <c r="F2518" s="94"/>
      <c r="G2518" s="76"/>
      <c r="H2518" s="81" t="str">
        <f>IFERROR(F2518*VLOOKUP(D2518,Saldo!$P$8:$U$1009,6,FALSE),"")</f>
        <v/>
      </c>
      <c r="I2518" s="78" t="str">
        <f>IFERROR(IF(D2518="","",VLOOKUP(D2518,Saldo!$P$8:$Q$1009,2,FALSE)),"")</f>
        <v/>
      </c>
      <c r="J2518" s="76"/>
      <c r="K2518" s="74" t="str">
        <f t="shared" si="39"/>
        <v/>
      </c>
    </row>
    <row r="2519" spans="1:11" ht="18.95" customHeight="1" x14ac:dyDescent="0.25">
      <c r="A2519" s="52"/>
      <c r="C2519" s="185"/>
      <c r="D2519" s="76"/>
      <c r="E2519" s="76" t="str">
        <f>IF(D2519="","",IFERROR(VLOOKUP(D2519,Cadastro!$C$9:$D$1009,2,FALSE),"NOT FOUND"))</f>
        <v/>
      </c>
      <c r="F2519" s="94"/>
      <c r="G2519" s="76"/>
      <c r="H2519" s="81" t="str">
        <f>IFERROR(F2519*VLOOKUP(D2519,Saldo!$P$8:$U$1009,6,FALSE),"")</f>
        <v/>
      </c>
      <c r="I2519" s="78" t="str">
        <f>IFERROR(IF(D2519="","",VLOOKUP(D2519,Saldo!$P$8:$Q$1009,2,FALSE)),"")</f>
        <v/>
      </c>
      <c r="J2519" s="76"/>
      <c r="K2519" s="74" t="str">
        <f t="shared" si="39"/>
        <v/>
      </c>
    </row>
    <row r="2520" spans="1:11" ht="18.95" customHeight="1" x14ac:dyDescent="0.25">
      <c r="A2520" s="52"/>
      <c r="C2520" s="185"/>
      <c r="D2520" s="76"/>
      <c r="E2520" s="76" t="str">
        <f>IF(D2520="","",IFERROR(VLOOKUP(D2520,Cadastro!$C$9:$D$1009,2,FALSE),"NOT FOUND"))</f>
        <v/>
      </c>
      <c r="F2520" s="94"/>
      <c r="G2520" s="76"/>
      <c r="H2520" s="81" t="str">
        <f>IFERROR(F2520*VLOOKUP(D2520,Saldo!$P$8:$U$1009,6,FALSE),"")</f>
        <v/>
      </c>
      <c r="I2520" s="78" t="str">
        <f>IFERROR(IF(D2520="","",VLOOKUP(D2520,Saldo!$P$8:$Q$1009,2,FALSE)),"")</f>
        <v/>
      </c>
      <c r="J2520" s="76"/>
      <c r="K2520" s="74" t="str">
        <f t="shared" si="39"/>
        <v/>
      </c>
    </row>
    <row r="2521" spans="1:11" ht="18.95" customHeight="1" x14ac:dyDescent="0.25">
      <c r="A2521" s="52"/>
      <c r="C2521" s="185"/>
      <c r="D2521" s="76"/>
      <c r="E2521" s="76" t="str">
        <f>IF(D2521="","",IFERROR(VLOOKUP(D2521,Cadastro!$C$9:$D$1009,2,FALSE),"NOT FOUND"))</f>
        <v/>
      </c>
      <c r="F2521" s="94"/>
      <c r="G2521" s="76"/>
      <c r="H2521" s="81" t="str">
        <f>IFERROR(F2521*VLOOKUP(D2521,Saldo!$P$8:$U$1009,6,FALSE),"")</f>
        <v/>
      </c>
      <c r="I2521" s="78" t="str">
        <f>IFERROR(IF(D2521="","",VLOOKUP(D2521,Saldo!$P$8:$Q$1009,2,FALSE)),"")</f>
        <v/>
      </c>
      <c r="J2521" s="76"/>
      <c r="K2521" s="74" t="str">
        <f t="shared" si="39"/>
        <v/>
      </c>
    </row>
    <row r="2522" spans="1:11" ht="18.95" customHeight="1" x14ac:dyDescent="0.25">
      <c r="A2522" s="52"/>
      <c r="C2522" s="185"/>
      <c r="D2522" s="76"/>
      <c r="E2522" s="76" t="str">
        <f>IF(D2522="","",IFERROR(VLOOKUP(D2522,Cadastro!$C$9:$D$1009,2,FALSE),"NOT FOUND"))</f>
        <v/>
      </c>
      <c r="F2522" s="94"/>
      <c r="G2522" s="76"/>
      <c r="H2522" s="81" t="str">
        <f>IFERROR(F2522*VLOOKUP(D2522,Saldo!$P$8:$U$1009,6,FALSE),"")</f>
        <v/>
      </c>
      <c r="I2522" s="78" t="str">
        <f>IFERROR(IF(D2522="","",VLOOKUP(D2522,Saldo!$P$8:$Q$1009,2,FALSE)),"")</f>
        <v/>
      </c>
      <c r="J2522" s="76"/>
      <c r="K2522" s="74" t="str">
        <f t="shared" si="39"/>
        <v/>
      </c>
    </row>
    <row r="2523" spans="1:11" ht="18.95" customHeight="1" x14ac:dyDescent="0.25">
      <c r="A2523" s="52"/>
      <c r="C2523" s="185"/>
      <c r="D2523" s="76"/>
      <c r="E2523" s="76" t="str">
        <f>IF(D2523="","",IFERROR(VLOOKUP(D2523,Cadastro!$C$9:$D$1009,2,FALSE),"NOT FOUND"))</f>
        <v/>
      </c>
      <c r="F2523" s="94"/>
      <c r="G2523" s="76"/>
      <c r="H2523" s="81" t="str">
        <f>IFERROR(F2523*VLOOKUP(D2523,Saldo!$P$8:$U$1009,6,FALSE),"")</f>
        <v/>
      </c>
      <c r="I2523" s="78" t="str">
        <f>IFERROR(IF(D2523="","",VLOOKUP(D2523,Saldo!$P$8:$Q$1009,2,FALSE)),"")</f>
        <v/>
      </c>
      <c r="J2523" s="76"/>
      <c r="K2523" s="74" t="str">
        <f t="shared" si="39"/>
        <v/>
      </c>
    </row>
    <row r="2524" spans="1:11" ht="18.95" customHeight="1" x14ac:dyDescent="0.25">
      <c r="A2524" s="52"/>
      <c r="C2524" s="185"/>
      <c r="D2524" s="76"/>
      <c r="E2524" s="76" t="str">
        <f>IF(D2524="","",IFERROR(VLOOKUP(D2524,Cadastro!$C$9:$D$1009,2,FALSE),"NOT FOUND"))</f>
        <v/>
      </c>
      <c r="F2524" s="94"/>
      <c r="G2524" s="76"/>
      <c r="H2524" s="81" t="str">
        <f>IFERROR(F2524*VLOOKUP(D2524,Saldo!$P$8:$U$1009,6,FALSE),"")</f>
        <v/>
      </c>
      <c r="I2524" s="78" t="str">
        <f>IFERROR(IF(D2524="","",VLOOKUP(D2524,Saldo!$P$8:$Q$1009,2,FALSE)),"")</f>
        <v/>
      </c>
      <c r="J2524" s="76"/>
      <c r="K2524" s="74" t="str">
        <f t="shared" si="39"/>
        <v/>
      </c>
    </row>
    <row r="2525" spans="1:11" ht="18.95" customHeight="1" x14ac:dyDescent="0.25">
      <c r="A2525" s="52"/>
      <c r="C2525" s="185"/>
      <c r="D2525" s="76"/>
      <c r="E2525" s="76" t="str">
        <f>IF(D2525="","",IFERROR(VLOOKUP(D2525,Cadastro!$C$9:$D$1009,2,FALSE),"NOT FOUND"))</f>
        <v/>
      </c>
      <c r="F2525" s="94"/>
      <c r="G2525" s="76"/>
      <c r="H2525" s="81" t="str">
        <f>IFERROR(F2525*VLOOKUP(D2525,Saldo!$P$8:$U$1009,6,FALSE),"")</f>
        <v/>
      </c>
      <c r="I2525" s="78" t="str">
        <f>IFERROR(IF(D2525="","",VLOOKUP(D2525,Saldo!$P$8:$Q$1009,2,FALSE)),"")</f>
        <v/>
      </c>
      <c r="J2525" s="76"/>
      <c r="K2525" s="74" t="str">
        <f t="shared" si="39"/>
        <v/>
      </c>
    </row>
    <row r="2526" spans="1:11" ht="18.95" customHeight="1" x14ac:dyDescent="0.25">
      <c r="A2526" s="52"/>
      <c r="C2526" s="185"/>
      <c r="D2526" s="76"/>
      <c r="E2526" s="76" t="str">
        <f>IF(D2526="","",IFERROR(VLOOKUP(D2526,Cadastro!$C$9:$D$1009,2,FALSE),"NOT FOUND"))</f>
        <v/>
      </c>
      <c r="F2526" s="94"/>
      <c r="G2526" s="76"/>
      <c r="H2526" s="81" t="str">
        <f>IFERROR(F2526*VLOOKUP(D2526,Saldo!$P$8:$U$1009,6,FALSE),"")</f>
        <v/>
      </c>
      <c r="I2526" s="78" t="str">
        <f>IFERROR(IF(D2526="","",VLOOKUP(D2526,Saldo!$P$8:$Q$1009,2,FALSE)),"")</f>
        <v/>
      </c>
      <c r="J2526" s="76"/>
      <c r="K2526" s="74" t="str">
        <f t="shared" si="39"/>
        <v/>
      </c>
    </row>
    <row r="2527" spans="1:11" ht="18.95" customHeight="1" x14ac:dyDescent="0.25">
      <c r="A2527" s="52"/>
      <c r="C2527" s="185"/>
      <c r="D2527" s="76"/>
      <c r="E2527" s="76" t="str">
        <f>IF(D2527="","",IFERROR(VLOOKUP(D2527,Cadastro!$C$9:$D$1009,2,FALSE),"NOT FOUND"))</f>
        <v/>
      </c>
      <c r="F2527" s="94"/>
      <c r="G2527" s="76"/>
      <c r="H2527" s="81" t="str">
        <f>IFERROR(F2527*VLOOKUP(D2527,Saldo!$P$8:$U$1009,6,FALSE),"")</f>
        <v/>
      </c>
      <c r="I2527" s="78" t="str">
        <f>IFERROR(IF(D2527="","",VLOOKUP(D2527,Saldo!$P$8:$Q$1009,2,FALSE)),"")</f>
        <v/>
      </c>
      <c r="J2527" s="76"/>
      <c r="K2527" s="74" t="str">
        <f t="shared" si="39"/>
        <v/>
      </c>
    </row>
    <row r="2528" spans="1:11" ht="18.95" customHeight="1" x14ac:dyDescent="0.25">
      <c r="A2528" s="52"/>
      <c r="C2528" s="185"/>
      <c r="D2528" s="76"/>
      <c r="E2528" s="76" t="str">
        <f>IF(D2528="","",IFERROR(VLOOKUP(D2528,Cadastro!$C$9:$D$1009,2,FALSE),"NOT FOUND"))</f>
        <v/>
      </c>
      <c r="F2528" s="94"/>
      <c r="G2528" s="76"/>
      <c r="H2528" s="81" t="str">
        <f>IFERROR(F2528*VLOOKUP(D2528,Saldo!$P$8:$U$1009,6,FALSE),"")</f>
        <v/>
      </c>
      <c r="I2528" s="78" t="str">
        <f>IFERROR(IF(D2528="","",VLOOKUP(D2528,Saldo!$P$8:$Q$1009,2,FALSE)),"")</f>
        <v/>
      </c>
      <c r="J2528" s="76"/>
      <c r="K2528" s="74" t="str">
        <f t="shared" si="39"/>
        <v/>
      </c>
    </row>
    <row r="2529" spans="1:11" ht="18.95" customHeight="1" x14ac:dyDescent="0.25">
      <c r="A2529" s="52"/>
      <c r="C2529" s="185"/>
      <c r="D2529" s="76"/>
      <c r="E2529" s="76" t="str">
        <f>IF(D2529="","",IFERROR(VLOOKUP(D2529,Cadastro!$C$9:$D$1009,2,FALSE),"NOT FOUND"))</f>
        <v/>
      </c>
      <c r="F2529" s="94"/>
      <c r="G2529" s="76"/>
      <c r="H2529" s="81" t="str">
        <f>IFERROR(F2529*VLOOKUP(D2529,Saldo!$P$8:$U$1009,6,FALSE),"")</f>
        <v/>
      </c>
      <c r="I2529" s="78" t="str">
        <f>IFERROR(IF(D2529="","",VLOOKUP(D2529,Saldo!$P$8:$Q$1009,2,FALSE)),"")</f>
        <v/>
      </c>
      <c r="J2529" s="76"/>
      <c r="K2529" s="74" t="str">
        <f t="shared" si="39"/>
        <v/>
      </c>
    </row>
    <row r="2530" spans="1:11" ht="18.95" customHeight="1" x14ac:dyDescent="0.25">
      <c r="A2530" s="52"/>
      <c r="C2530" s="185"/>
      <c r="D2530" s="76"/>
      <c r="E2530" s="76" t="str">
        <f>IF(D2530="","",IFERROR(VLOOKUP(D2530,Cadastro!$C$9:$D$1009,2,FALSE),"NOT FOUND"))</f>
        <v/>
      </c>
      <c r="F2530" s="94"/>
      <c r="G2530" s="76"/>
      <c r="H2530" s="81" t="str">
        <f>IFERROR(F2530*VLOOKUP(D2530,Saldo!$P$8:$U$1009,6,FALSE),"")</f>
        <v/>
      </c>
      <c r="I2530" s="78" t="str">
        <f>IFERROR(IF(D2530="","",VLOOKUP(D2530,Saldo!$P$8:$Q$1009,2,FALSE)),"")</f>
        <v/>
      </c>
      <c r="J2530" s="76"/>
      <c r="K2530" s="74" t="str">
        <f t="shared" si="39"/>
        <v/>
      </c>
    </row>
    <row r="2531" spans="1:11" ht="18.95" customHeight="1" x14ac:dyDescent="0.25">
      <c r="A2531" s="52"/>
      <c r="C2531" s="185"/>
      <c r="D2531" s="76"/>
      <c r="E2531" s="76" t="str">
        <f>IF(D2531="","",IFERROR(VLOOKUP(D2531,Cadastro!$C$9:$D$1009,2,FALSE),"NOT FOUND"))</f>
        <v/>
      </c>
      <c r="F2531" s="94"/>
      <c r="G2531" s="76"/>
      <c r="H2531" s="81" t="str">
        <f>IFERROR(F2531*VLOOKUP(D2531,Saldo!$P$8:$U$1009,6,FALSE),"")</f>
        <v/>
      </c>
      <c r="I2531" s="78" t="str">
        <f>IFERROR(IF(D2531="","",VLOOKUP(D2531,Saldo!$P$8:$Q$1009,2,FALSE)),"")</f>
        <v/>
      </c>
      <c r="J2531" s="76"/>
      <c r="K2531" s="74" t="str">
        <f t="shared" si="39"/>
        <v/>
      </c>
    </row>
    <row r="2532" spans="1:11" ht="18.95" customHeight="1" x14ac:dyDescent="0.25">
      <c r="A2532" s="52"/>
      <c r="C2532" s="185"/>
      <c r="D2532" s="76"/>
      <c r="E2532" s="76" t="str">
        <f>IF(D2532="","",IFERROR(VLOOKUP(D2532,Cadastro!$C$9:$D$1009,2,FALSE),"NOT FOUND"))</f>
        <v/>
      </c>
      <c r="F2532" s="94"/>
      <c r="G2532" s="76"/>
      <c r="H2532" s="81" t="str">
        <f>IFERROR(F2532*VLOOKUP(D2532,Saldo!$P$8:$U$1009,6,FALSE),"")</f>
        <v/>
      </c>
      <c r="I2532" s="78" t="str">
        <f>IFERROR(IF(D2532="","",VLOOKUP(D2532,Saldo!$P$8:$Q$1009,2,FALSE)),"")</f>
        <v/>
      </c>
      <c r="J2532" s="76"/>
      <c r="K2532" s="74" t="str">
        <f t="shared" si="39"/>
        <v/>
      </c>
    </row>
    <row r="2533" spans="1:11" ht="18.95" customHeight="1" x14ac:dyDescent="0.25">
      <c r="A2533" s="52"/>
      <c r="C2533" s="185"/>
      <c r="D2533" s="76"/>
      <c r="E2533" s="76" t="str">
        <f>IF(D2533="","",IFERROR(VLOOKUP(D2533,Cadastro!$C$9:$D$1009,2,FALSE),"NOT FOUND"))</f>
        <v/>
      </c>
      <c r="F2533" s="94"/>
      <c r="G2533" s="76"/>
      <c r="H2533" s="81" t="str">
        <f>IFERROR(F2533*VLOOKUP(D2533,Saldo!$P$8:$U$1009,6,FALSE),"")</f>
        <v/>
      </c>
      <c r="I2533" s="78" t="str">
        <f>IFERROR(IF(D2533="","",VLOOKUP(D2533,Saldo!$P$8:$Q$1009,2,FALSE)),"")</f>
        <v/>
      </c>
      <c r="J2533" s="76"/>
      <c r="K2533" s="74" t="str">
        <f t="shared" si="39"/>
        <v/>
      </c>
    </row>
    <row r="2534" spans="1:11" ht="18.95" customHeight="1" x14ac:dyDescent="0.25">
      <c r="A2534" s="52"/>
      <c r="C2534" s="185"/>
      <c r="D2534" s="76"/>
      <c r="E2534" s="76" t="str">
        <f>IF(D2534="","",IFERROR(VLOOKUP(D2534,Cadastro!$C$9:$D$1009,2,FALSE),"NOT FOUND"))</f>
        <v/>
      </c>
      <c r="F2534" s="94"/>
      <c r="G2534" s="76"/>
      <c r="H2534" s="81" t="str">
        <f>IFERROR(F2534*VLOOKUP(D2534,Saldo!$P$8:$U$1009,6,FALSE),"")</f>
        <v/>
      </c>
      <c r="I2534" s="78" t="str">
        <f>IFERROR(IF(D2534="","",VLOOKUP(D2534,Saldo!$P$8:$Q$1009,2,FALSE)),"")</f>
        <v/>
      </c>
      <c r="J2534" s="76"/>
      <c r="K2534" s="74" t="str">
        <f t="shared" si="39"/>
        <v/>
      </c>
    </row>
    <row r="2535" spans="1:11" ht="18.95" customHeight="1" x14ac:dyDescent="0.25">
      <c r="A2535" s="52"/>
      <c r="C2535" s="185"/>
      <c r="D2535" s="76"/>
      <c r="E2535" s="76" t="str">
        <f>IF(D2535="","",IFERROR(VLOOKUP(D2535,Cadastro!$C$9:$D$1009,2,FALSE),"NOT FOUND"))</f>
        <v/>
      </c>
      <c r="F2535" s="94"/>
      <c r="G2535" s="76"/>
      <c r="H2535" s="81" t="str">
        <f>IFERROR(F2535*VLOOKUP(D2535,Saldo!$P$8:$U$1009,6,FALSE),"")</f>
        <v/>
      </c>
      <c r="I2535" s="78" t="str">
        <f>IFERROR(IF(D2535="","",VLOOKUP(D2535,Saldo!$P$8:$Q$1009,2,FALSE)),"")</f>
        <v/>
      </c>
      <c r="J2535" s="76"/>
      <c r="K2535" s="74" t="str">
        <f t="shared" si="39"/>
        <v/>
      </c>
    </row>
    <row r="2536" spans="1:11" ht="18.95" customHeight="1" x14ac:dyDescent="0.25">
      <c r="A2536" s="52"/>
      <c r="C2536" s="185"/>
      <c r="D2536" s="76"/>
      <c r="E2536" s="76" t="str">
        <f>IF(D2536="","",IFERROR(VLOOKUP(D2536,Cadastro!$C$9:$D$1009,2,FALSE),"NOT FOUND"))</f>
        <v/>
      </c>
      <c r="F2536" s="94"/>
      <c r="G2536" s="76"/>
      <c r="H2536" s="81" t="str">
        <f>IFERROR(F2536*VLOOKUP(D2536,Saldo!$P$8:$U$1009,6,FALSE),"")</f>
        <v/>
      </c>
      <c r="I2536" s="78" t="str">
        <f>IFERROR(IF(D2536="","",VLOOKUP(D2536,Saldo!$P$8:$Q$1009,2,FALSE)),"")</f>
        <v/>
      </c>
      <c r="J2536" s="76"/>
      <c r="K2536" s="74" t="str">
        <f t="shared" si="39"/>
        <v/>
      </c>
    </row>
    <row r="2537" spans="1:11" ht="18.95" customHeight="1" x14ac:dyDescent="0.25">
      <c r="A2537" s="52"/>
      <c r="C2537" s="185"/>
      <c r="D2537" s="76"/>
      <c r="E2537" s="76" t="str">
        <f>IF(D2537="","",IFERROR(VLOOKUP(D2537,Cadastro!$C$9:$D$1009,2,FALSE),"NOT FOUND"))</f>
        <v/>
      </c>
      <c r="F2537" s="94"/>
      <c r="G2537" s="76"/>
      <c r="H2537" s="81" t="str">
        <f>IFERROR(F2537*VLOOKUP(D2537,Saldo!$P$8:$U$1009,6,FALSE),"")</f>
        <v/>
      </c>
      <c r="I2537" s="78" t="str">
        <f>IFERROR(IF(D2537="","",VLOOKUP(D2537,Saldo!$P$8:$Q$1009,2,FALSE)),"")</f>
        <v/>
      </c>
      <c r="J2537" s="76"/>
      <c r="K2537" s="74" t="str">
        <f t="shared" si="39"/>
        <v/>
      </c>
    </row>
    <row r="2538" spans="1:11" ht="18.95" customHeight="1" x14ac:dyDescent="0.25">
      <c r="A2538" s="52"/>
      <c r="C2538" s="185"/>
      <c r="D2538" s="76"/>
      <c r="E2538" s="76" t="str">
        <f>IF(D2538="","",IFERROR(VLOOKUP(D2538,Cadastro!$C$9:$D$1009,2,FALSE),"NOT FOUND"))</f>
        <v/>
      </c>
      <c r="F2538" s="94"/>
      <c r="G2538" s="76"/>
      <c r="H2538" s="81" t="str">
        <f>IFERROR(F2538*VLOOKUP(D2538,Saldo!$P$8:$U$1009,6,FALSE),"")</f>
        <v/>
      </c>
      <c r="I2538" s="78" t="str">
        <f>IFERROR(IF(D2538="","",VLOOKUP(D2538,Saldo!$P$8:$Q$1009,2,FALSE)),"")</f>
        <v/>
      </c>
      <c r="J2538" s="76"/>
      <c r="K2538" s="74" t="str">
        <f t="shared" si="39"/>
        <v/>
      </c>
    </row>
    <row r="2539" spans="1:11" ht="18.95" customHeight="1" x14ac:dyDescent="0.25">
      <c r="A2539" s="52"/>
      <c r="C2539" s="185"/>
      <c r="D2539" s="76"/>
      <c r="E2539" s="76" t="str">
        <f>IF(D2539="","",IFERROR(VLOOKUP(D2539,Cadastro!$C$9:$D$1009,2,FALSE),"NOT FOUND"))</f>
        <v/>
      </c>
      <c r="F2539" s="94"/>
      <c r="G2539" s="76"/>
      <c r="H2539" s="81" t="str">
        <f>IFERROR(F2539*VLOOKUP(D2539,Saldo!$P$8:$U$1009,6,FALSE),"")</f>
        <v/>
      </c>
      <c r="I2539" s="78" t="str">
        <f>IFERROR(IF(D2539="","",VLOOKUP(D2539,Saldo!$P$8:$Q$1009,2,FALSE)),"")</f>
        <v/>
      </c>
      <c r="J2539" s="76"/>
      <c r="K2539" s="74" t="str">
        <f t="shared" si="39"/>
        <v/>
      </c>
    </row>
    <row r="2540" spans="1:11" ht="18.95" customHeight="1" x14ac:dyDescent="0.25">
      <c r="A2540" s="52"/>
      <c r="C2540" s="185"/>
      <c r="D2540" s="76"/>
      <c r="E2540" s="76" t="str">
        <f>IF(D2540="","",IFERROR(VLOOKUP(D2540,Cadastro!$C$9:$D$1009,2,FALSE),"NOT FOUND"))</f>
        <v/>
      </c>
      <c r="F2540" s="94"/>
      <c r="G2540" s="76"/>
      <c r="H2540" s="81" t="str">
        <f>IFERROR(F2540*VLOOKUP(D2540,Saldo!$P$8:$U$1009,6,FALSE),"")</f>
        <v/>
      </c>
      <c r="I2540" s="78" t="str">
        <f>IFERROR(IF(D2540="","",VLOOKUP(D2540,Saldo!$P$8:$Q$1009,2,FALSE)),"")</f>
        <v/>
      </c>
      <c r="J2540" s="76"/>
      <c r="K2540" s="74" t="str">
        <f t="shared" si="39"/>
        <v/>
      </c>
    </row>
    <row r="2541" spans="1:11" ht="18.95" customHeight="1" x14ac:dyDescent="0.25">
      <c r="A2541" s="52"/>
      <c r="C2541" s="185"/>
      <c r="D2541" s="76"/>
      <c r="E2541" s="76" t="str">
        <f>IF(D2541="","",IFERROR(VLOOKUP(D2541,Cadastro!$C$9:$D$1009,2,FALSE),"NOT FOUND"))</f>
        <v/>
      </c>
      <c r="F2541" s="94"/>
      <c r="G2541" s="76"/>
      <c r="H2541" s="81" t="str">
        <f>IFERROR(F2541*VLOOKUP(D2541,Saldo!$P$8:$U$1009,6,FALSE),"")</f>
        <v/>
      </c>
      <c r="I2541" s="78" t="str">
        <f>IFERROR(IF(D2541="","",VLOOKUP(D2541,Saldo!$P$8:$Q$1009,2,FALSE)),"")</f>
        <v/>
      </c>
      <c r="J2541" s="76"/>
      <c r="K2541" s="74" t="str">
        <f t="shared" si="39"/>
        <v/>
      </c>
    </row>
    <row r="2542" spans="1:11" ht="18.95" customHeight="1" x14ac:dyDescent="0.25">
      <c r="A2542" s="52"/>
      <c r="C2542" s="185"/>
      <c r="D2542" s="76"/>
      <c r="E2542" s="76" t="str">
        <f>IF(D2542="","",IFERROR(VLOOKUP(D2542,Cadastro!$C$9:$D$1009,2,FALSE),"NOT FOUND"))</f>
        <v/>
      </c>
      <c r="F2542" s="94"/>
      <c r="G2542" s="76"/>
      <c r="H2542" s="81" t="str">
        <f>IFERROR(F2542*VLOOKUP(D2542,Saldo!$P$8:$U$1009,6,FALSE),"")</f>
        <v/>
      </c>
      <c r="I2542" s="78" t="str">
        <f>IFERROR(IF(D2542="","",VLOOKUP(D2542,Saldo!$P$8:$Q$1009,2,FALSE)),"")</f>
        <v/>
      </c>
      <c r="J2542" s="76"/>
      <c r="K2542" s="74" t="str">
        <f t="shared" si="39"/>
        <v/>
      </c>
    </row>
    <row r="2543" spans="1:11" ht="18.95" customHeight="1" x14ac:dyDescent="0.25">
      <c r="A2543" s="52"/>
      <c r="C2543" s="185"/>
      <c r="D2543" s="76"/>
      <c r="E2543" s="76" t="str">
        <f>IF(D2543="","",IFERROR(VLOOKUP(D2543,Cadastro!$C$9:$D$1009,2,FALSE),"NOT FOUND"))</f>
        <v/>
      </c>
      <c r="F2543" s="94"/>
      <c r="G2543" s="76"/>
      <c r="H2543" s="81" t="str">
        <f>IFERROR(F2543*VLOOKUP(D2543,Saldo!$P$8:$U$1009,6,FALSE),"")</f>
        <v/>
      </c>
      <c r="I2543" s="78" t="str">
        <f>IFERROR(IF(D2543="","",VLOOKUP(D2543,Saldo!$P$8:$Q$1009,2,FALSE)),"")</f>
        <v/>
      </c>
      <c r="J2543" s="76"/>
      <c r="K2543" s="74" t="str">
        <f t="shared" si="39"/>
        <v/>
      </c>
    </row>
    <row r="2544" spans="1:11" ht="18.95" customHeight="1" x14ac:dyDescent="0.25">
      <c r="A2544" s="52"/>
      <c r="C2544" s="185"/>
      <c r="D2544" s="76"/>
      <c r="E2544" s="76" t="str">
        <f>IF(D2544="","",IFERROR(VLOOKUP(D2544,Cadastro!$C$9:$D$1009,2,FALSE),"NOT FOUND"))</f>
        <v/>
      </c>
      <c r="F2544" s="94"/>
      <c r="G2544" s="76"/>
      <c r="H2544" s="81" t="str">
        <f>IFERROR(F2544*VLOOKUP(D2544,Saldo!$P$8:$U$1009,6,FALSE),"")</f>
        <v/>
      </c>
      <c r="I2544" s="78" t="str">
        <f>IFERROR(IF(D2544="","",VLOOKUP(D2544,Saldo!$P$8:$Q$1009,2,FALSE)),"")</f>
        <v/>
      </c>
      <c r="J2544" s="76"/>
      <c r="K2544" s="74" t="str">
        <f t="shared" si="39"/>
        <v/>
      </c>
    </row>
    <row r="2545" spans="1:11" ht="18.95" customHeight="1" x14ac:dyDescent="0.25">
      <c r="A2545" s="52"/>
      <c r="C2545" s="185"/>
      <c r="D2545" s="76"/>
      <c r="E2545" s="76" t="str">
        <f>IF(D2545="","",IFERROR(VLOOKUP(D2545,Cadastro!$C$9:$D$1009,2,FALSE),"NOT FOUND"))</f>
        <v/>
      </c>
      <c r="F2545" s="94"/>
      <c r="G2545" s="76"/>
      <c r="H2545" s="81" t="str">
        <f>IFERROR(F2545*VLOOKUP(D2545,Saldo!$P$8:$U$1009,6,FALSE),"")</f>
        <v/>
      </c>
      <c r="I2545" s="78" t="str">
        <f>IFERROR(IF(D2545="","",VLOOKUP(D2545,Saldo!$P$8:$Q$1009,2,FALSE)),"")</f>
        <v/>
      </c>
      <c r="J2545" s="76"/>
      <c r="K2545" s="74" t="str">
        <f t="shared" si="39"/>
        <v/>
      </c>
    </row>
    <row r="2546" spans="1:11" ht="18.95" customHeight="1" x14ac:dyDescent="0.25">
      <c r="A2546" s="52"/>
      <c r="C2546" s="185"/>
      <c r="D2546" s="76"/>
      <c r="E2546" s="76" t="str">
        <f>IF(D2546="","",IFERROR(VLOOKUP(D2546,Cadastro!$C$9:$D$1009,2,FALSE),"NOT FOUND"))</f>
        <v/>
      </c>
      <c r="F2546" s="94"/>
      <c r="G2546" s="76"/>
      <c r="H2546" s="81" t="str">
        <f>IFERROR(F2546*VLOOKUP(D2546,Saldo!$P$8:$U$1009,6,FALSE),"")</f>
        <v/>
      </c>
      <c r="I2546" s="78" t="str">
        <f>IFERROR(IF(D2546="","",VLOOKUP(D2546,Saldo!$P$8:$Q$1009,2,FALSE)),"")</f>
        <v/>
      </c>
      <c r="J2546" s="76"/>
      <c r="K2546" s="74" t="str">
        <f t="shared" si="39"/>
        <v/>
      </c>
    </row>
    <row r="2547" spans="1:11" ht="18.95" customHeight="1" x14ac:dyDescent="0.25">
      <c r="A2547" s="52"/>
      <c r="C2547" s="185"/>
      <c r="D2547" s="76"/>
      <c r="E2547" s="76" t="str">
        <f>IF(D2547="","",IFERROR(VLOOKUP(D2547,Cadastro!$C$9:$D$1009,2,FALSE),"NOT FOUND"))</f>
        <v/>
      </c>
      <c r="F2547" s="94"/>
      <c r="G2547" s="76"/>
      <c r="H2547" s="81" t="str">
        <f>IFERROR(F2547*VLOOKUP(D2547,Saldo!$P$8:$U$1009,6,FALSE),"")</f>
        <v/>
      </c>
      <c r="I2547" s="78" t="str">
        <f>IFERROR(IF(D2547="","",VLOOKUP(D2547,Saldo!$P$8:$Q$1009,2,FALSE)),"")</f>
        <v/>
      </c>
      <c r="J2547" s="76"/>
      <c r="K2547" s="74" t="str">
        <f t="shared" si="39"/>
        <v/>
      </c>
    </row>
    <row r="2548" spans="1:11" ht="18.95" customHeight="1" x14ac:dyDescent="0.25">
      <c r="A2548" s="52"/>
      <c r="C2548" s="185"/>
      <c r="D2548" s="76"/>
      <c r="E2548" s="76" t="str">
        <f>IF(D2548="","",IFERROR(VLOOKUP(D2548,Cadastro!$C$9:$D$1009,2,FALSE),"NOT FOUND"))</f>
        <v/>
      </c>
      <c r="F2548" s="94"/>
      <c r="G2548" s="76"/>
      <c r="H2548" s="81" t="str">
        <f>IFERROR(F2548*VLOOKUP(D2548,Saldo!$P$8:$U$1009,6,FALSE),"")</f>
        <v/>
      </c>
      <c r="I2548" s="78" t="str">
        <f>IFERROR(IF(D2548="","",VLOOKUP(D2548,Saldo!$P$8:$Q$1009,2,FALSE)),"")</f>
        <v/>
      </c>
      <c r="J2548" s="76"/>
      <c r="K2548" s="74" t="str">
        <f t="shared" si="39"/>
        <v/>
      </c>
    </row>
    <row r="2549" spans="1:11" ht="18.95" customHeight="1" x14ac:dyDescent="0.25">
      <c r="A2549" s="52"/>
      <c r="C2549" s="185"/>
      <c r="D2549" s="76"/>
      <c r="E2549" s="76" t="str">
        <f>IF(D2549="","",IFERROR(VLOOKUP(D2549,Cadastro!$C$9:$D$1009,2,FALSE),"NOT FOUND"))</f>
        <v/>
      </c>
      <c r="F2549" s="94"/>
      <c r="G2549" s="76"/>
      <c r="H2549" s="81" t="str">
        <f>IFERROR(F2549*VLOOKUP(D2549,Saldo!$P$8:$U$1009,6,FALSE),"")</f>
        <v/>
      </c>
      <c r="I2549" s="78" t="str">
        <f>IFERROR(IF(D2549="","",VLOOKUP(D2549,Saldo!$P$8:$Q$1009,2,FALSE)),"")</f>
        <v/>
      </c>
      <c r="J2549" s="76"/>
      <c r="K2549" s="74" t="str">
        <f t="shared" si="39"/>
        <v/>
      </c>
    </row>
    <row r="2550" spans="1:11" ht="18.95" customHeight="1" x14ac:dyDescent="0.25">
      <c r="A2550" s="52"/>
      <c r="C2550" s="185"/>
      <c r="D2550" s="76"/>
      <c r="E2550" s="76" t="str">
        <f>IF(D2550="","",IFERROR(VLOOKUP(D2550,Cadastro!$C$9:$D$1009,2,FALSE),"NOT FOUND"))</f>
        <v/>
      </c>
      <c r="F2550" s="94"/>
      <c r="G2550" s="76"/>
      <c r="H2550" s="81" t="str">
        <f>IFERROR(F2550*VLOOKUP(D2550,Saldo!$P$8:$U$1009,6,FALSE),"")</f>
        <v/>
      </c>
      <c r="I2550" s="78" t="str">
        <f>IFERROR(IF(D2550="","",VLOOKUP(D2550,Saldo!$P$8:$Q$1009,2,FALSE)),"")</f>
        <v/>
      </c>
      <c r="J2550" s="76"/>
      <c r="K2550" s="74" t="str">
        <f t="shared" si="39"/>
        <v/>
      </c>
    </row>
    <row r="2551" spans="1:11" ht="18.95" customHeight="1" x14ac:dyDescent="0.25">
      <c r="A2551" s="52"/>
      <c r="C2551" s="185"/>
      <c r="D2551" s="76"/>
      <c r="E2551" s="76" t="str">
        <f>IF(D2551="","",IFERROR(VLOOKUP(D2551,Cadastro!$C$9:$D$1009,2,FALSE),"NOT FOUND"))</f>
        <v/>
      </c>
      <c r="F2551" s="94"/>
      <c r="G2551" s="76"/>
      <c r="H2551" s="81" t="str">
        <f>IFERROR(F2551*VLOOKUP(D2551,Saldo!$P$8:$U$1009,6,FALSE),"")</f>
        <v/>
      </c>
      <c r="I2551" s="78" t="str">
        <f>IFERROR(IF(D2551="","",VLOOKUP(D2551,Saldo!$P$8:$Q$1009,2,FALSE)),"")</f>
        <v/>
      </c>
      <c r="J2551" s="76"/>
      <c r="K2551" s="74" t="str">
        <f t="shared" si="39"/>
        <v/>
      </c>
    </row>
    <row r="2552" spans="1:11" ht="18.95" customHeight="1" x14ac:dyDescent="0.25">
      <c r="A2552" s="52"/>
      <c r="C2552" s="185"/>
      <c r="D2552" s="76"/>
      <c r="E2552" s="76" t="str">
        <f>IF(D2552="","",IFERROR(VLOOKUP(D2552,Cadastro!$C$9:$D$1009,2,FALSE),"NOT FOUND"))</f>
        <v/>
      </c>
      <c r="F2552" s="94"/>
      <c r="G2552" s="76"/>
      <c r="H2552" s="81" t="str">
        <f>IFERROR(F2552*VLOOKUP(D2552,Saldo!$P$8:$U$1009,6,FALSE),"")</f>
        <v/>
      </c>
      <c r="I2552" s="78" t="str">
        <f>IFERROR(IF(D2552="","",VLOOKUP(D2552,Saldo!$P$8:$Q$1009,2,FALSE)),"")</f>
        <v/>
      </c>
      <c r="J2552" s="76"/>
      <c r="K2552" s="74" t="str">
        <f t="shared" si="39"/>
        <v/>
      </c>
    </row>
    <row r="2553" spans="1:11" ht="18.95" customHeight="1" x14ac:dyDescent="0.25">
      <c r="A2553" s="52"/>
      <c r="C2553" s="185"/>
      <c r="D2553" s="76"/>
      <c r="E2553" s="76" t="str">
        <f>IF(D2553="","",IFERROR(VLOOKUP(D2553,Cadastro!$C$9:$D$1009,2,FALSE),"NOT FOUND"))</f>
        <v/>
      </c>
      <c r="F2553" s="94"/>
      <c r="G2553" s="76"/>
      <c r="H2553" s="81" t="str">
        <f>IFERROR(F2553*VLOOKUP(D2553,Saldo!$P$8:$U$1009,6,FALSE),"")</f>
        <v/>
      </c>
      <c r="I2553" s="78" t="str">
        <f>IFERROR(IF(D2553="","",VLOOKUP(D2553,Saldo!$P$8:$Q$1009,2,FALSE)),"")</f>
        <v/>
      </c>
      <c r="J2553" s="76"/>
      <c r="K2553" s="74" t="str">
        <f t="shared" si="39"/>
        <v/>
      </c>
    </row>
    <row r="2554" spans="1:11" ht="18.95" customHeight="1" x14ac:dyDescent="0.25">
      <c r="A2554" s="52"/>
      <c r="C2554" s="185"/>
      <c r="D2554" s="76"/>
      <c r="E2554" s="76" t="str">
        <f>IF(D2554="","",IFERROR(VLOOKUP(D2554,Cadastro!$C$9:$D$1009,2,FALSE),"NOT FOUND"))</f>
        <v/>
      </c>
      <c r="F2554" s="94"/>
      <c r="G2554" s="76"/>
      <c r="H2554" s="81" t="str">
        <f>IFERROR(F2554*VLOOKUP(D2554,Saldo!$P$8:$U$1009,6,FALSE),"")</f>
        <v/>
      </c>
      <c r="I2554" s="78" t="str">
        <f>IFERROR(IF(D2554="","",VLOOKUP(D2554,Saldo!$P$8:$Q$1009,2,FALSE)),"")</f>
        <v/>
      </c>
      <c r="J2554" s="76"/>
      <c r="K2554" s="74" t="str">
        <f t="shared" si="39"/>
        <v/>
      </c>
    </row>
    <row r="2555" spans="1:11" ht="18.95" customHeight="1" x14ac:dyDescent="0.25">
      <c r="A2555" s="52"/>
      <c r="C2555" s="185"/>
      <c r="D2555" s="76"/>
      <c r="E2555" s="76" t="str">
        <f>IF(D2555="","",IFERROR(VLOOKUP(D2555,Cadastro!$C$9:$D$1009,2,FALSE),"NOT FOUND"))</f>
        <v/>
      </c>
      <c r="F2555" s="94"/>
      <c r="G2555" s="76"/>
      <c r="H2555" s="81" t="str">
        <f>IFERROR(F2555*VLOOKUP(D2555,Saldo!$P$8:$U$1009,6,FALSE),"")</f>
        <v/>
      </c>
      <c r="I2555" s="78" t="str">
        <f>IFERROR(IF(D2555="","",VLOOKUP(D2555,Saldo!$P$8:$Q$1009,2,FALSE)),"")</f>
        <v/>
      </c>
      <c r="J2555" s="76"/>
      <c r="K2555" s="74" t="str">
        <f t="shared" si="39"/>
        <v/>
      </c>
    </row>
    <row r="2556" spans="1:11" ht="18.95" customHeight="1" x14ac:dyDescent="0.25">
      <c r="A2556" s="52"/>
      <c r="C2556" s="185"/>
      <c r="D2556" s="76"/>
      <c r="E2556" s="76" t="str">
        <f>IF(D2556="","",IFERROR(VLOOKUP(D2556,Cadastro!$C$9:$D$1009,2,FALSE),"NOT FOUND"))</f>
        <v/>
      </c>
      <c r="F2556" s="94"/>
      <c r="G2556" s="76"/>
      <c r="H2556" s="81" t="str">
        <f>IFERROR(F2556*VLOOKUP(D2556,Saldo!$P$8:$U$1009,6,FALSE),"")</f>
        <v/>
      </c>
      <c r="I2556" s="78" t="str">
        <f>IFERROR(IF(D2556="","",VLOOKUP(D2556,Saldo!$P$8:$Q$1009,2,FALSE)),"")</f>
        <v/>
      </c>
      <c r="J2556" s="76"/>
      <c r="K2556" s="74" t="str">
        <f t="shared" si="39"/>
        <v/>
      </c>
    </row>
    <row r="2557" spans="1:11" ht="18.95" customHeight="1" x14ac:dyDescent="0.25">
      <c r="A2557" s="52"/>
      <c r="C2557" s="185"/>
      <c r="D2557" s="76"/>
      <c r="E2557" s="76" t="str">
        <f>IF(D2557="","",IFERROR(VLOOKUP(D2557,Cadastro!$C$9:$D$1009,2,FALSE),"NOT FOUND"))</f>
        <v/>
      </c>
      <c r="F2557" s="94"/>
      <c r="G2557" s="76"/>
      <c r="H2557" s="81" t="str">
        <f>IFERROR(F2557*VLOOKUP(D2557,Saldo!$P$8:$U$1009,6,FALSE),"")</f>
        <v/>
      </c>
      <c r="I2557" s="78" t="str">
        <f>IFERROR(IF(D2557="","",VLOOKUP(D2557,Saldo!$P$8:$Q$1009,2,FALSE)),"")</f>
        <v/>
      </c>
      <c r="J2557" s="76"/>
      <c r="K2557" s="74" t="str">
        <f t="shared" si="39"/>
        <v/>
      </c>
    </row>
    <row r="2558" spans="1:11" ht="18.95" customHeight="1" x14ac:dyDescent="0.25">
      <c r="A2558" s="52"/>
      <c r="C2558" s="185"/>
      <c r="D2558" s="76"/>
      <c r="E2558" s="76" t="str">
        <f>IF(D2558="","",IFERROR(VLOOKUP(D2558,Cadastro!$C$9:$D$1009,2,FALSE),"NOT FOUND"))</f>
        <v/>
      </c>
      <c r="F2558" s="94"/>
      <c r="G2558" s="76"/>
      <c r="H2558" s="81" t="str">
        <f>IFERROR(F2558*VLOOKUP(D2558,Saldo!$P$8:$U$1009,6,FALSE),"")</f>
        <v/>
      </c>
      <c r="I2558" s="78" t="str">
        <f>IFERROR(IF(D2558="","",VLOOKUP(D2558,Saldo!$P$8:$Q$1009,2,FALSE)),"")</f>
        <v/>
      </c>
      <c r="J2558" s="76"/>
      <c r="K2558" s="74" t="str">
        <f t="shared" si="39"/>
        <v/>
      </c>
    </row>
    <row r="2559" spans="1:11" ht="18.95" customHeight="1" x14ac:dyDescent="0.25">
      <c r="A2559" s="52"/>
      <c r="C2559" s="185"/>
      <c r="D2559" s="76"/>
      <c r="E2559" s="76" t="str">
        <f>IF(D2559="","",IFERROR(VLOOKUP(D2559,Cadastro!$C$9:$D$1009,2,FALSE),"NOT FOUND"))</f>
        <v/>
      </c>
      <c r="F2559" s="94"/>
      <c r="G2559" s="76"/>
      <c r="H2559" s="81" t="str">
        <f>IFERROR(F2559*VLOOKUP(D2559,Saldo!$P$8:$U$1009,6,FALSE),"")</f>
        <v/>
      </c>
      <c r="I2559" s="78" t="str">
        <f>IFERROR(IF(D2559="","",VLOOKUP(D2559,Saldo!$P$8:$Q$1009,2,FALSE)),"")</f>
        <v/>
      </c>
      <c r="J2559" s="76"/>
      <c r="K2559" s="74" t="str">
        <f t="shared" si="39"/>
        <v/>
      </c>
    </row>
    <row r="2560" spans="1:11" ht="18.95" customHeight="1" x14ac:dyDescent="0.25">
      <c r="A2560" s="52"/>
      <c r="C2560" s="185"/>
      <c r="D2560" s="76"/>
      <c r="E2560" s="76" t="str">
        <f>IF(D2560="","",IFERROR(VLOOKUP(D2560,Cadastro!$C$9:$D$1009,2,FALSE),"NOT FOUND"))</f>
        <v/>
      </c>
      <c r="F2560" s="94"/>
      <c r="G2560" s="76"/>
      <c r="H2560" s="81" t="str">
        <f>IFERROR(F2560*VLOOKUP(D2560,Saldo!$P$8:$U$1009,6,FALSE),"")</f>
        <v/>
      </c>
      <c r="I2560" s="78" t="str">
        <f>IFERROR(IF(D2560="","",VLOOKUP(D2560,Saldo!$P$8:$Q$1009,2,FALSE)),"")</f>
        <v/>
      </c>
      <c r="J2560" s="76"/>
      <c r="K2560" s="74" t="str">
        <f t="shared" si="39"/>
        <v/>
      </c>
    </row>
    <row r="2561" spans="1:11" ht="18.95" customHeight="1" x14ac:dyDescent="0.25">
      <c r="A2561" s="52"/>
      <c r="C2561" s="185"/>
      <c r="D2561" s="76"/>
      <c r="E2561" s="76" t="str">
        <f>IF(D2561="","",IFERROR(VLOOKUP(D2561,Cadastro!$C$9:$D$1009,2,FALSE),"NOT FOUND"))</f>
        <v/>
      </c>
      <c r="F2561" s="94"/>
      <c r="G2561" s="76"/>
      <c r="H2561" s="81" t="str">
        <f>IFERROR(F2561*VLOOKUP(D2561,Saldo!$P$8:$U$1009,6,FALSE),"")</f>
        <v/>
      </c>
      <c r="I2561" s="78" t="str">
        <f>IFERROR(IF(D2561="","",VLOOKUP(D2561,Saldo!$P$8:$Q$1009,2,FALSE)),"")</f>
        <v/>
      </c>
      <c r="J2561" s="76"/>
      <c r="K2561" s="74" t="str">
        <f t="shared" si="39"/>
        <v/>
      </c>
    </row>
    <row r="2562" spans="1:11" ht="18.95" customHeight="1" x14ac:dyDescent="0.25">
      <c r="A2562" s="52"/>
      <c r="C2562" s="185"/>
      <c r="D2562" s="76"/>
      <c r="E2562" s="76" t="str">
        <f>IF(D2562="","",IFERROR(VLOOKUP(D2562,Cadastro!$C$9:$D$1009,2,FALSE),"NOT FOUND"))</f>
        <v/>
      </c>
      <c r="F2562" s="94"/>
      <c r="G2562" s="76"/>
      <c r="H2562" s="81" t="str">
        <f>IFERROR(F2562*VLOOKUP(D2562,Saldo!$P$8:$U$1009,6,FALSE),"")</f>
        <v/>
      </c>
      <c r="I2562" s="78" t="str">
        <f>IFERROR(IF(D2562="","",VLOOKUP(D2562,Saldo!$P$8:$Q$1009,2,FALSE)),"")</f>
        <v/>
      </c>
      <c r="J2562" s="76"/>
      <c r="K2562" s="74" t="str">
        <f t="shared" si="39"/>
        <v/>
      </c>
    </row>
    <row r="2563" spans="1:11" ht="18.95" customHeight="1" x14ac:dyDescent="0.25">
      <c r="A2563" s="52"/>
      <c r="C2563" s="185"/>
      <c r="D2563" s="76"/>
      <c r="E2563" s="76" t="str">
        <f>IF(D2563="","",IFERROR(VLOOKUP(D2563,Cadastro!$C$9:$D$1009,2,FALSE),"NOT FOUND"))</f>
        <v/>
      </c>
      <c r="F2563" s="94"/>
      <c r="G2563" s="76"/>
      <c r="H2563" s="81" t="str">
        <f>IFERROR(F2563*VLOOKUP(D2563,Saldo!$P$8:$U$1009,6,FALSE),"")</f>
        <v/>
      </c>
      <c r="I2563" s="78" t="str">
        <f>IFERROR(IF(D2563="","",VLOOKUP(D2563,Saldo!$P$8:$Q$1009,2,FALSE)),"")</f>
        <v/>
      </c>
      <c r="J2563" s="76"/>
      <c r="K2563" s="74" t="str">
        <f t="shared" si="39"/>
        <v/>
      </c>
    </row>
    <row r="2564" spans="1:11" ht="18.95" customHeight="1" x14ac:dyDescent="0.25">
      <c r="A2564" s="52"/>
      <c r="C2564" s="185"/>
      <c r="D2564" s="76"/>
      <c r="E2564" s="76" t="str">
        <f>IF(D2564="","",IFERROR(VLOOKUP(D2564,Cadastro!$C$9:$D$1009,2,FALSE),"NOT FOUND"))</f>
        <v/>
      </c>
      <c r="F2564" s="94"/>
      <c r="G2564" s="76"/>
      <c r="H2564" s="81" t="str">
        <f>IFERROR(F2564*VLOOKUP(D2564,Saldo!$P$8:$U$1009,6,FALSE),"")</f>
        <v/>
      </c>
      <c r="I2564" s="78" t="str">
        <f>IFERROR(IF(D2564="","",VLOOKUP(D2564,Saldo!$P$8:$Q$1009,2,FALSE)),"")</f>
        <v/>
      </c>
      <c r="J2564" s="76"/>
      <c r="K2564" s="74" t="str">
        <f t="shared" si="39"/>
        <v/>
      </c>
    </row>
    <row r="2565" spans="1:11" ht="18.95" customHeight="1" x14ac:dyDescent="0.25">
      <c r="A2565" s="52"/>
      <c r="C2565" s="185"/>
      <c r="D2565" s="76"/>
      <c r="E2565" s="76" t="str">
        <f>IF(D2565="","",IFERROR(VLOOKUP(D2565,Cadastro!$C$9:$D$1009,2,FALSE),"NOT FOUND"))</f>
        <v/>
      </c>
      <c r="F2565" s="94"/>
      <c r="G2565" s="76"/>
      <c r="H2565" s="81" t="str">
        <f>IFERROR(F2565*VLOOKUP(D2565,Saldo!$P$8:$U$1009,6,FALSE),"")</f>
        <v/>
      </c>
      <c r="I2565" s="78" t="str">
        <f>IFERROR(IF(D2565="","",VLOOKUP(D2565,Saldo!$P$8:$Q$1009,2,FALSE)),"")</f>
        <v/>
      </c>
      <c r="J2565" s="76"/>
      <c r="K2565" s="74" t="str">
        <f t="shared" si="39"/>
        <v/>
      </c>
    </row>
    <row r="2566" spans="1:11" ht="18.95" customHeight="1" x14ac:dyDescent="0.25">
      <c r="A2566" s="52"/>
      <c r="C2566" s="185"/>
      <c r="D2566" s="76"/>
      <c r="E2566" s="76" t="str">
        <f>IF(D2566="","",IFERROR(VLOOKUP(D2566,Cadastro!$C$9:$D$1009,2,FALSE),"NOT FOUND"))</f>
        <v/>
      </c>
      <c r="F2566" s="94"/>
      <c r="G2566" s="76"/>
      <c r="H2566" s="81" t="str">
        <f>IFERROR(F2566*VLOOKUP(D2566,Saldo!$P$8:$U$1009,6,FALSE),"")</f>
        <v/>
      </c>
      <c r="I2566" s="78" t="str">
        <f>IFERROR(IF(D2566="","",VLOOKUP(D2566,Saldo!$P$8:$Q$1009,2,FALSE)),"")</f>
        <v/>
      </c>
      <c r="J2566" s="76"/>
      <c r="K2566" s="74" t="str">
        <f t="shared" si="39"/>
        <v/>
      </c>
    </row>
    <row r="2567" spans="1:11" ht="18.95" customHeight="1" x14ac:dyDescent="0.25">
      <c r="A2567" s="52"/>
      <c r="C2567" s="185"/>
      <c r="D2567" s="76"/>
      <c r="E2567" s="76" t="str">
        <f>IF(D2567="","",IFERROR(VLOOKUP(D2567,Cadastro!$C$9:$D$1009,2,FALSE),"NOT FOUND"))</f>
        <v/>
      </c>
      <c r="F2567" s="94"/>
      <c r="G2567" s="76"/>
      <c r="H2567" s="81" t="str">
        <f>IFERROR(F2567*VLOOKUP(D2567,Saldo!$P$8:$U$1009,6,FALSE),"")</f>
        <v/>
      </c>
      <c r="I2567" s="78" t="str">
        <f>IFERROR(IF(D2567="","",VLOOKUP(D2567,Saldo!$P$8:$Q$1009,2,FALSE)),"")</f>
        <v/>
      </c>
      <c r="J2567" s="76"/>
      <c r="K2567" s="74" t="str">
        <f t="shared" si="39"/>
        <v/>
      </c>
    </row>
    <row r="2568" spans="1:11" ht="18.95" customHeight="1" x14ac:dyDescent="0.25">
      <c r="A2568" s="52"/>
      <c r="C2568" s="185"/>
      <c r="D2568" s="76"/>
      <c r="E2568" s="76" t="str">
        <f>IF(D2568="","",IFERROR(VLOOKUP(D2568,Cadastro!$C$9:$D$1009,2,FALSE),"NOT FOUND"))</f>
        <v/>
      </c>
      <c r="F2568" s="94"/>
      <c r="G2568" s="76"/>
      <c r="H2568" s="81" t="str">
        <f>IFERROR(F2568*VLOOKUP(D2568,Saldo!$P$8:$U$1009,6,FALSE),"")</f>
        <v/>
      </c>
      <c r="I2568" s="78" t="str">
        <f>IFERROR(IF(D2568="","",VLOOKUP(D2568,Saldo!$P$8:$Q$1009,2,FALSE)),"")</f>
        <v/>
      </c>
      <c r="J2568" s="76"/>
      <c r="K2568" s="74" t="str">
        <f t="shared" si="39"/>
        <v/>
      </c>
    </row>
    <row r="2569" spans="1:11" ht="18.95" customHeight="1" x14ac:dyDescent="0.25">
      <c r="A2569" s="52"/>
      <c r="C2569" s="185"/>
      <c r="D2569" s="76"/>
      <c r="E2569" s="76" t="str">
        <f>IF(D2569="","",IFERROR(VLOOKUP(D2569,Cadastro!$C$9:$D$1009,2,FALSE),"NOT FOUND"))</f>
        <v/>
      </c>
      <c r="F2569" s="94"/>
      <c r="G2569" s="76"/>
      <c r="H2569" s="81" t="str">
        <f>IFERROR(F2569*VLOOKUP(D2569,Saldo!$P$8:$U$1009,6,FALSE),"")</f>
        <v/>
      </c>
      <c r="I2569" s="78" t="str">
        <f>IFERROR(IF(D2569="","",VLOOKUP(D2569,Saldo!$P$8:$Q$1009,2,FALSE)),"")</f>
        <v/>
      </c>
      <c r="J2569" s="76"/>
      <c r="K2569" s="74" t="str">
        <f t="shared" si="39"/>
        <v/>
      </c>
    </row>
    <row r="2570" spans="1:11" ht="18.95" customHeight="1" x14ac:dyDescent="0.25">
      <c r="A2570" s="52"/>
      <c r="C2570" s="185"/>
      <c r="D2570" s="76"/>
      <c r="E2570" s="76" t="str">
        <f>IF(D2570="","",IFERROR(VLOOKUP(D2570,Cadastro!$C$9:$D$1009,2,FALSE),"NOT FOUND"))</f>
        <v/>
      </c>
      <c r="F2570" s="94"/>
      <c r="G2570" s="76"/>
      <c r="H2570" s="81" t="str">
        <f>IFERROR(F2570*VLOOKUP(D2570,Saldo!$P$8:$U$1009,6,FALSE),"")</f>
        <v/>
      </c>
      <c r="I2570" s="78" t="str">
        <f>IFERROR(IF(D2570="","",VLOOKUP(D2570,Saldo!$P$8:$Q$1009,2,FALSE)),"")</f>
        <v/>
      </c>
      <c r="J2570" s="76"/>
      <c r="K2570" s="74" t="str">
        <f t="shared" ref="K2570:K2633" si="40">IF(C2570="","",MONTH(C2570))</f>
        <v/>
      </c>
    </row>
    <row r="2571" spans="1:11" ht="18.95" customHeight="1" x14ac:dyDescent="0.25">
      <c r="A2571" s="52"/>
      <c r="C2571" s="185"/>
      <c r="D2571" s="76"/>
      <c r="E2571" s="76" t="str">
        <f>IF(D2571="","",IFERROR(VLOOKUP(D2571,Cadastro!$C$9:$D$1009,2,FALSE),"NOT FOUND"))</f>
        <v/>
      </c>
      <c r="F2571" s="94"/>
      <c r="G2571" s="76"/>
      <c r="H2571" s="81" t="str">
        <f>IFERROR(F2571*VLOOKUP(D2571,Saldo!$P$8:$U$1009,6,FALSE),"")</f>
        <v/>
      </c>
      <c r="I2571" s="78" t="str">
        <f>IFERROR(IF(D2571="","",VLOOKUP(D2571,Saldo!$P$8:$Q$1009,2,FALSE)),"")</f>
        <v/>
      </c>
      <c r="J2571" s="76"/>
      <c r="K2571" s="74" t="str">
        <f t="shared" si="40"/>
        <v/>
      </c>
    </row>
    <row r="2572" spans="1:11" ht="18.95" customHeight="1" x14ac:dyDescent="0.25">
      <c r="A2572" s="52"/>
      <c r="C2572" s="185"/>
      <c r="D2572" s="76"/>
      <c r="E2572" s="76" t="str">
        <f>IF(D2572="","",IFERROR(VLOOKUP(D2572,Cadastro!$C$9:$D$1009,2,FALSE),"NOT FOUND"))</f>
        <v/>
      </c>
      <c r="F2572" s="94"/>
      <c r="G2572" s="76"/>
      <c r="H2572" s="81" t="str">
        <f>IFERROR(F2572*VLOOKUP(D2572,Saldo!$P$8:$U$1009,6,FALSE),"")</f>
        <v/>
      </c>
      <c r="I2572" s="78" t="str">
        <f>IFERROR(IF(D2572="","",VLOOKUP(D2572,Saldo!$P$8:$Q$1009,2,FALSE)),"")</f>
        <v/>
      </c>
      <c r="J2572" s="76"/>
      <c r="K2572" s="74" t="str">
        <f t="shared" si="40"/>
        <v/>
      </c>
    </row>
    <row r="2573" spans="1:11" ht="18.95" customHeight="1" x14ac:dyDescent="0.25">
      <c r="A2573" s="52"/>
      <c r="C2573" s="185"/>
      <c r="D2573" s="76"/>
      <c r="E2573" s="76" t="str">
        <f>IF(D2573="","",IFERROR(VLOOKUP(D2573,Cadastro!$C$9:$D$1009,2,FALSE),"NOT FOUND"))</f>
        <v/>
      </c>
      <c r="F2573" s="94"/>
      <c r="G2573" s="76"/>
      <c r="H2573" s="81" t="str">
        <f>IFERROR(F2573*VLOOKUP(D2573,Saldo!$P$8:$U$1009,6,FALSE),"")</f>
        <v/>
      </c>
      <c r="I2573" s="78" t="str">
        <f>IFERROR(IF(D2573="","",VLOOKUP(D2573,Saldo!$P$8:$Q$1009,2,FALSE)),"")</f>
        <v/>
      </c>
      <c r="J2573" s="76"/>
      <c r="K2573" s="74" t="str">
        <f t="shared" si="40"/>
        <v/>
      </c>
    </row>
    <row r="2574" spans="1:11" ht="18.95" customHeight="1" x14ac:dyDescent="0.25">
      <c r="A2574" s="52"/>
      <c r="C2574" s="185"/>
      <c r="D2574" s="76"/>
      <c r="E2574" s="76" t="str">
        <f>IF(D2574="","",IFERROR(VLOOKUP(D2574,Cadastro!$C$9:$D$1009,2,FALSE),"NOT FOUND"))</f>
        <v/>
      </c>
      <c r="F2574" s="94"/>
      <c r="G2574" s="76"/>
      <c r="H2574" s="81" t="str">
        <f>IFERROR(F2574*VLOOKUP(D2574,Saldo!$P$8:$U$1009,6,FALSE),"")</f>
        <v/>
      </c>
      <c r="I2574" s="78" t="str">
        <f>IFERROR(IF(D2574="","",VLOOKUP(D2574,Saldo!$P$8:$Q$1009,2,FALSE)),"")</f>
        <v/>
      </c>
      <c r="J2574" s="76"/>
      <c r="K2574" s="74" t="str">
        <f t="shared" si="40"/>
        <v/>
      </c>
    </row>
    <row r="2575" spans="1:11" ht="18.95" customHeight="1" x14ac:dyDescent="0.25">
      <c r="A2575" s="52"/>
      <c r="C2575" s="185"/>
      <c r="D2575" s="76"/>
      <c r="E2575" s="76" t="str">
        <f>IF(D2575="","",IFERROR(VLOOKUP(D2575,Cadastro!$C$9:$D$1009,2,FALSE),"NOT FOUND"))</f>
        <v/>
      </c>
      <c r="F2575" s="94"/>
      <c r="G2575" s="76"/>
      <c r="H2575" s="81" t="str">
        <f>IFERROR(F2575*VLOOKUP(D2575,Saldo!$P$8:$U$1009,6,FALSE),"")</f>
        <v/>
      </c>
      <c r="I2575" s="78" t="str">
        <f>IFERROR(IF(D2575="","",VLOOKUP(D2575,Saldo!$P$8:$Q$1009,2,FALSE)),"")</f>
        <v/>
      </c>
      <c r="J2575" s="76"/>
      <c r="K2575" s="74" t="str">
        <f t="shared" si="40"/>
        <v/>
      </c>
    </row>
    <row r="2576" spans="1:11" ht="18.95" customHeight="1" x14ac:dyDescent="0.25">
      <c r="A2576" s="52"/>
      <c r="C2576" s="185"/>
      <c r="D2576" s="76"/>
      <c r="E2576" s="76" t="str">
        <f>IF(D2576="","",IFERROR(VLOOKUP(D2576,Cadastro!$C$9:$D$1009,2,FALSE),"NOT FOUND"))</f>
        <v/>
      </c>
      <c r="F2576" s="94"/>
      <c r="G2576" s="76"/>
      <c r="H2576" s="81" t="str">
        <f>IFERROR(F2576*VLOOKUP(D2576,Saldo!$P$8:$U$1009,6,FALSE),"")</f>
        <v/>
      </c>
      <c r="I2576" s="78" t="str">
        <f>IFERROR(IF(D2576="","",VLOOKUP(D2576,Saldo!$P$8:$Q$1009,2,FALSE)),"")</f>
        <v/>
      </c>
      <c r="J2576" s="76"/>
      <c r="K2576" s="74" t="str">
        <f t="shared" si="40"/>
        <v/>
      </c>
    </row>
    <row r="2577" spans="1:11" ht="18.95" customHeight="1" x14ac:dyDescent="0.25">
      <c r="A2577" s="52"/>
      <c r="C2577" s="185"/>
      <c r="D2577" s="76"/>
      <c r="E2577" s="76" t="str">
        <f>IF(D2577="","",IFERROR(VLOOKUP(D2577,Cadastro!$C$9:$D$1009,2,FALSE),"NOT FOUND"))</f>
        <v/>
      </c>
      <c r="F2577" s="94"/>
      <c r="G2577" s="76"/>
      <c r="H2577" s="81" t="str">
        <f>IFERROR(F2577*VLOOKUP(D2577,Saldo!$P$8:$U$1009,6,FALSE),"")</f>
        <v/>
      </c>
      <c r="I2577" s="78" t="str">
        <f>IFERROR(IF(D2577="","",VLOOKUP(D2577,Saldo!$P$8:$Q$1009,2,FALSE)),"")</f>
        <v/>
      </c>
      <c r="J2577" s="76"/>
      <c r="K2577" s="74" t="str">
        <f t="shared" si="40"/>
        <v/>
      </c>
    </row>
    <row r="2578" spans="1:11" ht="18.95" customHeight="1" x14ac:dyDescent="0.25">
      <c r="A2578" s="52"/>
      <c r="C2578" s="185"/>
      <c r="D2578" s="76"/>
      <c r="E2578" s="76" t="str">
        <f>IF(D2578="","",IFERROR(VLOOKUP(D2578,Cadastro!$C$9:$D$1009,2,FALSE),"NOT FOUND"))</f>
        <v/>
      </c>
      <c r="F2578" s="94"/>
      <c r="G2578" s="76"/>
      <c r="H2578" s="81" t="str">
        <f>IFERROR(F2578*VLOOKUP(D2578,Saldo!$P$8:$U$1009,6,FALSE),"")</f>
        <v/>
      </c>
      <c r="I2578" s="78" t="str">
        <f>IFERROR(IF(D2578="","",VLOOKUP(D2578,Saldo!$P$8:$Q$1009,2,FALSE)),"")</f>
        <v/>
      </c>
      <c r="J2578" s="76"/>
      <c r="K2578" s="74" t="str">
        <f t="shared" si="40"/>
        <v/>
      </c>
    </row>
    <row r="2579" spans="1:11" ht="18.95" customHeight="1" x14ac:dyDescent="0.25">
      <c r="A2579" s="52"/>
      <c r="C2579" s="185"/>
      <c r="D2579" s="76"/>
      <c r="E2579" s="76" t="str">
        <f>IF(D2579="","",IFERROR(VLOOKUP(D2579,Cadastro!$C$9:$D$1009,2,FALSE),"NOT FOUND"))</f>
        <v/>
      </c>
      <c r="F2579" s="94"/>
      <c r="G2579" s="76"/>
      <c r="H2579" s="81" t="str">
        <f>IFERROR(F2579*VLOOKUP(D2579,Saldo!$P$8:$U$1009,6,FALSE),"")</f>
        <v/>
      </c>
      <c r="I2579" s="78" t="str">
        <f>IFERROR(IF(D2579="","",VLOOKUP(D2579,Saldo!$P$8:$Q$1009,2,FALSE)),"")</f>
        <v/>
      </c>
      <c r="J2579" s="76"/>
      <c r="K2579" s="74" t="str">
        <f t="shared" si="40"/>
        <v/>
      </c>
    </row>
    <row r="2580" spans="1:11" ht="18.95" customHeight="1" x14ac:dyDescent="0.25">
      <c r="A2580" s="52"/>
      <c r="C2580" s="185"/>
      <c r="D2580" s="76"/>
      <c r="E2580" s="76" t="str">
        <f>IF(D2580="","",IFERROR(VLOOKUP(D2580,Cadastro!$C$9:$D$1009,2,FALSE),"NOT FOUND"))</f>
        <v/>
      </c>
      <c r="F2580" s="94"/>
      <c r="G2580" s="76"/>
      <c r="H2580" s="81" t="str">
        <f>IFERROR(F2580*VLOOKUP(D2580,Saldo!$P$8:$U$1009,6,FALSE),"")</f>
        <v/>
      </c>
      <c r="I2580" s="78" t="str">
        <f>IFERROR(IF(D2580="","",VLOOKUP(D2580,Saldo!$P$8:$Q$1009,2,FALSE)),"")</f>
        <v/>
      </c>
      <c r="J2580" s="76"/>
      <c r="K2580" s="74" t="str">
        <f t="shared" si="40"/>
        <v/>
      </c>
    </row>
    <row r="2581" spans="1:11" ht="18.95" customHeight="1" x14ac:dyDescent="0.25">
      <c r="A2581" s="52"/>
      <c r="C2581" s="185"/>
      <c r="D2581" s="76"/>
      <c r="E2581" s="76" t="str">
        <f>IF(D2581="","",IFERROR(VLOOKUP(D2581,Cadastro!$C$9:$D$1009,2,FALSE),"NOT FOUND"))</f>
        <v/>
      </c>
      <c r="F2581" s="94"/>
      <c r="G2581" s="76"/>
      <c r="H2581" s="81" t="str">
        <f>IFERROR(F2581*VLOOKUP(D2581,Saldo!$P$8:$U$1009,6,FALSE),"")</f>
        <v/>
      </c>
      <c r="I2581" s="78" t="str">
        <f>IFERROR(IF(D2581="","",VLOOKUP(D2581,Saldo!$P$8:$Q$1009,2,FALSE)),"")</f>
        <v/>
      </c>
      <c r="J2581" s="76"/>
      <c r="K2581" s="74" t="str">
        <f t="shared" si="40"/>
        <v/>
      </c>
    </row>
    <row r="2582" spans="1:11" ht="18.95" customHeight="1" x14ac:dyDescent="0.25">
      <c r="A2582" s="52"/>
      <c r="C2582" s="185"/>
      <c r="D2582" s="76"/>
      <c r="E2582" s="76" t="str">
        <f>IF(D2582="","",IFERROR(VLOOKUP(D2582,Cadastro!$C$9:$D$1009,2,FALSE),"NOT FOUND"))</f>
        <v/>
      </c>
      <c r="F2582" s="94"/>
      <c r="G2582" s="76"/>
      <c r="H2582" s="81" t="str">
        <f>IFERROR(F2582*VLOOKUP(D2582,Saldo!$P$8:$U$1009,6,FALSE),"")</f>
        <v/>
      </c>
      <c r="I2582" s="78" t="str">
        <f>IFERROR(IF(D2582="","",VLOOKUP(D2582,Saldo!$P$8:$Q$1009,2,FALSE)),"")</f>
        <v/>
      </c>
      <c r="J2582" s="76"/>
      <c r="K2582" s="74" t="str">
        <f t="shared" si="40"/>
        <v/>
      </c>
    </row>
    <row r="2583" spans="1:11" ht="18.95" customHeight="1" x14ac:dyDescent="0.25">
      <c r="A2583" s="52"/>
      <c r="C2583" s="185"/>
      <c r="D2583" s="76"/>
      <c r="E2583" s="76" t="str">
        <f>IF(D2583="","",IFERROR(VLOOKUP(D2583,Cadastro!$C$9:$D$1009,2,FALSE),"NOT FOUND"))</f>
        <v/>
      </c>
      <c r="F2583" s="94"/>
      <c r="G2583" s="76"/>
      <c r="H2583" s="81" t="str">
        <f>IFERROR(F2583*VLOOKUP(D2583,Saldo!$P$8:$U$1009,6,FALSE),"")</f>
        <v/>
      </c>
      <c r="I2583" s="78" t="str">
        <f>IFERROR(IF(D2583="","",VLOOKUP(D2583,Saldo!$P$8:$Q$1009,2,FALSE)),"")</f>
        <v/>
      </c>
      <c r="J2583" s="76"/>
      <c r="K2583" s="74" t="str">
        <f t="shared" si="40"/>
        <v/>
      </c>
    </row>
    <row r="2584" spans="1:11" ht="18.95" customHeight="1" x14ac:dyDescent="0.25">
      <c r="A2584" s="52"/>
      <c r="C2584" s="185"/>
      <c r="D2584" s="76"/>
      <c r="E2584" s="76" t="str">
        <f>IF(D2584="","",IFERROR(VLOOKUP(D2584,Cadastro!$C$9:$D$1009,2,FALSE),"NOT FOUND"))</f>
        <v/>
      </c>
      <c r="F2584" s="94"/>
      <c r="G2584" s="76"/>
      <c r="H2584" s="81" t="str">
        <f>IFERROR(F2584*VLOOKUP(D2584,Saldo!$P$8:$U$1009,6,FALSE),"")</f>
        <v/>
      </c>
      <c r="I2584" s="78" t="str">
        <f>IFERROR(IF(D2584="","",VLOOKUP(D2584,Saldo!$P$8:$Q$1009,2,FALSE)),"")</f>
        <v/>
      </c>
      <c r="J2584" s="76"/>
      <c r="K2584" s="74" t="str">
        <f t="shared" si="40"/>
        <v/>
      </c>
    </row>
    <row r="2585" spans="1:11" ht="18.95" customHeight="1" x14ac:dyDescent="0.25">
      <c r="A2585" s="52"/>
      <c r="C2585" s="185"/>
      <c r="D2585" s="76"/>
      <c r="E2585" s="76" t="str">
        <f>IF(D2585="","",IFERROR(VLOOKUP(D2585,Cadastro!$C$9:$D$1009,2,FALSE),"NOT FOUND"))</f>
        <v/>
      </c>
      <c r="F2585" s="94"/>
      <c r="G2585" s="76"/>
      <c r="H2585" s="81" t="str">
        <f>IFERROR(F2585*VLOOKUP(D2585,Saldo!$P$8:$U$1009,6,FALSE),"")</f>
        <v/>
      </c>
      <c r="I2585" s="78" t="str">
        <f>IFERROR(IF(D2585="","",VLOOKUP(D2585,Saldo!$P$8:$Q$1009,2,FALSE)),"")</f>
        <v/>
      </c>
      <c r="J2585" s="76"/>
      <c r="K2585" s="74" t="str">
        <f t="shared" si="40"/>
        <v/>
      </c>
    </row>
    <row r="2586" spans="1:11" ht="18.95" customHeight="1" x14ac:dyDescent="0.25">
      <c r="A2586" s="52"/>
      <c r="C2586" s="185"/>
      <c r="D2586" s="76"/>
      <c r="E2586" s="76" t="str">
        <f>IF(D2586="","",IFERROR(VLOOKUP(D2586,Cadastro!$C$9:$D$1009,2,FALSE),"NOT FOUND"))</f>
        <v/>
      </c>
      <c r="F2586" s="94"/>
      <c r="G2586" s="76"/>
      <c r="H2586" s="81" t="str">
        <f>IFERROR(F2586*VLOOKUP(D2586,Saldo!$P$8:$U$1009,6,FALSE),"")</f>
        <v/>
      </c>
      <c r="I2586" s="78" t="str">
        <f>IFERROR(IF(D2586="","",VLOOKUP(D2586,Saldo!$P$8:$Q$1009,2,FALSE)),"")</f>
        <v/>
      </c>
      <c r="J2586" s="76"/>
      <c r="K2586" s="74" t="str">
        <f t="shared" si="40"/>
        <v/>
      </c>
    </row>
    <row r="2587" spans="1:11" ht="18.95" customHeight="1" x14ac:dyDescent="0.25">
      <c r="A2587" s="52"/>
      <c r="C2587" s="185"/>
      <c r="D2587" s="76"/>
      <c r="E2587" s="76" t="str">
        <f>IF(D2587="","",IFERROR(VLOOKUP(D2587,Cadastro!$C$9:$D$1009,2,FALSE),"NOT FOUND"))</f>
        <v/>
      </c>
      <c r="F2587" s="94"/>
      <c r="G2587" s="76"/>
      <c r="H2587" s="81" t="str">
        <f>IFERROR(F2587*VLOOKUP(D2587,Saldo!$P$8:$U$1009,6,FALSE),"")</f>
        <v/>
      </c>
      <c r="I2587" s="78" t="str">
        <f>IFERROR(IF(D2587="","",VLOOKUP(D2587,Saldo!$P$8:$Q$1009,2,FALSE)),"")</f>
        <v/>
      </c>
      <c r="J2587" s="76"/>
      <c r="K2587" s="74" t="str">
        <f t="shared" si="40"/>
        <v/>
      </c>
    </row>
    <row r="2588" spans="1:11" ht="18.95" customHeight="1" x14ac:dyDescent="0.25">
      <c r="A2588" s="52"/>
      <c r="C2588" s="185"/>
      <c r="D2588" s="76"/>
      <c r="E2588" s="76" t="str">
        <f>IF(D2588="","",IFERROR(VLOOKUP(D2588,Cadastro!$C$9:$D$1009,2,FALSE),"NOT FOUND"))</f>
        <v/>
      </c>
      <c r="F2588" s="94"/>
      <c r="G2588" s="76"/>
      <c r="H2588" s="81" t="str">
        <f>IFERROR(F2588*VLOOKUP(D2588,Saldo!$P$8:$U$1009,6,FALSE),"")</f>
        <v/>
      </c>
      <c r="I2588" s="78" t="str">
        <f>IFERROR(IF(D2588="","",VLOOKUP(D2588,Saldo!$P$8:$Q$1009,2,FALSE)),"")</f>
        <v/>
      </c>
      <c r="J2588" s="76"/>
      <c r="K2588" s="74" t="str">
        <f t="shared" si="40"/>
        <v/>
      </c>
    </row>
    <row r="2589" spans="1:11" ht="18.95" customHeight="1" x14ac:dyDescent="0.25">
      <c r="A2589" s="52"/>
      <c r="C2589" s="185"/>
      <c r="D2589" s="76"/>
      <c r="E2589" s="76" t="str">
        <f>IF(D2589="","",IFERROR(VLOOKUP(D2589,Cadastro!$C$9:$D$1009,2,FALSE),"NOT FOUND"))</f>
        <v/>
      </c>
      <c r="F2589" s="94"/>
      <c r="G2589" s="76"/>
      <c r="H2589" s="81" t="str">
        <f>IFERROR(F2589*VLOOKUP(D2589,Saldo!$P$8:$U$1009,6,FALSE),"")</f>
        <v/>
      </c>
      <c r="I2589" s="78" t="str">
        <f>IFERROR(IF(D2589="","",VLOOKUP(D2589,Saldo!$P$8:$Q$1009,2,FALSE)),"")</f>
        <v/>
      </c>
      <c r="J2589" s="76"/>
      <c r="K2589" s="74" t="str">
        <f t="shared" si="40"/>
        <v/>
      </c>
    </row>
    <row r="2590" spans="1:11" ht="18.95" customHeight="1" x14ac:dyDescent="0.25">
      <c r="A2590" s="52"/>
      <c r="C2590" s="185"/>
      <c r="D2590" s="76"/>
      <c r="E2590" s="76" t="str">
        <f>IF(D2590="","",IFERROR(VLOOKUP(D2590,Cadastro!$C$9:$D$1009,2,FALSE),"NOT FOUND"))</f>
        <v/>
      </c>
      <c r="F2590" s="94"/>
      <c r="G2590" s="76"/>
      <c r="H2590" s="81" t="str">
        <f>IFERROR(F2590*VLOOKUP(D2590,Saldo!$P$8:$U$1009,6,FALSE),"")</f>
        <v/>
      </c>
      <c r="I2590" s="78" t="str">
        <f>IFERROR(IF(D2590="","",VLOOKUP(D2590,Saldo!$P$8:$Q$1009,2,FALSE)),"")</f>
        <v/>
      </c>
      <c r="J2590" s="76"/>
      <c r="K2590" s="74" t="str">
        <f t="shared" si="40"/>
        <v/>
      </c>
    </row>
    <row r="2591" spans="1:11" ht="18.95" customHeight="1" x14ac:dyDescent="0.25">
      <c r="A2591" s="52"/>
      <c r="C2591" s="185"/>
      <c r="D2591" s="76"/>
      <c r="E2591" s="76" t="str">
        <f>IF(D2591="","",IFERROR(VLOOKUP(D2591,Cadastro!$C$9:$D$1009,2,FALSE),"NOT FOUND"))</f>
        <v/>
      </c>
      <c r="F2591" s="94"/>
      <c r="G2591" s="76"/>
      <c r="H2591" s="81" t="str">
        <f>IFERROR(F2591*VLOOKUP(D2591,Saldo!$P$8:$U$1009,6,FALSE),"")</f>
        <v/>
      </c>
      <c r="I2591" s="78" t="str">
        <f>IFERROR(IF(D2591="","",VLOOKUP(D2591,Saldo!$P$8:$Q$1009,2,FALSE)),"")</f>
        <v/>
      </c>
      <c r="J2591" s="76"/>
      <c r="K2591" s="74" t="str">
        <f t="shared" si="40"/>
        <v/>
      </c>
    </row>
    <row r="2592" spans="1:11" ht="18.95" customHeight="1" x14ac:dyDescent="0.25">
      <c r="A2592" s="52"/>
      <c r="C2592" s="185"/>
      <c r="D2592" s="76"/>
      <c r="E2592" s="76" t="str">
        <f>IF(D2592="","",IFERROR(VLOOKUP(D2592,Cadastro!$C$9:$D$1009,2,FALSE),"NOT FOUND"))</f>
        <v/>
      </c>
      <c r="F2592" s="94"/>
      <c r="G2592" s="76"/>
      <c r="H2592" s="81" t="str">
        <f>IFERROR(F2592*VLOOKUP(D2592,Saldo!$P$8:$U$1009,6,FALSE),"")</f>
        <v/>
      </c>
      <c r="I2592" s="78" t="str">
        <f>IFERROR(IF(D2592="","",VLOOKUP(D2592,Saldo!$P$8:$Q$1009,2,FALSE)),"")</f>
        <v/>
      </c>
      <c r="J2592" s="76"/>
      <c r="K2592" s="74" t="str">
        <f t="shared" si="40"/>
        <v/>
      </c>
    </row>
    <row r="2593" spans="1:11" ht="18.95" customHeight="1" x14ac:dyDescent="0.25">
      <c r="A2593" s="52"/>
      <c r="C2593" s="185"/>
      <c r="D2593" s="76"/>
      <c r="E2593" s="76" t="str">
        <f>IF(D2593="","",IFERROR(VLOOKUP(D2593,Cadastro!$C$9:$D$1009,2,FALSE),"NOT FOUND"))</f>
        <v/>
      </c>
      <c r="F2593" s="94"/>
      <c r="G2593" s="76"/>
      <c r="H2593" s="81" t="str">
        <f>IFERROR(F2593*VLOOKUP(D2593,Saldo!$P$8:$U$1009,6,FALSE),"")</f>
        <v/>
      </c>
      <c r="I2593" s="78" t="str">
        <f>IFERROR(IF(D2593="","",VLOOKUP(D2593,Saldo!$P$8:$Q$1009,2,FALSE)),"")</f>
        <v/>
      </c>
      <c r="J2593" s="76"/>
      <c r="K2593" s="74" t="str">
        <f t="shared" si="40"/>
        <v/>
      </c>
    </row>
    <row r="2594" spans="1:11" ht="18.95" customHeight="1" x14ac:dyDescent="0.25">
      <c r="A2594" s="52"/>
      <c r="C2594" s="185"/>
      <c r="D2594" s="76"/>
      <c r="E2594" s="76" t="str">
        <f>IF(D2594="","",IFERROR(VLOOKUP(D2594,Cadastro!$C$9:$D$1009,2,FALSE),"NOT FOUND"))</f>
        <v/>
      </c>
      <c r="F2594" s="94"/>
      <c r="G2594" s="76"/>
      <c r="H2594" s="81" t="str">
        <f>IFERROR(F2594*VLOOKUP(D2594,Saldo!$P$8:$U$1009,6,FALSE),"")</f>
        <v/>
      </c>
      <c r="I2594" s="78" t="str">
        <f>IFERROR(IF(D2594="","",VLOOKUP(D2594,Saldo!$P$8:$Q$1009,2,FALSE)),"")</f>
        <v/>
      </c>
      <c r="J2594" s="76"/>
      <c r="K2594" s="74" t="str">
        <f t="shared" si="40"/>
        <v/>
      </c>
    </row>
    <row r="2595" spans="1:11" ht="18.95" customHeight="1" x14ac:dyDescent="0.25">
      <c r="A2595" s="52"/>
      <c r="C2595" s="185"/>
      <c r="D2595" s="76"/>
      <c r="E2595" s="76" t="str">
        <f>IF(D2595="","",IFERROR(VLOOKUP(D2595,Cadastro!$C$9:$D$1009,2,FALSE),"NOT FOUND"))</f>
        <v/>
      </c>
      <c r="F2595" s="94"/>
      <c r="G2595" s="76"/>
      <c r="H2595" s="81" t="str">
        <f>IFERROR(F2595*VLOOKUP(D2595,Saldo!$P$8:$U$1009,6,FALSE),"")</f>
        <v/>
      </c>
      <c r="I2595" s="78" t="str">
        <f>IFERROR(IF(D2595="","",VLOOKUP(D2595,Saldo!$P$8:$Q$1009,2,FALSE)),"")</f>
        <v/>
      </c>
      <c r="J2595" s="76"/>
      <c r="K2595" s="74" t="str">
        <f t="shared" si="40"/>
        <v/>
      </c>
    </row>
    <row r="2596" spans="1:11" ht="18.95" customHeight="1" x14ac:dyDescent="0.25">
      <c r="A2596" s="52"/>
      <c r="C2596" s="185"/>
      <c r="D2596" s="76"/>
      <c r="E2596" s="76" t="str">
        <f>IF(D2596="","",IFERROR(VLOOKUP(D2596,Cadastro!$C$9:$D$1009,2,FALSE),"NOT FOUND"))</f>
        <v/>
      </c>
      <c r="F2596" s="94"/>
      <c r="G2596" s="76"/>
      <c r="H2596" s="81" t="str">
        <f>IFERROR(F2596*VLOOKUP(D2596,Saldo!$P$8:$U$1009,6,FALSE),"")</f>
        <v/>
      </c>
      <c r="I2596" s="78" t="str">
        <f>IFERROR(IF(D2596="","",VLOOKUP(D2596,Saldo!$P$8:$Q$1009,2,FALSE)),"")</f>
        <v/>
      </c>
      <c r="J2596" s="76"/>
      <c r="K2596" s="74" t="str">
        <f t="shared" si="40"/>
        <v/>
      </c>
    </row>
    <row r="2597" spans="1:11" ht="18.95" customHeight="1" x14ac:dyDescent="0.25">
      <c r="A2597" s="52"/>
      <c r="C2597" s="185"/>
      <c r="D2597" s="76"/>
      <c r="E2597" s="76" t="str">
        <f>IF(D2597="","",IFERROR(VLOOKUP(D2597,Cadastro!$C$9:$D$1009,2,FALSE),"NOT FOUND"))</f>
        <v/>
      </c>
      <c r="F2597" s="94"/>
      <c r="G2597" s="76"/>
      <c r="H2597" s="81" t="str">
        <f>IFERROR(F2597*VLOOKUP(D2597,Saldo!$P$8:$U$1009,6,FALSE),"")</f>
        <v/>
      </c>
      <c r="I2597" s="78" t="str">
        <f>IFERROR(IF(D2597="","",VLOOKUP(D2597,Saldo!$P$8:$Q$1009,2,FALSE)),"")</f>
        <v/>
      </c>
      <c r="J2597" s="76"/>
      <c r="K2597" s="74" t="str">
        <f t="shared" si="40"/>
        <v/>
      </c>
    </row>
    <row r="2598" spans="1:11" ht="18.95" customHeight="1" x14ac:dyDescent="0.25">
      <c r="A2598" s="52"/>
      <c r="C2598" s="185"/>
      <c r="D2598" s="76"/>
      <c r="E2598" s="76" t="str">
        <f>IF(D2598="","",IFERROR(VLOOKUP(D2598,Cadastro!$C$9:$D$1009,2,FALSE),"NOT FOUND"))</f>
        <v/>
      </c>
      <c r="F2598" s="94"/>
      <c r="G2598" s="76"/>
      <c r="H2598" s="81" t="str">
        <f>IFERROR(F2598*VLOOKUP(D2598,Saldo!$P$8:$U$1009,6,FALSE),"")</f>
        <v/>
      </c>
      <c r="I2598" s="78" t="str">
        <f>IFERROR(IF(D2598="","",VLOOKUP(D2598,Saldo!$P$8:$Q$1009,2,FALSE)),"")</f>
        <v/>
      </c>
      <c r="J2598" s="76"/>
      <c r="K2598" s="74" t="str">
        <f t="shared" si="40"/>
        <v/>
      </c>
    </row>
    <row r="2599" spans="1:11" ht="18.95" customHeight="1" x14ac:dyDescent="0.25">
      <c r="A2599" s="52"/>
      <c r="C2599" s="185"/>
      <c r="D2599" s="76"/>
      <c r="E2599" s="76" t="str">
        <f>IF(D2599="","",IFERROR(VLOOKUP(D2599,Cadastro!$C$9:$D$1009,2,FALSE),"NOT FOUND"))</f>
        <v/>
      </c>
      <c r="F2599" s="94"/>
      <c r="G2599" s="76"/>
      <c r="H2599" s="81" t="str">
        <f>IFERROR(F2599*VLOOKUP(D2599,Saldo!$P$8:$U$1009,6,FALSE),"")</f>
        <v/>
      </c>
      <c r="I2599" s="78" t="str">
        <f>IFERROR(IF(D2599="","",VLOOKUP(D2599,Saldo!$P$8:$Q$1009,2,FALSE)),"")</f>
        <v/>
      </c>
      <c r="J2599" s="76"/>
      <c r="K2599" s="74" t="str">
        <f t="shared" si="40"/>
        <v/>
      </c>
    </row>
    <row r="2600" spans="1:11" ht="18.95" customHeight="1" x14ac:dyDescent="0.25">
      <c r="A2600" s="52"/>
      <c r="C2600" s="185"/>
      <c r="D2600" s="76"/>
      <c r="E2600" s="76" t="str">
        <f>IF(D2600="","",IFERROR(VLOOKUP(D2600,Cadastro!$C$9:$D$1009,2,FALSE),"NOT FOUND"))</f>
        <v/>
      </c>
      <c r="F2600" s="94"/>
      <c r="G2600" s="76"/>
      <c r="H2600" s="81" t="str">
        <f>IFERROR(F2600*VLOOKUP(D2600,Saldo!$P$8:$U$1009,6,FALSE),"")</f>
        <v/>
      </c>
      <c r="I2600" s="78" t="str">
        <f>IFERROR(IF(D2600="","",VLOOKUP(D2600,Saldo!$P$8:$Q$1009,2,FALSE)),"")</f>
        <v/>
      </c>
      <c r="J2600" s="76"/>
      <c r="K2600" s="74" t="str">
        <f t="shared" si="40"/>
        <v/>
      </c>
    </row>
    <row r="2601" spans="1:11" ht="18.95" customHeight="1" x14ac:dyDescent="0.25">
      <c r="A2601" s="52"/>
      <c r="C2601" s="185"/>
      <c r="D2601" s="76"/>
      <c r="E2601" s="76" t="str">
        <f>IF(D2601="","",IFERROR(VLOOKUP(D2601,Cadastro!$C$9:$D$1009,2,FALSE),"NOT FOUND"))</f>
        <v/>
      </c>
      <c r="F2601" s="94"/>
      <c r="G2601" s="76"/>
      <c r="H2601" s="81" t="str">
        <f>IFERROR(F2601*VLOOKUP(D2601,Saldo!$P$8:$U$1009,6,FALSE),"")</f>
        <v/>
      </c>
      <c r="I2601" s="78" t="str">
        <f>IFERROR(IF(D2601="","",VLOOKUP(D2601,Saldo!$P$8:$Q$1009,2,FALSE)),"")</f>
        <v/>
      </c>
      <c r="J2601" s="76"/>
      <c r="K2601" s="74" t="str">
        <f t="shared" si="40"/>
        <v/>
      </c>
    </row>
    <row r="2602" spans="1:11" ht="18.95" customHeight="1" x14ac:dyDescent="0.25">
      <c r="A2602" s="52"/>
      <c r="C2602" s="185"/>
      <c r="D2602" s="76"/>
      <c r="E2602" s="76" t="str">
        <f>IF(D2602="","",IFERROR(VLOOKUP(D2602,Cadastro!$C$9:$D$1009,2,FALSE),"NOT FOUND"))</f>
        <v/>
      </c>
      <c r="F2602" s="94"/>
      <c r="G2602" s="76"/>
      <c r="H2602" s="81" t="str">
        <f>IFERROR(F2602*VLOOKUP(D2602,Saldo!$P$8:$U$1009,6,FALSE),"")</f>
        <v/>
      </c>
      <c r="I2602" s="78" t="str">
        <f>IFERROR(IF(D2602="","",VLOOKUP(D2602,Saldo!$P$8:$Q$1009,2,FALSE)),"")</f>
        <v/>
      </c>
      <c r="J2602" s="76"/>
      <c r="K2602" s="74" t="str">
        <f t="shared" si="40"/>
        <v/>
      </c>
    </row>
    <row r="2603" spans="1:11" ht="18.95" customHeight="1" x14ac:dyDescent="0.25">
      <c r="A2603" s="52"/>
      <c r="C2603" s="185"/>
      <c r="D2603" s="76"/>
      <c r="E2603" s="76" t="str">
        <f>IF(D2603="","",IFERROR(VLOOKUP(D2603,Cadastro!$C$9:$D$1009,2,FALSE),"NOT FOUND"))</f>
        <v/>
      </c>
      <c r="F2603" s="94"/>
      <c r="G2603" s="76"/>
      <c r="H2603" s="81" t="str">
        <f>IFERROR(F2603*VLOOKUP(D2603,Saldo!$P$8:$U$1009,6,FALSE),"")</f>
        <v/>
      </c>
      <c r="I2603" s="78" t="str">
        <f>IFERROR(IF(D2603="","",VLOOKUP(D2603,Saldo!$P$8:$Q$1009,2,FALSE)),"")</f>
        <v/>
      </c>
      <c r="J2603" s="76"/>
      <c r="K2603" s="74" t="str">
        <f t="shared" si="40"/>
        <v/>
      </c>
    </row>
    <row r="2604" spans="1:11" ht="18.95" customHeight="1" x14ac:dyDescent="0.25">
      <c r="A2604" s="52"/>
      <c r="C2604" s="185"/>
      <c r="D2604" s="76"/>
      <c r="E2604" s="76" t="str">
        <f>IF(D2604="","",IFERROR(VLOOKUP(D2604,Cadastro!$C$9:$D$1009,2,FALSE),"NOT FOUND"))</f>
        <v/>
      </c>
      <c r="F2604" s="94"/>
      <c r="G2604" s="76"/>
      <c r="H2604" s="81" t="str">
        <f>IFERROR(F2604*VLOOKUP(D2604,Saldo!$P$8:$U$1009,6,FALSE),"")</f>
        <v/>
      </c>
      <c r="I2604" s="78" t="str">
        <f>IFERROR(IF(D2604="","",VLOOKUP(D2604,Saldo!$P$8:$Q$1009,2,FALSE)),"")</f>
        <v/>
      </c>
      <c r="J2604" s="76"/>
      <c r="K2604" s="74" t="str">
        <f t="shared" si="40"/>
        <v/>
      </c>
    </row>
    <row r="2605" spans="1:11" ht="18.95" customHeight="1" x14ac:dyDescent="0.25">
      <c r="A2605" s="52"/>
      <c r="C2605" s="185"/>
      <c r="D2605" s="76"/>
      <c r="E2605" s="76" t="str">
        <f>IF(D2605="","",IFERROR(VLOOKUP(D2605,Cadastro!$C$9:$D$1009,2,FALSE),"NOT FOUND"))</f>
        <v/>
      </c>
      <c r="F2605" s="94"/>
      <c r="G2605" s="76"/>
      <c r="H2605" s="81" t="str">
        <f>IFERROR(F2605*VLOOKUP(D2605,Saldo!$P$8:$U$1009,6,FALSE),"")</f>
        <v/>
      </c>
      <c r="I2605" s="78" t="str">
        <f>IFERROR(IF(D2605="","",VLOOKUP(D2605,Saldo!$P$8:$Q$1009,2,FALSE)),"")</f>
        <v/>
      </c>
      <c r="J2605" s="76"/>
      <c r="K2605" s="74" t="str">
        <f t="shared" si="40"/>
        <v/>
      </c>
    </row>
    <row r="2606" spans="1:11" ht="18.95" customHeight="1" x14ac:dyDescent="0.25">
      <c r="A2606" s="52"/>
      <c r="C2606" s="185"/>
      <c r="D2606" s="76"/>
      <c r="E2606" s="76" t="str">
        <f>IF(D2606="","",IFERROR(VLOOKUP(D2606,Cadastro!$C$9:$D$1009,2,FALSE),"NOT FOUND"))</f>
        <v/>
      </c>
      <c r="F2606" s="94"/>
      <c r="G2606" s="76"/>
      <c r="H2606" s="81" t="str">
        <f>IFERROR(F2606*VLOOKUP(D2606,Saldo!$P$8:$U$1009,6,FALSE),"")</f>
        <v/>
      </c>
      <c r="I2606" s="78" t="str">
        <f>IFERROR(IF(D2606="","",VLOOKUP(D2606,Saldo!$P$8:$Q$1009,2,FALSE)),"")</f>
        <v/>
      </c>
      <c r="J2606" s="76"/>
      <c r="K2606" s="74" t="str">
        <f t="shared" si="40"/>
        <v/>
      </c>
    </row>
    <row r="2607" spans="1:11" ht="18.95" customHeight="1" x14ac:dyDescent="0.25">
      <c r="A2607" s="52"/>
      <c r="C2607" s="185"/>
      <c r="D2607" s="76"/>
      <c r="E2607" s="76" t="str">
        <f>IF(D2607="","",IFERROR(VLOOKUP(D2607,Cadastro!$C$9:$D$1009,2,FALSE),"NOT FOUND"))</f>
        <v/>
      </c>
      <c r="F2607" s="94"/>
      <c r="G2607" s="76"/>
      <c r="H2607" s="81" t="str">
        <f>IFERROR(F2607*VLOOKUP(D2607,Saldo!$P$8:$U$1009,6,FALSE),"")</f>
        <v/>
      </c>
      <c r="I2607" s="78" t="str">
        <f>IFERROR(IF(D2607="","",VLOOKUP(D2607,Saldo!$P$8:$Q$1009,2,FALSE)),"")</f>
        <v/>
      </c>
      <c r="J2607" s="76"/>
      <c r="K2607" s="74" t="str">
        <f t="shared" si="40"/>
        <v/>
      </c>
    </row>
    <row r="2608" spans="1:11" ht="18.95" customHeight="1" x14ac:dyDescent="0.25">
      <c r="A2608" s="52"/>
      <c r="C2608" s="185"/>
      <c r="D2608" s="76"/>
      <c r="E2608" s="76" t="str">
        <f>IF(D2608="","",IFERROR(VLOOKUP(D2608,Cadastro!$C$9:$D$1009,2,FALSE),"NOT FOUND"))</f>
        <v/>
      </c>
      <c r="F2608" s="94"/>
      <c r="G2608" s="76"/>
      <c r="H2608" s="81" t="str">
        <f>IFERROR(F2608*VLOOKUP(D2608,Saldo!$P$8:$U$1009,6,FALSE),"")</f>
        <v/>
      </c>
      <c r="I2608" s="78" t="str">
        <f>IFERROR(IF(D2608="","",VLOOKUP(D2608,Saldo!$P$8:$Q$1009,2,FALSE)),"")</f>
        <v/>
      </c>
      <c r="J2608" s="76"/>
      <c r="K2608" s="74" t="str">
        <f t="shared" si="40"/>
        <v/>
      </c>
    </row>
    <row r="2609" spans="1:11" ht="18.95" customHeight="1" x14ac:dyDescent="0.25">
      <c r="A2609" s="52"/>
      <c r="C2609" s="185"/>
      <c r="D2609" s="76"/>
      <c r="E2609" s="76" t="str">
        <f>IF(D2609="","",IFERROR(VLOOKUP(D2609,Cadastro!$C$9:$D$1009,2,FALSE),"NOT FOUND"))</f>
        <v/>
      </c>
      <c r="F2609" s="94"/>
      <c r="G2609" s="76"/>
      <c r="H2609" s="81" t="str">
        <f>IFERROR(F2609*VLOOKUP(D2609,Saldo!$P$8:$U$1009,6,FALSE),"")</f>
        <v/>
      </c>
      <c r="I2609" s="78" t="str">
        <f>IFERROR(IF(D2609="","",VLOOKUP(D2609,Saldo!$P$8:$Q$1009,2,FALSE)),"")</f>
        <v/>
      </c>
      <c r="J2609" s="76"/>
      <c r="K2609" s="74" t="str">
        <f t="shared" si="40"/>
        <v/>
      </c>
    </row>
    <row r="2610" spans="1:11" ht="18.95" customHeight="1" x14ac:dyDescent="0.25">
      <c r="A2610" s="52"/>
      <c r="C2610" s="185"/>
      <c r="D2610" s="76"/>
      <c r="E2610" s="76" t="str">
        <f>IF(D2610="","",IFERROR(VLOOKUP(D2610,Cadastro!$C$9:$D$1009,2,FALSE),"NOT FOUND"))</f>
        <v/>
      </c>
      <c r="F2610" s="94"/>
      <c r="G2610" s="76"/>
      <c r="H2610" s="81" t="str">
        <f>IFERROR(F2610*VLOOKUP(D2610,Saldo!$P$8:$U$1009,6,FALSE),"")</f>
        <v/>
      </c>
      <c r="I2610" s="78" t="str">
        <f>IFERROR(IF(D2610="","",VLOOKUP(D2610,Saldo!$P$8:$Q$1009,2,FALSE)),"")</f>
        <v/>
      </c>
      <c r="J2610" s="76"/>
      <c r="K2610" s="74" t="str">
        <f t="shared" si="40"/>
        <v/>
      </c>
    </row>
    <row r="2611" spans="1:11" ht="18.95" customHeight="1" x14ac:dyDescent="0.25">
      <c r="A2611" s="52"/>
      <c r="C2611" s="185"/>
      <c r="D2611" s="76"/>
      <c r="E2611" s="76" t="str">
        <f>IF(D2611="","",IFERROR(VLOOKUP(D2611,Cadastro!$C$9:$D$1009,2,FALSE),"NOT FOUND"))</f>
        <v/>
      </c>
      <c r="F2611" s="94"/>
      <c r="G2611" s="76"/>
      <c r="H2611" s="81" t="str">
        <f>IFERROR(F2611*VLOOKUP(D2611,Saldo!$P$8:$U$1009,6,FALSE),"")</f>
        <v/>
      </c>
      <c r="I2611" s="78" t="str">
        <f>IFERROR(IF(D2611="","",VLOOKUP(D2611,Saldo!$P$8:$Q$1009,2,FALSE)),"")</f>
        <v/>
      </c>
      <c r="J2611" s="76"/>
      <c r="K2611" s="74" t="str">
        <f t="shared" si="40"/>
        <v/>
      </c>
    </row>
    <row r="2612" spans="1:11" ht="18.95" customHeight="1" x14ac:dyDescent="0.25">
      <c r="A2612" s="52"/>
      <c r="C2612" s="185"/>
      <c r="D2612" s="76"/>
      <c r="E2612" s="76" t="str">
        <f>IF(D2612="","",IFERROR(VLOOKUP(D2612,Cadastro!$C$9:$D$1009,2,FALSE),"NOT FOUND"))</f>
        <v/>
      </c>
      <c r="F2612" s="94"/>
      <c r="G2612" s="76"/>
      <c r="H2612" s="81" t="str">
        <f>IFERROR(F2612*VLOOKUP(D2612,Saldo!$P$8:$U$1009,6,FALSE),"")</f>
        <v/>
      </c>
      <c r="I2612" s="78" t="str">
        <f>IFERROR(IF(D2612="","",VLOOKUP(D2612,Saldo!$P$8:$Q$1009,2,FALSE)),"")</f>
        <v/>
      </c>
      <c r="J2612" s="76"/>
      <c r="K2612" s="74" t="str">
        <f t="shared" si="40"/>
        <v/>
      </c>
    </row>
    <row r="2613" spans="1:11" ht="18.95" customHeight="1" x14ac:dyDescent="0.25">
      <c r="A2613" s="52"/>
      <c r="C2613" s="185"/>
      <c r="D2613" s="76"/>
      <c r="E2613" s="76" t="str">
        <f>IF(D2613="","",IFERROR(VLOOKUP(D2613,Cadastro!$C$9:$D$1009,2,FALSE),"NOT FOUND"))</f>
        <v/>
      </c>
      <c r="F2613" s="94"/>
      <c r="G2613" s="76"/>
      <c r="H2613" s="81" t="str">
        <f>IFERROR(F2613*VLOOKUP(D2613,Saldo!$P$8:$U$1009,6,FALSE),"")</f>
        <v/>
      </c>
      <c r="I2613" s="78" t="str">
        <f>IFERROR(IF(D2613="","",VLOOKUP(D2613,Saldo!$P$8:$Q$1009,2,FALSE)),"")</f>
        <v/>
      </c>
      <c r="J2613" s="76"/>
      <c r="K2613" s="74" t="str">
        <f t="shared" si="40"/>
        <v/>
      </c>
    </row>
    <row r="2614" spans="1:11" ht="18.95" customHeight="1" x14ac:dyDescent="0.25">
      <c r="A2614" s="52"/>
      <c r="C2614" s="185"/>
      <c r="D2614" s="76"/>
      <c r="E2614" s="76" t="str">
        <f>IF(D2614="","",IFERROR(VLOOKUP(D2614,Cadastro!$C$9:$D$1009,2,FALSE),"NOT FOUND"))</f>
        <v/>
      </c>
      <c r="F2614" s="94"/>
      <c r="G2614" s="76"/>
      <c r="H2614" s="81" t="str">
        <f>IFERROR(F2614*VLOOKUP(D2614,Saldo!$P$8:$U$1009,6,FALSE),"")</f>
        <v/>
      </c>
      <c r="I2614" s="78" t="str">
        <f>IFERROR(IF(D2614="","",VLOOKUP(D2614,Saldo!$P$8:$Q$1009,2,FALSE)),"")</f>
        <v/>
      </c>
      <c r="J2614" s="76"/>
      <c r="K2614" s="74" t="str">
        <f t="shared" si="40"/>
        <v/>
      </c>
    </row>
    <row r="2615" spans="1:11" ht="18.95" customHeight="1" x14ac:dyDescent="0.25">
      <c r="A2615" s="52"/>
      <c r="C2615" s="185"/>
      <c r="D2615" s="76"/>
      <c r="E2615" s="76" t="str">
        <f>IF(D2615="","",IFERROR(VLOOKUP(D2615,Cadastro!$C$9:$D$1009,2,FALSE),"NOT FOUND"))</f>
        <v/>
      </c>
      <c r="F2615" s="94"/>
      <c r="G2615" s="76"/>
      <c r="H2615" s="81" t="str">
        <f>IFERROR(F2615*VLOOKUP(D2615,Saldo!$P$8:$U$1009,6,FALSE),"")</f>
        <v/>
      </c>
      <c r="I2615" s="78" t="str">
        <f>IFERROR(IF(D2615="","",VLOOKUP(D2615,Saldo!$P$8:$Q$1009,2,FALSE)),"")</f>
        <v/>
      </c>
      <c r="J2615" s="76"/>
      <c r="K2615" s="74" t="str">
        <f t="shared" si="40"/>
        <v/>
      </c>
    </row>
    <row r="2616" spans="1:11" ht="18.95" customHeight="1" x14ac:dyDescent="0.25">
      <c r="A2616" s="52"/>
      <c r="C2616" s="185"/>
      <c r="D2616" s="76"/>
      <c r="E2616" s="76" t="str">
        <f>IF(D2616="","",IFERROR(VLOOKUP(D2616,Cadastro!$C$9:$D$1009,2,FALSE),"NOT FOUND"))</f>
        <v/>
      </c>
      <c r="F2616" s="94"/>
      <c r="G2616" s="76"/>
      <c r="H2616" s="81" t="str">
        <f>IFERROR(F2616*VLOOKUP(D2616,Saldo!$P$8:$U$1009,6,FALSE),"")</f>
        <v/>
      </c>
      <c r="I2616" s="78" t="str">
        <f>IFERROR(IF(D2616="","",VLOOKUP(D2616,Saldo!$P$8:$Q$1009,2,FALSE)),"")</f>
        <v/>
      </c>
      <c r="J2616" s="76"/>
      <c r="K2616" s="74" t="str">
        <f t="shared" si="40"/>
        <v/>
      </c>
    </row>
    <row r="2617" spans="1:11" ht="18.95" customHeight="1" x14ac:dyDescent="0.25">
      <c r="A2617" s="52"/>
      <c r="C2617" s="185"/>
      <c r="D2617" s="76"/>
      <c r="E2617" s="76" t="str">
        <f>IF(D2617="","",IFERROR(VLOOKUP(D2617,Cadastro!$C$9:$D$1009,2,FALSE),"NOT FOUND"))</f>
        <v/>
      </c>
      <c r="F2617" s="94"/>
      <c r="G2617" s="76"/>
      <c r="H2617" s="81" t="str">
        <f>IFERROR(F2617*VLOOKUP(D2617,Saldo!$P$8:$U$1009,6,FALSE),"")</f>
        <v/>
      </c>
      <c r="I2617" s="78" t="str">
        <f>IFERROR(IF(D2617="","",VLOOKUP(D2617,Saldo!$P$8:$Q$1009,2,FALSE)),"")</f>
        <v/>
      </c>
      <c r="J2617" s="76"/>
      <c r="K2617" s="74" t="str">
        <f t="shared" si="40"/>
        <v/>
      </c>
    </row>
    <row r="2618" spans="1:11" ht="18.95" customHeight="1" x14ac:dyDescent="0.25">
      <c r="A2618" s="52"/>
      <c r="C2618" s="185"/>
      <c r="D2618" s="76"/>
      <c r="E2618" s="76" t="str">
        <f>IF(D2618="","",IFERROR(VLOOKUP(D2618,Cadastro!$C$9:$D$1009,2,FALSE),"NOT FOUND"))</f>
        <v/>
      </c>
      <c r="F2618" s="94"/>
      <c r="G2618" s="76"/>
      <c r="H2618" s="81" t="str">
        <f>IFERROR(F2618*VLOOKUP(D2618,Saldo!$P$8:$U$1009,6,FALSE),"")</f>
        <v/>
      </c>
      <c r="I2618" s="78" t="str">
        <f>IFERROR(IF(D2618="","",VLOOKUP(D2618,Saldo!$P$8:$Q$1009,2,FALSE)),"")</f>
        <v/>
      </c>
      <c r="J2618" s="76"/>
      <c r="K2618" s="74" t="str">
        <f t="shared" si="40"/>
        <v/>
      </c>
    </row>
    <row r="2619" spans="1:11" ht="18.95" customHeight="1" x14ac:dyDescent="0.25">
      <c r="A2619" s="52"/>
      <c r="C2619" s="185"/>
      <c r="D2619" s="76"/>
      <c r="E2619" s="76" t="str">
        <f>IF(D2619="","",IFERROR(VLOOKUP(D2619,Cadastro!$C$9:$D$1009,2,FALSE),"NOT FOUND"))</f>
        <v/>
      </c>
      <c r="F2619" s="94"/>
      <c r="G2619" s="76"/>
      <c r="H2619" s="81" t="str">
        <f>IFERROR(F2619*VLOOKUP(D2619,Saldo!$P$8:$U$1009,6,FALSE),"")</f>
        <v/>
      </c>
      <c r="I2619" s="78" t="str">
        <f>IFERROR(IF(D2619="","",VLOOKUP(D2619,Saldo!$P$8:$Q$1009,2,FALSE)),"")</f>
        <v/>
      </c>
      <c r="J2619" s="76"/>
      <c r="K2619" s="74" t="str">
        <f t="shared" si="40"/>
        <v/>
      </c>
    </row>
    <row r="2620" spans="1:11" ht="18.95" customHeight="1" x14ac:dyDescent="0.25">
      <c r="A2620" s="52"/>
      <c r="C2620" s="185"/>
      <c r="D2620" s="76"/>
      <c r="E2620" s="76" t="str">
        <f>IF(D2620="","",IFERROR(VLOOKUP(D2620,Cadastro!$C$9:$D$1009,2,FALSE),"NOT FOUND"))</f>
        <v/>
      </c>
      <c r="F2620" s="94"/>
      <c r="G2620" s="76"/>
      <c r="H2620" s="81" t="str">
        <f>IFERROR(F2620*VLOOKUP(D2620,Saldo!$P$8:$U$1009,6,FALSE),"")</f>
        <v/>
      </c>
      <c r="I2620" s="78" t="str">
        <f>IFERROR(IF(D2620="","",VLOOKUP(D2620,Saldo!$P$8:$Q$1009,2,FALSE)),"")</f>
        <v/>
      </c>
      <c r="J2620" s="76"/>
      <c r="K2620" s="74" t="str">
        <f t="shared" si="40"/>
        <v/>
      </c>
    </row>
    <row r="2621" spans="1:11" ht="18.95" customHeight="1" x14ac:dyDescent="0.25">
      <c r="A2621" s="52"/>
      <c r="C2621" s="185"/>
      <c r="D2621" s="76"/>
      <c r="E2621" s="76" t="str">
        <f>IF(D2621="","",IFERROR(VLOOKUP(D2621,Cadastro!$C$9:$D$1009,2,FALSE),"NOT FOUND"))</f>
        <v/>
      </c>
      <c r="F2621" s="94"/>
      <c r="G2621" s="76"/>
      <c r="H2621" s="81" t="str">
        <f>IFERROR(F2621*VLOOKUP(D2621,Saldo!$P$8:$U$1009,6,FALSE),"")</f>
        <v/>
      </c>
      <c r="I2621" s="78" t="str">
        <f>IFERROR(IF(D2621="","",VLOOKUP(D2621,Saldo!$P$8:$Q$1009,2,FALSE)),"")</f>
        <v/>
      </c>
      <c r="J2621" s="76"/>
      <c r="K2621" s="74" t="str">
        <f t="shared" si="40"/>
        <v/>
      </c>
    </row>
    <row r="2622" spans="1:11" ht="18.95" customHeight="1" x14ac:dyDescent="0.25">
      <c r="A2622" s="52"/>
      <c r="C2622" s="185"/>
      <c r="D2622" s="76"/>
      <c r="E2622" s="76" t="str">
        <f>IF(D2622="","",IFERROR(VLOOKUP(D2622,Cadastro!$C$9:$D$1009,2,FALSE),"NOT FOUND"))</f>
        <v/>
      </c>
      <c r="F2622" s="94"/>
      <c r="G2622" s="76"/>
      <c r="H2622" s="81" t="str">
        <f>IFERROR(F2622*VLOOKUP(D2622,Saldo!$P$8:$U$1009,6,FALSE),"")</f>
        <v/>
      </c>
      <c r="I2622" s="78" t="str">
        <f>IFERROR(IF(D2622="","",VLOOKUP(D2622,Saldo!$P$8:$Q$1009,2,FALSE)),"")</f>
        <v/>
      </c>
      <c r="J2622" s="76"/>
      <c r="K2622" s="74" t="str">
        <f t="shared" si="40"/>
        <v/>
      </c>
    </row>
    <row r="2623" spans="1:11" ht="18.95" customHeight="1" x14ac:dyDescent="0.25">
      <c r="A2623" s="52"/>
      <c r="C2623" s="185"/>
      <c r="D2623" s="76"/>
      <c r="E2623" s="76" t="str">
        <f>IF(D2623="","",IFERROR(VLOOKUP(D2623,Cadastro!$C$9:$D$1009,2,FALSE),"NOT FOUND"))</f>
        <v/>
      </c>
      <c r="F2623" s="94"/>
      <c r="G2623" s="76"/>
      <c r="H2623" s="81" t="str">
        <f>IFERROR(F2623*VLOOKUP(D2623,Saldo!$P$8:$U$1009,6,FALSE),"")</f>
        <v/>
      </c>
      <c r="I2623" s="78" t="str">
        <f>IFERROR(IF(D2623="","",VLOOKUP(D2623,Saldo!$P$8:$Q$1009,2,FALSE)),"")</f>
        <v/>
      </c>
      <c r="J2623" s="76"/>
      <c r="K2623" s="74" t="str">
        <f t="shared" si="40"/>
        <v/>
      </c>
    </row>
    <row r="2624" spans="1:11" ht="18.95" customHeight="1" x14ac:dyDescent="0.25">
      <c r="A2624" s="52"/>
      <c r="C2624" s="185"/>
      <c r="D2624" s="76"/>
      <c r="E2624" s="76" t="str">
        <f>IF(D2624="","",IFERROR(VLOOKUP(D2624,Cadastro!$C$9:$D$1009,2,FALSE),"NOT FOUND"))</f>
        <v/>
      </c>
      <c r="F2624" s="94"/>
      <c r="G2624" s="76"/>
      <c r="H2624" s="81" t="str">
        <f>IFERROR(F2624*VLOOKUP(D2624,Saldo!$P$8:$U$1009,6,FALSE),"")</f>
        <v/>
      </c>
      <c r="I2624" s="78" t="str">
        <f>IFERROR(IF(D2624="","",VLOOKUP(D2624,Saldo!$P$8:$Q$1009,2,FALSE)),"")</f>
        <v/>
      </c>
      <c r="J2624" s="76"/>
      <c r="K2624" s="74" t="str">
        <f t="shared" si="40"/>
        <v/>
      </c>
    </row>
    <row r="2625" spans="1:11" ht="18.95" customHeight="1" x14ac:dyDescent="0.25">
      <c r="A2625" s="52"/>
      <c r="C2625" s="185"/>
      <c r="D2625" s="76"/>
      <c r="E2625" s="76" t="str">
        <f>IF(D2625="","",IFERROR(VLOOKUP(D2625,Cadastro!$C$9:$D$1009,2,FALSE),"NOT FOUND"))</f>
        <v/>
      </c>
      <c r="F2625" s="94"/>
      <c r="G2625" s="76"/>
      <c r="H2625" s="81" t="str">
        <f>IFERROR(F2625*VLOOKUP(D2625,Saldo!$P$8:$U$1009,6,FALSE),"")</f>
        <v/>
      </c>
      <c r="I2625" s="78" t="str">
        <f>IFERROR(IF(D2625="","",VLOOKUP(D2625,Saldo!$P$8:$Q$1009,2,FALSE)),"")</f>
        <v/>
      </c>
      <c r="J2625" s="76"/>
      <c r="K2625" s="74" t="str">
        <f t="shared" si="40"/>
        <v/>
      </c>
    </row>
    <row r="2626" spans="1:11" ht="18.95" customHeight="1" x14ac:dyDescent="0.25">
      <c r="A2626" s="52"/>
      <c r="C2626" s="185"/>
      <c r="D2626" s="76"/>
      <c r="E2626" s="76" t="str">
        <f>IF(D2626="","",IFERROR(VLOOKUP(D2626,Cadastro!$C$9:$D$1009,2,FALSE),"NOT FOUND"))</f>
        <v/>
      </c>
      <c r="F2626" s="94"/>
      <c r="G2626" s="76"/>
      <c r="H2626" s="81" t="str">
        <f>IFERROR(F2626*VLOOKUP(D2626,Saldo!$P$8:$U$1009,6,FALSE),"")</f>
        <v/>
      </c>
      <c r="I2626" s="78" t="str">
        <f>IFERROR(IF(D2626="","",VLOOKUP(D2626,Saldo!$P$8:$Q$1009,2,FALSE)),"")</f>
        <v/>
      </c>
      <c r="J2626" s="76"/>
      <c r="K2626" s="74" t="str">
        <f t="shared" si="40"/>
        <v/>
      </c>
    </row>
    <row r="2627" spans="1:11" ht="18.95" customHeight="1" x14ac:dyDescent="0.25">
      <c r="A2627" s="52"/>
      <c r="C2627" s="185"/>
      <c r="D2627" s="76"/>
      <c r="E2627" s="76" t="str">
        <f>IF(D2627="","",IFERROR(VLOOKUP(D2627,Cadastro!$C$9:$D$1009,2,FALSE),"NOT FOUND"))</f>
        <v/>
      </c>
      <c r="F2627" s="94"/>
      <c r="G2627" s="76"/>
      <c r="H2627" s="81" t="str">
        <f>IFERROR(F2627*VLOOKUP(D2627,Saldo!$P$8:$U$1009,6,FALSE),"")</f>
        <v/>
      </c>
      <c r="I2627" s="78" t="str">
        <f>IFERROR(IF(D2627="","",VLOOKUP(D2627,Saldo!$P$8:$Q$1009,2,FALSE)),"")</f>
        <v/>
      </c>
      <c r="J2627" s="76"/>
      <c r="K2627" s="74" t="str">
        <f t="shared" si="40"/>
        <v/>
      </c>
    </row>
    <row r="2628" spans="1:11" ht="18.95" customHeight="1" x14ac:dyDescent="0.25">
      <c r="A2628" s="52"/>
      <c r="C2628" s="185"/>
      <c r="D2628" s="76"/>
      <c r="E2628" s="76" t="str">
        <f>IF(D2628="","",IFERROR(VLOOKUP(D2628,Cadastro!$C$9:$D$1009,2,FALSE),"NOT FOUND"))</f>
        <v/>
      </c>
      <c r="F2628" s="94"/>
      <c r="G2628" s="76"/>
      <c r="H2628" s="81" t="str">
        <f>IFERROR(F2628*VLOOKUP(D2628,Saldo!$P$8:$U$1009,6,FALSE),"")</f>
        <v/>
      </c>
      <c r="I2628" s="78" t="str">
        <f>IFERROR(IF(D2628="","",VLOOKUP(D2628,Saldo!$P$8:$Q$1009,2,FALSE)),"")</f>
        <v/>
      </c>
      <c r="J2628" s="76"/>
      <c r="K2628" s="74" t="str">
        <f t="shared" si="40"/>
        <v/>
      </c>
    </row>
    <row r="2629" spans="1:11" ht="18.95" customHeight="1" x14ac:dyDescent="0.25">
      <c r="A2629" s="52"/>
      <c r="C2629" s="185"/>
      <c r="D2629" s="76"/>
      <c r="E2629" s="76" t="str">
        <f>IF(D2629="","",IFERROR(VLOOKUP(D2629,Cadastro!$C$9:$D$1009,2,FALSE),"NOT FOUND"))</f>
        <v/>
      </c>
      <c r="F2629" s="94"/>
      <c r="G2629" s="76"/>
      <c r="H2629" s="81" t="str">
        <f>IFERROR(F2629*VLOOKUP(D2629,Saldo!$P$8:$U$1009,6,FALSE),"")</f>
        <v/>
      </c>
      <c r="I2629" s="78" t="str">
        <f>IFERROR(IF(D2629="","",VLOOKUP(D2629,Saldo!$P$8:$Q$1009,2,FALSE)),"")</f>
        <v/>
      </c>
      <c r="J2629" s="76"/>
      <c r="K2629" s="74" t="str">
        <f t="shared" si="40"/>
        <v/>
      </c>
    </row>
    <row r="2630" spans="1:11" ht="18.95" customHeight="1" x14ac:dyDescent="0.25">
      <c r="A2630" s="52"/>
      <c r="C2630" s="185"/>
      <c r="D2630" s="76"/>
      <c r="E2630" s="76" t="str">
        <f>IF(D2630="","",IFERROR(VLOOKUP(D2630,Cadastro!$C$9:$D$1009,2,FALSE),"NOT FOUND"))</f>
        <v/>
      </c>
      <c r="F2630" s="94"/>
      <c r="G2630" s="76"/>
      <c r="H2630" s="81" t="str">
        <f>IFERROR(F2630*VLOOKUP(D2630,Saldo!$P$8:$U$1009,6,FALSE),"")</f>
        <v/>
      </c>
      <c r="I2630" s="78" t="str">
        <f>IFERROR(IF(D2630="","",VLOOKUP(D2630,Saldo!$P$8:$Q$1009,2,FALSE)),"")</f>
        <v/>
      </c>
      <c r="J2630" s="76"/>
      <c r="K2630" s="74" t="str">
        <f t="shared" si="40"/>
        <v/>
      </c>
    </row>
    <row r="2631" spans="1:11" ht="18.95" customHeight="1" x14ac:dyDescent="0.25">
      <c r="A2631" s="52"/>
      <c r="C2631" s="185"/>
      <c r="D2631" s="76"/>
      <c r="E2631" s="76" t="str">
        <f>IF(D2631="","",IFERROR(VLOOKUP(D2631,Cadastro!$C$9:$D$1009,2,FALSE),"NOT FOUND"))</f>
        <v/>
      </c>
      <c r="F2631" s="94"/>
      <c r="G2631" s="76"/>
      <c r="H2631" s="81" t="str">
        <f>IFERROR(F2631*VLOOKUP(D2631,Saldo!$P$8:$U$1009,6,FALSE),"")</f>
        <v/>
      </c>
      <c r="I2631" s="78" t="str">
        <f>IFERROR(IF(D2631="","",VLOOKUP(D2631,Saldo!$P$8:$Q$1009,2,FALSE)),"")</f>
        <v/>
      </c>
      <c r="J2631" s="76"/>
      <c r="K2631" s="74" t="str">
        <f t="shared" si="40"/>
        <v/>
      </c>
    </row>
    <row r="2632" spans="1:11" ht="18.95" customHeight="1" x14ac:dyDescent="0.25">
      <c r="A2632" s="52"/>
      <c r="C2632" s="185"/>
      <c r="D2632" s="76"/>
      <c r="E2632" s="76" t="str">
        <f>IF(D2632="","",IFERROR(VLOOKUP(D2632,Cadastro!$C$9:$D$1009,2,FALSE),"NOT FOUND"))</f>
        <v/>
      </c>
      <c r="F2632" s="94"/>
      <c r="G2632" s="76"/>
      <c r="H2632" s="81" t="str">
        <f>IFERROR(F2632*VLOOKUP(D2632,Saldo!$P$8:$U$1009,6,FALSE),"")</f>
        <v/>
      </c>
      <c r="I2632" s="78" t="str">
        <f>IFERROR(IF(D2632="","",VLOOKUP(D2632,Saldo!$P$8:$Q$1009,2,FALSE)),"")</f>
        <v/>
      </c>
      <c r="J2632" s="76"/>
      <c r="K2632" s="74" t="str">
        <f t="shared" si="40"/>
        <v/>
      </c>
    </row>
    <row r="2633" spans="1:11" ht="18.95" customHeight="1" x14ac:dyDescent="0.25">
      <c r="A2633" s="52"/>
      <c r="C2633" s="185"/>
      <c r="D2633" s="76"/>
      <c r="E2633" s="76" t="str">
        <f>IF(D2633="","",IFERROR(VLOOKUP(D2633,Cadastro!$C$9:$D$1009,2,FALSE),"NOT FOUND"))</f>
        <v/>
      </c>
      <c r="F2633" s="94"/>
      <c r="G2633" s="76"/>
      <c r="H2633" s="81" t="str">
        <f>IFERROR(F2633*VLOOKUP(D2633,Saldo!$P$8:$U$1009,6,FALSE),"")</f>
        <v/>
      </c>
      <c r="I2633" s="78" t="str">
        <f>IFERROR(IF(D2633="","",VLOOKUP(D2633,Saldo!$P$8:$Q$1009,2,FALSE)),"")</f>
        <v/>
      </c>
      <c r="J2633" s="76"/>
      <c r="K2633" s="74" t="str">
        <f t="shared" si="40"/>
        <v/>
      </c>
    </row>
    <row r="2634" spans="1:11" ht="18.95" customHeight="1" x14ac:dyDescent="0.25">
      <c r="A2634" s="52"/>
      <c r="C2634" s="185"/>
      <c r="D2634" s="76"/>
      <c r="E2634" s="76" t="str">
        <f>IF(D2634="","",IFERROR(VLOOKUP(D2634,Cadastro!$C$9:$D$1009,2,FALSE),"NOT FOUND"))</f>
        <v/>
      </c>
      <c r="F2634" s="94"/>
      <c r="G2634" s="76"/>
      <c r="H2634" s="81" t="str">
        <f>IFERROR(F2634*VLOOKUP(D2634,Saldo!$P$8:$U$1009,6,FALSE),"")</f>
        <v/>
      </c>
      <c r="I2634" s="78" t="str">
        <f>IFERROR(IF(D2634="","",VLOOKUP(D2634,Saldo!$P$8:$Q$1009,2,FALSE)),"")</f>
        <v/>
      </c>
      <c r="J2634" s="76"/>
      <c r="K2634" s="74" t="str">
        <f t="shared" ref="K2634:K2697" si="41">IF(C2634="","",MONTH(C2634))</f>
        <v/>
      </c>
    </row>
    <row r="2635" spans="1:11" ht="18.95" customHeight="1" x14ac:dyDescent="0.25">
      <c r="A2635" s="52"/>
      <c r="C2635" s="185"/>
      <c r="D2635" s="76"/>
      <c r="E2635" s="76" t="str">
        <f>IF(D2635="","",IFERROR(VLOOKUP(D2635,Cadastro!$C$9:$D$1009,2,FALSE),"NOT FOUND"))</f>
        <v/>
      </c>
      <c r="F2635" s="94"/>
      <c r="G2635" s="76"/>
      <c r="H2635" s="81" t="str">
        <f>IFERROR(F2635*VLOOKUP(D2635,Saldo!$P$8:$U$1009,6,FALSE),"")</f>
        <v/>
      </c>
      <c r="I2635" s="78" t="str">
        <f>IFERROR(IF(D2635="","",VLOOKUP(D2635,Saldo!$P$8:$Q$1009,2,FALSE)),"")</f>
        <v/>
      </c>
      <c r="J2635" s="76"/>
      <c r="K2635" s="74" t="str">
        <f t="shared" si="41"/>
        <v/>
      </c>
    </row>
    <row r="2636" spans="1:11" ht="18.95" customHeight="1" x14ac:dyDescent="0.25">
      <c r="A2636" s="52"/>
      <c r="C2636" s="185"/>
      <c r="D2636" s="76"/>
      <c r="E2636" s="76" t="str">
        <f>IF(D2636="","",IFERROR(VLOOKUP(D2636,Cadastro!$C$9:$D$1009,2,FALSE),"NOT FOUND"))</f>
        <v/>
      </c>
      <c r="F2636" s="94"/>
      <c r="G2636" s="76"/>
      <c r="H2636" s="81" t="str">
        <f>IFERROR(F2636*VLOOKUP(D2636,Saldo!$P$8:$U$1009,6,FALSE),"")</f>
        <v/>
      </c>
      <c r="I2636" s="78" t="str">
        <f>IFERROR(IF(D2636="","",VLOOKUP(D2636,Saldo!$P$8:$Q$1009,2,FALSE)),"")</f>
        <v/>
      </c>
      <c r="J2636" s="76"/>
      <c r="K2636" s="74" t="str">
        <f t="shared" si="41"/>
        <v/>
      </c>
    </row>
    <row r="2637" spans="1:11" ht="18.95" customHeight="1" x14ac:dyDescent="0.25">
      <c r="A2637" s="52"/>
      <c r="C2637" s="185"/>
      <c r="D2637" s="76"/>
      <c r="E2637" s="76" t="str">
        <f>IF(D2637="","",IFERROR(VLOOKUP(D2637,Cadastro!$C$9:$D$1009,2,FALSE),"NOT FOUND"))</f>
        <v/>
      </c>
      <c r="F2637" s="94"/>
      <c r="G2637" s="76"/>
      <c r="H2637" s="81" t="str">
        <f>IFERROR(F2637*VLOOKUP(D2637,Saldo!$P$8:$U$1009,6,FALSE),"")</f>
        <v/>
      </c>
      <c r="I2637" s="78" t="str">
        <f>IFERROR(IF(D2637="","",VLOOKUP(D2637,Saldo!$P$8:$Q$1009,2,FALSE)),"")</f>
        <v/>
      </c>
      <c r="J2637" s="76"/>
      <c r="K2637" s="74" t="str">
        <f t="shared" si="41"/>
        <v/>
      </c>
    </row>
    <row r="2638" spans="1:11" ht="18.95" customHeight="1" x14ac:dyDescent="0.25">
      <c r="A2638" s="52"/>
      <c r="C2638" s="185"/>
      <c r="D2638" s="76"/>
      <c r="E2638" s="76" t="str">
        <f>IF(D2638="","",IFERROR(VLOOKUP(D2638,Cadastro!$C$9:$D$1009,2,FALSE),"NOT FOUND"))</f>
        <v/>
      </c>
      <c r="F2638" s="94"/>
      <c r="G2638" s="76"/>
      <c r="H2638" s="81" t="str">
        <f>IFERROR(F2638*VLOOKUP(D2638,Saldo!$P$8:$U$1009,6,FALSE),"")</f>
        <v/>
      </c>
      <c r="I2638" s="78" t="str">
        <f>IFERROR(IF(D2638="","",VLOOKUP(D2638,Saldo!$P$8:$Q$1009,2,FALSE)),"")</f>
        <v/>
      </c>
      <c r="J2638" s="76"/>
      <c r="K2638" s="74" t="str">
        <f t="shared" si="41"/>
        <v/>
      </c>
    </row>
    <row r="2639" spans="1:11" ht="18.95" customHeight="1" x14ac:dyDescent="0.25">
      <c r="A2639" s="52"/>
      <c r="C2639" s="185"/>
      <c r="D2639" s="76"/>
      <c r="E2639" s="76" t="str">
        <f>IF(D2639="","",IFERROR(VLOOKUP(D2639,Cadastro!$C$9:$D$1009,2,FALSE),"NOT FOUND"))</f>
        <v/>
      </c>
      <c r="F2639" s="94"/>
      <c r="G2639" s="76"/>
      <c r="H2639" s="81" t="str">
        <f>IFERROR(F2639*VLOOKUP(D2639,Saldo!$P$8:$U$1009,6,FALSE),"")</f>
        <v/>
      </c>
      <c r="I2639" s="78" t="str">
        <f>IFERROR(IF(D2639="","",VLOOKUP(D2639,Saldo!$P$8:$Q$1009,2,FALSE)),"")</f>
        <v/>
      </c>
      <c r="J2639" s="76"/>
      <c r="K2639" s="74" t="str">
        <f t="shared" si="41"/>
        <v/>
      </c>
    </row>
    <row r="2640" spans="1:11" ht="18.95" customHeight="1" x14ac:dyDescent="0.25">
      <c r="A2640" s="52"/>
      <c r="C2640" s="185"/>
      <c r="D2640" s="76"/>
      <c r="E2640" s="76" t="str">
        <f>IF(D2640="","",IFERROR(VLOOKUP(D2640,Cadastro!$C$9:$D$1009,2,FALSE),"NOT FOUND"))</f>
        <v/>
      </c>
      <c r="F2640" s="94"/>
      <c r="G2640" s="76"/>
      <c r="H2640" s="81" t="str">
        <f>IFERROR(F2640*VLOOKUP(D2640,Saldo!$P$8:$U$1009,6,FALSE),"")</f>
        <v/>
      </c>
      <c r="I2640" s="78" t="str">
        <f>IFERROR(IF(D2640="","",VLOOKUP(D2640,Saldo!$P$8:$Q$1009,2,FALSE)),"")</f>
        <v/>
      </c>
      <c r="J2640" s="76"/>
      <c r="K2640" s="74" t="str">
        <f t="shared" si="41"/>
        <v/>
      </c>
    </row>
    <row r="2641" spans="1:11" ht="18.95" customHeight="1" x14ac:dyDescent="0.25">
      <c r="A2641" s="52"/>
      <c r="C2641" s="185"/>
      <c r="D2641" s="76"/>
      <c r="E2641" s="76" t="str">
        <f>IF(D2641="","",IFERROR(VLOOKUP(D2641,Cadastro!$C$9:$D$1009,2,FALSE),"NOT FOUND"))</f>
        <v/>
      </c>
      <c r="F2641" s="94"/>
      <c r="G2641" s="76"/>
      <c r="H2641" s="81" t="str">
        <f>IFERROR(F2641*VLOOKUP(D2641,Saldo!$P$8:$U$1009,6,FALSE),"")</f>
        <v/>
      </c>
      <c r="I2641" s="78" t="str">
        <f>IFERROR(IF(D2641="","",VLOOKUP(D2641,Saldo!$P$8:$Q$1009,2,FALSE)),"")</f>
        <v/>
      </c>
      <c r="J2641" s="76"/>
      <c r="K2641" s="74" t="str">
        <f t="shared" si="41"/>
        <v/>
      </c>
    </row>
    <row r="2642" spans="1:11" ht="18.95" customHeight="1" x14ac:dyDescent="0.25">
      <c r="A2642" s="52"/>
      <c r="C2642" s="185"/>
      <c r="D2642" s="76"/>
      <c r="E2642" s="76" t="str">
        <f>IF(D2642="","",IFERROR(VLOOKUP(D2642,Cadastro!$C$9:$D$1009,2,FALSE),"NOT FOUND"))</f>
        <v/>
      </c>
      <c r="F2642" s="94"/>
      <c r="G2642" s="76"/>
      <c r="H2642" s="81" t="str">
        <f>IFERROR(F2642*VLOOKUP(D2642,Saldo!$P$8:$U$1009,6,FALSE),"")</f>
        <v/>
      </c>
      <c r="I2642" s="78" t="str">
        <f>IFERROR(IF(D2642="","",VLOOKUP(D2642,Saldo!$P$8:$Q$1009,2,FALSE)),"")</f>
        <v/>
      </c>
      <c r="J2642" s="76"/>
      <c r="K2642" s="74" t="str">
        <f t="shared" si="41"/>
        <v/>
      </c>
    </row>
    <row r="2643" spans="1:11" ht="18.95" customHeight="1" x14ac:dyDescent="0.25">
      <c r="A2643" s="52"/>
      <c r="C2643" s="185"/>
      <c r="D2643" s="76"/>
      <c r="E2643" s="76" t="str">
        <f>IF(D2643="","",IFERROR(VLOOKUP(D2643,Cadastro!$C$9:$D$1009,2,FALSE),"NOT FOUND"))</f>
        <v/>
      </c>
      <c r="F2643" s="94"/>
      <c r="G2643" s="76"/>
      <c r="H2643" s="81" t="str">
        <f>IFERROR(F2643*VLOOKUP(D2643,Saldo!$P$8:$U$1009,6,FALSE),"")</f>
        <v/>
      </c>
      <c r="I2643" s="78" t="str">
        <f>IFERROR(IF(D2643="","",VLOOKUP(D2643,Saldo!$P$8:$Q$1009,2,FALSE)),"")</f>
        <v/>
      </c>
      <c r="J2643" s="76"/>
      <c r="K2643" s="74" t="str">
        <f t="shared" si="41"/>
        <v/>
      </c>
    </row>
    <row r="2644" spans="1:11" ht="18.95" customHeight="1" x14ac:dyDescent="0.25">
      <c r="A2644" s="52"/>
      <c r="C2644" s="185"/>
      <c r="D2644" s="76"/>
      <c r="E2644" s="76" t="str">
        <f>IF(D2644="","",IFERROR(VLOOKUP(D2644,Cadastro!$C$9:$D$1009,2,FALSE),"NOT FOUND"))</f>
        <v/>
      </c>
      <c r="F2644" s="94"/>
      <c r="G2644" s="76"/>
      <c r="H2644" s="81" t="str">
        <f>IFERROR(F2644*VLOOKUP(D2644,Saldo!$P$8:$U$1009,6,FALSE),"")</f>
        <v/>
      </c>
      <c r="I2644" s="78" t="str">
        <f>IFERROR(IF(D2644="","",VLOOKUP(D2644,Saldo!$P$8:$Q$1009,2,FALSE)),"")</f>
        <v/>
      </c>
      <c r="J2644" s="76"/>
      <c r="K2644" s="74" t="str">
        <f t="shared" si="41"/>
        <v/>
      </c>
    </row>
    <row r="2645" spans="1:11" ht="18.95" customHeight="1" x14ac:dyDescent="0.25">
      <c r="A2645" s="52"/>
      <c r="C2645" s="185"/>
      <c r="D2645" s="76"/>
      <c r="E2645" s="76" t="str">
        <f>IF(D2645="","",IFERROR(VLOOKUP(D2645,Cadastro!$C$9:$D$1009,2,FALSE),"NOT FOUND"))</f>
        <v/>
      </c>
      <c r="F2645" s="94"/>
      <c r="G2645" s="76"/>
      <c r="H2645" s="81" t="str">
        <f>IFERROR(F2645*VLOOKUP(D2645,Saldo!$P$8:$U$1009,6,FALSE),"")</f>
        <v/>
      </c>
      <c r="I2645" s="78" t="str">
        <f>IFERROR(IF(D2645="","",VLOOKUP(D2645,Saldo!$P$8:$Q$1009,2,FALSE)),"")</f>
        <v/>
      </c>
      <c r="J2645" s="76"/>
      <c r="K2645" s="74" t="str">
        <f t="shared" si="41"/>
        <v/>
      </c>
    </row>
    <row r="2646" spans="1:11" ht="18.95" customHeight="1" x14ac:dyDescent="0.25">
      <c r="A2646" s="52"/>
      <c r="C2646" s="185"/>
      <c r="D2646" s="76"/>
      <c r="E2646" s="76" t="str">
        <f>IF(D2646="","",IFERROR(VLOOKUP(D2646,Cadastro!$C$9:$D$1009,2,FALSE),"NOT FOUND"))</f>
        <v/>
      </c>
      <c r="F2646" s="94"/>
      <c r="G2646" s="76"/>
      <c r="H2646" s="81" t="str">
        <f>IFERROR(F2646*VLOOKUP(D2646,Saldo!$P$8:$U$1009,6,FALSE),"")</f>
        <v/>
      </c>
      <c r="I2646" s="78" t="str">
        <f>IFERROR(IF(D2646="","",VLOOKUP(D2646,Saldo!$P$8:$Q$1009,2,FALSE)),"")</f>
        <v/>
      </c>
      <c r="J2646" s="76"/>
      <c r="K2646" s="74" t="str">
        <f t="shared" si="41"/>
        <v/>
      </c>
    </row>
    <row r="2647" spans="1:11" ht="18.95" customHeight="1" x14ac:dyDescent="0.25">
      <c r="A2647" s="52"/>
      <c r="C2647" s="185"/>
      <c r="D2647" s="76"/>
      <c r="E2647" s="76" t="str">
        <f>IF(D2647="","",IFERROR(VLOOKUP(D2647,Cadastro!$C$9:$D$1009,2,FALSE),"NOT FOUND"))</f>
        <v/>
      </c>
      <c r="F2647" s="94"/>
      <c r="G2647" s="76"/>
      <c r="H2647" s="81" t="str">
        <f>IFERROR(F2647*VLOOKUP(D2647,Saldo!$P$8:$U$1009,6,FALSE),"")</f>
        <v/>
      </c>
      <c r="I2647" s="78" t="str">
        <f>IFERROR(IF(D2647="","",VLOOKUP(D2647,Saldo!$P$8:$Q$1009,2,FALSE)),"")</f>
        <v/>
      </c>
      <c r="J2647" s="76"/>
      <c r="K2647" s="74" t="str">
        <f t="shared" si="41"/>
        <v/>
      </c>
    </row>
    <row r="2648" spans="1:11" ht="18.95" customHeight="1" x14ac:dyDescent="0.25">
      <c r="A2648" s="52"/>
      <c r="C2648" s="185"/>
      <c r="D2648" s="76"/>
      <c r="E2648" s="76" t="str">
        <f>IF(D2648="","",IFERROR(VLOOKUP(D2648,Cadastro!$C$9:$D$1009,2,FALSE),"NOT FOUND"))</f>
        <v/>
      </c>
      <c r="F2648" s="94"/>
      <c r="G2648" s="76"/>
      <c r="H2648" s="81" t="str">
        <f>IFERROR(F2648*VLOOKUP(D2648,Saldo!$P$8:$U$1009,6,FALSE),"")</f>
        <v/>
      </c>
      <c r="I2648" s="78" t="str">
        <f>IFERROR(IF(D2648="","",VLOOKUP(D2648,Saldo!$P$8:$Q$1009,2,FALSE)),"")</f>
        <v/>
      </c>
      <c r="J2648" s="76"/>
      <c r="K2648" s="74" t="str">
        <f t="shared" si="41"/>
        <v/>
      </c>
    </row>
    <row r="2649" spans="1:11" ht="18.95" customHeight="1" x14ac:dyDescent="0.25">
      <c r="A2649" s="52"/>
      <c r="C2649" s="185"/>
      <c r="D2649" s="76"/>
      <c r="E2649" s="76" t="str">
        <f>IF(D2649="","",IFERROR(VLOOKUP(D2649,Cadastro!$C$9:$D$1009,2,FALSE),"NOT FOUND"))</f>
        <v/>
      </c>
      <c r="F2649" s="94"/>
      <c r="G2649" s="76"/>
      <c r="H2649" s="81" t="str">
        <f>IFERROR(F2649*VLOOKUP(D2649,Saldo!$P$8:$U$1009,6,FALSE),"")</f>
        <v/>
      </c>
      <c r="I2649" s="78" t="str">
        <f>IFERROR(IF(D2649="","",VLOOKUP(D2649,Saldo!$P$8:$Q$1009,2,FALSE)),"")</f>
        <v/>
      </c>
      <c r="J2649" s="76"/>
      <c r="K2649" s="74" t="str">
        <f t="shared" si="41"/>
        <v/>
      </c>
    </row>
    <row r="2650" spans="1:11" ht="18.95" customHeight="1" x14ac:dyDescent="0.25">
      <c r="A2650" s="52"/>
      <c r="C2650" s="185"/>
      <c r="D2650" s="76"/>
      <c r="E2650" s="76" t="str">
        <f>IF(D2650="","",IFERROR(VLOOKUP(D2650,Cadastro!$C$9:$D$1009,2,FALSE),"NOT FOUND"))</f>
        <v/>
      </c>
      <c r="F2650" s="94"/>
      <c r="G2650" s="76"/>
      <c r="H2650" s="81" t="str">
        <f>IFERROR(F2650*VLOOKUP(D2650,Saldo!$P$8:$U$1009,6,FALSE),"")</f>
        <v/>
      </c>
      <c r="I2650" s="78" t="str">
        <f>IFERROR(IF(D2650="","",VLOOKUP(D2650,Saldo!$P$8:$Q$1009,2,FALSE)),"")</f>
        <v/>
      </c>
      <c r="J2650" s="76"/>
      <c r="K2650" s="74" t="str">
        <f t="shared" si="41"/>
        <v/>
      </c>
    </row>
    <row r="2651" spans="1:11" ht="18.95" customHeight="1" x14ac:dyDescent="0.25">
      <c r="A2651" s="52"/>
      <c r="C2651" s="185"/>
      <c r="D2651" s="76"/>
      <c r="E2651" s="76" t="str">
        <f>IF(D2651="","",IFERROR(VLOOKUP(D2651,Cadastro!$C$9:$D$1009,2,FALSE),"NOT FOUND"))</f>
        <v/>
      </c>
      <c r="F2651" s="94"/>
      <c r="G2651" s="76"/>
      <c r="H2651" s="81" t="str">
        <f>IFERROR(F2651*VLOOKUP(D2651,Saldo!$P$8:$U$1009,6,FALSE),"")</f>
        <v/>
      </c>
      <c r="I2651" s="78" t="str">
        <f>IFERROR(IF(D2651="","",VLOOKUP(D2651,Saldo!$P$8:$Q$1009,2,FALSE)),"")</f>
        <v/>
      </c>
      <c r="J2651" s="76"/>
      <c r="K2651" s="74" t="str">
        <f t="shared" si="41"/>
        <v/>
      </c>
    </row>
    <row r="2652" spans="1:11" ht="18.95" customHeight="1" x14ac:dyDescent="0.25">
      <c r="A2652" s="52"/>
      <c r="C2652" s="185"/>
      <c r="D2652" s="76"/>
      <c r="E2652" s="76" t="str">
        <f>IF(D2652="","",IFERROR(VLOOKUP(D2652,Cadastro!$C$9:$D$1009,2,FALSE),"NOT FOUND"))</f>
        <v/>
      </c>
      <c r="F2652" s="94"/>
      <c r="G2652" s="76"/>
      <c r="H2652" s="81" t="str">
        <f>IFERROR(F2652*VLOOKUP(D2652,Saldo!$P$8:$U$1009,6,FALSE),"")</f>
        <v/>
      </c>
      <c r="I2652" s="78" t="str">
        <f>IFERROR(IF(D2652="","",VLOOKUP(D2652,Saldo!$P$8:$Q$1009,2,FALSE)),"")</f>
        <v/>
      </c>
      <c r="J2652" s="76"/>
      <c r="K2652" s="74" t="str">
        <f t="shared" si="41"/>
        <v/>
      </c>
    </row>
    <row r="2653" spans="1:11" ht="18.95" customHeight="1" x14ac:dyDescent="0.25">
      <c r="A2653" s="52"/>
      <c r="C2653" s="185"/>
      <c r="D2653" s="76"/>
      <c r="E2653" s="76" t="str">
        <f>IF(D2653="","",IFERROR(VLOOKUP(D2653,Cadastro!$C$9:$D$1009,2,FALSE),"NOT FOUND"))</f>
        <v/>
      </c>
      <c r="F2653" s="94"/>
      <c r="G2653" s="76"/>
      <c r="H2653" s="81" t="str">
        <f>IFERROR(F2653*VLOOKUP(D2653,Saldo!$P$8:$U$1009,6,FALSE),"")</f>
        <v/>
      </c>
      <c r="I2653" s="78" t="str">
        <f>IFERROR(IF(D2653="","",VLOOKUP(D2653,Saldo!$P$8:$Q$1009,2,FALSE)),"")</f>
        <v/>
      </c>
      <c r="J2653" s="76"/>
      <c r="K2653" s="74" t="str">
        <f t="shared" si="41"/>
        <v/>
      </c>
    </row>
    <row r="2654" spans="1:11" ht="18.95" customHeight="1" x14ac:dyDescent="0.25">
      <c r="A2654" s="52"/>
      <c r="C2654" s="185"/>
      <c r="D2654" s="76"/>
      <c r="E2654" s="76" t="str">
        <f>IF(D2654="","",IFERROR(VLOOKUP(D2654,Cadastro!$C$9:$D$1009,2,FALSE),"NOT FOUND"))</f>
        <v/>
      </c>
      <c r="F2654" s="94"/>
      <c r="G2654" s="76"/>
      <c r="H2654" s="81" t="str">
        <f>IFERROR(F2654*VLOOKUP(D2654,Saldo!$P$8:$U$1009,6,FALSE),"")</f>
        <v/>
      </c>
      <c r="I2654" s="78" t="str">
        <f>IFERROR(IF(D2654="","",VLOOKUP(D2654,Saldo!$P$8:$Q$1009,2,FALSE)),"")</f>
        <v/>
      </c>
      <c r="J2654" s="76"/>
      <c r="K2654" s="74" t="str">
        <f t="shared" si="41"/>
        <v/>
      </c>
    </row>
    <row r="2655" spans="1:11" ht="18.95" customHeight="1" x14ac:dyDescent="0.25">
      <c r="A2655" s="52"/>
      <c r="C2655" s="185"/>
      <c r="D2655" s="76"/>
      <c r="E2655" s="76" t="str">
        <f>IF(D2655="","",IFERROR(VLOOKUP(D2655,Cadastro!$C$9:$D$1009,2,FALSE),"NOT FOUND"))</f>
        <v/>
      </c>
      <c r="F2655" s="94"/>
      <c r="G2655" s="76"/>
      <c r="H2655" s="81" t="str">
        <f>IFERROR(F2655*VLOOKUP(D2655,Saldo!$P$8:$U$1009,6,FALSE),"")</f>
        <v/>
      </c>
      <c r="I2655" s="78" t="str">
        <f>IFERROR(IF(D2655="","",VLOOKUP(D2655,Saldo!$P$8:$Q$1009,2,FALSE)),"")</f>
        <v/>
      </c>
      <c r="J2655" s="76"/>
      <c r="K2655" s="74" t="str">
        <f t="shared" si="41"/>
        <v/>
      </c>
    </row>
    <row r="2656" spans="1:11" ht="18.95" customHeight="1" x14ac:dyDescent="0.25">
      <c r="A2656" s="52"/>
      <c r="C2656" s="185"/>
      <c r="D2656" s="76"/>
      <c r="E2656" s="76" t="str">
        <f>IF(D2656="","",IFERROR(VLOOKUP(D2656,Cadastro!$C$9:$D$1009,2,FALSE),"NOT FOUND"))</f>
        <v/>
      </c>
      <c r="F2656" s="94"/>
      <c r="G2656" s="76"/>
      <c r="H2656" s="81" t="str">
        <f>IFERROR(F2656*VLOOKUP(D2656,Saldo!$P$8:$U$1009,6,FALSE),"")</f>
        <v/>
      </c>
      <c r="I2656" s="78" t="str">
        <f>IFERROR(IF(D2656="","",VLOOKUP(D2656,Saldo!$P$8:$Q$1009,2,FALSE)),"")</f>
        <v/>
      </c>
      <c r="J2656" s="76"/>
      <c r="K2656" s="74" t="str">
        <f t="shared" si="41"/>
        <v/>
      </c>
    </row>
    <row r="2657" spans="1:11" ht="18.95" customHeight="1" x14ac:dyDescent="0.25">
      <c r="A2657" s="52"/>
      <c r="C2657" s="185"/>
      <c r="D2657" s="76"/>
      <c r="E2657" s="76" t="str">
        <f>IF(D2657="","",IFERROR(VLOOKUP(D2657,Cadastro!$C$9:$D$1009,2,FALSE),"NOT FOUND"))</f>
        <v/>
      </c>
      <c r="F2657" s="94"/>
      <c r="G2657" s="76"/>
      <c r="H2657" s="81" t="str">
        <f>IFERROR(F2657*VLOOKUP(D2657,Saldo!$P$8:$U$1009,6,FALSE),"")</f>
        <v/>
      </c>
      <c r="I2657" s="78" t="str">
        <f>IFERROR(IF(D2657="","",VLOOKUP(D2657,Saldo!$P$8:$Q$1009,2,FALSE)),"")</f>
        <v/>
      </c>
      <c r="J2657" s="76"/>
      <c r="K2657" s="74" t="str">
        <f t="shared" si="41"/>
        <v/>
      </c>
    </row>
    <row r="2658" spans="1:11" ht="18.95" customHeight="1" x14ac:dyDescent="0.25">
      <c r="A2658" s="52"/>
      <c r="C2658" s="185"/>
      <c r="D2658" s="76"/>
      <c r="E2658" s="76" t="str">
        <f>IF(D2658="","",IFERROR(VLOOKUP(D2658,Cadastro!$C$9:$D$1009,2,FALSE),"NOT FOUND"))</f>
        <v/>
      </c>
      <c r="F2658" s="94"/>
      <c r="G2658" s="76"/>
      <c r="H2658" s="81" t="str">
        <f>IFERROR(F2658*VLOOKUP(D2658,Saldo!$P$8:$U$1009,6,FALSE),"")</f>
        <v/>
      </c>
      <c r="I2658" s="78" t="str">
        <f>IFERROR(IF(D2658="","",VLOOKUP(D2658,Saldo!$P$8:$Q$1009,2,FALSE)),"")</f>
        <v/>
      </c>
      <c r="J2658" s="76"/>
      <c r="K2658" s="74" t="str">
        <f t="shared" si="41"/>
        <v/>
      </c>
    </row>
    <row r="2659" spans="1:11" ht="18.95" customHeight="1" x14ac:dyDescent="0.25">
      <c r="A2659" s="52"/>
      <c r="C2659" s="185"/>
      <c r="D2659" s="76"/>
      <c r="E2659" s="76" t="str">
        <f>IF(D2659="","",IFERROR(VLOOKUP(D2659,Cadastro!$C$9:$D$1009,2,FALSE),"NOT FOUND"))</f>
        <v/>
      </c>
      <c r="F2659" s="94"/>
      <c r="G2659" s="76"/>
      <c r="H2659" s="81" t="str">
        <f>IFERROR(F2659*VLOOKUP(D2659,Saldo!$P$8:$U$1009,6,FALSE),"")</f>
        <v/>
      </c>
      <c r="I2659" s="78" t="str">
        <f>IFERROR(IF(D2659="","",VLOOKUP(D2659,Saldo!$P$8:$Q$1009,2,FALSE)),"")</f>
        <v/>
      </c>
      <c r="J2659" s="76"/>
      <c r="K2659" s="74" t="str">
        <f t="shared" si="41"/>
        <v/>
      </c>
    </row>
    <row r="2660" spans="1:11" ht="18.95" customHeight="1" x14ac:dyDescent="0.25">
      <c r="A2660" s="52"/>
      <c r="C2660" s="185"/>
      <c r="D2660" s="76"/>
      <c r="E2660" s="76" t="str">
        <f>IF(D2660="","",IFERROR(VLOOKUP(D2660,Cadastro!$C$9:$D$1009,2,FALSE),"NOT FOUND"))</f>
        <v/>
      </c>
      <c r="F2660" s="94"/>
      <c r="G2660" s="76"/>
      <c r="H2660" s="81" t="str">
        <f>IFERROR(F2660*VLOOKUP(D2660,Saldo!$P$8:$U$1009,6,FALSE),"")</f>
        <v/>
      </c>
      <c r="I2660" s="78" t="str">
        <f>IFERROR(IF(D2660="","",VLOOKUP(D2660,Saldo!$P$8:$Q$1009,2,FALSE)),"")</f>
        <v/>
      </c>
      <c r="J2660" s="76"/>
      <c r="K2660" s="74" t="str">
        <f t="shared" si="41"/>
        <v/>
      </c>
    </row>
    <row r="2661" spans="1:11" ht="18.95" customHeight="1" x14ac:dyDescent="0.25">
      <c r="A2661" s="52"/>
      <c r="C2661" s="185"/>
      <c r="D2661" s="76"/>
      <c r="E2661" s="76" t="str">
        <f>IF(D2661="","",IFERROR(VLOOKUP(D2661,Cadastro!$C$9:$D$1009,2,FALSE),"NOT FOUND"))</f>
        <v/>
      </c>
      <c r="F2661" s="94"/>
      <c r="G2661" s="76"/>
      <c r="H2661" s="81" t="str">
        <f>IFERROR(F2661*VLOOKUP(D2661,Saldo!$P$8:$U$1009,6,FALSE),"")</f>
        <v/>
      </c>
      <c r="I2661" s="78" t="str">
        <f>IFERROR(IF(D2661="","",VLOOKUP(D2661,Saldo!$P$8:$Q$1009,2,FALSE)),"")</f>
        <v/>
      </c>
      <c r="J2661" s="76"/>
      <c r="K2661" s="74" t="str">
        <f t="shared" si="41"/>
        <v/>
      </c>
    </row>
    <row r="2662" spans="1:11" ht="18.95" customHeight="1" x14ac:dyDescent="0.25">
      <c r="A2662" s="52"/>
      <c r="C2662" s="185"/>
      <c r="D2662" s="76"/>
      <c r="E2662" s="76" t="str">
        <f>IF(D2662="","",IFERROR(VLOOKUP(D2662,Cadastro!$C$9:$D$1009,2,FALSE),"NOT FOUND"))</f>
        <v/>
      </c>
      <c r="F2662" s="94"/>
      <c r="G2662" s="76"/>
      <c r="H2662" s="81" t="str">
        <f>IFERROR(F2662*VLOOKUP(D2662,Saldo!$P$8:$U$1009,6,FALSE),"")</f>
        <v/>
      </c>
      <c r="I2662" s="78" t="str">
        <f>IFERROR(IF(D2662="","",VLOOKUP(D2662,Saldo!$P$8:$Q$1009,2,FALSE)),"")</f>
        <v/>
      </c>
      <c r="J2662" s="76"/>
      <c r="K2662" s="74" t="str">
        <f t="shared" si="41"/>
        <v/>
      </c>
    </row>
    <row r="2663" spans="1:11" ht="18.95" customHeight="1" x14ac:dyDescent="0.25">
      <c r="A2663" s="52"/>
      <c r="C2663" s="185"/>
      <c r="D2663" s="76"/>
      <c r="E2663" s="76" t="str">
        <f>IF(D2663="","",IFERROR(VLOOKUP(D2663,Cadastro!$C$9:$D$1009,2,FALSE),"NOT FOUND"))</f>
        <v/>
      </c>
      <c r="F2663" s="94"/>
      <c r="G2663" s="76"/>
      <c r="H2663" s="81" t="str">
        <f>IFERROR(F2663*VLOOKUP(D2663,Saldo!$P$8:$U$1009,6,FALSE),"")</f>
        <v/>
      </c>
      <c r="I2663" s="78" t="str">
        <f>IFERROR(IF(D2663="","",VLOOKUP(D2663,Saldo!$P$8:$Q$1009,2,FALSE)),"")</f>
        <v/>
      </c>
      <c r="J2663" s="76"/>
      <c r="K2663" s="74" t="str">
        <f t="shared" si="41"/>
        <v/>
      </c>
    </row>
    <row r="2664" spans="1:11" ht="18.95" customHeight="1" x14ac:dyDescent="0.25">
      <c r="A2664" s="52"/>
      <c r="C2664" s="185"/>
      <c r="D2664" s="76"/>
      <c r="E2664" s="76" t="str">
        <f>IF(D2664="","",IFERROR(VLOOKUP(D2664,Cadastro!$C$9:$D$1009,2,FALSE),"NOT FOUND"))</f>
        <v/>
      </c>
      <c r="F2664" s="94"/>
      <c r="G2664" s="76"/>
      <c r="H2664" s="81" t="str">
        <f>IFERROR(F2664*VLOOKUP(D2664,Saldo!$P$8:$U$1009,6,FALSE),"")</f>
        <v/>
      </c>
      <c r="I2664" s="78" t="str">
        <f>IFERROR(IF(D2664="","",VLOOKUP(D2664,Saldo!$P$8:$Q$1009,2,FALSE)),"")</f>
        <v/>
      </c>
      <c r="J2664" s="76"/>
      <c r="K2664" s="74" t="str">
        <f t="shared" si="41"/>
        <v/>
      </c>
    </row>
    <row r="2665" spans="1:11" ht="18.95" customHeight="1" x14ac:dyDescent="0.25">
      <c r="A2665" s="52"/>
      <c r="C2665" s="185"/>
      <c r="D2665" s="76"/>
      <c r="E2665" s="76" t="str">
        <f>IF(D2665="","",IFERROR(VLOOKUP(D2665,Cadastro!$C$9:$D$1009,2,FALSE),"NOT FOUND"))</f>
        <v/>
      </c>
      <c r="F2665" s="94"/>
      <c r="G2665" s="76"/>
      <c r="H2665" s="81" t="str">
        <f>IFERROR(F2665*VLOOKUP(D2665,Saldo!$P$8:$U$1009,6,FALSE),"")</f>
        <v/>
      </c>
      <c r="I2665" s="78" t="str">
        <f>IFERROR(IF(D2665="","",VLOOKUP(D2665,Saldo!$P$8:$Q$1009,2,FALSE)),"")</f>
        <v/>
      </c>
      <c r="J2665" s="76"/>
      <c r="K2665" s="74" t="str">
        <f t="shared" si="41"/>
        <v/>
      </c>
    </row>
    <row r="2666" spans="1:11" ht="18.95" customHeight="1" x14ac:dyDescent="0.25">
      <c r="A2666" s="52"/>
      <c r="C2666" s="185"/>
      <c r="D2666" s="76"/>
      <c r="E2666" s="76" t="str">
        <f>IF(D2666="","",IFERROR(VLOOKUP(D2666,Cadastro!$C$9:$D$1009,2,FALSE),"NOT FOUND"))</f>
        <v/>
      </c>
      <c r="F2666" s="94"/>
      <c r="G2666" s="76"/>
      <c r="H2666" s="81" t="str">
        <f>IFERROR(F2666*VLOOKUP(D2666,Saldo!$P$8:$U$1009,6,FALSE),"")</f>
        <v/>
      </c>
      <c r="I2666" s="78" t="str">
        <f>IFERROR(IF(D2666="","",VLOOKUP(D2666,Saldo!$P$8:$Q$1009,2,FALSE)),"")</f>
        <v/>
      </c>
      <c r="J2666" s="76"/>
      <c r="K2666" s="74" t="str">
        <f t="shared" si="41"/>
        <v/>
      </c>
    </row>
    <row r="2667" spans="1:11" ht="18.95" customHeight="1" x14ac:dyDescent="0.25">
      <c r="A2667" s="52"/>
      <c r="C2667" s="185"/>
      <c r="D2667" s="76"/>
      <c r="E2667" s="76" t="str">
        <f>IF(D2667="","",IFERROR(VLOOKUP(D2667,Cadastro!$C$9:$D$1009,2,FALSE),"NOT FOUND"))</f>
        <v/>
      </c>
      <c r="F2667" s="94"/>
      <c r="G2667" s="76"/>
      <c r="H2667" s="81" t="str">
        <f>IFERROR(F2667*VLOOKUP(D2667,Saldo!$P$8:$U$1009,6,FALSE),"")</f>
        <v/>
      </c>
      <c r="I2667" s="78" t="str">
        <f>IFERROR(IF(D2667="","",VLOOKUP(D2667,Saldo!$P$8:$Q$1009,2,FALSE)),"")</f>
        <v/>
      </c>
      <c r="J2667" s="76"/>
      <c r="K2667" s="74" t="str">
        <f t="shared" si="41"/>
        <v/>
      </c>
    </row>
    <row r="2668" spans="1:11" ht="18.95" customHeight="1" x14ac:dyDescent="0.25">
      <c r="A2668" s="52"/>
      <c r="C2668" s="185"/>
      <c r="D2668" s="76"/>
      <c r="E2668" s="76" t="str">
        <f>IF(D2668="","",IFERROR(VLOOKUP(D2668,Cadastro!$C$9:$D$1009,2,FALSE),"NOT FOUND"))</f>
        <v/>
      </c>
      <c r="F2668" s="94"/>
      <c r="G2668" s="76"/>
      <c r="H2668" s="81" t="str">
        <f>IFERROR(F2668*VLOOKUP(D2668,Saldo!$P$8:$U$1009,6,FALSE),"")</f>
        <v/>
      </c>
      <c r="I2668" s="78" t="str">
        <f>IFERROR(IF(D2668="","",VLOOKUP(D2668,Saldo!$P$8:$Q$1009,2,FALSE)),"")</f>
        <v/>
      </c>
      <c r="J2668" s="76"/>
      <c r="K2668" s="74" t="str">
        <f t="shared" si="41"/>
        <v/>
      </c>
    </row>
    <row r="2669" spans="1:11" ht="18.95" customHeight="1" x14ac:dyDescent="0.25">
      <c r="A2669" s="52"/>
      <c r="C2669" s="185"/>
      <c r="D2669" s="76"/>
      <c r="E2669" s="76" t="str">
        <f>IF(D2669="","",IFERROR(VLOOKUP(D2669,Cadastro!$C$9:$D$1009,2,FALSE),"NOT FOUND"))</f>
        <v/>
      </c>
      <c r="F2669" s="94"/>
      <c r="G2669" s="76"/>
      <c r="H2669" s="81" t="str">
        <f>IFERROR(F2669*VLOOKUP(D2669,Saldo!$P$8:$U$1009,6,FALSE),"")</f>
        <v/>
      </c>
      <c r="I2669" s="78" t="str">
        <f>IFERROR(IF(D2669="","",VLOOKUP(D2669,Saldo!$P$8:$Q$1009,2,FALSE)),"")</f>
        <v/>
      </c>
      <c r="J2669" s="76"/>
      <c r="K2669" s="74" t="str">
        <f t="shared" si="41"/>
        <v/>
      </c>
    </row>
    <row r="2670" spans="1:11" ht="18.95" customHeight="1" x14ac:dyDescent="0.25">
      <c r="A2670" s="52"/>
      <c r="C2670" s="185"/>
      <c r="D2670" s="76"/>
      <c r="E2670" s="76" t="str">
        <f>IF(D2670="","",IFERROR(VLOOKUP(D2670,Cadastro!$C$9:$D$1009,2,FALSE),"NOT FOUND"))</f>
        <v/>
      </c>
      <c r="F2670" s="94"/>
      <c r="G2670" s="76"/>
      <c r="H2670" s="81" t="str">
        <f>IFERROR(F2670*VLOOKUP(D2670,Saldo!$P$8:$U$1009,6,FALSE),"")</f>
        <v/>
      </c>
      <c r="I2670" s="78" t="str">
        <f>IFERROR(IF(D2670="","",VLOOKUP(D2670,Saldo!$P$8:$Q$1009,2,FALSE)),"")</f>
        <v/>
      </c>
      <c r="J2670" s="76"/>
      <c r="K2670" s="74" t="str">
        <f t="shared" si="41"/>
        <v/>
      </c>
    </row>
    <row r="2671" spans="1:11" ht="18.95" customHeight="1" x14ac:dyDescent="0.25">
      <c r="A2671" s="52"/>
      <c r="C2671" s="185"/>
      <c r="D2671" s="76"/>
      <c r="E2671" s="76" t="str">
        <f>IF(D2671="","",IFERROR(VLOOKUP(D2671,Cadastro!$C$9:$D$1009,2,FALSE),"NOT FOUND"))</f>
        <v/>
      </c>
      <c r="F2671" s="94"/>
      <c r="G2671" s="76"/>
      <c r="H2671" s="81" t="str">
        <f>IFERROR(F2671*VLOOKUP(D2671,Saldo!$P$8:$U$1009,6,FALSE),"")</f>
        <v/>
      </c>
      <c r="I2671" s="78" t="str">
        <f>IFERROR(IF(D2671="","",VLOOKUP(D2671,Saldo!$P$8:$Q$1009,2,FALSE)),"")</f>
        <v/>
      </c>
      <c r="J2671" s="76"/>
      <c r="K2671" s="74" t="str">
        <f t="shared" si="41"/>
        <v/>
      </c>
    </row>
    <row r="2672" spans="1:11" ht="18.95" customHeight="1" x14ac:dyDescent="0.25">
      <c r="A2672" s="52"/>
      <c r="C2672" s="185"/>
      <c r="D2672" s="76"/>
      <c r="E2672" s="76" t="str">
        <f>IF(D2672="","",IFERROR(VLOOKUP(D2672,Cadastro!$C$9:$D$1009,2,FALSE),"NOT FOUND"))</f>
        <v/>
      </c>
      <c r="F2672" s="94"/>
      <c r="G2672" s="76"/>
      <c r="H2672" s="81" t="str">
        <f>IFERROR(F2672*VLOOKUP(D2672,Saldo!$P$8:$U$1009,6,FALSE),"")</f>
        <v/>
      </c>
      <c r="I2672" s="78" t="str">
        <f>IFERROR(IF(D2672="","",VLOOKUP(D2672,Saldo!$P$8:$Q$1009,2,FALSE)),"")</f>
        <v/>
      </c>
      <c r="J2672" s="76"/>
      <c r="K2672" s="74" t="str">
        <f t="shared" si="41"/>
        <v/>
      </c>
    </row>
    <row r="2673" spans="1:11" ht="18.95" customHeight="1" x14ac:dyDescent="0.25">
      <c r="A2673" s="52"/>
      <c r="C2673" s="185"/>
      <c r="D2673" s="76"/>
      <c r="E2673" s="76" t="str">
        <f>IF(D2673="","",IFERROR(VLOOKUP(D2673,Cadastro!$C$9:$D$1009,2,FALSE),"NOT FOUND"))</f>
        <v/>
      </c>
      <c r="F2673" s="94"/>
      <c r="G2673" s="76"/>
      <c r="H2673" s="81" t="str">
        <f>IFERROR(F2673*VLOOKUP(D2673,Saldo!$P$8:$U$1009,6,FALSE),"")</f>
        <v/>
      </c>
      <c r="I2673" s="78" t="str">
        <f>IFERROR(IF(D2673="","",VLOOKUP(D2673,Saldo!$P$8:$Q$1009,2,FALSE)),"")</f>
        <v/>
      </c>
      <c r="J2673" s="76"/>
      <c r="K2673" s="74" t="str">
        <f t="shared" si="41"/>
        <v/>
      </c>
    </row>
    <row r="2674" spans="1:11" ht="18.95" customHeight="1" x14ac:dyDescent="0.25">
      <c r="A2674" s="52"/>
      <c r="C2674" s="185"/>
      <c r="D2674" s="76"/>
      <c r="E2674" s="76" t="str">
        <f>IF(D2674="","",IFERROR(VLOOKUP(D2674,Cadastro!$C$9:$D$1009,2,FALSE),"NOT FOUND"))</f>
        <v/>
      </c>
      <c r="F2674" s="94"/>
      <c r="G2674" s="76"/>
      <c r="H2674" s="81" t="str">
        <f>IFERROR(F2674*VLOOKUP(D2674,Saldo!$P$8:$U$1009,6,FALSE),"")</f>
        <v/>
      </c>
      <c r="I2674" s="78" t="str">
        <f>IFERROR(IF(D2674="","",VLOOKUP(D2674,Saldo!$P$8:$Q$1009,2,FALSE)),"")</f>
        <v/>
      </c>
      <c r="J2674" s="76"/>
      <c r="K2674" s="74" t="str">
        <f t="shared" si="41"/>
        <v/>
      </c>
    </row>
    <row r="2675" spans="1:11" ht="18.95" customHeight="1" x14ac:dyDescent="0.25">
      <c r="A2675" s="52"/>
      <c r="C2675" s="185"/>
      <c r="D2675" s="76"/>
      <c r="E2675" s="76" t="str">
        <f>IF(D2675="","",IFERROR(VLOOKUP(D2675,Cadastro!$C$9:$D$1009,2,FALSE),"NOT FOUND"))</f>
        <v/>
      </c>
      <c r="F2675" s="94"/>
      <c r="G2675" s="76"/>
      <c r="H2675" s="81" t="str">
        <f>IFERROR(F2675*VLOOKUP(D2675,Saldo!$P$8:$U$1009,6,FALSE),"")</f>
        <v/>
      </c>
      <c r="I2675" s="78" t="str">
        <f>IFERROR(IF(D2675="","",VLOOKUP(D2675,Saldo!$P$8:$Q$1009,2,FALSE)),"")</f>
        <v/>
      </c>
      <c r="J2675" s="76"/>
      <c r="K2675" s="74" t="str">
        <f t="shared" si="41"/>
        <v/>
      </c>
    </row>
    <row r="2676" spans="1:11" ht="18.95" customHeight="1" x14ac:dyDescent="0.25">
      <c r="A2676" s="52"/>
      <c r="C2676" s="185"/>
      <c r="D2676" s="76"/>
      <c r="E2676" s="76" t="str">
        <f>IF(D2676="","",IFERROR(VLOOKUP(D2676,Cadastro!$C$9:$D$1009,2,FALSE),"NOT FOUND"))</f>
        <v/>
      </c>
      <c r="F2676" s="94"/>
      <c r="G2676" s="76"/>
      <c r="H2676" s="81" t="str">
        <f>IFERROR(F2676*VLOOKUP(D2676,Saldo!$P$8:$U$1009,6,FALSE),"")</f>
        <v/>
      </c>
      <c r="I2676" s="78" t="str">
        <f>IFERROR(IF(D2676="","",VLOOKUP(D2676,Saldo!$P$8:$Q$1009,2,FALSE)),"")</f>
        <v/>
      </c>
      <c r="J2676" s="76"/>
      <c r="K2676" s="74" t="str">
        <f t="shared" si="41"/>
        <v/>
      </c>
    </row>
    <row r="2677" spans="1:11" ht="18.95" customHeight="1" x14ac:dyDescent="0.25">
      <c r="A2677" s="52"/>
      <c r="C2677" s="185"/>
      <c r="D2677" s="76"/>
      <c r="E2677" s="76" t="str">
        <f>IF(D2677="","",IFERROR(VLOOKUP(D2677,Cadastro!$C$9:$D$1009,2,FALSE),"NOT FOUND"))</f>
        <v/>
      </c>
      <c r="F2677" s="94"/>
      <c r="G2677" s="76"/>
      <c r="H2677" s="81" t="str">
        <f>IFERROR(F2677*VLOOKUP(D2677,Saldo!$P$8:$U$1009,6,FALSE),"")</f>
        <v/>
      </c>
      <c r="I2677" s="78" t="str">
        <f>IFERROR(IF(D2677="","",VLOOKUP(D2677,Saldo!$P$8:$Q$1009,2,FALSE)),"")</f>
        <v/>
      </c>
      <c r="J2677" s="76"/>
      <c r="K2677" s="74" t="str">
        <f t="shared" si="41"/>
        <v/>
      </c>
    </row>
    <row r="2678" spans="1:11" ht="18.95" customHeight="1" x14ac:dyDescent="0.25">
      <c r="A2678" s="52"/>
      <c r="C2678" s="185"/>
      <c r="D2678" s="76"/>
      <c r="E2678" s="76" t="str">
        <f>IF(D2678="","",IFERROR(VLOOKUP(D2678,Cadastro!$C$9:$D$1009,2,FALSE),"NOT FOUND"))</f>
        <v/>
      </c>
      <c r="F2678" s="94"/>
      <c r="G2678" s="76"/>
      <c r="H2678" s="81" t="str">
        <f>IFERROR(F2678*VLOOKUP(D2678,Saldo!$P$8:$U$1009,6,FALSE),"")</f>
        <v/>
      </c>
      <c r="I2678" s="78" t="str">
        <f>IFERROR(IF(D2678="","",VLOOKUP(D2678,Saldo!$P$8:$Q$1009,2,FALSE)),"")</f>
        <v/>
      </c>
      <c r="J2678" s="76"/>
      <c r="K2678" s="74" t="str">
        <f t="shared" si="41"/>
        <v/>
      </c>
    </row>
    <row r="2679" spans="1:11" ht="18.95" customHeight="1" x14ac:dyDescent="0.25">
      <c r="A2679" s="52"/>
      <c r="C2679" s="185"/>
      <c r="D2679" s="76"/>
      <c r="E2679" s="76" t="str">
        <f>IF(D2679="","",IFERROR(VLOOKUP(D2679,Cadastro!$C$9:$D$1009,2,FALSE),"NOT FOUND"))</f>
        <v/>
      </c>
      <c r="F2679" s="94"/>
      <c r="G2679" s="76"/>
      <c r="H2679" s="81" t="str">
        <f>IFERROR(F2679*VLOOKUP(D2679,Saldo!$P$8:$U$1009,6,FALSE),"")</f>
        <v/>
      </c>
      <c r="I2679" s="78" t="str">
        <f>IFERROR(IF(D2679="","",VLOOKUP(D2679,Saldo!$P$8:$Q$1009,2,FALSE)),"")</f>
        <v/>
      </c>
      <c r="J2679" s="76"/>
      <c r="K2679" s="74" t="str">
        <f t="shared" si="41"/>
        <v/>
      </c>
    </row>
    <row r="2680" spans="1:11" ht="18.95" customHeight="1" x14ac:dyDescent="0.25">
      <c r="A2680" s="52"/>
      <c r="C2680" s="185"/>
      <c r="D2680" s="76"/>
      <c r="E2680" s="76" t="str">
        <f>IF(D2680="","",IFERROR(VLOOKUP(D2680,Cadastro!$C$9:$D$1009,2,FALSE),"NOT FOUND"))</f>
        <v/>
      </c>
      <c r="F2680" s="94"/>
      <c r="G2680" s="76"/>
      <c r="H2680" s="81" t="str">
        <f>IFERROR(F2680*VLOOKUP(D2680,Saldo!$P$8:$U$1009,6,FALSE),"")</f>
        <v/>
      </c>
      <c r="I2680" s="78" t="str">
        <f>IFERROR(IF(D2680="","",VLOOKUP(D2680,Saldo!$P$8:$Q$1009,2,FALSE)),"")</f>
        <v/>
      </c>
      <c r="J2680" s="76"/>
      <c r="K2680" s="74" t="str">
        <f t="shared" si="41"/>
        <v/>
      </c>
    </row>
    <row r="2681" spans="1:11" ht="18.95" customHeight="1" x14ac:dyDescent="0.25">
      <c r="A2681" s="52"/>
      <c r="C2681" s="185"/>
      <c r="D2681" s="76"/>
      <c r="E2681" s="76" t="str">
        <f>IF(D2681="","",IFERROR(VLOOKUP(D2681,Cadastro!$C$9:$D$1009,2,FALSE),"NOT FOUND"))</f>
        <v/>
      </c>
      <c r="F2681" s="94"/>
      <c r="G2681" s="76"/>
      <c r="H2681" s="81" t="str">
        <f>IFERROR(F2681*VLOOKUP(D2681,Saldo!$P$8:$U$1009,6,FALSE),"")</f>
        <v/>
      </c>
      <c r="I2681" s="78" t="str">
        <f>IFERROR(IF(D2681="","",VLOOKUP(D2681,Saldo!$P$8:$Q$1009,2,FALSE)),"")</f>
        <v/>
      </c>
      <c r="J2681" s="76"/>
      <c r="K2681" s="74" t="str">
        <f t="shared" si="41"/>
        <v/>
      </c>
    </row>
    <row r="2682" spans="1:11" ht="18.95" customHeight="1" x14ac:dyDescent="0.25">
      <c r="A2682" s="52"/>
      <c r="C2682" s="185"/>
      <c r="D2682" s="76"/>
      <c r="E2682" s="76" t="str">
        <f>IF(D2682="","",IFERROR(VLOOKUP(D2682,Cadastro!$C$9:$D$1009,2,FALSE),"NOT FOUND"))</f>
        <v/>
      </c>
      <c r="F2682" s="94"/>
      <c r="G2682" s="76"/>
      <c r="H2682" s="81" t="str">
        <f>IFERROR(F2682*VLOOKUP(D2682,Saldo!$P$8:$U$1009,6,FALSE),"")</f>
        <v/>
      </c>
      <c r="I2682" s="78" t="str">
        <f>IFERROR(IF(D2682="","",VLOOKUP(D2682,Saldo!$P$8:$Q$1009,2,FALSE)),"")</f>
        <v/>
      </c>
      <c r="J2682" s="76"/>
      <c r="K2682" s="74" t="str">
        <f t="shared" si="41"/>
        <v/>
      </c>
    </row>
    <row r="2683" spans="1:11" ht="18.95" customHeight="1" x14ac:dyDescent="0.25">
      <c r="A2683" s="52"/>
      <c r="C2683" s="185"/>
      <c r="D2683" s="76"/>
      <c r="E2683" s="76" t="str">
        <f>IF(D2683="","",IFERROR(VLOOKUP(D2683,Cadastro!$C$9:$D$1009,2,FALSE),"NOT FOUND"))</f>
        <v/>
      </c>
      <c r="F2683" s="94"/>
      <c r="G2683" s="76"/>
      <c r="H2683" s="81" t="str">
        <f>IFERROR(F2683*VLOOKUP(D2683,Saldo!$P$8:$U$1009,6,FALSE),"")</f>
        <v/>
      </c>
      <c r="I2683" s="78" t="str">
        <f>IFERROR(IF(D2683="","",VLOOKUP(D2683,Saldo!$P$8:$Q$1009,2,FALSE)),"")</f>
        <v/>
      </c>
      <c r="J2683" s="76"/>
      <c r="K2683" s="74" t="str">
        <f t="shared" si="41"/>
        <v/>
      </c>
    </row>
    <row r="2684" spans="1:11" ht="18.95" customHeight="1" x14ac:dyDescent="0.25">
      <c r="A2684" s="52"/>
      <c r="C2684" s="185"/>
      <c r="D2684" s="76"/>
      <c r="E2684" s="76" t="str">
        <f>IF(D2684="","",IFERROR(VLOOKUP(D2684,Cadastro!$C$9:$D$1009,2,FALSE),"NOT FOUND"))</f>
        <v/>
      </c>
      <c r="F2684" s="94"/>
      <c r="G2684" s="76"/>
      <c r="H2684" s="81" t="str">
        <f>IFERROR(F2684*VLOOKUP(D2684,Saldo!$P$8:$U$1009,6,FALSE),"")</f>
        <v/>
      </c>
      <c r="I2684" s="78" t="str">
        <f>IFERROR(IF(D2684="","",VLOOKUP(D2684,Saldo!$P$8:$Q$1009,2,FALSE)),"")</f>
        <v/>
      </c>
      <c r="J2684" s="76"/>
      <c r="K2684" s="74" t="str">
        <f t="shared" si="41"/>
        <v/>
      </c>
    </row>
    <row r="2685" spans="1:11" ht="18.95" customHeight="1" x14ac:dyDescent="0.25">
      <c r="A2685" s="52"/>
      <c r="C2685" s="185"/>
      <c r="D2685" s="76"/>
      <c r="E2685" s="76" t="str">
        <f>IF(D2685="","",IFERROR(VLOOKUP(D2685,Cadastro!$C$9:$D$1009,2,FALSE),"NOT FOUND"))</f>
        <v/>
      </c>
      <c r="F2685" s="94"/>
      <c r="G2685" s="76"/>
      <c r="H2685" s="81" t="str">
        <f>IFERROR(F2685*VLOOKUP(D2685,Saldo!$P$8:$U$1009,6,FALSE),"")</f>
        <v/>
      </c>
      <c r="I2685" s="78" t="str">
        <f>IFERROR(IF(D2685="","",VLOOKUP(D2685,Saldo!$P$8:$Q$1009,2,FALSE)),"")</f>
        <v/>
      </c>
      <c r="J2685" s="76"/>
      <c r="K2685" s="74" t="str">
        <f t="shared" si="41"/>
        <v/>
      </c>
    </row>
    <row r="2686" spans="1:11" ht="18.95" customHeight="1" x14ac:dyDescent="0.25">
      <c r="A2686" s="52"/>
      <c r="C2686" s="185"/>
      <c r="D2686" s="76"/>
      <c r="E2686" s="76" t="str">
        <f>IF(D2686="","",IFERROR(VLOOKUP(D2686,Cadastro!$C$9:$D$1009,2,FALSE),"NOT FOUND"))</f>
        <v/>
      </c>
      <c r="F2686" s="94"/>
      <c r="G2686" s="76"/>
      <c r="H2686" s="81" t="str">
        <f>IFERROR(F2686*VLOOKUP(D2686,Saldo!$P$8:$U$1009,6,FALSE),"")</f>
        <v/>
      </c>
      <c r="I2686" s="78" t="str">
        <f>IFERROR(IF(D2686="","",VLOOKUP(D2686,Saldo!$P$8:$Q$1009,2,FALSE)),"")</f>
        <v/>
      </c>
      <c r="J2686" s="76"/>
      <c r="K2686" s="74" t="str">
        <f t="shared" si="41"/>
        <v/>
      </c>
    </row>
    <row r="2687" spans="1:11" ht="18.95" customHeight="1" x14ac:dyDescent="0.25">
      <c r="A2687" s="52"/>
      <c r="C2687" s="185"/>
      <c r="D2687" s="76"/>
      <c r="E2687" s="76" t="str">
        <f>IF(D2687="","",IFERROR(VLOOKUP(D2687,Cadastro!$C$9:$D$1009,2,FALSE),"NOT FOUND"))</f>
        <v/>
      </c>
      <c r="F2687" s="94"/>
      <c r="G2687" s="76"/>
      <c r="H2687" s="81" t="str">
        <f>IFERROR(F2687*VLOOKUP(D2687,Saldo!$P$8:$U$1009,6,FALSE),"")</f>
        <v/>
      </c>
      <c r="I2687" s="78" t="str">
        <f>IFERROR(IF(D2687="","",VLOOKUP(D2687,Saldo!$P$8:$Q$1009,2,FALSE)),"")</f>
        <v/>
      </c>
      <c r="J2687" s="76"/>
      <c r="K2687" s="74" t="str">
        <f t="shared" si="41"/>
        <v/>
      </c>
    </row>
    <row r="2688" spans="1:11" ht="18.95" customHeight="1" x14ac:dyDescent="0.25">
      <c r="A2688" s="52"/>
      <c r="C2688" s="185"/>
      <c r="D2688" s="76"/>
      <c r="E2688" s="76" t="str">
        <f>IF(D2688="","",IFERROR(VLOOKUP(D2688,Cadastro!$C$9:$D$1009,2,FALSE),"NOT FOUND"))</f>
        <v/>
      </c>
      <c r="F2688" s="94"/>
      <c r="G2688" s="76"/>
      <c r="H2688" s="81" t="str">
        <f>IFERROR(F2688*VLOOKUP(D2688,Saldo!$P$8:$U$1009,6,FALSE),"")</f>
        <v/>
      </c>
      <c r="I2688" s="78" t="str">
        <f>IFERROR(IF(D2688="","",VLOOKUP(D2688,Saldo!$P$8:$Q$1009,2,FALSE)),"")</f>
        <v/>
      </c>
      <c r="J2688" s="76"/>
      <c r="K2688" s="74" t="str">
        <f t="shared" si="41"/>
        <v/>
      </c>
    </row>
    <row r="2689" spans="1:11" ht="18.95" customHeight="1" x14ac:dyDescent="0.25">
      <c r="A2689" s="52"/>
      <c r="C2689" s="185"/>
      <c r="D2689" s="76"/>
      <c r="E2689" s="76" t="str">
        <f>IF(D2689="","",IFERROR(VLOOKUP(D2689,Cadastro!$C$9:$D$1009,2,FALSE),"NOT FOUND"))</f>
        <v/>
      </c>
      <c r="F2689" s="94"/>
      <c r="G2689" s="76"/>
      <c r="H2689" s="81" t="str">
        <f>IFERROR(F2689*VLOOKUP(D2689,Saldo!$P$8:$U$1009,6,FALSE),"")</f>
        <v/>
      </c>
      <c r="I2689" s="78" t="str">
        <f>IFERROR(IF(D2689="","",VLOOKUP(D2689,Saldo!$P$8:$Q$1009,2,FALSE)),"")</f>
        <v/>
      </c>
      <c r="J2689" s="76"/>
      <c r="K2689" s="74" t="str">
        <f t="shared" si="41"/>
        <v/>
      </c>
    </row>
    <row r="2690" spans="1:11" ht="18.95" customHeight="1" x14ac:dyDescent="0.25">
      <c r="A2690" s="52"/>
      <c r="C2690" s="185"/>
      <c r="D2690" s="76"/>
      <c r="E2690" s="76" t="str">
        <f>IF(D2690="","",IFERROR(VLOOKUP(D2690,Cadastro!$C$9:$D$1009,2,FALSE),"NOT FOUND"))</f>
        <v/>
      </c>
      <c r="F2690" s="94"/>
      <c r="G2690" s="76"/>
      <c r="H2690" s="81" t="str">
        <f>IFERROR(F2690*VLOOKUP(D2690,Saldo!$P$8:$U$1009,6,FALSE),"")</f>
        <v/>
      </c>
      <c r="I2690" s="78" t="str">
        <f>IFERROR(IF(D2690="","",VLOOKUP(D2690,Saldo!$P$8:$Q$1009,2,FALSE)),"")</f>
        <v/>
      </c>
      <c r="J2690" s="76"/>
      <c r="K2690" s="74" t="str">
        <f t="shared" si="41"/>
        <v/>
      </c>
    </row>
    <row r="2691" spans="1:11" ht="18.95" customHeight="1" x14ac:dyDescent="0.25">
      <c r="A2691" s="52"/>
      <c r="C2691" s="185"/>
      <c r="D2691" s="76"/>
      <c r="E2691" s="76" t="str">
        <f>IF(D2691="","",IFERROR(VLOOKUP(D2691,Cadastro!$C$9:$D$1009,2,FALSE),"NOT FOUND"))</f>
        <v/>
      </c>
      <c r="F2691" s="94"/>
      <c r="G2691" s="76"/>
      <c r="H2691" s="81" t="str">
        <f>IFERROR(F2691*VLOOKUP(D2691,Saldo!$P$8:$U$1009,6,FALSE),"")</f>
        <v/>
      </c>
      <c r="I2691" s="78" t="str">
        <f>IFERROR(IF(D2691="","",VLOOKUP(D2691,Saldo!$P$8:$Q$1009,2,FALSE)),"")</f>
        <v/>
      </c>
      <c r="J2691" s="76"/>
      <c r="K2691" s="74" t="str">
        <f t="shared" si="41"/>
        <v/>
      </c>
    </row>
    <row r="2692" spans="1:11" ht="18.95" customHeight="1" x14ac:dyDescent="0.25">
      <c r="A2692" s="52"/>
      <c r="C2692" s="185"/>
      <c r="D2692" s="76"/>
      <c r="E2692" s="76" t="str">
        <f>IF(D2692="","",IFERROR(VLOOKUP(D2692,Cadastro!$C$9:$D$1009,2,FALSE),"NOT FOUND"))</f>
        <v/>
      </c>
      <c r="F2692" s="94"/>
      <c r="G2692" s="76"/>
      <c r="H2692" s="81" t="str">
        <f>IFERROR(F2692*VLOOKUP(D2692,Saldo!$P$8:$U$1009,6,FALSE),"")</f>
        <v/>
      </c>
      <c r="I2692" s="78" t="str">
        <f>IFERROR(IF(D2692="","",VLOOKUP(D2692,Saldo!$P$8:$Q$1009,2,FALSE)),"")</f>
        <v/>
      </c>
      <c r="J2692" s="76"/>
      <c r="K2692" s="74" t="str">
        <f t="shared" si="41"/>
        <v/>
      </c>
    </row>
    <row r="2693" spans="1:11" ht="18.95" customHeight="1" x14ac:dyDescent="0.25">
      <c r="A2693" s="52"/>
      <c r="C2693" s="185"/>
      <c r="D2693" s="76"/>
      <c r="E2693" s="76" t="str">
        <f>IF(D2693="","",IFERROR(VLOOKUP(D2693,Cadastro!$C$9:$D$1009,2,FALSE),"NOT FOUND"))</f>
        <v/>
      </c>
      <c r="F2693" s="94"/>
      <c r="G2693" s="76"/>
      <c r="H2693" s="81" t="str">
        <f>IFERROR(F2693*VLOOKUP(D2693,Saldo!$P$8:$U$1009,6,FALSE),"")</f>
        <v/>
      </c>
      <c r="I2693" s="78" t="str">
        <f>IFERROR(IF(D2693="","",VLOOKUP(D2693,Saldo!$P$8:$Q$1009,2,FALSE)),"")</f>
        <v/>
      </c>
      <c r="J2693" s="76"/>
      <c r="K2693" s="74" t="str">
        <f t="shared" si="41"/>
        <v/>
      </c>
    </row>
    <row r="2694" spans="1:11" ht="18.95" customHeight="1" x14ac:dyDescent="0.25">
      <c r="A2694" s="52"/>
      <c r="C2694" s="185"/>
      <c r="D2694" s="76"/>
      <c r="E2694" s="76" t="str">
        <f>IF(D2694="","",IFERROR(VLOOKUP(D2694,Cadastro!$C$9:$D$1009,2,FALSE),"NOT FOUND"))</f>
        <v/>
      </c>
      <c r="F2694" s="94"/>
      <c r="G2694" s="76"/>
      <c r="H2694" s="81" t="str">
        <f>IFERROR(F2694*VLOOKUP(D2694,Saldo!$P$8:$U$1009,6,FALSE),"")</f>
        <v/>
      </c>
      <c r="I2694" s="78" t="str">
        <f>IFERROR(IF(D2694="","",VLOOKUP(D2694,Saldo!$P$8:$Q$1009,2,FALSE)),"")</f>
        <v/>
      </c>
      <c r="J2694" s="76"/>
      <c r="K2694" s="74" t="str">
        <f t="shared" si="41"/>
        <v/>
      </c>
    </row>
    <row r="2695" spans="1:11" ht="18.95" customHeight="1" x14ac:dyDescent="0.25">
      <c r="A2695" s="52"/>
      <c r="C2695" s="185"/>
      <c r="D2695" s="76"/>
      <c r="E2695" s="76" t="str">
        <f>IF(D2695="","",IFERROR(VLOOKUP(D2695,Cadastro!$C$9:$D$1009,2,FALSE),"NOT FOUND"))</f>
        <v/>
      </c>
      <c r="F2695" s="94"/>
      <c r="G2695" s="76"/>
      <c r="H2695" s="81" t="str">
        <f>IFERROR(F2695*VLOOKUP(D2695,Saldo!$P$8:$U$1009,6,FALSE),"")</f>
        <v/>
      </c>
      <c r="I2695" s="78" t="str">
        <f>IFERROR(IF(D2695="","",VLOOKUP(D2695,Saldo!$P$8:$Q$1009,2,FALSE)),"")</f>
        <v/>
      </c>
      <c r="J2695" s="76"/>
      <c r="K2695" s="74" t="str">
        <f t="shared" si="41"/>
        <v/>
      </c>
    </row>
    <row r="2696" spans="1:11" ht="18.95" customHeight="1" x14ac:dyDescent="0.25">
      <c r="A2696" s="52"/>
      <c r="C2696" s="185"/>
      <c r="D2696" s="76"/>
      <c r="E2696" s="76" t="str">
        <f>IF(D2696="","",IFERROR(VLOOKUP(D2696,Cadastro!$C$9:$D$1009,2,FALSE),"NOT FOUND"))</f>
        <v/>
      </c>
      <c r="F2696" s="94"/>
      <c r="G2696" s="76"/>
      <c r="H2696" s="81" t="str">
        <f>IFERROR(F2696*VLOOKUP(D2696,Saldo!$P$8:$U$1009,6,FALSE),"")</f>
        <v/>
      </c>
      <c r="I2696" s="78" t="str">
        <f>IFERROR(IF(D2696="","",VLOOKUP(D2696,Saldo!$P$8:$Q$1009,2,FALSE)),"")</f>
        <v/>
      </c>
      <c r="J2696" s="76"/>
      <c r="K2696" s="74" t="str">
        <f t="shared" si="41"/>
        <v/>
      </c>
    </row>
    <row r="2697" spans="1:11" ht="18.95" customHeight="1" x14ac:dyDescent="0.25">
      <c r="A2697" s="52"/>
      <c r="C2697" s="185"/>
      <c r="D2697" s="76"/>
      <c r="E2697" s="76" t="str">
        <f>IF(D2697="","",IFERROR(VLOOKUP(D2697,Cadastro!$C$9:$D$1009,2,FALSE),"NOT FOUND"))</f>
        <v/>
      </c>
      <c r="F2697" s="94"/>
      <c r="G2697" s="76"/>
      <c r="H2697" s="81" t="str">
        <f>IFERROR(F2697*VLOOKUP(D2697,Saldo!$P$8:$U$1009,6,FALSE),"")</f>
        <v/>
      </c>
      <c r="I2697" s="78" t="str">
        <f>IFERROR(IF(D2697="","",VLOOKUP(D2697,Saldo!$P$8:$Q$1009,2,FALSE)),"")</f>
        <v/>
      </c>
      <c r="J2697" s="76"/>
      <c r="K2697" s="74" t="str">
        <f t="shared" si="41"/>
        <v/>
      </c>
    </row>
    <row r="2698" spans="1:11" ht="18.95" customHeight="1" x14ac:dyDescent="0.25">
      <c r="A2698" s="52"/>
      <c r="C2698" s="185"/>
      <c r="D2698" s="76"/>
      <c r="E2698" s="76" t="str">
        <f>IF(D2698="","",IFERROR(VLOOKUP(D2698,Cadastro!$C$9:$D$1009,2,FALSE),"NOT FOUND"))</f>
        <v/>
      </c>
      <c r="F2698" s="94"/>
      <c r="G2698" s="76"/>
      <c r="H2698" s="81" t="str">
        <f>IFERROR(F2698*VLOOKUP(D2698,Saldo!$P$8:$U$1009,6,FALSE),"")</f>
        <v/>
      </c>
      <c r="I2698" s="78" t="str">
        <f>IFERROR(IF(D2698="","",VLOOKUP(D2698,Saldo!$P$8:$Q$1009,2,FALSE)),"")</f>
        <v/>
      </c>
      <c r="J2698" s="76"/>
      <c r="K2698" s="74" t="str">
        <f t="shared" ref="K2698:K2761" si="42">IF(C2698="","",MONTH(C2698))</f>
        <v/>
      </c>
    </row>
    <row r="2699" spans="1:11" ht="18.95" customHeight="1" x14ac:dyDescent="0.25">
      <c r="A2699" s="52"/>
      <c r="C2699" s="185"/>
      <c r="D2699" s="76"/>
      <c r="E2699" s="76" t="str">
        <f>IF(D2699="","",IFERROR(VLOOKUP(D2699,Cadastro!$C$9:$D$1009,2,FALSE),"NOT FOUND"))</f>
        <v/>
      </c>
      <c r="F2699" s="94"/>
      <c r="G2699" s="76"/>
      <c r="H2699" s="81" t="str">
        <f>IFERROR(F2699*VLOOKUP(D2699,Saldo!$P$8:$U$1009,6,FALSE),"")</f>
        <v/>
      </c>
      <c r="I2699" s="78" t="str">
        <f>IFERROR(IF(D2699="","",VLOOKUP(D2699,Saldo!$P$8:$Q$1009,2,FALSE)),"")</f>
        <v/>
      </c>
      <c r="J2699" s="76"/>
      <c r="K2699" s="74" t="str">
        <f t="shared" si="42"/>
        <v/>
      </c>
    </row>
    <row r="2700" spans="1:11" ht="18.95" customHeight="1" x14ac:dyDescent="0.25">
      <c r="A2700" s="52"/>
      <c r="C2700" s="185"/>
      <c r="D2700" s="76"/>
      <c r="E2700" s="76" t="str">
        <f>IF(D2700="","",IFERROR(VLOOKUP(D2700,Cadastro!$C$9:$D$1009,2,FALSE),"NOT FOUND"))</f>
        <v/>
      </c>
      <c r="F2700" s="94"/>
      <c r="G2700" s="76"/>
      <c r="H2700" s="81" t="str">
        <f>IFERROR(F2700*VLOOKUP(D2700,Saldo!$P$8:$U$1009,6,FALSE),"")</f>
        <v/>
      </c>
      <c r="I2700" s="78" t="str">
        <f>IFERROR(IF(D2700="","",VLOOKUP(D2700,Saldo!$P$8:$Q$1009,2,FALSE)),"")</f>
        <v/>
      </c>
      <c r="J2700" s="76"/>
      <c r="K2700" s="74" t="str">
        <f t="shared" si="42"/>
        <v/>
      </c>
    </row>
    <row r="2701" spans="1:11" ht="18.95" customHeight="1" x14ac:dyDescent="0.25">
      <c r="A2701" s="52"/>
      <c r="C2701" s="185"/>
      <c r="D2701" s="76"/>
      <c r="E2701" s="76" t="str">
        <f>IF(D2701="","",IFERROR(VLOOKUP(D2701,Cadastro!$C$9:$D$1009,2,FALSE),"NOT FOUND"))</f>
        <v/>
      </c>
      <c r="F2701" s="94"/>
      <c r="G2701" s="76"/>
      <c r="H2701" s="81" t="str">
        <f>IFERROR(F2701*VLOOKUP(D2701,Saldo!$P$8:$U$1009,6,FALSE),"")</f>
        <v/>
      </c>
      <c r="I2701" s="78" t="str">
        <f>IFERROR(IF(D2701="","",VLOOKUP(D2701,Saldo!$P$8:$Q$1009,2,FALSE)),"")</f>
        <v/>
      </c>
      <c r="J2701" s="76"/>
      <c r="K2701" s="74" t="str">
        <f t="shared" si="42"/>
        <v/>
      </c>
    </row>
    <row r="2702" spans="1:11" ht="18.95" customHeight="1" x14ac:dyDescent="0.25">
      <c r="A2702" s="52"/>
      <c r="C2702" s="185"/>
      <c r="D2702" s="76"/>
      <c r="E2702" s="76" t="str">
        <f>IF(D2702="","",IFERROR(VLOOKUP(D2702,Cadastro!$C$9:$D$1009,2,FALSE),"NOT FOUND"))</f>
        <v/>
      </c>
      <c r="F2702" s="94"/>
      <c r="G2702" s="76"/>
      <c r="H2702" s="81" t="str">
        <f>IFERROR(F2702*VLOOKUP(D2702,Saldo!$P$8:$U$1009,6,FALSE),"")</f>
        <v/>
      </c>
      <c r="I2702" s="78" t="str">
        <f>IFERROR(IF(D2702="","",VLOOKUP(D2702,Saldo!$P$8:$Q$1009,2,FALSE)),"")</f>
        <v/>
      </c>
      <c r="J2702" s="76"/>
      <c r="K2702" s="74" t="str">
        <f t="shared" si="42"/>
        <v/>
      </c>
    </row>
    <row r="2703" spans="1:11" ht="18.95" customHeight="1" x14ac:dyDescent="0.25">
      <c r="A2703" s="52"/>
      <c r="C2703" s="185"/>
      <c r="D2703" s="76"/>
      <c r="E2703" s="76" t="str">
        <f>IF(D2703="","",IFERROR(VLOOKUP(D2703,Cadastro!$C$9:$D$1009,2,FALSE),"NOT FOUND"))</f>
        <v/>
      </c>
      <c r="F2703" s="94"/>
      <c r="G2703" s="76"/>
      <c r="H2703" s="81" t="str">
        <f>IFERROR(F2703*VLOOKUP(D2703,Saldo!$P$8:$U$1009,6,FALSE),"")</f>
        <v/>
      </c>
      <c r="I2703" s="78" t="str">
        <f>IFERROR(IF(D2703="","",VLOOKUP(D2703,Saldo!$P$8:$Q$1009,2,FALSE)),"")</f>
        <v/>
      </c>
      <c r="J2703" s="76"/>
      <c r="K2703" s="74" t="str">
        <f t="shared" si="42"/>
        <v/>
      </c>
    </row>
    <row r="2704" spans="1:11" ht="18.95" customHeight="1" x14ac:dyDescent="0.25">
      <c r="A2704" s="52"/>
      <c r="C2704" s="185"/>
      <c r="D2704" s="76"/>
      <c r="E2704" s="76" t="str">
        <f>IF(D2704="","",IFERROR(VLOOKUP(D2704,Cadastro!$C$9:$D$1009,2,FALSE),"NOT FOUND"))</f>
        <v/>
      </c>
      <c r="F2704" s="94"/>
      <c r="G2704" s="76"/>
      <c r="H2704" s="81" t="str">
        <f>IFERROR(F2704*VLOOKUP(D2704,Saldo!$P$8:$U$1009,6,FALSE),"")</f>
        <v/>
      </c>
      <c r="I2704" s="78" t="str">
        <f>IFERROR(IF(D2704="","",VLOOKUP(D2704,Saldo!$P$8:$Q$1009,2,FALSE)),"")</f>
        <v/>
      </c>
      <c r="J2704" s="76"/>
      <c r="K2704" s="74" t="str">
        <f t="shared" si="42"/>
        <v/>
      </c>
    </row>
    <row r="2705" spans="1:11" ht="18.95" customHeight="1" x14ac:dyDescent="0.25">
      <c r="A2705" s="52"/>
      <c r="C2705" s="185"/>
      <c r="D2705" s="76"/>
      <c r="E2705" s="76" t="str">
        <f>IF(D2705="","",IFERROR(VLOOKUP(D2705,Cadastro!$C$9:$D$1009,2,FALSE),"NOT FOUND"))</f>
        <v/>
      </c>
      <c r="F2705" s="94"/>
      <c r="G2705" s="76"/>
      <c r="H2705" s="81" t="str">
        <f>IFERROR(F2705*VLOOKUP(D2705,Saldo!$P$8:$U$1009,6,FALSE),"")</f>
        <v/>
      </c>
      <c r="I2705" s="78" t="str">
        <f>IFERROR(IF(D2705="","",VLOOKUP(D2705,Saldo!$P$8:$Q$1009,2,FALSE)),"")</f>
        <v/>
      </c>
      <c r="J2705" s="76"/>
      <c r="K2705" s="74" t="str">
        <f t="shared" si="42"/>
        <v/>
      </c>
    </row>
    <row r="2706" spans="1:11" ht="18.95" customHeight="1" x14ac:dyDescent="0.25">
      <c r="A2706" s="52"/>
      <c r="C2706" s="185"/>
      <c r="D2706" s="76"/>
      <c r="E2706" s="76" t="str">
        <f>IF(D2706="","",IFERROR(VLOOKUP(D2706,Cadastro!$C$9:$D$1009,2,FALSE),"NOT FOUND"))</f>
        <v/>
      </c>
      <c r="F2706" s="94"/>
      <c r="G2706" s="76"/>
      <c r="H2706" s="81" t="str">
        <f>IFERROR(F2706*VLOOKUP(D2706,Saldo!$P$8:$U$1009,6,FALSE),"")</f>
        <v/>
      </c>
      <c r="I2706" s="78" t="str">
        <f>IFERROR(IF(D2706="","",VLOOKUP(D2706,Saldo!$P$8:$Q$1009,2,FALSE)),"")</f>
        <v/>
      </c>
      <c r="J2706" s="76"/>
      <c r="K2706" s="74" t="str">
        <f t="shared" si="42"/>
        <v/>
      </c>
    </row>
    <row r="2707" spans="1:11" ht="18.95" customHeight="1" x14ac:dyDescent="0.25">
      <c r="A2707" s="52"/>
      <c r="C2707" s="185"/>
      <c r="D2707" s="76"/>
      <c r="E2707" s="76" t="str">
        <f>IF(D2707="","",IFERROR(VLOOKUP(D2707,Cadastro!$C$9:$D$1009,2,FALSE),"NOT FOUND"))</f>
        <v/>
      </c>
      <c r="F2707" s="94"/>
      <c r="G2707" s="76"/>
      <c r="H2707" s="81" t="str">
        <f>IFERROR(F2707*VLOOKUP(D2707,Saldo!$P$8:$U$1009,6,FALSE),"")</f>
        <v/>
      </c>
      <c r="I2707" s="78" t="str">
        <f>IFERROR(IF(D2707="","",VLOOKUP(D2707,Saldo!$P$8:$Q$1009,2,FALSE)),"")</f>
        <v/>
      </c>
      <c r="J2707" s="76"/>
      <c r="K2707" s="74" t="str">
        <f t="shared" si="42"/>
        <v/>
      </c>
    </row>
    <row r="2708" spans="1:11" ht="18.95" customHeight="1" x14ac:dyDescent="0.25">
      <c r="A2708" s="52"/>
      <c r="C2708" s="185"/>
      <c r="D2708" s="76"/>
      <c r="E2708" s="76" t="str">
        <f>IF(D2708="","",IFERROR(VLOOKUP(D2708,Cadastro!$C$9:$D$1009,2,FALSE),"NOT FOUND"))</f>
        <v/>
      </c>
      <c r="F2708" s="94"/>
      <c r="G2708" s="76"/>
      <c r="H2708" s="81" t="str">
        <f>IFERROR(F2708*VLOOKUP(D2708,Saldo!$P$8:$U$1009,6,FALSE),"")</f>
        <v/>
      </c>
      <c r="I2708" s="78" t="str">
        <f>IFERROR(IF(D2708="","",VLOOKUP(D2708,Saldo!$P$8:$Q$1009,2,FALSE)),"")</f>
        <v/>
      </c>
      <c r="J2708" s="76"/>
      <c r="K2708" s="74" t="str">
        <f t="shared" si="42"/>
        <v/>
      </c>
    </row>
    <row r="2709" spans="1:11" ht="18.95" customHeight="1" x14ac:dyDescent="0.25">
      <c r="A2709" s="52"/>
      <c r="C2709" s="185"/>
      <c r="D2709" s="76"/>
      <c r="E2709" s="76" t="str">
        <f>IF(D2709="","",IFERROR(VLOOKUP(D2709,Cadastro!$C$9:$D$1009,2,FALSE),"NOT FOUND"))</f>
        <v/>
      </c>
      <c r="F2709" s="94"/>
      <c r="G2709" s="76"/>
      <c r="H2709" s="81" t="str">
        <f>IFERROR(F2709*VLOOKUP(D2709,Saldo!$P$8:$U$1009,6,FALSE),"")</f>
        <v/>
      </c>
      <c r="I2709" s="78" t="str">
        <f>IFERROR(IF(D2709="","",VLOOKUP(D2709,Saldo!$P$8:$Q$1009,2,FALSE)),"")</f>
        <v/>
      </c>
      <c r="J2709" s="76"/>
      <c r="K2709" s="74" t="str">
        <f t="shared" si="42"/>
        <v/>
      </c>
    </row>
    <row r="2710" spans="1:11" ht="18.95" customHeight="1" x14ac:dyDescent="0.25">
      <c r="A2710" s="52"/>
      <c r="C2710" s="185"/>
      <c r="D2710" s="76"/>
      <c r="E2710" s="76" t="str">
        <f>IF(D2710="","",IFERROR(VLOOKUP(D2710,Cadastro!$C$9:$D$1009,2,FALSE),"NOT FOUND"))</f>
        <v/>
      </c>
      <c r="F2710" s="94"/>
      <c r="G2710" s="76"/>
      <c r="H2710" s="81" t="str">
        <f>IFERROR(F2710*VLOOKUP(D2710,Saldo!$P$8:$U$1009,6,FALSE),"")</f>
        <v/>
      </c>
      <c r="I2710" s="78" t="str">
        <f>IFERROR(IF(D2710="","",VLOOKUP(D2710,Saldo!$P$8:$Q$1009,2,FALSE)),"")</f>
        <v/>
      </c>
      <c r="J2710" s="76"/>
      <c r="K2710" s="74" t="str">
        <f t="shared" si="42"/>
        <v/>
      </c>
    </row>
    <row r="2711" spans="1:11" ht="18.95" customHeight="1" x14ac:dyDescent="0.25">
      <c r="A2711" s="52"/>
      <c r="C2711" s="185"/>
      <c r="D2711" s="76"/>
      <c r="E2711" s="76" t="str">
        <f>IF(D2711="","",IFERROR(VLOOKUP(D2711,Cadastro!$C$9:$D$1009,2,FALSE),"NOT FOUND"))</f>
        <v/>
      </c>
      <c r="F2711" s="94"/>
      <c r="G2711" s="76"/>
      <c r="H2711" s="81" t="str">
        <f>IFERROR(F2711*VLOOKUP(D2711,Saldo!$P$8:$U$1009,6,FALSE),"")</f>
        <v/>
      </c>
      <c r="I2711" s="78" t="str">
        <f>IFERROR(IF(D2711="","",VLOOKUP(D2711,Saldo!$P$8:$Q$1009,2,FALSE)),"")</f>
        <v/>
      </c>
      <c r="J2711" s="76"/>
      <c r="K2711" s="74" t="str">
        <f t="shared" si="42"/>
        <v/>
      </c>
    </row>
    <row r="2712" spans="1:11" ht="18.95" customHeight="1" x14ac:dyDescent="0.25">
      <c r="A2712" s="52"/>
      <c r="C2712" s="185"/>
      <c r="D2712" s="76"/>
      <c r="E2712" s="76" t="str">
        <f>IF(D2712="","",IFERROR(VLOOKUP(D2712,Cadastro!$C$9:$D$1009,2,FALSE),"NOT FOUND"))</f>
        <v/>
      </c>
      <c r="F2712" s="94"/>
      <c r="G2712" s="76"/>
      <c r="H2712" s="81" t="str">
        <f>IFERROR(F2712*VLOOKUP(D2712,Saldo!$P$8:$U$1009,6,FALSE),"")</f>
        <v/>
      </c>
      <c r="I2712" s="78" t="str">
        <f>IFERROR(IF(D2712="","",VLOOKUP(D2712,Saldo!$P$8:$Q$1009,2,FALSE)),"")</f>
        <v/>
      </c>
      <c r="J2712" s="76"/>
      <c r="K2712" s="74" t="str">
        <f t="shared" si="42"/>
        <v/>
      </c>
    </row>
    <row r="2713" spans="1:11" ht="18.95" customHeight="1" x14ac:dyDescent="0.25">
      <c r="A2713" s="52"/>
      <c r="C2713" s="185"/>
      <c r="D2713" s="76"/>
      <c r="E2713" s="76" t="str">
        <f>IF(D2713="","",IFERROR(VLOOKUP(D2713,Cadastro!$C$9:$D$1009,2,FALSE),"NOT FOUND"))</f>
        <v/>
      </c>
      <c r="F2713" s="94"/>
      <c r="G2713" s="76"/>
      <c r="H2713" s="81" t="str">
        <f>IFERROR(F2713*VLOOKUP(D2713,Saldo!$P$8:$U$1009,6,FALSE),"")</f>
        <v/>
      </c>
      <c r="I2713" s="78" t="str">
        <f>IFERROR(IF(D2713="","",VLOOKUP(D2713,Saldo!$P$8:$Q$1009,2,FALSE)),"")</f>
        <v/>
      </c>
      <c r="J2713" s="76"/>
      <c r="K2713" s="74" t="str">
        <f t="shared" si="42"/>
        <v/>
      </c>
    </row>
    <row r="2714" spans="1:11" ht="18.95" customHeight="1" x14ac:dyDescent="0.25">
      <c r="A2714" s="52"/>
      <c r="C2714" s="185"/>
      <c r="D2714" s="76"/>
      <c r="E2714" s="76" t="str">
        <f>IF(D2714="","",IFERROR(VLOOKUP(D2714,Cadastro!$C$9:$D$1009,2,FALSE),"NOT FOUND"))</f>
        <v/>
      </c>
      <c r="F2714" s="94"/>
      <c r="G2714" s="76"/>
      <c r="H2714" s="81" t="str">
        <f>IFERROR(F2714*VLOOKUP(D2714,Saldo!$P$8:$U$1009,6,FALSE),"")</f>
        <v/>
      </c>
      <c r="I2714" s="78" t="str">
        <f>IFERROR(IF(D2714="","",VLOOKUP(D2714,Saldo!$P$8:$Q$1009,2,FALSE)),"")</f>
        <v/>
      </c>
      <c r="J2714" s="76"/>
      <c r="K2714" s="74" t="str">
        <f t="shared" si="42"/>
        <v/>
      </c>
    </row>
    <row r="2715" spans="1:11" ht="18.95" customHeight="1" x14ac:dyDescent="0.25">
      <c r="A2715" s="52"/>
      <c r="C2715" s="185"/>
      <c r="D2715" s="76"/>
      <c r="E2715" s="76" t="str">
        <f>IF(D2715="","",IFERROR(VLOOKUP(D2715,Cadastro!$C$9:$D$1009,2,FALSE),"NOT FOUND"))</f>
        <v/>
      </c>
      <c r="F2715" s="94"/>
      <c r="G2715" s="76"/>
      <c r="H2715" s="81" t="str">
        <f>IFERROR(F2715*VLOOKUP(D2715,Saldo!$P$8:$U$1009,6,FALSE),"")</f>
        <v/>
      </c>
      <c r="I2715" s="78" t="str">
        <f>IFERROR(IF(D2715="","",VLOOKUP(D2715,Saldo!$P$8:$Q$1009,2,FALSE)),"")</f>
        <v/>
      </c>
      <c r="J2715" s="76"/>
      <c r="K2715" s="74" t="str">
        <f t="shared" si="42"/>
        <v/>
      </c>
    </row>
    <row r="2716" spans="1:11" ht="18.95" customHeight="1" x14ac:dyDescent="0.25">
      <c r="A2716" s="52"/>
      <c r="C2716" s="185"/>
      <c r="D2716" s="76"/>
      <c r="E2716" s="76" t="str">
        <f>IF(D2716="","",IFERROR(VLOOKUP(D2716,Cadastro!$C$9:$D$1009,2,FALSE),"NOT FOUND"))</f>
        <v/>
      </c>
      <c r="F2716" s="94"/>
      <c r="G2716" s="76"/>
      <c r="H2716" s="81" t="str">
        <f>IFERROR(F2716*VLOOKUP(D2716,Saldo!$P$8:$U$1009,6,FALSE),"")</f>
        <v/>
      </c>
      <c r="I2716" s="78" t="str">
        <f>IFERROR(IF(D2716="","",VLOOKUP(D2716,Saldo!$P$8:$Q$1009,2,FALSE)),"")</f>
        <v/>
      </c>
      <c r="J2716" s="76"/>
      <c r="K2716" s="74" t="str">
        <f t="shared" si="42"/>
        <v/>
      </c>
    </row>
    <row r="2717" spans="1:11" ht="18.95" customHeight="1" x14ac:dyDescent="0.25">
      <c r="A2717" s="52"/>
      <c r="C2717" s="185"/>
      <c r="D2717" s="76"/>
      <c r="E2717" s="76" t="str">
        <f>IF(D2717="","",IFERROR(VLOOKUP(D2717,Cadastro!$C$9:$D$1009,2,FALSE),"NOT FOUND"))</f>
        <v/>
      </c>
      <c r="F2717" s="94"/>
      <c r="G2717" s="76"/>
      <c r="H2717" s="81" t="str">
        <f>IFERROR(F2717*VLOOKUP(D2717,Saldo!$P$8:$U$1009,6,FALSE),"")</f>
        <v/>
      </c>
      <c r="I2717" s="78" t="str">
        <f>IFERROR(IF(D2717="","",VLOOKUP(D2717,Saldo!$P$8:$Q$1009,2,FALSE)),"")</f>
        <v/>
      </c>
      <c r="J2717" s="76"/>
      <c r="K2717" s="74" t="str">
        <f t="shared" si="42"/>
        <v/>
      </c>
    </row>
    <row r="2718" spans="1:11" ht="18.95" customHeight="1" x14ac:dyDescent="0.25">
      <c r="A2718" s="52"/>
      <c r="C2718" s="185"/>
      <c r="D2718" s="76"/>
      <c r="E2718" s="76" t="str">
        <f>IF(D2718="","",IFERROR(VLOOKUP(D2718,Cadastro!$C$9:$D$1009,2,FALSE),"NOT FOUND"))</f>
        <v/>
      </c>
      <c r="F2718" s="94"/>
      <c r="G2718" s="76"/>
      <c r="H2718" s="81" t="str">
        <f>IFERROR(F2718*VLOOKUP(D2718,Saldo!$P$8:$U$1009,6,FALSE),"")</f>
        <v/>
      </c>
      <c r="I2718" s="78" t="str">
        <f>IFERROR(IF(D2718="","",VLOOKUP(D2718,Saldo!$P$8:$Q$1009,2,FALSE)),"")</f>
        <v/>
      </c>
      <c r="J2718" s="76"/>
      <c r="K2718" s="74" t="str">
        <f t="shared" si="42"/>
        <v/>
      </c>
    </row>
    <row r="2719" spans="1:11" ht="18.95" customHeight="1" x14ac:dyDescent="0.25">
      <c r="A2719" s="52"/>
      <c r="C2719" s="185"/>
      <c r="D2719" s="76"/>
      <c r="E2719" s="76" t="str">
        <f>IF(D2719="","",IFERROR(VLOOKUP(D2719,Cadastro!$C$9:$D$1009,2,FALSE),"NOT FOUND"))</f>
        <v/>
      </c>
      <c r="F2719" s="94"/>
      <c r="G2719" s="76"/>
      <c r="H2719" s="81" t="str">
        <f>IFERROR(F2719*VLOOKUP(D2719,Saldo!$P$8:$U$1009,6,FALSE),"")</f>
        <v/>
      </c>
      <c r="I2719" s="78" t="str">
        <f>IFERROR(IF(D2719="","",VLOOKUP(D2719,Saldo!$P$8:$Q$1009,2,FALSE)),"")</f>
        <v/>
      </c>
      <c r="J2719" s="76"/>
      <c r="K2719" s="74" t="str">
        <f t="shared" si="42"/>
        <v/>
      </c>
    </row>
    <row r="2720" spans="1:11" ht="18.95" customHeight="1" x14ac:dyDescent="0.25">
      <c r="A2720" s="52"/>
      <c r="C2720" s="185"/>
      <c r="D2720" s="76"/>
      <c r="E2720" s="76" t="str">
        <f>IF(D2720="","",IFERROR(VLOOKUP(D2720,Cadastro!$C$9:$D$1009,2,FALSE),"NOT FOUND"))</f>
        <v/>
      </c>
      <c r="F2720" s="94"/>
      <c r="G2720" s="76"/>
      <c r="H2720" s="81" t="str">
        <f>IFERROR(F2720*VLOOKUP(D2720,Saldo!$P$8:$U$1009,6,FALSE),"")</f>
        <v/>
      </c>
      <c r="I2720" s="78" t="str">
        <f>IFERROR(IF(D2720="","",VLOOKUP(D2720,Saldo!$P$8:$Q$1009,2,FALSE)),"")</f>
        <v/>
      </c>
      <c r="J2720" s="76"/>
      <c r="K2720" s="74" t="str">
        <f t="shared" si="42"/>
        <v/>
      </c>
    </row>
    <row r="2721" spans="1:11" ht="18.95" customHeight="1" x14ac:dyDescent="0.25">
      <c r="A2721" s="52"/>
      <c r="C2721" s="185"/>
      <c r="D2721" s="76"/>
      <c r="E2721" s="76" t="str">
        <f>IF(D2721="","",IFERROR(VLOOKUP(D2721,Cadastro!$C$9:$D$1009,2,FALSE),"NOT FOUND"))</f>
        <v/>
      </c>
      <c r="F2721" s="94"/>
      <c r="G2721" s="76"/>
      <c r="H2721" s="81" t="str">
        <f>IFERROR(F2721*VLOOKUP(D2721,Saldo!$P$8:$U$1009,6,FALSE),"")</f>
        <v/>
      </c>
      <c r="I2721" s="78" t="str">
        <f>IFERROR(IF(D2721="","",VLOOKUP(D2721,Saldo!$P$8:$Q$1009,2,FALSE)),"")</f>
        <v/>
      </c>
      <c r="J2721" s="76"/>
      <c r="K2721" s="74" t="str">
        <f t="shared" si="42"/>
        <v/>
      </c>
    </row>
    <row r="2722" spans="1:11" ht="18.95" customHeight="1" x14ac:dyDescent="0.25">
      <c r="A2722" s="52"/>
      <c r="C2722" s="185"/>
      <c r="D2722" s="76"/>
      <c r="E2722" s="76" t="str">
        <f>IF(D2722="","",IFERROR(VLOOKUP(D2722,Cadastro!$C$9:$D$1009,2,FALSE),"NOT FOUND"))</f>
        <v/>
      </c>
      <c r="F2722" s="94"/>
      <c r="G2722" s="76"/>
      <c r="H2722" s="81" t="str">
        <f>IFERROR(F2722*VLOOKUP(D2722,Saldo!$P$8:$U$1009,6,FALSE),"")</f>
        <v/>
      </c>
      <c r="I2722" s="78" t="str">
        <f>IFERROR(IF(D2722="","",VLOOKUP(D2722,Saldo!$P$8:$Q$1009,2,FALSE)),"")</f>
        <v/>
      </c>
      <c r="J2722" s="76"/>
      <c r="K2722" s="74" t="str">
        <f t="shared" si="42"/>
        <v/>
      </c>
    </row>
    <row r="2723" spans="1:11" ht="18.95" customHeight="1" x14ac:dyDescent="0.25">
      <c r="A2723" s="52"/>
      <c r="C2723" s="185"/>
      <c r="D2723" s="76"/>
      <c r="E2723" s="76" t="str">
        <f>IF(D2723="","",IFERROR(VLOOKUP(D2723,Cadastro!$C$9:$D$1009,2,FALSE),"NOT FOUND"))</f>
        <v/>
      </c>
      <c r="F2723" s="94"/>
      <c r="G2723" s="76"/>
      <c r="H2723" s="81" t="str">
        <f>IFERROR(F2723*VLOOKUP(D2723,Saldo!$P$8:$U$1009,6,FALSE),"")</f>
        <v/>
      </c>
      <c r="I2723" s="78" t="str">
        <f>IFERROR(IF(D2723="","",VLOOKUP(D2723,Saldo!$P$8:$Q$1009,2,FALSE)),"")</f>
        <v/>
      </c>
      <c r="J2723" s="76"/>
      <c r="K2723" s="74" t="str">
        <f t="shared" si="42"/>
        <v/>
      </c>
    </row>
    <row r="2724" spans="1:11" ht="18.95" customHeight="1" x14ac:dyDescent="0.25">
      <c r="A2724" s="52"/>
      <c r="C2724" s="185"/>
      <c r="D2724" s="76"/>
      <c r="E2724" s="76" t="str">
        <f>IF(D2724="","",IFERROR(VLOOKUP(D2724,Cadastro!$C$9:$D$1009,2,FALSE),"NOT FOUND"))</f>
        <v/>
      </c>
      <c r="F2724" s="94"/>
      <c r="G2724" s="76"/>
      <c r="H2724" s="81" t="str">
        <f>IFERROR(F2724*VLOOKUP(D2724,Saldo!$P$8:$U$1009,6,FALSE),"")</f>
        <v/>
      </c>
      <c r="I2724" s="78" t="str">
        <f>IFERROR(IF(D2724="","",VLOOKUP(D2724,Saldo!$P$8:$Q$1009,2,FALSE)),"")</f>
        <v/>
      </c>
      <c r="J2724" s="76"/>
      <c r="K2724" s="74" t="str">
        <f t="shared" si="42"/>
        <v/>
      </c>
    </row>
    <row r="2725" spans="1:11" ht="18.95" customHeight="1" x14ac:dyDescent="0.25">
      <c r="A2725" s="52"/>
      <c r="C2725" s="185"/>
      <c r="D2725" s="76"/>
      <c r="E2725" s="76" t="str">
        <f>IF(D2725="","",IFERROR(VLOOKUP(D2725,Cadastro!$C$9:$D$1009,2,FALSE),"NOT FOUND"))</f>
        <v/>
      </c>
      <c r="F2725" s="94"/>
      <c r="G2725" s="76"/>
      <c r="H2725" s="81" t="str">
        <f>IFERROR(F2725*VLOOKUP(D2725,Saldo!$P$8:$U$1009,6,FALSE),"")</f>
        <v/>
      </c>
      <c r="I2725" s="78" t="str">
        <f>IFERROR(IF(D2725="","",VLOOKUP(D2725,Saldo!$P$8:$Q$1009,2,FALSE)),"")</f>
        <v/>
      </c>
      <c r="J2725" s="76"/>
      <c r="K2725" s="74" t="str">
        <f t="shared" si="42"/>
        <v/>
      </c>
    </row>
    <row r="2726" spans="1:11" ht="18.95" customHeight="1" x14ac:dyDescent="0.25">
      <c r="A2726" s="52"/>
      <c r="C2726" s="185"/>
      <c r="D2726" s="76"/>
      <c r="E2726" s="76" t="str">
        <f>IF(D2726="","",IFERROR(VLOOKUP(D2726,Cadastro!$C$9:$D$1009,2,FALSE),"NOT FOUND"))</f>
        <v/>
      </c>
      <c r="F2726" s="94"/>
      <c r="G2726" s="76"/>
      <c r="H2726" s="81" t="str">
        <f>IFERROR(F2726*VLOOKUP(D2726,Saldo!$P$8:$U$1009,6,FALSE),"")</f>
        <v/>
      </c>
      <c r="I2726" s="78" t="str">
        <f>IFERROR(IF(D2726="","",VLOOKUP(D2726,Saldo!$P$8:$Q$1009,2,FALSE)),"")</f>
        <v/>
      </c>
      <c r="J2726" s="76"/>
      <c r="K2726" s="74" t="str">
        <f t="shared" si="42"/>
        <v/>
      </c>
    </row>
    <row r="2727" spans="1:11" ht="18.95" customHeight="1" x14ac:dyDescent="0.25">
      <c r="A2727" s="52"/>
      <c r="C2727" s="185"/>
      <c r="D2727" s="76"/>
      <c r="E2727" s="76" t="str">
        <f>IF(D2727="","",IFERROR(VLOOKUP(D2727,Cadastro!$C$9:$D$1009,2,FALSE),"NOT FOUND"))</f>
        <v/>
      </c>
      <c r="F2727" s="94"/>
      <c r="G2727" s="76"/>
      <c r="H2727" s="81" t="str">
        <f>IFERROR(F2727*VLOOKUP(D2727,Saldo!$P$8:$U$1009,6,FALSE),"")</f>
        <v/>
      </c>
      <c r="I2727" s="78" t="str">
        <f>IFERROR(IF(D2727="","",VLOOKUP(D2727,Saldo!$P$8:$Q$1009,2,FALSE)),"")</f>
        <v/>
      </c>
      <c r="J2727" s="76"/>
      <c r="K2727" s="74" t="str">
        <f t="shared" si="42"/>
        <v/>
      </c>
    </row>
    <row r="2728" spans="1:11" ht="18.95" customHeight="1" x14ac:dyDescent="0.25">
      <c r="A2728" s="52"/>
      <c r="C2728" s="185"/>
      <c r="D2728" s="76"/>
      <c r="E2728" s="76" t="str">
        <f>IF(D2728="","",IFERROR(VLOOKUP(D2728,Cadastro!$C$9:$D$1009,2,FALSE),"NOT FOUND"))</f>
        <v/>
      </c>
      <c r="F2728" s="94"/>
      <c r="G2728" s="76"/>
      <c r="H2728" s="81" t="str">
        <f>IFERROR(F2728*VLOOKUP(D2728,Saldo!$P$8:$U$1009,6,FALSE),"")</f>
        <v/>
      </c>
      <c r="I2728" s="78" t="str">
        <f>IFERROR(IF(D2728="","",VLOOKUP(D2728,Saldo!$P$8:$Q$1009,2,FALSE)),"")</f>
        <v/>
      </c>
      <c r="J2728" s="76"/>
      <c r="K2728" s="74" t="str">
        <f t="shared" si="42"/>
        <v/>
      </c>
    </row>
    <row r="2729" spans="1:11" ht="18.95" customHeight="1" x14ac:dyDescent="0.25">
      <c r="A2729" s="52"/>
      <c r="C2729" s="185"/>
      <c r="D2729" s="76"/>
      <c r="E2729" s="76" t="str">
        <f>IF(D2729="","",IFERROR(VLOOKUP(D2729,Cadastro!$C$9:$D$1009,2,FALSE),"NOT FOUND"))</f>
        <v/>
      </c>
      <c r="F2729" s="94"/>
      <c r="G2729" s="76"/>
      <c r="H2729" s="81" t="str">
        <f>IFERROR(F2729*VLOOKUP(D2729,Saldo!$P$8:$U$1009,6,FALSE),"")</f>
        <v/>
      </c>
      <c r="I2729" s="78" t="str">
        <f>IFERROR(IF(D2729="","",VLOOKUP(D2729,Saldo!$P$8:$Q$1009,2,FALSE)),"")</f>
        <v/>
      </c>
      <c r="J2729" s="76"/>
      <c r="K2729" s="74" t="str">
        <f t="shared" si="42"/>
        <v/>
      </c>
    </row>
    <row r="2730" spans="1:11" ht="18.95" customHeight="1" x14ac:dyDescent="0.25">
      <c r="A2730" s="52"/>
      <c r="C2730" s="185"/>
      <c r="D2730" s="76"/>
      <c r="E2730" s="76" t="str">
        <f>IF(D2730="","",IFERROR(VLOOKUP(D2730,Cadastro!$C$9:$D$1009,2,FALSE),"NOT FOUND"))</f>
        <v/>
      </c>
      <c r="F2730" s="94"/>
      <c r="G2730" s="76"/>
      <c r="H2730" s="81" t="str">
        <f>IFERROR(F2730*VLOOKUP(D2730,Saldo!$P$8:$U$1009,6,FALSE),"")</f>
        <v/>
      </c>
      <c r="I2730" s="78" t="str">
        <f>IFERROR(IF(D2730="","",VLOOKUP(D2730,Saldo!$P$8:$Q$1009,2,FALSE)),"")</f>
        <v/>
      </c>
      <c r="J2730" s="76"/>
      <c r="K2730" s="74" t="str">
        <f t="shared" si="42"/>
        <v/>
      </c>
    </row>
    <row r="2731" spans="1:11" ht="18.95" customHeight="1" x14ac:dyDescent="0.25">
      <c r="A2731" s="52"/>
      <c r="C2731" s="185"/>
      <c r="D2731" s="76"/>
      <c r="E2731" s="76" t="str">
        <f>IF(D2731="","",IFERROR(VLOOKUP(D2731,Cadastro!$C$9:$D$1009,2,FALSE),"NOT FOUND"))</f>
        <v/>
      </c>
      <c r="F2731" s="94"/>
      <c r="G2731" s="76"/>
      <c r="H2731" s="81" t="str">
        <f>IFERROR(F2731*VLOOKUP(D2731,Saldo!$P$8:$U$1009,6,FALSE),"")</f>
        <v/>
      </c>
      <c r="I2731" s="78" t="str">
        <f>IFERROR(IF(D2731="","",VLOOKUP(D2731,Saldo!$P$8:$Q$1009,2,FALSE)),"")</f>
        <v/>
      </c>
      <c r="J2731" s="76"/>
      <c r="K2731" s="74" t="str">
        <f t="shared" si="42"/>
        <v/>
      </c>
    </row>
    <row r="2732" spans="1:11" ht="18.95" customHeight="1" x14ac:dyDescent="0.25">
      <c r="A2732" s="52"/>
      <c r="C2732" s="185"/>
      <c r="D2732" s="76"/>
      <c r="E2732" s="76" t="str">
        <f>IF(D2732="","",IFERROR(VLOOKUP(D2732,Cadastro!$C$9:$D$1009,2,FALSE),"NOT FOUND"))</f>
        <v/>
      </c>
      <c r="F2732" s="94"/>
      <c r="G2732" s="76"/>
      <c r="H2732" s="81" t="str">
        <f>IFERROR(F2732*VLOOKUP(D2732,Saldo!$P$8:$U$1009,6,FALSE),"")</f>
        <v/>
      </c>
      <c r="I2732" s="78" t="str">
        <f>IFERROR(IF(D2732="","",VLOOKUP(D2732,Saldo!$P$8:$Q$1009,2,FALSE)),"")</f>
        <v/>
      </c>
      <c r="J2732" s="76"/>
      <c r="K2732" s="74" t="str">
        <f t="shared" si="42"/>
        <v/>
      </c>
    </row>
    <row r="2733" spans="1:11" ht="18.95" customHeight="1" x14ac:dyDescent="0.25">
      <c r="A2733" s="52"/>
      <c r="C2733" s="185"/>
      <c r="D2733" s="76"/>
      <c r="E2733" s="76" t="str">
        <f>IF(D2733="","",IFERROR(VLOOKUP(D2733,Cadastro!$C$9:$D$1009,2,FALSE),"NOT FOUND"))</f>
        <v/>
      </c>
      <c r="F2733" s="94"/>
      <c r="G2733" s="76"/>
      <c r="H2733" s="81" t="str">
        <f>IFERROR(F2733*VLOOKUP(D2733,Saldo!$P$8:$U$1009,6,FALSE),"")</f>
        <v/>
      </c>
      <c r="I2733" s="78" t="str">
        <f>IFERROR(IF(D2733="","",VLOOKUP(D2733,Saldo!$P$8:$Q$1009,2,FALSE)),"")</f>
        <v/>
      </c>
      <c r="J2733" s="76"/>
      <c r="K2733" s="74" t="str">
        <f t="shared" si="42"/>
        <v/>
      </c>
    </row>
    <row r="2734" spans="1:11" ht="18.95" customHeight="1" x14ac:dyDescent="0.25">
      <c r="A2734" s="52"/>
      <c r="C2734" s="185"/>
      <c r="D2734" s="76"/>
      <c r="E2734" s="76" t="str">
        <f>IF(D2734="","",IFERROR(VLOOKUP(D2734,Cadastro!$C$9:$D$1009,2,FALSE),"NOT FOUND"))</f>
        <v/>
      </c>
      <c r="F2734" s="94"/>
      <c r="G2734" s="76"/>
      <c r="H2734" s="81" t="str">
        <f>IFERROR(F2734*VLOOKUP(D2734,Saldo!$P$8:$U$1009,6,FALSE),"")</f>
        <v/>
      </c>
      <c r="I2734" s="78" t="str">
        <f>IFERROR(IF(D2734="","",VLOOKUP(D2734,Saldo!$P$8:$Q$1009,2,FALSE)),"")</f>
        <v/>
      </c>
      <c r="J2734" s="76"/>
      <c r="K2734" s="74" t="str">
        <f t="shared" si="42"/>
        <v/>
      </c>
    </row>
    <row r="2735" spans="1:11" ht="18.95" customHeight="1" x14ac:dyDescent="0.25">
      <c r="A2735" s="52"/>
      <c r="C2735" s="185"/>
      <c r="D2735" s="76"/>
      <c r="E2735" s="76" t="str">
        <f>IF(D2735="","",IFERROR(VLOOKUP(D2735,Cadastro!$C$9:$D$1009,2,FALSE),"NOT FOUND"))</f>
        <v/>
      </c>
      <c r="F2735" s="94"/>
      <c r="G2735" s="76"/>
      <c r="H2735" s="81" t="str">
        <f>IFERROR(F2735*VLOOKUP(D2735,Saldo!$P$8:$U$1009,6,FALSE),"")</f>
        <v/>
      </c>
      <c r="I2735" s="78" t="str">
        <f>IFERROR(IF(D2735="","",VLOOKUP(D2735,Saldo!$P$8:$Q$1009,2,FALSE)),"")</f>
        <v/>
      </c>
      <c r="J2735" s="76"/>
      <c r="K2735" s="74" t="str">
        <f t="shared" si="42"/>
        <v/>
      </c>
    </row>
    <row r="2736" spans="1:11" ht="18.95" customHeight="1" x14ac:dyDescent="0.25">
      <c r="A2736" s="52"/>
      <c r="C2736" s="185"/>
      <c r="D2736" s="76"/>
      <c r="E2736" s="76" t="str">
        <f>IF(D2736="","",IFERROR(VLOOKUP(D2736,Cadastro!$C$9:$D$1009,2,FALSE),"NOT FOUND"))</f>
        <v/>
      </c>
      <c r="F2736" s="94"/>
      <c r="G2736" s="76"/>
      <c r="H2736" s="81" t="str">
        <f>IFERROR(F2736*VLOOKUP(D2736,Saldo!$P$8:$U$1009,6,FALSE),"")</f>
        <v/>
      </c>
      <c r="I2736" s="78" t="str">
        <f>IFERROR(IF(D2736="","",VLOOKUP(D2736,Saldo!$P$8:$Q$1009,2,FALSE)),"")</f>
        <v/>
      </c>
      <c r="J2736" s="76"/>
      <c r="K2736" s="74" t="str">
        <f t="shared" si="42"/>
        <v/>
      </c>
    </row>
    <row r="2737" spans="1:11" ht="18.95" customHeight="1" x14ac:dyDescent="0.25">
      <c r="A2737" s="52"/>
      <c r="C2737" s="185"/>
      <c r="D2737" s="76"/>
      <c r="E2737" s="76" t="str">
        <f>IF(D2737="","",IFERROR(VLOOKUP(D2737,Cadastro!$C$9:$D$1009,2,FALSE),"NOT FOUND"))</f>
        <v/>
      </c>
      <c r="F2737" s="94"/>
      <c r="G2737" s="76"/>
      <c r="H2737" s="81" t="str">
        <f>IFERROR(F2737*VLOOKUP(D2737,Saldo!$P$8:$U$1009,6,FALSE),"")</f>
        <v/>
      </c>
      <c r="I2737" s="78" t="str">
        <f>IFERROR(IF(D2737="","",VLOOKUP(D2737,Saldo!$P$8:$Q$1009,2,FALSE)),"")</f>
        <v/>
      </c>
      <c r="J2737" s="76"/>
      <c r="K2737" s="74" t="str">
        <f t="shared" si="42"/>
        <v/>
      </c>
    </row>
    <row r="2738" spans="1:11" ht="18.95" customHeight="1" x14ac:dyDescent="0.25">
      <c r="A2738" s="52"/>
      <c r="C2738" s="185"/>
      <c r="D2738" s="76"/>
      <c r="E2738" s="76" t="str">
        <f>IF(D2738="","",IFERROR(VLOOKUP(D2738,Cadastro!$C$9:$D$1009,2,FALSE),"NOT FOUND"))</f>
        <v/>
      </c>
      <c r="F2738" s="94"/>
      <c r="G2738" s="76"/>
      <c r="H2738" s="81" t="str">
        <f>IFERROR(F2738*VLOOKUP(D2738,Saldo!$P$8:$U$1009,6,FALSE),"")</f>
        <v/>
      </c>
      <c r="I2738" s="78" t="str">
        <f>IFERROR(IF(D2738="","",VLOOKUP(D2738,Saldo!$P$8:$Q$1009,2,FALSE)),"")</f>
        <v/>
      </c>
      <c r="J2738" s="76"/>
      <c r="K2738" s="74" t="str">
        <f t="shared" si="42"/>
        <v/>
      </c>
    </row>
    <row r="2739" spans="1:11" ht="18.95" customHeight="1" x14ac:dyDescent="0.25">
      <c r="A2739" s="52"/>
      <c r="C2739" s="185"/>
      <c r="D2739" s="76"/>
      <c r="E2739" s="76" t="str">
        <f>IF(D2739="","",IFERROR(VLOOKUP(D2739,Cadastro!$C$9:$D$1009,2,FALSE),"NOT FOUND"))</f>
        <v/>
      </c>
      <c r="F2739" s="94"/>
      <c r="G2739" s="76"/>
      <c r="H2739" s="81" t="str">
        <f>IFERROR(F2739*VLOOKUP(D2739,Saldo!$P$8:$U$1009,6,FALSE),"")</f>
        <v/>
      </c>
      <c r="I2739" s="78" t="str">
        <f>IFERROR(IF(D2739="","",VLOOKUP(D2739,Saldo!$P$8:$Q$1009,2,FALSE)),"")</f>
        <v/>
      </c>
      <c r="J2739" s="76"/>
      <c r="K2739" s="74" t="str">
        <f t="shared" si="42"/>
        <v/>
      </c>
    </row>
    <row r="2740" spans="1:11" ht="18.95" customHeight="1" x14ac:dyDescent="0.25">
      <c r="A2740" s="52"/>
      <c r="C2740" s="185"/>
      <c r="D2740" s="76"/>
      <c r="E2740" s="76" t="str">
        <f>IF(D2740="","",IFERROR(VLOOKUP(D2740,Cadastro!$C$9:$D$1009,2,FALSE),"NOT FOUND"))</f>
        <v/>
      </c>
      <c r="F2740" s="94"/>
      <c r="G2740" s="76"/>
      <c r="H2740" s="81" t="str">
        <f>IFERROR(F2740*VLOOKUP(D2740,Saldo!$P$8:$U$1009,6,FALSE),"")</f>
        <v/>
      </c>
      <c r="I2740" s="78" t="str">
        <f>IFERROR(IF(D2740="","",VLOOKUP(D2740,Saldo!$P$8:$Q$1009,2,FALSE)),"")</f>
        <v/>
      </c>
      <c r="J2740" s="76"/>
      <c r="K2740" s="74" t="str">
        <f t="shared" si="42"/>
        <v/>
      </c>
    </row>
    <row r="2741" spans="1:11" ht="18.95" customHeight="1" x14ac:dyDescent="0.25">
      <c r="A2741" s="52"/>
      <c r="C2741" s="185"/>
      <c r="D2741" s="76"/>
      <c r="E2741" s="76" t="str">
        <f>IF(D2741="","",IFERROR(VLOOKUP(D2741,Cadastro!$C$9:$D$1009,2,FALSE),"NOT FOUND"))</f>
        <v/>
      </c>
      <c r="F2741" s="94"/>
      <c r="G2741" s="76"/>
      <c r="H2741" s="81" t="str">
        <f>IFERROR(F2741*VLOOKUP(D2741,Saldo!$P$8:$U$1009,6,FALSE),"")</f>
        <v/>
      </c>
      <c r="I2741" s="78" t="str">
        <f>IFERROR(IF(D2741="","",VLOOKUP(D2741,Saldo!$P$8:$Q$1009,2,FALSE)),"")</f>
        <v/>
      </c>
      <c r="J2741" s="76"/>
      <c r="K2741" s="74" t="str">
        <f t="shared" si="42"/>
        <v/>
      </c>
    </row>
    <row r="2742" spans="1:11" ht="18.95" customHeight="1" x14ac:dyDescent="0.25">
      <c r="A2742" s="52"/>
      <c r="C2742" s="185"/>
      <c r="D2742" s="76"/>
      <c r="E2742" s="76" t="str">
        <f>IF(D2742="","",IFERROR(VLOOKUP(D2742,Cadastro!$C$9:$D$1009,2,FALSE),"NOT FOUND"))</f>
        <v/>
      </c>
      <c r="F2742" s="94"/>
      <c r="G2742" s="76"/>
      <c r="H2742" s="81" t="str">
        <f>IFERROR(F2742*VLOOKUP(D2742,Saldo!$P$8:$U$1009,6,FALSE),"")</f>
        <v/>
      </c>
      <c r="I2742" s="78" t="str">
        <f>IFERROR(IF(D2742="","",VLOOKUP(D2742,Saldo!$P$8:$Q$1009,2,FALSE)),"")</f>
        <v/>
      </c>
      <c r="J2742" s="76"/>
      <c r="K2742" s="74" t="str">
        <f t="shared" si="42"/>
        <v/>
      </c>
    </row>
    <row r="2743" spans="1:11" ht="18.95" customHeight="1" x14ac:dyDescent="0.25">
      <c r="A2743" s="52"/>
      <c r="C2743" s="185"/>
      <c r="D2743" s="76"/>
      <c r="E2743" s="76" t="str">
        <f>IF(D2743="","",IFERROR(VLOOKUP(D2743,Cadastro!$C$9:$D$1009,2,FALSE),"NOT FOUND"))</f>
        <v/>
      </c>
      <c r="F2743" s="94"/>
      <c r="G2743" s="76"/>
      <c r="H2743" s="81" t="str">
        <f>IFERROR(F2743*VLOOKUP(D2743,Saldo!$P$8:$U$1009,6,FALSE),"")</f>
        <v/>
      </c>
      <c r="I2743" s="78" t="str">
        <f>IFERROR(IF(D2743="","",VLOOKUP(D2743,Saldo!$P$8:$Q$1009,2,FALSE)),"")</f>
        <v/>
      </c>
      <c r="J2743" s="76"/>
      <c r="K2743" s="74" t="str">
        <f t="shared" si="42"/>
        <v/>
      </c>
    </row>
    <row r="2744" spans="1:11" ht="18.95" customHeight="1" x14ac:dyDescent="0.25">
      <c r="A2744" s="52"/>
      <c r="C2744" s="185"/>
      <c r="D2744" s="76"/>
      <c r="E2744" s="76" t="str">
        <f>IF(D2744="","",IFERROR(VLOOKUP(D2744,Cadastro!$C$9:$D$1009,2,FALSE),"NOT FOUND"))</f>
        <v/>
      </c>
      <c r="F2744" s="94"/>
      <c r="G2744" s="76"/>
      <c r="H2744" s="81" t="str">
        <f>IFERROR(F2744*VLOOKUP(D2744,Saldo!$P$8:$U$1009,6,FALSE),"")</f>
        <v/>
      </c>
      <c r="I2744" s="78" t="str">
        <f>IFERROR(IF(D2744="","",VLOOKUP(D2744,Saldo!$P$8:$Q$1009,2,FALSE)),"")</f>
        <v/>
      </c>
      <c r="J2744" s="76"/>
      <c r="K2744" s="74" t="str">
        <f t="shared" si="42"/>
        <v/>
      </c>
    </row>
    <row r="2745" spans="1:11" ht="18.95" customHeight="1" x14ac:dyDescent="0.25">
      <c r="A2745" s="52"/>
      <c r="C2745" s="185"/>
      <c r="D2745" s="76"/>
      <c r="E2745" s="76" t="str">
        <f>IF(D2745="","",IFERROR(VLOOKUP(D2745,Cadastro!$C$9:$D$1009,2,FALSE),"NOT FOUND"))</f>
        <v/>
      </c>
      <c r="F2745" s="94"/>
      <c r="G2745" s="76"/>
      <c r="H2745" s="81" t="str">
        <f>IFERROR(F2745*VLOOKUP(D2745,Saldo!$P$8:$U$1009,6,FALSE),"")</f>
        <v/>
      </c>
      <c r="I2745" s="78" t="str">
        <f>IFERROR(IF(D2745="","",VLOOKUP(D2745,Saldo!$P$8:$Q$1009,2,FALSE)),"")</f>
        <v/>
      </c>
      <c r="J2745" s="76"/>
      <c r="K2745" s="74" t="str">
        <f t="shared" si="42"/>
        <v/>
      </c>
    </row>
    <row r="2746" spans="1:11" ht="18.95" customHeight="1" x14ac:dyDescent="0.25">
      <c r="A2746" s="52"/>
      <c r="C2746" s="185"/>
      <c r="D2746" s="76"/>
      <c r="E2746" s="76" t="str">
        <f>IF(D2746="","",IFERROR(VLOOKUP(D2746,Cadastro!$C$9:$D$1009,2,FALSE),"NOT FOUND"))</f>
        <v/>
      </c>
      <c r="F2746" s="94"/>
      <c r="G2746" s="76"/>
      <c r="H2746" s="81" t="str">
        <f>IFERROR(F2746*VLOOKUP(D2746,Saldo!$P$8:$U$1009,6,FALSE),"")</f>
        <v/>
      </c>
      <c r="I2746" s="78" t="str">
        <f>IFERROR(IF(D2746="","",VLOOKUP(D2746,Saldo!$P$8:$Q$1009,2,FALSE)),"")</f>
        <v/>
      </c>
      <c r="J2746" s="76"/>
      <c r="K2746" s="74" t="str">
        <f t="shared" si="42"/>
        <v/>
      </c>
    </row>
    <row r="2747" spans="1:11" ht="18.95" customHeight="1" x14ac:dyDescent="0.25">
      <c r="A2747" s="52"/>
      <c r="C2747" s="185"/>
      <c r="D2747" s="76"/>
      <c r="E2747" s="76" t="str">
        <f>IF(D2747="","",IFERROR(VLOOKUP(D2747,Cadastro!$C$9:$D$1009,2,FALSE),"NOT FOUND"))</f>
        <v/>
      </c>
      <c r="F2747" s="94"/>
      <c r="G2747" s="76"/>
      <c r="H2747" s="81" t="str">
        <f>IFERROR(F2747*VLOOKUP(D2747,Saldo!$P$8:$U$1009,6,FALSE),"")</f>
        <v/>
      </c>
      <c r="I2747" s="78" t="str">
        <f>IFERROR(IF(D2747="","",VLOOKUP(D2747,Saldo!$P$8:$Q$1009,2,FALSE)),"")</f>
        <v/>
      </c>
      <c r="J2747" s="76"/>
      <c r="K2747" s="74" t="str">
        <f t="shared" si="42"/>
        <v/>
      </c>
    </row>
    <row r="2748" spans="1:11" ht="18.95" customHeight="1" x14ac:dyDescent="0.25">
      <c r="A2748" s="52"/>
      <c r="C2748" s="185"/>
      <c r="D2748" s="76"/>
      <c r="E2748" s="76" t="str">
        <f>IF(D2748="","",IFERROR(VLOOKUP(D2748,Cadastro!$C$9:$D$1009,2,FALSE),"NOT FOUND"))</f>
        <v/>
      </c>
      <c r="F2748" s="94"/>
      <c r="G2748" s="76"/>
      <c r="H2748" s="81" t="str">
        <f>IFERROR(F2748*VLOOKUP(D2748,Saldo!$P$8:$U$1009,6,FALSE),"")</f>
        <v/>
      </c>
      <c r="I2748" s="78" t="str">
        <f>IFERROR(IF(D2748="","",VLOOKUP(D2748,Saldo!$P$8:$Q$1009,2,FALSE)),"")</f>
        <v/>
      </c>
      <c r="J2748" s="76"/>
      <c r="K2748" s="74" t="str">
        <f t="shared" si="42"/>
        <v/>
      </c>
    </row>
    <row r="2749" spans="1:11" ht="18.95" customHeight="1" x14ac:dyDescent="0.25">
      <c r="A2749" s="52"/>
      <c r="C2749" s="185"/>
      <c r="D2749" s="76"/>
      <c r="E2749" s="76" t="str">
        <f>IF(D2749="","",IFERROR(VLOOKUP(D2749,Cadastro!$C$9:$D$1009,2,FALSE),"NOT FOUND"))</f>
        <v/>
      </c>
      <c r="F2749" s="94"/>
      <c r="G2749" s="76"/>
      <c r="H2749" s="81" t="str">
        <f>IFERROR(F2749*VLOOKUP(D2749,Saldo!$P$8:$U$1009,6,FALSE),"")</f>
        <v/>
      </c>
      <c r="I2749" s="78" t="str">
        <f>IFERROR(IF(D2749="","",VLOOKUP(D2749,Saldo!$P$8:$Q$1009,2,FALSE)),"")</f>
        <v/>
      </c>
      <c r="J2749" s="76"/>
      <c r="K2749" s="74" t="str">
        <f t="shared" si="42"/>
        <v/>
      </c>
    </row>
    <row r="2750" spans="1:11" ht="18.95" customHeight="1" x14ac:dyDescent="0.25">
      <c r="A2750" s="52"/>
      <c r="C2750" s="185"/>
      <c r="D2750" s="76"/>
      <c r="E2750" s="76" t="str">
        <f>IF(D2750="","",IFERROR(VLOOKUP(D2750,Cadastro!$C$9:$D$1009,2,FALSE),"NOT FOUND"))</f>
        <v/>
      </c>
      <c r="F2750" s="94"/>
      <c r="G2750" s="76"/>
      <c r="H2750" s="81" t="str">
        <f>IFERROR(F2750*VLOOKUP(D2750,Saldo!$P$8:$U$1009,6,FALSE),"")</f>
        <v/>
      </c>
      <c r="I2750" s="78" t="str">
        <f>IFERROR(IF(D2750="","",VLOOKUP(D2750,Saldo!$P$8:$Q$1009,2,FALSE)),"")</f>
        <v/>
      </c>
      <c r="J2750" s="76"/>
      <c r="K2750" s="74" t="str">
        <f t="shared" si="42"/>
        <v/>
      </c>
    </row>
    <row r="2751" spans="1:11" ht="18.95" customHeight="1" x14ac:dyDescent="0.25">
      <c r="A2751" s="52"/>
      <c r="C2751" s="185"/>
      <c r="D2751" s="76"/>
      <c r="E2751" s="76" t="str">
        <f>IF(D2751="","",IFERROR(VLOOKUP(D2751,Cadastro!$C$9:$D$1009,2,FALSE),"NOT FOUND"))</f>
        <v/>
      </c>
      <c r="F2751" s="94"/>
      <c r="G2751" s="76"/>
      <c r="H2751" s="81" t="str">
        <f>IFERROR(F2751*VLOOKUP(D2751,Saldo!$P$8:$U$1009,6,FALSE),"")</f>
        <v/>
      </c>
      <c r="I2751" s="78" t="str">
        <f>IFERROR(IF(D2751="","",VLOOKUP(D2751,Saldo!$P$8:$Q$1009,2,FALSE)),"")</f>
        <v/>
      </c>
      <c r="J2751" s="76"/>
      <c r="K2751" s="74" t="str">
        <f t="shared" si="42"/>
        <v/>
      </c>
    </row>
    <row r="2752" spans="1:11" ht="18.95" customHeight="1" x14ac:dyDescent="0.25">
      <c r="A2752" s="52"/>
      <c r="C2752" s="185"/>
      <c r="D2752" s="76"/>
      <c r="E2752" s="76" t="str">
        <f>IF(D2752="","",IFERROR(VLOOKUP(D2752,Cadastro!$C$9:$D$1009,2,FALSE),"NOT FOUND"))</f>
        <v/>
      </c>
      <c r="F2752" s="94"/>
      <c r="G2752" s="76"/>
      <c r="H2752" s="81" t="str">
        <f>IFERROR(F2752*VLOOKUP(D2752,Saldo!$P$8:$U$1009,6,FALSE),"")</f>
        <v/>
      </c>
      <c r="I2752" s="78" t="str">
        <f>IFERROR(IF(D2752="","",VLOOKUP(D2752,Saldo!$P$8:$Q$1009,2,FALSE)),"")</f>
        <v/>
      </c>
      <c r="J2752" s="76"/>
      <c r="K2752" s="74" t="str">
        <f t="shared" si="42"/>
        <v/>
      </c>
    </row>
    <row r="2753" spans="1:11" ht="18.95" customHeight="1" x14ac:dyDescent="0.25">
      <c r="A2753" s="52"/>
      <c r="C2753" s="185"/>
      <c r="D2753" s="76"/>
      <c r="E2753" s="76" t="str">
        <f>IF(D2753="","",IFERROR(VLOOKUP(D2753,Cadastro!$C$9:$D$1009,2,FALSE),"NOT FOUND"))</f>
        <v/>
      </c>
      <c r="F2753" s="94"/>
      <c r="G2753" s="76"/>
      <c r="H2753" s="81" t="str">
        <f>IFERROR(F2753*VLOOKUP(D2753,Saldo!$P$8:$U$1009,6,FALSE),"")</f>
        <v/>
      </c>
      <c r="I2753" s="78" t="str">
        <f>IFERROR(IF(D2753="","",VLOOKUP(D2753,Saldo!$P$8:$Q$1009,2,FALSE)),"")</f>
        <v/>
      </c>
      <c r="J2753" s="76"/>
      <c r="K2753" s="74" t="str">
        <f t="shared" si="42"/>
        <v/>
      </c>
    </row>
    <row r="2754" spans="1:11" ht="18.95" customHeight="1" x14ac:dyDescent="0.25">
      <c r="A2754" s="52"/>
      <c r="C2754" s="185"/>
      <c r="D2754" s="76"/>
      <c r="E2754" s="76" t="str">
        <f>IF(D2754="","",IFERROR(VLOOKUP(D2754,Cadastro!$C$9:$D$1009,2,FALSE),"NOT FOUND"))</f>
        <v/>
      </c>
      <c r="F2754" s="94"/>
      <c r="G2754" s="76"/>
      <c r="H2754" s="81" t="str">
        <f>IFERROR(F2754*VLOOKUP(D2754,Saldo!$P$8:$U$1009,6,FALSE),"")</f>
        <v/>
      </c>
      <c r="I2754" s="78" t="str">
        <f>IFERROR(IF(D2754="","",VLOOKUP(D2754,Saldo!$P$8:$Q$1009,2,FALSE)),"")</f>
        <v/>
      </c>
      <c r="J2754" s="76"/>
      <c r="K2754" s="74" t="str">
        <f t="shared" si="42"/>
        <v/>
      </c>
    </row>
    <row r="2755" spans="1:11" ht="18.95" customHeight="1" x14ac:dyDescent="0.25">
      <c r="A2755" s="52"/>
      <c r="C2755" s="185"/>
      <c r="D2755" s="76"/>
      <c r="E2755" s="76" t="str">
        <f>IF(D2755="","",IFERROR(VLOOKUP(D2755,Cadastro!$C$9:$D$1009,2,FALSE),"NOT FOUND"))</f>
        <v/>
      </c>
      <c r="F2755" s="94"/>
      <c r="G2755" s="76"/>
      <c r="H2755" s="81" t="str">
        <f>IFERROR(F2755*VLOOKUP(D2755,Saldo!$P$8:$U$1009,6,FALSE),"")</f>
        <v/>
      </c>
      <c r="I2755" s="78" t="str">
        <f>IFERROR(IF(D2755="","",VLOOKUP(D2755,Saldo!$P$8:$Q$1009,2,FALSE)),"")</f>
        <v/>
      </c>
      <c r="J2755" s="76"/>
      <c r="K2755" s="74" t="str">
        <f t="shared" si="42"/>
        <v/>
      </c>
    </row>
    <row r="2756" spans="1:11" ht="18.95" customHeight="1" x14ac:dyDescent="0.25">
      <c r="A2756" s="52"/>
      <c r="C2756" s="185"/>
      <c r="D2756" s="76"/>
      <c r="E2756" s="76" t="str">
        <f>IF(D2756="","",IFERROR(VLOOKUP(D2756,Cadastro!$C$9:$D$1009,2,FALSE),"NOT FOUND"))</f>
        <v/>
      </c>
      <c r="F2756" s="94"/>
      <c r="G2756" s="76"/>
      <c r="H2756" s="81" t="str">
        <f>IFERROR(F2756*VLOOKUP(D2756,Saldo!$P$8:$U$1009,6,FALSE),"")</f>
        <v/>
      </c>
      <c r="I2756" s="78" t="str">
        <f>IFERROR(IF(D2756="","",VLOOKUP(D2756,Saldo!$P$8:$Q$1009,2,FALSE)),"")</f>
        <v/>
      </c>
      <c r="J2756" s="76"/>
      <c r="K2756" s="74" t="str">
        <f t="shared" si="42"/>
        <v/>
      </c>
    </row>
    <row r="2757" spans="1:11" ht="18.95" customHeight="1" x14ac:dyDescent="0.25">
      <c r="A2757" s="52"/>
      <c r="C2757" s="185"/>
      <c r="D2757" s="76"/>
      <c r="E2757" s="76" t="str">
        <f>IF(D2757="","",IFERROR(VLOOKUP(D2757,Cadastro!$C$9:$D$1009,2,FALSE),"NOT FOUND"))</f>
        <v/>
      </c>
      <c r="F2757" s="94"/>
      <c r="G2757" s="76"/>
      <c r="H2757" s="81" t="str">
        <f>IFERROR(F2757*VLOOKUP(D2757,Saldo!$P$8:$U$1009,6,FALSE),"")</f>
        <v/>
      </c>
      <c r="I2757" s="78" t="str">
        <f>IFERROR(IF(D2757="","",VLOOKUP(D2757,Saldo!$P$8:$Q$1009,2,FALSE)),"")</f>
        <v/>
      </c>
      <c r="J2757" s="76"/>
      <c r="K2757" s="74" t="str">
        <f t="shared" si="42"/>
        <v/>
      </c>
    </row>
    <row r="2758" spans="1:11" ht="18.95" customHeight="1" x14ac:dyDescent="0.25">
      <c r="A2758" s="52"/>
      <c r="C2758" s="185"/>
      <c r="D2758" s="76"/>
      <c r="E2758" s="76" t="str">
        <f>IF(D2758="","",IFERROR(VLOOKUP(D2758,Cadastro!$C$9:$D$1009,2,FALSE),"NOT FOUND"))</f>
        <v/>
      </c>
      <c r="F2758" s="94"/>
      <c r="G2758" s="76"/>
      <c r="H2758" s="81" t="str">
        <f>IFERROR(F2758*VLOOKUP(D2758,Saldo!$P$8:$U$1009,6,FALSE),"")</f>
        <v/>
      </c>
      <c r="I2758" s="78" t="str">
        <f>IFERROR(IF(D2758="","",VLOOKUP(D2758,Saldo!$P$8:$Q$1009,2,FALSE)),"")</f>
        <v/>
      </c>
      <c r="J2758" s="76"/>
      <c r="K2758" s="74" t="str">
        <f t="shared" si="42"/>
        <v/>
      </c>
    </row>
    <row r="2759" spans="1:11" ht="18.95" customHeight="1" x14ac:dyDescent="0.25">
      <c r="A2759" s="52"/>
      <c r="C2759" s="185"/>
      <c r="D2759" s="76"/>
      <c r="E2759" s="76" t="str">
        <f>IF(D2759="","",IFERROR(VLOOKUP(D2759,Cadastro!$C$9:$D$1009,2,FALSE),"NOT FOUND"))</f>
        <v/>
      </c>
      <c r="F2759" s="94"/>
      <c r="G2759" s="76"/>
      <c r="H2759" s="81" t="str">
        <f>IFERROR(F2759*VLOOKUP(D2759,Saldo!$P$8:$U$1009,6,FALSE),"")</f>
        <v/>
      </c>
      <c r="I2759" s="78" t="str">
        <f>IFERROR(IF(D2759="","",VLOOKUP(D2759,Saldo!$P$8:$Q$1009,2,FALSE)),"")</f>
        <v/>
      </c>
      <c r="J2759" s="76"/>
      <c r="K2759" s="74" t="str">
        <f t="shared" si="42"/>
        <v/>
      </c>
    </row>
    <row r="2760" spans="1:11" ht="18.95" customHeight="1" x14ac:dyDescent="0.25">
      <c r="A2760" s="52"/>
      <c r="C2760" s="185"/>
      <c r="D2760" s="76"/>
      <c r="E2760" s="76" t="str">
        <f>IF(D2760="","",IFERROR(VLOOKUP(D2760,Cadastro!$C$9:$D$1009,2,FALSE),"NOT FOUND"))</f>
        <v/>
      </c>
      <c r="F2760" s="94"/>
      <c r="G2760" s="76"/>
      <c r="H2760" s="81" t="str">
        <f>IFERROR(F2760*VLOOKUP(D2760,Saldo!$P$8:$U$1009,6,FALSE),"")</f>
        <v/>
      </c>
      <c r="I2760" s="78" t="str">
        <f>IFERROR(IF(D2760="","",VLOOKUP(D2760,Saldo!$P$8:$Q$1009,2,FALSE)),"")</f>
        <v/>
      </c>
      <c r="J2760" s="76"/>
      <c r="K2760" s="74" t="str">
        <f t="shared" si="42"/>
        <v/>
      </c>
    </row>
    <row r="2761" spans="1:11" ht="18.95" customHeight="1" x14ac:dyDescent="0.25">
      <c r="A2761" s="52"/>
      <c r="C2761" s="185"/>
      <c r="D2761" s="76"/>
      <c r="E2761" s="76" t="str">
        <f>IF(D2761="","",IFERROR(VLOOKUP(D2761,Cadastro!$C$9:$D$1009,2,FALSE),"NOT FOUND"))</f>
        <v/>
      </c>
      <c r="F2761" s="94"/>
      <c r="G2761" s="76"/>
      <c r="H2761" s="81" t="str">
        <f>IFERROR(F2761*VLOOKUP(D2761,Saldo!$P$8:$U$1009,6,FALSE),"")</f>
        <v/>
      </c>
      <c r="I2761" s="78" t="str">
        <f>IFERROR(IF(D2761="","",VLOOKUP(D2761,Saldo!$P$8:$Q$1009,2,FALSE)),"")</f>
        <v/>
      </c>
      <c r="J2761" s="76"/>
      <c r="K2761" s="74" t="str">
        <f t="shared" si="42"/>
        <v/>
      </c>
    </row>
    <row r="2762" spans="1:11" ht="18.95" customHeight="1" x14ac:dyDescent="0.25">
      <c r="A2762" s="52"/>
      <c r="C2762" s="185"/>
      <c r="D2762" s="76"/>
      <c r="E2762" s="76" t="str">
        <f>IF(D2762="","",IFERROR(VLOOKUP(D2762,Cadastro!$C$9:$D$1009,2,FALSE),"NOT FOUND"))</f>
        <v/>
      </c>
      <c r="F2762" s="94"/>
      <c r="G2762" s="76"/>
      <c r="H2762" s="81" t="str">
        <f>IFERROR(F2762*VLOOKUP(D2762,Saldo!$P$8:$U$1009,6,FALSE),"")</f>
        <v/>
      </c>
      <c r="I2762" s="78" t="str">
        <f>IFERROR(IF(D2762="","",VLOOKUP(D2762,Saldo!$P$8:$Q$1009,2,FALSE)),"")</f>
        <v/>
      </c>
      <c r="J2762" s="76"/>
      <c r="K2762" s="74" t="str">
        <f t="shared" ref="K2762:K2825" si="43">IF(C2762="","",MONTH(C2762))</f>
        <v/>
      </c>
    </row>
    <row r="2763" spans="1:11" ht="18.95" customHeight="1" x14ac:dyDescent="0.25">
      <c r="A2763" s="52"/>
      <c r="C2763" s="185"/>
      <c r="D2763" s="76"/>
      <c r="E2763" s="76" t="str">
        <f>IF(D2763="","",IFERROR(VLOOKUP(D2763,Cadastro!$C$9:$D$1009,2,FALSE),"NOT FOUND"))</f>
        <v/>
      </c>
      <c r="F2763" s="94"/>
      <c r="G2763" s="76"/>
      <c r="H2763" s="81" t="str">
        <f>IFERROR(F2763*VLOOKUP(D2763,Saldo!$P$8:$U$1009,6,FALSE),"")</f>
        <v/>
      </c>
      <c r="I2763" s="78" t="str">
        <f>IFERROR(IF(D2763="","",VLOOKUP(D2763,Saldo!$P$8:$Q$1009,2,FALSE)),"")</f>
        <v/>
      </c>
      <c r="J2763" s="76"/>
      <c r="K2763" s="74" t="str">
        <f t="shared" si="43"/>
        <v/>
      </c>
    </row>
    <row r="2764" spans="1:11" ht="18.95" customHeight="1" x14ac:dyDescent="0.25">
      <c r="A2764" s="52"/>
      <c r="C2764" s="185"/>
      <c r="D2764" s="76"/>
      <c r="E2764" s="76" t="str">
        <f>IF(D2764="","",IFERROR(VLOOKUP(D2764,Cadastro!$C$9:$D$1009,2,FALSE),"NOT FOUND"))</f>
        <v/>
      </c>
      <c r="F2764" s="94"/>
      <c r="G2764" s="76"/>
      <c r="H2764" s="81" t="str">
        <f>IFERROR(F2764*VLOOKUP(D2764,Saldo!$P$8:$U$1009,6,FALSE),"")</f>
        <v/>
      </c>
      <c r="I2764" s="78" t="str">
        <f>IFERROR(IF(D2764="","",VLOOKUP(D2764,Saldo!$P$8:$Q$1009,2,FALSE)),"")</f>
        <v/>
      </c>
      <c r="J2764" s="76"/>
      <c r="K2764" s="74" t="str">
        <f t="shared" si="43"/>
        <v/>
      </c>
    </row>
    <row r="2765" spans="1:11" ht="18.95" customHeight="1" x14ac:dyDescent="0.25">
      <c r="A2765" s="52"/>
      <c r="C2765" s="185"/>
      <c r="D2765" s="76"/>
      <c r="E2765" s="76" t="str">
        <f>IF(D2765="","",IFERROR(VLOOKUP(D2765,Cadastro!$C$9:$D$1009,2,FALSE),"NOT FOUND"))</f>
        <v/>
      </c>
      <c r="F2765" s="94"/>
      <c r="G2765" s="76"/>
      <c r="H2765" s="81" t="str">
        <f>IFERROR(F2765*VLOOKUP(D2765,Saldo!$P$8:$U$1009,6,FALSE),"")</f>
        <v/>
      </c>
      <c r="I2765" s="78" t="str">
        <f>IFERROR(IF(D2765="","",VLOOKUP(D2765,Saldo!$P$8:$Q$1009,2,FALSE)),"")</f>
        <v/>
      </c>
      <c r="J2765" s="76"/>
      <c r="K2765" s="74" t="str">
        <f t="shared" si="43"/>
        <v/>
      </c>
    </row>
    <row r="2766" spans="1:11" ht="18.95" customHeight="1" x14ac:dyDescent="0.25">
      <c r="A2766" s="52"/>
      <c r="C2766" s="185"/>
      <c r="D2766" s="76"/>
      <c r="E2766" s="76" t="str">
        <f>IF(D2766="","",IFERROR(VLOOKUP(D2766,Cadastro!$C$9:$D$1009,2,FALSE),"NOT FOUND"))</f>
        <v/>
      </c>
      <c r="F2766" s="94"/>
      <c r="G2766" s="76"/>
      <c r="H2766" s="81" t="str">
        <f>IFERROR(F2766*VLOOKUP(D2766,Saldo!$P$8:$U$1009,6,FALSE),"")</f>
        <v/>
      </c>
      <c r="I2766" s="78" t="str">
        <f>IFERROR(IF(D2766="","",VLOOKUP(D2766,Saldo!$P$8:$Q$1009,2,FALSE)),"")</f>
        <v/>
      </c>
      <c r="J2766" s="76"/>
      <c r="K2766" s="74" t="str">
        <f t="shared" si="43"/>
        <v/>
      </c>
    </row>
    <row r="2767" spans="1:11" ht="18.95" customHeight="1" x14ac:dyDescent="0.25">
      <c r="A2767" s="52"/>
      <c r="C2767" s="185"/>
      <c r="D2767" s="76"/>
      <c r="E2767" s="76" t="str">
        <f>IF(D2767="","",IFERROR(VLOOKUP(D2767,Cadastro!$C$9:$D$1009,2,FALSE),"NOT FOUND"))</f>
        <v/>
      </c>
      <c r="F2767" s="94"/>
      <c r="G2767" s="76"/>
      <c r="H2767" s="81" t="str">
        <f>IFERROR(F2767*VLOOKUP(D2767,Saldo!$P$8:$U$1009,6,FALSE),"")</f>
        <v/>
      </c>
      <c r="I2767" s="78" t="str">
        <f>IFERROR(IF(D2767="","",VLOOKUP(D2767,Saldo!$P$8:$Q$1009,2,FALSE)),"")</f>
        <v/>
      </c>
      <c r="J2767" s="76"/>
      <c r="K2767" s="74" t="str">
        <f t="shared" si="43"/>
        <v/>
      </c>
    </row>
    <row r="2768" spans="1:11" ht="18.95" customHeight="1" x14ac:dyDescent="0.25">
      <c r="A2768" s="52"/>
      <c r="C2768" s="185"/>
      <c r="D2768" s="76"/>
      <c r="E2768" s="76" t="str">
        <f>IF(D2768="","",IFERROR(VLOOKUP(D2768,Cadastro!$C$9:$D$1009,2,FALSE),"NOT FOUND"))</f>
        <v/>
      </c>
      <c r="F2768" s="94"/>
      <c r="G2768" s="76"/>
      <c r="H2768" s="81" t="str">
        <f>IFERROR(F2768*VLOOKUP(D2768,Saldo!$P$8:$U$1009,6,FALSE),"")</f>
        <v/>
      </c>
      <c r="I2768" s="78" t="str">
        <f>IFERROR(IF(D2768="","",VLOOKUP(D2768,Saldo!$P$8:$Q$1009,2,FALSE)),"")</f>
        <v/>
      </c>
      <c r="J2768" s="76"/>
      <c r="K2768" s="74" t="str">
        <f t="shared" si="43"/>
        <v/>
      </c>
    </row>
    <row r="2769" spans="1:11" ht="18.95" customHeight="1" x14ac:dyDescent="0.25">
      <c r="A2769" s="52"/>
      <c r="C2769" s="185"/>
      <c r="D2769" s="76"/>
      <c r="E2769" s="76" t="str">
        <f>IF(D2769="","",IFERROR(VLOOKUP(D2769,Cadastro!$C$9:$D$1009,2,FALSE),"NOT FOUND"))</f>
        <v/>
      </c>
      <c r="F2769" s="94"/>
      <c r="G2769" s="76"/>
      <c r="H2769" s="81" t="str">
        <f>IFERROR(F2769*VLOOKUP(D2769,Saldo!$P$8:$U$1009,6,FALSE),"")</f>
        <v/>
      </c>
      <c r="I2769" s="78" t="str">
        <f>IFERROR(IF(D2769="","",VLOOKUP(D2769,Saldo!$P$8:$Q$1009,2,FALSE)),"")</f>
        <v/>
      </c>
      <c r="J2769" s="76"/>
      <c r="K2769" s="74" t="str">
        <f t="shared" si="43"/>
        <v/>
      </c>
    </row>
    <row r="2770" spans="1:11" ht="18.95" customHeight="1" x14ac:dyDescent="0.25">
      <c r="A2770" s="52"/>
      <c r="C2770" s="185"/>
      <c r="D2770" s="76"/>
      <c r="E2770" s="76" t="str">
        <f>IF(D2770="","",IFERROR(VLOOKUP(D2770,Cadastro!$C$9:$D$1009,2,FALSE),"NOT FOUND"))</f>
        <v/>
      </c>
      <c r="F2770" s="94"/>
      <c r="G2770" s="76"/>
      <c r="H2770" s="81" t="str">
        <f>IFERROR(F2770*VLOOKUP(D2770,Saldo!$P$8:$U$1009,6,FALSE),"")</f>
        <v/>
      </c>
      <c r="I2770" s="78" t="str">
        <f>IFERROR(IF(D2770="","",VLOOKUP(D2770,Saldo!$P$8:$Q$1009,2,FALSE)),"")</f>
        <v/>
      </c>
      <c r="J2770" s="76"/>
      <c r="K2770" s="74" t="str">
        <f t="shared" si="43"/>
        <v/>
      </c>
    </row>
    <row r="2771" spans="1:11" ht="18.95" customHeight="1" x14ac:dyDescent="0.25">
      <c r="A2771" s="52"/>
      <c r="C2771" s="185"/>
      <c r="D2771" s="76"/>
      <c r="E2771" s="76" t="str">
        <f>IF(D2771="","",IFERROR(VLOOKUP(D2771,Cadastro!$C$9:$D$1009,2,FALSE),"NOT FOUND"))</f>
        <v/>
      </c>
      <c r="F2771" s="94"/>
      <c r="G2771" s="76"/>
      <c r="H2771" s="81" t="str">
        <f>IFERROR(F2771*VLOOKUP(D2771,Saldo!$P$8:$U$1009,6,FALSE),"")</f>
        <v/>
      </c>
      <c r="I2771" s="78" t="str">
        <f>IFERROR(IF(D2771="","",VLOOKUP(D2771,Saldo!$P$8:$Q$1009,2,FALSE)),"")</f>
        <v/>
      </c>
      <c r="J2771" s="76"/>
      <c r="K2771" s="74" t="str">
        <f t="shared" si="43"/>
        <v/>
      </c>
    </row>
    <row r="2772" spans="1:11" ht="18.95" customHeight="1" x14ac:dyDescent="0.25">
      <c r="A2772" s="52"/>
      <c r="C2772" s="185"/>
      <c r="D2772" s="76"/>
      <c r="E2772" s="76" t="str">
        <f>IF(D2772="","",IFERROR(VLOOKUP(D2772,Cadastro!$C$9:$D$1009,2,FALSE),"NOT FOUND"))</f>
        <v/>
      </c>
      <c r="F2772" s="94"/>
      <c r="G2772" s="76"/>
      <c r="H2772" s="81" t="str">
        <f>IFERROR(F2772*VLOOKUP(D2772,Saldo!$P$8:$U$1009,6,FALSE),"")</f>
        <v/>
      </c>
      <c r="I2772" s="78" t="str">
        <f>IFERROR(IF(D2772="","",VLOOKUP(D2772,Saldo!$P$8:$Q$1009,2,FALSE)),"")</f>
        <v/>
      </c>
      <c r="J2772" s="76"/>
      <c r="K2772" s="74" t="str">
        <f t="shared" si="43"/>
        <v/>
      </c>
    </row>
    <row r="2773" spans="1:11" ht="18.95" customHeight="1" x14ac:dyDescent="0.25">
      <c r="A2773" s="52"/>
      <c r="C2773" s="185"/>
      <c r="D2773" s="76"/>
      <c r="E2773" s="76" t="str">
        <f>IF(D2773="","",IFERROR(VLOOKUP(D2773,Cadastro!$C$9:$D$1009,2,FALSE),"NOT FOUND"))</f>
        <v/>
      </c>
      <c r="F2773" s="94"/>
      <c r="G2773" s="76"/>
      <c r="H2773" s="81" t="str">
        <f>IFERROR(F2773*VLOOKUP(D2773,Saldo!$P$8:$U$1009,6,FALSE),"")</f>
        <v/>
      </c>
      <c r="I2773" s="78" t="str">
        <f>IFERROR(IF(D2773="","",VLOOKUP(D2773,Saldo!$P$8:$Q$1009,2,FALSE)),"")</f>
        <v/>
      </c>
      <c r="J2773" s="76"/>
      <c r="K2773" s="74" t="str">
        <f t="shared" si="43"/>
        <v/>
      </c>
    </row>
    <row r="2774" spans="1:11" ht="18.95" customHeight="1" x14ac:dyDescent="0.25">
      <c r="A2774" s="52"/>
      <c r="C2774" s="185"/>
      <c r="D2774" s="76"/>
      <c r="E2774" s="76" t="str">
        <f>IF(D2774="","",IFERROR(VLOOKUP(D2774,Cadastro!$C$9:$D$1009,2,FALSE),"NOT FOUND"))</f>
        <v/>
      </c>
      <c r="F2774" s="94"/>
      <c r="G2774" s="76"/>
      <c r="H2774" s="81" t="str">
        <f>IFERROR(F2774*VLOOKUP(D2774,Saldo!$P$8:$U$1009,6,FALSE),"")</f>
        <v/>
      </c>
      <c r="I2774" s="78" t="str">
        <f>IFERROR(IF(D2774="","",VLOOKUP(D2774,Saldo!$P$8:$Q$1009,2,FALSE)),"")</f>
        <v/>
      </c>
      <c r="J2774" s="76"/>
      <c r="K2774" s="74" t="str">
        <f t="shared" si="43"/>
        <v/>
      </c>
    </row>
    <row r="2775" spans="1:11" ht="18.95" customHeight="1" x14ac:dyDescent="0.25">
      <c r="A2775" s="52"/>
      <c r="C2775" s="185"/>
      <c r="D2775" s="76"/>
      <c r="E2775" s="76" t="str">
        <f>IF(D2775="","",IFERROR(VLOOKUP(D2775,Cadastro!$C$9:$D$1009,2,FALSE),"NOT FOUND"))</f>
        <v/>
      </c>
      <c r="F2775" s="94"/>
      <c r="G2775" s="76"/>
      <c r="H2775" s="81" t="str">
        <f>IFERROR(F2775*VLOOKUP(D2775,Saldo!$P$8:$U$1009,6,FALSE),"")</f>
        <v/>
      </c>
      <c r="I2775" s="78" t="str">
        <f>IFERROR(IF(D2775="","",VLOOKUP(D2775,Saldo!$P$8:$Q$1009,2,FALSE)),"")</f>
        <v/>
      </c>
      <c r="J2775" s="76"/>
      <c r="K2775" s="74" t="str">
        <f t="shared" si="43"/>
        <v/>
      </c>
    </row>
    <row r="2776" spans="1:11" ht="18.95" customHeight="1" x14ac:dyDescent="0.25">
      <c r="A2776" s="52"/>
      <c r="C2776" s="185"/>
      <c r="D2776" s="76"/>
      <c r="E2776" s="76" t="str">
        <f>IF(D2776="","",IFERROR(VLOOKUP(D2776,Cadastro!$C$9:$D$1009,2,FALSE),"NOT FOUND"))</f>
        <v/>
      </c>
      <c r="F2776" s="94"/>
      <c r="G2776" s="76"/>
      <c r="H2776" s="81" t="str">
        <f>IFERROR(F2776*VLOOKUP(D2776,Saldo!$P$8:$U$1009,6,FALSE),"")</f>
        <v/>
      </c>
      <c r="I2776" s="78" t="str">
        <f>IFERROR(IF(D2776="","",VLOOKUP(D2776,Saldo!$P$8:$Q$1009,2,FALSE)),"")</f>
        <v/>
      </c>
      <c r="J2776" s="76"/>
      <c r="K2776" s="74" t="str">
        <f t="shared" si="43"/>
        <v/>
      </c>
    </row>
    <row r="2777" spans="1:11" ht="18.95" customHeight="1" x14ac:dyDescent="0.25">
      <c r="A2777" s="52"/>
      <c r="C2777" s="185"/>
      <c r="D2777" s="76"/>
      <c r="E2777" s="76" t="str">
        <f>IF(D2777="","",IFERROR(VLOOKUP(D2777,Cadastro!$C$9:$D$1009,2,FALSE),"NOT FOUND"))</f>
        <v/>
      </c>
      <c r="F2777" s="94"/>
      <c r="G2777" s="76"/>
      <c r="H2777" s="81" t="str">
        <f>IFERROR(F2777*VLOOKUP(D2777,Saldo!$P$8:$U$1009,6,FALSE),"")</f>
        <v/>
      </c>
      <c r="I2777" s="78" t="str">
        <f>IFERROR(IF(D2777="","",VLOOKUP(D2777,Saldo!$P$8:$Q$1009,2,FALSE)),"")</f>
        <v/>
      </c>
      <c r="J2777" s="76"/>
      <c r="K2777" s="74" t="str">
        <f t="shared" si="43"/>
        <v/>
      </c>
    </row>
    <row r="2778" spans="1:11" ht="18.95" customHeight="1" x14ac:dyDescent="0.25">
      <c r="A2778" s="52"/>
      <c r="C2778" s="185"/>
      <c r="D2778" s="76"/>
      <c r="E2778" s="76" t="str">
        <f>IF(D2778="","",IFERROR(VLOOKUP(D2778,Cadastro!$C$9:$D$1009,2,FALSE),"NOT FOUND"))</f>
        <v/>
      </c>
      <c r="F2778" s="94"/>
      <c r="G2778" s="76"/>
      <c r="H2778" s="81" t="str">
        <f>IFERROR(F2778*VLOOKUP(D2778,Saldo!$P$8:$U$1009,6,FALSE),"")</f>
        <v/>
      </c>
      <c r="I2778" s="78" t="str">
        <f>IFERROR(IF(D2778="","",VLOOKUP(D2778,Saldo!$P$8:$Q$1009,2,FALSE)),"")</f>
        <v/>
      </c>
      <c r="J2778" s="76"/>
      <c r="K2778" s="74" t="str">
        <f t="shared" si="43"/>
        <v/>
      </c>
    </row>
    <row r="2779" spans="1:11" ht="18.95" customHeight="1" x14ac:dyDescent="0.25">
      <c r="A2779" s="52"/>
      <c r="C2779" s="185"/>
      <c r="D2779" s="76"/>
      <c r="E2779" s="76" t="str">
        <f>IF(D2779="","",IFERROR(VLOOKUP(D2779,Cadastro!$C$9:$D$1009,2,FALSE),"NOT FOUND"))</f>
        <v/>
      </c>
      <c r="F2779" s="94"/>
      <c r="G2779" s="76"/>
      <c r="H2779" s="81" t="str">
        <f>IFERROR(F2779*VLOOKUP(D2779,Saldo!$P$8:$U$1009,6,FALSE),"")</f>
        <v/>
      </c>
      <c r="I2779" s="78" t="str">
        <f>IFERROR(IF(D2779="","",VLOOKUP(D2779,Saldo!$P$8:$Q$1009,2,FALSE)),"")</f>
        <v/>
      </c>
      <c r="J2779" s="76"/>
      <c r="K2779" s="74" t="str">
        <f t="shared" si="43"/>
        <v/>
      </c>
    </row>
    <row r="2780" spans="1:11" ht="18.95" customHeight="1" x14ac:dyDescent="0.25">
      <c r="A2780" s="52"/>
      <c r="C2780" s="185"/>
      <c r="D2780" s="76"/>
      <c r="E2780" s="76" t="str">
        <f>IF(D2780="","",IFERROR(VLOOKUP(D2780,Cadastro!$C$9:$D$1009,2,FALSE),"NOT FOUND"))</f>
        <v/>
      </c>
      <c r="F2780" s="94"/>
      <c r="G2780" s="76"/>
      <c r="H2780" s="81" t="str">
        <f>IFERROR(F2780*VLOOKUP(D2780,Saldo!$P$8:$U$1009,6,FALSE),"")</f>
        <v/>
      </c>
      <c r="I2780" s="78" t="str">
        <f>IFERROR(IF(D2780="","",VLOOKUP(D2780,Saldo!$P$8:$Q$1009,2,FALSE)),"")</f>
        <v/>
      </c>
      <c r="J2780" s="76"/>
      <c r="K2780" s="74" t="str">
        <f t="shared" si="43"/>
        <v/>
      </c>
    </row>
    <row r="2781" spans="1:11" ht="18.95" customHeight="1" x14ac:dyDescent="0.25">
      <c r="A2781" s="52"/>
      <c r="C2781" s="185"/>
      <c r="D2781" s="76"/>
      <c r="E2781" s="76" t="str">
        <f>IF(D2781="","",IFERROR(VLOOKUP(D2781,Cadastro!$C$9:$D$1009,2,FALSE),"NOT FOUND"))</f>
        <v/>
      </c>
      <c r="F2781" s="94"/>
      <c r="G2781" s="76"/>
      <c r="H2781" s="81" t="str">
        <f>IFERROR(F2781*VLOOKUP(D2781,Saldo!$P$8:$U$1009,6,FALSE),"")</f>
        <v/>
      </c>
      <c r="I2781" s="78" t="str">
        <f>IFERROR(IF(D2781="","",VLOOKUP(D2781,Saldo!$P$8:$Q$1009,2,FALSE)),"")</f>
        <v/>
      </c>
      <c r="J2781" s="76"/>
      <c r="K2781" s="74" t="str">
        <f t="shared" si="43"/>
        <v/>
      </c>
    </row>
    <row r="2782" spans="1:11" ht="18.95" customHeight="1" x14ac:dyDescent="0.25">
      <c r="A2782" s="52"/>
      <c r="C2782" s="185"/>
      <c r="D2782" s="76"/>
      <c r="E2782" s="76" t="str">
        <f>IF(D2782="","",IFERROR(VLOOKUP(D2782,Cadastro!$C$9:$D$1009,2,FALSE),"NOT FOUND"))</f>
        <v/>
      </c>
      <c r="F2782" s="94"/>
      <c r="G2782" s="76"/>
      <c r="H2782" s="81" t="str">
        <f>IFERROR(F2782*VLOOKUP(D2782,Saldo!$P$8:$U$1009,6,FALSE),"")</f>
        <v/>
      </c>
      <c r="I2782" s="78" t="str">
        <f>IFERROR(IF(D2782="","",VLOOKUP(D2782,Saldo!$P$8:$Q$1009,2,FALSE)),"")</f>
        <v/>
      </c>
      <c r="J2782" s="76"/>
      <c r="K2782" s="74" t="str">
        <f t="shared" si="43"/>
        <v/>
      </c>
    </row>
    <row r="2783" spans="1:11" ht="18.95" customHeight="1" x14ac:dyDescent="0.25">
      <c r="A2783" s="52"/>
      <c r="C2783" s="185"/>
      <c r="D2783" s="76"/>
      <c r="E2783" s="76" t="str">
        <f>IF(D2783="","",IFERROR(VLOOKUP(D2783,Cadastro!$C$9:$D$1009,2,FALSE),"NOT FOUND"))</f>
        <v/>
      </c>
      <c r="F2783" s="94"/>
      <c r="G2783" s="76"/>
      <c r="H2783" s="81" t="str">
        <f>IFERROR(F2783*VLOOKUP(D2783,Saldo!$P$8:$U$1009,6,FALSE),"")</f>
        <v/>
      </c>
      <c r="I2783" s="78" t="str">
        <f>IFERROR(IF(D2783="","",VLOOKUP(D2783,Saldo!$P$8:$Q$1009,2,FALSE)),"")</f>
        <v/>
      </c>
      <c r="J2783" s="76"/>
      <c r="K2783" s="74" t="str">
        <f t="shared" si="43"/>
        <v/>
      </c>
    </row>
    <row r="2784" spans="1:11" ht="18.95" customHeight="1" x14ac:dyDescent="0.25">
      <c r="A2784" s="52"/>
      <c r="C2784" s="185"/>
      <c r="D2784" s="76"/>
      <c r="E2784" s="76" t="str">
        <f>IF(D2784="","",IFERROR(VLOOKUP(D2784,Cadastro!$C$9:$D$1009,2,FALSE),"NOT FOUND"))</f>
        <v/>
      </c>
      <c r="F2784" s="94"/>
      <c r="G2784" s="76"/>
      <c r="H2784" s="81" t="str">
        <f>IFERROR(F2784*VLOOKUP(D2784,Saldo!$P$8:$U$1009,6,FALSE),"")</f>
        <v/>
      </c>
      <c r="I2784" s="78" t="str">
        <f>IFERROR(IF(D2784="","",VLOOKUP(D2784,Saldo!$P$8:$Q$1009,2,FALSE)),"")</f>
        <v/>
      </c>
      <c r="J2784" s="76"/>
      <c r="K2784" s="74" t="str">
        <f t="shared" si="43"/>
        <v/>
      </c>
    </row>
    <row r="2785" spans="1:11" ht="18.95" customHeight="1" x14ac:dyDescent="0.25">
      <c r="A2785" s="52"/>
      <c r="C2785" s="185"/>
      <c r="D2785" s="76"/>
      <c r="E2785" s="76" t="str">
        <f>IF(D2785="","",IFERROR(VLOOKUP(D2785,Cadastro!$C$9:$D$1009,2,FALSE),"NOT FOUND"))</f>
        <v/>
      </c>
      <c r="F2785" s="94"/>
      <c r="G2785" s="76"/>
      <c r="H2785" s="81" t="str">
        <f>IFERROR(F2785*VLOOKUP(D2785,Saldo!$P$8:$U$1009,6,FALSE),"")</f>
        <v/>
      </c>
      <c r="I2785" s="78" t="str">
        <f>IFERROR(IF(D2785="","",VLOOKUP(D2785,Saldo!$P$8:$Q$1009,2,FALSE)),"")</f>
        <v/>
      </c>
      <c r="J2785" s="76"/>
      <c r="K2785" s="74" t="str">
        <f t="shared" si="43"/>
        <v/>
      </c>
    </row>
    <row r="2786" spans="1:11" ht="18.95" customHeight="1" x14ac:dyDescent="0.25">
      <c r="A2786" s="52"/>
      <c r="C2786" s="185"/>
      <c r="D2786" s="76"/>
      <c r="E2786" s="76" t="str">
        <f>IF(D2786="","",IFERROR(VLOOKUP(D2786,Cadastro!$C$9:$D$1009,2,FALSE),"NOT FOUND"))</f>
        <v/>
      </c>
      <c r="F2786" s="94"/>
      <c r="G2786" s="76"/>
      <c r="H2786" s="81" t="str">
        <f>IFERROR(F2786*VLOOKUP(D2786,Saldo!$P$8:$U$1009,6,FALSE),"")</f>
        <v/>
      </c>
      <c r="I2786" s="78" t="str">
        <f>IFERROR(IF(D2786="","",VLOOKUP(D2786,Saldo!$P$8:$Q$1009,2,FALSE)),"")</f>
        <v/>
      </c>
      <c r="J2786" s="76"/>
      <c r="K2786" s="74" t="str">
        <f t="shared" si="43"/>
        <v/>
      </c>
    </row>
    <row r="2787" spans="1:11" ht="18.95" customHeight="1" x14ac:dyDescent="0.25">
      <c r="A2787" s="52"/>
      <c r="C2787" s="185"/>
      <c r="D2787" s="76"/>
      <c r="E2787" s="76" t="str">
        <f>IF(D2787="","",IFERROR(VLOOKUP(D2787,Cadastro!$C$9:$D$1009,2,FALSE),"NOT FOUND"))</f>
        <v/>
      </c>
      <c r="F2787" s="94"/>
      <c r="G2787" s="76"/>
      <c r="H2787" s="81" t="str">
        <f>IFERROR(F2787*VLOOKUP(D2787,Saldo!$P$8:$U$1009,6,FALSE),"")</f>
        <v/>
      </c>
      <c r="I2787" s="78" t="str">
        <f>IFERROR(IF(D2787="","",VLOOKUP(D2787,Saldo!$P$8:$Q$1009,2,FALSE)),"")</f>
        <v/>
      </c>
      <c r="J2787" s="76"/>
      <c r="K2787" s="74" t="str">
        <f t="shared" si="43"/>
        <v/>
      </c>
    </row>
    <row r="2788" spans="1:11" ht="18.95" customHeight="1" x14ac:dyDescent="0.25">
      <c r="A2788" s="52"/>
      <c r="C2788" s="185"/>
      <c r="D2788" s="76"/>
      <c r="E2788" s="76" t="str">
        <f>IF(D2788="","",IFERROR(VLOOKUP(D2788,Cadastro!$C$9:$D$1009,2,FALSE),"NOT FOUND"))</f>
        <v/>
      </c>
      <c r="F2788" s="94"/>
      <c r="G2788" s="76"/>
      <c r="H2788" s="81" t="str">
        <f>IFERROR(F2788*VLOOKUP(D2788,Saldo!$P$8:$U$1009,6,FALSE),"")</f>
        <v/>
      </c>
      <c r="I2788" s="78" t="str">
        <f>IFERROR(IF(D2788="","",VLOOKUP(D2788,Saldo!$P$8:$Q$1009,2,FALSE)),"")</f>
        <v/>
      </c>
      <c r="J2788" s="76"/>
      <c r="K2788" s="74" t="str">
        <f t="shared" si="43"/>
        <v/>
      </c>
    </row>
    <row r="2789" spans="1:11" ht="18.95" customHeight="1" x14ac:dyDescent="0.25">
      <c r="A2789" s="52"/>
      <c r="C2789" s="185"/>
      <c r="D2789" s="76"/>
      <c r="E2789" s="76" t="str">
        <f>IF(D2789="","",IFERROR(VLOOKUP(D2789,Cadastro!$C$9:$D$1009,2,FALSE),"NOT FOUND"))</f>
        <v/>
      </c>
      <c r="F2789" s="94"/>
      <c r="G2789" s="76"/>
      <c r="H2789" s="81" t="str">
        <f>IFERROR(F2789*VLOOKUP(D2789,Saldo!$P$8:$U$1009,6,FALSE),"")</f>
        <v/>
      </c>
      <c r="I2789" s="78" t="str">
        <f>IFERROR(IF(D2789="","",VLOOKUP(D2789,Saldo!$P$8:$Q$1009,2,FALSE)),"")</f>
        <v/>
      </c>
      <c r="J2789" s="76"/>
      <c r="K2789" s="74" t="str">
        <f t="shared" si="43"/>
        <v/>
      </c>
    </row>
    <row r="2790" spans="1:11" ht="18.95" customHeight="1" x14ac:dyDescent="0.25">
      <c r="A2790" s="52"/>
      <c r="C2790" s="185"/>
      <c r="D2790" s="76"/>
      <c r="E2790" s="76" t="str">
        <f>IF(D2790="","",IFERROR(VLOOKUP(D2790,Cadastro!$C$9:$D$1009,2,FALSE),"NOT FOUND"))</f>
        <v/>
      </c>
      <c r="F2790" s="94"/>
      <c r="G2790" s="76"/>
      <c r="H2790" s="81" t="str">
        <f>IFERROR(F2790*VLOOKUP(D2790,Saldo!$P$8:$U$1009,6,FALSE),"")</f>
        <v/>
      </c>
      <c r="I2790" s="78" t="str">
        <f>IFERROR(IF(D2790="","",VLOOKUP(D2790,Saldo!$P$8:$Q$1009,2,FALSE)),"")</f>
        <v/>
      </c>
      <c r="J2790" s="76"/>
      <c r="K2790" s="74" t="str">
        <f t="shared" si="43"/>
        <v/>
      </c>
    </row>
    <row r="2791" spans="1:11" ht="18.95" customHeight="1" x14ac:dyDescent="0.25">
      <c r="A2791" s="52"/>
      <c r="C2791" s="185"/>
      <c r="D2791" s="76"/>
      <c r="E2791" s="76" t="str">
        <f>IF(D2791="","",IFERROR(VLOOKUP(D2791,Cadastro!$C$9:$D$1009,2,FALSE),"NOT FOUND"))</f>
        <v/>
      </c>
      <c r="F2791" s="94"/>
      <c r="G2791" s="76"/>
      <c r="H2791" s="81" t="str">
        <f>IFERROR(F2791*VLOOKUP(D2791,Saldo!$P$8:$U$1009,6,FALSE),"")</f>
        <v/>
      </c>
      <c r="I2791" s="78" t="str">
        <f>IFERROR(IF(D2791="","",VLOOKUP(D2791,Saldo!$P$8:$Q$1009,2,FALSE)),"")</f>
        <v/>
      </c>
      <c r="J2791" s="76"/>
      <c r="K2791" s="74" t="str">
        <f t="shared" si="43"/>
        <v/>
      </c>
    </row>
    <row r="2792" spans="1:11" ht="18.95" customHeight="1" x14ac:dyDescent="0.25">
      <c r="A2792" s="52"/>
      <c r="C2792" s="185"/>
      <c r="D2792" s="76"/>
      <c r="E2792" s="76" t="str">
        <f>IF(D2792="","",IFERROR(VLOOKUP(D2792,Cadastro!$C$9:$D$1009,2,FALSE),"NOT FOUND"))</f>
        <v/>
      </c>
      <c r="F2792" s="94"/>
      <c r="G2792" s="76"/>
      <c r="H2792" s="81" t="str">
        <f>IFERROR(F2792*VLOOKUP(D2792,Saldo!$P$8:$U$1009,6,FALSE),"")</f>
        <v/>
      </c>
      <c r="I2792" s="78" t="str">
        <f>IFERROR(IF(D2792="","",VLOOKUP(D2792,Saldo!$P$8:$Q$1009,2,FALSE)),"")</f>
        <v/>
      </c>
      <c r="J2792" s="76"/>
      <c r="K2792" s="74" t="str">
        <f t="shared" si="43"/>
        <v/>
      </c>
    </row>
    <row r="2793" spans="1:11" ht="18.95" customHeight="1" x14ac:dyDescent="0.25">
      <c r="A2793" s="52"/>
      <c r="C2793" s="185"/>
      <c r="D2793" s="76"/>
      <c r="E2793" s="76" t="str">
        <f>IF(D2793="","",IFERROR(VLOOKUP(D2793,Cadastro!$C$9:$D$1009,2,FALSE),"NOT FOUND"))</f>
        <v/>
      </c>
      <c r="F2793" s="94"/>
      <c r="G2793" s="76"/>
      <c r="H2793" s="81" t="str">
        <f>IFERROR(F2793*VLOOKUP(D2793,Saldo!$P$8:$U$1009,6,FALSE),"")</f>
        <v/>
      </c>
      <c r="I2793" s="78" t="str">
        <f>IFERROR(IF(D2793="","",VLOOKUP(D2793,Saldo!$P$8:$Q$1009,2,FALSE)),"")</f>
        <v/>
      </c>
      <c r="J2793" s="76"/>
      <c r="K2793" s="74" t="str">
        <f t="shared" si="43"/>
        <v/>
      </c>
    </row>
    <row r="2794" spans="1:11" ht="18.95" customHeight="1" x14ac:dyDescent="0.25">
      <c r="A2794" s="52"/>
      <c r="C2794" s="185"/>
      <c r="D2794" s="76"/>
      <c r="E2794" s="76" t="str">
        <f>IF(D2794="","",IFERROR(VLOOKUP(D2794,Cadastro!$C$9:$D$1009,2,FALSE),"NOT FOUND"))</f>
        <v/>
      </c>
      <c r="F2794" s="94"/>
      <c r="G2794" s="76"/>
      <c r="H2794" s="81" t="str">
        <f>IFERROR(F2794*VLOOKUP(D2794,Saldo!$P$8:$U$1009,6,FALSE),"")</f>
        <v/>
      </c>
      <c r="I2794" s="78" t="str">
        <f>IFERROR(IF(D2794="","",VLOOKUP(D2794,Saldo!$P$8:$Q$1009,2,FALSE)),"")</f>
        <v/>
      </c>
      <c r="J2794" s="76"/>
      <c r="K2794" s="74" t="str">
        <f t="shared" si="43"/>
        <v/>
      </c>
    </row>
    <row r="2795" spans="1:11" ht="18.95" customHeight="1" x14ac:dyDescent="0.25">
      <c r="A2795" s="52"/>
      <c r="C2795" s="185"/>
      <c r="D2795" s="76"/>
      <c r="E2795" s="76" t="str">
        <f>IF(D2795="","",IFERROR(VLOOKUP(D2795,Cadastro!$C$9:$D$1009,2,FALSE),"NOT FOUND"))</f>
        <v/>
      </c>
      <c r="F2795" s="94"/>
      <c r="G2795" s="76"/>
      <c r="H2795" s="81" t="str">
        <f>IFERROR(F2795*VLOOKUP(D2795,Saldo!$P$8:$U$1009,6,FALSE),"")</f>
        <v/>
      </c>
      <c r="I2795" s="78" t="str">
        <f>IFERROR(IF(D2795="","",VLOOKUP(D2795,Saldo!$P$8:$Q$1009,2,FALSE)),"")</f>
        <v/>
      </c>
      <c r="J2795" s="76"/>
      <c r="K2795" s="74" t="str">
        <f t="shared" si="43"/>
        <v/>
      </c>
    </row>
    <row r="2796" spans="1:11" ht="18.95" customHeight="1" x14ac:dyDescent="0.25">
      <c r="A2796" s="52"/>
      <c r="C2796" s="185"/>
      <c r="D2796" s="76"/>
      <c r="E2796" s="76" t="str">
        <f>IF(D2796="","",IFERROR(VLOOKUP(D2796,Cadastro!$C$9:$D$1009,2,FALSE),"NOT FOUND"))</f>
        <v/>
      </c>
      <c r="F2796" s="94"/>
      <c r="G2796" s="76"/>
      <c r="H2796" s="81" t="str">
        <f>IFERROR(F2796*VLOOKUP(D2796,Saldo!$P$8:$U$1009,6,FALSE),"")</f>
        <v/>
      </c>
      <c r="I2796" s="78" t="str">
        <f>IFERROR(IF(D2796="","",VLOOKUP(D2796,Saldo!$P$8:$Q$1009,2,FALSE)),"")</f>
        <v/>
      </c>
      <c r="J2796" s="76"/>
      <c r="K2796" s="74" t="str">
        <f t="shared" si="43"/>
        <v/>
      </c>
    </row>
    <row r="2797" spans="1:11" ht="18.95" customHeight="1" x14ac:dyDescent="0.25">
      <c r="A2797" s="52"/>
      <c r="C2797" s="185"/>
      <c r="D2797" s="76"/>
      <c r="E2797" s="76" t="str">
        <f>IF(D2797="","",IFERROR(VLOOKUP(D2797,Cadastro!$C$9:$D$1009,2,FALSE),"NOT FOUND"))</f>
        <v/>
      </c>
      <c r="F2797" s="94"/>
      <c r="G2797" s="76"/>
      <c r="H2797" s="81" t="str">
        <f>IFERROR(F2797*VLOOKUP(D2797,Saldo!$P$8:$U$1009,6,FALSE),"")</f>
        <v/>
      </c>
      <c r="I2797" s="78" t="str">
        <f>IFERROR(IF(D2797="","",VLOOKUP(D2797,Saldo!$P$8:$Q$1009,2,FALSE)),"")</f>
        <v/>
      </c>
      <c r="J2797" s="76"/>
      <c r="K2797" s="74" t="str">
        <f t="shared" si="43"/>
        <v/>
      </c>
    </row>
    <row r="2798" spans="1:11" ht="18.95" customHeight="1" x14ac:dyDescent="0.25">
      <c r="A2798" s="52"/>
      <c r="C2798" s="185"/>
      <c r="D2798" s="76"/>
      <c r="E2798" s="76" t="str">
        <f>IF(D2798="","",IFERROR(VLOOKUP(D2798,Cadastro!$C$9:$D$1009,2,FALSE),"NOT FOUND"))</f>
        <v/>
      </c>
      <c r="F2798" s="94"/>
      <c r="G2798" s="76"/>
      <c r="H2798" s="81" t="str">
        <f>IFERROR(F2798*VLOOKUP(D2798,Saldo!$P$8:$U$1009,6,FALSE),"")</f>
        <v/>
      </c>
      <c r="I2798" s="78" t="str">
        <f>IFERROR(IF(D2798="","",VLOOKUP(D2798,Saldo!$P$8:$Q$1009,2,FALSE)),"")</f>
        <v/>
      </c>
      <c r="J2798" s="76"/>
      <c r="K2798" s="74" t="str">
        <f t="shared" si="43"/>
        <v/>
      </c>
    </row>
    <row r="2799" spans="1:11" ht="18.95" customHeight="1" x14ac:dyDescent="0.25">
      <c r="A2799" s="52"/>
      <c r="C2799" s="185"/>
      <c r="D2799" s="76"/>
      <c r="E2799" s="76" t="str">
        <f>IF(D2799="","",IFERROR(VLOOKUP(D2799,Cadastro!$C$9:$D$1009,2,FALSE),"NOT FOUND"))</f>
        <v/>
      </c>
      <c r="F2799" s="94"/>
      <c r="G2799" s="76"/>
      <c r="H2799" s="81" t="str">
        <f>IFERROR(F2799*VLOOKUP(D2799,Saldo!$P$8:$U$1009,6,FALSE),"")</f>
        <v/>
      </c>
      <c r="I2799" s="78" t="str">
        <f>IFERROR(IF(D2799="","",VLOOKUP(D2799,Saldo!$P$8:$Q$1009,2,FALSE)),"")</f>
        <v/>
      </c>
      <c r="J2799" s="76"/>
      <c r="K2799" s="74" t="str">
        <f t="shared" si="43"/>
        <v/>
      </c>
    </row>
    <row r="2800" spans="1:11" ht="18.95" customHeight="1" x14ac:dyDescent="0.25">
      <c r="A2800" s="52"/>
      <c r="C2800" s="185"/>
      <c r="D2800" s="76"/>
      <c r="E2800" s="76" t="str">
        <f>IF(D2800="","",IFERROR(VLOOKUP(D2800,Cadastro!$C$9:$D$1009,2,FALSE),"NOT FOUND"))</f>
        <v/>
      </c>
      <c r="F2800" s="94"/>
      <c r="G2800" s="76"/>
      <c r="H2800" s="81" t="str">
        <f>IFERROR(F2800*VLOOKUP(D2800,Saldo!$P$8:$U$1009,6,FALSE),"")</f>
        <v/>
      </c>
      <c r="I2800" s="78" t="str">
        <f>IFERROR(IF(D2800="","",VLOOKUP(D2800,Saldo!$P$8:$Q$1009,2,FALSE)),"")</f>
        <v/>
      </c>
      <c r="J2800" s="76"/>
      <c r="K2800" s="74" t="str">
        <f t="shared" si="43"/>
        <v/>
      </c>
    </row>
    <row r="2801" spans="1:11" ht="18.95" customHeight="1" x14ac:dyDescent="0.25">
      <c r="A2801" s="52"/>
      <c r="C2801" s="185"/>
      <c r="D2801" s="76"/>
      <c r="E2801" s="76" t="str">
        <f>IF(D2801="","",IFERROR(VLOOKUP(D2801,Cadastro!$C$9:$D$1009,2,FALSE),"NOT FOUND"))</f>
        <v/>
      </c>
      <c r="F2801" s="94"/>
      <c r="G2801" s="76"/>
      <c r="H2801" s="81" t="str">
        <f>IFERROR(F2801*VLOOKUP(D2801,Saldo!$P$8:$U$1009,6,FALSE),"")</f>
        <v/>
      </c>
      <c r="I2801" s="78" t="str">
        <f>IFERROR(IF(D2801="","",VLOOKUP(D2801,Saldo!$P$8:$Q$1009,2,FALSE)),"")</f>
        <v/>
      </c>
      <c r="J2801" s="76"/>
      <c r="K2801" s="74" t="str">
        <f t="shared" si="43"/>
        <v/>
      </c>
    </row>
    <row r="2802" spans="1:11" ht="18.95" customHeight="1" x14ac:dyDescent="0.25">
      <c r="A2802" s="52"/>
      <c r="C2802" s="185"/>
      <c r="D2802" s="76"/>
      <c r="E2802" s="76" t="str">
        <f>IF(D2802="","",IFERROR(VLOOKUP(D2802,Cadastro!$C$9:$D$1009,2,FALSE),"NOT FOUND"))</f>
        <v/>
      </c>
      <c r="F2802" s="94"/>
      <c r="G2802" s="76"/>
      <c r="H2802" s="81" t="str">
        <f>IFERROR(F2802*VLOOKUP(D2802,Saldo!$P$8:$U$1009,6,FALSE),"")</f>
        <v/>
      </c>
      <c r="I2802" s="78" t="str">
        <f>IFERROR(IF(D2802="","",VLOOKUP(D2802,Saldo!$P$8:$Q$1009,2,FALSE)),"")</f>
        <v/>
      </c>
      <c r="J2802" s="76"/>
      <c r="K2802" s="74" t="str">
        <f t="shared" si="43"/>
        <v/>
      </c>
    </row>
    <row r="2803" spans="1:11" ht="18.95" customHeight="1" x14ac:dyDescent="0.25">
      <c r="A2803" s="52"/>
      <c r="C2803" s="185"/>
      <c r="D2803" s="76"/>
      <c r="E2803" s="76" t="str">
        <f>IF(D2803="","",IFERROR(VLOOKUP(D2803,Cadastro!$C$9:$D$1009,2,FALSE),"NOT FOUND"))</f>
        <v/>
      </c>
      <c r="F2803" s="94"/>
      <c r="G2803" s="76"/>
      <c r="H2803" s="81" t="str">
        <f>IFERROR(F2803*VLOOKUP(D2803,Saldo!$P$8:$U$1009,6,FALSE),"")</f>
        <v/>
      </c>
      <c r="I2803" s="78" t="str">
        <f>IFERROR(IF(D2803="","",VLOOKUP(D2803,Saldo!$P$8:$Q$1009,2,FALSE)),"")</f>
        <v/>
      </c>
      <c r="J2803" s="76"/>
      <c r="K2803" s="74" t="str">
        <f t="shared" si="43"/>
        <v/>
      </c>
    </row>
    <row r="2804" spans="1:11" ht="18.95" customHeight="1" x14ac:dyDescent="0.25">
      <c r="A2804" s="52"/>
      <c r="C2804" s="185"/>
      <c r="D2804" s="76"/>
      <c r="E2804" s="76" t="str">
        <f>IF(D2804="","",IFERROR(VLOOKUP(D2804,Cadastro!$C$9:$D$1009,2,FALSE),"NOT FOUND"))</f>
        <v/>
      </c>
      <c r="F2804" s="94"/>
      <c r="G2804" s="76"/>
      <c r="H2804" s="81" t="str">
        <f>IFERROR(F2804*VLOOKUP(D2804,Saldo!$P$8:$U$1009,6,FALSE),"")</f>
        <v/>
      </c>
      <c r="I2804" s="78" t="str">
        <f>IFERROR(IF(D2804="","",VLOOKUP(D2804,Saldo!$P$8:$Q$1009,2,FALSE)),"")</f>
        <v/>
      </c>
      <c r="J2804" s="76"/>
      <c r="K2804" s="74" t="str">
        <f t="shared" si="43"/>
        <v/>
      </c>
    </row>
    <row r="2805" spans="1:11" ht="18.95" customHeight="1" x14ac:dyDescent="0.25">
      <c r="A2805" s="52"/>
      <c r="C2805" s="185"/>
      <c r="D2805" s="76"/>
      <c r="E2805" s="76" t="str">
        <f>IF(D2805="","",IFERROR(VLOOKUP(D2805,Cadastro!$C$9:$D$1009,2,FALSE),"NOT FOUND"))</f>
        <v/>
      </c>
      <c r="F2805" s="94"/>
      <c r="G2805" s="76"/>
      <c r="H2805" s="81" t="str">
        <f>IFERROR(F2805*VLOOKUP(D2805,Saldo!$P$8:$U$1009,6,FALSE),"")</f>
        <v/>
      </c>
      <c r="I2805" s="78" t="str">
        <f>IFERROR(IF(D2805="","",VLOOKUP(D2805,Saldo!$P$8:$Q$1009,2,FALSE)),"")</f>
        <v/>
      </c>
      <c r="J2805" s="76"/>
      <c r="K2805" s="74" t="str">
        <f t="shared" si="43"/>
        <v/>
      </c>
    </row>
    <row r="2806" spans="1:11" ht="18.95" customHeight="1" x14ac:dyDescent="0.25">
      <c r="A2806" s="52"/>
      <c r="C2806" s="185"/>
      <c r="D2806" s="76"/>
      <c r="E2806" s="76" t="str">
        <f>IF(D2806="","",IFERROR(VLOOKUP(D2806,Cadastro!$C$9:$D$1009,2,FALSE),"NOT FOUND"))</f>
        <v/>
      </c>
      <c r="F2806" s="94"/>
      <c r="G2806" s="76"/>
      <c r="H2806" s="81" t="str">
        <f>IFERROR(F2806*VLOOKUP(D2806,Saldo!$P$8:$U$1009,6,FALSE),"")</f>
        <v/>
      </c>
      <c r="I2806" s="78" t="str">
        <f>IFERROR(IF(D2806="","",VLOOKUP(D2806,Saldo!$P$8:$Q$1009,2,FALSE)),"")</f>
        <v/>
      </c>
      <c r="J2806" s="76"/>
      <c r="K2806" s="74" t="str">
        <f t="shared" si="43"/>
        <v/>
      </c>
    </row>
    <row r="2807" spans="1:11" ht="18.95" customHeight="1" x14ac:dyDescent="0.25">
      <c r="A2807" s="52"/>
      <c r="C2807" s="185"/>
      <c r="D2807" s="76"/>
      <c r="E2807" s="76" t="str">
        <f>IF(D2807="","",IFERROR(VLOOKUP(D2807,Cadastro!$C$9:$D$1009,2,FALSE),"NOT FOUND"))</f>
        <v/>
      </c>
      <c r="F2807" s="94"/>
      <c r="G2807" s="76"/>
      <c r="H2807" s="81" t="str">
        <f>IFERROR(F2807*VLOOKUP(D2807,Saldo!$P$8:$U$1009,6,FALSE),"")</f>
        <v/>
      </c>
      <c r="I2807" s="78" t="str">
        <f>IFERROR(IF(D2807="","",VLOOKUP(D2807,Saldo!$P$8:$Q$1009,2,FALSE)),"")</f>
        <v/>
      </c>
      <c r="J2807" s="76"/>
      <c r="K2807" s="74" t="str">
        <f t="shared" si="43"/>
        <v/>
      </c>
    </row>
    <row r="2808" spans="1:11" ht="18.95" customHeight="1" x14ac:dyDescent="0.25">
      <c r="A2808" s="52"/>
      <c r="C2808" s="185"/>
      <c r="D2808" s="76"/>
      <c r="E2808" s="76" t="str">
        <f>IF(D2808="","",IFERROR(VLOOKUP(D2808,Cadastro!$C$9:$D$1009,2,FALSE),"NOT FOUND"))</f>
        <v/>
      </c>
      <c r="F2808" s="94"/>
      <c r="G2808" s="76"/>
      <c r="H2808" s="81" t="str">
        <f>IFERROR(F2808*VLOOKUP(D2808,Saldo!$P$8:$U$1009,6,FALSE),"")</f>
        <v/>
      </c>
      <c r="I2808" s="78" t="str">
        <f>IFERROR(IF(D2808="","",VLOOKUP(D2808,Saldo!$P$8:$Q$1009,2,FALSE)),"")</f>
        <v/>
      </c>
      <c r="J2808" s="76"/>
      <c r="K2808" s="74" t="str">
        <f t="shared" si="43"/>
        <v/>
      </c>
    </row>
    <row r="2809" spans="1:11" ht="18.95" customHeight="1" x14ac:dyDescent="0.25">
      <c r="A2809" s="52"/>
      <c r="C2809" s="185"/>
      <c r="D2809" s="76"/>
      <c r="E2809" s="76" t="str">
        <f>IF(D2809="","",IFERROR(VLOOKUP(D2809,Cadastro!$C$9:$D$1009,2,FALSE),"NOT FOUND"))</f>
        <v/>
      </c>
      <c r="F2809" s="94"/>
      <c r="G2809" s="76"/>
      <c r="H2809" s="81" t="str">
        <f>IFERROR(F2809*VLOOKUP(D2809,Saldo!$P$8:$U$1009,6,FALSE),"")</f>
        <v/>
      </c>
      <c r="I2809" s="78" t="str">
        <f>IFERROR(IF(D2809="","",VLOOKUP(D2809,Saldo!$P$8:$Q$1009,2,FALSE)),"")</f>
        <v/>
      </c>
      <c r="J2809" s="76"/>
      <c r="K2809" s="74" t="str">
        <f t="shared" si="43"/>
        <v/>
      </c>
    </row>
    <row r="2810" spans="1:11" ht="18.95" customHeight="1" x14ac:dyDescent="0.25">
      <c r="A2810" s="52"/>
      <c r="C2810" s="185"/>
      <c r="D2810" s="76"/>
      <c r="E2810" s="76" t="str">
        <f>IF(D2810="","",IFERROR(VLOOKUP(D2810,Cadastro!$C$9:$D$1009,2,FALSE),"NOT FOUND"))</f>
        <v/>
      </c>
      <c r="F2810" s="94"/>
      <c r="G2810" s="76"/>
      <c r="H2810" s="81" t="str">
        <f>IFERROR(F2810*VLOOKUP(D2810,Saldo!$P$8:$U$1009,6,FALSE),"")</f>
        <v/>
      </c>
      <c r="I2810" s="78" t="str">
        <f>IFERROR(IF(D2810="","",VLOOKUP(D2810,Saldo!$P$8:$Q$1009,2,FALSE)),"")</f>
        <v/>
      </c>
      <c r="J2810" s="76"/>
      <c r="K2810" s="74" t="str">
        <f t="shared" si="43"/>
        <v/>
      </c>
    </row>
    <row r="2811" spans="1:11" ht="18.95" customHeight="1" x14ac:dyDescent="0.25">
      <c r="A2811" s="52"/>
      <c r="C2811" s="185"/>
      <c r="D2811" s="76"/>
      <c r="E2811" s="76" t="str">
        <f>IF(D2811="","",IFERROR(VLOOKUP(D2811,Cadastro!$C$9:$D$1009,2,FALSE),"NOT FOUND"))</f>
        <v/>
      </c>
      <c r="F2811" s="94"/>
      <c r="G2811" s="76"/>
      <c r="H2811" s="81" t="str">
        <f>IFERROR(F2811*VLOOKUP(D2811,Saldo!$P$8:$U$1009,6,FALSE),"")</f>
        <v/>
      </c>
      <c r="I2811" s="78" t="str">
        <f>IFERROR(IF(D2811="","",VLOOKUP(D2811,Saldo!$P$8:$Q$1009,2,FALSE)),"")</f>
        <v/>
      </c>
      <c r="J2811" s="76"/>
      <c r="K2811" s="74" t="str">
        <f t="shared" si="43"/>
        <v/>
      </c>
    </row>
    <row r="2812" spans="1:11" ht="18.95" customHeight="1" x14ac:dyDescent="0.25">
      <c r="A2812" s="52"/>
      <c r="C2812" s="185"/>
      <c r="D2812" s="76"/>
      <c r="E2812" s="76" t="str">
        <f>IF(D2812="","",IFERROR(VLOOKUP(D2812,Cadastro!$C$9:$D$1009,2,FALSE),"NOT FOUND"))</f>
        <v/>
      </c>
      <c r="F2812" s="94"/>
      <c r="G2812" s="76"/>
      <c r="H2812" s="81" t="str">
        <f>IFERROR(F2812*VLOOKUP(D2812,Saldo!$P$8:$U$1009,6,FALSE),"")</f>
        <v/>
      </c>
      <c r="I2812" s="78" t="str">
        <f>IFERROR(IF(D2812="","",VLOOKUP(D2812,Saldo!$P$8:$Q$1009,2,FALSE)),"")</f>
        <v/>
      </c>
      <c r="J2812" s="76"/>
      <c r="K2812" s="74" t="str">
        <f t="shared" si="43"/>
        <v/>
      </c>
    </row>
    <row r="2813" spans="1:11" ht="18.95" customHeight="1" x14ac:dyDescent="0.25">
      <c r="A2813" s="52"/>
      <c r="C2813" s="185"/>
      <c r="D2813" s="76"/>
      <c r="E2813" s="76" t="str">
        <f>IF(D2813="","",IFERROR(VLOOKUP(D2813,Cadastro!$C$9:$D$1009,2,FALSE),"NOT FOUND"))</f>
        <v/>
      </c>
      <c r="F2813" s="94"/>
      <c r="G2813" s="76"/>
      <c r="H2813" s="81" t="str">
        <f>IFERROR(F2813*VLOOKUP(D2813,Saldo!$P$8:$U$1009,6,FALSE),"")</f>
        <v/>
      </c>
      <c r="I2813" s="78" t="str">
        <f>IFERROR(IF(D2813="","",VLOOKUP(D2813,Saldo!$P$8:$Q$1009,2,FALSE)),"")</f>
        <v/>
      </c>
      <c r="J2813" s="76"/>
      <c r="K2813" s="74" t="str">
        <f t="shared" si="43"/>
        <v/>
      </c>
    </row>
    <row r="2814" spans="1:11" ht="18.95" customHeight="1" x14ac:dyDescent="0.25">
      <c r="A2814" s="52"/>
      <c r="C2814" s="185"/>
      <c r="D2814" s="76"/>
      <c r="E2814" s="76" t="str">
        <f>IF(D2814="","",IFERROR(VLOOKUP(D2814,Cadastro!$C$9:$D$1009,2,FALSE),"NOT FOUND"))</f>
        <v/>
      </c>
      <c r="F2814" s="94"/>
      <c r="G2814" s="76"/>
      <c r="H2814" s="81" t="str">
        <f>IFERROR(F2814*VLOOKUP(D2814,Saldo!$P$8:$U$1009,6,FALSE),"")</f>
        <v/>
      </c>
      <c r="I2814" s="78" t="str">
        <f>IFERROR(IF(D2814="","",VLOOKUP(D2814,Saldo!$P$8:$Q$1009,2,FALSE)),"")</f>
        <v/>
      </c>
      <c r="J2814" s="76"/>
      <c r="K2814" s="74" t="str">
        <f t="shared" si="43"/>
        <v/>
      </c>
    </row>
    <row r="2815" spans="1:11" ht="18.95" customHeight="1" x14ac:dyDescent="0.25">
      <c r="A2815" s="52"/>
      <c r="C2815" s="185"/>
      <c r="D2815" s="76"/>
      <c r="E2815" s="76" t="str">
        <f>IF(D2815="","",IFERROR(VLOOKUP(D2815,Cadastro!$C$9:$D$1009,2,FALSE),"NOT FOUND"))</f>
        <v/>
      </c>
      <c r="F2815" s="94"/>
      <c r="G2815" s="76"/>
      <c r="H2815" s="81" t="str">
        <f>IFERROR(F2815*VLOOKUP(D2815,Saldo!$P$8:$U$1009,6,FALSE),"")</f>
        <v/>
      </c>
      <c r="I2815" s="78" t="str">
        <f>IFERROR(IF(D2815="","",VLOOKUP(D2815,Saldo!$P$8:$Q$1009,2,FALSE)),"")</f>
        <v/>
      </c>
      <c r="J2815" s="76"/>
      <c r="K2815" s="74" t="str">
        <f t="shared" si="43"/>
        <v/>
      </c>
    </row>
    <row r="2816" spans="1:11" ht="18.95" customHeight="1" x14ac:dyDescent="0.25">
      <c r="A2816" s="52"/>
      <c r="C2816" s="185"/>
      <c r="D2816" s="76"/>
      <c r="E2816" s="76" t="str">
        <f>IF(D2816="","",IFERROR(VLOOKUP(D2816,Cadastro!$C$9:$D$1009,2,FALSE),"NOT FOUND"))</f>
        <v/>
      </c>
      <c r="F2816" s="94"/>
      <c r="G2816" s="76"/>
      <c r="H2816" s="81" t="str">
        <f>IFERROR(F2816*VLOOKUP(D2816,Saldo!$P$8:$U$1009,6,FALSE),"")</f>
        <v/>
      </c>
      <c r="I2816" s="78" t="str">
        <f>IFERROR(IF(D2816="","",VLOOKUP(D2816,Saldo!$P$8:$Q$1009,2,FALSE)),"")</f>
        <v/>
      </c>
      <c r="J2816" s="76"/>
      <c r="K2816" s="74" t="str">
        <f t="shared" si="43"/>
        <v/>
      </c>
    </row>
    <row r="2817" spans="1:11" ht="18.95" customHeight="1" x14ac:dyDescent="0.25">
      <c r="A2817" s="52"/>
      <c r="C2817" s="185"/>
      <c r="D2817" s="76"/>
      <c r="E2817" s="76" t="str">
        <f>IF(D2817="","",IFERROR(VLOOKUP(D2817,Cadastro!$C$9:$D$1009,2,FALSE),"NOT FOUND"))</f>
        <v/>
      </c>
      <c r="F2817" s="94"/>
      <c r="G2817" s="76"/>
      <c r="H2817" s="81" t="str">
        <f>IFERROR(F2817*VLOOKUP(D2817,Saldo!$P$8:$U$1009,6,FALSE),"")</f>
        <v/>
      </c>
      <c r="I2817" s="78" t="str">
        <f>IFERROR(IF(D2817="","",VLOOKUP(D2817,Saldo!$P$8:$Q$1009,2,FALSE)),"")</f>
        <v/>
      </c>
      <c r="J2817" s="76"/>
      <c r="K2817" s="74" t="str">
        <f t="shared" si="43"/>
        <v/>
      </c>
    </row>
    <row r="2818" spans="1:11" ht="18.95" customHeight="1" x14ac:dyDescent="0.25">
      <c r="A2818" s="52"/>
      <c r="C2818" s="185"/>
      <c r="D2818" s="76"/>
      <c r="E2818" s="76" t="str">
        <f>IF(D2818="","",IFERROR(VLOOKUP(D2818,Cadastro!$C$9:$D$1009,2,FALSE),"NOT FOUND"))</f>
        <v/>
      </c>
      <c r="F2818" s="94"/>
      <c r="G2818" s="76"/>
      <c r="H2818" s="81" t="str">
        <f>IFERROR(F2818*VLOOKUP(D2818,Saldo!$P$8:$U$1009,6,FALSE),"")</f>
        <v/>
      </c>
      <c r="I2818" s="78" t="str">
        <f>IFERROR(IF(D2818="","",VLOOKUP(D2818,Saldo!$P$8:$Q$1009,2,FALSE)),"")</f>
        <v/>
      </c>
      <c r="J2818" s="76"/>
      <c r="K2818" s="74" t="str">
        <f t="shared" si="43"/>
        <v/>
      </c>
    </row>
    <row r="2819" spans="1:11" ht="18.95" customHeight="1" x14ac:dyDescent="0.25">
      <c r="A2819" s="52"/>
      <c r="C2819" s="185"/>
      <c r="D2819" s="76"/>
      <c r="E2819" s="76" t="str">
        <f>IF(D2819="","",IFERROR(VLOOKUP(D2819,Cadastro!$C$9:$D$1009,2,FALSE),"NOT FOUND"))</f>
        <v/>
      </c>
      <c r="F2819" s="94"/>
      <c r="G2819" s="76"/>
      <c r="H2819" s="81" t="str">
        <f>IFERROR(F2819*VLOOKUP(D2819,Saldo!$P$8:$U$1009,6,FALSE),"")</f>
        <v/>
      </c>
      <c r="I2819" s="78" t="str">
        <f>IFERROR(IF(D2819="","",VLOOKUP(D2819,Saldo!$P$8:$Q$1009,2,FALSE)),"")</f>
        <v/>
      </c>
      <c r="J2819" s="76"/>
      <c r="K2819" s="74" t="str">
        <f t="shared" si="43"/>
        <v/>
      </c>
    </row>
    <row r="2820" spans="1:11" ht="18.95" customHeight="1" x14ac:dyDescent="0.25">
      <c r="A2820" s="52"/>
      <c r="C2820" s="185"/>
      <c r="D2820" s="76"/>
      <c r="E2820" s="76" t="str">
        <f>IF(D2820="","",IFERROR(VLOOKUP(D2820,Cadastro!$C$9:$D$1009,2,FALSE),"NOT FOUND"))</f>
        <v/>
      </c>
      <c r="F2820" s="94"/>
      <c r="G2820" s="76"/>
      <c r="H2820" s="81" t="str">
        <f>IFERROR(F2820*VLOOKUP(D2820,Saldo!$P$8:$U$1009,6,FALSE),"")</f>
        <v/>
      </c>
      <c r="I2820" s="78" t="str">
        <f>IFERROR(IF(D2820="","",VLOOKUP(D2820,Saldo!$P$8:$Q$1009,2,FALSE)),"")</f>
        <v/>
      </c>
      <c r="J2820" s="76"/>
      <c r="K2820" s="74" t="str">
        <f t="shared" si="43"/>
        <v/>
      </c>
    </row>
    <row r="2821" spans="1:11" ht="18.95" customHeight="1" x14ac:dyDescent="0.25">
      <c r="A2821" s="52"/>
      <c r="C2821" s="185"/>
      <c r="D2821" s="76"/>
      <c r="E2821" s="76" t="str">
        <f>IF(D2821="","",IFERROR(VLOOKUP(D2821,Cadastro!$C$9:$D$1009,2,FALSE),"NOT FOUND"))</f>
        <v/>
      </c>
      <c r="F2821" s="94"/>
      <c r="G2821" s="76"/>
      <c r="H2821" s="81" t="str">
        <f>IFERROR(F2821*VLOOKUP(D2821,Saldo!$P$8:$U$1009,6,FALSE),"")</f>
        <v/>
      </c>
      <c r="I2821" s="78" t="str">
        <f>IFERROR(IF(D2821="","",VLOOKUP(D2821,Saldo!$P$8:$Q$1009,2,FALSE)),"")</f>
        <v/>
      </c>
      <c r="J2821" s="76"/>
      <c r="K2821" s="74" t="str">
        <f t="shared" si="43"/>
        <v/>
      </c>
    </row>
    <row r="2822" spans="1:11" ht="18.95" customHeight="1" x14ac:dyDescent="0.25">
      <c r="A2822" s="52"/>
      <c r="C2822" s="185"/>
      <c r="D2822" s="76"/>
      <c r="E2822" s="76" t="str">
        <f>IF(D2822="","",IFERROR(VLOOKUP(D2822,Cadastro!$C$9:$D$1009,2,FALSE),"NOT FOUND"))</f>
        <v/>
      </c>
      <c r="F2822" s="94"/>
      <c r="G2822" s="76"/>
      <c r="H2822" s="81" t="str">
        <f>IFERROR(F2822*VLOOKUP(D2822,Saldo!$P$8:$U$1009,6,FALSE),"")</f>
        <v/>
      </c>
      <c r="I2822" s="78" t="str">
        <f>IFERROR(IF(D2822="","",VLOOKUP(D2822,Saldo!$P$8:$Q$1009,2,FALSE)),"")</f>
        <v/>
      </c>
      <c r="J2822" s="76"/>
      <c r="K2822" s="74" t="str">
        <f t="shared" si="43"/>
        <v/>
      </c>
    </row>
    <row r="2823" spans="1:11" ht="18.95" customHeight="1" x14ac:dyDescent="0.25">
      <c r="A2823" s="52"/>
      <c r="C2823" s="185"/>
      <c r="D2823" s="76"/>
      <c r="E2823" s="76" t="str">
        <f>IF(D2823="","",IFERROR(VLOOKUP(D2823,Cadastro!$C$9:$D$1009,2,FALSE),"NOT FOUND"))</f>
        <v/>
      </c>
      <c r="F2823" s="94"/>
      <c r="G2823" s="76"/>
      <c r="H2823" s="81" t="str">
        <f>IFERROR(F2823*VLOOKUP(D2823,Saldo!$P$8:$U$1009,6,FALSE),"")</f>
        <v/>
      </c>
      <c r="I2823" s="78" t="str">
        <f>IFERROR(IF(D2823="","",VLOOKUP(D2823,Saldo!$P$8:$Q$1009,2,FALSE)),"")</f>
        <v/>
      </c>
      <c r="J2823" s="76"/>
      <c r="K2823" s="74" t="str">
        <f t="shared" si="43"/>
        <v/>
      </c>
    </row>
    <row r="2824" spans="1:11" ht="18.95" customHeight="1" x14ac:dyDescent="0.25">
      <c r="A2824" s="52"/>
      <c r="C2824" s="185"/>
      <c r="D2824" s="76"/>
      <c r="E2824" s="76" t="str">
        <f>IF(D2824="","",IFERROR(VLOOKUP(D2824,Cadastro!$C$9:$D$1009,2,FALSE),"NOT FOUND"))</f>
        <v/>
      </c>
      <c r="F2824" s="94"/>
      <c r="G2824" s="76"/>
      <c r="H2824" s="81" t="str">
        <f>IFERROR(F2824*VLOOKUP(D2824,Saldo!$P$8:$U$1009,6,FALSE),"")</f>
        <v/>
      </c>
      <c r="I2824" s="78" t="str">
        <f>IFERROR(IF(D2824="","",VLOOKUP(D2824,Saldo!$P$8:$Q$1009,2,FALSE)),"")</f>
        <v/>
      </c>
      <c r="J2824" s="76"/>
      <c r="K2824" s="74" t="str">
        <f t="shared" si="43"/>
        <v/>
      </c>
    </row>
    <row r="2825" spans="1:11" ht="18.95" customHeight="1" x14ac:dyDescent="0.25">
      <c r="A2825" s="52"/>
      <c r="C2825" s="185"/>
      <c r="D2825" s="76"/>
      <c r="E2825" s="76" t="str">
        <f>IF(D2825="","",IFERROR(VLOOKUP(D2825,Cadastro!$C$9:$D$1009,2,FALSE),"NOT FOUND"))</f>
        <v/>
      </c>
      <c r="F2825" s="94"/>
      <c r="G2825" s="76"/>
      <c r="H2825" s="81" t="str">
        <f>IFERROR(F2825*VLOOKUP(D2825,Saldo!$P$8:$U$1009,6,FALSE),"")</f>
        <v/>
      </c>
      <c r="I2825" s="78" t="str">
        <f>IFERROR(IF(D2825="","",VLOOKUP(D2825,Saldo!$P$8:$Q$1009,2,FALSE)),"")</f>
        <v/>
      </c>
      <c r="J2825" s="76"/>
      <c r="K2825" s="74" t="str">
        <f t="shared" si="43"/>
        <v/>
      </c>
    </row>
    <row r="2826" spans="1:11" ht="18.95" customHeight="1" x14ac:dyDescent="0.25">
      <c r="A2826" s="52"/>
      <c r="C2826" s="185"/>
      <c r="D2826" s="76"/>
      <c r="E2826" s="76" t="str">
        <f>IF(D2826="","",IFERROR(VLOOKUP(D2826,Cadastro!$C$9:$D$1009,2,FALSE),"NOT FOUND"))</f>
        <v/>
      </c>
      <c r="F2826" s="94"/>
      <c r="G2826" s="76"/>
      <c r="H2826" s="81" t="str">
        <f>IFERROR(F2826*VLOOKUP(D2826,Saldo!$P$8:$U$1009,6,FALSE),"")</f>
        <v/>
      </c>
      <c r="I2826" s="78" t="str">
        <f>IFERROR(IF(D2826="","",VLOOKUP(D2826,Saldo!$P$8:$Q$1009,2,FALSE)),"")</f>
        <v/>
      </c>
      <c r="J2826" s="76"/>
      <c r="K2826" s="74" t="str">
        <f t="shared" ref="K2826:K2889" si="44">IF(C2826="","",MONTH(C2826))</f>
        <v/>
      </c>
    </row>
    <row r="2827" spans="1:11" ht="18.95" customHeight="1" x14ac:dyDescent="0.25">
      <c r="A2827" s="52"/>
      <c r="C2827" s="185"/>
      <c r="D2827" s="76"/>
      <c r="E2827" s="76" t="str">
        <f>IF(D2827="","",IFERROR(VLOOKUP(D2827,Cadastro!$C$9:$D$1009,2,FALSE),"NOT FOUND"))</f>
        <v/>
      </c>
      <c r="F2827" s="94"/>
      <c r="G2827" s="76"/>
      <c r="H2827" s="81" t="str">
        <f>IFERROR(F2827*VLOOKUP(D2827,Saldo!$P$8:$U$1009,6,FALSE),"")</f>
        <v/>
      </c>
      <c r="I2827" s="78" t="str">
        <f>IFERROR(IF(D2827="","",VLOOKUP(D2827,Saldo!$P$8:$Q$1009,2,FALSE)),"")</f>
        <v/>
      </c>
      <c r="J2827" s="76"/>
      <c r="K2827" s="74" t="str">
        <f t="shared" si="44"/>
        <v/>
      </c>
    </row>
    <row r="2828" spans="1:11" ht="18.95" customHeight="1" x14ac:dyDescent="0.25">
      <c r="A2828" s="52"/>
      <c r="C2828" s="185"/>
      <c r="D2828" s="76"/>
      <c r="E2828" s="76" t="str">
        <f>IF(D2828="","",IFERROR(VLOOKUP(D2828,Cadastro!$C$9:$D$1009,2,FALSE),"NOT FOUND"))</f>
        <v/>
      </c>
      <c r="F2828" s="94"/>
      <c r="G2828" s="76"/>
      <c r="H2828" s="81" t="str">
        <f>IFERROR(F2828*VLOOKUP(D2828,Saldo!$P$8:$U$1009,6,FALSE),"")</f>
        <v/>
      </c>
      <c r="I2828" s="78" t="str">
        <f>IFERROR(IF(D2828="","",VLOOKUP(D2828,Saldo!$P$8:$Q$1009,2,FALSE)),"")</f>
        <v/>
      </c>
      <c r="J2828" s="76"/>
      <c r="K2828" s="74" t="str">
        <f t="shared" si="44"/>
        <v/>
      </c>
    </row>
    <row r="2829" spans="1:11" ht="18.95" customHeight="1" x14ac:dyDescent="0.25">
      <c r="A2829" s="52"/>
      <c r="C2829" s="185"/>
      <c r="D2829" s="76"/>
      <c r="E2829" s="76" t="str">
        <f>IF(D2829="","",IFERROR(VLOOKUP(D2829,Cadastro!$C$9:$D$1009,2,FALSE),"NOT FOUND"))</f>
        <v/>
      </c>
      <c r="F2829" s="94"/>
      <c r="G2829" s="76"/>
      <c r="H2829" s="81" t="str">
        <f>IFERROR(F2829*VLOOKUP(D2829,Saldo!$P$8:$U$1009,6,FALSE),"")</f>
        <v/>
      </c>
      <c r="I2829" s="78" t="str">
        <f>IFERROR(IF(D2829="","",VLOOKUP(D2829,Saldo!$P$8:$Q$1009,2,FALSE)),"")</f>
        <v/>
      </c>
      <c r="J2829" s="76"/>
      <c r="K2829" s="74" t="str">
        <f t="shared" si="44"/>
        <v/>
      </c>
    </row>
    <row r="2830" spans="1:11" ht="18.95" customHeight="1" x14ac:dyDescent="0.25">
      <c r="A2830" s="52"/>
      <c r="C2830" s="185"/>
      <c r="D2830" s="76"/>
      <c r="E2830" s="76" t="str">
        <f>IF(D2830="","",IFERROR(VLOOKUP(D2830,Cadastro!$C$9:$D$1009,2,FALSE),"NOT FOUND"))</f>
        <v/>
      </c>
      <c r="F2830" s="94"/>
      <c r="G2830" s="76"/>
      <c r="H2830" s="81" t="str">
        <f>IFERROR(F2830*VLOOKUP(D2830,Saldo!$P$8:$U$1009,6,FALSE),"")</f>
        <v/>
      </c>
      <c r="I2830" s="78" t="str">
        <f>IFERROR(IF(D2830="","",VLOOKUP(D2830,Saldo!$P$8:$Q$1009,2,FALSE)),"")</f>
        <v/>
      </c>
      <c r="J2830" s="76"/>
      <c r="K2830" s="74" t="str">
        <f t="shared" si="44"/>
        <v/>
      </c>
    </row>
    <row r="2831" spans="1:11" ht="18.95" customHeight="1" x14ac:dyDescent="0.25">
      <c r="A2831" s="52"/>
      <c r="C2831" s="185"/>
      <c r="D2831" s="76"/>
      <c r="E2831" s="76" t="str">
        <f>IF(D2831="","",IFERROR(VLOOKUP(D2831,Cadastro!$C$9:$D$1009,2,FALSE),"NOT FOUND"))</f>
        <v/>
      </c>
      <c r="F2831" s="94"/>
      <c r="G2831" s="76"/>
      <c r="H2831" s="81" t="str">
        <f>IFERROR(F2831*VLOOKUP(D2831,Saldo!$P$8:$U$1009,6,FALSE),"")</f>
        <v/>
      </c>
      <c r="I2831" s="78" t="str">
        <f>IFERROR(IF(D2831="","",VLOOKUP(D2831,Saldo!$P$8:$Q$1009,2,FALSE)),"")</f>
        <v/>
      </c>
      <c r="J2831" s="76"/>
      <c r="K2831" s="74" t="str">
        <f t="shared" si="44"/>
        <v/>
      </c>
    </row>
    <row r="2832" spans="1:11" ht="18.95" customHeight="1" x14ac:dyDescent="0.25">
      <c r="A2832" s="52"/>
      <c r="C2832" s="185"/>
      <c r="D2832" s="76"/>
      <c r="E2832" s="76" t="str">
        <f>IF(D2832="","",IFERROR(VLOOKUP(D2832,Cadastro!$C$9:$D$1009,2,FALSE),"NOT FOUND"))</f>
        <v/>
      </c>
      <c r="F2832" s="94"/>
      <c r="G2832" s="76"/>
      <c r="H2832" s="81" t="str">
        <f>IFERROR(F2832*VLOOKUP(D2832,Saldo!$P$8:$U$1009,6,FALSE),"")</f>
        <v/>
      </c>
      <c r="I2832" s="78" t="str">
        <f>IFERROR(IF(D2832="","",VLOOKUP(D2832,Saldo!$P$8:$Q$1009,2,FALSE)),"")</f>
        <v/>
      </c>
      <c r="J2832" s="76"/>
      <c r="K2832" s="74" t="str">
        <f t="shared" si="44"/>
        <v/>
      </c>
    </row>
    <row r="2833" spans="1:11" ht="18.95" customHeight="1" x14ac:dyDescent="0.25">
      <c r="A2833" s="52"/>
      <c r="C2833" s="185"/>
      <c r="D2833" s="76"/>
      <c r="E2833" s="76" t="str">
        <f>IF(D2833="","",IFERROR(VLOOKUP(D2833,Cadastro!$C$9:$D$1009,2,FALSE),"NOT FOUND"))</f>
        <v/>
      </c>
      <c r="F2833" s="94"/>
      <c r="G2833" s="76"/>
      <c r="H2833" s="81" t="str">
        <f>IFERROR(F2833*VLOOKUP(D2833,Saldo!$P$8:$U$1009,6,FALSE),"")</f>
        <v/>
      </c>
      <c r="I2833" s="78" t="str">
        <f>IFERROR(IF(D2833="","",VLOOKUP(D2833,Saldo!$P$8:$Q$1009,2,FALSE)),"")</f>
        <v/>
      </c>
      <c r="J2833" s="76"/>
      <c r="K2833" s="74" t="str">
        <f t="shared" si="44"/>
        <v/>
      </c>
    </row>
    <row r="2834" spans="1:11" ht="18.95" customHeight="1" x14ac:dyDescent="0.25">
      <c r="A2834" s="52"/>
      <c r="C2834" s="185"/>
      <c r="D2834" s="76"/>
      <c r="E2834" s="76" t="str">
        <f>IF(D2834="","",IFERROR(VLOOKUP(D2834,Cadastro!$C$9:$D$1009,2,FALSE),"NOT FOUND"))</f>
        <v/>
      </c>
      <c r="F2834" s="94"/>
      <c r="G2834" s="76"/>
      <c r="H2834" s="81" t="str">
        <f>IFERROR(F2834*VLOOKUP(D2834,Saldo!$P$8:$U$1009,6,FALSE),"")</f>
        <v/>
      </c>
      <c r="I2834" s="78" t="str">
        <f>IFERROR(IF(D2834="","",VLOOKUP(D2834,Saldo!$P$8:$Q$1009,2,FALSE)),"")</f>
        <v/>
      </c>
      <c r="J2834" s="76"/>
      <c r="K2834" s="74" t="str">
        <f t="shared" si="44"/>
        <v/>
      </c>
    </row>
    <row r="2835" spans="1:11" ht="18.95" customHeight="1" x14ac:dyDescent="0.25">
      <c r="A2835" s="52"/>
      <c r="C2835" s="185"/>
      <c r="D2835" s="76"/>
      <c r="E2835" s="76" t="str">
        <f>IF(D2835="","",IFERROR(VLOOKUP(D2835,Cadastro!$C$9:$D$1009,2,FALSE),"NOT FOUND"))</f>
        <v/>
      </c>
      <c r="F2835" s="94"/>
      <c r="G2835" s="76"/>
      <c r="H2835" s="81" t="str">
        <f>IFERROR(F2835*VLOOKUP(D2835,Saldo!$P$8:$U$1009,6,FALSE),"")</f>
        <v/>
      </c>
      <c r="I2835" s="78" t="str">
        <f>IFERROR(IF(D2835="","",VLOOKUP(D2835,Saldo!$P$8:$Q$1009,2,FALSE)),"")</f>
        <v/>
      </c>
      <c r="J2835" s="76"/>
      <c r="K2835" s="74" t="str">
        <f t="shared" si="44"/>
        <v/>
      </c>
    </row>
    <row r="2836" spans="1:11" ht="18.95" customHeight="1" x14ac:dyDescent="0.25">
      <c r="A2836" s="52"/>
      <c r="C2836" s="185"/>
      <c r="D2836" s="76"/>
      <c r="E2836" s="76" t="str">
        <f>IF(D2836="","",IFERROR(VLOOKUP(D2836,Cadastro!$C$9:$D$1009,2,FALSE),"NOT FOUND"))</f>
        <v/>
      </c>
      <c r="F2836" s="94"/>
      <c r="G2836" s="76"/>
      <c r="H2836" s="81" t="str">
        <f>IFERROR(F2836*VLOOKUP(D2836,Saldo!$P$8:$U$1009,6,FALSE),"")</f>
        <v/>
      </c>
      <c r="I2836" s="78" t="str">
        <f>IFERROR(IF(D2836="","",VLOOKUP(D2836,Saldo!$P$8:$Q$1009,2,FALSE)),"")</f>
        <v/>
      </c>
      <c r="J2836" s="76"/>
      <c r="K2836" s="74" t="str">
        <f t="shared" si="44"/>
        <v/>
      </c>
    </row>
    <row r="2837" spans="1:11" ht="18.95" customHeight="1" x14ac:dyDescent="0.25">
      <c r="A2837" s="52"/>
      <c r="C2837" s="185"/>
      <c r="D2837" s="76"/>
      <c r="E2837" s="76" t="str">
        <f>IF(D2837="","",IFERROR(VLOOKUP(D2837,Cadastro!$C$9:$D$1009,2,FALSE),"NOT FOUND"))</f>
        <v/>
      </c>
      <c r="F2837" s="94"/>
      <c r="G2837" s="76"/>
      <c r="H2837" s="81" t="str">
        <f>IFERROR(F2837*VLOOKUP(D2837,Saldo!$P$8:$U$1009,6,FALSE),"")</f>
        <v/>
      </c>
      <c r="I2837" s="78" t="str">
        <f>IFERROR(IF(D2837="","",VLOOKUP(D2837,Saldo!$P$8:$Q$1009,2,FALSE)),"")</f>
        <v/>
      </c>
      <c r="J2837" s="76"/>
      <c r="K2837" s="74" t="str">
        <f t="shared" si="44"/>
        <v/>
      </c>
    </row>
    <row r="2838" spans="1:11" ht="18.95" customHeight="1" x14ac:dyDescent="0.25">
      <c r="A2838" s="52"/>
      <c r="C2838" s="185"/>
      <c r="D2838" s="76"/>
      <c r="E2838" s="76" t="str">
        <f>IF(D2838="","",IFERROR(VLOOKUP(D2838,Cadastro!$C$9:$D$1009,2,FALSE),"NOT FOUND"))</f>
        <v/>
      </c>
      <c r="F2838" s="94"/>
      <c r="G2838" s="76"/>
      <c r="H2838" s="81" t="str">
        <f>IFERROR(F2838*VLOOKUP(D2838,Saldo!$P$8:$U$1009,6,FALSE),"")</f>
        <v/>
      </c>
      <c r="I2838" s="78" t="str">
        <f>IFERROR(IF(D2838="","",VLOOKUP(D2838,Saldo!$P$8:$Q$1009,2,FALSE)),"")</f>
        <v/>
      </c>
      <c r="J2838" s="76"/>
      <c r="K2838" s="74" t="str">
        <f t="shared" si="44"/>
        <v/>
      </c>
    </row>
    <row r="2839" spans="1:11" ht="18.95" customHeight="1" x14ac:dyDescent="0.25">
      <c r="A2839" s="52"/>
      <c r="C2839" s="185"/>
      <c r="D2839" s="76"/>
      <c r="E2839" s="76" t="str">
        <f>IF(D2839="","",IFERROR(VLOOKUP(D2839,Cadastro!$C$9:$D$1009,2,FALSE),"NOT FOUND"))</f>
        <v/>
      </c>
      <c r="F2839" s="94"/>
      <c r="G2839" s="76"/>
      <c r="H2839" s="81" t="str">
        <f>IFERROR(F2839*VLOOKUP(D2839,Saldo!$P$8:$U$1009,6,FALSE),"")</f>
        <v/>
      </c>
      <c r="I2839" s="78" t="str">
        <f>IFERROR(IF(D2839="","",VLOOKUP(D2839,Saldo!$P$8:$Q$1009,2,FALSE)),"")</f>
        <v/>
      </c>
      <c r="J2839" s="76"/>
      <c r="K2839" s="74" t="str">
        <f t="shared" si="44"/>
        <v/>
      </c>
    </row>
    <row r="2840" spans="1:11" ht="18.95" customHeight="1" x14ac:dyDescent="0.25">
      <c r="A2840" s="52"/>
      <c r="C2840" s="185"/>
      <c r="D2840" s="76"/>
      <c r="E2840" s="76" t="str">
        <f>IF(D2840="","",IFERROR(VLOOKUP(D2840,Cadastro!$C$9:$D$1009,2,FALSE),"NOT FOUND"))</f>
        <v/>
      </c>
      <c r="F2840" s="94"/>
      <c r="G2840" s="76"/>
      <c r="H2840" s="81" t="str">
        <f>IFERROR(F2840*VLOOKUP(D2840,Saldo!$P$8:$U$1009,6,FALSE),"")</f>
        <v/>
      </c>
      <c r="I2840" s="78" t="str">
        <f>IFERROR(IF(D2840="","",VLOOKUP(D2840,Saldo!$P$8:$Q$1009,2,FALSE)),"")</f>
        <v/>
      </c>
      <c r="J2840" s="76"/>
      <c r="K2840" s="74" t="str">
        <f t="shared" si="44"/>
        <v/>
      </c>
    </row>
    <row r="2841" spans="1:11" ht="18.95" customHeight="1" x14ac:dyDescent="0.25">
      <c r="A2841" s="52"/>
      <c r="C2841" s="185"/>
      <c r="D2841" s="76"/>
      <c r="E2841" s="76" t="str">
        <f>IF(D2841="","",IFERROR(VLOOKUP(D2841,Cadastro!$C$9:$D$1009,2,FALSE),"NOT FOUND"))</f>
        <v/>
      </c>
      <c r="F2841" s="94"/>
      <c r="G2841" s="76"/>
      <c r="H2841" s="81" t="str">
        <f>IFERROR(F2841*VLOOKUP(D2841,Saldo!$P$8:$U$1009,6,FALSE),"")</f>
        <v/>
      </c>
      <c r="I2841" s="78" t="str">
        <f>IFERROR(IF(D2841="","",VLOOKUP(D2841,Saldo!$P$8:$Q$1009,2,FALSE)),"")</f>
        <v/>
      </c>
      <c r="J2841" s="76"/>
      <c r="K2841" s="74" t="str">
        <f t="shared" si="44"/>
        <v/>
      </c>
    </row>
    <row r="2842" spans="1:11" ht="18.95" customHeight="1" x14ac:dyDescent="0.25">
      <c r="A2842" s="52"/>
      <c r="C2842" s="185"/>
      <c r="D2842" s="76"/>
      <c r="E2842" s="76" t="str">
        <f>IF(D2842="","",IFERROR(VLOOKUP(D2842,Cadastro!$C$9:$D$1009,2,FALSE),"NOT FOUND"))</f>
        <v/>
      </c>
      <c r="F2842" s="94"/>
      <c r="G2842" s="76"/>
      <c r="H2842" s="81" t="str">
        <f>IFERROR(F2842*VLOOKUP(D2842,Saldo!$P$8:$U$1009,6,FALSE),"")</f>
        <v/>
      </c>
      <c r="I2842" s="78" t="str">
        <f>IFERROR(IF(D2842="","",VLOOKUP(D2842,Saldo!$P$8:$Q$1009,2,FALSE)),"")</f>
        <v/>
      </c>
      <c r="J2842" s="76"/>
      <c r="K2842" s="74" t="str">
        <f t="shared" si="44"/>
        <v/>
      </c>
    </row>
    <row r="2843" spans="1:11" ht="18.95" customHeight="1" x14ac:dyDescent="0.25">
      <c r="A2843" s="52"/>
      <c r="C2843" s="185"/>
      <c r="D2843" s="76"/>
      <c r="E2843" s="76" t="str">
        <f>IF(D2843="","",IFERROR(VLOOKUP(D2843,Cadastro!$C$9:$D$1009,2,FALSE),"NOT FOUND"))</f>
        <v/>
      </c>
      <c r="F2843" s="94"/>
      <c r="G2843" s="76"/>
      <c r="H2843" s="81" t="str">
        <f>IFERROR(F2843*VLOOKUP(D2843,Saldo!$P$8:$U$1009,6,FALSE),"")</f>
        <v/>
      </c>
      <c r="I2843" s="78" t="str">
        <f>IFERROR(IF(D2843="","",VLOOKUP(D2843,Saldo!$P$8:$Q$1009,2,FALSE)),"")</f>
        <v/>
      </c>
      <c r="J2843" s="76"/>
      <c r="K2843" s="74" t="str">
        <f t="shared" si="44"/>
        <v/>
      </c>
    </row>
    <row r="2844" spans="1:11" ht="18.95" customHeight="1" x14ac:dyDescent="0.25">
      <c r="A2844" s="52"/>
      <c r="C2844" s="185"/>
      <c r="D2844" s="76"/>
      <c r="E2844" s="76" t="str">
        <f>IF(D2844="","",IFERROR(VLOOKUP(D2844,Cadastro!$C$9:$D$1009,2,FALSE),"NOT FOUND"))</f>
        <v/>
      </c>
      <c r="F2844" s="94"/>
      <c r="G2844" s="76"/>
      <c r="H2844" s="81" t="str">
        <f>IFERROR(F2844*VLOOKUP(D2844,Saldo!$P$8:$U$1009,6,FALSE),"")</f>
        <v/>
      </c>
      <c r="I2844" s="78" t="str">
        <f>IFERROR(IF(D2844="","",VLOOKUP(D2844,Saldo!$P$8:$Q$1009,2,FALSE)),"")</f>
        <v/>
      </c>
      <c r="J2844" s="76"/>
      <c r="K2844" s="74" t="str">
        <f t="shared" si="44"/>
        <v/>
      </c>
    </row>
    <row r="2845" spans="1:11" ht="18.95" customHeight="1" x14ac:dyDescent="0.25">
      <c r="A2845" s="52"/>
      <c r="C2845" s="185"/>
      <c r="D2845" s="76"/>
      <c r="E2845" s="76" t="str">
        <f>IF(D2845="","",IFERROR(VLOOKUP(D2845,Cadastro!$C$9:$D$1009,2,FALSE),"NOT FOUND"))</f>
        <v/>
      </c>
      <c r="F2845" s="94"/>
      <c r="G2845" s="76"/>
      <c r="H2845" s="81" t="str">
        <f>IFERROR(F2845*VLOOKUP(D2845,Saldo!$P$8:$U$1009,6,FALSE),"")</f>
        <v/>
      </c>
      <c r="I2845" s="78" t="str">
        <f>IFERROR(IF(D2845="","",VLOOKUP(D2845,Saldo!$P$8:$Q$1009,2,FALSE)),"")</f>
        <v/>
      </c>
      <c r="J2845" s="76"/>
      <c r="K2845" s="74" t="str">
        <f t="shared" si="44"/>
        <v/>
      </c>
    </row>
    <row r="2846" spans="1:11" ht="18.95" customHeight="1" x14ac:dyDescent="0.25">
      <c r="A2846" s="52"/>
      <c r="C2846" s="185"/>
      <c r="D2846" s="76"/>
      <c r="E2846" s="76" t="str">
        <f>IF(D2846="","",IFERROR(VLOOKUP(D2846,Cadastro!$C$9:$D$1009,2,FALSE),"NOT FOUND"))</f>
        <v/>
      </c>
      <c r="F2846" s="94"/>
      <c r="G2846" s="76"/>
      <c r="H2846" s="81" t="str">
        <f>IFERROR(F2846*VLOOKUP(D2846,Saldo!$P$8:$U$1009,6,FALSE),"")</f>
        <v/>
      </c>
      <c r="I2846" s="78" t="str">
        <f>IFERROR(IF(D2846="","",VLOOKUP(D2846,Saldo!$P$8:$Q$1009,2,FALSE)),"")</f>
        <v/>
      </c>
      <c r="J2846" s="76"/>
      <c r="K2846" s="74" t="str">
        <f t="shared" si="44"/>
        <v/>
      </c>
    </row>
    <row r="2847" spans="1:11" ht="18.95" customHeight="1" x14ac:dyDescent="0.25">
      <c r="A2847" s="52"/>
      <c r="C2847" s="185"/>
      <c r="D2847" s="76"/>
      <c r="E2847" s="76" t="str">
        <f>IF(D2847="","",IFERROR(VLOOKUP(D2847,Cadastro!$C$9:$D$1009,2,FALSE),"NOT FOUND"))</f>
        <v/>
      </c>
      <c r="F2847" s="94"/>
      <c r="G2847" s="76"/>
      <c r="H2847" s="81" t="str">
        <f>IFERROR(F2847*VLOOKUP(D2847,Saldo!$P$8:$U$1009,6,FALSE),"")</f>
        <v/>
      </c>
      <c r="I2847" s="78" t="str">
        <f>IFERROR(IF(D2847="","",VLOOKUP(D2847,Saldo!$P$8:$Q$1009,2,FALSE)),"")</f>
        <v/>
      </c>
      <c r="J2847" s="76"/>
      <c r="K2847" s="74" t="str">
        <f t="shared" si="44"/>
        <v/>
      </c>
    </row>
    <row r="2848" spans="1:11" ht="18.95" customHeight="1" x14ac:dyDescent="0.25">
      <c r="A2848" s="52"/>
      <c r="C2848" s="185"/>
      <c r="D2848" s="76"/>
      <c r="E2848" s="76" t="str">
        <f>IF(D2848="","",IFERROR(VLOOKUP(D2848,Cadastro!$C$9:$D$1009,2,FALSE),"NOT FOUND"))</f>
        <v/>
      </c>
      <c r="F2848" s="94"/>
      <c r="G2848" s="76"/>
      <c r="H2848" s="81" t="str">
        <f>IFERROR(F2848*VLOOKUP(D2848,Saldo!$P$8:$U$1009,6,FALSE),"")</f>
        <v/>
      </c>
      <c r="I2848" s="78" t="str">
        <f>IFERROR(IF(D2848="","",VLOOKUP(D2848,Saldo!$P$8:$Q$1009,2,FALSE)),"")</f>
        <v/>
      </c>
      <c r="J2848" s="76"/>
      <c r="K2848" s="74" t="str">
        <f t="shared" si="44"/>
        <v/>
      </c>
    </row>
    <row r="2849" spans="1:11" ht="18.95" customHeight="1" x14ac:dyDescent="0.25">
      <c r="A2849" s="52"/>
      <c r="C2849" s="185"/>
      <c r="D2849" s="76"/>
      <c r="E2849" s="76" t="str">
        <f>IF(D2849="","",IFERROR(VLOOKUP(D2849,Cadastro!$C$9:$D$1009,2,FALSE),"NOT FOUND"))</f>
        <v/>
      </c>
      <c r="F2849" s="94"/>
      <c r="G2849" s="76"/>
      <c r="H2849" s="81" t="str">
        <f>IFERROR(F2849*VLOOKUP(D2849,Saldo!$P$8:$U$1009,6,FALSE),"")</f>
        <v/>
      </c>
      <c r="I2849" s="78" t="str">
        <f>IFERROR(IF(D2849="","",VLOOKUP(D2849,Saldo!$P$8:$Q$1009,2,FALSE)),"")</f>
        <v/>
      </c>
      <c r="J2849" s="76"/>
      <c r="K2849" s="74" t="str">
        <f t="shared" si="44"/>
        <v/>
      </c>
    </row>
    <row r="2850" spans="1:11" ht="18.95" customHeight="1" x14ac:dyDescent="0.25">
      <c r="A2850" s="52"/>
      <c r="C2850" s="185"/>
      <c r="D2850" s="76"/>
      <c r="E2850" s="76" t="str">
        <f>IF(D2850="","",IFERROR(VLOOKUP(D2850,Cadastro!$C$9:$D$1009,2,FALSE),"NOT FOUND"))</f>
        <v/>
      </c>
      <c r="F2850" s="94"/>
      <c r="G2850" s="76"/>
      <c r="H2850" s="81" t="str">
        <f>IFERROR(F2850*VLOOKUP(D2850,Saldo!$P$8:$U$1009,6,FALSE),"")</f>
        <v/>
      </c>
      <c r="I2850" s="78" t="str">
        <f>IFERROR(IF(D2850="","",VLOOKUP(D2850,Saldo!$P$8:$Q$1009,2,FALSE)),"")</f>
        <v/>
      </c>
      <c r="J2850" s="76"/>
      <c r="K2850" s="74" t="str">
        <f t="shared" si="44"/>
        <v/>
      </c>
    </row>
    <row r="2851" spans="1:11" ht="18.95" customHeight="1" x14ac:dyDescent="0.25">
      <c r="A2851" s="52"/>
      <c r="C2851" s="185"/>
      <c r="D2851" s="76"/>
      <c r="E2851" s="76" t="str">
        <f>IF(D2851="","",IFERROR(VLOOKUP(D2851,Cadastro!$C$9:$D$1009,2,FALSE),"NOT FOUND"))</f>
        <v/>
      </c>
      <c r="F2851" s="94"/>
      <c r="G2851" s="76"/>
      <c r="H2851" s="81" t="str">
        <f>IFERROR(F2851*VLOOKUP(D2851,Saldo!$P$8:$U$1009,6,FALSE),"")</f>
        <v/>
      </c>
      <c r="I2851" s="78" t="str">
        <f>IFERROR(IF(D2851="","",VLOOKUP(D2851,Saldo!$P$8:$Q$1009,2,FALSE)),"")</f>
        <v/>
      </c>
      <c r="J2851" s="76"/>
      <c r="K2851" s="74" t="str">
        <f t="shared" si="44"/>
        <v/>
      </c>
    </row>
    <row r="2852" spans="1:11" ht="18.95" customHeight="1" x14ac:dyDescent="0.25">
      <c r="A2852" s="52"/>
      <c r="C2852" s="185"/>
      <c r="D2852" s="76"/>
      <c r="E2852" s="76" t="str">
        <f>IF(D2852="","",IFERROR(VLOOKUP(D2852,Cadastro!$C$9:$D$1009,2,FALSE),"NOT FOUND"))</f>
        <v/>
      </c>
      <c r="F2852" s="94"/>
      <c r="G2852" s="76"/>
      <c r="H2852" s="81" t="str">
        <f>IFERROR(F2852*VLOOKUP(D2852,Saldo!$P$8:$U$1009,6,FALSE),"")</f>
        <v/>
      </c>
      <c r="I2852" s="78" t="str">
        <f>IFERROR(IF(D2852="","",VLOOKUP(D2852,Saldo!$P$8:$Q$1009,2,FALSE)),"")</f>
        <v/>
      </c>
      <c r="J2852" s="76"/>
      <c r="K2852" s="74" t="str">
        <f t="shared" si="44"/>
        <v/>
      </c>
    </row>
    <row r="2853" spans="1:11" ht="18.95" customHeight="1" x14ac:dyDescent="0.25">
      <c r="A2853" s="52"/>
      <c r="C2853" s="185"/>
      <c r="D2853" s="76"/>
      <c r="E2853" s="76" t="str">
        <f>IF(D2853="","",IFERROR(VLOOKUP(D2853,Cadastro!$C$9:$D$1009,2,FALSE),"NOT FOUND"))</f>
        <v/>
      </c>
      <c r="F2853" s="94"/>
      <c r="G2853" s="76"/>
      <c r="H2853" s="81" t="str">
        <f>IFERROR(F2853*VLOOKUP(D2853,Saldo!$P$8:$U$1009,6,FALSE),"")</f>
        <v/>
      </c>
      <c r="I2853" s="78" t="str">
        <f>IFERROR(IF(D2853="","",VLOOKUP(D2853,Saldo!$P$8:$Q$1009,2,FALSE)),"")</f>
        <v/>
      </c>
      <c r="J2853" s="76"/>
      <c r="K2853" s="74" t="str">
        <f t="shared" si="44"/>
        <v/>
      </c>
    </row>
    <row r="2854" spans="1:11" ht="18.95" customHeight="1" x14ac:dyDescent="0.25">
      <c r="A2854" s="52"/>
      <c r="C2854" s="185"/>
      <c r="D2854" s="76"/>
      <c r="E2854" s="76" t="str">
        <f>IF(D2854="","",IFERROR(VLOOKUP(D2854,Cadastro!$C$9:$D$1009,2,FALSE),"NOT FOUND"))</f>
        <v/>
      </c>
      <c r="F2854" s="94"/>
      <c r="G2854" s="76"/>
      <c r="H2854" s="81" t="str">
        <f>IFERROR(F2854*VLOOKUP(D2854,Saldo!$P$8:$U$1009,6,FALSE),"")</f>
        <v/>
      </c>
      <c r="I2854" s="78" t="str">
        <f>IFERROR(IF(D2854="","",VLOOKUP(D2854,Saldo!$P$8:$Q$1009,2,FALSE)),"")</f>
        <v/>
      </c>
      <c r="J2854" s="76"/>
      <c r="K2854" s="74" t="str">
        <f t="shared" si="44"/>
        <v/>
      </c>
    </row>
    <row r="2855" spans="1:11" ht="18.95" customHeight="1" x14ac:dyDescent="0.25">
      <c r="A2855" s="52"/>
      <c r="C2855" s="185"/>
      <c r="D2855" s="76"/>
      <c r="E2855" s="76" t="str">
        <f>IF(D2855="","",IFERROR(VLOOKUP(D2855,Cadastro!$C$9:$D$1009,2,FALSE),"NOT FOUND"))</f>
        <v/>
      </c>
      <c r="F2855" s="94"/>
      <c r="G2855" s="76"/>
      <c r="H2855" s="81" t="str">
        <f>IFERROR(F2855*VLOOKUP(D2855,Saldo!$P$8:$U$1009,6,FALSE),"")</f>
        <v/>
      </c>
      <c r="I2855" s="78" t="str">
        <f>IFERROR(IF(D2855="","",VLOOKUP(D2855,Saldo!$P$8:$Q$1009,2,FALSE)),"")</f>
        <v/>
      </c>
      <c r="J2855" s="76"/>
      <c r="K2855" s="74" t="str">
        <f t="shared" si="44"/>
        <v/>
      </c>
    </row>
    <row r="2856" spans="1:11" ht="18.95" customHeight="1" x14ac:dyDescent="0.25">
      <c r="A2856" s="52"/>
      <c r="C2856" s="185"/>
      <c r="D2856" s="76"/>
      <c r="E2856" s="76" t="str">
        <f>IF(D2856="","",IFERROR(VLOOKUP(D2856,Cadastro!$C$9:$D$1009,2,FALSE),"NOT FOUND"))</f>
        <v/>
      </c>
      <c r="F2856" s="94"/>
      <c r="G2856" s="76"/>
      <c r="H2856" s="81" t="str">
        <f>IFERROR(F2856*VLOOKUP(D2856,Saldo!$P$8:$U$1009,6,FALSE),"")</f>
        <v/>
      </c>
      <c r="I2856" s="78" t="str">
        <f>IFERROR(IF(D2856="","",VLOOKUP(D2856,Saldo!$P$8:$Q$1009,2,FALSE)),"")</f>
        <v/>
      </c>
      <c r="J2856" s="76"/>
      <c r="K2856" s="74" t="str">
        <f t="shared" si="44"/>
        <v/>
      </c>
    </row>
    <row r="2857" spans="1:11" ht="18.95" customHeight="1" x14ac:dyDescent="0.25">
      <c r="A2857" s="52"/>
      <c r="C2857" s="185"/>
      <c r="D2857" s="76"/>
      <c r="E2857" s="76" t="str">
        <f>IF(D2857="","",IFERROR(VLOOKUP(D2857,Cadastro!$C$9:$D$1009,2,FALSE),"NOT FOUND"))</f>
        <v/>
      </c>
      <c r="F2857" s="94"/>
      <c r="G2857" s="76"/>
      <c r="H2857" s="81" t="str">
        <f>IFERROR(F2857*VLOOKUP(D2857,Saldo!$P$8:$U$1009,6,FALSE),"")</f>
        <v/>
      </c>
      <c r="I2857" s="78" t="str">
        <f>IFERROR(IF(D2857="","",VLOOKUP(D2857,Saldo!$P$8:$Q$1009,2,FALSE)),"")</f>
        <v/>
      </c>
      <c r="J2857" s="76"/>
      <c r="K2857" s="74" t="str">
        <f t="shared" si="44"/>
        <v/>
      </c>
    </row>
    <row r="2858" spans="1:11" ht="18.95" customHeight="1" x14ac:dyDescent="0.25">
      <c r="A2858" s="52"/>
      <c r="C2858" s="185"/>
      <c r="D2858" s="76"/>
      <c r="E2858" s="76" t="str">
        <f>IF(D2858="","",IFERROR(VLOOKUP(D2858,Cadastro!$C$9:$D$1009,2,FALSE),"NOT FOUND"))</f>
        <v/>
      </c>
      <c r="F2858" s="94"/>
      <c r="G2858" s="76"/>
      <c r="H2858" s="81" t="str">
        <f>IFERROR(F2858*VLOOKUP(D2858,Saldo!$P$8:$U$1009,6,FALSE),"")</f>
        <v/>
      </c>
      <c r="I2858" s="78" t="str">
        <f>IFERROR(IF(D2858="","",VLOOKUP(D2858,Saldo!$P$8:$Q$1009,2,FALSE)),"")</f>
        <v/>
      </c>
      <c r="J2858" s="76"/>
      <c r="K2858" s="74" t="str">
        <f t="shared" si="44"/>
        <v/>
      </c>
    </row>
    <row r="2859" spans="1:11" ht="18.95" customHeight="1" x14ac:dyDescent="0.25">
      <c r="A2859" s="52"/>
      <c r="C2859" s="185"/>
      <c r="D2859" s="76"/>
      <c r="E2859" s="76" t="str">
        <f>IF(D2859="","",IFERROR(VLOOKUP(D2859,Cadastro!$C$9:$D$1009,2,FALSE),"NOT FOUND"))</f>
        <v/>
      </c>
      <c r="F2859" s="94"/>
      <c r="G2859" s="76"/>
      <c r="H2859" s="81" t="str">
        <f>IFERROR(F2859*VLOOKUP(D2859,Saldo!$P$8:$U$1009,6,FALSE),"")</f>
        <v/>
      </c>
      <c r="I2859" s="78" t="str">
        <f>IFERROR(IF(D2859="","",VLOOKUP(D2859,Saldo!$P$8:$Q$1009,2,FALSE)),"")</f>
        <v/>
      </c>
      <c r="J2859" s="76"/>
      <c r="K2859" s="74" t="str">
        <f t="shared" si="44"/>
        <v/>
      </c>
    </row>
    <row r="2860" spans="1:11" ht="18.95" customHeight="1" x14ac:dyDescent="0.25">
      <c r="A2860" s="52"/>
      <c r="C2860" s="185"/>
      <c r="D2860" s="76"/>
      <c r="E2860" s="76" t="str">
        <f>IF(D2860="","",IFERROR(VLOOKUP(D2860,Cadastro!$C$9:$D$1009,2,FALSE),"NOT FOUND"))</f>
        <v/>
      </c>
      <c r="F2860" s="94"/>
      <c r="G2860" s="76"/>
      <c r="H2860" s="81" t="str">
        <f>IFERROR(F2860*VLOOKUP(D2860,Saldo!$P$8:$U$1009,6,FALSE),"")</f>
        <v/>
      </c>
      <c r="I2860" s="78" t="str">
        <f>IFERROR(IF(D2860="","",VLOOKUP(D2860,Saldo!$P$8:$Q$1009,2,FALSE)),"")</f>
        <v/>
      </c>
      <c r="J2860" s="76"/>
      <c r="K2860" s="74" t="str">
        <f t="shared" si="44"/>
        <v/>
      </c>
    </row>
    <row r="2861" spans="1:11" ht="18.95" customHeight="1" x14ac:dyDescent="0.25">
      <c r="A2861" s="52"/>
      <c r="C2861" s="185"/>
      <c r="D2861" s="76"/>
      <c r="E2861" s="76" t="str">
        <f>IF(D2861="","",IFERROR(VLOOKUP(D2861,Cadastro!$C$9:$D$1009,2,FALSE),"NOT FOUND"))</f>
        <v/>
      </c>
      <c r="F2861" s="94"/>
      <c r="G2861" s="76"/>
      <c r="H2861" s="81" t="str">
        <f>IFERROR(F2861*VLOOKUP(D2861,Saldo!$P$8:$U$1009,6,FALSE),"")</f>
        <v/>
      </c>
      <c r="I2861" s="78" t="str">
        <f>IFERROR(IF(D2861="","",VLOOKUP(D2861,Saldo!$P$8:$Q$1009,2,FALSE)),"")</f>
        <v/>
      </c>
      <c r="J2861" s="76"/>
      <c r="K2861" s="74" t="str">
        <f t="shared" si="44"/>
        <v/>
      </c>
    </row>
    <row r="2862" spans="1:11" ht="18.95" customHeight="1" x14ac:dyDescent="0.25">
      <c r="A2862" s="52"/>
      <c r="C2862" s="185"/>
      <c r="D2862" s="76"/>
      <c r="E2862" s="76" t="str">
        <f>IF(D2862="","",IFERROR(VLOOKUP(D2862,Cadastro!$C$9:$D$1009,2,FALSE),"NOT FOUND"))</f>
        <v/>
      </c>
      <c r="F2862" s="94"/>
      <c r="G2862" s="76"/>
      <c r="H2862" s="81" t="str">
        <f>IFERROR(F2862*VLOOKUP(D2862,Saldo!$P$8:$U$1009,6,FALSE),"")</f>
        <v/>
      </c>
      <c r="I2862" s="78" t="str">
        <f>IFERROR(IF(D2862="","",VLOOKUP(D2862,Saldo!$P$8:$Q$1009,2,FALSE)),"")</f>
        <v/>
      </c>
      <c r="J2862" s="76"/>
      <c r="K2862" s="74" t="str">
        <f t="shared" si="44"/>
        <v/>
      </c>
    </row>
    <row r="2863" spans="1:11" ht="18.95" customHeight="1" x14ac:dyDescent="0.25">
      <c r="A2863" s="52"/>
      <c r="C2863" s="185"/>
      <c r="D2863" s="76"/>
      <c r="E2863" s="76" t="str">
        <f>IF(D2863="","",IFERROR(VLOOKUP(D2863,Cadastro!$C$9:$D$1009,2,FALSE),"NOT FOUND"))</f>
        <v/>
      </c>
      <c r="F2863" s="94"/>
      <c r="G2863" s="76"/>
      <c r="H2863" s="81" t="str">
        <f>IFERROR(F2863*VLOOKUP(D2863,Saldo!$P$8:$U$1009,6,FALSE),"")</f>
        <v/>
      </c>
      <c r="I2863" s="78" t="str">
        <f>IFERROR(IF(D2863="","",VLOOKUP(D2863,Saldo!$P$8:$Q$1009,2,FALSE)),"")</f>
        <v/>
      </c>
      <c r="J2863" s="76"/>
      <c r="K2863" s="74" t="str">
        <f t="shared" si="44"/>
        <v/>
      </c>
    </row>
    <row r="2864" spans="1:11" ht="18.95" customHeight="1" x14ac:dyDescent="0.25">
      <c r="A2864" s="52"/>
      <c r="C2864" s="185"/>
      <c r="D2864" s="76"/>
      <c r="E2864" s="76" t="str">
        <f>IF(D2864="","",IFERROR(VLOOKUP(D2864,Cadastro!$C$9:$D$1009,2,FALSE),"NOT FOUND"))</f>
        <v/>
      </c>
      <c r="F2864" s="94"/>
      <c r="G2864" s="76"/>
      <c r="H2864" s="81" t="str">
        <f>IFERROR(F2864*VLOOKUP(D2864,Saldo!$P$8:$U$1009,6,FALSE),"")</f>
        <v/>
      </c>
      <c r="I2864" s="78" t="str">
        <f>IFERROR(IF(D2864="","",VLOOKUP(D2864,Saldo!$P$8:$Q$1009,2,FALSE)),"")</f>
        <v/>
      </c>
      <c r="J2864" s="76"/>
      <c r="K2864" s="74" t="str">
        <f t="shared" si="44"/>
        <v/>
      </c>
    </row>
    <row r="2865" spans="1:11" ht="18.95" customHeight="1" x14ac:dyDescent="0.25">
      <c r="A2865" s="52"/>
      <c r="C2865" s="185"/>
      <c r="D2865" s="76"/>
      <c r="E2865" s="76" t="str">
        <f>IF(D2865="","",IFERROR(VLOOKUP(D2865,Cadastro!$C$9:$D$1009,2,FALSE),"NOT FOUND"))</f>
        <v/>
      </c>
      <c r="F2865" s="94"/>
      <c r="G2865" s="76"/>
      <c r="H2865" s="81" t="str">
        <f>IFERROR(F2865*VLOOKUP(D2865,Saldo!$P$8:$U$1009,6,FALSE),"")</f>
        <v/>
      </c>
      <c r="I2865" s="78" t="str">
        <f>IFERROR(IF(D2865="","",VLOOKUP(D2865,Saldo!$P$8:$Q$1009,2,FALSE)),"")</f>
        <v/>
      </c>
      <c r="J2865" s="76"/>
      <c r="K2865" s="74" t="str">
        <f t="shared" si="44"/>
        <v/>
      </c>
    </row>
    <row r="2866" spans="1:11" ht="18.95" customHeight="1" x14ac:dyDescent="0.25">
      <c r="A2866" s="52"/>
      <c r="C2866" s="185"/>
      <c r="D2866" s="76"/>
      <c r="E2866" s="76" t="str">
        <f>IF(D2866="","",IFERROR(VLOOKUP(D2866,Cadastro!$C$9:$D$1009,2,FALSE),"NOT FOUND"))</f>
        <v/>
      </c>
      <c r="F2866" s="94"/>
      <c r="G2866" s="76"/>
      <c r="H2866" s="81" t="str">
        <f>IFERROR(F2866*VLOOKUP(D2866,Saldo!$P$8:$U$1009,6,FALSE),"")</f>
        <v/>
      </c>
      <c r="I2866" s="78" t="str">
        <f>IFERROR(IF(D2866="","",VLOOKUP(D2866,Saldo!$P$8:$Q$1009,2,FALSE)),"")</f>
        <v/>
      </c>
      <c r="J2866" s="76"/>
      <c r="K2866" s="74" t="str">
        <f t="shared" si="44"/>
        <v/>
      </c>
    </row>
    <row r="2867" spans="1:11" ht="18.95" customHeight="1" x14ac:dyDescent="0.25">
      <c r="A2867" s="52"/>
      <c r="C2867" s="185"/>
      <c r="D2867" s="76"/>
      <c r="E2867" s="76" t="str">
        <f>IF(D2867="","",IFERROR(VLOOKUP(D2867,Cadastro!$C$9:$D$1009,2,FALSE),"NOT FOUND"))</f>
        <v/>
      </c>
      <c r="F2867" s="94"/>
      <c r="G2867" s="76"/>
      <c r="H2867" s="81" t="str">
        <f>IFERROR(F2867*VLOOKUP(D2867,Saldo!$P$8:$U$1009,6,FALSE),"")</f>
        <v/>
      </c>
      <c r="I2867" s="78" t="str">
        <f>IFERROR(IF(D2867="","",VLOOKUP(D2867,Saldo!$P$8:$Q$1009,2,FALSE)),"")</f>
        <v/>
      </c>
      <c r="J2867" s="76"/>
      <c r="K2867" s="74" t="str">
        <f t="shared" si="44"/>
        <v/>
      </c>
    </row>
    <row r="2868" spans="1:11" ht="18.95" customHeight="1" x14ac:dyDescent="0.25">
      <c r="A2868" s="52"/>
      <c r="C2868" s="185"/>
      <c r="D2868" s="76"/>
      <c r="E2868" s="76" t="str">
        <f>IF(D2868="","",IFERROR(VLOOKUP(D2868,Cadastro!$C$9:$D$1009,2,FALSE),"NOT FOUND"))</f>
        <v/>
      </c>
      <c r="F2868" s="94"/>
      <c r="G2868" s="76"/>
      <c r="H2868" s="81" t="str">
        <f>IFERROR(F2868*VLOOKUP(D2868,Saldo!$P$8:$U$1009,6,FALSE),"")</f>
        <v/>
      </c>
      <c r="I2868" s="78" t="str">
        <f>IFERROR(IF(D2868="","",VLOOKUP(D2868,Saldo!$P$8:$Q$1009,2,FALSE)),"")</f>
        <v/>
      </c>
      <c r="J2868" s="76"/>
      <c r="K2868" s="74" t="str">
        <f t="shared" si="44"/>
        <v/>
      </c>
    </row>
    <row r="2869" spans="1:11" ht="18.95" customHeight="1" x14ac:dyDescent="0.25">
      <c r="A2869" s="52"/>
      <c r="C2869" s="185"/>
      <c r="D2869" s="76"/>
      <c r="E2869" s="76" t="str">
        <f>IF(D2869="","",IFERROR(VLOOKUP(D2869,Cadastro!$C$9:$D$1009,2,FALSE),"NOT FOUND"))</f>
        <v/>
      </c>
      <c r="F2869" s="94"/>
      <c r="G2869" s="76"/>
      <c r="H2869" s="81" t="str">
        <f>IFERROR(F2869*VLOOKUP(D2869,Saldo!$P$8:$U$1009,6,FALSE),"")</f>
        <v/>
      </c>
      <c r="I2869" s="78" t="str">
        <f>IFERROR(IF(D2869="","",VLOOKUP(D2869,Saldo!$P$8:$Q$1009,2,FALSE)),"")</f>
        <v/>
      </c>
      <c r="J2869" s="76"/>
      <c r="K2869" s="74" t="str">
        <f t="shared" si="44"/>
        <v/>
      </c>
    </row>
    <row r="2870" spans="1:11" ht="18.95" customHeight="1" x14ac:dyDescent="0.25">
      <c r="A2870" s="52"/>
      <c r="C2870" s="185"/>
      <c r="D2870" s="76"/>
      <c r="E2870" s="76" t="str">
        <f>IF(D2870="","",IFERROR(VLOOKUP(D2870,Cadastro!$C$9:$D$1009,2,FALSE),"NOT FOUND"))</f>
        <v/>
      </c>
      <c r="F2870" s="94"/>
      <c r="G2870" s="76"/>
      <c r="H2870" s="81" t="str">
        <f>IFERROR(F2870*VLOOKUP(D2870,Saldo!$P$8:$U$1009,6,FALSE),"")</f>
        <v/>
      </c>
      <c r="I2870" s="78" t="str">
        <f>IFERROR(IF(D2870="","",VLOOKUP(D2870,Saldo!$P$8:$Q$1009,2,FALSE)),"")</f>
        <v/>
      </c>
      <c r="J2870" s="76"/>
      <c r="K2870" s="74" t="str">
        <f t="shared" si="44"/>
        <v/>
      </c>
    </row>
    <row r="2871" spans="1:11" ht="18.95" customHeight="1" x14ac:dyDescent="0.25">
      <c r="A2871" s="52"/>
      <c r="C2871" s="185"/>
      <c r="D2871" s="76"/>
      <c r="E2871" s="76" t="str">
        <f>IF(D2871="","",IFERROR(VLOOKUP(D2871,Cadastro!$C$9:$D$1009,2,FALSE),"NOT FOUND"))</f>
        <v/>
      </c>
      <c r="F2871" s="94"/>
      <c r="G2871" s="76"/>
      <c r="H2871" s="81" t="str">
        <f>IFERROR(F2871*VLOOKUP(D2871,Saldo!$P$8:$U$1009,6,FALSE),"")</f>
        <v/>
      </c>
      <c r="I2871" s="78" t="str">
        <f>IFERROR(IF(D2871="","",VLOOKUP(D2871,Saldo!$P$8:$Q$1009,2,FALSE)),"")</f>
        <v/>
      </c>
      <c r="J2871" s="76"/>
      <c r="K2871" s="74" t="str">
        <f t="shared" si="44"/>
        <v/>
      </c>
    </row>
    <row r="2872" spans="1:11" ht="18.95" customHeight="1" x14ac:dyDescent="0.25">
      <c r="A2872" s="52"/>
      <c r="C2872" s="185"/>
      <c r="D2872" s="76"/>
      <c r="E2872" s="76" t="str">
        <f>IF(D2872="","",IFERROR(VLOOKUP(D2872,Cadastro!$C$9:$D$1009,2,FALSE),"NOT FOUND"))</f>
        <v/>
      </c>
      <c r="F2872" s="94"/>
      <c r="G2872" s="76"/>
      <c r="H2872" s="81" t="str">
        <f>IFERROR(F2872*VLOOKUP(D2872,Saldo!$P$8:$U$1009,6,FALSE),"")</f>
        <v/>
      </c>
      <c r="I2872" s="78" t="str">
        <f>IFERROR(IF(D2872="","",VLOOKUP(D2872,Saldo!$P$8:$Q$1009,2,FALSE)),"")</f>
        <v/>
      </c>
      <c r="J2872" s="76"/>
      <c r="K2872" s="74" t="str">
        <f t="shared" si="44"/>
        <v/>
      </c>
    </row>
    <row r="2873" spans="1:11" ht="18.95" customHeight="1" x14ac:dyDescent="0.25">
      <c r="A2873" s="52"/>
      <c r="C2873" s="185"/>
      <c r="D2873" s="76"/>
      <c r="E2873" s="76" t="str">
        <f>IF(D2873="","",IFERROR(VLOOKUP(D2873,Cadastro!$C$9:$D$1009,2,FALSE),"NOT FOUND"))</f>
        <v/>
      </c>
      <c r="F2873" s="94"/>
      <c r="G2873" s="76"/>
      <c r="H2873" s="81" t="str">
        <f>IFERROR(F2873*VLOOKUP(D2873,Saldo!$P$8:$U$1009,6,FALSE),"")</f>
        <v/>
      </c>
      <c r="I2873" s="78" t="str">
        <f>IFERROR(IF(D2873="","",VLOOKUP(D2873,Saldo!$P$8:$Q$1009,2,FALSE)),"")</f>
        <v/>
      </c>
      <c r="J2873" s="76"/>
      <c r="K2873" s="74" t="str">
        <f t="shared" si="44"/>
        <v/>
      </c>
    </row>
    <row r="2874" spans="1:11" ht="18.95" customHeight="1" x14ac:dyDescent="0.25">
      <c r="A2874" s="52"/>
      <c r="C2874" s="185"/>
      <c r="D2874" s="76"/>
      <c r="E2874" s="76" t="str">
        <f>IF(D2874="","",IFERROR(VLOOKUP(D2874,Cadastro!$C$9:$D$1009,2,FALSE),"NOT FOUND"))</f>
        <v/>
      </c>
      <c r="F2874" s="94"/>
      <c r="G2874" s="76"/>
      <c r="H2874" s="81" t="str">
        <f>IFERROR(F2874*VLOOKUP(D2874,Saldo!$P$8:$U$1009,6,FALSE),"")</f>
        <v/>
      </c>
      <c r="I2874" s="78" t="str">
        <f>IFERROR(IF(D2874="","",VLOOKUP(D2874,Saldo!$P$8:$Q$1009,2,FALSE)),"")</f>
        <v/>
      </c>
      <c r="J2874" s="76"/>
      <c r="K2874" s="74" t="str">
        <f t="shared" si="44"/>
        <v/>
      </c>
    </row>
    <row r="2875" spans="1:11" ht="18.95" customHeight="1" x14ac:dyDescent="0.25">
      <c r="A2875" s="52"/>
      <c r="C2875" s="185"/>
      <c r="D2875" s="76"/>
      <c r="E2875" s="76" t="str">
        <f>IF(D2875="","",IFERROR(VLOOKUP(D2875,Cadastro!$C$9:$D$1009,2,FALSE),"NOT FOUND"))</f>
        <v/>
      </c>
      <c r="F2875" s="94"/>
      <c r="G2875" s="76"/>
      <c r="H2875" s="81" t="str">
        <f>IFERROR(F2875*VLOOKUP(D2875,Saldo!$P$8:$U$1009,6,FALSE),"")</f>
        <v/>
      </c>
      <c r="I2875" s="78" t="str">
        <f>IFERROR(IF(D2875="","",VLOOKUP(D2875,Saldo!$P$8:$Q$1009,2,FALSE)),"")</f>
        <v/>
      </c>
      <c r="J2875" s="76"/>
      <c r="K2875" s="74" t="str">
        <f t="shared" si="44"/>
        <v/>
      </c>
    </row>
    <row r="2876" spans="1:11" ht="18.95" customHeight="1" x14ac:dyDescent="0.25">
      <c r="A2876" s="52"/>
      <c r="C2876" s="185"/>
      <c r="D2876" s="76"/>
      <c r="E2876" s="76" t="str">
        <f>IF(D2876="","",IFERROR(VLOOKUP(D2876,Cadastro!$C$9:$D$1009,2,FALSE),"NOT FOUND"))</f>
        <v/>
      </c>
      <c r="F2876" s="94"/>
      <c r="G2876" s="76"/>
      <c r="H2876" s="81" t="str">
        <f>IFERROR(F2876*VLOOKUP(D2876,Saldo!$P$8:$U$1009,6,FALSE),"")</f>
        <v/>
      </c>
      <c r="I2876" s="78" t="str">
        <f>IFERROR(IF(D2876="","",VLOOKUP(D2876,Saldo!$P$8:$Q$1009,2,FALSE)),"")</f>
        <v/>
      </c>
      <c r="J2876" s="76"/>
      <c r="K2876" s="74" t="str">
        <f t="shared" si="44"/>
        <v/>
      </c>
    </row>
    <row r="2877" spans="1:11" ht="18.95" customHeight="1" x14ac:dyDescent="0.25">
      <c r="A2877" s="52"/>
      <c r="C2877" s="185"/>
      <c r="D2877" s="76"/>
      <c r="E2877" s="76" t="str">
        <f>IF(D2877="","",IFERROR(VLOOKUP(D2877,Cadastro!$C$9:$D$1009,2,FALSE),"NOT FOUND"))</f>
        <v/>
      </c>
      <c r="F2877" s="94"/>
      <c r="G2877" s="76"/>
      <c r="H2877" s="81" t="str">
        <f>IFERROR(F2877*VLOOKUP(D2877,Saldo!$P$8:$U$1009,6,FALSE),"")</f>
        <v/>
      </c>
      <c r="I2877" s="78" t="str">
        <f>IFERROR(IF(D2877="","",VLOOKUP(D2877,Saldo!$P$8:$Q$1009,2,FALSE)),"")</f>
        <v/>
      </c>
      <c r="J2877" s="76"/>
      <c r="K2877" s="74" t="str">
        <f t="shared" si="44"/>
        <v/>
      </c>
    </row>
    <row r="2878" spans="1:11" ht="18.95" customHeight="1" x14ac:dyDescent="0.25">
      <c r="A2878" s="52"/>
      <c r="C2878" s="185"/>
      <c r="D2878" s="76"/>
      <c r="E2878" s="76" t="str">
        <f>IF(D2878="","",IFERROR(VLOOKUP(D2878,Cadastro!$C$9:$D$1009,2,FALSE),"NOT FOUND"))</f>
        <v/>
      </c>
      <c r="F2878" s="94"/>
      <c r="G2878" s="76"/>
      <c r="H2878" s="81" t="str">
        <f>IFERROR(F2878*VLOOKUP(D2878,Saldo!$P$8:$U$1009,6,FALSE),"")</f>
        <v/>
      </c>
      <c r="I2878" s="78" t="str">
        <f>IFERROR(IF(D2878="","",VLOOKUP(D2878,Saldo!$P$8:$Q$1009,2,FALSE)),"")</f>
        <v/>
      </c>
      <c r="J2878" s="76"/>
      <c r="K2878" s="74" t="str">
        <f t="shared" si="44"/>
        <v/>
      </c>
    </row>
    <row r="2879" spans="1:11" ht="18.95" customHeight="1" x14ac:dyDescent="0.25">
      <c r="A2879" s="52"/>
      <c r="C2879" s="185"/>
      <c r="D2879" s="76"/>
      <c r="E2879" s="76" t="str">
        <f>IF(D2879="","",IFERROR(VLOOKUP(D2879,Cadastro!$C$9:$D$1009,2,FALSE),"NOT FOUND"))</f>
        <v/>
      </c>
      <c r="F2879" s="94"/>
      <c r="G2879" s="76"/>
      <c r="H2879" s="81" t="str">
        <f>IFERROR(F2879*VLOOKUP(D2879,Saldo!$P$8:$U$1009,6,FALSE),"")</f>
        <v/>
      </c>
      <c r="I2879" s="78" t="str">
        <f>IFERROR(IF(D2879="","",VLOOKUP(D2879,Saldo!$P$8:$Q$1009,2,FALSE)),"")</f>
        <v/>
      </c>
      <c r="J2879" s="76"/>
      <c r="K2879" s="74" t="str">
        <f t="shared" si="44"/>
        <v/>
      </c>
    </row>
    <row r="2880" spans="1:11" ht="18.95" customHeight="1" x14ac:dyDescent="0.25">
      <c r="A2880" s="52"/>
      <c r="C2880" s="185"/>
      <c r="D2880" s="76"/>
      <c r="E2880" s="76" t="str">
        <f>IF(D2880="","",IFERROR(VLOOKUP(D2880,Cadastro!$C$9:$D$1009,2,FALSE),"NOT FOUND"))</f>
        <v/>
      </c>
      <c r="F2880" s="94"/>
      <c r="G2880" s="76"/>
      <c r="H2880" s="81" t="str">
        <f>IFERROR(F2880*VLOOKUP(D2880,Saldo!$P$8:$U$1009,6,FALSE),"")</f>
        <v/>
      </c>
      <c r="I2880" s="78" t="str">
        <f>IFERROR(IF(D2880="","",VLOOKUP(D2880,Saldo!$P$8:$Q$1009,2,FALSE)),"")</f>
        <v/>
      </c>
      <c r="J2880" s="76"/>
      <c r="K2880" s="74" t="str">
        <f t="shared" si="44"/>
        <v/>
      </c>
    </row>
    <row r="2881" spans="1:11" ht="18.95" customHeight="1" x14ac:dyDescent="0.25">
      <c r="A2881" s="52"/>
      <c r="C2881" s="185"/>
      <c r="D2881" s="76"/>
      <c r="E2881" s="76" t="str">
        <f>IF(D2881="","",IFERROR(VLOOKUP(D2881,Cadastro!$C$9:$D$1009,2,FALSE),"NOT FOUND"))</f>
        <v/>
      </c>
      <c r="F2881" s="94"/>
      <c r="G2881" s="76"/>
      <c r="H2881" s="81" t="str">
        <f>IFERROR(F2881*VLOOKUP(D2881,Saldo!$P$8:$U$1009,6,FALSE),"")</f>
        <v/>
      </c>
      <c r="I2881" s="78" t="str">
        <f>IFERROR(IF(D2881="","",VLOOKUP(D2881,Saldo!$P$8:$Q$1009,2,FALSE)),"")</f>
        <v/>
      </c>
      <c r="J2881" s="76"/>
      <c r="K2881" s="74" t="str">
        <f t="shared" si="44"/>
        <v/>
      </c>
    </row>
    <row r="2882" spans="1:11" ht="18.95" customHeight="1" x14ac:dyDescent="0.25">
      <c r="A2882" s="52"/>
      <c r="C2882" s="185"/>
      <c r="D2882" s="76"/>
      <c r="E2882" s="76" t="str">
        <f>IF(D2882="","",IFERROR(VLOOKUP(D2882,Cadastro!$C$9:$D$1009,2,FALSE),"NOT FOUND"))</f>
        <v/>
      </c>
      <c r="F2882" s="94"/>
      <c r="G2882" s="76"/>
      <c r="H2882" s="81" t="str">
        <f>IFERROR(F2882*VLOOKUP(D2882,Saldo!$P$8:$U$1009,6,FALSE),"")</f>
        <v/>
      </c>
      <c r="I2882" s="78" t="str">
        <f>IFERROR(IF(D2882="","",VLOOKUP(D2882,Saldo!$P$8:$Q$1009,2,FALSE)),"")</f>
        <v/>
      </c>
      <c r="J2882" s="76"/>
      <c r="K2882" s="74" t="str">
        <f t="shared" si="44"/>
        <v/>
      </c>
    </row>
    <row r="2883" spans="1:11" ht="18.95" customHeight="1" x14ac:dyDescent="0.25">
      <c r="A2883" s="52"/>
      <c r="C2883" s="185"/>
      <c r="D2883" s="76"/>
      <c r="E2883" s="76" t="str">
        <f>IF(D2883="","",IFERROR(VLOOKUP(D2883,Cadastro!$C$9:$D$1009,2,FALSE),"NOT FOUND"))</f>
        <v/>
      </c>
      <c r="F2883" s="94"/>
      <c r="G2883" s="76"/>
      <c r="H2883" s="81" t="str">
        <f>IFERROR(F2883*VLOOKUP(D2883,Saldo!$P$8:$U$1009,6,FALSE),"")</f>
        <v/>
      </c>
      <c r="I2883" s="78" t="str">
        <f>IFERROR(IF(D2883="","",VLOOKUP(D2883,Saldo!$P$8:$Q$1009,2,FALSE)),"")</f>
        <v/>
      </c>
      <c r="J2883" s="76"/>
      <c r="K2883" s="74" t="str">
        <f t="shared" si="44"/>
        <v/>
      </c>
    </row>
    <row r="2884" spans="1:11" ht="18.95" customHeight="1" x14ac:dyDescent="0.25">
      <c r="A2884" s="52"/>
      <c r="C2884" s="185"/>
      <c r="D2884" s="76"/>
      <c r="E2884" s="76" t="str">
        <f>IF(D2884="","",IFERROR(VLOOKUP(D2884,Cadastro!$C$9:$D$1009,2,FALSE),"NOT FOUND"))</f>
        <v/>
      </c>
      <c r="F2884" s="94"/>
      <c r="G2884" s="76"/>
      <c r="H2884" s="81" t="str">
        <f>IFERROR(F2884*VLOOKUP(D2884,Saldo!$P$8:$U$1009,6,FALSE),"")</f>
        <v/>
      </c>
      <c r="I2884" s="78" t="str">
        <f>IFERROR(IF(D2884="","",VLOOKUP(D2884,Saldo!$P$8:$Q$1009,2,FALSE)),"")</f>
        <v/>
      </c>
      <c r="J2884" s="76"/>
      <c r="K2884" s="74" t="str">
        <f t="shared" si="44"/>
        <v/>
      </c>
    </row>
    <row r="2885" spans="1:11" ht="18.95" customHeight="1" x14ac:dyDescent="0.25">
      <c r="A2885" s="52"/>
      <c r="C2885" s="185"/>
      <c r="D2885" s="76"/>
      <c r="E2885" s="76" t="str">
        <f>IF(D2885="","",IFERROR(VLOOKUP(D2885,Cadastro!$C$9:$D$1009,2,FALSE),"NOT FOUND"))</f>
        <v/>
      </c>
      <c r="F2885" s="94"/>
      <c r="G2885" s="76"/>
      <c r="H2885" s="81" t="str">
        <f>IFERROR(F2885*VLOOKUP(D2885,Saldo!$P$8:$U$1009,6,FALSE),"")</f>
        <v/>
      </c>
      <c r="I2885" s="78" t="str">
        <f>IFERROR(IF(D2885="","",VLOOKUP(D2885,Saldo!$P$8:$Q$1009,2,FALSE)),"")</f>
        <v/>
      </c>
      <c r="J2885" s="76"/>
      <c r="K2885" s="74" t="str">
        <f t="shared" si="44"/>
        <v/>
      </c>
    </row>
    <row r="2886" spans="1:11" ht="18.95" customHeight="1" x14ac:dyDescent="0.25">
      <c r="A2886" s="52"/>
      <c r="C2886" s="185"/>
      <c r="D2886" s="76"/>
      <c r="E2886" s="76" t="str">
        <f>IF(D2886="","",IFERROR(VLOOKUP(D2886,Cadastro!$C$9:$D$1009,2,FALSE),"NOT FOUND"))</f>
        <v/>
      </c>
      <c r="F2886" s="94"/>
      <c r="G2886" s="76"/>
      <c r="H2886" s="81" t="str">
        <f>IFERROR(F2886*VLOOKUP(D2886,Saldo!$P$8:$U$1009,6,FALSE),"")</f>
        <v/>
      </c>
      <c r="I2886" s="78" t="str">
        <f>IFERROR(IF(D2886="","",VLOOKUP(D2886,Saldo!$P$8:$Q$1009,2,FALSE)),"")</f>
        <v/>
      </c>
      <c r="J2886" s="76"/>
      <c r="K2886" s="74" t="str">
        <f t="shared" si="44"/>
        <v/>
      </c>
    </row>
    <row r="2887" spans="1:11" ht="18.95" customHeight="1" x14ac:dyDescent="0.25">
      <c r="A2887" s="52"/>
      <c r="C2887" s="185"/>
      <c r="D2887" s="76"/>
      <c r="E2887" s="76" t="str">
        <f>IF(D2887="","",IFERROR(VLOOKUP(D2887,Cadastro!$C$9:$D$1009,2,FALSE),"NOT FOUND"))</f>
        <v/>
      </c>
      <c r="F2887" s="94"/>
      <c r="G2887" s="76"/>
      <c r="H2887" s="81" t="str">
        <f>IFERROR(F2887*VLOOKUP(D2887,Saldo!$P$8:$U$1009,6,FALSE),"")</f>
        <v/>
      </c>
      <c r="I2887" s="78" t="str">
        <f>IFERROR(IF(D2887="","",VLOOKUP(D2887,Saldo!$P$8:$Q$1009,2,FALSE)),"")</f>
        <v/>
      </c>
      <c r="J2887" s="76"/>
      <c r="K2887" s="74" t="str">
        <f t="shared" si="44"/>
        <v/>
      </c>
    </row>
    <row r="2888" spans="1:11" ht="18.95" customHeight="1" x14ac:dyDescent="0.25">
      <c r="A2888" s="52"/>
      <c r="C2888" s="185"/>
      <c r="D2888" s="76"/>
      <c r="E2888" s="76" t="str">
        <f>IF(D2888="","",IFERROR(VLOOKUP(D2888,Cadastro!$C$9:$D$1009,2,FALSE),"NOT FOUND"))</f>
        <v/>
      </c>
      <c r="F2888" s="94"/>
      <c r="G2888" s="76"/>
      <c r="H2888" s="81" t="str">
        <f>IFERROR(F2888*VLOOKUP(D2888,Saldo!$P$8:$U$1009,6,FALSE),"")</f>
        <v/>
      </c>
      <c r="I2888" s="78" t="str">
        <f>IFERROR(IF(D2888="","",VLOOKUP(D2888,Saldo!$P$8:$Q$1009,2,FALSE)),"")</f>
        <v/>
      </c>
      <c r="J2888" s="76"/>
      <c r="K2888" s="74" t="str">
        <f t="shared" si="44"/>
        <v/>
      </c>
    </row>
    <row r="2889" spans="1:11" ht="18.95" customHeight="1" x14ac:dyDescent="0.25">
      <c r="A2889" s="52"/>
      <c r="C2889" s="185"/>
      <c r="D2889" s="76"/>
      <c r="E2889" s="76" t="str">
        <f>IF(D2889="","",IFERROR(VLOOKUP(D2889,Cadastro!$C$9:$D$1009,2,FALSE),"NOT FOUND"))</f>
        <v/>
      </c>
      <c r="F2889" s="94"/>
      <c r="G2889" s="76"/>
      <c r="H2889" s="81" t="str">
        <f>IFERROR(F2889*VLOOKUP(D2889,Saldo!$P$8:$U$1009,6,FALSE),"")</f>
        <v/>
      </c>
      <c r="I2889" s="78" t="str">
        <f>IFERROR(IF(D2889="","",VLOOKUP(D2889,Saldo!$P$8:$Q$1009,2,FALSE)),"")</f>
        <v/>
      </c>
      <c r="J2889" s="76"/>
      <c r="K2889" s="74" t="str">
        <f t="shared" si="44"/>
        <v/>
      </c>
    </row>
    <row r="2890" spans="1:11" ht="18.95" customHeight="1" x14ac:dyDescent="0.25">
      <c r="A2890" s="52"/>
      <c r="C2890" s="185"/>
      <c r="D2890" s="76"/>
      <c r="E2890" s="76" t="str">
        <f>IF(D2890="","",IFERROR(VLOOKUP(D2890,Cadastro!$C$9:$D$1009,2,FALSE),"NOT FOUND"))</f>
        <v/>
      </c>
      <c r="F2890" s="94"/>
      <c r="G2890" s="76"/>
      <c r="H2890" s="81" t="str">
        <f>IFERROR(F2890*VLOOKUP(D2890,Saldo!$P$8:$U$1009,6,FALSE),"")</f>
        <v/>
      </c>
      <c r="I2890" s="78" t="str">
        <f>IFERROR(IF(D2890="","",VLOOKUP(D2890,Saldo!$P$8:$Q$1009,2,FALSE)),"")</f>
        <v/>
      </c>
      <c r="J2890" s="76"/>
      <c r="K2890" s="74" t="str">
        <f t="shared" ref="K2890:K2953" si="45">IF(C2890="","",MONTH(C2890))</f>
        <v/>
      </c>
    </row>
    <row r="2891" spans="1:11" ht="18.95" customHeight="1" x14ac:dyDescent="0.25">
      <c r="A2891" s="52"/>
      <c r="C2891" s="185"/>
      <c r="D2891" s="76"/>
      <c r="E2891" s="76" t="str">
        <f>IF(D2891="","",IFERROR(VLOOKUP(D2891,Cadastro!$C$9:$D$1009,2,FALSE),"NOT FOUND"))</f>
        <v/>
      </c>
      <c r="F2891" s="94"/>
      <c r="G2891" s="76"/>
      <c r="H2891" s="81" t="str">
        <f>IFERROR(F2891*VLOOKUP(D2891,Saldo!$P$8:$U$1009,6,FALSE),"")</f>
        <v/>
      </c>
      <c r="I2891" s="78" t="str">
        <f>IFERROR(IF(D2891="","",VLOOKUP(D2891,Saldo!$P$8:$Q$1009,2,FALSE)),"")</f>
        <v/>
      </c>
      <c r="J2891" s="76"/>
      <c r="K2891" s="74" t="str">
        <f t="shared" si="45"/>
        <v/>
      </c>
    </row>
    <row r="2892" spans="1:11" ht="18.95" customHeight="1" x14ac:dyDescent="0.25">
      <c r="A2892" s="52"/>
      <c r="C2892" s="185"/>
      <c r="D2892" s="76"/>
      <c r="E2892" s="76" t="str">
        <f>IF(D2892="","",IFERROR(VLOOKUP(D2892,Cadastro!$C$9:$D$1009,2,FALSE),"NOT FOUND"))</f>
        <v/>
      </c>
      <c r="F2892" s="94"/>
      <c r="G2892" s="76"/>
      <c r="H2892" s="81" t="str">
        <f>IFERROR(F2892*VLOOKUP(D2892,Saldo!$P$8:$U$1009,6,FALSE),"")</f>
        <v/>
      </c>
      <c r="I2892" s="78" t="str">
        <f>IFERROR(IF(D2892="","",VLOOKUP(D2892,Saldo!$P$8:$Q$1009,2,FALSE)),"")</f>
        <v/>
      </c>
      <c r="J2892" s="76"/>
      <c r="K2892" s="74" t="str">
        <f t="shared" si="45"/>
        <v/>
      </c>
    </row>
    <row r="2893" spans="1:11" ht="18.95" customHeight="1" x14ac:dyDescent="0.25">
      <c r="A2893" s="52"/>
      <c r="C2893" s="185"/>
      <c r="D2893" s="76"/>
      <c r="E2893" s="76" t="str">
        <f>IF(D2893="","",IFERROR(VLOOKUP(D2893,Cadastro!$C$9:$D$1009,2,FALSE),"NOT FOUND"))</f>
        <v/>
      </c>
      <c r="F2893" s="94"/>
      <c r="G2893" s="76"/>
      <c r="H2893" s="81" t="str">
        <f>IFERROR(F2893*VLOOKUP(D2893,Saldo!$P$8:$U$1009,6,FALSE),"")</f>
        <v/>
      </c>
      <c r="I2893" s="78" t="str">
        <f>IFERROR(IF(D2893="","",VLOOKUP(D2893,Saldo!$P$8:$Q$1009,2,FALSE)),"")</f>
        <v/>
      </c>
      <c r="J2893" s="76"/>
      <c r="K2893" s="74" t="str">
        <f t="shared" si="45"/>
        <v/>
      </c>
    </row>
    <row r="2894" spans="1:11" ht="18.95" customHeight="1" x14ac:dyDescent="0.25">
      <c r="A2894" s="52"/>
      <c r="C2894" s="185"/>
      <c r="D2894" s="76"/>
      <c r="E2894" s="76" t="str">
        <f>IF(D2894="","",IFERROR(VLOOKUP(D2894,Cadastro!$C$9:$D$1009,2,FALSE),"NOT FOUND"))</f>
        <v/>
      </c>
      <c r="F2894" s="94"/>
      <c r="G2894" s="76"/>
      <c r="H2894" s="81" t="str">
        <f>IFERROR(F2894*VLOOKUP(D2894,Saldo!$P$8:$U$1009,6,FALSE),"")</f>
        <v/>
      </c>
      <c r="I2894" s="78" t="str">
        <f>IFERROR(IF(D2894="","",VLOOKUP(D2894,Saldo!$P$8:$Q$1009,2,FALSE)),"")</f>
        <v/>
      </c>
      <c r="J2894" s="76"/>
      <c r="K2894" s="74" t="str">
        <f t="shared" si="45"/>
        <v/>
      </c>
    </row>
    <row r="2895" spans="1:11" ht="18.95" customHeight="1" x14ac:dyDescent="0.25">
      <c r="A2895" s="52"/>
      <c r="C2895" s="185"/>
      <c r="D2895" s="76"/>
      <c r="E2895" s="76" t="str">
        <f>IF(D2895="","",IFERROR(VLOOKUP(D2895,Cadastro!$C$9:$D$1009,2,FALSE),"NOT FOUND"))</f>
        <v/>
      </c>
      <c r="F2895" s="94"/>
      <c r="G2895" s="76"/>
      <c r="H2895" s="81" t="str">
        <f>IFERROR(F2895*VLOOKUP(D2895,Saldo!$P$8:$U$1009,6,FALSE),"")</f>
        <v/>
      </c>
      <c r="I2895" s="78" t="str">
        <f>IFERROR(IF(D2895="","",VLOOKUP(D2895,Saldo!$P$8:$Q$1009,2,FALSE)),"")</f>
        <v/>
      </c>
      <c r="J2895" s="76"/>
      <c r="K2895" s="74" t="str">
        <f t="shared" si="45"/>
        <v/>
      </c>
    </row>
    <row r="2896" spans="1:11" ht="18.95" customHeight="1" x14ac:dyDescent="0.25">
      <c r="A2896" s="52"/>
      <c r="C2896" s="185"/>
      <c r="D2896" s="76"/>
      <c r="E2896" s="76" t="str">
        <f>IF(D2896="","",IFERROR(VLOOKUP(D2896,Cadastro!$C$9:$D$1009,2,FALSE),"NOT FOUND"))</f>
        <v/>
      </c>
      <c r="F2896" s="94"/>
      <c r="G2896" s="76"/>
      <c r="H2896" s="81" t="str">
        <f>IFERROR(F2896*VLOOKUP(D2896,Saldo!$P$8:$U$1009,6,FALSE),"")</f>
        <v/>
      </c>
      <c r="I2896" s="78" t="str">
        <f>IFERROR(IF(D2896="","",VLOOKUP(D2896,Saldo!$P$8:$Q$1009,2,FALSE)),"")</f>
        <v/>
      </c>
      <c r="J2896" s="76"/>
      <c r="K2896" s="74" t="str">
        <f t="shared" si="45"/>
        <v/>
      </c>
    </row>
    <row r="2897" spans="1:11" ht="18.95" customHeight="1" x14ac:dyDescent="0.25">
      <c r="A2897" s="52"/>
      <c r="C2897" s="185"/>
      <c r="D2897" s="76"/>
      <c r="E2897" s="76" t="str">
        <f>IF(D2897="","",IFERROR(VLOOKUP(D2897,Cadastro!$C$9:$D$1009,2,FALSE),"NOT FOUND"))</f>
        <v/>
      </c>
      <c r="F2897" s="94"/>
      <c r="G2897" s="76"/>
      <c r="H2897" s="81" t="str">
        <f>IFERROR(F2897*VLOOKUP(D2897,Saldo!$P$8:$U$1009,6,FALSE),"")</f>
        <v/>
      </c>
      <c r="I2897" s="78" t="str">
        <f>IFERROR(IF(D2897="","",VLOOKUP(D2897,Saldo!$P$8:$Q$1009,2,FALSE)),"")</f>
        <v/>
      </c>
      <c r="J2897" s="76"/>
      <c r="K2897" s="74" t="str">
        <f t="shared" si="45"/>
        <v/>
      </c>
    </row>
    <row r="2898" spans="1:11" ht="18.95" customHeight="1" x14ac:dyDescent="0.25">
      <c r="A2898" s="52"/>
      <c r="C2898" s="185"/>
      <c r="D2898" s="76"/>
      <c r="E2898" s="76" t="str">
        <f>IF(D2898="","",IFERROR(VLOOKUP(D2898,Cadastro!$C$9:$D$1009,2,FALSE),"NOT FOUND"))</f>
        <v/>
      </c>
      <c r="F2898" s="94"/>
      <c r="G2898" s="76"/>
      <c r="H2898" s="81" t="str">
        <f>IFERROR(F2898*VLOOKUP(D2898,Saldo!$P$8:$U$1009,6,FALSE),"")</f>
        <v/>
      </c>
      <c r="I2898" s="78" t="str">
        <f>IFERROR(IF(D2898="","",VLOOKUP(D2898,Saldo!$P$8:$Q$1009,2,FALSE)),"")</f>
        <v/>
      </c>
      <c r="J2898" s="76"/>
      <c r="K2898" s="74" t="str">
        <f t="shared" si="45"/>
        <v/>
      </c>
    </row>
    <row r="2899" spans="1:11" ht="18.95" customHeight="1" x14ac:dyDescent="0.25">
      <c r="A2899" s="52"/>
      <c r="C2899" s="185"/>
      <c r="D2899" s="76"/>
      <c r="E2899" s="76" t="str">
        <f>IF(D2899="","",IFERROR(VLOOKUP(D2899,Cadastro!$C$9:$D$1009,2,FALSE),"NOT FOUND"))</f>
        <v/>
      </c>
      <c r="F2899" s="94"/>
      <c r="G2899" s="76"/>
      <c r="H2899" s="81" t="str">
        <f>IFERROR(F2899*VLOOKUP(D2899,Saldo!$P$8:$U$1009,6,FALSE),"")</f>
        <v/>
      </c>
      <c r="I2899" s="78" t="str">
        <f>IFERROR(IF(D2899="","",VLOOKUP(D2899,Saldo!$P$8:$Q$1009,2,FALSE)),"")</f>
        <v/>
      </c>
      <c r="J2899" s="76"/>
      <c r="K2899" s="74" t="str">
        <f t="shared" si="45"/>
        <v/>
      </c>
    </row>
    <row r="2900" spans="1:11" ht="18.95" customHeight="1" x14ac:dyDescent="0.25">
      <c r="A2900" s="52"/>
      <c r="C2900" s="185"/>
      <c r="D2900" s="76"/>
      <c r="E2900" s="76" t="str">
        <f>IF(D2900="","",IFERROR(VLOOKUP(D2900,Cadastro!$C$9:$D$1009,2,FALSE),"NOT FOUND"))</f>
        <v/>
      </c>
      <c r="F2900" s="94"/>
      <c r="G2900" s="76"/>
      <c r="H2900" s="81" t="str">
        <f>IFERROR(F2900*VLOOKUP(D2900,Saldo!$P$8:$U$1009,6,FALSE),"")</f>
        <v/>
      </c>
      <c r="I2900" s="78" t="str">
        <f>IFERROR(IF(D2900="","",VLOOKUP(D2900,Saldo!$P$8:$Q$1009,2,FALSE)),"")</f>
        <v/>
      </c>
      <c r="J2900" s="76"/>
      <c r="K2900" s="74" t="str">
        <f t="shared" si="45"/>
        <v/>
      </c>
    </row>
    <row r="2901" spans="1:11" ht="18.95" customHeight="1" x14ac:dyDescent="0.25">
      <c r="A2901" s="52"/>
      <c r="C2901" s="185"/>
      <c r="D2901" s="76"/>
      <c r="E2901" s="76" t="str">
        <f>IF(D2901="","",IFERROR(VLOOKUP(D2901,Cadastro!$C$9:$D$1009,2,FALSE),"NOT FOUND"))</f>
        <v/>
      </c>
      <c r="F2901" s="94"/>
      <c r="G2901" s="76"/>
      <c r="H2901" s="81" t="str">
        <f>IFERROR(F2901*VLOOKUP(D2901,Saldo!$P$8:$U$1009,6,FALSE),"")</f>
        <v/>
      </c>
      <c r="I2901" s="78" t="str">
        <f>IFERROR(IF(D2901="","",VLOOKUP(D2901,Saldo!$P$8:$Q$1009,2,FALSE)),"")</f>
        <v/>
      </c>
      <c r="J2901" s="76"/>
      <c r="K2901" s="74" t="str">
        <f t="shared" si="45"/>
        <v/>
      </c>
    </row>
    <row r="2902" spans="1:11" ht="18.95" customHeight="1" x14ac:dyDescent="0.25">
      <c r="A2902" s="52"/>
      <c r="C2902" s="185"/>
      <c r="D2902" s="76"/>
      <c r="E2902" s="76" t="str">
        <f>IF(D2902="","",IFERROR(VLOOKUP(D2902,Cadastro!$C$9:$D$1009,2,FALSE),"NOT FOUND"))</f>
        <v/>
      </c>
      <c r="F2902" s="94"/>
      <c r="G2902" s="76"/>
      <c r="H2902" s="81" t="str">
        <f>IFERROR(F2902*VLOOKUP(D2902,Saldo!$P$8:$U$1009,6,FALSE),"")</f>
        <v/>
      </c>
      <c r="I2902" s="78" t="str">
        <f>IFERROR(IF(D2902="","",VLOOKUP(D2902,Saldo!$P$8:$Q$1009,2,FALSE)),"")</f>
        <v/>
      </c>
      <c r="J2902" s="76"/>
      <c r="K2902" s="74" t="str">
        <f t="shared" si="45"/>
        <v/>
      </c>
    </row>
    <row r="2903" spans="1:11" ht="18.95" customHeight="1" x14ac:dyDescent="0.25">
      <c r="A2903" s="52"/>
      <c r="C2903" s="185"/>
      <c r="D2903" s="76"/>
      <c r="E2903" s="76" t="str">
        <f>IF(D2903="","",IFERROR(VLOOKUP(D2903,Cadastro!$C$9:$D$1009,2,FALSE),"NOT FOUND"))</f>
        <v/>
      </c>
      <c r="F2903" s="94"/>
      <c r="G2903" s="76"/>
      <c r="H2903" s="81" t="str">
        <f>IFERROR(F2903*VLOOKUP(D2903,Saldo!$P$8:$U$1009,6,FALSE),"")</f>
        <v/>
      </c>
      <c r="I2903" s="78" t="str">
        <f>IFERROR(IF(D2903="","",VLOOKUP(D2903,Saldo!$P$8:$Q$1009,2,FALSE)),"")</f>
        <v/>
      </c>
      <c r="J2903" s="76"/>
      <c r="K2903" s="74" t="str">
        <f t="shared" si="45"/>
        <v/>
      </c>
    </row>
    <row r="2904" spans="1:11" ht="18.95" customHeight="1" x14ac:dyDescent="0.25">
      <c r="A2904" s="52"/>
      <c r="C2904" s="185"/>
      <c r="D2904" s="76"/>
      <c r="E2904" s="76" t="str">
        <f>IF(D2904="","",IFERROR(VLOOKUP(D2904,Cadastro!$C$9:$D$1009,2,FALSE),"NOT FOUND"))</f>
        <v/>
      </c>
      <c r="F2904" s="94"/>
      <c r="G2904" s="76"/>
      <c r="H2904" s="81" t="str">
        <f>IFERROR(F2904*VLOOKUP(D2904,Saldo!$P$8:$U$1009,6,FALSE),"")</f>
        <v/>
      </c>
      <c r="I2904" s="78" t="str">
        <f>IFERROR(IF(D2904="","",VLOOKUP(D2904,Saldo!$P$8:$Q$1009,2,FALSE)),"")</f>
        <v/>
      </c>
      <c r="J2904" s="76"/>
      <c r="K2904" s="74" t="str">
        <f t="shared" si="45"/>
        <v/>
      </c>
    </row>
    <row r="2905" spans="1:11" ht="18.95" customHeight="1" x14ac:dyDescent="0.25">
      <c r="A2905" s="52"/>
      <c r="C2905" s="185"/>
      <c r="D2905" s="76"/>
      <c r="E2905" s="76" t="str">
        <f>IF(D2905="","",IFERROR(VLOOKUP(D2905,Cadastro!$C$9:$D$1009,2,FALSE),"NOT FOUND"))</f>
        <v/>
      </c>
      <c r="F2905" s="94"/>
      <c r="G2905" s="76"/>
      <c r="H2905" s="81" t="str">
        <f>IFERROR(F2905*VLOOKUP(D2905,Saldo!$P$8:$U$1009,6,FALSE),"")</f>
        <v/>
      </c>
      <c r="I2905" s="78" t="str">
        <f>IFERROR(IF(D2905="","",VLOOKUP(D2905,Saldo!$P$8:$Q$1009,2,FALSE)),"")</f>
        <v/>
      </c>
      <c r="J2905" s="76"/>
      <c r="K2905" s="74" t="str">
        <f t="shared" si="45"/>
        <v/>
      </c>
    </row>
    <row r="2906" spans="1:11" ht="18.95" customHeight="1" x14ac:dyDescent="0.25">
      <c r="A2906" s="52"/>
      <c r="C2906" s="185"/>
      <c r="D2906" s="76"/>
      <c r="E2906" s="76" t="str">
        <f>IF(D2906="","",IFERROR(VLOOKUP(D2906,Cadastro!$C$9:$D$1009,2,FALSE),"NOT FOUND"))</f>
        <v/>
      </c>
      <c r="F2906" s="94"/>
      <c r="G2906" s="76"/>
      <c r="H2906" s="81" t="str">
        <f>IFERROR(F2906*VLOOKUP(D2906,Saldo!$P$8:$U$1009,6,FALSE),"")</f>
        <v/>
      </c>
      <c r="I2906" s="78" t="str">
        <f>IFERROR(IF(D2906="","",VLOOKUP(D2906,Saldo!$P$8:$Q$1009,2,FALSE)),"")</f>
        <v/>
      </c>
      <c r="J2906" s="76"/>
      <c r="K2906" s="74" t="str">
        <f t="shared" si="45"/>
        <v/>
      </c>
    </row>
    <row r="2907" spans="1:11" ht="18.95" customHeight="1" x14ac:dyDescent="0.25">
      <c r="A2907" s="52"/>
      <c r="C2907" s="185"/>
      <c r="D2907" s="76"/>
      <c r="E2907" s="76" t="str">
        <f>IF(D2907="","",IFERROR(VLOOKUP(D2907,Cadastro!$C$9:$D$1009,2,FALSE),"NOT FOUND"))</f>
        <v/>
      </c>
      <c r="F2907" s="94"/>
      <c r="G2907" s="76"/>
      <c r="H2907" s="81" t="str">
        <f>IFERROR(F2907*VLOOKUP(D2907,Saldo!$P$8:$U$1009,6,FALSE),"")</f>
        <v/>
      </c>
      <c r="I2907" s="78" t="str">
        <f>IFERROR(IF(D2907="","",VLOOKUP(D2907,Saldo!$P$8:$Q$1009,2,FALSE)),"")</f>
        <v/>
      </c>
      <c r="J2907" s="76"/>
      <c r="K2907" s="74" t="str">
        <f t="shared" si="45"/>
        <v/>
      </c>
    </row>
    <row r="2908" spans="1:11" ht="18.95" customHeight="1" x14ac:dyDescent="0.25">
      <c r="A2908" s="52"/>
      <c r="C2908" s="185"/>
      <c r="D2908" s="76"/>
      <c r="E2908" s="76" t="str">
        <f>IF(D2908="","",IFERROR(VLOOKUP(D2908,Cadastro!$C$9:$D$1009,2,FALSE),"NOT FOUND"))</f>
        <v/>
      </c>
      <c r="F2908" s="94"/>
      <c r="G2908" s="76"/>
      <c r="H2908" s="81" t="str">
        <f>IFERROR(F2908*VLOOKUP(D2908,Saldo!$P$8:$U$1009,6,FALSE),"")</f>
        <v/>
      </c>
      <c r="I2908" s="78" t="str">
        <f>IFERROR(IF(D2908="","",VLOOKUP(D2908,Saldo!$P$8:$Q$1009,2,FALSE)),"")</f>
        <v/>
      </c>
      <c r="J2908" s="76"/>
      <c r="K2908" s="74" t="str">
        <f t="shared" si="45"/>
        <v/>
      </c>
    </row>
    <row r="2909" spans="1:11" ht="18.95" customHeight="1" x14ac:dyDescent="0.25">
      <c r="A2909" s="52"/>
      <c r="C2909" s="185"/>
      <c r="D2909" s="76"/>
      <c r="E2909" s="76" t="str">
        <f>IF(D2909="","",IFERROR(VLOOKUP(D2909,Cadastro!$C$9:$D$1009,2,FALSE),"NOT FOUND"))</f>
        <v/>
      </c>
      <c r="F2909" s="94"/>
      <c r="G2909" s="76"/>
      <c r="H2909" s="81" t="str">
        <f>IFERROR(F2909*VLOOKUP(D2909,Saldo!$P$8:$U$1009,6,FALSE),"")</f>
        <v/>
      </c>
      <c r="I2909" s="78" t="str">
        <f>IFERROR(IF(D2909="","",VLOOKUP(D2909,Saldo!$P$8:$Q$1009,2,FALSE)),"")</f>
        <v/>
      </c>
      <c r="J2909" s="76"/>
      <c r="K2909" s="74" t="str">
        <f t="shared" si="45"/>
        <v/>
      </c>
    </row>
    <row r="2910" spans="1:11" ht="18.95" customHeight="1" x14ac:dyDescent="0.25">
      <c r="A2910" s="52"/>
      <c r="C2910" s="185"/>
      <c r="D2910" s="76"/>
      <c r="E2910" s="76" t="str">
        <f>IF(D2910="","",IFERROR(VLOOKUP(D2910,Cadastro!$C$9:$D$1009,2,FALSE),"NOT FOUND"))</f>
        <v/>
      </c>
      <c r="F2910" s="94"/>
      <c r="G2910" s="76"/>
      <c r="H2910" s="81" t="str">
        <f>IFERROR(F2910*VLOOKUP(D2910,Saldo!$P$8:$U$1009,6,FALSE),"")</f>
        <v/>
      </c>
      <c r="I2910" s="78" t="str">
        <f>IFERROR(IF(D2910="","",VLOOKUP(D2910,Saldo!$P$8:$Q$1009,2,FALSE)),"")</f>
        <v/>
      </c>
      <c r="J2910" s="76"/>
      <c r="K2910" s="74" t="str">
        <f t="shared" si="45"/>
        <v/>
      </c>
    </row>
    <row r="2911" spans="1:11" ht="18.95" customHeight="1" x14ac:dyDescent="0.25">
      <c r="A2911" s="52"/>
      <c r="C2911" s="185"/>
      <c r="D2911" s="76"/>
      <c r="E2911" s="76" t="str">
        <f>IF(D2911="","",IFERROR(VLOOKUP(D2911,Cadastro!$C$9:$D$1009,2,FALSE),"NOT FOUND"))</f>
        <v/>
      </c>
      <c r="F2911" s="94"/>
      <c r="G2911" s="76"/>
      <c r="H2911" s="81" t="str">
        <f>IFERROR(F2911*VLOOKUP(D2911,Saldo!$P$8:$U$1009,6,FALSE),"")</f>
        <v/>
      </c>
      <c r="I2911" s="78" t="str">
        <f>IFERROR(IF(D2911="","",VLOOKUP(D2911,Saldo!$P$8:$Q$1009,2,FALSE)),"")</f>
        <v/>
      </c>
      <c r="J2911" s="76"/>
      <c r="K2911" s="74" t="str">
        <f t="shared" si="45"/>
        <v/>
      </c>
    </row>
    <row r="2912" spans="1:11" ht="18.95" customHeight="1" x14ac:dyDescent="0.25">
      <c r="A2912" s="52"/>
      <c r="C2912" s="185"/>
      <c r="D2912" s="76"/>
      <c r="E2912" s="76" t="str">
        <f>IF(D2912="","",IFERROR(VLOOKUP(D2912,Cadastro!$C$9:$D$1009,2,FALSE),"NOT FOUND"))</f>
        <v/>
      </c>
      <c r="F2912" s="94"/>
      <c r="G2912" s="76"/>
      <c r="H2912" s="81" t="str">
        <f>IFERROR(F2912*VLOOKUP(D2912,Saldo!$P$8:$U$1009,6,FALSE),"")</f>
        <v/>
      </c>
      <c r="I2912" s="78" t="str">
        <f>IFERROR(IF(D2912="","",VLOOKUP(D2912,Saldo!$P$8:$Q$1009,2,FALSE)),"")</f>
        <v/>
      </c>
      <c r="J2912" s="76"/>
      <c r="K2912" s="74" t="str">
        <f t="shared" si="45"/>
        <v/>
      </c>
    </row>
    <row r="2913" spans="1:11" ht="18.95" customHeight="1" x14ac:dyDescent="0.25">
      <c r="A2913" s="52"/>
      <c r="C2913" s="185"/>
      <c r="D2913" s="76"/>
      <c r="E2913" s="76" t="str">
        <f>IF(D2913="","",IFERROR(VLOOKUP(D2913,Cadastro!$C$9:$D$1009,2,FALSE),"NOT FOUND"))</f>
        <v/>
      </c>
      <c r="F2913" s="94"/>
      <c r="G2913" s="76"/>
      <c r="H2913" s="81" t="str">
        <f>IFERROR(F2913*VLOOKUP(D2913,Saldo!$P$8:$U$1009,6,FALSE),"")</f>
        <v/>
      </c>
      <c r="I2913" s="78" t="str">
        <f>IFERROR(IF(D2913="","",VLOOKUP(D2913,Saldo!$P$8:$Q$1009,2,FALSE)),"")</f>
        <v/>
      </c>
      <c r="J2913" s="76"/>
      <c r="K2913" s="74" t="str">
        <f t="shared" si="45"/>
        <v/>
      </c>
    </row>
    <row r="2914" spans="1:11" ht="18.95" customHeight="1" x14ac:dyDescent="0.25">
      <c r="A2914" s="52"/>
      <c r="C2914" s="185"/>
      <c r="D2914" s="76"/>
      <c r="E2914" s="76" t="str">
        <f>IF(D2914="","",IFERROR(VLOOKUP(D2914,Cadastro!$C$9:$D$1009,2,FALSE),"NOT FOUND"))</f>
        <v/>
      </c>
      <c r="F2914" s="94"/>
      <c r="G2914" s="76"/>
      <c r="H2914" s="81" t="str">
        <f>IFERROR(F2914*VLOOKUP(D2914,Saldo!$P$8:$U$1009,6,FALSE),"")</f>
        <v/>
      </c>
      <c r="I2914" s="78" t="str">
        <f>IFERROR(IF(D2914="","",VLOOKUP(D2914,Saldo!$P$8:$Q$1009,2,FALSE)),"")</f>
        <v/>
      </c>
      <c r="J2914" s="76"/>
      <c r="K2914" s="74" t="str">
        <f t="shared" si="45"/>
        <v/>
      </c>
    </row>
    <row r="2915" spans="1:11" ht="18.95" customHeight="1" x14ac:dyDescent="0.25">
      <c r="A2915" s="52"/>
      <c r="C2915" s="185"/>
      <c r="D2915" s="76"/>
      <c r="E2915" s="76" t="str">
        <f>IF(D2915="","",IFERROR(VLOOKUP(D2915,Cadastro!$C$9:$D$1009,2,FALSE),"NOT FOUND"))</f>
        <v/>
      </c>
      <c r="F2915" s="94"/>
      <c r="G2915" s="76"/>
      <c r="H2915" s="81" t="str">
        <f>IFERROR(F2915*VLOOKUP(D2915,Saldo!$P$8:$U$1009,6,FALSE),"")</f>
        <v/>
      </c>
      <c r="I2915" s="78" t="str">
        <f>IFERROR(IF(D2915="","",VLOOKUP(D2915,Saldo!$P$8:$Q$1009,2,FALSE)),"")</f>
        <v/>
      </c>
      <c r="J2915" s="76"/>
      <c r="K2915" s="74" t="str">
        <f t="shared" si="45"/>
        <v/>
      </c>
    </row>
    <row r="2916" spans="1:11" ht="18.95" customHeight="1" x14ac:dyDescent="0.25">
      <c r="A2916" s="52"/>
      <c r="C2916" s="185"/>
      <c r="D2916" s="76"/>
      <c r="E2916" s="76" t="str">
        <f>IF(D2916="","",IFERROR(VLOOKUP(D2916,Cadastro!$C$9:$D$1009,2,FALSE),"NOT FOUND"))</f>
        <v/>
      </c>
      <c r="F2916" s="94"/>
      <c r="G2916" s="76"/>
      <c r="H2916" s="81" t="str">
        <f>IFERROR(F2916*VLOOKUP(D2916,Saldo!$P$8:$U$1009,6,FALSE),"")</f>
        <v/>
      </c>
      <c r="I2916" s="78" t="str">
        <f>IFERROR(IF(D2916="","",VLOOKUP(D2916,Saldo!$P$8:$Q$1009,2,FALSE)),"")</f>
        <v/>
      </c>
      <c r="J2916" s="76"/>
      <c r="K2916" s="74" t="str">
        <f t="shared" si="45"/>
        <v/>
      </c>
    </row>
    <row r="2917" spans="1:11" ht="18.95" customHeight="1" x14ac:dyDescent="0.25">
      <c r="A2917" s="52"/>
      <c r="C2917" s="185"/>
      <c r="D2917" s="76"/>
      <c r="E2917" s="76" t="str">
        <f>IF(D2917="","",IFERROR(VLOOKUP(D2917,Cadastro!$C$9:$D$1009,2,FALSE),"NOT FOUND"))</f>
        <v/>
      </c>
      <c r="F2917" s="94"/>
      <c r="G2917" s="76"/>
      <c r="H2917" s="81" t="str">
        <f>IFERROR(F2917*VLOOKUP(D2917,Saldo!$P$8:$U$1009,6,FALSE),"")</f>
        <v/>
      </c>
      <c r="I2917" s="78" t="str">
        <f>IFERROR(IF(D2917="","",VLOOKUP(D2917,Saldo!$P$8:$Q$1009,2,FALSE)),"")</f>
        <v/>
      </c>
      <c r="J2917" s="76"/>
      <c r="K2917" s="74" t="str">
        <f t="shared" si="45"/>
        <v/>
      </c>
    </row>
    <row r="2918" spans="1:11" ht="18.95" customHeight="1" x14ac:dyDescent="0.25">
      <c r="A2918" s="52"/>
      <c r="C2918" s="185"/>
      <c r="D2918" s="76"/>
      <c r="E2918" s="76" t="str">
        <f>IF(D2918="","",IFERROR(VLOOKUP(D2918,Cadastro!$C$9:$D$1009,2,FALSE),"NOT FOUND"))</f>
        <v/>
      </c>
      <c r="F2918" s="94"/>
      <c r="G2918" s="76"/>
      <c r="H2918" s="81" t="str">
        <f>IFERROR(F2918*VLOOKUP(D2918,Saldo!$P$8:$U$1009,6,FALSE),"")</f>
        <v/>
      </c>
      <c r="I2918" s="78" t="str">
        <f>IFERROR(IF(D2918="","",VLOOKUP(D2918,Saldo!$P$8:$Q$1009,2,FALSE)),"")</f>
        <v/>
      </c>
      <c r="J2918" s="76"/>
      <c r="K2918" s="74" t="str">
        <f t="shared" si="45"/>
        <v/>
      </c>
    </row>
    <row r="2919" spans="1:11" ht="18.95" customHeight="1" x14ac:dyDescent="0.25">
      <c r="A2919" s="52"/>
      <c r="C2919" s="185"/>
      <c r="D2919" s="76"/>
      <c r="E2919" s="76" t="str">
        <f>IF(D2919="","",IFERROR(VLOOKUP(D2919,Cadastro!$C$9:$D$1009,2,FALSE),"NOT FOUND"))</f>
        <v/>
      </c>
      <c r="F2919" s="94"/>
      <c r="G2919" s="76"/>
      <c r="H2919" s="81" t="str">
        <f>IFERROR(F2919*VLOOKUP(D2919,Saldo!$P$8:$U$1009,6,FALSE),"")</f>
        <v/>
      </c>
      <c r="I2919" s="78" t="str">
        <f>IFERROR(IF(D2919="","",VLOOKUP(D2919,Saldo!$P$8:$Q$1009,2,FALSE)),"")</f>
        <v/>
      </c>
      <c r="J2919" s="76"/>
      <c r="K2919" s="74" t="str">
        <f t="shared" si="45"/>
        <v/>
      </c>
    </row>
    <row r="2920" spans="1:11" ht="18.95" customHeight="1" x14ac:dyDescent="0.25">
      <c r="A2920" s="52"/>
      <c r="C2920" s="185"/>
      <c r="D2920" s="76"/>
      <c r="E2920" s="76" t="str">
        <f>IF(D2920="","",IFERROR(VLOOKUP(D2920,Cadastro!$C$9:$D$1009,2,FALSE),"NOT FOUND"))</f>
        <v/>
      </c>
      <c r="F2920" s="94"/>
      <c r="G2920" s="76"/>
      <c r="H2920" s="81" t="str">
        <f>IFERROR(F2920*VLOOKUP(D2920,Saldo!$P$8:$U$1009,6,FALSE),"")</f>
        <v/>
      </c>
      <c r="I2920" s="78" t="str">
        <f>IFERROR(IF(D2920="","",VLOOKUP(D2920,Saldo!$P$8:$Q$1009,2,FALSE)),"")</f>
        <v/>
      </c>
      <c r="J2920" s="76"/>
      <c r="K2920" s="74" t="str">
        <f t="shared" si="45"/>
        <v/>
      </c>
    </row>
    <row r="2921" spans="1:11" ht="18.95" customHeight="1" x14ac:dyDescent="0.25">
      <c r="A2921" s="52"/>
      <c r="C2921" s="185"/>
      <c r="D2921" s="76"/>
      <c r="E2921" s="76" t="str">
        <f>IF(D2921="","",IFERROR(VLOOKUP(D2921,Cadastro!$C$9:$D$1009,2,FALSE),"NOT FOUND"))</f>
        <v/>
      </c>
      <c r="F2921" s="94"/>
      <c r="G2921" s="76"/>
      <c r="H2921" s="81" t="str">
        <f>IFERROR(F2921*VLOOKUP(D2921,Saldo!$P$8:$U$1009,6,FALSE),"")</f>
        <v/>
      </c>
      <c r="I2921" s="78" t="str">
        <f>IFERROR(IF(D2921="","",VLOOKUP(D2921,Saldo!$P$8:$Q$1009,2,FALSE)),"")</f>
        <v/>
      </c>
      <c r="J2921" s="76"/>
      <c r="K2921" s="74" t="str">
        <f t="shared" si="45"/>
        <v/>
      </c>
    </row>
    <row r="2922" spans="1:11" ht="18.95" customHeight="1" x14ac:dyDescent="0.25">
      <c r="A2922" s="52"/>
      <c r="C2922" s="185"/>
      <c r="D2922" s="76"/>
      <c r="E2922" s="76" t="str">
        <f>IF(D2922="","",IFERROR(VLOOKUP(D2922,Cadastro!$C$9:$D$1009,2,FALSE),"NOT FOUND"))</f>
        <v/>
      </c>
      <c r="F2922" s="94"/>
      <c r="G2922" s="76"/>
      <c r="H2922" s="81" t="str">
        <f>IFERROR(F2922*VLOOKUP(D2922,Saldo!$P$8:$U$1009,6,FALSE),"")</f>
        <v/>
      </c>
      <c r="I2922" s="78" t="str">
        <f>IFERROR(IF(D2922="","",VLOOKUP(D2922,Saldo!$P$8:$Q$1009,2,FALSE)),"")</f>
        <v/>
      </c>
      <c r="J2922" s="76"/>
      <c r="K2922" s="74" t="str">
        <f t="shared" si="45"/>
        <v/>
      </c>
    </row>
    <row r="2923" spans="1:11" ht="18.95" customHeight="1" x14ac:dyDescent="0.25">
      <c r="A2923" s="52"/>
      <c r="C2923" s="185"/>
      <c r="D2923" s="76"/>
      <c r="E2923" s="76" t="str">
        <f>IF(D2923="","",IFERROR(VLOOKUP(D2923,Cadastro!$C$9:$D$1009,2,FALSE),"NOT FOUND"))</f>
        <v/>
      </c>
      <c r="F2923" s="94"/>
      <c r="G2923" s="76"/>
      <c r="H2923" s="81" t="str">
        <f>IFERROR(F2923*VLOOKUP(D2923,Saldo!$P$8:$U$1009,6,FALSE),"")</f>
        <v/>
      </c>
      <c r="I2923" s="78" t="str">
        <f>IFERROR(IF(D2923="","",VLOOKUP(D2923,Saldo!$P$8:$Q$1009,2,FALSE)),"")</f>
        <v/>
      </c>
      <c r="J2923" s="76"/>
      <c r="K2923" s="74" t="str">
        <f t="shared" si="45"/>
        <v/>
      </c>
    </row>
    <row r="2924" spans="1:11" ht="18.95" customHeight="1" x14ac:dyDescent="0.25">
      <c r="A2924" s="52"/>
      <c r="C2924" s="185"/>
      <c r="D2924" s="76"/>
      <c r="E2924" s="76" t="str">
        <f>IF(D2924="","",IFERROR(VLOOKUP(D2924,Cadastro!$C$9:$D$1009,2,FALSE),"NOT FOUND"))</f>
        <v/>
      </c>
      <c r="F2924" s="94"/>
      <c r="G2924" s="76"/>
      <c r="H2924" s="81" t="str">
        <f>IFERROR(F2924*VLOOKUP(D2924,Saldo!$P$8:$U$1009,6,FALSE),"")</f>
        <v/>
      </c>
      <c r="I2924" s="78" t="str">
        <f>IFERROR(IF(D2924="","",VLOOKUP(D2924,Saldo!$P$8:$Q$1009,2,FALSE)),"")</f>
        <v/>
      </c>
      <c r="J2924" s="76"/>
      <c r="K2924" s="74" t="str">
        <f t="shared" si="45"/>
        <v/>
      </c>
    </row>
    <row r="2925" spans="1:11" ht="18.95" customHeight="1" x14ac:dyDescent="0.25">
      <c r="A2925" s="52"/>
      <c r="C2925" s="185"/>
      <c r="D2925" s="76"/>
      <c r="E2925" s="76" t="str">
        <f>IF(D2925="","",IFERROR(VLOOKUP(D2925,Cadastro!$C$9:$D$1009,2,FALSE),"NOT FOUND"))</f>
        <v/>
      </c>
      <c r="F2925" s="94"/>
      <c r="G2925" s="76"/>
      <c r="H2925" s="81" t="str">
        <f>IFERROR(F2925*VLOOKUP(D2925,Saldo!$P$8:$U$1009,6,FALSE),"")</f>
        <v/>
      </c>
      <c r="I2925" s="78" t="str">
        <f>IFERROR(IF(D2925="","",VLOOKUP(D2925,Saldo!$P$8:$Q$1009,2,FALSE)),"")</f>
        <v/>
      </c>
      <c r="J2925" s="76"/>
      <c r="K2925" s="74" t="str">
        <f t="shared" si="45"/>
        <v/>
      </c>
    </row>
    <row r="2926" spans="1:11" ht="18.95" customHeight="1" x14ac:dyDescent="0.25">
      <c r="A2926" s="52"/>
      <c r="C2926" s="185"/>
      <c r="D2926" s="76"/>
      <c r="E2926" s="76" t="str">
        <f>IF(D2926="","",IFERROR(VLOOKUP(D2926,Cadastro!$C$9:$D$1009,2,FALSE),"NOT FOUND"))</f>
        <v/>
      </c>
      <c r="F2926" s="94"/>
      <c r="G2926" s="76"/>
      <c r="H2926" s="81" t="str">
        <f>IFERROR(F2926*VLOOKUP(D2926,Saldo!$P$8:$U$1009,6,FALSE),"")</f>
        <v/>
      </c>
      <c r="I2926" s="78" t="str">
        <f>IFERROR(IF(D2926="","",VLOOKUP(D2926,Saldo!$P$8:$Q$1009,2,FALSE)),"")</f>
        <v/>
      </c>
      <c r="J2926" s="76"/>
      <c r="K2926" s="74" t="str">
        <f t="shared" si="45"/>
        <v/>
      </c>
    </row>
    <row r="2927" spans="1:11" ht="18.95" customHeight="1" x14ac:dyDescent="0.25">
      <c r="A2927" s="52"/>
      <c r="C2927" s="185"/>
      <c r="D2927" s="76"/>
      <c r="E2927" s="76" t="str">
        <f>IF(D2927="","",IFERROR(VLOOKUP(D2927,Cadastro!$C$9:$D$1009,2,FALSE),"NOT FOUND"))</f>
        <v/>
      </c>
      <c r="F2927" s="94"/>
      <c r="G2927" s="76"/>
      <c r="H2927" s="81" t="str">
        <f>IFERROR(F2927*VLOOKUP(D2927,Saldo!$P$8:$U$1009,6,FALSE),"")</f>
        <v/>
      </c>
      <c r="I2927" s="78" t="str">
        <f>IFERROR(IF(D2927="","",VLOOKUP(D2927,Saldo!$P$8:$Q$1009,2,FALSE)),"")</f>
        <v/>
      </c>
      <c r="J2927" s="76"/>
      <c r="K2927" s="74" t="str">
        <f t="shared" si="45"/>
        <v/>
      </c>
    </row>
    <row r="2928" spans="1:11" ht="18.95" customHeight="1" x14ac:dyDescent="0.25">
      <c r="A2928" s="52"/>
      <c r="C2928" s="185"/>
      <c r="D2928" s="76"/>
      <c r="E2928" s="76" t="str">
        <f>IF(D2928="","",IFERROR(VLOOKUP(D2928,Cadastro!$C$9:$D$1009,2,FALSE),"NOT FOUND"))</f>
        <v/>
      </c>
      <c r="F2928" s="94"/>
      <c r="G2928" s="76"/>
      <c r="H2928" s="81" t="str">
        <f>IFERROR(F2928*VLOOKUP(D2928,Saldo!$P$8:$U$1009,6,FALSE),"")</f>
        <v/>
      </c>
      <c r="I2928" s="78" t="str">
        <f>IFERROR(IF(D2928="","",VLOOKUP(D2928,Saldo!$P$8:$Q$1009,2,FALSE)),"")</f>
        <v/>
      </c>
      <c r="J2928" s="76"/>
      <c r="K2928" s="74" t="str">
        <f t="shared" si="45"/>
        <v/>
      </c>
    </row>
    <row r="2929" spans="1:11" ht="18.95" customHeight="1" x14ac:dyDescent="0.25">
      <c r="A2929" s="52"/>
      <c r="C2929" s="185"/>
      <c r="D2929" s="76"/>
      <c r="E2929" s="76" t="str">
        <f>IF(D2929="","",IFERROR(VLOOKUP(D2929,Cadastro!$C$9:$D$1009,2,FALSE),"NOT FOUND"))</f>
        <v/>
      </c>
      <c r="F2929" s="94"/>
      <c r="G2929" s="76"/>
      <c r="H2929" s="81" t="str">
        <f>IFERROR(F2929*VLOOKUP(D2929,Saldo!$P$8:$U$1009,6,FALSE),"")</f>
        <v/>
      </c>
      <c r="I2929" s="78" t="str">
        <f>IFERROR(IF(D2929="","",VLOOKUP(D2929,Saldo!$P$8:$Q$1009,2,FALSE)),"")</f>
        <v/>
      </c>
      <c r="J2929" s="76"/>
      <c r="K2929" s="74" t="str">
        <f t="shared" si="45"/>
        <v/>
      </c>
    </row>
    <row r="2930" spans="1:11" ht="18.95" customHeight="1" x14ac:dyDescent="0.25">
      <c r="A2930" s="52"/>
      <c r="C2930" s="185"/>
      <c r="D2930" s="76"/>
      <c r="E2930" s="76" t="str">
        <f>IF(D2930="","",IFERROR(VLOOKUP(D2930,Cadastro!$C$9:$D$1009,2,FALSE),"NOT FOUND"))</f>
        <v/>
      </c>
      <c r="F2930" s="94"/>
      <c r="G2930" s="76"/>
      <c r="H2930" s="81" t="str">
        <f>IFERROR(F2930*VLOOKUP(D2930,Saldo!$P$8:$U$1009,6,FALSE),"")</f>
        <v/>
      </c>
      <c r="I2930" s="78" t="str">
        <f>IFERROR(IF(D2930="","",VLOOKUP(D2930,Saldo!$P$8:$Q$1009,2,FALSE)),"")</f>
        <v/>
      </c>
      <c r="J2930" s="76"/>
      <c r="K2930" s="74" t="str">
        <f t="shared" si="45"/>
        <v/>
      </c>
    </row>
    <row r="2931" spans="1:11" ht="18.95" customHeight="1" x14ac:dyDescent="0.25">
      <c r="A2931" s="52"/>
      <c r="C2931" s="185"/>
      <c r="D2931" s="76"/>
      <c r="E2931" s="76" t="str">
        <f>IF(D2931="","",IFERROR(VLOOKUP(D2931,Cadastro!$C$9:$D$1009,2,FALSE),"NOT FOUND"))</f>
        <v/>
      </c>
      <c r="F2931" s="94"/>
      <c r="G2931" s="76"/>
      <c r="H2931" s="81" t="str">
        <f>IFERROR(F2931*VLOOKUP(D2931,Saldo!$P$8:$U$1009,6,FALSE),"")</f>
        <v/>
      </c>
      <c r="I2931" s="78" t="str">
        <f>IFERROR(IF(D2931="","",VLOOKUP(D2931,Saldo!$P$8:$Q$1009,2,FALSE)),"")</f>
        <v/>
      </c>
      <c r="J2931" s="76"/>
      <c r="K2931" s="74" t="str">
        <f t="shared" si="45"/>
        <v/>
      </c>
    </row>
    <row r="2932" spans="1:11" ht="18.95" customHeight="1" x14ac:dyDescent="0.25">
      <c r="A2932" s="52"/>
      <c r="C2932" s="185"/>
      <c r="D2932" s="76"/>
      <c r="E2932" s="76" t="str">
        <f>IF(D2932="","",IFERROR(VLOOKUP(D2932,Cadastro!$C$9:$D$1009,2,FALSE),"NOT FOUND"))</f>
        <v/>
      </c>
      <c r="F2932" s="94"/>
      <c r="G2932" s="76"/>
      <c r="H2932" s="81" t="str">
        <f>IFERROR(F2932*VLOOKUP(D2932,Saldo!$P$8:$U$1009,6,FALSE),"")</f>
        <v/>
      </c>
      <c r="I2932" s="78" t="str">
        <f>IFERROR(IF(D2932="","",VLOOKUP(D2932,Saldo!$P$8:$Q$1009,2,FALSE)),"")</f>
        <v/>
      </c>
      <c r="J2932" s="76"/>
      <c r="K2932" s="74" t="str">
        <f t="shared" si="45"/>
        <v/>
      </c>
    </row>
    <row r="2933" spans="1:11" ht="18.95" customHeight="1" x14ac:dyDescent="0.25">
      <c r="A2933" s="52"/>
      <c r="C2933" s="185"/>
      <c r="D2933" s="76"/>
      <c r="E2933" s="76" t="str">
        <f>IF(D2933="","",IFERROR(VLOOKUP(D2933,Cadastro!$C$9:$D$1009,2,FALSE),"NOT FOUND"))</f>
        <v/>
      </c>
      <c r="F2933" s="94"/>
      <c r="G2933" s="76"/>
      <c r="H2933" s="81" t="str">
        <f>IFERROR(F2933*VLOOKUP(D2933,Saldo!$P$8:$U$1009,6,FALSE),"")</f>
        <v/>
      </c>
      <c r="I2933" s="78" t="str">
        <f>IFERROR(IF(D2933="","",VLOOKUP(D2933,Saldo!$P$8:$Q$1009,2,FALSE)),"")</f>
        <v/>
      </c>
      <c r="J2933" s="76"/>
      <c r="K2933" s="74" t="str">
        <f t="shared" si="45"/>
        <v/>
      </c>
    </row>
    <row r="2934" spans="1:11" ht="18.95" customHeight="1" x14ac:dyDescent="0.25">
      <c r="A2934" s="52"/>
      <c r="C2934" s="185"/>
      <c r="D2934" s="76"/>
      <c r="E2934" s="76" t="str">
        <f>IF(D2934="","",IFERROR(VLOOKUP(D2934,Cadastro!$C$9:$D$1009,2,FALSE),"NOT FOUND"))</f>
        <v/>
      </c>
      <c r="F2934" s="94"/>
      <c r="G2934" s="76"/>
      <c r="H2934" s="81" t="str">
        <f>IFERROR(F2934*VLOOKUP(D2934,Saldo!$P$8:$U$1009,6,FALSE),"")</f>
        <v/>
      </c>
      <c r="I2934" s="78" t="str">
        <f>IFERROR(IF(D2934="","",VLOOKUP(D2934,Saldo!$P$8:$Q$1009,2,FALSE)),"")</f>
        <v/>
      </c>
      <c r="J2934" s="76"/>
      <c r="K2934" s="74" t="str">
        <f t="shared" si="45"/>
        <v/>
      </c>
    </row>
    <row r="2935" spans="1:11" ht="18.95" customHeight="1" x14ac:dyDescent="0.25">
      <c r="A2935" s="52"/>
      <c r="C2935" s="185"/>
      <c r="D2935" s="76"/>
      <c r="E2935" s="76" t="str">
        <f>IF(D2935="","",IFERROR(VLOOKUP(D2935,Cadastro!$C$9:$D$1009,2,FALSE),"NOT FOUND"))</f>
        <v/>
      </c>
      <c r="F2935" s="94"/>
      <c r="G2935" s="76"/>
      <c r="H2935" s="81" t="str">
        <f>IFERROR(F2935*VLOOKUP(D2935,Saldo!$P$8:$U$1009,6,FALSE),"")</f>
        <v/>
      </c>
      <c r="I2935" s="78" t="str">
        <f>IFERROR(IF(D2935="","",VLOOKUP(D2935,Saldo!$P$8:$Q$1009,2,FALSE)),"")</f>
        <v/>
      </c>
      <c r="J2935" s="76"/>
      <c r="K2935" s="74" t="str">
        <f t="shared" si="45"/>
        <v/>
      </c>
    </row>
    <row r="2936" spans="1:11" ht="18.95" customHeight="1" x14ac:dyDescent="0.25">
      <c r="A2936" s="52"/>
      <c r="C2936" s="185"/>
      <c r="D2936" s="76"/>
      <c r="E2936" s="76" t="str">
        <f>IF(D2936="","",IFERROR(VLOOKUP(D2936,Cadastro!$C$9:$D$1009,2,FALSE),"NOT FOUND"))</f>
        <v/>
      </c>
      <c r="F2936" s="94"/>
      <c r="G2936" s="76"/>
      <c r="H2936" s="81" t="str">
        <f>IFERROR(F2936*VLOOKUP(D2936,Saldo!$P$8:$U$1009,6,FALSE),"")</f>
        <v/>
      </c>
      <c r="I2936" s="78" t="str">
        <f>IFERROR(IF(D2936="","",VLOOKUP(D2936,Saldo!$P$8:$Q$1009,2,FALSE)),"")</f>
        <v/>
      </c>
      <c r="J2936" s="76"/>
      <c r="K2936" s="74" t="str">
        <f t="shared" si="45"/>
        <v/>
      </c>
    </row>
    <row r="2937" spans="1:11" ht="18.95" customHeight="1" x14ac:dyDescent="0.25">
      <c r="A2937" s="52"/>
      <c r="C2937" s="185"/>
      <c r="D2937" s="76"/>
      <c r="E2937" s="76" t="str">
        <f>IF(D2937="","",IFERROR(VLOOKUP(D2937,Cadastro!$C$9:$D$1009,2,FALSE),"NOT FOUND"))</f>
        <v/>
      </c>
      <c r="F2937" s="94"/>
      <c r="G2937" s="76"/>
      <c r="H2937" s="81" t="str">
        <f>IFERROR(F2937*VLOOKUP(D2937,Saldo!$P$8:$U$1009,6,FALSE),"")</f>
        <v/>
      </c>
      <c r="I2937" s="78" t="str">
        <f>IFERROR(IF(D2937="","",VLOOKUP(D2937,Saldo!$P$8:$Q$1009,2,FALSE)),"")</f>
        <v/>
      </c>
      <c r="J2937" s="76"/>
      <c r="K2937" s="74" t="str">
        <f t="shared" si="45"/>
        <v/>
      </c>
    </row>
    <row r="2938" spans="1:11" ht="18.95" customHeight="1" x14ac:dyDescent="0.25">
      <c r="A2938" s="52"/>
      <c r="C2938" s="185"/>
      <c r="D2938" s="76"/>
      <c r="E2938" s="76" t="str">
        <f>IF(D2938="","",IFERROR(VLOOKUP(D2938,Cadastro!$C$9:$D$1009,2,FALSE),"NOT FOUND"))</f>
        <v/>
      </c>
      <c r="F2938" s="94"/>
      <c r="G2938" s="76"/>
      <c r="H2938" s="81" t="str">
        <f>IFERROR(F2938*VLOOKUP(D2938,Saldo!$P$8:$U$1009,6,FALSE),"")</f>
        <v/>
      </c>
      <c r="I2938" s="78" t="str">
        <f>IFERROR(IF(D2938="","",VLOOKUP(D2938,Saldo!$P$8:$Q$1009,2,FALSE)),"")</f>
        <v/>
      </c>
      <c r="J2938" s="76"/>
      <c r="K2938" s="74" t="str">
        <f t="shared" si="45"/>
        <v/>
      </c>
    </row>
    <row r="2939" spans="1:11" ht="18.95" customHeight="1" x14ac:dyDescent="0.25">
      <c r="A2939" s="52"/>
      <c r="C2939" s="185"/>
      <c r="D2939" s="76"/>
      <c r="E2939" s="76" t="str">
        <f>IF(D2939="","",IFERROR(VLOOKUP(D2939,Cadastro!$C$9:$D$1009,2,FALSE),"NOT FOUND"))</f>
        <v/>
      </c>
      <c r="F2939" s="94"/>
      <c r="G2939" s="76"/>
      <c r="H2939" s="81" t="str">
        <f>IFERROR(F2939*VLOOKUP(D2939,Saldo!$P$8:$U$1009,6,FALSE),"")</f>
        <v/>
      </c>
      <c r="I2939" s="78" t="str">
        <f>IFERROR(IF(D2939="","",VLOOKUP(D2939,Saldo!$P$8:$Q$1009,2,FALSE)),"")</f>
        <v/>
      </c>
      <c r="J2939" s="76"/>
      <c r="K2939" s="74" t="str">
        <f t="shared" si="45"/>
        <v/>
      </c>
    </row>
    <row r="2940" spans="1:11" ht="18.95" customHeight="1" x14ac:dyDescent="0.25">
      <c r="A2940" s="52"/>
      <c r="C2940" s="185"/>
      <c r="D2940" s="76"/>
      <c r="E2940" s="76" t="str">
        <f>IF(D2940="","",IFERROR(VLOOKUP(D2940,Cadastro!$C$9:$D$1009,2,FALSE),"NOT FOUND"))</f>
        <v/>
      </c>
      <c r="F2940" s="94"/>
      <c r="G2940" s="76"/>
      <c r="H2940" s="81" t="str">
        <f>IFERROR(F2940*VLOOKUP(D2940,Saldo!$P$8:$U$1009,6,FALSE),"")</f>
        <v/>
      </c>
      <c r="I2940" s="78" t="str">
        <f>IFERROR(IF(D2940="","",VLOOKUP(D2940,Saldo!$P$8:$Q$1009,2,FALSE)),"")</f>
        <v/>
      </c>
      <c r="J2940" s="76"/>
      <c r="K2940" s="74" t="str">
        <f t="shared" si="45"/>
        <v/>
      </c>
    </row>
    <row r="2941" spans="1:11" ht="18.95" customHeight="1" x14ac:dyDescent="0.25">
      <c r="A2941" s="52"/>
      <c r="C2941" s="185"/>
      <c r="D2941" s="76"/>
      <c r="E2941" s="76" t="str">
        <f>IF(D2941="","",IFERROR(VLOOKUP(D2941,Cadastro!$C$9:$D$1009,2,FALSE),"NOT FOUND"))</f>
        <v/>
      </c>
      <c r="F2941" s="94"/>
      <c r="G2941" s="76"/>
      <c r="H2941" s="81" t="str">
        <f>IFERROR(F2941*VLOOKUP(D2941,Saldo!$P$8:$U$1009,6,FALSE),"")</f>
        <v/>
      </c>
      <c r="I2941" s="78" t="str">
        <f>IFERROR(IF(D2941="","",VLOOKUP(D2941,Saldo!$P$8:$Q$1009,2,FALSE)),"")</f>
        <v/>
      </c>
      <c r="J2941" s="76"/>
      <c r="K2941" s="74" t="str">
        <f t="shared" si="45"/>
        <v/>
      </c>
    </row>
    <row r="2942" spans="1:11" ht="18.95" customHeight="1" x14ac:dyDescent="0.25">
      <c r="A2942" s="52"/>
      <c r="C2942" s="185"/>
      <c r="D2942" s="76"/>
      <c r="E2942" s="76" t="str">
        <f>IF(D2942="","",IFERROR(VLOOKUP(D2942,Cadastro!$C$9:$D$1009,2,FALSE),"NOT FOUND"))</f>
        <v/>
      </c>
      <c r="F2942" s="94"/>
      <c r="G2942" s="76"/>
      <c r="H2942" s="81" t="str">
        <f>IFERROR(F2942*VLOOKUP(D2942,Saldo!$P$8:$U$1009,6,FALSE),"")</f>
        <v/>
      </c>
      <c r="I2942" s="78" t="str">
        <f>IFERROR(IF(D2942="","",VLOOKUP(D2942,Saldo!$P$8:$Q$1009,2,FALSE)),"")</f>
        <v/>
      </c>
      <c r="J2942" s="76"/>
      <c r="K2942" s="74" t="str">
        <f t="shared" si="45"/>
        <v/>
      </c>
    </row>
    <row r="2943" spans="1:11" ht="18.95" customHeight="1" x14ac:dyDescent="0.25">
      <c r="A2943" s="52"/>
      <c r="C2943" s="185"/>
      <c r="D2943" s="76"/>
      <c r="E2943" s="76" t="str">
        <f>IF(D2943="","",IFERROR(VLOOKUP(D2943,Cadastro!$C$9:$D$1009,2,FALSE),"NOT FOUND"))</f>
        <v/>
      </c>
      <c r="F2943" s="94"/>
      <c r="G2943" s="76"/>
      <c r="H2943" s="81" t="str">
        <f>IFERROR(F2943*VLOOKUP(D2943,Saldo!$P$8:$U$1009,6,FALSE),"")</f>
        <v/>
      </c>
      <c r="I2943" s="78" t="str">
        <f>IFERROR(IF(D2943="","",VLOOKUP(D2943,Saldo!$P$8:$Q$1009,2,FALSE)),"")</f>
        <v/>
      </c>
      <c r="J2943" s="76"/>
      <c r="K2943" s="74" t="str">
        <f t="shared" si="45"/>
        <v/>
      </c>
    </row>
    <row r="2944" spans="1:11" ht="18.95" customHeight="1" x14ac:dyDescent="0.25">
      <c r="A2944" s="52"/>
      <c r="C2944" s="185"/>
      <c r="D2944" s="76"/>
      <c r="E2944" s="76" t="str">
        <f>IF(D2944="","",IFERROR(VLOOKUP(D2944,Cadastro!$C$9:$D$1009,2,FALSE),"NOT FOUND"))</f>
        <v/>
      </c>
      <c r="F2944" s="94"/>
      <c r="G2944" s="76"/>
      <c r="H2944" s="81" t="str">
        <f>IFERROR(F2944*VLOOKUP(D2944,Saldo!$P$8:$U$1009,6,FALSE),"")</f>
        <v/>
      </c>
      <c r="I2944" s="78" t="str">
        <f>IFERROR(IF(D2944="","",VLOOKUP(D2944,Saldo!$P$8:$Q$1009,2,FALSE)),"")</f>
        <v/>
      </c>
      <c r="J2944" s="76"/>
      <c r="K2944" s="74" t="str">
        <f t="shared" si="45"/>
        <v/>
      </c>
    </row>
    <row r="2945" spans="1:11" ht="18.95" customHeight="1" x14ac:dyDescent="0.25">
      <c r="A2945" s="52"/>
      <c r="C2945" s="185"/>
      <c r="D2945" s="76"/>
      <c r="E2945" s="76" t="str">
        <f>IF(D2945="","",IFERROR(VLOOKUP(D2945,Cadastro!$C$9:$D$1009,2,FALSE),"NOT FOUND"))</f>
        <v/>
      </c>
      <c r="F2945" s="94"/>
      <c r="G2945" s="76"/>
      <c r="H2945" s="81" t="str">
        <f>IFERROR(F2945*VLOOKUP(D2945,Saldo!$P$8:$U$1009,6,FALSE),"")</f>
        <v/>
      </c>
      <c r="I2945" s="78" t="str">
        <f>IFERROR(IF(D2945="","",VLOOKUP(D2945,Saldo!$P$8:$Q$1009,2,FALSE)),"")</f>
        <v/>
      </c>
      <c r="J2945" s="76"/>
      <c r="K2945" s="74" t="str">
        <f t="shared" si="45"/>
        <v/>
      </c>
    </row>
    <row r="2946" spans="1:11" ht="18.95" customHeight="1" x14ac:dyDescent="0.25">
      <c r="A2946" s="52"/>
      <c r="C2946" s="185"/>
      <c r="D2946" s="76"/>
      <c r="E2946" s="76" t="str">
        <f>IF(D2946="","",IFERROR(VLOOKUP(D2946,Cadastro!$C$9:$D$1009,2,FALSE),"NOT FOUND"))</f>
        <v/>
      </c>
      <c r="F2946" s="94"/>
      <c r="G2946" s="76"/>
      <c r="H2946" s="81" t="str">
        <f>IFERROR(F2946*VLOOKUP(D2946,Saldo!$P$8:$U$1009,6,FALSE),"")</f>
        <v/>
      </c>
      <c r="I2946" s="78" t="str">
        <f>IFERROR(IF(D2946="","",VLOOKUP(D2946,Saldo!$P$8:$Q$1009,2,FALSE)),"")</f>
        <v/>
      </c>
      <c r="J2946" s="76"/>
      <c r="K2946" s="74" t="str">
        <f t="shared" si="45"/>
        <v/>
      </c>
    </row>
    <row r="2947" spans="1:11" ht="18.95" customHeight="1" x14ac:dyDescent="0.25">
      <c r="A2947" s="52"/>
      <c r="C2947" s="185"/>
      <c r="D2947" s="76"/>
      <c r="E2947" s="76" t="str">
        <f>IF(D2947="","",IFERROR(VLOOKUP(D2947,Cadastro!$C$9:$D$1009,2,FALSE),"NOT FOUND"))</f>
        <v/>
      </c>
      <c r="F2947" s="94"/>
      <c r="G2947" s="76"/>
      <c r="H2947" s="81" t="str">
        <f>IFERROR(F2947*VLOOKUP(D2947,Saldo!$P$8:$U$1009,6,FALSE),"")</f>
        <v/>
      </c>
      <c r="I2947" s="78" t="str">
        <f>IFERROR(IF(D2947="","",VLOOKUP(D2947,Saldo!$P$8:$Q$1009,2,FALSE)),"")</f>
        <v/>
      </c>
      <c r="J2947" s="76"/>
      <c r="K2947" s="74" t="str">
        <f t="shared" si="45"/>
        <v/>
      </c>
    </row>
    <row r="2948" spans="1:11" ht="18.95" customHeight="1" x14ac:dyDescent="0.25">
      <c r="A2948" s="52"/>
      <c r="C2948" s="185"/>
      <c r="D2948" s="76"/>
      <c r="E2948" s="76" t="str">
        <f>IF(D2948="","",IFERROR(VLOOKUP(D2948,Cadastro!$C$9:$D$1009,2,FALSE),"NOT FOUND"))</f>
        <v/>
      </c>
      <c r="F2948" s="94"/>
      <c r="G2948" s="76"/>
      <c r="H2948" s="81" t="str">
        <f>IFERROR(F2948*VLOOKUP(D2948,Saldo!$P$8:$U$1009,6,FALSE),"")</f>
        <v/>
      </c>
      <c r="I2948" s="78" t="str">
        <f>IFERROR(IF(D2948="","",VLOOKUP(D2948,Saldo!$P$8:$Q$1009,2,FALSE)),"")</f>
        <v/>
      </c>
      <c r="J2948" s="76"/>
      <c r="K2948" s="74" t="str">
        <f t="shared" si="45"/>
        <v/>
      </c>
    </row>
    <row r="2949" spans="1:11" ht="18.95" customHeight="1" x14ac:dyDescent="0.25">
      <c r="A2949" s="52"/>
      <c r="C2949" s="185"/>
      <c r="D2949" s="76"/>
      <c r="E2949" s="76" t="str">
        <f>IF(D2949="","",IFERROR(VLOOKUP(D2949,Cadastro!$C$9:$D$1009,2,FALSE),"NOT FOUND"))</f>
        <v/>
      </c>
      <c r="F2949" s="94"/>
      <c r="G2949" s="76"/>
      <c r="H2949" s="81" t="str">
        <f>IFERROR(F2949*VLOOKUP(D2949,Saldo!$P$8:$U$1009,6,FALSE),"")</f>
        <v/>
      </c>
      <c r="I2949" s="78" t="str">
        <f>IFERROR(IF(D2949="","",VLOOKUP(D2949,Saldo!$P$8:$Q$1009,2,FALSE)),"")</f>
        <v/>
      </c>
      <c r="J2949" s="76"/>
      <c r="K2949" s="74" t="str">
        <f t="shared" si="45"/>
        <v/>
      </c>
    </row>
    <row r="2950" spans="1:11" ht="18.95" customHeight="1" x14ac:dyDescent="0.25">
      <c r="A2950" s="52"/>
      <c r="C2950" s="185"/>
      <c r="D2950" s="76"/>
      <c r="E2950" s="76" t="str">
        <f>IF(D2950="","",IFERROR(VLOOKUP(D2950,Cadastro!$C$9:$D$1009,2,FALSE),"NOT FOUND"))</f>
        <v/>
      </c>
      <c r="F2950" s="94"/>
      <c r="G2950" s="76"/>
      <c r="H2950" s="81" t="str">
        <f>IFERROR(F2950*VLOOKUP(D2950,Saldo!$P$8:$U$1009,6,FALSE),"")</f>
        <v/>
      </c>
      <c r="I2950" s="78" t="str">
        <f>IFERROR(IF(D2950="","",VLOOKUP(D2950,Saldo!$P$8:$Q$1009,2,FALSE)),"")</f>
        <v/>
      </c>
      <c r="J2950" s="76"/>
      <c r="K2950" s="74" t="str">
        <f t="shared" si="45"/>
        <v/>
      </c>
    </row>
    <row r="2951" spans="1:11" ht="18.95" customHeight="1" x14ac:dyDescent="0.25">
      <c r="A2951" s="52"/>
      <c r="C2951" s="185"/>
      <c r="D2951" s="76"/>
      <c r="E2951" s="76" t="str">
        <f>IF(D2951="","",IFERROR(VLOOKUP(D2951,Cadastro!$C$9:$D$1009,2,FALSE),"NOT FOUND"))</f>
        <v/>
      </c>
      <c r="F2951" s="94"/>
      <c r="G2951" s="76"/>
      <c r="H2951" s="81" t="str">
        <f>IFERROR(F2951*VLOOKUP(D2951,Saldo!$P$8:$U$1009,6,FALSE),"")</f>
        <v/>
      </c>
      <c r="I2951" s="78" t="str">
        <f>IFERROR(IF(D2951="","",VLOOKUP(D2951,Saldo!$P$8:$Q$1009,2,FALSE)),"")</f>
        <v/>
      </c>
      <c r="J2951" s="76"/>
      <c r="K2951" s="74" t="str">
        <f t="shared" si="45"/>
        <v/>
      </c>
    </row>
    <row r="2952" spans="1:11" ht="18.95" customHeight="1" x14ac:dyDescent="0.25">
      <c r="A2952" s="52"/>
      <c r="C2952" s="185"/>
      <c r="D2952" s="76"/>
      <c r="E2952" s="76" t="str">
        <f>IF(D2952="","",IFERROR(VLOOKUP(D2952,Cadastro!$C$9:$D$1009,2,FALSE),"NOT FOUND"))</f>
        <v/>
      </c>
      <c r="F2952" s="94"/>
      <c r="G2952" s="76"/>
      <c r="H2952" s="81" t="str">
        <f>IFERROR(F2952*VLOOKUP(D2952,Saldo!$P$8:$U$1009,6,FALSE),"")</f>
        <v/>
      </c>
      <c r="I2952" s="78" t="str">
        <f>IFERROR(IF(D2952="","",VLOOKUP(D2952,Saldo!$P$8:$Q$1009,2,FALSE)),"")</f>
        <v/>
      </c>
      <c r="J2952" s="76"/>
      <c r="K2952" s="74" t="str">
        <f t="shared" si="45"/>
        <v/>
      </c>
    </row>
    <row r="2953" spans="1:11" ht="18.95" customHeight="1" x14ac:dyDescent="0.25">
      <c r="A2953" s="52"/>
      <c r="C2953" s="185"/>
      <c r="D2953" s="76"/>
      <c r="E2953" s="76" t="str">
        <f>IF(D2953="","",IFERROR(VLOOKUP(D2953,Cadastro!$C$9:$D$1009,2,FALSE),"NOT FOUND"))</f>
        <v/>
      </c>
      <c r="F2953" s="94"/>
      <c r="G2953" s="76"/>
      <c r="H2953" s="81" t="str">
        <f>IFERROR(F2953*VLOOKUP(D2953,Saldo!$P$8:$U$1009,6,FALSE),"")</f>
        <v/>
      </c>
      <c r="I2953" s="78" t="str">
        <f>IFERROR(IF(D2953="","",VLOOKUP(D2953,Saldo!$P$8:$Q$1009,2,FALSE)),"")</f>
        <v/>
      </c>
      <c r="J2953" s="76"/>
      <c r="K2953" s="74" t="str">
        <f t="shared" si="45"/>
        <v/>
      </c>
    </row>
    <row r="2954" spans="1:11" ht="18.95" customHeight="1" x14ac:dyDescent="0.25">
      <c r="A2954" s="52"/>
      <c r="C2954" s="185"/>
      <c r="D2954" s="76"/>
      <c r="E2954" s="76" t="str">
        <f>IF(D2954="","",IFERROR(VLOOKUP(D2954,Cadastro!$C$9:$D$1009,2,FALSE),"NOT FOUND"))</f>
        <v/>
      </c>
      <c r="F2954" s="94"/>
      <c r="G2954" s="76"/>
      <c r="H2954" s="81" t="str">
        <f>IFERROR(F2954*VLOOKUP(D2954,Saldo!$P$8:$U$1009,6,FALSE),"")</f>
        <v/>
      </c>
      <c r="I2954" s="78" t="str">
        <f>IFERROR(IF(D2954="","",VLOOKUP(D2954,Saldo!$P$8:$Q$1009,2,FALSE)),"")</f>
        <v/>
      </c>
      <c r="J2954" s="76"/>
      <c r="K2954" s="74" t="str">
        <f t="shared" ref="K2954:K3017" si="46">IF(C2954="","",MONTH(C2954))</f>
        <v/>
      </c>
    </row>
    <row r="2955" spans="1:11" ht="18.95" customHeight="1" x14ac:dyDescent="0.25">
      <c r="A2955" s="52"/>
      <c r="C2955" s="185"/>
      <c r="D2955" s="76"/>
      <c r="E2955" s="76" t="str">
        <f>IF(D2955="","",IFERROR(VLOOKUP(D2955,Cadastro!$C$9:$D$1009,2,FALSE),"NOT FOUND"))</f>
        <v/>
      </c>
      <c r="F2955" s="94"/>
      <c r="G2955" s="76"/>
      <c r="H2955" s="81" t="str">
        <f>IFERROR(F2955*VLOOKUP(D2955,Saldo!$P$8:$U$1009,6,FALSE),"")</f>
        <v/>
      </c>
      <c r="I2955" s="78" t="str">
        <f>IFERROR(IF(D2955="","",VLOOKUP(D2955,Saldo!$P$8:$Q$1009,2,FALSE)),"")</f>
        <v/>
      </c>
      <c r="J2955" s="76"/>
      <c r="K2955" s="74" t="str">
        <f t="shared" si="46"/>
        <v/>
      </c>
    </row>
    <row r="2956" spans="1:11" ht="18.95" customHeight="1" x14ac:dyDescent="0.25">
      <c r="A2956" s="52"/>
      <c r="C2956" s="185"/>
      <c r="D2956" s="76"/>
      <c r="E2956" s="76" t="str">
        <f>IF(D2956="","",IFERROR(VLOOKUP(D2956,Cadastro!$C$9:$D$1009,2,FALSE),"NOT FOUND"))</f>
        <v/>
      </c>
      <c r="F2956" s="94"/>
      <c r="G2956" s="76"/>
      <c r="H2956" s="81" t="str">
        <f>IFERROR(F2956*VLOOKUP(D2956,Saldo!$P$8:$U$1009,6,FALSE),"")</f>
        <v/>
      </c>
      <c r="I2956" s="78" t="str">
        <f>IFERROR(IF(D2956="","",VLOOKUP(D2956,Saldo!$P$8:$Q$1009,2,FALSE)),"")</f>
        <v/>
      </c>
      <c r="J2956" s="76"/>
      <c r="K2956" s="74" t="str">
        <f t="shared" si="46"/>
        <v/>
      </c>
    </row>
    <row r="2957" spans="1:11" ht="18.95" customHeight="1" x14ac:dyDescent="0.25">
      <c r="A2957" s="52"/>
      <c r="C2957" s="185"/>
      <c r="D2957" s="76"/>
      <c r="E2957" s="76" t="str">
        <f>IF(D2957="","",IFERROR(VLOOKUP(D2957,Cadastro!$C$9:$D$1009,2,FALSE),"NOT FOUND"))</f>
        <v/>
      </c>
      <c r="F2957" s="94"/>
      <c r="G2957" s="76"/>
      <c r="H2957" s="81" t="str">
        <f>IFERROR(F2957*VLOOKUP(D2957,Saldo!$P$8:$U$1009,6,FALSE),"")</f>
        <v/>
      </c>
      <c r="I2957" s="78" t="str">
        <f>IFERROR(IF(D2957="","",VLOOKUP(D2957,Saldo!$P$8:$Q$1009,2,FALSE)),"")</f>
        <v/>
      </c>
      <c r="J2957" s="76"/>
      <c r="K2957" s="74" t="str">
        <f t="shared" si="46"/>
        <v/>
      </c>
    </row>
    <row r="2958" spans="1:11" ht="18.95" customHeight="1" x14ac:dyDescent="0.25">
      <c r="A2958" s="52"/>
      <c r="C2958" s="185"/>
      <c r="D2958" s="76"/>
      <c r="E2958" s="76" t="str">
        <f>IF(D2958="","",IFERROR(VLOOKUP(D2958,Cadastro!$C$9:$D$1009,2,FALSE),"NOT FOUND"))</f>
        <v/>
      </c>
      <c r="F2958" s="94"/>
      <c r="G2958" s="76"/>
      <c r="H2958" s="81" t="str">
        <f>IFERROR(F2958*VLOOKUP(D2958,Saldo!$P$8:$U$1009,6,FALSE),"")</f>
        <v/>
      </c>
      <c r="I2958" s="78" t="str">
        <f>IFERROR(IF(D2958="","",VLOOKUP(D2958,Saldo!$P$8:$Q$1009,2,FALSE)),"")</f>
        <v/>
      </c>
      <c r="J2958" s="76"/>
      <c r="K2958" s="74" t="str">
        <f t="shared" si="46"/>
        <v/>
      </c>
    </row>
    <row r="2959" spans="1:11" ht="18.95" customHeight="1" x14ac:dyDescent="0.25">
      <c r="A2959" s="52"/>
      <c r="C2959" s="185"/>
      <c r="D2959" s="76"/>
      <c r="E2959" s="76" t="str">
        <f>IF(D2959="","",IFERROR(VLOOKUP(D2959,Cadastro!$C$9:$D$1009,2,FALSE),"NOT FOUND"))</f>
        <v/>
      </c>
      <c r="F2959" s="94"/>
      <c r="G2959" s="76"/>
      <c r="H2959" s="81" t="str">
        <f>IFERROR(F2959*VLOOKUP(D2959,Saldo!$P$8:$U$1009,6,FALSE),"")</f>
        <v/>
      </c>
      <c r="I2959" s="78" t="str">
        <f>IFERROR(IF(D2959="","",VLOOKUP(D2959,Saldo!$P$8:$Q$1009,2,FALSE)),"")</f>
        <v/>
      </c>
      <c r="J2959" s="76"/>
      <c r="K2959" s="74" t="str">
        <f t="shared" si="46"/>
        <v/>
      </c>
    </row>
    <row r="2960" spans="1:11" ht="18.95" customHeight="1" x14ac:dyDescent="0.25">
      <c r="A2960" s="52"/>
      <c r="C2960" s="185"/>
      <c r="D2960" s="76"/>
      <c r="E2960" s="76" t="str">
        <f>IF(D2960="","",IFERROR(VLOOKUP(D2960,Cadastro!$C$9:$D$1009,2,FALSE),"NOT FOUND"))</f>
        <v/>
      </c>
      <c r="F2960" s="94"/>
      <c r="G2960" s="76"/>
      <c r="H2960" s="81" t="str">
        <f>IFERROR(F2960*VLOOKUP(D2960,Saldo!$P$8:$U$1009,6,FALSE),"")</f>
        <v/>
      </c>
      <c r="I2960" s="78" t="str">
        <f>IFERROR(IF(D2960="","",VLOOKUP(D2960,Saldo!$P$8:$Q$1009,2,FALSE)),"")</f>
        <v/>
      </c>
      <c r="J2960" s="76"/>
      <c r="K2960" s="74" t="str">
        <f t="shared" si="46"/>
        <v/>
      </c>
    </row>
    <row r="2961" spans="1:11" ht="18.95" customHeight="1" x14ac:dyDescent="0.25">
      <c r="A2961" s="52"/>
      <c r="C2961" s="185"/>
      <c r="D2961" s="76"/>
      <c r="E2961" s="76" t="str">
        <f>IF(D2961="","",IFERROR(VLOOKUP(D2961,Cadastro!$C$9:$D$1009,2,FALSE),"NOT FOUND"))</f>
        <v/>
      </c>
      <c r="F2961" s="94"/>
      <c r="G2961" s="76"/>
      <c r="H2961" s="81" t="str">
        <f>IFERROR(F2961*VLOOKUP(D2961,Saldo!$P$8:$U$1009,6,FALSE),"")</f>
        <v/>
      </c>
      <c r="I2961" s="78" t="str">
        <f>IFERROR(IF(D2961="","",VLOOKUP(D2961,Saldo!$P$8:$Q$1009,2,FALSE)),"")</f>
        <v/>
      </c>
      <c r="J2961" s="76"/>
      <c r="K2961" s="74" t="str">
        <f t="shared" si="46"/>
        <v/>
      </c>
    </row>
    <row r="2962" spans="1:11" ht="18.95" customHeight="1" x14ac:dyDescent="0.25">
      <c r="A2962" s="52"/>
      <c r="C2962" s="185"/>
      <c r="D2962" s="76"/>
      <c r="E2962" s="76" t="str">
        <f>IF(D2962="","",IFERROR(VLOOKUP(D2962,Cadastro!$C$9:$D$1009,2,FALSE),"NOT FOUND"))</f>
        <v/>
      </c>
      <c r="F2962" s="94"/>
      <c r="G2962" s="76"/>
      <c r="H2962" s="81" t="str">
        <f>IFERROR(F2962*VLOOKUP(D2962,Saldo!$P$8:$U$1009,6,FALSE),"")</f>
        <v/>
      </c>
      <c r="I2962" s="78" t="str">
        <f>IFERROR(IF(D2962="","",VLOOKUP(D2962,Saldo!$P$8:$Q$1009,2,FALSE)),"")</f>
        <v/>
      </c>
      <c r="J2962" s="76"/>
      <c r="K2962" s="74" t="str">
        <f t="shared" si="46"/>
        <v/>
      </c>
    </row>
    <row r="2963" spans="1:11" ht="18.95" customHeight="1" x14ac:dyDescent="0.25">
      <c r="A2963" s="52"/>
      <c r="C2963" s="185"/>
      <c r="D2963" s="76"/>
      <c r="E2963" s="76" t="str">
        <f>IF(D2963="","",IFERROR(VLOOKUP(D2963,Cadastro!$C$9:$D$1009,2,FALSE),"NOT FOUND"))</f>
        <v/>
      </c>
      <c r="F2963" s="94"/>
      <c r="G2963" s="76"/>
      <c r="H2963" s="81" t="str">
        <f>IFERROR(F2963*VLOOKUP(D2963,Saldo!$P$8:$U$1009,6,FALSE),"")</f>
        <v/>
      </c>
      <c r="I2963" s="78" t="str">
        <f>IFERROR(IF(D2963="","",VLOOKUP(D2963,Saldo!$P$8:$Q$1009,2,FALSE)),"")</f>
        <v/>
      </c>
      <c r="J2963" s="76"/>
      <c r="K2963" s="74" t="str">
        <f t="shared" si="46"/>
        <v/>
      </c>
    </row>
    <row r="2964" spans="1:11" ht="18.95" customHeight="1" x14ac:dyDescent="0.25">
      <c r="A2964" s="52"/>
      <c r="C2964" s="185"/>
      <c r="D2964" s="76"/>
      <c r="E2964" s="76" t="str">
        <f>IF(D2964="","",IFERROR(VLOOKUP(D2964,Cadastro!$C$9:$D$1009,2,FALSE),"NOT FOUND"))</f>
        <v/>
      </c>
      <c r="F2964" s="94"/>
      <c r="G2964" s="76"/>
      <c r="H2964" s="81" t="str">
        <f>IFERROR(F2964*VLOOKUP(D2964,Saldo!$P$8:$U$1009,6,FALSE),"")</f>
        <v/>
      </c>
      <c r="I2964" s="78" t="str">
        <f>IFERROR(IF(D2964="","",VLOOKUP(D2964,Saldo!$P$8:$Q$1009,2,FALSE)),"")</f>
        <v/>
      </c>
      <c r="J2964" s="76"/>
      <c r="K2964" s="74" t="str">
        <f t="shared" si="46"/>
        <v/>
      </c>
    </row>
    <row r="2965" spans="1:11" ht="18.95" customHeight="1" x14ac:dyDescent="0.25">
      <c r="A2965" s="52"/>
      <c r="C2965" s="185"/>
      <c r="D2965" s="76"/>
      <c r="E2965" s="76" t="str">
        <f>IF(D2965="","",IFERROR(VLOOKUP(D2965,Cadastro!$C$9:$D$1009,2,FALSE),"NOT FOUND"))</f>
        <v/>
      </c>
      <c r="F2965" s="94"/>
      <c r="G2965" s="76"/>
      <c r="H2965" s="81" t="str">
        <f>IFERROR(F2965*VLOOKUP(D2965,Saldo!$P$8:$U$1009,6,FALSE),"")</f>
        <v/>
      </c>
      <c r="I2965" s="78" t="str">
        <f>IFERROR(IF(D2965="","",VLOOKUP(D2965,Saldo!$P$8:$Q$1009,2,FALSE)),"")</f>
        <v/>
      </c>
      <c r="J2965" s="76"/>
      <c r="K2965" s="74" t="str">
        <f t="shared" si="46"/>
        <v/>
      </c>
    </row>
    <row r="2966" spans="1:11" ht="18.95" customHeight="1" x14ac:dyDescent="0.25">
      <c r="A2966" s="52"/>
      <c r="C2966" s="185"/>
      <c r="D2966" s="76"/>
      <c r="E2966" s="76" t="str">
        <f>IF(D2966="","",IFERROR(VLOOKUP(D2966,Cadastro!$C$9:$D$1009,2,FALSE),"NOT FOUND"))</f>
        <v/>
      </c>
      <c r="F2966" s="94"/>
      <c r="G2966" s="76"/>
      <c r="H2966" s="81" t="str">
        <f>IFERROR(F2966*VLOOKUP(D2966,Saldo!$P$8:$U$1009,6,FALSE),"")</f>
        <v/>
      </c>
      <c r="I2966" s="78" t="str">
        <f>IFERROR(IF(D2966="","",VLOOKUP(D2966,Saldo!$P$8:$Q$1009,2,FALSE)),"")</f>
        <v/>
      </c>
      <c r="J2966" s="76"/>
      <c r="K2966" s="74" t="str">
        <f t="shared" si="46"/>
        <v/>
      </c>
    </row>
    <row r="2967" spans="1:11" ht="18.95" customHeight="1" x14ac:dyDescent="0.25">
      <c r="A2967" s="52"/>
      <c r="C2967" s="185"/>
      <c r="D2967" s="76"/>
      <c r="E2967" s="76" t="str">
        <f>IF(D2967="","",IFERROR(VLOOKUP(D2967,Cadastro!$C$9:$D$1009,2,FALSE),"NOT FOUND"))</f>
        <v/>
      </c>
      <c r="F2967" s="94"/>
      <c r="G2967" s="76"/>
      <c r="H2967" s="81" t="str">
        <f>IFERROR(F2967*VLOOKUP(D2967,Saldo!$P$8:$U$1009,6,FALSE),"")</f>
        <v/>
      </c>
      <c r="I2967" s="78" t="str">
        <f>IFERROR(IF(D2967="","",VLOOKUP(D2967,Saldo!$P$8:$Q$1009,2,FALSE)),"")</f>
        <v/>
      </c>
      <c r="J2967" s="76"/>
      <c r="K2967" s="74" t="str">
        <f t="shared" si="46"/>
        <v/>
      </c>
    </row>
    <row r="2968" spans="1:11" ht="18.95" customHeight="1" x14ac:dyDescent="0.25">
      <c r="A2968" s="52"/>
      <c r="C2968" s="185"/>
      <c r="D2968" s="76"/>
      <c r="E2968" s="76" t="str">
        <f>IF(D2968="","",IFERROR(VLOOKUP(D2968,Cadastro!$C$9:$D$1009,2,FALSE),"NOT FOUND"))</f>
        <v/>
      </c>
      <c r="F2968" s="94"/>
      <c r="G2968" s="76"/>
      <c r="H2968" s="81" t="str">
        <f>IFERROR(F2968*VLOOKUP(D2968,Saldo!$P$8:$U$1009,6,FALSE),"")</f>
        <v/>
      </c>
      <c r="I2968" s="78" t="str">
        <f>IFERROR(IF(D2968="","",VLOOKUP(D2968,Saldo!$P$8:$Q$1009,2,FALSE)),"")</f>
        <v/>
      </c>
      <c r="J2968" s="76"/>
      <c r="K2968" s="74" t="str">
        <f t="shared" si="46"/>
        <v/>
      </c>
    </row>
    <row r="2969" spans="1:11" ht="18.95" customHeight="1" x14ac:dyDescent="0.25">
      <c r="A2969" s="52"/>
      <c r="C2969" s="185"/>
      <c r="D2969" s="76"/>
      <c r="E2969" s="76" t="str">
        <f>IF(D2969="","",IFERROR(VLOOKUP(D2969,Cadastro!$C$9:$D$1009,2,FALSE),"NOT FOUND"))</f>
        <v/>
      </c>
      <c r="F2969" s="94"/>
      <c r="G2969" s="76"/>
      <c r="H2969" s="81" t="str">
        <f>IFERROR(F2969*VLOOKUP(D2969,Saldo!$P$8:$U$1009,6,FALSE),"")</f>
        <v/>
      </c>
      <c r="I2969" s="78" t="str">
        <f>IFERROR(IF(D2969="","",VLOOKUP(D2969,Saldo!$P$8:$Q$1009,2,FALSE)),"")</f>
        <v/>
      </c>
      <c r="J2969" s="76"/>
      <c r="K2969" s="74" t="str">
        <f t="shared" si="46"/>
        <v/>
      </c>
    </row>
    <row r="2970" spans="1:11" ht="18.95" customHeight="1" x14ac:dyDescent="0.25">
      <c r="A2970" s="52"/>
      <c r="C2970" s="185"/>
      <c r="D2970" s="76"/>
      <c r="E2970" s="76" t="str">
        <f>IF(D2970="","",IFERROR(VLOOKUP(D2970,Cadastro!$C$9:$D$1009,2,FALSE),"NOT FOUND"))</f>
        <v/>
      </c>
      <c r="F2970" s="94"/>
      <c r="G2970" s="76"/>
      <c r="H2970" s="81" t="str">
        <f>IFERROR(F2970*VLOOKUP(D2970,Saldo!$P$8:$U$1009,6,FALSE),"")</f>
        <v/>
      </c>
      <c r="I2970" s="78" t="str">
        <f>IFERROR(IF(D2970="","",VLOOKUP(D2970,Saldo!$P$8:$Q$1009,2,FALSE)),"")</f>
        <v/>
      </c>
      <c r="J2970" s="76"/>
      <c r="K2970" s="74" t="str">
        <f t="shared" si="46"/>
        <v/>
      </c>
    </row>
    <row r="2971" spans="1:11" ht="18.95" customHeight="1" x14ac:dyDescent="0.25">
      <c r="A2971" s="52"/>
      <c r="C2971" s="185"/>
      <c r="D2971" s="76"/>
      <c r="E2971" s="76" t="str">
        <f>IF(D2971="","",IFERROR(VLOOKUP(D2971,Cadastro!$C$9:$D$1009,2,FALSE),"NOT FOUND"))</f>
        <v/>
      </c>
      <c r="F2971" s="94"/>
      <c r="G2971" s="76"/>
      <c r="H2971" s="81" t="str">
        <f>IFERROR(F2971*VLOOKUP(D2971,Saldo!$P$8:$U$1009,6,FALSE),"")</f>
        <v/>
      </c>
      <c r="I2971" s="78" t="str">
        <f>IFERROR(IF(D2971="","",VLOOKUP(D2971,Saldo!$P$8:$Q$1009,2,FALSE)),"")</f>
        <v/>
      </c>
      <c r="J2971" s="76"/>
      <c r="K2971" s="74" t="str">
        <f t="shared" si="46"/>
        <v/>
      </c>
    </row>
    <row r="2972" spans="1:11" ht="18.95" customHeight="1" x14ac:dyDescent="0.25">
      <c r="A2972" s="52"/>
      <c r="C2972" s="185"/>
      <c r="D2972" s="76"/>
      <c r="E2972" s="76" t="str">
        <f>IF(D2972="","",IFERROR(VLOOKUP(D2972,Cadastro!$C$9:$D$1009,2,FALSE),"NOT FOUND"))</f>
        <v/>
      </c>
      <c r="F2972" s="94"/>
      <c r="G2972" s="76"/>
      <c r="H2972" s="81" t="str">
        <f>IFERROR(F2972*VLOOKUP(D2972,Saldo!$P$8:$U$1009,6,FALSE),"")</f>
        <v/>
      </c>
      <c r="I2972" s="78" t="str">
        <f>IFERROR(IF(D2972="","",VLOOKUP(D2972,Saldo!$P$8:$Q$1009,2,FALSE)),"")</f>
        <v/>
      </c>
      <c r="J2972" s="76"/>
      <c r="K2972" s="74" t="str">
        <f t="shared" si="46"/>
        <v/>
      </c>
    </row>
    <row r="2973" spans="1:11" ht="18.95" customHeight="1" x14ac:dyDescent="0.25">
      <c r="A2973" s="52"/>
      <c r="C2973" s="185"/>
      <c r="D2973" s="76"/>
      <c r="E2973" s="76" t="str">
        <f>IF(D2973="","",IFERROR(VLOOKUP(D2973,Cadastro!$C$9:$D$1009,2,FALSE),"NOT FOUND"))</f>
        <v/>
      </c>
      <c r="F2973" s="94"/>
      <c r="G2973" s="76"/>
      <c r="H2973" s="81" t="str">
        <f>IFERROR(F2973*VLOOKUP(D2973,Saldo!$P$8:$U$1009,6,FALSE),"")</f>
        <v/>
      </c>
      <c r="I2973" s="78" t="str">
        <f>IFERROR(IF(D2973="","",VLOOKUP(D2973,Saldo!$P$8:$Q$1009,2,FALSE)),"")</f>
        <v/>
      </c>
      <c r="J2973" s="76"/>
      <c r="K2973" s="74" t="str">
        <f t="shared" si="46"/>
        <v/>
      </c>
    </row>
    <row r="2974" spans="1:11" ht="18.95" customHeight="1" x14ac:dyDescent="0.25">
      <c r="A2974" s="52"/>
      <c r="C2974" s="185"/>
      <c r="D2974" s="76"/>
      <c r="E2974" s="76" t="str">
        <f>IF(D2974="","",IFERROR(VLOOKUP(D2974,Cadastro!$C$9:$D$1009,2,FALSE),"NOT FOUND"))</f>
        <v/>
      </c>
      <c r="F2974" s="94"/>
      <c r="G2974" s="76"/>
      <c r="H2974" s="81" t="str">
        <f>IFERROR(F2974*VLOOKUP(D2974,Saldo!$P$8:$U$1009,6,FALSE),"")</f>
        <v/>
      </c>
      <c r="I2974" s="78" t="str">
        <f>IFERROR(IF(D2974="","",VLOOKUP(D2974,Saldo!$P$8:$Q$1009,2,FALSE)),"")</f>
        <v/>
      </c>
      <c r="J2974" s="76"/>
      <c r="K2974" s="74" t="str">
        <f t="shared" si="46"/>
        <v/>
      </c>
    </row>
    <row r="2975" spans="1:11" ht="18.95" customHeight="1" x14ac:dyDescent="0.25">
      <c r="A2975" s="52"/>
      <c r="C2975" s="185"/>
      <c r="D2975" s="76"/>
      <c r="E2975" s="76" t="str">
        <f>IF(D2975="","",IFERROR(VLOOKUP(D2975,Cadastro!$C$9:$D$1009,2,FALSE),"NOT FOUND"))</f>
        <v/>
      </c>
      <c r="F2975" s="94"/>
      <c r="G2975" s="76"/>
      <c r="H2975" s="81" t="str">
        <f>IFERROR(F2975*VLOOKUP(D2975,Saldo!$P$8:$U$1009,6,FALSE),"")</f>
        <v/>
      </c>
      <c r="I2975" s="78" t="str">
        <f>IFERROR(IF(D2975="","",VLOOKUP(D2975,Saldo!$P$8:$Q$1009,2,FALSE)),"")</f>
        <v/>
      </c>
      <c r="J2975" s="76"/>
      <c r="K2975" s="74" t="str">
        <f t="shared" si="46"/>
        <v/>
      </c>
    </row>
    <row r="2976" spans="1:11" ht="18.95" customHeight="1" x14ac:dyDescent="0.25">
      <c r="A2976" s="52"/>
      <c r="C2976" s="185"/>
      <c r="D2976" s="76"/>
      <c r="E2976" s="76" t="str">
        <f>IF(D2976="","",IFERROR(VLOOKUP(D2976,Cadastro!$C$9:$D$1009,2,FALSE),"NOT FOUND"))</f>
        <v/>
      </c>
      <c r="F2976" s="94"/>
      <c r="G2976" s="76"/>
      <c r="H2976" s="81" t="str">
        <f>IFERROR(F2976*VLOOKUP(D2976,Saldo!$P$8:$U$1009,6,FALSE),"")</f>
        <v/>
      </c>
      <c r="I2976" s="78" t="str">
        <f>IFERROR(IF(D2976="","",VLOOKUP(D2976,Saldo!$P$8:$Q$1009,2,FALSE)),"")</f>
        <v/>
      </c>
      <c r="J2976" s="76"/>
      <c r="K2976" s="74" t="str">
        <f t="shared" si="46"/>
        <v/>
      </c>
    </row>
    <row r="2977" spans="1:11" ht="18.95" customHeight="1" x14ac:dyDescent="0.25">
      <c r="A2977" s="52"/>
      <c r="C2977" s="185"/>
      <c r="D2977" s="76"/>
      <c r="E2977" s="76" t="str">
        <f>IF(D2977="","",IFERROR(VLOOKUP(D2977,Cadastro!$C$9:$D$1009,2,FALSE),"NOT FOUND"))</f>
        <v/>
      </c>
      <c r="F2977" s="94"/>
      <c r="G2977" s="76"/>
      <c r="H2977" s="81" t="str">
        <f>IFERROR(F2977*VLOOKUP(D2977,Saldo!$P$8:$U$1009,6,FALSE),"")</f>
        <v/>
      </c>
      <c r="I2977" s="78" t="str">
        <f>IFERROR(IF(D2977="","",VLOOKUP(D2977,Saldo!$P$8:$Q$1009,2,FALSE)),"")</f>
        <v/>
      </c>
      <c r="J2977" s="76"/>
      <c r="K2977" s="74" t="str">
        <f t="shared" si="46"/>
        <v/>
      </c>
    </row>
    <row r="2978" spans="1:11" ht="18.95" customHeight="1" x14ac:dyDescent="0.25">
      <c r="A2978" s="52"/>
      <c r="C2978" s="185"/>
      <c r="D2978" s="76"/>
      <c r="E2978" s="76" t="str">
        <f>IF(D2978="","",IFERROR(VLOOKUP(D2978,Cadastro!$C$9:$D$1009,2,FALSE),"NOT FOUND"))</f>
        <v/>
      </c>
      <c r="F2978" s="94"/>
      <c r="G2978" s="76"/>
      <c r="H2978" s="81" t="str">
        <f>IFERROR(F2978*VLOOKUP(D2978,Saldo!$P$8:$U$1009,6,FALSE),"")</f>
        <v/>
      </c>
      <c r="I2978" s="78" t="str">
        <f>IFERROR(IF(D2978="","",VLOOKUP(D2978,Saldo!$P$8:$Q$1009,2,FALSE)),"")</f>
        <v/>
      </c>
      <c r="J2978" s="76"/>
      <c r="K2978" s="74" t="str">
        <f t="shared" si="46"/>
        <v/>
      </c>
    </row>
    <row r="2979" spans="1:11" ht="18.95" customHeight="1" x14ac:dyDescent="0.25">
      <c r="A2979" s="52"/>
      <c r="C2979" s="185"/>
      <c r="D2979" s="76"/>
      <c r="E2979" s="76" t="str">
        <f>IF(D2979="","",IFERROR(VLOOKUP(D2979,Cadastro!$C$9:$D$1009,2,FALSE),"NOT FOUND"))</f>
        <v/>
      </c>
      <c r="F2979" s="94"/>
      <c r="G2979" s="76"/>
      <c r="H2979" s="81" t="str">
        <f>IFERROR(F2979*VLOOKUP(D2979,Saldo!$P$8:$U$1009,6,FALSE),"")</f>
        <v/>
      </c>
      <c r="I2979" s="78" t="str">
        <f>IFERROR(IF(D2979="","",VLOOKUP(D2979,Saldo!$P$8:$Q$1009,2,FALSE)),"")</f>
        <v/>
      </c>
      <c r="J2979" s="76"/>
      <c r="K2979" s="74" t="str">
        <f t="shared" si="46"/>
        <v/>
      </c>
    </row>
    <row r="2980" spans="1:11" ht="18.95" customHeight="1" x14ac:dyDescent="0.25">
      <c r="A2980" s="52"/>
      <c r="C2980" s="185"/>
      <c r="D2980" s="76"/>
      <c r="E2980" s="76" t="str">
        <f>IF(D2980="","",IFERROR(VLOOKUP(D2980,Cadastro!$C$9:$D$1009,2,FALSE),"NOT FOUND"))</f>
        <v/>
      </c>
      <c r="F2980" s="94"/>
      <c r="G2980" s="76"/>
      <c r="H2980" s="81" t="str">
        <f>IFERROR(F2980*VLOOKUP(D2980,Saldo!$P$8:$U$1009,6,FALSE),"")</f>
        <v/>
      </c>
      <c r="I2980" s="78" t="str">
        <f>IFERROR(IF(D2980="","",VLOOKUP(D2980,Saldo!$P$8:$Q$1009,2,FALSE)),"")</f>
        <v/>
      </c>
      <c r="J2980" s="76"/>
      <c r="K2980" s="74" t="str">
        <f t="shared" si="46"/>
        <v/>
      </c>
    </row>
    <row r="2981" spans="1:11" ht="18.95" customHeight="1" x14ac:dyDescent="0.25">
      <c r="A2981" s="52"/>
      <c r="C2981" s="185"/>
      <c r="D2981" s="76"/>
      <c r="E2981" s="76" t="str">
        <f>IF(D2981="","",IFERROR(VLOOKUP(D2981,Cadastro!$C$9:$D$1009,2,FALSE),"NOT FOUND"))</f>
        <v/>
      </c>
      <c r="F2981" s="94"/>
      <c r="G2981" s="76"/>
      <c r="H2981" s="81" t="str">
        <f>IFERROR(F2981*VLOOKUP(D2981,Saldo!$P$8:$U$1009,6,FALSE),"")</f>
        <v/>
      </c>
      <c r="I2981" s="78" t="str">
        <f>IFERROR(IF(D2981="","",VLOOKUP(D2981,Saldo!$P$8:$Q$1009,2,FALSE)),"")</f>
        <v/>
      </c>
      <c r="J2981" s="76"/>
      <c r="K2981" s="74" t="str">
        <f t="shared" si="46"/>
        <v/>
      </c>
    </row>
    <row r="2982" spans="1:11" ht="18.95" customHeight="1" x14ac:dyDescent="0.25">
      <c r="A2982" s="52"/>
      <c r="C2982" s="185"/>
      <c r="D2982" s="76"/>
      <c r="E2982" s="76" t="str">
        <f>IF(D2982="","",IFERROR(VLOOKUP(D2982,Cadastro!$C$9:$D$1009,2,FALSE),"NOT FOUND"))</f>
        <v/>
      </c>
      <c r="F2982" s="94"/>
      <c r="G2982" s="76"/>
      <c r="H2982" s="81" t="str">
        <f>IFERROR(F2982*VLOOKUP(D2982,Saldo!$P$8:$U$1009,6,FALSE),"")</f>
        <v/>
      </c>
      <c r="I2982" s="78" t="str">
        <f>IFERROR(IF(D2982="","",VLOOKUP(D2982,Saldo!$P$8:$Q$1009,2,FALSE)),"")</f>
        <v/>
      </c>
      <c r="J2982" s="76"/>
      <c r="K2982" s="74" t="str">
        <f t="shared" si="46"/>
        <v/>
      </c>
    </row>
    <row r="2983" spans="1:11" ht="18.95" customHeight="1" x14ac:dyDescent="0.25">
      <c r="A2983" s="52"/>
      <c r="C2983" s="185"/>
      <c r="D2983" s="76"/>
      <c r="E2983" s="76" t="str">
        <f>IF(D2983="","",IFERROR(VLOOKUP(D2983,Cadastro!$C$9:$D$1009,2,FALSE),"NOT FOUND"))</f>
        <v/>
      </c>
      <c r="F2983" s="94"/>
      <c r="G2983" s="76"/>
      <c r="H2983" s="81" t="str">
        <f>IFERROR(F2983*VLOOKUP(D2983,Saldo!$P$8:$U$1009,6,FALSE),"")</f>
        <v/>
      </c>
      <c r="I2983" s="78" t="str">
        <f>IFERROR(IF(D2983="","",VLOOKUP(D2983,Saldo!$P$8:$Q$1009,2,FALSE)),"")</f>
        <v/>
      </c>
      <c r="J2983" s="76"/>
      <c r="K2983" s="74" t="str">
        <f t="shared" si="46"/>
        <v/>
      </c>
    </row>
    <row r="2984" spans="1:11" ht="18.95" customHeight="1" x14ac:dyDescent="0.25">
      <c r="A2984" s="52"/>
      <c r="C2984" s="185"/>
      <c r="D2984" s="76"/>
      <c r="E2984" s="76" t="str">
        <f>IF(D2984="","",IFERROR(VLOOKUP(D2984,Cadastro!$C$9:$D$1009,2,FALSE),"NOT FOUND"))</f>
        <v/>
      </c>
      <c r="F2984" s="94"/>
      <c r="G2984" s="76"/>
      <c r="H2984" s="81" t="str">
        <f>IFERROR(F2984*VLOOKUP(D2984,Saldo!$P$8:$U$1009,6,FALSE),"")</f>
        <v/>
      </c>
      <c r="I2984" s="78" t="str">
        <f>IFERROR(IF(D2984="","",VLOOKUP(D2984,Saldo!$P$8:$Q$1009,2,FALSE)),"")</f>
        <v/>
      </c>
      <c r="J2984" s="76"/>
      <c r="K2984" s="74" t="str">
        <f t="shared" si="46"/>
        <v/>
      </c>
    </row>
    <row r="2985" spans="1:11" ht="18.95" customHeight="1" x14ac:dyDescent="0.25">
      <c r="A2985" s="52"/>
      <c r="C2985" s="185"/>
      <c r="D2985" s="76"/>
      <c r="E2985" s="76" t="str">
        <f>IF(D2985="","",IFERROR(VLOOKUP(D2985,Cadastro!$C$9:$D$1009,2,FALSE),"NOT FOUND"))</f>
        <v/>
      </c>
      <c r="F2985" s="94"/>
      <c r="G2985" s="76"/>
      <c r="H2985" s="81" t="str">
        <f>IFERROR(F2985*VLOOKUP(D2985,Saldo!$P$8:$U$1009,6,FALSE),"")</f>
        <v/>
      </c>
      <c r="I2985" s="78" t="str">
        <f>IFERROR(IF(D2985="","",VLOOKUP(D2985,Saldo!$P$8:$Q$1009,2,FALSE)),"")</f>
        <v/>
      </c>
      <c r="J2985" s="76"/>
      <c r="K2985" s="74" t="str">
        <f t="shared" si="46"/>
        <v/>
      </c>
    </row>
    <row r="2986" spans="1:11" ht="18.95" customHeight="1" x14ac:dyDescent="0.25">
      <c r="A2986" s="52"/>
      <c r="C2986" s="185"/>
      <c r="D2986" s="76"/>
      <c r="E2986" s="76" t="str">
        <f>IF(D2986="","",IFERROR(VLOOKUP(D2986,Cadastro!$C$9:$D$1009,2,FALSE),"NOT FOUND"))</f>
        <v/>
      </c>
      <c r="F2986" s="94"/>
      <c r="G2986" s="76"/>
      <c r="H2986" s="81" t="str">
        <f>IFERROR(F2986*VLOOKUP(D2986,Saldo!$P$8:$U$1009,6,FALSE),"")</f>
        <v/>
      </c>
      <c r="I2986" s="78" t="str">
        <f>IFERROR(IF(D2986="","",VLOOKUP(D2986,Saldo!$P$8:$Q$1009,2,FALSE)),"")</f>
        <v/>
      </c>
      <c r="J2986" s="76"/>
      <c r="K2986" s="74" t="str">
        <f t="shared" si="46"/>
        <v/>
      </c>
    </row>
    <row r="2987" spans="1:11" ht="18.95" customHeight="1" x14ac:dyDescent="0.25">
      <c r="A2987" s="52"/>
      <c r="C2987" s="185"/>
      <c r="D2987" s="76"/>
      <c r="E2987" s="76" t="str">
        <f>IF(D2987="","",IFERROR(VLOOKUP(D2987,Cadastro!$C$9:$D$1009,2,FALSE),"NOT FOUND"))</f>
        <v/>
      </c>
      <c r="F2987" s="94"/>
      <c r="G2987" s="76"/>
      <c r="H2987" s="81" t="str">
        <f>IFERROR(F2987*VLOOKUP(D2987,Saldo!$P$8:$U$1009,6,FALSE),"")</f>
        <v/>
      </c>
      <c r="I2987" s="78" t="str">
        <f>IFERROR(IF(D2987="","",VLOOKUP(D2987,Saldo!$P$8:$Q$1009,2,FALSE)),"")</f>
        <v/>
      </c>
      <c r="J2987" s="76"/>
      <c r="K2987" s="74" t="str">
        <f t="shared" si="46"/>
        <v/>
      </c>
    </row>
    <row r="2988" spans="1:11" ht="18.95" customHeight="1" x14ac:dyDescent="0.25">
      <c r="A2988" s="52"/>
      <c r="C2988" s="185"/>
      <c r="D2988" s="76"/>
      <c r="E2988" s="76" t="str">
        <f>IF(D2988="","",IFERROR(VLOOKUP(D2988,Cadastro!$C$9:$D$1009,2,FALSE),"NOT FOUND"))</f>
        <v/>
      </c>
      <c r="F2988" s="94"/>
      <c r="G2988" s="76"/>
      <c r="H2988" s="81" t="str">
        <f>IFERROR(F2988*VLOOKUP(D2988,Saldo!$P$8:$U$1009,6,FALSE),"")</f>
        <v/>
      </c>
      <c r="I2988" s="78" t="str">
        <f>IFERROR(IF(D2988="","",VLOOKUP(D2988,Saldo!$P$8:$Q$1009,2,FALSE)),"")</f>
        <v/>
      </c>
      <c r="J2988" s="76"/>
      <c r="K2988" s="74" t="str">
        <f t="shared" si="46"/>
        <v/>
      </c>
    </row>
    <row r="2989" spans="1:11" ht="18.95" customHeight="1" x14ac:dyDescent="0.25">
      <c r="A2989" s="52"/>
      <c r="C2989" s="185"/>
      <c r="D2989" s="76"/>
      <c r="E2989" s="76" t="str">
        <f>IF(D2989="","",IFERROR(VLOOKUP(D2989,Cadastro!$C$9:$D$1009,2,FALSE),"NOT FOUND"))</f>
        <v/>
      </c>
      <c r="F2989" s="94"/>
      <c r="G2989" s="76"/>
      <c r="H2989" s="81" t="str">
        <f>IFERROR(F2989*VLOOKUP(D2989,Saldo!$P$8:$U$1009,6,FALSE),"")</f>
        <v/>
      </c>
      <c r="I2989" s="78" t="str">
        <f>IFERROR(IF(D2989="","",VLOOKUP(D2989,Saldo!$P$8:$Q$1009,2,FALSE)),"")</f>
        <v/>
      </c>
      <c r="J2989" s="76"/>
      <c r="K2989" s="74" t="str">
        <f t="shared" si="46"/>
        <v/>
      </c>
    </row>
    <row r="2990" spans="1:11" ht="18.95" customHeight="1" x14ac:dyDescent="0.25">
      <c r="A2990" s="52"/>
      <c r="C2990" s="185"/>
      <c r="D2990" s="76"/>
      <c r="E2990" s="76" t="str">
        <f>IF(D2990="","",IFERROR(VLOOKUP(D2990,Cadastro!$C$9:$D$1009,2,FALSE),"NOT FOUND"))</f>
        <v/>
      </c>
      <c r="F2990" s="94"/>
      <c r="G2990" s="76"/>
      <c r="H2990" s="81" t="str">
        <f>IFERROR(F2990*VLOOKUP(D2990,Saldo!$P$8:$U$1009,6,FALSE),"")</f>
        <v/>
      </c>
      <c r="I2990" s="78" t="str">
        <f>IFERROR(IF(D2990="","",VLOOKUP(D2990,Saldo!$P$8:$Q$1009,2,FALSE)),"")</f>
        <v/>
      </c>
      <c r="J2990" s="76"/>
      <c r="K2990" s="74" t="str">
        <f t="shared" si="46"/>
        <v/>
      </c>
    </row>
    <row r="2991" spans="1:11" ht="18.95" customHeight="1" x14ac:dyDescent="0.25">
      <c r="A2991" s="52"/>
      <c r="C2991" s="185"/>
      <c r="D2991" s="76"/>
      <c r="E2991" s="76" t="str">
        <f>IF(D2991="","",IFERROR(VLOOKUP(D2991,Cadastro!$C$9:$D$1009,2,FALSE),"NOT FOUND"))</f>
        <v/>
      </c>
      <c r="F2991" s="94"/>
      <c r="G2991" s="76"/>
      <c r="H2991" s="81" t="str">
        <f>IFERROR(F2991*VLOOKUP(D2991,Saldo!$P$8:$U$1009,6,FALSE),"")</f>
        <v/>
      </c>
      <c r="I2991" s="78" t="str">
        <f>IFERROR(IF(D2991="","",VLOOKUP(D2991,Saldo!$P$8:$Q$1009,2,FALSE)),"")</f>
        <v/>
      </c>
      <c r="J2991" s="76"/>
      <c r="K2991" s="74" t="str">
        <f t="shared" si="46"/>
        <v/>
      </c>
    </row>
    <row r="2992" spans="1:11" ht="18.95" customHeight="1" x14ac:dyDescent="0.25">
      <c r="A2992" s="52"/>
      <c r="C2992" s="185"/>
      <c r="D2992" s="76"/>
      <c r="E2992" s="76" t="str">
        <f>IF(D2992="","",IFERROR(VLOOKUP(D2992,Cadastro!$C$9:$D$1009,2,FALSE),"NOT FOUND"))</f>
        <v/>
      </c>
      <c r="F2992" s="94"/>
      <c r="G2992" s="76"/>
      <c r="H2992" s="81" t="str">
        <f>IFERROR(F2992*VLOOKUP(D2992,Saldo!$P$8:$U$1009,6,FALSE),"")</f>
        <v/>
      </c>
      <c r="I2992" s="78" t="str">
        <f>IFERROR(IF(D2992="","",VLOOKUP(D2992,Saldo!$P$8:$Q$1009,2,FALSE)),"")</f>
        <v/>
      </c>
      <c r="J2992" s="76"/>
      <c r="K2992" s="74" t="str">
        <f t="shared" si="46"/>
        <v/>
      </c>
    </row>
    <row r="2993" spans="1:11" ht="18.95" customHeight="1" x14ac:dyDescent="0.25">
      <c r="A2993" s="52"/>
      <c r="C2993" s="185"/>
      <c r="D2993" s="76"/>
      <c r="E2993" s="76" t="str">
        <f>IF(D2993="","",IFERROR(VLOOKUP(D2993,Cadastro!$C$9:$D$1009,2,FALSE),"NOT FOUND"))</f>
        <v/>
      </c>
      <c r="F2993" s="94"/>
      <c r="G2993" s="76"/>
      <c r="H2993" s="81" t="str">
        <f>IFERROR(F2993*VLOOKUP(D2993,Saldo!$P$8:$U$1009,6,FALSE),"")</f>
        <v/>
      </c>
      <c r="I2993" s="78" t="str">
        <f>IFERROR(IF(D2993="","",VLOOKUP(D2993,Saldo!$P$8:$Q$1009,2,FALSE)),"")</f>
        <v/>
      </c>
      <c r="J2993" s="76"/>
      <c r="K2993" s="74" t="str">
        <f t="shared" si="46"/>
        <v/>
      </c>
    </row>
    <row r="2994" spans="1:11" ht="18.95" customHeight="1" x14ac:dyDescent="0.25">
      <c r="A2994" s="52"/>
      <c r="C2994" s="185"/>
      <c r="D2994" s="76"/>
      <c r="E2994" s="76" t="str">
        <f>IF(D2994="","",IFERROR(VLOOKUP(D2994,Cadastro!$C$9:$D$1009,2,FALSE),"NOT FOUND"))</f>
        <v/>
      </c>
      <c r="F2994" s="94"/>
      <c r="G2994" s="76"/>
      <c r="H2994" s="81" t="str">
        <f>IFERROR(F2994*VLOOKUP(D2994,Saldo!$P$8:$U$1009,6,FALSE),"")</f>
        <v/>
      </c>
      <c r="I2994" s="78" t="str">
        <f>IFERROR(IF(D2994="","",VLOOKUP(D2994,Saldo!$P$8:$Q$1009,2,FALSE)),"")</f>
        <v/>
      </c>
      <c r="J2994" s="76"/>
      <c r="K2994" s="74" t="str">
        <f t="shared" si="46"/>
        <v/>
      </c>
    </row>
    <row r="2995" spans="1:11" ht="18.95" customHeight="1" x14ac:dyDescent="0.25">
      <c r="A2995" s="52"/>
      <c r="C2995" s="185"/>
      <c r="D2995" s="76"/>
      <c r="E2995" s="76" t="str">
        <f>IF(D2995="","",IFERROR(VLOOKUP(D2995,Cadastro!$C$9:$D$1009,2,FALSE),"NOT FOUND"))</f>
        <v/>
      </c>
      <c r="F2995" s="94"/>
      <c r="G2995" s="76"/>
      <c r="H2995" s="81" t="str">
        <f>IFERROR(F2995*VLOOKUP(D2995,Saldo!$P$8:$U$1009,6,FALSE),"")</f>
        <v/>
      </c>
      <c r="I2995" s="78" t="str">
        <f>IFERROR(IF(D2995="","",VLOOKUP(D2995,Saldo!$P$8:$Q$1009,2,FALSE)),"")</f>
        <v/>
      </c>
      <c r="J2995" s="76"/>
      <c r="K2995" s="74" t="str">
        <f t="shared" si="46"/>
        <v/>
      </c>
    </row>
    <row r="2996" spans="1:11" ht="18.95" customHeight="1" x14ac:dyDescent="0.25">
      <c r="A2996" s="52"/>
      <c r="C2996" s="185"/>
      <c r="D2996" s="76"/>
      <c r="E2996" s="76" t="str">
        <f>IF(D2996="","",IFERROR(VLOOKUP(D2996,Cadastro!$C$9:$D$1009,2,FALSE),"NOT FOUND"))</f>
        <v/>
      </c>
      <c r="F2996" s="94"/>
      <c r="G2996" s="76"/>
      <c r="H2996" s="81" t="str">
        <f>IFERROR(F2996*VLOOKUP(D2996,Saldo!$P$8:$U$1009,6,FALSE),"")</f>
        <v/>
      </c>
      <c r="I2996" s="78" t="str">
        <f>IFERROR(IF(D2996="","",VLOOKUP(D2996,Saldo!$P$8:$Q$1009,2,FALSE)),"")</f>
        <v/>
      </c>
      <c r="J2996" s="76"/>
      <c r="K2996" s="74" t="str">
        <f t="shared" si="46"/>
        <v/>
      </c>
    </row>
    <row r="2997" spans="1:11" ht="18.95" customHeight="1" x14ac:dyDescent="0.25">
      <c r="A2997" s="52"/>
      <c r="C2997" s="185"/>
      <c r="D2997" s="76"/>
      <c r="E2997" s="76" t="str">
        <f>IF(D2997="","",IFERROR(VLOOKUP(D2997,Cadastro!$C$9:$D$1009,2,FALSE),"NOT FOUND"))</f>
        <v/>
      </c>
      <c r="F2997" s="94"/>
      <c r="G2997" s="76"/>
      <c r="H2997" s="81" t="str">
        <f>IFERROR(F2997*VLOOKUP(D2997,Saldo!$P$8:$U$1009,6,FALSE),"")</f>
        <v/>
      </c>
      <c r="I2997" s="78" t="str">
        <f>IFERROR(IF(D2997="","",VLOOKUP(D2997,Saldo!$P$8:$Q$1009,2,FALSE)),"")</f>
        <v/>
      </c>
      <c r="J2997" s="76"/>
      <c r="K2997" s="74" t="str">
        <f t="shared" si="46"/>
        <v/>
      </c>
    </row>
    <row r="2998" spans="1:11" ht="18.95" customHeight="1" x14ac:dyDescent="0.25">
      <c r="A2998" s="52"/>
      <c r="C2998" s="185"/>
      <c r="D2998" s="76"/>
      <c r="E2998" s="76" t="str">
        <f>IF(D2998="","",IFERROR(VLOOKUP(D2998,Cadastro!$C$9:$D$1009,2,FALSE),"NOT FOUND"))</f>
        <v/>
      </c>
      <c r="F2998" s="94"/>
      <c r="G2998" s="76"/>
      <c r="H2998" s="81" t="str">
        <f>IFERROR(F2998*VLOOKUP(D2998,Saldo!$P$8:$U$1009,6,FALSE),"")</f>
        <v/>
      </c>
      <c r="I2998" s="78" t="str">
        <f>IFERROR(IF(D2998="","",VLOOKUP(D2998,Saldo!$P$8:$Q$1009,2,FALSE)),"")</f>
        <v/>
      </c>
      <c r="J2998" s="76"/>
      <c r="K2998" s="74" t="str">
        <f t="shared" si="46"/>
        <v/>
      </c>
    </row>
    <row r="2999" spans="1:11" ht="18.95" customHeight="1" x14ac:dyDescent="0.25">
      <c r="A2999" s="52"/>
      <c r="C2999" s="185"/>
      <c r="D2999" s="76"/>
      <c r="E2999" s="76" t="str">
        <f>IF(D2999="","",IFERROR(VLOOKUP(D2999,Cadastro!$C$9:$D$1009,2,FALSE),"NOT FOUND"))</f>
        <v/>
      </c>
      <c r="F2999" s="94"/>
      <c r="G2999" s="76"/>
      <c r="H2999" s="81" t="str">
        <f>IFERROR(F2999*VLOOKUP(D2999,Saldo!$P$8:$U$1009,6,FALSE),"")</f>
        <v/>
      </c>
      <c r="I2999" s="78" t="str">
        <f>IFERROR(IF(D2999="","",VLOOKUP(D2999,Saldo!$P$8:$Q$1009,2,FALSE)),"")</f>
        <v/>
      </c>
      <c r="J2999" s="76"/>
      <c r="K2999" s="74" t="str">
        <f t="shared" si="46"/>
        <v/>
      </c>
    </row>
    <row r="3000" spans="1:11" ht="18.95" customHeight="1" x14ac:dyDescent="0.25">
      <c r="A3000" s="52"/>
      <c r="C3000" s="185"/>
      <c r="D3000" s="76"/>
      <c r="E3000" s="76" t="str">
        <f>IF(D3000="","",IFERROR(VLOOKUP(D3000,Cadastro!$C$9:$D$1009,2,FALSE),"NOT FOUND"))</f>
        <v/>
      </c>
      <c r="F3000" s="94"/>
      <c r="G3000" s="76"/>
      <c r="H3000" s="81" t="str">
        <f>IFERROR(F3000*VLOOKUP(D3000,Saldo!$P$8:$U$1009,6,FALSE),"")</f>
        <v/>
      </c>
      <c r="I3000" s="78" t="str">
        <f>IFERROR(IF(D3000="","",VLOOKUP(D3000,Saldo!$P$8:$Q$1009,2,FALSE)),"")</f>
        <v/>
      </c>
      <c r="J3000" s="76"/>
      <c r="K3000" s="74" t="str">
        <f t="shared" si="46"/>
        <v/>
      </c>
    </row>
    <row r="3001" spans="1:11" ht="18.95" customHeight="1" x14ac:dyDescent="0.25">
      <c r="A3001" s="52"/>
      <c r="C3001" s="185"/>
      <c r="D3001" s="76"/>
      <c r="E3001" s="76" t="str">
        <f>IF(D3001="","",IFERROR(VLOOKUP(D3001,Cadastro!$C$9:$D$1009,2,FALSE),"NOT FOUND"))</f>
        <v/>
      </c>
      <c r="F3001" s="94"/>
      <c r="G3001" s="76"/>
      <c r="H3001" s="81" t="str">
        <f>IFERROR(F3001*VLOOKUP(D3001,Saldo!$P$8:$U$1009,6,FALSE),"")</f>
        <v/>
      </c>
      <c r="I3001" s="78" t="str">
        <f>IFERROR(IF(D3001="","",VLOOKUP(D3001,Saldo!$P$8:$Q$1009,2,FALSE)),"")</f>
        <v/>
      </c>
      <c r="J3001" s="76"/>
      <c r="K3001" s="74" t="str">
        <f t="shared" si="46"/>
        <v/>
      </c>
    </row>
    <row r="3002" spans="1:11" ht="18.95" customHeight="1" x14ac:dyDescent="0.25">
      <c r="A3002" s="52"/>
      <c r="C3002" s="185"/>
      <c r="D3002" s="76"/>
      <c r="E3002" s="76" t="str">
        <f>IF(D3002="","",IFERROR(VLOOKUP(D3002,Cadastro!$C$9:$D$1009,2,FALSE),"NOT FOUND"))</f>
        <v/>
      </c>
      <c r="F3002" s="94"/>
      <c r="G3002" s="76"/>
      <c r="H3002" s="81" t="str">
        <f>IFERROR(F3002*VLOOKUP(D3002,Saldo!$P$8:$U$1009,6,FALSE),"")</f>
        <v/>
      </c>
      <c r="I3002" s="78" t="str">
        <f>IFERROR(IF(D3002="","",VLOOKUP(D3002,Saldo!$P$8:$Q$1009,2,FALSE)),"")</f>
        <v/>
      </c>
      <c r="J3002" s="76"/>
      <c r="K3002" s="74" t="str">
        <f t="shared" si="46"/>
        <v/>
      </c>
    </row>
    <row r="3003" spans="1:11" ht="18.95" customHeight="1" x14ac:dyDescent="0.25">
      <c r="A3003" s="52"/>
      <c r="C3003" s="185"/>
      <c r="D3003" s="76"/>
      <c r="E3003" s="76" t="str">
        <f>IF(D3003="","",IFERROR(VLOOKUP(D3003,Cadastro!$C$9:$D$1009,2,FALSE),"NOT FOUND"))</f>
        <v/>
      </c>
      <c r="F3003" s="94"/>
      <c r="G3003" s="76"/>
      <c r="H3003" s="81" t="str">
        <f>IFERROR(F3003*VLOOKUP(D3003,Saldo!$P$8:$U$1009,6,FALSE),"")</f>
        <v/>
      </c>
      <c r="I3003" s="78" t="str">
        <f>IFERROR(IF(D3003="","",VLOOKUP(D3003,Saldo!$P$8:$Q$1009,2,FALSE)),"")</f>
        <v/>
      </c>
      <c r="J3003" s="76"/>
      <c r="K3003" s="74" t="str">
        <f t="shared" si="46"/>
        <v/>
      </c>
    </row>
    <row r="3004" spans="1:11" ht="18.95" customHeight="1" x14ac:dyDescent="0.25">
      <c r="A3004" s="52"/>
      <c r="C3004" s="185"/>
      <c r="D3004" s="76"/>
      <c r="E3004" s="76" t="str">
        <f>IF(D3004="","",IFERROR(VLOOKUP(D3004,Cadastro!$C$9:$D$1009,2,FALSE),"NOT FOUND"))</f>
        <v/>
      </c>
      <c r="F3004" s="94"/>
      <c r="G3004" s="76"/>
      <c r="H3004" s="81" t="str">
        <f>IFERROR(F3004*VLOOKUP(D3004,Saldo!$P$8:$U$1009,6,FALSE),"")</f>
        <v/>
      </c>
      <c r="I3004" s="78" t="str">
        <f>IFERROR(IF(D3004="","",VLOOKUP(D3004,Saldo!$P$8:$Q$1009,2,FALSE)),"")</f>
        <v/>
      </c>
      <c r="J3004" s="76"/>
      <c r="K3004" s="74" t="str">
        <f t="shared" si="46"/>
        <v/>
      </c>
    </row>
    <row r="3005" spans="1:11" ht="18.95" customHeight="1" x14ac:dyDescent="0.25">
      <c r="A3005" s="52"/>
      <c r="C3005" s="185"/>
      <c r="D3005" s="76"/>
      <c r="E3005" s="76" t="str">
        <f>IF(D3005="","",IFERROR(VLOOKUP(D3005,Cadastro!$C$9:$D$1009,2,FALSE),"NOT FOUND"))</f>
        <v/>
      </c>
      <c r="F3005" s="94"/>
      <c r="G3005" s="76"/>
      <c r="H3005" s="81" t="str">
        <f>IFERROR(F3005*VLOOKUP(D3005,Saldo!$P$8:$U$1009,6,FALSE),"")</f>
        <v/>
      </c>
      <c r="I3005" s="78" t="str">
        <f>IFERROR(IF(D3005="","",VLOOKUP(D3005,Saldo!$P$8:$Q$1009,2,FALSE)),"")</f>
        <v/>
      </c>
      <c r="J3005" s="76"/>
      <c r="K3005" s="74" t="str">
        <f t="shared" si="46"/>
        <v/>
      </c>
    </row>
    <row r="3006" spans="1:11" ht="18.95" customHeight="1" x14ac:dyDescent="0.25">
      <c r="A3006" s="52"/>
      <c r="C3006" s="185"/>
      <c r="D3006" s="76"/>
      <c r="E3006" s="76" t="str">
        <f>IF(D3006="","",IFERROR(VLOOKUP(D3006,Cadastro!$C$9:$D$1009,2,FALSE),"NOT FOUND"))</f>
        <v/>
      </c>
      <c r="F3006" s="94"/>
      <c r="G3006" s="76"/>
      <c r="H3006" s="81" t="str">
        <f>IFERROR(F3006*VLOOKUP(D3006,Saldo!$P$8:$U$1009,6,FALSE),"")</f>
        <v/>
      </c>
      <c r="I3006" s="78" t="str">
        <f>IFERROR(IF(D3006="","",VLOOKUP(D3006,Saldo!$P$8:$Q$1009,2,FALSE)),"")</f>
        <v/>
      </c>
      <c r="J3006" s="76"/>
      <c r="K3006" s="74" t="str">
        <f t="shared" si="46"/>
        <v/>
      </c>
    </row>
    <row r="3007" spans="1:11" ht="18.95" customHeight="1" x14ac:dyDescent="0.25">
      <c r="A3007" s="52"/>
      <c r="C3007" s="185"/>
      <c r="D3007" s="76"/>
      <c r="E3007" s="76" t="str">
        <f>IF(D3007="","",IFERROR(VLOOKUP(D3007,Cadastro!$C$9:$D$1009,2,FALSE),"NOT FOUND"))</f>
        <v/>
      </c>
      <c r="F3007" s="94"/>
      <c r="G3007" s="76"/>
      <c r="H3007" s="81" t="str">
        <f>IFERROR(F3007*VLOOKUP(D3007,Saldo!$P$8:$U$1009,6,FALSE),"")</f>
        <v/>
      </c>
      <c r="I3007" s="78" t="str">
        <f>IFERROR(IF(D3007="","",VLOOKUP(D3007,Saldo!$P$8:$Q$1009,2,FALSE)),"")</f>
        <v/>
      </c>
      <c r="J3007" s="76"/>
      <c r="K3007" s="74" t="str">
        <f t="shared" si="46"/>
        <v/>
      </c>
    </row>
    <row r="3008" spans="1:11" ht="18.95" customHeight="1" x14ac:dyDescent="0.25">
      <c r="A3008" s="52"/>
      <c r="C3008" s="185"/>
      <c r="D3008" s="76"/>
      <c r="E3008" s="76" t="str">
        <f>IF(D3008="","",IFERROR(VLOOKUP(D3008,Cadastro!$C$9:$D$1009,2,FALSE),"NOT FOUND"))</f>
        <v/>
      </c>
      <c r="F3008" s="94"/>
      <c r="G3008" s="76"/>
      <c r="H3008" s="81" t="str">
        <f>IFERROR(F3008*VLOOKUP(D3008,Saldo!$P$8:$U$1009,6,FALSE),"")</f>
        <v/>
      </c>
      <c r="I3008" s="78" t="str">
        <f>IFERROR(IF(D3008="","",VLOOKUP(D3008,Saldo!$P$8:$Q$1009,2,FALSE)),"")</f>
        <v/>
      </c>
      <c r="J3008" s="76"/>
      <c r="K3008" s="74" t="str">
        <f t="shared" si="46"/>
        <v/>
      </c>
    </row>
    <row r="3009" spans="1:11" ht="18.95" customHeight="1" x14ac:dyDescent="0.25">
      <c r="A3009" s="52"/>
      <c r="C3009" s="185"/>
      <c r="D3009" s="76"/>
      <c r="E3009" s="76" t="str">
        <f>IF(D3009="","",IFERROR(VLOOKUP(D3009,Cadastro!$C$9:$D$1009,2,FALSE),"NOT FOUND"))</f>
        <v/>
      </c>
      <c r="F3009" s="94"/>
      <c r="G3009" s="76"/>
      <c r="H3009" s="81" t="str">
        <f>IFERROR(F3009*VLOOKUP(D3009,Saldo!$P$8:$U$1009,6,FALSE),"")</f>
        <v/>
      </c>
      <c r="I3009" s="78" t="str">
        <f>IFERROR(IF(D3009="","",VLOOKUP(D3009,Saldo!$P$8:$Q$1009,2,FALSE)),"")</f>
        <v/>
      </c>
      <c r="J3009" s="76"/>
      <c r="K3009" s="74" t="str">
        <f t="shared" si="46"/>
        <v/>
      </c>
    </row>
    <row r="3010" spans="1:11" ht="18.95" customHeight="1" x14ac:dyDescent="0.25">
      <c r="A3010" s="52"/>
      <c r="C3010" s="185"/>
      <c r="D3010" s="76"/>
      <c r="E3010" s="76" t="str">
        <f>IF(D3010="","",IFERROR(VLOOKUP(D3010,Cadastro!$C$9:$D$1009,2,FALSE),"NOT FOUND"))</f>
        <v/>
      </c>
      <c r="F3010" s="94"/>
      <c r="G3010" s="76"/>
      <c r="H3010" s="81" t="str">
        <f>IFERROR(F3010*VLOOKUP(D3010,Saldo!$P$8:$U$1009,6,FALSE),"")</f>
        <v/>
      </c>
      <c r="I3010" s="78" t="str">
        <f>IFERROR(IF(D3010="","",VLOOKUP(D3010,Saldo!$P$8:$Q$1009,2,FALSE)),"")</f>
        <v/>
      </c>
      <c r="J3010" s="76"/>
      <c r="K3010" s="74" t="str">
        <f t="shared" si="46"/>
        <v/>
      </c>
    </row>
    <row r="3011" spans="1:11" ht="18.95" customHeight="1" x14ac:dyDescent="0.25">
      <c r="A3011" s="52"/>
      <c r="C3011" s="185"/>
      <c r="D3011" s="76"/>
      <c r="E3011" s="76" t="str">
        <f>IF(D3011="","",IFERROR(VLOOKUP(D3011,Cadastro!$C$9:$D$1009,2,FALSE),"NOT FOUND"))</f>
        <v/>
      </c>
      <c r="F3011" s="94"/>
      <c r="G3011" s="76"/>
      <c r="H3011" s="81" t="str">
        <f>IFERROR(F3011*VLOOKUP(D3011,Saldo!$P$8:$U$1009,6,FALSE),"")</f>
        <v/>
      </c>
      <c r="I3011" s="78" t="str">
        <f>IFERROR(IF(D3011="","",VLOOKUP(D3011,Saldo!$P$8:$Q$1009,2,FALSE)),"")</f>
        <v/>
      </c>
      <c r="J3011" s="76"/>
      <c r="K3011" s="74" t="str">
        <f t="shared" si="46"/>
        <v/>
      </c>
    </row>
    <row r="3012" spans="1:11" ht="18.95" customHeight="1" x14ac:dyDescent="0.25">
      <c r="A3012" s="52"/>
      <c r="C3012" s="185"/>
      <c r="D3012" s="76"/>
      <c r="E3012" s="76" t="str">
        <f>IF(D3012="","",IFERROR(VLOOKUP(D3012,Cadastro!$C$9:$D$1009,2,FALSE),"NOT FOUND"))</f>
        <v/>
      </c>
      <c r="F3012" s="94"/>
      <c r="G3012" s="76"/>
      <c r="H3012" s="81" t="str">
        <f>IFERROR(F3012*VLOOKUP(D3012,Saldo!$P$8:$U$1009,6,FALSE),"")</f>
        <v/>
      </c>
      <c r="I3012" s="78" t="str">
        <f>IFERROR(IF(D3012="","",VLOOKUP(D3012,Saldo!$P$8:$Q$1009,2,FALSE)),"")</f>
        <v/>
      </c>
      <c r="J3012" s="76"/>
      <c r="K3012" s="74" t="str">
        <f t="shared" si="46"/>
        <v/>
      </c>
    </row>
    <row r="3013" spans="1:11" ht="18.95" customHeight="1" x14ac:dyDescent="0.25">
      <c r="A3013" s="52"/>
      <c r="C3013" s="185"/>
      <c r="D3013" s="76"/>
      <c r="E3013" s="76" t="str">
        <f>IF(D3013="","",IFERROR(VLOOKUP(D3013,Cadastro!$C$9:$D$1009,2,FALSE),"NOT FOUND"))</f>
        <v/>
      </c>
      <c r="F3013" s="94"/>
      <c r="G3013" s="76"/>
      <c r="H3013" s="81" t="str">
        <f>IFERROR(F3013*VLOOKUP(D3013,Saldo!$P$8:$U$1009,6,FALSE),"")</f>
        <v/>
      </c>
      <c r="I3013" s="78" t="str">
        <f>IFERROR(IF(D3013="","",VLOOKUP(D3013,Saldo!$P$8:$Q$1009,2,FALSE)),"")</f>
        <v/>
      </c>
      <c r="J3013" s="76"/>
      <c r="K3013" s="74" t="str">
        <f t="shared" si="46"/>
        <v/>
      </c>
    </row>
    <row r="3014" spans="1:11" ht="18.95" customHeight="1" x14ac:dyDescent="0.25">
      <c r="A3014" s="52"/>
      <c r="C3014" s="185"/>
      <c r="D3014" s="76"/>
      <c r="E3014" s="76" t="str">
        <f>IF(D3014="","",IFERROR(VLOOKUP(D3014,Cadastro!$C$9:$D$1009,2,FALSE),"NOT FOUND"))</f>
        <v/>
      </c>
      <c r="F3014" s="94"/>
      <c r="G3014" s="76"/>
      <c r="H3014" s="81" t="str">
        <f>IFERROR(F3014*VLOOKUP(D3014,Saldo!$P$8:$U$1009,6,FALSE),"")</f>
        <v/>
      </c>
      <c r="I3014" s="78" t="str">
        <f>IFERROR(IF(D3014="","",VLOOKUP(D3014,Saldo!$P$8:$Q$1009,2,FALSE)),"")</f>
        <v/>
      </c>
      <c r="J3014" s="76"/>
      <c r="K3014" s="74" t="str">
        <f t="shared" si="46"/>
        <v/>
      </c>
    </row>
    <row r="3015" spans="1:11" ht="18.95" customHeight="1" x14ac:dyDescent="0.25">
      <c r="A3015" s="52"/>
      <c r="C3015" s="185"/>
      <c r="D3015" s="76"/>
      <c r="E3015" s="76" t="str">
        <f>IF(D3015="","",IFERROR(VLOOKUP(D3015,Cadastro!$C$9:$D$1009,2,FALSE),"NOT FOUND"))</f>
        <v/>
      </c>
      <c r="F3015" s="94"/>
      <c r="G3015" s="76"/>
      <c r="H3015" s="81" t="str">
        <f>IFERROR(F3015*VLOOKUP(D3015,Saldo!$P$8:$U$1009,6,FALSE),"")</f>
        <v/>
      </c>
      <c r="I3015" s="78" t="str">
        <f>IFERROR(IF(D3015="","",VLOOKUP(D3015,Saldo!$P$8:$Q$1009,2,FALSE)),"")</f>
        <v/>
      </c>
      <c r="J3015" s="76"/>
      <c r="K3015" s="74" t="str">
        <f t="shared" si="46"/>
        <v/>
      </c>
    </row>
    <row r="3016" spans="1:11" ht="18.95" customHeight="1" x14ac:dyDescent="0.25">
      <c r="A3016" s="52"/>
      <c r="C3016" s="185"/>
      <c r="D3016" s="76"/>
      <c r="E3016" s="76" t="str">
        <f>IF(D3016="","",IFERROR(VLOOKUP(D3016,Cadastro!$C$9:$D$1009,2,FALSE),"NOT FOUND"))</f>
        <v/>
      </c>
      <c r="F3016" s="94"/>
      <c r="G3016" s="76"/>
      <c r="H3016" s="81" t="str">
        <f>IFERROR(F3016*VLOOKUP(D3016,Saldo!$P$8:$U$1009,6,FALSE),"")</f>
        <v/>
      </c>
      <c r="I3016" s="78" t="str">
        <f>IFERROR(IF(D3016="","",VLOOKUP(D3016,Saldo!$P$8:$Q$1009,2,FALSE)),"")</f>
        <v/>
      </c>
      <c r="J3016" s="76"/>
      <c r="K3016" s="74" t="str">
        <f t="shared" si="46"/>
        <v/>
      </c>
    </row>
    <row r="3017" spans="1:11" ht="18.95" customHeight="1" x14ac:dyDescent="0.25">
      <c r="A3017" s="52"/>
      <c r="C3017" s="185"/>
      <c r="D3017" s="76"/>
      <c r="E3017" s="76" t="str">
        <f>IF(D3017="","",IFERROR(VLOOKUP(D3017,Cadastro!$C$9:$D$1009,2,FALSE),"NOT FOUND"))</f>
        <v/>
      </c>
      <c r="F3017" s="94"/>
      <c r="G3017" s="76"/>
      <c r="H3017" s="81" t="str">
        <f>IFERROR(F3017*VLOOKUP(D3017,Saldo!$P$8:$U$1009,6,FALSE),"")</f>
        <v/>
      </c>
      <c r="I3017" s="78" t="str">
        <f>IFERROR(IF(D3017="","",VLOOKUP(D3017,Saldo!$P$8:$Q$1009,2,FALSE)),"")</f>
        <v/>
      </c>
      <c r="J3017" s="76"/>
      <c r="K3017" s="74" t="str">
        <f t="shared" si="46"/>
        <v/>
      </c>
    </row>
    <row r="3018" spans="1:11" ht="18.95" customHeight="1" x14ac:dyDescent="0.25">
      <c r="A3018" s="52"/>
      <c r="C3018" s="185"/>
      <c r="D3018" s="76"/>
      <c r="E3018" s="76" t="str">
        <f>IF(D3018="","",IFERROR(VLOOKUP(D3018,Cadastro!$C$9:$D$1009,2,FALSE),"NOT FOUND"))</f>
        <v/>
      </c>
      <c r="F3018" s="94"/>
      <c r="G3018" s="76"/>
      <c r="H3018" s="81" t="str">
        <f>IFERROR(F3018*VLOOKUP(D3018,Saldo!$P$8:$U$1009,6,FALSE),"")</f>
        <v/>
      </c>
      <c r="I3018" s="78" t="str">
        <f>IFERROR(IF(D3018="","",VLOOKUP(D3018,Saldo!$P$8:$Q$1009,2,FALSE)),"")</f>
        <v/>
      </c>
      <c r="J3018" s="76"/>
      <c r="K3018" s="74" t="str">
        <f t="shared" ref="K3018:K3081" si="47">IF(C3018="","",MONTH(C3018))</f>
        <v/>
      </c>
    </row>
    <row r="3019" spans="1:11" ht="18.95" customHeight="1" x14ac:dyDescent="0.25">
      <c r="A3019" s="52"/>
      <c r="C3019" s="185"/>
      <c r="D3019" s="76"/>
      <c r="E3019" s="76" t="str">
        <f>IF(D3019="","",IFERROR(VLOOKUP(D3019,Cadastro!$C$9:$D$1009,2,FALSE),"NOT FOUND"))</f>
        <v/>
      </c>
      <c r="F3019" s="94"/>
      <c r="G3019" s="76"/>
      <c r="H3019" s="81" t="str">
        <f>IFERROR(F3019*VLOOKUP(D3019,Saldo!$P$8:$U$1009,6,FALSE),"")</f>
        <v/>
      </c>
      <c r="I3019" s="78" t="str">
        <f>IFERROR(IF(D3019="","",VLOOKUP(D3019,Saldo!$P$8:$Q$1009,2,FALSE)),"")</f>
        <v/>
      </c>
      <c r="J3019" s="76"/>
      <c r="K3019" s="74" t="str">
        <f t="shared" si="47"/>
        <v/>
      </c>
    </row>
    <row r="3020" spans="1:11" ht="18.95" customHeight="1" x14ac:dyDescent="0.25">
      <c r="A3020" s="52"/>
      <c r="C3020" s="185"/>
      <c r="D3020" s="76"/>
      <c r="E3020" s="76" t="str">
        <f>IF(D3020="","",IFERROR(VLOOKUP(D3020,Cadastro!$C$9:$D$1009,2,FALSE),"NOT FOUND"))</f>
        <v/>
      </c>
      <c r="F3020" s="94"/>
      <c r="G3020" s="76"/>
      <c r="H3020" s="81" t="str">
        <f>IFERROR(F3020*VLOOKUP(D3020,Saldo!$P$8:$U$1009,6,FALSE),"")</f>
        <v/>
      </c>
      <c r="I3020" s="78" t="str">
        <f>IFERROR(IF(D3020="","",VLOOKUP(D3020,Saldo!$P$8:$Q$1009,2,FALSE)),"")</f>
        <v/>
      </c>
      <c r="J3020" s="76"/>
      <c r="K3020" s="74" t="str">
        <f t="shared" si="47"/>
        <v/>
      </c>
    </row>
    <row r="3021" spans="1:11" ht="18.95" customHeight="1" x14ac:dyDescent="0.25">
      <c r="A3021" s="52"/>
      <c r="C3021" s="185"/>
      <c r="D3021" s="76"/>
      <c r="E3021" s="76" t="str">
        <f>IF(D3021="","",IFERROR(VLOOKUP(D3021,Cadastro!$C$9:$D$1009,2,FALSE),"NOT FOUND"))</f>
        <v/>
      </c>
      <c r="F3021" s="94"/>
      <c r="G3021" s="76"/>
      <c r="H3021" s="81" t="str">
        <f>IFERROR(F3021*VLOOKUP(D3021,Saldo!$P$8:$U$1009,6,FALSE),"")</f>
        <v/>
      </c>
      <c r="I3021" s="78" t="str">
        <f>IFERROR(IF(D3021="","",VLOOKUP(D3021,Saldo!$P$8:$Q$1009,2,FALSE)),"")</f>
        <v/>
      </c>
      <c r="J3021" s="76"/>
      <c r="K3021" s="74" t="str">
        <f t="shared" si="47"/>
        <v/>
      </c>
    </row>
    <row r="3022" spans="1:11" ht="18.95" customHeight="1" x14ac:dyDescent="0.25">
      <c r="A3022" s="52"/>
      <c r="C3022" s="185"/>
      <c r="D3022" s="76"/>
      <c r="E3022" s="76" t="str">
        <f>IF(D3022="","",IFERROR(VLOOKUP(D3022,Cadastro!$C$9:$D$1009,2,FALSE),"NOT FOUND"))</f>
        <v/>
      </c>
      <c r="F3022" s="94"/>
      <c r="G3022" s="76"/>
      <c r="H3022" s="81" t="str">
        <f>IFERROR(F3022*VLOOKUP(D3022,Saldo!$P$8:$U$1009,6,FALSE),"")</f>
        <v/>
      </c>
      <c r="I3022" s="78" t="str">
        <f>IFERROR(IF(D3022="","",VLOOKUP(D3022,Saldo!$P$8:$Q$1009,2,FALSE)),"")</f>
        <v/>
      </c>
      <c r="J3022" s="76"/>
      <c r="K3022" s="74" t="str">
        <f t="shared" si="47"/>
        <v/>
      </c>
    </row>
    <row r="3023" spans="1:11" ht="18.95" customHeight="1" x14ac:dyDescent="0.25">
      <c r="A3023" s="52"/>
      <c r="C3023" s="185"/>
      <c r="D3023" s="76"/>
      <c r="E3023" s="76" t="str">
        <f>IF(D3023="","",IFERROR(VLOOKUP(D3023,Cadastro!$C$9:$D$1009,2,FALSE),"NOT FOUND"))</f>
        <v/>
      </c>
      <c r="F3023" s="94"/>
      <c r="G3023" s="76"/>
      <c r="H3023" s="81" t="str">
        <f>IFERROR(F3023*VLOOKUP(D3023,Saldo!$P$8:$U$1009,6,FALSE),"")</f>
        <v/>
      </c>
      <c r="I3023" s="78" t="str">
        <f>IFERROR(IF(D3023="","",VLOOKUP(D3023,Saldo!$P$8:$Q$1009,2,FALSE)),"")</f>
        <v/>
      </c>
      <c r="J3023" s="76"/>
      <c r="K3023" s="74" t="str">
        <f t="shared" si="47"/>
        <v/>
      </c>
    </row>
    <row r="3024" spans="1:11" ht="18.95" customHeight="1" x14ac:dyDescent="0.25">
      <c r="A3024" s="52"/>
      <c r="C3024" s="185"/>
      <c r="D3024" s="76"/>
      <c r="E3024" s="76" t="str">
        <f>IF(D3024="","",IFERROR(VLOOKUP(D3024,Cadastro!$C$9:$D$1009,2,FALSE),"NOT FOUND"))</f>
        <v/>
      </c>
      <c r="F3024" s="94"/>
      <c r="G3024" s="76"/>
      <c r="H3024" s="81" t="str">
        <f>IFERROR(F3024*VLOOKUP(D3024,Saldo!$P$8:$U$1009,6,FALSE),"")</f>
        <v/>
      </c>
      <c r="I3024" s="78" t="str">
        <f>IFERROR(IF(D3024="","",VLOOKUP(D3024,Saldo!$P$8:$Q$1009,2,FALSE)),"")</f>
        <v/>
      </c>
      <c r="J3024" s="76"/>
      <c r="K3024" s="74" t="str">
        <f t="shared" si="47"/>
        <v/>
      </c>
    </row>
    <row r="3025" spans="1:11" ht="18.95" customHeight="1" x14ac:dyDescent="0.25">
      <c r="A3025" s="52"/>
      <c r="C3025" s="185"/>
      <c r="D3025" s="76"/>
      <c r="E3025" s="76" t="str">
        <f>IF(D3025="","",IFERROR(VLOOKUP(D3025,Cadastro!$C$9:$D$1009,2,FALSE),"NOT FOUND"))</f>
        <v/>
      </c>
      <c r="F3025" s="94"/>
      <c r="G3025" s="76"/>
      <c r="H3025" s="81" t="str">
        <f>IFERROR(F3025*VLOOKUP(D3025,Saldo!$P$8:$U$1009,6,FALSE),"")</f>
        <v/>
      </c>
      <c r="I3025" s="78" t="str">
        <f>IFERROR(IF(D3025="","",VLOOKUP(D3025,Saldo!$P$8:$Q$1009,2,FALSE)),"")</f>
        <v/>
      </c>
      <c r="J3025" s="76"/>
      <c r="K3025" s="74" t="str">
        <f t="shared" si="47"/>
        <v/>
      </c>
    </row>
    <row r="3026" spans="1:11" ht="18.95" customHeight="1" x14ac:dyDescent="0.25">
      <c r="A3026" s="52"/>
      <c r="C3026" s="185"/>
      <c r="D3026" s="76"/>
      <c r="E3026" s="76" t="str">
        <f>IF(D3026="","",IFERROR(VLOOKUP(D3026,Cadastro!$C$9:$D$1009,2,FALSE),"NOT FOUND"))</f>
        <v/>
      </c>
      <c r="F3026" s="94"/>
      <c r="G3026" s="76"/>
      <c r="H3026" s="81" t="str">
        <f>IFERROR(F3026*VLOOKUP(D3026,Saldo!$P$8:$U$1009,6,FALSE),"")</f>
        <v/>
      </c>
      <c r="I3026" s="78" t="str">
        <f>IFERROR(IF(D3026="","",VLOOKUP(D3026,Saldo!$P$8:$Q$1009,2,FALSE)),"")</f>
        <v/>
      </c>
      <c r="J3026" s="76"/>
      <c r="K3026" s="74" t="str">
        <f t="shared" si="47"/>
        <v/>
      </c>
    </row>
    <row r="3027" spans="1:11" ht="18.95" customHeight="1" x14ac:dyDescent="0.25">
      <c r="A3027" s="52"/>
      <c r="C3027" s="185"/>
      <c r="D3027" s="76"/>
      <c r="E3027" s="76" t="str">
        <f>IF(D3027="","",IFERROR(VLOOKUP(D3027,Cadastro!$C$9:$D$1009,2,FALSE),"NOT FOUND"))</f>
        <v/>
      </c>
      <c r="F3027" s="94"/>
      <c r="G3027" s="76"/>
      <c r="H3027" s="81" t="str">
        <f>IFERROR(F3027*VLOOKUP(D3027,Saldo!$P$8:$U$1009,6,FALSE),"")</f>
        <v/>
      </c>
      <c r="I3027" s="78" t="str">
        <f>IFERROR(IF(D3027="","",VLOOKUP(D3027,Saldo!$P$8:$Q$1009,2,FALSE)),"")</f>
        <v/>
      </c>
      <c r="J3027" s="76"/>
      <c r="K3027" s="74" t="str">
        <f t="shared" si="47"/>
        <v/>
      </c>
    </row>
    <row r="3028" spans="1:11" ht="18.95" customHeight="1" x14ac:dyDescent="0.25">
      <c r="A3028" s="52"/>
      <c r="C3028" s="185"/>
      <c r="D3028" s="76"/>
      <c r="E3028" s="76" t="str">
        <f>IF(D3028="","",IFERROR(VLOOKUP(D3028,Cadastro!$C$9:$D$1009,2,FALSE),"NOT FOUND"))</f>
        <v/>
      </c>
      <c r="F3028" s="94"/>
      <c r="G3028" s="76"/>
      <c r="H3028" s="81" t="str">
        <f>IFERROR(F3028*VLOOKUP(D3028,Saldo!$P$8:$U$1009,6,FALSE),"")</f>
        <v/>
      </c>
      <c r="I3028" s="78" t="str">
        <f>IFERROR(IF(D3028="","",VLOOKUP(D3028,Saldo!$P$8:$Q$1009,2,FALSE)),"")</f>
        <v/>
      </c>
      <c r="J3028" s="76"/>
      <c r="K3028" s="74" t="str">
        <f t="shared" si="47"/>
        <v/>
      </c>
    </row>
    <row r="3029" spans="1:11" ht="18.95" customHeight="1" x14ac:dyDescent="0.25">
      <c r="A3029" s="52"/>
      <c r="C3029" s="185"/>
      <c r="D3029" s="76"/>
      <c r="E3029" s="76" t="str">
        <f>IF(D3029="","",IFERROR(VLOOKUP(D3029,Cadastro!$C$9:$D$1009,2,FALSE),"NOT FOUND"))</f>
        <v/>
      </c>
      <c r="F3029" s="94"/>
      <c r="G3029" s="76"/>
      <c r="H3029" s="81" t="str">
        <f>IFERROR(F3029*VLOOKUP(D3029,Saldo!$P$8:$U$1009,6,FALSE),"")</f>
        <v/>
      </c>
      <c r="I3029" s="78" t="str">
        <f>IFERROR(IF(D3029="","",VLOOKUP(D3029,Saldo!$P$8:$Q$1009,2,FALSE)),"")</f>
        <v/>
      </c>
      <c r="J3029" s="76"/>
      <c r="K3029" s="74" t="str">
        <f t="shared" si="47"/>
        <v/>
      </c>
    </row>
    <row r="3030" spans="1:11" ht="18.95" customHeight="1" x14ac:dyDescent="0.25">
      <c r="A3030" s="52"/>
      <c r="C3030" s="185"/>
      <c r="D3030" s="76"/>
      <c r="E3030" s="76" t="str">
        <f>IF(D3030="","",IFERROR(VLOOKUP(D3030,Cadastro!$C$9:$D$1009,2,FALSE),"NOT FOUND"))</f>
        <v/>
      </c>
      <c r="F3030" s="94"/>
      <c r="G3030" s="76"/>
      <c r="H3030" s="81" t="str">
        <f>IFERROR(F3030*VLOOKUP(D3030,Saldo!$P$8:$U$1009,6,FALSE),"")</f>
        <v/>
      </c>
      <c r="I3030" s="78" t="str">
        <f>IFERROR(IF(D3030="","",VLOOKUP(D3030,Saldo!$P$8:$Q$1009,2,FALSE)),"")</f>
        <v/>
      </c>
      <c r="J3030" s="76"/>
      <c r="K3030" s="74" t="str">
        <f t="shared" si="47"/>
        <v/>
      </c>
    </row>
    <row r="3031" spans="1:11" ht="18.95" customHeight="1" x14ac:dyDescent="0.25">
      <c r="A3031" s="52"/>
      <c r="C3031" s="185"/>
      <c r="D3031" s="76"/>
      <c r="E3031" s="76" t="str">
        <f>IF(D3031="","",IFERROR(VLOOKUP(D3031,Cadastro!$C$9:$D$1009,2,FALSE),"NOT FOUND"))</f>
        <v/>
      </c>
      <c r="F3031" s="94"/>
      <c r="G3031" s="76"/>
      <c r="H3031" s="81" t="str">
        <f>IFERROR(F3031*VLOOKUP(D3031,Saldo!$P$8:$U$1009,6,FALSE),"")</f>
        <v/>
      </c>
      <c r="I3031" s="78" t="str">
        <f>IFERROR(IF(D3031="","",VLOOKUP(D3031,Saldo!$P$8:$Q$1009,2,FALSE)),"")</f>
        <v/>
      </c>
      <c r="J3031" s="76"/>
      <c r="K3031" s="74" t="str">
        <f t="shared" si="47"/>
        <v/>
      </c>
    </row>
    <row r="3032" spans="1:11" ht="18.95" customHeight="1" x14ac:dyDescent="0.25">
      <c r="A3032" s="52"/>
      <c r="C3032" s="185"/>
      <c r="D3032" s="76"/>
      <c r="E3032" s="76" t="str">
        <f>IF(D3032="","",IFERROR(VLOOKUP(D3032,Cadastro!$C$9:$D$1009,2,FALSE),"NOT FOUND"))</f>
        <v/>
      </c>
      <c r="F3032" s="94"/>
      <c r="G3032" s="76"/>
      <c r="H3032" s="81" t="str">
        <f>IFERROR(F3032*VLOOKUP(D3032,Saldo!$P$8:$U$1009,6,FALSE),"")</f>
        <v/>
      </c>
      <c r="I3032" s="78" t="str">
        <f>IFERROR(IF(D3032="","",VLOOKUP(D3032,Saldo!$P$8:$Q$1009,2,FALSE)),"")</f>
        <v/>
      </c>
      <c r="J3032" s="76"/>
      <c r="K3032" s="74" t="str">
        <f t="shared" si="47"/>
        <v/>
      </c>
    </row>
    <row r="3033" spans="1:11" ht="18.95" customHeight="1" x14ac:dyDescent="0.25">
      <c r="A3033" s="52"/>
      <c r="C3033" s="185"/>
      <c r="D3033" s="76"/>
      <c r="E3033" s="76" t="str">
        <f>IF(D3033="","",IFERROR(VLOOKUP(D3033,Cadastro!$C$9:$D$1009,2,FALSE),"NOT FOUND"))</f>
        <v/>
      </c>
      <c r="F3033" s="94"/>
      <c r="G3033" s="76"/>
      <c r="H3033" s="81" t="str">
        <f>IFERROR(F3033*VLOOKUP(D3033,Saldo!$P$8:$U$1009,6,FALSE),"")</f>
        <v/>
      </c>
      <c r="I3033" s="78" t="str">
        <f>IFERROR(IF(D3033="","",VLOOKUP(D3033,Saldo!$P$8:$Q$1009,2,FALSE)),"")</f>
        <v/>
      </c>
      <c r="J3033" s="76"/>
      <c r="K3033" s="74" t="str">
        <f t="shared" si="47"/>
        <v/>
      </c>
    </row>
    <row r="3034" spans="1:11" ht="18.95" customHeight="1" x14ac:dyDescent="0.25">
      <c r="A3034" s="52"/>
      <c r="C3034" s="185"/>
      <c r="D3034" s="76"/>
      <c r="E3034" s="76" t="str">
        <f>IF(D3034="","",IFERROR(VLOOKUP(D3034,Cadastro!$C$9:$D$1009,2,FALSE),"NOT FOUND"))</f>
        <v/>
      </c>
      <c r="F3034" s="94"/>
      <c r="G3034" s="76"/>
      <c r="H3034" s="81" t="str">
        <f>IFERROR(F3034*VLOOKUP(D3034,Saldo!$P$8:$U$1009,6,FALSE),"")</f>
        <v/>
      </c>
      <c r="I3034" s="78" t="str">
        <f>IFERROR(IF(D3034="","",VLOOKUP(D3034,Saldo!$P$8:$Q$1009,2,FALSE)),"")</f>
        <v/>
      </c>
      <c r="J3034" s="76"/>
      <c r="K3034" s="74" t="str">
        <f t="shared" si="47"/>
        <v/>
      </c>
    </row>
    <row r="3035" spans="1:11" ht="18.95" customHeight="1" x14ac:dyDescent="0.25">
      <c r="A3035" s="52"/>
      <c r="C3035" s="185"/>
      <c r="D3035" s="76"/>
      <c r="E3035" s="76" t="str">
        <f>IF(D3035="","",IFERROR(VLOOKUP(D3035,Cadastro!$C$9:$D$1009,2,FALSE),"NOT FOUND"))</f>
        <v/>
      </c>
      <c r="F3035" s="94"/>
      <c r="G3035" s="76"/>
      <c r="H3035" s="81" t="str">
        <f>IFERROR(F3035*VLOOKUP(D3035,Saldo!$P$8:$U$1009,6,FALSE),"")</f>
        <v/>
      </c>
      <c r="I3035" s="78" t="str">
        <f>IFERROR(IF(D3035="","",VLOOKUP(D3035,Saldo!$P$8:$Q$1009,2,FALSE)),"")</f>
        <v/>
      </c>
      <c r="J3035" s="76"/>
      <c r="K3035" s="74" t="str">
        <f t="shared" si="47"/>
        <v/>
      </c>
    </row>
    <row r="3036" spans="1:11" ht="18.95" customHeight="1" x14ac:dyDescent="0.25">
      <c r="A3036" s="52"/>
      <c r="C3036" s="185"/>
      <c r="D3036" s="76"/>
      <c r="E3036" s="76" t="str">
        <f>IF(D3036="","",IFERROR(VLOOKUP(D3036,Cadastro!$C$9:$D$1009,2,FALSE),"NOT FOUND"))</f>
        <v/>
      </c>
      <c r="F3036" s="94"/>
      <c r="G3036" s="76"/>
      <c r="H3036" s="81" t="str">
        <f>IFERROR(F3036*VLOOKUP(D3036,Saldo!$P$8:$U$1009,6,FALSE),"")</f>
        <v/>
      </c>
      <c r="I3036" s="78" t="str">
        <f>IFERROR(IF(D3036="","",VLOOKUP(D3036,Saldo!$P$8:$Q$1009,2,FALSE)),"")</f>
        <v/>
      </c>
      <c r="J3036" s="76"/>
      <c r="K3036" s="74" t="str">
        <f t="shared" si="47"/>
        <v/>
      </c>
    </row>
    <row r="3037" spans="1:11" ht="18.95" customHeight="1" x14ac:dyDescent="0.25">
      <c r="A3037" s="52"/>
      <c r="C3037" s="185"/>
      <c r="D3037" s="76"/>
      <c r="E3037" s="76" t="str">
        <f>IF(D3037="","",IFERROR(VLOOKUP(D3037,Cadastro!$C$9:$D$1009,2,FALSE),"NOT FOUND"))</f>
        <v/>
      </c>
      <c r="F3037" s="94"/>
      <c r="G3037" s="76"/>
      <c r="H3037" s="81" t="str">
        <f>IFERROR(F3037*VLOOKUP(D3037,Saldo!$P$8:$U$1009,6,FALSE),"")</f>
        <v/>
      </c>
      <c r="I3037" s="78" t="str">
        <f>IFERROR(IF(D3037="","",VLOOKUP(D3037,Saldo!$P$8:$Q$1009,2,FALSE)),"")</f>
        <v/>
      </c>
      <c r="J3037" s="76"/>
      <c r="K3037" s="74" t="str">
        <f t="shared" si="47"/>
        <v/>
      </c>
    </row>
    <row r="3038" spans="1:11" ht="18.95" customHeight="1" x14ac:dyDescent="0.25">
      <c r="A3038" s="52"/>
      <c r="C3038" s="185"/>
      <c r="D3038" s="76"/>
      <c r="E3038" s="76" t="str">
        <f>IF(D3038="","",IFERROR(VLOOKUP(D3038,Cadastro!$C$9:$D$1009,2,FALSE),"NOT FOUND"))</f>
        <v/>
      </c>
      <c r="F3038" s="94"/>
      <c r="G3038" s="76"/>
      <c r="H3038" s="81" t="str">
        <f>IFERROR(F3038*VLOOKUP(D3038,Saldo!$P$8:$U$1009,6,FALSE),"")</f>
        <v/>
      </c>
      <c r="I3038" s="78" t="str">
        <f>IFERROR(IF(D3038="","",VLOOKUP(D3038,Saldo!$P$8:$Q$1009,2,FALSE)),"")</f>
        <v/>
      </c>
      <c r="J3038" s="76"/>
      <c r="K3038" s="74" t="str">
        <f t="shared" si="47"/>
        <v/>
      </c>
    </row>
    <row r="3039" spans="1:11" ht="18.95" customHeight="1" x14ac:dyDescent="0.25">
      <c r="A3039" s="52"/>
      <c r="C3039" s="185"/>
      <c r="D3039" s="76"/>
      <c r="E3039" s="76" t="str">
        <f>IF(D3039="","",IFERROR(VLOOKUP(D3039,Cadastro!$C$9:$D$1009,2,FALSE),"NOT FOUND"))</f>
        <v/>
      </c>
      <c r="F3039" s="94"/>
      <c r="G3039" s="76"/>
      <c r="H3039" s="81" t="str">
        <f>IFERROR(F3039*VLOOKUP(D3039,Saldo!$P$8:$U$1009,6,FALSE),"")</f>
        <v/>
      </c>
      <c r="I3039" s="78" t="str">
        <f>IFERROR(IF(D3039="","",VLOOKUP(D3039,Saldo!$P$8:$Q$1009,2,FALSE)),"")</f>
        <v/>
      </c>
      <c r="J3039" s="76"/>
      <c r="K3039" s="74" t="str">
        <f t="shared" si="47"/>
        <v/>
      </c>
    </row>
    <row r="3040" spans="1:11" ht="18.95" customHeight="1" x14ac:dyDescent="0.25">
      <c r="A3040" s="52"/>
      <c r="C3040" s="185"/>
      <c r="D3040" s="76"/>
      <c r="E3040" s="76" t="str">
        <f>IF(D3040="","",IFERROR(VLOOKUP(D3040,Cadastro!$C$9:$D$1009,2,FALSE),"NOT FOUND"))</f>
        <v/>
      </c>
      <c r="F3040" s="94"/>
      <c r="G3040" s="76"/>
      <c r="H3040" s="81" t="str">
        <f>IFERROR(F3040*VLOOKUP(D3040,Saldo!$P$8:$U$1009,6,FALSE),"")</f>
        <v/>
      </c>
      <c r="I3040" s="78" t="str">
        <f>IFERROR(IF(D3040="","",VLOOKUP(D3040,Saldo!$P$8:$Q$1009,2,FALSE)),"")</f>
        <v/>
      </c>
      <c r="J3040" s="76"/>
      <c r="K3040" s="74" t="str">
        <f t="shared" si="47"/>
        <v/>
      </c>
    </row>
    <row r="3041" spans="1:11" ht="18.95" customHeight="1" x14ac:dyDescent="0.25">
      <c r="A3041" s="52"/>
      <c r="C3041" s="185"/>
      <c r="D3041" s="76"/>
      <c r="E3041" s="76" t="str">
        <f>IF(D3041="","",IFERROR(VLOOKUP(D3041,Cadastro!$C$9:$D$1009,2,FALSE),"NOT FOUND"))</f>
        <v/>
      </c>
      <c r="F3041" s="94"/>
      <c r="G3041" s="76"/>
      <c r="H3041" s="81" t="str">
        <f>IFERROR(F3041*VLOOKUP(D3041,Saldo!$P$8:$U$1009,6,FALSE),"")</f>
        <v/>
      </c>
      <c r="I3041" s="78" t="str">
        <f>IFERROR(IF(D3041="","",VLOOKUP(D3041,Saldo!$P$8:$Q$1009,2,FALSE)),"")</f>
        <v/>
      </c>
      <c r="J3041" s="76"/>
      <c r="K3041" s="74" t="str">
        <f t="shared" si="47"/>
        <v/>
      </c>
    </row>
    <row r="3042" spans="1:11" ht="18.95" customHeight="1" x14ac:dyDescent="0.25">
      <c r="A3042" s="52"/>
      <c r="C3042" s="185"/>
      <c r="D3042" s="76"/>
      <c r="E3042" s="76" t="str">
        <f>IF(D3042="","",IFERROR(VLOOKUP(D3042,Cadastro!$C$9:$D$1009,2,FALSE),"NOT FOUND"))</f>
        <v/>
      </c>
      <c r="F3042" s="94"/>
      <c r="G3042" s="76"/>
      <c r="H3042" s="81" t="str">
        <f>IFERROR(F3042*VLOOKUP(D3042,Saldo!$P$8:$U$1009,6,FALSE),"")</f>
        <v/>
      </c>
      <c r="I3042" s="78" t="str">
        <f>IFERROR(IF(D3042="","",VLOOKUP(D3042,Saldo!$P$8:$Q$1009,2,FALSE)),"")</f>
        <v/>
      </c>
      <c r="J3042" s="76"/>
      <c r="K3042" s="74" t="str">
        <f t="shared" si="47"/>
        <v/>
      </c>
    </row>
    <row r="3043" spans="1:11" ht="18.95" customHeight="1" x14ac:dyDescent="0.25">
      <c r="A3043" s="52"/>
      <c r="C3043" s="185"/>
      <c r="D3043" s="76"/>
      <c r="E3043" s="76" t="str">
        <f>IF(D3043="","",IFERROR(VLOOKUP(D3043,Cadastro!$C$9:$D$1009,2,FALSE),"NOT FOUND"))</f>
        <v/>
      </c>
      <c r="F3043" s="94"/>
      <c r="G3043" s="76"/>
      <c r="H3043" s="81" t="str">
        <f>IFERROR(F3043*VLOOKUP(D3043,Saldo!$P$8:$U$1009,6,FALSE),"")</f>
        <v/>
      </c>
      <c r="I3043" s="78" t="str">
        <f>IFERROR(IF(D3043="","",VLOOKUP(D3043,Saldo!$P$8:$Q$1009,2,FALSE)),"")</f>
        <v/>
      </c>
      <c r="J3043" s="76"/>
      <c r="K3043" s="74" t="str">
        <f t="shared" si="47"/>
        <v/>
      </c>
    </row>
    <row r="3044" spans="1:11" ht="18.95" customHeight="1" x14ac:dyDescent="0.25">
      <c r="A3044" s="52"/>
      <c r="C3044" s="185"/>
      <c r="D3044" s="76"/>
      <c r="E3044" s="76" t="str">
        <f>IF(D3044="","",IFERROR(VLOOKUP(D3044,Cadastro!$C$9:$D$1009,2,FALSE),"NOT FOUND"))</f>
        <v/>
      </c>
      <c r="F3044" s="94"/>
      <c r="G3044" s="76"/>
      <c r="H3044" s="81" t="str">
        <f>IFERROR(F3044*VLOOKUP(D3044,Saldo!$P$8:$U$1009,6,FALSE),"")</f>
        <v/>
      </c>
      <c r="I3044" s="78" t="str">
        <f>IFERROR(IF(D3044="","",VLOOKUP(D3044,Saldo!$P$8:$Q$1009,2,FALSE)),"")</f>
        <v/>
      </c>
      <c r="J3044" s="76"/>
      <c r="K3044" s="74" t="str">
        <f t="shared" si="47"/>
        <v/>
      </c>
    </row>
    <row r="3045" spans="1:11" ht="18.95" customHeight="1" x14ac:dyDescent="0.25">
      <c r="A3045" s="52"/>
      <c r="C3045" s="185"/>
      <c r="D3045" s="76"/>
      <c r="E3045" s="76" t="str">
        <f>IF(D3045="","",IFERROR(VLOOKUP(D3045,Cadastro!$C$9:$D$1009,2,FALSE),"NOT FOUND"))</f>
        <v/>
      </c>
      <c r="F3045" s="94"/>
      <c r="G3045" s="76"/>
      <c r="H3045" s="81" t="str">
        <f>IFERROR(F3045*VLOOKUP(D3045,Saldo!$P$8:$U$1009,6,FALSE),"")</f>
        <v/>
      </c>
      <c r="I3045" s="78" t="str">
        <f>IFERROR(IF(D3045="","",VLOOKUP(D3045,Saldo!$P$8:$Q$1009,2,FALSE)),"")</f>
        <v/>
      </c>
      <c r="J3045" s="76"/>
      <c r="K3045" s="74" t="str">
        <f t="shared" si="47"/>
        <v/>
      </c>
    </row>
    <row r="3046" spans="1:11" ht="18.95" customHeight="1" x14ac:dyDescent="0.25">
      <c r="A3046" s="52"/>
      <c r="C3046" s="185"/>
      <c r="D3046" s="76"/>
      <c r="E3046" s="76" t="str">
        <f>IF(D3046="","",IFERROR(VLOOKUP(D3046,Cadastro!$C$9:$D$1009,2,FALSE),"NOT FOUND"))</f>
        <v/>
      </c>
      <c r="F3046" s="94"/>
      <c r="G3046" s="76"/>
      <c r="H3046" s="81" t="str">
        <f>IFERROR(F3046*VLOOKUP(D3046,Saldo!$P$8:$U$1009,6,FALSE),"")</f>
        <v/>
      </c>
      <c r="I3046" s="78" t="str">
        <f>IFERROR(IF(D3046="","",VLOOKUP(D3046,Saldo!$P$8:$Q$1009,2,FALSE)),"")</f>
        <v/>
      </c>
      <c r="J3046" s="76"/>
      <c r="K3046" s="74" t="str">
        <f t="shared" si="47"/>
        <v/>
      </c>
    </row>
    <row r="3047" spans="1:11" ht="18.95" customHeight="1" x14ac:dyDescent="0.25">
      <c r="A3047" s="52"/>
      <c r="C3047" s="185"/>
      <c r="D3047" s="76"/>
      <c r="E3047" s="76" t="str">
        <f>IF(D3047="","",IFERROR(VLOOKUP(D3047,Cadastro!$C$9:$D$1009,2,FALSE),"NOT FOUND"))</f>
        <v/>
      </c>
      <c r="F3047" s="94"/>
      <c r="G3047" s="76"/>
      <c r="H3047" s="81" t="str">
        <f>IFERROR(F3047*VLOOKUP(D3047,Saldo!$P$8:$U$1009,6,FALSE),"")</f>
        <v/>
      </c>
      <c r="I3047" s="78" t="str">
        <f>IFERROR(IF(D3047="","",VLOOKUP(D3047,Saldo!$P$8:$Q$1009,2,FALSE)),"")</f>
        <v/>
      </c>
      <c r="J3047" s="76"/>
      <c r="K3047" s="74" t="str">
        <f t="shared" si="47"/>
        <v/>
      </c>
    </row>
    <row r="3048" spans="1:11" ht="18.95" customHeight="1" x14ac:dyDescent="0.25">
      <c r="A3048" s="52"/>
      <c r="C3048" s="185"/>
      <c r="D3048" s="76"/>
      <c r="E3048" s="76" t="str">
        <f>IF(D3048="","",IFERROR(VLOOKUP(D3048,Cadastro!$C$9:$D$1009,2,FALSE),"NOT FOUND"))</f>
        <v/>
      </c>
      <c r="F3048" s="94"/>
      <c r="G3048" s="76"/>
      <c r="H3048" s="81" t="str">
        <f>IFERROR(F3048*VLOOKUP(D3048,Saldo!$P$8:$U$1009,6,FALSE),"")</f>
        <v/>
      </c>
      <c r="I3048" s="78" t="str">
        <f>IFERROR(IF(D3048="","",VLOOKUP(D3048,Saldo!$P$8:$Q$1009,2,FALSE)),"")</f>
        <v/>
      </c>
      <c r="J3048" s="76"/>
      <c r="K3048" s="74" t="str">
        <f t="shared" si="47"/>
        <v/>
      </c>
    </row>
    <row r="3049" spans="1:11" ht="18.95" customHeight="1" x14ac:dyDescent="0.25">
      <c r="A3049" s="52"/>
      <c r="C3049" s="185"/>
      <c r="D3049" s="76"/>
      <c r="E3049" s="76" t="str">
        <f>IF(D3049="","",IFERROR(VLOOKUP(D3049,Cadastro!$C$9:$D$1009,2,FALSE),"NOT FOUND"))</f>
        <v/>
      </c>
      <c r="F3049" s="94"/>
      <c r="G3049" s="76"/>
      <c r="H3049" s="81" t="str">
        <f>IFERROR(F3049*VLOOKUP(D3049,Saldo!$P$8:$U$1009,6,FALSE),"")</f>
        <v/>
      </c>
      <c r="I3049" s="78" t="str">
        <f>IFERROR(IF(D3049="","",VLOOKUP(D3049,Saldo!$P$8:$Q$1009,2,FALSE)),"")</f>
        <v/>
      </c>
      <c r="J3049" s="76"/>
      <c r="K3049" s="74" t="str">
        <f t="shared" si="47"/>
        <v/>
      </c>
    </row>
    <row r="3050" spans="1:11" ht="18.95" customHeight="1" x14ac:dyDescent="0.25">
      <c r="A3050" s="52"/>
      <c r="C3050" s="185"/>
      <c r="D3050" s="76"/>
      <c r="E3050" s="76" t="str">
        <f>IF(D3050="","",IFERROR(VLOOKUP(D3050,Cadastro!$C$9:$D$1009,2,FALSE),"NOT FOUND"))</f>
        <v/>
      </c>
      <c r="F3050" s="94"/>
      <c r="G3050" s="76"/>
      <c r="H3050" s="81" t="str">
        <f>IFERROR(F3050*VLOOKUP(D3050,Saldo!$P$8:$U$1009,6,FALSE),"")</f>
        <v/>
      </c>
      <c r="I3050" s="78" t="str">
        <f>IFERROR(IF(D3050="","",VLOOKUP(D3050,Saldo!$P$8:$Q$1009,2,FALSE)),"")</f>
        <v/>
      </c>
      <c r="J3050" s="76"/>
      <c r="K3050" s="74" t="str">
        <f t="shared" si="47"/>
        <v/>
      </c>
    </row>
    <row r="3051" spans="1:11" ht="18.95" customHeight="1" x14ac:dyDescent="0.25">
      <c r="A3051" s="52"/>
      <c r="C3051" s="185"/>
      <c r="D3051" s="76"/>
      <c r="E3051" s="76" t="str">
        <f>IF(D3051="","",IFERROR(VLOOKUP(D3051,Cadastro!$C$9:$D$1009,2,FALSE),"NOT FOUND"))</f>
        <v/>
      </c>
      <c r="F3051" s="94"/>
      <c r="G3051" s="76"/>
      <c r="H3051" s="81" t="str">
        <f>IFERROR(F3051*VLOOKUP(D3051,Saldo!$P$8:$U$1009,6,FALSE),"")</f>
        <v/>
      </c>
      <c r="I3051" s="78" t="str">
        <f>IFERROR(IF(D3051="","",VLOOKUP(D3051,Saldo!$P$8:$Q$1009,2,FALSE)),"")</f>
        <v/>
      </c>
      <c r="J3051" s="76"/>
      <c r="K3051" s="74" t="str">
        <f t="shared" si="47"/>
        <v/>
      </c>
    </row>
    <row r="3052" spans="1:11" ht="18.95" customHeight="1" x14ac:dyDescent="0.25">
      <c r="A3052" s="52"/>
      <c r="C3052" s="185"/>
      <c r="D3052" s="76"/>
      <c r="E3052" s="76" t="str">
        <f>IF(D3052="","",IFERROR(VLOOKUP(D3052,Cadastro!$C$9:$D$1009,2,FALSE),"NOT FOUND"))</f>
        <v/>
      </c>
      <c r="F3052" s="94"/>
      <c r="G3052" s="76"/>
      <c r="H3052" s="81" t="str">
        <f>IFERROR(F3052*VLOOKUP(D3052,Saldo!$P$8:$U$1009,6,FALSE),"")</f>
        <v/>
      </c>
      <c r="I3052" s="78" t="str">
        <f>IFERROR(IF(D3052="","",VLOOKUP(D3052,Saldo!$P$8:$Q$1009,2,FALSE)),"")</f>
        <v/>
      </c>
      <c r="J3052" s="76"/>
      <c r="K3052" s="74" t="str">
        <f t="shared" si="47"/>
        <v/>
      </c>
    </row>
    <row r="3053" spans="1:11" ht="18.95" customHeight="1" x14ac:dyDescent="0.25">
      <c r="A3053" s="52"/>
      <c r="C3053" s="185"/>
      <c r="D3053" s="76"/>
      <c r="E3053" s="76" t="str">
        <f>IF(D3053="","",IFERROR(VLOOKUP(D3053,Cadastro!$C$9:$D$1009,2,FALSE),"NOT FOUND"))</f>
        <v/>
      </c>
      <c r="F3053" s="94"/>
      <c r="G3053" s="76"/>
      <c r="H3053" s="81" t="str">
        <f>IFERROR(F3053*VLOOKUP(D3053,Saldo!$P$8:$U$1009,6,FALSE),"")</f>
        <v/>
      </c>
      <c r="I3053" s="78" t="str">
        <f>IFERROR(IF(D3053="","",VLOOKUP(D3053,Saldo!$P$8:$Q$1009,2,FALSE)),"")</f>
        <v/>
      </c>
      <c r="J3053" s="76"/>
      <c r="K3053" s="74" t="str">
        <f t="shared" si="47"/>
        <v/>
      </c>
    </row>
    <row r="3054" spans="1:11" ht="18.95" customHeight="1" x14ac:dyDescent="0.25">
      <c r="A3054" s="52"/>
      <c r="C3054" s="185"/>
      <c r="D3054" s="76"/>
      <c r="E3054" s="76" t="str">
        <f>IF(D3054="","",IFERROR(VLOOKUP(D3054,Cadastro!$C$9:$D$1009,2,FALSE),"NOT FOUND"))</f>
        <v/>
      </c>
      <c r="F3054" s="94"/>
      <c r="G3054" s="76"/>
      <c r="H3054" s="81" t="str">
        <f>IFERROR(F3054*VLOOKUP(D3054,Saldo!$P$8:$U$1009,6,FALSE),"")</f>
        <v/>
      </c>
      <c r="I3054" s="78" t="str">
        <f>IFERROR(IF(D3054="","",VLOOKUP(D3054,Saldo!$P$8:$Q$1009,2,FALSE)),"")</f>
        <v/>
      </c>
      <c r="J3054" s="76"/>
      <c r="K3054" s="74" t="str">
        <f t="shared" si="47"/>
        <v/>
      </c>
    </row>
    <row r="3055" spans="1:11" ht="18.95" customHeight="1" x14ac:dyDescent="0.25">
      <c r="A3055" s="52"/>
      <c r="C3055" s="185"/>
      <c r="D3055" s="76"/>
      <c r="E3055" s="76" t="str">
        <f>IF(D3055="","",IFERROR(VLOOKUP(D3055,Cadastro!$C$9:$D$1009,2,FALSE),"NOT FOUND"))</f>
        <v/>
      </c>
      <c r="F3055" s="94"/>
      <c r="G3055" s="76"/>
      <c r="H3055" s="81" t="str">
        <f>IFERROR(F3055*VLOOKUP(D3055,Saldo!$P$8:$U$1009,6,FALSE),"")</f>
        <v/>
      </c>
      <c r="I3055" s="78" t="str">
        <f>IFERROR(IF(D3055="","",VLOOKUP(D3055,Saldo!$P$8:$Q$1009,2,FALSE)),"")</f>
        <v/>
      </c>
      <c r="J3055" s="76"/>
      <c r="K3055" s="74" t="str">
        <f t="shared" si="47"/>
        <v/>
      </c>
    </row>
    <row r="3056" spans="1:11" ht="18.95" customHeight="1" x14ac:dyDescent="0.25">
      <c r="A3056" s="52"/>
      <c r="C3056" s="185"/>
      <c r="D3056" s="76"/>
      <c r="E3056" s="76" t="str">
        <f>IF(D3056="","",IFERROR(VLOOKUP(D3056,Cadastro!$C$9:$D$1009,2,FALSE),"NOT FOUND"))</f>
        <v/>
      </c>
      <c r="F3056" s="94"/>
      <c r="G3056" s="76"/>
      <c r="H3056" s="81" t="str">
        <f>IFERROR(F3056*VLOOKUP(D3056,Saldo!$P$8:$U$1009,6,FALSE),"")</f>
        <v/>
      </c>
      <c r="I3056" s="78" t="str">
        <f>IFERROR(IF(D3056="","",VLOOKUP(D3056,Saldo!$P$8:$Q$1009,2,FALSE)),"")</f>
        <v/>
      </c>
      <c r="J3056" s="76"/>
      <c r="K3056" s="74" t="str">
        <f t="shared" si="47"/>
        <v/>
      </c>
    </row>
    <row r="3057" spans="1:11" ht="18.95" customHeight="1" x14ac:dyDescent="0.25">
      <c r="A3057" s="52"/>
      <c r="C3057" s="185"/>
      <c r="D3057" s="76"/>
      <c r="E3057" s="76" t="str">
        <f>IF(D3057="","",IFERROR(VLOOKUP(D3057,Cadastro!$C$9:$D$1009,2,FALSE),"NOT FOUND"))</f>
        <v/>
      </c>
      <c r="F3057" s="94"/>
      <c r="G3057" s="76"/>
      <c r="H3057" s="81" t="str">
        <f>IFERROR(F3057*VLOOKUP(D3057,Saldo!$P$8:$U$1009,6,FALSE),"")</f>
        <v/>
      </c>
      <c r="I3057" s="78" t="str">
        <f>IFERROR(IF(D3057="","",VLOOKUP(D3057,Saldo!$P$8:$Q$1009,2,FALSE)),"")</f>
        <v/>
      </c>
      <c r="J3057" s="76"/>
      <c r="K3057" s="74" t="str">
        <f t="shared" si="47"/>
        <v/>
      </c>
    </row>
    <row r="3058" spans="1:11" ht="18.95" customHeight="1" x14ac:dyDescent="0.25">
      <c r="A3058" s="52"/>
      <c r="C3058" s="185"/>
      <c r="D3058" s="76"/>
      <c r="E3058" s="76" t="str">
        <f>IF(D3058="","",IFERROR(VLOOKUP(D3058,Cadastro!$C$9:$D$1009,2,FALSE),"NOT FOUND"))</f>
        <v/>
      </c>
      <c r="F3058" s="94"/>
      <c r="G3058" s="76"/>
      <c r="H3058" s="81" t="str">
        <f>IFERROR(F3058*VLOOKUP(D3058,Saldo!$P$8:$U$1009,6,FALSE),"")</f>
        <v/>
      </c>
      <c r="I3058" s="78" t="str">
        <f>IFERROR(IF(D3058="","",VLOOKUP(D3058,Saldo!$P$8:$Q$1009,2,FALSE)),"")</f>
        <v/>
      </c>
      <c r="J3058" s="76"/>
      <c r="K3058" s="74" t="str">
        <f t="shared" si="47"/>
        <v/>
      </c>
    </row>
    <row r="3059" spans="1:11" ht="18.95" customHeight="1" x14ac:dyDescent="0.25">
      <c r="A3059" s="52"/>
      <c r="C3059" s="185"/>
      <c r="D3059" s="76"/>
      <c r="E3059" s="76" t="str">
        <f>IF(D3059="","",IFERROR(VLOOKUP(D3059,Cadastro!$C$9:$D$1009,2,FALSE),"NOT FOUND"))</f>
        <v/>
      </c>
      <c r="F3059" s="94"/>
      <c r="G3059" s="76"/>
      <c r="H3059" s="81" t="str">
        <f>IFERROR(F3059*VLOOKUP(D3059,Saldo!$P$8:$U$1009,6,FALSE),"")</f>
        <v/>
      </c>
      <c r="I3059" s="78" t="str">
        <f>IFERROR(IF(D3059="","",VLOOKUP(D3059,Saldo!$P$8:$Q$1009,2,FALSE)),"")</f>
        <v/>
      </c>
      <c r="J3059" s="76"/>
      <c r="K3059" s="74" t="str">
        <f t="shared" si="47"/>
        <v/>
      </c>
    </row>
    <row r="3060" spans="1:11" ht="18.95" customHeight="1" x14ac:dyDescent="0.25">
      <c r="A3060" s="52"/>
      <c r="C3060" s="185"/>
      <c r="D3060" s="76"/>
      <c r="E3060" s="76" t="str">
        <f>IF(D3060="","",IFERROR(VLOOKUP(D3060,Cadastro!$C$9:$D$1009,2,FALSE),"NOT FOUND"))</f>
        <v/>
      </c>
      <c r="F3060" s="94"/>
      <c r="G3060" s="76"/>
      <c r="H3060" s="81" t="str">
        <f>IFERROR(F3060*VLOOKUP(D3060,Saldo!$P$8:$U$1009,6,FALSE),"")</f>
        <v/>
      </c>
      <c r="I3060" s="78" t="str">
        <f>IFERROR(IF(D3060="","",VLOOKUP(D3060,Saldo!$P$8:$Q$1009,2,FALSE)),"")</f>
        <v/>
      </c>
      <c r="J3060" s="76"/>
      <c r="K3060" s="74" t="str">
        <f t="shared" si="47"/>
        <v/>
      </c>
    </row>
    <row r="3061" spans="1:11" ht="18.95" customHeight="1" x14ac:dyDescent="0.25">
      <c r="A3061" s="52"/>
      <c r="C3061" s="185"/>
      <c r="D3061" s="76"/>
      <c r="E3061" s="76" t="str">
        <f>IF(D3061="","",IFERROR(VLOOKUP(D3061,Cadastro!$C$9:$D$1009,2,FALSE),"NOT FOUND"))</f>
        <v/>
      </c>
      <c r="F3061" s="94"/>
      <c r="G3061" s="76"/>
      <c r="H3061" s="81" t="str">
        <f>IFERROR(F3061*VLOOKUP(D3061,Saldo!$P$8:$U$1009,6,FALSE),"")</f>
        <v/>
      </c>
      <c r="I3061" s="78" t="str">
        <f>IFERROR(IF(D3061="","",VLOOKUP(D3061,Saldo!$P$8:$Q$1009,2,FALSE)),"")</f>
        <v/>
      </c>
      <c r="J3061" s="76"/>
      <c r="K3061" s="74" t="str">
        <f t="shared" si="47"/>
        <v/>
      </c>
    </row>
    <row r="3062" spans="1:11" ht="18.95" customHeight="1" x14ac:dyDescent="0.25">
      <c r="A3062" s="52"/>
      <c r="C3062" s="185"/>
      <c r="D3062" s="76"/>
      <c r="E3062" s="76" t="str">
        <f>IF(D3062="","",IFERROR(VLOOKUP(D3062,Cadastro!$C$9:$D$1009,2,FALSE),"NOT FOUND"))</f>
        <v/>
      </c>
      <c r="F3062" s="94"/>
      <c r="G3062" s="76"/>
      <c r="H3062" s="81" t="str">
        <f>IFERROR(F3062*VLOOKUP(D3062,Saldo!$P$8:$U$1009,6,FALSE),"")</f>
        <v/>
      </c>
      <c r="I3062" s="78" t="str">
        <f>IFERROR(IF(D3062="","",VLOOKUP(D3062,Saldo!$P$8:$Q$1009,2,FALSE)),"")</f>
        <v/>
      </c>
      <c r="J3062" s="76"/>
      <c r="K3062" s="74" t="str">
        <f t="shared" si="47"/>
        <v/>
      </c>
    </row>
    <row r="3063" spans="1:11" ht="18.95" customHeight="1" x14ac:dyDescent="0.25">
      <c r="A3063" s="52"/>
      <c r="C3063" s="185"/>
      <c r="D3063" s="76"/>
      <c r="E3063" s="76" t="str">
        <f>IF(D3063="","",IFERROR(VLOOKUP(D3063,Cadastro!$C$9:$D$1009,2,FALSE),"NOT FOUND"))</f>
        <v/>
      </c>
      <c r="F3063" s="94"/>
      <c r="G3063" s="76"/>
      <c r="H3063" s="81" t="str">
        <f>IFERROR(F3063*VLOOKUP(D3063,Saldo!$P$8:$U$1009,6,FALSE),"")</f>
        <v/>
      </c>
      <c r="I3063" s="78" t="str">
        <f>IFERROR(IF(D3063="","",VLOOKUP(D3063,Saldo!$P$8:$Q$1009,2,FALSE)),"")</f>
        <v/>
      </c>
      <c r="J3063" s="76"/>
      <c r="K3063" s="74" t="str">
        <f t="shared" si="47"/>
        <v/>
      </c>
    </row>
    <row r="3064" spans="1:11" ht="18.95" customHeight="1" x14ac:dyDescent="0.25">
      <c r="A3064" s="52"/>
      <c r="C3064" s="185"/>
      <c r="D3064" s="76"/>
      <c r="E3064" s="76" t="str">
        <f>IF(D3064="","",IFERROR(VLOOKUP(D3064,Cadastro!$C$9:$D$1009,2,FALSE),"NOT FOUND"))</f>
        <v/>
      </c>
      <c r="F3064" s="94"/>
      <c r="G3064" s="76"/>
      <c r="H3064" s="81" t="str">
        <f>IFERROR(F3064*VLOOKUP(D3064,Saldo!$P$8:$U$1009,6,FALSE),"")</f>
        <v/>
      </c>
      <c r="I3064" s="78" t="str">
        <f>IFERROR(IF(D3064="","",VLOOKUP(D3064,Saldo!$P$8:$Q$1009,2,FALSE)),"")</f>
        <v/>
      </c>
      <c r="J3064" s="76"/>
      <c r="K3064" s="74" t="str">
        <f t="shared" si="47"/>
        <v/>
      </c>
    </row>
    <row r="3065" spans="1:11" ht="18.95" customHeight="1" x14ac:dyDescent="0.25">
      <c r="A3065" s="52"/>
      <c r="C3065" s="185"/>
      <c r="D3065" s="76"/>
      <c r="E3065" s="76" t="str">
        <f>IF(D3065="","",IFERROR(VLOOKUP(D3065,Cadastro!$C$9:$D$1009,2,FALSE),"NOT FOUND"))</f>
        <v/>
      </c>
      <c r="F3065" s="94"/>
      <c r="G3065" s="76"/>
      <c r="H3065" s="81" t="str">
        <f>IFERROR(F3065*VLOOKUP(D3065,Saldo!$P$8:$U$1009,6,FALSE),"")</f>
        <v/>
      </c>
      <c r="I3065" s="78" t="str">
        <f>IFERROR(IF(D3065="","",VLOOKUP(D3065,Saldo!$P$8:$Q$1009,2,FALSE)),"")</f>
        <v/>
      </c>
      <c r="J3065" s="76"/>
      <c r="K3065" s="74" t="str">
        <f t="shared" si="47"/>
        <v/>
      </c>
    </row>
    <row r="3066" spans="1:11" ht="18.95" customHeight="1" x14ac:dyDescent="0.25">
      <c r="A3066" s="52"/>
      <c r="C3066" s="185"/>
      <c r="D3066" s="76"/>
      <c r="E3066" s="76" t="str">
        <f>IF(D3066="","",IFERROR(VLOOKUP(D3066,Cadastro!$C$9:$D$1009,2,FALSE),"NOT FOUND"))</f>
        <v/>
      </c>
      <c r="F3066" s="94"/>
      <c r="G3066" s="76"/>
      <c r="H3066" s="81" t="str">
        <f>IFERROR(F3066*VLOOKUP(D3066,Saldo!$P$8:$U$1009,6,FALSE),"")</f>
        <v/>
      </c>
      <c r="I3066" s="78" t="str">
        <f>IFERROR(IF(D3066="","",VLOOKUP(D3066,Saldo!$P$8:$Q$1009,2,FALSE)),"")</f>
        <v/>
      </c>
      <c r="J3066" s="76"/>
      <c r="K3066" s="74" t="str">
        <f t="shared" si="47"/>
        <v/>
      </c>
    </row>
    <row r="3067" spans="1:11" ht="18.95" customHeight="1" x14ac:dyDescent="0.25">
      <c r="A3067" s="52"/>
      <c r="C3067" s="185"/>
      <c r="D3067" s="76"/>
      <c r="E3067" s="76" t="str">
        <f>IF(D3067="","",IFERROR(VLOOKUP(D3067,Cadastro!$C$9:$D$1009,2,FALSE),"NOT FOUND"))</f>
        <v/>
      </c>
      <c r="F3067" s="94"/>
      <c r="G3067" s="76"/>
      <c r="H3067" s="81" t="str">
        <f>IFERROR(F3067*VLOOKUP(D3067,Saldo!$P$8:$U$1009,6,FALSE),"")</f>
        <v/>
      </c>
      <c r="I3067" s="78" t="str">
        <f>IFERROR(IF(D3067="","",VLOOKUP(D3067,Saldo!$P$8:$Q$1009,2,FALSE)),"")</f>
        <v/>
      </c>
      <c r="J3067" s="76"/>
      <c r="K3067" s="74" t="str">
        <f t="shared" si="47"/>
        <v/>
      </c>
    </row>
    <row r="3068" spans="1:11" ht="18.95" customHeight="1" x14ac:dyDescent="0.25">
      <c r="A3068" s="52"/>
      <c r="C3068" s="185"/>
      <c r="D3068" s="76"/>
      <c r="E3068" s="76" t="str">
        <f>IF(D3068="","",IFERROR(VLOOKUP(D3068,Cadastro!$C$9:$D$1009,2,FALSE),"NOT FOUND"))</f>
        <v/>
      </c>
      <c r="F3068" s="94"/>
      <c r="G3068" s="76"/>
      <c r="H3068" s="81" t="str">
        <f>IFERROR(F3068*VLOOKUP(D3068,Saldo!$P$8:$U$1009,6,FALSE),"")</f>
        <v/>
      </c>
      <c r="I3068" s="78" t="str">
        <f>IFERROR(IF(D3068="","",VLOOKUP(D3068,Saldo!$P$8:$Q$1009,2,FALSE)),"")</f>
        <v/>
      </c>
      <c r="J3068" s="76"/>
      <c r="K3068" s="74" t="str">
        <f t="shared" si="47"/>
        <v/>
      </c>
    </row>
    <row r="3069" spans="1:11" ht="18.95" customHeight="1" x14ac:dyDescent="0.25">
      <c r="A3069" s="52"/>
      <c r="C3069" s="185"/>
      <c r="D3069" s="76"/>
      <c r="E3069" s="76" t="str">
        <f>IF(D3069="","",IFERROR(VLOOKUP(D3069,Cadastro!$C$9:$D$1009,2,FALSE),"NOT FOUND"))</f>
        <v/>
      </c>
      <c r="F3069" s="94"/>
      <c r="G3069" s="76"/>
      <c r="H3069" s="81" t="str">
        <f>IFERROR(F3069*VLOOKUP(D3069,Saldo!$P$8:$U$1009,6,FALSE),"")</f>
        <v/>
      </c>
      <c r="I3069" s="78" t="str">
        <f>IFERROR(IF(D3069="","",VLOOKUP(D3069,Saldo!$P$8:$Q$1009,2,FALSE)),"")</f>
        <v/>
      </c>
      <c r="J3069" s="76"/>
      <c r="K3069" s="74" t="str">
        <f t="shared" si="47"/>
        <v/>
      </c>
    </row>
    <row r="3070" spans="1:11" ht="18.95" customHeight="1" x14ac:dyDescent="0.25">
      <c r="A3070" s="52"/>
      <c r="C3070" s="185"/>
      <c r="D3070" s="76"/>
      <c r="E3070" s="76" t="str">
        <f>IF(D3070="","",IFERROR(VLOOKUP(D3070,Cadastro!$C$9:$D$1009,2,FALSE),"NOT FOUND"))</f>
        <v/>
      </c>
      <c r="F3070" s="94"/>
      <c r="G3070" s="76"/>
      <c r="H3070" s="81" t="str">
        <f>IFERROR(F3070*VLOOKUP(D3070,Saldo!$P$8:$U$1009,6,FALSE),"")</f>
        <v/>
      </c>
      <c r="I3070" s="78" t="str">
        <f>IFERROR(IF(D3070="","",VLOOKUP(D3070,Saldo!$P$8:$Q$1009,2,FALSE)),"")</f>
        <v/>
      </c>
      <c r="J3070" s="76"/>
      <c r="K3070" s="74" t="str">
        <f t="shared" si="47"/>
        <v/>
      </c>
    </row>
    <row r="3071" spans="1:11" ht="18.95" customHeight="1" x14ac:dyDescent="0.25">
      <c r="A3071" s="52"/>
      <c r="C3071" s="185"/>
      <c r="D3071" s="76"/>
      <c r="E3071" s="76" t="str">
        <f>IF(D3071="","",IFERROR(VLOOKUP(D3071,Cadastro!$C$9:$D$1009,2,FALSE),"NOT FOUND"))</f>
        <v/>
      </c>
      <c r="F3071" s="94"/>
      <c r="G3071" s="76"/>
      <c r="H3071" s="81" t="str">
        <f>IFERROR(F3071*VLOOKUP(D3071,Saldo!$P$8:$U$1009,6,FALSE),"")</f>
        <v/>
      </c>
      <c r="I3071" s="78" t="str">
        <f>IFERROR(IF(D3071="","",VLOOKUP(D3071,Saldo!$P$8:$Q$1009,2,FALSE)),"")</f>
        <v/>
      </c>
      <c r="J3071" s="76"/>
      <c r="K3071" s="74" t="str">
        <f t="shared" si="47"/>
        <v/>
      </c>
    </row>
    <row r="3072" spans="1:11" ht="18.95" customHeight="1" x14ac:dyDescent="0.25">
      <c r="A3072" s="52"/>
      <c r="C3072" s="185"/>
      <c r="D3072" s="76"/>
      <c r="E3072" s="76" t="str">
        <f>IF(D3072="","",IFERROR(VLOOKUP(D3072,Cadastro!$C$9:$D$1009,2,FALSE),"NOT FOUND"))</f>
        <v/>
      </c>
      <c r="F3072" s="94"/>
      <c r="G3072" s="76"/>
      <c r="H3072" s="81" t="str">
        <f>IFERROR(F3072*VLOOKUP(D3072,Saldo!$P$8:$U$1009,6,FALSE),"")</f>
        <v/>
      </c>
      <c r="I3072" s="78" t="str">
        <f>IFERROR(IF(D3072="","",VLOOKUP(D3072,Saldo!$P$8:$Q$1009,2,FALSE)),"")</f>
        <v/>
      </c>
      <c r="J3072" s="76"/>
      <c r="K3072" s="74" t="str">
        <f t="shared" si="47"/>
        <v/>
      </c>
    </row>
    <row r="3073" spans="1:11" ht="18.95" customHeight="1" x14ac:dyDescent="0.25">
      <c r="A3073" s="52"/>
      <c r="C3073" s="185"/>
      <c r="D3073" s="76"/>
      <c r="E3073" s="76" t="str">
        <f>IF(D3073="","",IFERROR(VLOOKUP(D3073,Cadastro!$C$9:$D$1009,2,FALSE),"NOT FOUND"))</f>
        <v/>
      </c>
      <c r="F3073" s="94"/>
      <c r="G3073" s="76"/>
      <c r="H3073" s="81" t="str">
        <f>IFERROR(F3073*VLOOKUP(D3073,Saldo!$P$8:$U$1009,6,FALSE),"")</f>
        <v/>
      </c>
      <c r="I3073" s="78" t="str">
        <f>IFERROR(IF(D3073="","",VLOOKUP(D3073,Saldo!$P$8:$Q$1009,2,FALSE)),"")</f>
        <v/>
      </c>
      <c r="J3073" s="76"/>
      <c r="K3073" s="74" t="str">
        <f t="shared" si="47"/>
        <v/>
      </c>
    </row>
    <row r="3074" spans="1:11" ht="18.95" customHeight="1" x14ac:dyDescent="0.25">
      <c r="A3074" s="52"/>
      <c r="C3074" s="185"/>
      <c r="D3074" s="76"/>
      <c r="E3074" s="76" t="str">
        <f>IF(D3074="","",IFERROR(VLOOKUP(D3074,Cadastro!$C$9:$D$1009,2,FALSE),"NOT FOUND"))</f>
        <v/>
      </c>
      <c r="F3074" s="94"/>
      <c r="G3074" s="76"/>
      <c r="H3074" s="81" t="str">
        <f>IFERROR(F3074*VLOOKUP(D3074,Saldo!$P$8:$U$1009,6,FALSE),"")</f>
        <v/>
      </c>
      <c r="I3074" s="78" t="str">
        <f>IFERROR(IF(D3074="","",VLOOKUP(D3074,Saldo!$P$8:$Q$1009,2,FALSE)),"")</f>
        <v/>
      </c>
      <c r="J3074" s="76"/>
      <c r="K3074" s="74" t="str">
        <f t="shared" si="47"/>
        <v/>
      </c>
    </row>
    <row r="3075" spans="1:11" ht="18.95" customHeight="1" x14ac:dyDescent="0.25">
      <c r="A3075" s="52"/>
      <c r="C3075" s="185"/>
      <c r="D3075" s="76"/>
      <c r="E3075" s="76" t="str">
        <f>IF(D3075="","",IFERROR(VLOOKUP(D3075,Cadastro!$C$9:$D$1009,2,FALSE),"NOT FOUND"))</f>
        <v/>
      </c>
      <c r="F3075" s="94"/>
      <c r="G3075" s="76"/>
      <c r="H3075" s="81" t="str">
        <f>IFERROR(F3075*VLOOKUP(D3075,Saldo!$P$8:$U$1009,6,FALSE),"")</f>
        <v/>
      </c>
      <c r="I3075" s="78" t="str">
        <f>IFERROR(IF(D3075="","",VLOOKUP(D3075,Saldo!$P$8:$Q$1009,2,FALSE)),"")</f>
        <v/>
      </c>
      <c r="J3075" s="76"/>
      <c r="K3075" s="74" t="str">
        <f t="shared" si="47"/>
        <v/>
      </c>
    </row>
    <row r="3076" spans="1:11" ht="18.95" customHeight="1" x14ac:dyDescent="0.25">
      <c r="A3076" s="52"/>
      <c r="C3076" s="185"/>
      <c r="D3076" s="76"/>
      <c r="E3076" s="76" t="str">
        <f>IF(D3076="","",IFERROR(VLOOKUP(D3076,Cadastro!$C$9:$D$1009,2,FALSE),"NOT FOUND"))</f>
        <v/>
      </c>
      <c r="F3076" s="94"/>
      <c r="G3076" s="76"/>
      <c r="H3076" s="81" t="str">
        <f>IFERROR(F3076*VLOOKUP(D3076,Saldo!$P$8:$U$1009,6,FALSE),"")</f>
        <v/>
      </c>
      <c r="I3076" s="78" t="str">
        <f>IFERROR(IF(D3076="","",VLOOKUP(D3076,Saldo!$P$8:$Q$1009,2,FALSE)),"")</f>
        <v/>
      </c>
      <c r="J3076" s="76"/>
      <c r="K3076" s="74" t="str">
        <f t="shared" si="47"/>
        <v/>
      </c>
    </row>
    <row r="3077" spans="1:11" ht="18.95" customHeight="1" x14ac:dyDescent="0.25">
      <c r="A3077" s="52"/>
      <c r="C3077" s="185"/>
      <c r="D3077" s="76"/>
      <c r="E3077" s="76" t="str">
        <f>IF(D3077="","",IFERROR(VLOOKUP(D3077,Cadastro!$C$9:$D$1009,2,FALSE),"NOT FOUND"))</f>
        <v/>
      </c>
      <c r="F3077" s="94"/>
      <c r="G3077" s="76"/>
      <c r="H3077" s="81" t="str">
        <f>IFERROR(F3077*VLOOKUP(D3077,Saldo!$P$8:$U$1009,6,FALSE),"")</f>
        <v/>
      </c>
      <c r="I3077" s="78" t="str">
        <f>IFERROR(IF(D3077="","",VLOOKUP(D3077,Saldo!$P$8:$Q$1009,2,FALSE)),"")</f>
        <v/>
      </c>
      <c r="J3077" s="76"/>
      <c r="K3077" s="74" t="str">
        <f t="shared" si="47"/>
        <v/>
      </c>
    </row>
    <row r="3078" spans="1:11" ht="18.95" customHeight="1" x14ac:dyDescent="0.25">
      <c r="A3078" s="52"/>
      <c r="C3078" s="185"/>
      <c r="D3078" s="76"/>
      <c r="E3078" s="76" t="str">
        <f>IF(D3078="","",IFERROR(VLOOKUP(D3078,Cadastro!$C$9:$D$1009,2,FALSE),"NOT FOUND"))</f>
        <v/>
      </c>
      <c r="F3078" s="94"/>
      <c r="G3078" s="76"/>
      <c r="H3078" s="81" t="str">
        <f>IFERROR(F3078*VLOOKUP(D3078,Saldo!$P$8:$U$1009,6,FALSE),"")</f>
        <v/>
      </c>
      <c r="I3078" s="78" t="str">
        <f>IFERROR(IF(D3078="","",VLOOKUP(D3078,Saldo!$P$8:$Q$1009,2,FALSE)),"")</f>
        <v/>
      </c>
      <c r="J3078" s="76"/>
      <c r="K3078" s="74" t="str">
        <f t="shared" si="47"/>
        <v/>
      </c>
    </row>
    <row r="3079" spans="1:11" ht="18.95" customHeight="1" x14ac:dyDescent="0.25">
      <c r="A3079" s="52"/>
      <c r="C3079" s="185"/>
      <c r="D3079" s="76"/>
      <c r="E3079" s="76" t="str">
        <f>IF(D3079="","",IFERROR(VLOOKUP(D3079,Cadastro!$C$9:$D$1009,2,FALSE),"NOT FOUND"))</f>
        <v/>
      </c>
      <c r="F3079" s="94"/>
      <c r="G3079" s="76"/>
      <c r="H3079" s="81" t="str">
        <f>IFERROR(F3079*VLOOKUP(D3079,Saldo!$P$8:$U$1009,6,FALSE),"")</f>
        <v/>
      </c>
      <c r="I3079" s="78" t="str">
        <f>IFERROR(IF(D3079="","",VLOOKUP(D3079,Saldo!$P$8:$Q$1009,2,FALSE)),"")</f>
        <v/>
      </c>
      <c r="J3079" s="76"/>
      <c r="K3079" s="74" t="str">
        <f t="shared" si="47"/>
        <v/>
      </c>
    </row>
    <row r="3080" spans="1:11" ht="18.95" customHeight="1" x14ac:dyDescent="0.25">
      <c r="A3080" s="52"/>
      <c r="C3080" s="185"/>
      <c r="D3080" s="76"/>
      <c r="E3080" s="76" t="str">
        <f>IF(D3080="","",IFERROR(VLOOKUP(D3080,Cadastro!$C$9:$D$1009,2,FALSE),"NOT FOUND"))</f>
        <v/>
      </c>
      <c r="F3080" s="94"/>
      <c r="G3080" s="76"/>
      <c r="H3080" s="81" t="str">
        <f>IFERROR(F3080*VLOOKUP(D3080,Saldo!$P$8:$U$1009,6,FALSE),"")</f>
        <v/>
      </c>
      <c r="I3080" s="78" t="str">
        <f>IFERROR(IF(D3080="","",VLOOKUP(D3080,Saldo!$P$8:$Q$1009,2,FALSE)),"")</f>
        <v/>
      </c>
      <c r="J3080" s="76"/>
      <c r="K3080" s="74" t="str">
        <f t="shared" si="47"/>
        <v/>
      </c>
    </row>
    <row r="3081" spans="1:11" ht="18.95" customHeight="1" x14ac:dyDescent="0.25">
      <c r="A3081" s="52"/>
      <c r="C3081" s="185"/>
      <c r="D3081" s="76"/>
      <c r="E3081" s="76" t="str">
        <f>IF(D3081="","",IFERROR(VLOOKUP(D3081,Cadastro!$C$9:$D$1009,2,FALSE),"NOT FOUND"))</f>
        <v/>
      </c>
      <c r="F3081" s="94"/>
      <c r="G3081" s="76"/>
      <c r="H3081" s="81" t="str">
        <f>IFERROR(F3081*VLOOKUP(D3081,Saldo!$P$8:$U$1009,6,FALSE),"")</f>
        <v/>
      </c>
      <c r="I3081" s="78" t="str">
        <f>IFERROR(IF(D3081="","",VLOOKUP(D3081,Saldo!$P$8:$Q$1009,2,FALSE)),"")</f>
        <v/>
      </c>
      <c r="J3081" s="76"/>
      <c r="K3081" s="74" t="str">
        <f t="shared" si="47"/>
        <v/>
      </c>
    </row>
    <row r="3082" spans="1:11" ht="18.95" customHeight="1" x14ac:dyDescent="0.25">
      <c r="A3082" s="52"/>
      <c r="C3082" s="185"/>
      <c r="D3082" s="76"/>
      <c r="E3082" s="76" t="str">
        <f>IF(D3082="","",IFERROR(VLOOKUP(D3082,Cadastro!$C$9:$D$1009,2,FALSE),"NOT FOUND"))</f>
        <v/>
      </c>
      <c r="F3082" s="94"/>
      <c r="G3082" s="76"/>
      <c r="H3082" s="81" t="str">
        <f>IFERROR(F3082*VLOOKUP(D3082,Saldo!$P$8:$U$1009,6,FALSE),"")</f>
        <v/>
      </c>
      <c r="I3082" s="78" t="str">
        <f>IFERROR(IF(D3082="","",VLOOKUP(D3082,Saldo!$P$8:$Q$1009,2,FALSE)),"")</f>
        <v/>
      </c>
      <c r="J3082" s="76"/>
      <c r="K3082" s="74" t="str">
        <f t="shared" ref="K3082:K3145" si="48">IF(C3082="","",MONTH(C3082))</f>
        <v/>
      </c>
    </row>
    <row r="3083" spans="1:11" ht="18.95" customHeight="1" x14ac:dyDescent="0.25">
      <c r="A3083" s="52"/>
      <c r="C3083" s="185"/>
      <c r="D3083" s="76"/>
      <c r="E3083" s="76" t="str">
        <f>IF(D3083="","",IFERROR(VLOOKUP(D3083,Cadastro!$C$9:$D$1009,2,FALSE),"NOT FOUND"))</f>
        <v/>
      </c>
      <c r="F3083" s="94"/>
      <c r="G3083" s="76"/>
      <c r="H3083" s="81" t="str">
        <f>IFERROR(F3083*VLOOKUP(D3083,Saldo!$P$8:$U$1009,6,FALSE),"")</f>
        <v/>
      </c>
      <c r="I3083" s="78" t="str">
        <f>IFERROR(IF(D3083="","",VLOOKUP(D3083,Saldo!$P$8:$Q$1009,2,FALSE)),"")</f>
        <v/>
      </c>
      <c r="J3083" s="76"/>
      <c r="K3083" s="74" t="str">
        <f t="shared" si="48"/>
        <v/>
      </c>
    </row>
    <row r="3084" spans="1:11" ht="18.95" customHeight="1" x14ac:dyDescent="0.25">
      <c r="A3084" s="52"/>
      <c r="C3084" s="185"/>
      <c r="D3084" s="76"/>
      <c r="E3084" s="76" t="str">
        <f>IF(D3084="","",IFERROR(VLOOKUP(D3084,Cadastro!$C$9:$D$1009,2,FALSE),"NOT FOUND"))</f>
        <v/>
      </c>
      <c r="F3084" s="94"/>
      <c r="G3084" s="76"/>
      <c r="H3084" s="81" t="str">
        <f>IFERROR(F3084*VLOOKUP(D3084,Saldo!$P$8:$U$1009,6,FALSE),"")</f>
        <v/>
      </c>
      <c r="I3084" s="78" t="str">
        <f>IFERROR(IF(D3084="","",VLOOKUP(D3084,Saldo!$P$8:$Q$1009,2,FALSE)),"")</f>
        <v/>
      </c>
      <c r="J3084" s="76"/>
      <c r="K3084" s="74" t="str">
        <f t="shared" si="48"/>
        <v/>
      </c>
    </row>
    <row r="3085" spans="1:11" ht="18.95" customHeight="1" x14ac:dyDescent="0.25">
      <c r="A3085" s="52"/>
      <c r="C3085" s="185"/>
      <c r="D3085" s="76"/>
      <c r="E3085" s="76" t="str">
        <f>IF(D3085="","",IFERROR(VLOOKUP(D3085,Cadastro!$C$9:$D$1009,2,FALSE),"NOT FOUND"))</f>
        <v/>
      </c>
      <c r="F3085" s="94"/>
      <c r="G3085" s="76"/>
      <c r="H3085" s="81" t="str">
        <f>IFERROR(F3085*VLOOKUP(D3085,Saldo!$P$8:$U$1009,6,FALSE),"")</f>
        <v/>
      </c>
      <c r="I3085" s="78" t="str">
        <f>IFERROR(IF(D3085="","",VLOOKUP(D3085,Saldo!$P$8:$Q$1009,2,FALSE)),"")</f>
        <v/>
      </c>
      <c r="J3085" s="76"/>
      <c r="K3085" s="74" t="str">
        <f t="shared" si="48"/>
        <v/>
      </c>
    </row>
    <row r="3086" spans="1:11" ht="18.95" customHeight="1" x14ac:dyDescent="0.25">
      <c r="A3086" s="52"/>
      <c r="C3086" s="185"/>
      <c r="D3086" s="76"/>
      <c r="E3086" s="76" t="str">
        <f>IF(D3086="","",IFERROR(VLOOKUP(D3086,Cadastro!$C$9:$D$1009,2,FALSE),"NOT FOUND"))</f>
        <v/>
      </c>
      <c r="F3086" s="94"/>
      <c r="G3086" s="76"/>
      <c r="H3086" s="81" t="str">
        <f>IFERROR(F3086*VLOOKUP(D3086,Saldo!$P$8:$U$1009,6,FALSE),"")</f>
        <v/>
      </c>
      <c r="I3086" s="78" t="str">
        <f>IFERROR(IF(D3086="","",VLOOKUP(D3086,Saldo!$P$8:$Q$1009,2,FALSE)),"")</f>
        <v/>
      </c>
      <c r="J3086" s="76"/>
      <c r="K3086" s="74" t="str">
        <f t="shared" si="48"/>
        <v/>
      </c>
    </row>
    <row r="3087" spans="1:11" ht="18.95" customHeight="1" x14ac:dyDescent="0.25">
      <c r="A3087" s="52"/>
      <c r="C3087" s="185"/>
      <c r="D3087" s="76"/>
      <c r="E3087" s="76" t="str">
        <f>IF(D3087="","",IFERROR(VLOOKUP(D3087,Cadastro!$C$9:$D$1009,2,FALSE),"NOT FOUND"))</f>
        <v/>
      </c>
      <c r="F3087" s="94"/>
      <c r="G3087" s="76"/>
      <c r="H3087" s="81" t="str">
        <f>IFERROR(F3087*VLOOKUP(D3087,Saldo!$P$8:$U$1009,6,FALSE),"")</f>
        <v/>
      </c>
      <c r="I3087" s="78" t="str">
        <f>IFERROR(IF(D3087="","",VLOOKUP(D3087,Saldo!$P$8:$Q$1009,2,FALSE)),"")</f>
        <v/>
      </c>
      <c r="J3087" s="76"/>
      <c r="K3087" s="74" t="str">
        <f t="shared" si="48"/>
        <v/>
      </c>
    </row>
    <row r="3088" spans="1:11" ht="18.95" customHeight="1" x14ac:dyDescent="0.25">
      <c r="A3088" s="52"/>
      <c r="C3088" s="185"/>
      <c r="D3088" s="76"/>
      <c r="E3088" s="76" t="str">
        <f>IF(D3088="","",IFERROR(VLOOKUP(D3088,Cadastro!$C$9:$D$1009,2,FALSE),"NOT FOUND"))</f>
        <v/>
      </c>
      <c r="F3088" s="94"/>
      <c r="G3088" s="76"/>
      <c r="H3088" s="81" t="str">
        <f>IFERROR(F3088*VLOOKUP(D3088,Saldo!$P$8:$U$1009,6,FALSE),"")</f>
        <v/>
      </c>
      <c r="I3088" s="78" t="str">
        <f>IFERROR(IF(D3088="","",VLOOKUP(D3088,Saldo!$P$8:$Q$1009,2,FALSE)),"")</f>
        <v/>
      </c>
      <c r="J3088" s="76"/>
      <c r="K3088" s="74" t="str">
        <f t="shared" si="48"/>
        <v/>
      </c>
    </row>
    <row r="3089" spans="1:11" ht="18.95" customHeight="1" x14ac:dyDescent="0.25">
      <c r="A3089" s="52"/>
      <c r="C3089" s="185"/>
      <c r="D3089" s="76"/>
      <c r="E3089" s="76" t="str">
        <f>IF(D3089="","",IFERROR(VLOOKUP(D3089,Cadastro!$C$9:$D$1009,2,FALSE),"NOT FOUND"))</f>
        <v/>
      </c>
      <c r="F3089" s="94"/>
      <c r="G3089" s="76"/>
      <c r="H3089" s="81" t="str">
        <f>IFERROR(F3089*VLOOKUP(D3089,Saldo!$P$8:$U$1009,6,FALSE),"")</f>
        <v/>
      </c>
      <c r="I3089" s="78" t="str">
        <f>IFERROR(IF(D3089="","",VLOOKUP(D3089,Saldo!$P$8:$Q$1009,2,FALSE)),"")</f>
        <v/>
      </c>
      <c r="J3089" s="76"/>
      <c r="K3089" s="74" t="str">
        <f t="shared" si="48"/>
        <v/>
      </c>
    </row>
    <row r="3090" spans="1:11" ht="18.95" customHeight="1" x14ac:dyDescent="0.25">
      <c r="A3090" s="52"/>
      <c r="C3090" s="185"/>
      <c r="D3090" s="76"/>
      <c r="E3090" s="76" t="str">
        <f>IF(D3090="","",IFERROR(VLOOKUP(D3090,Cadastro!$C$9:$D$1009,2,FALSE),"NOT FOUND"))</f>
        <v/>
      </c>
      <c r="F3090" s="94"/>
      <c r="G3090" s="76"/>
      <c r="H3090" s="81" t="str">
        <f>IFERROR(F3090*VLOOKUP(D3090,Saldo!$P$8:$U$1009,6,FALSE),"")</f>
        <v/>
      </c>
      <c r="I3090" s="78" t="str">
        <f>IFERROR(IF(D3090="","",VLOOKUP(D3090,Saldo!$P$8:$Q$1009,2,FALSE)),"")</f>
        <v/>
      </c>
      <c r="J3090" s="76"/>
      <c r="K3090" s="74" t="str">
        <f t="shared" si="48"/>
        <v/>
      </c>
    </row>
    <row r="3091" spans="1:11" ht="18.95" customHeight="1" x14ac:dyDescent="0.25">
      <c r="A3091" s="52"/>
      <c r="C3091" s="185"/>
      <c r="D3091" s="76"/>
      <c r="E3091" s="76" t="str">
        <f>IF(D3091="","",IFERROR(VLOOKUP(D3091,Cadastro!$C$9:$D$1009,2,FALSE),"NOT FOUND"))</f>
        <v/>
      </c>
      <c r="F3091" s="94"/>
      <c r="G3091" s="76"/>
      <c r="H3091" s="81" t="str">
        <f>IFERROR(F3091*VLOOKUP(D3091,Saldo!$P$8:$U$1009,6,FALSE),"")</f>
        <v/>
      </c>
      <c r="I3091" s="78" t="str">
        <f>IFERROR(IF(D3091="","",VLOOKUP(D3091,Saldo!$P$8:$Q$1009,2,FALSE)),"")</f>
        <v/>
      </c>
      <c r="J3091" s="76"/>
      <c r="K3091" s="74" t="str">
        <f t="shared" si="48"/>
        <v/>
      </c>
    </row>
    <row r="3092" spans="1:11" ht="18.95" customHeight="1" x14ac:dyDescent="0.25">
      <c r="A3092" s="52"/>
      <c r="C3092" s="185"/>
      <c r="D3092" s="76"/>
      <c r="E3092" s="76" t="str">
        <f>IF(D3092="","",IFERROR(VLOOKUP(D3092,Cadastro!$C$9:$D$1009,2,FALSE),"NOT FOUND"))</f>
        <v/>
      </c>
      <c r="F3092" s="94"/>
      <c r="G3092" s="76"/>
      <c r="H3092" s="81" t="str">
        <f>IFERROR(F3092*VLOOKUP(D3092,Saldo!$P$8:$U$1009,6,FALSE),"")</f>
        <v/>
      </c>
      <c r="I3092" s="78" t="str">
        <f>IFERROR(IF(D3092="","",VLOOKUP(D3092,Saldo!$P$8:$Q$1009,2,FALSE)),"")</f>
        <v/>
      </c>
      <c r="J3092" s="76"/>
      <c r="K3092" s="74" t="str">
        <f t="shared" si="48"/>
        <v/>
      </c>
    </row>
    <row r="3093" spans="1:11" ht="18.95" customHeight="1" x14ac:dyDescent="0.25">
      <c r="A3093" s="52"/>
      <c r="C3093" s="185"/>
      <c r="D3093" s="76"/>
      <c r="E3093" s="76" t="str">
        <f>IF(D3093="","",IFERROR(VLOOKUP(D3093,Cadastro!$C$9:$D$1009,2,FALSE),"NOT FOUND"))</f>
        <v/>
      </c>
      <c r="F3093" s="94"/>
      <c r="G3093" s="76"/>
      <c r="H3093" s="81" t="str">
        <f>IFERROR(F3093*VLOOKUP(D3093,Saldo!$P$8:$U$1009,6,FALSE),"")</f>
        <v/>
      </c>
      <c r="I3093" s="78" t="str">
        <f>IFERROR(IF(D3093="","",VLOOKUP(D3093,Saldo!$P$8:$Q$1009,2,FALSE)),"")</f>
        <v/>
      </c>
      <c r="J3093" s="76"/>
      <c r="K3093" s="74" t="str">
        <f t="shared" si="48"/>
        <v/>
      </c>
    </row>
    <row r="3094" spans="1:11" ht="18.95" customHeight="1" x14ac:dyDescent="0.25">
      <c r="A3094" s="52"/>
      <c r="C3094" s="185"/>
      <c r="D3094" s="76"/>
      <c r="E3094" s="76" t="str">
        <f>IF(D3094="","",IFERROR(VLOOKUP(D3094,Cadastro!$C$9:$D$1009,2,FALSE),"NOT FOUND"))</f>
        <v/>
      </c>
      <c r="F3094" s="94"/>
      <c r="G3094" s="76"/>
      <c r="H3094" s="81" t="str">
        <f>IFERROR(F3094*VLOOKUP(D3094,Saldo!$P$8:$U$1009,6,FALSE),"")</f>
        <v/>
      </c>
      <c r="I3094" s="78" t="str">
        <f>IFERROR(IF(D3094="","",VLOOKUP(D3094,Saldo!$P$8:$Q$1009,2,FALSE)),"")</f>
        <v/>
      </c>
      <c r="J3094" s="76"/>
      <c r="K3094" s="74" t="str">
        <f t="shared" si="48"/>
        <v/>
      </c>
    </row>
    <row r="3095" spans="1:11" ht="18.95" customHeight="1" x14ac:dyDescent="0.25">
      <c r="A3095" s="52"/>
      <c r="C3095" s="185"/>
      <c r="D3095" s="76"/>
      <c r="E3095" s="76" t="str">
        <f>IF(D3095="","",IFERROR(VLOOKUP(D3095,Cadastro!$C$9:$D$1009,2,FALSE),"NOT FOUND"))</f>
        <v/>
      </c>
      <c r="F3095" s="94"/>
      <c r="G3095" s="76"/>
      <c r="H3095" s="81" t="str">
        <f>IFERROR(F3095*VLOOKUP(D3095,Saldo!$P$8:$U$1009,6,FALSE),"")</f>
        <v/>
      </c>
      <c r="I3095" s="78" t="str">
        <f>IFERROR(IF(D3095="","",VLOOKUP(D3095,Saldo!$P$8:$Q$1009,2,FALSE)),"")</f>
        <v/>
      </c>
      <c r="J3095" s="76"/>
      <c r="K3095" s="74" t="str">
        <f t="shared" si="48"/>
        <v/>
      </c>
    </row>
    <row r="3096" spans="1:11" ht="18.95" customHeight="1" x14ac:dyDescent="0.25">
      <c r="A3096" s="52"/>
      <c r="C3096" s="185"/>
      <c r="D3096" s="76"/>
      <c r="E3096" s="76" t="str">
        <f>IF(D3096="","",IFERROR(VLOOKUP(D3096,Cadastro!$C$9:$D$1009,2,FALSE),"NOT FOUND"))</f>
        <v/>
      </c>
      <c r="F3096" s="94"/>
      <c r="G3096" s="76"/>
      <c r="H3096" s="81" t="str">
        <f>IFERROR(F3096*VLOOKUP(D3096,Saldo!$P$8:$U$1009,6,FALSE),"")</f>
        <v/>
      </c>
      <c r="I3096" s="78" t="str">
        <f>IFERROR(IF(D3096="","",VLOOKUP(D3096,Saldo!$P$8:$Q$1009,2,FALSE)),"")</f>
        <v/>
      </c>
      <c r="J3096" s="76"/>
      <c r="K3096" s="74" t="str">
        <f t="shared" si="48"/>
        <v/>
      </c>
    </row>
    <row r="3097" spans="1:11" ht="18.95" customHeight="1" x14ac:dyDescent="0.25">
      <c r="A3097" s="52"/>
      <c r="C3097" s="185"/>
      <c r="D3097" s="76"/>
      <c r="E3097" s="76" t="str">
        <f>IF(D3097="","",IFERROR(VLOOKUP(D3097,Cadastro!$C$9:$D$1009,2,FALSE),"NOT FOUND"))</f>
        <v/>
      </c>
      <c r="F3097" s="94"/>
      <c r="G3097" s="76"/>
      <c r="H3097" s="81" t="str">
        <f>IFERROR(F3097*VLOOKUP(D3097,Saldo!$P$8:$U$1009,6,FALSE),"")</f>
        <v/>
      </c>
      <c r="I3097" s="78" t="str">
        <f>IFERROR(IF(D3097="","",VLOOKUP(D3097,Saldo!$P$8:$Q$1009,2,FALSE)),"")</f>
        <v/>
      </c>
      <c r="J3097" s="76"/>
      <c r="K3097" s="74" t="str">
        <f t="shared" si="48"/>
        <v/>
      </c>
    </row>
    <row r="3098" spans="1:11" ht="18.95" customHeight="1" x14ac:dyDescent="0.25">
      <c r="A3098" s="52"/>
      <c r="C3098" s="185"/>
      <c r="D3098" s="76"/>
      <c r="E3098" s="76" t="str">
        <f>IF(D3098="","",IFERROR(VLOOKUP(D3098,Cadastro!$C$9:$D$1009,2,FALSE),"NOT FOUND"))</f>
        <v/>
      </c>
      <c r="F3098" s="94"/>
      <c r="G3098" s="76"/>
      <c r="H3098" s="81" t="str">
        <f>IFERROR(F3098*VLOOKUP(D3098,Saldo!$P$8:$U$1009,6,FALSE),"")</f>
        <v/>
      </c>
      <c r="I3098" s="78" t="str">
        <f>IFERROR(IF(D3098="","",VLOOKUP(D3098,Saldo!$P$8:$Q$1009,2,FALSE)),"")</f>
        <v/>
      </c>
      <c r="J3098" s="76"/>
      <c r="K3098" s="74" t="str">
        <f t="shared" si="48"/>
        <v/>
      </c>
    </row>
    <row r="3099" spans="1:11" ht="18.95" customHeight="1" x14ac:dyDescent="0.25">
      <c r="A3099" s="52"/>
      <c r="C3099" s="185"/>
      <c r="D3099" s="76"/>
      <c r="E3099" s="76" t="str">
        <f>IF(D3099="","",IFERROR(VLOOKUP(D3099,Cadastro!$C$9:$D$1009,2,FALSE),"NOT FOUND"))</f>
        <v/>
      </c>
      <c r="F3099" s="94"/>
      <c r="G3099" s="76"/>
      <c r="H3099" s="81" t="str">
        <f>IFERROR(F3099*VLOOKUP(D3099,Saldo!$P$8:$U$1009,6,FALSE),"")</f>
        <v/>
      </c>
      <c r="I3099" s="78" t="str">
        <f>IFERROR(IF(D3099="","",VLOOKUP(D3099,Saldo!$P$8:$Q$1009,2,FALSE)),"")</f>
        <v/>
      </c>
      <c r="J3099" s="76"/>
      <c r="K3099" s="74" t="str">
        <f t="shared" si="48"/>
        <v/>
      </c>
    </row>
    <row r="3100" spans="1:11" ht="18.95" customHeight="1" x14ac:dyDescent="0.25">
      <c r="A3100" s="52"/>
      <c r="C3100" s="185"/>
      <c r="D3100" s="76"/>
      <c r="E3100" s="76" t="str">
        <f>IF(D3100="","",IFERROR(VLOOKUP(D3100,Cadastro!$C$9:$D$1009,2,FALSE),"NOT FOUND"))</f>
        <v/>
      </c>
      <c r="F3100" s="94"/>
      <c r="G3100" s="76"/>
      <c r="H3100" s="81" t="str">
        <f>IFERROR(F3100*VLOOKUP(D3100,Saldo!$P$8:$U$1009,6,FALSE),"")</f>
        <v/>
      </c>
      <c r="I3100" s="78" t="str">
        <f>IFERROR(IF(D3100="","",VLOOKUP(D3100,Saldo!$P$8:$Q$1009,2,FALSE)),"")</f>
        <v/>
      </c>
      <c r="J3100" s="76"/>
      <c r="K3100" s="74" t="str">
        <f t="shared" si="48"/>
        <v/>
      </c>
    </row>
    <row r="3101" spans="1:11" ht="18.95" customHeight="1" x14ac:dyDescent="0.25">
      <c r="A3101" s="52"/>
      <c r="C3101" s="185"/>
      <c r="D3101" s="76"/>
      <c r="E3101" s="76" t="str">
        <f>IF(D3101="","",IFERROR(VLOOKUP(D3101,Cadastro!$C$9:$D$1009,2,FALSE),"NOT FOUND"))</f>
        <v/>
      </c>
      <c r="F3101" s="94"/>
      <c r="G3101" s="76"/>
      <c r="H3101" s="81" t="str">
        <f>IFERROR(F3101*VLOOKUP(D3101,Saldo!$P$8:$U$1009,6,FALSE),"")</f>
        <v/>
      </c>
      <c r="I3101" s="78" t="str">
        <f>IFERROR(IF(D3101="","",VLOOKUP(D3101,Saldo!$P$8:$Q$1009,2,FALSE)),"")</f>
        <v/>
      </c>
      <c r="J3101" s="76"/>
      <c r="K3101" s="74" t="str">
        <f t="shared" si="48"/>
        <v/>
      </c>
    </row>
    <row r="3102" spans="1:11" ht="18.95" customHeight="1" x14ac:dyDescent="0.25">
      <c r="A3102" s="52"/>
      <c r="C3102" s="185"/>
      <c r="D3102" s="76"/>
      <c r="E3102" s="76" t="str">
        <f>IF(D3102="","",IFERROR(VLOOKUP(D3102,Cadastro!$C$9:$D$1009,2,FALSE),"NOT FOUND"))</f>
        <v/>
      </c>
      <c r="F3102" s="94"/>
      <c r="G3102" s="76"/>
      <c r="H3102" s="81" t="str">
        <f>IFERROR(F3102*VLOOKUP(D3102,Saldo!$P$8:$U$1009,6,FALSE),"")</f>
        <v/>
      </c>
      <c r="I3102" s="78" t="str">
        <f>IFERROR(IF(D3102="","",VLOOKUP(D3102,Saldo!$P$8:$Q$1009,2,FALSE)),"")</f>
        <v/>
      </c>
      <c r="J3102" s="76"/>
      <c r="K3102" s="74" t="str">
        <f t="shared" si="48"/>
        <v/>
      </c>
    </row>
    <row r="3103" spans="1:11" ht="18.95" customHeight="1" x14ac:dyDescent="0.25">
      <c r="A3103" s="52"/>
      <c r="C3103" s="185"/>
      <c r="D3103" s="76"/>
      <c r="E3103" s="76" t="str">
        <f>IF(D3103="","",IFERROR(VLOOKUP(D3103,Cadastro!$C$9:$D$1009,2,FALSE),"NOT FOUND"))</f>
        <v/>
      </c>
      <c r="F3103" s="94"/>
      <c r="G3103" s="76"/>
      <c r="H3103" s="81" t="str">
        <f>IFERROR(F3103*VLOOKUP(D3103,Saldo!$P$8:$U$1009,6,FALSE),"")</f>
        <v/>
      </c>
      <c r="I3103" s="78" t="str">
        <f>IFERROR(IF(D3103="","",VLOOKUP(D3103,Saldo!$P$8:$Q$1009,2,FALSE)),"")</f>
        <v/>
      </c>
      <c r="J3103" s="76"/>
      <c r="K3103" s="74" t="str">
        <f t="shared" si="48"/>
        <v/>
      </c>
    </row>
    <row r="3104" spans="1:11" ht="18.95" customHeight="1" x14ac:dyDescent="0.25">
      <c r="A3104" s="52"/>
      <c r="C3104" s="185"/>
      <c r="D3104" s="76"/>
      <c r="E3104" s="76" t="str">
        <f>IF(D3104="","",IFERROR(VLOOKUP(D3104,Cadastro!$C$9:$D$1009,2,FALSE),"NOT FOUND"))</f>
        <v/>
      </c>
      <c r="F3104" s="94"/>
      <c r="G3104" s="76"/>
      <c r="H3104" s="81" t="str">
        <f>IFERROR(F3104*VLOOKUP(D3104,Saldo!$P$8:$U$1009,6,FALSE),"")</f>
        <v/>
      </c>
      <c r="I3104" s="78" t="str">
        <f>IFERROR(IF(D3104="","",VLOOKUP(D3104,Saldo!$P$8:$Q$1009,2,FALSE)),"")</f>
        <v/>
      </c>
      <c r="J3104" s="76"/>
      <c r="K3104" s="74" t="str">
        <f t="shared" si="48"/>
        <v/>
      </c>
    </row>
    <row r="3105" spans="1:11" ht="18.95" customHeight="1" x14ac:dyDescent="0.25">
      <c r="A3105" s="52"/>
      <c r="C3105" s="185"/>
      <c r="D3105" s="76"/>
      <c r="E3105" s="76" t="str">
        <f>IF(D3105="","",IFERROR(VLOOKUP(D3105,Cadastro!$C$9:$D$1009,2,FALSE),"NOT FOUND"))</f>
        <v/>
      </c>
      <c r="F3105" s="94"/>
      <c r="G3105" s="76"/>
      <c r="H3105" s="81" t="str">
        <f>IFERROR(F3105*VLOOKUP(D3105,Saldo!$P$8:$U$1009,6,FALSE),"")</f>
        <v/>
      </c>
      <c r="I3105" s="78" t="str">
        <f>IFERROR(IF(D3105="","",VLOOKUP(D3105,Saldo!$P$8:$Q$1009,2,FALSE)),"")</f>
        <v/>
      </c>
      <c r="J3105" s="76"/>
      <c r="K3105" s="74" t="str">
        <f t="shared" si="48"/>
        <v/>
      </c>
    </row>
    <row r="3106" spans="1:11" ht="18.95" customHeight="1" x14ac:dyDescent="0.25">
      <c r="A3106" s="52"/>
      <c r="C3106" s="185"/>
      <c r="D3106" s="76"/>
      <c r="E3106" s="76" t="str">
        <f>IF(D3106="","",IFERROR(VLOOKUP(D3106,Cadastro!$C$9:$D$1009,2,FALSE),"NOT FOUND"))</f>
        <v/>
      </c>
      <c r="F3106" s="94"/>
      <c r="G3106" s="76"/>
      <c r="H3106" s="81" t="str">
        <f>IFERROR(F3106*VLOOKUP(D3106,Saldo!$P$8:$U$1009,6,FALSE),"")</f>
        <v/>
      </c>
      <c r="I3106" s="78" t="str">
        <f>IFERROR(IF(D3106="","",VLOOKUP(D3106,Saldo!$P$8:$Q$1009,2,FALSE)),"")</f>
        <v/>
      </c>
      <c r="J3106" s="76"/>
      <c r="K3106" s="74" t="str">
        <f t="shared" si="48"/>
        <v/>
      </c>
    </row>
    <row r="3107" spans="1:11" ht="18.95" customHeight="1" x14ac:dyDescent="0.25">
      <c r="A3107" s="52"/>
      <c r="C3107" s="185"/>
      <c r="D3107" s="76"/>
      <c r="E3107" s="76" t="str">
        <f>IF(D3107="","",IFERROR(VLOOKUP(D3107,Cadastro!$C$9:$D$1009,2,FALSE),"NOT FOUND"))</f>
        <v/>
      </c>
      <c r="F3107" s="94"/>
      <c r="G3107" s="76"/>
      <c r="H3107" s="81" t="str">
        <f>IFERROR(F3107*VLOOKUP(D3107,Saldo!$P$8:$U$1009,6,FALSE),"")</f>
        <v/>
      </c>
      <c r="I3107" s="78" t="str">
        <f>IFERROR(IF(D3107="","",VLOOKUP(D3107,Saldo!$P$8:$Q$1009,2,FALSE)),"")</f>
        <v/>
      </c>
      <c r="J3107" s="76"/>
      <c r="K3107" s="74" t="str">
        <f t="shared" si="48"/>
        <v/>
      </c>
    </row>
    <row r="3108" spans="1:11" ht="18.95" customHeight="1" x14ac:dyDescent="0.25">
      <c r="A3108" s="52"/>
      <c r="C3108" s="185"/>
      <c r="D3108" s="76"/>
      <c r="E3108" s="76" t="str">
        <f>IF(D3108="","",IFERROR(VLOOKUP(D3108,Cadastro!$C$9:$D$1009,2,FALSE),"NOT FOUND"))</f>
        <v/>
      </c>
      <c r="F3108" s="94"/>
      <c r="G3108" s="76"/>
      <c r="H3108" s="81" t="str">
        <f>IFERROR(F3108*VLOOKUP(D3108,Saldo!$P$8:$U$1009,6,FALSE),"")</f>
        <v/>
      </c>
      <c r="I3108" s="78" t="str">
        <f>IFERROR(IF(D3108="","",VLOOKUP(D3108,Saldo!$P$8:$Q$1009,2,FALSE)),"")</f>
        <v/>
      </c>
      <c r="J3108" s="76"/>
      <c r="K3108" s="74" t="str">
        <f t="shared" si="48"/>
        <v/>
      </c>
    </row>
    <row r="3109" spans="1:11" ht="18.95" customHeight="1" x14ac:dyDescent="0.25">
      <c r="A3109" s="52"/>
      <c r="C3109" s="185"/>
      <c r="D3109" s="76"/>
      <c r="E3109" s="76" t="str">
        <f>IF(D3109="","",IFERROR(VLOOKUP(D3109,Cadastro!$C$9:$D$1009,2,FALSE),"NOT FOUND"))</f>
        <v/>
      </c>
      <c r="F3109" s="94"/>
      <c r="G3109" s="76"/>
      <c r="H3109" s="81" t="str">
        <f>IFERROR(F3109*VLOOKUP(D3109,Saldo!$P$8:$U$1009,6,FALSE),"")</f>
        <v/>
      </c>
      <c r="I3109" s="78" t="str">
        <f>IFERROR(IF(D3109="","",VLOOKUP(D3109,Saldo!$P$8:$Q$1009,2,FALSE)),"")</f>
        <v/>
      </c>
      <c r="J3109" s="76"/>
      <c r="K3109" s="74" t="str">
        <f t="shared" si="48"/>
        <v/>
      </c>
    </row>
    <row r="3110" spans="1:11" ht="18.95" customHeight="1" x14ac:dyDescent="0.25">
      <c r="A3110" s="52"/>
      <c r="C3110" s="185"/>
      <c r="D3110" s="76"/>
      <c r="E3110" s="76" t="str">
        <f>IF(D3110="","",IFERROR(VLOOKUP(D3110,Cadastro!$C$9:$D$1009,2,FALSE),"NOT FOUND"))</f>
        <v/>
      </c>
      <c r="F3110" s="94"/>
      <c r="G3110" s="76"/>
      <c r="H3110" s="81" t="str">
        <f>IFERROR(F3110*VLOOKUP(D3110,Saldo!$P$8:$U$1009,6,FALSE),"")</f>
        <v/>
      </c>
      <c r="I3110" s="78" t="str">
        <f>IFERROR(IF(D3110="","",VLOOKUP(D3110,Saldo!$P$8:$Q$1009,2,FALSE)),"")</f>
        <v/>
      </c>
      <c r="J3110" s="76"/>
      <c r="K3110" s="74" t="str">
        <f t="shared" si="48"/>
        <v/>
      </c>
    </row>
    <row r="3111" spans="1:11" ht="18.95" customHeight="1" x14ac:dyDescent="0.25">
      <c r="A3111" s="52"/>
      <c r="C3111" s="185"/>
      <c r="D3111" s="76"/>
      <c r="E3111" s="76" t="str">
        <f>IF(D3111="","",IFERROR(VLOOKUP(D3111,Cadastro!$C$9:$D$1009,2,FALSE),"NOT FOUND"))</f>
        <v/>
      </c>
      <c r="F3111" s="94"/>
      <c r="G3111" s="76"/>
      <c r="H3111" s="81" t="str">
        <f>IFERROR(F3111*VLOOKUP(D3111,Saldo!$P$8:$U$1009,6,FALSE),"")</f>
        <v/>
      </c>
      <c r="I3111" s="78" t="str">
        <f>IFERROR(IF(D3111="","",VLOOKUP(D3111,Saldo!$P$8:$Q$1009,2,FALSE)),"")</f>
        <v/>
      </c>
      <c r="J3111" s="76"/>
      <c r="K3111" s="74" t="str">
        <f t="shared" si="48"/>
        <v/>
      </c>
    </row>
    <row r="3112" spans="1:11" ht="18.95" customHeight="1" x14ac:dyDescent="0.25">
      <c r="A3112" s="52"/>
      <c r="C3112" s="185"/>
      <c r="D3112" s="76"/>
      <c r="E3112" s="76" t="str">
        <f>IF(D3112="","",IFERROR(VLOOKUP(D3112,Cadastro!$C$9:$D$1009,2,FALSE),"NOT FOUND"))</f>
        <v/>
      </c>
      <c r="F3112" s="94"/>
      <c r="G3112" s="76"/>
      <c r="H3112" s="81" t="str">
        <f>IFERROR(F3112*VLOOKUP(D3112,Saldo!$P$8:$U$1009,6,FALSE),"")</f>
        <v/>
      </c>
      <c r="I3112" s="78" t="str">
        <f>IFERROR(IF(D3112="","",VLOOKUP(D3112,Saldo!$P$8:$Q$1009,2,FALSE)),"")</f>
        <v/>
      </c>
      <c r="J3112" s="76"/>
      <c r="K3112" s="74" t="str">
        <f t="shared" si="48"/>
        <v/>
      </c>
    </row>
    <row r="3113" spans="1:11" ht="18.95" customHeight="1" x14ac:dyDescent="0.25">
      <c r="A3113" s="52"/>
      <c r="C3113" s="185"/>
      <c r="D3113" s="76"/>
      <c r="E3113" s="76" t="str">
        <f>IF(D3113="","",IFERROR(VLOOKUP(D3113,Cadastro!$C$9:$D$1009,2,FALSE),"NOT FOUND"))</f>
        <v/>
      </c>
      <c r="F3113" s="94"/>
      <c r="G3113" s="76"/>
      <c r="H3113" s="81" t="str">
        <f>IFERROR(F3113*VLOOKUP(D3113,Saldo!$P$8:$U$1009,6,FALSE),"")</f>
        <v/>
      </c>
      <c r="I3113" s="78" t="str">
        <f>IFERROR(IF(D3113="","",VLOOKUP(D3113,Saldo!$P$8:$Q$1009,2,FALSE)),"")</f>
        <v/>
      </c>
      <c r="J3113" s="76"/>
      <c r="K3113" s="74" t="str">
        <f t="shared" si="48"/>
        <v/>
      </c>
    </row>
    <row r="3114" spans="1:11" ht="18.95" customHeight="1" x14ac:dyDescent="0.25">
      <c r="A3114" s="52"/>
      <c r="C3114" s="185"/>
      <c r="D3114" s="76"/>
      <c r="E3114" s="76" t="str">
        <f>IF(D3114="","",IFERROR(VLOOKUP(D3114,Cadastro!$C$9:$D$1009,2,FALSE),"NOT FOUND"))</f>
        <v/>
      </c>
      <c r="F3114" s="94"/>
      <c r="G3114" s="76"/>
      <c r="H3114" s="81" t="str">
        <f>IFERROR(F3114*VLOOKUP(D3114,Saldo!$P$8:$U$1009,6,FALSE),"")</f>
        <v/>
      </c>
      <c r="I3114" s="78" t="str">
        <f>IFERROR(IF(D3114="","",VLOOKUP(D3114,Saldo!$P$8:$Q$1009,2,FALSE)),"")</f>
        <v/>
      </c>
      <c r="J3114" s="76"/>
      <c r="K3114" s="74" t="str">
        <f t="shared" si="48"/>
        <v/>
      </c>
    </row>
    <row r="3115" spans="1:11" ht="18.95" customHeight="1" x14ac:dyDescent="0.25">
      <c r="A3115" s="52"/>
      <c r="C3115" s="185"/>
      <c r="D3115" s="76"/>
      <c r="E3115" s="76" t="str">
        <f>IF(D3115="","",IFERROR(VLOOKUP(D3115,Cadastro!$C$9:$D$1009,2,FALSE),"NOT FOUND"))</f>
        <v/>
      </c>
      <c r="F3115" s="94"/>
      <c r="G3115" s="76"/>
      <c r="H3115" s="81" t="str">
        <f>IFERROR(F3115*VLOOKUP(D3115,Saldo!$P$8:$U$1009,6,FALSE),"")</f>
        <v/>
      </c>
      <c r="I3115" s="78" t="str">
        <f>IFERROR(IF(D3115="","",VLOOKUP(D3115,Saldo!$P$8:$Q$1009,2,FALSE)),"")</f>
        <v/>
      </c>
      <c r="J3115" s="76"/>
      <c r="K3115" s="74" t="str">
        <f t="shared" si="48"/>
        <v/>
      </c>
    </row>
    <row r="3116" spans="1:11" ht="18.95" customHeight="1" x14ac:dyDescent="0.25">
      <c r="A3116" s="52"/>
      <c r="C3116" s="185"/>
      <c r="D3116" s="76"/>
      <c r="E3116" s="76" t="str">
        <f>IF(D3116="","",IFERROR(VLOOKUP(D3116,Cadastro!$C$9:$D$1009,2,FALSE),"NOT FOUND"))</f>
        <v/>
      </c>
      <c r="F3116" s="94"/>
      <c r="G3116" s="76"/>
      <c r="H3116" s="81" t="str">
        <f>IFERROR(F3116*VLOOKUP(D3116,Saldo!$P$8:$U$1009,6,FALSE),"")</f>
        <v/>
      </c>
      <c r="I3116" s="78" t="str">
        <f>IFERROR(IF(D3116="","",VLOOKUP(D3116,Saldo!$P$8:$Q$1009,2,FALSE)),"")</f>
        <v/>
      </c>
      <c r="J3116" s="76"/>
      <c r="K3116" s="74" t="str">
        <f t="shared" si="48"/>
        <v/>
      </c>
    </row>
    <row r="3117" spans="1:11" ht="18.95" customHeight="1" x14ac:dyDescent="0.25">
      <c r="A3117" s="52"/>
      <c r="C3117" s="185"/>
      <c r="D3117" s="76"/>
      <c r="E3117" s="76" t="str">
        <f>IF(D3117="","",IFERROR(VLOOKUP(D3117,Cadastro!$C$9:$D$1009,2,FALSE),"NOT FOUND"))</f>
        <v/>
      </c>
      <c r="F3117" s="94"/>
      <c r="G3117" s="76"/>
      <c r="H3117" s="81" t="str">
        <f>IFERROR(F3117*VLOOKUP(D3117,Saldo!$P$8:$U$1009,6,FALSE),"")</f>
        <v/>
      </c>
      <c r="I3117" s="78" t="str">
        <f>IFERROR(IF(D3117="","",VLOOKUP(D3117,Saldo!$P$8:$Q$1009,2,FALSE)),"")</f>
        <v/>
      </c>
      <c r="J3117" s="76"/>
      <c r="K3117" s="74" t="str">
        <f t="shared" si="48"/>
        <v/>
      </c>
    </row>
    <row r="3118" spans="1:11" ht="18.95" customHeight="1" x14ac:dyDescent="0.25">
      <c r="A3118" s="52"/>
      <c r="C3118" s="185"/>
      <c r="D3118" s="76"/>
      <c r="E3118" s="76" t="str">
        <f>IF(D3118="","",IFERROR(VLOOKUP(D3118,Cadastro!$C$9:$D$1009,2,FALSE),"NOT FOUND"))</f>
        <v/>
      </c>
      <c r="F3118" s="94"/>
      <c r="G3118" s="76"/>
      <c r="H3118" s="81" t="str">
        <f>IFERROR(F3118*VLOOKUP(D3118,Saldo!$P$8:$U$1009,6,FALSE),"")</f>
        <v/>
      </c>
      <c r="I3118" s="78" t="str">
        <f>IFERROR(IF(D3118="","",VLOOKUP(D3118,Saldo!$P$8:$Q$1009,2,FALSE)),"")</f>
        <v/>
      </c>
      <c r="J3118" s="76"/>
      <c r="K3118" s="74" t="str">
        <f t="shared" si="48"/>
        <v/>
      </c>
    </row>
    <row r="3119" spans="1:11" ht="18.95" customHeight="1" x14ac:dyDescent="0.25">
      <c r="A3119" s="52"/>
      <c r="C3119" s="185"/>
      <c r="D3119" s="76"/>
      <c r="E3119" s="76" t="str">
        <f>IF(D3119="","",IFERROR(VLOOKUP(D3119,Cadastro!$C$9:$D$1009,2,FALSE),"NOT FOUND"))</f>
        <v/>
      </c>
      <c r="F3119" s="94"/>
      <c r="G3119" s="76"/>
      <c r="H3119" s="81" t="str">
        <f>IFERROR(F3119*VLOOKUP(D3119,Saldo!$P$8:$U$1009,6,FALSE),"")</f>
        <v/>
      </c>
      <c r="I3119" s="78" t="str">
        <f>IFERROR(IF(D3119="","",VLOOKUP(D3119,Saldo!$P$8:$Q$1009,2,FALSE)),"")</f>
        <v/>
      </c>
      <c r="J3119" s="76"/>
      <c r="K3119" s="74" t="str">
        <f t="shared" si="48"/>
        <v/>
      </c>
    </row>
    <row r="3120" spans="1:11" ht="18.95" customHeight="1" x14ac:dyDescent="0.25">
      <c r="A3120" s="52"/>
      <c r="C3120" s="185"/>
      <c r="D3120" s="76"/>
      <c r="E3120" s="76" t="str">
        <f>IF(D3120="","",IFERROR(VLOOKUP(D3120,Cadastro!$C$9:$D$1009,2,FALSE),"NOT FOUND"))</f>
        <v/>
      </c>
      <c r="F3120" s="94"/>
      <c r="G3120" s="76"/>
      <c r="H3120" s="81" t="str">
        <f>IFERROR(F3120*VLOOKUP(D3120,Saldo!$P$8:$U$1009,6,FALSE),"")</f>
        <v/>
      </c>
      <c r="I3120" s="78" t="str">
        <f>IFERROR(IF(D3120="","",VLOOKUP(D3120,Saldo!$P$8:$Q$1009,2,FALSE)),"")</f>
        <v/>
      </c>
      <c r="J3120" s="76"/>
      <c r="K3120" s="74" t="str">
        <f t="shared" si="48"/>
        <v/>
      </c>
    </row>
    <row r="3121" spans="1:11" ht="18.95" customHeight="1" x14ac:dyDescent="0.25">
      <c r="A3121" s="52"/>
      <c r="C3121" s="185"/>
      <c r="D3121" s="76"/>
      <c r="E3121" s="76" t="str">
        <f>IF(D3121="","",IFERROR(VLOOKUP(D3121,Cadastro!$C$9:$D$1009,2,FALSE),"NOT FOUND"))</f>
        <v/>
      </c>
      <c r="F3121" s="94"/>
      <c r="G3121" s="76"/>
      <c r="H3121" s="81" t="str">
        <f>IFERROR(F3121*VLOOKUP(D3121,Saldo!$P$8:$U$1009,6,FALSE),"")</f>
        <v/>
      </c>
      <c r="I3121" s="78" t="str">
        <f>IFERROR(IF(D3121="","",VLOOKUP(D3121,Saldo!$P$8:$Q$1009,2,FALSE)),"")</f>
        <v/>
      </c>
      <c r="J3121" s="76"/>
      <c r="K3121" s="74" t="str">
        <f t="shared" si="48"/>
        <v/>
      </c>
    </row>
    <row r="3122" spans="1:11" ht="18.95" customHeight="1" x14ac:dyDescent="0.25">
      <c r="A3122" s="52"/>
      <c r="C3122" s="185"/>
      <c r="D3122" s="76"/>
      <c r="E3122" s="76" t="str">
        <f>IF(D3122="","",IFERROR(VLOOKUP(D3122,Cadastro!$C$9:$D$1009,2,FALSE),"NOT FOUND"))</f>
        <v/>
      </c>
      <c r="F3122" s="94"/>
      <c r="G3122" s="76"/>
      <c r="H3122" s="81" t="str">
        <f>IFERROR(F3122*VLOOKUP(D3122,Saldo!$P$8:$U$1009,6,FALSE),"")</f>
        <v/>
      </c>
      <c r="I3122" s="78" t="str">
        <f>IFERROR(IF(D3122="","",VLOOKUP(D3122,Saldo!$P$8:$Q$1009,2,FALSE)),"")</f>
        <v/>
      </c>
      <c r="J3122" s="76"/>
      <c r="K3122" s="74" t="str">
        <f t="shared" si="48"/>
        <v/>
      </c>
    </row>
    <row r="3123" spans="1:11" ht="18.95" customHeight="1" x14ac:dyDescent="0.25">
      <c r="A3123" s="52"/>
      <c r="C3123" s="185"/>
      <c r="D3123" s="76"/>
      <c r="E3123" s="76" t="str">
        <f>IF(D3123="","",IFERROR(VLOOKUP(D3123,Cadastro!$C$9:$D$1009,2,FALSE),"NOT FOUND"))</f>
        <v/>
      </c>
      <c r="F3123" s="94"/>
      <c r="G3123" s="76"/>
      <c r="H3123" s="81" t="str">
        <f>IFERROR(F3123*VLOOKUP(D3123,Saldo!$P$8:$U$1009,6,FALSE),"")</f>
        <v/>
      </c>
      <c r="I3123" s="78" t="str">
        <f>IFERROR(IF(D3123="","",VLOOKUP(D3123,Saldo!$P$8:$Q$1009,2,FALSE)),"")</f>
        <v/>
      </c>
      <c r="J3123" s="76"/>
      <c r="K3123" s="74" t="str">
        <f t="shared" si="48"/>
        <v/>
      </c>
    </row>
    <row r="3124" spans="1:11" ht="18.95" customHeight="1" x14ac:dyDescent="0.25">
      <c r="A3124" s="52"/>
      <c r="C3124" s="185"/>
      <c r="D3124" s="76"/>
      <c r="E3124" s="76" t="str">
        <f>IF(D3124="","",IFERROR(VLOOKUP(D3124,Cadastro!$C$9:$D$1009,2,FALSE),"NOT FOUND"))</f>
        <v/>
      </c>
      <c r="F3124" s="94"/>
      <c r="G3124" s="76"/>
      <c r="H3124" s="81" t="str">
        <f>IFERROR(F3124*VLOOKUP(D3124,Saldo!$P$8:$U$1009,6,FALSE),"")</f>
        <v/>
      </c>
      <c r="I3124" s="78" t="str">
        <f>IFERROR(IF(D3124="","",VLOOKUP(D3124,Saldo!$P$8:$Q$1009,2,FALSE)),"")</f>
        <v/>
      </c>
      <c r="J3124" s="76"/>
      <c r="K3124" s="74" t="str">
        <f t="shared" si="48"/>
        <v/>
      </c>
    </row>
    <row r="3125" spans="1:11" ht="18.95" customHeight="1" x14ac:dyDescent="0.25">
      <c r="A3125" s="52"/>
      <c r="C3125" s="185"/>
      <c r="D3125" s="76"/>
      <c r="E3125" s="76" t="str">
        <f>IF(D3125="","",IFERROR(VLOOKUP(D3125,Cadastro!$C$9:$D$1009,2,FALSE),"NOT FOUND"))</f>
        <v/>
      </c>
      <c r="F3125" s="94"/>
      <c r="G3125" s="76"/>
      <c r="H3125" s="81" t="str">
        <f>IFERROR(F3125*VLOOKUP(D3125,Saldo!$P$8:$U$1009,6,FALSE),"")</f>
        <v/>
      </c>
      <c r="I3125" s="78" t="str">
        <f>IFERROR(IF(D3125="","",VLOOKUP(D3125,Saldo!$P$8:$Q$1009,2,FALSE)),"")</f>
        <v/>
      </c>
      <c r="J3125" s="76"/>
      <c r="K3125" s="74" t="str">
        <f t="shared" si="48"/>
        <v/>
      </c>
    </row>
    <row r="3126" spans="1:11" ht="18.95" customHeight="1" x14ac:dyDescent="0.25">
      <c r="A3126" s="52"/>
      <c r="C3126" s="185"/>
      <c r="D3126" s="76"/>
      <c r="E3126" s="76" t="str">
        <f>IF(D3126="","",IFERROR(VLOOKUP(D3126,Cadastro!$C$9:$D$1009,2,FALSE),"NOT FOUND"))</f>
        <v/>
      </c>
      <c r="F3126" s="94"/>
      <c r="G3126" s="76"/>
      <c r="H3126" s="81" t="str">
        <f>IFERROR(F3126*VLOOKUP(D3126,Saldo!$P$8:$U$1009,6,FALSE),"")</f>
        <v/>
      </c>
      <c r="I3126" s="78" t="str">
        <f>IFERROR(IF(D3126="","",VLOOKUP(D3126,Saldo!$P$8:$Q$1009,2,FALSE)),"")</f>
        <v/>
      </c>
      <c r="J3126" s="76"/>
      <c r="K3126" s="74" t="str">
        <f t="shared" si="48"/>
        <v/>
      </c>
    </row>
    <row r="3127" spans="1:11" ht="18.95" customHeight="1" x14ac:dyDescent="0.25">
      <c r="A3127" s="52"/>
      <c r="C3127" s="185"/>
      <c r="D3127" s="76"/>
      <c r="E3127" s="76" t="str">
        <f>IF(D3127="","",IFERROR(VLOOKUP(D3127,Cadastro!$C$9:$D$1009,2,FALSE),"NOT FOUND"))</f>
        <v/>
      </c>
      <c r="F3127" s="94"/>
      <c r="G3127" s="76"/>
      <c r="H3127" s="81" t="str">
        <f>IFERROR(F3127*VLOOKUP(D3127,Saldo!$P$8:$U$1009,6,FALSE),"")</f>
        <v/>
      </c>
      <c r="I3127" s="78" t="str">
        <f>IFERROR(IF(D3127="","",VLOOKUP(D3127,Saldo!$P$8:$Q$1009,2,FALSE)),"")</f>
        <v/>
      </c>
      <c r="J3127" s="76"/>
      <c r="K3127" s="74" t="str">
        <f t="shared" si="48"/>
        <v/>
      </c>
    </row>
    <row r="3128" spans="1:11" ht="18.95" customHeight="1" x14ac:dyDescent="0.25">
      <c r="A3128" s="52"/>
      <c r="C3128" s="185"/>
      <c r="D3128" s="76"/>
      <c r="E3128" s="76" t="str">
        <f>IF(D3128="","",IFERROR(VLOOKUP(D3128,Cadastro!$C$9:$D$1009,2,FALSE),"NOT FOUND"))</f>
        <v/>
      </c>
      <c r="F3128" s="94"/>
      <c r="G3128" s="76"/>
      <c r="H3128" s="81" t="str">
        <f>IFERROR(F3128*VLOOKUP(D3128,Saldo!$P$8:$U$1009,6,FALSE),"")</f>
        <v/>
      </c>
      <c r="I3128" s="78" t="str">
        <f>IFERROR(IF(D3128="","",VLOOKUP(D3128,Saldo!$P$8:$Q$1009,2,FALSE)),"")</f>
        <v/>
      </c>
      <c r="J3128" s="76"/>
      <c r="K3128" s="74" t="str">
        <f t="shared" si="48"/>
        <v/>
      </c>
    </row>
    <row r="3129" spans="1:11" ht="18.95" customHeight="1" x14ac:dyDescent="0.25">
      <c r="A3129" s="52"/>
      <c r="C3129" s="185"/>
      <c r="D3129" s="76"/>
      <c r="E3129" s="76" t="str">
        <f>IF(D3129="","",IFERROR(VLOOKUP(D3129,Cadastro!$C$9:$D$1009,2,FALSE),"NOT FOUND"))</f>
        <v/>
      </c>
      <c r="F3129" s="94"/>
      <c r="G3129" s="76"/>
      <c r="H3129" s="81" t="str">
        <f>IFERROR(F3129*VLOOKUP(D3129,Saldo!$P$8:$U$1009,6,FALSE),"")</f>
        <v/>
      </c>
      <c r="I3129" s="78" t="str">
        <f>IFERROR(IF(D3129="","",VLOOKUP(D3129,Saldo!$P$8:$Q$1009,2,FALSE)),"")</f>
        <v/>
      </c>
      <c r="J3129" s="76"/>
      <c r="K3129" s="74" t="str">
        <f t="shared" si="48"/>
        <v/>
      </c>
    </row>
    <row r="3130" spans="1:11" ht="18.95" customHeight="1" x14ac:dyDescent="0.25">
      <c r="A3130" s="52"/>
      <c r="C3130" s="185"/>
      <c r="D3130" s="76"/>
      <c r="E3130" s="76" t="str">
        <f>IF(D3130="","",IFERROR(VLOOKUP(D3130,Cadastro!$C$9:$D$1009,2,FALSE),"NOT FOUND"))</f>
        <v/>
      </c>
      <c r="F3130" s="94"/>
      <c r="G3130" s="76"/>
      <c r="H3130" s="81" t="str">
        <f>IFERROR(F3130*VLOOKUP(D3130,Saldo!$P$8:$U$1009,6,FALSE),"")</f>
        <v/>
      </c>
      <c r="I3130" s="78" t="str">
        <f>IFERROR(IF(D3130="","",VLOOKUP(D3130,Saldo!$P$8:$Q$1009,2,FALSE)),"")</f>
        <v/>
      </c>
      <c r="J3130" s="76"/>
      <c r="K3130" s="74" t="str">
        <f t="shared" si="48"/>
        <v/>
      </c>
    </row>
    <row r="3131" spans="1:11" ht="18.95" customHeight="1" x14ac:dyDescent="0.25">
      <c r="A3131" s="52"/>
      <c r="C3131" s="185"/>
      <c r="D3131" s="76"/>
      <c r="E3131" s="76" t="str">
        <f>IF(D3131="","",IFERROR(VLOOKUP(D3131,Cadastro!$C$9:$D$1009,2,FALSE),"NOT FOUND"))</f>
        <v/>
      </c>
      <c r="F3131" s="94"/>
      <c r="G3131" s="76"/>
      <c r="H3131" s="81" t="str">
        <f>IFERROR(F3131*VLOOKUP(D3131,Saldo!$P$8:$U$1009,6,FALSE),"")</f>
        <v/>
      </c>
      <c r="I3131" s="78" t="str">
        <f>IFERROR(IF(D3131="","",VLOOKUP(D3131,Saldo!$P$8:$Q$1009,2,FALSE)),"")</f>
        <v/>
      </c>
      <c r="J3131" s="76"/>
      <c r="K3131" s="74" t="str">
        <f t="shared" si="48"/>
        <v/>
      </c>
    </row>
    <row r="3132" spans="1:11" ht="18.95" customHeight="1" x14ac:dyDescent="0.25">
      <c r="A3132" s="52"/>
      <c r="C3132" s="185"/>
      <c r="D3132" s="76"/>
      <c r="E3132" s="76" t="str">
        <f>IF(D3132="","",IFERROR(VLOOKUP(D3132,Cadastro!$C$9:$D$1009,2,FALSE),"NOT FOUND"))</f>
        <v/>
      </c>
      <c r="F3132" s="94"/>
      <c r="G3132" s="76"/>
      <c r="H3132" s="81" t="str">
        <f>IFERROR(F3132*VLOOKUP(D3132,Saldo!$P$8:$U$1009,6,FALSE),"")</f>
        <v/>
      </c>
      <c r="I3132" s="78" t="str">
        <f>IFERROR(IF(D3132="","",VLOOKUP(D3132,Saldo!$P$8:$Q$1009,2,FALSE)),"")</f>
        <v/>
      </c>
      <c r="J3132" s="76"/>
      <c r="K3132" s="74" t="str">
        <f t="shared" si="48"/>
        <v/>
      </c>
    </row>
    <row r="3133" spans="1:11" ht="18.95" customHeight="1" x14ac:dyDescent="0.25">
      <c r="A3133" s="52"/>
      <c r="C3133" s="185"/>
      <c r="D3133" s="76"/>
      <c r="E3133" s="76" t="str">
        <f>IF(D3133="","",IFERROR(VLOOKUP(D3133,Cadastro!$C$9:$D$1009,2,FALSE),"NOT FOUND"))</f>
        <v/>
      </c>
      <c r="F3133" s="94"/>
      <c r="G3133" s="76"/>
      <c r="H3133" s="81" t="str">
        <f>IFERROR(F3133*VLOOKUP(D3133,Saldo!$P$8:$U$1009,6,FALSE),"")</f>
        <v/>
      </c>
      <c r="I3133" s="78" t="str">
        <f>IFERROR(IF(D3133="","",VLOOKUP(D3133,Saldo!$P$8:$Q$1009,2,FALSE)),"")</f>
        <v/>
      </c>
      <c r="J3133" s="76"/>
      <c r="K3133" s="74" t="str">
        <f t="shared" si="48"/>
        <v/>
      </c>
    </row>
    <row r="3134" spans="1:11" ht="18.95" customHeight="1" x14ac:dyDescent="0.25">
      <c r="A3134" s="52"/>
      <c r="C3134" s="185"/>
      <c r="D3134" s="76"/>
      <c r="E3134" s="76" t="str">
        <f>IF(D3134="","",IFERROR(VLOOKUP(D3134,Cadastro!$C$9:$D$1009,2,FALSE),"NOT FOUND"))</f>
        <v/>
      </c>
      <c r="F3134" s="94"/>
      <c r="G3134" s="76"/>
      <c r="H3134" s="81" t="str">
        <f>IFERROR(F3134*VLOOKUP(D3134,Saldo!$P$8:$U$1009,6,FALSE),"")</f>
        <v/>
      </c>
      <c r="I3134" s="78" t="str">
        <f>IFERROR(IF(D3134="","",VLOOKUP(D3134,Saldo!$P$8:$Q$1009,2,FALSE)),"")</f>
        <v/>
      </c>
      <c r="J3134" s="76"/>
      <c r="K3134" s="74" t="str">
        <f t="shared" si="48"/>
        <v/>
      </c>
    </row>
    <row r="3135" spans="1:11" ht="18.95" customHeight="1" x14ac:dyDescent="0.25">
      <c r="A3135" s="52"/>
      <c r="C3135" s="185"/>
      <c r="D3135" s="76"/>
      <c r="E3135" s="76" t="str">
        <f>IF(D3135="","",IFERROR(VLOOKUP(D3135,Cadastro!$C$9:$D$1009,2,FALSE),"NOT FOUND"))</f>
        <v/>
      </c>
      <c r="F3135" s="94"/>
      <c r="G3135" s="76"/>
      <c r="H3135" s="81" t="str">
        <f>IFERROR(F3135*VLOOKUP(D3135,Saldo!$P$8:$U$1009,6,FALSE),"")</f>
        <v/>
      </c>
      <c r="I3135" s="78" t="str">
        <f>IFERROR(IF(D3135="","",VLOOKUP(D3135,Saldo!$P$8:$Q$1009,2,FALSE)),"")</f>
        <v/>
      </c>
      <c r="J3135" s="76"/>
      <c r="K3135" s="74" t="str">
        <f t="shared" si="48"/>
        <v/>
      </c>
    </row>
    <row r="3136" spans="1:11" ht="18.95" customHeight="1" x14ac:dyDescent="0.25">
      <c r="A3136" s="52"/>
      <c r="C3136" s="185"/>
      <c r="D3136" s="76"/>
      <c r="E3136" s="76" t="str">
        <f>IF(D3136="","",IFERROR(VLOOKUP(D3136,Cadastro!$C$9:$D$1009,2,FALSE),"NOT FOUND"))</f>
        <v/>
      </c>
      <c r="F3136" s="94"/>
      <c r="G3136" s="76"/>
      <c r="H3136" s="81" t="str">
        <f>IFERROR(F3136*VLOOKUP(D3136,Saldo!$P$8:$U$1009,6,FALSE),"")</f>
        <v/>
      </c>
      <c r="I3136" s="78" t="str">
        <f>IFERROR(IF(D3136="","",VLOOKUP(D3136,Saldo!$P$8:$Q$1009,2,FALSE)),"")</f>
        <v/>
      </c>
      <c r="J3136" s="76"/>
      <c r="K3136" s="74" t="str">
        <f t="shared" si="48"/>
        <v/>
      </c>
    </row>
    <row r="3137" spans="1:11" ht="18.95" customHeight="1" x14ac:dyDescent="0.25">
      <c r="A3137" s="52"/>
      <c r="C3137" s="185"/>
      <c r="D3137" s="76"/>
      <c r="E3137" s="76" t="str">
        <f>IF(D3137="","",IFERROR(VLOOKUP(D3137,Cadastro!$C$9:$D$1009,2,FALSE),"NOT FOUND"))</f>
        <v/>
      </c>
      <c r="F3137" s="94"/>
      <c r="G3137" s="76"/>
      <c r="H3137" s="81" t="str">
        <f>IFERROR(F3137*VLOOKUP(D3137,Saldo!$P$8:$U$1009,6,FALSE),"")</f>
        <v/>
      </c>
      <c r="I3137" s="78" t="str">
        <f>IFERROR(IF(D3137="","",VLOOKUP(D3137,Saldo!$P$8:$Q$1009,2,FALSE)),"")</f>
        <v/>
      </c>
      <c r="J3137" s="76"/>
      <c r="K3137" s="74" t="str">
        <f t="shared" si="48"/>
        <v/>
      </c>
    </row>
    <row r="3138" spans="1:11" ht="18.95" customHeight="1" x14ac:dyDescent="0.25">
      <c r="A3138" s="52"/>
      <c r="C3138" s="185"/>
      <c r="D3138" s="76"/>
      <c r="E3138" s="76" t="str">
        <f>IF(D3138="","",IFERROR(VLOOKUP(D3138,Cadastro!$C$9:$D$1009,2,FALSE),"NOT FOUND"))</f>
        <v/>
      </c>
      <c r="F3138" s="94"/>
      <c r="G3138" s="76"/>
      <c r="H3138" s="81" t="str">
        <f>IFERROR(F3138*VLOOKUP(D3138,Saldo!$P$8:$U$1009,6,FALSE),"")</f>
        <v/>
      </c>
      <c r="I3138" s="78" t="str">
        <f>IFERROR(IF(D3138="","",VLOOKUP(D3138,Saldo!$P$8:$Q$1009,2,FALSE)),"")</f>
        <v/>
      </c>
      <c r="J3138" s="76"/>
      <c r="K3138" s="74" t="str">
        <f t="shared" si="48"/>
        <v/>
      </c>
    </row>
    <row r="3139" spans="1:11" ht="18.95" customHeight="1" x14ac:dyDescent="0.25">
      <c r="A3139" s="52"/>
      <c r="C3139" s="185"/>
      <c r="D3139" s="76"/>
      <c r="E3139" s="76" t="str">
        <f>IF(D3139="","",IFERROR(VLOOKUP(D3139,Cadastro!$C$9:$D$1009,2,FALSE),"NOT FOUND"))</f>
        <v/>
      </c>
      <c r="F3139" s="94"/>
      <c r="G3139" s="76"/>
      <c r="H3139" s="81" t="str">
        <f>IFERROR(F3139*VLOOKUP(D3139,Saldo!$P$8:$U$1009,6,FALSE),"")</f>
        <v/>
      </c>
      <c r="I3139" s="78" t="str">
        <f>IFERROR(IF(D3139="","",VLOOKUP(D3139,Saldo!$P$8:$Q$1009,2,FALSE)),"")</f>
        <v/>
      </c>
      <c r="J3139" s="76"/>
      <c r="K3139" s="74" t="str">
        <f t="shared" si="48"/>
        <v/>
      </c>
    </row>
    <row r="3140" spans="1:11" ht="18.95" customHeight="1" x14ac:dyDescent="0.25">
      <c r="A3140" s="52"/>
      <c r="C3140" s="185"/>
      <c r="D3140" s="76"/>
      <c r="E3140" s="76" t="str">
        <f>IF(D3140="","",IFERROR(VLOOKUP(D3140,Cadastro!$C$9:$D$1009,2,FALSE),"NOT FOUND"))</f>
        <v/>
      </c>
      <c r="F3140" s="94"/>
      <c r="G3140" s="76"/>
      <c r="H3140" s="81" t="str">
        <f>IFERROR(F3140*VLOOKUP(D3140,Saldo!$P$8:$U$1009,6,FALSE),"")</f>
        <v/>
      </c>
      <c r="I3140" s="78" t="str">
        <f>IFERROR(IF(D3140="","",VLOOKUP(D3140,Saldo!$P$8:$Q$1009,2,FALSE)),"")</f>
        <v/>
      </c>
      <c r="J3140" s="76"/>
      <c r="K3140" s="74" t="str">
        <f t="shared" si="48"/>
        <v/>
      </c>
    </row>
    <row r="3141" spans="1:11" ht="18.95" customHeight="1" x14ac:dyDescent="0.25">
      <c r="A3141" s="52"/>
      <c r="C3141" s="185"/>
      <c r="D3141" s="76"/>
      <c r="E3141" s="76" t="str">
        <f>IF(D3141="","",IFERROR(VLOOKUP(D3141,Cadastro!$C$9:$D$1009,2,FALSE),"NOT FOUND"))</f>
        <v/>
      </c>
      <c r="F3141" s="94"/>
      <c r="G3141" s="76"/>
      <c r="H3141" s="81" t="str">
        <f>IFERROR(F3141*VLOOKUP(D3141,Saldo!$P$8:$U$1009,6,FALSE),"")</f>
        <v/>
      </c>
      <c r="I3141" s="78" t="str">
        <f>IFERROR(IF(D3141="","",VLOOKUP(D3141,Saldo!$P$8:$Q$1009,2,FALSE)),"")</f>
        <v/>
      </c>
      <c r="J3141" s="76"/>
      <c r="K3141" s="74" t="str">
        <f t="shared" si="48"/>
        <v/>
      </c>
    </row>
    <row r="3142" spans="1:11" ht="18.95" customHeight="1" x14ac:dyDescent="0.25">
      <c r="A3142" s="52"/>
      <c r="C3142" s="185"/>
      <c r="D3142" s="76"/>
      <c r="E3142" s="76" t="str">
        <f>IF(D3142="","",IFERROR(VLOOKUP(D3142,Cadastro!$C$9:$D$1009,2,FALSE),"NOT FOUND"))</f>
        <v/>
      </c>
      <c r="F3142" s="94"/>
      <c r="G3142" s="76"/>
      <c r="H3142" s="81" t="str">
        <f>IFERROR(F3142*VLOOKUP(D3142,Saldo!$P$8:$U$1009,6,FALSE),"")</f>
        <v/>
      </c>
      <c r="I3142" s="78" t="str">
        <f>IFERROR(IF(D3142="","",VLOOKUP(D3142,Saldo!$P$8:$Q$1009,2,FALSE)),"")</f>
        <v/>
      </c>
      <c r="J3142" s="76"/>
      <c r="K3142" s="74" t="str">
        <f t="shared" si="48"/>
        <v/>
      </c>
    </row>
    <row r="3143" spans="1:11" ht="18.95" customHeight="1" x14ac:dyDescent="0.25">
      <c r="A3143" s="52"/>
      <c r="C3143" s="185"/>
      <c r="D3143" s="76"/>
      <c r="E3143" s="76" t="str">
        <f>IF(D3143="","",IFERROR(VLOOKUP(D3143,Cadastro!$C$9:$D$1009,2,FALSE),"NOT FOUND"))</f>
        <v/>
      </c>
      <c r="F3143" s="94"/>
      <c r="G3143" s="76"/>
      <c r="H3143" s="81" t="str">
        <f>IFERROR(F3143*VLOOKUP(D3143,Saldo!$P$8:$U$1009,6,FALSE),"")</f>
        <v/>
      </c>
      <c r="I3143" s="78" t="str">
        <f>IFERROR(IF(D3143="","",VLOOKUP(D3143,Saldo!$P$8:$Q$1009,2,FALSE)),"")</f>
        <v/>
      </c>
      <c r="J3143" s="76"/>
      <c r="K3143" s="74" t="str">
        <f t="shared" si="48"/>
        <v/>
      </c>
    </row>
    <row r="3144" spans="1:11" ht="18.95" customHeight="1" x14ac:dyDescent="0.25">
      <c r="A3144" s="52"/>
      <c r="C3144" s="185"/>
      <c r="D3144" s="76"/>
      <c r="E3144" s="76" t="str">
        <f>IF(D3144="","",IFERROR(VLOOKUP(D3144,Cadastro!$C$9:$D$1009,2,FALSE),"NOT FOUND"))</f>
        <v/>
      </c>
      <c r="F3144" s="94"/>
      <c r="G3144" s="76"/>
      <c r="H3144" s="81" t="str">
        <f>IFERROR(F3144*VLOOKUP(D3144,Saldo!$P$8:$U$1009,6,FALSE),"")</f>
        <v/>
      </c>
      <c r="I3144" s="78" t="str">
        <f>IFERROR(IF(D3144="","",VLOOKUP(D3144,Saldo!$P$8:$Q$1009,2,FALSE)),"")</f>
        <v/>
      </c>
      <c r="J3144" s="76"/>
      <c r="K3144" s="74" t="str">
        <f t="shared" si="48"/>
        <v/>
      </c>
    </row>
    <row r="3145" spans="1:11" ht="18.95" customHeight="1" x14ac:dyDescent="0.25">
      <c r="A3145" s="52"/>
      <c r="C3145" s="185"/>
      <c r="D3145" s="76"/>
      <c r="E3145" s="76" t="str">
        <f>IF(D3145="","",IFERROR(VLOOKUP(D3145,Cadastro!$C$9:$D$1009,2,FALSE),"NOT FOUND"))</f>
        <v/>
      </c>
      <c r="F3145" s="94"/>
      <c r="G3145" s="76"/>
      <c r="H3145" s="81" t="str">
        <f>IFERROR(F3145*VLOOKUP(D3145,Saldo!$P$8:$U$1009,6,FALSE),"")</f>
        <v/>
      </c>
      <c r="I3145" s="78" t="str">
        <f>IFERROR(IF(D3145="","",VLOOKUP(D3145,Saldo!$P$8:$Q$1009,2,FALSE)),"")</f>
        <v/>
      </c>
      <c r="J3145" s="76"/>
      <c r="K3145" s="74" t="str">
        <f t="shared" si="48"/>
        <v/>
      </c>
    </row>
    <row r="3146" spans="1:11" ht="18.95" customHeight="1" x14ac:dyDescent="0.25">
      <c r="A3146" s="52"/>
      <c r="C3146" s="185"/>
      <c r="D3146" s="76"/>
      <c r="E3146" s="76" t="str">
        <f>IF(D3146="","",IFERROR(VLOOKUP(D3146,Cadastro!$C$9:$D$1009,2,FALSE),"NOT FOUND"))</f>
        <v/>
      </c>
      <c r="F3146" s="94"/>
      <c r="G3146" s="76"/>
      <c r="H3146" s="81" t="str">
        <f>IFERROR(F3146*VLOOKUP(D3146,Saldo!$P$8:$U$1009,6,FALSE),"")</f>
        <v/>
      </c>
      <c r="I3146" s="78" t="str">
        <f>IFERROR(IF(D3146="","",VLOOKUP(D3146,Saldo!$P$8:$Q$1009,2,FALSE)),"")</f>
        <v/>
      </c>
      <c r="J3146" s="76"/>
      <c r="K3146" s="74" t="str">
        <f t="shared" ref="K3146:K3209" si="49">IF(C3146="","",MONTH(C3146))</f>
        <v/>
      </c>
    </row>
    <row r="3147" spans="1:11" ht="18.95" customHeight="1" x14ac:dyDescent="0.25">
      <c r="A3147" s="52"/>
      <c r="C3147" s="185"/>
      <c r="D3147" s="76"/>
      <c r="E3147" s="76" t="str">
        <f>IF(D3147="","",IFERROR(VLOOKUP(D3147,Cadastro!$C$9:$D$1009,2,FALSE),"NOT FOUND"))</f>
        <v/>
      </c>
      <c r="F3147" s="94"/>
      <c r="G3147" s="76"/>
      <c r="H3147" s="81" t="str">
        <f>IFERROR(F3147*VLOOKUP(D3147,Saldo!$P$8:$U$1009,6,FALSE),"")</f>
        <v/>
      </c>
      <c r="I3147" s="78" t="str">
        <f>IFERROR(IF(D3147="","",VLOOKUP(D3147,Saldo!$P$8:$Q$1009,2,FALSE)),"")</f>
        <v/>
      </c>
      <c r="J3147" s="76"/>
      <c r="K3147" s="74" t="str">
        <f t="shared" si="49"/>
        <v/>
      </c>
    </row>
    <row r="3148" spans="1:11" ht="18.95" customHeight="1" x14ac:dyDescent="0.25">
      <c r="A3148" s="52"/>
      <c r="C3148" s="185"/>
      <c r="D3148" s="76"/>
      <c r="E3148" s="76" t="str">
        <f>IF(D3148="","",IFERROR(VLOOKUP(D3148,Cadastro!$C$9:$D$1009,2,FALSE),"NOT FOUND"))</f>
        <v/>
      </c>
      <c r="F3148" s="94"/>
      <c r="G3148" s="76"/>
      <c r="H3148" s="81" t="str">
        <f>IFERROR(F3148*VLOOKUP(D3148,Saldo!$P$8:$U$1009,6,FALSE),"")</f>
        <v/>
      </c>
      <c r="I3148" s="78" t="str">
        <f>IFERROR(IF(D3148="","",VLOOKUP(D3148,Saldo!$P$8:$Q$1009,2,FALSE)),"")</f>
        <v/>
      </c>
      <c r="J3148" s="76"/>
      <c r="K3148" s="74" t="str">
        <f t="shared" si="49"/>
        <v/>
      </c>
    </row>
    <row r="3149" spans="1:11" ht="18.95" customHeight="1" x14ac:dyDescent="0.25">
      <c r="A3149" s="52"/>
      <c r="C3149" s="185"/>
      <c r="D3149" s="76"/>
      <c r="E3149" s="76" t="str">
        <f>IF(D3149="","",IFERROR(VLOOKUP(D3149,Cadastro!$C$9:$D$1009,2,FALSE),"NOT FOUND"))</f>
        <v/>
      </c>
      <c r="F3149" s="94"/>
      <c r="G3149" s="76"/>
      <c r="H3149" s="81" t="str">
        <f>IFERROR(F3149*VLOOKUP(D3149,Saldo!$P$8:$U$1009,6,FALSE),"")</f>
        <v/>
      </c>
      <c r="I3149" s="78" t="str">
        <f>IFERROR(IF(D3149="","",VLOOKUP(D3149,Saldo!$P$8:$Q$1009,2,FALSE)),"")</f>
        <v/>
      </c>
      <c r="J3149" s="76"/>
      <c r="K3149" s="74" t="str">
        <f t="shared" si="49"/>
        <v/>
      </c>
    </row>
    <row r="3150" spans="1:11" ht="18.95" customHeight="1" x14ac:dyDescent="0.25">
      <c r="A3150" s="52"/>
      <c r="C3150" s="185"/>
      <c r="D3150" s="76"/>
      <c r="E3150" s="76" t="str">
        <f>IF(D3150="","",IFERROR(VLOOKUP(D3150,Cadastro!$C$9:$D$1009,2,FALSE),"NOT FOUND"))</f>
        <v/>
      </c>
      <c r="F3150" s="94"/>
      <c r="G3150" s="76"/>
      <c r="H3150" s="81" t="str">
        <f>IFERROR(F3150*VLOOKUP(D3150,Saldo!$P$8:$U$1009,6,FALSE),"")</f>
        <v/>
      </c>
      <c r="I3150" s="78" t="str">
        <f>IFERROR(IF(D3150="","",VLOOKUP(D3150,Saldo!$P$8:$Q$1009,2,FALSE)),"")</f>
        <v/>
      </c>
      <c r="J3150" s="76"/>
      <c r="K3150" s="74" t="str">
        <f t="shared" si="49"/>
        <v/>
      </c>
    </row>
    <row r="3151" spans="1:11" ht="18.95" customHeight="1" x14ac:dyDescent="0.25">
      <c r="A3151" s="52"/>
      <c r="C3151" s="185"/>
      <c r="D3151" s="76"/>
      <c r="E3151" s="76" t="str">
        <f>IF(D3151="","",IFERROR(VLOOKUP(D3151,Cadastro!$C$9:$D$1009,2,FALSE),"NOT FOUND"))</f>
        <v/>
      </c>
      <c r="F3151" s="94"/>
      <c r="G3151" s="76"/>
      <c r="H3151" s="81" t="str">
        <f>IFERROR(F3151*VLOOKUP(D3151,Saldo!$P$8:$U$1009,6,FALSE),"")</f>
        <v/>
      </c>
      <c r="I3151" s="78" t="str">
        <f>IFERROR(IF(D3151="","",VLOOKUP(D3151,Saldo!$P$8:$Q$1009,2,FALSE)),"")</f>
        <v/>
      </c>
      <c r="J3151" s="76"/>
      <c r="K3151" s="74" t="str">
        <f t="shared" si="49"/>
        <v/>
      </c>
    </row>
    <row r="3152" spans="1:11" ht="18.95" customHeight="1" x14ac:dyDescent="0.25">
      <c r="A3152" s="52"/>
      <c r="C3152" s="185"/>
      <c r="D3152" s="76"/>
      <c r="E3152" s="76" t="str">
        <f>IF(D3152="","",IFERROR(VLOOKUP(D3152,Cadastro!$C$9:$D$1009,2,FALSE),"NOT FOUND"))</f>
        <v/>
      </c>
      <c r="F3152" s="94"/>
      <c r="G3152" s="76"/>
      <c r="H3152" s="81" t="str">
        <f>IFERROR(F3152*VLOOKUP(D3152,Saldo!$P$8:$U$1009,6,FALSE),"")</f>
        <v/>
      </c>
      <c r="I3152" s="78" t="str">
        <f>IFERROR(IF(D3152="","",VLOOKUP(D3152,Saldo!$P$8:$Q$1009,2,FALSE)),"")</f>
        <v/>
      </c>
      <c r="J3152" s="76"/>
      <c r="K3152" s="74" t="str">
        <f t="shared" si="49"/>
        <v/>
      </c>
    </row>
    <row r="3153" spans="1:11" ht="18.95" customHeight="1" x14ac:dyDescent="0.25">
      <c r="A3153" s="52"/>
      <c r="C3153" s="185"/>
      <c r="D3153" s="76"/>
      <c r="E3153" s="76" t="str">
        <f>IF(D3153="","",IFERROR(VLOOKUP(D3153,Cadastro!$C$9:$D$1009,2,FALSE),"NOT FOUND"))</f>
        <v/>
      </c>
      <c r="F3153" s="94"/>
      <c r="G3153" s="76"/>
      <c r="H3153" s="81" t="str">
        <f>IFERROR(F3153*VLOOKUP(D3153,Saldo!$P$8:$U$1009,6,FALSE),"")</f>
        <v/>
      </c>
      <c r="I3153" s="78" t="str">
        <f>IFERROR(IF(D3153="","",VLOOKUP(D3153,Saldo!$P$8:$Q$1009,2,FALSE)),"")</f>
        <v/>
      </c>
      <c r="J3153" s="76"/>
      <c r="K3153" s="74" t="str">
        <f t="shared" si="49"/>
        <v/>
      </c>
    </row>
    <row r="3154" spans="1:11" ht="18.95" customHeight="1" x14ac:dyDescent="0.25">
      <c r="A3154" s="52"/>
      <c r="C3154" s="185"/>
      <c r="D3154" s="76"/>
      <c r="E3154" s="76" t="str">
        <f>IF(D3154="","",IFERROR(VLOOKUP(D3154,Cadastro!$C$9:$D$1009,2,FALSE),"NOT FOUND"))</f>
        <v/>
      </c>
      <c r="F3154" s="94"/>
      <c r="G3154" s="76"/>
      <c r="H3154" s="81" t="str">
        <f>IFERROR(F3154*VLOOKUP(D3154,Saldo!$P$8:$U$1009,6,FALSE),"")</f>
        <v/>
      </c>
      <c r="I3154" s="78" t="str">
        <f>IFERROR(IF(D3154="","",VLOOKUP(D3154,Saldo!$P$8:$Q$1009,2,FALSE)),"")</f>
        <v/>
      </c>
      <c r="J3154" s="76"/>
      <c r="K3154" s="74" t="str">
        <f t="shared" si="49"/>
        <v/>
      </c>
    </row>
    <row r="3155" spans="1:11" ht="18.95" customHeight="1" x14ac:dyDescent="0.25">
      <c r="A3155" s="52"/>
      <c r="C3155" s="185"/>
      <c r="D3155" s="76"/>
      <c r="E3155" s="76" t="str">
        <f>IF(D3155="","",IFERROR(VLOOKUP(D3155,Cadastro!$C$9:$D$1009,2,FALSE),"NOT FOUND"))</f>
        <v/>
      </c>
      <c r="F3155" s="94"/>
      <c r="G3155" s="76"/>
      <c r="H3155" s="81" t="str">
        <f>IFERROR(F3155*VLOOKUP(D3155,Saldo!$P$8:$U$1009,6,FALSE),"")</f>
        <v/>
      </c>
      <c r="I3155" s="78" t="str">
        <f>IFERROR(IF(D3155="","",VLOOKUP(D3155,Saldo!$P$8:$Q$1009,2,FALSE)),"")</f>
        <v/>
      </c>
      <c r="J3155" s="76"/>
      <c r="K3155" s="74" t="str">
        <f t="shared" si="49"/>
        <v/>
      </c>
    </row>
    <row r="3156" spans="1:11" ht="18.95" customHeight="1" x14ac:dyDescent="0.25">
      <c r="A3156" s="52"/>
      <c r="C3156" s="185"/>
      <c r="D3156" s="76"/>
      <c r="E3156" s="76" t="str">
        <f>IF(D3156="","",IFERROR(VLOOKUP(D3156,Cadastro!$C$9:$D$1009,2,FALSE),"NOT FOUND"))</f>
        <v/>
      </c>
      <c r="F3156" s="94"/>
      <c r="G3156" s="76"/>
      <c r="H3156" s="81" t="str">
        <f>IFERROR(F3156*VLOOKUP(D3156,Saldo!$P$8:$U$1009,6,FALSE),"")</f>
        <v/>
      </c>
      <c r="I3156" s="78" t="str">
        <f>IFERROR(IF(D3156="","",VLOOKUP(D3156,Saldo!$P$8:$Q$1009,2,FALSE)),"")</f>
        <v/>
      </c>
      <c r="J3156" s="76"/>
      <c r="K3156" s="74" t="str">
        <f t="shared" si="49"/>
        <v/>
      </c>
    </row>
    <row r="3157" spans="1:11" ht="18.95" customHeight="1" x14ac:dyDescent="0.25">
      <c r="A3157" s="52"/>
      <c r="C3157" s="185"/>
      <c r="D3157" s="76"/>
      <c r="E3157" s="76" t="str">
        <f>IF(D3157="","",IFERROR(VLOOKUP(D3157,Cadastro!$C$9:$D$1009,2,FALSE),"NOT FOUND"))</f>
        <v/>
      </c>
      <c r="F3157" s="94"/>
      <c r="G3157" s="76"/>
      <c r="H3157" s="81" t="str">
        <f>IFERROR(F3157*VLOOKUP(D3157,Saldo!$P$8:$U$1009,6,FALSE),"")</f>
        <v/>
      </c>
      <c r="I3157" s="78" t="str">
        <f>IFERROR(IF(D3157="","",VLOOKUP(D3157,Saldo!$P$8:$Q$1009,2,FALSE)),"")</f>
        <v/>
      </c>
      <c r="J3157" s="76"/>
      <c r="K3157" s="74" t="str">
        <f t="shared" si="49"/>
        <v/>
      </c>
    </row>
    <row r="3158" spans="1:11" ht="18.95" customHeight="1" x14ac:dyDescent="0.25">
      <c r="A3158" s="52"/>
      <c r="C3158" s="185"/>
      <c r="D3158" s="76"/>
      <c r="E3158" s="76" t="str">
        <f>IF(D3158="","",IFERROR(VLOOKUP(D3158,Cadastro!$C$9:$D$1009,2,FALSE),"NOT FOUND"))</f>
        <v/>
      </c>
      <c r="F3158" s="94"/>
      <c r="G3158" s="76"/>
      <c r="H3158" s="81" t="str">
        <f>IFERROR(F3158*VLOOKUP(D3158,Saldo!$P$8:$U$1009,6,FALSE),"")</f>
        <v/>
      </c>
      <c r="I3158" s="78" t="str">
        <f>IFERROR(IF(D3158="","",VLOOKUP(D3158,Saldo!$P$8:$Q$1009,2,FALSE)),"")</f>
        <v/>
      </c>
      <c r="J3158" s="76"/>
      <c r="K3158" s="74" t="str">
        <f t="shared" si="49"/>
        <v/>
      </c>
    </row>
    <row r="3159" spans="1:11" ht="18.95" customHeight="1" x14ac:dyDescent="0.25">
      <c r="A3159" s="52"/>
      <c r="C3159" s="185"/>
      <c r="D3159" s="76"/>
      <c r="E3159" s="76" t="str">
        <f>IF(D3159="","",IFERROR(VLOOKUP(D3159,Cadastro!$C$9:$D$1009,2,FALSE),"NOT FOUND"))</f>
        <v/>
      </c>
      <c r="F3159" s="94"/>
      <c r="G3159" s="76"/>
      <c r="H3159" s="81" t="str">
        <f>IFERROR(F3159*VLOOKUP(D3159,Saldo!$P$8:$U$1009,6,FALSE),"")</f>
        <v/>
      </c>
      <c r="I3159" s="78" t="str">
        <f>IFERROR(IF(D3159="","",VLOOKUP(D3159,Saldo!$P$8:$Q$1009,2,FALSE)),"")</f>
        <v/>
      </c>
      <c r="J3159" s="76"/>
      <c r="K3159" s="74" t="str">
        <f t="shared" si="49"/>
        <v/>
      </c>
    </row>
    <row r="3160" spans="1:11" ht="18.95" customHeight="1" x14ac:dyDescent="0.25">
      <c r="A3160" s="52"/>
      <c r="C3160" s="185"/>
      <c r="D3160" s="76"/>
      <c r="E3160" s="76" t="str">
        <f>IF(D3160="","",IFERROR(VLOOKUP(D3160,Cadastro!$C$9:$D$1009,2,FALSE),"NOT FOUND"))</f>
        <v/>
      </c>
      <c r="F3160" s="94"/>
      <c r="G3160" s="76"/>
      <c r="H3160" s="81" t="str">
        <f>IFERROR(F3160*VLOOKUP(D3160,Saldo!$P$8:$U$1009,6,FALSE),"")</f>
        <v/>
      </c>
      <c r="I3160" s="78" t="str">
        <f>IFERROR(IF(D3160="","",VLOOKUP(D3160,Saldo!$P$8:$Q$1009,2,FALSE)),"")</f>
        <v/>
      </c>
      <c r="J3160" s="76"/>
      <c r="K3160" s="74" t="str">
        <f t="shared" si="49"/>
        <v/>
      </c>
    </row>
    <row r="3161" spans="1:11" ht="18.95" customHeight="1" x14ac:dyDescent="0.25">
      <c r="A3161" s="52"/>
      <c r="C3161" s="185"/>
      <c r="D3161" s="76"/>
      <c r="E3161" s="76" t="str">
        <f>IF(D3161="","",IFERROR(VLOOKUP(D3161,Cadastro!$C$9:$D$1009,2,FALSE),"NOT FOUND"))</f>
        <v/>
      </c>
      <c r="F3161" s="94"/>
      <c r="G3161" s="76"/>
      <c r="H3161" s="81" t="str">
        <f>IFERROR(F3161*VLOOKUP(D3161,Saldo!$P$8:$U$1009,6,FALSE),"")</f>
        <v/>
      </c>
      <c r="I3161" s="78" t="str">
        <f>IFERROR(IF(D3161="","",VLOOKUP(D3161,Saldo!$P$8:$Q$1009,2,FALSE)),"")</f>
        <v/>
      </c>
      <c r="J3161" s="76"/>
      <c r="K3161" s="74" t="str">
        <f t="shared" si="49"/>
        <v/>
      </c>
    </row>
    <row r="3162" spans="1:11" ht="18.95" customHeight="1" x14ac:dyDescent="0.25">
      <c r="A3162" s="52"/>
      <c r="C3162" s="185"/>
      <c r="D3162" s="76"/>
      <c r="E3162" s="76" t="str">
        <f>IF(D3162="","",IFERROR(VLOOKUP(D3162,Cadastro!$C$9:$D$1009,2,FALSE),"NOT FOUND"))</f>
        <v/>
      </c>
      <c r="F3162" s="94"/>
      <c r="G3162" s="76"/>
      <c r="H3162" s="81" t="str">
        <f>IFERROR(F3162*VLOOKUP(D3162,Saldo!$P$8:$U$1009,6,FALSE),"")</f>
        <v/>
      </c>
      <c r="I3162" s="78" t="str">
        <f>IFERROR(IF(D3162="","",VLOOKUP(D3162,Saldo!$P$8:$Q$1009,2,FALSE)),"")</f>
        <v/>
      </c>
      <c r="J3162" s="76"/>
      <c r="K3162" s="74" t="str">
        <f t="shared" si="49"/>
        <v/>
      </c>
    </row>
    <row r="3163" spans="1:11" ht="18.95" customHeight="1" x14ac:dyDescent="0.25">
      <c r="A3163" s="52"/>
      <c r="C3163" s="185"/>
      <c r="D3163" s="76"/>
      <c r="E3163" s="76" t="str">
        <f>IF(D3163="","",IFERROR(VLOOKUP(D3163,Cadastro!$C$9:$D$1009,2,FALSE),"NOT FOUND"))</f>
        <v/>
      </c>
      <c r="F3163" s="94"/>
      <c r="G3163" s="76"/>
      <c r="H3163" s="81" t="str">
        <f>IFERROR(F3163*VLOOKUP(D3163,Saldo!$P$8:$U$1009,6,FALSE),"")</f>
        <v/>
      </c>
      <c r="I3163" s="78" t="str">
        <f>IFERROR(IF(D3163="","",VLOOKUP(D3163,Saldo!$P$8:$Q$1009,2,FALSE)),"")</f>
        <v/>
      </c>
      <c r="J3163" s="76"/>
      <c r="K3163" s="74" t="str">
        <f t="shared" si="49"/>
        <v/>
      </c>
    </row>
    <row r="3164" spans="1:11" ht="18.95" customHeight="1" x14ac:dyDescent="0.25">
      <c r="A3164" s="52"/>
      <c r="C3164" s="185"/>
      <c r="D3164" s="76"/>
      <c r="E3164" s="76" t="str">
        <f>IF(D3164="","",IFERROR(VLOOKUP(D3164,Cadastro!$C$9:$D$1009,2,FALSE),"NOT FOUND"))</f>
        <v/>
      </c>
      <c r="F3164" s="94"/>
      <c r="G3164" s="76"/>
      <c r="H3164" s="81" t="str">
        <f>IFERROR(F3164*VLOOKUP(D3164,Saldo!$P$8:$U$1009,6,FALSE),"")</f>
        <v/>
      </c>
      <c r="I3164" s="78" t="str">
        <f>IFERROR(IF(D3164="","",VLOOKUP(D3164,Saldo!$P$8:$Q$1009,2,FALSE)),"")</f>
        <v/>
      </c>
      <c r="J3164" s="76"/>
      <c r="K3164" s="74" t="str">
        <f t="shared" si="49"/>
        <v/>
      </c>
    </row>
    <row r="3165" spans="1:11" ht="18.95" customHeight="1" x14ac:dyDescent="0.25">
      <c r="A3165" s="52"/>
      <c r="C3165" s="185"/>
      <c r="D3165" s="76"/>
      <c r="E3165" s="76" t="str">
        <f>IF(D3165="","",IFERROR(VLOOKUP(D3165,Cadastro!$C$9:$D$1009,2,FALSE),"NOT FOUND"))</f>
        <v/>
      </c>
      <c r="F3165" s="94"/>
      <c r="G3165" s="76"/>
      <c r="H3165" s="81" t="str">
        <f>IFERROR(F3165*VLOOKUP(D3165,Saldo!$P$8:$U$1009,6,FALSE),"")</f>
        <v/>
      </c>
      <c r="I3165" s="78" t="str">
        <f>IFERROR(IF(D3165="","",VLOOKUP(D3165,Saldo!$P$8:$Q$1009,2,FALSE)),"")</f>
        <v/>
      </c>
      <c r="J3165" s="76"/>
      <c r="K3165" s="74" t="str">
        <f t="shared" si="49"/>
        <v/>
      </c>
    </row>
    <row r="3166" spans="1:11" ht="18.95" customHeight="1" x14ac:dyDescent="0.25">
      <c r="A3166" s="52"/>
      <c r="C3166" s="185"/>
      <c r="D3166" s="76"/>
      <c r="E3166" s="76" t="str">
        <f>IF(D3166="","",IFERROR(VLOOKUP(D3166,Cadastro!$C$9:$D$1009,2,FALSE),"NOT FOUND"))</f>
        <v/>
      </c>
      <c r="F3166" s="94"/>
      <c r="G3166" s="76"/>
      <c r="H3166" s="81" t="str">
        <f>IFERROR(F3166*VLOOKUP(D3166,Saldo!$P$8:$U$1009,6,FALSE),"")</f>
        <v/>
      </c>
      <c r="I3166" s="78" t="str">
        <f>IFERROR(IF(D3166="","",VLOOKUP(D3166,Saldo!$P$8:$Q$1009,2,FALSE)),"")</f>
        <v/>
      </c>
      <c r="J3166" s="76"/>
      <c r="K3166" s="74" t="str">
        <f t="shared" si="49"/>
        <v/>
      </c>
    </row>
    <row r="3167" spans="1:11" ht="18.95" customHeight="1" x14ac:dyDescent="0.25">
      <c r="A3167" s="52"/>
      <c r="C3167" s="185"/>
      <c r="D3167" s="76"/>
      <c r="E3167" s="76" t="str">
        <f>IF(D3167="","",IFERROR(VLOOKUP(D3167,Cadastro!$C$9:$D$1009,2,FALSE),"NOT FOUND"))</f>
        <v/>
      </c>
      <c r="F3167" s="94"/>
      <c r="G3167" s="76"/>
      <c r="H3167" s="81" t="str">
        <f>IFERROR(F3167*VLOOKUP(D3167,Saldo!$P$8:$U$1009,6,FALSE),"")</f>
        <v/>
      </c>
      <c r="I3167" s="78" t="str">
        <f>IFERROR(IF(D3167="","",VLOOKUP(D3167,Saldo!$P$8:$Q$1009,2,FALSE)),"")</f>
        <v/>
      </c>
      <c r="J3167" s="76"/>
      <c r="K3167" s="74" t="str">
        <f t="shared" si="49"/>
        <v/>
      </c>
    </row>
    <row r="3168" spans="1:11" ht="18.95" customHeight="1" x14ac:dyDescent="0.25">
      <c r="A3168" s="52"/>
      <c r="C3168" s="185"/>
      <c r="D3168" s="76"/>
      <c r="E3168" s="76" t="str">
        <f>IF(D3168="","",IFERROR(VLOOKUP(D3168,Cadastro!$C$9:$D$1009,2,FALSE),"NOT FOUND"))</f>
        <v/>
      </c>
      <c r="F3168" s="94"/>
      <c r="G3168" s="76"/>
      <c r="H3168" s="81" t="str">
        <f>IFERROR(F3168*VLOOKUP(D3168,Saldo!$P$8:$U$1009,6,FALSE),"")</f>
        <v/>
      </c>
      <c r="I3168" s="78" t="str">
        <f>IFERROR(IF(D3168="","",VLOOKUP(D3168,Saldo!$P$8:$Q$1009,2,FALSE)),"")</f>
        <v/>
      </c>
      <c r="J3168" s="76"/>
      <c r="K3168" s="74" t="str">
        <f t="shared" si="49"/>
        <v/>
      </c>
    </row>
    <row r="3169" spans="1:11" ht="18.95" customHeight="1" x14ac:dyDescent="0.25">
      <c r="A3169" s="52"/>
      <c r="C3169" s="185"/>
      <c r="D3169" s="76"/>
      <c r="E3169" s="76" t="str">
        <f>IF(D3169="","",IFERROR(VLOOKUP(D3169,Cadastro!$C$9:$D$1009,2,FALSE),"NOT FOUND"))</f>
        <v/>
      </c>
      <c r="F3169" s="94"/>
      <c r="G3169" s="76"/>
      <c r="H3169" s="81" t="str">
        <f>IFERROR(F3169*VLOOKUP(D3169,Saldo!$P$8:$U$1009,6,FALSE),"")</f>
        <v/>
      </c>
      <c r="I3169" s="78" t="str">
        <f>IFERROR(IF(D3169="","",VLOOKUP(D3169,Saldo!$P$8:$Q$1009,2,FALSE)),"")</f>
        <v/>
      </c>
      <c r="J3169" s="76"/>
      <c r="K3169" s="74" t="str">
        <f t="shared" si="49"/>
        <v/>
      </c>
    </row>
    <row r="3170" spans="1:11" ht="18.95" customHeight="1" x14ac:dyDescent="0.25">
      <c r="A3170" s="52"/>
      <c r="C3170" s="185"/>
      <c r="D3170" s="76"/>
      <c r="E3170" s="76" t="str">
        <f>IF(D3170="","",IFERROR(VLOOKUP(D3170,Cadastro!$C$9:$D$1009,2,FALSE),"NOT FOUND"))</f>
        <v/>
      </c>
      <c r="F3170" s="94"/>
      <c r="G3170" s="76"/>
      <c r="H3170" s="81" t="str">
        <f>IFERROR(F3170*VLOOKUP(D3170,Saldo!$P$8:$U$1009,6,FALSE),"")</f>
        <v/>
      </c>
      <c r="I3170" s="78" t="str">
        <f>IFERROR(IF(D3170="","",VLOOKUP(D3170,Saldo!$P$8:$Q$1009,2,FALSE)),"")</f>
        <v/>
      </c>
      <c r="J3170" s="76"/>
      <c r="K3170" s="74" t="str">
        <f t="shared" si="49"/>
        <v/>
      </c>
    </row>
    <row r="3171" spans="1:11" ht="18.95" customHeight="1" x14ac:dyDescent="0.25">
      <c r="A3171" s="52"/>
      <c r="C3171" s="185"/>
      <c r="D3171" s="76"/>
      <c r="E3171" s="76" t="str">
        <f>IF(D3171="","",IFERROR(VLOOKUP(D3171,Cadastro!$C$9:$D$1009,2,FALSE),"NOT FOUND"))</f>
        <v/>
      </c>
      <c r="F3171" s="94"/>
      <c r="G3171" s="76"/>
      <c r="H3171" s="81" t="str">
        <f>IFERROR(F3171*VLOOKUP(D3171,Saldo!$P$8:$U$1009,6,FALSE),"")</f>
        <v/>
      </c>
      <c r="I3171" s="78" t="str">
        <f>IFERROR(IF(D3171="","",VLOOKUP(D3171,Saldo!$P$8:$Q$1009,2,FALSE)),"")</f>
        <v/>
      </c>
      <c r="J3171" s="76"/>
      <c r="K3171" s="74" t="str">
        <f t="shared" si="49"/>
        <v/>
      </c>
    </row>
    <row r="3172" spans="1:11" ht="18.95" customHeight="1" x14ac:dyDescent="0.25">
      <c r="A3172" s="52"/>
      <c r="C3172" s="185"/>
      <c r="D3172" s="76"/>
      <c r="E3172" s="76" t="str">
        <f>IF(D3172="","",IFERROR(VLOOKUP(D3172,Cadastro!$C$9:$D$1009,2,FALSE),"NOT FOUND"))</f>
        <v/>
      </c>
      <c r="F3172" s="94"/>
      <c r="G3172" s="76"/>
      <c r="H3172" s="81" t="str">
        <f>IFERROR(F3172*VLOOKUP(D3172,Saldo!$P$8:$U$1009,6,FALSE),"")</f>
        <v/>
      </c>
      <c r="I3172" s="78" t="str">
        <f>IFERROR(IF(D3172="","",VLOOKUP(D3172,Saldo!$P$8:$Q$1009,2,FALSE)),"")</f>
        <v/>
      </c>
      <c r="J3172" s="76"/>
      <c r="K3172" s="74" t="str">
        <f t="shared" si="49"/>
        <v/>
      </c>
    </row>
    <row r="3173" spans="1:11" ht="18.95" customHeight="1" x14ac:dyDescent="0.25">
      <c r="A3173" s="52"/>
      <c r="C3173" s="185"/>
      <c r="D3173" s="76"/>
      <c r="E3173" s="76" t="str">
        <f>IF(D3173="","",IFERROR(VLOOKUP(D3173,Cadastro!$C$9:$D$1009,2,FALSE),"NOT FOUND"))</f>
        <v/>
      </c>
      <c r="F3173" s="94"/>
      <c r="G3173" s="76"/>
      <c r="H3173" s="81" t="str">
        <f>IFERROR(F3173*VLOOKUP(D3173,Saldo!$P$8:$U$1009,6,FALSE),"")</f>
        <v/>
      </c>
      <c r="I3173" s="78" t="str">
        <f>IFERROR(IF(D3173="","",VLOOKUP(D3173,Saldo!$P$8:$Q$1009,2,FALSE)),"")</f>
        <v/>
      </c>
      <c r="J3173" s="76"/>
      <c r="K3173" s="74" t="str">
        <f t="shared" si="49"/>
        <v/>
      </c>
    </row>
    <row r="3174" spans="1:11" ht="18.95" customHeight="1" x14ac:dyDescent="0.25">
      <c r="A3174" s="52"/>
      <c r="C3174" s="185"/>
      <c r="D3174" s="76"/>
      <c r="E3174" s="76" t="str">
        <f>IF(D3174="","",IFERROR(VLOOKUP(D3174,Cadastro!$C$9:$D$1009,2,FALSE),"NOT FOUND"))</f>
        <v/>
      </c>
      <c r="F3174" s="94"/>
      <c r="G3174" s="76"/>
      <c r="H3174" s="81" t="str">
        <f>IFERROR(F3174*VLOOKUP(D3174,Saldo!$P$8:$U$1009,6,FALSE),"")</f>
        <v/>
      </c>
      <c r="I3174" s="78" t="str">
        <f>IFERROR(IF(D3174="","",VLOOKUP(D3174,Saldo!$P$8:$Q$1009,2,FALSE)),"")</f>
        <v/>
      </c>
      <c r="J3174" s="76"/>
      <c r="K3174" s="74" t="str">
        <f t="shared" si="49"/>
        <v/>
      </c>
    </row>
    <row r="3175" spans="1:11" ht="18.95" customHeight="1" x14ac:dyDescent="0.25">
      <c r="A3175" s="52"/>
      <c r="C3175" s="185"/>
      <c r="D3175" s="76"/>
      <c r="E3175" s="76" t="str">
        <f>IF(D3175="","",IFERROR(VLOOKUP(D3175,Cadastro!$C$9:$D$1009,2,FALSE),"NOT FOUND"))</f>
        <v/>
      </c>
      <c r="F3175" s="94"/>
      <c r="G3175" s="76"/>
      <c r="H3175" s="81" t="str">
        <f>IFERROR(F3175*VLOOKUP(D3175,Saldo!$P$8:$U$1009,6,FALSE),"")</f>
        <v/>
      </c>
      <c r="I3175" s="78" t="str">
        <f>IFERROR(IF(D3175="","",VLOOKUP(D3175,Saldo!$P$8:$Q$1009,2,FALSE)),"")</f>
        <v/>
      </c>
      <c r="J3175" s="76"/>
      <c r="K3175" s="74" t="str">
        <f t="shared" si="49"/>
        <v/>
      </c>
    </row>
    <row r="3176" spans="1:11" ht="18.95" customHeight="1" x14ac:dyDescent="0.25">
      <c r="A3176" s="52"/>
      <c r="C3176" s="185"/>
      <c r="D3176" s="76"/>
      <c r="E3176" s="76" t="str">
        <f>IF(D3176="","",IFERROR(VLOOKUP(D3176,Cadastro!$C$9:$D$1009,2,FALSE),"NOT FOUND"))</f>
        <v/>
      </c>
      <c r="F3176" s="94"/>
      <c r="G3176" s="76"/>
      <c r="H3176" s="81" t="str">
        <f>IFERROR(F3176*VLOOKUP(D3176,Saldo!$P$8:$U$1009,6,FALSE),"")</f>
        <v/>
      </c>
      <c r="I3176" s="78" t="str">
        <f>IFERROR(IF(D3176="","",VLOOKUP(D3176,Saldo!$P$8:$Q$1009,2,FALSE)),"")</f>
        <v/>
      </c>
      <c r="J3176" s="76"/>
      <c r="K3176" s="74" t="str">
        <f t="shared" si="49"/>
        <v/>
      </c>
    </row>
    <row r="3177" spans="1:11" ht="18.95" customHeight="1" x14ac:dyDescent="0.25">
      <c r="A3177" s="52"/>
      <c r="C3177" s="185"/>
      <c r="D3177" s="76"/>
      <c r="E3177" s="76" t="str">
        <f>IF(D3177="","",IFERROR(VLOOKUP(D3177,Cadastro!$C$9:$D$1009,2,FALSE),"NOT FOUND"))</f>
        <v/>
      </c>
      <c r="F3177" s="94"/>
      <c r="G3177" s="76"/>
      <c r="H3177" s="81" t="str">
        <f>IFERROR(F3177*VLOOKUP(D3177,Saldo!$P$8:$U$1009,6,FALSE),"")</f>
        <v/>
      </c>
      <c r="I3177" s="78" t="str">
        <f>IFERROR(IF(D3177="","",VLOOKUP(D3177,Saldo!$P$8:$Q$1009,2,FALSE)),"")</f>
        <v/>
      </c>
      <c r="J3177" s="76"/>
      <c r="K3177" s="74" t="str">
        <f t="shared" si="49"/>
        <v/>
      </c>
    </row>
    <row r="3178" spans="1:11" ht="18.95" customHeight="1" x14ac:dyDescent="0.25">
      <c r="A3178" s="52"/>
      <c r="C3178" s="185"/>
      <c r="D3178" s="76"/>
      <c r="E3178" s="76" t="str">
        <f>IF(D3178="","",IFERROR(VLOOKUP(D3178,Cadastro!$C$9:$D$1009,2,FALSE),"NOT FOUND"))</f>
        <v/>
      </c>
      <c r="F3178" s="94"/>
      <c r="G3178" s="76"/>
      <c r="H3178" s="81" t="str">
        <f>IFERROR(F3178*VLOOKUP(D3178,Saldo!$P$8:$U$1009,6,FALSE),"")</f>
        <v/>
      </c>
      <c r="I3178" s="78" t="str">
        <f>IFERROR(IF(D3178="","",VLOOKUP(D3178,Saldo!$P$8:$Q$1009,2,FALSE)),"")</f>
        <v/>
      </c>
      <c r="J3178" s="76"/>
      <c r="K3178" s="74" t="str">
        <f t="shared" si="49"/>
        <v/>
      </c>
    </row>
    <row r="3179" spans="1:11" ht="18.95" customHeight="1" x14ac:dyDescent="0.25">
      <c r="A3179" s="52"/>
      <c r="C3179" s="185"/>
      <c r="D3179" s="76"/>
      <c r="E3179" s="76" t="str">
        <f>IF(D3179="","",IFERROR(VLOOKUP(D3179,Cadastro!$C$9:$D$1009,2,FALSE),"NOT FOUND"))</f>
        <v/>
      </c>
      <c r="F3179" s="94"/>
      <c r="G3179" s="76"/>
      <c r="H3179" s="81" t="str">
        <f>IFERROR(F3179*VLOOKUP(D3179,Saldo!$P$8:$U$1009,6,FALSE),"")</f>
        <v/>
      </c>
      <c r="I3179" s="78" t="str">
        <f>IFERROR(IF(D3179="","",VLOOKUP(D3179,Saldo!$P$8:$Q$1009,2,FALSE)),"")</f>
        <v/>
      </c>
      <c r="J3179" s="76"/>
      <c r="K3179" s="74" t="str">
        <f t="shared" si="49"/>
        <v/>
      </c>
    </row>
    <row r="3180" spans="1:11" ht="18.95" customHeight="1" x14ac:dyDescent="0.25">
      <c r="A3180" s="52"/>
      <c r="C3180" s="185"/>
      <c r="D3180" s="76"/>
      <c r="E3180" s="76" t="str">
        <f>IF(D3180="","",IFERROR(VLOOKUP(D3180,Cadastro!$C$9:$D$1009,2,FALSE),"NOT FOUND"))</f>
        <v/>
      </c>
      <c r="F3180" s="94"/>
      <c r="G3180" s="76"/>
      <c r="H3180" s="81" t="str">
        <f>IFERROR(F3180*VLOOKUP(D3180,Saldo!$P$8:$U$1009,6,FALSE),"")</f>
        <v/>
      </c>
      <c r="I3180" s="78" t="str">
        <f>IFERROR(IF(D3180="","",VLOOKUP(D3180,Saldo!$P$8:$Q$1009,2,FALSE)),"")</f>
        <v/>
      </c>
      <c r="J3180" s="76"/>
      <c r="K3180" s="74" t="str">
        <f t="shared" si="49"/>
        <v/>
      </c>
    </row>
    <row r="3181" spans="1:11" ht="18.95" customHeight="1" x14ac:dyDescent="0.25">
      <c r="A3181" s="52"/>
      <c r="C3181" s="185"/>
      <c r="D3181" s="76"/>
      <c r="E3181" s="76" t="str">
        <f>IF(D3181="","",IFERROR(VLOOKUP(D3181,Cadastro!$C$9:$D$1009,2,FALSE),"NOT FOUND"))</f>
        <v/>
      </c>
      <c r="F3181" s="94"/>
      <c r="G3181" s="76"/>
      <c r="H3181" s="81" t="str">
        <f>IFERROR(F3181*VLOOKUP(D3181,Saldo!$P$8:$U$1009,6,FALSE),"")</f>
        <v/>
      </c>
      <c r="I3181" s="78" t="str">
        <f>IFERROR(IF(D3181="","",VLOOKUP(D3181,Saldo!$P$8:$Q$1009,2,FALSE)),"")</f>
        <v/>
      </c>
      <c r="J3181" s="76"/>
      <c r="K3181" s="74" t="str">
        <f t="shared" si="49"/>
        <v/>
      </c>
    </row>
    <row r="3182" spans="1:11" ht="18.95" customHeight="1" x14ac:dyDescent="0.25">
      <c r="A3182" s="52"/>
      <c r="C3182" s="185"/>
      <c r="D3182" s="76"/>
      <c r="E3182" s="76" t="str">
        <f>IF(D3182="","",IFERROR(VLOOKUP(D3182,Cadastro!$C$9:$D$1009,2,FALSE),"NOT FOUND"))</f>
        <v/>
      </c>
      <c r="F3182" s="94"/>
      <c r="G3182" s="76"/>
      <c r="H3182" s="81" t="str">
        <f>IFERROR(F3182*VLOOKUP(D3182,Saldo!$P$8:$U$1009,6,FALSE),"")</f>
        <v/>
      </c>
      <c r="I3182" s="78" t="str">
        <f>IFERROR(IF(D3182="","",VLOOKUP(D3182,Saldo!$P$8:$Q$1009,2,FALSE)),"")</f>
        <v/>
      </c>
      <c r="J3182" s="76"/>
      <c r="K3182" s="74" t="str">
        <f t="shared" si="49"/>
        <v/>
      </c>
    </row>
    <row r="3183" spans="1:11" ht="18.95" customHeight="1" x14ac:dyDescent="0.25">
      <c r="A3183" s="52"/>
      <c r="C3183" s="185"/>
      <c r="D3183" s="76"/>
      <c r="E3183" s="76" t="str">
        <f>IF(D3183="","",IFERROR(VLOOKUP(D3183,Cadastro!$C$9:$D$1009,2,FALSE),"NOT FOUND"))</f>
        <v/>
      </c>
      <c r="F3183" s="94"/>
      <c r="G3183" s="76"/>
      <c r="H3183" s="81" t="str">
        <f>IFERROR(F3183*VLOOKUP(D3183,Saldo!$P$8:$U$1009,6,FALSE),"")</f>
        <v/>
      </c>
      <c r="I3183" s="78" t="str">
        <f>IFERROR(IF(D3183="","",VLOOKUP(D3183,Saldo!$P$8:$Q$1009,2,FALSE)),"")</f>
        <v/>
      </c>
      <c r="J3183" s="76"/>
      <c r="K3183" s="74" t="str">
        <f t="shared" si="49"/>
        <v/>
      </c>
    </row>
    <row r="3184" spans="1:11" ht="18.95" customHeight="1" x14ac:dyDescent="0.25">
      <c r="A3184" s="52"/>
      <c r="C3184" s="185"/>
      <c r="D3184" s="76"/>
      <c r="E3184" s="76" t="str">
        <f>IF(D3184="","",IFERROR(VLOOKUP(D3184,Cadastro!$C$9:$D$1009,2,FALSE),"NOT FOUND"))</f>
        <v/>
      </c>
      <c r="F3184" s="94"/>
      <c r="G3184" s="76"/>
      <c r="H3184" s="81" t="str">
        <f>IFERROR(F3184*VLOOKUP(D3184,Saldo!$P$8:$U$1009,6,FALSE),"")</f>
        <v/>
      </c>
      <c r="I3184" s="78" t="str">
        <f>IFERROR(IF(D3184="","",VLOOKUP(D3184,Saldo!$P$8:$Q$1009,2,FALSE)),"")</f>
        <v/>
      </c>
      <c r="J3184" s="76"/>
      <c r="K3184" s="74" t="str">
        <f t="shared" si="49"/>
        <v/>
      </c>
    </row>
    <row r="3185" spans="1:11" ht="18.95" customHeight="1" x14ac:dyDescent="0.25">
      <c r="A3185" s="52"/>
      <c r="C3185" s="185"/>
      <c r="D3185" s="76"/>
      <c r="E3185" s="76" t="str">
        <f>IF(D3185="","",IFERROR(VLOOKUP(D3185,Cadastro!$C$9:$D$1009,2,FALSE),"NOT FOUND"))</f>
        <v/>
      </c>
      <c r="F3185" s="94"/>
      <c r="G3185" s="76"/>
      <c r="H3185" s="81" t="str">
        <f>IFERROR(F3185*VLOOKUP(D3185,Saldo!$P$8:$U$1009,6,FALSE),"")</f>
        <v/>
      </c>
      <c r="I3185" s="78" t="str">
        <f>IFERROR(IF(D3185="","",VLOOKUP(D3185,Saldo!$P$8:$Q$1009,2,FALSE)),"")</f>
        <v/>
      </c>
      <c r="J3185" s="76"/>
      <c r="K3185" s="74" t="str">
        <f t="shared" si="49"/>
        <v/>
      </c>
    </row>
    <row r="3186" spans="1:11" ht="18.95" customHeight="1" x14ac:dyDescent="0.25">
      <c r="A3186" s="52"/>
      <c r="C3186" s="185"/>
      <c r="D3186" s="76"/>
      <c r="E3186" s="76" t="str">
        <f>IF(D3186="","",IFERROR(VLOOKUP(D3186,Cadastro!$C$9:$D$1009,2,FALSE),"NOT FOUND"))</f>
        <v/>
      </c>
      <c r="F3186" s="94"/>
      <c r="G3186" s="76"/>
      <c r="H3186" s="81" t="str">
        <f>IFERROR(F3186*VLOOKUP(D3186,Saldo!$P$8:$U$1009,6,FALSE),"")</f>
        <v/>
      </c>
      <c r="I3186" s="78" t="str">
        <f>IFERROR(IF(D3186="","",VLOOKUP(D3186,Saldo!$P$8:$Q$1009,2,FALSE)),"")</f>
        <v/>
      </c>
      <c r="J3186" s="76"/>
      <c r="K3186" s="74" t="str">
        <f t="shared" si="49"/>
        <v/>
      </c>
    </row>
    <row r="3187" spans="1:11" ht="18.95" customHeight="1" x14ac:dyDescent="0.25">
      <c r="A3187" s="52"/>
      <c r="C3187" s="185"/>
      <c r="D3187" s="76"/>
      <c r="E3187" s="76" t="str">
        <f>IF(D3187="","",IFERROR(VLOOKUP(D3187,Cadastro!$C$9:$D$1009,2,FALSE),"NOT FOUND"))</f>
        <v/>
      </c>
      <c r="F3187" s="94"/>
      <c r="G3187" s="76"/>
      <c r="H3187" s="81" t="str">
        <f>IFERROR(F3187*VLOOKUP(D3187,Saldo!$P$8:$U$1009,6,FALSE),"")</f>
        <v/>
      </c>
      <c r="I3187" s="78" t="str">
        <f>IFERROR(IF(D3187="","",VLOOKUP(D3187,Saldo!$P$8:$Q$1009,2,FALSE)),"")</f>
        <v/>
      </c>
      <c r="J3187" s="76"/>
      <c r="K3187" s="74" t="str">
        <f t="shared" si="49"/>
        <v/>
      </c>
    </row>
    <row r="3188" spans="1:11" ht="18.95" customHeight="1" x14ac:dyDescent="0.25">
      <c r="A3188" s="52"/>
      <c r="C3188" s="185"/>
      <c r="D3188" s="76"/>
      <c r="E3188" s="76" t="str">
        <f>IF(D3188="","",IFERROR(VLOOKUP(D3188,Cadastro!$C$9:$D$1009,2,FALSE),"NOT FOUND"))</f>
        <v/>
      </c>
      <c r="F3188" s="94"/>
      <c r="G3188" s="76"/>
      <c r="H3188" s="81" t="str">
        <f>IFERROR(F3188*VLOOKUP(D3188,Saldo!$P$8:$U$1009,6,FALSE),"")</f>
        <v/>
      </c>
      <c r="I3188" s="78" t="str">
        <f>IFERROR(IF(D3188="","",VLOOKUP(D3188,Saldo!$P$8:$Q$1009,2,FALSE)),"")</f>
        <v/>
      </c>
      <c r="J3188" s="76"/>
      <c r="K3188" s="74" t="str">
        <f t="shared" si="49"/>
        <v/>
      </c>
    </row>
    <row r="3189" spans="1:11" ht="18.95" customHeight="1" x14ac:dyDescent="0.25">
      <c r="A3189" s="52"/>
      <c r="C3189" s="185"/>
      <c r="D3189" s="76"/>
      <c r="E3189" s="76" t="str">
        <f>IF(D3189="","",IFERROR(VLOOKUP(D3189,Cadastro!$C$9:$D$1009,2,FALSE),"NOT FOUND"))</f>
        <v/>
      </c>
      <c r="F3189" s="94"/>
      <c r="G3189" s="76"/>
      <c r="H3189" s="81" t="str">
        <f>IFERROR(F3189*VLOOKUP(D3189,Saldo!$P$8:$U$1009,6,FALSE),"")</f>
        <v/>
      </c>
      <c r="I3189" s="78" t="str">
        <f>IFERROR(IF(D3189="","",VLOOKUP(D3189,Saldo!$P$8:$Q$1009,2,FALSE)),"")</f>
        <v/>
      </c>
      <c r="J3189" s="76"/>
      <c r="K3189" s="74" t="str">
        <f t="shared" si="49"/>
        <v/>
      </c>
    </row>
    <row r="3190" spans="1:11" ht="18.95" customHeight="1" x14ac:dyDescent="0.25">
      <c r="A3190" s="52"/>
      <c r="C3190" s="185"/>
      <c r="D3190" s="76"/>
      <c r="E3190" s="76" t="str">
        <f>IF(D3190="","",IFERROR(VLOOKUP(D3190,Cadastro!$C$9:$D$1009,2,FALSE),"NOT FOUND"))</f>
        <v/>
      </c>
      <c r="F3190" s="94"/>
      <c r="G3190" s="76"/>
      <c r="H3190" s="81" t="str">
        <f>IFERROR(F3190*VLOOKUP(D3190,Saldo!$P$8:$U$1009,6,FALSE),"")</f>
        <v/>
      </c>
      <c r="I3190" s="78" t="str">
        <f>IFERROR(IF(D3190="","",VLOOKUP(D3190,Saldo!$P$8:$Q$1009,2,FALSE)),"")</f>
        <v/>
      </c>
      <c r="J3190" s="76"/>
      <c r="K3190" s="74" t="str">
        <f t="shared" si="49"/>
        <v/>
      </c>
    </row>
    <row r="3191" spans="1:11" ht="18.95" customHeight="1" x14ac:dyDescent="0.25">
      <c r="A3191" s="52"/>
      <c r="C3191" s="185"/>
      <c r="D3191" s="76"/>
      <c r="E3191" s="76" t="str">
        <f>IF(D3191="","",IFERROR(VLOOKUP(D3191,Cadastro!$C$9:$D$1009,2,FALSE),"NOT FOUND"))</f>
        <v/>
      </c>
      <c r="F3191" s="94"/>
      <c r="G3191" s="76"/>
      <c r="H3191" s="81" t="str">
        <f>IFERROR(F3191*VLOOKUP(D3191,Saldo!$P$8:$U$1009,6,FALSE),"")</f>
        <v/>
      </c>
      <c r="I3191" s="78" t="str">
        <f>IFERROR(IF(D3191="","",VLOOKUP(D3191,Saldo!$P$8:$Q$1009,2,FALSE)),"")</f>
        <v/>
      </c>
      <c r="J3191" s="76"/>
      <c r="K3191" s="74" t="str">
        <f t="shared" si="49"/>
        <v/>
      </c>
    </row>
    <row r="3192" spans="1:11" ht="18.95" customHeight="1" x14ac:dyDescent="0.25">
      <c r="A3192" s="52"/>
      <c r="C3192" s="185"/>
      <c r="D3192" s="76"/>
      <c r="E3192" s="76" t="str">
        <f>IF(D3192="","",IFERROR(VLOOKUP(D3192,Cadastro!$C$9:$D$1009,2,FALSE),"NOT FOUND"))</f>
        <v/>
      </c>
      <c r="F3192" s="94"/>
      <c r="G3192" s="76"/>
      <c r="H3192" s="81" t="str">
        <f>IFERROR(F3192*VLOOKUP(D3192,Saldo!$P$8:$U$1009,6,FALSE),"")</f>
        <v/>
      </c>
      <c r="I3192" s="78" t="str">
        <f>IFERROR(IF(D3192="","",VLOOKUP(D3192,Saldo!$P$8:$Q$1009,2,FALSE)),"")</f>
        <v/>
      </c>
      <c r="J3192" s="76"/>
      <c r="K3192" s="74" t="str">
        <f t="shared" si="49"/>
        <v/>
      </c>
    </row>
    <row r="3193" spans="1:11" ht="18.95" customHeight="1" x14ac:dyDescent="0.25">
      <c r="A3193" s="52"/>
      <c r="C3193" s="185"/>
      <c r="D3193" s="76"/>
      <c r="E3193" s="76" t="str">
        <f>IF(D3193="","",IFERROR(VLOOKUP(D3193,Cadastro!$C$9:$D$1009,2,FALSE),"NOT FOUND"))</f>
        <v/>
      </c>
      <c r="F3193" s="94"/>
      <c r="G3193" s="76"/>
      <c r="H3193" s="81" t="str">
        <f>IFERROR(F3193*VLOOKUP(D3193,Saldo!$P$8:$U$1009,6,FALSE),"")</f>
        <v/>
      </c>
      <c r="I3193" s="78" t="str">
        <f>IFERROR(IF(D3193="","",VLOOKUP(D3193,Saldo!$P$8:$Q$1009,2,FALSE)),"")</f>
        <v/>
      </c>
      <c r="J3193" s="76"/>
      <c r="K3193" s="74" t="str">
        <f t="shared" si="49"/>
        <v/>
      </c>
    </row>
    <row r="3194" spans="1:11" ht="18.95" customHeight="1" x14ac:dyDescent="0.25">
      <c r="A3194" s="52"/>
      <c r="C3194" s="185"/>
      <c r="D3194" s="76"/>
      <c r="E3194" s="76" t="str">
        <f>IF(D3194="","",IFERROR(VLOOKUP(D3194,Cadastro!$C$9:$D$1009,2,FALSE),"NOT FOUND"))</f>
        <v/>
      </c>
      <c r="F3194" s="94"/>
      <c r="G3194" s="76"/>
      <c r="H3194" s="81" t="str">
        <f>IFERROR(F3194*VLOOKUP(D3194,Saldo!$P$8:$U$1009,6,FALSE),"")</f>
        <v/>
      </c>
      <c r="I3194" s="78" t="str">
        <f>IFERROR(IF(D3194="","",VLOOKUP(D3194,Saldo!$P$8:$Q$1009,2,FALSE)),"")</f>
        <v/>
      </c>
      <c r="J3194" s="76"/>
      <c r="K3194" s="74" t="str">
        <f t="shared" si="49"/>
        <v/>
      </c>
    </row>
    <row r="3195" spans="1:11" ht="18.95" customHeight="1" x14ac:dyDescent="0.25">
      <c r="A3195" s="52"/>
      <c r="C3195" s="185"/>
      <c r="D3195" s="76"/>
      <c r="E3195" s="76" t="str">
        <f>IF(D3195="","",IFERROR(VLOOKUP(D3195,Cadastro!$C$9:$D$1009,2,FALSE),"NOT FOUND"))</f>
        <v/>
      </c>
      <c r="F3195" s="94"/>
      <c r="G3195" s="76"/>
      <c r="H3195" s="81" t="str">
        <f>IFERROR(F3195*VLOOKUP(D3195,Saldo!$P$8:$U$1009,6,FALSE),"")</f>
        <v/>
      </c>
      <c r="I3195" s="78" t="str">
        <f>IFERROR(IF(D3195="","",VLOOKUP(D3195,Saldo!$P$8:$Q$1009,2,FALSE)),"")</f>
        <v/>
      </c>
      <c r="J3195" s="76"/>
      <c r="K3195" s="74" t="str">
        <f t="shared" si="49"/>
        <v/>
      </c>
    </row>
    <row r="3196" spans="1:11" ht="18.95" customHeight="1" x14ac:dyDescent="0.25">
      <c r="A3196" s="52"/>
      <c r="C3196" s="185"/>
      <c r="D3196" s="76"/>
      <c r="E3196" s="76" t="str">
        <f>IF(D3196="","",IFERROR(VLOOKUP(D3196,Cadastro!$C$9:$D$1009,2,FALSE),"NOT FOUND"))</f>
        <v/>
      </c>
      <c r="F3196" s="94"/>
      <c r="G3196" s="76"/>
      <c r="H3196" s="81" t="str">
        <f>IFERROR(F3196*VLOOKUP(D3196,Saldo!$P$8:$U$1009,6,FALSE),"")</f>
        <v/>
      </c>
      <c r="I3196" s="78" t="str">
        <f>IFERROR(IF(D3196="","",VLOOKUP(D3196,Saldo!$P$8:$Q$1009,2,FALSE)),"")</f>
        <v/>
      </c>
      <c r="J3196" s="76"/>
      <c r="K3196" s="74" t="str">
        <f t="shared" si="49"/>
        <v/>
      </c>
    </row>
    <row r="3197" spans="1:11" ht="18.95" customHeight="1" x14ac:dyDescent="0.25">
      <c r="A3197" s="52"/>
      <c r="C3197" s="185"/>
      <c r="D3197" s="76"/>
      <c r="E3197" s="76" t="str">
        <f>IF(D3197="","",IFERROR(VLOOKUP(D3197,Cadastro!$C$9:$D$1009,2,FALSE),"NOT FOUND"))</f>
        <v/>
      </c>
      <c r="F3197" s="94"/>
      <c r="G3197" s="76"/>
      <c r="H3197" s="81" t="str">
        <f>IFERROR(F3197*VLOOKUP(D3197,Saldo!$P$8:$U$1009,6,FALSE),"")</f>
        <v/>
      </c>
      <c r="I3197" s="78" t="str">
        <f>IFERROR(IF(D3197="","",VLOOKUP(D3197,Saldo!$P$8:$Q$1009,2,FALSE)),"")</f>
        <v/>
      </c>
      <c r="J3197" s="76"/>
      <c r="K3197" s="74" t="str">
        <f t="shared" si="49"/>
        <v/>
      </c>
    </row>
    <row r="3198" spans="1:11" ht="18.95" customHeight="1" x14ac:dyDescent="0.25">
      <c r="A3198" s="52"/>
      <c r="C3198" s="185"/>
      <c r="D3198" s="76"/>
      <c r="E3198" s="76" t="str">
        <f>IF(D3198="","",IFERROR(VLOOKUP(D3198,Cadastro!$C$9:$D$1009,2,FALSE),"NOT FOUND"))</f>
        <v/>
      </c>
      <c r="F3198" s="94"/>
      <c r="G3198" s="76"/>
      <c r="H3198" s="81" t="str">
        <f>IFERROR(F3198*VLOOKUP(D3198,Saldo!$P$8:$U$1009,6,FALSE),"")</f>
        <v/>
      </c>
      <c r="I3198" s="78" t="str">
        <f>IFERROR(IF(D3198="","",VLOOKUP(D3198,Saldo!$P$8:$Q$1009,2,FALSE)),"")</f>
        <v/>
      </c>
      <c r="J3198" s="76"/>
      <c r="K3198" s="74" t="str">
        <f t="shared" si="49"/>
        <v/>
      </c>
    </row>
    <row r="3199" spans="1:11" ht="18.95" customHeight="1" x14ac:dyDescent="0.25">
      <c r="A3199" s="52"/>
      <c r="C3199" s="185"/>
      <c r="D3199" s="76"/>
      <c r="E3199" s="76" t="str">
        <f>IF(D3199="","",IFERROR(VLOOKUP(D3199,Cadastro!$C$9:$D$1009,2,FALSE),"NOT FOUND"))</f>
        <v/>
      </c>
      <c r="F3199" s="94"/>
      <c r="G3199" s="76"/>
      <c r="H3199" s="81" t="str">
        <f>IFERROR(F3199*VLOOKUP(D3199,Saldo!$P$8:$U$1009,6,FALSE),"")</f>
        <v/>
      </c>
      <c r="I3199" s="78" t="str">
        <f>IFERROR(IF(D3199="","",VLOOKUP(D3199,Saldo!$P$8:$Q$1009,2,FALSE)),"")</f>
        <v/>
      </c>
      <c r="J3199" s="76"/>
      <c r="K3199" s="74" t="str">
        <f t="shared" si="49"/>
        <v/>
      </c>
    </row>
    <row r="3200" spans="1:11" ht="18.95" customHeight="1" x14ac:dyDescent="0.25">
      <c r="A3200" s="52"/>
      <c r="C3200" s="185"/>
      <c r="D3200" s="76"/>
      <c r="E3200" s="76" t="str">
        <f>IF(D3200="","",IFERROR(VLOOKUP(D3200,Cadastro!$C$9:$D$1009,2,FALSE),"NOT FOUND"))</f>
        <v/>
      </c>
      <c r="F3200" s="94"/>
      <c r="G3200" s="76"/>
      <c r="H3200" s="81" t="str">
        <f>IFERROR(F3200*VLOOKUP(D3200,Saldo!$P$8:$U$1009,6,FALSE),"")</f>
        <v/>
      </c>
      <c r="I3200" s="78" t="str">
        <f>IFERROR(IF(D3200="","",VLOOKUP(D3200,Saldo!$P$8:$Q$1009,2,FALSE)),"")</f>
        <v/>
      </c>
      <c r="J3200" s="76"/>
      <c r="K3200" s="74" t="str">
        <f t="shared" si="49"/>
        <v/>
      </c>
    </row>
    <row r="3201" spans="1:11" ht="18.95" customHeight="1" x14ac:dyDescent="0.25">
      <c r="A3201" s="52"/>
      <c r="C3201" s="185"/>
      <c r="D3201" s="76"/>
      <c r="E3201" s="76" t="str">
        <f>IF(D3201="","",IFERROR(VLOOKUP(D3201,Cadastro!$C$9:$D$1009,2,FALSE),"NOT FOUND"))</f>
        <v/>
      </c>
      <c r="F3201" s="94"/>
      <c r="G3201" s="76"/>
      <c r="H3201" s="81" t="str">
        <f>IFERROR(F3201*VLOOKUP(D3201,Saldo!$P$8:$U$1009,6,FALSE),"")</f>
        <v/>
      </c>
      <c r="I3201" s="78" t="str">
        <f>IFERROR(IF(D3201="","",VLOOKUP(D3201,Saldo!$P$8:$Q$1009,2,FALSE)),"")</f>
        <v/>
      </c>
      <c r="J3201" s="76"/>
      <c r="K3201" s="74" t="str">
        <f t="shared" si="49"/>
        <v/>
      </c>
    </row>
    <row r="3202" spans="1:11" ht="18.95" customHeight="1" x14ac:dyDescent="0.25">
      <c r="A3202" s="52"/>
      <c r="C3202" s="185"/>
      <c r="D3202" s="76"/>
      <c r="E3202" s="76" t="str">
        <f>IF(D3202="","",IFERROR(VLOOKUP(D3202,Cadastro!$C$9:$D$1009,2,FALSE),"NOT FOUND"))</f>
        <v/>
      </c>
      <c r="F3202" s="94"/>
      <c r="G3202" s="76"/>
      <c r="H3202" s="81" t="str">
        <f>IFERROR(F3202*VLOOKUP(D3202,Saldo!$P$8:$U$1009,6,FALSE),"")</f>
        <v/>
      </c>
      <c r="I3202" s="78" t="str">
        <f>IFERROR(IF(D3202="","",VLOOKUP(D3202,Saldo!$P$8:$Q$1009,2,FALSE)),"")</f>
        <v/>
      </c>
      <c r="J3202" s="76"/>
      <c r="K3202" s="74" t="str">
        <f t="shared" si="49"/>
        <v/>
      </c>
    </row>
    <row r="3203" spans="1:11" ht="18.95" customHeight="1" x14ac:dyDescent="0.25">
      <c r="A3203" s="52"/>
      <c r="C3203" s="185"/>
      <c r="D3203" s="76"/>
      <c r="E3203" s="76" t="str">
        <f>IF(D3203="","",IFERROR(VLOOKUP(D3203,Cadastro!$C$9:$D$1009,2,FALSE),"NOT FOUND"))</f>
        <v/>
      </c>
      <c r="F3203" s="94"/>
      <c r="G3203" s="76"/>
      <c r="H3203" s="81" t="str">
        <f>IFERROR(F3203*VLOOKUP(D3203,Saldo!$P$8:$U$1009,6,FALSE),"")</f>
        <v/>
      </c>
      <c r="I3203" s="78" t="str">
        <f>IFERROR(IF(D3203="","",VLOOKUP(D3203,Saldo!$P$8:$Q$1009,2,FALSE)),"")</f>
        <v/>
      </c>
      <c r="J3203" s="76"/>
      <c r="K3203" s="74" t="str">
        <f t="shared" si="49"/>
        <v/>
      </c>
    </row>
    <row r="3204" spans="1:11" ht="18.95" customHeight="1" x14ac:dyDescent="0.25">
      <c r="A3204" s="52"/>
      <c r="C3204" s="185"/>
      <c r="D3204" s="76"/>
      <c r="E3204" s="76" t="str">
        <f>IF(D3204="","",IFERROR(VLOOKUP(D3204,Cadastro!$C$9:$D$1009,2,FALSE),"NOT FOUND"))</f>
        <v/>
      </c>
      <c r="F3204" s="94"/>
      <c r="G3204" s="76"/>
      <c r="H3204" s="81" t="str">
        <f>IFERROR(F3204*VLOOKUP(D3204,Saldo!$P$8:$U$1009,6,FALSE),"")</f>
        <v/>
      </c>
      <c r="I3204" s="78" t="str">
        <f>IFERROR(IF(D3204="","",VLOOKUP(D3204,Saldo!$P$8:$Q$1009,2,FALSE)),"")</f>
        <v/>
      </c>
      <c r="J3204" s="76"/>
      <c r="K3204" s="74" t="str">
        <f t="shared" si="49"/>
        <v/>
      </c>
    </row>
    <row r="3205" spans="1:11" ht="18.95" customHeight="1" x14ac:dyDescent="0.25">
      <c r="A3205" s="52"/>
      <c r="C3205" s="185"/>
      <c r="D3205" s="76"/>
      <c r="E3205" s="76" t="str">
        <f>IF(D3205="","",IFERROR(VLOOKUP(D3205,Cadastro!$C$9:$D$1009,2,FALSE),"NOT FOUND"))</f>
        <v/>
      </c>
      <c r="F3205" s="94"/>
      <c r="G3205" s="76"/>
      <c r="H3205" s="81" t="str">
        <f>IFERROR(F3205*VLOOKUP(D3205,Saldo!$P$8:$U$1009,6,FALSE),"")</f>
        <v/>
      </c>
      <c r="I3205" s="78" t="str">
        <f>IFERROR(IF(D3205="","",VLOOKUP(D3205,Saldo!$P$8:$Q$1009,2,FALSE)),"")</f>
        <v/>
      </c>
      <c r="J3205" s="76"/>
      <c r="K3205" s="74" t="str">
        <f t="shared" si="49"/>
        <v/>
      </c>
    </row>
    <row r="3206" spans="1:11" ht="18.95" customHeight="1" x14ac:dyDescent="0.25">
      <c r="A3206" s="52"/>
      <c r="C3206" s="185"/>
      <c r="D3206" s="76"/>
      <c r="E3206" s="76" t="str">
        <f>IF(D3206="","",IFERROR(VLOOKUP(D3206,Cadastro!$C$9:$D$1009,2,FALSE),"NOT FOUND"))</f>
        <v/>
      </c>
      <c r="F3206" s="94"/>
      <c r="G3206" s="76"/>
      <c r="H3206" s="81" t="str">
        <f>IFERROR(F3206*VLOOKUP(D3206,Saldo!$P$8:$U$1009,6,FALSE),"")</f>
        <v/>
      </c>
      <c r="I3206" s="78" t="str">
        <f>IFERROR(IF(D3206="","",VLOOKUP(D3206,Saldo!$P$8:$Q$1009,2,FALSE)),"")</f>
        <v/>
      </c>
      <c r="J3206" s="76"/>
      <c r="K3206" s="74" t="str">
        <f t="shared" si="49"/>
        <v/>
      </c>
    </row>
    <row r="3207" spans="1:11" ht="18.95" customHeight="1" x14ac:dyDescent="0.25">
      <c r="A3207" s="52"/>
      <c r="C3207" s="185"/>
      <c r="D3207" s="76"/>
      <c r="E3207" s="76" t="str">
        <f>IF(D3207="","",IFERROR(VLOOKUP(D3207,Cadastro!$C$9:$D$1009,2,FALSE),"NOT FOUND"))</f>
        <v/>
      </c>
      <c r="F3207" s="94"/>
      <c r="G3207" s="76"/>
      <c r="H3207" s="81" t="str">
        <f>IFERROR(F3207*VLOOKUP(D3207,Saldo!$P$8:$U$1009,6,FALSE),"")</f>
        <v/>
      </c>
      <c r="I3207" s="78" t="str">
        <f>IFERROR(IF(D3207="","",VLOOKUP(D3207,Saldo!$P$8:$Q$1009,2,FALSE)),"")</f>
        <v/>
      </c>
      <c r="J3207" s="76"/>
      <c r="K3207" s="74" t="str">
        <f t="shared" si="49"/>
        <v/>
      </c>
    </row>
    <row r="3208" spans="1:11" ht="18.95" customHeight="1" x14ac:dyDescent="0.25">
      <c r="A3208" s="52"/>
      <c r="C3208" s="185"/>
      <c r="D3208" s="76"/>
      <c r="E3208" s="76" t="str">
        <f>IF(D3208="","",IFERROR(VLOOKUP(D3208,Cadastro!$C$9:$D$1009,2,FALSE),"NOT FOUND"))</f>
        <v/>
      </c>
      <c r="F3208" s="94"/>
      <c r="G3208" s="76"/>
      <c r="H3208" s="81" t="str">
        <f>IFERROR(F3208*VLOOKUP(D3208,Saldo!$P$8:$U$1009,6,FALSE),"")</f>
        <v/>
      </c>
      <c r="I3208" s="78" t="str">
        <f>IFERROR(IF(D3208="","",VLOOKUP(D3208,Saldo!$P$8:$Q$1009,2,FALSE)),"")</f>
        <v/>
      </c>
      <c r="J3208" s="76"/>
      <c r="K3208" s="74" t="str">
        <f t="shared" si="49"/>
        <v/>
      </c>
    </row>
    <row r="3209" spans="1:11" ht="18.95" customHeight="1" x14ac:dyDescent="0.25">
      <c r="A3209" s="52"/>
      <c r="C3209" s="185"/>
      <c r="D3209" s="76"/>
      <c r="E3209" s="76" t="str">
        <f>IF(D3209="","",IFERROR(VLOOKUP(D3209,Cadastro!$C$9:$D$1009,2,FALSE),"NOT FOUND"))</f>
        <v/>
      </c>
      <c r="F3209" s="94"/>
      <c r="G3209" s="76"/>
      <c r="H3209" s="81" t="str">
        <f>IFERROR(F3209*VLOOKUP(D3209,Saldo!$P$8:$U$1009,6,FALSE),"")</f>
        <v/>
      </c>
      <c r="I3209" s="78" t="str">
        <f>IFERROR(IF(D3209="","",VLOOKUP(D3209,Saldo!$P$8:$Q$1009,2,FALSE)),"")</f>
        <v/>
      </c>
      <c r="J3209" s="76"/>
      <c r="K3209" s="74" t="str">
        <f t="shared" si="49"/>
        <v/>
      </c>
    </row>
    <row r="3210" spans="1:11" ht="18.95" customHeight="1" x14ac:dyDescent="0.25">
      <c r="A3210" s="52"/>
      <c r="C3210" s="185"/>
      <c r="D3210" s="76"/>
      <c r="E3210" s="76" t="str">
        <f>IF(D3210="","",IFERROR(VLOOKUP(D3210,Cadastro!$C$9:$D$1009,2,FALSE),"NOT FOUND"))</f>
        <v/>
      </c>
      <c r="F3210" s="94"/>
      <c r="G3210" s="76"/>
      <c r="H3210" s="81" t="str">
        <f>IFERROR(F3210*VLOOKUP(D3210,Saldo!$P$8:$U$1009,6,FALSE),"")</f>
        <v/>
      </c>
      <c r="I3210" s="78" t="str">
        <f>IFERROR(IF(D3210="","",VLOOKUP(D3210,Saldo!$P$8:$Q$1009,2,FALSE)),"")</f>
        <v/>
      </c>
      <c r="J3210" s="76"/>
      <c r="K3210" s="74" t="str">
        <f t="shared" ref="K3210:K3273" si="50">IF(C3210="","",MONTH(C3210))</f>
        <v/>
      </c>
    </row>
    <row r="3211" spans="1:11" ht="18.95" customHeight="1" x14ac:dyDescent="0.25">
      <c r="A3211" s="52"/>
      <c r="C3211" s="185"/>
      <c r="D3211" s="76"/>
      <c r="E3211" s="76" t="str">
        <f>IF(D3211="","",IFERROR(VLOOKUP(D3211,Cadastro!$C$9:$D$1009,2,FALSE),"NOT FOUND"))</f>
        <v/>
      </c>
      <c r="F3211" s="94"/>
      <c r="G3211" s="76"/>
      <c r="H3211" s="81" t="str">
        <f>IFERROR(F3211*VLOOKUP(D3211,Saldo!$P$8:$U$1009,6,FALSE),"")</f>
        <v/>
      </c>
      <c r="I3211" s="78" t="str">
        <f>IFERROR(IF(D3211="","",VLOOKUP(D3211,Saldo!$P$8:$Q$1009,2,FALSE)),"")</f>
        <v/>
      </c>
      <c r="J3211" s="76"/>
      <c r="K3211" s="74" t="str">
        <f t="shared" si="50"/>
        <v/>
      </c>
    </row>
    <row r="3212" spans="1:11" ht="18.95" customHeight="1" x14ac:dyDescent="0.25">
      <c r="A3212" s="52"/>
      <c r="C3212" s="185"/>
      <c r="D3212" s="76"/>
      <c r="E3212" s="76" t="str">
        <f>IF(D3212="","",IFERROR(VLOOKUP(D3212,Cadastro!$C$9:$D$1009,2,FALSE),"NOT FOUND"))</f>
        <v/>
      </c>
      <c r="F3212" s="94"/>
      <c r="G3212" s="76"/>
      <c r="H3212" s="81" t="str">
        <f>IFERROR(F3212*VLOOKUP(D3212,Saldo!$P$8:$U$1009,6,FALSE),"")</f>
        <v/>
      </c>
      <c r="I3212" s="78" t="str">
        <f>IFERROR(IF(D3212="","",VLOOKUP(D3212,Saldo!$P$8:$Q$1009,2,FALSE)),"")</f>
        <v/>
      </c>
      <c r="J3212" s="76"/>
      <c r="K3212" s="74" t="str">
        <f t="shared" si="50"/>
        <v/>
      </c>
    </row>
    <row r="3213" spans="1:11" ht="18.95" customHeight="1" x14ac:dyDescent="0.25">
      <c r="A3213" s="52"/>
      <c r="C3213" s="185"/>
      <c r="D3213" s="76"/>
      <c r="E3213" s="76" t="str">
        <f>IF(D3213="","",IFERROR(VLOOKUP(D3213,Cadastro!$C$9:$D$1009,2,FALSE),"NOT FOUND"))</f>
        <v/>
      </c>
      <c r="F3213" s="94"/>
      <c r="G3213" s="76"/>
      <c r="H3213" s="81" t="str">
        <f>IFERROR(F3213*VLOOKUP(D3213,Saldo!$P$8:$U$1009,6,FALSE),"")</f>
        <v/>
      </c>
      <c r="I3213" s="78" t="str">
        <f>IFERROR(IF(D3213="","",VLOOKUP(D3213,Saldo!$P$8:$Q$1009,2,FALSE)),"")</f>
        <v/>
      </c>
      <c r="J3213" s="76"/>
      <c r="K3213" s="74" t="str">
        <f t="shared" si="50"/>
        <v/>
      </c>
    </row>
    <row r="3214" spans="1:11" ht="18.95" customHeight="1" x14ac:dyDescent="0.25">
      <c r="A3214" s="52"/>
      <c r="C3214" s="185"/>
      <c r="D3214" s="76"/>
      <c r="E3214" s="76" t="str">
        <f>IF(D3214="","",IFERROR(VLOOKUP(D3214,Cadastro!$C$9:$D$1009,2,FALSE),"NOT FOUND"))</f>
        <v/>
      </c>
      <c r="F3214" s="94"/>
      <c r="G3214" s="76"/>
      <c r="H3214" s="81" t="str">
        <f>IFERROR(F3214*VLOOKUP(D3214,Saldo!$P$8:$U$1009,6,FALSE),"")</f>
        <v/>
      </c>
      <c r="I3214" s="78" t="str">
        <f>IFERROR(IF(D3214="","",VLOOKUP(D3214,Saldo!$P$8:$Q$1009,2,FALSE)),"")</f>
        <v/>
      </c>
      <c r="J3214" s="76"/>
      <c r="K3214" s="74" t="str">
        <f t="shared" si="50"/>
        <v/>
      </c>
    </row>
    <row r="3215" spans="1:11" ht="18.95" customHeight="1" x14ac:dyDescent="0.25">
      <c r="A3215" s="52"/>
      <c r="C3215" s="185"/>
      <c r="D3215" s="76"/>
      <c r="E3215" s="76" t="str">
        <f>IF(D3215="","",IFERROR(VLOOKUP(D3215,Cadastro!$C$9:$D$1009,2,FALSE),"NOT FOUND"))</f>
        <v/>
      </c>
      <c r="F3215" s="94"/>
      <c r="G3215" s="76"/>
      <c r="H3215" s="81" t="str">
        <f>IFERROR(F3215*VLOOKUP(D3215,Saldo!$P$8:$U$1009,6,FALSE),"")</f>
        <v/>
      </c>
      <c r="I3215" s="78" t="str">
        <f>IFERROR(IF(D3215="","",VLOOKUP(D3215,Saldo!$P$8:$Q$1009,2,FALSE)),"")</f>
        <v/>
      </c>
      <c r="J3215" s="76"/>
      <c r="K3215" s="74" t="str">
        <f t="shared" si="50"/>
        <v/>
      </c>
    </row>
    <row r="3216" spans="1:11" ht="18.95" customHeight="1" x14ac:dyDescent="0.25">
      <c r="A3216" s="52"/>
      <c r="C3216" s="185"/>
      <c r="D3216" s="76"/>
      <c r="E3216" s="76" t="str">
        <f>IF(D3216="","",IFERROR(VLOOKUP(D3216,Cadastro!$C$9:$D$1009,2,FALSE),"NOT FOUND"))</f>
        <v/>
      </c>
      <c r="F3216" s="94"/>
      <c r="G3216" s="76"/>
      <c r="H3216" s="81" t="str">
        <f>IFERROR(F3216*VLOOKUP(D3216,Saldo!$P$8:$U$1009,6,FALSE),"")</f>
        <v/>
      </c>
      <c r="I3216" s="78" t="str">
        <f>IFERROR(IF(D3216="","",VLOOKUP(D3216,Saldo!$P$8:$Q$1009,2,FALSE)),"")</f>
        <v/>
      </c>
      <c r="J3216" s="76"/>
      <c r="K3216" s="74" t="str">
        <f t="shared" si="50"/>
        <v/>
      </c>
    </row>
    <row r="3217" spans="1:11" ht="18.95" customHeight="1" x14ac:dyDescent="0.25">
      <c r="A3217" s="52"/>
      <c r="C3217" s="185"/>
      <c r="D3217" s="76"/>
      <c r="E3217" s="76" t="str">
        <f>IF(D3217="","",IFERROR(VLOOKUP(D3217,Cadastro!$C$9:$D$1009,2,FALSE),"NOT FOUND"))</f>
        <v/>
      </c>
      <c r="F3217" s="94"/>
      <c r="G3217" s="76"/>
      <c r="H3217" s="81" t="str">
        <f>IFERROR(F3217*VLOOKUP(D3217,Saldo!$P$8:$U$1009,6,FALSE),"")</f>
        <v/>
      </c>
      <c r="I3217" s="78" t="str">
        <f>IFERROR(IF(D3217="","",VLOOKUP(D3217,Saldo!$P$8:$Q$1009,2,FALSE)),"")</f>
        <v/>
      </c>
      <c r="J3217" s="76"/>
      <c r="K3217" s="74" t="str">
        <f t="shared" si="50"/>
        <v/>
      </c>
    </row>
    <row r="3218" spans="1:11" ht="18.95" customHeight="1" x14ac:dyDescent="0.25">
      <c r="A3218" s="52"/>
      <c r="C3218" s="185"/>
      <c r="D3218" s="76"/>
      <c r="E3218" s="76" t="str">
        <f>IF(D3218="","",IFERROR(VLOOKUP(D3218,Cadastro!$C$9:$D$1009,2,FALSE),"NOT FOUND"))</f>
        <v/>
      </c>
      <c r="F3218" s="94"/>
      <c r="G3218" s="76"/>
      <c r="H3218" s="81" t="str">
        <f>IFERROR(F3218*VLOOKUP(D3218,Saldo!$P$8:$U$1009,6,FALSE),"")</f>
        <v/>
      </c>
      <c r="I3218" s="78" t="str">
        <f>IFERROR(IF(D3218="","",VLOOKUP(D3218,Saldo!$P$8:$Q$1009,2,FALSE)),"")</f>
        <v/>
      </c>
      <c r="J3218" s="76"/>
      <c r="K3218" s="74" t="str">
        <f t="shared" si="50"/>
        <v/>
      </c>
    </row>
    <row r="3219" spans="1:11" ht="18.95" customHeight="1" x14ac:dyDescent="0.25">
      <c r="A3219" s="52"/>
      <c r="C3219" s="185"/>
      <c r="D3219" s="76"/>
      <c r="E3219" s="76" t="str">
        <f>IF(D3219="","",IFERROR(VLOOKUP(D3219,Cadastro!$C$9:$D$1009,2,FALSE),"NOT FOUND"))</f>
        <v/>
      </c>
      <c r="F3219" s="94"/>
      <c r="G3219" s="76"/>
      <c r="H3219" s="81" t="str">
        <f>IFERROR(F3219*VLOOKUP(D3219,Saldo!$P$8:$U$1009,6,FALSE),"")</f>
        <v/>
      </c>
      <c r="I3219" s="78" t="str">
        <f>IFERROR(IF(D3219="","",VLOOKUP(D3219,Saldo!$P$8:$Q$1009,2,FALSE)),"")</f>
        <v/>
      </c>
      <c r="J3219" s="76"/>
      <c r="K3219" s="74" t="str">
        <f t="shared" si="50"/>
        <v/>
      </c>
    </row>
    <row r="3220" spans="1:11" ht="18.95" customHeight="1" x14ac:dyDescent="0.25">
      <c r="A3220" s="52"/>
      <c r="C3220" s="185"/>
      <c r="D3220" s="76"/>
      <c r="E3220" s="76" t="str">
        <f>IF(D3220="","",IFERROR(VLOOKUP(D3220,Cadastro!$C$9:$D$1009,2,FALSE),"NOT FOUND"))</f>
        <v/>
      </c>
      <c r="F3220" s="94"/>
      <c r="G3220" s="76"/>
      <c r="H3220" s="81" t="str">
        <f>IFERROR(F3220*VLOOKUP(D3220,Saldo!$P$8:$U$1009,6,FALSE),"")</f>
        <v/>
      </c>
      <c r="I3220" s="78" t="str">
        <f>IFERROR(IF(D3220="","",VLOOKUP(D3220,Saldo!$P$8:$Q$1009,2,FALSE)),"")</f>
        <v/>
      </c>
      <c r="J3220" s="76"/>
      <c r="K3220" s="74" t="str">
        <f t="shared" si="50"/>
        <v/>
      </c>
    </row>
    <row r="3221" spans="1:11" ht="18.95" customHeight="1" x14ac:dyDescent="0.25">
      <c r="A3221" s="52"/>
      <c r="C3221" s="185"/>
      <c r="D3221" s="76"/>
      <c r="E3221" s="76" t="str">
        <f>IF(D3221="","",IFERROR(VLOOKUP(D3221,Cadastro!$C$9:$D$1009,2,FALSE),"NOT FOUND"))</f>
        <v/>
      </c>
      <c r="F3221" s="94"/>
      <c r="G3221" s="76"/>
      <c r="H3221" s="81" t="str">
        <f>IFERROR(F3221*VLOOKUP(D3221,Saldo!$P$8:$U$1009,6,FALSE),"")</f>
        <v/>
      </c>
      <c r="I3221" s="78" t="str">
        <f>IFERROR(IF(D3221="","",VLOOKUP(D3221,Saldo!$P$8:$Q$1009,2,FALSE)),"")</f>
        <v/>
      </c>
      <c r="J3221" s="76"/>
      <c r="K3221" s="74" t="str">
        <f t="shared" si="50"/>
        <v/>
      </c>
    </row>
    <row r="3222" spans="1:11" ht="18.95" customHeight="1" x14ac:dyDescent="0.25">
      <c r="A3222" s="52"/>
      <c r="C3222" s="185"/>
      <c r="D3222" s="76"/>
      <c r="E3222" s="76" t="str">
        <f>IF(D3222="","",IFERROR(VLOOKUP(D3222,Cadastro!$C$9:$D$1009,2,FALSE),"NOT FOUND"))</f>
        <v/>
      </c>
      <c r="F3222" s="94"/>
      <c r="G3222" s="76"/>
      <c r="H3222" s="81" t="str">
        <f>IFERROR(F3222*VLOOKUP(D3222,Saldo!$P$8:$U$1009,6,FALSE),"")</f>
        <v/>
      </c>
      <c r="I3222" s="78" t="str">
        <f>IFERROR(IF(D3222="","",VLOOKUP(D3222,Saldo!$P$8:$Q$1009,2,FALSE)),"")</f>
        <v/>
      </c>
      <c r="J3222" s="76"/>
      <c r="K3222" s="74" t="str">
        <f t="shared" si="50"/>
        <v/>
      </c>
    </row>
    <row r="3223" spans="1:11" ht="18.95" customHeight="1" x14ac:dyDescent="0.25">
      <c r="A3223" s="52"/>
      <c r="C3223" s="185"/>
      <c r="D3223" s="76"/>
      <c r="E3223" s="76" t="str">
        <f>IF(D3223="","",IFERROR(VLOOKUP(D3223,Cadastro!$C$9:$D$1009,2,FALSE),"NOT FOUND"))</f>
        <v/>
      </c>
      <c r="F3223" s="94"/>
      <c r="G3223" s="76"/>
      <c r="H3223" s="81" t="str">
        <f>IFERROR(F3223*VLOOKUP(D3223,Saldo!$P$8:$U$1009,6,FALSE),"")</f>
        <v/>
      </c>
      <c r="I3223" s="78" t="str">
        <f>IFERROR(IF(D3223="","",VLOOKUP(D3223,Saldo!$P$8:$Q$1009,2,FALSE)),"")</f>
        <v/>
      </c>
      <c r="J3223" s="76"/>
      <c r="K3223" s="74" t="str">
        <f t="shared" si="50"/>
        <v/>
      </c>
    </row>
    <row r="3224" spans="1:11" ht="18.95" customHeight="1" x14ac:dyDescent="0.25">
      <c r="A3224" s="52"/>
      <c r="C3224" s="185"/>
      <c r="D3224" s="76"/>
      <c r="E3224" s="76" t="str">
        <f>IF(D3224="","",IFERROR(VLOOKUP(D3224,Cadastro!$C$9:$D$1009,2,FALSE),"NOT FOUND"))</f>
        <v/>
      </c>
      <c r="F3224" s="94"/>
      <c r="G3224" s="76"/>
      <c r="H3224" s="81" t="str">
        <f>IFERROR(F3224*VLOOKUP(D3224,Saldo!$P$8:$U$1009,6,FALSE),"")</f>
        <v/>
      </c>
      <c r="I3224" s="78" t="str">
        <f>IFERROR(IF(D3224="","",VLOOKUP(D3224,Saldo!$P$8:$Q$1009,2,FALSE)),"")</f>
        <v/>
      </c>
      <c r="J3224" s="76"/>
      <c r="K3224" s="74" t="str">
        <f t="shared" si="50"/>
        <v/>
      </c>
    </row>
    <row r="3225" spans="1:11" ht="18.95" customHeight="1" x14ac:dyDescent="0.25">
      <c r="A3225" s="52"/>
      <c r="C3225" s="185"/>
      <c r="D3225" s="76"/>
      <c r="E3225" s="76" t="str">
        <f>IF(D3225="","",IFERROR(VLOOKUP(D3225,Cadastro!$C$9:$D$1009,2,FALSE),"NOT FOUND"))</f>
        <v/>
      </c>
      <c r="F3225" s="94"/>
      <c r="G3225" s="76"/>
      <c r="H3225" s="81" t="str">
        <f>IFERROR(F3225*VLOOKUP(D3225,Saldo!$P$8:$U$1009,6,FALSE),"")</f>
        <v/>
      </c>
      <c r="I3225" s="78" t="str">
        <f>IFERROR(IF(D3225="","",VLOOKUP(D3225,Saldo!$P$8:$Q$1009,2,FALSE)),"")</f>
        <v/>
      </c>
      <c r="J3225" s="76"/>
      <c r="K3225" s="74" t="str">
        <f t="shared" si="50"/>
        <v/>
      </c>
    </row>
    <row r="3226" spans="1:11" ht="18.95" customHeight="1" x14ac:dyDescent="0.25">
      <c r="A3226" s="52"/>
      <c r="C3226" s="185"/>
      <c r="D3226" s="76"/>
      <c r="E3226" s="76" t="str">
        <f>IF(D3226="","",IFERROR(VLOOKUP(D3226,Cadastro!$C$9:$D$1009,2,FALSE),"NOT FOUND"))</f>
        <v/>
      </c>
      <c r="F3226" s="94"/>
      <c r="G3226" s="76"/>
      <c r="H3226" s="81" t="str">
        <f>IFERROR(F3226*VLOOKUP(D3226,Saldo!$P$8:$U$1009,6,FALSE),"")</f>
        <v/>
      </c>
      <c r="I3226" s="78" t="str">
        <f>IFERROR(IF(D3226="","",VLOOKUP(D3226,Saldo!$P$8:$Q$1009,2,FALSE)),"")</f>
        <v/>
      </c>
      <c r="J3226" s="76"/>
      <c r="K3226" s="74" t="str">
        <f t="shared" si="50"/>
        <v/>
      </c>
    </row>
    <row r="3227" spans="1:11" ht="18.95" customHeight="1" x14ac:dyDescent="0.25">
      <c r="A3227" s="52"/>
      <c r="C3227" s="185"/>
      <c r="D3227" s="76"/>
      <c r="E3227" s="76" t="str">
        <f>IF(D3227="","",IFERROR(VLOOKUP(D3227,Cadastro!$C$9:$D$1009,2,FALSE),"NOT FOUND"))</f>
        <v/>
      </c>
      <c r="F3227" s="94"/>
      <c r="G3227" s="76"/>
      <c r="H3227" s="81" t="str">
        <f>IFERROR(F3227*VLOOKUP(D3227,Saldo!$P$8:$U$1009,6,FALSE),"")</f>
        <v/>
      </c>
      <c r="I3227" s="78" t="str">
        <f>IFERROR(IF(D3227="","",VLOOKUP(D3227,Saldo!$P$8:$Q$1009,2,FALSE)),"")</f>
        <v/>
      </c>
      <c r="J3227" s="76"/>
      <c r="K3227" s="74" t="str">
        <f t="shared" si="50"/>
        <v/>
      </c>
    </row>
    <row r="3228" spans="1:11" ht="18.95" customHeight="1" x14ac:dyDescent="0.25">
      <c r="A3228" s="52"/>
      <c r="C3228" s="185"/>
      <c r="D3228" s="76"/>
      <c r="E3228" s="76" t="str">
        <f>IF(D3228="","",IFERROR(VLOOKUP(D3228,Cadastro!$C$9:$D$1009,2,FALSE),"NOT FOUND"))</f>
        <v/>
      </c>
      <c r="F3228" s="94"/>
      <c r="G3228" s="76"/>
      <c r="H3228" s="81" t="str">
        <f>IFERROR(F3228*VLOOKUP(D3228,Saldo!$P$8:$U$1009,6,FALSE),"")</f>
        <v/>
      </c>
      <c r="I3228" s="78" t="str">
        <f>IFERROR(IF(D3228="","",VLOOKUP(D3228,Saldo!$P$8:$Q$1009,2,FALSE)),"")</f>
        <v/>
      </c>
      <c r="J3228" s="76"/>
      <c r="K3228" s="74" t="str">
        <f t="shared" si="50"/>
        <v/>
      </c>
    </row>
    <row r="3229" spans="1:11" ht="18.95" customHeight="1" x14ac:dyDescent="0.25">
      <c r="A3229" s="52"/>
      <c r="C3229" s="185"/>
      <c r="D3229" s="76"/>
      <c r="E3229" s="76" t="str">
        <f>IF(D3229="","",IFERROR(VLOOKUP(D3229,Cadastro!$C$9:$D$1009,2,FALSE),"NOT FOUND"))</f>
        <v/>
      </c>
      <c r="F3229" s="94"/>
      <c r="G3229" s="76"/>
      <c r="H3229" s="81" t="str">
        <f>IFERROR(F3229*VLOOKUP(D3229,Saldo!$P$8:$U$1009,6,FALSE),"")</f>
        <v/>
      </c>
      <c r="I3229" s="78" t="str">
        <f>IFERROR(IF(D3229="","",VLOOKUP(D3229,Saldo!$P$8:$Q$1009,2,FALSE)),"")</f>
        <v/>
      </c>
      <c r="J3229" s="76"/>
      <c r="K3229" s="74" t="str">
        <f t="shared" si="50"/>
        <v/>
      </c>
    </row>
    <row r="3230" spans="1:11" ht="18.95" customHeight="1" x14ac:dyDescent="0.25">
      <c r="A3230" s="52"/>
      <c r="C3230" s="185"/>
      <c r="D3230" s="76"/>
      <c r="E3230" s="76" t="str">
        <f>IF(D3230="","",IFERROR(VLOOKUP(D3230,Cadastro!$C$9:$D$1009,2,FALSE),"NOT FOUND"))</f>
        <v/>
      </c>
      <c r="F3230" s="94"/>
      <c r="G3230" s="76"/>
      <c r="H3230" s="81" t="str">
        <f>IFERROR(F3230*VLOOKUP(D3230,Saldo!$P$8:$U$1009,6,FALSE),"")</f>
        <v/>
      </c>
      <c r="I3230" s="78" t="str">
        <f>IFERROR(IF(D3230="","",VLOOKUP(D3230,Saldo!$P$8:$Q$1009,2,FALSE)),"")</f>
        <v/>
      </c>
      <c r="J3230" s="76"/>
      <c r="K3230" s="74" t="str">
        <f t="shared" si="50"/>
        <v/>
      </c>
    </row>
    <row r="3231" spans="1:11" ht="18.95" customHeight="1" x14ac:dyDescent="0.25">
      <c r="A3231" s="52"/>
      <c r="C3231" s="185"/>
      <c r="D3231" s="76"/>
      <c r="E3231" s="76" t="str">
        <f>IF(D3231="","",IFERROR(VLOOKUP(D3231,Cadastro!$C$9:$D$1009,2,FALSE),"NOT FOUND"))</f>
        <v/>
      </c>
      <c r="F3231" s="94"/>
      <c r="G3231" s="76"/>
      <c r="H3231" s="81" t="str">
        <f>IFERROR(F3231*VLOOKUP(D3231,Saldo!$P$8:$U$1009,6,FALSE),"")</f>
        <v/>
      </c>
      <c r="I3231" s="78" t="str">
        <f>IFERROR(IF(D3231="","",VLOOKUP(D3231,Saldo!$P$8:$Q$1009,2,FALSE)),"")</f>
        <v/>
      </c>
      <c r="J3231" s="76"/>
      <c r="K3231" s="74" t="str">
        <f t="shared" si="50"/>
        <v/>
      </c>
    </row>
    <row r="3232" spans="1:11" ht="18.95" customHeight="1" x14ac:dyDescent="0.25">
      <c r="A3232" s="52"/>
      <c r="C3232" s="185"/>
      <c r="D3232" s="76"/>
      <c r="E3232" s="76" t="str">
        <f>IF(D3232="","",IFERROR(VLOOKUP(D3232,Cadastro!$C$9:$D$1009,2,FALSE),"NOT FOUND"))</f>
        <v/>
      </c>
      <c r="F3232" s="94"/>
      <c r="G3232" s="76"/>
      <c r="H3232" s="81" t="str">
        <f>IFERROR(F3232*VLOOKUP(D3232,Saldo!$P$8:$U$1009,6,FALSE),"")</f>
        <v/>
      </c>
      <c r="I3232" s="78" t="str">
        <f>IFERROR(IF(D3232="","",VLOOKUP(D3232,Saldo!$P$8:$Q$1009,2,FALSE)),"")</f>
        <v/>
      </c>
      <c r="J3232" s="76"/>
      <c r="K3232" s="74" t="str">
        <f t="shared" si="50"/>
        <v/>
      </c>
    </row>
    <row r="3233" spans="1:11" ht="18.95" customHeight="1" x14ac:dyDescent="0.25">
      <c r="A3233" s="52"/>
      <c r="C3233" s="185"/>
      <c r="D3233" s="76"/>
      <c r="E3233" s="76" t="str">
        <f>IF(D3233="","",IFERROR(VLOOKUP(D3233,Cadastro!$C$9:$D$1009,2,FALSE),"NOT FOUND"))</f>
        <v/>
      </c>
      <c r="F3233" s="94"/>
      <c r="G3233" s="76"/>
      <c r="H3233" s="81" t="str">
        <f>IFERROR(F3233*VLOOKUP(D3233,Saldo!$P$8:$U$1009,6,FALSE),"")</f>
        <v/>
      </c>
      <c r="I3233" s="78" t="str">
        <f>IFERROR(IF(D3233="","",VLOOKUP(D3233,Saldo!$P$8:$Q$1009,2,FALSE)),"")</f>
        <v/>
      </c>
      <c r="J3233" s="76"/>
      <c r="K3233" s="74" t="str">
        <f t="shared" si="50"/>
        <v/>
      </c>
    </row>
    <row r="3234" spans="1:11" ht="18.95" customHeight="1" x14ac:dyDescent="0.25">
      <c r="A3234" s="52"/>
      <c r="C3234" s="185"/>
      <c r="D3234" s="76"/>
      <c r="E3234" s="76" t="str">
        <f>IF(D3234="","",IFERROR(VLOOKUP(D3234,Cadastro!$C$9:$D$1009,2,FALSE),"NOT FOUND"))</f>
        <v/>
      </c>
      <c r="F3234" s="94"/>
      <c r="G3234" s="76"/>
      <c r="H3234" s="81" t="str">
        <f>IFERROR(F3234*VLOOKUP(D3234,Saldo!$P$8:$U$1009,6,FALSE),"")</f>
        <v/>
      </c>
      <c r="I3234" s="78" t="str">
        <f>IFERROR(IF(D3234="","",VLOOKUP(D3234,Saldo!$P$8:$Q$1009,2,FALSE)),"")</f>
        <v/>
      </c>
      <c r="J3234" s="76"/>
      <c r="K3234" s="74" t="str">
        <f t="shared" si="50"/>
        <v/>
      </c>
    </row>
    <row r="3235" spans="1:11" ht="18.95" customHeight="1" x14ac:dyDescent="0.25">
      <c r="A3235" s="52"/>
      <c r="C3235" s="185"/>
      <c r="D3235" s="76"/>
      <c r="E3235" s="76" t="str">
        <f>IF(D3235="","",IFERROR(VLOOKUP(D3235,Cadastro!$C$9:$D$1009,2,FALSE),"NOT FOUND"))</f>
        <v/>
      </c>
      <c r="F3235" s="94"/>
      <c r="G3235" s="76"/>
      <c r="H3235" s="81" t="str">
        <f>IFERROR(F3235*VLOOKUP(D3235,Saldo!$P$8:$U$1009,6,FALSE),"")</f>
        <v/>
      </c>
      <c r="I3235" s="78" t="str">
        <f>IFERROR(IF(D3235="","",VLOOKUP(D3235,Saldo!$P$8:$Q$1009,2,FALSE)),"")</f>
        <v/>
      </c>
      <c r="J3235" s="76"/>
      <c r="K3235" s="74" t="str">
        <f t="shared" si="50"/>
        <v/>
      </c>
    </row>
    <row r="3236" spans="1:11" ht="18.95" customHeight="1" x14ac:dyDescent="0.25">
      <c r="A3236" s="52"/>
      <c r="C3236" s="185"/>
      <c r="D3236" s="76"/>
      <c r="E3236" s="76" t="str">
        <f>IF(D3236="","",IFERROR(VLOOKUP(D3236,Cadastro!$C$9:$D$1009,2,FALSE),"NOT FOUND"))</f>
        <v/>
      </c>
      <c r="F3236" s="94"/>
      <c r="G3236" s="76"/>
      <c r="H3236" s="81" t="str">
        <f>IFERROR(F3236*VLOOKUP(D3236,Saldo!$P$8:$U$1009,6,FALSE),"")</f>
        <v/>
      </c>
      <c r="I3236" s="78" t="str">
        <f>IFERROR(IF(D3236="","",VLOOKUP(D3236,Saldo!$P$8:$Q$1009,2,FALSE)),"")</f>
        <v/>
      </c>
      <c r="J3236" s="76"/>
      <c r="K3236" s="74" t="str">
        <f t="shared" si="50"/>
        <v/>
      </c>
    </row>
    <row r="3237" spans="1:11" ht="18.95" customHeight="1" x14ac:dyDescent="0.25">
      <c r="A3237" s="52"/>
      <c r="C3237" s="185"/>
      <c r="D3237" s="76"/>
      <c r="E3237" s="76" t="str">
        <f>IF(D3237="","",IFERROR(VLOOKUP(D3237,Cadastro!$C$9:$D$1009,2,FALSE),"NOT FOUND"))</f>
        <v/>
      </c>
      <c r="F3237" s="94"/>
      <c r="G3237" s="76"/>
      <c r="H3237" s="81" t="str">
        <f>IFERROR(F3237*VLOOKUP(D3237,Saldo!$P$8:$U$1009,6,FALSE),"")</f>
        <v/>
      </c>
      <c r="I3237" s="78" t="str">
        <f>IFERROR(IF(D3237="","",VLOOKUP(D3237,Saldo!$P$8:$Q$1009,2,FALSE)),"")</f>
        <v/>
      </c>
      <c r="J3237" s="76"/>
      <c r="K3237" s="74" t="str">
        <f t="shared" si="50"/>
        <v/>
      </c>
    </row>
    <row r="3238" spans="1:11" ht="18.95" customHeight="1" x14ac:dyDescent="0.25">
      <c r="A3238" s="52"/>
      <c r="C3238" s="185"/>
      <c r="D3238" s="76"/>
      <c r="E3238" s="76" t="str">
        <f>IF(D3238="","",IFERROR(VLOOKUP(D3238,Cadastro!$C$9:$D$1009,2,FALSE),"NOT FOUND"))</f>
        <v/>
      </c>
      <c r="F3238" s="94"/>
      <c r="G3238" s="76"/>
      <c r="H3238" s="81" t="str">
        <f>IFERROR(F3238*VLOOKUP(D3238,Saldo!$P$8:$U$1009,6,FALSE),"")</f>
        <v/>
      </c>
      <c r="I3238" s="78" t="str">
        <f>IFERROR(IF(D3238="","",VLOOKUP(D3238,Saldo!$P$8:$Q$1009,2,FALSE)),"")</f>
        <v/>
      </c>
      <c r="J3238" s="76"/>
      <c r="K3238" s="74" t="str">
        <f t="shared" si="50"/>
        <v/>
      </c>
    </row>
    <row r="3239" spans="1:11" ht="18.95" customHeight="1" x14ac:dyDescent="0.25">
      <c r="A3239" s="52"/>
      <c r="C3239" s="185"/>
      <c r="D3239" s="76"/>
      <c r="E3239" s="76" t="str">
        <f>IF(D3239="","",IFERROR(VLOOKUP(D3239,Cadastro!$C$9:$D$1009,2,FALSE),"NOT FOUND"))</f>
        <v/>
      </c>
      <c r="F3239" s="94"/>
      <c r="G3239" s="76"/>
      <c r="H3239" s="81" t="str">
        <f>IFERROR(F3239*VLOOKUP(D3239,Saldo!$P$8:$U$1009,6,FALSE),"")</f>
        <v/>
      </c>
      <c r="I3239" s="78" t="str">
        <f>IFERROR(IF(D3239="","",VLOOKUP(D3239,Saldo!$P$8:$Q$1009,2,FALSE)),"")</f>
        <v/>
      </c>
      <c r="J3239" s="76"/>
      <c r="K3239" s="74" t="str">
        <f t="shared" si="50"/>
        <v/>
      </c>
    </row>
    <row r="3240" spans="1:11" ht="18.95" customHeight="1" x14ac:dyDescent="0.25">
      <c r="A3240" s="52"/>
      <c r="C3240" s="185"/>
      <c r="D3240" s="76"/>
      <c r="E3240" s="76" t="str">
        <f>IF(D3240="","",IFERROR(VLOOKUP(D3240,Cadastro!$C$9:$D$1009,2,FALSE),"NOT FOUND"))</f>
        <v/>
      </c>
      <c r="F3240" s="94"/>
      <c r="G3240" s="76"/>
      <c r="H3240" s="81" t="str">
        <f>IFERROR(F3240*VLOOKUP(D3240,Saldo!$P$8:$U$1009,6,FALSE),"")</f>
        <v/>
      </c>
      <c r="I3240" s="78" t="str">
        <f>IFERROR(IF(D3240="","",VLOOKUP(D3240,Saldo!$P$8:$Q$1009,2,FALSE)),"")</f>
        <v/>
      </c>
      <c r="J3240" s="76"/>
      <c r="K3240" s="74" t="str">
        <f t="shared" si="50"/>
        <v/>
      </c>
    </row>
    <row r="3241" spans="1:11" ht="18.95" customHeight="1" x14ac:dyDescent="0.25">
      <c r="A3241" s="52"/>
      <c r="C3241" s="185"/>
      <c r="D3241" s="76"/>
      <c r="E3241" s="76" t="str">
        <f>IF(D3241="","",IFERROR(VLOOKUP(D3241,Cadastro!$C$9:$D$1009,2,FALSE),"NOT FOUND"))</f>
        <v/>
      </c>
      <c r="F3241" s="94"/>
      <c r="G3241" s="76"/>
      <c r="H3241" s="81" t="str">
        <f>IFERROR(F3241*VLOOKUP(D3241,Saldo!$P$8:$U$1009,6,FALSE),"")</f>
        <v/>
      </c>
      <c r="I3241" s="78" t="str">
        <f>IFERROR(IF(D3241="","",VLOOKUP(D3241,Saldo!$P$8:$Q$1009,2,FALSE)),"")</f>
        <v/>
      </c>
      <c r="J3241" s="76"/>
      <c r="K3241" s="74" t="str">
        <f t="shared" si="50"/>
        <v/>
      </c>
    </row>
    <row r="3242" spans="1:11" ht="18.95" customHeight="1" x14ac:dyDescent="0.25">
      <c r="A3242" s="52"/>
      <c r="C3242" s="185"/>
      <c r="D3242" s="76"/>
      <c r="E3242" s="76" t="str">
        <f>IF(D3242="","",IFERROR(VLOOKUP(D3242,Cadastro!$C$9:$D$1009,2,FALSE),"NOT FOUND"))</f>
        <v/>
      </c>
      <c r="F3242" s="94"/>
      <c r="G3242" s="76"/>
      <c r="H3242" s="81" t="str">
        <f>IFERROR(F3242*VLOOKUP(D3242,Saldo!$P$8:$U$1009,6,FALSE),"")</f>
        <v/>
      </c>
      <c r="I3242" s="78" t="str">
        <f>IFERROR(IF(D3242="","",VLOOKUP(D3242,Saldo!$P$8:$Q$1009,2,FALSE)),"")</f>
        <v/>
      </c>
      <c r="J3242" s="76"/>
      <c r="K3242" s="74" t="str">
        <f t="shared" si="50"/>
        <v/>
      </c>
    </row>
    <row r="3243" spans="1:11" ht="18.95" customHeight="1" x14ac:dyDescent="0.25">
      <c r="A3243" s="52"/>
      <c r="C3243" s="185"/>
      <c r="D3243" s="76"/>
      <c r="E3243" s="76" t="str">
        <f>IF(D3243="","",IFERROR(VLOOKUP(D3243,Cadastro!$C$9:$D$1009,2,FALSE),"NOT FOUND"))</f>
        <v/>
      </c>
      <c r="F3243" s="94"/>
      <c r="G3243" s="76"/>
      <c r="H3243" s="81" t="str">
        <f>IFERROR(F3243*VLOOKUP(D3243,Saldo!$P$8:$U$1009,6,FALSE),"")</f>
        <v/>
      </c>
      <c r="I3243" s="78" t="str">
        <f>IFERROR(IF(D3243="","",VLOOKUP(D3243,Saldo!$P$8:$Q$1009,2,FALSE)),"")</f>
        <v/>
      </c>
      <c r="J3243" s="76"/>
      <c r="K3243" s="74" t="str">
        <f t="shared" si="50"/>
        <v/>
      </c>
    </row>
    <row r="3244" spans="1:11" ht="18.95" customHeight="1" x14ac:dyDescent="0.25">
      <c r="A3244" s="52"/>
      <c r="C3244" s="185"/>
      <c r="D3244" s="76"/>
      <c r="E3244" s="76" t="str">
        <f>IF(D3244="","",IFERROR(VLOOKUP(D3244,Cadastro!$C$9:$D$1009,2,FALSE),"NOT FOUND"))</f>
        <v/>
      </c>
      <c r="F3244" s="94"/>
      <c r="G3244" s="76"/>
      <c r="H3244" s="81" t="str">
        <f>IFERROR(F3244*VLOOKUP(D3244,Saldo!$P$8:$U$1009,6,FALSE),"")</f>
        <v/>
      </c>
      <c r="I3244" s="78" t="str">
        <f>IFERROR(IF(D3244="","",VLOOKUP(D3244,Saldo!$P$8:$Q$1009,2,FALSE)),"")</f>
        <v/>
      </c>
      <c r="J3244" s="76"/>
      <c r="K3244" s="74" t="str">
        <f t="shared" si="50"/>
        <v/>
      </c>
    </row>
    <row r="3245" spans="1:11" ht="18.95" customHeight="1" x14ac:dyDescent="0.25">
      <c r="A3245" s="52"/>
      <c r="C3245" s="185"/>
      <c r="D3245" s="76"/>
      <c r="E3245" s="76" t="str">
        <f>IF(D3245="","",IFERROR(VLOOKUP(D3245,Cadastro!$C$9:$D$1009,2,FALSE),"NOT FOUND"))</f>
        <v/>
      </c>
      <c r="F3245" s="94"/>
      <c r="G3245" s="76"/>
      <c r="H3245" s="81" t="str">
        <f>IFERROR(F3245*VLOOKUP(D3245,Saldo!$P$8:$U$1009,6,FALSE),"")</f>
        <v/>
      </c>
      <c r="I3245" s="78" t="str">
        <f>IFERROR(IF(D3245="","",VLOOKUP(D3245,Saldo!$P$8:$Q$1009,2,FALSE)),"")</f>
        <v/>
      </c>
      <c r="J3245" s="76"/>
      <c r="K3245" s="74" t="str">
        <f t="shared" si="50"/>
        <v/>
      </c>
    </row>
    <row r="3246" spans="1:11" ht="18.95" customHeight="1" x14ac:dyDescent="0.25">
      <c r="A3246" s="52"/>
      <c r="C3246" s="185"/>
      <c r="D3246" s="76"/>
      <c r="E3246" s="76" t="str">
        <f>IF(D3246="","",IFERROR(VLOOKUP(D3246,Cadastro!$C$9:$D$1009,2,FALSE),"NOT FOUND"))</f>
        <v/>
      </c>
      <c r="F3246" s="94"/>
      <c r="G3246" s="76"/>
      <c r="H3246" s="81" t="str">
        <f>IFERROR(F3246*VLOOKUP(D3246,Saldo!$P$8:$U$1009,6,FALSE),"")</f>
        <v/>
      </c>
      <c r="I3246" s="78" t="str">
        <f>IFERROR(IF(D3246="","",VLOOKUP(D3246,Saldo!$P$8:$Q$1009,2,FALSE)),"")</f>
        <v/>
      </c>
      <c r="J3246" s="76"/>
      <c r="K3246" s="74" t="str">
        <f t="shared" si="50"/>
        <v/>
      </c>
    </row>
    <row r="3247" spans="1:11" ht="18.95" customHeight="1" x14ac:dyDescent="0.25">
      <c r="A3247" s="52"/>
      <c r="C3247" s="185"/>
      <c r="D3247" s="76"/>
      <c r="E3247" s="76" t="str">
        <f>IF(D3247="","",IFERROR(VLOOKUP(D3247,Cadastro!$C$9:$D$1009,2,FALSE),"NOT FOUND"))</f>
        <v/>
      </c>
      <c r="F3247" s="94"/>
      <c r="G3247" s="76"/>
      <c r="H3247" s="81" t="str">
        <f>IFERROR(F3247*VLOOKUP(D3247,Saldo!$P$8:$U$1009,6,FALSE),"")</f>
        <v/>
      </c>
      <c r="I3247" s="78" t="str">
        <f>IFERROR(IF(D3247="","",VLOOKUP(D3247,Saldo!$P$8:$Q$1009,2,FALSE)),"")</f>
        <v/>
      </c>
      <c r="J3247" s="76"/>
      <c r="K3247" s="74" t="str">
        <f t="shared" si="50"/>
        <v/>
      </c>
    </row>
    <row r="3248" spans="1:11" ht="18.95" customHeight="1" x14ac:dyDescent="0.25">
      <c r="A3248" s="52"/>
      <c r="C3248" s="185"/>
      <c r="D3248" s="76"/>
      <c r="E3248" s="76" t="str">
        <f>IF(D3248="","",IFERROR(VLOOKUP(D3248,Cadastro!$C$9:$D$1009,2,FALSE),"NOT FOUND"))</f>
        <v/>
      </c>
      <c r="F3248" s="94"/>
      <c r="G3248" s="76"/>
      <c r="H3248" s="81" t="str">
        <f>IFERROR(F3248*VLOOKUP(D3248,Saldo!$P$8:$U$1009,6,FALSE),"")</f>
        <v/>
      </c>
      <c r="I3248" s="78" t="str">
        <f>IFERROR(IF(D3248="","",VLOOKUP(D3248,Saldo!$P$8:$Q$1009,2,FALSE)),"")</f>
        <v/>
      </c>
      <c r="J3248" s="76"/>
      <c r="K3248" s="74" t="str">
        <f t="shared" si="50"/>
        <v/>
      </c>
    </row>
    <row r="3249" spans="1:11" ht="18.95" customHeight="1" x14ac:dyDescent="0.25">
      <c r="A3249" s="52"/>
      <c r="C3249" s="185"/>
      <c r="D3249" s="76"/>
      <c r="E3249" s="76" t="str">
        <f>IF(D3249="","",IFERROR(VLOOKUP(D3249,Cadastro!$C$9:$D$1009,2,FALSE),"NOT FOUND"))</f>
        <v/>
      </c>
      <c r="F3249" s="94"/>
      <c r="G3249" s="76"/>
      <c r="H3249" s="81" t="str">
        <f>IFERROR(F3249*VLOOKUP(D3249,Saldo!$P$8:$U$1009,6,FALSE),"")</f>
        <v/>
      </c>
      <c r="I3249" s="78" t="str">
        <f>IFERROR(IF(D3249="","",VLOOKUP(D3249,Saldo!$P$8:$Q$1009,2,FALSE)),"")</f>
        <v/>
      </c>
      <c r="J3249" s="76"/>
      <c r="K3249" s="74" t="str">
        <f t="shared" si="50"/>
        <v/>
      </c>
    </row>
    <row r="3250" spans="1:11" ht="18.95" customHeight="1" x14ac:dyDescent="0.25">
      <c r="A3250" s="52"/>
      <c r="C3250" s="185"/>
      <c r="D3250" s="76"/>
      <c r="E3250" s="76" t="str">
        <f>IF(D3250="","",IFERROR(VLOOKUP(D3250,Cadastro!$C$9:$D$1009,2,FALSE),"NOT FOUND"))</f>
        <v/>
      </c>
      <c r="F3250" s="94"/>
      <c r="G3250" s="76"/>
      <c r="H3250" s="81" t="str">
        <f>IFERROR(F3250*VLOOKUP(D3250,Saldo!$P$8:$U$1009,6,FALSE),"")</f>
        <v/>
      </c>
      <c r="I3250" s="78" t="str">
        <f>IFERROR(IF(D3250="","",VLOOKUP(D3250,Saldo!$P$8:$Q$1009,2,FALSE)),"")</f>
        <v/>
      </c>
      <c r="J3250" s="76"/>
      <c r="K3250" s="74" t="str">
        <f t="shared" si="50"/>
        <v/>
      </c>
    </row>
    <row r="3251" spans="1:11" ht="18.95" customHeight="1" x14ac:dyDescent="0.25">
      <c r="A3251" s="52"/>
      <c r="C3251" s="185"/>
      <c r="D3251" s="76"/>
      <c r="E3251" s="76" t="str">
        <f>IF(D3251="","",IFERROR(VLOOKUP(D3251,Cadastro!$C$9:$D$1009,2,FALSE),"NOT FOUND"))</f>
        <v/>
      </c>
      <c r="F3251" s="94"/>
      <c r="G3251" s="76"/>
      <c r="H3251" s="81" t="str">
        <f>IFERROR(F3251*VLOOKUP(D3251,Saldo!$P$8:$U$1009,6,FALSE),"")</f>
        <v/>
      </c>
      <c r="I3251" s="78" t="str">
        <f>IFERROR(IF(D3251="","",VLOOKUP(D3251,Saldo!$P$8:$Q$1009,2,FALSE)),"")</f>
        <v/>
      </c>
      <c r="J3251" s="76"/>
      <c r="K3251" s="74" t="str">
        <f t="shared" si="50"/>
        <v/>
      </c>
    </row>
    <row r="3252" spans="1:11" ht="18.95" customHeight="1" x14ac:dyDescent="0.25">
      <c r="A3252" s="52"/>
      <c r="C3252" s="185"/>
      <c r="D3252" s="76"/>
      <c r="E3252" s="76" t="str">
        <f>IF(D3252="","",IFERROR(VLOOKUP(D3252,Cadastro!$C$9:$D$1009,2,FALSE),"NOT FOUND"))</f>
        <v/>
      </c>
      <c r="F3252" s="94"/>
      <c r="G3252" s="76"/>
      <c r="H3252" s="81" t="str">
        <f>IFERROR(F3252*VLOOKUP(D3252,Saldo!$P$8:$U$1009,6,FALSE),"")</f>
        <v/>
      </c>
      <c r="I3252" s="78" t="str">
        <f>IFERROR(IF(D3252="","",VLOOKUP(D3252,Saldo!$P$8:$Q$1009,2,FALSE)),"")</f>
        <v/>
      </c>
      <c r="J3252" s="76"/>
      <c r="K3252" s="74" t="str">
        <f t="shared" si="50"/>
        <v/>
      </c>
    </row>
    <row r="3253" spans="1:11" ht="18.95" customHeight="1" x14ac:dyDescent="0.25">
      <c r="A3253" s="52"/>
      <c r="C3253" s="185"/>
      <c r="D3253" s="76"/>
      <c r="E3253" s="76" t="str">
        <f>IF(D3253="","",IFERROR(VLOOKUP(D3253,Cadastro!$C$9:$D$1009,2,FALSE),"NOT FOUND"))</f>
        <v/>
      </c>
      <c r="F3253" s="94"/>
      <c r="G3253" s="76"/>
      <c r="H3253" s="81" t="str">
        <f>IFERROR(F3253*VLOOKUP(D3253,Saldo!$P$8:$U$1009,6,FALSE),"")</f>
        <v/>
      </c>
      <c r="I3253" s="78" t="str">
        <f>IFERROR(IF(D3253="","",VLOOKUP(D3253,Saldo!$P$8:$Q$1009,2,FALSE)),"")</f>
        <v/>
      </c>
      <c r="J3253" s="76"/>
      <c r="K3253" s="74" t="str">
        <f t="shared" si="50"/>
        <v/>
      </c>
    </row>
    <row r="3254" spans="1:11" ht="18.95" customHeight="1" x14ac:dyDescent="0.25">
      <c r="A3254" s="52"/>
      <c r="C3254" s="185"/>
      <c r="D3254" s="76"/>
      <c r="E3254" s="76" t="str">
        <f>IF(D3254="","",IFERROR(VLOOKUP(D3254,Cadastro!$C$9:$D$1009,2,FALSE),"NOT FOUND"))</f>
        <v/>
      </c>
      <c r="F3254" s="94"/>
      <c r="G3254" s="76"/>
      <c r="H3254" s="81" t="str">
        <f>IFERROR(F3254*VLOOKUP(D3254,Saldo!$P$8:$U$1009,6,FALSE),"")</f>
        <v/>
      </c>
      <c r="I3254" s="78" t="str">
        <f>IFERROR(IF(D3254="","",VLOOKUP(D3254,Saldo!$P$8:$Q$1009,2,FALSE)),"")</f>
        <v/>
      </c>
      <c r="J3254" s="76"/>
      <c r="K3254" s="74" t="str">
        <f t="shared" si="50"/>
        <v/>
      </c>
    </row>
    <row r="3255" spans="1:11" ht="18.95" customHeight="1" x14ac:dyDescent="0.25">
      <c r="A3255" s="52"/>
      <c r="C3255" s="185"/>
      <c r="D3255" s="76"/>
      <c r="E3255" s="76" t="str">
        <f>IF(D3255="","",IFERROR(VLOOKUP(D3255,Cadastro!$C$9:$D$1009,2,FALSE),"NOT FOUND"))</f>
        <v/>
      </c>
      <c r="F3255" s="94"/>
      <c r="G3255" s="76"/>
      <c r="H3255" s="81" t="str">
        <f>IFERROR(F3255*VLOOKUP(D3255,Saldo!$P$8:$U$1009,6,FALSE),"")</f>
        <v/>
      </c>
      <c r="I3255" s="78" t="str">
        <f>IFERROR(IF(D3255="","",VLOOKUP(D3255,Saldo!$P$8:$Q$1009,2,FALSE)),"")</f>
        <v/>
      </c>
      <c r="J3255" s="76"/>
      <c r="K3255" s="74" t="str">
        <f t="shared" si="50"/>
        <v/>
      </c>
    </row>
    <row r="3256" spans="1:11" ht="18.95" customHeight="1" x14ac:dyDescent="0.25">
      <c r="A3256" s="52"/>
      <c r="C3256" s="185"/>
      <c r="D3256" s="76"/>
      <c r="E3256" s="76" t="str">
        <f>IF(D3256="","",IFERROR(VLOOKUP(D3256,Cadastro!$C$9:$D$1009,2,FALSE),"NOT FOUND"))</f>
        <v/>
      </c>
      <c r="F3256" s="94"/>
      <c r="G3256" s="76"/>
      <c r="H3256" s="81" t="str">
        <f>IFERROR(F3256*VLOOKUP(D3256,Saldo!$P$8:$U$1009,6,FALSE),"")</f>
        <v/>
      </c>
      <c r="I3256" s="78" t="str">
        <f>IFERROR(IF(D3256="","",VLOOKUP(D3256,Saldo!$P$8:$Q$1009,2,FALSE)),"")</f>
        <v/>
      </c>
      <c r="J3256" s="76"/>
      <c r="K3256" s="74" t="str">
        <f t="shared" si="50"/>
        <v/>
      </c>
    </row>
    <row r="3257" spans="1:11" ht="18.95" customHeight="1" x14ac:dyDescent="0.25">
      <c r="A3257" s="52"/>
      <c r="C3257" s="185"/>
      <c r="D3257" s="76"/>
      <c r="E3257" s="76" t="str">
        <f>IF(D3257="","",IFERROR(VLOOKUP(D3257,Cadastro!$C$9:$D$1009,2,FALSE),"NOT FOUND"))</f>
        <v/>
      </c>
      <c r="F3257" s="94"/>
      <c r="G3257" s="76"/>
      <c r="H3257" s="81" t="str">
        <f>IFERROR(F3257*VLOOKUP(D3257,Saldo!$P$8:$U$1009,6,FALSE),"")</f>
        <v/>
      </c>
      <c r="I3257" s="78" t="str">
        <f>IFERROR(IF(D3257="","",VLOOKUP(D3257,Saldo!$P$8:$Q$1009,2,FALSE)),"")</f>
        <v/>
      </c>
      <c r="J3257" s="76"/>
      <c r="K3257" s="74" t="str">
        <f t="shared" si="50"/>
        <v/>
      </c>
    </row>
    <row r="3258" spans="1:11" ht="18.95" customHeight="1" x14ac:dyDescent="0.25">
      <c r="A3258" s="52"/>
      <c r="C3258" s="185"/>
      <c r="D3258" s="76"/>
      <c r="E3258" s="76" t="str">
        <f>IF(D3258="","",IFERROR(VLOOKUP(D3258,Cadastro!$C$9:$D$1009,2,FALSE),"NOT FOUND"))</f>
        <v/>
      </c>
      <c r="F3258" s="94"/>
      <c r="G3258" s="76"/>
      <c r="H3258" s="81" t="str">
        <f>IFERROR(F3258*VLOOKUP(D3258,Saldo!$P$8:$U$1009,6,FALSE),"")</f>
        <v/>
      </c>
      <c r="I3258" s="78" t="str">
        <f>IFERROR(IF(D3258="","",VLOOKUP(D3258,Saldo!$P$8:$Q$1009,2,FALSE)),"")</f>
        <v/>
      </c>
      <c r="J3258" s="76"/>
      <c r="K3258" s="74" t="str">
        <f t="shared" si="50"/>
        <v/>
      </c>
    </row>
    <row r="3259" spans="1:11" ht="18.95" customHeight="1" x14ac:dyDescent="0.25">
      <c r="A3259" s="52"/>
      <c r="C3259" s="185"/>
      <c r="D3259" s="76"/>
      <c r="E3259" s="76" t="str">
        <f>IF(D3259="","",IFERROR(VLOOKUP(D3259,Cadastro!$C$9:$D$1009,2,FALSE),"NOT FOUND"))</f>
        <v/>
      </c>
      <c r="F3259" s="94"/>
      <c r="G3259" s="76"/>
      <c r="H3259" s="81" t="str">
        <f>IFERROR(F3259*VLOOKUP(D3259,Saldo!$P$8:$U$1009,6,FALSE),"")</f>
        <v/>
      </c>
      <c r="I3259" s="78" t="str">
        <f>IFERROR(IF(D3259="","",VLOOKUP(D3259,Saldo!$P$8:$Q$1009,2,FALSE)),"")</f>
        <v/>
      </c>
      <c r="J3259" s="76"/>
      <c r="K3259" s="74" t="str">
        <f t="shared" si="50"/>
        <v/>
      </c>
    </row>
    <row r="3260" spans="1:11" ht="18.95" customHeight="1" x14ac:dyDescent="0.25">
      <c r="A3260" s="52"/>
      <c r="C3260" s="185"/>
      <c r="D3260" s="76"/>
      <c r="E3260" s="76" t="str">
        <f>IF(D3260="","",IFERROR(VLOOKUP(D3260,Cadastro!$C$9:$D$1009,2,FALSE),"NOT FOUND"))</f>
        <v/>
      </c>
      <c r="F3260" s="94"/>
      <c r="G3260" s="76"/>
      <c r="H3260" s="81" t="str">
        <f>IFERROR(F3260*VLOOKUP(D3260,Saldo!$P$8:$U$1009,6,FALSE),"")</f>
        <v/>
      </c>
      <c r="I3260" s="78" t="str">
        <f>IFERROR(IF(D3260="","",VLOOKUP(D3260,Saldo!$P$8:$Q$1009,2,FALSE)),"")</f>
        <v/>
      </c>
      <c r="J3260" s="76"/>
      <c r="K3260" s="74" t="str">
        <f t="shared" si="50"/>
        <v/>
      </c>
    </row>
    <row r="3261" spans="1:11" ht="18.95" customHeight="1" x14ac:dyDescent="0.25">
      <c r="A3261" s="52"/>
      <c r="C3261" s="185"/>
      <c r="D3261" s="76"/>
      <c r="E3261" s="76" t="str">
        <f>IF(D3261="","",IFERROR(VLOOKUP(D3261,Cadastro!$C$9:$D$1009,2,FALSE),"NOT FOUND"))</f>
        <v/>
      </c>
      <c r="F3261" s="94"/>
      <c r="G3261" s="76"/>
      <c r="H3261" s="81" t="str">
        <f>IFERROR(F3261*VLOOKUP(D3261,Saldo!$P$8:$U$1009,6,FALSE),"")</f>
        <v/>
      </c>
      <c r="I3261" s="78" t="str">
        <f>IFERROR(IF(D3261="","",VLOOKUP(D3261,Saldo!$P$8:$Q$1009,2,FALSE)),"")</f>
        <v/>
      </c>
      <c r="J3261" s="76"/>
      <c r="K3261" s="74" t="str">
        <f t="shared" si="50"/>
        <v/>
      </c>
    </row>
    <row r="3262" spans="1:11" ht="18.95" customHeight="1" x14ac:dyDescent="0.25">
      <c r="A3262" s="52"/>
      <c r="C3262" s="185"/>
      <c r="D3262" s="76"/>
      <c r="E3262" s="76" t="str">
        <f>IF(D3262="","",IFERROR(VLOOKUP(D3262,Cadastro!$C$9:$D$1009,2,FALSE),"NOT FOUND"))</f>
        <v/>
      </c>
      <c r="F3262" s="94"/>
      <c r="G3262" s="76"/>
      <c r="H3262" s="81" t="str">
        <f>IFERROR(F3262*VLOOKUP(D3262,Saldo!$P$8:$U$1009,6,FALSE),"")</f>
        <v/>
      </c>
      <c r="I3262" s="78" t="str">
        <f>IFERROR(IF(D3262="","",VLOOKUP(D3262,Saldo!$P$8:$Q$1009,2,FALSE)),"")</f>
        <v/>
      </c>
      <c r="J3262" s="76"/>
      <c r="K3262" s="74" t="str">
        <f t="shared" si="50"/>
        <v/>
      </c>
    </row>
    <row r="3263" spans="1:11" ht="18.95" customHeight="1" x14ac:dyDescent="0.25">
      <c r="A3263" s="52"/>
      <c r="C3263" s="185"/>
      <c r="D3263" s="76"/>
      <c r="E3263" s="76" t="str">
        <f>IF(D3263="","",IFERROR(VLOOKUP(D3263,Cadastro!$C$9:$D$1009,2,FALSE),"NOT FOUND"))</f>
        <v/>
      </c>
      <c r="F3263" s="94"/>
      <c r="G3263" s="76"/>
      <c r="H3263" s="81" t="str">
        <f>IFERROR(F3263*VLOOKUP(D3263,Saldo!$P$8:$U$1009,6,FALSE),"")</f>
        <v/>
      </c>
      <c r="I3263" s="78" t="str">
        <f>IFERROR(IF(D3263="","",VLOOKUP(D3263,Saldo!$P$8:$Q$1009,2,FALSE)),"")</f>
        <v/>
      </c>
      <c r="J3263" s="76"/>
      <c r="K3263" s="74" t="str">
        <f t="shared" si="50"/>
        <v/>
      </c>
    </row>
    <row r="3264" spans="1:11" ht="18.95" customHeight="1" x14ac:dyDescent="0.25">
      <c r="A3264" s="52"/>
      <c r="C3264" s="185"/>
      <c r="D3264" s="76"/>
      <c r="E3264" s="76" t="str">
        <f>IF(D3264="","",IFERROR(VLOOKUP(D3264,Cadastro!$C$9:$D$1009,2,FALSE),"NOT FOUND"))</f>
        <v/>
      </c>
      <c r="F3264" s="94"/>
      <c r="G3264" s="76"/>
      <c r="H3264" s="81" t="str">
        <f>IFERROR(F3264*VLOOKUP(D3264,Saldo!$P$8:$U$1009,6,FALSE),"")</f>
        <v/>
      </c>
      <c r="I3264" s="78" t="str">
        <f>IFERROR(IF(D3264="","",VLOOKUP(D3264,Saldo!$P$8:$Q$1009,2,FALSE)),"")</f>
        <v/>
      </c>
      <c r="J3264" s="76"/>
      <c r="K3264" s="74" t="str">
        <f t="shared" si="50"/>
        <v/>
      </c>
    </row>
    <row r="3265" spans="1:11" ht="18.95" customHeight="1" x14ac:dyDescent="0.25">
      <c r="A3265" s="52"/>
      <c r="C3265" s="185"/>
      <c r="D3265" s="76"/>
      <c r="E3265" s="76" t="str">
        <f>IF(D3265="","",IFERROR(VLOOKUP(D3265,Cadastro!$C$9:$D$1009,2,FALSE),"NOT FOUND"))</f>
        <v/>
      </c>
      <c r="F3265" s="94"/>
      <c r="G3265" s="76"/>
      <c r="H3265" s="81" t="str">
        <f>IFERROR(F3265*VLOOKUP(D3265,Saldo!$P$8:$U$1009,6,FALSE),"")</f>
        <v/>
      </c>
      <c r="I3265" s="78" t="str">
        <f>IFERROR(IF(D3265="","",VLOOKUP(D3265,Saldo!$P$8:$Q$1009,2,FALSE)),"")</f>
        <v/>
      </c>
      <c r="J3265" s="76"/>
      <c r="K3265" s="74" t="str">
        <f t="shared" si="50"/>
        <v/>
      </c>
    </row>
    <row r="3266" spans="1:11" ht="18.95" customHeight="1" x14ac:dyDescent="0.25">
      <c r="A3266" s="52"/>
      <c r="C3266" s="185"/>
      <c r="D3266" s="76"/>
      <c r="E3266" s="76" t="str">
        <f>IF(D3266="","",IFERROR(VLOOKUP(D3266,Cadastro!$C$9:$D$1009,2,FALSE),"NOT FOUND"))</f>
        <v/>
      </c>
      <c r="F3266" s="94"/>
      <c r="G3266" s="76"/>
      <c r="H3266" s="81" t="str">
        <f>IFERROR(F3266*VLOOKUP(D3266,Saldo!$P$8:$U$1009,6,FALSE),"")</f>
        <v/>
      </c>
      <c r="I3266" s="78" t="str">
        <f>IFERROR(IF(D3266="","",VLOOKUP(D3266,Saldo!$P$8:$Q$1009,2,FALSE)),"")</f>
        <v/>
      </c>
      <c r="J3266" s="76"/>
      <c r="K3266" s="74" t="str">
        <f t="shared" si="50"/>
        <v/>
      </c>
    </row>
    <row r="3267" spans="1:11" ht="18.95" customHeight="1" x14ac:dyDescent="0.25">
      <c r="A3267" s="52"/>
      <c r="C3267" s="185"/>
      <c r="D3267" s="76"/>
      <c r="E3267" s="76" t="str">
        <f>IF(D3267="","",IFERROR(VLOOKUP(D3267,Cadastro!$C$9:$D$1009,2,FALSE),"NOT FOUND"))</f>
        <v/>
      </c>
      <c r="F3267" s="94"/>
      <c r="G3267" s="76"/>
      <c r="H3267" s="81" t="str">
        <f>IFERROR(F3267*VLOOKUP(D3267,Saldo!$P$8:$U$1009,6,FALSE),"")</f>
        <v/>
      </c>
      <c r="I3267" s="78" t="str">
        <f>IFERROR(IF(D3267="","",VLOOKUP(D3267,Saldo!$P$8:$Q$1009,2,FALSE)),"")</f>
        <v/>
      </c>
      <c r="J3267" s="76"/>
      <c r="K3267" s="74" t="str">
        <f t="shared" si="50"/>
        <v/>
      </c>
    </row>
    <row r="3268" spans="1:11" ht="18.95" customHeight="1" x14ac:dyDescent="0.25">
      <c r="A3268" s="52"/>
      <c r="C3268" s="185"/>
      <c r="D3268" s="76"/>
      <c r="E3268" s="76" t="str">
        <f>IF(D3268="","",IFERROR(VLOOKUP(D3268,Cadastro!$C$9:$D$1009,2,FALSE),"NOT FOUND"))</f>
        <v/>
      </c>
      <c r="F3268" s="94"/>
      <c r="G3268" s="76"/>
      <c r="H3268" s="81" t="str">
        <f>IFERROR(F3268*VLOOKUP(D3268,Saldo!$P$8:$U$1009,6,FALSE),"")</f>
        <v/>
      </c>
      <c r="I3268" s="78" t="str">
        <f>IFERROR(IF(D3268="","",VLOOKUP(D3268,Saldo!$P$8:$Q$1009,2,FALSE)),"")</f>
        <v/>
      </c>
      <c r="J3268" s="76"/>
      <c r="K3268" s="74" t="str">
        <f t="shared" si="50"/>
        <v/>
      </c>
    </row>
    <row r="3269" spans="1:11" ht="18.95" customHeight="1" x14ac:dyDescent="0.25">
      <c r="A3269" s="52"/>
      <c r="C3269" s="185"/>
      <c r="D3269" s="76"/>
      <c r="E3269" s="76" t="str">
        <f>IF(D3269="","",IFERROR(VLOOKUP(D3269,Cadastro!$C$9:$D$1009,2,FALSE),"NOT FOUND"))</f>
        <v/>
      </c>
      <c r="F3269" s="94"/>
      <c r="G3269" s="76"/>
      <c r="H3269" s="81" t="str">
        <f>IFERROR(F3269*VLOOKUP(D3269,Saldo!$P$8:$U$1009,6,FALSE),"")</f>
        <v/>
      </c>
      <c r="I3269" s="78" t="str">
        <f>IFERROR(IF(D3269="","",VLOOKUP(D3269,Saldo!$P$8:$Q$1009,2,FALSE)),"")</f>
        <v/>
      </c>
      <c r="J3269" s="76"/>
      <c r="K3269" s="74" t="str">
        <f t="shared" si="50"/>
        <v/>
      </c>
    </row>
    <row r="3270" spans="1:11" ht="18.95" customHeight="1" x14ac:dyDescent="0.25">
      <c r="A3270" s="52"/>
      <c r="C3270" s="185"/>
      <c r="D3270" s="76"/>
      <c r="E3270" s="76" t="str">
        <f>IF(D3270="","",IFERROR(VLOOKUP(D3270,Cadastro!$C$9:$D$1009,2,FALSE),"NOT FOUND"))</f>
        <v/>
      </c>
      <c r="F3270" s="94"/>
      <c r="G3270" s="76"/>
      <c r="H3270" s="81" t="str">
        <f>IFERROR(F3270*VLOOKUP(D3270,Saldo!$P$8:$U$1009,6,FALSE),"")</f>
        <v/>
      </c>
      <c r="I3270" s="78" t="str">
        <f>IFERROR(IF(D3270="","",VLOOKUP(D3270,Saldo!$P$8:$Q$1009,2,FALSE)),"")</f>
        <v/>
      </c>
      <c r="J3270" s="76"/>
      <c r="K3270" s="74" t="str">
        <f t="shared" si="50"/>
        <v/>
      </c>
    </row>
    <row r="3271" spans="1:11" ht="18.95" customHeight="1" x14ac:dyDescent="0.25">
      <c r="A3271" s="52"/>
      <c r="C3271" s="185"/>
      <c r="D3271" s="76"/>
      <c r="E3271" s="76" t="str">
        <f>IF(D3271="","",IFERROR(VLOOKUP(D3271,Cadastro!$C$9:$D$1009,2,FALSE),"NOT FOUND"))</f>
        <v/>
      </c>
      <c r="F3271" s="94"/>
      <c r="G3271" s="76"/>
      <c r="H3271" s="81" t="str">
        <f>IFERROR(F3271*VLOOKUP(D3271,Saldo!$P$8:$U$1009,6,FALSE),"")</f>
        <v/>
      </c>
      <c r="I3271" s="78" t="str">
        <f>IFERROR(IF(D3271="","",VLOOKUP(D3271,Saldo!$P$8:$Q$1009,2,FALSE)),"")</f>
        <v/>
      </c>
      <c r="J3271" s="76"/>
      <c r="K3271" s="74" t="str">
        <f t="shared" si="50"/>
        <v/>
      </c>
    </row>
    <row r="3272" spans="1:11" ht="18.95" customHeight="1" x14ac:dyDescent="0.25">
      <c r="A3272" s="52"/>
      <c r="C3272" s="185"/>
      <c r="D3272" s="76"/>
      <c r="E3272" s="76" t="str">
        <f>IF(D3272="","",IFERROR(VLOOKUP(D3272,Cadastro!$C$9:$D$1009,2,FALSE),"NOT FOUND"))</f>
        <v/>
      </c>
      <c r="F3272" s="94"/>
      <c r="G3272" s="76"/>
      <c r="H3272" s="81" t="str">
        <f>IFERROR(F3272*VLOOKUP(D3272,Saldo!$P$8:$U$1009,6,FALSE),"")</f>
        <v/>
      </c>
      <c r="I3272" s="78" t="str">
        <f>IFERROR(IF(D3272="","",VLOOKUP(D3272,Saldo!$P$8:$Q$1009,2,FALSE)),"")</f>
        <v/>
      </c>
      <c r="J3272" s="76"/>
      <c r="K3272" s="74" t="str">
        <f t="shared" si="50"/>
        <v/>
      </c>
    </row>
    <row r="3273" spans="1:11" ht="18.95" customHeight="1" x14ac:dyDescent="0.25">
      <c r="A3273" s="52"/>
      <c r="C3273" s="185"/>
      <c r="D3273" s="76"/>
      <c r="E3273" s="76" t="str">
        <f>IF(D3273="","",IFERROR(VLOOKUP(D3273,Cadastro!$C$9:$D$1009,2,FALSE),"NOT FOUND"))</f>
        <v/>
      </c>
      <c r="F3273" s="94"/>
      <c r="G3273" s="76"/>
      <c r="H3273" s="81" t="str">
        <f>IFERROR(F3273*VLOOKUP(D3273,Saldo!$P$8:$U$1009,6,FALSE),"")</f>
        <v/>
      </c>
      <c r="I3273" s="78" t="str">
        <f>IFERROR(IF(D3273="","",VLOOKUP(D3273,Saldo!$P$8:$Q$1009,2,FALSE)),"")</f>
        <v/>
      </c>
      <c r="J3273" s="76"/>
      <c r="K3273" s="74" t="str">
        <f t="shared" si="50"/>
        <v/>
      </c>
    </row>
    <row r="3274" spans="1:11" ht="18.95" customHeight="1" x14ac:dyDescent="0.25">
      <c r="A3274" s="52"/>
      <c r="C3274" s="185"/>
      <c r="D3274" s="76"/>
      <c r="E3274" s="76" t="str">
        <f>IF(D3274="","",IFERROR(VLOOKUP(D3274,Cadastro!$C$9:$D$1009,2,FALSE),"NOT FOUND"))</f>
        <v/>
      </c>
      <c r="F3274" s="94"/>
      <c r="G3274" s="76"/>
      <c r="H3274" s="81" t="str">
        <f>IFERROR(F3274*VLOOKUP(D3274,Saldo!$P$8:$U$1009,6,FALSE),"")</f>
        <v/>
      </c>
      <c r="I3274" s="78" t="str">
        <f>IFERROR(IF(D3274="","",VLOOKUP(D3274,Saldo!$P$8:$Q$1009,2,FALSE)),"")</f>
        <v/>
      </c>
      <c r="J3274" s="76"/>
      <c r="K3274" s="74" t="str">
        <f t="shared" ref="K3274:K3337" si="51">IF(C3274="","",MONTH(C3274))</f>
        <v/>
      </c>
    </row>
    <row r="3275" spans="1:11" ht="18.95" customHeight="1" x14ac:dyDescent="0.25">
      <c r="A3275" s="52"/>
      <c r="C3275" s="185"/>
      <c r="D3275" s="76"/>
      <c r="E3275" s="76" t="str">
        <f>IF(D3275="","",IFERROR(VLOOKUP(D3275,Cadastro!$C$9:$D$1009,2,FALSE),"NOT FOUND"))</f>
        <v/>
      </c>
      <c r="F3275" s="94"/>
      <c r="G3275" s="76"/>
      <c r="H3275" s="81" t="str">
        <f>IFERROR(F3275*VLOOKUP(D3275,Saldo!$P$8:$U$1009,6,FALSE),"")</f>
        <v/>
      </c>
      <c r="I3275" s="78" t="str">
        <f>IFERROR(IF(D3275="","",VLOOKUP(D3275,Saldo!$P$8:$Q$1009,2,FALSE)),"")</f>
        <v/>
      </c>
      <c r="J3275" s="76"/>
      <c r="K3275" s="74" t="str">
        <f t="shared" si="51"/>
        <v/>
      </c>
    </row>
    <row r="3276" spans="1:11" ht="18.95" customHeight="1" x14ac:dyDescent="0.25">
      <c r="A3276" s="52"/>
      <c r="C3276" s="185"/>
      <c r="D3276" s="76"/>
      <c r="E3276" s="76" t="str">
        <f>IF(D3276="","",IFERROR(VLOOKUP(D3276,Cadastro!$C$9:$D$1009,2,FALSE),"NOT FOUND"))</f>
        <v/>
      </c>
      <c r="F3276" s="94"/>
      <c r="G3276" s="76"/>
      <c r="H3276" s="81" t="str">
        <f>IFERROR(F3276*VLOOKUP(D3276,Saldo!$P$8:$U$1009,6,FALSE),"")</f>
        <v/>
      </c>
      <c r="I3276" s="78" t="str">
        <f>IFERROR(IF(D3276="","",VLOOKUP(D3276,Saldo!$P$8:$Q$1009,2,FALSE)),"")</f>
        <v/>
      </c>
      <c r="J3276" s="76"/>
      <c r="K3276" s="74" t="str">
        <f t="shared" si="51"/>
        <v/>
      </c>
    </row>
    <row r="3277" spans="1:11" ht="18.95" customHeight="1" x14ac:dyDescent="0.25">
      <c r="A3277" s="52"/>
      <c r="C3277" s="185"/>
      <c r="D3277" s="76"/>
      <c r="E3277" s="76" t="str">
        <f>IF(D3277="","",IFERROR(VLOOKUP(D3277,Cadastro!$C$9:$D$1009,2,FALSE),"NOT FOUND"))</f>
        <v/>
      </c>
      <c r="F3277" s="94"/>
      <c r="G3277" s="76"/>
      <c r="H3277" s="81" t="str">
        <f>IFERROR(F3277*VLOOKUP(D3277,Saldo!$P$8:$U$1009,6,FALSE),"")</f>
        <v/>
      </c>
      <c r="I3277" s="78" t="str">
        <f>IFERROR(IF(D3277="","",VLOOKUP(D3277,Saldo!$P$8:$Q$1009,2,FALSE)),"")</f>
        <v/>
      </c>
      <c r="J3277" s="76"/>
      <c r="K3277" s="74" t="str">
        <f t="shared" si="51"/>
        <v/>
      </c>
    </row>
    <row r="3278" spans="1:11" ht="18.95" customHeight="1" x14ac:dyDescent="0.25">
      <c r="A3278" s="52"/>
      <c r="C3278" s="185"/>
      <c r="D3278" s="76"/>
      <c r="E3278" s="76" t="str">
        <f>IF(D3278="","",IFERROR(VLOOKUP(D3278,Cadastro!$C$9:$D$1009,2,FALSE),"NOT FOUND"))</f>
        <v/>
      </c>
      <c r="F3278" s="94"/>
      <c r="G3278" s="76"/>
      <c r="H3278" s="81" t="str">
        <f>IFERROR(F3278*VLOOKUP(D3278,Saldo!$P$8:$U$1009,6,FALSE),"")</f>
        <v/>
      </c>
      <c r="I3278" s="78" t="str">
        <f>IFERROR(IF(D3278="","",VLOOKUP(D3278,Saldo!$P$8:$Q$1009,2,FALSE)),"")</f>
        <v/>
      </c>
      <c r="J3278" s="76"/>
      <c r="K3278" s="74" t="str">
        <f t="shared" si="51"/>
        <v/>
      </c>
    </row>
    <row r="3279" spans="1:11" ht="18.95" customHeight="1" x14ac:dyDescent="0.25">
      <c r="A3279" s="52"/>
      <c r="C3279" s="185"/>
      <c r="D3279" s="76"/>
      <c r="E3279" s="76" t="str">
        <f>IF(D3279="","",IFERROR(VLOOKUP(D3279,Cadastro!$C$9:$D$1009,2,FALSE),"NOT FOUND"))</f>
        <v/>
      </c>
      <c r="F3279" s="94"/>
      <c r="G3279" s="76"/>
      <c r="H3279" s="81" t="str">
        <f>IFERROR(F3279*VLOOKUP(D3279,Saldo!$P$8:$U$1009,6,FALSE),"")</f>
        <v/>
      </c>
      <c r="I3279" s="78" t="str">
        <f>IFERROR(IF(D3279="","",VLOOKUP(D3279,Saldo!$P$8:$Q$1009,2,FALSE)),"")</f>
        <v/>
      </c>
      <c r="J3279" s="76"/>
      <c r="K3279" s="74" t="str">
        <f t="shared" si="51"/>
        <v/>
      </c>
    </row>
    <row r="3280" spans="1:11" ht="18.95" customHeight="1" x14ac:dyDescent="0.25">
      <c r="A3280" s="52"/>
      <c r="C3280" s="185"/>
      <c r="D3280" s="76"/>
      <c r="E3280" s="76" t="str">
        <f>IF(D3280="","",IFERROR(VLOOKUP(D3280,Cadastro!$C$9:$D$1009,2,FALSE),"NOT FOUND"))</f>
        <v/>
      </c>
      <c r="F3280" s="94"/>
      <c r="G3280" s="76"/>
      <c r="H3280" s="81" t="str">
        <f>IFERROR(F3280*VLOOKUP(D3280,Saldo!$P$8:$U$1009,6,FALSE),"")</f>
        <v/>
      </c>
      <c r="I3280" s="78" t="str">
        <f>IFERROR(IF(D3280="","",VLOOKUP(D3280,Saldo!$P$8:$Q$1009,2,FALSE)),"")</f>
        <v/>
      </c>
      <c r="J3280" s="76"/>
      <c r="K3280" s="74" t="str">
        <f t="shared" si="51"/>
        <v/>
      </c>
    </row>
    <row r="3281" spans="1:11" ht="18.95" customHeight="1" x14ac:dyDescent="0.25">
      <c r="A3281" s="52"/>
      <c r="C3281" s="185"/>
      <c r="D3281" s="76"/>
      <c r="E3281" s="76" t="str">
        <f>IF(D3281="","",IFERROR(VLOOKUP(D3281,Cadastro!$C$9:$D$1009,2,FALSE),"NOT FOUND"))</f>
        <v/>
      </c>
      <c r="F3281" s="94"/>
      <c r="G3281" s="76"/>
      <c r="H3281" s="81" t="str">
        <f>IFERROR(F3281*VLOOKUP(D3281,Saldo!$P$8:$U$1009,6,FALSE),"")</f>
        <v/>
      </c>
      <c r="I3281" s="78" t="str">
        <f>IFERROR(IF(D3281="","",VLOOKUP(D3281,Saldo!$P$8:$Q$1009,2,FALSE)),"")</f>
        <v/>
      </c>
      <c r="J3281" s="76"/>
      <c r="K3281" s="74" t="str">
        <f t="shared" si="51"/>
        <v/>
      </c>
    </row>
    <row r="3282" spans="1:11" ht="18.95" customHeight="1" x14ac:dyDescent="0.25">
      <c r="A3282" s="52"/>
      <c r="C3282" s="185"/>
      <c r="D3282" s="76"/>
      <c r="E3282" s="76" t="str">
        <f>IF(D3282="","",IFERROR(VLOOKUP(D3282,Cadastro!$C$9:$D$1009,2,FALSE),"NOT FOUND"))</f>
        <v/>
      </c>
      <c r="F3282" s="94"/>
      <c r="G3282" s="76"/>
      <c r="H3282" s="81" t="str">
        <f>IFERROR(F3282*VLOOKUP(D3282,Saldo!$P$8:$U$1009,6,FALSE),"")</f>
        <v/>
      </c>
      <c r="I3282" s="78" t="str">
        <f>IFERROR(IF(D3282="","",VLOOKUP(D3282,Saldo!$P$8:$Q$1009,2,FALSE)),"")</f>
        <v/>
      </c>
      <c r="J3282" s="76"/>
      <c r="K3282" s="74" t="str">
        <f t="shared" si="51"/>
        <v/>
      </c>
    </row>
    <row r="3283" spans="1:11" ht="18.95" customHeight="1" x14ac:dyDescent="0.25">
      <c r="A3283" s="52"/>
      <c r="C3283" s="185"/>
      <c r="D3283" s="76"/>
      <c r="E3283" s="76" t="str">
        <f>IF(D3283="","",IFERROR(VLOOKUP(D3283,Cadastro!$C$9:$D$1009,2,FALSE),"NOT FOUND"))</f>
        <v/>
      </c>
      <c r="F3283" s="94"/>
      <c r="G3283" s="76"/>
      <c r="H3283" s="81" t="str">
        <f>IFERROR(F3283*VLOOKUP(D3283,Saldo!$P$8:$U$1009,6,FALSE),"")</f>
        <v/>
      </c>
      <c r="I3283" s="78" t="str">
        <f>IFERROR(IF(D3283="","",VLOOKUP(D3283,Saldo!$P$8:$Q$1009,2,FALSE)),"")</f>
        <v/>
      </c>
      <c r="J3283" s="76"/>
      <c r="K3283" s="74" t="str">
        <f t="shared" si="51"/>
        <v/>
      </c>
    </row>
    <row r="3284" spans="1:11" ht="18.95" customHeight="1" x14ac:dyDescent="0.25">
      <c r="A3284" s="52"/>
      <c r="C3284" s="185"/>
      <c r="D3284" s="76"/>
      <c r="E3284" s="76" t="str">
        <f>IF(D3284="","",IFERROR(VLOOKUP(D3284,Cadastro!$C$9:$D$1009,2,FALSE),"NOT FOUND"))</f>
        <v/>
      </c>
      <c r="F3284" s="94"/>
      <c r="G3284" s="76"/>
      <c r="H3284" s="81" t="str">
        <f>IFERROR(F3284*VLOOKUP(D3284,Saldo!$P$8:$U$1009,6,FALSE),"")</f>
        <v/>
      </c>
      <c r="I3284" s="78" t="str">
        <f>IFERROR(IF(D3284="","",VLOOKUP(D3284,Saldo!$P$8:$Q$1009,2,FALSE)),"")</f>
        <v/>
      </c>
      <c r="J3284" s="76"/>
      <c r="K3284" s="74" t="str">
        <f t="shared" si="51"/>
        <v/>
      </c>
    </row>
    <row r="3285" spans="1:11" ht="18.95" customHeight="1" x14ac:dyDescent="0.25">
      <c r="A3285" s="52"/>
      <c r="C3285" s="185"/>
      <c r="D3285" s="76"/>
      <c r="E3285" s="76" t="str">
        <f>IF(D3285="","",IFERROR(VLOOKUP(D3285,Cadastro!$C$9:$D$1009,2,FALSE),"NOT FOUND"))</f>
        <v/>
      </c>
      <c r="F3285" s="94"/>
      <c r="G3285" s="76"/>
      <c r="H3285" s="81" t="str">
        <f>IFERROR(F3285*VLOOKUP(D3285,Saldo!$P$8:$U$1009,6,FALSE),"")</f>
        <v/>
      </c>
      <c r="I3285" s="78" t="str">
        <f>IFERROR(IF(D3285="","",VLOOKUP(D3285,Saldo!$P$8:$Q$1009,2,FALSE)),"")</f>
        <v/>
      </c>
      <c r="J3285" s="76"/>
      <c r="K3285" s="74" t="str">
        <f t="shared" si="51"/>
        <v/>
      </c>
    </row>
    <row r="3286" spans="1:11" ht="18.95" customHeight="1" x14ac:dyDescent="0.25">
      <c r="A3286" s="52"/>
      <c r="C3286" s="185"/>
      <c r="D3286" s="76"/>
      <c r="E3286" s="76" t="str">
        <f>IF(D3286="","",IFERROR(VLOOKUP(D3286,Cadastro!$C$9:$D$1009,2,FALSE),"NOT FOUND"))</f>
        <v/>
      </c>
      <c r="F3286" s="94"/>
      <c r="G3286" s="76"/>
      <c r="H3286" s="81" t="str">
        <f>IFERROR(F3286*VLOOKUP(D3286,Saldo!$P$8:$U$1009,6,FALSE),"")</f>
        <v/>
      </c>
      <c r="I3286" s="78" t="str">
        <f>IFERROR(IF(D3286="","",VLOOKUP(D3286,Saldo!$P$8:$Q$1009,2,FALSE)),"")</f>
        <v/>
      </c>
      <c r="J3286" s="76"/>
      <c r="K3286" s="74" t="str">
        <f t="shared" si="51"/>
        <v/>
      </c>
    </row>
    <row r="3287" spans="1:11" ht="18.95" customHeight="1" x14ac:dyDescent="0.25">
      <c r="A3287" s="52"/>
      <c r="C3287" s="185"/>
      <c r="D3287" s="76"/>
      <c r="E3287" s="76" t="str">
        <f>IF(D3287="","",IFERROR(VLOOKUP(D3287,Cadastro!$C$9:$D$1009,2,FALSE),"NOT FOUND"))</f>
        <v/>
      </c>
      <c r="F3287" s="94"/>
      <c r="G3287" s="76"/>
      <c r="H3287" s="81" t="str">
        <f>IFERROR(F3287*VLOOKUP(D3287,Saldo!$P$8:$U$1009,6,FALSE),"")</f>
        <v/>
      </c>
      <c r="I3287" s="78" t="str">
        <f>IFERROR(IF(D3287="","",VLOOKUP(D3287,Saldo!$P$8:$Q$1009,2,FALSE)),"")</f>
        <v/>
      </c>
      <c r="J3287" s="76"/>
      <c r="K3287" s="74" t="str">
        <f t="shared" si="51"/>
        <v/>
      </c>
    </row>
    <row r="3288" spans="1:11" ht="18.95" customHeight="1" x14ac:dyDescent="0.25">
      <c r="A3288" s="52"/>
      <c r="C3288" s="185"/>
      <c r="D3288" s="76"/>
      <c r="E3288" s="76" t="str">
        <f>IF(D3288="","",IFERROR(VLOOKUP(D3288,Cadastro!$C$9:$D$1009,2,FALSE),"NOT FOUND"))</f>
        <v/>
      </c>
      <c r="F3288" s="94"/>
      <c r="G3288" s="76"/>
      <c r="H3288" s="81" t="str">
        <f>IFERROR(F3288*VLOOKUP(D3288,Saldo!$P$8:$U$1009,6,FALSE),"")</f>
        <v/>
      </c>
      <c r="I3288" s="78" t="str">
        <f>IFERROR(IF(D3288="","",VLOOKUP(D3288,Saldo!$P$8:$Q$1009,2,FALSE)),"")</f>
        <v/>
      </c>
      <c r="J3288" s="76"/>
      <c r="K3288" s="74" t="str">
        <f t="shared" si="51"/>
        <v/>
      </c>
    </row>
    <row r="3289" spans="1:11" ht="18.95" customHeight="1" x14ac:dyDescent="0.25">
      <c r="A3289" s="52"/>
      <c r="C3289" s="185"/>
      <c r="D3289" s="76"/>
      <c r="E3289" s="76" t="str">
        <f>IF(D3289="","",IFERROR(VLOOKUP(D3289,Cadastro!$C$9:$D$1009,2,FALSE),"NOT FOUND"))</f>
        <v/>
      </c>
      <c r="F3289" s="94"/>
      <c r="G3289" s="76"/>
      <c r="H3289" s="81" t="str">
        <f>IFERROR(F3289*VLOOKUP(D3289,Saldo!$P$8:$U$1009,6,FALSE),"")</f>
        <v/>
      </c>
      <c r="I3289" s="78" t="str">
        <f>IFERROR(IF(D3289="","",VLOOKUP(D3289,Saldo!$P$8:$Q$1009,2,FALSE)),"")</f>
        <v/>
      </c>
      <c r="J3289" s="76"/>
      <c r="K3289" s="74" t="str">
        <f t="shared" si="51"/>
        <v/>
      </c>
    </row>
    <row r="3290" spans="1:11" ht="18.95" customHeight="1" x14ac:dyDescent="0.25">
      <c r="A3290" s="52"/>
      <c r="C3290" s="185"/>
      <c r="D3290" s="76"/>
      <c r="E3290" s="76" t="str">
        <f>IF(D3290="","",IFERROR(VLOOKUP(D3290,Cadastro!$C$9:$D$1009,2,FALSE),"NOT FOUND"))</f>
        <v/>
      </c>
      <c r="F3290" s="94"/>
      <c r="G3290" s="76"/>
      <c r="H3290" s="81" t="str">
        <f>IFERROR(F3290*VLOOKUP(D3290,Saldo!$P$8:$U$1009,6,FALSE),"")</f>
        <v/>
      </c>
      <c r="I3290" s="78" t="str">
        <f>IFERROR(IF(D3290="","",VLOOKUP(D3290,Saldo!$P$8:$Q$1009,2,FALSE)),"")</f>
        <v/>
      </c>
      <c r="J3290" s="76"/>
      <c r="K3290" s="74" t="str">
        <f t="shared" si="51"/>
        <v/>
      </c>
    </row>
    <row r="3291" spans="1:11" ht="18.95" customHeight="1" x14ac:dyDescent="0.25">
      <c r="A3291" s="52"/>
      <c r="C3291" s="185"/>
      <c r="D3291" s="76"/>
      <c r="E3291" s="76" t="str">
        <f>IF(D3291="","",IFERROR(VLOOKUP(D3291,Cadastro!$C$9:$D$1009,2,FALSE),"NOT FOUND"))</f>
        <v/>
      </c>
      <c r="F3291" s="94"/>
      <c r="G3291" s="76"/>
      <c r="H3291" s="81" t="str">
        <f>IFERROR(F3291*VLOOKUP(D3291,Saldo!$P$8:$U$1009,6,FALSE),"")</f>
        <v/>
      </c>
      <c r="I3291" s="78" t="str">
        <f>IFERROR(IF(D3291="","",VLOOKUP(D3291,Saldo!$P$8:$Q$1009,2,FALSE)),"")</f>
        <v/>
      </c>
      <c r="J3291" s="76"/>
      <c r="K3291" s="74" t="str">
        <f t="shared" si="51"/>
        <v/>
      </c>
    </row>
    <row r="3292" spans="1:11" ht="18.95" customHeight="1" x14ac:dyDescent="0.25">
      <c r="A3292" s="52"/>
      <c r="C3292" s="185"/>
      <c r="D3292" s="76"/>
      <c r="E3292" s="76" t="str">
        <f>IF(D3292="","",IFERROR(VLOOKUP(D3292,Cadastro!$C$9:$D$1009,2,FALSE),"NOT FOUND"))</f>
        <v/>
      </c>
      <c r="F3292" s="94"/>
      <c r="G3292" s="76"/>
      <c r="H3292" s="81" t="str">
        <f>IFERROR(F3292*VLOOKUP(D3292,Saldo!$P$8:$U$1009,6,FALSE),"")</f>
        <v/>
      </c>
      <c r="I3292" s="78" t="str">
        <f>IFERROR(IF(D3292="","",VLOOKUP(D3292,Saldo!$P$8:$Q$1009,2,FALSE)),"")</f>
        <v/>
      </c>
      <c r="J3292" s="76"/>
      <c r="K3292" s="74" t="str">
        <f t="shared" si="51"/>
        <v/>
      </c>
    </row>
    <row r="3293" spans="1:11" ht="18.95" customHeight="1" x14ac:dyDescent="0.25">
      <c r="A3293" s="52"/>
      <c r="C3293" s="185"/>
      <c r="D3293" s="76"/>
      <c r="E3293" s="76" t="str">
        <f>IF(D3293="","",IFERROR(VLOOKUP(D3293,Cadastro!$C$9:$D$1009,2,FALSE),"NOT FOUND"))</f>
        <v/>
      </c>
      <c r="F3293" s="94"/>
      <c r="G3293" s="76"/>
      <c r="H3293" s="81" t="str">
        <f>IFERROR(F3293*VLOOKUP(D3293,Saldo!$P$8:$U$1009,6,FALSE),"")</f>
        <v/>
      </c>
      <c r="I3293" s="78" t="str">
        <f>IFERROR(IF(D3293="","",VLOOKUP(D3293,Saldo!$P$8:$Q$1009,2,FALSE)),"")</f>
        <v/>
      </c>
      <c r="J3293" s="76"/>
      <c r="K3293" s="74" t="str">
        <f t="shared" si="51"/>
        <v/>
      </c>
    </row>
    <row r="3294" spans="1:11" ht="18.95" customHeight="1" x14ac:dyDescent="0.25">
      <c r="A3294" s="52"/>
      <c r="C3294" s="185"/>
      <c r="D3294" s="76"/>
      <c r="E3294" s="76" t="str">
        <f>IF(D3294="","",IFERROR(VLOOKUP(D3294,Cadastro!$C$9:$D$1009,2,FALSE),"NOT FOUND"))</f>
        <v/>
      </c>
      <c r="F3294" s="94"/>
      <c r="G3294" s="76"/>
      <c r="H3294" s="81" t="str">
        <f>IFERROR(F3294*VLOOKUP(D3294,Saldo!$P$8:$U$1009,6,FALSE),"")</f>
        <v/>
      </c>
      <c r="I3294" s="78" t="str">
        <f>IFERROR(IF(D3294="","",VLOOKUP(D3294,Saldo!$P$8:$Q$1009,2,FALSE)),"")</f>
        <v/>
      </c>
      <c r="J3294" s="76"/>
      <c r="K3294" s="74" t="str">
        <f t="shared" si="51"/>
        <v/>
      </c>
    </row>
    <row r="3295" spans="1:11" ht="18.95" customHeight="1" x14ac:dyDescent="0.25">
      <c r="A3295" s="52"/>
      <c r="C3295" s="185"/>
      <c r="D3295" s="76"/>
      <c r="E3295" s="76" t="str">
        <f>IF(D3295="","",IFERROR(VLOOKUP(D3295,Cadastro!$C$9:$D$1009,2,FALSE),"NOT FOUND"))</f>
        <v/>
      </c>
      <c r="F3295" s="94"/>
      <c r="G3295" s="76"/>
      <c r="H3295" s="81" t="str">
        <f>IFERROR(F3295*VLOOKUP(D3295,Saldo!$P$8:$U$1009,6,FALSE),"")</f>
        <v/>
      </c>
      <c r="I3295" s="78" t="str">
        <f>IFERROR(IF(D3295="","",VLOOKUP(D3295,Saldo!$P$8:$Q$1009,2,FALSE)),"")</f>
        <v/>
      </c>
      <c r="J3295" s="76"/>
      <c r="K3295" s="74" t="str">
        <f t="shared" si="51"/>
        <v/>
      </c>
    </row>
    <row r="3296" spans="1:11" ht="18.95" customHeight="1" x14ac:dyDescent="0.25">
      <c r="A3296" s="52"/>
      <c r="C3296" s="185"/>
      <c r="D3296" s="76"/>
      <c r="E3296" s="76" t="str">
        <f>IF(D3296="","",IFERROR(VLOOKUP(D3296,Cadastro!$C$9:$D$1009,2,FALSE),"NOT FOUND"))</f>
        <v/>
      </c>
      <c r="F3296" s="94"/>
      <c r="G3296" s="76"/>
      <c r="H3296" s="81" t="str">
        <f>IFERROR(F3296*VLOOKUP(D3296,Saldo!$P$8:$U$1009,6,FALSE),"")</f>
        <v/>
      </c>
      <c r="I3296" s="78" t="str">
        <f>IFERROR(IF(D3296="","",VLOOKUP(D3296,Saldo!$P$8:$Q$1009,2,FALSE)),"")</f>
        <v/>
      </c>
      <c r="J3296" s="76"/>
      <c r="K3296" s="74" t="str">
        <f t="shared" si="51"/>
        <v/>
      </c>
    </row>
    <row r="3297" spans="1:11" ht="18.95" customHeight="1" x14ac:dyDescent="0.25">
      <c r="A3297" s="52"/>
      <c r="C3297" s="185"/>
      <c r="D3297" s="76"/>
      <c r="E3297" s="76" t="str">
        <f>IF(D3297="","",IFERROR(VLOOKUP(D3297,Cadastro!$C$9:$D$1009,2,FALSE),"NOT FOUND"))</f>
        <v/>
      </c>
      <c r="F3297" s="94"/>
      <c r="G3297" s="76"/>
      <c r="H3297" s="81" t="str">
        <f>IFERROR(F3297*VLOOKUP(D3297,Saldo!$P$8:$U$1009,6,FALSE),"")</f>
        <v/>
      </c>
      <c r="I3297" s="78" t="str">
        <f>IFERROR(IF(D3297="","",VLOOKUP(D3297,Saldo!$P$8:$Q$1009,2,FALSE)),"")</f>
        <v/>
      </c>
      <c r="J3297" s="76"/>
      <c r="K3297" s="74" t="str">
        <f t="shared" si="51"/>
        <v/>
      </c>
    </row>
    <row r="3298" spans="1:11" ht="18.95" customHeight="1" x14ac:dyDescent="0.25">
      <c r="A3298" s="52"/>
      <c r="C3298" s="185"/>
      <c r="D3298" s="76"/>
      <c r="E3298" s="76" t="str">
        <f>IF(D3298="","",IFERROR(VLOOKUP(D3298,Cadastro!$C$9:$D$1009,2,FALSE),"NOT FOUND"))</f>
        <v/>
      </c>
      <c r="F3298" s="94"/>
      <c r="G3298" s="76"/>
      <c r="H3298" s="81" t="str">
        <f>IFERROR(F3298*VLOOKUP(D3298,Saldo!$P$8:$U$1009,6,FALSE),"")</f>
        <v/>
      </c>
      <c r="I3298" s="78" t="str">
        <f>IFERROR(IF(D3298="","",VLOOKUP(D3298,Saldo!$P$8:$Q$1009,2,FALSE)),"")</f>
        <v/>
      </c>
      <c r="J3298" s="76"/>
      <c r="K3298" s="74" t="str">
        <f t="shared" si="51"/>
        <v/>
      </c>
    </row>
    <row r="3299" spans="1:11" ht="18.95" customHeight="1" x14ac:dyDescent="0.25">
      <c r="A3299" s="52"/>
      <c r="C3299" s="185"/>
      <c r="D3299" s="76"/>
      <c r="E3299" s="76" t="str">
        <f>IF(D3299="","",IFERROR(VLOOKUP(D3299,Cadastro!$C$9:$D$1009,2,FALSE),"NOT FOUND"))</f>
        <v/>
      </c>
      <c r="F3299" s="94"/>
      <c r="G3299" s="76"/>
      <c r="H3299" s="81" t="str">
        <f>IFERROR(F3299*VLOOKUP(D3299,Saldo!$P$8:$U$1009,6,FALSE),"")</f>
        <v/>
      </c>
      <c r="I3299" s="78" t="str">
        <f>IFERROR(IF(D3299="","",VLOOKUP(D3299,Saldo!$P$8:$Q$1009,2,FALSE)),"")</f>
        <v/>
      </c>
      <c r="J3299" s="76"/>
      <c r="K3299" s="74" t="str">
        <f t="shared" si="51"/>
        <v/>
      </c>
    </row>
    <row r="3300" spans="1:11" ht="18.95" customHeight="1" x14ac:dyDescent="0.25">
      <c r="A3300" s="52"/>
      <c r="C3300" s="185"/>
      <c r="D3300" s="76"/>
      <c r="E3300" s="76" t="str">
        <f>IF(D3300="","",IFERROR(VLOOKUP(D3300,Cadastro!$C$9:$D$1009,2,FALSE),"NOT FOUND"))</f>
        <v/>
      </c>
      <c r="F3300" s="94"/>
      <c r="G3300" s="76"/>
      <c r="H3300" s="81" t="str">
        <f>IFERROR(F3300*VLOOKUP(D3300,Saldo!$P$8:$U$1009,6,FALSE),"")</f>
        <v/>
      </c>
      <c r="I3300" s="78" t="str">
        <f>IFERROR(IF(D3300="","",VLOOKUP(D3300,Saldo!$P$8:$Q$1009,2,FALSE)),"")</f>
        <v/>
      </c>
      <c r="J3300" s="76"/>
      <c r="K3300" s="74" t="str">
        <f t="shared" si="51"/>
        <v/>
      </c>
    </row>
    <row r="3301" spans="1:11" ht="18.95" customHeight="1" x14ac:dyDescent="0.25">
      <c r="A3301" s="52"/>
      <c r="C3301" s="185"/>
      <c r="D3301" s="76"/>
      <c r="E3301" s="76" t="str">
        <f>IF(D3301="","",IFERROR(VLOOKUP(D3301,Cadastro!$C$9:$D$1009,2,FALSE),"NOT FOUND"))</f>
        <v/>
      </c>
      <c r="F3301" s="94"/>
      <c r="G3301" s="76"/>
      <c r="H3301" s="81" t="str">
        <f>IFERROR(F3301*VLOOKUP(D3301,Saldo!$P$8:$U$1009,6,FALSE),"")</f>
        <v/>
      </c>
      <c r="I3301" s="78" t="str">
        <f>IFERROR(IF(D3301="","",VLOOKUP(D3301,Saldo!$P$8:$Q$1009,2,FALSE)),"")</f>
        <v/>
      </c>
      <c r="J3301" s="76"/>
      <c r="K3301" s="74" t="str">
        <f t="shared" si="51"/>
        <v/>
      </c>
    </row>
    <row r="3302" spans="1:11" ht="18.95" customHeight="1" x14ac:dyDescent="0.25">
      <c r="A3302" s="52"/>
      <c r="C3302" s="185"/>
      <c r="D3302" s="76"/>
      <c r="E3302" s="76" t="str">
        <f>IF(D3302="","",IFERROR(VLOOKUP(D3302,Cadastro!$C$9:$D$1009,2,FALSE),"NOT FOUND"))</f>
        <v/>
      </c>
      <c r="F3302" s="94"/>
      <c r="G3302" s="76"/>
      <c r="H3302" s="81" t="str">
        <f>IFERROR(F3302*VLOOKUP(D3302,Saldo!$P$8:$U$1009,6,FALSE),"")</f>
        <v/>
      </c>
      <c r="I3302" s="78" t="str">
        <f>IFERROR(IF(D3302="","",VLOOKUP(D3302,Saldo!$P$8:$Q$1009,2,FALSE)),"")</f>
        <v/>
      </c>
      <c r="J3302" s="76"/>
      <c r="K3302" s="74" t="str">
        <f t="shared" si="51"/>
        <v/>
      </c>
    </row>
    <row r="3303" spans="1:11" ht="18.95" customHeight="1" x14ac:dyDescent="0.25">
      <c r="A3303" s="52"/>
      <c r="C3303" s="185"/>
      <c r="D3303" s="76"/>
      <c r="E3303" s="76" t="str">
        <f>IF(D3303="","",IFERROR(VLOOKUP(D3303,Cadastro!$C$9:$D$1009,2,FALSE),"NOT FOUND"))</f>
        <v/>
      </c>
      <c r="F3303" s="94"/>
      <c r="G3303" s="76"/>
      <c r="H3303" s="81" t="str">
        <f>IFERROR(F3303*VLOOKUP(D3303,Saldo!$P$8:$U$1009,6,FALSE),"")</f>
        <v/>
      </c>
      <c r="I3303" s="78" t="str">
        <f>IFERROR(IF(D3303="","",VLOOKUP(D3303,Saldo!$P$8:$Q$1009,2,FALSE)),"")</f>
        <v/>
      </c>
      <c r="J3303" s="76"/>
      <c r="K3303" s="74" t="str">
        <f t="shared" si="51"/>
        <v/>
      </c>
    </row>
    <row r="3304" spans="1:11" ht="18.95" customHeight="1" x14ac:dyDescent="0.25">
      <c r="A3304" s="52"/>
      <c r="C3304" s="185"/>
      <c r="D3304" s="76"/>
      <c r="E3304" s="76" t="str">
        <f>IF(D3304="","",IFERROR(VLOOKUP(D3304,Cadastro!$C$9:$D$1009,2,FALSE),"NOT FOUND"))</f>
        <v/>
      </c>
      <c r="F3304" s="94"/>
      <c r="G3304" s="76"/>
      <c r="H3304" s="81" t="str">
        <f>IFERROR(F3304*VLOOKUP(D3304,Saldo!$P$8:$U$1009,6,FALSE),"")</f>
        <v/>
      </c>
      <c r="I3304" s="78" t="str">
        <f>IFERROR(IF(D3304="","",VLOOKUP(D3304,Saldo!$P$8:$Q$1009,2,FALSE)),"")</f>
        <v/>
      </c>
      <c r="J3304" s="76"/>
      <c r="K3304" s="74" t="str">
        <f t="shared" si="51"/>
        <v/>
      </c>
    </row>
    <row r="3305" spans="1:11" ht="18.95" customHeight="1" x14ac:dyDescent="0.25">
      <c r="A3305" s="52"/>
      <c r="C3305" s="185"/>
      <c r="D3305" s="76"/>
      <c r="E3305" s="76" t="str">
        <f>IF(D3305="","",IFERROR(VLOOKUP(D3305,Cadastro!$C$9:$D$1009,2,FALSE),"NOT FOUND"))</f>
        <v/>
      </c>
      <c r="F3305" s="94"/>
      <c r="G3305" s="76"/>
      <c r="H3305" s="81" t="str">
        <f>IFERROR(F3305*VLOOKUP(D3305,Saldo!$P$8:$U$1009,6,FALSE),"")</f>
        <v/>
      </c>
      <c r="I3305" s="78" t="str">
        <f>IFERROR(IF(D3305="","",VLOOKUP(D3305,Saldo!$P$8:$Q$1009,2,FALSE)),"")</f>
        <v/>
      </c>
      <c r="J3305" s="76"/>
      <c r="K3305" s="74" t="str">
        <f t="shared" si="51"/>
        <v/>
      </c>
    </row>
    <row r="3306" spans="1:11" ht="18.95" customHeight="1" x14ac:dyDescent="0.25">
      <c r="A3306" s="52"/>
      <c r="C3306" s="185"/>
      <c r="D3306" s="76"/>
      <c r="E3306" s="76" t="str">
        <f>IF(D3306="","",IFERROR(VLOOKUP(D3306,Cadastro!$C$9:$D$1009,2,FALSE),"NOT FOUND"))</f>
        <v/>
      </c>
      <c r="F3306" s="94"/>
      <c r="G3306" s="76"/>
      <c r="H3306" s="81" t="str">
        <f>IFERROR(F3306*VLOOKUP(D3306,Saldo!$P$8:$U$1009,6,FALSE),"")</f>
        <v/>
      </c>
      <c r="I3306" s="78" t="str">
        <f>IFERROR(IF(D3306="","",VLOOKUP(D3306,Saldo!$P$8:$Q$1009,2,FALSE)),"")</f>
        <v/>
      </c>
      <c r="J3306" s="76"/>
      <c r="K3306" s="74" t="str">
        <f t="shared" si="51"/>
        <v/>
      </c>
    </row>
    <row r="3307" spans="1:11" ht="18.95" customHeight="1" x14ac:dyDescent="0.25">
      <c r="A3307" s="52"/>
      <c r="C3307" s="185"/>
      <c r="D3307" s="76"/>
      <c r="E3307" s="76" t="str">
        <f>IF(D3307="","",IFERROR(VLOOKUP(D3307,Cadastro!$C$9:$D$1009,2,FALSE),"NOT FOUND"))</f>
        <v/>
      </c>
      <c r="F3307" s="94"/>
      <c r="G3307" s="76"/>
      <c r="H3307" s="81" t="str">
        <f>IFERROR(F3307*VLOOKUP(D3307,Saldo!$P$8:$U$1009,6,FALSE),"")</f>
        <v/>
      </c>
      <c r="I3307" s="78" t="str">
        <f>IFERROR(IF(D3307="","",VLOOKUP(D3307,Saldo!$P$8:$Q$1009,2,FALSE)),"")</f>
        <v/>
      </c>
      <c r="J3307" s="76"/>
      <c r="K3307" s="74" t="str">
        <f t="shared" si="51"/>
        <v/>
      </c>
    </row>
    <row r="3308" spans="1:11" ht="18.95" customHeight="1" x14ac:dyDescent="0.25">
      <c r="A3308" s="52"/>
      <c r="C3308" s="185"/>
      <c r="D3308" s="76"/>
      <c r="E3308" s="76" t="str">
        <f>IF(D3308="","",IFERROR(VLOOKUP(D3308,Cadastro!$C$9:$D$1009,2,FALSE),"NOT FOUND"))</f>
        <v/>
      </c>
      <c r="F3308" s="94"/>
      <c r="G3308" s="76"/>
      <c r="H3308" s="81" t="str">
        <f>IFERROR(F3308*VLOOKUP(D3308,Saldo!$P$8:$U$1009,6,FALSE),"")</f>
        <v/>
      </c>
      <c r="I3308" s="78" t="str">
        <f>IFERROR(IF(D3308="","",VLOOKUP(D3308,Saldo!$P$8:$Q$1009,2,FALSE)),"")</f>
        <v/>
      </c>
      <c r="J3308" s="76"/>
      <c r="K3308" s="74" t="str">
        <f t="shared" si="51"/>
        <v/>
      </c>
    </row>
    <row r="3309" spans="1:11" ht="18.95" customHeight="1" x14ac:dyDescent="0.25">
      <c r="A3309" s="52"/>
      <c r="C3309" s="185"/>
      <c r="D3309" s="76"/>
      <c r="E3309" s="76" t="str">
        <f>IF(D3309="","",IFERROR(VLOOKUP(D3309,Cadastro!$C$9:$D$1009,2,FALSE),"NOT FOUND"))</f>
        <v/>
      </c>
      <c r="F3309" s="94"/>
      <c r="G3309" s="76"/>
      <c r="H3309" s="81" t="str">
        <f>IFERROR(F3309*VLOOKUP(D3309,Saldo!$P$8:$U$1009,6,FALSE),"")</f>
        <v/>
      </c>
      <c r="I3309" s="78" t="str">
        <f>IFERROR(IF(D3309="","",VLOOKUP(D3309,Saldo!$P$8:$Q$1009,2,FALSE)),"")</f>
        <v/>
      </c>
      <c r="J3309" s="76"/>
      <c r="K3309" s="74" t="str">
        <f t="shared" si="51"/>
        <v/>
      </c>
    </row>
    <row r="3310" spans="1:11" ht="18.95" customHeight="1" x14ac:dyDescent="0.25">
      <c r="A3310" s="52"/>
      <c r="C3310" s="185"/>
      <c r="D3310" s="76"/>
      <c r="E3310" s="76" t="str">
        <f>IF(D3310="","",IFERROR(VLOOKUP(D3310,Cadastro!$C$9:$D$1009,2,FALSE),"NOT FOUND"))</f>
        <v/>
      </c>
      <c r="F3310" s="94"/>
      <c r="G3310" s="76"/>
      <c r="H3310" s="81" t="str">
        <f>IFERROR(F3310*VLOOKUP(D3310,Saldo!$P$8:$U$1009,6,FALSE),"")</f>
        <v/>
      </c>
      <c r="I3310" s="78" t="str">
        <f>IFERROR(IF(D3310="","",VLOOKUP(D3310,Saldo!$P$8:$Q$1009,2,FALSE)),"")</f>
        <v/>
      </c>
      <c r="J3310" s="76"/>
      <c r="K3310" s="74" t="str">
        <f t="shared" si="51"/>
        <v/>
      </c>
    </row>
    <row r="3311" spans="1:11" ht="18.95" customHeight="1" x14ac:dyDescent="0.25">
      <c r="A3311" s="52"/>
      <c r="C3311" s="185"/>
      <c r="D3311" s="76"/>
      <c r="E3311" s="76" t="str">
        <f>IF(D3311="","",IFERROR(VLOOKUP(D3311,Cadastro!$C$9:$D$1009,2,FALSE),"NOT FOUND"))</f>
        <v/>
      </c>
      <c r="F3311" s="94"/>
      <c r="G3311" s="76"/>
      <c r="H3311" s="81" t="str">
        <f>IFERROR(F3311*VLOOKUP(D3311,Saldo!$P$8:$U$1009,6,FALSE),"")</f>
        <v/>
      </c>
      <c r="I3311" s="78" t="str">
        <f>IFERROR(IF(D3311="","",VLOOKUP(D3311,Saldo!$P$8:$Q$1009,2,FALSE)),"")</f>
        <v/>
      </c>
      <c r="J3311" s="76"/>
      <c r="K3311" s="74" t="str">
        <f t="shared" si="51"/>
        <v/>
      </c>
    </row>
    <row r="3312" spans="1:11" ht="18.95" customHeight="1" x14ac:dyDescent="0.25">
      <c r="A3312" s="52"/>
      <c r="C3312" s="185"/>
      <c r="D3312" s="76"/>
      <c r="E3312" s="76" t="str">
        <f>IF(D3312="","",IFERROR(VLOOKUP(D3312,Cadastro!$C$9:$D$1009,2,FALSE),"NOT FOUND"))</f>
        <v/>
      </c>
      <c r="F3312" s="94"/>
      <c r="G3312" s="76"/>
      <c r="H3312" s="81" t="str">
        <f>IFERROR(F3312*VLOOKUP(D3312,Saldo!$P$8:$U$1009,6,FALSE),"")</f>
        <v/>
      </c>
      <c r="I3312" s="78" t="str">
        <f>IFERROR(IF(D3312="","",VLOOKUP(D3312,Saldo!$P$8:$Q$1009,2,FALSE)),"")</f>
        <v/>
      </c>
      <c r="J3312" s="76"/>
      <c r="K3312" s="74" t="str">
        <f t="shared" si="51"/>
        <v/>
      </c>
    </row>
    <row r="3313" spans="1:11" ht="18.95" customHeight="1" x14ac:dyDescent="0.25">
      <c r="A3313" s="52"/>
      <c r="C3313" s="185"/>
      <c r="D3313" s="76"/>
      <c r="E3313" s="76" t="str">
        <f>IF(D3313="","",IFERROR(VLOOKUP(D3313,Cadastro!$C$9:$D$1009,2,FALSE),"NOT FOUND"))</f>
        <v/>
      </c>
      <c r="F3313" s="94"/>
      <c r="G3313" s="76"/>
      <c r="H3313" s="81" t="str">
        <f>IFERROR(F3313*VLOOKUP(D3313,Saldo!$P$8:$U$1009,6,FALSE),"")</f>
        <v/>
      </c>
      <c r="I3313" s="78" t="str">
        <f>IFERROR(IF(D3313="","",VLOOKUP(D3313,Saldo!$P$8:$Q$1009,2,FALSE)),"")</f>
        <v/>
      </c>
      <c r="J3313" s="76"/>
      <c r="K3313" s="74" t="str">
        <f t="shared" si="51"/>
        <v/>
      </c>
    </row>
    <row r="3314" spans="1:11" ht="18.95" customHeight="1" x14ac:dyDescent="0.25">
      <c r="A3314" s="52"/>
      <c r="C3314" s="185"/>
      <c r="D3314" s="76"/>
      <c r="E3314" s="76" t="str">
        <f>IF(D3314="","",IFERROR(VLOOKUP(D3314,Cadastro!$C$9:$D$1009,2,FALSE),"NOT FOUND"))</f>
        <v/>
      </c>
      <c r="F3314" s="94"/>
      <c r="G3314" s="76"/>
      <c r="H3314" s="81" t="str">
        <f>IFERROR(F3314*VLOOKUP(D3314,Saldo!$P$8:$U$1009,6,FALSE),"")</f>
        <v/>
      </c>
      <c r="I3314" s="78" t="str">
        <f>IFERROR(IF(D3314="","",VLOOKUP(D3314,Saldo!$P$8:$Q$1009,2,FALSE)),"")</f>
        <v/>
      </c>
      <c r="J3314" s="76"/>
      <c r="K3314" s="74" t="str">
        <f t="shared" si="51"/>
        <v/>
      </c>
    </row>
    <row r="3315" spans="1:11" ht="18.95" customHeight="1" x14ac:dyDescent="0.25">
      <c r="A3315" s="52"/>
      <c r="C3315" s="185"/>
      <c r="D3315" s="76"/>
      <c r="E3315" s="76" t="str">
        <f>IF(D3315="","",IFERROR(VLOOKUP(D3315,Cadastro!$C$9:$D$1009,2,FALSE),"NOT FOUND"))</f>
        <v/>
      </c>
      <c r="F3315" s="94"/>
      <c r="G3315" s="76"/>
      <c r="H3315" s="81" t="str">
        <f>IFERROR(F3315*VLOOKUP(D3315,Saldo!$P$8:$U$1009,6,FALSE),"")</f>
        <v/>
      </c>
      <c r="I3315" s="78" t="str">
        <f>IFERROR(IF(D3315="","",VLOOKUP(D3315,Saldo!$P$8:$Q$1009,2,FALSE)),"")</f>
        <v/>
      </c>
      <c r="J3315" s="76"/>
      <c r="K3315" s="74" t="str">
        <f t="shared" si="51"/>
        <v/>
      </c>
    </row>
    <row r="3316" spans="1:11" ht="18.95" customHeight="1" x14ac:dyDescent="0.25">
      <c r="A3316" s="52"/>
      <c r="C3316" s="185"/>
      <c r="D3316" s="76"/>
      <c r="E3316" s="76" t="str">
        <f>IF(D3316="","",IFERROR(VLOOKUP(D3316,Cadastro!$C$9:$D$1009,2,FALSE),"NOT FOUND"))</f>
        <v/>
      </c>
      <c r="F3316" s="94"/>
      <c r="G3316" s="76"/>
      <c r="H3316" s="81" t="str">
        <f>IFERROR(F3316*VLOOKUP(D3316,Saldo!$P$8:$U$1009,6,FALSE),"")</f>
        <v/>
      </c>
      <c r="I3316" s="78" t="str">
        <f>IFERROR(IF(D3316="","",VLOOKUP(D3316,Saldo!$P$8:$Q$1009,2,FALSE)),"")</f>
        <v/>
      </c>
      <c r="J3316" s="76"/>
      <c r="K3316" s="74" t="str">
        <f t="shared" si="51"/>
        <v/>
      </c>
    </row>
    <row r="3317" spans="1:11" ht="18.95" customHeight="1" x14ac:dyDescent="0.25">
      <c r="A3317" s="52"/>
      <c r="C3317" s="185"/>
      <c r="D3317" s="76"/>
      <c r="E3317" s="76" t="str">
        <f>IF(D3317="","",IFERROR(VLOOKUP(D3317,Cadastro!$C$9:$D$1009,2,FALSE),"NOT FOUND"))</f>
        <v/>
      </c>
      <c r="F3317" s="94"/>
      <c r="G3317" s="76"/>
      <c r="H3317" s="81" t="str">
        <f>IFERROR(F3317*VLOOKUP(D3317,Saldo!$P$8:$U$1009,6,FALSE),"")</f>
        <v/>
      </c>
      <c r="I3317" s="78" t="str">
        <f>IFERROR(IF(D3317="","",VLOOKUP(D3317,Saldo!$P$8:$Q$1009,2,FALSE)),"")</f>
        <v/>
      </c>
      <c r="J3317" s="76"/>
      <c r="K3317" s="74" t="str">
        <f t="shared" si="51"/>
        <v/>
      </c>
    </row>
    <row r="3318" spans="1:11" ht="18.95" customHeight="1" x14ac:dyDescent="0.25">
      <c r="A3318" s="52"/>
      <c r="C3318" s="185"/>
      <c r="D3318" s="76"/>
      <c r="E3318" s="76" t="str">
        <f>IF(D3318="","",IFERROR(VLOOKUP(D3318,Cadastro!$C$9:$D$1009,2,FALSE),"NOT FOUND"))</f>
        <v/>
      </c>
      <c r="F3318" s="94"/>
      <c r="G3318" s="76"/>
      <c r="H3318" s="81" t="str">
        <f>IFERROR(F3318*VLOOKUP(D3318,Saldo!$P$8:$U$1009,6,FALSE),"")</f>
        <v/>
      </c>
      <c r="I3318" s="78" t="str">
        <f>IFERROR(IF(D3318="","",VLOOKUP(D3318,Saldo!$P$8:$Q$1009,2,FALSE)),"")</f>
        <v/>
      </c>
      <c r="J3318" s="76"/>
      <c r="K3318" s="74" t="str">
        <f t="shared" si="51"/>
        <v/>
      </c>
    </row>
    <row r="3319" spans="1:11" ht="18.95" customHeight="1" x14ac:dyDescent="0.25">
      <c r="A3319" s="52"/>
      <c r="C3319" s="185"/>
      <c r="D3319" s="76"/>
      <c r="E3319" s="76" t="str">
        <f>IF(D3319="","",IFERROR(VLOOKUP(D3319,Cadastro!$C$9:$D$1009,2,FALSE),"NOT FOUND"))</f>
        <v/>
      </c>
      <c r="F3319" s="94"/>
      <c r="G3319" s="76"/>
      <c r="H3319" s="81" t="str">
        <f>IFERROR(F3319*VLOOKUP(D3319,Saldo!$P$8:$U$1009,6,FALSE),"")</f>
        <v/>
      </c>
      <c r="I3319" s="78" t="str">
        <f>IFERROR(IF(D3319="","",VLOOKUP(D3319,Saldo!$P$8:$Q$1009,2,FALSE)),"")</f>
        <v/>
      </c>
      <c r="J3319" s="76"/>
      <c r="K3319" s="74" t="str">
        <f t="shared" si="51"/>
        <v/>
      </c>
    </row>
    <row r="3320" spans="1:11" ht="18.95" customHeight="1" x14ac:dyDescent="0.25">
      <c r="A3320" s="52"/>
      <c r="C3320" s="185"/>
      <c r="D3320" s="76"/>
      <c r="E3320" s="76" t="str">
        <f>IF(D3320="","",IFERROR(VLOOKUP(D3320,Cadastro!$C$9:$D$1009,2,FALSE),"NOT FOUND"))</f>
        <v/>
      </c>
      <c r="F3320" s="94"/>
      <c r="G3320" s="76"/>
      <c r="H3320" s="81" t="str">
        <f>IFERROR(F3320*VLOOKUP(D3320,Saldo!$P$8:$U$1009,6,FALSE),"")</f>
        <v/>
      </c>
      <c r="I3320" s="78" t="str">
        <f>IFERROR(IF(D3320="","",VLOOKUP(D3320,Saldo!$P$8:$Q$1009,2,FALSE)),"")</f>
        <v/>
      </c>
      <c r="J3320" s="76"/>
      <c r="K3320" s="74" t="str">
        <f t="shared" si="51"/>
        <v/>
      </c>
    </row>
    <row r="3321" spans="1:11" ht="18.95" customHeight="1" x14ac:dyDescent="0.25">
      <c r="A3321" s="52"/>
      <c r="C3321" s="185"/>
      <c r="D3321" s="76"/>
      <c r="E3321" s="76" t="str">
        <f>IF(D3321="","",IFERROR(VLOOKUP(D3321,Cadastro!$C$9:$D$1009,2,FALSE),"NOT FOUND"))</f>
        <v/>
      </c>
      <c r="F3321" s="94"/>
      <c r="G3321" s="76"/>
      <c r="H3321" s="81" t="str">
        <f>IFERROR(F3321*VLOOKUP(D3321,Saldo!$P$8:$U$1009,6,FALSE),"")</f>
        <v/>
      </c>
      <c r="I3321" s="78" t="str">
        <f>IFERROR(IF(D3321="","",VLOOKUP(D3321,Saldo!$P$8:$Q$1009,2,FALSE)),"")</f>
        <v/>
      </c>
      <c r="J3321" s="76"/>
      <c r="K3321" s="74" t="str">
        <f t="shared" si="51"/>
        <v/>
      </c>
    </row>
    <row r="3322" spans="1:11" ht="18.95" customHeight="1" x14ac:dyDescent="0.25">
      <c r="A3322" s="52"/>
      <c r="C3322" s="185"/>
      <c r="D3322" s="76"/>
      <c r="E3322" s="76" t="str">
        <f>IF(D3322="","",IFERROR(VLOOKUP(D3322,Cadastro!$C$9:$D$1009,2,FALSE),"NOT FOUND"))</f>
        <v/>
      </c>
      <c r="F3322" s="94"/>
      <c r="G3322" s="76"/>
      <c r="H3322" s="81" t="str">
        <f>IFERROR(F3322*VLOOKUP(D3322,Saldo!$P$8:$U$1009,6,FALSE),"")</f>
        <v/>
      </c>
      <c r="I3322" s="78" t="str">
        <f>IFERROR(IF(D3322="","",VLOOKUP(D3322,Saldo!$P$8:$Q$1009,2,FALSE)),"")</f>
        <v/>
      </c>
      <c r="J3322" s="76"/>
      <c r="K3322" s="74" t="str">
        <f t="shared" si="51"/>
        <v/>
      </c>
    </row>
    <row r="3323" spans="1:11" ht="18.95" customHeight="1" x14ac:dyDescent="0.25">
      <c r="A3323" s="52"/>
      <c r="C3323" s="185"/>
      <c r="D3323" s="76"/>
      <c r="E3323" s="76" t="str">
        <f>IF(D3323="","",IFERROR(VLOOKUP(D3323,Cadastro!$C$9:$D$1009,2,FALSE),"NOT FOUND"))</f>
        <v/>
      </c>
      <c r="F3323" s="94"/>
      <c r="G3323" s="76"/>
      <c r="H3323" s="81" t="str">
        <f>IFERROR(F3323*VLOOKUP(D3323,Saldo!$P$8:$U$1009,6,FALSE),"")</f>
        <v/>
      </c>
      <c r="I3323" s="78" t="str">
        <f>IFERROR(IF(D3323="","",VLOOKUP(D3323,Saldo!$P$8:$Q$1009,2,FALSE)),"")</f>
        <v/>
      </c>
      <c r="J3323" s="76"/>
      <c r="K3323" s="74" t="str">
        <f t="shared" si="51"/>
        <v/>
      </c>
    </row>
    <row r="3324" spans="1:11" ht="18.95" customHeight="1" x14ac:dyDescent="0.25">
      <c r="A3324" s="52"/>
      <c r="C3324" s="185"/>
      <c r="D3324" s="76"/>
      <c r="E3324" s="76" t="str">
        <f>IF(D3324="","",IFERROR(VLOOKUP(D3324,Cadastro!$C$9:$D$1009,2,FALSE),"NOT FOUND"))</f>
        <v/>
      </c>
      <c r="F3324" s="94"/>
      <c r="G3324" s="76"/>
      <c r="H3324" s="81" t="str">
        <f>IFERROR(F3324*VLOOKUP(D3324,Saldo!$P$8:$U$1009,6,FALSE),"")</f>
        <v/>
      </c>
      <c r="I3324" s="78" t="str">
        <f>IFERROR(IF(D3324="","",VLOOKUP(D3324,Saldo!$P$8:$Q$1009,2,FALSE)),"")</f>
        <v/>
      </c>
      <c r="J3324" s="76"/>
      <c r="K3324" s="74" t="str">
        <f t="shared" si="51"/>
        <v/>
      </c>
    </row>
    <row r="3325" spans="1:11" ht="18.95" customHeight="1" x14ac:dyDescent="0.25">
      <c r="A3325" s="52"/>
      <c r="C3325" s="185"/>
      <c r="D3325" s="76"/>
      <c r="E3325" s="76" t="str">
        <f>IF(D3325="","",IFERROR(VLOOKUP(D3325,Cadastro!$C$9:$D$1009,2,FALSE),"NOT FOUND"))</f>
        <v/>
      </c>
      <c r="F3325" s="94"/>
      <c r="G3325" s="76"/>
      <c r="H3325" s="81" t="str">
        <f>IFERROR(F3325*VLOOKUP(D3325,Saldo!$P$8:$U$1009,6,FALSE),"")</f>
        <v/>
      </c>
      <c r="I3325" s="78" t="str">
        <f>IFERROR(IF(D3325="","",VLOOKUP(D3325,Saldo!$P$8:$Q$1009,2,FALSE)),"")</f>
        <v/>
      </c>
      <c r="J3325" s="76"/>
      <c r="K3325" s="74" t="str">
        <f t="shared" si="51"/>
        <v/>
      </c>
    </row>
    <row r="3326" spans="1:11" ht="18.95" customHeight="1" x14ac:dyDescent="0.25">
      <c r="A3326" s="52"/>
      <c r="C3326" s="185"/>
      <c r="D3326" s="76"/>
      <c r="E3326" s="76" t="str">
        <f>IF(D3326="","",IFERROR(VLOOKUP(D3326,Cadastro!$C$9:$D$1009,2,FALSE),"NOT FOUND"))</f>
        <v/>
      </c>
      <c r="F3326" s="94"/>
      <c r="G3326" s="76"/>
      <c r="H3326" s="81" t="str">
        <f>IFERROR(F3326*VLOOKUP(D3326,Saldo!$P$8:$U$1009,6,FALSE),"")</f>
        <v/>
      </c>
      <c r="I3326" s="78" t="str">
        <f>IFERROR(IF(D3326="","",VLOOKUP(D3326,Saldo!$P$8:$Q$1009,2,FALSE)),"")</f>
        <v/>
      </c>
      <c r="J3326" s="76"/>
      <c r="K3326" s="74" t="str">
        <f t="shared" si="51"/>
        <v/>
      </c>
    </row>
    <row r="3327" spans="1:11" ht="18.95" customHeight="1" x14ac:dyDescent="0.25">
      <c r="A3327" s="52"/>
      <c r="C3327" s="185"/>
      <c r="D3327" s="76"/>
      <c r="E3327" s="76" t="str">
        <f>IF(D3327="","",IFERROR(VLOOKUP(D3327,Cadastro!$C$9:$D$1009,2,FALSE),"NOT FOUND"))</f>
        <v/>
      </c>
      <c r="F3327" s="94"/>
      <c r="G3327" s="76"/>
      <c r="H3327" s="81" t="str">
        <f>IFERROR(F3327*VLOOKUP(D3327,Saldo!$P$8:$U$1009,6,FALSE),"")</f>
        <v/>
      </c>
      <c r="I3327" s="78" t="str">
        <f>IFERROR(IF(D3327="","",VLOOKUP(D3327,Saldo!$P$8:$Q$1009,2,FALSE)),"")</f>
        <v/>
      </c>
      <c r="J3327" s="76"/>
      <c r="K3327" s="74" t="str">
        <f t="shared" si="51"/>
        <v/>
      </c>
    </row>
    <row r="3328" spans="1:11" ht="18.95" customHeight="1" x14ac:dyDescent="0.25">
      <c r="A3328" s="52"/>
      <c r="C3328" s="185"/>
      <c r="D3328" s="76"/>
      <c r="E3328" s="76" t="str">
        <f>IF(D3328="","",IFERROR(VLOOKUP(D3328,Cadastro!$C$9:$D$1009,2,FALSE),"NOT FOUND"))</f>
        <v/>
      </c>
      <c r="F3328" s="94"/>
      <c r="G3328" s="76"/>
      <c r="H3328" s="81" t="str">
        <f>IFERROR(F3328*VLOOKUP(D3328,Saldo!$P$8:$U$1009,6,FALSE),"")</f>
        <v/>
      </c>
      <c r="I3328" s="78" t="str">
        <f>IFERROR(IF(D3328="","",VLOOKUP(D3328,Saldo!$P$8:$Q$1009,2,FALSE)),"")</f>
        <v/>
      </c>
      <c r="J3328" s="76"/>
      <c r="K3328" s="74" t="str">
        <f t="shared" si="51"/>
        <v/>
      </c>
    </row>
    <row r="3329" spans="1:11" ht="18.95" customHeight="1" x14ac:dyDescent="0.25">
      <c r="A3329" s="52"/>
      <c r="C3329" s="185"/>
      <c r="D3329" s="76"/>
      <c r="E3329" s="76" t="str">
        <f>IF(D3329="","",IFERROR(VLOOKUP(D3329,Cadastro!$C$9:$D$1009,2,FALSE),"NOT FOUND"))</f>
        <v/>
      </c>
      <c r="F3329" s="94"/>
      <c r="G3329" s="76"/>
      <c r="H3329" s="81" t="str">
        <f>IFERROR(F3329*VLOOKUP(D3329,Saldo!$P$8:$U$1009,6,FALSE),"")</f>
        <v/>
      </c>
      <c r="I3329" s="78" t="str">
        <f>IFERROR(IF(D3329="","",VLOOKUP(D3329,Saldo!$P$8:$Q$1009,2,FALSE)),"")</f>
        <v/>
      </c>
      <c r="J3329" s="76"/>
      <c r="K3329" s="74" t="str">
        <f t="shared" si="51"/>
        <v/>
      </c>
    </row>
    <row r="3330" spans="1:11" ht="18.95" customHeight="1" x14ac:dyDescent="0.25">
      <c r="A3330" s="52"/>
      <c r="C3330" s="185"/>
      <c r="D3330" s="76"/>
      <c r="E3330" s="76" t="str">
        <f>IF(D3330="","",IFERROR(VLOOKUP(D3330,Cadastro!$C$9:$D$1009,2,FALSE),"NOT FOUND"))</f>
        <v/>
      </c>
      <c r="F3330" s="94"/>
      <c r="G3330" s="76"/>
      <c r="H3330" s="81" t="str">
        <f>IFERROR(F3330*VLOOKUP(D3330,Saldo!$P$8:$U$1009,6,FALSE),"")</f>
        <v/>
      </c>
      <c r="I3330" s="78" t="str">
        <f>IFERROR(IF(D3330="","",VLOOKUP(D3330,Saldo!$P$8:$Q$1009,2,FALSE)),"")</f>
        <v/>
      </c>
      <c r="J3330" s="76"/>
      <c r="K3330" s="74" t="str">
        <f t="shared" si="51"/>
        <v/>
      </c>
    </row>
    <row r="3331" spans="1:11" ht="18.95" customHeight="1" x14ac:dyDescent="0.25">
      <c r="A3331" s="52"/>
      <c r="C3331" s="185"/>
      <c r="D3331" s="76"/>
      <c r="E3331" s="76" t="str">
        <f>IF(D3331="","",IFERROR(VLOOKUP(D3331,Cadastro!$C$9:$D$1009,2,FALSE),"NOT FOUND"))</f>
        <v/>
      </c>
      <c r="F3331" s="94"/>
      <c r="G3331" s="76"/>
      <c r="H3331" s="81" t="str">
        <f>IFERROR(F3331*VLOOKUP(D3331,Saldo!$P$8:$U$1009,6,FALSE),"")</f>
        <v/>
      </c>
      <c r="I3331" s="78" t="str">
        <f>IFERROR(IF(D3331="","",VLOOKUP(D3331,Saldo!$P$8:$Q$1009,2,FALSE)),"")</f>
        <v/>
      </c>
      <c r="J3331" s="76"/>
      <c r="K3331" s="74" t="str">
        <f t="shared" si="51"/>
        <v/>
      </c>
    </row>
    <row r="3332" spans="1:11" ht="18.95" customHeight="1" x14ac:dyDescent="0.25">
      <c r="A3332" s="52"/>
      <c r="C3332" s="185"/>
      <c r="D3332" s="76"/>
      <c r="E3332" s="76" t="str">
        <f>IF(D3332="","",IFERROR(VLOOKUP(D3332,Cadastro!$C$9:$D$1009,2,FALSE),"NOT FOUND"))</f>
        <v/>
      </c>
      <c r="F3332" s="94"/>
      <c r="G3332" s="76"/>
      <c r="H3332" s="81" t="str">
        <f>IFERROR(F3332*VLOOKUP(D3332,Saldo!$P$8:$U$1009,6,FALSE),"")</f>
        <v/>
      </c>
      <c r="I3332" s="78" t="str">
        <f>IFERROR(IF(D3332="","",VLOOKUP(D3332,Saldo!$P$8:$Q$1009,2,FALSE)),"")</f>
        <v/>
      </c>
      <c r="J3332" s="76"/>
      <c r="K3332" s="74" t="str">
        <f t="shared" si="51"/>
        <v/>
      </c>
    </row>
    <row r="3333" spans="1:11" ht="18.95" customHeight="1" x14ac:dyDescent="0.25">
      <c r="A3333" s="52"/>
      <c r="C3333" s="185"/>
      <c r="D3333" s="76"/>
      <c r="E3333" s="76" t="str">
        <f>IF(D3333="","",IFERROR(VLOOKUP(D3333,Cadastro!$C$9:$D$1009,2,FALSE),"NOT FOUND"))</f>
        <v/>
      </c>
      <c r="F3333" s="94"/>
      <c r="G3333" s="76"/>
      <c r="H3333" s="81" t="str">
        <f>IFERROR(F3333*VLOOKUP(D3333,Saldo!$P$8:$U$1009,6,FALSE),"")</f>
        <v/>
      </c>
      <c r="I3333" s="78" t="str">
        <f>IFERROR(IF(D3333="","",VLOOKUP(D3333,Saldo!$P$8:$Q$1009,2,FALSE)),"")</f>
        <v/>
      </c>
      <c r="J3333" s="76"/>
      <c r="K3333" s="74" t="str">
        <f t="shared" si="51"/>
        <v/>
      </c>
    </row>
    <row r="3334" spans="1:11" ht="18.95" customHeight="1" x14ac:dyDescent="0.25">
      <c r="A3334" s="52"/>
      <c r="C3334" s="185"/>
      <c r="D3334" s="76"/>
      <c r="E3334" s="76" t="str">
        <f>IF(D3334="","",IFERROR(VLOOKUP(D3334,Cadastro!$C$9:$D$1009,2,FALSE),"NOT FOUND"))</f>
        <v/>
      </c>
      <c r="F3334" s="94"/>
      <c r="G3334" s="76"/>
      <c r="H3334" s="81" t="str">
        <f>IFERROR(F3334*VLOOKUP(D3334,Saldo!$P$8:$U$1009,6,FALSE),"")</f>
        <v/>
      </c>
      <c r="I3334" s="78" t="str">
        <f>IFERROR(IF(D3334="","",VLOOKUP(D3334,Saldo!$P$8:$Q$1009,2,FALSE)),"")</f>
        <v/>
      </c>
      <c r="J3334" s="76"/>
      <c r="K3334" s="74" t="str">
        <f t="shared" si="51"/>
        <v/>
      </c>
    </row>
    <row r="3335" spans="1:11" ht="18.95" customHeight="1" x14ac:dyDescent="0.25">
      <c r="A3335" s="52"/>
      <c r="C3335" s="185"/>
      <c r="D3335" s="76"/>
      <c r="E3335" s="76" t="str">
        <f>IF(D3335="","",IFERROR(VLOOKUP(D3335,Cadastro!$C$9:$D$1009,2,FALSE),"NOT FOUND"))</f>
        <v/>
      </c>
      <c r="F3335" s="94"/>
      <c r="G3335" s="76"/>
      <c r="H3335" s="81" t="str">
        <f>IFERROR(F3335*VLOOKUP(D3335,Saldo!$P$8:$U$1009,6,FALSE),"")</f>
        <v/>
      </c>
      <c r="I3335" s="78" t="str">
        <f>IFERROR(IF(D3335="","",VLOOKUP(D3335,Saldo!$P$8:$Q$1009,2,FALSE)),"")</f>
        <v/>
      </c>
      <c r="J3335" s="76"/>
      <c r="K3335" s="74" t="str">
        <f t="shared" si="51"/>
        <v/>
      </c>
    </row>
    <row r="3336" spans="1:11" ht="18.95" customHeight="1" x14ac:dyDescent="0.25">
      <c r="A3336" s="52"/>
      <c r="C3336" s="185"/>
      <c r="D3336" s="76"/>
      <c r="E3336" s="76" t="str">
        <f>IF(D3336="","",IFERROR(VLOOKUP(D3336,Cadastro!$C$9:$D$1009,2,FALSE),"NOT FOUND"))</f>
        <v/>
      </c>
      <c r="F3336" s="94"/>
      <c r="G3336" s="76"/>
      <c r="H3336" s="81" t="str">
        <f>IFERROR(F3336*VLOOKUP(D3336,Saldo!$P$8:$U$1009,6,FALSE),"")</f>
        <v/>
      </c>
      <c r="I3336" s="78" t="str">
        <f>IFERROR(IF(D3336="","",VLOOKUP(D3336,Saldo!$P$8:$Q$1009,2,FALSE)),"")</f>
        <v/>
      </c>
      <c r="J3336" s="76"/>
      <c r="K3336" s="74" t="str">
        <f t="shared" si="51"/>
        <v/>
      </c>
    </row>
    <row r="3337" spans="1:11" ht="18.95" customHeight="1" x14ac:dyDescent="0.25">
      <c r="A3337" s="52"/>
      <c r="C3337" s="185"/>
      <c r="D3337" s="76"/>
      <c r="E3337" s="76" t="str">
        <f>IF(D3337="","",IFERROR(VLOOKUP(D3337,Cadastro!$C$9:$D$1009,2,FALSE),"NOT FOUND"))</f>
        <v/>
      </c>
      <c r="F3337" s="94"/>
      <c r="G3337" s="76"/>
      <c r="H3337" s="81" t="str">
        <f>IFERROR(F3337*VLOOKUP(D3337,Saldo!$P$8:$U$1009,6,FALSE),"")</f>
        <v/>
      </c>
      <c r="I3337" s="78" t="str">
        <f>IFERROR(IF(D3337="","",VLOOKUP(D3337,Saldo!$P$8:$Q$1009,2,FALSE)),"")</f>
        <v/>
      </c>
      <c r="J3337" s="76"/>
      <c r="K3337" s="74" t="str">
        <f t="shared" si="51"/>
        <v/>
      </c>
    </row>
    <row r="3338" spans="1:11" ht="18.95" customHeight="1" x14ac:dyDescent="0.25">
      <c r="A3338" s="52"/>
      <c r="C3338" s="185"/>
      <c r="D3338" s="76"/>
      <c r="E3338" s="76" t="str">
        <f>IF(D3338="","",IFERROR(VLOOKUP(D3338,Cadastro!$C$9:$D$1009,2,FALSE),"NOT FOUND"))</f>
        <v/>
      </c>
      <c r="F3338" s="94"/>
      <c r="G3338" s="76"/>
      <c r="H3338" s="81" t="str">
        <f>IFERROR(F3338*VLOOKUP(D3338,Saldo!$P$8:$U$1009,6,FALSE),"")</f>
        <v/>
      </c>
      <c r="I3338" s="78" t="str">
        <f>IFERROR(IF(D3338="","",VLOOKUP(D3338,Saldo!$P$8:$Q$1009,2,FALSE)),"")</f>
        <v/>
      </c>
      <c r="J3338" s="76"/>
      <c r="K3338" s="74" t="str">
        <f t="shared" ref="K3338:K3401" si="52">IF(C3338="","",MONTH(C3338))</f>
        <v/>
      </c>
    </row>
    <row r="3339" spans="1:11" ht="18.95" customHeight="1" x14ac:dyDescent="0.25">
      <c r="A3339" s="52"/>
      <c r="C3339" s="185"/>
      <c r="D3339" s="76"/>
      <c r="E3339" s="76" t="str">
        <f>IF(D3339="","",IFERROR(VLOOKUP(D3339,Cadastro!$C$9:$D$1009,2,FALSE),"NOT FOUND"))</f>
        <v/>
      </c>
      <c r="F3339" s="94"/>
      <c r="G3339" s="76"/>
      <c r="H3339" s="81" t="str">
        <f>IFERROR(F3339*VLOOKUP(D3339,Saldo!$P$8:$U$1009,6,FALSE),"")</f>
        <v/>
      </c>
      <c r="I3339" s="78" t="str">
        <f>IFERROR(IF(D3339="","",VLOOKUP(D3339,Saldo!$P$8:$Q$1009,2,FALSE)),"")</f>
        <v/>
      </c>
      <c r="J3339" s="76"/>
      <c r="K3339" s="74" t="str">
        <f t="shared" si="52"/>
        <v/>
      </c>
    </row>
    <row r="3340" spans="1:11" ht="18.95" customHeight="1" x14ac:dyDescent="0.25">
      <c r="A3340" s="52"/>
      <c r="C3340" s="185"/>
      <c r="D3340" s="76"/>
      <c r="E3340" s="76" t="str">
        <f>IF(D3340="","",IFERROR(VLOOKUP(D3340,Cadastro!$C$9:$D$1009,2,FALSE),"NOT FOUND"))</f>
        <v/>
      </c>
      <c r="F3340" s="94"/>
      <c r="G3340" s="76"/>
      <c r="H3340" s="81" t="str">
        <f>IFERROR(F3340*VLOOKUP(D3340,Saldo!$P$8:$U$1009,6,FALSE),"")</f>
        <v/>
      </c>
      <c r="I3340" s="78" t="str">
        <f>IFERROR(IF(D3340="","",VLOOKUP(D3340,Saldo!$P$8:$Q$1009,2,FALSE)),"")</f>
        <v/>
      </c>
      <c r="J3340" s="76"/>
      <c r="K3340" s="74" t="str">
        <f t="shared" si="52"/>
        <v/>
      </c>
    </row>
    <row r="3341" spans="1:11" ht="18.95" customHeight="1" x14ac:dyDescent="0.25">
      <c r="A3341" s="52"/>
      <c r="C3341" s="185"/>
      <c r="D3341" s="76"/>
      <c r="E3341" s="76" t="str">
        <f>IF(D3341="","",IFERROR(VLOOKUP(D3341,Cadastro!$C$9:$D$1009,2,FALSE),"NOT FOUND"))</f>
        <v/>
      </c>
      <c r="F3341" s="94"/>
      <c r="G3341" s="76"/>
      <c r="H3341" s="81" t="str">
        <f>IFERROR(F3341*VLOOKUP(D3341,Saldo!$P$8:$U$1009,6,FALSE),"")</f>
        <v/>
      </c>
      <c r="I3341" s="78" t="str">
        <f>IFERROR(IF(D3341="","",VLOOKUP(D3341,Saldo!$P$8:$Q$1009,2,FALSE)),"")</f>
        <v/>
      </c>
      <c r="J3341" s="76"/>
      <c r="K3341" s="74" t="str">
        <f t="shared" si="52"/>
        <v/>
      </c>
    </row>
    <row r="3342" spans="1:11" ht="18.95" customHeight="1" x14ac:dyDescent="0.25">
      <c r="A3342" s="52"/>
      <c r="C3342" s="185"/>
      <c r="D3342" s="76"/>
      <c r="E3342" s="76" t="str">
        <f>IF(D3342="","",IFERROR(VLOOKUP(D3342,Cadastro!$C$9:$D$1009,2,FALSE),"NOT FOUND"))</f>
        <v/>
      </c>
      <c r="F3342" s="94"/>
      <c r="G3342" s="76"/>
      <c r="H3342" s="81" t="str">
        <f>IFERROR(F3342*VLOOKUP(D3342,Saldo!$P$8:$U$1009,6,FALSE),"")</f>
        <v/>
      </c>
      <c r="I3342" s="78" t="str">
        <f>IFERROR(IF(D3342="","",VLOOKUP(D3342,Saldo!$P$8:$Q$1009,2,FALSE)),"")</f>
        <v/>
      </c>
      <c r="J3342" s="76"/>
      <c r="K3342" s="74" t="str">
        <f t="shared" si="52"/>
        <v/>
      </c>
    </row>
    <row r="3343" spans="1:11" ht="18.95" customHeight="1" x14ac:dyDescent="0.25">
      <c r="A3343" s="52"/>
      <c r="C3343" s="185"/>
      <c r="D3343" s="76"/>
      <c r="E3343" s="76" t="str">
        <f>IF(D3343="","",IFERROR(VLOOKUP(D3343,Cadastro!$C$9:$D$1009,2,FALSE),"NOT FOUND"))</f>
        <v/>
      </c>
      <c r="F3343" s="94"/>
      <c r="G3343" s="76"/>
      <c r="H3343" s="81" t="str">
        <f>IFERROR(F3343*VLOOKUP(D3343,Saldo!$P$8:$U$1009,6,FALSE),"")</f>
        <v/>
      </c>
      <c r="I3343" s="78" t="str">
        <f>IFERROR(IF(D3343="","",VLOOKUP(D3343,Saldo!$P$8:$Q$1009,2,FALSE)),"")</f>
        <v/>
      </c>
      <c r="J3343" s="76"/>
      <c r="K3343" s="74" t="str">
        <f t="shared" si="52"/>
        <v/>
      </c>
    </row>
    <row r="3344" spans="1:11" ht="18.95" customHeight="1" x14ac:dyDescent="0.25">
      <c r="A3344" s="52"/>
      <c r="C3344" s="185"/>
      <c r="D3344" s="76"/>
      <c r="E3344" s="76" t="str">
        <f>IF(D3344="","",IFERROR(VLOOKUP(D3344,Cadastro!$C$9:$D$1009,2,FALSE),"NOT FOUND"))</f>
        <v/>
      </c>
      <c r="F3344" s="94"/>
      <c r="G3344" s="76"/>
      <c r="H3344" s="81" t="str">
        <f>IFERROR(F3344*VLOOKUP(D3344,Saldo!$P$8:$U$1009,6,FALSE),"")</f>
        <v/>
      </c>
      <c r="I3344" s="78" t="str">
        <f>IFERROR(IF(D3344="","",VLOOKUP(D3344,Saldo!$P$8:$Q$1009,2,FALSE)),"")</f>
        <v/>
      </c>
      <c r="J3344" s="76"/>
      <c r="K3344" s="74" t="str">
        <f t="shared" si="52"/>
        <v/>
      </c>
    </row>
    <row r="3345" spans="1:11" ht="18.95" customHeight="1" x14ac:dyDescent="0.25">
      <c r="A3345" s="52"/>
      <c r="C3345" s="185"/>
      <c r="D3345" s="76"/>
      <c r="E3345" s="76" t="str">
        <f>IF(D3345="","",IFERROR(VLOOKUP(D3345,Cadastro!$C$9:$D$1009,2,FALSE),"NOT FOUND"))</f>
        <v/>
      </c>
      <c r="F3345" s="94"/>
      <c r="G3345" s="76"/>
      <c r="H3345" s="81" t="str">
        <f>IFERROR(F3345*VLOOKUP(D3345,Saldo!$P$8:$U$1009,6,FALSE),"")</f>
        <v/>
      </c>
      <c r="I3345" s="78" t="str">
        <f>IFERROR(IF(D3345="","",VLOOKUP(D3345,Saldo!$P$8:$Q$1009,2,FALSE)),"")</f>
        <v/>
      </c>
      <c r="J3345" s="76"/>
      <c r="K3345" s="74" t="str">
        <f t="shared" si="52"/>
        <v/>
      </c>
    </row>
    <row r="3346" spans="1:11" ht="18.95" customHeight="1" x14ac:dyDescent="0.25">
      <c r="A3346" s="52"/>
      <c r="C3346" s="185"/>
      <c r="D3346" s="76"/>
      <c r="E3346" s="76" t="str">
        <f>IF(D3346="","",IFERROR(VLOOKUP(D3346,Cadastro!$C$9:$D$1009,2,FALSE),"NOT FOUND"))</f>
        <v/>
      </c>
      <c r="F3346" s="94"/>
      <c r="G3346" s="76"/>
      <c r="H3346" s="81" t="str">
        <f>IFERROR(F3346*VLOOKUP(D3346,Saldo!$P$8:$U$1009,6,FALSE),"")</f>
        <v/>
      </c>
      <c r="I3346" s="78" t="str">
        <f>IFERROR(IF(D3346="","",VLOOKUP(D3346,Saldo!$P$8:$Q$1009,2,FALSE)),"")</f>
        <v/>
      </c>
      <c r="J3346" s="76"/>
      <c r="K3346" s="74" t="str">
        <f t="shared" si="52"/>
        <v/>
      </c>
    </row>
    <row r="3347" spans="1:11" ht="18.95" customHeight="1" x14ac:dyDescent="0.25">
      <c r="A3347" s="52"/>
      <c r="C3347" s="185"/>
      <c r="D3347" s="76"/>
      <c r="E3347" s="76" t="str">
        <f>IF(D3347="","",IFERROR(VLOOKUP(D3347,Cadastro!$C$9:$D$1009,2,FALSE),"NOT FOUND"))</f>
        <v/>
      </c>
      <c r="F3347" s="94"/>
      <c r="G3347" s="76"/>
      <c r="H3347" s="81" t="str">
        <f>IFERROR(F3347*VLOOKUP(D3347,Saldo!$P$8:$U$1009,6,FALSE),"")</f>
        <v/>
      </c>
      <c r="I3347" s="78" t="str">
        <f>IFERROR(IF(D3347="","",VLOOKUP(D3347,Saldo!$P$8:$Q$1009,2,FALSE)),"")</f>
        <v/>
      </c>
      <c r="J3347" s="76"/>
      <c r="K3347" s="74" t="str">
        <f t="shared" si="52"/>
        <v/>
      </c>
    </row>
    <row r="3348" spans="1:11" ht="18.95" customHeight="1" x14ac:dyDescent="0.25">
      <c r="A3348" s="52"/>
      <c r="C3348" s="185"/>
      <c r="D3348" s="76"/>
      <c r="E3348" s="76" t="str">
        <f>IF(D3348="","",IFERROR(VLOOKUP(D3348,Cadastro!$C$9:$D$1009,2,FALSE),"NOT FOUND"))</f>
        <v/>
      </c>
      <c r="F3348" s="94"/>
      <c r="G3348" s="76"/>
      <c r="H3348" s="81" t="str">
        <f>IFERROR(F3348*VLOOKUP(D3348,Saldo!$P$8:$U$1009,6,FALSE),"")</f>
        <v/>
      </c>
      <c r="I3348" s="78" t="str">
        <f>IFERROR(IF(D3348="","",VLOOKUP(D3348,Saldo!$P$8:$Q$1009,2,FALSE)),"")</f>
        <v/>
      </c>
      <c r="J3348" s="76"/>
      <c r="K3348" s="74" t="str">
        <f t="shared" si="52"/>
        <v/>
      </c>
    </row>
    <row r="3349" spans="1:11" ht="18.95" customHeight="1" x14ac:dyDescent="0.25">
      <c r="A3349" s="52"/>
      <c r="C3349" s="185"/>
      <c r="D3349" s="76"/>
      <c r="E3349" s="76" t="str">
        <f>IF(D3349="","",IFERROR(VLOOKUP(D3349,Cadastro!$C$9:$D$1009,2,FALSE),"NOT FOUND"))</f>
        <v/>
      </c>
      <c r="F3349" s="94"/>
      <c r="G3349" s="76"/>
      <c r="H3349" s="81" t="str">
        <f>IFERROR(F3349*VLOOKUP(D3349,Saldo!$P$8:$U$1009,6,FALSE),"")</f>
        <v/>
      </c>
      <c r="I3349" s="78" t="str">
        <f>IFERROR(IF(D3349="","",VLOOKUP(D3349,Saldo!$P$8:$Q$1009,2,FALSE)),"")</f>
        <v/>
      </c>
      <c r="J3349" s="76"/>
      <c r="K3349" s="74" t="str">
        <f t="shared" si="52"/>
        <v/>
      </c>
    </row>
    <row r="3350" spans="1:11" ht="18.95" customHeight="1" x14ac:dyDescent="0.25">
      <c r="A3350" s="52"/>
      <c r="C3350" s="185"/>
      <c r="D3350" s="76"/>
      <c r="E3350" s="76" t="str">
        <f>IF(D3350="","",IFERROR(VLOOKUP(D3350,Cadastro!$C$9:$D$1009,2,FALSE),"NOT FOUND"))</f>
        <v/>
      </c>
      <c r="F3350" s="94"/>
      <c r="G3350" s="76"/>
      <c r="H3350" s="81" t="str">
        <f>IFERROR(F3350*VLOOKUP(D3350,Saldo!$P$8:$U$1009,6,FALSE),"")</f>
        <v/>
      </c>
      <c r="I3350" s="78" t="str">
        <f>IFERROR(IF(D3350="","",VLOOKUP(D3350,Saldo!$P$8:$Q$1009,2,FALSE)),"")</f>
        <v/>
      </c>
      <c r="J3350" s="76"/>
      <c r="K3350" s="74" t="str">
        <f t="shared" si="52"/>
        <v/>
      </c>
    </row>
    <row r="3351" spans="1:11" ht="18.95" customHeight="1" x14ac:dyDescent="0.25">
      <c r="A3351" s="52"/>
      <c r="C3351" s="185"/>
      <c r="D3351" s="76"/>
      <c r="E3351" s="76" t="str">
        <f>IF(D3351="","",IFERROR(VLOOKUP(D3351,Cadastro!$C$9:$D$1009,2,FALSE),"NOT FOUND"))</f>
        <v/>
      </c>
      <c r="F3351" s="94"/>
      <c r="G3351" s="76"/>
      <c r="H3351" s="81" t="str">
        <f>IFERROR(F3351*VLOOKUP(D3351,Saldo!$P$8:$U$1009,6,FALSE),"")</f>
        <v/>
      </c>
      <c r="I3351" s="78" t="str">
        <f>IFERROR(IF(D3351="","",VLOOKUP(D3351,Saldo!$P$8:$Q$1009,2,FALSE)),"")</f>
        <v/>
      </c>
      <c r="J3351" s="76"/>
      <c r="K3351" s="74" t="str">
        <f t="shared" si="52"/>
        <v/>
      </c>
    </row>
    <row r="3352" spans="1:11" ht="18.95" customHeight="1" x14ac:dyDescent="0.25">
      <c r="A3352" s="52"/>
      <c r="C3352" s="185"/>
      <c r="D3352" s="76"/>
      <c r="E3352" s="76" t="str">
        <f>IF(D3352="","",IFERROR(VLOOKUP(D3352,Cadastro!$C$9:$D$1009,2,FALSE),"NOT FOUND"))</f>
        <v/>
      </c>
      <c r="F3352" s="94"/>
      <c r="G3352" s="76"/>
      <c r="H3352" s="81" t="str">
        <f>IFERROR(F3352*VLOOKUP(D3352,Saldo!$P$8:$U$1009,6,FALSE),"")</f>
        <v/>
      </c>
      <c r="I3352" s="78" t="str">
        <f>IFERROR(IF(D3352="","",VLOOKUP(D3352,Saldo!$P$8:$Q$1009,2,FALSE)),"")</f>
        <v/>
      </c>
      <c r="J3352" s="76"/>
      <c r="K3352" s="74" t="str">
        <f t="shared" si="52"/>
        <v/>
      </c>
    </row>
    <row r="3353" spans="1:11" ht="18.95" customHeight="1" x14ac:dyDescent="0.25">
      <c r="A3353" s="52"/>
      <c r="C3353" s="185"/>
      <c r="D3353" s="76"/>
      <c r="E3353" s="76" t="str">
        <f>IF(D3353="","",IFERROR(VLOOKUP(D3353,Cadastro!$C$9:$D$1009,2,FALSE),"NOT FOUND"))</f>
        <v/>
      </c>
      <c r="F3353" s="94"/>
      <c r="G3353" s="76"/>
      <c r="H3353" s="81" t="str">
        <f>IFERROR(F3353*VLOOKUP(D3353,Saldo!$P$8:$U$1009,6,FALSE),"")</f>
        <v/>
      </c>
      <c r="I3353" s="78" t="str">
        <f>IFERROR(IF(D3353="","",VLOOKUP(D3353,Saldo!$P$8:$Q$1009,2,FALSE)),"")</f>
        <v/>
      </c>
      <c r="J3353" s="76"/>
      <c r="K3353" s="74" t="str">
        <f t="shared" si="52"/>
        <v/>
      </c>
    </row>
    <row r="3354" spans="1:11" ht="18.95" customHeight="1" x14ac:dyDescent="0.25">
      <c r="A3354" s="52"/>
      <c r="C3354" s="185"/>
      <c r="D3354" s="76"/>
      <c r="E3354" s="76" t="str">
        <f>IF(D3354="","",IFERROR(VLOOKUP(D3354,Cadastro!$C$9:$D$1009,2,FALSE),"NOT FOUND"))</f>
        <v/>
      </c>
      <c r="F3354" s="94"/>
      <c r="G3354" s="76"/>
      <c r="H3354" s="81" t="str">
        <f>IFERROR(F3354*VLOOKUP(D3354,Saldo!$P$8:$U$1009,6,FALSE),"")</f>
        <v/>
      </c>
      <c r="I3354" s="78" t="str">
        <f>IFERROR(IF(D3354="","",VLOOKUP(D3354,Saldo!$P$8:$Q$1009,2,FALSE)),"")</f>
        <v/>
      </c>
      <c r="J3354" s="76"/>
      <c r="K3354" s="74" t="str">
        <f t="shared" si="52"/>
        <v/>
      </c>
    </row>
    <row r="3355" spans="1:11" ht="18.95" customHeight="1" x14ac:dyDescent="0.25">
      <c r="A3355" s="52"/>
      <c r="C3355" s="185"/>
      <c r="D3355" s="76"/>
      <c r="E3355" s="76" t="str">
        <f>IF(D3355="","",IFERROR(VLOOKUP(D3355,Cadastro!$C$9:$D$1009,2,FALSE),"NOT FOUND"))</f>
        <v/>
      </c>
      <c r="F3355" s="94"/>
      <c r="G3355" s="76"/>
      <c r="H3355" s="81" t="str">
        <f>IFERROR(F3355*VLOOKUP(D3355,Saldo!$P$8:$U$1009,6,FALSE),"")</f>
        <v/>
      </c>
      <c r="I3355" s="78" t="str">
        <f>IFERROR(IF(D3355="","",VLOOKUP(D3355,Saldo!$P$8:$Q$1009,2,FALSE)),"")</f>
        <v/>
      </c>
      <c r="J3355" s="76"/>
      <c r="K3355" s="74" t="str">
        <f t="shared" si="52"/>
        <v/>
      </c>
    </row>
    <row r="3356" spans="1:11" ht="18.95" customHeight="1" x14ac:dyDescent="0.25">
      <c r="A3356" s="52"/>
      <c r="C3356" s="185"/>
      <c r="D3356" s="76"/>
      <c r="E3356" s="76" t="str">
        <f>IF(D3356="","",IFERROR(VLOOKUP(D3356,Cadastro!$C$9:$D$1009,2,FALSE),"NOT FOUND"))</f>
        <v/>
      </c>
      <c r="F3356" s="94"/>
      <c r="G3356" s="76"/>
      <c r="H3356" s="81" t="str">
        <f>IFERROR(F3356*VLOOKUP(D3356,Saldo!$P$8:$U$1009,6,FALSE),"")</f>
        <v/>
      </c>
      <c r="I3356" s="78" t="str">
        <f>IFERROR(IF(D3356="","",VLOOKUP(D3356,Saldo!$P$8:$Q$1009,2,FALSE)),"")</f>
        <v/>
      </c>
      <c r="J3356" s="76"/>
      <c r="K3356" s="74" t="str">
        <f t="shared" si="52"/>
        <v/>
      </c>
    </row>
    <row r="3357" spans="1:11" ht="18.95" customHeight="1" x14ac:dyDescent="0.25">
      <c r="A3357" s="52"/>
      <c r="C3357" s="185"/>
      <c r="D3357" s="76"/>
      <c r="E3357" s="76" t="str">
        <f>IF(D3357="","",IFERROR(VLOOKUP(D3357,Cadastro!$C$9:$D$1009,2,FALSE),"NOT FOUND"))</f>
        <v/>
      </c>
      <c r="F3357" s="94"/>
      <c r="G3357" s="76"/>
      <c r="H3357" s="81" t="str">
        <f>IFERROR(F3357*VLOOKUP(D3357,Saldo!$P$8:$U$1009,6,FALSE),"")</f>
        <v/>
      </c>
      <c r="I3357" s="78" t="str">
        <f>IFERROR(IF(D3357="","",VLOOKUP(D3357,Saldo!$P$8:$Q$1009,2,FALSE)),"")</f>
        <v/>
      </c>
      <c r="J3357" s="76"/>
      <c r="K3357" s="74" t="str">
        <f t="shared" si="52"/>
        <v/>
      </c>
    </row>
    <row r="3358" spans="1:11" ht="18.95" customHeight="1" x14ac:dyDescent="0.25">
      <c r="A3358" s="52"/>
      <c r="C3358" s="185"/>
      <c r="D3358" s="76"/>
      <c r="E3358" s="76" t="str">
        <f>IF(D3358="","",IFERROR(VLOOKUP(D3358,Cadastro!$C$9:$D$1009,2,FALSE),"NOT FOUND"))</f>
        <v/>
      </c>
      <c r="F3358" s="94"/>
      <c r="G3358" s="76"/>
      <c r="H3358" s="81" t="str">
        <f>IFERROR(F3358*VLOOKUP(D3358,Saldo!$P$8:$U$1009,6,FALSE),"")</f>
        <v/>
      </c>
      <c r="I3358" s="78" t="str">
        <f>IFERROR(IF(D3358="","",VLOOKUP(D3358,Saldo!$P$8:$Q$1009,2,FALSE)),"")</f>
        <v/>
      </c>
      <c r="J3358" s="76"/>
      <c r="K3358" s="74" t="str">
        <f t="shared" si="52"/>
        <v/>
      </c>
    </row>
    <row r="3359" spans="1:11" ht="18.95" customHeight="1" x14ac:dyDescent="0.25">
      <c r="A3359" s="52"/>
      <c r="C3359" s="185"/>
      <c r="D3359" s="76"/>
      <c r="E3359" s="76" t="str">
        <f>IF(D3359="","",IFERROR(VLOOKUP(D3359,Cadastro!$C$9:$D$1009,2,FALSE),"NOT FOUND"))</f>
        <v/>
      </c>
      <c r="F3359" s="94"/>
      <c r="G3359" s="76"/>
      <c r="H3359" s="81" t="str">
        <f>IFERROR(F3359*VLOOKUP(D3359,Saldo!$P$8:$U$1009,6,FALSE),"")</f>
        <v/>
      </c>
      <c r="I3359" s="78" t="str">
        <f>IFERROR(IF(D3359="","",VLOOKUP(D3359,Saldo!$P$8:$Q$1009,2,FALSE)),"")</f>
        <v/>
      </c>
      <c r="J3359" s="76"/>
      <c r="K3359" s="74" t="str">
        <f t="shared" si="52"/>
        <v/>
      </c>
    </row>
    <row r="3360" spans="1:11" ht="18.95" customHeight="1" x14ac:dyDescent="0.25">
      <c r="A3360" s="52"/>
      <c r="C3360" s="185"/>
      <c r="D3360" s="76"/>
      <c r="E3360" s="76" t="str">
        <f>IF(D3360="","",IFERROR(VLOOKUP(D3360,Cadastro!$C$9:$D$1009,2,FALSE),"NOT FOUND"))</f>
        <v/>
      </c>
      <c r="F3360" s="94"/>
      <c r="G3360" s="76"/>
      <c r="H3360" s="81" t="str">
        <f>IFERROR(F3360*VLOOKUP(D3360,Saldo!$P$8:$U$1009,6,FALSE),"")</f>
        <v/>
      </c>
      <c r="I3360" s="78" t="str">
        <f>IFERROR(IF(D3360="","",VLOOKUP(D3360,Saldo!$P$8:$Q$1009,2,FALSE)),"")</f>
        <v/>
      </c>
      <c r="J3360" s="76"/>
      <c r="K3360" s="74" t="str">
        <f t="shared" si="52"/>
        <v/>
      </c>
    </row>
    <row r="3361" spans="1:11" ht="18.95" customHeight="1" x14ac:dyDescent="0.25">
      <c r="A3361" s="52"/>
      <c r="C3361" s="185"/>
      <c r="D3361" s="76"/>
      <c r="E3361" s="76" t="str">
        <f>IF(D3361="","",IFERROR(VLOOKUP(D3361,Cadastro!$C$9:$D$1009,2,FALSE),"NOT FOUND"))</f>
        <v/>
      </c>
      <c r="F3361" s="94"/>
      <c r="G3361" s="76"/>
      <c r="H3361" s="81" t="str">
        <f>IFERROR(F3361*VLOOKUP(D3361,Saldo!$P$8:$U$1009,6,FALSE),"")</f>
        <v/>
      </c>
      <c r="I3361" s="78" t="str">
        <f>IFERROR(IF(D3361="","",VLOOKUP(D3361,Saldo!$P$8:$Q$1009,2,FALSE)),"")</f>
        <v/>
      </c>
      <c r="J3361" s="76"/>
      <c r="K3361" s="74" t="str">
        <f t="shared" si="52"/>
        <v/>
      </c>
    </row>
    <row r="3362" spans="1:11" ht="18.95" customHeight="1" x14ac:dyDescent="0.25">
      <c r="A3362" s="52"/>
      <c r="C3362" s="185"/>
      <c r="D3362" s="76"/>
      <c r="E3362" s="76" t="str">
        <f>IF(D3362="","",IFERROR(VLOOKUP(D3362,Cadastro!$C$9:$D$1009,2,FALSE),"NOT FOUND"))</f>
        <v/>
      </c>
      <c r="F3362" s="94"/>
      <c r="G3362" s="76"/>
      <c r="H3362" s="81" t="str">
        <f>IFERROR(F3362*VLOOKUP(D3362,Saldo!$P$8:$U$1009,6,FALSE),"")</f>
        <v/>
      </c>
      <c r="I3362" s="78" t="str">
        <f>IFERROR(IF(D3362="","",VLOOKUP(D3362,Saldo!$P$8:$Q$1009,2,FALSE)),"")</f>
        <v/>
      </c>
      <c r="J3362" s="76"/>
      <c r="K3362" s="74" t="str">
        <f t="shared" si="52"/>
        <v/>
      </c>
    </row>
    <row r="3363" spans="1:11" ht="18.95" customHeight="1" x14ac:dyDescent="0.25">
      <c r="A3363" s="52"/>
      <c r="C3363" s="185"/>
      <c r="D3363" s="76"/>
      <c r="E3363" s="76" t="str">
        <f>IF(D3363="","",IFERROR(VLOOKUP(D3363,Cadastro!$C$9:$D$1009,2,FALSE),"NOT FOUND"))</f>
        <v/>
      </c>
      <c r="F3363" s="94"/>
      <c r="G3363" s="76"/>
      <c r="H3363" s="81" t="str">
        <f>IFERROR(F3363*VLOOKUP(D3363,Saldo!$P$8:$U$1009,6,FALSE),"")</f>
        <v/>
      </c>
      <c r="I3363" s="78" t="str">
        <f>IFERROR(IF(D3363="","",VLOOKUP(D3363,Saldo!$P$8:$Q$1009,2,FALSE)),"")</f>
        <v/>
      </c>
      <c r="J3363" s="76"/>
      <c r="K3363" s="74" t="str">
        <f t="shared" si="52"/>
        <v/>
      </c>
    </row>
    <row r="3364" spans="1:11" ht="18.95" customHeight="1" x14ac:dyDescent="0.25">
      <c r="A3364" s="52"/>
      <c r="C3364" s="185"/>
      <c r="D3364" s="76"/>
      <c r="E3364" s="76" t="str">
        <f>IF(D3364="","",IFERROR(VLOOKUP(D3364,Cadastro!$C$9:$D$1009,2,FALSE),"NOT FOUND"))</f>
        <v/>
      </c>
      <c r="F3364" s="94"/>
      <c r="G3364" s="76"/>
      <c r="H3364" s="81" t="str">
        <f>IFERROR(F3364*VLOOKUP(D3364,Saldo!$P$8:$U$1009,6,FALSE),"")</f>
        <v/>
      </c>
      <c r="I3364" s="78" t="str">
        <f>IFERROR(IF(D3364="","",VLOOKUP(D3364,Saldo!$P$8:$Q$1009,2,FALSE)),"")</f>
        <v/>
      </c>
      <c r="J3364" s="76"/>
      <c r="K3364" s="74" t="str">
        <f t="shared" si="52"/>
        <v/>
      </c>
    </row>
    <row r="3365" spans="1:11" ht="18.95" customHeight="1" x14ac:dyDescent="0.25">
      <c r="A3365" s="52"/>
      <c r="C3365" s="185"/>
      <c r="D3365" s="76"/>
      <c r="E3365" s="76" t="str">
        <f>IF(D3365="","",IFERROR(VLOOKUP(D3365,Cadastro!$C$9:$D$1009,2,FALSE),"NOT FOUND"))</f>
        <v/>
      </c>
      <c r="F3365" s="94"/>
      <c r="G3365" s="76"/>
      <c r="H3365" s="81" t="str">
        <f>IFERROR(F3365*VLOOKUP(D3365,Saldo!$P$8:$U$1009,6,FALSE),"")</f>
        <v/>
      </c>
      <c r="I3365" s="78" t="str">
        <f>IFERROR(IF(D3365="","",VLOOKUP(D3365,Saldo!$P$8:$Q$1009,2,FALSE)),"")</f>
        <v/>
      </c>
      <c r="J3365" s="76"/>
      <c r="K3365" s="74" t="str">
        <f t="shared" si="52"/>
        <v/>
      </c>
    </row>
    <row r="3366" spans="1:11" ht="18.95" customHeight="1" x14ac:dyDescent="0.25">
      <c r="A3366" s="52"/>
      <c r="C3366" s="185"/>
      <c r="D3366" s="76"/>
      <c r="E3366" s="76" t="str">
        <f>IF(D3366="","",IFERROR(VLOOKUP(D3366,Cadastro!$C$9:$D$1009,2,FALSE),"NOT FOUND"))</f>
        <v/>
      </c>
      <c r="F3366" s="94"/>
      <c r="G3366" s="76"/>
      <c r="H3366" s="81" t="str">
        <f>IFERROR(F3366*VLOOKUP(D3366,Saldo!$P$8:$U$1009,6,FALSE),"")</f>
        <v/>
      </c>
      <c r="I3366" s="78" t="str">
        <f>IFERROR(IF(D3366="","",VLOOKUP(D3366,Saldo!$P$8:$Q$1009,2,FALSE)),"")</f>
        <v/>
      </c>
      <c r="J3366" s="76"/>
      <c r="K3366" s="74" t="str">
        <f t="shared" si="52"/>
        <v/>
      </c>
    </row>
    <row r="3367" spans="1:11" ht="18.95" customHeight="1" x14ac:dyDescent="0.25">
      <c r="A3367" s="52"/>
      <c r="C3367" s="185"/>
      <c r="D3367" s="76"/>
      <c r="E3367" s="76" t="str">
        <f>IF(D3367="","",IFERROR(VLOOKUP(D3367,Cadastro!$C$9:$D$1009,2,FALSE),"NOT FOUND"))</f>
        <v/>
      </c>
      <c r="F3367" s="94"/>
      <c r="G3367" s="76"/>
      <c r="H3367" s="81" t="str">
        <f>IFERROR(F3367*VLOOKUP(D3367,Saldo!$P$8:$U$1009,6,FALSE),"")</f>
        <v/>
      </c>
      <c r="I3367" s="78" t="str">
        <f>IFERROR(IF(D3367="","",VLOOKUP(D3367,Saldo!$P$8:$Q$1009,2,FALSE)),"")</f>
        <v/>
      </c>
      <c r="J3367" s="76"/>
      <c r="K3367" s="74" t="str">
        <f t="shared" si="52"/>
        <v/>
      </c>
    </row>
    <row r="3368" spans="1:11" ht="18.95" customHeight="1" x14ac:dyDescent="0.25">
      <c r="A3368" s="52"/>
      <c r="C3368" s="185"/>
      <c r="D3368" s="76"/>
      <c r="E3368" s="76" t="str">
        <f>IF(D3368="","",IFERROR(VLOOKUP(D3368,Cadastro!$C$9:$D$1009,2,FALSE),"NOT FOUND"))</f>
        <v/>
      </c>
      <c r="F3368" s="94"/>
      <c r="G3368" s="76"/>
      <c r="H3368" s="81" t="str">
        <f>IFERROR(F3368*VLOOKUP(D3368,Saldo!$P$8:$U$1009,6,FALSE),"")</f>
        <v/>
      </c>
      <c r="I3368" s="78" t="str">
        <f>IFERROR(IF(D3368="","",VLOOKUP(D3368,Saldo!$P$8:$Q$1009,2,FALSE)),"")</f>
        <v/>
      </c>
      <c r="J3368" s="76"/>
      <c r="K3368" s="74" t="str">
        <f t="shared" si="52"/>
        <v/>
      </c>
    </row>
    <row r="3369" spans="1:11" ht="18.95" customHeight="1" x14ac:dyDescent="0.25">
      <c r="A3369" s="52"/>
      <c r="C3369" s="185"/>
      <c r="D3369" s="76"/>
      <c r="E3369" s="76" t="str">
        <f>IF(D3369="","",IFERROR(VLOOKUP(D3369,Cadastro!$C$9:$D$1009,2,FALSE),"NOT FOUND"))</f>
        <v/>
      </c>
      <c r="F3369" s="94"/>
      <c r="G3369" s="76"/>
      <c r="H3369" s="81" t="str">
        <f>IFERROR(F3369*VLOOKUP(D3369,Saldo!$P$8:$U$1009,6,FALSE),"")</f>
        <v/>
      </c>
      <c r="I3369" s="78" t="str">
        <f>IFERROR(IF(D3369="","",VLOOKUP(D3369,Saldo!$P$8:$Q$1009,2,FALSE)),"")</f>
        <v/>
      </c>
      <c r="J3369" s="76"/>
      <c r="K3369" s="74" t="str">
        <f t="shared" si="52"/>
        <v/>
      </c>
    </row>
    <row r="3370" spans="1:11" ht="18.95" customHeight="1" x14ac:dyDescent="0.25">
      <c r="A3370" s="52"/>
      <c r="C3370" s="185"/>
      <c r="D3370" s="76"/>
      <c r="E3370" s="76" t="str">
        <f>IF(D3370="","",IFERROR(VLOOKUP(D3370,Cadastro!$C$9:$D$1009,2,FALSE),"NOT FOUND"))</f>
        <v/>
      </c>
      <c r="F3370" s="94"/>
      <c r="G3370" s="76"/>
      <c r="H3370" s="81" t="str">
        <f>IFERROR(F3370*VLOOKUP(D3370,Saldo!$P$8:$U$1009,6,FALSE),"")</f>
        <v/>
      </c>
      <c r="I3370" s="78" t="str">
        <f>IFERROR(IF(D3370="","",VLOOKUP(D3370,Saldo!$P$8:$Q$1009,2,FALSE)),"")</f>
        <v/>
      </c>
      <c r="J3370" s="76"/>
      <c r="K3370" s="74" t="str">
        <f t="shared" si="52"/>
        <v/>
      </c>
    </row>
    <row r="3371" spans="1:11" ht="18.95" customHeight="1" x14ac:dyDescent="0.25">
      <c r="A3371" s="52"/>
      <c r="C3371" s="185"/>
      <c r="D3371" s="76"/>
      <c r="E3371" s="76" t="str">
        <f>IF(D3371="","",IFERROR(VLOOKUP(D3371,Cadastro!$C$9:$D$1009,2,FALSE),"NOT FOUND"))</f>
        <v/>
      </c>
      <c r="F3371" s="94"/>
      <c r="G3371" s="76"/>
      <c r="H3371" s="81" t="str">
        <f>IFERROR(F3371*VLOOKUP(D3371,Saldo!$P$8:$U$1009,6,FALSE),"")</f>
        <v/>
      </c>
      <c r="I3371" s="78" t="str">
        <f>IFERROR(IF(D3371="","",VLOOKUP(D3371,Saldo!$P$8:$Q$1009,2,FALSE)),"")</f>
        <v/>
      </c>
      <c r="J3371" s="76"/>
      <c r="K3371" s="74" t="str">
        <f t="shared" si="52"/>
        <v/>
      </c>
    </row>
    <row r="3372" spans="1:11" ht="18.95" customHeight="1" x14ac:dyDescent="0.25">
      <c r="A3372" s="52"/>
      <c r="C3372" s="185"/>
      <c r="D3372" s="76"/>
      <c r="E3372" s="76" t="str">
        <f>IF(D3372="","",IFERROR(VLOOKUP(D3372,Cadastro!$C$9:$D$1009,2,FALSE),"NOT FOUND"))</f>
        <v/>
      </c>
      <c r="F3372" s="94"/>
      <c r="G3372" s="76"/>
      <c r="H3372" s="81" t="str">
        <f>IFERROR(F3372*VLOOKUP(D3372,Saldo!$P$8:$U$1009,6,FALSE),"")</f>
        <v/>
      </c>
      <c r="I3372" s="78" t="str">
        <f>IFERROR(IF(D3372="","",VLOOKUP(D3372,Saldo!$P$8:$Q$1009,2,FALSE)),"")</f>
        <v/>
      </c>
      <c r="J3372" s="76"/>
      <c r="K3372" s="74" t="str">
        <f t="shared" si="52"/>
        <v/>
      </c>
    </row>
    <row r="3373" spans="1:11" ht="18.95" customHeight="1" x14ac:dyDescent="0.25">
      <c r="A3373" s="52"/>
      <c r="C3373" s="185"/>
      <c r="D3373" s="76"/>
      <c r="E3373" s="76" t="str">
        <f>IF(D3373="","",IFERROR(VLOOKUP(D3373,Cadastro!$C$9:$D$1009,2,FALSE),"NOT FOUND"))</f>
        <v/>
      </c>
      <c r="F3373" s="94"/>
      <c r="G3373" s="76"/>
      <c r="H3373" s="81" t="str">
        <f>IFERROR(F3373*VLOOKUP(D3373,Saldo!$P$8:$U$1009,6,FALSE),"")</f>
        <v/>
      </c>
      <c r="I3373" s="78" t="str">
        <f>IFERROR(IF(D3373="","",VLOOKUP(D3373,Saldo!$P$8:$Q$1009,2,FALSE)),"")</f>
        <v/>
      </c>
      <c r="J3373" s="76"/>
      <c r="K3373" s="74" t="str">
        <f t="shared" si="52"/>
        <v/>
      </c>
    </row>
    <row r="3374" spans="1:11" ht="18.95" customHeight="1" x14ac:dyDescent="0.25">
      <c r="A3374" s="52"/>
      <c r="C3374" s="185"/>
      <c r="D3374" s="76"/>
      <c r="E3374" s="76" t="str">
        <f>IF(D3374="","",IFERROR(VLOOKUP(D3374,Cadastro!$C$9:$D$1009,2,FALSE),"NOT FOUND"))</f>
        <v/>
      </c>
      <c r="F3374" s="94"/>
      <c r="G3374" s="76"/>
      <c r="H3374" s="81" t="str">
        <f>IFERROR(F3374*VLOOKUP(D3374,Saldo!$P$8:$U$1009,6,FALSE),"")</f>
        <v/>
      </c>
      <c r="I3374" s="78" t="str">
        <f>IFERROR(IF(D3374="","",VLOOKUP(D3374,Saldo!$P$8:$Q$1009,2,FALSE)),"")</f>
        <v/>
      </c>
      <c r="J3374" s="76"/>
      <c r="K3374" s="74" t="str">
        <f t="shared" si="52"/>
        <v/>
      </c>
    </row>
    <row r="3375" spans="1:11" ht="18.95" customHeight="1" x14ac:dyDescent="0.25">
      <c r="A3375" s="52"/>
      <c r="C3375" s="185"/>
      <c r="D3375" s="76"/>
      <c r="E3375" s="76" t="str">
        <f>IF(D3375="","",IFERROR(VLOOKUP(D3375,Cadastro!$C$9:$D$1009,2,FALSE),"NOT FOUND"))</f>
        <v/>
      </c>
      <c r="F3375" s="94"/>
      <c r="G3375" s="76"/>
      <c r="H3375" s="81" t="str">
        <f>IFERROR(F3375*VLOOKUP(D3375,Saldo!$P$8:$U$1009,6,FALSE),"")</f>
        <v/>
      </c>
      <c r="I3375" s="78" t="str">
        <f>IFERROR(IF(D3375="","",VLOOKUP(D3375,Saldo!$P$8:$Q$1009,2,FALSE)),"")</f>
        <v/>
      </c>
      <c r="J3375" s="76"/>
      <c r="K3375" s="74" t="str">
        <f t="shared" si="52"/>
        <v/>
      </c>
    </row>
    <row r="3376" spans="1:11" ht="18.95" customHeight="1" x14ac:dyDescent="0.25">
      <c r="A3376" s="52"/>
      <c r="C3376" s="185"/>
      <c r="D3376" s="76"/>
      <c r="E3376" s="76" t="str">
        <f>IF(D3376="","",IFERROR(VLOOKUP(D3376,Cadastro!$C$9:$D$1009,2,FALSE),"NOT FOUND"))</f>
        <v/>
      </c>
      <c r="F3376" s="94"/>
      <c r="G3376" s="76"/>
      <c r="H3376" s="81" t="str">
        <f>IFERROR(F3376*VLOOKUP(D3376,Saldo!$P$8:$U$1009,6,FALSE),"")</f>
        <v/>
      </c>
      <c r="I3376" s="78" t="str">
        <f>IFERROR(IF(D3376="","",VLOOKUP(D3376,Saldo!$P$8:$Q$1009,2,FALSE)),"")</f>
        <v/>
      </c>
      <c r="J3376" s="76"/>
      <c r="K3376" s="74" t="str">
        <f t="shared" si="52"/>
        <v/>
      </c>
    </row>
    <row r="3377" spans="1:11" ht="18.95" customHeight="1" x14ac:dyDescent="0.25">
      <c r="A3377" s="52"/>
      <c r="C3377" s="185"/>
      <c r="D3377" s="76"/>
      <c r="E3377" s="76" t="str">
        <f>IF(D3377="","",IFERROR(VLOOKUP(D3377,Cadastro!$C$9:$D$1009,2,FALSE),"NOT FOUND"))</f>
        <v/>
      </c>
      <c r="F3377" s="94"/>
      <c r="G3377" s="76"/>
      <c r="H3377" s="81" t="str">
        <f>IFERROR(F3377*VLOOKUP(D3377,Saldo!$P$8:$U$1009,6,FALSE),"")</f>
        <v/>
      </c>
      <c r="I3377" s="78" t="str">
        <f>IFERROR(IF(D3377="","",VLOOKUP(D3377,Saldo!$P$8:$Q$1009,2,FALSE)),"")</f>
        <v/>
      </c>
      <c r="J3377" s="76"/>
      <c r="K3377" s="74" t="str">
        <f t="shared" si="52"/>
        <v/>
      </c>
    </row>
    <row r="3378" spans="1:11" ht="18.95" customHeight="1" x14ac:dyDescent="0.25">
      <c r="A3378" s="52"/>
      <c r="C3378" s="185"/>
      <c r="D3378" s="76"/>
      <c r="E3378" s="76" t="str">
        <f>IF(D3378="","",IFERROR(VLOOKUP(D3378,Cadastro!$C$9:$D$1009,2,FALSE),"NOT FOUND"))</f>
        <v/>
      </c>
      <c r="F3378" s="94"/>
      <c r="G3378" s="76"/>
      <c r="H3378" s="81" t="str">
        <f>IFERROR(F3378*VLOOKUP(D3378,Saldo!$P$8:$U$1009,6,FALSE),"")</f>
        <v/>
      </c>
      <c r="I3378" s="78" t="str">
        <f>IFERROR(IF(D3378="","",VLOOKUP(D3378,Saldo!$P$8:$Q$1009,2,FALSE)),"")</f>
        <v/>
      </c>
      <c r="J3378" s="76"/>
      <c r="K3378" s="74" t="str">
        <f t="shared" si="52"/>
        <v/>
      </c>
    </row>
    <row r="3379" spans="1:11" ht="18.95" customHeight="1" x14ac:dyDescent="0.25">
      <c r="A3379" s="52"/>
      <c r="C3379" s="185"/>
      <c r="D3379" s="76"/>
      <c r="E3379" s="76" t="str">
        <f>IF(D3379="","",IFERROR(VLOOKUP(D3379,Cadastro!$C$9:$D$1009,2,FALSE),"NOT FOUND"))</f>
        <v/>
      </c>
      <c r="F3379" s="94"/>
      <c r="G3379" s="76"/>
      <c r="H3379" s="81" t="str">
        <f>IFERROR(F3379*VLOOKUP(D3379,Saldo!$P$8:$U$1009,6,FALSE),"")</f>
        <v/>
      </c>
      <c r="I3379" s="78" t="str">
        <f>IFERROR(IF(D3379="","",VLOOKUP(D3379,Saldo!$P$8:$Q$1009,2,FALSE)),"")</f>
        <v/>
      </c>
      <c r="J3379" s="76"/>
      <c r="K3379" s="74" t="str">
        <f t="shared" si="52"/>
        <v/>
      </c>
    </row>
    <row r="3380" spans="1:11" ht="18.95" customHeight="1" x14ac:dyDescent="0.25">
      <c r="A3380" s="52"/>
      <c r="C3380" s="185"/>
      <c r="D3380" s="76"/>
      <c r="E3380" s="76" t="str">
        <f>IF(D3380="","",IFERROR(VLOOKUP(D3380,Cadastro!$C$9:$D$1009,2,FALSE),"NOT FOUND"))</f>
        <v/>
      </c>
      <c r="F3380" s="94"/>
      <c r="G3380" s="76"/>
      <c r="H3380" s="81" t="str">
        <f>IFERROR(F3380*VLOOKUP(D3380,Saldo!$P$8:$U$1009,6,FALSE),"")</f>
        <v/>
      </c>
      <c r="I3380" s="78" t="str">
        <f>IFERROR(IF(D3380="","",VLOOKUP(D3380,Saldo!$P$8:$Q$1009,2,FALSE)),"")</f>
        <v/>
      </c>
      <c r="J3380" s="76"/>
      <c r="K3380" s="74" t="str">
        <f t="shared" si="52"/>
        <v/>
      </c>
    </row>
    <row r="3381" spans="1:11" ht="18.95" customHeight="1" x14ac:dyDescent="0.25">
      <c r="A3381" s="52"/>
      <c r="C3381" s="185"/>
      <c r="D3381" s="76"/>
      <c r="E3381" s="76" t="str">
        <f>IF(D3381="","",IFERROR(VLOOKUP(D3381,Cadastro!$C$9:$D$1009,2,FALSE),"NOT FOUND"))</f>
        <v/>
      </c>
      <c r="F3381" s="94"/>
      <c r="G3381" s="76"/>
      <c r="H3381" s="81" t="str">
        <f>IFERROR(F3381*VLOOKUP(D3381,Saldo!$P$8:$U$1009,6,FALSE),"")</f>
        <v/>
      </c>
      <c r="I3381" s="78" t="str">
        <f>IFERROR(IF(D3381="","",VLOOKUP(D3381,Saldo!$P$8:$Q$1009,2,FALSE)),"")</f>
        <v/>
      </c>
      <c r="J3381" s="76"/>
      <c r="K3381" s="74" t="str">
        <f t="shared" si="52"/>
        <v/>
      </c>
    </row>
    <row r="3382" spans="1:11" ht="18.95" customHeight="1" x14ac:dyDescent="0.25">
      <c r="A3382" s="52"/>
      <c r="C3382" s="185"/>
      <c r="D3382" s="76"/>
      <c r="E3382" s="76" t="str">
        <f>IF(D3382="","",IFERROR(VLOOKUP(D3382,Cadastro!$C$9:$D$1009,2,FALSE),"NOT FOUND"))</f>
        <v/>
      </c>
      <c r="F3382" s="94"/>
      <c r="G3382" s="76"/>
      <c r="H3382" s="81" t="str">
        <f>IFERROR(F3382*VLOOKUP(D3382,Saldo!$P$8:$U$1009,6,FALSE),"")</f>
        <v/>
      </c>
      <c r="I3382" s="78" t="str">
        <f>IFERROR(IF(D3382="","",VLOOKUP(D3382,Saldo!$P$8:$Q$1009,2,FALSE)),"")</f>
        <v/>
      </c>
      <c r="J3382" s="76"/>
      <c r="K3382" s="74" t="str">
        <f t="shared" si="52"/>
        <v/>
      </c>
    </row>
    <row r="3383" spans="1:11" ht="18.95" customHeight="1" x14ac:dyDescent="0.25">
      <c r="A3383" s="52"/>
      <c r="C3383" s="185"/>
      <c r="D3383" s="76"/>
      <c r="E3383" s="76" t="str">
        <f>IF(D3383="","",IFERROR(VLOOKUP(D3383,Cadastro!$C$9:$D$1009,2,FALSE),"NOT FOUND"))</f>
        <v/>
      </c>
      <c r="F3383" s="94"/>
      <c r="G3383" s="76"/>
      <c r="H3383" s="81" t="str">
        <f>IFERROR(F3383*VLOOKUP(D3383,Saldo!$P$8:$U$1009,6,FALSE),"")</f>
        <v/>
      </c>
      <c r="I3383" s="78" t="str">
        <f>IFERROR(IF(D3383="","",VLOOKUP(D3383,Saldo!$P$8:$Q$1009,2,FALSE)),"")</f>
        <v/>
      </c>
      <c r="J3383" s="76"/>
      <c r="K3383" s="74" t="str">
        <f t="shared" si="52"/>
        <v/>
      </c>
    </row>
    <row r="3384" spans="1:11" ht="18.95" customHeight="1" x14ac:dyDescent="0.25">
      <c r="A3384" s="52"/>
      <c r="C3384" s="185"/>
      <c r="D3384" s="76"/>
      <c r="E3384" s="76" t="str">
        <f>IF(D3384="","",IFERROR(VLOOKUP(D3384,Cadastro!$C$9:$D$1009,2,FALSE),"NOT FOUND"))</f>
        <v/>
      </c>
      <c r="F3384" s="94"/>
      <c r="G3384" s="76"/>
      <c r="H3384" s="81" t="str">
        <f>IFERROR(F3384*VLOOKUP(D3384,Saldo!$P$8:$U$1009,6,FALSE),"")</f>
        <v/>
      </c>
      <c r="I3384" s="78" t="str">
        <f>IFERROR(IF(D3384="","",VLOOKUP(D3384,Saldo!$P$8:$Q$1009,2,FALSE)),"")</f>
        <v/>
      </c>
      <c r="J3384" s="76"/>
      <c r="K3384" s="74" t="str">
        <f t="shared" si="52"/>
        <v/>
      </c>
    </row>
    <row r="3385" spans="1:11" ht="18.95" customHeight="1" x14ac:dyDescent="0.25">
      <c r="A3385" s="52"/>
      <c r="C3385" s="185"/>
      <c r="D3385" s="76"/>
      <c r="E3385" s="76" t="str">
        <f>IF(D3385="","",IFERROR(VLOOKUP(D3385,Cadastro!$C$9:$D$1009,2,FALSE),"NOT FOUND"))</f>
        <v/>
      </c>
      <c r="F3385" s="94"/>
      <c r="G3385" s="76"/>
      <c r="H3385" s="81" t="str">
        <f>IFERROR(F3385*VLOOKUP(D3385,Saldo!$P$8:$U$1009,6,FALSE),"")</f>
        <v/>
      </c>
      <c r="I3385" s="78" t="str">
        <f>IFERROR(IF(D3385="","",VLOOKUP(D3385,Saldo!$P$8:$Q$1009,2,FALSE)),"")</f>
        <v/>
      </c>
      <c r="J3385" s="76"/>
      <c r="K3385" s="74" t="str">
        <f t="shared" si="52"/>
        <v/>
      </c>
    </row>
    <row r="3386" spans="1:11" ht="18.95" customHeight="1" x14ac:dyDescent="0.25">
      <c r="A3386" s="52"/>
      <c r="C3386" s="185"/>
      <c r="D3386" s="76"/>
      <c r="E3386" s="76" t="str">
        <f>IF(D3386="","",IFERROR(VLOOKUP(D3386,Cadastro!$C$9:$D$1009,2,FALSE),"NOT FOUND"))</f>
        <v/>
      </c>
      <c r="F3386" s="94"/>
      <c r="G3386" s="76"/>
      <c r="H3386" s="81" t="str">
        <f>IFERROR(F3386*VLOOKUP(D3386,Saldo!$P$8:$U$1009,6,FALSE),"")</f>
        <v/>
      </c>
      <c r="I3386" s="78" t="str">
        <f>IFERROR(IF(D3386="","",VLOOKUP(D3386,Saldo!$P$8:$Q$1009,2,FALSE)),"")</f>
        <v/>
      </c>
      <c r="J3386" s="76"/>
      <c r="K3386" s="74" t="str">
        <f t="shared" si="52"/>
        <v/>
      </c>
    </row>
    <row r="3387" spans="1:11" ht="18.95" customHeight="1" x14ac:dyDescent="0.25">
      <c r="A3387" s="52"/>
      <c r="C3387" s="185"/>
      <c r="D3387" s="76"/>
      <c r="E3387" s="76" t="str">
        <f>IF(D3387="","",IFERROR(VLOOKUP(D3387,Cadastro!$C$9:$D$1009,2,FALSE),"NOT FOUND"))</f>
        <v/>
      </c>
      <c r="F3387" s="94"/>
      <c r="G3387" s="76"/>
      <c r="H3387" s="81" t="str">
        <f>IFERROR(F3387*VLOOKUP(D3387,Saldo!$P$8:$U$1009,6,FALSE),"")</f>
        <v/>
      </c>
      <c r="I3387" s="78" t="str">
        <f>IFERROR(IF(D3387="","",VLOOKUP(D3387,Saldo!$P$8:$Q$1009,2,FALSE)),"")</f>
        <v/>
      </c>
      <c r="J3387" s="76"/>
      <c r="K3387" s="74" t="str">
        <f t="shared" si="52"/>
        <v/>
      </c>
    </row>
    <row r="3388" spans="1:11" ht="18.95" customHeight="1" x14ac:dyDescent="0.25">
      <c r="A3388" s="52"/>
      <c r="C3388" s="185"/>
      <c r="D3388" s="76"/>
      <c r="E3388" s="76" t="str">
        <f>IF(D3388="","",IFERROR(VLOOKUP(D3388,Cadastro!$C$9:$D$1009,2,FALSE),"NOT FOUND"))</f>
        <v/>
      </c>
      <c r="F3388" s="94"/>
      <c r="G3388" s="76"/>
      <c r="H3388" s="81" t="str">
        <f>IFERROR(F3388*VLOOKUP(D3388,Saldo!$P$8:$U$1009,6,FALSE),"")</f>
        <v/>
      </c>
      <c r="I3388" s="78" t="str">
        <f>IFERROR(IF(D3388="","",VLOOKUP(D3388,Saldo!$P$8:$Q$1009,2,FALSE)),"")</f>
        <v/>
      </c>
      <c r="J3388" s="76"/>
      <c r="K3388" s="74" t="str">
        <f t="shared" si="52"/>
        <v/>
      </c>
    </row>
    <row r="3389" spans="1:11" ht="18.95" customHeight="1" x14ac:dyDescent="0.25">
      <c r="A3389" s="52"/>
      <c r="C3389" s="185"/>
      <c r="D3389" s="76"/>
      <c r="E3389" s="76" t="str">
        <f>IF(D3389="","",IFERROR(VLOOKUP(D3389,Cadastro!$C$9:$D$1009,2,FALSE),"NOT FOUND"))</f>
        <v/>
      </c>
      <c r="F3389" s="94"/>
      <c r="G3389" s="76"/>
      <c r="H3389" s="81" t="str">
        <f>IFERROR(F3389*VLOOKUP(D3389,Saldo!$P$8:$U$1009,6,FALSE),"")</f>
        <v/>
      </c>
      <c r="I3389" s="78" t="str">
        <f>IFERROR(IF(D3389="","",VLOOKUP(D3389,Saldo!$P$8:$Q$1009,2,FALSE)),"")</f>
        <v/>
      </c>
      <c r="J3389" s="76"/>
      <c r="K3389" s="74" t="str">
        <f t="shared" si="52"/>
        <v/>
      </c>
    </row>
    <row r="3390" spans="1:11" ht="18.95" customHeight="1" x14ac:dyDescent="0.25">
      <c r="A3390" s="52"/>
      <c r="C3390" s="185"/>
      <c r="D3390" s="76"/>
      <c r="E3390" s="76" t="str">
        <f>IF(D3390="","",IFERROR(VLOOKUP(D3390,Cadastro!$C$9:$D$1009,2,FALSE),"NOT FOUND"))</f>
        <v/>
      </c>
      <c r="F3390" s="94"/>
      <c r="G3390" s="76"/>
      <c r="H3390" s="81" t="str">
        <f>IFERROR(F3390*VLOOKUP(D3390,Saldo!$P$8:$U$1009,6,FALSE),"")</f>
        <v/>
      </c>
      <c r="I3390" s="78" t="str">
        <f>IFERROR(IF(D3390="","",VLOOKUP(D3390,Saldo!$P$8:$Q$1009,2,FALSE)),"")</f>
        <v/>
      </c>
      <c r="J3390" s="76"/>
      <c r="K3390" s="74" t="str">
        <f t="shared" si="52"/>
        <v/>
      </c>
    </row>
    <row r="3391" spans="1:11" ht="18.95" customHeight="1" x14ac:dyDescent="0.25">
      <c r="A3391" s="52"/>
      <c r="C3391" s="185"/>
      <c r="D3391" s="76"/>
      <c r="E3391" s="76" t="str">
        <f>IF(D3391="","",IFERROR(VLOOKUP(D3391,Cadastro!$C$9:$D$1009,2,FALSE),"NOT FOUND"))</f>
        <v/>
      </c>
      <c r="F3391" s="94"/>
      <c r="G3391" s="76"/>
      <c r="H3391" s="81" t="str">
        <f>IFERROR(F3391*VLOOKUP(D3391,Saldo!$P$8:$U$1009,6,FALSE),"")</f>
        <v/>
      </c>
      <c r="I3391" s="78" t="str">
        <f>IFERROR(IF(D3391="","",VLOOKUP(D3391,Saldo!$P$8:$Q$1009,2,FALSE)),"")</f>
        <v/>
      </c>
      <c r="J3391" s="76"/>
      <c r="K3391" s="74" t="str">
        <f t="shared" si="52"/>
        <v/>
      </c>
    </row>
    <row r="3392" spans="1:11" ht="18.95" customHeight="1" x14ac:dyDescent="0.25">
      <c r="A3392" s="52"/>
      <c r="C3392" s="185"/>
      <c r="D3392" s="76"/>
      <c r="E3392" s="76" t="str">
        <f>IF(D3392="","",IFERROR(VLOOKUP(D3392,Cadastro!$C$9:$D$1009,2,FALSE),"NOT FOUND"))</f>
        <v/>
      </c>
      <c r="F3392" s="94"/>
      <c r="G3392" s="76"/>
      <c r="H3392" s="81" t="str">
        <f>IFERROR(F3392*VLOOKUP(D3392,Saldo!$P$8:$U$1009,6,FALSE),"")</f>
        <v/>
      </c>
      <c r="I3392" s="78" t="str">
        <f>IFERROR(IF(D3392="","",VLOOKUP(D3392,Saldo!$P$8:$Q$1009,2,FALSE)),"")</f>
        <v/>
      </c>
      <c r="J3392" s="76"/>
      <c r="K3392" s="74" t="str">
        <f t="shared" si="52"/>
        <v/>
      </c>
    </row>
    <row r="3393" spans="1:11" ht="18.95" customHeight="1" x14ac:dyDescent="0.25">
      <c r="A3393" s="52"/>
      <c r="C3393" s="185"/>
      <c r="D3393" s="76"/>
      <c r="E3393" s="76" t="str">
        <f>IF(D3393="","",IFERROR(VLOOKUP(D3393,Cadastro!$C$9:$D$1009,2,FALSE),"NOT FOUND"))</f>
        <v/>
      </c>
      <c r="F3393" s="94"/>
      <c r="G3393" s="76"/>
      <c r="H3393" s="81" t="str">
        <f>IFERROR(F3393*VLOOKUP(D3393,Saldo!$P$8:$U$1009,6,FALSE),"")</f>
        <v/>
      </c>
      <c r="I3393" s="78" t="str">
        <f>IFERROR(IF(D3393="","",VLOOKUP(D3393,Saldo!$P$8:$Q$1009,2,FALSE)),"")</f>
        <v/>
      </c>
      <c r="J3393" s="76"/>
      <c r="K3393" s="74" t="str">
        <f t="shared" si="52"/>
        <v/>
      </c>
    </row>
    <row r="3394" spans="1:11" ht="18.95" customHeight="1" x14ac:dyDescent="0.25">
      <c r="A3394" s="52"/>
      <c r="C3394" s="185"/>
      <c r="D3394" s="76"/>
      <c r="E3394" s="76" t="str">
        <f>IF(D3394="","",IFERROR(VLOOKUP(D3394,Cadastro!$C$9:$D$1009,2,FALSE),"NOT FOUND"))</f>
        <v/>
      </c>
      <c r="F3394" s="94"/>
      <c r="G3394" s="76"/>
      <c r="H3394" s="81" t="str">
        <f>IFERROR(F3394*VLOOKUP(D3394,Saldo!$P$8:$U$1009,6,FALSE),"")</f>
        <v/>
      </c>
      <c r="I3394" s="78" t="str">
        <f>IFERROR(IF(D3394="","",VLOOKUP(D3394,Saldo!$P$8:$Q$1009,2,FALSE)),"")</f>
        <v/>
      </c>
      <c r="J3394" s="76"/>
      <c r="K3394" s="74" t="str">
        <f t="shared" si="52"/>
        <v/>
      </c>
    </row>
    <row r="3395" spans="1:11" ht="18.95" customHeight="1" x14ac:dyDescent="0.25">
      <c r="A3395" s="52"/>
      <c r="C3395" s="185"/>
      <c r="D3395" s="76"/>
      <c r="E3395" s="76" t="str">
        <f>IF(D3395="","",IFERROR(VLOOKUP(D3395,Cadastro!$C$9:$D$1009,2,FALSE),"NOT FOUND"))</f>
        <v/>
      </c>
      <c r="F3395" s="94"/>
      <c r="G3395" s="76"/>
      <c r="H3395" s="81" t="str">
        <f>IFERROR(F3395*VLOOKUP(D3395,Saldo!$P$8:$U$1009,6,FALSE),"")</f>
        <v/>
      </c>
      <c r="I3395" s="78" t="str">
        <f>IFERROR(IF(D3395="","",VLOOKUP(D3395,Saldo!$P$8:$Q$1009,2,FALSE)),"")</f>
        <v/>
      </c>
      <c r="J3395" s="76"/>
      <c r="K3395" s="74" t="str">
        <f t="shared" si="52"/>
        <v/>
      </c>
    </row>
    <row r="3396" spans="1:11" ht="18.95" customHeight="1" x14ac:dyDescent="0.25">
      <c r="A3396" s="52"/>
      <c r="C3396" s="185"/>
      <c r="D3396" s="76"/>
      <c r="E3396" s="76" t="str">
        <f>IF(D3396="","",IFERROR(VLOOKUP(D3396,Cadastro!$C$9:$D$1009,2,FALSE),"NOT FOUND"))</f>
        <v/>
      </c>
      <c r="F3396" s="94"/>
      <c r="G3396" s="76"/>
      <c r="H3396" s="81" t="str">
        <f>IFERROR(F3396*VLOOKUP(D3396,Saldo!$P$8:$U$1009,6,FALSE),"")</f>
        <v/>
      </c>
      <c r="I3396" s="78" t="str">
        <f>IFERROR(IF(D3396="","",VLOOKUP(D3396,Saldo!$P$8:$Q$1009,2,FALSE)),"")</f>
        <v/>
      </c>
      <c r="J3396" s="76"/>
      <c r="K3396" s="74" t="str">
        <f t="shared" si="52"/>
        <v/>
      </c>
    </row>
    <row r="3397" spans="1:11" ht="18.95" customHeight="1" x14ac:dyDescent="0.25">
      <c r="A3397" s="52"/>
      <c r="C3397" s="185"/>
      <c r="D3397" s="76"/>
      <c r="E3397" s="76" t="str">
        <f>IF(D3397="","",IFERROR(VLOOKUP(D3397,Cadastro!$C$9:$D$1009,2,FALSE),"NOT FOUND"))</f>
        <v/>
      </c>
      <c r="F3397" s="94"/>
      <c r="G3397" s="76"/>
      <c r="H3397" s="81" t="str">
        <f>IFERROR(F3397*VLOOKUP(D3397,Saldo!$P$8:$U$1009,6,FALSE),"")</f>
        <v/>
      </c>
      <c r="I3397" s="78" t="str">
        <f>IFERROR(IF(D3397="","",VLOOKUP(D3397,Saldo!$P$8:$Q$1009,2,FALSE)),"")</f>
        <v/>
      </c>
      <c r="J3397" s="76"/>
      <c r="K3397" s="74" t="str">
        <f t="shared" si="52"/>
        <v/>
      </c>
    </row>
    <row r="3398" spans="1:11" ht="18.95" customHeight="1" x14ac:dyDescent="0.25">
      <c r="A3398" s="52"/>
      <c r="C3398" s="185"/>
      <c r="D3398" s="76"/>
      <c r="E3398" s="76" t="str">
        <f>IF(D3398="","",IFERROR(VLOOKUP(D3398,Cadastro!$C$9:$D$1009,2,FALSE),"NOT FOUND"))</f>
        <v/>
      </c>
      <c r="F3398" s="94"/>
      <c r="G3398" s="76"/>
      <c r="H3398" s="81" t="str">
        <f>IFERROR(F3398*VLOOKUP(D3398,Saldo!$P$8:$U$1009,6,FALSE),"")</f>
        <v/>
      </c>
      <c r="I3398" s="78" t="str">
        <f>IFERROR(IF(D3398="","",VLOOKUP(D3398,Saldo!$P$8:$Q$1009,2,FALSE)),"")</f>
        <v/>
      </c>
      <c r="J3398" s="76"/>
      <c r="K3398" s="74" t="str">
        <f t="shared" si="52"/>
        <v/>
      </c>
    </row>
    <row r="3399" spans="1:11" ht="18.95" customHeight="1" x14ac:dyDescent="0.25">
      <c r="A3399" s="52"/>
      <c r="C3399" s="185"/>
      <c r="D3399" s="76"/>
      <c r="E3399" s="76" t="str">
        <f>IF(D3399="","",IFERROR(VLOOKUP(D3399,Cadastro!$C$9:$D$1009,2,FALSE),"NOT FOUND"))</f>
        <v/>
      </c>
      <c r="F3399" s="94"/>
      <c r="G3399" s="76"/>
      <c r="H3399" s="81" t="str">
        <f>IFERROR(F3399*VLOOKUP(D3399,Saldo!$P$8:$U$1009,6,FALSE),"")</f>
        <v/>
      </c>
      <c r="I3399" s="78" t="str">
        <f>IFERROR(IF(D3399="","",VLOOKUP(D3399,Saldo!$P$8:$Q$1009,2,FALSE)),"")</f>
        <v/>
      </c>
      <c r="J3399" s="76"/>
      <c r="K3399" s="74" t="str">
        <f t="shared" si="52"/>
        <v/>
      </c>
    </row>
    <row r="3400" spans="1:11" ht="18.95" customHeight="1" x14ac:dyDescent="0.25">
      <c r="A3400" s="52"/>
      <c r="C3400" s="185"/>
      <c r="D3400" s="76"/>
      <c r="E3400" s="76" t="str">
        <f>IF(D3400="","",IFERROR(VLOOKUP(D3400,Cadastro!$C$9:$D$1009,2,FALSE),"NOT FOUND"))</f>
        <v/>
      </c>
      <c r="F3400" s="94"/>
      <c r="G3400" s="76"/>
      <c r="H3400" s="81" t="str">
        <f>IFERROR(F3400*VLOOKUP(D3400,Saldo!$P$8:$U$1009,6,FALSE),"")</f>
        <v/>
      </c>
      <c r="I3400" s="78" t="str">
        <f>IFERROR(IF(D3400="","",VLOOKUP(D3400,Saldo!$P$8:$Q$1009,2,FALSE)),"")</f>
        <v/>
      </c>
      <c r="J3400" s="76"/>
      <c r="K3400" s="74" t="str">
        <f t="shared" si="52"/>
        <v/>
      </c>
    </row>
    <row r="3401" spans="1:11" ht="18.95" customHeight="1" x14ac:dyDescent="0.25">
      <c r="A3401" s="52"/>
      <c r="C3401" s="185"/>
      <c r="D3401" s="76"/>
      <c r="E3401" s="76" t="str">
        <f>IF(D3401="","",IFERROR(VLOOKUP(D3401,Cadastro!$C$9:$D$1009,2,FALSE),"NOT FOUND"))</f>
        <v/>
      </c>
      <c r="F3401" s="94"/>
      <c r="G3401" s="76"/>
      <c r="H3401" s="81" t="str">
        <f>IFERROR(F3401*VLOOKUP(D3401,Saldo!$P$8:$U$1009,6,FALSE),"")</f>
        <v/>
      </c>
      <c r="I3401" s="78" t="str">
        <f>IFERROR(IF(D3401="","",VLOOKUP(D3401,Saldo!$P$8:$Q$1009,2,FALSE)),"")</f>
        <v/>
      </c>
      <c r="J3401" s="76"/>
      <c r="K3401" s="74" t="str">
        <f t="shared" si="52"/>
        <v/>
      </c>
    </row>
    <row r="3402" spans="1:11" ht="18.95" customHeight="1" x14ac:dyDescent="0.25">
      <c r="A3402" s="52"/>
      <c r="C3402" s="185"/>
      <c r="D3402" s="76"/>
      <c r="E3402" s="76" t="str">
        <f>IF(D3402="","",IFERROR(VLOOKUP(D3402,Cadastro!$C$9:$D$1009,2,FALSE),"NOT FOUND"))</f>
        <v/>
      </c>
      <c r="F3402" s="94"/>
      <c r="G3402" s="76"/>
      <c r="H3402" s="81" t="str">
        <f>IFERROR(F3402*VLOOKUP(D3402,Saldo!$P$8:$U$1009,6,FALSE),"")</f>
        <v/>
      </c>
      <c r="I3402" s="78" t="str">
        <f>IFERROR(IF(D3402="","",VLOOKUP(D3402,Saldo!$P$8:$Q$1009,2,FALSE)),"")</f>
        <v/>
      </c>
      <c r="J3402" s="76"/>
      <c r="K3402" s="74" t="str">
        <f t="shared" ref="K3402:K3465" si="53">IF(C3402="","",MONTH(C3402))</f>
        <v/>
      </c>
    </row>
    <row r="3403" spans="1:11" ht="18.95" customHeight="1" x14ac:dyDescent="0.25">
      <c r="A3403" s="52"/>
      <c r="C3403" s="185"/>
      <c r="D3403" s="76"/>
      <c r="E3403" s="76" t="str">
        <f>IF(D3403="","",IFERROR(VLOOKUP(D3403,Cadastro!$C$9:$D$1009,2,FALSE),"NOT FOUND"))</f>
        <v/>
      </c>
      <c r="F3403" s="94"/>
      <c r="G3403" s="76"/>
      <c r="H3403" s="81" t="str">
        <f>IFERROR(F3403*VLOOKUP(D3403,Saldo!$P$8:$U$1009,6,FALSE),"")</f>
        <v/>
      </c>
      <c r="I3403" s="78" t="str">
        <f>IFERROR(IF(D3403="","",VLOOKUP(D3403,Saldo!$P$8:$Q$1009,2,FALSE)),"")</f>
        <v/>
      </c>
      <c r="J3403" s="76"/>
      <c r="K3403" s="74" t="str">
        <f t="shared" si="53"/>
        <v/>
      </c>
    </row>
    <row r="3404" spans="1:11" ht="18.95" customHeight="1" x14ac:dyDescent="0.25">
      <c r="A3404" s="52"/>
      <c r="C3404" s="185"/>
      <c r="D3404" s="76"/>
      <c r="E3404" s="76" t="str">
        <f>IF(D3404="","",IFERROR(VLOOKUP(D3404,Cadastro!$C$9:$D$1009,2,FALSE),"NOT FOUND"))</f>
        <v/>
      </c>
      <c r="F3404" s="94"/>
      <c r="G3404" s="76"/>
      <c r="H3404" s="81" t="str">
        <f>IFERROR(F3404*VLOOKUP(D3404,Saldo!$P$8:$U$1009,6,FALSE),"")</f>
        <v/>
      </c>
      <c r="I3404" s="78" t="str">
        <f>IFERROR(IF(D3404="","",VLOOKUP(D3404,Saldo!$P$8:$Q$1009,2,FALSE)),"")</f>
        <v/>
      </c>
      <c r="J3404" s="76"/>
      <c r="K3404" s="74" t="str">
        <f t="shared" si="53"/>
        <v/>
      </c>
    </row>
    <row r="3405" spans="1:11" ht="18.95" customHeight="1" x14ac:dyDescent="0.25">
      <c r="A3405" s="52"/>
      <c r="C3405" s="185"/>
      <c r="D3405" s="76"/>
      <c r="E3405" s="76" t="str">
        <f>IF(D3405="","",IFERROR(VLOOKUP(D3405,Cadastro!$C$9:$D$1009,2,FALSE),"NOT FOUND"))</f>
        <v/>
      </c>
      <c r="F3405" s="94"/>
      <c r="G3405" s="76"/>
      <c r="H3405" s="81" t="str">
        <f>IFERROR(F3405*VLOOKUP(D3405,Saldo!$P$8:$U$1009,6,FALSE),"")</f>
        <v/>
      </c>
      <c r="I3405" s="78" t="str">
        <f>IFERROR(IF(D3405="","",VLOOKUP(D3405,Saldo!$P$8:$Q$1009,2,FALSE)),"")</f>
        <v/>
      </c>
      <c r="J3405" s="76"/>
      <c r="K3405" s="74" t="str">
        <f t="shared" si="53"/>
        <v/>
      </c>
    </row>
    <row r="3406" spans="1:11" ht="18.95" customHeight="1" x14ac:dyDescent="0.25">
      <c r="A3406" s="52"/>
      <c r="C3406" s="185"/>
      <c r="D3406" s="76"/>
      <c r="E3406" s="76" t="str">
        <f>IF(D3406="","",IFERROR(VLOOKUP(D3406,Cadastro!$C$9:$D$1009,2,FALSE),"NOT FOUND"))</f>
        <v/>
      </c>
      <c r="F3406" s="94"/>
      <c r="G3406" s="76"/>
      <c r="H3406" s="81" t="str">
        <f>IFERROR(F3406*VLOOKUP(D3406,Saldo!$P$8:$U$1009,6,FALSE),"")</f>
        <v/>
      </c>
      <c r="I3406" s="78" t="str">
        <f>IFERROR(IF(D3406="","",VLOOKUP(D3406,Saldo!$P$8:$Q$1009,2,FALSE)),"")</f>
        <v/>
      </c>
      <c r="J3406" s="76"/>
      <c r="K3406" s="74" t="str">
        <f t="shared" si="53"/>
        <v/>
      </c>
    </row>
    <row r="3407" spans="1:11" ht="18.95" customHeight="1" x14ac:dyDescent="0.25">
      <c r="A3407" s="52"/>
      <c r="C3407" s="185"/>
      <c r="D3407" s="76"/>
      <c r="E3407" s="76" t="str">
        <f>IF(D3407="","",IFERROR(VLOOKUP(D3407,Cadastro!$C$9:$D$1009,2,FALSE),"NOT FOUND"))</f>
        <v/>
      </c>
      <c r="F3407" s="94"/>
      <c r="G3407" s="76"/>
      <c r="H3407" s="81" t="str">
        <f>IFERROR(F3407*VLOOKUP(D3407,Saldo!$P$8:$U$1009,6,FALSE),"")</f>
        <v/>
      </c>
      <c r="I3407" s="78" t="str">
        <f>IFERROR(IF(D3407="","",VLOOKUP(D3407,Saldo!$P$8:$Q$1009,2,FALSE)),"")</f>
        <v/>
      </c>
      <c r="J3407" s="76"/>
      <c r="K3407" s="74" t="str">
        <f t="shared" si="53"/>
        <v/>
      </c>
    </row>
    <row r="3408" spans="1:11" ht="18.95" customHeight="1" x14ac:dyDescent="0.25">
      <c r="A3408" s="52"/>
      <c r="C3408" s="185"/>
      <c r="D3408" s="76"/>
      <c r="E3408" s="76" t="str">
        <f>IF(D3408="","",IFERROR(VLOOKUP(D3408,Cadastro!$C$9:$D$1009,2,FALSE),"NOT FOUND"))</f>
        <v/>
      </c>
      <c r="F3408" s="94"/>
      <c r="G3408" s="76"/>
      <c r="H3408" s="81" t="str">
        <f>IFERROR(F3408*VLOOKUP(D3408,Saldo!$P$8:$U$1009,6,FALSE),"")</f>
        <v/>
      </c>
      <c r="I3408" s="78" t="str">
        <f>IFERROR(IF(D3408="","",VLOOKUP(D3408,Saldo!$P$8:$Q$1009,2,FALSE)),"")</f>
        <v/>
      </c>
      <c r="J3408" s="76"/>
      <c r="K3408" s="74" t="str">
        <f t="shared" si="53"/>
        <v/>
      </c>
    </row>
    <row r="3409" spans="1:11" ht="18.95" customHeight="1" x14ac:dyDescent="0.25">
      <c r="A3409" s="52"/>
      <c r="C3409" s="185"/>
      <c r="D3409" s="76"/>
      <c r="E3409" s="76" t="str">
        <f>IF(D3409="","",IFERROR(VLOOKUP(D3409,Cadastro!$C$9:$D$1009,2,FALSE),"NOT FOUND"))</f>
        <v/>
      </c>
      <c r="F3409" s="94"/>
      <c r="G3409" s="76"/>
      <c r="H3409" s="81" t="str">
        <f>IFERROR(F3409*VLOOKUP(D3409,Saldo!$P$8:$U$1009,6,FALSE),"")</f>
        <v/>
      </c>
      <c r="I3409" s="78" t="str">
        <f>IFERROR(IF(D3409="","",VLOOKUP(D3409,Saldo!$P$8:$Q$1009,2,FALSE)),"")</f>
        <v/>
      </c>
      <c r="J3409" s="76"/>
      <c r="K3409" s="74" t="str">
        <f t="shared" si="53"/>
        <v/>
      </c>
    </row>
    <row r="3410" spans="1:11" ht="18.95" customHeight="1" x14ac:dyDescent="0.25">
      <c r="A3410" s="52"/>
      <c r="C3410" s="185"/>
      <c r="D3410" s="76"/>
      <c r="E3410" s="76" t="str">
        <f>IF(D3410="","",IFERROR(VLOOKUP(D3410,Cadastro!$C$9:$D$1009,2,FALSE),"NOT FOUND"))</f>
        <v/>
      </c>
      <c r="F3410" s="94"/>
      <c r="G3410" s="76"/>
      <c r="H3410" s="81" t="str">
        <f>IFERROR(F3410*VLOOKUP(D3410,Saldo!$P$8:$U$1009,6,FALSE),"")</f>
        <v/>
      </c>
      <c r="I3410" s="78" t="str">
        <f>IFERROR(IF(D3410="","",VLOOKUP(D3410,Saldo!$P$8:$Q$1009,2,FALSE)),"")</f>
        <v/>
      </c>
      <c r="J3410" s="76"/>
      <c r="K3410" s="74" t="str">
        <f t="shared" si="53"/>
        <v/>
      </c>
    </row>
    <row r="3411" spans="1:11" ht="18.95" customHeight="1" x14ac:dyDescent="0.25">
      <c r="A3411" s="52"/>
      <c r="C3411" s="185"/>
      <c r="D3411" s="76"/>
      <c r="E3411" s="76" t="str">
        <f>IF(D3411="","",IFERROR(VLOOKUP(D3411,Cadastro!$C$9:$D$1009,2,FALSE),"NOT FOUND"))</f>
        <v/>
      </c>
      <c r="F3411" s="94"/>
      <c r="G3411" s="76"/>
      <c r="H3411" s="81" t="str">
        <f>IFERROR(F3411*VLOOKUP(D3411,Saldo!$P$8:$U$1009,6,FALSE),"")</f>
        <v/>
      </c>
      <c r="I3411" s="78" t="str">
        <f>IFERROR(IF(D3411="","",VLOOKUP(D3411,Saldo!$P$8:$Q$1009,2,FALSE)),"")</f>
        <v/>
      </c>
      <c r="J3411" s="76"/>
      <c r="K3411" s="74" t="str">
        <f t="shared" si="53"/>
        <v/>
      </c>
    </row>
    <row r="3412" spans="1:11" ht="18.95" customHeight="1" x14ac:dyDescent="0.25">
      <c r="A3412" s="52"/>
      <c r="C3412" s="185"/>
      <c r="D3412" s="76"/>
      <c r="E3412" s="76" t="str">
        <f>IF(D3412="","",IFERROR(VLOOKUP(D3412,Cadastro!$C$9:$D$1009,2,FALSE),"NOT FOUND"))</f>
        <v/>
      </c>
      <c r="F3412" s="94"/>
      <c r="G3412" s="76"/>
      <c r="H3412" s="81" t="str">
        <f>IFERROR(F3412*VLOOKUP(D3412,Saldo!$P$8:$U$1009,6,FALSE),"")</f>
        <v/>
      </c>
      <c r="I3412" s="78" t="str">
        <f>IFERROR(IF(D3412="","",VLOOKUP(D3412,Saldo!$P$8:$Q$1009,2,FALSE)),"")</f>
        <v/>
      </c>
      <c r="J3412" s="76"/>
      <c r="K3412" s="74" t="str">
        <f t="shared" si="53"/>
        <v/>
      </c>
    </row>
    <row r="3413" spans="1:11" ht="18.95" customHeight="1" x14ac:dyDescent="0.25">
      <c r="A3413" s="52"/>
      <c r="C3413" s="185"/>
      <c r="D3413" s="76"/>
      <c r="E3413" s="76" t="str">
        <f>IF(D3413="","",IFERROR(VLOOKUP(D3413,Cadastro!$C$9:$D$1009,2,FALSE),"NOT FOUND"))</f>
        <v/>
      </c>
      <c r="F3413" s="94"/>
      <c r="G3413" s="76"/>
      <c r="H3413" s="81" t="str">
        <f>IFERROR(F3413*VLOOKUP(D3413,Saldo!$P$8:$U$1009,6,FALSE),"")</f>
        <v/>
      </c>
      <c r="I3413" s="78" t="str">
        <f>IFERROR(IF(D3413="","",VLOOKUP(D3413,Saldo!$P$8:$Q$1009,2,FALSE)),"")</f>
        <v/>
      </c>
      <c r="J3413" s="76"/>
      <c r="K3413" s="74" t="str">
        <f t="shared" si="53"/>
        <v/>
      </c>
    </row>
    <row r="3414" spans="1:11" ht="18.95" customHeight="1" x14ac:dyDescent="0.25">
      <c r="A3414" s="52"/>
      <c r="C3414" s="185"/>
      <c r="D3414" s="76"/>
      <c r="E3414" s="76" t="str">
        <f>IF(D3414="","",IFERROR(VLOOKUP(D3414,Cadastro!$C$9:$D$1009,2,FALSE),"NOT FOUND"))</f>
        <v/>
      </c>
      <c r="F3414" s="94"/>
      <c r="G3414" s="76"/>
      <c r="H3414" s="81" t="str">
        <f>IFERROR(F3414*VLOOKUP(D3414,Saldo!$P$8:$U$1009,6,FALSE),"")</f>
        <v/>
      </c>
      <c r="I3414" s="78" t="str">
        <f>IFERROR(IF(D3414="","",VLOOKUP(D3414,Saldo!$P$8:$Q$1009,2,FALSE)),"")</f>
        <v/>
      </c>
      <c r="J3414" s="76"/>
      <c r="K3414" s="74" t="str">
        <f t="shared" si="53"/>
        <v/>
      </c>
    </row>
    <row r="3415" spans="1:11" ht="18.95" customHeight="1" x14ac:dyDescent="0.25">
      <c r="A3415" s="52"/>
      <c r="C3415" s="185"/>
      <c r="D3415" s="76"/>
      <c r="E3415" s="76" t="str">
        <f>IF(D3415="","",IFERROR(VLOOKUP(D3415,Cadastro!$C$9:$D$1009,2,FALSE),"NOT FOUND"))</f>
        <v/>
      </c>
      <c r="F3415" s="94"/>
      <c r="G3415" s="76"/>
      <c r="H3415" s="81" t="str">
        <f>IFERROR(F3415*VLOOKUP(D3415,Saldo!$P$8:$U$1009,6,FALSE),"")</f>
        <v/>
      </c>
      <c r="I3415" s="78" t="str">
        <f>IFERROR(IF(D3415="","",VLOOKUP(D3415,Saldo!$P$8:$Q$1009,2,FALSE)),"")</f>
        <v/>
      </c>
      <c r="J3415" s="76"/>
      <c r="K3415" s="74" t="str">
        <f t="shared" si="53"/>
        <v/>
      </c>
    </row>
    <row r="3416" spans="1:11" ht="18.95" customHeight="1" x14ac:dyDescent="0.25">
      <c r="A3416" s="52"/>
      <c r="C3416" s="185"/>
      <c r="D3416" s="76"/>
      <c r="E3416" s="76" t="str">
        <f>IF(D3416="","",IFERROR(VLOOKUP(D3416,Cadastro!$C$9:$D$1009,2,FALSE),"NOT FOUND"))</f>
        <v/>
      </c>
      <c r="F3416" s="94"/>
      <c r="G3416" s="76"/>
      <c r="H3416" s="81" t="str">
        <f>IFERROR(F3416*VLOOKUP(D3416,Saldo!$P$8:$U$1009,6,FALSE),"")</f>
        <v/>
      </c>
      <c r="I3416" s="78" t="str">
        <f>IFERROR(IF(D3416="","",VLOOKUP(D3416,Saldo!$P$8:$Q$1009,2,FALSE)),"")</f>
        <v/>
      </c>
      <c r="J3416" s="76"/>
      <c r="K3416" s="74" t="str">
        <f t="shared" si="53"/>
        <v/>
      </c>
    </row>
    <row r="3417" spans="1:11" ht="18.95" customHeight="1" x14ac:dyDescent="0.25">
      <c r="A3417" s="52"/>
      <c r="C3417" s="185"/>
      <c r="D3417" s="76"/>
      <c r="E3417" s="76" t="str">
        <f>IF(D3417="","",IFERROR(VLOOKUP(D3417,Cadastro!$C$9:$D$1009,2,FALSE),"NOT FOUND"))</f>
        <v/>
      </c>
      <c r="F3417" s="94"/>
      <c r="G3417" s="76"/>
      <c r="H3417" s="81" t="str">
        <f>IFERROR(F3417*VLOOKUP(D3417,Saldo!$P$8:$U$1009,6,FALSE),"")</f>
        <v/>
      </c>
      <c r="I3417" s="78" t="str">
        <f>IFERROR(IF(D3417="","",VLOOKUP(D3417,Saldo!$P$8:$Q$1009,2,FALSE)),"")</f>
        <v/>
      </c>
      <c r="J3417" s="76"/>
      <c r="K3417" s="74" t="str">
        <f t="shared" si="53"/>
        <v/>
      </c>
    </row>
    <row r="3418" spans="1:11" ht="18.95" customHeight="1" x14ac:dyDescent="0.25">
      <c r="A3418" s="52"/>
      <c r="C3418" s="185"/>
      <c r="D3418" s="76"/>
      <c r="E3418" s="76" t="str">
        <f>IF(D3418="","",IFERROR(VLOOKUP(D3418,Cadastro!$C$9:$D$1009,2,FALSE),"NOT FOUND"))</f>
        <v/>
      </c>
      <c r="F3418" s="94"/>
      <c r="G3418" s="76"/>
      <c r="H3418" s="81" t="str">
        <f>IFERROR(F3418*VLOOKUP(D3418,Saldo!$P$8:$U$1009,6,FALSE),"")</f>
        <v/>
      </c>
      <c r="I3418" s="78" t="str">
        <f>IFERROR(IF(D3418="","",VLOOKUP(D3418,Saldo!$P$8:$Q$1009,2,FALSE)),"")</f>
        <v/>
      </c>
      <c r="J3418" s="76"/>
      <c r="K3418" s="74" t="str">
        <f t="shared" si="53"/>
        <v/>
      </c>
    </row>
    <row r="3419" spans="1:11" ht="18.95" customHeight="1" x14ac:dyDescent="0.25">
      <c r="A3419" s="52"/>
      <c r="C3419" s="185"/>
      <c r="D3419" s="76"/>
      <c r="E3419" s="76" t="str">
        <f>IF(D3419="","",IFERROR(VLOOKUP(D3419,Cadastro!$C$9:$D$1009,2,FALSE),"NOT FOUND"))</f>
        <v/>
      </c>
      <c r="F3419" s="94"/>
      <c r="G3419" s="76"/>
      <c r="H3419" s="81" t="str">
        <f>IFERROR(F3419*VLOOKUP(D3419,Saldo!$P$8:$U$1009,6,FALSE),"")</f>
        <v/>
      </c>
      <c r="I3419" s="78" t="str">
        <f>IFERROR(IF(D3419="","",VLOOKUP(D3419,Saldo!$P$8:$Q$1009,2,FALSE)),"")</f>
        <v/>
      </c>
      <c r="J3419" s="76"/>
      <c r="K3419" s="74" t="str">
        <f t="shared" si="53"/>
        <v/>
      </c>
    </row>
    <row r="3420" spans="1:11" ht="18.95" customHeight="1" x14ac:dyDescent="0.25">
      <c r="A3420" s="52"/>
      <c r="C3420" s="185"/>
      <c r="D3420" s="76"/>
      <c r="E3420" s="76" t="str">
        <f>IF(D3420="","",IFERROR(VLOOKUP(D3420,Cadastro!$C$9:$D$1009,2,FALSE),"NOT FOUND"))</f>
        <v/>
      </c>
      <c r="F3420" s="94"/>
      <c r="G3420" s="76"/>
      <c r="H3420" s="81" t="str">
        <f>IFERROR(F3420*VLOOKUP(D3420,Saldo!$P$8:$U$1009,6,FALSE),"")</f>
        <v/>
      </c>
      <c r="I3420" s="78" t="str">
        <f>IFERROR(IF(D3420="","",VLOOKUP(D3420,Saldo!$P$8:$Q$1009,2,FALSE)),"")</f>
        <v/>
      </c>
      <c r="J3420" s="76"/>
      <c r="K3420" s="74" t="str">
        <f t="shared" si="53"/>
        <v/>
      </c>
    </row>
    <row r="3421" spans="1:11" ht="18.95" customHeight="1" x14ac:dyDescent="0.25">
      <c r="A3421" s="52"/>
      <c r="C3421" s="185"/>
      <c r="D3421" s="76"/>
      <c r="E3421" s="76" t="str">
        <f>IF(D3421="","",IFERROR(VLOOKUP(D3421,Cadastro!$C$9:$D$1009,2,FALSE),"NOT FOUND"))</f>
        <v/>
      </c>
      <c r="F3421" s="94"/>
      <c r="G3421" s="76"/>
      <c r="H3421" s="81" t="str">
        <f>IFERROR(F3421*VLOOKUP(D3421,Saldo!$P$8:$U$1009,6,FALSE),"")</f>
        <v/>
      </c>
      <c r="I3421" s="78" t="str">
        <f>IFERROR(IF(D3421="","",VLOOKUP(D3421,Saldo!$P$8:$Q$1009,2,FALSE)),"")</f>
        <v/>
      </c>
      <c r="J3421" s="76"/>
      <c r="K3421" s="74" t="str">
        <f t="shared" si="53"/>
        <v/>
      </c>
    </row>
    <row r="3422" spans="1:11" ht="18.95" customHeight="1" x14ac:dyDescent="0.25">
      <c r="A3422" s="52"/>
      <c r="C3422" s="185"/>
      <c r="D3422" s="76"/>
      <c r="E3422" s="76" t="str">
        <f>IF(D3422="","",IFERROR(VLOOKUP(D3422,Cadastro!$C$9:$D$1009,2,FALSE),"NOT FOUND"))</f>
        <v/>
      </c>
      <c r="F3422" s="94"/>
      <c r="G3422" s="76"/>
      <c r="H3422" s="81" t="str">
        <f>IFERROR(F3422*VLOOKUP(D3422,Saldo!$P$8:$U$1009,6,FALSE),"")</f>
        <v/>
      </c>
      <c r="I3422" s="78" t="str">
        <f>IFERROR(IF(D3422="","",VLOOKUP(D3422,Saldo!$P$8:$Q$1009,2,FALSE)),"")</f>
        <v/>
      </c>
      <c r="J3422" s="76"/>
      <c r="K3422" s="74" t="str">
        <f t="shared" si="53"/>
        <v/>
      </c>
    </row>
    <row r="3423" spans="1:11" ht="18.95" customHeight="1" x14ac:dyDescent="0.25">
      <c r="A3423" s="52"/>
      <c r="C3423" s="185"/>
      <c r="D3423" s="76"/>
      <c r="E3423" s="76" t="str">
        <f>IF(D3423="","",IFERROR(VLOOKUP(D3423,Cadastro!$C$9:$D$1009,2,FALSE),"NOT FOUND"))</f>
        <v/>
      </c>
      <c r="F3423" s="94"/>
      <c r="G3423" s="76"/>
      <c r="H3423" s="81" t="str">
        <f>IFERROR(F3423*VLOOKUP(D3423,Saldo!$P$8:$U$1009,6,FALSE),"")</f>
        <v/>
      </c>
      <c r="I3423" s="78" t="str">
        <f>IFERROR(IF(D3423="","",VLOOKUP(D3423,Saldo!$P$8:$Q$1009,2,FALSE)),"")</f>
        <v/>
      </c>
      <c r="J3423" s="76"/>
      <c r="K3423" s="74" t="str">
        <f t="shared" si="53"/>
        <v/>
      </c>
    </row>
    <row r="3424" spans="1:11" ht="18.95" customHeight="1" x14ac:dyDescent="0.25">
      <c r="A3424" s="52"/>
      <c r="C3424" s="185"/>
      <c r="D3424" s="76"/>
      <c r="E3424" s="76" t="str">
        <f>IF(D3424="","",IFERROR(VLOOKUP(D3424,Cadastro!$C$9:$D$1009,2,FALSE),"NOT FOUND"))</f>
        <v/>
      </c>
      <c r="F3424" s="94"/>
      <c r="G3424" s="76"/>
      <c r="H3424" s="81" t="str">
        <f>IFERROR(F3424*VLOOKUP(D3424,Saldo!$P$8:$U$1009,6,FALSE),"")</f>
        <v/>
      </c>
      <c r="I3424" s="78" t="str">
        <f>IFERROR(IF(D3424="","",VLOOKUP(D3424,Saldo!$P$8:$Q$1009,2,FALSE)),"")</f>
        <v/>
      </c>
      <c r="J3424" s="76"/>
      <c r="K3424" s="74" t="str">
        <f t="shared" si="53"/>
        <v/>
      </c>
    </row>
    <row r="3425" spans="1:11" ht="18.95" customHeight="1" x14ac:dyDescent="0.25">
      <c r="A3425" s="52"/>
      <c r="C3425" s="185"/>
      <c r="D3425" s="76"/>
      <c r="E3425" s="76" t="str">
        <f>IF(D3425="","",IFERROR(VLOOKUP(D3425,Cadastro!$C$9:$D$1009,2,FALSE),"NOT FOUND"))</f>
        <v/>
      </c>
      <c r="F3425" s="94"/>
      <c r="G3425" s="76"/>
      <c r="H3425" s="81" t="str">
        <f>IFERROR(F3425*VLOOKUP(D3425,Saldo!$P$8:$U$1009,6,FALSE),"")</f>
        <v/>
      </c>
      <c r="I3425" s="78" t="str">
        <f>IFERROR(IF(D3425="","",VLOOKUP(D3425,Saldo!$P$8:$Q$1009,2,FALSE)),"")</f>
        <v/>
      </c>
      <c r="J3425" s="76"/>
      <c r="K3425" s="74" t="str">
        <f t="shared" si="53"/>
        <v/>
      </c>
    </row>
    <row r="3426" spans="1:11" ht="18.95" customHeight="1" x14ac:dyDescent="0.25">
      <c r="A3426" s="52"/>
      <c r="C3426" s="185"/>
      <c r="D3426" s="76"/>
      <c r="E3426" s="76" t="str">
        <f>IF(D3426="","",IFERROR(VLOOKUP(D3426,Cadastro!$C$9:$D$1009,2,FALSE),"NOT FOUND"))</f>
        <v/>
      </c>
      <c r="F3426" s="94"/>
      <c r="G3426" s="76"/>
      <c r="H3426" s="81" t="str">
        <f>IFERROR(F3426*VLOOKUP(D3426,Saldo!$P$8:$U$1009,6,FALSE),"")</f>
        <v/>
      </c>
      <c r="I3426" s="78" t="str">
        <f>IFERROR(IF(D3426="","",VLOOKUP(D3426,Saldo!$P$8:$Q$1009,2,FALSE)),"")</f>
        <v/>
      </c>
      <c r="J3426" s="76"/>
      <c r="K3426" s="74" t="str">
        <f t="shared" si="53"/>
        <v/>
      </c>
    </row>
    <row r="3427" spans="1:11" ht="18.95" customHeight="1" x14ac:dyDescent="0.25">
      <c r="A3427" s="52"/>
      <c r="C3427" s="185"/>
      <c r="D3427" s="76"/>
      <c r="E3427" s="76" t="str">
        <f>IF(D3427="","",IFERROR(VLOOKUP(D3427,Cadastro!$C$9:$D$1009,2,FALSE),"NOT FOUND"))</f>
        <v/>
      </c>
      <c r="F3427" s="94"/>
      <c r="G3427" s="76"/>
      <c r="H3427" s="81" t="str">
        <f>IFERROR(F3427*VLOOKUP(D3427,Saldo!$P$8:$U$1009,6,FALSE),"")</f>
        <v/>
      </c>
      <c r="I3427" s="78" t="str">
        <f>IFERROR(IF(D3427="","",VLOOKUP(D3427,Saldo!$P$8:$Q$1009,2,FALSE)),"")</f>
        <v/>
      </c>
      <c r="J3427" s="76"/>
      <c r="K3427" s="74" t="str">
        <f t="shared" si="53"/>
        <v/>
      </c>
    </row>
    <row r="3428" spans="1:11" ht="18.95" customHeight="1" x14ac:dyDescent="0.25">
      <c r="A3428" s="52"/>
      <c r="C3428" s="185"/>
      <c r="D3428" s="76"/>
      <c r="E3428" s="76" t="str">
        <f>IF(D3428="","",IFERROR(VLOOKUP(D3428,Cadastro!$C$9:$D$1009,2,FALSE),"NOT FOUND"))</f>
        <v/>
      </c>
      <c r="F3428" s="94"/>
      <c r="G3428" s="76"/>
      <c r="H3428" s="81" t="str">
        <f>IFERROR(F3428*VLOOKUP(D3428,Saldo!$P$8:$U$1009,6,FALSE),"")</f>
        <v/>
      </c>
      <c r="I3428" s="78" t="str">
        <f>IFERROR(IF(D3428="","",VLOOKUP(D3428,Saldo!$P$8:$Q$1009,2,FALSE)),"")</f>
        <v/>
      </c>
      <c r="J3428" s="76"/>
      <c r="K3428" s="74" t="str">
        <f t="shared" si="53"/>
        <v/>
      </c>
    </row>
    <row r="3429" spans="1:11" ht="18.95" customHeight="1" x14ac:dyDescent="0.25">
      <c r="A3429" s="52"/>
      <c r="C3429" s="185"/>
      <c r="D3429" s="76"/>
      <c r="E3429" s="76" t="str">
        <f>IF(D3429="","",IFERROR(VLOOKUP(D3429,Cadastro!$C$9:$D$1009,2,FALSE),"NOT FOUND"))</f>
        <v/>
      </c>
      <c r="F3429" s="94"/>
      <c r="G3429" s="76"/>
      <c r="H3429" s="81" t="str">
        <f>IFERROR(F3429*VLOOKUP(D3429,Saldo!$P$8:$U$1009,6,FALSE),"")</f>
        <v/>
      </c>
      <c r="I3429" s="78" t="str">
        <f>IFERROR(IF(D3429="","",VLOOKUP(D3429,Saldo!$P$8:$Q$1009,2,FALSE)),"")</f>
        <v/>
      </c>
      <c r="J3429" s="76"/>
      <c r="K3429" s="74" t="str">
        <f t="shared" si="53"/>
        <v/>
      </c>
    </row>
    <row r="3430" spans="1:11" ht="18.95" customHeight="1" x14ac:dyDescent="0.25">
      <c r="A3430" s="52"/>
      <c r="C3430" s="185"/>
      <c r="D3430" s="76"/>
      <c r="E3430" s="76" t="str">
        <f>IF(D3430="","",IFERROR(VLOOKUP(D3430,Cadastro!$C$9:$D$1009,2,FALSE),"NOT FOUND"))</f>
        <v/>
      </c>
      <c r="F3430" s="94"/>
      <c r="G3430" s="76"/>
      <c r="H3430" s="81" t="str">
        <f>IFERROR(F3430*VLOOKUP(D3430,Saldo!$P$8:$U$1009,6,FALSE),"")</f>
        <v/>
      </c>
      <c r="I3430" s="78" t="str">
        <f>IFERROR(IF(D3430="","",VLOOKUP(D3430,Saldo!$P$8:$Q$1009,2,FALSE)),"")</f>
        <v/>
      </c>
      <c r="J3430" s="76"/>
      <c r="K3430" s="74" t="str">
        <f t="shared" si="53"/>
        <v/>
      </c>
    </row>
    <row r="3431" spans="1:11" ht="18.95" customHeight="1" x14ac:dyDescent="0.25">
      <c r="A3431" s="52"/>
      <c r="C3431" s="185"/>
      <c r="D3431" s="76"/>
      <c r="E3431" s="76" t="str">
        <f>IF(D3431="","",IFERROR(VLOOKUP(D3431,Cadastro!$C$9:$D$1009,2,FALSE),"NOT FOUND"))</f>
        <v/>
      </c>
      <c r="F3431" s="94"/>
      <c r="G3431" s="76"/>
      <c r="H3431" s="81" t="str">
        <f>IFERROR(F3431*VLOOKUP(D3431,Saldo!$P$8:$U$1009,6,FALSE),"")</f>
        <v/>
      </c>
      <c r="I3431" s="78" t="str">
        <f>IFERROR(IF(D3431="","",VLOOKUP(D3431,Saldo!$P$8:$Q$1009,2,FALSE)),"")</f>
        <v/>
      </c>
      <c r="J3431" s="76"/>
      <c r="K3431" s="74" t="str">
        <f t="shared" si="53"/>
        <v/>
      </c>
    </row>
    <row r="3432" spans="1:11" ht="18.95" customHeight="1" x14ac:dyDescent="0.25">
      <c r="A3432" s="52"/>
      <c r="C3432" s="185"/>
      <c r="D3432" s="76"/>
      <c r="E3432" s="76" t="str">
        <f>IF(D3432="","",IFERROR(VLOOKUP(D3432,Cadastro!$C$9:$D$1009,2,FALSE),"NOT FOUND"))</f>
        <v/>
      </c>
      <c r="F3432" s="94"/>
      <c r="G3432" s="76"/>
      <c r="H3432" s="81" t="str">
        <f>IFERROR(F3432*VLOOKUP(D3432,Saldo!$P$8:$U$1009,6,FALSE),"")</f>
        <v/>
      </c>
      <c r="I3432" s="78" t="str">
        <f>IFERROR(IF(D3432="","",VLOOKUP(D3432,Saldo!$P$8:$Q$1009,2,FALSE)),"")</f>
        <v/>
      </c>
      <c r="J3432" s="76"/>
      <c r="K3432" s="74" t="str">
        <f t="shared" si="53"/>
        <v/>
      </c>
    </row>
    <row r="3433" spans="1:11" ht="18.95" customHeight="1" x14ac:dyDescent="0.25">
      <c r="A3433" s="52"/>
      <c r="C3433" s="185"/>
      <c r="D3433" s="76"/>
      <c r="E3433" s="76" t="str">
        <f>IF(D3433="","",IFERROR(VLOOKUP(D3433,Cadastro!$C$9:$D$1009,2,FALSE),"NOT FOUND"))</f>
        <v/>
      </c>
      <c r="F3433" s="94"/>
      <c r="G3433" s="76"/>
      <c r="H3433" s="81" t="str">
        <f>IFERROR(F3433*VLOOKUP(D3433,Saldo!$P$8:$U$1009,6,FALSE),"")</f>
        <v/>
      </c>
      <c r="I3433" s="78" t="str">
        <f>IFERROR(IF(D3433="","",VLOOKUP(D3433,Saldo!$P$8:$Q$1009,2,FALSE)),"")</f>
        <v/>
      </c>
      <c r="J3433" s="76"/>
      <c r="K3433" s="74" t="str">
        <f t="shared" si="53"/>
        <v/>
      </c>
    </row>
    <row r="3434" spans="1:11" ht="18.95" customHeight="1" x14ac:dyDescent="0.25">
      <c r="A3434" s="52"/>
      <c r="C3434" s="185"/>
      <c r="D3434" s="76"/>
      <c r="E3434" s="76" t="str">
        <f>IF(D3434="","",IFERROR(VLOOKUP(D3434,Cadastro!$C$9:$D$1009,2,FALSE),"NOT FOUND"))</f>
        <v/>
      </c>
      <c r="F3434" s="94"/>
      <c r="G3434" s="76"/>
      <c r="H3434" s="81" t="str">
        <f>IFERROR(F3434*VLOOKUP(D3434,Saldo!$P$8:$U$1009,6,FALSE),"")</f>
        <v/>
      </c>
      <c r="I3434" s="78" t="str">
        <f>IFERROR(IF(D3434="","",VLOOKUP(D3434,Saldo!$P$8:$Q$1009,2,FALSE)),"")</f>
        <v/>
      </c>
      <c r="J3434" s="76"/>
      <c r="K3434" s="74" t="str">
        <f t="shared" si="53"/>
        <v/>
      </c>
    </row>
    <row r="3435" spans="1:11" ht="18.95" customHeight="1" x14ac:dyDescent="0.25">
      <c r="A3435" s="52"/>
      <c r="C3435" s="185"/>
      <c r="D3435" s="76"/>
      <c r="E3435" s="76" t="str">
        <f>IF(D3435="","",IFERROR(VLOOKUP(D3435,Cadastro!$C$9:$D$1009,2,FALSE),"NOT FOUND"))</f>
        <v/>
      </c>
      <c r="F3435" s="94"/>
      <c r="G3435" s="76"/>
      <c r="H3435" s="81" t="str">
        <f>IFERROR(F3435*VLOOKUP(D3435,Saldo!$P$8:$U$1009,6,FALSE),"")</f>
        <v/>
      </c>
      <c r="I3435" s="78" t="str">
        <f>IFERROR(IF(D3435="","",VLOOKUP(D3435,Saldo!$P$8:$Q$1009,2,FALSE)),"")</f>
        <v/>
      </c>
      <c r="J3435" s="76"/>
      <c r="K3435" s="74" t="str">
        <f t="shared" si="53"/>
        <v/>
      </c>
    </row>
    <row r="3436" spans="1:11" ht="18.95" customHeight="1" x14ac:dyDescent="0.25">
      <c r="A3436" s="52"/>
      <c r="C3436" s="185"/>
      <c r="D3436" s="76"/>
      <c r="E3436" s="76" t="str">
        <f>IF(D3436="","",IFERROR(VLOOKUP(D3436,Cadastro!$C$9:$D$1009,2,FALSE),"NOT FOUND"))</f>
        <v/>
      </c>
      <c r="F3436" s="94"/>
      <c r="G3436" s="76"/>
      <c r="H3436" s="81" t="str">
        <f>IFERROR(F3436*VLOOKUP(D3436,Saldo!$P$8:$U$1009,6,FALSE),"")</f>
        <v/>
      </c>
      <c r="I3436" s="78" t="str">
        <f>IFERROR(IF(D3436="","",VLOOKUP(D3436,Saldo!$P$8:$Q$1009,2,FALSE)),"")</f>
        <v/>
      </c>
      <c r="J3436" s="76"/>
      <c r="K3436" s="74" t="str">
        <f t="shared" si="53"/>
        <v/>
      </c>
    </row>
    <row r="3437" spans="1:11" ht="18.95" customHeight="1" x14ac:dyDescent="0.25">
      <c r="A3437" s="52"/>
      <c r="C3437" s="185"/>
      <c r="D3437" s="76"/>
      <c r="E3437" s="76" t="str">
        <f>IF(D3437="","",IFERROR(VLOOKUP(D3437,Cadastro!$C$9:$D$1009,2,FALSE),"NOT FOUND"))</f>
        <v/>
      </c>
      <c r="F3437" s="94"/>
      <c r="G3437" s="76"/>
      <c r="H3437" s="81" t="str">
        <f>IFERROR(F3437*VLOOKUP(D3437,Saldo!$P$8:$U$1009,6,FALSE),"")</f>
        <v/>
      </c>
      <c r="I3437" s="78" t="str">
        <f>IFERROR(IF(D3437="","",VLOOKUP(D3437,Saldo!$P$8:$Q$1009,2,FALSE)),"")</f>
        <v/>
      </c>
      <c r="J3437" s="76"/>
      <c r="K3437" s="74" t="str">
        <f t="shared" si="53"/>
        <v/>
      </c>
    </row>
    <row r="3438" spans="1:11" ht="18.95" customHeight="1" x14ac:dyDescent="0.25">
      <c r="A3438" s="52"/>
      <c r="C3438" s="185"/>
      <c r="D3438" s="76"/>
      <c r="E3438" s="76" t="str">
        <f>IF(D3438="","",IFERROR(VLOOKUP(D3438,Cadastro!$C$9:$D$1009,2,FALSE),"NOT FOUND"))</f>
        <v/>
      </c>
      <c r="F3438" s="94"/>
      <c r="G3438" s="76"/>
      <c r="H3438" s="81" t="str">
        <f>IFERROR(F3438*VLOOKUP(D3438,Saldo!$P$8:$U$1009,6,FALSE),"")</f>
        <v/>
      </c>
      <c r="I3438" s="78" t="str">
        <f>IFERROR(IF(D3438="","",VLOOKUP(D3438,Saldo!$P$8:$Q$1009,2,FALSE)),"")</f>
        <v/>
      </c>
      <c r="J3438" s="76"/>
      <c r="K3438" s="74" t="str">
        <f t="shared" si="53"/>
        <v/>
      </c>
    </row>
    <row r="3439" spans="1:11" ht="18.95" customHeight="1" x14ac:dyDescent="0.25">
      <c r="A3439" s="52"/>
      <c r="C3439" s="185"/>
      <c r="D3439" s="76"/>
      <c r="E3439" s="76" t="str">
        <f>IF(D3439="","",IFERROR(VLOOKUP(D3439,Cadastro!$C$9:$D$1009,2,FALSE),"NOT FOUND"))</f>
        <v/>
      </c>
      <c r="F3439" s="94"/>
      <c r="G3439" s="76"/>
      <c r="H3439" s="81" t="str">
        <f>IFERROR(F3439*VLOOKUP(D3439,Saldo!$P$8:$U$1009,6,FALSE),"")</f>
        <v/>
      </c>
      <c r="I3439" s="78" t="str">
        <f>IFERROR(IF(D3439="","",VLOOKUP(D3439,Saldo!$P$8:$Q$1009,2,FALSE)),"")</f>
        <v/>
      </c>
      <c r="J3439" s="76"/>
      <c r="K3439" s="74" t="str">
        <f t="shared" si="53"/>
        <v/>
      </c>
    </row>
    <row r="3440" spans="1:11" ht="18.95" customHeight="1" x14ac:dyDescent="0.25">
      <c r="A3440" s="52"/>
      <c r="C3440" s="185"/>
      <c r="D3440" s="76"/>
      <c r="E3440" s="76" t="str">
        <f>IF(D3440="","",IFERROR(VLOOKUP(D3440,Cadastro!$C$9:$D$1009,2,FALSE),"NOT FOUND"))</f>
        <v/>
      </c>
      <c r="F3440" s="94"/>
      <c r="G3440" s="76"/>
      <c r="H3440" s="81" t="str">
        <f>IFERROR(F3440*VLOOKUP(D3440,Saldo!$P$8:$U$1009,6,FALSE),"")</f>
        <v/>
      </c>
      <c r="I3440" s="78" t="str">
        <f>IFERROR(IF(D3440="","",VLOOKUP(D3440,Saldo!$P$8:$Q$1009,2,FALSE)),"")</f>
        <v/>
      </c>
      <c r="J3440" s="76"/>
      <c r="K3440" s="74" t="str">
        <f t="shared" si="53"/>
        <v/>
      </c>
    </row>
    <row r="3441" spans="1:11" ht="18.95" customHeight="1" x14ac:dyDescent="0.25">
      <c r="A3441" s="52"/>
      <c r="C3441" s="185"/>
      <c r="D3441" s="76"/>
      <c r="E3441" s="76" t="str">
        <f>IF(D3441="","",IFERROR(VLOOKUP(D3441,Cadastro!$C$9:$D$1009,2,FALSE),"NOT FOUND"))</f>
        <v/>
      </c>
      <c r="F3441" s="94"/>
      <c r="G3441" s="76"/>
      <c r="H3441" s="81" t="str">
        <f>IFERROR(F3441*VLOOKUP(D3441,Saldo!$P$8:$U$1009,6,FALSE),"")</f>
        <v/>
      </c>
      <c r="I3441" s="78" t="str">
        <f>IFERROR(IF(D3441="","",VLOOKUP(D3441,Saldo!$P$8:$Q$1009,2,FALSE)),"")</f>
        <v/>
      </c>
      <c r="J3441" s="76"/>
      <c r="K3441" s="74" t="str">
        <f t="shared" si="53"/>
        <v/>
      </c>
    </row>
    <row r="3442" spans="1:11" ht="18.95" customHeight="1" x14ac:dyDescent="0.25">
      <c r="A3442" s="52"/>
      <c r="C3442" s="185"/>
      <c r="D3442" s="76"/>
      <c r="E3442" s="76" t="str">
        <f>IF(D3442="","",IFERROR(VLOOKUP(D3442,Cadastro!$C$9:$D$1009,2,FALSE),"NOT FOUND"))</f>
        <v/>
      </c>
      <c r="F3442" s="94"/>
      <c r="G3442" s="76"/>
      <c r="H3442" s="81" t="str">
        <f>IFERROR(F3442*VLOOKUP(D3442,Saldo!$P$8:$U$1009,6,FALSE),"")</f>
        <v/>
      </c>
      <c r="I3442" s="78" t="str">
        <f>IFERROR(IF(D3442="","",VLOOKUP(D3442,Saldo!$P$8:$Q$1009,2,FALSE)),"")</f>
        <v/>
      </c>
      <c r="J3442" s="76"/>
      <c r="K3442" s="74" t="str">
        <f t="shared" si="53"/>
        <v/>
      </c>
    </row>
    <row r="3443" spans="1:11" ht="18.95" customHeight="1" x14ac:dyDescent="0.25">
      <c r="A3443" s="52"/>
      <c r="C3443" s="185"/>
      <c r="D3443" s="76"/>
      <c r="E3443" s="76" t="str">
        <f>IF(D3443="","",IFERROR(VLOOKUP(D3443,Cadastro!$C$9:$D$1009,2,FALSE),"NOT FOUND"))</f>
        <v/>
      </c>
      <c r="F3443" s="94"/>
      <c r="G3443" s="76"/>
      <c r="H3443" s="81" t="str">
        <f>IFERROR(F3443*VLOOKUP(D3443,Saldo!$P$8:$U$1009,6,FALSE),"")</f>
        <v/>
      </c>
      <c r="I3443" s="78" t="str">
        <f>IFERROR(IF(D3443="","",VLOOKUP(D3443,Saldo!$P$8:$Q$1009,2,FALSE)),"")</f>
        <v/>
      </c>
      <c r="J3443" s="76"/>
      <c r="K3443" s="74" t="str">
        <f t="shared" si="53"/>
        <v/>
      </c>
    </row>
    <row r="3444" spans="1:11" ht="18.95" customHeight="1" x14ac:dyDescent="0.25">
      <c r="A3444" s="52"/>
      <c r="C3444" s="185"/>
      <c r="D3444" s="76"/>
      <c r="E3444" s="76" t="str">
        <f>IF(D3444="","",IFERROR(VLOOKUP(D3444,Cadastro!$C$9:$D$1009,2,FALSE),"NOT FOUND"))</f>
        <v/>
      </c>
      <c r="F3444" s="94"/>
      <c r="G3444" s="76"/>
      <c r="H3444" s="81" t="str">
        <f>IFERROR(F3444*VLOOKUP(D3444,Saldo!$P$8:$U$1009,6,FALSE),"")</f>
        <v/>
      </c>
      <c r="I3444" s="78" t="str">
        <f>IFERROR(IF(D3444="","",VLOOKUP(D3444,Saldo!$P$8:$Q$1009,2,FALSE)),"")</f>
        <v/>
      </c>
      <c r="J3444" s="76"/>
      <c r="K3444" s="74" t="str">
        <f t="shared" si="53"/>
        <v/>
      </c>
    </row>
    <row r="3445" spans="1:11" ht="18.95" customHeight="1" x14ac:dyDescent="0.25">
      <c r="A3445" s="52"/>
      <c r="C3445" s="185"/>
      <c r="D3445" s="76"/>
      <c r="E3445" s="76" t="str">
        <f>IF(D3445="","",IFERROR(VLOOKUP(D3445,Cadastro!$C$9:$D$1009,2,FALSE),"NOT FOUND"))</f>
        <v/>
      </c>
      <c r="F3445" s="94"/>
      <c r="G3445" s="76"/>
      <c r="H3445" s="81" t="str">
        <f>IFERROR(F3445*VLOOKUP(D3445,Saldo!$P$8:$U$1009,6,FALSE),"")</f>
        <v/>
      </c>
      <c r="I3445" s="78" t="str">
        <f>IFERROR(IF(D3445="","",VLOOKUP(D3445,Saldo!$P$8:$Q$1009,2,FALSE)),"")</f>
        <v/>
      </c>
      <c r="J3445" s="76"/>
      <c r="K3445" s="74" t="str">
        <f t="shared" si="53"/>
        <v/>
      </c>
    </row>
    <row r="3446" spans="1:11" ht="18.95" customHeight="1" x14ac:dyDescent="0.25">
      <c r="A3446" s="52"/>
      <c r="C3446" s="185"/>
      <c r="D3446" s="76"/>
      <c r="E3446" s="76" t="str">
        <f>IF(D3446="","",IFERROR(VLOOKUP(D3446,Cadastro!$C$9:$D$1009,2,FALSE),"NOT FOUND"))</f>
        <v/>
      </c>
      <c r="F3446" s="94"/>
      <c r="G3446" s="76"/>
      <c r="H3446" s="81" t="str">
        <f>IFERROR(F3446*VLOOKUP(D3446,Saldo!$P$8:$U$1009,6,FALSE),"")</f>
        <v/>
      </c>
      <c r="I3446" s="78" t="str">
        <f>IFERROR(IF(D3446="","",VLOOKUP(D3446,Saldo!$P$8:$Q$1009,2,FALSE)),"")</f>
        <v/>
      </c>
      <c r="J3446" s="76"/>
      <c r="K3446" s="74" t="str">
        <f t="shared" si="53"/>
        <v/>
      </c>
    </row>
    <row r="3447" spans="1:11" ht="18.95" customHeight="1" x14ac:dyDescent="0.25">
      <c r="A3447" s="52"/>
      <c r="C3447" s="185"/>
      <c r="D3447" s="76"/>
      <c r="E3447" s="76" t="str">
        <f>IF(D3447="","",IFERROR(VLOOKUP(D3447,Cadastro!$C$9:$D$1009,2,FALSE),"NOT FOUND"))</f>
        <v/>
      </c>
      <c r="F3447" s="94"/>
      <c r="G3447" s="76"/>
      <c r="H3447" s="81" t="str">
        <f>IFERROR(F3447*VLOOKUP(D3447,Saldo!$P$8:$U$1009,6,FALSE),"")</f>
        <v/>
      </c>
      <c r="I3447" s="78" t="str">
        <f>IFERROR(IF(D3447="","",VLOOKUP(D3447,Saldo!$P$8:$Q$1009,2,FALSE)),"")</f>
        <v/>
      </c>
      <c r="J3447" s="76"/>
      <c r="K3447" s="74" t="str">
        <f t="shared" si="53"/>
        <v/>
      </c>
    </row>
    <row r="3448" spans="1:11" ht="18.95" customHeight="1" x14ac:dyDescent="0.25">
      <c r="A3448" s="52"/>
      <c r="C3448" s="185"/>
      <c r="D3448" s="76"/>
      <c r="E3448" s="76" t="str">
        <f>IF(D3448="","",IFERROR(VLOOKUP(D3448,Cadastro!$C$9:$D$1009,2,FALSE),"NOT FOUND"))</f>
        <v/>
      </c>
      <c r="F3448" s="94"/>
      <c r="G3448" s="76"/>
      <c r="H3448" s="81" t="str">
        <f>IFERROR(F3448*VLOOKUP(D3448,Saldo!$P$8:$U$1009,6,FALSE),"")</f>
        <v/>
      </c>
      <c r="I3448" s="78" t="str">
        <f>IFERROR(IF(D3448="","",VLOOKUP(D3448,Saldo!$P$8:$Q$1009,2,FALSE)),"")</f>
        <v/>
      </c>
      <c r="J3448" s="76"/>
      <c r="K3448" s="74" t="str">
        <f t="shared" si="53"/>
        <v/>
      </c>
    </row>
    <row r="3449" spans="1:11" ht="18.95" customHeight="1" x14ac:dyDescent="0.25">
      <c r="A3449" s="52"/>
      <c r="C3449" s="185"/>
      <c r="D3449" s="76"/>
      <c r="E3449" s="76" t="str">
        <f>IF(D3449="","",IFERROR(VLOOKUP(D3449,Cadastro!$C$9:$D$1009,2,FALSE),"NOT FOUND"))</f>
        <v/>
      </c>
      <c r="F3449" s="94"/>
      <c r="G3449" s="76"/>
      <c r="H3449" s="81" t="str">
        <f>IFERROR(F3449*VLOOKUP(D3449,Saldo!$P$8:$U$1009,6,FALSE),"")</f>
        <v/>
      </c>
      <c r="I3449" s="78" t="str">
        <f>IFERROR(IF(D3449="","",VLOOKUP(D3449,Saldo!$P$8:$Q$1009,2,FALSE)),"")</f>
        <v/>
      </c>
      <c r="J3449" s="76"/>
      <c r="K3449" s="74" t="str">
        <f t="shared" si="53"/>
        <v/>
      </c>
    </row>
    <row r="3450" spans="1:11" ht="18.95" customHeight="1" x14ac:dyDescent="0.25">
      <c r="A3450" s="52"/>
      <c r="C3450" s="185"/>
      <c r="D3450" s="76"/>
      <c r="E3450" s="76" t="str">
        <f>IF(D3450="","",IFERROR(VLOOKUP(D3450,Cadastro!$C$9:$D$1009,2,FALSE),"NOT FOUND"))</f>
        <v/>
      </c>
      <c r="F3450" s="94"/>
      <c r="G3450" s="76"/>
      <c r="H3450" s="81" t="str">
        <f>IFERROR(F3450*VLOOKUP(D3450,Saldo!$P$8:$U$1009,6,FALSE),"")</f>
        <v/>
      </c>
      <c r="I3450" s="78" t="str">
        <f>IFERROR(IF(D3450="","",VLOOKUP(D3450,Saldo!$P$8:$Q$1009,2,FALSE)),"")</f>
        <v/>
      </c>
      <c r="J3450" s="76"/>
      <c r="K3450" s="74" t="str">
        <f t="shared" si="53"/>
        <v/>
      </c>
    </row>
    <row r="3451" spans="1:11" ht="18.95" customHeight="1" x14ac:dyDescent="0.25">
      <c r="A3451" s="52"/>
      <c r="C3451" s="185"/>
      <c r="D3451" s="76"/>
      <c r="E3451" s="76" t="str">
        <f>IF(D3451="","",IFERROR(VLOOKUP(D3451,Cadastro!$C$9:$D$1009,2,FALSE),"NOT FOUND"))</f>
        <v/>
      </c>
      <c r="F3451" s="94"/>
      <c r="G3451" s="76"/>
      <c r="H3451" s="81" t="str">
        <f>IFERROR(F3451*VLOOKUP(D3451,Saldo!$P$8:$U$1009,6,FALSE),"")</f>
        <v/>
      </c>
      <c r="I3451" s="78" t="str">
        <f>IFERROR(IF(D3451="","",VLOOKUP(D3451,Saldo!$P$8:$Q$1009,2,FALSE)),"")</f>
        <v/>
      </c>
      <c r="J3451" s="76"/>
      <c r="K3451" s="74" t="str">
        <f t="shared" si="53"/>
        <v/>
      </c>
    </row>
    <row r="3452" spans="1:11" ht="18.95" customHeight="1" x14ac:dyDescent="0.25">
      <c r="A3452" s="52"/>
      <c r="C3452" s="185"/>
      <c r="D3452" s="76"/>
      <c r="E3452" s="76" t="str">
        <f>IF(D3452="","",IFERROR(VLOOKUP(D3452,Cadastro!$C$9:$D$1009,2,FALSE),"NOT FOUND"))</f>
        <v/>
      </c>
      <c r="F3452" s="94"/>
      <c r="G3452" s="76"/>
      <c r="H3452" s="81" t="str">
        <f>IFERROR(F3452*VLOOKUP(D3452,Saldo!$P$8:$U$1009,6,FALSE),"")</f>
        <v/>
      </c>
      <c r="I3452" s="78" t="str">
        <f>IFERROR(IF(D3452="","",VLOOKUP(D3452,Saldo!$P$8:$Q$1009,2,FALSE)),"")</f>
        <v/>
      </c>
      <c r="J3452" s="76"/>
      <c r="K3452" s="74" t="str">
        <f t="shared" si="53"/>
        <v/>
      </c>
    </row>
    <row r="3453" spans="1:11" ht="18.95" customHeight="1" x14ac:dyDescent="0.25">
      <c r="A3453" s="52"/>
      <c r="C3453" s="185"/>
      <c r="D3453" s="76"/>
      <c r="E3453" s="76" t="str">
        <f>IF(D3453="","",IFERROR(VLOOKUP(D3453,Cadastro!$C$9:$D$1009,2,FALSE),"NOT FOUND"))</f>
        <v/>
      </c>
      <c r="F3453" s="94"/>
      <c r="G3453" s="76"/>
      <c r="H3453" s="81" t="str">
        <f>IFERROR(F3453*VLOOKUP(D3453,Saldo!$P$8:$U$1009,6,FALSE),"")</f>
        <v/>
      </c>
      <c r="I3453" s="78" t="str">
        <f>IFERROR(IF(D3453="","",VLOOKUP(D3453,Saldo!$P$8:$Q$1009,2,FALSE)),"")</f>
        <v/>
      </c>
      <c r="J3453" s="76"/>
      <c r="K3453" s="74" t="str">
        <f t="shared" si="53"/>
        <v/>
      </c>
    </row>
    <row r="3454" spans="1:11" ht="18.95" customHeight="1" x14ac:dyDescent="0.25">
      <c r="A3454" s="52"/>
      <c r="C3454" s="185"/>
      <c r="D3454" s="76"/>
      <c r="E3454" s="76" t="str">
        <f>IF(D3454="","",IFERROR(VLOOKUP(D3454,Cadastro!$C$9:$D$1009,2,FALSE),"NOT FOUND"))</f>
        <v/>
      </c>
      <c r="F3454" s="94"/>
      <c r="G3454" s="76"/>
      <c r="H3454" s="81" t="str">
        <f>IFERROR(F3454*VLOOKUP(D3454,Saldo!$P$8:$U$1009,6,FALSE),"")</f>
        <v/>
      </c>
      <c r="I3454" s="78" t="str">
        <f>IFERROR(IF(D3454="","",VLOOKUP(D3454,Saldo!$P$8:$Q$1009,2,FALSE)),"")</f>
        <v/>
      </c>
      <c r="J3454" s="76"/>
      <c r="K3454" s="74" t="str">
        <f t="shared" si="53"/>
        <v/>
      </c>
    </row>
    <row r="3455" spans="1:11" ht="18.95" customHeight="1" x14ac:dyDescent="0.25">
      <c r="A3455" s="52"/>
      <c r="C3455" s="185"/>
      <c r="D3455" s="76"/>
      <c r="E3455" s="76" t="str">
        <f>IF(D3455="","",IFERROR(VLOOKUP(D3455,Cadastro!$C$9:$D$1009,2,FALSE),"NOT FOUND"))</f>
        <v/>
      </c>
      <c r="F3455" s="94"/>
      <c r="G3455" s="76"/>
      <c r="H3455" s="81" t="str">
        <f>IFERROR(F3455*VLOOKUP(D3455,Saldo!$P$8:$U$1009,6,FALSE),"")</f>
        <v/>
      </c>
      <c r="I3455" s="78" t="str">
        <f>IFERROR(IF(D3455="","",VLOOKUP(D3455,Saldo!$P$8:$Q$1009,2,FALSE)),"")</f>
        <v/>
      </c>
      <c r="J3455" s="76"/>
      <c r="K3455" s="74" t="str">
        <f t="shared" si="53"/>
        <v/>
      </c>
    </row>
    <row r="3456" spans="1:11" ht="18.95" customHeight="1" x14ac:dyDescent="0.25">
      <c r="A3456" s="52"/>
      <c r="C3456" s="185"/>
      <c r="D3456" s="76"/>
      <c r="E3456" s="76" t="str">
        <f>IF(D3456="","",IFERROR(VLOOKUP(D3456,Cadastro!$C$9:$D$1009,2,FALSE),"NOT FOUND"))</f>
        <v/>
      </c>
      <c r="F3456" s="94"/>
      <c r="G3456" s="76"/>
      <c r="H3456" s="81" t="str">
        <f>IFERROR(F3456*VLOOKUP(D3456,Saldo!$P$8:$U$1009,6,FALSE),"")</f>
        <v/>
      </c>
      <c r="I3456" s="78" t="str">
        <f>IFERROR(IF(D3456="","",VLOOKUP(D3456,Saldo!$P$8:$Q$1009,2,FALSE)),"")</f>
        <v/>
      </c>
      <c r="J3456" s="76"/>
      <c r="K3456" s="74" t="str">
        <f t="shared" si="53"/>
        <v/>
      </c>
    </row>
    <row r="3457" spans="1:11" ht="18.95" customHeight="1" x14ac:dyDescent="0.25">
      <c r="A3457" s="52"/>
      <c r="C3457" s="185"/>
      <c r="D3457" s="76"/>
      <c r="E3457" s="76" t="str">
        <f>IF(D3457="","",IFERROR(VLOOKUP(D3457,Cadastro!$C$9:$D$1009,2,FALSE),"NOT FOUND"))</f>
        <v/>
      </c>
      <c r="F3457" s="94"/>
      <c r="G3457" s="76"/>
      <c r="H3457" s="81" t="str">
        <f>IFERROR(F3457*VLOOKUP(D3457,Saldo!$P$8:$U$1009,6,FALSE),"")</f>
        <v/>
      </c>
      <c r="I3457" s="78" t="str">
        <f>IFERROR(IF(D3457="","",VLOOKUP(D3457,Saldo!$P$8:$Q$1009,2,FALSE)),"")</f>
        <v/>
      </c>
      <c r="J3457" s="76"/>
      <c r="K3457" s="74" t="str">
        <f t="shared" si="53"/>
        <v/>
      </c>
    </row>
    <row r="3458" spans="1:11" ht="18.95" customHeight="1" x14ac:dyDescent="0.25">
      <c r="A3458" s="52"/>
      <c r="C3458" s="185"/>
      <c r="D3458" s="76"/>
      <c r="E3458" s="76" t="str">
        <f>IF(D3458="","",IFERROR(VLOOKUP(D3458,Cadastro!$C$9:$D$1009,2,FALSE),"NOT FOUND"))</f>
        <v/>
      </c>
      <c r="F3458" s="94"/>
      <c r="G3458" s="76"/>
      <c r="H3458" s="81" t="str">
        <f>IFERROR(F3458*VLOOKUP(D3458,Saldo!$P$8:$U$1009,6,FALSE),"")</f>
        <v/>
      </c>
      <c r="I3458" s="78" t="str">
        <f>IFERROR(IF(D3458="","",VLOOKUP(D3458,Saldo!$P$8:$Q$1009,2,FALSE)),"")</f>
        <v/>
      </c>
      <c r="J3458" s="76"/>
      <c r="K3458" s="74" t="str">
        <f t="shared" si="53"/>
        <v/>
      </c>
    </row>
    <row r="3459" spans="1:11" ht="18.95" customHeight="1" x14ac:dyDescent="0.25">
      <c r="A3459" s="52"/>
      <c r="C3459" s="185"/>
      <c r="D3459" s="76"/>
      <c r="E3459" s="76" t="str">
        <f>IF(D3459="","",IFERROR(VLOOKUP(D3459,Cadastro!$C$9:$D$1009,2,FALSE),"NOT FOUND"))</f>
        <v/>
      </c>
      <c r="F3459" s="94"/>
      <c r="G3459" s="76"/>
      <c r="H3459" s="81" t="str">
        <f>IFERROR(F3459*VLOOKUP(D3459,Saldo!$P$8:$U$1009,6,FALSE),"")</f>
        <v/>
      </c>
      <c r="I3459" s="78" t="str">
        <f>IFERROR(IF(D3459="","",VLOOKUP(D3459,Saldo!$P$8:$Q$1009,2,FALSE)),"")</f>
        <v/>
      </c>
      <c r="J3459" s="76"/>
      <c r="K3459" s="74" t="str">
        <f t="shared" si="53"/>
        <v/>
      </c>
    </row>
    <row r="3460" spans="1:11" ht="18.95" customHeight="1" x14ac:dyDescent="0.25">
      <c r="A3460" s="52"/>
      <c r="C3460" s="185"/>
      <c r="D3460" s="76"/>
      <c r="E3460" s="76" t="str">
        <f>IF(D3460="","",IFERROR(VLOOKUP(D3460,Cadastro!$C$9:$D$1009,2,FALSE),"NOT FOUND"))</f>
        <v/>
      </c>
      <c r="F3460" s="94"/>
      <c r="G3460" s="76"/>
      <c r="H3460" s="81" t="str">
        <f>IFERROR(F3460*VLOOKUP(D3460,Saldo!$P$8:$U$1009,6,FALSE),"")</f>
        <v/>
      </c>
      <c r="I3460" s="78" t="str">
        <f>IFERROR(IF(D3460="","",VLOOKUP(D3460,Saldo!$P$8:$Q$1009,2,FALSE)),"")</f>
        <v/>
      </c>
      <c r="J3460" s="76"/>
      <c r="K3460" s="74" t="str">
        <f t="shared" si="53"/>
        <v/>
      </c>
    </row>
    <row r="3461" spans="1:11" ht="18.95" customHeight="1" x14ac:dyDescent="0.25">
      <c r="A3461" s="52"/>
      <c r="C3461" s="185"/>
      <c r="D3461" s="76"/>
      <c r="E3461" s="76" t="str">
        <f>IF(D3461="","",IFERROR(VLOOKUP(D3461,Cadastro!$C$9:$D$1009,2,FALSE),"NOT FOUND"))</f>
        <v/>
      </c>
      <c r="F3461" s="94"/>
      <c r="G3461" s="76"/>
      <c r="H3461" s="81" t="str">
        <f>IFERROR(F3461*VLOOKUP(D3461,Saldo!$P$8:$U$1009,6,FALSE),"")</f>
        <v/>
      </c>
      <c r="I3461" s="78" t="str">
        <f>IFERROR(IF(D3461="","",VLOOKUP(D3461,Saldo!$P$8:$Q$1009,2,FALSE)),"")</f>
        <v/>
      </c>
      <c r="J3461" s="76"/>
      <c r="K3461" s="74" t="str">
        <f t="shared" si="53"/>
        <v/>
      </c>
    </row>
    <row r="3462" spans="1:11" ht="18.95" customHeight="1" x14ac:dyDescent="0.25">
      <c r="A3462" s="52"/>
      <c r="C3462" s="185"/>
      <c r="D3462" s="76"/>
      <c r="E3462" s="76" t="str">
        <f>IF(D3462="","",IFERROR(VLOOKUP(D3462,Cadastro!$C$9:$D$1009,2,FALSE),"NOT FOUND"))</f>
        <v/>
      </c>
      <c r="F3462" s="94"/>
      <c r="G3462" s="76"/>
      <c r="H3462" s="81" t="str">
        <f>IFERROR(F3462*VLOOKUP(D3462,Saldo!$P$8:$U$1009,6,FALSE),"")</f>
        <v/>
      </c>
      <c r="I3462" s="78" t="str">
        <f>IFERROR(IF(D3462="","",VLOOKUP(D3462,Saldo!$P$8:$Q$1009,2,FALSE)),"")</f>
        <v/>
      </c>
      <c r="J3462" s="76"/>
      <c r="K3462" s="74" t="str">
        <f t="shared" si="53"/>
        <v/>
      </c>
    </row>
    <row r="3463" spans="1:11" ht="18.95" customHeight="1" x14ac:dyDescent="0.25">
      <c r="A3463" s="52"/>
      <c r="C3463" s="185"/>
      <c r="D3463" s="76"/>
      <c r="E3463" s="76" t="str">
        <f>IF(D3463="","",IFERROR(VLOOKUP(D3463,Cadastro!$C$9:$D$1009,2,FALSE),"NOT FOUND"))</f>
        <v/>
      </c>
      <c r="F3463" s="94"/>
      <c r="G3463" s="76"/>
      <c r="H3463" s="81" t="str">
        <f>IFERROR(F3463*VLOOKUP(D3463,Saldo!$P$8:$U$1009,6,FALSE),"")</f>
        <v/>
      </c>
      <c r="I3463" s="78" t="str">
        <f>IFERROR(IF(D3463="","",VLOOKUP(D3463,Saldo!$P$8:$Q$1009,2,FALSE)),"")</f>
        <v/>
      </c>
      <c r="J3463" s="76"/>
      <c r="K3463" s="74" t="str">
        <f t="shared" si="53"/>
        <v/>
      </c>
    </row>
    <row r="3464" spans="1:11" ht="18.95" customHeight="1" x14ac:dyDescent="0.25">
      <c r="A3464" s="52"/>
      <c r="C3464" s="185"/>
      <c r="D3464" s="76"/>
      <c r="E3464" s="76" t="str">
        <f>IF(D3464="","",IFERROR(VLOOKUP(D3464,Cadastro!$C$9:$D$1009,2,FALSE),"NOT FOUND"))</f>
        <v/>
      </c>
      <c r="F3464" s="94"/>
      <c r="G3464" s="76"/>
      <c r="H3464" s="81" t="str">
        <f>IFERROR(F3464*VLOOKUP(D3464,Saldo!$P$8:$U$1009,6,FALSE),"")</f>
        <v/>
      </c>
      <c r="I3464" s="78" t="str">
        <f>IFERROR(IF(D3464="","",VLOOKUP(D3464,Saldo!$P$8:$Q$1009,2,FALSE)),"")</f>
        <v/>
      </c>
      <c r="J3464" s="76"/>
      <c r="K3464" s="74" t="str">
        <f t="shared" si="53"/>
        <v/>
      </c>
    </row>
    <row r="3465" spans="1:11" ht="18.95" customHeight="1" x14ac:dyDescent="0.25">
      <c r="A3465" s="52"/>
      <c r="C3465" s="185"/>
      <c r="D3465" s="76"/>
      <c r="E3465" s="76" t="str">
        <f>IF(D3465="","",IFERROR(VLOOKUP(D3465,Cadastro!$C$9:$D$1009,2,FALSE),"NOT FOUND"))</f>
        <v/>
      </c>
      <c r="F3465" s="94"/>
      <c r="G3465" s="76"/>
      <c r="H3465" s="81" t="str">
        <f>IFERROR(F3465*VLOOKUP(D3465,Saldo!$P$8:$U$1009,6,FALSE),"")</f>
        <v/>
      </c>
      <c r="I3465" s="78" t="str">
        <f>IFERROR(IF(D3465="","",VLOOKUP(D3465,Saldo!$P$8:$Q$1009,2,FALSE)),"")</f>
        <v/>
      </c>
      <c r="J3465" s="76"/>
      <c r="K3465" s="74" t="str">
        <f t="shared" si="53"/>
        <v/>
      </c>
    </row>
    <row r="3466" spans="1:11" ht="18.95" customHeight="1" x14ac:dyDescent="0.25">
      <c r="A3466" s="52"/>
      <c r="C3466" s="185"/>
      <c r="D3466" s="76"/>
      <c r="E3466" s="76" t="str">
        <f>IF(D3466="","",IFERROR(VLOOKUP(D3466,Cadastro!$C$9:$D$1009,2,FALSE),"NOT FOUND"))</f>
        <v/>
      </c>
      <c r="F3466" s="94"/>
      <c r="G3466" s="76"/>
      <c r="H3466" s="81" t="str">
        <f>IFERROR(F3466*VLOOKUP(D3466,Saldo!$P$8:$U$1009,6,FALSE),"")</f>
        <v/>
      </c>
      <c r="I3466" s="78" t="str">
        <f>IFERROR(IF(D3466="","",VLOOKUP(D3466,Saldo!$P$8:$Q$1009,2,FALSE)),"")</f>
        <v/>
      </c>
      <c r="J3466" s="76"/>
      <c r="K3466" s="74" t="str">
        <f t="shared" ref="K3466:K3529" si="54">IF(C3466="","",MONTH(C3466))</f>
        <v/>
      </c>
    </row>
    <row r="3467" spans="1:11" ht="18.95" customHeight="1" x14ac:dyDescent="0.25">
      <c r="A3467" s="52"/>
      <c r="C3467" s="185"/>
      <c r="D3467" s="76"/>
      <c r="E3467" s="76" t="str">
        <f>IF(D3467="","",IFERROR(VLOOKUP(D3467,Cadastro!$C$9:$D$1009,2,FALSE),"NOT FOUND"))</f>
        <v/>
      </c>
      <c r="F3467" s="94"/>
      <c r="G3467" s="76"/>
      <c r="H3467" s="81" t="str">
        <f>IFERROR(F3467*VLOOKUP(D3467,Saldo!$P$8:$U$1009,6,FALSE),"")</f>
        <v/>
      </c>
      <c r="I3467" s="78" t="str">
        <f>IFERROR(IF(D3467="","",VLOOKUP(D3467,Saldo!$P$8:$Q$1009,2,FALSE)),"")</f>
        <v/>
      </c>
      <c r="J3467" s="76"/>
      <c r="K3467" s="74" t="str">
        <f t="shared" si="54"/>
        <v/>
      </c>
    </row>
    <row r="3468" spans="1:11" ht="18.95" customHeight="1" x14ac:dyDescent="0.25">
      <c r="A3468" s="52"/>
      <c r="C3468" s="185"/>
      <c r="D3468" s="76"/>
      <c r="E3468" s="76" t="str">
        <f>IF(D3468="","",IFERROR(VLOOKUP(D3468,Cadastro!$C$9:$D$1009,2,FALSE),"NOT FOUND"))</f>
        <v/>
      </c>
      <c r="F3468" s="94"/>
      <c r="G3468" s="76"/>
      <c r="H3468" s="81" t="str">
        <f>IFERROR(F3468*VLOOKUP(D3468,Saldo!$P$8:$U$1009,6,FALSE),"")</f>
        <v/>
      </c>
      <c r="I3468" s="78" t="str">
        <f>IFERROR(IF(D3468="","",VLOOKUP(D3468,Saldo!$P$8:$Q$1009,2,FALSE)),"")</f>
        <v/>
      </c>
      <c r="J3468" s="76"/>
      <c r="K3468" s="74" t="str">
        <f t="shared" si="54"/>
        <v/>
      </c>
    </row>
    <row r="3469" spans="1:11" ht="18.95" customHeight="1" x14ac:dyDescent="0.25">
      <c r="A3469" s="52"/>
      <c r="C3469" s="185"/>
      <c r="D3469" s="76"/>
      <c r="E3469" s="76" t="str">
        <f>IF(D3469="","",IFERROR(VLOOKUP(D3469,Cadastro!$C$9:$D$1009,2,FALSE),"NOT FOUND"))</f>
        <v/>
      </c>
      <c r="F3469" s="94"/>
      <c r="G3469" s="76"/>
      <c r="H3469" s="81" t="str">
        <f>IFERROR(F3469*VLOOKUP(D3469,Saldo!$P$8:$U$1009,6,FALSE),"")</f>
        <v/>
      </c>
      <c r="I3469" s="78" t="str">
        <f>IFERROR(IF(D3469="","",VLOOKUP(D3469,Saldo!$P$8:$Q$1009,2,FALSE)),"")</f>
        <v/>
      </c>
      <c r="J3469" s="76"/>
      <c r="K3469" s="74" t="str">
        <f t="shared" si="54"/>
        <v/>
      </c>
    </row>
    <row r="3470" spans="1:11" ht="18.95" customHeight="1" x14ac:dyDescent="0.25">
      <c r="A3470" s="52"/>
      <c r="C3470" s="185"/>
      <c r="D3470" s="76"/>
      <c r="E3470" s="76" t="str">
        <f>IF(D3470="","",IFERROR(VLOOKUP(D3470,Cadastro!$C$9:$D$1009,2,FALSE),"NOT FOUND"))</f>
        <v/>
      </c>
      <c r="F3470" s="94"/>
      <c r="G3470" s="76"/>
      <c r="H3470" s="81" t="str">
        <f>IFERROR(F3470*VLOOKUP(D3470,Saldo!$P$8:$U$1009,6,FALSE),"")</f>
        <v/>
      </c>
      <c r="I3470" s="78" t="str">
        <f>IFERROR(IF(D3470="","",VLOOKUP(D3470,Saldo!$P$8:$Q$1009,2,FALSE)),"")</f>
        <v/>
      </c>
      <c r="J3470" s="76"/>
      <c r="K3470" s="74" t="str">
        <f t="shared" si="54"/>
        <v/>
      </c>
    </row>
    <row r="3471" spans="1:11" ht="18.95" customHeight="1" x14ac:dyDescent="0.25">
      <c r="A3471" s="52"/>
      <c r="C3471" s="185"/>
      <c r="D3471" s="76"/>
      <c r="E3471" s="76" t="str">
        <f>IF(D3471="","",IFERROR(VLOOKUP(D3471,Cadastro!$C$9:$D$1009,2,FALSE),"NOT FOUND"))</f>
        <v/>
      </c>
      <c r="F3471" s="94"/>
      <c r="G3471" s="76"/>
      <c r="H3471" s="81" t="str">
        <f>IFERROR(F3471*VLOOKUP(D3471,Saldo!$P$8:$U$1009,6,FALSE),"")</f>
        <v/>
      </c>
      <c r="I3471" s="78" t="str">
        <f>IFERROR(IF(D3471="","",VLOOKUP(D3471,Saldo!$P$8:$Q$1009,2,FALSE)),"")</f>
        <v/>
      </c>
      <c r="J3471" s="76"/>
      <c r="K3471" s="74" t="str">
        <f t="shared" si="54"/>
        <v/>
      </c>
    </row>
    <row r="3472" spans="1:11" ht="18.95" customHeight="1" x14ac:dyDescent="0.25">
      <c r="A3472" s="52"/>
      <c r="C3472" s="185"/>
      <c r="D3472" s="76"/>
      <c r="E3472" s="76" t="str">
        <f>IF(D3472="","",IFERROR(VLOOKUP(D3472,Cadastro!$C$9:$D$1009,2,FALSE),"NOT FOUND"))</f>
        <v/>
      </c>
      <c r="F3472" s="94"/>
      <c r="G3472" s="76"/>
      <c r="H3472" s="81" t="str">
        <f>IFERROR(F3472*VLOOKUP(D3472,Saldo!$P$8:$U$1009,6,FALSE),"")</f>
        <v/>
      </c>
      <c r="I3472" s="78" t="str">
        <f>IFERROR(IF(D3472="","",VLOOKUP(D3472,Saldo!$P$8:$Q$1009,2,FALSE)),"")</f>
        <v/>
      </c>
      <c r="J3472" s="76"/>
      <c r="K3472" s="74" t="str">
        <f t="shared" si="54"/>
        <v/>
      </c>
    </row>
    <row r="3473" spans="1:11" ht="18.95" customHeight="1" x14ac:dyDescent="0.25">
      <c r="A3473" s="52"/>
      <c r="C3473" s="185"/>
      <c r="D3473" s="76"/>
      <c r="E3473" s="76" t="str">
        <f>IF(D3473="","",IFERROR(VLOOKUP(D3473,Cadastro!$C$9:$D$1009,2,FALSE),"NOT FOUND"))</f>
        <v/>
      </c>
      <c r="F3473" s="94"/>
      <c r="G3473" s="76"/>
      <c r="H3473" s="81" t="str">
        <f>IFERROR(F3473*VLOOKUP(D3473,Saldo!$P$8:$U$1009,6,FALSE),"")</f>
        <v/>
      </c>
      <c r="I3473" s="78" t="str">
        <f>IFERROR(IF(D3473="","",VLOOKUP(D3473,Saldo!$P$8:$Q$1009,2,FALSE)),"")</f>
        <v/>
      </c>
      <c r="J3473" s="76"/>
      <c r="K3473" s="74" t="str">
        <f t="shared" si="54"/>
        <v/>
      </c>
    </row>
    <row r="3474" spans="1:11" ht="18.95" customHeight="1" x14ac:dyDescent="0.25">
      <c r="A3474" s="52"/>
      <c r="C3474" s="185"/>
      <c r="D3474" s="76"/>
      <c r="E3474" s="76" t="str">
        <f>IF(D3474="","",IFERROR(VLOOKUP(D3474,Cadastro!$C$9:$D$1009,2,FALSE),"NOT FOUND"))</f>
        <v/>
      </c>
      <c r="F3474" s="94"/>
      <c r="G3474" s="76"/>
      <c r="H3474" s="81" t="str">
        <f>IFERROR(F3474*VLOOKUP(D3474,Saldo!$P$8:$U$1009,6,FALSE),"")</f>
        <v/>
      </c>
      <c r="I3474" s="78" t="str">
        <f>IFERROR(IF(D3474="","",VLOOKUP(D3474,Saldo!$P$8:$Q$1009,2,FALSE)),"")</f>
        <v/>
      </c>
      <c r="J3474" s="76"/>
      <c r="K3474" s="74" t="str">
        <f t="shared" si="54"/>
        <v/>
      </c>
    </row>
    <row r="3475" spans="1:11" ht="18.95" customHeight="1" x14ac:dyDescent="0.25">
      <c r="A3475" s="52"/>
      <c r="C3475" s="185"/>
      <c r="D3475" s="76"/>
      <c r="E3475" s="76" t="str">
        <f>IF(D3475="","",IFERROR(VLOOKUP(D3475,Cadastro!$C$9:$D$1009,2,FALSE),"NOT FOUND"))</f>
        <v/>
      </c>
      <c r="F3475" s="94"/>
      <c r="G3475" s="76"/>
      <c r="H3475" s="81" t="str">
        <f>IFERROR(F3475*VLOOKUP(D3475,Saldo!$P$8:$U$1009,6,FALSE),"")</f>
        <v/>
      </c>
      <c r="I3475" s="78" t="str">
        <f>IFERROR(IF(D3475="","",VLOOKUP(D3475,Saldo!$P$8:$Q$1009,2,FALSE)),"")</f>
        <v/>
      </c>
      <c r="J3475" s="76"/>
      <c r="K3475" s="74" t="str">
        <f t="shared" si="54"/>
        <v/>
      </c>
    </row>
    <row r="3476" spans="1:11" ht="18.95" customHeight="1" x14ac:dyDescent="0.25">
      <c r="A3476" s="52"/>
      <c r="C3476" s="185"/>
      <c r="D3476" s="76"/>
      <c r="E3476" s="76" t="str">
        <f>IF(D3476="","",IFERROR(VLOOKUP(D3476,Cadastro!$C$9:$D$1009,2,FALSE),"NOT FOUND"))</f>
        <v/>
      </c>
      <c r="F3476" s="94"/>
      <c r="G3476" s="76"/>
      <c r="H3476" s="81" t="str">
        <f>IFERROR(F3476*VLOOKUP(D3476,Saldo!$P$8:$U$1009,6,FALSE),"")</f>
        <v/>
      </c>
      <c r="I3476" s="78" t="str">
        <f>IFERROR(IF(D3476="","",VLOOKUP(D3476,Saldo!$P$8:$Q$1009,2,FALSE)),"")</f>
        <v/>
      </c>
      <c r="J3476" s="76"/>
      <c r="K3476" s="74" t="str">
        <f t="shared" si="54"/>
        <v/>
      </c>
    </row>
    <row r="3477" spans="1:11" ht="18.95" customHeight="1" x14ac:dyDescent="0.25">
      <c r="A3477" s="52"/>
      <c r="C3477" s="185"/>
      <c r="D3477" s="76"/>
      <c r="E3477" s="76" t="str">
        <f>IF(D3477="","",IFERROR(VLOOKUP(D3477,Cadastro!$C$9:$D$1009,2,FALSE),"NOT FOUND"))</f>
        <v/>
      </c>
      <c r="F3477" s="94"/>
      <c r="G3477" s="76"/>
      <c r="H3477" s="81" t="str">
        <f>IFERROR(F3477*VLOOKUP(D3477,Saldo!$P$8:$U$1009,6,FALSE),"")</f>
        <v/>
      </c>
      <c r="I3477" s="78" t="str">
        <f>IFERROR(IF(D3477="","",VLOOKUP(D3477,Saldo!$P$8:$Q$1009,2,FALSE)),"")</f>
        <v/>
      </c>
      <c r="J3477" s="76"/>
      <c r="K3477" s="74" t="str">
        <f t="shared" si="54"/>
        <v/>
      </c>
    </row>
    <row r="3478" spans="1:11" ht="18.95" customHeight="1" x14ac:dyDescent="0.25">
      <c r="A3478" s="52"/>
      <c r="C3478" s="185"/>
      <c r="D3478" s="76"/>
      <c r="E3478" s="76" t="str">
        <f>IF(D3478="","",IFERROR(VLOOKUP(D3478,Cadastro!$C$9:$D$1009,2,FALSE),"NOT FOUND"))</f>
        <v/>
      </c>
      <c r="F3478" s="94"/>
      <c r="G3478" s="76"/>
      <c r="H3478" s="81" t="str">
        <f>IFERROR(F3478*VLOOKUP(D3478,Saldo!$P$8:$U$1009,6,FALSE),"")</f>
        <v/>
      </c>
      <c r="I3478" s="78" t="str">
        <f>IFERROR(IF(D3478="","",VLOOKUP(D3478,Saldo!$P$8:$Q$1009,2,FALSE)),"")</f>
        <v/>
      </c>
      <c r="J3478" s="76"/>
      <c r="K3478" s="74" t="str">
        <f t="shared" si="54"/>
        <v/>
      </c>
    </row>
    <row r="3479" spans="1:11" ht="18.95" customHeight="1" x14ac:dyDescent="0.25">
      <c r="A3479" s="52"/>
      <c r="C3479" s="185"/>
      <c r="D3479" s="76"/>
      <c r="E3479" s="76" t="str">
        <f>IF(D3479="","",IFERROR(VLOOKUP(D3479,Cadastro!$C$9:$D$1009,2,FALSE),"NOT FOUND"))</f>
        <v/>
      </c>
      <c r="F3479" s="94"/>
      <c r="G3479" s="76"/>
      <c r="H3479" s="81" t="str">
        <f>IFERROR(F3479*VLOOKUP(D3479,Saldo!$P$8:$U$1009,6,FALSE),"")</f>
        <v/>
      </c>
      <c r="I3479" s="78" t="str">
        <f>IFERROR(IF(D3479="","",VLOOKUP(D3479,Saldo!$P$8:$Q$1009,2,FALSE)),"")</f>
        <v/>
      </c>
      <c r="J3479" s="76"/>
      <c r="K3479" s="74" t="str">
        <f t="shared" si="54"/>
        <v/>
      </c>
    </row>
    <row r="3480" spans="1:11" ht="18.95" customHeight="1" x14ac:dyDescent="0.25">
      <c r="A3480" s="52"/>
      <c r="C3480" s="185"/>
      <c r="D3480" s="76"/>
      <c r="E3480" s="76" t="str">
        <f>IF(D3480="","",IFERROR(VLOOKUP(D3480,Cadastro!$C$9:$D$1009,2,FALSE),"NOT FOUND"))</f>
        <v/>
      </c>
      <c r="F3480" s="94"/>
      <c r="G3480" s="76"/>
      <c r="H3480" s="81" t="str">
        <f>IFERROR(F3480*VLOOKUP(D3480,Saldo!$P$8:$U$1009,6,FALSE),"")</f>
        <v/>
      </c>
      <c r="I3480" s="78" t="str">
        <f>IFERROR(IF(D3480="","",VLOOKUP(D3480,Saldo!$P$8:$Q$1009,2,FALSE)),"")</f>
        <v/>
      </c>
      <c r="J3480" s="76"/>
      <c r="K3480" s="74" t="str">
        <f t="shared" si="54"/>
        <v/>
      </c>
    </row>
    <row r="3481" spans="1:11" ht="18.95" customHeight="1" x14ac:dyDescent="0.25">
      <c r="A3481" s="52"/>
      <c r="C3481" s="185"/>
      <c r="D3481" s="76"/>
      <c r="E3481" s="76" t="str">
        <f>IF(D3481="","",IFERROR(VLOOKUP(D3481,Cadastro!$C$9:$D$1009,2,FALSE),"NOT FOUND"))</f>
        <v/>
      </c>
      <c r="F3481" s="94"/>
      <c r="G3481" s="76"/>
      <c r="H3481" s="81" t="str">
        <f>IFERROR(F3481*VLOOKUP(D3481,Saldo!$P$8:$U$1009,6,FALSE),"")</f>
        <v/>
      </c>
      <c r="I3481" s="78" t="str">
        <f>IFERROR(IF(D3481="","",VLOOKUP(D3481,Saldo!$P$8:$Q$1009,2,FALSE)),"")</f>
        <v/>
      </c>
      <c r="J3481" s="76"/>
      <c r="K3481" s="74" t="str">
        <f t="shared" si="54"/>
        <v/>
      </c>
    </row>
    <row r="3482" spans="1:11" ht="18.95" customHeight="1" x14ac:dyDescent="0.25">
      <c r="A3482" s="52"/>
      <c r="C3482" s="185"/>
      <c r="D3482" s="76"/>
      <c r="E3482" s="76" t="str">
        <f>IF(D3482="","",IFERROR(VLOOKUP(D3482,Cadastro!$C$9:$D$1009,2,FALSE),"NOT FOUND"))</f>
        <v/>
      </c>
      <c r="F3482" s="94"/>
      <c r="G3482" s="76"/>
      <c r="H3482" s="81" t="str">
        <f>IFERROR(F3482*VLOOKUP(D3482,Saldo!$P$8:$U$1009,6,FALSE),"")</f>
        <v/>
      </c>
      <c r="I3482" s="78" t="str">
        <f>IFERROR(IF(D3482="","",VLOOKUP(D3482,Saldo!$P$8:$Q$1009,2,FALSE)),"")</f>
        <v/>
      </c>
      <c r="J3482" s="76"/>
      <c r="K3482" s="74" t="str">
        <f t="shared" si="54"/>
        <v/>
      </c>
    </row>
    <row r="3483" spans="1:11" ht="18.95" customHeight="1" x14ac:dyDescent="0.25">
      <c r="A3483" s="52"/>
      <c r="C3483" s="185"/>
      <c r="D3483" s="76"/>
      <c r="E3483" s="76" t="str">
        <f>IF(D3483="","",IFERROR(VLOOKUP(D3483,Cadastro!$C$9:$D$1009,2,FALSE),"NOT FOUND"))</f>
        <v/>
      </c>
      <c r="F3483" s="94"/>
      <c r="G3483" s="76"/>
      <c r="H3483" s="81" t="str">
        <f>IFERROR(F3483*VLOOKUP(D3483,Saldo!$P$8:$U$1009,6,FALSE),"")</f>
        <v/>
      </c>
      <c r="I3483" s="78" t="str">
        <f>IFERROR(IF(D3483="","",VLOOKUP(D3483,Saldo!$P$8:$Q$1009,2,FALSE)),"")</f>
        <v/>
      </c>
      <c r="J3483" s="76"/>
      <c r="K3483" s="74" t="str">
        <f t="shared" si="54"/>
        <v/>
      </c>
    </row>
    <row r="3484" spans="1:11" ht="18.95" customHeight="1" x14ac:dyDescent="0.25">
      <c r="A3484" s="52"/>
      <c r="C3484" s="185"/>
      <c r="D3484" s="76"/>
      <c r="E3484" s="76" t="str">
        <f>IF(D3484="","",IFERROR(VLOOKUP(D3484,Cadastro!$C$9:$D$1009,2,FALSE),"NOT FOUND"))</f>
        <v/>
      </c>
      <c r="F3484" s="94"/>
      <c r="G3484" s="76"/>
      <c r="H3484" s="81" t="str">
        <f>IFERROR(F3484*VLOOKUP(D3484,Saldo!$P$8:$U$1009,6,FALSE),"")</f>
        <v/>
      </c>
      <c r="I3484" s="78" t="str">
        <f>IFERROR(IF(D3484="","",VLOOKUP(D3484,Saldo!$P$8:$Q$1009,2,FALSE)),"")</f>
        <v/>
      </c>
      <c r="J3484" s="76"/>
      <c r="K3484" s="74" t="str">
        <f t="shared" si="54"/>
        <v/>
      </c>
    </row>
    <row r="3485" spans="1:11" ht="18.95" customHeight="1" x14ac:dyDescent="0.25">
      <c r="A3485" s="52"/>
      <c r="C3485" s="185"/>
      <c r="D3485" s="76"/>
      <c r="E3485" s="76" t="str">
        <f>IF(D3485="","",IFERROR(VLOOKUP(D3485,Cadastro!$C$9:$D$1009,2,FALSE),"NOT FOUND"))</f>
        <v/>
      </c>
      <c r="F3485" s="94"/>
      <c r="G3485" s="76"/>
      <c r="H3485" s="81" t="str">
        <f>IFERROR(F3485*VLOOKUP(D3485,Saldo!$P$8:$U$1009,6,FALSE),"")</f>
        <v/>
      </c>
      <c r="I3485" s="78" t="str">
        <f>IFERROR(IF(D3485="","",VLOOKUP(D3485,Saldo!$P$8:$Q$1009,2,FALSE)),"")</f>
        <v/>
      </c>
      <c r="J3485" s="76"/>
      <c r="K3485" s="74" t="str">
        <f t="shared" si="54"/>
        <v/>
      </c>
    </row>
    <row r="3486" spans="1:11" ht="18.95" customHeight="1" x14ac:dyDescent="0.25">
      <c r="A3486" s="52"/>
      <c r="C3486" s="185"/>
      <c r="D3486" s="76"/>
      <c r="E3486" s="76" t="str">
        <f>IF(D3486="","",IFERROR(VLOOKUP(D3486,Cadastro!$C$9:$D$1009,2,FALSE),"NOT FOUND"))</f>
        <v/>
      </c>
      <c r="F3486" s="94"/>
      <c r="G3486" s="76"/>
      <c r="H3486" s="81" t="str">
        <f>IFERROR(F3486*VLOOKUP(D3486,Saldo!$P$8:$U$1009,6,FALSE),"")</f>
        <v/>
      </c>
      <c r="I3486" s="78" t="str">
        <f>IFERROR(IF(D3486="","",VLOOKUP(D3486,Saldo!$P$8:$Q$1009,2,FALSE)),"")</f>
        <v/>
      </c>
      <c r="J3486" s="76"/>
      <c r="K3486" s="74" t="str">
        <f t="shared" si="54"/>
        <v/>
      </c>
    </row>
    <row r="3487" spans="1:11" ht="18.95" customHeight="1" x14ac:dyDescent="0.25">
      <c r="A3487" s="52"/>
      <c r="C3487" s="185"/>
      <c r="D3487" s="76"/>
      <c r="E3487" s="76" t="str">
        <f>IF(D3487="","",IFERROR(VLOOKUP(D3487,Cadastro!$C$9:$D$1009,2,FALSE),"NOT FOUND"))</f>
        <v/>
      </c>
      <c r="F3487" s="94"/>
      <c r="G3487" s="76"/>
      <c r="H3487" s="81" t="str">
        <f>IFERROR(F3487*VLOOKUP(D3487,Saldo!$P$8:$U$1009,6,FALSE),"")</f>
        <v/>
      </c>
      <c r="I3487" s="78" t="str">
        <f>IFERROR(IF(D3487="","",VLOOKUP(D3487,Saldo!$P$8:$Q$1009,2,FALSE)),"")</f>
        <v/>
      </c>
      <c r="J3487" s="76"/>
      <c r="K3487" s="74" t="str">
        <f t="shared" si="54"/>
        <v/>
      </c>
    </row>
    <row r="3488" spans="1:11" ht="18.95" customHeight="1" x14ac:dyDescent="0.25">
      <c r="A3488" s="52"/>
      <c r="C3488" s="185"/>
      <c r="D3488" s="76"/>
      <c r="E3488" s="76" t="str">
        <f>IF(D3488="","",IFERROR(VLOOKUP(D3488,Cadastro!$C$9:$D$1009,2,FALSE),"NOT FOUND"))</f>
        <v/>
      </c>
      <c r="F3488" s="94"/>
      <c r="G3488" s="76"/>
      <c r="H3488" s="81" t="str">
        <f>IFERROR(F3488*VLOOKUP(D3488,Saldo!$P$8:$U$1009,6,FALSE),"")</f>
        <v/>
      </c>
      <c r="I3488" s="78" t="str">
        <f>IFERROR(IF(D3488="","",VLOOKUP(D3488,Saldo!$P$8:$Q$1009,2,FALSE)),"")</f>
        <v/>
      </c>
      <c r="J3488" s="76"/>
      <c r="K3488" s="74" t="str">
        <f t="shared" si="54"/>
        <v/>
      </c>
    </row>
    <row r="3489" spans="1:11" ht="18.95" customHeight="1" x14ac:dyDescent="0.25">
      <c r="A3489" s="52"/>
      <c r="C3489" s="185"/>
      <c r="D3489" s="76"/>
      <c r="E3489" s="76" t="str">
        <f>IF(D3489="","",IFERROR(VLOOKUP(D3489,Cadastro!$C$9:$D$1009,2,FALSE),"NOT FOUND"))</f>
        <v/>
      </c>
      <c r="F3489" s="94"/>
      <c r="G3489" s="76"/>
      <c r="H3489" s="81" t="str">
        <f>IFERROR(F3489*VLOOKUP(D3489,Saldo!$P$8:$U$1009,6,FALSE),"")</f>
        <v/>
      </c>
      <c r="I3489" s="78" t="str">
        <f>IFERROR(IF(D3489="","",VLOOKUP(D3489,Saldo!$P$8:$Q$1009,2,FALSE)),"")</f>
        <v/>
      </c>
      <c r="J3489" s="76"/>
      <c r="K3489" s="74" t="str">
        <f t="shared" si="54"/>
        <v/>
      </c>
    </row>
    <row r="3490" spans="1:11" ht="18.95" customHeight="1" x14ac:dyDescent="0.25">
      <c r="A3490" s="52"/>
      <c r="C3490" s="185"/>
      <c r="D3490" s="76"/>
      <c r="E3490" s="76" t="str">
        <f>IF(D3490="","",IFERROR(VLOOKUP(D3490,Cadastro!$C$9:$D$1009,2,FALSE),"NOT FOUND"))</f>
        <v/>
      </c>
      <c r="F3490" s="94"/>
      <c r="G3490" s="76"/>
      <c r="H3490" s="81" t="str">
        <f>IFERROR(F3490*VLOOKUP(D3490,Saldo!$P$8:$U$1009,6,FALSE),"")</f>
        <v/>
      </c>
      <c r="I3490" s="78" t="str">
        <f>IFERROR(IF(D3490="","",VLOOKUP(D3490,Saldo!$P$8:$Q$1009,2,FALSE)),"")</f>
        <v/>
      </c>
      <c r="J3490" s="76"/>
      <c r="K3490" s="74" t="str">
        <f t="shared" si="54"/>
        <v/>
      </c>
    </row>
    <row r="3491" spans="1:11" ht="18.95" customHeight="1" x14ac:dyDescent="0.25">
      <c r="A3491" s="52"/>
      <c r="C3491" s="185"/>
      <c r="D3491" s="76"/>
      <c r="E3491" s="76" t="str">
        <f>IF(D3491="","",IFERROR(VLOOKUP(D3491,Cadastro!$C$9:$D$1009,2,FALSE),"NOT FOUND"))</f>
        <v/>
      </c>
      <c r="F3491" s="94"/>
      <c r="G3491" s="76"/>
      <c r="H3491" s="81" t="str">
        <f>IFERROR(F3491*VLOOKUP(D3491,Saldo!$P$8:$U$1009,6,FALSE),"")</f>
        <v/>
      </c>
      <c r="I3491" s="78" t="str">
        <f>IFERROR(IF(D3491="","",VLOOKUP(D3491,Saldo!$P$8:$Q$1009,2,FALSE)),"")</f>
        <v/>
      </c>
      <c r="J3491" s="76"/>
      <c r="K3491" s="74" t="str">
        <f t="shared" si="54"/>
        <v/>
      </c>
    </row>
    <row r="3492" spans="1:11" ht="18.95" customHeight="1" x14ac:dyDescent="0.25">
      <c r="A3492" s="52"/>
      <c r="C3492" s="185"/>
      <c r="D3492" s="76"/>
      <c r="E3492" s="76" t="str">
        <f>IF(D3492="","",IFERROR(VLOOKUP(D3492,Cadastro!$C$9:$D$1009,2,FALSE),"NOT FOUND"))</f>
        <v/>
      </c>
      <c r="F3492" s="94"/>
      <c r="G3492" s="76"/>
      <c r="H3492" s="81" t="str">
        <f>IFERROR(F3492*VLOOKUP(D3492,Saldo!$P$8:$U$1009,6,FALSE),"")</f>
        <v/>
      </c>
      <c r="I3492" s="78" t="str">
        <f>IFERROR(IF(D3492="","",VLOOKUP(D3492,Saldo!$P$8:$Q$1009,2,FALSE)),"")</f>
        <v/>
      </c>
      <c r="J3492" s="76"/>
      <c r="K3492" s="74" t="str">
        <f t="shared" si="54"/>
        <v/>
      </c>
    </row>
    <row r="3493" spans="1:11" ht="18.95" customHeight="1" x14ac:dyDescent="0.25">
      <c r="A3493" s="52"/>
      <c r="C3493" s="185"/>
      <c r="D3493" s="76"/>
      <c r="E3493" s="76" t="str">
        <f>IF(D3493="","",IFERROR(VLOOKUP(D3493,Cadastro!$C$9:$D$1009,2,FALSE),"NOT FOUND"))</f>
        <v/>
      </c>
      <c r="F3493" s="94"/>
      <c r="G3493" s="76"/>
      <c r="H3493" s="81" t="str">
        <f>IFERROR(F3493*VLOOKUP(D3493,Saldo!$P$8:$U$1009,6,FALSE),"")</f>
        <v/>
      </c>
      <c r="I3493" s="78" t="str">
        <f>IFERROR(IF(D3493="","",VLOOKUP(D3493,Saldo!$P$8:$Q$1009,2,FALSE)),"")</f>
        <v/>
      </c>
      <c r="J3493" s="76"/>
      <c r="K3493" s="74" t="str">
        <f t="shared" si="54"/>
        <v/>
      </c>
    </row>
    <row r="3494" spans="1:11" ht="18.95" customHeight="1" x14ac:dyDescent="0.25">
      <c r="A3494" s="52"/>
      <c r="C3494" s="185"/>
      <c r="D3494" s="76"/>
      <c r="E3494" s="76" t="str">
        <f>IF(D3494="","",IFERROR(VLOOKUP(D3494,Cadastro!$C$9:$D$1009,2,FALSE),"NOT FOUND"))</f>
        <v/>
      </c>
      <c r="F3494" s="94"/>
      <c r="G3494" s="76"/>
      <c r="H3494" s="81" t="str">
        <f>IFERROR(F3494*VLOOKUP(D3494,Saldo!$P$8:$U$1009,6,FALSE),"")</f>
        <v/>
      </c>
      <c r="I3494" s="78" t="str">
        <f>IFERROR(IF(D3494="","",VLOOKUP(D3494,Saldo!$P$8:$Q$1009,2,FALSE)),"")</f>
        <v/>
      </c>
      <c r="J3494" s="76"/>
      <c r="K3494" s="74" t="str">
        <f t="shared" si="54"/>
        <v/>
      </c>
    </row>
    <row r="3495" spans="1:11" ht="18.95" customHeight="1" x14ac:dyDescent="0.25">
      <c r="A3495" s="52"/>
      <c r="C3495" s="185"/>
      <c r="D3495" s="76"/>
      <c r="E3495" s="76" t="str">
        <f>IF(D3495="","",IFERROR(VLOOKUP(D3495,Cadastro!$C$9:$D$1009,2,FALSE),"NOT FOUND"))</f>
        <v/>
      </c>
      <c r="F3495" s="94"/>
      <c r="G3495" s="76"/>
      <c r="H3495" s="81" t="str">
        <f>IFERROR(F3495*VLOOKUP(D3495,Saldo!$P$8:$U$1009,6,FALSE),"")</f>
        <v/>
      </c>
      <c r="I3495" s="78" t="str">
        <f>IFERROR(IF(D3495="","",VLOOKUP(D3495,Saldo!$P$8:$Q$1009,2,FALSE)),"")</f>
        <v/>
      </c>
      <c r="J3495" s="76"/>
      <c r="K3495" s="74" t="str">
        <f t="shared" si="54"/>
        <v/>
      </c>
    </row>
    <row r="3496" spans="1:11" ht="18.95" customHeight="1" x14ac:dyDescent="0.25">
      <c r="A3496" s="52"/>
      <c r="C3496" s="185"/>
      <c r="D3496" s="76"/>
      <c r="E3496" s="76" t="str">
        <f>IF(D3496="","",IFERROR(VLOOKUP(D3496,Cadastro!$C$9:$D$1009,2,FALSE),"NOT FOUND"))</f>
        <v/>
      </c>
      <c r="F3496" s="94"/>
      <c r="G3496" s="76"/>
      <c r="H3496" s="81" t="str">
        <f>IFERROR(F3496*VLOOKUP(D3496,Saldo!$P$8:$U$1009,6,FALSE),"")</f>
        <v/>
      </c>
      <c r="I3496" s="78" t="str">
        <f>IFERROR(IF(D3496="","",VLOOKUP(D3496,Saldo!$P$8:$Q$1009,2,FALSE)),"")</f>
        <v/>
      </c>
      <c r="J3496" s="76"/>
      <c r="K3496" s="74" t="str">
        <f t="shared" si="54"/>
        <v/>
      </c>
    </row>
    <row r="3497" spans="1:11" ht="18.95" customHeight="1" x14ac:dyDescent="0.25">
      <c r="A3497" s="52"/>
      <c r="C3497" s="185"/>
      <c r="D3497" s="76"/>
      <c r="E3497" s="76" t="str">
        <f>IF(D3497="","",IFERROR(VLOOKUP(D3497,Cadastro!$C$9:$D$1009,2,FALSE),"NOT FOUND"))</f>
        <v/>
      </c>
      <c r="F3497" s="94"/>
      <c r="G3497" s="76"/>
      <c r="H3497" s="81" t="str">
        <f>IFERROR(F3497*VLOOKUP(D3497,Saldo!$P$8:$U$1009,6,FALSE),"")</f>
        <v/>
      </c>
      <c r="I3497" s="78" t="str">
        <f>IFERROR(IF(D3497="","",VLOOKUP(D3497,Saldo!$P$8:$Q$1009,2,FALSE)),"")</f>
        <v/>
      </c>
      <c r="J3497" s="76"/>
      <c r="K3497" s="74" t="str">
        <f t="shared" si="54"/>
        <v/>
      </c>
    </row>
    <row r="3498" spans="1:11" ht="18.95" customHeight="1" x14ac:dyDescent="0.25">
      <c r="A3498" s="52"/>
      <c r="C3498" s="185"/>
      <c r="D3498" s="76"/>
      <c r="E3498" s="76" t="str">
        <f>IF(D3498="","",IFERROR(VLOOKUP(D3498,Cadastro!$C$9:$D$1009,2,FALSE),"NOT FOUND"))</f>
        <v/>
      </c>
      <c r="F3498" s="94"/>
      <c r="G3498" s="76"/>
      <c r="H3498" s="81" t="str">
        <f>IFERROR(F3498*VLOOKUP(D3498,Saldo!$P$8:$U$1009,6,FALSE),"")</f>
        <v/>
      </c>
      <c r="I3498" s="78" t="str">
        <f>IFERROR(IF(D3498="","",VLOOKUP(D3498,Saldo!$P$8:$Q$1009,2,FALSE)),"")</f>
        <v/>
      </c>
      <c r="J3498" s="76"/>
      <c r="K3498" s="74" t="str">
        <f t="shared" si="54"/>
        <v/>
      </c>
    </row>
    <row r="3499" spans="1:11" ht="18.95" customHeight="1" x14ac:dyDescent="0.25">
      <c r="A3499" s="52"/>
      <c r="C3499" s="185"/>
      <c r="D3499" s="76"/>
      <c r="E3499" s="76" t="str">
        <f>IF(D3499="","",IFERROR(VLOOKUP(D3499,Cadastro!$C$9:$D$1009,2,FALSE),"NOT FOUND"))</f>
        <v/>
      </c>
      <c r="F3499" s="94"/>
      <c r="G3499" s="76"/>
      <c r="H3499" s="81" t="str">
        <f>IFERROR(F3499*VLOOKUP(D3499,Saldo!$P$8:$U$1009,6,FALSE),"")</f>
        <v/>
      </c>
      <c r="I3499" s="78" t="str">
        <f>IFERROR(IF(D3499="","",VLOOKUP(D3499,Saldo!$P$8:$Q$1009,2,FALSE)),"")</f>
        <v/>
      </c>
      <c r="J3499" s="76"/>
      <c r="K3499" s="74" t="str">
        <f t="shared" si="54"/>
        <v/>
      </c>
    </row>
    <row r="3500" spans="1:11" ht="18.95" customHeight="1" x14ac:dyDescent="0.25">
      <c r="A3500" s="52"/>
      <c r="C3500" s="185"/>
      <c r="D3500" s="76"/>
      <c r="E3500" s="76" t="str">
        <f>IF(D3500="","",IFERROR(VLOOKUP(D3500,Cadastro!$C$9:$D$1009,2,FALSE),"NOT FOUND"))</f>
        <v/>
      </c>
      <c r="F3500" s="94"/>
      <c r="G3500" s="76"/>
      <c r="H3500" s="81" t="str">
        <f>IFERROR(F3500*VLOOKUP(D3500,Saldo!$P$8:$U$1009,6,FALSE),"")</f>
        <v/>
      </c>
      <c r="I3500" s="78" t="str">
        <f>IFERROR(IF(D3500="","",VLOOKUP(D3500,Saldo!$P$8:$Q$1009,2,FALSE)),"")</f>
        <v/>
      </c>
      <c r="J3500" s="76"/>
      <c r="K3500" s="74" t="str">
        <f t="shared" si="54"/>
        <v/>
      </c>
    </row>
    <row r="3501" spans="1:11" ht="18.95" customHeight="1" x14ac:dyDescent="0.25">
      <c r="A3501" s="52"/>
      <c r="C3501" s="185"/>
      <c r="D3501" s="76"/>
      <c r="E3501" s="76" t="str">
        <f>IF(D3501="","",IFERROR(VLOOKUP(D3501,Cadastro!$C$9:$D$1009,2,FALSE),"NOT FOUND"))</f>
        <v/>
      </c>
      <c r="F3501" s="94"/>
      <c r="G3501" s="76"/>
      <c r="H3501" s="81" t="str">
        <f>IFERROR(F3501*VLOOKUP(D3501,Saldo!$P$8:$U$1009,6,FALSE),"")</f>
        <v/>
      </c>
      <c r="I3501" s="78" t="str">
        <f>IFERROR(IF(D3501="","",VLOOKUP(D3501,Saldo!$P$8:$Q$1009,2,FALSE)),"")</f>
        <v/>
      </c>
      <c r="J3501" s="76"/>
      <c r="K3501" s="74" t="str">
        <f t="shared" si="54"/>
        <v/>
      </c>
    </row>
    <row r="3502" spans="1:11" ht="18.95" customHeight="1" x14ac:dyDescent="0.25">
      <c r="A3502" s="52"/>
      <c r="C3502" s="185"/>
      <c r="D3502" s="76"/>
      <c r="E3502" s="76" t="str">
        <f>IF(D3502="","",IFERROR(VLOOKUP(D3502,Cadastro!$C$9:$D$1009,2,FALSE),"NOT FOUND"))</f>
        <v/>
      </c>
      <c r="F3502" s="94"/>
      <c r="G3502" s="76"/>
      <c r="H3502" s="81" t="str">
        <f>IFERROR(F3502*VLOOKUP(D3502,Saldo!$P$8:$U$1009,6,FALSE),"")</f>
        <v/>
      </c>
      <c r="I3502" s="78" t="str">
        <f>IFERROR(IF(D3502="","",VLOOKUP(D3502,Saldo!$P$8:$Q$1009,2,FALSE)),"")</f>
        <v/>
      </c>
      <c r="J3502" s="76"/>
      <c r="K3502" s="74" t="str">
        <f t="shared" si="54"/>
        <v/>
      </c>
    </row>
    <row r="3503" spans="1:11" ht="18.95" customHeight="1" x14ac:dyDescent="0.25">
      <c r="A3503" s="52"/>
      <c r="C3503" s="185"/>
      <c r="D3503" s="76"/>
      <c r="E3503" s="76" t="str">
        <f>IF(D3503="","",IFERROR(VLOOKUP(D3503,Cadastro!$C$9:$D$1009,2,FALSE),"NOT FOUND"))</f>
        <v/>
      </c>
      <c r="F3503" s="94"/>
      <c r="G3503" s="76"/>
      <c r="H3503" s="81" t="str">
        <f>IFERROR(F3503*VLOOKUP(D3503,Saldo!$P$8:$U$1009,6,FALSE),"")</f>
        <v/>
      </c>
      <c r="I3503" s="78" t="str">
        <f>IFERROR(IF(D3503="","",VLOOKUP(D3503,Saldo!$P$8:$Q$1009,2,FALSE)),"")</f>
        <v/>
      </c>
      <c r="J3503" s="76"/>
      <c r="K3503" s="74" t="str">
        <f t="shared" si="54"/>
        <v/>
      </c>
    </row>
    <row r="3504" spans="1:11" ht="18.95" customHeight="1" x14ac:dyDescent="0.25">
      <c r="A3504" s="52"/>
      <c r="C3504" s="185"/>
      <c r="D3504" s="76"/>
      <c r="E3504" s="76" t="str">
        <f>IF(D3504="","",IFERROR(VLOOKUP(D3504,Cadastro!$C$9:$D$1009,2,FALSE),"NOT FOUND"))</f>
        <v/>
      </c>
      <c r="F3504" s="94"/>
      <c r="G3504" s="76"/>
      <c r="H3504" s="81" t="str">
        <f>IFERROR(F3504*VLOOKUP(D3504,Saldo!$P$8:$U$1009,6,FALSE),"")</f>
        <v/>
      </c>
      <c r="I3504" s="78" t="str">
        <f>IFERROR(IF(D3504="","",VLOOKUP(D3504,Saldo!$P$8:$Q$1009,2,FALSE)),"")</f>
        <v/>
      </c>
      <c r="J3504" s="76"/>
      <c r="K3504" s="74" t="str">
        <f t="shared" si="54"/>
        <v/>
      </c>
    </row>
    <row r="3505" spans="1:11" ht="18.95" customHeight="1" x14ac:dyDescent="0.25">
      <c r="A3505" s="52"/>
      <c r="C3505" s="185"/>
      <c r="D3505" s="76"/>
      <c r="E3505" s="76" t="str">
        <f>IF(D3505="","",IFERROR(VLOOKUP(D3505,Cadastro!$C$9:$D$1009,2,FALSE),"NOT FOUND"))</f>
        <v/>
      </c>
      <c r="F3505" s="94"/>
      <c r="G3505" s="76"/>
      <c r="H3505" s="81" t="str">
        <f>IFERROR(F3505*VLOOKUP(D3505,Saldo!$P$8:$U$1009,6,FALSE),"")</f>
        <v/>
      </c>
      <c r="I3505" s="78" t="str">
        <f>IFERROR(IF(D3505="","",VLOOKUP(D3505,Saldo!$P$8:$Q$1009,2,FALSE)),"")</f>
        <v/>
      </c>
      <c r="J3505" s="76"/>
      <c r="K3505" s="74" t="str">
        <f t="shared" si="54"/>
        <v/>
      </c>
    </row>
    <row r="3506" spans="1:11" ht="18.95" customHeight="1" x14ac:dyDescent="0.25">
      <c r="A3506" s="52"/>
      <c r="C3506" s="185"/>
      <c r="D3506" s="76"/>
      <c r="E3506" s="76" t="str">
        <f>IF(D3506="","",IFERROR(VLOOKUP(D3506,Cadastro!$C$9:$D$1009,2,FALSE),"NOT FOUND"))</f>
        <v/>
      </c>
      <c r="F3506" s="94"/>
      <c r="G3506" s="76"/>
      <c r="H3506" s="81" t="str">
        <f>IFERROR(F3506*VLOOKUP(D3506,Saldo!$P$8:$U$1009,6,FALSE),"")</f>
        <v/>
      </c>
      <c r="I3506" s="78" t="str">
        <f>IFERROR(IF(D3506="","",VLOOKUP(D3506,Saldo!$P$8:$Q$1009,2,FALSE)),"")</f>
        <v/>
      </c>
      <c r="J3506" s="76"/>
      <c r="K3506" s="74" t="str">
        <f t="shared" si="54"/>
        <v/>
      </c>
    </row>
    <row r="3507" spans="1:11" ht="18.95" customHeight="1" x14ac:dyDescent="0.25">
      <c r="A3507" s="52"/>
      <c r="C3507" s="185"/>
      <c r="D3507" s="76"/>
      <c r="E3507" s="76" t="str">
        <f>IF(D3507="","",IFERROR(VLOOKUP(D3507,Cadastro!$C$9:$D$1009,2,FALSE),"NOT FOUND"))</f>
        <v/>
      </c>
      <c r="F3507" s="94"/>
      <c r="G3507" s="76"/>
      <c r="H3507" s="81" t="str">
        <f>IFERROR(F3507*VLOOKUP(D3507,Saldo!$P$8:$U$1009,6,FALSE),"")</f>
        <v/>
      </c>
      <c r="I3507" s="78" t="str">
        <f>IFERROR(IF(D3507="","",VLOOKUP(D3507,Saldo!$P$8:$Q$1009,2,FALSE)),"")</f>
        <v/>
      </c>
      <c r="J3507" s="76"/>
      <c r="K3507" s="74" t="str">
        <f t="shared" si="54"/>
        <v/>
      </c>
    </row>
    <row r="3508" spans="1:11" ht="18.95" customHeight="1" x14ac:dyDescent="0.25">
      <c r="A3508" s="52"/>
      <c r="C3508" s="185"/>
      <c r="D3508" s="76"/>
      <c r="E3508" s="76" t="str">
        <f>IF(D3508="","",IFERROR(VLOOKUP(D3508,Cadastro!$C$9:$D$1009,2,FALSE),"NOT FOUND"))</f>
        <v/>
      </c>
      <c r="F3508" s="94"/>
      <c r="G3508" s="76"/>
      <c r="H3508" s="81" t="str">
        <f>IFERROR(F3508*VLOOKUP(D3508,Saldo!$P$8:$U$1009,6,FALSE),"")</f>
        <v/>
      </c>
      <c r="I3508" s="78" t="str">
        <f>IFERROR(IF(D3508="","",VLOOKUP(D3508,Saldo!$P$8:$Q$1009,2,FALSE)),"")</f>
        <v/>
      </c>
      <c r="J3508" s="76"/>
      <c r="K3508" s="74" t="str">
        <f t="shared" si="54"/>
        <v/>
      </c>
    </row>
    <row r="3509" spans="1:11" ht="18.95" customHeight="1" x14ac:dyDescent="0.25">
      <c r="A3509" s="52"/>
      <c r="C3509" s="185"/>
      <c r="D3509" s="76"/>
      <c r="E3509" s="76" t="str">
        <f>IF(D3509="","",IFERROR(VLOOKUP(D3509,Cadastro!$C$9:$D$1009,2,FALSE),"NOT FOUND"))</f>
        <v/>
      </c>
      <c r="F3509" s="94"/>
      <c r="G3509" s="76"/>
      <c r="H3509" s="81" t="str">
        <f>IFERROR(F3509*VLOOKUP(D3509,Saldo!$P$8:$U$1009,6,FALSE),"")</f>
        <v/>
      </c>
      <c r="I3509" s="78" t="str">
        <f>IFERROR(IF(D3509="","",VLOOKUP(D3509,Saldo!$P$8:$Q$1009,2,FALSE)),"")</f>
        <v/>
      </c>
      <c r="J3509" s="76"/>
      <c r="K3509" s="74" t="str">
        <f t="shared" si="54"/>
        <v/>
      </c>
    </row>
    <row r="3510" spans="1:11" ht="18.95" customHeight="1" x14ac:dyDescent="0.25">
      <c r="A3510" s="52"/>
      <c r="C3510" s="185"/>
      <c r="D3510" s="76"/>
      <c r="E3510" s="76" t="str">
        <f>IF(D3510="","",IFERROR(VLOOKUP(D3510,Cadastro!$C$9:$D$1009,2,FALSE),"NOT FOUND"))</f>
        <v/>
      </c>
      <c r="F3510" s="94"/>
      <c r="G3510" s="76"/>
      <c r="H3510" s="81" t="str">
        <f>IFERROR(F3510*VLOOKUP(D3510,Saldo!$P$8:$U$1009,6,FALSE),"")</f>
        <v/>
      </c>
      <c r="I3510" s="78" t="str">
        <f>IFERROR(IF(D3510="","",VLOOKUP(D3510,Saldo!$P$8:$Q$1009,2,FALSE)),"")</f>
        <v/>
      </c>
      <c r="J3510" s="76"/>
      <c r="K3510" s="74" t="str">
        <f t="shared" si="54"/>
        <v/>
      </c>
    </row>
    <row r="3511" spans="1:11" ht="18.95" customHeight="1" x14ac:dyDescent="0.25">
      <c r="A3511" s="52"/>
      <c r="C3511" s="185"/>
      <c r="D3511" s="76"/>
      <c r="E3511" s="76" t="str">
        <f>IF(D3511="","",IFERROR(VLOOKUP(D3511,Cadastro!$C$9:$D$1009,2,FALSE),"NOT FOUND"))</f>
        <v/>
      </c>
      <c r="F3511" s="94"/>
      <c r="G3511" s="76"/>
      <c r="H3511" s="81" t="str">
        <f>IFERROR(F3511*VLOOKUP(D3511,Saldo!$P$8:$U$1009,6,FALSE),"")</f>
        <v/>
      </c>
      <c r="I3511" s="78" t="str">
        <f>IFERROR(IF(D3511="","",VLOOKUP(D3511,Saldo!$P$8:$Q$1009,2,FALSE)),"")</f>
        <v/>
      </c>
      <c r="J3511" s="76"/>
      <c r="K3511" s="74" t="str">
        <f t="shared" si="54"/>
        <v/>
      </c>
    </row>
    <row r="3512" spans="1:11" ht="18.95" customHeight="1" x14ac:dyDescent="0.25">
      <c r="A3512" s="52"/>
      <c r="C3512" s="185"/>
      <c r="D3512" s="76"/>
      <c r="E3512" s="76" t="str">
        <f>IF(D3512="","",IFERROR(VLOOKUP(D3512,Cadastro!$C$9:$D$1009,2,FALSE),"NOT FOUND"))</f>
        <v/>
      </c>
      <c r="F3512" s="94"/>
      <c r="G3512" s="76"/>
      <c r="H3512" s="81" t="str">
        <f>IFERROR(F3512*VLOOKUP(D3512,Saldo!$P$8:$U$1009,6,FALSE),"")</f>
        <v/>
      </c>
      <c r="I3512" s="78" t="str">
        <f>IFERROR(IF(D3512="","",VLOOKUP(D3512,Saldo!$P$8:$Q$1009,2,FALSE)),"")</f>
        <v/>
      </c>
      <c r="J3512" s="76"/>
      <c r="K3512" s="74" t="str">
        <f t="shared" si="54"/>
        <v/>
      </c>
    </row>
    <row r="3513" spans="1:11" ht="18.95" customHeight="1" x14ac:dyDescent="0.25">
      <c r="A3513" s="52"/>
      <c r="C3513" s="185"/>
      <c r="D3513" s="76"/>
      <c r="E3513" s="76" t="str">
        <f>IF(D3513="","",IFERROR(VLOOKUP(D3513,Cadastro!$C$9:$D$1009,2,FALSE),"NOT FOUND"))</f>
        <v/>
      </c>
      <c r="F3513" s="94"/>
      <c r="G3513" s="76"/>
      <c r="H3513" s="81" t="str">
        <f>IFERROR(F3513*VLOOKUP(D3513,Saldo!$P$8:$U$1009,6,FALSE),"")</f>
        <v/>
      </c>
      <c r="I3513" s="78" t="str">
        <f>IFERROR(IF(D3513="","",VLOOKUP(D3513,Saldo!$P$8:$Q$1009,2,FALSE)),"")</f>
        <v/>
      </c>
      <c r="J3513" s="76"/>
      <c r="K3513" s="74" t="str">
        <f t="shared" si="54"/>
        <v/>
      </c>
    </row>
    <row r="3514" spans="1:11" ht="18.95" customHeight="1" x14ac:dyDescent="0.25">
      <c r="A3514" s="52"/>
      <c r="C3514" s="185"/>
      <c r="D3514" s="76"/>
      <c r="E3514" s="76" t="str">
        <f>IF(D3514="","",IFERROR(VLOOKUP(D3514,Cadastro!$C$9:$D$1009,2,FALSE),"NOT FOUND"))</f>
        <v/>
      </c>
      <c r="F3514" s="94"/>
      <c r="G3514" s="76"/>
      <c r="H3514" s="81" t="str">
        <f>IFERROR(F3514*VLOOKUP(D3514,Saldo!$P$8:$U$1009,6,FALSE),"")</f>
        <v/>
      </c>
      <c r="I3514" s="78" t="str">
        <f>IFERROR(IF(D3514="","",VLOOKUP(D3514,Saldo!$P$8:$Q$1009,2,FALSE)),"")</f>
        <v/>
      </c>
      <c r="J3514" s="76"/>
      <c r="K3514" s="74" t="str">
        <f t="shared" si="54"/>
        <v/>
      </c>
    </row>
    <row r="3515" spans="1:11" ht="18.95" customHeight="1" x14ac:dyDescent="0.25">
      <c r="A3515" s="52"/>
      <c r="C3515" s="185"/>
      <c r="D3515" s="76"/>
      <c r="E3515" s="76" t="str">
        <f>IF(D3515="","",IFERROR(VLOOKUP(D3515,Cadastro!$C$9:$D$1009,2,FALSE),"NOT FOUND"))</f>
        <v/>
      </c>
      <c r="F3515" s="94"/>
      <c r="G3515" s="76"/>
      <c r="H3515" s="81" t="str">
        <f>IFERROR(F3515*VLOOKUP(D3515,Saldo!$P$8:$U$1009,6,FALSE),"")</f>
        <v/>
      </c>
      <c r="I3515" s="78" t="str">
        <f>IFERROR(IF(D3515="","",VLOOKUP(D3515,Saldo!$P$8:$Q$1009,2,FALSE)),"")</f>
        <v/>
      </c>
      <c r="J3515" s="76"/>
      <c r="K3515" s="74" t="str">
        <f t="shared" si="54"/>
        <v/>
      </c>
    </row>
    <row r="3516" spans="1:11" ht="18.95" customHeight="1" x14ac:dyDescent="0.25">
      <c r="A3516" s="52"/>
      <c r="C3516" s="185"/>
      <c r="D3516" s="76"/>
      <c r="E3516" s="76" t="str">
        <f>IF(D3516="","",IFERROR(VLOOKUP(D3516,Cadastro!$C$9:$D$1009,2,FALSE),"NOT FOUND"))</f>
        <v/>
      </c>
      <c r="F3516" s="94"/>
      <c r="G3516" s="76"/>
      <c r="H3516" s="81" t="str">
        <f>IFERROR(F3516*VLOOKUP(D3516,Saldo!$P$8:$U$1009,6,FALSE),"")</f>
        <v/>
      </c>
      <c r="I3516" s="78" t="str">
        <f>IFERROR(IF(D3516="","",VLOOKUP(D3516,Saldo!$P$8:$Q$1009,2,FALSE)),"")</f>
        <v/>
      </c>
      <c r="J3516" s="76"/>
      <c r="K3516" s="74" t="str">
        <f t="shared" si="54"/>
        <v/>
      </c>
    </row>
    <row r="3517" spans="1:11" ht="18.95" customHeight="1" x14ac:dyDescent="0.25">
      <c r="A3517" s="52"/>
      <c r="C3517" s="185"/>
      <c r="D3517" s="76"/>
      <c r="E3517" s="76" t="str">
        <f>IF(D3517="","",IFERROR(VLOOKUP(D3517,Cadastro!$C$9:$D$1009,2,FALSE),"NOT FOUND"))</f>
        <v/>
      </c>
      <c r="F3517" s="94"/>
      <c r="G3517" s="76"/>
      <c r="H3517" s="81" t="str">
        <f>IFERROR(F3517*VLOOKUP(D3517,Saldo!$P$8:$U$1009,6,FALSE),"")</f>
        <v/>
      </c>
      <c r="I3517" s="78" t="str">
        <f>IFERROR(IF(D3517="","",VLOOKUP(D3517,Saldo!$P$8:$Q$1009,2,FALSE)),"")</f>
        <v/>
      </c>
      <c r="J3517" s="76"/>
      <c r="K3517" s="74" t="str">
        <f t="shared" si="54"/>
        <v/>
      </c>
    </row>
    <row r="3518" spans="1:11" ht="18.95" customHeight="1" x14ac:dyDescent="0.25">
      <c r="A3518" s="52"/>
      <c r="C3518" s="185"/>
      <c r="D3518" s="76"/>
      <c r="E3518" s="76" t="str">
        <f>IF(D3518="","",IFERROR(VLOOKUP(D3518,Cadastro!$C$9:$D$1009,2,FALSE),"NOT FOUND"))</f>
        <v/>
      </c>
      <c r="F3518" s="94"/>
      <c r="G3518" s="76"/>
      <c r="H3518" s="81" t="str">
        <f>IFERROR(F3518*VLOOKUP(D3518,Saldo!$P$8:$U$1009,6,FALSE),"")</f>
        <v/>
      </c>
      <c r="I3518" s="78" t="str">
        <f>IFERROR(IF(D3518="","",VLOOKUP(D3518,Saldo!$P$8:$Q$1009,2,FALSE)),"")</f>
        <v/>
      </c>
      <c r="J3518" s="76"/>
      <c r="K3518" s="74" t="str">
        <f t="shared" si="54"/>
        <v/>
      </c>
    </row>
    <row r="3519" spans="1:11" ht="18.95" customHeight="1" x14ac:dyDescent="0.25">
      <c r="A3519" s="52"/>
      <c r="C3519" s="185"/>
      <c r="D3519" s="76"/>
      <c r="E3519" s="76" t="str">
        <f>IF(D3519="","",IFERROR(VLOOKUP(D3519,Cadastro!$C$9:$D$1009,2,FALSE),"NOT FOUND"))</f>
        <v/>
      </c>
      <c r="F3519" s="94"/>
      <c r="G3519" s="76"/>
      <c r="H3519" s="81" t="str">
        <f>IFERROR(F3519*VLOOKUP(D3519,Saldo!$P$8:$U$1009,6,FALSE),"")</f>
        <v/>
      </c>
      <c r="I3519" s="78" t="str">
        <f>IFERROR(IF(D3519="","",VLOOKUP(D3519,Saldo!$P$8:$Q$1009,2,FALSE)),"")</f>
        <v/>
      </c>
      <c r="J3519" s="76"/>
      <c r="K3519" s="74" t="str">
        <f t="shared" si="54"/>
        <v/>
      </c>
    </row>
    <row r="3520" spans="1:11" ht="18.95" customHeight="1" x14ac:dyDescent="0.25">
      <c r="A3520" s="52"/>
      <c r="C3520" s="185"/>
      <c r="D3520" s="76"/>
      <c r="E3520" s="76" t="str">
        <f>IF(D3520="","",IFERROR(VLOOKUP(D3520,Cadastro!$C$9:$D$1009,2,FALSE),"NOT FOUND"))</f>
        <v/>
      </c>
      <c r="F3520" s="94"/>
      <c r="G3520" s="76"/>
      <c r="H3520" s="81" t="str">
        <f>IFERROR(F3520*VLOOKUP(D3520,Saldo!$P$8:$U$1009,6,FALSE),"")</f>
        <v/>
      </c>
      <c r="I3520" s="78" t="str">
        <f>IFERROR(IF(D3520="","",VLOOKUP(D3520,Saldo!$P$8:$Q$1009,2,FALSE)),"")</f>
        <v/>
      </c>
      <c r="J3520" s="76"/>
      <c r="K3520" s="74" t="str">
        <f t="shared" si="54"/>
        <v/>
      </c>
    </row>
    <row r="3521" spans="1:11" ht="18.95" customHeight="1" x14ac:dyDescent="0.25">
      <c r="A3521" s="52"/>
      <c r="C3521" s="185"/>
      <c r="D3521" s="76"/>
      <c r="E3521" s="76" t="str">
        <f>IF(D3521="","",IFERROR(VLOOKUP(D3521,Cadastro!$C$9:$D$1009,2,FALSE),"NOT FOUND"))</f>
        <v/>
      </c>
      <c r="F3521" s="94"/>
      <c r="G3521" s="76"/>
      <c r="H3521" s="81" t="str">
        <f>IFERROR(F3521*VLOOKUP(D3521,Saldo!$P$8:$U$1009,6,FALSE),"")</f>
        <v/>
      </c>
      <c r="I3521" s="78" t="str">
        <f>IFERROR(IF(D3521="","",VLOOKUP(D3521,Saldo!$P$8:$Q$1009,2,FALSE)),"")</f>
        <v/>
      </c>
      <c r="J3521" s="76"/>
      <c r="K3521" s="74" t="str">
        <f t="shared" si="54"/>
        <v/>
      </c>
    </row>
    <row r="3522" spans="1:11" ht="18.95" customHeight="1" x14ac:dyDescent="0.25">
      <c r="A3522" s="52"/>
      <c r="C3522" s="185"/>
      <c r="D3522" s="76"/>
      <c r="E3522" s="76" t="str">
        <f>IF(D3522="","",IFERROR(VLOOKUP(D3522,Cadastro!$C$9:$D$1009,2,FALSE),"NOT FOUND"))</f>
        <v/>
      </c>
      <c r="F3522" s="94"/>
      <c r="G3522" s="76"/>
      <c r="H3522" s="81" t="str">
        <f>IFERROR(F3522*VLOOKUP(D3522,Saldo!$P$8:$U$1009,6,FALSE),"")</f>
        <v/>
      </c>
      <c r="I3522" s="78" t="str">
        <f>IFERROR(IF(D3522="","",VLOOKUP(D3522,Saldo!$P$8:$Q$1009,2,FALSE)),"")</f>
        <v/>
      </c>
      <c r="J3522" s="76"/>
      <c r="K3522" s="74" t="str">
        <f t="shared" si="54"/>
        <v/>
      </c>
    </row>
    <row r="3523" spans="1:11" ht="18.95" customHeight="1" x14ac:dyDescent="0.25">
      <c r="A3523" s="52"/>
      <c r="C3523" s="185"/>
      <c r="D3523" s="76"/>
      <c r="E3523" s="76" t="str">
        <f>IF(D3523="","",IFERROR(VLOOKUP(D3523,Cadastro!$C$9:$D$1009,2,FALSE),"NOT FOUND"))</f>
        <v/>
      </c>
      <c r="F3523" s="94"/>
      <c r="G3523" s="76"/>
      <c r="H3523" s="81" t="str">
        <f>IFERROR(F3523*VLOOKUP(D3523,Saldo!$P$8:$U$1009,6,FALSE),"")</f>
        <v/>
      </c>
      <c r="I3523" s="78" t="str">
        <f>IFERROR(IF(D3523="","",VLOOKUP(D3523,Saldo!$P$8:$Q$1009,2,FALSE)),"")</f>
        <v/>
      </c>
      <c r="J3523" s="76"/>
      <c r="K3523" s="74" t="str">
        <f t="shared" si="54"/>
        <v/>
      </c>
    </row>
    <row r="3524" spans="1:11" ht="18.95" customHeight="1" x14ac:dyDescent="0.25">
      <c r="A3524" s="52"/>
      <c r="C3524" s="185"/>
      <c r="D3524" s="76"/>
      <c r="E3524" s="76" t="str">
        <f>IF(D3524="","",IFERROR(VLOOKUP(D3524,Cadastro!$C$9:$D$1009,2,FALSE),"NOT FOUND"))</f>
        <v/>
      </c>
      <c r="F3524" s="94"/>
      <c r="G3524" s="76"/>
      <c r="H3524" s="81" t="str">
        <f>IFERROR(F3524*VLOOKUP(D3524,Saldo!$P$8:$U$1009,6,FALSE),"")</f>
        <v/>
      </c>
      <c r="I3524" s="78" t="str">
        <f>IFERROR(IF(D3524="","",VLOOKUP(D3524,Saldo!$P$8:$Q$1009,2,FALSE)),"")</f>
        <v/>
      </c>
      <c r="J3524" s="76"/>
      <c r="K3524" s="74" t="str">
        <f t="shared" si="54"/>
        <v/>
      </c>
    </row>
    <row r="3525" spans="1:11" ht="18.95" customHeight="1" x14ac:dyDescent="0.25">
      <c r="A3525" s="52"/>
      <c r="C3525" s="185"/>
      <c r="D3525" s="76"/>
      <c r="E3525" s="76" t="str">
        <f>IF(D3525="","",IFERROR(VLOOKUP(D3525,Cadastro!$C$9:$D$1009,2,FALSE),"NOT FOUND"))</f>
        <v/>
      </c>
      <c r="F3525" s="94"/>
      <c r="G3525" s="76"/>
      <c r="H3525" s="81" t="str">
        <f>IFERROR(F3525*VLOOKUP(D3525,Saldo!$P$8:$U$1009,6,FALSE),"")</f>
        <v/>
      </c>
      <c r="I3525" s="78" t="str">
        <f>IFERROR(IF(D3525="","",VLOOKUP(D3525,Saldo!$P$8:$Q$1009,2,FALSE)),"")</f>
        <v/>
      </c>
      <c r="J3525" s="76"/>
      <c r="K3525" s="74" t="str">
        <f t="shared" si="54"/>
        <v/>
      </c>
    </row>
    <row r="3526" spans="1:11" ht="18.95" customHeight="1" x14ac:dyDescent="0.25">
      <c r="A3526" s="52"/>
      <c r="C3526" s="185"/>
      <c r="D3526" s="76"/>
      <c r="E3526" s="76" t="str">
        <f>IF(D3526="","",IFERROR(VLOOKUP(D3526,Cadastro!$C$9:$D$1009,2,FALSE),"NOT FOUND"))</f>
        <v/>
      </c>
      <c r="F3526" s="94"/>
      <c r="G3526" s="76"/>
      <c r="H3526" s="81" t="str">
        <f>IFERROR(F3526*VLOOKUP(D3526,Saldo!$P$8:$U$1009,6,FALSE),"")</f>
        <v/>
      </c>
      <c r="I3526" s="78" t="str">
        <f>IFERROR(IF(D3526="","",VLOOKUP(D3526,Saldo!$P$8:$Q$1009,2,FALSE)),"")</f>
        <v/>
      </c>
      <c r="J3526" s="76"/>
      <c r="K3526" s="74" t="str">
        <f t="shared" si="54"/>
        <v/>
      </c>
    </row>
    <row r="3527" spans="1:11" ht="18.95" customHeight="1" x14ac:dyDescent="0.25">
      <c r="A3527" s="52"/>
      <c r="C3527" s="185"/>
      <c r="D3527" s="76"/>
      <c r="E3527" s="76" t="str">
        <f>IF(D3527="","",IFERROR(VLOOKUP(D3527,Cadastro!$C$9:$D$1009,2,FALSE),"NOT FOUND"))</f>
        <v/>
      </c>
      <c r="F3527" s="94"/>
      <c r="G3527" s="76"/>
      <c r="H3527" s="81" t="str">
        <f>IFERROR(F3527*VLOOKUP(D3527,Saldo!$P$8:$U$1009,6,FALSE),"")</f>
        <v/>
      </c>
      <c r="I3527" s="78" t="str">
        <f>IFERROR(IF(D3527="","",VLOOKUP(D3527,Saldo!$P$8:$Q$1009,2,FALSE)),"")</f>
        <v/>
      </c>
      <c r="J3527" s="76"/>
      <c r="K3527" s="74" t="str">
        <f t="shared" si="54"/>
        <v/>
      </c>
    </row>
    <row r="3528" spans="1:11" ht="18.95" customHeight="1" x14ac:dyDescent="0.25">
      <c r="A3528" s="52"/>
      <c r="C3528" s="185"/>
      <c r="D3528" s="76"/>
      <c r="E3528" s="76" t="str">
        <f>IF(D3528="","",IFERROR(VLOOKUP(D3528,Cadastro!$C$9:$D$1009,2,FALSE),"NOT FOUND"))</f>
        <v/>
      </c>
      <c r="F3528" s="94"/>
      <c r="G3528" s="76"/>
      <c r="H3528" s="81" t="str">
        <f>IFERROR(F3528*VLOOKUP(D3528,Saldo!$P$8:$U$1009,6,FALSE),"")</f>
        <v/>
      </c>
      <c r="I3528" s="78" t="str">
        <f>IFERROR(IF(D3528="","",VLOOKUP(D3528,Saldo!$P$8:$Q$1009,2,FALSE)),"")</f>
        <v/>
      </c>
      <c r="J3528" s="76"/>
      <c r="K3528" s="74" t="str">
        <f t="shared" si="54"/>
        <v/>
      </c>
    </row>
    <row r="3529" spans="1:11" ht="18.95" customHeight="1" x14ac:dyDescent="0.25">
      <c r="A3529" s="52"/>
      <c r="C3529" s="185"/>
      <c r="D3529" s="76"/>
      <c r="E3529" s="76" t="str">
        <f>IF(D3529="","",IFERROR(VLOOKUP(D3529,Cadastro!$C$9:$D$1009,2,FALSE),"NOT FOUND"))</f>
        <v/>
      </c>
      <c r="F3529" s="94"/>
      <c r="G3529" s="76"/>
      <c r="H3529" s="81" t="str">
        <f>IFERROR(F3529*VLOOKUP(D3529,Saldo!$P$8:$U$1009,6,FALSE),"")</f>
        <v/>
      </c>
      <c r="I3529" s="78" t="str">
        <f>IFERROR(IF(D3529="","",VLOOKUP(D3529,Saldo!$P$8:$Q$1009,2,FALSE)),"")</f>
        <v/>
      </c>
      <c r="J3529" s="76"/>
      <c r="K3529" s="74" t="str">
        <f t="shared" si="54"/>
        <v/>
      </c>
    </row>
    <row r="3530" spans="1:11" ht="18.95" customHeight="1" x14ac:dyDescent="0.25">
      <c r="A3530" s="52"/>
      <c r="C3530" s="185"/>
      <c r="D3530" s="76"/>
      <c r="E3530" s="76" t="str">
        <f>IF(D3530="","",IFERROR(VLOOKUP(D3530,Cadastro!$C$9:$D$1009,2,FALSE),"NOT FOUND"))</f>
        <v/>
      </c>
      <c r="F3530" s="94"/>
      <c r="G3530" s="76"/>
      <c r="H3530" s="81" t="str">
        <f>IFERROR(F3530*VLOOKUP(D3530,Saldo!$P$8:$U$1009,6,FALSE),"")</f>
        <v/>
      </c>
      <c r="I3530" s="78" t="str">
        <f>IFERROR(IF(D3530="","",VLOOKUP(D3530,Saldo!$P$8:$Q$1009,2,FALSE)),"")</f>
        <v/>
      </c>
      <c r="J3530" s="76"/>
      <c r="K3530" s="74" t="str">
        <f t="shared" ref="K3530:K3593" si="55">IF(C3530="","",MONTH(C3530))</f>
        <v/>
      </c>
    </row>
    <row r="3531" spans="1:11" ht="18.95" customHeight="1" x14ac:dyDescent="0.25">
      <c r="A3531" s="52"/>
      <c r="C3531" s="185"/>
      <c r="D3531" s="76"/>
      <c r="E3531" s="76" t="str">
        <f>IF(D3531="","",IFERROR(VLOOKUP(D3531,Cadastro!$C$9:$D$1009,2,FALSE),"NOT FOUND"))</f>
        <v/>
      </c>
      <c r="F3531" s="94"/>
      <c r="G3531" s="76"/>
      <c r="H3531" s="81" t="str">
        <f>IFERROR(F3531*VLOOKUP(D3531,Saldo!$P$8:$U$1009,6,FALSE),"")</f>
        <v/>
      </c>
      <c r="I3531" s="78" t="str">
        <f>IFERROR(IF(D3531="","",VLOOKUP(D3531,Saldo!$P$8:$Q$1009,2,FALSE)),"")</f>
        <v/>
      </c>
      <c r="J3531" s="76"/>
      <c r="K3531" s="74" t="str">
        <f t="shared" si="55"/>
        <v/>
      </c>
    </row>
    <row r="3532" spans="1:11" ht="18.95" customHeight="1" x14ac:dyDescent="0.25">
      <c r="A3532" s="52"/>
      <c r="C3532" s="185"/>
      <c r="D3532" s="76"/>
      <c r="E3532" s="76" t="str">
        <f>IF(D3532="","",IFERROR(VLOOKUP(D3532,Cadastro!$C$9:$D$1009,2,FALSE),"NOT FOUND"))</f>
        <v/>
      </c>
      <c r="F3532" s="94"/>
      <c r="G3532" s="76"/>
      <c r="H3532" s="81" t="str">
        <f>IFERROR(F3532*VLOOKUP(D3532,Saldo!$P$8:$U$1009,6,FALSE),"")</f>
        <v/>
      </c>
      <c r="I3532" s="78" t="str">
        <f>IFERROR(IF(D3532="","",VLOOKUP(D3532,Saldo!$P$8:$Q$1009,2,FALSE)),"")</f>
        <v/>
      </c>
      <c r="J3532" s="76"/>
      <c r="K3532" s="74" t="str">
        <f t="shared" si="55"/>
        <v/>
      </c>
    </row>
    <row r="3533" spans="1:11" ht="18.95" customHeight="1" x14ac:dyDescent="0.25">
      <c r="A3533" s="52"/>
      <c r="C3533" s="185"/>
      <c r="D3533" s="76"/>
      <c r="E3533" s="76" t="str">
        <f>IF(D3533="","",IFERROR(VLOOKUP(D3533,Cadastro!$C$9:$D$1009,2,FALSE),"NOT FOUND"))</f>
        <v/>
      </c>
      <c r="F3533" s="94"/>
      <c r="G3533" s="76"/>
      <c r="H3533" s="81" t="str">
        <f>IFERROR(F3533*VLOOKUP(D3533,Saldo!$P$8:$U$1009,6,FALSE),"")</f>
        <v/>
      </c>
      <c r="I3533" s="78" t="str">
        <f>IFERROR(IF(D3533="","",VLOOKUP(D3533,Saldo!$P$8:$Q$1009,2,FALSE)),"")</f>
        <v/>
      </c>
      <c r="J3533" s="76"/>
      <c r="K3533" s="74" t="str">
        <f t="shared" si="55"/>
        <v/>
      </c>
    </row>
    <row r="3534" spans="1:11" ht="18.95" customHeight="1" x14ac:dyDescent="0.25">
      <c r="A3534" s="52"/>
      <c r="C3534" s="185"/>
      <c r="D3534" s="76"/>
      <c r="E3534" s="76" t="str">
        <f>IF(D3534="","",IFERROR(VLOOKUP(D3534,Cadastro!$C$9:$D$1009,2,FALSE),"NOT FOUND"))</f>
        <v/>
      </c>
      <c r="F3534" s="94"/>
      <c r="G3534" s="76"/>
      <c r="H3534" s="81" t="str">
        <f>IFERROR(F3534*VLOOKUP(D3534,Saldo!$P$8:$U$1009,6,FALSE),"")</f>
        <v/>
      </c>
      <c r="I3534" s="78" t="str">
        <f>IFERROR(IF(D3534="","",VLOOKUP(D3534,Saldo!$P$8:$Q$1009,2,FALSE)),"")</f>
        <v/>
      </c>
      <c r="J3534" s="76"/>
      <c r="K3534" s="74" t="str">
        <f t="shared" si="55"/>
        <v/>
      </c>
    </row>
    <row r="3535" spans="1:11" ht="18.95" customHeight="1" x14ac:dyDescent="0.25">
      <c r="A3535" s="52"/>
      <c r="C3535" s="185"/>
      <c r="D3535" s="76"/>
      <c r="E3535" s="76" t="str">
        <f>IF(D3535="","",IFERROR(VLOOKUP(D3535,Cadastro!$C$9:$D$1009,2,FALSE),"NOT FOUND"))</f>
        <v/>
      </c>
      <c r="F3535" s="94"/>
      <c r="G3535" s="76"/>
      <c r="H3535" s="81" t="str">
        <f>IFERROR(F3535*VLOOKUP(D3535,Saldo!$P$8:$U$1009,6,FALSE),"")</f>
        <v/>
      </c>
      <c r="I3535" s="78" t="str">
        <f>IFERROR(IF(D3535="","",VLOOKUP(D3535,Saldo!$P$8:$Q$1009,2,FALSE)),"")</f>
        <v/>
      </c>
      <c r="J3535" s="76"/>
      <c r="K3535" s="74" t="str">
        <f t="shared" si="55"/>
        <v/>
      </c>
    </row>
    <row r="3536" spans="1:11" ht="18.95" customHeight="1" x14ac:dyDescent="0.25">
      <c r="A3536" s="52"/>
      <c r="C3536" s="185"/>
      <c r="D3536" s="76"/>
      <c r="E3536" s="76" t="str">
        <f>IF(D3536="","",IFERROR(VLOOKUP(D3536,Cadastro!$C$9:$D$1009,2,FALSE),"NOT FOUND"))</f>
        <v/>
      </c>
      <c r="F3536" s="94"/>
      <c r="G3536" s="76"/>
      <c r="H3536" s="81" t="str">
        <f>IFERROR(F3536*VLOOKUP(D3536,Saldo!$P$8:$U$1009,6,FALSE),"")</f>
        <v/>
      </c>
      <c r="I3536" s="78" t="str">
        <f>IFERROR(IF(D3536="","",VLOOKUP(D3536,Saldo!$P$8:$Q$1009,2,FALSE)),"")</f>
        <v/>
      </c>
      <c r="J3536" s="76"/>
      <c r="K3536" s="74" t="str">
        <f t="shared" si="55"/>
        <v/>
      </c>
    </row>
    <row r="3537" spans="1:11" ht="18.95" customHeight="1" x14ac:dyDescent="0.25">
      <c r="A3537" s="52"/>
      <c r="C3537" s="185"/>
      <c r="D3537" s="76"/>
      <c r="E3537" s="76" t="str">
        <f>IF(D3537="","",IFERROR(VLOOKUP(D3537,Cadastro!$C$9:$D$1009,2,FALSE),"NOT FOUND"))</f>
        <v/>
      </c>
      <c r="F3537" s="94"/>
      <c r="G3537" s="76"/>
      <c r="H3537" s="81" t="str">
        <f>IFERROR(F3537*VLOOKUP(D3537,Saldo!$P$8:$U$1009,6,FALSE),"")</f>
        <v/>
      </c>
      <c r="I3537" s="78" t="str">
        <f>IFERROR(IF(D3537="","",VLOOKUP(D3537,Saldo!$P$8:$Q$1009,2,FALSE)),"")</f>
        <v/>
      </c>
      <c r="J3537" s="76"/>
      <c r="K3537" s="74" t="str">
        <f t="shared" si="55"/>
        <v/>
      </c>
    </row>
    <row r="3538" spans="1:11" ht="18.95" customHeight="1" x14ac:dyDescent="0.25">
      <c r="A3538" s="52"/>
      <c r="C3538" s="185"/>
      <c r="D3538" s="76"/>
      <c r="E3538" s="76" t="str">
        <f>IF(D3538="","",IFERROR(VLOOKUP(D3538,Cadastro!$C$9:$D$1009,2,FALSE),"NOT FOUND"))</f>
        <v/>
      </c>
      <c r="F3538" s="94"/>
      <c r="G3538" s="76"/>
      <c r="H3538" s="81" t="str">
        <f>IFERROR(F3538*VLOOKUP(D3538,Saldo!$P$8:$U$1009,6,FALSE),"")</f>
        <v/>
      </c>
      <c r="I3538" s="78" t="str">
        <f>IFERROR(IF(D3538="","",VLOOKUP(D3538,Saldo!$P$8:$Q$1009,2,FALSE)),"")</f>
        <v/>
      </c>
      <c r="J3538" s="76"/>
      <c r="K3538" s="74" t="str">
        <f t="shared" si="55"/>
        <v/>
      </c>
    </row>
    <row r="3539" spans="1:11" ht="18.95" customHeight="1" x14ac:dyDescent="0.25">
      <c r="A3539" s="52"/>
      <c r="C3539" s="185"/>
      <c r="D3539" s="76"/>
      <c r="E3539" s="76" t="str">
        <f>IF(D3539="","",IFERROR(VLOOKUP(D3539,Cadastro!$C$9:$D$1009,2,FALSE),"NOT FOUND"))</f>
        <v/>
      </c>
      <c r="F3539" s="94"/>
      <c r="G3539" s="76"/>
      <c r="H3539" s="81" t="str">
        <f>IFERROR(F3539*VLOOKUP(D3539,Saldo!$P$8:$U$1009,6,FALSE),"")</f>
        <v/>
      </c>
      <c r="I3539" s="78" t="str">
        <f>IFERROR(IF(D3539="","",VLOOKUP(D3539,Saldo!$P$8:$Q$1009,2,FALSE)),"")</f>
        <v/>
      </c>
      <c r="J3539" s="76"/>
      <c r="K3539" s="74" t="str">
        <f t="shared" si="55"/>
        <v/>
      </c>
    </row>
    <row r="3540" spans="1:11" ht="18.95" customHeight="1" x14ac:dyDescent="0.25">
      <c r="A3540" s="52"/>
      <c r="C3540" s="185"/>
      <c r="D3540" s="76"/>
      <c r="E3540" s="76" t="str">
        <f>IF(D3540="","",IFERROR(VLOOKUP(D3540,Cadastro!$C$9:$D$1009,2,FALSE),"NOT FOUND"))</f>
        <v/>
      </c>
      <c r="F3540" s="94"/>
      <c r="G3540" s="76"/>
      <c r="H3540" s="81" t="str">
        <f>IFERROR(F3540*VLOOKUP(D3540,Saldo!$P$8:$U$1009,6,FALSE),"")</f>
        <v/>
      </c>
      <c r="I3540" s="78" t="str">
        <f>IFERROR(IF(D3540="","",VLOOKUP(D3540,Saldo!$P$8:$Q$1009,2,FALSE)),"")</f>
        <v/>
      </c>
      <c r="J3540" s="76"/>
      <c r="K3540" s="74" t="str">
        <f t="shared" si="55"/>
        <v/>
      </c>
    </row>
    <row r="3541" spans="1:11" ht="18.95" customHeight="1" x14ac:dyDescent="0.25">
      <c r="A3541" s="52"/>
      <c r="C3541" s="185"/>
      <c r="D3541" s="76"/>
      <c r="E3541" s="76" t="str">
        <f>IF(D3541="","",IFERROR(VLOOKUP(D3541,Cadastro!$C$9:$D$1009,2,FALSE),"NOT FOUND"))</f>
        <v/>
      </c>
      <c r="F3541" s="94"/>
      <c r="G3541" s="76"/>
      <c r="H3541" s="81" t="str">
        <f>IFERROR(F3541*VLOOKUP(D3541,Saldo!$P$8:$U$1009,6,FALSE),"")</f>
        <v/>
      </c>
      <c r="I3541" s="78" t="str">
        <f>IFERROR(IF(D3541="","",VLOOKUP(D3541,Saldo!$P$8:$Q$1009,2,FALSE)),"")</f>
        <v/>
      </c>
      <c r="J3541" s="76"/>
      <c r="K3541" s="74" t="str">
        <f t="shared" si="55"/>
        <v/>
      </c>
    </row>
    <row r="3542" spans="1:11" ht="18.95" customHeight="1" x14ac:dyDescent="0.25">
      <c r="A3542" s="52"/>
      <c r="C3542" s="185"/>
      <c r="D3542" s="76"/>
      <c r="E3542" s="76" t="str">
        <f>IF(D3542="","",IFERROR(VLOOKUP(D3542,Cadastro!$C$9:$D$1009,2,FALSE),"NOT FOUND"))</f>
        <v/>
      </c>
      <c r="F3542" s="94"/>
      <c r="G3542" s="76"/>
      <c r="H3542" s="81" t="str">
        <f>IFERROR(F3542*VLOOKUP(D3542,Saldo!$P$8:$U$1009,6,FALSE),"")</f>
        <v/>
      </c>
      <c r="I3542" s="78" t="str">
        <f>IFERROR(IF(D3542="","",VLOOKUP(D3542,Saldo!$P$8:$Q$1009,2,FALSE)),"")</f>
        <v/>
      </c>
      <c r="J3542" s="76"/>
      <c r="K3542" s="74" t="str">
        <f t="shared" si="55"/>
        <v/>
      </c>
    </row>
    <row r="3543" spans="1:11" ht="18.95" customHeight="1" x14ac:dyDescent="0.25">
      <c r="A3543" s="52"/>
      <c r="C3543" s="185"/>
      <c r="D3543" s="76"/>
      <c r="E3543" s="76" t="str">
        <f>IF(D3543="","",IFERROR(VLOOKUP(D3543,Cadastro!$C$9:$D$1009,2,FALSE),"NOT FOUND"))</f>
        <v/>
      </c>
      <c r="F3543" s="94"/>
      <c r="G3543" s="76"/>
      <c r="H3543" s="81" t="str">
        <f>IFERROR(F3543*VLOOKUP(D3543,Saldo!$P$8:$U$1009,6,FALSE),"")</f>
        <v/>
      </c>
      <c r="I3543" s="78" t="str">
        <f>IFERROR(IF(D3543="","",VLOOKUP(D3543,Saldo!$P$8:$Q$1009,2,FALSE)),"")</f>
        <v/>
      </c>
      <c r="J3543" s="76"/>
      <c r="K3543" s="74" t="str">
        <f t="shared" si="55"/>
        <v/>
      </c>
    </row>
    <row r="3544" spans="1:11" ht="18.95" customHeight="1" x14ac:dyDescent="0.25">
      <c r="A3544" s="52"/>
      <c r="C3544" s="185"/>
      <c r="D3544" s="76"/>
      <c r="E3544" s="76" t="str">
        <f>IF(D3544="","",IFERROR(VLOOKUP(D3544,Cadastro!$C$9:$D$1009,2,FALSE),"NOT FOUND"))</f>
        <v/>
      </c>
      <c r="F3544" s="94"/>
      <c r="G3544" s="76"/>
      <c r="H3544" s="81" t="str">
        <f>IFERROR(F3544*VLOOKUP(D3544,Saldo!$P$8:$U$1009,6,FALSE),"")</f>
        <v/>
      </c>
      <c r="I3544" s="78" t="str">
        <f>IFERROR(IF(D3544="","",VLOOKUP(D3544,Saldo!$P$8:$Q$1009,2,FALSE)),"")</f>
        <v/>
      </c>
      <c r="J3544" s="76"/>
      <c r="K3544" s="74" t="str">
        <f t="shared" si="55"/>
        <v/>
      </c>
    </row>
    <row r="3545" spans="1:11" ht="18.95" customHeight="1" x14ac:dyDescent="0.25">
      <c r="A3545" s="52"/>
      <c r="C3545" s="185"/>
      <c r="D3545" s="76"/>
      <c r="E3545" s="76" t="str">
        <f>IF(D3545="","",IFERROR(VLOOKUP(D3545,Cadastro!$C$9:$D$1009,2,FALSE),"NOT FOUND"))</f>
        <v/>
      </c>
      <c r="F3545" s="94"/>
      <c r="G3545" s="76"/>
      <c r="H3545" s="81" t="str">
        <f>IFERROR(F3545*VLOOKUP(D3545,Saldo!$P$8:$U$1009,6,FALSE),"")</f>
        <v/>
      </c>
      <c r="I3545" s="78" t="str">
        <f>IFERROR(IF(D3545="","",VLOOKUP(D3545,Saldo!$P$8:$Q$1009,2,FALSE)),"")</f>
        <v/>
      </c>
      <c r="J3545" s="76"/>
      <c r="K3545" s="74" t="str">
        <f t="shared" si="55"/>
        <v/>
      </c>
    </row>
    <row r="3546" spans="1:11" ht="18.95" customHeight="1" x14ac:dyDescent="0.25">
      <c r="A3546" s="52"/>
      <c r="C3546" s="185"/>
      <c r="D3546" s="76"/>
      <c r="E3546" s="76" t="str">
        <f>IF(D3546="","",IFERROR(VLOOKUP(D3546,Cadastro!$C$9:$D$1009,2,FALSE),"NOT FOUND"))</f>
        <v/>
      </c>
      <c r="F3546" s="94"/>
      <c r="G3546" s="76"/>
      <c r="H3546" s="81" t="str">
        <f>IFERROR(F3546*VLOOKUP(D3546,Saldo!$P$8:$U$1009,6,FALSE),"")</f>
        <v/>
      </c>
      <c r="I3546" s="78" t="str">
        <f>IFERROR(IF(D3546="","",VLOOKUP(D3546,Saldo!$P$8:$Q$1009,2,FALSE)),"")</f>
        <v/>
      </c>
      <c r="J3546" s="76"/>
      <c r="K3546" s="74" t="str">
        <f t="shared" si="55"/>
        <v/>
      </c>
    </row>
    <row r="3547" spans="1:11" ht="18.95" customHeight="1" x14ac:dyDescent="0.25">
      <c r="A3547" s="52"/>
      <c r="C3547" s="185"/>
      <c r="D3547" s="76"/>
      <c r="E3547" s="76" t="str">
        <f>IF(D3547="","",IFERROR(VLOOKUP(D3547,Cadastro!$C$9:$D$1009,2,FALSE),"NOT FOUND"))</f>
        <v/>
      </c>
      <c r="F3547" s="94"/>
      <c r="G3547" s="76"/>
      <c r="H3547" s="81" t="str">
        <f>IFERROR(F3547*VLOOKUP(D3547,Saldo!$P$8:$U$1009,6,FALSE),"")</f>
        <v/>
      </c>
      <c r="I3547" s="78" t="str">
        <f>IFERROR(IF(D3547="","",VLOOKUP(D3547,Saldo!$P$8:$Q$1009,2,FALSE)),"")</f>
        <v/>
      </c>
      <c r="J3547" s="76"/>
      <c r="K3547" s="74" t="str">
        <f t="shared" si="55"/>
        <v/>
      </c>
    </row>
    <row r="3548" spans="1:11" ht="18.95" customHeight="1" x14ac:dyDescent="0.25">
      <c r="A3548" s="52"/>
      <c r="C3548" s="185"/>
      <c r="D3548" s="76"/>
      <c r="E3548" s="76" t="str">
        <f>IF(D3548="","",IFERROR(VLOOKUP(D3548,Cadastro!$C$9:$D$1009,2,FALSE),"NOT FOUND"))</f>
        <v/>
      </c>
      <c r="F3548" s="94"/>
      <c r="G3548" s="76"/>
      <c r="H3548" s="81" t="str">
        <f>IFERROR(F3548*VLOOKUP(D3548,Saldo!$P$8:$U$1009,6,FALSE),"")</f>
        <v/>
      </c>
      <c r="I3548" s="78" t="str">
        <f>IFERROR(IF(D3548="","",VLOOKUP(D3548,Saldo!$P$8:$Q$1009,2,FALSE)),"")</f>
        <v/>
      </c>
      <c r="J3548" s="76"/>
      <c r="K3548" s="74" t="str">
        <f t="shared" si="55"/>
        <v/>
      </c>
    </row>
    <row r="3549" spans="1:11" ht="18.95" customHeight="1" x14ac:dyDescent="0.25">
      <c r="A3549" s="52"/>
      <c r="C3549" s="185"/>
      <c r="D3549" s="76"/>
      <c r="E3549" s="76" t="str">
        <f>IF(D3549="","",IFERROR(VLOOKUP(D3549,Cadastro!$C$9:$D$1009,2,FALSE),"NOT FOUND"))</f>
        <v/>
      </c>
      <c r="F3549" s="94"/>
      <c r="G3549" s="76"/>
      <c r="H3549" s="81" t="str">
        <f>IFERROR(F3549*VLOOKUP(D3549,Saldo!$P$8:$U$1009,6,FALSE),"")</f>
        <v/>
      </c>
      <c r="I3549" s="78" t="str">
        <f>IFERROR(IF(D3549="","",VLOOKUP(D3549,Saldo!$P$8:$Q$1009,2,FALSE)),"")</f>
        <v/>
      </c>
      <c r="J3549" s="76"/>
      <c r="K3549" s="74" t="str">
        <f t="shared" si="55"/>
        <v/>
      </c>
    </row>
    <row r="3550" spans="1:11" ht="18.95" customHeight="1" x14ac:dyDescent="0.25">
      <c r="A3550" s="52"/>
      <c r="C3550" s="185"/>
      <c r="D3550" s="76"/>
      <c r="E3550" s="76" t="str">
        <f>IF(D3550="","",IFERROR(VLOOKUP(D3550,Cadastro!$C$9:$D$1009,2,FALSE),"NOT FOUND"))</f>
        <v/>
      </c>
      <c r="F3550" s="94"/>
      <c r="G3550" s="76"/>
      <c r="H3550" s="81" t="str">
        <f>IFERROR(F3550*VLOOKUP(D3550,Saldo!$P$8:$U$1009,6,FALSE),"")</f>
        <v/>
      </c>
      <c r="I3550" s="78" t="str">
        <f>IFERROR(IF(D3550="","",VLOOKUP(D3550,Saldo!$P$8:$Q$1009,2,FALSE)),"")</f>
        <v/>
      </c>
      <c r="J3550" s="76"/>
      <c r="K3550" s="74" t="str">
        <f t="shared" si="55"/>
        <v/>
      </c>
    </row>
    <row r="3551" spans="1:11" ht="18.95" customHeight="1" x14ac:dyDescent="0.25">
      <c r="A3551" s="52"/>
      <c r="C3551" s="185"/>
      <c r="D3551" s="76"/>
      <c r="E3551" s="76" t="str">
        <f>IF(D3551="","",IFERROR(VLOOKUP(D3551,Cadastro!$C$9:$D$1009,2,FALSE),"NOT FOUND"))</f>
        <v/>
      </c>
      <c r="F3551" s="94"/>
      <c r="G3551" s="76"/>
      <c r="H3551" s="81" t="str">
        <f>IFERROR(F3551*VLOOKUP(D3551,Saldo!$P$8:$U$1009,6,FALSE),"")</f>
        <v/>
      </c>
      <c r="I3551" s="78" t="str">
        <f>IFERROR(IF(D3551="","",VLOOKUP(D3551,Saldo!$P$8:$Q$1009,2,FALSE)),"")</f>
        <v/>
      </c>
      <c r="J3551" s="76"/>
      <c r="K3551" s="74" t="str">
        <f t="shared" si="55"/>
        <v/>
      </c>
    </row>
    <row r="3552" spans="1:11" ht="18.95" customHeight="1" x14ac:dyDescent="0.25">
      <c r="A3552" s="52"/>
      <c r="C3552" s="185"/>
      <c r="D3552" s="76"/>
      <c r="E3552" s="76" t="str">
        <f>IF(D3552="","",IFERROR(VLOOKUP(D3552,Cadastro!$C$9:$D$1009,2,FALSE),"NOT FOUND"))</f>
        <v/>
      </c>
      <c r="F3552" s="94"/>
      <c r="G3552" s="76"/>
      <c r="H3552" s="81" t="str">
        <f>IFERROR(F3552*VLOOKUP(D3552,Saldo!$P$8:$U$1009,6,FALSE),"")</f>
        <v/>
      </c>
      <c r="I3552" s="78" t="str">
        <f>IFERROR(IF(D3552="","",VLOOKUP(D3552,Saldo!$P$8:$Q$1009,2,FALSE)),"")</f>
        <v/>
      </c>
      <c r="J3552" s="76"/>
      <c r="K3552" s="74" t="str">
        <f t="shared" si="55"/>
        <v/>
      </c>
    </row>
    <row r="3553" spans="1:11" ht="18.95" customHeight="1" x14ac:dyDescent="0.25">
      <c r="A3553" s="52"/>
      <c r="C3553" s="185"/>
      <c r="D3553" s="76"/>
      <c r="E3553" s="76" t="str">
        <f>IF(D3553="","",IFERROR(VLOOKUP(D3553,Cadastro!$C$9:$D$1009,2,FALSE),"NOT FOUND"))</f>
        <v/>
      </c>
      <c r="F3553" s="94"/>
      <c r="G3553" s="76"/>
      <c r="H3553" s="81" t="str">
        <f>IFERROR(F3553*VLOOKUP(D3553,Saldo!$P$8:$U$1009,6,FALSE),"")</f>
        <v/>
      </c>
      <c r="I3553" s="78" t="str">
        <f>IFERROR(IF(D3553="","",VLOOKUP(D3553,Saldo!$P$8:$Q$1009,2,FALSE)),"")</f>
        <v/>
      </c>
      <c r="J3553" s="76"/>
      <c r="K3553" s="74" t="str">
        <f t="shared" si="55"/>
        <v/>
      </c>
    </row>
    <row r="3554" spans="1:11" ht="18.95" customHeight="1" x14ac:dyDescent="0.25">
      <c r="A3554" s="52"/>
      <c r="C3554" s="185"/>
      <c r="D3554" s="76"/>
      <c r="E3554" s="76" t="str">
        <f>IF(D3554="","",IFERROR(VLOOKUP(D3554,Cadastro!$C$9:$D$1009,2,FALSE),"NOT FOUND"))</f>
        <v/>
      </c>
      <c r="F3554" s="94"/>
      <c r="G3554" s="76"/>
      <c r="H3554" s="81" t="str">
        <f>IFERROR(F3554*VLOOKUP(D3554,Saldo!$P$8:$U$1009,6,FALSE),"")</f>
        <v/>
      </c>
      <c r="I3554" s="78" t="str">
        <f>IFERROR(IF(D3554="","",VLOOKUP(D3554,Saldo!$P$8:$Q$1009,2,FALSE)),"")</f>
        <v/>
      </c>
      <c r="J3554" s="76"/>
      <c r="K3554" s="74" t="str">
        <f t="shared" si="55"/>
        <v/>
      </c>
    </row>
    <row r="3555" spans="1:11" ht="18.95" customHeight="1" x14ac:dyDescent="0.25">
      <c r="A3555" s="52"/>
      <c r="C3555" s="185"/>
      <c r="D3555" s="76"/>
      <c r="E3555" s="76" t="str">
        <f>IF(D3555="","",IFERROR(VLOOKUP(D3555,Cadastro!$C$9:$D$1009,2,FALSE),"NOT FOUND"))</f>
        <v/>
      </c>
      <c r="F3555" s="94"/>
      <c r="G3555" s="76"/>
      <c r="H3555" s="81" t="str">
        <f>IFERROR(F3555*VLOOKUP(D3555,Saldo!$P$8:$U$1009,6,FALSE),"")</f>
        <v/>
      </c>
      <c r="I3555" s="78" t="str">
        <f>IFERROR(IF(D3555="","",VLOOKUP(D3555,Saldo!$P$8:$Q$1009,2,FALSE)),"")</f>
        <v/>
      </c>
      <c r="J3555" s="76"/>
      <c r="K3555" s="74" t="str">
        <f t="shared" si="55"/>
        <v/>
      </c>
    </row>
    <row r="3556" spans="1:11" ht="18.95" customHeight="1" x14ac:dyDescent="0.25">
      <c r="A3556" s="52"/>
      <c r="C3556" s="185"/>
      <c r="D3556" s="76"/>
      <c r="E3556" s="76" t="str">
        <f>IF(D3556="","",IFERROR(VLOOKUP(D3556,Cadastro!$C$9:$D$1009,2,FALSE),"NOT FOUND"))</f>
        <v/>
      </c>
      <c r="F3556" s="94"/>
      <c r="G3556" s="76"/>
      <c r="H3556" s="81" t="str">
        <f>IFERROR(F3556*VLOOKUP(D3556,Saldo!$P$8:$U$1009,6,FALSE),"")</f>
        <v/>
      </c>
      <c r="I3556" s="78" t="str">
        <f>IFERROR(IF(D3556="","",VLOOKUP(D3556,Saldo!$P$8:$Q$1009,2,FALSE)),"")</f>
        <v/>
      </c>
      <c r="J3556" s="76"/>
      <c r="K3556" s="74" t="str">
        <f t="shared" si="55"/>
        <v/>
      </c>
    </row>
    <row r="3557" spans="1:11" ht="18.95" customHeight="1" x14ac:dyDescent="0.25">
      <c r="A3557" s="52"/>
      <c r="C3557" s="185"/>
      <c r="D3557" s="76"/>
      <c r="E3557" s="76" t="str">
        <f>IF(D3557="","",IFERROR(VLOOKUP(D3557,Cadastro!$C$9:$D$1009,2,FALSE),"NOT FOUND"))</f>
        <v/>
      </c>
      <c r="F3557" s="94"/>
      <c r="G3557" s="76"/>
      <c r="H3557" s="81" t="str">
        <f>IFERROR(F3557*VLOOKUP(D3557,Saldo!$P$8:$U$1009,6,FALSE),"")</f>
        <v/>
      </c>
      <c r="I3557" s="78" t="str">
        <f>IFERROR(IF(D3557="","",VLOOKUP(D3557,Saldo!$P$8:$Q$1009,2,FALSE)),"")</f>
        <v/>
      </c>
      <c r="J3557" s="76"/>
      <c r="K3557" s="74" t="str">
        <f t="shared" si="55"/>
        <v/>
      </c>
    </row>
    <row r="3558" spans="1:11" ht="18.95" customHeight="1" x14ac:dyDescent="0.25">
      <c r="A3558" s="52"/>
      <c r="C3558" s="185"/>
      <c r="D3558" s="76"/>
      <c r="E3558" s="76" t="str">
        <f>IF(D3558="","",IFERROR(VLOOKUP(D3558,Cadastro!$C$9:$D$1009,2,FALSE),"NOT FOUND"))</f>
        <v/>
      </c>
      <c r="F3558" s="94"/>
      <c r="G3558" s="76"/>
      <c r="H3558" s="81" t="str">
        <f>IFERROR(F3558*VLOOKUP(D3558,Saldo!$P$8:$U$1009,6,FALSE),"")</f>
        <v/>
      </c>
      <c r="I3558" s="78" t="str">
        <f>IFERROR(IF(D3558="","",VLOOKUP(D3558,Saldo!$P$8:$Q$1009,2,FALSE)),"")</f>
        <v/>
      </c>
      <c r="J3558" s="76"/>
      <c r="K3558" s="74" t="str">
        <f t="shared" si="55"/>
        <v/>
      </c>
    </row>
    <row r="3559" spans="1:11" ht="18.95" customHeight="1" x14ac:dyDescent="0.25">
      <c r="A3559" s="52"/>
      <c r="C3559" s="185"/>
      <c r="D3559" s="76"/>
      <c r="E3559" s="76" t="str">
        <f>IF(D3559="","",IFERROR(VLOOKUP(D3559,Cadastro!$C$9:$D$1009,2,FALSE),"NOT FOUND"))</f>
        <v/>
      </c>
      <c r="F3559" s="94"/>
      <c r="G3559" s="76"/>
      <c r="H3559" s="81" t="str">
        <f>IFERROR(F3559*VLOOKUP(D3559,Saldo!$P$8:$U$1009,6,FALSE),"")</f>
        <v/>
      </c>
      <c r="I3559" s="78" t="str">
        <f>IFERROR(IF(D3559="","",VLOOKUP(D3559,Saldo!$P$8:$Q$1009,2,FALSE)),"")</f>
        <v/>
      </c>
      <c r="J3559" s="76"/>
      <c r="K3559" s="74" t="str">
        <f t="shared" si="55"/>
        <v/>
      </c>
    </row>
    <row r="3560" spans="1:11" ht="18.95" customHeight="1" x14ac:dyDescent="0.25">
      <c r="A3560" s="52"/>
      <c r="C3560" s="185"/>
      <c r="D3560" s="76"/>
      <c r="E3560" s="76" t="str">
        <f>IF(D3560="","",IFERROR(VLOOKUP(D3560,Cadastro!$C$9:$D$1009,2,FALSE),"NOT FOUND"))</f>
        <v/>
      </c>
      <c r="F3560" s="94"/>
      <c r="G3560" s="76"/>
      <c r="H3560" s="81" t="str">
        <f>IFERROR(F3560*VLOOKUP(D3560,Saldo!$P$8:$U$1009,6,FALSE),"")</f>
        <v/>
      </c>
      <c r="I3560" s="78" t="str">
        <f>IFERROR(IF(D3560="","",VLOOKUP(D3560,Saldo!$P$8:$Q$1009,2,FALSE)),"")</f>
        <v/>
      </c>
      <c r="J3560" s="76"/>
      <c r="K3560" s="74" t="str">
        <f t="shared" si="55"/>
        <v/>
      </c>
    </row>
    <row r="3561" spans="1:11" ht="18.95" customHeight="1" x14ac:dyDescent="0.25">
      <c r="A3561" s="52"/>
      <c r="C3561" s="185"/>
      <c r="D3561" s="76"/>
      <c r="E3561" s="76" t="str">
        <f>IF(D3561="","",IFERROR(VLOOKUP(D3561,Cadastro!$C$9:$D$1009,2,FALSE),"NOT FOUND"))</f>
        <v/>
      </c>
      <c r="F3561" s="94"/>
      <c r="G3561" s="76"/>
      <c r="H3561" s="81" t="str">
        <f>IFERROR(F3561*VLOOKUP(D3561,Saldo!$P$8:$U$1009,6,FALSE),"")</f>
        <v/>
      </c>
      <c r="I3561" s="78" t="str">
        <f>IFERROR(IF(D3561="","",VLOOKUP(D3561,Saldo!$P$8:$Q$1009,2,FALSE)),"")</f>
        <v/>
      </c>
      <c r="J3561" s="76"/>
      <c r="K3561" s="74" t="str">
        <f t="shared" si="55"/>
        <v/>
      </c>
    </row>
    <row r="3562" spans="1:11" ht="18.95" customHeight="1" x14ac:dyDescent="0.25">
      <c r="A3562" s="52"/>
      <c r="C3562" s="185"/>
      <c r="D3562" s="76"/>
      <c r="E3562" s="76" t="str">
        <f>IF(D3562="","",IFERROR(VLOOKUP(D3562,Cadastro!$C$9:$D$1009,2,FALSE),"NOT FOUND"))</f>
        <v/>
      </c>
      <c r="F3562" s="94"/>
      <c r="G3562" s="76"/>
      <c r="H3562" s="81" t="str">
        <f>IFERROR(F3562*VLOOKUP(D3562,Saldo!$P$8:$U$1009,6,FALSE),"")</f>
        <v/>
      </c>
      <c r="I3562" s="78" t="str">
        <f>IFERROR(IF(D3562="","",VLOOKUP(D3562,Saldo!$P$8:$Q$1009,2,FALSE)),"")</f>
        <v/>
      </c>
      <c r="J3562" s="76"/>
      <c r="K3562" s="74" t="str">
        <f t="shared" si="55"/>
        <v/>
      </c>
    </row>
    <row r="3563" spans="1:11" ht="18.95" customHeight="1" x14ac:dyDescent="0.25">
      <c r="A3563" s="52"/>
      <c r="C3563" s="185"/>
      <c r="D3563" s="76"/>
      <c r="E3563" s="76" t="str">
        <f>IF(D3563="","",IFERROR(VLOOKUP(D3563,Cadastro!$C$9:$D$1009,2,FALSE),"NOT FOUND"))</f>
        <v/>
      </c>
      <c r="F3563" s="94"/>
      <c r="G3563" s="76"/>
      <c r="H3563" s="81" t="str">
        <f>IFERROR(F3563*VLOOKUP(D3563,Saldo!$P$8:$U$1009,6,FALSE),"")</f>
        <v/>
      </c>
      <c r="I3563" s="78" t="str">
        <f>IFERROR(IF(D3563="","",VLOOKUP(D3563,Saldo!$P$8:$Q$1009,2,FALSE)),"")</f>
        <v/>
      </c>
      <c r="J3563" s="76"/>
      <c r="K3563" s="74" t="str">
        <f t="shared" si="55"/>
        <v/>
      </c>
    </row>
    <row r="3564" spans="1:11" ht="18.95" customHeight="1" x14ac:dyDescent="0.25">
      <c r="A3564" s="52"/>
      <c r="C3564" s="185"/>
      <c r="D3564" s="76"/>
      <c r="E3564" s="76" t="str">
        <f>IF(D3564="","",IFERROR(VLOOKUP(D3564,Cadastro!$C$9:$D$1009,2,FALSE),"NOT FOUND"))</f>
        <v/>
      </c>
      <c r="F3564" s="94"/>
      <c r="G3564" s="76"/>
      <c r="H3564" s="81" t="str">
        <f>IFERROR(F3564*VLOOKUP(D3564,Saldo!$P$8:$U$1009,6,FALSE),"")</f>
        <v/>
      </c>
      <c r="I3564" s="78" t="str">
        <f>IFERROR(IF(D3564="","",VLOOKUP(D3564,Saldo!$P$8:$Q$1009,2,FALSE)),"")</f>
        <v/>
      </c>
      <c r="J3564" s="76"/>
      <c r="K3564" s="74" t="str">
        <f t="shared" si="55"/>
        <v/>
      </c>
    </row>
    <row r="3565" spans="1:11" ht="18.95" customHeight="1" x14ac:dyDescent="0.25">
      <c r="A3565" s="52"/>
      <c r="C3565" s="185"/>
      <c r="D3565" s="76"/>
      <c r="E3565" s="76" t="str">
        <f>IF(D3565="","",IFERROR(VLOOKUP(D3565,Cadastro!$C$9:$D$1009,2,FALSE),"NOT FOUND"))</f>
        <v/>
      </c>
      <c r="F3565" s="94"/>
      <c r="G3565" s="76"/>
      <c r="H3565" s="81" t="str">
        <f>IFERROR(F3565*VLOOKUP(D3565,Saldo!$P$8:$U$1009,6,FALSE),"")</f>
        <v/>
      </c>
      <c r="I3565" s="78" t="str">
        <f>IFERROR(IF(D3565="","",VLOOKUP(D3565,Saldo!$P$8:$Q$1009,2,FALSE)),"")</f>
        <v/>
      </c>
      <c r="J3565" s="76"/>
      <c r="K3565" s="74" t="str">
        <f t="shared" si="55"/>
        <v/>
      </c>
    </row>
    <row r="3566" spans="1:11" ht="18.95" customHeight="1" x14ac:dyDescent="0.25">
      <c r="A3566" s="52"/>
      <c r="C3566" s="185"/>
      <c r="D3566" s="76"/>
      <c r="E3566" s="76" t="str">
        <f>IF(D3566="","",IFERROR(VLOOKUP(D3566,Cadastro!$C$9:$D$1009,2,FALSE),"NOT FOUND"))</f>
        <v/>
      </c>
      <c r="F3566" s="94"/>
      <c r="G3566" s="76"/>
      <c r="H3566" s="81" t="str">
        <f>IFERROR(F3566*VLOOKUP(D3566,Saldo!$P$8:$U$1009,6,FALSE),"")</f>
        <v/>
      </c>
      <c r="I3566" s="78" t="str">
        <f>IFERROR(IF(D3566="","",VLOOKUP(D3566,Saldo!$P$8:$Q$1009,2,FALSE)),"")</f>
        <v/>
      </c>
      <c r="J3566" s="76"/>
      <c r="K3566" s="74" t="str">
        <f t="shared" si="55"/>
        <v/>
      </c>
    </row>
    <row r="3567" spans="1:11" ht="18.95" customHeight="1" x14ac:dyDescent="0.25">
      <c r="A3567" s="52"/>
      <c r="C3567" s="185"/>
      <c r="D3567" s="76"/>
      <c r="E3567" s="76" t="str">
        <f>IF(D3567="","",IFERROR(VLOOKUP(D3567,Cadastro!$C$9:$D$1009,2,FALSE),"NOT FOUND"))</f>
        <v/>
      </c>
      <c r="F3567" s="94"/>
      <c r="G3567" s="76"/>
      <c r="H3567" s="81" t="str">
        <f>IFERROR(F3567*VLOOKUP(D3567,Saldo!$P$8:$U$1009,6,FALSE),"")</f>
        <v/>
      </c>
      <c r="I3567" s="78" t="str">
        <f>IFERROR(IF(D3567="","",VLOOKUP(D3567,Saldo!$P$8:$Q$1009,2,FALSE)),"")</f>
        <v/>
      </c>
      <c r="J3567" s="76"/>
      <c r="K3567" s="74" t="str">
        <f t="shared" si="55"/>
        <v/>
      </c>
    </row>
    <row r="3568" spans="1:11" ht="18.95" customHeight="1" x14ac:dyDescent="0.25">
      <c r="A3568" s="52"/>
      <c r="C3568" s="185"/>
      <c r="D3568" s="76"/>
      <c r="E3568" s="76" t="str">
        <f>IF(D3568="","",IFERROR(VLOOKUP(D3568,Cadastro!$C$9:$D$1009,2,FALSE),"NOT FOUND"))</f>
        <v/>
      </c>
      <c r="F3568" s="94"/>
      <c r="G3568" s="76"/>
      <c r="H3568" s="81" t="str">
        <f>IFERROR(F3568*VLOOKUP(D3568,Saldo!$P$8:$U$1009,6,FALSE),"")</f>
        <v/>
      </c>
      <c r="I3568" s="78" t="str">
        <f>IFERROR(IF(D3568="","",VLOOKUP(D3568,Saldo!$P$8:$Q$1009,2,FALSE)),"")</f>
        <v/>
      </c>
      <c r="J3568" s="76"/>
      <c r="K3568" s="74" t="str">
        <f t="shared" si="55"/>
        <v/>
      </c>
    </row>
    <row r="3569" spans="1:11" ht="18.95" customHeight="1" x14ac:dyDescent="0.25">
      <c r="A3569" s="52"/>
      <c r="C3569" s="185"/>
      <c r="D3569" s="76"/>
      <c r="E3569" s="76" t="str">
        <f>IF(D3569="","",IFERROR(VLOOKUP(D3569,Cadastro!$C$9:$D$1009,2,FALSE),"NOT FOUND"))</f>
        <v/>
      </c>
      <c r="F3569" s="94"/>
      <c r="G3569" s="76"/>
      <c r="H3569" s="81" t="str">
        <f>IFERROR(F3569*VLOOKUP(D3569,Saldo!$P$8:$U$1009,6,FALSE),"")</f>
        <v/>
      </c>
      <c r="I3569" s="78" t="str">
        <f>IFERROR(IF(D3569="","",VLOOKUP(D3569,Saldo!$P$8:$Q$1009,2,FALSE)),"")</f>
        <v/>
      </c>
      <c r="J3569" s="76"/>
      <c r="K3569" s="74" t="str">
        <f t="shared" si="55"/>
        <v/>
      </c>
    </row>
    <row r="3570" spans="1:11" ht="18.95" customHeight="1" x14ac:dyDescent="0.25">
      <c r="A3570" s="52"/>
      <c r="C3570" s="185"/>
      <c r="D3570" s="76"/>
      <c r="E3570" s="76" t="str">
        <f>IF(D3570="","",IFERROR(VLOOKUP(D3570,Cadastro!$C$9:$D$1009,2,FALSE),"NOT FOUND"))</f>
        <v/>
      </c>
      <c r="F3570" s="94"/>
      <c r="G3570" s="76"/>
      <c r="H3570" s="81" t="str">
        <f>IFERROR(F3570*VLOOKUP(D3570,Saldo!$P$8:$U$1009,6,FALSE),"")</f>
        <v/>
      </c>
      <c r="I3570" s="78" t="str">
        <f>IFERROR(IF(D3570="","",VLOOKUP(D3570,Saldo!$P$8:$Q$1009,2,FALSE)),"")</f>
        <v/>
      </c>
      <c r="J3570" s="76"/>
      <c r="K3570" s="74" t="str">
        <f t="shared" si="55"/>
        <v/>
      </c>
    </row>
    <row r="3571" spans="1:11" ht="18.95" customHeight="1" x14ac:dyDescent="0.25">
      <c r="A3571" s="52"/>
      <c r="C3571" s="185"/>
      <c r="D3571" s="76"/>
      <c r="E3571" s="76" t="str">
        <f>IF(D3571="","",IFERROR(VLOOKUP(D3571,Cadastro!$C$9:$D$1009,2,FALSE),"NOT FOUND"))</f>
        <v/>
      </c>
      <c r="F3571" s="94"/>
      <c r="G3571" s="76"/>
      <c r="H3571" s="81" t="str">
        <f>IFERROR(F3571*VLOOKUP(D3571,Saldo!$P$8:$U$1009,6,FALSE),"")</f>
        <v/>
      </c>
      <c r="I3571" s="78" t="str">
        <f>IFERROR(IF(D3571="","",VLOOKUP(D3571,Saldo!$P$8:$Q$1009,2,FALSE)),"")</f>
        <v/>
      </c>
      <c r="J3571" s="76"/>
      <c r="K3571" s="74" t="str">
        <f t="shared" si="55"/>
        <v/>
      </c>
    </row>
    <row r="3572" spans="1:11" ht="18.95" customHeight="1" x14ac:dyDescent="0.25">
      <c r="A3572" s="52"/>
      <c r="C3572" s="185"/>
      <c r="D3572" s="76"/>
      <c r="E3572" s="76" t="str">
        <f>IF(D3572="","",IFERROR(VLOOKUP(D3572,Cadastro!$C$9:$D$1009,2,FALSE),"NOT FOUND"))</f>
        <v/>
      </c>
      <c r="F3572" s="94"/>
      <c r="G3572" s="76"/>
      <c r="H3572" s="81" t="str">
        <f>IFERROR(F3572*VLOOKUP(D3572,Saldo!$P$8:$U$1009,6,FALSE),"")</f>
        <v/>
      </c>
      <c r="I3572" s="78" t="str">
        <f>IFERROR(IF(D3572="","",VLOOKUP(D3572,Saldo!$P$8:$Q$1009,2,FALSE)),"")</f>
        <v/>
      </c>
      <c r="J3572" s="76"/>
      <c r="K3572" s="74" t="str">
        <f t="shared" si="55"/>
        <v/>
      </c>
    </row>
    <row r="3573" spans="1:11" ht="18.95" customHeight="1" x14ac:dyDescent="0.25">
      <c r="A3573" s="52"/>
      <c r="C3573" s="185"/>
      <c r="D3573" s="76"/>
      <c r="E3573" s="76" t="str">
        <f>IF(D3573="","",IFERROR(VLOOKUP(D3573,Cadastro!$C$9:$D$1009,2,FALSE),"NOT FOUND"))</f>
        <v/>
      </c>
      <c r="F3573" s="94"/>
      <c r="G3573" s="76"/>
      <c r="H3573" s="81" t="str">
        <f>IFERROR(F3573*VLOOKUP(D3573,Saldo!$P$8:$U$1009,6,FALSE),"")</f>
        <v/>
      </c>
      <c r="I3573" s="78" t="str">
        <f>IFERROR(IF(D3573="","",VLOOKUP(D3573,Saldo!$P$8:$Q$1009,2,FALSE)),"")</f>
        <v/>
      </c>
      <c r="J3573" s="76"/>
      <c r="K3573" s="74" t="str">
        <f t="shared" si="55"/>
        <v/>
      </c>
    </row>
    <row r="3574" spans="1:11" ht="18.95" customHeight="1" x14ac:dyDescent="0.25">
      <c r="A3574" s="52"/>
      <c r="C3574" s="185"/>
      <c r="D3574" s="76"/>
      <c r="E3574" s="76" t="str">
        <f>IF(D3574="","",IFERROR(VLOOKUP(D3574,Cadastro!$C$9:$D$1009,2,FALSE),"NOT FOUND"))</f>
        <v/>
      </c>
      <c r="F3574" s="94"/>
      <c r="G3574" s="76"/>
      <c r="H3574" s="81" t="str">
        <f>IFERROR(F3574*VLOOKUP(D3574,Saldo!$P$8:$U$1009,6,FALSE),"")</f>
        <v/>
      </c>
      <c r="I3574" s="78" t="str">
        <f>IFERROR(IF(D3574="","",VLOOKUP(D3574,Saldo!$P$8:$Q$1009,2,FALSE)),"")</f>
        <v/>
      </c>
      <c r="J3574" s="76"/>
      <c r="K3574" s="74" t="str">
        <f t="shared" si="55"/>
        <v/>
      </c>
    </row>
    <row r="3575" spans="1:11" ht="18.95" customHeight="1" x14ac:dyDescent="0.25">
      <c r="A3575" s="52"/>
      <c r="C3575" s="185"/>
      <c r="D3575" s="76"/>
      <c r="E3575" s="76" t="str">
        <f>IF(D3575="","",IFERROR(VLOOKUP(D3575,Cadastro!$C$9:$D$1009,2,FALSE),"NOT FOUND"))</f>
        <v/>
      </c>
      <c r="F3575" s="94"/>
      <c r="G3575" s="76"/>
      <c r="H3575" s="81" t="str">
        <f>IFERROR(F3575*VLOOKUP(D3575,Saldo!$P$8:$U$1009,6,FALSE),"")</f>
        <v/>
      </c>
      <c r="I3575" s="78" t="str">
        <f>IFERROR(IF(D3575="","",VLOOKUP(D3575,Saldo!$P$8:$Q$1009,2,FALSE)),"")</f>
        <v/>
      </c>
      <c r="J3575" s="76"/>
      <c r="K3575" s="74" t="str">
        <f t="shared" si="55"/>
        <v/>
      </c>
    </row>
    <row r="3576" spans="1:11" ht="18.95" customHeight="1" x14ac:dyDescent="0.25">
      <c r="A3576" s="52"/>
      <c r="C3576" s="185"/>
      <c r="D3576" s="76"/>
      <c r="E3576" s="76" t="str">
        <f>IF(D3576="","",IFERROR(VLOOKUP(D3576,Cadastro!$C$9:$D$1009,2,FALSE),"NOT FOUND"))</f>
        <v/>
      </c>
      <c r="F3576" s="94"/>
      <c r="G3576" s="76"/>
      <c r="H3576" s="81" t="str">
        <f>IFERROR(F3576*VLOOKUP(D3576,Saldo!$P$8:$U$1009,6,FALSE),"")</f>
        <v/>
      </c>
      <c r="I3576" s="78" t="str">
        <f>IFERROR(IF(D3576="","",VLOOKUP(D3576,Saldo!$P$8:$Q$1009,2,FALSE)),"")</f>
        <v/>
      </c>
      <c r="J3576" s="76"/>
      <c r="K3576" s="74" t="str">
        <f t="shared" si="55"/>
        <v/>
      </c>
    </row>
    <row r="3577" spans="1:11" ht="18.95" customHeight="1" x14ac:dyDescent="0.25">
      <c r="A3577" s="52"/>
      <c r="C3577" s="185"/>
      <c r="D3577" s="76"/>
      <c r="E3577" s="76" t="str">
        <f>IF(D3577="","",IFERROR(VLOOKUP(D3577,Cadastro!$C$9:$D$1009,2,FALSE),"NOT FOUND"))</f>
        <v/>
      </c>
      <c r="F3577" s="94"/>
      <c r="G3577" s="76"/>
      <c r="H3577" s="81" t="str">
        <f>IFERROR(F3577*VLOOKUP(D3577,Saldo!$P$8:$U$1009,6,FALSE),"")</f>
        <v/>
      </c>
      <c r="I3577" s="78" t="str">
        <f>IFERROR(IF(D3577="","",VLOOKUP(D3577,Saldo!$P$8:$Q$1009,2,FALSE)),"")</f>
        <v/>
      </c>
      <c r="J3577" s="76"/>
      <c r="K3577" s="74" t="str">
        <f t="shared" si="55"/>
        <v/>
      </c>
    </row>
    <row r="3578" spans="1:11" ht="18.95" customHeight="1" x14ac:dyDescent="0.25">
      <c r="A3578" s="52"/>
      <c r="C3578" s="185"/>
      <c r="D3578" s="76"/>
      <c r="E3578" s="76" t="str">
        <f>IF(D3578="","",IFERROR(VLOOKUP(D3578,Cadastro!$C$9:$D$1009,2,FALSE),"NOT FOUND"))</f>
        <v/>
      </c>
      <c r="F3578" s="94"/>
      <c r="G3578" s="76"/>
      <c r="H3578" s="81" t="str">
        <f>IFERROR(F3578*VLOOKUP(D3578,Saldo!$P$8:$U$1009,6,FALSE),"")</f>
        <v/>
      </c>
      <c r="I3578" s="78" t="str">
        <f>IFERROR(IF(D3578="","",VLOOKUP(D3578,Saldo!$P$8:$Q$1009,2,FALSE)),"")</f>
        <v/>
      </c>
      <c r="J3578" s="76"/>
      <c r="K3578" s="74" t="str">
        <f t="shared" si="55"/>
        <v/>
      </c>
    </row>
    <row r="3579" spans="1:11" ht="18.95" customHeight="1" x14ac:dyDescent="0.25">
      <c r="A3579" s="52"/>
      <c r="C3579" s="185"/>
      <c r="D3579" s="76"/>
      <c r="E3579" s="76" t="str">
        <f>IF(D3579="","",IFERROR(VLOOKUP(D3579,Cadastro!$C$9:$D$1009,2,FALSE),"NOT FOUND"))</f>
        <v/>
      </c>
      <c r="F3579" s="94"/>
      <c r="G3579" s="76"/>
      <c r="H3579" s="81" t="str">
        <f>IFERROR(F3579*VLOOKUP(D3579,Saldo!$P$8:$U$1009,6,FALSE),"")</f>
        <v/>
      </c>
      <c r="I3579" s="78" t="str">
        <f>IFERROR(IF(D3579="","",VLOOKUP(D3579,Saldo!$P$8:$Q$1009,2,FALSE)),"")</f>
        <v/>
      </c>
      <c r="J3579" s="76"/>
      <c r="K3579" s="74" t="str">
        <f t="shared" si="55"/>
        <v/>
      </c>
    </row>
    <row r="3580" spans="1:11" ht="18.95" customHeight="1" x14ac:dyDescent="0.25">
      <c r="A3580" s="52"/>
      <c r="C3580" s="185"/>
      <c r="D3580" s="76"/>
      <c r="E3580" s="76" t="str">
        <f>IF(D3580="","",IFERROR(VLOOKUP(D3580,Cadastro!$C$9:$D$1009,2,FALSE),"NOT FOUND"))</f>
        <v/>
      </c>
      <c r="F3580" s="94"/>
      <c r="G3580" s="76"/>
      <c r="H3580" s="81" t="str">
        <f>IFERROR(F3580*VLOOKUP(D3580,Saldo!$P$8:$U$1009,6,FALSE),"")</f>
        <v/>
      </c>
      <c r="I3580" s="78" t="str">
        <f>IFERROR(IF(D3580="","",VLOOKUP(D3580,Saldo!$P$8:$Q$1009,2,FALSE)),"")</f>
        <v/>
      </c>
      <c r="J3580" s="76"/>
      <c r="K3580" s="74" t="str">
        <f t="shared" si="55"/>
        <v/>
      </c>
    </row>
    <row r="3581" spans="1:11" ht="18.95" customHeight="1" x14ac:dyDescent="0.25">
      <c r="A3581" s="52"/>
      <c r="C3581" s="185"/>
      <c r="D3581" s="76"/>
      <c r="E3581" s="76" t="str">
        <f>IF(D3581="","",IFERROR(VLOOKUP(D3581,Cadastro!$C$9:$D$1009,2,FALSE),"NOT FOUND"))</f>
        <v/>
      </c>
      <c r="F3581" s="94"/>
      <c r="G3581" s="76"/>
      <c r="H3581" s="81" t="str">
        <f>IFERROR(F3581*VLOOKUP(D3581,Saldo!$P$8:$U$1009,6,FALSE),"")</f>
        <v/>
      </c>
      <c r="I3581" s="78" t="str">
        <f>IFERROR(IF(D3581="","",VLOOKUP(D3581,Saldo!$P$8:$Q$1009,2,FALSE)),"")</f>
        <v/>
      </c>
      <c r="J3581" s="76"/>
      <c r="K3581" s="74" t="str">
        <f t="shared" si="55"/>
        <v/>
      </c>
    </row>
    <row r="3582" spans="1:11" ht="18.95" customHeight="1" x14ac:dyDescent="0.25">
      <c r="A3582" s="52"/>
      <c r="C3582" s="185"/>
      <c r="D3582" s="76"/>
      <c r="E3582" s="76" t="str">
        <f>IF(D3582="","",IFERROR(VLOOKUP(D3582,Cadastro!$C$9:$D$1009,2,FALSE),"NOT FOUND"))</f>
        <v/>
      </c>
      <c r="F3582" s="94"/>
      <c r="G3582" s="76"/>
      <c r="H3582" s="81" t="str">
        <f>IFERROR(F3582*VLOOKUP(D3582,Saldo!$P$8:$U$1009,6,FALSE),"")</f>
        <v/>
      </c>
      <c r="I3582" s="78" t="str">
        <f>IFERROR(IF(D3582="","",VLOOKUP(D3582,Saldo!$P$8:$Q$1009,2,FALSE)),"")</f>
        <v/>
      </c>
      <c r="J3582" s="76"/>
      <c r="K3582" s="74" t="str">
        <f t="shared" si="55"/>
        <v/>
      </c>
    </row>
    <row r="3583" spans="1:11" ht="18.95" customHeight="1" x14ac:dyDescent="0.25">
      <c r="A3583" s="52"/>
      <c r="C3583" s="185"/>
      <c r="D3583" s="76"/>
      <c r="E3583" s="76" t="str">
        <f>IF(D3583="","",IFERROR(VLOOKUP(D3583,Cadastro!$C$9:$D$1009,2,FALSE),"NOT FOUND"))</f>
        <v/>
      </c>
      <c r="F3583" s="94"/>
      <c r="G3583" s="76"/>
      <c r="H3583" s="81" t="str">
        <f>IFERROR(F3583*VLOOKUP(D3583,Saldo!$P$8:$U$1009,6,FALSE),"")</f>
        <v/>
      </c>
      <c r="I3583" s="78" t="str">
        <f>IFERROR(IF(D3583="","",VLOOKUP(D3583,Saldo!$P$8:$Q$1009,2,FALSE)),"")</f>
        <v/>
      </c>
      <c r="J3583" s="76"/>
      <c r="K3583" s="74" t="str">
        <f t="shared" si="55"/>
        <v/>
      </c>
    </row>
    <row r="3584" spans="1:11" ht="18.95" customHeight="1" x14ac:dyDescent="0.25">
      <c r="A3584" s="52"/>
      <c r="C3584" s="185"/>
      <c r="D3584" s="76"/>
      <c r="E3584" s="76" t="str">
        <f>IF(D3584="","",IFERROR(VLOOKUP(D3584,Cadastro!$C$9:$D$1009,2,FALSE),"NOT FOUND"))</f>
        <v/>
      </c>
      <c r="F3584" s="94"/>
      <c r="G3584" s="76"/>
      <c r="H3584" s="81" t="str">
        <f>IFERROR(F3584*VLOOKUP(D3584,Saldo!$P$8:$U$1009,6,FALSE),"")</f>
        <v/>
      </c>
      <c r="I3584" s="78" t="str">
        <f>IFERROR(IF(D3584="","",VLOOKUP(D3584,Saldo!$P$8:$Q$1009,2,FALSE)),"")</f>
        <v/>
      </c>
      <c r="J3584" s="76"/>
      <c r="K3584" s="74" t="str">
        <f t="shared" si="55"/>
        <v/>
      </c>
    </row>
    <row r="3585" spans="1:11" ht="18.95" customHeight="1" x14ac:dyDescent="0.25">
      <c r="A3585" s="52"/>
      <c r="C3585" s="185"/>
      <c r="D3585" s="76"/>
      <c r="E3585" s="76" t="str">
        <f>IF(D3585="","",IFERROR(VLOOKUP(D3585,Cadastro!$C$9:$D$1009,2,FALSE),"NOT FOUND"))</f>
        <v/>
      </c>
      <c r="F3585" s="94"/>
      <c r="G3585" s="76"/>
      <c r="H3585" s="81" t="str">
        <f>IFERROR(F3585*VLOOKUP(D3585,Saldo!$P$8:$U$1009,6,FALSE),"")</f>
        <v/>
      </c>
      <c r="I3585" s="78" t="str">
        <f>IFERROR(IF(D3585="","",VLOOKUP(D3585,Saldo!$P$8:$Q$1009,2,FALSE)),"")</f>
        <v/>
      </c>
      <c r="J3585" s="76"/>
      <c r="K3585" s="74" t="str">
        <f t="shared" si="55"/>
        <v/>
      </c>
    </row>
    <row r="3586" spans="1:11" ht="18.95" customHeight="1" x14ac:dyDescent="0.25">
      <c r="A3586" s="52"/>
      <c r="C3586" s="185"/>
      <c r="D3586" s="76"/>
      <c r="E3586" s="76" t="str">
        <f>IF(D3586="","",IFERROR(VLOOKUP(D3586,Cadastro!$C$9:$D$1009,2,FALSE),"NOT FOUND"))</f>
        <v/>
      </c>
      <c r="F3586" s="94"/>
      <c r="G3586" s="76"/>
      <c r="H3586" s="81" t="str">
        <f>IFERROR(F3586*VLOOKUP(D3586,Saldo!$P$8:$U$1009,6,FALSE),"")</f>
        <v/>
      </c>
      <c r="I3586" s="78" t="str">
        <f>IFERROR(IF(D3586="","",VLOOKUP(D3586,Saldo!$P$8:$Q$1009,2,FALSE)),"")</f>
        <v/>
      </c>
      <c r="J3586" s="76"/>
      <c r="K3586" s="74" t="str">
        <f t="shared" si="55"/>
        <v/>
      </c>
    </row>
    <row r="3587" spans="1:11" ht="18.95" customHeight="1" x14ac:dyDescent="0.25">
      <c r="A3587" s="52"/>
      <c r="C3587" s="185"/>
      <c r="D3587" s="76"/>
      <c r="E3587" s="76" t="str">
        <f>IF(D3587="","",IFERROR(VLOOKUP(D3587,Cadastro!$C$9:$D$1009,2,FALSE),"NOT FOUND"))</f>
        <v/>
      </c>
      <c r="F3587" s="94"/>
      <c r="G3587" s="76"/>
      <c r="H3587" s="81" t="str">
        <f>IFERROR(F3587*VLOOKUP(D3587,Saldo!$P$8:$U$1009,6,FALSE),"")</f>
        <v/>
      </c>
      <c r="I3587" s="78" t="str">
        <f>IFERROR(IF(D3587="","",VLOOKUP(D3587,Saldo!$P$8:$Q$1009,2,FALSE)),"")</f>
        <v/>
      </c>
      <c r="J3587" s="76"/>
      <c r="K3587" s="74" t="str">
        <f t="shared" si="55"/>
        <v/>
      </c>
    </row>
    <row r="3588" spans="1:11" ht="18.95" customHeight="1" x14ac:dyDescent="0.25">
      <c r="A3588" s="52"/>
      <c r="C3588" s="185"/>
      <c r="D3588" s="76"/>
      <c r="E3588" s="76" t="str">
        <f>IF(D3588="","",IFERROR(VLOOKUP(D3588,Cadastro!$C$9:$D$1009,2,FALSE),"NOT FOUND"))</f>
        <v/>
      </c>
      <c r="F3588" s="94"/>
      <c r="G3588" s="76"/>
      <c r="H3588" s="81" t="str">
        <f>IFERROR(F3588*VLOOKUP(D3588,Saldo!$P$8:$U$1009,6,FALSE),"")</f>
        <v/>
      </c>
      <c r="I3588" s="78" t="str">
        <f>IFERROR(IF(D3588="","",VLOOKUP(D3588,Saldo!$P$8:$Q$1009,2,FALSE)),"")</f>
        <v/>
      </c>
      <c r="J3588" s="76"/>
      <c r="K3588" s="74" t="str">
        <f t="shared" si="55"/>
        <v/>
      </c>
    </row>
    <row r="3589" spans="1:11" ht="18.95" customHeight="1" x14ac:dyDescent="0.25">
      <c r="A3589" s="52"/>
      <c r="C3589" s="185"/>
      <c r="D3589" s="76"/>
      <c r="E3589" s="76" t="str">
        <f>IF(D3589="","",IFERROR(VLOOKUP(D3589,Cadastro!$C$9:$D$1009,2,FALSE),"NOT FOUND"))</f>
        <v/>
      </c>
      <c r="F3589" s="94"/>
      <c r="G3589" s="76"/>
      <c r="H3589" s="81" t="str">
        <f>IFERROR(F3589*VLOOKUP(D3589,Saldo!$P$8:$U$1009,6,FALSE),"")</f>
        <v/>
      </c>
      <c r="I3589" s="78" t="str">
        <f>IFERROR(IF(D3589="","",VLOOKUP(D3589,Saldo!$P$8:$Q$1009,2,FALSE)),"")</f>
        <v/>
      </c>
      <c r="J3589" s="76"/>
      <c r="K3589" s="74" t="str">
        <f t="shared" si="55"/>
        <v/>
      </c>
    </row>
    <row r="3590" spans="1:11" ht="18.95" customHeight="1" x14ac:dyDescent="0.25">
      <c r="A3590" s="52"/>
      <c r="C3590" s="185"/>
      <c r="D3590" s="76"/>
      <c r="E3590" s="76" t="str">
        <f>IF(D3590="","",IFERROR(VLOOKUP(D3590,Cadastro!$C$9:$D$1009,2,FALSE),"NOT FOUND"))</f>
        <v/>
      </c>
      <c r="F3590" s="94"/>
      <c r="G3590" s="76"/>
      <c r="H3590" s="81" t="str">
        <f>IFERROR(F3590*VLOOKUP(D3590,Saldo!$P$8:$U$1009,6,FALSE),"")</f>
        <v/>
      </c>
      <c r="I3590" s="78" t="str">
        <f>IFERROR(IF(D3590="","",VLOOKUP(D3590,Saldo!$P$8:$Q$1009,2,FALSE)),"")</f>
        <v/>
      </c>
      <c r="J3590" s="76"/>
      <c r="K3590" s="74" t="str">
        <f t="shared" si="55"/>
        <v/>
      </c>
    </row>
    <row r="3591" spans="1:11" ht="18.95" customHeight="1" x14ac:dyDescent="0.25">
      <c r="A3591" s="52"/>
      <c r="C3591" s="185"/>
      <c r="D3591" s="76"/>
      <c r="E3591" s="76" t="str">
        <f>IF(D3591="","",IFERROR(VLOOKUP(D3591,Cadastro!$C$9:$D$1009,2,FALSE),"NOT FOUND"))</f>
        <v/>
      </c>
      <c r="F3591" s="94"/>
      <c r="G3591" s="76"/>
      <c r="H3591" s="81" t="str">
        <f>IFERROR(F3591*VLOOKUP(D3591,Saldo!$P$8:$U$1009,6,FALSE),"")</f>
        <v/>
      </c>
      <c r="I3591" s="78" t="str">
        <f>IFERROR(IF(D3591="","",VLOOKUP(D3591,Saldo!$P$8:$Q$1009,2,FALSE)),"")</f>
        <v/>
      </c>
      <c r="J3591" s="76"/>
      <c r="K3591" s="74" t="str">
        <f t="shared" si="55"/>
        <v/>
      </c>
    </row>
    <row r="3592" spans="1:11" ht="18.95" customHeight="1" x14ac:dyDescent="0.25">
      <c r="A3592" s="52"/>
      <c r="C3592" s="185"/>
      <c r="D3592" s="76"/>
      <c r="E3592" s="76" t="str">
        <f>IF(D3592="","",IFERROR(VLOOKUP(D3592,Cadastro!$C$9:$D$1009,2,FALSE),"NOT FOUND"))</f>
        <v/>
      </c>
      <c r="F3592" s="94"/>
      <c r="G3592" s="76"/>
      <c r="H3592" s="81" t="str">
        <f>IFERROR(F3592*VLOOKUP(D3592,Saldo!$P$8:$U$1009,6,FALSE),"")</f>
        <v/>
      </c>
      <c r="I3592" s="78" t="str">
        <f>IFERROR(IF(D3592="","",VLOOKUP(D3592,Saldo!$P$8:$Q$1009,2,FALSE)),"")</f>
        <v/>
      </c>
      <c r="J3592" s="76"/>
      <c r="K3592" s="74" t="str">
        <f t="shared" si="55"/>
        <v/>
      </c>
    </row>
    <row r="3593" spans="1:11" ht="18.95" customHeight="1" x14ac:dyDescent="0.25">
      <c r="A3593" s="52"/>
      <c r="C3593" s="185"/>
      <c r="D3593" s="76"/>
      <c r="E3593" s="76" t="str">
        <f>IF(D3593="","",IFERROR(VLOOKUP(D3593,Cadastro!$C$9:$D$1009,2,FALSE),"NOT FOUND"))</f>
        <v/>
      </c>
      <c r="F3593" s="94"/>
      <c r="G3593" s="76"/>
      <c r="H3593" s="81" t="str">
        <f>IFERROR(F3593*VLOOKUP(D3593,Saldo!$P$8:$U$1009,6,FALSE),"")</f>
        <v/>
      </c>
      <c r="I3593" s="78" t="str">
        <f>IFERROR(IF(D3593="","",VLOOKUP(D3593,Saldo!$P$8:$Q$1009,2,FALSE)),"")</f>
        <v/>
      </c>
      <c r="J3593" s="76"/>
      <c r="K3593" s="74" t="str">
        <f t="shared" si="55"/>
        <v/>
      </c>
    </row>
    <row r="3594" spans="1:11" ht="18.95" customHeight="1" x14ac:dyDescent="0.25">
      <c r="A3594" s="52"/>
      <c r="C3594" s="185"/>
      <c r="D3594" s="76"/>
      <c r="E3594" s="76" t="str">
        <f>IF(D3594="","",IFERROR(VLOOKUP(D3594,Cadastro!$C$9:$D$1009,2,FALSE),"NOT FOUND"))</f>
        <v/>
      </c>
      <c r="F3594" s="94"/>
      <c r="G3594" s="76"/>
      <c r="H3594" s="81" t="str">
        <f>IFERROR(F3594*VLOOKUP(D3594,Saldo!$P$8:$U$1009,6,FALSE),"")</f>
        <v/>
      </c>
      <c r="I3594" s="78" t="str">
        <f>IFERROR(IF(D3594="","",VLOOKUP(D3594,Saldo!$P$8:$Q$1009,2,FALSE)),"")</f>
        <v/>
      </c>
      <c r="J3594" s="76"/>
      <c r="K3594" s="74" t="str">
        <f t="shared" ref="K3594:K3657" si="56">IF(C3594="","",MONTH(C3594))</f>
        <v/>
      </c>
    </row>
    <row r="3595" spans="1:11" ht="18.95" customHeight="1" x14ac:dyDescent="0.25">
      <c r="A3595" s="52"/>
      <c r="C3595" s="185"/>
      <c r="D3595" s="76"/>
      <c r="E3595" s="76" t="str">
        <f>IF(D3595="","",IFERROR(VLOOKUP(D3595,Cadastro!$C$9:$D$1009,2,FALSE),"NOT FOUND"))</f>
        <v/>
      </c>
      <c r="F3595" s="94"/>
      <c r="G3595" s="76"/>
      <c r="H3595" s="81" t="str">
        <f>IFERROR(F3595*VLOOKUP(D3595,Saldo!$P$8:$U$1009,6,FALSE),"")</f>
        <v/>
      </c>
      <c r="I3595" s="78" t="str">
        <f>IFERROR(IF(D3595="","",VLOOKUP(D3595,Saldo!$P$8:$Q$1009,2,FALSE)),"")</f>
        <v/>
      </c>
      <c r="J3595" s="76"/>
      <c r="K3595" s="74" t="str">
        <f t="shared" si="56"/>
        <v/>
      </c>
    </row>
    <row r="3596" spans="1:11" ht="18.95" customHeight="1" x14ac:dyDescent="0.25">
      <c r="A3596" s="52"/>
      <c r="C3596" s="185"/>
      <c r="D3596" s="76"/>
      <c r="E3596" s="76" t="str">
        <f>IF(D3596="","",IFERROR(VLOOKUP(D3596,Cadastro!$C$9:$D$1009,2,FALSE),"NOT FOUND"))</f>
        <v/>
      </c>
      <c r="F3596" s="94"/>
      <c r="G3596" s="76"/>
      <c r="H3596" s="81" t="str">
        <f>IFERROR(F3596*VLOOKUP(D3596,Saldo!$P$8:$U$1009,6,FALSE),"")</f>
        <v/>
      </c>
      <c r="I3596" s="78" t="str">
        <f>IFERROR(IF(D3596="","",VLOOKUP(D3596,Saldo!$P$8:$Q$1009,2,FALSE)),"")</f>
        <v/>
      </c>
      <c r="J3596" s="76"/>
      <c r="K3596" s="74" t="str">
        <f t="shared" si="56"/>
        <v/>
      </c>
    </row>
    <row r="3597" spans="1:11" ht="18.95" customHeight="1" x14ac:dyDescent="0.25">
      <c r="A3597" s="52"/>
      <c r="C3597" s="185"/>
      <c r="D3597" s="76"/>
      <c r="E3597" s="76" t="str">
        <f>IF(D3597="","",IFERROR(VLOOKUP(D3597,Cadastro!$C$9:$D$1009,2,FALSE),"NOT FOUND"))</f>
        <v/>
      </c>
      <c r="F3597" s="94"/>
      <c r="G3597" s="76"/>
      <c r="H3597" s="81" t="str">
        <f>IFERROR(F3597*VLOOKUP(D3597,Saldo!$P$8:$U$1009,6,FALSE),"")</f>
        <v/>
      </c>
      <c r="I3597" s="78" t="str">
        <f>IFERROR(IF(D3597="","",VLOOKUP(D3597,Saldo!$P$8:$Q$1009,2,FALSE)),"")</f>
        <v/>
      </c>
      <c r="J3597" s="76"/>
      <c r="K3597" s="74" t="str">
        <f t="shared" si="56"/>
        <v/>
      </c>
    </row>
    <row r="3598" spans="1:11" ht="18.95" customHeight="1" x14ac:dyDescent="0.25">
      <c r="A3598" s="52"/>
      <c r="C3598" s="185"/>
      <c r="D3598" s="76"/>
      <c r="E3598" s="76" t="str">
        <f>IF(D3598="","",IFERROR(VLOOKUP(D3598,Cadastro!$C$9:$D$1009,2,FALSE),"NOT FOUND"))</f>
        <v/>
      </c>
      <c r="F3598" s="94"/>
      <c r="G3598" s="76"/>
      <c r="H3598" s="81" t="str">
        <f>IFERROR(F3598*VLOOKUP(D3598,Saldo!$P$8:$U$1009,6,FALSE),"")</f>
        <v/>
      </c>
      <c r="I3598" s="78" t="str">
        <f>IFERROR(IF(D3598="","",VLOOKUP(D3598,Saldo!$P$8:$Q$1009,2,FALSE)),"")</f>
        <v/>
      </c>
      <c r="J3598" s="76"/>
      <c r="K3598" s="74" t="str">
        <f t="shared" si="56"/>
        <v/>
      </c>
    </row>
    <row r="3599" spans="1:11" ht="18.95" customHeight="1" x14ac:dyDescent="0.25">
      <c r="A3599" s="52"/>
      <c r="C3599" s="185"/>
      <c r="D3599" s="76"/>
      <c r="E3599" s="76" t="str">
        <f>IF(D3599="","",IFERROR(VLOOKUP(D3599,Cadastro!$C$9:$D$1009,2,FALSE),"NOT FOUND"))</f>
        <v/>
      </c>
      <c r="F3599" s="94"/>
      <c r="G3599" s="76"/>
      <c r="H3599" s="81" t="str">
        <f>IFERROR(F3599*VLOOKUP(D3599,Saldo!$P$8:$U$1009,6,FALSE),"")</f>
        <v/>
      </c>
      <c r="I3599" s="78" t="str">
        <f>IFERROR(IF(D3599="","",VLOOKUP(D3599,Saldo!$P$8:$Q$1009,2,FALSE)),"")</f>
        <v/>
      </c>
      <c r="J3599" s="76"/>
      <c r="K3599" s="74" t="str">
        <f t="shared" si="56"/>
        <v/>
      </c>
    </row>
    <row r="3600" spans="1:11" ht="18.95" customHeight="1" x14ac:dyDescent="0.25">
      <c r="A3600" s="52"/>
      <c r="C3600" s="185"/>
      <c r="D3600" s="76"/>
      <c r="E3600" s="76" t="str">
        <f>IF(D3600="","",IFERROR(VLOOKUP(D3600,Cadastro!$C$9:$D$1009,2,FALSE),"NOT FOUND"))</f>
        <v/>
      </c>
      <c r="F3600" s="94"/>
      <c r="G3600" s="76"/>
      <c r="H3600" s="81" t="str">
        <f>IFERROR(F3600*VLOOKUP(D3600,Saldo!$P$8:$U$1009,6,FALSE),"")</f>
        <v/>
      </c>
      <c r="I3600" s="78" t="str">
        <f>IFERROR(IF(D3600="","",VLOOKUP(D3600,Saldo!$P$8:$Q$1009,2,FALSE)),"")</f>
        <v/>
      </c>
      <c r="J3600" s="76"/>
      <c r="K3600" s="74" t="str">
        <f t="shared" si="56"/>
        <v/>
      </c>
    </row>
    <row r="3601" spans="1:11" ht="18.95" customHeight="1" x14ac:dyDescent="0.25">
      <c r="A3601" s="52"/>
      <c r="C3601" s="185"/>
      <c r="D3601" s="76"/>
      <c r="E3601" s="76" t="str">
        <f>IF(D3601="","",IFERROR(VLOOKUP(D3601,Cadastro!$C$9:$D$1009,2,FALSE),"NOT FOUND"))</f>
        <v/>
      </c>
      <c r="F3601" s="94"/>
      <c r="G3601" s="76"/>
      <c r="H3601" s="81" t="str">
        <f>IFERROR(F3601*VLOOKUP(D3601,Saldo!$P$8:$U$1009,6,FALSE),"")</f>
        <v/>
      </c>
      <c r="I3601" s="78" t="str">
        <f>IFERROR(IF(D3601="","",VLOOKUP(D3601,Saldo!$P$8:$Q$1009,2,FALSE)),"")</f>
        <v/>
      </c>
      <c r="J3601" s="76"/>
      <c r="K3601" s="74" t="str">
        <f t="shared" si="56"/>
        <v/>
      </c>
    </row>
    <row r="3602" spans="1:11" ht="18.95" customHeight="1" x14ac:dyDescent="0.25">
      <c r="A3602" s="52"/>
      <c r="C3602" s="185"/>
      <c r="D3602" s="76"/>
      <c r="E3602" s="76" t="str">
        <f>IF(D3602="","",IFERROR(VLOOKUP(D3602,Cadastro!$C$9:$D$1009,2,FALSE),"NOT FOUND"))</f>
        <v/>
      </c>
      <c r="F3602" s="94"/>
      <c r="G3602" s="76"/>
      <c r="H3602" s="81" t="str">
        <f>IFERROR(F3602*VLOOKUP(D3602,Saldo!$P$8:$U$1009,6,FALSE),"")</f>
        <v/>
      </c>
      <c r="I3602" s="78" t="str">
        <f>IFERROR(IF(D3602="","",VLOOKUP(D3602,Saldo!$P$8:$Q$1009,2,FALSE)),"")</f>
        <v/>
      </c>
      <c r="J3602" s="76"/>
      <c r="K3602" s="74" t="str">
        <f t="shared" si="56"/>
        <v/>
      </c>
    </row>
    <row r="3603" spans="1:11" ht="18.95" customHeight="1" x14ac:dyDescent="0.25">
      <c r="A3603" s="52"/>
      <c r="C3603" s="185"/>
      <c r="D3603" s="76"/>
      <c r="E3603" s="76" t="str">
        <f>IF(D3603="","",IFERROR(VLOOKUP(D3603,Cadastro!$C$9:$D$1009,2,FALSE),"NOT FOUND"))</f>
        <v/>
      </c>
      <c r="F3603" s="94"/>
      <c r="G3603" s="76"/>
      <c r="H3603" s="81" t="str">
        <f>IFERROR(F3603*VLOOKUP(D3603,Saldo!$P$8:$U$1009,6,FALSE),"")</f>
        <v/>
      </c>
      <c r="I3603" s="78" t="str">
        <f>IFERROR(IF(D3603="","",VLOOKUP(D3603,Saldo!$P$8:$Q$1009,2,FALSE)),"")</f>
        <v/>
      </c>
      <c r="J3603" s="76"/>
      <c r="K3603" s="74" t="str">
        <f t="shared" si="56"/>
        <v/>
      </c>
    </row>
    <row r="3604" spans="1:11" ht="18.95" customHeight="1" x14ac:dyDescent="0.25">
      <c r="A3604" s="52"/>
      <c r="C3604" s="185"/>
      <c r="D3604" s="76"/>
      <c r="E3604" s="76" t="str">
        <f>IF(D3604="","",IFERROR(VLOOKUP(D3604,Cadastro!$C$9:$D$1009,2,FALSE),"NOT FOUND"))</f>
        <v/>
      </c>
      <c r="F3604" s="94"/>
      <c r="G3604" s="76"/>
      <c r="H3604" s="81" t="str">
        <f>IFERROR(F3604*VLOOKUP(D3604,Saldo!$P$8:$U$1009,6,FALSE),"")</f>
        <v/>
      </c>
      <c r="I3604" s="78" t="str">
        <f>IFERROR(IF(D3604="","",VLOOKUP(D3604,Saldo!$P$8:$Q$1009,2,FALSE)),"")</f>
        <v/>
      </c>
      <c r="J3604" s="76"/>
      <c r="K3604" s="74" t="str">
        <f t="shared" si="56"/>
        <v/>
      </c>
    </row>
    <row r="3605" spans="1:11" ht="18.95" customHeight="1" x14ac:dyDescent="0.25">
      <c r="A3605" s="52"/>
      <c r="C3605" s="185"/>
      <c r="D3605" s="76"/>
      <c r="E3605" s="76" t="str">
        <f>IF(D3605="","",IFERROR(VLOOKUP(D3605,Cadastro!$C$9:$D$1009,2,FALSE),"NOT FOUND"))</f>
        <v/>
      </c>
      <c r="F3605" s="94"/>
      <c r="G3605" s="76"/>
      <c r="H3605" s="81" t="str">
        <f>IFERROR(F3605*VLOOKUP(D3605,Saldo!$P$8:$U$1009,6,FALSE),"")</f>
        <v/>
      </c>
      <c r="I3605" s="78" t="str">
        <f>IFERROR(IF(D3605="","",VLOOKUP(D3605,Saldo!$P$8:$Q$1009,2,FALSE)),"")</f>
        <v/>
      </c>
      <c r="J3605" s="76"/>
      <c r="K3605" s="74" t="str">
        <f t="shared" si="56"/>
        <v/>
      </c>
    </row>
    <row r="3606" spans="1:11" ht="18.95" customHeight="1" x14ac:dyDescent="0.25">
      <c r="A3606" s="52"/>
      <c r="C3606" s="185"/>
      <c r="D3606" s="76"/>
      <c r="E3606" s="76" t="str">
        <f>IF(D3606="","",IFERROR(VLOOKUP(D3606,Cadastro!$C$9:$D$1009,2,FALSE),"NOT FOUND"))</f>
        <v/>
      </c>
      <c r="F3606" s="94"/>
      <c r="G3606" s="76"/>
      <c r="H3606" s="81" t="str">
        <f>IFERROR(F3606*VLOOKUP(D3606,Saldo!$P$8:$U$1009,6,FALSE),"")</f>
        <v/>
      </c>
      <c r="I3606" s="78" t="str">
        <f>IFERROR(IF(D3606="","",VLOOKUP(D3606,Saldo!$P$8:$Q$1009,2,FALSE)),"")</f>
        <v/>
      </c>
      <c r="J3606" s="76"/>
      <c r="K3606" s="74" t="str">
        <f t="shared" si="56"/>
        <v/>
      </c>
    </row>
    <row r="3607" spans="1:11" ht="18.95" customHeight="1" x14ac:dyDescent="0.25">
      <c r="A3607" s="52"/>
      <c r="C3607" s="185"/>
      <c r="D3607" s="76"/>
      <c r="E3607" s="76" t="str">
        <f>IF(D3607="","",IFERROR(VLOOKUP(D3607,Cadastro!$C$9:$D$1009,2,FALSE),"NOT FOUND"))</f>
        <v/>
      </c>
      <c r="F3607" s="94"/>
      <c r="G3607" s="76"/>
      <c r="H3607" s="81" t="str">
        <f>IFERROR(F3607*VLOOKUP(D3607,Saldo!$P$8:$U$1009,6,FALSE),"")</f>
        <v/>
      </c>
      <c r="I3607" s="78" t="str">
        <f>IFERROR(IF(D3607="","",VLOOKUP(D3607,Saldo!$P$8:$Q$1009,2,FALSE)),"")</f>
        <v/>
      </c>
      <c r="J3607" s="76"/>
      <c r="K3607" s="74" t="str">
        <f t="shared" si="56"/>
        <v/>
      </c>
    </row>
    <row r="3608" spans="1:11" ht="18.95" customHeight="1" x14ac:dyDescent="0.25">
      <c r="A3608" s="52"/>
      <c r="C3608" s="185"/>
      <c r="D3608" s="76"/>
      <c r="E3608" s="76" t="str">
        <f>IF(D3608="","",IFERROR(VLOOKUP(D3608,Cadastro!$C$9:$D$1009,2,FALSE),"NOT FOUND"))</f>
        <v/>
      </c>
      <c r="F3608" s="94"/>
      <c r="G3608" s="76"/>
      <c r="H3608" s="81" t="str">
        <f>IFERROR(F3608*VLOOKUP(D3608,Saldo!$P$8:$U$1009,6,FALSE),"")</f>
        <v/>
      </c>
      <c r="I3608" s="78" t="str">
        <f>IFERROR(IF(D3608="","",VLOOKUP(D3608,Saldo!$P$8:$Q$1009,2,FALSE)),"")</f>
        <v/>
      </c>
      <c r="J3608" s="76"/>
      <c r="K3608" s="74" t="str">
        <f t="shared" si="56"/>
        <v/>
      </c>
    </row>
    <row r="3609" spans="1:11" ht="18.95" customHeight="1" x14ac:dyDescent="0.25">
      <c r="A3609" s="52"/>
      <c r="C3609" s="185"/>
      <c r="D3609" s="76"/>
      <c r="E3609" s="76" t="str">
        <f>IF(D3609="","",IFERROR(VLOOKUP(D3609,Cadastro!$C$9:$D$1009,2,FALSE),"NOT FOUND"))</f>
        <v/>
      </c>
      <c r="F3609" s="94"/>
      <c r="G3609" s="76"/>
      <c r="H3609" s="81" t="str">
        <f>IFERROR(F3609*VLOOKUP(D3609,Saldo!$P$8:$U$1009,6,FALSE),"")</f>
        <v/>
      </c>
      <c r="I3609" s="78" t="str">
        <f>IFERROR(IF(D3609="","",VLOOKUP(D3609,Saldo!$P$8:$Q$1009,2,FALSE)),"")</f>
        <v/>
      </c>
      <c r="J3609" s="76"/>
      <c r="K3609" s="74" t="str">
        <f t="shared" si="56"/>
        <v/>
      </c>
    </row>
    <row r="3610" spans="1:11" ht="18.95" customHeight="1" x14ac:dyDescent="0.25">
      <c r="A3610" s="52"/>
      <c r="C3610" s="185"/>
      <c r="D3610" s="76"/>
      <c r="E3610" s="76" t="str">
        <f>IF(D3610="","",IFERROR(VLOOKUP(D3610,Cadastro!$C$9:$D$1009,2,FALSE),"NOT FOUND"))</f>
        <v/>
      </c>
      <c r="F3610" s="94"/>
      <c r="G3610" s="76"/>
      <c r="H3610" s="81" t="str">
        <f>IFERROR(F3610*VLOOKUP(D3610,Saldo!$P$8:$U$1009,6,FALSE),"")</f>
        <v/>
      </c>
      <c r="I3610" s="78" t="str">
        <f>IFERROR(IF(D3610="","",VLOOKUP(D3610,Saldo!$P$8:$Q$1009,2,FALSE)),"")</f>
        <v/>
      </c>
      <c r="J3610" s="76"/>
      <c r="K3610" s="74" t="str">
        <f t="shared" si="56"/>
        <v/>
      </c>
    </row>
    <row r="3611" spans="1:11" ht="18.95" customHeight="1" x14ac:dyDescent="0.25">
      <c r="A3611" s="52"/>
      <c r="C3611" s="185"/>
      <c r="D3611" s="76"/>
      <c r="E3611" s="76" t="str">
        <f>IF(D3611="","",IFERROR(VLOOKUP(D3611,Cadastro!$C$9:$D$1009,2,FALSE),"NOT FOUND"))</f>
        <v/>
      </c>
      <c r="F3611" s="94"/>
      <c r="G3611" s="76"/>
      <c r="H3611" s="81" t="str">
        <f>IFERROR(F3611*VLOOKUP(D3611,Saldo!$P$8:$U$1009,6,FALSE),"")</f>
        <v/>
      </c>
      <c r="I3611" s="78" t="str">
        <f>IFERROR(IF(D3611="","",VLOOKUP(D3611,Saldo!$P$8:$Q$1009,2,FALSE)),"")</f>
        <v/>
      </c>
      <c r="J3611" s="76"/>
      <c r="K3611" s="74" t="str">
        <f t="shared" si="56"/>
        <v/>
      </c>
    </row>
    <row r="3612" spans="1:11" ht="18.95" customHeight="1" x14ac:dyDescent="0.25">
      <c r="A3612" s="52"/>
      <c r="C3612" s="185"/>
      <c r="D3612" s="76"/>
      <c r="E3612" s="76" t="str">
        <f>IF(D3612="","",IFERROR(VLOOKUP(D3612,Cadastro!$C$9:$D$1009,2,FALSE),"NOT FOUND"))</f>
        <v/>
      </c>
      <c r="F3612" s="94"/>
      <c r="G3612" s="76"/>
      <c r="H3612" s="81" t="str">
        <f>IFERROR(F3612*VLOOKUP(D3612,Saldo!$P$8:$U$1009,6,FALSE),"")</f>
        <v/>
      </c>
      <c r="I3612" s="78" t="str">
        <f>IFERROR(IF(D3612="","",VLOOKUP(D3612,Saldo!$P$8:$Q$1009,2,FALSE)),"")</f>
        <v/>
      </c>
      <c r="J3612" s="76"/>
      <c r="K3612" s="74" t="str">
        <f t="shared" si="56"/>
        <v/>
      </c>
    </row>
    <row r="3613" spans="1:11" ht="18.95" customHeight="1" x14ac:dyDescent="0.25">
      <c r="A3613" s="52"/>
      <c r="C3613" s="185"/>
      <c r="D3613" s="76"/>
      <c r="E3613" s="76" t="str">
        <f>IF(D3613="","",IFERROR(VLOOKUP(D3613,Cadastro!$C$9:$D$1009,2,FALSE),"NOT FOUND"))</f>
        <v/>
      </c>
      <c r="F3613" s="94"/>
      <c r="G3613" s="76"/>
      <c r="H3613" s="81" t="str">
        <f>IFERROR(F3613*VLOOKUP(D3613,Saldo!$P$8:$U$1009,6,FALSE),"")</f>
        <v/>
      </c>
      <c r="I3613" s="78" t="str">
        <f>IFERROR(IF(D3613="","",VLOOKUP(D3613,Saldo!$P$8:$Q$1009,2,FALSE)),"")</f>
        <v/>
      </c>
      <c r="J3613" s="76"/>
      <c r="K3613" s="74" t="str">
        <f t="shared" si="56"/>
        <v/>
      </c>
    </row>
    <row r="3614" spans="1:11" ht="18.95" customHeight="1" x14ac:dyDescent="0.25">
      <c r="A3614" s="52"/>
      <c r="C3614" s="185"/>
      <c r="D3614" s="76"/>
      <c r="E3614" s="76" t="str">
        <f>IF(D3614="","",IFERROR(VLOOKUP(D3614,Cadastro!$C$9:$D$1009,2,FALSE),"NOT FOUND"))</f>
        <v/>
      </c>
      <c r="F3614" s="94"/>
      <c r="G3614" s="76"/>
      <c r="H3614" s="81" t="str">
        <f>IFERROR(F3614*VLOOKUP(D3614,Saldo!$P$8:$U$1009,6,FALSE),"")</f>
        <v/>
      </c>
      <c r="I3614" s="78" t="str">
        <f>IFERROR(IF(D3614="","",VLOOKUP(D3614,Saldo!$P$8:$Q$1009,2,FALSE)),"")</f>
        <v/>
      </c>
      <c r="J3614" s="76"/>
      <c r="K3614" s="74" t="str">
        <f t="shared" si="56"/>
        <v/>
      </c>
    </row>
    <row r="3615" spans="1:11" ht="18.95" customHeight="1" x14ac:dyDescent="0.25">
      <c r="A3615" s="52"/>
      <c r="C3615" s="185"/>
      <c r="D3615" s="76"/>
      <c r="E3615" s="76" t="str">
        <f>IF(D3615="","",IFERROR(VLOOKUP(D3615,Cadastro!$C$9:$D$1009,2,FALSE),"NOT FOUND"))</f>
        <v/>
      </c>
      <c r="F3615" s="94"/>
      <c r="G3615" s="76"/>
      <c r="H3615" s="81" t="str">
        <f>IFERROR(F3615*VLOOKUP(D3615,Saldo!$P$8:$U$1009,6,FALSE),"")</f>
        <v/>
      </c>
      <c r="I3615" s="78" t="str">
        <f>IFERROR(IF(D3615="","",VLOOKUP(D3615,Saldo!$P$8:$Q$1009,2,FALSE)),"")</f>
        <v/>
      </c>
      <c r="J3615" s="76"/>
      <c r="K3615" s="74" t="str">
        <f t="shared" si="56"/>
        <v/>
      </c>
    </row>
    <row r="3616" spans="1:11" ht="18.95" customHeight="1" x14ac:dyDescent="0.25">
      <c r="A3616" s="52"/>
      <c r="C3616" s="185"/>
      <c r="D3616" s="76"/>
      <c r="E3616" s="76" t="str">
        <f>IF(D3616="","",IFERROR(VLOOKUP(D3616,Cadastro!$C$9:$D$1009,2,FALSE),"NOT FOUND"))</f>
        <v/>
      </c>
      <c r="F3616" s="94"/>
      <c r="G3616" s="76"/>
      <c r="H3616" s="81" t="str">
        <f>IFERROR(F3616*VLOOKUP(D3616,Saldo!$P$8:$U$1009,6,FALSE),"")</f>
        <v/>
      </c>
      <c r="I3616" s="78" t="str">
        <f>IFERROR(IF(D3616="","",VLOOKUP(D3616,Saldo!$P$8:$Q$1009,2,FALSE)),"")</f>
        <v/>
      </c>
      <c r="J3616" s="76"/>
      <c r="K3616" s="74" t="str">
        <f t="shared" si="56"/>
        <v/>
      </c>
    </row>
    <row r="3617" spans="1:11" ht="18.95" customHeight="1" x14ac:dyDescent="0.25">
      <c r="A3617" s="52"/>
      <c r="C3617" s="185"/>
      <c r="D3617" s="76"/>
      <c r="E3617" s="76" t="str">
        <f>IF(D3617="","",IFERROR(VLOOKUP(D3617,Cadastro!$C$9:$D$1009,2,FALSE),"NOT FOUND"))</f>
        <v/>
      </c>
      <c r="F3617" s="94"/>
      <c r="G3617" s="76"/>
      <c r="H3617" s="81" t="str">
        <f>IFERROR(F3617*VLOOKUP(D3617,Saldo!$P$8:$U$1009,6,FALSE),"")</f>
        <v/>
      </c>
      <c r="I3617" s="78" t="str">
        <f>IFERROR(IF(D3617="","",VLOOKUP(D3617,Saldo!$P$8:$Q$1009,2,FALSE)),"")</f>
        <v/>
      </c>
      <c r="J3617" s="76"/>
      <c r="K3617" s="74" t="str">
        <f t="shared" si="56"/>
        <v/>
      </c>
    </row>
    <row r="3618" spans="1:11" ht="18.95" customHeight="1" x14ac:dyDescent="0.25">
      <c r="A3618" s="52"/>
      <c r="C3618" s="185"/>
      <c r="D3618" s="76"/>
      <c r="E3618" s="76" t="str">
        <f>IF(D3618="","",IFERROR(VLOOKUP(D3618,Cadastro!$C$9:$D$1009,2,FALSE),"NOT FOUND"))</f>
        <v/>
      </c>
      <c r="F3618" s="94"/>
      <c r="G3618" s="76"/>
      <c r="H3618" s="81" t="str">
        <f>IFERROR(F3618*VLOOKUP(D3618,Saldo!$P$8:$U$1009,6,FALSE),"")</f>
        <v/>
      </c>
      <c r="I3618" s="78" t="str">
        <f>IFERROR(IF(D3618="","",VLOOKUP(D3618,Saldo!$P$8:$Q$1009,2,FALSE)),"")</f>
        <v/>
      </c>
      <c r="J3618" s="76"/>
      <c r="K3618" s="74" t="str">
        <f t="shared" si="56"/>
        <v/>
      </c>
    </row>
    <row r="3619" spans="1:11" ht="18.95" customHeight="1" x14ac:dyDescent="0.25">
      <c r="A3619" s="52"/>
      <c r="C3619" s="185"/>
      <c r="D3619" s="76"/>
      <c r="E3619" s="76" t="str">
        <f>IF(D3619="","",IFERROR(VLOOKUP(D3619,Cadastro!$C$9:$D$1009,2,FALSE),"NOT FOUND"))</f>
        <v/>
      </c>
      <c r="F3619" s="94"/>
      <c r="G3619" s="76"/>
      <c r="H3619" s="81" t="str">
        <f>IFERROR(F3619*VLOOKUP(D3619,Saldo!$P$8:$U$1009,6,FALSE),"")</f>
        <v/>
      </c>
      <c r="I3619" s="78" t="str">
        <f>IFERROR(IF(D3619="","",VLOOKUP(D3619,Saldo!$P$8:$Q$1009,2,FALSE)),"")</f>
        <v/>
      </c>
      <c r="J3619" s="76"/>
      <c r="K3619" s="74" t="str">
        <f t="shared" si="56"/>
        <v/>
      </c>
    </row>
    <row r="3620" spans="1:11" ht="18.95" customHeight="1" x14ac:dyDescent="0.25">
      <c r="A3620" s="52"/>
      <c r="C3620" s="185"/>
      <c r="D3620" s="76"/>
      <c r="E3620" s="76" t="str">
        <f>IF(D3620="","",IFERROR(VLOOKUP(D3620,Cadastro!$C$9:$D$1009,2,FALSE),"NOT FOUND"))</f>
        <v/>
      </c>
      <c r="F3620" s="94"/>
      <c r="G3620" s="76"/>
      <c r="H3620" s="81" t="str">
        <f>IFERROR(F3620*VLOOKUP(D3620,Saldo!$P$8:$U$1009,6,FALSE),"")</f>
        <v/>
      </c>
      <c r="I3620" s="78" t="str">
        <f>IFERROR(IF(D3620="","",VLOOKUP(D3620,Saldo!$P$8:$Q$1009,2,FALSE)),"")</f>
        <v/>
      </c>
      <c r="J3620" s="76"/>
      <c r="K3620" s="74" t="str">
        <f t="shared" si="56"/>
        <v/>
      </c>
    </row>
    <row r="3621" spans="1:11" ht="18.95" customHeight="1" x14ac:dyDescent="0.25">
      <c r="A3621" s="52"/>
      <c r="C3621" s="185"/>
      <c r="D3621" s="76"/>
      <c r="E3621" s="76" t="str">
        <f>IF(D3621="","",IFERROR(VLOOKUP(D3621,Cadastro!$C$9:$D$1009,2,FALSE),"NOT FOUND"))</f>
        <v/>
      </c>
      <c r="F3621" s="94"/>
      <c r="G3621" s="76"/>
      <c r="H3621" s="81" t="str">
        <f>IFERROR(F3621*VLOOKUP(D3621,Saldo!$P$8:$U$1009,6,FALSE),"")</f>
        <v/>
      </c>
      <c r="I3621" s="78" t="str">
        <f>IFERROR(IF(D3621="","",VLOOKUP(D3621,Saldo!$P$8:$Q$1009,2,FALSE)),"")</f>
        <v/>
      </c>
      <c r="J3621" s="76"/>
      <c r="K3621" s="74" t="str">
        <f t="shared" si="56"/>
        <v/>
      </c>
    </row>
    <row r="3622" spans="1:11" ht="18.95" customHeight="1" x14ac:dyDescent="0.25">
      <c r="A3622" s="52"/>
      <c r="C3622" s="185"/>
      <c r="D3622" s="76"/>
      <c r="E3622" s="76" t="str">
        <f>IF(D3622="","",IFERROR(VLOOKUP(D3622,Cadastro!$C$9:$D$1009,2,FALSE),"NOT FOUND"))</f>
        <v/>
      </c>
      <c r="F3622" s="94"/>
      <c r="G3622" s="76"/>
      <c r="H3622" s="81" t="str">
        <f>IFERROR(F3622*VLOOKUP(D3622,Saldo!$P$8:$U$1009,6,FALSE),"")</f>
        <v/>
      </c>
      <c r="I3622" s="78" t="str">
        <f>IFERROR(IF(D3622="","",VLOOKUP(D3622,Saldo!$P$8:$Q$1009,2,FALSE)),"")</f>
        <v/>
      </c>
      <c r="J3622" s="76"/>
      <c r="K3622" s="74" t="str">
        <f t="shared" si="56"/>
        <v/>
      </c>
    </row>
    <row r="3623" spans="1:11" ht="18.95" customHeight="1" x14ac:dyDescent="0.25">
      <c r="A3623" s="52"/>
      <c r="C3623" s="185"/>
      <c r="D3623" s="76"/>
      <c r="E3623" s="76" t="str">
        <f>IF(D3623="","",IFERROR(VLOOKUP(D3623,Cadastro!$C$9:$D$1009,2,FALSE),"NOT FOUND"))</f>
        <v/>
      </c>
      <c r="F3623" s="94"/>
      <c r="G3623" s="76"/>
      <c r="H3623" s="81" t="str">
        <f>IFERROR(F3623*VLOOKUP(D3623,Saldo!$P$8:$U$1009,6,FALSE),"")</f>
        <v/>
      </c>
      <c r="I3623" s="78" t="str">
        <f>IFERROR(IF(D3623="","",VLOOKUP(D3623,Saldo!$P$8:$Q$1009,2,FALSE)),"")</f>
        <v/>
      </c>
      <c r="J3623" s="76"/>
      <c r="K3623" s="74" t="str">
        <f t="shared" si="56"/>
        <v/>
      </c>
    </row>
    <row r="3624" spans="1:11" ht="18.95" customHeight="1" x14ac:dyDescent="0.25">
      <c r="A3624" s="52"/>
      <c r="C3624" s="185"/>
      <c r="D3624" s="76"/>
      <c r="E3624" s="76" t="str">
        <f>IF(D3624="","",IFERROR(VLOOKUP(D3624,Cadastro!$C$9:$D$1009,2,FALSE),"NOT FOUND"))</f>
        <v/>
      </c>
      <c r="F3624" s="94"/>
      <c r="G3624" s="76"/>
      <c r="H3624" s="81" t="str">
        <f>IFERROR(F3624*VLOOKUP(D3624,Saldo!$P$8:$U$1009,6,FALSE),"")</f>
        <v/>
      </c>
      <c r="I3624" s="78" t="str">
        <f>IFERROR(IF(D3624="","",VLOOKUP(D3624,Saldo!$P$8:$Q$1009,2,FALSE)),"")</f>
        <v/>
      </c>
      <c r="J3624" s="76"/>
      <c r="K3624" s="74" t="str">
        <f t="shared" si="56"/>
        <v/>
      </c>
    </row>
    <row r="3625" spans="1:11" ht="18.95" customHeight="1" x14ac:dyDescent="0.25">
      <c r="A3625" s="52"/>
      <c r="C3625" s="185"/>
      <c r="D3625" s="76"/>
      <c r="E3625" s="76" t="str">
        <f>IF(D3625="","",IFERROR(VLOOKUP(D3625,Cadastro!$C$9:$D$1009,2,FALSE),"NOT FOUND"))</f>
        <v/>
      </c>
      <c r="F3625" s="94"/>
      <c r="G3625" s="76"/>
      <c r="H3625" s="81" t="str">
        <f>IFERROR(F3625*VLOOKUP(D3625,Saldo!$P$8:$U$1009,6,FALSE),"")</f>
        <v/>
      </c>
      <c r="I3625" s="78" t="str">
        <f>IFERROR(IF(D3625="","",VLOOKUP(D3625,Saldo!$P$8:$Q$1009,2,FALSE)),"")</f>
        <v/>
      </c>
      <c r="J3625" s="76"/>
      <c r="K3625" s="74" t="str">
        <f t="shared" si="56"/>
        <v/>
      </c>
    </row>
    <row r="3626" spans="1:11" ht="18.95" customHeight="1" x14ac:dyDescent="0.25">
      <c r="A3626" s="52"/>
      <c r="C3626" s="185"/>
      <c r="D3626" s="76"/>
      <c r="E3626" s="76" t="str">
        <f>IF(D3626="","",IFERROR(VLOOKUP(D3626,Cadastro!$C$9:$D$1009,2,FALSE),"NOT FOUND"))</f>
        <v/>
      </c>
      <c r="F3626" s="94"/>
      <c r="G3626" s="76"/>
      <c r="H3626" s="81" t="str">
        <f>IFERROR(F3626*VLOOKUP(D3626,Saldo!$P$8:$U$1009,6,FALSE),"")</f>
        <v/>
      </c>
      <c r="I3626" s="78" t="str">
        <f>IFERROR(IF(D3626="","",VLOOKUP(D3626,Saldo!$P$8:$Q$1009,2,FALSE)),"")</f>
        <v/>
      </c>
      <c r="J3626" s="76"/>
      <c r="K3626" s="74" t="str">
        <f t="shared" si="56"/>
        <v/>
      </c>
    </row>
    <row r="3627" spans="1:11" ht="18.95" customHeight="1" x14ac:dyDescent="0.25">
      <c r="A3627" s="52"/>
      <c r="C3627" s="185"/>
      <c r="D3627" s="76"/>
      <c r="E3627" s="76" t="str">
        <f>IF(D3627="","",IFERROR(VLOOKUP(D3627,Cadastro!$C$9:$D$1009,2,FALSE),"NOT FOUND"))</f>
        <v/>
      </c>
      <c r="F3627" s="94"/>
      <c r="G3627" s="76"/>
      <c r="H3627" s="81" t="str">
        <f>IFERROR(F3627*VLOOKUP(D3627,Saldo!$P$8:$U$1009,6,FALSE),"")</f>
        <v/>
      </c>
      <c r="I3627" s="78" t="str">
        <f>IFERROR(IF(D3627="","",VLOOKUP(D3627,Saldo!$P$8:$Q$1009,2,FALSE)),"")</f>
        <v/>
      </c>
      <c r="J3627" s="76"/>
      <c r="K3627" s="74" t="str">
        <f t="shared" si="56"/>
        <v/>
      </c>
    </row>
    <row r="3628" spans="1:11" ht="18.95" customHeight="1" x14ac:dyDescent="0.25">
      <c r="A3628" s="52"/>
      <c r="C3628" s="185"/>
      <c r="D3628" s="76"/>
      <c r="E3628" s="76" t="str">
        <f>IF(D3628="","",IFERROR(VLOOKUP(D3628,Cadastro!$C$9:$D$1009,2,FALSE),"NOT FOUND"))</f>
        <v/>
      </c>
      <c r="F3628" s="94"/>
      <c r="G3628" s="76"/>
      <c r="H3628" s="81" t="str">
        <f>IFERROR(F3628*VLOOKUP(D3628,Saldo!$P$8:$U$1009,6,FALSE),"")</f>
        <v/>
      </c>
      <c r="I3628" s="78" t="str">
        <f>IFERROR(IF(D3628="","",VLOOKUP(D3628,Saldo!$P$8:$Q$1009,2,FALSE)),"")</f>
        <v/>
      </c>
      <c r="J3628" s="76"/>
      <c r="K3628" s="74" t="str">
        <f t="shared" si="56"/>
        <v/>
      </c>
    </row>
    <row r="3629" spans="1:11" ht="18.95" customHeight="1" x14ac:dyDescent="0.25">
      <c r="A3629" s="52"/>
      <c r="C3629" s="185"/>
      <c r="D3629" s="76"/>
      <c r="E3629" s="76" t="str">
        <f>IF(D3629="","",IFERROR(VLOOKUP(D3629,Cadastro!$C$9:$D$1009,2,FALSE),"NOT FOUND"))</f>
        <v/>
      </c>
      <c r="F3629" s="94"/>
      <c r="G3629" s="76"/>
      <c r="H3629" s="81" t="str">
        <f>IFERROR(F3629*VLOOKUP(D3629,Saldo!$P$8:$U$1009,6,FALSE),"")</f>
        <v/>
      </c>
      <c r="I3629" s="78" t="str">
        <f>IFERROR(IF(D3629="","",VLOOKUP(D3629,Saldo!$P$8:$Q$1009,2,FALSE)),"")</f>
        <v/>
      </c>
      <c r="J3629" s="76"/>
      <c r="K3629" s="74" t="str">
        <f t="shared" si="56"/>
        <v/>
      </c>
    </row>
    <row r="3630" spans="1:11" ht="18.95" customHeight="1" x14ac:dyDescent="0.25">
      <c r="A3630" s="52"/>
      <c r="C3630" s="185"/>
      <c r="D3630" s="76"/>
      <c r="E3630" s="76" t="str">
        <f>IF(D3630="","",IFERROR(VLOOKUP(D3630,Cadastro!$C$9:$D$1009,2,FALSE),"NOT FOUND"))</f>
        <v/>
      </c>
      <c r="F3630" s="94"/>
      <c r="G3630" s="76"/>
      <c r="H3630" s="81" t="str">
        <f>IFERROR(F3630*VLOOKUP(D3630,Saldo!$P$8:$U$1009,6,FALSE),"")</f>
        <v/>
      </c>
      <c r="I3630" s="78" t="str">
        <f>IFERROR(IF(D3630="","",VLOOKUP(D3630,Saldo!$P$8:$Q$1009,2,FALSE)),"")</f>
        <v/>
      </c>
      <c r="J3630" s="76"/>
      <c r="K3630" s="74" t="str">
        <f t="shared" si="56"/>
        <v/>
      </c>
    </row>
    <row r="3631" spans="1:11" ht="18.95" customHeight="1" x14ac:dyDescent="0.25">
      <c r="A3631" s="52"/>
      <c r="C3631" s="185"/>
      <c r="D3631" s="76"/>
      <c r="E3631" s="76" t="str">
        <f>IF(D3631="","",IFERROR(VLOOKUP(D3631,Cadastro!$C$9:$D$1009,2,FALSE),"NOT FOUND"))</f>
        <v/>
      </c>
      <c r="F3631" s="94"/>
      <c r="G3631" s="76"/>
      <c r="H3631" s="81" t="str">
        <f>IFERROR(F3631*VLOOKUP(D3631,Saldo!$P$8:$U$1009,6,FALSE),"")</f>
        <v/>
      </c>
      <c r="I3631" s="78" t="str">
        <f>IFERROR(IF(D3631="","",VLOOKUP(D3631,Saldo!$P$8:$Q$1009,2,FALSE)),"")</f>
        <v/>
      </c>
      <c r="J3631" s="76"/>
      <c r="K3631" s="74" t="str">
        <f t="shared" si="56"/>
        <v/>
      </c>
    </row>
    <row r="3632" spans="1:11" ht="18.95" customHeight="1" x14ac:dyDescent="0.25">
      <c r="A3632" s="52"/>
      <c r="C3632" s="185"/>
      <c r="D3632" s="76"/>
      <c r="E3632" s="76" t="str">
        <f>IF(D3632="","",IFERROR(VLOOKUP(D3632,Cadastro!$C$9:$D$1009,2,FALSE),"NOT FOUND"))</f>
        <v/>
      </c>
      <c r="F3632" s="94"/>
      <c r="G3632" s="76"/>
      <c r="H3632" s="81" t="str">
        <f>IFERROR(F3632*VLOOKUP(D3632,Saldo!$P$8:$U$1009,6,FALSE),"")</f>
        <v/>
      </c>
      <c r="I3632" s="78" t="str">
        <f>IFERROR(IF(D3632="","",VLOOKUP(D3632,Saldo!$P$8:$Q$1009,2,FALSE)),"")</f>
        <v/>
      </c>
      <c r="J3632" s="76"/>
      <c r="K3632" s="74" t="str">
        <f t="shared" si="56"/>
        <v/>
      </c>
    </row>
    <row r="3633" spans="1:11" ht="18.95" customHeight="1" x14ac:dyDescent="0.25">
      <c r="A3633" s="52"/>
      <c r="C3633" s="185"/>
      <c r="D3633" s="76"/>
      <c r="E3633" s="76" t="str">
        <f>IF(D3633="","",IFERROR(VLOOKUP(D3633,Cadastro!$C$9:$D$1009,2,FALSE),"NOT FOUND"))</f>
        <v/>
      </c>
      <c r="F3633" s="94"/>
      <c r="G3633" s="76"/>
      <c r="H3633" s="81" t="str">
        <f>IFERROR(F3633*VLOOKUP(D3633,Saldo!$P$8:$U$1009,6,FALSE),"")</f>
        <v/>
      </c>
      <c r="I3633" s="78" t="str">
        <f>IFERROR(IF(D3633="","",VLOOKUP(D3633,Saldo!$P$8:$Q$1009,2,FALSE)),"")</f>
        <v/>
      </c>
      <c r="J3633" s="76"/>
      <c r="K3633" s="74" t="str">
        <f t="shared" si="56"/>
        <v/>
      </c>
    </row>
    <row r="3634" spans="1:11" ht="18.95" customHeight="1" x14ac:dyDescent="0.25">
      <c r="A3634" s="52"/>
      <c r="C3634" s="185"/>
      <c r="D3634" s="76"/>
      <c r="E3634" s="76" t="str">
        <f>IF(D3634="","",IFERROR(VLOOKUP(D3634,Cadastro!$C$9:$D$1009,2,FALSE),"NOT FOUND"))</f>
        <v/>
      </c>
      <c r="F3634" s="94"/>
      <c r="G3634" s="76"/>
      <c r="H3634" s="81" t="str">
        <f>IFERROR(F3634*VLOOKUP(D3634,Saldo!$P$8:$U$1009,6,FALSE),"")</f>
        <v/>
      </c>
      <c r="I3634" s="78" t="str">
        <f>IFERROR(IF(D3634="","",VLOOKUP(D3634,Saldo!$P$8:$Q$1009,2,FALSE)),"")</f>
        <v/>
      </c>
      <c r="J3634" s="76"/>
      <c r="K3634" s="74" t="str">
        <f t="shared" si="56"/>
        <v/>
      </c>
    </row>
    <row r="3635" spans="1:11" ht="18.95" customHeight="1" x14ac:dyDescent="0.25">
      <c r="A3635" s="52"/>
      <c r="C3635" s="185"/>
      <c r="D3635" s="76"/>
      <c r="E3635" s="76" t="str">
        <f>IF(D3635="","",IFERROR(VLOOKUP(D3635,Cadastro!$C$9:$D$1009,2,FALSE),"NOT FOUND"))</f>
        <v/>
      </c>
      <c r="F3635" s="94"/>
      <c r="G3635" s="76"/>
      <c r="H3635" s="81" t="str">
        <f>IFERROR(F3635*VLOOKUP(D3635,Saldo!$P$8:$U$1009,6,FALSE),"")</f>
        <v/>
      </c>
      <c r="I3635" s="78" t="str">
        <f>IFERROR(IF(D3635="","",VLOOKUP(D3635,Saldo!$P$8:$Q$1009,2,FALSE)),"")</f>
        <v/>
      </c>
      <c r="J3635" s="76"/>
      <c r="K3635" s="74" t="str">
        <f t="shared" si="56"/>
        <v/>
      </c>
    </row>
    <row r="3636" spans="1:11" ht="18.95" customHeight="1" x14ac:dyDescent="0.25">
      <c r="A3636" s="52"/>
      <c r="C3636" s="185"/>
      <c r="D3636" s="76"/>
      <c r="E3636" s="76" t="str">
        <f>IF(D3636="","",IFERROR(VLOOKUP(D3636,Cadastro!$C$9:$D$1009,2,FALSE),"NOT FOUND"))</f>
        <v/>
      </c>
      <c r="F3636" s="94"/>
      <c r="G3636" s="76"/>
      <c r="H3636" s="81" t="str">
        <f>IFERROR(F3636*VLOOKUP(D3636,Saldo!$P$8:$U$1009,6,FALSE),"")</f>
        <v/>
      </c>
      <c r="I3636" s="78" t="str">
        <f>IFERROR(IF(D3636="","",VLOOKUP(D3636,Saldo!$P$8:$Q$1009,2,FALSE)),"")</f>
        <v/>
      </c>
      <c r="J3636" s="76"/>
      <c r="K3636" s="74" t="str">
        <f t="shared" si="56"/>
        <v/>
      </c>
    </row>
    <row r="3637" spans="1:11" ht="18.95" customHeight="1" x14ac:dyDescent="0.25">
      <c r="A3637" s="52"/>
      <c r="C3637" s="185"/>
      <c r="D3637" s="76"/>
      <c r="E3637" s="76" t="str">
        <f>IF(D3637="","",IFERROR(VLOOKUP(D3637,Cadastro!$C$9:$D$1009,2,FALSE),"NOT FOUND"))</f>
        <v/>
      </c>
      <c r="F3637" s="94"/>
      <c r="G3637" s="76"/>
      <c r="H3637" s="81" t="str">
        <f>IFERROR(F3637*VLOOKUP(D3637,Saldo!$P$8:$U$1009,6,FALSE),"")</f>
        <v/>
      </c>
      <c r="I3637" s="78" t="str">
        <f>IFERROR(IF(D3637="","",VLOOKUP(D3637,Saldo!$P$8:$Q$1009,2,FALSE)),"")</f>
        <v/>
      </c>
      <c r="J3637" s="76"/>
      <c r="K3637" s="74" t="str">
        <f t="shared" si="56"/>
        <v/>
      </c>
    </row>
    <row r="3638" spans="1:11" ht="18.95" customHeight="1" x14ac:dyDescent="0.25">
      <c r="A3638" s="52"/>
      <c r="C3638" s="185"/>
      <c r="D3638" s="76"/>
      <c r="E3638" s="76" t="str">
        <f>IF(D3638="","",IFERROR(VLOOKUP(D3638,Cadastro!$C$9:$D$1009,2,FALSE),"NOT FOUND"))</f>
        <v/>
      </c>
      <c r="F3638" s="94"/>
      <c r="G3638" s="76"/>
      <c r="H3638" s="81" t="str">
        <f>IFERROR(F3638*VLOOKUP(D3638,Saldo!$P$8:$U$1009,6,FALSE),"")</f>
        <v/>
      </c>
      <c r="I3638" s="78" t="str">
        <f>IFERROR(IF(D3638="","",VLOOKUP(D3638,Saldo!$P$8:$Q$1009,2,FALSE)),"")</f>
        <v/>
      </c>
      <c r="J3638" s="76"/>
      <c r="K3638" s="74" t="str">
        <f t="shared" si="56"/>
        <v/>
      </c>
    </row>
    <row r="3639" spans="1:11" ht="18.95" customHeight="1" x14ac:dyDescent="0.25">
      <c r="A3639" s="52"/>
      <c r="C3639" s="185"/>
      <c r="D3639" s="76"/>
      <c r="E3639" s="76" t="str">
        <f>IF(D3639="","",IFERROR(VLOOKUP(D3639,Cadastro!$C$9:$D$1009,2,FALSE),"NOT FOUND"))</f>
        <v/>
      </c>
      <c r="F3639" s="94"/>
      <c r="G3639" s="76"/>
      <c r="H3639" s="81" t="str">
        <f>IFERROR(F3639*VLOOKUP(D3639,Saldo!$P$8:$U$1009,6,FALSE),"")</f>
        <v/>
      </c>
      <c r="I3639" s="78" t="str">
        <f>IFERROR(IF(D3639="","",VLOOKUP(D3639,Saldo!$P$8:$Q$1009,2,FALSE)),"")</f>
        <v/>
      </c>
      <c r="J3639" s="76"/>
      <c r="K3639" s="74" t="str">
        <f t="shared" si="56"/>
        <v/>
      </c>
    </row>
    <row r="3640" spans="1:11" ht="18.95" customHeight="1" x14ac:dyDescent="0.25">
      <c r="A3640" s="52"/>
      <c r="C3640" s="185"/>
      <c r="D3640" s="76"/>
      <c r="E3640" s="76" t="str">
        <f>IF(D3640="","",IFERROR(VLOOKUP(D3640,Cadastro!$C$9:$D$1009,2,FALSE),"NOT FOUND"))</f>
        <v/>
      </c>
      <c r="F3640" s="94"/>
      <c r="G3640" s="76"/>
      <c r="H3640" s="81" t="str">
        <f>IFERROR(F3640*VLOOKUP(D3640,Saldo!$P$8:$U$1009,6,FALSE),"")</f>
        <v/>
      </c>
      <c r="I3640" s="78" t="str">
        <f>IFERROR(IF(D3640="","",VLOOKUP(D3640,Saldo!$P$8:$Q$1009,2,FALSE)),"")</f>
        <v/>
      </c>
      <c r="J3640" s="76"/>
      <c r="K3640" s="74" t="str">
        <f t="shared" si="56"/>
        <v/>
      </c>
    </row>
    <row r="3641" spans="1:11" ht="18.95" customHeight="1" x14ac:dyDescent="0.25">
      <c r="A3641" s="52"/>
      <c r="C3641" s="185"/>
      <c r="D3641" s="76"/>
      <c r="E3641" s="76" t="str">
        <f>IF(D3641="","",IFERROR(VLOOKUP(D3641,Cadastro!$C$9:$D$1009,2,FALSE),"NOT FOUND"))</f>
        <v/>
      </c>
      <c r="F3641" s="94"/>
      <c r="G3641" s="76"/>
      <c r="H3641" s="81" t="str">
        <f>IFERROR(F3641*VLOOKUP(D3641,Saldo!$P$8:$U$1009,6,FALSE),"")</f>
        <v/>
      </c>
      <c r="I3641" s="78" t="str">
        <f>IFERROR(IF(D3641="","",VLOOKUP(D3641,Saldo!$P$8:$Q$1009,2,FALSE)),"")</f>
        <v/>
      </c>
      <c r="J3641" s="76"/>
      <c r="K3641" s="74" t="str">
        <f t="shared" si="56"/>
        <v/>
      </c>
    </row>
    <row r="3642" spans="1:11" ht="18.95" customHeight="1" x14ac:dyDescent="0.25">
      <c r="A3642" s="52"/>
      <c r="C3642" s="185"/>
      <c r="D3642" s="76"/>
      <c r="E3642" s="76" t="str">
        <f>IF(D3642="","",IFERROR(VLOOKUP(D3642,Cadastro!$C$9:$D$1009,2,FALSE),"NOT FOUND"))</f>
        <v/>
      </c>
      <c r="F3642" s="94"/>
      <c r="G3642" s="76"/>
      <c r="H3642" s="81" t="str">
        <f>IFERROR(F3642*VLOOKUP(D3642,Saldo!$P$8:$U$1009,6,FALSE),"")</f>
        <v/>
      </c>
      <c r="I3642" s="78" t="str">
        <f>IFERROR(IF(D3642="","",VLOOKUP(D3642,Saldo!$P$8:$Q$1009,2,FALSE)),"")</f>
        <v/>
      </c>
      <c r="J3642" s="76"/>
      <c r="K3642" s="74" t="str">
        <f t="shared" si="56"/>
        <v/>
      </c>
    </row>
    <row r="3643" spans="1:11" ht="18.95" customHeight="1" x14ac:dyDescent="0.25">
      <c r="A3643" s="52"/>
      <c r="C3643" s="185"/>
      <c r="D3643" s="76"/>
      <c r="E3643" s="76" t="str">
        <f>IF(D3643="","",IFERROR(VLOOKUP(D3643,Cadastro!$C$9:$D$1009,2,FALSE),"NOT FOUND"))</f>
        <v/>
      </c>
      <c r="F3643" s="94"/>
      <c r="G3643" s="76"/>
      <c r="H3643" s="81" t="str">
        <f>IFERROR(F3643*VLOOKUP(D3643,Saldo!$P$8:$U$1009,6,FALSE),"")</f>
        <v/>
      </c>
      <c r="I3643" s="78" t="str">
        <f>IFERROR(IF(D3643="","",VLOOKUP(D3643,Saldo!$P$8:$Q$1009,2,FALSE)),"")</f>
        <v/>
      </c>
      <c r="J3643" s="76"/>
      <c r="K3643" s="74" t="str">
        <f t="shared" si="56"/>
        <v/>
      </c>
    </row>
    <row r="3644" spans="1:11" ht="18.95" customHeight="1" x14ac:dyDescent="0.25">
      <c r="A3644" s="52"/>
      <c r="C3644" s="185"/>
      <c r="D3644" s="76"/>
      <c r="E3644" s="76" t="str">
        <f>IF(D3644="","",IFERROR(VLOOKUP(D3644,Cadastro!$C$9:$D$1009,2,FALSE),"NOT FOUND"))</f>
        <v/>
      </c>
      <c r="F3644" s="94"/>
      <c r="G3644" s="76"/>
      <c r="H3644" s="81" t="str">
        <f>IFERROR(F3644*VLOOKUP(D3644,Saldo!$P$8:$U$1009,6,FALSE),"")</f>
        <v/>
      </c>
      <c r="I3644" s="78" t="str">
        <f>IFERROR(IF(D3644="","",VLOOKUP(D3644,Saldo!$P$8:$Q$1009,2,FALSE)),"")</f>
        <v/>
      </c>
      <c r="J3644" s="76"/>
      <c r="K3644" s="74" t="str">
        <f t="shared" si="56"/>
        <v/>
      </c>
    </row>
    <row r="3645" spans="1:11" ht="18.95" customHeight="1" x14ac:dyDescent="0.25">
      <c r="A3645" s="52"/>
      <c r="C3645" s="185"/>
      <c r="D3645" s="76"/>
      <c r="E3645" s="76" t="str">
        <f>IF(D3645="","",IFERROR(VLOOKUP(D3645,Cadastro!$C$9:$D$1009,2,FALSE),"NOT FOUND"))</f>
        <v/>
      </c>
      <c r="F3645" s="94"/>
      <c r="G3645" s="76"/>
      <c r="H3645" s="81" t="str">
        <f>IFERROR(F3645*VLOOKUP(D3645,Saldo!$P$8:$U$1009,6,FALSE),"")</f>
        <v/>
      </c>
      <c r="I3645" s="78" t="str">
        <f>IFERROR(IF(D3645="","",VLOOKUP(D3645,Saldo!$P$8:$Q$1009,2,FALSE)),"")</f>
        <v/>
      </c>
      <c r="J3645" s="76"/>
      <c r="K3645" s="74" t="str">
        <f t="shared" si="56"/>
        <v/>
      </c>
    </row>
    <row r="3646" spans="1:11" ht="18.95" customHeight="1" x14ac:dyDescent="0.25">
      <c r="A3646" s="52"/>
      <c r="C3646" s="185"/>
      <c r="D3646" s="76"/>
      <c r="E3646" s="76" t="str">
        <f>IF(D3646="","",IFERROR(VLOOKUP(D3646,Cadastro!$C$9:$D$1009,2,FALSE),"NOT FOUND"))</f>
        <v/>
      </c>
      <c r="F3646" s="94"/>
      <c r="G3646" s="76"/>
      <c r="H3646" s="81" t="str">
        <f>IFERROR(F3646*VLOOKUP(D3646,Saldo!$P$8:$U$1009,6,FALSE),"")</f>
        <v/>
      </c>
      <c r="I3646" s="78" t="str">
        <f>IFERROR(IF(D3646="","",VLOOKUP(D3646,Saldo!$P$8:$Q$1009,2,FALSE)),"")</f>
        <v/>
      </c>
      <c r="J3646" s="76"/>
      <c r="K3646" s="74" t="str">
        <f t="shared" si="56"/>
        <v/>
      </c>
    </row>
    <row r="3647" spans="1:11" ht="18.95" customHeight="1" x14ac:dyDescent="0.25">
      <c r="A3647" s="52"/>
      <c r="C3647" s="185"/>
      <c r="D3647" s="76"/>
      <c r="E3647" s="76" t="str">
        <f>IF(D3647="","",IFERROR(VLOOKUP(D3647,Cadastro!$C$9:$D$1009,2,FALSE),"NOT FOUND"))</f>
        <v/>
      </c>
      <c r="F3647" s="94"/>
      <c r="G3647" s="76"/>
      <c r="H3647" s="81" t="str">
        <f>IFERROR(F3647*VLOOKUP(D3647,Saldo!$P$8:$U$1009,6,FALSE),"")</f>
        <v/>
      </c>
      <c r="I3647" s="78" t="str">
        <f>IFERROR(IF(D3647="","",VLOOKUP(D3647,Saldo!$P$8:$Q$1009,2,FALSE)),"")</f>
        <v/>
      </c>
      <c r="J3647" s="76"/>
      <c r="K3647" s="74" t="str">
        <f t="shared" si="56"/>
        <v/>
      </c>
    </row>
    <row r="3648" spans="1:11" ht="18.95" customHeight="1" x14ac:dyDescent="0.25">
      <c r="A3648" s="52"/>
      <c r="C3648" s="185"/>
      <c r="D3648" s="76"/>
      <c r="E3648" s="76" t="str">
        <f>IF(D3648="","",IFERROR(VLOOKUP(D3648,Cadastro!$C$9:$D$1009,2,FALSE),"NOT FOUND"))</f>
        <v/>
      </c>
      <c r="F3648" s="94"/>
      <c r="G3648" s="76"/>
      <c r="H3648" s="81" t="str">
        <f>IFERROR(F3648*VLOOKUP(D3648,Saldo!$P$8:$U$1009,6,FALSE),"")</f>
        <v/>
      </c>
      <c r="I3648" s="78" t="str">
        <f>IFERROR(IF(D3648="","",VLOOKUP(D3648,Saldo!$P$8:$Q$1009,2,FALSE)),"")</f>
        <v/>
      </c>
      <c r="J3648" s="76"/>
      <c r="K3648" s="74" t="str">
        <f t="shared" si="56"/>
        <v/>
      </c>
    </row>
    <row r="3649" spans="1:11" ht="18.95" customHeight="1" x14ac:dyDescent="0.25">
      <c r="A3649" s="52"/>
      <c r="C3649" s="185"/>
      <c r="D3649" s="76"/>
      <c r="E3649" s="76" t="str">
        <f>IF(D3649="","",IFERROR(VLOOKUP(D3649,Cadastro!$C$9:$D$1009,2,FALSE),"NOT FOUND"))</f>
        <v/>
      </c>
      <c r="F3649" s="94"/>
      <c r="G3649" s="76"/>
      <c r="H3649" s="81" t="str">
        <f>IFERROR(F3649*VLOOKUP(D3649,Saldo!$P$8:$U$1009,6,FALSE),"")</f>
        <v/>
      </c>
      <c r="I3649" s="78" t="str">
        <f>IFERROR(IF(D3649="","",VLOOKUP(D3649,Saldo!$P$8:$Q$1009,2,FALSE)),"")</f>
        <v/>
      </c>
      <c r="J3649" s="76"/>
      <c r="K3649" s="74" t="str">
        <f t="shared" si="56"/>
        <v/>
      </c>
    </row>
    <row r="3650" spans="1:11" ht="18.95" customHeight="1" x14ac:dyDescent="0.25">
      <c r="A3650" s="52"/>
      <c r="C3650" s="185"/>
      <c r="D3650" s="76"/>
      <c r="E3650" s="76" t="str">
        <f>IF(D3650="","",IFERROR(VLOOKUP(D3650,Cadastro!$C$9:$D$1009,2,FALSE),"NOT FOUND"))</f>
        <v/>
      </c>
      <c r="F3650" s="94"/>
      <c r="G3650" s="76"/>
      <c r="H3650" s="81" t="str">
        <f>IFERROR(F3650*VLOOKUP(D3650,Saldo!$P$8:$U$1009,6,FALSE),"")</f>
        <v/>
      </c>
      <c r="I3650" s="78" t="str">
        <f>IFERROR(IF(D3650="","",VLOOKUP(D3650,Saldo!$P$8:$Q$1009,2,FALSE)),"")</f>
        <v/>
      </c>
      <c r="J3650" s="76"/>
      <c r="K3650" s="74" t="str">
        <f t="shared" si="56"/>
        <v/>
      </c>
    </row>
    <row r="3651" spans="1:11" ht="18.95" customHeight="1" x14ac:dyDescent="0.25">
      <c r="A3651" s="52"/>
      <c r="C3651" s="185"/>
      <c r="D3651" s="76"/>
      <c r="E3651" s="76" t="str">
        <f>IF(D3651="","",IFERROR(VLOOKUP(D3651,Cadastro!$C$9:$D$1009,2,FALSE),"NOT FOUND"))</f>
        <v/>
      </c>
      <c r="F3651" s="94"/>
      <c r="G3651" s="76"/>
      <c r="H3651" s="81" t="str">
        <f>IFERROR(F3651*VLOOKUP(D3651,Saldo!$P$8:$U$1009,6,FALSE),"")</f>
        <v/>
      </c>
      <c r="I3651" s="78" t="str">
        <f>IFERROR(IF(D3651="","",VLOOKUP(D3651,Saldo!$P$8:$Q$1009,2,FALSE)),"")</f>
        <v/>
      </c>
      <c r="J3651" s="76"/>
      <c r="K3651" s="74" t="str">
        <f t="shared" si="56"/>
        <v/>
      </c>
    </row>
    <row r="3652" spans="1:11" ht="18.95" customHeight="1" x14ac:dyDescent="0.25">
      <c r="A3652" s="52"/>
      <c r="C3652" s="185"/>
      <c r="D3652" s="76"/>
      <c r="E3652" s="76" t="str">
        <f>IF(D3652="","",IFERROR(VLOOKUP(D3652,Cadastro!$C$9:$D$1009,2,FALSE),"NOT FOUND"))</f>
        <v/>
      </c>
      <c r="F3652" s="94"/>
      <c r="G3652" s="76"/>
      <c r="H3652" s="81" t="str">
        <f>IFERROR(F3652*VLOOKUP(D3652,Saldo!$P$8:$U$1009,6,FALSE),"")</f>
        <v/>
      </c>
      <c r="I3652" s="78" t="str">
        <f>IFERROR(IF(D3652="","",VLOOKUP(D3652,Saldo!$P$8:$Q$1009,2,FALSE)),"")</f>
        <v/>
      </c>
      <c r="J3652" s="76"/>
      <c r="K3652" s="74" t="str">
        <f t="shared" si="56"/>
        <v/>
      </c>
    </row>
    <row r="3653" spans="1:11" ht="18.95" customHeight="1" x14ac:dyDescent="0.25">
      <c r="A3653" s="52"/>
      <c r="C3653" s="185"/>
      <c r="D3653" s="76"/>
      <c r="E3653" s="76" t="str">
        <f>IF(D3653="","",IFERROR(VLOOKUP(D3653,Cadastro!$C$9:$D$1009,2,FALSE),"NOT FOUND"))</f>
        <v/>
      </c>
      <c r="F3653" s="94"/>
      <c r="G3653" s="76"/>
      <c r="H3653" s="81" t="str">
        <f>IFERROR(F3653*VLOOKUP(D3653,Saldo!$P$8:$U$1009,6,FALSE),"")</f>
        <v/>
      </c>
      <c r="I3653" s="78" t="str">
        <f>IFERROR(IF(D3653="","",VLOOKUP(D3653,Saldo!$P$8:$Q$1009,2,FALSE)),"")</f>
        <v/>
      </c>
      <c r="J3653" s="76"/>
      <c r="K3653" s="74" t="str">
        <f t="shared" si="56"/>
        <v/>
      </c>
    </row>
    <row r="3654" spans="1:11" ht="18.95" customHeight="1" x14ac:dyDescent="0.25">
      <c r="A3654" s="52"/>
      <c r="C3654" s="185"/>
      <c r="D3654" s="76"/>
      <c r="E3654" s="76" t="str">
        <f>IF(D3654="","",IFERROR(VLOOKUP(D3654,Cadastro!$C$9:$D$1009,2,FALSE),"NOT FOUND"))</f>
        <v/>
      </c>
      <c r="F3654" s="94"/>
      <c r="G3654" s="76"/>
      <c r="H3654" s="81" t="str">
        <f>IFERROR(F3654*VLOOKUP(D3654,Saldo!$P$8:$U$1009,6,FALSE),"")</f>
        <v/>
      </c>
      <c r="I3654" s="78" t="str">
        <f>IFERROR(IF(D3654="","",VLOOKUP(D3654,Saldo!$P$8:$Q$1009,2,FALSE)),"")</f>
        <v/>
      </c>
      <c r="J3654" s="76"/>
      <c r="K3654" s="74" t="str">
        <f t="shared" si="56"/>
        <v/>
      </c>
    </row>
    <row r="3655" spans="1:11" ht="18.95" customHeight="1" x14ac:dyDescent="0.25">
      <c r="A3655" s="52"/>
      <c r="C3655" s="185"/>
      <c r="D3655" s="76"/>
      <c r="E3655" s="76" t="str">
        <f>IF(D3655="","",IFERROR(VLOOKUP(D3655,Cadastro!$C$9:$D$1009,2,FALSE),"NOT FOUND"))</f>
        <v/>
      </c>
      <c r="F3655" s="94"/>
      <c r="G3655" s="76"/>
      <c r="H3655" s="81" t="str">
        <f>IFERROR(F3655*VLOOKUP(D3655,Saldo!$P$8:$U$1009,6,FALSE),"")</f>
        <v/>
      </c>
      <c r="I3655" s="78" t="str">
        <f>IFERROR(IF(D3655="","",VLOOKUP(D3655,Saldo!$P$8:$Q$1009,2,FALSE)),"")</f>
        <v/>
      </c>
      <c r="J3655" s="76"/>
      <c r="K3655" s="74" t="str">
        <f t="shared" si="56"/>
        <v/>
      </c>
    </row>
    <row r="3656" spans="1:11" ht="18.95" customHeight="1" x14ac:dyDescent="0.25">
      <c r="A3656" s="52"/>
      <c r="C3656" s="185"/>
      <c r="D3656" s="76"/>
      <c r="E3656" s="76" t="str">
        <f>IF(D3656="","",IFERROR(VLOOKUP(D3656,Cadastro!$C$9:$D$1009,2,FALSE),"NOT FOUND"))</f>
        <v/>
      </c>
      <c r="F3656" s="94"/>
      <c r="G3656" s="76"/>
      <c r="H3656" s="81" t="str">
        <f>IFERROR(F3656*VLOOKUP(D3656,Saldo!$P$8:$U$1009,6,FALSE),"")</f>
        <v/>
      </c>
      <c r="I3656" s="78" t="str">
        <f>IFERROR(IF(D3656="","",VLOOKUP(D3656,Saldo!$P$8:$Q$1009,2,FALSE)),"")</f>
        <v/>
      </c>
      <c r="J3656" s="76"/>
      <c r="K3656" s="74" t="str">
        <f t="shared" si="56"/>
        <v/>
      </c>
    </row>
    <row r="3657" spans="1:11" ht="18.95" customHeight="1" x14ac:dyDescent="0.25">
      <c r="A3657" s="52"/>
      <c r="C3657" s="185"/>
      <c r="D3657" s="76"/>
      <c r="E3657" s="76" t="str">
        <f>IF(D3657="","",IFERROR(VLOOKUP(D3657,Cadastro!$C$9:$D$1009,2,FALSE),"NOT FOUND"))</f>
        <v/>
      </c>
      <c r="F3657" s="94"/>
      <c r="G3657" s="76"/>
      <c r="H3657" s="81" t="str">
        <f>IFERROR(F3657*VLOOKUP(D3657,Saldo!$P$8:$U$1009,6,FALSE),"")</f>
        <v/>
      </c>
      <c r="I3657" s="78" t="str">
        <f>IFERROR(IF(D3657="","",VLOOKUP(D3657,Saldo!$P$8:$Q$1009,2,FALSE)),"")</f>
        <v/>
      </c>
      <c r="J3657" s="76"/>
      <c r="K3657" s="74" t="str">
        <f t="shared" si="56"/>
        <v/>
      </c>
    </row>
    <row r="3658" spans="1:11" ht="18.95" customHeight="1" x14ac:dyDescent="0.25">
      <c r="A3658" s="52"/>
      <c r="C3658" s="185"/>
      <c r="D3658" s="76"/>
      <c r="E3658" s="76" t="str">
        <f>IF(D3658="","",IFERROR(VLOOKUP(D3658,Cadastro!$C$9:$D$1009,2,FALSE),"NOT FOUND"))</f>
        <v/>
      </c>
      <c r="F3658" s="94"/>
      <c r="G3658" s="76"/>
      <c r="H3658" s="81" t="str">
        <f>IFERROR(F3658*VLOOKUP(D3658,Saldo!$P$8:$U$1009,6,FALSE),"")</f>
        <v/>
      </c>
      <c r="I3658" s="78" t="str">
        <f>IFERROR(IF(D3658="","",VLOOKUP(D3658,Saldo!$P$8:$Q$1009,2,FALSE)),"")</f>
        <v/>
      </c>
      <c r="J3658" s="76"/>
      <c r="K3658" s="74" t="str">
        <f t="shared" ref="K3658:K3721" si="57">IF(C3658="","",MONTH(C3658))</f>
        <v/>
      </c>
    </row>
    <row r="3659" spans="1:11" ht="18.95" customHeight="1" x14ac:dyDescent="0.25">
      <c r="A3659" s="52"/>
      <c r="C3659" s="185"/>
      <c r="D3659" s="76"/>
      <c r="E3659" s="76" t="str">
        <f>IF(D3659="","",IFERROR(VLOOKUP(D3659,Cadastro!$C$9:$D$1009,2,FALSE),"NOT FOUND"))</f>
        <v/>
      </c>
      <c r="F3659" s="94"/>
      <c r="G3659" s="76"/>
      <c r="H3659" s="81" t="str">
        <f>IFERROR(F3659*VLOOKUP(D3659,Saldo!$P$8:$U$1009,6,FALSE),"")</f>
        <v/>
      </c>
      <c r="I3659" s="78" t="str">
        <f>IFERROR(IF(D3659="","",VLOOKUP(D3659,Saldo!$P$8:$Q$1009,2,FALSE)),"")</f>
        <v/>
      </c>
      <c r="J3659" s="76"/>
      <c r="K3659" s="74" t="str">
        <f t="shared" si="57"/>
        <v/>
      </c>
    </row>
    <row r="3660" spans="1:11" ht="18.95" customHeight="1" x14ac:dyDescent="0.25">
      <c r="A3660" s="52"/>
      <c r="C3660" s="185"/>
      <c r="D3660" s="76"/>
      <c r="E3660" s="76" t="str">
        <f>IF(D3660="","",IFERROR(VLOOKUP(D3660,Cadastro!$C$9:$D$1009,2,FALSE),"NOT FOUND"))</f>
        <v/>
      </c>
      <c r="F3660" s="94"/>
      <c r="G3660" s="76"/>
      <c r="H3660" s="81" t="str">
        <f>IFERROR(F3660*VLOOKUP(D3660,Saldo!$P$8:$U$1009,6,FALSE),"")</f>
        <v/>
      </c>
      <c r="I3660" s="78" t="str">
        <f>IFERROR(IF(D3660="","",VLOOKUP(D3660,Saldo!$P$8:$Q$1009,2,FALSE)),"")</f>
        <v/>
      </c>
      <c r="J3660" s="76"/>
      <c r="K3660" s="74" t="str">
        <f t="shared" si="57"/>
        <v/>
      </c>
    </row>
    <row r="3661" spans="1:11" ht="18.95" customHeight="1" x14ac:dyDescent="0.25">
      <c r="A3661" s="52"/>
      <c r="C3661" s="185"/>
      <c r="D3661" s="76"/>
      <c r="E3661" s="76" t="str">
        <f>IF(D3661="","",IFERROR(VLOOKUP(D3661,Cadastro!$C$9:$D$1009,2,FALSE),"NOT FOUND"))</f>
        <v/>
      </c>
      <c r="F3661" s="94"/>
      <c r="G3661" s="76"/>
      <c r="H3661" s="81" t="str">
        <f>IFERROR(F3661*VLOOKUP(D3661,Saldo!$P$8:$U$1009,6,FALSE),"")</f>
        <v/>
      </c>
      <c r="I3661" s="78" t="str">
        <f>IFERROR(IF(D3661="","",VLOOKUP(D3661,Saldo!$P$8:$Q$1009,2,FALSE)),"")</f>
        <v/>
      </c>
      <c r="J3661" s="76"/>
      <c r="K3661" s="74" t="str">
        <f t="shared" si="57"/>
        <v/>
      </c>
    </row>
    <row r="3662" spans="1:11" ht="18.95" customHeight="1" x14ac:dyDescent="0.25">
      <c r="A3662" s="52"/>
      <c r="C3662" s="185"/>
      <c r="D3662" s="76"/>
      <c r="E3662" s="76" t="str">
        <f>IF(D3662="","",IFERROR(VLOOKUP(D3662,Cadastro!$C$9:$D$1009,2,FALSE),"NOT FOUND"))</f>
        <v/>
      </c>
      <c r="F3662" s="94"/>
      <c r="G3662" s="76"/>
      <c r="H3662" s="81" t="str">
        <f>IFERROR(F3662*VLOOKUP(D3662,Saldo!$P$8:$U$1009,6,FALSE),"")</f>
        <v/>
      </c>
      <c r="I3662" s="78" t="str">
        <f>IFERROR(IF(D3662="","",VLOOKUP(D3662,Saldo!$P$8:$Q$1009,2,FALSE)),"")</f>
        <v/>
      </c>
      <c r="J3662" s="76"/>
      <c r="K3662" s="74" t="str">
        <f t="shared" si="57"/>
        <v/>
      </c>
    </row>
    <row r="3663" spans="1:11" ht="18.95" customHeight="1" x14ac:dyDescent="0.25">
      <c r="A3663" s="52"/>
      <c r="C3663" s="185"/>
      <c r="D3663" s="76"/>
      <c r="E3663" s="76" t="str">
        <f>IF(D3663="","",IFERROR(VLOOKUP(D3663,Cadastro!$C$9:$D$1009,2,FALSE),"NOT FOUND"))</f>
        <v/>
      </c>
      <c r="F3663" s="94"/>
      <c r="G3663" s="76"/>
      <c r="H3663" s="81" t="str">
        <f>IFERROR(F3663*VLOOKUP(D3663,Saldo!$P$8:$U$1009,6,FALSE),"")</f>
        <v/>
      </c>
      <c r="I3663" s="78" t="str">
        <f>IFERROR(IF(D3663="","",VLOOKUP(D3663,Saldo!$P$8:$Q$1009,2,FALSE)),"")</f>
        <v/>
      </c>
      <c r="J3663" s="76"/>
      <c r="K3663" s="74" t="str">
        <f t="shared" si="57"/>
        <v/>
      </c>
    </row>
    <row r="3664" spans="1:11" ht="18.95" customHeight="1" x14ac:dyDescent="0.25">
      <c r="A3664" s="52"/>
      <c r="C3664" s="185"/>
      <c r="D3664" s="76"/>
      <c r="E3664" s="76" t="str">
        <f>IF(D3664="","",IFERROR(VLOOKUP(D3664,Cadastro!$C$9:$D$1009,2,FALSE),"NOT FOUND"))</f>
        <v/>
      </c>
      <c r="F3664" s="94"/>
      <c r="G3664" s="76"/>
      <c r="H3664" s="81" t="str">
        <f>IFERROR(F3664*VLOOKUP(D3664,Saldo!$P$8:$U$1009,6,FALSE),"")</f>
        <v/>
      </c>
      <c r="I3664" s="78" t="str">
        <f>IFERROR(IF(D3664="","",VLOOKUP(D3664,Saldo!$P$8:$Q$1009,2,FALSE)),"")</f>
        <v/>
      </c>
      <c r="J3664" s="76"/>
      <c r="K3664" s="74" t="str">
        <f t="shared" si="57"/>
        <v/>
      </c>
    </row>
    <row r="3665" spans="1:11" ht="18.95" customHeight="1" x14ac:dyDescent="0.25">
      <c r="A3665" s="52"/>
      <c r="C3665" s="185"/>
      <c r="D3665" s="76"/>
      <c r="E3665" s="76" t="str">
        <f>IF(D3665="","",IFERROR(VLOOKUP(D3665,Cadastro!$C$9:$D$1009,2,FALSE),"NOT FOUND"))</f>
        <v/>
      </c>
      <c r="F3665" s="94"/>
      <c r="G3665" s="76"/>
      <c r="H3665" s="81" t="str">
        <f>IFERROR(F3665*VLOOKUP(D3665,Saldo!$P$8:$U$1009,6,FALSE),"")</f>
        <v/>
      </c>
      <c r="I3665" s="78" t="str">
        <f>IFERROR(IF(D3665="","",VLOOKUP(D3665,Saldo!$P$8:$Q$1009,2,FALSE)),"")</f>
        <v/>
      </c>
      <c r="J3665" s="76"/>
      <c r="K3665" s="74" t="str">
        <f t="shared" si="57"/>
        <v/>
      </c>
    </row>
    <row r="3666" spans="1:11" ht="18.95" customHeight="1" x14ac:dyDescent="0.25">
      <c r="A3666" s="52"/>
      <c r="C3666" s="185"/>
      <c r="D3666" s="76"/>
      <c r="E3666" s="76" t="str">
        <f>IF(D3666="","",IFERROR(VLOOKUP(D3666,Cadastro!$C$9:$D$1009,2,FALSE),"NOT FOUND"))</f>
        <v/>
      </c>
      <c r="F3666" s="94"/>
      <c r="G3666" s="76"/>
      <c r="H3666" s="81" t="str">
        <f>IFERROR(F3666*VLOOKUP(D3666,Saldo!$P$8:$U$1009,6,FALSE),"")</f>
        <v/>
      </c>
      <c r="I3666" s="78" t="str">
        <f>IFERROR(IF(D3666="","",VLOOKUP(D3666,Saldo!$P$8:$Q$1009,2,FALSE)),"")</f>
        <v/>
      </c>
      <c r="J3666" s="76"/>
      <c r="K3666" s="74" t="str">
        <f t="shared" si="57"/>
        <v/>
      </c>
    </row>
    <row r="3667" spans="1:11" ht="18.95" customHeight="1" x14ac:dyDescent="0.25">
      <c r="A3667" s="52"/>
      <c r="C3667" s="185"/>
      <c r="D3667" s="76"/>
      <c r="E3667" s="76" t="str">
        <f>IF(D3667="","",IFERROR(VLOOKUP(D3667,Cadastro!$C$9:$D$1009,2,FALSE),"NOT FOUND"))</f>
        <v/>
      </c>
      <c r="F3667" s="94"/>
      <c r="G3667" s="76"/>
      <c r="H3667" s="81" t="str">
        <f>IFERROR(F3667*VLOOKUP(D3667,Saldo!$P$8:$U$1009,6,FALSE),"")</f>
        <v/>
      </c>
      <c r="I3667" s="78" t="str">
        <f>IFERROR(IF(D3667="","",VLOOKUP(D3667,Saldo!$P$8:$Q$1009,2,FALSE)),"")</f>
        <v/>
      </c>
      <c r="J3667" s="76"/>
      <c r="K3667" s="74" t="str">
        <f t="shared" si="57"/>
        <v/>
      </c>
    </row>
    <row r="3668" spans="1:11" ht="18.95" customHeight="1" x14ac:dyDescent="0.25">
      <c r="A3668" s="52"/>
      <c r="C3668" s="185"/>
      <c r="D3668" s="76"/>
      <c r="E3668" s="76" t="str">
        <f>IF(D3668="","",IFERROR(VLOOKUP(D3668,Cadastro!$C$9:$D$1009,2,FALSE),"NOT FOUND"))</f>
        <v/>
      </c>
      <c r="F3668" s="94"/>
      <c r="G3668" s="76"/>
      <c r="H3668" s="81" t="str">
        <f>IFERROR(F3668*VLOOKUP(D3668,Saldo!$P$8:$U$1009,6,FALSE),"")</f>
        <v/>
      </c>
      <c r="I3668" s="78" t="str">
        <f>IFERROR(IF(D3668="","",VLOOKUP(D3668,Saldo!$P$8:$Q$1009,2,FALSE)),"")</f>
        <v/>
      </c>
      <c r="J3668" s="76"/>
      <c r="K3668" s="74" t="str">
        <f t="shared" si="57"/>
        <v/>
      </c>
    </row>
    <row r="3669" spans="1:11" ht="18.95" customHeight="1" x14ac:dyDescent="0.25">
      <c r="A3669" s="52"/>
      <c r="C3669" s="185"/>
      <c r="D3669" s="76"/>
      <c r="E3669" s="76" t="str">
        <f>IF(D3669="","",IFERROR(VLOOKUP(D3669,Cadastro!$C$9:$D$1009,2,FALSE),"NOT FOUND"))</f>
        <v/>
      </c>
      <c r="F3669" s="94"/>
      <c r="G3669" s="76"/>
      <c r="H3669" s="81" t="str">
        <f>IFERROR(F3669*VLOOKUP(D3669,Saldo!$P$8:$U$1009,6,FALSE),"")</f>
        <v/>
      </c>
      <c r="I3669" s="78" t="str">
        <f>IFERROR(IF(D3669="","",VLOOKUP(D3669,Saldo!$P$8:$Q$1009,2,FALSE)),"")</f>
        <v/>
      </c>
      <c r="J3669" s="76"/>
      <c r="K3669" s="74" t="str">
        <f t="shared" si="57"/>
        <v/>
      </c>
    </row>
    <row r="3670" spans="1:11" ht="18.95" customHeight="1" x14ac:dyDescent="0.25">
      <c r="A3670" s="52"/>
      <c r="C3670" s="185"/>
      <c r="D3670" s="76"/>
      <c r="E3670" s="76" t="str">
        <f>IF(D3670="","",IFERROR(VLOOKUP(D3670,Cadastro!$C$9:$D$1009,2,FALSE),"NOT FOUND"))</f>
        <v/>
      </c>
      <c r="F3670" s="94"/>
      <c r="G3670" s="76"/>
      <c r="H3670" s="81" t="str">
        <f>IFERROR(F3670*VLOOKUP(D3670,Saldo!$P$8:$U$1009,6,FALSE),"")</f>
        <v/>
      </c>
      <c r="I3670" s="78" t="str">
        <f>IFERROR(IF(D3670="","",VLOOKUP(D3670,Saldo!$P$8:$Q$1009,2,FALSE)),"")</f>
        <v/>
      </c>
      <c r="J3670" s="76"/>
      <c r="K3670" s="74" t="str">
        <f t="shared" si="57"/>
        <v/>
      </c>
    </row>
    <row r="3671" spans="1:11" ht="18.95" customHeight="1" x14ac:dyDescent="0.25">
      <c r="A3671" s="52"/>
      <c r="C3671" s="185"/>
      <c r="D3671" s="76"/>
      <c r="E3671" s="76" t="str">
        <f>IF(D3671="","",IFERROR(VLOOKUP(D3671,Cadastro!$C$9:$D$1009,2,FALSE),"NOT FOUND"))</f>
        <v/>
      </c>
      <c r="F3671" s="94"/>
      <c r="G3671" s="76"/>
      <c r="H3671" s="81" t="str">
        <f>IFERROR(F3671*VLOOKUP(D3671,Saldo!$P$8:$U$1009,6,FALSE),"")</f>
        <v/>
      </c>
      <c r="I3671" s="78" t="str">
        <f>IFERROR(IF(D3671="","",VLOOKUP(D3671,Saldo!$P$8:$Q$1009,2,FALSE)),"")</f>
        <v/>
      </c>
      <c r="J3671" s="76"/>
      <c r="K3671" s="74" t="str">
        <f t="shared" si="57"/>
        <v/>
      </c>
    </row>
    <row r="3672" spans="1:11" ht="18.95" customHeight="1" x14ac:dyDescent="0.25">
      <c r="A3672" s="52"/>
      <c r="C3672" s="185"/>
      <c r="D3672" s="76"/>
      <c r="E3672" s="76" t="str">
        <f>IF(D3672="","",IFERROR(VLOOKUP(D3672,Cadastro!$C$9:$D$1009,2,FALSE),"NOT FOUND"))</f>
        <v/>
      </c>
      <c r="F3672" s="94"/>
      <c r="G3672" s="76"/>
      <c r="H3672" s="81" t="str">
        <f>IFERROR(F3672*VLOOKUP(D3672,Saldo!$P$8:$U$1009,6,FALSE),"")</f>
        <v/>
      </c>
      <c r="I3672" s="78" t="str">
        <f>IFERROR(IF(D3672="","",VLOOKUP(D3672,Saldo!$P$8:$Q$1009,2,FALSE)),"")</f>
        <v/>
      </c>
      <c r="J3672" s="76"/>
      <c r="K3672" s="74" t="str">
        <f t="shared" si="57"/>
        <v/>
      </c>
    </row>
    <row r="3673" spans="1:11" ht="18.95" customHeight="1" x14ac:dyDescent="0.25">
      <c r="A3673" s="52"/>
      <c r="C3673" s="185"/>
      <c r="D3673" s="76"/>
      <c r="E3673" s="76" t="str">
        <f>IF(D3673="","",IFERROR(VLOOKUP(D3673,Cadastro!$C$9:$D$1009,2,FALSE),"NOT FOUND"))</f>
        <v/>
      </c>
      <c r="F3673" s="94"/>
      <c r="G3673" s="76"/>
      <c r="H3673" s="81" t="str">
        <f>IFERROR(F3673*VLOOKUP(D3673,Saldo!$P$8:$U$1009,6,FALSE),"")</f>
        <v/>
      </c>
      <c r="I3673" s="78" t="str">
        <f>IFERROR(IF(D3673="","",VLOOKUP(D3673,Saldo!$P$8:$Q$1009,2,FALSE)),"")</f>
        <v/>
      </c>
      <c r="J3673" s="76"/>
      <c r="K3673" s="74" t="str">
        <f t="shared" si="57"/>
        <v/>
      </c>
    </row>
    <row r="3674" spans="1:11" ht="18.95" customHeight="1" x14ac:dyDescent="0.25">
      <c r="A3674" s="52"/>
      <c r="C3674" s="185"/>
      <c r="D3674" s="76"/>
      <c r="E3674" s="76" t="str">
        <f>IF(D3674="","",IFERROR(VLOOKUP(D3674,Cadastro!$C$9:$D$1009,2,FALSE),"NOT FOUND"))</f>
        <v/>
      </c>
      <c r="F3674" s="94"/>
      <c r="G3674" s="76"/>
      <c r="H3674" s="81" t="str">
        <f>IFERROR(F3674*VLOOKUP(D3674,Saldo!$P$8:$U$1009,6,FALSE),"")</f>
        <v/>
      </c>
      <c r="I3674" s="78" t="str">
        <f>IFERROR(IF(D3674="","",VLOOKUP(D3674,Saldo!$P$8:$Q$1009,2,FALSE)),"")</f>
        <v/>
      </c>
      <c r="J3674" s="76"/>
      <c r="K3674" s="74" t="str">
        <f t="shared" si="57"/>
        <v/>
      </c>
    </row>
    <row r="3675" spans="1:11" ht="18.95" customHeight="1" x14ac:dyDescent="0.25">
      <c r="A3675" s="52"/>
      <c r="C3675" s="185"/>
      <c r="D3675" s="76"/>
      <c r="E3675" s="76" t="str">
        <f>IF(D3675="","",IFERROR(VLOOKUP(D3675,Cadastro!$C$9:$D$1009,2,FALSE),"NOT FOUND"))</f>
        <v/>
      </c>
      <c r="F3675" s="94"/>
      <c r="G3675" s="76"/>
      <c r="H3675" s="81" t="str">
        <f>IFERROR(F3675*VLOOKUP(D3675,Saldo!$P$8:$U$1009,6,FALSE),"")</f>
        <v/>
      </c>
      <c r="I3675" s="78" t="str">
        <f>IFERROR(IF(D3675="","",VLOOKUP(D3675,Saldo!$P$8:$Q$1009,2,FALSE)),"")</f>
        <v/>
      </c>
      <c r="J3675" s="76"/>
      <c r="K3675" s="74" t="str">
        <f t="shared" si="57"/>
        <v/>
      </c>
    </row>
    <row r="3676" spans="1:11" ht="18.95" customHeight="1" x14ac:dyDescent="0.25">
      <c r="A3676" s="52"/>
      <c r="C3676" s="185"/>
      <c r="D3676" s="76"/>
      <c r="E3676" s="76" t="str">
        <f>IF(D3676="","",IFERROR(VLOOKUP(D3676,Cadastro!$C$9:$D$1009,2,FALSE),"NOT FOUND"))</f>
        <v/>
      </c>
      <c r="F3676" s="94"/>
      <c r="G3676" s="76"/>
      <c r="H3676" s="81" t="str">
        <f>IFERROR(F3676*VLOOKUP(D3676,Saldo!$P$8:$U$1009,6,FALSE),"")</f>
        <v/>
      </c>
      <c r="I3676" s="78" t="str">
        <f>IFERROR(IF(D3676="","",VLOOKUP(D3676,Saldo!$P$8:$Q$1009,2,FALSE)),"")</f>
        <v/>
      </c>
      <c r="J3676" s="76"/>
      <c r="K3676" s="74" t="str">
        <f t="shared" si="57"/>
        <v/>
      </c>
    </row>
    <row r="3677" spans="1:11" ht="18.95" customHeight="1" x14ac:dyDescent="0.25">
      <c r="A3677" s="52"/>
      <c r="C3677" s="185"/>
      <c r="D3677" s="76"/>
      <c r="E3677" s="76" t="str">
        <f>IF(D3677="","",IFERROR(VLOOKUP(D3677,Cadastro!$C$9:$D$1009,2,FALSE),"NOT FOUND"))</f>
        <v/>
      </c>
      <c r="F3677" s="94"/>
      <c r="G3677" s="76"/>
      <c r="H3677" s="81" t="str">
        <f>IFERROR(F3677*VLOOKUP(D3677,Saldo!$P$8:$U$1009,6,FALSE),"")</f>
        <v/>
      </c>
      <c r="I3677" s="78" t="str">
        <f>IFERROR(IF(D3677="","",VLOOKUP(D3677,Saldo!$P$8:$Q$1009,2,FALSE)),"")</f>
        <v/>
      </c>
      <c r="J3677" s="76"/>
      <c r="K3677" s="74" t="str">
        <f t="shared" si="57"/>
        <v/>
      </c>
    </row>
    <row r="3678" spans="1:11" ht="18.95" customHeight="1" x14ac:dyDescent="0.25">
      <c r="A3678" s="52"/>
      <c r="C3678" s="185"/>
      <c r="D3678" s="76"/>
      <c r="E3678" s="76" t="str">
        <f>IF(D3678="","",IFERROR(VLOOKUP(D3678,Cadastro!$C$9:$D$1009,2,FALSE),"NOT FOUND"))</f>
        <v/>
      </c>
      <c r="F3678" s="94"/>
      <c r="G3678" s="76"/>
      <c r="H3678" s="81" t="str">
        <f>IFERROR(F3678*VLOOKUP(D3678,Saldo!$P$8:$U$1009,6,FALSE),"")</f>
        <v/>
      </c>
      <c r="I3678" s="78" t="str">
        <f>IFERROR(IF(D3678="","",VLOOKUP(D3678,Saldo!$P$8:$Q$1009,2,FALSE)),"")</f>
        <v/>
      </c>
      <c r="J3678" s="76"/>
      <c r="K3678" s="74" t="str">
        <f t="shared" si="57"/>
        <v/>
      </c>
    </row>
    <row r="3679" spans="1:11" ht="18.95" customHeight="1" x14ac:dyDescent="0.25">
      <c r="A3679" s="52"/>
      <c r="C3679" s="185"/>
      <c r="D3679" s="76"/>
      <c r="E3679" s="76" t="str">
        <f>IF(D3679="","",IFERROR(VLOOKUP(D3679,Cadastro!$C$9:$D$1009,2,FALSE),"NOT FOUND"))</f>
        <v/>
      </c>
      <c r="F3679" s="94"/>
      <c r="G3679" s="76"/>
      <c r="H3679" s="81" t="str">
        <f>IFERROR(F3679*VLOOKUP(D3679,Saldo!$P$8:$U$1009,6,FALSE),"")</f>
        <v/>
      </c>
      <c r="I3679" s="78" t="str">
        <f>IFERROR(IF(D3679="","",VLOOKUP(D3679,Saldo!$P$8:$Q$1009,2,FALSE)),"")</f>
        <v/>
      </c>
      <c r="J3679" s="76"/>
      <c r="K3679" s="74" t="str">
        <f t="shared" si="57"/>
        <v/>
      </c>
    </row>
    <row r="3680" spans="1:11" ht="18.95" customHeight="1" x14ac:dyDescent="0.25">
      <c r="A3680" s="52"/>
      <c r="C3680" s="185"/>
      <c r="D3680" s="76"/>
      <c r="E3680" s="76" t="str">
        <f>IF(D3680="","",IFERROR(VLOOKUP(D3680,Cadastro!$C$9:$D$1009,2,FALSE),"NOT FOUND"))</f>
        <v/>
      </c>
      <c r="F3680" s="94"/>
      <c r="G3680" s="76"/>
      <c r="H3680" s="81" t="str">
        <f>IFERROR(F3680*VLOOKUP(D3680,Saldo!$P$8:$U$1009,6,FALSE),"")</f>
        <v/>
      </c>
      <c r="I3680" s="78" t="str">
        <f>IFERROR(IF(D3680="","",VLOOKUP(D3680,Saldo!$P$8:$Q$1009,2,FALSE)),"")</f>
        <v/>
      </c>
      <c r="J3680" s="76"/>
      <c r="K3680" s="74" t="str">
        <f t="shared" si="57"/>
        <v/>
      </c>
    </row>
    <row r="3681" spans="1:11" ht="18.95" customHeight="1" x14ac:dyDescent="0.25">
      <c r="A3681" s="52"/>
      <c r="C3681" s="185"/>
      <c r="D3681" s="76"/>
      <c r="E3681" s="76" t="str">
        <f>IF(D3681="","",IFERROR(VLOOKUP(D3681,Cadastro!$C$9:$D$1009,2,FALSE),"NOT FOUND"))</f>
        <v/>
      </c>
      <c r="F3681" s="94"/>
      <c r="G3681" s="76"/>
      <c r="H3681" s="81" t="str">
        <f>IFERROR(F3681*VLOOKUP(D3681,Saldo!$P$8:$U$1009,6,FALSE),"")</f>
        <v/>
      </c>
      <c r="I3681" s="78" t="str">
        <f>IFERROR(IF(D3681="","",VLOOKUP(D3681,Saldo!$P$8:$Q$1009,2,FALSE)),"")</f>
        <v/>
      </c>
      <c r="J3681" s="76"/>
      <c r="K3681" s="74" t="str">
        <f t="shared" si="57"/>
        <v/>
      </c>
    </row>
    <row r="3682" spans="1:11" ht="18.95" customHeight="1" x14ac:dyDescent="0.25">
      <c r="A3682" s="52"/>
      <c r="C3682" s="185"/>
      <c r="D3682" s="76"/>
      <c r="E3682" s="76" t="str">
        <f>IF(D3682="","",IFERROR(VLOOKUP(D3682,Cadastro!$C$9:$D$1009,2,FALSE),"NOT FOUND"))</f>
        <v/>
      </c>
      <c r="F3682" s="94"/>
      <c r="G3682" s="76"/>
      <c r="H3682" s="81" t="str">
        <f>IFERROR(F3682*VLOOKUP(D3682,Saldo!$P$8:$U$1009,6,FALSE),"")</f>
        <v/>
      </c>
      <c r="I3682" s="78" t="str">
        <f>IFERROR(IF(D3682="","",VLOOKUP(D3682,Saldo!$P$8:$Q$1009,2,FALSE)),"")</f>
        <v/>
      </c>
      <c r="J3682" s="76"/>
      <c r="K3682" s="74" t="str">
        <f t="shared" si="57"/>
        <v/>
      </c>
    </row>
    <row r="3683" spans="1:11" ht="18.95" customHeight="1" x14ac:dyDescent="0.25">
      <c r="A3683" s="52"/>
      <c r="C3683" s="185"/>
      <c r="D3683" s="76"/>
      <c r="E3683" s="76" t="str">
        <f>IF(D3683="","",IFERROR(VLOOKUP(D3683,Cadastro!$C$9:$D$1009,2,FALSE),"NOT FOUND"))</f>
        <v/>
      </c>
      <c r="F3683" s="94"/>
      <c r="G3683" s="76"/>
      <c r="H3683" s="81" t="str">
        <f>IFERROR(F3683*VLOOKUP(D3683,Saldo!$P$8:$U$1009,6,FALSE),"")</f>
        <v/>
      </c>
      <c r="I3683" s="78" t="str">
        <f>IFERROR(IF(D3683="","",VLOOKUP(D3683,Saldo!$P$8:$Q$1009,2,FALSE)),"")</f>
        <v/>
      </c>
      <c r="J3683" s="76"/>
      <c r="K3683" s="74" t="str">
        <f t="shared" si="57"/>
        <v/>
      </c>
    </row>
    <row r="3684" spans="1:11" ht="18.95" customHeight="1" x14ac:dyDescent="0.25">
      <c r="A3684" s="52"/>
      <c r="C3684" s="185"/>
      <c r="D3684" s="76"/>
      <c r="E3684" s="76" t="str">
        <f>IF(D3684="","",IFERROR(VLOOKUP(D3684,Cadastro!$C$9:$D$1009,2,FALSE),"NOT FOUND"))</f>
        <v/>
      </c>
      <c r="F3684" s="94"/>
      <c r="G3684" s="76"/>
      <c r="H3684" s="81" t="str">
        <f>IFERROR(F3684*VLOOKUP(D3684,Saldo!$P$8:$U$1009,6,FALSE),"")</f>
        <v/>
      </c>
      <c r="I3684" s="78" t="str">
        <f>IFERROR(IF(D3684="","",VLOOKUP(D3684,Saldo!$P$8:$Q$1009,2,FALSE)),"")</f>
        <v/>
      </c>
      <c r="J3684" s="76"/>
      <c r="K3684" s="74" t="str">
        <f t="shared" si="57"/>
        <v/>
      </c>
    </row>
    <row r="3685" spans="1:11" ht="18.95" customHeight="1" x14ac:dyDescent="0.25">
      <c r="A3685" s="52"/>
      <c r="C3685" s="185"/>
      <c r="D3685" s="76"/>
      <c r="E3685" s="76" t="str">
        <f>IF(D3685="","",IFERROR(VLOOKUP(D3685,Cadastro!$C$9:$D$1009,2,FALSE),"NOT FOUND"))</f>
        <v/>
      </c>
      <c r="F3685" s="94"/>
      <c r="G3685" s="76"/>
      <c r="H3685" s="81" t="str">
        <f>IFERROR(F3685*VLOOKUP(D3685,Saldo!$P$8:$U$1009,6,FALSE),"")</f>
        <v/>
      </c>
      <c r="I3685" s="78" t="str">
        <f>IFERROR(IF(D3685="","",VLOOKUP(D3685,Saldo!$P$8:$Q$1009,2,FALSE)),"")</f>
        <v/>
      </c>
      <c r="J3685" s="76"/>
      <c r="K3685" s="74" t="str">
        <f t="shared" si="57"/>
        <v/>
      </c>
    </row>
    <row r="3686" spans="1:11" ht="18.95" customHeight="1" x14ac:dyDescent="0.25">
      <c r="A3686" s="52"/>
      <c r="C3686" s="185"/>
      <c r="D3686" s="76"/>
      <c r="E3686" s="76" t="str">
        <f>IF(D3686="","",IFERROR(VLOOKUP(D3686,Cadastro!$C$9:$D$1009,2,FALSE),"NOT FOUND"))</f>
        <v/>
      </c>
      <c r="F3686" s="94"/>
      <c r="G3686" s="76"/>
      <c r="H3686" s="81" t="str">
        <f>IFERROR(F3686*VLOOKUP(D3686,Saldo!$P$8:$U$1009,6,FALSE),"")</f>
        <v/>
      </c>
      <c r="I3686" s="78" t="str">
        <f>IFERROR(IF(D3686="","",VLOOKUP(D3686,Saldo!$P$8:$Q$1009,2,FALSE)),"")</f>
        <v/>
      </c>
      <c r="J3686" s="76"/>
      <c r="K3686" s="74" t="str">
        <f t="shared" si="57"/>
        <v/>
      </c>
    </row>
    <row r="3687" spans="1:11" ht="18.95" customHeight="1" x14ac:dyDescent="0.25">
      <c r="A3687" s="52"/>
      <c r="C3687" s="185"/>
      <c r="D3687" s="76"/>
      <c r="E3687" s="76" t="str">
        <f>IF(D3687="","",IFERROR(VLOOKUP(D3687,Cadastro!$C$9:$D$1009,2,FALSE),"NOT FOUND"))</f>
        <v/>
      </c>
      <c r="F3687" s="94"/>
      <c r="G3687" s="76"/>
      <c r="H3687" s="81" t="str">
        <f>IFERROR(F3687*VLOOKUP(D3687,Saldo!$P$8:$U$1009,6,FALSE),"")</f>
        <v/>
      </c>
      <c r="I3687" s="78" t="str">
        <f>IFERROR(IF(D3687="","",VLOOKUP(D3687,Saldo!$P$8:$Q$1009,2,FALSE)),"")</f>
        <v/>
      </c>
      <c r="J3687" s="76"/>
      <c r="K3687" s="74" t="str">
        <f t="shared" si="57"/>
        <v/>
      </c>
    </row>
    <row r="3688" spans="1:11" ht="18.95" customHeight="1" x14ac:dyDescent="0.25">
      <c r="A3688" s="52"/>
      <c r="C3688" s="185"/>
      <c r="D3688" s="76"/>
      <c r="E3688" s="76" t="str">
        <f>IF(D3688="","",IFERROR(VLOOKUP(D3688,Cadastro!$C$9:$D$1009,2,FALSE),"NOT FOUND"))</f>
        <v/>
      </c>
      <c r="F3688" s="94"/>
      <c r="G3688" s="76"/>
      <c r="H3688" s="81" t="str">
        <f>IFERROR(F3688*VLOOKUP(D3688,Saldo!$P$8:$U$1009,6,FALSE),"")</f>
        <v/>
      </c>
      <c r="I3688" s="78" t="str">
        <f>IFERROR(IF(D3688="","",VLOOKUP(D3688,Saldo!$P$8:$Q$1009,2,FALSE)),"")</f>
        <v/>
      </c>
      <c r="J3688" s="76"/>
      <c r="K3688" s="74" t="str">
        <f t="shared" si="57"/>
        <v/>
      </c>
    </row>
    <row r="3689" spans="1:11" ht="18.95" customHeight="1" x14ac:dyDescent="0.25">
      <c r="A3689" s="52"/>
      <c r="C3689" s="185"/>
      <c r="D3689" s="76"/>
      <c r="E3689" s="76" t="str">
        <f>IF(D3689="","",IFERROR(VLOOKUP(D3689,Cadastro!$C$9:$D$1009,2,FALSE),"NOT FOUND"))</f>
        <v/>
      </c>
      <c r="F3689" s="94"/>
      <c r="G3689" s="76"/>
      <c r="H3689" s="81" t="str">
        <f>IFERROR(F3689*VLOOKUP(D3689,Saldo!$P$8:$U$1009,6,FALSE),"")</f>
        <v/>
      </c>
      <c r="I3689" s="78" t="str">
        <f>IFERROR(IF(D3689="","",VLOOKUP(D3689,Saldo!$P$8:$Q$1009,2,FALSE)),"")</f>
        <v/>
      </c>
      <c r="J3689" s="76"/>
      <c r="K3689" s="74" t="str">
        <f t="shared" si="57"/>
        <v/>
      </c>
    </row>
    <row r="3690" spans="1:11" ht="18.95" customHeight="1" x14ac:dyDescent="0.25">
      <c r="A3690" s="52"/>
      <c r="C3690" s="185"/>
      <c r="D3690" s="76"/>
      <c r="E3690" s="76" t="str">
        <f>IF(D3690="","",IFERROR(VLOOKUP(D3690,Cadastro!$C$9:$D$1009,2,FALSE),"NOT FOUND"))</f>
        <v/>
      </c>
      <c r="F3690" s="94"/>
      <c r="G3690" s="76"/>
      <c r="H3690" s="81" t="str">
        <f>IFERROR(F3690*VLOOKUP(D3690,Saldo!$P$8:$U$1009,6,FALSE),"")</f>
        <v/>
      </c>
      <c r="I3690" s="78" t="str">
        <f>IFERROR(IF(D3690="","",VLOOKUP(D3690,Saldo!$P$8:$Q$1009,2,FALSE)),"")</f>
        <v/>
      </c>
      <c r="J3690" s="76"/>
      <c r="K3690" s="74" t="str">
        <f t="shared" si="57"/>
        <v/>
      </c>
    </row>
    <row r="3691" spans="1:11" ht="18.95" customHeight="1" x14ac:dyDescent="0.25">
      <c r="A3691" s="52"/>
      <c r="C3691" s="185"/>
      <c r="D3691" s="76"/>
      <c r="E3691" s="76" t="str">
        <f>IF(D3691="","",IFERROR(VLOOKUP(D3691,Cadastro!$C$9:$D$1009,2,FALSE),"NOT FOUND"))</f>
        <v/>
      </c>
      <c r="F3691" s="94"/>
      <c r="G3691" s="76"/>
      <c r="H3691" s="81" t="str">
        <f>IFERROR(F3691*VLOOKUP(D3691,Saldo!$P$8:$U$1009,6,FALSE),"")</f>
        <v/>
      </c>
      <c r="I3691" s="78" t="str">
        <f>IFERROR(IF(D3691="","",VLOOKUP(D3691,Saldo!$P$8:$Q$1009,2,FALSE)),"")</f>
        <v/>
      </c>
      <c r="J3691" s="76"/>
      <c r="K3691" s="74" t="str">
        <f t="shared" si="57"/>
        <v/>
      </c>
    </row>
    <row r="3692" spans="1:11" ht="18.95" customHeight="1" x14ac:dyDescent="0.25">
      <c r="A3692" s="52"/>
      <c r="C3692" s="185"/>
      <c r="D3692" s="76"/>
      <c r="E3692" s="76" t="str">
        <f>IF(D3692="","",IFERROR(VLOOKUP(D3692,Cadastro!$C$9:$D$1009,2,FALSE),"NOT FOUND"))</f>
        <v/>
      </c>
      <c r="F3692" s="94"/>
      <c r="G3692" s="76"/>
      <c r="H3692" s="81" t="str">
        <f>IFERROR(F3692*VLOOKUP(D3692,Saldo!$P$8:$U$1009,6,FALSE),"")</f>
        <v/>
      </c>
      <c r="I3692" s="78" t="str">
        <f>IFERROR(IF(D3692="","",VLOOKUP(D3692,Saldo!$P$8:$Q$1009,2,FALSE)),"")</f>
        <v/>
      </c>
      <c r="J3692" s="76"/>
      <c r="K3692" s="74" t="str">
        <f t="shared" si="57"/>
        <v/>
      </c>
    </row>
    <row r="3693" spans="1:11" ht="18.95" customHeight="1" x14ac:dyDescent="0.25">
      <c r="A3693" s="52"/>
      <c r="C3693" s="185"/>
      <c r="D3693" s="76"/>
      <c r="E3693" s="76" t="str">
        <f>IF(D3693="","",IFERROR(VLOOKUP(D3693,Cadastro!$C$9:$D$1009,2,FALSE),"NOT FOUND"))</f>
        <v/>
      </c>
      <c r="F3693" s="94"/>
      <c r="G3693" s="76"/>
      <c r="H3693" s="81" t="str">
        <f>IFERROR(F3693*VLOOKUP(D3693,Saldo!$P$8:$U$1009,6,FALSE),"")</f>
        <v/>
      </c>
      <c r="I3693" s="78" t="str">
        <f>IFERROR(IF(D3693="","",VLOOKUP(D3693,Saldo!$P$8:$Q$1009,2,FALSE)),"")</f>
        <v/>
      </c>
      <c r="J3693" s="76"/>
      <c r="K3693" s="74" t="str">
        <f t="shared" si="57"/>
        <v/>
      </c>
    </row>
    <row r="3694" spans="1:11" ht="18.95" customHeight="1" x14ac:dyDescent="0.25">
      <c r="A3694" s="52"/>
      <c r="C3694" s="185"/>
      <c r="D3694" s="76"/>
      <c r="E3694" s="76" t="str">
        <f>IF(D3694="","",IFERROR(VLOOKUP(D3694,Cadastro!$C$9:$D$1009,2,FALSE),"NOT FOUND"))</f>
        <v/>
      </c>
      <c r="F3694" s="94"/>
      <c r="G3694" s="76"/>
      <c r="H3694" s="81" t="str">
        <f>IFERROR(F3694*VLOOKUP(D3694,Saldo!$P$8:$U$1009,6,FALSE),"")</f>
        <v/>
      </c>
      <c r="I3694" s="78" t="str">
        <f>IFERROR(IF(D3694="","",VLOOKUP(D3694,Saldo!$P$8:$Q$1009,2,FALSE)),"")</f>
        <v/>
      </c>
      <c r="J3694" s="76"/>
      <c r="K3694" s="74" t="str">
        <f t="shared" si="57"/>
        <v/>
      </c>
    </row>
    <row r="3695" spans="1:11" ht="18.95" customHeight="1" x14ac:dyDescent="0.25">
      <c r="A3695" s="52"/>
      <c r="C3695" s="185"/>
      <c r="D3695" s="76"/>
      <c r="E3695" s="76" t="str">
        <f>IF(D3695="","",IFERROR(VLOOKUP(D3695,Cadastro!$C$9:$D$1009,2,FALSE),"NOT FOUND"))</f>
        <v/>
      </c>
      <c r="F3695" s="94"/>
      <c r="G3695" s="76"/>
      <c r="H3695" s="81" t="str">
        <f>IFERROR(F3695*VLOOKUP(D3695,Saldo!$P$8:$U$1009,6,FALSE),"")</f>
        <v/>
      </c>
      <c r="I3695" s="78" t="str">
        <f>IFERROR(IF(D3695="","",VLOOKUP(D3695,Saldo!$P$8:$Q$1009,2,FALSE)),"")</f>
        <v/>
      </c>
      <c r="J3695" s="76"/>
      <c r="K3695" s="74" t="str">
        <f t="shared" si="57"/>
        <v/>
      </c>
    </row>
    <row r="3696" spans="1:11" ht="18.95" customHeight="1" x14ac:dyDescent="0.25">
      <c r="A3696" s="52"/>
      <c r="C3696" s="185"/>
      <c r="D3696" s="76"/>
      <c r="E3696" s="76" t="str">
        <f>IF(D3696="","",IFERROR(VLOOKUP(D3696,Cadastro!$C$9:$D$1009,2,FALSE),"NOT FOUND"))</f>
        <v/>
      </c>
      <c r="F3696" s="94"/>
      <c r="G3696" s="76"/>
      <c r="H3696" s="81" t="str">
        <f>IFERROR(F3696*VLOOKUP(D3696,Saldo!$P$8:$U$1009,6,FALSE),"")</f>
        <v/>
      </c>
      <c r="I3696" s="78" t="str">
        <f>IFERROR(IF(D3696="","",VLOOKUP(D3696,Saldo!$P$8:$Q$1009,2,FALSE)),"")</f>
        <v/>
      </c>
      <c r="J3696" s="76"/>
      <c r="K3696" s="74" t="str">
        <f t="shared" si="57"/>
        <v/>
      </c>
    </row>
    <row r="3697" spans="1:11" ht="18.95" customHeight="1" x14ac:dyDescent="0.25">
      <c r="A3697" s="52"/>
      <c r="C3697" s="185"/>
      <c r="D3697" s="76"/>
      <c r="E3697" s="76" t="str">
        <f>IF(D3697="","",IFERROR(VLOOKUP(D3697,Cadastro!$C$9:$D$1009,2,FALSE),"NOT FOUND"))</f>
        <v/>
      </c>
      <c r="F3697" s="94"/>
      <c r="G3697" s="76"/>
      <c r="H3697" s="81" t="str">
        <f>IFERROR(F3697*VLOOKUP(D3697,Saldo!$P$8:$U$1009,6,FALSE),"")</f>
        <v/>
      </c>
      <c r="I3697" s="78" t="str">
        <f>IFERROR(IF(D3697="","",VLOOKUP(D3697,Saldo!$P$8:$Q$1009,2,FALSE)),"")</f>
        <v/>
      </c>
      <c r="J3697" s="76"/>
      <c r="K3697" s="74" t="str">
        <f t="shared" si="57"/>
        <v/>
      </c>
    </row>
    <row r="3698" spans="1:11" ht="18.95" customHeight="1" x14ac:dyDescent="0.25">
      <c r="A3698" s="52"/>
      <c r="C3698" s="185"/>
      <c r="D3698" s="76"/>
      <c r="E3698" s="76" t="str">
        <f>IF(D3698="","",IFERROR(VLOOKUP(D3698,Cadastro!$C$9:$D$1009,2,FALSE),"NOT FOUND"))</f>
        <v/>
      </c>
      <c r="F3698" s="94"/>
      <c r="G3698" s="76"/>
      <c r="H3698" s="81" t="str">
        <f>IFERROR(F3698*VLOOKUP(D3698,Saldo!$P$8:$U$1009,6,FALSE),"")</f>
        <v/>
      </c>
      <c r="I3698" s="78" t="str">
        <f>IFERROR(IF(D3698="","",VLOOKUP(D3698,Saldo!$P$8:$Q$1009,2,FALSE)),"")</f>
        <v/>
      </c>
      <c r="J3698" s="76"/>
      <c r="K3698" s="74" t="str">
        <f t="shared" si="57"/>
        <v/>
      </c>
    </row>
    <row r="3699" spans="1:11" ht="18.95" customHeight="1" x14ac:dyDescent="0.25">
      <c r="A3699" s="52"/>
      <c r="C3699" s="185"/>
      <c r="D3699" s="76"/>
      <c r="E3699" s="76" t="str">
        <f>IF(D3699="","",IFERROR(VLOOKUP(D3699,Cadastro!$C$9:$D$1009,2,FALSE),"NOT FOUND"))</f>
        <v/>
      </c>
      <c r="F3699" s="94"/>
      <c r="G3699" s="76"/>
      <c r="H3699" s="81" t="str">
        <f>IFERROR(F3699*VLOOKUP(D3699,Saldo!$P$8:$U$1009,6,FALSE),"")</f>
        <v/>
      </c>
      <c r="I3699" s="78" t="str">
        <f>IFERROR(IF(D3699="","",VLOOKUP(D3699,Saldo!$P$8:$Q$1009,2,FALSE)),"")</f>
        <v/>
      </c>
      <c r="J3699" s="76"/>
      <c r="K3699" s="74" t="str">
        <f t="shared" si="57"/>
        <v/>
      </c>
    </row>
    <row r="3700" spans="1:11" ht="18.95" customHeight="1" x14ac:dyDescent="0.25">
      <c r="A3700" s="52"/>
      <c r="C3700" s="185"/>
      <c r="D3700" s="76"/>
      <c r="E3700" s="76" t="str">
        <f>IF(D3700="","",IFERROR(VLOOKUP(D3700,Cadastro!$C$9:$D$1009,2,FALSE),"NOT FOUND"))</f>
        <v/>
      </c>
      <c r="F3700" s="94"/>
      <c r="G3700" s="76"/>
      <c r="H3700" s="81" t="str">
        <f>IFERROR(F3700*VLOOKUP(D3700,Saldo!$P$8:$U$1009,6,FALSE),"")</f>
        <v/>
      </c>
      <c r="I3700" s="78" t="str">
        <f>IFERROR(IF(D3700="","",VLOOKUP(D3700,Saldo!$P$8:$Q$1009,2,FALSE)),"")</f>
        <v/>
      </c>
      <c r="J3700" s="76"/>
      <c r="K3700" s="74" t="str">
        <f t="shared" si="57"/>
        <v/>
      </c>
    </row>
    <row r="3701" spans="1:11" ht="18.95" customHeight="1" x14ac:dyDescent="0.25">
      <c r="A3701" s="52"/>
      <c r="C3701" s="185"/>
      <c r="D3701" s="76"/>
      <c r="E3701" s="76" t="str">
        <f>IF(D3701="","",IFERROR(VLOOKUP(D3701,Cadastro!$C$9:$D$1009,2,FALSE),"NOT FOUND"))</f>
        <v/>
      </c>
      <c r="F3701" s="94"/>
      <c r="G3701" s="76"/>
      <c r="H3701" s="81" t="str">
        <f>IFERROR(F3701*VLOOKUP(D3701,Saldo!$P$8:$U$1009,6,FALSE),"")</f>
        <v/>
      </c>
      <c r="I3701" s="78" t="str">
        <f>IFERROR(IF(D3701="","",VLOOKUP(D3701,Saldo!$P$8:$Q$1009,2,FALSE)),"")</f>
        <v/>
      </c>
      <c r="J3701" s="76"/>
      <c r="K3701" s="74" t="str">
        <f t="shared" si="57"/>
        <v/>
      </c>
    </row>
    <row r="3702" spans="1:11" ht="18.95" customHeight="1" x14ac:dyDescent="0.25">
      <c r="A3702" s="52"/>
      <c r="C3702" s="185"/>
      <c r="D3702" s="76"/>
      <c r="E3702" s="76" t="str">
        <f>IF(D3702="","",IFERROR(VLOOKUP(D3702,Cadastro!$C$9:$D$1009,2,FALSE),"NOT FOUND"))</f>
        <v/>
      </c>
      <c r="F3702" s="94"/>
      <c r="G3702" s="76"/>
      <c r="H3702" s="81" t="str">
        <f>IFERROR(F3702*VLOOKUP(D3702,Saldo!$P$8:$U$1009,6,FALSE),"")</f>
        <v/>
      </c>
      <c r="I3702" s="78" t="str">
        <f>IFERROR(IF(D3702="","",VLOOKUP(D3702,Saldo!$P$8:$Q$1009,2,FALSE)),"")</f>
        <v/>
      </c>
      <c r="J3702" s="76"/>
      <c r="K3702" s="74" t="str">
        <f t="shared" si="57"/>
        <v/>
      </c>
    </row>
    <row r="3703" spans="1:11" ht="18.95" customHeight="1" x14ac:dyDescent="0.25">
      <c r="A3703" s="52"/>
      <c r="C3703" s="185"/>
      <c r="D3703" s="76"/>
      <c r="E3703" s="76" t="str">
        <f>IF(D3703="","",IFERROR(VLOOKUP(D3703,Cadastro!$C$9:$D$1009,2,FALSE),"NOT FOUND"))</f>
        <v/>
      </c>
      <c r="F3703" s="94"/>
      <c r="G3703" s="76"/>
      <c r="H3703" s="81" t="str">
        <f>IFERROR(F3703*VLOOKUP(D3703,Saldo!$P$8:$U$1009,6,FALSE),"")</f>
        <v/>
      </c>
      <c r="I3703" s="78" t="str">
        <f>IFERROR(IF(D3703="","",VLOOKUP(D3703,Saldo!$P$8:$Q$1009,2,FALSE)),"")</f>
        <v/>
      </c>
      <c r="J3703" s="76"/>
      <c r="K3703" s="74" t="str">
        <f t="shared" si="57"/>
        <v/>
      </c>
    </row>
    <row r="3704" spans="1:11" ht="18.95" customHeight="1" x14ac:dyDescent="0.25">
      <c r="A3704" s="52"/>
      <c r="C3704" s="185"/>
      <c r="D3704" s="76"/>
      <c r="E3704" s="76" t="str">
        <f>IF(D3704="","",IFERROR(VLOOKUP(D3704,Cadastro!$C$9:$D$1009,2,FALSE),"NOT FOUND"))</f>
        <v/>
      </c>
      <c r="F3704" s="94"/>
      <c r="G3704" s="76"/>
      <c r="H3704" s="81" t="str">
        <f>IFERROR(F3704*VLOOKUP(D3704,Saldo!$P$8:$U$1009,6,FALSE),"")</f>
        <v/>
      </c>
      <c r="I3704" s="78" t="str">
        <f>IFERROR(IF(D3704="","",VLOOKUP(D3704,Saldo!$P$8:$Q$1009,2,FALSE)),"")</f>
        <v/>
      </c>
      <c r="J3704" s="76"/>
      <c r="K3704" s="74" t="str">
        <f t="shared" si="57"/>
        <v/>
      </c>
    </row>
    <row r="3705" spans="1:11" ht="18.95" customHeight="1" x14ac:dyDescent="0.25">
      <c r="A3705" s="52"/>
      <c r="C3705" s="185"/>
      <c r="D3705" s="76"/>
      <c r="E3705" s="76" t="str">
        <f>IF(D3705="","",IFERROR(VLOOKUP(D3705,Cadastro!$C$9:$D$1009,2,FALSE),"NOT FOUND"))</f>
        <v/>
      </c>
      <c r="F3705" s="94"/>
      <c r="G3705" s="76"/>
      <c r="H3705" s="81" t="str">
        <f>IFERROR(F3705*VLOOKUP(D3705,Saldo!$P$8:$U$1009,6,FALSE),"")</f>
        <v/>
      </c>
      <c r="I3705" s="78" t="str">
        <f>IFERROR(IF(D3705="","",VLOOKUP(D3705,Saldo!$P$8:$Q$1009,2,FALSE)),"")</f>
        <v/>
      </c>
      <c r="J3705" s="76"/>
      <c r="K3705" s="74" t="str">
        <f t="shared" si="57"/>
        <v/>
      </c>
    </row>
    <row r="3706" spans="1:11" ht="18.95" customHeight="1" x14ac:dyDescent="0.25">
      <c r="A3706" s="52"/>
      <c r="C3706" s="185"/>
      <c r="D3706" s="76"/>
      <c r="E3706" s="76" t="str">
        <f>IF(D3706="","",IFERROR(VLOOKUP(D3706,Cadastro!$C$9:$D$1009,2,FALSE),"NOT FOUND"))</f>
        <v/>
      </c>
      <c r="F3706" s="94"/>
      <c r="G3706" s="76"/>
      <c r="H3706" s="81" t="str">
        <f>IFERROR(F3706*VLOOKUP(D3706,Saldo!$P$8:$U$1009,6,FALSE),"")</f>
        <v/>
      </c>
      <c r="I3706" s="78" t="str">
        <f>IFERROR(IF(D3706="","",VLOOKUP(D3706,Saldo!$P$8:$Q$1009,2,FALSE)),"")</f>
        <v/>
      </c>
      <c r="J3706" s="76"/>
      <c r="K3706" s="74" t="str">
        <f t="shared" si="57"/>
        <v/>
      </c>
    </row>
    <row r="3707" spans="1:11" ht="18.95" customHeight="1" x14ac:dyDescent="0.25">
      <c r="A3707" s="52"/>
      <c r="C3707" s="185"/>
      <c r="D3707" s="76"/>
      <c r="E3707" s="76" t="str">
        <f>IF(D3707="","",IFERROR(VLOOKUP(D3707,Cadastro!$C$9:$D$1009,2,FALSE),"NOT FOUND"))</f>
        <v/>
      </c>
      <c r="F3707" s="94"/>
      <c r="G3707" s="76"/>
      <c r="H3707" s="81" t="str">
        <f>IFERROR(F3707*VLOOKUP(D3707,Saldo!$P$8:$U$1009,6,FALSE),"")</f>
        <v/>
      </c>
      <c r="I3707" s="78" t="str">
        <f>IFERROR(IF(D3707="","",VLOOKUP(D3707,Saldo!$P$8:$Q$1009,2,FALSE)),"")</f>
        <v/>
      </c>
      <c r="J3707" s="76"/>
      <c r="K3707" s="74" t="str">
        <f t="shared" si="57"/>
        <v/>
      </c>
    </row>
    <row r="3708" spans="1:11" ht="18.95" customHeight="1" x14ac:dyDescent="0.25">
      <c r="A3708" s="52"/>
      <c r="C3708" s="185"/>
      <c r="D3708" s="76"/>
      <c r="E3708" s="76" t="str">
        <f>IF(D3708="","",IFERROR(VLOOKUP(D3708,Cadastro!$C$9:$D$1009,2,FALSE),"NOT FOUND"))</f>
        <v/>
      </c>
      <c r="F3708" s="94"/>
      <c r="G3708" s="76"/>
      <c r="H3708" s="81" t="str">
        <f>IFERROR(F3708*VLOOKUP(D3708,Saldo!$P$8:$U$1009,6,FALSE),"")</f>
        <v/>
      </c>
      <c r="I3708" s="78" t="str">
        <f>IFERROR(IF(D3708="","",VLOOKUP(D3708,Saldo!$P$8:$Q$1009,2,FALSE)),"")</f>
        <v/>
      </c>
      <c r="J3708" s="76"/>
      <c r="K3708" s="74" t="str">
        <f t="shared" si="57"/>
        <v/>
      </c>
    </row>
    <row r="3709" spans="1:11" ht="18.95" customHeight="1" x14ac:dyDescent="0.25">
      <c r="A3709" s="52"/>
      <c r="C3709" s="185"/>
      <c r="D3709" s="76"/>
      <c r="E3709" s="76" t="str">
        <f>IF(D3709="","",IFERROR(VLOOKUP(D3709,Cadastro!$C$9:$D$1009,2,FALSE),"NOT FOUND"))</f>
        <v/>
      </c>
      <c r="F3709" s="94"/>
      <c r="G3709" s="76"/>
      <c r="H3709" s="81" t="str">
        <f>IFERROR(F3709*VLOOKUP(D3709,Saldo!$P$8:$U$1009,6,FALSE),"")</f>
        <v/>
      </c>
      <c r="I3709" s="78" t="str">
        <f>IFERROR(IF(D3709="","",VLOOKUP(D3709,Saldo!$P$8:$Q$1009,2,FALSE)),"")</f>
        <v/>
      </c>
      <c r="J3709" s="76"/>
      <c r="K3709" s="74" t="str">
        <f t="shared" si="57"/>
        <v/>
      </c>
    </row>
    <row r="3710" spans="1:11" ht="18.95" customHeight="1" x14ac:dyDescent="0.25">
      <c r="A3710" s="52"/>
      <c r="C3710" s="185"/>
      <c r="D3710" s="76"/>
      <c r="E3710" s="76" t="str">
        <f>IF(D3710="","",IFERROR(VLOOKUP(D3710,Cadastro!$C$9:$D$1009,2,FALSE),"NOT FOUND"))</f>
        <v/>
      </c>
      <c r="F3710" s="94"/>
      <c r="G3710" s="76"/>
      <c r="H3710" s="81" t="str">
        <f>IFERROR(F3710*VLOOKUP(D3710,Saldo!$P$8:$U$1009,6,FALSE),"")</f>
        <v/>
      </c>
      <c r="I3710" s="78" t="str">
        <f>IFERROR(IF(D3710="","",VLOOKUP(D3710,Saldo!$P$8:$Q$1009,2,FALSE)),"")</f>
        <v/>
      </c>
      <c r="J3710" s="76"/>
      <c r="K3710" s="74" t="str">
        <f t="shared" si="57"/>
        <v/>
      </c>
    </row>
    <row r="3711" spans="1:11" ht="18.95" customHeight="1" x14ac:dyDescent="0.25">
      <c r="A3711" s="52"/>
      <c r="C3711" s="185"/>
      <c r="D3711" s="76"/>
      <c r="E3711" s="76" t="str">
        <f>IF(D3711="","",IFERROR(VLOOKUP(D3711,Cadastro!$C$9:$D$1009,2,FALSE),"NOT FOUND"))</f>
        <v/>
      </c>
      <c r="F3711" s="94"/>
      <c r="G3711" s="76"/>
      <c r="H3711" s="81" t="str">
        <f>IFERROR(F3711*VLOOKUP(D3711,Saldo!$P$8:$U$1009,6,FALSE),"")</f>
        <v/>
      </c>
      <c r="I3711" s="78" t="str">
        <f>IFERROR(IF(D3711="","",VLOOKUP(D3711,Saldo!$P$8:$Q$1009,2,FALSE)),"")</f>
        <v/>
      </c>
      <c r="J3711" s="76"/>
      <c r="K3711" s="74" t="str">
        <f t="shared" si="57"/>
        <v/>
      </c>
    </row>
    <row r="3712" spans="1:11" ht="18.95" customHeight="1" x14ac:dyDescent="0.25">
      <c r="A3712" s="52"/>
      <c r="C3712" s="185"/>
      <c r="D3712" s="76"/>
      <c r="E3712" s="76" t="str">
        <f>IF(D3712="","",IFERROR(VLOOKUP(D3712,Cadastro!$C$9:$D$1009,2,FALSE),"NOT FOUND"))</f>
        <v/>
      </c>
      <c r="F3712" s="94"/>
      <c r="G3712" s="76"/>
      <c r="H3712" s="81" t="str">
        <f>IFERROR(F3712*VLOOKUP(D3712,Saldo!$P$8:$U$1009,6,FALSE),"")</f>
        <v/>
      </c>
      <c r="I3712" s="78" t="str">
        <f>IFERROR(IF(D3712="","",VLOOKUP(D3712,Saldo!$P$8:$Q$1009,2,FALSE)),"")</f>
        <v/>
      </c>
      <c r="J3712" s="76"/>
      <c r="K3712" s="74" t="str">
        <f t="shared" si="57"/>
        <v/>
      </c>
    </row>
    <row r="3713" spans="1:11" ht="18.95" customHeight="1" x14ac:dyDescent="0.25">
      <c r="A3713" s="52"/>
      <c r="C3713" s="185"/>
      <c r="D3713" s="76"/>
      <c r="E3713" s="76" t="str">
        <f>IF(D3713="","",IFERROR(VLOOKUP(D3713,Cadastro!$C$9:$D$1009,2,FALSE),"NOT FOUND"))</f>
        <v/>
      </c>
      <c r="F3713" s="94"/>
      <c r="G3713" s="76"/>
      <c r="H3713" s="81" t="str">
        <f>IFERROR(F3713*VLOOKUP(D3713,Saldo!$P$8:$U$1009,6,FALSE),"")</f>
        <v/>
      </c>
      <c r="I3713" s="78" t="str">
        <f>IFERROR(IF(D3713="","",VLOOKUP(D3713,Saldo!$P$8:$Q$1009,2,FALSE)),"")</f>
        <v/>
      </c>
      <c r="J3713" s="76"/>
      <c r="K3713" s="74" t="str">
        <f t="shared" si="57"/>
        <v/>
      </c>
    </row>
    <row r="3714" spans="1:11" ht="18.95" customHeight="1" x14ac:dyDescent="0.25">
      <c r="A3714" s="52"/>
      <c r="C3714" s="185"/>
      <c r="D3714" s="76"/>
      <c r="E3714" s="76" t="str">
        <f>IF(D3714="","",IFERROR(VLOOKUP(D3714,Cadastro!$C$9:$D$1009,2,FALSE),"NOT FOUND"))</f>
        <v/>
      </c>
      <c r="F3714" s="94"/>
      <c r="G3714" s="76"/>
      <c r="H3714" s="81" t="str">
        <f>IFERROR(F3714*VLOOKUP(D3714,Saldo!$P$8:$U$1009,6,FALSE),"")</f>
        <v/>
      </c>
      <c r="I3714" s="78" t="str">
        <f>IFERROR(IF(D3714="","",VLOOKUP(D3714,Saldo!$P$8:$Q$1009,2,FALSE)),"")</f>
        <v/>
      </c>
      <c r="J3714" s="76"/>
      <c r="K3714" s="74" t="str">
        <f t="shared" si="57"/>
        <v/>
      </c>
    </row>
    <row r="3715" spans="1:11" ht="18.95" customHeight="1" x14ac:dyDescent="0.25">
      <c r="A3715" s="52"/>
      <c r="C3715" s="185"/>
      <c r="D3715" s="76"/>
      <c r="E3715" s="76" t="str">
        <f>IF(D3715="","",IFERROR(VLOOKUP(D3715,Cadastro!$C$9:$D$1009,2,FALSE),"NOT FOUND"))</f>
        <v/>
      </c>
      <c r="F3715" s="94"/>
      <c r="G3715" s="76"/>
      <c r="H3715" s="81" t="str">
        <f>IFERROR(F3715*VLOOKUP(D3715,Saldo!$P$8:$U$1009,6,FALSE),"")</f>
        <v/>
      </c>
      <c r="I3715" s="78" t="str">
        <f>IFERROR(IF(D3715="","",VLOOKUP(D3715,Saldo!$P$8:$Q$1009,2,FALSE)),"")</f>
        <v/>
      </c>
      <c r="J3715" s="76"/>
      <c r="K3715" s="74" t="str">
        <f t="shared" si="57"/>
        <v/>
      </c>
    </row>
    <row r="3716" spans="1:11" ht="18.95" customHeight="1" x14ac:dyDescent="0.25">
      <c r="A3716" s="52"/>
      <c r="C3716" s="185"/>
      <c r="D3716" s="76"/>
      <c r="E3716" s="76" t="str">
        <f>IF(D3716="","",IFERROR(VLOOKUP(D3716,Cadastro!$C$9:$D$1009,2,FALSE),"NOT FOUND"))</f>
        <v/>
      </c>
      <c r="F3716" s="94"/>
      <c r="G3716" s="76"/>
      <c r="H3716" s="81" t="str">
        <f>IFERROR(F3716*VLOOKUP(D3716,Saldo!$P$8:$U$1009,6,FALSE),"")</f>
        <v/>
      </c>
      <c r="I3716" s="78" t="str">
        <f>IFERROR(IF(D3716="","",VLOOKUP(D3716,Saldo!$P$8:$Q$1009,2,FALSE)),"")</f>
        <v/>
      </c>
      <c r="J3716" s="76"/>
      <c r="K3716" s="74" t="str">
        <f t="shared" si="57"/>
        <v/>
      </c>
    </row>
    <row r="3717" spans="1:11" ht="18.95" customHeight="1" x14ac:dyDescent="0.25">
      <c r="A3717" s="52"/>
      <c r="C3717" s="185"/>
      <c r="D3717" s="76"/>
      <c r="E3717" s="76" t="str">
        <f>IF(D3717="","",IFERROR(VLOOKUP(D3717,Cadastro!$C$9:$D$1009,2,FALSE),"NOT FOUND"))</f>
        <v/>
      </c>
      <c r="F3717" s="94"/>
      <c r="G3717" s="76"/>
      <c r="H3717" s="81" t="str">
        <f>IFERROR(F3717*VLOOKUP(D3717,Saldo!$P$8:$U$1009,6,FALSE),"")</f>
        <v/>
      </c>
      <c r="I3717" s="78" t="str">
        <f>IFERROR(IF(D3717="","",VLOOKUP(D3717,Saldo!$P$8:$Q$1009,2,FALSE)),"")</f>
        <v/>
      </c>
      <c r="J3717" s="76"/>
      <c r="K3717" s="74" t="str">
        <f t="shared" si="57"/>
        <v/>
      </c>
    </row>
    <row r="3718" spans="1:11" ht="18.95" customHeight="1" x14ac:dyDescent="0.25">
      <c r="A3718" s="52"/>
      <c r="C3718" s="185"/>
      <c r="D3718" s="76"/>
      <c r="E3718" s="76" t="str">
        <f>IF(D3718="","",IFERROR(VLOOKUP(D3718,Cadastro!$C$9:$D$1009,2,FALSE),"NOT FOUND"))</f>
        <v/>
      </c>
      <c r="F3718" s="94"/>
      <c r="G3718" s="76"/>
      <c r="H3718" s="81" t="str">
        <f>IFERROR(F3718*VLOOKUP(D3718,Saldo!$P$8:$U$1009,6,FALSE),"")</f>
        <v/>
      </c>
      <c r="I3718" s="78" t="str">
        <f>IFERROR(IF(D3718="","",VLOOKUP(D3718,Saldo!$P$8:$Q$1009,2,FALSE)),"")</f>
        <v/>
      </c>
      <c r="J3718" s="76"/>
      <c r="K3718" s="74" t="str">
        <f t="shared" si="57"/>
        <v/>
      </c>
    </row>
    <row r="3719" spans="1:11" ht="18.95" customHeight="1" x14ac:dyDescent="0.25">
      <c r="A3719" s="52"/>
      <c r="C3719" s="185"/>
      <c r="D3719" s="76"/>
      <c r="E3719" s="76" t="str">
        <f>IF(D3719="","",IFERROR(VLOOKUP(D3719,Cadastro!$C$9:$D$1009,2,FALSE),"NOT FOUND"))</f>
        <v/>
      </c>
      <c r="F3719" s="94"/>
      <c r="G3719" s="76"/>
      <c r="H3719" s="81" t="str">
        <f>IFERROR(F3719*VLOOKUP(D3719,Saldo!$P$8:$U$1009,6,FALSE),"")</f>
        <v/>
      </c>
      <c r="I3719" s="78" t="str">
        <f>IFERROR(IF(D3719="","",VLOOKUP(D3719,Saldo!$P$8:$Q$1009,2,FALSE)),"")</f>
        <v/>
      </c>
      <c r="J3719" s="76"/>
      <c r="K3719" s="74" t="str">
        <f t="shared" si="57"/>
        <v/>
      </c>
    </row>
    <row r="3720" spans="1:11" ht="18.95" customHeight="1" x14ac:dyDescent="0.25">
      <c r="A3720" s="52"/>
      <c r="C3720" s="185"/>
      <c r="D3720" s="76"/>
      <c r="E3720" s="76" t="str">
        <f>IF(D3720="","",IFERROR(VLOOKUP(D3720,Cadastro!$C$9:$D$1009,2,FALSE),"NOT FOUND"))</f>
        <v/>
      </c>
      <c r="F3720" s="94"/>
      <c r="G3720" s="76"/>
      <c r="H3720" s="81" t="str">
        <f>IFERROR(F3720*VLOOKUP(D3720,Saldo!$P$8:$U$1009,6,FALSE),"")</f>
        <v/>
      </c>
      <c r="I3720" s="78" t="str">
        <f>IFERROR(IF(D3720="","",VLOOKUP(D3720,Saldo!$P$8:$Q$1009,2,FALSE)),"")</f>
        <v/>
      </c>
      <c r="J3720" s="76"/>
      <c r="K3720" s="74" t="str">
        <f t="shared" si="57"/>
        <v/>
      </c>
    </row>
    <row r="3721" spans="1:11" ht="18.95" customHeight="1" x14ac:dyDescent="0.25">
      <c r="A3721" s="52"/>
      <c r="C3721" s="185"/>
      <c r="D3721" s="76"/>
      <c r="E3721" s="76" t="str">
        <f>IF(D3721="","",IFERROR(VLOOKUP(D3721,Cadastro!$C$9:$D$1009,2,FALSE),"NOT FOUND"))</f>
        <v/>
      </c>
      <c r="F3721" s="94"/>
      <c r="G3721" s="76"/>
      <c r="H3721" s="81" t="str">
        <f>IFERROR(F3721*VLOOKUP(D3721,Saldo!$P$8:$U$1009,6,FALSE),"")</f>
        <v/>
      </c>
      <c r="I3721" s="78" t="str">
        <f>IFERROR(IF(D3721="","",VLOOKUP(D3721,Saldo!$P$8:$Q$1009,2,FALSE)),"")</f>
        <v/>
      </c>
      <c r="J3721" s="76"/>
      <c r="K3721" s="74" t="str">
        <f t="shared" si="57"/>
        <v/>
      </c>
    </row>
    <row r="3722" spans="1:11" ht="18.95" customHeight="1" x14ac:dyDescent="0.25">
      <c r="A3722" s="52"/>
      <c r="C3722" s="185"/>
      <c r="D3722" s="76"/>
      <c r="E3722" s="76" t="str">
        <f>IF(D3722="","",IFERROR(VLOOKUP(D3722,Cadastro!$C$9:$D$1009,2,FALSE),"NOT FOUND"))</f>
        <v/>
      </c>
      <c r="F3722" s="94"/>
      <c r="G3722" s="76"/>
      <c r="H3722" s="81" t="str">
        <f>IFERROR(F3722*VLOOKUP(D3722,Saldo!$P$8:$U$1009,6,FALSE),"")</f>
        <v/>
      </c>
      <c r="I3722" s="78" t="str">
        <f>IFERROR(IF(D3722="","",VLOOKUP(D3722,Saldo!$P$8:$Q$1009,2,FALSE)),"")</f>
        <v/>
      </c>
      <c r="J3722" s="76"/>
      <c r="K3722" s="74" t="str">
        <f t="shared" ref="K3722:K3785" si="58">IF(C3722="","",MONTH(C3722))</f>
        <v/>
      </c>
    </row>
    <row r="3723" spans="1:11" ht="18.95" customHeight="1" x14ac:dyDescent="0.25">
      <c r="A3723" s="52"/>
      <c r="C3723" s="185"/>
      <c r="D3723" s="76"/>
      <c r="E3723" s="76" t="str">
        <f>IF(D3723="","",IFERROR(VLOOKUP(D3723,Cadastro!$C$9:$D$1009,2,FALSE),"NOT FOUND"))</f>
        <v/>
      </c>
      <c r="F3723" s="94"/>
      <c r="G3723" s="76"/>
      <c r="H3723" s="81" t="str">
        <f>IFERROR(F3723*VLOOKUP(D3723,Saldo!$P$8:$U$1009,6,FALSE),"")</f>
        <v/>
      </c>
      <c r="I3723" s="78" t="str">
        <f>IFERROR(IF(D3723="","",VLOOKUP(D3723,Saldo!$P$8:$Q$1009,2,FALSE)),"")</f>
        <v/>
      </c>
      <c r="J3723" s="76"/>
      <c r="K3723" s="74" t="str">
        <f t="shared" si="58"/>
        <v/>
      </c>
    </row>
    <row r="3724" spans="1:11" ht="18.95" customHeight="1" x14ac:dyDescent="0.25">
      <c r="A3724" s="52"/>
      <c r="C3724" s="185"/>
      <c r="D3724" s="76"/>
      <c r="E3724" s="76" t="str">
        <f>IF(D3724="","",IFERROR(VLOOKUP(D3724,Cadastro!$C$9:$D$1009,2,FALSE),"NOT FOUND"))</f>
        <v/>
      </c>
      <c r="F3724" s="94"/>
      <c r="G3724" s="76"/>
      <c r="H3724" s="81" t="str">
        <f>IFERROR(F3724*VLOOKUP(D3724,Saldo!$P$8:$U$1009,6,FALSE),"")</f>
        <v/>
      </c>
      <c r="I3724" s="78" t="str">
        <f>IFERROR(IF(D3724="","",VLOOKUP(D3724,Saldo!$P$8:$Q$1009,2,FALSE)),"")</f>
        <v/>
      </c>
      <c r="J3724" s="76"/>
      <c r="K3724" s="74" t="str">
        <f t="shared" si="58"/>
        <v/>
      </c>
    </row>
    <row r="3725" spans="1:11" ht="18.95" customHeight="1" x14ac:dyDescent="0.25">
      <c r="A3725" s="52"/>
      <c r="C3725" s="185"/>
      <c r="D3725" s="76"/>
      <c r="E3725" s="76" t="str">
        <f>IF(D3725="","",IFERROR(VLOOKUP(D3725,Cadastro!$C$9:$D$1009,2,FALSE),"NOT FOUND"))</f>
        <v/>
      </c>
      <c r="F3725" s="94"/>
      <c r="G3725" s="76"/>
      <c r="H3725" s="81" t="str">
        <f>IFERROR(F3725*VLOOKUP(D3725,Saldo!$P$8:$U$1009,6,FALSE),"")</f>
        <v/>
      </c>
      <c r="I3725" s="78" t="str">
        <f>IFERROR(IF(D3725="","",VLOOKUP(D3725,Saldo!$P$8:$Q$1009,2,FALSE)),"")</f>
        <v/>
      </c>
      <c r="J3725" s="76"/>
      <c r="K3725" s="74" t="str">
        <f t="shared" si="58"/>
        <v/>
      </c>
    </row>
    <row r="3726" spans="1:11" ht="18.95" customHeight="1" x14ac:dyDescent="0.25">
      <c r="A3726" s="52"/>
      <c r="C3726" s="185"/>
      <c r="D3726" s="76"/>
      <c r="E3726" s="76" t="str">
        <f>IF(D3726="","",IFERROR(VLOOKUP(D3726,Cadastro!$C$9:$D$1009,2,FALSE),"NOT FOUND"))</f>
        <v/>
      </c>
      <c r="F3726" s="94"/>
      <c r="G3726" s="76"/>
      <c r="H3726" s="81" t="str">
        <f>IFERROR(F3726*VLOOKUP(D3726,Saldo!$P$8:$U$1009,6,FALSE),"")</f>
        <v/>
      </c>
      <c r="I3726" s="78" t="str">
        <f>IFERROR(IF(D3726="","",VLOOKUP(D3726,Saldo!$P$8:$Q$1009,2,FALSE)),"")</f>
        <v/>
      </c>
      <c r="J3726" s="76"/>
      <c r="K3726" s="74" t="str">
        <f t="shared" si="58"/>
        <v/>
      </c>
    </row>
    <row r="3727" spans="1:11" ht="18.95" customHeight="1" x14ac:dyDescent="0.25">
      <c r="A3727" s="52"/>
      <c r="C3727" s="185"/>
      <c r="D3727" s="76"/>
      <c r="E3727" s="76" t="str">
        <f>IF(D3727="","",IFERROR(VLOOKUP(D3727,Cadastro!$C$9:$D$1009,2,FALSE),"NOT FOUND"))</f>
        <v/>
      </c>
      <c r="F3727" s="94"/>
      <c r="G3727" s="76"/>
      <c r="H3727" s="81" t="str">
        <f>IFERROR(F3727*VLOOKUP(D3727,Saldo!$P$8:$U$1009,6,FALSE),"")</f>
        <v/>
      </c>
      <c r="I3727" s="78" t="str">
        <f>IFERROR(IF(D3727="","",VLOOKUP(D3727,Saldo!$P$8:$Q$1009,2,FALSE)),"")</f>
        <v/>
      </c>
      <c r="J3727" s="76"/>
      <c r="K3727" s="74" t="str">
        <f t="shared" si="58"/>
        <v/>
      </c>
    </row>
    <row r="3728" spans="1:11" ht="18.95" customHeight="1" x14ac:dyDescent="0.25">
      <c r="A3728" s="52"/>
      <c r="C3728" s="185"/>
      <c r="D3728" s="76"/>
      <c r="E3728" s="76" t="str">
        <f>IF(D3728="","",IFERROR(VLOOKUP(D3728,Cadastro!$C$9:$D$1009,2,FALSE),"NOT FOUND"))</f>
        <v/>
      </c>
      <c r="F3728" s="94"/>
      <c r="G3728" s="76"/>
      <c r="H3728" s="81" t="str">
        <f>IFERROR(F3728*VLOOKUP(D3728,Saldo!$P$8:$U$1009,6,FALSE),"")</f>
        <v/>
      </c>
      <c r="I3728" s="78" t="str">
        <f>IFERROR(IF(D3728="","",VLOOKUP(D3728,Saldo!$P$8:$Q$1009,2,FALSE)),"")</f>
        <v/>
      </c>
      <c r="J3728" s="76"/>
      <c r="K3728" s="74" t="str">
        <f t="shared" si="58"/>
        <v/>
      </c>
    </row>
    <row r="3729" spans="1:11" ht="18.95" customHeight="1" x14ac:dyDescent="0.25">
      <c r="A3729" s="52"/>
      <c r="C3729" s="185"/>
      <c r="D3729" s="76"/>
      <c r="E3729" s="76" t="str">
        <f>IF(D3729="","",IFERROR(VLOOKUP(D3729,Cadastro!$C$9:$D$1009,2,FALSE),"NOT FOUND"))</f>
        <v/>
      </c>
      <c r="F3729" s="94"/>
      <c r="G3729" s="76"/>
      <c r="H3729" s="81" t="str">
        <f>IFERROR(F3729*VLOOKUP(D3729,Saldo!$P$8:$U$1009,6,FALSE),"")</f>
        <v/>
      </c>
      <c r="I3729" s="78" t="str">
        <f>IFERROR(IF(D3729="","",VLOOKUP(D3729,Saldo!$P$8:$Q$1009,2,FALSE)),"")</f>
        <v/>
      </c>
      <c r="J3729" s="76"/>
      <c r="K3729" s="74" t="str">
        <f t="shared" si="58"/>
        <v/>
      </c>
    </row>
    <row r="3730" spans="1:11" ht="18.95" customHeight="1" x14ac:dyDescent="0.25">
      <c r="A3730" s="52"/>
      <c r="C3730" s="185"/>
      <c r="D3730" s="76"/>
      <c r="E3730" s="76" t="str">
        <f>IF(D3730="","",IFERROR(VLOOKUP(D3730,Cadastro!$C$9:$D$1009,2,FALSE),"NOT FOUND"))</f>
        <v/>
      </c>
      <c r="F3730" s="94"/>
      <c r="G3730" s="76"/>
      <c r="H3730" s="81" t="str">
        <f>IFERROR(F3730*VLOOKUP(D3730,Saldo!$P$8:$U$1009,6,FALSE),"")</f>
        <v/>
      </c>
      <c r="I3730" s="78" t="str">
        <f>IFERROR(IF(D3730="","",VLOOKUP(D3730,Saldo!$P$8:$Q$1009,2,FALSE)),"")</f>
        <v/>
      </c>
      <c r="J3730" s="76"/>
      <c r="K3730" s="74" t="str">
        <f t="shared" si="58"/>
        <v/>
      </c>
    </row>
    <row r="3731" spans="1:11" ht="18.95" customHeight="1" x14ac:dyDescent="0.25">
      <c r="A3731" s="52"/>
      <c r="C3731" s="185"/>
      <c r="D3731" s="76"/>
      <c r="E3731" s="76" t="str">
        <f>IF(D3731="","",IFERROR(VLOOKUP(D3731,Cadastro!$C$9:$D$1009,2,FALSE),"NOT FOUND"))</f>
        <v/>
      </c>
      <c r="F3731" s="94"/>
      <c r="G3731" s="76"/>
      <c r="H3731" s="81" t="str">
        <f>IFERROR(F3731*VLOOKUP(D3731,Saldo!$P$8:$U$1009,6,FALSE),"")</f>
        <v/>
      </c>
      <c r="I3731" s="78" t="str">
        <f>IFERROR(IF(D3731="","",VLOOKUP(D3731,Saldo!$P$8:$Q$1009,2,FALSE)),"")</f>
        <v/>
      </c>
      <c r="J3731" s="76"/>
      <c r="K3731" s="74" t="str">
        <f t="shared" si="58"/>
        <v/>
      </c>
    </row>
    <row r="3732" spans="1:11" ht="18.95" customHeight="1" x14ac:dyDescent="0.25">
      <c r="A3732" s="52"/>
      <c r="C3732" s="185"/>
      <c r="D3732" s="76"/>
      <c r="E3732" s="76" t="str">
        <f>IF(D3732="","",IFERROR(VLOOKUP(D3732,Cadastro!$C$9:$D$1009,2,FALSE),"NOT FOUND"))</f>
        <v/>
      </c>
      <c r="F3732" s="94"/>
      <c r="G3732" s="76"/>
      <c r="H3732" s="81" t="str">
        <f>IFERROR(F3732*VLOOKUP(D3732,Saldo!$P$8:$U$1009,6,FALSE),"")</f>
        <v/>
      </c>
      <c r="I3732" s="78" t="str">
        <f>IFERROR(IF(D3732="","",VLOOKUP(D3732,Saldo!$P$8:$Q$1009,2,FALSE)),"")</f>
        <v/>
      </c>
      <c r="J3732" s="76"/>
      <c r="K3732" s="74" t="str">
        <f t="shared" si="58"/>
        <v/>
      </c>
    </row>
    <row r="3733" spans="1:11" ht="18.95" customHeight="1" x14ac:dyDescent="0.25">
      <c r="A3733" s="52"/>
      <c r="C3733" s="185"/>
      <c r="D3733" s="76"/>
      <c r="E3733" s="76" t="str">
        <f>IF(D3733="","",IFERROR(VLOOKUP(D3733,Cadastro!$C$9:$D$1009,2,FALSE),"NOT FOUND"))</f>
        <v/>
      </c>
      <c r="F3733" s="94"/>
      <c r="G3733" s="76"/>
      <c r="H3733" s="81" t="str">
        <f>IFERROR(F3733*VLOOKUP(D3733,Saldo!$P$8:$U$1009,6,FALSE),"")</f>
        <v/>
      </c>
      <c r="I3733" s="78" t="str">
        <f>IFERROR(IF(D3733="","",VLOOKUP(D3733,Saldo!$P$8:$Q$1009,2,FALSE)),"")</f>
        <v/>
      </c>
      <c r="J3733" s="76"/>
      <c r="K3733" s="74" t="str">
        <f t="shared" si="58"/>
        <v/>
      </c>
    </row>
    <row r="3734" spans="1:11" ht="18.95" customHeight="1" x14ac:dyDescent="0.25">
      <c r="A3734" s="52"/>
      <c r="C3734" s="185"/>
      <c r="D3734" s="76"/>
      <c r="E3734" s="76" t="str">
        <f>IF(D3734="","",IFERROR(VLOOKUP(D3734,Cadastro!$C$9:$D$1009,2,FALSE),"NOT FOUND"))</f>
        <v/>
      </c>
      <c r="F3734" s="94"/>
      <c r="G3734" s="76"/>
      <c r="H3734" s="81" t="str">
        <f>IFERROR(F3734*VLOOKUP(D3734,Saldo!$P$8:$U$1009,6,FALSE),"")</f>
        <v/>
      </c>
      <c r="I3734" s="78" t="str">
        <f>IFERROR(IF(D3734="","",VLOOKUP(D3734,Saldo!$P$8:$Q$1009,2,FALSE)),"")</f>
        <v/>
      </c>
      <c r="J3734" s="76"/>
      <c r="K3734" s="74" t="str">
        <f t="shared" si="58"/>
        <v/>
      </c>
    </row>
    <row r="3735" spans="1:11" ht="18.95" customHeight="1" x14ac:dyDescent="0.25">
      <c r="A3735" s="52"/>
      <c r="C3735" s="185"/>
      <c r="D3735" s="76"/>
      <c r="E3735" s="76" t="str">
        <f>IF(D3735="","",IFERROR(VLOOKUP(D3735,Cadastro!$C$9:$D$1009,2,FALSE),"NOT FOUND"))</f>
        <v/>
      </c>
      <c r="F3735" s="94"/>
      <c r="G3735" s="76"/>
      <c r="H3735" s="81" t="str">
        <f>IFERROR(F3735*VLOOKUP(D3735,Saldo!$P$8:$U$1009,6,FALSE),"")</f>
        <v/>
      </c>
      <c r="I3735" s="78" t="str">
        <f>IFERROR(IF(D3735="","",VLOOKUP(D3735,Saldo!$P$8:$Q$1009,2,FALSE)),"")</f>
        <v/>
      </c>
      <c r="J3735" s="76"/>
      <c r="K3735" s="74" t="str">
        <f t="shared" si="58"/>
        <v/>
      </c>
    </row>
    <row r="3736" spans="1:11" ht="18.95" customHeight="1" x14ac:dyDescent="0.25">
      <c r="A3736" s="52"/>
      <c r="C3736" s="185"/>
      <c r="D3736" s="76"/>
      <c r="E3736" s="76" t="str">
        <f>IF(D3736="","",IFERROR(VLOOKUP(D3736,Cadastro!$C$9:$D$1009,2,FALSE),"NOT FOUND"))</f>
        <v/>
      </c>
      <c r="F3736" s="94"/>
      <c r="G3736" s="76"/>
      <c r="H3736" s="81" t="str">
        <f>IFERROR(F3736*VLOOKUP(D3736,Saldo!$P$8:$U$1009,6,FALSE),"")</f>
        <v/>
      </c>
      <c r="I3736" s="78" t="str">
        <f>IFERROR(IF(D3736="","",VLOOKUP(D3736,Saldo!$P$8:$Q$1009,2,FALSE)),"")</f>
        <v/>
      </c>
      <c r="J3736" s="76"/>
      <c r="K3736" s="74" t="str">
        <f t="shared" si="58"/>
        <v/>
      </c>
    </row>
    <row r="3737" spans="1:11" ht="18.95" customHeight="1" x14ac:dyDescent="0.25">
      <c r="A3737" s="52"/>
      <c r="C3737" s="185"/>
      <c r="D3737" s="76"/>
      <c r="E3737" s="76" t="str">
        <f>IF(D3737="","",IFERROR(VLOOKUP(D3737,Cadastro!$C$9:$D$1009,2,FALSE),"NOT FOUND"))</f>
        <v/>
      </c>
      <c r="F3737" s="94"/>
      <c r="G3737" s="76"/>
      <c r="H3737" s="81" t="str">
        <f>IFERROR(F3737*VLOOKUP(D3737,Saldo!$P$8:$U$1009,6,FALSE),"")</f>
        <v/>
      </c>
      <c r="I3737" s="78" t="str">
        <f>IFERROR(IF(D3737="","",VLOOKUP(D3737,Saldo!$P$8:$Q$1009,2,FALSE)),"")</f>
        <v/>
      </c>
      <c r="J3737" s="76"/>
      <c r="K3737" s="74" t="str">
        <f t="shared" si="58"/>
        <v/>
      </c>
    </row>
    <row r="3738" spans="1:11" ht="18.95" customHeight="1" x14ac:dyDescent="0.25">
      <c r="A3738" s="52"/>
      <c r="C3738" s="185"/>
      <c r="D3738" s="76"/>
      <c r="E3738" s="76" t="str">
        <f>IF(D3738="","",IFERROR(VLOOKUP(D3738,Cadastro!$C$9:$D$1009,2,FALSE),"NOT FOUND"))</f>
        <v/>
      </c>
      <c r="F3738" s="94"/>
      <c r="G3738" s="76"/>
      <c r="H3738" s="81" t="str">
        <f>IFERROR(F3738*VLOOKUP(D3738,Saldo!$P$8:$U$1009,6,FALSE),"")</f>
        <v/>
      </c>
      <c r="I3738" s="78" t="str">
        <f>IFERROR(IF(D3738="","",VLOOKUP(D3738,Saldo!$P$8:$Q$1009,2,FALSE)),"")</f>
        <v/>
      </c>
      <c r="J3738" s="76"/>
      <c r="K3738" s="74" t="str">
        <f t="shared" si="58"/>
        <v/>
      </c>
    </row>
    <row r="3739" spans="1:11" ht="18.95" customHeight="1" x14ac:dyDescent="0.25">
      <c r="A3739" s="52"/>
      <c r="C3739" s="185"/>
      <c r="D3739" s="76"/>
      <c r="E3739" s="76" t="str">
        <f>IF(D3739="","",IFERROR(VLOOKUP(D3739,Cadastro!$C$9:$D$1009,2,FALSE),"NOT FOUND"))</f>
        <v/>
      </c>
      <c r="F3739" s="94"/>
      <c r="G3739" s="76"/>
      <c r="H3739" s="81" t="str">
        <f>IFERROR(F3739*VLOOKUP(D3739,Saldo!$P$8:$U$1009,6,FALSE),"")</f>
        <v/>
      </c>
      <c r="I3739" s="78" t="str">
        <f>IFERROR(IF(D3739="","",VLOOKUP(D3739,Saldo!$P$8:$Q$1009,2,FALSE)),"")</f>
        <v/>
      </c>
      <c r="J3739" s="76"/>
      <c r="K3739" s="74" t="str">
        <f t="shared" si="58"/>
        <v/>
      </c>
    </row>
    <row r="3740" spans="1:11" ht="18.95" customHeight="1" x14ac:dyDescent="0.25">
      <c r="A3740" s="52"/>
      <c r="C3740" s="185"/>
      <c r="D3740" s="76"/>
      <c r="E3740" s="76" t="str">
        <f>IF(D3740="","",IFERROR(VLOOKUP(D3740,Cadastro!$C$9:$D$1009,2,FALSE),"NOT FOUND"))</f>
        <v/>
      </c>
      <c r="F3740" s="94"/>
      <c r="G3740" s="76"/>
      <c r="H3740" s="81" t="str">
        <f>IFERROR(F3740*VLOOKUP(D3740,Saldo!$P$8:$U$1009,6,FALSE),"")</f>
        <v/>
      </c>
      <c r="I3740" s="78" t="str">
        <f>IFERROR(IF(D3740="","",VLOOKUP(D3740,Saldo!$P$8:$Q$1009,2,FALSE)),"")</f>
        <v/>
      </c>
      <c r="J3740" s="76"/>
      <c r="K3740" s="74" t="str">
        <f t="shared" si="58"/>
        <v/>
      </c>
    </row>
    <row r="3741" spans="1:11" ht="18.95" customHeight="1" x14ac:dyDescent="0.25">
      <c r="A3741" s="52"/>
      <c r="C3741" s="185"/>
      <c r="D3741" s="76"/>
      <c r="E3741" s="76" t="str">
        <f>IF(D3741="","",IFERROR(VLOOKUP(D3741,Cadastro!$C$9:$D$1009,2,FALSE),"NOT FOUND"))</f>
        <v/>
      </c>
      <c r="F3741" s="94"/>
      <c r="G3741" s="76"/>
      <c r="H3741" s="81" t="str">
        <f>IFERROR(F3741*VLOOKUP(D3741,Saldo!$P$8:$U$1009,6,FALSE),"")</f>
        <v/>
      </c>
      <c r="I3741" s="78" t="str">
        <f>IFERROR(IF(D3741="","",VLOOKUP(D3741,Saldo!$P$8:$Q$1009,2,FALSE)),"")</f>
        <v/>
      </c>
      <c r="J3741" s="76"/>
      <c r="K3741" s="74" t="str">
        <f t="shared" si="58"/>
        <v/>
      </c>
    </row>
    <row r="3742" spans="1:11" ht="18.95" customHeight="1" x14ac:dyDescent="0.25">
      <c r="A3742" s="52"/>
      <c r="C3742" s="185"/>
      <c r="D3742" s="76"/>
      <c r="E3742" s="76" t="str">
        <f>IF(D3742="","",IFERROR(VLOOKUP(D3742,Cadastro!$C$9:$D$1009,2,FALSE),"NOT FOUND"))</f>
        <v/>
      </c>
      <c r="F3742" s="94"/>
      <c r="G3742" s="76"/>
      <c r="H3742" s="81" t="str">
        <f>IFERROR(F3742*VLOOKUP(D3742,Saldo!$P$8:$U$1009,6,FALSE),"")</f>
        <v/>
      </c>
      <c r="I3742" s="78" t="str">
        <f>IFERROR(IF(D3742="","",VLOOKUP(D3742,Saldo!$P$8:$Q$1009,2,FALSE)),"")</f>
        <v/>
      </c>
      <c r="J3742" s="76"/>
      <c r="K3742" s="74" t="str">
        <f t="shared" si="58"/>
        <v/>
      </c>
    </row>
    <row r="3743" spans="1:11" ht="18.95" customHeight="1" x14ac:dyDescent="0.25">
      <c r="A3743" s="52"/>
      <c r="C3743" s="185"/>
      <c r="D3743" s="76"/>
      <c r="E3743" s="76" t="str">
        <f>IF(D3743="","",IFERROR(VLOOKUP(D3743,Cadastro!$C$9:$D$1009,2,FALSE),"NOT FOUND"))</f>
        <v/>
      </c>
      <c r="F3743" s="94"/>
      <c r="G3743" s="76"/>
      <c r="H3743" s="81" t="str">
        <f>IFERROR(F3743*VLOOKUP(D3743,Saldo!$P$8:$U$1009,6,FALSE),"")</f>
        <v/>
      </c>
      <c r="I3743" s="78" t="str">
        <f>IFERROR(IF(D3743="","",VLOOKUP(D3743,Saldo!$P$8:$Q$1009,2,FALSE)),"")</f>
        <v/>
      </c>
      <c r="J3743" s="76"/>
      <c r="K3743" s="74" t="str">
        <f t="shared" si="58"/>
        <v/>
      </c>
    </row>
    <row r="3744" spans="1:11" ht="18.95" customHeight="1" x14ac:dyDescent="0.25">
      <c r="A3744" s="52"/>
      <c r="C3744" s="185"/>
      <c r="D3744" s="76"/>
      <c r="E3744" s="76" t="str">
        <f>IF(D3744="","",IFERROR(VLOOKUP(D3744,Cadastro!$C$9:$D$1009,2,FALSE),"NOT FOUND"))</f>
        <v/>
      </c>
      <c r="F3744" s="94"/>
      <c r="G3744" s="76"/>
      <c r="H3744" s="81" t="str">
        <f>IFERROR(F3744*VLOOKUP(D3744,Saldo!$P$8:$U$1009,6,FALSE),"")</f>
        <v/>
      </c>
      <c r="I3744" s="78" t="str">
        <f>IFERROR(IF(D3744="","",VLOOKUP(D3744,Saldo!$P$8:$Q$1009,2,FALSE)),"")</f>
        <v/>
      </c>
      <c r="J3744" s="76"/>
      <c r="K3744" s="74" t="str">
        <f t="shared" si="58"/>
        <v/>
      </c>
    </row>
    <row r="3745" spans="1:11" ht="18.95" customHeight="1" x14ac:dyDescent="0.25">
      <c r="A3745" s="52"/>
      <c r="C3745" s="185"/>
      <c r="D3745" s="76"/>
      <c r="E3745" s="76" t="str">
        <f>IF(D3745="","",IFERROR(VLOOKUP(D3745,Cadastro!$C$9:$D$1009,2,FALSE),"NOT FOUND"))</f>
        <v/>
      </c>
      <c r="F3745" s="94"/>
      <c r="G3745" s="76"/>
      <c r="H3745" s="81" t="str">
        <f>IFERROR(F3745*VLOOKUP(D3745,Saldo!$P$8:$U$1009,6,FALSE),"")</f>
        <v/>
      </c>
      <c r="I3745" s="78" t="str">
        <f>IFERROR(IF(D3745="","",VLOOKUP(D3745,Saldo!$P$8:$Q$1009,2,FALSE)),"")</f>
        <v/>
      </c>
      <c r="J3745" s="76"/>
      <c r="K3745" s="74" t="str">
        <f t="shared" si="58"/>
        <v/>
      </c>
    </row>
    <row r="3746" spans="1:11" ht="18.95" customHeight="1" x14ac:dyDescent="0.25">
      <c r="A3746" s="52"/>
      <c r="C3746" s="185"/>
      <c r="D3746" s="76"/>
      <c r="E3746" s="76" t="str">
        <f>IF(D3746="","",IFERROR(VLOOKUP(D3746,Cadastro!$C$9:$D$1009,2,FALSE),"NOT FOUND"))</f>
        <v/>
      </c>
      <c r="F3746" s="94"/>
      <c r="G3746" s="76"/>
      <c r="H3746" s="81" t="str">
        <f>IFERROR(F3746*VLOOKUP(D3746,Saldo!$P$8:$U$1009,6,FALSE),"")</f>
        <v/>
      </c>
      <c r="I3746" s="78" t="str">
        <f>IFERROR(IF(D3746="","",VLOOKUP(D3746,Saldo!$P$8:$Q$1009,2,FALSE)),"")</f>
        <v/>
      </c>
      <c r="J3746" s="76"/>
      <c r="K3746" s="74" t="str">
        <f t="shared" si="58"/>
        <v/>
      </c>
    </row>
    <row r="3747" spans="1:11" ht="18.95" customHeight="1" x14ac:dyDescent="0.25">
      <c r="A3747" s="52"/>
      <c r="C3747" s="185"/>
      <c r="D3747" s="76"/>
      <c r="E3747" s="76" t="str">
        <f>IF(D3747="","",IFERROR(VLOOKUP(D3747,Cadastro!$C$9:$D$1009,2,FALSE),"NOT FOUND"))</f>
        <v/>
      </c>
      <c r="F3747" s="94"/>
      <c r="G3747" s="76"/>
      <c r="H3747" s="81" t="str">
        <f>IFERROR(F3747*VLOOKUP(D3747,Saldo!$P$8:$U$1009,6,FALSE),"")</f>
        <v/>
      </c>
      <c r="I3747" s="78" t="str">
        <f>IFERROR(IF(D3747="","",VLOOKUP(D3747,Saldo!$P$8:$Q$1009,2,FALSE)),"")</f>
        <v/>
      </c>
      <c r="J3747" s="76"/>
      <c r="K3747" s="74" t="str">
        <f t="shared" si="58"/>
        <v/>
      </c>
    </row>
    <row r="3748" spans="1:11" ht="18.95" customHeight="1" x14ac:dyDescent="0.25">
      <c r="A3748" s="52"/>
      <c r="C3748" s="185"/>
      <c r="D3748" s="76"/>
      <c r="E3748" s="76" t="str">
        <f>IF(D3748="","",IFERROR(VLOOKUP(D3748,Cadastro!$C$9:$D$1009,2,FALSE),"NOT FOUND"))</f>
        <v/>
      </c>
      <c r="F3748" s="94"/>
      <c r="G3748" s="76"/>
      <c r="H3748" s="81" t="str">
        <f>IFERROR(F3748*VLOOKUP(D3748,Saldo!$P$8:$U$1009,6,FALSE),"")</f>
        <v/>
      </c>
      <c r="I3748" s="78" t="str">
        <f>IFERROR(IF(D3748="","",VLOOKUP(D3748,Saldo!$P$8:$Q$1009,2,FALSE)),"")</f>
        <v/>
      </c>
      <c r="J3748" s="76"/>
      <c r="K3748" s="74" t="str">
        <f t="shared" si="58"/>
        <v/>
      </c>
    </row>
    <row r="3749" spans="1:11" ht="18.95" customHeight="1" x14ac:dyDescent="0.25">
      <c r="A3749" s="52"/>
      <c r="C3749" s="185"/>
      <c r="D3749" s="76"/>
      <c r="E3749" s="76" t="str">
        <f>IF(D3749="","",IFERROR(VLOOKUP(D3749,Cadastro!$C$9:$D$1009,2,FALSE),"NOT FOUND"))</f>
        <v/>
      </c>
      <c r="F3749" s="94"/>
      <c r="G3749" s="76"/>
      <c r="H3749" s="81" t="str">
        <f>IFERROR(F3749*VLOOKUP(D3749,Saldo!$P$8:$U$1009,6,FALSE),"")</f>
        <v/>
      </c>
      <c r="I3749" s="78" t="str">
        <f>IFERROR(IF(D3749="","",VLOOKUP(D3749,Saldo!$P$8:$Q$1009,2,FALSE)),"")</f>
        <v/>
      </c>
      <c r="J3749" s="76"/>
      <c r="K3749" s="74" t="str">
        <f t="shared" si="58"/>
        <v/>
      </c>
    </row>
    <row r="3750" spans="1:11" ht="18.95" customHeight="1" x14ac:dyDescent="0.25">
      <c r="A3750" s="52"/>
      <c r="C3750" s="185"/>
      <c r="D3750" s="76"/>
      <c r="E3750" s="76" t="str">
        <f>IF(D3750="","",IFERROR(VLOOKUP(D3750,Cadastro!$C$9:$D$1009,2,FALSE),"NOT FOUND"))</f>
        <v/>
      </c>
      <c r="F3750" s="94"/>
      <c r="G3750" s="76"/>
      <c r="H3750" s="81" t="str">
        <f>IFERROR(F3750*VLOOKUP(D3750,Saldo!$P$8:$U$1009,6,FALSE),"")</f>
        <v/>
      </c>
      <c r="I3750" s="78" t="str">
        <f>IFERROR(IF(D3750="","",VLOOKUP(D3750,Saldo!$P$8:$Q$1009,2,FALSE)),"")</f>
        <v/>
      </c>
      <c r="J3750" s="76"/>
      <c r="K3750" s="74" t="str">
        <f t="shared" si="58"/>
        <v/>
      </c>
    </row>
    <row r="3751" spans="1:11" ht="18.95" customHeight="1" x14ac:dyDescent="0.25">
      <c r="A3751" s="52"/>
      <c r="C3751" s="185"/>
      <c r="D3751" s="76"/>
      <c r="E3751" s="76" t="str">
        <f>IF(D3751="","",IFERROR(VLOOKUP(D3751,Cadastro!$C$9:$D$1009,2,FALSE),"NOT FOUND"))</f>
        <v/>
      </c>
      <c r="F3751" s="94"/>
      <c r="G3751" s="76"/>
      <c r="H3751" s="81" t="str">
        <f>IFERROR(F3751*VLOOKUP(D3751,Saldo!$P$8:$U$1009,6,FALSE),"")</f>
        <v/>
      </c>
      <c r="I3751" s="78" t="str">
        <f>IFERROR(IF(D3751="","",VLOOKUP(D3751,Saldo!$P$8:$Q$1009,2,FALSE)),"")</f>
        <v/>
      </c>
      <c r="J3751" s="76"/>
      <c r="K3751" s="74" t="str">
        <f t="shared" si="58"/>
        <v/>
      </c>
    </row>
    <row r="3752" spans="1:11" ht="18.95" customHeight="1" x14ac:dyDescent="0.25">
      <c r="A3752" s="52"/>
      <c r="C3752" s="185"/>
      <c r="D3752" s="76"/>
      <c r="E3752" s="76" t="str">
        <f>IF(D3752="","",IFERROR(VLOOKUP(D3752,Cadastro!$C$9:$D$1009,2,FALSE),"NOT FOUND"))</f>
        <v/>
      </c>
      <c r="F3752" s="94"/>
      <c r="G3752" s="76"/>
      <c r="H3752" s="81" t="str">
        <f>IFERROR(F3752*VLOOKUP(D3752,Saldo!$P$8:$U$1009,6,FALSE),"")</f>
        <v/>
      </c>
      <c r="I3752" s="78" t="str">
        <f>IFERROR(IF(D3752="","",VLOOKUP(D3752,Saldo!$P$8:$Q$1009,2,FALSE)),"")</f>
        <v/>
      </c>
      <c r="J3752" s="76"/>
      <c r="K3752" s="74" t="str">
        <f t="shared" si="58"/>
        <v/>
      </c>
    </row>
    <row r="3753" spans="1:11" ht="18.95" customHeight="1" x14ac:dyDescent="0.25">
      <c r="A3753" s="52"/>
      <c r="C3753" s="185"/>
      <c r="D3753" s="76"/>
      <c r="E3753" s="76" t="str">
        <f>IF(D3753="","",IFERROR(VLOOKUP(D3753,Cadastro!$C$9:$D$1009,2,FALSE),"NOT FOUND"))</f>
        <v/>
      </c>
      <c r="F3753" s="94"/>
      <c r="G3753" s="76"/>
      <c r="H3753" s="81" t="str">
        <f>IFERROR(F3753*VLOOKUP(D3753,Saldo!$P$8:$U$1009,6,FALSE),"")</f>
        <v/>
      </c>
      <c r="I3753" s="78" t="str">
        <f>IFERROR(IF(D3753="","",VLOOKUP(D3753,Saldo!$P$8:$Q$1009,2,FALSE)),"")</f>
        <v/>
      </c>
      <c r="J3753" s="76"/>
      <c r="K3753" s="74" t="str">
        <f t="shared" si="58"/>
        <v/>
      </c>
    </row>
    <row r="3754" spans="1:11" ht="18.95" customHeight="1" x14ac:dyDescent="0.25">
      <c r="A3754" s="52"/>
      <c r="C3754" s="185"/>
      <c r="D3754" s="76"/>
      <c r="E3754" s="76" t="str">
        <f>IF(D3754="","",IFERROR(VLOOKUP(D3754,Cadastro!$C$9:$D$1009,2,FALSE),"NOT FOUND"))</f>
        <v/>
      </c>
      <c r="F3754" s="94"/>
      <c r="G3754" s="76"/>
      <c r="H3754" s="81" t="str">
        <f>IFERROR(F3754*VLOOKUP(D3754,Saldo!$P$8:$U$1009,6,FALSE),"")</f>
        <v/>
      </c>
      <c r="I3754" s="78" t="str">
        <f>IFERROR(IF(D3754="","",VLOOKUP(D3754,Saldo!$P$8:$Q$1009,2,FALSE)),"")</f>
        <v/>
      </c>
      <c r="J3754" s="76"/>
      <c r="K3754" s="74" t="str">
        <f t="shared" si="58"/>
        <v/>
      </c>
    </row>
    <row r="3755" spans="1:11" ht="18.95" customHeight="1" x14ac:dyDescent="0.25">
      <c r="A3755" s="52"/>
      <c r="C3755" s="185"/>
      <c r="D3755" s="76"/>
      <c r="E3755" s="76" t="str">
        <f>IF(D3755="","",IFERROR(VLOOKUP(D3755,Cadastro!$C$9:$D$1009,2,FALSE),"NOT FOUND"))</f>
        <v/>
      </c>
      <c r="F3755" s="94"/>
      <c r="G3755" s="76"/>
      <c r="H3755" s="81" t="str">
        <f>IFERROR(F3755*VLOOKUP(D3755,Saldo!$P$8:$U$1009,6,FALSE),"")</f>
        <v/>
      </c>
      <c r="I3755" s="78" t="str">
        <f>IFERROR(IF(D3755="","",VLOOKUP(D3755,Saldo!$P$8:$Q$1009,2,FALSE)),"")</f>
        <v/>
      </c>
      <c r="J3755" s="76"/>
      <c r="K3755" s="74" t="str">
        <f t="shared" si="58"/>
        <v/>
      </c>
    </row>
    <row r="3756" spans="1:11" ht="18.95" customHeight="1" x14ac:dyDescent="0.25">
      <c r="A3756" s="52"/>
      <c r="C3756" s="185"/>
      <c r="D3756" s="76"/>
      <c r="E3756" s="76" t="str">
        <f>IF(D3756="","",IFERROR(VLOOKUP(D3756,Cadastro!$C$9:$D$1009,2,FALSE),"NOT FOUND"))</f>
        <v/>
      </c>
      <c r="F3756" s="94"/>
      <c r="G3756" s="76"/>
      <c r="H3756" s="81" t="str">
        <f>IFERROR(F3756*VLOOKUP(D3756,Saldo!$P$8:$U$1009,6,FALSE),"")</f>
        <v/>
      </c>
      <c r="I3756" s="78" t="str">
        <f>IFERROR(IF(D3756="","",VLOOKUP(D3756,Saldo!$P$8:$Q$1009,2,FALSE)),"")</f>
        <v/>
      </c>
      <c r="J3756" s="76"/>
      <c r="K3756" s="74" t="str">
        <f t="shared" si="58"/>
        <v/>
      </c>
    </row>
    <row r="3757" spans="1:11" ht="18.95" customHeight="1" x14ac:dyDescent="0.25">
      <c r="A3757" s="52"/>
      <c r="C3757" s="185"/>
      <c r="D3757" s="76"/>
      <c r="E3757" s="76" t="str">
        <f>IF(D3757="","",IFERROR(VLOOKUP(D3757,Cadastro!$C$9:$D$1009,2,FALSE),"NOT FOUND"))</f>
        <v/>
      </c>
      <c r="F3757" s="94"/>
      <c r="G3757" s="76"/>
      <c r="H3757" s="81" t="str">
        <f>IFERROR(F3757*VLOOKUP(D3757,Saldo!$P$8:$U$1009,6,FALSE),"")</f>
        <v/>
      </c>
      <c r="I3757" s="78" t="str">
        <f>IFERROR(IF(D3757="","",VLOOKUP(D3757,Saldo!$P$8:$Q$1009,2,FALSE)),"")</f>
        <v/>
      </c>
      <c r="J3757" s="76"/>
      <c r="K3757" s="74" t="str">
        <f t="shared" si="58"/>
        <v/>
      </c>
    </row>
    <row r="3758" spans="1:11" ht="18.95" customHeight="1" x14ac:dyDescent="0.25">
      <c r="A3758" s="52"/>
      <c r="C3758" s="185"/>
      <c r="D3758" s="76"/>
      <c r="E3758" s="76" t="str">
        <f>IF(D3758="","",IFERROR(VLOOKUP(D3758,Cadastro!$C$9:$D$1009,2,FALSE),"NOT FOUND"))</f>
        <v/>
      </c>
      <c r="F3758" s="94"/>
      <c r="G3758" s="76"/>
      <c r="H3758" s="81" t="str">
        <f>IFERROR(F3758*VLOOKUP(D3758,Saldo!$P$8:$U$1009,6,FALSE),"")</f>
        <v/>
      </c>
      <c r="I3758" s="78" t="str">
        <f>IFERROR(IF(D3758="","",VLOOKUP(D3758,Saldo!$P$8:$Q$1009,2,FALSE)),"")</f>
        <v/>
      </c>
      <c r="J3758" s="76"/>
      <c r="K3758" s="74" t="str">
        <f t="shared" si="58"/>
        <v/>
      </c>
    </row>
    <row r="3759" spans="1:11" ht="18.95" customHeight="1" x14ac:dyDescent="0.25">
      <c r="A3759" s="52"/>
      <c r="C3759" s="185"/>
      <c r="D3759" s="76"/>
      <c r="E3759" s="76" t="str">
        <f>IF(D3759="","",IFERROR(VLOOKUP(D3759,Cadastro!$C$9:$D$1009,2,FALSE),"NOT FOUND"))</f>
        <v/>
      </c>
      <c r="F3759" s="94"/>
      <c r="G3759" s="76"/>
      <c r="H3759" s="81" t="str">
        <f>IFERROR(F3759*VLOOKUP(D3759,Saldo!$P$8:$U$1009,6,FALSE),"")</f>
        <v/>
      </c>
      <c r="I3759" s="78" t="str">
        <f>IFERROR(IF(D3759="","",VLOOKUP(D3759,Saldo!$P$8:$Q$1009,2,FALSE)),"")</f>
        <v/>
      </c>
      <c r="J3759" s="76"/>
      <c r="K3759" s="74" t="str">
        <f t="shared" si="58"/>
        <v/>
      </c>
    </row>
    <row r="3760" spans="1:11" ht="18.95" customHeight="1" x14ac:dyDescent="0.25">
      <c r="A3760" s="52"/>
      <c r="C3760" s="185"/>
      <c r="D3760" s="76"/>
      <c r="E3760" s="76" t="str">
        <f>IF(D3760="","",IFERROR(VLOOKUP(D3760,Cadastro!$C$9:$D$1009,2,FALSE),"NOT FOUND"))</f>
        <v/>
      </c>
      <c r="F3760" s="94"/>
      <c r="G3760" s="76"/>
      <c r="H3760" s="81" t="str">
        <f>IFERROR(F3760*VLOOKUP(D3760,Saldo!$P$8:$U$1009,6,FALSE),"")</f>
        <v/>
      </c>
      <c r="I3760" s="78" t="str">
        <f>IFERROR(IF(D3760="","",VLOOKUP(D3760,Saldo!$P$8:$Q$1009,2,FALSE)),"")</f>
        <v/>
      </c>
      <c r="J3760" s="76"/>
      <c r="K3760" s="74" t="str">
        <f t="shared" si="58"/>
        <v/>
      </c>
    </row>
    <row r="3761" spans="1:11" ht="18.95" customHeight="1" x14ac:dyDescent="0.25">
      <c r="A3761" s="52"/>
      <c r="C3761" s="185"/>
      <c r="D3761" s="76"/>
      <c r="E3761" s="76" t="str">
        <f>IF(D3761="","",IFERROR(VLOOKUP(D3761,Cadastro!$C$9:$D$1009,2,FALSE),"NOT FOUND"))</f>
        <v/>
      </c>
      <c r="F3761" s="94"/>
      <c r="G3761" s="76"/>
      <c r="H3761" s="81" t="str">
        <f>IFERROR(F3761*VLOOKUP(D3761,Saldo!$P$8:$U$1009,6,FALSE),"")</f>
        <v/>
      </c>
      <c r="I3761" s="78" t="str">
        <f>IFERROR(IF(D3761="","",VLOOKUP(D3761,Saldo!$P$8:$Q$1009,2,FALSE)),"")</f>
        <v/>
      </c>
      <c r="J3761" s="76"/>
      <c r="K3761" s="74" t="str">
        <f t="shared" si="58"/>
        <v/>
      </c>
    </row>
    <row r="3762" spans="1:11" ht="18.95" customHeight="1" x14ac:dyDescent="0.25">
      <c r="A3762" s="52"/>
      <c r="C3762" s="185"/>
      <c r="D3762" s="76"/>
      <c r="E3762" s="76" t="str">
        <f>IF(D3762="","",IFERROR(VLOOKUP(D3762,Cadastro!$C$9:$D$1009,2,FALSE),"NOT FOUND"))</f>
        <v/>
      </c>
      <c r="F3762" s="94"/>
      <c r="G3762" s="76"/>
      <c r="H3762" s="81" t="str">
        <f>IFERROR(F3762*VLOOKUP(D3762,Saldo!$P$8:$U$1009,6,FALSE),"")</f>
        <v/>
      </c>
      <c r="I3762" s="78" t="str">
        <f>IFERROR(IF(D3762="","",VLOOKUP(D3762,Saldo!$P$8:$Q$1009,2,FALSE)),"")</f>
        <v/>
      </c>
      <c r="J3762" s="76"/>
      <c r="K3762" s="74" t="str">
        <f t="shared" si="58"/>
        <v/>
      </c>
    </row>
    <row r="3763" spans="1:11" ht="18.95" customHeight="1" x14ac:dyDescent="0.25">
      <c r="A3763" s="52"/>
      <c r="C3763" s="185"/>
      <c r="D3763" s="76"/>
      <c r="E3763" s="76" t="str">
        <f>IF(D3763="","",IFERROR(VLOOKUP(D3763,Cadastro!$C$9:$D$1009,2,FALSE),"NOT FOUND"))</f>
        <v/>
      </c>
      <c r="F3763" s="94"/>
      <c r="G3763" s="76"/>
      <c r="H3763" s="81" t="str">
        <f>IFERROR(F3763*VLOOKUP(D3763,Saldo!$P$8:$U$1009,6,FALSE),"")</f>
        <v/>
      </c>
      <c r="I3763" s="78" t="str">
        <f>IFERROR(IF(D3763="","",VLOOKUP(D3763,Saldo!$P$8:$Q$1009,2,FALSE)),"")</f>
        <v/>
      </c>
      <c r="J3763" s="76"/>
      <c r="K3763" s="74" t="str">
        <f t="shared" si="58"/>
        <v/>
      </c>
    </row>
    <row r="3764" spans="1:11" ht="18.95" customHeight="1" x14ac:dyDescent="0.25">
      <c r="A3764" s="52"/>
      <c r="C3764" s="185"/>
      <c r="D3764" s="76"/>
      <c r="E3764" s="76" t="str">
        <f>IF(D3764="","",IFERROR(VLOOKUP(D3764,Cadastro!$C$9:$D$1009,2,FALSE),"NOT FOUND"))</f>
        <v/>
      </c>
      <c r="F3764" s="94"/>
      <c r="G3764" s="76"/>
      <c r="H3764" s="81" t="str">
        <f>IFERROR(F3764*VLOOKUP(D3764,Saldo!$P$8:$U$1009,6,FALSE),"")</f>
        <v/>
      </c>
      <c r="I3764" s="78" t="str">
        <f>IFERROR(IF(D3764="","",VLOOKUP(D3764,Saldo!$P$8:$Q$1009,2,FALSE)),"")</f>
        <v/>
      </c>
      <c r="J3764" s="76"/>
      <c r="K3764" s="74" t="str">
        <f t="shared" si="58"/>
        <v/>
      </c>
    </row>
    <row r="3765" spans="1:11" ht="18.95" customHeight="1" x14ac:dyDescent="0.25">
      <c r="A3765" s="52"/>
      <c r="C3765" s="185"/>
      <c r="D3765" s="76"/>
      <c r="E3765" s="76" t="str">
        <f>IF(D3765="","",IFERROR(VLOOKUP(D3765,Cadastro!$C$9:$D$1009,2,FALSE),"NOT FOUND"))</f>
        <v/>
      </c>
      <c r="F3765" s="94"/>
      <c r="G3765" s="76"/>
      <c r="H3765" s="81" t="str">
        <f>IFERROR(F3765*VLOOKUP(D3765,Saldo!$P$8:$U$1009,6,FALSE),"")</f>
        <v/>
      </c>
      <c r="I3765" s="78" t="str">
        <f>IFERROR(IF(D3765="","",VLOOKUP(D3765,Saldo!$P$8:$Q$1009,2,FALSE)),"")</f>
        <v/>
      </c>
      <c r="J3765" s="76"/>
      <c r="K3765" s="74" t="str">
        <f t="shared" si="58"/>
        <v/>
      </c>
    </row>
    <row r="3766" spans="1:11" ht="18.95" customHeight="1" x14ac:dyDescent="0.25">
      <c r="A3766" s="52"/>
      <c r="C3766" s="185"/>
      <c r="D3766" s="76"/>
      <c r="E3766" s="76" t="str">
        <f>IF(D3766="","",IFERROR(VLOOKUP(D3766,Cadastro!$C$9:$D$1009,2,FALSE),"NOT FOUND"))</f>
        <v/>
      </c>
      <c r="F3766" s="94"/>
      <c r="G3766" s="76"/>
      <c r="H3766" s="81" t="str">
        <f>IFERROR(F3766*VLOOKUP(D3766,Saldo!$P$8:$U$1009,6,FALSE),"")</f>
        <v/>
      </c>
      <c r="I3766" s="78" t="str">
        <f>IFERROR(IF(D3766="","",VLOOKUP(D3766,Saldo!$P$8:$Q$1009,2,FALSE)),"")</f>
        <v/>
      </c>
      <c r="J3766" s="76"/>
      <c r="K3766" s="74" t="str">
        <f t="shared" si="58"/>
        <v/>
      </c>
    </row>
    <row r="3767" spans="1:11" ht="18.95" customHeight="1" x14ac:dyDescent="0.25">
      <c r="A3767" s="52"/>
      <c r="C3767" s="185"/>
      <c r="D3767" s="76"/>
      <c r="E3767" s="76" t="str">
        <f>IF(D3767="","",IFERROR(VLOOKUP(D3767,Cadastro!$C$9:$D$1009,2,FALSE),"NOT FOUND"))</f>
        <v/>
      </c>
      <c r="F3767" s="94"/>
      <c r="G3767" s="76"/>
      <c r="H3767" s="81" t="str">
        <f>IFERROR(F3767*VLOOKUP(D3767,Saldo!$P$8:$U$1009,6,FALSE),"")</f>
        <v/>
      </c>
      <c r="I3767" s="78" t="str">
        <f>IFERROR(IF(D3767="","",VLOOKUP(D3767,Saldo!$P$8:$Q$1009,2,FALSE)),"")</f>
        <v/>
      </c>
      <c r="J3767" s="76"/>
      <c r="K3767" s="74" t="str">
        <f t="shared" si="58"/>
        <v/>
      </c>
    </row>
    <row r="3768" spans="1:11" ht="18.95" customHeight="1" x14ac:dyDescent="0.25">
      <c r="A3768" s="52"/>
      <c r="C3768" s="185"/>
      <c r="D3768" s="76"/>
      <c r="E3768" s="76" t="str">
        <f>IF(D3768="","",IFERROR(VLOOKUP(D3768,Cadastro!$C$9:$D$1009,2,FALSE),"NOT FOUND"))</f>
        <v/>
      </c>
      <c r="F3768" s="94"/>
      <c r="G3768" s="76"/>
      <c r="H3768" s="81" t="str">
        <f>IFERROR(F3768*VLOOKUP(D3768,Saldo!$P$8:$U$1009,6,FALSE),"")</f>
        <v/>
      </c>
      <c r="I3768" s="78" t="str">
        <f>IFERROR(IF(D3768="","",VLOOKUP(D3768,Saldo!$P$8:$Q$1009,2,FALSE)),"")</f>
        <v/>
      </c>
      <c r="J3768" s="76"/>
      <c r="K3768" s="74" t="str">
        <f t="shared" si="58"/>
        <v/>
      </c>
    </row>
    <row r="3769" spans="1:11" ht="18.95" customHeight="1" x14ac:dyDescent="0.25">
      <c r="A3769" s="52"/>
      <c r="C3769" s="185"/>
      <c r="D3769" s="76"/>
      <c r="E3769" s="76" t="str">
        <f>IF(D3769="","",IFERROR(VLOOKUP(D3769,Cadastro!$C$9:$D$1009,2,FALSE),"NOT FOUND"))</f>
        <v/>
      </c>
      <c r="F3769" s="94"/>
      <c r="G3769" s="76"/>
      <c r="H3769" s="81" t="str">
        <f>IFERROR(F3769*VLOOKUP(D3769,Saldo!$P$8:$U$1009,6,FALSE),"")</f>
        <v/>
      </c>
      <c r="I3769" s="78" t="str">
        <f>IFERROR(IF(D3769="","",VLOOKUP(D3769,Saldo!$P$8:$Q$1009,2,FALSE)),"")</f>
        <v/>
      </c>
      <c r="J3769" s="76"/>
      <c r="K3769" s="74" t="str">
        <f t="shared" si="58"/>
        <v/>
      </c>
    </row>
    <row r="3770" spans="1:11" ht="18.95" customHeight="1" x14ac:dyDescent="0.25">
      <c r="A3770" s="52"/>
      <c r="C3770" s="185"/>
      <c r="D3770" s="76"/>
      <c r="E3770" s="76" t="str">
        <f>IF(D3770="","",IFERROR(VLOOKUP(D3770,Cadastro!$C$9:$D$1009,2,FALSE),"NOT FOUND"))</f>
        <v/>
      </c>
      <c r="F3770" s="94"/>
      <c r="G3770" s="76"/>
      <c r="H3770" s="81" t="str">
        <f>IFERROR(F3770*VLOOKUP(D3770,Saldo!$P$8:$U$1009,6,FALSE),"")</f>
        <v/>
      </c>
      <c r="I3770" s="78" t="str">
        <f>IFERROR(IF(D3770="","",VLOOKUP(D3770,Saldo!$P$8:$Q$1009,2,FALSE)),"")</f>
        <v/>
      </c>
      <c r="J3770" s="76"/>
      <c r="K3770" s="74" t="str">
        <f t="shared" si="58"/>
        <v/>
      </c>
    </row>
    <row r="3771" spans="1:11" ht="18.95" customHeight="1" x14ac:dyDescent="0.25">
      <c r="A3771" s="52"/>
      <c r="C3771" s="185"/>
      <c r="D3771" s="76"/>
      <c r="E3771" s="76" t="str">
        <f>IF(D3771="","",IFERROR(VLOOKUP(D3771,Cadastro!$C$9:$D$1009,2,FALSE),"NOT FOUND"))</f>
        <v/>
      </c>
      <c r="F3771" s="94"/>
      <c r="G3771" s="76"/>
      <c r="H3771" s="81" t="str">
        <f>IFERROR(F3771*VLOOKUP(D3771,Saldo!$P$8:$U$1009,6,FALSE),"")</f>
        <v/>
      </c>
      <c r="I3771" s="78" t="str">
        <f>IFERROR(IF(D3771="","",VLOOKUP(D3771,Saldo!$P$8:$Q$1009,2,FALSE)),"")</f>
        <v/>
      </c>
      <c r="J3771" s="76"/>
      <c r="K3771" s="74" t="str">
        <f t="shared" si="58"/>
        <v/>
      </c>
    </row>
    <row r="3772" spans="1:11" ht="18.95" customHeight="1" x14ac:dyDescent="0.25">
      <c r="A3772" s="52"/>
      <c r="C3772" s="185"/>
      <c r="D3772" s="76"/>
      <c r="E3772" s="76" t="str">
        <f>IF(D3772="","",IFERROR(VLOOKUP(D3772,Cadastro!$C$9:$D$1009,2,FALSE),"NOT FOUND"))</f>
        <v/>
      </c>
      <c r="F3772" s="94"/>
      <c r="G3772" s="76"/>
      <c r="H3772" s="81" t="str">
        <f>IFERROR(F3772*VLOOKUP(D3772,Saldo!$P$8:$U$1009,6,FALSE),"")</f>
        <v/>
      </c>
      <c r="I3772" s="78" t="str">
        <f>IFERROR(IF(D3772="","",VLOOKUP(D3772,Saldo!$P$8:$Q$1009,2,FALSE)),"")</f>
        <v/>
      </c>
      <c r="J3772" s="76"/>
      <c r="K3772" s="74" t="str">
        <f t="shared" si="58"/>
        <v/>
      </c>
    </row>
    <row r="3773" spans="1:11" ht="18.95" customHeight="1" x14ac:dyDescent="0.25">
      <c r="A3773" s="52"/>
      <c r="C3773" s="185"/>
      <c r="D3773" s="76"/>
      <c r="E3773" s="76" t="str">
        <f>IF(D3773="","",IFERROR(VLOOKUP(D3773,Cadastro!$C$9:$D$1009,2,FALSE),"NOT FOUND"))</f>
        <v/>
      </c>
      <c r="F3773" s="94"/>
      <c r="G3773" s="76"/>
      <c r="H3773" s="81" t="str">
        <f>IFERROR(F3773*VLOOKUP(D3773,Saldo!$P$8:$U$1009,6,FALSE),"")</f>
        <v/>
      </c>
      <c r="I3773" s="78" t="str">
        <f>IFERROR(IF(D3773="","",VLOOKUP(D3773,Saldo!$P$8:$Q$1009,2,FALSE)),"")</f>
        <v/>
      </c>
      <c r="J3773" s="76"/>
      <c r="K3773" s="74" t="str">
        <f t="shared" si="58"/>
        <v/>
      </c>
    </row>
    <row r="3774" spans="1:11" ht="18.95" customHeight="1" x14ac:dyDescent="0.25">
      <c r="A3774" s="52"/>
      <c r="C3774" s="185"/>
      <c r="D3774" s="76"/>
      <c r="E3774" s="76" t="str">
        <f>IF(D3774="","",IFERROR(VLOOKUP(D3774,Cadastro!$C$9:$D$1009,2,FALSE),"NOT FOUND"))</f>
        <v/>
      </c>
      <c r="F3774" s="94"/>
      <c r="G3774" s="76"/>
      <c r="H3774" s="81" t="str">
        <f>IFERROR(F3774*VLOOKUP(D3774,Saldo!$P$8:$U$1009,6,FALSE),"")</f>
        <v/>
      </c>
      <c r="I3774" s="78" t="str">
        <f>IFERROR(IF(D3774="","",VLOOKUP(D3774,Saldo!$P$8:$Q$1009,2,FALSE)),"")</f>
        <v/>
      </c>
      <c r="J3774" s="76"/>
      <c r="K3774" s="74" t="str">
        <f t="shared" si="58"/>
        <v/>
      </c>
    </row>
    <row r="3775" spans="1:11" ht="18.95" customHeight="1" x14ac:dyDescent="0.25">
      <c r="A3775" s="52"/>
      <c r="C3775" s="185"/>
      <c r="D3775" s="76"/>
      <c r="E3775" s="76" t="str">
        <f>IF(D3775="","",IFERROR(VLOOKUP(D3775,Cadastro!$C$9:$D$1009,2,FALSE),"NOT FOUND"))</f>
        <v/>
      </c>
      <c r="F3775" s="94"/>
      <c r="G3775" s="76"/>
      <c r="H3775" s="81" t="str">
        <f>IFERROR(F3775*VLOOKUP(D3775,Saldo!$P$8:$U$1009,6,FALSE),"")</f>
        <v/>
      </c>
      <c r="I3775" s="78" t="str">
        <f>IFERROR(IF(D3775="","",VLOOKUP(D3775,Saldo!$P$8:$Q$1009,2,FALSE)),"")</f>
        <v/>
      </c>
      <c r="J3775" s="76"/>
      <c r="K3775" s="74" t="str">
        <f t="shared" si="58"/>
        <v/>
      </c>
    </row>
    <row r="3776" spans="1:11" ht="18.95" customHeight="1" x14ac:dyDescent="0.25">
      <c r="A3776" s="52"/>
      <c r="C3776" s="185"/>
      <c r="D3776" s="76"/>
      <c r="E3776" s="76" t="str">
        <f>IF(D3776="","",IFERROR(VLOOKUP(D3776,Cadastro!$C$9:$D$1009,2,FALSE),"NOT FOUND"))</f>
        <v/>
      </c>
      <c r="F3776" s="94"/>
      <c r="G3776" s="76"/>
      <c r="H3776" s="81" t="str">
        <f>IFERROR(F3776*VLOOKUP(D3776,Saldo!$P$8:$U$1009,6,FALSE),"")</f>
        <v/>
      </c>
      <c r="I3776" s="78" t="str">
        <f>IFERROR(IF(D3776="","",VLOOKUP(D3776,Saldo!$P$8:$Q$1009,2,FALSE)),"")</f>
        <v/>
      </c>
      <c r="J3776" s="76"/>
      <c r="K3776" s="74" t="str">
        <f t="shared" si="58"/>
        <v/>
      </c>
    </row>
    <row r="3777" spans="1:11" ht="18.95" customHeight="1" x14ac:dyDescent="0.25">
      <c r="A3777" s="52"/>
      <c r="C3777" s="185"/>
      <c r="D3777" s="76"/>
      <c r="E3777" s="76" t="str">
        <f>IF(D3777="","",IFERROR(VLOOKUP(D3777,Cadastro!$C$9:$D$1009,2,FALSE),"NOT FOUND"))</f>
        <v/>
      </c>
      <c r="F3777" s="94"/>
      <c r="G3777" s="76"/>
      <c r="H3777" s="81" t="str">
        <f>IFERROR(F3777*VLOOKUP(D3777,Saldo!$P$8:$U$1009,6,FALSE),"")</f>
        <v/>
      </c>
      <c r="I3777" s="78" t="str">
        <f>IFERROR(IF(D3777="","",VLOOKUP(D3777,Saldo!$P$8:$Q$1009,2,FALSE)),"")</f>
        <v/>
      </c>
      <c r="J3777" s="76"/>
      <c r="K3777" s="74" t="str">
        <f t="shared" si="58"/>
        <v/>
      </c>
    </row>
    <row r="3778" spans="1:11" ht="18.95" customHeight="1" x14ac:dyDescent="0.25">
      <c r="A3778" s="52"/>
      <c r="C3778" s="185"/>
      <c r="D3778" s="76"/>
      <c r="E3778" s="76" t="str">
        <f>IF(D3778="","",IFERROR(VLOOKUP(D3778,Cadastro!$C$9:$D$1009,2,FALSE),"NOT FOUND"))</f>
        <v/>
      </c>
      <c r="F3778" s="94"/>
      <c r="G3778" s="76"/>
      <c r="H3778" s="81" t="str">
        <f>IFERROR(F3778*VLOOKUP(D3778,Saldo!$P$8:$U$1009,6,FALSE),"")</f>
        <v/>
      </c>
      <c r="I3778" s="78" t="str">
        <f>IFERROR(IF(D3778="","",VLOOKUP(D3778,Saldo!$P$8:$Q$1009,2,FALSE)),"")</f>
        <v/>
      </c>
      <c r="J3778" s="76"/>
      <c r="K3778" s="74" t="str">
        <f t="shared" si="58"/>
        <v/>
      </c>
    </row>
    <row r="3779" spans="1:11" ht="18.95" customHeight="1" x14ac:dyDescent="0.25">
      <c r="A3779" s="52"/>
      <c r="C3779" s="185"/>
      <c r="D3779" s="76"/>
      <c r="E3779" s="76" t="str">
        <f>IF(D3779="","",IFERROR(VLOOKUP(D3779,Cadastro!$C$9:$D$1009,2,FALSE),"NOT FOUND"))</f>
        <v/>
      </c>
      <c r="F3779" s="94"/>
      <c r="G3779" s="76"/>
      <c r="H3779" s="81" t="str">
        <f>IFERROR(F3779*VLOOKUP(D3779,Saldo!$P$8:$U$1009,6,FALSE),"")</f>
        <v/>
      </c>
      <c r="I3779" s="78" t="str">
        <f>IFERROR(IF(D3779="","",VLOOKUP(D3779,Saldo!$P$8:$Q$1009,2,FALSE)),"")</f>
        <v/>
      </c>
      <c r="J3779" s="76"/>
      <c r="K3779" s="74" t="str">
        <f t="shared" si="58"/>
        <v/>
      </c>
    </row>
    <row r="3780" spans="1:11" ht="18.95" customHeight="1" x14ac:dyDescent="0.25">
      <c r="A3780" s="52"/>
      <c r="C3780" s="185"/>
      <c r="D3780" s="76"/>
      <c r="E3780" s="76" t="str">
        <f>IF(D3780="","",IFERROR(VLOOKUP(D3780,Cadastro!$C$9:$D$1009,2,FALSE),"NOT FOUND"))</f>
        <v/>
      </c>
      <c r="F3780" s="94"/>
      <c r="G3780" s="76"/>
      <c r="H3780" s="81" t="str">
        <f>IFERROR(F3780*VLOOKUP(D3780,Saldo!$P$8:$U$1009,6,FALSE),"")</f>
        <v/>
      </c>
      <c r="I3780" s="78" t="str">
        <f>IFERROR(IF(D3780="","",VLOOKUP(D3780,Saldo!$P$8:$Q$1009,2,FALSE)),"")</f>
        <v/>
      </c>
      <c r="J3780" s="76"/>
      <c r="K3780" s="74" t="str">
        <f t="shared" si="58"/>
        <v/>
      </c>
    </row>
    <row r="3781" spans="1:11" ht="18.95" customHeight="1" x14ac:dyDescent="0.25">
      <c r="A3781" s="52"/>
      <c r="C3781" s="185"/>
      <c r="D3781" s="76"/>
      <c r="E3781" s="76" t="str">
        <f>IF(D3781="","",IFERROR(VLOOKUP(D3781,Cadastro!$C$9:$D$1009,2,FALSE),"NOT FOUND"))</f>
        <v/>
      </c>
      <c r="F3781" s="94"/>
      <c r="G3781" s="76"/>
      <c r="H3781" s="81" t="str">
        <f>IFERROR(F3781*VLOOKUP(D3781,Saldo!$P$8:$U$1009,6,FALSE),"")</f>
        <v/>
      </c>
      <c r="I3781" s="78" t="str">
        <f>IFERROR(IF(D3781="","",VLOOKUP(D3781,Saldo!$P$8:$Q$1009,2,FALSE)),"")</f>
        <v/>
      </c>
      <c r="J3781" s="76"/>
      <c r="K3781" s="74" t="str">
        <f t="shared" si="58"/>
        <v/>
      </c>
    </row>
    <row r="3782" spans="1:11" ht="18.95" customHeight="1" x14ac:dyDescent="0.25">
      <c r="A3782" s="52"/>
      <c r="C3782" s="185"/>
      <c r="D3782" s="76"/>
      <c r="E3782" s="76" t="str">
        <f>IF(D3782="","",IFERROR(VLOOKUP(D3782,Cadastro!$C$9:$D$1009,2,FALSE),"NOT FOUND"))</f>
        <v/>
      </c>
      <c r="F3782" s="94"/>
      <c r="G3782" s="76"/>
      <c r="H3782" s="81" t="str">
        <f>IFERROR(F3782*VLOOKUP(D3782,Saldo!$P$8:$U$1009,6,FALSE),"")</f>
        <v/>
      </c>
      <c r="I3782" s="78" t="str">
        <f>IFERROR(IF(D3782="","",VLOOKUP(D3782,Saldo!$P$8:$Q$1009,2,FALSE)),"")</f>
        <v/>
      </c>
      <c r="J3782" s="76"/>
      <c r="K3782" s="74" t="str">
        <f t="shared" si="58"/>
        <v/>
      </c>
    </row>
    <row r="3783" spans="1:11" ht="18.95" customHeight="1" x14ac:dyDescent="0.25">
      <c r="A3783" s="52"/>
      <c r="C3783" s="185"/>
      <c r="D3783" s="76"/>
      <c r="E3783" s="76" t="str">
        <f>IF(D3783="","",IFERROR(VLOOKUP(D3783,Cadastro!$C$9:$D$1009,2,FALSE),"NOT FOUND"))</f>
        <v/>
      </c>
      <c r="F3783" s="94"/>
      <c r="G3783" s="76"/>
      <c r="H3783" s="81" t="str">
        <f>IFERROR(F3783*VLOOKUP(D3783,Saldo!$P$8:$U$1009,6,FALSE),"")</f>
        <v/>
      </c>
      <c r="I3783" s="78" t="str">
        <f>IFERROR(IF(D3783="","",VLOOKUP(D3783,Saldo!$P$8:$Q$1009,2,FALSE)),"")</f>
        <v/>
      </c>
      <c r="J3783" s="76"/>
      <c r="K3783" s="74" t="str">
        <f t="shared" si="58"/>
        <v/>
      </c>
    </row>
    <row r="3784" spans="1:11" ht="18.95" customHeight="1" x14ac:dyDescent="0.25">
      <c r="A3784" s="52"/>
      <c r="C3784" s="185"/>
      <c r="D3784" s="76"/>
      <c r="E3784" s="76" t="str">
        <f>IF(D3784="","",IFERROR(VLOOKUP(D3784,Cadastro!$C$9:$D$1009,2,FALSE),"NOT FOUND"))</f>
        <v/>
      </c>
      <c r="F3784" s="94"/>
      <c r="G3784" s="76"/>
      <c r="H3784" s="81" t="str">
        <f>IFERROR(F3784*VLOOKUP(D3784,Saldo!$P$8:$U$1009,6,FALSE),"")</f>
        <v/>
      </c>
      <c r="I3784" s="78" t="str">
        <f>IFERROR(IF(D3784="","",VLOOKUP(D3784,Saldo!$P$8:$Q$1009,2,FALSE)),"")</f>
        <v/>
      </c>
      <c r="J3784" s="76"/>
      <c r="K3784" s="74" t="str">
        <f t="shared" si="58"/>
        <v/>
      </c>
    </row>
    <row r="3785" spans="1:11" ht="18.95" customHeight="1" x14ac:dyDescent="0.25">
      <c r="A3785" s="52"/>
      <c r="C3785" s="185"/>
      <c r="D3785" s="76"/>
      <c r="E3785" s="76" t="str">
        <f>IF(D3785="","",IFERROR(VLOOKUP(D3785,Cadastro!$C$9:$D$1009,2,FALSE),"NOT FOUND"))</f>
        <v/>
      </c>
      <c r="F3785" s="94"/>
      <c r="G3785" s="76"/>
      <c r="H3785" s="81" t="str">
        <f>IFERROR(F3785*VLOOKUP(D3785,Saldo!$P$8:$U$1009,6,FALSE),"")</f>
        <v/>
      </c>
      <c r="I3785" s="78" t="str">
        <f>IFERROR(IF(D3785="","",VLOOKUP(D3785,Saldo!$P$8:$Q$1009,2,FALSE)),"")</f>
        <v/>
      </c>
      <c r="J3785" s="76"/>
      <c r="K3785" s="74" t="str">
        <f t="shared" si="58"/>
        <v/>
      </c>
    </row>
    <row r="3786" spans="1:11" ht="18.95" customHeight="1" x14ac:dyDescent="0.25">
      <c r="A3786" s="52"/>
      <c r="C3786" s="185"/>
      <c r="D3786" s="76"/>
      <c r="E3786" s="76" t="str">
        <f>IF(D3786="","",IFERROR(VLOOKUP(D3786,Cadastro!$C$9:$D$1009,2,FALSE),"NOT FOUND"))</f>
        <v/>
      </c>
      <c r="F3786" s="94"/>
      <c r="G3786" s="76"/>
      <c r="H3786" s="81" t="str">
        <f>IFERROR(F3786*VLOOKUP(D3786,Saldo!$P$8:$U$1009,6,FALSE),"")</f>
        <v/>
      </c>
      <c r="I3786" s="78" t="str">
        <f>IFERROR(IF(D3786="","",VLOOKUP(D3786,Saldo!$P$8:$Q$1009,2,FALSE)),"")</f>
        <v/>
      </c>
      <c r="J3786" s="76"/>
      <c r="K3786" s="74" t="str">
        <f t="shared" ref="K3786:K3849" si="59">IF(C3786="","",MONTH(C3786))</f>
        <v/>
      </c>
    </row>
    <row r="3787" spans="1:11" ht="18.95" customHeight="1" x14ac:dyDescent="0.25">
      <c r="A3787" s="52"/>
      <c r="C3787" s="185"/>
      <c r="D3787" s="76"/>
      <c r="E3787" s="76" t="str">
        <f>IF(D3787="","",IFERROR(VLOOKUP(D3787,Cadastro!$C$9:$D$1009,2,FALSE),"NOT FOUND"))</f>
        <v/>
      </c>
      <c r="F3787" s="94"/>
      <c r="G3787" s="76"/>
      <c r="H3787" s="81" t="str">
        <f>IFERROR(F3787*VLOOKUP(D3787,Saldo!$P$8:$U$1009,6,FALSE),"")</f>
        <v/>
      </c>
      <c r="I3787" s="78" t="str">
        <f>IFERROR(IF(D3787="","",VLOOKUP(D3787,Saldo!$P$8:$Q$1009,2,FALSE)),"")</f>
        <v/>
      </c>
      <c r="J3787" s="76"/>
      <c r="K3787" s="74" t="str">
        <f t="shared" si="59"/>
        <v/>
      </c>
    </row>
    <row r="3788" spans="1:11" ht="18.95" customHeight="1" x14ac:dyDescent="0.25">
      <c r="A3788" s="52"/>
      <c r="C3788" s="185"/>
      <c r="D3788" s="76"/>
      <c r="E3788" s="76" t="str">
        <f>IF(D3788="","",IFERROR(VLOOKUP(D3788,Cadastro!$C$9:$D$1009,2,FALSE),"NOT FOUND"))</f>
        <v/>
      </c>
      <c r="F3788" s="94"/>
      <c r="G3788" s="76"/>
      <c r="H3788" s="81" t="str">
        <f>IFERROR(F3788*VLOOKUP(D3788,Saldo!$P$8:$U$1009,6,FALSE),"")</f>
        <v/>
      </c>
      <c r="I3788" s="78" t="str">
        <f>IFERROR(IF(D3788="","",VLOOKUP(D3788,Saldo!$P$8:$Q$1009,2,FALSE)),"")</f>
        <v/>
      </c>
      <c r="J3788" s="76"/>
      <c r="K3788" s="74" t="str">
        <f t="shared" si="59"/>
        <v/>
      </c>
    </row>
    <row r="3789" spans="1:11" ht="18.95" customHeight="1" x14ac:dyDescent="0.25">
      <c r="A3789" s="52"/>
      <c r="C3789" s="185"/>
      <c r="D3789" s="76"/>
      <c r="E3789" s="76" t="str">
        <f>IF(D3789="","",IFERROR(VLOOKUP(D3789,Cadastro!$C$9:$D$1009,2,FALSE),"NOT FOUND"))</f>
        <v/>
      </c>
      <c r="F3789" s="94"/>
      <c r="G3789" s="76"/>
      <c r="H3789" s="81" t="str">
        <f>IFERROR(F3789*VLOOKUP(D3789,Saldo!$P$8:$U$1009,6,FALSE),"")</f>
        <v/>
      </c>
      <c r="I3789" s="78" t="str">
        <f>IFERROR(IF(D3789="","",VLOOKUP(D3789,Saldo!$P$8:$Q$1009,2,FALSE)),"")</f>
        <v/>
      </c>
      <c r="J3789" s="76"/>
      <c r="K3789" s="74" t="str">
        <f t="shared" si="59"/>
        <v/>
      </c>
    </row>
    <row r="3790" spans="1:11" ht="18.95" customHeight="1" x14ac:dyDescent="0.25">
      <c r="A3790" s="52"/>
      <c r="C3790" s="185"/>
      <c r="D3790" s="76"/>
      <c r="E3790" s="76" t="str">
        <f>IF(D3790="","",IFERROR(VLOOKUP(D3790,Cadastro!$C$9:$D$1009,2,FALSE),"NOT FOUND"))</f>
        <v/>
      </c>
      <c r="F3790" s="94"/>
      <c r="G3790" s="76"/>
      <c r="H3790" s="81" t="str">
        <f>IFERROR(F3790*VLOOKUP(D3790,Saldo!$P$8:$U$1009,6,FALSE),"")</f>
        <v/>
      </c>
      <c r="I3790" s="78" t="str">
        <f>IFERROR(IF(D3790="","",VLOOKUP(D3790,Saldo!$P$8:$Q$1009,2,FALSE)),"")</f>
        <v/>
      </c>
      <c r="J3790" s="76"/>
      <c r="K3790" s="74" t="str">
        <f t="shared" si="59"/>
        <v/>
      </c>
    </row>
    <row r="3791" spans="1:11" ht="18.95" customHeight="1" x14ac:dyDescent="0.25">
      <c r="A3791" s="52"/>
      <c r="C3791" s="185"/>
      <c r="D3791" s="76"/>
      <c r="E3791" s="76" t="str">
        <f>IF(D3791="","",IFERROR(VLOOKUP(D3791,Cadastro!$C$9:$D$1009,2,FALSE),"NOT FOUND"))</f>
        <v/>
      </c>
      <c r="F3791" s="94"/>
      <c r="G3791" s="76"/>
      <c r="H3791" s="81" t="str">
        <f>IFERROR(F3791*VLOOKUP(D3791,Saldo!$P$8:$U$1009,6,FALSE),"")</f>
        <v/>
      </c>
      <c r="I3791" s="78" t="str">
        <f>IFERROR(IF(D3791="","",VLOOKUP(D3791,Saldo!$P$8:$Q$1009,2,FALSE)),"")</f>
        <v/>
      </c>
      <c r="J3791" s="76"/>
      <c r="K3791" s="74" t="str">
        <f t="shared" si="59"/>
        <v/>
      </c>
    </row>
    <row r="3792" spans="1:11" ht="18.95" customHeight="1" x14ac:dyDescent="0.25">
      <c r="A3792" s="52"/>
      <c r="C3792" s="185"/>
      <c r="D3792" s="76"/>
      <c r="E3792" s="76" t="str">
        <f>IF(D3792="","",IFERROR(VLOOKUP(D3792,Cadastro!$C$9:$D$1009,2,FALSE),"NOT FOUND"))</f>
        <v/>
      </c>
      <c r="F3792" s="94"/>
      <c r="G3792" s="76"/>
      <c r="H3792" s="81" t="str">
        <f>IFERROR(F3792*VLOOKUP(D3792,Saldo!$P$8:$U$1009,6,FALSE),"")</f>
        <v/>
      </c>
      <c r="I3792" s="78" t="str">
        <f>IFERROR(IF(D3792="","",VLOOKUP(D3792,Saldo!$P$8:$Q$1009,2,FALSE)),"")</f>
        <v/>
      </c>
      <c r="J3792" s="76"/>
      <c r="K3792" s="74" t="str">
        <f t="shared" si="59"/>
        <v/>
      </c>
    </row>
    <row r="3793" spans="1:11" ht="18.95" customHeight="1" x14ac:dyDescent="0.25">
      <c r="A3793" s="52"/>
      <c r="C3793" s="185"/>
      <c r="D3793" s="76"/>
      <c r="E3793" s="76" t="str">
        <f>IF(D3793="","",IFERROR(VLOOKUP(D3793,Cadastro!$C$9:$D$1009,2,FALSE),"NOT FOUND"))</f>
        <v/>
      </c>
      <c r="F3793" s="94"/>
      <c r="G3793" s="76"/>
      <c r="H3793" s="81" t="str">
        <f>IFERROR(F3793*VLOOKUP(D3793,Saldo!$P$8:$U$1009,6,FALSE),"")</f>
        <v/>
      </c>
      <c r="I3793" s="78" t="str">
        <f>IFERROR(IF(D3793="","",VLOOKUP(D3793,Saldo!$P$8:$Q$1009,2,FALSE)),"")</f>
        <v/>
      </c>
      <c r="J3793" s="76"/>
      <c r="K3793" s="74" t="str">
        <f t="shared" si="59"/>
        <v/>
      </c>
    </row>
    <row r="3794" spans="1:11" ht="18.95" customHeight="1" x14ac:dyDescent="0.25">
      <c r="A3794" s="52"/>
      <c r="C3794" s="185"/>
      <c r="D3794" s="76"/>
      <c r="E3794" s="76" t="str">
        <f>IF(D3794="","",IFERROR(VLOOKUP(D3794,Cadastro!$C$9:$D$1009,2,FALSE),"NOT FOUND"))</f>
        <v/>
      </c>
      <c r="F3794" s="94"/>
      <c r="G3794" s="76"/>
      <c r="H3794" s="81" t="str">
        <f>IFERROR(F3794*VLOOKUP(D3794,Saldo!$P$8:$U$1009,6,FALSE),"")</f>
        <v/>
      </c>
      <c r="I3794" s="78" t="str">
        <f>IFERROR(IF(D3794="","",VLOOKUP(D3794,Saldo!$P$8:$Q$1009,2,FALSE)),"")</f>
        <v/>
      </c>
      <c r="J3794" s="76"/>
      <c r="K3794" s="74" t="str">
        <f t="shared" si="59"/>
        <v/>
      </c>
    </row>
    <row r="3795" spans="1:11" ht="18.95" customHeight="1" x14ac:dyDescent="0.25">
      <c r="A3795" s="52"/>
      <c r="C3795" s="185"/>
      <c r="D3795" s="76"/>
      <c r="E3795" s="76" t="str">
        <f>IF(D3795="","",IFERROR(VLOOKUP(D3795,Cadastro!$C$9:$D$1009,2,FALSE),"NOT FOUND"))</f>
        <v/>
      </c>
      <c r="F3795" s="94"/>
      <c r="G3795" s="76"/>
      <c r="H3795" s="81" t="str">
        <f>IFERROR(F3795*VLOOKUP(D3795,Saldo!$P$8:$U$1009,6,FALSE),"")</f>
        <v/>
      </c>
      <c r="I3795" s="78" t="str">
        <f>IFERROR(IF(D3795="","",VLOOKUP(D3795,Saldo!$P$8:$Q$1009,2,FALSE)),"")</f>
        <v/>
      </c>
      <c r="J3795" s="76"/>
      <c r="K3795" s="74" t="str">
        <f t="shared" si="59"/>
        <v/>
      </c>
    </row>
    <row r="3796" spans="1:11" ht="18.95" customHeight="1" x14ac:dyDescent="0.25">
      <c r="A3796" s="52"/>
      <c r="C3796" s="185"/>
      <c r="D3796" s="76"/>
      <c r="E3796" s="76" t="str">
        <f>IF(D3796="","",IFERROR(VLOOKUP(D3796,Cadastro!$C$9:$D$1009,2,FALSE),"NOT FOUND"))</f>
        <v/>
      </c>
      <c r="F3796" s="94"/>
      <c r="G3796" s="76"/>
      <c r="H3796" s="81" t="str">
        <f>IFERROR(F3796*VLOOKUP(D3796,Saldo!$P$8:$U$1009,6,FALSE),"")</f>
        <v/>
      </c>
      <c r="I3796" s="78" t="str">
        <f>IFERROR(IF(D3796="","",VLOOKUP(D3796,Saldo!$P$8:$Q$1009,2,FALSE)),"")</f>
        <v/>
      </c>
      <c r="J3796" s="76"/>
      <c r="K3796" s="74" t="str">
        <f t="shared" si="59"/>
        <v/>
      </c>
    </row>
    <row r="3797" spans="1:11" ht="18.95" customHeight="1" x14ac:dyDescent="0.25">
      <c r="A3797" s="52"/>
      <c r="C3797" s="185"/>
      <c r="D3797" s="76"/>
      <c r="E3797" s="76" t="str">
        <f>IF(D3797="","",IFERROR(VLOOKUP(D3797,Cadastro!$C$9:$D$1009,2,FALSE),"NOT FOUND"))</f>
        <v/>
      </c>
      <c r="F3797" s="94"/>
      <c r="G3797" s="76"/>
      <c r="H3797" s="81" t="str">
        <f>IFERROR(F3797*VLOOKUP(D3797,Saldo!$P$8:$U$1009,6,FALSE),"")</f>
        <v/>
      </c>
      <c r="I3797" s="78" t="str">
        <f>IFERROR(IF(D3797="","",VLOOKUP(D3797,Saldo!$P$8:$Q$1009,2,FALSE)),"")</f>
        <v/>
      </c>
      <c r="J3797" s="76"/>
      <c r="K3797" s="74" t="str">
        <f t="shared" si="59"/>
        <v/>
      </c>
    </row>
    <row r="3798" spans="1:11" ht="18.95" customHeight="1" x14ac:dyDescent="0.25">
      <c r="A3798" s="52"/>
      <c r="C3798" s="185"/>
      <c r="D3798" s="76"/>
      <c r="E3798" s="76" t="str">
        <f>IF(D3798="","",IFERROR(VLOOKUP(D3798,Cadastro!$C$9:$D$1009,2,FALSE),"NOT FOUND"))</f>
        <v/>
      </c>
      <c r="F3798" s="94"/>
      <c r="G3798" s="76"/>
      <c r="H3798" s="81" t="str">
        <f>IFERROR(F3798*VLOOKUP(D3798,Saldo!$P$8:$U$1009,6,FALSE),"")</f>
        <v/>
      </c>
      <c r="I3798" s="78" t="str">
        <f>IFERROR(IF(D3798="","",VLOOKUP(D3798,Saldo!$P$8:$Q$1009,2,FALSE)),"")</f>
        <v/>
      </c>
      <c r="J3798" s="76"/>
      <c r="K3798" s="74" t="str">
        <f t="shared" si="59"/>
        <v/>
      </c>
    </row>
    <row r="3799" spans="1:11" ht="18.95" customHeight="1" x14ac:dyDescent="0.25">
      <c r="A3799" s="52"/>
      <c r="C3799" s="185"/>
      <c r="D3799" s="76"/>
      <c r="E3799" s="76" t="str">
        <f>IF(D3799="","",IFERROR(VLOOKUP(D3799,Cadastro!$C$9:$D$1009,2,FALSE),"NOT FOUND"))</f>
        <v/>
      </c>
      <c r="F3799" s="94"/>
      <c r="G3799" s="76"/>
      <c r="H3799" s="81" t="str">
        <f>IFERROR(F3799*VLOOKUP(D3799,Saldo!$P$8:$U$1009,6,FALSE),"")</f>
        <v/>
      </c>
      <c r="I3799" s="78" t="str">
        <f>IFERROR(IF(D3799="","",VLOOKUP(D3799,Saldo!$P$8:$Q$1009,2,FALSE)),"")</f>
        <v/>
      </c>
      <c r="J3799" s="76"/>
      <c r="K3799" s="74" t="str">
        <f t="shared" si="59"/>
        <v/>
      </c>
    </row>
    <row r="3800" spans="1:11" ht="18.95" customHeight="1" x14ac:dyDescent="0.25">
      <c r="A3800" s="52"/>
      <c r="C3800" s="185"/>
      <c r="D3800" s="76"/>
      <c r="E3800" s="76" t="str">
        <f>IF(D3800="","",IFERROR(VLOOKUP(D3800,Cadastro!$C$9:$D$1009,2,FALSE),"NOT FOUND"))</f>
        <v/>
      </c>
      <c r="F3800" s="94"/>
      <c r="G3800" s="76"/>
      <c r="H3800" s="81" t="str">
        <f>IFERROR(F3800*VLOOKUP(D3800,Saldo!$P$8:$U$1009,6,FALSE),"")</f>
        <v/>
      </c>
      <c r="I3800" s="78" t="str">
        <f>IFERROR(IF(D3800="","",VLOOKUP(D3800,Saldo!$P$8:$Q$1009,2,FALSE)),"")</f>
        <v/>
      </c>
      <c r="J3800" s="76"/>
      <c r="K3800" s="74" t="str">
        <f t="shared" si="59"/>
        <v/>
      </c>
    </row>
    <row r="3801" spans="1:11" ht="18.95" customHeight="1" x14ac:dyDescent="0.25">
      <c r="A3801" s="52"/>
      <c r="C3801" s="185"/>
      <c r="D3801" s="76"/>
      <c r="E3801" s="76" t="str">
        <f>IF(D3801="","",IFERROR(VLOOKUP(D3801,Cadastro!$C$9:$D$1009,2,FALSE),"NOT FOUND"))</f>
        <v/>
      </c>
      <c r="F3801" s="94"/>
      <c r="G3801" s="76"/>
      <c r="H3801" s="81" t="str">
        <f>IFERROR(F3801*VLOOKUP(D3801,Saldo!$P$8:$U$1009,6,FALSE),"")</f>
        <v/>
      </c>
      <c r="I3801" s="78" t="str">
        <f>IFERROR(IF(D3801="","",VLOOKUP(D3801,Saldo!$P$8:$Q$1009,2,FALSE)),"")</f>
        <v/>
      </c>
      <c r="J3801" s="76"/>
      <c r="K3801" s="74" t="str">
        <f t="shared" si="59"/>
        <v/>
      </c>
    </row>
    <row r="3802" spans="1:11" ht="18.95" customHeight="1" x14ac:dyDescent="0.25">
      <c r="A3802" s="52"/>
      <c r="C3802" s="185"/>
      <c r="D3802" s="76"/>
      <c r="E3802" s="76" t="str">
        <f>IF(D3802="","",IFERROR(VLOOKUP(D3802,Cadastro!$C$9:$D$1009,2,FALSE),"NOT FOUND"))</f>
        <v/>
      </c>
      <c r="F3802" s="94"/>
      <c r="G3802" s="76"/>
      <c r="H3802" s="81" t="str">
        <f>IFERROR(F3802*VLOOKUP(D3802,Saldo!$P$8:$U$1009,6,FALSE),"")</f>
        <v/>
      </c>
      <c r="I3802" s="78" t="str">
        <f>IFERROR(IF(D3802="","",VLOOKUP(D3802,Saldo!$P$8:$Q$1009,2,FALSE)),"")</f>
        <v/>
      </c>
      <c r="J3802" s="76"/>
      <c r="K3802" s="74" t="str">
        <f t="shared" si="59"/>
        <v/>
      </c>
    </row>
    <row r="3803" spans="1:11" ht="18.95" customHeight="1" x14ac:dyDescent="0.25">
      <c r="A3803" s="52"/>
      <c r="C3803" s="185"/>
      <c r="D3803" s="76"/>
      <c r="E3803" s="76" t="str">
        <f>IF(D3803="","",IFERROR(VLOOKUP(D3803,Cadastro!$C$9:$D$1009,2,FALSE),"NOT FOUND"))</f>
        <v/>
      </c>
      <c r="F3803" s="94"/>
      <c r="G3803" s="76"/>
      <c r="H3803" s="81" t="str">
        <f>IFERROR(F3803*VLOOKUP(D3803,Saldo!$P$8:$U$1009,6,FALSE),"")</f>
        <v/>
      </c>
      <c r="I3803" s="78" t="str">
        <f>IFERROR(IF(D3803="","",VLOOKUP(D3803,Saldo!$P$8:$Q$1009,2,FALSE)),"")</f>
        <v/>
      </c>
      <c r="J3803" s="76"/>
      <c r="K3803" s="74" t="str">
        <f t="shared" si="59"/>
        <v/>
      </c>
    </row>
    <row r="3804" spans="1:11" ht="18.95" customHeight="1" x14ac:dyDescent="0.25">
      <c r="A3804" s="52"/>
      <c r="C3804" s="185"/>
      <c r="D3804" s="76"/>
      <c r="E3804" s="76" t="str">
        <f>IF(D3804="","",IFERROR(VLOOKUP(D3804,Cadastro!$C$9:$D$1009,2,FALSE),"NOT FOUND"))</f>
        <v/>
      </c>
      <c r="F3804" s="94"/>
      <c r="G3804" s="76"/>
      <c r="H3804" s="81" t="str">
        <f>IFERROR(F3804*VLOOKUP(D3804,Saldo!$P$8:$U$1009,6,FALSE),"")</f>
        <v/>
      </c>
      <c r="I3804" s="78" t="str">
        <f>IFERROR(IF(D3804="","",VLOOKUP(D3804,Saldo!$P$8:$Q$1009,2,FALSE)),"")</f>
        <v/>
      </c>
      <c r="J3804" s="76"/>
      <c r="K3804" s="74" t="str">
        <f t="shared" si="59"/>
        <v/>
      </c>
    </row>
    <row r="3805" spans="1:11" ht="18.95" customHeight="1" x14ac:dyDescent="0.25">
      <c r="A3805" s="52"/>
      <c r="C3805" s="185"/>
      <c r="D3805" s="76"/>
      <c r="E3805" s="76" t="str">
        <f>IF(D3805="","",IFERROR(VLOOKUP(D3805,Cadastro!$C$9:$D$1009,2,FALSE),"NOT FOUND"))</f>
        <v/>
      </c>
      <c r="F3805" s="94"/>
      <c r="G3805" s="76"/>
      <c r="H3805" s="81" t="str">
        <f>IFERROR(F3805*VLOOKUP(D3805,Saldo!$P$8:$U$1009,6,FALSE),"")</f>
        <v/>
      </c>
      <c r="I3805" s="78" t="str">
        <f>IFERROR(IF(D3805="","",VLOOKUP(D3805,Saldo!$P$8:$Q$1009,2,FALSE)),"")</f>
        <v/>
      </c>
      <c r="J3805" s="76"/>
      <c r="K3805" s="74" t="str">
        <f t="shared" si="59"/>
        <v/>
      </c>
    </row>
    <row r="3806" spans="1:11" ht="18.95" customHeight="1" x14ac:dyDescent="0.25">
      <c r="A3806" s="52"/>
      <c r="C3806" s="185"/>
      <c r="D3806" s="76"/>
      <c r="E3806" s="76" t="str">
        <f>IF(D3806="","",IFERROR(VLOOKUP(D3806,Cadastro!$C$9:$D$1009,2,FALSE),"NOT FOUND"))</f>
        <v/>
      </c>
      <c r="F3806" s="94"/>
      <c r="G3806" s="76"/>
      <c r="H3806" s="81" t="str">
        <f>IFERROR(F3806*VLOOKUP(D3806,Saldo!$P$8:$U$1009,6,FALSE),"")</f>
        <v/>
      </c>
      <c r="I3806" s="78" t="str">
        <f>IFERROR(IF(D3806="","",VLOOKUP(D3806,Saldo!$P$8:$Q$1009,2,FALSE)),"")</f>
        <v/>
      </c>
      <c r="J3806" s="76"/>
      <c r="K3806" s="74" t="str">
        <f t="shared" si="59"/>
        <v/>
      </c>
    </row>
    <row r="3807" spans="1:11" ht="18.95" customHeight="1" x14ac:dyDescent="0.25">
      <c r="A3807" s="52"/>
      <c r="C3807" s="185"/>
      <c r="D3807" s="76"/>
      <c r="E3807" s="76" t="str">
        <f>IF(D3807="","",IFERROR(VLOOKUP(D3807,Cadastro!$C$9:$D$1009,2,FALSE),"NOT FOUND"))</f>
        <v/>
      </c>
      <c r="F3807" s="94"/>
      <c r="G3807" s="76"/>
      <c r="H3807" s="81" t="str">
        <f>IFERROR(F3807*VLOOKUP(D3807,Saldo!$P$8:$U$1009,6,FALSE),"")</f>
        <v/>
      </c>
      <c r="I3807" s="78" t="str">
        <f>IFERROR(IF(D3807="","",VLOOKUP(D3807,Saldo!$P$8:$Q$1009,2,FALSE)),"")</f>
        <v/>
      </c>
      <c r="J3807" s="76"/>
      <c r="K3807" s="74" t="str">
        <f t="shared" si="59"/>
        <v/>
      </c>
    </row>
    <row r="3808" spans="1:11" ht="18.95" customHeight="1" x14ac:dyDescent="0.25">
      <c r="A3808" s="52"/>
      <c r="C3808" s="185"/>
      <c r="D3808" s="76"/>
      <c r="E3808" s="76" t="str">
        <f>IF(D3808="","",IFERROR(VLOOKUP(D3808,Cadastro!$C$9:$D$1009,2,FALSE),"NOT FOUND"))</f>
        <v/>
      </c>
      <c r="F3808" s="94"/>
      <c r="G3808" s="76"/>
      <c r="H3808" s="81" t="str">
        <f>IFERROR(F3808*VLOOKUP(D3808,Saldo!$P$8:$U$1009,6,FALSE),"")</f>
        <v/>
      </c>
      <c r="I3808" s="78" t="str">
        <f>IFERROR(IF(D3808="","",VLOOKUP(D3808,Saldo!$P$8:$Q$1009,2,FALSE)),"")</f>
        <v/>
      </c>
      <c r="J3808" s="76"/>
      <c r="K3808" s="74" t="str">
        <f t="shared" si="59"/>
        <v/>
      </c>
    </row>
    <row r="3809" spans="1:11" ht="18.95" customHeight="1" x14ac:dyDescent="0.25">
      <c r="A3809" s="52"/>
      <c r="C3809" s="185"/>
      <c r="D3809" s="76"/>
      <c r="E3809" s="76" t="str">
        <f>IF(D3809="","",IFERROR(VLOOKUP(D3809,Cadastro!$C$9:$D$1009,2,FALSE),"NOT FOUND"))</f>
        <v/>
      </c>
      <c r="F3809" s="94"/>
      <c r="G3809" s="76"/>
      <c r="H3809" s="81" t="str">
        <f>IFERROR(F3809*VLOOKUP(D3809,Saldo!$P$8:$U$1009,6,FALSE),"")</f>
        <v/>
      </c>
      <c r="I3809" s="78" t="str">
        <f>IFERROR(IF(D3809="","",VLOOKUP(D3809,Saldo!$P$8:$Q$1009,2,FALSE)),"")</f>
        <v/>
      </c>
      <c r="J3809" s="76"/>
      <c r="K3809" s="74" t="str">
        <f t="shared" si="59"/>
        <v/>
      </c>
    </row>
    <row r="3810" spans="1:11" ht="18.95" customHeight="1" x14ac:dyDescent="0.25">
      <c r="A3810" s="52"/>
      <c r="C3810" s="185"/>
      <c r="D3810" s="76"/>
      <c r="E3810" s="76" t="str">
        <f>IF(D3810="","",IFERROR(VLOOKUP(D3810,Cadastro!$C$9:$D$1009,2,FALSE),"NOT FOUND"))</f>
        <v/>
      </c>
      <c r="F3810" s="94"/>
      <c r="G3810" s="76"/>
      <c r="H3810" s="81" t="str">
        <f>IFERROR(F3810*VLOOKUP(D3810,Saldo!$P$8:$U$1009,6,FALSE),"")</f>
        <v/>
      </c>
      <c r="I3810" s="78" t="str">
        <f>IFERROR(IF(D3810="","",VLOOKUP(D3810,Saldo!$P$8:$Q$1009,2,FALSE)),"")</f>
        <v/>
      </c>
      <c r="J3810" s="76"/>
      <c r="K3810" s="74" t="str">
        <f t="shared" si="59"/>
        <v/>
      </c>
    </row>
    <row r="3811" spans="1:11" ht="18.95" customHeight="1" x14ac:dyDescent="0.25">
      <c r="A3811" s="52"/>
      <c r="C3811" s="185"/>
      <c r="D3811" s="76"/>
      <c r="E3811" s="76" t="str">
        <f>IF(D3811="","",IFERROR(VLOOKUP(D3811,Cadastro!$C$9:$D$1009,2,FALSE),"NOT FOUND"))</f>
        <v/>
      </c>
      <c r="F3811" s="94"/>
      <c r="G3811" s="76"/>
      <c r="H3811" s="81" t="str">
        <f>IFERROR(F3811*VLOOKUP(D3811,Saldo!$P$8:$U$1009,6,FALSE),"")</f>
        <v/>
      </c>
      <c r="I3811" s="78" t="str">
        <f>IFERROR(IF(D3811="","",VLOOKUP(D3811,Saldo!$P$8:$Q$1009,2,FALSE)),"")</f>
        <v/>
      </c>
      <c r="J3811" s="76"/>
      <c r="K3811" s="74" t="str">
        <f t="shared" si="59"/>
        <v/>
      </c>
    </row>
    <row r="3812" spans="1:11" ht="18.95" customHeight="1" x14ac:dyDescent="0.25">
      <c r="A3812" s="52"/>
      <c r="C3812" s="185"/>
      <c r="D3812" s="76"/>
      <c r="E3812" s="76" t="str">
        <f>IF(D3812="","",IFERROR(VLOOKUP(D3812,Cadastro!$C$9:$D$1009,2,FALSE),"NOT FOUND"))</f>
        <v/>
      </c>
      <c r="F3812" s="94"/>
      <c r="G3812" s="76"/>
      <c r="H3812" s="81" t="str">
        <f>IFERROR(F3812*VLOOKUP(D3812,Saldo!$P$8:$U$1009,6,FALSE),"")</f>
        <v/>
      </c>
      <c r="I3812" s="78" t="str">
        <f>IFERROR(IF(D3812="","",VLOOKUP(D3812,Saldo!$P$8:$Q$1009,2,FALSE)),"")</f>
        <v/>
      </c>
      <c r="J3812" s="76"/>
      <c r="K3812" s="74" t="str">
        <f t="shared" si="59"/>
        <v/>
      </c>
    </row>
    <row r="3813" spans="1:11" ht="18.95" customHeight="1" x14ac:dyDescent="0.25">
      <c r="A3813" s="52"/>
      <c r="C3813" s="185"/>
      <c r="D3813" s="76"/>
      <c r="E3813" s="76" t="str">
        <f>IF(D3813="","",IFERROR(VLOOKUP(D3813,Cadastro!$C$9:$D$1009,2,FALSE),"NOT FOUND"))</f>
        <v/>
      </c>
      <c r="F3813" s="94"/>
      <c r="G3813" s="76"/>
      <c r="H3813" s="81" t="str">
        <f>IFERROR(F3813*VLOOKUP(D3813,Saldo!$P$8:$U$1009,6,FALSE),"")</f>
        <v/>
      </c>
      <c r="I3813" s="78" t="str">
        <f>IFERROR(IF(D3813="","",VLOOKUP(D3813,Saldo!$P$8:$Q$1009,2,FALSE)),"")</f>
        <v/>
      </c>
      <c r="J3813" s="76"/>
      <c r="K3813" s="74" t="str">
        <f t="shared" si="59"/>
        <v/>
      </c>
    </row>
    <row r="3814" spans="1:11" ht="18.95" customHeight="1" x14ac:dyDescent="0.25">
      <c r="A3814" s="52"/>
      <c r="C3814" s="185"/>
      <c r="D3814" s="76"/>
      <c r="E3814" s="76" t="str">
        <f>IF(D3814="","",IFERROR(VLOOKUP(D3814,Cadastro!$C$9:$D$1009,2,FALSE),"NOT FOUND"))</f>
        <v/>
      </c>
      <c r="F3814" s="94"/>
      <c r="G3814" s="76"/>
      <c r="H3814" s="81" t="str">
        <f>IFERROR(F3814*VLOOKUP(D3814,Saldo!$P$8:$U$1009,6,FALSE),"")</f>
        <v/>
      </c>
      <c r="I3814" s="78" t="str">
        <f>IFERROR(IF(D3814="","",VLOOKUP(D3814,Saldo!$P$8:$Q$1009,2,FALSE)),"")</f>
        <v/>
      </c>
      <c r="J3814" s="76"/>
      <c r="K3814" s="74" t="str">
        <f t="shared" si="59"/>
        <v/>
      </c>
    </row>
    <row r="3815" spans="1:11" ht="18.95" customHeight="1" x14ac:dyDescent="0.25">
      <c r="A3815" s="52"/>
      <c r="C3815" s="185"/>
      <c r="D3815" s="76"/>
      <c r="E3815" s="76" t="str">
        <f>IF(D3815="","",IFERROR(VLOOKUP(D3815,Cadastro!$C$9:$D$1009,2,FALSE),"NOT FOUND"))</f>
        <v/>
      </c>
      <c r="F3815" s="94"/>
      <c r="G3815" s="76"/>
      <c r="H3815" s="81" t="str">
        <f>IFERROR(F3815*VLOOKUP(D3815,Saldo!$P$8:$U$1009,6,FALSE),"")</f>
        <v/>
      </c>
      <c r="I3815" s="78" t="str">
        <f>IFERROR(IF(D3815="","",VLOOKUP(D3815,Saldo!$P$8:$Q$1009,2,FALSE)),"")</f>
        <v/>
      </c>
      <c r="J3815" s="76"/>
      <c r="K3815" s="74" t="str">
        <f t="shared" si="59"/>
        <v/>
      </c>
    </row>
    <row r="3816" spans="1:11" ht="18.95" customHeight="1" x14ac:dyDescent="0.25">
      <c r="A3816" s="52"/>
      <c r="C3816" s="185"/>
      <c r="D3816" s="76"/>
      <c r="E3816" s="76" t="str">
        <f>IF(D3816="","",IFERROR(VLOOKUP(D3816,Cadastro!$C$9:$D$1009,2,FALSE),"NOT FOUND"))</f>
        <v/>
      </c>
      <c r="F3816" s="94"/>
      <c r="G3816" s="76"/>
      <c r="H3816" s="81" t="str">
        <f>IFERROR(F3816*VLOOKUP(D3816,Saldo!$P$8:$U$1009,6,FALSE),"")</f>
        <v/>
      </c>
      <c r="I3816" s="78" t="str">
        <f>IFERROR(IF(D3816="","",VLOOKUP(D3816,Saldo!$P$8:$Q$1009,2,FALSE)),"")</f>
        <v/>
      </c>
      <c r="J3816" s="76"/>
      <c r="K3816" s="74" t="str">
        <f t="shared" si="59"/>
        <v/>
      </c>
    </row>
    <row r="3817" spans="1:11" ht="18.95" customHeight="1" x14ac:dyDescent="0.25">
      <c r="A3817" s="52"/>
      <c r="C3817" s="185"/>
      <c r="D3817" s="76"/>
      <c r="E3817" s="76" t="str">
        <f>IF(D3817="","",IFERROR(VLOOKUP(D3817,Cadastro!$C$9:$D$1009,2,FALSE),"NOT FOUND"))</f>
        <v/>
      </c>
      <c r="F3817" s="94"/>
      <c r="G3817" s="76"/>
      <c r="H3817" s="81" t="str">
        <f>IFERROR(F3817*VLOOKUP(D3817,Saldo!$P$8:$U$1009,6,FALSE),"")</f>
        <v/>
      </c>
      <c r="I3817" s="78" t="str">
        <f>IFERROR(IF(D3817="","",VLOOKUP(D3817,Saldo!$P$8:$Q$1009,2,FALSE)),"")</f>
        <v/>
      </c>
      <c r="J3817" s="76"/>
      <c r="K3817" s="74" t="str">
        <f t="shared" si="59"/>
        <v/>
      </c>
    </row>
    <row r="3818" spans="1:11" ht="18.95" customHeight="1" x14ac:dyDescent="0.25">
      <c r="A3818" s="52"/>
      <c r="C3818" s="185"/>
      <c r="D3818" s="76"/>
      <c r="E3818" s="76" t="str">
        <f>IF(D3818="","",IFERROR(VLOOKUP(D3818,Cadastro!$C$9:$D$1009,2,FALSE),"NOT FOUND"))</f>
        <v/>
      </c>
      <c r="F3818" s="94"/>
      <c r="G3818" s="76"/>
      <c r="H3818" s="81" t="str">
        <f>IFERROR(F3818*VLOOKUP(D3818,Saldo!$P$8:$U$1009,6,FALSE),"")</f>
        <v/>
      </c>
      <c r="I3818" s="78" t="str">
        <f>IFERROR(IF(D3818="","",VLOOKUP(D3818,Saldo!$P$8:$Q$1009,2,FALSE)),"")</f>
        <v/>
      </c>
      <c r="J3818" s="76"/>
      <c r="K3818" s="74" t="str">
        <f t="shared" si="59"/>
        <v/>
      </c>
    </row>
    <row r="3819" spans="1:11" ht="18.95" customHeight="1" x14ac:dyDescent="0.25">
      <c r="A3819" s="52"/>
      <c r="C3819" s="185"/>
      <c r="D3819" s="76"/>
      <c r="E3819" s="76" t="str">
        <f>IF(D3819="","",IFERROR(VLOOKUP(D3819,Cadastro!$C$9:$D$1009,2,FALSE),"NOT FOUND"))</f>
        <v/>
      </c>
      <c r="F3819" s="94"/>
      <c r="G3819" s="76"/>
      <c r="H3819" s="81" t="str">
        <f>IFERROR(F3819*VLOOKUP(D3819,Saldo!$P$8:$U$1009,6,FALSE),"")</f>
        <v/>
      </c>
      <c r="I3819" s="78" t="str">
        <f>IFERROR(IF(D3819="","",VLOOKUP(D3819,Saldo!$P$8:$Q$1009,2,FALSE)),"")</f>
        <v/>
      </c>
      <c r="J3819" s="76"/>
      <c r="K3819" s="74" t="str">
        <f t="shared" si="59"/>
        <v/>
      </c>
    </row>
    <row r="3820" spans="1:11" ht="18.95" customHeight="1" x14ac:dyDescent="0.25">
      <c r="A3820" s="52"/>
      <c r="C3820" s="185"/>
      <c r="D3820" s="76"/>
      <c r="E3820" s="76" t="str">
        <f>IF(D3820="","",IFERROR(VLOOKUP(D3820,Cadastro!$C$9:$D$1009,2,FALSE),"NOT FOUND"))</f>
        <v/>
      </c>
      <c r="F3820" s="94"/>
      <c r="G3820" s="76"/>
      <c r="H3820" s="81" t="str">
        <f>IFERROR(F3820*VLOOKUP(D3820,Saldo!$P$8:$U$1009,6,FALSE),"")</f>
        <v/>
      </c>
      <c r="I3820" s="78" t="str">
        <f>IFERROR(IF(D3820="","",VLOOKUP(D3820,Saldo!$P$8:$Q$1009,2,FALSE)),"")</f>
        <v/>
      </c>
      <c r="J3820" s="76"/>
      <c r="K3820" s="74" t="str">
        <f t="shared" si="59"/>
        <v/>
      </c>
    </row>
    <row r="3821" spans="1:11" ht="18.95" customHeight="1" x14ac:dyDescent="0.25">
      <c r="A3821" s="52"/>
      <c r="C3821" s="185"/>
      <c r="D3821" s="76"/>
      <c r="E3821" s="76" t="str">
        <f>IF(D3821="","",IFERROR(VLOOKUP(D3821,Cadastro!$C$9:$D$1009,2,FALSE),"NOT FOUND"))</f>
        <v/>
      </c>
      <c r="F3821" s="94"/>
      <c r="G3821" s="76"/>
      <c r="H3821" s="81" t="str">
        <f>IFERROR(F3821*VLOOKUP(D3821,Saldo!$P$8:$U$1009,6,FALSE),"")</f>
        <v/>
      </c>
      <c r="I3821" s="78" t="str">
        <f>IFERROR(IF(D3821="","",VLOOKUP(D3821,Saldo!$P$8:$Q$1009,2,FALSE)),"")</f>
        <v/>
      </c>
      <c r="J3821" s="76"/>
      <c r="K3821" s="74" t="str">
        <f t="shared" si="59"/>
        <v/>
      </c>
    </row>
    <row r="3822" spans="1:11" ht="18.95" customHeight="1" x14ac:dyDescent="0.25">
      <c r="A3822" s="52"/>
      <c r="C3822" s="185"/>
      <c r="D3822" s="76"/>
      <c r="E3822" s="76" t="str">
        <f>IF(D3822="","",IFERROR(VLOOKUP(D3822,Cadastro!$C$9:$D$1009,2,FALSE),"NOT FOUND"))</f>
        <v/>
      </c>
      <c r="F3822" s="94"/>
      <c r="G3822" s="76"/>
      <c r="H3822" s="81" t="str">
        <f>IFERROR(F3822*VLOOKUP(D3822,Saldo!$P$8:$U$1009,6,FALSE),"")</f>
        <v/>
      </c>
      <c r="I3822" s="78" t="str">
        <f>IFERROR(IF(D3822="","",VLOOKUP(D3822,Saldo!$P$8:$Q$1009,2,FALSE)),"")</f>
        <v/>
      </c>
      <c r="J3822" s="76"/>
      <c r="K3822" s="74" t="str">
        <f t="shared" si="59"/>
        <v/>
      </c>
    </row>
    <row r="3823" spans="1:11" ht="18.95" customHeight="1" x14ac:dyDescent="0.25">
      <c r="A3823" s="52"/>
      <c r="C3823" s="185"/>
      <c r="D3823" s="76"/>
      <c r="E3823" s="76" t="str">
        <f>IF(D3823="","",IFERROR(VLOOKUP(D3823,Cadastro!$C$9:$D$1009,2,FALSE),"NOT FOUND"))</f>
        <v/>
      </c>
      <c r="F3823" s="94"/>
      <c r="G3823" s="76"/>
      <c r="H3823" s="81" t="str">
        <f>IFERROR(F3823*VLOOKUP(D3823,Saldo!$P$8:$U$1009,6,FALSE),"")</f>
        <v/>
      </c>
      <c r="I3823" s="78" t="str">
        <f>IFERROR(IF(D3823="","",VLOOKUP(D3823,Saldo!$P$8:$Q$1009,2,FALSE)),"")</f>
        <v/>
      </c>
      <c r="J3823" s="76"/>
      <c r="K3823" s="74" t="str">
        <f t="shared" si="59"/>
        <v/>
      </c>
    </row>
    <row r="3824" spans="1:11" ht="18.95" customHeight="1" x14ac:dyDescent="0.25">
      <c r="A3824" s="52"/>
      <c r="C3824" s="185"/>
      <c r="D3824" s="76"/>
      <c r="E3824" s="76" t="str">
        <f>IF(D3824="","",IFERROR(VLOOKUP(D3824,Cadastro!$C$9:$D$1009,2,FALSE),"NOT FOUND"))</f>
        <v/>
      </c>
      <c r="F3824" s="94"/>
      <c r="G3824" s="76"/>
      <c r="H3824" s="81" t="str">
        <f>IFERROR(F3824*VLOOKUP(D3824,Saldo!$P$8:$U$1009,6,FALSE),"")</f>
        <v/>
      </c>
      <c r="I3824" s="78" t="str">
        <f>IFERROR(IF(D3824="","",VLOOKUP(D3824,Saldo!$P$8:$Q$1009,2,FALSE)),"")</f>
        <v/>
      </c>
      <c r="J3824" s="76"/>
      <c r="K3824" s="74" t="str">
        <f t="shared" si="59"/>
        <v/>
      </c>
    </row>
    <row r="3825" spans="1:11" ht="18.95" customHeight="1" x14ac:dyDescent="0.25">
      <c r="A3825" s="52"/>
      <c r="C3825" s="185"/>
      <c r="D3825" s="76"/>
      <c r="E3825" s="76" t="str">
        <f>IF(D3825="","",IFERROR(VLOOKUP(D3825,Cadastro!$C$9:$D$1009,2,FALSE),"NOT FOUND"))</f>
        <v/>
      </c>
      <c r="F3825" s="94"/>
      <c r="G3825" s="76"/>
      <c r="H3825" s="81" t="str">
        <f>IFERROR(F3825*VLOOKUP(D3825,Saldo!$P$8:$U$1009,6,FALSE),"")</f>
        <v/>
      </c>
      <c r="I3825" s="78" t="str">
        <f>IFERROR(IF(D3825="","",VLOOKUP(D3825,Saldo!$P$8:$Q$1009,2,FALSE)),"")</f>
        <v/>
      </c>
      <c r="J3825" s="76"/>
      <c r="K3825" s="74" t="str">
        <f t="shared" si="59"/>
        <v/>
      </c>
    </row>
    <row r="3826" spans="1:11" ht="18.95" customHeight="1" x14ac:dyDescent="0.25">
      <c r="A3826" s="52"/>
      <c r="C3826" s="185"/>
      <c r="D3826" s="76"/>
      <c r="E3826" s="76" t="str">
        <f>IF(D3826="","",IFERROR(VLOOKUP(D3826,Cadastro!$C$9:$D$1009,2,FALSE),"NOT FOUND"))</f>
        <v/>
      </c>
      <c r="F3826" s="94"/>
      <c r="G3826" s="76"/>
      <c r="H3826" s="81" t="str">
        <f>IFERROR(F3826*VLOOKUP(D3826,Saldo!$P$8:$U$1009,6,FALSE),"")</f>
        <v/>
      </c>
      <c r="I3826" s="78" t="str">
        <f>IFERROR(IF(D3826="","",VLOOKUP(D3826,Saldo!$P$8:$Q$1009,2,FALSE)),"")</f>
        <v/>
      </c>
      <c r="J3826" s="76"/>
      <c r="K3826" s="74" t="str">
        <f t="shared" si="59"/>
        <v/>
      </c>
    </row>
    <row r="3827" spans="1:11" ht="18.95" customHeight="1" x14ac:dyDescent="0.25">
      <c r="A3827" s="52"/>
      <c r="C3827" s="185"/>
      <c r="D3827" s="76"/>
      <c r="E3827" s="76" t="str">
        <f>IF(D3827="","",IFERROR(VLOOKUP(D3827,Cadastro!$C$9:$D$1009,2,FALSE),"NOT FOUND"))</f>
        <v/>
      </c>
      <c r="F3827" s="94"/>
      <c r="G3827" s="76"/>
      <c r="H3827" s="81" t="str">
        <f>IFERROR(F3827*VLOOKUP(D3827,Saldo!$P$8:$U$1009,6,FALSE),"")</f>
        <v/>
      </c>
      <c r="I3827" s="78" t="str">
        <f>IFERROR(IF(D3827="","",VLOOKUP(D3827,Saldo!$P$8:$Q$1009,2,FALSE)),"")</f>
        <v/>
      </c>
      <c r="J3827" s="76"/>
      <c r="K3827" s="74" t="str">
        <f t="shared" si="59"/>
        <v/>
      </c>
    </row>
    <row r="3828" spans="1:11" ht="18.95" customHeight="1" x14ac:dyDescent="0.25">
      <c r="A3828" s="52"/>
      <c r="C3828" s="185"/>
      <c r="D3828" s="76"/>
      <c r="E3828" s="76" t="str">
        <f>IF(D3828="","",IFERROR(VLOOKUP(D3828,Cadastro!$C$9:$D$1009,2,FALSE),"NOT FOUND"))</f>
        <v/>
      </c>
      <c r="F3828" s="94"/>
      <c r="G3828" s="76"/>
      <c r="H3828" s="81" t="str">
        <f>IFERROR(F3828*VLOOKUP(D3828,Saldo!$P$8:$U$1009,6,FALSE),"")</f>
        <v/>
      </c>
      <c r="I3828" s="78" t="str">
        <f>IFERROR(IF(D3828="","",VLOOKUP(D3828,Saldo!$P$8:$Q$1009,2,FALSE)),"")</f>
        <v/>
      </c>
      <c r="J3828" s="76"/>
      <c r="K3828" s="74" t="str">
        <f t="shared" si="59"/>
        <v/>
      </c>
    </row>
    <row r="3829" spans="1:11" ht="18.95" customHeight="1" x14ac:dyDescent="0.25">
      <c r="A3829" s="52"/>
      <c r="C3829" s="185"/>
      <c r="D3829" s="76"/>
      <c r="E3829" s="76" t="str">
        <f>IF(D3829="","",IFERROR(VLOOKUP(D3829,Cadastro!$C$9:$D$1009,2,FALSE),"NOT FOUND"))</f>
        <v/>
      </c>
      <c r="F3829" s="94"/>
      <c r="G3829" s="76"/>
      <c r="H3829" s="81" t="str">
        <f>IFERROR(F3829*VLOOKUP(D3829,Saldo!$P$8:$U$1009,6,FALSE),"")</f>
        <v/>
      </c>
      <c r="I3829" s="78" t="str">
        <f>IFERROR(IF(D3829="","",VLOOKUP(D3829,Saldo!$P$8:$Q$1009,2,FALSE)),"")</f>
        <v/>
      </c>
      <c r="J3829" s="76"/>
      <c r="K3829" s="74" t="str">
        <f t="shared" si="59"/>
        <v/>
      </c>
    </row>
    <row r="3830" spans="1:11" ht="18.95" customHeight="1" x14ac:dyDescent="0.25">
      <c r="A3830" s="52"/>
      <c r="C3830" s="185"/>
      <c r="D3830" s="76"/>
      <c r="E3830" s="76" t="str">
        <f>IF(D3830="","",IFERROR(VLOOKUP(D3830,Cadastro!$C$9:$D$1009,2,FALSE),"NOT FOUND"))</f>
        <v/>
      </c>
      <c r="F3830" s="94"/>
      <c r="G3830" s="76"/>
      <c r="H3830" s="81" t="str">
        <f>IFERROR(F3830*VLOOKUP(D3830,Saldo!$P$8:$U$1009,6,FALSE),"")</f>
        <v/>
      </c>
      <c r="I3830" s="78" t="str">
        <f>IFERROR(IF(D3830="","",VLOOKUP(D3830,Saldo!$P$8:$Q$1009,2,FALSE)),"")</f>
        <v/>
      </c>
      <c r="J3830" s="76"/>
      <c r="K3830" s="74" t="str">
        <f t="shared" si="59"/>
        <v/>
      </c>
    </row>
    <row r="3831" spans="1:11" ht="18.95" customHeight="1" x14ac:dyDescent="0.25">
      <c r="A3831" s="52"/>
      <c r="C3831" s="185"/>
      <c r="D3831" s="76"/>
      <c r="E3831" s="76" t="str">
        <f>IF(D3831="","",IFERROR(VLOOKUP(D3831,Cadastro!$C$9:$D$1009,2,FALSE),"NOT FOUND"))</f>
        <v/>
      </c>
      <c r="F3831" s="94"/>
      <c r="G3831" s="76"/>
      <c r="H3831" s="81" t="str">
        <f>IFERROR(F3831*VLOOKUP(D3831,Saldo!$P$8:$U$1009,6,FALSE),"")</f>
        <v/>
      </c>
      <c r="I3831" s="78" t="str">
        <f>IFERROR(IF(D3831="","",VLOOKUP(D3831,Saldo!$P$8:$Q$1009,2,FALSE)),"")</f>
        <v/>
      </c>
      <c r="J3831" s="76"/>
      <c r="K3831" s="74" t="str">
        <f t="shared" si="59"/>
        <v/>
      </c>
    </row>
    <row r="3832" spans="1:11" ht="18.95" customHeight="1" x14ac:dyDescent="0.25">
      <c r="A3832" s="52"/>
      <c r="C3832" s="185"/>
      <c r="D3832" s="76"/>
      <c r="E3832" s="76" t="str">
        <f>IF(D3832="","",IFERROR(VLOOKUP(D3832,Cadastro!$C$9:$D$1009,2,FALSE),"NOT FOUND"))</f>
        <v/>
      </c>
      <c r="F3832" s="94"/>
      <c r="G3832" s="76"/>
      <c r="H3832" s="81" t="str">
        <f>IFERROR(F3832*VLOOKUP(D3832,Saldo!$P$8:$U$1009,6,FALSE),"")</f>
        <v/>
      </c>
      <c r="I3832" s="78" t="str">
        <f>IFERROR(IF(D3832="","",VLOOKUP(D3832,Saldo!$P$8:$Q$1009,2,FALSE)),"")</f>
        <v/>
      </c>
      <c r="J3832" s="76"/>
      <c r="K3832" s="74" t="str">
        <f t="shared" si="59"/>
        <v/>
      </c>
    </row>
    <row r="3833" spans="1:11" ht="18.95" customHeight="1" x14ac:dyDescent="0.25">
      <c r="A3833" s="52"/>
      <c r="C3833" s="185"/>
      <c r="D3833" s="76"/>
      <c r="E3833" s="76" t="str">
        <f>IF(D3833="","",IFERROR(VLOOKUP(D3833,Cadastro!$C$9:$D$1009,2,FALSE),"NOT FOUND"))</f>
        <v/>
      </c>
      <c r="F3833" s="94"/>
      <c r="G3833" s="76"/>
      <c r="H3833" s="81" t="str">
        <f>IFERROR(F3833*VLOOKUP(D3833,Saldo!$P$8:$U$1009,6,FALSE),"")</f>
        <v/>
      </c>
      <c r="I3833" s="78" t="str">
        <f>IFERROR(IF(D3833="","",VLOOKUP(D3833,Saldo!$P$8:$Q$1009,2,FALSE)),"")</f>
        <v/>
      </c>
      <c r="J3833" s="76"/>
      <c r="K3833" s="74" t="str">
        <f t="shared" si="59"/>
        <v/>
      </c>
    </row>
    <row r="3834" spans="1:11" ht="18.95" customHeight="1" x14ac:dyDescent="0.25">
      <c r="A3834" s="52"/>
      <c r="C3834" s="185"/>
      <c r="D3834" s="76"/>
      <c r="E3834" s="76" t="str">
        <f>IF(D3834="","",IFERROR(VLOOKUP(D3834,Cadastro!$C$9:$D$1009,2,FALSE),"NOT FOUND"))</f>
        <v/>
      </c>
      <c r="F3834" s="94"/>
      <c r="G3834" s="76"/>
      <c r="H3834" s="81" t="str">
        <f>IFERROR(F3834*VLOOKUP(D3834,Saldo!$P$8:$U$1009,6,FALSE),"")</f>
        <v/>
      </c>
      <c r="I3834" s="78" t="str">
        <f>IFERROR(IF(D3834="","",VLOOKUP(D3834,Saldo!$P$8:$Q$1009,2,FALSE)),"")</f>
        <v/>
      </c>
      <c r="J3834" s="76"/>
      <c r="K3834" s="74" t="str">
        <f t="shared" si="59"/>
        <v/>
      </c>
    </row>
    <row r="3835" spans="1:11" ht="18.95" customHeight="1" x14ac:dyDescent="0.25">
      <c r="A3835" s="52"/>
      <c r="C3835" s="185"/>
      <c r="D3835" s="76"/>
      <c r="E3835" s="76" t="str">
        <f>IF(D3835="","",IFERROR(VLOOKUP(D3835,Cadastro!$C$9:$D$1009,2,FALSE),"NOT FOUND"))</f>
        <v/>
      </c>
      <c r="F3835" s="94"/>
      <c r="G3835" s="76"/>
      <c r="H3835" s="81" t="str">
        <f>IFERROR(F3835*VLOOKUP(D3835,Saldo!$P$8:$U$1009,6,FALSE),"")</f>
        <v/>
      </c>
      <c r="I3835" s="78" t="str">
        <f>IFERROR(IF(D3835="","",VLOOKUP(D3835,Saldo!$P$8:$Q$1009,2,FALSE)),"")</f>
        <v/>
      </c>
      <c r="J3835" s="76"/>
      <c r="K3835" s="74" t="str">
        <f t="shared" si="59"/>
        <v/>
      </c>
    </row>
    <row r="3836" spans="1:11" ht="18.95" customHeight="1" x14ac:dyDescent="0.25">
      <c r="A3836" s="52"/>
      <c r="C3836" s="185"/>
      <c r="D3836" s="76"/>
      <c r="E3836" s="76" t="str">
        <f>IF(D3836="","",IFERROR(VLOOKUP(D3836,Cadastro!$C$9:$D$1009,2,FALSE),"NOT FOUND"))</f>
        <v/>
      </c>
      <c r="F3836" s="94"/>
      <c r="G3836" s="76"/>
      <c r="H3836" s="81" t="str">
        <f>IFERROR(F3836*VLOOKUP(D3836,Saldo!$P$8:$U$1009,6,FALSE),"")</f>
        <v/>
      </c>
      <c r="I3836" s="78" t="str">
        <f>IFERROR(IF(D3836="","",VLOOKUP(D3836,Saldo!$P$8:$Q$1009,2,FALSE)),"")</f>
        <v/>
      </c>
      <c r="J3836" s="76"/>
      <c r="K3836" s="74" t="str">
        <f t="shared" si="59"/>
        <v/>
      </c>
    </row>
    <row r="3837" spans="1:11" ht="18.95" customHeight="1" x14ac:dyDescent="0.25">
      <c r="A3837" s="52"/>
      <c r="C3837" s="185"/>
      <c r="D3837" s="76"/>
      <c r="E3837" s="76" t="str">
        <f>IF(D3837="","",IFERROR(VLOOKUP(D3837,Cadastro!$C$9:$D$1009,2,FALSE),"NOT FOUND"))</f>
        <v/>
      </c>
      <c r="F3837" s="94"/>
      <c r="G3837" s="76"/>
      <c r="H3837" s="81" t="str">
        <f>IFERROR(F3837*VLOOKUP(D3837,Saldo!$P$8:$U$1009,6,FALSE),"")</f>
        <v/>
      </c>
      <c r="I3837" s="78" t="str">
        <f>IFERROR(IF(D3837="","",VLOOKUP(D3837,Saldo!$P$8:$Q$1009,2,FALSE)),"")</f>
        <v/>
      </c>
      <c r="J3837" s="76"/>
      <c r="K3837" s="74" t="str">
        <f t="shared" si="59"/>
        <v/>
      </c>
    </row>
    <row r="3838" spans="1:11" ht="18.95" customHeight="1" x14ac:dyDescent="0.25">
      <c r="A3838" s="52"/>
      <c r="C3838" s="185"/>
      <c r="D3838" s="76"/>
      <c r="E3838" s="76" t="str">
        <f>IF(D3838="","",IFERROR(VLOOKUP(D3838,Cadastro!$C$9:$D$1009,2,FALSE),"NOT FOUND"))</f>
        <v/>
      </c>
      <c r="F3838" s="94"/>
      <c r="G3838" s="76"/>
      <c r="H3838" s="81" t="str">
        <f>IFERROR(F3838*VLOOKUP(D3838,Saldo!$P$8:$U$1009,6,FALSE),"")</f>
        <v/>
      </c>
      <c r="I3838" s="78" t="str">
        <f>IFERROR(IF(D3838="","",VLOOKUP(D3838,Saldo!$P$8:$Q$1009,2,FALSE)),"")</f>
        <v/>
      </c>
      <c r="J3838" s="76"/>
      <c r="K3838" s="74" t="str">
        <f t="shared" si="59"/>
        <v/>
      </c>
    </row>
    <row r="3839" spans="1:11" ht="18.95" customHeight="1" x14ac:dyDescent="0.25">
      <c r="A3839" s="52"/>
      <c r="C3839" s="185"/>
      <c r="D3839" s="76"/>
      <c r="E3839" s="76" t="str">
        <f>IF(D3839="","",IFERROR(VLOOKUP(D3839,Cadastro!$C$9:$D$1009,2,FALSE),"NOT FOUND"))</f>
        <v/>
      </c>
      <c r="F3839" s="94"/>
      <c r="G3839" s="76"/>
      <c r="H3839" s="81" t="str">
        <f>IFERROR(F3839*VLOOKUP(D3839,Saldo!$P$8:$U$1009,6,FALSE),"")</f>
        <v/>
      </c>
      <c r="I3839" s="78" t="str">
        <f>IFERROR(IF(D3839="","",VLOOKUP(D3839,Saldo!$P$8:$Q$1009,2,FALSE)),"")</f>
        <v/>
      </c>
      <c r="J3839" s="76"/>
      <c r="K3839" s="74" t="str">
        <f t="shared" si="59"/>
        <v/>
      </c>
    </row>
    <row r="3840" spans="1:11" ht="18.95" customHeight="1" x14ac:dyDescent="0.25">
      <c r="A3840" s="52"/>
      <c r="C3840" s="185"/>
      <c r="D3840" s="76"/>
      <c r="E3840" s="76" t="str">
        <f>IF(D3840="","",IFERROR(VLOOKUP(D3840,Cadastro!$C$9:$D$1009,2,FALSE),"NOT FOUND"))</f>
        <v/>
      </c>
      <c r="F3840" s="94"/>
      <c r="G3840" s="76"/>
      <c r="H3840" s="81" t="str">
        <f>IFERROR(F3840*VLOOKUP(D3840,Saldo!$P$8:$U$1009,6,FALSE),"")</f>
        <v/>
      </c>
      <c r="I3840" s="78" t="str">
        <f>IFERROR(IF(D3840="","",VLOOKUP(D3840,Saldo!$P$8:$Q$1009,2,FALSE)),"")</f>
        <v/>
      </c>
      <c r="J3840" s="76"/>
      <c r="K3840" s="74" t="str">
        <f t="shared" si="59"/>
        <v/>
      </c>
    </row>
    <row r="3841" spans="1:11" ht="18.95" customHeight="1" x14ac:dyDescent="0.25">
      <c r="A3841" s="52"/>
      <c r="C3841" s="185"/>
      <c r="D3841" s="76"/>
      <c r="E3841" s="76" t="str">
        <f>IF(D3841="","",IFERROR(VLOOKUP(D3841,Cadastro!$C$9:$D$1009,2,FALSE),"NOT FOUND"))</f>
        <v/>
      </c>
      <c r="F3841" s="94"/>
      <c r="G3841" s="76"/>
      <c r="H3841" s="81" t="str">
        <f>IFERROR(F3841*VLOOKUP(D3841,Saldo!$P$8:$U$1009,6,FALSE),"")</f>
        <v/>
      </c>
      <c r="I3841" s="78" t="str">
        <f>IFERROR(IF(D3841="","",VLOOKUP(D3841,Saldo!$P$8:$Q$1009,2,FALSE)),"")</f>
        <v/>
      </c>
      <c r="J3841" s="76"/>
      <c r="K3841" s="74" t="str">
        <f t="shared" si="59"/>
        <v/>
      </c>
    </row>
    <row r="3842" spans="1:11" ht="18.95" customHeight="1" x14ac:dyDescent="0.25">
      <c r="A3842" s="52"/>
      <c r="C3842" s="185"/>
      <c r="D3842" s="76"/>
      <c r="E3842" s="76" t="str">
        <f>IF(D3842="","",IFERROR(VLOOKUP(D3842,Cadastro!$C$9:$D$1009,2,FALSE),"NOT FOUND"))</f>
        <v/>
      </c>
      <c r="F3842" s="94"/>
      <c r="G3842" s="76"/>
      <c r="H3842" s="81" t="str">
        <f>IFERROR(F3842*VLOOKUP(D3842,Saldo!$P$8:$U$1009,6,FALSE),"")</f>
        <v/>
      </c>
      <c r="I3842" s="78" t="str">
        <f>IFERROR(IF(D3842="","",VLOOKUP(D3842,Saldo!$P$8:$Q$1009,2,FALSE)),"")</f>
        <v/>
      </c>
      <c r="J3842" s="76"/>
      <c r="K3842" s="74" t="str">
        <f t="shared" si="59"/>
        <v/>
      </c>
    </row>
    <row r="3843" spans="1:11" ht="18.95" customHeight="1" x14ac:dyDescent="0.25">
      <c r="A3843" s="52"/>
      <c r="C3843" s="185"/>
      <c r="D3843" s="76"/>
      <c r="E3843" s="76" t="str">
        <f>IF(D3843="","",IFERROR(VLOOKUP(D3843,Cadastro!$C$9:$D$1009,2,FALSE),"NOT FOUND"))</f>
        <v/>
      </c>
      <c r="F3843" s="94"/>
      <c r="G3843" s="76"/>
      <c r="H3843" s="81" t="str">
        <f>IFERROR(F3843*VLOOKUP(D3843,Saldo!$P$8:$U$1009,6,FALSE),"")</f>
        <v/>
      </c>
      <c r="I3843" s="78" t="str">
        <f>IFERROR(IF(D3843="","",VLOOKUP(D3843,Saldo!$P$8:$Q$1009,2,FALSE)),"")</f>
        <v/>
      </c>
      <c r="J3843" s="76"/>
      <c r="K3843" s="74" t="str">
        <f t="shared" si="59"/>
        <v/>
      </c>
    </row>
    <row r="3844" spans="1:11" ht="18.95" customHeight="1" x14ac:dyDescent="0.25">
      <c r="A3844" s="52"/>
      <c r="C3844" s="185"/>
      <c r="D3844" s="76"/>
      <c r="E3844" s="76" t="str">
        <f>IF(D3844="","",IFERROR(VLOOKUP(D3844,Cadastro!$C$9:$D$1009,2,FALSE),"NOT FOUND"))</f>
        <v/>
      </c>
      <c r="F3844" s="94"/>
      <c r="G3844" s="76"/>
      <c r="H3844" s="81" t="str">
        <f>IFERROR(F3844*VLOOKUP(D3844,Saldo!$P$8:$U$1009,6,FALSE),"")</f>
        <v/>
      </c>
      <c r="I3844" s="78" t="str">
        <f>IFERROR(IF(D3844="","",VLOOKUP(D3844,Saldo!$P$8:$Q$1009,2,FALSE)),"")</f>
        <v/>
      </c>
      <c r="J3844" s="76"/>
      <c r="K3844" s="74" t="str">
        <f t="shared" si="59"/>
        <v/>
      </c>
    </row>
    <row r="3845" spans="1:11" ht="18.95" customHeight="1" x14ac:dyDescent="0.25">
      <c r="A3845" s="52"/>
      <c r="C3845" s="185"/>
      <c r="D3845" s="76"/>
      <c r="E3845" s="76" t="str">
        <f>IF(D3845="","",IFERROR(VLOOKUP(D3845,Cadastro!$C$9:$D$1009,2,FALSE),"NOT FOUND"))</f>
        <v/>
      </c>
      <c r="F3845" s="94"/>
      <c r="G3845" s="76"/>
      <c r="H3845" s="81" t="str">
        <f>IFERROR(F3845*VLOOKUP(D3845,Saldo!$P$8:$U$1009,6,FALSE),"")</f>
        <v/>
      </c>
      <c r="I3845" s="78" t="str">
        <f>IFERROR(IF(D3845="","",VLOOKUP(D3845,Saldo!$P$8:$Q$1009,2,FALSE)),"")</f>
        <v/>
      </c>
      <c r="J3845" s="76"/>
      <c r="K3845" s="74" t="str">
        <f t="shared" si="59"/>
        <v/>
      </c>
    </row>
    <row r="3846" spans="1:11" ht="18.95" customHeight="1" x14ac:dyDescent="0.25">
      <c r="A3846" s="52"/>
      <c r="C3846" s="185"/>
      <c r="D3846" s="76"/>
      <c r="E3846" s="76" t="str">
        <f>IF(D3846="","",IFERROR(VLOOKUP(D3846,Cadastro!$C$9:$D$1009,2,FALSE),"NOT FOUND"))</f>
        <v/>
      </c>
      <c r="F3846" s="94"/>
      <c r="G3846" s="76"/>
      <c r="H3846" s="81" t="str">
        <f>IFERROR(F3846*VLOOKUP(D3846,Saldo!$P$8:$U$1009,6,FALSE),"")</f>
        <v/>
      </c>
      <c r="I3846" s="78" t="str">
        <f>IFERROR(IF(D3846="","",VLOOKUP(D3846,Saldo!$P$8:$Q$1009,2,FALSE)),"")</f>
        <v/>
      </c>
      <c r="J3846" s="76"/>
      <c r="K3846" s="74" t="str">
        <f t="shared" si="59"/>
        <v/>
      </c>
    </row>
    <row r="3847" spans="1:11" ht="18.95" customHeight="1" x14ac:dyDescent="0.25">
      <c r="A3847" s="52"/>
      <c r="C3847" s="185"/>
      <c r="D3847" s="76"/>
      <c r="E3847" s="76" t="str">
        <f>IF(D3847="","",IFERROR(VLOOKUP(D3847,Cadastro!$C$9:$D$1009,2,FALSE),"NOT FOUND"))</f>
        <v/>
      </c>
      <c r="F3847" s="94"/>
      <c r="G3847" s="76"/>
      <c r="H3847" s="81" t="str">
        <f>IFERROR(F3847*VLOOKUP(D3847,Saldo!$P$8:$U$1009,6,FALSE),"")</f>
        <v/>
      </c>
      <c r="I3847" s="78" t="str">
        <f>IFERROR(IF(D3847="","",VLOOKUP(D3847,Saldo!$P$8:$Q$1009,2,FALSE)),"")</f>
        <v/>
      </c>
      <c r="J3847" s="76"/>
      <c r="K3847" s="74" t="str">
        <f t="shared" si="59"/>
        <v/>
      </c>
    </row>
    <row r="3848" spans="1:11" ht="18.95" customHeight="1" x14ac:dyDescent="0.25">
      <c r="A3848" s="52"/>
      <c r="C3848" s="185"/>
      <c r="D3848" s="76"/>
      <c r="E3848" s="76" t="str">
        <f>IF(D3848="","",IFERROR(VLOOKUP(D3848,Cadastro!$C$9:$D$1009,2,FALSE),"NOT FOUND"))</f>
        <v/>
      </c>
      <c r="F3848" s="94"/>
      <c r="G3848" s="76"/>
      <c r="H3848" s="81" t="str">
        <f>IFERROR(F3848*VLOOKUP(D3848,Saldo!$P$8:$U$1009,6,FALSE),"")</f>
        <v/>
      </c>
      <c r="I3848" s="78" t="str">
        <f>IFERROR(IF(D3848="","",VLOOKUP(D3848,Saldo!$P$8:$Q$1009,2,FALSE)),"")</f>
        <v/>
      </c>
      <c r="J3848" s="76"/>
      <c r="K3848" s="74" t="str">
        <f t="shared" si="59"/>
        <v/>
      </c>
    </row>
    <row r="3849" spans="1:11" ht="18.95" customHeight="1" x14ac:dyDescent="0.25">
      <c r="A3849" s="52"/>
      <c r="C3849" s="185"/>
      <c r="D3849" s="76"/>
      <c r="E3849" s="76" t="str">
        <f>IF(D3849="","",IFERROR(VLOOKUP(D3849,Cadastro!$C$9:$D$1009,2,FALSE),"NOT FOUND"))</f>
        <v/>
      </c>
      <c r="F3849" s="94"/>
      <c r="G3849" s="76"/>
      <c r="H3849" s="81" t="str">
        <f>IFERROR(F3849*VLOOKUP(D3849,Saldo!$P$8:$U$1009,6,FALSE),"")</f>
        <v/>
      </c>
      <c r="I3849" s="78" t="str">
        <f>IFERROR(IF(D3849="","",VLOOKUP(D3849,Saldo!$P$8:$Q$1009,2,FALSE)),"")</f>
        <v/>
      </c>
      <c r="J3849" s="76"/>
      <c r="K3849" s="74" t="str">
        <f t="shared" si="59"/>
        <v/>
      </c>
    </row>
    <row r="3850" spans="1:11" ht="18.95" customHeight="1" x14ac:dyDescent="0.25">
      <c r="A3850" s="52"/>
      <c r="C3850" s="185"/>
      <c r="D3850" s="76"/>
      <c r="E3850" s="76" t="str">
        <f>IF(D3850="","",IFERROR(VLOOKUP(D3850,Cadastro!$C$9:$D$1009,2,FALSE),"NOT FOUND"))</f>
        <v/>
      </c>
      <c r="F3850" s="94"/>
      <c r="G3850" s="76"/>
      <c r="H3850" s="81" t="str">
        <f>IFERROR(F3850*VLOOKUP(D3850,Saldo!$P$8:$U$1009,6,FALSE),"")</f>
        <v/>
      </c>
      <c r="I3850" s="78" t="str">
        <f>IFERROR(IF(D3850="","",VLOOKUP(D3850,Saldo!$P$8:$Q$1009,2,FALSE)),"")</f>
        <v/>
      </c>
      <c r="J3850" s="76"/>
      <c r="K3850" s="74" t="str">
        <f t="shared" ref="K3850:K3913" si="60">IF(C3850="","",MONTH(C3850))</f>
        <v/>
      </c>
    </row>
    <row r="3851" spans="1:11" ht="18.95" customHeight="1" x14ac:dyDescent="0.25">
      <c r="A3851" s="52"/>
      <c r="C3851" s="185"/>
      <c r="D3851" s="76"/>
      <c r="E3851" s="76" t="str">
        <f>IF(D3851="","",IFERROR(VLOOKUP(D3851,Cadastro!$C$9:$D$1009,2,FALSE),"NOT FOUND"))</f>
        <v/>
      </c>
      <c r="F3851" s="94"/>
      <c r="G3851" s="76"/>
      <c r="H3851" s="81" t="str">
        <f>IFERROR(F3851*VLOOKUP(D3851,Saldo!$P$8:$U$1009,6,FALSE),"")</f>
        <v/>
      </c>
      <c r="I3851" s="78" t="str">
        <f>IFERROR(IF(D3851="","",VLOOKUP(D3851,Saldo!$P$8:$Q$1009,2,FALSE)),"")</f>
        <v/>
      </c>
      <c r="J3851" s="76"/>
      <c r="K3851" s="74" t="str">
        <f t="shared" si="60"/>
        <v/>
      </c>
    </row>
    <row r="3852" spans="1:11" ht="18.95" customHeight="1" x14ac:dyDescent="0.25">
      <c r="A3852" s="52"/>
      <c r="C3852" s="185"/>
      <c r="D3852" s="76"/>
      <c r="E3852" s="76" t="str">
        <f>IF(D3852="","",IFERROR(VLOOKUP(D3852,Cadastro!$C$9:$D$1009,2,FALSE),"NOT FOUND"))</f>
        <v/>
      </c>
      <c r="F3852" s="94"/>
      <c r="G3852" s="76"/>
      <c r="H3852" s="81" t="str">
        <f>IFERROR(F3852*VLOOKUP(D3852,Saldo!$P$8:$U$1009,6,FALSE),"")</f>
        <v/>
      </c>
      <c r="I3852" s="78" t="str">
        <f>IFERROR(IF(D3852="","",VLOOKUP(D3852,Saldo!$P$8:$Q$1009,2,FALSE)),"")</f>
        <v/>
      </c>
      <c r="J3852" s="76"/>
      <c r="K3852" s="74" t="str">
        <f t="shared" si="60"/>
        <v/>
      </c>
    </row>
    <row r="3853" spans="1:11" ht="18.95" customHeight="1" x14ac:dyDescent="0.25">
      <c r="A3853" s="52"/>
      <c r="C3853" s="185"/>
      <c r="D3853" s="76"/>
      <c r="E3853" s="76" t="str">
        <f>IF(D3853="","",IFERROR(VLOOKUP(D3853,Cadastro!$C$9:$D$1009,2,FALSE),"NOT FOUND"))</f>
        <v/>
      </c>
      <c r="F3853" s="94"/>
      <c r="G3853" s="76"/>
      <c r="H3853" s="81" t="str">
        <f>IFERROR(F3853*VLOOKUP(D3853,Saldo!$P$8:$U$1009,6,FALSE),"")</f>
        <v/>
      </c>
      <c r="I3853" s="78" t="str">
        <f>IFERROR(IF(D3853="","",VLOOKUP(D3853,Saldo!$P$8:$Q$1009,2,FALSE)),"")</f>
        <v/>
      </c>
      <c r="J3853" s="76"/>
      <c r="K3853" s="74" t="str">
        <f t="shared" si="60"/>
        <v/>
      </c>
    </row>
    <row r="3854" spans="1:11" ht="18.95" customHeight="1" x14ac:dyDescent="0.25">
      <c r="A3854" s="52"/>
      <c r="C3854" s="185"/>
      <c r="D3854" s="76"/>
      <c r="E3854" s="76" t="str">
        <f>IF(D3854="","",IFERROR(VLOOKUP(D3854,Cadastro!$C$9:$D$1009,2,FALSE),"NOT FOUND"))</f>
        <v/>
      </c>
      <c r="F3854" s="94"/>
      <c r="G3854" s="76"/>
      <c r="H3854" s="81" t="str">
        <f>IFERROR(F3854*VLOOKUP(D3854,Saldo!$P$8:$U$1009,6,FALSE),"")</f>
        <v/>
      </c>
      <c r="I3854" s="78" t="str">
        <f>IFERROR(IF(D3854="","",VLOOKUP(D3854,Saldo!$P$8:$Q$1009,2,FALSE)),"")</f>
        <v/>
      </c>
      <c r="J3854" s="76"/>
      <c r="K3854" s="74" t="str">
        <f t="shared" si="60"/>
        <v/>
      </c>
    </row>
    <row r="3855" spans="1:11" ht="18.95" customHeight="1" x14ac:dyDescent="0.25">
      <c r="A3855" s="52"/>
      <c r="C3855" s="185"/>
      <c r="D3855" s="76"/>
      <c r="E3855" s="76" t="str">
        <f>IF(D3855="","",IFERROR(VLOOKUP(D3855,Cadastro!$C$9:$D$1009,2,FALSE),"NOT FOUND"))</f>
        <v/>
      </c>
      <c r="F3855" s="94"/>
      <c r="G3855" s="76"/>
      <c r="H3855" s="81" t="str">
        <f>IFERROR(F3855*VLOOKUP(D3855,Saldo!$P$8:$U$1009,6,FALSE),"")</f>
        <v/>
      </c>
      <c r="I3855" s="78" t="str">
        <f>IFERROR(IF(D3855="","",VLOOKUP(D3855,Saldo!$P$8:$Q$1009,2,FALSE)),"")</f>
        <v/>
      </c>
      <c r="J3855" s="76"/>
      <c r="K3855" s="74" t="str">
        <f t="shared" si="60"/>
        <v/>
      </c>
    </row>
    <row r="3856" spans="1:11" ht="18.95" customHeight="1" x14ac:dyDescent="0.25">
      <c r="A3856" s="52"/>
      <c r="C3856" s="185"/>
      <c r="D3856" s="76"/>
      <c r="E3856" s="76" t="str">
        <f>IF(D3856="","",IFERROR(VLOOKUP(D3856,Cadastro!$C$9:$D$1009,2,FALSE),"NOT FOUND"))</f>
        <v/>
      </c>
      <c r="F3856" s="94"/>
      <c r="G3856" s="76"/>
      <c r="H3856" s="81" t="str">
        <f>IFERROR(F3856*VLOOKUP(D3856,Saldo!$P$8:$U$1009,6,FALSE),"")</f>
        <v/>
      </c>
      <c r="I3856" s="78" t="str">
        <f>IFERROR(IF(D3856="","",VLOOKUP(D3856,Saldo!$P$8:$Q$1009,2,FALSE)),"")</f>
        <v/>
      </c>
      <c r="J3856" s="76"/>
      <c r="K3856" s="74" t="str">
        <f t="shared" si="60"/>
        <v/>
      </c>
    </row>
    <row r="3857" spans="1:11" ht="18.95" customHeight="1" x14ac:dyDescent="0.25">
      <c r="A3857" s="52"/>
      <c r="C3857" s="185"/>
      <c r="D3857" s="76"/>
      <c r="E3857" s="76" t="str">
        <f>IF(D3857="","",IFERROR(VLOOKUP(D3857,Cadastro!$C$9:$D$1009,2,FALSE),"NOT FOUND"))</f>
        <v/>
      </c>
      <c r="F3857" s="94"/>
      <c r="G3857" s="76"/>
      <c r="H3857" s="81" t="str">
        <f>IFERROR(F3857*VLOOKUP(D3857,Saldo!$P$8:$U$1009,6,FALSE),"")</f>
        <v/>
      </c>
      <c r="I3857" s="78" t="str">
        <f>IFERROR(IF(D3857="","",VLOOKUP(D3857,Saldo!$P$8:$Q$1009,2,FALSE)),"")</f>
        <v/>
      </c>
      <c r="J3857" s="76"/>
      <c r="K3857" s="74" t="str">
        <f t="shared" si="60"/>
        <v/>
      </c>
    </row>
    <row r="3858" spans="1:11" ht="18.95" customHeight="1" x14ac:dyDescent="0.25">
      <c r="A3858" s="52"/>
      <c r="C3858" s="185"/>
      <c r="D3858" s="76"/>
      <c r="E3858" s="76" t="str">
        <f>IF(D3858="","",IFERROR(VLOOKUP(D3858,Cadastro!$C$9:$D$1009,2,FALSE),"NOT FOUND"))</f>
        <v/>
      </c>
      <c r="F3858" s="94"/>
      <c r="G3858" s="76"/>
      <c r="H3858" s="81" t="str">
        <f>IFERROR(F3858*VLOOKUP(D3858,Saldo!$P$8:$U$1009,6,FALSE),"")</f>
        <v/>
      </c>
      <c r="I3858" s="78" t="str">
        <f>IFERROR(IF(D3858="","",VLOOKUP(D3858,Saldo!$P$8:$Q$1009,2,FALSE)),"")</f>
        <v/>
      </c>
      <c r="J3858" s="76"/>
      <c r="K3858" s="74" t="str">
        <f t="shared" si="60"/>
        <v/>
      </c>
    </row>
    <row r="3859" spans="1:11" ht="18.95" customHeight="1" x14ac:dyDescent="0.25">
      <c r="A3859" s="52"/>
      <c r="C3859" s="185"/>
      <c r="D3859" s="76"/>
      <c r="E3859" s="76" t="str">
        <f>IF(D3859="","",IFERROR(VLOOKUP(D3859,Cadastro!$C$9:$D$1009,2,FALSE),"NOT FOUND"))</f>
        <v/>
      </c>
      <c r="F3859" s="94"/>
      <c r="G3859" s="76"/>
      <c r="H3859" s="81" t="str">
        <f>IFERROR(F3859*VLOOKUP(D3859,Saldo!$P$8:$U$1009,6,FALSE),"")</f>
        <v/>
      </c>
      <c r="I3859" s="78" t="str">
        <f>IFERROR(IF(D3859="","",VLOOKUP(D3859,Saldo!$P$8:$Q$1009,2,FALSE)),"")</f>
        <v/>
      </c>
      <c r="J3859" s="76"/>
      <c r="K3859" s="74" t="str">
        <f t="shared" si="60"/>
        <v/>
      </c>
    </row>
    <row r="3860" spans="1:11" ht="18.95" customHeight="1" x14ac:dyDescent="0.25">
      <c r="A3860" s="52"/>
      <c r="C3860" s="185"/>
      <c r="D3860" s="76"/>
      <c r="E3860" s="76" t="str">
        <f>IF(D3860="","",IFERROR(VLOOKUP(D3860,Cadastro!$C$9:$D$1009,2,FALSE),"NOT FOUND"))</f>
        <v/>
      </c>
      <c r="F3860" s="94"/>
      <c r="G3860" s="76"/>
      <c r="H3860" s="81" t="str">
        <f>IFERROR(F3860*VLOOKUP(D3860,Saldo!$P$8:$U$1009,6,FALSE),"")</f>
        <v/>
      </c>
      <c r="I3860" s="78" t="str">
        <f>IFERROR(IF(D3860="","",VLOOKUP(D3860,Saldo!$P$8:$Q$1009,2,FALSE)),"")</f>
        <v/>
      </c>
      <c r="J3860" s="76"/>
      <c r="K3860" s="74" t="str">
        <f t="shared" si="60"/>
        <v/>
      </c>
    </row>
    <row r="3861" spans="1:11" ht="18.95" customHeight="1" x14ac:dyDescent="0.25">
      <c r="A3861" s="52"/>
      <c r="C3861" s="185"/>
      <c r="D3861" s="76"/>
      <c r="E3861" s="76" t="str">
        <f>IF(D3861="","",IFERROR(VLOOKUP(D3861,Cadastro!$C$9:$D$1009,2,FALSE),"NOT FOUND"))</f>
        <v/>
      </c>
      <c r="F3861" s="94"/>
      <c r="G3861" s="76"/>
      <c r="H3861" s="81" t="str">
        <f>IFERROR(F3861*VLOOKUP(D3861,Saldo!$P$8:$U$1009,6,FALSE),"")</f>
        <v/>
      </c>
      <c r="I3861" s="78" t="str">
        <f>IFERROR(IF(D3861="","",VLOOKUP(D3861,Saldo!$P$8:$Q$1009,2,FALSE)),"")</f>
        <v/>
      </c>
      <c r="J3861" s="76"/>
      <c r="K3861" s="74" t="str">
        <f t="shared" si="60"/>
        <v/>
      </c>
    </row>
    <row r="3862" spans="1:11" ht="18.95" customHeight="1" x14ac:dyDescent="0.25">
      <c r="A3862" s="52"/>
      <c r="C3862" s="185"/>
      <c r="D3862" s="76"/>
      <c r="E3862" s="76" t="str">
        <f>IF(D3862="","",IFERROR(VLOOKUP(D3862,Cadastro!$C$9:$D$1009,2,FALSE),"NOT FOUND"))</f>
        <v/>
      </c>
      <c r="F3862" s="94"/>
      <c r="G3862" s="76"/>
      <c r="H3862" s="81" t="str">
        <f>IFERROR(F3862*VLOOKUP(D3862,Saldo!$P$8:$U$1009,6,FALSE),"")</f>
        <v/>
      </c>
      <c r="I3862" s="78" t="str">
        <f>IFERROR(IF(D3862="","",VLOOKUP(D3862,Saldo!$P$8:$Q$1009,2,FALSE)),"")</f>
        <v/>
      </c>
      <c r="J3862" s="76"/>
      <c r="K3862" s="74" t="str">
        <f t="shared" si="60"/>
        <v/>
      </c>
    </row>
    <row r="3863" spans="1:11" ht="18.95" customHeight="1" x14ac:dyDescent="0.25">
      <c r="A3863" s="52"/>
      <c r="C3863" s="185"/>
      <c r="D3863" s="76"/>
      <c r="E3863" s="76" t="str">
        <f>IF(D3863="","",IFERROR(VLOOKUP(D3863,Cadastro!$C$9:$D$1009,2,FALSE),"NOT FOUND"))</f>
        <v/>
      </c>
      <c r="F3863" s="94"/>
      <c r="G3863" s="76"/>
      <c r="H3863" s="81" t="str">
        <f>IFERROR(F3863*VLOOKUP(D3863,Saldo!$P$8:$U$1009,6,FALSE),"")</f>
        <v/>
      </c>
      <c r="I3863" s="78" t="str">
        <f>IFERROR(IF(D3863="","",VLOOKUP(D3863,Saldo!$P$8:$Q$1009,2,FALSE)),"")</f>
        <v/>
      </c>
      <c r="J3863" s="76"/>
      <c r="K3863" s="74" t="str">
        <f t="shared" si="60"/>
        <v/>
      </c>
    </row>
    <row r="3864" spans="1:11" ht="18.95" customHeight="1" x14ac:dyDescent="0.25">
      <c r="A3864" s="52"/>
      <c r="C3864" s="185"/>
      <c r="D3864" s="76"/>
      <c r="E3864" s="76" t="str">
        <f>IF(D3864="","",IFERROR(VLOOKUP(D3864,Cadastro!$C$9:$D$1009,2,FALSE),"NOT FOUND"))</f>
        <v/>
      </c>
      <c r="F3864" s="94"/>
      <c r="G3864" s="76"/>
      <c r="H3864" s="81" t="str">
        <f>IFERROR(F3864*VLOOKUP(D3864,Saldo!$P$8:$U$1009,6,FALSE),"")</f>
        <v/>
      </c>
      <c r="I3864" s="78" t="str">
        <f>IFERROR(IF(D3864="","",VLOOKUP(D3864,Saldo!$P$8:$Q$1009,2,FALSE)),"")</f>
        <v/>
      </c>
      <c r="J3864" s="76"/>
      <c r="K3864" s="74" t="str">
        <f t="shared" si="60"/>
        <v/>
      </c>
    </row>
    <row r="3865" spans="1:11" ht="18.95" customHeight="1" x14ac:dyDescent="0.25">
      <c r="A3865" s="52"/>
      <c r="C3865" s="185"/>
      <c r="D3865" s="76"/>
      <c r="E3865" s="76" t="str">
        <f>IF(D3865="","",IFERROR(VLOOKUP(D3865,Cadastro!$C$9:$D$1009,2,FALSE),"NOT FOUND"))</f>
        <v/>
      </c>
      <c r="F3865" s="94"/>
      <c r="G3865" s="76"/>
      <c r="H3865" s="81" t="str">
        <f>IFERROR(F3865*VLOOKUP(D3865,Saldo!$P$8:$U$1009,6,FALSE),"")</f>
        <v/>
      </c>
      <c r="I3865" s="78" t="str">
        <f>IFERROR(IF(D3865="","",VLOOKUP(D3865,Saldo!$P$8:$Q$1009,2,FALSE)),"")</f>
        <v/>
      </c>
      <c r="J3865" s="76"/>
      <c r="K3865" s="74" t="str">
        <f t="shared" si="60"/>
        <v/>
      </c>
    </row>
    <row r="3866" spans="1:11" ht="18.95" customHeight="1" x14ac:dyDescent="0.25">
      <c r="A3866" s="52"/>
      <c r="C3866" s="185"/>
      <c r="D3866" s="76"/>
      <c r="E3866" s="76" t="str">
        <f>IF(D3866="","",IFERROR(VLOOKUP(D3866,Cadastro!$C$9:$D$1009,2,FALSE),"NOT FOUND"))</f>
        <v/>
      </c>
      <c r="F3866" s="94"/>
      <c r="G3866" s="76"/>
      <c r="H3866" s="81" t="str">
        <f>IFERROR(F3866*VLOOKUP(D3866,Saldo!$P$8:$U$1009,6,FALSE),"")</f>
        <v/>
      </c>
      <c r="I3866" s="78" t="str">
        <f>IFERROR(IF(D3866="","",VLOOKUP(D3866,Saldo!$P$8:$Q$1009,2,FALSE)),"")</f>
        <v/>
      </c>
      <c r="J3866" s="76"/>
      <c r="K3866" s="74" t="str">
        <f t="shared" si="60"/>
        <v/>
      </c>
    </row>
    <row r="3867" spans="1:11" ht="18.95" customHeight="1" x14ac:dyDescent="0.25">
      <c r="A3867" s="52"/>
      <c r="C3867" s="185"/>
      <c r="D3867" s="76"/>
      <c r="E3867" s="76" t="str">
        <f>IF(D3867="","",IFERROR(VLOOKUP(D3867,Cadastro!$C$9:$D$1009,2,FALSE),"NOT FOUND"))</f>
        <v/>
      </c>
      <c r="F3867" s="94"/>
      <c r="G3867" s="76"/>
      <c r="H3867" s="81" t="str">
        <f>IFERROR(F3867*VLOOKUP(D3867,Saldo!$P$8:$U$1009,6,FALSE),"")</f>
        <v/>
      </c>
      <c r="I3867" s="78" t="str">
        <f>IFERROR(IF(D3867="","",VLOOKUP(D3867,Saldo!$P$8:$Q$1009,2,FALSE)),"")</f>
        <v/>
      </c>
      <c r="J3867" s="76"/>
      <c r="K3867" s="74" t="str">
        <f t="shared" si="60"/>
        <v/>
      </c>
    </row>
    <row r="3868" spans="1:11" ht="18.95" customHeight="1" x14ac:dyDescent="0.25">
      <c r="A3868" s="52"/>
      <c r="C3868" s="185"/>
      <c r="D3868" s="76"/>
      <c r="E3868" s="76" t="str">
        <f>IF(D3868="","",IFERROR(VLOOKUP(D3868,Cadastro!$C$9:$D$1009,2,FALSE),"NOT FOUND"))</f>
        <v/>
      </c>
      <c r="F3868" s="94"/>
      <c r="G3868" s="76"/>
      <c r="H3868" s="81" t="str">
        <f>IFERROR(F3868*VLOOKUP(D3868,Saldo!$P$8:$U$1009,6,FALSE),"")</f>
        <v/>
      </c>
      <c r="I3868" s="78" t="str">
        <f>IFERROR(IF(D3868="","",VLOOKUP(D3868,Saldo!$P$8:$Q$1009,2,FALSE)),"")</f>
        <v/>
      </c>
      <c r="J3868" s="76"/>
      <c r="K3868" s="74" t="str">
        <f t="shared" si="60"/>
        <v/>
      </c>
    </row>
    <row r="3869" spans="1:11" ht="18.95" customHeight="1" x14ac:dyDescent="0.25">
      <c r="A3869" s="52"/>
      <c r="C3869" s="185"/>
      <c r="D3869" s="76"/>
      <c r="E3869" s="76" t="str">
        <f>IF(D3869="","",IFERROR(VLOOKUP(D3869,Cadastro!$C$9:$D$1009,2,FALSE),"NOT FOUND"))</f>
        <v/>
      </c>
      <c r="F3869" s="94"/>
      <c r="G3869" s="76"/>
      <c r="H3869" s="81" t="str">
        <f>IFERROR(F3869*VLOOKUP(D3869,Saldo!$P$8:$U$1009,6,FALSE),"")</f>
        <v/>
      </c>
      <c r="I3869" s="78" t="str">
        <f>IFERROR(IF(D3869="","",VLOOKUP(D3869,Saldo!$P$8:$Q$1009,2,FALSE)),"")</f>
        <v/>
      </c>
      <c r="J3869" s="76"/>
      <c r="K3869" s="74" t="str">
        <f t="shared" si="60"/>
        <v/>
      </c>
    </row>
    <row r="3870" spans="1:11" ht="18.95" customHeight="1" x14ac:dyDescent="0.25">
      <c r="A3870" s="52"/>
      <c r="C3870" s="185"/>
      <c r="D3870" s="76"/>
      <c r="E3870" s="76" t="str">
        <f>IF(D3870="","",IFERROR(VLOOKUP(D3870,Cadastro!$C$9:$D$1009,2,FALSE),"NOT FOUND"))</f>
        <v/>
      </c>
      <c r="F3870" s="94"/>
      <c r="G3870" s="76"/>
      <c r="H3870" s="81" t="str">
        <f>IFERROR(F3870*VLOOKUP(D3870,Saldo!$P$8:$U$1009,6,FALSE),"")</f>
        <v/>
      </c>
      <c r="I3870" s="78" t="str">
        <f>IFERROR(IF(D3870="","",VLOOKUP(D3870,Saldo!$P$8:$Q$1009,2,FALSE)),"")</f>
        <v/>
      </c>
      <c r="J3870" s="76"/>
      <c r="K3870" s="74" t="str">
        <f t="shared" si="60"/>
        <v/>
      </c>
    </row>
    <row r="3871" spans="1:11" ht="18.95" customHeight="1" x14ac:dyDescent="0.25">
      <c r="A3871" s="52"/>
      <c r="C3871" s="185"/>
      <c r="D3871" s="76"/>
      <c r="E3871" s="76" t="str">
        <f>IF(D3871="","",IFERROR(VLOOKUP(D3871,Cadastro!$C$9:$D$1009,2,FALSE),"NOT FOUND"))</f>
        <v/>
      </c>
      <c r="F3871" s="94"/>
      <c r="G3871" s="76"/>
      <c r="H3871" s="81" t="str">
        <f>IFERROR(F3871*VLOOKUP(D3871,Saldo!$P$8:$U$1009,6,FALSE),"")</f>
        <v/>
      </c>
      <c r="I3871" s="78" t="str">
        <f>IFERROR(IF(D3871="","",VLOOKUP(D3871,Saldo!$P$8:$Q$1009,2,FALSE)),"")</f>
        <v/>
      </c>
      <c r="J3871" s="76"/>
      <c r="K3871" s="74" t="str">
        <f t="shared" si="60"/>
        <v/>
      </c>
    </row>
    <row r="3872" spans="1:11" ht="18.95" customHeight="1" x14ac:dyDescent="0.25">
      <c r="A3872" s="52"/>
      <c r="C3872" s="185"/>
      <c r="D3872" s="76"/>
      <c r="E3872" s="76" t="str">
        <f>IF(D3872="","",IFERROR(VLOOKUP(D3872,Cadastro!$C$9:$D$1009,2,FALSE),"NOT FOUND"))</f>
        <v/>
      </c>
      <c r="F3872" s="94"/>
      <c r="G3872" s="76"/>
      <c r="H3872" s="81" t="str">
        <f>IFERROR(F3872*VLOOKUP(D3872,Saldo!$P$8:$U$1009,6,FALSE),"")</f>
        <v/>
      </c>
      <c r="I3872" s="78" t="str">
        <f>IFERROR(IF(D3872="","",VLOOKUP(D3872,Saldo!$P$8:$Q$1009,2,FALSE)),"")</f>
        <v/>
      </c>
      <c r="J3872" s="76"/>
      <c r="K3872" s="74" t="str">
        <f t="shared" si="60"/>
        <v/>
      </c>
    </row>
    <row r="3873" spans="1:11" ht="18.95" customHeight="1" x14ac:dyDescent="0.25">
      <c r="A3873" s="52"/>
      <c r="C3873" s="185"/>
      <c r="D3873" s="76"/>
      <c r="E3873" s="76" t="str">
        <f>IF(D3873="","",IFERROR(VLOOKUP(D3873,Cadastro!$C$9:$D$1009,2,FALSE),"NOT FOUND"))</f>
        <v/>
      </c>
      <c r="F3873" s="94"/>
      <c r="G3873" s="76"/>
      <c r="H3873" s="81" t="str">
        <f>IFERROR(F3873*VLOOKUP(D3873,Saldo!$P$8:$U$1009,6,FALSE),"")</f>
        <v/>
      </c>
      <c r="I3873" s="78" t="str">
        <f>IFERROR(IF(D3873="","",VLOOKUP(D3873,Saldo!$P$8:$Q$1009,2,FALSE)),"")</f>
        <v/>
      </c>
      <c r="J3873" s="76"/>
      <c r="K3873" s="74" t="str">
        <f t="shared" si="60"/>
        <v/>
      </c>
    </row>
    <row r="3874" spans="1:11" ht="18.95" customHeight="1" x14ac:dyDescent="0.25">
      <c r="A3874" s="52"/>
      <c r="C3874" s="185"/>
      <c r="D3874" s="76"/>
      <c r="E3874" s="76" t="str">
        <f>IF(D3874="","",IFERROR(VLOOKUP(D3874,Cadastro!$C$9:$D$1009,2,FALSE),"NOT FOUND"))</f>
        <v/>
      </c>
      <c r="F3874" s="94"/>
      <c r="G3874" s="76"/>
      <c r="H3874" s="81" t="str">
        <f>IFERROR(F3874*VLOOKUP(D3874,Saldo!$P$8:$U$1009,6,FALSE),"")</f>
        <v/>
      </c>
      <c r="I3874" s="78" t="str">
        <f>IFERROR(IF(D3874="","",VLOOKUP(D3874,Saldo!$P$8:$Q$1009,2,FALSE)),"")</f>
        <v/>
      </c>
      <c r="J3874" s="76"/>
      <c r="K3874" s="74" t="str">
        <f t="shared" si="60"/>
        <v/>
      </c>
    </row>
    <row r="3875" spans="1:11" ht="18.95" customHeight="1" x14ac:dyDescent="0.25">
      <c r="A3875" s="52"/>
      <c r="C3875" s="185"/>
      <c r="D3875" s="76"/>
      <c r="E3875" s="76" t="str">
        <f>IF(D3875="","",IFERROR(VLOOKUP(D3875,Cadastro!$C$9:$D$1009,2,FALSE),"NOT FOUND"))</f>
        <v/>
      </c>
      <c r="F3875" s="94"/>
      <c r="G3875" s="76"/>
      <c r="H3875" s="81" t="str">
        <f>IFERROR(F3875*VLOOKUP(D3875,Saldo!$P$8:$U$1009,6,FALSE),"")</f>
        <v/>
      </c>
      <c r="I3875" s="78" t="str">
        <f>IFERROR(IF(D3875="","",VLOOKUP(D3875,Saldo!$P$8:$Q$1009,2,FALSE)),"")</f>
        <v/>
      </c>
      <c r="J3875" s="76"/>
      <c r="K3875" s="74" t="str">
        <f t="shared" si="60"/>
        <v/>
      </c>
    </row>
    <row r="3876" spans="1:11" ht="18.95" customHeight="1" x14ac:dyDescent="0.25">
      <c r="A3876" s="52"/>
      <c r="C3876" s="185"/>
      <c r="D3876" s="76"/>
      <c r="E3876" s="76" t="str">
        <f>IF(D3876="","",IFERROR(VLOOKUP(D3876,Cadastro!$C$9:$D$1009,2,FALSE),"NOT FOUND"))</f>
        <v/>
      </c>
      <c r="F3876" s="94"/>
      <c r="G3876" s="76"/>
      <c r="H3876" s="81" t="str">
        <f>IFERROR(F3876*VLOOKUP(D3876,Saldo!$P$8:$U$1009,6,FALSE),"")</f>
        <v/>
      </c>
      <c r="I3876" s="78" t="str">
        <f>IFERROR(IF(D3876="","",VLOOKUP(D3876,Saldo!$P$8:$Q$1009,2,FALSE)),"")</f>
        <v/>
      </c>
      <c r="J3876" s="76"/>
      <c r="K3876" s="74" t="str">
        <f t="shared" si="60"/>
        <v/>
      </c>
    </row>
    <row r="3877" spans="1:11" ht="18.95" customHeight="1" x14ac:dyDescent="0.25">
      <c r="A3877" s="52"/>
      <c r="C3877" s="185"/>
      <c r="D3877" s="76"/>
      <c r="E3877" s="76" t="str">
        <f>IF(D3877="","",IFERROR(VLOOKUP(D3877,Cadastro!$C$9:$D$1009,2,FALSE),"NOT FOUND"))</f>
        <v/>
      </c>
      <c r="F3877" s="94"/>
      <c r="G3877" s="76"/>
      <c r="H3877" s="81" t="str">
        <f>IFERROR(F3877*VLOOKUP(D3877,Saldo!$P$8:$U$1009,6,FALSE),"")</f>
        <v/>
      </c>
      <c r="I3877" s="78" t="str">
        <f>IFERROR(IF(D3877="","",VLOOKUP(D3877,Saldo!$P$8:$Q$1009,2,FALSE)),"")</f>
        <v/>
      </c>
      <c r="J3877" s="76"/>
      <c r="K3877" s="74" t="str">
        <f t="shared" si="60"/>
        <v/>
      </c>
    </row>
    <row r="3878" spans="1:11" ht="18.95" customHeight="1" x14ac:dyDescent="0.25">
      <c r="A3878" s="52"/>
      <c r="C3878" s="185"/>
      <c r="D3878" s="76"/>
      <c r="E3878" s="76" t="str">
        <f>IF(D3878="","",IFERROR(VLOOKUP(D3878,Cadastro!$C$9:$D$1009,2,FALSE),"NOT FOUND"))</f>
        <v/>
      </c>
      <c r="F3878" s="94"/>
      <c r="G3878" s="76"/>
      <c r="H3878" s="81" t="str">
        <f>IFERROR(F3878*VLOOKUP(D3878,Saldo!$P$8:$U$1009,6,FALSE),"")</f>
        <v/>
      </c>
      <c r="I3878" s="78" t="str">
        <f>IFERROR(IF(D3878="","",VLOOKUP(D3878,Saldo!$P$8:$Q$1009,2,FALSE)),"")</f>
        <v/>
      </c>
      <c r="J3878" s="76"/>
      <c r="K3878" s="74" t="str">
        <f t="shared" si="60"/>
        <v/>
      </c>
    </row>
    <row r="3879" spans="1:11" ht="18.95" customHeight="1" x14ac:dyDescent="0.25">
      <c r="A3879" s="52"/>
      <c r="C3879" s="185"/>
      <c r="D3879" s="76"/>
      <c r="E3879" s="76" t="str">
        <f>IF(D3879="","",IFERROR(VLOOKUP(D3879,Cadastro!$C$9:$D$1009,2,FALSE),"NOT FOUND"))</f>
        <v/>
      </c>
      <c r="F3879" s="94"/>
      <c r="G3879" s="76"/>
      <c r="H3879" s="81" t="str">
        <f>IFERROR(F3879*VLOOKUP(D3879,Saldo!$P$8:$U$1009,6,FALSE),"")</f>
        <v/>
      </c>
      <c r="I3879" s="78" t="str">
        <f>IFERROR(IF(D3879="","",VLOOKUP(D3879,Saldo!$P$8:$Q$1009,2,FALSE)),"")</f>
        <v/>
      </c>
      <c r="J3879" s="76"/>
      <c r="K3879" s="74" t="str">
        <f t="shared" si="60"/>
        <v/>
      </c>
    </row>
    <row r="3880" spans="1:11" ht="18.95" customHeight="1" x14ac:dyDescent="0.25">
      <c r="A3880" s="52"/>
      <c r="C3880" s="185"/>
      <c r="D3880" s="76"/>
      <c r="E3880" s="76" t="str">
        <f>IF(D3880="","",IFERROR(VLOOKUP(D3880,Cadastro!$C$9:$D$1009,2,FALSE),"NOT FOUND"))</f>
        <v/>
      </c>
      <c r="F3880" s="94"/>
      <c r="G3880" s="76"/>
      <c r="H3880" s="81" t="str">
        <f>IFERROR(F3880*VLOOKUP(D3880,Saldo!$P$8:$U$1009,6,FALSE),"")</f>
        <v/>
      </c>
      <c r="I3880" s="78" t="str">
        <f>IFERROR(IF(D3880="","",VLOOKUP(D3880,Saldo!$P$8:$Q$1009,2,FALSE)),"")</f>
        <v/>
      </c>
      <c r="J3880" s="76"/>
      <c r="K3880" s="74" t="str">
        <f t="shared" si="60"/>
        <v/>
      </c>
    </row>
    <row r="3881" spans="1:11" ht="18.95" customHeight="1" x14ac:dyDescent="0.25">
      <c r="A3881" s="52"/>
      <c r="C3881" s="185"/>
      <c r="D3881" s="76"/>
      <c r="E3881" s="76" t="str">
        <f>IF(D3881="","",IFERROR(VLOOKUP(D3881,Cadastro!$C$9:$D$1009,2,FALSE),"NOT FOUND"))</f>
        <v/>
      </c>
      <c r="F3881" s="94"/>
      <c r="G3881" s="76"/>
      <c r="H3881" s="81" t="str">
        <f>IFERROR(F3881*VLOOKUP(D3881,Saldo!$P$8:$U$1009,6,FALSE),"")</f>
        <v/>
      </c>
      <c r="I3881" s="78" t="str">
        <f>IFERROR(IF(D3881="","",VLOOKUP(D3881,Saldo!$P$8:$Q$1009,2,FALSE)),"")</f>
        <v/>
      </c>
      <c r="J3881" s="76"/>
      <c r="K3881" s="74" t="str">
        <f t="shared" si="60"/>
        <v/>
      </c>
    </row>
    <row r="3882" spans="1:11" ht="18.95" customHeight="1" x14ac:dyDescent="0.25">
      <c r="A3882" s="52"/>
      <c r="C3882" s="185"/>
      <c r="D3882" s="76"/>
      <c r="E3882" s="76" t="str">
        <f>IF(D3882="","",IFERROR(VLOOKUP(D3882,Cadastro!$C$9:$D$1009,2,FALSE),"NOT FOUND"))</f>
        <v/>
      </c>
      <c r="F3882" s="94"/>
      <c r="G3882" s="76"/>
      <c r="H3882" s="81" t="str">
        <f>IFERROR(F3882*VLOOKUP(D3882,Saldo!$P$8:$U$1009,6,FALSE),"")</f>
        <v/>
      </c>
      <c r="I3882" s="78" t="str">
        <f>IFERROR(IF(D3882="","",VLOOKUP(D3882,Saldo!$P$8:$Q$1009,2,FALSE)),"")</f>
        <v/>
      </c>
      <c r="J3882" s="76"/>
      <c r="K3882" s="74" t="str">
        <f t="shared" si="60"/>
        <v/>
      </c>
    </row>
    <row r="3883" spans="1:11" ht="18.95" customHeight="1" x14ac:dyDescent="0.25">
      <c r="A3883" s="52"/>
      <c r="C3883" s="185"/>
      <c r="D3883" s="76"/>
      <c r="E3883" s="76" t="str">
        <f>IF(D3883="","",IFERROR(VLOOKUP(D3883,Cadastro!$C$9:$D$1009,2,FALSE),"NOT FOUND"))</f>
        <v/>
      </c>
      <c r="F3883" s="94"/>
      <c r="G3883" s="76"/>
      <c r="H3883" s="81" t="str">
        <f>IFERROR(F3883*VLOOKUP(D3883,Saldo!$P$8:$U$1009,6,FALSE),"")</f>
        <v/>
      </c>
      <c r="I3883" s="78" t="str">
        <f>IFERROR(IF(D3883="","",VLOOKUP(D3883,Saldo!$P$8:$Q$1009,2,FALSE)),"")</f>
        <v/>
      </c>
      <c r="J3883" s="76"/>
      <c r="K3883" s="74" t="str">
        <f t="shared" si="60"/>
        <v/>
      </c>
    </row>
    <row r="3884" spans="1:11" ht="18.95" customHeight="1" x14ac:dyDescent="0.25">
      <c r="A3884" s="52"/>
      <c r="C3884" s="185"/>
      <c r="D3884" s="76"/>
      <c r="E3884" s="76" t="str">
        <f>IF(D3884="","",IFERROR(VLOOKUP(D3884,Cadastro!$C$9:$D$1009,2,FALSE),"NOT FOUND"))</f>
        <v/>
      </c>
      <c r="F3884" s="94"/>
      <c r="G3884" s="76"/>
      <c r="H3884" s="81" t="str">
        <f>IFERROR(F3884*VLOOKUP(D3884,Saldo!$P$8:$U$1009,6,FALSE),"")</f>
        <v/>
      </c>
      <c r="I3884" s="78" t="str">
        <f>IFERROR(IF(D3884="","",VLOOKUP(D3884,Saldo!$P$8:$Q$1009,2,FALSE)),"")</f>
        <v/>
      </c>
      <c r="J3884" s="76"/>
      <c r="K3884" s="74" t="str">
        <f t="shared" si="60"/>
        <v/>
      </c>
    </row>
    <row r="3885" spans="1:11" ht="18.95" customHeight="1" x14ac:dyDescent="0.25">
      <c r="A3885" s="52"/>
      <c r="C3885" s="185"/>
      <c r="D3885" s="76"/>
      <c r="E3885" s="76" t="str">
        <f>IF(D3885="","",IFERROR(VLOOKUP(D3885,Cadastro!$C$9:$D$1009,2,FALSE),"NOT FOUND"))</f>
        <v/>
      </c>
      <c r="F3885" s="94"/>
      <c r="G3885" s="76"/>
      <c r="H3885" s="81" t="str">
        <f>IFERROR(F3885*VLOOKUP(D3885,Saldo!$P$8:$U$1009,6,FALSE),"")</f>
        <v/>
      </c>
      <c r="I3885" s="78" t="str">
        <f>IFERROR(IF(D3885="","",VLOOKUP(D3885,Saldo!$P$8:$Q$1009,2,FALSE)),"")</f>
        <v/>
      </c>
      <c r="J3885" s="76"/>
      <c r="K3885" s="74" t="str">
        <f t="shared" si="60"/>
        <v/>
      </c>
    </row>
    <row r="3886" spans="1:11" ht="18.95" customHeight="1" x14ac:dyDescent="0.25">
      <c r="A3886" s="52"/>
      <c r="C3886" s="185"/>
      <c r="D3886" s="76"/>
      <c r="E3886" s="76" t="str">
        <f>IF(D3886="","",IFERROR(VLOOKUP(D3886,Cadastro!$C$9:$D$1009,2,FALSE),"NOT FOUND"))</f>
        <v/>
      </c>
      <c r="F3886" s="94"/>
      <c r="G3886" s="76"/>
      <c r="H3886" s="81" t="str">
        <f>IFERROR(F3886*VLOOKUP(D3886,Saldo!$P$8:$U$1009,6,FALSE),"")</f>
        <v/>
      </c>
      <c r="I3886" s="78" t="str">
        <f>IFERROR(IF(D3886="","",VLOOKUP(D3886,Saldo!$P$8:$Q$1009,2,FALSE)),"")</f>
        <v/>
      </c>
      <c r="J3886" s="76"/>
      <c r="K3886" s="74" t="str">
        <f t="shared" si="60"/>
        <v/>
      </c>
    </row>
    <row r="3887" spans="1:11" ht="18.95" customHeight="1" x14ac:dyDescent="0.25">
      <c r="A3887" s="52"/>
      <c r="C3887" s="185"/>
      <c r="D3887" s="76"/>
      <c r="E3887" s="76" t="str">
        <f>IF(D3887="","",IFERROR(VLOOKUP(D3887,Cadastro!$C$9:$D$1009,2,FALSE),"NOT FOUND"))</f>
        <v/>
      </c>
      <c r="F3887" s="94"/>
      <c r="G3887" s="76"/>
      <c r="H3887" s="81" t="str">
        <f>IFERROR(F3887*VLOOKUP(D3887,Saldo!$P$8:$U$1009,6,FALSE),"")</f>
        <v/>
      </c>
      <c r="I3887" s="78" t="str">
        <f>IFERROR(IF(D3887="","",VLOOKUP(D3887,Saldo!$P$8:$Q$1009,2,FALSE)),"")</f>
        <v/>
      </c>
      <c r="J3887" s="76"/>
      <c r="K3887" s="74" t="str">
        <f t="shared" si="60"/>
        <v/>
      </c>
    </row>
    <row r="3888" spans="1:11" ht="18.95" customHeight="1" x14ac:dyDescent="0.25">
      <c r="A3888" s="52"/>
      <c r="C3888" s="185"/>
      <c r="D3888" s="76"/>
      <c r="E3888" s="76" t="str">
        <f>IF(D3888="","",IFERROR(VLOOKUP(D3888,Cadastro!$C$9:$D$1009,2,FALSE),"NOT FOUND"))</f>
        <v/>
      </c>
      <c r="F3888" s="94"/>
      <c r="G3888" s="76"/>
      <c r="H3888" s="81" t="str">
        <f>IFERROR(F3888*VLOOKUP(D3888,Saldo!$P$8:$U$1009,6,FALSE),"")</f>
        <v/>
      </c>
      <c r="I3888" s="78" t="str">
        <f>IFERROR(IF(D3888="","",VLOOKUP(D3888,Saldo!$P$8:$Q$1009,2,FALSE)),"")</f>
        <v/>
      </c>
      <c r="J3888" s="76"/>
      <c r="K3888" s="74" t="str">
        <f t="shared" si="60"/>
        <v/>
      </c>
    </row>
    <row r="3889" spans="1:11" ht="18.95" customHeight="1" x14ac:dyDescent="0.25">
      <c r="A3889" s="52"/>
      <c r="C3889" s="185"/>
      <c r="D3889" s="76"/>
      <c r="E3889" s="76" t="str">
        <f>IF(D3889="","",IFERROR(VLOOKUP(D3889,Cadastro!$C$9:$D$1009,2,FALSE),"NOT FOUND"))</f>
        <v/>
      </c>
      <c r="F3889" s="94"/>
      <c r="G3889" s="76"/>
      <c r="H3889" s="81" t="str">
        <f>IFERROR(F3889*VLOOKUP(D3889,Saldo!$P$8:$U$1009,6,FALSE),"")</f>
        <v/>
      </c>
      <c r="I3889" s="78" t="str">
        <f>IFERROR(IF(D3889="","",VLOOKUP(D3889,Saldo!$P$8:$Q$1009,2,FALSE)),"")</f>
        <v/>
      </c>
      <c r="J3889" s="76"/>
      <c r="K3889" s="74" t="str">
        <f t="shared" si="60"/>
        <v/>
      </c>
    </row>
    <row r="3890" spans="1:11" ht="18.95" customHeight="1" x14ac:dyDescent="0.25">
      <c r="A3890" s="52"/>
      <c r="C3890" s="185"/>
      <c r="D3890" s="76"/>
      <c r="E3890" s="76" t="str">
        <f>IF(D3890="","",IFERROR(VLOOKUP(D3890,Cadastro!$C$9:$D$1009,2,FALSE),"NOT FOUND"))</f>
        <v/>
      </c>
      <c r="F3890" s="94"/>
      <c r="G3890" s="76"/>
      <c r="H3890" s="81" t="str">
        <f>IFERROR(F3890*VLOOKUP(D3890,Saldo!$P$8:$U$1009,6,FALSE),"")</f>
        <v/>
      </c>
      <c r="I3890" s="78" t="str">
        <f>IFERROR(IF(D3890="","",VLOOKUP(D3890,Saldo!$P$8:$Q$1009,2,FALSE)),"")</f>
        <v/>
      </c>
      <c r="J3890" s="76"/>
      <c r="K3890" s="74" t="str">
        <f t="shared" si="60"/>
        <v/>
      </c>
    </row>
    <row r="3891" spans="1:11" ht="18.95" customHeight="1" x14ac:dyDescent="0.25">
      <c r="A3891" s="52"/>
      <c r="C3891" s="185"/>
      <c r="D3891" s="76"/>
      <c r="E3891" s="76" t="str">
        <f>IF(D3891="","",IFERROR(VLOOKUP(D3891,Cadastro!$C$9:$D$1009,2,FALSE),"NOT FOUND"))</f>
        <v/>
      </c>
      <c r="F3891" s="94"/>
      <c r="G3891" s="76"/>
      <c r="H3891" s="81" t="str">
        <f>IFERROR(F3891*VLOOKUP(D3891,Saldo!$P$8:$U$1009,6,FALSE),"")</f>
        <v/>
      </c>
      <c r="I3891" s="78" t="str">
        <f>IFERROR(IF(D3891="","",VLOOKUP(D3891,Saldo!$P$8:$Q$1009,2,FALSE)),"")</f>
        <v/>
      </c>
      <c r="J3891" s="76"/>
      <c r="K3891" s="74" t="str">
        <f t="shared" si="60"/>
        <v/>
      </c>
    </row>
    <row r="3892" spans="1:11" ht="18.95" customHeight="1" x14ac:dyDescent="0.25">
      <c r="A3892" s="52"/>
      <c r="C3892" s="185"/>
      <c r="D3892" s="76"/>
      <c r="E3892" s="76" t="str">
        <f>IF(D3892="","",IFERROR(VLOOKUP(D3892,Cadastro!$C$9:$D$1009,2,FALSE),"NOT FOUND"))</f>
        <v/>
      </c>
      <c r="F3892" s="94"/>
      <c r="G3892" s="76"/>
      <c r="H3892" s="81" t="str">
        <f>IFERROR(F3892*VLOOKUP(D3892,Saldo!$P$8:$U$1009,6,FALSE),"")</f>
        <v/>
      </c>
      <c r="I3892" s="78" t="str">
        <f>IFERROR(IF(D3892="","",VLOOKUP(D3892,Saldo!$P$8:$Q$1009,2,FALSE)),"")</f>
        <v/>
      </c>
      <c r="J3892" s="76"/>
      <c r="K3892" s="74" t="str">
        <f t="shared" si="60"/>
        <v/>
      </c>
    </row>
    <row r="3893" spans="1:11" ht="18.95" customHeight="1" x14ac:dyDescent="0.25">
      <c r="A3893" s="52"/>
      <c r="C3893" s="185"/>
      <c r="D3893" s="76"/>
      <c r="E3893" s="76" t="str">
        <f>IF(D3893="","",IFERROR(VLOOKUP(D3893,Cadastro!$C$9:$D$1009,2,FALSE),"NOT FOUND"))</f>
        <v/>
      </c>
      <c r="F3893" s="94"/>
      <c r="G3893" s="76"/>
      <c r="H3893" s="81" t="str">
        <f>IFERROR(F3893*VLOOKUP(D3893,Saldo!$P$8:$U$1009,6,FALSE),"")</f>
        <v/>
      </c>
      <c r="I3893" s="78" t="str">
        <f>IFERROR(IF(D3893="","",VLOOKUP(D3893,Saldo!$P$8:$Q$1009,2,FALSE)),"")</f>
        <v/>
      </c>
      <c r="J3893" s="76"/>
      <c r="K3893" s="74" t="str">
        <f t="shared" si="60"/>
        <v/>
      </c>
    </row>
    <row r="3894" spans="1:11" ht="18.95" customHeight="1" x14ac:dyDescent="0.25">
      <c r="A3894" s="52"/>
      <c r="C3894" s="185"/>
      <c r="D3894" s="76"/>
      <c r="E3894" s="76" t="str">
        <f>IF(D3894="","",IFERROR(VLOOKUP(D3894,Cadastro!$C$9:$D$1009,2,FALSE),"NOT FOUND"))</f>
        <v/>
      </c>
      <c r="F3894" s="94"/>
      <c r="G3894" s="76"/>
      <c r="H3894" s="81" t="str">
        <f>IFERROR(F3894*VLOOKUP(D3894,Saldo!$P$8:$U$1009,6,FALSE),"")</f>
        <v/>
      </c>
      <c r="I3894" s="78" t="str">
        <f>IFERROR(IF(D3894="","",VLOOKUP(D3894,Saldo!$P$8:$Q$1009,2,FALSE)),"")</f>
        <v/>
      </c>
      <c r="J3894" s="76"/>
      <c r="K3894" s="74" t="str">
        <f t="shared" si="60"/>
        <v/>
      </c>
    </row>
    <row r="3895" spans="1:11" ht="18.95" customHeight="1" x14ac:dyDescent="0.25">
      <c r="A3895" s="52"/>
      <c r="C3895" s="185"/>
      <c r="D3895" s="76"/>
      <c r="E3895" s="76" t="str">
        <f>IF(D3895="","",IFERROR(VLOOKUP(D3895,Cadastro!$C$9:$D$1009,2,FALSE),"NOT FOUND"))</f>
        <v/>
      </c>
      <c r="F3895" s="94"/>
      <c r="G3895" s="76"/>
      <c r="H3895" s="81" t="str">
        <f>IFERROR(F3895*VLOOKUP(D3895,Saldo!$P$8:$U$1009,6,FALSE),"")</f>
        <v/>
      </c>
      <c r="I3895" s="78" t="str">
        <f>IFERROR(IF(D3895="","",VLOOKUP(D3895,Saldo!$P$8:$Q$1009,2,FALSE)),"")</f>
        <v/>
      </c>
      <c r="J3895" s="76"/>
      <c r="K3895" s="74" t="str">
        <f t="shared" si="60"/>
        <v/>
      </c>
    </row>
    <row r="3896" spans="1:11" ht="18.95" customHeight="1" x14ac:dyDescent="0.25">
      <c r="A3896" s="52"/>
      <c r="C3896" s="185"/>
      <c r="D3896" s="76"/>
      <c r="E3896" s="76" t="str">
        <f>IF(D3896="","",IFERROR(VLOOKUP(D3896,Cadastro!$C$9:$D$1009,2,FALSE),"NOT FOUND"))</f>
        <v/>
      </c>
      <c r="F3896" s="94"/>
      <c r="G3896" s="76"/>
      <c r="H3896" s="81" t="str">
        <f>IFERROR(F3896*VLOOKUP(D3896,Saldo!$P$8:$U$1009,6,FALSE),"")</f>
        <v/>
      </c>
      <c r="I3896" s="78" t="str">
        <f>IFERROR(IF(D3896="","",VLOOKUP(D3896,Saldo!$P$8:$Q$1009,2,FALSE)),"")</f>
        <v/>
      </c>
      <c r="J3896" s="76"/>
      <c r="K3896" s="74" t="str">
        <f t="shared" si="60"/>
        <v/>
      </c>
    </row>
    <row r="3897" spans="1:11" ht="18.95" customHeight="1" x14ac:dyDescent="0.25">
      <c r="A3897" s="52"/>
      <c r="C3897" s="185"/>
      <c r="D3897" s="76"/>
      <c r="E3897" s="76" t="str">
        <f>IF(D3897="","",IFERROR(VLOOKUP(D3897,Cadastro!$C$9:$D$1009,2,FALSE),"NOT FOUND"))</f>
        <v/>
      </c>
      <c r="F3897" s="94"/>
      <c r="G3897" s="76"/>
      <c r="H3897" s="81" t="str">
        <f>IFERROR(F3897*VLOOKUP(D3897,Saldo!$P$8:$U$1009,6,FALSE),"")</f>
        <v/>
      </c>
      <c r="I3897" s="78" t="str">
        <f>IFERROR(IF(D3897="","",VLOOKUP(D3897,Saldo!$P$8:$Q$1009,2,FALSE)),"")</f>
        <v/>
      </c>
      <c r="J3897" s="76"/>
      <c r="K3897" s="74" t="str">
        <f t="shared" si="60"/>
        <v/>
      </c>
    </row>
    <row r="3898" spans="1:11" ht="18.95" customHeight="1" x14ac:dyDescent="0.25">
      <c r="A3898" s="52"/>
      <c r="C3898" s="185"/>
      <c r="D3898" s="76"/>
      <c r="E3898" s="76" t="str">
        <f>IF(D3898="","",IFERROR(VLOOKUP(D3898,Cadastro!$C$9:$D$1009,2,FALSE),"NOT FOUND"))</f>
        <v/>
      </c>
      <c r="F3898" s="94"/>
      <c r="G3898" s="76"/>
      <c r="H3898" s="81" t="str">
        <f>IFERROR(F3898*VLOOKUP(D3898,Saldo!$P$8:$U$1009,6,FALSE),"")</f>
        <v/>
      </c>
      <c r="I3898" s="78" t="str">
        <f>IFERROR(IF(D3898="","",VLOOKUP(D3898,Saldo!$P$8:$Q$1009,2,FALSE)),"")</f>
        <v/>
      </c>
      <c r="J3898" s="76"/>
      <c r="K3898" s="74" t="str">
        <f t="shared" si="60"/>
        <v/>
      </c>
    </row>
    <row r="3899" spans="1:11" ht="18.95" customHeight="1" x14ac:dyDescent="0.25">
      <c r="A3899" s="52"/>
      <c r="C3899" s="185"/>
      <c r="D3899" s="76"/>
      <c r="E3899" s="76" t="str">
        <f>IF(D3899="","",IFERROR(VLOOKUP(D3899,Cadastro!$C$9:$D$1009,2,FALSE),"NOT FOUND"))</f>
        <v/>
      </c>
      <c r="F3899" s="94"/>
      <c r="G3899" s="76"/>
      <c r="H3899" s="81" t="str">
        <f>IFERROR(F3899*VLOOKUP(D3899,Saldo!$P$8:$U$1009,6,FALSE),"")</f>
        <v/>
      </c>
      <c r="I3899" s="78" t="str">
        <f>IFERROR(IF(D3899="","",VLOOKUP(D3899,Saldo!$P$8:$Q$1009,2,FALSE)),"")</f>
        <v/>
      </c>
      <c r="J3899" s="76"/>
      <c r="K3899" s="74" t="str">
        <f t="shared" si="60"/>
        <v/>
      </c>
    </row>
    <row r="3900" spans="1:11" ht="18.95" customHeight="1" x14ac:dyDescent="0.25">
      <c r="A3900" s="52"/>
      <c r="C3900" s="185"/>
      <c r="D3900" s="76"/>
      <c r="E3900" s="76" t="str">
        <f>IF(D3900="","",IFERROR(VLOOKUP(D3900,Cadastro!$C$9:$D$1009,2,FALSE),"NOT FOUND"))</f>
        <v/>
      </c>
      <c r="F3900" s="94"/>
      <c r="G3900" s="76"/>
      <c r="H3900" s="81" t="str">
        <f>IFERROR(F3900*VLOOKUP(D3900,Saldo!$P$8:$U$1009,6,FALSE),"")</f>
        <v/>
      </c>
      <c r="I3900" s="78" t="str">
        <f>IFERROR(IF(D3900="","",VLOOKUP(D3900,Saldo!$P$8:$Q$1009,2,FALSE)),"")</f>
        <v/>
      </c>
      <c r="J3900" s="76"/>
      <c r="K3900" s="74" t="str">
        <f t="shared" si="60"/>
        <v/>
      </c>
    </row>
    <row r="3901" spans="1:11" ht="18.95" customHeight="1" x14ac:dyDescent="0.25">
      <c r="A3901" s="52"/>
      <c r="C3901" s="185"/>
      <c r="D3901" s="76"/>
      <c r="E3901" s="76" t="str">
        <f>IF(D3901="","",IFERROR(VLOOKUP(D3901,Cadastro!$C$9:$D$1009,2,FALSE),"NOT FOUND"))</f>
        <v/>
      </c>
      <c r="F3901" s="94"/>
      <c r="G3901" s="76"/>
      <c r="H3901" s="81" t="str">
        <f>IFERROR(F3901*VLOOKUP(D3901,Saldo!$P$8:$U$1009,6,FALSE),"")</f>
        <v/>
      </c>
      <c r="I3901" s="78" t="str">
        <f>IFERROR(IF(D3901="","",VLOOKUP(D3901,Saldo!$P$8:$Q$1009,2,FALSE)),"")</f>
        <v/>
      </c>
      <c r="J3901" s="76"/>
      <c r="K3901" s="74" t="str">
        <f t="shared" si="60"/>
        <v/>
      </c>
    </row>
    <row r="3902" spans="1:11" ht="18.95" customHeight="1" x14ac:dyDescent="0.25">
      <c r="A3902" s="52"/>
      <c r="C3902" s="185"/>
      <c r="D3902" s="76"/>
      <c r="E3902" s="76" t="str">
        <f>IF(D3902="","",IFERROR(VLOOKUP(D3902,Cadastro!$C$9:$D$1009,2,FALSE),"NOT FOUND"))</f>
        <v/>
      </c>
      <c r="F3902" s="94"/>
      <c r="G3902" s="76"/>
      <c r="H3902" s="81" t="str">
        <f>IFERROR(F3902*VLOOKUP(D3902,Saldo!$P$8:$U$1009,6,FALSE),"")</f>
        <v/>
      </c>
      <c r="I3902" s="78" t="str">
        <f>IFERROR(IF(D3902="","",VLOOKUP(D3902,Saldo!$P$8:$Q$1009,2,FALSE)),"")</f>
        <v/>
      </c>
      <c r="J3902" s="76"/>
      <c r="K3902" s="74" t="str">
        <f t="shared" si="60"/>
        <v/>
      </c>
    </row>
    <row r="3903" spans="1:11" ht="18.95" customHeight="1" x14ac:dyDescent="0.25">
      <c r="A3903" s="52"/>
      <c r="C3903" s="185"/>
      <c r="D3903" s="76"/>
      <c r="E3903" s="76" t="str">
        <f>IF(D3903="","",IFERROR(VLOOKUP(D3903,Cadastro!$C$9:$D$1009,2,FALSE),"NOT FOUND"))</f>
        <v/>
      </c>
      <c r="F3903" s="94"/>
      <c r="G3903" s="76"/>
      <c r="H3903" s="81" t="str">
        <f>IFERROR(F3903*VLOOKUP(D3903,Saldo!$P$8:$U$1009,6,FALSE),"")</f>
        <v/>
      </c>
      <c r="I3903" s="78" t="str">
        <f>IFERROR(IF(D3903="","",VLOOKUP(D3903,Saldo!$P$8:$Q$1009,2,FALSE)),"")</f>
        <v/>
      </c>
      <c r="J3903" s="76"/>
      <c r="K3903" s="74" t="str">
        <f t="shared" si="60"/>
        <v/>
      </c>
    </row>
    <row r="3904" spans="1:11" ht="18.95" customHeight="1" x14ac:dyDescent="0.25">
      <c r="A3904" s="52"/>
      <c r="C3904" s="185"/>
      <c r="D3904" s="76"/>
      <c r="E3904" s="76" t="str">
        <f>IF(D3904="","",IFERROR(VLOOKUP(D3904,Cadastro!$C$9:$D$1009,2,FALSE),"NOT FOUND"))</f>
        <v/>
      </c>
      <c r="F3904" s="94"/>
      <c r="G3904" s="76"/>
      <c r="H3904" s="81" t="str">
        <f>IFERROR(F3904*VLOOKUP(D3904,Saldo!$P$8:$U$1009,6,FALSE),"")</f>
        <v/>
      </c>
      <c r="I3904" s="78" t="str">
        <f>IFERROR(IF(D3904="","",VLOOKUP(D3904,Saldo!$P$8:$Q$1009,2,FALSE)),"")</f>
        <v/>
      </c>
      <c r="J3904" s="76"/>
      <c r="K3904" s="74" t="str">
        <f t="shared" si="60"/>
        <v/>
      </c>
    </row>
    <row r="3905" spans="1:11" ht="18.95" customHeight="1" x14ac:dyDescent="0.25">
      <c r="A3905" s="52"/>
      <c r="C3905" s="185"/>
      <c r="D3905" s="76"/>
      <c r="E3905" s="76" t="str">
        <f>IF(D3905="","",IFERROR(VLOOKUP(D3905,Cadastro!$C$9:$D$1009,2,FALSE),"NOT FOUND"))</f>
        <v/>
      </c>
      <c r="F3905" s="94"/>
      <c r="G3905" s="76"/>
      <c r="H3905" s="81" t="str">
        <f>IFERROR(F3905*VLOOKUP(D3905,Saldo!$P$8:$U$1009,6,FALSE),"")</f>
        <v/>
      </c>
      <c r="I3905" s="78" t="str">
        <f>IFERROR(IF(D3905="","",VLOOKUP(D3905,Saldo!$P$8:$Q$1009,2,FALSE)),"")</f>
        <v/>
      </c>
      <c r="J3905" s="76"/>
      <c r="K3905" s="74" t="str">
        <f t="shared" si="60"/>
        <v/>
      </c>
    </row>
    <row r="3906" spans="1:11" ht="18.95" customHeight="1" x14ac:dyDescent="0.25">
      <c r="A3906" s="52"/>
      <c r="C3906" s="185"/>
      <c r="D3906" s="76"/>
      <c r="E3906" s="76" t="str">
        <f>IF(D3906="","",IFERROR(VLOOKUP(D3906,Cadastro!$C$9:$D$1009,2,FALSE),"NOT FOUND"))</f>
        <v/>
      </c>
      <c r="F3906" s="94"/>
      <c r="G3906" s="76"/>
      <c r="H3906" s="81" t="str">
        <f>IFERROR(F3906*VLOOKUP(D3906,Saldo!$P$8:$U$1009,6,FALSE),"")</f>
        <v/>
      </c>
      <c r="I3906" s="78" t="str">
        <f>IFERROR(IF(D3906="","",VLOOKUP(D3906,Saldo!$P$8:$Q$1009,2,FALSE)),"")</f>
        <v/>
      </c>
      <c r="J3906" s="76"/>
      <c r="K3906" s="74" t="str">
        <f t="shared" si="60"/>
        <v/>
      </c>
    </row>
    <row r="3907" spans="1:11" ht="18.95" customHeight="1" x14ac:dyDescent="0.25">
      <c r="A3907" s="52"/>
      <c r="C3907" s="185"/>
      <c r="D3907" s="76"/>
      <c r="E3907" s="76" t="str">
        <f>IF(D3907="","",IFERROR(VLOOKUP(D3907,Cadastro!$C$9:$D$1009,2,FALSE),"NOT FOUND"))</f>
        <v/>
      </c>
      <c r="F3907" s="94"/>
      <c r="G3907" s="76"/>
      <c r="H3907" s="81" t="str">
        <f>IFERROR(F3907*VLOOKUP(D3907,Saldo!$P$8:$U$1009,6,FALSE),"")</f>
        <v/>
      </c>
      <c r="I3907" s="78" t="str">
        <f>IFERROR(IF(D3907="","",VLOOKUP(D3907,Saldo!$P$8:$Q$1009,2,FALSE)),"")</f>
        <v/>
      </c>
      <c r="J3907" s="76"/>
      <c r="K3907" s="74" t="str">
        <f t="shared" si="60"/>
        <v/>
      </c>
    </row>
    <row r="3908" spans="1:11" ht="18.95" customHeight="1" x14ac:dyDescent="0.25">
      <c r="A3908" s="52"/>
      <c r="C3908" s="185"/>
      <c r="D3908" s="76"/>
      <c r="E3908" s="76" t="str">
        <f>IF(D3908="","",IFERROR(VLOOKUP(D3908,Cadastro!$C$9:$D$1009,2,FALSE),"NOT FOUND"))</f>
        <v/>
      </c>
      <c r="F3908" s="94"/>
      <c r="G3908" s="76"/>
      <c r="H3908" s="81" t="str">
        <f>IFERROR(F3908*VLOOKUP(D3908,Saldo!$P$8:$U$1009,6,FALSE),"")</f>
        <v/>
      </c>
      <c r="I3908" s="78" t="str">
        <f>IFERROR(IF(D3908="","",VLOOKUP(D3908,Saldo!$P$8:$Q$1009,2,FALSE)),"")</f>
        <v/>
      </c>
      <c r="J3908" s="76"/>
      <c r="K3908" s="74" t="str">
        <f t="shared" si="60"/>
        <v/>
      </c>
    </row>
    <row r="3909" spans="1:11" ht="18.95" customHeight="1" x14ac:dyDescent="0.25">
      <c r="A3909" s="52"/>
      <c r="C3909" s="185"/>
      <c r="D3909" s="76"/>
      <c r="E3909" s="76" t="str">
        <f>IF(D3909="","",IFERROR(VLOOKUP(D3909,Cadastro!$C$9:$D$1009,2,FALSE),"NOT FOUND"))</f>
        <v/>
      </c>
      <c r="F3909" s="94"/>
      <c r="G3909" s="76"/>
      <c r="H3909" s="81" t="str">
        <f>IFERROR(F3909*VLOOKUP(D3909,Saldo!$P$8:$U$1009,6,FALSE),"")</f>
        <v/>
      </c>
      <c r="I3909" s="78" t="str">
        <f>IFERROR(IF(D3909="","",VLOOKUP(D3909,Saldo!$P$8:$Q$1009,2,FALSE)),"")</f>
        <v/>
      </c>
      <c r="J3909" s="76"/>
      <c r="K3909" s="74" t="str">
        <f t="shared" si="60"/>
        <v/>
      </c>
    </row>
    <row r="3910" spans="1:11" ht="18.95" customHeight="1" x14ac:dyDescent="0.25">
      <c r="A3910" s="52"/>
      <c r="C3910" s="185"/>
      <c r="D3910" s="76"/>
      <c r="E3910" s="76" t="str">
        <f>IF(D3910="","",IFERROR(VLOOKUP(D3910,Cadastro!$C$9:$D$1009,2,FALSE),"NOT FOUND"))</f>
        <v/>
      </c>
      <c r="F3910" s="94"/>
      <c r="G3910" s="76"/>
      <c r="H3910" s="81" t="str">
        <f>IFERROR(F3910*VLOOKUP(D3910,Saldo!$P$8:$U$1009,6,FALSE),"")</f>
        <v/>
      </c>
      <c r="I3910" s="78" t="str">
        <f>IFERROR(IF(D3910="","",VLOOKUP(D3910,Saldo!$P$8:$Q$1009,2,FALSE)),"")</f>
        <v/>
      </c>
      <c r="J3910" s="76"/>
      <c r="K3910" s="74" t="str">
        <f t="shared" si="60"/>
        <v/>
      </c>
    </row>
    <row r="3911" spans="1:11" ht="18.95" customHeight="1" x14ac:dyDescent="0.25">
      <c r="A3911" s="52"/>
      <c r="C3911" s="185"/>
      <c r="D3911" s="76"/>
      <c r="E3911" s="76" t="str">
        <f>IF(D3911="","",IFERROR(VLOOKUP(D3911,Cadastro!$C$9:$D$1009,2,FALSE),"NOT FOUND"))</f>
        <v/>
      </c>
      <c r="F3911" s="94"/>
      <c r="G3911" s="76"/>
      <c r="H3911" s="81" t="str">
        <f>IFERROR(F3911*VLOOKUP(D3911,Saldo!$P$8:$U$1009,6,FALSE),"")</f>
        <v/>
      </c>
      <c r="I3911" s="78" t="str">
        <f>IFERROR(IF(D3911="","",VLOOKUP(D3911,Saldo!$P$8:$Q$1009,2,FALSE)),"")</f>
        <v/>
      </c>
      <c r="J3911" s="76"/>
      <c r="K3911" s="74" t="str">
        <f t="shared" si="60"/>
        <v/>
      </c>
    </row>
    <row r="3912" spans="1:11" ht="18.95" customHeight="1" x14ac:dyDescent="0.25">
      <c r="A3912" s="52"/>
      <c r="C3912" s="185"/>
      <c r="D3912" s="76"/>
      <c r="E3912" s="76" t="str">
        <f>IF(D3912="","",IFERROR(VLOOKUP(D3912,Cadastro!$C$9:$D$1009,2,FALSE),"NOT FOUND"))</f>
        <v/>
      </c>
      <c r="F3912" s="94"/>
      <c r="G3912" s="76"/>
      <c r="H3912" s="81" t="str">
        <f>IFERROR(F3912*VLOOKUP(D3912,Saldo!$P$8:$U$1009,6,FALSE),"")</f>
        <v/>
      </c>
      <c r="I3912" s="78" t="str">
        <f>IFERROR(IF(D3912="","",VLOOKUP(D3912,Saldo!$P$8:$Q$1009,2,FALSE)),"")</f>
        <v/>
      </c>
      <c r="J3912" s="76"/>
      <c r="K3912" s="74" t="str">
        <f t="shared" si="60"/>
        <v/>
      </c>
    </row>
    <row r="3913" spans="1:11" ht="18.95" customHeight="1" x14ac:dyDescent="0.25">
      <c r="A3913" s="52"/>
      <c r="C3913" s="185"/>
      <c r="D3913" s="76"/>
      <c r="E3913" s="76" t="str">
        <f>IF(D3913="","",IFERROR(VLOOKUP(D3913,Cadastro!$C$9:$D$1009,2,FALSE),"NOT FOUND"))</f>
        <v/>
      </c>
      <c r="F3913" s="94"/>
      <c r="G3913" s="76"/>
      <c r="H3913" s="81" t="str">
        <f>IFERROR(F3913*VLOOKUP(D3913,Saldo!$P$8:$U$1009,6,FALSE),"")</f>
        <v/>
      </c>
      <c r="I3913" s="78" t="str">
        <f>IFERROR(IF(D3913="","",VLOOKUP(D3913,Saldo!$P$8:$Q$1009,2,FALSE)),"")</f>
        <v/>
      </c>
      <c r="J3913" s="76"/>
      <c r="K3913" s="74" t="str">
        <f t="shared" si="60"/>
        <v/>
      </c>
    </row>
    <row r="3914" spans="1:11" ht="18.95" customHeight="1" x14ac:dyDescent="0.25">
      <c r="A3914" s="52"/>
      <c r="C3914" s="185"/>
      <c r="D3914" s="76"/>
      <c r="E3914" s="76" t="str">
        <f>IF(D3914="","",IFERROR(VLOOKUP(D3914,Cadastro!$C$9:$D$1009,2,FALSE),"NOT FOUND"))</f>
        <v/>
      </c>
      <c r="F3914" s="94"/>
      <c r="G3914" s="76"/>
      <c r="H3914" s="81" t="str">
        <f>IFERROR(F3914*VLOOKUP(D3914,Saldo!$P$8:$U$1009,6,FALSE),"")</f>
        <v/>
      </c>
      <c r="I3914" s="78" t="str">
        <f>IFERROR(IF(D3914="","",VLOOKUP(D3914,Saldo!$P$8:$Q$1009,2,FALSE)),"")</f>
        <v/>
      </c>
      <c r="J3914" s="76"/>
      <c r="K3914" s="74" t="str">
        <f t="shared" ref="K3914:K3977" si="61">IF(C3914="","",MONTH(C3914))</f>
        <v/>
      </c>
    </row>
    <row r="3915" spans="1:11" ht="18.95" customHeight="1" x14ac:dyDescent="0.25">
      <c r="A3915" s="52"/>
      <c r="C3915" s="185"/>
      <c r="D3915" s="76"/>
      <c r="E3915" s="76" t="str">
        <f>IF(D3915="","",IFERROR(VLOOKUP(D3915,Cadastro!$C$9:$D$1009,2,FALSE),"NOT FOUND"))</f>
        <v/>
      </c>
      <c r="F3915" s="94"/>
      <c r="G3915" s="76"/>
      <c r="H3915" s="81" t="str">
        <f>IFERROR(F3915*VLOOKUP(D3915,Saldo!$P$8:$U$1009,6,FALSE),"")</f>
        <v/>
      </c>
      <c r="I3915" s="78" t="str">
        <f>IFERROR(IF(D3915="","",VLOOKUP(D3915,Saldo!$P$8:$Q$1009,2,FALSE)),"")</f>
        <v/>
      </c>
      <c r="J3915" s="76"/>
      <c r="K3915" s="74" t="str">
        <f t="shared" si="61"/>
        <v/>
      </c>
    </row>
    <row r="3916" spans="1:11" ht="18.95" customHeight="1" x14ac:dyDescent="0.25">
      <c r="A3916" s="52"/>
      <c r="C3916" s="185"/>
      <c r="D3916" s="76"/>
      <c r="E3916" s="76" t="str">
        <f>IF(D3916="","",IFERROR(VLOOKUP(D3916,Cadastro!$C$9:$D$1009,2,FALSE),"NOT FOUND"))</f>
        <v/>
      </c>
      <c r="F3916" s="94"/>
      <c r="G3916" s="76"/>
      <c r="H3916" s="81" t="str">
        <f>IFERROR(F3916*VLOOKUP(D3916,Saldo!$P$8:$U$1009,6,FALSE),"")</f>
        <v/>
      </c>
      <c r="I3916" s="78" t="str">
        <f>IFERROR(IF(D3916="","",VLOOKUP(D3916,Saldo!$P$8:$Q$1009,2,FALSE)),"")</f>
        <v/>
      </c>
      <c r="J3916" s="76"/>
      <c r="K3916" s="74" t="str">
        <f t="shared" si="61"/>
        <v/>
      </c>
    </row>
    <row r="3917" spans="1:11" ht="18.95" customHeight="1" x14ac:dyDescent="0.25">
      <c r="A3917" s="52"/>
      <c r="C3917" s="185"/>
      <c r="D3917" s="76"/>
      <c r="E3917" s="76" t="str">
        <f>IF(D3917="","",IFERROR(VLOOKUP(D3917,Cadastro!$C$9:$D$1009,2,FALSE),"NOT FOUND"))</f>
        <v/>
      </c>
      <c r="F3917" s="94"/>
      <c r="G3917" s="76"/>
      <c r="H3917" s="81" t="str">
        <f>IFERROR(F3917*VLOOKUP(D3917,Saldo!$P$8:$U$1009,6,FALSE),"")</f>
        <v/>
      </c>
      <c r="I3917" s="78" t="str">
        <f>IFERROR(IF(D3917="","",VLOOKUP(D3917,Saldo!$P$8:$Q$1009,2,FALSE)),"")</f>
        <v/>
      </c>
      <c r="J3917" s="76"/>
      <c r="K3917" s="74" t="str">
        <f t="shared" si="61"/>
        <v/>
      </c>
    </row>
    <row r="3918" spans="1:11" ht="18.95" customHeight="1" x14ac:dyDescent="0.25">
      <c r="A3918" s="52"/>
      <c r="C3918" s="185"/>
      <c r="D3918" s="76"/>
      <c r="E3918" s="76" t="str">
        <f>IF(D3918="","",IFERROR(VLOOKUP(D3918,Cadastro!$C$9:$D$1009,2,FALSE),"NOT FOUND"))</f>
        <v/>
      </c>
      <c r="F3918" s="94"/>
      <c r="G3918" s="76"/>
      <c r="H3918" s="81" t="str">
        <f>IFERROR(F3918*VLOOKUP(D3918,Saldo!$P$8:$U$1009,6,FALSE),"")</f>
        <v/>
      </c>
      <c r="I3918" s="78" t="str">
        <f>IFERROR(IF(D3918="","",VLOOKUP(D3918,Saldo!$P$8:$Q$1009,2,FALSE)),"")</f>
        <v/>
      </c>
      <c r="J3918" s="76"/>
      <c r="K3918" s="74" t="str">
        <f t="shared" si="61"/>
        <v/>
      </c>
    </row>
    <row r="3919" spans="1:11" ht="18.95" customHeight="1" x14ac:dyDescent="0.25">
      <c r="A3919" s="52"/>
      <c r="C3919" s="185"/>
      <c r="D3919" s="76"/>
      <c r="E3919" s="76" t="str">
        <f>IF(D3919="","",IFERROR(VLOOKUP(D3919,Cadastro!$C$9:$D$1009,2,FALSE),"NOT FOUND"))</f>
        <v/>
      </c>
      <c r="F3919" s="94"/>
      <c r="G3919" s="76"/>
      <c r="H3919" s="81" t="str">
        <f>IFERROR(F3919*VLOOKUP(D3919,Saldo!$P$8:$U$1009,6,FALSE),"")</f>
        <v/>
      </c>
      <c r="I3919" s="78" t="str">
        <f>IFERROR(IF(D3919="","",VLOOKUP(D3919,Saldo!$P$8:$Q$1009,2,FALSE)),"")</f>
        <v/>
      </c>
      <c r="J3919" s="76"/>
      <c r="K3919" s="74" t="str">
        <f t="shared" si="61"/>
        <v/>
      </c>
    </row>
    <row r="3920" spans="1:11" ht="18.95" customHeight="1" x14ac:dyDescent="0.25">
      <c r="A3920" s="52"/>
      <c r="C3920" s="185"/>
      <c r="D3920" s="76"/>
      <c r="E3920" s="76" t="str">
        <f>IF(D3920="","",IFERROR(VLOOKUP(D3920,Cadastro!$C$9:$D$1009,2,FALSE),"NOT FOUND"))</f>
        <v/>
      </c>
      <c r="F3920" s="94"/>
      <c r="G3920" s="76"/>
      <c r="H3920" s="81" t="str">
        <f>IFERROR(F3920*VLOOKUP(D3920,Saldo!$P$8:$U$1009,6,FALSE),"")</f>
        <v/>
      </c>
      <c r="I3920" s="78" t="str">
        <f>IFERROR(IF(D3920="","",VLOOKUP(D3920,Saldo!$P$8:$Q$1009,2,FALSE)),"")</f>
        <v/>
      </c>
      <c r="J3920" s="76"/>
      <c r="K3920" s="74" t="str">
        <f t="shared" si="61"/>
        <v/>
      </c>
    </row>
    <row r="3921" spans="1:11" ht="18.95" customHeight="1" x14ac:dyDescent="0.25">
      <c r="A3921" s="52"/>
      <c r="C3921" s="185"/>
      <c r="D3921" s="76"/>
      <c r="E3921" s="76" t="str">
        <f>IF(D3921="","",IFERROR(VLOOKUP(D3921,Cadastro!$C$9:$D$1009,2,FALSE),"NOT FOUND"))</f>
        <v/>
      </c>
      <c r="F3921" s="94"/>
      <c r="G3921" s="76"/>
      <c r="H3921" s="81" t="str">
        <f>IFERROR(F3921*VLOOKUP(D3921,Saldo!$P$8:$U$1009,6,FALSE),"")</f>
        <v/>
      </c>
      <c r="I3921" s="78" t="str">
        <f>IFERROR(IF(D3921="","",VLOOKUP(D3921,Saldo!$P$8:$Q$1009,2,FALSE)),"")</f>
        <v/>
      </c>
      <c r="J3921" s="76"/>
      <c r="K3921" s="74" t="str">
        <f t="shared" si="61"/>
        <v/>
      </c>
    </row>
    <row r="3922" spans="1:11" ht="18.95" customHeight="1" x14ac:dyDescent="0.25">
      <c r="A3922" s="52"/>
      <c r="C3922" s="185"/>
      <c r="D3922" s="76"/>
      <c r="E3922" s="76" t="str">
        <f>IF(D3922="","",IFERROR(VLOOKUP(D3922,Cadastro!$C$9:$D$1009,2,FALSE),"NOT FOUND"))</f>
        <v/>
      </c>
      <c r="F3922" s="94"/>
      <c r="G3922" s="76"/>
      <c r="H3922" s="81" t="str">
        <f>IFERROR(F3922*VLOOKUP(D3922,Saldo!$P$8:$U$1009,6,FALSE),"")</f>
        <v/>
      </c>
      <c r="I3922" s="78" t="str">
        <f>IFERROR(IF(D3922="","",VLOOKUP(D3922,Saldo!$P$8:$Q$1009,2,FALSE)),"")</f>
        <v/>
      </c>
      <c r="J3922" s="76"/>
      <c r="K3922" s="74" t="str">
        <f t="shared" si="61"/>
        <v/>
      </c>
    </row>
    <row r="3923" spans="1:11" ht="18.95" customHeight="1" x14ac:dyDescent="0.25">
      <c r="A3923" s="52"/>
      <c r="C3923" s="185"/>
      <c r="D3923" s="76"/>
      <c r="E3923" s="76" t="str">
        <f>IF(D3923="","",IFERROR(VLOOKUP(D3923,Cadastro!$C$9:$D$1009,2,FALSE),"NOT FOUND"))</f>
        <v/>
      </c>
      <c r="F3923" s="94"/>
      <c r="G3923" s="76"/>
      <c r="H3923" s="81" t="str">
        <f>IFERROR(F3923*VLOOKUP(D3923,Saldo!$P$8:$U$1009,6,FALSE),"")</f>
        <v/>
      </c>
      <c r="I3923" s="78" t="str">
        <f>IFERROR(IF(D3923="","",VLOOKUP(D3923,Saldo!$P$8:$Q$1009,2,FALSE)),"")</f>
        <v/>
      </c>
      <c r="J3923" s="76"/>
      <c r="K3923" s="74" t="str">
        <f t="shared" si="61"/>
        <v/>
      </c>
    </row>
    <row r="3924" spans="1:11" ht="18.95" customHeight="1" x14ac:dyDescent="0.25">
      <c r="A3924" s="52"/>
      <c r="C3924" s="185"/>
      <c r="D3924" s="76"/>
      <c r="E3924" s="76" t="str">
        <f>IF(D3924="","",IFERROR(VLOOKUP(D3924,Cadastro!$C$9:$D$1009,2,FALSE),"NOT FOUND"))</f>
        <v/>
      </c>
      <c r="F3924" s="94"/>
      <c r="G3924" s="76"/>
      <c r="H3924" s="81" t="str">
        <f>IFERROR(F3924*VLOOKUP(D3924,Saldo!$P$8:$U$1009,6,FALSE),"")</f>
        <v/>
      </c>
      <c r="I3924" s="78" t="str">
        <f>IFERROR(IF(D3924="","",VLOOKUP(D3924,Saldo!$P$8:$Q$1009,2,FALSE)),"")</f>
        <v/>
      </c>
      <c r="J3924" s="76"/>
      <c r="K3924" s="74" t="str">
        <f t="shared" si="61"/>
        <v/>
      </c>
    </row>
    <row r="3925" spans="1:11" ht="18.95" customHeight="1" x14ac:dyDescent="0.25">
      <c r="A3925" s="52"/>
      <c r="C3925" s="185"/>
      <c r="D3925" s="76"/>
      <c r="E3925" s="76" t="str">
        <f>IF(D3925="","",IFERROR(VLOOKUP(D3925,Cadastro!$C$9:$D$1009,2,FALSE),"NOT FOUND"))</f>
        <v/>
      </c>
      <c r="F3925" s="94"/>
      <c r="G3925" s="76"/>
      <c r="H3925" s="81" t="str">
        <f>IFERROR(F3925*VLOOKUP(D3925,Saldo!$P$8:$U$1009,6,FALSE),"")</f>
        <v/>
      </c>
      <c r="I3925" s="78" t="str">
        <f>IFERROR(IF(D3925="","",VLOOKUP(D3925,Saldo!$P$8:$Q$1009,2,FALSE)),"")</f>
        <v/>
      </c>
      <c r="J3925" s="76"/>
      <c r="K3925" s="74" t="str">
        <f t="shared" si="61"/>
        <v/>
      </c>
    </row>
    <row r="3926" spans="1:11" ht="18.95" customHeight="1" x14ac:dyDescent="0.25">
      <c r="A3926" s="52"/>
      <c r="C3926" s="185"/>
      <c r="D3926" s="76"/>
      <c r="E3926" s="76" t="str">
        <f>IF(D3926="","",IFERROR(VLOOKUP(D3926,Cadastro!$C$9:$D$1009,2,FALSE),"NOT FOUND"))</f>
        <v/>
      </c>
      <c r="F3926" s="94"/>
      <c r="G3926" s="76"/>
      <c r="H3926" s="81" t="str">
        <f>IFERROR(F3926*VLOOKUP(D3926,Saldo!$P$8:$U$1009,6,FALSE),"")</f>
        <v/>
      </c>
      <c r="I3926" s="78" t="str">
        <f>IFERROR(IF(D3926="","",VLOOKUP(D3926,Saldo!$P$8:$Q$1009,2,FALSE)),"")</f>
        <v/>
      </c>
      <c r="J3926" s="76"/>
      <c r="K3926" s="74" t="str">
        <f t="shared" si="61"/>
        <v/>
      </c>
    </row>
    <row r="3927" spans="1:11" ht="18.95" customHeight="1" x14ac:dyDescent="0.25">
      <c r="A3927" s="52"/>
      <c r="C3927" s="185"/>
      <c r="D3927" s="76"/>
      <c r="E3927" s="76" t="str">
        <f>IF(D3927="","",IFERROR(VLOOKUP(D3927,Cadastro!$C$9:$D$1009,2,FALSE),"NOT FOUND"))</f>
        <v/>
      </c>
      <c r="F3927" s="94"/>
      <c r="G3927" s="76"/>
      <c r="H3927" s="81" t="str">
        <f>IFERROR(F3927*VLOOKUP(D3927,Saldo!$P$8:$U$1009,6,FALSE),"")</f>
        <v/>
      </c>
      <c r="I3927" s="78" t="str">
        <f>IFERROR(IF(D3927="","",VLOOKUP(D3927,Saldo!$P$8:$Q$1009,2,FALSE)),"")</f>
        <v/>
      </c>
      <c r="J3927" s="76"/>
      <c r="K3927" s="74" t="str">
        <f t="shared" si="61"/>
        <v/>
      </c>
    </row>
    <row r="3928" spans="1:11" ht="18.95" customHeight="1" x14ac:dyDescent="0.25">
      <c r="A3928" s="52"/>
      <c r="C3928" s="185"/>
      <c r="D3928" s="76"/>
      <c r="E3928" s="76" t="str">
        <f>IF(D3928="","",IFERROR(VLOOKUP(D3928,Cadastro!$C$9:$D$1009,2,FALSE),"NOT FOUND"))</f>
        <v/>
      </c>
      <c r="F3928" s="94"/>
      <c r="G3928" s="76"/>
      <c r="H3928" s="81" t="str">
        <f>IFERROR(F3928*VLOOKUP(D3928,Saldo!$P$8:$U$1009,6,FALSE),"")</f>
        <v/>
      </c>
      <c r="I3928" s="78" t="str">
        <f>IFERROR(IF(D3928="","",VLOOKUP(D3928,Saldo!$P$8:$Q$1009,2,FALSE)),"")</f>
        <v/>
      </c>
      <c r="J3928" s="76"/>
      <c r="K3928" s="74" t="str">
        <f t="shared" si="61"/>
        <v/>
      </c>
    </row>
    <row r="3929" spans="1:11" ht="18.95" customHeight="1" x14ac:dyDescent="0.25">
      <c r="A3929" s="52"/>
      <c r="C3929" s="185"/>
      <c r="D3929" s="76"/>
      <c r="E3929" s="76" t="str">
        <f>IF(D3929="","",IFERROR(VLOOKUP(D3929,Cadastro!$C$9:$D$1009,2,FALSE),"NOT FOUND"))</f>
        <v/>
      </c>
      <c r="F3929" s="94"/>
      <c r="G3929" s="76"/>
      <c r="H3929" s="81" t="str">
        <f>IFERROR(F3929*VLOOKUP(D3929,Saldo!$P$8:$U$1009,6,FALSE),"")</f>
        <v/>
      </c>
      <c r="I3929" s="78" t="str">
        <f>IFERROR(IF(D3929="","",VLOOKUP(D3929,Saldo!$P$8:$Q$1009,2,FALSE)),"")</f>
        <v/>
      </c>
      <c r="J3929" s="76"/>
      <c r="K3929" s="74" t="str">
        <f t="shared" si="61"/>
        <v/>
      </c>
    </row>
    <row r="3930" spans="1:11" ht="18.95" customHeight="1" x14ac:dyDescent="0.25">
      <c r="A3930" s="52"/>
      <c r="C3930" s="185"/>
      <c r="D3930" s="76"/>
      <c r="E3930" s="76" t="str">
        <f>IF(D3930="","",IFERROR(VLOOKUP(D3930,Cadastro!$C$9:$D$1009,2,FALSE),"NOT FOUND"))</f>
        <v/>
      </c>
      <c r="F3930" s="94"/>
      <c r="G3930" s="76"/>
      <c r="H3930" s="81" t="str">
        <f>IFERROR(F3930*VLOOKUP(D3930,Saldo!$P$8:$U$1009,6,FALSE),"")</f>
        <v/>
      </c>
      <c r="I3930" s="78" t="str">
        <f>IFERROR(IF(D3930="","",VLOOKUP(D3930,Saldo!$P$8:$Q$1009,2,FALSE)),"")</f>
        <v/>
      </c>
      <c r="J3930" s="76"/>
      <c r="K3930" s="74" t="str">
        <f t="shared" si="61"/>
        <v/>
      </c>
    </row>
    <row r="3931" spans="1:11" ht="18.95" customHeight="1" x14ac:dyDescent="0.25">
      <c r="A3931" s="52"/>
      <c r="C3931" s="185"/>
      <c r="D3931" s="76"/>
      <c r="E3931" s="76" t="str">
        <f>IF(D3931="","",IFERROR(VLOOKUP(D3931,Cadastro!$C$9:$D$1009,2,FALSE),"NOT FOUND"))</f>
        <v/>
      </c>
      <c r="F3931" s="94"/>
      <c r="G3931" s="76"/>
      <c r="H3931" s="81" t="str">
        <f>IFERROR(F3931*VLOOKUP(D3931,Saldo!$P$8:$U$1009,6,FALSE),"")</f>
        <v/>
      </c>
      <c r="I3931" s="78" t="str">
        <f>IFERROR(IF(D3931="","",VLOOKUP(D3931,Saldo!$P$8:$Q$1009,2,FALSE)),"")</f>
        <v/>
      </c>
      <c r="J3931" s="76"/>
      <c r="K3931" s="74" t="str">
        <f t="shared" si="61"/>
        <v/>
      </c>
    </row>
    <row r="3932" spans="1:11" ht="18.95" customHeight="1" x14ac:dyDescent="0.25">
      <c r="A3932" s="52"/>
      <c r="C3932" s="185"/>
      <c r="D3932" s="76"/>
      <c r="E3932" s="76" t="str">
        <f>IF(D3932="","",IFERROR(VLOOKUP(D3932,Cadastro!$C$9:$D$1009,2,FALSE),"NOT FOUND"))</f>
        <v/>
      </c>
      <c r="F3932" s="94"/>
      <c r="G3932" s="76"/>
      <c r="H3932" s="81" t="str">
        <f>IFERROR(F3932*VLOOKUP(D3932,Saldo!$P$8:$U$1009,6,FALSE),"")</f>
        <v/>
      </c>
      <c r="I3932" s="78" t="str">
        <f>IFERROR(IF(D3932="","",VLOOKUP(D3932,Saldo!$P$8:$Q$1009,2,FALSE)),"")</f>
        <v/>
      </c>
      <c r="J3932" s="76"/>
      <c r="K3932" s="74" t="str">
        <f t="shared" si="61"/>
        <v/>
      </c>
    </row>
    <row r="3933" spans="1:11" ht="18.95" customHeight="1" x14ac:dyDescent="0.25">
      <c r="A3933" s="52"/>
      <c r="C3933" s="185"/>
      <c r="D3933" s="76"/>
      <c r="E3933" s="76" t="str">
        <f>IF(D3933="","",IFERROR(VLOOKUP(D3933,Cadastro!$C$9:$D$1009,2,FALSE),"NOT FOUND"))</f>
        <v/>
      </c>
      <c r="F3933" s="94"/>
      <c r="G3933" s="76"/>
      <c r="H3933" s="81" t="str">
        <f>IFERROR(F3933*VLOOKUP(D3933,Saldo!$P$8:$U$1009,6,FALSE),"")</f>
        <v/>
      </c>
      <c r="I3933" s="78" t="str">
        <f>IFERROR(IF(D3933="","",VLOOKUP(D3933,Saldo!$P$8:$Q$1009,2,FALSE)),"")</f>
        <v/>
      </c>
      <c r="J3933" s="76"/>
      <c r="K3933" s="74" t="str">
        <f t="shared" si="61"/>
        <v/>
      </c>
    </row>
    <row r="3934" spans="1:11" ht="18.95" customHeight="1" x14ac:dyDescent="0.25">
      <c r="A3934" s="52"/>
      <c r="C3934" s="185"/>
      <c r="D3934" s="76"/>
      <c r="E3934" s="76" t="str">
        <f>IF(D3934="","",IFERROR(VLOOKUP(D3934,Cadastro!$C$9:$D$1009,2,FALSE),"NOT FOUND"))</f>
        <v/>
      </c>
      <c r="F3934" s="94"/>
      <c r="G3934" s="76"/>
      <c r="H3934" s="81" t="str">
        <f>IFERROR(F3934*VLOOKUP(D3934,Saldo!$P$8:$U$1009,6,FALSE),"")</f>
        <v/>
      </c>
      <c r="I3934" s="78" t="str">
        <f>IFERROR(IF(D3934="","",VLOOKUP(D3934,Saldo!$P$8:$Q$1009,2,FALSE)),"")</f>
        <v/>
      </c>
      <c r="J3934" s="76"/>
      <c r="K3934" s="74" t="str">
        <f t="shared" si="61"/>
        <v/>
      </c>
    </row>
    <row r="3935" spans="1:11" ht="18.95" customHeight="1" x14ac:dyDescent="0.25">
      <c r="A3935" s="52"/>
      <c r="C3935" s="185"/>
      <c r="D3935" s="76"/>
      <c r="E3935" s="76" t="str">
        <f>IF(D3935="","",IFERROR(VLOOKUP(D3935,Cadastro!$C$9:$D$1009,2,FALSE),"NOT FOUND"))</f>
        <v/>
      </c>
      <c r="F3935" s="94"/>
      <c r="G3935" s="76"/>
      <c r="H3935" s="81" t="str">
        <f>IFERROR(F3935*VLOOKUP(D3935,Saldo!$P$8:$U$1009,6,FALSE),"")</f>
        <v/>
      </c>
      <c r="I3935" s="78" t="str">
        <f>IFERROR(IF(D3935="","",VLOOKUP(D3935,Saldo!$P$8:$Q$1009,2,FALSE)),"")</f>
        <v/>
      </c>
      <c r="J3935" s="76"/>
      <c r="K3935" s="74" t="str">
        <f t="shared" si="61"/>
        <v/>
      </c>
    </row>
    <row r="3936" spans="1:11" ht="18.95" customHeight="1" x14ac:dyDescent="0.25">
      <c r="A3936" s="52"/>
      <c r="C3936" s="185"/>
      <c r="D3936" s="76"/>
      <c r="E3936" s="76" t="str">
        <f>IF(D3936="","",IFERROR(VLOOKUP(D3936,Cadastro!$C$9:$D$1009,2,FALSE),"NOT FOUND"))</f>
        <v/>
      </c>
      <c r="F3936" s="94"/>
      <c r="G3936" s="76"/>
      <c r="H3936" s="81" t="str">
        <f>IFERROR(F3936*VLOOKUP(D3936,Saldo!$P$8:$U$1009,6,FALSE),"")</f>
        <v/>
      </c>
      <c r="I3936" s="78" t="str">
        <f>IFERROR(IF(D3936="","",VLOOKUP(D3936,Saldo!$P$8:$Q$1009,2,FALSE)),"")</f>
        <v/>
      </c>
      <c r="J3936" s="76"/>
      <c r="K3936" s="74" t="str">
        <f t="shared" si="61"/>
        <v/>
      </c>
    </row>
    <row r="3937" spans="1:11" ht="18.95" customHeight="1" x14ac:dyDescent="0.25">
      <c r="A3937" s="52"/>
      <c r="C3937" s="185"/>
      <c r="D3937" s="76"/>
      <c r="E3937" s="76" t="str">
        <f>IF(D3937="","",IFERROR(VLOOKUP(D3937,Cadastro!$C$9:$D$1009,2,FALSE),"NOT FOUND"))</f>
        <v/>
      </c>
      <c r="F3937" s="94"/>
      <c r="G3937" s="76"/>
      <c r="H3937" s="81" t="str">
        <f>IFERROR(F3937*VLOOKUP(D3937,Saldo!$P$8:$U$1009,6,FALSE),"")</f>
        <v/>
      </c>
      <c r="I3937" s="78" t="str">
        <f>IFERROR(IF(D3937="","",VLOOKUP(D3937,Saldo!$P$8:$Q$1009,2,FALSE)),"")</f>
        <v/>
      </c>
      <c r="J3937" s="76"/>
      <c r="K3937" s="74" t="str">
        <f t="shared" si="61"/>
        <v/>
      </c>
    </row>
    <row r="3938" spans="1:11" ht="18.95" customHeight="1" x14ac:dyDescent="0.25">
      <c r="A3938" s="52"/>
      <c r="C3938" s="185"/>
      <c r="D3938" s="76"/>
      <c r="E3938" s="76" t="str">
        <f>IF(D3938="","",IFERROR(VLOOKUP(D3938,Cadastro!$C$9:$D$1009,2,FALSE),"NOT FOUND"))</f>
        <v/>
      </c>
      <c r="F3938" s="94"/>
      <c r="G3938" s="76"/>
      <c r="H3938" s="81" t="str">
        <f>IFERROR(F3938*VLOOKUP(D3938,Saldo!$P$8:$U$1009,6,FALSE),"")</f>
        <v/>
      </c>
      <c r="I3938" s="78" t="str">
        <f>IFERROR(IF(D3938="","",VLOOKUP(D3938,Saldo!$P$8:$Q$1009,2,FALSE)),"")</f>
        <v/>
      </c>
      <c r="J3938" s="76"/>
      <c r="K3938" s="74" t="str">
        <f t="shared" si="61"/>
        <v/>
      </c>
    </row>
    <row r="3939" spans="1:11" ht="18.95" customHeight="1" x14ac:dyDescent="0.25">
      <c r="A3939" s="52"/>
      <c r="C3939" s="185"/>
      <c r="D3939" s="76"/>
      <c r="E3939" s="76" t="str">
        <f>IF(D3939="","",IFERROR(VLOOKUP(D3939,Cadastro!$C$9:$D$1009,2,FALSE),"NOT FOUND"))</f>
        <v/>
      </c>
      <c r="F3939" s="94"/>
      <c r="G3939" s="76"/>
      <c r="H3939" s="81" t="str">
        <f>IFERROR(F3939*VLOOKUP(D3939,Saldo!$P$8:$U$1009,6,FALSE),"")</f>
        <v/>
      </c>
      <c r="I3939" s="78" t="str">
        <f>IFERROR(IF(D3939="","",VLOOKUP(D3939,Saldo!$P$8:$Q$1009,2,FALSE)),"")</f>
        <v/>
      </c>
      <c r="J3939" s="76"/>
      <c r="K3939" s="74" t="str">
        <f t="shared" si="61"/>
        <v/>
      </c>
    </row>
    <row r="3940" spans="1:11" ht="18.95" customHeight="1" x14ac:dyDescent="0.25">
      <c r="A3940" s="52"/>
      <c r="C3940" s="185"/>
      <c r="D3940" s="76"/>
      <c r="E3940" s="76" t="str">
        <f>IF(D3940="","",IFERROR(VLOOKUP(D3940,Cadastro!$C$9:$D$1009,2,FALSE),"NOT FOUND"))</f>
        <v/>
      </c>
      <c r="F3940" s="94"/>
      <c r="G3940" s="76"/>
      <c r="H3940" s="81" t="str">
        <f>IFERROR(F3940*VLOOKUP(D3940,Saldo!$P$8:$U$1009,6,FALSE),"")</f>
        <v/>
      </c>
      <c r="I3940" s="78" t="str">
        <f>IFERROR(IF(D3940="","",VLOOKUP(D3940,Saldo!$P$8:$Q$1009,2,FALSE)),"")</f>
        <v/>
      </c>
      <c r="J3940" s="76"/>
      <c r="K3940" s="74" t="str">
        <f t="shared" si="61"/>
        <v/>
      </c>
    </row>
    <row r="3941" spans="1:11" ht="18.95" customHeight="1" x14ac:dyDescent="0.25">
      <c r="A3941" s="52"/>
      <c r="C3941" s="185"/>
      <c r="D3941" s="76"/>
      <c r="E3941" s="76" t="str">
        <f>IF(D3941="","",IFERROR(VLOOKUP(D3941,Cadastro!$C$9:$D$1009,2,FALSE),"NOT FOUND"))</f>
        <v/>
      </c>
      <c r="F3941" s="94"/>
      <c r="G3941" s="76"/>
      <c r="H3941" s="81" t="str">
        <f>IFERROR(F3941*VLOOKUP(D3941,Saldo!$P$8:$U$1009,6,FALSE),"")</f>
        <v/>
      </c>
      <c r="I3941" s="78" t="str">
        <f>IFERROR(IF(D3941="","",VLOOKUP(D3941,Saldo!$P$8:$Q$1009,2,FALSE)),"")</f>
        <v/>
      </c>
      <c r="J3941" s="76"/>
      <c r="K3941" s="74" t="str">
        <f t="shared" si="61"/>
        <v/>
      </c>
    </row>
    <row r="3942" spans="1:11" ht="18.95" customHeight="1" x14ac:dyDescent="0.25">
      <c r="A3942" s="52"/>
      <c r="C3942" s="185"/>
      <c r="D3942" s="76"/>
      <c r="E3942" s="76" t="str">
        <f>IF(D3942="","",IFERROR(VLOOKUP(D3942,Cadastro!$C$9:$D$1009,2,FALSE),"NOT FOUND"))</f>
        <v/>
      </c>
      <c r="F3942" s="94"/>
      <c r="G3942" s="76"/>
      <c r="H3942" s="81" t="str">
        <f>IFERROR(F3942*VLOOKUP(D3942,Saldo!$P$8:$U$1009,6,FALSE),"")</f>
        <v/>
      </c>
      <c r="I3942" s="78" t="str">
        <f>IFERROR(IF(D3942="","",VLOOKUP(D3942,Saldo!$P$8:$Q$1009,2,FALSE)),"")</f>
        <v/>
      </c>
      <c r="J3942" s="76"/>
      <c r="K3942" s="74" t="str">
        <f t="shared" si="61"/>
        <v/>
      </c>
    </row>
    <row r="3943" spans="1:11" ht="18.95" customHeight="1" x14ac:dyDescent="0.25">
      <c r="A3943" s="52"/>
      <c r="C3943" s="185"/>
      <c r="D3943" s="76"/>
      <c r="E3943" s="76" t="str">
        <f>IF(D3943="","",IFERROR(VLOOKUP(D3943,Cadastro!$C$9:$D$1009,2,FALSE),"NOT FOUND"))</f>
        <v/>
      </c>
      <c r="F3943" s="94"/>
      <c r="G3943" s="76"/>
      <c r="H3943" s="81" t="str">
        <f>IFERROR(F3943*VLOOKUP(D3943,Saldo!$P$8:$U$1009,6,FALSE),"")</f>
        <v/>
      </c>
      <c r="I3943" s="78" t="str">
        <f>IFERROR(IF(D3943="","",VLOOKUP(D3943,Saldo!$P$8:$Q$1009,2,FALSE)),"")</f>
        <v/>
      </c>
      <c r="J3943" s="76"/>
      <c r="K3943" s="74" t="str">
        <f t="shared" si="61"/>
        <v/>
      </c>
    </row>
    <row r="3944" spans="1:11" ht="18.95" customHeight="1" x14ac:dyDescent="0.25">
      <c r="A3944" s="52"/>
      <c r="C3944" s="185"/>
      <c r="D3944" s="76"/>
      <c r="E3944" s="76" t="str">
        <f>IF(D3944="","",IFERROR(VLOOKUP(D3944,Cadastro!$C$9:$D$1009,2,FALSE),"NOT FOUND"))</f>
        <v/>
      </c>
      <c r="F3944" s="94"/>
      <c r="G3944" s="76"/>
      <c r="H3944" s="81" t="str">
        <f>IFERROR(F3944*VLOOKUP(D3944,Saldo!$P$8:$U$1009,6,FALSE),"")</f>
        <v/>
      </c>
      <c r="I3944" s="78" t="str">
        <f>IFERROR(IF(D3944="","",VLOOKUP(D3944,Saldo!$P$8:$Q$1009,2,FALSE)),"")</f>
        <v/>
      </c>
      <c r="J3944" s="76"/>
      <c r="K3944" s="74" t="str">
        <f t="shared" si="61"/>
        <v/>
      </c>
    </row>
    <row r="3945" spans="1:11" ht="18.95" customHeight="1" x14ac:dyDescent="0.25">
      <c r="A3945" s="52"/>
      <c r="C3945" s="185"/>
      <c r="D3945" s="76"/>
      <c r="E3945" s="76" t="str">
        <f>IF(D3945="","",IFERROR(VLOOKUP(D3945,Cadastro!$C$9:$D$1009,2,FALSE),"NOT FOUND"))</f>
        <v/>
      </c>
      <c r="F3945" s="94"/>
      <c r="G3945" s="76"/>
      <c r="H3945" s="81" t="str">
        <f>IFERROR(F3945*VLOOKUP(D3945,Saldo!$P$8:$U$1009,6,FALSE),"")</f>
        <v/>
      </c>
      <c r="I3945" s="78" t="str">
        <f>IFERROR(IF(D3945="","",VLOOKUP(D3945,Saldo!$P$8:$Q$1009,2,FALSE)),"")</f>
        <v/>
      </c>
      <c r="J3945" s="76"/>
      <c r="K3945" s="74" t="str">
        <f t="shared" si="61"/>
        <v/>
      </c>
    </row>
    <row r="3946" spans="1:11" ht="18.95" customHeight="1" x14ac:dyDescent="0.25">
      <c r="A3946" s="52"/>
      <c r="C3946" s="185"/>
      <c r="D3946" s="76"/>
      <c r="E3946" s="76" t="str">
        <f>IF(D3946="","",IFERROR(VLOOKUP(D3946,Cadastro!$C$9:$D$1009,2,FALSE),"NOT FOUND"))</f>
        <v/>
      </c>
      <c r="F3946" s="94"/>
      <c r="G3946" s="76"/>
      <c r="H3946" s="81" t="str">
        <f>IFERROR(F3946*VLOOKUP(D3946,Saldo!$P$8:$U$1009,6,FALSE),"")</f>
        <v/>
      </c>
      <c r="I3946" s="78" t="str">
        <f>IFERROR(IF(D3946="","",VLOOKUP(D3946,Saldo!$P$8:$Q$1009,2,FALSE)),"")</f>
        <v/>
      </c>
      <c r="J3946" s="76"/>
      <c r="K3946" s="74" t="str">
        <f t="shared" si="61"/>
        <v/>
      </c>
    </row>
    <row r="3947" spans="1:11" ht="18.95" customHeight="1" x14ac:dyDescent="0.25">
      <c r="A3947" s="52"/>
      <c r="C3947" s="185"/>
      <c r="D3947" s="76"/>
      <c r="E3947" s="76" t="str">
        <f>IF(D3947="","",IFERROR(VLOOKUP(D3947,Cadastro!$C$9:$D$1009,2,FALSE),"NOT FOUND"))</f>
        <v/>
      </c>
      <c r="F3947" s="94"/>
      <c r="G3947" s="76"/>
      <c r="H3947" s="81" t="str">
        <f>IFERROR(F3947*VLOOKUP(D3947,Saldo!$P$8:$U$1009,6,FALSE),"")</f>
        <v/>
      </c>
      <c r="I3947" s="78" t="str">
        <f>IFERROR(IF(D3947="","",VLOOKUP(D3947,Saldo!$P$8:$Q$1009,2,FALSE)),"")</f>
        <v/>
      </c>
      <c r="J3947" s="76"/>
      <c r="K3947" s="74" t="str">
        <f t="shared" si="61"/>
        <v/>
      </c>
    </row>
    <row r="3948" spans="1:11" ht="18.95" customHeight="1" x14ac:dyDescent="0.25">
      <c r="A3948" s="52"/>
      <c r="C3948" s="185"/>
      <c r="D3948" s="76"/>
      <c r="E3948" s="76" t="str">
        <f>IF(D3948="","",IFERROR(VLOOKUP(D3948,Cadastro!$C$9:$D$1009,2,FALSE),"NOT FOUND"))</f>
        <v/>
      </c>
      <c r="F3948" s="94"/>
      <c r="G3948" s="76"/>
      <c r="H3948" s="81" t="str">
        <f>IFERROR(F3948*VLOOKUP(D3948,Saldo!$P$8:$U$1009,6,FALSE),"")</f>
        <v/>
      </c>
      <c r="I3948" s="78" t="str">
        <f>IFERROR(IF(D3948="","",VLOOKUP(D3948,Saldo!$P$8:$Q$1009,2,FALSE)),"")</f>
        <v/>
      </c>
      <c r="J3948" s="76"/>
      <c r="K3948" s="74" t="str">
        <f t="shared" si="61"/>
        <v/>
      </c>
    </row>
    <row r="3949" spans="1:11" ht="18.95" customHeight="1" x14ac:dyDescent="0.25">
      <c r="A3949" s="52"/>
      <c r="C3949" s="185"/>
      <c r="D3949" s="76"/>
      <c r="E3949" s="76" t="str">
        <f>IF(D3949="","",IFERROR(VLOOKUP(D3949,Cadastro!$C$9:$D$1009,2,FALSE),"NOT FOUND"))</f>
        <v/>
      </c>
      <c r="F3949" s="94"/>
      <c r="G3949" s="76"/>
      <c r="H3949" s="81" t="str">
        <f>IFERROR(F3949*VLOOKUP(D3949,Saldo!$P$8:$U$1009,6,FALSE),"")</f>
        <v/>
      </c>
      <c r="I3949" s="78" t="str">
        <f>IFERROR(IF(D3949="","",VLOOKUP(D3949,Saldo!$P$8:$Q$1009,2,FALSE)),"")</f>
        <v/>
      </c>
      <c r="J3949" s="76"/>
      <c r="K3949" s="74" t="str">
        <f t="shared" si="61"/>
        <v/>
      </c>
    </row>
    <row r="3950" spans="1:11" ht="18.95" customHeight="1" x14ac:dyDescent="0.25">
      <c r="A3950" s="52"/>
      <c r="C3950" s="185"/>
      <c r="D3950" s="76"/>
      <c r="E3950" s="76" t="str">
        <f>IF(D3950="","",IFERROR(VLOOKUP(D3950,Cadastro!$C$9:$D$1009,2,FALSE),"NOT FOUND"))</f>
        <v/>
      </c>
      <c r="F3950" s="94"/>
      <c r="G3950" s="76"/>
      <c r="H3950" s="81" t="str">
        <f>IFERROR(F3950*VLOOKUP(D3950,Saldo!$P$8:$U$1009,6,FALSE),"")</f>
        <v/>
      </c>
      <c r="I3950" s="78" t="str">
        <f>IFERROR(IF(D3950="","",VLOOKUP(D3950,Saldo!$P$8:$Q$1009,2,FALSE)),"")</f>
        <v/>
      </c>
      <c r="J3950" s="76"/>
      <c r="K3950" s="74" t="str">
        <f t="shared" si="61"/>
        <v/>
      </c>
    </row>
    <row r="3951" spans="1:11" ht="18.95" customHeight="1" x14ac:dyDescent="0.25">
      <c r="A3951" s="52"/>
      <c r="C3951" s="185"/>
      <c r="D3951" s="76"/>
      <c r="E3951" s="76" t="str">
        <f>IF(D3951="","",IFERROR(VLOOKUP(D3951,Cadastro!$C$9:$D$1009,2,FALSE),"NOT FOUND"))</f>
        <v/>
      </c>
      <c r="F3951" s="94"/>
      <c r="G3951" s="76"/>
      <c r="H3951" s="81" t="str">
        <f>IFERROR(F3951*VLOOKUP(D3951,Saldo!$P$8:$U$1009,6,FALSE),"")</f>
        <v/>
      </c>
      <c r="I3951" s="78" t="str">
        <f>IFERROR(IF(D3951="","",VLOOKUP(D3951,Saldo!$P$8:$Q$1009,2,FALSE)),"")</f>
        <v/>
      </c>
      <c r="J3951" s="76"/>
      <c r="K3951" s="74" t="str">
        <f t="shared" si="61"/>
        <v/>
      </c>
    </row>
    <row r="3952" spans="1:11" ht="18.95" customHeight="1" x14ac:dyDescent="0.25">
      <c r="A3952" s="52"/>
      <c r="C3952" s="185"/>
      <c r="D3952" s="76"/>
      <c r="E3952" s="76" t="str">
        <f>IF(D3952="","",IFERROR(VLOOKUP(D3952,Cadastro!$C$9:$D$1009,2,FALSE),"NOT FOUND"))</f>
        <v/>
      </c>
      <c r="F3952" s="94"/>
      <c r="G3952" s="76"/>
      <c r="H3952" s="81" t="str">
        <f>IFERROR(F3952*VLOOKUP(D3952,Saldo!$P$8:$U$1009,6,FALSE),"")</f>
        <v/>
      </c>
      <c r="I3952" s="78" t="str">
        <f>IFERROR(IF(D3952="","",VLOOKUP(D3952,Saldo!$P$8:$Q$1009,2,FALSE)),"")</f>
        <v/>
      </c>
      <c r="J3952" s="76"/>
      <c r="K3952" s="74" t="str">
        <f t="shared" si="61"/>
        <v/>
      </c>
    </row>
    <row r="3953" spans="1:11" ht="18.95" customHeight="1" x14ac:dyDescent="0.25">
      <c r="A3953" s="52"/>
      <c r="C3953" s="185"/>
      <c r="D3953" s="76"/>
      <c r="E3953" s="76" t="str">
        <f>IF(D3953="","",IFERROR(VLOOKUP(D3953,Cadastro!$C$9:$D$1009,2,FALSE),"NOT FOUND"))</f>
        <v/>
      </c>
      <c r="F3953" s="94"/>
      <c r="G3953" s="76"/>
      <c r="H3953" s="81" t="str">
        <f>IFERROR(F3953*VLOOKUP(D3953,Saldo!$P$8:$U$1009,6,FALSE),"")</f>
        <v/>
      </c>
      <c r="I3953" s="78" t="str">
        <f>IFERROR(IF(D3953="","",VLOOKUP(D3953,Saldo!$P$8:$Q$1009,2,FALSE)),"")</f>
        <v/>
      </c>
      <c r="J3953" s="76"/>
      <c r="K3953" s="74" t="str">
        <f t="shared" si="61"/>
        <v/>
      </c>
    </row>
    <row r="3954" spans="1:11" ht="18.95" customHeight="1" x14ac:dyDescent="0.25">
      <c r="A3954" s="52"/>
      <c r="C3954" s="185"/>
      <c r="D3954" s="76"/>
      <c r="E3954" s="76" t="str">
        <f>IF(D3954="","",IFERROR(VLOOKUP(D3954,Cadastro!$C$9:$D$1009,2,FALSE),"NOT FOUND"))</f>
        <v/>
      </c>
      <c r="F3954" s="94"/>
      <c r="G3954" s="76"/>
      <c r="H3954" s="81" t="str">
        <f>IFERROR(F3954*VLOOKUP(D3954,Saldo!$P$8:$U$1009,6,FALSE),"")</f>
        <v/>
      </c>
      <c r="I3954" s="78" t="str">
        <f>IFERROR(IF(D3954="","",VLOOKUP(D3954,Saldo!$P$8:$Q$1009,2,FALSE)),"")</f>
        <v/>
      </c>
      <c r="J3954" s="76"/>
      <c r="K3954" s="74" t="str">
        <f t="shared" si="61"/>
        <v/>
      </c>
    </row>
    <row r="3955" spans="1:11" ht="18.95" customHeight="1" x14ac:dyDescent="0.25">
      <c r="A3955" s="52"/>
      <c r="C3955" s="185"/>
      <c r="D3955" s="76"/>
      <c r="E3955" s="76" t="str">
        <f>IF(D3955="","",IFERROR(VLOOKUP(D3955,Cadastro!$C$9:$D$1009,2,FALSE),"NOT FOUND"))</f>
        <v/>
      </c>
      <c r="F3955" s="94"/>
      <c r="G3955" s="76"/>
      <c r="H3955" s="81" t="str">
        <f>IFERROR(F3955*VLOOKUP(D3955,Saldo!$P$8:$U$1009,6,FALSE),"")</f>
        <v/>
      </c>
      <c r="I3955" s="78" t="str">
        <f>IFERROR(IF(D3955="","",VLOOKUP(D3955,Saldo!$P$8:$Q$1009,2,FALSE)),"")</f>
        <v/>
      </c>
      <c r="J3955" s="76"/>
      <c r="K3955" s="74" t="str">
        <f t="shared" si="61"/>
        <v/>
      </c>
    </row>
    <row r="3956" spans="1:11" ht="18.95" customHeight="1" x14ac:dyDescent="0.25">
      <c r="A3956" s="52"/>
      <c r="C3956" s="185"/>
      <c r="D3956" s="76"/>
      <c r="E3956" s="76" t="str">
        <f>IF(D3956="","",IFERROR(VLOOKUP(D3956,Cadastro!$C$9:$D$1009,2,FALSE),"NOT FOUND"))</f>
        <v/>
      </c>
      <c r="F3956" s="94"/>
      <c r="G3956" s="76"/>
      <c r="H3956" s="81" t="str">
        <f>IFERROR(F3956*VLOOKUP(D3956,Saldo!$P$8:$U$1009,6,FALSE),"")</f>
        <v/>
      </c>
      <c r="I3956" s="78" t="str">
        <f>IFERROR(IF(D3956="","",VLOOKUP(D3956,Saldo!$P$8:$Q$1009,2,FALSE)),"")</f>
        <v/>
      </c>
      <c r="J3956" s="76"/>
      <c r="K3956" s="74" t="str">
        <f t="shared" si="61"/>
        <v/>
      </c>
    </row>
    <row r="3957" spans="1:11" ht="18.95" customHeight="1" x14ac:dyDescent="0.25">
      <c r="A3957" s="52"/>
      <c r="C3957" s="185"/>
      <c r="D3957" s="76"/>
      <c r="E3957" s="76" t="str">
        <f>IF(D3957="","",IFERROR(VLOOKUP(D3957,Cadastro!$C$9:$D$1009,2,FALSE),"NOT FOUND"))</f>
        <v/>
      </c>
      <c r="F3957" s="94"/>
      <c r="G3957" s="76"/>
      <c r="H3957" s="81" t="str">
        <f>IFERROR(F3957*VLOOKUP(D3957,Saldo!$P$8:$U$1009,6,FALSE),"")</f>
        <v/>
      </c>
      <c r="I3957" s="78" t="str">
        <f>IFERROR(IF(D3957="","",VLOOKUP(D3957,Saldo!$P$8:$Q$1009,2,FALSE)),"")</f>
        <v/>
      </c>
      <c r="J3957" s="76"/>
      <c r="K3957" s="74" t="str">
        <f t="shared" si="61"/>
        <v/>
      </c>
    </row>
    <row r="3958" spans="1:11" ht="18.95" customHeight="1" x14ac:dyDescent="0.25">
      <c r="A3958" s="52"/>
      <c r="C3958" s="185"/>
      <c r="D3958" s="76"/>
      <c r="E3958" s="76" t="str">
        <f>IF(D3958="","",IFERROR(VLOOKUP(D3958,Cadastro!$C$9:$D$1009,2,FALSE),"NOT FOUND"))</f>
        <v/>
      </c>
      <c r="F3958" s="94"/>
      <c r="G3958" s="76"/>
      <c r="H3958" s="81" t="str">
        <f>IFERROR(F3958*VLOOKUP(D3958,Saldo!$P$8:$U$1009,6,FALSE),"")</f>
        <v/>
      </c>
      <c r="I3958" s="78" t="str">
        <f>IFERROR(IF(D3958="","",VLOOKUP(D3958,Saldo!$P$8:$Q$1009,2,FALSE)),"")</f>
        <v/>
      </c>
      <c r="J3958" s="76"/>
      <c r="K3958" s="74" t="str">
        <f t="shared" si="61"/>
        <v/>
      </c>
    </row>
    <row r="3959" spans="1:11" ht="18.95" customHeight="1" x14ac:dyDescent="0.25">
      <c r="A3959" s="52"/>
      <c r="C3959" s="185"/>
      <c r="D3959" s="76"/>
      <c r="E3959" s="76" t="str">
        <f>IF(D3959="","",IFERROR(VLOOKUP(D3959,Cadastro!$C$9:$D$1009,2,FALSE),"NOT FOUND"))</f>
        <v/>
      </c>
      <c r="F3959" s="94"/>
      <c r="G3959" s="76"/>
      <c r="H3959" s="81" t="str">
        <f>IFERROR(F3959*VLOOKUP(D3959,Saldo!$P$8:$U$1009,6,FALSE),"")</f>
        <v/>
      </c>
      <c r="I3959" s="78" t="str">
        <f>IFERROR(IF(D3959="","",VLOOKUP(D3959,Saldo!$P$8:$Q$1009,2,FALSE)),"")</f>
        <v/>
      </c>
      <c r="J3959" s="76"/>
      <c r="K3959" s="74" t="str">
        <f t="shared" si="61"/>
        <v/>
      </c>
    </row>
    <row r="3960" spans="1:11" ht="18.95" customHeight="1" x14ac:dyDescent="0.25">
      <c r="A3960" s="52"/>
      <c r="C3960" s="185"/>
      <c r="D3960" s="76"/>
      <c r="E3960" s="76" t="str">
        <f>IF(D3960="","",IFERROR(VLOOKUP(D3960,Cadastro!$C$9:$D$1009,2,FALSE),"NOT FOUND"))</f>
        <v/>
      </c>
      <c r="F3960" s="94"/>
      <c r="G3960" s="76"/>
      <c r="H3960" s="81" t="str">
        <f>IFERROR(F3960*VLOOKUP(D3960,Saldo!$P$8:$U$1009,6,FALSE),"")</f>
        <v/>
      </c>
      <c r="I3960" s="78" t="str">
        <f>IFERROR(IF(D3960="","",VLOOKUP(D3960,Saldo!$P$8:$Q$1009,2,FALSE)),"")</f>
        <v/>
      </c>
      <c r="J3960" s="76"/>
      <c r="K3960" s="74" t="str">
        <f t="shared" si="61"/>
        <v/>
      </c>
    </row>
    <row r="3961" spans="1:11" ht="18.95" customHeight="1" x14ac:dyDescent="0.25">
      <c r="A3961" s="52"/>
      <c r="C3961" s="185"/>
      <c r="D3961" s="76"/>
      <c r="E3961" s="76" t="str">
        <f>IF(D3961="","",IFERROR(VLOOKUP(D3961,Cadastro!$C$9:$D$1009,2,FALSE),"NOT FOUND"))</f>
        <v/>
      </c>
      <c r="F3961" s="94"/>
      <c r="G3961" s="76"/>
      <c r="H3961" s="81" t="str">
        <f>IFERROR(F3961*VLOOKUP(D3961,Saldo!$P$8:$U$1009,6,FALSE),"")</f>
        <v/>
      </c>
      <c r="I3961" s="78" t="str">
        <f>IFERROR(IF(D3961="","",VLOOKUP(D3961,Saldo!$P$8:$Q$1009,2,FALSE)),"")</f>
        <v/>
      </c>
      <c r="J3961" s="76"/>
      <c r="K3961" s="74" t="str">
        <f t="shared" si="61"/>
        <v/>
      </c>
    </row>
    <row r="3962" spans="1:11" ht="18.95" customHeight="1" x14ac:dyDescent="0.25">
      <c r="A3962" s="52"/>
      <c r="C3962" s="185"/>
      <c r="D3962" s="76"/>
      <c r="E3962" s="76" t="str">
        <f>IF(D3962="","",IFERROR(VLOOKUP(D3962,Cadastro!$C$9:$D$1009,2,FALSE),"NOT FOUND"))</f>
        <v/>
      </c>
      <c r="F3962" s="94"/>
      <c r="G3962" s="76"/>
      <c r="H3962" s="81" t="str">
        <f>IFERROR(F3962*VLOOKUP(D3962,Saldo!$P$8:$U$1009,6,FALSE),"")</f>
        <v/>
      </c>
      <c r="I3962" s="78" t="str">
        <f>IFERROR(IF(D3962="","",VLOOKUP(D3962,Saldo!$P$8:$Q$1009,2,FALSE)),"")</f>
        <v/>
      </c>
      <c r="J3962" s="76"/>
      <c r="K3962" s="74" t="str">
        <f t="shared" si="61"/>
        <v/>
      </c>
    </row>
    <row r="3963" spans="1:11" ht="18.95" customHeight="1" x14ac:dyDescent="0.25">
      <c r="A3963" s="52"/>
      <c r="C3963" s="185"/>
      <c r="D3963" s="76"/>
      <c r="E3963" s="76" t="str">
        <f>IF(D3963="","",IFERROR(VLOOKUP(D3963,Cadastro!$C$9:$D$1009,2,FALSE),"NOT FOUND"))</f>
        <v/>
      </c>
      <c r="F3963" s="94"/>
      <c r="G3963" s="76"/>
      <c r="H3963" s="81" t="str">
        <f>IFERROR(F3963*VLOOKUP(D3963,Saldo!$P$8:$U$1009,6,FALSE),"")</f>
        <v/>
      </c>
      <c r="I3963" s="78" t="str">
        <f>IFERROR(IF(D3963="","",VLOOKUP(D3963,Saldo!$P$8:$Q$1009,2,FALSE)),"")</f>
        <v/>
      </c>
      <c r="J3963" s="76"/>
      <c r="K3963" s="74" t="str">
        <f t="shared" si="61"/>
        <v/>
      </c>
    </row>
    <row r="3964" spans="1:11" ht="18.95" customHeight="1" x14ac:dyDescent="0.25">
      <c r="A3964" s="52"/>
      <c r="C3964" s="185"/>
      <c r="D3964" s="76"/>
      <c r="E3964" s="76" t="str">
        <f>IF(D3964="","",IFERROR(VLOOKUP(D3964,Cadastro!$C$9:$D$1009,2,FALSE),"NOT FOUND"))</f>
        <v/>
      </c>
      <c r="F3964" s="94"/>
      <c r="G3964" s="76"/>
      <c r="H3964" s="81" t="str">
        <f>IFERROR(F3964*VLOOKUP(D3964,Saldo!$P$8:$U$1009,6,FALSE),"")</f>
        <v/>
      </c>
      <c r="I3964" s="78" t="str">
        <f>IFERROR(IF(D3964="","",VLOOKUP(D3964,Saldo!$P$8:$Q$1009,2,FALSE)),"")</f>
        <v/>
      </c>
      <c r="J3964" s="76"/>
      <c r="K3964" s="74" t="str">
        <f t="shared" si="61"/>
        <v/>
      </c>
    </row>
    <row r="3965" spans="1:11" ht="18.95" customHeight="1" x14ac:dyDescent="0.25">
      <c r="A3965" s="52"/>
      <c r="C3965" s="185"/>
      <c r="D3965" s="76"/>
      <c r="E3965" s="76" t="str">
        <f>IF(D3965="","",IFERROR(VLOOKUP(D3965,Cadastro!$C$9:$D$1009,2,FALSE),"NOT FOUND"))</f>
        <v/>
      </c>
      <c r="F3965" s="94"/>
      <c r="G3965" s="76"/>
      <c r="H3965" s="81" t="str">
        <f>IFERROR(F3965*VLOOKUP(D3965,Saldo!$P$8:$U$1009,6,FALSE),"")</f>
        <v/>
      </c>
      <c r="I3965" s="78" t="str">
        <f>IFERROR(IF(D3965="","",VLOOKUP(D3965,Saldo!$P$8:$Q$1009,2,FALSE)),"")</f>
        <v/>
      </c>
      <c r="J3965" s="76"/>
      <c r="K3965" s="74" t="str">
        <f t="shared" si="61"/>
        <v/>
      </c>
    </row>
    <row r="3966" spans="1:11" ht="18.95" customHeight="1" x14ac:dyDescent="0.25">
      <c r="A3966" s="52"/>
      <c r="C3966" s="185"/>
      <c r="D3966" s="76"/>
      <c r="E3966" s="76" t="str">
        <f>IF(D3966="","",IFERROR(VLOOKUP(D3966,Cadastro!$C$9:$D$1009,2,FALSE),"NOT FOUND"))</f>
        <v/>
      </c>
      <c r="F3966" s="94"/>
      <c r="G3966" s="76"/>
      <c r="H3966" s="81" t="str">
        <f>IFERROR(F3966*VLOOKUP(D3966,Saldo!$P$8:$U$1009,6,FALSE),"")</f>
        <v/>
      </c>
      <c r="I3966" s="78" t="str">
        <f>IFERROR(IF(D3966="","",VLOOKUP(D3966,Saldo!$P$8:$Q$1009,2,FALSE)),"")</f>
        <v/>
      </c>
      <c r="J3966" s="76"/>
      <c r="K3966" s="74" t="str">
        <f t="shared" si="61"/>
        <v/>
      </c>
    </row>
    <row r="3967" spans="1:11" ht="18.95" customHeight="1" x14ac:dyDescent="0.25">
      <c r="A3967" s="52"/>
      <c r="C3967" s="185"/>
      <c r="D3967" s="76"/>
      <c r="E3967" s="76" t="str">
        <f>IF(D3967="","",IFERROR(VLOOKUP(D3967,Cadastro!$C$9:$D$1009,2,FALSE),"NOT FOUND"))</f>
        <v/>
      </c>
      <c r="F3967" s="94"/>
      <c r="G3967" s="76"/>
      <c r="H3967" s="81" t="str">
        <f>IFERROR(F3967*VLOOKUP(D3967,Saldo!$P$8:$U$1009,6,FALSE),"")</f>
        <v/>
      </c>
      <c r="I3967" s="78" t="str">
        <f>IFERROR(IF(D3967="","",VLOOKUP(D3967,Saldo!$P$8:$Q$1009,2,FALSE)),"")</f>
        <v/>
      </c>
      <c r="J3967" s="76"/>
      <c r="K3967" s="74" t="str">
        <f t="shared" si="61"/>
        <v/>
      </c>
    </row>
    <row r="3968" spans="1:11" ht="18.95" customHeight="1" x14ac:dyDescent="0.25">
      <c r="A3968" s="52"/>
      <c r="C3968" s="185"/>
      <c r="D3968" s="76"/>
      <c r="E3968" s="76" t="str">
        <f>IF(D3968="","",IFERROR(VLOOKUP(D3968,Cadastro!$C$9:$D$1009,2,FALSE),"NOT FOUND"))</f>
        <v/>
      </c>
      <c r="F3968" s="94"/>
      <c r="G3968" s="76"/>
      <c r="H3968" s="81" t="str">
        <f>IFERROR(F3968*VLOOKUP(D3968,Saldo!$P$8:$U$1009,6,FALSE),"")</f>
        <v/>
      </c>
      <c r="I3968" s="78" t="str">
        <f>IFERROR(IF(D3968="","",VLOOKUP(D3968,Saldo!$P$8:$Q$1009,2,FALSE)),"")</f>
        <v/>
      </c>
      <c r="J3968" s="76"/>
      <c r="K3968" s="74" t="str">
        <f t="shared" si="61"/>
        <v/>
      </c>
    </row>
    <row r="3969" spans="1:11" ht="18.95" customHeight="1" x14ac:dyDescent="0.25">
      <c r="A3969" s="52"/>
      <c r="C3969" s="185"/>
      <c r="D3969" s="76"/>
      <c r="E3969" s="76" t="str">
        <f>IF(D3969="","",IFERROR(VLOOKUP(D3969,Cadastro!$C$9:$D$1009,2,FALSE),"NOT FOUND"))</f>
        <v/>
      </c>
      <c r="F3969" s="94"/>
      <c r="G3969" s="76"/>
      <c r="H3969" s="81" t="str">
        <f>IFERROR(F3969*VLOOKUP(D3969,Saldo!$P$8:$U$1009,6,FALSE),"")</f>
        <v/>
      </c>
      <c r="I3969" s="78" t="str">
        <f>IFERROR(IF(D3969="","",VLOOKUP(D3969,Saldo!$P$8:$Q$1009,2,FALSE)),"")</f>
        <v/>
      </c>
      <c r="J3969" s="76"/>
      <c r="K3969" s="74" t="str">
        <f t="shared" si="61"/>
        <v/>
      </c>
    </row>
    <row r="3970" spans="1:11" ht="18.95" customHeight="1" x14ac:dyDescent="0.25">
      <c r="A3970" s="52"/>
      <c r="C3970" s="185"/>
      <c r="D3970" s="76"/>
      <c r="E3970" s="76" t="str">
        <f>IF(D3970="","",IFERROR(VLOOKUP(D3970,Cadastro!$C$9:$D$1009,2,FALSE),"NOT FOUND"))</f>
        <v/>
      </c>
      <c r="F3970" s="94"/>
      <c r="G3970" s="76"/>
      <c r="H3970" s="81" t="str">
        <f>IFERROR(F3970*VLOOKUP(D3970,Saldo!$P$8:$U$1009,6,FALSE),"")</f>
        <v/>
      </c>
      <c r="I3970" s="78" t="str">
        <f>IFERROR(IF(D3970="","",VLOOKUP(D3970,Saldo!$P$8:$Q$1009,2,FALSE)),"")</f>
        <v/>
      </c>
      <c r="J3970" s="76"/>
      <c r="K3970" s="74" t="str">
        <f t="shared" si="61"/>
        <v/>
      </c>
    </row>
    <row r="3971" spans="1:11" ht="18.95" customHeight="1" x14ac:dyDescent="0.25">
      <c r="A3971" s="52"/>
      <c r="C3971" s="185"/>
      <c r="D3971" s="76"/>
      <c r="E3971" s="76" t="str">
        <f>IF(D3971="","",IFERROR(VLOOKUP(D3971,Cadastro!$C$9:$D$1009,2,FALSE),"NOT FOUND"))</f>
        <v/>
      </c>
      <c r="F3971" s="94"/>
      <c r="G3971" s="76"/>
      <c r="H3971" s="81" t="str">
        <f>IFERROR(F3971*VLOOKUP(D3971,Saldo!$P$8:$U$1009,6,FALSE),"")</f>
        <v/>
      </c>
      <c r="I3971" s="78" t="str">
        <f>IFERROR(IF(D3971="","",VLOOKUP(D3971,Saldo!$P$8:$Q$1009,2,FALSE)),"")</f>
        <v/>
      </c>
      <c r="J3971" s="76"/>
      <c r="K3971" s="74" t="str">
        <f t="shared" si="61"/>
        <v/>
      </c>
    </row>
    <row r="3972" spans="1:11" ht="18.95" customHeight="1" x14ac:dyDescent="0.25">
      <c r="A3972" s="52"/>
      <c r="C3972" s="185"/>
      <c r="D3972" s="76"/>
      <c r="E3972" s="76" t="str">
        <f>IF(D3972="","",IFERROR(VLOOKUP(D3972,Cadastro!$C$9:$D$1009,2,FALSE),"NOT FOUND"))</f>
        <v/>
      </c>
      <c r="F3972" s="94"/>
      <c r="G3972" s="76"/>
      <c r="H3972" s="81" t="str">
        <f>IFERROR(F3972*VLOOKUP(D3972,Saldo!$P$8:$U$1009,6,FALSE),"")</f>
        <v/>
      </c>
      <c r="I3972" s="78" t="str">
        <f>IFERROR(IF(D3972="","",VLOOKUP(D3972,Saldo!$P$8:$Q$1009,2,FALSE)),"")</f>
        <v/>
      </c>
      <c r="J3972" s="76"/>
      <c r="K3972" s="74" t="str">
        <f t="shared" si="61"/>
        <v/>
      </c>
    </row>
    <row r="3973" spans="1:11" ht="18.95" customHeight="1" x14ac:dyDescent="0.25">
      <c r="A3973" s="52"/>
      <c r="C3973" s="185"/>
      <c r="D3973" s="76"/>
      <c r="E3973" s="76" t="str">
        <f>IF(D3973="","",IFERROR(VLOOKUP(D3973,Cadastro!$C$9:$D$1009,2,FALSE),"NOT FOUND"))</f>
        <v/>
      </c>
      <c r="F3973" s="94"/>
      <c r="G3973" s="76"/>
      <c r="H3973" s="81" t="str">
        <f>IFERROR(F3973*VLOOKUP(D3973,Saldo!$P$8:$U$1009,6,FALSE),"")</f>
        <v/>
      </c>
      <c r="I3973" s="78" t="str">
        <f>IFERROR(IF(D3973="","",VLOOKUP(D3973,Saldo!$P$8:$Q$1009,2,FALSE)),"")</f>
        <v/>
      </c>
      <c r="J3973" s="76"/>
      <c r="K3973" s="74" t="str">
        <f t="shared" si="61"/>
        <v/>
      </c>
    </row>
    <row r="3974" spans="1:11" ht="18.95" customHeight="1" x14ac:dyDescent="0.25">
      <c r="A3974" s="52"/>
      <c r="C3974" s="185"/>
      <c r="D3974" s="76"/>
      <c r="E3974" s="76" t="str">
        <f>IF(D3974="","",IFERROR(VLOOKUP(D3974,Cadastro!$C$9:$D$1009,2,FALSE),"NOT FOUND"))</f>
        <v/>
      </c>
      <c r="F3974" s="94"/>
      <c r="G3974" s="76"/>
      <c r="H3974" s="81" t="str">
        <f>IFERROR(F3974*VLOOKUP(D3974,Saldo!$P$8:$U$1009,6,FALSE),"")</f>
        <v/>
      </c>
      <c r="I3974" s="78" t="str">
        <f>IFERROR(IF(D3974="","",VLOOKUP(D3974,Saldo!$P$8:$Q$1009,2,FALSE)),"")</f>
        <v/>
      </c>
      <c r="J3974" s="76"/>
      <c r="K3974" s="74" t="str">
        <f t="shared" si="61"/>
        <v/>
      </c>
    </row>
    <row r="3975" spans="1:11" ht="18.95" customHeight="1" x14ac:dyDescent="0.25">
      <c r="A3975" s="52"/>
      <c r="C3975" s="185"/>
      <c r="D3975" s="76"/>
      <c r="E3975" s="76" t="str">
        <f>IF(D3975="","",IFERROR(VLOOKUP(D3975,Cadastro!$C$9:$D$1009,2,FALSE),"NOT FOUND"))</f>
        <v/>
      </c>
      <c r="F3975" s="94"/>
      <c r="G3975" s="76"/>
      <c r="H3975" s="81" t="str">
        <f>IFERROR(F3975*VLOOKUP(D3975,Saldo!$P$8:$U$1009,6,FALSE),"")</f>
        <v/>
      </c>
      <c r="I3975" s="78" t="str">
        <f>IFERROR(IF(D3975="","",VLOOKUP(D3975,Saldo!$P$8:$Q$1009,2,FALSE)),"")</f>
        <v/>
      </c>
      <c r="J3975" s="76"/>
      <c r="K3975" s="74" t="str">
        <f t="shared" si="61"/>
        <v/>
      </c>
    </row>
    <row r="3976" spans="1:11" ht="18.95" customHeight="1" x14ac:dyDescent="0.25">
      <c r="A3976" s="52"/>
      <c r="C3976" s="185"/>
      <c r="D3976" s="76"/>
      <c r="E3976" s="76" t="str">
        <f>IF(D3976="","",IFERROR(VLOOKUP(D3976,Cadastro!$C$9:$D$1009,2,FALSE),"NOT FOUND"))</f>
        <v/>
      </c>
      <c r="F3976" s="94"/>
      <c r="G3976" s="76"/>
      <c r="H3976" s="81" t="str">
        <f>IFERROR(F3976*VLOOKUP(D3976,Saldo!$P$8:$U$1009,6,FALSE),"")</f>
        <v/>
      </c>
      <c r="I3976" s="78" t="str">
        <f>IFERROR(IF(D3976="","",VLOOKUP(D3976,Saldo!$P$8:$Q$1009,2,FALSE)),"")</f>
        <v/>
      </c>
      <c r="J3976" s="76"/>
      <c r="K3976" s="74" t="str">
        <f t="shared" si="61"/>
        <v/>
      </c>
    </row>
    <row r="3977" spans="1:11" ht="18.95" customHeight="1" x14ac:dyDescent="0.25">
      <c r="A3977" s="52"/>
      <c r="C3977" s="185"/>
      <c r="D3977" s="76"/>
      <c r="E3977" s="76" t="str">
        <f>IF(D3977="","",IFERROR(VLOOKUP(D3977,Cadastro!$C$9:$D$1009,2,FALSE),"NOT FOUND"))</f>
        <v/>
      </c>
      <c r="F3977" s="94"/>
      <c r="G3977" s="76"/>
      <c r="H3977" s="81" t="str">
        <f>IFERROR(F3977*VLOOKUP(D3977,Saldo!$P$8:$U$1009,6,FALSE),"")</f>
        <v/>
      </c>
      <c r="I3977" s="78" t="str">
        <f>IFERROR(IF(D3977="","",VLOOKUP(D3977,Saldo!$P$8:$Q$1009,2,FALSE)),"")</f>
        <v/>
      </c>
      <c r="J3977" s="76"/>
      <c r="K3977" s="74" t="str">
        <f t="shared" si="61"/>
        <v/>
      </c>
    </row>
    <row r="3978" spans="1:11" ht="18.95" customHeight="1" x14ac:dyDescent="0.25">
      <c r="A3978" s="52"/>
      <c r="C3978" s="185"/>
      <c r="D3978" s="76"/>
      <c r="E3978" s="76" t="str">
        <f>IF(D3978="","",IFERROR(VLOOKUP(D3978,Cadastro!$C$9:$D$1009,2,FALSE),"NOT FOUND"))</f>
        <v/>
      </c>
      <c r="F3978" s="94"/>
      <c r="G3978" s="76"/>
      <c r="H3978" s="81" t="str">
        <f>IFERROR(F3978*VLOOKUP(D3978,Saldo!$P$8:$U$1009,6,FALSE),"")</f>
        <v/>
      </c>
      <c r="I3978" s="78" t="str">
        <f>IFERROR(IF(D3978="","",VLOOKUP(D3978,Saldo!$P$8:$Q$1009,2,FALSE)),"")</f>
        <v/>
      </c>
      <c r="J3978" s="76"/>
      <c r="K3978" s="74" t="str">
        <f t="shared" ref="K3978:K4041" si="62">IF(C3978="","",MONTH(C3978))</f>
        <v/>
      </c>
    </row>
    <row r="3979" spans="1:11" ht="18.95" customHeight="1" x14ac:dyDescent="0.25">
      <c r="A3979" s="52"/>
      <c r="C3979" s="185"/>
      <c r="D3979" s="76"/>
      <c r="E3979" s="76" t="str">
        <f>IF(D3979="","",IFERROR(VLOOKUP(D3979,Cadastro!$C$9:$D$1009,2,FALSE),"NOT FOUND"))</f>
        <v/>
      </c>
      <c r="F3979" s="94"/>
      <c r="G3979" s="76"/>
      <c r="H3979" s="81" t="str">
        <f>IFERROR(F3979*VLOOKUP(D3979,Saldo!$P$8:$U$1009,6,FALSE),"")</f>
        <v/>
      </c>
      <c r="I3979" s="78" t="str">
        <f>IFERROR(IF(D3979="","",VLOOKUP(D3979,Saldo!$P$8:$Q$1009,2,FALSE)),"")</f>
        <v/>
      </c>
      <c r="J3979" s="76"/>
      <c r="K3979" s="74" t="str">
        <f t="shared" si="62"/>
        <v/>
      </c>
    </row>
    <row r="3980" spans="1:11" ht="18.95" customHeight="1" x14ac:dyDescent="0.25">
      <c r="A3980" s="52"/>
      <c r="C3980" s="185"/>
      <c r="D3980" s="76"/>
      <c r="E3980" s="76" t="str">
        <f>IF(D3980="","",IFERROR(VLOOKUP(D3980,Cadastro!$C$9:$D$1009,2,FALSE),"NOT FOUND"))</f>
        <v/>
      </c>
      <c r="F3980" s="94"/>
      <c r="G3980" s="76"/>
      <c r="H3980" s="81" t="str">
        <f>IFERROR(F3980*VLOOKUP(D3980,Saldo!$P$8:$U$1009,6,FALSE),"")</f>
        <v/>
      </c>
      <c r="I3980" s="78" t="str">
        <f>IFERROR(IF(D3980="","",VLOOKUP(D3980,Saldo!$P$8:$Q$1009,2,FALSE)),"")</f>
        <v/>
      </c>
      <c r="J3980" s="76"/>
      <c r="K3980" s="74" t="str">
        <f t="shared" si="62"/>
        <v/>
      </c>
    </row>
    <row r="3981" spans="1:11" ht="18.95" customHeight="1" x14ac:dyDescent="0.25">
      <c r="A3981" s="52"/>
      <c r="C3981" s="185"/>
      <c r="D3981" s="76"/>
      <c r="E3981" s="76" t="str">
        <f>IF(D3981="","",IFERROR(VLOOKUP(D3981,Cadastro!$C$9:$D$1009,2,FALSE),"NOT FOUND"))</f>
        <v/>
      </c>
      <c r="F3981" s="94"/>
      <c r="G3981" s="76"/>
      <c r="H3981" s="81" t="str">
        <f>IFERROR(F3981*VLOOKUP(D3981,Saldo!$P$8:$U$1009,6,FALSE),"")</f>
        <v/>
      </c>
      <c r="I3981" s="78" t="str">
        <f>IFERROR(IF(D3981="","",VLOOKUP(D3981,Saldo!$P$8:$Q$1009,2,FALSE)),"")</f>
        <v/>
      </c>
      <c r="J3981" s="76"/>
      <c r="K3981" s="74" t="str">
        <f t="shared" si="62"/>
        <v/>
      </c>
    </row>
    <row r="3982" spans="1:11" ht="18.95" customHeight="1" x14ac:dyDescent="0.25">
      <c r="A3982" s="52"/>
      <c r="C3982" s="185"/>
      <c r="D3982" s="76"/>
      <c r="E3982" s="76" t="str">
        <f>IF(D3982="","",IFERROR(VLOOKUP(D3982,Cadastro!$C$9:$D$1009,2,FALSE),"NOT FOUND"))</f>
        <v/>
      </c>
      <c r="F3982" s="94"/>
      <c r="G3982" s="76"/>
      <c r="H3982" s="81" t="str">
        <f>IFERROR(F3982*VLOOKUP(D3982,Saldo!$P$8:$U$1009,6,FALSE),"")</f>
        <v/>
      </c>
      <c r="I3982" s="78" t="str">
        <f>IFERROR(IF(D3982="","",VLOOKUP(D3982,Saldo!$P$8:$Q$1009,2,FALSE)),"")</f>
        <v/>
      </c>
      <c r="J3982" s="76"/>
      <c r="K3982" s="74" t="str">
        <f t="shared" si="62"/>
        <v/>
      </c>
    </row>
    <row r="3983" spans="1:11" ht="18.95" customHeight="1" x14ac:dyDescent="0.25">
      <c r="A3983" s="52"/>
      <c r="C3983" s="185"/>
      <c r="D3983" s="76"/>
      <c r="E3983" s="76" t="str">
        <f>IF(D3983="","",IFERROR(VLOOKUP(D3983,Cadastro!$C$9:$D$1009,2,FALSE),"NOT FOUND"))</f>
        <v/>
      </c>
      <c r="F3983" s="94"/>
      <c r="G3983" s="76"/>
      <c r="H3983" s="81" t="str">
        <f>IFERROR(F3983*VLOOKUP(D3983,Saldo!$P$8:$U$1009,6,FALSE),"")</f>
        <v/>
      </c>
      <c r="I3983" s="78" t="str">
        <f>IFERROR(IF(D3983="","",VLOOKUP(D3983,Saldo!$P$8:$Q$1009,2,FALSE)),"")</f>
        <v/>
      </c>
      <c r="J3983" s="76"/>
      <c r="K3983" s="74" t="str">
        <f t="shared" si="62"/>
        <v/>
      </c>
    </row>
    <row r="3984" spans="1:11" ht="18.95" customHeight="1" x14ac:dyDescent="0.25">
      <c r="A3984" s="52"/>
      <c r="C3984" s="185"/>
      <c r="D3984" s="76"/>
      <c r="E3984" s="76" t="str">
        <f>IF(D3984="","",IFERROR(VLOOKUP(D3984,Cadastro!$C$9:$D$1009,2,FALSE),"NOT FOUND"))</f>
        <v/>
      </c>
      <c r="F3984" s="94"/>
      <c r="G3984" s="76"/>
      <c r="H3984" s="81" t="str">
        <f>IFERROR(F3984*VLOOKUP(D3984,Saldo!$P$8:$U$1009,6,FALSE),"")</f>
        <v/>
      </c>
      <c r="I3984" s="78" t="str">
        <f>IFERROR(IF(D3984="","",VLOOKUP(D3984,Saldo!$P$8:$Q$1009,2,FALSE)),"")</f>
        <v/>
      </c>
      <c r="J3984" s="76"/>
      <c r="K3984" s="74" t="str">
        <f t="shared" si="62"/>
        <v/>
      </c>
    </row>
    <row r="3985" spans="1:11" ht="18.95" customHeight="1" x14ac:dyDescent="0.25">
      <c r="A3985" s="52"/>
      <c r="C3985" s="185"/>
      <c r="D3985" s="76"/>
      <c r="E3985" s="76" t="str">
        <f>IF(D3985="","",IFERROR(VLOOKUP(D3985,Cadastro!$C$9:$D$1009,2,FALSE),"NOT FOUND"))</f>
        <v/>
      </c>
      <c r="F3985" s="94"/>
      <c r="G3985" s="76"/>
      <c r="H3985" s="81" t="str">
        <f>IFERROR(F3985*VLOOKUP(D3985,Saldo!$P$8:$U$1009,6,FALSE),"")</f>
        <v/>
      </c>
      <c r="I3985" s="78" t="str">
        <f>IFERROR(IF(D3985="","",VLOOKUP(D3985,Saldo!$P$8:$Q$1009,2,FALSE)),"")</f>
        <v/>
      </c>
      <c r="J3985" s="76"/>
      <c r="K3985" s="74" t="str">
        <f t="shared" si="62"/>
        <v/>
      </c>
    </row>
    <row r="3986" spans="1:11" ht="18.95" customHeight="1" x14ac:dyDescent="0.25">
      <c r="A3986" s="52"/>
      <c r="C3986" s="185"/>
      <c r="D3986" s="76"/>
      <c r="E3986" s="76" t="str">
        <f>IF(D3986="","",IFERROR(VLOOKUP(D3986,Cadastro!$C$9:$D$1009,2,FALSE),"NOT FOUND"))</f>
        <v/>
      </c>
      <c r="F3986" s="94"/>
      <c r="G3986" s="76"/>
      <c r="H3986" s="81" t="str">
        <f>IFERROR(F3986*VLOOKUP(D3986,Saldo!$P$8:$U$1009,6,FALSE),"")</f>
        <v/>
      </c>
      <c r="I3986" s="78" t="str">
        <f>IFERROR(IF(D3986="","",VLOOKUP(D3986,Saldo!$P$8:$Q$1009,2,FALSE)),"")</f>
        <v/>
      </c>
      <c r="J3986" s="76"/>
      <c r="K3986" s="74" t="str">
        <f t="shared" si="62"/>
        <v/>
      </c>
    </row>
    <row r="3987" spans="1:11" ht="18.95" customHeight="1" x14ac:dyDescent="0.25">
      <c r="A3987" s="52"/>
      <c r="C3987" s="185"/>
      <c r="D3987" s="76"/>
      <c r="E3987" s="76" t="str">
        <f>IF(D3987="","",IFERROR(VLOOKUP(D3987,Cadastro!$C$9:$D$1009,2,FALSE),"NOT FOUND"))</f>
        <v/>
      </c>
      <c r="F3987" s="94"/>
      <c r="G3987" s="76"/>
      <c r="H3987" s="81" t="str">
        <f>IFERROR(F3987*VLOOKUP(D3987,Saldo!$P$8:$U$1009,6,FALSE),"")</f>
        <v/>
      </c>
      <c r="I3987" s="78" t="str">
        <f>IFERROR(IF(D3987="","",VLOOKUP(D3987,Saldo!$P$8:$Q$1009,2,FALSE)),"")</f>
        <v/>
      </c>
      <c r="J3987" s="76"/>
      <c r="K3987" s="74" t="str">
        <f t="shared" si="62"/>
        <v/>
      </c>
    </row>
    <row r="3988" spans="1:11" ht="18.95" customHeight="1" x14ac:dyDescent="0.25">
      <c r="A3988" s="52"/>
      <c r="C3988" s="185"/>
      <c r="D3988" s="76"/>
      <c r="E3988" s="76" t="str">
        <f>IF(D3988="","",IFERROR(VLOOKUP(D3988,Cadastro!$C$9:$D$1009,2,FALSE),"NOT FOUND"))</f>
        <v/>
      </c>
      <c r="F3988" s="94"/>
      <c r="G3988" s="76"/>
      <c r="H3988" s="81" t="str">
        <f>IFERROR(F3988*VLOOKUP(D3988,Saldo!$P$8:$U$1009,6,FALSE),"")</f>
        <v/>
      </c>
      <c r="I3988" s="78" t="str">
        <f>IFERROR(IF(D3988="","",VLOOKUP(D3988,Saldo!$P$8:$Q$1009,2,FALSE)),"")</f>
        <v/>
      </c>
      <c r="J3988" s="76"/>
      <c r="K3988" s="74" t="str">
        <f t="shared" si="62"/>
        <v/>
      </c>
    </row>
    <row r="3989" spans="1:11" ht="18.95" customHeight="1" x14ac:dyDescent="0.25">
      <c r="A3989" s="52"/>
      <c r="C3989" s="185"/>
      <c r="D3989" s="76"/>
      <c r="E3989" s="76" t="str">
        <f>IF(D3989="","",IFERROR(VLOOKUP(D3989,Cadastro!$C$9:$D$1009,2,FALSE),"NOT FOUND"))</f>
        <v/>
      </c>
      <c r="F3989" s="94"/>
      <c r="G3989" s="76"/>
      <c r="H3989" s="81" t="str">
        <f>IFERROR(F3989*VLOOKUP(D3989,Saldo!$P$8:$U$1009,6,FALSE),"")</f>
        <v/>
      </c>
      <c r="I3989" s="78" t="str">
        <f>IFERROR(IF(D3989="","",VLOOKUP(D3989,Saldo!$P$8:$Q$1009,2,FALSE)),"")</f>
        <v/>
      </c>
      <c r="J3989" s="76"/>
      <c r="K3989" s="74" t="str">
        <f t="shared" si="62"/>
        <v/>
      </c>
    </row>
    <row r="3990" spans="1:11" ht="18.95" customHeight="1" x14ac:dyDescent="0.25">
      <c r="A3990" s="52"/>
      <c r="C3990" s="185"/>
      <c r="D3990" s="76"/>
      <c r="E3990" s="76" t="str">
        <f>IF(D3990="","",IFERROR(VLOOKUP(D3990,Cadastro!$C$9:$D$1009,2,FALSE),"NOT FOUND"))</f>
        <v/>
      </c>
      <c r="F3990" s="94"/>
      <c r="G3990" s="76"/>
      <c r="H3990" s="81" t="str">
        <f>IFERROR(F3990*VLOOKUP(D3990,Saldo!$P$8:$U$1009,6,FALSE),"")</f>
        <v/>
      </c>
      <c r="I3990" s="78" t="str">
        <f>IFERROR(IF(D3990="","",VLOOKUP(D3990,Saldo!$P$8:$Q$1009,2,FALSE)),"")</f>
        <v/>
      </c>
      <c r="J3990" s="76"/>
      <c r="K3990" s="74" t="str">
        <f t="shared" si="62"/>
        <v/>
      </c>
    </row>
    <row r="3991" spans="1:11" ht="18.95" customHeight="1" x14ac:dyDescent="0.25">
      <c r="A3991" s="52"/>
      <c r="C3991" s="185"/>
      <c r="D3991" s="76"/>
      <c r="E3991" s="76" t="str">
        <f>IF(D3991="","",IFERROR(VLOOKUP(D3991,Cadastro!$C$9:$D$1009,2,FALSE),"NOT FOUND"))</f>
        <v/>
      </c>
      <c r="F3991" s="94"/>
      <c r="G3991" s="76"/>
      <c r="H3991" s="81" t="str">
        <f>IFERROR(F3991*VLOOKUP(D3991,Saldo!$P$8:$U$1009,6,FALSE),"")</f>
        <v/>
      </c>
      <c r="I3991" s="78" t="str">
        <f>IFERROR(IF(D3991="","",VLOOKUP(D3991,Saldo!$P$8:$Q$1009,2,FALSE)),"")</f>
        <v/>
      </c>
      <c r="J3991" s="76"/>
      <c r="K3991" s="74" t="str">
        <f t="shared" si="62"/>
        <v/>
      </c>
    </row>
    <row r="3992" spans="1:11" ht="18.95" customHeight="1" x14ac:dyDescent="0.25">
      <c r="A3992" s="52"/>
      <c r="C3992" s="185"/>
      <c r="D3992" s="76"/>
      <c r="E3992" s="76" t="str">
        <f>IF(D3992="","",IFERROR(VLOOKUP(D3992,Cadastro!$C$9:$D$1009,2,FALSE),"NOT FOUND"))</f>
        <v/>
      </c>
      <c r="F3992" s="94"/>
      <c r="G3992" s="76"/>
      <c r="H3992" s="81" t="str">
        <f>IFERROR(F3992*VLOOKUP(D3992,Saldo!$P$8:$U$1009,6,FALSE),"")</f>
        <v/>
      </c>
      <c r="I3992" s="78" t="str">
        <f>IFERROR(IF(D3992="","",VLOOKUP(D3992,Saldo!$P$8:$Q$1009,2,FALSE)),"")</f>
        <v/>
      </c>
      <c r="J3992" s="76"/>
      <c r="K3992" s="74" t="str">
        <f t="shared" si="62"/>
        <v/>
      </c>
    </row>
    <row r="3993" spans="1:11" ht="18.95" customHeight="1" x14ac:dyDescent="0.25">
      <c r="A3993" s="52"/>
      <c r="C3993" s="185"/>
      <c r="D3993" s="76"/>
      <c r="E3993" s="76" t="str">
        <f>IF(D3993="","",IFERROR(VLOOKUP(D3993,Cadastro!$C$9:$D$1009,2,FALSE),"NOT FOUND"))</f>
        <v/>
      </c>
      <c r="F3993" s="94"/>
      <c r="G3993" s="76"/>
      <c r="H3993" s="81" t="str">
        <f>IFERROR(F3993*VLOOKUP(D3993,Saldo!$P$8:$U$1009,6,FALSE),"")</f>
        <v/>
      </c>
      <c r="I3993" s="78" t="str">
        <f>IFERROR(IF(D3993="","",VLOOKUP(D3993,Saldo!$P$8:$Q$1009,2,FALSE)),"")</f>
        <v/>
      </c>
      <c r="J3993" s="76"/>
      <c r="K3993" s="74" t="str">
        <f t="shared" si="62"/>
        <v/>
      </c>
    </row>
    <row r="3994" spans="1:11" ht="18.95" customHeight="1" x14ac:dyDescent="0.25">
      <c r="A3994" s="52"/>
      <c r="C3994" s="185"/>
      <c r="D3994" s="76"/>
      <c r="E3994" s="76" t="str">
        <f>IF(D3994="","",IFERROR(VLOOKUP(D3994,Cadastro!$C$9:$D$1009,2,FALSE),"NOT FOUND"))</f>
        <v/>
      </c>
      <c r="F3994" s="94"/>
      <c r="G3994" s="76"/>
      <c r="H3994" s="81" t="str">
        <f>IFERROR(F3994*VLOOKUP(D3994,Saldo!$P$8:$U$1009,6,FALSE),"")</f>
        <v/>
      </c>
      <c r="I3994" s="78" t="str">
        <f>IFERROR(IF(D3994="","",VLOOKUP(D3994,Saldo!$P$8:$Q$1009,2,FALSE)),"")</f>
        <v/>
      </c>
      <c r="J3994" s="76"/>
      <c r="K3994" s="74" t="str">
        <f t="shared" si="62"/>
        <v/>
      </c>
    </row>
    <row r="3995" spans="1:11" ht="18.95" customHeight="1" x14ac:dyDescent="0.25">
      <c r="A3995" s="52"/>
      <c r="C3995" s="185"/>
      <c r="D3995" s="76"/>
      <c r="E3995" s="76" t="str">
        <f>IF(D3995="","",IFERROR(VLOOKUP(D3995,Cadastro!$C$9:$D$1009,2,FALSE),"NOT FOUND"))</f>
        <v/>
      </c>
      <c r="F3995" s="94"/>
      <c r="G3995" s="76"/>
      <c r="H3995" s="81" t="str">
        <f>IFERROR(F3995*VLOOKUP(D3995,Saldo!$P$8:$U$1009,6,FALSE),"")</f>
        <v/>
      </c>
      <c r="I3995" s="78" t="str">
        <f>IFERROR(IF(D3995="","",VLOOKUP(D3995,Saldo!$P$8:$Q$1009,2,FALSE)),"")</f>
        <v/>
      </c>
      <c r="J3995" s="76"/>
      <c r="K3995" s="74" t="str">
        <f t="shared" si="62"/>
        <v/>
      </c>
    </row>
    <row r="3996" spans="1:11" ht="18.95" customHeight="1" x14ac:dyDescent="0.25">
      <c r="A3996" s="52"/>
      <c r="C3996" s="185"/>
      <c r="D3996" s="76"/>
      <c r="E3996" s="76" t="str">
        <f>IF(D3996="","",IFERROR(VLOOKUP(D3996,Cadastro!$C$9:$D$1009,2,FALSE),"NOT FOUND"))</f>
        <v/>
      </c>
      <c r="F3996" s="94"/>
      <c r="G3996" s="76"/>
      <c r="H3996" s="81" t="str">
        <f>IFERROR(F3996*VLOOKUP(D3996,Saldo!$P$8:$U$1009,6,FALSE),"")</f>
        <v/>
      </c>
      <c r="I3996" s="78" t="str">
        <f>IFERROR(IF(D3996="","",VLOOKUP(D3996,Saldo!$P$8:$Q$1009,2,FALSE)),"")</f>
        <v/>
      </c>
      <c r="J3996" s="76"/>
      <c r="K3996" s="74" t="str">
        <f t="shared" si="62"/>
        <v/>
      </c>
    </row>
    <row r="3997" spans="1:11" ht="18.95" customHeight="1" x14ac:dyDescent="0.25">
      <c r="A3997" s="52"/>
      <c r="C3997" s="185"/>
      <c r="D3997" s="76"/>
      <c r="E3997" s="76" t="str">
        <f>IF(D3997="","",IFERROR(VLOOKUP(D3997,Cadastro!$C$9:$D$1009,2,FALSE),"NOT FOUND"))</f>
        <v/>
      </c>
      <c r="F3997" s="94"/>
      <c r="G3997" s="76"/>
      <c r="H3997" s="81" t="str">
        <f>IFERROR(F3997*VLOOKUP(D3997,Saldo!$P$8:$U$1009,6,FALSE),"")</f>
        <v/>
      </c>
      <c r="I3997" s="78" t="str">
        <f>IFERROR(IF(D3997="","",VLOOKUP(D3997,Saldo!$P$8:$Q$1009,2,FALSE)),"")</f>
        <v/>
      </c>
      <c r="J3997" s="76"/>
      <c r="K3997" s="74" t="str">
        <f t="shared" si="62"/>
        <v/>
      </c>
    </row>
    <row r="3998" spans="1:11" ht="18.95" customHeight="1" x14ac:dyDescent="0.25">
      <c r="A3998" s="52"/>
      <c r="C3998" s="185"/>
      <c r="D3998" s="76"/>
      <c r="E3998" s="76" t="str">
        <f>IF(D3998="","",IFERROR(VLOOKUP(D3998,Cadastro!$C$9:$D$1009,2,FALSE),"NOT FOUND"))</f>
        <v/>
      </c>
      <c r="F3998" s="94"/>
      <c r="G3998" s="76"/>
      <c r="H3998" s="81" t="str">
        <f>IFERROR(F3998*VLOOKUP(D3998,Saldo!$P$8:$U$1009,6,FALSE),"")</f>
        <v/>
      </c>
      <c r="I3998" s="78" t="str">
        <f>IFERROR(IF(D3998="","",VLOOKUP(D3998,Saldo!$P$8:$Q$1009,2,FALSE)),"")</f>
        <v/>
      </c>
      <c r="J3998" s="76"/>
      <c r="K3998" s="74" t="str">
        <f t="shared" si="62"/>
        <v/>
      </c>
    </row>
    <row r="3999" spans="1:11" ht="18.95" customHeight="1" x14ac:dyDescent="0.25">
      <c r="A3999" s="52"/>
      <c r="C3999" s="185"/>
      <c r="D3999" s="76"/>
      <c r="E3999" s="76" t="str">
        <f>IF(D3999="","",IFERROR(VLOOKUP(D3999,Cadastro!$C$9:$D$1009,2,FALSE),"NOT FOUND"))</f>
        <v/>
      </c>
      <c r="F3999" s="94"/>
      <c r="G3999" s="76"/>
      <c r="H3999" s="81" t="str">
        <f>IFERROR(F3999*VLOOKUP(D3999,Saldo!$P$8:$U$1009,6,FALSE),"")</f>
        <v/>
      </c>
      <c r="I3999" s="78" t="str">
        <f>IFERROR(IF(D3999="","",VLOOKUP(D3999,Saldo!$P$8:$Q$1009,2,FALSE)),"")</f>
        <v/>
      </c>
      <c r="J3999" s="76"/>
      <c r="K3999" s="74" t="str">
        <f t="shared" si="62"/>
        <v/>
      </c>
    </row>
    <row r="4000" spans="1:11" ht="18.95" customHeight="1" x14ac:dyDescent="0.25">
      <c r="A4000" s="52"/>
      <c r="C4000" s="185"/>
      <c r="D4000" s="76"/>
      <c r="E4000" s="76" t="str">
        <f>IF(D4000="","",IFERROR(VLOOKUP(D4000,Cadastro!$C$9:$D$1009,2,FALSE),"NOT FOUND"))</f>
        <v/>
      </c>
      <c r="F4000" s="94"/>
      <c r="G4000" s="76"/>
      <c r="H4000" s="81" t="str">
        <f>IFERROR(F4000*VLOOKUP(D4000,Saldo!$P$8:$U$1009,6,FALSE),"")</f>
        <v/>
      </c>
      <c r="I4000" s="78" t="str">
        <f>IFERROR(IF(D4000="","",VLOOKUP(D4000,Saldo!$P$8:$Q$1009,2,FALSE)),"")</f>
        <v/>
      </c>
      <c r="J4000" s="76"/>
      <c r="K4000" s="74" t="str">
        <f t="shared" si="62"/>
        <v/>
      </c>
    </row>
    <row r="4001" spans="1:11" ht="18.95" customHeight="1" x14ac:dyDescent="0.25">
      <c r="A4001" s="52"/>
      <c r="C4001" s="185"/>
      <c r="D4001" s="76"/>
      <c r="E4001" s="76" t="str">
        <f>IF(D4001="","",IFERROR(VLOOKUP(D4001,Cadastro!$C$9:$D$1009,2,FALSE),"NOT FOUND"))</f>
        <v/>
      </c>
      <c r="F4001" s="94"/>
      <c r="G4001" s="76"/>
      <c r="H4001" s="81" t="str">
        <f>IFERROR(F4001*VLOOKUP(D4001,Saldo!$P$8:$U$1009,6,FALSE),"")</f>
        <v/>
      </c>
      <c r="I4001" s="78" t="str">
        <f>IFERROR(IF(D4001="","",VLOOKUP(D4001,Saldo!$P$8:$Q$1009,2,FALSE)),"")</f>
        <v/>
      </c>
      <c r="J4001" s="76"/>
      <c r="K4001" s="74" t="str">
        <f t="shared" si="62"/>
        <v/>
      </c>
    </row>
    <row r="4002" spans="1:11" ht="18.95" customHeight="1" x14ac:dyDescent="0.25">
      <c r="A4002" s="52"/>
      <c r="C4002" s="185"/>
      <c r="D4002" s="76"/>
      <c r="E4002" s="76" t="str">
        <f>IF(D4002="","",IFERROR(VLOOKUP(D4002,Cadastro!$C$9:$D$1009,2,FALSE),"NOT FOUND"))</f>
        <v/>
      </c>
      <c r="F4002" s="94"/>
      <c r="G4002" s="76"/>
      <c r="H4002" s="81" t="str">
        <f>IFERROR(F4002*VLOOKUP(D4002,Saldo!$P$8:$U$1009,6,FALSE),"")</f>
        <v/>
      </c>
      <c r="I4002" s="78" t="str">
        <f>IFERROR(IF(D4002="","",VLOOKUP(D4002,Saldo!$P$8:$Q$1009,2,FALSE)),"")</f>
        <v/>
      </c>
      <c r="J4002" s="76"/>
      <c r="K4002" s="74" t="str">
        <f t="shared" si="62"/>
        <v/>
      </c>
    </row>
    <row r="4003" spans="1:11" ht="18.95" customHeight="1" x14ac:dyDescent="0.25">
      <c r="A4003" s="52"/>
      <c r="C4003" s="185"/>
      <c r="D4003" s="76"/>
      <c r="E4003" s="76" t="str">
        <f>IF(D4003="","",IFERROR(VLOOKUP(D4003,Cadastro!$C$9:$D$1009,2,FALSE),"NOT FOUND"))</f>
        <v/>
      </c>
      <c r="F4003" s="94"/>
      <c r="G4003" s="76"/>
      <c r="H4003" s="81" t="str">
        <f>IFERROR(F4003*VLOOKUP(D4003,Saldo!$P$8:$U$1009,6,FALSE),"")</f>
        <v/>
      </c>
      <c r="I4003" s="78" t="str">
        <f>IFERROR(IF(D4003="","",VLOOKUP(D4003,Saldo!$P$8:$Q$1009,2,FALSE)),"")</f>
        <v/>
      </c>
      <c r="J4003" s="76"/>
      <c r="K4003" s="74" t="str">
        <f t="shared" si="62"/>
        <v/>
      </c>
    </row>
    <row r="4004" spans="1:11" ht="18.95" customHeight="1" x14ac:dyDescent="0.25">
      <c r="A4004" s="52"/>
      <c r="C4004" s="185"/>
      <c r="D4004" s="76"/>
      <c r="E4004" s="76" t="str">
        <f>IF(D4004="","",IFERROR(VLOOKUP(D4004,Cadastro!$C$9:$D$1009,2,FALSE),"NOT FOUND"))</f>
        <v/>
      </c>
      <c r="F4004" s="94"/>
      <c r="G4004" s="76"/>
      <c r="H4004" s="81" t="str">
        <f>IFERROR(F4004*VLOOKUP(D4004,Saldo!$P$8:$U$1009,6,FALSE),"")</f>
        <v/>
      </c>
      <c r="I4004" s="78" t="str">
        <f>IFERROR(IF(D4004="","",VLOOKUP(D4004,Saldo!$P$8:$Q$1009,2,FALSE)),"")</f>
        <v/>
      </c>
      <c r="J4004" s="76"/>
      <c r="K4004" s="74" t="str">
        <f t="shared" si="62"/>
        <v/>
      </c>
    </row>
    <row r="4005" spans="1:11" ht="18.95" customHeight="1" x14ac:dyDescent="0.25">
      <c r="A4005" s="52"/>
      <c r="C4005" s="185"/>
      <c r="D4005" s="76"/>
      <c r="E4005" s="76" t="str">
        <f>IF(D4005="","",IFERROR(VLOOKUP(D4005,Cadastro!$C$9:$D$1009,2,FALSE),"NOT FOUND"))</f>
        <v/>
      </c>
      <c r="F4005" s="94"/>
      <c r="G4005" s="76"/>
      <c r="H4005" s="81" t="str">
        <f>IFERROR(F4005*VLOOKUP(D4005,Saldo!$P$8:$U$1009,6,FALSE),"")</f>
        <v/>
      </c>
      <c r="I4005" s="78" t="str">
        <f>IFERROR(IF(D4005="","",VLOOKUP(D4005,Saldo!$P$8:$Q$1009,2,FALSE)),"")</f>
        <v/>
      </c>
      <c r="J4005" s="76"/>
      <c r="K4005" s="74" t="str">
        <f t="shared" si="62"/>
        <v/>
      </c>
    </row>
    <row r="4006" spans="1:11" ht="18.95" customHeight="1" x14ac:dyDescent="0.25">
      <c r="A4006" s="52"/>
      <c r="C4006" s="185"/>
      <c r="D4006" s="76"/>
      <c r="E4006" s="76" t="str">
        <f>IF(D4006="","",IFERROR(VLOOKUP(D4006,Cadastro!$C$9:$D$1009,2,FALSE),"NOT FOUND"))</f>
        <v/>
      </c>
      <c r="F4006" s="94"/>
      <c r="G4006" s="76"/>
      <c r="H4006" s="81" t="str">
        <f>IFERROR(F4006*VLOOKUP(D4006,Saldo!$P$8:$U$1009,6,FALSE),"")</f>
        <v/>
      </c>
      <c r="I4006" s="78" t="str">
        <f>IFERROR(IF(D4006="","",VLOOKUP(D4006,Saldo!$P$8:$Q$1009,2,FALSE)),"")</f>
        <v/>
      </c>
      <c r="J4006" s="76"/>
      <c r="K4006" s="74" t="str">
        <f t="shared" si="62"/>
        <v/>
      </c>
    </row>
    <row r="4007" spans="1:11" ht="18.95" customHeight="1" x14ac:dyDescent="0.25">
      <c r="A4007" s="52"/>
      <c r="C4007" s="185"/>
      <c r="D4007" s="76"/>
      <c r="E4007" s="76" t="str">
        <f>IF(D4007="","",IFERROR(VLOOKUP(D4007,Cadastro!$C$9:$D$1009,2,FALSE),"NOT FOUND"))</f>
        <v/>
      </c>
      <c r="F4007" s="94"/>
      <c r="G4007" s="76"/>
      <c r="H4007" s="81" t="str">
        <f>IFERROR(F4007*VLOOKUP(D4007,Saldo!$P$8:$U$1009,6,FALSE),"")</f>
        <v/>
      </c>
      <c r="I4007" s="78" t="str">
        <f>IFERROR(IF(D4007="","",VLOOKUP(D4007,Saldo!$P$8:$Q$1009,2,FALSE)),"")</f>
        <v/>
      </c>
      <c r="J4007" s="76"/>
      <c r="K4007" s="74" t="str">
        <f t="shared" si="62"/>
        <v/>
      </c>
    </row>
    <row r="4008" spans="1:11" ht="18.95" customHeight="1" x14ac:dyDescent="0.25">
      <c r="A4008" s="52"/>
      <c r="C4008" s="185"/>
      <c r="D4008" s="76"/>
      <c r="E4008" s="76" t="str">
        <f>IF(D4008="","",IFERROR(VLOOKUP(D4008,Cadastro!$C$9:$D$1009,2,FALSE),"NOT FOUND"))</f>
        <v/>
      </c>
      <c r="F4008" s="94"/>
      <c r="G4008" s="76"/>
      <c r="H4008" s="81" t="str">
        <f>IFERROR(F4008*VLOOKUP(D4008,Saldo!$P$8:$U$1009,6,FALSE),"")</f>
        <v/>
      </c>
      <c r="I4008" s="78" t="str">
        <f>IFERROR(IF(D4008="","",VLOOKUP(D4008,Saldo!$P$8:$Q$1009,2,FALSE)),"")</f>
        <v/>
      </c>
      <c r="J4008" s="76"/>
      <c r="K4008" s="74" t="str">
        <f t="shared" si="62"/>
        <v/>
      </c>
    </row>
    <row r="4009" spans="1:11" ht="18.95" customHeight="1" x14ac:dyDescent="0.25">
      <c r="A4009" s="52"/>
      <c r="C4009" s="185"/>
      <c r="D4009" s="76"/>
      <c r="E4009" s="76" t="str">
        <f>IF(D4009="","",IFERROR(VLOOKUP(D4009,Cadastro!$C$9:$D$1009,2,FALSE),"NOT FOUND"))</f>
        <v/>
      </c>
      <c r="F4009" s="94"/>
      <c r="G4009" s="76"/>
      <c r="H4009" s="81" t="str">
        <f>IFERROR(F4009*VLOOKUP(D4009,Saldo!$P$8:$U$1009,6,FALSE),"")</f>
        <v/>
      </c>
      <c r="I4009" s="78" t="str">
        <f>IFERROR(IF(D4009="","",VLOOKUP(D4009,Saldo!$P$8:$Q$1009,2,FALSE)),"")</f>
        <v/>
      </c>
      <c r="J4009" s="76"/>
      <c r="K4009" s="74" t="str">
        <f t="shared" si="62"/>
        <v/>
      </c>
    </row>
    <row r="4010" spans="1:11" ht="18.95" customHeight="1" x14ac:dyDescent="0.25">
      <c r="A4010" s="52"/>
      <c r="C4010" s="185"/>
      <c r="D4010" s="76"/>
      <c r="E4010" s="76" t="str">
        <f>IF(D4010="","",IFERROR(VLOOKUP(D4010,Cadastro!$C$9:$D$1009,2,FALSE),"NOT FOUND"))</f>
        <v/>
      </c>
      <c r="F4010" s="94"/>
      <c r="G4010" s="76"/>
      <c r="H4010" s="81" t="str">
        <f>IFERROR(F4010*VLOOKUP(D4010,Saldo!$P$8:$U$1009,6,FALSE),"")</f>
        <v/>
      </c>
      <c r="I4010" s="78" t="str">
        <f>IFERROR(IF(D4010="","",VLOOKUP(D4010,Saldo!$P$8:$Q$1009,2,FALSE)),"")</f>
        <v/>
      </c>
      <c r="J4010" s="76"/>
      <c r="K4010" s="74" t="str">
        <f t="shared" si="62"/>
        <v/>
      </c>
    </row>
    <row r="4011" spans="1:11" ht="18.95" customHeight="1" x14ac:dyDescent="0.25">
      <c r="A4011" s="52"/>
      <c r="C4011" s="185"/>
      <c r="D4011" s="76"/>
      <c r="E4011" s="76" t="str">
        <f>IF(D4011="","",IFERROR(VLOOKUP(D4011,Cadastro!$C$9:$D$1009,2,FALSE),"NOT FOUND"))</f>
        <v/>
      </c>
      <c r="F4011" s="94"/>
      <c r="G4011" s="76"/>
      <c r="H4011" s="81" t="str">
        <f>IFERROR(F4011*VLOOKUP(D4011,Saldo!$P$8:$U$1009,6,FALSE),"")</f>
        <v/>
      </c>
      <c r="I4011" s="78" t="str">
        <f>IFERROR(IF(D4011="","",VLOOKUP(D4011,Saldo!$P$8:$Q$1009,2,FALSE)),"")</f>
        <v/>
      </c>
      <c r="J4011" s="76"/>
      <c r="K4011" s="74" t="str">
        <f t="shared" si="62"/>
        <v/>
      </c>
    </row>
    <row r="4012" spans="1:11" ht="18.95" customHeight="1" x14ac:dyDescent="0.25">
      <c r="A4012" s="52"/>
      <c r="C4012" s="185"/>
      <c r="D4012" s="76"/>
      <c r="E4012" s="76" t="str">
        <f>IF(D4012="","",IFERROR(VLOOKUP(D4012,Cadastro!$C$9:$D$1009,2,FALSE),"NOT FOUND"))</f>
        <v/>
      </c>
      <c r="F4012" s="94"/>
      <c r="G4012" s="76"/>
      <c r="H4012" s="81" t="str">
        <f>IFERROR(F4012*VLOOKUP(D4012,Saldo!$P$8:$U$1009,6,FALSE),"")</f>
        <v/>
      </c>
      <c r="I4012" s="78" t="str">
        <f>IFERROR(IF(D4012="","",VLOOKUP(D4012,Saldo!$P$8:$Q$1009,2,FALSE)),"")</f>
        <v/>
      </c>
      <c r="J4012" s="76"/>
      <c r="K4012" s="74" t="str">
        <f t="shared" si="62"/>
        <v/>
      </c>
    </row>
    <row r="4013" spans="1:11" ht="18.95" customHeight="1" x14ac:dyDescent="0.25">
      <c r="A4013" s="52"/>
      <c r="C4013" s="185"/>
      <c r="D4013" s="76"/>
      <c r="E4013" s="76" t="str">
        <f>IF(D4013="","",IFERROR(VLOOKUP(D4013,Cadastro!$C$9:$D$1009,2,FALSE),"NOT FOUND"))</f>
        <v/>
      </c>
      <c r="F4013" s="94"/>
      <c r="G4013" s="76"/>
      <c r="H4013" s="81" t="str">
        <f>IFERROR(F4013*VLOOKUP(D4013,Saldo!$P$8:$U$1009,6,FALSE),"")</f>
        <v/>
      </c>
      <c r="I4013" s="78" t="str">
        <f>IFERROR(IF(D4013="","",VLOOKUP(D4013,Saldo!$P$8:$Q$1009,2,FALSE)),"")</f>
        <v/>
      </c>
      <c r="J4013" s="76"/>
      <c r="K4013" s="74" t="str">
        <f t="shared" si="62"/>
        <v/>
      </c>
    </row>
    <row r="4014" spans="1:11" ht="18.95" customHeight="1" x14ac:dyDescent="0.25">
      <c r="A4014" s="52"/>
      <c r="C4014" s="185"/>
      <c r="D4014" s="76"/>
      <c r="E4014" s="76" t="str">
        <f>IF(D4014="","",IFERROR(VLOOKUP(D4014,Cadastro!$C$9:$D$1009,2,FALSE),"NOT FOUND"))</f>
        <v/>
      </c>
      <c r="F4014" s="94"/>
      <c r="G4014" s="76"/>
      <c r="H4014" s="81" t="str">
        <f>IFERROR(F4014*VLOOKUP(D4014,Saldo!$P$8:$U$1009,6,FALSE),"")</f>
        <v/>
      </c>
      <c r="I4014" s="78" t="str">
        <f>IFERROR(IF(D4014="","",VLOOKUP(D4014,Saldo!$P$8:$Q$1009,2,FALSE)),"")</f>
        <v/>
      </c>
      <c r="J4014" s="76"/>
      <c r="K4014" s="74" t="str">
        <f t="shared" si="62"/>
        <v/>
      </c>
    </row>
    <row r="4015" spans="1:11" ht="18.95" customHeight="1" x14ac:dyDescent="0.25">
      <c r="A4015" s="52"/>
      <c r="C4015" s="185"/>
      <c r="D4015" s="76"/>
      <c r="E4015" s="76" t="str">
        <f>IF(D4015="","",IFERROR(VLOOKUP(D4015,Cadastro!$C$9:$D$1009,2,FALSE),"NOT FOUND"))</f>
        <v/>
      </c>
      <c r="F4015" s="94"/>
      <c r="G4015" s="76"/>
      <c r="H4015" s="81" t="str">
        <f>IFERROR(F4015*VLOOKUP(D4015,Saldo!$P$8:$U$1009,6,FALSE),"")</f>
        <v/>
      </c>
      <c r="I4015" s="78" t="str">
        <f>IFERROR(IF(D4015="","",VLOOKUP(D4015,Saldo!$P$8:$Q$1009,2,FALSE)),"")</f>
        <v/>
      </c>
      <c r="J4015" s="76"/>
      <c r="K4015" s="74" t="str">
        <f t="shared" si="62"/>
        <v/>
      </c>
    </row>
    <row r="4016" spans="1:11" ht="18.95" customHeight="1" x14ac:dyDescent="0.25">
      <c r="A4016" s="52"/>
      <c r="C4016" s="185"/>
      <c r="D4016" s="76"/>
      <c r="E4016" s="76" t="str">
        <f>IF(D4016="","",IFERROR(VLOOKUP(D4016,Cadastro!$C$9:$D$1009,2,FALSE),"NOT FOUND"))</f>
        <v/>
      </c>
      <c r="F4016" s="94"/>
      <c r="G4016" s="76"/>
      <c r="H4016" s="81" t="str">
        <f>IFERROR(F4016*VLOOKUP(D4016,Saldo!$P$8:$U$1009,6,FALSE),"")</f>
        <v/>
      </c>
      <c r="I4016" s="78" t="str">
        <f>IFERROR(IF(D4016="","",VLOOKUP(D4016,Saldo!$P$8:$Q$1009,2,FALSE)),"")</f>
        <v/>
      </c>
      <c r="J4016" s="76"/>
      <c r="K4016" s="74" t="str">
        <f t="shared" si="62"/>
        <v/>
      </c>
    </row>
    <row r="4017" spans="1:11" ht="18.95" customHeight="1" x14ac:dyDescent="0.25">
      <c r="A4017" s="52"/>
      <c r="C4017" s="185"/>
      <c r="D4017" s="76"/>
      <c r="E4017" s="76" t="str">
        <f>IF(D4017="","",IFERROR(VLOOKUP(D4017,Cadastro!$C$9:$D$1009,2,FALSE),"NOT FOUND"))</f>
        <v/>
      </c>
      <c r="F4017" s="94"/>
      <c r="G4017" s="76"/>
      <c r="H4017" s="81" t="str">
        <f>IFERROR(F4017*VLOOKUP(D4017,Saldo!$P$8:$U$1009,6,FALSE),"")</f>
        <v/>
      </c>
      <c r="I4017" s="78" t="str">
        <f>IFERROR(IF(D4017="","",VLOOKUP(D4017,Saldo!$P$8:$Q$1009,2,FALSE)),"")</f>
        <v/>
      </c>
      <c r="J4017" s="76"/>
      <c r="K4017" s="74" t="str">
        <f t="shared" si="62"/>
        <v/>
      </c>
    </row>
    <row r="4018" spans="1:11" ht="18.95" customHeight="1" x14ac:dyDescent="0.25">
      <c r="A4018" s="52"/>
      <c r="C4018" s="185"/>
      <c r="D4018" s="76"/>
      <c r="E4018" s="76" t="str">
        <f>IF(D4018="","",IFERROR(VLOOKUP(D4018,Cadastro!$C$9:$D$1009,2,FALSE),"NOT FOUND"))</f>
        <v/>
      </c>
      <c r="F4018" s="94"/>
      <c r="G4018" s="76"/>
      <c r="H4018" s="81" t="str">
        <f>IFERROR(F4018*VLOOKUP(D4018,Saldo!$P$8:$U$1009,6,FALSE),"")</f>
        <v/>
      </c>
      <c r="I4018" s="78" t="str">
        <f>IFERROR(IF(D4018="","",VLOOKUP(D4018,Saldo!$P$8:$Q$1009,2,FALSE)),"")</f>
        <v/>
      </c>
      <c r="J4018" s="76"/>
      <c r="K4018" s="74" t="str">
        <f t="shared" si="62"/>
        <v/>
      </c>
    </row>
    <row r="4019" spans="1:11" ht="18.95" customHeight="1" x14ac:dyDescent="0.25">
      <c r="A4019" s="52"/>
      <c r="C4019" s="185"/>
      <c r="D4019" s="76"/>
      <c r="E4019" s="76" t="str">
        <f>IF(D4019="","",IFERROR(VLOOKUP(D4019,Cadastro!$C$9:$D$1009,2,FALSE),"NOT FOUND"))</f>
        <v/>
      </c>
      <c r="F4019" s="94"/>
      <c r="G4019" s="76"/>
      <c r="H4019" s="81" t="str">
        <f>IFERROR(F4019*VLOOKUP(D4019,Saldo!$P$8:$U$1009,6,FALSE),"")</f>
        <v/>
      </c>
      <c r="I4019" s="78" t="str">
        <f>IFERROR(IF(D4019="","",VLOOKUP(D4019,Saldo!$P$8:$Q$1009,2,FALSE)),"")</f>
        <v/>
      </c>
      <c r="J4019" s="76"/>
      <c r="K4019" s="74" t="str">
        <f t="shared" si="62"/>
        <v/>
      </c>
    </row>
    <row r="4020" spans="1:11" ht="18.95" customHeight="1" x14ac:dyDescent="0.25">
      <c r="A4020" s="52"/>
      <c r="C4020" s="185"/>
      <c r="D4020" s="76"/>
      <c r="E4020" s="76" t="str">
        <f>IF(D4020="","",IFERROR(VLOOKUP(D4020,Cadastro!$C$9:$D$1009,2,FALSE),"NOT FOUND"))</f>
        <v/>
      </c>
      <c r="F4020" s="94"/>
      <c r="G4020" s="76"/>
      <c r="H4020" s="81" t="str">
        <f>IFERROR(F4020*VLOOKUP(D4020,Saldo!$P$8:$U$1009,6,FALSE),"")</f>
        <v/>
      </c>
      <c r="I4020" s="78" t="str">
        <f>IFERROR(IF(D4020="","",VLOOKUP(D4020,Saldo!$P$8:$Q$1009,2,FALSE)),"")</f>
        <v/>
      </c>
      <c r="J4020" s="76"/>
      <c r="K4020" s="74" t="str">
        <f t="shared" si="62"/>
        <v/>
      </c>
    </row>
    <row r="4021" spans="1:11" ht="18.95" customHeight="1" x14ac:dyDescent="0.25">
      <c r="A4021" s="52"/>
      <c r="C4021" s="185"/>
      <c r="D4021" s="76"/>
      <c r="E4021" s="76" t="str">
        <f>IF(D4021="","",IFERROR(VLOOKUP(D4021,Cadastro!$C$9:$D$1009,2,FALSE),"NOT FOUND"))</f>
        <v/>
      </c>
      <c r="F4021" s="94"/>
      <c r="G4021" s="76"/>
      <c r="H4021" s="81" t="str">
        <f>IFERROR(F4021*VLOOKUP(D4021,Saldo!$P$8:$U$1009,6,FALSE),"")</f>
        <v/>
      </c>
      <c r="I4021" s="78" t="str">
        <f>IFERROR(IF(D4021="","",VLOOKUP(D4021,Saldo!$P$8:$Q$1009,2,FALSE)),"")</f>
        <v/>
      </c>
      <c r="J4021" s="76"/>
      <c r="K4021" s="74" t="str">
        <f t="shared" si="62"/>
        <v/>
      </c>
    </row>
    <row r="4022" spans="1:11" ht="18.95" customHeight="1" x14ac:dyDescent="0.25">
      <c r="A4022" s="52"/>
      <c r="C4022" s="185"/>
      <c r="D4022" s="76"/>
      <c r="E4022" s="76" t="str">
        <f>IF(D4022="","",IFERROR(VLOOKUP(D4022,Cadastro!$C$9:$D$1009,2,FALSE),"NOT FOUND"))</f>
        <v/>
      </c>
      <c r="F4022" s="94"/>
      <c r="G4022" s="76"/>
      <c r="H4022" s="81" t="str">
        <f>IFERROR(F4022*VLOOKUP(D4022,Saldo!$P$8:$U$1009,6,FALSE),"")</f>
        <v/>
      </c>
      <c r="I4022" s="78" t="str">
        <f>IFERROR(IF(D4022="","",VLOOKUP(D4022,Saldo!$P$8:$Q$1009,2,FALSE)),"")</f>
        <v/>
      </c>
      <c r="J4022" s="76"/>
      <c r="K4022" s="74" t="str">
        <f t="shared" si="62"/>
        <v/>
      </c>
    </row>
    <row r="4023" spans="1:11" ht="18.95" customHeight="1" x14ac:dyDescent="0.25">
      <c r="A4023" s="52"/>
      <c r="C4023" s="185"/>
      <c r="D4023" s="76"/>
      <c r="E4023" s="76" t="str">
        <f>IF(D4023="","",IFERROR(VLOOKUP(D4023,Cadastro!$C$9:$D$1009,2,FALSE),"NOT FOUND"))</f>
        <v/>
      </c>
      <c r="F4023" s="94"/>
      <c r="G4023" s="76"/>
      <c r="H4023" s="81" t="str">
        <f>IFERROR(F4023*VLOOKUP(D4023,Saldo!$P$8:$U$1009,6,FALSE),"")</f>
        <v/>
      </c>
      <c r="I4023" s="78" t="str">
        <f>IFERROR(IF(D4023="","",VLOOKUP(D4023,Saldo!$P$8:$Q$1009,2,FALSE)),"")</f>
        <v/>
      </c>
      <c r="J4023" s="76"/>
      <c r="K4023" s="74" t="str">
        <f t="shared" si="62"/>
        <v/>
      </c>
    </row>
    <row r="4024" spans="1:11" ht="18.95" customHeight="1" x14ac:dyDescent="0.25">
      <c r="A4024" s="52"/>
      <c r="C4024" s="185"/>
      <c r="D4024" s="76"/>
      <c r="E4024" s="76" t="str">
        <f>IF(D4024="","",IFERROR(VLOOKUP(D4024,Cadastro!$C$9:$D$1009,2,FALSE),"NOT FOUND"))</f>
        <v/>
      </c>
      <c r="F4024" s="94"/>
      <c r="G4024" s="76"/>
      <c r="H4024" s="81" t="str">
        <f>IFERROR(F4024*VLOOKUP(D4024,Saldo!$P$8:$U$1009,6,FALSE),"")</f>
        <v/>
      </c>
      <c r="I4024" s="78" t="str">
        <f>IFERROR(IF(D4024="","",VLOOKUP(D4024,Saldo!$P$8:$Q$1009,2,FALSE)),"")</f>
        <v/>
      </c>
      <c r="J4024" s="76"/>
      <c r="K4024" s="74" t="str">
        <f t="shared" si="62"/>
        <v/>
      </c>
    </row>
    <row r="4025" spans="1:11" ht="18.95" customHeight="1" x14ac:dyDescent="0.25">
      <c r="A4025" s="52"/>
      <c r="C4025" s="185"/>
      <c r="D4025" s="76"/>
      <c r="E4025" s="76" t="str">
        <f>IF(D4025="","",IFERROR(VLOOKUP(D4025,Cadastro!$C$9:$D$1009,2,FALSE),"NOT FOUND"))</f>
        <v/>
      </c>
      <c r="F4025" s="94"/>
      <c r="G4025" s="76"/>
      <c r="H4025" s="81" t="str">
        <f>IFERROR(F4025*VLOOKUP(D4025,Saldo!$P$8:$U$1009,6,FALSE),"")</f>
        <v/>
      </c>
      <c r="I4025" s="78" t="str">
        <f>IFERROR(IF(D4025="","",VLOOKUP(D4025,Saldo!$P$8:$Q$1009,2,FALSE)),"")</f>
        <v/>
      </c>
      <c r="J4025" s="76"/>
      <c r="K4025" s="74" t="str">
        <f t="shared" si="62"/>
        <v/>
      </c>
    </row>
    <row r="4026" spans="1:11" ht="18.95" customHeight="1" x14ac:dyDescent="0.25">
      <c r="A4026" s="52"/>
      <c r="C4026" s="185"/>
      <c r="D4026" s="76"/>
      <c r="E4026" s="76" t="str">
        <f>IF(D4026="","",IFERROR(VLOOKUP(D4026,Cadastro!$C$9:$D$1009,2,FALSE),"NOT FOUND"))</f>
        <v/>
      </c>
      <c r="F4026" s="94"/>
      <c r="G4026" s="76"/>
      <c r="H4026" s="81" t="str">
        <f>IFERROR(F4026*VLOOKUP(D4026,Saldo!$P$8:$U$1009,6,FALSE),"")</f>
        <v/>
      </c>
      <c r="I4026" s="78" t="str">
        <f>IFERROR(IF(D4026="","",VLOOKUP(D4026,Saldo!$P$8:$Q$1009,2,FALSE)),"")</f>
        <v/>
      </c>
      <c r="J4026" s="76"/>
      <c r="K4026" s="74" t="str">
        <f t="shared" si="62"/>
        <v/>
      </c>
    </row>
    <row r="4027" spans="1:11" ht="18.95" customHeight="1" x14ac:dyDescent="0.25">
      <c r="A4027" s="52"/>
      <c r="C4027" s="185"/>
      <c r="D4027" s="76"/>
      <c r="E4027" s="76" t="str">
        <f>IF(D4027="","",IFERROR(VLOOKUP(D4027,Cadastro!$C$9:$D$1009,2,FALSE),"NOT FOUND"))</f>
        <v/>
      </c>
      <c r="F4027" s="94"/>
      <c r="G4027" s="76"/>
      <c r="H4027" s="81" t="str">
        <f>IFERROR(F4027*VLOOKUP(D4027,Saldo!$P$8:$U$1009,6,FALSE),"")</f>
        <v/>
      </c>
      <c r="I4027" s="78" t="str">
        <f>IFERROR(IF(D4027="","",VLOOKUP(D4027,Saldo!$P$8:$Q$1009,2,FALSE)),"")</f>
        <v/>
      </c>
      <c r="J4027" s="76"/>
      <c r="K4027" s="74" t="str">
        <f t="shared" si="62"/>
        <v/>
      </c>
    </row>
    <row r="4028" spans="1:11" ht="18.95" customHeight="1" x14ac:dyDescent="0.25">
      <c r="A4028" s="52"/>
      <c r="C4028" s="185"/>
      <c r="D4028" s="76"/>
      <c r="E4028" s="76" t="str">
        <f>IF(D4028="","",IFERROR(VLOOKUP(D4028,Cadastro!$C$9:$D$1009,2,FALSE),"NOT FOUND"))</f>
        <v/>
      </c>
      <c r="F4028" s="94"/>
      <c r="G4028" s="76"/>
      <c r="H4028" s="81" t="str">
        <f>IFERROR(F4028*VLOOKUP(D4028,Saldo!$P$8:$U$1009,6,FALSE),"")</f>
        <v/>
      </c>
      <c r="I4028" s="78" t="str">
        <f>IFERROR(IF(D4028="","",VLOOKUP(D4028,Saldo!$P$8:$Q$1009,2,FALSE)),"")</f>
        <v/>
      </c>
      <c r="J4028" s="76"/>
      <c r="K4028" s="74" t="str">
        <f t="shared" si="62"/>
        <v/>
      </c>
    </row>
    <row r="4029" spans="1:11" ht="18.95" customHeight="1" x14ac:dyDescent="0.25">
      <c r="A4029" s="52"/>
      <c r="C4029" s="185"/>
      <c r="D4029" s="76"/>
      <c r="E4029" s="76" t="str">
        <f>IF(D4029="","",IFERROR(VLOOKUP(D4029,Cadastro!$C$9:$D$1009,2,FALSE),"NOT FOUND"))</f>
        <v/>
      </c>
      <c r="F4029" s="94"/>
      <c r="G4029" s="76"/>
      <c r="H4029" s="81" t="str">
        <f>IFERROR(F4029*VLOOKUP(D4029,Saldo!$P$8:$U$1009,6,FALSE),"")</f>
        <v/>
      </c>
      <c r="I4029" s="78" t="str">
        <f>IFERROR(IF(D4029="","",VLOOKUP(D4029,Saldo!$P$8:$Q$1009,2,FALSE)),"")</f>
        <v/>
      </c>
      <c r="J4029" s="76"/>
      <c r="K4029" s="74" t="str">
        <f t="shared" si="62"/>
        <v/>
      </c>
    </row>
    <row r="4030" spans="1:11" ht="18.95" customHeight="1" x14ac:dyDescent="0.25">
      <c r="A4030" s="52"/>
      <c r="C4030" s="185"/>
      <c r="D4030" s="76"/>
      <c r="E4030" s="76" t="str">
        <f>IF(D4030="","",IFERROR(VLOOKUP(D4030,Cadastro!$C$9:$D$1009,2,FALSE),"NOT FOUND"))</f>
        <v/>
      </c>
      <c r="F4030" s="94"/>
      <c r="G4030" s="76"/>
      <c r="H4030" s="81" t="str">
        <f>IFERROR(F4030*VLOOKUP(D4030,Saldo!$P$8:$U$1009,6,FALSE),"")</f>
        <v/>
      </c>
      <c r="I4030" s="78" t="str">
        <f>IFERROR(IF(D4030="","",VLOOKUP(D4030,Saldo!$P$8:$Q$1009,2,FALSE)),"")</f>
        <v/>
      </c>
      <c r="J4030" s="76"/>
      <c r="K4030" s="74" t="str">
        <f t="shared" si="62"/>
        <v/>
      </c>
    </row>
    <row r="4031" spans="1:11" ht="18.95" customHeight="1" x14ac:dyDescent="0.25">
      <c r="A4031" s="52"/>
      <c r="C4031" s="185"/>
      <c r="D4031" s="76"/>
      <c r="E4031" s="76" t="str">
        <f>IF(D4031="","",IFERROR(VLOOKUP(D4031,Cadastro!$C$9:$D$1009,2,FALSE),"NOT FOUND"))</f>
        <v/>
      </c>
      <c r="F4031" s="94"/>
      <c r="G4031" s="76"/>
      <c r="H4031" s="81" t="str">
        <f>IFERROR(F4031*VLOOKUP(D4031,Saldo!$P$8:$U$1009,6,FALSE),"")</f>
        <v/>
      </c>
      <c r="I4031" s="78" t="str">
        <f>IFERROR(IF(D4031="","",VLOOKUP(D4031,Saldo!$P$8:$Q$1009,2,FALSE)),"")</f>
        <v/>
      </c>
      <c r="J4031" s="76"/>
      <c r="K4031" s="74" t="str">
        <f t="shared" si="62"/>
        <v/>
      </c>
    </row>
    <row r="4032" spans="1:11" ht="18.95" customHeight="1" x14ac:dyDescent="0.25">
      <c r="A4032" s="52"/>
      <c r="C4032" s="185"/>
      <c r="D4032" s="76"/>
      <c r="E4032" s="76" t="str">
        <f>IF(D4032="","",IFERROR(VLOOKUP(D4032,Cadastro!$C$9:$D$1009,2,FALSE),"NOT FOUND"))</f>
        <v/>
      </c>
      <c r="F4032" s="94"/>
      <c r="G4032" s="76"/>
      <c r="H4032" s="81" t="str">
        <f>IFERROR(F4032*VLOOKUP(D4032,Saldo!$P$8:$U$1009,6,FALSE),"")</f>
        <v/>
      </c>
      <c r="I4032" s="78" t="str">
        <f>IFERROR(IF(D4032="","",VLOOKUP(D4032,Saldo!$P$8:$Q$1009,2,FALSE)),"")</f>
        <v/>
      </c>
      <c r="J4032" s="76"/>
      <c r="K4032" s="74" t="str">
        <f t="shared" si="62"/>
        <v/>
      </c>
    </row>
    <row r="4033" spans="1:11" ht="18.95" customHeight="1" x14ac:dyDescent="0.25">
      <c r="A4033" s="52"/>
      <c r="C4033" s="185"/>
      <c r="D4033" s="76"/>
      <c r="E4033" s="76" t="str">
        <f>IF(D4033="","",IFERROR(VLOOKUP(D4033,Cadastro!$C$9:$D$1009,2,FALSE),"NOT FOUND"))</f>
        <v/>
      </c>
      <c r="F4033" s="94"/>
      <c r="G4033" s="76"/>
      <c r="H4033" s="81" t="str">
        <f>IFERROR(F4033*VLOOKUP(D4033,Saldo!$P$8:$U$1009,6,FALSE),"")</f>
        <v/>
      </c>
      <c r="I4033" s="78" t="str">
        <f>IFERROR(IF(D4033="","",VLOOKUP(D4033,Saldo!$P$8:$Q$1009,2,FALSE)),"")</f>
        <v/>
      </c>
      <c r="J4033" s="76"/>
      <c r="K4033" s="74" t="str">
        <f t="shared" si="62"/>
        <v/>
      </c>
    </row>
    <row r="4034" spans="1:11" ht="18.95" customHeight="1" x14ac:dyDescent="0.25">
      <c r="A4034" s="52"/>
      <c r="C4034" s="185"/>
      <c r="D4034" s="76"/>
      <c r="E4034" s="76" t="str">
        <f>IF(D4034="","",IFERROR(VLOOKUP(D4034,Cadastro!$C$9:$D$1009,2,FALSE),"NOT FOUND"))</f>
        <v/>
      </c>
      <c r="F4034" s="94"/>
      <c r="G4034" s="76"/>
      <c r="H4034" s="81" t="str">
        <f>IFERROR(F4034*VLOOKUP(D4034,Saldo!$P$8:$U$1009,6,FALSE),"")</f>
        <v/>
      </c>
      <c r="I4034" s="78" t="str">
        <f>IFERROR(IF(D4034="","",VLOOKUP(D4034,Saldo!$P$8:$Q$1009,2,FALSE)),"")</f>
        <v/>
      </c>
      <c r="J4034" s="76"/>
      <c r="K4034" s="74" t="str">
        <f t="shared" si="62"/>
        <v/>
      </c>
    </row>
    <row r="4035" spans="1:11" ht="18.95" customHeight="1" x14ac:dyDescent="0.25">
      <c r="A4035" s="52"/>
      <c r="C4035" s="185"/>
      <c r="D4035" s="76"/>
      <c r="E4035" s="76" t="str">
        <f>IF(D4035="","",IFERROR(VLOOKUP(D4035,Cadastro!$C$9:$D$1009,2,FALSE),"NOT FOUND"))</f>
        <v/>
      </c>
      <c r="F4035" s="94"/>
      <c r="G4035" s="76"/>
      <c r="H4035" s="81" t="str">
        <f>IFERROR(F4035*VLOOKUP(D4035,Saldo!$P$8:$U$1009,6,FALSE),"")</f>
        <v/>
      </c>
      <c r="I4035" s="78" t="str">
        <f>IFERROR(IF(D4035="","",VLOOKUP(D4035,Saldo!$P$8:$Q$1009,2,FALSE)),"")</f>
        <v/>
      </c>
      <c r="J4035" s="76"/>
      <c r="K4035" s="74" t="str">
        <f t="shared" si="62"/>
        <v/>
      </c>
    </row>
    <row r="4036" spans="1:11" ht="18.95" customHeight="1" x14ac:dyDescent="0.25">
      <c r="A4036" s="52"/>
      <c r="C4036" s="185"/>
      <c r="D4036" s="76"/>
      <c r="E4036" s="76" t="str">
        <f>IF(D4036="","",IFERROR(VLOOKUP(D4036,Cadastro!$C$9:$D$1009,2,FALSE),"NOT FOUND"))</f>
        <v/>
      </c>
      <c r="F4036" s="94"/>
      <c r="G4036" s="76"/>
      <c r="H4036" s="81" t="str">
        <f>IFERROR(F4036*VLOOKUP(D4036,Saldo!$P$8:$U$1009,6,FALSE),"")</f>
        <v/>
      </c>
      <c r="I4036" s="78" t="str">
        <f>IFERROR(IF(D4036="","",VLOOKUP(D4036,Saldo!$P$8:$Q$1009,2,FALSE)),"")</f>
        <v/>
      </c>
      <c r="J4036" s="76"/>
      <c r="K4036" s="74" t="str">
        <f t="shared" si="62"/>
        <v/>
      </c>
    </row>
    <row r="4037" spans="1:11" ht="18.95" customHeight="1" x14ac:dyDescent="0.25">
      <c r="A4037" s="52"/>
      <c r="C4037" s="185"/>
      <c r="D4037" s="76"/>
      <c r="E4037" s="76" t="str">
        <f>IF(D4037="","",IFERROR(VLOOKUP(D4037,Cadastro!$C$9:$D$1009,2,FALSE),"NOT FOUND"))</f>
        <v/>
      </c>
      <c r="F4037" s="94"/>
      <c r="G4037" s="76"/>
      <c r="H4037" s="81" t="str">
        <f>IFERROR(F4037*VLOOKUP(D4037,Saldo!$P$8:$U$1009,6,FALSE),"")</f>
        <v/>
      </c>
      <c r="I4037" s="78" t="str">
        <f>IFERROR(IF(D4037="","",VLOOKUP(D4037,Saldo!$P$8:$Q$1009,2,FALSE)),"")</f>
        <v/>
      </c>
      <c r="J4037" s="76"/>
      <c r="K4037" s="74" t="str">
        <f t="shared" si="62"/>
        <v/>
      </c>
    </row>
    <row r="4038" spans="1:11" ht="18.95" customHeight="1" x14ac:dyDescent="0.25">
      <c r="A4038" s="52"/>
      <c r="C4038" s="185"/>
      <c r="D4038" s="76"/>
      <c r="E4038" s="76" t="str">
        <f>IF(D4038="","",IFERROR(VLOOKUP(D4038,Cadastro!$C$9:$D$1009,2,FALSE),"NOT FOUND"))</f>
        <v/>
      </c>
      <c r="F4038" s="94"/>
      <c r="G4038" s="76"/>
      <c r="H4038" s="81" t="str">
        <f>IFERROR(F4038*VLOOKUP(D4038,Saldo!$P$8:$U$1009,6,FALSE),"")</f>
        <v/>
      </c>
      <c r="I4038" s="78" t="str">
        <f>IFERROR(IF(D4038="","",VLOOKUP(D4038,Saldo!$P$8:$Q$1009,2,FALSE)),"")</f>
        <v/>
      </c>
      <c r="J4038" s="76"/>
      <c r="K4038" s="74" t="str">
        <f t="shared" si="62"/>
        <v/>
      </c>
    </row>
    <row r="4039" spans="1:11" ht="18.95" customHeight="1" x14ac:dyDescent="0.25">
      <c r="A4039" s="52"/>
      <c r="C4039" s="185"/>
      <c r="D4039" s="76"/>
      <c r="E4039" s="76" t="str">
        <f>IF(D4039="","",IFERROR(VLOOKUP(D4039,Cadastro!$C$9:$D$1009,2,FALSE),"NOT FOUND"))</f>
        <v/>
      </c>
      <c r="F4039" s="94"/>
      <c r="G4039" s="76"/>
      <c r="H4039" s="81" t="str">
        <f>IFERROR(F4039*VLOOKUP(D4039,Saldo!$P$8:$U$1009,6,FALSE),"")</f>
        <v/>
      </c>
      <c r="I4039" s="78" t="str">
        <f>IFERROR(IF(D4039="","",VLOOKUP(D4039,Saldo!$P$8:$Q$1009,2,FALSE)),"")</f>
        <v/>
      </c>
      <c r="J4039" s="76"/>
      <c r="K4039" s="74" t="str">
        <f t="shared" si="62"/>
        <v/>
      </c>
    </row>
    <row r="4040" spans="1:11" ht="18.95" customHeight="1" x14ac:dyDescent="0.25">
      <c r="A4040" s="52"/>
      <c r="C4040" s="185"/>
      <c r="D4040" s="76"/>
      <c r="E4040" s="76" t="str">
        <f>IF(D4040="","",IFERROR(VLOOKUP(D4040,Cadastro!$C$9:$D$1009,2,FALSE),"NOT FOUND"))</f>
        <v/>
      </c>
      <c r="F4040" s="94"/>
      <c r="G4040" s="76"/>
      <c r="H4040" s="81" t="str">
        <f>IFERROR(F4040*VLOOKUP(D4040,Saldo!$P$8:$U$1009,6,FALSE),"")</f>
        <v/>
      </c>
      <c r="I4040" s="78" t="str">
        <f>IFERROR(IF(D4040="","",VLOOKUP(D4040,Saldo!$P$8:$Q$1009,2,FALSE)),"")</f>
        <v/>
      </c>
      <c r="J4040" s="76"/>
      <c r="K4040" s="74" t="str">
        <f t="shared" si="62"/>
        <v/>
      </c>
    </row>
    <row r="4041" spans="1:11" ht="18.95" customHeight="1" x14ac:dyDescent="0.25">
      <c r="A4041" s="52"/>
      <c r="C4041" s="185"/>
      <c r="D4041" s="76"/>
      <c r="E4041" s="76" t="str">
        <f>IF(D4041="","",IFERROR(VLOOKUP(D4041,Cadastro!$C$9:$D$1009,2,FALSE),"NOT FOUND"))</f>
        <v/>
      </c>
      <c r="F4041" s="94"/>
      <c r="G4041" s="76"/>
      <c r="H4041" s="81" t="str">
        <f>IFERROR(F4041*VLOOKUP(D4041,Saldo!$P$8:$U$1009,6,FALSE),"")</f>
        <v/>
      </c>
      <c r="I4041" s="78" t="str">
        <f>IFERROR(IF(D4041="","",VLOOKUP(D4041,Saldo!$P$8:$Q$1009,2,FALSE)),"")</f>
        <v/>
      </c>
      <c r="J4041" s="76"/>
      <c r="K4041" s="74" t="str">
        <f t="shared" si="62"/>
        <v/>
      </c>
    </row>
    <row r="4042" spans="1:11" ht="18.95" customHeight="1" x14ac:dyDescent="0.25">
      <c r="A4042" s="52"/>
      <c r="C4042" s="185"/>
      <c r="D4042" s="76"/>
      <c r="E4042" s="76" t="str">
        <f>IF(D4042="","",IFERROR(VLOOKUP(D4042,Cadastro!$C$9:$D$1009,2,FALSE),"NOT FOUND"))</f>
        <v/>
      </c>
      <c r="F4042" s="94"/>
      <c r="G4042" s="76"/>
      <c r="H4042" s="81" t="str">
        <f>IFERROR(F4042*VLOOKUP(D4042,Saldo!$P$8:$U$1009,6,FALSE),"")</f>
        <v/>
      </c>
      <c r="I4042" s="78" t="str">
        <f>IFERROR(IF(D4042="","",VLOOKUP(D4042,Saldo!$P$8:$Q$1009,2,FALSE)),"")</f>
        <v/>
      </c>
      <c r="J4042" s="76"/>
      <c r="K4042" s="74" t="str">
        <f t="shared" ref="K4042:K4105" si="63">IF(C4042="","",MONTH(C4042))</f>
        <v/>
      </c>
    </row>
    <row r="4043" spans="1:11" ht="18.95" customHeight="1" x14ac:dyDescent="0.25">
      <c r="A4043" s="52"/>
      <c r="C4043" s="185"/>
      <c r="D4043" s="76"/>
      <c r="E4043" s="76" t="str">
        <f>IF(D4043="","",IFERROR(VLOOKUP(D4043,Cadastro!$C$9:$D$1009,2,FALSE),"NOT FOUND"))</f>
        <v/>
      </c>
      <c r="F4043" s="94"/>
      <c r="G4043" s="76"/>
      <c r="H4043" s="81" t="str">
        <f>IFERROR(F4043*VLOOKUP(D4043,Saldo!$P$8:$U$1009,6,FALSE),"")</f>
        <v/>
      </c>
      <c r="I4043" s="78" t="str">
        <f>IFERROR(IF(D4043="","",VLOOKUP(D4043,Saldo!$P$8:$Q$1009,2,FALSE)),"")</f>
        <v/>
      </c>
      <c r="J4043" s="76"/>
      <c r="K4043" s="74" t="str">
        <f t="shared" si="63"/>
        <v/>
      </c>
    </row>
    <row r="4044" spans="1:11" ht="18.95" customHeight="1" x14ac:dyDescent="0.25">
      <c r="A4044" s="52"/>
      <c r="C4044" s="185"/>
      <c r="D4044" s="76"/>
      <c r="E4044" s="76" t="str">
        <f>IF(D4044="","",IFERROR(VLOOKUP(D4044,Cadastro!$C$9:$D$1009,2,FALSE),"NOT FOUND"))</f>
        <v/>
      </c>
      <c r="F4044" s="94"/>
      <c r="G4044" s="76"/>
      <c r="H4044" s="81" t="str">
        <f>IFERROR(F4044*VLOOKUP(D4044,Saldo!$P$8:$U$1009,6,FALSE),"")</f>
        <v/>
      </c>
      <c r="I4044" s="78" t="str">
        <f>IFERROR(IF(D4044="","",VLOOKUP(D4044,Saldo!$P$8:$Q$1009,2,FALSE)),"")</f>
        <v/>
      </c>
      <c r="J4044" s="76"/>
      <c r="K4044" s="74" t="str">
        <f t="shared" si="63"/>
        <v/>
      </c>
    </row>
    <row r="4045" spans="1:11" ht="18.95" customHeight="1" x14ac:dyDescent="0.25">
      <c r="A4045" s="52"/>
      <c r="C4045" s="185"/>
      <c r="D4045" s="76"/>
      <c r="E4045" s="76" t="str">
        <f>IF(D4045="","",IFERROR(VLOOKUP(D4045,Cadastro!$C$9:$D$1009,2,FALSE),"NOT FOUND"))</f>
        <v/>
      </c>
      <c r="F4045" s="94"/>
      <c r="G4045" s="76"/>
      <c r="H4045" s="81" t="str">
        <f>IFERROR(F4045*VLOOKUP(D4045,Saldo!$P$8:$U$1009,6,FALSE),"")</f>
        <v/>
      </c>
      <c r="I4045" s="78" t="str">
        <f>IFERROR(IF(D4045="","",VLOOKUP(D4045,Saldo!$P$8:$Q$1009,2,FALSE)),"")</f>
        <v/>
      </c>
      <c r="J4045" s="76"/>
      <c r="K4045" s="74" t="str">
        <f t="shared" si="63"/>
        <v/>
      </c>
    </row>
    <row r="4046" spans="1:11" ht="18.95" customHeight="1" x14ac:dyDescent="0.25">
      <c r="A4046" s="52"/>
      <c r="C4046" s="185"/>
      <c r="D4046" s="76"/>
      <c r="E4046" s="76" t="str">
        <f>IF(D4046="","",IFERROR(VLOOKUP(D4046,Cadastro!$C$9:$D$1009,2,FALSE),"NOT FOUND"))</f>
        <v/>
      </c>
      <c r="F4046" s="94"/>
      <c r="G4046" s="76"/>
      <c r="H4046" s="81" t="str">
        <f>IFERROR(F4046*VLOOKUP(D4046,Saldo!$P$8:$U$1009,6,FALSE),"")</f>
        <v/>
      </c>
      <c r="I4046" s="78" t="str">
        <f>IFERROR(IF(D4046="","",VLOOKUP(D4046,Saldo!$P$8:$Q$1009,2,FALSE)),"")</f>
        <v/>
      </c>
      <c r="J4046" s="76"/>
      <c r="K4046" s="74" t="str">
        <f t="shared" si="63"/>
        <v/>
      </c>
    </row>
    <row r="4047" spans="1:11" ht="18.95" customHeight="1" x14ac:dyDescent="0.25">
      <c r="A4047" s="52"/>
      <c r="C4047" s="185"/>
      <c r="D4047" s="76"/>
      <c r="E4047" s="76" t="str">
        <f>IF(D4047="","",IFERROR(VLOOKUP(D4047,Cadastro!$C$9:$D$1009,2,FALSE),"NOT FOUND"))</f>
        <v/>
      </c>
      <c r="F4047" s="94"/>
      <c r="G4047" s="76"/>
      <c r="H4047" s="81" t="str">
        <f>IFERROR(F4047*VLOOKUP(D4047,Saldo!$P$8:$U$1009,6,FALSE),"")</f>
        <v/>
      </c>
      <c r="I4047" s="78" t="str">
        <f>IFERROR(IF(D4047="","",VLOOKUP(D4047,Saldo!$P$8:$Q$1009,2,FALSE)),"")</f>
        <v/>
      </c>
      <c r="J4047" s="76"/>
      <c r="K4047" s="74" t="str">
        <f t="shared" si="63"/>
        <v/>
      </c>
    </row>
    <row r="4048" spans="1:11" ht="18.95" customHeight="1" x14ac:dyDescent="0.25">
      <c r="A4048" s="52"/>
      <c r="C4048" s="185"/>
      <c r="D4048" s="76"/>
      <c r="E4048" s="76" t="str">
        <f>IF(D4048="","",IFERROR(VLOOKUP(D4048,Cadastro!$C$9:$D$1009,2,FALSE),"NOT FOUND"))</f>
        <v/>
      </c>
      <c r="F4048" s="94"/>
      <c r="G4048" s="76"/>
      <c r="H4048" s="81" t="str">
        <f>IFERROR(F4048*VLOOKUP(D4048,Saldo!$P$8:$U$1009,6,FALSE),"")</f>
        <v/>
      </c>
      <c r="I4048" s="78" t="str">
        <f>IFERROR(IF(D4048="","",VLOOKUP(D4048,Saldo!$P$8:$Q$1009,2,FALSE)),"")</f>
        <v/>
      </c>
      <c r="J4048" s="76"/>
      <c r="K4048" s="74" t="str">
        <f t="shared" si="63"/>
        <v/>
      </c>
    </row>
    <row r="4049" spans="1:11" ht="18.95" customHeight="1" x14ac:dyDescent="0.25">
      <c r="A4049" s="52"/>
      <c r="C4049" s="185"/>
      <c r="D4049" s="76"/>
      <c r="E4049" s="76" t="str">
        <f>IF(D4049="","",IFERROR(VLOOKUP(D4049,Cadastro!$C$9:$D$1009,2,FALSE),"NOT FOUND"))</f>
        <v/>
      </c>
      <c r="F4049" s="94"/>
      <c r="G4049" s="76"/>
      <c r="H4049" s="81" t="str">
        <f>IFERROR(F4049*VLOOKUP(D4049,Saldo!$P$8:$U$1009,6,FALSE),"")</f>
        <v/>
      </c>
      <c r="I4049" s="78" t="str">
        <f>IFERROR(IF(D4049="","",VLOOKUP(D4049,Saldo!$P$8:$Q$1009,2,FALSE)),"")</f>
        <v/>
      </c>
      <c r="J4049" s="76"/>
      <c r="K4049" s="74" t="str">
        <f t="shared" si="63"/>
        <v/>
      </c>
    </row>
    <row r="4050" spans="1:11" ht="18.95" customHeight="1" x14ac:dyDescent="0.25">
      <c r="A4050" s="52"/>
      <c r="C4050" s="185"/>
      <c r="D4050" s="76"/>
      <c r="E4050" s="76" t="str">
        <f>IF(D4050="","",IFERROR(VLOOKUP(D4050,Cadastro!$C$9:$D$1009,2,FALSE),"NOT FOUND"))</f>
        <v/>
      </c>
      <c r="F4050" s="94"/>
      <c r="G4050" s="76"/>
      <c r="H4050" s="81" t="str">
        <f>IFERROR(F4050*VLOOKUP(D4050,Saldo!$P$8:$U$1009,6,FALSE),"")</f>
        <v/>
      </c>
      <c r="I4050" s="78" t="str">
        <f>IFERROR(IF(D4050="","",VLOOKUP(D4050,Saldo!$P$8:$Q$1009,2,FALSE)),"")</f>
        <v/>
      </c>
      <c r="J4050" s="76"/>
      <c r="K4050" s="74" t="str">
        <f t="shared" si="63"/>
        <v/>
      </c>
    </row>
    <row r="4051" spans="1:11" ht="18.95" customHeight="1" x14ac:dyDescent="0.25">
      <c r="A4051" s="52"/>
      <c r="C4051" s="185"/>
      <c r="D4051" s="76"/>
      <c r="E4051" s="76" t="str">
        <f>IF(D4051="","",IFERROR(VLOOKUP(D4051,Cadastro!$C$9:$D$1009,2,FALSE),"NOT FOUND"))</f>
        <v/>
      </c>
      <c r="F4051" s="94"/>
      <c r="G4051" s="76"/>
      <c r="H4051" s="81" t="str">
        <f>IFERROR(F4051*VLOOKUP(D4051,Saldo!$P$8:$U$1009,6,FALSE),"")</f>
        <v/>
      </c>
      <c r="I4051" s="78" t="str">
        <f>IFERROR(IF(D4051="","",VLOOKUP(D4051,Saldo!$P$8:$Q$1009,2,FALSE)),"")</f>
        <v/>
      </c>
      <c r="J4051" s="76"/>
      <c r="K4051" s="74" t="str">
        <f t="shared" si="63"/>
        <v/>
      </c>
    </row>
    <row r="4052" spans="1:11" ht="18.95" customHeight="1" x14ac:dyDescent="0.25">
      <c r="A4052" s="52"/>
      <c r="C4052" s="185"/>
      <c r="D4052" s="76"/>
      <c r="E4052" s="76" t="str">
        <f>IF(D4052="","",IFERROR(VLOOKUP(D4052,Cadastro!$C$9:$D$1009,2,FALSE),"NOT FOUND"))</f>
        <v/>
      </c>
      <c r="F4052" s="94"/>
      <c r="G4052" s="76"/>
      <c r="H4052" s="81" t="str">
        <f>IFERROR(F4052*VLOOKUP(D4052,Saldo!$P$8:$U$1009,6,FALSE),"")</f>
        <v/>
      </c>
      <c r="I4052" s="78" t="str">
        <f>IFERROR(IF(D4052="","",VLOOKUP(D4052,Saldo!$P$8:$Q$1009,2,FALSE)),"")</f>
        <v/>
      </c>
      <c r="J4052" s="76"/>
      <c r="K4052" s="74" t="str">
        <f t="shared" si="63"/>
        <v/>
      </c>
    </row>
    <row r="4053" spans="1:11" ht="18.95" customHeight="1" x14ac:dyDescent="0.25">
      <c r="A4053" s="52"/>
      <c r="C4053" s="185"/>
      <c r="D4053" s="76"/>
      <c r="E4053" s="76" t="str">
        <f>IF(D4053="","",IFERROR(VLOOKUP(D4053,Cadastro!$C$9:$D$1009,2,FALSE),"NOT FOUND"))</f>
        <v/>
      </c>
      <c r="F4053" s="94"/>
      <c r="G4053" s="76"/>
      <c r="H4053" s="81" t="str">
        <f>IFERROR(F4053*VLOOKUP(D4053,Saldo!$P$8:$U$1009,6,FALSE),"")</f>
        <v/>
      </c>
      <c r="I4053" s="78" t="str">
        <f>IFERROR(IF(D4053="","",VLOOKUP(D4053,Saldo!$P$8:$Q$1009,2,FALSE)),"")</f>
        <v/>
      </c>
      <c r="J4053" s="76"/>
      <c r="K4053" s="74" t="str">
        <f t="shared" si="63"/>
        <v/>
      </c>
    </row>
    <row r="4054" spans="1:11" ht="18.95" customHeight="1" x14ac:dyDescent="0.25">
      <c r="A4054" s="52"/>
      <c r="C4054" s="185"/>
      <c r="D4054" s="76"/>
      <c r="E4054" s="76" t="str">
        <f>IF(D4054="","",IFERROR(VLOOKUP(D4054,Cadastro!$C$9:$D$1009,2,FALSE),"NOT FOUND"))</f>
        <v/>
      </c>
      <c r="F4054" s="94"/>
      <c r="G4054" s="76"/>
      <c r="H4054" s="81" t="str">
        <f>IFERROR(F4054*VLOOKUP(D4054,Saldo!$P$8:$U$1009,6,FALSE),"")</f>
        <v/>
      </c>
      <c r="I4054" s="78" t="str">
        <f>IFERROR(IF(D4054="","",VLOOKUP(D4054,Saldo!$P$8:$Q$1009,2,FALSE)),"")</f>
        <v/>
      </c>
      <c r="J4054" s="76"/>
      <c r="K4054" s="74" t="str">
        <f t="shared" si="63"/>
        <v/>
      </c>
    </row>
    <row r="4055" spans="1:11" ht="18.95" customHeight="1" x14ac:dyDescent="0.25">
      <c r="A4055" s="52"/>
      <c r="C4055" s="185"/>
      <c r="D4055" s="76"/>
      <c r="E4055" s="76" t="str">
        <f>IF(D4055="","",IFERROR(VLOOKUP(D4055,Cadastro!$C$9:$D$1009,2,FALSE),"NOT FOUND"))</f>
        <v/>
      </c>
      <c r="F4055" s="94"/>
      <c r="G4055" s="76"/>
      <c r="H4055" s="81" t="str">
        <f>IFERROR(F4055*VLOOKUP(D4055,Saldo!$P$8:$U$1009,6,FALSE),"")</f>
        <v/>
      </c>
      <c r="I4055" s="78" t="str">
        <f>IFERROR(IF(D4055="","",VLOOKUP(D4055,Saldo!$P$8:$Q$1009,2,FALSE)),"")</f>
        <v/>
      </c>
      <c r="J4055" s="76"/>
      <c r="K4055" s="74" t="str">
        <f t="shared" si="63"/>
        <v/>
      </c>
    </row>
    <row r="4056" spans="1:11" ht="18.95" customHeight="1" x14ac:dyDescent="0.25">
      <c r="A4056" s="52"/>
      <c r="C4056" s="185"/>
      <c r="D4056" s="76"/>
      <c r="E4056" s="76" t="str">
        <f>IF(D4056="","",IFERROR(VLOOKUP(D4056,Cadastro!$C$9:$D$1009,2,FALSE),"NOT FOUND"))</f>
        <v/>
      </c>
      <c r="F4056" s="94"/>
      <c r="G4056" s="76"/>
      <c r="H4056" s="81" t="str">
        <f>IFERROR(F4056*VLOOKUP(D4056,Saldo!$P$8:$U$1009,6,FALSE),"")</f>
        <v/>
      </c>
      <c r="I4056" s="78" t="str">
        <f>IFERROR(IF(D4056="","",VLOOKUP(D4056,Saldo!$P$8:$Q$1009,2,FALSE)),"")</f>
        <v/>
      </c>
      <c r="J4056" s="76"/>
      <c r="K4056" s="74" t="str">
        <f t="shared" si="63"/>
        <v/>
      </c>
    </row>
    <row r="4057" spans="1:11" ht="18.95" customHeight="1" x14ac:dyDescent="0.25">
      <c r="A4057" s="52"/>
      <c r="C4057" s="185"/>
      <c r="D4057" s="76"/>
      <c r="E4057" s="76" t="str">
        <f>IF(D4057="","",IFERROR(VLOOKUP(D4057,Cadastro!$C$9:$D$1009,2,FALSE),"NOT FOUND"))</f>
        <v/>
      </c>
      <c r="F4057" s="94"/>
      <c r="G4057" s="76"/>
      <c r="H4057" s="81" t="str">
        <f>IFERROR(F4057*VLOOKUP(D4057,Saldo!$P$8:$U$1009,6,FALSE),"")</f>
        <v/>
      </c>
      <c r="I4057" s="78" t="str">
        <f>IFERROR(IF(D4057="","",VLOOKUP(D4057,Saldo!$P$8:$Q$1009,2,FALSE)),"")</f>
        <v/>
      </c>
      <c r="J4057" s="76"/>
      <c r="K4057" s="74" t="str">
        <f t="shared" si="63"/>
        <v/>
      </c>
    </row>
    <row r="4058" spans="1:11" ht="18.95" customHeight="1" x14ac:dyDescent="0.25">
      <c r="A4058" s="52"/>
      <c r="C4058" s="185"/>
      <c r="D4058" s="76"/>
      <c r="E4058" s="76" t="str">
        <f>IF(D4058="","",IFERROR(VLOOKUP(D4058,Cadastro!$C$9:$D$1009,2,FALSE),"NOT FOUND"))</f>
        <v/>
      </c>
      <c r="F4058" s="94"/>
      <c r="G4058" s="76"/>
      <c r="H4058" s="81" t="str">
        <f>IFERROR(F4058*VLOOKUP(D4058,Saldo!$P$8:$U$1009,6,FALSE),"")</f>
        <v/>
      </c>
      <c r="I4058" s="78" t="str">
        <f>IFERROR(IF(D4058="","",VLOOKUP(D4058,Saldo!$P$8:$Q$1009,2,FALSE)),"")</f>
        <v/>
      </c>
      <c r="J4058" s="76"/>
      <c r="K4058" s="74" t="str">
        <f t="shared" si="63"/>
        <v/>
      </c>
    </row>
    <row r="4059" spans="1:11" ht="18.95" customHeight="1" x14ac:dyDescent="0.25">
      <c r="A4059" s="52"/>
      <c r="C4059" s="185"/>
      <c r="D4059" s="76"/>
      <c r="E4059" s="76" t="str">
        <f>IF(D4059="","",IFERROR(VLOOKUP(D4059,Cadastro!$C$9:$D$1009,2,FALSE),"NOT FOUND"))</f>
        <v/>
      </c>
      <c r="F4059" s="94"/>
      <c r="G4059" s="76"/>
      <c r="H4059" s="81" t="str">
        <f>IFERROR(F4059*VLOOKUP(D4059,Saldo!$P$8:$U$1009,6,FALSE),"")</f>
        <v/>
      </c>
      <c r="I4059" s="78" t="str">
        <f>IFERROR(IF(D4059="","",VLOOKUP(D4059,Saldo!$P$8:$Q$1009,2,FALSE)),"")</f>
        <v/>
      </c>
      <c r="J4059" s="76"/>
      <c r="K4059" s="74" t="str">
        <f t="shared" si="63"/>
        <v/>
      </c>
    </row>
    <row r="4060" spans="1:11" ht="18.95" customHeight="1" x14ac:dyDescent="0.25">
      <c r="A4060" s="52"/>
      <c r="C4060" s="185"/>
      <c r="D4060" s="76"/>
      <c r="E4060" s="76" t="str">
        <f>IF(D4060="","",IFERROR(VLOOKUP(D4060,Cadastro!$C$9:$D$1009,2,FALSE),"NOT FOUND"))</f>
        <v/>
      </c>
      <c r="F4060" s="94"/>
      <c r="G4060" s="76"/>
      <c r="H4060" s="81" t="str">
        <f>IFERROR(F4060*VLOOKUP(D4060,Saldo!$P$8:$U$1009,6,FALSE),"")</f>
        <v/>
      </c>
      <c r="I4060" s="78" t="str">
        <f>IFERROR(IF(D4060="","",VLOOKUP(D4060,Saldo!$P$8:$Q$1009,2,FALSE)),"")</f>
        <v/>
      </c>
      <c r="J4060" s="76"/>
      <c r="K4060" s="74" t="str">
        <f t="shared" si="63"/>
        <v/>
      </c>
    </row>
    <row r="4061" spans="1:11" ht="18.95" customHeight="1" x14ac:dyDescent="0.25">
      <c r="A4061" s="52"/>
      <c r="C4061" s="185"/>
      <c r="D4061" s="76"/>
      <c r="E4061" s="76" t="str">
        <f>IF(D4061="","",IFERROR(VLOOKUP(D4061,Cadastro!$C$9:$D$1009,2,FALSE),"NOT FOUND"))</f>
        <v/>
      </c>
      <c r="F4061" s="94"/>
      <c r="G4061" s="76"/>
      <c r="H4061" s="81" t="str">
        <f>IFERROR(F4061*VLOOKUP(D4061,Saldo!$P$8:$U$1009,6,FALSE),"")</f>
        <v/>
      </c>
      <c r="I4061" s="78" t="str">
        <f>IFERROR(IF(D4061="","",VLOOKUP(D4061,Saldo!$P$8:$Q$1009,2,FALSE)),"")</f>
        <v/>
      </c>
      <c r="J4061" s="76"/>
      <c r="K4061" s="74" t="str">
        <f t="shared" si="63"/>
        <v/>
      </c>
    </row>
    <row r="4062" spans="1:11" ht="18.95" customHeight="1" x14ac:dyDescent="0.25">
      <c r="A4062" s="52"/>
      <c r="C4062" s="185"/>
      <c r="D4062" s="76"/>
      <c r="E4062" s="76" t="str">
        <f>IF(D4062="","",IFERROR(VLOOKUP(D4062,Cadastro!$C$9:$D$1009,2,FALSE),"NOT FOUND"))</f>
        <v/>
      </c>
      <c r="F4062" s="94"/>
      <c r="G4062" s="76"/>
      <c r="H4062" s="81" t="str">
        <f>IFERROR(F4062*VLOOKUP(D4062,Saldo!$P$8:$U$1009,6,FALSE),"")</f>
        <v/>
      </c>
      <c r="I4062" s="78" t="str">
        <f>IFERROR(IF(D4062="","",VLOOKUP(D4062,Saldo!$P$8:$Q$1009,2,FALSE)),"")</f>
        <v/>
      </c>
      <c r="J4062" s="76"/>
      <c r="K4062" s="74" t="str">
        <f t="shared" si="63"/>
        <v/>
      </c>
    </row>
    <row r="4063" spans="1:11" ht="18.95" customHeight="1" x14ac:dyDescent="0.25">
      <c r="A4063" s="52"/>
      <c r="C4063" s="185"/>
      <c r="D4063" s="76"/>
      <c r="E4063" s="76" t="str">
        <f>IF(D4063="","",IFERROR(VLOOKUP(D4063,Cadastro!$C$9:$D$1009,2,FALSE),"NOT FOUND"))</f>
        <v/>
      </c>
      <c r="F4063" s="94"/>
      <c r="G4063" s="76"/>
      <c r="H4063" s="81" t="str">
        <f>IFERROR(F4063*VLOOKUP(D4063,Saldo!$P$8:$U$1009,6,FALSE),"")</f>
        <v/>
      </c>
      <c r="I4063" s="78" t="str">
        <f>IFERROR(IF(D4063="","",VLOOKUP(D4063,Saldo!$P$8:$Q$1009,2,FALSE)),"")</f>
        <v/>
      </c>
      <c r="J4063" s="76"/>
      <c r="K4063" s="74" t="str">
        <f t="shared" si="63"/>
        <v/>
      </c>
    </row>
    <row r="4064" spans="1:11" ht="18.95" customHeight="1" x14ac:dyDescent="0.25">
      <c r="A4064" s="52"/>
      <c r="C4064" s="185"/>
      <c r="D4064" s="76"/>
      <c r="E4064" s="76" t="str">
        <f>IF(D4064="","",IFERROR(VLOOKUP(D4064,Cadastro!$C$9:$D$1009,2,FALSE),"NOT FOUND"))</f>
        <v/>
      </c>
      <c r="F4064" s="94"/>
      <c r="G4064" s="76"/>
      <c r="H4064" s="81" t="str">
        <f>IFERROR(F4064*VLOOKUP(D4064,Saldo!$P$8:$U$1009,6,FALSE),"")</f>
        <v/>
      </c>
      <c r="I4064" s="78" t="str">
        <f>IFERROR(IF(D4064="","",VLOOKUP(D4064,Saldo!$P$8:$Q$1009,2,FALSE)),"")</f>
        <v/>
      </c>
      <c r="J4064" s="76"/>
      <c r="K4064" s="74" t="str">
        <f t="shared" si="63"/>
        <v/>
      </c>
    </row>
    <row r="4065" spans="1:11" ht="18.95" customHeight="1" x14ac:dyDescent="0.25">
      <c r="A4065" s="52"/>
      <c r="C4065" s="185"/>
      <c r="D4065" s="76"/>
      <c r="E4065" s="76" t="str">
        <f>IF(D4065="","",IFERROR(VLOOKUP(D4065,Cadastro!$C$9:$D$1009,2,FALSE),"NOT FOUND"))</f>
        <v/>
      </c>
      <c r="F4065" s="94"/>
      <c r="G4065" s="76"/>
      <c r="H4065" s="81" t="str">
        <f>IFERROR(F4065*VLOOKUP(D4065,Saldo!$P$8:$U$1009,6,FALSE),"")</f>
        <v/>
      </c>
      <c r="I4065" s="78" t="str">
        <f>IFERROR(IF(D4065="","",VLOOKUP(D4065,Saldo!$P$8:$Q$1009,2,FALSE)),"")</f>
        <v/>
      </c>
      <c r="J4065" s="76"/>
      <c r="K4065" s="74" t="str">
        <f t="shared" si="63"/>
        <v/>
      </c>
    </row>
    <row r="4066" spans="1:11" ht="18.95" customHeight="1" x14ac:dyDescent="0.25">
      <c r="A4066" s="52"/>
      <c r="C4066" s="185"/>
      <c r="D4066" s="76"/>
      <c r="E4066" s="76" t="str">
        <f>IF(D4066="","",IFERROR(VLOOKUP(D4066,Cadastro!$C$9:$D$1009,2,FALSE),"NOT FOUND"))</f>
        <v/>
      </c>
      <c r="F4066" s="94"/>
      <c r="G4066" s="76"/>
      <c r="H4066" s="81" t="str">
        <f>IFERROR(F4066*VLOOKUP(D4066,Saldo!$P$8:$U$1009,6,FALSE),"")</f>
        <v/>
      </c>
      <c r="I4066" s="78" t="str">
        <f>IFERROR(IF(D4066="","",VLOOKUP(D4066,Saldo!$P$8:$Q$1009,2,FALSE)),"")</f>
        <v/>
      </c>
      <c r="J4066" s="76"/>
      <c r="K4066" s="74" t="str">
        <f t="shared" si="63"/>
        <v/>
      </c>
    </row>
    <row r="4067" spans="1:11" ht="18.95" customHeight="1" x14ac:dyDescent="0.25">
      <c r="A4067" s="52"/>
      <c r="C4067" s="185"/>
      <c r="D4067" s="76"/>
      <c r="E4067" s="76" t="str">
        <f>IF(D4067="","",IFERROR(VLOOKUP(D4067,Cadastro!$C$9:$D$1009,2,FALSE),"NOT FOUND"))</f>
        <v/>
      </c>
      <c r="F4067" s="94"/>
      <c r="G4067" s="76"/>
      <c r="H4067" s="81" t="str">
        <f>IFERROR(F4067*VLOOKUP(D4067,Saldo!$P$8:$U$1009,6,FALSE),"")</f>
        <v/>
      </c>
      <c r="I4067" s="78" t="str">
        <f>IFERROR(IF(D4067="","",VLOOKUP(D4067,Saldo!$P$8:$Q$1009,2,FALSE)),"")</f>
        <v/>
      </c>
      <c r="J4067" s="76"/>
      <c r="K4067" s="74" t="str">
        <f t="shared" si="63"/>
        <v/>
      </c>
    </row>
    <row r="4068" spans="1:11" ht="18.95" customHeight="1" x14ac:dyDescent="0.25">
      <c r="A4068" s="52"/>
      <c r="C4068" s="185"/>
      <c r="D4068" s="76"/>
      <c r="E4068" s="76" t="str">
        <f>IF(D4068="","",IFERROR(VLOOKUP(D4068,Cadastro!$C$9:$D$1009,2,FALSE),"NOT FOUND"))</f>
        <v/>
      </c>
      <c r="F4068" s="94"/>
      <c r="G4068" s="76"/>
      <c r="H4068" s="81" t="str">
        <f>IFERROR(F4068*VLOOKUP(D4068,Saldo!$P$8:$U$1009,6,FALSE),"")</f>
        <v/>
      </c>
      <c r="I4068" s="78" t="str">
        <f>IFERROR(IF(D4068="","",VLOOKUP(D4068,Saldo!$P$8:$Q$1009,2,FALSE)),"")</f>
        <v/>
      </c>
      <c r="J4068" s="76"/>
      <c r="K4068" s="74" t="str">
        <f t="shared" si="63"/>
        <v/>
      </c>
    </row>
    <row r="4069" spans="1:11" ht="18.95" customHeight="1" x14ac:dyDescent="0.25">
      <c r="A4069" s="52"/>
      <c r="C4069" s="185"/>
      <c r="D4069" s="76"/>
      <c r="E4069" s="76" t="str">
        <f>IF(D4069="","",IFERROR(VLOOKUP(D4069,Cadastro!$C$9:$D$1009,2,FALSE),"NOT FOUND"))</f>
        <v/>
      </c>
      <c r="F4069" s="94"/>
      <c r="G4069" s="76"/>
      <c r="H4069" s="81" t="str">
        <f>IFERROR(F4069*VLOOKUP(D4069,Saldo!$P$8:$U$1009,6,FALSE),"")</f>
        <v/>
      </c>
      <c r="I4069" s="78" t="str">
        <f>IFERROR(IF(D4069="","",VLOOKUP(D4069,Saldo!$P$8:$Q$1009,2,FALSE)),"")</f>
        <v/>
      </c>
      <c r="J4069" s="76"/>
      <c r="K4069" s="74" t="str">
        <f t="shared" si="63"/>
        <v/>
      </c>
    </row>
    <row r="4070" spans="1:11" ht="18.95" customHeight="1" x14ac:dyDescent="0.25">
      <c r="A4070" s="52"/>
      <c r="C4070" s="185"/>
      <c r="D4070" s="76"/>
      <c r="E4070" s="76" t="str">
        <f>IF(D4070="","",IFERROR(VLOOKUP(D4070,Cadastro!$C$9:$D$1009,2,FALSE),"NOT FOUND"))</f>
        <v/>
      </c>
      <c r="F4070" s="94"/>
      <c r="G4070" s="76"/>
      <c r="H4070" s="81" t="str">
        <f>IFERROR(F4070*VLOOKUP(D4070,Saldo!$P$8:$U$1009,6,FALSE),"")</f>
        <v/>
      </c>
      <c r="I4070" s="78" t="str">
        <f>IFERROR(IF(D4070="","",VLOOKUP(D4070,Saldo!$P$8:$Q$1009,2,FALSE)),"")</f>
        <v/>
      </c>
      <c r="J4070" s="76"/>
      <c r="K4070" s="74" t="str">
        <f t="shared" si="63"/>
        <v/>
      </c>
    </row>
    <row r="4071" spans="1:11" ht="18.95" customHeight="1" x14ac:dyDescent="0.25">
      <c r="A4071" s="52"/>
      <c r="C4071" s="185"/>
      <c r="D4071" s="76"/>
      <c r="E4071" s="76" t="str">
        <f>IF(D4071="","",IFERROR(VLOOKUP(D4071,Cadastro!$C$9:$D$1009,2,FALSE),"NOT FOUND"))</f>
        <v/>
      </c>
      <c r="F4071" s="94"/>
      <c r="G4071" s="76"/>
      <c r="H4071" s="81" t="str">
        <f>IFERROR(F4071*VLOOKUP(D4071,Saldo!$P$8:$U$1009,6,FALSE),"")</f>
        <v/>
      </c>
      <c r="I4071" s="78" t="str">
        <f>IFERROR(IF(D4071="","",VLOOKUP(D4071,Saldo!$P$8:$Q$1009,2,FALSE)),"")</f>
        <v/>
      </c>
      <c r="J4071" s="76"/>
      <c r="K4071" s="74" t="str">
        <f t="shared" si="63"/>
        <v/>
      </c>
    </row>
    <row r="4072" spans="1:11" ht="18.95" customHeight="1" x14ac:dyDescent="0.25">
      <c r="A4072" s="52"/>
      <c r="C4072" s="185"/>
      <c r="D4072" s="76"/>
      <c r="E4072" s="76" t="str">
        <f>IF(D4072="","",IFERROR(VLOOKUP(D4072,Cadastro!$C$9:$D$1009,2,FALSE),"NOT FOUND"))</f>
        <v/>
      </c>
      <c r="F4072" s="94"/>
      <c r="G4072" s="76"/>
      <c r="H4072" s="81" t="str">
        <f>IFERROR(F4072*VLOOKUP(D4072,Saldo!$P$8:$U$1009,6,FALSE),"")</f>
        <v/>
      </c>
      <c r="I4072" s="78" t="str">
        <f>IFERROR(IF(D4072="","",VLOOKUP(D4072,Saldo!$P$8:$Q$1009,2,FALSE)),"")</f>
        <v/>
      </c>
      <c r="J4072" s="76"/>
      <c r="K4072" s="74" t="str">
        <f t="shared" si="63"/>
        <v/>
      </c>
    </row>
    <row r="4073" spans="1:11" ht="18.95" customHeight="1" x14ac:dyDescent="0.25">
      <c r="A4073" s="52"/>
      <c r="C4073" s="185"/>
      <c r="D4073" s="76"/>
      <c r="E4073" s="76" t="str">
        <f>IF(D4073="","",IFERROR(VLOOKUP(D4073,Cadastro!$C$9:$D$1009,2,FALSE),"NOT FOUND"))</f>
        <v/>
      </c>
      <c r="F4073" s="94"/>
      <c r="G4073" s="76"/>
      <c r="H4073" s="81" t="str">
        <f>IFERROR(F4073*VLOOKUP(D4073,Saldo!$P$8:$U$1009,6,FALSE),"")</f>
        <v/>
      </c>
      <c r="I4073" s="78" t="str">
        <f>IFERROR(IF(D4073="","",VLOOKUP(D4073,Saldo!$P$8:$Q$1009,2,FALSE)),"")</f>
        <v/>
      </c>
      <c r="J4073" s="76"/>
      <c r="K4073" s="74" t="str">
        <f t="shared" si="63"/>
        <v/>
      </c>
    </row>
    <row r="4074" spans="1:11" ht="18.95" customHeight="1" x14ac:dyDescent="0.25">
      <c r="A4074" s="52"/>
      <c r="C4074" s="185"/>
      <c r="D4074" s="76"/>
      <c r="E4074" s="76" t="str">
        <f>IF(D4074="","",IFERROR(VLOOKUP(D4074,Cadastro!$C$9:$D$1009,2,FALSE),"NOT FOUND"))</f>
        <v/>
      </c>
      <c r="F4074" s="94"/>
      <c r="G4074" s="76"/>
      <c r="H4074" s="81" t="str">
        <f>IFERROR(F4074*VLOOKUP(D4074,Saldo!$P$8:$U$1009,6,FALSE),"")</f>
        <v/>
      </c>
      <c r="I4074" s="78" t="str">
        <f>IFERROR(IF(D4074="","",VLOOKUP(D4074,Saldo!$P$8:$Q$1009,2,FALSE)),"")</f>
        <v/>
      </c>
      <c r="J4074" s="76"/>
      <c r="K4074" s="74" t="str">
        <f t="shared" si="63"/>
        <v/>
      </c>
    </row>
    <row r="4075" spans="1:11" ht="18.95" customHeight="1" x14ac:dyDescent="0.25">
      <c r="A4075" s="52"/>
      <c r="C4075" s="185"/>
      <c r="D4075" s="76"/>
      <c r="E4075" s="76" t="str">
        <f>IF(D4075="","",IFERROR(VLOOKUP(D4075,Cadastro!$C$9:$D$1009,2,FALSE),"NOT FOUND"))</f>
        <v/>
      </c>
      <c r="F4075" s="94"/>
      <c r="G4075" s="76"/>
      <c r="H4075" s="81" t="str">
        <f>IFERROR(F4075*VLOOKUP(D4075,Saldo!$P$8:$U$1009,6,FALSE),"")</f>
        <v/>
      </c>
      <c r="I4075" s="78" t="str">
        <f>IFERROR(IF(D4075="","",VLOOKUP(D4075,Saldo!$P$8:$Q$1009,2,FALSE)),"")</f>
        <v/>
      </c>
      <c r="J4075" s="76"/>
      <c r="K4075" s="74" t="str">
        <f t="shared" si="63"/>
        <v/>
      </c>
    </row>
    <row r="4076" spans="1:11" ht="18.95" customHeight="1" x14ac:dyDescent="0.25">
      <c r="A4076" s="52"/>
      <c r="C4076" s="185"/>
      <c r="D4076" s="76"/>
      <c r="E4076" s="76" t="str">
        <f>IF(D4076="","",IFERROR(VLOOKUP(D4076,Cadastro!$C$9:$D$1009,2,FALSE),"NOT FOUND"))</f>
        <v/>
      </c>
      <c r="F4076" s="94"/>
      <c r="G4076" s="76"/>
      <c r="H4076" s="81" t="str">
        <f>IFERROR(F4076*VLOOKUP(D4076,Saldo!$P$8:$U$1009,6,FALSE),"")</f>
        <v/>
      </c>
      <c r="I4076" s="78" t="str">
        <f>IFERROR(IF(D4076="","",VLOOKUP(D4076,Saldo!$P$8:$Q$1009,2,FALSE)),"")</f>
        <v/>
      </c>
      <c r="J4076" s="76"/>
      <c r="K4076" s="74" t="str">
        <f t="shared" si="63"/>
        <v/>
      </c>
    </row>
    <row r="4077" spans="1:11" ht="18.95" customHeight="1" x14ac:dyDescent="0.25">
      <c r="A4077" s="52"/>
      <c r="C4077" s="185"/>
      <c r="D4077" s="76"/>
      <c r="E4077" s="76" t="str">
        <f>IF(D4077="","",IFERROR(VLOOKUP(D4077,Cadastro!$C$9:$D$1009,2,FALSE),"NOT FOUND"))</f>
        <v/>
      </c>
      <c r="F4077" s="94"/>
      <c r="G4077" s="76"/>
      <c r="H4077" s="81" t="str">
        <f>IFERROR(F4077*VLOOKUP(D4077,Saldo!$P$8:$U$1009,6,FALSE),"")</f>
        <v/>
      </c>
      <c r="I4077" s="78" t="str">
        <f>IFERROR(IF(D4077="","",VLOOKUP(D4077,Saldo!$P$8:$Q$1009,2,FALSE)),"")</f>
        <v/>
      </c>
      <c r="J4077" s="76"/>
      <c r="K4077" s="74" t="str">
        <f t="shared" si="63"/>
        <v/>
      </c>
    </row>
    <row r="4078" spans="1:11" ht="18.95" customHeight="1" x14ac:dyDescent="0.25">
      <c r="A4078" s="52"/>
      <c r="C4078" s="185"/>
      <c r="D4078" s="76"/>
      <c r="E4078" s="76" t="str">
        <f>IF(D4078="","",IFERROR(VLOOKUP(D4078,Cadastro!$C$9:$D$1009,2,FALSE),"NOT FOUND"))</f>
        <v/>
      </c>
      <c r="F4078" s="94"/>
      <c r="G4078" s="76"/>
      <c r="H4078" s="81" t="str">
        <f>IFERROR(F4078*VLOOKUP(D4078,Saldo!$P$8:$U$1009,6,FALSE),"")</f>
        <v/>
      </c>
      <c r="I4078" s="78" t="str">
        <f>IFERROR(IF(D4078="","",VLOOKUP(D4078,Saldo!$P$8:$Q$1009,2,FALSE)),"")</f>
        <v/>
      </c>
      <c r="J4078" s="76"/>
      <c r="K4078" s="74" t="str">
        <f t="shared" si="63"/>
        <v/>
      </c>
    </row>
    <row r="4079" spans="1:11" ht="18.95" customHeight="1" x14ac:dyDescent="0.25">
      <c r="A4079" s="52"/>
      <c r="C4079" s="185"/>
      <c r="D4079" s="76"/>
      <c r="E4079" s="76" t="str">
        <f>IF(D4079="","",IFERROR(VLOOKUP(D4079,Cadastro!$C$9:$D$1009,2,FALSE),"NOT FOUND"))</f>
        <v/>
      </c>
      <c r="F4079" s="94"/>
      <c r="G4079" s="76"/>
      <c r="H4079" s="81" t="str">
        <f>IFERROR(F4079*VLOOKUP(D4079,Saldo!$P$8:$U$1009,6,FALSE),"")</f>
        <v/>
      </c>
      <c r="I4079" s="78" t="str">
        <f>IFERROR(IF(D4079="","",VLOOKUP(D4079,Saldo!$P$8:$Q$1009,2,FALSE)),"")</f>
        <v/>
      </c>
      <c r="J4079" s="76"/>
      <c r="K4079" s="74" t="str">
        <f t="shared" si="63"/>
        <v/>
      </c>
    </row>
    <row r="4080" spans="1:11" ht="18.95" customHeight="1" x14ac:dyDescent="0.25">
      <c r="A4080" s="52"/>
      <c r="C4080" s="185"/>
      <c r="D4080" s="76"/>
      <c r="E4080" s="76" t="str">
        <f>IF(D4080="","",IFERROR(VLOOKUP(D4080,Cadastro!$C$9:$D$1009,2,FALSE),"NOT FOUND"))</f>
        <v/>
      </c>
      <c r="F4080" s="94"/>
      <c r="G4080" s="76"/>
      <c r="H4080" s="81" t="str">
        <f>IFERROR(F4080*VLOOKUP(D4080,Saldo!$P$8:$U$1009,6,FALSE),"")</f>
        <v/>
      </c>
      <c r="I4080" s="78" t="str">
        <f>IFERROR(IF(D4080="","",VLOOKUP(D4080,Saldo!$P$8:$Q$1009,2,FALSE)),"")</f>
        <v/>
      </c>
      <c r="J4080" s="76"/>
      <c r="K4080" s="74" t="str">
        <f t="shared" si="63"/>
        <v/>
      </c>
    </row>
    <row r="4081" spans="1:11" ht="18.95" customHeight="1" x14ac:dyDescent="0.25">
      <c r="A4081" s="52"/>
      <c r="C4081" s="185"/>
      <c r="D4081" s="76"/>
      <c r="E4081" s="76" t="str">
        <f>IF(D4081="","",IFERROR(VLOOKUP(D4081,Cadastro!$C$9:$D$1009,2,FALSE),"NOT FOUND"))</f>
        <v/>
      </c>
      <c r="F4081" s="94"/>
      <c r="G4081" s="76"/>
      <c r="H4081" s="81" t="str">
        <f>IFERROR(F4081*VLOOKUP(D4081,Saldo!$P$8:$U$1009,6,FALSE),"")</f>
        <v/>
      </c>
      <c r="I4081" s="78" t="str">
        <f>IFERROR(IF(D4081="","",VLOOKUP(D4081,Saldo!$P$8:$Q$1009,2,FALSE)),"")</f>
        <v/>
      </c>
      <c r="J4081" s="76"/>
      <c r="K4081" s="74" t="str">
        <f t="shared" si="63"/>
        <v/>
      </c>
    </row>
    <row r="4082" spans="1:11" ht="18.95" customHeight="1" x14ac:dyDescent="0.25">
      <c r="A4082" s="52"/>
      <c r="C4082" s="185"/>
      <c r="D4082" s="76"/>
      <c r="E4082" s="76" t="str">
        <f>IF(D4082="","",IFERROR(VLOOKUP(D4082,Cadastro!$C$9:$D$1009,2,FALSE),"NOT FOUND"))</f>
        <v/>
      </c>
      <c r="F4082" s="94"/>
      <c r="G4082" s="76"/>
      <c r="H4082" s="81" t="str">
        <f>IFERROR(F4082*VLOOKUP(D4082,Saldo!$P$8:$U$1009,6,FALSE),"")</f>
        <v/>
      </c>
      <c r="I4082" s="78" t="str">
        <f>IFERROR(IF(D4082="","",VLOOKUP(D4082,Saldo!$P$8:$Q$1009,2,FALSE)),"")</f>
        <v/>
      </c>
      <c r="J4082" s="76"/>
      <c r="K4082" s="74" t="str">
        <f t="shared" si="63"/>
        <v/>
      </c>
    </row>
    <row r="4083" spans="1:11" ht="18.95" customHeight="1" x14ac:dyDescent="0.25">
      <c r="A4083" s="52"/>
      <c r="C4083" s="185"/>
      <c r="D4083" s="76"/>
      <c r="E4083" s="76" t="str">
        <f>IF(D4083="","",IFERROR(VLOOKUP(D4083,Cadastro!$C$9:$D$1009,2,FALSE),"NOT FOUND"))</f>
        <v/>
      </c>
      <c r="F4083" s="94"/>
      <c r="G4083" s="76"/>
      <c r="H4083" s="81" t="str">
        <f>IFERROR(F4083*VLOOKUP(D4083,Saldo!$P$8:$U$1009,6,FALSE),"")</f>
        <v/>
      </c>
      <c r="I4083" s="78" t="str">
        <f>IFERROR(IF(D4083="","",VLOOKUP(D4083,Saldo!$P$8:$Q$1009,2,FALSE)),"")</f>
        <v/>
      </c>
      <c r="J4083" s="76"/>
      <c r="K4083" s="74" t="str">
        <f t="shared" si="63"/>
        <v/>
      </c>
    </row>
    <row r="4084" spans="1:11" ht="18.95" customHeight="1" x14ac:dyDescent="0.25">
      <c r="A4084" s="52"/>
      <c r="C4084" s="185"/>
      <c r="D4084" s="76"/>
      <c r="E4084" s="76" t="str">
        <f>IF(D4084="","",IFERROR(VLOOKUP(D4084,Cadastro!$C$9:$D$1009,2,FALSE),"NOT FOUND"))</f>
        <v/>
      </c>
      <c r="F4084" s="94"/>
      <c r="G4084" s="76"/>
      <c r="H4084" s="81" t="str">
        <f>IFERROR(F4084*VLOOKUP(D4084,Saldo!$P$8:$U$1009,6,FALSE),"")</f>
        <v/>
      </c>
      <c r="I4084" s="78" t="str">
        <f>IFERROR(IF(D4084="","",VLOOKUP(D4084,Saldo!$P$8:$Q$1009,2,FALSE)),"")</f>
        <v/>
      </c>
      <c r="J4084" s="76"/>
      <c r="K4084" s="74" t="str">
        <f t="shared" si="63"/>
        <v/>
      </c>
    </row>
    <row r="4085" spans="1:11" ht="18.95" customHeight="1" x14ac:dyDescent="0.25">
      <c r="A4085" s="52"/>
      <c r="C4085" s="185"/>
      <c r="D4085" s="76"/>
      <c r="E4085" s="76" t="str">
        <f>IF(D4085="","",IFERROR(VLOOKUP(D4085,Cadastro!$C$9:$D$1009,2,FALSE),"NOT FOUND"))</f>
        <v/>
      </c>
      <c r="F4085" s="94"/>
      <c r="G4085" s="76"/>
      <c r="H4085" s="81" t="str">
        <f>IFERROR(F4085*VLOOKUP(D4085,Saldo!$P$8:$U$1009,6,FALSE),"")</f>
        <v/>
      </c>
      <c r="I4085" s="78" t="str">
        <f>IFERROR(IF(D4085="","",VLOOKUP(D4085,Saldo!$P$8:$Q$1009,2,FALSE)),"")</f>
        <v/>
      </c>
      <c r="J4085" s="76"/>
      <c r="K4085" s="74" t="str">
        <f t="shared" si="63"/>
        <v/>
      </c>
    </row>
    <row r="4086" spans="1:11" ht="18.95" customHeight="1" x14ac:dyDescent="0.25">
      <c r="A4086" s="52"/>
      <c r="C4086" s="185"/>
      <c r="D4086" s="76"/>
      <c r="E4086" s="76" t="str">
        <f>IF(D4086="","",IFERROR(VLOOKUP(D4086,Cadastro!$C$9:$D$1009,2,FALSE),"NOT FOUND"))</f>
        <v/>
      </c>
      <c r="F4086" s="94"/>
      <c r="G4086" s="76"/>
      <c r="H4086" s="81" t="str">
        <f>IFERROR(F4086*VLOOKUP(D4086,Saldo!$P$8:$U$1009,6,FALSE),"")</f>
        <v/>
      </c>
      <c r="I4086" s="78" t="str">
        <f>IFERROR(IF(D4086="","",VLOOKUP(D4086,Saldo!$P$8:$Q$1009,2,FALSE)),"")</f>
        <v/>
      </c>
      <c r="J4086" s="76"/>
      <c r="K4086" s="74" t="str">
        <f t="shared" si="63"/>
        <v/>
      </c>
    </row>
    <row r="4087" spans="1:11" ht="18.95" customHeight="1" x14ac:dyDescent="0.25">
      <c r="A4087" s="52"/>
      <c r="C4087" s="185"/>
      <c r="D4087" s="76"/>
      <c r="E4087" s="76" t="str">
        <f>IF(D4087="","",IFERROR(VLOOKUP(D4087,Cadastro!$C$9:$D$1009,2,FALSE),"NOT FOUND"))</f>
        <v/>
      </c>
      <c r="F4087" s="94"/>
      <c r="G4087" s="76"/>
      <c r="H4087" s="81" t="str">
        <f>IFERROR(F4087*VLOOKUP(D4087,Saldo!$P$8:$U$1009,6,FALSE),"")</f>
        <v/>
      </c>
      <c r="I4087" s="78" t="str">
        <f>IFERROR(IF(D4087="","",VLOOKUP(D4087,Saldo!$P$8:$Q$1009,2,FALSE)),"")</f>
        <v/>
      </c>
      <c r="J4087" s="76"/>
      <c r="K4087" s="74" t="str">
        <f t="shared" si="63"/>
        <v/>
      </c>
    </row>
    <row r="4088" spans="1:11" ht="18.95" customHeight="1" x14ac:dyDescent="0.25">
      <c r="A4088" s="52"/>
      <c r="C4088" s="185"/>
      <c r="D4088" s="76"/>
      <c r="E4088" s="76" t="str">
        <f>IF(D4088="","",IFERROR(VLOOKUP(D4088,Cadastro!$C$9:$D$1009,2,FALSE),"NOT FOUND"))</f>
        <v/>
      </c>
      <c r="F4088" s="94"/>
      <c r="G4088" s="76"/>
      <c r="H4088" s="81" t="str">
        <f>IFERROR(F4088*VLOOKUP(D4088,Saldo!$P$8:$U$1009,6,FALSE),"")</f>
        <v/>
      </c>
      <c r="I4088" s="78" t="str">
        <f>IFERROR(IF(D4088="","",VLOOKUP(D4088,Saldo!$P$8:$Q$1009,2,FALSE)),"")</f>
        <v/>
      </c>
      <c r="J4088" s="76"/>
      <c r="K4088" s="74" t="str">
        <f t="shared" si="63"/>
        <v/>
      </c>
    </row>
    <row r="4089" spans="1:11" ht="18.95" customHeight="1" x14ac:dyDescent="0.25">
      <c r="A4089" s="52"/>
      <c r="C4089" s="185"/>
      <c r="D4089" s="76"/>
      <c r="E4089" s="76" t="str">
        <f>IF(D4089="","",IFERROR(VLOOKUP(D4089,Cadastro!$C$9:$D$1009,2,FALSE),"NOT FOUND"))</f>
        <v/>
      </c>
      <c r="F4089" s="94"/>
      <c r="G4089" s="76"/>
      <c r="H4089" s="81" t="str">
        <f>IFERROR(F4089*VLOOKUP(D4089,Saldo!$P$8:$U$1009,6,FALSE),"")</f>
        <v/>
      </c>
      <c r="I4089" s="78" t="str">
        <f>IFERROR(IF(D4089="","",VLOOKUP(D4089,Saldo!$P$8:$Q$1009,2,FALSE)),"")</f>
        <v/>
      </c>
      <c r="J4089" s="76"/>
      <c r="K4089" s="74" t="str">
        <f t="shared" si="63"/>
        <v/>
      </c>
    </row>
    <row r="4090" spans="1:11" ht="18.95" customHeight="1" x14ac:dyDescent="0.25">
      <c r="A4090" s="52"/>
      <c r="C4090" s="185"/>
      <c r="D4090" s="76"/>
      <c r="E4090" s="76" t="str">
        <f>IF(D4090="","",IFERROR(VLOOKUP(D4090,Cadastro!$C$9:$D$1009,2,FALSE),"NOT FOUND"))</f>
        <v/>
      </c>
      <c r="F4090" s="94"/>
      <c r="G4090" s="76"/>
      <c r="H4090" s="81" t="str">
        <f>IFERROR(F4090*VLOOKUP(D4090,Saldo!$P$8:$U$1009,6,FALSE),"")</f>
        <v/>
      </c>
      <c r="I4090" s="78" t="str">
        <f>IFERROR(IF(D4090="","",VLOOKUP(D4090,Saldo!$P$8:$Q$1009,2,FALSE)),"")</f>
        <v/>
      </c>
      <c r="J4090" s="76"/>
      <c r="K4090" s="74" t="str">
        <f t="shared" si="63"/>
        <v/>
      </c>
    </row>
    <row r="4091" spans="1:11" ht="18.95" customHeight="1" x14ac:dyDescent="0.25">
      <c r="A4091" s="52"/>
      <c r="C4091" s="185"/>
      <c r="D4091" s="76"/>
      <c r="E4091" s="76" t="str">
        <f>IF(D4091="","",IFERROR(VLOOKUP(D4091,Cadastro!$C$9:$D$1009,2,FALSE),"NOT FOUND"))</f>
        <v/>
      </c>
      <c r="F4091" s="94"/>
      <c r="G4091" s="76"/>
      <c r="H4091" s="81" t="str">
        <f>IFERROR(F4091*VLOOKUP(D4091,Saldo!$P$8:$U$1009,6,FALSE),"")</f>
        <v/>
      </c>
      <c r="I4091" s="78" t="str">
        <f>IFERROR(IF(D4091="","",VLOOKUP(D4091,Saldo!$P$8:$Q$1009,2,FALSE)),"")</f>
        <v/>
      </c>
      <c r="J4091" s="76"/>
      <c r="K4091" s="74" t="str">
        <f t="shared" si="63"/>
        <v/>
      </c>
    </row>
    <row r="4092" spans="1:11" ht="18.95" customHeight="1" x14ac:dyDescent="0.25">
      <c r="A4092" s="52"/>
      <c r="C4092" s="185"/>
      <c r="D4092" s="76"/>
      <c r="E4092" s="76" t="str">
        <f>IF(D4092="","",IFERROR(VLOOKUP(D4092,Cadastro!$C$9:$D$1009,2,FALSE),"NOT FOUND"))</f>
        <v/>
      </c>
      <c r="F4092" s="94"/>
      <c r="G4092" s="76"/>
      <c r="H4092" s="81" t="str">
        <f>IFERROR(F4092*VLOOKUP(D4092,Saldo!$P$8:$U$1009,6,FALSE),"")</f>
        <v/>
      </c>
      <c r="I4092" s="78" t="str">
        <f>IFERROR(IF(D4092="","",VLOOKUP(D4092,Saldo!$P$8:$Q$1009,2,FALSE)),"")</f>
        <v/>
      </c>
      <c r="J4092" s="76"/>
      <c r="K4092" s="74" t="str">
        <f t="shared" si="63"/>
        <v/>
      </c>
    </row>
    <row r="4093" spans="1:11" ht="18.95" customHeight="1" x14ac:dyDescent="0.25">
      <c r="A4093" s="52"/>
      <c r="C4093" s="185"/>
      <c r="D4093" s="76"/>
      <c r="E4093" s="76" t="str">
        <f>IF(D4093="","",IFERROR(VLOOKUP(D4093,Cadastro!$C$9:$D$1009,2,FALSE),"NOT FOUND"))</f>
        <v/>
      </c>
      <c r="F4093" s="94"/>
      <c r="G4093" s="76"/>
      <c r="H4093" s="81" t="str">
        <f>IFERROR(F4093*VLOOKUP(D4093,Saldo!$P$8:$U$1009,6,FALSE),"")</f>
        <v/>
      </c>
      <c r="I4093" s="78" t="str">
        <f>IFERROR(IF(D4093="","",VLOOKUP(D4093,Saldo!$P$8:$Q$1009,2,FALSE)),"")</f>
        <v/>
      </c>
      <c r="J4093" s="76"/>
      <c r="K4093" s="74" t="str">
        <f t="shared" si="63"/>
        <v/>
      </c>
    </row>
    <row r="4094" spans="1:11" ht="18.95" customHeight="1" x14ac:dyDescent="0.25">
      <c r="A4094" s="52"/>
      <c r="C4094" s="185"/>
      <c r="D4094" s="76"/>
      <c r="E4094" s="76" t="str">
        <f>IF(D4094="","",IFERROR(VLOOKUP(D4094,Cadastro!$C$9:$D$1009,2,FALSE),"NOT FOUND"))</f>
        <v/>
      </c>
      <c r="F4094" s="94"/>
      <c r="G4094" s="76"/>
      <c r="H4094" s="81" t="str">
        <f>IFERROR(F4094*VLOOKUP(D4094,Saldo!$P$8:$U$1009,6,FALSE),"")</f>
        <v/>
      </c>
      <c r="I4094" s="78" t="str">
        <f>IFERROR(IF(D4094="","",VLOOKUP(D4094,Saldo!$P$8:$Q$1009,2,FALSE)),"")</f>
        <v/>
      </c>
      <c r="J4094" s="76"/>
      <c r="K4094" s="74" t="str">
        <f t="shared" si="63"/>
        <v/>
      </c>
    </row>
    <row r="4095" spans="1:11" ht="18.95" customHeight="1" x14ac:dyDescent="0.25">
      <c r="A4095" s="52"/>
      <c r="C4095" s="185"/>
      <c r="D4095" s="76"/>
      <c r="E4095" s="76" t="str">
        <f>IF(D4095="","",IFERROR(VLOOKUP(D4095,Cadastro!$C$9:$D$1009,2,FALSE),"NOT FOUND"))</f>
        <v/>
      </c>
      <c r="F4095" s="94"/>
      <c r="G4095" s="76"/>
      <c r="H4095" s="81" t="str">
        <f>IFERROR(F4095*VLOOKUP(D4095,Saldo!$P$8:$U$1009,6,FALSE),"")</f>
        <v/>
      </c>
      <c r="I4095" s="78" t="str">
        <f>IFERROR(IF(D4095="","",VLOOKUP(D4095,Saldo!$P$8:$Q$1009,2,FALSE)),"")</f>
        <v/>
      </c>
      <c r="J4095" s="76"/>
      <c r="K4095" s="74" t="str">
        <f t="shared" si="63"/>
        <v/>
      </c>
    </row>
    <row r="4096" spans="1:11" ht="18.95" customHeight="1" x14ac:dyDescent="0.25">
      <c r="A4096" s="52"/>
      <c r="C4096" s="185"/>
      <c r="D4096" s="76"/>
      <c r="E4096" s="76" t="str">
        <f>IF(D4096="","",IFERROR(VLOOKUP(D4096,Cadastro!$C$9:$D$1009,2,FALSE),"NOT FOUND"))</f>
        <v/>
      </c>
      <c r="F4096" s="94"/>
      <c r="G4096" s="76"/>
      <c r="H4096" s="81" t="str">
        <f>IFERROR(F4096*VLOOKUP(D4096,Saldo!$P$8:$U$1009,6,FALSE),"")</f>
        <v/>
      </c>
      <c r="I4096" s="78" t="str">
        <f>IFERROR(IF(D4096="","",VLOOKUP(D4096,Saldo!$P$8:$Q$1009,2,FALSE)),"")</f>
        <v/>
      </c>
      <c r="J4096" s="76"/>
      <c r="K4096" s="74" t="str">
        <f t="shared" si="63"/>
        <v/>
      </c>
    </row>
    <row r="4097" spans="1:11" ht="18.95" customHeight="1" x14ac:dyDescent="0.25">
      <c r="A4097" s="52"/>
      <c r="C4097" s="185"/>
      <c r="D4097" s="76"/>
      <c r="E4097" s="76" t="str">
        <f>IF(D4097="","",IFERROR(VLOOKUP(D4097,Cadastro!$C$9:$D$1009,2,FALSE),"NOT FOUND"))</f>
        <v/>
      </c>
      <c r="F4097" s="94"/>
      <c r="G4097" s="76"/>
      <c r="H4097" s="81" t="str">
        <f>IFERROR(F4097*VLOOKUP(D4097,Saldo!$P$8:$U$1009,6,FALSE),"")</f>
        <v/>
      </c>
      <c r="I4097" s="78" t="str">
        <f>IFERROR(IF(D4097="","",VLOOKUP(D4097,Saldo!$P$8:$Q$1009,2,FALSE)),"")</f>
        <v/>
      </c>
      <c r="J4097" s="76"/>
      <c r="K4097" s="74" t="str">
        <f t="shared" si="63"/>
        <v/>
      </c>
    </row>
    <row r="4098" spans="1:11" ht="18.95" customHeight="1" x14ac:dyDescent="0.25">
      <c r="A4098" s="52"/>
      <c r="C4098" s="185"/>
      <c r="D4098" s="76"/>
      <c r="E4098" s="76" t="str">
        <f>IF(D4098="","",IFERROR(VLOOKUP(D4098,Cadastro!$C$9:$D$1009,2,FALSE),"NOT FOUND"))</f>
        <v/>
      </c>
      <c r="F4098" s="94"/>
      <c r="G4098" s="76"/>
      <c r="H4098" s="81" t="str">
        <f>IFERROR(F4098*VLOOKUP(D4098,Saldo!$P$8:$U$1009,6,FALSE),"")</f>
        <v/>
      </c>
      <c r="I4098" s="78" t="str">
        <f>IFERROR(IF(D4098="","",VLOOKUP(D4098,Saldo!$P$8:$Q$1009,2,FALSE)),"")</f>
        <v/>
      </c>
      <c r="J4098" s="76"/>
      <c r="K4098" s="74" t="str">
        <f t="shared" si="63"/>
        <v/>
      </c>
    </row>
    <row r="4099" spans="1:11" ht="18.95" customHeight="1" x14ac:dyDescent="0.25">
      <c r="A4099" s="52"/>
      <c r="C4099" s="185"/>
      <c r="D4099" s="76"/>
      <c r="E4099" s="76" t="str">
        <f>IF(D4099="","",IFERROR(VLOOKUP(D4099,Cadastro!$C$9:$D$1009,2,FALSE),"NOT FOUND"))</f>
        <v/>
      </c>
      <c r="F4099" s="94"/>
      <c r="G4099" s="76"/>
      <c r="H4099" s="81" t="str">
        <f>IFERROR(F4099*VLOOKUP(D4099,Saldo!$P$8:$U$1009,6,FALSE),"")</f>
        <v/>
      </c>
      <c r="I4099" s="78" t="str">
        <f>IFERROR(IF(D4099="","",VLOOKUP(D4099,Saldo!$P$8:$Q$1009,2,FALSE)),"")</f>
        <v/>
      </c>
      <c r="J4099" s="76"/>
      <c r="K4099" s="74" t="str">
        <f t="shared" si="63"/>
        <v/>
      </c>
    </row>
    <row r="4100" spans="1:11" ht="18.95" customHeight="1" x14ac:dyDescent="0.25">
      <c r="A4100" s="52"/>
      <c r="C4100" s="185"/>
      <c r="D4100" s="76"/>
      <c r="E4100" s="76" t="str">
        <f>IF(D4100="","",IFERROR(VLOOKUP(D4100,Cadastro!$C$9:$D$1009,2,FALSE),"NOT FOUND"))</f>
        <v/>
      </c>
      <c r="F4100" s="94"/>
      <c r="G4100" s="76"/>
      <c r="H4100" s="81" t="str">
        <f>IFERROR(F4100*VLOOKUP(D4100,Saldo!$P$8:$U$1009,6,FALSE),"")</f>
        <v/>
      </c>
      <c r="I4100" s="78" t="str">
        <f>IFERROR(IF(D4100="","",VLOOKUP(D4100,Saldo!$P$8:$Q$1009,2,FALSE)),"")</f>
        <v/>
      </c>
      <c r="J4100" s="76"/>
      <c r="K4100" s="74" t="str">
        <f t="shared" si="63"/>
        <v/>
      </c>
    </row>
    <row r="4101" spans="1:11" ht="18.95" customHeight="1" x14ac:dyDescent="0.25">
      <c r="A4101" s="52"/>
      <c r="C4101" s="185"/>
      <c r="D4101" s="76"/>
      <c r="E4101" s="76" t="str">
        <f>IF(D4101="","",IFERROR(VLOOKUP(D4101,Cadastro!$C$9:$D$1009,2,FALSE),"NOT FOUND"))</f>
        <v/>
      </c>
      <c r="F4101" s="94"/>
      <c r="G4101" s="76"/>
      <c r="H4101" s="81" t="str">
        <f>IFERROR(F4101*VLOOKUP(D4101,Saldo!$P$8:$U$1009,6,FALSE),"")</f>
        <v/>
      </c>
      <c r="I4101" s="78" t="str">
        <f>IFERROR(IF(D4101="","",VLOOKUP(D4101,Saldo!$P$8:$Q$1009,2,FALSE)),"")</f>
        <v/>
      </c>
      <c r="J4101" s="76"/>
      <c r="K4101" s="74" t="str">
        <f t="shared" si="63"/>
        <v/>
      </c>
    </row>
    <row r="4102" spans="1:11" ht="18.95" customHeight="1" x14ac:dyDescent="0.25">
      <c r="A4102" s="52"/>
      <c r="C4102" s="185"/>
      <c r="D4102" s="76"/>
      <c r="E4102" s="76" t="str">
        <f>IF(D4102="","",IFERROR(VLOOKUP(D4102,Cadastro!$C$9:$D$1009,2,FALSE),"NOT FOUND"))</f>
        <v/>
      </c>
      <c r="F4102" s="94"/>
      <c r="G4102" s="76"/>
      <c r="H4102" s="81" t="str">
        <f>IFERROR(F4102*VLOOKUP(D4102,Saldo!$P$8:$U$1009,6,FALSE),"")</f>
        <v/>
      </c>
      <c r="I4102" s="78" t="str">
        <f>IFERROR(IF(D4102="","",VLOOKUP(D4102,Saldo!$P$8:$Q$1009,2,FALSE)),"")</f>
        <v/>
      </c>
      <c r="J4102" s="76"/>
      <c r="K4102" s="74" t="str">
        <f t="shared" si="63"/>
        <v/>
      </c>
    </row>
    <row r="4103" spans="1:11" ht="18.95" customHeight="1" x14ac:dyDescent="0.25">
      <c r="A4103" s="52"/>
      <c r="C4103" s="185"/>
      <c r="D4103" s="76"/>
      <c r="E4103" s="76" t="str">
        <f>IF(D4103="","",IFERROR(VLOOKUP(D4103,Cadastro!$C$9:$D$1009,2,FALSE),"NOT FOUND"))</f>
        <v/>
      </c>
      <c r="F4103" s="94"/>
      <c r="G4103" s="76"/>
      <c r="H4103" s="81" t="str">
        <f>IFERROR(F4103*VLOOKUP(D4103,Saldo!$P$8:$U$1009,6,FALSE),"")</f>
        <v/>
      </c>
      <c r="I4103" s="78" t="str">
        <f>IFERROR(IF(D4103="","",VLOOKUP(D4103,Saldo!$P$8:$Q$1009,2,FALSE)),"")</f>
        <v/>
      </c>
      <c r="J4103" s="76"/>
      <c r="K4103" s="74" t="str">
        <f t="shared" si="63"/>
        <v/>
      </c>
    </row>
    <row r="4104" spans="1:11" ht="18.95" customHeight="1" x14ac:dyDescent="0.25">
      <c r="A4104" s="52"/>
      <c r="C4104" s="185"/>
      <c r="D4104" s="76"/>
      <c r="E4104" s="76" t="str">
        <f>IF(D4104="","",IFERROR(VLOOKUP(D4104,Cadastro!$C$9:$D$1009,2,FALSE),"NOT FOUND"))</f>
        <v/>
      </c>
      <c r="F4104" s="94"/>
      <c r="G4104" s="76"/>
      <c r="H4104" s="81" t="str">
        <f>IFERROR(F4104*VLOOKUP(D4104,Saldo!$P$8:$U$1009,6,FALSE),"")</f>
        <v/>
      </c>
      <c r="I4104" s="78" t="str">
        <f>IFERROR(IF(D4104="","",VLOOKUP(D4104,Saldo!$P$8:$Q$1009,2,FALSE)),"")</f>
        <v/>
      </c>
      <c r="J4104" s="76"/>
      <c r="K4104" s="74" t="str">
        <f t="shared" si="63"/>
        <v/>
      </c>
    </row>
    <row r="4105" spans="1:11" ht="18.95" customHeight="1" x14ac:dyDescent="0.25">
      <c r="A4105" s="52"/>
      <c r="C4105" s="185"/>
      <c r="D4105" s="76"/>
      <c r="E4105" s="76" t="str">
        <f>IF(D4105="","",IFERROR(VLOOKUP(D4105,Cadastro!$C$9:$D$1009,2,FALSE),"NOT FOUND"))</f>
        <v/>
      </c>
      <c r="F4105" s="94"/>
      <c r="G4105" s="76"/>
      <c r="H4105" s="81" t="str">
        <f>IFERROR(F4105*VLOOKUP(D4105,Saldo!$P$8:$U$1009,6,FALSE),"")</f>
        <v/>
      </c>
      <c r="I4105" s="78" t="str">
        <f>IFERROR(IF(D4105="","",VLOOKUP(D4105,Saldo!$P$8:$Q$1009,2,FALSE)),"")</f>
        <v/>
      </c>
      <c r="J4105" s="76"/>
      <c r="K4105" s="74" t="str">
        <f t="shared" si="63"/>
        <v/>
      </c>
    </row>
    <row r="4106" spans="1:11" ht="18.95" customHeight="1" x14ac:dyDescent="0.25">
      <c r="A4106" s="52"/>
      <c r="C4106" s="185"/>
      <c r="D4106" s="76"/>
      <c r="E4106" s="76" t="str">
        <f>IF(D4106="","",IFERROR(VLOOKUP(D4106,Cadastro!$C$9:$D$1009,2,FALSE),"NOT FOUND"))</f>
        <v/>
      </c>
      <c r="F4106" s="94"/>
      <c r="G4106" s="76"/>
      <c r="H4106" s="81" t="str">
        <f>IFERROR(F4106*VLOOKUP(D4106,Saldo!$P$8:$U$1009,6,FALSE),"")</f>
        <v/>
      </c>
      <c r="I4106" s="78" t="str">
        <f>IFERROR(IF(D4106="","",VLOOKUP(D4106,Saldo!$P$8:$Q$1009,2,FALSE)),"")</f>
        <v/>
      </c>
      <c r="J4106" s="76"/>
      <c r="K4106" s="74" t="str">
        <f t="shared" ref="K4106:K4169" si="64">IF(C4106="","",MONTH(C4106))</f>
        <v/>
      </c>
    </row>
    <row r="4107" spans="1:11" ht="18.95" customHeight="1" x14ac:dyDescent="0.25">
      <c r="A4107" s="52"/>
      <c r="C4107" s="185"/>
      <c r="D4107" s="76"/>
      <c r="E4107" s="76" t="str">
        <f>IF(D4107="","",IFERROR(VLOOKUP(D4107,Cadastro!$C$9:$D$1009,2,FALSE),"NOT FOUND"))</f>
        <v/>
      </c>
      <c r="F4107" s="94"/>
      <c r="G4107" s="76"/>
      <c r="H4107" s="81" t="str">
        <f>IFERROR(F4107*VLOOKUP(D4107,Saldo!$P$8:$U$1009,6,FALSE),"")</f>
        <v/>
      </c>
      <c r="I4107" s="78" t="str">
        <f>IFERROR(IF(D4107="","",VLOOKUP(D4107,Saldo!$P$8:$Q$1009,2,FALSE)),"")</f>
        <v/>
      </c>
      <c r="J4107" s="76"/>
      <c r="K4107" s="74" t="str">
        <f t="shared" si="64"/>
        <v/>
      </c>
    </row>
    <row r="4108" spans="1:11" ht="18.95" customHeight="1" x14ac:dyDescent="0.25">
      <c r="A4108" s="52"/>
      <c r="C4108" s="185"/>
      <c r="D4108" s="76"/>
      <c r="E4108" s="76" t="str">
        <f>IF(D4108="","",IFERROR(VLOOKUP(D4108,Cadastro!$C$9:$D$1009,2,FALSE),"NOT FOUND"))</f>
        <v/>
      </c>
      <c r="F4108" s="94"/>
      <c r="G4108" s="76"/>
      <c r="H4108" s="81" t="str">
        <f>IFERROR(F4108*VLOOKUP(D4108,Saldo!$P$8:$U$1009,6,FALSE),"")</f>
        <v/>
      </c>
      <c r="I4108" s="78" t="str">
        <f>IFERROR(IF(D4108="","",VLOOKUP(D4108,Saldo!$P$8:$Q$1009,2,FALSE)),"")</f>
        <v/>
      </c>
      <c r="J4108" s="76"/>
      <c r="K4108" s="74" t="str">
        <f t="shared" si="64"/>
        <v/>
      </c>
    </row>
    <row r="4109" spans="1:11" ht="18.95" customHeight="1" x14ac:dyDescent="0.25">
      <c r="A4109" s="52"/>
      <c r="C4109" s="185"/>
      <c r="D4109" s="76"/>
      <c r="E4109" s="76" t="str">
        <f>IF(D4109="","",IFERROR(VLOOKUP(D4109,Cadastro!$C$9:$D$1009,2,FALSE),"NOT FOUND"))</f>
        <v/>
      </c>
      <c r="F4109" s="94"/>
      <c r="G4109" s="76"/>
      <c r="H4109" s="81" t="str">
        <f>IFERROR(F4109*VLOOKUP(D4109,Saldo!$P$8:$U$1009,6,FALSE),"")</f>
        <v/>
      </c>
      <c r="I4109" s="78" t="str">
        <f>IFERROR(IF(D4109="","",VLOOKUP(D4109,Saldo!$P$8:$Q$1009,2,FALSE)),"")</f>
        <v/>
      </c>
      <c r="J4109" s="76"/>
      <c r="K4109" s="74" t="str">
        <f t="shared" si="64"/>
        <v/>
      </c>
    </row>
    <row r="4110" spans="1:11" ht="18.95" customHeight="1" x14ac:dyDescent="0.25">
      <c r="A4110" s="52"/>
      <c r="C4110" s="185"/>
      <c r="D4110" s="76"/>
      <c r="E4110" s="76" t="str">
        <f>IF(D4110="","",IFERROR(VLOOKUP(D4110,Cadastro!$C$9:$D$1009,2,FALSE),"NOT FOUND"))</f>
        <v/>
      </c>
      <c r="F4110" s="94"/>
      <c r="G4110" s="76"/>
      <c r="H4110" s="81" t="str">
        <f>IFERROR(F4110*VLOOKUP(D4110,Saldo!$P$8:$U$1009,6,FALSE),"")</f>
        <v/>
      </c>
      <c r="I4110" s="78" t="str">
        <f>IFERROR(IF(D4110="","",VLOOKUP(D4110,Saldo!$P$8:$Q$1009,2,FALSE)),"")</f>
        <v/>
      </c>
      <c r="J4110" s="76"/>
      <c r="K4110" s="74" t="str">
        <f t="shared" si="64"/>
        <v/>
      </c>
    </row>
    <row r="4111" spans="1:11" ht="18.95" customHeight="1" x14ac:dyDescent="0.25">
      <c r="A4111" s="52"/>
      <c r="C4111" s="185"/>
      <c r="D4111" s="76"/>
      <c r="E4111" s="76" t="str">
        <f>IF(D4111="","",IFERROR(VLOOKUP(D4111,Cadastro!$C$9:$D$1009,2,FALSE),"NOT FOUND"))</f>
        <v/>
      </c>
      <c r="F4111" s="94"/>
      <c r="G4111" s="76"/>
      <c r="H4111" s="81" t="str">
        <f>IFERROR(F4111*VLOOKUP(D4111,Saldo!$P$8:$U$1009,6,FALSE),"")</f>
        <v/>
      </c>
      <c r="I4111" s="78" t="str">
        <f>IFERROR(IF(D4111="","",VLOOKUP(D4111,Saldo!$P$8:$Q$1009,2,FALSE)),"")</f>
        <v/>
      </c>
      <c r="J4111" s="76"/>
      <c r="K4111" s="74" t="str">
        <f t="shared" si="64"/>
        <v/>
      </c>
    </row>
    <row r="4112" spans="1:11" ht="18.95" customHeight="1" x14ac:dyDescent="0.25">
      <c r="A4112" s="52"/>
      <c r="C4112" s="185"/>
      <c r="D4112" s="76"/>
      <c r="E4112" s="76" t="str">
        <f>IF(D4112="","",IFERROR(VLOOKUP(D4112,Cadastro!$C$9:$D$1009,2,FALSE),"NOT FOUND"))</f>
        <v/>
      </c>
      <c r="F4112" s="94"/>
      <c r="G4112" s="76"/>
      <c r="H4112" s="81" t="str">
        <f>IFERROR(F4112*VLOOKUP(D4112,Saldo!$P$8:$U$1009,6,FALSE),"")</f>
        <v/>
      </c>
      <c r="I4112" s="78" t="str">
        <f>IFERROR(IF(D4112="","",VLOOKUP(D4112,Saldo!$P$8:$Q$1009,2,FALSE)),"")</f>
        <v/>
      </c>
      <c r="J4112" s="76"/>
      <c r="K4112" s="74" t="str">
        <f t="shared" si="64"/>
        <v/>
      </c>
    </row>
    <row r="4113" spans="1:11" ht="18.95" customHeight="1" x14ac:dyDescent="0.25">
      <c r="A4113" s="52"/>
      <c r="C4113" s="185"/>
      <c r="D4113" s="76"/>
      <c r="E4113" s="76" t="str">
        <f>IF(D4113="","",IFERROR(VLOOKUP(D4113,Cadastro!$C$9:$D$1009,2,FALSE),"NOT FOUND"))</f>
        <v/>
      </c>
      <c r="F4113" s="94"/>
      <c r="G4113" s="76"/>
      <c r="H4113" s="81" t="str">
        <f>IFERROR(F4113*VLOOKUP(D4113,Saldo!$P$8:$U$1009,6,FALSE),"")</f>
        <v/>
      </c>
      <c r="I4113" s="78" t="str">
        <f>IFERROR(IF(D4113="","",VLOOKUP(D4113,Saldo!$P$8:$Q$1009,2,FALSE)),"")</f>
        <v/>
      </c>
      <c r="J4113" s="76"/>
      <c r="K4113" s="74" t="str">
        <f t="shared" si="64"/>
        <v/>
      </c>
    </row>
    <row r="4114" spans="1:11" ht="18.95" customHeight="1" x14ac:dyDescent="0.25">
      <c r="A4114" s="52"/>
      <c r="C4114" s="185"/>
      <c r="D4114" s="76"/>
      <c r="E4114" s="76" t="str">
        <f>IF(D4114="","",IFERROR(VLOOKUP(D4114,Cadastro!$C$9:$D$1009,2,FALSE),"NOT FOUND"))</f>
        <v/>
      </c>
      <c r="F4114" s="94"/>
      <c r="G4114" s="76"/>
      <c r="H4114" s="81" t="str">
        <f>IFERROR(F4114*VLOOKUP(D4114,Saldo!$P$8:$U$1009,6,FALSE),"")</f>
        <v/>
      </c>
      <c r="I4114" s="78" t="str">
        <f>IFERROR(IF(D4114="","",VLOOKUP(D4114,Saldo!$P$8:$Q$1009,2,FALSE)),"")</f>
        <v/>
      </c>
      <c r="J4114" s="76"/>
      <c r="K4114" s="74" t="str">
        <f t="shared" si="64"/>
        <v/>
      </c>
    </row>
    <row r="4115" spans="1:11" ht="18.95" customHeight="1" x14ac:dyDescent="0.25">
      <c r="A4115" s="52"/>
      <c r="C4115" s="185"/>
      <c r="D4115" s="76"/>
      <c r="E4115" s="76" t="str">
        <f>IF(D4115="","",IFERROR(VLOOKUP(D4115,Cadastro!$C$9:$D$1009,2,FALSE),"NOT FOUND"))</f>
        <v/>
      </c>
      <c r="F4115" s="94"/>
      <c r="G4115" s="76"/>
      <c r="H4115" s="81" t="str">
        <f>IFERROR(F4115*VLOOKUP(D4115,Saldo!$P$8:$U$1009,6,FALSE),"")</f>
        <v/>
      </c>
      <c r="I4115" s="78" t="str">
        <f>IFERROR(IF(D4115="","",VLOOKUP(D4115,Saldo!$P$8:$Q$1009,2,FALSE)),"")</f>
        <v/>
      </c>
      <c r="J4115" s="76"/>
      <c r="K4115" s="74" t="str">
        <f t="shared" si="64"/>
        <v/>
      </c>
    </row>
    <row r="4116" spans="1:11" ht="18.95" customHeight="1" x14ac:dyDescent="0.25">
      <c r="A4116" s="52"/>
      <c r="C4116" s="185"/>
      <c r="D4116" s="76"/>
      <c r="E4116" s="76" t="str">
        <f>IF(D4116="","",IFERROR(VLOOKUP(D4116,Cadastro!$C$9:$D$1009,2,FALSE),"NOT FOUND"))</f>
        <v/>
      </c>
      <c r="F4116" s="94"/>
      <c r="G4116" s="76"/>
      <c r="H4116" s="81" t="str">
        <f>IFERROR(F4116*VLOOKUP(D4116,Saldo!$P$8:$U$1009,6,FALSE),"")</f>
        <v/>
      </c>
      <c r="I4116" s="78" t="str">
        <f>IFERROR(IF(D4116="","",VLOOKUP(D4116,Saldo!$P$8:$Q$1009,2,FALSE)),"")</f>
        <v/>
      </c>
      <c r="J4116" s="76"/>
      <c r="K4116" s="74" t="str">
        <f t="shared" si="64"/>
        <v/>
      </c>
    </row>
    <row r="4117" spans="1:11" ht="18.95" customHeight="1" x14ac:dyDescent="0.25">
      <c r="A4117" s="52"/>
      <c r="C4117" s="185"/>
      <c r="D4117" s="76"/>
      <c r="E4117" s="76" t="str">
        <f>IF(D4117="","",IFERROR(VLOOKUP(D4117,Cadastro!$C$9:$D$1009,2,FALSE),"NOT FOUND"))</f>
        <v/>
      </c>
      <c r="F4117" s="94"/>
      <c r="G4117" s="76"/>
      <c r="H4117" s="81" t="str">
        <f>IFERROR(F4117*VLOOKUP(D4117,Saldo!$P$8:$U$1009,6,FALSE),"")</f>
        <v/>
      </c>
      <c r="I4117" s="78" t="str">
        <f>IFERROR(IF(D4117="","",VLOOKUP(D4117,Saldo!$P$8:$Q$1009,2,FALSE)),"")</f>
        <v/>
      </c>
      <c r="J4117" s="76"/>
      <c r="K4117" s="74" t="str">
        <f t="shared" si="64"/>
        <v/>
      </c>
    </row>
    <row r="4118" spans="1:11" ht="18.95" customHeight="1" x14ac:dyDescent="0.25">
      <c r="A4118" s="52"/>
      <c r="C4118" s="185"/>
      <c r="D4118" s="76"/>
      <c r="E4118" s="76" t="str">
        <f>IF(D4118="","",IFERROR(VLOOKUP(D4118,Cadastro!$C$9:$D$1009,2,FALSE),"NOT FOUND"))</f>
        <v/>
      </c>
      <c r="F4118" s="94"/>
      <c r="G4118" s="76"/>
      <c r="H4118" s="81" t="str">
        <f>IFERROR(F4118*VLOOKUP(D4118,Saldo!$P$8:$U$1009,6,FALSE),"")</f>
        <v/>
      </c>
      <c r="I4118" s="78" t="str">
        <f>IFERROR(IF(D4118="","",VLOOKUP(D4118,Saldo!$P$8:$Q$1009,2,FALSE)),"")</f>
        <v/>
      </c>
      <c r="J4118" s="76"/>
      <c r="K4118" s="74" t="str">
        <f t="shared" si="64"/>
        <v/>
      </c>
    </row>
    <row r="4119" spans="1:11" ht="18.95" customHeight="1" x14ac:dyDescent="0.25">
      <c r="A4119" s="52"/>
      <c r="C4119" s="185"/>
      <c r="D4119" s="76"/>
      <c r="E4119" s="76" t="str">
        <f>IF(D4119="","",IFERROR(VLOOKUP(D4119,Cadastro!$C$9:$D$1009,2,FALSE),"NOT FOUND"))</f>
        <v/>
      </c>
      <c r="F4119" s="94"/>
      <c r="G4119" s="76"/>
      <c r="H4119" s="81" t="str">
        <f>IFERROR(F4119*VLOOKUP(D4119,Saldo!$P$8:$U$1009,6,FALSE),"")</f>
        <v/>
      </c>
      <c r="I4119" s="78" t="str">
        <f>IFERROR(IF(D4119="","",VLOOKUP(D4119,Saldo!$P$8:$Q$1009,2,FALSE)),"")</f>
        <v/>
      </c>
      <c r="J4119" s="76"/>
      <c r="K4119" s="74" t="str">
        <f t="shared" si="64"/>
        <v/>
      </c>
    </row>
    <row r="4120" spans="1:11" ht="18.95" customHeight="1" x14ac:dyDescent="0.25">
      <c r="A4120" s="52"/>
      <c r="C4120" s="185"/>
      <c r="D4120" s="76"/>
      <c r="E4120" s="76" t="str">
        <f>IF(D4120="","",IFERROR(VLOOKUP(D4120,Cadastro!$C$9:$D$1009,2,FALSE),"NOT FOUND"))</f>
        <v/>
      </c>
      <c r="F4120" s="94"/>
      <c r="G4120" s="76"/>
      <c r="H4120" s="81" t="str">
        <f>IFERROR(F4120*VLOOKUP(D4120,Saldo!$P$8:$U$1009,6,FALSE),"")</f>
        <v/>
      </c>
      <c r="I4120" s="78" t="str">
        <f>IFERROR(IF(D4120="","",VLOOKUP(D4120,Saldo!$P$8:$Q$1009,2,FALSE)),"")</f>
        <v/>
      </c>
      <c r="J4120" s="76"/>
      <c r="K4120" s="74" t="str">
        <f t="shared" si="64"/>
        <v/>
      </c>
    </row>
    <row r="4121" spans="1:11" ht="18.95" customHeight="1" x14ac:dyDescent="0.25">
      <c r="A4121" s="52"/>
      <c r="C4121" s="185"/>
      <c r="D4121" s="76"/>
      <c r="E4121" s="76" t="str">
        <f>IF(D4121="","",IFERROR(VLOOKUP(D4121,Cadastro!$C$9:$D$1009,2,FALSE),"NOT FOUND"))</f>
        <v/>
      </c>
      <c r="F4121" s="94"/>
      <c r="G4121" s="76"/>
      <c r="H4121" s="81" t="str">
        <f>IFERROR(F4121*VLOOKUP(D4121,Saldo!$P$8:$U$1009,6,FALSE),"")</f>
        <v/>
      </c>
      <c r="I4121" s="78" t="str">
        <f>IFERROR(IF(D4121="","",VLOOKUP(D4121,Saldo!$P$8:$Q$1009,2,FALSE)),"")</f>
        <v/>
      </c>
      <c r="J4121" s="76"/>
      <c r="K4121" s="74" t="str">
        <f t="shared" si="64"/>
        <v/>
      </c>
    </row>
    <row r="4122" spans="1:11" ht="18.95" customHeight="1" x14ac:dyDescent="0.25">
      <c r="A4122" s="52"/>
      <c r="C4122" s="185"/>
      <c r="D4122" s="76"/>
      <c r="E4122" s="76" t="str">
        <f>IF(D4122="","",IFERROR(VLOOKUP(D4122,Cadastro!$C$9:$D$1009,2,FALSE),"NOT FOUND"))</f>
        <v/>
      </c>
      <c r="F4122" s="94"/>
      <c r="G4122" s="76"/>
      <c r="H4122" s="81" t="str">
        <f>IFERROR(F4122*VLOOKUP(D4122,Saldo!$P$8:$U$1009,6,FALSE),"")</f>
        <v/>
      </c>
      <c r="I4122" s="78" t="str">
        <f>IFERROR(IF(D4122="","",VLOOKUP(D4122,Saldo!$P$8:$Q$1009,2,FALSE)),"")</f>
        <v/>
      </c>
      <c r="J4122" s="76"/>
      <c r="K4122" s="74" t="str">
        <f t="shared" si="64"/>
        <v/>
      </c>
    </row>
    <row r="4123" spans="1:11" ht="18.95" customHeight="1" x14ac:dyDescent="0.25">
      <c r="A4123" s="52"/>
      <c r="C4123" s="185"/>
      <c r="D4123" s="76"/>
      <c r="E4123" s="76" t="str">
        <f>IF(D4123="","",IFERROR(VLOOKUP(D4123,Cadastro!$C$9:$D$1009,2,FALSE),"NOT FOUND"))</f>
        <v/>
      </c>
      <c r="F4123" s="94"/>
      <c r="G4123" s="76"/>
      <c r="H4123" s="81" t="str">
        <f>IFERROR(F4123*VLOOKUP(D4123,Saldo!$P$8:$U$1009,6,FALSE),"")</f>
        <v/>
      </c>
      <c r="I4123" s="78" t="str">
        <f>IFERROR(IF(D4123="","",VLOOKUP(D4123,Saldo!$P$8:$Q$1009,2,FALSE)),"")</f>
        <v/>
      </c>
      <c r="J4123" s="76"/>
      <c r="K4123" s="74" t="str">
        <f t="shared" si="64"/>
        <v/>
      </c>
    </row>
    <row r="4124" spans="1:11" ht="18.95" customHeight="1" x14ac:dyDescent="0.25">
      <c r="A4124" s="52"/>
      <c r="C4124" s="185"/>
      <c r="D4124" s="76"/>
      <c r="E4124" s="76" t="str">
        <f>IF(D4124="","",IFERROR(VLOOKUP(D4124,Cadastro!$C$9:$D$1009,2,FALSE),"NOT FOUND"))</f>
        <v/>
      </c>
      <c r="F4124" s="94"/>
      <c r="G4124" s="76"/>
      <c r="H4124" s="81" t="str">
        <f>IFERROR(F4124*VLOOKUP(D4124,Saldo!$P$8:$U$1009,6,FALSE),"")</f>
        <v/>
      </c>
      <c r="I4124" s="78" t="str">
        <f>IFERROR(IF(D4124="","",VLOOKUP(D4124,Saldo!$P$8:$Q$1009,2,FALSE)),"")</f>
        <v/>
      </c>
      <c r="J4124" s="76"/>
      <c r="K4124" s="74" t="str">
        <f t="shared" si="64"/>
        <v/>
      </c>
    </row>
    <row r="4125" spans="1:11" ht="18.95" customHeight="1" x14ac:dyDescent="0.25">
      <c r="A4125" s="52"/>
      <c r="C4125" s="185"/>
      <c r="D4125" s="76"/>
      <c r="E4125" s="76" t="str">
        <f>IF(D4125="","",IFERROR(VLOOKUP(D4125,Cadastro!$C$9:$D$1009,2,FALSE),"NOT FOUND"))</f>
        <v/>
      </c>
      <c r="F4125" s="94"/>
      <c r="G4125" s="76"/>
      <c r="H4125" s="81" t="str">
        <f>IFERROR(F4125*VLOOKUP(D4125,Saldo!$P$8:$U$1009,6,FALSE),"")</f>
        <v/>
      </c>
      <c r="I4125" s="78" t="str">
        <f>IFERROR(IF(D4125="","",VLOOKUP(D4125,Saldo!$P$8:$Q$1009,2,FALSE)),"")</f>
        <v/>
      </c>
      <c r="J4125" s="76"/>
      <c r="K4125" s="74" t="str">
        <f t="shared" si="64"/>
        <v/>
      </c>
    </row>
    <row r="4126" spans="1:11" ht="18.95" customHeight="1" x14ac:dyDescent="0.25">
      <c r="A4126" s="52"/>
      <c r="C4126" s="185"/>
      <c r="D4126" s="76"/>
      <c r="E4126" s="76" t="str">
        <f>IF(D4126="","",IFERROR(VLOOKUP(D4126,Cadastro!$C$9:$D$1009,2,FALSE),"NOT FOUND"))</f>
        <v/>
      </c>
      <c r="F4126" s="94"/>
      <c r="G4126" s="76"/>
      <c r="H4126" s="81" t="str">
        <f>IFERROR(F4126*VLOOKUP(D4126,Saldo!$P$8:$U$1009,6,FALSE),"")</f>
        <v/>
      </c>
      <c r="I4126" s="78" t="str">
        <f>IFERROR(IF(D4126="","",VLOOKUP(D4126,Saldo!$P$8:$Q$1009,2,FALSE)),"")</f>
        <v/>
      </c>
      <c r="J4126" s="76"/>
      <c r="K4126" s="74" t="str">
        <f t="shared" si="64"/>
        <v/>
      </c>
    </row>
    <row r="4127" spans="1:11" ht="18.95" customHeight="1" x14ac:dyDescent="0.25">
      <c r="A4127" s="52"/>
      <c r="C4127" s="185"/>
      <c r="D4127" s="76"/>
      <c r="E4127" s="76" t="str">
        <f>IF(D4127="","",IFERROR(VLOOKUP(D4127,Cadastro!$C$9:$D$1009,2,FALSE),"NOT FOUND"))</f>
        <v/>
      </c>
      <c r="F4127" s="94"/>
      <c r="G4127" s="76"/>
      <c r="H4127" s="81" t="str">
        <f>IFERROR(F4127*VLOOKUP(D4127,Saldo!$P$8:$U$1009,6,FALSE),"")</f>
        <v/>
      </c>
      <c r="I4127" s="78" t="str">
        <f>IFERROR(IF(D4127="","",VLOOKUP(D4127,Saldo!$P$8:$Q$1009,2,FALSE)),"")</f>
        <v/>
      </c>
      <c r="J4127" s="76"/>
      <c r="K4127" s="74" t="str">
        <f t="shared" si="64"/>
        <v/>
      </c>
    </row>
    <row r="4128" spans="1:11" ht="18.95" customHeight="1" x14ac:dyDescent="0.25">
      <c r="A4128" s="52"/>
      <c r="C4128" s="185"/>
      <c r="D4128" s="76"/>
      <c r="E4128" s="76" t="str">
        <f>IF(D4128="","",IFERROR(VLOOKUP(D4128,Cadastro!$C$9:$D$1009,2,FALSE),"NOT FOUND"))</f>
        <v/>
      </c>
      <c r="F4128" s="94"/>
      <c r="G4128" s="76"/>
      <c r="H4128" s="81" t="str">
        <f>IFERROR(F4128*VLOOKUP(D4128,Saldo!$P$8:$U$1009,6,FALSE),"")</f>
        <v/>
      </c>
      <c r="I4128" s="78" t="str">
        <f>IFERROR(IF(D4128="","",VLOOKUP(D4128,Saldo!$P$8:$Q$1009,2,FALSE)),"")</f>
        <v/>
      </c>
      <c r="J4128" s="76"/>
      <c r="K4128" s="74" t="str">
        <f t="shared" si="64"/>
        <v/>
      </c>
    </row>
    <row r="4129" spans="1:11" ht="18.95" customHeight="1" x14ac:dyDescent="0.25">
      <c r="A4129" s="52"/>
      <c r="C4129" s="185"/>
      <c r="D4129" s="76"/>
      <c r="E4129" s="76" t="str">
        <f>IF(D4129="","",IFERROR(VLOOKUP(D4129,Cadastro!$C$9:$D$1009,2,FALSE),"NOT FOUND"))</f>
        <v/>
      </c>
      <c r="F4129" s="94"/>
      <c r="G4129" s="76"/>
      <c r="H4129" s="81" t="str">
        <f>IFERROR(F4129*VLOOKUP(D4129,Saldo!$P$8:$U$1009,6,FALSE),"")</f>
        <v/>
      </c>
      <c r="I4129" s="78" t="str">
        <f>IFERROR(IF(D4129="","",VLOOKUP(D4129,Saldo!$P$8:$Q$1009,2,FALSE)),"")</f>
        <v/>
      </c>
      <c r="J4129" s="76"/>
      <c r="K4129" s="74" t="str">
        <f t="shared" si="64"/>
        <v/>
      </c>
    </row>
    <row r="4130" spans="1:11" ht="18.95" customHeight="1" x14ac:dyDescent="0.25">
      <c r="A4130" s="52"/>
      <c r="C4130" s="185"/>
      <c r="D4130" s="76"/>
      <c r="E4130" s="76" t="str">
        <f>IF(D4130="","",IFERROR(VLOOKUP(D4130,Cadastro!$C$9:$D$1009,2,FALSE),"NOT FOUND"))</f>
        <v/>
      </c>
      <c r="F4130" s="94"/>
      <c r="G4130" s="76"/>
      <c r="H4130" s="81" t="str">
        <f>IFERROR(F4130*VLOOKUP(D4130,Saldo!$P$8:$U$1009,6,FALSE),"")</f>
        <v/>
      </c>
      <c r="I4130" s="78" t="str">
        <f>IFERROR(IF(D4130="","",VLOOKUP(D4130,Saldo!$P$8:$Q$1009,2,FALSE)),"")</f>
        <v/>
      </c>
      <c r="J4130" s="76"/>
      <c r="K4130" s="74" t="str">
        <f t="shared" si="64"/>
        <v/>
      </c>
    </row>
    <row r="4131" spans="1:11" ht="18.95" customHeight="1" x14ac:dyDescent="0.25">
      <c r="A4131" s="52"/>
      <c r="C4131" s="185"/>
      <c r="D4131" s="76"/>
      <c r="E4131" s="76" t="str">
        <f>IF(D4131="","",IFERROR(VLOOKUP(D4131,Cadastro!$C$9:$D$1009,2,FALSE),"NOT FOUND"))</f>
        <v/>
      </c>
      <c r="F4131" s="94"/>
      <c r="G4131" s="76"/>
      <c r="H4131" s="81" t="str">
        <f>IFERROR(F4131*VLOOKUP(D4131,Saldo!$P$8:$U$1009,6,FALSE),"")</f>
        <v/>
      </c>
      <c r="I4131" s="78" t="str">
        <f>IFERROR(IF(D4131="","",VLOOKUP(D4131,Saldo!$P$8:$Q$1009,2,FALSE)),"")</f>
        <v/>
      </c>
      <c r="J4131" s="76"/>
      <c r="K4131" s="74" t="str">
        <f t="shared" si="64"/>
        <v/>
      </c>
    </row>
    <row r="4132" spans="1:11" ht="18.95" customHeight="1" x14ac:dyDescent="0.25">
      <c r="A4132" s="52"/>
      <c r="C4132" s="185"/>
      <c r="D4132" s="76"/>
      <c r="E4132" s="76" t="str">
        <f>IF(D4132="","",IFERROR(VLOOKUP(D4132,Cadastro!$C$9:$D$1009,2,FALSE),"NOT FOUND"))</f>
        <v/>
      </c>
      <c r="F4132" s="94"/>
      <c r="G4132" s="76"/>
      <c r="H4132" s="81" t="str">
        <f>IFERROR(F4132*VLOOKUP(D4132,Saldo!$P$8:$U$1009,6,FALSE),"")</f>
        <v/>
      </c>
      <c r="I4132" s="78" t="str">
        <f>IFERROR(IF(D4132="","",VLOOKUP(D4132,Saldo!$P$8:$Q$1009,2,FALSE)),"")</f>
        <v/>
      </c>
      <c r="J4132" s="76"/>
      <c r="K4132" s="74" t="str">
        <f t="shared" si="64"/>
        <v/>
      </c>
    </row>
    <row r="4133" spans="1:11" ht="18.95" customHeight="1" x14ac:dyDescent="0.25">
      <c r="A4133" s="52"/>
      <c r="C4133" s="185"/>
      <c r="D4133" s="76"/>
      <c r="E4133" s="76" t="str">
        <f>IF(D4133="","",IFERROR(VLOOKUP(D4133,Cadastro!$C$9:$D$1009,2,FALSE),"NOT FOUND"))</f>
        <v/>
      </c>
      <c r="F4133" s="94"/>
      <c r="G4133" s="76"/>
      <c r="H4133" s="81" t="str">
        <f>IFERROR(F4133*VLOOKUP(D4133,Saldo!$P$8:$U$1009,6,FALSE),"")</f>
        <v/>
      </c>
      <c r="I4133" s="78" t="str">
        <f>IFERROR(IF(D4133="","",VLOOKUP(D4133,Saldo!$P$8:$Q$1009,2,FALSE)),"")</f>
        <v/>
      </c>
      <c r="J4133" s="76"/>
      <c r="K4133" s="74" t="str">
        <f t="shared" si="64"/>
        <v/>
      </c>
    </row>
    <row r="4134" spans="1:11" ht="18.95" customHeight="1" x14ac:dyDescent="0.25">
      <c r="A4134" s="52"/>
      <c r="C4134" s="185"/>
      <c r="D4134" s="76"/>
      <c r="E4134" s="76" t="str">
        <f>IF(D4134="","",IFERROR(VLOOKUP(D4134,Cadastro!$C$9:$D$1009,2,FALSE),"NOT FOUND"))</f>
        <v/>
      </c>
      <c r="F4134" s="94"/>
      <c r="G4134" s="76"/>
      <c r="H4134" s="81" t="str">
        <f>IFERROR(F4134*VLOOKUP(D4134,Saldo!$P$8:$U$1009,6,FALSE),"")</f>
        <v/>
      </c>
      <c r="I4134" s="78" t="str">
        <f>IFERROR(IF(D4134="","",VLOOKUP(D4134,Saldo!$P$8:$Q$1009,2,FALSE)),"")</f>
        <v/>
      </c>
      <c r="J4134" s="76"/>
      <c r="K4134" s="74" t="str">
        <f t="shared" si="64"/>
        <v/>
      </c>
    </row>
    <row r="4135" spans="1:11" ht="18.95" customHeight="1" x14ac:dyDescent="0.25">
      <c r="A4135" s="52"/>
      <c r="C4135" s="185"/>
      <c r="D4135" s="76"/>
      <c r="E4135" s="76" t="str">
        <f>IF(D4135="","",IFERROR(VLOOKUP(D4135,Cadastro!$C$9:$D$1009,2,FALSE),"NOT FOUND"))</f>
        <v/>
      </c>
      <c r="F4135" s="94"/>
      <c r="G4135" s="76"/>
      <c r="H4135" s="81" t="str">
        <f>IFERROR(F4135*VLOOKUP(D4135,Saldo!$P$8:$U$1009,6,FALSE),"")</f>
        <v/>
      </c>
      <c r="I4135" s="78" t="str">
        <f>IFERROR(IF(D4135="","",VLOOKUP(D4135,Saldo!$P$8:$Q$1009,2,FALSE)),"")</f>
        <v/>
      </c>
      <c r="J4135" s="76"/>
      <c r="K4135" s="74" t="str">
        <f t="shared" si="64"/>
        <v/>
      </c>
    </row>
    <row r="4136" spans="1:11" ht="18.95" customHeight="1" x14ac:dyDescent="0.25">
      <c r="A4136" s="52"/>
      <c r="C4136" s="185"/>
      <c r="D4136" s="76"/>
      <c r="E4136" s="76" t="str">
        <f>IF(D4136="","",IFERROR(VLOOKUP(D4136,Cadastro!$C$9:$D$1009,2,FALSE),"NOT FOUND"))</f>
        <v/>
      </c>
      <c r="F4136" s="94"/>
      <c r="G4136" s="76"/>
      <c r="H4136" s="81" t="str">
        <f>IFERROR(F4136*VLOOKUP(D4136,Saldo!$P$8:$U$1009,6,FALSE),"")</f>
        <v/>
      </c>
      <c r="I4136" s="78" t="str">
        <f>IFERROR(IF(D4136="","",VLOOKUP(D4136,Saldo!$P$8:$Q$1009,2,FALSE)),"")</f>
        <v/>
      </c>
      <c r="J4136" s="76"/>
      <c r="K4136" s="74" t="str">
        <f t="shared" si="64"/>
        <v/>
      </c>
    </row>
    <row r="4137" spans="1:11" ht="18.95" customHeight="1" x14ac:dyDescent="0.25">
      <c r="A4137" s="52"/>
      <c r="C4137" s="185"/>
      <c r="D4137" s="76"/>
      <c r="E4137" s="76" t="str">
        <f>IF(D4137="","",IFERROR(VLOOKUP(D4137,Cadastro!$C$9:$D$1009,2,FALSE),"NOT FOUND"))</f>
        <v/>
      </c>
      <c r="F4137" s="94"/>
      <c r="G4137" s="76"/>
      <c r="H4137" s="81" t="str">
        <f>IFERROR(F4137*VLOOKUP(D4137,Saldo!$P$8:$U$1009,6,FALSE),"")</f>
        <v/>
      </c>
      <c r="I4137" s="78" t="str">
        <f>IFERROR(IF(D4137="","",VLOOKUP(D4137,Saldo!$P$8:$Q$1009,2,FALSE)),"")</f>
        <v/>
      </c>
      <c r="J4137" s="76"/>
      <c r="K4137" s="74" t="str">
        <f t="shared" si="64"/>
        <v/>
      </c>
    </row>
    <row r="4138" spans="1:11" ht="18.95" customHeight="1" x14ac:dyDescent="0.25">
      <c r="A4138" s="52"/>
      <c r="C4138" s="185"/>
      <c r="D4138" s="76"/>
      <c r="E4138" s="76" t="str">
        <f>IF(D4138="","",IFERROR(VLOOKUP(D4138,Cadastro!$C$9:$D$1009,2,FALSE),"NOT FOUND"))</f>
        <v/>
      </c>
      <c r="F4138" s="94"/>
      <c r="G4138" s="76"/>
      <c r="H4138" s="81" t="str">
        <f>IFERROR(F4138*VLOOKUP(D4138,Saldo!$P$8:$U$1009,6,FALSE),"")</f>
        <v/>
      </c>
      <c r="I4138" s="78" t="str">
        <f>IFERROR(IF(D4138="","",VLOOKUP(D4138,Saldo!$P$8:$Q$1009,2,FALSE)),"")</f>
        <v/>
      </c>
      <c r="J4138" s="76"/>
      <c r="K4138" s="74" t="str">
        <f t="shared" si="64"/>
        <v/>
      </c>
    </row>
    <row r="4139" spans="1:11" ht="18.95" customHeight="1" x14ac:dyDescent="0.25">
      <c r="A4139" s="52"/>
      <c r="C4139" s="185"/>
      <c r="D4139" s="76"/>
      <c r="E4139" s="76" t="str">
        <f>IF(D4139="","",IFERROR(VLOOKUP(D4139,Cadastro!$C$9:$D$1009,2,FALSE),"NOT FOUND"))</f>
        <v/>
      </c>
      <c r="F4139" s="94"/>
      <c r="G4139" s="76"/>
      <c r="H4139" s="81" t="str">
        <f>IFERROR(F4139*VLOOKUP(D4139,Saldo!$P$8:$U$1009,6,FALSE),"")</f>
        <v/>
      </c>
      <c r="I4139" s="78" t="str">
        <f>IFERROR(IF(D4139="","",VLOOKUP(D4139,Saldo!$P$8:$Q$1009,2,FALSE)),"")</f>
        <v/>
      </c>
      <c r="J4139" s="76"/>
      <c r="K4139" s="74" t="str">
        <f t="shared" si="64"/>
        <v/>
      </c>
    </row>
    <row r="4140" spans="1:11" ht="18.95" customHeight="1" x14ac:dyDescent="0.25">
      <c r="A4140" s="52"/>
      <c r="C4140" s="185"/>
      <c r="D4140" s="76"/>
      <c r="E4140" s="76" t="str">
        <f>IF(D4140="","",IFERROR(VLOOKUP(D4140,Cadastro!$C$9:$D$1009,2,FALSE),"NOT FOUND"))</f>
        <v/>
      </c>
      <c r="F4140" s="94"/>
      <c r="G4140" s="76"/>
      <c r="H4140" s="81" t="str">
        <f>IFERROR(F4140*VLOOKUP(D4140,Saldo!$P$8:$U$1009,6,FALSE),"")</f>
        <v/>
      </c>
      <c r="I4140" s="78" t="str">
        <f>IFERROR(IF(D4140="","",VLOOKUP(D4140,Saldo!$P$8:$Q$1009,2,FALSE)),"")</f>
        <v/>
      </c>
      <c r="J4140" s="76"/>
      <c r="K4140" s="74" t="str">
        <f t="shared" si="64"/>
        <v/>
      </c>
    </row>
    <row r="4141" spans="1:11" ht="18.95" customHeight="1" x14ac:dyDescent="0.25">
      <c r="A4141" s="52"/>
      <c r="C4141" s="185"/>
      <c r="D4141" s="76"/>
      <c r="E4141" s="76" t="str">
        <f>IF(D4141="","",IFERROR(VLOOKUP(D4141,Cadastro!$C$9:$D$1009,2,FALSE),"NOT FOUND"))</f>
        <v/>
      </c>
      <c r="F4141" s="94"/>
      <c r="G4141" s="76"/>
      <c r="H4141" s="81" t="str">
        <f>IFERROR(F4141*VLOOKUP(D4141,Saldo!$P$8:$U$1009,6,FALSE),"")</f>
        <v/>
      </c>
      <c r="I4141" s="78" t="str">
        <f>IFERROR(IF(D4141="","",VLOOKUP(D4141,Saldo!$P$8:$Q$1009,2,FALSE)),"")</f>
        <v/>
      </c>
      <c r="J4141" s="76"/>
      <c r="K4141" s="74" t="str">
        <f t="shared" si="64"/>
        <v/>
      </c>
    </row>
    <row r="4142" spans="1:11" ht="18.95" customHeight="1" x14ac:dyDescent="0.25">
      <c r="A4142" s="52"/>
      <c r="C4142" s="185"/>
      <c r="D4142" s="76"/>
      <c r="E4142" s="76" t="str">
        <f>IF(D4142="","",IFERROR(VLOOKUP(D4142,Cadastro!$C$9:$D$1009,2,FALSE),"NOT FOUND"))</f>
        <v/>
      </c>
      <c r="F4142" s="94"/>
      <c r="G4142" s="76"/>
      <c r="H4142" s="81" t="str">
        <f>IFERROR(F4142*VLOOKUP(D4142,Saldo!$P$8:$U$1009,6,FALSE),"")</f>
        <v/>
      </c>
      <c r="I4142" s="78" t="str">
        <f>IFERROR(IF(D4142="","",VLOOKUP(D4142,Saldo!$P$8:$Q$1009,2,FALSE)),"")</f>
        <v/>
      </c>
      <c r="J4142" s="76"/>
      <c r="K4142" s="74" t="str">
        <f t="shared" si="64"/>
        <v/>
      </c>
    </row>
    <row r="4143" spans="1:11" ht="18.95" customHeight="1" x14ac:dyDescent="0.25">
      <c r="A4143" s="52"/>
      <c r="C4143" s="185"/>
      <c r="D4143" s="76"/>
      <c r="E4143" s="76" t="str">
        <f>IF(D4143="","",IFERROR(VLOOKUP(D4143,Cadastro!$C$9:$D$1009,2,FALSE),"NOT FOUND"))</f>
        <v/>
      </c>
      <c r="F4143" s="94"/>
      <c r="G4143" s="76"/>
      <c r="H4143" s="81" t="str">
        <f>IFERROR(F4143*VLOOKUP(D4143,Saldo!$P$8:$U$1009,6,FALSE),"")</f>
        <v/>
      </c>
      <c r="I4143" s="78" t="str">
        <f>IFERROR(IF(D4143="","",VLOOKUP(D4143,Saldo!$P$8:$Q$1009,2,FALSE)),"")</f>
        <v/>
      </c>
      <c r="J4143" s="76"/>
      <c r="K4143" s="74" t="str">
        <f t="shared" si="64"/>
        <v/>
      </c>
    </row>
    <row r="4144" spans="1:11" ht="18.95" customHeight="1" x14ac:dyDescent="0.25">
      <c r="A4144" s="52"/>
      <c r="C4144" s="185"/>
      <c r="D4144" s="76"/>
      <c r="E4144" s="76" t="str">
        <f>IF(D4144="","",IFERROR(VLOOKUP(D4144,Cadastro!$C$9:$D$1009,2,FALSE),"NOT FOUND"))</f>
        <v/>
      </c>
      <c r="F4144" s="94"/>
      <c r="G4144" s="76"/>
      <c r="H4144" s="81" t="str">
        <f>IFERROR(F4144*VLOOKUP(D4144,Saldo!$P$8:$U$1009,6,FALSE),"")</f>
        <v/>
      </c>
      <c r="I4144" s="78" t="str">
        <f>IFERROR(IF(D4144="","",VLOOKUP(D4144,Saldo!$P$8:$Q$1009,2,FALSE)),"")</f>
        <v/>
      </c>
      <c r="J4144" s="76"/>
      <c r="K4144" s="74" t="str">
        <f t="shared" si="64"/>
        <v/>
      </c>
    </row>
    <row r="4145" spans="1:11" ht="18.95" customHeight="1" x14ac:dyDescent="0.25">
      <c r="A4145" s="52"/>
      <c r="C4145" s="185"/>
      <c r="D4145" s="76"/>
      <c r="E4145" s="76" t="str">
        <f>IF(D4145="","",IFERROR(VLOOKUP(D4145,Cadastro!$C$9:$D$1009,2,FALSE),"NOT FOUND"))</f>
        <v/>
      </c>
      <c r="F4145" s="94"/>
      <c r="G4145" s="76"/>
      <c r="H4145" s="81" t="str">
        <f>IFERROR(F4145*VLOOKUP(D4145,Saldo!$P$8:$U$1009,6,FALSE),"")</f>
        <v/>
      </c>
      <c r="I4145" s="78" t="str">
        <f>IFERROR(IF(D4145="","",VLOOKUP(D4145,Saldo!$P$8:$Q$1009,2,FALSE)),"")</f>
        <v/>
      </c>
      <c r="J4145" s="76"/>
      <c r="K4145" s="74" t="str">
        <f t="shared" si="64"/>
        <v/>
      </c>
    </row>
    <row r="4146" spans="1:11" ht="18.95" customHeight="1" x14ac:dyDescent="0.25">
      <c r="A4146" s="52"/>
      <c r="C4146" s="185"/>
      <c r="D4146" s="76"/>
      <c r="E4146" s="76" t="str">
        <f>IF(D4146="","",IFERROR(VLOOKUP(D4146,Cadastro!$C$9:$D$1009,2,FALSE),"NOT FOUND"))</f>
        <v/>
      </c>
      <c r="F4146" s="94"/>
      <c r="G4146" s="76"/>
      <c r="H4146" s="81" t="str">
        <f>IFERROR(F4146*VLOOKUP(D4146,Saldo!$P$8:$U$1009,6,FALSE),"")</f>
        <v/>
      </c>
      <c r="I4146" s="78" t="str">
        <f>IFERROR(IF(D4146="","",VLOOKUP(D4146,Saldo!$P$8:$Q$1009,2,FALSE)),"")</f>
        <v/>
      </c>
      <c r="J4146" s="76"/>
      <c r="K4146" s="74" t="str">
        <f t="shared" si="64"/>
        <v/>
      </c>
    </row>
    <row r="4147" spans="1:11" ht="18.95" customHeight="1" x14ac:dyDescent="0.25">
      <c r="A4147" s="52"/>
      <c r="C4147" s="185"/>
      <c r="D4147" s="76"/>
      <c r="E4147" s="76" t="str">
        <f>IF(D4147="","",IFERROR(VLOOKUP(D4147,Cadastro!$C$9:$D$1009,2,FALSE),"NOT FOUND"))</f>
        <v/>
      </c>
      <c r="F4147" s="94"/>
      <c r="G4147" s="76"/>
      <c r="H4147" s="81" t="str">
        <f>IFERROR(F4147*VLOOKUP(D4147,Saldo!$P$8:$U$1009,6,FALSE),"")</f>
        <v/>
      </c>
      <c r="I4147" s="78" t="str">
        <f>IFERROR(IF(D4147="","",VLOOKUP(D4147,Saldo!$P$8:$Q$1009,2,FALSE)),"")</f>
        <v/>
      </c>
      <c r="J4147" s="76"/>
      <c r="K4147" s="74" t="str">
        <f t="shared" si="64"/>
        <v/>
      </c>
    </row>
    <row r="4148" spans="1:11" ht="18.95" customHeight="1" x14ac:dyDescent="0.25">
      <c r="A4148" s="52"/>
      <c r="C4148" s="185"/>
      <c r="D4148" s="76"/>
      <c r="E4148" s="76" t="str">
        <f>IF(D4148="","",IFERROR(VLOOKUP(D4148,Cadastro!$C$9:$D$1009,2,FALSE),"NOT FOUND"))</f>
        <v/>
      </c>
      <c r="F4148" s="94"/>
      <c r="G4148" s="76"/>
      <c r="H4148" s="81" t="str">
        <f>IFERROR(F4148*VLOOKUP(D4148,Saldo!$P$8:$U$1009,6,FALSE),"")</f>
        <v/>
      </c>
      <c r="I4148" s="78" t="str">
        <f>IFERROR(IF(D4148="","",VLOOKUP(D4148,Saldo!$P$8:$Q$1009,2,FALSE)),"")</f>
        <v/>
      </c>
      <c r="J4148" s="76"/>
      <c r="K4148" s="74" t="str">
        <f t="shared" si="64"/>
        <v/>
      </c>
    </row>
    <row r="4149" spans="1:11" ht="18.95" customHeight="1" x14ac:dyDescent="0.25">
      <c r="A4149" s="52"/>
      <c r="C4149" s="185"/>
      <c r="D4149" s="76"/>
      <c r="E4149" s="76" t="str">
        <f>IF(D4149="","",IFERROR(VLOOKUP(D4149,Cadastro!$C$9:$D$1009,2,FALSE),"NOT FOUND"))</f>
        <v/>
      </c>
      <c r="F4149" s="94"/>
      <c r="G4149" s="76"/>
      <c r="H4149" s="81" t="str">
        <f>IFERROR(F4149*VLOOKUP(D4149,Saldo!$P$8:$U$1009,6,FALSE),"")</f>
        <v/>
      </c>
      <c r="I4149" s="78" t="str">
        <f>IFERROR(IF(D4149="","",VLOOKUP(D4149,Saldo!$P$8:$Q$1009,2,FALSE)),"")</f>
        <v/>
      </c>
      <c r="J4149" s="76"/>
      <c r="K4149" s="74" t="str">
        <f t="shared" si="64"/>
        <v/>
      </c>
    </row>
    <row r="4150" spans="1:11" ht="18.95" customHeight="1" x14ac:dyDescent="0.25">
      <c r="A4150" s="52"/>
      <c r="C4150" s="185"/>
      <c r="D4150" s="76"/>
      <c r="E4150" s="76" t="str">
        <f>IF(D4150="","",IFERROR(VLOOKUP(D4150,Cadastro!$C$9:$D$1009,2,FALSE),"NOT FOUND"))</f>
        <v/>
      </c>
      <c r="F4150" s="94"/>
      <c r="G4150" s="76"/>
      <c r="H4150" s="81" t="str">
        <f>IFERROR(F4150*VLOOKUP(D4150,Saldo!$P$8:$U$1009,6,FALSE),"")</f>
        <v/>
      </c>
      <c r="I4150" s="78" t="str">
        <f>IFERROR(IF(D4150="","",VLOOKUP(D4150,Saldo!$P$8:$Q$1009,2,FALSE)),"")</f>
        <v/>
      </c>
      <c r="J4150" s="76"/>
      <c r="K4150" s="74" t="str">
        <f t="shared" si="64"/>
        <v/>
      </c>
    </row>
    <row r="4151" spans="1:11" ht="18.95" customHeight="1" x14ac:dyDescent="0.25">
      <c r="A4151" s="52"/>
      <c r="C4151" s="185"/>
      <c r="D4151" s="76"/>
      <c r="E4151" s="76" t="str">
        <f>IF(D4151="","",IFERROR(VLOOKUP(D4151,Cadastro!$C$9:$D$1009,2,FALSE),"NOT FOUND"))</f>
        <v/>
      </c>
      <c r="F4151" s="94"/>
      <c r="G4151" s="76"/>
      <c r="H4151" s="81" t="str">
        <f>IFERROR(F4151*VLOOKUP(D4151,Saldo!$P$8:$U$1009,6,FALSE),"")</f>
        <v/>
      </c>
      <c r="I4151" s="78" t="str">
        <f>IFERROR(IF(D4151="","",VLOOKUP(D4151,Saldo!$P$8:$Q$1009,2,FALSE)),"")</f>
        <v/>
      </c>
      <c r="J4151" s="76"/>
      <c r="K4151" s="74" t="str">
        <f t="shared" si="64"/>
        <v/>
      </c>
    </row>
    <row r="4152" spans="1:11" ht="18.95" customHeight="1" x14ac:dyDescent="0.25">
      <c r="A4152" s="52"/>
      <c r="C4152" s="185"/>
      <c r="D4152" s="76"/>
      <c r="E4152" s="76" t="str">
        <f>IF(D4152="","",IFERROR(VLOOKUP(D4152,Cadastro!$C$9:$D$1009,2,FALSE),"NOT FOUND"))</f>
        <v/>
      </c>
      <c r="F4152" s="94"/>
      <c r="G4152" s="76"/>
      <c r="H4152" s="81" t="str">
        <f>IFERROR(F4152*VLOOKUP(D4152,Saldo!$P$8:$U$1009,6,FALSE),"")</f>
        <v/>
      </c>
      <c r="I4152" s="78" t="str">
        <f>IFERROR(IF(D4152="","",VLOOKUP(D4152,Saldo!$P$8:$Q$1009,2,FALSE)),"")</f>
        <v/>
      </c>
      <c r="J4152" s="76"/>
      <c r="K4152" s="74" t="str">
        <f t="shared" si="64"/>
        <v/>
      </c>
    </row>
    <row r="4153" spans="1:11" ht="18.95" customHeight="1" x14ac:dyDescent="0.25">
      <c r="A4153" s="52"/>
      <c r="C4153" s="185"/>
      <c r="D4153" s="76"/>
      <c r="E4153" s="76" t="str">
        <f>IF(D4153="","",IFERROR(VLOOKUP(D4153,Cadastro!$C$9:$D$1009,2,FALSE),"NOT FOUND"))</f>
        <v/>
      </c>
      <c r="F4153" s="94"/>
      <c r="G4153" s="76"/>
      <c r="H4153" s="81" t="str">
        <f>IFERROR(F4153*VLOOKUP(D4153,Saldo!$P$8:$U$1009,6,FALSE),"")</f>
        <v/>
      </c>
      <c r="I4153" s="78" t="str">
        <f>IFERROR(IF(D4153="","",VLOOKUP(D4153,Saldo!$P$8:$Q$1009,2,FALSE)),"")</f>
        <v/>
      </c>
      <c r="J4153" s="76"/>
      <c r="K4153" s="74" t="str">
        <f t="shared" si="64"/>
        <v/>
      </c>
    </row>
    <row r="4154" spans="1:11" ht="18.95" customHeight="1" x14ac:dyDescent="0.25">
      <c r="A4154" s="52"/>
      <c r="C4154" s="185"/>
      <c r="D4154" s="76"/>
      <c r="E4154" s="76" t="str">
        <f>IF(D4154="","",IFERROR(VLOOKUP(D4154,Cadastro!$C$9:$D$1009,2,FALSE),"NOT FOUND"))</f>
        <v/>
      </c>
      <c r="F4154" s="94"/>
      <c r="G4154" s="76"/>
      <c r="H4154" s="81" t="str">
        <f>IFERROR(F4154*VLOOKUP(D4154,Saldo!$P$8:$U$1009,6,FALSE),"")</f>
        <v/>
      </c>
      <c r="I4154" s="78" t="str">
        <f>IFERROR(IF(D4154="","",VLOOKUP(D4154,Saldo!$P$8:$Q$1009,2,FALSE)),"")</f>
        <v/>
      </c>
      <c r="J4154" s="76"/>
      <c r="K4154" s="74" t="str">
        <f t="shared" si="64"/>
        <v/>
      </c>
    </row>
    <row r="4155" spans="1:11" ht="18.95" customHeight="1" x14ac:dyDescent="0.25">
      <c r="A4155" s="52"/>
      <c r="C4155" s="185"/>
      <c r="D4155" s="76"/>
      <c r="E4155" s="76" t="str">
        <f>IF(D4155="","",IFERROR(VLOOKUP(D4155,Cadastro!$C$9:$D$1009,2,FALSE),"NOT FOUND"))</f>
        <v/>
      </c>
      <c r="F4155" s="94"/>
      <c r="G4155" s="76"/>
      <c r="H4155" s="81" t="str">
        <f>IFERROR(F4155*VLOOKUP(D4155,Saldo!$P$8:$U$1009,6,FALSE),"")</f>
        <v/>
      </c>
      <c r="I4155" s="78" t="str">
        <f>IFERROR(IF(D4155="","",VLOOKUP(D4155,Saldo!$P$8:$Q$1009,2,FALSE)),"")</f>
        <v/>
      </c>
      <c r="J4155" s="76"/>
      <c r="K4155" s="74" t="str">
        <f t="shared" si="64"/>
        <v/>
      </c>
    </row>
    <row r="4156" spans="1:11" ht="18.95" customHeight="1" x14ac:dyDescent="0.25">
      <c r="A4156" s="52"/>
      <c r="C4156" s="185"/>
      <c r="D4156" s="76"/>
      <c r="E4156" s="76" t="str">
        <f>IF(D4156="","",IFERROR(VLOOKUP(D4156,Cadastro!$C$9:$D$1009,2,FALSE),"NOT FOUND"))</f>
        <v/>
      </c>
      <c r="F4156" s="94"/>
      <c r="G4156" s="76"/>
      <c r="H4156" s="81" t="str">
        <f>IFERROR(F4156*VLOOKUP(D4156,Saldo!$P$8:$U$1009,6,FALSE),"")</f>
        <v/>
      </c>
      <c r="I4156" s="78" t="str">
        <f>IFERROR(IF(D4156="","",VLOOKUP(D4156,Saldo!$P$8:$Q$1009,2,FALSE)),"")</f>
        <v/>
      </c>
      <c r="J4156" s="76"/>
      <c r="K4156" s="74" t="str">
        <f t="shared" si="64"/>
        <v/>
      </c>
    </row>
    <row r="4157" spans="1:11" ht="18.95" customHeight="1" x14ac:dyDescent="0.25">
      <c r="A4157" s="52"/>
      <c r="C4157" s="185"/>
      <c r="D4157" s="76"/>
      <c r="E4157" s="76" t="str">
        <f>IF(D4157="","",IFERROR(VLOOKUP(D4157,Cadastro!$C$9:$D$1009,2,FALSE),"NOT FOUND"))</f>
        <v/>
      </c>
      <c r="F4157" s="94"/>
      <c r="G4157" s="76"/>
      <c r="H4157" s="81" t="str">
        <f>IFERROR(F4157*VLOOKUP(D4157,Saldo!$P$8:$U$1009,6,FALSE),"")</f>
        <v/>
      </c>
      <c r="I4157" s="78" t="str">
        <f>IFERROR(IF(D4157="","",VLOOKUP(D4157,Saldo!$P$8:$Q$1009,2,FALSE)),"")</f>
        <v/>
      </c>
      <c r="J4157" s="76"/>
      <c r="K4157" s="74" t="str">
        <f t="shared" si="64"/>
        <v/>
      </c>
    </row>
    <row r="4158" spans="1:11" ht="18.95" customHeight="1" x14ac:dyDescent="0.25">
      <c r="A4158" s="52"/>
      <c r="C4158" s="185"/>
      <c r="D4158" s="76"/>
      <c r="E4158" s="76" t="str">
        <f>IF(D4158="","",IFERROR(VLOOKUP(D4158,Cadastro!$C$9:$D$1009,2,FALSE),"NOT FOUND"))</f>
        <v/>
      </c>
      <c r="F4158" s="94"/>
      <c r="G4158" s="76"/>
      <c r="H4158" s="81" t="str">
        <f>IFERROR(F4158*VLOOKUP(D4158,Saldo!$P$8:$U$1009,6,FALSE),"")</f>
        <v/>
      </c>
      <c r="I4158" s="78" t="str">
        <f>IFERROR(IF(D4158="","",VLOOKUP(D4158,Saldo!$P$8:$Q$1009,2,FALSE)),"")</f>
        <v/>
      </c>
      <c r="J4158" s="76"/>
      <c r="K4158" s="74" t="str">
        <f t="shared" si="64"/>
        <v/>
      </c>
    </row>
    <row r="4159" spans="1:11" ht="18.95" customHeight="1" x14ac:dyDescent="0.25">
      <c r="A4159" s="52"/>
      <c r="C4159" s="185"/>
      <c r="D4159" s="76"/>
      <c r="E4159" s="76" t="str">
        <f>IF(D4159="","",IFERROR(VLOOKUP(D4159,Cadastro!$C$9:$D$1009,2,FALSE),"NOT FOUND"))</f>
        <v/>
      </c>
      <c r="F4159" s="94"/>
      <c r="G4159" s="76"/>
      <c r="H4159" s="81" t="str">
        <f>IFERROR(F4159*VLOOKUP(D4159,Saldo!$P$8:$U$1009,6,FALSE),"")</f>
        <v/>
      </c>
      <c r="I4159" s="78" t="str">
        <f>IFERROR(IF(D4159="","",VLOOKUP(D4159,Saldo!$P$8:$Q$1009,2,FALSE)),"")</f>
        <v/>
      </c>
      <c r="J4159" s="76"/>
      <c r="K4159" s="74" t="str">
        <f t="shared" si="64"/>
        <v/>
      </c>
    </row>
    <row r="4160" spans="1:11" ht="18.95" customHeight="1" x14ac:dyDescent="0.25">
      <c r="A4160" s="52"/>
      <c r="C4160" s="185"/>
      <c r="D4160" s="76"/>
      <c r="E4160" s="76" t="str">
        <f>IF(D4160="","",IFERROR(VLOOKUP(D4160,Cadastro!$C$9:$D$1009,2,FALSE),"NOT FOUND"))</f>
        <v/>
      </c>
      <c r="F4160" s="94"/>
      <c r="G4160" s="76"/>
      <c r="H4160" s="81" t="str">
        <f>IFERROR(F4160*VLOOKUP(D4160,Saldo!$P$8:$U$1009,6,FALSE),"")</f>
        <v/>
      </c>
      <c r="I4160" s="78" t="str">
        <f>IFERROR(IF(D4160="","",VLOOKUP(D4160,Saldo!$P$8:$Q$1009,2,FALSE)),"")</f>
        <v/>
      </c>
      <c r="J4160" s="76"/>
      <c r="K4160" s="74" t="str">
        <f t="shared" si="64"/>
        <v/>
      </c>
    </row>
    <row r="4161" spans="1:11" ht="18.95" customHeight="1" x14ac:dyDescent="0.25">
      <c r="A4161" s="52"/>
      <c r="C4161" s="185"/>
      <c r="D4161" s="76"/>
      <c r="E4161" s="76" t="str">
        <f>IF(D4161="","",IFERROR(VLOOKUP(D4161,Cadastro!$C$9:$D$1009,2,FALSE),"NOT FOUND"))</f>
        <v/>
      </c>
      <c r="F4161" s="94"/>
      <c r="G4161" s="76"/>
      <c r="H4161" s="81" t="str">
        <f>IFERROR(F4161*VLOOKUP(D4161,Saldo!$P$8:$U$1009,6,FALSE),"")</f>
        <v/>
      </c>
      <c r="I4161" s="78" t="str">
        <f>IFERROR(IF(D4161="","",VLOOKUP(D4161,Saldo!$P$8:$Q$1009,2,FALSE)),"")</f>
        <v/>
      </c>
      <c r="J4161" s="76"/>
      <c r="K4161" s="74" t="str">
        <f t="shared" si="64"/>
        <v/>
      </c>
    </row>
    <row r="4162" spans="1:11" ht="18.95" customHeight="1" x14ac:dyDescent="0.25">
      <c r="A4162" s="52"/>
      <c r="C4162" s="185"/>
      <c r="D4162" s="76"/>
      <c r="E4162" s="76" t="str">
        <f>IF(D4162="","",IFERROR(VLOOKUP(D4162,Cadastro!$C$9:$D$1009,2,FALSE),"NOT FOUND"))</f>
        <v/>
      </c>
      <c r="F4162" s="94"/>
      <c r="G4162" s="76"/>
      <c r="H4162" s="81" t="str">
        <f>IFERROR(F4162*VLOOKUP(D4162,Saldo!$P$8:$U$1009,6,FALSE),"")</f>
        <v/>
      </c>
      <c r="I4162" s="78" t="str">
        <f>IFERROR(IF(D4162="","",VLOOKUP(D4162,Saldo!$P$8:$Q$1009,2,FALSE)),"")</f>
        <v/>
      </c>
      <c r="J4162" s="76"/>
      <c r="K4162" s="74" t="str">
        <f t="shared" si="64"/>
        <v/>
      </c>
    </row>
    <row r="4163" spans="1:11" ht="18.95" customHeight="1" x14ac:dyDescent="0.25">
      <c r="A4163" s="52"/>
      <c r="C4163" s="185"/>
      <c r="D4163" s="76"/>
      <c r="E4163" s="76" t="str">
        <f>IF(D4163="","",IFERROR(VLOOKUP(D4163,Cadastro!$C$9:$D$1009,2,FALSE),"NOT FOUND"))</f>
        <v/>
      </c>
      <c r="F4163" s="94"/>
      <c r="G4163" s="76"/>
      <c r="H4163" s="81" t="str">
        <f>IFERROR(F4163*VLOOKUP(D4163,Saldo!$P$8:$U$1009,6,FALSE),"")</f>
        <v/>
      </c>
      <c r="I4163" s="78" t="str">
        <f>IFERROR(IF(D4163="","",VLOOKUP(D4163,Saldo!$P$8:$Q$1009,2,FALSE)),"")</f>
        <v/>
      </c>
      <c r="J4163" s="76"/>
      <c r="K4163" s="74" t="str">
        <f t="shared" si="64"/>
        <v/>
      </c>
    </row>
    <row r="4164" spans="1:11" ht="18.95" customHeight="1" x14ac:dyDescent="0.25">
      <c r="A4164" s="52"/>
      <c r="C4164" s="185"/>
      <c r="D4164" s="76"/>
      <c r="E4164" s="76" t="str">
        <f>IF(D4164="","",IFERROR(VLOOKUP(D4164,Cadastro!$C$9:$D$1009,2,FALSE),"NOT FOUND"))</f>
        <v/>
      </c>
      <c r="F4164" s="94"/>
      <c r="G4164" s="76"/>
      <c r="H4164" s="81" t="str">
        <f>IFERROR(F4164*VLOOKUP(D4164,Saldo!$P$8:$U$1009,6,FALSE),"")</f>
        <v/>
      </c>
      <c r="I4164" s="78" t="str">
        <f>IFERROR(IF(D4164="","",VLOOKUP(D4164,Saldo!$P$8:$Q$1009,2,FALSE)),"")</f>
        <v/>
      </c>
      <c r="J4164" s="76"/>
      <c r="K4164" s="74" t="str">
        <f t="shared" si="64"/>
        <v/>
      </c>
    </row>
    <row r="4165" spans="1:11" ht="18.95" customHeight="1" x14ac:dyDescent="0.25">
      <c r="A4165" s="52"/>
      <c r="C4165" s="185"/>
      <c r="D4165" s="76"/>
      <c r="E4165" s="76" t="str">
        <f>IF(D4165="","",IFERROR(VLOOKUP(D4165,Cadastro!$C$9:$D$1009,2,FALSE),"NOT FOUND"))</f>
        <v/>
      </c>
      <c r="F4165" s="94"/>
      <c r="G4165" s="76"/>
      <c r="H4165" s="81" t="str">
        <f>IFERROR(F4165*VLOOKUP(D4165,Saldo!$P$8:$U$1009,6,FALSE),"")</f>
        <v/>
      </c>
      <c r="I4165" s="78" t="str">
        <f>IFERROR(IF(D4165="","",VLOOKUP(D4165,Saldo!$P$8:$Q$1009,2,FALSE)),"")</f>
        <v/>
      </c>
      <c r="J4165" s="76"/>
      <c r="K4165" s="74" t="str">
        <f t="shared" si="64"/>
        <v/>
      </c>
    </row>
    <row r="4166" spans="1:11" ht="18.95" customHeight="1" x14ac:dyDescent="0.25">
      <c r="A4166" s="52"/>
      <c r="C4166" s="185"/>
      <c r="D4166" s="76"/>
      <c r="E4166" s="76" t="str">
        <f>IF(D4166="","",IFERROR(VLOOKUP(D4166,Cadastro!$C$9:$D$1009,2,FALSE),"NOT FOUND"))</f>
        <v/>
      </c>
      <c r="F4166" s="94"/>
      <c r="G4166" s="76"/>
      <c r="H4166" s="81" t="str">
        <f>IFERROR(F4166*VLOOKUP(D4166,Saldo!$P$8:$U$1009,6,FALSE),"")</f>
        <v/>
      </c>
      <c r="I4166" s="78" t="str">
        <f>IFERROR(IF(D4166="","",VLOOKUP(D4166,Saldo!$P$8:$Q$1009,2,FALSE)),"")</f>
        <v/>
      </c>
      <c r="J4166" s="76"/>
      <c r="K4166" s="74" t="str">
        <f t="shared" si="64"/>
        <v/>
      </c>
    </row>
    <row r="4167" spans="1:11" ht="18.95" customHeight="1" x14ac:dyDescent="0.25">
      <c r="A4167" s="52"/>
      <c r="C4167" s="185"/>
      <c r="D4167" s="76"/>
      <c r="E4167" s="76" t="str">
        <f>IF(D4167="","",IFERROR(VLOOKUP(D4167,Cadastro!$C$9:$D$1009,2,FALSE),"NOT FOUND"))</f>
        <v/>
      </c>
      <c r="F4167" s="94"/>
      <c r="G4167" s="76"/>
      <c r="H4167" s="81" t="str">
        <f>IFERROR(F4167*VLOOKUP(D4167,Saldo!$P$8:$U$1009,6,FALSE),"")</f>
        <v/>
      </c>
      <c r="I4167" s="78" t="str">
        <f>IFERROR(IF(D4167="","",VLOOKUP(D4167,Saldo!$P$8:$Q$1009,2,FALSE)),"")</f>
        <v/>
      </c>
      <c r="J4167" s="76"/>
      <c r="K4167" s="74" t="str">
        <f t="shared" si="64"/>
        <v/>
      </c>
    </row>
    <row r="4168" spans="1:11" ht="18.95" customHeight="1" x14ac:dyDescent="0.25">
      <c r="A4168" s="52"/>
      <c r="C4168" s="185"/>
      <c r="D4168" s="76"/>
      <c r="E4168" s="76" t="str">
        <f>IF(D4168="","",IFERROR(VLOOKUP(D4168,Cadastro!$C$9:$D$1009,2,FALSE),"NOT FOUND"))</f>
        <v/>
      </c>
      <c r="F4168" s="94"/>
      <c r="G4168" s="76"/>
      <c r="H4168" s="81" t="str">
        <f>IFERROR(F4168*VLOOKUP(D4168,Saldo!$P$8:$U$1009,6,FALSE),"")</f>
        <v/>
      </c>
      <c r="I4168" s="78" t="str">
        <f>IFERROR(IF(D4168="","",VLOOKUP(D4168,Saldo!$P$8:$Q$1009,2,FALSE)),"")</f>
        <v/>
      </c>
      <c r="J4168" s="76"/>
      <c r="K4168" s="74" t="str">
        <f t="shared" si="64"/>
        <v/>
      </c>
    </row>
    <row r="4169" spans="1:11" ht="18.95" customHeight="1" x14ac:dyDescent="0.25">
      <c r="A4169" s="52"/>
      <c r="C4169" s="185"/>
      <c r="D4169" s="76"/>
      <c r="E4169" s="76" t="str">
        <f>IF(D4169="","",IFERROR(VLOOKUP(D4169,Cadastro!$C$9:$D$1009,2,FALSE),"NOT FOUND"))</f>
        <v/>
      </c>
      <c r="F4169" s="94"/>
      <c r="G4169" s="76"/>
      <c r="H4169" s="81" t="str">
        <f>IFERROR(F4169*VLOOKUP(D4169,Saldo!$P$8:$U$1009,6,FALSE),"")</f>
        <v/>
      </c>
      <c r="I4169" s="78" t="str">
        <f>IFERROR(IF(D4169="","",VLOOKUP(D4169,Saldo!$P$8:$Q$1009,2,FALSE)),"")</f>
        <v/>
      </c>
      <c r="J4169" s="76"/>
      <c r="K4169" s="74" t="str">
        <f t="shared" si="64"/>
        <v/>
      </c>
    </row>
    <row r="4170" spans="1:11" ht="18.95" customHeight="1" x14ac:dyDescent="0.25">
      <c r="A4170" s="52"/>
      <c r="C4170" s="185"/>
      <c r="D4170" s="76"/>
      <c r="E4170" s="76" t="str">
        <f>IF(D4170="","",IFERROR(VLOOKUP(D4170,Cadastro!$C$9:$D$1009,2,FALSE),"NOT FOUND"))</f>
        <v/>
      </c>
      <c r="F4170" s="94"/>
      <c r="G4170" s="76"/>
      <c r="H4170" s="81" t="str">
        <f>IFERROR(F4170*VLOOKUP(D4170,Saldo!$P$8:$U$1009,6,FALSE),"")</f>
        <v/>
      </c>
      <c r="I4170" s="78" t="str">
        <f>IFERROR(IF(D4170="","",VLOOKUP(D4170,Saldo!$P$8:$Q$1009,2,FALSE)),"")</f>
        <v/>
      </c>
      <c r="J4170" s="76"/>
      <c r="K4170" s="74" t="str">
        <f t="shared" ref="K4170:K4233" si="65">IF(C4170="","",MONTH(C4170))</f>
        <v/>
      </c>
    </row>
    <row r="4171" spans="1:11" ht="18.95" customHeight="1" x14ac:dyDescent="0.25">
      <c r="A4171" s="52"/>
      <c r="C4171" s="185"/>
      <c r="D4171" s="76"/>
      <c r="E4171" s="76" t="str">
        <f>IF(D4171="","",IFERROR(VLOOKUP(D4171,Cadastro!$C$9:$D$1009,2,FALSE),"NOT FOUND"))</f>
        <v/>
      </c>
      <c r="F4171" s="94"/>
      <c r="G4171" s="76"/>
      <c r="H4171" s="81" t="str">
        <f>IFERROR(F4171*VLOOKUP(D4171,Saldo!$P$8:$U$1009,6,FALSE),"")</f>
        <v/>
      </c>
      <c r="I4171" s="78" t="str">
        <f>IFERROR(IF(D4171="","",VLOOKUP(D4171,Saldo!$P$8:$Q$1009,2,FALSE)),"")</f>
        <v/>
      </c>
      <c r="J4171" s="76"/>
      <c r="K4171" s="74" t="str">
        <f t="shared" si="65"/>
        <v/>
      </c>
    </row>
    <row r="4172" spans="1:11" ht="18.95" customHeight="1" x14ac:dyDescent="0.25">
      <c r="A4172" s="52"/>
      <c r="C4172" s="185"/>
      <c r="D4172" s="76"/>
      <c r="E4172" s="76" t="str">
        <f>IF(D4172="","",IFERROR(VLOOKUP(D4172,Cadastro!$C$9:$D$1009,2,FALSE),"NOT FOUND"))</f>
        <v/>
      </c>
      <c r="F4172" s="94"/>
      <c r="G4172" s="76"/>
      <c r="H4172" s="81" t="str">
        <f>IFERROR(F4172*VLOOKUP(D4172,Saldo!$P$8:$U$1009,6,FALSE),"")</f>
        <v/>
      </c>
      <c r="I4172" s="78" t="str">
        <f>IFERROR(IF(D4172="","",VLOOKUP(D4172,Saldo!$P$8:$Q$1009,2,FALSE)),"")</f>
        <v/>
      </c>
      <c r="J4172" s="76"/>
      <c r="K4172" s="74" t="str">
        <f t="shared" si="65"/>
        <v/>
      </c>
    </row>
    <row r="4173" spans="1:11" ht="18.95" customHeight="1" x14ac:dyDescent="0.25">
      <c r="A4173" s="52"/>
      <c r="C4173" s="185"/>
      <c r="D4173" s="76"/>
      <c r="E4173" s="76" t="str">
        <f>IF(D4173="","",IFERROR(VLOOKUP(D4173,Cadastro!$C$9:$D$1009,2,FALSE),"NOT FOUND"))</f>
        <v/>
      </c>
      <c r="F4173" s="94"/>
      <c r="G4173" s="76"/>
      <c r="H4173" s="81" t="str">
        <f>IFERROR(F4173*VLOOKUP(D4173,Saldo!$P$8:$U$1009,6,FALSE),"")</f>
        <v/>
      </c>
      <c r="I4173" s="78" t="str">
        <f>IFERROR(IF(D4173="","",VLOOKUP(D4173,Saldo!$P$8:$Q$1009,2,FALSE)),"")</f>
        <v/>
      </c>
      <c r="J4173" s="76"/>
      <c r="K4173" s="74" t="str">
        <f t="shared" si="65"/>
        <v/>
      </c>
    </row>
    <row r="4174" spans="1:11" ht="18.95" customHeight="1" x14ac:dyDescent="0.25">
      <c r="A4174" s="52"/>
      <c r="C4174" s="185"/>
      <c r="D4174" s="76"/>
      <c r="E4174" s="76" t="str">
        <f>IF(D4174="","",IFERROR(VLOOKUP(D4174,Cadastro!$C$9:$D$1009,2,FALSE),"NOT FOUND"))</f>
        <v/>
      </c>
      <c r="F4174" s="94"/>
      <c r="G4174" s="76"/>
      <c r="H4174" s="81" t="str">
        <f>IFERROR(F4174*VLOOKUP(D4174,Saldo!$P$8:$U$1009,6,FALSE),"")</f>
        <v/>
      </c>
      <c r="I4174" s="78" t="str">
        <f>IFERROR(IF(D4174="","",VLOOKUP(D4174,Saldo!$P$8:$Q$1009,2,FALSE)),"")</f>
        <v/>
      </c>
      <c r="J4174" s="76"/>
      <c r="K4174" s="74" t="str">
        <f t="shared" si="65"/>
        <v/>
      </c>
    </row>
    <row r="4175" spans="1:11" ht="18.95" customHeight="1" x14ac:dyDescent="0.25">
      <c r="A4175" s="52"/>
      <c r="C4175" s="185"/>
      <c r="D4175" s="76"/>
      <c r="E4175" s="76" t="str">
        <f>IF(D4175="","",IFERROR(VLOOKUP(D4175,Cadastro!$C$9:$D$1009,2,FALSE),"NOT FOUND"))</f>
        <v/>
      </c>
      <c r="F4175" s="94"/>
      <c r="G4175" s="76"/>
      <c r="H4175" s="81" t="str">
        <f>IFERROR(F4175*VLOOKUP(D4175,Saldo!$P$8:$U$1009,6,FALSE),"")</f>
        <v/>
      </c>
      <c r="I4175" s="78" t="str">
        <f>IFERROR(IF(D4175="","",VLOOKUP(D4175,Saldo!$P$8:$Q$1009,2,FALSE)),"")</f>
        <v/>
      </c>
      <c r="J4175" s="76"/>
      <c r="K4175" s="74" t="str">
        <f t="shared" si="65"/>
        <v/>
      </c>
    </row>
    <row r="4176" spans="1:11" ht="18.95" customHeight="1" x14ac:dyDescent="0.25">
      <c r="A4176" s="52"/>
      <c r="C4176" s="185"/>
      <c r="D4176" s="76"/>
      <c r="E4176" s="76" t="str">
        <f>IF(D4176="","",IFERROR(VLOOKUP(D4176,Cadastro!$C$9:$D$1009,2,FALSE),"NOT FOUND"))</f>
        <v/>
      </c>
      <c r="F4176" s="94"/>
      <c r="G4176" s="76"/>
      <c r="H4176" s="81" t="str">
        <f>IFERROR(F4176*VLOOKUP(D4176,Saldo!$P$8:$U$1009,6,FALSE),"")</f>
        <v/>
      </c>
      <c r="I4176" s="78" t="str">
        <f>IFERROR(IF(D4176="","",VLOOKUP(D4176,Saldo!$P$8:$Q$1009,2,FALSE)),"")</f>
        <v/>
      </c>
      <c r="J4176" s="76"/>
      <c r="K4176" s="74" t="str">
        <f t="shared" si="65"/>
        <v/>
      </c>
    </row>
    <row r="4177" spans="1:11" ht="18.95" customHeight="1" x14ac:dyDescent="0.25">
      <c r="A4177" s="52"/>
      <c r="C4177" s="185"/>
      <c r="D4177" s="76"/>
      <c r="E4177" s="76" t="str">
        <f>IF(D4177="","",IFERROR(VLOOKUP(D4177,Cadastro!$C$9:$D$1009,2,FALSE),"NOT FOUND"))</f>
        <v/>
      </c>
      <c r="F4177" s="94"/>
      <c r="G4177" s="76"/>
      <c r="H4177" s="81" t="str">
        <f>IFERROR(F4177*VLOOKUP(D4177,Saldo!$P$8:$U$1009,6,FALSE),"")</f>
        <v/>
      </c>
      <c r="I4177" s="78" t="str">
        <f>IFERROR(IF(D4177="","",VLOOKUP(D4177,Saldo!$P$8:$Q$1009,2,FALSE)),"")</f>
        <v/>
      </c>
      <c r="J4177" s="76"/>
      <c r="K4177" s="74" t="str">
        <f t="shared" si="65"/>
        <v/>
      </c>
    </row>
    <row r="4178" spans="1:11" ht="18.95" customHeight="1" x14ac:dyDescent="0.25">
      <c r="A4178" s="52"/>
      <c r="C4178" s="185"/>
      <c r="D4178" s="76"/>
      <c r="E4178" s="76" t="str">
        <f>IF(D4178="","",IFERROR(VLOOKUP(D4178,Cadastro!$C$9:$D$1009,2,FALSE),"NOT FOUND"))</f>
        <v/>
      </c>
      <c r="F4178" s="94"/>
      <c r="G4178" s="76"/>
      <c r="H4178" s="81" t="str">
        <f>IFERROR(F4178*VLOOKUP(D4178,Saldo!$P$8:$U$1009,6,FALSE),"")</f>
        <v/>
      </c>
      <c r="I4178" s="78" t="str">
        <f>IFERROR(IF(D4178="","",VLOOKUP(D4178,Saldo!$P$8:$Q$1009,2,FALSE)),"")</f>
        <v/>
      </c>
      <c r="J4178" s="76"/>
      <c r="K4178" s="74" t="str">
        <f t="shared" si="65"/>
        <v/>
      </c>
    </row>
    <row r="4179" spans="1:11" ht="18.95" customHeight="1" x14ac:dyDescent="0.25">
      <c r="A4179" s="52"/>
      <c r="C4179" s="185"/>
      <c r="D4179" s="76"/>
      <c r="E4179" s="76" t="str">
        <f>IF(D4179="","",IFERROR(VLOOKUP(D4179,Cadastro!$C$9:$D$1009,2,FALSE),"NOT FOUND"))</f>
        <v/>
      </c>
      <c r="F4179" s="94"/>
      <c r="G4179" s="76"/>
      <c r="H4179" s="81" t="str">
        <f>IFERROR(F4179*VLOOKUP(D4179,Saldo!$P$8:$U$1009,6,FALSE),"")</f>
        <v/>
      </c>
      <c r="I4179" s="78" t="str">
        <f>IFERROR(IF(D4179="","",VLOOKUP(D4179,Saldo!$P$8:$Q$1009,2,FALSE)),"")</f>
        <v/>
      </c>
      <c r="J4179" s="76"/>
      <c r="K4179" s="74" t="str">
        <f t="shared" si="65"/>
        <v/>
      </c>
    </row>
    <row r="4180" spans="1:11" ht="18.95" customHeight="1" x14ac:dyDescent="0.25">
      <c r="A4180" s="52"/>
      <c r="C4180" s="185"/>
      <c r="D4180" s="76"/>
      <c r="E4180" s="76" t="str">
        <f>IF(D4180="","",IFERROR(VLOOKUP(D4180,Cadastro!$C$9:$D$1009,2,FALSE),"NOT FOUND"))</f>
        <v/>
      </c>
      <c r="F4180" s="94"/>
      <c r="G4180" s="76"/>
      <c r="H4180" s="81" t="str">
        <f>IFERROR(F4180*VLOOKUP(D4180,Saldo!$P$8:$U$1009,6,FALSE),"")</f>
        <v/>
      </c>
      <c r="I4180" s="78" t="str">
        <f>IFERROR(IF(D4180="","",VLOOKUP(D4180,Saldo!$P$8:$Q$1009,2,FALSE)),"")</f>
        <v/>
      </c>
      <c r="J4180" s="76"/>
      <c r="K4180" s="74" t="str">
        <f t="shared" si="65"/>
        <v/>
      </c>
    </row>
    <row r="4181" spans="1:11" ht="18.95" customHeight="1" x14ac:dyDescent="0.25">
      <c r="A4181" s="52"/>
      <c r="C4181" s="185"/>
      <c r="D4181" s="76"/>
      <c r="E4181" s="76" t="str">
        <f>IF(D4181="","",IFERROR(VLOOKUP(D4181,Cadastro!$C$9:$D$1009,2,FALSE),"NOT FOUND"))</f>
        <v/>
      </c>
      <c r="F4181" s="94"/>
      <c r="G4181" s="76"/>
      <c r="H4181" s="81" t="str">
        <f>IFERROR(F4181*VLOOKUP(D4181,Saldo!$P$8:$U$1009,6,FALSE),"")</f>
        <v/>
      </c>
      <c r="I4181" s="78" t="str">
        <f>IFERROR(IF(D4181="","",VLOOKUP(D4181,Saldo!$P$8:$Q$1009,2,FALSE)),"")</f>
        <v/>
      </c>
      <c r="J4181" s="76"/>
      <c r="K4181" s="74" t="str">
        <f t="shared" si="65"/>
        <v/>
      </c>
    </row>
    <row r="4182" spans="1:11" ht="18.95" customHeight="1" x14ac:dyDescent="0.25">
      <c r="A4182" s="52"/>
      <c r="C4182" s="185"/>
      <c r="D4182" s="76"/>
      <c r="E4182" s="76" t="str">
        <f>IF(D4182="","",IFERROR(VLOOKUP(D4182,Cadastro!$C$9:$D$1009,2,FALSE),"NOT FOUND"))</f>
        <v/>
      </c>
      <c r="F4182" s="94"/>
      <c r="G4182" s="76"/>
      <c r="H4182" s="81" t="str">
        <f>IFERROR(F4182*VLOOKUP(D4182,Saldo!$P$8:$U$1009,6,FALSE),"")</f>
        <v/>
      </c>
      <c r="I4182" s="78" t="str">
        <f>IFERROR(IF(D4182="","",VLOOKUP(D4182,Saldo!$P$8:$Q$1009,2,FALSE)),"")</f>
        <v/>
      </c>
      <c r="J4182" s="76"/>
      <c r="K4182" s="74" t="str">
        <f t="shared" si="65"/>
        <v/>
      </c>
    </row>
    <row r="4183" spans="1:11" ht="18.95" customHeight="1" x14ac:dyDescent="0.25">
      <c r="A4183" s="52"/>
      <c r="C4183" s="185"/>
      <c r="D4183" s="76"/>
      <c r="E4183" s="76" t="str">
        <f>IF(D4183="","",IFERROR(VLOOKUP(D4183,Cadastro!$C$9:$D$1009,2,FALSE),"NOT FOUND"))</f>
        <v/>
      </c>
      <c r="F4183" s="94"/>
      <c r="G4183" s="76"/>
      <c r="H4183" s="81" t="str">
        <f>IFERROR(F4183*VLOOKUP(D4183,Saldo!$P$8:$U$1009,6,FALSE),"")</f>
        <v/>
      </c>
      <c r="I4183" s="78" t="str">
        <f>IFERROR(IF(D4183="","",VLOOKUP(D4183,Saldo!$P$8:$Q$1009,2,FALSE)),"")</f>
        <v/>
      </c>
      <c r="J4183" s="76"/>
      <c r="K4183" s="74" t="str">
        <f t="shared" si="65"/>
        <v/>
      </c>
    </row>
    <row r="4184" spans="1:11" ht="18.95" customHeight="1" x14ac:dyDescent="0.25">
      <c r="A4184" s="52"/>
      <c r="C4184" s="185"/>
      <c r="D4184" s="76"/>
      <c r="E4184" s="76" t="str">
        <f>IF(D4184="","",IFERROR(VLOOKUP(D4184,Cadastro!$C$9:$D$1009,2,FALSE),"NOT FOUND"))</f>
        <v/>
      </c>
      <c r="F4184" s="94"/>
      <c r="G4184" s="76"/>
      <c r="H4184" s="81" t="str">
        <f>IFERROR(F4184*VLOOKUP(D4184,Saldo!$P$8:$U$1009,6,FALSE),"")</f>
        <v/>
      </c>
      <c r="I4184" s="78" t="str">
        <f>IFERROR(IF(D4184="","",VLOOKUP(D4184,Saldo!$P$8:$Q$1009,2,FALSE)),"")</f>
        <v/>
      </c>
      <c r="J4184" s="76"/>
      <c r="K4184" s="74" t="str">
        <f t="shared" si="65"/>
        <v/>
      </c>
    </row>
    <row r="4185" spans="1:11" ht="18.95" customHeight="1" x14ac:dyDescent="0.25">
      <c r="A4185" s="52"/>
      <c r="C4185" s="185"/>
      <c r="D4185" s="76"/>
      <c r="E4185" s="76" t="str">
        <f>IF(D4185="","",IFERROR(VLOOKUP(D4185,Cadastro!$C$9:$D$1009,2,FALSE),"NOT FOUND"))</f>
        <v/>
      </c>
      <c r="F4185" s="94"/>
      <c r="G4185" s="76"/>
      <c r="H4185" s="81" t="str">
        <f>IFERROR(F4185*VLOOKUP(D4185,Saldo!$P$8:$U$1009,6,FALSE),"")</f>
        <v/>
      </c>
      <c r="I4185" s="78" t="str">
        <f>IFERROR(IF(D4185="","",VLOOKUP(D4185,Saldo!$P$8:$Q$1009,2,FALSE)),"")</f>
        <v/>
      </c>
      <c r="J4185" s="76"/>
      <c r="K4185" s="74" t="str">
        <f t="shared" si="65"/>
        <v/>
      </c>
    </row>
    <row r="4186" spans="1:11" ht="18.95" customHeight="1" x14ac:dyDescent="0.25">
      <c r="A4186" s="52"/>
      <c r="C4186" s="185"/>
      <c r="D4186" s="76"/>
      <c r="E4186" s="76" t="str">
        <f>IF(D4186="","",IFERROR(VLOOKUP(D4186,Cadastro!$C$9:$D$1009,2,FALSE),"NOT FOUND"))</f>
        <v/>
      </c>
      <c r="F4186" s="94"/>
      <c r="G4186" s="76"/>
      <c r="H4186" s="81" t="str">
        <f>IFERROR(F4186*VLOOKUP(D4186,Saldo!$P$8:$U$1009,6,FALSE),"")</f>
        <v/>
      </c>
      <c r="I4186" s="78" t="str">
        <f>IFERROR(IF(D4186="","",VLOOKUP(D4186,Saldo!$P$8:$Q$1009,2,FALSE)),"")</f>
        <v/>
      </c>
      <c r="J4186" s="76"/>
      <c r="K4186" s="74" t="str">
        <f t="shared" si="65"/>
        <v/>
      </c>
    </row>
    <row r="4187" spans="1:11" ht="18.95" customHeight="1" x14ac:dyDescent="0.25">
      <c r="A4187" s="52"/>
      <c r="C4187" s="185"/>
      <c r="D4187" s="76"/>
      <c r="E4187" s="76" t="str">
        <f>IF(D4187="","",IFERROR(VLOOKUP(D4187,Cadastro!$C$9:$D$1009,2,FALSE),"NOT FOUND"))</f>
        <v/>
      </c>
      <c r="F4187" s="94"/>
      <c r="G4187" s="76"/>
      <c r="H4187" s="81" t="str">
        <f>IFERROR(F4187*VLOOKUP(D4187,Saldo!$P$8:$U$1009,6,FALSE),"")</f>
        <v/>
      </c>
      <c r="I4187" s="78" t="str">
        <f>IFERROR(IF(D4187="","",VLOOKUP(D4187,Saldo!$P$8:$Q$1009,2,FALSE)),"")</f>
        <v/>
      </c>
      <c r="J4187" s="76"/>
      <c r="K4187" s="74" t="str">
        <f t="shared" si="65"/>
        <v/>
      </c>
    </row>
    <row r="4188" spans="1:11" ht="18.95" customHeight="1" x14ac:dyDescent="0.25">
      <c r="A4188" s="52"/>
      <c r="C4188" s="185"/>
      <c r="D4188" s="76"/>
      <c r="E4188" s="76" t="str">
        <f>IF(D4188="","",IFERROR(VLOOKUP(D4188,Cadastro!$C$9:$D$1009,2,FALSE),"NOT FOUND"))</f>
        <v/>
      </c>
      <c r="F4188" s="94"/>
      <c r="G4188" s="76"/>
      <c r="H4188" s="81" t="str">
        <f>IFERROR(F4188*VLOOKUP(D4188,Saldo!$P$8:$U$1009,6,FALSE),"")</f>
        <v/>
      </c>
      <c r="I4188" s="78" t="str">
        <f>IFERROR(IF(D4188="","",VLOOKUP(D4188,Saldo!$P$8:$Q$1009,2,FALSE)),"")</f>
        <v/>
      </c>
      <c r="J4188" s="76"/>
      <c r="K4188" s="74" t="str">
        <f t="shared" si="65"/>
        <v/>
      </c>
    </row>
    <row r="4189" spans="1:11" ht="18.95" customHeight="1" x14ac:dyDescent="0.25">
      <c r="A4189" s="52"/>
      <c r="C4189" s="185"/>
      <c r="D4189" s="76"/>
      <c r="E4189" s="76" t="str">
        <f>IF(D4189="","",IFERROR(VLOOKUP(D4189,Cadastro!$C$9:$D$1009,2,FALSE),"NOT FOUND"))</f>
        <v/>
      </c>
      <c r="F4189" s="94"/>
      <c r="G4189" s="76"/>
      <c r="H4189" s="81" t="str">
        <f>IFERROR(F4189*VLOOKUP(D4189,Saldo!$P$8:$U$1009,6,FALSE),"")</f>
        <v/>
      </c>
      <c r="I4189" s="78" t="str">
        <f>IFERROR(IF(D4189="","",VLOOKUP(D4189,Saldo!$P$8:$Q$1009,2,FALSE)),"")</f>
        <v/>
      </c>
      <c r="J4189" s="76"/>
      <c r="K4189" s="74" t="str">
        <f t="shared" si="65"/>
        <v/>
      </c>
    </row>
    <row r="4190" spans="1:11" ht="18.95" customHeight="1" x14ac:dyDescent="0.25">
      <c r="A4190" s="52"/>
      <c r="C4190" s="185"/>
      <c r="D4190" s="76"/>
      <c r="E4190" s="76" t="str">
        <f>IF(D4190="","",IFERROR(VLOOKUP(D4190,Cadastro!$C$9:$D$1009,2,FALSE),"NOT FOUND"))</f>
        <v/>
      </c>
      <c r="F4190" s="94"/>
      <c r="G4190" s="76"/>
      <c r="H4190" s="81" t="str">
        <f>IFERROR(F4190*VLOOKUP(D4190,Saldo!$P$8:$U$1009,6,FALSE),"")</f>
        <v/>
      </c>
      <c r="I4190" s="78" t="str">
        <f>IFERROR(IF(D4190="","",VLOOKUP(D4190,Saldo!$P$8:$Q$1009,2,FALSE)),"")</f>
        <v/>
      </c>
      <c r="J4190" s="76"/>
      <c r="K4190" s="74" t="str">
        <f t="shared" si="65"/>
        <v/>
      </c>
    </row>
    <row r="4191" spans="1:11" ht="18.95" customHeight="1" x14ac:dyDescent="0.25">
      <c r="A4191" s="52"/>
      <c r="C4191" s="185"/>
      <c r="D4191" s="76"/>
      <c r="E4191" s="76" t="str">
        <f>IF(D4191="","",IFERROR(VLOOKUP(D4191,Cadastro!$C$9:$D$1009,2,FALSE),"NOT FOUND"))</f>
        <v/>
      </c>
      <c r="F4191" s="94"/>
      <c r="G4191" s="76"/>
      <c r="H4191" s="81" t="str">
        <f>IFERROR(F4191*VLOOKUP(D4191,Saldo!$P$8:$U$1009,6,FALSE),"")</f>
        <v/>
      </c>
      <c r="I4191" s="78" t="str">
        <f>IFERROR(IF(D4191="","",VLOOKUP(D4191,Saldo!$P$8:$Q$1009,2,FALSE)),"")</f>
        <v/>
      </c>
      <c r="J4191" s="76"/>
      <c r="K4191" s="74" t="str">
        <f t="shared" si="65"/>
        <v/>
      </c>
    </row>
    <row r="4192" spans="1:11" ht="18.95" customHeight="1" x14ac:dyDescent="0.25">
      <c r="A4192" s="52"/>
      <c r="C4192" s="185"/>
      <c r="D4192" s="76"/>
      <c r="E4192" s="76" t="str">
        <f>IF(D4192="","",IFERROR(VLOOKUP(D4192,Cadastro!$C$9:$D$1009,2,FALSE),"NOT FOUND"))</f>
        <v/>
      </c>
      <c r="F4192" s="94"/>
      <c r="G4192" s="76"/>
      <c r="H4192" s="81" t="str">
        <f>IFERROR(F4192*VLOOKUP(D4192,Saldo!$P$8:$U$1009,6,FALSE),"")</f>
        <v/>
      </c>
      <c r="I4192" s="78" t="str">
        <f>IFERROR(IF(D4192="","",VLOOKUP(D4192,Saldo!$P$8:$Q$1009,2,FALSE)),"")</f>
        <v/>
      </c>
      <c r="J4192" s="76"/>
      <c r="K4192" s="74" t="str">
        <f t="shared" si="65"/>
        <v/>
      </c>
    </row>
    <row r="4193" spans="1:11" ht="18.95" customHeight="1" x14ac:dyDescent="0.25">
      <c r="A4193" s="52"/>
      <c r="C4193" s="185"/>
      <c r="D4193" s="76"/>
      <c r="E4193" s="76" t="str">
        <f>IF(D4193="","",IFERROR(VLOOKUP(D4193,Cadastro!$C$9:$D$1009,2,FALSE),"NOT FOUND"))</f>
        <v/>
      </c>
      <c r="F4193" s="94"/>
      <c r="G4193" s="76"/>
      <c r="H4193" s="81" t="str">
        <f>IFERROR(F4193*VLOOKUP(D4193,Saldo!$P$8:$U$1009,6,FALSE),"")</f>
        <v/>
      </c>
      <c r="I4193" s="78" t="str">
        <f>IFERROR(IF(D4193="","",VLOOKUP(D4193,Saldo!$P$8:$Q$1009,2,FALSE)),"")</f>
        <v/>
      </c>
      <c r="J4193" s="76"/>
      <c r="K4193" s="74" t="str">
        <f t="shared" si="65"/>
        <v/>
      </c>
    </row>
    <row r="4194" spans="1:11" ht="18.95" customHeight="1" x14ac:dyDescent="0.25">
      <c r="A4194" s="52"/>
      <c r="C4194" s="185"/>
      <c r="D4194" s="76"/>
      <c r="E4194" s="76" t="str">
        <f>IF(D4194="","",IFERROR(VLOOKUP(D4194,Cadastro!$C$9:$D$1009,2,FALSE),"NOT FOUND"))</f>
        <v/>
      </c>
      <c r="F4194" s="94"/>
      <c r="G4194" s="76"/>
      <c r="H4194" s="81" t="str">
        <f>IFERROR(F4194*VLOOKUP(D4194,Saldo!$P$8:$U$1009,6,FALSE),"")</f>
        <v/>
      </c>
      <c r="I4194" s="78" t="str">
        <f>IFERROR(IF(D4194="","",VLOOKUP(D4194,Saldo!$P$8:$Q$1009,2,FALSE)),"")</f>
        <v/>
      </c>
      <c r="J4194" s="76"/>
      <c r="K4194" s="74" t="str">
        <f t="shared" si="65"/>
        <v/>
      </c>
    </row>
    <row r="4195" spans="1:11" ht="18.95" customHeight="1" x14ac:dyDescent="0.25">
      <c r="A4195" s="52"/>
      <c r="C4195" s="185"/>
      <c r="D4195" s="76"/>
      <c r="E4195" s="76" t="str">
        <f>IF(D4195="","",IFERROR(VLOOKUP(D4195,Cadastro!$C$9:$D$1009,2,FALSE),"NOT FOUND"))</f>
        <v/>
      </c>
      <c r="F4195" s="94"/>
      <c r="G4195" s="76"/>
      <c r="H4195" s="81" t="str">
        <f>IFERROR(F4195*VLOOKUP(D4195,Saldo!$P$8:$U$1009,6,FALSE),"")</f>
        <v/>
      </c>
      <c r="I4195" s="78" t="str">
        <f>IFERROR(IF(D4195="","",VLOOKUP(D4195,Saldo!$P$8:$Q$1009,2,FALSE)),"")</f>
        <v/>
      </c>
      <c r="J4195" s="76"/>
      <c r="K4195" s="74" t="str">
        <f t="shared" si="65"/>
        <v/>
      </c>
    </row>
    <row r="4196" spans="1:11" ht="18.95" customHeight="1" x14ac:dyDescent="0.25">
      <c r="A4196" s="52"/>
      <c r="C4196" s="185"/>
      <c r="D4196" s="76"/>
      <c r="E4196" s="76" t="str">
        <f>IF(D4196="","",IFERROR(VLOOKUP(D4196,Cadastro!$C$9:$D$1009,2,FALSE),"NOT FOUND"))</f>
        <v/>
      </c>
      <c r="F4196" s="94"/>
      <c r="G4196" s="76"/>
      <c r="H4196" s="81" t="str">
        <f>IFERROR(F4196*VLOOKUP(D4196,Saldo!$P$8:$U$1009,6,FALSE),"")</f>
        <v/>
      </c>
      <c r="I4196" s="78" t="str">
        <f>IFERROR(IF(D4196="","",VLOOKUP(D4196,Saldo!$P$8:$Q$1009,2,FALSE)),"")</f>
        <v/>
      </c>
      <c r="J4196" s="76"/>
      <c r="K4196" s="74" t="str">
        <f t="shared" si="65"/>
        <v/>
      </c>
    </row>
    <row r="4197" spans="1:11" ht="18.95" customHeight="1" x14ac:dyDescent="0.25">
      <c r="A4197" s="52"/>
      <c r="C4197" s="185"/>
      <c r="D4197" s="76"/>
      <c r="E4197" s="76" t="str">
        <f>IF(D4197="","",IFERROR(VLOOKUP(D4197,Cadastro!$C$9:$D$1009,2,FALSE),"NOT FOUND"))</f>
        <v/>
      </c>
      <c r="F4197" s="94"/>
      <c r="G4197" s="76"/>
      <c r="H4197" s="81" t="str">
        <f>IFERROR(F4197*VLOOKUP(D4197,Saldo!$P$8:$U$1009,6,FALSE),"")</f>
        <v/>
      </c>
      <c r="I4197" s="78" t="str">
        <f>IFERROR(IF(D4197="","",VLOOKUP(D4197,Saldo!$P$8:$Q$1009,2,FALSE)),"")</f>
        <v/>
      </c>
      <c r="J4197" s="76"/>
      <c r="K4197" s="74" t="str">
        <f t="shared" si="65"/>
        <v/>
      </c>
    </row>
    <row r="4198" spans="1:11" ht="18.95" customHeight="1" x14ac:dyDescent="0.25">
      <c r="A4198" s="52"/>
      <c r="C4198" s="185"/>
      <c r="D4198" s="76"/>
      <c r="E4198" s="76" t="str">
        <f>IF(D4198="","",IFERROR(VLOOKUP(D4198,Cadastro!$C$9:$D$1009,2,FALSE),"NOT FOUND"))</f>
        <v/>
      </c>
      <c r="F4198" s="94"/>
      <c r="G4198" s="76"/>
      <c r="H4198" s="81" t="str">
        <f>IFERROR(F4198*VLOOKUP(D4198,Saldo!$P$8:$U$1009,6,FALSE),"")</f>
        <v/>
      </c>
      <c r="I4198" s="78" t="str">
        <f>IFERROR(IF(D4198="","",VLOOKUP(D4198,Saldo!$P$8:$Q$1009,2,FALSE)),"")</f>
        <v/>
      </c>
      <c r="J4198" s="76"/>
      <c r="K4198" s="74" t="str">
        <f t="shared" si="65"/>
        <v/>
      </c>
    </row>
    <row r="4199" spans="1:11" ht="18.95" customHeight="1" x14ac:dyDescent="0.25">
      <c r="A4199" s="52"/>
      <c r="C4199" s="185"/>
      <c r="D4199" s="76"/>
      <c r="E4199" s="76" t="str">
        <f>IF(D4199="","",IFERROR(VLOOKUP(D4199,Cadastro!$C$9:$D$1009,2,FALSE),"NOT FOUND"))</f>
        <v/>
      </c>
      <c r="F4199" s="94"/>
      <c r="G4199" s="76"/>
      <c r="H4199" s="81" t="str">
        <f>IFERROR(F4199*VLOOKUP(D4199,Saldo!$P$8:$U$1009,6,FALSE),"")</f>
        <v/>
      </c>
      <c r="I4199" s="78" t="str">
        <f>IFERROR(IF(D4199="","",VLOOKUP(D4199,Saldo!$P$8:$Q$1009,2,FALSE)),"")</f>
        <v/>
      </c>
      <c r="J4199" s="76"/>
      <c r="K4199" s="74" t="str">
        <f t="shared" si="65"/>
        <v/>
      </c>
    </row>
    <row r="4200" spans="1:11" ht="18.95" customHeight="1" x14ac:dyDescent="0.25">
      <c r="A4200" s="52"/>
      <c r="C4200" s="185"/>
      <c r="D4200" s="76"/>
      <c r="E4200" s="76" t="str">
        <f>IF(D4200="","",IFERROR(VLOOKUP(D4200,Cadastro!$C$9:$D$1009,2,FALSE),"NOT FOUND"))</f>
        <v/>
      </c>
      <c r="F4200" s="94"/>
      <c r="G4200" s="76"/>
      <c r="H4200" s="81" t="str">
        <f>IFERROR(F4200*VLOOKUP(D4200,Saldo!$P$8:$U$1009,6,FALSE),"")</f>
        <v/>
      </c>
      <c r="I4200" s="78" t="str">
        <f>IFERROR(IF(D4200="","",VLOOKUP(D4200,Saldo!$P$8:$Q$1009,2,FALSE)),"")</f>
        <v/>
      </c>
      <c r="J4200" s="76"/>
      <c r="K4200" s="74" t="str">
        <f t="shared" si="65"/>
        <v/>
      </c>
    </row>
    <row r="4201" spans="1:11" ht="18.95" customHeight="1" x14ac:dyDescent="0.25">
      <c r="A4201" s="52"/>
      <c r="C4201" s="185"/>
      <c r="D4201" s="76"/>
      <c r="E4201" s="76" t="str">
        <f>IF(D4201="","",IFERROR(VLOOKUP(D4201,Cadastro!$C$9:$D$1009,2,FALSE),"NOT FOUND"))</f>
        <v/>
      </c>
      <c r="F4201" s="94"/>
      <c r="G4201" s="76"/>
      <c r="H4201" s="81" t="str">
        <f>IFERROR(F4201*VLOOKUP(D4201,Saldo!$P$8:$U$1009,6,FALSE),"")</f>
        <v/>
      </c>
      <c r="I4201" s="78" t="str">
        <f>IFERROR(IF(D4201="","",VLOOKUP(D4201,Saldo!$P$8:$Q$1009,2,FALSE)),"")</f>
        <v/>
      </c>
      <c r="J4201" s="76"/>
      <c r="K4201" s="74" t="str">
        <f t="shared" si="65"/>
        <v/>
      </c>
    </row>
    <row r="4202" spans="1:11" ht="18.95" customHeight="1" x14ac:dyDescent="0.25">
      <c r="A4202" s="52"/>
      <c r="C4202" s="185"/>
      <c r="D4202" s="76"/>
      <c r="E4202" s="76" t="str">
        <f>IF(D4202="","",IFERROR(VLOOKUP(D4202,Cadastro!$C$9:$D$1009,2,FALSE),"NOT FOUND"))</f>
        <v/>
      </c>
      <c r="F4202" s="94"/>
      <c r="G4202" s="76"/>
      <c r="H4202" s="81" t="str">
        <f>IFERROR(F4202*VLOOKUP(D4202,Saldo!$P$8:$U$1009,6,FALSE),"")</f>
        <v/>
      </c>
      <c r="I4202" s="78" t="str">
        <f>IFERROR(IF(D4202="","",VLOOKUP(D4202,Saldo!$P$8:$Q$1009,2,FALSE)),"")</f>
        <v/>
      </c>
      <c r="J4202" s="76"/>
      <c r="K4202" s="74" t="str">
        <f t="shared" si="65"/>
        <v/>
      </c>
    </row>
    <row r="4203" spans="1:11" ht="18.95" customHeight="1" x14ac:dyDescent="0.25">
      <c r="A4203" s="52"/>
      <c r="C4203" s="185"/>
      <c r="D4203" s="76"/>
      <c r="E4203" s="76" t="str">
        <f>IF(D4203="","",IFERROR(VLOOKUP(D4203,Cadastro!$C$9:$D$1009,2,FALSE),"NOT FOUND"))</f>
        <v/>
      </c>
      <c r="F4203" s="94"/>
      <c r="G4203" s="76"/>
      <c r="H4203" s="81" t="str">
        <f>IFERROR(F4203*VLOOKUP(D4203,Saldo!$P$8:$U$1009,6,FALSE),"")</f>
        <v/>
      </c>
      <c r="I4203" s="78" t="str">
        <f>IFERROR(IF(D4203="","",VLOOKUP(D4203,Saldo!$P$8:$Q$1009,2,FALSE)),"")</f>
        <v/>
      </c>
      <c r="J4203" s="76"/>
      <c r="K4203" s="74" t="str">
        <f t="shared" si="65"/>
        <v/>
      </c>
    </row>
    <row r="4204" spans="1:11" ht="18.95" customHeight="1" x14ac:dyDescent="0.25">
      <c r="A4204" s="52"/>
      <c r="C4204" s="185"/>
      <c r="D4204" s="76"/>
      <c r="E4204" s="76" t="str">
        <f>IF(D4204="","",IFERROR(VLOOKUP(D4204,Cadastro!$C$9:$D$1009,2,FALSE),"NOT FOUND"))</f>
        <v/>
      </c>
      <c r="F4204" s="94"/>
      <c r="G4204" s="76"/>
      <c r="H4204" s="81" t="str">
        <f>IFERROR(F4204*VLOOKUP(D4204,Saldo!$P$8:$U$1009,6,FALSE),"")</f>
        <v/>
      </c>
      <c r="I4204" s="78" t="str">
        <f>IFERROR(IF(D4204="","",VLOOKUP(D4204,Saldo!$P$8:$Q$1009,2,FALSE)),"")</f>
        <v/>
      </c>
      <c r="J4204" s="76"/>
      <c r="K4204" s="74" t="str">
        <f t="shared" si="65"/>
        <v/>
      </c>
    </row>
    <row r="4205" spans="1:11" ht="18.95" customHeight="1" x14ac:dyDescent="0.25">
      <c r="A4205" s="52"/>
      <c r="C4205" s="185"/>
      <c r="D4205" s="76"/>
      <c r="E4205" s="76" t="str">
        <f>IF(D4205="","",IFERROR(VLOOKUP(D4205,Cadastro!$C$9:$D$1009,2,FALSE),"NOT FOUND"))</f>
        <v/>
      </c>
      <c r="F4205" s="94"/>
      <c r="G4205" s="76"/>
      <c r="H4205" s="81" t="str">
        <f>IFERROR(F4205*VLOOKUP(D4205,Saldo!$P$8:$U$1009,6,FALSE),"")</f>
        <v/>
      </c>
      <c r="I4205" s="78" t="str">
        <f>IFERROR(IF(D4205="","",VLOOKUP(D4205,Saldo!$P$8:$Q$1009,2,FALSE)),"")</f>
        <v/>
      </c>
      <c r="J4205" s="76"/>
      <c r="K4205" s="74" t="str">
        <f t="shared" si="65"/>
        <v/>
      </c>
    </row>
    <row r="4206" spans="1:11" ht="18.95" customHeight="1" x14ac:dyDescent="0.25">
      <c r="A4206" s="52"/>
      <c r="C4206" s="185"/>
      <c r="D4206" s="76"/>
      <c r="E4206" s="76" t="str">
        <f>IF(D4206="","",IFERROR(VLOOKUP(D4206,Cadastro!$C$9:$D$1009,2,FALSE),"NOT FOUND"))</f>
        <v/>
      </c>
      <c r="F4206" s="94"/>
      <c r="G4206" s="76"/>
      <c r="H4206" s="81" t="str">
        <f>IFERROR(F4206*VLOOKUP(D4206,Saldo!$P$8:$U$1009,6,FALSE),"")</f>
        <v/>
      </c>
      <c r="I4206" s="78" t="str">
        <f>IFERROR(IF(D4206="","",VLOOKUP(D4206,Saldo!$P$8:$Q$1009,2,FALSE)),"")</f>
        <v/>
      </c>
      <c r="J4206" s="76"/>
      <c r="K4206" s="74" t="str">
        <f t="shared" si="65"/>
        <v/>
      </c>
    </row>
    <row r="4207" spans="1:11" ht="18.95" customHeight="1" x14ac:dyDescent="0.25">
      <c r="A4207" s="52"/>
      <c r="C4207" s="185"/>
      <c r="D4207" s="76"/>
      <c r="E4207" s="76" t="str">
        <f>IF(D4207="","",IFERROR(VLOOKUP(D4207,Cadastro!$C$9:$D$1009,2,FALSE),"NOT FOUND"))</f>
        <v/>
      </c>
      <c r="F4207" s="94"/>
      <c r="G4207" s="76"/>
      <c r="H4207" s="81" t="str">
        <f>IFERROR(F4207*VLOOKUP(D4207,Saldo!$P$8:$U$1009,6,FALSE),"")</f>
        <v/>
      </c>
      <c r="I4207" s="78" t="str">
        <f>IFERROR(IF(D4207="","",VLOOKUP(D4207,Saldo!$P$8:$Q$1009,2,FALSE)),"")</f>
        <v/>
      </c>
      <c r="J4207" s="76"/>
      <c r="K4207" s="74" t="str">
        <f t="shared" si="65"/>
        <v/>
      </c>
    </row>
    <row r="4208" spans="1:11" ht="18.95" customHeight="1" x14ac:dyDescent="0.25">
      <c r="A4208" s="52"/>
      <c r="C4208" s="185"/>
      <c r="D4208" s="76"/>
      <c r="E4208" s="76" t="str">
        <f>IF(D4208="","",IFERROR(VLOOKUP(D4208,Cadastro!$C$9:$D$1009,2,FALSE),"NOT FOUND"))</f>
        <v/>
      </c>
      <c r="F4208" s="94"/>
      <c r="G4208" s="76"/>
      <c r="H4208" s="81" t="str">
        <f>IFERROR(F4208*VLOOKUP(D4208,Saldo!$P$8:$U$1009,6,FALSE),"")</f>
        <v/>
      </c>
      <c r="I4208" s="78" t="str">
        <f>IFERROR(IF(D4208="","",VLOOKUP(D4208,Saldo!$P$8:$Q$1009,2,FALSE)),"")</f>
        <v/>
      </c>
      <c r="J4208" s="76"/>
      <c r="K4208" s="74" t="str">
        <f t="shared" si="65"/>
        <v/>
      </c>
    </row>
    <row r="4209" spans="1:11" ht="18.95" customHeight="1" x14ac:dyDescent="0.25">
      <c r="A4209" s="52"/>
      <c r="C4209" s="185"/>
      <c r="D4209" s="76"/>
      <c r="E4209" s="76" t="str">
        <f>IF(D4209="","",IFERROR(VLOOKUP(D4209,Cadastro!$C$9:$D$1009,2,FALSE),"NOT FOUND"))</f>
        <v/>
      </c>
      <c r="F4209" s="94"/>
      <c r="G4209" s="76"/>
      <c r="H4209" s="81" t="str">
        <f>IFERROR(F4209*VLOOKUP(D4209,Saldo!$P$8:$U$1009,6,FALSE),"")</f>
        <v/>
      </c>
      <c r="I4209" s="78" t="str">
        <f>IFERROR(IF(D4209="","",VLOOKUP(D4209,Saldo!$P$8:$Q$1009,2,FALSE)),"")</f>
        <v/>
      </c>
      <c r="J4209" s="76"/>
      <c r="K4209" s="74" t="str">
        <f t="shared" si="65"/>
        <v/>
      </c>
    </row>
    <row r="4210" spans="1:11" ht="18.95" customHeight="1" x14ac:dyDescent="0.25">
      <c r="A4210" s="52"/>
      <c r="C4210" s="185"/>
      <c r="D4210" s="76"/>
      <c r="E4210" s="76" t="str">
        <f>IF(D4210="","",IFERROR(VLOOKUP(D4210,Cadastro!$C$9:$D$1009,2,FALSE),"NOT FOUND"))</f>
        <v/>
      </c>
      <c r="F4210" s="94"/>
      <c r="G4210" s="76"/>
      <c r="H4210" s="81" t="str">
        <f>IFERROR(F4210*VLOOKUP(D4210,Saldo!$P$8:$U$1009,6,FALSE),"")</f>
        <v/>
      </c>
      <c r="I4210" s="78" t="str">
        <f>IFERROR(IF(D4210="","",VLOOKUP(D4210,Saldo!$P$8:$Q$1009,2,FALSE)),"")</f>
        <v/>
      </c>
      <c r="J4210" s="76"/>
      <c r="K4210" s="74" t="str">
        <f t="shared" si="65"/>
        <v/>
      </c>
    </row>
    <row r="4211" spans="1:11" ht="18.95" customHeight="1" x14ac:dyDescent="0.25">
      <c r="A4211" s="52"/>
      <c r="C4211" s="185"/>
      <c r="D4211" s="76"/>
      <c r="E4211" s="76" t="str">
        <f>IF(D4211="","",IFERROR(VLOOKUP(D4211,Cadastro!$C$9:$D$1009,2,FALSE),"NOT FOUND"))</f>
        <v/>
      </c>
      <c r="F4211" s="94"/>
      <c r="G4211" s="76"/>
      <c r="H4211" s="81" t="str">
        <f>IFERROR(F4211*VLOOKUP(D4211,Saldo!$P$8:$U$1009,6,FALSE),"")</f>
        <v/>
      </c>
      <c r="I4211" s="78" t="str">
        <f>IFERROR(IF(D4211="","",VLOOKUP(D4211,Saldo!$P$8:$Q$1009,2,FALSE)),"")</f>
        <v/>
      </c>
      <c r="J4211" s="76"/>
      <c r="K4211" s="74" t="str">
        <f t="shared" si="65"/>
        <v/>
      </c>
    </row>
    <row r="4212" spans="1:11" ht="18.95" customHeight="1" x14ac:dyDescent="0.25">
      <c r="A4212" s="52"/>
      <c r="C4212" s="185"/>
      <c r="D4212" s="76"/>
      <c r="E4212" s="76" t="str">
        <f>IF(D4212="","",IFERROR(VLOOKUP(D4212,Cadastro!$C$9:$D$1009,2,FALSE),"NOT FOUND"))</f>
        <v/>
      </c>
      <c r="F4212" s="94"/>
      <c r="G4212" s="76"/>
      <c r="H4212" s="81" t="str">
        <f>IFERROR(F4212*VLOOKUP(D4212,Saldo!$P$8:$U$1009,6,FALSE),"")</f>
        <v/>
      </c>
      <c r="I4212" s="78" t="str">
        <f>IFERROR(IF(D4212="","",VLOOKUP(D4212,Saldo!$P$8:$Q$1009,2,FALSE)),"")</f>
        <v/>
      </c>
      <c r="J4212" s="76"/>
      <c r="K4212" s="74" t="str">
        <f t="shared" si="65"/>
        <v/>
      </c>
    </row>
    <row r="4213" spans="1:11" ht="18.95" customHeight="1" x14ac:dyDescent="0.25">
      <c r="A4213" s="52"/>
      <c r="C4213" s="185"/>
      <c r="D4213" s="76"/>
      <c r="E4213" s="76" t="str">
        <f>IF(D4213="","",IFERROR(VLOOKUP(D4213,Cadastro!$C$9:$D$1009,2,FALSE),"NOT FOUND"))</f>
        <v/>
      </c>
      <c r="F4213" s="94"/>
      <c r="G4213" s="76"/>
      <c r="H4213" s="81" t="str">
        <f>IFERROR(F4213*VLOOKUP(D4213,Saldo!$P$8:$U$1009,6,FALSE),"")</f>
        <v/>
      </c>
      <c r="I4213" s="78" t="str">
        <f>IFERROR(IF(D4213="","",VLOOKUP(D4213,Saldo!$P$8:$Q$1009,2,FALSE)),"")</f>
        <v/>
      </c>
      <c r="J4213" s="76"/>
      <c r="K4213" s="74" t="str">
        <f t="shared" si="65"/>
        <v/>
      </c>
    </row>
    <row r="4214" spans="1:11" ht="18.95" customHeight="1" x14ac:dyDescent="0.25">
      <c r="A4214" s="52"/>
      <c r="C4214" s="185"/>
      <c r="D4214" s="76"/>
      <c r="E4214" s="76" t="str">
        <f>IF(D4214="","",IFERROR(VLOOKUP(D4214,Cadastro!$C$9:$D$1009,2,FALSE),"NOT FOUND"))</f>
        <v/>
      </c>
      <c r="F4214" s="94"/>
      <c r="G4214" s="76"/>
      <c r="H4214" s="81" t="str">
        <f>IFERROR(F4214*VLOOKUP(D4214,Saldo!$P$8:$U$1009,6,FALSE),"")</f>
        <v/>
      </c>
      <c r="I4214" s="78" t="str">
        <f>IFERROR(IF(D4214="","",VLOOKUP(D4214,Saldo!$P$8:$Q$1009,2,FALSE)),"")</f>
        <v/>
      </c>
      <c r="J4214" s="76"/>
      <c r="K4214" s="74" t="str">
        <f t="shared" si="65"/>
        <v/>
      </c>
    </row>
    <row r="4215" spans="1:11" ht="18.95" customHeight="1" x14ac:dyDescent="0.25">
      <c r="A4215" s="52"/>
      <c r="C4215" s="185"/>
      <c r="D4215" s="76"/>
      <c r="E4215" s="76" t="str">
        <f>IF(D4215="","",IFERROR(VLOOKUP(D4215,Cadastro!$C$9:$D$1009,2,FALSE),"NOT FOUND"))</f>
        <v/>
      </c>
      <c r="F4215" s="94"/>
      <c r="G4215" s="76"/>
      <c r="H4215" s="81" t="str">
        <f>IFERROR(F4215*VLOOKUP(D4215,Saldo!$P$8:$U$1009,6,FALSE),"")</f>
        <v/>
      </c>
      <c r="I4215" s="78" t="str">
        <f>IFERROR(IF(D4215="","",VLOOKUP(D4215,Saldo!$P$8:$Q$1009,2,FALSE)),"")</f>
        <v/>
      </c>
      <c r="J4215" s="76"/>
      <c r="K4215" s="74" t="str">
        <f t="shared" si="65"/>
        <v/>
      </c>
    </row>
    <row r="4216" spans="1:11" ht="18.95" customHeight="1" x14ac:dyDescent="0.25">
      <c r="A4216" s="52"/>
      <c r="C4216" s="185"/>
      <c r="D4216" s="76"/>
      <c r="E4216" s="76" t="str">
        <f>IF(D4216="","",IFERROR(VLOOKUP(D4216,Cadastro!$C$9:$D$1009,2,FALSE),"NOT FOUND"))</f>
        <v/>
      </c>
      <c r="F4216" s="94"/>
      <c r="G4216" s="76"/>
      <c r="H4216" s="81" t="str">
        <f>IFERROR(F4216*VLOOKUP(D4216,Saldo!$P$8:$U$1009,6,FALSE),"")</f>
        <v/>
      </c>
      <c r="I4216" s="78" t="str">
        <f>IFERROR(IF(D4216="","",VLOOKUP(D4216,Saldo!$P$8:$Q$1009,2,FALSE)),"")</f>
        <v/>
      </c>
      <c r="J4216" s="76"/>
      <c r="K4216" s="74" t="str">
        <f t="shared" si="65"/>
        <v/>
      </c>
    </row>
    <row r="4217" spans="1:11" ht="18.95" customHeight="1" x14ac:dyDescent="0.25">
      <c r="A4217" s="52"/>
      <c r="C4217" s="185"/>
      <c r="D4217" s="76"/>
      <c r="E4217" s="76" t="str">
        <f>IF(D4217="","",IFERROR(VLOOKUP(D4217,Cadastro!$C$9:$D$1009,2,FALSE),"NOT FOUND"))</f>
        <v/>
      </c>
      <c r="F4217" s="94"/>
      <c r="G4217" s="76"/>
      <c r="H4217" s="81" t="str">
        <f>IFERROR(F4217*VLOOKUP(D4217,Saldo!$P$8:$U$1009,6,FALSE),"")</f>
        <v/>
      </c>
      <c r="I4217" s="78" t="str">
        <f>IFERROR(IF(D4217="","",VLOOKUP(D4217,Saldo!$P$8:$Q$1009,2,FALSE)),"")</f>
        <v/>
      </c>
      <c r="J4217" s="76"/>
      <c r="K4217" s="74" t="str">
        <f t="shared" si="65"/>
        <v/>
      </c>
    </row>
    <row r="4218" spans="1:11" ht="18.95" customHeight="1" x14ac:dyDescent="0.25">
      <c r="A4218" s="52"/>
      <c r="C4218" s="185"/>
      <c r="D4218" s="76"/>
      <c r="E4218" s="76" t="str">
        <f>IF(D4218="","",IFERROR(VLOOKUP(D4218,Cadastro!$C$9:$D$1009,2,FALSE),"NOT FOUND"))</f>
        <v/>
      </c>
      <c r="F4218" s="94"/>
      <c r="G4218" s="76"/>
      <c r="H4218" s="81" t="str">
        <f>IFERROR(F4218*VLOOKUP(D4218,Saldo!$P$8:$U$1009,6,FALSE),"")</f>
        <v/>
      </c>
      <c r="I4218" s="78" t="str">
        <f>IFERROR(IF(D4218="","",VLOOKUP(D4218,Saldo!$P$8:$Q$1009,2,FALSE)),"")</f>
        <v/>
      </c>
      <c r="J4218" s="76"/>
      <c r="K4218" s="74" t="str">
        <f t="shared" si="65"/>
        <v/>
      </c>
    </row>
    <row r="4219" spans="1:11" ht="18.95" customHeight="1" x14ac:dyDescent="0.25">
      <c r="A4219" s="52"/>
      <c r="C4219" s="185"/>
      <c r="D4219" s="76"/>
      <c r="E4219" s="76" t="str">
        <f>IF(D4219="","",IFERROR(VLOOKUP(D4219,Cadastro!$C$9:$D$1009,2,FALSE),"NOT FOUND"))</f>
        <v/>
      </c>
      <c r="F4219" s="94"/>
      <c r="G4219" s="76"/>
      <c r="H4219" s="81" t="str">
        <f>IFERROR(F4219*VLOOKUP(D4219,Saldo!$P$8:$U$1009,6,FALSE),"")</f>
        <v/>
      </c>
      <c r="I4219" s="78" t="str">
        <f>IFERROR(IF(D4219="","",VLOOKUP(D4219,Saldo!$P$8:$Q$1009,2,FALSE)),"")</f>
        <v/>
      </c>
      <c r="J4219" s="76"/>
      <c r="K4219" s="74" t="str">
        <f t="shared" si="65"/>
        <v/>
      </c>
    </row>
    <row r="4220" spans="1:11" ht="18.95" customHeight="1" x14ac:dyDescent="0.25">
      <c r="A4220" s="52"/>
      <c r="C4220" s="185"/>
      <c r="D4220" s="76"/>
      <c r="E4220" s="76" t="str">
        <f>IF(D4220="","",IFERROR(VLOOKUP(D4220,Cadastro!$C$9:$D$1009,2,FALSE),"NOT FOUND"))</f>
        <v/>
      </c>
      <c r="F4220" s="94"/>
      <c r="G4220" s="76"/>
      <c r="H4220" s="81" t="str">
        <f>IFERROR(F4220*VLOOKUP(D4220,Saldo!$P$8:$U$1009,6,FALSE),"")</f>
        <v/>
      </c>
      <c r="I4220" s="78" t="str">
        <f>IFERROR(IF(D4220="","",VLOOKUP(D4220,Saldo!$P$8:$Q$1009,2,FALSE)),"")</f>
        <v/>
      </c>
      <c r="J4220" s="76"/>
      <c r="K4220" s="74" t="str">
        <f t="shared" si="65"/>
        <v/>
      </c>
    </row>
    <row r="4221" spans="1:11" ht="18.95" customHeight="1" x14ac:dyDescent="0.25">
      <c r="A4221" s="52"/>
      <c r="C4221" s="185"/>
      <c r="D4221" s="76"/>
      <c r="E4221" s="76" t="str">
        <f>IF(D4221="","",IFERROR(VLOOKUP(D4221,Cadastro!$C$9:$D$1009,2,FALSE),"NOT FOUND"))</f>
        <v/>
      </c>
      <c r="F4221" s="94"/>
      <c r="G4221" s="76"/>
      <c r="H4221" s="81" t="str">
        <f>IFERROR(F4221*VLOOKUP(D4221,Saldo!$P$8:$U$1009,6,FALSE),"")</f>
        <v/>
      </c>
      <c r="I4221" s="78" t="str">
        <f>IFERROR(IF(D4221="","",VLOOKUP(D4221,Saldo!$P$8:$Q$1009,2,FALSE)),"")</f>
        <v/>
      </c>
      <c r="J4221" s="76"/>
      <c r="K4221" s="74" t="str">
        <f t="shared" si="65"/>
        <v/>
      </c>
    </row>
    <row r="4222" spans="1:11" ht="18.95" customHeight="1" x14ac:dyDescent="0.25">
      <c r="A4222" s="52"/>
      <c r="C4222" s="185"/>
      <c r="D4222" s="76"/>
      <c r="E4222" s="76" t="str">
        <f>IF(D4222="","",IFERROR(VLOOKUP(D4222,Cadastro!$C$9:$D$1009,2,FALSE),"NOT FOUND"))</f>
        <v/>
      </c>
      <c r="F4222" s="94"/>
      <c r="G4222" s="76"/>
      <c r="H4222" s="81" t="str">
        <f>IFERROR(F4222*VLOOKUP(D4222,Saldo!$P$8:$U$1009,6,FALSE),"")</f>
        <v/>
      </c>
      <c r="I4222" s="78" t="str">
        <f>IFERROR(IF(D4222="","",VLOOKUP(D4222,Saldo!$P$8:$Q$1009,2,FALSE)),"")</f>
        <v/>
      </c>
      <c r="J4222" s="76"/>
      <c r="K4222" s="74" t="str">
        <f t="shared" si="65"/>
        <v/>
      </c>
    </row>
    <row r="4223" spans="1:11" ht="18.95" customHeight="1" x14ac:dyDescent="0.25">
      <c r="A4223" s="52"/>
      <c r="C4223" s="185"/>
      <c r="D4223" s="76"/>
      <c r="E4223" s="76" t="str">
        <f>IF(D4223="","",IFERROR(VLOOKUP(D4223,Cadastro!$C$9:$D$1009,2,FALSE),"NOT FOUND"))</f>
        <v/>
      </c>
      <c r="F4223" s="94"/>
      <c r="G4223" s="76"/>
      <c r="H4223" s="81" t="str">
        <f>IFERROR(F4223*VLOOKUP(D4223,Saldo!$P$8:$U$1009,6,FALSE),"")</f>
        <v/>
      </c>
      <c r="I4223" s="78" t="str">
        <f>IFERROR(IF(D4223="","",VLOOKUP(D4223,Saldo!$P$8:$Q$1009,2,FALSE)),"")</f>
        <v/>
      </c>
      <c r="J4223" s="76"/>
      <c r="K4223" s="74" t="str">
        <f t="shared" si="65"/>
        <v/>
      </c>
    </row>
    <row r="4224" spans="1:11" ht="18.95" customHeight="1" x14ac:dyDescent="0.25">
      <c r="A4224" s="52"/>
      <c r="C4224" s="185"/>
      <c r="D4224" s="76"/>
      <c r="E4224" s="76" t="str">
        <f>IF(D4224="","",IFERROR(VLOOKUP(D4224,Cadastro!$C$9:$D$1009,2,FALSE),"NOT FOUND"))</f>
        <v/>
      </c>
      <c r="F4224" s="94"/>
      <c r="G4224" s="76"/>
      <c r="H4224" s="81" t="str">
        <f>IFERROR(F4224*VLOOKUP(D4224,Saldo!$P$8:$U$1009,6,FALSE),"")</f>
        <v/>
      </c>
      <c r="I4224" s="78" t="str">
        <f>IFERROR(IF(D4224="","",VLOOKUP(D4224,Saldo!$P$8:$Q$1009,2,FALSE)),"")</f>
        <v/>
      </c>
      <c r="J4224" s="76"/>
      <c r="K4224" s="74" t="str">
        <f t="shared" si="65"/>
        <v/>
      </c>
    </row>
    <row r="4225" spans="1:11" ht="18.95" customHeight="1" x14ac:dyDescent="0.25">
      <c r="A4225" s="52"/>
      <c r="C4225" s="185"/>
      <c r="D4225" s="76"/>
      <c r="E4225" s="76" t="str">
        <f>IF(D4225="","",IFERROR(VLOOKUP(D4225,Cadastro!$C$9:$D$1009,2,FALSE),"NOT FOUND"))</f>
        <v/>
      </c>
      <c r="F4225" s="94"/>
      <c r="G4225" s="76"/>
      <c r="H4225" s="81" t="str">
        <f>IFERROR(F4225*VLOOKUP(D4225,Saldo!$P$8:$U$1009,6,FALSE),"")</f>
        <v/>
      </c>
      <c r="I4225" s="78" t="str">
        <f>IFERROR(IF(D4225="","",VLOOKUP(D4225,Saldo!$P$8:$Q$1009,2,FALSE)),"")</f>
        <v/>
      </c>
      <c r="J4225" s="76"/>
      <c r="K4225" s="74" t="str">
        <f t="shared" si="65"/>
        <v/>
      </c>
    </row>
    <row r="4226" spans="1:11" ht="18.95" customHeight="1" x14ac:dyDescent="0.25">
      <c r="A4226" s="52"/>
      <c r="C4226" s="185"/>
      <c r="D4226" s="76"/>
      <c r="E4226" s="76" t="str">
        <f>IF(D4226="","",IFERROR(VLOOKUP(D4226,Cadastro!$C$9:$D$1009,2,FALSE),"NOT FOUND"))</f>
        <v/>
      </c>
      <c r="F4226" s="94"/>
      <c r="G4226" s="76"/>
      <c r="H4226" s="81" t="str">
        <f>IFERROR(F4226*VLOOKUP(D4226,Saldo!$P$8:$U$1009,6,FALSE),"")</f>
        <v/>
      </c>
      <c r="I4226" s="78" t="str">
        <f>IFERROR(IF(D4226="","",VLOOKUP(D4226,Saldo!$P$8:$Q$1009,2,FALSE)),"")</f>
        <v/>
      </c>
      <c r="J4226" s="76"/>
      <c r="K4226" s="74" t="str">
        <f t="shared" si="65"/>
        <v/>
      </c>
    </row>
    <row r="4227" spans="1:11" ht="18.95" customHeight="1" x14ac:dyDescent="0.25">
      <c r="A4227" s="52"/>
      <c r="C4227" s="185"/>
      <c r="D4227" s="76"/>
      <c r="E4227" s="76" t="str">
        <f>IF(D4227="","",IFERROR(VLOOKUP(D4227,Cadastro!$C$9:$D$1009,2,FALSE),"NOT FOUND"))</f>
        <v/>
      </c>
      <c r="F4227" s="94"/>
      <c r="G4227" s="76"/>
      <c r="H4227" s="81" t="str">
        <f>IFERROR(F4227*VLOOKUP(D4227,Saldo!$P$8:$U$1009,6,FALSE),"")</f>
        <v/>
      </c>
      <c r="I4227" s="78" t="str">
        <f>IFERROR(IF(D4227="","",VLOOKUP(D4227,Saldo!$P$8:$Q$1009,2,FALSE)),"")</f>
        <v/>
      </c>
      <c r="J4227" s="76"/>
      <c r="K4227" s="74" t="str">
        <f t="shared" si="65"/>
        <v/>
      </c>
    </row>
    <row r="4228" spans="1:11" ht="18.95" customHeight="1" x14ac:dyDescent="0.25">
      <c r="A4228" s="52"/>
      <c r="C4228" s="185"/>
      <c r="D4228" s="76"/>
      <c r="E4228" s="76" t="str">
        <f>IF(D4228="","",IFERROR(VLOOKUP(D4228,Cadastro!$C$9:$D$1009,2,FALSE),"NOT FOUND"))</f>
        <v/>
      </c>
      <c r="F4228" s="94"/>
      <c r="G4228" s="76"/>
      <c r="H4228" s="81" t="str">
        <f>IFERROR(F4228*VLOOKUP(D4228,Saldo!$P$8:$U$1009,6,FALSE),"")</f>
        <v/>
      </c>
      <c r="I4228" s="78" t="str">
        <f>IFERROR(IF(D4228="","",VLOOKUP(D4228,Saldo!$P$8:$Q$1009,2,FALSE)),"")</f>
        <v/>
      </c>
      <c r="J4228" s="76"/>
      <c r="K4228" s="74" t="str">
        <f t="shared" si="65"/>
        <v/>
      </c>
    </row>
    <row r="4229" spans="1:11" ht="18.95" customHeight="1" x14ac:dyDescent="0.25">
      <c r="A4229" s="52"/>
      <c r="C4229" s="185"/>
      <c r="D4229" s="76"/>
      <c r="E4229" s="76" t="str">
        <f>IF(D4229="","",IFERROR(VLOOKUP(D4229,Cadastro!$C$9:$D$1009,2,FALSE),"NOT FOUND"))</f>
        <v/>
      </c>
      <c r="F4229" s="94"/>
      <c r="G4229" s="76"/>
      <c r="H4229" s="81" t="str">
        <f>IFERROR(F4229*VLOOKUP(D4229,Saldo!$P$8:$U$1009,6,FALSE),"")</f>
        <v/>
      </c>
      <c r="I4229" s="78" t="str">
        <f>IFERROR(IF(D4229="","",VLOOKUP(D4229,Saldo!$P$8:$Q$1009,2,FALSE)),"")</f>
        <v/>
      </c>
      <c r="J4229" s="76"/>
      <c r="K4229" s="74" t="str">
        <f t="shared" si="65"/>
        <v/>
      </c>
    </row>
    <row r="4230" spans="1:11" ht="18.95" customHeight="1" x14ac:dyDescent="0.25">
      <c r="A4230" s="52"/>
      <c r="C4230" s="185"/>
      <c r="D4230" s="76"/>
      <c r="E4230" s="76" t="str">
        <f>IF(D4230="","",IFERROR(VLOOKUP(D4230,Cadastro!$C$9:$D$1009,2,FALSE),"NOT FOUND"))</f>
        <v/>
      </c>
      <c r="F4230" s="94"/>
      <c r="G4230" s="76"/>
      <c r="H4230" s="81" t="str">
        <f>IFERROR(F4230*VLOOKUP(D4230,Saldo!$P$8:$U$1009,6,FALSE),"")</f>
        <v/>
      </c>
      <c r="I4230" s="78" t="str">
        <f>IFERROR(IF(D4230="","",VLOOKUP(D4230,Saldo!$P$8:$Q$1009,2,FALSE)),"")</f>
        <v/>
      </c>
      <c r="J4230" s="76"/>
      <c r="K4230" s="74" t="str">
        <f t="shared" si="65"/>
        <v/>
      </c>
    </row>
    <row r="4231" spans="1:11" ht="18.95" customHeight="1" x14ac:dyDescent="0.25">
      <c r="A4231" s="52"/>
      <c r="C4231" s="185"/>
      <c r="D4231" s="76"/>
      <c r="E4231" s="76" t="str">
        <f>IF(D4231="","",IFERROR(VLOOKUP(D4231,Cadastro!$C$9:$D$1009,2,FALSE),"NOT FOUND"))</f>
        <v/>
      </c>
      <c r="F4231" s="94"/>
      <c r="G4231" s="76"/>
      <c r="H4231" s="81" t="str">
        <f>IFERROR(F4231*VLOOKUP(D4231,Saldo!$P$8:$U$1009,6,FALSE),"")</f>
        <v/>
      </c>
      <c r="I4231" s="78" t="str">
        <f>IFERROR(IF(D4231="","",VLOOKUP(D4231,Saldo!$P$8:$Q$1009,2,FALSE)),"")</f>
        <v/>
      </c>
      <c r="J4231" s="76"/>
      <c r="K4231" s="74" t="str">
        <f t="shared" si="65"/>
        <v/>
      </c>
    </row>
    <row r="4232" spans="1:11" ht="18.95" customHeight="1" x14ac:dyDescent="0.25">
      <c r="A4232" s="52"/>
      <c r="C4232" s="185"/>
      <c r="D4232" s="76"/>
      <c r="E4232" s="76" t="str">
        <f>IF(D4232="","",IFERROR(VLOOKUP(D4232,Cadastro!$C$9:$D$1009,2,FALSE),"NOT FOUND"))</f>
        <v/>
      </c>
      <c r="F4232" s="94"/>
      <c r="G4232" s="76"/>
      <c r="H4232" s="81" t="str">
        <f>IFERROR(F4232*VLOOKUP(D4232,Saldo!$P$8:$U$1009,6,FALSE),"")</f>
        <v/>
      </c>
      <c r="I4232" s="78" t="str">
        <f>IFERROR(IF(D4232="","",VLOOKUP(D4232,Saldo!$P$8:$Q$1009,2,FALSE)),"")</f>
        <v/>
      </c>
      <c r="J4232" s="76"/>
      <c r="K4232" s="74" t="str">
        <f t="shared" si="65"/>
        <v/>
      </c>
    </row>
    <row r="4233" spans="1:11" ht="18.95" customHeight="1" x14ac:dyDescent="0.25">
      <c r="A4233" s="52"/>
      <c r="C4233" s="185"/>
      <c r="D4233" s="76"/>
      <c r="E4233" s="76" t="str">
        <f>IF(D4233="","",IFERROR(VLOOKUP(D4233,Cadastro!$C$9:$D$1009,2,FALSE),"NOT FOUND"))</f>
        <v/>
      </c>
      <c r="F4233" s="94"/>
      <c r="G4233" s="76"/>
      <c r="H4233" s="81" t="str">
        <f>IFERROR(F4233*VLOOKUP(D4233,Saldo!$P$8:$U$1009,6,FALSE),"")</f>
        <v/>
      </c>
      <c r="I4233" s="78" t="str">
        <f>IFERROR(IF(D4233="","",VLOOKUP(D4233,Saldo!$P$8:$Q$1009,2,FALSE)),"")</f>
        <v/>
      </c>
      <c r="J4233" s="76"/>
      <c r="K4233" s="74" t="str">
        <f t="shared" si="65"/>
        <v/>
      </c>
    </row>
    <row r="4234" spans="1:11" ht="18.95" customHeight="1" x14ac:dyDescent="0.25">
      <c r="A4234" s="52"/>
      <c r="C4234" s="185"/>
      <c r="D4234" s="76"/>
      <c r="E4234" s="76" t="str">
        <f>IF(D4234="","",IFERROR(VLOOKUP(D4234,Cadastro!$C$9:$D$1009,2,FALSE),"NOT FOUND"))</f>
        <v/>
      </c>
      <c r="F4234" s="94"/>
      <c r="G4234" s="76"/>
      <c r="H4234" s="81" t="str">
        <f>IFERROR(F4234*VLOOKUP(D4234,Saldo!$P$8:$U$1009,6,FALSE),"")</f>
        <v/>
      </c>
      <c r="I4234" s="78" t="str">
        <f>IFERROR(IF(D4234="","",VLOOKUP(D4234,Saldo!$P$8:$Q$1009,2,FALSE)),"")</f>
        <v/>
      </c>
      <c r="J4234" s="76"/>
      <c r="K4234" s="74" t="str">
        <f t="shared" ref="K4234:K4297" si="66">IF(C4234="","",MONTH(C4234))</f>
        <v/>
      </c>
    </row>
    <row r="4235" spans="1:11" ht="18.95" customHeight="1" x14ac:dyDescent="0.25">
      <c r="A4235" s="52"/>
      <c r="C4235" s="185"/>
      <c r="D4235" s="76"/>
      <c r="E4235" s="76" t="str">
        <f>IF(D4235="","",IFERROR(VLOOKUP(D4235,Cadastro!$C$9:$D$1009,2,FALSE),"NOT FOUND"))</f>
        <v/>
      </c>
      <c r="F4235" s="94"/>
      <c r="G4235" s="76"/>
      <c r="H4235" s="81" t="str">
        <f>IFERROR(F4235*VLOOKUP(D4235,Saldo!$P$8:$U$1009,6,FALSE),"")</f>
        <v/>
      </c>
      <c r="I4235" s="78" t="str">
        <f>IFERROR(IF(D4235="","",VLOOKUP(D4235,Saldo!$P$8:$Q$1009,2,FALSE)),"")</f>
        <v/>
      </c>
      <c r="J4235" s="76"/>
      <c r="K4235" s="74" t="str">
        <f t="shared" si="66"/>
        <v/>
      </c>
    </row>
    <row r="4236" spans="1:11" ht="18.95" customHeight="1" x14ac:dyDescent="0.25">
      <c r="A4236" s="52"/>
      <c r="C4236" s="185"/>
      <c r="D4236" s="76"/>
      <c r="E4236" s="76" t="str">
        <f>IF(D4236="","",IFERROR(VLOOKUP(D4236,Cadastro!$C$9:$D$1009,2,FALSE),"NOT FOUND"))</f>
        <v/>
      </c>
      <c r="F4236" s="94"/>
      <c r="G4236" s="76"/>
      <c r="H4236" s="81" t="str">
        <f>IFERROR(F4236*VLOOKUP(D4236,Saldo!$P$8:$U$1009,6,FALSE),"")</f>
        <v/>
      </c>
      <c r="I4236" s="78" t="str">
        <f>IFERROR(IF(D4236="","",VLOOKUP(D4236,Saldo!$P$8:$Q$1009,2,FALSE)),"")</f>
        <v/>
      </c>
      <c r="J4236" s="76"/>
      <c r="K4236" s="74" t="str">
        <f t="shared" si="66"/>
        <v/>
      </c>
    </row>
    <row r="4237" spans="1:11" ht="18.95" customHeight="1" x14ac:dyDescent="0.25">
      <c r="A4237" s="52"/>
      <c r="C4237" s="185"/>
      <c r="D4237" s="76"/>
      <c r="E4237" s="76" t="str">
        <f>IF(D4237="","",IFERROR(VLOOKUP(D4237,Cadastro!$C$9:$D$1009,2,FALSE),"NOT FOUND"))</f>
        <v/>
      </c>
      <c r="F4237" s="94"/>
      <c r="G4237" s="76"/>
      <c r="H4237" s="81" t="str">
        <f>IFERROR(F4237*VLOOKUP(D4237,Saldo!$P$8:$U$1009,6,FALSE),"")</f>
        <v/>
      </c>
      <c r="I4237" s="78" t="str">
        <f>IFERROR(IF(D4237="","",VLOOKUP(D4237,Saldo!$P$8:$Q$1009,2,FALSE)),"")</f>
        <v/>
      </c>
      <c r="J4237" s="76"/>
      <c r="K4237" s="74" t="str">
        <f t="shared" si="66"/>
        <v/>
      </c>
    </row>
    <row r="4238" spans="1:11" ht="18.95" customHeight="1" x14ac:dyDescent="0.25">
      <c r="A4238" s="52"/>
      <c r="C4238" s="185"/>
      <c r="D4238" s="76"/>
      <c r="E4238" s="76" t="str">
        <f>IF(D4238="","",IFERROR(VLOOKUP(D4238,Cadastro!$C$9:$D$1009,2,FALSE),"NOT FOUND"))</f>
        <v/>
      </c>
      <c r="F4238" s="94"/>
      <c r="G4238" s="76"/>
      <c r="H4238" s="81" t="str">
        <f>IFERROR(F4238*VLOOKUP(D4238,Saldo!$P$8:$U$1009,6,FALSE),"")</f>
        <v/>
      </c>
      <c r="I4238" s="78" t="str">
        <f>IFERROR(IF(D4238="","",VLOOKUP(D4238,Saldo!$P$8:$Q$1009,2,FALSE)),"")</f>
        <v/>
      </c>
      <c r="J4238" s="76"/>
      <c r="K4238" s="74" t="str">
        <f t="shared" si="66"/>
        <v/>
      </c>
    </row>
    <row r="4239" spans="1:11" ht="18.95" customHeight="1" x14ac:dyDescent="0.25">
      <c r="A4239" s="52"/>
      <c r="C4239" s="185"/>
      <c r="D4239" s="76"/>
      <c r="E4239" s="76" t="str">
        <f>IF(D4239="","",IFERROR(VLOOKUP(D4239,Cadastro!$C$9:$D$1009,2,FALSE),"NOT FOUND"))</f>
        <v/>
      </c>
      <c r="F4239" s="94"/>
      <c r="G4239" s="76"/>
      <c r="H4239" s="81" t="str">
        <f>IFERROR(F4239*VLOOKUP(D4239,Saldo!$P$8:$U$1009,6,FALSE),"")</f>
        <v/>
      </c>
      <c r="I4239" s="78" t="str">
        <f>IFERROR(IF(D4239="","",VLOOKUP(D4239,Saldo!$P$8:$Q$1009,2,FALSE)),"")</f>
        <v/>
      </c>
      <c r="J4239" s="76"/>
      <c r="K4239" s="74" t="str">
        <f t="shared" si="66"/>
        <v/>
      </c>
    </row>
    <row r="4240" spans="1:11" ht="18.95" customHeight="1" x14ac:dyDescent="0.25">
      <c r="A4240" s="52"/>
      <c r="C4240" s="185"/>
      <c r="D4240" s="76"/>
      <c r="E4240" s="76" t="str">
        <f>IF(D4240="","",IFERROR(VLOOKUP(D4240,Cadastro!$C$9:$D$1009,2,FALSE),"NOT FOUND"))</f>
        <v/>
      </c>
      <c r="F4240" s="94"/>
      <c r="G4240" s="76"/>
      <c r="H4240" s="81" t="str">
        <f>IFERROR(F4240*VLOOKUP(D4240,Saldo!$P$8:$U$1009,6,FALSE),"")</f>
        <v/>
      </c>
      <c r="I4240" s="78" t="str">
        <f>IFERROR(IF(D4240="","",VLOOKUP(D4240,Saldo!$P$8:$Q$1009,2,FALSE)),"")</f>
        <v/>
      </c>
      <c r="J4240" s="76"/>
      <c r="K4240" s="74" t="str">
        <f t="shared" si="66"/>
        <v/>
      </c>
    </row>
    <row r="4241" spans="1:11" ht="18.95" customHeight="1" x14ac:dyDescent="0.25">
      <c r="A4241" s="52"/>
      <c r="C4241" s="185"/>
      <c r="D4241" s="76"/>
      <c r="E4241" s="76" t="str">
        <f>IF(D4241="","",IFERROR(VLOOKUP(D4241,Cadastro!$C$9:$D$1009,2,FALSE),"NOT FOUND"))</f>
        <v/>
      </c>
      <c r="F4241" s="94"/>
      <c r="G4241" s="76"/>
      <c r="H4241" s="81" t="str">
        <f>IFERROR(F4241*VLOOKUP(D4241,Saldo!$P$8:$U$1009,6,FALSE),"")</f>
        <v/>
      </c>
      <c r="I4241" s="78" t="str">
        <f>IFERROR(IF(D4241="","",VLOOKUP(D4241,Saldo!$P$8:$Q$1009,2,FALSE)),"")</f>
        <v/>
      </c>
      <c r="J4241" s="76"/>
      <c r="K4241" s="74" t="str">
        <f t="shared" si="66"/>
        <v/>
      </c>
    </row>
    <row r="4242" spans="1:11" ht="18.95" customHeight="1" x14ac:dyDescent="0.25">
      <c r="A4242" s="52"/>
      <c r="C4242" s="185"/>
      <c r="D4242" s="76"/>
      <c r="E4242" s="76" t="str">
        <f>IF(D4242="","",IFERROR(VLOOKUP(D4242,Cadastro!$C$9:$D$1009,2,FALSE),"NOT FOUND"))</f>
        <v/>
      </c>
      <c r="F4242" s="94"/>
      <c r="G4242" s="76"/>
      <c r="H4242" s="81" t="str">
        <f>IFERROR(F4242*VLOOKUP(D4242,Saldo!$P$8:$U$1009,6,FALSE),"")</f>
        <v/>
      </c>
      <c r="I4242" s="78" t="str">
        <f>IFERROR(IF(D4242="","",VLOOKUP(D4242,Saldo!$P$8:$Q$1009,2,FALSE)),"")</f>
        <v/>
      </c>
      <c r="J4242" s="76"/>
      <c r="K4242" s="74" t="str">
        <f t="shared" si="66"/>
        <v/>
      </c>
    </row>
    <row r="4243" spans="1:11" ht="18.95" customHeight="1" x14ac:dyDescent="0.25">
      <c r="A4243" s="52"/>
      <c r="C4243" s="185"/>
      <c r="D4243" s="76"/>
      <c r="E4243" s="76" t="str">
        <f>IF(D4243="","",IFERROR(VLOOKUP(D4243,Cadastro!$C$9:$D$1009,2,FALSE),"NOT FOUND"))</f>
        <v/>
      </c>
      <c r="F4243" s="94"/>
      <c r="G4243" s="76"/>
      <c r="H4243" s="81" t="str">
        <f>IFERROR(F4243*VLOOKUP(D4243,Saldo!$P$8:$U$1009,6,FALSE),"")</f>
        <v/>
      </c>
      <c r="I4243" s="78" t="str">
        <f>IFERROR(IF(D4243="","",VLOOKUP(D4243,Saldo!$P$8:$Q$1009,2,FALSE)),"")</f>
        <v/>
      </c>
      <c r="J4243" s="76"/>
      <c r="K4243" s="74" t="str">
        <f t="shared" si="66"/>
        <v/>
      </c>
    </row>
    <row r="4244" spans="1:11" ht="18.95" customHeight="1" x14ac:dyDescent="0.25">
      <c r="A4244" s="52"/>
      <c r="C4244" s="185"/>
      <c r="D4244" s="76"/>
      <c r="E4244" s="76" t="str">
        <f>IF(D4244="","",IFERROR(VLOOKUP(D4244,Cadastro!$C$9:$D$1009,2,FALSE),"NOT FOUND"))</f>
        <v/>
      </c>
      <c r="F4244" s="94"/>
      <c r="G4244" s="76"/>
      <c r="H4244" s="81" t="str">
        <f>IFERROR(F4244*VLOOKUP(D4244,Saldo!$P$8:$U$1009,6,FALSE),"")</f>
        <v/>
      </c>
      <c r="I4244" s="78" t="str">
        <f>IFERROR(IF(D4244="","",VLOOKUP(D4244,Saldo!$P$8:$Q$1009,2,FALSE)),"")</f>
        <v/>
      </c>
      <c r="J4244" s="76"/>
      <c r="K4244" s="74" t="str">
        <f t="shared" si="66"/>
        <v/>
      </c>
    </row>
    <row r="4245" spans="1:11" ht="18.95" customHeight="1" x14ac:dyDescent="0.25">
      <c r="A4245" s="52"/>
      <c r="C4245" s="185"/>
      <c r="D4245" s="76"/>
      <c r="E4245" s="76" t="str">
        <f>IF(D4245="","",IFERROR(VLOOKUP(D4245,Cadastro!$C$9:$D$1009,2,FALSE),"NOT FOUND"))</f>
        <v/>
      </c>
      <c r="F4245" s="94"/>
      <c r="G4245" s="76"/>
      <c r="H4245" s="81" t="str">
        <f>IFERROR(F4245*VLOOKUP(D4245,Saldo!$P$8:$U$1009,6,FALSE),"")</f>
        <v/>
      </c>
      <c r="I4245" s="78" t="str">
        <f>IFERROR(IF(D4245="","",VLOOKUP(D4245,Saldo!$P$8:$Q$1009,2,FALSE)),"")</f>
        <v/>
      </c>
      <c r="J4245" s="76"/>
      <c r="K4245" s="74" t="str">
        <f t="shared" si="66"/>
        <v/>
      </c>
    </row>
    <row r="4246" spans="1:11" ht="18.95" customHeight="1" x14ac:dyDescent="0.25">
      <c r="A4246" s="52"/>
      <c r="C4246" s="185"/>
      <c r="D4246" s="76"/>
      <c r="E4246" s="76" t="str">
        <f>IF(D4246="","",IFERROR(VLOOKUP(D4246,Cadastro!$C$9:$D$1009,2,FALSE),"NOT FOUND"))</f>
        <v/>
      </c>
      <c r="F4246" s="94"/>
      <c r="G4246" s="76"/>
      <c r="H4246" s="81" t="str">
        <f>IFERROR(F4246*VLOOKUP(D4246,Saldo!$P$8:$U$1009,6,FALSE),"")</f>
        <v/>
      </c>
      <c r="I4246" s="78" t="str">
        <f>IFERROR(IF(D4246="","",VLOOKUP(D4246,Saldo!$P$8:$Q$1009,2,FALSE)),"")</f>
        <v/>
      </c>
      <c r="J4246" s="76"/>
      <c r="K4246" s="74" t="str">
        <f t="shared" si="66"/>
        <v/>
      </c>
    </row>
    <row r="4247" spans="1:11" ht="18.95" customHeight="1" x14ac:dyDescent="0.25">
      <c r="A4247" s="52"/>
      <c r="C4247" s="185"/>
      <c r="D4247" s="76"/>
      <c r="E4247" s="76" t="str">
        <f>IF(D4247="","",IFERROR(VLOOKUP(D4247,Cadastro!$C$9:$D$1009,2,FALSE),"NOT FOUND"))</f>
        <v/>
      </c>
      <c r="F4247" s="94"/>
      <c r="G4247" s="76"/>
      <c r="H4247" s="81" t="str">
        <f>IFERROR(F4247*VLOOKUP(D4247,Saldo!$P$8:$U$1009,6,FALSE),"")</f>
        <v/>
      </c>
      <c r="I4247" s="78" t="str">
        <f>IFERROR(IF(D4247="","",VLOOKUP(D4247,Saldo!$P$8:$Q$1009,2,FALSE)),"")</f>
        <v/>
      </c>
      <c r="J4247" s="76"/>
      <c r="K4247" s="74" t="str">
        <f t="shared" si="66"/>
        <v/>
      </c>
    </row>
    <row r="4248" spans="1:11" ht="18.95" customHeight="1" x14ac:dyDescent="0.25">
      <c r="A4248" s="52"/>
      <c r="C4248" s="185"/>
      <c r="D4248" s="76"/>
      <c r="E4248" s="76" t="str">
        <f>IF(D4248="","",IFERROR(VLOOKUP(D4248,Cadastro!$C$9:$D$1009,2,FALSE),"NOT FOUND"))</f>
        <v/>
      </c>
      <c r="F4248" s="94"/>
      <c r="G4248" s="76"/>
      <c r="H4248" s="81" t="str">
        <f>IFERROR(F4248*VLOOKUP(D4248,Saldo!$P$8:$U$1009,6,FALSE),"")</f>
        <v/>
      </c>
      <c r="I4248" s="78" t="str">
        <f>IFERROR(IF(D4248="","",VLOOKUP(D4248,Saldo!$P$8:$Q$1009,2,FALSE)),"")</f>
        <v/>
      </c>
      <c r="J4248" s="76"/>
      <c r="K4248" s="74" t="str">
        <f t="shared" si="66"/>
        <v/>
      </c>
    </row>
    <row r="4249" spans="1:11" ht="18.95" customHeight="1" x14ac:dyDescent="0.25">
      <c r="A4249" s="52"/>
      <c r="C4249" s="185"/>
      <c r="D4249" s="76"/>
      <c r="E4249" s="76" t="str">
        <f>IF(D4249="","",IFERROR(VLOOKUP(D4249,Cadastro!$C$9:$D$1009,2,FALSE),"NOT FOUND"))</f>
        <v/>
      </c>
      <c r="F4249" s="94"/>
      <c r="G4249" s="76"/>
      <c r="H4249" s="81" t="str">
        <f>IFERROR(F4249*VLOOKUP(D4249,Saldo!$P$8:$U$1009,6,FALSE),"")</f>
        <v/>
      </c>
      <c r="I4249" s="78" t="str">
        <f>IFERROR(IF(D4249="","",VLOOKUP(D4249,Saldo!$P$8:$Q$1009,2,FALSE)),"")</f>
        <v/>
      </c>
      <c r="J4249" s="76"/>
      <c r="K4249" s="74" t="str">
        <f t="shared" si="66"/>
        <v/>
      </c>
    </row>
    <row r="4250" spans="1:11" ht="18.95" customHeight="1" x14ac:dyDescent="0.25">
      <c r="A4250" s="52"/>
      <c r="C4250" s="185"/>
      <c r="D4250" s="76"/>
      <c r="E4250" s="76" t="str">
        <f>IF(D4250="","",IFERROR(VLOOKUP(D4250,Cadastro!$C$9:$D$1009,2,FALSE),"NOT FOUND"))</f>
        <v/>
      </c>
      <c r="F4250" s="94"/>
      <c r="G4250" s="76"/>
      <c r="H4250" s="81" t="str">
        <f>IFERROR(F4250*VLOOKUP(D4250,Saldo!$P$8:$U$1009,6,FALSE),"")</f>
        <v/>
      </c>
      <c r="I4250" s="78" t="str">
        <f>IFERROR(IF(D4250="","",VLOOKUP(D4250,Saldo!$P$8:$Q$1009,2,FALSE)),"")</f>
        <v/>
      </c>
      <c r="J4250" s="76"/>
      <c r="K4250" s="74" t="str">
        <f t="shared" si="66"/>
        <v/>
      </c>
    </row>
    <row r="4251" spans="1:11" ht="18.95" customHeight="1" x14ac:dyDescent="0.25">
      <c r="A4251" s="52"/>
      <c r="C4251" s="185"/>
      <c r="D4251" s="76"/>
      <c r="E4251" s="76" t="str">
        <f>IF(D4251="","",IFERROR(VLOOKUP(D4251,Cadastro!$C$9:$D$1009,2,FALSE),"NOT FOUND"))</f>
        <v/>
      </c>
      <c r="F4251" s="94"/>
      <c r="G4251" s="76"/>
      <c r="H4251" s="81" t="str">
        <f>IFERROR(F4251*VLOOKUP(D4251,Saldo!$P$8:$U$1009,6,FALSE),"")</f>
        <v/>
      </c>
      <c r="I4251" s="78" t="str">
        <f>IFERROR(IF(D4251="","",VLOOKUP(D4251,Saldo!$P$8:$Q$1009,2,FALSE)),"")</f>
        <v/>
      </c>
      <c r="J4251" s="76"/>
      <c r="K4251" s="74" t="str">
        <f t="shared" si="66"/>
        <v/>
      </c>
    </row>
    <row r="4252" spans="1:11" ht="18.95" customHeight="1" x14ac:dyDescent="0.25">
      <c r="A4252" s="52"/>
      <c r="C4252" s="185"/>
      <c r="D4252" s="76"/>
      <c r="E4252" s="76" t="str">
        <f>IF(D4252="","",IFERROR(VLOOKUP(D4252,Cadastro!$C$9:$D$1009,2,FALSE),"NOT FOUND"))</f>
        <v/>
      </c>
      <c r="F4252" s="94"/>
      <c r="G4252" s="76"/>
      <c r="H4252" s="81" t="str">
        <f>IFERROR(F4252*VLOOKUP(D4252,Saldo!$P$8:$U$1009,6,FALSE),"")</f>
        <v/>
      </c>
      <c r="I4252" s="78" t="str">
        <f>IFERROR(IF(D4252="","",VLOOKUP(D4252,Saldo!$P$8:$Q$1009,2,FALSE)),"")</f>
        <v/>
      </c>
      <c r="J4252" s="76"/>
      <c r="K4252" s="74" t="str">
        <f t="shared" si="66"/>
        <v/>
      </c>
    </row>
    <row r="4253" spans="1:11" ht="18.95" customHeight="1" x14ac:dyDescent="0.25">
      <c r="A4253" s="52"/>
      <c r="C4253" s="185"/>
      <c r="D4253" s="76"/>
      <c r="E4253" s="76" t="str">
        <f>IF(D4253="","",IFERROR(VLOOKUP(D4253,Cadastro!$C$9:$D$1009,2,FALSE),"NOT FOUND"))</f>
        <v/>
      </c>
      <c r="F4253" s="94"/>
      <c r="G4253" s="76"/>
      <c r="H4253" s="81" t="str">
        <f>IFERROR(F4253*VLOOKUP(D4253,Saldo!$P$8:$U$1009,6,FALSE),"")</f>
        <v/>
      </c>
      <c r="I4253" s="78" t="str">
        <f>IFERROR(IF(D4253="","",VLOOKUP(D4253,Saldo!$P$8:$Q$1009,2,FALSE)),"")</f>
        <v/>
      </c>
      <c r="J4253" s="76"/>
      <c r="K4253" s="74" t="str">
        <f t="shared" si="66"/>
        <v/>
      </c>
    </row>
    <row r="4254" spans="1:11" ht="18.95" customHeight="1" x14ac:dyDescent="0.25">
      <c r="A4254" s="52"/>
      <c r="C4254" s="185"/>
      <c r="D4254" s="76"/>
      <c r="E4254" s="76" t="str">
        <f>IF(D4254="","",IFERROR(VLOOKUP(D4254,Cadastro!$C$9:$D$1009,2,FALSE),"NOT FOUND"))</f>
        <v/>
      </c>
      <c r="F4254" s="94"/>
      <c r="G4254" s="76"/>
      <c r="H4254" s="81" t="str">
        <f>IFERROR(F4254*VLOOKUP(D4254,Saldo!$P$8:$U$1009,6,FALSE),"")</f>
        <v/>
      </c>
      <c r="I4254" s="78" t="str">
        <f>IFERROR(IF(D4254="","",VLOOKUP(D4254,Saldo!$P$8:$Q$1009,2,FALSE)),"")</f>
        <v/>
      </c>
      <c r="J4254" s="76"/>
      <c r="K4254" s="74" t="str">
        <f t="shared" si="66"/>
        <v/>
      </c>
    </row>
    <row r="4255" spans="1:11" ht="18.95" customHeight="1" x14ac:dyDescent="0.25">
      <c r="A4255" s="52"/>
      <c r="C4255" s="185"/>
      <c r="D4255" s="76"/>
      <c r="E4255" s="76" t="str">
        <f>IF(D4255="","",IFERROR(VLOOKUP(D4255,Cadastro!$C$9:$D$1009,2,FALSE),"NOT FOUND"))</f>
        <v/>
      </c>
      <c r="F4255" s="94"/>
      <c r="G4255" s="76"/>
      <c r="H4255" s="81" t="str">
        <f>IFERROR(F4255*VLOOKUP(D4255,Saldo!$P$8:$U$1009,6,FALSE),"")</f>
        <v/>
      </c>
      <c r="I4255" s="78" t="str">
        <f>IFERROR(IF(D4255="","",VLOOKUP(D4255,Saldo!$P$8:$Q$1009,2,FALSE)),"")</f>
        <v/>
      </c>
      <c r="J4255" s="76"/>
      <c r="K4255" s="74" t="str">
        <f t="shared" si="66"/>
        <v/>
      </c>
    </row>
    <row r="4256" spans="1:11" ht="18.95" customHeight="1" x14ac:dyDescent="0.25">
      <c r="A4256" s="52"/>
      <c r="C4256" s="185"/>
      <c r="D4256" s="76"/>
      <c r="E4256" s="76" t="str">
        <f>IF(D4256="","",IFERROR(VLOOKUP(D4256,Cadastro!$C$9:$D$1009,2,FALSE),"NOT FOUND"))</f>
        <v/>
      </c>
      <c r="F4256" s="94"/>
      <c r="G4256" s="76"/>
      <c r="H4256" s="81" t="str">
        <f>IFERROR(F4256*VLOOKUP(D4256,Saldo!$P$8:$U$1009,6,FALSE),"")</f>
        <v/>
      </c>
      <c r="I4256" s="78" t="str">
        <f>IFERROR(IF(D4256="","",VLOOKUP(D4256,Saldo!$P$8:$Q$1009,2,FALSE)),"")</f>
        <v/>
      </c>
      <c r="J4256" s="76"/>
      <c r="K4256" s="74" t="str">
        <f t="shared" si="66"/>
        <v/>
      </c>
    </row>
    <row r="4257" spans="1:11" ht="18.95" customHeight="1" x14ac:dyDescent="0.25">
      <c r="A4257" s="52"/>
      <c r="C4257" s="185"/>
      <c r="D4257" s="76"/>
      <c r="E4257" s="76" t="str">
        <f>IF(D4257="","",IFERROR(VLOOKUP(D4257,Cadastro!$C$9:$D$1009,2,FALSE),"NOT FOUND"))</f>
        <v/>
      </c>
      <c r="F4257" s="94"/>
      <c r="G4257" s="76"/>
      <c r="H4257" s="81" t="str">
        <f>IFERROR(F4257*VLOOKUP(D4257,Saldo!$P$8:$U$1009,6,FALSE),"")</f>
        <v/>
      </c>
      <c r="I4257" s="78" t="str">
        <f>IFERROR(IF(D4257="","",VLOOKUP(D4257,Saldo!$P$8:$Q$1009,2,FALSE)),"")</f>
        <v/>
      </c>
      <c r="J4257" s="76"/>
      <c r="K4257" s="74" t="str">
        <f t="shared" si="66"/>
        <v/>
      </c>
    </row>
    <row r="4258" spans="1:11" ht="18.95" customHeight="1" x14ac:dyDescent="0.25">
      <c r="A4258" s="52"/>
      <c r="C4258" s="185"/>
      <c r="D4258" s="76"/>
      <c r="E4258" s="76" t="str">
        <f>IF(D4258="","",IFERROR(VLOOKUP(D4258,Cadastro!$C$9:$D$1009,2,FALSE),"NOT FOUND"))</f>
        <v/>
      </c>
      <c r="F4258" s="94"/>
      <c r="G4258" s="76"/>
      <c r="H4258" s="81" t="str">
        <f>IFERROR(F4258*VLOOKUP(D4258,Saldo!$P$8:$U$1009,6,FALSE),"")</f>
        <v/>
      </c>
      <c r="I4258" s="78" t="str">
        <f>IFERROR(IF(D4258="","",VLOOKUP(D4258,Saldo!$P$8:$Q$1009,2,FALSE)),"")</f>
        <v/>
      </c>
      <c r="J4258" s="76"/>
      <c r="K4258" s="74" t="str">
        <f t="shared" si="66"/>
        <v/>
      </c>
    </row>
    <row r="4259" spans="1:11" ht="18.95" customHeight="1" x14ac:dyDescent="0.25">
      <c r="A4259" s="52"/>
      <c r="C4259" s="185"/>
      <c r="D4259" s="76"/>
      <c r="E4259" s="76" t="str">
        <f>IF(D4259="","",IFERROR(VLOOKUP(D4259,Cadastro!$C$9:$D$1009,2,FALSE),"NOT FOUND"))</f>
        <v/>
      </c>
      <c r="F4259" s="94"/>
      <c r="G4259" s="76"/>
      <c r="H4259" s="81" t="str">
        <f>IFERROR(F4259*VLOOKUP(D4259,Saldo!$P$8:$U$1009,6,FALSE),"")</f>
        <v/>
      </c>
      <c r="I4259" s="78" t="str">
        <f>IFERROR(IF(D4259="","",VLOOKUP(D4259,Saldo!$P$8:$Q$1009,2,FALSE)),"")</f>
        <v/>
      </c>
      <c r="J4259" s="76"/>
      <c r="K4259" s="74" t="str">
        <f t="shared" si="66"/>
        <v/>
      </c>
    </row>
    <row r="4260" spans="1:11" ht="18.95" customHeight="1" x14ac:dyDescent="0.25">
      <c r="A4260" s="52"/>
      <c r="C4260" s="185"/>
      <c r="D4260" s="76"/>
      <c r="E4260" s="76" t="str">
        <f>IF(D4260="","",IFERROR(VLOOKUP(D4260,Cadastro!$C$9:$D$1009,2,FALSE),"NOT FOUND"))</f>
        <v/>
      </c>
      <c r="F4260" s="94"/>
      <c r="G4260" s="76"/>
      <c r="H4260" s="81" t="str">
        <f>IFERROR(F4260*VLOOKUP(D4260,Saldo!$P$8:$U$1009,6,FALSE),"")</f>
        <v/>
      </c>
      <c r="I4260" s="78" t="str">
        <f>IFERROR(IF(D4260="","",VLOOKUP(D4260,Saldo!$P$8:$Q$1009,2,FALSE)),"")</f>
        <v/>
      </c>
      <c r="J4260" s="76"/>
      <c r="K4260" s="74" t="str">
        <f t="shared" si="66"/>
        <v/>
      </c>
    </row>
    <row r="4261" spans="1:11" ht="18.95" customHeight="1" x14ac:dyDescent="0.25">
      <c r="A4261" s="52"/>
      <c r="C4261" s="185"/>
      <c r="D4261" s="76"/>
      <c r="E4261" s="76" t="str">
        <f>IF(D4261="","",IFERROR(VLOOKUP(D4261,Cadastro!$C$9:$D$1009,2,FALSE),"NOT FOUND"))</f>
        <v/>
      </c>
      <c r="F4261" s="94"/>
      <c r="G4261" s="76"/>
      <c r="H4261" s="81" t="str">
        <f>IFERROR(F4261*VLOOKUP(D4261,Saldo!$P$8:$U$1009,6,FALSE),"")</f>
        <v/>
      </c>
      <c r="I4261" s="78" t="str">
        <f>IFERROR(IF(D4261="","",VLOOKUP(D4261,Saldo!$P$8:$Q$1009,2,FALSE)),"")</f>
        <v/>
      </c>
      <c r="J4261" s="76"/>
      <c r="K4261" s="74" t="str">
        <f t="shared" si="66"/>
        <v/>
      </c>
    </row>
    <row r="4262" spans="1:11" ht="18.95" customHeight="1" x14ac:dyDescent="0.25">
      <c r="A4262" s="52"/>
      <c r="C4262" s="185"/>
      <c r="D4262" s="76"/>
      <c r="E4262" s="76" t="str">
        <f>IF(D4262="","",IFERROR(VLOOKUP(D4262,Cadastro!$C$9:$D$1009,2,FALSE),"NOT FOUND"))</f>
        <v/>
      </c>
      <c r="F4262" s="94"/>
      <c r="G4262" s="76"/>
      <c r="H4262" s="81" t="str">
        <f>IFERROR(F4262*VLOOKUP(D4262,Saldo!$P$8:$U$1009,6,FALSE),"")</f>
        <v/>
      </c>
      <c r="I4262" s="78" t="str">
        <f>IFERROR(IF(D4262="","",VLOOKUP(D4262,Saldo!$P$8:$Q$1009,2,FALSE)),"")</f>
        <v/>
      </c>
      <c r="J4262" s="76"/>
      <c r="K4262" s="74" t="str">
        <f t="shared" si="66"/>
        <v/>
      </c>
    </row>
    <row r="4263" spans="1:11" ht="18.95" customHeight="1" x14ac:dyDescent="0.25">
      <c r="A4263" s="52"/>
      <c r="C4263" s="185"/>
      <c r="D4263" s="76"/>
      <c r="E4263" s="76" t="str">
        <f>IF(D4263="","",IFERROR(VLOOKUP(D4263,Cadastro!$C$9:$D$1009,2,FALSE),"NOT FOUND"))</f>
        <v/>
      </c>
      <c r="F4263" s="94"/>
      <c r="G4263" s="76"/>
      <c r="H4263" s="81" t="str">
        <f>IFERROR(F4263*VLOOKUP(D4263,Saldo!$P$8:$U$1009,6,FALSE),"")</f>
        <v/>
      </c>
      <c r="I4263" s="78" t="str">
        <f>IFERROR(IF(D4263="","",VLOOKUP(D4263,Saldo!$P$8:$Q$1009,2,FALSE)),"")</f>
        <v/>
      </c>
      <c r="J4263" s="76"/>
      <c r="K4263" s="74" t="str">
        <f t="shared" si="66"/>
        <v/>
      </c>
    </row>
    <row r="4264" spans="1:11" ht="18.95" customHeight="1" x14ac:dyDescent="0.25">
      <c r="A4264" s="52"/>
      <c r="C4264" s="185"/>
      <c r="D4264" s="76"/>
      <c r="E4264" s="76" t="str">
        <f>IF(D4264="","",IFERROR(VLOOKUP(D4264,Cadastro!$C$9:$D$1009,2,FALSE),"NOT FOUND"))</f>
        <v/>
      </c>
      <c r="F4264" s="94"/>
      <c r="G4264" s="76"/>
      <c r="H4264" s="81" t="str">
        <f>IFERROR(F4264*VLOOKUP(D4264,Saldo!$P$8:$U$1009,6,FALSE),"")</f>
        <v/>
      </c>
      <c r="I4264" s="78" t="str">
        <f>IFERROR(IF(D4264="","",VLOOKUP(D4264,Saldo!$P$8:$Q$1009,2,FALSE)),"")</f>
        <v/>
      </c>
      <c r="J4264" s="76"/>
      <c r="K4264" s="74" t="str">
        <f t="shared" si="66"/>
        <v/>
      </c>
    </row>
    <row r="4265" spans="1:11" ht="18.95" customHeight="1" x14ac:dyDescent="0.25">
      <c r="A4265" s="52"/>
      <c r="C4265" s="185"/>
      <c r="D4265" s="76"/>
      <c r="E4265" s="76" t="str">
        <f>IF(D4265="","",IFERROR(VLOOKUP(D4265,Cadastro!$C$9:$D$1009,2,FALSE),"NOT FOUND"))</f>
        <v/>
      </c>
      <c r="F4265" s="94"/>
      <c r="G4265" s="76"/>
      <c r="H4265" s="81" t="str">
        <f>IFERROR(F4265*VLOOKUP(D4265,Saldo!$P$8:$U$1009,6,FALSE),"")</f>
        <v/>
      </c>
      <c r="I4265" s="78" t="str">
        <f>IFERROR(IF(D4265="","",VLOOKUP(D4265,Saldo!$P$8:$Q$1009,2,FALSE)),"")</f>
        <v/>
      </c>
      <c r="J4265" s="76"/>
      <c r="K4265" s="74" t="str">
        <f t="shared" si="66"/>
        <v/>
      </c>
    </row>
    <row r="4266" spans="1:11" ht="18.95" customHeight="1" x14ac:dyDescent="0.25">
      <c r="A4266" s="52"/>
      <c r="C4266" s="185"/>
      <c r="D4266" s="76"/>
      <c r="E4266" s="76" t="str">
        <f>IF(D4266="","",IFERROR(VLOOKUP(D4266,Cadastro!$C$9:$D$1009,2,FALSE),"NOT FOUND"))</f>
        <v/>
      </c>
      <c r="F4266" s="94"/>
      <c r="G4266" s="76"/>
      <c r="H4266" s="81" t="str">
        <f>IFERROR(F4266*VLOOKUP(D4266,Saldo!$P$8:$U$1009,6,FALSE),"")</f>
        <v/>
      </c>
      <c r="I4266" s="78" t="str">
        <f>IFERROR(IF(D4266="","",VLOOKUP(D4266,Saldo!$P$8:$Q$1009,2,FALSE)),"")</f>
        <v/>
      </c>
      <c r="J4266" s="76"/>
      <c r="K4266" s="74" t="str">
        <f t="shared" si="66"/>
        <v/>
      </c>
    </row>
    <row r="4267" spans="1:11" ht="18.95" customHeight="1" x14ac:dyDescent="0.25">
      <c r="A4267" s="52"/>
      <c r="C4267" s="185"/>
      <c r="D4267" s="76"/>
      <c r="E4267" s="76" t="str">
        <f>IF(D4267="","",IFERROR(VLOOKUP(D4267,Cadastro!$C$9:$D$1009,2,FALSE),"NOT FOUND"))</f>
        <v/>
      </c>
      <c r="F4267" s="94"/>
      <c r="G4267" s="76"/>
      <c r="H4267" s="81" t="str">
        <f>IFERROR(F4267*VLOOKUP(D4267,Saldo!$P$8:$U$1009,6,FALSE),"")</f>
        <v/>
      </c>
      <c r="I4267" s="78" t="str">
        <f>IFERROR(IF(D4267="","",VLOOKUP(D4267,Saldo!$P$8:$Q$1009,2,FALSE)),"")</f>
        <v/>
      </c>
      <c r="J4267" s="76"/>
      <c r="K4267" s="74" t="str">
        <f t="shared" si="66"/>
        <v/>
      </c>
    </row>
    <row r="4268" spans="1:11" ht="18.95" customHeight="1" x14ac:dyDescent="0.25">
      <c r="A4268" s="52"/>
      <c r="C4268" s="185"/>
      <c r="D4268" s="76"/>
      <c r="E4268" s="76" t="str">
        <f>IF(D4268="","",IFERROR(VLOOKUP(D4268,Cadastro!$C$9:$D$1009,2,FALSE),"NOT FOUND"))</f>
        <v/>
      </c>
      <c r="F4268" s="94"/>
      <c r="G4268" s="76"/>
      <c r="H4268" s="81" t="str">
        <f>IFERROR(F4268*VLOOKUP(D4268,Saldo!$P$8:$U$1009,6,FALSE),"")</f>
        <v/>
      </c>
      <c r="I4268" s="78" t="str">
        <f>IFERROR(IF(D4268="","",VLOOKUP(D4268,Saldo!$P$8:$Q$1009,2,FALSE)),"")</f>
        <v/>
      </c>
      <c r="J4268" s="76"/>
      <c r="K4268" s="74" t="str">
        <f t="shared" si="66"/>
        <v/>
      </c>
    </row>
    <row r="4269" spans="1:11" ht="18.95" customHeight="1" x14ac:dyDescent="0.25">
      <c r="A4269" s="52"/>
      <c r="C4269" s="185"/>
      <c r="D4269" s="76"/>
      <c r="E4269" s="76" t="str">
        <f>IF(D4269="","",IFERROR(VLOOKUP(D4269,Cadastro!$C$9:$D$1009,2,FALSE),"NOT FOUND"))</f>
        <v/>
      </c>
      <c r="F4269" s="94"/>
      <c r="G4269" s="76"/>
      <c r="H4269" s="81" t="str">
        <f>IFERROR(F4269*VLOOKUP(D4269,Saldo!$P$8:$U$1009,6,FALSE),"")</f>
        <v/>
      </c>
      <c r="I4269" s="78" t="str">
        <f>IFERROR(IF(D4269="","",VLOOKUP(D4269,Saldo!$P$8:$Q$1009,2,FALSE)),"")</f>
        <v/>
      </c>
      <c r="J4269" s="76"/>
      <c r="K4269" s="74" t="str">
        <f t="shared" si="66"/>
        <v/>
      </c>
    </row>
    <row r="4270" spans="1:11" ht="18.95" customHeight="1" x14ac:dyDescent="0.25">
      <c r="A4270" s="52"/>
      <c r="C4270" s="185"/>
      <c r="D4270" s="76"/>
      <c r="E4270" s="76" t="str">
        <f>IF(D4270="","",IFERROR(VLOOKUP(D4270,Cadastro!$C$9:$D$1009,2,FALSE),"NOT FOUND"))</f>
        <v/>
      </c>
      <c r="F4270" s="94"/>
      <c r="G4270" s="76"/>
      <c r="H4270" s="81" t="str">
        <f>IFERROR(F4270*VLOOKUP(D4270,Saldo!$P$8:$U$1009,6,FALSE),"")</f>
        <v/>
      </c>
      <c r="I4270" s="78" t="str">
        <f>IFERROR(IF(D4270="","",VLOOKUP(D4270,Saldo!$P$8:$Q$1009,2,FALSE)),"")</f>
        <v/>
      </c>
      <c r="J4270" s="76"/>
      <c r="K4270" s="74" t="str">
        <f t="shared" si="66"/>
        <v/>
      </c>
    </row>
    <row r="4271" spans="1:11" ht="18.95" customHeight="1" x14ac:dyDescent="0.25">
      <c r="A4271" s="52"/>
      <c r="C4271" s="185"/>
      <c r="D4271" s="76"/>
      <c r="E4271" s="76" t="str">
        <f>IF(D4271="","",IFERROR(VLOOKUP(D4271,Cadastro!$C$9:$D$1009,2,FALSE),"NOT FOUND"))</f>
        <v/>
      </c>
      <c r="F4271" s="94"/>
      <c r="G4271" s="76"/>
      <c r="H4271" s="81" t="str">
        <f>IFERROR(F4271*VLOOKUP(D4271,Saldo!$P$8:$U$1009,6,FALSE),"")</f>
        <v/>
      </c>
      <c r="I4271" s="78" t="str">
        <f>IFERROR(IF(D4271="","",VLOOKUP(D4271,Saldo!$P$8:$Q$1009,2,FALSE)),"")</f>
        <v/>
      </c>
      <c r="J4271" s="76"/>
      <c r="K4271" s="74" t="str">
        <f t="shared" si="66"/>
        <v/>
      </c>
    </row>
    <row r="4272" spans="1:11" ht="18.95" customHeight="1" x14ac:dyDescent="0.25">
      <c r="A4272" s="52"/>
      <c r="C4272" s="185"/>
      <c r="D4272" s="76"/>
      <c r="E4272" s="76" t="str">
        <f>IF(D4272="","",IFERROR(VLOOKUP(D4272,Cadastro!$C$9:$D$1009,2,FALSE),"NOT FOUND"))</f>
        <v/>
      </c>
      <c r="F4272" s="94"/>
      <c r="G4272" s="76"/>
      <c r="H4272" s="81" t="str">
        <f>IFERROR(F4272*VLOOKUP(D4272,Saldo!$P$8:$U$1009,6,FALSE),"")</f>
        <v/>
      </c>
      <c r="I4272" s="78" t="str">
        <f>IFERROR(IF(D4272="","",VLOOKUP(D4272,Saldo!$P$8:$Q$1009,2,FALSE)),"")</f>
        <v/>
      </c>
      <c r="J4272" s="76"/>
      <c r="K4272" s="74" t="str">
        <f t="shared" si="66"/>
        <v/>
      </c>
    </row>
    <row r="4273" spans="1:11" ht="18.95" customHeight="1" x14ac:dyDescent="0.25">
      <c r="A4273" s="52"/>
      <c r="C4273" s="185"/>
      <c r="D4273" s="76"/>
      <c r="E4273" s="76" t="str">
        <f>IF(D4273="","",IFERROR(VLOOKUP(D4273,Cadastro!$C$9:$D$1009,2,FALSE),"NOT FOUND"))</f>
        <v/>
      </c>
      <c r="F4273" s="94"/>
      <c r="G4273" s="76"/>
      <c r="H4273" s="81" t="str">
        <f>IFERROR(F4273*VLOOKUP(D4273,Saldo!$P$8:$U$1009,6,FALSE),"")</f>
        <v/>
      </c>
      <c r="I4273" s="78" t="str">
        <f>IFERROR(IF(D4273="","",VLOOKUP(D4273,Saldo!$P$8:$Q$1009,2,FALSE)),"")</f>
        <v/>
      </c>
      <c r="J4273" s="76"/>
      <c r="K4273" s="74" t="str">
        <f t="shared" si="66"/>
        <v/>
      </c>
    </row>
    <row r="4274" spans="1:11" ht="18.95" customHeight="1" x14ac:dyDescent="0.25">
      <c r="A4274" s="52"/>
      <c r="C4274" s="185"/>
      <c r="D4274" s="76"/>
      <c r="E4274" s="76" t="str">
        <f>IF(D4274="","",IFERROR(VLOOKUP(D4274,Cadastro!$C$9:$D$1009,2,FALSE),"NOT FOUND"))</f>
        <v/>
      </c>
      <c r="F4274" s="94"/>
      <c r="G4274" s="76"/>
      <c r="H4274" s="81" t="str">
        <f>IFERROR(F4274*VLOOKUP(D4274,Saldo!$P$8:$U$1009,6,FALSE),"")</f>
        <v/>
      </c>
      <c r="I4274" s="78" t="str">
        <f>IFERROR(IF(D4274="","",VLOOKUP(D4274,Saldo!$P$8:$Q$1009,2,FALSE)),"")</f>
        <v/>
      </c>
      <c r="J4274" s="76"/>
      <c r="K4274" s="74" t="str">
        <f t="shared" si="66"/>
        <v/>
      </c>
    </row>
    <row r="4275" spans="1:11" ht="18.95" customHeight="1" x14ac:dyDescent="0.25">
      <c r="A4275" s="52"/>
      <c r="C4275" s="185"/>
      <c r="D4275" s="76"/>
      <c r="E4275" s="76" t="str">
        <f>IF(D4275="","",IFERROR(VLOOKUP(D4275,Cadastro!$C$9:$D$1009,2,FALSE),"NOT FOUND"))</f>
        <v/>
      </c>
      <c r="F4275" s="94"/>
      <c r="G4275" s="76"/>
      <c r="H4275" s="81" t="str">
        <f>IFERROR(F4275*VLOOKUP(D4275,Saldo!$P$8:$U$1009,6,FALSE),"")</f>
        <v/>
      </c>
      <c r="I4275" s="78" t="str">
        <f>IFERROR(IF(D4275="","",VLOOKUP(D4275,Saldo!$P$8:$Q$1009,2,FALSE)),"")</f>
        <v/>
      </c>
      <c r="J4275" s="76"/>
      <c r="K4275" s="74" t="str">
        <f t="shared" si="66"/>
        <v/>
      </c>
    </row>
    <row r="4276" spans="1:11" ht="18.95" customHeight="1" x14ac:dyDescent="0.25">
      <c r="A4276" s="52"/>
      <c r="C4276" s="185"/>
      <c r="D4276" s="76"/>
      <c r="E4276" s="76" t="str">
        <f>IF(D4276="","",IFERROR(VLOOKUP(D4276,Cadastro!$C$9:$D$1009,2,FALSE),"NOT FOUND"))</f>
        <v/>
      </c>
      <c r="F4276" s="94"/>
      <c r="G4276" s="76"/>
      <c r="H4276" s="81" t="str">
        <f>IFERROR(F4276*VLOOKUP(D4276,Saldo!$P$8:$U$1009,6,FALSE),"")</f>
        <v/>
      </c>
      <c r="I4276" s="78" t="str">
        <f>IFERROR(IF(D4276="","",VLOOKUP(D4276,Saldo!$P$8:$Q$1009,2,FALSE)),"")</f>
        <v/>
      </c>
      <c r="J4276" s="76"/>
      <c r="K4276" s="74" t="str">
        <f t="shared" si="66"/>
        <v/>
      </c>
    </row>
    <row r="4277" spans="1:11" ht="18.95" customHeight="1" x14ac:dyDescent="0.25">
      <c r="A4277" s="52"/>
      <c r="C4277" s="185"/>
      <c r="D4277" s="76"/>
      <c r="E4277" s="76" t="str">
        <f>IF(D4277="","",IFERROR(VLOOKUP(D4277,Cadastro!$C$9:$D$1009,2,FALSE),"NOT FOUND"))</f>
        <v/>
      </c>
      <c r="F4277" s="94"/>
      <c r="G4277" s="76"/>
      <c r="H4277" s="81" t="str">
        <f>IFERROR(F4277*VLOOKUP(D4277,Saldo!$P$8:$U$1009,6,FALSE),"")</f>
        <v/>
      </c>
      <c r="I4277" s="78" t="str">
        <f>IFERROR(IF(D4277="","",VLOOKUP(D4277,Saldo!$P$8:$Q$1009,2,FALSE)),"")</f>
        <v/>
      </c>
      <c r="J4277" s="76"/>
      <c r="K4277" s="74" t="str">
        <f t="shared" si="66"/>
        <v/>
      </c>
    </row>
    <row r="4278" spans="1:11" ht="18.95" customHeight="1" x14ac:dyDescent="0.25">
      <c r="A4278" s="52"/>
      <c r="C4278" s="185"/>
      <c r="D4278" s="76"/>
      <c r="E4278" s="76" t="str">
        <f>IF(D4278="","",IFERROR(VLOOKUP(D4278,Cadastro!$C$9:$D$1009,2,FALSE),"NOT FOUND"))</f>
        <v/>
      </c>
      <c r="F4278" s="94"/>
      <c r="G4278" s="76"/>
      <c r="H4278" s="81" t="str">
        <f>IFERROR(F4278*VLOOKUP(D4278,Saldo!$P$8:$U$1009,6,FALSE),"")</f>
        <v/>
      </c>
      <c r="I4278" s="78" t="str">
        <f>IFERROR(IF(D4278="","",VLOOKUP(D4278,Saldo!$P$8:$Q$1009,2,FALSE)),"")</f>
        <v/>
      </c>
      <c r="J4278" s="76"/>
      <c r="K4278" s="74" t="str">
        <f t="shared" si="66"/>
        <v/>
      </c>
    </row>
    <row r="4279" spans="1:11" ht="18.95" customHeight="1" x14ac:dyDescent="0.25">
      <c r="A4279" s="52"/>
      <c r="C4279" s="185"/>
      <c r="D4279" s="76"/>
      <c r="E4279" s="76" t="str">
        <f>IF(D4279="","",IFERROR(VLOOKUP(D4279,Cadastro!$C$9:$D$1009,2,FALSE),"NOT FOUND"))</f>
        <v/>
      </c>
      <c r="F4279" s="94"/>
      <c r="G4279" s="76"/>
      <c r="H4279" s="81" t="str">
        <f>IFERROR(F4279*VLOOKUP(D4279,Saldo!$P$8:$U$1009,6,FALSE),"")</f>
        <v/>
      </c>
      <c r="I4279" s="78" t="str">
        <f>IFERROR(IF(D4279="","",VLOOKUP(D4279,Saldo!$P$8:$Q$1009,2,FALSE)),"")</f>
        <v/>
      </c>
      <c r="J4279" s="76"/>
      <c r="K4279" s="74" t="str">
        <f t="shared" si="66"/>
        <v/>
      </c>
    </row>
    <row r="4280" spans="1:11" ht="18.95" customHeight="1" x14ac:dyDescent="0.25">
      <c r="A4280" s="52"/>
      <c r="C4280" s="185"/>
      <c r="D4280" s="76"/>
      <c r="E4280" s="76" t="str">
        <f>IF(D4280="","",IFERROR(VLOOKUP(D4280,Cadastro!$C$9:$D$1009,2,FALSE),"NOT FOUND"))</f>
        <v/>
      </c>
      <c r="F4280" s="94"/>
      <c r="G4280" s="76"/>
      <c r="H4280" s="81" t="str">
        <f>IFERROR(F4280*VLOOKUP(D4280,Saldo!$P$8:$U$1009,6,FALSE),"")</f>
        <v/>
      </c>
      <c r="I4280" s="78" t="str">
        <f>IFERROR(IF(D4280="","",VLOOKUP(D4280,Saldo!$P$8:$Q$1009,2,FALSE)),"")</f>
        <v/>
      </c>
      <c r="J4280" s="76"/>
      <c r="K4280" s="74" t="str">
        <f t="shared" si="66"/>
        <v/>
      </c>
    </row>
    <row r="4281" spans="1:11" ht="18.95" customHeight="1" x14ac:dyDescent="0.25">
      <c r="A4281" s="52"/>
      <c r="C4281" s="185"/>
      <c r="D4281" s="76"/>
      <c r="E4281" s="76" t="str">
        <f>IF(D4281="","",IFERROR(VLOOKUP(D4281,Cadastro!$C$9:$D$1009,2,FALSE),"NOT FOUND"))</f>
        <v/>
      </c>
      <c r="F4281" s="94"/>
      <c r="G4281" s="76"/>
      <c r="H4281" s="81" t="str">
        <f>IFERROR(F4281*VLOOKUP(D4281,Saldo!$P$8:$U$1009,6,FALSE),"")</f>
        <v/>
      </c>
      <c r="I4281" s="78" t="str">
        <f>IFERROR(IF(D4281="","",VLOOKUP(D4281,Saldo!$P$8:$Q$1009,2,FALSE)),"")</f>
        <v/>
      </c>
      <c r="J4281" s="76"/>
      <c r="K4281" s="74" t="str">
        <f t="shared" si="66"/>
        <v/>
      </c>
    </row>
    <row r="4282" spans="1:11" ht="18.95" customHeight="1" x14ac:dyDescent="0.25">
      <c r="A4282" s="52"/>
      <c r="C4282" s="185"/>
      <c r="D4282" s="76"/>
      <c r="E4282" s="76" t="str">
        <f>IF(D4282="","",IFERROR(VLOOKUP(D4282,Cadastro!$C$9:$D$1009,2,FALSE),"NOT FOUND"))</f>
        <v/>
      </c>
      <c r="F4282" s="94"/>
      <c r="G4282" s="76"/>
      <c r="H4282" s="81" t="str">
        <f>IFERROR(F4282*VLOOKUP(D4282,Saldo!$P$8:$U$1009,6,FALSE),"")</f>
        <v/>
      </c>
      <c r="I4282" s="78" t="str">
        <f>IFERROR(IF(D4282="","",VLOOKUP(D4282,Saldo!$P$8:$Q$1009,2,FALSE)),"")</f>
        <v/>
      </c>
      <c r="J4282" s="76"/>
      <c r="K4282" s="74" t="str">
        <f t="shared" si="66"/>
        <v/>
      </c>
    </row>
    <row r="4283" spans="1:11" ht="18.95" customHeight="1" x14ac:dyDescent="0.25">
      <c r="A4283" s="52"/>
      <c r="C4283" s="185"/>
      <c r="D4283" s="76"/>
      <c r="E4283" s="76" t="str">
        <f>IF(D4283="","",IFERROR(VLOOKUP(D4283,Cadastro!$C$9:$D$1009,2,FALSE),"NOT FOUND"))</f>
        <v/>
      </c>
      <c r="F4283" s="94"/>
      <c r="G4283" s="76"/>
      <c r="H4283" s="81" t="str">
        <f>IFERROR(F4283*VLOOKUP(D4283,Saldo!$P$8:$U$1009,6,FALSE),"")</f>
        <v/>
      </c>
      <c r="I4283" s="78" t="str">
        <f>IFERROR(IF(D4283="","",VLOOKUP(D4283,Saldo!$P$8:$Q$1009,2,FALSE)),"")</f>
        <v/>
      </c>
      <c r="J4283" s="76"/>
      <c r="K4283" s="74" t="str">
        <f t="shared" si="66"/>
        <v/>
      </c>
    </row>
    <row r="4284" spans="1:11" ht="18.95" customHeight="1" x14ac:dyDescent="0.25">
      <c r="A4284" s="52"/>
      <c r="C4284" s="185"/>
      <c r="D4284" s="76"/>
      <c r="E4284" s="76" t="str">
        <f>IF(D4284="","",IFERROR(VLOOKUP(D4284,Cadastro!$C$9:$D$1009,2,FALSE),"NOT FOUND"))</f>
        <v/>
      </c>
      <c r="F4284" s="94"/>
      <c r="G4284" s="76"/>
      <c r="H4284" s="81" t="str">
        <f>IFERROR(F4284*VLOOKUP(D4284,Saldo!$P$8:$U$1009,6,FALSE),"")</f>
        <v/>
      </c>
      <c r="I4284" s="78" t="str">
        <f>IFERROR(IF(D4284="","",VLOOKUP(D4284,Saldo!$P$8:$Q$1009,2,FALSE)),"")</f>
        <v/>
      </c>
      <c r="J4284" s="76"/>
      <c r="K4284" s="74" t="str">
        <f t="shared" si="66"/>
        <v/>
      </c>
    </row>
    <row r="4285" spans="1:11" ht="18.95" customHeight="1" x14ac:dyDescent="0.25">
      <c r="A4285" s="52"/>
      <c r="C4285" s="185"/>
      <c r="D4285" s="76"/>
      <c r="E4285" s="76" t="str">
        <f>IF(D4285="","",IFERROR(VLOOKUP(D4285,Cadastro!$C$9:$D$1009,2,FALSE),"NOT FOUND"))</f>
        <v/>
      </c>
      <c r="F4285" s="94"/>
      <c r="G4285" s="76"/>
      <c r="H4285" s="81" t="str">
        <f>IFERROR(F4285*VLOOKUP(D4285,Saldo!$P$8:$U$1009,6,FALSE),"")</f>
        <v/>
      </c>
      <c r="I4285" s="78" t="str">
        <f>IFERROR(IF(D4285="","",VLOOKUP(D4285,Saldo!$P$8:$Q$1009,2,FALSE)),"")</f>
        <v/>
      </c>
      <c r="J4285" s="76"/>
      <c r="K4285" s="74" t="str">
        <f t="shared" si="66"/>
        <v/>
      </c>
    </row>
    <row r="4286" spans="1:11" ht="18.95" customHeight="1" x14ac:dyDescent="0.25">
      <c r="A4286" s="52"/>
      <c r="C4286" s="185"/>
      <c r="D4286" s="76"/>
      <c r="E4286" s="76" t="str">
        <f>IF(D4286="","",IFERROR(VLOOKUP(D4286,Cadastro!$C$9:$D$1009,2,FALSE),"NOT FOUND"))</f>
        <v/>
      </c>
      <c r="F4286" s="94"/>
      <c r="G4286" s="76"/>
      <c r="H4286" s="81" t="str">
        <f>IFERROR(F4286*VLOOKUP(D4286,Saldo!$P$8:$U$1009,6,FALSE),"")</f>
        <v/>
      </c>
      <c r="I4286" s="78" t="str">
        <f>IFERROR(IF(D4286="","",VLOOKUP(D4286,Saldo!$P$8:$Q$1009,2,FALSE)),"")</f>
        <v/>
      </c>
      <c r="J4286" s="76"/>
      <c r="K4286" s="74" t="str">
        <f t="shared" si="66"/>
        <v/>
      </c>
    </row>
    <row r="4287" spans="1:11" ht="18.95" customHeight="1" x14ac:dyDescent="0.25">
      <c r="A4287" s="52"/>
      <c r="C4287" s="185"/>
      <c r="D4287" s="76"/>
      <c r="E4287" s="76" t="str">
        <f>IF(D4287="","",IFERROR(VLOOKUP(D4287,Cadastro!$C$9:$D$1009,2,FALSE),"NOT FOUND"))</f>
        <v/>
      </c>
      <c r="F4287" s="94"/>
      <c r="G4287" s="76"/>
      <c r="H4287" s="81" t="str">
        <f>IFERROR(F4287*VLOOKUP(D4287,Saldo!$P$8:$U$1009,6,FALSE),"")</f>
        <v/>
      </c>
      <c r="I4287" s="78" t="str">
        <f>IFERROR(IF(D4287="","",VLOOKUP(D4287,Saldo!$P$8:$Q$1009,2,FALSE)),"")</f>
        <v/>
      </c>
      <c r="J4287" s="76"/>
      <c r="K4287" s="74" t="str">
        <f t="shared" si="66"/>
        <v/>
      </c>
    </row>
    <row r="4288" spans="1:11" ht="18.95" customHeight="1" x14ac:dyDescent="0.25">
      <c r="A4288" s="52"/>
      <c r="C4288" s="185"/>
      <c r="D4288" s="76"/>
      <c r="E4288" s="76" t="str">
        <f>IF(D4288="","",IFERROR(VLOOKUP(D4288,Cadastro!$C$9:$D$1009,2,FALSE),"NOT FOUND"))</f>
        <v/>
      </c>
      <c r="F4288" s="94"/>
      <c r="G4288" s="76"/>
      <c r="H4288" s="81" t="str">
        <f>IFERROR(F4288*VLOOKUP(D4288,Saldo!$P$8:$U$1009,6,FALSE),"")</f>
        <v/>
      </c>
      <c r="I4288" s="78" t="str">
        <f>IFERROR(IF(D4288="","",VLOOKUP(D4288,Saldo!$P$8:$Q$1009,2,FALSE)),"")</f>
        <v/>
      </c>
      <c r="J4288" s="76"/>
      <c r="K4288" s="74" t="str">
        <f t="shared" si="66"/>
        <v/>
      </c>
    </row>
    <row r="4289" spans="1:11" ht="18.95" customHeight="1" x14ac:dyDescent="0.25">
      <c r="A4289" s="52"/>
      <c r="C4289" s="185"/>
      <c r="D4289" s="76"/>
      <c r="E4289" s="76" t="str">
        <f>IF(D4289="","",IFERROR(VLOOKUP(D4289,Cadastro!$C$9:$D$1009,2,FALSE),"NOT FOUND"))</f>
        <v/>
      </c>
      <c r="F4289" s="94"/>
      <c r="G4289" s="76"/>
      <c r="H4289" s="81" t="str">
        <f>IFERROR(F4289*VLOOKUP(D4289,Saldo!$P$8:$U$1009,6,FALSE),"")</f>
        <v/>
      </c>
      <c r="I4289" s="78" t="str">
        <f>IFERROR(IF(D4289="","",VLOOKUP(D4289,Saldo!$P$8:$Q$1009,2,FALSE)),"")</f>
        <v/>
      </c>
      <c r="J4289" s="76"/>
      <c r="K4289" s="74" t="str">
        <f t="shared" si="66"/>
        <v/>
      </c>
    </row>
    <row r="4290" spans="1:11" ht="18.95" customHeight="1" x14ac:dyDescent="0.25">
      <c r="A4290" s="52"/>
      <c r="C4290" s="185"/>
      <c r="D4290" s="76"/>
      <c r="E4290" s="76" t="str">
        <f>IF(D4290="","",IFERROR(VLOOKUP(D4290,Cadastro!$C$9:$D$1009,2,FALSE),"NOT FOUND"))</f>
        <v/>
      </c>
      <c r="F4290" s="94"/>
      <c r="G4290" s="76"/>
      <c r="H4290" s="81" t="str">
        <f>IFERROR(F4290*VLOOKUP(D4290,Saldo!$P$8:$U$1009,6,FALSE),"")</f>
        <v/>
      </c>
      <c r="I4290" s="78" t="str">
        <f>IFERROR(IF(D4290="","",VLOOKUP(D4290,Saldo!$P$8:$Q$1009,2,FALSE)),"")</f>
        <v/>
      </c>
      <c r="J4290" s="76"/>
      <c r="K4290" s="74" t="str">
        <f t="shared" si="66"/>
        <v/>
      </c>
    </row>
    <row r="4291" spans="1:11" ht="18.95" customHeight="1" x14ac:dyDescent="0.25">
      <c r="A4291" s="52"/>
      <c r="C4291" s="185"/>
      <c r="D4291" s="76"/>
      <c r="E4291" s="76" t="str">
        <f>IF(D4291="","",IFERROR(VLOOKUP(D4291,Cadastro!$C$9:$D$1009,2,FALSE),"NOT FOUND"))</f>
        <v/>
      </c>
      <c r="F4291" s="94"/>
      <c r="G4291" s="76"/>
      <c r="H4291" s="81" t="str">
        <f>IFERROR(F4291*VLOOKUP(D4291,Saldo!$P$8:$U$1009,6,FALSE),"")</f>
        <v/>
      </c>
      <c r="I4291" s="78" t="str">
        <f>IFERROR(IF(D4291="","",VLOOKUP(D4291,Saldo!$P$8:$Q$1009,2,FALSE)),"")</f>
        <v/>
      </c>
      <c r="J4291" s="76"/>
      <c r="K4291" s="74" t="str">
        <f t="shared" si="66"/>
        <v/>
      </c>
    </row>
    <row r="4292" spans="1:11" ht="18.95" customHeight="1" x14ac:dyDescent="0.25">
      <c r="A4292" s="52"/>
      <c r="C4292" s="185"/>
      <c r="D4292" s="76"/>
      <c r="E4292" s="76" t="str">
        <f>IF(D4292="","",IFERROR(VLOOKUP(D4292,Cadastro!$C$9:$D$1009,2,FALSE),"NOT FOUND"))</f>
        <v/>
      </c>
      <c r="F4292" s="94"/>
      <c r="G4292" s="76"/>
      <c r="H4292" s="81" t="str">
        <f>IFERROR(F4292*VLOOKUP(D4292,Saldo!$P$8:$U$1009,6,FALSE),"")</f>
        <v/>
      </c>
      <c r="I4292" s="78" t="str">
        <f>IFERROR(IF(D4292="","",VLOOKUP(D4292,Saldo!$P$8:$Q$1009,2,FALSE)),"")</f>
        <v/>
      </c>
      <c r="J4292" s="76"/>
      <c r="K4292" s="74" t="str">
        <f t="shared" si="66"/>
        <v/>
      </c>
    </row>
    <row r="4293" spans="1:11" ht="18.95" customHeight="1" x14ac:dyDescent="0.25">
      <c r="A4293" s="52"/>
      <c r="C4293" s="185"/>
      <c r="D4293" s="76"/>
      <c r="E4293" s="76" t="str">
        <f>IF(D4293="","",IFERROR(VLOOKUP(D4293,Cadastro!$C$9:$D$1009,2,FALSE),"NOT FOUND"))</f>
        <v/>
      </c>
      <c r="F4293" s="94"/>
      <c r="G4293" s="76"/>
      <c r="H4293" s="81" t="str">
        <f>IFERROR(F4293*VLOOKUP(D4293,Saldo!$P$8:$U$1009,6,FALSE),"")</f>
        <v/>
      </c>
      <c r="I4293" s="78" t="str">
        <f>IFERROR(IF(D4293="","",VLOOKUP(D4293,Saldo!$P$8:$Q$1009,2,FALSE)),"")</f>
        <v/>
      </c>
      <c r="J4293" s="76"/>
      <c r="K4293" s="74" t="str">
        <f t="shared" si="66"/>
        <v/>
      </c>
    </row>
    <row r="4294" spans="1:11" ht="18.95" customHeight="1" x14ac:dyDescent="0.25">
      <c r="A4294" s="52"/>
      <c r="C4294" s="185"/>
      <c r="D4294" s="76"/>
      <c r="E4294" s="76" t="str">
        <f>IF(D4294="","",IFERROR(VLOOKUP(D4294,Cadastro!$C$9:$D$1009,2,FALSE),"NOT FOUND"))</f>
        <v/>
      </c>
      <c r="F4294" s="94"/>
      <c r="G4294" s="76"/>
      <c r="H4294" s="81" t="str">
        <f>IFERROR(F4294*VLOOKUP(D4294,Saldo!$P$8:$U$1009,6,FALSE),"")</f>
        <v/>
      </c>
      <c r="I4294" s="78" t="str">
        <f>IFERROR(IF(D4294="","",VLOOKUP(D4294,Saldo!$P$8:$Q$1009,2,FALSE)),"")</f>
        <v/>
      </c>
      <c r="J4294" s="76"/>
      <c r="K4294" s="74" t="str">
        <f t="shared" si="66"/>
        <v/>
      </c>
    </row>
    <row r="4295" spans="1:11" ht="18.95" customHeight="1" x14ac:dyDescent="0.25">
      <c r="A4295" s="52"/>
      <c r="C4295" s="185"/>
      <c r="D4295" s="76"/>
      <c r="E4295" s="76" t="str">
        <f>IF(D4295="","",IFERROR(VLOOKUP(D4295,Cadastro!$C$9:$D$1009,2,FALSE),"NOT FOUND"))</f>
        <v/>
      </c>
      <c r="F4295" s="94"/>
      <c r="G4295" s="76"/>
      <c r="H4295" s="81" t="str">
        <f>IFERROR(F4295*VLOOKUP(D4295,Saldo!$P$8:$U$1009,6,FALSE),"")</f>
        <v/>
      </c>
      <c r="I4295" s="78" t="str">
        <f>IFERROR(IF(D4295="","",VLOOKUP(D4295,Saldo!$P$8:$Q$1009,2,FALSE)),"")</f>
        <v/>
      </c>
      <c r="J4295" s="76"/>
      <c r="K4295" s="74" t="str">
        <f t="shared" si="66"/>
        <v/>
      </c>
    </row>
    <row r="4296" spans="1:11" ht="18.95" customHeight="1" x14ac:dyDescent="0.25">
      <c r="A4296" s="52"/>
      <c r="C4296" s="185"/>
      <c r="D4296" s="76"/>
      <c r="E4296" s="76" t="str">
        <f>IF(D4296="","",IFERROR(VLOOKUP(D4296,Cadastro!$C$9:$D$1009,2,FALSE),"NOT FOUND"))</f>
        <v/>
      </c>
      <c r="F4296" s="94"/>
      <c r="G4296" s="76"/>
      <c r="H4296" s="81" t="str">
        <f>IFERROR(F4296*VLOOKUP(D4296,Saldo!$P$8:$U$1009,6,FALSE),"")</f>
        <v/>
      </c>
      <c r="I4296" s="78" t="str">
        <f>IFERROR(IF(D4296="","",VLOOKUP(D4296,Saldo!$P$8:$Q$1009,2,FALSE)),"")</f>
        <v/>
      </c>
      <c r="J4296" s="76"/>
      <c r="K4296" s="74" t="str">
        <f t="shared" si="66"/>
        <v/>
      </c>
    </row>
    <row r="4297" spans="1:11" ht="18.95" customHeight="1" x14ac:dyDescent="0.25">
      <c r="A4297" s="52"/>
      <c r="C4297" s="185"/>
      <c r="D4297" s="76"/>
      <c r="E4297" s="76" t="str">
        <f>IF(D4297="","",IFERROR(VLOOKUP(D4297,Cadastro!$C$9:$D$1009,2,FALSE),"NOT FOUND"))</f>
        <v/>
      </c>
      <c r="F4297" s="94"/>
      <c r="G4297" s="76"/>
      <c r="H4297" s="81" t="str">
        <f>IFERROR(F4297*VLOOKUP(D4297,Saldo!$P$8:$U$1009,6,FALSE),"")</f>
        <v/>
      </c>
      <c r="I4297" s="78" t="str">
        <f>IFERROR(IF(D4297="","",VLOOKUP(D4297,Saldo!$P$8:$Q$1009,2,FALSE)),"")</f>
        <v/>
      </c>
      <c r="J4297" s="76"/>
      <c r="K4297" s="74" t="str">
        <f t="shared" si="66"/>
        <v/>
      </c>
    </row>
    <row r="4298" spans="1:11" ht="18.95" customHeight="1" x14ac:dyDescent="0.25">
      <c r="A4298" s="52"/>
      <c r="C4298" s="185"/>
      <c r="D4298" s="76"/>
      <c r="E4298" s="76" t="str">
        <f>IF(D4298="","",IFERROR(VLOOKUP(D4298,Cadastro!$C$9:$D$1009,2,FALSE),"NOT FOUND"))</f>
        <v/>
      </c>
      <c r="F4298" s="94"/>
      <c r="G4298" s="76"/>
      <c r="H4298" s="81" t="str">
        <f>IFERROR(F4298*VLOOKUP(D4298,Saldo!$P$8:$U$1009,6,FALSE),"")</f>
        <v/>
      </c>
      <c r="I4298" s="78" t="str">
        <f>IFERROR(IF(D4298="","",VLOOKUP(D4298,Saldo!$P$8:$Q$1009,2,FALSE)),"")</f>
        <v/>
      </c>
      <c r="J4298" s="76"/>
      <c r="K4298" s="74" t="str">
        <f t="shared" ref="K4298:K4361" si="67">IF(C4298="","",MONTH(C4298))</f>
        <v/>
      </c>
    </row>
    <row r="4299" spans="1:11" ht="18.95" customHeight="1" x14ac:dyDescent="0.25">
      <c r="A4299" s="52"/>
      <c r="C4299" s="185"/>
      <c r="D4299" s="76"/>
      <c r="E4299" s="76" t="str">
        <f>IF(D4299="","",IFERROR(VLOOKUP(D4299,Cadastro!$C$9:$D$1009,2,FALSE),"NOT FOUND"))</f>
        <v/>
      </c>
      <c r="F4299" s="94"/>
      <c r="G4299" s="76"/>
      <c r="H4299" s="81" t="str">
        <f>IFERROR(F4299*VLOOKUP(D4299,Saldo!$P$8:$U$1009,6,FALSE),"")</f>
        <v/>
      </c>
      <c r="I4299" s="78" t="str">
        <f>IFERROR(IF(D4299="","",VLOOKUP(D4299,Saldo!$P$8:$Q$1009,2,FALSE)),"")</f>
        <v/>
      </c>
      <c r="J4299" s="76"/>
      <c r="K4299" s="74" t="str">
        <f t="shared" si="67"/>
        <v/>
      </c>
    </row>
    <row r="4300" spans="1:11" ht="18.95" customHeight="1" x14ac:dyDescent="0.25">
      <c r="A4300" s="52"/>
      <c r="C4300" s="185"/>
      <c r="D4300" s="76"/>
      <c r="E4300" s="76" t="str">
        <f>IF(D4300="","",IFERROR(VLOOKUP(D4300,Cadastro!$C$9:$D$1009,2,FALSE),"NOT FOUND"))</f>
        <v/>
      </c>
      <c r="F4300" s="94"/>
      <c r="G4300" s="76"/>
      <c r="H4300" s="81" t="str">
        <f>IFERROR(F4300*VLOOKUP(D4300,Saldo!$P$8:$U$1009,6,FALSE),"")</f>
        <v/>
      </c>
      <c r="I4300" s="78" t="str">
        <f>IFERROR(IF(D4300="","",VLOOKUP(D4300,Saldo!$P$8:$Q$1009,2,FALSE)),"")</f>
        <v/>
      </c>
      <c r="J4300" s="76"/>
      <c r="K4300" s="74" t="str">
        <f t="shared" si="67"/>
        <v/>
      </c>
    </row>
    <row r="4301" spans="1:11" ht="18.95" customHeight="1" x14ac:dyDescent="0.25">
      <c r="A4301" s="52"/>
      <c r="C4301" s="185"/>
      <c r="D4301" s="76"/>
      <c r="E4301" s="76" t="str">
        <f>IF(D4301="","",IFERROR(VLOOKUP(D4301,Cadastro!$C$9:$D$1009,2,FALSE),"NOT FOUND"))</f>
        <v/>
      </c>
      <c r="F4301" s="94"/>
      <c r="G4301" s="76"/>
      <c r="H4301" s="81" t="str">
        <f>IFERROR(F4301*VLOOKUP(D4301,Saldo!$P$8:$U$1009,6,FALSE),"")</f>
        <v/>
      </c>
      <c r="I4301" s="78" t="str">
        <f>IFERROR(IF(D4301="","",VLOOKUP(D4301,Saldo!$P$8:$Q$1009,2,FALSE)),"")</f>
        <v/>
      </c>
      <c r="J4301" s="76"/>
      <c r="K4301" s="74" t="str">
        <f t="shared" si="67"/>
        <v/>
      </c>
    </row>
    <row r="4302" spans="1:11" ht="18.95" customHeight="1" x14ac:dyDescent="0.25">
      <c r="A4302" s="52"/>
      <c r="C4302" s="185"/>
      <c r="D4302" s="76"/>
      <c r="E4302" s="76" t="str">
        <f>IF(D4302="","",IFERROR(VLOOKUP(D4302,Cadastro!$C$9:$D$1009,2,FALSE),"NOT FOUND"))</f>
        <v/>
      </c>
      <c r="F4302" s="94"/>
      <c r="G4302" s="76"/>
      <c r="H4302" s="81" t="str">
        <f>IFERROR(F4302*VLOOKUP(D4302,Saldo!$P$8:$U$1009,6,FALSE),"")</f>
        <v/>
      </c>
      <c r="I4302" s="78" t="str">
        <f>IFERROR(IF(D4302="","",VLOOKUP(D4302,Saldo!$P$8:$Q$1009,2,FALSE)),"")</f>
        <v/>
      </c>
      <c r="J4302" s="76"/>
      <c r="K4302" s="74" t="str">
        <f t="shared" si="67"/>
        <v/>
      </c>
    </row>
    <row r="4303" spans="1:11" ht="18.95" customHeight="1" x14ac:dyDescent="0.25">
      <c r="A4303" s="52"/>
      <c r="C4303" s="185"/>
      <c r="D4303" s="76"/>
      <c r="E4303" s="76" t="str">
        <f>IF(D4303="","",IFERROR(VLOOKUP(D4303,Cadastro!$C$9:$D$1009,2,FALSE),"NOT FOUND"))</f>
        <v/>
      </c>
      <c r="F4303" s="94"/>
      <c r="G4303" s="76"/>
      <c r="H4303" s="81" t="str">
        <f>IFERROR(F4303*VLOOKUP(D4303,Saldo!$P$8:$U$1009,6,FALSE),"")</f>
        <v/>
      </c>
      <c r="I4303" s="78" t="str">
        <f>IFERROR(IF(D4303="","",VLOOKUP(D4303,Saldo!$P$8:$Q$1009,2,FALSE)),"")</f>
        <v/>
      </c>
      <c r="J4303" s="76"/>
      <c r="K4303" s="74" t="str">
        <f t="shared" si="67"/>
        <v/>
      </c>
    </row>
    <row r="4304" spans="1:11" ht="18.95" customHeight="1" x14ac:dyDescent="0.25">
      <c r="A4304" s="52"/>
      <c r="C4304" s="185"/>
      <c r="D4304" s="76"/>
      <c r="E4304" s="76" t="str">
        <f>IF(D4304="","",IFERROR(VLOOKUP(D4304,Cadastro!$C$9:$D$1009,2,FALSE),"NOT FOUND"))</f>
        <v/>
      </c>
      <c r="F4304" s="94"/>
      <c r="G4304" s="76"/>
      <c r="H4304" s="81" t="str">
        <f>IFERROR(F4304*VLOOKUP(D4304,Saldo!$P$8:$U$1009,6,FALSE),"")</f>
        <v/>
      </c>
      <c r="I4304" s="78" t="str">
        <f>IFERROR(IF(D4304="","",VLOOKUP(D4304,Saldo!$P$8:$Q$1009,2,FALSE)),"")</f>
        <v/>
      </c>
      <c r="J4304" s="76"/>
      <c r="K4304" s="74" t="str">
        <f t="shared" si="67"/>
        <v/>
      </c>
    </row>
    <row r="4305" spans="1:11" ht="18.95" customHeight="1" x14ac:dyDescent="0.25">
      <c r="A4305" s="52"/>
      <c r="C4305" s="185"/>
      <c r="D4305" s="76"/>
      <c r="E4305" s="76" t="str">
        <f>IF(D4305="","",IFERROR(VLOOKUP(D4305,Cadastro!$C$9:$D$1009,2,FALSE),"NOT FOUND"))</f>
        <v/>
      </c>
      <c r="F4305" s="94"/>
      <c r="G4305" s="76"/>
      <c r="H4305" s="81" t="str">
        <f>IFERROR(F4305*VLOOKUP(D4305,Saldo!$P$8:$U$1009,6,FALSE),"")</f>
        <v/>
      </c>
      <c r="I4305" s="78" t="str">
        <f>IFERROR(IF(D4305="","",VLOOKUP(D4305,Saldo!$P$8:$Q$1009,2,FALSE)),"")</f>
        <v/>
      </c>
      <c r="J4305" s="76"/>
      <c r="K4305" s="74" t="str">
        <f t="shared" si="67"/>
        <v/>
      </c>
    </row>
    <row r="4306" spans="1:11" ht="18.95" customHeight="1" x14ac:dyDescent="0.25">
      <c r="A4306" s="52"/>
      <c r="C4306" s="185"/>
      <c r="D4306" s="76"/>
      <c r="E4306" s="76" t="str">
        <f>IF(D4306="","",IFERROR(VLOOKUP(D4306,Cadastro!$C$9:$D$1009,2,FALSE),"NOT FOUND"))</f>
        <v/>
      </c>
      <c r="F4306" s="94"/>
      <c r="G4306" s="76"/>
      <c r="H4306" s="81" t="str">
        <f>IFERROR(F4306*VLOOKUP(D4306,Saldo!$P$8:$U$1009,6,FALSE),"")</f>
        <v/>
      </c>
      <c r="I4306" s="78" t="str">
        <f>IFERROR(IF(D4306="","",VLOOKUP(D4306,Saldo!$P$8:$Q$1009,2,FALSE)),"")</f>
        <v/>
      </c>
      <c r="J4306" s="76"/>
      <c r="K4306" s="74" t="str">
        <f t="shared" si="67"/>
        <v/>
      </c>
    </row>
    <row r="4307" spans="1:11" ht="18.95" customHeight="1" x14ac:dyDescent="0.25">
      <c r="A4307" s="52"/>
      <c r="C4307" s="185"/>
      <c r="D4307" s="76"/>
      <c r="E4307" s="76" t="str">
        <f>IF(D4307="","",IFERROR(VLOOKUP(D4307,Cadastro!$C$9:$D$1009,2,FALSE),"NOT FOUND"))</f>
        <v/>
      </c>
      <c r="F4307" s="94"/>
      <c r="G4307" s="76"/>
      <c r="H4307" s="81" t="str">
        <f>IFERROR(F4307*VLOOKUP(D4307,Saldo!$P$8:$U$1009,6,FALSE),"")</f>
        <v/>
      </c>
      <c r="I4307" s="78" t="str">
        <f>IFERROR(IF(D4307="","",VLOOKUP(D4307,Saldo!$P$8:$Q$1009,2,FALSE)),"")</f>
        <v/>
      </c>
      <c r="J4307" s="76"/>
      <c r="K4307" s="74" t="str">
        <f t="shared" si="67"/>
        <v/>
      </c>
    </row>
    <row r="4308" spans="1:11" ht="18.95" customHeight="1" x14ac:dyDescent="0.25">
      <c r="A4308" s="52"/>
      <c r="C4308" s="185"/>
      <c r="D4308" s="76"/>
      <c r="E4308" s="76" t="str">
        <f>IF(D4308="","",IFERROR(VLOOKUP(D4308,Cadastro!$C$9:$D$1009,2,FALSE),"NOT FOUND"))</f>
        <v/>
      </c>
      <c r="F4308" s="94"/>
      <c r="G4308" s="76"/>
      <c r="H4308" s="81" t="str">
        <f>IFERROR(F4308*VLOOKUP(D4308,Saldo!$P$8:$U$1009,6,FALSE),"")</f>
        <v/>
      </c>
      <c r="I4308" s="78" t="str">
        <f>IFERROR(IF(D4308="","",VLOOKUP(D4308,Saldo!$P$8:$Q$1009,2,FALSE)),"")</f>
        <v/>
      </c>
      <c r="J4308" s="76"/>
      <c r="K4308" s="74" t="str">
        <f t="shared" si="67"/>
        <v/>
      </c>
    </row>
    <row r="4309" spans="1:11" ht="18.95" customHeight="1" x14ac:dyDescent="0.25">
      <c r="A4309" s="52"/>
      <c r="C4309" s="185"/>
      <c r="D4309" s="76"/>
      <c r="E4309" s="76" t="str">
        <f>IF(D4309="","",IFERROR(VLOOKUP(D4309,Cadastro!$C$9:$D$1009,2,FALSE),"NOT FOUND"))</f>
        <v/>
      </c>
      <c r="F4309" s="94"/>
      <c r="G4309" s="76"/>
      <c r="H4309" s="81" t="str">
        <f>IFERROR(F4309*VLOOKUP(D4309,Saldo!$P$8:$U$1009,6,FALSE),"")</f>
        <v/>
      </c>
      <c r="I4309" s="78" t="str">
        <f>IFERROR(IF(D4309="","",VLOOKUP(D4309,Saldo!$P$8:$Q$1009,2,FALSE)),"")</f>
        <v/>
      </c>
      <c r="J4309" s="76"/>
      <c r="K4309" s="74" t="str">
        <f t="shared" si="67"/>
        <v/>
      </c>
    </row>
    <row r="4310" spans="1:11" ht="18.95" customHeight="1" x14ac:dyDescent="0.25">
      <c r="A4310" s="52"/>
      <c r="C4310" s="185"/>
      <c r="D4310" s="76"/>
      <c r="E4310" s="76" t="str">
        <f>IF(D4310="","",IFERROR(VLOOKUP(D4310,Cadastro!$C$9:$D$1009,2,FALSE),"NOT FOUND"))</f>
        <v/>
      </c>
      <c r="F4310" s="94"/>
      <c r="G4310" s="76"/>
      <c r="H4310" s="81" t="str">
        <f>IFERROR(F4310*VLOOKUP(D4310,Saldo!$P$8:$U$1009,6,FALSE),"")</f>
        <v/>
      </c>
      <c r="I4310" s="78" t="str">
        <f>IFERROR(IF(D4310="","",VLOOKUP(D4310,Saldo!$P$8:$Q$1009,2,FALSE)),"")</f>
        <v/>
      </c>
      <c r="J4310" s="76"/>
      <c r="K4310" s="74" t="str">
        <f t="shared" si="67"/>
        <v/>
      </c>
    </row>
    <row r="4311" spans="1:11" ht="18.95" customHeight="1" x14ac:dyDescent="0.25">
      <c r="A4311" s="52"/>
      <c r="C4311" s="185"/>
      <c r="D4311" s="76"/>
      <c r="E4311" s="76" t="str">
        <f>IF(D4311="","",IFERROR(VLOOKUP(D4311,Cadastro!$C$9:$D$1009,2,FALSE),"NOT FOUND"))</f>
        <v/>
      </c>
      <c r="F4311" s="94"/>
      <c r="G4311" s="76"/>
      <c r="H4311" s="81" t="str">
        <f>IFERROR(F4311*VLOOKUP(D4311,Saldo!$P$8:$U$1009,6,FALSE),"")</f>
        <v/>
      </c>
      <c r="I4311" s="78" t="str">
        <f>IFERROR(IF(D4311="","",VLOOKUP(D4311,Saldo!$P$8:$Q$1009,2,FALSE)),"")</f>
        <v/>
      </c>
      <c r="J4311" s="76"/>
      <c r="K4311" s="74" t="str">
        <f t="shared" si="67"/>
        <v/>
      </c>
    </row>
    <row r="4312" spans="1:11" ht="18.95" customHeight="1" x14ac:dyDescent="0.25">
      <c r="A4312" s="52"/>
      <c r="C4312" s="185"/>
      <c r="D4312" s="76"/>
      <c r="E4312" s="76" t="str">
        <f>IF(D4312="","",IFERROR(VLOOKUP(D4312,Cadastro!$C$9:$D$1009,2,FALSE),"NOT FOUND"))</f>
        <v/>
      </c>
      <c r="F4312" s="94"/>
      <c r="G4312" s="76"/>
      <c r="H4312" s="81" t="str">
        <f>IFERROR(F4312*VLOOKUP(D4312,Saldo!$P$8:$U$1009,6,FALSE),"")</f>
        <v/>
      </c>
      <c r="I4312" s="78" t="str">
        <f>IFERROR(IF(D4312="","",VLOOKUP(D4312,Saldo!$P$8:$Q$1009,2,FALSE)),"")</f>
        <v/>
      </c>
      <c r="J4312" s="76"/>
      <c r="K4312" s="74" t="str">
        <f t="shared" si="67"/>
        <v/>
      </c>
    </row>
    <row r="4313" spans="1:11" ht="18.95" customHeight="1" x14ac:dyDescent="0.25">
      <c r="A4313" s="52"/>
      <c r="C4313" s="185"/>
      <c r="D4313" s="76"/>
      <c r="E4313" s="76" t="str">
        <f>IF(D4313="","",IFERROR(VLOOKUP(D4313,Cadastro!$C$9:$D$1009,2,FALSE),"NOT FOUND"))</f>
        <v/>
      </c>
      <c r="F4313" s="94"/>
      <c r="G4313" s="76"/>
      <c r="H4313" s="81" t="str">
        <f>IFERROR(F4313*VLOOKUP(D4313,Saldo!$P$8:$U$1009,6,FALSE),"")</f>
        <v/>
      </c>
      <c r="I4313" s="78" t="str">
        <f>IFERROR(IF(D4313="","",VLOOKUP(D4313,Saldo!$P$8:$Q$1009,2,FALSE)),"")</f>
        <v/>
      </c>
      <c r="J4313" s="76"/>
      <c r="K4313" s="74" t="str">
        <f t="shared" si="67"/>
        <v/>
      </c>
    </row>
    <row r="4314" spans="1:11" ht="18.95" customHeight="1" x14ac:dyDescent="0.25">
      <c r="A4314" s="52"/>
      <c r="C4314" s="185"/>
      <c r="D4314" s="76"/>
      <c r="E4314" s="76" t="str">
        <f>IF(D4314="","",IFERROR(VLOOKUP(D4314,Cadastro!$C$9:$D$1009,2,FALSE),"NOT FOUND"))</f>
        <v/>
      </c>
      <c r="F4314" s="94"/>
      <c r="G4314" s="76"/>
      <c r="H4314" s="81" t="str">
        <f>IFERROR(F4314*VLOOKUP(D4314,Saldo!$P$8:$U$1009,6,FALSE),"")</f>
        <v/>
      </c>
      <c r="I4314" s="78" t="str">
        <f>IFERROR(IF(D4314="","",VLOOKUP(D4314,Saldo!$P$8:$Q$1009,2,FALSE)),"")</f>
        <v/>
      </c>
      <c r="J4314" s="76"/>
      <c r="K4314" s="74" t="str">
        <f t="shared" si="67"/>
        <v/>
      </c>
    </row>
    <row r="4315" spans="1:11" ht="18.95" customHeight="1" x14ac:dyDescent="0.25">
      <c r="A4315" s="52"/>
      <c r="C4315" s="185"/>
      <c r="D4315" s="76"/>
      <c r="E4315" s="76" t="str">
        <f>IF(D4315="","",IFERROR(VLOOKUP(D4315,Cadastro!$C$9:$D$1009,2,FALSE),"NOT FOUND"))</f>
        <v/>
      </c>
      <c r="F4315" s="94"/>
      <c r="G4315" s="76"/>
      <c r="H4315" s="81" t="str">
        <f>IFERROR(F4315*VLOOKUP(D4315,Saldo!$P$8:$U$1009,6,FALSE),"")</f>
        <v/>
      </c>
      <c r="I4315" s="78" t="str">
        <f>IFERROR(IF(D4315="","",VLOOKUP(D4315,Saldo!$P$8:$Q$1009,2,FALSE)),"")</f>
        <v/>
      </c>
      <c r="J4315" s="76"/>
      <c r="K4315" s="74" t="str">
        <f t="shared" si="67"/>
        <v/>
      </c>
    </row>
    <row r="4316" spans="1:11" ht="18.95" customHeight="1" x14ac:dyDescent="0.25">
      <c r="A4316" s="52"/>
      <c r="C4316" s="185"/>
      <c r="D4316" s="76"/>
      <c r="E4316" s="76" t="str">
        <f>IF(D4316="","",IFERROR(VLOOKUP(D4316,Cadastro!$C$9:$D$1009,2,FALSE),"NOT FOUND"))</f>
        <v/>
      </c>
      <c r="F4316" s="94"/>
      <c r="G4316" s="76"/>
      <c r="H4316" s="81" t="str">
        <f>IFERROR(F4316*VLOOKUP(D4316,Saldo!$P$8:$U$1009,6,FALSE),"")</f>
        <v/>
      </c>
      <c r="I4316" s="78" t="str">
        <f>IFERROR(IF(D4316="","",VLOOKUP(D4316,Saldo!$P$8:$Q$1009,2,FALSE)),"")</f>
        <v/>
      </c>
      <c r="J4316" s="76"/>
      <c r="K4316" s="74" t="str">
        <f t="shared" si="67"/>
        <v/>
      </c>
    </row>
    <row r="4317" spans="1:11" ht="18.95" customHeight="1" x14ac:dyDescent="0.25">
      <c r="A4317" s="52"/>
      <c r="C4317" s="185"/>
      <c r="D4317" s="76"/>
      <c r="E4317" s="76" t="str">
        <f>IF(D4317="","",IFERROR(VLOOKUP(D4317,Cadastro!$C$9:$D$1009,2,FALSE),"NOT FOUND"))</f>
        <v/>
      </c>
      <c r="F4317" s="94"/>
      <c r="G4317" s="76"/>
      <c r="H4317" s="81" t="str">
        <f>IFERROR(F4317*VLOOKUP(D4317,Saldo!$P$8:$U$1009,6,FALSE),"")</f>
        <v/>
      </c>
      <c r="I4317" s="78" t="str">
        <f>IFERROR(IF(D4317="","",VLOOKUP(D4317,Saldo!$P$8:$Q$1009,2,FALSE)),"")</f>
        <v/>
      </c>
      <c r="J4317" s="76"/>
      <c r="K4317" s="74" t="str">
        <f t="shared" si="67"/>
        <v/>
      </c>
    </row>
    <row r="4318" spans="1:11" ht="18.95" customHeight="1" x14ac:dyDescent="0.25">
      <c r="A4318" s="52"/>
      <c r="C4318" s="185"/>
      <c r="D4318" s="76"/>
      <c r="E4318" s="76" t="str">
        <f>IF(D4318="","",IFERROR(VLOOKUP(D4318,Cadastro!$C$9:$D$1009,2,FALSE),"NOT FOUND"))</f>
        <v/>
      </c>
      <c r="F4318" s="94"/>
      <c r="G4318" s="76"/>
      <c r="H4318" s="81" t="str">
        <f>IFERROR(F4318*VLOOKUP(D4318,Saldo!$P$8:$U$1009,6,FALSE),"")</f>
        <v/>
      </c>
      <c r="I4318" s="78" t="str">
        <f>IFERROR(IF(D4318="","",VLOOKUP(D4318,Saldo!$P$8:$Q$1009,2,FALSE)),"")</f>
        <v/>
      </c>
      <c r="J4318" s="76"/>
      <c r="K4318" s="74" t="str">
        <f t="shared" si="67"/>
        <v/>
      </c>
    </row>
    <row r="4319" spans="1:11" ht="18.95" customHeight="1" x14ac:dyDescent="0.25">
      <c r="A4319" s="52"/>
      <c r="C4319" s="185"/>
      <c r="D4319" s="76"/>
      <c r="E4319" s="76" t="str">
        <f>IF(D4319="","",IFERROR(VLOOKUP(D4319,Cadastro!$C$9:$D$1009,2,FALSE),"NOT FOUND"))</f>
        <v/>
      </c>
      <c r="F4319" s="94"/>
      <c r="G4319" s="76"/>
      <c r="H4319" s="81" t="str">
        <f>IFERROR(F4319*VLOOKUP(D4319,Saldo!$P$8:$U$1009,6,FALSE),"")</f>
        <v/>
      </c>
      <c r="I4319" s="78" t="str">
        <f>IFERROR(IF(D4319="","",VLOOKUP(D4319,Saldo!$P$8:$Q$1009,2,FALSE)),"")</f>
        <v/>
      </c>
      <c r="J4319" s="76"/>
      <c r="K4319" s="74" t="str">
        <f t="shared" si="67"/>
        <v/>
      </c>
    </row>
    <row r="4320" spans="1:11" ht="18.95" customHeight="1" x14ac:dyDescent="0.25">
      <c r="A4320" s="52"/>
      <c r="C4320" s="185"/>
      <c r="D4320" s="76"/>
      <c r="E4320" s="76" t="str">
        <f>IF(D4320="","",IFERROR(VLOOKUP(D4320,Cadastro!$C$9:$D$1009,2,FALSE),"NOT FOUND"))</f>
        <v/>
      </c>
      <c r="F4320" s="94"/>
      <c r="G4320" s="76"/>
      <c r="H4320" s="81" t="str">
        <f>IFERROR(F4320*VLOOKUP(D4320,Saldo!$P$8:$U$1009,6,FALSE),"")</f>
        <v/>
      </c>
      <c r="I4320" s="78" t="str">
        <f>IFERROR(IF(D4320="","",VLOOKUP(D4320,Saldo!$P$8:$Q$1009,2,FALSE)),"")</f>
        <v/>
      </c>
      <c r="J4320" s="76"/>
      <c r="K4320" s="74" t="str">
        <f t="shared" si="67"/>
        <v/>
      </c>
    </row>
    <row r="4321" spans="1:11" ht="18.95" customHeight="1" x14ac:dyDescent="0.25">
      <c r="A4321" s="52"/>
      <c r="C4321" s="185"/>
      <c r="D4321" s="76"/>
      <c r="E4321" s="76" t="str">
        <f>IF(D4321="","",IFERROR(VLOOKUP(D4321,Cadastro!$C$9:$D$1009,2,FALSE),"NOT FOUND"))</f>
        <v/>
      </c>
      <c r="F4321" s="94"/>
      <c r="G4321" s="76"/>
      <c r="H4321" s="81" t="str">
        <f>IFERROR(F4321*VLOOKUP(D4321,Saldo!$P$8:$U$1009,6,FALSE),"")</f>
        <v/>
      </c>
      <c r="I4321" s="78" t="str">
        <f>IFERROR(IF(D4321="","",VLOOKUP(D4321,Saldo!$P$8:$Q$1009,2,FALSE)),"")</f>
        <v/>
      </c>
      <c r="J4321" s="76"/>
      <c r="K4321" s="74" t="str">
        <f t="shared" si="67"/>
        <v/>
      </c>
    </row>
    <row r="4322" spans="1:11" ht="18.95" customHeight="1" x14ac:dyDescent="0.25">
      <c r="A4322" s="52"/>
      <c r="C4322" s="185"/>
      <c r="D4322" s="76"/>
      <c r="E4322" s="76" t="str">
        <f>IF(D4322="","",IFERROR(VLOOKUP(D4322,Cadastro!$C$9:$D$1009,2,FALSE),"NOT FOUND"))</f>
        <v/>
      </c>
      <c r="F4322" s="94"/>
      <c r="G4322" s="76"/>
      <c r="H4322" s="81" t="str">
        <f>IFERROR(F4322*VLOOKUP(D4322,Saldo!$P$8:$U$1009,6,FALSE),"")</f>
        <v/>
      </c>
      <c r="I4322" s="78" t="str">
        <f>IFERROR(IF(D4322="","",VLOOKUP(D4322,Saldo!$P$8:$Q$1009,2,FALSE)),"")</f>
        <v/>
      </c>
      <c r="J4322" s="76"/>
      <c r="K4322" s="74" t="str">
        <f t="shared" si="67"/>
        <v/>
      </c>
    </row>
    <row r="4323" spans="1:11" ht="18.95" customHeight="1" x14ac:dyDescent="0.25">
      <c r="A4323" s="52"/>
      <c r="C4323" s="185"/>
      <c r="D4323" s="76"/>
      <c r="E4323" s="76" t="str">
        <f>IF(D4323="","",IFERROR(VLOOKUP(D4323,Cadastro!$C$9:$D$1009,2,FALSE),"NOT FOUND"))</f>
        <v/>
      </c>
      <c r="F4323" s="94"/>
      <c r="G4323" s="76"/>
      <c r="H4323" s="81" t="str">
        <f>IFERROR(F4323*VLOOKUP(D4323,Saldo!$P$8:$U$1009,6,FALSE),"")</f>
        <v/>
      </c>
      <c r="I4323" s="78" t="str">
        <f>IFERROR(IF(D4323="","",VLOOKUP(D4323,Saldo!$P$8:$Q$1009,2,FALSE)),"")</f>
        <v/>
      </c>
      <c r="J4323" s="76"/>
      <c r="K4323" s="74" t="str">
        <f t="shared" si="67"/>
        <v/>
      </c>
    </row>
    <row r="4324" spans="1:11" ht="18.95" customHeight="1" x14ac:dyDescent="0.25">
      <c r="A4324" s="52"/>
      <c r="C4324" s="185"/>
      <c r="D4324" s="76"/>
      <c r="E4324" s="76" t="str">
        <f>IF(D4324="","",IFERROR(VLOOKUP(D4324,Cadastro!$C$9:$D$1009,2,FALSE),"NOT FOUND"))</f>
        <v/>
      </c>
      <c r="F4324" s="94"/>
      <c r="G4324" s="76"/>
      <c r="H4324" s="81" t="str">
        <f>IFERROR(F4324*VLOOKUP(D4324,Saldo!$P$8:$U$1009,6,FALSE),"")</f>
        <v/>
      </c>
      <c r="I4324" s="78" t="str">
        <f>IFERROR(IF(D4324="","",VLOOKUP(D4324,Saldo!$P$8:$Q$1009,2,FALSE)),"")</f>
        <v/>
      </c>
      <c r="J4324" s="76"/>
      <c r="K4324" s="74" t="str">
        <f t="shared" si="67"/>
        <v/>
      </c>
    </row>
    <row r="4325" spans="1:11" ht="18.95" customHeight="1" x14ac:dyDescent="0.25">
      <c r="A4325" s="52"/>
      <c r="C4325" s="185"/>
      <c r="D4325" s="76"/>
      <c r="E4325" s="76" t="str">
        <f>IF(D4325="","",IFERROR(VLOOKUP(D4325,Cadastro!$C$9:$D$1009,2,FALSE),"NOT FOUND"))</f>
        <v/>
      </c>
      <c r="F4325" s="94"/>
      <c r="G4325" s="76"/>
      <c r="H4325" s="81" t="str">
        <f>IFERROR(F4325*VLOOKUP(D4325,Saldo!$P$8:$U$1009,6,FALSE),"")</f>
        <v/>
      </c>
      <c r="I4325" s="78" t="str">
        <f>IFERROR(IF(D4325="","",VLOOKUP(D4325,Saldo!$P$8:$Q$1009,2,FALSE)),"")</f>
        <v/>
      </c>
      <c r="J4325" s="76"/>
      <c r="K4325" s="74" t="str">
        <f t="shared" si="67"/>
        <v/>
      </c>
    </row>
    <row r="4326" spans="1:11" ht="18.95" customHeight="1" x14ac:dyDescent="0.25">
      <c r="A4326" s="52"/>
      <c r="C4326" s="185"/>
      <c r="D4326" s="76"/>
      <c r="E4326" s="76" t="str">
        <f>IF(D4326="","",IFERROR(VLOOKUP(D4326,Cadastro!$C$9:$D$1009,2,FALSE),"NOT FOUND"))</f>
        <v/>
      </c>
      <c r="F4326" s="94"/>
      <c r="G4326" s="76"/>
      <c r="H4326" s="81" t="str">
        <f>IFERROR(F4326*VLOOKUP(D4326,Saldo!$P$8:$U$1009,6,FALSE),"")</f>
        <v/>
      </c>
      <c r="I4326" s="78" t="str">
        <f>IFERROR(IF(D4326="","",VLOOKUP(D4326,Saldo!$P$8:$Q$1009,2,FALSE)),"")</f>
        <v/>
      </c>
      <c r="J4326" s="76"/>
      <c r="K4326" s="74" t="str">
        <f t="shared" si="67"/>
        <v/>
      </c>
    </row>
    <row r="4327" spans="1:11" ht="18.95" customHeight="1" x14ac:dyDescent="0.25">
      <c r="A4327" s="52"/>
      <c r="C4327" s="185"/>
      <c r="D4327" s="76"/>
      <c r="E4327" s="76" t="str">
        <f>IF(D4327="","",IFERROR(VLOOKUP(D4327,Cadastro!$C$9:$D$1009,2,FALSE),"NOT FOUND"))</f>
        <v/>
      </c>
      <c r="F4327" s="94"/>
      <c r="G4327" s="76"/>
      <c r="H4327" s="81" t="str">
        <f>IFERROR(F4327*VLOOKUP(D4327,Saldo!$P$8:$U$1009,6,FALSE),"")</f>
        <v/>
      </c>
      <c r="I4327" s="78" t="str">
        <f>IFERROR(IF(D4327="","",VLOOKUP(D4327,Saldo!$P$8:$Q$1009,2,FALSE)),"")</f>
        <v/>
      </c>
      <c r="J4327" s="76"/>
      <c r="K4327" s="74" t="str">
        <f t="shared" si="67"/>
        <v/>
      </c>
    </row>
    <row r="4328" spans="1:11" ht="18.95" customHeight="1" x14ac:dyDescent="0.25">
      <c r="A4328" s="52"/>
      <c r="C4328" s="185"/>
      <c r="D4328" s="76"/>
      <c r="E4328" s="76" t="str">
        <f>IF(D4328="","",IFERROR(VLOOKUP(D4328,Cadastro!$C$9:$D$1009,2,FALSE),"NOT FOUND"))</f>
        <v/>
      </c>
      <c r="F4328" s="94"/>
      <c r="G4328" s="76"/>
      <c r="H4328" s="81" t="str">
        <f>IFERROR(F4328*VLOOKUP(D4328,Saldo!$P$8:$U$1009,6,FALSE),"")</f>
        <v/>
      </c>
      <c r="I4328" s="78" t="str">
        <f>IFERROR(IF(D4328="","",VLOOKUP(D4328,Saldo!$P$8:$Q$1009,2,FALSE)),"")</f>
        <v/>
      </c>
      <c r="J4328" s="76"/>
      <c r="K4328" s="74" t="str">
        <f t="shared" si="67"/>
        <v/>
      </c>
    </row>
    <row r="4329" spans="1:11" ht="18.95" customHeight="1" x14ac:dyDescent="0.25">
      <c r="A4329" s="52"/>
      <c r="C4329" s="185"/>
      <c r="D4329" s="76"/>
      <c r="E4329" s="76" t="str">
        <f>IF(D4329="","",IFERROR(VLOOKUP(D4329,Cadastro!$C$9:$D$1009,2,FALSE),"NOT FOUND"))</f>
        <v/>
      </c>
      <c r="F4329" s="94"/>
      <c r="G4329" s="76"/>
      <c r="H4329" s="81" t="str">
        <f>IFERROR(F4329*VLOOKUP(D4329,Saldo!$P$8:$U$1009,6,FALSE),"")</f>
        <v/>
      </c>
      <c r="I4329" s="78" t="str">
        <f>IFERROR(IF(D4329="","",VLOOKUP(D4329,Saldo!$P$8:$Q$1009,2,FALSE)),"")</f>
        <v/>
      </c>
      <c r="J4329" s="76"/>
      <c r="K4329" s="74" t="str">
        <f t="shared" si="67"/>
        <v/>
      </c>
    </row>
    <row r="4330" spans="1:11" ht="18.95" customHeight="1" x14ac:dyDescent="0.25">
      <c r="A4330" s="52"/>
      <c r="C4330" s="185"/>
      <c r="D4330" s="76"/>
      <c r="E4330" s="76" t="str">
        <f>IF(D4330="","",IFERROR(VLOOKUP(D4330,Cadastro!$C$9:$D$1009,2,FALSE),"NOT FOUND"))</f>
        <v/>
      </c>
      <c r="F4330" s="94"/>
      <c r="G4330" s="76"/>
      <c r="H4330" s="81" t="str">
        <f>IFERROR(F4330*VLOOKUP(D4330,Saldo!$P$8:$U$1009,6,FALSE),"")</f>
        <v/>
      </c>
      <c r="I4330" s="78" t="str">
        <f>IFERROR(IF(D4330="","",VLOOKUP(D4330,Saldo!$P$8:$Q$1009,2,FALSE)),"")</f>
        <v/>
      </c>
      <c r="J4330" s="76"/>
      <c r="K4330" s="74" t="str">
        <f t="shared" si="67"/>
        <v/>
      </c>
    </row>
    <row r="4331" spans="1:11" ht="18.95" customHeight="1" x14ac:dyDescent="0.25">
      <c r="A4331" s="52"/>
      <c r="C4331" s="185"/>
      <c r="D4331" s="76"/>
      <c r="E4331" s="76" t="str">
        <f>IF(D4331="","",IFERROR(VLOOKUP(D4331,Cadastro!$C$9:$D$1009,2,FALSE),"NOT FOUND"))</f>
        <v/>
      </c>
      <c r="F4331" s="94"/>
      <c r="G4331" s="76"/>
      <c r="H4331" s="81" t="str">
        <f>IFERROR(F4331*VLOOKUP(D4331,Saldo!$P$8:$U$1009,6,FALSE),"")</f>
        <v/>
      </c>
      <c r="I4331" s="78" t="str">
        <f>IFERROR(IF(D4331="","",VLOOKUP(D4331,Saldo!$P$8:$Q$1009,2,FALSE)),"")</f>
        <v/>
      </c>
      <c r="J4331" s="76"/>
      <c r="K4331" s="74" t="str">
        <f t="shared" si="67"/>
        <v/>
      </c>
    </row>
    <row r="4332" spans="1:11" ht="18.95" customHeight="1" x14ac:dyDescent="0.25">
      <c r="A4332" s="52"/>
      <c r="C4332" s="185"/>
      <c r="D4332" s="76"/>
      <c r="E4332" s="76" t="str">
        <f>IF(D4332="","",IFERROR(VLOOKUP(D4332,Cadastro!$C$9:$D$1009,2,FALSE),"NOT FOUND"))</f>
        <v/>
      </c>
      <c r="F4332" s="94"/>
      <c r="G4332" s="76"/>
      <c r="H4332" s="81" t="str">
        <f>IFERROR(F4332*VLOOKUP(D4332,Saldo!$P$8:$U$1009,6,FALSE),"")</f>
        <v/>
      </c>
      <c r="I4332" s="78" t="str">
        <f>IFERROR(IF(D4332="","",VLOOKUP(D4332,Saldo!$P$8:$Q$1009,2,FALSE)),"")</f>
        <v/>
      </c>
      <c r="J4332" s="76"/>
      <c r="K4332" s="74" t="str">
        <f t="shared" si="67"/>
        <v/>
      </c>
    </row>
    <row r="4333" spans="1:11" ht="18.95" customHeight="1" x14ac:dyDescent="0.25">
      <c r="A4333" s="52"/>
      <c r="C4333" s="185"/>
      <c r="D4333" s="76"/>
      <c r="E4333" s="76" t="str">
        <f>IF(D4333="","",IFERROR(VLOOKUP(D4333,Cadastro!$C$9:$D$1009,2,FALSE),"NOT FOUND"))</f>
        <v/>
      </c>
      <c r="F4333" s="94"/>
      <c r="G4333" s="76"/>
      <c r="H4333" s="81" t="str">
        <f>IFERROR(F4333*VLOOKUP(D4333,Saldo!$P$8:$U$1009,6,FALSE),"")</f>
        <v/>
      </c>
      <c r="I4333" s="78" t="str">
        <f>IFERROR(IF(D4333="","",VLOOKUP(D4333,Saldo!$P$8:$Q$1009,2,FALSE)),"")</f>
        <v/>
      </c>
      <c r="J4333" s="76"/>
      <c r="K4333" s="74" t="str">
        <f t="shared" si="67"/>
        <v/>
      </c>
    </row>
    <row r="4334" spans="1:11" ht="18.95" customHeight="1" x14ac:dyDescent="0.25">
      <c r="A4334" s="52"/>
      <c r="C4334" s="185"/>
      <c r="D4334" s="76"/>
      <c r="E4334" s="76" t="str">
        <f>IF(D4334="","",IFERROR(VLOOKUP(D4334,Cadastro!$C$9:$D$1009,2,FALSE),"NOT FOUND"))</f>
        <v/>
      </c>
      <c r="F4334" s="94"/>
      <c r="G4334" s="76"/>
      <c r="H4334" s="81" t="str">
        <f>IFERROR(F4334*VLOOKUP(D4334,Saldo!$P$8:$U$1009,6,FALSE),"")</f>
        <v/>
      </c>
      <c r="I4334" s="78" t="str">
        <f>IFERROR(IF(D4334="","",VLOOKUP(D4334,Saldo!$P$8:$Q$1009,2,FALSE)),"")</f>
        <v/>
      </c>
      <c r="J4334" s="76"/>
      <c r="K4334" s="74" t="str">
        <f t="shared" si="67"/>
        <v/>
      </c>
    </row>
    <row r="4335" spans="1:11" ht="18.95" customHeight="1" x14ac:dyDescent="0.25">
      <c r="A4335" s="52"/>
      <c r="C4335" s="185"/>
      <c r="D4335" s="76"/>
      <c r="E4335" s="76" t="str">
        <f>IF(D4335="","",IFERROR(VLOOKUP(D4335,Cadastro!$C$9:$D$1009,2,FALSE),"NOT FOUND"))</f>
        <v/>
      </c>
      <c r="F4335" s="94"/>
      <c r="G4335" s="76"/>
      <c r="H4335" s="81" t="str">
        <f>IFERROR(F4335*VLOOKUP(D4335,Saldo!$P$8:$U$1009,6,FALSE),"")</f>
        <v/>
      </c>
      <c r="I4335" s="78" t="str">
        <f>IFERROR(IF(D4335="","",VLOOKUP(D4335,Saldo!$P$8:$Q$1009,2,FALSE)),"")</f>
        <v/>
      </c>
      <c r="J4335" s="76"/>
      <c r="K4335" s="74" t="str">
        <f t="shared" si="67"/>
        <v/>
      </c>
    </row>
    <row r="4336" spans="1:11" ht="18.95" customHeight="1" x14ac:dyDescent="0.25">
      <c r="A4336" s="52"/>
      <c r="C4336" s="185"/>
      <c r="D4336" s="76"/>
      <c r="E4336" s="76" t="str">
        <f>IF(D4336="","",IFERROR(VLOOKUP(D4336,Cadastro!$C$9:$D$1009,2,FALSE),"NOT FOUND"))</f>
        <v/>
      </c>
      <c r="F4336" s="94"/>
      <c r="G4336" s="76"/>
      <c r="H4336" s="81" t="str">
        <f>IFERROR(F4336*VLOOKUP(D4336,Saldo!$P$8:$U$1009,6,FALSE),"")</f>
        <v/>
      </c>
      <c r="I4336" s="78" t="str">
        <f>IFERROR(IF(D4336="","",VLOOKUP(D4336,Saldo!$P$8:$Q$1009,2,FALSE)),"")</f>
        <v/>
      </c>
      <c r="J4336" s="76"/>
      <c r="K4336" s="74" t="str">
        <f t="shared" si="67"/>
        <v/>
      </c>
    </row>
    <row r="4337" spans="1:11" ht="18.95" customHeight="1" x14ac:dyDescent="0.25">
      <c r="A4337" s="52"/>
      <c r="C4337" s="185"/>
      <c r="D4337" s="76"/>
      <c r="E4337" s="76" t="str">
        <f>IF(D4337="","",IFERROR(VLOOKUP(D4337,Cadastro!$C$9:$D$1009,2,FALSE),"NOT FOUND"))</f>
        <v/>
      </c>
      <c r="F4337" s="94"/>
      <c r="G4337" s="76"/>
      <c r="H4337" s="81" t="str">
        <f>IFERROR(F4337*VLOOKUP(D4337,Saldo!$P$8:$U$1009,6,FALSE),"")</f>
        <v/>
      </c>
      <c r="I4337" s="78" t="str">
        <f>IFERROR(IF(D4337="","",VLOOKUP(D4337,Saldo!$P$8:$Q$1009,2,FALSE)),"")</f>
        <v/>
      </c>
      <c r="J4337" s="76"/>
      <c r="K4337" s="74" t="str">
        <f t="shared" si="67"/>
        <v/>
      </c>
    </row>
    <row r="4338" spans="1:11" ht="18.95" customHeight="1" x14ac:dyDescent="0.25">
      <c r="A4338" s="52"/>
      <c r="C4338" s="185"/>
      <c r="D4338" s="76"/>
      <c r="E4338" s="76" t="str">
        <f>IF(D4338="","",IFERROR(VLOOKUP(D4338,Cadastro!$C$9:$D$1009,2,FALSE),"NOT FOUND"))</f>
        <v/>
      </c>
      <c r="F4338" s="94"/>
      <c r="G4338" s="76"/>
      <c r="H4338" s="81" t="str">
        <f>IFERROR(F4338*VLOOKUP(D4338,Saldo!$P$8:$U$1009,6,FALSE),"")</f>
        <v/>
      </c>
      <c r="I4338" s="78" t="str">
        <f>IFERROR(IF(D4338="","",VLOOKUP(D4338,Saldo!$P$8:$Q$1009,2,FALSE)),"")</f>
        <v/>
      </c>
      <c r="J4338" s="76"/>
      <c r="K4338" s="74" t="str">
        <f t="shared" si="67"/>
        <v/>
      </c>
    </row>
    <row r="4339" spans="1:11" ht="18.95" customHeight="1" x14ac:dyDescent="0.25">
      <c r="A4339" s="52"/>
      <c r="C4339" s="185"/>
      <c r="D4339" s="76"/>
      <c r="E4339" s="76" t="str">
        <f>IF(D4339="","",IFERROR(VLOOKUP(D4339,Cadastro!$C$9:$D$1009,2,FALSE),"NOT FOUND"))</f>
        <v/>
      </c>
      <c r="F4339" s="94"/>
      <c r="G4339" s="76"/>
      <c r="H4339" s="81" t="str">
        <f>IFERROR(F4339*VLOOKUP(D4339,Saldo!$P$8:$U$1009,6,FALSE),"")</f>
        <v/>
      </c>
      <c r="I4339" s="78" t="str">
        <f>IFERROR(IF(D4339="","",VLOOKUP(D4339,Saldo!$P$8:$Q$1009,2,FALSE)),"")</f>
        <v/>
      </c>
      <c r="J4339" s="76"/>
      <c r="K4339" s="74" t="str">
        <f t="shared" si="67"/>
        <v/>
      </c>
    </row>
    <row r="4340" spans="1:11" ht="18.95" customHeight="1" x14ac:dyDescent="0.25">
      <c r="A4340" s="52"/>
      <c r="C4340" s="185"/>
      <c r="D4340" s="76"/>
      <c r="E4340" s="76" t="str">
        <f>IF(D4340="","",IFERROR(VLOOKUP(D4340,Cadastro!$C$9:$D$1009,2,FALSE),"NOT FOUND"))</f>
        <v/>
      </c>
      <c r="F4340" s="94"/>
      <c r="G4340" s="76"/>
      <c r="H4340" s="81" t="str">
        <f>IFERROR(F4340*VLOOKUP(D4340,Saldo!$P$8:$U$1009,6,FALSE),"")</f>
        <v/>
      </c>
      <c r="I4340" s="78" t="str">
        <f>IFERROR(IF(D4340="","",VLOOKUP(D4340,Saldo!$P$8:$Q$1009,2,FALSE)),"")</f>
        <v/>
      </c>
      <c r="J4340" s="76"/>
      <c r="K4340" s="74" t="str">
        <f t="shared" si="67"/>
        <v/>
      </c>
    </row>
    <row r="4341" spans="1:11" ht="18.95" customHeight="1" x14ac:dyDescent="0.25">
      <c r="A4341" s="52"/>
      <c r="C4341" s="185"/>
      <c r="D4341" s="76"/>
      <c r="E4341" s="76" t="str">
        <f>IF(D4341="","",IFERROR(VLOOKUP(D4341,Cadastro!$C$9:$D$1009,2,FALSE),"NOT FOUND"))</f>
        <v/>
      </c>
      <c r="F4341" s="94"/>
      <c r="G4341" s="76"/>
      <c r="H4341" s="81" t="str">
        <f>IFERROR(F4341*VLOOKUP(D4341,Saldo!$P$8:$U$1009,6,FALSE),"")</f>
        <v/>
      </c>
      <c r="I4341" s="78" t="str">
        <f>IFERROR(IF(D4341="","",VLOOKUP(D4341,Saldo!$P$8:$Q$1009,2,FALSE)),"")</f>
        <v/>
      </c>
      <c r="J4341" s="76"/>
      <c r="K4341" s="74" t="str">
        <f t="shared" si="67"/>
        <v/>
      </c>
    </row>
    <row r="4342" spans="1:11" ht="18.95" customHeight="1" x14ac:dyDescent="0.25">
      <c r="A4342" s="52"/>
      <c r="C4342" s="185"/>
      <c r="D4342" s="76"/>
      <c r="E4342" s="76" t="str">
        <f>IF(D4342="","",IFERROR(VLOOKUP(D4342,Cadastro!$C$9:$D$1009,2,FALSE),"NOT FOUND"))</f>
        <v/>
      </c>
      <c r="F4342" s="94"/>
      <c r="G4342" s="76"/>
      <c r="H4342" s="81" t="str">
        <f>IFERROR(F4342*VLOOKUP(D4342,Saldo!$P$8:$U$1009,6,FALSE),"")</f>
        <v/>
      </c>
      <c r="I4342" s="78" t="str">
        <f>IFERROR(IF(D4342="","",VLOOKUP(D4342,Saldo!$P$8:$Q$1009,2,FALSE)),"")</f>
        <v/>
      </c>
      <c r="J4342" s="76"/>
      <c r="K4342" s="74" t="str">
        <f t="shared" si="67"/>
        <v/>
      </c>
    </row>
    <row r="4343" spans="1:11" ht="18.95" customHeight="1" x14ac:dyDescent="0.25">
      <c r="A4343" s="52"/>
      <c r="C4343" s="185"/>
      <c r="D4343" s="76"/>
      <c r="E4343" s="76" t="str">
        <f>IF(D4343="","",IFERROR(VLOOKUP(D4343,Cadastro!$C$9:$D$1009,2,FALSE),"NOT FOUND"))</f>
        <v/>
      </c>
      <c r="F4343" s="94"/>
      <c r="G4343" s="76"/>
      <c r="H4343" s="81" t="str">
        <f>IFERROR(F4343*VLOOKUP(D4343,Saldo!$P$8:$U$1009,6,FALSE),"")</f>
        <v/>
      </c>
      <c r="I4343" s="78" t="str">
        <f>IFERROR(IF(D4343="","",VLOOKUP(D4343,Saldo!$P$8:$Q$1009,2,FALSE)),"")</f>
        <v/>
      </c>
      <c r="J4343" s="76"/>
      <c r="K4343" s="74" t="str">
        <f t="shared" si="67"/>
        <v/>
      </c>
    </row>
    <row r="4344" spans="1:11" ht="18.95" customHeight="1" x14ac:dyDescent="0.25">
      <c r="A4344" s="52"/>
      <c r="C4344" s="185"/>
      <c r="D4344" s="76"/>
      <c r="E4344" s="76" t="str">
        <f>IF(D4344="","",IFERROR(VLOOKUP(D4344,Cadastro!$C$9:$D$1009,2,FALSE),"NOT FOUND"))</f>
        <v/>
      </c>
      <c r="F4344" s="94"/>
      <c r="G4344" s="76"/>
      <c r="H4344" s="81" t="str">
        <f>IFERROR(F4344*VLOOKUP(D4344,Saldo!$P$8:$U$1009,6,FALSE),"")</f>
        <v/>
      </c>
      <c r="I4344" s="78" t="str">
        <f>IFERROR(IF(D4344="","",VLOOKUP(D4344,Saldo!$P$8:$Q$1009,2,FALSE)),"")</f>
        <v/>
      </c>
      <c r="J4344" s="76"/>
      <c r="K4344" s="74" t="str">
        <f t="shared" si="67"/>
        <v/>
      </c>
    </row>
    <row r="4345" spans="1:11" ht="18.95" customHeight="1" x14ac:dyDescent="0.25">
      <c r="A4345" s="52"/>
      <c r="C4345" s="185"/>
      <c r="D4345" s="76"/>
      <c r="E4345" s="76" t="str">
        <f>IF(D4345="","",IFERROR(VLOOKUP(D4345,Cadastro!$C$9:$D$1009,2,FALSE),"NOT FOUND"))</f>
        <v/>
      </c>
      <c r="F4345" s="94"/>
      <c r="G4345" s="76"/>
      <c r="H4345" s="81" t="str">
        <f>IFERROR(F4345*VLOOKUP(D4345,Saldo!$P$8:$U$1009,6,FALSE),"")</f>
        <v/>
      </c>
      <c r="I4345" s="78" t="str">
        <f>IFERROR(IF(D4345="","",VLOOKUP(D4345,Saldo!$P$8:$Q$1009,2,FALSE)),"")</f>
        <v/>
      </c>
      <c r="J4345" s="76"/>
      <c r="K4345" s="74" t="str">
        <f t="shared" si="67"/>
        <v/>
      </c>
    </row>
    <row r="4346" spans="1:11" ht="18.95" customHeight="1" x14ac:dyDescent="0.25">
      <c r="A4346" s="52"/>
      <c r="C4346" s="185"/>
      <c r="D4346" s="76"/>
      <c r="E4346" s="76" t="str">
        <f>IF(D4346="","",IFERROR(VLOOKUP(D4346,Cadastro!$C$9:$D$1009,2,FALSE),"NOT FOUND"))</f>
        <v/>
      </c>
      <c r="F4346" s="94"/>
      <c r="G4346" s="76"/>
      <c r="H4346" s="81" t="str">
        <f>IFERROR(F4346*VLOOKUP(D4346,Saldo!$P$8:$U$1009,6,FALSE),"")</f>
        <v/>
      </c>
      <c r="I4346" s="78" t="str">
        <f>IFERROR(IF(D4346="","",VLOOKUP(D4346,Saldo!$P$8:$Q$1009,2,FALSE)),"")</f>
        <v/>
      </c>
      <c r="J4346" s="76"/>
      <c r="K4346" s="74" t="str">
        <f t="shared" si="67"/>
        <v/>
      </c>
    </row>
    <row r="4347" spans="1:11" ht="18.95" customHeight="1" x14ac:dyDescent="0.25">
      <c r="A4347" s="52"/>
      <c r="C4347" s="185"/>
      <c r="D4347" s="76"/>
      <c r="E4347" s="76" t="str">
        <f>IF(D4347="","",IFERROR(VLOOKUP(D4347,Cadastro!$C$9:$D$1009,2,FALSE),"NOT FOUND"))</f>
        <v/>
      </c>
      <c r="F4347" s="94"/>
      <c r="G4347" s="76"/>
      <c r="H4347" s="81" t="str">
        <f>IFERROR(F4347*VLOOKUP(D4347,Saldo!$P$8:$U$1009,6,FALSE),"")</f>
        <v/>
      </c>
      <c r="I4347" s="78" t="str">
        <f>IFERROR(IF(D4347="","",VLOOKUP(D4347,Saldo!$P$8:$Q$1009,2,FALSE)),"")</f>
        <v/>
      </c>
      <c r="J4347" s="76"/>
      <c r="K4347" s="74" t="str">
        <f t="shared" si="67"/>
        <v/>
      </c>
    </row>
    <row r="4348" spans="1:11" ht="18.95" customHeight="1" x14ac:dyDescent="0.25">
      <c r="A4348" s="52"/>
      <c r="C4348" s="185"/>
      <c r="D4348" s="76"/>
      <c r="E4348" s="76" t="str">
        <f>IF(D4348="","",IFERROR(VLOOKUP(D4348,Cadastro!$C$9:$D$1009,2,FALSE),"NOT FOUND"))</f>
        <v/>
      </c>
      <c r="F4348" s="94"/>
      <c r="G4348" s="76"/>
      <c r="H4348" s="81" t="str">
        <f>IFERROR(F4348*VLOOKUP(D4348,Saldo!$P$8:$U$1009,6,FALSE),"")</f>
        <v/>
      </c>
      <c r="I4348" s="78" t="str">
        <f>IFERROR(IF(D4348="","",VLOOKUP(D4348,Saldo!$P$8:$Q$1009,2,FALSE)),"")</f>
        <v/>
      </c>
      <c r="J4348" s="76"/>
      <c r="K4348" s="74" t="str">
        <f t="shared" si="67"/>
        <v/>
      </c>
    </row>
    <row r="4349" spans="1:11" ht="18.95" customHeight="1" x14ac:dyDescent="0.25">
      <c r="A4349" s="52"/>
      <c r="C4349" s="185"/>
      <c r="D4349" s="76"/>
      <c r="E4349" s="76" t="str">
        <f>IF(D4349="","",IFERROR(VLOOKUP(D4349,Cadastro!$C$9:$D$1009,2,FALSE),"NOT FOUND"))</f>
        <v/>
      </c>
      <c r="F4349" s="94"/>
      <c r="G4349" s="76"/>
      <c r="H4349" s="81" t="str">
        <f>IFERROR(F4349*VLOOKUP(D4349,Saldo!$P$8:$U$1009,6,FALSE),"")</f>
        <v/>
      </c>
      <c r="I4349" s="78" t="str">
        <f>IFERROR(IF(D4349="","",VLOOKUP(D4349,Saldo!$P$8:$Q$1009,2,FALSE)),"")</f>
        <v/>
      </c>
      <c r="J4349" s="76"/>
      <c r="K4349" s="74" t="str">
        <f t="shared" si="67"/>
        <v/>
      </c>
    </row>
    <row r="4350" spans="1:11" ht="18.95" customHeight="1" x14ac:dyDescent="0.25">
      <c r="A4350" s="52"/>
      <c r="C4350" s="185"/>
      <c r="D4350" s="76"/>
      <c r="E4350" s="76" t="str">
        <f>IF(D4350="","",IFERROR(VLOOKUP(D4350,Cadastro!$C$9:$D$1009,2,FALSE),"NOT FOUND"))</f>
        <v/>
      </c>
      <c r="F4350" s="94"/>
      <c r="G4350" s="76"/>
      <c r="H4350" s="81" t="str">
        <f>IFERROR(F4350*VLOOKUP(D4350,Saldo!$P$8:$U$1009,6,FALSE),"")</f>
        <v/>
      </c>
      <c r="I4350" s="78" t="str">
        <f>IFERROR(IF(D4350="","",VLOOKUP(D4350,Saldo!$P$8:$Q$1009,2,FALSE)),"")</f>
        <v/>
      </c>
      <c r="J4350" s="76"/>
      <c r="K4350" s="74" t="str">
        <f t="shared" si="67"/>
        <v/>
      </c>
    </row>
    <row r="4351" spans="1:11" ht="18.95" customHeight="1" x14ac:dyDescent="0.25">
      <c r="A4351" s="52"/>
      <c r="C4351" s="185"/>
      <c r="D4351" s="76"/>
      <c r="E4351" s="76" t="str">
        <f>IF(D4351="","",IFERROR(VLOOKUP(D4351,Cadastro!$C$9:$D$1009,2,FALSE),"NOT FOUND"))</f>
        <v/>
      </c>
      <c r="F4351" s="94"/>
      <c r="G4351" s="76"/>
      <c r="H4351" s="81" t="str">
        <f>IFERROR(F4351*VLOOKUP(D4351,Saldo!$P$8:$U$1009,6,FALSE),"")</f>
        <v/>
      </c>
      <c r="I4351" s="78" t="str">
        <f>IFERROR(IF(D4351="","",VLOOKUP(D4351,Saldo!$P$8:$Q$1009,2,FALSE)),"")</f>
        <v/>
      </c>
      <c r="J4351" s="76"/>
      <c r="K4351" s="74" t="str">
        <f t="shared" si="67"/>
        <v/>
      </c>
    </row>
    <row r="4352" spans="1:11" ht="18.95" customHeight="1" x14ac:dyDescent="0.25">
      <c r="A4352" s="52"/>
      <c r="C4352" s="185"/>
      <c r="D4352" s="76"/>
      <c r="E4352" s="76" t="str">
        <f>IF(D4352="","",IFERROR(VLOOKUP(D4352,Cadastro!$C$9:$D$1009,2,FALSE),"NOT FOUND"))</f>
        <v/>
      </c>
      <c r="F4352" s="94"/>
      <c r="G4352" s="76"/>
      <c r="H4352" s="81" t="str">
        <f>IFERROR(F4352*VLOOKUP(D4352,Saldo!$P$8:$U$1009,6,FALSE),"")</f>
        <v/>
      </c>
      <c r="I4352" s="78" t="str">
        <f>IFERROR(IF(D4352="","",VLOOKUP(D4352,Saldo!$P$8:$Q$1009,2,FALSE)),"")</f>
        <v/>
      </c>
      <c r="J4352" s="76"/>
      <c r="K4352" s="74" t="str">
        <f t="shared" si="67"/>
        <v/>
      </c>
    </row>
    <row r="4353" spans="1:11" ht="18.95" customHeight="1" x14ac:dyDescent="0.25">
      <c r="A4353" s="52"/>
      <c r="C4353" s="185"/>
      <c r="D4353" s="76"/>
      <c r="E4353" s="76" t="str">
        <f>IF(D4353="","",IFERROR(VLOOKUP(D4353,Cadastro!$C$9:$D$1009,2,FALSE),"NOT FOUND"))</f>
        <v/>
      </c>
      <c r="F4353" s="94"/>
      <c r="G4353" s="76"/>
      <c r="H4353" s="81" t="str">
        <f>IFERROR(F4353*VLOOKUP(D4353,Saldo!$P$8:$U$1009,6,FALSE),"")</f>
        <v/>
      </c>
      <c r="I4353" s="78" t="str">
        <f>IFERROR(IF(D4353="","",VLOOKUP(D4353,Saldo!$P$8:$Q$1009,2,FALSE)),"")</f>
        <v/>
      </c>
      <c r="J4353" s="76"/>
      <c r="K4353" s="74" t="str">
        <f t="shared" si="67"/>
        <v/>
      </c>
    </row>
    <row r="4354" spans="1:11" ht="18.95" customHeight="1" x14ac:dyDescent="0.25">
      <c r="A4354" s="52"/>
      <c r="C4354" s="185"/>
      <c r="D4354" s="76"/>
      <c r="E4354" s="76" t="str">
        <f>IF(D4354="","",IFERROR(VLOOKUP(D4354,Cadastro!$C$9:$D$1009,2,FALSE),"NOT FOUND"))</f>
        <v/>
      </c>
      <c r="F4354" s="94"/>
      <c r="G4354" s="76"/>
      <c r="H4354" s="81" t="str">
        <f>IFERROR(F4354*VLOOKUP(D4354,Saldo!$P$8:$U$1009,6,FALSE),"")</f>
        <v/>
      </c>
      <c r="I4354" s="78" t="str">
        <f>IFERROR(IF(D4354="","",VLOOKUP(D4354,Saldo!$P$8:$Q$1009,2,FALSE)),"")</f>
        <v/>
      </c>
      <c r="J4354" s="76"/>
      <c r="K4354" s="74" t="str">
        <f t="shared" si="67"/>
        <v/>
      </c>
    </row>
    <row r="4355" spans="1:11" ht="18.95" customHeight="1" x14ac:dyDescent="0.25">
      <c r="A4355" s="52"/>
      <c r="C4355" s="185"/>
      <c r="D4355" s="76"/>
      <c r="E4355" s="76" t="str">
        <f>IF(D4355="","",IFERROR(VLOOKUP(D4355,Cadastro!$C$9:$D$1009,2,FALSE),"NOT FOUND"))</f>
        <v/>
      </c>
      <c r="F4355" s="94"/>
      <c r="G4355" s="76"/>
      <c r="H4355" s="81" t="str">
        <f>IFERROR(F4355*VLOOKUP(D4355,Saldo!$P$8:$U$1009,6,FALSE),"")</f>
        <v/>
      </c>
      <c r="I4355" s="78" t="str">
        <f>IFERROR(IF(D4355="","",VLOOKUP(D4355,Saldo!$P$8:$Q$1009,2,FALSE)),"")</f>
        <v/>
      </c>
      <c r="J4355" s="76"/>
      <c r="K4355" s="74" t="str">
        <f t="shared" si="67"/>
        <v/>
      </c>
    </row>
    <row r="4356" spans="1:11" ht="18.95" customHeight="1" x14ac:dyDescent="0.25">
      <c r="A4356" s="52"/>
      <c r="C4356" s="185"/>
      <c r="D4356" s="76"/>
      <c r="E4356" s="76" t="str">
        <f>IF(D4356="","",IFERROR(VLOOKUP(D4356,Cadastro!$C$9:$D$1009,2,FALSE),"NOT FOUND"))</f>
        <v/>
      </c>
      <c r="F4356" s="94"/>
      <c r="G4356" s="76"/>
      <c r="H4356" s="81" t="str">
        <f>IFERROR(F4356*VLOOKUP(D4356,Saldo!$P$8:$U$1009,6,FALSE),"")</f>
        <v/>
      </c>
      <c r="I4356" s="78" t="str">
        <f>IFERROR(IF(D4356="","",VLOOKUP(D4356,Saldo!$P$8:$Q$1009,2,FALSE)),"")</f>
        <v/>
      </c>
      <c r="J4356" s="76"/>
      <c r="K4356" s="74" t="str">
        <f t="shared" si="67"/>
        <v/>
      </c>
    </row>
    <row r="4357" spans="1:11" ht="18.95" customHeight="1" x14ac:dyDescent="0.25">
      <c r="A4357" s="52"/>
      <c r="C4357" s="185"/>
      <c r="D4357" s="76"/>
      <c r="E4357" s="76" t="str">
        <f>IF(D4357="","",IFERROR(VLOOKUP(D4357,Cadastro!$C$9:$D$1009,2,FALSE),"NOT FOUND"))</f>
        <v/>
      </c>
      <c r="F4357" s="94"/>
      <c r="G4357" s="76"/>
      <c r="H4357" s="81" t="str">
        <f>IFERROR(F4357*VLOOKUP(D4357,Saldo!$P$8:$U$1009,6,FALSE),"")</f>
        <v/>
      </c>
      <c r="I4357" s="78" t="str">
        <f>IFERROR(IF(D4357="","",VLOOKUP(D4357,Saldo!$P$8:$Q$1009,2,FALSE)),"")</f>
        <v/>
      </c>
      <c r="J4357" s="76"/>
      <c r="K4357" s="74" t="str">
        <f t="shared" si="67"/>
        <v/>
      </c>
    </row>
    <row r="4358" spans="1:11" ht="18.95" customHeight="1" x14ac:dyDescent="0.25">
      <c r="A4358" s="52"/>
      <c r="C4358" s="185"/>
      <c r="D4358" s="76"/>
      <c r="E4358" s="76" t="str">
        <f>IF(D4358="","",IFERROR(VLOOKUP(D4358,Cadastro!$C$9:$D$1009,2,FALSE),"NOT FOUND"))</f>
        <v/>
      </c>
      <c r="F4358" s="94"/>
      <c r="G4358" s="76"/>
      <c r="H4358" s="81" t="str">
        <f>IFERROR(F4358*VLOOKUP(D4358,Saldo!$P$8:$U$1009,6,FALSE),"")</f>
        <v/>
      </c>
      <c r="I4358" s="78" t="str">
        <f>IFERROR(IF(D4358="","",VLOOKUP(D4358,Saldo!$P$8:$Q$1009,2,FALSE)),"")</f>
        <v/>
      </c>
      <c r="J4358" s="76"/>
      <c r="K4358" s="74" t="str">
        <f t="shared" si="67"/>
        <v/>
      </c>
    </row>
    <row r="4359" spans="1:11" ht="18.95" customHeight="1" x14ac:dyDescent="0.25">
      <c r="A4359" s="52"/>
      <c r="C4359" s="185"/>
      <c r="D4359" s="76"/>
      <c r="E4359" s="76" t="str">
        <f>IF(D4359="","",IFERROR(VLOOKUP(D4359,Cadastro!$C$9:$D$1009,2,FALSE),"NOT FOUND"))</f>
        <v/>
      </c>
      <c r="F4359" s="94"/>
      <c r="G4359" s="76"/>
      <c r="H4359" s="81" t="str">
        <f>IFERROR(F4359*VLOOKUP(D4359,Saldo!$P$8:$U$1009,6,FALSE),"")</f>
        <v/>
      </c>
      <c r="I4359" s="78" t="str">
        <f>IFERROR(IF(D4359="","",VLOOKUP(D4359,Saldo!$P$8:$Q$1009,2,FALSE)),"")</f>
        <v/>
      </c>
      <c r="J4359" s="76"/>
      <c r="K4359" s="74" t="str">
        <f t="shared" si="67"/>
        <v/>
      </c>
    </row>
    <row r="4360" spans="1:11" ht="18.95" customHeight="1" x14ac:dyDescent="0.25">
      <c r="A4360" s="52"/>
      <c r="C4360" s="185"/>
      <c r="D4360" s="76"/>
      <c r="E4360" s="76" t="str">
        <f>IF(D4360="","",IFERROR(VLOOKUP(D4360,Cadastro!$C$9:$D$1009,2,FALSE),"NOT FOUND"))</f>
        <v/>
      </c>
      <c r="F4360" s="94"/>
      <c r="G4360" s="76"/>
      <c r="H4360" s="81" t="str">
        <f>IFERROR(F4360*VLOOKUP(D4360,Saldo!$P$8:$U$1009,6,FALSE),"")</f>
        <v/>
      </c>
      <c r="I4360" s="78" t="str">
        <f>IFERROR(IF(D4360="","",VLOOKUP(D4360,Saldo!$P$8:$Q$1009,2,FALSE)),"")</f>
        <v/>
      </c>
      <c r="J4360" s="76"/>
      <c r="K4360" s="74" t="str">
        <f t="shared" si="67"/>
        <v/>
      </c>
    </row>
    <row r="4361" spans="1:11" ht="18.95" customHeight="1" x14ac:dyDescent="0.25">
      <c r="A4361" s="52"/>
      <c r="C4361" s="185"/>
      <c r="D4361" s="76"/>
      <c r="E4361" s="76" t="str">
        <f>IF(D4361="","",IFERROR(VLOOKUP(D4361,Cadastro!$C$9:$D$1009,2,FALSE),"NOT FOUND"))</f>
        <v/>
      </c>
      <c r="F4361" s="94"/>
      <c r="G4361" s="76"/>
      <c r="H4361" s="81" t="str">
        <f>IFERROR(F4361*VLOOKUP(D4361,Saldo!$P$8:$U$1009,6,FALSE),"")</f>
        <v/>
      </c>
      <c r="I4361" s="78" t="str">
        <f>IFERROR(IF(D4361="","",VLOOKUP(D4361,Saldo!$P$8:$Q$1009,2,FALSE)),"")</f>
        <v/>
      </c>
      <c r="J4361" s="76"/>
      <c r="K4361" s="74" t="str">
        <f t="shared" si="67"/>
        <v/>
      </c>
    </row>
    <row r="4362" spans="1:11" ht="18.95" customHeight="1" x14ac:dyDescent="0.25">
      <c r="A4362" s="52"/>
      <c r="C4362" s="185"/>
      <c r="D4362" s="76"/>
      <c r="E4362" s="76" t="str">
        <f>IF(D4362="","",IFERROR(VLOOKUP(D4362,Cadastro!$C$9:$D$1009,2,FALSE),"NOT FOUND"))</f>
        <v/>
      </c>
      <c r="F4362" s="94"/>
      <c r="G4362" s="76"/>
      <c r="H4362" s="81" t="str">
        <f>IFERROR(F4362*VLOOKUP(D4362,Saldo!$P$8:$U$1009,6,FALSE),"")</f>
        <v/>
      </c>
      <c r="I4362" s="78" t="str">
        <f>IFERROR(IF(D4362="","",VLOOKUP(D4362,Saldo!$P$8:$Q$1009,2,FALSE)),"")</f>
        <v/>
      </c>
      <c r="J4362" s="76"/>
      <c r="K4362" s="74" t="str">
        <f t="shared" ref="K4362:K4425" si="68">IF(C4362="","",MONTH(C4362))</f>
        <v/>
      </c>
    </row>
    <row r="4363" spans="1:11" ht="18.95" customHeight="1" x14ac:dyDescent="0.25">
      <c r="A4363" s="52"/>
      <c r="C4363" s="185"/>
      <c r="D4363" s="76"/>
      <c r="E4363" s="76" t="str">
        <f>IF(D4363="","",IFERROR(VLOOKUP(D4363,Cadastro!$C$9:$D$1009,2,FALSE),"NOT FOUND"))</f>
        <v/>
      </c>
      <c r="F4363" s="94"/>
      <c r="G4363" s="76"/>
      <c r="H4363" s="81" t="str">
        <f>IFERROR(F4363*VLOOKUP(D4363,Saldo!$P$8:$U$1009,6,FALSE),"")</f>
        <v/>
      </c>
      <c r="I4363" s="78" t="str">
        <f>IFERROR(IF(D4363="","",VLOOKUP(D4363,Saldo!$P$8:$Q$1009,2,FALSE)),"")</f>
        <v/>
      </c>
      <c r="J4363" s="76"/>
      <c r="K4363" s="74" t="str">
        <f t="shared" si="68"/>
        <v/>
      </c>
    </row>
    <row r="4364" spans="1:11" ht="18.95" customHeight="1" x14ac:dyDescent="0.25">
      <c r="A4364" s="52"/>
      <c r="C4364" s="185"/>
      <c r="D4364" s="76"/>
      <c r="E4364" s="76" t="str">
        <f>IF(D4364="","",IFERROR(VLOOKUP(D4364,Cadastro!$C$9:$D$1009,2,FALSE),"NOT FOUND"))</f>
        <v/>
      </c>
      <c r="F4364" s="94"/>
      <c r="G4364" s="76"/>
      <c r="H4364" s="81" t="str">
        <f>IFERROR(F4364*VLOOKUP(D4364,Saldo!$P$8:$U$1009,6,FALSE),"")</f>
        <v/>
      </c>
      <c r="I4364" s="78" t="str">
        <f>IFERROR(IF(D4364="","",VLOOKUP(D4364,Saldo!$P$8:$Q$1009,2,FALSE)),"")</f>
        <v/>
      </c>
      <c r="J4364" s="76"/>
      <c r="K4364" s="74" t="str">
        <f t="shared" si="68"/>
        <v/>
      </c>
    </row>
    <row r="4365" spans="1:11" ht="18.95" customHeight="1" x14ac:dyDescent="0.25">
      <c r="A4365" s="52"/>
      <c r="C4365" s="185"/>
      <c r="D4365" s="76"/>
      <c r="E4365" s="76" t="str">
        <f>IF(D4365="","",IFERROR(VLOOKUP(D4365,Cadastro!$C$9:$D$1009,2,FALSE),"NOT FOUND"))</f>
        <v/>
      </c>
      <c r="F4365" s="94"/>
      <c r="G4365" s="76"/>
      <c r="H4365" s="81" t="str">
        <f>IFERROR(F4365*VLOOKUP(D4365,Saldo!$P$8:$U$1009,6,FALSE),"")</f>
        <v/>
      </c>
      <c r="I4365" s="78" t="str">
        <f>IFERROR(IF(D4365="","",VLOOKUP(D4365,Saldo!$P$8:$Q$1009,2,FALSE)),"")</f>
        <v/>
      </c>
      <c r="J4365" s="76"/>
      <c r="K4365" s="74" t="str">
        <f t="shared" si="68"/>
        <v/>
      </c>
    </row>
    <row r="4366" spans="1:11" ht="18.95" customHeight="1" x14ac:dyDescent="0.25">
      <c r="A4366" s="52"/>
      <c r="C4366" s="185"/>
      <c r="D4366" s="76"/>
      <c r="E4366" s="76" t="str">
        <f>IF(D4366="","",IFERROR(VLOOKUP(D4366,Cadastro!$C$9:$D$1009,2,FALSE),"NOT FOUND"))</f>
        <v/>
      </c>
      <c r="F4366" s="94"/>
      <c r="G4366" s="76"/>
      <c r="H4366" s="81" t="str">
        <f>IFERROR(F4366*VLOOKUP(D4366,Saldo!$P$8:$U$1009,6,FALSE),"")</f>
        <v/>
      </c>
      <c r="I4366" s="78" t="str">
        <f>IFERROR(IF(D4366="","",VLOOKUP(D4366,Saldo!$P$8:$Q$1009,2,FALSE)),"")</f>
        <v/>
      </c>
      <c r="J4366" s="76"/>
      <c r="K4366" s="74" t="str">
        <f t="shared" si="68"/>
        <v/>
      </c>
    </row>
    <row r="4367" spans="1:11" ht="18.95" customHeight="1" x14ac:dyDescent="0.25">
      <c r="A4367" s="52"/>
      <c r="C4367" s="185"/>
      <c r="D4367" s="76"/>
      <c r="E4367" s="76" t="str">
        <f>IF(D4367="","",IFERROR(VLOOKUP(D4367,Cadastro!$C$9:$D$1009,2,FALSE),"NOT FOUND"))</f>
        <v/>
      </c>
      <c r="F4367" s="94"/>
      <c r="G4367" s="76"/>
      <c r="H4367" s="81" t="str">
        <f>IFERROR(F4367*VLOOKUP(D4367,Saldo!$P$8:$U$1009,6,FALSE),"")</f>
        <v/>
      </c>
      <c r="I4367" s="78" t="str">
        <f>IFERROR(IF(D4367="","",VLOOKUP(D4367,Saldo!$P$8:$Q$1009,2,FALSE)),"")</f>
        <v/>
      </c>
      <c r="J4367" s="76"/>
      <c r="K4367" s="74" t="str">
        <f t="shared" si="68"/>
        <v/>
      </c>
    </row>
    <row r="4368" spans="1:11" ht="18.95" customHeight="1" x14ac:dyDescent="0.25">
      <c r="A4368" s="52"/>
      <c r="C4368" s="185"/>
      <c r="D4368" s="76"/>
      <c r="E4368" s="76" t="str">
        <f>IF(D4368="","",IFERROR(VLOOKUP(D4368,Cadastro!$C$9:$D$1009,2,FALSE),"NOT FOUND"))</f>
        <v/>
      </c>
      <c r="F4368" s="94"/>
      <c r="G4368" s="76"/>
      <c r="H4368" s="81" t="str">
        <f>IFERROR(F4368*VLOOKUP(D4368,Saldo!$P$8:$U$1009,6,FALSE),"")</f>
        <v/>
      </c>
      <c r="I4368" s="78" t="str">
        <f>IFERROR(IF(D4368="","",VLOOKUP(D4368,Saldo!$P$8:$Q$1009,2,FALSE)),"")</f>
        <v/>
      </c>
      <c r="J4368" s="76"/>
      <c r="K4368" s="74" t="str">
        <f t="shared" si="68"/>
        <v/>
      </c>
    </row>
    <row r="4369" spans="1:11" ht="18.95" customHeight="1" x14ac:dyDescent="0.25">
      <c r="A4369" s="52"/>
      <c r="C4369" s="185"/>
      <c r="D4369" s="76"/>
      <c r="E4369" s="76" t="str">
        <f>IF(D4369="","",IFERROR(VLOOKUP(D4369,Cadastro!$C$9:$D$1009,2,FALSE),"NOT FOUND"))</f>
        <v/>
      </c>
      <c r="F4369" s="94"/>
      <c r="G4369" s="76"/>
      <c r="H4369" s="81" t="str">
        <f>IFERROR(F4369*VLOOKUP(D4369,Saldo!$P$8:$U$1009,6,FALSE),"")</f>
        <v/>
      </c>
      <c r="I4369" s="78" t="str">
        <f>IFERROR(IF(D4369="","",VLOOKUP(D4369,Saldo!$P$8:$Q$1009,2,FALSE)),"")</f>
        <v/>
      </c>
      <c r="J4369" s="76"/>
      <c r="K4369" s="74" t="str">
        <f t="shared" si="68"/>
        <v/>
      </c>
    </row>
    <row r="4370" spans="1:11" ht="18.95" customHeight="1" x14ac:dyDescent="0.25">
      <c r="A4370" s="52"/>
      <c r="C4370" s="185"/>
      <c r="D4370" s="76"/>
      <c r="E4370" s="76" t="str">
        <f>IF(D4370="","",IFERROR(VLOOKUP(D4370,Cadastro!$C$9:$D$1009,2,FALSE),"NOT FOUND"))</f>
        <v/>
      </c>
      <c r="F4370" s="94"/>
      <c r="G4370" s="76"/>
      <c r="H4370" s="81" t="str">
        <f>IFERROR(F4370*VLOOKUP(D4370,Saldo!$P$8:$U$1009,6,FALSE),"")</f>
        <v/>
      </c>
      <c r="I4370" s="78" t="str">
        <f>IFERROR(IF(D4370="","",VLOOKUP(D4370,Saldo!$P$8:$Q$1009,2,FALSE)),"")</f>
        <v/>
      </c>
      <c r="J4370" s="76"/>
      <c r="K4370" s="74" t="str">
        <f t="shared" si="68"/>
        <v/>
      </c>
    </row>
    <row r="4371" spans="1:11" ht="18.95" customHeight="1" x14ac:dyDescent="0.25">
      <c r="A4371" s="52"/>
      <c r="C4371" s="185"/>
      <c r="D4371" s="76"/>
      <c r="E4371" s="76" t="str">
        <f>IF(D4371="","",IFERROR(VLOOKUP(D4371,Cadastro!$C$9:$D$1009,2,FALSE),"NOT FOUND"))</f>
        <v/>
      </c>
      <c r="F4371" s="94"/>
      <c r="G4371" s="76"/>
      <c r="H4371" s="81" t="str">
        <f>IFERROR(F4371*VLOOKUP(D4371,Saldo!$P$8:$U$1009,6,FALSE),"")</f>
        <v/>
      </c>
      <c r="I4371" s="78" t="str">
        <f>IFERROR(IF(D4371="","",VLOOKUP(D4371,Saldo!$P$8:$Q$1009,2,FALSE)),"")</f>
        <v/>
      </c>
      <c r="J4371" s="76"/>
      <c r="K4371" s="74" t="str">
        <f t="shared" si="68"/>
        <v/>
      </c>
    </row>
    <row r="4372" spans="1:11" ht="18.95" customHeight="1" x14ac:dyDescent="0.25">
      <c r="A4372" s="52"/>
      <c r="C4372" s="185"/>
      <c r="D4372" s="76"/>
      <c r="E4372" s="76" t="str">
        <f>IF(D4372="","",IFERROR(VLOOKUP(D4372,Cadastro!$C$9:$D$1009,2,FALSE),"NOT FOUND"))</f>
        <v/>
      </c>
      <c r="F4372" s="94"/>
      <c r="G4372" s="76"/>
      <c r="H4372" s="81" t="str">
        <f>IFERROR(F4372*VLOOKUP(D4372,Saldo!$P$8:$U$1009,6,FALSE),"")</f>
        <v/>
      </c>
      <c r="I4372" s="78" t="str">
        <f>IFERROR(IF(D4372="","",VLOOKUP(D4372,Saldo!$P$8:$Q$1009,2,FALSE)),"")</f>
        <v/>
      </c>
      <c r="J4372" s="76"/>
      <c r="K4372" s="74" t="str">
        <f t="shared" si="68"/>
        <v/>
      </c>
    </row>
    <row r="4373" spans="1:11" ht="18.95" customHeight="1" x14ac:dyDescent="0.25">
      <c r="A4373" s="52"/>
      <c r="C4373" s="185"/>
      <c r="D4373" s="76"/>
      <c r="E4373" s="76" t="str">
        <f>IF(D4373="","",IFERROR(VLOOKUP(D4373,Cadastro!$C$9:$D$1009,2,FALSE),"NOT FOUND"))</f>
        <v/>
      </c>
      <c r="F4373" s="94"/>
      <c r="G4373" s="76"/>
      <c r="H4373" s="81" t="str">
        <f>IFERROR(F4373*VLOOKUP(D4373,Saldo!$P$8:$U$1009,6,FALSE),"")</f>
        <v/>
      </c>
      <c r="I4373" s="78" t="str">
        <f>IFERROR(IF(D4373="","",VLOOKUP(D4373,Saldo!$P$8:$Q$1009,2,FALSE)),"")</f>
        <v/>
      </c>
      <c r="J4373" s="76"/>
      <c r="K4373" s="74" t="str">
        <f t="shared" si="68"/>
        <v/>
      </c>
    </row>
    <row r="4374" spans="1:11" ht="18.95" customHeight="1" x14ac:dyDescent="0.25">
      <c r="A4374" s="52"/>
      <c r="C4374" s="185"/>
      <c r="D4374" s="76"/>
      <c r="E4374" s="76" t="str">
        <f>IF(D4374="","",IFERROR(VLOOKUP(D4374,Cadastro!$C$9:$D$1009,2,FALSE),"NOT FOUND"))</f>
        <v/>
      </c>
      <c r="F4374" s="94"/>
      <c r="G4374" s="76"/>
      <c r="H4374" s="81" t="str">
        <f>IFERROR(F4374*VLOOKUP(D4374,Saldo!$P$8:$U$1009,6,FALSE),"")</f>
        <v/>
      </c>
      <c r="I4374" s="78" t="str">
        <f>IFERROR(IF(D4374="","",VLOOKUP(D4374,Saldo!$P$8:$Q$1009,2,FALSE)),"")</f>
        <v/>
      </c>
      <c r="J4374" s="76"/>
      <c r="K4374" s="74" t="str">
        <f t="shared" si="68"/>
        <v/>
      </c>
    </row>
    <row r="4375" spans="1:11" ht="18.95" customHeight="1" x14ac:dyDescent="0.25">
      <c r="A4375" s="52"/>
      <c r="C4375" s="185"/>
      <c r="D4375" s="76"/>
      <c r="E4375" s="76" t="str">
        <f>IF(D4375="","",IFERROR(VLOOKUP(D4375,Cadastro!$C$9:$D$1009,2,FALSE),"NOT FOUND"))</f>
        <v/>
      </c>
      <c r="F4375" s="94"/>
      <c r="G4375" s="76"/>
      <c r="H4375" s="81" t="str">
        <f>IFERROR(F4375*VLOOKUP(D4375,Saldo!$P$8:$U$1009,6,FALSE),"")</f>
        <v/>
      </c>
      <c r="I4375" s="78" t="str">
        <f>IFERROR(IF(D4375="","",VLOOKUP(D4375,Saldo!$P$8:$Q$1009,2,FALSE)),"")</f>
        <v/>
      </c>
      <c r="J4375" s="76"/>
      <c r="K4375" s="74" t="str">
        <f t="shared" si="68"/>
        <v/>
      </c>
    </row>
    <row r="4376" spans="1:11" ht="18.95" customHeight="1" x14ac:dyDescent="0.25">
      <c r="A4376" s="52"/>
      <c r="C4376" s="185"/>
      <c r="D4376" s="76"/>
      <c r="E4376" s="76" t="str">
        <f>IF(D4376="","",IFERROR(VLOOKUP(D4376,Cadastro!$C$9:$D$1009,2,FALSE),"NOT FOUND"))</f>
        <v/>
      </c>
      <c r="F4376" s="94"/>
      <c r="G4376" s="76"/>
      <c r="H4376" s="81" t="str">
        <f>IFERROR(F4376*VLOOKUP(D4376,Saldo!$P$8:$U$1009,6,FALSE),"")</f>
        <v/>
      </c>
      <c r="I4376" s="78" t="str">
        <f>IFERROR(IF(D4376="","",VLOOKUP(D4376,Saldo!$P$8:$Q$1009,2,FALSE)),"")</f>
        <v/>
      </c>
      <c r="J4376" s="76"/>
      <c r="K4376" s="74" t="str">
        <f t="shared" si="68"/>
        <v/>
      </c>
    </row>
    <row r="4377" spans="1:11" ht="18.95" customHeight="1" x14ac:dyDescent="0.25">
      <c r="A4377" s="52"/>
      <c r="C4377" s="185"/>
      <c r="D4377" s="76"/>
      <c r="E4377" s="76" t="str">
        <f>IF(D4377="","",IFERROR(VLOOKUP(D4377,Cadastro!$C$9:$D$1009,2,FALSE),"NOT FOUND"))</f>
        <v/>
      </c>
      <c r="F4377" s="94"/>
      <c r="G4377" s="76"/>
      <c r="H4377" s="81" t="str">
        <f>IFERROR(F4377*VLOOKUP(D4377,Saldo!$P$8:$U$1009,6,FALSE),"")</f>
        <v/>
      </c>
      <c r="I4377" s="78" t="str">
        <f>IFERROR(IF(D4377="","",VLOOKUP(D4377,Saldo!$P$8:$Q$1009,2,FALSE)),"")</f>
        <v/>
      </c>
      <c r="J4377" s="76"/>
      <c r="K4377" s="74" t="str">
        <f t="shared" si="68"/>
        <v/>
      </c>
    </row>
    <row r="4378" spans="1:11" ht="18.95" customHeight="1" x14ac:dyDescent="0.25">
      <c r="A4378" s="52"/>
      <c r="C4378" s="185"/>
      <c r="D4378" s="76"/>
      <c r="E4378" s="76" t="str">
        <f>IF(D4378="","",IFERROR(VLOOKUP(D4378,Cadastro!$C$9:$D$1009,2,FALSE),"NOT FOUND"))</f>
        <v/>
      </c>
      <c r="F4378" s="94"/>
      <c r="G4378" s="76"/>
      <c r="H4378" s="81" t="str">
        <f>IFERROR(F4378*VLOOKUP(D4378,Saldo!$P$8:$U$1009,6,FALSE),"")</f>
        <v/>
      </c>
      <c r="I4378" s="78" t="str">
        <f>IFERROR(IF(D4378="","",VLOOKUP(D4378,Saldo!$P$8:$Q$1009,2,FALSE)),"")</f>
        <v/>
      </c>
      <c r="J4378" s="76"/>
      <c r="K4378" s="74" t="str">
        <f t="shared" si="68"/>
        <v/>
      </c>
    </row>
    <row r="4379" spans="1:11" ht="18.95" customHeight="1" x14ac:dyDescent="0.25">
      <c r="A4379" s="52"/>
      <c r="C4379" s="185"/>
      <c r="D4379" s="76"/>
      <c r="E4379" s="76" t="str">
        <f>IF(D4379="","",IFERROR(VLOOKUP(D4379,Cadastro!$C$9:$D$1009,2,FALSE),"NOT FOUND"))</f>
        <v/>
      </c>
      <c r="F4379" s="94"/>
      <c r="G4379" s="76"/>
      <c r="H4379" s="81" t="str">
        <f>IFERROR(F4379*VLOOKUP(D4379,Saldo!$P$8:$U$1009,6,FALSE),"")</f>
        <v/>
      </c>
      <c r="I4379" s="78" t="str">
        <f>IFERROR(IF(D4379="","",VLOOKUP(D4379,Saldo!$P$8:$Q$1009,2,FALSE)),"")</f>
        <v/>
      </c>
      <c r="J4379" s="76"/>
      <c r="K4379" s="74" t="str">
        <f t="shared" si="68"/>
        <v/>
      </c>
    </row>
    <row r="4380" spans="1:11" ht="18.95" customHeight="1" x14ac:dyDescent="0.25">
      <c r="A4380" s="52"/>
      <c r="C4380" s="185"/>
      <c r="D4380" s="76"/>
      <c r="E4380" s="76" t="str">
        <f>IF(D4380="","",IFERROR(VLOOKUP(D4380,Cadastro!$C$9:$D$1009,2,FALSE),"NOT FOUND"))</f>
        <v/>
      </c>
      <c r="F4380" s="94"/>
      <c r="G4380" s="76"/>
      <c r="H4380" s="81" t="str">
        <f>IFERROR(F4380*VLOOKUP(D4380,Saldo!$P$8:$U$1009,6,FALSE),"")</f>
        <v/>
      </c>
      <c r="I4380" s="78" t="str">
        <f>IFERROR(IF(D4380="","",VLOOKUP(D4380,Saldo!$P$8:$Q$1009,2,FALSE)),"")</f>
        <v/>
      </c>
      <c r="J4380" s="76"/>
      <c r="K4380" s="74" t="str">
        <f t="shared" si="68"/>
        <v/>
      </c>
    </row>
    <row r="4381" spans="1:11" ht="18.95" customHeight="1" x14ac:dyDescent="0.25">
      <c r="A4381" s="52"/>
      <c r="C4381" s="185"/>
      <c r="D4381" s="76"/>
      <c r="E4381" s="76" t="str">
        <f>IF(D4381="","",IFERROR(VLOOKUP(D4381,Cadastro!$C$9:$D$1009,2,FALSE),"NOT FOUND"))</f>
        <v/>
      </c>
      <c r="F4381" s="94"/>
      <c r="G4381" s="76"/>
      <c r="H4381" s="81" t="str">
        <f>IFERROR(F4381*VLOOKUP(D4381,Saldo!$P$8:$U$1009,6,FALSE),"")</f>
        <v/>
      </c>
      <c r="I4381" s="78" t="str">
        <f>IFERROR(IF(D4381="","",VLOOKUP(D4381,Saldo!$P$8:$Q$1009,2,FALSE)),"")</f>
        <v/>
      </c>
      <c r="J4381" s="76"/>
      <c r="K4381" s="74" t="str">
        <f t="shared" si="68"/>
        <v/>
      </c>
    </row>
    <row r="4382" spans="1:11" ht="18.95" customHeight="1" x14ac:dyDescent="0.25">
      <c r="A4382" s="52"/>
      <c r="C4382" s="185"/>
      <c r="D4382" s="76"/>
      <c r="E4382" s="76" t="str">
        <f>IF(D4382="","",IFERROR(VLOOKUP(D4382,Cadastro!$C$9:$D$1009,2,FALSE),"NOT FOUND"))</f>
        <v/>
      </c>
      <c r="F4382" s="94"/>
      <c r="G4382" s="76"/>
      <c r="H4382" s="81" t="str">
        <f>IFERROR(F4382*VLOOKUP(D4382,Saldo!$P$8:$U$1009,6,FALSE),"")</f>
        <v/>
      </c>
      <c r="I4382" s="78" t="str">
        <f>IFERROR(IF(D4382="","",VLOOKUP(D4382,Saldo!$P$8:$Q$1009,2,FALSE)),"")</f>
        <v/>
      </c>
      <c r="J4382" s="76"/>
      <c r="K4382" s="74" t="str">
        <f t="shared" si="68"/>
        <v/>
      </c>
    </row>
    <row r="4383" spans="1:11" ht="18.95" customHeight="1" x14ac:dyDescent="0.25">
      <c r="A4383" s="52"/>
      <c r="C4383" s="185"/>
      <c r="D4383" s="76"/>
      <c r="E4383" s="76" t="str">
        <f>IF(D4383="","",IFERROR(VLOOKUP(D4383,Cadastro!$C$9:$D$1009,2,FALSE),"NOT FOUND"))</f>
        <v/>
      </c>
      <c r="F4383" s="94"/>
      <c r="G4383" s="76"/>
      <c r="H4383" s="81" t="str">
        <f>IFERROR(F4383*VLOOKUP(D4383,Saldo!$P$8:$U$1009,6,FALSE),"")</f>
        <v/>
      </c>
      <c r="I4383" s="78" t="str">
        <f>IFERROR(IF(D4383="","",VLOOKUP(D4383,Saldo!$P$8:$Q$1009,2,FALSE)),"")</f>
        <v/>
      </c>
      <c r="J4383" s="76"/>
      <c r="K4383" s="74" t="str">
        <f t="shared" si="68"/>
        <v/>
      </c>
    </row>
    <row r="4384" spans="1:11" ht="18.95" customHeight="1" x14ac:dyDescent="0.25">
      <c r="A4384" s="52"/>
      <c r="C4384" s="185"/>
      <c r="D4384" s="76"/>
      <c r="E4384" s="76" t="str">
        <f>IF(D4384="","",IFERROR(VLOOKUP(D4384,Cadastro!$C$9:$D$1009,2,FALSE),"NOT FOUND"))</f>
        <v/>
      </c>
      <c r="F4384" s="94"/>
      <c r="G4384" s="76"/>
      <c r="H4384" s="81" t="str">
        <f>IFERROR(F4384*VLOOKUP(D4384,Saldo!$P$8:$U$1009,6,FALSE),"")</f>
        <v/>
      </c>
      <c r="I4384" s="78" t="str">
        <f>IFERROR(IF(D4384="","",VLOOKUP(D4384,Saldo!$P$8:$Q$1009,2,FALSE)),"")</f>
        <v/>
      </c>
      <c r="J4384" s="76"/>
      <c r="K4384" s="74" t="str">
        <f t="shared" si="68"/>
        <v/>
      </c>
    </row>
    <row r="4385" spans="1:11" ht="18.95" customHeight="1" x14ac:dyDescent="0.25">
      <c r="A4385" s="52"/>
      <c r="C4385" s="185"/>
      <c r="D4385" s="76"/>
      <c r="E4385" s="76" t="str">
        <f>IF(D4385="","",IFERROR(VLOOKUP(D4385,Cadastro!$C$9:$D$1009,2,FALSE),"NOT FOUND"))</f>
        <v/>
      </c>
      <c r="F4385" s="94"/>
      <c r="G4385" s="76"/>
      <c r="H4385" s="81" t="str">
        <f>IFERROR(F4385*VLOOKUP(D4385,Saldo!$P$8:$U$1009,6,FALSE),"")</f>
        <v/>
      </c>
      <c r="I4385" s="78" t="str">
        <f>IFERROR(IF(D4385="","",VLOOKUP(D4385,Saldo!$P$8:$Q$1009,2,FALSE)),"")</f>
        <v/>
      </c>
      <c r="J4385" s="76"/>
      <c r="K4385" s="74" t="str">
        <f t="shared" si="68"/>
        <v/>
      </c>
    </row>
    <row r="4386" spans="1:11" ht="18.95" customHeight="1" x14ac:dyDescent="0.25">
      <c r="A4386" s="52"/>
      <c r="C4386" s="185"/>
      <c r="D4386" s="76"/>
      <c r="E4386" s="76" t="str">
        <f>IF(D4386="","",IFERROR(VLOOKUP(D4386,Cadastro!$C$9:$D$1009,2,FALSE),"NOT FOUND"))</f>
        <v/>
      </c>
      <c r="F4386" s="94"/>
      <c r="G4386" s="76"/>
      <c r="H4386" s="81" t="str">
        <f>IFERROR(F4386*VLOOKUP(D4386,Saldo!$P$8:$U$1009,6,FALSE),"")</f>
        <v/>
      </c>
      <c r="I4386" s="78" t="str">
        <f>IFERROR(IF(D4386="","",VLOOKUP(D4386,Saldo!$P$8:$Q$1009,2,FALSE)),"")</f>
        <v/>
      </c>
      <c r="J4386" s="76"/>
      <c r="K4386" s="74" t="str">
        <f t="shared" si="68"/>
        <v/>
      </c>
    </row>
    <row r="4387" spans="1:11" ht="18.95" customHeight="1" x14ac:dyDescent="0.25">
      <c r="A4387" s="52"/>
      <c r="C4387" s="185"/>
      <c r="D4387" s="76"/>
      <c r="E4387" s="76" t="str">
        <f>IF(D4387="","",IFERROR(VLOOKUP(D4387,Cadastro!$C$9:$D$1009,2,FALSE),"NOT FOUND"))</f>
        <v/>
      </c>
      <c r="F4387" s="94"/>
      <c r="G4387" s="76"/>
      <c r="H4387" s="81" t="str">
        <f>IFERROR(F4387*VLOOKUP(D4387,Saldo!$P$8:$U$1009,6,FALSE),"")</f>
        <v/>
      </c>
      <c r="I4387" s="78" t="str">
        <f>IFERROR(IF(D4387="","",VLOOKUP(D4387,Saldo!$P$8:$Q$1009,2,FALSE)),"")</f>
        <v/>
      </c>
      <c r="J4387" s="76"/>
      <c r="K4387" s="74" t="str">
        <f t="shared" si="68"/>
        <v/>
      </c>
    </row>
    <row r="4388" spans="1:11" ht="18.95" customHeight="1" x14ac:dyDescent="0.25">
      <c r="A4388" s="52"/>
      <c r="C4388" s="185"/>
      <c r="D4388" s="76"/>
      <c r="E4388" s="76" t="str">
        <f>IF(D4388="","",IFERROR(VLOOKUP(D4388,Cadastro!$C$9:$D$1009,2,FALSE),"NOT FOUND"))</f>
        <v/>
      </c>
      <c r="F4388" s="94"/>
      <c r="G4388" s="76"/>
      <c r="H4388" s="81" t="str">
        <f>IFERROR(F4388*VLOOKUP(D4388,Saldo!$P$8:$U$1009,6,FALSE),"")</f>
        <v/>
      </c>
      <c r="I4388" s="78" t="str">
        <f>IFERROR(IF(D4388="","",VLOOKUP(D4388,Saldo!$P$8:$Q$1009,2,FALSE)),"")</f>
        <v/>
      </c>
      <c r="J4388" s="76"/>
      <c r="K4388" s="74" t="str">
        <f t="shared" si="68"/>
        <v/>
      </c>
    </row>
    <row r="4389" spans="1:11" ht="18.95" customHeight="1" x14ac:dyDescent="0.25">
      <c r="A4389" s="52"/>
      <c r="C4389" s="185"/>
      <c r="D4389" s="76"/>
      <c r="E4389" s="76" t="str">
        <f>IF(D4389="","",IFERROR(VLOOKUP(D4389,Cadastro!$C$9:$D$1009,2,FALSE),"NOT FOUND"))</f>
        <v/>
      </c>
      <c r="F4389" s="94"/>
      <c r="G4389" s="76"/>
      <c r="H4389" s="81" t="str">
        <f>IFERROR(F4389*VLOOKUP(D4389,Saldo!$P$8:$U$1009,6,FALSE),"")</f>
        <v/>
      </c>
      <c r="I4389" s="78" t="str">
        <f>IFERROR(IF(D4389="","",VLOOKUP(D4389,Saldo!$P$8:$Q$1009,2,FALSE)),"")</f>
        <v/>
      </c>
      <c r="J4389" s="76"/>
      <c r="K4389" s="74" t="str">
        <f t="shared" si="68"/>
        <v/>
      </c>
    </row>
    <row r="4390" spans="1:11" ht="18.95" customHeight="1" x14ac:dyDescent="0.25">
      <c r="A4390" s="52"/>
      <c r="C4390" s="185"/>
      <c r="D4390" s="76"/>
      <c r="E4390" s="76" t="str">
        <f>IF(D4390="","",IFERROR(VLOOKUP(D4390,Cadastro!$C$9:$D$1009,2,FALSE),"NOT FOUND"))</f>
        <v/>
      </c>
      <c r="F4390" s="94"/>
      <c r="G4390" s="76"/>
      <c r="H4390" s="81" t="str">
        <f>IFERROR(F4390*VLOOKUP(D4390,Saldo!$P$8:$U$1009,6,FALSE),"")</f>
        <v/>
      </c>
      <c r="I4390" s="78" t="str">
        <f>IFERROR(IF(D4390="","",VLOOKUP(D4390,Saldo!$P$8:$Q$1009,2,FALSE)),"")</f>
        <v/>
      </c>
      <c r="J4390" s="76"/>
      <c r="K4390" s="74" t="str">
        <f t="shared" si="68"/>
        <v/>
      </c>
    </row>
    <row r="4391" spans="1:11" ht="18.95" customHeight="1" x14ac:dyDescent="0.25">
      <c r="A4391" s="52"/>
      <c r="C4391" s="185"/>
      <c r="D4391" s="76"/>
      <c r="E4391" s="76" t="str">
        <f>IF(D4391="","",IFERROR(VLOOKUP(D4391,Cadastro!$C$9:$D$1009,2,FALSE),"NOT FOUND"))</f>
        <v/>
      </c>
      <c r="F4391" s="94"/>
      <c r="G4391" s="76"/>
      <c r="H4391" s="81" t="str">
        <f>IFERROR(F4391*VLOOKUP(D4391,Saldo!$P$8:$U$1009,6,FALSE),"")</f>
        <v/>
      </c>
      <c r="I4391" s="78" t="str">
        <f>IFERROR(IF(D4391="","",VLOOKUP(D4391,Saldo!$P$8:$Q$1009,2,FALSE)),"")</f>
        <v/>
      </c>
      <c r="J4391" s="76"/>
      <c r="K4391" s="74" t="str">
        <f t="shared" si="68"/>
        <v/>
      </c>
    </row>
    <row r="4392" spans="1:11" ht="18.95" customHeight="1" x14ac:dyDescent="0.25">
      <c r="A4392" s="52"/>
      <c r="C4392" s="185"/>
      <c r="D4392" s="76"/>
      <c r="E4392" s="76" t="str">
        <f>IF(D4392="","",IFERROR(VLOOKUP(D4392,Cadastro!$C$9:$D$1009,2,FALSE),"NOT FOUND"))</f>
        <v/>
      </c>
      <c r="F4392" s="94"/>
      <c r="G4392" s="76"/>
      <c r="H4392" s="81" t="str">
        <f>IFERROR(F4392*VLOOKUP(D4392,Saldo!$P$8:$U$1009,6,FALSE),"")</f>
        <v/>
      </c>
      <c r="I4392" s="78" t="str">
        <f>IFERROR(IF(D4392="","",VLOOKUP(D4392,Saldo!$P$8:$Q$1009,2,FALSE)),"")</f>
        <v/>
      </c>
      <c r="J4392" s="76"/>
      <c r="K4392" s="74" t="str">
        <f t="shared" si="68"/>
        <v/>
      </c>
    </row>
    <row r="4393" spans="1:11" ht="18.95" customHeight="1" x14ac:dyDescent="0.25">
      <c r="A4393" s="52"/>
      <c r="C4393" s="185"/>
      <c r="D4393" s="76"/>
      <c r="E4393" s="76" t="str">
        <f>IF(D4393="","",IFERROR(VLOOKUP(D4393,Cadastro!$C$9:$D$1009,2,FALSE),"NOT FOUND"))</f>
        <v/>
      </c>
      <c r="F4393" s="94"/>
      <c r="G4393" s="76"/>
      <c r="H4393" s="81" t="str">
        <f>IFERROR(F4393*VLOOKUP(D4393,Saldo!$P$8:$U$1009,6,FALSE),"")</f>
        <v/>
      </c>
      <c r="I4393" s="78" t="str">
        <f>IFERROR(IF(D4393="","",VLOOKUP(D4393,Saldo!$P$8:$Q$1009,2,FALSE)),"")</f>
        <v/>
      </c>
      <c r="J4393" s="76"/>
      <c r="K4393" s="74" t="str">
        <f t="shared" si="68"/>
        <v/>
      </c>
    </row>
    <row r="4394" spans="1:11" ht="18.95" customHeight="1" x14ac:dyDescent="0.25">
      <c r="A4394" s="52"/>
      <c r="C4394" s="185"/>
      <c r="D4394" s="76"/>
      <c r="E4394" s="76" t="str">
        <f>IF(D4394="","",IFERROR(VLOOKUP(D4394,Cadastro!$C$9:$D$1009,2,FALSE),"NOT FOUND"))</f>
        <v/>
      </c>
      <c r="F4394" s="94"/>
      <c r="G4394" s="76"/>
      <c r="H4394" s="81" t="str">
        <f>IFERROR(F4394*VLOOKUP(D4394,Saldo!$P$8:$U$1009,6,FALSE),"")</f>
        <v/>
      </c>
      <c r="I4394" s="78" t="str">
        <f>IFERROR(IF(D4394="","",VLOOKUP(D4394,Saldo!$P$8:$Q$1009,2,FALSE)),"")</f>
        <v/>
      </c>
      <c r="J4394" s="76"/>
      <c r="K4394" s="74" t="str">
        <f t="shared" si="68"/>
        <v/>
      </c>
    </row>
    <row r="4395" spans="1:11" ht="18.95" customHeight="1" x14ac:dyDescent="0.25">
      <c r="A4395" s="52"/>
      <c r="C4395" s="185"/>
      <c r="D4395" s="76"/>
      <c r="E4395" s="76" t="str">
        <f>IF(D4395="","",IFERROR(VLOOKUP(D4395,Cadastro!$C$9:$D$1009,2,FALSE),"NOT FOUND"))</f>
        <v/>
      </c>
      <c r="F4395" s="94"/>
      <c r="G4395" s="76"/>
      <c r="H4395" s="81" t="str">
        <f>IFERROR(F4395*VLOOKUP(D4395,Saldo!$P$8:$U$1009,6,FALSE),"")</f>
        <v/>
      </c>
      <c r="I4395" s="78" t="str">
        <f>IFERROR(IF(D4395="","",VLOOKUP(D4395,Saldo!$P$8:$Q$1009,2,FALSE)),"")</f>
        <v/>
      </c>
      <c r="J4395" s="76"/>
      <c r="K4395" s="74" t="str">
        <f t="shared" si="68"/>
        <v/>
      </c>
    </row>
    <row r="4396" spans="1:11" ht="18.95" customHeight="1" x14ac:dyDescent="0.25">
      <c r="A4396" s="52"/>
      <c r="C4396" s="185"/>
      <c r="D4396" s="76"/>
      <c r="E4396" s="76" t="str">
        <f>IF(D4396="","",IFERROR(VLOOKUP(D4396,Cadastro!$C$9:$D$1009,2,FALSE),"NOT FOUND"))</f>
        <v/>
      </c>
      <c r="F4396" s="94"/>
      <c r="G4396" s="76"/>
      <c r="H4396" s="81" t="str">
        <f>IFERROR(F4396*VLOOKUP(D4396,Saldo!$P$8:$U$1009,6,FALSE),"")</f>
        <v/>
      </c>
      <c r="I4396" s="78" t="str">
        <f>IFERROR(IF(D4396="","",VLOOKUP(D4396,Saldo!$P$8:$Q$1009,2,FALSE)),"")</f>
        <v/>
      </c>
      <c r="J4396" s="76"/>
      <c r="K4396" s="74" t="str">
        <f t="shared" si="68"/>
        <v/>
      </c>
    </row>
    <row r="4397" spans="1:11" ht="18.95" customHeight="1" x14ac:dyDescent="0.25">
      <c r="A4397" s="52"/>
      <c r="C4397" s="185"/>
      <c r="D4397" s="76"/>
      <c r="E4397" s="76" t="str">
        <f>IF(D4397="","",IFERROR(VLOOKUP(D4397,Cadastro!$C$9:$D$1009,2,FALSE),"NOT FOUND"))</f>
        <v/>
      </c>
      <c r="F4397" s="94"/>
      <c r="G4397" s="76"/>
      <c r="H4397" s="81" t="str">
        <f>IFERROR(F4397*VLOOKUP(D4397,Saldo!$P$8:$U$1009,6,FALSE),"")</f>
        <v/>
      </c>
      <c r="I4397" s="78" t="str">
        <f>IFERROR(IF(D4397="","",VLOOKUP(D4397,Saldo!$P$8:$Q$1009,2,FALSE)),"")</f>
        <v/>
      </c>
      <c r="J4397" s="76"/>
      <c r="K4397" s="74" t="str">
        <f t="shared" si="68"/>
        <v/>
      </c>
    </row>
    <row r="4398" spans="1:11" ht="18.95" customHeight="1" x14ac:dyDescent="0.25">
      <c r="A4398" s="52"/>
      <c r="C4398" s="185"/>
      <c r="D4398" s="76"/>
      <c r="E4398" s="76" t="str">
        <f>IF(D4398="","",IFERROR(VLOOKUP(D4398,Cadastro!$C$9:$D$1009,2,FALSE),"NOT FOUND"))</f>
        <v/>
      </c>
      <c r="F4398" s="94"/>
      <c r="G4398" s="76"/>
      <c r="H4398" s="81" t="str">
        <f>IFERROR(F4398*VLOOKUP(D4398,Saldo!$P$8:$U$1009,6,FALSE),"")</f>
        <v/>
      </c>
      <c r="I4398" s="78" t="str">
        <f>IFERROR(IF(D4398="","",VLOOKUP(D4398,Saldo!$P$8:$Q$1009,2,FALSE)),"")</f>
        <v/>
      </c>
      <c r="J4398" s="76"/>
      <c r="K4398" s="74" t="str">
        <f t="shared" si="68"/>
        <v/>
      </c>
    </row>
    <row r="4399" spans="1:11" ht="18.95" customHeight="1" x14ac:dyDescent="0.25">
      <c r="A4399" s="52"/>
      <c r="C4399" s="185"/>
      <c r="D4399" s="76"/>
      <c r="E4399" s="76" t="str">
        <f>IF(D4399="","",IFERROR(VLOOKUP(D4399,Cadastro!$C$9:$D$1009,2,FALSE),"NOT FOUND"))</f>
        <v/>
      </c>
      <c r="F4399" s="94"/>
      <c r="G4399" s="76"/>
      <c r="H4399" s="81" t="str">
        <f>IFERROR(F4399*VLOOKUP(D4399,Saldo!$P$8:$U$1009,6,FALSE),"")</f>
        <v/>
      </c>
      <c r="I4399" s="78" t="str">
        <f>IFERROR(IF(D4399="","",VLOOKUP(D4399,Saldo!$P$8:$Q$1009,2,FALSE)),"")</f>
        <v/>
      </c>
      <c r="J4399" s="76"/>
      <c r="K4399" s="74" t="str">
        <f t="shared" si="68"/>
        <v/>
      </c>
    </row>
    <row r="4400" spans="1:11" ht="18.95" customHeight="1" x14ac:dyDescent="0.25">
      <c r="A4400" s="52"/>
      <c r="C4400" s="185"/>
      <c r="D4400" s="76"/>
      <c r="E4400" s="76" t="str">
        <f>IF(D4400="","",IFERROR(VLOOKUP(D4400,Cadastro!$C$9:$D$1009,2,FALSE),"NOT FOUND"))</f>
        <v/>
      </c>
      <c r="F4400" s="94"/>
      <c r="G4400" s="76"/>
      <c r="H4400" s="81" t="str">
        <f>IFERROR(F4400*VLOOKUP(D4400,Saldo!$P$8:$U$1009,6,FALSE),"")</f>
        <v/>
      </c>
      <c r="I4400" s="78" t="str">
        <f>IFERROR(IF(D4400="","",VLOOKUP(D4400,Saldo!$P$8:$Q$1009,2,FALSE)),"")</f>
        <v/>
      </c>
      <c r="J4400" s="76"/>
      <c r="K4400" s="74" t="str">
        <f t="shared" si="68"/>
        <v/>
      </c>
    </row>
    <row r="4401" spans="1:11" ht="18.95" customHeight="1" x14ac:dyDescent="0.25">
      <c r="A4401" s="52"/>
      <c r="C4401" s="185"/>
      <c r="D4401" s="76"/>
      <c r="E4401" s="76" t="str">
        <f>IF(D4401="","",IFERROR(VLOOKUP(D4401,Cadastro!$C$9:$D$1009,2,FALSE),"NOT FOUND"))</f>
        <v/>
      </c>
      <c r="F4401" s="94"/>
      <c r="G4401" s="76"/>
      <c r="H4401" s="81" t="str">
        <f>IFERROR(F4401*VLOOKUP(D4401,Saldo!$P$8:$U$1009,6,FALSE),"")</f>
        <v/>
      </c>
      <c r="I4401" s="78" t="str">
        <f>IFERROR(IF(D4401="","",VLOOKUP(D4401,Saldo!$P$8:$Q$1009,2,FALSE)),"")</f>
        <v/>
      </c>
      <c r="J4401" s="76"/>
      <c r="K4401" s="74" t="str">
        <f t="shared" si="68"/>
        <v/>
      </c>
    </row>
    <row r="4402" spans="1:11" ht="18.95" customHeight="1" x14ac:dyDescent="0.25">
      <c r="A4402" s="52"/>
      <c r="C4402" s="185"/>
      <c r="D4402" s="76"/>
      <c r="E4402" s="76" t="str">
        <f>IF(D4402="","",IFERROR(VLOOKUP(D4402,Cadastro!$C$9:$D$1009,2,FALSE),"NOT FOUND"))</f>
        <v/>
      </c>
      <c r="F4402" s="94"/>
      <c r="G4402" s="76"/>
      <c r="H4402" s="81" t="str">
        <f>IFERROR(F4402*VLOOKUP(D4402,Saldo!$P$8:$U$1009,6,FALSE),"")</f>
        <v/>
      </c>
      <c r="I4402" s="78" t="str">
        <f>IFERROR(IF(D4402="","",VLOOKUP(D4402,Saldo!$P$8:$Q$1009,2,FALSE)),"")</f>
        <v/>
      </c>
      <c r="J4402" s="76"/>
      <c r="K4402" s="74" t="str">
        <f t="shared" si="68"/>
        <v/>
      </c>
    </row>
    <row r="4403" spans="1:11" ht="18.95" customHeight="1" x14ac:dyDescent="0.25">
      <c r="A4403" s="52"/>
      <c r="C4403" s="185"/>
      <c r="D4403" s="76"/>
      <c r="E4403" s="76" t="str">
        <f>IF(D4403="","",IFERROR(VLOOKUP(D4403,Cadastro!$C$9:$D$1009,2,FALSE),"NOT FOUND"))</f>
        <v/>
      </c>
      <c r="F4403" s="94"/>
      <c r="G4403" s="76"/>
      <c r="H4403" s="81" t="str">
        <f>IFERROR(F4403*VLOOKUP(D4403,Saldo!$P$8:$U$1009,6,FALSE),"")</f>
        <v/>
      </c>
      <c r="I4403" s="78" t="str">
        <f>IFERROR(IF(D4403="","",VLOOKUP(D4403,Saldo!$P$8:$Q$1009,2,FALSE)),"")</f>
        <v/>
      </c>
      <c r="J4403" s="76"/>
      <c r="K4403" s="74" t="str">
        <f t="shared" si="68"/>
        <v/>
      </c>
    </row>
    <row r="4404" spans="1:11" ht="18.95" customHeight="1" x14ac:dyDescent="0.25">
      <c r="A4404" s="52"/>
      <c r="C4404" s="185"/>
      <c r="D4404" s="76"/>
      <c r="E4404" s="76" t="str">
        <f>IF(D4404="","",IFERROR(VLOOKUP(D4404,Cadastro!$C$9:$D$1009,2,FALSE),"NOT FOUND"))</f>
        <v/>
      </c>
      <c r="F4404" s="94"/>
      <c r="G4404" s="76"/>
      <c r="H4404" s="81" t="str">
        <f>IFERROR(F4404*VLOOKUP(D4404,Saldo!$P$8:$U$1009,6,FALSE),"")</f>
        <v/>
      </c>
      <c r="I4404" s="78" t="str">
        <f>IFERROR(IF(D4404="","",VLOOKUP(D4404,Saldo!$P$8:$Q$1009,2,FALSE)),"")</f>
        <v/>
      </c>
      <c r="J4404" s="76"/>
      <c r="K4404" s="74" t="str">
        <f t="shared" si="68"/>
        <v/>
      </c>
    </row>
    <row r="4405" spans="1:11" ht="18.95" customHeight="1" x14ac:dyDescent="0.25">
      <c r="A4405" s="52"/>
      <c r="C4405" s="185"/>
      <c r="D4405" s="76"/>
      <c r="E4405" s="76" t="str">
        <f>IF(D4405="","",IFERROR(VLOOKUP(D4405,Cadastro!$C$9:$D$1009,2,FALSE),"NOT FOUND"))</f>
        <v/>
      </c>
      <c r="F4405" s="94"/>
      <c r="G4405" s="76"/>
      <c r="H4405" s="81" t="str">
        <f>IFERROR(F4405*VLOOKUP(D4405,Saldo!$P$8:$U$1009,6,FALSE),"")</f>
        <v/>
      </c>
      <c r="I4405" s="78" t="str">
        <f>IFERROR(IF(D4405="","",VLOOKUP(D4405,Saldo!$P$8:$Q$1009,2,FALSE)),"")</f>
        <v/>
      </c>
      <c r="J4405" s="76"/>
      <c r="K4405" s="74" t="str">
        <f t="shared" si="68"/>
        <v/>
      </c>
    </row>
    <row r="4406" spans="1:11" ht="18.95" customHeight="1" x14ac:dyDescent="0.25">
      <c r="A4406" s="52"/>
      <c r="C4406" s="185"/>
      <c r="D4406" s="76"/>
      <c r="E4406" s="76" t="str">
        <f>IF(D4406="","",IFERROR(VLOOKUP(D4406,Cadastro!$C$9:$D$1009,2,FALSE),"NOT FOUND"))</f>
        <v/>
      </c>
      <c r="F4406" s="94"/>
      <c r="G4406" s="76"/>
      <c r="H4406" s="81" t="str">
        <f>IFERROR(F4406*VLOOKUP(D4406,Saldo!$P$8:$U$1009,6,FALSE),"")</f>
        <v/>
      </c>
      <c r="I4406" s="78" t="str">
        <f>IFERROR(IF(D4406="","",VLOOKUP(D4406,Saldo!$P$8:$Q$1009,2,FALSE)),"")</f>
        <v/>
      </c>
      <c r="J4406" s="76"/>
      <c r="K4406" s="74" t="str">
        <f t="shared" si="68"/>
        <v/>
      </c>
    </row>
    <row r="4407" spans="1:11" ht="18.95" customHeight="1" x14ac:dyDescent="0.25">
      <c r="A4407" s="52"/>
      <c r="C4407" s="185"/>
      <c r="D4407" s="76"/>
      <c r="E4407" s="76" t="str">
        <f>IF(D4407="","",IFERROR(VLOOKUP(D4407,Cadastro!$C$9:$D$1009,2,FALSE),"NOT FOUND"))</f>
        <v/>
      </c>
      <c r="F4407" s="94"/>
      <c r="G4407" s="76"/>
      <c r="H4407" s="81" t="str">
        <f>IFERROR(F4407*VLOOKUP(D4407,Saldo!$P$8:$U$1009,6,FALSE),"")</f>
        <v/>
      </c>
      <c r="I4407" s="78" t="str">
        <f>IFERROR(IF(D4407="","",VLOOKUP(D4407,Saldo!$P$8:$Q$1009,2,FALSE)),"")</f>
        <v/>
      </c>
      <c r="J4407" s="76"/>
      <c r="K4407" s="74" t="str">
        <f t="shared" si="68"/>
        <v/>
      </c>
    </row>
    <row r="4408" spans="1:11" ht="18.95" customHeight="1" x14ac:dyDescent="0.25">
      <c r="A4408" s="52"/>
      <c r="C4408" s="185"/>
      <c r="D4408" s="76"/>
      <c r="E4408" s="76" t="str">
        <f>IF(D4408="","",IFERROR(VLOOKUP(D4408,Cadastro!$C$9:$D$1009,2,FALSE),"NOT FOUND"))</f>
        <v/>
      </c>
      <c r="F4408" s="94"/>
      <c r="G4408" s="76"/>
      <c r="H4408" s="81" t="str">
        <f>IFERROR(F4408*VLOOKUP(D4408,Saldo!$P$8:$U$1009,6,FALSE),"")</f>
        <v/>
      </c>
      <c r="I4408" s="78" t="str">
        <f>IFERROR(IF(D4408="","",VLOOKUP(D4408,Saldo!$P$8:$Q$1009,2,FALSE)),"")</f>
        <v/>
      </c>
      <c r="J4408" s="76"/>
      <c r="K4408" s="74" t="str">
        <f t="shared" si="68"/>
        <v/>
      </c>
    </row>
    <row r="4409" spans="1:11" ht="18.95" customHeight="1" x14ac:dyDescent="0.25">
      <c r="A4409" s="52"/>
      <c r="C4409" s="185"/>
      <c r="D4409" s="76"/>
      <c r="E4409" s="76" t="str">
        <f>IF(D4409="","",IFERROR(VLOOKUP(D4409,Cadastro!$C$9:$D$1009,2,FALSE),"NOT FOUND"))</f>
        <v/>
      </c>
      <c r="F4409" s="94"/>
      <c r="G4409" s="76"/>
      <c r="H4409" s="81" t="str">
        <f>IFERROR(F4409*VLOOKUP(D4409,Saldo!$P$8:$U$1009,6,FALSE),"")</f>
        <v/>
      </c>
      <c r="I4409" s="78" t="str">
        <f>IFERROR(IF(D4409="","",VLOOKUP(D4409,Saldo!$P$8:$Q$1009,2,FALSE)),"")</f>
        <v/>
      </c>
      <c r="J4409" s="76"/>
      <c r="K4409" s="74" t="str">
        <f t="shared" si="68"/>
        <v/>
      </c>
    </row>
    <row r="4410" spans="1:11" ht="18.95" customHeight="1" x14ac:dyDescent="0.25">
      <c r="A4410" s="52"/>
      <c r="C4410" s="185"/>
      <c r="D4410" s="76"/>
      <c r="E4410" s="76" t="str">
        <f>IF(D4410="","",IFERROR(VLOOKUP(D4410,Cadastro!$C$9:$D$1009,2,FALSE),"NOT FOUND"))</f>
        <v/>
      </c>
      <c r="F4410" s="94"/>
      <c r="G4410" s="76"/>
      <c r="H4410" s="81" t="str">
        <f>IFERROR(F4410*VLOOKUP(D4410,Saldo!$P$8:$U$1009,6,FALSE),"")</f>
        <v/>
      </c>
      <c r="I4410" s="78" t="str">
        <f>IFERROR(IF(D4410="","",VLOOKUP(D4410,Saldo!$P$8:$Q$1009,2,FALSE)),"")</f>
        <v/>
      </c>
      <c r="J4410" s="76"/>
      <c r="K4410" s="74" t="str">
        <f t="shared" si="68"/>
        <v/>
      </c>
    </row>
    <row r="4411" spans="1:11" ht="18.95" customHeight="1" x14ac:dyDescent="0.25">
      <c r="A4411" s="52"/>
      <c r="C4411" s="185"/>
      <c r="D4411" s="76"/>
      <c r="E4411" s="76" t="str">
        <f>IF(D4411="","",IFERROR(VLOOKUP(D4411,Cadastro!$C$9:$D$1009,2,FALSE),"NOT FOUND"))</f>
        <v/>
      </c>
      <c r="F4411" s="94"/>
      <c r="G4411" s="76"/>
      <c r="H4411" s="81" t="str">
        <f>IFERROR(F4411*VLOOKUP(D4411,Saldo!$P$8:$U$1009,6,FALSE),"")</f>
        <v/>
      </c>
      <c r="I4411" s="78" t="str">
        <f>IFERROR(IF(D4411="","",VLOOKUP(D4411,Saldo!$P$8:$Q$1009,2,FALSE)),"")</f>
        <v/>
      </c>
      <c r="J4411" s="76"/>
      <c r="K4411" s="74" t="str">
        <f t="shared" si="68"/>
        <v/>
      </c>
    </row>
    <row r="4412" spans="1:11" ht="18.95" customHeight="1" x14ac:dyDescent="0.25">
      <c r="A4412" s="52"/>
      <c r="C4412" s="185"/>
      <c r="D4412" s="76"/>
      <c r="E4412" s="76" t="str">
        <f>IF(D4412="","",IFERROR(VLOOKUP(D4412,Cadastro!$C$9:$D$1009,2,FALSE),"NOT FOUND"))</f>
        <v/>
      </c>
      <c r="F4412" s="94"/>
      <c r="G4412" s="76"/>
      <c r="H4412" s="81" t="str">
        <f>IFERROR(F4412*VLOOKUP(D4412,Saldo!$P$8:$U$1009,6,FALSE),"")</f>
        <v/>
      </c>
      <c r="I4412" s="78" t="str">
        <f>IFERROR(IF(D4412="","",VLOOKUP(D4412,Saldo!$P$8:$Q$1009,2,FALSE)),"")</f>
        <v/>
      </c>
      <c r="J4412" s="76"/>
      <c r="K4412" s="74" t="str">
        <f t="shared" si="68"/>
        <v/>
      </c>
    </row>
    <row r="4413" spans="1:11" ht="18.95" customHeight="1" x14ac:dyDescent="0.25">
      <c r="A4413" s="52"/>
      <c r="C4413" s="185"/>
      <c r="D4413" s="76"/>
      <c r="E4413" s="76" t="str">
        <f>IF(D4413="","",IFERROR(VLOOKUP(D4413,Cadastro!$C$9:$D$1009,2,FALSE),"NOT FOUND"))</f>
        <v/>
      </c>
      <c r="F4413" s="94"/>
      <c r="G4413" s="76"/>
      <c r="H4413" s="81" t="str">
        <f>IFERROR(F4413*VLOOKUP(D4413,Saldo!$P$8:$U$1009,6,FALSE),"")</f>
        <v/>
      </c>
      <c r="I4413" s="78" t="str">
        <f>IFERROR(IF(D4413="","",VLOOKUP(D4413,Saldo!$P$8:$Q$1009,2,FALSE)),"")</f>
        <v/>
      </c>
      <c r="J4413" s="76"/>
      <c r="K4413" s="74" t="str">
        <f t="shared" si="68"/>
        <v/>
      </c>
    </row>
    <row r="4414" spans="1:11" ht="18.95" customHeight="1" x14ac:dyDescent="0.25">
      <c r="A4414" s="52"/>
      <c r="C4414" s="185"/>
      <c r="D4414" s="76"/>
      <c r="E4414" s="76" t="str">
        <f>IF(D4414="","",IFERROR(VLOOKUP(D4414,Cadastro!$C$9:$D$1009,2,FALSE),"NOT FOUND"))</f>
        <v/>
      </c>
      <c r="F4414" s="94"/>
      <c r="G4414" s="76"/>
      <c r="H4414" s="81" t="str">
        <f>IFERROR(F4414*VLOOKUP(D4414,Saldo!$P$8:$U$1009,6,FALSE),"")</f>
        <v/>
      </c>
      <c r="I4414" s="78" t="str">
        <f>IFERROR(IF(D4414="","",VLOOKUP(D4414,Saldo!$P$8:$Q$1009,2,FALSE)),"")</f>
        <v/>
      </c>
      <c r="J4414" s="76"/>
      <c r="K4414" s="74" t="str">
        <f t="shared" si="68"/>
        <v/>
      </c>
    </row>
    <row r="4415" spans="1:11" ht="18.95" customHeight="1" x14ac:dyDescent="0.25">
      <c r="A4415" s="52"/>
      <c r="C4415" s="185"/>
      <c r="D4415" s="76"/>
      <c r="E4415" s="76" t="str">
        <f>IF(D4415="","",IFERROR(VLOOKUP(D4415,Cadastro!$C$9:$D$1009,2,FALSE),"NOT FOUND"))</f>
        <v/>
      </c>
      <c r="F4415" s="94"/>
      <c r="G4415" s="76"/>
      <c r="H4415" s="81" t="str">
        <f>IFERROR(F4415*VLOOKUP(D4415,Saldo!$P$8:$U$1009,6,FALSE),"")</f>
        <v/>
      </c>
      <c r="I4415" s="78" t="str">
        <f>IFERROR(IF(D4415="","",VLOOKUP(D4415,Saldo!$P$8:$Q$1009,2,FALSE)),"")</f>
        <v/>
      </c>
      <c r="J4415" s="76"/>
      <c r="K4415" s="74" t="str">
        <f t="shared" si="68"/>
        <v/>
      </c>
    </row>
    <row r="4416" spans="1:11" ht="18.95" customHeight="1" x14ac:dyDescent="0.25">
      <c r="A4416" s="52"/>
      <c r="C4416" s="185"/>
      <c r="D4416" s="76"/>
      <c r="E4416" s="76" t="str">
        <f>IF(D4416="","",IFERROR(VLOOKUP(D4416,Cadastro!$C$9:$D$1009,2,FALSE),"NOT FOUND"))</f>
        <v/>
      </c>
      <c r="F4416" s="94"/>
      <c r="G4416" s="76"/>
      <c r="H4416" s="81" t="str">
        <f>IFERROR(F4416*VLOOKUP(D4416,Saldo!$P$8:$U$1009,6,FALSE),"")</f>
        <v/>
      </c>
      <c r="I4416" s="78" t="str">
        <f>IFERROR(IF(D4416="","",VLOOKUP(D4416,Saldo!$P$8:$Q$1009,2,FALSE)),"")</f>
        <v/>
      </c>
      <c r="J4416" s="76"/>
      <c r="K4416" s="74" t="str">
        <f t="shared" si="68"/>
        <v/>
      </c>
    </row>
    <row r="4417" spans="1:11" ht="18.95" customHeight="1" x14ac:dyDescent="0.25">
      <c r="A4417" s="52"/>
      <c r="C4417" s="185"/>
      <c r="D4417" s="76"/>
      <c r="E4417" s="76" t="str">
        <f>IF(D4417="","",IFERROR(VLOOKUP(D4417,Cadastro!$C$9:$D$1009,2,FALSE),"NOT FOUND"))</f>
        <v/>
      </c>
      <c r="F4417" s="94"/>
      <c r="G4417" s="76"/>
      <c r="H4417" s="81" t="str">
        <f>IFERROR(F4417*VLOOKUP(D4417,Saldo!$P$8:$U$1009,6,FALSE),"")</f>
        <v/>
      </c>
      <c r="I4417" s="78" t="str">
        <f>IFERROR(IF(D4417="","",VLOOKUP(D4417,Saldo!$P$8:$Q$1009,2,FALSE)),"")</f>
        <v/>
      </c>
      <c r="J4417" s="76"/>
      <c r="K4417" s="74" t="str">
        <f t="shared" si="68"/>
        <v/>
      </c>
    </row>
    <row r="4418" spans="1:11" ht="18.95" customHeight="1" x14ac:dyDescent="0.25">
      <c r="A4418" s="52"/>
      <c r="C4418" s="185"/>
      <c r="D4418" s="76"/>
      <c r="E4418" s="76" t="str">
        <f>IF(D4418="","",IFERROR(VLOOKUP(D4418,Cadastro!$C$9:$D$1009,2,FALSE),"NOT FOUND"))</f>
        <v/>
      </c>
      <c r="F4418" s="94"/>
      <c r="G4418" s="76"/>
      <c r="H4418" s="81" t="str">
        <f>IFERROR(F4418*VLOOKUP(D4418,Saldo!$P$8:$U$1009,6,FALSE),"")</f>
        <v/>
      </c>
      <c r="I4418" s="78" t="str">
        <f>IFERROR(IF(D4418="","",VLOOKUP(D4418,Saldo!$P$8:$Q$1009,2,FALSE)),"")</f>
        <v/>
      </c>
      <c r="J4418" s="76"/>
      <c r="K4418" s="74" t="str">
        <f t="shared" si="68"/>
        <v/>
      </c>
    </row>
    <row r="4419" spans="1:11" ht="18.95" customHeight="1" x14ac:dyDescent="0.25">
      <c r="A4419" s="52"/>
      <c r="C4419" s="185"/>
      <c r="D4419" s="76"/>
      <c r="E4419" s="76" t="str">
        <f>IF(D4419="","",IFERROR(VLOOKUP(D4419,Cadastro!$C$9:$D$1009,2,FALSE),"NOT FOUND"))</f>
        <v/>
      </c>
      <c r="F4419" s="94"/>
      <c r="G4419" s="76"/>
      <c r="H4419" s="81" t="str">
        <f>IFERROR(F4419*VLOOKUP(D4419,Saldo!$P$8:$U$1009,6,FALSE),"")</f>
        <v/>
      </c>
      <c r="I4419" s="78" t="str">
        <f>IFERROR(IF(D4419="","",VLOOKUP(D4419,Saldo!$P$8:$Q$1009,2,FALSE)),"")</f>
        <v/>
      </c>
      <c r="J4419" s="76"/>
      <c r="K4419" s="74" t="str">
        <f t="shared" si="68"/>
        <v/>
      </c>
    </row>
    <row r="4420" spans="1:11" ht="18.95" customHeight="1" x14ac:dyDescent="0.25">
      <c r="A4420" s="52"/>
      <c r="C4420" s="185"/>
      <c r="D4420" s="76"/>
      <c r="E4420" s="76" t="str">
        <f>IF(D4420="","",IFERROR(VLOOKUP(D4420,Cadastro!$C$9:$D$1009,2,FALSE),"NOT FOUND"))</f>
        <v/>
      </c>
      <c r="F4420" s="94"/>
      <c r="G4420" s="76"/>
      <c r="H4420" s="81" t="str">
        <f>IFERROR(F4420*VLOOKUP(D4420,Saldo!$P$8:$U$1009,6,FALSE),"")</f>
        <v/>
      </c>
      <c r="I4420" s="78" t="str">
        <f>IFERROR(IF(D4420="","",VLOOKUP(D4420,Saldo!$P$8:$Q$1009,2,FALSE)),"")</f>
        <v/>
      </c>
      <c r="J4420" s="76"/>
      <c r="K4420" s="74" t="str">
        <f t="shared" si="68"/>
        <v/>
      </c>
    </row>
    <row r="4421" spans="1:11" ht="18.95" customHeight="1" x14ac:dyDescent="0.25">
      <c r="A4421" s="52"/>
      <c r="C4421" s="185"/>
      <c r="D4421" s="76"/>
      <c r="E4421" s="76" t="str">
        <f>IF(D4421="","",IFERROR(VLOOKUP(D4421,Cadastro!$C$9:$D$1009,2,FALSE),"NOT FOUND"))</f>
        <v/>
      </c>
      <c r="F4421" s="94"/>
      <c r="G4421" s="76"/>
      <c r="H4421" s="81" t="str">
        <f>IFERROR(F4421*VLOOKUP(D4421,Saldo!$P$8:$U$1009,6,FALSE),"")</f>
        <v/>
      </c>
      <c r="I4421" s="78" t="str">
        <f>IFERROR(IF(D4421="","",VLOOKUP(D4421,Saldo!$P$8:$Q$1009,2,FALSE)),"")</f>
        <v/>
      </c>
      <c r="J4421" s="76"/>
      <c r="K4421" s="74" t="str">
        <f t="shared" si="68"/>
        <v/>
      </c>
    </row>
    <row r="4422" spans="1:11" ht="18.95" customHeight="1" x14ac:dyDescent="0.25">
      <c r="A4422" s="52"/>
      <c r="C4422" s="185"/>
      <c r="D4422" s="76"/>
      <c r="E4422" s="76" t="str">
        <f>IF(D4422="","",IFERROR(VLOOKUP(D4422,Cadastro!$C$9:$D$1009,2,FALSE),"NOT FOUND"))</f>
        <v/>
      </c>
      <c r="F4422" s="94"/>
      <c r="G4422" s="76"/>
      <c r="H4422" s="81" t="str">
        <f>IFERROR(F4422*VLOOKUP(D4422,Saldo!$P$8:$U$1009,6,FALSE),"")</f>
        <v/>
      </c>
      <c r="I4422" s="78" t="str">
        <f>IFERROR(IF(D4422="","",VLOOKUP(D4422,Saldo!$P$8:$Q$1009,2,FALSE)),"")</f>
        <v/>
      </c>
      <c r="J4422" s="76"/>
      <c r="K4422" s="74" t="str">
        <f t="shared" si="68"/>
        <v/>
      </c>
    </row>
    <row r="4423" spans="1:11" ht="18.95" customHeight="1" x14ac:dyDescent="0.25">
      <c r="A4423" s="52"/>
      <c r="C4423" s="185"/>
      <c r="D4423" s="76"/>
      <c r="E4423" s="76" t="str">
        <f>IF(D4423="","",IFERROR(VLOOKUP(D4423,Cadastro!$C$9:$D$1009,2,FALSE),"NOT FOUND"))</f>
        <v/>
      </c>
      <c r="F4423" s="94"/>
      <c r="G4423" s="76"/>
      <c r="H4423" s="81" t="str">
        <f>IFERROR(F4423*VLOOKUP(D4423,Saldo!$P$8:$U$1009,6,FALSE),"")</f>
        <v/>
      </c>
      <c r="I4423" s="78" t="str">
        <f>IFERROR(IF(D4423="","",VLOOKUP(D4423,Saldo!$P$8:$Q$1009,2,FALSE)),"")</f>
        <v/>
      </c>
      <c r="J4423" s="76"/>
      <c r="K4423" s="74" t="str">
        <f t="shared" si="68"/>
        <v/>
      </c>
    </row>
    <row r="4424" spans="1:11" ht="18.95" customHeight="1" x14ac:dyDescent="0.25">
      <c r="A4424" s="52"/>
      <c r="C4424" s="185"/>
      <c r="D4424" s="76"/>
      <c r="E4424" s="76" t="str">
        <f>IF(D4424="","",IFERROR(VLOOKUP(D4424,Cadastro!$C$9:$D$1009,2,FALSE),"NOT FOUND"))</f>
        <v/>
      </c>
      <c r="F4424" s="94"/>
      <c r="G4424" s="76"/>
      <c r="H4424" s="81" t="str">
        <f>IFERROR(F4424*VLOOKUP(D4424,Saldo!$P$8:$U$1009,6,FALSE),"")</f>
        <v/>
      </c>
      <c r="I4424" s="78" t="str">
        <f>IFERROR(IF(D4424="","",VLOOKUP(D4424,Saldo!$P$8:$Q$1009,2,FALSE)),"")</f>
        <v/>
      </c>
      <c r="J4424" s="76"/>
      <c r="K4424" s="74" t="str">
        <f t="shared" si="68"/>
        <v/>
      </c>
    </row>
    <row r="4425" spans="1:11" ht="18.95" customHeight="1" x14ac:dyDescent="0.25">
      <c r="A4425" s="52"/>
      <c r="C4425" s="185"/>
      <c r="D4425" s="76"/>
      <c r="E4425" s="76" t="str">
        <f>IF(D4425="","",IFERROR(VLOOKUP(D4425,Cadastro!$C$9:$D$1009,2,FALSE),"NOT FOUND"))</f>
        <v/>
      </c>
      <c r="F4425" s="94"/>
      <c r="G4425" s="76"/>
      <c r="H4425" s="81" t="str">
        <f>IFERROR(F4425*VLOOKUP(D4425,Saldo!$P$8:$U$1009,6,FALSE),"")</f>
        <v/>
      </c>
      <c r="I4425" s="78" t="str">
        <f>IFERROR(IF(D4425="","",VLOOKUP(D4425,Saldo!$P$8:$Q$1009,2,FALSE)),"")</f>
        <v/>
      </c>
      <c r="J4425" s="76"/>
      <c r="K4425" s="74" t="str">
        <f t="shared" si="68"/>
        <v/>
      </c>
    </row>
    <row r="4426" spans="1:11" ht="18.95" customHeight="1" x14ac:dyDescent="0.25">
      <c r="A4426" s="52"/>
      <c r="C4426" s="185"/>
      <c r="D4426" s="76"/>
      <c r="E4426" s="76" t="str">
        <f>IF(D4426="","",IFERROR(VLOOKUP(D4426,Cadastro!$C$9:$D$1009,2,FALSE),"NOT FOUND"))</f>
        <v/>
      </c>
      <c r="F4426" s="94"/>
      <c r="G4426" s="76"/>
      <c r="H4426" s="81" t="str">
        <f>IFERROR(F4426*VLOOKUP(D4426,Saldo!$P$8:$U$1009,6,FALSE),"")</f>
        <v/>
      </c>
      <c r="I4426" s="78" t="str">
        <f>IFERROR(IF(D4426="","",VLOOKUP(D4426,Saldo!$P$8:$Q$1009,2,FALSE)),"")</f>
        <v/>
      </c>
      <c r="J4426" s="76"/>
      <c r="K4426" s="74" t="str">
        <f t="shared" ref="K4426:K4489" si="69">IF(C4426="","",MONTH(C4426))</f>
        <v/>
      </c>
    </row>
    <row r="4427" spans="1:11" ht="18.95" customHeight="1" x14ac:dyDescent="0.25">
      <c r="A4427" s="52"/>
      <c r="C4427" s="185"/>
      <c r="D4427" s="76"/>
      <c r="E4427" s="76" t="str">
        <f>IF(D4427="","",IFERROR(VLOOKUP(D4427,Cadastro!$C$9:$D$1009,2,FALSE),"NOT FOUND"))</f>
        <v/>
      </c>
      <c r="F4427" s="94"/>
      <c r="G4427" s="76"/>
      <c r="H4427" s="81" t="str">
        <f>IFERROR(F4427*VLOOKUP(D4427,Saldo!$P$8:$U$1009,6,FALSE),"")</f>
        <v/>
      </c>
      <c r="I4427" s="78" t="str">
        <f>IFERROR(IF(D4427="","",VLOOKUP(D4427,Saldo!$P$8:$Q$1009,2,FALSE)),"")</f>
        <v/>
      </c>
      <c r="J4427" s="76"/>
      <c r="K4427" s="74" t="str">
        <f t="shared" si="69"/>
        <v/>
      </c>
    </row>
    <row r="4428" spans="1:11" ht="18.95" customHeight="1" x14ac:dyDescent="0.25">
      <c r="A4428" s="52"/>
      <c r="C4428" s="185"/>
      <c r="D4428" s="76"/>
      <c r="E4428" s="76" t="str">
        <f>IF(D4428="","",IFERROR(VLOOKUP(D4428,Cadastro!$C$9:$D$1009,2,FALSE),"NOT FOUND"))</f>
        <v/>
      </c>
      <c r="F4428" s="94"/>
      <c r="G4428" s="76"/>
      <c r="H4428" s="81" t="str">
        <f>IFERROR(F4428*VLOOKUP(D4428,Saldo!$P$8:$U$1009,6,FALSE),"")</f>
        <v/>
      </c>
      <c r="I4428" s="78" t="str">
        <f>IFERROR(IF(D4428="","",VLOOKUP(D4428,Saldo!$P$8:$Q$1009,2,FALSE)),"")</f>
        <v/>
      </c>
      <c r="J4428" s="76"/>
      <c r="K4428" s="74" t="str">
        <f t="shared" si="69"/>
        <v/>
      </c>
    </row>
    <row r="4429" spans="1:11" ht="18.95" customHeight="1" x14ac:dyDescent="0.25">
      <c r="A4429" s="52"/>
      <c r="C4429" s="185"/>
      <c r="D4429" s="76"/>
      <c r="E4429" s="76" t="str">
        <f>IF(D4429="","",IFERROR(VLOOKUP(D4429,Cadastro!$C$9:$D$1009,2,FALSE),"NOT FOUND"))</f>
        <v/>
      </c>
      <c r="F4429" s="94"/>
      <c r="G4429" s="76"/>
      <c r="H4429" s="81" t="str">
        <f>IFERROR(F4429*VLOOKUP(D4429,Saldo!$P$8:$U$1009,6,FALSE),"")</f>
        <v/>
      </c>
      <c r="I4429" s="78" t="str">
        <f>IFERROR(IF(D4429="","",VLOOKUP(D4429,Saldo!$P$8:$Q$1009,2,FALSE)),"")</f>
        <v/>
      </c>
      <c r="J4429" s="76"/>
      <c r="K4429" s="74" t="str">
        <f t="shared" si="69"/>
        <v/>
      </c>
    </row>
    <row r="4430" spans="1:11" ht="18.95" customHeight="1" x14ac:dyDescent="0.25">
      <c r="A4430" s="52"/>
      <c r="C4430" s="185"/>
      <c r="D4430" s="76"/>
      <c r="E4430" s="76" t="str">
        <f>IF(D4430="","",IFERROR(VLOOKUP(D4430,Cadastro!$C$9:$D$1009,2,FALSE),"NOT FOUND"))</f>
        <v/>
      </c>
      <c r="F4430" s="94"/>
      <c r="G4430" s="76"/>
      <c r="H4430" s="81" t="str">
        <f>IFERROR(F4430*VLOOKUP(D4430,Saldo!$P$8:$U$1009,6,FALSE),"")</f>
        <v/>
      </c>
      <c r="I4430" s="78" t="str">
        <f>IFERROR(IF(D4430="","",VLOOKUP(D4430,Saldo!$P$8:$Q$1009,2,FALSE)),"")</f>
        <v/>
      </c>
      <c r="J4430" s="76"/>
      <c r="K4430" s="74" t="str">
        <f t="shared" si="69"/>
        <v/>
      </c>
    </row>
    <row r="4431" spans="1:11" ht="18.95" customHeight="1" x14ac:dyDescent="0.25">
      <c r="A4431" s="52"/>
      <c r="C4431" s="185"/>
      <c r="D4431" s="76"/>
      <c r="E4431" s="76" t="str">
        <f>IF(D4431="","",IFERROR(VLOOKUP(D4431,Cadastro!$C$9:$D$1009,2,FALSE),"NOT FOUND"))</f>
        <v/>
      </c>
      <c r="F4431" s="94"/>
      <c r="G4431" s="76"/>
      <c r="H4431" s="81" t="str">
        <f>IFERROR(F4431*VLOOKUP(D4431,Saldo!$P$8:$U$1009,6,FALSE),"")</f>
        <v/>
      </c>
      <c r="I4431" s="78" t="str">
        <f>IFERROR(IF(D4431="","",VLOOKUP(D4431,Saldo!$P$8:$Q$1009,2,FALSE)),"")</f>
        <v/>
      </c>
      <c r="J4431" s="76"/>
      <c r="K4431" s="74" t="str">
        <f t="shared" si="69"/>
        <v/>
      </c>
    </row>
    <row r="4432" spans="1:11" ht="18.95" customHeight="1" x14ac:dyDescent="0.25">
      <c r="A4432" s="52"/>
      <c r="C4432" s="185"/>
      <c r="D4432" s="76"/>
      <c r="E4432" s="76" t="str">
        <f>IF(D4432="","",IFERROR(VLOOKUP(D4432,Cadastro!$C$9:$D$1009,2,FALSE),"NOT FOUND"))</f>
        <v/>
      </c>
      <c r="F4432" s="94"/>
      <c r="G4432" s="76"/>
      <c r="H4432" s="81" t="str">
        <f>IFERROR(F4432*VLOOKUP(D4432,Saldo!$P$8:$U$1009,6,FALSE),"")</f>
        <v/>
      </c>
      <c r="I4432" s="78" t="str">
        <f>IFERROR(IF(D4432="","",VLOOKUP(D4432,Saldo!$P$8:$Q$1009,2,FALSE)),"")</f>
        <v/>
      </c>
      <c r="J4432" s="76"/>
      <c r="K4432" s="74" t="str">
        <f t="shared" si="69"/>
        <v/>
      </c>
    </row>
    <row r="4433" spans="1:11" ht="18.95" customHeight="1" x14ac:dyDescent="0.25">
      <c r="A4433" s="52"/>
      <c r="C4433" s="185"/>
      <c r="D4433" s="76"/>
      <c r="E4433" s="76" t="str">
        <f>IF(D4433="","",IFERROR(VLOOKUP(D4433,Cadastro!$C$9:$D$1009,2,FALSE),"NOT FOUND"))</f>
        <v/>
      </c>
      <c r="F4433" s="94"/>
      <c r="G4433" s="76"/>
      <c r="H4433" s="81" t="str">
        <f>IFERROR(F4433*VLOOKUP(D4433,Saldo!$P$8:$U$1009,6,FALSE),"")</f>
        <v/>
      </c>
      <c r="I4433" s="78" t="str">
        <f>IFERROR(IF(D4433="","",VLOOKUP(D4433,Saldo!$P$8:$Q$1009,2,FALSE)),"")</f>
        <v/>
      </c>
      <c r="J4433" s="76"/>
      <c r="K4433" s="74" t="str">
        <f t="shared" si="69"/>
        <v/>
      </c>
    </row>
    <row r="4434" spans="1:11" ht="18.95" customHeight="1" x14ac:dyDescent="0.25">
      <c r="A4434" s="52"/>
      <c r="C4434" s="185"/>
      <c r="D4434" s="76"/>
      <c r="E4434" s="76" t="str">
        <f>IF(D4434="","",IFERROR(VLOOKUP(D4434,Cadastro!$C$9:$D$1009,2,FALSE),"NOT FOUND"))</f>
        <v/>
      </c>
      <c r="F4434" s="94"/>
      <c r="G4434" s="76"/>
      <c r="H4434" s="81" t="str">
        <f>IFERROR(F4434*VLOOKUP(D4434,Saldo!$P$8:$U$1009,6,FALSE),"")</f>
        <v/>
      </c>
      <c r="I4434" s="78" t="str">
        <f>IFERROR(IF(D4434="","",VLOOKUP(D4434,Saldo!$P$8:$Q$1009,2,FALSE)),"")</f>
        <v/>
      </c>
      <c r="J4434" s="76"/>
      <c r="K4434" s="74" t="str">
        <f t="shared" si="69"/>
        <v/>
      </c>
    </row>
    <row r="4435" spans="1:11" ht="18.95" customHeight="1" x14ac:dyDescent="0.25">
      <c r="A4435" s="52"/>
      <c r="C4435" s="185"/>
      <c r="D4435" s="76"/>
      <c r="E4435" s="76" t="str">
        <f>IF(D4435="","",IFERROR(VLOOKUP(D4435,Cadastro!$C$9:$D$1009,2,FALSE),"NOT FOUND"))</f>
        <v/>
      </c>
      <c r="F4435" s="94"/>
      <c r="G4435" s="76"/>
      <c r="H4435" s="81" t="str">
        <f>IFERROR(F4435*VLOOKUP(D4435,Saldo!$P$8:$U$1009,6,FALSE),"")</f>
        <v/>
      </c>
      <c r="I4435" s="78" t="str">
        <f>IFERROR(IF(D4435="","",VLOOKUP(D4435,Saldo!$P$8:$Q$1009,2,FALSE)),"")</f>
        <v/>
      </c>
      <c r="J4435" s="76"/>
      <c r="K4435" s="74" t="str">
        <f t="shared" si="69"/>
        <v/>
      </c>
    </row>
    <row r="4436" spans="1:11" ht="18.95" customHeight="1" x14ac:dyDescent="0.25">
      <c r="A4436" s="52"/>
      <c r="C4436" s="185"/>
      <c r="D4436" s="76"/>
      <c r="E4436" s="76" t="str">
        <f>IF(D4436="","",IFERROR(VLOOKUP(D4436,Cadastro!$C$9:$D$1009,2,FALSE),"NOT FOUND"))</f>
        <v/>
      </c>
      <c r="F4436" s="94"/>
      <c r="G4436" s="76"/>
      <c r="H4436" s="81" t="str">
        <f>IFERROR(F4436*VLOOKUP(D4436,Saldo!$P$8:$U$1009,6,FALSE),"")</f>
        <v/>
      </c>
      <c r="I4436" s="78" t="str">
        <f>IFERROR(IF(D4436="","",VLOOKUP(D4436,Saldo!$P$8:$Q$1009,2,FALSE)),"")</f>
        <v/>
      </c>
      <c r="J4436" s="76"/>
      <c r="K4436" s="74" t="str">
        <f t="shared" si="69"/>
        <v/>
      </c>
    </row>
    <row r="4437" spans="1:11" ht="18.95" customHeight="1" x14ac:dyDescent="0.25">
      <c r="A4437" s="52"/>
      <c r="C4437" s="185"/>
      <c r="D4437" s="76"/>
      <c r="E4437" s="76" t="str">
        <f>IF(D4437="","",IFERROR(VLOOKUP(D4437,Cadastro!$C$9:$D$1009,2,FALSE),"NOT FOUND"))</f>
        <v/>
      </c>
      <c r="F4437" s="94"/>
      <c r="G4437" s="76"/>
      <c r="H4437" s="81" t="str">
        <f>IFERROR(F4437*VLOOKUP(D4437,Saldo!$P$8:$U$1009,6,FALSE),"")</f>
        <v/>
      </c>
      <c r="I4437" s="78" t="str">
        <f>IFERROR(IF(D4437="","",VLOOKUP(D4437,Saldo!$P$8:$Q$1009,2,FALSE)),"")</f>
        <v/>
      </c>
      <c r="J4437" s="76"/>
      <c r="K4437" s="74" t="str">
        <f t="shared" si="69"/>
        <v/>
      </c>
    </row>
    <row r="4438" spans="1:11" ht="18.95" customHeight="1" x14ac:dyDescent="0.25">
      <c r="A4438" s="52"/>
      <c r="C4438" s="185"/>
      <c r="D4438" s="76"/>
      <c r="E4438" s="76" t="str">
        <f>IF(D4438="","",IFERROR(VLOOKUP(D4438,Cadastro!$C$9:$D$1009,2,FALSE),"NOT FOUND"))</f>
        <v/>
      </c>
      <c r="F4438" s="94"/>
      <c r="G4438" s="76"/>
      <c r="H4438" s="81" t="str">
        <f>IFERROR(F4438*VLOOKUP(D4438,Saldo!$P$8:$U$1009,6,FALSE),"")</f>
        <v/>
      </c>
      <c r="I4438" s="78" t="str">
        <f>IFERROR(IF(D4438="","",VLOOKUP(D4438,Saldo!$P$8:$Q$1009,2,FALSE)),"")</f>
        <v/>
      </c>
      <c r="J4438" s="76"/>
      <c r="K4438" s="74" t="str">
        <f t="shared" si="69"/>
        <v/>
      </c>
    </row>
    <row r="4439" spans="1:11" ht="18.95" customHeight="1" x14ac:dyDescent="0.25">
      <c r="A4439" s="52"/>
      <c r="C4439" s="185"/>
      <c r="D4439" s="76"/>
      <c r="E4439" s="76" t="str">
        <f>IF(D4439="","",IFERROR(VLOOKUP(D4439,Cadastro!$C$9:$D$1009,2,FALSE),"NOT FOUND"))</f>
        <v/>
      </c>
      <c r="F4439" s="94"/>
      <c r="G4439" s="76"/>
      <c r="H4439" s="81" t="str">
        <f>IFERROR(F4439*VLOOKUP(D4439,Saldo!$P$8:$U$1009,6,FALSE),"")</f>
        <v/>
      </c>
      <c r="I4439" s="78" t="str">
        <f>IFERROR(IF(D4439="","",VLOOKUP(D4439,Saldo!$P$8:$Q$1009,2,FALSE)),"")</f>
        <v/>
      </c>
      <c r="J4439" s="76"/>
      <c r="K4439" s="74" t="str">
        <f t="shared" si="69"/>
        <v/>
      </c>
    </row>
    <row r="4440" spans="1:11" ht="18.95" customHeight="1" x14ac:dyDescent="0.25">
      <c r="A4440" s="52"/>
      <c r="C4440" s="185"/>
      <c r="D4440" s="76"/>
      <c r="E4440" s="76" t="str">
        <f>IF(D4440="","",IFERROR(VLOOKUP(D4440,Cadastro!$C$9:$D$1009,2,FALSE),"NOT FOUND"))</f>
        <v/>
      </c>
      <c r="F4440" s="94"/>
      <c r="G4440" s="76"/>
      <c r="H4440" s="81" t="str">
        <f>IFERROR(F4440*VLOOKUP(D4440,Saldo!$P$8:$U$1009,6,FALSE),"")</f>
        <v/>
      </c>
      <c r="I4440" s="78" t="str">
        <f>IFERROR(IF(D4440="","",VLOOKUP(D4440,Saldo!$P$8:$Q$1009,2,FALSE)),"")</f>
        <v/>
      </c>
      <c r="J4440" s="76"/>
      <c r="K4440" s="74" t="str">
        <f t="shared" si="69"/>
        <v/>
      </c>
    </row>
    <row r="4441" spans="1:11" ht="18.95" customHeight="1" x14ac:dyDescent="0.25">
      <c r="A4441" s="52"/>
      <c r="C4441" s="185"/>
      <c r="D4441" s="76"/>
      <c r="E4441" s="76" t="str">
        <f>IF(D4441="","",IFERROR(VLOOKUP(D4441,Cadastro!$C$9:$D$1009,2,FALSE),"NOT FOUND"))</f>
        <v/>
      </c>
      <c r="F4441" s="94"/>
      <c r="G4441" s="76"/>
      <c r="H4441" s="81" t="str">
        <f>IFERROR(F4441*VLOOKUP(D4441,Saldo!$P$8:$U$1009,6,FALSE),"")</f>
        <v/>
      </c>
      <c r="I4441" s="78" t="str">
        <f>IFERROR(IF(D4441="","",VLOOKUP(D4441,Saldo!$P$8:$Q$1009,2,FALSE)),"")</f>
        <v/>
      </c>
      <c r="J4441" s="76"/>
      <c r="K4441" s="74" t="str">
        <f t="shared" si="69"/>
        <v/>
      </c>
    </row>
    <row r="4442" spans="1:11" ht="18.95" customHeight="1" x14ac:dyDescent="0.25">
      <c r="A4442" s="52"/>
      <c r="C4442" s="185"/>
      <c r="D4442" s="76"/>
      <c r="E4442" s="76" t="str">
        <f>IF(D4442="","",IFERROR(VLOOKUP(D4442,Cadastro!$C$9:$D$1009,2,FALSE),"NOT FOUND"))</f>
        <v/>
      </c>
      <c r="F4442" s="94"/>
      <c r="G4442" s="76"/>
      <c r="H4442" s="81" t="str">
        <f>IFERROR(F4442*VLOOKUP(D4442,Saldo!$P$8:$U$1009,6,FALSE),"")</f>
        <v/>
      </c>
      <c r="I4442" s="78" t="str">
        <f>IFERROR(IF(D4442="","",VLOOKUP(D4442,Saldo!$P$8:$Q$1009,2,FALSE)),"")</f>
        <v/>
      </c>
      <c r="J4442" s="76"/>
      <c r="K4442" s="74" t="str">
        <f t="shared" si="69"/>
        <v/>
      </c>
    </row>
    <row r="4443" spans="1:11" ht="18.95" customHeight="1" x14ac:dyDescent="0.25">
      <c r="A4443" s="52"/>
      <c r="C4443" s="185"/>
      <c r="D4443" s="76"/>
      <c r="E4443" s="76" t="str">
        <f>IF(D4443="","",IFERROR(VLOOKUP(D4443,Cadastro!$C$9:$D$1009,2,FALSE),"NOT FOUND"))</f>
        <v/>
      </c>
      <c r="F4443" s="94"/>
      <c r="G4443" s="76"/>
      <c r="H4443" s="81" t="str">
        <f>IFERROR(F4443*VLOOKUP(D4443,Saldo!$P$8:$U$1009,6,FALSE),"")</f>
        <v/>
      </c>
      <c r="I4443" s="78" t="str">
        <f>IFERROR(IF(D4443="","",VLOOKUP(D4443,Saldo!$P$8:$Q$1009,2,FALSE)),"")</f>
        <v/>
      </c>
      <c r="J4443" s="76"/>
      <c r="K4443" s="74" t="str">
        <f t="shared" si="69"/>
        <v/>
      </c>
    </row>
    <row r="4444" spans="1:11" ht="18.95" customHeight="1" x14ac:dyDescent="0.25">
      <c r="A4444" s="52"/>
      <c r="C4444" s="185"/>
      <c r="D4444" s="76"/>
      <c r="E4444" s="76" t="str">
        <f>IF(D4444="","",IFERROR(VLOOKUP(D4444,Cadastro!$C$9:$D$1009,2,FALSE),"NOT FOUND"))</f>
        <v/>
      </c>
      <c r="F4444" s="94"/>
      <c r="G4444" s="76"/>
      <c r="H4444" s="81" t="str">
        <f>IFERROR(F4444*VLOOKUP(D4444,Saldo!$P$8:$U$1009,6,FALSE),"")</f>
        <v/>
      </c>
      <c r="I4444" s="78" t="str">
        <f>IFERROR(IF(D4444="","",VLOOKUP(D4444,Saldo!$P$8:$Q$1009,2,FALSE)),"")</f>
        <v/>
      </c>
      <c r="J4444" s="76"/>
      <c r="K4444" s="74" t="str">
        <f t="shared" si="69"/>
        <v/>
      </c>
    </row>
    <row r="4445" spans="1:11" ht="18.95" customHeight="1" x14ac:dyDescent="0.25">
      <c r="A4445" s="52"/>
      <c r="C4445" s="185"/>
      <c r="D4445" s="76"/>
      <c r="E4445" s="76" t="str">
        <f>IF(D4445="","",IFERROR(VLOOKUP(D4445,Cadastro!$C$9:$D$1009,2,FALSE),"NOT FOUND"))</f>
        <v/>
      </c>
      <c r="F4445" s="94"/>
      <c r="G4445" s="76"/>
      <c r="H4445" s="81" t="str">
        <f>IFERROR(F4445*VLOOKUP(D4445,Saldo!$P$8:$U$1009,6,FALSE),"")</f>
        <v/>
      </c>
      <c r="I4445" s="78" t="str">
        <f>IFERROR(IF(D4445="","",VLOOKUP(D4445,Saldo!$P$8:$Q$1009,2,FALSE)),"")</f>
        <v/>
      </c>
      <c r="J4445" s="76"/>
      <c r="K4445" s="74" t="str">
        <f t="shared" si="69"/>
        <v/>
      </c>
    </row>
    <row r="4446" spans="1:11" ht="18.95" customHeight="1" x14ac:dyDescent="0.25">
      <c r="A4446" s="52"/>
      <c r="C4446" s="185"/>
      <c r="D4446" s="76"/>
      <c r="E4446" s="76" t="str">
        <f>IF(D4446="","",IFERROR(VLOOKUP(D4446,Cadastro!$C$9:$D$1009,2,FALSE),"NOT FOUND"))</f>
        <v/>
      </c>
      <c r="F4446" s="94"/>
      <c r="G4446" s="76"/>
      <c r="H4446" s="81" t="str">
        <f>IFERROR(F4446*VLOOKUP(D4446,Saldo!$P$8:$U$1009,6,FALSE),"")</f>
        <v/>
      </c>
      <c r="I4446" s="78" t="str">
        <f>IFERROR(IF(D4446="","",VLOOKUP(D4446,Saldo!$P$8:$Q$1009,2,FALSE)),"")</f>
        <v/>
      </c>
      <c r="J4446" s="76"/>
      <c r="K4446" s="74" t="str">
        <f t="shared" si="69"/>
        <v/>
      </c>
    </row>
    <row r="4447" spans="1:11" ht="18.95" customHeight="1" x14ac:dyDescent="0.25">
      <c r="A4447" s="52"/>
      <c r="C4447" s="185"/>
      <c r="D4447" s="76"/>
      <c r="E4447" s="76" t="str">
        <f>IF(D4447="","",IFERROR(VLOOKUP(D4447,Cadastro!$C$9:$D$1009,2,FALSE),"NOT FOUND"))</f>
        <v/>
      </c>
      <c r="F4447" s="94"/>
      <c r="G4447" s="76"/>
      <c r="H4447" s="81" t="str">
        <f>IFERROR(F4447*VLOOKUP(D4447,Saldo!$P$8:$U$1009,6,FALSE),"")</f>
        <v/>
      </c>
      <c r="I4447" s="78" t="str">
        <f>IFERROR(IF(D4447="","",VLOOKUP(D4447,Saldo!$P$8:$Q$1009,2,FALSE)),"")</f>
        <v/>
      </c>
      <c r="J4447" s="76"/>
      <c r="K4447" s="74" t="str">
        <f t="shared" si="69"/>
        <v/>
      </c>
    </row>
    <row r="4448" spans="1:11" ht="18.95" customHeight="1" x14ac:dyDescent="0.25">
      <c r="A4448" s="52"/>
      <c r="C4448" s="185"/>
      <c r="D4448" s="76"/>
      <c r="E4448" s="76" t="str">
        <f>IF(D4448="","",IFERROR(VLOOKUP(D4448,Cadastro!$C$9:$D$1009,2,FALSE),"NOT FOUND"))</f>
        <v/>
      </c>
      <c r="F4448" s="94"/>
      <c r="G4448" s="76"/>
      <c r="H4448" s="81" t="str">
        <f>IFERROR(F4448*VLOOKUP(D4448,Saldo!$P$8:$U$1009,6,FALSE),"")</f>
        <v/>
      </c>
      <c r="I4448" s="78" t="str">
        <f>IFERROR(IF(D4448="","",VLOOKUP(D4448,Saldo!$P$8:$Q$1009,2,FALSE)),"")</f>
        <v/>
      </c>
      <c r="J4448" s="76"/>
      <c r="K4448" s="74" t="str">
        <f t="shared" si="69"/>
        <v/>
      </c>
    </row>
    <row r="4449" spans="1:11" ht="18.95" customHeight="1" x14ac:dyDescent="0.25">
      <c r="A4449" s="52"/>
      <c r="C4449" s="185"/>
      <c r="D4449" s="76"/>
      <c r="E4449" s="76" t="str">
        <f>IF(D4449="","",IFERROR(VLOOKUP(D4449,Cadastro!$C$9:$D$1009,2,FALSE),"NOT FOUND"))</f>
        <v/>
      </c>
      <c r="F4449" s="94"/>
      <c r="G4449" s="76"/>
      <c r="H4449" s="81" t="str">
        <f>IFERROR(F4449*VLOOKUP(D4449,Saldo!$P$8:$U$1009,6,FALSE),"")</f>
        <v/>
      </c>
      <c r="I4449" s="78" t="str">
        <f>IFERROR(IF(D4449="","",VLOOKUP(D4449,Saldo!$P$8:$Q$1009,2,FALSE)),"")</f>
        <v/>
      </c>
      <c r="J4449" s="76"/>
      <c r="K4449" s="74" t="str">
        <f t="shared" si="69"/>
        <v/>
      </c>
    </row>
    <row r="4450" spans="1:11" ht="18.95" customHeight="1" x14ac:dyDescent="0.25">
      <c r="A4450" s="52"/>
      <c r="C4450" s="185"/>
      <c r="D4450" s="76"/>
      <c r="E4450" s="76" t="str">
        <f>IF(D4450="","",IFERROR(VLOOKUP(D4450,Cadastro!$C$9:$D$1009,2,FALSE),"NOT FOUND"))</f>
        <v/>
      </c>
      <c r="F4450" s="94"/>
      <c r="G4450" s="76"/>
      <c r="H4450" s="81" t="str">
        <f>IFERROR(F4450*VLOOKUP(D4450,Saldo!$P$8:$U$1009,6,FALSE),"")</f>
        <v/>
      </c>
      <c r="I4450" s="78" t="str">
        <f>IFERROR(IF(D4450="","",VLOOKUP(D4450,Saldo!$P$8:$Q$1009,2,FALSE)),"")</f>
        <v/>
      </c>
      <c r="J4450" s="76"/>
      <c r="K4450" s="74" t="str">
        <f t="shared" si="69"/>
        <v/>
      </c>
    </row>
    <row r="4451" spans="1:11" ht="18.95" customHeight="1" x14ac:dyDescent="0.25">
      <c r="A4451" s="52"/>
      <c r="C4451" s="185"/>
      <c r="D4451" s="76"/>
      <c r="E4451" s="76" t="str">
        <f>IF(D4451="","",IFERROR(VLOOKUP(D4451,Cadastro!$C$9:$D$1009,2,FALSE),"NOT FOUND"))</f>
        <v/>
      </c>
      <c r="F4451" s="94"/>
      <c r="G4451" s="76"/>
      <c r="H4451" s="81" t="str">
        <f>IFERROR(F4451*VLOOKUP(D4451,Saldo!$P$8:$U$1009,6,FALSE),"")</f>
        <v/>
      </c>
      <c r="I4451" s="78" t="str">
        <f>IFERROR(IF(D4451="","",VLOOKUP(D4451,Saldo!$P$8:$Q$1009,2,FALSE)),"")</f>
        <v/>
      </c>
      <c r="J4451" s="76"/>
      <c r="K4451" s="74" t="str">
        <f t="shared" si="69"/>
        <v/>
      </c>
    </row>
    <row r="4452" spans="1:11" ht="18.95" customHeight="1" x14ac:dyDescent="0.25">
      <c r="A4452" s="52"/>
      <c r="C4452" s="185"/>
      <c r="D4452" s="76"/>
      <c r="E4452" s="76" t="str">
        <f>IF(D4452="","",IFERROR(VLOOKUP(D4452,Cadastro!$C$9:$D$1009,2,FALSE),"NOT FOUND"))</f>
        <v/>
      </c>
      <c r="F4452" s="94"/>
      <c r="G4452" s="76"/>
      <c r="H4452" s="81" t="str">
        <f>IFERROR(F4452*VLOOKUP(D4452,Saldo!$P$8:$U$1009,6,FALSE),"")</f>
        <v/>
      </c>
      <c r="I4452" s="78" t="str">
        <f>IFERROR(IF(D4452="","",VLOOKUP(D4452,Saldo!$P$8:$Q$1009,2,FALSE)),"")</f>
        <v/>
      </c>
      <c r="J4452" s="76"/>
      <c r="K4452" s="74" t="str">
        <f t="shared" si="69"/>
        <v/>
      </c>
    </row>
    <row r="4453" spans="1:11" ht="18.95" customHeight="1" x14ac:dyDescent="0.25">
      <c r="A4453" s="52"/>
      <c r="C4453" s="185"/>
      <c r="D4453" s="76"/>
      <c r="E4453" s="76" t="str">
        <f>IF(D4453="","",IFERROR(VLOOKUP(D4453,Cadastro!$C$9:$D$1009,2,FALSE),"NOT FOUND"))</f>
        <v/>
      </c>
      <c r="F4453" s="94"/>
      <c r="G4453" s="76"/>
      <c r="H4453" s="81" t="str">
        <f>IFERROR(F4453*VLOOKUP(D4453,Saldo!$P$8:$U$1009,6,FALSE),"")</f>
        <v/>
      </c>
      <c r="I4453" s="78" t="str">
        <f>IFERROR(IF(D4453="","",VLOOKUP(D4453,Saldo!$P$8:$Q$1009,2,FALSE)),"")</f>
        <v/>
      </c>
      <c r="J4453" s="76"/>
      <c r="K4453" s="74" t="str">
        <f t="shared" si="69"/>
        <v/>
      </c>
    </row>
    <row r="4454" spans="1:11" ht="18.95" customHeight="1" x14ac:dyDescent="0.25">
      <c r="A4454" s="52"/>
      <c r="C4454" s="185"/>
      <c r="D4454" s="76"/>
      <c r="E4454" s="76" t="str">
        <f>IF(D4454="","",IFERROR(VLOOKUP(D4454,Cadastro!$C$9:$D$1009,2,FALSE),"NOT FOUND"))</f>
        <v/>
      </c>
      <c r="F4454" s="94"/>
      <c r="G4454" s="76"/>
      <c r="H4454" s="81" t="str">
        <f>IFERROR(F4454*VLOOKUP(D4454,Saldo!$P$8:$U$1009,6,FALSE),"")</f>
        <v/>
      </c>
      <c r="I4454" s="78" t="str">
        <f>IFERROR(IF(D4454="","",VLOOKUP(D4454,Saldo!$P$8:$Q$1009,2,FALSE)),"")</f>
        <v/>
      </c>
      <c r="J4454" s="76"/>
      <c r="K4454" s="74" t="str">
        <f t="shared" si="69"/>
        <v/>
      </c>
    </row>
    <row r="4455" spans="1:11" ht="18.95" customHeight="1" x14ac:dyDescent="0.25">
      <c r="A4455" s="52"/>
      <c r="C4455" s="185"/>
      <c r="D4455" s="76"/>
      <c r="E4455" s="76" t="str">
        <f>IF(D4455="","",IFERROR(VLOOKUP(D4455,Cadastro!$C$9:$D$1009,2,FALSE),"NOT FOUND"))</f>
        <v/>
      </c>
      <c r="F4455" s="94"/>
      <c r="G4455" s="76"/>
      <c r="H4455" s="81" t="str">
        <f>IFERROR(F4455*VLOOKUP(D4455,Saldo!$P$8:$U$1009,6,FALSE),"")</f>
        <v/>
      </c>
      <c r="I4455" s="78" t="str">
        <f>IFERROR(IF(D4455="","",VLOOKUP(D4455,Saldo!$P$8:$Q$1009,2,FALSE)),"")</f>
        <v/>
      </c>
      <c r="J4455" s="76"/>
      <c r="K4455" s="74" t="str">
        <f t="shared" si="69"/>
        <v/>
      </c>
    </row>
    <row r="4456" spans="1:11" ht="18.95" customHeight="1" x14ac:dyDescent="0.25">
      <c r="A4456" s="52"/>
      <c r="C4456" s="185"/>
      <c r="D4456" s="76"/>
      <c r="E4456" s="76" t="str">
        <f>IF(D4456="","",IFERROR(VLOOKUP(D4456,Cadastro!$C$9:$D$1009,2,FALSE),"NOT FOUND"))</f>
        <v/>
      </c>
      <c r="F4456" s="94"/>
      <c r="G4456" s="76"/>
      <c r="H4456" s="81" t="str">
        <f>IFERROR(F4456*VLOOKUP(D4456,Saldo!$P$8:$U$1009,6,FALSE),"")</f>
        <v/>
      </c>
      <c r="I4456" s="78" t="str">
        <f>IFERROR(IF(D4456="","",VLOOKUP(D4456,Saldo!$P$8:$Q$1009,2,FALSE)),"")</f>
        <v/>
      </c>
      <c r="J4456" s="76"/>
      <c r="K4456" s="74" t="str">
        <f t="shared" si="69"/>
        <v/>
      </c>
    </row>
    <row r="4457" spans="1:11" ht="18.95" customHeight="1" x14ac:dyDescent="0.25">
      <c r="A4457" s="52"/>
      <c r="C4457" s="185"/>
      <c r="D4457" s="76"/>
      <c r="E4457" s="76" t="str">
        <f>IF(D4457="","",IFERROR(VLOOKUP(D4457,Cadastro!$C$9:$D$1009,2,FALSE),"NOT FOUND"))</f>
        <v/>
      </c>
      <c r="F4457" s="94"/>
      <c r="G4457" s="76"/>
      <c r="H4457" s="81" t="str">
        <f>IFERROR(F4457*VLOOKUP(D4457,Saldo!$P$8:$U$1009,6,FALSE),"")</f>
        <v/>
      </c>
      <c r="I4457" s="78" t="str">
        <f>IFERROR(IF(D4457="","",VLOOKUP(D4457,Saldo!$P$8:$Q$1009,2,FALSE)),"")</f>
        <v/>
      </c>
      <c r="J4457" s="76"/>
      <c r="K4457" s="74" t="str">
        <f t="shared" si="69"/>
        <v/>
      </c>
    </row>
    <row r="4458" spans="1:11" ht="18.95" customHeight="1" x14ac:dyDescent="0.25">
      <c r="A4458" s="52"/>
      <c r="C4458" s="185"/>
      <c r="D4458" s="76"/>
      <c r="E4458" s="76" t="str">
        <f>IF(D4458="","",IFERROR(VLOOKUP(D4458,Cadastro!$C$9:$D$1009,2,FALSE),"NOT FOUND"))</f>
        <v/>
      </c>
      <c r="F4458" s="94"/>
      <c r="G4458" s="76"/>
      <c r="H4458" s="81" t="str">
        <f>IFERROR(F4458*VLOOKUP(D4458,Saldo!$P$8:$U$1009,6,FALSE),"")</f>
        <v/>
      </c>
      <c r="I4458" s="78" t="str">
        <f>IFERROR(IF(D4458="","",VLOOKUP(D4458,Saldo!$P$8:$Q$1009,2,FALSE)),"")</f>
        <v/>
      </c>
      <c r="J4458" s="76"/>
      <c r="K4458" s="74" t="str">
        <f t="shared" si="69"/>
        <v/>
      </c>
    </row>
    <row r="4459" spans="1:11" ht="18.95" customHeight="1" x14ac:dyDescent="0.25">
      <c r="A4459" s="52"/>
      <c r="C4459" s="185"/>
      <c r="D4459" s="76"/>
      <c r="E4459" s="76" t="str">
        <f>IF(D4459="","",IFERROR(VLOOKUP(D4459,Cadastro!$C$9:$D$1009,2,FALSE),"NOT FOUND"))</f>
        <v/>
      </c>
      <c r="F4459" s="94"/>
      <c r="G4459" s="76"/>
      <c r="H4459" s="81" t="str">
        <f>IFERROR(F4459*VLOOKUP(D4459,Saldo!$P$8:$U$1009,6,FALSE),"")</f>
        <v/>
      </c>
      <c r="I4459" s="78" t="str">
        <f>IFERROR(IF(D4459="","",VLOOKUP(D4459,Saldo!$P$8:$Q$1009,2,FALSE)),"")</f>
        <v/>
      </c>
      <c r="J4459" s="76"/>
      <c r="K4459" s="74" t="str">
        <f t="shared" si="69"/>
        <v/>
      </c>
    </row>
    <row r="4460" spans="1:11" ht="18.95" customHeight="1" x14ac:dyDescent="0.25">
      <c r="A4460" s="52"/>
      <c r="C4460" s="185"/>
      <c r="D4460" s="76"/>
      <c r="E4460" s="76" t="str">
        <f>IF(D4460="","",IFERROR(VLOOKUP(D4460,Cadastro!$C$9:$D$1009,2,FALSE),"NOT FOUND"))</f>
        <v/>
      </c>
      <c r="F4460" s="94"/>
      <c r="G4460" s="76"/>
      <c r="H4460" s="81" t="str">
        <f>IFERROR(F4460*VLOOKUP(D4460,Saldo!$P$8:$U$1009,6,FALSE),"")</f>
        <v/>
      </c>
      <c r="I4460" s="78" t="str">
        <f>IFERROR(IF(D4460="","",VLOOKUP(D4460,Saldo!$P$8:$Q$1009,2,FALSE)),"")</f>
        <v/>
      </c>
      <c r="J4460" s="76"/>
      <c r="K4460" s="74" t="str">
        <f t="shared" si="69"/>
        <v/>
      </c>
    </row>
    <row r="4461" spans="1:11" ht="18.95" customHeight="1" x14ac:dyDescent="0.25">
      <c r="A4461" s="52"/>
      <c r="C4461" s="185"/>
      <c r="D4461" s="76"/>
      <c r="E4461" s="76" t="str">
        <f>IF(D4461="","",IFERROR(VLOOKUP(D4461,Cadastro!$C$9:$D$1009,2,FALSE),"NOT FOUND"))</f>
        <v/>
      </c>
      <c r="F4461" s="94"/>
      <c r="G4461" s="76"/>
      <c r="H4461" s="81" t="str">
        <f>IFERROR(F4461*VLOOKUP(D4461,Saldo!$P$8:$U$1009,6,FALSE),"")</f>
        <v/>
      </c>
      <c r="I4461" s="78" t="str">
        <f>IFERROR(IF(D4461="","",VLOOKUP(D4461,Saldo!$P$8:$Q$1009,2,FALSE)),"")</f>
        <v/>
      </c>
      <c r="J4461" s="76"/>
      <c r="K4461" s="74" t="str">
        <f t="shared" si="69"/>
        <v/>
      </c>
    </row>
    <row r="4462" spans="1:11" ht="18.95" customHeight="1" x14ac:dyDescent="0.25">
      <c r="A4462" s="52"/>
      <c r="C4462" s="185"/>
      <c r="D4462" s="76"/>
      <c r="E4462" s="76" t="str">
        <f>IF(D4462="","",IFERROR(VLOOKUP(D4462,Cadastro!$C$9:$D$1009,2,FALSE),"NOT FOUND"))</f>
        <v/>
      </c>
      <c r="F4462" s="94"/>
      <c r="G4462" s="76"/>
      <c r="H4462" s="81" t="str">
        <f>IFERROR(F4462*VLOOKUP(D4462,Saldo!$P$8:$U$1009,6,FALSE),"")</f>
        <v/>
      </c>
      <c r="I4462" s="78" t="str">
        <f>IFERROR(IF(D4462="","",VLOOKUP(D4462,Saldo!$P$8:$Q$1009,2,FALSE)),"")</f>
        <v/>
      </c>
      <c r="J4462" s="76"/>
      <c r="K4462" s="74" t="str">
        <f t="shared" si="69"/>
        <v/>
      </c>
    </row>
    <row r="4463" spans="1:11" ht="18.95" customHeight="1" x14ac:dyDescent="0.25">
      <c r="A4463" s="52"/>
      <c r="C4463" s="185"/>
      <c r="D4463" s="76"/>
      <c r="E4463" s="76" t="str">
        <f>IF(D4463="","",IFERROR(VLOOKUP(D4463,Cadastro!$C$9:$D$1009,2,FALSE),"NOT FOUND"))</f>
        <v/>
      </c>
      <c r="F4463" s="94"/>
      <c r="G4463" s="76"/>
      <c r="H4463" s="81" t="str">
        <f>IFERROR(F4463*VLOOKUP(D4463,Saldo!$P$8:$U$1009,6,FALSE),"")</f>
        <v/>
      </c>
      <c r="I4463" s="78" t="str">
        <f>IFERROR(IF(D4463="","",VLOOKUP(D4463,Saldo!$P$8:$Q$1009,2,FALSE)),"")</f>
        <v/>
      </c>
      <c r="J4463" s="76"/>
      <c r="K4463" s="74" t="str">
        <f t="shared" si="69"/>
        <v/>
      </c>
    </row>
    <row r="4464" spans="1:11" ht="18.95" customHeight="1" x14ac:dyDescent="0.25">
      <c r="A4464" s="52"/>
      <c r="C4464" s="185"/>
      <c r="D4464" s="76"/>
      <c r="E4464" s="76" t="str">
        <f>IF(D4464="","",IFERROR(VLOOKUP(D4464,Cadastro!$C$9:$D$1009,2,FALSE),"NOT FOUND"))</f>
        <v/>
      </c>
      <c r="F4464" s="94"/>
      <c r="G4464" s="76"/>
      <c r="H4464" s="81" t="str">
        <f>IFERROR(F4464*VLOOKUP(D4464,Saldo!$P$8:$U$1009,6,FALSE),"")</f>
        <v/>
      </c>
      <c r="I4464" s="78" t="str">
        <f>IFERROR(IF(D4464="","",VLOOKUP(D4464,Saldo!$P$8:$Q$1009,2,FALSE)),"")</f>
        <v/>
      </c>
      <c r="J4464" s="76"/>
      <c r="K4464" s="74" t="str">
        <f t="shared" si="69"/>
        <v/>
      </c>
    </row>
    <row r="4465" spans="1:11" ht="18.95" customHeight="1" x14ac:dyDescent="0.25">
      <c r="A4465" s="52"/>
      <c r="C4465" s="185"/>
      <c r="D4465" s="76"/>
      <c r="E4465" s="76" t="str">
        <f>IF(D4465="","",IFERROR(VLOOKUP(D4465,Cadastro!$C$9:$D$1009,2,FALSE),"NOT FOUND"))</f>
        <v/>
      </c>
      <c r="F4465" s="94"/>
      <c r="G4465" s="76"/>
      <c r="H4465" s="81" t="str">
        <f>IFERROR(F4465*VLOOKUP(D4465,Saldo!$P$8:$U$1009,6,FALSE),"")</f>
        <v/>
      </c>
      <c r="I4465" s="78" t="str">
        <f>IFERROR(IF(D4465="","",VLOOKUP(D4465,Saldo!$P$8:$Q$1009,2,FALSE)),"")</f>
        <v/>
      </c>
      <c r="J4465" s="76"/>
      <c r="K4465" s="74" t="str">
        <f t="shared" si="69"/>
        <v/>
      </c>
    </row>
    <row r="4466" spans="1:11" ht="18.95" customHeight="1" x14ac:dyDescent="0.25">
      <c r="A4466" s="52"/>
      <c r="C4466" s="185"/>
      <c r="D4466" s="76"/>
      <c r="E4466" s="76" t="str">
        <f>IF(D4466="","",IFERROR(VLOOKUP(D4466,Cadastro!$C$9:$D$1009,2,FALSE),"NOT FOUND"))</f>
        <v/>
      </c>
      <c r="F4466" s="94"/>
      <c r="G4466" s="76"/>
      <c r="H4466" s="81" t="str">
        <f>IFERROR(F4466*VLOOKUP(D4466,Saldo!$P$8:$U$1009,6,FALSE),"")</f>
        <v/>
      </c>
      <c r="I4466" s="78" t="str">
        <f>IFERROR(IF(D4466="","",VLOOKUP(D4466,Saldo!$P$8:$Q$1009,2,FALSE)),"")</f>
        <v/>
      </c>
      <c r="J4466" s="76"/>
      <c r="K4466" s="74" t="str">
        <f t="shared" si="69"/>
        <v/>
      </c>
    </row>
    <row r="4467" spans="1:11" ht="18.95" customHeight="1" x14ac:dyDescent="0.25">
      <c r="A4467" s="52"/>
      <c r="C4467" s="185"/>
      <c r="D4467" s="76"/>
      <c r="E4467" s="76" t="str">
        <f>IF(D4467="","",IFERROR(VLOOKUP(D4467,Cadastro!$C$9:$D$1009,2,FALSE),"NOT FOUND"))</f>
        <v/>
      </c>
      <c r="F4467" s="94"/>
      <c r="G4467" s="76"/>
      <c r="H4467" s="81" t="str">
        <f>IFERROR(F4467*VLOOKUP(D4467,Saldo!$P$8:$U$1009,6,FALSE),"")</f>
        <v/>
      </c>
      <c r="I4467" s="78" t="str">
        <f>IFERROR(IF(D4467="","",VLOOKUP(D4467,Saldo!$P$8:$Q$1009,2,FALSE)),"")</f>
        <v/>
      </c>
      <c r="J4467" s="76"/>
      <c r="K4467" s="74" t="str">
        <f t="shared" si="69"/>
        <v/>
      </c>
    </row>
    <row r="4468" spans="1:11" ht="18.95" customHeight="1" x14ac:dyDescent="0.25">
      <c r="A4468" s="52"/>
      <c r="C4468" s="185"/>
      <c r="D4468" s="76"/>
      <c r="E4468" s="76" t="str">
        <f>IF(D4468="","",IFERROR(VLOOKUP(D4468,Cadastro!$C$9:$D$1009,2,FALSE),"NOT FOUND"))</f>
        <v/>
      </c>
      <c r="F4468" s="94"/>
      <c r="G4468" s="76"/>
      <c r="H4468" s="81" t="str">
        <f>IFERROR(F4468*VLOOKUP(D4468,Saldo!$P$8:$U$1009,6,FALSE),"")</f>
        <v/>
      </c>
      <c r="I4468" s="78" t="str">
        <f>IFERROR(IF(D4468="","",VLOOKUP(D4468,Saldo!$P$8:$Q$1009,2,FALSE)),"")</f>
        <v/>
      </c>
      <c r="J4468" s="76"/>
      <c r="K4468" s="74" t="str">
        <f t="shared" si="69"/>
        <v/>
      </c>
    </row>
    <row r="4469" spans="1:11" ht="18.95" customHeight="1" x14ac:dyDescent="0.25">
      <c r="A4469" s="52"/>
      <c r="C4469" s="185"/>
      <c r="D4469" s="76"/>
      <c r="E4469" s="76" t="str">
        <f>IF(D4469="","",IFERROR(VLOOKUP(D4469,Cadastro!$C$9:$D$1009,2,FALSE),"NOT FOUND"))</f>
        <v/>
      </c>
      <c r="F4469" s="94"/>
      <c r="G4469" s="76"/>
      <c r="H4469" s="81" t="str">
        <f>IFERROR(F4469*VLOOKUP(D4469,Saldo!$P$8:$U$1009,6,FALSE),"")</f>
        <v/>
      </c>
      <c r="I4469" s="78" t="str">
        <f>IFERROR(IF(D4469="","",VLOOKUP(D4469,Saldo!$P$8:$Q$1009,2,FALSE)),"")</f>
        <v/>
      </c>
      <c r="J4469" s="76"/>
      <c r="K4469" s="74" t="str">
        <f t="shared" si="69"/>
        <v/>
      </c>
    </row>
    <row r="4470" spans="1:11" ht="18.95" customHeight="1" x14ac:dyDescent="0.25">
      <c r="A4470" s="52"/>
      <c r="C4470" s="185"/>
      <c r="D4470" s="76"/>
      <c r="E4470" s="76" t="str">
        <f>IF(D4470="","",IFERROR(VLOOKUP(D4470,Cadastro!$C$9:$D$1009,2,FALSE),"NOT FOUND"))</f>
        <v/>
      </c>
      <c r="F4470" s="94"/>
      <c r="G4470" s="76"/>
      <c r="H4470" s="81" t="str">
        <f>IFERROR(F4470*VLOOKUP(D4470,Saldo!$P$8:$U$1009,6,FALSE),"")</f>
        <v/>
      </c>
      <c r="I4470" s="78" t="str">
        <f>IFERROR(IF(D4470="","",VLOOKUP(D4470,Saldo!$P$8:$Q$1009,2,FALSE)),"")</f>
        <v/>
      </c>
      <c r="J4470" s="76"/>
      <c r="K4470" s="74" t="str">
        <f t="shared" si="69"/>
        <v/>
      </c>
    </row>
    <row r="4471" spans="1:11" ht="18.95" customHeight="1" x14ac:dyDescent="0.25">
      <c r="A4471" s="52"/>
      <c r="C4471" s="185"/>
      <c r="D4471" s="76"/>
      <c r="E4471" s="76" t="str">
        <f>IF(D4471="","",IFERROR(VLOOKUP(D4471,Cadastro!$C$9:$D$1009,2,FALSE),"NOT FOUND"))</f>
        <v/>
      </c>
      <c r="F4471" s="94"/>
      <c r="G4471" s="76"/>
      <c r="H4471" s="81" t="str">
        <f>IFERROR(F4471*VLOOKUP(D4471,Saldo!$P$8:$U$1009,6,FALSE),"")</f>
        <v/>
      </c>
      <c r="I4471" s="78" t="str">
        <f>IFERROR(IF(D4471="","",VLOOKUP(D4471,Saldo!$P$8:$Q$1009,2,FALSE)),"")</f>
        <v/>
      </c>
      <c r="J4471" s="76"/>
      <c r="K4471" s="74" t="str">
        <f t="shared" si="69"/>
        <v/>
      </c>
    </row>
    <row r="4472" spans="1:11" ht="18.95" customHeight="1" x14ac:dyDescent="0.25">
      <c r="A4472" s="52"/>
      <c r="C4472" s="185"/>
      <c r="D4472" s="76"/>
      <c r="E4472" s="76" t="str">
        <f>IF(D4472="","",IFERROR(VLOOKUP(D4472,Cadastro!$C$9:$D$1009,2,FALSE),"NOT FOUND"))</f>
        <v/>
      </c>
      <c r="F4472" s="94"/>
      <c r="G4472" s="76"/>
      <c r="H4472" s="81" t="str">
        <f>IFERROR(F4472*VLOOKUP(D4472,Saldo!$P$8:$U$1009,6,FALSE),"")</f>
        <v/>
      </c>
      <c r="I4472" s="78" t="str">
        <f>IFERROR(IF(D4472="","",VLOOKUP(D4472,Saldo!$P$8:$Q$1009,2,FALSE)),"")</f>
        <v/>
      </c>
      <c r="J4472" s="76"/>
      <c r="K4472" s="74" t="str">
        <f t="shared" si="69"/>
        <v/>
      </c>
    </row>
    <row r="4473" spans="1:11" ht="18.95" customHeight="1" x14ac:dyDescent="0.25">
      <c r="A4473" s="52"/>
      <c r="C4473" s="185"/>
      <c r="D4473" s="76"/>
      <c r="E4473" s="76" t="str">
        <f>IF(D4473="","",IFERROR(VLOOKUP(D4473,Cadastro!$C$9:$D$1009,2,FALSE),"NOT FOUND"))</f>
        <v/>
      </c>
      <c r="F4473" s="94"/>
      <c r="G4473" s="76"/>
      <c r="H4473" s="81" t="str">
        <f>IFERROR(F4473*VLOOKUP(D4473,Saldo!$P$8:$U$1009,6,FALSE),"")</f>
        <v/>
      </c>
      <c r="I4473" s="78" t="str">
        <f>IFERROR(IF(D4473="","",VLOOKUP(D4473,Saldo!$P$8:$Q$1009,2,FALSE)),"")</f>
        <v/>
      </c>
      <c r="J4473" s="76"/>
      <c r="K4473" s="74" t="str">
        <f t="shared" si="69"/>
        <v/>
      </c>
    </row>
    <row r="4474" spans="1:11" ht="18.95" customHeight="1" x14ac:dyDescent="0.25">
      <c r="A4474" s="52"/>
      <c r="C4474" s="185"/>
      <c r="D4474" s="76"/>
      <c r="E4474" s="76" t="str">
        <f>IF(D4474="","",IFERROR(VLOOKUP(D4474,Cadastro!$C$9:$D$1009,2,FALSE),"NOT FOUND"))</f>
        <v/>
      </c>
      <c r="F4474" s="94"/>
      <c r="G4474" s="76"/>
      <c r="H4474" s="81" t="str">
        <f>IFERROR(F4474*VLOOKUP(D4474,Saldo!$P$8:$U$1009,6,FALSE),"")</f>
        <v/>
      </c>
      <c r="I4474" s="78" t="str">
        <f>IFERROR(IF(D4474="","",VLOOKUP(D4474,Saldo!$P$8:$Q$1009,2,FALSE)),"")</f>
        <v/>
      </c>
      <c r="J4474" s="76"/>
      <c r="K4474" s="74" t="str">
        <f t="shared" si="69"/>
        <v/>
      </c>
    </row>
    <row r="4475" spans="1:11" ht="18.95" customHeight="1" x14ac:dyDescent="0.25">
      <c r="A4475" s="52"/>
      <c r="C4475" s="185"/>
      <c r="D4475" s="76"/>
      <c r="E4475" s="76" t="str">
        <f>IF(D4475="","",IFERROR(VLOOKUP(D4475,Cadastro!$C$9:$D$1009,2,FALSE),"NOT FOUND"))</f>
        <v/>
      </c>
      <c r="F4475" s="94"/>
      <c r="G4475" s="76"/>
      <c r="H4475" s="81" t="str">
        <f>IFERROR(F4475*VLOOKUP(D4475,Saldo!$P$8:$U$1009,6,FALSE),"")</f>
        <v/>
      </c>
      <c r="I4475" s="78" t="str">
        <f>IFERROR(IF(D4475="","",VLOOKUP(D4475,Saldo!$P$8:$Q$1009,2,FALSE)),"")</f>
        <v/>
      </c>
      <c r="J4475" s="76"/>
      <c r="K4475" s="74" t="str">
        <f t="shared" si="69"/>
        <v/>
      </c>
    </row>
    <row r="4476" spans="1:11" ht="18.95" customHeight="1" x14ac:dyDescent="0.25">
      <c r="A4476" s="52"/>
      <c r="C4476" s="185"/>
      <c r="D4476" s="76"/>
      <c r="E4476" s="76" t="str">
        <f>IF(D4476="","",IFERROR(VLOOKUP(D4476,Cadastro!$C$9:$D$1009,2,FALSE),"NOT FOUND"))</f>
        <v/>
      </c>
      <c r="F4476" s="94"/>
      <c r="G4476" s="76"/>
      <c r="H4476" s="81" t="str">
        <f>IFERROR(F4476*VLOOKUP(D4476,Saldo!$P$8:$U$1009,6,FALSE),"")</f>
        <v/>
      </c>
      <c r="I4476" s="78" t="str">
        <f>IFERROR(IF(D4476="","",VLOOKUP(D4476,Saldo!$P$8:$Q$1009,2,FALSE)),"")</f>
        <v/>
      </c>
      <c r="J4476" s="76"/>
      <c r="K4476" s="74" t="str">
        <f t="shared" si="69"/>
        <v/>
      </c>
    </row>
    <row r="4477" spans="1:11" ht="18.95" customHeight="1" x14ac:dyDescent="0.25">
      <c r="A4477" s="52"/>
      <c r="C4477" s="185"/>
      <c r="D4477" s="76"/>
      <c r="E4477" s="76" t="str">
        <f>IF(D4477="","",IFERROR(VLOOKUP(D4477,Cadastro!$C$9:$D$1009,2,FALSE),"NOT FOUND"))</f>
        <v/>
      </c>
      <c r="F4477" s="94"/>
      <c r="G4477" s="76"/>
      <c r="H4477" s="81" t="str">
        <f>IFERROR(F4477*VLOOKUP(D4477,Saldo!$P$8:$U$1009,6,FALSE),"")</f>
        <v/>
      </c>
      <c r="I4477" s="78" t="str">
        <f>IFERROR(IF(D4477="","",VLOOKUP(D4477,Saldo!$P$8:$Q$1009,2,FALSE)),"")</f>
        <v/>
      </c>
      <c r="J4477" s="76"/>
      <c r="K4477" s="74" t="str">
        <f t="shared" si="69"/>
        <v/>
      </c>
    </row>
    <row r="4478" spans="1:11" ht="18.95" customHeight="1" x14ac:dyDescent="0.25">
      <c r="A4478" s="52"/>
      <c r="C4478" s="185"/>
      <c r="D4478" s="76"/>
      <c r="E4478" s="76" t="str">
        <f>IF(D4478="","",IFERROR(VLOOKUP(D4478,Cadastro!$C$9:$D$1009,2,FALSE),"NOT FOUND"))</f>
        <v/>
      </c>
      <c r="F4478" s="94"/>
      <c r="G4478" s="76"/>
      <c r="H4478" s="81" t="str">
        <f>IFERROR(F4478*VLOOKUP(D4478,Saldo!$P$8:$U$1009,6,FALSE),"")</f>
        <v/>
      </c>
      <c r="I4478" s="78" t="str">
        <f>IFERROR(IF(D4478="","",VLOOKUP(D4478,Saldo!$P$8:$Q$1009,2,FALSE)),"")</f>
        <v/>
      </c>
      <c r="J4478" s="76"/>
      <c r="K4478" s="74" t="str">
        <f t="shared" si="69"/>
        <v/>
      </c>
    </row>
    <row r="4479" spans="1:11" ht="18.95" customHeight="1" x14ac:dyDescent="0.25">
      <c r="A4479" s="52"/>
      <c r="C4479" s="185"/>
      <c r="D4479" s="76"/>
      <c r="E4479" s="76" t="str">
        <f>IF(D4479="","",IFERROR(VLOOKUP(D4479,Cadastro!$C$9:$D$1009,2,FALSE),"NOT FOUND"))</f>
        <v/>
      </c>
      <c r="F4479" s="94"/>
      <c r="G4479" s="76"/>
      <c r="H4479" s="81" t="str">
        <f>IFERROR(F4479*VLOOKUP(D4479,Saldo!$P$8:$U$1009,6,FALSE),"")</f>
        <v/>
      </c>
      <c r="I4479" s="78" t="str">
        <f>IFERROR(IF(D4479="","",VLOOKUP(D4479,Saldo!$P$8:$Q$1009,2,FALSE)),"")</f>
        <v/>
      </c>
      <c r="J4479" s="76"/>
      <c r="K4479" s="74" t="str">
        <f t="shared" si="69"/>
        <v/>
      </c>
    </row>
    <row r="4480" spans="1:11" ht="18.95" customHeight="1" x14ac:dyDescent="0.25">
      <c r="A4480" s="52"/>
      <c r="C4480" s="185"/>
      <c r="D4480" s="76"/>
      <c r="E4480" s="76" t="str">
        <f>IF(D4480="","",IFERROR(VLOOKUP(D4480,Cadastro!$C$9:$D$1009,2,FALSE),"NOT FOUND"))</f>
        <v/>
      </c>
      <c r="F4480" s="94"/>
      <c r="G4480" s="76"/>
      <c r="H4480" s="81" t="str">
        <f>IFERROR(F4480*VLOOKUP(D4480,Saldo!$P$8:$U$1009,6,FALSE),"")</f>
        <v/>
      </c>
      <c r="I4480" s="78" t="str">
        <f>IFERROR(IF(D4480="","",VLOOKUP(D4480,Saldo!$P$8:$Q$1009,2,FALSE)),"")</f>
        <v/>
      </c>
      <c r="J4480" s="76"/>
      <c r="K4480" s="74" t="str">
        <f t="shared" si="69"/>
        <v/>
      </c>
    </row>
    <row r="4481" spans="1:11" ht="18.95" customHeight="1" x14ac:dyDescent="0.25">
      <c r="A4481" s="52"/>
      <c r="C4481" s="185"/>
      <c r="D4481" s="76"/>
      <c r="E4481" s="76" t="str">
        <f>IF(D4481="","",IFERROR(VLOOKUP(D4481,Cadastro!$C$9:$D$1009,2,FALSE),"NOT FOUND"))</f>
        <v/>
      </c>
      <c r="F4481" s="94"/>
      <c r="G4481" s="76"/>
      <c r="H4481" s="81" t="str">
        <f>IFERROR(F4481*VLOOKUP(D4481,Saldo!$P$8:$U$1009,6,FALSE),"")</f>
        <v/>
      </c>
      <c r="I4481" s="78" t="str">
        <f>IFERROR(IF(D4481="","",VLOOKUP(D4481,Saldo!$P$8:$Q$1009,2,FALSE)),"")</f>
        <v/>
      </c>
      <c r="J4481" s="76"/>
      <c r="K4481" s="74" t="str">
        <f t="shared" si="69"/>
        <v/>
      </c>
    </row>
    <row r="4482" spans="1:11" ht="18.95" customHeight="1" x14ac:dyDescent="0.25">
      <c r="A4482" s="52"/>
      <c r="C4482" s="185"/>
      <c r="D4482" s="76"/>
      <c r="E4482" s="76" t="str">
        <f>IF(D4482="","",IFERROR(VLOOKUP(D4482,Cadastro!$C$9:$D$1009,2,FALSE),"NOT FOUND"))</f>
        <v/>
      </c>
      <c r="F4482" s="94"/>
      <c r="G4482" s="76"/>
      <c r="H4482" s="81" t="str">
        <f>IFERROR(F4482*VLOOKUP(D4482,Saldo!$P$8:$U$1009,6,FALSE),"")</f>
        <v/>
      </c>
      <c r="I4482" s="78" t="str">
        <f>IFERROR(IF(D4482="","",VLOOKUP(D4482,Saldo!$P$8:$Q$1009,2,FALSE)),"")</f>
        <v/>
      </c>
      <c r="J4482" s="76"/>
      <c r="K4482" s="74" t="str">
        <f t="shared" si="69"/>
        <v/>
      </c>
    </row>
    <row r="4483" spans="1:11" ht="18.95" customHeight="1" x14ac:dyDescent="0.25">
      <c r="A4483" s="52"/>
      <c r="C4483" s="185"/>
      <c r="D4483" s="76"/>
      <c r="E4483" s="76" t="str">
        <f>IF(D4483="","",IFERROR(VLOOKUP(D4483,Cadastro!$C$9:$D$1009,2,FALSE),"NOT FOUND"))</f>
        <v/>
      </c>
      <c r="F4483" s="94"/>
      <c r="G4483" s="76"/>
      <c r="H4483" s="81" t="str">
        <f>IFERROR(F4483*VLOOKUP(D4483,Saldo!$P$8:$U$1009,6,FALSE),"")</f>
        <v/>
      </c>
      <c r="I4483" s="78" t="str">
        <f>IFERROR(IF(D4483="","",VLOOKUP(D4483,Saldo!$P$8:$Q$1009,2,FALSE)),"")</f>
        <v/>
      </c>
      <c r="J4483" s="76"/>
      <c r="K4483" s="74" t="str">
        <f t="shared" si="69"/>
        <v/>
      </c>
    </row>
    <row r="4484" spans="1:11" ht="18.95" customHeight="1" x14ac:dyDescent="0.25">
      <c r="A4484" s="52"/>
      <c r="C4484" s="185"/>
      <c r="D4484" s="76"/>
      <c r="E4484" s="76" t="str">
        <f>IF(D4484="","",IFERROR(VLOOKUP(D4484,Cadastro!$C$9:$D$1009,2,FALSE),"NOT FOUND"))</f>
        <v/>
      </c>
      <c r="F4484" s="94"/>
      <c r="G4484" s="76"/>
      <c r="H4484" s="81" t="str">
        <f>IFERROR(F4484*VLOOKUP(D4484,Saldo!$P$8:$U$1009,6,FALSE),"")</f>
        <v/>
      </c>
      <c r="I4484" s="78" t="str">
        <f>IFERROR(IF(D4484="","",VLOOKUP(D4484,Saldo!$P$8:$Q$1009,2,FALSE)),"")</f>
        <v/>
      </c>
      <c r="J4484" s="76"/>
      <c r="K4484" s="74" t="str">
        <f t="shared" si="69"/>
        <v/>
      </c>
    </row>
    <row r="4485" spans="1:11" ht="18.95" customHeight="1" x14ac:dyDescent="0.25">
      <c r="A4485" s="52"/>
      <c r="C4485" s="185"/>
      <c r="D4485" s="76"/>
      <c r="E4485" s="76" t="str">
        <f>IF(D4485="","",IFERROR(VLOOKUP(D4485,Cadastro!$C$9:$D$1009,2,FALSE),"NOT FOUND"))</f>
        <v/>
      </c>
      <c r="F4485" s="94"/>
      <c r="G4485" s="76"/>
      <c r="H4485" s="81" t="str">
        <f>IFERROR(F4485*VLOOKUP(D4485,Saldo!$P$8:$U$1009,6,FALSE),"")</f>
        <v/>
      </c>
      <c r="I4485" s="78" t="str">
        <f>IFERROR(IF(D4485="","",VLOOKUP(D4485,Saldo!$P$8:$Q$1009,2,FALSE)),"")</f>
        <v/>
      </c>
      <c r="J4485" s="76"/>
      <c r="K4485" s="74" t="str">
        <f t="shared" si="69"/>
        <v/>
      </c>
    </row>
    <row r="4486" spans="1:11" ht="18.95" customHeight="1" x14ac:dyDescent="0.25">
      <c r="A4486" s="52"/>
      <c r="C4486" s="185"/>
      <c r="D4486" s="76"/>
      <c r="E4486" s="76" t="str">
        <f>IF(D4486="","",IFERROR(VLOOKUP(D4486,Cadastro!$C$9:$D$1009,2,FALSE),"NOT FOUND"))</f>
        <v/>
      </c>
      <c r="F4486" s="94"/>
      <c r="G4486" s="76"/>
      <c r="H4486" s="81" t="str">
        <f>IFERROR(F4486*VLOOKUP(D4486,Saldo!$P$8:$U$1009,6,FALSE),"")</f>
        <v/>
      </c>
      <c r="I4486" s="78" t="str">
        <f>IFERROR(IF(D4486="","",VLOOKUP(D4486,Saldo!$P$8:$Q$1009,2,FALSE)),"")</f>
        <v/>
      </c>
      <c r="J4486" s="76"/>
      <c r="K4486" s="74" t="str">
        <f t="shared" si="69"/>
        <v/>
      </c>
    </row>
    <row r="4487" spans="1:11" ht="18.95" customHeight="1" x14ac:dyDescent="0.25">
      <c r="A4487" s="52"/>
      <c r="C4487" s="185"/>
      <c r="D4487" s="76"/>
      <c r="E4487" s="76" t="str">
        <f>IF(D4487="","",IFERROR(VLOOKUP(D4487,Cadastro!$C$9:$D$1009,2,FALSE),"NOT FOUND"))</f>
        <v/>
      </c>
      <c r="F4487" s="94"/>
      <c r="G4487" s="76"/>
      <c r="H4487" s="81" t="str">
        <f>IFERROR(F4487*VLOOKUP(D4487,Saldo!$P$8:$U$1009,6,FALSE),"")</f>
        <v/>
      </c>
      <c r="I4487" s="78" t="str">
        <f>IFERROR(IF(D4487="","",VLOOKUP(D4487,Saldo!$P$8:$Q$1009,2,FALSE)),"")</f>
        <v/>
      </c>
      <c r="J4487" s="76"/>
      <c r="K4487" s="74" t="str">
        <f t="shared" si="69"/>
        <v/>
      </c>
    </row>
    <row r="4488" spans="1:11" ht="18.95" customHeight="1" x14ac:dyDescent="0.25">
      <c r="A4488" s="52"/>
      <c r="C4488" s="185"/>
      <c r="D4488" s="76"/>
      <c r="E4488" s="76" t="str">
        <f>IF(D4488="","",IFERROR(VLOOKUP(D4488,Cadastro!$C$9:$D$1009,2,FALSE),"NOT FOUND"))</f>
        <v/>
      </c>
      <c r="F4488" s="94"/>
      <c r="G4488" s="76"/>
      <c r="H4488" s="81" t="str">
        <f>IFERROR(F4488*VLOOKUP(D4488,Saldo!$P$8:$U$1009,6,FALSE),"")</f>
        <v/>
      </c>
      <c r="I4488" s="78" t="str">
        <f>IFERROR(IF(D4488="","",VLOOKUP(D4488,Saldo!$P$8:$Q$1009,2,FALSE)),"")</f>
        <v/>
      </c>
      <c r="J4488" s="76"/>
      <c r="K4488" s="74" t="str">
        <f t="shared" si="69"/>
        <v/>
      </c>
    </row>
    <row r="4489" spans="1:11" ht="18.95" customHeight="1" x14ac:dyDescent="0.25">
      <c r="A4489" s="52"/>
      <c r="C4489" s="185"/>
      <c r="D4489" s="76"/>
      <c r="E4489" s="76" t="str">
        <f>IF(D4489="","",IFERROR(VLOOKUP(D4489,Cadastro!$C$9:$D$1009,2,FALSE),"NOT FOUND"))</f>
        <v/>
      </c>
      <c r="F4489" s="94"/>
      <c r="G4489" s="76"/>
      <c r="H4489" s="81" t="str">
        <f>IFERROR(F4489*VLOOKUP(D4489,Saldo!$P$8:$U$1009,6,FALSE),"")</f>
        <v/>
      </c>
      <c r="I4489" s="78" t="str">
        <f>IFERROR(IF(D4489="","",VLOOKUP(D4489,Saldo!$P$8:$Q$1009,2,FALSE)),"")</f>
        <v/>
      </c>
      <c r="J4489" s="76"/>
      <c r="K4489" s="74" t="str">
        <f t="shared" si="69"/>
        <v/>
      </c>
    </row>
    <row r="4490" spans="1:11" ht="18.95" customHeight="1" x14ac:dyDescent="0.25">
      <c r="A4490" s="52"/>
      <c r="C4490" s="185"/>
      <c r="D4490" s="76"/>
      <c r="E4490" s="76" t="str">
        <f>IF(D4490="","",IFERROR(VLOOKUP(D4490,Cadastro!$C$9:$D$1009,2,FALSE),"NOT FOUND"))</f>
        <v/>
      </c>
      <c r="F4490" s="94"/>
      <c r="G4490" s="76"/>
      <c r="H4490" s="81" t="str">
        <f>IFERROR(F4490*VLOOKUP(D4490,Saldo!$P$8:$U$1009,6,FALSE),"")</f>
        <v/>
      </c>
      <c r="I4490" s="78" t="str">
        <f>IFERROR(IF(D4490="","",VLOOKUP(D4490,Saldo!$P$8:$Q$1009,2,FALSE)),"")</f>
        <v/>
      </c>
      <c r="J4490" s="76"/>
      <c r="K4490" s="74" t="str">
        <f t="shared" ref="K4490:K4553" si="70">IF(C4490="","",MONTH(C4490))</f>
        <v/>
      </c>
    </row>
    <row r="4491" spans="1:11" ht="18.95" customHeight="1" x14ac:dyDescent="0.25">
      <c r="A4491" s="52"/>
      <c r="C4491" s="185"/>
      <c r="D4491" s="76"/>
      <c r="E4491" s="76" t="str">
        <f>IF(D4491="","",IFERROR(VLOOKUP(D4491,Cadastro!$C$9:$D$1009,2,FALSE),"NOT FOUND"))</f>
        <v/>
      </c>
      <c r="F4491" s="94"/>
      <c r="G4491" s="76"/>
      <c r="H4491" s="81" t="str">
        <f>IFERROR(F4491*VLOOKUP(D4491,Saldo!$P$8:$U$1009,6,FALSE),"")</f>
        <v/>
      </c>
      <c r="I4491" s="78" t="str">
        <f>IFERROR(IF(D4491="","",VLOOKUP(D4491,Saldo!$P$8:$Q$1009,2,FALSE)),"")</f>
        <v/>
      </c>
      <c r="J4491" s="76"/>
      <c r="K4491" s="74" t="str">
        <f t="shared" si="70"/>
        <v/>
      </c>
    </row>
    <row r="4492" spans="1:11" ht="18.95" customHeight="1" x14ac:dyDescent="0.25">
      <c r="A4492" s="52"/>
      <c r="C4492" s="185"/>
      <c r="D4492" s="76"/>
      <c r="E4492" s="76" t="str">
        <f>IF(D4492="","",IFERROR(VLOOKUP(D4492,Cadastro!$C$9:$D$1009,2,FALSE),"NOT FOUND"))</f>
        <v/>
      </c>
      <c r="F4492" s="94"/>
      <c r="G4492" s="76"/>
      <c r="H4492" s="81" t="str">
        <f>IFERROR(F4492*VLOOKUP(D4492,Saldo!$P$8:$U$1009,6,FALSE),"")</f>
        <v/>
      </c>
      <c r="I4492" s="78" t="str">
        <f>IFERROR(IF(D4492="","",VLOOKUP(D4492,Saldo!$P$8:$Q$1009,2,FALSE)),"")</f>
        <v/>
      </c>
      <c r="J4492" s="76"/>
      <c r="K4492" s="74" t="str">
        <f t="shared" si="70"/>
        <v/>
      </c>
    </row>
    <row r="4493" spans="1:11" ht="18.95" customHeight="1" x14ac:dyDescent="0.25">
      <c r="A4493" s="52"/>
      <c r="C4493" s="185"/>
      <c r="D4493" s="76"/>
      <c r="E4493" s="76" t="str">
        <f>IF(D4493="","",IFERROR(VLOOKUP(D4493,Cadastro!$C$9:$D$1009,2,FALSE),"NOT FOUND"))</f>
        <v/>
      </c>
      <c r="F4493" s="94"/>
      <c r="G4493" s="76"/>
      <c r="H4493" s="81" t="str">
        <f>IFERROR(F4493*VLOOKUP(D4493,Saldo!$P$8:$U$1009,6,FALSE),"")</f>
        <v/>
      </c>
      <c r="I4493" s="78" t="str">
        <f>IFERROR(IF(D4493="","",VLOOKUP(D4493,Saldo!$P$8:$Q$1009,2,FALSE)),"")</f>
        <v/>
      </c>
      <c r="J4493" s="76"/>
      <c r="K4493" s="74" t="str">
        <f t="shared" si="70"/>
        <v/>
      </c>
    </row>
    <row r="4494" spans="1:11" ht="18.95" customHeight="1" x14ac:dyDescent="0.25">
      <c r="A4494" s="52"/>
      <c r="C4494" s="185"/>
      <c r="D4494" s="76"/>
      <c r="E4494" s="76" t="str">
        <f>IF(D4494="","",IFERROR(VLOOKUP(D4494,Cadastro!$C$9:$D$1009,2,FALSE),"NOT FOUND"))</f>
        <v/>
      </c>
      <c r="F4494" s="94"/>
      <c r="G4494" s="76"/>
      <c r="H4494" s="81" t="str">
        <f>IFERROR(F4494*VLOOKUP(D4494,Saldo!$P$8:$U$1009,6,FALSE),"")</f>
        <v/>
      </c>
      <c r="I4494" s="78" t="str">
        <f>IFERROR(IF(D4494="","",VLOOKUP(D4494,Saldo!$P$8:$Q$1009,2,FALSE)),"")</f>
        <v/>
      </c>
      <c r="J4494" s="76"/>
      <c r="K4494" s="74" t="str">
        <f t="shared" si="70"/>
        <v/>
      </c>
    </row>
    <row r="4495" spans="1:11" ht="18.95" customHeight="1" x14ac:dyDescent="0.25">
      <c r="A4495" s="52"/>
      <c r="C4495" s="185"/>
      <c r="D4495" s="76"/>
      <c r="E4495" s="76" t="str">
        <f>IF(D4495="","",IFERROR(VLOOKUP(D4495,Cadastro!$C$9:$D$1009,2,FALSE),"NOT FOUND"))</f>
        <v/>
      </c>
      <c r="F4495" s="94"/>
      <c r="G4495" s="76"/>
      <c r="H4495" s="81" t="str">
        <f>IFERROR(F4495*VLOOKUP(D4495,Saldo!$P$8:$U$1009,6,FALSE),"")</f>
        <v/>
      </c>
      <c r="I4495" s="78" t="str">
        <f>IFERROR(IF(D4495="","",VLOOKUP(D4495,Saldo!$P$8:$Q$1009,2,FALSE)),"")</f>
        <v/>
      </c>
      <c r="J4495" s="76"/>
      <c r="K4495" s="74" t="str">
        <f t="shared" si="70"/>
        <v/>
      </c>
    </row>
    <row r="4496" spans="1:11" ht="18.95" customHeight="1" x14ac:dyDescent="0.25">
      <c r="A4496" s="52"/>
      <c r="C4496" s="185"/>
      <c r="D4496" s="76"/>
      <c r="E4496" s="76" t="str">
        <f>IF(D4496="","",IFERROR(VLOOKUP(D4496,Cadastro!$C$9:$D$1009,2,FALSE),"NOT FOUND"))</f>
        <v/>
      </c>
      <c r="F4496" s="94"/>
      <c r="G4496" s="76"/>
      <c r="H4496" s="81" t="str">
        <f>IFERROR(F4496*VLOOKUP(D4496,Saldo!$P$8:$U$1009,6,FALSE),"")</f>
        <v/>
      </c>
      <c r="I4496" s="78" t="str">
        <f>IFERROR(IF(D4496="","",VLOOKUP(D4496,Saldo!$P$8:$Q$1009,2,FALSE)),"")</f>
        <v/>
      </c>
      <c r="J4496" s="76"/>
      <c r="K4496" s="74" t="str">
        <f t="shared" si="70"/>
        <v/>
      </c>
    </row>
    <row r="4497" spans="1:11" ht="18.95" customHeight="1" x14ac:dyDescent="0.25">
      <c r="A4497" s="52"/>
      <c r="C4497" s="185"/>
      <c r="D4497" s="76"/>
      <c r="E4497" s="76" t="str">
        <f>IF(D4497="","",IFERROR(VLOOKUP(D4497,Cadastro!$C$9:$D$1009,2,FALSE),"NOT FOUND"))</f>
        <v/>
      </c>
      <c r="F4497" s="94"/>
      <c r="G4497" s="76"/>
      <c r="H4497" s="81" t="str">
        <f>IFERROR(F4497*VLOOKUP(D4497,Saldo!$P$8:$U$1009,6,FALSE),"")</f>
        <v/>
      </c>
      <c r="I4497" s="78" t="str">
        <f>IFERROR(IF(D4497="","",VLOOKUP(D4497,Saldo!$P$8:$Q$1009,2,FALSE)),"")</f>
        <v/>
      </c>
      <c r="J4497" s="76"/>
      <c r="K4497" s="74" t="str">
        <f t="shared" si="70"/>
        <v/>
      </c>
    </row>
    <row r="4498" spans="1:11" ht="18.95" customHeight="1" x14ac:dyDescent="0.25">
      <c r="A4498" s="52"/>
      <c r="C4498" s="185"/>
      <c r="D4498" s="76"/>
      <c r="E4498" s="76" t="str">
        <f>IF(D4498="","",IFERROR(VLOOKUP(D4498,Cadastro!$C$9:$D$1009,2,FALSE),"NOT FOUND"))</f>
        <v/>
      </c>
      <c r="F4498" s="94"/>
      <c r="G4498" s="76"/>
      <c r="H4498" s="81" t="str">
        <f>IFERROR(F4498*VLOOKUP(D4498,Saldo!$P$8:$U$1009,6,FALSE),"")</f>
        <v/>
      </c>
      <c r="I4498" s="78" t="str">
        <f>IFERROR(IF(D4498="","",VLOOKUP(D4498,Saldo!$P$8:$Q$1009,2,FALSE)),"")</f>
        <v/>
      </c>
      <c r="J4498" s="76"/>
      <c r="K4498" s="74" t="str">
        <f t="shared" si="70"/>
        <v/>
      </c>
    </row>
    <row r="4499" spans="1:11" ht="18.95" customHeight="1" x14ac:dyDescent="0.25">
      <c r="A4499" s="52"/>
      <c r="C4499" s="185"/>
      <c r="D4499" s="76"/>
      <c r="E4499" s="76" t="str">
        <f>IF(D4499="","",IFERROR(VLOOKUP(D4499,Cadastro!$C$9:$D$1009,2,FALSE),"NOT FOUND"))</f>
        <v/>
      </c>
      <c r="F4499" s="94"/>
      <c r="G4499" s="76"/>
      <c r="H4499" s="81" t="str">
        <f>IFERROR(F4499*VLOOKUP(D4499,Saldo!$P$8:$U$1009,6,FALSE),"")</f>
        <v/>
      </c>
      <c r="I4499" s="78" t="str">
        <f>IFERROR(IF(D4499="","",VLOOKUP(D4499,Saldo!$P$8:$Q$1009,2,FALSE)),"")</f>
        <v/>
      </c>
      <c r="J4499" s="76"/>
      <c r="K4499" s="74" t="str">
        <f t="shared" si="70"/>
        <v/>
      </c>
    </row>
    <row r="4500" spans="1:11" ht="18.95" customHeight="1" x14ac:dyDescent="0.25">
      <c r="A4500" s="52"/>
      <c r="C4500" s="185"/>
      <c r="D4500" s="76"/>
      <c r="E4500" s="76" t="str">
        <f>IF(D4500="","",IFERROR(VLOOKUP(D4500,Cadastro!$C$9:$D$1009,2,FALSE),"NOT FOUND"))</f>
        <v/>
      </c>
      <c r="F4500" s="94"/>
      <c r="G4500" s="76"/>
      <c r="H4500" s="81" t="str">
        <f>IFERROR(F4500*VLOOKUP(D4500,Saldo!$P$8:$U$1009,6,FALSE),"")</f>
        <v/>
      </c>
      <c r="I4500" s="78" t="str">
        <f>IFERROR(IF(D4500="","",VLOOKUP(D4500,Saldo!$P$8:$Q$1009,2,FALSE)),"")</f>
        <v/>
      </c>
      <c r="J4500" s="76"/>
      <c r="K4500" s="74" t="str">
        <f t="shared" si="70"/>
        <v/>
      </c>
    </row>
    <row r="4501" spans="1:11" ht="18.95" customHeight="1" x14ac:dyDescent="0.25">
      <c r="A4501" s="52"/>
      <c r="C4501" s="185"/>
      <c r="D4501" s="76"/>
      <c r="E4501" s="76" t="str">
        <f>IF(D4501="","",IFERROR(VLOOKUP(D4501,Cadastro!$C$9:$D$1009,2,FALSE),"NOT FOUND"))</f>
        <v/>
      </c>
      <c r="F4501" s="94"/>
      <c r="G4501" s="76"/>
      <c r="H4501" s="81" t="str">
        <f>IFERROR(F4501*VLOOKUP(D4501,Saldo!$P$8:$U$1009,6,FALSE),"")</f>
        <v/>
      </c>
      <c r="I4501" s="78" t="str">
        <f>IFERROR(IF(D4501="","",VLOOKUP(D4501,Saldo!$P$8:$Q$1009,2,FALSE)),"")</f>
        <v/>
      </c>
      <c r="J4501" s="76"/>
      <c r="K4501" s="74" t="str">
        <f t="shared" si="70"/>
        <v/>
      </c>
    </row>
    <row r="4502" spans="1:11" ht="18.95" customHeight="1" x14ac:dyDescent="0.25">
      <c r="A4502" s="52"/>
      <c r="C4502" s="185"/>
      <c r="D4502" s="76"/>
      <c r="E4502" s="76" t="str">
        <f>IF(D4502="","",IFERROR(VLOOKUP(D4502,Cadastro!$C$9:$D$1009,2,FALSE),"NOT FOUND"))</f>
        <v/>
      </c>
      <c r="F4502" s="94"/>
      <c r="G4502" s="76"/>
      <c r="H4502" s="81" t="str">
        <f>IFERROR(F4502*VLOOKUP(D4502,Saldo!$P$8:$U$1009,6,FALSE),"")</f>
        <v/>
      </c>
      <c r="I4502" s="78" t="str">
        <f>IFERROR(IF(D4502="","",VLOOKUP(D4502,Saldo!$P$8:$Q$1009,2,FALSE)),"")</f>
        <v/>
      </c>
      <c r="J4502" s="76"/>
      <c r="K4502" s="74" t="str">
        <f t="shared" si="70"/>
        <v/>
      </c>
    </row>
    <row r="4503" spans="1:11" ht="18.95" customHeight="1" x14ac:dyDescent="0.25">
      <c r="A4503" s="52"/>
      <c r="C4503" s="185"/>
      <c r="D4503" s="76"/>
      <c r="E4503" s="76" t="str">
        <f>IF(D4503="","",IFERROR(VLOOKUP(D4503,Cadastro!$C$9:$D$1009,2,FALSE),"NOT FOUND"))</f>
        <v/>
      </c>
      <c r="F4503" s="94"/>
      <c r="G4503" s="76"/>
      <c r="H4503" s="81" t="str">
        <f>IFERROR(F4503*VLOOKUP(D4503,Saldo!$P$8:$U$1009,6,FALSE),"")</f>
        <v/>
      </c>
      <c r="I4503" s="78" t="str">
        <f>IFERROR(IF(D4503="","",VLOOKUP(D4503,Saldo!$P$8:$Q$1009,2,FALSE)),"")</f>
        <v/>
      </c>
      <c r="J4503" s="76"/>
      <c r="K4503" s="74" t="str">
        <f t="shared" si="70"/>
        <v/>
      </c>
    </row>
    <row r="4504" spans="1:11" ht="18.95" customHeight="1" x14ac:dyDescent="0.25">
      <c r="A4504" s="52"/>
      <c r="C4504" s="185"/>
      <c r="D4504" s="76"/>
      <c r="E4504" s="76" t="str">
        <f>IF(D4504="","",IFERROR(VLOOKUP(D4504,Cadastro!$C$9:$D$1009,2,FALSE),"NOT FOUND"))</f>
        <v/>
      </c>
      <c r="F4504" s="94"/>
      <c r="G4504" s="76"/>
      <c r="H4504" s="81" t="str">
        <f>IFERROR(F4504*VLOOKUP(D4504,Saldo!$P$8:$U$1009,6,FALSE),"")</f>
        <v/>
      </c>
      <c r="I4504" s="78" t="str">
        <f>IFERROR(IF(D4504="","",VLOOKUP(D4504,Saldo!$P$8:$Q$1009,2,FALSE)),"")</f>
        <v/>
      </c>
      <c r="J4504" s="76"/>
      <c r="K4504" s="74" t="str">
        <f t="shared" si="70"/>
        <v/>
      </c>
    </row>
    <row r="4505" spans="1:11" ht="18.95" customHeight="1" x14ac:dyDescent="0.25">
      <c r="A4505" s="52"/>
      <c r="C4505" s="185"/>
      <c r="D4505" s="76"/>
      <c r="E4505" s="76" t="str">
        <f>IF(D4505="","",IFERROR(VLOOKUP(D4505,Cadastro!$C$9:$D$1009,2,FALSE),"NOT FOUND"))</f>
        <v/>
      </c>
      <c r="F4505" s="94"/>
      <c r="G4505" s="76"/>
      <c r="H4505" s="81" t="str">
        <f>IFERROR(F4505*VLOOKUP(D4505,Saldo!$P$8:$U$1009,6,FALSE),"")</f>
        <v/>
      </c>
      <c r="I4505" s="78" t="str">
        <f>IFERROR(IF(D4505="","",VLOOKUP(D4505,Saldo!$P$8:$Q$1009,2,FALSE)),"")</f>
        <v/>
      </c>
      <c r="J4505" s="76"/>
      <c r="K4505" s="74" t="str">
        <f t="shared" si="70"/>
        <v/>
      </c>
    </row>
    <row r="4506" spans="1:11" ht="18.95" customHeight="1" x14ac:dyDescent="0.25">
      <c r="A4506" s="52"/>
      <c r="C4506" s="185"/>
      <c r="D4506" s="76"/>
      <c r="E4506" s="76" t="str">
        <f>IF(D4506="","",IFERROR(VLOOKUP(D4506,Cadastro!$C$9:$D$1009,2,FALSE),"NOT FOUND"))</f>
        <v/>
      </c>
      <c r="F4506" s="94"/>
      <c r="G4506" s="76"/>
      <c r="H4506" s="81" t="str">
        <f>IFERROR(F4506*VLOOKUP(D4506,Saldo!$P$8:$U$1009,6,FALSE),"")</f>
        <v/>
      </c>
      <c r="I4506" s="78" t="str">
        <f>IFERROR(IF(D4506="","",VLOOKUP(D4506,Saldo!$P$8:$Q$1009,2,FALSE)),"")</f>
        <v/>
      </c>
      <c r="J4506" s="76"/>
      <c r="K4506" s="74" t="str">
        <f t="shared" si="70"/>
        <v/>
      </c>
    </row>
    <row r="4507" spans="1:11" ht="18.95" customHeight="1" x14ac:dyDescent="0.25">
      <c r="A4507" s="52"/>
      <c r="C4507" s="185"/>
      <c r="D4507" s="76"/>
      <c r="E4507" s="76" t="str">
        <f>IF(D4507="","",IFERROR(VLOOKUP(D4507,Cadastro!$C$9:$D$1009,2,FALSE),"NOT FOUND"))</f>
        <v/>
      </c>
      <c r="F4507" s="94"/>
      <c r="G4507" s="76"/>
      <c r="H4507" s="81" t="str">
        <f>IFERROR(F4507*VLOOKUP(D4507,Saldo!$P$8:$U$1009,6,FALSE),"")</f>
        <v/>
      </c>
      <c r="I4507" s="78" t="str">
        <f>IFERROR(IF(D4507="","",VLOOKUP(D4507,Saldo!$P$8:$Q$1009,2,FALSE)),"")</f>
        <v/>
      </c>
      <c r="J4507" s="76"/>
      <c r="K4507" s="74" t="str">
        <f t="shared" si="70"/>
        <v/>
      </c>
    </row>
    <row r="4508" spans="1:11" ht="18.95" customHeight="1" x14ac:dyDescent="0.25">
      <c r="A4508" s="52"/>
      <c r="C4508" s="185"/>
      <c r="D4508" s="76"/>
      <c r="E4508" s="76" t="str">
        <f>IF(D4508="","",IFERROR(VLOOKUP(D4508,Cadastro!$C$9:$D$1009,2,FALSE),"NOT FOUND"))</f>
        <v/>
      </c>
      <c r="F4508" s="94"/>
      <c r="G4508" s="76"/>
      <c r="H4508" s="81" t="str">
        <f>IFERROR(F4508*VLOOKUP(D4508,Saldo!$P$8:$U$1009,6,FALSE),"")</f>
        <v/>
      </c>
      <c r="I4508" s="78" t="str">
        <f>IFERROR(IF(D4508="","",VLOOKUP(D4508,Saldo!$P$8:$Q$1009,2,FALSE)),"")</f>
        <v/>
      </c>
      <c r="J4508" s="76"/>
      <c r="K4508" s="74" t="str">
        <f t="shared" si="70"/>
        <v/>
      </c>
    </row>
    <row r="4509" spans="1:11" ht="18.95" customHeight="1" x14ac:dyDescent="0.25">
      <c r="A4509" s="52"/>
      <c r="C4509" s="185"/>
      <c r="D4509" s="76"/>
      <c r="E4509" s="76" t="str">
        <f>IF(D4509="","",IFERROR(VLOOKUP(D4509,Cadastro!$C$9:$D$1009,2,FALSE),"NOT FOUND"))</f>
        <v/>
      </c>
      <c r="F4509" s="94"/>
      <c r="G4509" s="76"/>
      <c r="H4509" s="81" t="str">
        <f>IFERROR(F4509*VLOOKUP(D4509,Saldo!$P$8:$U$1009,6,FALSE),"")</f>
        <v/>
      </c>
      <c r="I4509" s="78" t="str">
        <f>IFERROR(IF(D4509="","",VLOOKUP(D4509,Saldo!$P$8:$Q$1009,2,FALSE)),"")</f>
        <v/>
      </c>
      <c r="J4509" s="76"/>
      <c r="K4509" s="74" t="str">
        <f t="shared" si="70"/>
        <v/>
      </c>
    </row>
    <row r="4510" spans="1:11" ht="18.95" customHeight="1" x14ac:dyDescent="0.25">
      <c r="A4510" s="52"/>
      <c r="C4510" s="185"/>
      <c r="D4510" s="76"/>
      <c r="E4510" s="76" t="str">
        <f>IF(D4510="","",IFERROR(VLOOKUP(D4510,Cadastro!$C$9:$D$1009,2,FALSE),"NOT FOUND"))</f>
        <v/>
      </c>
      <c r="F4510" s="94"/>
      <c r="G4510" s="76"/>
      <c r="H4510" s="81" t="str">
        <f>IFERROR(F4510*VLOOKUP(D4510,Saldo!$P$8:$U$1009,6,FALSE),"")</f>
        <v/>
      </c>
      <c r="I4510" s="78" t="str">
        <f>IFERROR(IF(D4510="","",VLOOKUP(D4510,Saldo!$P$8:$Q$1009,2,FALSE)),"")</f>
        <v/>
      </c>
      <c r="J4510" s="76"/>
      <c r="K4510" s="74" t="str">
        <f t="shared" si="70"/>
        <v/>
      </c>
    </row>
    <row r="4511" spans="1:11" ht="18.95" customHeight="1" x14ac:dyDescent="0.25">
      <c r="A4511" s="52"/>
      <c r="C4511" s="185"/>
      <c r="D4511" s="76"/>
      <c r="E4511" s="76" t="str">
        <f>IF(D4511="","",IFERROR(VLOOKUP(D4511,Cadastro!$C$9:$D$1009,2,FALSE),"NOT FOUND"))</f>
        <v/>
      </c>
      <c r="F4511" s="94"/>
      <c r="G4511" s="76"/>
      <c r="H4511" s="81" t="str">
        <f>IFERROR(F4511*VLOOKUP(D4511,Saldo!$P$8:$U$1009,6,FALSE),"")</f>
        <v/>
      </c>
      <c r="I4511" s="78" t="str">
        <f>IFERROR(IF(D4511="","",VLOOKUP(D4511,Saldo!$P$8:$Q$1009,2,FALSE)),"")</f>
        <v/>
      </c>
      <c r="J4511" s="76"/>
      <c r="K4511" s="74" t="str">
        <f t="shared" si="70"/>
        <v/>
      </c>
    </row>
    <row r="4512" spans="1:11" ht="18.95" customHeight="1" x14ac:dyDescent="0.25">
      <c r="A4512" s="52"/>
      <c r="C4512" s="185"/>
      <c r="D4512" s="76"/>
      <c r="E4512" s="76" t="str">
        <f>IF(D4512="","",IFERROR(VLOOKUP(D4512,Cadastro!$C$9:$D$1009,2,FALSE),"NOT FOUND"))</f>
        <v/>
      </c>
      <c r="F4512" s="94"/>
      <c r="G4512" s="76"/>
      <c r="H4512" s="81" t="str">
        <f>IFERROR(F4512*VLOOKUP(D4512,Saldo!$P$8:$U$1009,6,FALSE),"")</f>
        <v/>
      </c>
      <c r="I4512" s="78" t="str">
        <f>IFERROR(IF(D4512="","",VLOOKUP(D4512,Saldo!$P$8:$Q$1009,2,FALSE)),"")</f>
        <v/>
      </c>
      <c r="J4512" s="76"/>
      <c r="K4512" s="74" t="str">
        <f t="shared" si="70"/>
        <v/>
      </c>
    </row>
    <row r="4513" spans="1:11" ht="18.95" customHeight="1" x14ac:dyDescent="0.25">
      <c r="A4513" s="52"/>
      <c r="C4513" s="185"/>
      <c r="D4513" s="76"/>
      <c r="E4513" s="76" t="str">
        <f>IF(D4513="","",IFERROR(VLOOKUP(D4513,Cadastro!$C$9:$D$1009,2,FALSE),"NOT FOUND"))</f>
        <v/>
      </c>
      <c r="F4513" s="94"/>
      <c r="G4513" s="76"/>
      <c r="H4513" s="81" t="str">
        <f>IFERROR(F4513*VLOOKUP(D4513,Saldo!$P$8:$U$1009,6,FALSE),"")</f>
        <v/>
      </c>
      <c r="I4513" s="78" t="str">
        <f>IFERROR(IF(D4513="","",VLOOKUP(D4513,Saldo!$P$8:$Q$1009,2,FALSE)),"")</f>
        <v/>
      </c>
      <c r="J4513" s="76"/>
      <c r="K4513" s="74" t="str">
        <f t="shared" si="70"/>
        <v/>
      </c>
    </row>
    <row r="4514" spans="1:11" ht="18.95" customHeight="1" x14ac:dyDescent="0.25">
      <c r="A4514" s="52"/>
      <c r="C4514" s="185"/>
      <c r="D4514" s="76"/>
      <c r="E4514" s="76" t="str">
        <f>IF(D4514="","",IFERROR(VLOOKUP(D4514,Cadastro!$C$9:$D$1009,2,FALSE),"NOT FOUND"))</f>
        <v/>
      </c>
      <c r="F4514" s="94"/>
      <c r="G4514" s="76"/>
      <c r="H4514" s="81" t="str">
        <f>IFERROR(F4514*VLOOKUP(D4514,Saldo!$P$8:$U$1009,6,FALSE),"")</f>
        <v/>
      </c>
      <c r="I4514" s="78" t="str">
        <f>IFERROR(IF(D4514="","",VLOOKUP(D4514,Saldo!$P$8:$Q$1009,2,FALSE)),"")</f>
        <v/>
      </c>
      <c r="J4514" s="76"/>
      <c r="K4514" s="74" t="str">
        <f t="shared" si="70"/>
        <v/>
      </c>
    </row>
    <row r="4515" spans="1:11" ht="18.95" customHeight="1" x14ac:dyDescent="0.25">
      <c r="A4515" s="52"/>
      <c r="C4515" s="185"/>
      <c r="D4515" s="76"/>
      <c r="E4515" s="76" t="str">
        <f>IF(D4515="","",IFERROR(VLOOKUP(D4515,Cadastro!$C$9:$D$1009,2,FALSE),"NOT FOUND"))</f>
        <v/>
      </c>
      <c r="F4515" s="94"/>
      <c r="G4515" s="76"/>
      <c r="H4515" s="81" t="str">
        <f>IFERROR(F4515*VLOOKUP(D4515,Saldo!$P$8:$U$1009,6,FALSE),"")</f>
        <v/>
      </c>
      <c r="I4515" s="78" t="str">
        <f>IFERROR(IF(D4515="","",VLOOKUP(D4515,Saldo!$P$8:$Q$1009,2,FALSE)),"")</f>
        <v/>
      </c>
      <c r="J4515" s="76"/>
      <c r="K4515" s="74" t="str">
        <f t="shared" si="70"/>
        <v/>
      </c>
    </row>
    <row r="4516" spans="1:11" ht="18.95" customHeight="1" x14ac:dyDescent="0.25">
      <c r="A4516" s="52"/>
      <c r="C4516" s="185"/>
      <c r="D4516" s="76"/>
      <c r="E4516" s="76" t="str">
        <f>IF(D4516="","",IFERROR(VLOOKUP(D4516,Cadastro!$C$9:$D$1009,2,FALSE),"NOT FOUND"))</f>
        <v/>
      </c>
      <c r="F4516" s="94"/>
      <c r="G4516" s="76"/>
      <c r="H4516" s="81" t="str">
        <f>IFERROR(F4516*VLOOKUP(D4516,Saldo!$P$8:$U$1009,6,FALSE),"")</f>
        <v/>
      </c>
      <c r="I4516" s="78" t="str">
        <f>IFERROR(IF(D4516="","",VLOOKUP(D4516,Saldo!$P$8:$Q$1009,2,FALSE)),"")</f>
        <v/>
      </c>
      <c r="J4516" s="76"/>
      <c r="K4516" s="74" t="str">
        <f t="shared" si="70"/>
        <v/>
      </c>
    </row>
    <row r="4517" spans="1:11" ht="18.95" customHeight="1" x14ac:dyDescent="0.25">
      <c r="A4517" s="52"/>
      <c r="C4517" s="185"/>
      <c r="D4517" s="76"/>
      <c r="E4517" s="76" t="str">
        <f>IF(D4517="","",IFERROR(VLOOKUP(D4517,Cadastro!$C$9:$D$1009,2,FALSE),"NOT FOUND"))</f>
        <v/>
      </c>
      <c r="F4517" s="94"/>
      <c r="G4517" s="76"/>
      <c r="H4517" s="81" t="str">
        <f>IFERROR(F4517*VLOOKUP(D4517,Saldo!$P$8:$U$1009,6,FALSE),"")</f>
        <v/>
      </c>
      <c r="I4517" s="78" t="str">
        <f>IFERROR(IF(D4517="","",VLOOKUP(D4517,Saldo!$P$8:$Q$1009,2,FALSE)),"")</f>
        <v/>
      </c>
      <c r="J4517" s="76"/>
      <c r="K4517" s="74" t="str">
        <f t="shared" si="70"/>
        <v/>
      </c>
    </row>
    <row r="4518" spans="1:11" ht="18.95" customHeight="1" x14ac:dyDescent="0.25">
      <c r="A4518" s="52"/>
      <c r="C4518" s="185"/>
      <c r="D4518" s="76"/>
      <c r="E4518" s="76" t="str">
        <f>IF(D4518="","",IFERROR(VLOOKUP(D4518,Cadastro!$C$9:$D$1009,2,FALSE),"NOT FOUND"))</f>
        <v/>
      </c>
      <c r="F4518" s="94"/>
      <c r="G4518" s="76"/>
      <c r="H4518" s="81" t="str">
        <f>IFERROR(F4518*VLOOKUP(D4518,Saldo!$P$8:$U$1009,6,FALSE),"")</f>
        <v/>
      </c>
      <c r="I4518" s="78" t="str">
        <f>IFERROR(IF(D4518="","",VLOOKUP(D4518,Saldo!$P$8:$Q$1009,2,FALSE)),"")</f>
        <v/>
      </c>
      <c r="J4518" s="76"/>
      <c r="K4518" s="74" t="str">
        <f t="shared" si="70"/>
        <v/>
      </c>
    </row>
    <row r="4519" spans="1:11" ht="18.95" customHeight="1" x14ac:dyDescent="0.25">
      <c r="A4519" s="52"/>
      <c r="C4519" s="185"/>
      <c r="D4519" s="76"/>
      <c r="E4519" s="76" t="str">
        <f>IF(D4519="","",IFERROR(VLOOKUP(D4519,Cadastro!$C$9:$D$1009,2,FALSE),"NOT FOUND"))</f>
        <v/>
      </c>
      <c r="F4519" s="94"/>
      <c r="G4519" s="76"/>
      <c r="H4519" s="81" t="str">
        <f>IFERROR(F4519*VLOOKUP(D4519,Saldo!$P$8:$U$1009,6,FALSE),"")</f>
        <v/>
      </c>
      <c r="I4519" s="78" t="str">
        <f>IFERROR(IF(D4519="","",VLOOKUP(D4519,Saldo!$P$8:$Q$1009,2,FALSE)),"")</f>
        <v/>
      </c>
      <c r="J4519" s="76"/>
      <c r="K4519" s="74" t="str">
        <f t="shared" si="70"/>
        <v/>
      </c>
    </row>
    <row r="4520" spans="1:11" ht="18.95" customHeight="1" x14ac:dyDescent="0.25">
      <c r="A4520" s="52"/>
      <c r="C4520" s="185"/>
      <c r="D4520" s="76"/>
      <c r="E4520" s="76" t="str">
        <f>IF(D4520="","",IFERROR(VLOOKUP(D4520,Cadastro!$C$9:$D$1009,2,FALSE),"NOT FOUND"))</f>
        <v/>
      </c>
      <c r="F4520" s="94"/>
      <c r="G4520" s="76"/>
      <c r="H4520" s="81" t="str">
        <f>IFERROR(F4520*VLOOKUP(D4520,Saldo!$P$8:$U$1009,6,FALSE),"")</f>
        <v/>
      </c>
      <c r="I4520" s="78" t="str">
        <f>IFERROR(IF(D4520="","",VLOOKUP(D4520,Saldo!$P$8:$Q$1009,2,FALSE)),"")</f>
        <v/>
      </c>
      <c r="J4520" s="76"/>
      <c r="K4520" s="74" t="str">
        <f t="shared" si="70"/>
        <v/>
      </c>
    </row>
    <row r="4521" spans="1:11" ht="18.95" customHeight="1" x14ac:dyDescent="0.25">
      <c r="A4521" s="52"/>
      <c r="C4521" s="185"/>
      <c r="D4521" s="76"/>
      <c r="E4521" s="76" t="str">
        <f>IF(D4521="","",IFERROR(VLOOKUP(D4521,Cadastro!$C$9:$D$1009,2,FALSE),"NOT FOUND"))</f>
        <v/>
      </c>
      <c r="F4521" s="94"/>
      <c r="G4521" s="76"/>
      <c r="H4521" s="81" t="str">
        <f>IFERROR(F4521*VLOOKUP(D4521,Saldo!$P$8:$U$1009,6,FALSE),"")</f>
        <v/>
      </c>
      <c r="I4521" s="78" t="str">
        <f>IFERROR(IF(D4521="","",VLOOKUP(D4521,Saldo!$P$8:$Q$1009,2,FALSE)),"")</f>
        <v/>
      </c>
      <c r="J4521" s="76"/>
      <c r="K4521" s="74" t="str">
        <f t="shared" si="70"/>
        <v/>
      </c>
    </row>
    <row r="4522" spans="1:11" ht="18.95" customHeight="1" x14ac:dyDescent="0.25">
      <c r="A4522" s="52"/>
      <c r="C4522" s="185"/>
      <c r="D4522" s="76"/>
      <c r="E4522" s="76" t="str">
        <f>IF(D4522="","",IFERROR(VLOOKUP(D4522,Cadastro!$C$9:$D$1009,2,FALSE),"NOT FOUND"))</f>
        <v/>
      </c>
      <c r="F4522" s="94"/>
      <c r="G4522" s="76"/>
      <c r="H4522" s="81" t="str">
        <f>IFERROR(F4522*VLOOKUP(D4522,Saldo!$P$8:$U$1009,6,FALSE),"")</f>
        <v/>
      </c>
      <c r="I4522" s="78" t="str">
        <f>IFERROR(IF(D4522="","",VLOOKUP(D4522,Saldo!$P$8:$Q$1009,2,FALSE)),"")</f>
        <v/>
      </c>
      <c r="J4522" s="76"/>
      <c r="K4522" s="74" t="str">
        <f t="shared" si="70"/>
        <v/>
      </c>
    </row>
    <row r="4523" spans="1:11" ht="18.95" customHeight="1" x14ac:dyDescent="0.25">
      <c r="A4523" s="52"/>
      <c r="C4523" s="185"/>
      <c r="D4523" s="76"/>
      <c r="E4523" s="76" t="str">
        <f>IF(D4523="","",IFERROR(VLOOKUP(D4523,Cadastro!$C$9:$D$1009,2,FALSE),"NOT FOUND"))</f>
        <v/>
      </c>
      <c r="F4523" s="94"/>
      <c r="G4523" s="76"/>
      <c r="H4523" s="81" t="str">
        <f>IFERROR(F4523*VLOOKUP(D4523,Saldo!$P$8:$U$1009,6,FALSE),"")</f>
        <v/>
      </c>
      <c r="I4523" s="78" t="str">
        <f>IFERROR(IF(D4523="","",VLOOKUP(D4523,Saldo!$P$8:$Q$1009,2,FALSE)),"")</f>
        <v/>
      </c>
      <c r="J4523" s="76"/>
      <c r="K4523" s="74" t="str">
        <f t="shared" si="70"/>
        <v/>
      </c>
    </row>
    <row r="4524" spans="1:11" ht="18.95" customHeight="1" x14ac:dyDescent="0.25">
      <c r="A4524" s="52"/>
      <c r="C4524" s="185"/>
      <c r="D4524" s="76"/>
      <c r="E4524" s="76" t="str">
        <f>IF(D4524="","",IFERROR(VLOOKUP(D4524,Cadastro!$C$9:$D$1009,2,FALSE),"NOT FOUND"))</f>
        <v/>
      </c>
      <c r="F4524" s="94"/>
      <c r="G4524" s="76"/>
      <c r="H4524" s="81" t="str">
        <f>IFERROR(F4524*VLOOKUP(D4524,Saldo!$P$8:$U$1009,6,FALSE),"")</f>
        <v/>
      </c>
      <c r="I4524" s="78" t="str">
        <f>IFERROR(IF(D4524="","",VLOOKUP(D4524,Saldo!$P$8:$Q$1009,2,FALSE)),"")</f>
        <v/>
      </c>
      <c r="J4524" s="76"/>
      <c r="K4524" s="74" t="str">
        <f t="shared" si="70"/>
        <v/>
      </c>
    </row>
    <row r="4525" spans="1:11" ht="18.95" customHeight="1" x14ac:dyDescent="0.25">
      <c r="A4525" s="52"/>
      <c r="C4525" s="185"/>
      <c r="D4525" s="76"/>
      <c r="E4525" s="76" t="str">
        <f>IF(D4525="","",IFERROR(VLOOKUP(D4525,Cadastro!$C$9:$D$1009,2,FALSE),"NOT FOUND"))</f>
        <v/>
      </c>
      <c r="F4525" s="94"/>
      <c r="G4525" s="76"/>
      <c r="H4525" s="81" t="str">
        <f>IFERROR(F4525*VLOOKUP(D4525,Saldo!$P$8:$U$1009,6,FALSE),"")</f>
        <v/>
      </c>
      <c r="I4525" s="78" t="str">
        <f>IFERROR(IF(D4525="","",VLOOKUP(D4525,Saldo!$P$8:$Q$1009,2,FALSE)),"")</f>
        <v/>
      </c>
      <c r="J4525" s="76"/>
      <c r="K4525" s="74" t="str">
        <f t="shared" si="70"/>
        <v/>
      </c>
    </row>
    <row r="4526" spans="1:11" ht="18.95" customHeight="1" x14ac:dyDescent="0.25">
      <c r="A4526" s="52"/>
      <c r="C4526" s="185"/>
      <c r="D4526" s="76"/>
      <c r="E4526" s="76" t="str">
        <f>IF(D4526="","",IFERROR(VLOOKUP(D4526,Cadastro!$C$9:$D$1009,2,FALSE),"NOT FOUND"))</f>
        <v/>
      </c>
      <c r="F4526" s="94"/>
      <c r="G4526" s="76"/>
      <c r="H4526" s="81" t="str">
        <f>IFERROR(F4526*VLOOKUP(D4526,Saldo!$P$8:$U$1009,6,FALSE),"")</f>
        <v/>
      </c>
      <c r="I4526" s="78" t="str">
        <f>IFERROR(IF(D4526="","",VLOOKUP(D4526,Saldo!$P$8:$Q$1009,2,FALSE)),"")</f>
        <v/>
      </c>
      <c r="J4526" s="76"/>
      <c r="K4526" s="74" t="str">
        <f t="shared" si="70"/>
        <v/>
      </c>
    </row>
    <row r="4527" spans="1:11" ht="18.95" customHeight="1" x14ac:dyDescent="0.25">
      <c r="A4527" s="52"/>
      <c r="C4527" s="185"/>
      <c r="D4527" s="76"/>
      <c r="E4527" s="76" t="str">
        <f>IF(D4527="","",IFERROR(VLOOKUP(D4527,Cadastro!$C$9:$D$1009,2,FALSE),"NOT FOUND"))</f>
        <v/>
      </c>
      <c r="F4527" s="94"/>
      <c r="G4527" s="76"/>
      <c r="H4527" s="81" t="str">
        <f>IFERROR(F4527*VLOOKUP(D4527,Saldo!$P$8:$U$1009,6,FALSE),"")</f>
        <v/>
      </c>
      <c r="I4527" s="78" t="str">
        <f>IFERROR(IF(D4527="","",VLOOKUP(D4527,Saldo!$P$8:$Q$1009,2,FALSE)),"")</f>
        <v/>
      </c>
      <c r="J4527" s="76"/>
      <c r="K4527" s="74" t="str">
        <f t="shared" si="70"/>
        <v/>
      </c>
    </row>
    <row r="4528" spans="1:11" ht="18.95" customHeight="1" x14ac:dyDescent="0.25">
      <c r="A4528" s="52"/>
      <c r="C4528" s="185"/>
      <c r="D4528" s="76"/>
      <c r="E4528" s="76" t="str">
        <f>IF(D4528="","",IFERROR(VLOOKUP(D4528,Cadastro!$C$9:$D$1009,2,FALSE),"NOT FOUND"))</f>
        <v/>
      </c>
      <c r="F4528" s="94"/>
      <c r="G4528" s="76"/>
      <c r="H4528" s="81" t="str">
        <f>IFERROR(F4528*VLOOKUP(D4528,Saldo!$P$8:$U$1009,6,FALSE),"")</f>
        <v/>
      </c>
      <c r="I4528" s="78" t="str">
        <f>IFERROR(IF(D4528="","",VLOOKUP(D4528,Saldo!$P$8:$Q$1009,2,FALSE)),"")</f>
        <v/>
      </c>
      <c r="J4528" s="76"/>
      <c r="K4528" s="74" t="str">
        <f t="shared" si="70"/>
        <v/>
      </c>
    </row>
    <row r="4529" spans="1:11" ht="18.95" customHeight="1" x14ac:dyDescent="0.25">
      <c r="A4529" s="52"/>
      <c r="C4529" s="185"/>
      <c r="D4529" s="76"/>
      <c r="E4529" s="76" t="str">
        <f>IF(D4529="","",IFERROR(VLOOKUP(D4529,Cadastro!$C$9:$D$1009,2,FALSE),"NOT FOUND"))</f>
        <v/>
      </c>
      <c r="F4529" s="94"/>
      <c r="G4529" s="76"/>
      <c r="H4529" s="81" t="str">
        <f>IFERROR(F4529*VLOOKUP(D4529,Saldo!$P$8:$U$1009,6,FALSE),"")</f>
        <v/>
      </c>
      <c r="I4529" s="78" t="str">
        <f>IFERROR(IF(D4529="","",VLOOKUP(D4529,Saldo!$P$8:$Q$1009,2,FALSE)),"")</f>
        <v/>
      </c>
      <c r="J4529" s="76"/>
      <c r="K4529" s="74" t="str">
        <f t="shared" si="70"/>
        <v/>
      </c>
    </row>
    <row r="4530" spans="1:11" ht="18.95" customHeight="1" x14ac:dyDescent="0.25">
      <c r="A4530" s="52"/>
      <c r="C4530" s="185"/>
      <c r="D4530" s="76"/>
      <c r="E4530" s="76" t="str">
        <f>IF(D4530="","",IFERROR(VLOOKUP(D4530,Cadastro!$C$9:$D$1009,2,FALSE),"NOT FOUND"))</f>
        <v/>
      </c>
      <c r="F4530" s="94"/>
      <c r="G4530" s="76"/>
      <c r="H4530" s="81" t="str">
        <f>IFERROR(F4530*VLOOKUP(D4530,Saldo!$P$8:$U$1009,6,FALSE),"")</f>
        <v/>
      </c>
      <c r="I4530" s="78" t="str">
        <f>IFERROR(IF(D4530="","",VLOOKUP(D4530,Saldo!$P$8:$Q$1009,2,FALSE)),"")</f>
        <v/>
      </c>
      <c r="J4530" s="76"/>
      <c r="K4530" s="74" t="str">
        <f t="shared" si="70"/>
        <v/>
      </c>
    </row>
    <row r="4531" spans="1:11" ht="18.95" customHeight="1" x14ac:dyDescent="0.25">
      <c r="A4531" s="52"/>
      <c r="C4531" s="185"/>
      <c r="D4531" s="76"/>
      <c r="E4531" s="76" t="str">
        <f>IF(D4531="","",IFERROR(VLOOKUP(D4531,Cadastro!$C$9:$D$1009,2,FALSE),"NOT FOUND"))</f>
        <v/>
      </c>
      <c r="F4531" s="94"/>
      <c r="G4531" s="76"/>
      <c r="H4531" s="81" t="str">
        <f>IFERROR(F4531*VLOOKUP(D4531,Saldo!$P$8:$U$1009,6,FALSE),"")</f>
        <v/>
      </c>
      <c r="I4531" s="78" t="str">
        <f>IFERROR(IF(D4531="","",VLOOKUP(D4531,Saldo!$P$8:$Q$1009,2,FALSE)),"")</f>
        <v/>
      </c>
      <c r="J4531" s="76"/>
      <c r="K4531" s="74" t="str">
        <f t="shared" si="70"/>
        <v/>
      </c>
    </row>
    <row r="4532" spans="1:11" ht="18.95" customHeight="1" x14ac:dyDescent="0.25">
      <c r="A4532" s="52"/>
      <c r="C4532" s="185"/>
      <c r="D4532" s="76"/>
      <c r="E4532" s="76" t="str">
        <f>IF(D4532="","",IFERROR(VLOOKUP(D4532,Cadastro!$C$9:$D$1009,2,FALSE),"NOT FOUND"))</f>
        <v/>
      </c>
      <c r="F4532" s="94"/>
      <c r="G4532" s="76"/>
      <c r="H4532" s="81" t="str">
        <f>IFERROR(F4532*VLOOKUP(D4532,Saldo!$P$8:$U$1009,6,FALSE),"")</f>
        <v/>
      </c>
      <c r="I4532" s="78" t="str">
        <f>IFERROR(IF(D4532="","",VLOOKUP(D4532,Saldo!$P$8:$Q$1009,2,FALSE)),"")</f>
        <v/>
      </c>
      <c r="J4532" s="76"/>
      <c r="K4532" s="74" t="str">
        <f t="shared" si="70"/>
        <v/>
      </c>
    </row>
    <row r="4533" spans="1:11" ht="18.95" customHeight="1" x14ac:dyDescent="0.25">
      <c r="A4533" s="52"/>
      <c r="C4533" s="185"/>
      <c r="D4533" s="76"/>
      <c r="E4533" s="76" t="str">
        <f>IF(D4533="","",IFERROR(VLOOKUP(D4533,Cadastro!$C$9:$D$1009,2,FALSE),"NOT FOUND"))</f>
        <v/>
      </c>
      <c r="F4533" s="94"/>
      <c r="G4533" s="76"/>
      <c r="H4533" s="81" t="str">
        <f>IFERROR(F4533*VLOOKUP(D4533,Saldo!$P$8:$U$1009,6,FALSE),"")</f>
        <v/>
      </c>
      <c r="I4533" s="78" t="str">
        <f>IFERROR(IF(D4533="","",VLOOKUP(D4533,Saldo!$P$8:$Q$1009,2,FALSE)),"")</f>
        <v/>
      </c>
      <c r="J4533" s="76"/>
      <c r="K4533" s="74" t="str">
        <f t="shared" si="70"/>
        <v/>
      </c>
    </row>
    <row r="4534" spans="1:11" ht="18.95" customHeight="1" x14ac:dyDescent="0.25">
      <c r="A4534" s="52"/>
      <c r="C4534" s="185"/>
      <c r="D4534" s="76"/>
      <c r="E4534" s="76" t="str">
        <f>IF(D4534="","",IFERROR(VLOOKUP(D4534,Cadastro!$C$9:$D$1009,2,FALSE),"NOT FOUND"))</f>
        <v/>
      </c>
      <c r="F4534" s="94"/>
      <c r="G4534" s="76"/>
      <c r="H4534" s="81" t="str">
        <f>IFERROR(F4534*VLOOKUP(D4534,Saldo!$P$8:$U$1009,6,FALSE),"")</f>
        <v/>
      </c>
      <c r="I4534" s="78" t="str">
        <f>IFERROR(IF(D4534="","",VLOOKUP(D4534,Saldo!$P$8:$Q$1009,2,FALSE)),"")</f>
        <v/>
      </c>
      <c r="J4534" s="76"/>
      <c r="K4534" s="74" t="str">
        <f t="shared" si="70"/>
        <v/>
      </c>
    </row>
    <row r="4535" spans="1:11" ht="18.95" customHeight="1" x14ac:dyDescent="0.25">
      <c r="A4535" s="52"/>
      <c r="C4535" s="185"/>
      <c r="D4535" s="76"/>
      <c r="E4535" s="76" t="str">
        <f>IF(D4535="","",IFERROR(VLOOKUP(D4535,Cadastro!$C$9:$D$1009,2,FALSE),"NOT FOUND"))</f>
        <v/>
      </c>
      <c r="F4535" s="94"/>
      <c r="G4535" s="76"/>
      <c r="H4535" s="81" t="str">
        <f>IFERROR(F4535*VLOOKUP(D4535,Saldo!$P$8:$U$1009,6,FALSE),"")</f>
        <v/>
      </c>
      <c r="I4535" s="78" t="str">
        <f>IFERROR(IF(D4535="","",VLOOKUP(D4535,Saldo!$P$8:$Q$1009,2,FALSE)),"")</f>
        <v/>
      </c>
      <c r="J4535" s="76"/>
      <c r="K4535" s="74" t="str">
        <f t="shared" si="70"/>
        <v/>
      </c>
    </row>
    <row r="4536" spans="1:11" ht="18.95" customHeight="1" x14ac:dyDescent="0.25">
      <c r="A4536" s="52"/>
      <c r="C4536" s="185"/>
      <c r="D4536" s="76"/>
      <c r="E4536" s="76" t="str">
        <f>IF(D4536="","",IFERROR(VLOOKUP(D4536,Cadastro!$C$9:$D$1009,2,FALSE),"NOT FOUND"))</f>
        <v/>
      </c>
      <c r="F4536" s="94"/>
      <c r="G4536" s="76"/>
      <c r="H4536" s="81" t="str">
        <f>IFERROR(F4536*VLOOKUP(D4536,Saldo!$P$8:$U$1009,6,FALSE),"")</f>
        <v/>
      </c>
      <c r="I4536" s="78" t="str">
        <f>IFERROR(IF(D4536="","",VLOOKUP(D4536,Saldo!$P$8:$Q$1009,2,FALSE)),"")</f>
        <v/>
      </c>
      <c r="J4536" s="76"/>
      <c r="K4536" s="74" t="str">
        <f t="shared" si="70"/>
        <v/>
      </c>
    </row>
    <row r="4537" spans="1:11" ht="18.95" customHeight="1" x14ac:dyDescent="0.25">
      <c r="A4537" s="52"/>
      <c r="C4537" s="185"/>
      <c r="D4537" s="76"/>
      <c r="E4537" s="76" t="str">
        <f>IF(D4537="","",IFERROR(VLOOKUP(D4537,Cadastro!$C$9:$D$1009,2,FALSE),"NOT FOUND"))</f>
        <v/>
      </c>
      <c r="F4537" s="94"/>
      <c r="G4537" s="76"/>
      <c r="H4537" s="81" t="str">
        <f>IFERROR(F4537*VLOOKUP(D4537,Saldo!$P$8:$U$1009,6,FALSE),"")</f>
        <v/>
      </c>
      <c r="I4537" s="78" t="str">
        <f>IFERROR(IF(D4537="","",VLOOKUP(D4537,Saldo!$P$8:$Q$1009,2,FALSE)),"")</f>
        <v/>
      </c>
      <c r="J4537" s="76"/>
      <c r="K4537" s="74" t="str">
        <f t="shared" si="70"/>
        <v/>
      </c>
    </row>
    <row r="4538" spans="1:11" ht="18.95" customHeight="1" x14ac:dyDescent="0.25">
      <c r="A4538" s="52"/>
      <c r="C4538" s="185"/>
      <c r="D4538" s="76"/>
      <c r="E4538" s="76" t="str">
        <f>IF(D4538="","",IFERROR(VLOOKUP(D4538,Cadastro!$C$9:$D$1009,2,FALSE),"NOT FOUND"))</f>
        <v/>
      </c>
      <c r="F4538" s="94"/>
      <c r="G4538" s="76"/>
      <c r="H4538" s="81" t="str">
        <f>IFERROR(F4538*VLOOKUP(D4538,Saldo!$P$8:$U$1009,6,FALSE),"")</f>
        <v/>
      </c>
      <c r="I4538" s="78" t="str">
        <f>IFERROR(IF(D4538="","",VLOOKUP(D4538,Saldo!$P$8:$Q$1009,2,FALSE)),"")</f>
        <v/>
      </c>
      <c r="J4538" s="76"/>
      <c r="K4538" s="74" t="str">
        <f t="shared" si="70"/>
        <v/>
      </c>
    </row>
    <row r="4539" spans="1:11" ht="18.95" customHeight="1" x14ac:dyDescent="0.25">
      <c r="A4539" s="52"/>
      <c r="C4539" s="185"/>
      <c r="D4539" s="76"/>
      <c r="E4539" s="76" t="str">
        <f>IF(D4539="","",IFERROR(VLOOKUP(D4539,Cadastro!$C$9:$D$1009,2,FALSE),"NOT FOUND"))</f>
        <v/>
      </c>
      <c r="F4539" s="94"/>
      <c r="G4539" s="76"/>
      <c r="H4539" s="81" t="str">
        <f>IFERROR(F4539*VLOOKUP(D4539,Saldo!$P$8:$U$1009,6,FALSE),"")</f>
        <v/>
      </c>
      <c r="I4539" s="78" t="str">
        <f>IFERROR(IF(D4539="","",VLOOKUP(D4539,Saldo!$P$8:$Q$1009,2,FALSE)),"")</f>
        <v/>
      </c>
      <c r="J4539" s="76"/>
      <c r="K4539" s="74" t="str">
        <f t="shared" si="70"/>
        <v/>
      </c>
    </row>
    <row r="4540" spans="1:11" ht="18.95" customHeight="1" x14ac:dyDescent="0.25">
      <c r="A4540" s="52"/>
      <c r="C4540" s="185"/>
      <c r="D4540" s="76"/>
      <c r="E4540" s="76" t="str">
        <f>IF(D4540="","",IFERROR(VLOOKUP(D4540,Cadastro!$C$9:$D$1009,2,FALSE),"NOT FOUND"))</f>
        <v/>
      </c>
      <c r="F4540" s="94"/>
      <c r="G4540" s="76"/>
      <c r="H4540" s="81" t="str">
        <f>IFERROR(F4540*VLOOKUP(D4540,Saldo!$P$8:$U$1009,6,FALSE),"")</f>
        <v/>
      </c>
      <c r="I4540" s="78" t="str">
        <f>IFERROR(IF(D4540="","",VLOOKUP(D4540,Saldo!$P$8:$Q$1009,2,FALSE)),"")</f>
        <v/>
      </c>
      <c r="J4540" s="76"/>
      <c r="K4540" s="74" t="str">
        <f t="shared" si="70"/>
        <v/>
      </c>
    </row>
    <row r="4541" spans="1:11" ht="18.95" customHeight="1" x14ac:dyDescent="0.25">
      <c r="A4541" s="52"/>
      <c r="C4541" s="185"/>
      <c r="D4541" s="76"/>
      <c r="E4541" s="76" t="str">
        <f>IF(D4541="","",IFERROR(VLOOKUP(D4541,Cadastro!$C$9:$D$1009,2,FALSE),"NOT FOUND"))</f>
        <v/>
      </c>
      <c r="F4541" s="94"/>
      <c r="G4541" s="76"/>
      <c r="H4541" s="81" t="str">
        <f>IFERROR(F4541*VLOOKUP(D4541,Saldo!$P$8:$U$1009,6,FALSE),"")</f>
        <v/>
      </c>
      <c r="I4541" s="78" t="str">
        <f>IFERROR(IF(D4541="","",VLOOKUP(D4541,Saldo!$P$8:$Q$1009,2,FALSE)),"")</f>
        <v/>
      </c>
      <c r="J4541" s="76"/>
      <c r="K4541" s="74" t="str">
        <f t="shared" si="70"/>
        <v/>
      </c>
    </row>
    <row r="4542" spans="1:11" ht="18.95" customHeight="1" x14ac:dyDescent="0.25">
      <c r="A4542" s="52"/>
      <c r="C4542" s="185"/>
      <c r="D4542" s="76"/>
      <c r="E4542" s="76" t="str">
        <f>IF(D4542="","",IFERROR(VLOOKUP(D4542,Cadastro!$C$9:$D$1009,2,FALSE),"NOT FOUND"))</f>
        <v/>
      </c>
      <c r="F4542" s="94"/>
      <c r="G4542" s="76"/>
      <c r="H4542" s="81" t="str">
        <f>IFERROR(F4542*VLOOKUP(D4542,Saldo!$P$8:$U$1009,6,FALSE),"")</f>
        <v/>
      </c>
      <c r="I4542" s="78" t="str">
        <f>IFERROR(IF(D4542="","",VLOOKUP(D4542,Saldo!$P$8:$Q$1009,2,FALSE)),"")</f>
        <v/>
      </c>
      <c r="J4542" s="76"/>
      <c r="K4542" s="74" t="str">
        <f t="shared" si="70"/>
        <v/>
      </c>
    </row>
    <row r="4543" spans="1:11" ht="18.95" customHeight="1" x14ac:dyDescent="0.25">
      <c r="A4543" s="52"/>
      <c r="C4543" s="185"/>
      <c r="D4543" s="76"/>
      <c r="E4543" s="76" t="str">
        <f>IF(D4543="","",IFERROR(VLOOKUP(D4543,Cadastro!$C$9:$D$1009,2,FALSE),"NOT FOUND"))</f>
        <v/>
      </c>
      <c r="F4543" s="94"/>
      <c r="G4543" s="76"/>
      <c r="H4543" s="81" t="str">
        <f>IFERROR(F4543*VLOOKUP(D4543,Saldo!$P$8:$U$1009,6,FALSE),"")</f>
        <v/>
      </c>
      <c r="I4543" s="78" t="str">
        <f>IFERROR(IF(D4543="","",VLOOKUP(D4543,Saldo!$P$8:$Q$1009,2,FALSE)),"")</f>
        <v/>
      </c>
      <c r="J4543" s="76"/>
      <c r="K4543" s="74" t="str">
        <f t="shared" si="70"/>
        <v/>
      </c>
    </row>
    <row r="4544" spans="1:11" ht="18.95" customHeight="1" x14ac:dyDescent="0.25">
      <c r="A4544" s="52"/>
      <c r="C4544" s="185"/>
      <c r="D4544" s="76"/>
      <c r="E4544" s="76" t="str">
        <f>IF(D4544="","",IFERROR(VLOOKUP(D4544,Cadastro!$C$9:$D$1009,2,FALSE),"NOT FOUND"))</f>
        <v/>
      </c>
      <c r="F4544" s="94"/>
      <c r="G4544" s="76"/>
      <c r="H4544" s="81" t="str">
        <f>IFERROR(F4544*VLOOKUP(D4544,Saldo!$P$8:$U$1009,6,FALSE),"")</f>
        <v/>
      </c>
      <c r="I4544" s="78" t="str">
        <f>IFERROR(IF(D4544="","",VLOOKUP(D4544,Saldo!$P$8:$Q$1009,2,FALSE)),"")</f>
        <v/>
      </c>
      <c r="J4544" s="76"/>
      <c r="K4544" s="74" t="str">
        <f t="shared" si="70"/>
        <v/>
      </c>
    </row>
    <row r="4545" spans="1:11" ht="18.95" customHeight="1" x14ac:dyDescent="0.25">
      <c r="A4545" s="52"/>
      <c r="C4545" s="185"/>
      <c r="D4545" s="76"/>
      <c r="E4545" s="76" t="str">
        <f>IF(D4545="","",IFERROR(VLOOKUP(D4545,Cadastro!$C$9:$D$1009,2,FALSE),"NOT FOUND"))</f>
        <v/>
      </c>
      <c r="F4545" s="94"/>
      <c r="G4545" s="76"/>
      <c r="H4545" s="81" t="str">
        <f>IFERROR(F4545*VLOOKUP(D4545,Saldo!$P$8:$U$1009,6,FALSE),"")</f>
        <v/>
      </c>
      <c r="I4545" s="78" t="str">
        <f>IFERROR(IF(D4545="","",VLOOKUP(D4545,Saldo!$P$8:$Q$1009,2,FALSE)),"")</f>
        <v/>
      </c>
      <c r="J4545" s="76"/>
      <c r="K4545" s="74" t="str">
        <f t="shared" si="70"/>
        <v/>
      </c>
    </row>
    <row r="4546" spans="1:11" ht="18.95" customHeight="1" x14ac:dyDescent="0.25">
      <c r="A4546" s="52"/>
      <c r="C4546" s="185"/>
      <c r="D4546" s="76"/>
      <c r="E4546" s="76" t="str">
        <f>IF(D4546="","",IFERROR(VLOOKUP(D4546,Cadastro!$C$9:$D$1009,2,FALSE),"NOT FOUND"))</f>
        <v/>
      </c>
      <c r="F4546" s="94"/>
      <c r="G4546" s="76"/>
      <c r="H4546" s="81" t="str">
        <f>IFERROR(F4546*VLOOKUP(D4546,Saldo!$P$8:$U$1009,6,FALSE),"")</f>
        <v/>
      </c>
      <c r="I4546" s="78" t="str">
        <f>IFERROR(IF(D4546="","",VLOOKUP(D4546,Saldo!$P$8:$Q$1009,2,FALSE)),"")</f>
        <v/>
      </c>
      <c r="J4546" s="76"/>
      <c r="K4546" s="74" t="str">
        <f t="shared" si="70"/>
        <v/>
      </c>
    </row>
    <row r="4547" spans="1:11" ht="18.95" customHeight="1" x14ac:dyDescent="0.25">
      <c r="A4547" s="52"/>
      <c r="C4547" s="185"/>
      <c r="D4547" s="76"/>
      <c r="E4547" s="76" t="str">
        <f>IF(D4547="","",IFERROR(VLOOKUP(D4547,Cadastro!$C$9:$D$1009,2,FALSE),"NOT FOUND"))</f>
        <v/>
      </c>
      <c r="F4547" s="94"/>
      <c r="G4547" s="76"/>
      <c r="H4547" s="81" t="str">
        <f>IFERROR(F4547*VLOOKUP(D4547,Saldo!$P$8:$U$1009,6,FALSE),"")</f>
        <v/>
      </c>
      <c r="I4547" s="78" t="str">
        <f>IFERROR(IF(D4547="","",VLOOKUP(D4547,Saldo!$P$8:$Q$1009,2,FALSE)),"")</f>
        <v/>
      </c>
      <c r="J4547" s="76"/>
      <c r="K4547" s="74" t="str">
        <f t="shared" si="70"/>
        <v/>
      </c>
    </row>
    <row r="4548" spans="1:11" ht="18.95" customHeight="1" x14ac:dyDescent="0.25">
      <c r="A4548" s="52"/>
      <c r="C4548" s="185"/>
      <c r="D4548" s="76"/>
      <c r="E4548" s="76" t="str">
        <f>IF(D4548="","",IFERROR(VLOOKUP(D4548,Cadastro!$C$9:$D$1009,2,FALSE),"NOT FOUND"))</f>
        <v/>
      </c>
      <c r="F4548" s="94"/>
      <c r="G4548" s="76"/>
      <c r="H4548" s="81" t="str">
        <f>IFERROR(F4548*VLOOKUP(D4548,Saldo!$P$8:$U$1009,6,FALSE),"")</f>
        <v/>
      </c>
      <c r="I4548" s="78" t="str">
        <f>IFERROR(IF(D4548="","",VLOOKUP(D4548,Saldo!$P$8:$Q$1009,2,FALSE)),"")</f>
        <v/>
      </c>
      <c r="J4548" s="76"/>
      <c r="K4548" s="74" t="str">
        <f t="shared" si="70"/>
        <v/>
      </c>
    </row>
    <row r="4549" spans="1:11" ht="18.95" customHeight="1" x14ac:dyDescent="0.25">
      <c r="A4549" s="52"/>
      <c r="C4549" s="185"/>
      <c r="D4549" s="76"/>
      <c r="E4549" s="76" t="str">
        <f>IF(D4549="","",IFERROR(VLOOKUP(D4549,Cadastro!$C$9:$D$1009,2,FALSE),"NOT FOUND"))</f>
        <v/>
      </c>
      <c r="F4549" s="94"/>
      <c r="G4549" s="76"/>
      <c r="H4549" s="81" t="str">
        <f>IFERROR(F4549*VLOOKUP(D4549,Saldo!$P$8:$U$1009,6,FALSE),"")</f>
        <v/>
      </c>
      <c r="I4549" s="78" t="str">
        <f>IFERROR(IF(D4549="","",VLOOKUP(D4549,Saldo!$P$8:$Q$1009,2,FALSE)),"")</f>
        <v/>
      </c>
      <c r="J4549" s="76"/>
      <c r="K4549" s="74" t="str">
        <f t="shared" si="70"/>
        <v/>
      </c>
    </row>
    <row r="4550" spans="1:11" ht="18.95" customHeight="1" x14ac:dyDescent="0.25">
      <c r="A4550" s="52"/>
      <c r="C4550" s="185"/>
      <c r="D4550" s="76"/>
      <c r="E4550" s="76" t="str">
        <f>IF(D4550="","",IFERROR(VLOOKUP(D4550,Cadastro!$C$9:$D$1009,2,FALSE),"NOT FOUND"))</f>
        <v/>
      </c>
      <c r="F4550" s="94"/>
      <c r="G4550" s="76"/>
      <c r="H4550" s="81" t="str">
        <f>IFERROR(F4550*VLOOKUP(D4550,Saldo!$P$8:$U$1009,6,FALSE),"")</f>
        <v/>
      </c>
      <c r="I4550" s="78" t="str">
        <f>IFERROR(IF(D4550="","",VLOOKUP(D4550,Saldo!$P$8:$Q$1009,2,FALSE)),"")</f>
        <v/>
      </c>
      <c r="J4550" s="76"/>
      <c r="K4550" s="74" t="str">
        <f t="shared" si="70"/>
        <v/>
      </c>
    </row>
    <row r="4551" spans="1:11" ht="18.95" customHeight="1" x14ac:dyDescent="0.25">
      <c r="A4551" s="52"/>
      <c r="C4551" s="185"/>
      <c r="D4551" s="76"/>
      <c r="E4551" s="76" t="str">
        <f>IF(D4551="","",IFERROR(VLOOKUP(D4551,Cadastro!$C$9:$D$1009,2,FALSE),"NOT FOUND"))</f>
        <v/>
      </c>
      <c r="F4551" s="94"/>
      <c r="G4551" s="76"/>
      <c r="H4551" s="81" t="str">
        <f>IFERROR(F4551*VLOOKUP(D4551,Saldo!$P$8:$U$1009,6,FALSE),"")</f>
        <v/>
      </c>
      <c r="I4551" s="78" t="str">
        <f>IFERROR(IF(D4551="","",VLOOKUP(D4551,Saldo!$P$8:$Q$1009,2,FALSE)),"")</f>
        <v/>
      </c>
      <c r="J4551" s="76"/>
      <c r="K4551" s="74" t="str">
        <f t="shared" si="70"/>
        <v/>
      </c>
    </row>
    <row r="4552" spans="1:11" ht="18.95" customHeight="1" x14ac:dyDescent="0.25">
      <c r="A4552" s="52"/>
      <c r="C4552" s="185"/>
      <c r="D4552" s="76"/>
      <c r="E4552" s="76" t="str">
        <f>IF(D4552="","",IFERROR(VLOOKUP(D4552,Cadastro!$C$9:$D$1009,2,FALSE),"NOT FOUND"))</f>
        <v/>
      </c>
      <c r="F4552" s="94"/>
      <c r="G4552" s="76"/>
      <c r="H4552" s="81" t="str">
        <f>IFERROR(F4552*VLOOKUP(D4552,Saldo!$P$8:$U$1009,6,FALSE),"")</f>
        <v/>
      </c>
      <c r="I4552" s="78" t="str">
        <f>IFERROR(IF(D4552="","",VLOOKUP(D4552,Saldo!$P$8:$Q$1009,2,FALSE)),"")</f>
        <v/>
      </c>
      <c r="J4552" s="76"/>
      <c r="K4552" s="74" t="str">
        <f t="shared" si="70"/>
        <v/>
      </c>
    </row>
    <row r="4553" spans="1:11" ht="18.95" customHeight="1" x14ac:dyDescent="0.25">
      <c r="A4553" s="52"/>
      <c r="C4553" s="185"/>
      <c r="D4553" s="76"/>
      <c r="E4553" s="76" t="str">
        <f>IF(D4553="","",IFERROR(VLOOKUP(D4553,Cadastro!$C$9:$D$1009,2,FALSE),"NOT FOUND"))</f>
        <v/>
      </c>
      <c r="F4553" s="94"/>
      <c r="G4553" s="76"/>
      <c r="H4553" s="81" t="str">
        <f>IFERROR(F4553*VLOOKUP(D4553,Saldo!$P$8:$U$1009,6,FALSE),"")</f>
        <v/>
      </c>
      <c r="I4553" s="78" t="str">
        <f>IFERROR(IF(D4553="","",VLOOKUP(D4553,Saldo!$P$8:$Q$1009,2,FALSE)),"")</f>
        <v/>
      </c>
      <c r="J4553" s="76"/>
      <c r="K4553" s="74" t="str">
        <f t="shared" si="70"/>
        <v/>
      </c>
    </row>
    <row r="4554" spans="1:11" ht="18.95" customHeight="1" x14ac:dyDescent="0.25">
      <c r="A4554" s="52"/>
      <c r="C4554" s="185"/>
      <c r="D4554" s="76"/>
      <c r="E4554" s="76" t="str">
        <f>IF(D4554="","",IFERROR(VLOOKUP(D4554,Cadastro!$C$9:$D$1009,2,FALSE),"NOT FOUND"))</f>
        <v/>
      </c>
      <c r="F4554" s="94"/>
      <c r="G4554" s="76"/>
      <c r="H4554" s="81" t="str">
        <f>IFERROR(F4554*VLOOKUP(D4554,Saldo!$P$8:$U$1009,6,FALSE),"")</f>
        <v/>
      </c>
      <c r="I4554" s="78" t="str">
        <f>IFERROR(IF(D4554="","",VLOOKUP(D4554,Saldo!$P$8:$Q$1009,2,FALSE)),"")</f>
        <v/>
      </c>
      <c r="J4554" s="76"/>
      <c r="K4554" s="74" t="str">
        <f t="shared" ref="K4554:K4617" si="71">IF(C4554="","",MONTH(C4554))</f>
        <v/>
      </c>
    </row>
    <row r="4555" spans="1:11" ht="18.95" customHeight="1" x14ac:dyDescent="0.25">
      <c r="A4555" s="52"/>
      <c r="C4555" s="185"/>
      <c r="D4555" s="76"/>
      <c r="E4555" s="76" t="str">
        <f>IF(D4555="","",IFERROR(VLOOKUP(D4555,Cadastro!$C$9:$D$1009,2,FALSE),"NOT FOUND"))</f>
        <v/>
      </c>
      <c r="F4555" s="94"/>
      <c r="G4555" s="76"/>
      <c r="H4555" s="81" t="str">
        <f>IFERROR(F4555*VLOOKUP(D4555,Saldo!$P$8:$U$1009,6,FALSE),"")</f>
        <v/>
      </c>
      <c r="I4555" s="78" t="str">
        <f>IFERROR(IF(D4555="","",VLOOKUP(D4555,Saldo!$P$8:$Q$1009,2,FALSE)),"")</f>
        <v/>
      </c>
      <c r="J4555" s="76"/>
      <c r="K4555" s="74" t="str">
        <f t="shared" si="71"/>
        <v/>
      </c>
    </row>
    <row r="4556" spans="1:11" ht="18.95" customHeight="1" x14ac:dyDescent="0.25">
      <c r="A4556" s="52"/>
      <c r="C4556" s="185"/>
      <c r="D4556" s="76"/>
      <c r="E4556" s="76" t="str">
        <f>IF(D4556="","",IFERROR(VLOOKUP(D4556,Cadastro!$C$9:$D$1009,2,FALSE),"NOT FOUND"))</f>
        <v/>
      </c>
      <c r="F4556" s="94"/>
      <c r="G4556" s="76"/>
      <c r="H4556" s="81" t="str">
        <f>IFERROR(F4556*VLOOKUP(D4556,Saldo!$P$8:$U$1009,6,FALSE),"")</f>
        <v/>
      </c>
      <c r="I4556" s="78" t="str">
        <f>IFERROR(IF(D4556="","",VLOOKUP(D4556,Saldo!$P$8:$Q$1009,2,FALSE)),"")</f>
        <v/>
      </c>
      <c r="J4556" s="76"/>
      <c r="K4556" s="74" t="str">
        <f t="shared" si="71"/>
        <v/>
      </c>
    </row>
    <row r="4557" spans="1:11" ht="18.95" customHeight="1" x14ac:dyDescent="0.25">
      <c r="A4557" s="52"/>
      <c r="C4557" s="185"/>
      <c r="D4557" s="76"/>
      <c r="E4557" s="76" t="str">
        <f>IF(D4557="","",IFERROR(VLOOKUP(D4557,Cadastro!$C$9:$D$1009,2,FALSE),"NOT FOUND"))</f>
        <v/>
      </c>
      <c r="F4557" s="94"/>
      <c r="G4557" s="76"/>
      <c r="H4557" s="81" t="str">
        <f>IFERROR(F4557*VLOOKUP(D4557,Saldo!$P$8:$U$1009,6,FALSE),"")</f>
        <v/>
      </c>
      <c r="I4557" s="78" t="str">
        <f>IFERROR(IF(D4557="","",VLOOKUP(D4557,Saldo!$P$8:$Q$1009,2,FALSE)),"")</f>
        <v/>
      </c>
      <c r="J4557" s="76"/>
      <c r="K4557" s="74" t="str">
        <f t="shared" si="71"/>
        <v/>
      </c>
    </row>
    <row r="4558" spans="1:11" ht="18.95" customHeight="1" x14ac:dyDescent="0.25">
      <c r="A4558" s="52"/>
      <c r="C4558" s="185"/>
      <c r="D4558" s="76"/>
      <c r="E4558" s="76" t="str">
        <f>IF(D4558="","",IFERROR(VLOOKUP(D4558,Cadastro!$C$9:$D$1009,2,FALSE),"NOT FOUND"))</f>
        <v/>
      </c>
      <c r="F4558" s="94"/>
      <c r="G4558" s="76"/>
      <c r="H4558" s="81" t="str">
        <f>IFERROR(F4558*VLOOKUP(D4558,Saldo!$P$8:$U$1009,6,FALSE),"")</f>
        <v/>
      </c>
      <c r="I4558" s="78" t="str">
        <f>IFERROR(IF(D4558="","",VLOOKUP(D4558,Saldo!$P$8:$Q$1009,2,FALSE)),"")</f>
        <v/>
      </c>
      <c r="J4558" s="76"/>
      <c r="K4558" s="74" t="str">
        <f t="shared" si="71"/>
        <v/>
      </c>
    </row>
    <row r="4559" spans="1:11" ht="18.95" customHeight="1" x14ac:dyDescent="0.25">
      <c r="A4559" s="52"/>
      <c r="C4559" s="185"/>
      <c r="D4559" s="76"/>
      <c r="E4559" s="76" t="str">
        <f>IF(D4559="","",IFERROR(VLOOKUP(D4559,Cadastro!$C$9:$D$1009,2,FALSE),"NOT FOUND"))</f>
        <v/>
      </c>
      <c r="F4559" s="94"/>
      <c r="G4559" s="76"/>
      <c r="H4559" s="81" t="str">
        <f>IFERROR(F4559*VLOOKUP(D4559,Saldo!$P$8:$U$1009,6,FALSE),"")</f>
        <v/>
      </c>
      <c r="I4559" s="78" t="str">
        <f>IFERROR(IF(D4559="","",VLOOKUP(D4559,Saldo!$P$8:$Q$1009,2,FALSE)),"")</f>
        <v/>
      </c>
      <c r="J4559" s="76"/>
      <c r="K4559" s="74" t="str">
        <f t="shared" si="71"/>
        <v/>
      </c>
    </row>
    <row r="4560" spans="1:11" ht="18.95" customHeight="1" x14ac:dyDescent="0.25">
      <c r="A4560" s="52"/>
      <c r="C4560" s="185"/>
      <c r="D4560" s="76"/>
      <c r="E4560" s="76" t="str">
        <f>IF(D4560="","",IFERROR(VLOOKUP(D4560,Cadastro!$C$9:$D$1009,2,FALSE),"NOT FOUND"))</f>
        <v/>
      </c>
      <c r="F4560" s="94"/>
      <c r="G4560" s="76"/>
      <c r="H4560" s="81" t="str">
        <f>IFERROR(F4560*VLOOKUP(D4560,Saldo!$P$8:$U$1009,6,FALSE),"")</f>
        <v/>
      </c>
      <c r="I4560" s="78" t="str">
        <f>IFERROR(IF(D4560="","",VLOOKUP(D4560,Saldo!$P$8:$Q$1009,2,FALSE)),"")</f>
        <v/>
      </c>
      <c r="J4560" s="76"/>
      <c r="K4560" s="74" t="str">
        <f t="shared" si="71"/>
        <v/>
      </c>
    </row>
    <row r="4561" spans="1:11" ht="18.95" customHeight="1" x14ac:dyDescent="0.25">
      <c r="A4561" s="52"/>
      <c r="C4561" s="185"/>
      <c r="D4561" s="76"/>
      <c r="E4561" s="76" t="str">
        <f>IF(D4561="","",IFERROR(VLOOKUP(D4561,Cadastro!$C$9:$D$1009,2,FALSE),"NOT FOUND"))</f>
        <v/>
      </c>
      <c r="F4561" s="94"/>
      <c r="G4561" s="76"/>
      <c r="H4561" s="81" t="str">
        <f>IFERROR(F4561*VLOOKUP(D4561,Saldo!$P$8:$U$1009,6,FALSE),"")</f>
        <v/>
      </c>
      <c r="I4561" s="78" t="str">
        <f>IFERROR(IF(D4561="","",VLOOKUP(D4561,Saldo!$P$8:$Q$1009,2,FALSE)),"")</f>
        <v/>
      </c>
      <c r="J4561" s="76"/>
      <c r="K4561" s="74" t="str">
        <f t="shared" si="71"/>
        <v/>
      </c>
    </row>
    <row r="4562" spans="1:11" ht="18.95" customHeight="1" x14ac:dyDescent="0.25">
      <c r="A4562" s="52"/>
      <c r="C4562" s="185"/>
      <c r="D4562" s="76"/>
      <c r="E4562" s="76" t="str">
        <f>IF(D4562="","",IFERROR(VLOOKUP(D4562,Cadastro!$C$9:$D$1009,2,FALSE),"NOT FOUND"))</f>
        <v/>
      </c>
      <c r="F4562" s="94"/>
      <c r="G4562" s="76"/>
      <c r="H4562" s="81" t="str">
        <f>IFERROR(F4562*VLOOKUP(D4562,Saldo!$P$8:$U$1009,6,FALSE),"")</f>
        <v/>
      </c>
      <c r="I4562" s="78" t="str">
        <f>IFERROR(IF(D4562="","",VLOOKUP(D4562,Saldo!$P$8:$Q$1009,2,FALSE)),"")</f>
        <v/>
      </c>
      <c r="J4562" s="76"/>
      <c r="K4562" s="74" t="str">
        <f t="shared" si="71"/>
        <v/>
      </c>
    </row>
    <row r="4563" spans="1:11" ht="18.95" customHeight="1" x14ac:dyDescent="0.25">
      <c r="A4563" s="52"/>
      <c r="C4563" s="185"/>
      <c r="D4563" s="76"/>
      <c r="E4563" s="76" t="str">
        <f>IF(D4563="","",IFERROR(VLOOKUP(D4563,Cadastro!$C$9:$D$1009,2,FALSE),"NOT FOUND"))</f>
        <v/>
      </c>
      <c r="F4563" s="94"/>
      <c r="G4563" s="76"/>
      <c r="H4563" s="81" t="str">
        <f>IFERROR(F4563*VLOOKUP(D4563,Saldo!$P$8:$U$1009,6,FALSE),"")</f>
        <v/>
      </c>
      <c r="I4563" s="78" t="str">
        <f>IFERROR(IF(D4563="","",VLOOKUP(D4563,Saldo!$P$8:$Q$1009,2,FALSE)),"")</f>
        <v/>
      </c>
      <c r="J4563" s="76"/>
      <c r="K4563" s="74" t="str">
        <f t="shared" si="71"/>
        <v/>
      </c>
    </row>
    <row r="4564" spans="1:11" ht="18.95" customHeight="1" x14ac:dyDescent="0.25">
      <c r="A4564" s="52"/>
      <c r="C4564" s="185"/>
      <c r="D4564" s="76"/>
      <c r="E4564" s="76" t="str">
        <f>IF(D4564="","",IFERROR(VLOOKUP(D4564,Cadastro!$C$9:$D$1009,2,FALSE),"NOT FOUND"))</f>
        <v/>
      </c>
      <c r="F4564" s="94"/>
      <c r="G4564" s="76"/>
      <c r="H4564" s="81" t="str">
        <f>IFERROR(F4564*VLOOKUP(D4564,Saldo!$P$8:$U$1009,6,FALSE),"")</f>
        <v/>
      </c>
      <c r="I4564" s="78" t="str">
        <f>IFERROR(IF(D4564="","",VLOOKUP(D4564,Saldo!$P$8:$Q$1009,2,FALSE)),"")</f>
        <v/>
      </c>
      <c r="J4564" s="76"/>
      <c r="K4564" s="74" t="str">
        <f t="shared" si="71"/>
        <v/>
      </c>
    </row>
    <row r="4565" spans="1:11" ht="18.95" customHeight="1" x14ac:dyDescent="0.25">
      <c r="A4565" s="52"/>
      <c r="C4565" s="185"/>
      <c r="D4565" s="76"/>
      <c r="E4565" s="76" t="str">
        <f>IF(D4565="","",IFERROR(VLOOKUP(D4565,Cadastro!$C$9:$D$1009,2,FALSE),"NOT FOUND"))</f>
        <v/>
      </c>
      <c r="F4565" s="94"/>
      <c r="G4565" s="76"/>
      <c r="H4565" s="81" t="str">
        <f>IFERROR(F4565*VLOOKUP(D4565,Saldo!$P$8:$U$1009,6,FALSE),"")</f>
        <v/>
      </c>
      <c r="I4565" s="78" t="str">
        <f>IFERROR(IF(D4565="","",VLOOKUP(D4565,Saldo!$P$8:$Q$1009,2,FALSE)),"")</f>
        <v/>
      </c>
      <c r="J4565" s="76"/>
      <c r="K4565" s="74" t="str">
        <f t="shared" si="71"/>
        <v/>
      </c>
    </row>
    <row r="4566" spans="1:11" ht="18.95" customHeight="1" x14ac:dyDescent="0.25">
      <c r="A4566" s="52"/>
      <c r="C4566" s="185"/>
      <c r="D4566" s="76"/>
      <c r="E4566" s="76" t="str">
        <f>IF(D4566="","",IFERROR(VLOOKUP(D4566,Cadastro!$C$9:$D$1009,2,FALSE),"NOT FOUND"))</f>
        <v/>
      </c>
      <c r="F4566" s="94"/>
      <c r="G4566" s="76"/>
      <c r="H4566" s="81" t="str">
        <f>IFERROR(F4566*VLOOKUP(D4566,Saldo!$P$8:$U$1009,6,FALSE),"")</f>
        <v/>
      </c>
      <c r="I4566" s="78" t="str">
        <f>IFERROR(IF(D4566="","",VLOOKUP(D4566,Saldo!$P$8:$Q$1009,2,FALSE)),"")</f>
        <v/>
      </c>
      <c r="J4566" s="76"/>
      <c r="K4566" s="74" t="str">
        <f t="shared" si="71"/>
        <v/>
      </c>
    </row>
    <row r="4567" spans="1:11" ht="18.95" customHeight="1" x14ac:dyDescent="0.25">
      <c r="A4567" s="52"/>
      <c r="C4567" s="185"/>
      <c r="D4567" s="76"/>
      <c r="E4567" s="76" t="str">
        <f>IF(D4567="","",IFERROR(VLOOKUP(D4567,Cadastro!$C$9:$D$1009,2,FALSE),"NOT FOUND"))</f>
        <v/>
      </c>
      <c r="F4567" s="94"/>
      <c r="G4567" s="76"/>
      <c r="H4567" s="81" t="str">
        <f>IFERROR(F4567*VLOOKUP(D4567,Saldo!$P$8:$U$1009,6,FALSE),"")</f>
        <v/>
      </c>
      <c r="I4567" s="78" t="str">
        <f>IFERROR(IF(D4567="","",VLOOKUP(D4567,Saldo!$P$8:$Q$1009,2,FALSE)),"")</f>
        <v/>
      </c>
      <c r="J4567" s="76"/>
      <c r="K4567" s="74" t="str">
        <f t="shared" si="71"/>
        <v/>
      </c>
    </row>
    <row r="4568" spans="1:11" ht="18.95" customHeight="1" x14ac:dyDescent="0.25">
      <c r="A4568" s="52"/>
      <c r="C4568" s="185"/>
      <c r="D4568" s="76"/>
      <c r="E4568" s="76" t="str">
        <f>IF(D4568="","",IFERROR(VLOOKUP(D4568,Cadastro!$C$9:$D$1009,2,FALSE),"NOT FOUND"))</f>
        <v/>
      </c>
      <c r="F4568" s="94"/>
      <c r="G4568" s="76"/>
      <c r="H4568" s="81" t="str">
        <f>IFERROR(F4568*VLOOKUP(D4568,Saldo!$P$8:$U$1009,6,FALSE),"")</f>
        <v/>
      </c>
      <c r="I4568" s="78" t="str">
        <f>IFERROR(IF(D4568="","",VLOOKUP(D4568,Saldo!$P$8:$Q$1009,2,FALSE)),"")</f>
        <v/>
      </c>
      <c r="J4568" s="76"/>
      <c r="K4568" s="74" t="str">
        <f t="shared" si="71"/>
        <v/>
      </c>
    </row>
    <row r="4569" spans="1:11" ht="18.95" customHeight="1" x14ac:dyDescent="0.25">
      <c r="A4569" s="52"/>
      <c r="C4569" s="185"/>
      <c r="D4569" s="76"/>
      <c r="E4569" s="76" t="str">
        <f>IF(D4569="","",IFERROR(VLOOKUP(D4569,Cadastro!$C$9:$D$1009,2,FALSE),"NOT FOUND"))</f>
        <v/>
      </c>
      <c r="F4569" s="94"/>
      <c r="G4569" s="76"/>
      <c r="H4569" s="81" t="str">
        <f>IFERROR(F4569*VLOOKUP(D4569,Saldo!$P$8:$U$1009,6,FALSE),"")</f>
        <v/>
      </c>
      <c r="I4569" s="78" t="str">
        <f>IFERROR(IF(D4569="","",VLOOKUP(D4569,Saldo!$P$8:$Q$1009,2,FALSE)),"")</f>
        <v/>
      </c>
      <c r="J4569" s="76"/>
      <c r="K4569" s="74" t="str">
        <f t="shared" si="71"/>
        <v/>
      </c>
    </row>
    <row r="4570" spans="1:11" ht="18.95" customHeight="1" x14ac:dyDescent="0.25">
      <c r="A4570" s="52"/>
      <c r="C4570" s="185"/>
      <c r="D4570" s="76"/>
      <c r="E4570" s="76" t="str">
        <f>IF(D4570="","",IFERROR(VLOOKUP(D4570,Cadastro!$C$9:$D$1009,2,FALSE),"NOT FOUND"))</f>
        <v/>
      </c>
      <c r="F4570" s="94"/>
      <c r="G4570" s="76"/>
      <c r="H4570" s="81" t="str">
        <f>IFERROR(F4570*VLOOKUP(D4570,Saldo!$P$8:$U$1009,6,FALSE),"")</f>
        <v/>
      </c>
      <c r="I4570" s="78" t="str">
        <f>IFERROR(IF(D4570="","",VLOOKUP(D4570,Saldo!$P$8:$Q$1009,2,FALSE)),"")</f>
        <v/>
      </c>
      <c r="J4570" s="76"/>
      <c r="K4570" s="74" t="str">
        <f t="shared" si="71"/>
        <v/>
      </c>
    </row>
    <row r="4571" spans="1:11" ht="18.95" customHeight="1" x14ac:dyDescent="0.25">
      <c r="A4571" s="52"/>
      <c r="C4571" s="185"/>
      <c r="D4571" s="76"/>
      <c r="E4571" s="76" t="str">
        <f>IF(D4571="","",IFERROR(VLOOKUP(D4571,Cadastro!$C$9:$D$1009,2,FALSE),"NOT FOUND"))</f>
        <v/>
      </c>
      <c r="F4571" s="94"/>
      <c r="G4571" s="76"/>
      <c r="H4571" s="81" t="str">
        <f>IFERROR(F4571*VLOOKUP(D4571,Saldo!$P$8:$U$1009,6,FALSE),"")</f>
        <v/>
      </c>
      <c r="I4571" s="78" t="str">
        <f>IFERROR(IF(D4571="","",VLOOKUP(D4571,Saldo!$P$8:$Q$1009,2,FALSE)),"")</f>
        <v/>
      </c>
      <c r="J4571" s="76"/>
      <c r="K4571" s="74" t="str">
        <f t="shared" si="71"/>
        <v/>
      </c>
    </row>
    <row r="4572" spans="1:11" ht="18.95" customHeight="1" x14ac:dyDescent="0.25">
      <c r="A4572" s="52"/>
      <c r="C4572" s="185"/>
      <c r="D4572" s="76"/>
      <c r="E4572" s="76" t="str">
        <f>IF(D4572="","",IFERROR(VLOOKUP(D4572,Cadastro!$C$9:$D$1009,2,FALSE),"NOT FOUND"))</f>
        <v/>
      </c>
      <c r="F4572" s="94"/>
      <c r="G4572" s="76"/>
      <c r="H4572" s="81" t="str">
        <f>IFERROR(F4572*VLOOKUP(D4572,Saldo!$P$8:$U$1009,6,FALSE),"")</f>
        <v/>
      </c>
      <c r="I4572" s="78" t="str">
        <f>IFERROR(IF(D4572="","",VLOOKUP(D4572,Saldo!$P$8:$Q$1009,2,FALSE)),"")</f>
        <v/>
      </c>
      <c r="J4572" s="76"/>
      <c r="K4572" s="74" t="str">
        <f t="shared" si="71"/>
        <v/>
      </c>
    </row>
    <row r="4573" spans="1:11" ht="18.95" customHeight="1" x14ac:dyDescent="0.25">
      <c r="A4573" s="52"/>
      <c r="C4573" s="185"/>
      <c r="D4573" s="76"/>
      <c r="E4573" s="76" t="str">
        <f>IF(D4573="","",IFERROR(VLOOKUP(D4573,Cadastro!$C$9:$D$1009,2,FALSE),"NOT FOUND"))</f>
        <v/>
      </c>
      <c r="F4573" s="94"/>
      <c r="G4573" s="76"/>
      <c r="H4573" s="81" t="str">
        <f>IFERROR(F4573*VLOOKUP(D4573,Saldo!$P$8:$U$1009,6,FALSE),"")</f>
        <v/>
      </c>
      <c r="I4573" s="78" t="str">
        <f>IFERROR(IF(D4573="","",VLOOKUP(D4573,Saldo!$P$8:$Q$1009,2,FALSE)),"")</f>
        <v/>
      </c>
      <c r="J4573" s="76"/>
      <c r="K4573" s="74" t="str">
        <f t="shared" si="71"/>
        <v/>
      </c>
    </row>
    <row r="4574" spans="1:11" ht="18.95" customHeight="1" x14ac:dyDescent="0.25">
      <c r="A4574" s="52"/>
      <c r="C4574" s="185"/>
      <c r="D4574" s="76"/>
      <c r="E4574" s="76" t="str">
        <f>IF(D4574="","",IFERROR(VLOOKUP(D4574,Cadastro!$C$9:$D$1009,2,FALSE),"NOT FOUND"))</f>
        <v/>
      </c>
      <c r="F4574" s="94"/>
      <c r="G4574" s="76"/>
      <c r="H4574" s="81" t="str">
        <f>IFERROR(F4574*VLOOKUP(D4574,Saldo!$P$8:$U$1009,6,FALSE),"")</f>
        <v/>
      </c>
      <c r="I4574" s="78" t="str">
        <f>IFERROR(IF(D4574="","",VLOOKUP(D4574,Saldo!$P$8:$Q$1009,2,FALSE)),"")</f>
        <v/>
      </c>
      <c r="J4574" s="76"/>
      <c r="K4574" s="74" t="str">
        <f t="shared" si="71"/>
        <v/>
      </c>
    </row>
    <row r="4575" spans="1:11" ht="18.95" customHeight="1" x14ac:dyDescent="0.25">
      <c r="A4575" s="52"/>
      <c r="C4575" s="185"/>
      <c r="D4575" s="76"/>
      <c r="E4575" s="76" t="str">
        <f>IF(D4575="","",IFERROR(VLOOKUP(D4575,Cadastro!$C$9:$D$1009,2,FALSE),"NOT FOUND"))</f>
        <v/>
      </c>
      <c r="F4575" s="94"/>
      <c r="G4575" s="76"/>
      <c r="H4575" s="81" t="str">
        <f>IFERROR(F4575*VLOOKUP(D4575,Saldo!$P$8:$U$1009,6,FALSE),"")</f>
        <v/>
      </c>
      <c r="I4575" s="78" t="str">
        <f>IFERROR(IF(D4575="","",VLOOKUP(D4575,Saldo!$P$8:$Q$1009,2,FALSE)),"")</f>
        <v/>
      </c>
      <c r="J4575" s="76"/>
      <c r="K4575" s="74" t="str">
        <f t="shared" si="71"/>
        <v/>
      </c>
    </row>
    <row r="4576" spans="1:11" ht="18.95" customHeight="1" x14ac:dyDescent="0.25">
      <c r="A4576" s="52"/>
      <c r="C4576" s="185"/>
      <c r="D4576" s="76"/>
      <c r="E4576" s="76" t="str">
        <f>IF(D4576="","",IFERROR(VLOOKUP(D4576,Cadastro!$C$9:$D$1009,2,FALSE),"NOT FOUND"))</f>
        <v/>
      </c>
      <c r="F4576" s="94"/>
      <c r="G4576" s="76"/>
      <c r="H4576" s="81" t="str">
        <f>IFERROR(F4576*VLOOKUP(D4576,Saldo!$P$8:$U$1009,6,FALSE),"")</f>
        <v/>
      </c>
      <c r="I4576" s="78" t="str">
        <f>IFERROR(IF(D4576="","",VLOOKUP(D4576,Saldo!$P$8:$Q$1009,2,FALSE)),"")</f>
        <v/>
      </c>
      <c r="J4576" s="76"/>
      <c r="K4576" s="74" t="str">
        <f t="shared" si="71"/>
        <v/>
      </c>
    </row>
    <row r="4577" spans="1:11" ht="18.95" customHeight="1" x14ac:dyDescent="0.25">
      <c r="A4577" s="52"/>
      <c r="C4577" s="185"/>
      <c r="D4577" s="76"/>
      <c r="E4577" s="76" t="str">
        <f>IF(D4577="","",IFERROR(VLOOKUP(D4577,Cadastro!$C$9:$D$1009,2,FALSE),"NOT FOUND"))</f>
        <v/>
      </c>
      <c r="F4577" s="94"/>
      <c r="G4577" s="76"/>
      <c r="H4577" s="81" t="str">
        <f>IFERROR(F4577*VLOOKUP(D4577,Saldo!$P$8:$U$1009,6,FALSE),"")</f>
        <v/>
      </c>
      <c r="I4577" s="78" t="str">
        <f>IFERROR(IF(D4577="","",VLOOKUP(D4577,Saldo!$P$8:$Q$1009,2,FALSE)),"")</f>
        <v/>
      </c>
      <c r="J4577" s="76"/>
      <c r="K4577" s="74" t="str">
        <f t="shared" si="71"/>
        <v/>
      </c>
    </row>
    <row r="4578" spans="1:11" ht="18.95" customHeight="1" x14ac:dyDescent="0.25">
      <c r="A4578" s="52"/>
      <c r="C4578" s="185"/>
      <c r="D4578" s="76"/>
      <c r="E4578" s="76" t="str">
        <f>IF(D4578="","",IFERROR(VLOOKUP(D4578,Cadastro!$C$9:$D$1009,2,FALSE),"NOT FOUND"))</f>
        <v/>
      </c>
      <c r="F4578" s="94"/>
      <c r="G4578" s="76"/>
      <c r="H4578" s="81" t="str">
        <f>IFERROR(F4578*VLOOKUP(D4578,Saldo!$P$8:$U$1009,6,FALSE),"")</f>
        <v/>
      </c>
      <c r="I4578" s="78" t="str">
        <f>IFERROR(IF(D4578="","",VLOOKUP(D4578,Saldo!$P$8:$Q$1009,2,FALSE)),"")</f>
        <v/>
      </c>
      <c r="J4578" s="76"/>
      <c r="K4578" s="74" t="str">
        <f t="shared" si="71"/>
        <v/>
      </c>
    </row>
    <row r="4579" spans="1:11" ht="18.95" customHeight="1" x14ac:dyDescent="0.25">
      <c r="A4579" s="52"/>
      <c r="C4579" s="185"/>
      <c r="D4579" s="76"/>
      <c r="E4579" s="76" t="str">
        <f>IF(D4579="","",IFERROR(VLOOKUP(D4579,Cadastro!$C$9:$D$1009,2,FALSE),"NOT FOUND"))</f>
        <v/>
      </c>
      <c r="F4579" s="94"/>
      <c r="G4579" s="76"/>
      <c r="H4579" s="81" t="str">
        <f>IFERROR(F4579*VLOOKUP(D4579,Saldo!$P$8:$U$1009,6,FALSE),"")</f>
        <v/>
      </c>
      <c r="I4579" s="78" t="str">
        <f>IFERROR(IF(D4579="","",VLOOKUP(D4579,Saldo!$P$8:$Q$1009,2,FALSE)),"")</f>
        <v/>
      </c>
      <c r="J4579" s="76"/>
      <c r="K4579" s="74" t="str">
        <f t="shared" si="71"/>
        <v/>
      </c>
    </row>
    <row r="4580" spans="1:11" ht="18.95" customHeight="1" x14ac:dyDescent="0.25">
      <c r="A4580" s="52"/>
      <c r="C4580" s="185"/>
      <c r="D4580" s="76"/>
      <c r="E4580" s="76" t="str">
        <f>IF(D4580="","",IFERROR(VLOOKUP(D4580,Cadastro!$C$9:$D$1009,2,FALSE),"NOT FOUND"))</f>
        <v/>
      </c>
      <c r="F4580" s="94"/>
      <c r="G4580" s="76"/>
      <c r="H4580" s="81" t="str">
        <f>IFERROR(F4580*VLOOKUP(D4580,Saldo!$P$8:$U$1009,6,FALSE),"")</f>
        <v/>
      </c>
      <c r="I4580" s="78" t="str">
        <f>IFERROR(IF(D4580="","",VLOOKUP(D4580,Saldo!$P$8:$Q$1009,2,FALSE)),"")</f>
        <v/>
      </c>
      <c r="J4580" s="76"/>
      <c r="K4580" s="74" t="str">
        <f t="shared" si="71"/>
        <v/>
      </c>
    </row>
    <row r="4581" spans="1:11" ht="18.95" customHeight="1" x14ac:dyDescent="0.25">
      <c r="A4581" s="52"/>
      <c r="C4581" s="185"/>
      <c r="D4581" s="76"/>
      <c r="E4581" s="76" t="str">
        <f>IF(D4581="","",IFERROR(VLOOKUP(D4581,Cadastro!$C$9:$D$1009,2,FALSE),"NOT FOUND"))</f>
        <v/>
      </c>
      <c r="F4581" s="94"/>
      <c r="G4581" s="76"/>
      <c r="H4581" s="81" t="str">
        <f>IFERROR(F4581*VLOOKUP(D4581,Saldo!$P$8:$U$1009,6,FALSE),"")</f>
        <v/>
      </c>
      <c r="I4581" s="78" t="str">
        <f>IFERROR(IF(D4581="","",VLOOKUP(D4581,Saldo!$P$8:$Q$1009,2,FALSE)),"")</f>
        <v/>
      </c>
      <c r="J4581" s="76"/>
      <c r="K4581" s="74" t="str">
        <f t="shared" si="71"/>
        <v/>
      </c>
    </row>
    <row r="4582" spans="1:11" ht="18.95" customHeight="1" x14ac:dyDescent="0.25">
      <c r="A4582" s="52"/>
      <c r="C4582" s="185"/>
      <c r="D4582" s="76"/>
      <c r="E4582" s="76" t="str">
        <f>IF(D4582="","",IFERROR(VLOOKUP(D4582,Cadastro!$C$9:$D$1009,2,FALSE),"NOT FOUND"))</f>
        <v/>
      </c>
      <c r="F4582" s="94"/>
      <c r="G4582" s="76"/>
      <c r="H4582" s="81" t="str">
        <f>IFERROR(F4582*VLOOKUP(D4582,Saldo!$P$8:$U$1009,6,FALSE),"")</f>
        <v/>
      </c>
      <c r="I4582" s="78" t="str">
        <f>IFERROR(IF(D4582="","",VLOOKUP(D4582,Saldo!$P$8:$Q$1009,2,FALSE)),"")</f>
        <v/>
      </c>
      <c r="J4582" s="76"/>
      <c r="K4582" s="74" t="str">
        <f t="shared" si="71"/>
        <v/>
      </c>
    </row>
    <row r="4583" spans="1:11" ht="18.95" customHeight="1" x14ac:dyDescent="0.25">
      <c r="A4583" s="52"/>
      <c r="C4583" s="185"/>
      <c r="D4583" s="76"/>
      <c r="E4583" s="76" t="str">
        <f>IF(D4583="","",IFERROR(VLOOKUP(D4583,Cadastro!$C$9:$D$1009,2,FALSE),"NOT FOUND"))</f>
        <v/>
      </c>
      <c r="F4583" s="94"/>
      <c r="G4583" s="76"/>
      <c r="H4583" s="81" t="str">
        <f>IFERROR(F4583*VLOOKUP(D4583,Saldo!$P$8:$U$1009,6,FALSE),"")</f>
        <v/>
      </c>
      <c r="I4583" s="78" t="str">
        <f>IFERROR(IF(D4583="","",VLOOKUP(D4583,Saldo!$P$8:$Q$1009,2,FALSE)),"")</f>
        <v/>
      </c>
      <c r="J4583" s="76"/>
      <c r="K4583" s="74" t="str">
        <f t="shared" si="71"/>
        <v/>
      </c>
    </row>
    <row r="4584" spans="1:11" ht="18.95" customHeight="1" x14ac:dyDescent="0.25">
      <c r="A4584" s="52"/>
      <c r="C4584" s="185"/>
      <c r="D4584" s="76"/>
      <c r="E4584" s="76" t="str">
        <f>IF(D4584="","",IFERROR(VLOOKUP(D4584,Cadastro!$C$9:$D$1009,2,FALSE),"NOT FOUND"))</f>
        <v/>
      </c>
      <c r="F4584" s="94"/>
      <c r="G4584" s="76"/>
      <c r="H4584" s="81" t="str">
        <f>IFERROR(F4584*VLOOKUP(D4584,Saldo!$P$8:$U$1009,6,FALSE),"")</f>
        <v/>
      </c>
      <c r="I4584" s="78" t="str">
        <f>IFERROR(IF(D4584="","",VLOOKUP(D4584,Saldo!$P$8:$Q$1009,2,FALSE)),"")</f>
        <v/>
      </c>
      <c r="J4584" s="76"/>
      <c r="K4584" s="74" t="str">
        <f t="shared" si="71"/>
        <v/>
      </c>
    </row>
    <row r="4585" spans="1:11" ht="18.95" customHeight="1" x14ac:dyDescent="0.25">
      <c r="A4585" s="52"/>
      <c r="C4585" s="185"/>
      <c r="D4585" s="76"/>
      <c r="E4585" s="76" t="str">
        <f>IF(D4585="","",IFERROR(VLOOKUP(D4585,Cadastro!$C$9:$D$1009,2,FALSE),"NOT FOUND"))</f>
        <v/>
      </c>
      <c r="F4585" s="94"/>
      <c r="G4585" s="76"/>
      <c r="H4585" s="81" t="str">
        <f>IFERROR(F4585*VLOOKUP(D4585,Saldo!$P$8:$U$1009,6,FALSE),"")</f>
        <v/>
      </c>
      <c r="I4585" s="78" t="str">
        <f>IFERROR(IF(D4585="","",VLOOKUP(D4585,Saldo!$P$8:$Q$1009,2,FALSE)),"")</f>
        <v/>
      </c>
      <c r="J4585" s="76"/>
      <c r="K4585" s="74" t="str">
        <f t="shared" si="71"/>
        <v/>
      </c>
    </row>
    <row r="4586" spans="1:11" ht="18.95" customHeight="1" x14ac:dyDescent="0.25">
      <c r="A4586" s="52"/>
      <c r="C4586" s="185"/>
      <c r="D4586" s="76"/>
      <c r="E4586" s="76" t="str">
        <f>IF(D4586="","",IFERROR(VLOOKUP(D4586,Cadastro!$C$9:$D$1009,2,FALSE),"NOT FOUND"))</f>
        <v/>
      </c>
      <c r="F4586" s="94"/>
      <c r="G4586" s="76"/>
      <c r="H4586" s="81" t="str">
        <f>IFERROR(F4586*VLOOKUP(D4586,Saldo!$P$8:$U$1009,6,FALSE),"")</f>
        <v/>
      </c>
      <c r="I4586" s="78" t="str">
        <f>IFERROR(IF(D4586="","",VLOOKUP(D4586,Saldo!$P$8:$Q$1009,2,FALSE)),"")</f>
        <v/>
      </c>
      <c r="J4586" s="76"/>
      <c r="K4586" s="74" t="str">
        <f t="shared" si="71"/>
        <v/>
      </c>
    </row>
    <row r="4587" spans="1:11" ht="18.95" customHeight="1" x14ac:dyDescent="0.25">
      <c r="A4587" s="52"/>
      <c r="C4587" s="185"/>
      <c r="D4587" s="76"/>
      <c r="E4587" s="76" t="str">
        <f>IF(D4587="","",IFERROR(VLOOKUP(D4587,Cadastro!$C$9:$D$1009,2,FALSE),"NOT FOUND"))</f>
        <v/>
      </c>
      <c r="F4587" s="94"/>
      <c r="G4587" s="76"/>
      <c r="H4587" s="81" t="str">
        <f>IFERROR(F4587*VLOOKUP(D4587,Saldo!$P$8:$U$1009,6,FALSE),"")</f>
        <v/>
      </c>
      <c r="I4587" s="78" t="str">
        <f>IFERROR(IF(D4587="","",VLOOKUP(D4587,Saldo!$P$8:$Q$1009,2,FALSE)),"")</f>
        <v/>
      </c>
      <c r="J4587" s="76"/>
      <c r="K4587" s="74" t="str">
        <f t="shared" si="71"/>
        <v/>
      </c>
    </row>
    <row r="4588" spans="1:11" ht="18.95" customHeight="1" x14ac:dyDescent="0.25">
      <c r="A4588" s="52"/>
      <c r="C4588" s="185"/>
      <c r="D4588" s="76"/>
      <c r="E4588" s="76" t="str">
        <f>IF(D4588="","",IFERROR(VLOOKUP(D4588,Cadastro!$C$9:$D$1009,2,FALSE),"NOT FOUND"))</f>
        <v/>
      </c>
      <c r="F4588" s="94"/>
      <c r="G4588" s="76"/>
      <c r="H4588" s="81" t="str">
        <f>IFERROR(F4588*VLOOKUP(D4588,Saldo!$P$8:$U$1009,6,FALSE),"")</f>
        <v/>
      </c>
      <c r="I4588" s="78" t="str">
        <f>IFERROR(IF(D4588="","",VLOOKUP(D4588,Saldo!$P$8:$Q$1009,2,FALSE)),"")</f>
        <v/>
      </c>
      <c r="J4588" s="76"/>
      <c r="K4588" s="74" t="str">
        <f t="shared" si="71"/>
        <v/>
      </c>
    </row>
    <row r="4589" spans="1:11" ht="18.95" customHeight="1" x14ac:dyDescent="0.25">
      <c r="A4589" s="52"/>
      <c r="C4589" s="185"/>
      <c r="D4589" s="76"/>
      <c r="E4589" s="76" t="str">
        <f>IF(D4589="","",IFERROR(VLOOKUP(D4589,Cadastro!$C$9:$D$1009,2,FALSE),"NOT FOUND"))</f>
        <v/>
      </c>
      <c r="F4589" s="94"/>
      <c r="G4589" s="76"/>
      <c r="H4589" s="81" t="str">
        <f>IFERROR(F4589*VLOOKUP(D4589,Saldo!$P$8:$U$1009,6,FALSE),"")</f>
        <v/>
      </c>
      <c r="I4589" s="78" t="str">
        <f>IFERROR(IF(D4589="","",VLOOKUP(D4589,Saldo!$P$8:$Q$1009,2,FALSE)),"")</f>
        <v/>
      </c>
      <c r="J4589" s="76"/>
      <c r="K4589" s="74" t="str">
        <f t="shared" si="71"/>
        <v/>
      </c>
    </row>
    <row r="4590" spans="1:11" ht="18.95" customHeight="1" x14ac:dyDescent="0.25">
      <c r="A4590" s="52"/>
      <c r="C4590" s="185"/>
      <c r="D4590" s="76"/>
      <c r="E4590" s="76" t="str">
        <f>IF(D4590="","",IFERROR(VLOOKUP(D4590,Cadastro!$C$9:$D$1009,2,FALSE),"NOT FOUND"))</f>
        <v/>
      </c>
      <c r="F4590" s="94"/>
      <c r="G4590" s="76"/>
      <c r="H4590" s="81" t="str">
        <f>IFERROR(F4590*VLOOKUP(D4590,Saldo!$P$8:$U$1009,6,FALSE),"")</f>
        <v/>
      </c>
      <c r="I4590" s="78" t="str">
        <f>IFERROR(IF(D4590="","",VLOOKUP(D4590,Saldo!$P$8:$Q$1009,2,FALSE)),"")</f>
        <v/>
      </c>
      <c r="J4590" s="76"/>
      <c r="K4590" s="74" t="str">
        <f t="shared" si="71"/>
        <v/>
      </c>
    </row>
    <row r="4591" spans="1:11" ht="18.95" customHeight="1" x14ac:dyDescent="0.25">
      <c r="A4591" s="52"/>
      <c r="C4591" s="185"/>
      <c r="D4591" s="76"/>
      <c r="E4591" s="76" t="str">
        <f>IF(D4591="","",IFERROR(VLOOKUP(D4591,Cadastro!$C$9:$D$1009,2,FALSE),"NOT FOUND"))</f>
        <v/>
      </c>
      <c r="F4591" s="94"/>
      <c r="G4591" s="76"/>
      <c r="H4591" s="81" t="str">
        <f>IFERROR(F4591*VLOOKUP(D4591,Saldo!$P$8:$U$1009,6,FALSE),"")</f>
        <v/>
      </c>
      <c r="I4591" s="78" t="str">
        <f>IFERROR(IF(D4591="","",VLOOKUP(D4591,Saldo!$P$8:$Q$1009,2,FALSE)),"")</f>
        <v/>
      </c>
      <c r="J4591" s="76"/>
      <c r="K4591" s="74" t="str">
        <f t="shared" si="71"/>
        <v/>
      </c>
    </row>
    <row r="4592" spans="1:11" ht="18.95" customHeight="1" x14ac:dyDescent="0.25">
      <c r="A4592" s="52"/>
      <c r="C4592" s="185"/>
      <c r="D4592" s="76"/>
      <c r="E4592" s="76" t="str">
        <f>IF(D4592="","",IFERROR(VLOOKUP(D4592,Cadastro!$C$9:$D$1009,2,FALSE),"NOT FOUND"))</f>
        <v/>
      </c>
      <c r="F4592" s="94"/>
      <c r="G4592" s="76"/>
      <c r="H4592" s="81" t="str">
        <f>IFERROR(F4592*VLOOKUP(D4592,Saldo!$P$8:$U$1009,6,FALSE),"")</f>
        <v/>
      </c>
      <c r="I4592" s="78" t="str">
        <f>IFERROR(IF(D4592="","",VLOOKUP(D4592,Saldo!$P$8:$Q$1009,2,FALSE)),"")</f>
        <v/>
      </c>
      <c r="J4592" s="76"/>
      <c r="K4592" s="74" t="str">
        <f t="shared" si="71"/>
        <v/>
      </c>
    </row>
    <row r="4593" spans="1:11" ht="18.95" customHeight="1" x14ac:dyDescent="0.25">
      <c r="A4593" s="52"/>
      <c r="C4593" s="185"/>
      <c r="D4593" s="76"/>
      <c r="E4593" s="76" t="str">
        <f>IF(D4593="","",IFERROR(VLOOKUP(D4593,Cadastro!$C$9:$D$1009,2,FALSE),"NOT FOUND"))</f>
        <v/>
      </c>
      <c r="F4593" s="94"/>
      <c r="G4593" s="76"/>
      <c r="H4593" s="81" t="str">
        <f>IFERROR(F4593*VLOOKUP(D4593,Saldo!$P$8:$U$1009,6,FALSE),"")</f>
        <v/>
      </c>
      <c r="I4593" s="78" t="str">
        <f>IFERROR(IF(D4593="","",VLOOKUP(D4593,Saldo!$P$8:$Q$1009,2,FALSE)),"")</f>
        <v/>
      </c>
      <c r="J4593" s="76"/>
      <c r="K4593" s="74" t="str">
        <f t="shared" si="71"/>
        <v/>
      </c>
    </row>
    <row r="4594" spans="1:11" ht="18.95" customHeight="1" x14ac:dyDescent="0.25">
      <c r="A4594" s="52"/>
      <c r="C4594" s="185"/>
      <c r="D4594" s="76"/>
      <c r="E4594" s="76" t="str">
        <f>IF(D4594="","",IFERROR(VLOOKUP(D4594,Cadastro!$C$9:$D$1009,2,FALSE),"NOT FOUND"))</f>
        <v/>
      </c>
      <c r="F4594" s="94"/>
      <c r="G4594" s="76"/>
      <c r="H4594" s="81" t="str">
        <f>IFERROR(F4594*VLOOKUP(D4594,Saldo!$P$8:$U$1009,6,FALSE),"")</f>
        <v/>
      </c>
      <c r="I4594" s="78" t="str">
        <f>IFERROR(IF(D4594="","",VLOOKUP(D4594,Saldo!$P$8:$Q$1009,2,FALSE)),"")</f>
        <v/>
      </c>
      <c r="J4594" s="76"/>
      <c r="K4594" s="74" t="str">
        <f t="shared" si="71"/>
        <v/>
      </c>
    </row>
    <row r="4595" spans="1:11" ht="18.95" customHeight="1" x14ac:dyDescent="0.25">
      <c r="A4595" s="52"/>
      <c r="C4595" s="185"/>
      <c r="D4595" s="76"/>
      <c r="E4595" s="76" t="str">
        <f>IF(D4595="","",IFERROR(VLOOKUP(D4595,Cadastro!$C$9:$D$1009,2,FALSE),"NOT FOUND"))</f>
        <v/>
      </c>
      <c r="F4595" s="94"/>
      <c r="G4595" s="76"/>
      <c r="H4595" s="81" t="str">
        <f>IFERROR(F4595*VLOOKUP(D4595,Saldo!$P$8:$U$1009,6,FALSE),"")</f>
        <v/>
      </c>
      <c r="I4595" s="78" t="str">
        <f>IFERROR(IF(D4595="","",VLOOKUP(D4595,Saldo!$P$8:$Q$1009,2,FALSE)),"")</f>
        <v/>
      </c>
      <c r="J4595" s="76"/>
      <c r="K4595" s="74" t="str">
        <f t="shared" si="71"/>
        <v/>
      </c>
    </row>
    <row r="4596" spans="1:11" ht="18.95" customHeight="1" x14ac:dyDescent="0.25">
      <c r="A4596" s="52"/>
      <c r="C4596" s="185"/>
      <c r="D4596" s="76"/>
      <c r="E4596" s="76" t="str">
        <f>IF(D4596="","",IFERROR(VLOOKUP(D4596,Cadastro!$C$9:$D$1009,2,FALSE),"NOT FOUND"))</f>
        <v/>
      </c>
      <c r="F4596" s="94"/>
      <c r="G4596" s="76"/>
      <c r="H4596" s="81" t="str">
        <f>IFERROR(F4596*VLOOKUP(D4596,Saldo!$P$8:$U$1009,6,FALSE),"")</f>
        <v/>
      </c>
      <c r="I4596" s="78" t="str">
        <f>IFERROR(IF(D4596="","",VLOOKUP(D4596,Saldo!$P$8:$Q$1009,2,FALSE)),"")</f>
        <v/>
      </c>
      <c r="J4596" s="76"/>
      <c r="K4596" s="74" t="str">
        <f t="shared" si="71"/>
        <v/>
      </c>
    </row>
    <row r="4597" spans="1:11" ht="18.95" customHeight="1" x14ac:dyDescent="0.25">
      <c r="A4597" s="52"/>
      <c r="C4597" s="185"/>
      <c r="D4597" s="76"/>
      <c r="E4597" s="76" t="str">
        <f>IF(D4597="","",IFERROR(VLOOKUP(D4597,Cadastro!$C$9:$D$1009,2,FALSE),"NOT FOUND"))</f>
        <v/>
      </c>
      <c r="F4597" s="94"/>
      <c r="G4597" s="76"/>
      <c r="H4597" s="81" t="str">
        <f>IFERROR(F4597*VLOOKUP(D4597,Saldo!$P$8:$U$1009,6,FALSE),"")</f>
        <v/>
      </c>
      <c r="I4597" s="78" t="str">
        <f>IFERROR(IF(D4597="","",VLOOKUP(D4597,Saldo!$P$8:$Q$1009,2,FALSE)),"")</f>
        <v/>
      </c>
      <c r="J4597" s="76"/>
      <c r="K4597" s="74" t="str">
        <f t="shared" si="71"/>
        <v/>
      </c>
    </row>
    <row r="4598" spans="1:11" ht="18.95" customHeight="1" x14ac:dyDescent="0.25">
      <c r="A4598" s="52"/>
      <c r="C4598" s="185"/>
      <c r="D4598" s="76"/>
      <c r="E4598" s="76" t="str">
        <f>IF(D4598="","",IFERROR(VLOOKUP(D4598,Cadastro!$C$9:$D$1009,2,FALSE),"NOT FOUND"))</f>
        <v/>
      </c>
      <c r="F4598" s="94"/>
      <c r="G4598" s="76"/>
      <c r="H4598" s="81" t="str">
        <f>IFERROR(F4598*VLOOKUP(D4598,Saldo!$P$8:$U$1009,6,FALSE),"")</f>
        <v/>
      </c>
      <c r="I4598" s="78" t="str">
        <f>IFERROR(IF(D4598="","",VLOOKUP(D4598,Saldo!$P$8:$Q$1009,2,FALSE)),"")</f>
        <v/>
      </c>
      <c r="J4598" s="76"/>
      <c r="K4598" s="74" t="str">
        <f t="shared" si="71"/>
        <v/>
      </c>
    </row>
    <row r="4599" spans="1:11" ht="18.95" customHeight="1" x14ac:dyDescent="0.25">
      <c r="A4599" s="52"/>
      <c r="C4599" s="185"/>
      <c r="D4599" s="76"/>
      <c r="E4599" s="76" t="str">
        <f>IF(D4599="","",IFERROR(VLOOKUP(D4599,Cadastro!$C$9:$D$1009,2,FALSE),"NOT FOUND"))</f>
        <v/>
      </c>
      <c r="F4599" s="94"/>
      <c r="G4599" s="76"/>
      <c r="H4599" s="81" t="str">
        <f>IFERROR(F4599*VLOOKUP(D4599,Saldo!$P$8:$U$1009,6,FALSE),"")</f>
        <v/>
      </c>
      <c r="I4599" s="78" t="str">
        <f>IFERROR(IF(D4599="","",VLOOKUP(D4599,Saldo!$P$8:$Q$1009,2,FALSE)),"")</f>
        <v/>
      </c>
      <c r="J4599" s="76"/>
      <c r="K4599" s="74" t="str">
        <f t="shared" si="71"/>
        <v/>
      </c>
    </row>
    <row r="4600" spans="1:11" ht="18.95" customHeight="1" x14ac:dyDescent="0.25">
      <c r="A4600" s="52"/>
      <c r="C4600" s="185"/>
      <c r="D4600" s="76"/>
      <c r="E4600" s="76" t="str">
        <f>IF(D4600="","",IFERROR(VLOOKUP(D4600,Cadastro!$C$9:$D$1009,2,FALSE),"NOT FOUND"))</f>
        <v/>
      </c>
      <c r="F4600" s="94"/>
      <c r="G4600" s="76"/>
      <c r="H4600" s="81" t="str">
        <f>IFERROR(F4600*VLOOKUP(D4600,Saldo!$P$8:$U$1009,6,FALSE),"")</f>
        <v/>
      </c>
      <c r="I4600" s="78" t="str">
        <f>IFERROR(IF(D4600="","",VLOOKUP(D4600,Saldo!$P$8:$Q$1009,2,FALSE)),"")</f>
        <v/>
      </c>
      <c r="J4600" s="76"/>
      <c r="K4600" s="74" t="str">
        <f t="shared" si="71"/>
        <v/>
      </c>
    </row>
    <row r="4601" spans="1:11" ht="18.95" customHeight="1" x14ac:dyDescent="0.25">
      <c r="A4601" s="52"/>
      <c r="C4601" s="185"/>
      <c r="D4601" s="76"/>
      <c r="E4601" s="76" t="str">
        <f>IF(D4601="","",IFERROR(VLOOKUP(D4601,Cadastro!$C$9:$D$1009,2,FALSE),"NOT FOUND"))</f>
        <v/>
      </c>
      <c r="F4601" s="94"/>
      <c r="G4601" s="76"/>
      <c r="H4601" s="81" t="str">
        <f>IFERROR(F4601*VLOOKUP(D4601,Saldo!$P$8:$U$1009,6,FALSE),"")</f>
        <v/>
      </c>
      <c r="I4601" s="78" t="str">
        <f>IFERROR(IF(D4601="","",VLOOKUP(D4601,Saldo!$P$8:$Q$1009,2,FALSE)),"")</f>
        <v/>
      </c>
      <c r="J4601" s="76"/>
      <c r="K4601" s="74" t="str">
        <f t="shared" si="71"/>
        <v/>
      </c>
    </row>
    <row r="4602" spans="1:11" ht="18.95" customHeight="1" x14ac:dyDescent="0.25">
      <c r="A4602" s="52"/>
      <c r="C4602" s="185"/>
      <c r="D4602" s="76"/>
      <c r="E4602" s="76" t="str">
        <f>IF(D4602="","",IFERROR(VLOOKUP(D4602,Cadastro!$C$9:$D$1009,2,FALSE),"NOT FOUND"))</f>
        <v/>
      </c>
      <c r="F4602" s="94"/>
      <c r="G4602" s="76"/>
      <c r="H4602" s="81" t="str">
        <f>IFERROR(F4602*VLOOKUP(D4602,Saldo!$P$8:$U$1009,6,FALSE),"")</f>
        <v/>
      </c>
      <c r="I4602" s="78" t="str">
        <f>IFERROR(IF(D4602="","",VLOOKUP(D4602,Saldo!$P$8:$Q$1009,2,FALSE)),"")</f>
        <v/>
      </c>
      <c r="J4602" s="76"/>
      <c r="K4602" s="74" t="str">
        <f t="shared" si="71"/>
        <v/>
      </c>
    </row>
    <row r="4603" spans="1:11" ht="18.95" customHeight="1" x14ac:dyDescent="0.25">
      <c r="A4603" s="52"/>
      <c r="C4603" s="185"/>
      <c r="D4603" s="76"/>
      <c r="E4603" s="76" t="str">
        <f>IF(D4603="","",IFERROR(VLOOKUP(D4603,Cadastro!$C$9:$D$1009,2,FALSE),"NOT FOUND"))</f>
        <v/>
      </c>
      <c r="F4603" s="94"/>
      <c r="G4603" s="76"/>
      <c r="H4603" s="81" t="str">
        <f>IFERROR(F4603*VLOOKUP(D4603,Saldo!$P$8:$U$1009,6,FALSE),"")</f>
        <v/>
      </c>
      <c r="I4603" s="78" t="str">
        <f>IFERROR(IF(D4603="","",VLOOKUP(D4603,Saldo!$P$8:$Q$1009,2,FALSE)),"")</f>
        <v/>
      </c>
      <c r="J4603" s="76"/>
      <c r="K4603" s="74" t="str">
        <f t="shared" si="71"/>
        <v/>
      </c>
    </row>
    <row r="4604" spans="1:11" ht="18.95" customHeight="1" x14ac:dyDescent="0.25">
      <c r="A4604" s="52"/>
      <c r="C4604" s="185"/>
      <c r="D4604" s="76"/>
      <c r="E4604" s="76" t="str">
        <f>IF(D4604="","",IFERROR(VLOOKUP(D4604,Cadastro!$C$9:$D$1009,2,FALSE),"NOT FOUND"))</f>
        <v/>
      </c>
      <c r="F4604" s="94"/>
      <c r="G4604" s="76"/>
      <c r="H4604" s="81" t="str">
        <f>IFERROR(F4604*VLOOKUP(D4604,Saldo!$P$8:$U$1009,6,FALSE),"")</f>
        <v/>
      </c>
      <c r="I4604" s="78" t="str">
        <f>IFERROR(IF(D4604="","",VLOOKUP(D4604,Saldo!$P$8:$Q$1009,2,FALSE)),"")</f>
        <v/>
      </c>
      <c r="J4604" s="76"/>
      <c r="K4604" s="74" t="str">
        <f t="shared" si="71"/>
        <v/>
      </c>
    </row>
    <row r="4605" spans="1:11" ht="18.95" customHeight="1" x14ac:dyDescent="0.25">
      <c r="A4605" s="52"/>
      <c r="C4605" s="185"/>
      <c r="D4605" s="76"/>
      <c r="E4605" s="76" t="str">
        <f>IF(D4605="","",IFERROR(VLOOKUP(D4605,Cadastro!$C$9:$D$1009,2,FALSE),"NOT FOUND"))</f>
        <v/>
      </c>
      <c r="F4605" s="94"/>
      <c r="G4605" s="76"/>
      <c r="H4605" s="81" t="str">
        <f>IFERROR(F4605*VLOOKUP(D4605,Saldo!$P$8:$U$1009,6,FALSE),"")</f>
        <v/>
      </c>
      <c r="I4605" s="78" t="str">
        <f>IFERROR(IF(D4605="","",VLOOKUP(D4605,Saldo!$P$8:$Q$1009,2,FALSE)),"")</f>
        <v/>
      </c>
      <c r="J4605" s="76"/>
      <c r="K4605" s="74" t="str">
        <f t="shared" si="71"/>
        <v/>
      </c>
    </row>
    <row r="4606" spans="1:11" ht="18.95" customHeight="1" x14ac:dyDescent="0.25">
      <c r="A4606" s="52"/>
      <c r="C4606" s="185"/>
      <c r="D4606" s="76"/>
      <c r="E4606" s="76" t="str">
        <f>IF(D4606="","",IFERROR(VLOOKUP(D4606,Cadastro!$C$9:$D$1009,2,FALSE),"NOT FOUND"))</f>
        <v/>
      </c>
      <c r="F4606" s="94"/>
      <c r="G4606" s="76"/>
      <c r="H4606" s="81" t="str">
        <f>IFERROR(F4606*VLOOKUP(D4606,Saldo!$P$8:$U$1009,6,FALSE),"")</f>
        <v/>
      </c>
      <c r="I4606" s="78" t="str">
        <f>IFERROR(IF(D4606="","",VLOOKUP(D4606,Saldo!$P$8:$Q$1009,2,FALSE)),"")</f>
        <v/>
      </c>
      <c r="J4606" s="76"/>
      <c r="K4606" s="74" t="str">
        <f t="shared" si="71"/>
        <v/>
      </c>
    </row>
    <row r="4607" spans="1:11" ht="18.95" customHeight="1" x14ac:dyDescent="0.25">
      <c r="A4607" s="52"/>
      <c r="C4607" s="185"/>
      <c r="D4607" s="76"/>
      <c r="E4607" s="76" t="str">
        <f>IF(D4607="","",IFERROR(VLOOKUP(D4607,Cadastro!$C$9:$D$1009,2,FALSE),"NOT FOUND"))</f>
        <v/>
      </c>
      <c r="F4607" s="94"/>
      <c r="G4607" s="76"/>
      <c r="H4607" s="81" t="str">
        <f>IFERROR(F4607*VLOOKUP(D4607,Saldo!$P$8:$U$1009,6,FALSE),"")</f>
        <v/>
      </c>
      <c r="I4607" s="78" t="str">
        <f>IFERROR(IF(D4607="","",VLOOKUP(D4607,Saldo!$P$8:$Q$1009,2,FALSE)),"")</f>
        <v/>
      </c>
      <c r="J4607" s="76"/>
      <c r="K4607" s="74" t="str">
        <f t="shared" si="71"/>
        <v/>
      </c>
    </row>
    <row r="4608" spans="1:11" ht="18.95" customHeight="1" x14ac:dyDescent="0.25">
      <c r="A4608" s="52"/>
      <c r="C4608" s="185"/>
      <c r="D4608" s="76"/>
      <c r="E4608" s="76" t="str">
        <f>IF(D4608="","",IFERROR(VLOOKUP(D4608,Cadastro!$C$9:$D$1009,2,FALSE),"NOT FOUND"))</f>
        <v/>
      </c>
      <c r="F4608" s="94"/>
      <c r="G4608" s="76"/>
      <c r="H4608" s="81" t="str">
        <f>IFERROR(F4608*VLOOKUP(D4608,Saldo!$P$8:$U$1009,6,FALSE),"")</f>
        <v/>
      </c>
      <c r="I4608" s="78" t="str">
        <f>IFERROR(IF(D4608="","",VLOOKUP(D4608,Saldo!$P$8:$Q$1009,2,FALSE)),"")</f>
        <v/>
      </c>
      <c r="J4608" s="76"/>
      <c r="K4608" s="74" t="str">
        <f t="shared" si="71"/>
        <v/>
      </c>
    </row>
    <row r="4609" spans="1:11" ht="18.95" customHeight="1" x14ac:dyDescent="0.25">
      <c r="A4609" s="52"/>
      <c r="C4609" s="185"/>
      <c r="D4609" s="76"/>
      <c r="E4609" s="76" t="str">
        <f>IF(D4609="","",IFERROR(VLOOKUP(D4609,Cadastro!$C$9:$D$1009,2,FALSE),"NOT FOUND"))</f>
        <v/>
      </c>
      <c r="F4609" s="94"/>
      <c r="G4609" s="76"/>
      <c r="H4609" s="81" t="str">
        <f>IFERROR(F4609*VLOOKUP(D4609,Saldo!$P$8:$U$1009,6,FALSE),"")</f>
        <v/>
      </c>
      <c r="I4609" s="78" t="str">
        <f>IFERROR(IF(D4609="","",VLOOKUP(D4609,Saldo!$P$8:$Q$1009,2,FALSE)),"")</f>
        <v/>
      </c>
      <c r="J4609" s="76"/>
      <c r="K4609" s="74" t="str">
        <f t="shared" si="71"/>
        <v/>
      </c>
    </row>
    <row r="4610" spans="1:11" ht="18.95" customHeight="1" x14ac:dyDescent="0.25">
      <c r="A4610" s="52"/>
      <c r="C4610" s="185"/>
      <c r="D4610" s="76"/>
      <c r="E4610" s="76" t="str">
        <f>IF(D4610="","",IFERROR(VLOOKUP(D4610,Cadastro!$C$9:$D$1009,2,FALSE),"NOT FOUND"))</f>
        <v/>
      </c>
      <c r="F4610" s="94"/>
      <c r="G4610" s="76"/>
      <c r="H4610" s="81" t="str">
        <f>IFERROR(F4610*VLOOKUP(D4610,Saldo!$P$8:$U$1009,6,FALSE),"")</f>
        <v/>
      </c>
      <c r="I4610" s="78" t="str">
        <f>IFERROR(IF(D4610="","",VLOOKUP(D4610,Saldo!$P$8:$Q$1009,2,FALSE)),"")</f>
        <v/>
      </c>
      <c r="J4610" s="76"/>
      <c r="K4610" s="74" t="str">
        <f t="shared" si="71"/>
        <v/>
      </c>
    </row>
    <row r="4611" spans="1:11" ht="18.95" customHeight="1" x14ac:dyDescent="0.25">
      <c r="A4611" s="52"/>
      <c r="C4611" s="185"/>
      <c r="D4611" s="76"/>
      <c r="E4611" s="76" t="str">
        <f>IF(D4611="","",IFERROR(VLOOKUP(D4611,Cadastro!$C$9:$D$1009,2,FALSE),"NOT FOUND"))</f>
        <v/>
      </c>
      <c r="F4611" s="94"/>
      <c r="G4611" s="76"/>
      <c r="H4611" s="81" t="str">
        <f>IFERROR(F4611*VLOOKUP(D4611,Saldo!$P$8:$U$1009,6,FALSE),"")</f>
        <v/>
      </c>
      <c r="I4611" s="78" t="str">
        <f>IFERROR(IF(D4611="","",VLOOKUP(D4611,Saldo!$P$8:$Q$1009,2,FALSE)),"")</f>
        <v/>
      </c>
      <c r="J4611" s="76"/>
      <c r="K4611" s="74" t="str">
        <f t="shared" si="71"/>
        <v/>
      </c>
    </row>
    <row r="4612" spans="1:11" ht="18.95" customHeight="1" x14ac:dyDescent="0.25">
      <c r="A4612" s="52"/>
      <c r="C4612" s="185"/>
      <c r="D4612" s="76"/>
      <c r="E4612" s="76" t="str">
        <f>IF(D4612="","",IFERROR(VLOOKUP(D4612,Cadastro!$C$9:$D$1009,2,FALSE),"NOT FOUND"))</f>
        <v/>
      </c>
      <c r="F4612" s="94"/>
      <c r="G4612" s="76"/>
      <c r="H4612" s="81" t="str">
        <f>IFERROR(F4612*VLOOKUP(D4612,Saldo!$P$8:$U$1009,6,FALSE),"")</f>
        <v/>
      </c>
      <c r="I4612" s="78" t="str">
        <f>IFERROR(IF(D4612="","",VLOOKUP(D4612,Saldo!$P$8:$Q$1009,2,FALSE)),"")</f>
        <v/>
      </c>
      <c r="J4612" s="76"/>
      <c r="K4612" s="74" t="str">
        <f t="shared" si="71"/>
        <v/>
      </c>
    </row>
    <row r="4613" spans="1:11" ht="18.95" customHeight="1" x14ac:dyDescent="0.25">
      <c r="A4613" s="52"/>
      <c r="C4613" s="185"/>
      <c r="D4613" s="76"/>
      <c r="E4613" s="76" t="str">
        <f>IF(D4613="","",IFERROR(VLOOKUP(D4613,Cadastro!$C$9:$D$1009,2,FALSE),"NOT FOUND"))</f>
        <v/>
      </c>
      <c r="F4613" s="94"/>
      <c r="G4613" s="76"/>
      <c r="H4613" s="81" t="str">
        <f>IFERROR(F4613*VLOOKUP(D4613,Saldo!$P$8:$U$1009,6,FALSE),"")</f>
        <v/>
      </c>
      <c r="I4613" s="78" t="str">
        <f>IFERROR(IF(D4613="","",VLOOKUP(D4613,Saldo!$P$8:$Q$1009,2,FALSE)),"")</f>
        <v/>
      </c>
      <c r="J4613" s="76"/>
      <c r="K4613" s="74" t="str">
        <f t="shared" si="71"/>
        <v/>
      </c>
    </row>
    <row r="4614" spans="1:11" ht="18.95" customHeight="1" x14ac:dyDescent="0.25">
      <c r="A4614" s="52"/>
      <c r="C4614" s="185"/>
      <c r="D4614" s="76"/>
      <c r="E4614" s="76" t="str">
        <f>IF(D4614="","",IFERROR(VLOOKUP(D4614,Cadastro!$C$9:$D$1009,2,FALSE),"NOT FOUND"))</f>
        <v/>
      </c>
      <c r="F4614" s="94"/>
      <c r="G4614" s="76"/>
      <c r="H4614" s="81" t="str">
        <f>IFERROR(F4614*VLOOKUP(D4614,Saldo!$P$8:$U$1009,6,FALSE),"")</f>
        <v/>
      </c>
      <c r="I4614" s="78" t="str">
        <f>IFERROR(IF(D4614="","",VLOOKUP(D4614,Saldo!$P$8:$Q$1009,2,FALSE)),"")</f>
        <v/>
      </c>
      <c r="J4614" s="76"/>
      <c r="K4614" s="74" t="str">
        <f t="shared" si="71"/>
        <v/>
      </c>
    </row>
    <row r="4615" spans="1:11" ht="18.95" customHeight="1" x14ac:dyDescent="0.25">
      <c r="A4615" s="52"/>
      <c r="C4615" s="185"/>
      <c r="D4615" s="76"/>
      <c r="E4615" s="76" t="str">
        <f>IF(D4615="","",IFERROR(VLOOKUP(D4615,Cadastro!$C$9:$D$1009,2,FALSE),"NOT FOUND"))</f>
        <v/>
      </c>
      <c r="F4615" s="94"/>
      <c r="G4615" s="76"/>
      <c r="H4615" s="81" t="str">
        <f>IFERROR(F4615*VLOOKUP(D4615,Saldo!$P$8:$U$1009,6,FALSE),"")</f>
        <v/>
      </c>
      <c r="I4615" s="78" t="str">
        <f>IFERROR(IF(D4615="","",VLOOKUP(D4615,Saldo!$P$8:$Q$1009,2,FALSE)),"")</f>
        <v/>
      </c>
      <c r="J4615" s="76"/>
      <c r="K4615" s="74" t="str">
        <f t="shared" si="71"/>
        <v/>
      </c>
    </row>
    <row r="4616" spans="1:11" ht="18.95" customHeight="1" x14ac:dyDescent="0.25">
      <c r="A4616" s="52"/>
      <c r="C4616" s="185"/>
      <c r="D4616" s="76"/>
      <c r="E4616" s="76" t="str">
        <f>IF(D4616="","",IFERROR(VLOOKUP(D4616,Cadastro!$C$9:$D$1009,2,FALSE),"NOT FOUND"))</f>
        <v/>
      </c>
      <c r="F4616" s="94"/>
      <c r="G4616" s="76"/>
      <c r="H4616" s="81" t="str">
        <f>IFERROR(F4616*VLOOKUP(D4616,Saldo!$P$8:$U$1009,6,FALSE),"")</f>
        <v/>
      </c>
      <c r="I4616" s="78" t="str">
        <f>IFERROR(IF(D4616="","",VLOOKUP(D4616,Saldo!$P$8:$Q$1009,2,FALSE)),"")</f>
        <v/>
      </c>
      <c r="J4616" s="76"/>
      <c r="K4616" s="74" t="str">
        <f t="shared" si="71"/>
        <v/>
      </c>
    </row>
    <row r="4617" spans="1:11" ht="18.95" customHeight="1" x14ac:dyDescent="0.25">
      <c r="A4617" s="52"/>
      <c r="C4617" s="185"/>
      <c r="D4617" s="76"/>
      <c r="E4617" s="76" t="str">
        <f>IF(D4617="","",IFERROR(VLOOKUP(D4617,Cadastro!$C$9:$D$1009,2,FALSE),"NOT FOUND"))</f>
        <v/>
      </c>
      <c r="F4617" s="94"/>
      <c r="G4617" s="76"/>
      <c r="H4617" s="81" t="str">
        <f>IFERROR(F4617*VLOOKUP(D4617,Saldo!$P$8:$U$1009,6,FALSE),"")</f>
        <v/>
      </c>
      <c r="I4617" s="78" t="str">
        <f>IFERROR(IF(D4617="","",VLOOKUP(D4617,Saldo!$P$8:$Q$1009,2,FALSE)),"")</f>
        <v/>
      </c>
      <c r="J4617" s="76"/>
      <c r="K4617" s="74" t="str">
        <f t="shared" si="71"/>
        <v/>
      </c>
    </row>
    <row r="4618" spans="1:11" ht="18.95" customHeight="1" x14ac:dyDescent="0.25">
      <c r="A4618" s="52"/>
      <c r="C4618" s="185"/>
      <c r="D4618" s="76"/>
      <c r="E4618" s="76" t="str">
        <f>IF(D4618="","",IFERROR(VLOOKUP(D4618,Cadastro!$C$9:$D$1009,2,FALSE),"NOT FOUND"))</f>
        <v/>
      </c>
      <c r="F4618" s="94"/>
      <c r="G4618" s="76"/>
      <c r="H4618" s="81" t="str">
        <f>IFERROR(F4618*VLOOKUP(D4618,Saldo!$P$8:$U$1009,6,FALSE),"")</f>
        <v/>
      </c>
      <c r="I4618" s="78" t="str">
        <f>IFERROR(IF(D4618="","",VLOOKUP(D4618,Saldo!$P$8:$Q$1009,2,FALSE)),"")</f>
        <v/>
      </c>
      <c r="J4618" s="76"/>
      <c r="K4618" s="74" t="str">
        <f t="shared" ref="K4618:K4681" si="72">IF(C4618="","",MONTH(C4618))</f>
        <v/>
      </c>
    </row>
    <row r="4619" spans="1:11" ht="18.95" customHeight="1" x14ac:dyDescent="0.25">
      <c r="A4619" s="52"/>
      <c r="C4619" s="185"/>
      <c r="D4619" s="76"/>
      <c r="E4619" s="76" t="str">
        <f>IF(D4619="","",IFERROR(VLOOKUP(D4619,Cadastro!$C$9:$D$1009,2,FALSE),"NOT FOUND"))</f>
        <v/>
      </c>
      <c r="F4619" s="94"/>
      <c r="G4619" s="76"/>
      <c r="H4619" s="81" t="str">
        <f>IFERROR(F4619*VLOOKUP(D4619,Saldo!$P$8:$U$1009,6,FALSE),"")</f>
        <v/>
      </c>
      <c r="I4619" s="78" t="str">
        <f>IFERROR(IF(D4619="","",VLOOKUP(D4619,Saldo!$P$8:$Q$1009,2,FALSE)),"")</f>
        <v/>
      </c>
      <c r="J4619" s="76"/>
      <c r="K4619" s="74" t="str">
        <f t="shared" si="72"/>
        <v/>
      </c>
    </row>
    <row r="4620" spans="1:11" ht="18.95" customHeight="1" x14ac:dyDescent="0.25">
      <c r="A4620" s="52"/>
      <c r="C4620" s="185"/>
      <c r="D4620" s="76"/>
      <c r="E4620" s="76" t="str">
        <f>IF(D4620="","",IFERROR(VLOOKUP(D4620,Cadastro!$C$9:$D$1009,2,FALSE),"NOT FOUND"))</f>
        <v/>
      </c>
      <c r="F4620" s="94"/>
      <c r="G4620" s="76"/>
      <c r="H4620" s="81" t="str">
        <f>IFERROR(F4620*VLOOKUP(D4620,Saldo!$P$8:$U$1009,6,FALSE),"")</f>
        <v/>
      </c>
      <c r="I4620" s="78" t="str">
        <f>IFERROR(IF(D4620="","",VLOOKUP(D4620,Saldo!$P$8:$Q$1009,2,FALSE)),"")</f>
        <v/>
      </c>
      <c r="J4620" s="76"/>
      <c r="K4620" s="74" t="str">
        <f t="shared" si="72"/>
        <v/>
      </c>
    </row>
    <row r="4621" spans="1:11" ht="18.95" customHeight="1" x14ac:dyDescent="0.25">
      <c r="A4621" s="52"/>
      <c r="C4621" s="185"/>
      <c r="D4621" s="76"/>
      <c r="E4621" s="76" t="str">
        <f>IF(D4621="","",IFERROR(VLOOKUP(D4621,Cadastro!$C$9:$D$1009,2,FALSE),"NOT FOUND"))</f>
        <v/>
      </c>
      <c r="F4621" s="94"/>
      <c r="G4621" s="76"/>
      <c r="H4621" s="81" t="str">
        <f>IFERROR(F4621*VLOOKUP(D4621,Saldo!$P$8:$U$1009,6,FALSE),"")</f>
        <v/>
      </c>
      <c r="I4621" s="78" t="str">
        <f>IFERROR(IF(D4621="","",VLOOKUP(D4621,Saldo!$P$8:$Q$1009,2,FALSE)),"")</f>
        <v/>
      </c>
      <c r="J4621" s="76"/>
      <c r="K4621" s="74" t="str">
        <f t="shared" si="72"/>
        <v/>
      </c>
    </row>
    <row r="4622" spans="1:11" ht="18.95" customHeight="1" x14ac:dyDescent="0.25">
      <c r="A4622" s="52"/>
      <c r="C4622" s="185"/>
      <c r="D4622" s="76"/>
      <c r="E4622" s="76" t="str">
        <f>IF(D4622="","",IFERROR(VLOOKUP(D4622,Cadastro!$C$9:$D$1009,2,FALSE),"NOT FOUND"))</f>
        <v/>
      </c>
      <c r="F4622" s="94"/>
      <c r="G4622" s="76"/>
      <c r="H4622" s="81" t="str">
        <f>IFERROR(F4622*VLOOKUP(D4622,Saldo!$P$8:$U$1009,6,FALSE),"")</f>
        <v/>
      </c>
      <c r="I4622" s="78" t="str">
        <f>IFERROR(IF(D4622="","",VLOOKUP(D4622,Saldo!$P$8:$Q$1009,2,FALSE)),"")</f>
        <v/>
      </c>
      <c r="J4622" s="76"/>
      <c r="K4622" s="74" t="str">
        <f t="shared" si="72"/>
        <v/>
      </c>
    </row>
    <row r="4623" spans="1:11" ht="18.95" customHeight="1" x14ac:dyDescent="0.25">
      <c r="A4623" s="52"/>
      <c r="C4623" s="185"/>
      <c r="D4623" s="76"/>
      <c r="E4623" s="76" t="str">
        <f>IF(D4623="","",IFERROR(VLOOKUP(D4623,Cadastro!$C$9:$D$1009,2,FALSE),"NOT FOUND"))</f>
        <v/>
      </c>
      <c r="F4623" s="94"/>
      <c r="G4623" s="76"/>
      <c r="H4623" s="81" t="str">
        <f>IFERROR(F4623*VLOOKUP(D4623,Saldo!$P$8:$U$1009,6,FALSE),"")</f>
        <v/>
      </c>
      <c r="I4623" s="78" t="str">
        <f>IFERROR(IF(D4623="","",VLOOKUP(D4623,Saldo!$P$8:$Q$1009,2,FALSE)),"")</f>
        <v/>
      </c>
      <c r="J4623" s="76"/>
      <c r="K4623" s="74" t="str">
        <f t="shared" si="72"/>
        <v/>
      </c>
    </row>
    <row r="4624" spans="1:11" ht="18.95" customHeight="1" x14ac:dyDescent="0.25">
      <c r="A4624" s="52"/>
      <c r="C4624" s="185"/>
      <c r="D4624" s="76"/>
      <c r="E4624" s="76" t="str">
        <f>IF(D4624="","",IFERROR(VLOOKUP(D4624,Cadastro!$C$9:$D$1009,2,FALSE),"NOT FOUND"))</f>
        <v/>
      </c>
      <c r="F4624" s="94"/>
      <c r="G4624" s="76"/>
      <c r="H4624" s="81" t="str">
        <f>IFERROR(F4624*VLOOKUP(D4624,Saldo!$P$8:$U$1009,6,FALSE),"")</f>
        <v/>
      </c>
      <c r="I4624" s="78" t="str">
        <f>IFERROR(IF(D4624="","",VLOOKUP(D4624,Saldo!$P$8:$Q$1009,2,FALSE)),"")</f>
        <v/>
      </c>
      <c r="J4624" s="76"/>
      <c r="K4624" s="74" t="str">
        <f t="shared" si="72"/>
        <v/>
      </c>
    </row>
    <row r="4625" spans="1:11" ht="18.95" customHeight="1" x14ac:dyDescent="0.25">
      <c r="A4625" s="52"/>
      <c r="C4625" s="185"/>
      <c r="D4625" s="76"/>
      <c r="E4625" s="76" t="str">
        <f>IF(D4625="","",IFERROR(VLOOKUP(D4625,Cadastro!$C$9:$D$1009,2,FALSE),"NOT FOUND"))</f>
        <v/>
      </c>
      <c r="F4625" s="94"/>
      <c r="G4625" s="76"/>
      <c r="H4625" s="81" t="str">
        <f>IFERROR(F4625*VLOOKUP(D4625,Saldo!$P$8:$U$1009,6,FALSE),"")</f>
        <v/>
      </c>
      <c r="I4625" s="78" t="str">
        <f>IFERROR(IF(D4625="","",VLOOKUP(D4625,Saldo!$P$8:$Q$1009,2,FALSE)),"")</f>
        <v/>
      </c>
      <c r="J4625" s="76"/>
      <c r="K4625" s="74" t="str">
        <f t="shared" si="72"/>
        <v/>
      </c>
    </row>
    <row r="4626" spans="1:11" ht="18.95" customHeight="1" x14ac:dyDescent="0.25">
      <c r="A4626" s="52"/>
      <c r="C4626" s="185"/>
      <c r="D4626" s="76"/>
      <c r="E4626" s="76" t="str">
        <f>IF(D4626="","",IFERROR(VLOOKUP(D4626,Cadastro!$C$9:$D$1009,2,FALSE),"NOT FOUND"))</f>
        <v/>
      </c>
      <c r="F4626" s="94"/>
      <c r="G4626" s="76"/>
      <c r="H4626" s="81" t="str">
        <f>IFERROR(F4626*VLOOKUP(D4626,Saldo!$P$8:$U$1009,6,FALSE),"")</f>
        <v/>
      </c>
      <c r="I4626" s="78" t="str">
        <f>IFERROR(IF(D4626="","",VLOOKUP(D4626,Saldo!$P$8:$Q$1009,2,FALSE)),"")</f>
        <v/>
      </c>
      <c r="J4626" s="76"/>
      <c r="K4626" s="74" t="str">
        <f t="shared" si="72"/>
        <v/>
      </c>
    </row>
    <row r="4627" spans="1:11" ht="18.95" customHeight="1" x14ac:dyDescent="0.25">
      <c r="A4627" s="52"/>
      <c r="C4627" s="185"/>
      <c r="D4627" s="76"/>
      <c r="E4627" s="76" t="str">
        <f>IF(D4627="","",IFERROR(VLOOKUP(D4627,Cadastro!$C$9:$D$1009,2,FALSE),"NOT FOUND"))</f>
        <v/>
      </c>
      <c r="F4627" s="94"/>
      <c r="G4627" s="76"/>
      <c r="H4627" s="81" t="str">
        <f>IFERROR(F4627*VLOOKUP(D4627,Saldo!$P$8:$U$1009,6,FALSE),"")</f>
        <v/>
      </c>
      <c r="I4627" s="78" t="str">
        <f>IFERROR(IF(D4627="","",VLOOKUP(D4627,Saldo!$P$8:$Q$1009,2,FALSE)),"")</f>
        <v/>
      </c>
      <c r="J4627" s="76"/>
      <c r="K4627" s="74" t="str">
        <f t="shared" si="72"/>
        <v/>
      </c>
    </row>
    <row r="4628" spans="1:11" ht="18.95" customHeight="1" x14ac:dyDescent="0.25">
      <c r="A4628" s="52"/>
      <c r="C4628" s="185"/>
      <c r="D4628" s="76"/>
      <c r="E4628" s="76" t="str">
        <f>IF(D4628="","",IFERROR(VLOOKUP(D4628,Cadastro!$C$9:$D$1009,2,FALSE),"NOT FOUND"))</f>
        <v/>
      </c>
      <c r="F4628" s="94"/>
      <c r="G4628" s="76"/>
      <c r="H4628" s="81" t="str">
        <f>IFERROR(F4628*VLOOKUP(D4628,Saldo!$P$8:$U$1009,6,FALSE),"")</f>
        <v/>
      </c>
      <c r="I4628" s="78" t="str">
        <f>IFERROR(IF(D4628="","",VLOOKUP(D4628,Saldo!$P$8:$Q$1009,2,FALSE)),"")</f>
        <v/>
      </c>
      <c r="J4628" s="76"/>
      <c r="K4628" s="74" t="str">
        <f t="shared" si="72"/>
        <v/>
      </c>
    </row>
    <row r="4629" spans="1:11" ht="18.95" customHeight="1" x14ac:dyDescent="0.25">
      <c r="A4629" s="52"/>
      <c r="C4629" s="185"/>
      <c r="D4629" s="76"/>
      <c r="E4629" s="76" t="str">
        <f>IF(D4629="","",IFERROR(VLOOKUP(D4629,Cadastro!$C$9:$D$1009,2,FALSE),"NOT FOUND"))</f>
        <v/>
      </c>
      <c r="F4629" s="94"/>
      <c r="G4629" s="76"/>
      <c r="H4629" s="81" t="str">
        <f>IFERROR(F4629*VLOOKUP(D4629,Saldo!$P$8:$U$1009,6,FALSE),"")</f>
        <v/>
      </c>
      <c r="I4629" s="78" t="str">
        <f>IFERROR(IF(D4629="","",VLOOKUP(D4629,Saldo!$P$8:$Q$1009,2,FALSE)),"")</f>
        <v/>
      </c>
      <c r="J4629" s="76"/>
      <c r="K4629" s="74" t="str">
        <f t="shared" si="72"/>
        <v/>
      </c>
    </row>
    <row r="4630" spans="1:11" ht="18.95" customHeight="1" x14ac:dyDescent="0.25">
      <c r="A4630" s="52"/>
      <c r="C4630" s="185"/>
      <c r="D4630" s="76"/>
      <c r="E4630" s="76" t="str">
        <f>IF(D4630="","",IFERROR(VLOOKUP(D4630,Cadastro!$C$9:$D$1009,2,FALSE),"NOT FOUND"))</f>
        <v/>
      </c>
      <c r="F4630" s="94"/>
      <c r="G4630" s="76"/>
      <c r="H4630" s="81" t="str">
        <f>IFERROR(F4630*VLOOKUP(D4630,Saldo!$P$8:$U$1009,6,FALSE),"")</f>
        <v/>
      </c>
      <c r="I4630" s="78" t="str">
        <f>IFERROR(IF(D4630="","",VLOOKUP(D4630,Saldo!$P$8:$Q$1009,2,FALSE)),"")</f>
        <v/>
      </c>
      <c r="J4630" s="76"/>
      <c r="K4630" s="74" t="str">
        <f t="shared" si="72"/>
        <v/>
      </c>
    </row>
    <row r="4631" spans="1:11" ht="18.95" customHeight="1" x14ac:dyDescent="0.25">
      <c r="A4631" s="52"/>
      <c r="C4631" s="185"/>
      <c r="D4631" s="76"/>
      <c r="E4631" s="76" t="str">
        <f>IF(D4631="","",IFERROR(VLOOKUP(D4631,Cadastro!$C$9:$D$1009,2,FALSE),"NOT FOUND"))</f>
        <v/>
      </c>
      <c r="F4631" s="94"/>
      <c r="G4631" s="76"/>
      <c r="H4631" s="81" t="str">
        <f>IFERROR(F4631*VLOOKUP(D4631,Saldo!$P$8:$U$1009,6,FALSE),"")</f>
        <v/>
      </c>
      <c r="I4631" s="78" t="str">
        <f>IFERROR(IF(D4631="","",VLOOKUP(D4631,Saldo!$P$8:$Q$1009,2,FALSE)),"")</f>
        <v/>
      </c>
      <c r="J4631" s="76"/>
      <c r="K4631" s="74" t="str">
        <f t="shared" si="72"/>
        <v/>
      </c>
    </row>
    <row r="4632" spans="1:11" ht="18.95" customHeight="1" x14ac:dyDescent="0.25">
      <c r="A4632" s="52"/>
      <c r="C4632" s="185"/>
      <c r="D4632" s="76"/>
      <c r="E4632" s="76" t="str">
        <f>IF(D4632="","",IFERROR(VLOOKUP(D4632,Cadastro!$C$9:$D$1009,2,FALSE),"NOT FOUND"))</f>
        <v/>
      </c>
      <c r="F4632" s="94"/>
      <c r="G4632" s="76"/>
      <c r="H4632" s="81" t="str">
        <f>IFERROR(F4632*VLOOKUP(D4632,Saldo!$P$8:$U$1009,6,FALSE),"")</f>
        <v/>
      </c>
      <c r="I4632" s="78" t="str">
        <f>IFERROR(IF(D4632="","",VLOOKUP(D4632,Saldo!$P$8:$Q$1009,2,FALSE)),"")</f>
        <v/>
      </c>
      <c r="J4632" s="76"/>
      <c r="K4632" s="74" t="str">
        <f t="shared" si="72"/>
        <v/>
      </c>
    </row>
    <row r="4633" spans="1:11" ht="18.95" customHeight="1" x14ac:dyDescent="0.25">
      <c r="A4633" s="52"/>
      <c r="C4633" s="185"/>
      <c r="D4633" s="76"/>
      <c r="E4633" s="76" t="str">
        <f>IF(D4633="","",IFERROR(VLOOKUP(D4633,Cadastro!$C$9:$D$1009,2,FALSE),"NOT FOUND"))</f>
        <v/>
      </c>
      <c r="F4633" s="94"/>
      <c r="G4633" s="76"/>
      <c r="H4633" s="81" t="str">
        <f>IFERROR(F4633*VLOOKUP(D4633,Saldo!$P$8:$U$1009,6,FALSE),"")</f>
        <v/>
      </c>
      <c r="I4633" s="78" t="str">
        <f>IFERROR(IF(D4633="","",VLOOKUP(D4633,Saldo!$P$8:$Q$1009,2,FALSE)),"")</f>
        <v/>
      </c>
      <c r="J4633" s="76"/>
      <c r="K4633" s="74" t="str">
        <f t="shared" si="72"/>
        <v/>
      </c>
    </row>
    <row r="4634" spans="1:11" ht="18.95" customHeight="1" x14ac:dyDescent="0.25">
      <c r="A4634" s="52"/>
      <c r="C4634" s="185"/>
      <c r="D4634" s="76"/>
      <c r="E4634" s="76" t="str">
        <f>IF(D4634="","",IFERROR(VLOOKUP(D4634,Cadastro!$C$9:$D$1009,2,FALSE),"NOT FOUND"))</f>
        <v/>
      </c>
      <c r="F4634" s="94"/>
      <c r="G4634" s="76"/>
      <c r="H4634" s="81" t="str">
        <f>IFERROR(F4634*VLOOKUP(D4634,Saldo!$P$8:$U$1009,6,FALSE),"")</f>
        <v/>
      </c>
      <c r="I4634" s="78" t="str">
        <f>IFERROR(IF(D4634="","",VLOOKUP(D4634,Saldo!$P$8:$Q$1009,2,FALSE)),"")</f>
        <v/>
      </c>
      <c r="J4634" s="76"/>
      <c r="K4634" s="74" t="str">
        <f t="shared" si="72"/>
        <v/>
      </c>
    </row>
    <row r="4635" spans="1:11" ht="18.95" customHeight="1" x14ac:dyDescent="0.25">
      <c r="A4635" s="52"/>
      <c r="C4635" s="185"/>
      <c r="D4635" s="76"/>
      <c r="E4635" s="76" t="str">
        <f>IF(D4635="","",IFERROR(VLOOKUP(D4635,Cadastro!$C$9:$D$1009,2,FALSE),"NOT FOUND"))</f>
        <v/>
      </c>
      <c r="F4635" s="94"/>
      <c r="G4635" s="76"/>
      <c r="H4635" s="81" t="str">
        <f>IFERROR(F4635*VLOOKUP(D4635,Saldo!$P$8:$U$1009,6,FALSE),"")</f>
        <v/>
      </c>
      <c r="I4635" s="78" t="str">
        <f>IFERROR(IF(D4635="","",VLOOKUP(D4635,Saldo!$P$8:$Q$1009,2,FALSE)),"")</f>
        <v/>
      </c>
      <c r="J4635" s="76"/>
      <c r="K4635" s="74" t="str">
        <f t="shared" si="72"/>
        <v/>
      </c>
    </row>
    <row r="4636" spans="1:11" ht="18.95" customHeight="1" x14ac:dyDescent="0.25">
      <c r="A4636" s="52"/>
      <c r="C4636" s="185"/>
      <c r="D4636" s="76"/>
      <c r="E4636" s="76" t="str">
        <f>IF(D4636="","",IFERROR(VLOOKUP(D4636,Cadastro!$C$9:$D$1009,2,FALSE),"NOT FOUND"))</f>
        <v/>
      </c>
      <c r="F4636" s="94"/>
      <c r="G4636" s="76"/>
      <c r="H4636" s="81" t="str">
        <f>IFERROR(F4636*VLOOKUP(D4636,Saldo!$P$8:$U$1009,6,FALSE),"")</f>
        <v/>
      </c>
      <c r="I4636" s="78" t="str">
        <f>IFERROR(IF(D4636="","",VLOOKUP(D4636,Saldo!$P$8:$Q$1009,2,FALSE)),"")</f>
        <v/>
      </c>
      <c r="J4636" s="76"/>
      <c r="K4636" s="74" t="str">
        <f t="shared" si="72"/>
        <v/>
      </c>
    </row>
    <row r="4637" spans="1:11" ht="18.95" customHeight="1" x14ac:dyDescent="0.25">
      <c r="A4637" s="52"/>
      <c r="C4637" s="185"/>
      <c r="D4637" s="76"/>
      <c r="E4637" s="76" t="str">
        <f>IF(D4637="","",IFERROR(VLOOKUP(D4637,Cadastro!$C$9:$D$1009,2,FALSE),"NOT FOUND"))</f>
        <v/>
      </c>
      <c r="F4637" s="94"/>
      <c r="G4637" s="76"/>
      <c r="H4637" s="81" t="str">
        <f>IFERROR(F4637*VLOOKUP(D4637,Saldo!$P$8:$U$1009,6,FALSE),"")</f>
        <v/>
      </c>
      <c r="I4637" s="78" t="str">
        <f>IFERROR(IF(D4637="","",VLOOKUP(D4637,Saldo!$P$8:$Q$1009,2,FALSE)),"")</f>
        <v/>
      </c>
      <c r="J4637" s="76"/>
      <c r="K4637" s="74" t="str">
        <f t="shared" si="72"/>
        <v/>
      </c>
    </row>
    <row r="4638" spans="1:11" ht="18.95" customHeight="1" x14ac:dyDescent="0.25">
      <c r="A4638" s="52"/>
      <c r="C4638" s="185"/>
      <c r="D4638" s="76"/>
      <c r="E4638" s="76" t="str">
        <f>IF(D4638="","",IFERROR(VLOOKUP(D4638,Cadastro!$C$9:$D$1009,2,FALSE),"NOT FOUND"))</f>
        <v/>
      </c>
      <c r="F4638" s="94"/>
      <c r="G4638" s="76"/>
      <c r="H4638" s="81" t="str">
        <f>IFERROR(F4638*VLOOKUP(D4638,Saldo!$P$8:$U$1009,6,FALSE),"")</f>
        <v/>
      </c>
      <c r="I4638" s="78" t="str">
        <f>IFERROR(IF(D4638="","",VLOOKUP(D4638,Saldo!$P$8:$Q$1009,2,FALSE)),"")</f>
        <v/>
      </c>
      <c r="J4638" s="76"/>
      <c r="K4638" s="74" t="str">
        <f t="shared" si="72"/>
        <v/>
      </c>
    </row>
    <row r="4639" spans="1:11" ht="18.95" customHeight="1" x14ac:dyDescent="0.25">
      <c r="A4639" s="52"/>
      <c r="C4639" s="185"/>
      <c r="D4639" s="76"/>
      <c r="E4639" s="76" t="str">
        <f>IF(D4639="","",IFERROR(VLOOKUP(D4639,Cadastro!$C$9:$D$1009,2,FALSE),"NOT FOUND"))</f>
        <v/>
      </c>
      <c r="F4639" s="94"/>
      <c r="G4639" s="76"/>
      <c r="H4639" s="81" t="str">
        <f>IFERROR(F4639*VLOOKUP(D4639,Saldo!$P$8:$U$1009,6,FALSE),"")</f>
        <v/>
      </c>
      <c r="I4639" s="78" t="str">
        <f>IFERROR(IF(D4639="","",VLOOKUP(D4639,Saldo!$P$8:$Q$1009,2,FALSE)),"")</f>
        <v/>
      </c>
      <c r="J4639" s="76"/>
      <c r="K4639" s="74" t="str">
        <f t="shared" si="72"/>
        <v/>
      </c>
    </row>
    <row r="4640" spans="1:11" ht="18.95" customHeight="1" x14ac:dyDescent="0.25">
      <c r="A4640" s="52"/>
      <c r="C4640" s="185"/>
      <c r="D4640" s="76"/>
      <c r="E4640" s="76" t="str">
        <f>IF(D4640="","",IFERROR(VLOOKUP(D4640,Cadastro!$C$9:$D$1009,2,FALSE),"NOT FOUND"))</f>
        <v/>
      </c>
      <c r="F4640" s="94"/>
      <c r="G4640" s="76"/>
      <c r="H4640" s="81" t="str">
        <f>IFERROR(F4640*VLOOKUP(D4640,Saldo!$P$8:$U$1009,6,FALSE),"")</f>
        <v/>
      </c>
      <c r="I4640" s="78" t="str">
        <f>IFERROR(IF(D4640="","",VLOOKUP(D4640,Saldo!$P$8:$Q$1009,2,FALSE)),"")</f>
        <v/>
      </c>
      <c r="J4640" s="76"/>
      <c r="K4640" s="74" t="str">
        <f t="shared" si="72"/>
        <v/>
      </c>
    </row>
    <row r="4641" spans="1:11" ht="18.95" customHeight="1" x14ac:dyDescent="0.25">
      <c r="A4641" s="52"/>
      <c r="C4641" s="185"/>
      <c r="D4641" s="76"/>
      <c r="E4641" s="76" t="str">
        <f>IF(D4641="","",IFERROR(VLOOKUP(D4641,Cadastro!$C$9:$D$1009,2,FALSE),"NOT FOUND"))</f>
        <v/>
      </c>
      <c r="F4641" s="94"/>
      <c r="G4641" s="76"/>
      <c r="H4641" s="81" t="str">
        <f>IFERROR(F4641*VLOOKUP(D4641,Saldo!$P$8:$U$1009,6,FALSE),"")</f>
        <v/>
      </c>
      <c r="I4641" s="78" t="str">
        <f>IFERROR(IF(D4641="","",VLOOKUP(D4641,Saldo!$P$8:$Q$1009,2,FALSE)),"")</f>
        <v/>
      </c>
      <c r="J4641" s="76"/>
      <c r="K4641" s="74" t="str">
        <f t="shared" si="72"/>
        <v/>
      </c>
    </row>
    <row r="4642" spans="1:11" ht="18.95" customHeight="1" x14ac:dyDescent="0.25">
      <c r="A4642" s="52"/>
      <c r="C4642" s="185"/>
      <c r="D4642" s="76"/>
      <c r="E4642" s="76" t="str">
        <f>IF(D4642="","",IFERROR(VLOOKUP(D4642,Cadastro!$C$9:$D$1009,2,FALSE),"NOT FOUND"))</f>
        <v/>
      </c>
      <c r="F4642" s="94"/>
      <c r="G4642" s="76"/>
      <c r="H4642" s="81" t="str">
        <f>IFERROR(F4642*VLOOKUP(D4642,Saldo!$P$8:$U$1009,6,FALSE),"")</f>
        <v/>
      </c>
      <c r="I4642" s="78" t="str">
        <f>IFERROR(IF(D4642="","",VLOOKUP(D4642,Saldo!$P$8:$Q$1009,2,FALSE)),"")</f>
        <v/>
      </c>
      <c r="J4642" s="76"/>
      <c r="K4642" s="74" t="str">
        <f t="shared" si="72"/>
        <v/>
      </c>
    </row>
    <row r="4643" spans="1:11" ht="18.95" customHeight="1" x14ac:dyDescent="0.25">
      <c r="A4643" s="52"/>
      <c r="C4643" s="185"/>
      <c r="D4643" s="76"/>
      <c r="E4643" s="76" t="str">
        <f>IF(D4643="","",IFERROR(VLOOKUP(D4643,Cadastro!$C$9:$D$1009,2,FALSE),"NOT FOUND"))</f>
        <v/>
      </c>
      <c r="F4643" s="94"/>
      <c r="G4643" s="76"/>
      <c r="H4643" s="81" t="str">
        <f>IFERROR(F4643*VLOOKUP(D4643,Saldo!$P$8:$U$1009,6,FALSE),"")</f>
        <v/>
      </c>
      <c r="I4643" s="78" t="str">
        <f>IFERROR(IF(D4643="","",VLOOKUP(D4643,Saldo!$P$8:$Q$1009,2,FALSE)),"")</f>
        <v/>
      </c>
      <c r="J4643" s="76"/>
      <c r="K4643" s="74" t="str">
        <f t="shared" si="72"/>
        <v/>
      </c>
    </row>
    <row r="4644" spans="1:11" ht="18.95" customHeight="1" x14ac:dyDescent="0.25">
      <c r="A4644" s="52"/>
      <c r="C4644" s="185"/>
      <c r="D4644" s="76"/>
      <c r="E4644" s="76" t="str">
        <f>IF(D4644="","",IFERROR(VLOOKUP(D4644,Cadastro!$C$9:$D$1009,2,FALSE),"NOT FOUND"))</f>
        <v/>
      </c>
      <c r="F4644" s="94"/>
      <c r="G4644" s="76"/>
      <c r="H4644" s="81" t="str">
        <f>IFERROR(F4644*VLOOKUP(D4644,Saldo!$P$8:$U$1009,6,FALSE),"")</f>
        <v/>
      </c>
      <c r="I4644" s="78" t="str">
        <f>IFERROR(IF(D4644="","",VLOOKUP(D4644,Saldo!$P$8:$Q$1009,2,FALSE)),"")</f>
        <v/>
      </c>
      <c r="J4644" s="76"/>
      <c r="K4644" s="74" t="str">
        <f t="shared" si="72"/>
        <v/>
      </c>
    </row>
    <row r="4645" spans="1:11" ht="18.95" customHeight="1" x14ac:dyDescent="0.25">
      <c r="A4645" s="52"/>
      <c r="C4645" s="185"/>
      <c r="D4645" s="76"/>
      <c r="E4645" s="76" t="str">
        <f>IF(D4645="","",IFERROR(VLOOKUP(D4645,Cadastro!$C$9:$D$1009,2,FALSE),"NOT FOUND"))</f>
        <v/>
      </c>
      <c r="F4645" s="94"/>
      <c r="G4645" s="76"/>
      <c r="H4645" s="81" t="str">
        <f>IFERROR(F4645*VLOOKUP(D4645,Saldo!$P$8:$U$1009,6,FALSE),"")</f>
        <v/>
      </c>
      <c r="I4645" s="78" t="str">
        <f>IFERROR(IF(D4645="","",VLOOKUP(D4645,Saldo!$P$8:$Q$1009,2,FALSE)),"")</f>
        <v/>
      </c>
      <c r="J4645" s="76"/>
      <c r="K4645" s="74" t="str">
        <f t="shared" si="72"/>
        <v/>
      </c>
    </row>
    <row r="4646" spans="1:11" ht="18.95" customHeight="1" x14ac:dyDescent="0.25">
      <c r="A4646" s="52"/>
      <c r="C4646" s="185"/>
      <c r="D4646" s="76"/>
      <c r="E4646" s="76" t="str">
        <f>IF(D4646="","",IFERROR(VLOOKUP(D4646,Cadastro!$C$9:$D$1009,2,FALSE),"NOT FOUND"))</f>
        <v/>
      </c>
      <c r="F4646" s="94"/>
      <c r="G4646" s="76"/>
      <c r="H4646" s="81" t="str">
        <f>IFERROR(F4646*VLOOKUP(D4646,Saldo!$P$8:$U$1009,6,FALSE),"")</f>
        <v/>
      </c>
      <c r="I4646" s="78" t="str">
        <f>IFERROR(IF(D4646="","",VLOOKUP(D4646,Saldo!$P$8:$Q$1009,2,FALSE)),"")</f>
        <v/>
      </c>
      <c r="J4646" s="76"/>
      <c r="K4646" s="74" t="str">
        <f t="shared" si="72"/>
        <v/>
      </c>
    </row>
    <row r="4647" spans="1:11" ht="18.95" customHeight="1" x14ac:dyDescent="0.25">
      <c r="A4647" s="52"/>
      <c r="C4647" s="185"/>
      <c r="D4647" s="76"/>
      <c r="E4647" s="76" t="str">
        <f>IF(D4647="","",IFERROR(VLOOKUP(D4647,Cadastro!$C$9:$D$1009,2,FALSE),"NOT FOUND"))</f>
        <v/>
      </c>
      <c r="F4647" s="94"/>
      <c r="G4647" s="76"/>
      <c r="H4647" s="81" t="str">
        <f>IFERROR(F4647*VLOOKUP(D4647,Saldo!$P$8:$U$1009,6,FALSE),"")</f>
        <v/>
      </c>
      <c r="I4647" s="78" t="str">
        <f>IFERROR(IF(D4647="","",VLOOKUP(D4647,Saldo!$P$8:$Q$1009,2,FALSE)),"")</f>
        <v/>
      </c>
      <c r="J4647" s="76"/>
      <c r="K4647" s="74" t="str">
        <f t="shared" si="72"/>
        <v/>
      </c>
    </row>
    <row r="4648" spans="1:11" ht="18.95" customHeight="1" x14ac:dyDescent="0.25">
      <c r="A4648" s="52"/>
      <c r="C4648" s="185"/>
      <c r="D4648" s="76"/>
      <c r="E4648" s="76" t="str">
        <f>IF(D4648="","",IFERROR(VLOOKUP(D4648,Cadastro!$C$9:$D$1009,2,FALSE),"NOT FOUND"))</f>
        <v/>
      </c>
      <c r="F4648" s="94"/>
      <c r="G4648" s="76"/>
      <c r="H4648" s="81" t="str">
        <f>IFERROR(F4648*VLOOKUP(D4648,Saldo!$P$8:$U$1009,6,FALSE),"")</f>
        <v/>
      </c>
      <c r="I4648" s="78" t="str">
        <f>IFERROR(IF(D4648="","",VLOOKUP(D4648,Saldo!$P$8:$Q$1009,2,FALSE)),"")</f>
        <v/>
      </c>
      <c r="J4648" s="76"/>
      <c r="K4648" s="74" t="str">
        <f t="shared" si="72"/>
        <v/>
      </c>
    </row>
    <row r="4649" spans="1:11" ht="18.95" customHeight="1" x14ac:dyDescent="0.25">
      <c r="A4649" s="52"/>
      <c r="C4649" s="185"/>
      <c r="D4649" s="76"/>
      <c r="E4649" s="76" t="str">
        <f>IF(D4649="","",IFERROR(VLOOKUP(D4649,Cadastro!$C$9:$D$1009,2,FALSE),"NOT FOUND"))</f>
        <v/>
      </c>
      <c r="F4649" s="94"/>
      <c r="G4649" s="76"/>
      <c r="H4649" s="81" t="str">
        <f>IFERROR(F4649*VLOOKUP(D4649,Saldo!$P$8:$U$1009,6,FALSE),"")</f>
        <v/>
      </c>
      <c r="I4649" s="78" t="str">
        <f>IFERROR(IF(D4649="","",VLOOKUP(D4649,Saldo!$P$8:$Q$1009,2,FALSE)),"")</f>
        <v/>
      </c>
      <c r="J4649" s="76"/>
      <c r="K4649" s="74" t="str">
        <f t="shared" si="72"/>
        <v/>
      </c>
    </row>
    <row r="4650" spans="1:11" ht="18.95" customHeight="1" x14ac:dyDescent="0.25">
      <c r="A4650" s="52"/>
      <c r="C4650" s="185"/>
      <c r="D4650" s="76"/>
      <c r="E4650" s="76" t="str">
        <f>IF(D4650="","",IFERROR(VLOOKUP(D4650,Cadastro!$C$9:$D$1009,2,FALSE),"NOT FOUND"))</f>
        <v/>
      </c>
      <c r="F4650" s="94"/>
      <c r="G4650" s="76"/>
      <c r="H4650" s="81" t="str">
        <f>IFERROR(F4650*VLOOKUP(D4650,Saldo!$P$8:$U$1009,6,FALSE),"")</f>
        <v/>
      </c>
      <c r="I4650" s="78" t="str">
        <f>IFERROR(IF(D4650="","",VLOOKUP(D4650,Saldo!$P$8:$Q$1009,2,FALSE)),"")</f>
        <v/>
      </c>
      <c r="J4650" s="76"/>
      <c r="K4650" s="74" t="str">
        <f t="shared" si="72"/>
        <v/>
      </c>
    </row>
    <row r="4651" spans="1:11" ht="18.95" customHeight="1" x14ac:dyDescent="0.25">
      <c r="A4651" s="52"/>
      <c r="C4651" s="185"/>
      <c r="D4651" s="76"/>
      <c r="E4651" s="76" t="str">
        <f>IF(D4651="","",IFERROR(VLOOKUP(D4651,Cadastro!$C$9:$D$1009,2,FALSE),"NOT FOUND"))</f>
        <v/>
      </c>
      <c r="F4651" s="94"/>
      <c r="G4651" s="76"/>
      <c r="H4651" s="81" t="str">
        <f>IFERROR(F4651*VLOOKUP(D4651,Saldo!$P$8:$U$1009,6,FALSE),"")</f>
        <v/>
      </c>
      <c r="I4651" s="78" t="str">
        <f>IFERROR(IF(D4651="","",VLOOKUP(D4651,Saldo!$P$8:$Q$1009,2,FALSE)),"")</f>
        <v/>
      </c>
      <c r="J4651" s="76"/>
      <c r="K4651" s="74" t="str">
        <f t="shared" si="72"/>
        <v/>
      </c>
    </row>
    <row r="4652" spans="1:11" ht="18.95" customHeight="1" x14ac:dyDescent="0.25">
      <c r="A4652" s="52"/>
      <c r="C4652" s="185"/>
      <c r="D4652" s="76"/>
      <c r="E4652" s="76" t="str">
        <f>IF(D4652="","",IFERROR(VLOOKUP(D4652,Cadastro!$C$9:$D$1009,2,FALSE),"NOT FOUND"))</f>
        <v/>
      </c>
      <c r="F4652" s="94"/>
      <c r="G4652" s="76"/>
      <c r="H4652" s="81" t="str">
        <f>IFERROR(F4652*VLOOKUP(D4652,Saldo!$P$8:$U$1009,6,FALSE),"")</f>
        <v/>
      </c>
      <c r="I4652" s="78" t="str">
        <f>IFERROR(IF(D4652="","",VLOOKUP(D4652,Saldo!$P$8:$Q$1009,2,FALSE)),"")</f>
        <v/>
      </c>
      <c r="J4652" s="76"/>
      <c r="K4652" s="74" t="str">
        <f t="shared" si="72"/>
        <v/>
      </c>
    </row>
    <row r="4653" spans="1:11" ht="18.95" customHeight="1" x14ac:dyDescent="0.25">
      <c r="A4653" s="52"/>
      <c r="C4653" s="185"/>
      <c r="D4653" s="76"/>
      <c r="E4653" s="76" t="str">
        <f>IF(D4653="","",IFERROR(VLOOKUP(D4653,Cadastro!$C$9:$D$1009,2,FALSE),"NOT FOUND"))</f>
        <v/>
      </c>
      <c r="F4653" s="94"/>
      <c r="G4653" s="76"/>
      <c r="H4653" s="81" t="str">
        <f>IFERROR(F4653*VLOOKUP(D4653,Saldo!$P$8:$U$1009,6,FALSE),"")</f>
        <v/>
      </c>
      <c r="I4653" s="78" t="str">
        <f>IFERROR(IF(D4653="","",VLOOKUP(D4653,Saldo!$P$8:$Q$1009,2,FALSE)),"")</f>
        <v/>
      </c>
      <c r="J4653" s="76"/>
      <c r="K4653" s="74" t="str">
        <f t="shared" si="72"/>
        <v/>
      </c>
    </row>
    <row r="4654" spans="1:11" ht="18.95" customHeight="1" x14ac:dyDescent="0.25">
      <c r="A4654" s="52"/>
      <c r="C4654" s="185"/>
      <c r="D4654" s="76"/>
      <c r="E4654" s="76" t="str">
        <f>IF(D4654="","",IFERROR(VLOOKUP(D4654,Cadastro!$C$9:$D$1009,2,FALSE),"NOT FOUND"))</f>
        <v/>
      </c>
      <c r="F4654" s="94"/>
      <c r="G4654" s="76"/>
      <c r="H4654" s="81" t="str">
        <f>IFERROR(F4654*VLOOKUP(D4654,Saldo!$P$8:$U$1009,6,FALSE),"")</f>
        <v/>
      </c>
      <c r="I4654" s="78" t="str">
        <f>IFERROR(IF(D4654="","",VLOOKUP(D4654,Saldo!$P$8:$Q$1009,2,FALSE)),"")</f>
        <v/>
      </c>
      <c r="J4654" s="76"/>
      <c r="K4654" s="74" t="str">
        <f t="shared" si="72"/>
        <v/>
      </c>
    </row>
    <row r="4655" spans="1:11" ht="18.95" customHeight="1" x14ac:dyDescent="0.25">
      <c r="A4655" s="52"/>
      <c r="C4655" s="185"/>
      <c r="D4655" s="76"/>
      <c r="E4655" s="76" t="str">
        <f>IF(D4655="","",IFERROR(VLOOKUP(D4655,Cadastro!$C$9:$D$1009,2,FALSE),"NOT FOUND"))</f>
        <v/>
      </c>
      <c r="F4655" s="94"/>
      <c r="G4655" s="76"/>
      <c r="H4655" s="81" t="str">
        <f>IFERROR(F4655*VLOOKUP(D4655,Saldo!$P$8:$U$1009,6,FALSE),"")</f>
        <v/>
      </c>
      <c r="I4655" s="78" t="str">
        <f>IFERROR(IF(D4655="","",VLOOKUP(D4655,Saldo!$P$8:$Q$1009,2,FALSE)),"")</f>
        <v/>
      </c>
      <c r="J4655" s="76"/>
      <c r="K4655" s="74" t="str">
        <f t="shared" si="72"/>
        <v/>
      </c>
    </row>
    <row r="4656" spans="1:11" ht="18.95" customHeight="1" x14ac:dyDescent="0.25">
      <c r="A4656" s="52"/>
      <c r="C4656" s="185"/>
      <c r="D4656" s="76"/>
      <c r="E4656" s="76" t="str">
        <f>IF(D4656="","",IFERROR(VLOOKUP(D4656,Cadastro!$C$9:$D$1009,2,FALSE),"NOT FOUND"))</f>
        <v/>
      </c>
      <c r="F4656" s="94"/>
      <c r="G4656" s="76"/>
      <c r="H4656" s="81" t="str">
        <f>IFERROR(F4656*VLOOKUP(D4656,Saldo!$P$8:$U$1009,6,FALSE),"")</f>
        <v/>
      </c>
      <c r="I4656" s="78" t="str">
        <f>IFERROR(IF(D4656="","",VLOOKUP(D4656,Saldo!$P$8:$Q$1009,2,FALSE)),"")</f>
        <v/>
      </c>
      <c r="J4656" s="76"/>
      <c r="K4656" s="74" t="str">
        <f t="shared" si="72"/>
        <v/>
      </c>
    </row>
    <row r="4657" spans="1:11" ht="18.95" customHeight="1" x14ac:dyDescent="0.25">
      <c r="A4657" s="52"/>
      <c r="C4657" s="185"/>
      <c r="D4657" s="76"/>
      <c r="E4657" s="76" t="str">
        <f>IF(D4657="","",IFERROR(VLOOKUP(D4657,Cadastro!$C$9:$D$1009,2,FALSE),"NOT FOUND"))</f>
        <v/>
      </c>
      <c r="F4657" s="94"/>
      <c r="G4657" s="76"/>
      <c r="H4657" s="81" t="str">
        <f>IFERROR(F4657*VLOOKUP(D4657,Saldo!$P$8:$U$1009,6,FALSE),"")</f>
        <v/>
      </c>
      <c r="I4657" s="78" t="str">
        <f>IFERROR(IF(D4657="","",VLOOKUP(D4657,Saldo!$P$8:$Q$1009,2,FALSE)),"")</f>
        <v/>
      </c>
      <c r="J4657" s="76"/>
      <c r="K4657" s="74" t="str">
        <f t="shared" si="72"/>
        <v/>
      </c>
    </row>
    <row r="4658" spans="1:11" ht="18.95" customHeight="1" x14ac:dyDescent="0.25">
      <c r="A4658" s="52"/>
      <c r="C4658" s="185"/>
      <c r="D4658" s="76"/>
      <c r="E4658" s="76" t="str">
        <f>IF(D4658="","",IFERROR(VLOOKUP(D4658,Cadastro!$C$9:$D$1009,2,FALSE),"NOT FOUND"))</f>
        <v/>
      </c>
      <c r="F4658" s="94"/>
      <c r="G4658" s="76"/>
      <c r="H4658" s="81" t="str">
        <f>IFERROR(F4658*VLOOKUP(D4658,Saldo!$P$8:$U$1009,6,FALSE),"")</f>
        <v/>
      </c>
      <c r="I4658" s="78" t="str">
        <f>IFERROR(IF(D4658="","",VLOOKUP(D4658,Saldo!$P$8:$Q$1009,2,FALSE)),"")</f>
        <v/>
      </c>
      <c r="J4658" s="76"/>
      <c r="K4658" s="74" t="str">
        <f t="shared" si="72"/>
        <v/>
      </c>
    </row>
    <row r="4659" spans="1:11" ht="18.95" customHeight="1" x14ac:dyDescent="0.25">
      <c r="A4659" s="52"/>
      <c r="C4659" s="185"/>
      <c r="D4659" s="76"/>
      <c r="E4659" s="76" t="str">
        <f>IF(D4659="","",IFERROR(VLOOKUP(D4659,Cadastro!$C$9:$D$1009,2,FALSE),"NOT FOUND"))</f>
        <v/>
      </c>
      <c r="F4659" s="94"/>
      <c r="G4659" s="76"/>
      <c r="H4659" s="81" t="str">
        <f>IFERROR(F4659*VLOOKUP(D4659,Saldo!$P$8:$U$1009,6,FALSE),"")</f>
        <v/>
      </c>
      <c r="I4659" s="78" t="str">
        <f>IFERROR(IF(D4659="","",VLOOKUP(D4659,Saldo!$P$8:$Q$1009,2,FALSE)),"")</f>
        <v/>
      </c>
      <c r="J4659" s="76"/>
      <c r="K4659" s="74" t="str">
        <f t="shared" si="72"/>
        <v/>
      </c>
    </row>
    <row r="4660" spans="1:11" ht="18.95" customHeight="1" x14ac:dyDescent="0.25">
      <c r="A4660" s="52"/>
      <c r="C4660" s="185"/>
      <c r="D4660" s="76"/>
      <c r="E4660" s="76" t="str">
        <f>IF(D4660="","",IFERROR(VLOOKUP(D4660,Cadastro!$C$9:$D$1009,2,FALSE),"NOT FOUND"))</f>
        <v/>
      </c>
      <c r="F4660" s="94"/>
      <c r="G4660" s="76"/>
      <c r="H4660" s="81" t="str">
        <f>IFERROR(F4660*VLOOKUP(D4660,Saldo!$P$8:$U$1009,6,FALSE),"")</f>
        <v/>
      </c>
      <c r="I4660" s="78" t="str">
        <f>IFERROR(IF(D4660="","",VLOOKUP(D4660,Saldo!$P$8:$Q$1009,2,FALSE)),"")</f>
        <v/>
      </c>
      <c r="J4660" s="76"/>
      <c r="K4660" s="74" t="str">
        <f t="shared" si="72"/>
        <v/>
      </c>
    </row>
    <row r="4661" spans="1:11" ht="18.95" customHeight="1" x14ac:dyDescent="0.25">
      <c r="A4661" s="52"/>
      <c r="C4661" s="185"/>
      <c r="D4661" s="76"/>
      <c r="E4661" s="76" t="str">
        <f>IF(D4661="","",IFERROR(VLOOKUP(D4661,Cadastro!$C$9:$D$1009,2,FALSE),"NOT FOUND"))</f>
        <v/>
      </c>
      <c r="F4661" s="94"/>
      <c r="G4661" s="76"/>
      <c r="H4661" s="81" t="str">
        <f>IFERROR(F4661*VLOOKUP(D4661,Saldo!$P$8:$U$1009,6,FALSE),"")</f>
        <v/>
      </c>
      <c r="I4661" s="78" t="str">
        <f>IFERROR(IF(D4661="","",VLOOKUP(D4661,Saldo!$P$8:$Q$1009,2,FALSE)),"")</f>
        <v/>
      </c>
      <c r="J4661" s="76"/>
      <c r="K4661" s="74" t="str">
        <f t="shared" si="72"/>
        <v/>
      </c>
    </row>
    <row r="4662" spans="1:11" ht="18.95" customHeight="1" x14ac:dyDescent="0.25">
      <c r="A4662" s="52"/>
      <c r="C4662" s="185"/>
      <c r="D4662" s="76"/>
      <c r="E4662" s="76" t="str">
        <f>IF(D4662="","",IFERROR(VLOOKUP(D4662,Cadastro!$C$9:$D$1009,2,FALSE),"NOT FOUND"))</f>
        <v/>
      </c>
      <c r="F4662" s="94"/>
      <c r="G4662" s="76"/>
      <c r="H4662" s="81" t="str">
        <f>IFERROR(F4662*VLOOKUP(D4662,Saldo!$P$8:$U$1009,6,FALSE),"")</f>
        <v/>
      </c>
      <c r="I4662" s="78" t="str">
        <f>IFERROR(IF(D4662="","",VLOOKUP(D4662,Saldo!$P$8:$Q$1009,2,FALSE)),"")</f>
        <v/>
      </c>
      <c r="J4662" s="76"/>
      <c r="K4662" s="74" t="str">
        <f t="shared" si="72"/>
        <v/>
      </c>
    </row>
    <row r="4663" spans="1:11" ht="18.95" customHeight="1" x14ac:dyDescent="0.25">
      <c r="A4663" s="52"/>
      <c r="C4663" s="185"/>
      <c r="D4663" s="76"/>
      <c r="E4663" s="76" t="str">
        <f>IF(D4663="","",IFERROR(VLOOKUP(D4663,Cadastro!$C$9:$D$1009,2,FALSE),"NOT FOUND"))</f>
        <v/>
      </c>
      <c r="F4663" s="94"/>
      <c r="G4663" s="76"/>
      <c r="H4663" s="81" t="str">
        <f>IFERROR(F4663*VLOOKUP(D4663,Saldo!$P$8:$U$1009,6,FALSE),"")</f>
        <v/>
      </c>
      <c r="I4663" s="78" t="str">
        <f>IFERROR(IF(D4663="","",VLOOKUP(D4663,Saldo!$P$8:$Q$1009,2,FALSE)),"")</f>
        <v/>
      </c>
      <c r="J4663" s="76"/>
      <c r="K4663" s="74" t="str">
        <f t="shared" si="72"/>
        <v/>
      </c>
    </row>
    <row r="4664" spans="1:11" ht="18.95" customHeight="1" x14ac:dyDescent="0.25">
      <c r="A4664" s="52"/>
      <c r="C4664" s="185"/>
      <c r="D4664" s="76"/>
      <c r="E4664" s="76" t="str">
        <f>IF(D4664="","",IFERROR(VLOOKUP(D4664,Cadastro!$C$9:$D$1009,2,FALSE),"NOT FOUND"))</f>
        <v/>
      </c>
      <c r="F4664" s="94"/>
      <c r="G4664" s="76"/>
      <c r="H4664" s="81" t="str">
        <f>IFERROR(F4664*VLOOKUP(D4664,Saldo!$P$8:$U$1009,6,FALSE),"")</f>
        <v/>
      </c>
      <c r="I4664" s="78" t="str">
        <f>IFERROR(IF(D4664="","",VLOOKUP(D4664,Saldo!$P$8:$Q$1009,2,FALSE)),"")</f>
        <v/>
      </c>
      <c r="J4664" s="76"/>
      <c r="K4664" s="74" t="str">
        <f t="shared" si="72"/>
        <v/>
      </c>
    </row>
    <row r="4665" spans="1:11" ht="18.95" customHeight="1" x14ac:dyDescent="0.25">
      <c r="A4665" s="52"/>
      <c r="C4665" s="185"/>
      <c r="D4665" s="76"/>
      <c r="E4665" s="76" t="str">
        <f>IF(D4665="","",IFERROR(VLOOKUP(D4665,Cadastro!$C$9:$D$1009,2,FALSE),"NOT FOUND"))</f>
        <v/>
      </c>
      <c r="F4665" s="94"/>
      <c r="G4665" s="76"/>
      <c r="H4665" s="81" t="str">
        <f>IFERROR(F4665*VLOOKUP(D4665,Saldo!$P$8:$U$1009,6,FALSE),"")</f>
        <v/>
      </c>
      <c r="I4665" s="78" t="str">
        <f>IFERROR(IF(D4665="","",VLOOKUP(D4665,Saldo!$P$8:$Q$1009,2,FALSE)),"")</f>
        <v/>
      </c>
      <c r="J4665" s="76"/>
      <c r="K4665" s="74" t="str">
        <f t="shared" si="72"/>
        <v/>
      </c>
    </row>
    <row r="4666" spans="1:11" ht="18.95" customHeight="1" x14ac:dyDescent="0.25">
      <c r="A4666" s="52"/>
      <c r="C4666" s="185"/>
      <c r="D4666" s="76"/>
      <c r="E4666" s="76" t="str">
        <f>IF(D4666="","",IFERROR(VLOOKUP(D4666,Cadastro!$C$9:$D$1009,2,FALSE),"NOT FOUND"))</f>
        <v/>
      </c>
      <c r="F4666" s="94"/>
      <c r="G4666" s="76"/>
      <c r="H4666" s="81" t="str">
        <f>IFERROR(F4666*VLOOKUP(D4666,Saldo!$P$8:$U$1009,6,FALSE),"")</f>
        <v/>
      </c>
      <c r="I4666" s="78" t="str">
        <f>IFERROR(IF(D4666="","",VLOOKUP(D4666,Saldo!$P$8:$Q$1009,2,FALSE)),"")</f>
        <v/>
      </c>
      <c r="J4666" s="76"/>
      <c r="K4666" s="74" t="str">
        <f t="shared" si="72"/>
        <v/>
      </c>
    </row>
    <row r="4667" spans="1:11" ht="18.95" customHeight="1" x14ac:dyDescent="0.25">
      <c r="A4667" s="52"/>
      <c r="C4667" s="185"/>
      <c r="D4667" s="76"/>
      <c r="E4667" s="76" t="str">
        <f>IF(D4667="","",IFERROR(VLOOKUP(D4667,Cadastro!$C$9:$D$1009,2,FALSE),"NOT FOUND"))</f>
        <v/>
      </c>
      <c r="F4667" s="94"/>
      <c r="G4667" s="76"/>
      <c r="H4667" s="81" t="str">
        <f>IFERROR(F4667*VLOOKUP(D4667,Saldo!$P$8:$U$1009,6,FALSE),"")</f>
        <v/>
      </c>
      <c r="I4667" s="78" t="str">
        <f>IFERROR(IF(D4667="","",VLOOKUP(D4667,Saldo!$P$8:$Q$1009,2,FALSE)),"")</f>
        <v/>
      </c>
      <c r="J4667" s="76"/>
      <c r="K4667" s="74" t="str">
        <f t="shared" si="72"/>
        <v/>
      </c>
    </row>
    <row r="4668" spans="1:11" ht="18.95" customHeight="1" x14ac:dyDescent="0.25">
      <c r="A4668" s="52"/>
      <c r="C4668" s="185"/>
      <c r="D4668" s="76"/>
      <c r="E4668" s="76" t="str">
        <f>IF(D4668="","",IFERROR(VLOOKUP(D4668,Cadastro!$C$9:$D$1009,2,FALSE),"NOT FOUND"))</f>
        <v/>
      </c>
      <c r="F4668" s="94"/>
      <c r="G4668" s="76"/>
      <c r="H4668" s="81" t="str">
        <f>IFERROR(F4668*VLOOKUP(D4668,Saldo!$P$8:$U$1009,6,FALSE),"")</f>
        <v/>
      </c>
      <c r="I4668" s="78" t="str">
        <f>IFERROR(IF(D4668="","",VLOOKUP(D4668,Saldo!$P$8:$Q$1009,2,FALSE)),"")</f>
        <v/>
      </c>
      <c r="J4668" s="76"/>
      <c r="K4668" s="74" t="str">
        <f t="shared" si="72"/>
        <v/>
      </c>
    </row>
    <row r="4669" spans="1:11" ht="18.95" customHeight="1" x14ac:dyDescent="0.25">
      <c r="A4669" s="52"/>
      <c r="C4669" s="185"/>
      <c r="D4669" s="76"/>
      <c r="E4669" s="76" t="str">
        <f>IF(D4669="","",IFERROR(VLOOKUP(D4669,Cadastro!$C$9:$D$1009,2,FALSE),"NOT FOUND"))</f>
        <v/>
      </c>
      <c r="F4669" s="94"/>
      <c r="G4669" s="76"/>
      <c r="H4669" s="81" t="str">
        <f>IFERROR(F4669*VLOOKUP(D4669,Saldo!$P$8:$U$1009,6,FALSE),"")</f>
        <v/>
      </c>
      <c r="I4669" s="78" t="str">
        <f>IFERROR(IF(D4669="","",VLOOKUP(D4669,Saldo!$P$8:$Q$1009,2,FALSE)),"")</f>
        <v/>
      </c>
      <c r="J4669" s="76"/>
      <c r="K4669" s="74" t="str">
        <f t="shared" si="72"/>
        <v/>
      </c>
    </row>
    <row r="4670" spans="1:11" ht="18.95" customHeight="1" x14ac:dyDescent="0.25">
      <c r="A4670" s="52"/>
      <c r="C4670" s="185"/>
      <c r="D4670" s="76"/>
      <c r="E4670" s="76" t="str">
        <f>IF(D4670="","",IFERROR(VLOOKUP(D4670,Cadastro!$C$9:$D$1009,2,FALSE),"NOT FOUND"))</f>
        <v/>
      </c>
      <c r="F4670" s="94"/>
      <c r="G4670" s="76"/>
      <c r="H4670" s="81" t="str">
        <f>IFERROR(F4670*VLOOKUP(D4670,Saldo!$P$8:$U$1009,6,FALSE),"")</f>
        <v/>
      </c>
      <c r="I4670" s="78" t="str">
        <f>IFERROR(IF(D4670="","",VLOOKUP(D4670,Saldo!$P$8:$Q$1009,2,FALSE)),"")</f>
        <v/>
      </c>
      <c r="J4670" s="76"/>
      <c r="K4670" s="74" t="str">
        <f t="shared" si="72"/>
        <v/>
      </c>
    </row>
    <row r="4671" spans="1:11" ht="18.95" customHeight="1" x14ac:dyDescent="0.25">
      <c r="A4671" s="52"/>
      <c r="C4671" s="185"/>
      <c r="D4671" s="76"/>
      <c r="E4671" s="76" t="str">
        <f>IF(D4671="","",IFERROR(VLOOKUP(D4671,Cadastro!$C$9:$D$1009,2,FALSE),"NOT FOUND"))</f>
        <v/>
      </c>
      <c r="F4671" s="94"/>
      <c r="G4671" s="76"/>
      <c r="H4671" s="81" t="str">
        <f>IFERROR(F4671*VLOOKUP(D4671,Saldo!$P$8:$U$1009,6,FALSE),"")</f>
        <v/>
      </c>
      <c r="I4671" s="78" t="str">
        <f>IFERROR(IF(D4671="","",VLOOKUP(D4671,Saldo!$P$8:$Q$1009,2,FALSE)),"")</f>
        <v/>
      </c>
      <c r="J4671" s="76"/>
      <c r="K4671" s="74" t="str">
        <f t="shared" si="72"/>
        <v/>
      </c>
    </row>
    <row r="4672" spans="1:11" ht="18.95" customHeight="1" x14ac:dyDescent="0.25">
      <c r="A4672" s="52"/>
      <c r="C4672" s="185"/>
      <c r="D4672" s="76"/>
      <c r="E4672" s="76" t="str">
        <f>IF(D4672="","",IFERROR(VLOOKUP(D4672,Cadastro!$C$9:$D$1009,2,FALSE),"NOT FOUND"))</f>
        <v/>
      </c>
      <c r="F4672" s="94"/>
      <c r="G4672" s="76"/>
      <c r="H4672" s="81" t="str">
        <f>IFERROR(F4672*VLOOKUP(D4672,Saldo!$P$8:$U$1009,6,FALSE),"")</f>
        <v/>
      </c>
      <c r="I4672" s="78" t="str">
        <f>IFERROR(IF(D4672="","",VLOOKUP(D4672,Saldo!$P$8:$Q$1009,2,FALSE)),"")</f>
        <v/>
      </c>
      <c r="J4672" s="76"/>
      <c r="K4672" s="74" t="str">
        <f t="shared" si="72"/>
        <v/>
      </c>
    </row>
    <row r="4673" spans="1:11" ht="18.95" customHeight="1" x14ac:dyDescent="0.25">
      <c r="A4673" s="52"/>
      <c r="C4673" s="185"/>
      <c r="D4673" s="76"/>
      <c r="E4673" s="76" t="str">
        <f>IF(D4673="","",IFERROR(VLOOKUP(D4673,Cadastro!$C$9:$D$1009,2,FALSE),"NOT FOUND"))</f>
        <v/>
      </c>
      <c r="F4673" s="94"/>
      <c r="G4673" s="76"/>
      <c r="H4673" s="81" t="str">
        <f>IFERROR(F4673*VLOOKUP(D4673,Saldo!$P$8:$U$1009,6,FALSE),"")</f>
        <v/>
      </c>
      <c r="I4673" s="78" t="str">
        <f>IFERROR(IF(D4673="","",VLOOKUP(D4673,Saldo!$P$8:$Q$1009,2,FALSE)),"")</f>
        <v/>
      </c>
      <c r="J4673" s="76"/>
      <c r="K4673" s="74" t="str">
        <f t="shared" si="72"/>
        <v/>
      </c>
    </row>
    <row r="4674" spans="1:11" ht="18.95" customHeight="1" x14ac:dyDescent="0.25">
      <c r="A4674" s="52"/>
      <c r="C4674" s="185"/>
      <c r="D4674" s="76"/>
      <c r="E4674" s="76" t="str">
        <f>IF(D4674="","",IFERROR(VLOOKUP(D4674,Cadastro!$C$9:$D$1009,2,FALSE),"NOT FOUND"))</f>
        <v/>
      </c>
      <c r="F4674" s="94"/>
      <c r="G4674" s="76"/>
      <c r="H4674" s="81" t="str">
        <f>IFERROR(F4674*VLOOKUP(D4674,Saldo!$P$8:$U$1009,6,FALSE),"")</f>
        <v/>
      </c>
      <c r="I4674" s="78" t="str">
        <f>IFERROR(IF(D4674="","",VLOOKUP(D4674,Saldo!$P$8:$Q$1009,2,FALSE)),"")</f>
        <v/>
      </c>
      <c r="J4674" s="76"/>
      <c r="K4674" s="74" t="str">
        <f t="shared" si="72"/>
        <v/>
      </c>
    </row>
    <row r="4675" spans="1:11" ht="18.95" customHeight="1" x14ac:dyDescent="0.25">
      <c r="A4675" s="52"/>
      <c r="C4675" s="185"/>
      <c r="D4675" s="76"/>
      <c r="E4675" s="76" t="str">
        <f>IF(D4675="","",IFERROR(VLOOKUP(D4675,Cadastro!$C$9:$D$1009,2,FALSE),"NOT FOUND"))</f>
        <v/>
      </c>
      <c r="F4675" s="94"/>
      <c r="G4675" s="76"/>
      <c r="H4675" s="81" t="str">
        <f>IFERROR(F4675*VLOOKUP(D4675,Saldo!$P$8:$U$1009,6,FALSE),"")</f>
        <v/>
      </c>
      <c r="I4675" s="78" t="str">
        <f>IFERROR(IF(D4675="","",VLOOKUP(D4675,Saldo!$P$8:$Q$1009,2,FALSE)),"")</f>
        <v/>
      </c>
      <c r="J4675" s="76"/>
      <c r="K4675" s="74" t="str">
        <f t="shared" si="72"/>
        <v/>
      </c>
    </row>
    <row r="4676" spans="1:11" ht="18.95" customHeight="1" x14ac:dyDescent="0.25">
      <c r="A4676" s="52"/>
      <c r="C4676" s="185"/>
      <c r="D4676" s="76"/>
      <c r="E4676" s="76" t="str">
        <f>IF(D4676="","",IFERROR(VLOOKUP(D4676,Cadastro!$C$9:$D$1009,2,FALSE),"NOT FOUND"))</f>
        <v/>
      </c>
      <c r="F4676" s="94"/>
      <c r="G4676" s="76"/>
      <c r="H4676" s="81" t="str">
        <f>IFERROR(F4676*VLOOKUP(D4676,Saldo!$P$8:$U$1009,6,FALSE),"")</f>
        <v/>
      </c>
      <c r="I4676" s="78" t="str">
        <f>IFERROR(IF(D4676="","",VLOOKUP(D4676,Saldo!$P$8:$Q$1009,2,FALSE)),"")</f>
        <v/>
      </c>
      <c r="J4676" s="76"/>
      <c r="K4676" s="74" t="str">
        <f t="shared" si="72"/>
        <v/>
      </c>
    </row>
    <row r="4677" spans="1:11" ht="18.95" customHeight="1" x14ac:dyDescent="0.25">
      <c r="A4677" s="52"/>
      <c r="C4677" s="185"/>
      <c r="D4677" s="76"/>
      <c r="E4677" s="76" t="str">
        <f>IF(D4677="","",IFERROR(VLOOKUP(D4677,Cadastro!$C$9:$D$1009,2,FALSE),"NOT FOUND"))</f>
        <v/>
      </c>
      <c r="F4677" s="94"/>
      <c r="G4677" s="76"/>
      <c r="H4677" s="81" t="str">
        <f>IFERROR(F4677*VLOOKUP(D4677,Saldo!$P$8:$U$1009,6,FALSE),"")</f>
        <v/>
      </c>
      <c r="I4677" s="78" t="str">
        <f>IFERROR(IF(D4677="","",VLOOKUP(D4677,Saldo!$P$8:$Q$1009,2,FALSE)),"")</f>
        <v/>
      </c>
      <c r="J4677" s="76"/>
      <c r="K4677" s="74" t="str">
        <f t="shared" si="72"/>
        <v/>
      </c>
    </row>
    <row r="4678" spans="1:11" ht="18.95" customHeight="1" x14ac:dyDescent="0.25">
      <c r="A4678" s="52"/>
      <c r="C4678" s="185"/>
      <c r="D4678" s="76"/>
      <c r="E4678" s="76" t="str">
        <f>IF(D4678="","",IFERROR(VLOOKUP(D4678,Cadastro!$C$9:$D$1009,2,FALSE),"NOT FOUND"))</f>
        <v/>
      </c>
      <c r="F4678" s="94"/>
      <c r="G4678" s="76"/>
      <c r="H4678" s="81" t="str">
        <f>IFERROR(F4678*VLOOKUP(D4678,Saldo!$P$8:$U$1009,6,FALSE),"")</f>
        <v/>
      </c>
      <c r="I4678" s="78" t="str">
        <f>IFERROR(IF(D4678="","",VLOOKUP(D4678,Saldo!$P$8:$Q$1009,2,FALSE)),"")</f>
        <v/>
      </c>
      <c r="J4678" s="76"/>
      <c r="K4678" s="74" t="str">
        <f t="shared" si="72"/>
        <v/>
      </c>
    </row>
    <row r="4679" spans="1:11" ht="18.95" customHeight="1" x14ac:dyDescent="0.25">
      <c r="A4679" s="52"/>
      <c r="C4679" s="185"/>
      <c r="D4679" s="76"/>
      <c r="E4679" s="76" t="str">
        <f>IF(D4679="","",IFERROR(VLOOKUP(D4679,Cadastro!$C$9:$D$1009,2,FALSE),"NOT FOUND"))</f>
        <v/>
      </c>
      <c r="F4679" s="94"/>
      <c r="G4679" s="76"/>
      <c r="H4679" s="81" t="str">
        <f>IFERROR(F4679*VLOOKUP(D4679,Saldo!$P$8:$U$1009,6,FALSE),"")</f>
        <v/>
      </c>
      <c r="I4679" s="78" t="str">
        <f>IFERROR(IF(D4679="","",VLOOKUP(D4679,Saldo!$P$8:$Q$1009,2,FALSE)),"")</f>
        <v/>
      </c>
      <c r="J4679" s="76"/>
      <c r="K4679" s="74" t="str">
        <f t="shared" si="72"/>
        <v/>
      </c>
    </row>
    <row r="4680" spans="1:11" ht="18.95" customHeight="1" x14ac:dyDescent="0.25">
      <c r="A4680" s="52"/>
      <c r="C4680" s="185"/>
      <c r="D4680" s="76"/>
      <c r="E4680" s="76" t="str">
        <f>IF(D4680="","",IFERROR(VLOOKUP(D4680,Cadastro!$C$9:$D$1009,2,FALSE),"NOT FOUND"))</f>
        <v/>
      </c>
      <c r="F4680" s="94"/>
      <c r="G4680" s="76"/>
      <c r="H4680" s="81" t="str">
        <f>IFERROR(F4680*VLOOKUP(D4680,Saldo!$P$8:$U$1009,6,FALSE),"")</f>
        <v/>
      </c>
      <c r="I4680" s="78" t="str">
        <f>IFERROR(IF(D4680="","",VLOOKUP(D4680,Saldo!$P$8:$Q$1009,2,FALSE)),"")</f>
        <v/>
      </c>
      <c r="J4680" s="76"/>
      <c r="K4680" s="74" t="str">
        <f t="shared" si="72"/>
        <v/>
      </c>
    </row>
    <row r="4681" spans="1:11" ht="18.95" customHeight="1" x14ac:dyDescent="0.25">
      <c r="A4681" s="52"/>
      <c r="C4681" s="185"/>
      <c r="D4681" s="76"/>
      <c r="E4681" s="76" t="str">
        <f>IF(D4681="","",IFERROR(VLOOKUP(D4681,Cadastro!$C$9:$D$1009,2,FALSE),"NOT FOUND"))</f>
        <v/>
      </c>
      <c r="F4681" s="94"/>
      <c r="G4681" s="76"/>
      <c r="H4681" s="81" t="str">
        <f>IFERROR(F4681*VLOOKUP(D4681,Saldo!$P$8:$U$1009,6,FALSE),"")</f>
        <v/>
      </c>
      <c r="I4681" s="78" t="str">
        <f>IFERROR(IF(D4681="","",VLOOKUP(D4681,Saldo!$P$8:$Q$1009,2,FALSE)),"")</f>
        <v/>
      </c>
      <c r="J4681" s="76"/>
      <c r="K4681" s="74" t="str">
        <f t="shared" si="72"/>
        <v/>
      </c>
    </row>
    <row r="4682" spans="1:11" ht="18.95" customHeight="1" x14ac:dyDescent="0.25">
      <c r="A4682" s="52"/>
      <c r="C4682" s="185"/>
      <c r="D4682" s="76"/>
      <c r="E4682" s="76" t="str">
        <f>IF(D4682="","",IFERROR(VLOOKUP(D4682,Cadastro!$C$9:$D$1009,2,FALSE),"NOT FOUND"))</f>
        <v/>
      </c>
      <c r="F4682" s="94"/>
      <c r="G4682" s="76"/>
      <c r="H4682" s="81" t="str">
        <f>IFERROR(F4682*VLOOKUP(D4682,Saldo!$P$8:$U$1009,6,FALSE),"")</f>
        <v/>
      </c>
      <c r="I4682" s="78" t="str">
        <f>IFERROR(IF(D4682="","",VLOOKUP(D4682,Saldo!$P$8:$Q$1009,2,FALSE)),"")</f>
        <v/>
      </c>
      <c r="J4682" s="76"/>
      <c r="K4682" s="74" t="str">
        <f t="shared" ref="K4682:K4745" si="73">IF(C4682="","",MONTH(C4682))</f>
        <v/>
      </c>
    </row>
    <row r="4683" spans="1:11" ht="18.95" customHeight="1" x14ac:dyDescent="0.25">
      <c r="A4683" s="52"/>
      <c r="C4683" s="185"/>
      <c r="D4683" s="76"/>
      <c r="E4683" s="76" t="str">
        <f>IF(D4683="","",IFERROR(VLOOKUP(D4683,Cadastro!$C$9:$D$1009,2,FALSE),"NOT FOUND"))</f>
        <v/>
      </c>
      <c r="F4683" s="94"/>
      <c r="G4683" s="76"/>
      <c r="H4683" s="81" t="str">
        <f>IFERROR(F4683*VLOOKUP(D4683,Saldo!$P$8:$U$1009,6,FALSE),"")</f>
        <v/>
      </c>
      <c r="I4683" s="78" t="str">
        <f>IFERROR(IF(D4683="","",VLOOKUP(D4683,Saldo!$P$8:$Q$1009,2,FALSE)),"")</f>
        <v/>
      </c>
      <c r="J4683" s="76"/>
      <c r="K4683" s="74" t="str">
        <f t="shared" si="73"/>
        <v/>
      </c>
    </row>
    <row r="4684" spans="1:11" ht="18.95" customHeight="1" x14ac:dyDescent="0.25">
      <c r="A4684" s="52"/>
      <c r="C4684" s="185"/>
      <c r="D4684" s="76"/>
      <c r="E4684" s="76" t="str">
        <f>IF(D4684="","",IFERROR(VLOOKUP(D4684,Cadastro!$C$9:$D$1009,2,FALSE),"NOT FOUND"))</f>
        <v/>
      </c>
      <c r="F4684" s="94"/>
      <c r="G4684" s="76"/>
      <c r="H4684" s="81" t="str">
        <f>IFERROR(F4684*VLOOKUP(D4684,Saldo!$P$8:$U$1009,6,FALSE),"")</f>
        <v/>
      </c>
      <c r="I4684" s="78" t="str">
        <f>IFERROR(IF(D4684="","",VLOOKUP(D4684,Saldo!$P$8:$Q$1009,2,FALSE)),"")</f>
        <v/>
      </c>
      <c r="J4684" s="76"/>
      <c r="K4684" s="74" t="str">
        <f t="shared" si="73"/>
        <v/>
      </c>
    </row>
    <row r="4685" spans="1:11" ht="18.95" customHeight="1" x14ac:dyDescent="0.25">
      <c r="A4685" s="52"/>
      <c r="C4685" s="185"/>
      <c r="D4685" s="76"/>
      <c r="E4685" s="76" t="str">
        <f>IF(D4685="","",IFERROR(VLOOKUP(D4685,Cadastro!$C$9:$D$1009,2,FALSE),"NOT FOUND"))</f>
        <v/>
      </c>
      <c r="F4685" s="94"/>
      <c r="G4685" s="76"/>
      <c r="H4685" s="81" t="str">
        <f>IFERROR(F4685*VLOOKUP(D4685,Saldo!$P$8:$U$1009,6,FALSE),"")</f>
        <v/>
      </c>
      <c r="I4685" s="78" t="str">
        <f>IFERROR(IF(D4685="","",VLOOKUP(D4685,Saldo!$P$8:$Q$1009,2,FALSE)),"")</f>
        <v/>
      </c>
      <c r="J4685" s="76"/>
      <c r="K4685" s="74" t="str">
        <f t="shared" si="73"/>
        <v/>
      </c>
    </row>
    <row r="4686" spans="1:11" ht="18.95" customHeight="1" x14ac:dyDescent="0.25">
      <c r="A4686" s="52"/>
      <c r="C4686" s="185"/>
      <c r="D4686" s="76"/>
      <c r="E4686" s="76" t="str">
        <f>IF(D4686="","",IFERROR(VLOOKUP(D4686,Cadastro!$C$9:$D$1009,2,FALSE),"NOT FOUND"))</f>
        <v/>
      </c>
      <c r="F4686" s="94"/>
      <c r="G4686" s="76"/>
      <c r="H4686" s="81" t="str">
        <f>IFERROR(F4686*VLOOKUP(D4686,Saldo!$P$8:$U$1009,6,FALSE),"")</f>
        <v/>
      </c>
      <c r="I4686" s="78" t="str">
        <f>IFERROR(IF(D4686="","",VLOOKUP(D4686,Saldo!$P$8:$Q$1009,2,FALSE)),"")</f>
        <v/>
      </c>
      <c r="J4686" s="76"/>
      <c r="K4686" s="74" t="str">
        <f t="shared" si="73"/>
        <v/>
      </c>
    </row>
    <row r="4687" spans="1:11" ht="18.95" customHeight="1" x14ac:dyDescent="0.25">
      <c r="A4687" s="52"/>
      <c r="C4687" s="185"/>
      <c r="D4687" s="76"/>
      <c r="E4687" s="76" t="str">
        <f>IF(D4687="","",IFERROR(VLOOKUP(D4687,Cadastro!$C$9:$D$1009,2,FALSE),"NOT FOUND"))</f>
        <v/>
      </c>
      <c r="F4687" s="94"/>
      <c r="G4687" s="76"/>
      <c r="H4687" s="81" t="str">
        <f>IFERROR(F4687*VLOOKUP(D4687,Saldo!$P$8:$U$1009,6,FALSE),"")</f>
        <v/>
      </c>
      <c r="I4687" s="78" t="str">
        <f>IFERROR(IF(D4687="","",VLOOKUP(D4687,Saldo!$P$8:$Q$1009,2,FALSE)),"")</f>
        <v/>
      </c>
      <c r="J4687" s="76"/>
      <c r="K4687" s="74" t="str">
        <f t="shared" si="73"/>
        <v/>
      </c>
    </row>
    <row r="4688" spans="1:11" ht="18.95" customHeight="1" x14ac:dyDescent="0.25">
      <c r="A4688" s="52"/>
      <c r="C4688" s="185"/>
      <c r="D4688" s="76"/>
      <c r="E4688" s="76" t="str">
        <f>IF(D4688="","",IFERROR(VLOOKUP(D4688,Cadastro!$C$9:$D$1009,2,FALSE),"NOT FOUND"))</f>
        <v/>
      </c>
      <c r="F4688" s="94"/>
      <c r="G4688" s="76"/>
      <c r="H4688" s="81" t="str">
        <f>IFERROR(F4688*VLOOKUP(D4688,Saldo!$P$8:$U$1009,6,FALSE),"")</f>
        <v/>
      </c>
      <c r="I4688" s="78" t="str">
        <f>IFERROR(IF(D4688="","",VLOOKUP(D4688,Saldo!$P$8:$Q$1009,2,FALSE)),"")</f>
        <v/>
      </c>
      <c r="J4688" s="76"/>
      <c r="K4688" s="74" t="str">
        <f t="shared" si="73"/>
        <v/>
      </c>
    </row>
    <row r="4689" spans="1:11" ht="18.95" customHeight="1" x14ac:dyDescent="0.25">
      <c r="A4689" s="52"/>
      <c r="C4689" s="185"/>
      <c r="D4689" s="76"/>
      <c r="E4689" s="76" t="str">
        <f>IF(D4689="","",IFERROR(VLOOKUP(D4689,Cadastro!$C$9:$D$1009,2,FALSE),"NOT FOUND"))</f>
        <v/>
      </c>
      <c r="F4689" s="94"/>
      <c r="G4689" s="76"/>
      <c r="H4689" s="81" t="str">
        <f>IFERROR(F4689*VLOOKUP(D4689,Saldo!$P$8:$U$1009,6,FALSE),"")</f>
        <v/>
      </c>
      <c r="I4689" s="78" t="str">
        <f>IFERROR(IF(D4689="","",VLOOKUP(D4689,Saldo!$P$8:$Q$1009,2,FALSE)),"")</f>
        <v/>
      </c>
      <c r="J4689" s="76"/>
      <c r="K4689" s="74" t="str">
        <f t="shared" si="73"/>
        <v/>
      </c>
    </row>
    <row r="4690" spans="1:11" ht="18.95" customHeight="1" x14ac:dyDescent="0.25">
      <c r="A4690" s="52"/>
      <c r="C4690" s="185"/>
      <c r="D4690" s="76"/>
      <c r="E4690" s="76" t="str">
        <f>IF(D4690="","",IFERROR(VLOOKUP(D4690,Cadastro!$C$9:$D$1009,2,FALSE),"NOT FOUND"))</f>
        <v/>
      </c>
      <c r="F4690" s="94"/>
      <c r="G4690" s="76"/>
      <c r="H4690" s="81" t="str">
        <f>IFERROR(F4690*VLOOKUP(D4690,Saldo!$P$8:$U$1009,6,FALSE),"")</f>
        <v/>
      </c>
      <c r="I4690" s="78" t="str">
        <f>IFERROR(IF(D4690="","",VLOOKUP(D4690,Saldo!$P$8:$Q$1009,2,FALSE)),"")</f>
        <v/>
      </c>
      <c r="J4690" s="76"/>
      <c r="K4690" s="74" t="str">
        <f t="shared" si="73"/>
        <v/>
      </c>
    </row>
    <row r="4691" spans="1:11" ht="18.95" customHeight="1" x14ac:dyDescent="0.25">
      <c r="A4691" s="52"/>
      <c r="C4691" s="185"/>
      <c r="D4691" s="76"/>
      <c r="E4691" s="76" t="str">
        <f>IF(D4691="","",IFERROR(VLOOKUP(D4691,Cadastro!$C$9:$D$1009,2,FALSE),"NOT FOUND"))</f>
        <v/>
      </c>
      <c r="F4691" s="94"/>
      <c r="G4691" s="76"/>
      <c r="H4691" s="81" t="str">
        <f>IFERROR(F4691*VLOOKUP(D4691,Saldo!$P$8:$U$1009,6,FALSE),"")</f>
        <v/>
      </c>
      <c r="I4691" s="78" t="str">
        <f>IFERROR(IF(D4691="","",VLOOKUP(D4691,Saldo!$P$8:$Q$1009,2,FALSE)),"")</f>
        <v/>
      </c>
      <c r="J4691" s="76"/>
      <c r="K4691" s="74" t="str">
        <f t="shared" si="73"/>
        <v/>
      </c>
    </row>
    <row r="4692" spans="1:11" ht="18.95" customHeight="1" x14ac:dyDescent="0.25">
      <c r="A4692" s="52"/>
      <c r="C4692" s="185"/>
      <c r="D4692" s="76"/>
      <c r="E4692" s="76" t="str">
        <f>IF(D4692="","",IFERROR(VLOOKUP(D4692,Cadastro!$C$9:$D$1009,2,FALSE),"NOT FOUND"))</f>
        <v/>
      </c>
      <c r="F4692" s="94"/>
      <c r="G4692" s="76"/>
      <c r="H4692" s="81" t="str">
        <f>IFERROR(F4692*VLOOKUP(D4692,Saldo!$P$8:$U$1009,6,FALSE),"")</f>
        <v/>
      </c>
      <c r="I4692" s="78" t="str">
        <f>IFERROR(IF(D4692="","",VLOOKUP(D4692,Saldo!$P$8:$Q$1009,2,FALSE)),"")</f>
        <v/>
      </c>
      <c r="J4692" s="76"/>
      <c r="K4692" s="74" t="str">
        <f t="shared" si="73"/>
        <v/>
      </c>
    </row>
    <row r="4693" spans="1:11" ht="18.95" customHeight="1" x14ac:dyDescent="0.25">
      <c r="A4693" s="52"/>
      <c r="C4693" s="185"/>
      <c r="D4693" s="76"/>
      <c r="E4693" s="76" t="str">
        <f>IF(D4693="","",IFERROR(VLOOKUP(D4693,Cadastro!$C$9:$D$1009,2,FALSE),"NOT FOUND"))</f>
        <v/>
      </c>
      <c r="F4693" s="94"/>
      <c r="G4693" s="76"/>
      <c r="H4693" s="81" t="str">
        <f>IFERROR(F4693*VLOOKUP(D4693,Saldo!$P$8:$U$1009,6,FALSE),"")</f>
        <v/>
      </c>
      <c r="I4693" s="78" t="str">
        <f>IFERROR(IF(D4693="","",VLOOKUP(D4693,Saldo!$P$8:$Q$1009,2,FALSE)),"")</f>
        <v/>
      </c>
      <c r="J4693" s="76"/>
      <c r="K4693" s="74" t="str">
        <f t="shared" si="73"/>
        <v/>
      </c>
    </row>
    <row r="4694" spans="1:11" ht="18.95" customHeight="1" x14ac:dyDescent="0.25">
      <c r="A4694" s="52"/>
      <c r="C4694" s="185"/>
      <c r="D4694" s="76"/>
      <c r="E4694" s="76" t="str">
        <f>IF(D4694="","",IFERROR(VLOOKUP(D4694,Cadastro!$C$9:$D$1009,2,FALSE),"NOT FOUND"))</f>
        <v/>
      </c>
      <c r="F4694" s="94"/>
      <c r="G4694" s="76"/>
      <c r="H4694" s="81" t="str">
        <f>IFERROR(F4694*VLOOKUP(D4694,Saldo!$P$8:$U$1009,6,FALSE),"")</f>
        <v/>
      </c>
      <c r="I4694" s="78" t="str">
        <f>IFERROR(IF(D4694="","",VLOOKUP(D4694,Saldo!$P$8:$Q$1009,2,FALSE)),"")</f>
        <v/>
      </c>
      <c r="J4694" s="76"/>
      <c r="K4694" s="74" t="str">
        <f t="shared" si="73"/>
        <v/>
      </c>
    </row>
    <row r="4695" spans="1:11" ht="18.95" customHeight="1" x14ac:dyDescent="0.25">
      <c r="A4695" s="52"/>
      <c r="C4695" s="185"/>
      <c r="D4695" s="76"/>
      <c r="E4695" s="76" t="str">
        <f>IF(D4695="","",IFERROR(VLOOKUP(D4695,Cadastro!$C$9:$D$1009,2,FALSE),"NOT FOUND"))</f>
        <v/>
      </c>
      <c r="F4695" s="94"/>
      <c r="G4695" s="76"/>
      <c r="H4695" s="81" t="str">
        <f>IFERROR(F4695*VLOOKUP(D4695,Saldo!$P$8:$U$1009,6,FALSE),"")</f>
        <v/>
      </c>
      <c r="I4695" s="78" t="str">
        <f>IFERROR(IF(D4695="","",VLOOKUP(D4695,Saldo!$P$8:$Q$1009,2,FALSE)),"")</f>
        <v/>
      </c>
      <c r="J4695" s="76"/>
      <c r="K4695" s="74" t="str">
        <f t="shared" si="73"/>
        <v/>
      </c>
    </row>
    <row r="4696" spans="1:11" ht="18.95" customHeight="1" x14ac:dyDescent="0.25">
      <c r="A4696" s="52"/>
      <c r="C4696" s="185"/>
      <c r="D4696" s="76"/>
      <c r="E4696" s="76" t="str">
        <f>IF(D4696="","",IFERROR(VLOOKUP(D4696,Cadastro!$C$9:$D$1009,2,FALSE),"NOT FOUND"))</f>
        <v/>
      </c>
      <c r="F4696" s="94"/>
      <c r="G4696" s="76"/>
      <c r="H4696" s="81" t="str">
        <f>IFERROR(F4696*VLOOKUP(D4696,Saldo!$P$8:$U$1009,6,FALSE),"")</f>
        <v/>
      </c>
      <c r="I4696" s="78" t="str">
        <f>IFERROR(IF(D4696="","",VLOOKUP(D4696,Saldo!$P$8:$Q$1009,2,FALSE)),"")</f>
        <v/>
      </c>
      <c r="J4696" s="76"/>
      <c r="K4696" s="74" t="str">
        <f t="shared" si="73"/>
        <v/>
      </c>
    </row>
    <row r="4697" spans="1:11" ht="18.95" customHeight="1" x14ac:dyDescent="0.25">
      <c r="A4697" s="52"/>
      <c r="C4697" s="185"/>
      <c r="D4697" s="76"/>
      <c r="E4697" s="76" t="str">
        <f>IF(D4697="","",IFERROR(VLOOKUP(D4697,Cadastro!$C$9:$D$1009,2,FALSE),"NOT FOUND"))</f>
        <v/>
      </c>
      <c r="F4697" s="94"/>
      <c r="G4697" s="76"/>
      <c r="H4697" s="81" t="str">
        <f>IFERROR(F4697*VLOOKUP(D4697,Saldo!$P$8:$U$1009,6,FALSE),"")</f>
        <v/>
      </c>
      <c r="I4697" s="78" t="str">
        <f>IFERROR(IF(D4697="","",VLOOKUP(D4697,Saldo!$P$8:$Q$1009,2,FALSE)),"")</f>
        <v/>
      </c>
      <c r="J4697" s="76"/>
      <c r="K4697" s="74" t="str">
        <f t="shared" si="73"/>
        <v/>
      </c>
    </row>
    <row r="4698" spans="1:11" ht="18.95" customHeight="1" x14ac:dyDescent="0.25">
      <c r="A4698" s="52"/>
      <c r="C4698" s="185"/>
      <c r="D4698" s="76"/>
      <c r="E4698" s="76" t="str">
        <f>IF(D4698="","",IFERROR(VLOOKUP(D4698,Cadastro!$C$9:$D$1009,2,FALSE),"NOT FOUND"))</f>
        <v/>
      </c>
      <c r="F4698" s="94"/>
      <c r="G4698" s="76"/>
      <c r="H4698" s="81" t="str">
        <f>IFERROR(F4698*VLOOKUP(D4698,Saldo!$P$8:$U$1009,6,FALSE),"")</f>
        <v/>
      </c>
      <c r="I4698" s="78" t="str">
        <f>IFERROR(IF(D4698="","",VLOOKUP(D4698,Saldo!$P$8:$Q$1009,2,FALSE)),"")</f>
        <v/>
      </c>
      <c r="J4698" s="76"/>
      <c r="K4698" s="74" t="str">
        <f t="shared" si="73"/>
        <v/>
      </c>
    </row>
    <row r="4699" spans="1:11" ht="18.95" customHeight="1" x14ac:dyDescent="0.25">
      <c r="A4699" s="52"/>
      <c r="C4699" s="185"/>
      <c r="D4699" s="76"/>
      <c r="E4699" s="76" t="str">
        <f>IF(D4699="","",IFERROR(VLOOKUP(D4699,Cadastro!$C$9:$D$1009,2,FALSE),"NOT FOUND"))</f>
        <v/>
      </c>
      <c r="F4699" s="94"/>
      <c r="G4699" s="76"/>
      <c r="H4699" s="81" t="str">
        <f>IFERROR(F4699*VLOOKUP(D4699,Saldo!$P$8:$U$1009,6,FALSE),"")</f>
        <v/>
      </c>
      <c r="I4699" s="78" t="str">
        <f>IFERROR(IF(D4699="","",VLOOKUP(D4699,Saldo!$P$8:$Q$1009,2,FALSE)),"")</f>
        <v/>
      </c>
      <c r="J4699" s="76"/>
      <c r="K4699" s="74" t="str">
        <f t="shared" si="73"/>
        <v/>
      </c>
    </row>
    <row r="4700" spans="1:11" ht="18.95" customHeight="1" x14ac:dyDescent="0.25">
      <c r="A4700" s="52"/>
      <c r="C4700" s="185"/>
      <c r="D4700" s="76"/>
      <c r="E4700" s="76" t="str">
        <f>IF(D4700="","",IFERROR(VLOOKUP(D4700,Cadastro!$C$9:$D$1009,2,FALSE),"NOT FOUND"))</f>
        <v/>
      </c>
      <c r="F4700" s="94"/>
      <c r="G4700" s="76"/>
      <c r="H4700" s="81" t="str">
        <f>IFERROR(F4700*VLOOKUP(D4700,Saldo!$P$8:$U$1009,6,FALSE),"")</f>
        <v/>
      </c>
      <c r="I4700" s="78" t="str">
        <f>IFERROR(IF(D4700="","",VLOOKUP(D4700,Saldo!$P$8:$Q$1009,2,FALSE)),"")</f>
        <v/>
      </c>
      <c r="J4700" s="76"/>
      <c r="K4700" s="74" t="str">
        <f t="shared" si="73"/>
        <v/>
      </c>
    </row>
    <row r="4701" spans="1:11" ht="18.95" customHeight="1" x14ac:dyDescent="0.25">
      <c r="A4701" s="52"/>
      <c r="C4701" s="185"/>
      <c r="D4701" s="76"/>
      <c r="E4701" s="76" t="str">
        <f>IF(D4701="","",IFERROR(VLOOKUP(D4701,Cadastro!$C$9:$D$1009,2,FALSE),"NOT FOUND"))</f>
        <v/>
      </c>
      <c r="F4701" s="94"/>
      <c r="G4701" s="76"/>
      <c r="H4701" s="81" t="str">
        <f>IFERROR(F4701*VLOOKUP(D4701,Saldo!$P$8:$U$1009,6,FALSE),"")</f>
        <v/>
      </c>
      <c r="I4701" s="78" t="str">
        <f>IFERROR(IF(D4701="","",VLOOKUP(D4701,Saldo!$P$8:$Q$1009,2,FALSE)),"")</f>
        <v/>
      </c>
      <c r="J4701" s="76"/>
      <c r="K4701" s="74" t="str">
        <f t="shared" si="73"/>
        <v/>
      </c>
    </row>
    <row r="4702" spans="1:11" ht="18.95" customHeight="1" x14ac:dyDescent="0.25">
      <c r="A4702" s="52"/>
      <c r="C4702" s="185"/>
      <c r="D4702" s="76"/>
      <c r="E4702" s="76" t="str">
        <f>IF(D4702="","",IFERROR(VLOOKUP(D4702,Cadastro!$C$9:$D$1009,2,FALSE),"NOT FOUND"))</f>
        <v/>
      </c>
      <c r="F4702" s="94"/>
      <c r="G4702" s="76"/>
      <c r="H4702" s="81" t="str">
        <f>IFERROR(F4702*VLOOKUP(D4702,Saldo!$P$8:$U$1009,6,FALSE),"")</f>
        <v/>
      </c>
      <c r="I4702" s="78" t="str">
        <f>IFERROR(IF(D4702="","",VLOOKUP(D4702,Saldo!$P$8:$Q$1009,2,FALSE)),"")</f>
        <v/>
      </c>
      <c r="J4702" s="76"/>
      <c r="K4702" s="74" t="str">
        <f t="shared" si="73"/>
        <v/>
      </c>
    </row>
    <row r="4703" spans="1:11" ht="18.95" customHeight="1" x14ac:dyDescent="0.25">
      <c r="A4703" s="52"/>
      <c r="C4703" s="185"/>
      <c r="D4703" s="76"/>
      <c r="E4703" s="76" t="str">
        <f>IF(D4703="","",IFERROR(VLOOKUP(D4703,Cadastro!$C$9:$D$1009,2,FALSE),"NOT FOUND"))</f>
        <v/>
      </c>
      <c r="F4703" s="94"/>
      <c r="G4703" s="76"/>
      <c r="H4703" s="81" t="str">
        <f>IFERROR(F4703*VLOOKUP(D4703,Saldo!$P$8:$U$1009,6,FALSE),"")</f>
        <v/>
      </c>
      <c r="I4703" s="78" t="str">
        <f>IFERROR(IF(D4703="","",VLOOKUP(D4703,Saldo!$P$8:$Q$1009,2,FALSE)),"")</f>
        <v/>
      </c>
      <c r="J4703" s="76"/>
      <c r="K4703" s="74" t="str">
        <f t="shared" si="73"/>
        <v/>
      </c>
    </row>
    <row r="4704" spans="1:11" ht="18.95" customHeight="1" x14ac:dyDescent="0.25">
      <c r="A4704" s="52"/>
      <c r="C4704" s="185"/>
      <c r="D4704" s="76"/>
      <c r="E4704" s="76" t="str">
        <f>IF(D4704="","",IFERROR(VLOOKUP(D4704,Cadastro!$C$9:$D$1009,2,FALSE),"NOT FOUND"))</f>
        <v/>
      </c>
      <c r="F4704" s="94"/>
      <c r="G4704" s="76"/>
      <c r="H4704" s="81" t="str">
        <f>IFERROR(F4704*VLOOKUP(D4704,Saldo!$P$8:$U$1009,6,FALSE),"")</f>
        <v/>
      </c>
      <c r="I4704" s="78" t="str">
        <f>IFERROR(IF(D4704="","",VLOOKUP(D4704,Saldo!$P$8:$Q$1009,2,FALSE)),"")</f>
        <v/>
      </c>
      <c r="J4704" s="76"/>
      <c r="K4704" s="74" t="str">
        <f t="shared" si="73"/>
        <v/>
      </c>
    </row>
    <row r="4705" spans="1:11" ht="18.95" customHeight="1" x14ac:dyDescent="0.25">
      <c r="A4705" s="52"/>
      <c r="C4705" s="185"/>
      <c r="D4705" s="76"/>
      <c r="E4705" s="76" t="str">
        <f>IF(D4705="","",IFERROR(VLOOKUP(D4705,Cadastro!$C$9:$D$1009,2,FALSE),"NOT FOUND"))</f>
        <v/>
      </c>
      <c r="F4705" s="94"/>
      <c r="G4705" s="76"/>
      <c r="H4705" s="81" t="str">
        <f>IFERROR(F4705*VLOOKUP(D4705,Saldo!$P$8:$U$1009,6,FALSE),"")</f>
        <v/>
      </c>
      <c r="I4705" s="78" t="str">
        <f>IFERROR(IF(D4705="","",VLOOKUP(D4705,Saldo!$P$8:$Q$1009,2,FALSE)),"")</f>
        <v/>
      </c>
      <c r="J4705" s="76"/>
      <c r="K4705" s="74" t="str">
        <f t="shared" si="73"/>
        <v/>
      </c>
    </row>
    <row r="4706" spans="1:11" ht="18.95" customHeight="1" x14ac:dyDescent="0.25">
      <c r="A4706" s="52"/>
      <c r="C4706" s="185"/>
      <c r="D4706" s="76"/>
      <c r="E4706" s="76" t="str">
        <f>IF(D4706="","",IFERROR(VLOOKUP(D4706,Cadastro!$C$9:$D$1009,2,FALSE),"NOT FOUND"))</f>
        <v/>
      </c>
      <c r="F4706" s="94"/>
      <c r="G4706" s="76"/>
      <c r="H4706" s="81" t="str">
        <f>IFERROR(F4706*VLOOKUP(D4706,Saldo!$P$8:$U$1009,6,FALSE),"")</f>
        <v/>
      </c>
      <c r="I4706" s="78" t="str">
        <f>IFERROR(IF(D4706="","",VLOOKUP(D4706,Saldo!$P$8:$Q$1009,2,FALSE)),"")</f>
        <v/>
      </c>
      <c r="J4706" s="76"/>
      <c r="K4706" s="74" t="str">
        <f t="shared" si="73"/>
        <v/>
      </c>
    </row>
    <row r="4707" spans="1:11" ht="18.95" customHeight="1" x14ac:dyDescent="0.25">
      <c r="A4707" s="52"/>
      <c r="C4707" s="185"/>
      <c r="D4707" s="76"/>
      <c r="E4707" s="76" t="str">
        <f>IF(D4707="","",IFERROR(VLOOKUP(D4707,Cadastro!$C$9:$D$1009,2,FALSE),"NOT FOUND"))</f>
        <v/>
      </c>
      <c r="F4707" s="94"/>
      <c r="G4707" s="76"/>
      <c r="H4707" s="81" t="str">
        <f>IFERROR(F4707*VLOOKUP(D4707,Saldo!$P$8:$U$1009,6,FALSE),"")</f>
        <v/>
      </c>
      <c r="I4707" s="78" t="str">
        <f>IFERROR(IF(D4707="","",VLOOKUP(D4707,Saldo!$P$8:$Q$1009,2,FALSE)),"")</f>
        <v/>
      </c>
      <c r="J4707" s="76"/>
      <c r="K4707" s="74" t="str">
        <f t="shared" si="73"/>
        <v/>
      </c>
    </row>
    <row r="4708" spans="1:11" ht="18.95" customHeight="1" x14ac:dyDescent="0.25">
      <c r="A4708" s="52"/>
      <c r="C4708" s="185"/>
      <c r="D4708" s="76"/>
      <c r="E4708" s="76" t="str">
        <f>IF(D4708="","",IFERROR(VLOOKUP(D4708,Cadastro!$C$9:$D$1009,2,FALSE),"NOT FOUND"))</f>
        <v/>
      </c>
      <c r="F4708" s="94"/>
      <c r="G4708" s="76"/>
      <c r="H4708" s="81" t="str">
        <f>IFERROR(F4708*VLOOKUP(D4708,Saldo!$P$8:$U$1009,6,FALSE),"")</f>
        <v/>
      </c>
      <c r="I4708" s="78" t="str">
        <f>IFERROR(IF(D4708="","",VLOOKUP(D4708,Saldo!$P$8:$Q$1009,2,FALSE)),"")</f>
        <v/>
      </c>
      <c r="J4708" s="76"/>
      <c r="K4708" s="74" t="str">
        <f t="shared" si="73"/>
        <v/>
      </c>
    </row>
    <row r="4709" spans="1:11" ht="18.95" customHeight="1" x14ac:dyDescent="0.25">
      <c r="A4709" s="52"/>
      <c r="C4709" s="185"/>
      <c r="D4709" s="76"/>
      <c r="E4709" s="76" t="str">
        <f>IF(D4709="","",IFERROR(VLOOKUP(D4709,Cadastro!$C$9:$D$1009,2,FALSE),"NOT FOUND"))</f>
        <v/>
      </c>
      <c r="F4709" s="94"/>
      <c r="G4709" s="76"/>
      <c r="H4709" s="81" t="str">
        <f>IFERROR(F4709*VLOOKUP(D4709,Saldo!$P$8:$U$1009,6,FALSE),"")</f>
        <v/>
      </c>
      <c r="I4709" s="78" t="str">
        <f>IFERROR(IF(D4709="","",VLOOKUP(D4709,Saldo!$P$8:$Q$1009,2,FALSE)),"")</f>
        <v/>
      </c>
      <c r="J4709" s="76"/>
      <c r="K4709" s="74" t="str">
        <f t="shared" si="73"/>
        <v/>
      </c>
    </row>
    <row r="4710" spans="1:11" ht="18.95" customHeight="1" x14ac:dyDescent="0.25">
      <c r="A4710" s="52"/>
      <c r="C4710" s="185"/>
      <c r="D4710" s="76"/>
      <c r="E4710" s="76" t="str">
        <f>IF(D4710="","",IFERROR(VLOOKUP(D4710,Cadastro!$C$9:$D$1009,2,FALSE),"NOT FOUND"))</f>
        <v/>
      </c>
      <c r="F4710" s="94"/>
      <c r="G4710" s="76"/>
      <c r="H4710" s="81" t="str">
        <f>IFERROR(F4710*VLOOKUP(D4710,Saldo!$P$8:$U$1009,6,FALSE),"")</f>
        <v/>
      </c>
      <c r="I4710" s="78" t="str">
        <f>IFERROR(IF(D4710="","",VLOOKUP(D4710,Saldo!$P$8:$Q$1009,2,FALSE)),"")</f>
        <v/>
      </c>
      <c r="J4710" s="76"/>
      <c r="K4710" s="74" t="str">
        <f t="shared" si="73"/>
        <v/>
      </c>
    </row>
    <row r="4711" spans="1:11" ht="18.95" customHeight="1" x14ac:dyDescent="0.25">
      <c r="A4711" s="52"/>
      <c r="C4711" s="185"/>
      <c r="D4711" s="76"/>
      <c r="E4711" s="76" t="str">
        <f>IF(D4711="","",IFERROR(VLOOKUP(D4711,Cadastro!$C$9:$D$1009,2,FALSE),"NOT FOUND"))</f>
        <v/>
      </c>
      <c r="F4711" s="94"/>
      <c r="G4711" s="76"/>
      <c r="H4711" s="81" t="str">
        <f>IFERROR(F4711*VLOOKUP(D4711,Saldo!$P$8:$U$1009,6,FALSE),"")</f>
        <v/>
      </c>
      <c r="I4711" s="78" t="str">
        <f>IFERROR(IF(D4711="","",VLOOKUP(D4711,Saldo!$P$8:$Q$1009,2,FALSE)),"")</f>
        <v/>
      </c>
      <c r="J4711" s="76"/>
      <c r="K4711" s="74" t="str">
        <f t="shared" si="73"/>
        <v/>
      </c>
    </row>
    <row r="4712" spans="1:11" ht="18.95" customHeight="1" x14ac:dyDescent="0.25">
      <c r="A4712" s="52"/>
      <c r="C4712" s="185"/>
      <c r="D4712" s="76"/>
      <c r="E4712" s="76" t="str">
        <f>IF(D4712="","",IFERROR(VLOOKUP(D4712,Cadastro!$C$9:$D$1009,2,FALSE),"NOT FOUND"))</f>
        <v/>
      </c>
      <c r="F4712" s="94"/>
      <c r="G4712" s="76"/>
      <c r="H4712" s="81" t="str">
        <f>IFERROR(F4712*VLOOKUP(D4712,Saldo!$P$8:$U$1009,6,FALSE),"")</f>
        <v/>
      </c>
      <c r="I4712" s="78" t="str">
        <f>IFERROR(IF(D4712="","",VLOOKUP(D4712,Saldo!$P$8:$Q$1009,2,FALSE)),"")</f>
        <v/>
      </c>
      <c r="J4712" s="76"/>
      <c r="K4712" s="74" t="str">
        <f t="shared" si="73"/>
        <v/>
      </c>
    </row>
    <row r="4713" spans="1:11" ht="18.95" customHeight="1" x14ac:dyDescent="0.25">
      <c r="A4713" s="52"/>
      <c r="C4713" s="185"/>
      <c r="D4713" s="76"/>
      <c r="E4713" s="76" t="str">
        <f>IF(D4713="","",IFERROR(VLOOKUP(D4713,Cadastro!$C$9:$D$1009,2,FALSE),"NOT FOUND"))</f>
        <v/>
      </c>
      <c r="F4713" s="94"/>
      <c r="G4713" s="76"/>
      <c r="H4713" s="81" t="str">
        <f>IFERROR(F4713*VLOOKUP(D4713,Saldo!$P$8:$U$1009,6,FALSE),"")</f>
        <v/>
      </c>
      <c r="I4713" s="78" t="str">
        <f>IFERROR(IF(D4713="","",VLOOKUP(D4713,Saldo!$P$8:$Q$1009,2,FALSE)),"")</f>
        <v/>
      </c>
      <c r="J4713" s="76"/>
      <c r="K4713" s="74" t="str">
        <f t="shared" si="73"/>
        <v/>
      </c>
    </row>
    <row r="4714" spans="1:11" ht="18.95" customHeight="1" x14ac:dyDescent="0.25">
      <c r="A4714" s="52"/>
      <c r="C4714" s="185"/>
      <c r="D4714" s="76"/>
      <c r="E4714" s="76" t="str">
        <f>IF(D4714="","",IFERROR(VLOOKUP(D4714,Cadastro!$C$9:$D$1009,2,FALSE),"NOT FOUND"))</f>
        <v/>
      </c>
      <c r="F4714" s="94"/>
      <c r="G4714" s="76"/>
      <c r="H4714" s="81" t="str">
        <f>IFERROR(F4714*VLOOKUP(D4714,Saldo!$P$8:$U$1009,6,FALSE),"")</f>
        <v/>
      </c>
      <c r="I4714" s="78" t="str">
        <f>IFERROR(IF(D4714="","",VLOOKUP(D4714,Saldo!$P$8:$Q$1009,2,FALSE)),"")</f>
        <v/>
      </c>
      <c r="J4714" s="76"/>
      <c r="K4714" s="74" t="str">
        <f t="shared" si="73"/>
        <v/>
      </c>
    </row>
    <row r="4715" spans="1:11" ht="18.95" customHeight="1" x14ac:dyDescent="0.25">
      <c r="A4715" s="52"/>
      <c r="C4715" s="185"/>
      <c r="D4715" s="76"/>
      <c r="E4715" s="76" t="str">
        <f>IF(D4715="","",IFERROR(VLOOKUP(D4715,Cadastro!$C$9:$D$1009,2,FALSE),"NOT FOUND"))</f>
        <v/>
      </c>
      <c r="F4715" s="94"/>
      <c r="G4715" s="76"/>
      <c r="H4715" s="81" t="str">
        <f>IFERROR(F4715*VLOOKUP(D4715,Saldo!$P$8:$U$1009,6,FALSE),"")</f>
        <v/>
      </c>
      <c r="I4715" s="78" t="str">
        <f>IFERROR(IF(D4715="","",VLOOKUP(D4715,Saldo!$P$8:$Q$1009,2,FALSE)),"")</f>
        <v/>
      </c>
      <c r="J4715" s="76"/>
      <c r="K4715" s="74" t="str">
        <f t="shared" si="73"/>
        <v/>
      </c>
    </row>
    <row r="4716" spans="1:11" ht="18.95" customHeight="1" x14ac:dyDescent="0.25">
      <c r="A4716" s="52"/>
      <c r="C4716" s="185"/>
      <c r="D4716" s="76"/>
      <c r="E4716" s="76" t="str">
        <f>IF(D4716="","",IFERROR(VLOOKUP(D4716,Cadastro!$C$9:$D$1009,2,FALSE),"NOT FOUND"))</f>
        <v/>
      </c>
      <c r="F4716" s="94"/>
      <c r="G4716" s="76"/>
      <c r="H4716" s="81" t="str">
        <f>IFERROR(F4716*VLOOKUP(D4716,Saldo!$P$8:$U$1009,6,FALSE),"")</f>
        <v/>
      </c>
      <c r="I4716" s="78" t="str">
        <f>IFERROR(IF(D4716="","",VLOOKUP(D4716,Saldo!$P$8:$Q$1009,2,FALSE)),"")</f>
        <v/>
      </c>
      <c r="J4716" s="76"/>
      <c r="K4716" s="74" t="str">
        <f t="shared" si="73"/>
        <v/>
      </c>
    </row>
    <row r="4717" spans="1:11" ht="18.95" customHeight="1" x14ac:dyDescent="0.25">
      <c r="A4717" s="52"/>
      <c r="C4717" s="185"/>
      <c r="D4717" s="76"/>
      <c r="E4717" s="76" t="str">
        <f>IF(D4717="","",IFERROR(VLOOKUP(D4717,Cadastro!$C$9:$D$1009,2,FALSE),"NOT FOUND"))</f>
        <v/>
      </c>
      <c r="F4717" s="94"/>
      <c r="G4717" s="76"/>
      <c r="H4717" s="81" t="str">
        <f>IFERROR(F4717*VLOOKUP(D4717,Saldo!$P$8:$U$1009,6,FALSE),"")</f>
        <v/>
      </c>
      <c r="I4717" s="78" t="str">
        <f>IFERROR(IF(D4717="","",VLOOKUP(D4717,Saldo!$P$8:$Q$1009,2,FALSE)),"")</f>
        <v/>
      </c>
      <c r="J4717" s="76"/>
      <c r="K4717" s="74" t="str">
        <f t="shared" si="73"/>
        <v/>
      </c>
    </row>
    <row r="4718" spans="1:11" ht="18.95" customHeight="1" x14ac:dyDescent="0.25">
      <c r="A4718" s="52"/>
      <c r="C4718" s="185"/>
      <c r="D4718" s="76"/>
      <c r="E4718" s="76" t="str">
        <f>IF(D4718="","",IFERROR(VLOOKUP(D4718,Cadastro!$C$9:$D$1009,2,FALSE),"NOT FOUND"))</f>
        <v/>
      </c>
      <c r="F4718" s="94"/>
      <c r="G4718" s="76"/>
      <c r="H4718" s="81" t="str">
        <f>IFERROR(F4718*VLOOKUP(D4718,Saldo!$P$8:$U$1009,6,FALSE),"")</f>
        <v/>
      </c>
      <c r="I4718" s="78" t="str">
        <f>IFERROR(IF(D4718="","",VLOOKUP(D4718,Saldo!$P$8:$Q$1009,2,FALSE)),"")</f>
        <v/>
      </c>
      <c r="J4718" s="76"/>
      <c r="K4718" s="74" t="str">
        <f t="shared" si="73"/>
        <v/>
      </c>
    </row>
    <row r="4719" spans="1:11" ht="18.95" customHeight="1" x14ac:dyDescent="0.25">
      <c r="A4719" s="52"/>
      <c r="C4719" s="185"/>
      <c r="D4719" s="76"/>
      <c r="E4719" s="76" t="str">
        <f>IF(D4719="","",IFERROR(VLOOKUP(D4719,Cadastro!$C$9:$D$1009,2,FALSE),"NOT FOUND"))</f>
        <v/>
      </c>
      <c r="F4719" s="94"/>
      <c r="G4719" s="76"/>
      <c r="H4719" s="81" t="str">
        <f>IFERROR(F4719*VLOOKUP(D4719,Saldo!$P$8:$U$1009,6,FALSE),"")</f>
        <v/>
      </c>
      <c r="I4719" s="78" t="str">
        <f>IFERROR(IF(D4719="","",VLOOKUP(D4719,Saldo!$P$8:$Q$1009,2,FALSE)),"")</f>
        <v/>
      </c>
      <c r="J4719" s="76"/>
      <c r="K4719" s="74" t="str">
        <f t="shared" si="73"/>
        <v/>
      </c>
    </row>
    <row r="4720" spans="1:11" ht="18.95" customHeight="1" x14ac:dyDescent="0.25">
      <c r="A4720" s="52"/>
      <c r="C4720" s="185"/>
      <c r="D4720" s="76"/>
      <c r="E4720" s="76" t="str">
        <f>IF(D4720="","",IFERROR(VLOOKUP(D4720,Cadastro!$C$9:$D$1009,2,FALSE),"NOT FOUND"))</f>
        <v/>
      </c>
      <c r="F4720" s="94"/>
      <c r="G4720" s="76"/>
      <c r="H4720" s="81" t="str">
        <f>IFERROR(F4720*VLOOKUP(D4720,Saldo!$P$8:$U$1009,6,FALSE),"")</f>
        <v/>
      </c>
      <c r="I4720" s="78" t="str">
        <f>IFERROR(IF(D4720="","",VLOOKUP(D4720,Saldo!$P$8:$Q$1009,2,FALSE)),"")</f>
        <v/>
      </c>
      <c r="J4720" s="76"/>
      <c r="K4720" s="74" t="str">
        <f t="shared" si="73"/>
        <v/>
      </c>
    </row>
    <row r="4721" spans="1:11" ht="18.95" customHeight="1" x14ac:dyDescent="0.25">
      <c r="A4721" s="52"/>
      <c r="C4721" s="185"/>
      <c r="D4721" s="76"/>
      <c r="E4721" s="76" t="str">
        <f>IF(D4721="","",IFERROR(VLOOKUP(D4721,Cadastro!$C$9:$D$1009,2,FALSE),"NOT FOUND"))</f>
        <v/>
      </c>
      <c r="F4721" s="94"/>
      <c r="G4721" s="76"/>
      <c r="H4721" s="81" t="str">
        <f>IFERROR(F4721*VLOOKUP(D4721,Saldo!$P$8:$U$1009,6,FALSE),"")</f>
        <v/>
      </c>
      <c r="I4721" s="78" t="str">
        <f>IFERROR(IF(D4721="","",VLOOKUP(D4721,Saldo!$P$8:$Q$1009,2,FALSE)),"")</f>
        <v/>
      </c>
      <c r="J4721" s="76"/>
      <c r="K4721" s="74" t="str">
        <f t="shared" si="73"/>
        <v/>
      </c>
    </row>
    <row r="4722" spans="1:11" ht="18.95" customHeight="1" x14ac:dyDescent="0.25">
      <c r="A4722" s="52"/>
      <c r="C4722" s="185"/>
      <c r="D4722" s="76"/>
      <c r="E4722" s="76" t="str">
        <f>IF(D4722="","",IFERROR(VLOOKUP(D4722,Cadastro!$C$9:$D$1009,2,FALSE),"NOT FOUND"))</f>
        <v/>
      </c>
      <c r="F4722" s="94"/>
      <c r="G4722" s="76"/>
      <c r="H4722" s="81" t="str">
        <f>IFERROR(F4722*VLOOKUP(D4722,Saldo!$P$8:$U$1009,6,FALSE),"")</f>
        <v/>
      </c>
      <c r="I4722" s="78" t="str">
        <f>IFERROR(IF(D4722="","",VLOOKUP(D4722,Saldo!$P$8:$Q$1009,2,FALSE)),"")</f>
        <v/>
      </c>
      <c r="J4722" s="76"/>
      <c r="K4722" s="74" t="str">
        <f t="shared" si="73"/>
        <v/>
      </c>
    </row>
    <row r="4723" spans="1:11" ht="18.95" customHeight="1" x14ac:dyDescent="0.25">
      <c r="A4723" s="52"/>
      <c r="C4723" s="185"/>
      <c r="D4723" s="76"/>
      <c r="E4723" s="76" t="str">
        <f>IF(D4723="","",IFERROR(VLOOKUP(D4723,Cadastro!$C$9:$D$1009,2,FALSE),"NOT FOUND"))</f>
        <v/>
      </c>
      <c r="F4723" s="94"/>
      <c r="G4723" s="76"/>
      <c r="H4723" s="81" t="str">
        <f>IFERROR(F4723*VLOOKUP(D4723,Saldo!$P$8:$U$1009,6,FALSE),"")</f>
        <v/>
      </c>
      <c r="I4723" s="78" t="str">
        <f>IFERROR(IF(D4723="","",VLOOKUP(D4723,Saldo!$P$8:$Q$1009,2,FALSE)),"")</f>
        <v/>
      </c>
      <c r="J4723" s="76"/>
      <c r="K4723" s="74" t="str">
        <f t="shared" si="73"/>
        <v/>
      </c>
    </row>
    <row r="4724" spans="1:11" ht="18.95" customHeight="1" x14ac:dyDescent="0.25">
      <c r="A4724" s="52"/>
      <c r="C4724" s="185"/>
      <c r="D4724" s="76"/>
      <c r="E4724" s="76" t="str">
        <f>IF(D4724="","",IFERROR(VLOOKUP(D4724,Cadastro!$C$9:$D$1009,2,FALSE),"NOT FOUND"))</f>
        <v/>
      </c>
      <c r="F4724" s="94"/>
      <c r="G4724" s="76"/>
      <c r="H4724" s="81" t="str">
        <f>IFERROR(F4724*VLOOKUP(D4724,Saldo!$P$8:$U$1009,6,FALSE),"")</f>
        <v/>
      </c>
      <c r="I4724" s="78" t="str">
        <f>IFERROR(IF(D4724="","",VLOOKUP(D4724,Saldo!$P$8:$Q$1009,2,FALSE)),"")</f>
        <v/>
      </c>
      <c r="J4724" s="76"/>
      <c r="K4724" s="74" t="str">
        <f t="shared" si="73"/>
        <v/>
      </c>
    </row>
    <row r="4725" spans="1:11" ht="18.95" customHeight="1" x14ac:dyDescent="0.25">
      <c r="A4725" s="52"/>
      <c r="C4725" s="185"/>
      <c r="D4725" s="76"/>
      <c r="E4725" s="76" t="str">
        <f>IF(D4725="","",IFERROR(VLOOKUP(D4725,Cadastro!$C$9:$D$1009,2,FALSE),"NOT FOUND"))</f>
        <v/>
      </c>
      <c r="F4725" s="94"/>
      <c r="G4725" s="76"/>
      <c r="H4725" s="81" t="str">
        <f>IFERROR(F4725*VLOOKUP(D4725,Saldo!$P$8:$U$1009,6,FALSE),"")</f>
        <v/>
      </c>
      <c r="I4725" s="78" t="str">
        <f>IFERROR(IF(D4725="","",VLOOKUP(D4725,Saldo!$P$8:$Q$1009,2,FALSE)),"")</f>
        <v/>
      </c>
      <c r="J4725" s="76"/>
      <c r="K4725" s="74" t="str">
        <f t="shared" si="73"/>
        <v/>
      </c>
    </row>
    <row r="4726" spans="1:11" ht="18.95" customHeight="1" x14ac:dyDescent="0.25">
      <c r="A4726" s="52"/>
      <c r="C4726" s="185"/>
      <c r="D4726" s="76"/>
      <c r="E4726" s="76" t="str">
        <f>IF(D4726="","",IFERROR(VLOOKUP(D4726,Cadastro!$C$9:$D$1009,2,FALSE),"NOT FOUND"))</f>
        <v/>
      </c>
      <c r="F4726" s="94"/>
      <c r="G4726" s="76"/>
      <c r="H4726" s="81" t="str">
        <f>IFERROR(F4726*VLOOKUP(D4726,Saldo!$P$8:$U$1009,6,FALSE),"")</f>
        <v/>
      </c>
      <c r="I4726" s="78" t="str">
        <f>IFERROR(IF(D4726="","",VLOOKUP(D4726,Saldo!$P$8:$Q$1009,2,FALSE)),"")</f>
        <v/>
      </c>
      <c r="J4726" s="76"/>
      <c r="K4726" s="74" t="str">
        <f t="shared" si="73"/>
        <v/>
      </c>
    </row>
    <row r="4727" spans="1:11" ht="18.95" customHeight="1" x14ac:dyDescent="0.25">
      <c r="A4727" s="52"/>
      <c r="C4727" s="185"/>
      <c r="D4727" s="76"/>
      <c r="E4727" s="76" t="str">
        <f>IF(D4727="","",IFERROR(VLOOKUP(D4727,Cadastro!$C$9:$D$1009,2,FALSE),"NOT FOUND"))</f>
        <v/>
      </c>
      <c r="F4727" s="94"/>
      <c r="G4727" s="76"/>
      <c r="H4727" s="81" t="str">
        <f>IFERROR(F4727*VLOOKUP(D4727,Saldo!$P$8:$U$1009,6,FALSE),"")</f>
        <v/>
      </c>
      <c r="I4727" s="78" t="str">
        <f>IFERROR(IF(D4727="","",VLOOKUP(D4727,Saldo!$P$8:$Q$1009,2,FALSE)),"")</f>
        <v/>
      </c>
      <c r="J4727" s="76"/>
      <c r="K4727" s="74" t="str">
        <f t="shared" si="73"/>
        <v/>
      </c>
    </row>
    <row r="4728" spans="1:11" ht="18.95" customHeight="1" x14ac:dyDescent="0.25">
      <c r="A4728" s="52"/>
      <c r="C4728" s="185"/>
      <c r="D4728" s="76"/>
      <c r="E4728" s="76" t="str">
        <f>IF(D4728="","",IFERROR(VLOOKUP(D4728,Cadastro!$C$9:$D$1009,2,FALSE),"NOT FOUND"))</f>
        <v/>
      </c>
      <c r="F4728" s="94"/>
      <c r="G4728" s="76"/>
      <c r="H4728" s="81" t="str">
        <f>IFERROR(F4728*VLOOKUP(D4728,Saldo!$P$8:$U$1009,6,FALSE),"")</f>
        <v/>
      </c>
      <c r="I4728" s="78" t="str">
        <f>IFERROR(IF(D4728="","",VLOOKUP(D4728,Saldo!$P$8:$Q$1009,2,FALSE)),"")</f>
        <v/>
      </c>
      <c r="J4728" s="76"/>
      <c r="K4728" s="74" t="str">
        <f t="shared" si="73"/>
        <v/>
      </c>
    </row>
    <row r="4729" spans="1:11" ht="18.95" customHeight="1" x14ac:dyDescent="0.25">
      <c r="A4729" s="52"/>
      <c r="C4729" s="185"/>
      <c r="D4729" s="76"/>
      <c r="E4729" s="76" t="str">
        <f>IF(D4729="","",IFERROR(VLOOKUP(D4729,Cadastro!$C$9:$D$1009,2,FALSE),"NOT FOUND"))</f>
        <v/>
      </c>
      <c r="F4729" s="94"/>
      <c r="G4729" s="76"/>
      <c r="H4729" s="81" t="str">
        <f>IFERROR(F4729*VLOOKUP(D4729,Saldo!$P$8:$U$1009,6,FALSE),"")</f>
        <v/>
      </c>
      <c r="I4729" s="78" t="str">
        <f>IFERROR(IF(D4729="","",VLOOKUP(D4729,Saldo!$P$8:$Q$1009,2,FALSE)),"")</f>
        <v/>
      </c>
      <c r="J4729" s="76"/>
      <c r="K4729" s="74" t="str">
        <f t="shared" si="73"/>
        <v/>
      </c>
    </row>
    <row r="4730" spans="1:11" ht="18.95" customHeight="1" x14ac:dyDescent="0.25">
      <c r="A4730" s="52"/>
      <c r="C4730" s="185"/>
      <c r="D4730" s="76"/>
      <c r="E4730" s="76" t="str">
        <f>IF(D4730="","",IFERROR(VLOOKUP(D4730,Cadastro!$C$9:$D$1009,2,FALSE),"NOT FOUND"))</f>
        <v/>
      </c>
      <c r="F4730" s="94"/>
      <c r="G4730" s="76"/>
      <c r="H4730" s="81" t="str">
        <f>IFERROR(F4730*VLOOKUP(D4730,Saldo!$P$8:$U$1009,6,FALSE),"")</f>
        <v/>
      </c>
      <c r="I4730" s="78" t="str">
        <f>IFERROR(IF(D4730="","",VLOOKUP(D4730,Saldo!$P$8:$Q$1009,2,FALSE)),"")</f>
        <v/>
      </c>
      <c r="J4730" s="76"/>
      <c r="K4730" s="74" t="str">
        <f t="shared" si="73"/>
        <v/>
      </c>
    </row>
    <row r="4731" spans="1:11" ht="18.95" customHeight="1" x14ac:dyDescent="0.25">
      <c r="A4731" s="52"/>
      <c r="C4731" s="185"/>
      <c r="D4731" s="76"/>
      <c r="E4731" s="76" t="str">
        <f>IF(D4731="","",IFERROR(VLOOKUP(D4731,Cadastro!$C$9:$D$1009,2,FALSE),"NOT FOUND"))</f>
        <v/>
      </c>
      <c r="F4731" s="94"/>
      <c r="G4731" s="76"/>
      <c r="H4731" s="81" t="str">
        <f>IFERROR(F4731*VLOOKUP(D4731,Saldo!$P$8:$U$1009,6,FALSE),"")</f>
        <v/>
      </c>
      <c r="I4731" s="78" t="str">
        <f>IFERROR(IF(D4731="","",VLOOKUP(D4731,Saldo!$P$8:$Q$1009,2,FALSE)),"")</f>
        <v/>
      </c>
      <c r="J4731" s="76"/>
      <c r="K4731" s="74" t="str">
        <f t="shared" si="73"/>
        <v/>
      </c>
    </row>
    <row r="4732" spans="1:11" ht="18.95" customHeight="1" x14ac:dyDescent="0.25">
      <c r="A4732" s="52"/>
      <c r="C4732" s="185"/>
      <c r="D4732" s="76"/>
      <c r="E4732" s="76" t="str">
        <f>IF(D4732="","",IFERROR(VLOOKUP(D4732,Cadastro!$C$9:$D$1009,2,FALSE),"NOT FOUND"))</f>
        <v/>
      </c>
      <c r="F4732" s="94"/>
      <c r="G4732" s="76"/>
      <c r="H4732" s="81" t="str">
        <f>IFERROR(F4732*VLOOKUP(D4732,Saldo!$P$8:$U$1009,6,FALSE),"")</f>
        <v/>
      </c>
      <c r="I4732" s="78" t="str">
        <f>IFERROR(IF(D4732="","",VLOOKUP(D4732,Saldo!$P$8:$Q$1009,2,FALSE)),"")</f>
        <v/>
      </c>
      <c r="J4732" s="76"/>
      <c r="K4732" s="74" t="str">
        <f t="shared" si="73"/>
        <v/>
      </c>
    </row>
    <row r="4733" spans="1:11" ht="18.95" customHeight="1" x14ac:dyDescent="0.25">
      <c r="A4733" s="52"/>
      <c r="C4733" s="185"/>
      <c r="D4733" s="76"/>
      <c r="E4733" s="76" t="str">
        <f>IF(D4733="","",IFERROR(VLOOKUP(D4733,Cadastro!$C$9:$D$1009,2,FALSE),"NOT FOUND"))</f>
        <v/>
      </c>
      <c r="F4733" s="94"/>
      <c r="G4733" s="76"/>
      <c r="H4733" s="81" t="str">
        <f>IFERROR(F4733*VLOOKUP(D4733,Saldo!$P$8:$U$1009,6,FALSE),"")</f>
        <v/>
      </c>
      <c r="I4733" s="78" t="str">
        <f>IFERROR(IF(D4733="","",VLOOKUP(D4733,Saldo!$P$8:$Q$1009,2,FALSE)),"")</f>
        <v/>
      </c>
      <c r="J4733" s="76"/>
      <c r="K4733" s="74" t="str">
        <f t="shared" si="73"/>
        <v/>
      </c>
    </row>
    <row r="4734" spans="1:11" ht="18.95" customHeight="1" x14ac:dyDescent="0.25">
      <c r="A4734" s="52"/>
      <c r="C4734" s="185"/>
      <c r="D4734" s="76"/>
      <c r="E4734" s="76" t="str">
        <f>IF(D4734="","",IFERROR(VLOOKUP(D4734,Cadastro!$C$9:$D$1009,2,FALSE),"NOT FOUND"))</f>
        <v/>
      </c>
      <c r="F4734" s="94"/>
      <c r="G4734" s="76"/>
      <c r="H4734" s="81" t="str">
        <f>IFERROR(F4734*VLOOKUP(D4734,Saldo!$P$8:$U$1009,6,FALSE),"")</f>
        <v/>
      </c>
      <c r="I4734" s="78" t="str">
        <f>IFERROR(IF(D4734="","",VLOOKUP(D4734,Saldo!$P$8:$Q$1009,2,FALSE)),"")</f>
        <v/>
      </c>
      <c r="J4734" s="76"/>
      <c r="K4734" s="74" t="str">
        <f t="shared" si="73"/>
        <v/>
      </c>
    </row>
    <row r="4735" spans="1:11" ht="18.95" customHeight="1" x14ac:dyDescent="0.25">
      <c r="A4735" s="52"/>
      <c r="C4735" s="185"/>
      <c r="D4735" s="76"/>
      <c r="E4735" s="76" t="str">
        <f>IF(D4735="","",IFERROR(VLOOKUP(D4735,Cadastro!$C$9:$D$1009,2,FALSE),"NOT FOUND"))</f>
        <v/>
      </c>
      <c r="F4735" s="94"/>
      <c r="G4735" s="76"/>
      <c r="H4735" s="81" t="str">
        <f>IFERROR(F4735*VLOOKUP(D4735,Saldo!$P$8:$U$1009,6,FALSE),"")</f>
        <v/>
      </c>
      <c r="I4735" s="78" t="str">
        <f>IFERROR(IF(D4735="","",VLOOKUP(D4735,Saldo!$P$8:$Q$1009,2,FALSE)),"")</f>
        <v/>
      </c>
      <c r="J4735" s="76"/>
      <c r="K4735" s="74" t="str">
        <f t="shared" si="73"/>
        <v/>
      </c>
    </row>
    <row r="4736" spans="1:11" ht="18.95" customHeight="1" x14ac:dyDescent="0.25">
      <c r="A4736" s="52"/>
      <c r="C4736" s="185"/>
      <c r="D4736" s="76"/>
      <c r="E4736" s="76" t="str">
        <f>IF(D4736="","",IFERROR(VLOOKUP(D4736,Cadastro!$C$9:$D$1009,2,FALSE),"NOT FOUND"))</f>
        <v/>
      </c>
      <c r="F4736" s="94"/>
      <c r="G4736" s="76"/>
      <c r="H4736" s="81" t="str">
        <f>IFERROR(F4736*VLOOKUP(D4736,Saldo!$P$8:$U$1009,6,FALSE),"")</f>
        <v/>
      </c>
      <c r="I4736" s="78" t="str">
        <f>IFERROR(IF(D4736="","",VLOOKUP(D4736,Saldo!$P$8:$Q$1009,2,FALSE)),"")</f>
        <v/>
      </c>
      <c r="J4736" s="76"/>
      <c r="K4736" s="74" t="str">
        <f t="shared" si="73"/>
        <v/>
      </c>
    </row>
    <row r="4737" spans="1:11" ht="18.95" customHeight="1" x14ac:dyDescent="0.25">
      <c r="A4737" s="52"/>
      <c r="C4737" s="185"/>
      <c r="D4737" s="76"/>
      <c r="E4737" s="76" t="str">
        <f>IF(D4737="","",IFERROR(VLOOKUP(D4737,Cadastro!$C$9:$D$1009,2,FALSE),"NOT FOUND"))</f>
        <v/>
      </c>
      <c r="F4737" s="94"/>
      <c r="G4737" s="76"/>
      <c r="H4737" s="81" t="str">
        <f>IFERROR(F4737*VLOOKUP(D4737,Saldo!$P$8:$U$1009,6,FALSE),"")</f>
        <v/>
      </c>
      <c r="I4737" s="78" t="str">
        <f>IFERROR(IF(D4737="","",VLOOKUP(D4737,Saldo!$P$8:$Q$1009,2,FALSE)),"")</f>
        <v/>
      </c>
      <c r="J4737" s="76"/>
      <c r="K4737" s="74" t="str">
        <f t="shared" si="73"/>
        <v/>
      </c>
    </row>
    <row r="4738" spans="1:11" ht="18.95" customHeight="1" x14ac:dyDescent="0.25">
      <c r="A4738" s="52"/>
      <c r="C4738" s="185"/>
      <c r="D4738" s="76"/>
      <c r="E4738" s="76" t="str">
        <f>IF(D4738="","",IFERROR(VLOOKUP(D4738,Cadastro!$C$9:$D$1009,2,FALSE),"NOT FOUND"))</f>
        <v/>
      </c>
      <c r="F4738" s="94"/>
      <c r="G4738" s="76"/>
      <c r="H4738" s="81" t="str">
        <f>IFERROR(F4738*VLOOKUP(D4738,Saldo!$P$8:$U$1009,6,FALSE),"")</f>
        <v/>
      </c>
      <c r="I4738" s="78" t="str">
        <f>IFERROR(IF(D4738="","",VLOOKUP(D4738,Saldo!$P$8:$Q$1009,2,FALSE)),"")</f>
        <v/>
      </c>
      <c r="J4738" s="76"/>
      <c r="K4738" s="74" t="str">
        <f t="shared" si="73"/>
        <v/>
      </c>
    </row>
    <row r="4739" spans="1:11" ht="18.95" customHeight="1" x14ac:dyDescent="0.25">
      <c r="A4739" s="52"/>
      <c r="C4739" s="185"/>
      <c r="D4739" s="76"/>
      <c r="E4739" s="76" t="str">
        <f>IF(D4739="","",IFERROR(VLOOKUP(D4739,Cadastro!$C$9:$D$1009,2,FALSE),"NOT FOUND"))</f>
        <v/>
      </c>
      <c r="F4739" s="94"/>
      <c r="G4739" s="76"/>
      <c r="H4739" s="81" t="str">
        <f>IFERROR(F4739*VLOOKUP(D4739,Saldo!$P$8:$U$1009,6,FALSE),"")</f>
        <v/>
      </c>
      <c r="I4739" s="78" t="str">
        <f>IFERROR(IF(D4739="","",VLOOKUP(D4739,Saldo!$P$8:$Q$1009,2,FALSE)),"")</f>
        <v/>
      </c>
      <c r="J4739" s="76"/>
      <c r="K4739" s="74" t="str">
        <f t="shared" si="73"/>
        <v/>
      </c>
    </row>
    <row r="4740" spans="1:11" ht="18.95" customHeight="1" x14ac:dyDescent="0.25">
      <c r="A4740" s="52"/>
      <c r="C4740" s="185"/>
      <c r="D4740" s="76"/>
      <c r="E4740" s="76" t="str">
        <f>IF(D4740="","",IFERROR(VLOOKUP(D4740,Cadastro!$C$9:$D$1009,2,FALSE),"NOT FOUND"))</f>
        <v/>
      </c>
      <c r="F4740" s="94"/>
      <c r="G4740" s="76"/>
      <c r="H4740" s="81" t="str">
        <f>IFERROR(F4740*VLOOKUP(D4740,Saldo!$P$8:$U$1009,6,FALSE),"")</f>
        <v/>
      </c>
      <c r="I4740" s="78" t="str">
        <f>IFERROR(IF(D4740="","",VLOOKUP(D4740,Saldo!$P$8:$Q$1009,2,FALSE)),"")</f>
        <v/>
      </c>
      <c r="J4740" s="76"/>
      <c r="K4740" s="74" t="str">
        <f t="shared" si="73"/>
        <v/>
      </c>
    </row>
    <row r="4741" spans="1:11" ht="18.95" customHeight="1" x14ac:dyDescent="0.25">
      <c r="A4741" s="52"/>
      <c r="C4741" s="185"/>
      <c r="D4741" s="76"/>
      <c r="E4741" s="76" t="str">
        <f>IF(D4741="","",IFERROR(VLOOKUP(D4741,Cadastro!$C$9:$D$1009,2,FALSE),"NOT FOUND"))</f>
        <v/>
      </c>
      <c r="F4741" s="94"/>
      <c r="G4741" s="76"/>
      <c r="H4741" s="81" t="str">
        <f>IFERROR(F4741*VLOOKUP(D4741,Saldo!$P$8:$U$1009,6,FALSE),"")</f>
        <v/>
      </c>
      <c r="I4741" s="78" t="str">
        <f>IFERROR(IF(D4741="","",VLOOKUP(D4741,Saldo!$P$8:$Q$1009,2,FALSE)),"")</f>
        <v/>
      </c>
      <c r="J4741" s="76"/>
      <c r="K4741" s="74" t="str">
        <f t="shared" si="73"/>
        <v/>
      </c>
    </row>
    <row r="4742" spans="1:11" ht="18.95" customHeight="1" x14ac:dyDescent="0.25">
      <c r="A4742" s="52"/>
      <c r="C4742" s="185"/>
      <c r="D4742" s="76"/>
      <c r="E4742" s="76" t="str">
        <f>IF(D4742="","",IFERROR(VLOOKUP(D4742,Cadastro!$C$9:$D$1009,2,FALSE),"NOT FOUND"))</f>
        <v/>
      </c>
      <c r="F4742" s="94"/>
      <c r="G4742" s="76"/>
      <c r="H4742" s="81" t="str">
        <f>IFERROR(F4742*VLOOKUP(D4742,Saldo!$P$8:$U$1009,6,FALSE),"")</f>
        <v/>
      </c>
      <c r="I4742" s="78" t="str">
        <f>IFERROR(IF(D4742="","",VLOOKUP(D4742,Saldo!$P$8:$Q$1009,2,FALSE)),"")</f>
        <v/>
      </c>
      <c r="J4742" s="76"/>
      <c r="K4742" s="74" t="str">
        <f t="shared" si="73"/>
        <v/>
      </c>
    </row>
    <row r="4743" spans="1:11" ht="18.95" customHeight="1" x14ac:dyDescent="0.25">
      <c r="A4743" s="52"/>
      <c r="C4743" s="185"/>
      <c r="D4743" s="76"/>
      <c r="E4743" s="76" t="str">
        <f>IF(D4743="","",IFERROR(VLOOKUP(D4743,Cadastro!$C$9:$D$1009,2,FALSE),"NOT FOUND"))</f>
        <v/>
      </c>
      <c r="F4743" s="94"/>
      <c r="G4743" s="76"/>
      <c r="H4743" s="81" t="str">
        <f>IFERROR(F4743*VLOOKUP(D4743,Saldo!$P$8:$U$1009,6,FALSE),"")</f>
        <v/>
      </c>
      <c r="I4743" s="78" t="str">
        <f>IFERROR(IF(D4743="","",VLOOKUP(D4743,Saldo!$P$8:$Q$1009,2,FALSE)),"")</f>
        <v/>
      </c>
      <c r="J4743" s="76"/>
      <c r="K4743" s="74" t="str">
        <f t="shared" si="73"/>
        <v/>
      </c>
    </row>
    <row r="4744" spans="1:11" ht="18.95" customHeight="1" x14ac:dyDescent="0.25">
      <c r="A4744" s="52"/>
      <c r="C4744" s="185"/>
      <c r="D4744" s="76"/>
      <c r="E4744" s="76" t="str">
        <f>IF(D4744="","",IFERROR(VLOOKUP(D4744,Cadastro!$C$9:$D$1009,2,FALSE),"NOT FOUND"))</f>
        <v/>
      </c>
      <c r="F4744" s="94"/>
      <c r="G4744" s="76"/>
      <c r="H4744" s="81" t="str">
        <f>IFERROR(F4744*VLOOKUP(D4744,Saldo!$P$8:$U$1009,6,FALSE),"")</f>
        <v/>
      </c>
      <c r="I4744" s="78" t="str">
        <f>IFERROR(IF(D4744="","",VLOOKUP(D4744,Saldo!$P$8:$Q$1009,2,FALSE)),"")</f>
        <v/>
      </c>
      <c r="J4744" s="76"/>
      <c r="K4744" s="74" t="str">
        <f t="shared" si="73"/>
        <v/>
      </c>
    </row>
    <row r="4745" spans="1:11" ht="18.95" customHeight="1" x14ac:dyDescent="0.25">
      <c r="A4745" s="52"/>
      <c r="C4745" s="185"/>
      <c r="D4745" s="76"/>
      <c r="E4745" s="76" t="str">
        <f>IF(D4745="","",IFERROR(VLOOKUP(D4745,Cadastro!$C$9:$D$1009,2,FALSE),"NOT FOUND"))</f>
        <v/>
      </c>
      <c r="F4745" s="94"/>
      <c r="G4745" s="76"/>
      <c r="H4745" s="81" t="str">
        <f>IFERROR(F4745*VLOOKUP(D4745,Saldo!$P$8:$U$1009,6,FALSE),"")</f>
        <v/>
      </c>
      <c r="I4745" s="78" t="str">
        <f>IFERROR(IF(D4745="","",VLOOKUP(D4745,Saldo!$P$8:$Q$1009,2,FALSE)),"")</f>
        <v/>
      </c>
      <c r="J4745" s="76"/>
      <c r="K4745" s="74" t="str">
        <f t="shared" si="73"/>
        <v/>
      </c>
    </row>
    <row r="4746" spans="1:11" ht="18.95" customHeight="1" x14ac:dyDescent="0.25">
      <c r="A4746" s="52"/>
      <c r="C4746" s="185"/>
      <c r="D4746" s="76"/>
      <c r="E4746" s="76" t="str">
        <f>IF(D4746="","",IFERROR(VLOOKUP(D4746,Cadastro!$C$9:$D$1009,2,FALSE),"NOT FOUND"))</f>
        <v/>
      </c>
      <c r="F4746" s="94"/>
      <c r="G4746" s="76"/>
      <c r="H4746" s="81" t="str">
        <f>IFERROR(F4746*VLOOKUP(D4746,Saldo!$P$8:$U$1009,6,FALSE),"")</f>
        <v/>
      </c>
      <c r="I4746" s="78" t="str">
        <f>IFERROR(IF(D4746="","",VLOOKUP(D4746,Saldo!$P$8:$Q$1009,2,FALSE)),"")</f>
        <v/>
      </c>
      <c r="J4746" s="76"/>
      <c r="K4746" s="74" t="str">
        <f t="shared" ref="K4746:K4809" si="74">IF(C4746="","",MONTH(C4746))</f>
        <v/>
      </c>
    </row>
    <row r="4747" spans="1:11" ht="18.95" customHeight="1" x14ac:dyDescent="0.25">
      <c r="A4747" s="52"/>
      <c r="C4747" s="185"/>
      <c r="D4747" s="76"/>
      <c r="E4747" s="76" t="str">
        <f>IF(D4747="","",IFERROR(VLOOKUP(D4747,Cadastro!$C$9:$D$1009,2,FALSE),"NOT FOUND"))</f>
        <v/>
      </c>
      <c r="F4747" s="94"/>
      <c r="G4747" s="76"/>
      <c r="H4747" s="81" t="str">
        <f>IFERROR(F4747*VLOOKUP(D4747,Saldo!$P$8:$U$1009,6,FALSE),"")</f>
        <v/>
      </c>
      <c r="I4747" s="78" t="str">
        <f>IFERROR(IF(D4747="","",VLOOKUP(D4747,Saldo!$P$8:$Q$1009,2,FALSE)),"")</f>
        <v/>
      </c>
      <c r="J4747" s="76"/>
      <c r="K4747" s="74" t="str">
        <f t="shared" si="74"/>
        <v/>
      </c>
    </row>
    <row r="4748" spans="1:11" ht="18.95" customHeight="1" x14ac:dyDescent="0.25">
      <c r="A4748" s="52"/>
      <c r="C4748" s="185"/>
      <c r="D4748" s="76"/>
      <c r="E4748" s="76" t="str">
        <f>IF(D4748="","",IFERROR(VLOOKUP(D4748,Cadastro!$C$9:$D$1009,2,FALSE),"NOT FOUND"))</f>
        <v/>
      </c>
      <c r="F4748" s="94"/>
      <c r="G4748" s="76"/>
      <c r="H4748" s="81" t="str">
        <f>IFERROR(F4748*VLOOKUP(D4748,Saldo!$P$8:$U$1009,6,FALSE),"")</f>
        <v/>
      </c>
      <c r="I4748" s="78" t="str">
        <f>IFERROR(IF(D4748="","",VLOOKUP(D4748,Saldo!$P$8:$Q$1009,2,FALSE)),"")</f>
        <v/>
      </c>
      <c r="J4748" s="76"/>
      <c r="K4748" s="74" t="str">
        <f t="shared" si="74"/>
        <v/>
      </c>
    </row>
    <row r="4749" spans="1:11" ht="18.95" customHeight="1" x14ac:dyDescent="0.25">
      <c r="A4749" s="52"/>
      <c r="C4749" s="185"/>
      <c r="D4749" s="76"/>
      <c r="E4749" s="76" t="str">
        <f>IF(D4749="","",IFERROR(VLOOKUP(D4749,Cadastro!$C$9:$D$1009,2,FALSE),"NOT FOUND"))</f>
        <v/>
      </c>
      <c r="F4749" s="94"/>
      <c r="G4749" s="76"/>
      <c r="H4749" s="81" t="str">
        <f>IFERROR(F4749*VLOOKUP(D4749,Saldo!$P$8:$U$1009,6,FALSE),"")</f>
        <v/>
      </c>
      <c r="I4749" s="78" t="str">
        <f>IFERROR(IF(D4749="","",VLOOKUP(D4749,Saldo!$P$8:$Q$1009,2,FALSE)),"")</f>
        <v/>
      </c>
      <c r="J4749" s="76"/>
      <c r="K4749" s="74" t="str">
        <f t="shared" si="74"/>
        <v/>
      </c>
    </row>
    <row r="4750" spans="1:11" ht="18.95" customHeight="1" x14ac:dyDescent="0.25">
      <c r="A4750" s="52"/>
      <c r="C4750" s="185"/>
      <c r="D4750" s="76"/>
      <c r="E4750" s="76" t="str">
        <f>IF(D4750="","",IFERROR(VLOOKUP(D4750,Cadastro!$C$9:$D$1009,2,FALSE),"NOT FOUND"))</f>
        <v/>
      </c>
      <c r="F4750" s="94"/>
      <c r="G4750" s="76"/>
      <c r="H4750" s="81" t="str">
        <f>IFERROR(F4750*VLOOKUP(D4750,Saldo!$P$8:$U$1009,6,FALSE),"")</f>
        <v/>
      </c>
      <c r="I4750" s="78" t="str">
        <f>IFERROR(IF(D4750="","",VLOOKUP(D4750,Saldo!$P$8:$Q$1009,2,FALSE)),"")</f>
        <v/>
      </c>
      <c r="J4750" s="76"/>
      <c r="K4750" s="74" t="str">
        <f t="shared" si="74"/>
        <v/>
      </c>
    </row>
    <row r="4751" spans="1:11" ht="18.95" customHeight="1" x14ac:dyDescent="0.25">
      <c r="A4751" s="52"/>
      <c r="C4751" s="185"/>
      <c r="D4751" s="76"/>
      <c r="E4751" s="76" t="str">
        <f>IF(D4751="","",IFERROR(VLOOKUP(D4751,Cadastro!$C$9:$D$1009,2,FALSE),"NOT FOUND"))</f>
        <v/>
      </c>
      <c r="F4751" s="94"/>
      <c r="G4751" s="76"/>
      <c r="H4751" s="81" t="str">
        <f>IFERROR(F4751*VLOOKUP(D4751,Saldo!$P$8:$U$1009,6,FALSE),"")</f>
        <v/>
      </c>
      <c r="I4751" s="78" t="str">
        <f>IFERROR(IF(D4751="","",VLOOKUP(D4751,Saldo!$P$8:$Q$1009,2,FALSE)),"")</f>
        <v/>
      </c>
      <c r="J4751" s="76"/>
      <c r="K4751" s="74" t="str">
        <f t="shared" si="74"/>
        <v/>
      </c>
    </row>
    <row r="4752" spans="1:11" ht="18.95" customHeight="1" x14ac:dyDescent="0.25">
      <c r="A4752" s="52"/>
      <c r="C4752" s="185"/>
      <c r="D4752" s="76"/>
      <c r="E4752" s="76" t="str">
        <f>IF(D4752="","",IFERROR(VLOOKUP(D4752,Cadastro!$C$9:$D$1009,2,FALSE),"NOT FOUND"))</f>
        <v/>
      </c>
      <c r="F4752" s="94"/>
      <c r="G4752" s="76"/>
      <c r="H4752" s="81" t="str">
        <f>IFERROR(F4752*VLOOKUP(D4752,Saldo!$P$8:$U$1009,6,FALSE),"")</f>
        <v/>
      </c>
      <c r="I4752" s="78" t="str">
        <f>IFERROR(IF(D4752="","",VLOOKUP(D4752,Saldo!$P$8:$Q$1009,2,FALSE)),"")</f>
        <v/>
      </c>
      <c r="J4752" s="76"/>
      <c r="K4752" s="74" t="str">
        <f t="shared" si="74"/>
        <v/>
      </c>
    </row>
    <row r="4753" spans="1:11" ht="18.95" customHeight="1" x14ac:dyDescent="0.25">
      <c r="A4753" s="52"/>
      <c r="C4753" s="185"/>
      <c r="D4753" s="76"/>
      <c r="E4753" s="76" t="str">
        <f>IF(D4753="","",IFERROR(VLOOKUP(D4753,Cadastro!$C$9:$D$1009,2,FALSE),"NOT FOUND"))</f>
        <v/>
      </c>
      <c r="F4753" s="94"/>
      <c r="G4753" s="76"/>
      <c r="H4753" s="81" t="str">
        <f>IFERROR(F4753*VLOOKUP(D4753,Saldo!$P$8:$U$1009,6,FALSE),"")</f>
        <v/>
      </c>
      <c r="I4753" s="78" t="str">
        <f>IFERROR(IF(D4753="","",VLOOKUP(D4753,Saldo!$P$8:$Q$1009,2,FALSE)),"")</f>
        <v/>
      </c>
      <c r="J4753" s="76"/>
      <c r="K4753" s="74" t="str">
        <f t="shared" si="74"/>
        <v/>
      </c>
    </row>
    <row r="4754" spans="1:11" ht="18.95" customHeight="1" x14ac:dyDescent="0.25">
      <c r="A4754" s="52"/>
      <c r="C4754" s="185"/>
      <c r="D4754" s="76"/>
      <c r="E4754" s="76" t="str">
        <f>IF(D4754="","",IFERROR(VLOOKUP(D4754,Cadastro!$C$9:$D$1009,2,FALSE),"NOT FOUND"))</f>
        <v/>
      </c>
      <c r="F4754" s="94"/>
      <c r="G4754" s="76"/>
      <c r="H4754" s="81" t="str">
        <f>IFERROR(F4754*VLOOKUP(D4754,Saldo!$P$8:$U$1009,6,FALSE),"")</f>
        <v/>
      </c>
      <c r="I4754" s="78" t="str">
        <f>IFERROR(IF(D4754="","",VLOOKUP(D4754,Saldo!$P$8:$Q$1009,2,FALSE)),"")</f>
        <v/>
      </c>
      <c r="J4754" s="76"/>
      <c r="K4754" s="74" t="str">
        <f t="shared" si="74"/>
        <v/>
      </c>
    </row>
    <row r="4755" spans="1:11" ht="18.95" customHeight="1" x14ac:dyDescent="0.25">
      <c r="A4755" s="52"/>
      <c r="C4755" s="185"/>
      <c r="D4755" s="76"/>
      <c r="E4755" s="76" t="str">
        <f>IF(D4755="","",IFERROR(VLOOKUP(D4755,Cadastro!$C$9:$D$1009,2,FALSE),"NOT FOUND"))</f>
        <v/>
      </c>
      <c r="F4755" s="94"/>
      <c r="G4755" s="76"/>
      <c r="H4755" s="81" t="str">
        <f>IFERROR(F4755*VLOOKUP(D4755,Saldo!$P$8:$U$1009,6,FALSE),"")</f>
        <v/>
      </c>
      <c r="I4755" s="78" t="str">
        <f>IFERROR(IF(D4755="","",VLOOKUP(D4755,Saldo!$P$8:$Q$1009,2,FALSE)),"")</f>
        <v/>
      </c>
      <c r="J4755" s="76"/>
      <c r="K4755" s="74" t="str">
        <f t="shared" si="74"/>
        <v/>
      </c>
    </row>
    <row r="4756" spans="1:11" ht="18.95" customHeight="1" x14ac:dyDescent="0.25">
      <c r="A4756" s="52"/>
      <c r="C4756" s="185"/>
      <c r="D4756" s="76"/>
      <c r="E4756" s="76" t="str">
        <f>IF(D4756="","",IFERROR(VLOOKUP(D4756,Cadastro!$C$9:$D$1009,2,FALSE),"NOT FOUND"))</f>
        <v/>
      </c>
      <c r="F4756" s="94"/>
      <c r="G4756" s="76"/>
      <c r="H4756" s="81" t="str">
        <f>IFERROR(F4756*VLOOKUP(D4756,Saldo!$P$8:$U$1009,6,FALSE),"")</f>
        <v/>
      </c>
      <c r="I4756" s="78" t="str">
        <f>IFERROR(IF(D4756="","",VLOOKUP(D4756,Saldo!$P$8:$Q$1009,2,FALSE)),"")</f>
        <v/>
      </c>
      <c r="J4756" s="76"/>
      <c r="K4756" s="74" t="str">
        <f t="shared" si="74"/>
        <v/>
      </c>
    </row>
    <row r="4757" spans="1:11" ht="18.95" customHeight="1" x14ac:dyDescent="0.25">
      <c r="A4757" s="52"/>
      <c r="C4757" s="185"/>
      <c r="D4757" s="76"/>
      <c r="E4757" s="76" t="str">
        <f>IF(D4757="","",IFERROR(VLOOKUP(D4757,Cadastro!$C$9:$D$1009,2,FALSE),"NOT FOUND"))</f>
        <v/>
      </c>
      <c r="F4757" s="94"/>
      <c r="G4757" s="76"/>
      <c r="H4757" s="81" t="str">
        <f>IFERROR(F4757*VLOOKUP(D4757,Saldo!$P$8:$U$1009,6,FALSE),"")</f>
        <v/>
      </c>
      <c r="I4757" s="78" t="str">
        <f>IFERROR(IF(D4757="","",VLOOKUP(D4757,Saldo!$P$8:$Q$1009,2,FALSE)),"")</f>
        <v/>
      </c>
      <c r="J4757" s="76"/>
      <c r="K4757" s="74" t="str">
        <f t="shared" si="74"/>
        <v/>
      </c>
    </row>
    <row r="4758" spans="1:11" ht="18.95" customHeight="1" x14ac:dyDescent="0.25">
      <c r="A4758" s="52"/>
      <c r="C4758" s="185"/>
      <c r="D4758" s="76"/>
      <c r="E4758" s="76" t="str">
        <f>IF(D4758="","",IFERROR(VLOOKUP(D4758,Cadastro!$C$9:$D$1009,2,FALSE),"NOT FOUND"))</f>
        <v/>
      </c>
      <c r="F4758" s="94"/>
      <c r="G4758" s="76"/>
      <c r="H4758" s="81" t="str">
        <f>IFERROR(F4758*VLOOKUP(D4758,Saldo!$P$8:$U$1009,6,FALSE),"")</f>
        <v/>
      </c>
      <c r="I4758" s="78" t="str">
        <f>IFERROR(IF(D4758="","",VLOOKUP(D4758,Saldo!$P$8:$Q$1009,2,FALSE)),"")</f>
        <v/>
      </c>
      <c r="J4758" s="76"/>
      <c r="K4758" s="74" t="str">
        <f t="shared" si="74"/>
        <v/>
      </c>
    </row>
    <row r="4759" spans="1:11" ht="18.95" customHeight="1" x14ac:dyDescent="0.25">
      <c r="A4759" s="52"/>
      <c r="C4759" s="185"/>
      <c r="D4759" s="76"/>
      <c r="E4759" s="76" t="str">
        <f>IF(D4759="","",IFERROR(VLOOKUP(D4759,Cadastro!$C$9:$D$1009,2,FALSE),"NOT FOUND"))</f>
        <v/>
      </c>
      <c r="F4759" s="94"/>
      <c r="G4759" s="76"/>
      <c r="H4759" s="81" t="str">
        <f>IFERROR(F4759*VLOOKUP(D4759,Saldo!$P$8:$U$1009,6,FALSE),"")</f>
        <v/>
      </c>
      <c r="I4759" s="78" t="str">
        <f>IFERROR(IF(D4759="","",VLOOKUP(D4759,Saldo!$P$8:$Q$1009,2,FALSE)),"")</f>
        <v/>
      </c>
      <c r="J4759" s="76"/>
      <c r="K4759" s="74" t="str">
        <f t="shared" si="74"/>
        <v/>
      </c>
    </row>
    <row r="4760" spans="1:11" ht="18.95" customHeight="1" x14ac:dyDescent="0.25">
      <c r="A4760" s="52"/>
      <c r="C4760" s="185"/>
      <c r="D4760" s="76"/>
      <c r="E4760" s="76" t="str">
        <f>IF(D4760="","",IFERROR(VLOOKUP(D4760,Cadastro!$C$9:$D$1009,2,FALSE),"NOT FOUND"))</f>
        <v/>
      </c>
      <c r="F4760" s="94"/>
      <c r="G4760" s="76"/>
      <c r="H4760" s="81" t="str">
        <f>IFERROR(F4760*VLOOKUP(D4760,Saldo!$P$8:$U$1009,6,FALSE),"")</f>
        <v/>
      </c>
      <c r="I4760" s="78" t="str">
        <f>IFERROR(IF(D4760="","",VLOOKUP(D4760,Saldo!$P$8:$Q$1009,2,FALSE)),"")</f>
        <v/>
      </c>
      <c r="J4760" s="76"/>
      <c r="K4760" s="74" t="str">
        <f t="shared" si="74"/>
        <v/>
      </c>
    </row>
    <row r="4761" spans="1:11" ht="18.95" customHeight="1" x14ac:dyDescent="0.25">
      <c r="A4761" s="52"/>
      <c r="C4761" s="185"/>
      <c r="D4761" s="76"/>
      <c r="E4761" s="76" t="str">
        <f>IF(D4761="","",IFERROR(VLOOKUP(D4761,Cadastro!$C$9:$D$1009,2,FALSE),"NOT FOUND"))</f>
        <v/>
      </c>
      <c r="F4761" s="94"/>
      <c r="G4761" s="76"/>
      <c r="H4761" s="81" t="str">
        <f>IFERROR(F4761*VLOOKUP(D4761,Saldo!$P$8:$U$1009,6,FALSE),"")</f>
        <v/>
      </c>
      <c r="I4761" s="78" t="str">
        <f>IFERROR(IF(D4761="","",VLOOKUP(D4761,Saldo!$P$8:$Q$1009,2,FALSE)),"")</f>
        <v/>
      </c>
      <c r="J4761" s="76"/>
      <c r="K4761" s="74" t="str">
        <f t="shared" si="74"/>
        <v/>
      </c>
    </row>
    <row r="4762" spans="1:11" ht="18.95" customHeight="1" x14ac:dyDescent="0.25">
      <c r="A4762" s="52"/>
      <c r="C4762" s="185"/>
      <c r="D4762" s="76"/>
      <c r="E4762" s="76" t="str">
        <f>IF(D4762="","",IFERROR(VLOOKUP(D4762,Cadastro!$C$9:$D$1009,2,FALSE),"NOT FOUND"))</f>
        <v/>
      </c>
      <c r="F4762" s="94"/>
      <c r="G4762" s="76"/>
      <c r="H4762" s="81" t="str">
        <f>IFERROR(F4762*VLOOKUP(D4762,Saldo!$P$8:$U$1009,6,FALSE),"")</f>
        <v/>
      </c>
      <c r="I4762" s="78" t="str">
        <f>IFERROR(IF(D4762="","",VLOOKUP(D4762,Saldo!$P$8:$Q$1009,2,FALSE)),"")</f>
        <v/>
      </c>
      <c r="J4762" s="76"/>
      <c r="K4762" s="74" t="str">
        <f t="shared" si="74"/>
        <v/>
      </c>
    </row>
    <row r="4763" spans="1:11" ht="18.95" customHeight="1" x14ac:dyDescent="0.25">
      <c r="A4763" s="52"/>
      <c r="C4763" s="185"/>
      <c r="D4763" s="76"/>
      <c r="E4763" s="76" t="str">
        <f>IF(D4763="","",IFERROR(VLOOKUP(D4763,Cadastro!$C$9:$D$1009,2,FALSE),"NOT FOUND"))</f>
        <v/>
      </c>
      <c r="F4763" s="94"/>
      <c r="G4763" s="76"/>
      <c r="H4763" s="81" t="str">
        <f>IFERROR(F4763*VLOOKUP(D4763,Saldo!$P$8:$U$1009,6,FALSE),"")</f>
        <v/>
      </c>
      <c r="I4763" s="78" t="str">
        <f>IFERROR(IF(D4763="","",VLOOKUP(D4763,Saldo!$P$8:$Q$1009,2,FALSE)),"")</f>
        <v/>
      </c>
      <c r="J4763" s="76"/>
      <c r="K4763" s="74" t="str">
        <f t="shared" si="74"/>
        <v/>
      </c>
    </row>
    <row r="4764" spans="1:11" ht="18.95" customHeight="1" x14ac:dyDescent="0.25">
      <c r="A4764" s="52"/>
      <c r="C4764" s="185"/>
      <c r="D4764" s="76"/>
      <c r="E4764" s="76" t="str">
        <f>IF(D4764="","",IFERROR(VLOOKUP(D4764,Cadastro!$C$9:$D$1009,2,FALSE),"NOT FOUND"))</f>
        <v/>
      </c>
      <c r="F4764" s="94"/>
      <c r="G4764" s="76"/>
      <c r="H4764" s="81" t="str">
        <f>IFERROR(F4764*VLOOKUP(D4764,Saldo!$P$8:$U$1009,6,FALSE),"")</f>
        <v/>
      </c>
      <c r="I4764" s="78" t="str">
        <f>IFERROR(IF(D4764="","",VLOOKUP(D4764,Saldo!$P$8:$Q$1009,2,FALSE)),"")</f>
        <v/>
      </c>
      <c r="J4764" s="76"/>
      <c r="K4764" s="74" t="str">
        <f t="shared" si="74"/>
        <v/>
      </c>
    </row>
    <row r="4765" spans="1:11" ht="18.95" customHeight="1" x14ac:dyDescent="0.25">
      <c r="A4765" s="52"/>
      <c r="C4765" s="185"/>
      <c r="D4765" s="76"/>
      <c r="E4765" s="76" t="str">
        <f>IF(D4765="","",IFERROR(VLOOKUP(D4765,Cadastro!$C$9:$D$1009,2,FALSE),"NOT FOUND"))</f>
        <v/>
      </c>
      <c r="F4765" s="94"/>
      <c r="G4765" s="76"/>
      <c r="H4765" s="81" t="str">
        <f>IFERROR(F4765*VLOOKUP(D4765,Saldo!$P$8:$U$1009,6,FALSE),"")</f>
        <v/>
      </c>
      <c r="I4765" s="78" t="str">
        <f>IFERROR(IF(D4765="","",VLOOKUP(D4765,Saldo!$P$8:$Q$1009,2,FALSE)),"")</f>
        <v/>
      </c>
      <c r="J4765" s="76"/>
      <c r="K4765" s="74" t="str">
        <f t="shared" si="74"/>
        <v/>
      </c>
    </row>
    <row r="4766" spans="1:11" ht="18.95" customHeight="1" x14ac:dyDescent="0.25">
      <c r="A4766" s="52"/>
      <c r="C4766" s="185"/>
      <c r="D4766" s="76"/>
      <c r="E4766" s="76" t="str">
        <f>IF(D4766="","",IFERROR(VLOOKUP(D4766,Cadastro!$C$9:$D$1009,2,FALSE),"NOT FOUND"))</f>
        <v/>
      </c>
      <c r="F4766" s="94"/>
      <c r="G4766" s="76"/>
      <c r="H4766" s="81" t="str">
        <f>IFERROR(F4766*VLOOKUP(D4766,Saldo!$P$8:$U$1009,6,FALSE),"")</f>
        <v/>
      </c>
      <c r="I4766" s="78" t="str">
        <f>IFERROR(IF(D4766="","",VLOOKUP(D4766,Saldo!$P$8:$Q$1009,2,FALSE)),"")</f>
        <v/>
      </c>
      <c r="J4766" s="76"/>
      <c r="K4766" s="74" t="str">
        <f t="shared" si="74"/>
        <v/>
      </c>
    </row>
    <row r="4767" spans="1:11" ht="18.95" customHeight="1" x14ac:dyDescent="0.25">
      <c r="A4767" s="52"/>
      <c r="C4767" s="185"/>
      <c r="D4767" s="76"/>
      <c r="E4767" s="76" t="str">
        <f>IF(D4767="","",IFERROR(VLOOKUP(D4767,Cadastro!$C$9:$D$1009,2,FALSE),"NOT FOUND"))</f>
        <v/>
      </c>
      <c r="F4767" s="94"/>
      <c r="G4767" s="76"/>
      <c r="H4767" s="81" t="str">
        <f>IFERROR(F4767*VLOOKUP(D4767,Saldo!$P$8:$U$1009,6,FALSE),"")</f>
        <v/>
      </c>
      <c r="I4767" s="78" t="str">
        <f>IFERROR(IF(D4767="","",VLOOKUP(D4767,Saldo!$P$8:$Q$1009,2,FALSE)),"")</f>
        <v/>
      </c>
      <c r="J4767" s="76"/>
      <c r="K4767" s="74" t="str">
        <f t="shared" si="74"/>
        <v/>
      </c>
    </row>
    <row r="4768" spans="1:11" ht="18.95" customHeight="1" x14ac:dyDescent="0.25">
      <c r="A4768" s="52"/>
      <c r="C4768" s="185"/>
      <c r="D4768" s="76"/>
      <c r="E4768" s="76" t="str">
        <f>IF(D4768="","",IFERROR(VLOOKUP(D4768,Cadastro!$C$9:$D$1009,2,FALSE),"NOT FOUND"))</f>
        <v/>
      </c>
      <c r="F4768" s="94"/>
      <c r="G4768" s="76"/>
      <c r="H4768" s="81" t="str">
        <f>IFERROR(F4768*VLOOKUP(D4768,Saldo!$P$8:$U$1009,6,FALSE),"")</f>
        <v/>
      </c>
      <c r="I4768" s="78" t="str">
        <f>IFERROR(IF(D4768="","",VLOOKUP(D4768,Saldo!$P$8:$Q$1009,2,FALSE)),"")</f>
        <v/>
      </c>
      <c r="J4768" s="76"/>
      <c r="K4768" s="74" t="str">
        <f t="shared" si="74"/>
        <v/>
      </c>
    </row>
    <row r="4769" spans="1:11" ht="18.95" customHeight="1" x14ac:dyDescent="0.25">
      <c r="A4769" s="52"/>
      <c r="C4769" s="185"/>
      <c r="D4769" s="76"/>
      <c r="E4769" s="76" t="str">
        <f>IF(D4769="","",IFERROR(VLOOKUP(D4769,Cadastro!$C$9:$D$1009,2,FALSE),"NOT FOUND"))</f>
        <v/>
      </c>
      <c r="F4769" s="94"/>
      <c r="G4769" s="76"/>
      <c r="H4769" s="81" t="str">
        <f>IFERROR(F4769*VLOOKUP(D4769,Saldo!$P$8:$U$1009,6,FALSE),"")</f>
        <v/>
      </c>
      <c r="I4769" s="78" t="str">
        <f>IFERROR(IF(D4769="","",VLOOKUP(D4769,Saldo!$P$8:$Q$1009,2,FALSE)),"")</f>
        <v/>
      </c>
      <c r="J4769" s="76"/>
      <c r="K4769" s="74" t="str">
        <f t="shared" si="74"/>
        <v/>
      </c>
    </row>
    <row r="4770" spans="1:11" ht="18.95" customHeight="1" x14ac:dyDescent="0.25">
      <c r="A4770" s="52"/>
      <c r="C4770" s="185"/>
      <c r="D4770" s="76"/>
      <c r="E4770" s="76" t="str">
        <f>IF(D4770="","",IFERROR(VLOOKUP(D4770,Cadastro!$C$9:$D$1009,2,FALSE),"NOT FOUND"))</f>
        <v/>
      </c>
      <c r="F4770" s="94"/>
      <c r="G4770" s="76"/>
      <c r="H4770" s="81" t="str">
        <f>IFERROR(F4770*VLOOKUP(D4770,Saldo!$P$8:$U$1009,6,FALSE),"")</f>
        <v/>
      </c>
      <c r="I4770" s="78" t="str">
        <f>IFERROR(IF(D4770="","",VLOOKUP(D4770,Saldo!$P$8:$Q$1009,2,FALSE)),"")</f>
        <v/>
      </c>
      <c r="J4770" s="76"/>
      <c r="K4770" s="74" t="str">
        <f t="shared" si="74"/>
        <v/>
      </c>
    </row>
    <row r="4771" spans="1:11" ht="18.95" customHeight="1" x14ac:dyDescent="0.25">
      <c r="A4771" s="52"/>
      <c r="C4771" s="185"/>
      <c r="D4771" s="76"/>
      <c r="E4771" s="76" t="str">
        <f>IF(D4771="","",IFERROR(VLOOKUP(D4771,Cadastro!$C$9:$D$1009,2,FALSE),"NOT FOUND"))</f>
        <v/>
      </c>
      <c r="F4771" s="94"/>
      <c r="G4771" s="76"/>
      <c r="H4771" s="81" t="str">
        <f>IFERROR(F4771*VLOOKUP(D4771,Saldo!$P$8:$U$1009,6,FALSE),"")</f>
        <v/>
      </c>
      <c r="I4771" s="78" t="str">
        <f>IFERROR(IF(D4771="","",VLOOKUP(D4771,Saldo!$P$8:$Q$1009,2,FALSE)),"")</f>
        <v/>
      </c>
      <c r="J4771" s="76"/>
      <c r="K4771" s="74" t="str">
        <f t="shared" si="74"/>
        <v/>
      </c>
    </row>
    <row r="4772" spans="1:11" ht="18.95" customHeight="1" x14ac:dyDescent="0.25">
      <c r="A4772" s="52"/>
      <c r="C4772" s="185"/>
      <c r="D4772" s="76"/>
      <c r="E4772" s="76" t="str">
        <f>IF(D4772="","",IFERROR(VLOOKUP(D4772,Cadastro!$C$9:$D$1009,2,FALSE),"NOT FOUND"))</f>
        <v/>
      </c>
      <c r="F4772" s="94"/>
      <c r="G4772" s="76"/>
      <c r="H4772" s="81" t="str">
        <f>IFERROR(F4772*VLOOKUP(D4772,Saldo!$P$8:$U$1009,6,FALSE),"")</f>
        <v/>
      </c>
      <c r="I4772" s="78" t="str">
        <f>IFERROR(IF(D4772="","",VLOOKUP(D4772,Saldo!$P$8:$Q$1009,2,FALSE)),"")</f>
        <v/>
      </c>
      <c r="J4772" s="76"/>
      <c r="K4772" s="74" t="str">
        <f t="shared" si="74"/>
        <v/>
      </c>
    </row>
    <row r="4773" spans="1:11" ht="18.95" customHeight="1" x14ac:dyDescent="0.25">
      <c r="A4773" s="52"/>
      <c r="C4773" s="185"/>
      <c r="D4773" s="76"/>
      <c r="E4773" s="76" t="str">
        <f>IF(D4773="","",IFERROR(VLOOKUP(D4773,Cadastro!$C$9:$D$1009,2,FALSE),"NOT FOUND"))</f>
        <v/>
      </c>
      <c r="F4773" s="94"/>
      <c r="G4773" s="76"/>
      <c r="H4773" s="81" t="str">
        <f>IFERROR(F4773*VLOOKUP(D4773,Saldo!$P$8:$U$1009,6,FALSE),"")</f>
        <v/>
      </c>
      <c r="I4773" s="78" t="str">
        <f>IFERROR(IF(D4773="","",VLOOKUP(D4773,Saldo!$P$8:$Q$1009,2,FALSE)),"")</f>
        <v/>
      </c>
      <c r="J4773" s="76"/>
      <c r="K4773" s="74" t="str">
        <f t="shared" si="74"/>
        <v/>
      </c>
    </row>
    <row r="4774" spans="1:11" ht="18.95" customHeight="1" x14ac:dyDescent="0.25">
      <c r="A4774" s="52"/>
      <c r="C4774" s="185"/>
      <c r="D4774" s="76"/>
      <c r="E4774" s="76" t="str">
        <f>IF(D4774="","",IFERROR(VLOOKUP(D4774,Cadastro!$C$9:$D$1009,2,FALSE),"NOT FOUND"))</f>
        <v/>
      </c>
      <c r="F4774" s="94"/>
      <c r="G4774" s="76"/>
      <c r="H4774" s="81" t="str">
        <f>IFERROR(F4774*VLOOKUP(D4774,Saldo!$P$8:$U$1009,6,FALSE),"")</f>
        <v/>
      </c>
      <c r="I4774" s="78" t="str">
        <f>IFERROR(IF(D4774="","",VLOOKUP(D4774,Saldo!$P$8:$Q$1009,2,FALSE)),"")</f>
        <v/>
      </c>
      <c r="J4774" s="76"/>
      <c r="K4774" s="74" t="str">
        <f t="shared" si="74"/>
        <v/>
      </c>
    </row>
    <row r="4775" spans="1:11" ht="18.95" customHeight="1" x14ac:dyDescent="0.25">
      <c r="A4775" s="52"/>
      <c r="C4775" s="185"/>
      <c r="D4775" s="76"/>
      <c r="E4775" s="76" t="str">
        <f>IF(D4775="","",IFERROR(VLOOKUP(D4775,Cadastro!$C$9:$D$1009,2,FALSE),"NOT FOUND"))</f>
        <v/>
      </c>
      <c r="F4775" s="94"/>
      <c r="G4775" s="76"/>
      <c r="H4775" s="81" t="str">
        <f>IFERROR(F4775*VLOOKUP(D4775,Saldo!$P$8:$U$1009,6,FALSE),"")</f>
        <v/>
      </c>
      <c r="I4775" s="78" t="str">
        <f>IFERROR(IF(D4775="","",VLOOKUP(D4775,Saldo!$P$8:$Q$1009,2,FALSE)),"")</f>
        <v/>
      </c>
      <c r="J4775" s="76"/>
      <c r="K4775" s="74" t="str">
        <f t="shared" si="74"/>
        <v/>
      </c>
    </row>
    <row r="4776" spans="1:11" ht="18.95" customHeight="1" x14ac:dyDescent="0.25">
      <c r="A4776" s="52"/>
      <c r="C4776" s="185"/>
      <c r="D4776" s="76"/>
      <c r="E4776" s="76" t="str">
        <f>IF(D4776="","",IFERROR(VLOOKUP(D4776,Cadastro!$C$9:$D$1009,2,FALSE),"NOT FOUND"))</f>
        <v/>
      </c>
      <c r="F4776" s="94"/>
      <c r="G4776" s="76"/>
      <c r="H4776" s="81" t="str">
        <f>IFERROR(F4776*VLOOKUP(D4776,Saldo!$P$8:$U$1009,6,FALSE),"")</f>
        <v/>
      </c>
      <c r="I4776" s="78" t="str">
        <f>IFERROR(IF(D4776="","",VLOOKUP(D4776,Saldo!$P$8:$Q$1009,2,FALSE)),"")</f>
        <v/>
      </c>
      <c r="J4776" s="76"/>
      <c r="K4776" s="74" t="str">
        <f t="shared" si="74"/>
        <v/>
      </c>
    </row>
    <row r="4777" spans="1:11" ht="18.95" customHeight="1" x14ac:dyDescent="0.25">
      <c r="A4777" s="52"/>
      <c r="C4777" s="185"/>
      <c r="D4777" s="76"/>
      <c r="E4777" s="76" t="str">
        <f>IF(D4777="","",IFERROR(VLOOKUP(D4777,Cadastro!$C$9:$D$1009,2,FALSE),"NOT FOUND"))</f>
        <v/>
      </c>
      <c r="F4777" s="94"/>
      <c r="G4777" s="76"/>
      <c r="H4777" s="81" t="str">
        <f>IFERROR(F4777*VLOOKUP(D4777,Saldo!$P$8:$U$1009,6,FALSE),"")</f>
        <v/>
      </c>
      <c r="I4777" s="78" t="str">
        <f>IFERROR(IF(D4777="","",VLOOKUP(D4777,Saldo!$P$8:$Q$1009,2,FALSE)),"")</f>
        <v/>
      </c>
      <c r="J4777" s="76"/>
      <c r="K4777" s="74" t="str">
        <f t="shared" si="74"/>
        <v/>
      </c>
    </row>
    <row r="4778" spans="1:11" ht="18.95" customHeight="1" x14ac:dyDescent="0.25">
      <c r="A4778" s="52"/>
      <c r="C4778" s="185"/>
      <c r="D4778" s="76"/>
      <c r="E4778" s="76" t="str">
        <f>IF(D4778="","",IFERROR(VLOOKUP(D4778,Cadastro!$C$9:$D$1009,2,FALSE),"NOT FOUND"))</f>
        <v/>
      </c>
      <c r="F4778" s="94"/>
      <c r="G4778" s="76"/>
      <c r="H4778" s="81" t="str">
        <f>IFERROR(F4778*VLOOKUP(D4778,Saldo!$P$8:$U$1009,6,FALSE),"")</f>
        <v/>
      </c>
      <c r="I4778" s="78" t="str">
        <f>IFERROR(IF(D4778="","",VLOOKUP(D4778,Saldo!$P$8:$Q$1009,2,FALSE)),"")</f>
        <v/>
      </c>
      <c r="J4778" s="76"/>
      <c r="K4778" s="74" t="str">
        <f t="shared" si="74"/>
        <v/>
      </c>
    </row>
    <row r="4779" spans="1:11" ht="18.95" customHeight="1" x14ac:dyDescent="0.25">
      <c r="A4779" s="52"/>
      <c r="C4779" s="185"/>
      <c r="D4779" s="76"/>
      <c r="E4779" s="76" t="str">
        <f>IF(D4779="","",IFERROR(VLOOKUP(D4779,Cadastro!$C$9:$D$1009,2,FALSE),"NOT FOUND"))</f>
        <v/>
      </c>
      <c r="F4779" s="94"/>
      <c r="G4779" s="76"/>
      <c r="H4779" s="81" t="str">
        <f>IFERROR(F4779*VLOOKUP(D4779,Saldo!$P$8:$U$1009,6,FALSE),"")</f>
        <v/>
      </c>
      <c r="I4779" s="78" t="str">
        <f>IFERROR(IF(D4779="","",VLOOKUP(D4779,Saldo!$P$8:$Q$1009,2,FALSE)),"")</f>
        <v/>
      </c>
      <c r="J4779" s="76"/>
      <c r="K4779" s="74" t="str">
        <f t="shared" si="74"/>
        <v/>
      </c>
    </row>
    <row r="4780" spans="1:11" ht="18.95" customHeight="1" x14ac:dyDescent="0.25">
      <c r="A4780" s="52"/>
      <c r="C4780" s="185"/>
      <c r="D4780" s="76"/>
      <c r="E4780" s="76" t="str">
        <f>IF(D4780="","",IFERROR(VLOOKUP(D4780,Cadastro!$C$9:$D$1009,2,FALSE),"NOT FOUND"))</f>
        <v/>
      </c>
      <c r="F4780" s="94"/>
      <c r="G4780" s="76"/>
      <c r="H4780" s="81" t="str">
        <f>IFERROR(F4780*VLOOKUP(D4780,Saldo!$P$8:$U$1009,6,FALSE),"")</f>
        <v/>
      </c>
      <c r="I4780" s="78" t="str">
        <f>IFERROR(IF(D4780="","",VLOOKUP(D4780,Saldo!$P$8:$Q$1009,2,FALSE)),"")</f>
        <v/>
      </c>
      <c r="J4780" s="76"/>
      <c r="K4780" s="74" t="str">
        <f t="shared" si="74"/>
        <v/>
      </c>
    </row>
    <row r="4781" spans="1:11" ht="18.95" customHeight="1" x14ac:dyDescent="0.25">
      <c r="A4781" s="52"/>
      <c r="C4781" s="185"/>
      <c r="D4781" s="76"/>
      <c r="E4781" s="76" t="str">
        <f>IF(D4781="","",IFERROR(VLOOKUP(D4781,Cadastro!$C$9:$D$1009,2,FALSE),"NOT FOUND"))</f>
        <v/>
      </c>
      <c r="F4781" s="94"/>
      <c r="G4781" s="76"/>
      <c r="H4781" s="81" t="str">
        <f>IFERROR(F4781*VLOOKUP(D4781,Saldo!$P$8:$U$1009,6,FALSE),"")</f>
        <v/>
      </c>
      <c r="I4781" s="78" t="str">
        <f>IFERROR(IF(D4781="","",VLOOKUP(D4781,Saldo!$P$8:$Q$1009,2,FALSE)),"")</f>
        <v/>
      </c>
      <c r="J4781" s="76"/>
      <c r="K4781" s="74" t="str">
        <f t="shared" si="74"/>
        <v/>
      </c>
    </row>
    <row r="4782" spans="1:11" ht="18.95" customHeight="1" x14ac:dyDescent="0.25">
      <c r="A4782" s="52"/>
      <c r="C4782" s="185"/>
      <c r="D4782" s="76"/>
      <c r="E4782" s="76" t="str">
        <f>IF(D4782="","",IFERROR(VLOOKUP(D4782,Cadastro!$C$9:$D$1009,2,FALSE),"NOT FOUND"))</f>
        <v/>
      </c>
      <c r="F4782" s="94"/>
      <c r="G4782" s="76"/>
      <c r="H4782" s="81" t="str">
        <f>IFERROR(F4782*VLOOKUP(D4782,Saldo!$P$8:$U$1009,6,FALSE),"")</f>
        <v/>
      </c>
      <c r="I4782" s="78" t="str">
        <f>IFERROR(IF(D4782="","",VLOOKUP(D4782,Saldo!$P$8:$Q$1009,2,FALSE)),"")</f>
        <v/>
      </c>
      <c r="J4782" s="76"/>
      <c r="K4782" s="74" t="str">
        <f t="shared" si="74"/>
        <v/>
      </c>
    </row>
    <row r="4783" spans="1:11" ht="18.95" customHeight="1" x14ac:dyDescent="0.25">
      <c r="A4783" s="52"/>
      <c r="C4783" s="185"/>
      <c r="D4783" s="76"/>
      <c r="E4783" s="76" t="str">
        <f>IF(D4783="","",IFERROR(VLOOKUP(D4783,Cadastro!$C$9:$D$1009,2,FALSE),"NOT FOUND"))</f>
        <v/>
      </c>
      <c r="F4783" s="94"/>
      <c r="G4783" s="76"/>
      <c r="H4783" s="81" t="str">
        <f>IFERROR(F4783*VLOOKUP(D4783,Saldo!$P$8:$U$1009,6,FALSE),"")</f>
        <v/>
      </c>
      <c r="I4783" s="78" t="str">
        <f>IFERROR(IF(D4783="","",VLOOKUP(D4783,Saldo!$P$8:$Q$1009,2,FALSE)),"")</f>
        <v/>
      </c>
      <c r="J4783" s="76"/>
      <c r="K4783" s="74" t="str">
        <f t="shared" si="74"/>
        <v/>
      </c>
    </row>
    <row r="4784" spans="1:11" ht="18.95" customHeight="1" x14ac:dyDescent="0.25">
      <c r="A4784" s="52"/>
      <c r="C4784" s="185"/>
      <c r="D4784" s="76"/>
      <c r="E4784" s="76" t="str">
        <f>IF(D4784="","",IFERROR(VLOOKUP(D4784,Cadastro!$C$9:$D$1009,2,FALSE),"NOT FOUND"))</f>
        <v/>
      </c>
      <c r="F4784" s="94"/>
      <c r="G4784" s="76"/>
      <c r="H4784" s="81" t="str">
        <f>IFERROR(F4784*VLOOKUP(D4784,Saldo!$P$8:$U$1009,6,FALSE),"")</f>
        <v/>
      </c>
      <c r="I4784" s="78" t="str">
        <f>IFERROR(IF(D4784="","",VLOOKUP(D4784,Saldo!$P$8:$Q$1009,2,FALSE)),"")</f>
        <v/>
      </c>
      <c r="J4784" s="76"/>
      <c r="K4784" s="74" t="str">
        <f t="shared" si="74"/>
        <v/>
      </c>
    </row>
    <row r="4785" spans="1:11" ht="18.95" customHeight="1" x14ac:dyDescent="0.25">
      <c r="A4785" s="52"/>
      <c r="C4785" s="185"/>
      <c r="D4785" s="76"/>
      <c r="E4785" s="76" t="str">
        <f>IF(D4785="","",IFERROR(VLOOKUP(D4785,Cadastro!$C$9:$D$1009,2,FALSE),"NOT FOUND"))</f>
        <v/>
      </c>
      <c r="F4785" s="94"/>
      <c r="G4785" s="76"/>
      <c r="H4785" s="81" t="str">
        <f>IFERROR(F4785*VLOOKUP(D4785,Saldo!$P$8:$U$1009,6,FALSE),"")</f>
        <v/>
      </c>
      <c r="I4785" s="78" t="str">
        <f>IFERROR(IF(D4785="","",VLOOKUP(D4785,Saldo!$P$8:$Q$1009,2,FALSE)),"")</f>
        <v/>
      </c>
      <c r="J4785" s="76"/>
      <c r="K4785" s="74" t="str">
        <f t="shared" si="74"/>
        <v/>
      </c>
    </row>
    <row r="4786" spans="1:11" ht="18.95" customHeight="1" x14ac:dyDescent="0.25">
      <c r="A4786" s="52"/>
      <c r="C4786" s="185"/>
      <c r="D4786" s="76"/>
      <c r="E4786" s="76" t="str">
        <f>IF(D4786="","",IFERROR(VLOOKUP(D4786,Cadastro!$C$9:$D$1009,2,FALSE),"NOT FOUND"))</f>
        <v/>
      </c>
      <c r="F4786" s="94"/>
      <c r="G4786" s="76"/>
      <c r="H4786" s="81" t="str">
        <f>IFERROR(F4786*VLOOKUP(D4786,Saldo!$P$8:$U$1009,6,FALSE),"")</f>
        <v/>
      </c>
      <c r="I4786" s="78" t="str">
        <f>IFERROR(IF(D4786="","",VLOOKUP(D4786,Saldo!$P$8:$Q$1009,2,FALSE)),"")</f>
        <v/>
      </c>
      <c r="J4786" s="76"/>
      <c r="K4786" s="74" t="str">
        <f t="shared" si="74"/>
        <v/>
      </c>
    </row>
    <row r="4787" spans="1:11" ht="18.95" customHeight="1" x14ac:dyDescent="0.25">
      <c r="A4787" s="52"/>
      <c r="C4787" s="185"/>
      <c r="D4787" s="76"/>
      <c r="E4787" s="76" t="str">
        <f>IF(D4787="","",IFERROR(VLOOKUP(D4787,Cadastro!$C$9:$D$1009,2,FALSE),"NOT FOUND"))</f>
        <v/>
      </c>
      <c r="F4787" s="94"/>
      <c r="G4787" s="76"/>
      <c r="H4787" s="81" t="str">
        <f>IFERROR(F4787*VLOOKUP(D4787,Saldo!$P$8:$U$1009,6,FALSE),"")</f>
        <v/>
      </c>
      <c r="I4787" s="78" t="str">
        <f>IFERROR(IF(D4787="","",VLOOKUP(D4787,Saldo!$P$8:$Q$1009,2,FALSE)),"")</f>
        <v/>
      </c>
      <c r="J4787" s="76"/>
      <c r="K4787" s="74" t="str">
        <f t="shared" si="74"/>
        <v/>
      </c>
    </row>
    <row r="4788" spans="1:11" ht="18.95" customHeight="1" x14ac:dyDescent="0.25">
      <c r="A4788" s="52"/>
      <c r="C4788" s="185"/>
      <c r="D4788" s="76"/>
      <c r="E4788" s="76" t="str">
        <f>IF(D4788="","",IFERROR(VLOOKUP(D4788,Cadastro!$C$9:$D$1009,2,FALSE),"NOT FOUND"))</f>
        <v/>
      </c>
      <c r="F4788" s="94"/>
      <c r="G4788" s="76"/>
      <c r="H4788" s="81" t="str">
        <f>IFERROR(F4788*VLOOKUP(D4788,Saldo!$P$8:$U$1009,6,FALSE),"")</f>
        <v/>
      </c>
      <c r="I4788" s="78" t="str">
        <f>IFERROR(IF(D4788="","",VLOOKUP(D4788,Saldo!$P$8:$Q$1009,2,FALSE)),"")</f>
        <v/>
      </c>
      <c r="J4788" s="76"/>
      <c r="K4788" s="74" t="str">
        <f t="shared" si="74"/>
        <v/>
      </c>
    </row>
    <row r="4789" spans="1:11" ht="18.95" customHeight="1" x14ac:dyDescent="0.25">
      <c r="A4789" s="52"/>
      <c r="C4789" s="185"/>
      <c r="D4789" s="76"/>
      <c r="E4789" s="76" t="str">
        <f>IF(D4789="","",IFERROR(VLOOKUP(D4789,Cadastro!$C$9:$D$1009,2,FALSE),"NOT FOUND"))</f>
        <v/>
      </c>
      <c r="F4789" s="94"/>
      <c r="G4789" s="76"/>
      <c r="H4789" s="81" t="str">
        <f>IFERROR(F4789*VLOOKUP(D4789,Saldo!$P$8:$U$1009,6,FALSE),"")</f>
        <v/>
      </c>
      <c r="I4789" s="78" t="str">
        <f>IFERROR(IF(D4789="","",VLOOKUP(D4789,Saldo!$P$8:$Q$1009,2,FALSE)),"")</f>
        <v/>
      </c>
      <c r="J4789" s="76"/>
      <c r="K4789" s="74" t="str">
        <f t="shared" si="74"/>
        <v/>
      </c>
    </row>
    <row r="4790" spans="1:11" ht="18.95" customHeight="1" x14ac:dyDescent="0.25">
      <c r="A4790" s="52"/>
      <c r="C4790" s="185"/>
      <c r="D4790" s="76"/>
      <c r="E4790" s="76" t="str">
        <f>IF(D4790="","",IFERROR(VLOOKUP(D4790,Cadastro!$C$9:$D$1009,2,FALSE),"NOT FOUND"))</f>
        <v/>
      </c>
      <c r="F4790" s="94"/>
      <c r="G4790" s="76"/>
      <c r="H4790" s="81" t="str">
        <f>IFERROR(F4790*VLOOKUP(D4790,Saldo!$P$8:$U$1009,6,FALSE),"")</f>
        <v/>
      </c>
      <c r="I4790" s="78" t="str">
        <f>IFERROR(IF(D4790="","",VLOOKUP(D4790,Saldo!$P$8:$Q$1009,2,FALSE)),"")</f>
        <v/>
      </c>
      <c r="J4790" s="76"/>
      <c r="K4790" s="74" t="str">
        <f t="shared" si="74"/>
        <v/>
      </c>
    </row>
    <row r="4791" spans="1:11" ht="18.95" customHeight="1" x14ac:dyDescent="0.25">
      <c r="A4791" s="52"/>
      <c r="C4791" s="185"/>
      <c r="D4791" s="76"/>
      <c r="E4791" s="76" t="str">
        <f>IF(D4791="","",IFERROR(VLOOKUP(D4791,Cadastro!$C$9:$D$1009,2,FALSE),"NOT FOUND"))</f>
        <v/>
      </c>
      <c r="F4791" s="94"/>
      <c r="G4791" s="76"/>
      <c r="H4791" s="81" t="str">
        <f>IFERROR(F4791*VLOOKUP(D4791,Saldo!$P$8:$U$1009,6,FALSE),"")</f>
        <v/>
      </c>
      <c r="I4791" s="78" t="str">
        <f>IFERROR(IF(D4791="","",VLOOKUP(D4791,Saldo!$P$8:$Q$1009,2,FALSE)),"")</f>
        <v/>
      </c>
      <c r="J4791" s="76"/>
      <c r="K4791" s="74" t="str">
        <f t="shared" si="74"/>
        <v/>
      </c>
    </row>
    <row r="4792" spans="1:11" ht="18.95" customHeight="1" x14ac:dyDescent="0.25">
      <c r="A4792" s="52"/>
      <c r="C4792" s="185"/>
      <c r="D4792" s="76"/>
      <c r="E4792" s="76" t="str">
        <f>IF(D4792="","",IFERROR(VLOOKUP(D4792,Cadastro!$C$9:$D$1009,2,FALSE),"NOT FOUND"))</f>
        <v/>
      </c>
      <c r="F4792" s="94"/>
      <c r="G4792" s="76"/>
      <c r="H4792" s="81" t="str">
        <f>IFERROR(F4792*VLOOKUP(D4792,Saldo!$P$8:$U$1009,6,FALSE),"")</f>
        <v/>
      </c>
      <c r="I4792" s="78" t="str">
        <f>IFERROR(IF(D4792="","",VLOOKUP(D4792,Saldo!$P$8:$Q$1009,2,FALSE)),"")</f>
        <v/>
      </c>
      <c r="J4792" s="76"/>
      <c r="K4792" s="74" t="str">
        <f t="shared" si="74"/>
        <v/>
      </c>
    </row>
    <row r="4793" spans="1:11" ht="18.95" customHeight="1" x14ac:dyDescent="0.25">
      <c r="A4793" s="52"/>
      <c r="C4793" s="185"/>
      <c r="D4793" s="76"/>
      <c r="E4793" s="76" t="str">
        <f>IF(D4793="","",IFERROR(VLOOKUP(D4793,Cadastro!$C$9:$D$1009,2,FALSE),"NOT FOUND"))</f>
        <v/>
      </c>
      <c r="F4793" s="94"/>
      <c r="G4793" s="76"/>
      <c r="H4793" s="81" t="str">
        <f>IFERROR(F4793*VLOOKUP(D4793,Saldo!$P$8:$U$1009,6,FALSE),"")</f>
        <v/>
      </c>
      <c r="I4793" s="78" t="str">
        <f>IFERROR(IF(D4793="","",VLOOKUP(D4793,Saldo!$P$8:$Q$1009,2,FALSE)),"")</f>
        <v/>
      </c>
      <c r="J4793" s="76"/>
      <c r="K4793" s="74" t="str">
        <f t="shared" si="74"/>
        <v/>
      </c>
    </row>
    <row r="4794" spans="1:11" ht="18.95" customHeight="1" x14ac:dyDescent="0.25">
      <c r="A4794" s="52"/>
      <c r="C4794" s="185"/>
      <c r="D4794" s="76"/>
      <c r="E4794" s="76" t="str">
        <f>IF(D4794="","",IFERROR(VLOOKUP(D4794,Cadastro!$C$9:$D$1009,2,FALSE),"NOT FOUND"))</f>
        <v/>
      </c>
      <c r="F4794" s="94"/>
      <c r="G4794" s="76"/>
      <c r="H4794" s="81" t="str">
        <f>IFERROR(F4794*VLOOKUP(D4794,Saldo!$P$8:$U$1009,6,FALSE),"")</f>
        <v/>
      </c>
      <c r="I4794" s="78" t="str">
        <f>IFERROR(IF(D4794="","",VLOOKUP(D4794,Saldo!$P$8:$Q$1009,2,FALSE)),"")</f>
        <v/>
      </c>
      <c r="J4794" s="76"/>
      <c r="K4794" s="74" t="str">
        <f t="shared" si="74"/>
        <v/>
      </c>
    </row>
    <row r="4795" spans="1:11" ht="18.95" customHeight="1" x14ac:dyDescent="0.25">
      <c r="A4795" s="52"/>
      <c r="C4795" s="185"/>
      <c r="D4795" s="76"/>
      <c r="E4795" s="76" t="str">
        <f>IF(D4795="","",IFERROR(VLOOKUP(D4795,Cadastro!$C$9:$D$1009,2,FALSE),"NOT FOUND"))</f>
        <v/>
      </c>
      <c r="F4795" s="94"/>
      <c r="G4795" s="76"/>
      <c r="H4795" s="81" t="str">
        <f>IFERROR(F4795*VLOOKUP(D4795,Saldo!$P$8:$U$1009,6,FALSE),"")</f>
        <v/>
      </c>
      <c r="I4795" s="78" t="str">
        <f>IFERROR(IF(D4795="","",VLOOKUP(D4795,Saldo!$P$8:$Q$1009,2,FALSE)),"")</f>
        <v/>
      </c>
      <c r="J4795" s="76"/>
      <c r="K4795" s="74" t="str">
        <f t="shared" si="74"/>
        <v/>
      </c>
    </row>
    <row r="4796" spans="1:11" ht="18.95" customHeight="1" x14ac:dyDescent="0.25">
      <c r="A4796" s="52"/>
      <c r="C4796" s="185"/>
      <c r="D4796" s="76"/>
      <c r="E4796" s="76" t="str">
        <f>IF(D4796="","",IFERROR(VLOOKUP(D4796,Cadastro!$C$9:$D$1009,2,FALSE),"NOT FOUND"))</f>
        <v/>
      </c>
      <c r="F4796" s="94"/>
      <c r="G4796" s="76"/>
      <c r="H4796" s="81" t="str">
        <f>IFERROR(F4796*VLOOKUP(D4796,Saldo!$P$8:$U$1009,6,FALSE),"")</f>
        <v/>
      </c>
      <c r="I4796" s="78" t="str">
        <f>IFERROR(IF(D4796="","",VLOOKUP(D4796,Saldo!$P$8:$Q$1009,2,FALSE)),"")</f>
        <v/>
      </c>
      <c r="J4796" s="76"/>
      <c r="K4796" s="74" t="str">
        <f t="shared" si="74"/>
        <v/>
      </c>
    </row>
    <row r="4797" spans="1:11" ht="18.95" customHeight="1" x14ac:dyDescent="0.25">
      <c r="A4797" s="52"/>
      <c r="C4797" s="185"/>
      <c r="D4797" s="76"/>
      <c r="E4797" s="76" t="str">
        <f>IF(D4797="","",IFERROR(VLOOKUP(D4797,Cadastro!$C$9:$D$1009,2,FALSE),"NOT FOUND"))</f>
        <v/>
      </c>
      <c r="F4797" s="94"/>
      <c r="G4797" s="76"/>
      <c r="H4797" s="81" t="str">
        <f>IFERROR(F4797*VLOOKUP(D4797,Saldo!$P$8:$U$1009,6,FALSE),"")</f>
        <v/>
      </c>
      <c r="I4797" s="78" t="str">
        <f>IFERROR(IF(D4797="","",VLOOKUP(D4797,Saldo!$P$8:$Q$1009,2,FALSE)),"")</f>
        <v/>
      </c>
      <c r="J4797" s="76"/>
      <c r="K4797" s="74" t="str">
        <f t="shared" si="74"/>
        <v/>
      </c>
    </row>
    <row r="4798" spans="1:11" ht="18.95" customHeight="1" x14ac:dyDescent="0.25">
      <c r="A4798" s="52"/>
      <c r="C4798" s="185"/>
      <c r="D4798" s="76"/>
      <c r="E4798" s="76" t="str">
        <f>IF(D4798="","",IFERROR(VLOOKUP(D4798,Cadastro!$C$9:$D$1009,2,FALSE),"NOT FOUND"))</f>
        <v/>
      </c>
      <c r="F4798" s="94"/>
      <c r="G4798" s="76"/>
      <c r="H4798" s="81" t="str">
        <f>IFERROR(F4798*VLOOKUP(D4798,Saldo!$P$8:$U$1009,6,FALSE),"")</f>
        <v/>
      </c>
      <c r="I4798" s="78" t="str">
        <f>IFERROR(IF(D4798="","",VLOOKUP(D4798,Saldo!$P$8:$Q$1009,2,FALSE)),"")</f>
        <v/>
      </c>
      <c r="J4798" s="76"/>
      <c r="K4798" s="74" t="str">
        <f t="shared" si="74"/>
        <v/>
      </c>
    </row>
    <row r="4799" spans="1:11" ht="18.95" customHeight="1" x14ac:dyDescent="0.25">
      <c r="A4799" s="52"/>
      <c r="C4799" s="185"/>
      <c r="D4799" s="76"/>
      <c r="E4799" s="76" t="str">
        <f>IF(D4799="","",IFERROR(VLOOKUP(D4799,Cadastro!$C$9:$D$1009,2,FALSE),"NOT FOUND"))</f>
        <v/>
      </c>
      <c r="F4799" s="94"/>
      <c r="G4799" s="76"/>
      <c r="H4799" s="81" t="str">
        <f>IFERROR(F4799*VLOOKUP(D4799,Saldo!$P$8:$U$1009,6,FALSE),"")</f>
        <v/>
      </c>
      <c r="I4799" s="78" t="str">
        <f>IFERROR(IF(D4799="","",VLOOKUP(D4799,Saldo!$P$8:$Q$1009,2,FALSE)),"")</f>
        <v/>
      </c>
      <c r="J4799" s="76"/>
      <c r="K4799" s="74" t="str">
        <f t="shared" si="74"/>
        <v/>
      </c>
    </row>
    <row r="4800" spans="1:11" ht="18.95" customHeight="1" x14ac:dyDescent="0.25">
      <c r="A4800" s="52"/>
      <c r="C4800" s="185"/>
      <c r="D4800" s="76"/>
      <c r="E4800" s="76" t="str">
        <f>IF(D4800="","",IFERROR(VLOOKUP(D4800,Cadastro!$C$9:$D$1009,2,FALSE),"NOT FOUND"))</f>
        <v/>
      </c>
      <c r="F4800" s="94"/>
      <c r="G4800" s="76"/>
      <c r="H4800" s="81" t="str">
        <f>IFERROR(F4800*VLOOKUP(D4800,Saldo!$P$8:$U$1009,6,FALSE),"")</f>
        <v/>
      </c>
      <c r="I4800" s="78" t="str">
        <f>IFERROR(IF(D4800="","",VLOOKUP(D4800,Saldo!$P$8:$Q$1009,2,FALSE)),"")</f>
        <v/>
      </c>
      <c r="J4800" s="76"/>
      <c r="K4800" s="74" t="str">
        <f t="shared" si="74"/>
        <v/>
      </c>
    </row>
    <row r="4801" spans="1:11" ht="18.95" customHeight="1" x14ac:dyDescent="0.25">
      <c r="A4801" s="52"/>
      <c r="C4801" s="185"/>
      <c r="D4801" s="76"/>
      <c r="E4801" s="76" t="str">
        <f>IF(D4801="","",IFERROR(VLOOKUP(D4801,Cadastro!$C$9:$D$1009,2,FALSE),"NOT FOUND"))</f>
        <v/>
      </c>
      <c r="F4801" s="94"/>
      <c r="G4801" s="76"/>
      <c r="H4801" s="81" t="str">
        <f>IFERROR(F4801*VLOOKUP(D4801,Saldo!$P$8:$U$1009,6,FALSE),"")</f>
        <v/>
      </c>
      <c r="I4801" s="78" t="str">
        <f>IFERROR(IF(D4801="","",VLOOKUP(D4801,Saldo!$P$8:$Q$1009,2,FALSE)),"")</f>
        <v/>
      </c>
      <c r="J4801" s="76"/>
      <c r="K4801" s="74" t="str">
        <f t="shared" si="74"/>
        <v/>
      </c>
    </row>
    <row r="4802" spans="1:11" ht="18.95" customHeight="1" x14ac:dyDescent="0.25">
      <c r="A4802" s="52"/>
      <c r="C4802" s="185"/>
      <c r="D4802" s="76"/>
      <c r="E4802" s="76" t="str">
        <f>IF(D4802="","",IFERROR(VLOOKUP(D4802,Cadastro!$C$9:$D$1009,2,FALSE),"NOT FOUND"))</f>
        <v/>
      </c>
      <c r="F4802" s="94"/>
      <c r="G4802" s="76"/>
      <c r="H4802" s="81" t="str">
        <f>IFERROR(F4802*VLOOKUP(D4802,Saldo!$P$8:$U$1009,6,FALSE),"")</f>
        <v/>
      </c>
      <c r="I4802" s="78" t="str">
        <f>IFERROR(IF(D4802="","",VLOOKUP(D4802,Saldo!$P$8:$Q$1009,2,FALSE)),"")</f>
        <v/>
      </c>
      <c r="J4802" s="76"/>
      <c r="K4802" s="74" t="str">
        <f t="shared" si="74"/>
        <v/>
      </c>
    </row>
    <row r="4803" spans="1:11" ht="18.95" customHeight="1" x14ac:dyDescent="0.25">
      <c r="A4803" s="52"/>
      <c r="C4803" s="185"/>
      <c r="D4803" s="76"/>
      <c r="E4803" s="76" t="str">
        <f>IF(D4803="","",IFERROR(VLOOKUP(D4803,Cadastro!$C$9:$D$1009,2,FALSE),"NOT FOUND"))</f>
        <v/>
      </c>
      <c r="F4803" s="94"/>
      <c r="G4803" s="76"/>
      <c r="H4803" s="81" t="str">
        <f>IFERROR(F4803*VLOOKUP(D4803,Saldo!$P$8:$U$1009,6,FALSE),"")</f>
        <v/>
      </c>
      <c r="I4803" s="78" t="str">
        <f>IFERROR(IF(D4803="","",VLOOKUP(D4803,Saldo!$P$8:$Q$1009,2,FALSE)),"")</f>
        <v/>
      </c>
      <c r="J4803" s="76"/>
      <c r="K4803" s="74" t="str">
        <f t="shared" si="74"/>
        <v/>
      </c>
    </row>
    <row r="4804" spans="1:11" ht="18.95" customHeight="1" x14ac:dyDescent="0.25">
      <c r="A4804" s="52"/>
      <c r="C4804" s="185"/>
      <c r="D4804" s="76"/>
      <c r="E4804" s="76" t="str">
        <f>IF(D4804="","",IFERROR(VLOOKUP(D4804,Cadastro!$C$9:$D$1009,2,FALSE),"NOT FOUND"))</f>
        <v/>
      </c>
      <c r="F4804" s="94"/>
      <c r="G4804" s="76"/>
      <c r="H4804" s="81" t="str">
        <f>IFERROR(F4804*VLOOKUP(D4804,Saldo!$P$8:$U$1009,6,FALSE),"")</f>
        <v/>
      </c>
      <c r="I4804" s="78" t="str">
        <f>IFERROR(IF(D4804="","",VLOOKUP(D4804,Saldo!$P$8:$Q$1009,2,FALSE)),"")</f>
        <v/>
      </c>
      <c r="J4804" s="76"/>
      <c r="K4804" s="74" t="str">
        <f t="shared" si="74"/>
        <v/>
      </c>
    </row>
    <row r="4805" spans="1:11" ht="18.95" customHeight="1" x14ac:dyDescent="0.25">
      <c r="A4805" s="52"/>
      <c r="C4805" s="185"/>
      <c r="D4805" s="76"/>
      <c r="E4805" s="76" t="str">
        <f>IF(D4805="","",IFERROR(VLOOKUP(D4805,Cadastro!$C$9:$D$1009,2,FALSE),"NOT FOUND"))</f>
        <v/>
      </c>
      <c r="F4805" s="94"/>
      <c r="G4805" s="76"/>
      <c r="H4805" s="81" t="str">
        <f>IFERROR(F4805*VLOOKUP(D4805,Saldo!$P$8:$U$1009,6,FALSE),"")</f>
        <v/>
      </c>
      <c r="I4805" s="78" t="str">
        <f>IFERROR(IF(D4805="","",VLOOKUP(D4805,Saldo!$P$8:$Q$1009,2,FALSE)),"")</f>
        <v/>
      </c>
      <c r="J4805" s="76"/>
      <c r="K4805" s="74" t="str">
        <f t="shared" si="74"/>
        <v/>
      </c>
    </row>
    <row r="4806" spans="1:11" ht="18.95" customHeight="1" x14ac:dyDescent="0.25">
      <c r="A4806" s="52"/>
      <c r="C4806" s="185"/>
      <c r="D4806" s="76"/>
      <c r="E4806" s="76" t="str">
        <f>IF(D4806="","",IFERROR(VLOOKUP(D4806,Cadastro!$C$9:$D$1009,2,FALSE),"NOT FOUND"))</f>
        <v/>
      </c>
      <c r="F4806" s="94"/>
      <c r="G4806" s="76"/>
      <c r="H4806" s="81" t="str">
        <f>IFERROR(F4806*VLOOKUP(D4806,Saldo!$P$8:$U$1009,6,FALSE),"")</f>
        <v/>
      </c>
      <c r="I4806" s="78" t="str">
        <f>IFERROR(IF(D4806="","",VLOOKUP(D4806,Saldo!$P$8:$Q$1009,2,FALSE)),"")</f>
        <v/>
      </c>
      <c r="J4806" s="76"/>
      <c r="K4806" s="74" t="str">
        <f t="shared" si="74"/>
        <v/>
      </c>
    </row>
    <row r="4807" spans="1:11" ht="18.95" customHeight="1" x14ac:dyDescent="0.25">
      <c r="A4807" s="52"/>
      <c r="C4807" s="185"/>
      <c r="D4807" s="76"/>
      <c r="E4807" s="76" t="str">
        <f>IF(D4807="","",IFERROR(VLOOKUP(D4807,Cadastro!$C$9:$D$1009,2,FALSE),"NOT FOUND"))</f>
        <v/>
      </c>
      <c r="F4807" s="94"/>
      <c r="G4807" s="76"/>
      <c r="H4807" s="81" t="str">
        <f>IFERROR(F4807*VLOOKUP(D4807,Saldo!$P$8:$U$1009,6,FALSE),"")</f>
        <v/>
      </c>
      <c r="I4807" s="78" t="str">
        <f>IFERROR(IF(D4807="","",VLOOKUP(D4807,Saldo!$P$8:$Q$1009,2,FALSE)),"")</f>
        <v/>
      </c>
      <c r="J4807" s="76"/>
      <c r="K4807" s="74" t="str">
        <f t="shared" si="74"/>
        <v/>
      </c>
    </row>
    <row r="4808" spans="1:11" ht="18.95" customHeight="1" x14ac:dyDescent="0.25">
      <c r="A4808" s="52"/>
      <c r="C4808" s="185"/>
      <c r="D4808" s="76"/>
      <c r="E4808" s="76" t="str">
        <f>IF(D4808="","",IFERROR(VLOOKUP(D4808,Cadastro!$C$9:$D$1009,2,FALSE),"NOT FOUND"))</f>
        <v/>
      </c>
      <c r="F4808" s="94"/>
      <c r="G4808" s="76"/>
      <c r="H4808" s="81" t="str">
        <f>IFERROR(F4808*VLOOKUP(D4808,Saldo!$P$8:$U$1009,6,FALSE),"")</f>
        <v/>
      </c>
      <c r="I4808" s="78" t="str">
        <f>IFERROR(IF(D4808="","",VLOOKUP(D4808,Saldo!$P$8:$Q$1009,2,FALSE)),"")</f>
        <v/>
      </c>
      <c r="J4808" s="76"/>
      <c r="K4808" s="74" t="str">
        <f t="shared" si="74"/>
        <v/>
      </c>
    </row>
    <row r="4809" spans="1:11" ht="18.95" customHeight="1" x14ac:dyDescent="0.25">
      <c r="A4809" s="52"/>
      <c r="C4809" s="185"/>
      <c r="D4809" s="76"/>
      <c r="E4809" s="76" t="str">
        <f>IF(D4809="","",IFERROR(VLOOKUP(D4809,Cadastro!$C$9:$D$1009,2,FALSE),"NOT FOUND"))</f>
        <v/>
      </c>
      <c r="F4809" s="94"/>
      <c r="G4809" s="76"/>
      <c r="H4809" s="81" t="str">
        <f>IFERROR(F4809*VLOOKUP(D4809,Saldo!$P$8:$U$1009,6,FALSE),"")</f>
        <v/>
      </c>
      <c r="I4809" s="78" t="str">
        <f>IFERROR(IF(D4809="","",VLOOKUP(D4809,Saldo!$P$8:$Q$1009,2,FALSE)),"")</f>
        <v/>
      </c>
      <c r="J4809" s="76"/>
      <c r="K4809" s="74" t="str">
        <f t="shared" si="74"/>
        <v/>
      </c>
    </row>
    <row r="4810" spans="1:11" ht="18.95" customHeight="1" x14ac:dyDescent="0.25">
      <c r="A4810" s="52"/>
      <c r="C4810" s="185"/>
      <c r="D4810" s="76"/>
      <c r="E4810" s="76" t="str">
        <f>IF(D4810="","",IFERROR(VLOOKUP(D4810,Cadastro!$C$9:$D$1009,2,FALSE),"NOT FOUND"))</f>
        <v/>
      </c>
      <c r="F4810" s="94"/>
      <c r="G4810" s="76"/>
      <c r="H4810" s="81" t="str">
        <f>IFERROR(F4810*VLOOKUP(D4810,Saldo!$P$8:$U$1009,6,FALSE),"")</f>
        <v/>
      </c>
      <c r="I4810" s="78" t="str">
        <f>IFERROR(IF(D4810="","",VLOOKUP(D4810,Saldo!$P$8:$Q$1009,2,FALSE)),"")</f>
        <v/>
      </c>
      <c r="J4810" s="76"/>
      <c r="K4810" s="74" t="str">
        <f t="shared" ref="K4810:K4873" si="75">IF(C4810="","",MONTH(C4810))</f>
        <v/>
      </c>
    </row>
    <row r="4811" spans="1:11" ht="18.95" customHeight="1" x14ac:dyDescent="0.25">
      <c r="A4811" s="52"/>
      <c r="C4811" s="185"/>
      <c r="D4811" s="76"/>
      <c r="E4811" s="76" t="str">
        <f>IF(D4811="","",IFERROR(VLOOKUP(D4811,Cadastro!$C$9:$D$1009,2,FALSE),"NOT FOUND"))</f>
        <v/>
      </c>
      <c r="F4811" s="94"/>
      <c r="G4811" s="76"/>
      <c r="H4811" s="81" t="str">
        <f>IFERROR(F4811*VLOOKUP(D4811,Saldo!$P$8:$U$1009,6,FALSE),"")</f>
        <v/>
      </c>
      <c r="I4811" s="78" t="str">
        <f>IFERROR(IF(D4811="","",VLOOKUP(D4811,Saldo!$P$8:$Q$1009,2,FALSE)),"")</f>
        <v/>
      </c>
      <c r="J4811" s="76"/>
      <c r="K4811" s="74" t="str">
        <f t="shared" si="75"/>
        <v/>
      </c>
    </row>
    <row r="4812" spans="1:11" ht="18.95" customHeight="1" x14ac:dyDescent="0.25">
      <c r="A4812" s="52"/>
      <c r="C4812" s="185"/>
      <c r="D4812" s="76"/>
      <c r="E4812" s="76" t="str">
        <f>IF(D4812="","",IFERROR(VLOOKUP(D4812,Cadastro!$C$9:$D$1009,2,FALSE),"NOT FOUND"))</f>
        <v/>
      </c>
      <c r="F4812" s="94"/>
      <c r="G4812" s="76"/>
      <c r="H4812" s="81" t="str">
        <f>IFERROR(F4812*VLOOKUP(D4812,Saldo!$P$8:$U$1009,6,FALSE),"")</f>
        <v/>
      </c>
      <c r="I4812" s="78" t="str">
        <f>IFERROR(IF(D4812="","",VLOOKUP(D4812,Saldo!$P$8:$Q$1009,2,FALSE)),"")</f>
        <v/>
      </c>
      <c r="J4812" s="76"/>
      <c r="K4812" s="74" t="str">
        <f t="shared" si="75"/>
        <v/>
      </c>
    </row>
    <row r="4813" spans="1:11" ht="18.95" customHeight="1" x14ac:dyDescent="0.25">
      <c r="A4813" s="52"/>
      <c r="C4813" s="185"/>
      <c r="D4813" s="76"/>
      <c r="E4813" s="76" t="str">
        <f>IF(D4813="","",IFERROR(VLOOKUP(D4813,Cadastro!$C$9:$D$1009,2,FALSE),"NOT FOUND"))</f>
        <v/>
      </c>
      <c r="F4813" s="94"/>
      <c r="G4813" s="76"/>
      <c r="H4813" s="81" t="str">
        <f>IFERROR(F4813*VLOOKUP(D4813,Saldo!$P$8:$U$1009,6,FALSE),"")</f>
        <v/>
      </c>
      <c r="I4813" s="78" t="str">
        <f>IFERROR(IF(D4813="","",VLOOKUP(D4813,Saldo!$P$8:$Q$1009,2,FALSE)),"")</f>
        <v/>
      </c>
      <c r="J4813" s="76"/>
      <c r="K4813" s="74" t="str">
        <f t="shared" si="75"/>
        <v/>
      </c>
    </row>
    <row r="4814" spans="1:11" ht="18.95" customHeight="1" x14ac:dyDescent="0.25">
      <c r="A4814" s="52"/>
      <c r="C4814" s="185"/>
      <c r="D4814" s="76"/>
      <c r="E4814" s="76" t="str">
        <f>IF(D4814="","",IFERROR(VLOOKUP(D4814,Cadastro!$C$9:$D$1009,2,FALSE),"NOT FOUND"))</f>
        <v/>
      </c>
      <c r="F4814" s="94"/>
      <c r="G4814" s="76"/>
      <c r="H4814" s="81" t="str">
        <f>IFERROR(F4814*VLOOKUP(D4814,Saldo!$P$8:$U$1009,6,FALSE),"")</f>
        <v/>
      </c>
      <c r="I4814" s="78" t="str">
        <f>IFERROR(IF(D4814="","",VLOOKUP(D4814,Saldo!$P$8:$Q$1009,2,FALSE)),"")</f>
        <v/>
      </c>
      <c r="J4814" s="76"/>
      <c r="K4814" s="74" t="str">
        <f t="shared" si="75"/>
        <v/>
      </c>
    </row>
    <row r="4815" spans="1:11" ht="18.95" customHeight="1" x14ac:dyDescent="0.25">
      <c r="A4815" s="52"/>
      <c r="C4815" s="185"/>
      <c r="D4815" s="76"/>
      <c r="E4815" s="76" t="str">
        <f>IF(D4815="","",IFERROR(VLOOKUP(D4815,Cadastro!$C$9:$D$1009,2,FALSE),"NOT FOUND"))</f>
        <v/>
      </c>
      <c r="F4815" s="94"/>
      <c r="G4815" s="76"/>
      <c r="H4815" s="81" t="str">
        <f>IFERROR(F4815*VLOOKUP(D4815,Saldo!$P$8:$U$1009,6,FALSE),"")</f>
        <v/>
      </c>
      <c r="I4815" s="78" t="str">
        <f>IFERROR(IF(D4815="","",VLOOKUP(D4815,Saldo!$P$8:$Q$1009,2,FALSE)),"")</f>
        <v/>
      </c>
      <c r="J4815" s="76"/>
      <c r="K4815" s="74" t="str">
        <f t="shared" si="75"/>
        <v/>
      </c>
    </row>
    <row r="4816" spans="1:11" ht="18.95" customHeight="1" x14ac:dyDescent="0.25">
      <c r="A4816" s="52"/>
      <c r="C4816" s="185"/>
      <c r="D4816" s="76"/>
      <c r="E4816" s="76" t="str">
        <f>IF(D4816="","",IFERROR(VLOOKUP(D4816,Cadastro!$C$9:$D$1009,2,FALSE),"NOT FOUND"))</f>
        <v/>
      </c>
      <c r="F4816" s="94"/>
      <c r="G4816" s="76"/>
      <c r="H4816" s="81" t="str">
        <f>IFERROR(F4816*VLOOKUP(D4816,Saldo!$P$8:$U$1009,6,FALSE),"")</f>
        <v/>
      </c>
      <c r="I4816" s="78" t="str">
        <f>IFERROR(IF(D4816="","",VLOOKUP(D4816,Saldo!$P$8:$Q$1009,2,FALSE)),"")</f>
        <v/>
      </c>
      <c r="J4816" s="76"/>
      <c r="K4816" s="74" t="str">
        <f t="shared" si="75"/>
        <v/>
      </c>
    </row>
    <row r="4817" spans="1:11" ht="18.95" customHeight="1" x14ac:dyDescent="0.25">
      <c r="A4817" s="52"/>
      <c r="C4817" s="185"/>
      <c r="D4817" s="76"/>
      <c r="E4817" s="76" t="str">
        <f>IF(D4817="","",IFERROR(VLOOKUP(D4817,Cadastro!$C$9:$D$1009,2,FALSE),"NOT FOUND"))</f>
        <v/>
      </c>
      <c r="F4817" s="94"/>
      <c r="G4817" s="76"/>
      <c r="H4817" s="81" t="str">
        <f>IFERROR(F4817*VLOOKUP(D4817,Saldo!$P$8:$U$1009,6,FALSE),"")</f>
        <v/>
      </c>
      <c r="I4817" s="78" t="str">
        <f>IFERROR(IF(D4817="","",VLOOKUP(D4817,Saldo!$P$8:$Q$1009,2,FALSE)),"")</f>
        <v/>
      </c>
      <c r="J4817" s="76"/>
      <c r="K4817" s="74" t="str">
        <f t="shared" si="75"/>
        <v/>
      </c>
    </row>
    <row r="4818" spans="1:11" ht="18.95" customHeight="1" x14ac:dyDescent="0.25">
      <c r="A4818" s="52"/>
      <c r="C4818" s="185"/>
      <c r="D4818" s="76"/>
      <c r="E4818" s="76" t="str">
        <f>IF(D4818="","",IFERROR(VLOOKUP(D4818,Cadastro!$C$9:$D$1009,2,FALSE),"NOT FOUND"))</f>
        <v/>
      </c>
      <c r="F4818" s="94"/>
      <c r="G4818" s="76"/>
      <c r="H4818" s="81" t="str">
        <f>IFERROR(F4818*VLOOKUP(D4818,Saldo!$P$8:$U$1009,6,FALSE),"")</f>
        <v/>
      </c>
      <c r="I4818" s="78" t="str">
        <f>IFERROR(IF(D4818="","",VLOOKUP(D4818,Saldo!$P$8:$Q$1009,2,FALSE)),"")</f>
        <v/>
      </c>
      <c r="J4818" s="76"/>
      <c r="K4818" s="74" t="str">
        <f t="shared" si="75"/>
        <v/>
      </c>
    </row>
    <row r="4819" spans="1:11" ht="18.95" customHeight="1" x14ac:dyDescent="0.25">
      <c r="A4819" s="52"/>
      <c r="C4819" s="185"/>
      <c r="D4819" s="76"/>
      <c r="E4819" s="76" t="str">
        <f>IF(D4819="","",IFERROR(VLOOKUP(D4819,Cadastro!$C$9:$D$1009,2,FALSE),"NOT FOUND"))</f>
        <v/>
      </c>
      <c r="F4819" s="94"/>
      <c r="G4819" s="76"/>
      <c r="H4819" s="81" t="str">
        <f>IFERROR(F4819*VLOOKUP(D4819,Saldo!$P$8:$U$1009,6,FALSE),"")</f>
        <v/>
      </c>
      <c r="I4819" s="78" t="str">
        <f>IFERROR(IF(D4819="","",VLOOKUP(D4819,Saldo!$P$8:$Q$1009,2,FALSE)),"")</f>
        <v/>
      </c>
      <c r="J4819" s="76"/>
      <c r="K4819" s="74" t="str">
        <f t="shared" si="75"/>
        <v/>
      </c>
    </row>
    <row r="4820" spans="1:11" ht="18.95" customHeight="1" x14ac:dyDescent="0.25">
      <c r="A4820" s="52"/>
      <c r="C4820" s="185"/>
      <c r="D4820" s="76"/>
      <c r="E4820" s="76" t="str">
        <f>IF(D4820="","",IFERROR(VLOOKUP(D4820,Cadastro!$C$9:$D$1009,2,FALSE),"NOT FOUND"))</f>
        <v/>
      </c>
      <c r="F4820" s="94"/>
      <c r="G4820" s="76"/>
      <c r="H4820" s="81" t="str">
        <f>IFERROR(F4820*VLOOKUP(D4820,Saldo!$P$8:$U$1009,6,FALSE),"")</f>
        <v/>
      </c>
      <c r="I4820" s="78" t="str">
        <f>IFERROR(IF(D4820="","",VLOOKUP(D4820,Saldo!$P$8:$Q$1009,2,FALSE)),"")</f>
        <v/>
      </c>
      <c r="J4820" s="76"/>
      <c r="K4820" s="74" t="str">
        <f t="shared" si="75"/>
        <v/>
      </c>
    </row>
    <row r="4821" spans="1:11" ht="18.95" customHeight="1" x14ac:dyDescent="0.25">
      <c r="A4821" s="52"/>
      <c r="C4821" s="185"/>
      <c r="D4821" s="76"/>
      <c r="E4821" s="76" t="str">
        <f>IF(D4821="","",IFERROR(VLOOKUP(D4821,Cadastro!$C$9:$D$1009,2,FALSE),"NOT FOUND"))</f>
        <v/>
      </c>
      <c r="F4821" s="94"/>
      <c r="G4821" s="76"/>
      <c r="H4821" s="81" t="str">
        <f>IFERROR(F4821*VLOOKUP(D4821,Saldo!$P$8:$U$1009,6,FALSE),"")</f>
        <v/>
      </c>
      <c r="I4821" s="78" t="str">
        <f>IFERROR(IF(D4821="","",VLOOKUP(D4821,Saldo!$P$8:$Q$1009,2,FALSE)),"")</f>
        <v/>
      </c>
      <c r="J4821" s="76"/>
      <c r="K4821" s="74" t="str">
        <f t="shared" si="75"/>
        <v/>
      </c>
    </row>
    <row r="4822" spans="1:11" ht="18.95" customHeight="1" x14ac:dyDescent="0.25">
      <c r="A4822" s="52"/>
      <c r="C4822" s="185"/>
      <c r="D4822" s="76"/>
      <c r="E4822" s="76" t="str">
        <f>IF(D4822="","",IFERROR(VLOOKUP(D4822,Cadastro!$C$9:$D$1009,2,FALSE),"NOT FOUND"))</f>
        <v/>
      </c>
      <c r="F4822" s="94"/>
      <c r="G4822" s="76"/>
      <c r="H4822" s="81" t="str">
        <f>IFERROR(F4822*VLOOKUP(D4822,Saldo!$P$8:$U$1009,6,FALSE),"")</f>
        <v/>
      </c>
      <c r="I4822" s="78" t="str">
        <f>IFERROR(IF(D4822="","",VLOOKUP(D4822,Saldo!$P$8:$Q$1009,2,FALSE)),"")</f>
        <v/>
      </c>
      <c r="J4822" s="76"/>
      <c r="K4822" s="74" t="str">
        <f t="shared" si="75"/>
        <v/>
      </c>
    </row>
    <row r="4823" spans="1:11" ht="18.95" customHeight="1" x14ac:dyDescent="0.25">
      <c r="A4823" s="52"/>
      <c r="C4823" s="185"/>
      <c r="D4823" s="76"/>
      <c r="E4823" s="76" t="str">
        <f>IF(D4823="","",IFERROR(VLOOKUP(D4823,Cadastro!$C$9:$D$1009,2,FALSE),"NOT FOUND"))</f>
        <v/>
      </c>
      <c r="F4823" s="94"/>
      <c r="G4823" s="76"/>
      <c r="H4823" s="81" t="str">
        <f>IFERROR(F4823*VLOOKUP(D4823,Saldo!$P$8:$U$1009,6,FALSE),"")</f>
        <v/>
      </c>
      <c r="I4823" s="78" t="str">
        <f>IFERROR(IF(D4823="","",VLOOKUP(D4823,Saldo!$P$8:$Q$1009,2,FALSE)),"")</f>
        <v/>
      </c>
      <c r="J4823" s="76"/>
      <c r="K4823" s="74" t="str">
        <f t="shared" si="75"/>
        <v/>
      </c>
    </row>
    <row r="4824" spans="1:11" ht="18.95" customHeight="1" x14ac:dyDescent="0.25">
      <c r="A4824" s="52"/>
      <c r="C4824" s="185"/>
      <c r="D4824" s="76"/>
      <c r="E4824" s="76" t="str">
        <f>IF(D4824="","",IFERROR(VLOOKUP(D4824,Cadastro!$C$9:$D$1009,2,FALSE),"NOT FOUND"))</f>
        <v/>
      </c>
      <c r="F4824" s="94"/>
      <c r="G4824" s="76"/>
      <c r="H4824" s="81" t="str">
        <f>IFERROR(F4824*VLOOKUP(D4824,Saldo!$P$8:$U$1009,6,FALSE),"")</f>
        <v/>
      </c>
      <c r="I4824" s="78" t="str">
        <f>IFERROR(IF(D4824="","",VLOOKUP(D4824,Saldo!$P$8:$Q$1009,2,FALSE)),"")</f>
        <v/>
      </c>
      <c r="J4824" s="76"/>
      <c r="K4824" s="74" t="str">
        <f t="shared" si="75"/>
        <v/>
      </c>
    </row>
    <row r="4825" spans="1:11" ht="18.95" customHeight="1" x14ac:dyDescent="0.25">
      <c r="A4825" s="52"/>
      <c r="C4825" s="185"/>
      <c r="D4825" s="76"/>
      <c r="E4825" s="76" t="str">
        <f>IF(D4825="","",IFERROR(VLOOKUP(D4825,Cadastro!$C$9:$D$1009,2,FALSE),"NOT FOUND"))</f>
        <v/>
      </c>
      <c r="F4825" s="94"/>
      <c r="G4825" s="76"/>
      <c r="H4825" s="81" t="str">
        <f>IFERROR(F4825*VLOOKUP(D4825,Saldo!$P$8:$U$1009,6,FALSE),"")</f>
        <v/>
      </c>
      <c r="I4825" s="78" t="str">
        <f>IFERROR(IF(D4825="","",VLOOKUP(D4825,Saldo!$P$8:$Q$1009,2,FALSE)),"")</f>
        <v/>
      </c>
      <c r="J4825" s="76"/>
      <c r="K4825" s="74" t="str">
        <f t="shared" si="75"/>
        <v/>
      </c>
    </row>
    <row r="4826" spans="1:11" ht="18.95" customHeight="1" x14ac:dyDescent="0.25">
      <c r="A4826" s="52"/>
      <c r="C4826" s="185"/>
      <c r="D4826" s="76"/>
      <c r="E4826" s="76" t="str">
        <f>IF(D4826="","",IFERROR(VLOOKUP(D4826,Cadastro!$C$9:$D$1009,2,FALSE),"NOT FOUND"))</f>
        <v/>
      </c>
      <c r="F4826" s="94"/>
      <c r="G4826" s="76"/>
      <c r="H4826" s="81" t="str">
        <f>IFERROR(F4826*VLOOKUP(D4826,Saldo!$P$8:$U$1009,6,FALSE),"")</f>
        <v/>
      </c>
      <c r="I4826" s="78" t="str">
        <f>IFERROR(IF(D4826="","",VLOOKUP(D4826,Saldo!$P$8:$Q$1009,2,FALSE)),"")</f>
        <v/>
      </c>
      <c r="J4826" s="76"/>
      <c r="K4826" s="74" t="str">
        <f t="shared" si="75"/>
        <v/>
      </c>
    </row>
    <row r="4827" spans="1:11" ht="18.95" customHeight="1" x14ac:dyDescent="0.25">
      <c r="A4827" s="52"/>
      <c r="C4827" s="185"/>
      <c r="D4827" s="76"/>
      <c r="E4827" s="76" t="str">
        <f>IF(D4827="","",IFERROR(VLOOKUP(D4827,Cadastro!$C$9:$D$1009,2,FALSE),"NOT FOUND"))</f>
        <v/>
      </c>
      <c r="F4827" s="94"/>
      <c r="G4827" s="76"/>
      <c r="H4827" s="81" t="str">
        <f>IFERROR(F4827*VLOOKUP(D4827,Saldo!$P$8:$U$1009,6,FALSE),"")</f>
        <v/>
      </c>
      <c r="I4827" s="78" t="str">
        <f>IFERROR(IF(D4827="","",VLOOKUP(D4827,Saldo!$P$8:$Q$1009,2,FALSE)),"")</f>
        <v/>
      </c>
      <c r="J4827" s="76"/>
      <c r="K4827" s="74" t="str">
        <f t="shared" si="75"/>
        <v/>
      </c>
    </row>
    <row r="4828" spans="1:11" ht="18.95" customHeight="1" x14ac:dyDescent="0.25">
      <c r="A4828" s="52"/>
      <c r="C4828" s="185"/>
      <c r="D4828" s="76"/>
      <c r="E4828" s="76" t="str">
        <f>IF(D4828="","",IFERROR(VLOOKUP(D4828,Cadastro!$C$9:$D$1009,2,FALSE),"NOT FOUND"))</f>
        <v/>
      </c>
      <c r="F4828" s="94"/>
      <c r="G4828" s="76"/>
      <c r="H4828" s="81" t="str">
        <f>IFERROR(F4828*VLOOKUP(D4828,Saldo!$P$8:$U$1009,6,FALSE),"")</f>
        <v/>
      </c>
      <c r="I4828" s="78" t="str">
        <f>IFERROR(IF(D4828="","",VLOOKUP(D4828,Saldo!$P$8:$Q$1009,2,FALSE)),"")</f>
        <v/>
      </c>
      <c r="J4828" s="76"/>
      <c r="K4828" s="74" t="str">
        <f t="shared" si="75"/>
        <v/>
      </c>
    </row>
    <row r="4829" spans="1:11" ht="18.95" customHeight="1" x14ac:dyDescent="0.25">
      <c r="A4829" s="52"/>
      <c r="C4829" s="185"/>
      <c r="D4829" s="76"/>
      <c r="E4829" s="76" t="str">
        <f>IF(D4829="","",IFERROR(VLOOKUP(D4829,Cadastro!$C$9:$D$1009,2,FALSE),"NOT FOUND"))</f>
        <v/>
      </c>
      <c r="F4829" s="94"/>
      <c r="G4829" s="76"/>
      <c r="H4829" s="81" t="str">
        <f>IFERROR(F4829*VLOOKUP(D4829,Saldo!$P$8:$U$1009,6,FALSE),"")</f>
        <v/>
      </c>
      <c r="I4829" s="78" t="str">
        <f>IFERROR(IF(D4829="","",VLOOKUP(D4829,Saldo!$P$8:$Q$1009,2,FALSE)),"")</f>
        <v/>
      </c>
      <c r="J4829" s="76"/>
      <c r="K4829" s="74" t="str">
        <f t="shared" si="75"/>
        <v/>
      </c>
    </row>
    <row r="4830" spans="1:11" ht="18.95" customHeight="1" x14ac:dyDescent="0.25">
      <c r="A4830" s="52"/>
      <c r="C4830" s="185"/>
      <c r="D4830" s="76"/>
      <c r="E4830" s="76" t="str">
        <f>IF(D4830="","",IFERROR(VLOOKUP(D4830,Cadastro!$C$9:$D$1009,2,FALSE),"NOT FOUND"))</f>
        <v/>
      </c>
      <c r="F4830" s="94"/>
      <c r="G4830" s="76"/>
      <c r="H4830" s="81" t="str">
        <f>IFERROR(F4830*VLOOKUP(D4830,Saldo!$P$8:$U$1009,6,FALSE),"")</f>
        <v/>
      </c>
      <c r="I4830" s="78" t="str">
        <f>IFERROR(IF(D4830="","",VLOOKUP(D4830,Saldo!$P$8:$Q$1009,2,FALSE)),"")</f>
        <v/>
      </c>
      <c r="J4830" s="76"/>
      <c r="K4830" s="74" t="str">
        <f t="shared" si="75"/>
        <v/>
      </c>
    </row>
    <row r="4831" spans="1:11" ht="18.95" customHeight="1" x14ac:dyDescent="0.25">
      <c r="A4831" s="52"/>
      <c r="C4831" s="185"/>
      <c r="D4831" s="76"/>
      <c r="E4831" s="76" t="str">
        <f>IF(D4831="","",IFERROR(VLOOKUP(D4831,Cadastro!$C$9:$D$1009,2,FALSE),"NOT FOUND"))</f>
        <v/>
      </c>
      <c r="F4831" s="94"/>
      <c r="G4831" s="76"/>
      <c r="H4831" s="81" t="str">
        <f>IFERROR(F4831*VLOOKUP(D4831,Saldo!$P$8:$U$1009,6,FALSE),"")</f>
        <v/>
      </c>
      <c r="I4831" s="78" t="str">
        <f>IFERROR(IF(D4831="","",VLOOKUP(D4831,Saldo!$P$8:$Q$1009,2,FALSE)),"")</f>
        <v/>
      </c>
      <c r="J4831" s="76"/>
      <c r="K4831" s="74" t="str">
        <f t="shared" si="75"/>
        <v/>
      </c>
    </row>
    <row r="4832" spans="1:11" ht="18.95" customHeight="1" x14ac:dyDescent="0.25">
      <c r="A4832" s="52"/>
      <c r="C4832" s="185"/>
      <c r="D4832" s="76"/>
      <c r="E4832" s="76" t="str">
        <f>IF(D4832="","",IFERROR(VLOOKUP(D4832,Cadastro!$C$9:$D$1009,2,FALSE),"NOT FOUND"))</f>
        <v/>
      </c>
      <c r="F4832" s="94"/>
      <c r="G4832" s="76"/>
      <c r="H4832" s="81" t="str">
        <f>IFERROR(F4832*VLOOKUP(D4832,Saldo!$P$8:$U$1009,6,FALSE),"")</f>
        <v/>
      </c>
      <c r="I4832" s="78" t="str">
        <f>IFERROR(IF(D4832="","",VLOOKUP(D4832,Saldo!$P$8:$Q$1009,2,FALSE)),"")</f>
        <v/>
      </c>
      <c r="J4832" s="76"/>
      <c r="K4832" s="74" t="str">
        <f t="shared" si="75"/>
        <v/>
      </c>
    </row>
    <row r="4833" spans="1:11" ht="18.95" customHeight="1" x14ac:dyDescent="0.25">
      <c r="A4833" s="52"/>
      <c r="C4833" s="185"/>
      <c r="D4833" s="76"/>
      <c r="E4833" s="76" t="str">
        <f>IF(D4833="","",IFERROR(VLOOKUP(D4833,Cadastro!$C$9:$D$1009,2,FALSE),"NOT FOUND"))</f>
        <v/>
      </c>
      <c r="F4833" s="94"/>
      <c r="G4833" s="76"/>
      <c r="H4833" s="81" t="str">
        <f>IFERROR(F4833*VLOOKUP(D4833,Saldo!$P$8:$U$1009,6,FALSE),"")</f>
        <v/>
      </c>
      <c r="I4833" s="78" t="str">
        <f>IFERROR(IF(D4833="","",VLOOKUP(D4833,Saldo!$P$8:$Q$1009,2,FALSE)),"")</f>
        <v/>
      </c>
      <c r="J4833" s="76"/>
      <c r="K4833" s="74" t="str">
        <f t="shared" si="75"/>
        <v/>
      </c>
    </row>
    <row r="4834" spans="1:11" ht="18.95" customHeight="1" x14ac:dyDescent="0.25">
      <c r="A4834" s="52"/>
      <c r="C4834" s="185"/>
      <c r="D4834" s="76"/>
      <c r="E4834" s="76" t="str">
        <f>IF(D4834="","",IFERROR(VLOOKUP(D4834,Cadastro!$C$9:$D$1009,2,FALSE),"NOT FOUND"))</f>
        <v/>
      </c>
      <c r="F4834" s="94"/>
      <c r="G4834" s="76"/>
      <c r="H4834" s="81" t="str">
        <f>IFERROR(F4834*VLOOKUP(D4834,Saldo!$P$8:$U$1009,6,FALSE),"")</f>
        <v/>
      </c>
      <c r="I4834" s="78" t="str">
        <f>IFERROR(IF(D4834="","",VLOOKUP(D4834,Saldo!$P$8:$Q$1009,2,FALSE)),"")</f>
        <v/>
      </c>
      <c r="J4834" s="76"/>
      <c r="K4834" s="74" t="str">
        <f t="shared" si="75"/>
        <v/>
      </c>
    </row>
    <row r="4835" spans="1:11" ht="18.95" customHeight="1" x14ac:dyDescent="0.25">
      <c r="A4835" s="52"/>
      <c r="C4835" s="185"/>
      <c r="D4835" s="76"/>
      <c r="E4835" s="76" t="str">
        <f>IF(D4835="","",IFERROR(VLOOKUP(D4835,Cadastro!$C$9:$D$1009,2,FALSE),"NOT FOUND"))</f>
        <v/>
      </c>
      <c r="F4835" s="94"/>
      <c r="G4835" s="76"/>
      <c r="H4835" s="81" t="str">
        <f>IFERROR(F4835*VLOOKUP(D4835,Saldo!$P$8:$U$1009,6,FALSE),"")</f>
        <v/>
      </c>
      <c r="I4835" s="78" t="str">
        <f>IFERROR(IF(D4835="","",VLOOKUP(D4835,Saldo!$P$8:$Q$1009,2,FALSE)),"")</f>
        <v/>
      </c>
      <c r="J4835" s="76"/>
      <c r="K4835" s="74" t="str">
        <f t="shared" si="75"/>
        <v/>
      </c>
    </row>
    <row r="4836" spans="1:11" ht="18.95" customHeight="1" x14ac:dyDescent="0.25">
      <c r="A4836" s="52"/>
      <c r="C4836" s="185"/>
      <c r="D4836" s="76"/>
      <c r="E4836" s="76" t="str">
        <f>IF(D4836="","",IFERROR(VLOOKUP(D4836,Cadastro!$C$9:$D$1009,2,FALSE),"NOT FOUND"))</f>
        <v/>
      </c>
      <c r="F4836" s="94"/>
      <c r="G4836" s="76"/>
      <c r="H4836" s="81" t="str">
        <f>IFERROR(F4836*VLOOKUP(D4836,Saldo!$P$8:$U$1009,6,FALSE),"")</f>
        <v/>
      </c>
      <c r="I4836" s="78" t="str">
        <f>IFERROR(IF(D4836="","",VLOOKUP(D4836,Saldo!$P$8:$Q$1009,2,FALSE)),"")</f>
        <v/>
      </c>
      <c r="J4836" s="76"/>
      <c r="K4836" s="74" t="str">
        <f t="shared" si="75"/>
        <v/>
      </c>
    </row>
    <row r="4837" spans="1:11" ht="18.95" customHeight="1" x14ac:dyDescent="0.25">
      <c r="A4837" s="52"/>
      <c r="C4837" s="185"/>
      <c r="D4837" s="76"/>
      <c r="E4837" s="76" t="str">
        <f>IF(D4837="","",IFERROR(VLOOKUP(D4837,Cadastro!$C$9:$D$1009,2,FALSE),"NOT FOUND"))</f>
        <v/>
      </c>
      <c r="F4837" s="94"/>
      <c r="G4837" s="76"/>
      <c r="H4837" s="81" t="str">
        <f>IFERROR(F4837*VLOOKUP(D4837,Saldo!$P$8:$U$1009,6,FALSE),"")</f>
        <v/>
      </c>
      <c r="I4837" s="78" t="str">
        <f>IFERROR(IF(D4837="","",VLOOKUP(D4837,Saldo!$P$8:$Q$1009,2,FALSE)),"")</f>
        <v/>
      </c>
      <c r="J4837" s="76"/>
      <c r="K4837" s="74" t="str">
        <f t="shared" si="75"/>
        <v/>
      </c>
    </row>
    <row r="4838" spans="1:11" ht="18.95" customHeight="1" x14ac:dyDescent="0.25">
      <c r="A4838" s="52"/>
      <c r="C4838" s="185"/>
      <c r="D4838" s="76"/>
      <c r="E4838" s="76" t="str">
        <f>IF(D4838="","",IFERROR(VLOOKUP(D4838,Cadastro!$C$9:$D$1009,2,FALSE),"NOT FOUND"))</f>
        <v/>
      </c>
      <c r="F4838" s="94"/>
      <c r="G4838" s="76"/>
      <c r="H4838" s="81" t="str">
        <f>IFERROR(F4838*VLOOKUP(D4838,Saldo!$P$8:$U$1009,6,FALSE),"")</f>
        <v/>
      </c>
      <c r="I4838" s="78" t="str">
        <f>IFERROR(IF(D4838="","",VLOOKUP(D4838,Saldo!$P$8:$Q$1009,2,FALSE)),"")</f>
        <v/>
      </c>
      <c r="J4838" s="76"/>
      <c r="K4838" s="74" t="str">
        <f t="shared" si="75"/>
        <v/>
      </c>
    </row>
    <row r="4839" spans="1:11" ht="18.95" customHeight="1" x14ac:dyDescent="0.25">
      <c r="A4839" s="52"/>
      <c r="C4839" s="185"/>
      <c r="D4839" s="76"/>
      <c r="E4839" s="76" t="str">
        <f>IF(D4839="","",IFERROR(VLOOKUP(D4839,Cadastro!$C$9:$D$1009,2,FALSE),"NOT FOUND"))</f>
        <v/>
      </c>
      <c r="F4839" s="94"/>
      <c r="G4839" s="76"/>
      <c r="H4839" s="81" t="str">
        <f>IFERROR(F4839*VLOOKUP(D4839,Saldo!$P$8:$U$1009,6,FALSE),"")</f>
        <v/>
      </c>
      <c r="I4839" s="78" t="str">
        <f>IFERROR(IF(D4839="","",VLOOKUP(D4839,Saldo!$P$8:$Q$1009,2,FALSE)),"")</f>
        <v/>
      </c>
      <c r="J4839" s="76"/>
      <c r="K4839" s="74" t="str">
        <f t="shared" si="75"/>
        <v/>
      </c>
    </row>
    <row r="4840" spans="1:11" ht="18.95" customHeight="1" x14ac:dyDescent="0.25">
      <c r="A4840" s="52"/>
      <c r="C4840" s="185"/>
      <c r="D4840" s="76"/>
      <c r="E4840" s="76" t="str">
        <f>IF(D4840="","",IFERROR(VLOOKUP(D4840,Cadastro!$C$9:$D$1009,2,FALSE),"NOT FOUND"))</f>
        <v/>
      </c>
      <c r="F4840" s="94"/>
      <c r="G4840" s="76"/>
      <c r="H4840" s="81" t="str">
        <f>IFERROR(F4840*VLOOKUP(D4840,Saldo!$P$8:$U$1009,6,FALSE),"")</f>
        <v/>
      </c>
      <c r="I4840" s="78" t="str">
        <f>IFERROR(IF(D4840="","",VLOOKUP(D4840,Saldo!$P$8:$Q$1009,2,FALSE)),"")</f>
        <v/>
      </c>
      <c r="J4840" s="76"/>
      <c r="K4840" s="74" t="str">
        <f t="shared" si="75"/>
        <v/>
      </c>
    </row>
    <row r="4841" spans="1:11" ht="18.95" customHeight="1" x14ac:dyDescent="0.25">
      <c r="A4841" s="52"/>
      <c r="C4841" s="185"/>
      <c r="D4841" s="76"/>
      <c r="E4841" s="76" t="str">
        <f>IF(D4841="","",IFERROR(VLOOKUP(D4841,Cadastro!$C$9:$D$1009,2,FALSE),"NOT FOUND"))</f>
        <v/>
      </c>
      <c r="F4841" s="94"/>
      <c r="G4841" s="76"/>
      <c r="H4841" s="81" t="str">
        <f>IFERROR(F4841*VLOOKUP(D4841,Saldo!$P$8:$U$1009,6,FALSE),"")</f>
        <v/>
      </c>
      <c r="I4841" s="78" t="str">
        <f>IFERROR(IF(D4841="","",VLOOKUP(D4841,Saldo!$P$8:$Q$1009,2,FALSE)),"")</f>
        <v/>
      </c>
      <c r="J4841" s="76"/>
      <c r="K4841" s="74" t="str">
        <f t="shared" si="75"/>
        <v/>
      </c>
    </row>
    <row r="4842" spans="1:11" ht="18.95" customHeight="1" x14ac:dyDescent="0.25">
      <c r="A4842" s="52"/>
      <c r="C4842" s="185"/>
      <c r="D4842" s="76"/>
      <c r="E4842" s="76" t="str">
        <f>IF(D4842="","",IFERROR(VLOOKUP(D4842,Cadastro!$C$9:$D$1009,2,FALSE),"NOT FOUND"))</f>
        <v/>
      </c>
      <c r="F4842" s="94"/>
      <c r="G4842" s="76"/>
      <c r="H4842" s="81" t="str">
        <f>IFERROR(F4842*VLOOKUP(D4842,Saldo!$P$8:$U$1009,6,FALSE),"")</f>
        <v/>
      </c>
      <c r="I4842" s="78" t="str">
        <f>IFERROR(IF(D4842="","",VLOOKUP(D4842,Saldo!$P$8:$Q$1009,2,FALSE)),"")</f>
        <v/>
      </c>
      <c r="J4842" s="76"/>
      <c r="K4842" s="74" t="str">
        <f t="shared" si="75"/>
        <v/>
      </c>
    </row>
    <row r="4843" spans="1:11" ht="18.95" customHeight="1" x14ac:dyDescent="0.25">
      <c r="A4843" s="52"/>
      <c r="C4843" s="185"/>
      <c r="D4843" s="76"/>
      <c r="E4843" s="76" t="str">
        <f>IF(D4843="","",IFERROR(VLOOKUP(D4843,Cadastro!$C$9:$D$1009,2,FALSE),"NOT FOUND"))</f>
        <v/>
      </c>
      <c r="F4843" s="94"/>
      <c r="G4843" s="76"/>
      <c r="H4843" s="81" t="str">
        <f>IFERROR(F4843*VLOOKUP(D4843,Saldo!$P$8:$U$1009,6,FALSE),"")</f>
        <v/>
      </c>
      <c r="I4843" s="78" t="str">
        <f>IFERROR(IF(D4843="","",VLOOKUP(D4843,Saldo!$P$8:$Q$1009,2,FALSE)),"")</f>
        <v/>
      </c>
      <c r="J4843" s="76"/>
      <c r="K4843" s="74" t="str">
        <f t="shared" si="75"/>
        <v/>
      </c>
    </row>
    <row r="4844" spans="1:11" ht="18.95" customHeight="1" x14ac:dyDescent="0.25">
      <c r="A4844" s="52"/>
      <c r="C4844" s="185"/>
      <c r="D4844" s="76"/>
      <c r="E4844" s="76" t="str">
        <f>IF(D4844="","",IFERROR(VLOOKUP(D4844,Cadastro!$C$9:$D$1009,2,FALSE),"NOT FOUND"))</f>
        <v/>
      </c>
      <c r="F4844" s="94"/>
      <c r="G4844" s="76"/>
      <c r="H4844" s="81" t="str">
        <f>IFERROR(F4844*VLOOKUP(D4844,Saldo!$P$8:$U$1009,6,FALSE),"")</f>
        <v/>
      </c>
      <c r="I4844" s="78" t="str">
        <f>IFERROR(IF(D4844="","",VLOOKUP(D4844,Saldo!$P$8:$Q$1009,2,FALSE)),"")</f>
        <v/>
      </c>
      <c r="J4844" s="76"/>
      <c r="K4844" s="74" t="str">
        <f t="shared" si="75"/>
        <v/>
      </c>
    </row>
    <row r="4845" spans="1:11" ht="18.95" customHeight="1" x14ac:dyDescent="0.25">
      <c r="A4845" s="52"/>
      <c r="C4845" s="185"/>
      <c r="D4845" s="76"/>
      <c r="E4845" s="76" t="str">
        <f>IF(D4845="","",IFERROR(VLOOKUP(D4845,Cadastro!$C$9:$D$1009,2,FALSE),"NOT FOUND"))</f>
        <v/>
      </c>
      <c r="F4845" s="94"/>
      <c r="G4845" s="76"/>
      <c r="H4845" s="81" t="str">
        <f>IFERROR(F4845*VLOOKUP(D4845,Saldo!$P$8:$U$1009,6,FALSE),"")</f>
        <v/>
      </c>
      <c r="I4845" s="78" t="str">
        <f>IFERROR(IF(D4845="","",VLOOKUP(D4845,Saldo!$P$8:$Q$1009,2,FALSE)),"")</f>
        <v/>
      </c>
      <c r="J4845" s="76"/>
      <c r="K4845" s="74" t="str">
        <f t="shared" si="75"/>
        <v/>
      </c>
    </row>
    <row r="4846" spans="1:11" ht="18.95" customHeight="1" x14ac:dyDescent="0.25">
      <c r="A4846" s="52"/>
      <c r="C4846" s="185"/>
      <c r="D4846" s="76"/>
      <c r="E4846" s="76" t="str">
        <f>IF(D4846="","",IFERROR(VLOOKUP(D4846,Cadastro!$C$9:$D$1009,2,FALSE),"NOT FOUND"))</f>
        <v/>
      </c>
      <c r="F4846" s="94"/>
      <c r="G4846" s="76"/>
      <c r="H4846" s="81" t="str">
        <f>IFERROR(F4846*VLOOKUP(D4846,Saldo!$P$8:$U$1009,6,FALSE),"")</f>
        <v/>
      </c>
      <c r="I4846" s="78" t="str">
        <f>IFERROR(IF(D4846="","",VLOOKUP(D4846,Saldo!$P$8:$Q$1009,2,FALSE)),"")</f>
        <v/>
      </c>
      <c r="J4846" s="76"/>
      <c r="K4846" s="74" t="str">
        <f t="shared" si="75"/>
        <v/>
      </c>
    </row>
    <row r="4847" spans="1:11" ht="18.95" customHeight="1" x14ac:dyDescent="0.25">
      <c r="A4847" s="52"/>
      <c r="C4847" s="185"/>
      <c r="D4847" s="76"/>
      <c r="E4847" s="76" t="str">
        <f>IF(D4847="","",IFERROR(VLOOKUP(D4847,Cadastro!$C$9:$D$1009,2,FALSE),"NOT FOUND"))</f>
        <v/>
      </c>
      <c r="F4847" s="94"/>
      <c r="G4847" s="76"/>
      <c r="H4847" s="81" t="str">
        <f>IFERROR(F4847*VLOOKUP(D4847,Saldo!$P$8:$U$1009,6,FALSE),"")</f>
        <v/>
      </c>
      <c r="I4847" s="78" t="str">
        <f>IFERROR(IF(D4847="","",VLOOKUP(D4847,Saldo!$P$8:$Q$1009,2,FALSE)),"")</f>
        <v/>
      </c>
      <c r="J4847" s="76"/>
      <c r="K4847" s="74" t="str">
        <f t="shared" si="75"/>
        <v/>
      </c>
    </row>
    <row r="4848" spans="1:11" ht="18.95" customHeight="1" x14ac:dyDescent="0.25">
      <c r="A4848" s="52"/>
      <c r="C4848" s="185"/>
      <c r="D4848" s="76"/>
      <c r="E4848" s="76" t="str">
        <f>IF(D4848="","",IFERROR(VLOOKUP(D4848,Cadastro!$C$9:$D$1009,2,FALSE),"NOT FOUND"))</f>
        <v/>
      </c>
      <c r="F4848" s="94"/>
      <c r="G4848" s="76"/>
      <c r="H4848" s="81" t="str">
        <f>IFERROR(F4848*VLOOKUP(D4848,Saldo!$P$8:$U$1009,6,FALSE),"")</f>
        <v/>
      </c>
      <c r="I4848" s="78" t="str">
        <f>IFERROR(IF(D4848="","",VLOOKUP(D4848,Saldo!$P$8:$Q$1009,2,FALSE)),"")</f>
        <v/>
      </c>
      <c r="J4848" s="76"/>
      <c r="K4848" s="74" t="str">
        <f t="shared" si="75"/>
        <v/>
      </c>
    </row>
    <row r="4849" spans="1:11" ht="18.95" customHeight="1" x14ac:dyDescent="0.25">
      <c r="A4849" s="52"/>
      <c r="C4849" s="185"/>
      <c r="D4849" s="76"/>
      <c r="E4849" s="76" t="str">
        <f>IF(D4849="","",IFERROR(VLOOKUP(D4849,Cadastro!$C$9:$D$1009,2,FALSE),"NOT FOUND"))</f>
        <v/>
      </c>
      <c r="F4849" s="94"/>
      <c r="G4849" s="76"/>
      <c r="H4849" s="81" t="str">
        <f>IFERROR(F4849*VLOOKUP(D4849,Saldo!$P$8:$U$1009,6,FALSE),"")</f>
        <v/>
      </c>
      <c r="I4849" s="78" t="str">
        <f>IFERROR(IF(D4849="","",VLOOKUP(D4849,Saldo!$P$8:$Q$1009,2,FALSE)),"")</f>
        <v/>
      </c>
      <c r="J4849" s="76"/>
      <c r="K4849" s="74" t="str">
        <f t="shared" si="75"/>
        <v/>
      </c>
    </row>
    <row r="4850" spans="1:11" ht="18.95" customHeight="1" x14ac:dyDescent="0.25">
      <c r="A4850" s="52"/>
      <c r="C4850" s="185"/>
      <c r="D4850" s="76"/>
      <c r="E4850" s="76" t="str">
        <f>IF(D4850="","",IFERROR(VLOOKUP(D4850,Cadastro!$C$9:$D$1009,2,FALSE),"NOT FOUND"))</f>
        <v/>
      </c>
      <c r="F4850" s="94"/>
      <c r="G4850" s="76"/>
      <c r="H4850" s="81" t="str">
        <f>IFERROR(F4850*VLOOKUP(D4850,Saldo!$P$8:$U$1009,6,FALSE),"")</f>
        <v/>
      </c>
      <c r="I4850" s="78" t="str">
        <f>IFERROR(IF(D4850="","",VLOOKUP(D4850,Saldo!$P$8:$Q$1009,2,FALSE)),"")</f>
        <v/>
      </c>
      <c r="J4850" s="76"/>
      <c r="K4850" s="74" t="str">
        <f t="shared" si="75"/>
        <v/>
      </c>
    </row>
    <row r="4851" spans="1:11" ht="18.95" customHeight="1" x14ac:dyDescent="0.25">
      <c r="A4851" s="52"/>
      <c r="C4851" s="185"/>
      <c r="D4851" s="76"/>
      <c r="E4851" s="76" t="str">
        <f>IF(D4851="","",IFERROR(VLOOKUP(D4851,Cadastro!$C$9:$D$1009,2,FALSE),"NOT FOUND"))</f>
        <v/>
      </c>
      <c r="F4851" s="94"/>
      <c r="G4851" s="76"/>
      <c r="H4851" s="81" t="str">
        <f>IFERROR(F4851*VLOOKUP(D4851,Saldo!$P$8:$U$1009,6,FALSE),"")</f>
        <v/>
      </c>
      <c r="I4851" s="78" t="str">
        <f>IFERROR(IF(D4851="","",VLOOKUP(D4851,Saldo!$P$8:$Q$1009,2,FALSE)),"")</f>
        <v/>
      </c>
      <c r="J4851" s="76"/>
      <c r="K4851" s="74" t="str">
        <f t="shared" si="75"/>
        <v/>
      </c>
    </row>
    <row r="4852" spans="1:11" ht="18.95" customHeight="1" x14ac:dyDescent="0.25">
      <c r="A4852" s="52"/>
      <c r="C4852" s="185"/>
      <c r="D4852" s="76"/>
      <c r="E4852" s="76" t="str">
        <f>IF(D4852="","",IFERROR(VLOOKUP(D4852,Cadastro!$C$9:$D$1009,2,FALSE),"NOT FOUND"))</f>
        <v/>
      </c>
      <c r="F4852" s="94"/>
      <c r="G4852" s="76"/>
      <c r="H4852" s="81" t="str">
        <f>IFERROR(F4852*VLOOKUP(D4852,Saldo!$P$8:$U$1009,6,FALSE),"")</f>
        <v/>
      </c>
      <c r="I4852" s="78" t="str">
        <f>IFERROR(IF(D4852="","",VLOOKUP(D4852,Saldo!$P$8:$Q$1009,2,FALSE)),"")</f>
        <v/>
      </c>
      <c r="J4852" s="76"/>
      <c r="K4852" s="74" t="str">
        <f t="shared" si="75"/>
        <v/>
      </c>
    </row>
    <row r="4853" spans="1:11" ht="18.95" customHeight="1" x14ac:dyDescent="0.25">
      <c r="A4853" s="52"/>
      <c r="C4853" s="185"/>
      <c r="D4853" s="76"/>
      <c r="E4853" s="76" t="str">
        <f>IF(D4853="","",IFERROR(VLOOKUP(D4853,Cadastro!$C$9:$D$1009,2,FALSE),"NOT FOUND"))</f>
        <v/>
      </c>
      <c r="F4853" s="94"/>
      <c r="G4853" s="76"/>
      <c r="H4853" s="81" t="str">
        <f>IFERROR(F4853*VLOOKUP(D4853,Saldo!$P$8:$U$1009,6,FALSE),"")</f>
        <v/>
      </c>
      <c r="I4853" s="78" t="str">
        <f>IFERROR(IF(D4853="","",VLOOKUP(D4853,Saldo!$P$8:$Q$1009,2,FALSE)),"")</f>
        <v/>
      </c>
      <c r="J4853" s="76"/>
      <c r="K4853" s="74" t="str">
        <f t="shared" si="75"/>
        <v/>
      </c>
    </row>
    <row r="4854" spans="1:11" ht="18.95" customHeight="1" x14ac:dyDescent="0.25">
      <c r="A4854" s="52"/>
      <c r="C4854" s="185"/>
      <c r="D4854" s="76"/>
      <c r="E4854" s="76" t="str">
        <f>IF(D4854="","",IFERROR(VLOOKUP(D4854,Cadastro!$C$9:$D$1009,2,FALSE),"NOT FOUND"))</f>
        <v/>
      </c>
      <c r="F4854" s="94"/>
      <c r="G4854" s="76"/>
      <c r="H4854" s="81" t="str">
        <f>IFERROR(F4854*VLOOKUP(D4854,Saldo!$P$8:$U$1009,6,FALSE),"")</f>
        <v/>
      </c>
      <c r="I4854" s="78" t="str">
        <f>IFERROR(IF(D4854="","",VLOOKUP(D4854,Saldo!$P$8:$Q$1009,2,FALSE)),"")</f>
        <v/>
      </c>
      <c r="J4854" s="76"/>
      <c r="K4854" s="74" t="str">
        <f t="shared" si="75"/>
        <v/>
      </c>
    </row>
    <row r="4855" spans="1:11" ht="18.95" customHeight="1" x14ac:dyDescent="0.25">
      <c r="A4855" s="52"/>
      <c r="C4855" s="185"/>
      <c r="D4855" s="76"/>
      <c r="E4855" s="76" t="str">
        <f>IF(D4855="","",IFERROR(VLOOKUP(D4855,Cadastro!$C$9:$D$1009,2,FALSE),"NOT FOUND"))</f>
        <v/>
      </c>
      <c r="F4855" s="94"/>
      <c r="G4855" s="76"/>
      <c r="H4855" s="81" t="str">
        <f>IFERROR(F4855*VLOOKUP(D4855,Saldo!$P$8:$U$1009,6,FALSE),"")</f>
        <v/>
      </c>
      <c r="I4855" s="78" t="str">
        <f>IFERROR(IF(D4855="","",VLOOKUP(D4855,Saldo!$P$8:$Q$1009,2,FALSE)),"")</f>
        <v/>
      </c>
      <c r="J4855" s="76"/>
      <c r="K4855" s="74" t="str">
        <f t="shared" si="75"/>
        <v/>
      </c>
    </row>
    <row r="4856" spans="1:11" ht="18.95" customHeight="1" x14ac:dyDescent="0.25">
      <c r="A4856" s="52"/>
      <c r="C4856" s="185"/>
      <c r="D4856" s="76"/>
      <c r="E4856" s="76" t="str">
        <f>IF(D4856="","",IFERROR(VLOOKUP(D4856,Cadastro!$C$9:$D$1009,2,FALSE),"NOT FOUND"))</f>
        <v/>
      </c>
      <c r="F4856" s="94"/>
      <c r="G4856" s="76"/>
      <c r="H4856" s="81" t="str">
        <f>IFERROR(F4856*VLOOKUP(D4856,Saldo!$P$8:$U$1009,6,FALSE),"")</f>
        <v/>
      </c>
      <c r="I4856" s="78" t="str">
        <f>IFERROR(IF(D4856="","",VLOOKUP(D4856,Saldo!$P$8:$Q$1009,2,FALSE)),"")</f>
        <v/>
      </c>
      <c r="J4856" s="76"/>
      <c r="K4856" s="74" t="str">
        <f t="shared" si="75"/>
        <v/>
      </c>
    </row>
    <row r="4857" spans="1:11" ht="18.95" customHeight="1" x14ac:dyDescent="0.25">
      <c r="A4857" s="52"/>
      <c r="C4857" s="185"/>
      <c r="D4857" s="76"/>
      <c r="E4857" s="76" t="str">
        <f>IF(D4857="","",IFERROR(VLOOKUP(D4857,Cadastro!$C$9:$D$1009,2,FALSE),"NOT FOUND"))</f>
        <v/>
      </c>
      <c r="F4857" s="94"/>
      <c r="G4857" s="76"/>
      <c r="H4857" s="81" t="str">
        <f>IFERROR(F4857*VLOOKUP(D4857,Saldo!$P$8:$U$1009,6,FALSE),"")</f>
        <v/>
      </c>
      <c r="I4857" s="78" t="str">
        <f>IFERROR(IF(D4857="","",VLOOKUP(D4857,Saldo!$P$8:$Q$1009,2,FALSE)),"")</f>
        <v/>
      </c>
      <c r="J4857" s="76"/>
      <c r="K4857" s="74" t="str">
        <f t="shared" si="75"/>
        <v/>
      </c>
    </row>
    <row r="4858" spans="1:11" ht="18.95" customHeight="1" x14ac:dyDescent="0.25">
      <c r="A4858" s="52"/>
      <c r="C4858" s="185"/>
      <c r="D4858" s="76"/>
      <c r="E4858" s="76" t="str">
        <f>IF(D4858="","",IFERROR(VLOOKUP(D4858,Cadastro!$C$9:$D$1009,2,FALSE),"NOT FOUND"))</f>
        <v/>
      </c>
      <c r="F4858" s="94"/>
      <c r="G4858" s="76"/>
      <c r="H4858" s="81" t="str">
        <f>IFERROR(F4858*VLOOKUP(D4858,Saldo!$P$8:$U$1009,6,FALSE),"")</f>
        <v/>
      </c>
      <c r="I4858" s="78" t="str">
        <f>IFERROR(IF(D4858="","",VLOOKUP(D4858,Saldo!$P$8:$Q$1009,2,FALSE)),"")</f>
        <v/>
      </c>
      <c r="J4858" s="76"/>
      <c r="K4858" s="74" t="str">
        <f t="shared" si="75"/>
        <v/>
      </c>
    </row>
    <row r="4859" spans="1:11" ht="18.95" customHeight="1" x14ac:dyDescent="0.25">
      <c r="A4859" s="52"/>
      <c r="C4859" s="185"/>
      <c r="D4859" s="76"/>
      <c r="E4859" s="76" t="str">
        <f>IF(D4859="","",IFERROR(VLOOKUP(D4859,Cadastro!$C$9:$D$1009,2,FALSE),"NOT FOUND"))</f>
        <v/>
      </c>
      <c r="F4859" s="94"/>
      <c r="G4859" s="76"/>
      <c r="H4859" s="81" t="str">
        <f>IFERROR(F4859*VLOOKUP(D4859,Saldo!$P$8:$U$1009,6,FALSE),"")</f>
        <v/>
      </c>
      <c r="I4859" s="78" t="str">
        <f>IFERROR(IF(D4859="","",VLOOKUP(D4859,Saldo!$P$8:$Q$1009,2,FALSE)),"")</f>
        <v/>
      </c>
      <c r="J4859" s="76"/>
      <c r="K4859" s="74" t="str">
        <f t="shared" si="75"/>
        <v/>
      </c>
    </row>
    <row r="4860" spans="1:11" ht="18.95" customHeight="1" x14ac:dyDescent="0.25">
      <c r="A4860" s="52"/>
      <c r="C4860" s="185"/>
      <c r="D4860" s="76"/>
      <c r="E4860" s="76" t="str">
        <f>IF(D4860="","",IFERROR(VLOOKUP(D4860,Cadastro!$C$9:$D$1009,2,FALSE),"NOT FOUND"))</f>
        <v/>
      </c>
      <c r="F4860" s="94"/>
      <c r="G4860" s="76"/>
      <c r="H4860" s="81" t="str">
        <f>IFERROR(F4860*VLOOKUP(D4860,Saldo!$P$8:$U$1009,6,FALSE),"")</f>
        <v/>
      </c>
      <c r="I4860" s="78" t="str">
        <f>IFERROR(IF(D4860="","",VLOOKUP(D4860,Saldo!$P$8:$Q$1009,2,FALSE)),"")</f>
        <v/>
      </c>
      <c r="J4860" s="76"/>
      <c r="K4860" s="74" t="str">
        <f t="shared" si="75"/>
        <v/>
      </c>
    </row>
    <row r="4861" spans="1:11" ht="18.95" customHeight="1" x14ac:dyDescent="0.25">
      <c r="A4861" s="52"/>
      <c r="C4861" s="185"/>
      <c r="D4861" s="76"/>
      <c r="E4861" s="76" t="str">
        <f>IF(D4861="","",IFERROR(VLOOKUP(D4861,Cadastro!$C$9:$D$1009,2,FALSE),"NOT FOUND"))</f>
        <v/>
      </c>
      <c r="F4861" s="94"/>
      <c r="G4861" s="76"/>
      <c r="H4861" s="81" t="str">
        <f>IFERROR(F4861*VLOOKUP(D4861,Saldo!$P$8:$U$1009,6,FALSE),"")</f>
        <v/>
      </c>
      <c r="I4861" s="78" t="str">
        <f>IFERROR(IF(D4861="","",VLOOKUP(D4861,Saldo!$P$8:$Q$1009,2,FALSE)),"")</f>
        <v/>
      </c>
      <c r="J4861" s="76"/>
      <c r="K4861" s="74" t="str">
        <f t="shared" si="75"/>
        <v/>
      </c>
    </row>
    <row r="4862" spans="1:11" ht="18.95" customHeight="1" x14ac:dyDescent="0.25">
      <c r="A4862" s="52"/>
      <c r="C4862" s="185"/>
      <c r="D4862" s="76"/>
      <c r="E4862" s="76" t="str">
        <f>IF(D4862="","",IFERROR(VLOOKUP(D4862,Cadastro!$C$9:$D$1009,2,FALSE),"NOT FOUND"))</f>
        <v/>
      </c>
      <c r="F4862" s="94"/>
      <c r="G4862" s="76"/>
      <c r="H4862" s="81" t="str">
        <f>IFERROR(F4862*VLOOKUP(D4862,Saldo!$P$8:$U$1009,6,FALSE),"")</f>
        <v/>
      </c>
      <c r="I4862" s="78" t="str">
        <f>IFERROR(IF(D4862="","",VLOOKUP(D4862,Saldo!$P$8:$Q$1009,2,FALSE)),"")</f>
        <v/>
      </c>
      <c r="J4862" s="76"/>
      <c r="K4862" s="74" t="str">
        <f t="shared" si="75"/>
        <v/>
      </c>
    </row>
    <row r="4863" spans="1:11" ht="18.95" customHeight="1" x14ac:dyDescent="0.25">
      <c r="A4863" s="52"/>
      <c r="C4863" s="185"/>
      <c r="D4863" s="76"/>
      <c r="E4863" s="76" t="str">
        <f>IF(D4863="","",IFERROR(VLOOKUP(D4863,Cadastro!$C$9:$D$1009,2,FALSE),"NOT FOUND"))</f>
        <v/>
      </c>
      <c r="F4863" s="94"/>
      <c r="G4863" s="76"/>
      <c r="H4863" s="81" t="str">
        <f>IFERROR(F4863*VLOOKUP(D4863,Saldo!$P$8:$U$1009,6,FALSE),"")</f>
        <v/>
      </c>
      <c r="I4863" s="78" t="str">
        <f>IFERROR(IF(D4863="","",VLOOKUP(D4863,Saldo!$P$8:$Q$1009,2,FALSE)),"")</f>
        <v/>
      </c>
      <c r="J4863" s="76"/>
      <c r="K4863" s="74" t="str">
        <f t="shared" si="75"/>
        <v/>
      </c>
    </row>
    <row r="4864" spans="1:11" ht="18.95" customHeight="1" x14ac:dyDescent="0.25">
      <c r="A4864" s="52"/>
      <c r="C4864" s="185"/>
      <c r="D4864" s="76"/>
      <c r="E4864" s="76" t="str">
        <f>IF(D4864="","",IFERROR(VLOOKUP(D4864,Cadastro!$C$9:$D$1009,2,FALSE),"NOT FOUND"))</f>
        <v/>
      </c>
      <c r="F4864" s="94"/>
      <c r="G4864" s="76"/>
      <c r="H4864" s="81" t="str">
        <f>IFERROR(F4864*VLOOKUP(D4864,Saldo!$P$8:$U$1009,6,FALSE),"")</f>
        <v/>
      </c>
      <c r="I4864" s="78" t="str">
        <f>IFERROR(IF(D4864="","",VLOOKUP(D4864,Saldo!$P$8:$Q$1009,2,FALSE)),"")</f>
        <v/>
      </c>
      <c r="J4864" s="76"/>
      <c r="K4864" s="74" t="str">
        <f t="shared" si="75"/>
        <v/>
      </c>
    </row>
    <row r="4865" spans="1:11" ht="18.95" customHeight="1" x14ac:dyDescent="0.25">
      <c r="A4865" s="52"/>
      <c r="C4865" s="185"/>
      <c r="D4865" s="76"/>
      <c r="E4865" s="76" t="str">
        <f>IF(D4865="","",IFERROR(VLOOKUP(D4865,Cadastro!$C$9:$D$1009,2,FALSE),"NOT FOUND"))</f>
        <v/>
      </c>
      <c r="F4865" s="94"/>
      <c r="G4865" s="76"/>
      <c r="H4865" s="81" t="str">
        <f>IFERROR(F4865*VLOOKUP(D4865,Saldo!$P$8:$U$1009,6,FALSE),"")</f>
        <v/>
      </c>
      <c r="I4865" s="78" t="str">
        <f>IFERROR(IF(D4865="","",VLOOKUP(D4865,Saldo!$P$8:$Q$1009,2,FALSE)),"")</f>
        <v/>
      </c>
      <c r="J4865" s="76"/>
      <c r="K4865" s="74" t="str">
        <f t="shared" si="75"/>
        <v/>
      </c>
    </row>
    <row r="4866" spans="1:11" ht="18.95" customHeight="1" x14ac:dyDescent="0.25">
      <c r="A4866" s="52"/>
      <c r="C4866" s="185"/>
      <c r="D4866" s="76"/>
      <c r="E4866" s="76" t="str">
        <f>IF(D4866="","",IFERROR(VLOOKUP(D4866,Cadastro!$C$9:$D$1009,2,FALSE),"NOT FOUND"))</f>
        <v/>
      </c>
      <c r="F4866" s="94"/>
      <c r="G4866" s="76"/>
      <c r="H4866" s="81" t="str">
        <f>IFERROR(F4866*VLOOKUP(D4866,Saldo!$P$8:$U$1009,6,FALSE),"")</f>
        <v/>
      </c>
      <c r="I4866" s="78" t="str">
        <f>IFERROR(IF(D4866="","",VLOOKUP(D4866,Saldo!$P$8:$Q$1009,2,FALSE)),"")</f>
        <v/>
      </c>
      <c r="J4866" s="76"/>
      <c r="K4866" s="74" t="str">
        <f t="shared" si="75"/>
        <v/>
      </c>
    </row>
    <row r="4867" spans="1:11" ht="18.95" customHeight="1" x14ac:dyDescent="0.25">
      <c r="A4867" s="52"/>
      <c r="C4867" s="185"/>
      <c r="D4867" s="76"/>
      <c r="E4867" s="76" t="str">
        <f>IF(D4867="","",IFERROR(VLOOKUP(D4867,Cadastro!$C$9:$D$1009,2,FALSE),"NOT FOUND"))</f>
        <v/>
      </c>
      <c r="F4867" s="94"/>
      <c r="G4867" s="76"/>
      <c r="H4867" s="81" t="str">
        <f>IFERROR(F4867*VLOOKUP(D4867,Saldo!$P$8:$U$1009,6,FALSE),"")</f>
        <v/>
      </c>
      <c r="I4867" s="78" t="str">
        <f>IFERROR(IF(D4867="","",VLOOKUP(D4867,Saldo!$P$8:$Q$1009,2,FALSE)),"")</f>
        <v/>
      </c>
      <c r="J4867" s="76"/>
      <c r="K4867" s="74" t="str">
        <f t="shared" si="75"/>
        <v/>
      </c>
    </row>
    <row r="4868" spans="1:11" ht="18.95" customHeight="1" x14ac:dyDescent="0.25">
      <c r="A4868" s="52"/>
      <c r="C4868" s="185"/>
      <c r="D4868" s="76"/>
      <c r="E4868" s="76" t="str">
        <f>IF(D4868="","",IFERROR(VLOOKUP(D4868,Cadastro!$C$9:$D$1009,2,FALSE),"NOT FOUND"))</f>
        <v/>
      </c>
      <c r="F4868" s="94"/>
      <c r="G4868" s="76"/>
      <c r="H4868" s="81" t="str">
        <f>IFERROR(F4868*VLOOKUP(D4868,Saldo!$P$8:$U$1009,6,FALSE),"")</f>
        <v/>
      </c>
      <c r="I4868" s="78" t="str">
        <f>IFERROR(IF(D4868="","",VLOOKUP(D4868,Saldo!$P$8:$Q$1009,2,FALSE)),"")</f>
        <v/>
      </c>
      <c r="J4868" s="76"/>
      <c r="K4868" s="74" t="str">
        <f t="shared" si="75"/>
        <v/>
      </c>
    </row>
    <row r="4869" spans="1:11" ht="18.95" customHeight="1" x14ac:dyDescent="0.25">
      <c r="A4869" s="52"/>
      <c r="C4869" s="185"/>
      <c r="D4869" s="76"/>
      <c r="E4869" s="76" t="str">
        <f>IF(D4869="","",IFERROR(VLOOKUP(D4869,Cadastro!$C$9:$D$1009,2,FALSE),"NOT FOUND"))</f>
        <v/>
      </c>
      <c r="F4869" s="94"/>
      <c r="G4869" s="76"/>
      <c r="H4869" s="81" t="str">
        <f>IFERROR(F4869*VLOOKUP(D4869,Saldo!$P$8:$U$1009,6,FALSE),"")</f>
        <v/>
      </c>
      <c r="I4869" s="78" t="str">
        <f>IFERROR(IF(D4869="","",VLOOKUP(D4869,Saldo!$P$8:$Q$1009,2,FALSE)),"")</f>
        <v/>
      </c>
      <c r="J4869" s="76"/>
      <c r="K4869" s="74" t="str">
        <f t="shared" si="75"/>
        <v/>
      </c>
    </row>
    <row r="4870" spans="1:11" ht="18.95" customHeight="1" x14ac:dyDescent="0.25">
      <c r="A4870" s="52"/>
      <c r="C4870" s="185"/>
      <c r="D4870" s="76"/>
      <c r="E4870" s="76" t="str">
        <f>IF(D4870="","",IFERROR(VLOOKUP(D4870,Cadastro!$C$9:$D$1009,2,FALSE),"NOT FOUND"))</f>
        <v/>
      </c>
      <c r="F4870" s="94"/>
      <c r="G4870" s="76"/>
      <c r="H4870" s="81" t="str">
        <f>IFERROR(F4870*VLOOKUP(D4870,Saldo!$P$8:$U$1009,6,FALSE),"")</f>
        <v/>
      </c>
      <c r="I4870" s="78" t="str">
        <f>IFERROR(IF(D4870="","",VLOOKUP(D4870,Saldo!$P$8:$Q$1009,2,FALSE)),"")</f>
        <v/>
      </c>
      <c r="J4870" s="76"/>
      <c r="K4870" s="74" t="str">
        <f t="shared" si="75"/>
        <v/>
      </c>
    </row>
    <row r="4871" spans="1:11" ht="18.95" customHeight="1" x14ac:dyDescent="0.25">
      <c r="A4871" s="52"/>
      <c r="C4871" s="185"/>
      <c r="D4871" s="76"/>
      <c r="E4871" s="76" t="str">
        <f>IF(D4871="","",IFERROR(VLOOKUP(D4871,Cadastro!$C$9:$D$1009,2,FALSE),"NOT FOUND"))</f>
        <v/>
      </c>
      <c r="F4871" s="94"/>
      <c r="G4871" s="76"/>
      <c r="H4871" s="81" t="str">
        <f>IFERROR(F4871*VLOOKUP(D4871,Saldo!$P$8:$U$1009,6,FALSE),"")</f>
        <v/>
      </c>
      <c r="I4871" s="78" t="str">
        <f>IFERROR(IF(D4871="","",VLOOKUP(D4871,Saldo!$P$8:$Q$1009,2,FALSE)),"")</f>
        <v/>
      </c>
      <c r="J4871" s="76"/>
      <c r="K4871" s="74" t="str">
        <f t="shared" si="75"/>
        <v/>
      </c>
    </row>
    <row r="4872" spans="1:11" ht="18.95" customHeight="1" x14ac:dyDescent="0.25">
      <c r="A4872" s="52"/>
      <c r="C4872" s="185"/>
      <c r="D4872" s="76"/>
      <c r="E4872" s="76" t="str">
        <f>IF(D4872="","",IFERROR(VLOOKUP(D4872,Cadastro!$C$9:$D$1009,2,FALSE),"NOT FOUND"))</f>
        <v/>
      </c>
      <c r="F4872" s="94"/>
      <c r="G4872" s="76"/>
      <c r="H4872" s="81" t="str">
        <f>IFERROR(F4872*VLOOKUP(D4872,Saldo!$P$8:$U$1009,6,FALSE),"")</f>
        <v/>
      </c>
      <c r="I4872" s="78" t="str">
        <f>IFERROR(IF(D4872="","",VLOOKUP(D4872,Saldo!$P$8:$Q$1009,2,FALSE)),"")</f>
        <v/>
      </c>
      <c r="J4872" s="76"/>
      <c r="K4872" s="74" t="str">
        <f t="shared" si="75"/>
        <v/>
      </c>
    </row>
    <row r="4873" spans="1:11" ht="18.95" customHeight="1" x14ac:dyDescent="0.25">
      <c r="A4873" s="52"/>
      <c r="C4873" s="185"/>
      <c r="D4873" s="76"/>
      <c r="E4873" s="76" t="str">
        <f>IF(D4873="","",IFERROR(VLOOKUP(D4873,Cadastro!$C$9:$D$1009,2,FALSE),"NOT FOUND"))</f>
        <v/>
      </c>
      <c r="F4873" s="94"/>
      <c r="G4873" s="76"/>
      <c r="H4873" s="81" t="str">
        <f>IFERROR(F4873*VLOOKUP(D4873,Saldo!$P$8:$U$1009,6,FALSE),"")</f>
        <v/>
      </c>
      <c r="I4873" s="78" t="str">
        <f>IFERROR(IF(D4873="","",VLOOKUP(D4873,Saldo!$P$8:$Q$1009,2,FALSE)),"")</f>
        <v/>
      </c>
      <c r="J4873" s="76"/>
      <c r="K4873" s="74" t="str">
        <f t="shared" si="75"/>
        <v/>
      </c>
    </row>
    <row r="4874" spans="1:11" ht="18.95" customHeight="1" x14ac:dyDescent="0.25">
      <c r="A4874" s="52"/>
      <c r="C4874" s="185"/>
      <c r="D4874" s="76"/>
      <c r="E4874" s="76" t="str">
        <f>IF(D4874="","",IFERROR(VLOOKUP(D4874,Cadastro!$C$9:$D$1009,2,FALSE),"NOT FOUND"))</f>
        <v/>
      </c>
      <c r="F4874" s="94"/>
      <c r="G4874" s="76"/>
      <c r="H4874" s="81" t="str">
        <f>IFERROR(F4874*VLOOKUP(D4874,Saldo!$P$8:$U$1009,6,FALSE),"")</f>
        <v/>
      </c>
      <c r="I4874" s="78" t="str">
        <f>IFERROR(IF(D4874="","",VLOOKUP(D4874,Saldo!$P$8:$Q$1009,2,FALSE)),"")</f>
        <v/>
      </c>
      <c r="J4874" s="76"/>
      <c r="K4874" s="74" t="str">
        <f t="shared" ref="K4874:K4937" si="76">IF(C4874="","",MONTH(C4874))</f>
        <v/>
      </c>
    </row>
    <row r="4875" spans="1:11" ht="18.95" customHeight="1" x14ac:dyDescent="0.25">
      <c r="A4875" s="52"/>
      <c r="C4875" s="185"/>
      <c r="D4875" s="76"/>
      <c r="E4875" s="76" t="str">
        <f>IF(D4875="","",IFERROR(VLOOKUP(D4875,Cadastro!$C$9:$D$1009,2,FALSE),"NOT FOUND"))</f>
        <v/>
      </c>
      <c r="F4875" s="94"/>
      <c r="G4875" s="76"/>
      <c r="H4875" s="81" t="str">
        <f>IFERROR(F4875*VLOOKUP(D4875,Saldo!$P$8:$U$1009,6,FALSE),"")</f>
        <v/>
      </c>
      <c r="I4875" s="78" t="str">
        <f>IFERROR(IF(D4875="","",VLOOKUP(D4875,Saldo!$P$8:$Q$1009,2,FALSE)),"")</f>
        <v/>
      </c>
      <c r="J4875" s="76"/>
      <c r="K4875" s="74" t="str">
        <f t="shared" si="76"/>
        <v/>
      </c>
    </row>
    <row r="4876" spans="1:11" ht="18.95" customHeight="1" x14ac:dyDescent="0.25">
      <c r="A4876" s="52"/>
      <c r="C4876" s="185"/>
      <c r="D4876" s="76"/>
      <c r="E4876" s="76" t="str">
        <f>IF(D4876="","",IFERROR(VLOOKUP(D4876,Cadastro!$C$9:$D$1009,2,FALSE),"NOT FOUND"))</f>
        <v/>
      </c>
      <c r="F4876" s="94"/>
      <c r="G4876" s="76"/>
      <c r="H4876" s="81" t="str">
        <f>IFERROR(F4876*VLOOKUP(D4876,Saldo!$P$8:$U$1009,6,FALSE),"")</f>
        <v/>
      </c>
      <c r="I4876" s="78" t="str">
        <f>IFERROR(IF(D4876="","",VLOOKUP(D4876,Saldo!$P$8:$Q$1009,2,FALSE)),"")</f>
        <v/>
      </c>
      <c r="J4876" s="76"/>
      <c r="K4876" s="74" t="str">
        <f t="shared" si="76"/>
        <v/>
      </c>
    </row>
    <row r="4877" spans="1:11" ht="18.95" customHeight="1" x14ac:dyDescent="0.25">
      <c r="A4877" s="52"/>
      <c r="C4877" s="185"/>
      <c r="D4877" s="76"/>
      <c r="E4877" s="76" t="str">
        <f>IF(D4877="","",IFERROR(VLOOKUP(D4877,Cadastro!$C$9:$D$1009,2,FALSE),"NOT FOUND"))</f>
        <v/>
      </c>
      <c r="F4877" s="94"/>
      <c r="G4877" s="76"/>
      <c r="H4877" s="81" t="str">
        <f>IFERROR(F4877*VLOOKUP(D4877,Saldo!$P$8:$U$1009,6,FALSE),"")</f>
        <v/>
      </c>
      <c r="I4877" s="78" t="str">
        <f>IFERROR(IF(D4877="","",VLOOKUP(D4877,Saldo!$P$8:$Q$1009,2,FALSE)),"")</f>
        <v/>
      </c>
      <c r="J4877" s="76"/>
      <c r="K4877" s="74" t="str">
        <f t="shared" si="76"/>
        <v/>
      </c>
    </row>
    <row r="4878" spans="1:11" ht="18.95" customHeight="1" x14ac:dyDescent="0.25">
      <c r="A4878" s="52"/>
      <c r="C4878" s="185"/>
      <c r="D4878" s="76"/>
      <c r="E4878" s="76" t="str">
        <f>IF(D4878="","",IFERROR(VLOOKUP(D4878,Cadastro!$C$9:$D$1009,2,FALSE),"NOT FOUND"))</f>
        <v/>
      </c>
      <c r="F4878" s="94"/>
      <c r="G4878" s="76"/>
      <c r="H4878" s="81" t="str">
        <f>IFERROR(F4878*VLOOKUP(D4878,Saldo!$P$8:$U$1009,6,FALSE),"")</f>
        <v/>
      </c>
      <c r="I4878" s="78" t="str">
        <f>IFERROR(IF(D4878="","",VLOOKUP(D4878,Saldo!$P$8:$Q$1009,2,FALSE)),"")</f>
        <v/>
      </c>
      <c r="J4878" s="76"/>
      <c r="K4878" s="74" t="str">
        <f t="shared" si="76"/>
        <v/>
      </c>
    </row>
    <row r="4879" spans="1:11" ht="18.95" customHeight="1" x14ac:dyDescent="0.25">
      <c r="A4879" s="52"/>
      <c r="C4879" s="185"/>
      <c r="D4879" s="76"/>
      <c r="E4879" s="76" t="str">
        <f>IF(D4879="","",IFERROR(VLOOKUP(D4879,Cadastro!$C$9:$D$1009,2,FALSE),"NOT FOUND"))</f>
        <v/>
      </c>
      <c r="F4879" s="94"/>
      <c r="G4879" s="76"/>
      <c r="H4879" s="81" t="str">
        <f>IFERROR(F4879*VLOOKUP(D4879,Saldo!$P$8:$U$1009,6,FALSE),"")</f>
        <v/>
      </c>
      <c r="I4879" s="78" t="str">
        <f>IFERROR(IF(D4879="","",VLOOKUP(D4879,Saldo!$P$8:$Q$1009,2,FALSE)),"")</f>
        <v/>
      </c>
      <c r="J4879" s="76"/>
      <c r="K4879" s="74" t="str">
        <f t="shared" si="76"/>
        <v/>
      </c>
    </row>
    <row r="4880" spans="1:11" ht="18.95" customHeight="1" x14ac:dyDescent="0.25">
      <c r="A4880" s="52"/>
      <c r="C4880" s="185"/>
      <c r="D4880" s="76"/>
      <c r="E4880" s="76" t="str">
        <f>IF(D4880="","",IFERROR(VLOOKUP(D4880,Cadastro!$C$9:$D$1009,2,FALSE),"NOT FOUND"))</f>
        <v/>
      </c>
      <c r="F4880" s="94"/>
      <c r="G4880" s="76"/>
      <c r="H4880" s="81" t="str">
        <f>IFERROR(F4880*VLOOKUP(D4880,Saldo!$P$8:$U$1009,6,FALSE),"")</f>
        <v/>
      </c>
      <c r="I4880" s="78" t="str">
        <f>IFERROR(IF(D4880="","",VLOOKUP(D4880,Saldo!$P$8:$Q$1009,2,FALSE)),"")</f>
        <v/>
      </c>
      <c r="J4880" s="76"/>
      <c r="K4880" s="74" t="str">
        <f t="shared" si="76"/>
        <v/>
      </c>
    </row>
    <row r="4881" spans="1:11" ht="18.95" customHeight="1" x14ac:dyDescent="0.25">
      <c r="A4881" s="52"/>
      <c r="C4881" s="185"/>
      <c r="D4881" s="76"/>
      <c r="E4881" s="76" t="str">
        <f>IF(D4881="","",IFERROR(VLOOKUP(D4881,Cadastro!$C$9:$D$1009,2,FALSE),"NOT FOUND"))</f>
        <v/>
      </c>
      <c r="F4881" s="94"/>
      <c r="G4881" s="76"/>
      <c r="H4881" s="81" t="str">
        <f>IFERROR(F4881*VLOOKUP(D4881,Saldo!$P$8:$U$1009,6,FALSE),"")</f>
        <v/>
      </c>
      <c r="I4881" s="78" t="str">
        <f>IFERROR(IF(D4881="","",VLOOKUP(D4881,Saldo!$P$8:$Q$1009,2,FALSE)),"")</f>
        <v/>
      </c>
      <c r="J4881" s="76"/>
      <c r="K4881" s="74" t="str">
        <f t="shared" si="76"/>
        <v/>
      </c>
    </row>
    <row r="4882" spans="1:11" ht="18.95" customHeight="1" x14ac:dyDescent="0.25">
      <c r="A4882" s="52"/>
      <c r="C4882" s="185"/>
      <c r="D4882" s="76"/>
      <c r="E4882" s="76" t="str">
        <f>IF(D4882="","",IFERROR(VLOOKUP(D4882,Cadastro!$C$9:$D$1009,2,FALSE),"NOT FOUND"))</f>
        <v/>
      </c>
      <c r="F4882" s="94"/>
      <c r="G4882" s="76"/>
      <c r="H4882" s="81" t="str">
        <f>IFERROR(F4882*VLOOKUP(D4882,Saldo!$P$8:$U$1009,6,FALSE),"")</f>
        <v/>
      </c>
      <c r="I4882" s="78" t="str">
        <f>IFERROR(IF(D4882="","",VLOOKUP(D4882,Saldo!$P$8:$Q$1009,2,FALSE)),"")</f>
        <v/>
      </c>
      <c r="J4882" s="76"/>
      <c r="K4882" s="74" t="str">
        <f t="shared" si="76"/>
        <v/>
      </c>
    </row>
    <row r="4883" spans="1:11" ht="18.95" customHeight="1" x14ac:dyDescent="0.25">
      <c r="A4883" s="52"/>
      <c r="C4883" s="185"/>
      <c r="D4883" s="76"/>
      <c r="E4883" s="76" t="str">
        <f>IF(D4883="","",IFERROR(VLOOKUP(D4883,Cadastro!$C$9:$D$1009,2,FALSE),"NOT FOUND"))</f>
        <v/>
      </c>
      <c r="F4883" s="94"/>
      <c r="G4883" s="76"/>
      <c r="H4883" s="81" t="str">
        <f>IFERROR(F4883*VLOOKUP(D4883,Saldo!$P$8:$U$1009,6,FALSE),"")</f>
        <v/>
      </c>
      <c r="I4883" s="78" t="str">
        <f>IFERROR(IF(D4883="","",VLOOKUP(D4883,Saldo!$P$8:$Q$1009,2,FALSE)),"")</f>
        <v/>
      </c>
      <c r="J4883" s="76"/>
      <c r="K4883" s="74" t="str">
        <f t="shared" si="76"/>
        <v/>
      </c>
    </row>
    <row r="4884" spans="1:11" ht="18.95" customHeight="1" x14ac:dyDescent="0.25">
      <c r="A4884" s="52"/>
      <c r="C4884" s="185"/>
      <c r="D4884" s="76"/>
      <c r="E4884" s="76" t="str">
        <f>IF(D4884="","",IFERROR(VLOOKUP(D4884,Cadastro!$C$9:$D$1009,2,FALSE),"NOT FOUND"))</f>
        <v/>
      </c>
      <c r="F4884" s="94"/>
      <c r="G4884" s="76"/>
      <c r="H4884" s="81" t="str">
        <f>IFERROR(F4884*VLOOKUP(D4884,Saldo!$P$8:$U$1009,6,FALSE),"")</f>
        <v/>
      </c>
      <c r="I4884" s="78" t="str">
        <f>IFERROR(IF(D4884="","",VLOOKUP(D4884,Saldo!$P$8:$Q$1009,2,FALSE)),"")</f>
        <v/>
      </c>
      <c r="J4884" s="76"/>
      <c r="K4884" s="74" t="str">
        <f t="shared" si="76"/>
        <v/>
      </c>
    </row>
    <row r="4885" spans="1:11" ht="18.95" customHeight="1" x14ac:dyDescent="0.25">
      <c r="A4885" s="52"/>
      <c r="C4885" s="185"/>
      <c r="D4885" s="76"/>
      <c r="E4885" s="76" t="str">
        <f>IF(D4885="","",IFERROR(VLOOKUP(D4885,Cadastro!$C$9:$D$1009,2,FALSE),"NOT FOUND"))</f>
        <v/>
      </c>
      <c r="F4885" s="94"/>
      <c r="G4885" s="76"/>
      <c r="H4885" s="81" t="str">
        <f>IFERROR(F4885*VLOOKUP(D4885,Saldo!$P$8:$U$1009,6,FALSE),"")</f>
        <v/>
      </c>
      <c r="I4885" s="78" t="str">
        <f>IFERROR(IF(D4885="","",VLOOKUP(D4885,Saldo!$P$8:$Q$1009,2,FALSE)),"")</f>
        <v/>
      </c>
      <c r="J4885" s="76"/>
      <c r="K4885" s="74" t="str">
        <f t="shared" si="76"/>
        <v/>
      </c>
    </row>
    <row r="4886" spans="1:11" ht="18.95" customHeight="1" x14ac:dyDescent="0.25">
      <c r="A4886" s="52"/>
      <c r="C4886" s="185"/>
      <c r="D4886" s="76"/>
      <c r="E4886" s="76" t="str">
        <f>IF(D4886="","",IFERROR(VLOOKUP(D4886,Cadastro!$C$9:$D$1009,2,FALSE),"NOT FOUND"))</f>
        <v/>
      </c>
      <c r="F4886" s="94"/>
      <c r="G4886" s="76"/>
      <c r="H4886" s="81" t="str">
        <f>IFERROR(F4886*VLOOKUP(D4886,Saldo!$P$8:$U$1009,6,FALSE),"")</f>
        <v/>
      </c>
      <c r="I4886" s="78" t="str">
        <f>IFERROR(IF(D4886="","",VLOOKUP(D4886,Saldo!$P$8:$Q$1009,2,FALSE)),"")</f>
        <v/>
      </c>
      <c r="J4886" s="76"/>
      <c r="K4886" s="74" t="str">
        <f t="shared" si="76"/>
        <v/>
      </c>
    </row>
    <row r="4887" spans="1:11" ht="18.95" customHeight="1" x14ac:dyDescent="0.25">
      <c r="A4887" s="52"/>
      <c r="C4887" s="185"/>
      <c r="D4887" s="76"/>
      <c r="E4887" s="76" t="str">
        <f>IF(D4887="","",IFERROR(VLOOKUP(D4887,Cadastro!$C$9:$D$1009,2,FALSE),"NOT FOUND"))</f>
        <v/>
      </c>
      <c r="F4887" s="94"/>
      <c r="G4887" s="76"/>
      <c r="H4887" s="81" t="str">
        <f>IFERROR(F4887*VLOOKUP(D4887,Saldo!$P$8:$U$1009,6,FALSE),"")</f>
        <v/>
      </c>
      <c r="I4887" s="78" t="str">
        <f>IFERROR(IF(D4887="","",VLOOKUP(D4887,Saldo!$P$8:$Q$1009,2,FALSE)),"")</f>
        <v/>
      </c>
      <c r="J4887" s="76"/>
      <c r="K4887" s="74" t="str">
        <f t="shared" si="76"/>
        <v/>
      </c>
    </row>
    <row r="4888" spans="1:11" ht="18.95" customHeight="1" x14ac:dyDescent="0.25">
      <c r="A4888" s="52"/>
      <c r="C4888" s="185"/>
      <c r="D4888" s="76"/>
      <c r="E4888" s="76" t="str">
        <f>IF(D4888="","",IFERROR(VLOOKUP(D4888,Cadastro!$C$9:$D$1009,2,FALSE),"NOT FOUND"))</f>
        <v/>
      </c>
      <c r="F4888" s="94"/>
      <c r="G4888" s="76"/>
      <c r="H4888" s="81" t="str">
        <f>IFERROR(F4888*VLOOKUP(D4888,Saldo!$P$8:$U$1009,6,FALSE),"")</f>
        <v/>
      </c>
      <c r="I4888" s="78" t="str">
        <f>IFERROR(IF(D4888="","",VLOOKUP(D4888,Saldo!$P$8:$Q$1009,2,FALSE)),"")</f>
        <v/>
      </c>
      <c r="J4888" s="76"/>
      <c r="K4888" s="74" t="str">
        <f t="shared" si="76"/>
        <v/>
      </c>
    </row>
    <row r="4889" spans="1:11" ht="18.95" customHeight="1" x14ac:dyDescent="0.25">
      <c r="A4889" s="52"/>
      <c r="C4889" s="185"/>
      <c r="D4889" s="76"/>
      <c r="E4889" s="76" t="str">
        <f>IF(D4889="","",IFERROR(VLOOKUP(D4889,Cadastro!$C$9:$D$1009,2,FALSE),"NOT FOUND"))</f>
        <v/>
      </c>
      <c r="F4889" s="94"/>
      <c r="G4889" s="76"/>
      <c r="H4889" s="81" t="str">
        <f>IFERROR(F4889*VLOOKUP(D4889,Saldo!$P$8:$U$1009,6,FALSE),"")</f>
        <v/>
      </c>
      <c r="I4889" s="78" t="str">
        <f>IFERROR(IF(D4889="","",VLOOKUP(D4889,Saldo!$P$8:$Q$1009,2,FALSE)),"")</f>
        <v/>
      </c>
      <c r="J4889" s="76"/>
      <c r="K4889" s="74" t="str">
        <f t="shared" si="76"/>
        <v/>
      </c>
    </row>
    <row r="4890" spans="1:11" ht="18.95" customHeight="1" x14ac:dyDescent="0.25">
      <c r="A4890" s="52"/>
      <c r="C4890" s="185"/>
      <c r="D4890" s="76"/>
      <c r="E4890" s="76" t="str">
        <f>IF(D4890="","",IFERROR(VLOOKUP(D4890,Cadastro!$C$9:$D$1009,2,FALSE),"NOT FOUND"))</f>
        <v/>
      </c>
      <c r="F4890" s="94"/>
      <c r="G4890" s="76"/>
      <c r="H4890" s="81" t="str">
        <f>IFERROR(F4890*VLOOKUP(D4890,Saldo!$P$8:$U$1009,6,FALSE),"")</f>
        <v/>
      </c>
      <c r="I4890" s="78" t="str">
        <f>IFERROR(IF(D4890="","",VLOOKUP(D4890,Saldo!$P$8:$Q$1009,2,FALSE)),"")</f>
        <v/>
      </c>
      <c r="J4890" s="76"/>
      <c r="K4890" s="74" t="str">
        <f t="shared" si="76"/>
        <v/>
      </c>
    </row>
    <row r="4891" spans="1:11" ht="18.95" customHeight="1" x14ac:dyDescent="0.25">
      <c r="A4891" s="52"/>
      <c r="C4891" s="185"/>
      <c r="D4891" s="76"/>
      <c r="E4891" s="76" t="str">
        <f>IF(D4891="","",IFERROR(VLOOKUP(D4891,Cadastro!$C$9:$D$1009,2,FALSE),"NOT FOUND"))</f>
        <v/>
      </c>
      <c r="F4891" s="94"/>
      <c r="G4891" s="76"/>
      <c r="H4891" s="81" t="str">
        <f>IFERROR(F4891*VLOOKUP(D4891,Saldo!$P$8:$U$1009,6,FALSE),"")</f>
        <v/>
      </c>
      <c r="I4891" s="78" t="str">
        <f>IFERROR(IF(D4891="","",VLOOKUP(D4891,Saldo!$P$8:$Q$1009,2,FALSE)),"")</f>
        <v/>
      </c>
      <c r="J4891" s="76"/>
      <c r="K4891" s="74" t="str">
        <f t="shared" si="76"/>
        <v/>
      </c>
    </row>
    <row r="4892" spans="1:11" ht="18.95" customHeight="1" x14ac:dyDescent="0.25">
      <c r="A4892" s="52"/>
      <c r="C4892" s="185"/>
      <c r="D4892" s="76"/>
      <c r="E4892" s="76" t="str">
        <f>IF(D4892="","",IFERROR(VLOOKUP(D4892,Cadastro!$C$9:$D$1009,2,FALSE),"NOT FOUND"))</f>
        <v/>
      </c>
      <c r="F4892" s="94"/>
      <c r="G4892" s="76"/>
      <c r="H4892" s="81" t="str">
        <f>IFERROR(F4892*VLOOKUP(D4892,Saldo!$P$8:$U$1009,6,FALSE),"")</f>
        <v/>
      </c>
      <c r="I4892" s="78" t="str">
        <f>IFERROR(IF(D4892="","",VLOOKUP(D4892,Saldo!$P$8:$Q$1009,2,FALSE)),"")</f>
        <v/>
      </c>
      <c r="J4892" s="76"/>
      <c r="K4892" s="74" t="str">
        <f t="shared" si="76"/>
        <v/>
      </c>
    </row>
    <row r="4893" spans="1:11" ht="18.95" customHeight="1" x14ac:dyDescent="0.25">
      <c r="A4893" s="52"/>
      <c r="C4893" s="185"/>
      <c r="D4893" s="76"/>
      <c r="E4893" s="76" t="str">
        <f>IF(D4893="","",IFERROR(VLOOKUP(D4893,Cadastro!$C$9:$D$1009,2,FALSE),"NOT FOUND"))</f>
        <v/>
      </c>
      <c r="F4893" s="94"/>
      <c r="G4893" s="76"/>
      <c r="H4893" s="81" t="str">
        <f>IFERROR(F4893*VLOOKUP(D4893,Saldo!$P$8:$U$1009,6,FALSE),"")</f>
        <v/>
      </c>
      <c r="I4893" s="78" t="str">
        <f>IFERROR(IF(D4893="","",VLOOKUP(D4893,Saldo!$P$8:$Q$1009,2,FALSE)),"")</f>
        <v/>
      </c>
      <c r="J4893" s="76"/>
      <c r="K4893" s="74" t="str">
        <f t="shared" si="76"/>
        <v/>
      </c>
    </row>
    <row r="4894" spans="1:11" ht="18.95" customHeight="1" x14ac:dyDescent="0.25">
      <c r="A4894" s="52"/>
      <c r="C4894" s="185"/>
      <c r="D4894" s="76"/>
      <c r="E4894" s="76" t="str">
        <f>IF(D4894="","",IFERROR(VLOOKUP(D4894,Cadastro!$C$9:$D$1009,2,FALSE),"NOT FOUND"))</f>
        <v/>
      </c>
      <c r="F4894" s="94"/>
      <c r="G4894" s="76"/>
      <c r="H4894" s="81" t="str">
        <f>IFERROR(F4894*VLOOKUP(D4894,Saldo!$P$8:$U$1009,6,FALSE),"")</f>
        <v/>
      </c>
      <c r="I4894" s="78" t="str">
        <f>IFERROR(IF(D4894="","",VLOOKUP(D4894,Saldo!$P$8:$Q$1009,2,FALSE)),"")</f>
        <v/>
      </c>
      <c r="J4894" s="76"/>
      <c r="K4894" s="74" t="str">
        <f t="shared" si="76"/>
        <v/>
      </c>
    </row>
    <row r="4895" spans="1:11" ht="18.95" customHeight="1" x14ac:dyDescent="0.25">
      <c r="A4895" s="52"/>
      <c r="C4895" s="185"/>
      <c r="D4895" s="76"/>
      <c r="E4895" s="76" t="str">
        <f>IF(D4895="","",IFERROR(VLOOKUP(D4895,Cadastro!$C$9:$D$1009,2,FALSE),"NOT FOUND"))</f>
        <v/>
      </c>
      <c r="F4895" s="94"/>
      <c r="G4895" s="76"/>
      <c r="H4895" s="81" t="str">
        <f>IFERROR(F4895*VLOOKUP(D4895,Saldo!$P$8:$U$1009,6,FALSE),"")</f>
        <v/>
      </c>
      <c r="I4895" s="78" t="str">
        <f>IFERROR(IF(D4895="","",VLOOKUP(D4895,Saldo!$P$8:$Q$1009,2,FALSE)),"")</f>
        <v/>
      </c>
      <c r="J4895" s="76"/>
      <c r="K4895" s="74" t="str">
        <f t="shared" si="76"/>
        <v/>
      </c>
    </row>
    <row r="4896" spans="1:11" ht="18.95" customHeight="1" x14ac:dyDescent="0.25">
      <c r="A4896" s="52"/>
      <c r="C4896" s="185"/>
      <c r="D4896" s="76"/>
      <c r="E4896" s="76" t="str">
        <f>IF(D4896="","",IFERROR(VLOOKUP(D4896,Cadastro!$C$9:$D$1009,2,FALSE),"NOT FOUND"))</f>
        <v/>
      </c>
      <c r="F4896" s="94"/>
      <c r="G4896" s="76"/>
      <c r="H4896" s="81" t="str">
        <f>IFERROR(F4896*VLOOKUP(D4896,Saldo!$P$8:$U$1009,6,FALSE),"")</f>
        <v/>
      </c>
      <c r="I4896" s="78" t="str">
        <f>IFERROR(IF(D4896="","",VLOOKUP(D4896,Saldo!$P$8:$Q$1009,2,FALSE)),"")</f>
        <v/>
      </c>
      <c r="J4896" s="76"/>
      <c r="K4896" s="74" t="str">
        <f t="shared" si="76"/>
        <v/>
      </c>
    </row>
    <row r="4897" spans="1:11" ht="18.95" customHeight="1" x14ac:dyDescent="0.25">
      <c r="A4897" s="52"/>
      <c r="C4897" s="185"/>
      <c r="D4897" s="76"/>
      <c r="E4897" s="76" t="str">
        <f>IF(D4897="","",IFERROR(VLOOKUP(D4897,Cadastro!$C$9:$D$1009,2,FALSE),"NOT FOUND"))</f>
        <v/>
      </c>
      <c r="F4897" s="94"/>
      <c r="G4897" s="76"/>
      <c r="H4897" s="81" t="str">
        <f>IFERROR(F4897*VLOOKUP(D4897,Saldo!$P$8:$U$1009,6,FALSE),"")</f>
        <v/>
      </c>
      <c r="I4897" s="78" t="str">
        <f>IFERROR(IF(D4897="","",VLOOKUP(D4897,Saldo!$P$8:$Q$1009,2,FALSE)),"")</f>
        <v/>
      </c>
      <c r="J4897" s="76"/>
      <c r="K4897" s="74" t="str">
        <f t="shared" si="76"/>
        <v/>
      </c>
    </row>
    <row r="4898" spans="1:11" ht="18.95" customHeight="1" x14ac:dyDescent="0.25">
      <c r="A4898" s="52"/>
      <c r="C4898" s="185"/>
      <c r="D4898" s="76"/>
      <c r="E4898" s="76" t="str">
        <f>IF(D4898="","",IFERROR(VLOOKUP(D4898,Cadastro!$C$9:$D$1009,2,FALSE),"NOT FOUND"))</f>
        <v/>
      </c>
      <c r="F4898" s="94"/>
      <c r="G4898" s="76"/>
      <c r="H4898" s="81" t="str">
        <f>IFERROR(F4898*VLOOKUP(D4898,Saldo!$P$8:$U$1009,6,FALSE),"")</f>
        <v/>
      </c>
      <c r="I4898" s="78" t="str">
        <f>IFERROR(IF(D4898="","",VLOOKUP(D4898,Saldo!$P$8:$Q$1009,2,FALSE)),"")</f>
        <v/>
      </c>
      <c r="J4898" s="76"/>
      <c r="K4898" s="74" t="str">
        <f t="shared" si="76"/>
        <v/>
      </c>
    </row>
    <row r="4899" spans="1:11" ht="18.95" customHeight="1" x14ac:dyDescent="0.25">
      <c r="A4899" s="52"/>
      <c r="C4899" s="185"/>
      <c r="D4899" s="76"/>
      <c r="E4899" s="76" t="str">
        <f>IF(D4899="","",IFERROR(VLOOKUP(D4899,Cadastro!$C$9:$D$1009,2,FALSE),"NOT FOUND"))</f>
        <v/>
      </c>
      <c r="F4899" s="94"/>
      <c r="G4899" s="76"/>
      <c r="H4899" s="81" t="str">
        <f>IFERROR(F4899*VLOOKUP(D4899,Saldo!$P$8:$U$1009,6,FALSE),"")</f>
        <v/>
      </c>
      <c r="I4899" s="78" t="str">
        <f>IFERROR(IF(D4899="","",VLOOKUP(D4899,Saldo!$P$8:$Q$1009,2,FALSE)),"")</f>
        <v/>
      </c>
      <c r="J4899" s="76"/>
      <c r="K4899" s="74" t="str">
        <f t="shared" si="76"/>
        <v/>
      </c>
    </row>
    <row r="4900" spans="1:11" ht="18.95" customHeight="1" x14ac:dyDescent="0.25">
      <c r="A4900" s="52"/>
      <c r="C4900" s="185"/>
      <c r="D4900" s="76"/>
      <c r="E4900" s="76" t="str">
        <f>IF(D4900="","",IFERROR(VLOOKUP(D4900,Cadastro!$C$9:$D$1009,2,FALSE),"NOT FOUND"))</f>
        <v/>
      </c>
      <c r="F4900" s="94"/>
      <c r="G4900" s="76"/>
      <c r="H4900" s="81" t="str">
        <f>IFERROR(F4900*VLOOKUP(D4900,Saldo!$P$8:$U$1009,6,FALSE),"")</f>
        <v/>
      </c>
      <c r="I4900" s="78" t="str">
        <f>IFERROR(IF(D4900="","",VLOOKUP(D4900,Saldo!$P$8:$Q$1009,2,FALSE)),"")</f>
        <v/>
      </c>
      <c r="J4900" s="76"/>
      <c r="K4900" s="74" t="str">
        <f t="shared" si="76"/>
        <v/>
      </c>
    </row>
    <row r="4901" spans="1:11" ht="18.95" customHeight="1" x14ac:dyDescent="0.25">
      <c r="A4901" s="52"/>
      <c r="C4901" s="185"/>
      <c r="D4901" s="76"/>
      <c r="E4901" s="76" t="str">
        <f>IF(D4901="","",IFERROR(VLOOKUP(D4901,Cadastro!$C$9:$D$1009,2,FALSE),"NOT FOUND"))</f>
        <v/>
      </c>
      <c r="F4901" s="94"/>
      <c r="G4901" s="76"/>
      <c r="H4901" s="81" t="str">
        <f>IFERROR(F4901*VLOOKUP(D4901,Saldo!$P$8:$U$1009,6,FALSE),"")</f>
        <v/>
      </c>
      <c r="I4901" s="78" t="str">
        <f>IFERROR(IF(D4901="","",VLOOKUP(D4901,Saldo!$P$8:$Q$1009,2,FALSE)),"")</f>
        <v/>
      </c>
      <c r="J4901" s="76"/>
      <c r="K4901" s="74" t="str">
        <f t="shared" si="76"/>
        <v/>
      </c>
    </row>
    <row r="4902" spans="1:11" ht="18.95" customHeight="1" x14ac:dyDescent="0.25">
      <c r="A4902" s="52"/>
      <c r="C4902" s="185"/>
      <c r="D4902" s="76"/>
      <c r="E4902" s="76" t="str">
        <f>IF(D4902="","",IFERROR(VLOOKUP(D4902,Cadastro!$C$9:$D$1009,2,FALSE),"NOT FOUND"))</f>
        <v/>
      </c>
      <c r="F4902" s="94"/>
      <c r="G4902" s="76"/>
      <c r="H4902" s="81" t="str">
        <f>IFERROR(F4902*VLOOKUP(D4902,Saldo!$P$8:$U$1009,6,FALSE),"")</f>
        <v/>
      </c>
      <c r="I4902" s="78" t="str">
        <f>IFERROR(IF(D4902="","",VLOOKUP(D4902,Saldo!$P$8:$Q$1009,2,FALSE)),"")</f>
        <v/>
      </c>
      <c r="J4902" s="76"/>
      <c r="K4902" s="74" t="str">
        <f t="shared" si="76"/>
        <v/>
      </c>
    </row>
    <row r="4903" spans="1:11" ht="18.95" customHeight="1" x14ac:dyDescent="0.25">
      <c r="A4903" s="52"/>
      <c r="C4903" s="185"/>
      <c r="D4903" s="76"/>
      <c r="E4903" s="76" t="str">
        <f>IF(D4903="","",IFERROR(VLOOKUP(D4903,Cadastro!$C$9:$D$1009,2,FALSE),"NOT FOUND"))</f>
        <v/>
      </c>
      <c r="F4903" s="94"/>
      <c r="G4903" s="76"/>
      <c r="H4903" s="81" t="str">
        <f>IFERROR(F4903*VLOOKUP(D4903,Saldo!$P$8:$U$1009,6,FALSE),"")</f>
        <v/>
      </c>
      <c r="I4903" s="78" t="str">
        <f>IFERROR(IF(D4903="","",VLOOKUP(D4903,Saldo!$P$8:$Q$1009,2,FALSE)),"")</f>
        <v/>
      </c>
      <c r="J4903" s="76"/>
      <c r="K4903" s="74" t="str">
        <f t="shared" si="76"/>
        <v/>
      </c>
    </row>
    <row r="4904" spans="1:11" ht="18.95" customHeight="1" x14ac:dyDescent="0.25">
      <c r="A4904" s="52"/>
      <c r="C4904" s="185"/>
      <c r="D4904" s="76"/>
      <c r="E4904" s="76" t="str">
        <f>IF(D4904="","",IFERROR(VLOOKUP(D4904,Cadastro!$C$9:$D$1009,2,FALSE),"NOT FOUND"))</f>
        <v/>
      </c>
      <c r="F4904" s="94"/>
      <c r="G4904" s="76"/>
      <c r="H4904" s="81" t="str">
        <f>IFERROR(F4904*VLOOKUP(D4904,Saldo!$P$8:$U$1009,6,FALSE),"")</f>
        <v/>
      </c>
      <c r="I4904" s="78" t="str">
        <f>IFERROR(IF(D4904="","",VLOOKUP(D4904,Saldo!$P$8:$Q$1009,2,FALSE)),"")</f>
        <v/>
      </c>
      <c r="J4904" s="76"/>
      <c r="K4904" s="74" t="str">
        <f t="shared" si="76"/>
        <v/>
      </c>
    </row>
    <row r="4905" spans="1:11" ht="18.95" customHeight="1" x14ac:dyDescent="0.25">
      <c r="A4905" s="52"/>
      <c r="C4905" s="185"/>
      <c r="D4905" s="76"/>
      <c r="E4905" s="76" t="str">
        <f>IF(D4905="","",IFERROR(VLOOKUP(D4905,Cadastro!$C$9:$D$1009,2,FALSE),"NOT FOUND"))</f>
        <v/>
      </c>
      <c r="F4905" s="94"/>
      <c r="G4905" s="76"/>
      <c r="H4905" s="81" t="str">
        <f>IFERROR(F4905*VLOOKUP(D4905,Saldo!$P$8:$U$1009,6,FALSE),"")</f>
        <v/>
      </c>
      <c r="I4905" s="78" t="str">
        <f>IFERROR(IF(D4905="","",VLOOKUP(D4905,Saldo!$P$8:$Q$1009,2,FALSE)),"")</f>
        <v/>
      </c>
      <c r="J4905" s="76"/>
      <c r="K4905" s="74" t="str">
        <f t="shared" si="76"/>
        <v/>
      </c>
    </row>
    <row r="4906" spans="1:11" ht="18.95" customHeight="1" x14ac:dyDescent="0.25">
      <c r="A4906" s="52"/>
      <c r="C4906" s="185"/>
      <c r="D4906" s="76"/>
      <c r="E4906" s="76" t="str">
        <f>IF(D4906="","",IFERROR(VLOOKUP(D4906,Cadastro!$C$9:$D$1009,2,FALSE),"NOT FOUND"))</f>
        <v/>
      </c>
      <c r="F4906" s="94"/>
      <c r="G4906" s="76"/>
      <c r="H4906" s="81" t="str">
        <f>IFERROR(F4906*VLOOKUP(D4906,Saldo!$P$8:$U$1009,6,FALSE),"")</f>
        <v/>
      </c>
      <c r="I4906" s="78" t="str">
        <f>IFERROR(IF(D4906="","",VLOOKUP(D4906,Saldo!$P$8:$Q$1009,2,FALSE)),"")</f>
        <v/>
      </c>
      <c r="J4906" s="76"/>
      <c r="K4906" s="74" t="str">
        <f t="shared" si="76"/>
        <v/>
      </c>
    </row>
    <row r="4907" spans="1:11" ht="18.95" customHeight="1" x14ac:dyDescent="0.25">
      <c r="A4907" s="52"/>
      <c r="C4907" s="185"/>
      <c r="D4907" s="76"/>
      <c r="E4907" s="76" t="str">
        <f>IF(D4907="","",IFERROR(VLOOKUP(D4907,Cadastro!$C$9:$D$1009,2,FALSE),"NOT FOUND"))</f>
        <v/>
      </c>
      <c r="F4907" s="94"/>
      <c r="G4907" s="76"/>
      <c r="H4907" s="81" t="str">
        <f>IFERROR(F4907*VLOOKUP(D4907,Saldo!$P$8:$U$1009,6,FALSE),"")</f>
        <v/>
      </c>
      <c r="I4907" s="78" t="str">
        <f>IFERROR(IF(D4907="","",VLOOKUP(D4907,Saldo!$P$8:$Q$1009,2,FALSE)),"")</f>
        <v/>
      </c>
      <c r="J4907" s="76"/>
      <c r="K4907" s="74" t="str">
        <f t="shared" si="76"/>
        <v/>
      </c>
    </row>
    <row r="4908" spans="1:11" ht="18.95" customHeight="1" x14ac:dyDescent="0.25">
      <c r="A4908" s="52"/>
      <c r="C4908" s="185"/>
      <c r="D4908" s="76"/>
      <c r="E4908" s="76" t="str">
        <f>IF(D4908="","",IFERROR(VLOOKUP(D4908,Cadastro!$C$9:$D$1009,2,FALSE),"NOT FOUND"))</f>
        <v/>
      </c>
      <c r="F4908" s="94"/>
      <c r="G4908" s="76"/>
      <c r="H4908" s="81" t="str">
        <f>IFERROR(F4908*VLOOKUP(D4908,Saldo!$P$8:$U$1009,6,FALSE),"")</f>
        <v/>
      </c>
      <c r="I4908" s="78" t="str">
        <f>IFERROR(IF(D4908="","",VLOOKUP(D4908,Saldo!$P$8:$Q$1009,2,FALSE)),"")</f>
        <v/>
      </c>
      <c r="J4908" s="76"/>
      <c r="K4908" s="74" t="str">
        <f t="shared" si="76"/>
        <v/>
      </c>
    </row>
    <row r="4909" spans="1:11" ht="18.95" customHeight="1" x14ac:dyDescent="0.25">
      <c r="A4909" s="52"/>
      <c r="C4909" s="185"/>
      <c r="D4909" s="76"/>
      <c r="E4909" s="76" t="str">
        <f>IF(D4909="","",IFERROR(VLOOKUP(D4909,Cadastro!$C$9:$D$1009,2,FALSE),"NOT FOUND"))</f>
        <v/>
      </c>
      <c r="F4909" s="94"/>
      <c r="G4909" s="76"/>
      <c r="H4909" s="81" t="str">
        <f>IFERROR(F4909*VLOOKUP(D4909,Saldo!$P$8:$U$1009,6,FALSE),"")</f>
        <v/>
      </c>
      <c r="I4909" s="78" t="str">
        <f>IFERROR(IF(D4909="","",VLOOKUP(D4909,Saldo!$P$8:$Q$1009,2,FALSE)),"")</f>
        <v/>
      </c>
      <c r="J4909" s="76"/>
      <c r="K4909" s="74" t="str">
        <f t="shared" si="76"/>
        <v/>
      </c>
    </row>
    <row r="4910" spans="1:11" ht="18.95" customHeight="1" x14ac:dyDescent="0.25">
      <c r="A4910" s="52"/>
      <c r="C4910" s="185"/>
      <c r="D4910" s="76"/>
      <c r="E4910" s="76" t="str">
        <f>IF(D4910="","",IFERROR(VLOOKUP(D4910,Cadastro!$C$9:$D$1009,2,FALSE),"NOT FOUND"))</f>
        <v/>
      </c>
      <c r="F4910" s="94"/>
      <c r="G4910" s="76"/>
      <c r="H4910" s="81" t="str">
        <f>IFERROR(F4910*VLOOKUP(D4910,Saldo!$P$8:$U$1009,6,FALSE),"")</f>
        <v/>
      </c>
      <c r="I4910" s="78" t="str">
        <f>IFERROR(IF(D4910="","",VLOOKUP(D4910,Saldo!$P$8:$Q$1009,2,FALSE)),"")</f>
        <v/>
      </c>
      <c r="J4910" s="76"/>
      <c r="K4910" s="74" t="str">
        <f t="shared" si="76"/>
        <v/>
      </c>
    </row>
    <row r="4911" spans="1:11" ht="18.95" customHeight="1" x14ac:dyDescent="0.25">
      <c r="A4911" s="52"/>
      <c r="C4911" s="185"/>
      <c r="D4911" s="76"/>
      <c r="E4911" s="76" t="str">
        <f>IF(D4911="","",IFERROR(VLOOKUP(D4911,Cadastro!$C$9:$D$1009,2,FALSE),"NOT FOUND"))</f>
        <v/>
      </c>
      <c r="F4911" s="94"/>
      <c r="G4911" s="76"/>
      <c r="H4911" s="81" t="str">
        <f>IFERROR(F4911*VLOOKUP(D4911,Saldo!$P$8:$U$1009,6,FALSE),"")</f>
        <v/>
      </c>
      <c r="I4911" s="78" t="str">
        <f>IFERROR(IF(D4911="","",VLOOKUP(D4911,Saldo!$P$8:$Q$1009,2,FALSE)),"")</f>
        <v/>
      </c>
      <c r="J4911" s="76"/>
      <c r="K4911" s="74" t="str">
        <f t="shared" si="76"/>
        <v/>
      </c>
    </row>
    <row r="4912" spans="1:11" ht="18.95" customHeight="1" x14ac:dyDescent="0.25">
      <c r="A4912" s="52"/>
      <c r="C4912" s="185"/>
      <c r="D4912" s="76"/>
      <c r="E4912" s="76" t="str">
        <f>IF(D4912="","",IFERROR(VLOOKUP(D4912,Cadastro!$C$9:$D$1009,2,FALSE),"NOT FOUND"))</f>
        <v/>
      </c>
      <c r="F4912" s="94"/>
      <c r="G4912" s="76"/>
      <c r="H4912" s="81" t="str">
        <f>IFERROR(F4912*VLOOKUP(D4912,Saldo!$P$8:$U$1009,6,FALSE),"")</f>
        <v/>
      </c>
      <c r="I4912" s="78" t="str">
        <f>IFERROR(IF(D4912="","",VLOOKUP(D4912,Saldo!$P$8:$Q$1009,2,FALSE)),"")</f>
        <v/>
      </c>
      <c r="J4912" s="76"/>
      <c r="K4912" s="74" t="str">
        <f t="shared" si="76"/>
        <v/>
      </c>
    </row>
    <row r="4913" spans="1:11" ht="18.95" customHeight="1" x14ac:dyDescent="0.25">
      <c r="A4913" s="52"/>
      <c r="C4913" s="185"/>
      <c r="D4913" s="76"/>
      <c r="E4913" s="76" t="str">
        <f>IF(D4913="","",IFERROR(VLOOKUP(D4913,Cadastro!$C$9:$D$1009,2,FALSE),"NOT FOUND"))</f>
        <v/>
      </c>
      <c r="F4913" s="94"/>
      <c r="G4913" s="76"/>
      <c r="H4913" s="81" t="str">
        <f>IFERROR(F4913*VLOOKUP(D4913,Saldo!$P$8:$U$1009,6,FALSE),"")</f>
        <v/>
      </c>
      <c r="I4913" s="78" t="str">
        <f>IFERROR(IF(D4913="","",VLOOKUP(D4913,Saldo!$P$8:$Q$1009,2,FALSE)),"")</f>
        <v/>
      </c>
      <c r="J4913" s="76"/>
      <c r="K4913" s="74" t="str">
        <f t="shared" si="76"/>
        <v/>
      </c>
    </row>
    <row r="4914" spans="1:11" ht="18.95" customHeight="1" x14ac:dyDescent="0.25">
      <c r="A4914" s="52"/>
      <c r="C4914" s="185"/>
      <c r="D4914" s="76"/>
      <c r="E4914" s="76" t="str">
        <f>IF(D4914="","",IFERROR(VLOOKUP(D4914,Cadastro!$C$9:$D$1009,2,FALSE),"NOT FOUND"))</f>
        <v/>
      </c>
      <c r="F4914" s="94"/>
      <c r="G4914" s="76"/>
      <c r="H4914" s="81" t="str">
        <f>IFERROR(F4914*VLOOKUP(D4914,Saldo!$P$8:$U$1009,6,FALSE),"")</f>
        <v/>
      </c>
      <c r="I4914" s="78" t="str">
        <f>IFERROR(IF(D4914="","",VLOOKUP(D4914,Saldo!$P$8:$Q$1009,2,FALSE)),"")</f>
        <v/>
      </c>
      <c r="J4914" s="76"/>
      <c r="K4914" s="74" t="str">
        <f t="shared" si="76"/>
        <v/>
      </c>
    </row>
    <row r="4915" spans="1:11" ht="18.95" customHeight="1" x14ac:dyDescent="0.25">
      <c r="A4915" s="52"/>
      <c r="C4915" s="185"/>
      <c r="D4915" s="76"/>
      <c r="E4915" s="76" t="str">
        <f>IF(D4915="","",IFERROR(VLOOKUP(D4915,Cadastro!$C$9:$D$1009,2,FALSE),"NOT FOUND"))</f>
        <v/>
      </c>
      <c r="F4915" s="94"/>
      <c r="G4915" s="76"/>
      <c r="H4915" s="81" t="str">
        <f>IFERROR(F4915*VLOOKUP(D4915,Saldo!$P$8:$U$1009,6,FALSE),"")</f>
        <v/>
      </c>
      <c r="I4915" s="78" t="str">
        <f>IFERROR(IF(D4915="","",VLOOKUP(D4915,Saldo!$P$8:$Q$1009,2,FALSE)),"")</f>
        <v/>
      </c>
      <c r="J4915" s="76"/>
      <c r="K4915" s="74" t="str">
        <f t="shared" si="76"/>
        <v/>
      </c>
    </row>
    <row r="4916" spans="1:11" ht="18.95" customHeight="1" x14ac:dyDescent="0.25">
      <c r="A4916" s="52"/>
      <c r="C4916" s="185"/>
      <c r="D4916" s="76"/>
      <c r="E4916" s="76" t="str">
        <f>IF(D4916="","",IFERROR(VLOOKUP(D4916,Cadastro!$C$9:$D$1009,2,FALSE),"NOT FOUND"))</f>
        <v/>
      </c>
      <c r="F4916" s="94"/>
      <c r="G4916" s="76"/>
      <c r="H4916" s="81" t="str">
        <f>IFERROR(F4916*VLOOKUP(D4916,Saldo!$P$8:$U$1009,6,FALSE),"")</f>
        <v/>
      </c>
      <c r="I4916" s="78" t="str">
        <f>IFERROR(IF(D4916="","",VLOOKUP(D4916,Saldo!$P$8:$Q$1009,2,FALSE)),"")</f>
        <v/>
      </c>
      <c r="J4916" s="76"/>
      <c r="K4916" s="74" t="str">
        <f t="shared" si="76"/>
        <v/>
      </c>
    </row>
    <row r="4917" spans="1:11" ht="18.95" customHeight="1" x14ac:dyDescent="0.25">
      <c r="A4917" s="52"/>
      <c r="C4917" s="185"/>
      <c r="D4917" s="76"/>
      <c r="E4917" s="76" t="str">
        <f>IF(D4917="","",IFERROR(VLOOKUP(D4917,Cadastro!$C$9:$D$1009,2,FALSE),"NOT FOUND"))</f>
        <v/>
      </c>
      <c r="F4917" s="94"/>
      <c r="G4917" s="76"/>
      <c r="H4917" s="81" t="str">
        <f>IFERROR(F4917*VLOOKUP(D4917,Saldo!$P$8:$U$1009,6,FALSE),"")</f>
        <v/>
      </c>
      <c r="I4917" s="78" t="str">
        <f>IFERROR(IF(D4917="","",VLOOKUP(D4917,Saldo!$P$8:$Q$1009,2,FALSE)),"")</f>
        <v/>
      </c>
      <c r="J4917" s="76"/>
      <c r="K4917" s="74" t="str">
        <f t="shared" si="76"/>
        <v/>
      </c>
    </row>
    <row r="4918" spans="1:11" ht="18.95" customHeight="1" x14ac:dyDescent="0.25">
      <c r="A4918" s="52"/>
      <c r="C4918" s="185"/>
      <c r="D4918" s="76"/>
      <c r="E4918" s="76" t="str">
        <f>IF(D4918="","",IFERROR(VLOOKUP(D4918,Cadastro!$C$9:$D$1009,2,FALSE),"NOT FOUND"))</f>
        <v/>
      </c>
      <c r="F4918" s="94"/>
      <c r="G4918" s="76"/>
      <c r="H4918" s="81" t="str">
        <f>IFERROR(F4918*VLOOKUP(D4918,Saldo!$P$8:$U$1009,6,FALSE),"")</f>
        <v/>
      </c>
      <c r="I4918" s="78" t="str">
        <f>IFERROR(IF(D4918="","",VLOOKUP(D4918,Saldo!$P$8:$Q$1009,2,FALSE)),"")</f>
        <v/>
      </c>
      <c r="J4918" s="76"/>
      <c r="K4918" s="74" t="str">
        <f t="shared" si="76"/>
        <v/>
      </c>
    </row>
    <row r="4919" spans="1:11" ht="18.95" customHeight="1" x14ac:dyDescent="0.25">
      <c r="A4919" s="52"/>
      <c r="C4919" s="185"/>
      <c r="D4919" s="76"/>
      <c r="E4919" s="76" t="str">
        <f>IF(D4919="","",IFERROR(VLOOKUP(D4919,Cadastro!$C$9:$D$1009,2,FALSE),"NOT FOUND"))</f>
        <v/>
      </c>
      <c r="F4919" s="94"/>
      <c r="G4919" s="76"/>
      <c r="H4919" s="81" t="str">
        <f>IFERROR(F4919*VLOOKUP(D4919,Saldo!$P$8:$U$1009,6,FALSE),"")</f>
        <v/>
      </c>
      <c r="I4919" s="78" t="str">
        <f>IFERROR(IF(D4919="","",VLOOKUP(D4919,Saldo!$P$8:$Q$1009,2,FALSE)),"")</f>
        <v/>
      </c>
      <c r="J4919" s="76"/>
      <c r="K4919" s="74" t="str">
        <f t="shared" si="76"/>
        <v/>
      </c>
    </row>
    <row r="4920" spans="1:11" ht="18.95" customHeight="1" x14ac:dyDescent="0.25">
      <c r="A4920" s="52"/>
      <c r="C4920" s="185"/>
      <c r="D4920" s="76"/>
      <c r="E4920" s="76" t="str">
        <f>IF(D4920="","",IFERROR(VLOOKUP(D4920,Cadastro!$C$9:$D$1009,2,FALSE),"NOT FOUND"))</f>
        <v/>
      </c>
      <c r="F4920" s="94"/>
      <c r="G4920" s="76"/>
      <c r="H4920" s="81" t="str">
        <f>IFERROR(F4920*VLOOKUP(D4920,Saldo!$P$8:$U$1009,6,FALSE),"")</f>
        <v/>
      </c>
      <c r="I4920" s="78" t="str">
        <f>IFERROR(IF(D4920="","",VLOOKUP(D4920,Saldo!$P$8:$Q$1009,2,FALSE)),"")</f>
        <v/>
      </c>
      <c r="J4920" s="76"/>
      <c r="K4920" s="74" t="str">
        <f t="shared" si="76"/>
        <v/>
      </c>
    </row>
    <row r="4921" spans="1:11" ht="18.95" customHeight="1" x14ac:dyDescent="0.25">
      <c r="A4921" s="52"/>
      <c r="C4921" s="185"/>
      <c r="D4921" s="76"/>
      <c r="E4921" s="76" t="str">
        <f>IF(D4921="","",IFERROR(VLOOKUP(D4921,Cadastro!$C$9:$D$1009,2,FALSE),"NOT FOUND"))</f>
        <v/>
      </c>
      <c r="F4921" s="94"/>
      <c r="G4921" s="76"/>
      <c r="H4921" s="81" t="str">
        <f>IFERROR(F4921*VLOOKUP(D4921,Saldo!$P$8:$U$1009,6,FALSE),"")</f>
        <v/>
      </c>
      <c r="I4921" s="78" t="str">
        <f>IFERROR(IF(D4921="","",VLOOKUP(D4921,Saldo!$P$8:$Q$1009,2,FALSE)),"")</f>
        <v/>
      </c>
      <c r="J4921" s="76"/>
      <c r="K4921" s="74" t="str">
        <f t="shared" si="76"/>
        <v/>
      </c>
    </row>
    <row r="4922" spans="1:11" ht="18.95" customHeight="1" x14ac:dyDescent="0.25">
      <c r="A4922" s="52"/>
      <c r="C4922" s="185"/>
      <c r="D4922" s="76"/>
      <c r="E4922" s="76" t="str">
        <f>IF(D4922="","",IFERROR(VLOOKUP(D4922,Cadastro!$C$9:$D$1009,2,FALSE),"NOT FOUND"))</f>
        <v/>
      </c>
      <c r="F4922" s="94"/>
      <c r="G4922" s="76"/>
      <c r="H4922" s="81" t="str">
        <f>IFERROR(F4922*VLOOKUP(D4922,Saldo!$P$8:$U$1009,6,FALSE),"")</f>
        <v/>
      </c>
      <c r="I4922" s="78" t="str">
        <f>IFERROR(IF(D4922="","",VLOOKUP(D4922,Saldo!$P$8:$Q$1009,2,FALSE)),"")</f>
        <v/>
      </c>
      <c r="J4922" s="76"/>
      <c r="K4922" s="74" t="str">
        <f t="shared" si="76"/>
        <v/>
      </c>
    </row>
    <row r="4923" spans="1:11" ht="18.95" customHeight="1" x14ac:dyDescent="0.25">
      <c r="A4923" s="52"/>
      <c r="C4923" s="185"/>
      <c r="D4923" s="76"/>
      <c r="E4923" s="76" t="str">
        <f>IF(D4923="","",IFERROR(VLOOKUP(D4923,Cadastro!$C$9:$D$1009,2,FALSE),"NOT FOUND"))</f>
        <v/>
      </c>
      <c r="F4923" s="94"/>
      <c r="G4923" s="76"/>
      <c r="H4923" s="81" t="str">
        <f>IFERROR(F4923*VLOOKUP(D4923,Saldo!$P$8:$U$1009,6,FALSE),"")</f>
        <v/>
      </c>
      <c r="I4923" s="78" t="str">
        <f>IFERROR(IF(D4923="","",VLOOKUP(D4923,Saldo!$P$8:$Q$1009,2,FALSE)),"")</f>
        <v/>
      </c>
      <c r="J4923" s="76"/>
      <c r="K4923" s="74" t="str">
        <f t="shared" si="76"/>
        <v/>
      </c>
    </row>
    <row r="4924" spans="1:11" ht="18.95" customHeight="1" x14ac:dyDescent="0.25">
      <c r="A4924" s="52"/>
      <c r="C4924" s="185"/>
      <c r="D4924" s="76"/>
      <c r="E4924" s="76" t="str">
        <f>IF(D4924="","",IFERROR(VLOOKUP(D4924,Cadastro!$C$9:$D$1009,2,FALSE),"NOT FOUND"))</f>
        <v/>
      </c>
      <c r="F4924" s="94"/>
      <c r="G4924" s="76"/>
      <c r="H4924" s="81" t="str">
        <f>IFERROR(F4924*VLOOKUP(D4924,Saldo!$P$8:$U$1009,6,FALSE),"")</f>
        <v/>
      </c>
      <c r="I4924" s="78" t="str">
        <f>IFERROR(IF(D4924="","",VLOOKUP(D4924,Saldo!$P$8:$Q$1009,2,FALSE)),"")</f>
        <v/>
      </c>
      <c r="J4924" s="76"/>
      <c r="K4924" s="74" t="str">
        <f t="shared" si="76"/>
        <v/>
      </c>
    </row>
    <row r="4925" spans="1:11" ht="18.95" customHeight="1" x14ac:dyDescent="0.25">
      <c r="A4925" s="52"/>
      <c r="C4925" s="185"/>
      <c r="D4925" s="76"/>
      <c r="E4925" s="76" t="str">
        <f>IF(D4925="","",IFERROR(VLOOKUP(D4925,Cadastro!$C$9:$D$1009,2,FALSE),"NOT FOUND"))</f>
        <v/>
      </c>
      <c r="F4925" s="94"/>
      <c r="G4925" s="76"/>
      <c r="H4925" s="81" t="str">
        <f>IFERROR(F4925*VLOOKUP(D4925,Saldo!$P$8:$U$1009,6,FALSE),"")</f>
        <v/>
      </c>
      <c r="I4925" s="78" t="str">
        <f>IFERROR(IF(D4925="","",VLOOKUP(D4925,Saldo!$P$8:$Q$1009,2,FALSE)),"")</f>
        <v/>
      </c>
      <c r="J4925" s="76"/>
      <c r="K4925" s="74" t="str">
        <f t="shared" si="76"/>
        <v/>
      </c>
    </row>
    <row r="4926" spans="1:11" ht="18.95" customHeight="1" x14ac:dyDescent="0.25">
      <c r="A4926" s="52"/>
      <c r="C4926" s="185"/>
      <c r="D4926" s="76"/>
      <c r="E4926" s="76" t="str">
        <f>IF(D4926="","",IFERROR(VLOOKUP(D4926,Cadastro!$C$9:$D$1009,2,FALSE),"NOT FOUND"))</f>
        <v/>
      </c>
      <c r="F4926" s="94"/>
      <c r="G4926" s="76"/>
      <c r="H4926" s="81" t="str">
        <f>IFERROR(F4926*VLOOKUP(D4926,Saldo!$P$8:$U$1009,6,FALSE),"")</f>
        <v/>
      </c>
      <c r="I4926" s="78" t="str">
        <f>IFERROR(IF(D4926="","",VLOOKUP(D4926,Saldo!$P$8:$Q$1009,2,FALSE)),"")</f>
        <v/>
      </c>
      <c r="J4926" s="76"/>
      <c r="K4926" s="74" t="str">
        <f t="shared" si="76"/>
        <v/>
      </c>
    </row>
    <row r="4927" spans="1:11" ht="18.95" customHeight="1" x14ac:dyDescent="0.25">
      <c r="A4927" s="52"/>
      <c r="C4927" s="185"/>
      <c r="D4927" s="76"/>
      <c r="E4927" s="76" t="str">
        <f>IF(D4927="","",IFERROR(VLOOKUP(D4927,Cadastro!$C$9:$D$1009,2,FALSE),"NOT FOUND"))</f>
        <v/>
      </c>
      <c r="F4927" s="94"/>
      <c r="G4927" s="76"/>
      <c r="H4927" s="81" t="str">
        <f>IFERROR(F4927*VLOOKUP(D4927,Saldo!$P$8:$U$1009,6,FALSE),"")</f>
        <v/>
      </c>
      <c r="I4927" s="78" t="str">
        <f>IFERROR(IF(D4927="","",VLOOKUP(D4927,Saldo!$P$8:$Q$1009,2,FALSE)),"")</f>
        <v/>
      </c>
      <c r="J4927" s="76"/>
      <c r="K4927" s="74" t="str">
        <f t="shared" si="76"/>
        <v/>
      </c>
    </row>
    <row r="4928" spans="1:11" ht="18.95" customHeight="1" x14ac:dyDescent="0.25">
      <c r="A4928" s="52"/>
      <c r="C4928" s="185"/>
      <c r="D4928" s="76"/>
      <c r="E4928" s="76" t="str">
        <f>IF(D4928="","",IFERROR(VLOOKUP(D4928,Cadastro!$C$9:$D$1009,2,FALSE),"NOT FOUND"))</f>
        <v/>
      </c>
      <c r="F4928" s="94"/>
      <c r="G4928" s="76"/>
      <c r="H4928" s="81" t="str">
        <f>IFERROR(F4928*VLOOKUP(D4928,Saldo!$P$8:$U$1009,6,FALSE),"")</f>
        <v/>
      </c>
      <c r="I4928" s="78" t="str">
        <f>IFERROR(IF(D4928="","",VLOOKUP(D4928,Saldo!$P$8:$Q$1009,2,FALSE)),"")</f>
        <v/>
      </c>
      <c r="J4928" s="76"/>
      <c r="K4928" s="74" t="str">
        <f t="shared" si="76"/>
        <v/>
      </c>
    </row>
    <row r="4929" spans="1:11" ht="18.95" customHeight="1" x14ac:dyDescent="0.25">
      <c r="A4929" s="52"/>
      <c r="C4929" s="185"/>
      <c r="D4929" s="76"/>
      <c r="E4929" s="76" t="str">
        <f>IF(D4929="","",IFERROR(VLOOKUP(D4929,Cadastro!$C$9:$D$1009,2,FALSE),"NOT FOUND"))</f>
        <v/>
      </c>
      <c r="F4929" s="94"/>
      <c r="G4929" s="76"/>
      <c r="H4929" s="81" t="str">
        <f>IFERROR(F4929*VLOOKUP(D4929,Saldo!$P$8:$U$1009,6,FALSE),"")</f>
        <v/>
      </c>
      <c r="I4929" s="78" t="str">
        <f>IFERROR(IF(D4929="","",VLOOKUP(D4929,Saldo!$P$8:$Q$1009,2,FALSE)),"")</f>
        <v/>
      </c>
      <c r="J4929" s="76"/>
      <c r="K4929" s="74" t="str">
        <f t="shared" si="76"/>
        <v/>
      </c>
    </row>
    <row r="4930" spans="1:11" ht="18.95" customHeight="1" x14ac:dyDescent="0.25">
      <c r="A4930" s="52"/>
      <c r="C4930" s="185"/>
      <c r="D4930" s="76"/>
      <c r="E4930" s="76" t="str">
        <f>IF(D4930="","",IFERROR(VLOOKUP(D4930,Cadastro!$C$9:$D$1009,2,FALSE),"NOT FOUND"))</f>
        <v/>
      </c>
      <c r="F4930" s="94"/>
      <c r="G4930" s="76"/>
      <c r="H4930" s="81" t="str">
        <f>IFERROR(F4930*VLOOKUP(D4930,Saldo!$P$8:$U$1009,6,FALSE),"")</f>
        <v/>
      </c>
      <c r="I4930" s="78" t="str">
        <f>IFERROR(IF(D4930="","",VLOOKUP(D4930,Saldo!$P$8:$Q$1009,2,FALSE)),"")</f>
        <v/>
      </c>
      <c r="J4930" s="76"/>
      <c r="K4930" s="74" t="str">
        <f t="shared" si="76"/>
        <v/>
      </c>
    </row>
    <row r="4931" spans="1:11" ht="18.95" customHeight="1" x14ac:dyDescent="0.25">
      <c r="A4931" s="52"/>
      <c r="C4931" s="185"/>
      <c r="D4931" s="76"/>
      <c r="E4931" s="76" t="str">
        <f>IF(D4931="","",IFERROR(VLOOKUP(D4931,Cadastro!$C$9:$D$1009,2,FALSE),"NOT FOUND"))</f>
        <v/>
      </c>
      <c r="F4931" s="94"/>
      <c r="G4931" s="76"/>
      <c r="H4931" s="81" t="str">
        <f>IFERROR(F4931*VLOOKUP(D4931,Saldo!$P$8:$U$1009,6,FALSE),"")</f>
        <v/>
      </c>
      <c r="I4931" s="78" t="str">
        <f>IFERROR(IF(D4931="","",VLOOKUP(D4931,Saldo!$P$8:$Q$1009,2,FALSE)),"")</f>
        <v/>
      </c>
      <c r="J4931" s="76"/>
      <c r="K4931" s="74" t="str">
        <f t="shared" si="76"/>
        <v/>
      </c>
    </row>
    <row r="4932" spans="1:11" ht="18.95" customHeight="1" x14ac:dyDescent="0.25">
      <c r="A4932" s="52"/>
      <c r="C4932" s="185"/>
      <c r="D4932" s="76"/>
      <c r="E4932" s="76" t="str">
        <f>IF(D4932="","",IFERROR(VLOOKUP(D4932,Cadastro!$C$9:$D$1009,2,FALSE),"NOT FOUND"))</f>
        <v/>
      </c>
      <c r="F4932" s="94"/>
      <c r="G4932" s="76"/>
      <c r="H4932" s="81" t="str">
        <f>IFERROR(F4932*VLOOKUP(D4932,Saldo!$P$8:$U$1009,6,FALSE),"")</f>
        <v/>
      </c>
      <c r="I4932" s="78" t="str">
        <f>IFERROR(IF(D4932="","",VLOOKUP(D4932,Saldo!$P$8:$Q$1009,2,FALSE)),"")</f>
        <v/>
      </c>
      <c r="J4932" s="76"/>
      <c r="K4932" s="74" t="str">
        <f t="shared" si="76"/>
        <v/>
      </c>
    </row>
    <row r="4933" spans="1:11" ht="18.95" customHeight="1" x14ac:dyDescent="0.25">
      <c r="A4933" s="52"/>
      <c r="C4933" s="185"/>
      <c r="D4933" s="76"/>
      <c r="E4933" s="76" t="str">
        <f>IF(D4933="","",IFERROR(VLOOKUP(D4933,Cadastro!$C$9:$D$1009,2,FALSE),"NOT FOUND"))</f>
        <v/>
      </c>
      <c r="F4933" s="94"/>
      <c r="G4933" s="76"/>
      <c r="H4933" s="81" t="str">
        <f>IFERROR(F4933*VLOOKUP(D4933,Saldo!$P$8:$U$1009,6,FALSE),"")</f>
        <v/>
      </c>
      <c r="I4933" s="78" t="str">
        <f>IFERROR(IF(D4933="","",VLOOKUP(D4933,Saldo!$P$8:$Q$1009,2,FALSE)),"")</f>
        <v/>
      </c>
      <c r="J4933" s="76"/>
      <c r="K4933" s="74" t="str">
        <f t="shared" si="76"/>
        <v/>
      </c>
    </row>
    <row r="4934" spans="1:11" ht="18.95" customHeight="1" x14ac:dyDescent="0.25">
      <c r="A4934" s="52"/>
      <c r="C4934" s="185"/>
      <c r="D4934" s="76"/>
      <c r="E4934" s="76" t="str">
        <f>IF(D4934="","",IFERROR(VLOOKUP(D4934,Cadastro!$C$9:$D$1009,2,FALSE),"NOT FOUND"))</f>
        <v/>
      </c>
      <c r="F4934" s="94"/>
      <c r="G4934" s="76"/>
      <c r="H4934" s="81" t="str">
        <f>IFERROR(F4934*VLOOKUP(D4934,Saldo!$P$8:$U$1009,6,FALSE),"")</f>
        <v/>
      </c>
      <c r="I4934" s="78" t="str">
        <f>IFERROR(IF(D4934="","",VLOOKUP(D4934,Saldo!$P$8:$Q$1009,2,FALSE)),"")</f>
        <v/>
      </c>
      <c r="J4934" s="76"/>
      <c r="K4934" s="74" t="str">
        <f t="shared" si="76"/>
        <v/>
      </c>
    </row>
    <row r="4935" spans="1:11" ht="18.95" customHeight="1" x14ac:dyDescent="0.25">
      <c r="A4935" s="52"/>
      <c r="C4935" s="185"/>
      <c r="D4935" s="76"/>
      <c r="E4935" s="76" t="str">
        <f>IF(D4935="","",IFERROR(VLOOKUP(D4935,Cadastro!$C$9:$D$1009,2,FALSE),"NOT FOUND"))</f>
        <v/>
      </c>
      <c r="F4935" s="94"/>
      <c r="G4935" s="76"/>
      <c r="H4935" s="81" t="str">
        <f>IFERROR(F4935*VLOOKUP(D4935,Saldo!$P$8:$U$1009,6,FALSE),"")</f>
        <v/>
      </c>
      <c r="I4935" s="78" t="str">
        <f>IFERROR(IF(D4935="","",VLOOKUP(D4935,Saldo!$P$8:$Q$1009,2,FALSE)),"")</f>
        <v/>
      </c>
      <c r="J4935" s="76"/>
      <c r="K4935" s="74" t="str">
        <f t="shared" si="76"/>
        <v/>
      </c>
    </row>
    <row r="4936" spans="1:11" ht="18.95" customHeight="1" x14ac:dyDescent="0.25">
      <c r="A4936" s="52"/>
      <c r="C4936" s="185"/>
      <c r="D4936" s="76"/>
      <c r="E4936" s="76" t="str">
        <f>IF(D4936="","",IFERROR(VLOOKUP(D4936,Cadastro!$C$9:$D$1009,2,FALSE),"NOT FOUND"))</f>
        <v/>
      </c>
      <c r="F4936" s="94"/>
      <c r="G4936" s="76"/>
      <c r="H4936" s="81" t="str">
        <f>IFERROR(F4936*VLOOKUP(D4936,Saldo!$P$8:$U$1009,6,FALSE),"")</f>
        <v/>
      </c>
      <c r="I4936" s="78" t="str">
        <f>IFERROR(IF(D4936="","",VLOOKUP(D4936,Saldo!$P$8:$Q$1009,2,FALSE)),"")</f>
        <v/>
      </c>
      <c r="J4936" s="76"/>
      <c r="K4936" s="74" t="str">
        <f t="shared" si="76"/>
        <v/>
      </c>
    </row>
    <row r="4937" spans="1:11" ht="18.95" customHeight="1" x14ac:dyDescent="0.25">
      <c r="A4937" s="52"/>
      <c r="C4937" s="185"/>
      <c r="D4937" s="76"/>
      <c r="E4937" s="76" t="str">
        <f>IF(D4937="","",IFERROR(VLOOKUP(D4937,Cadastro!$C$9:$D$1009,2,FALSE),"NOT FOUND"))</f>
        <v/>
      </c>
      <c r="F4937" s="94"/>
      <c r="G4937" s="76"/>
      <c r="H4937" s="81" t="str">
        <f>IFERROR(F4937*VLOOKUP(D4937,Saldo!$P$8:$U$1009,6,FALSE),"")</f>
        <v/>
      </c>
      <c r="I4937" s="78" t="str">
        <f>IFERROR(IF(D4937="","",VLOOKUP(D4937,Saldo!$P$8:$Q$1009,2,FALSE)),"")</f>
        <v/>
      </c>
      <c r="J4937" s="76"/>
      <c r="K4937" s="74" t="str">
        <f t="shared" si="76"/>
        <v/>
      </c>
    </row>
    <row r="4938" spans="1:11" ht="18.95" customHeight="1" x14ac:dyDescent="0.25">
      <c r="A4938" s="52"/>
      <c r="C4938" s="185"/>
      <c r="D4938" s="76"/>
      <c r="E4938" s="76" t="str">
        <f>IF(D4938="","",IFERROR(VLOOKUP(D4938,Cadastro!$C$9:$D$1009,2,FALSE),"NOT FOUND"))</f>
        <v/>
      </c>
      <c r="F4938" s="94"/>
      <c r="G4938" s="76"/>
      <c r="H4938" s="81" t="str">
        <f>IFERROR(F4938*VLOOKUP(D4938,Saldo!$P$8:$U$1009,6,FALSE),"")</f>
        <v/>
      </c>
      <c r="I4938" s="78" t="str">
        <f>IFERROR(IF(D4938="","",VLOOKUP(D4938,Saldo!$P$8:$Q$1009,2,FALSE)),"")</f>
        <v/>
      </c>
      <c r="J4938" s="76"/>
      <c r="K4938" s="74" t="str">
        <f t="shared" ref="K4938:K5001" si="77">IF(C4938="","",MONTH(C4938))</f>
        <v/>
      </c>
    </row>
    <row r="4939" spans="1:11" ht="18.95" customHeight="1" x14ac:dyDescent="0.25">
      <c r="A4939" s="52"/>
      <c r="C4939" s="185"/>
      <c r="D4939" s="76"/>
      <c r="E4939" s="76" t="str">
        <f>IF(D4939="","",IFERROR(VLOOKUP(D4939,Cadastro!$C$9:$D$1009,2,FALSE),"NOT FOUND"))</f>
        <v/>
      </c>
      <c r="F4939" s="94"/>
      <c r="G4939" s="76"/>
      <c r="H4939" s="81" t="str">
        <f>IFERROR(F4939*VLOOKUP(D4939,Saldo!$P$8:$U$1009,6,FALSE),"")</f>
        <v/>
      </c>
      <c r="I4939" s="78" t="str">
        <f>IFERROR(IF(D4939="","",VLOOKUP(D4939,Saldo!$P$8:$Q$1009,2,FALSE)),"")</f>
        <v/>
      </c>
      <c r="J4939" s="76"/>
      <c r="K4939" s="74" t="str">
        <f t="shared" si="77"/>
        <v/>
      </c>
    </row>
    <row r="4940" spans="1:11" ht="18.95" customHeight="1" x14ac:dyDescent="0.25">
      <c r="A4940" s="52"/>
      <c r="C4940" s="185"/>
      <c r="D4940" s="76"/>
      <c r="E4940" s="76" t="str">
        <f>IF(D4940="","",IFERROR(VLOOKUP(D4940,Cadastro!$C$9:$D$1009,2,FALSE),"NOT FOUND"))</f>
        <v/>
      </c>
      <c r="F4940" s="94"/>
      <c r="G4940" s="76"/>
      <c r="H4940" s="81" t="str">
        <f>IFERROR(F4940*VLOOKUP(D4940,Saldo!$P$8:$U$1009,6,FALSE),"")</f>
        <v/>
      </c>
      <c r="I4940" s="78" t="str">
        <f>IFERROR(IF(D4940="","",VLOOKUP(D4940,Saldo!$P$8:$Q$1009,2,FALSE)),"")</f>
        <v/>
      </c>
      <c r="J4940" s="76"/>
      <c r="K4940" s="74" t="str">
        <f t="shared" si="77"/>
        <v/>
      </c>
    </row>
    <row r="4941" spans="1:11" ht="18.95" customHeight="1" x14ac:dyDescent="0.25">
      <c r="A4941" s="52"/>
      <c r="C4941" s="185"/>
      <c r="D4941" s="76"/>
      <c r="E4941" s="76" t="str">
        <f>IF(D4941="","",IFERROR(VLOOKUP(D4941,Cadastro!$C$9:$D$1009,2,FALSE),"NOT FOUND"))</f>
        <v/>
      </c>
      <c r="F4941" s="94"/>
      <c r="G4941" s="76"/>
      <c r="H4941" s="81" t="str">
        <f>IFERROR(F4941*VLOOKUP(D4941,Saldo!$P$8:$U$1009,6,FALSE),"")</f>
        <v/>
      </c>
      <c r="I4941" s="78" t="str">
        <f>IFERROR(IF(D4941="","",VLOOKUP(D4941,Saldo!$P$8:$Q$1009,2,FALSE)),"")</f>
        <v/>
      </c>
      <c r="J4941" s="76"/>
      <c r="K4941" s="74" t="str">
        <f t="shared" si="77"/>
        <v/>
      </c>
    </row>
    <row r="4942" spans="1:11" ht="18.95" customHeight="1" x14ac:dyDescent="0.25">
      <c r="A4942" s="52"/>
      <c r="C4942" s="185"/>
      <c r="D4942" s="76"/>
      <c r="E4942" s="76" t="str">
        <f>IF(D4942="","",IFERROR(VLOOKUP(D4942,Cadastro!$C$9:$D$1009,2,FALSE),"NOT FOUND"))</f>
        <v/>
      </c>
      <c r="F4942" s="94"/>
      <c r="G4942" s="76"/>
      <c r="H4942" s="81" t="str">
        <f>IFERROR(F4942*VLOOKUP(D4942,Saldo!$P$8:$U$1009,6,FALSE),"")</f>
        <v/>
      </c>
      <c r="I4942" s="78" t="str">
        <f>IFERROR(IF(D4942="","",VLOOKUP(D4942,Saldo!$P$8:$Q$1009,2,FALSE)),"")</f>
        <v/>
      </c>
      <c r="J4942" s="76"/>
      <c r="K4942" s="74" t="str">
        <f t="shared" si="77"/>
        <v/>
      </c>
    </row>
    <row r="4943" spans="1:11" ht="18.95" customHeight="1" x14ac:dyDescent="0.25">
      <c r="A4943" s="52"/>
      <c r="C4943" s="185"/>
      <c r="D4943" s="76"/>
      <c r="E4943" s="76" t="str">
        <f>IF(D4943="","",IFERROR(VLOOKUP(D4943,Cadastro!$C$9:$D$1009,2,FALSE),"NOT FOUND"))</f>
        <v/>
      </c>
      <c r="F4943" s="94"/>
      <c r="G4943" s="76"/>
      <c r="H4943" s="81" t="str">
        <f>IFERROR(F4943*VLOOKUP(D4943,Saldo!$P$8:$U$1009,6,FALSE),"")</f>
        <v/>
      </c>
      <c r="I4943" s="78" t="str">
        <f>IFERROR(IF(D4943="","",VLOOKUP(D4943,Saldo!$P$8:$Q$1009,2,FALSE)),"")</f>
        <v/>
      </c>
      <c r="J4943" s="76"/>
      <c r="K4943" s="74" t="str">
        <f t="shared" si="77"/>
        <v/>
      </c>
    </row>
    <row r="4944" spans="1:11" ht="18.95" customHeight="1" x14ac:dyDescent="0.25">
      <c r="A4944" s="52"/>
      <c r="C4944" s="185"/>
      <c r="D4944" s="76"/>
      <c r="E4944" s="76" t="str">
        <f>IF(D4944="","",IFERROR(VLOOKUP(D4944,Cadastro!$C$9:$D$1009,2,FALSE),"NOT FOUND"))</f>
        <v/>
      </c>
      <c r="F4944" s="94"/>
      <c r="G4944" s="76"/>
      <c r="H4944" s="81" t="str">
        <f>IFERROR(F4944*VLOOKUP(D4944,Saldo!$P$8:$U$1009,6,FALSE),"")</f>
        <v/>
      </c>
      <c r="I4944" s="78" t="str">
        <f>IFERROR(IF(D4944="","",VLOOKUP(D4944,Saldo!$P$8:$Q$1009,2,FALSE)),"")</f>
        <v/>
      </c>
      <c r="J4944" s="76"/>
      <c r="K4944" s="74" t="str">
        <f t="shared" si="77"/>
        <v/>
      </c>
    </row>
    <row r="4945" spans="1:11" ht="18.95" customHeight="1" x14ac:dyDescent="0.25">
      <c r="A4945" s="52"/>
      <c r="C4945" s="185"/>
      <c r="D4945" s="76"/>
      <c r="E4945" s="76" t="str">
        <f>IF(D4945="","",IFERROR(VLOOKUP(D4945,Cadastro!$C$9:$D$1009,2,FALSE),"NOT FOUND"))</f>
        <v/>
      </c>
      <c r="F4945" s="94"/>
      <c r="G4945" s="76"/>
      <c r="H4945" s="81" t="str">
        <f>IFERROR(F4945*VLOOKUP(D4945,Saldo!$P$8:$U$1009,6,FALSE),"")</f>
        <v/>
      </c>
      <c r="I4945" s="78" t="str">
        <f>IFERROR(IF(D4945="","",VLOOKUP(D4945,Saldo!$P$8:$Q$1009,2,FALSE)),"")</f>
        <v/>
      </c>
      <c r="J4945" s="76"/>
      <c r="K4945" s="74" t="str">
        <f t="shared" si="77"/>
        <v/>
      </c>
    </row>
    <row r="4946" spans="1:11" ht="18.95" customHeight="1" x14ac:dyDescent="0.25">
      <c r="A4946" s="52"/>
      <c r="C4946" s="185"/>
      <c r="D4946" s="76"/>
      <c r="E4946" s="76" t="str">
        <f>IF(D4946="","",IFERROR(VLOOKUP(D4946,Cadastro!$C$9:$D$1009,2,FALSE),"NOT FOUND"))</f>
        <v/>
      </c>
      <c r="F4946" s="94"/>
      <c r="G4946" s="76"/>
      <c r="H4946" s="81" t="str">
        <f>IFERROR(F4946*VLOOKUP(D4946,Saldo!$P$8:$U$1009,6,FALSE),"")</f>
        <v/>
      </c>
      <c r="I4946" s="78" t="str">
        <f>IFERROR(IF(D4946="","",VLOOKUP(D4946,Saldo!$P$8:$Q$1009,2,FALSE)),"")</f>
        <v/>
      </c>
      <c r="J4946" s="76"/>
      <c r="K4946" s="74" t="str">
        <f t="shared" si="77"/>
        <v/>
      </c>
    </row>
    <row r="4947" spans="1:11" ht="18.95" customHeight="1" x14ac:dyDescent="0.25">
      <c r="A4947" s="52"/>
      <c r="C4947" s="185"/>
      <c r="D4947" s="76"/>
      <c r="E4947" s="76" t="str">
        <f>IF(D4947="","",IFERROR(VLOOKUP(D4947,Cadastro!$C$9:$D$1009,2,FALSE),"NOT FOUND"))</f>
        <v/>
      </c>
      <c r="F4947" s="94"/>
      <c r="G4947" s="76"/>
      <c r="H4947" s="81" t="str">
        <f>IFERROR(F4947*VLOOKUP(D4947,Saldo!$P$8:$U$1009,6,FALSE),"")</f>
        <v/>
      </c>
      <c r="I4947" s="78" t="str">
        <f>IFERROR(IF(D4947="","",VLOOKUP(D4947,Saldo!$P$8:$Q$1009,2,FALSE)),"")</f>
        <v/>
      </c>
      <c r="J4947" s="76"/>
      <c r="K4947" s="74" t="str">
        <f t="shared" si="77"/>
        <v/>
      </c>
    </row>
    <row r="4948" spans="1:11" ht="18.95" customHeight="1" x14ac:dyDescent="0.25">
      <c r="A4948" s="52"/>
      <c r="C4948" s="185"/>
      <c r="D4948" s="76"/>
      <c r="E4948" s="76" t="str">
        <f>IF(D4948="","",IFERROR(VLOOKUP(D4948,Cadastro!$C$9:$D$1009,2,FALSE),"NOT FOUND"))</f>
        <v/>
      </c>
      <c r="F4948" s="94"/>
      <c r="G4948" s="76"/>
      <c r="H4948" s="81" t="str">
        <f>IFERROR(F4948*VLOOKUP(D4948,Saldo!$P$8:$U$1009,6,FALSE),"")</f>
        <v/>
      </c>
      <c r="I4948" s="78" t="str">
        <f>IFERROR(IF(D4948="","",VLOOKUP(D4948,Saldo!$P$8:$Q$1009,2,FALSE)),"")</f>
        <v/>
      </c>
      <c r="J4948" s="76"/>
      <c r="K4948" s="74" t="str">
        <f t="shared" si="77"/>
        <v/>
      </c>
    </row>
    <row r="4949" spans="1:11" ht="18.95" customHeight="1" x14ac:dyDescent="0.25">
      <c r="A4949" s="52"/>
      <c r="C4949" s="185"/>
      <c r="D4949" s="76"/>
      <c r="E4949" s="76" t="str">
        <f>IF(D4949="","",IFERROR(VLOOKUP(D4949,Cadastro!$C$9:$D$1009,2,FALSE),"NOT FOUND"))</f>
        <v/>
      </c>
      <c r="F4949" s="94"/>
      <c r="G4949" s="76"/>
      <c r="H4949" s="81" t="str">
        <f>IFERROR(F4949*VLOOKUP(D4949,Saldo!$P$8:$U$1009,6,FALSE),"")</f>
        <v/>
      </c>
      <c r="I4949" s="78" t="str">
        <f>IFERROR(IF(D4949="","",VLOOKUP(D4949,Saldo!$P$8:$Q$1009,2,FALSE)),"")</f>
        <v/>
      </c>
      <c r="J4949" s="76"/>
      <c r="K4949" s="74" t="str">
        <f t="shared" si="77"/>
        <v/>
      </c>
    </row>
    <row r="4950" spans="1:11" ht="18.95" customHeight="1" x14ac:dyDescent="0.25">
      <c r="A4950" s="52"/>
      <c r="C4950" s="185"/>
      <c r="D4950" s="76"/>
      <c r="E4950" s="76" t="str">
        <f>IF(D4950="","",IFERROR(VLOOKUP(D4950,Cadastro!$C$9:$D$1009,2,FALSE),"NOT FOUND"))</f>
        <v/>
      </c>
      <c r="F4950" s="94"/>
      <c r="G4950" s="76"/>
      <c r="H4950" s="81" t="str">
        <f>IFERROR(F4950*VLOOKUP(D4950,Saldo!$P$8:$U$1009,6,FALSE),"")</f>
        <v/>
      </c>
      <c r="I4950" s="78" t="str">
        <f>IFERROR(IF(D4950="","",VLOOKUP(D4950,Saldo!$P$8:$Q$1009,2,FALSE)),"")</f>
        <v/>
      </c>
      <c r="J4950" s="76"/>
      <c r="K4950" s="74" t="str">
        <f t="shared" si="77"/>
        <v/>
      </c>
    </row>
    <row r="4951" spans="1:11" ht="18.95" customHeight="1" x14ac:dyDescent="0.25">
      <c r="A4951" s="52"/>
      <c r="C4951" s="185"/>
      <c r="D4951" s="76"/>
      <c r="E4951" s="76" t="str">
        <f>IF(D4951="","",IFERROR(VLOOKUP(D4951,Cadastro!$C$9:$D$1009,2,FALSE),"NOT FOUND"))</f>
        <v/>
      </c>
      <c r="F4951" s="94"/>
      <c r="G4951" s="76"/>
      <c r="H4951" s="81" t="str">
        <f>IFERROR(F4951*VLOOKUP(D4951,Saldo!$P$8:$U$1009,6,FALSE),"")</f>
        <v/>
      </c>
      <c r="I4951" s="78" t="str">
        <f>IFERROR(IF(D4951="","",VLOOKUP(D4951,Saldo!$P$8:$Q$1009,2,FALSE)),"")</f>
        <v/>
      </c>
      <c r="J4951" s="76"/>
      <c r="K4951" s="74" t="str">
        <f t="shared" si="77"/>
        <v/>
      </c>
    </row>
    <row r="4952" spans="1:11" ht="18.95" customHeight="1" x14ac:dyDescent="0.25">
      <c r="A4952" s="52"/>
      <c r="C4952" s="185"/>
      <c r="D4952" s="76"/>
      <c r="E4952" s="76" t="str">
        <f>IF(D4952="","",IFERROR(VLOOKUP(D4952,Cadastro!$C$9:$D$1009,2,FALSE),"NOT FOUND"))</f>
        <v/>
      </c>
      <c r="F4952" s="94"/>
      <c r="G4952" s="76"/>
      <c r="H4952" s="81" t="str">
        <f>IFERROR(F4952*VLOOKUP(D4952,Saldo!$P$8:$U$1009,6,FALSE),"")</f>
        <v/>
      </c>
      <c r="I4952" s="78" t="str">
        <f>IFERROR(IF(D4952="","",VLOOKUP(D4952,Saldo!$P$8:$Q$1009,2,FALSE)),"")</f>
        <v/>
      </c>
      <c r="J4952" s="76"/>
      <c r="K4952" s="74" t="str">
        <f t="shared" si="77"/>
        <v/>
      </c>
    </row>
    <row r="4953" spans="1:11" ht="18.95" customHeight="1" x14ac:dyDescent="0.25">
      <c r="A4953" s="52"/>
      <c r="C4953" s="185"/>
      <c r="D4953" s="76"/>
      <c r="E4953" s="76" t="str">
        <f>IF(D4953="","",IFERROR(VLOOKUP(D4953,Cadastro!$C$9:$D$1009,2,FALSE),"NOT FOUND"))</f>
        <v/>
      </c>
      <c r="F4953" s="94"/>
      <c r="G4953" s="76"/>
      <c r="H4953" s="81" t="str">
        <f>IFERROR(F4953*VLOOKUP(D4953,Saldo!$P$8:$U$1009,6,FALSE),"")</f>
        <v/>
      </c>
      <c r="I4953" s="78" t="str">
        <f>IFERROR(IF(D4953="","",VLOOKUP(D4953,Saldo!$P$8:$Q$1009,2,FALSE)),"")</f>
        <v/>
      </c>
      <c r="J4953" s="76"/>
      <c r="K4953" s="74" t="str">
        <f t="shared" si="77"/>
        <v/>
      </c>
    </row>
    <row r="4954" spans="1:11" ht="18.95" customHeight="1" x14ac:dyDescent="0.25">
      <c r="A4954" s="52"/>
      <c r="C4954" s="185"/>
      <c r="D4954" s="76"/>
      <c r="E4954" s="76" t="str">
        <f>IF(D4954="","",IFERROR(VLOOKUP(D4954,Cadastro!$C$9:$D$1009,2,FALSE),"NOT FOUND"))</f>
        <v/>
      </c>
      <c r="F4954" s="94"/>
      <c r="G4954" s="76"/>
      <c r="H4954" s="81" t="str">
        <f>IFERROR(F4954*VLOOKUP(D4954,Saldo!$P$8:$U$1009,6,FALSE),"")</f>
        <v/>
      </c>
      <c r="I4954" s="78" t="str">
        <f>IFERROR(IF(D4954="","",VLOOKUP(D4954,Saldo!$P$8:$Q$1009,2,FALSE)),"")</f>
        <v/>
      </c>
      <c r="J4954" s="76"/>
      <c r="K4954" s="74" t="str">
        <f t="shared" si="77"/>
        <v/>
      </c>
    </row>
    <row r="4955" spans="1:11" ht="18.95" customHeight="1" x14ac:dyDescent="0.25">
      <c r="A4955" s="52"/>
      <c r="C4955" s="185"/>
      <c r="D4955" s="76"/>
      <c r="E4955" s="76" t="str">
        <f>IF(D4955="","",IFERROR(VLOOKUP(D4955,Cadastro!$C$9:$D$1009,2,FALSE),"NOT FOUND"))</f>
        <v/>
      </c>
      <c r="F4955" s="94"/>
      <c r="G4955" s="76"/>
      <c r="H4955" s="81" t="str">
        <f>IFERROR(F4955*VLOOKUP(D4955,Saldo!$P$8:$U$1009,6,FALSE),"")</f>
        <v/>
      </c>
      <c r="I4955" s="78" t="str">
        <f>IFERROR(IF(D4955="","",VLOOKUP(D4955,Saldo!$P$8:$Q$1009,2,FALSE)),"")</f>
        <v/>
      </c>
      <c r="J4955" s="76"/>
      <c r="K4955" s="74" t="str">
        <f t="shared" si="77"/>
        <v/>
      </c>
    </row>
    <row r="4956" spans="1:11" ht="18.95" customHeight="1" x14ac:dyDescent="0.25">
      <c r="A4956" s="52"/>
      <c r="C4956" s="185"/>
      <c r="D4956" s="76"/>
      <c r="E4956" s="76" t="str">
        <f>IF(D4956="","",IFERROR(VLOOKUP(D4956,Cadastro!$C$9:$D$1009,2,FALSE),"NOT FOUND"))</f>
        <v/>
      </c>
      <c r="F4956" s="94"/>
      <c r="G4956" s="76"/>
      <c r="H4956" s="81" t="str">
        <f>IFERROR(F4956*VLOOKUP(D4956,Saldo!$P$8:$U$1009,6,FALSE),"")</f>
        <v/>
      </c>
      <c r="I4956" s="78" t="str">
        <f>IFERROR(IF(D4956="","",VLOOKUP(D4956,Saldo!$P$8:$Q$1009,2,FALSE)),"")</f>
        <v/>
      </c>
      <c r="J4956" s="76"/>
      <c r="K4956" s="74" t="str">
        <f t="shared" si="77"/>
        <v/>
      </c>
    </row>
    <row r="4957" spans="1:11" ht="18.95" customHeight="1" x14ac:dyDescent="0.25">
      <c r="A4957" s="52"/>
      <c r="C4957" s="185"/>
      <c r="D4957" s="76"/>
      <c r="E4957" s="76" t="str">
        <f>IF(D4957="","",IFERROR(VLOOKUP(D4957,Cadastro!$C$9:$D$1009,2,FALSE),"NOT FOUND"))</f>
        <v/>
      </c>
      <c r="F4957" s="94"/>
      <c r="G4957" s="76"/>
      <c r="H4957" s="81" t="str">
        <f>IFERROR(F4957*VLOOKUP(D4957,Saldo!$P$8:$U$1009,6,FALSE),"")</f>
        <v/>
      </c>
      <c r="I4957" s="78" t="str">
        <f>IFERROR(IF(D4957="","",VLOOKUP(D4957,Saldo!$P$8:$Q$1009,2,FALSE)),"")</f>
        <v/>
      </c>
      <c r="J4957" s="76"/>
      <c r="K4957" s="74" t="str">
        <f t="shared" si="77"/>
        <v/>
      </c>
    </row>
    <row r="4958" spans="1:11" ht="18.95" customHeight="1" x14ac:dyDescent="0.25">
      <c r="A4958" s="52"/>
      <c r="C4958" s="185"/>
      <c r="D4958" s="76"/>
      <c r="E4958" s="76" t="str">
        <f>IF(D4958="","",IFERROR(VLOOKUP(D4958,Cadastro!$C$9:$D$1009,2,FALSE),"NOT FOUND"))</f>
        <v/>
      </c>
      <c r="F4958" s="94"/>
      <c r="G4958" s="76"/>
      <c r="H4958" s="81" t="str">
        <f>IFERROR(F4958*VLOOKUP(D4958,Saldo!$P$8:$U$1009,6,FALSE),"")</f>
        <v/>
      </c>
      <c r="I4958" s="78" t="str">
        <f>IFERROR(IF(D4958="","",VLOOKUP(D4958,Saldo!$P$8:$Q$1009,2,FALSE)),"")</f>
        <v/>
      </c>
      <c r="J4958" s="76"/>
      <c r="K4958" s="74" t="str">
        <f t="shared" si="77"/>
        <v/>
      </c>
    </row>
    <row r="4959" spans="1:11" ht="18.95" customHeight="1" x14ac:dyDescent="0.25">
      <c r="A4959" s="52"/>
      <c r="C4959" s="185"/>
      <c r="D4959" s="76"/>
      <c r="E4959" s="76" t="str">
        <f>IF(D4959="","",IFERROR(VLOOKUP(D4959,Cadastro!$C$9:$D$1009,2,FALSE),"NOT FOUND"))</f>
        <v/>
      </c>
      <c r="F4959" s="94"/>
      <c r="G4959" s="76"/>
      <c r="H4959" s="81" t="str">
        <f>IFERROR(F4959*VLOOKUP(D4959,Saldo!$P$8:$U$1009,6,FALSE),"")</f>
        <v/>
      </c>
      <c r="I4959" s="78" t="str">
        <f>IFERROR(IF(D4959="","",VLOOKUP(D4959,Saldo!$P$8:$Q$1009,2,FALSE)),"")</f>
        <v/>
      </c>
      <c r="J4959" s="76"/>
      <c r="K4959" s="74" t="str">
        <f t="shared" si="77"/>
        <v/>
      </c>
    </row>
    <row r="4960" spans="1:11" ht="18.95" customHeight="1" x14ac:dyDescent="0.25">
      <c r="A4960" s="52"/>
      <c r="C4960" s="185"/>
      <c r="D4960" s="76"/>
      <c r="E4960" s="76" t="str">
        <f>IF(D4960="","",IFERROR(VLOOKUP(D4960,Cadastro!$C$9:$D$1009,2,FALSE),"NOT FOUND"))</f>
        <v/>
      </c>
      <c r="F4960" s="94"/>
      <c r="G4960" s="76"/>
      <c r="H4960" s="81" t="str">
        <f>IFERROR(F4960*VLOOKUP(D4960,Saldo!$P$8:$U$1009,6,FALSE),"")</f>
        <v/>
      </c>
      <c r="I4960" s="78" t="str">
        <f>IFERROR(IF(D4960="","",VLOOKUP(D4960,Saldo!$P$8:$Q$1009,2,FALSE)),"")</f>
        <v/>
      </c>
      <c r="J4960" s="76"/>
      <c r="K4960" s="74" t="str">
        <f t="shared" si="77"/>
        <v/>
      </c>
    </row>
    <row r="4961" spans="1:11" ht="18.95" customHeight="1" x14ac:dyDescent="0.25">
      <c r="A4961" s="52"/>
      <c r="C4961" s="185"/>
      <c r="D4961" s="76"/>
      <c r="E4961" s="76" t="str">
        <f>IF(D4961="","",IFERROR(VLOOKUP(D4961,Cadastro!$C$9:$D$1009,2,FALSE),"NOT FOUND"))</f>
        <v/>
      </c>
      <c r="F4961" s="94"/>
      <c r="G4961" s="76"/>
      <c r="H4961" s="81" t="str">
        <f>IFERROR(F4961*VLOOKUP(D4961,Saldo!$P$8:$U$1009,6,FALSE),"")</f>
        <v/>
      </c>
      <c r="I4961" s="78" t="str">
        <f>IFERROR(IF(D4961="","",VLOOKUP(D4961,Saldo!$P$8:$Q$1009,2,FALSE)),"")</f>
        <v/>
      </c>
      <c r="J4961" s="76"/>
      <c r="K4961" s="74" t="str">
        <f t="shared" si="77"/>
        <v/>
      </c>
    </row>
    <row r="4962" spans="1:11" ht="18.95" customHeight="1" x14ac:dyDescent="0.25">
      <c r="A4962" s="52"/>
      <c r="C4962" s="185"/>
      <c r="D4962" s="76"/>
      <c r="E4962" s="76" t="str">
        <f>IF(D4962="","",IFERROR(VLOOKUP(D4962,Cadastro!$C$9:$D$1009,2,FALSE),"NOT FOUND"))</f>
        <v/>
      </c>
      <c r="F4962" s="94"/>
      <c r="G4962" s="76"/>
      <c r="H4962" s="81" t="str">
        <f>IFERROR(F4962*VLOOKUP(D4962,Saldo!$P$8:$U$1009,6,FALSE),"")</f>
        <v/>
      </c>
      <c r="I4962" s="78" t="str">
        <f>IFERROR(IF(D4962="","",VLOOKUP(D4962,Saldo!$P$8:$Q$1009,2,FALSE)),"")</f>
        <v/>
      </c>
      <c r="J4962" s="76"/>
      <c r="K4962" s="74" t="str">
        <f t="shared" si="77"/>
        <v/>
      </c>
    </row>
    <row r="4963" spans="1:11" ht="18.95" customHeight="1" x14ac:dyDescent="0.25">
      <c r="A4963" s="52"/>
      <c r="C4963" s="185"/>
      <c r="D4963" s="76"/>
      <c r="E4963" s="76" t="str">
        <f>IF(D4963="","",IFERROR(VLOOKUP(D4963,Cadastro!$C$9:$D$1009,2,FALSE),"NOT FOUND"))</f>
        <v/>
      </c>
      <c r="F4963" s="94"/>
      <c r="G4963" s="76"/>
      <c r="H4963" s="81" t="str">
        <f>IFERROR(F4963*VLOOKUP(D4963,Saldo!$P$8:$U$1009,6,FALSE),"")</f>
        <v/>
      </c>
      <c r="I4963" s="78" t="str">
        <f>IFERROR(IF(D4963="","",VLOOKUP(D4963,Saldo!$P$8:$Q$1009,2,FALSE)),"")</f>
        <v/>
      </c>
      <c r="J4963" s="76"/>
      <c r="K4963" s="74" t="str">
        <f t="shared" si="77"/>
        <v/>
      </c>
    </row>
    <row r="4964" spans="1:11" ht="18.95" customHeight="1" x14ac:dyDescent="0.25">
      <c r="A4964" s="52"/>
      <c r="C4964" s="185"/>
      <c r="D4964" s="76"/>
      <c r="E4964" s="76" t="str">
        <f>IF(D4964="","",IFERROR(VLOOKUP(D4964,Cadastro!$C$9:$D$1009,2,FALSE),"NOT FOUND"))</f>
        <v/>
      </c>
      <c r="F4964" s="94"/>
      <c r="G4964" s="76"/>
      <c r="H4964" s="81" t="str">
        <f>IFERROR(F4964*VLOOKUP(D4964,Saldo!$P$8:$U$1009,6,FALSE),"")</f>
        <v/>
      </c>
      <c r="I4964" s="78" t="str">
        <f>IFERROR(IF(D4964="","",VLOOKUP(D4964,Saldo!$P$8:$Q$1009,2,FALSE)),"")</f>
        <v/>
      </c>
      <c r="J4964" s="76"/>
      <c r="K4964" s="74" t="str">
        <f t="shared" si="77"/>
        <v/>
      </c>
    </row>
    <row r="4965" spans="1:11" ht="18.95" customHeight="1" x14ac:dyDescent="0.25">
      <c r="A4965" s="52"/>
      <c r="C4965" s="185"/>
      <c r="D4965" s="76"/>
      <c r="E4965" s="76" t="str">
        <f>IF(D4965="","",IFERROR(VLOOKUP(D4965,Cadastro!$C$9:$D$1009,2,FALSE),"NOT FOUND"))</f>
        <v/>
      </c>
      <c r="F4965" s="94"/>
      <c r="G4965" s="76"/>
      <c r="H4965" s="81" t="str">
        <f>IFERROR(F4965*VLOOKUP(D4965,Saldo!$P$8:$U$1009,6,FALSE),"")</f>
        <v/>
      </c>
      <c r="I4965" s="78" t="str">
        <f>IFERROR(IF(D4965="","",VLOOKUP(D4965,Saldo!$P$8:$Q$1009,2,FALSE)),"")</f>
        <v/>
      </c>
      <c r="J4965" s="76"/>
      <c r="K4965" s="74" t="str">
        <f t="shared" si="77"/>
        <v/>
      </c>
    </row>
    <row r="4966" spans="1:11" ht="18.95" customHeight="1" x14ac:dyDescent="0.25">
      <c r="A4966" s="52"/>
      <c r="C4966" s="185"/>
      <c r="D4966" s="76"/>
      <c r="E4966" s="76" t="str">
        <f>IF(D4966="","",IFERROR(VLOOKUP(D4966,Cadastro!$C$9:$D$1009,2,FALSE),"NOT FOUND"))</f>
        <v/>
      </c>
      <c r="F4966" s="94"/>
      <c r="G4966" s="76"/>
      <c r="H4966" s="81" t="str">
        <f>IFERROR(F4966*VLOOKUP(D4966,Saldo!$P$8:$U$1009,6,FALSE),"")</f>
        <v/>
      </c>
      <c r="I4966" s="78" t="str">
        <f>IFERROR(IF(D4966="","",VLOOKUP(D4966,Saldo!$P$8:$Q$1009,2,FALSE)),"")</f>
        <v/>
      </c>
      <c r="J4966" s="76"/>
      <c r="K4966" s="74" t="str">
        <f t="shared" si="77"/>
        <v/>
      </c>
    </row>
    <row r="4967" spans="1:11" ht="18.95" customHeight="1" x14ac:dyDescent="0.25">
      <c r="A4967" s="52"/>
      <c r="C4967" s="185"/>
      <c r="D4967" s="76"/>
      <c r="E4967" s="76" t="str">
        <f>IF(D4967="","",IFERROR(VLOOKUP(D4967,Cadastro!$C$9:$D$1009,2,FALSE),"NOT FOUND"))</f>
        <v/>
      </c>
      <c r="F4967" s="94"/>
      <c r="G4967" s="76"/>
      <c r="H4967" s="81" t="str">
        <f>IFERROR(F4967*VLOOKUP(D4967,Saldo!$P$8:$U$1009,6,FALSE),"")</f>
        <v/>
      </c>
      <c r="I4967" s="78" t="str">
        <f>IFERROR(IF(D4967="","",VLOOKUP(D4967,Saldo!$P$8:$Q$1009,2,FALSE)),"")</f>
        <v/>
      </c>
      <c r="J4967" s="76"/>
      <c r="K4967" s="74" t="str">
        <f t="shared" si="77"/>
        <v/>
      </c>
    </row>
    <row r="4968" spans="1:11" ht="18.95" customHeight="1" x14ac:dyDescent="0.25">
      <c r="A4968" s="52"/>
      <c r="C4968" s="185"/>
      <c r="D4968" s="76"/>
      <c r="E4968" s="76" t="str">
        <f>IF(D4968="","",IFERROR(VLOOKUP(D4968,Cadastro!$C$9:$D$1009,2,FALSE),"NOT FOUND"))</f>
        <v/>
      </c>
      <c r="F4968" s="94"/>
      <c r="G4968" s="76"/>
      <c r="H4968" s="81" t="str">
        <f>IFERROR(F4968*VLOOKUP(D4968,Saldo!$P$8:$U$1009,6,FALSE),"")</f>
        <v/>
      </c>
      <c r="I4968" s="78" t="str">
        <f>IFERROR(IF(D4968="","",VLOOKUP(D4968,Saldo!$P$8:$Q$1009,2,FALSE)),"")</f>
        <v/>
      </c>
      <c r="J4968" s="76"/>
      <c r="K4968" s="74" t="str">
        <f t="shared" si="77"/>
        <v/>
      </c>
    </row>
    <row r="4969" spans="1:11" ht="18.95" customHeight="1" x14ac:dyDescent="0.25">
      <c r="A4969" s="52"/>
      <c r="C4969" s="185"/>
      <c r="D4969" s="76"/>
      <c r="E4969" s="76" t="str">
        <f>IF(D4969="","",IFERROR(VLOOKUP(D4969,Cadastro!$C$9:$D$1009,2,FALSE),"NOT FOUND"))</f>
        <v/>
      </c>
      <c r="F4969" s="94"/>
      <c r="G4969" s="76"/>
      <c r="H4969" s="81" t="str">
        <f>IFERROR(F4969*VLOOKUP(D4969,Saldo!$P$8:$U$1009,6,FALSE),"")</f>
        <v/>
      </c>
      <c r="I4969" s="78" t="str">
        <f>IFERROR(IF(D4969="","",VLOOKUP(D4969,Saldo!$P$8:$Q$1009,2,FALSE)),"")</f>
        <v/>
      </c>
      <c r="J4969" s="76"/>
      <c r="K4969" s="74" t="str">
        <f t="shared" si="77"/>
        <v/>
      </c>
    </row>
    <row r="4970" spans="1:11" ht="18.95" customHeight="1" x14ac:dyDescent="0.25">
      <c r="A4970" s="52"/>
      <c r="C4970" s="185"/>
      <c r="D4970" s="76"/>
      <c r="E4970" s="76" t="str">
        <f>IF(D4970="","",IFERROR(VLOOKUP(D4970,Cadastro!$C$9:$D$1009,2,FALSE),"NOT FOUND"))</f>
        <v/>
      </c>
      <c r="F4970" s="94"/>
      <c r="G4970" s="76"/>
      <c r="H4970" s="81" t="str">
        <f>IFERROR(F4970*VLOOKUP(D4970,Saldo!$P$8:$U$1009,6,FALSE),"")</f>
        <v/>
      </c>
      <c r="I4970" s="78" t="str">
        <f>IFERROR(IF(D4970="","",VLOOKUP(D4970,Saldo!$P$8:$Q$1009,2,FALSE)),"")</f>
        <v/>
      </c>
      <c r="J4970" s="76"/>
      <c r="K4970" s="74" t="str">
        <f t="shared" si="77"/>
        <v/>
      </c>
    </row>
    <row r="4971" spans="1:11" ht="18.95" customHeight="1" x14ac:dyDescent="0.25">
      <c r="A4971" s="52"/>
      <c r="C4971" s="185"/>
      <c r="D4971" s="76"/>
      <c r="E4971" s="76" t="str">
        <f>IF(D4971="","",IFERROR(VLOOKUP(D4971,Cadastro!$C$9:$D$1009,2,FALSE),"NOT FOUND"))</f>
        <v/>
      </c>
      <c r="F4971" s="94"/>
      <c r="G4971" s="76"/>
      <c r="H4971" s="81" t="str">
        <f>IFERROR(F4971*VLOOKUP(D4971,Saldo!$P$8:$U$1009,6,FALSE),"")</f>
        <v/>
      </c>
      <c r="I4971" s="78" t="str">
        <f>IFERROR(IF(D4971="","",VLOOKUP(D4971,Saldo!$P$8:$Q$1009,2,FALSE)),"")</f>
        <v/>
      </c>
      <c r="J4971" s="76"/>
      <c r="K4971" s="74" t="str">
        <f t="shared" si="77"/>
        <v/>
      </c>
    </row>
    <row r="4972" spans="1:11" ht="18.95" customHeight="1" x14ac:dyDescent="0.25">
      <c r="A4972" s="52"/>
      <c r="C4972" s="185"/>
      <c r="D4972" s="76"/>
      <c r="E4972" s="76" t="str">
        <f>IF(D4972="","",IFERROR(VLOOKUP(D4972,Cadastro!$C$9:$D$1009,2,FALSE),"NOT FOUND"))</f>
        <v/>
      </c>
      <c r="F4972" s="94"/>
      <c r="G4972" s="76"/>
      <c r="H4972" s="81" t="str">
        <f>IFERROR(F4972*VLOOKUP(D4972,Saldo!$P$8:$U$1009,6,FALSE),"")</f>
        <v/>
      </c>
      <c r="I4972" s="78" t="str">
        <f>IFERROR(IF(D4972="","",VLOOKUP(D4972,Saldo!$P$8:$Q$1009,2,FALSE)),"")</f>
        <v/>
      </c>
      <c r="J4972" s="76"/>
      <c r="K4972" s="74" t="str">
        <f t="shared" si="77"/>
        <v/>
      </c>
    </row>
    <row r="4973" spans="1:11" ht="18.95" customHeight="1" x14ac:dyDescent="0.25">
      <c r="A4973" s="52"/>
      <c r="C4973" s="185"/>
      <c r="D4973" s="76"/>
      <c r="E4973" s="76" t="str">
        <f>IF(D4973="","",IFERROR(VLOOKUP(D4973,Cadastro!$C$9:$D$1009,2,FALSE),"NOT FOUND"))</f>
        <v/>
      </c>
      <c r="F4973" s="94"/>
      <c r="G4973" s="76"/>
      <c r="H4973" s="81" t="str">
        <f>IFERROR(F4973*VLOOKUP(D4973,Saldo!$P$8:$U$1009,6,FALSE),"")</f>
        <v/>
      </c>
      <c r="I4973" s="78" t="str">
        <f>IFERROR(IF(D4973="","",VLOOKUP(D4973,Saldo!$P$8:$Q$1009,2,FALSE)),"")</f>
        <v/>
      </c>
      <c r="J4973" s="76"/>
      <c r="K4973" s="74" t="str">
        <f t="shared" si="77"/>
        <v/>
      </c>
    </row>
    <row r="4974" spans="1:11" ht="18.95" customHeight="1" x14ac:dyDescent="0.25">
      <c r="A4974" s="52"/>
      <c r="C4974" s="185"/>
      <c r="D4974" s="76"/>
      <c r="E4974" s="76" t="str">
        <f>IF(D4974="","",IFERROR(VLOOKUP(D4974,Cadastro!$C$9:$D$1009,2,FALSE),"NOT FOUND"))</f>
        <v/>
      </c>
      <c r="F4974" s="94"/>
      <c r="G4974" s="76"/>
      <c r="H4974" s="81" t="str">
        <f>IFERROR(F4974*VLOOKUP(D4974,Saldo!$P$8:$U$1009,6,FALSE),"")</f>
        <v/>
      </c>
      <c r="I4974" s="78" t="str">
        <f>IFERROR(IF(D4974="","",VLOOKUP(D4974,Saldo!$P$8:$Q$1009,2,FALSE)),"")</f>
        <v/>
      </c>
      <c r="J4974" s="76"/>
      <c r="K4974" s="74" t="str">
        <f t="shared" si="77"/>
        <v/>
      </c>
    </row>
    <row r="4975" spans="1:11" ht="18.95" customHeight="1" x14ac:dyDescent="0.25">
      <c r="A4975" s="52"/>
      <c r="C4975" s="185"/>
      <c r="D4975" s="76"/>
      <c r="E4975" s="76" t="str">
        <f>IF(D4975="","",IFERROR(VLOOKUP(D4975,Cadastro!$C$9:$D$1009,2,FALSE),"NOT FOUND"))</f>
        <v/>
      </c>
      <c r="F4975" s="94"/>
      <c r="G4975" s="76"/>
      <c r="H4975" s="81" t="str">
        <f>IFERROR(F4975*VLOOKUP(D4975,Saldo!$P$8:$U$1009,6,FALSE),"")</f>
        <v/>
      </c>
      <c r="I4975" s="78" t="str">
        <f>IFERROR(IF(D4975="","",VLOOKUP(D4975,Saldo!$P$8:$Q$1009,2,FALSE)),"")</f>
        <v/>
      </c>
      <c r="J4975" s="76"/>
      <c r="K4975" s="74" t="str">
        <f t="shared" si="77"/>
        <v/>
      </c>
    </row>
    <row r="4976" spans="1:11" ht="18.95" customHeight="1" x14ac:dyDescent="0.25">
      <c r="A4976" s="52"/>
      <c r="C4976" s="185"/>
      <c r="D4976" s="76"/>
      <c r="E4976" s="76" t="str">
        <f>IF(D4976="","",IFERROR(VLOOKUP(D4976,Cadastro!$C$9:$D$1009,2,FALSE),"NOT FOUND"))</f>
        <v/>
      </c>
      <c r="F4976" s="94"/>
      <c r="G4976" s="76"/>
      <c r="H4976" s="81" t="str">
        <f>IFERROR(F4976*VLOOKUP(D4976,Saldo!$P$8:$U$1009,6,FALSE),"")</f>
        <v/>
      </c>
      <c r="I4976" s="78" t="str">
        <f>IFERROR(IF(D4976="","",VLOOKUP(D4976,Saldo!$P$8:$Q$1009,2,FALSE)),"")</f>
        <v/>
      </c>
      <c r="J4976" s="76"/>
      <c r="K4976" s="74" t="str">
        <f t="shared" si="77"/>
        <v/>
      </c>
    </row>
    <row r="4977" spans="1:11" ht="18.95" customHeight="1" x14ac:dyDescent="0.25">
      <c r="A4977" s="52"/>
      <c r="C4977" s="185"/>
      <c r="D4977" s="76"/>
      <c r="E4977" s="76" t="str">
        <f>IF(D4977="","",IFERROR(VLOOKUP(D4977,Cadastro!$C$9:$D$1009,2,FALSE),"NOT FOUND"))</f>
        <v/>
      </c>
      <c r="F4977" s="94"/>
      <c r="G4977" s="76"/>
      <c r="H4977" s="81" t="str">
        <f>IFERROR(F4977*VLOOKUP(D4977,Saldo!$P$8:$U$1009,6,FALSE),"")</f>
        <v/>
      </c>
      <c r="I4977" s="78" t="str">
        <f>IFERROR(IF(D4977="","",VLOOKUP(D4977,Saldo!$P$8:$Q$1009,2,FALSE)),"")</f>
        <v/>
      </c>
      <c r="J4977" s="76"/>
      <c r="K4977" s="74" t="str">
        <f t="shared" si="77"/>
        <v/>
      </c>
    </row>
    <row r="4978" spans="1:11" ht="18.95" customHeight="1" x14ac:dyDescent="0.25">
      <c r="A4978" s="52"/>
      <c r="C4978" s="185"/>
      <c r="D4978" s="76"/>
      <c r="E4978" s="76" t="str">
        <f>IF(D4978="","",IFERROR(VLOOKUP(D4978,Cadastro!$C$9:$D$1009,2,FALSE),"NOT FOUND"))</f>
        <v/>
      </c>
      <c r="F4978" s="94"/>
      <c r="G4978" s="76"/>
      <c r="H4978" s="81" t="str">
        <f>IFERROR(F4978*VLOOKUP(D4978,Saldo!$P$8:$U$1009,6,FALSE),"")</f>
        <v/>
      </c>
      <c r="I4978" s="78" t="str">
        <f>IFERROR(IF(D4978="","",VLOOKUP(D4978,Saldo!$P$8:$Q$1009,2,FALSE)),"")</f>
        <v/>
      </c>
      <c r="J4978" s="76"/>
      <c r="K4978" s="74" t="str">
        <f t="shared" si="77"/>
        <v/>
      </c>
    </row>
    <row r="4979" spans="1:11" ht="18.95" customHeight="1" x14ac:dyDescent="0.25">
      <c r="A4979" s="52"/>
      <c r="C4979" s="185"/>
      <c r="D4979" s="76"/>
      <c r="E4979" s="76" t="str">
        <f>IF(D4979="","",IFERROR(VLOOKUP(D4979,Cadastro!$C$9:$D$1009,2,FALSE),"NOT FOUND"))</f>
        <v/>
      </c>
      <c r="F4979" s="94"/>
      <c r="G4979" s="76"/>
      <c r="H4979" s="81" t="str">
        <f>IFERROR(F4979*VLOOKUP(D4979,Saldo!$P$8:$U$1009,6,FALSE),"")</f>
        <v/>
      </c>
      <c r="I4979" s="78" t="str">
        <f>IFERROR(IF(D4979="","",VLOOKUP(D4979,Saldo!$P$8:$Q$1009,2,FALSE)),"")</f>
        <v/>
      </c>
      <c r="J4979" s="76"/>
      <c r="K4979" s="74" t="str">
        <f t="shared" si="77"/>
        <v/>
      </c>
    </row>
    <row r="4980" spans="1:11" ht="18.95" customHeight="1" x14ac:dyDescent="0.25">
      <c r="A4980" s="52"/>
      <c r="C4980" s="185"/>
      <c r="D4980" s="76"/>
      <c r="E4980" s="76" t="str">
        <f>IF(D4980="","",IFERROR(VLOOKUP(D4980,Cadastro!$C$9:$D$1009,2,FALSE),"NOT FOUND"))</f>
        <v/>
      </c>
      <c r="F4980" s="94"/>
      <c r="G4980" s="76"/>
      <c r="H4980" s="81" t="str">
        <f>IFERROR(F4980*VLOOKUP(D4980,Saldo!$P$8:$U$1009,6,FALSE),"")</f>
        <v/>
      </c>
      <c r="I4980" s="78" t="str">
        <f>IFERROR(IF(D4980="","",VLOOKUP(D4980,Saldo!$P$8:$Q$1009,2,FALSE)),"")</f>
        <v/>
      </c>
      <c r="J4980" s="76"/>
      <c r="K4980" s="74" t="str">
        <f t="shared" si="77"/>
        <v/>
      </c>
    </row>
    <row r="4981" spans="1:11" ht="18.95" customHeight="1" x14ac:dyDescent="0.25">
      <c r="A4981" s="52"/>
      <c r="C4981" s="185"/>
      <c r="D4981" s="76"/>
      <c r="E4981" s="76" t="str">
        <f>IF(D4981="","",IFERROR(VLOOKUP(D4981,Cadastro!$C$9:$D$1009,2,FALSE),"NOT FOUND"))</f>
        <v/>
      </c>
      <c r="F4981" s="94"/>
      <c r="G4981" s="76"/>
      <c r="H4981" s="81" t="str">
        <f>IFERROR(F4981*VLOOKUP(D4981,Saldo!$P$8:$U$1009,6,FALSE),"")</f>
        <v/>
      </c>
      <c r="I4981" s="78" t="str">
        <f>IFERROR(IF(D4981="","",VLOOKUP(D4981,Saldo!$P$8:$Q$1009,2,FALSE)),"")</f>
        <v/>
      </c>
      <c r="J4981" s="76"/>
      <c r="K4981" s="74" t="str">
        <f t="shared" si="77"/>
        <v/>
      </c>
    </row>
    <row r="4982" spans="1:11" ht="18.95" customHeight="1" x14ac:dyDescent="0.25">
      <c r="A4982" s="52"/>
      <c r="C4982" s="185"/>
      <c r="D4982" s="76"/>
      <c r="E4982" s="76" t="str">
        <f>IF(D4982="","",IFERROR(VLOOKUP(D4982,Cadastro!$C$9:$D$1009,2,FALSE),"NOT FOUND"))</f>
        <v/>
      </c>
      <c r="F4982" s="94"/>
      <c r="G4982" s="76"/>
      <c r="H4982" s="81" t="str">
        <f>IFERROR(F4982*VLOOKUP(D4982,Saldo!$P$8:$U$1009,6,FALSE),"")</f>
        <v/>
      </c>
      <c r="I4982" s="78" t="str">
        <f>IFERROR(IF(D4982="","",VLOOKUP(D4982,Saldo!$P$8:$Q$1009,2,FALSE)),"")</f>
        <v/>
      </c>
      <c r="J4982" s="76"/>
      <c r="K4982" s="74" t="str">
        <f t="shared" si="77"/>
        <v/>
      </c>
    </row>
    <row r="4983" spans="1:11" ht="18.95" customHeight="1" x14ac:dyDescent="0.25">
      <c r="A4983" s="52"/>
      <c r="C4983" s="185"/>
      <c r="D4983" s="76"/>
      <c r="E4983" s="76" t="str">
        <f>IF(D4983="","",IFERROR(VLOOKUP(D4983,Cadastro!$C$9:$D$1009,2,FALSE),"NOT FOUND"))</f>
        <v/>
      </c>
      <c r="F4983" s="94"/>
      <c r="G4983" s="76"/>
      <c r="H4983" s="81" t="str">
        <f>IFERROR(F4983*VLOOKUP(D4983,Saldo!$P$8:$U$1009,6,FALSE),"")</f>
        <v/>
      </c>
      <c r="I4983" s="78" t="str">
        <f>IFERROR(IF(D4983="","",VLOOKUP(D4983,Saldo!$P$8:$Q$1009,2,FALSE)),"")</f>
        <v/>
      </c>
      <c r="J4983" s="76"/>
      <c r="K4983" s="74" t="str">
        <f t="shared" si="77"/>
        <v/>
      </c>
    </row>
    <row r="4984" spans="1:11" ht="18.95" customHeight="1" x14ac:dyDescent="0.25">
      <c r="A4984" s="52"/>
      <c r="C4984" s="185"/>
      <c r="D4984" s="76"/>
      <c r="E4984" s="76" t="str">
        <f>IF(D4984="","",IFERROR(VLOOKUP(D4984,Cadastro!$C$9:$D$1009,2,FALSE),"NOT FOUND"))</f>
        <v/>
      </c>
      <c r="F4984" s="94"/>
      <c r="G4984" s="76"/>
      <c r="H4984" s="81" t="str">
        <f>IFERROR(F4984*VLOOKUP(D4984,Saldo!$P$8:$U$1009,6,FALSE),"")</f>
        <v/>
      </c>
      <c r="I4984" s="78" t="str">
        <f>IFERROR(IF(D4984="","",VLOOKUP(D4984,Saldo!$P$8:$Q$1009,2,FALSE)),"")</f>
        <v/>
      </c>
      <c r="J4984" s="76"/>
      <c r="K4984" s="74" t="str">
        <f t="shared" si="77"/>
        <v/>
      </c>
    </row>
    <row r="4985" spans="1:11" ht="18.95" customHeight="1" x14ac:dyDescent="0.25">
      <c r="A4985" s="52"/>
      <c r="C4985" s="185"/>
      <c r="D4985" s="76"/>
      <c r="E4985" s="76" t="str">
        <f>IF(D4985="","",IFERROR(VLOOKUP(D4985,Cadastro!$C$9:$D$1009,2,FALSE),"NOT FOUND"))</f>
        <v/>
      </c>
      <c r="F4985" s="94"/>
      <c r="G4985" s="76"/>
      <c r="H4985" s="81" t="str">
        <f>IFERROR(F4985*VLOOKUP(D4985,Saldo!$P$8:$U$1009,6,FALSE),"")</f>
        <v/>
      </c>
      <c r="I4985" s="78" t="str">
        <f>IFERROR(IF(D4985="","",VLOOKUP(D4985,Saldo!$P$8:$Q$1009,2,FALSE)),"")</f>
        <v/>
      </c>
      <c r="J4985" s="76"/>
      <c r="K4985" s="74" t="str">
        <f t="shared" si="77"/>
        <v/>
      </c>
    </row>
    <row r="4986" spans="1:11" ht="18.95" customHeight="1" x14ac:dyDescent="0.25">
      <c r="A4986" s="52"/>
      <c r="C4986" s="185"/>
      <c r="D4986" s="76"/>
      <c r="E4986" s="76" t="str">
        <f>IF(D4986="","",IFERROR(VLOOKUP(D4986,Cadastro!$C$9:$D$1009,2,FALSE),"NOT FOUND"))</f>
        <v/>
      </c>
      <c r="F4986" s="94"/>
      <c r="G4986" s="76"/>
      <c r="H4986" s="81" t="str">
        <f>IFERROR(F4986*VLOOKUP(D4986,Saldo!$P$8:$U$1009,6,FALSE),"")</f>
        <v/>
      </c>
      <c r="I4986" s="78" t="str">
        <f>IFERROR(IF(D4986="","",VLOOKUP(D4986,Saldo!$P$8:$Q$1009,2,FALSE)),"")</f>
        <v/>
      </c>
      <c r="J4986" s="76"/>
      <c r="K4986" s="74" t="str">
        <f t="shared" si="77"/>
        <v/>
      </c>
    </row>
    <row r="4987" spans="1:11" ht="18.95" customHeight="1" x14ac:dyDescent="0.25">
      <c r="A4987" s="52"/>
      <c r="C4987" s="185"/>
      <c r="D4987" s="76"/>
      <c r="E4987" s="76" t="str">
        <f>IF(D4987="","",IFERROR(VLOOKUP(D4987,Cadastro!$C$9:$D$1009,2,FALSE),"NOT FOUND"))</f>
        <v/>
      </c>
      <c r="F4987" s="94"/>
      <c r="G4987" s="76"/>
      <c r="H4987" s="81" t="str">
        <f>IFERROR(F4987*VLOOKUP(D4987,Saldo!$P$8:$U$1009,6,FALSE),"")</f>
        <v/>
      </c>
      <c r="I4987" s="78" t="str">
        <f>IFERROR(IF(D4987="","",VLOOKUP(D4987,Saldo!$P$8:$Q$1009,2,FALSE)),"")</f>
        <v/>
      </c>
      <c r="J4987" s="76"/>
      <c r="K4987" s="74" t="str">
        <f t="shared" si="77"/>
        <v/>
      </c>
    </row>
    <row r="4988" spans="1:11" ht="18.95" customHeight="1" x14ac:dyDescent="0.25">
      <c r="A4988" s="52"/>
      <c r="C4988" s="185"/>
      <c r="D4988" s="76"/>
      <c r="E4988" s="76" t="str">
        <f>IF(D4988="","",IFERROR(VLOOKUP(D4988,Cadastro!$C$9:$D$1009,2,FALSE),"NOT FOUND"))</f>
        <v/>
      </c>
      <c r="F4988" s="94"/>
      <c r="G4988" s="76"/>
      <c r="H4988" s="81" t="str">
        <f>IFERROR(F4988*VLOOKUP(D4988,Saldo!$P$8:$U$1009,6,FALSE),"")</f>
        <v/>
      </c>
      <c r="I4988" s="78" t="str">
        <f>IFERROR(IF(D4988="","",VLOOKUP(D4988,Saldo!$P$8:$Q$1009,2,FALSE)),"")</f>
        <v/>
      </c>
      <c r="J4988" s="76"/>
      <c r="K4988" s="74" t="str">
        <f t="shared" si="77"/>
        <v/>
      </c>
    </row>
    <row r="4989" spans="1:11" ht="18.95" customHeight="1" x14ac:dyDescent="0.25">
      <c r="A4989" s="52"/>
      <c r="C4989" s="185"/>
      <c r="D4989" s="76"/>
      <c r="E4989" s="76" t="str">
        <f>IF(D4989="","",IFERROR(VLOOKUP(D4989,Cadastro!$C$9:$D$1009,2,FALSE),"NOT FOUND"))</f>
        <v/>
      </c>
      <c r="F4989" s="94"/>
      <c r="G4989" s="76"/>
      <c r="H4989" s="81" t="str">
        <f>IFERROR(F4989*VLOOKUP(D4989,Saldo!$P$8:$U$1009,6,FALSE),"")</f>
        <v/>
      </c>
      <c r="I4989" s="78" t="str">
        <f>IFERROR(IF(D4989="","",VLOOKUP(D4989,Saldo!$P$8:$Q$1009,2,FALSE)),"")</f>
        <v/>
      </c>
      <c r="J4989" s="76"/>
      <c r="K4989" s="74" t="str">
        <f t="shared" si="77"/>
        <v/>
      </c>
    </row>
    <row r="4990" spans="1:11" ht="18.95" customHeight="1" x14ac:dyDescent="0.25">
      <c r="A4990" s="52"/>
      <c r="C4990" s="185"/>
      <c r="D4990" s="76"/>
      <c r="E4990" s="76" t="str">
        <f>IF(D4990="","",IFERROR(VLOOKUP(D4990,Cadastro!$C$9:$D$1009,2,FALSE),"NOT FOUND"))</f>
        <v/>
      </c>
      <c r="F4990" s="94"/>
      <c r="G4990" s="76"/>
      <c r="H4990" s="81" t="str">
        <f>IFERROR(F4990*VLOOKUP(D4990,Saldo!$P$8:$U$1009,6,FALSE),"")</f>
        <v/>
      </c>
      <c r="I4990" s="78" t="str">
        <f>IFERROR(IF(D4990="","",VLOOKUP(D4990,Saldo!$P$8:$Q$1009,2,FALSE)),"")</f>
        <v/>
      </c>
      <c r="J4990" s="76"/>
      <c r="K4990" s="74" t="str">
        <f t="shared" si="77"/>
        <v/>
      </c>
    </row>
    <row r="4991" spans="1:11" ht="18.95" customHeight="1" x14ac:dyDescent="0.25">
      <c r="A4991" s="52"/>
      <c r="C4991" s="185"/>
      <c r="D4991" s="76"/>
      <c r="E4991" s="76" t="str">
        <f>IF(D4991="","",IFERROR(VLOOKUP(D4991,Cadastro!$C$9:$D$1009,2,FALSE),"NOT FOUND"))</f>
        <v/>
      </c>
      <c r="F4991" s="94"/>
      <c r="G4991" s="76"/>
      <c r="H4991" s="81" t="str">
        <f>IFERROR(F4991*VLOOKUP(D4991,Saldo!$P$8:$U$1009,6,FALSE),"")</f>
        <v/>
      </c>
      <c r="I4991" s="78" t="str">
        <f>IFERROR(IF(D4991="","",VLOOKUP(D4991,Saldo!$P$8:$Q$1009,2,FALSE)),"")</f>
        <v/>
      </c>
      <c r="J4991" s="76"/>
      <c r="K4991" s="74" t="str">
        <f t="shared" si="77"/>
        <v/>
      </c>
    </row>
    <row r="4992" spans="1:11" ht="18.95" customHeight="1" x14ac:dyDescent="0.25">
      <c r="A4992" s="52"/>
      <c r="C4992" s="185"/>
      <c r="D4992" s="76"/>
      <c r="E4992" s="76" t="str">
        <f>IF(D4992="","",IFERROR(VLOOKUP(D4992,Cadastro!$C$9:$D$1009,2,FALSE),"NOT FOUND"))</f>
        <v/>
      </c>
      <c r="F4992" s="94"/>
      <c r="G4992" s="76"/>
      <c r="H4992" s="81" t="str">
        <f>IFERROR(F4992*VLOOKUP(D4992,Saldo!$P$8:$U$1009,6,FALSE),"")</f>
        <v/>
      </c>
      <c r="I4992" s="78" t="str">
        <f>IFERROR(IF(D4992="","",VLOOKUP(D4992,Saldo!$P$8:$Q$1009,2,FALSE)),"")</f>
        <v/>
      </c>
      <c r="J4992" s="76"/>
      <c r="K4992" s="74" t="str">
        <f t="shared" si="77"/>
        <v/>
      </c>
    </row>
    <row r="4993" spans="1:11" ht="18.95" customHeight="1" x14ac:dyDescent="0.25">
      <c r="A4993" s="52"/>
      <c r="C4993" s="185"/>
      <c r="D4993" s="76"/>
      <c r="E4993" s="76" t="str">
        <f>IF(D4993="","",IFERROR(VLOOKUP(D4993,Cadastro!$C$9:$D$1009,2,FALSE),"NOT FOUND"))</f>
        <v/>
      </c>
      <c r="F4993" s="94"/>
      <c r="G4993" s="76"/>
      <c r="H4993" s="81" t="str">
        <f>IFERROR(F4993*VLOOKUP(D4993,Saldo!$P$8:$U$1009,6,FALSE),"")</f>
        <v/>
      </c>
      <c r="I4993" s="78" t="str">
        <f>IFERROR(IF(D4993="","",VLOOKUP(D4993,Saldo!$P$8:$Q$1009,2,FALSE)),"")</f>
        <v/>
      </c>
      <c r="J4993" s="76"/>
      <c r="K4993" s="74" t="str">
        <f t="shared" si="77"/>
        <v/>
      </c>
    </row>
    <row r="4994" spans="1:11" ht="18.95" customHeight="1" x14ac:dyDescent="0.25">
      <c r="A4994" s="52"/>
      <c r="C4994" s="185"/>
      <c r="D4994" s="76"/>
      <c r="E4994" s="76" t="str">
        <f>IF(D4994="","",IFERROR(VLOOKUP(D4994,Cadastro!$C$9:$D$1009,2,FALSE),"NOT FOUND"))</f>
        <v/>
      </c>
      <c r="F4994" s="94"/>
      <c r="G4994" s="76"/>
      <c r="H4994" s="81" t="str">
        <f>IFERROR(F4994*VLOOKUP(D4994,Saldo!$P$8:$U$1009,6,FALSE),"")</f>
        <v/>
      </c>
      <c r="I4994" s="78" t="str">
        <f>IFERROR(IF(D4994="","",VLOOKUP(D4994,Saldo!$P$8:$Q$1009,2,FALSE)),"")</f>
        <v/>
      </c>
      <c r="J4994" s="76"/>
      <c r="K4994" s="74" t="str">
        <f t="shared" si="77"/>
        <v/>
      </c>
    </row>
    <row r="4995" spans="1:11" ht="18.95" customHeight="1" x14ac:dyDescent="0.25">
      <c r="A4995" s="52"/>
      <c r="C4995" s="185"/>
      <c r="D4995" s="76"/>
      <c r="E4995" s="76" t="str">
        <f>IF(D4995="","",IFERROR(VLOOKUP(D4995,Cadastro!$C$9:$D$1009,2,FALSE),"NOT FOUND"))</f>
        <v/>
      </c>
      <c r="F4995" s="94"/>
      <c r="G4995" s="76"/>
      <c r="H4995" s="81" t="str">
        <f>IFERROR(F4995*VLOOKUP(D4995,Saldo!$P$8:$U$1009,6,FALSE),"")</f>
        <v/>
      </c>
      <c r="I4995" s="78" t="str">
        <f>IFERROR(IF(D4995="","",VLOOKUP(D4995,Saldo!$P$8:$Q$1009,2,FALSE)),"")</f>
        <v/>
      </c>
      <c r="J4995" s="76"/>
      <c r="K4995" s="74" t="str">
        <f t="shared" si="77"/>
        <v/>
      </c>
    </row>
    <row r="4996" spans="1:11" ht="18.95" customHeight="1" x14ac:dyDescent="0.25">
      <c r="A4996" s="52"/>
      <c r="C4996" s="185"/>
      <c r="D4996" s="76"/>
      <c r="E4996" s="76" t="str">
        <f>IF(D4996="","",IFERROR(VLOOKUP(D4996,Cadastro!$C$9:$D$1009,2,FALSE),"NOT FOUND"))</f>
        <v/>
      </c>
      <c r="F4996" s="94"/>
      <c r="G4996" s="76"/>
      <c r="H4996" s="81" t="str">
        <f>IFERROR(F4996*VLOOKUP(D4996,Saldo!$P$8:$U$1009,6,FALSE),"")</f>
        <v/>
      </c>
      <c r="I4996" s="78" t="str">
        <f>IFERROR(IF(D4996="","",VLOOKUP(D4996,Saldo!$P$8:$Q$1009,2,FALSE)),"")</f>
        <v/>
      </c>
      <c r="J4996" s="76"/>
      <c r="K4996" s="74" t="str">
        <f t="shared" si="77"/>
        <v/>
      </c>
    </row>
    <row r="4997" spans="1:11" ht="18.95" customHeight="1" x14ac:dyDescent="0.25">
      <c r="A4997" s="52"/>
      <c r="C4997" s="185"/>
      <c r="D4997" s="76"/>
      <c r="E4997" s="76" t="str">
        <f>IF(D4997="","",IFERROR(VLOOKUP(D4997,Cadastro!$C$9:$D$1009,2,FALSE),"NOT FOUND"))</f>
        <v/>
      </c>
      <c r="F4997" s="94"/>
      <c r="G4997" s="76"/>
      <c r="H4997" s="81" t="str">
        <f>IFERROR(F4997*VLOOKUP(D4997,Saldo!$P$8:$U$1009,6,FALSE),"")</f>
        <v/>
      </c>
      <c r="I4997" s="78" t="str">
        <f>IFERROR(IF(D4997="","",VLOOKUP(D4997,Saldo!$P$8:$Q$1009,2,FALSE)),"")</f>
        <v/>
      </c>
      <c r="J4997" s="76"/>
      <c r="K4997" s="74" t="str">
        <f t="shared" si="77"/>
        <v/>
      </c>
    </row>
    <row r="4998" spans="1:11" ht="18.95" customHeight="1" x14ac:dyDescent="0.25">
      <c r="A4998" s="52"/>
      <c r="C4998" s="185"/>
      <c r="D4998" s="76"/>
      <c r="E4998" s="76" t="str">
        <f>IF(D4998="","",IFERROR(VLOOKUP(D4998,Cadastro!$C$9:$D$1009,2,FALSE),"NOT FOUND"))</f>
        <v/>
      </c>
      <c r="F4998" s="94"/>
      <c r="G4998" s="76"/>
      <c r="H4998" s="81" t="str">
        <f>IFERROR(F4998*VLOOKUP(D4998,Saldo!$P$8:$U$1009,6,FALSE),"")</f>
        <v/>
      </c>
      <c r="I4998" s="78" t="str">
        <f>IFERROR(IF(D4998="","",VLOOKUP(D4998,Saldo!$P$8:$Q$1009,2,FALSE)),"")</f>
        <v/>
      </c>
      <c r="J4998" s="76"/>
      <c r="K4998" s="74" t="str">
        <f t="shared" si="77"/>
        <v/>
      </c>
    </row>
    <row r="4999" spans="1:11" ht="18.95" customHeight="1" x14ac:dyDescent="0.25">
      <c r="A4999" s="52"/>
      <c r="C4999" s="185"/>
      <c r="D4999" s="76"/>
      <c r="E4999" s="76" t="str">
        <f>IF(D4999="","",IFERROR(VLOOKUP(D4999,Cadastro!$C$9:$D$1009,2,FALSE),"NOT FOUND"))</f>
        <v/>
      </c>
      <c r="F4999" s="94"/>
      <c r="G4999" s="76"/>
      <c r="H4999" s="81" t="str">
        <f>IFERROR(F4999*VLOOKUP(D4999,Saldo!$P$8:$U$1009,6,FALSE),"")</f>
        <v/>
      </c>
      <c r="I4999" s="78" t="str">
        <f>IFERROR(IF(D4999="","",VLOOKUP(D4999,Saldo!$P$8:$Q$1009,2,FALSE)),"")</f>
        <v/>
      </c>
      <c r="J4999" s="76"/>
      <c r="K4999" s="74" t="str">
        <f t="shared" si="77"/>
        <v/>
      </c>
    </row>
    <row r="5000" spans="1:11" ht="18.95" customHeight="1" x14ac:dyDescent="0.25">
      <c r="A5000" s="52"/>
      <c r="C5000" s="185"/>
      <c r="D5000" s="76"/>
      <c r="E5000" s="76" t="str">
        <f>IF(D5000="","",IFERROR(VLOOKUP(D5000,Cadastro!$C$9:$D$1009,2,FALSE),"NOT FOUND"))</f>
        <v/>
      </c>
      <c r="F5000" s="94"/>
      <c r="G5000" s="76"/>
      <c r="H5000" s="81" t="str">
        <f>IFERROR(F5000*VLOOKUP(D5000,Saldo!$P$8:$U$1009,6,FALSE),"")</f>
        <v/>
      </c>
      <c r="I5000" s="78" t="str">
        <f>IFERROR(IF(D5000="","",VLOOKUP(D5000,Saldo!$P$8:$Q$1009,2,FALSE)),"")</f>
        <v/>
      </c>
      <c r="J5000" s="76"/>
      <c r="K5000" s="74" t="str">
        <f t="shared" si="77"/>
        <v/>
      </c>
    </row>
    <row r="5001" spans="1:11" ht="18.95" customHeight="1" x14ac:dyDescent="0.25">
      <c r="A5001" s="52"/>
      <c r="C5001" s="185"/>
      <c r="D5001" s="76"/>
      <c r="E5001" s="76" t="str">
        <f>IF(D5001="","",IFERROR(VLOOKUP(D5001,Cadastro!$C$9:$D$1009,2,FALSE),"NOT FOUND"))</f>
        <v/>
      </c>
      <c r="F5001" s="94"/>
      <c r="G5001" s="76"/>
      <c r="H5001" s="81" t="str">
        <f>IFERROR(F5001*VLOOKUP(D5001,Saldo!$P$8:$U$1009,6,FALSE),"")</f>
        <v/>
      </c>
      <c r="I5001" s="78" t="str">
        <f>IFERROR(IF(D5001="","",VLOOKUP(D5001,Saldo!$P$8:$Q$1009,2,FALSE)),"")</f>
        <v/>
      </c>
      <c r="J5001" s="76"/>
      <c r="K5001" s="74" t="str">
        <f t="shared" si="77"/>
        <v/>
      </c>
    </row>
    <row r="5002" spans="1:11" ht="18.95" customHeight="1" x14ac:dyDescent="0.25">
      <c r="A5002" s="52"/>
      <c r="C5002" s="185"/>
      <c r="D5002" s="76"/>
      <c r="E5002" s="76" t="str">
        <f>IF(D5002="","",IFERROR(VLOOKUP(D5002,Cadastro!$C$9:$D$1009,2,FALSE),"NOT FOUND"))</f>
        <v/>
      </c>
      <c r="F5002" s="94"/>
      <c r="G5002" s="76"/>
      <c r="H5002" s="81" t="str">
        <f>IFERROR(F5002*VLOOKUP(D5002,Saldo!$P$8:$U$1009,6,FALSE),"")</f>
        <v/>
      </c>
      <c r="I5002" s="78" t="str">
        <f>IFERROR(IF(D5002="","",VLOOKUP(D5002,Saldo!$P$8:$Q$1009,2,FALSE)),"")</f>
        <v/>
      </c>
      <c r="J5002" s="76"/>
      <c r="K5002" s="74" t="str">
        <f t="shared" ref="K5002:K5065" si="78">IF(C5002="","",MONTH(C5002))</f>
        <v/>
      </c>
    </row>
    <row r="5003" spans="1:11" ht="18.95" customHeight="1" x14ac:dyDescent="0.25">
      <c r="A5003" s="52"/>
      <c r="C5003" s="185"/>
      <c r="D5003" s="76"/>
      <c r="E5003" s="76" t="str">
        <f>IF(D5003="","",IFERROR(VLOOKUP(D5003,Cadastro!$C$9:$D$1009,2,FALSE),"NOT FOUND"))</f>
        <v/>
      </c>
      <c r="F5003" s="94"/>
      <c r="G5003" s="76"/>
      <c r="H5003" s="81" t="str">
        <f>IFERROR(F5003*VLOOKUP(D5003,Saldo!$P$8:$U$1009,6,FALSE),"")</f>
        <v/>
      </c>
      <c r="I5003" s="78" t="str">
        <f>IFERROR(IF(D5003="","",VLOOKUP(D5003,Saldo!$P$8:$Q$1009,2,FALSE)),"")</f>
        <v/>
      </c>
      <c r="J5003" s="76"/>
      <c r="K5003" s="74" t="str">
        <f t="shared" si="78"/>
        <v/>
      </c>
    </row>
    <row r="5004" spans="1:11" ht="18.95" customHeight="1" x14ac:dyDescent="0.25">
      <c r="A5004" s="52"/>
      <c r="C5004" s="185"/>
      <c r="D5004" s="76"/>
      <c r="E5004" s="76" t="str">
        <f>IF(D5004="","",IFERROR(VLOOKUP(D5004,Cadastro!$C$9:$D$1009,2,FALSE),"NOT FOUND"))</f>
        <v/>
      </c>
      <c r="F5004" s="94"/>
      <c r="G5004" s="76"/>
      <c r="H5004" s="81" t="str">
        <f>IFERROR(F5004*VLOOKUP(D5004,Saldo!$P$8:$U$1009,6,FALSE),"")</f>
        <v/>
      </c>
      <c r="I5004" s="78" t="str">
        <f>IFERROR(IF(D5004="","",VLOOKUP(D5004,Saldo!$P$8:$Q$1009,2,FALSE)),"")</f>
        <v/>
      </c>
      <c r="J5004" s="76"/>
      <c r="K5004" s="74" t="str">
        <f t="shared" si="78"/>
        <v/>
      </c>
    </row>
    <row r="5005" spans="1:11" ht="18.95" customHeight="1" x14ac:dyDescent="0.25">
      <c r="A5005" s="52"/>
      <c r="C5005" s="185"/>
      <c r="D5005" s="76"/>
      <c r="E5005" s="76" t="str">
        <f>IF(D5005="","",IFERROR(VLOOKUP(D5005,Cadastro!$C$9:$D$1009,2,FALSE),"NOT FOUND"))</f>
        <v/>
      </c>
      <c r="F5005" s="94"/>
      <c r="G5005" s="76"/>
      <c r="H5005" s="81" t="str">
        <f>IFERROR(F5005*VLOOKUP(D5005,Saldo!$P$8:$U$1009,6,FALSE),"")</f>
        <v/>
      </c>
      <c r="I5005" s="78" t="str">
        <f>IFERROR(IF(D5005="","",VLOOKUP(D5005,Saldo!$P$8:$Q$1009,2,FALSE)),"")</f>
        <v/>
      </c>
      <c r="J5005" s="76"/>
      <c r="K5005" s="74" t="str">
        <f t="shared" si="78"/>
        <v/>
      </c>
    </row>
    <row r="5006" spans="1:11" ht="18.95" customHeight="1" x14ac:dyDescent="0.25">
      <c r="A5006" s="52"/>
      <c r="C5006" s="185"/>
      <c r="D5006" s="76"/>
      <c r="E5006" s="76" t="str">
        <f>IF(D5006="","",IFERROR(VLOOKUP(D5006,Cadastro!$C$9:$D$1009,2,FALSE),"NOT FOUND"))</f>
        <v/>
      </c>
      <c r="F5006" s="94"/>
      <c r="G5006" s="76"/>
      <c r="H5006" s="81" t="str">
        <f>IFERROR(F5006*VLOOKUP(D5006,Saldo!$P$8:$U$1009,6,FALSE),"")</f>
        <v/>
      </c>
      <c r="I5006" s="78" t="str">
        <f>IFERROR(IF(D5006="","",VLOOKUP(D5006,Saldo!$P$8:$Q$1009,2,FALSE)),"")</f>
        <v/>
      </c>
      <c r="J5006" s="76"/>
      <c r="K5006" s="74" t="str">
        <f t="shared" si="78"/>
        <v/>
      </c>
    </row>
    <row r="5007" spans="1:11" ht="18.95" customHeight="1" x14ac:dyDescent="0.25">
      <c r="A5007" s="52"/>
      <c r="C5007" s="185"/>
      <c r="D5007" s="76"/>
      <c r="E5007" s="76" t="str">
        <f>IF(D5007="","",IFERROR(VLOOKUP(D5007,Cadastro!$C$9:$D$1009,2,FALSE),"NOT FOUND"))</f>
        <v/>
      </c>
      <c r="F5007" s="94"/>
      <c r="G5007" s="76"/>
      <c r="H5007" s="81" t="str">
        <f>IFERROR(F5007*VLOOKUP(D5007,Saldo!$P$8:$U$1009,6,FALSE),"")</f>
        <v/>
      </c>
      <c r="I5007" s="78" t="str">
        <f>IFERROR(IF(D5007="","",VLOOKUP(D5007,Saldo!$P$8:$Q$1009,2,FALSE)),"")</f>
        <v/>
      </c>
      <c r="J5007" s="76"/>
      <c r="K5007" s="74" t="str">
        <f t="shared" si="78"/>
        <v/>
      </c>
    </row>
    <row r="5008" spans="1:11" ht="18.95" customHeight="1" x14ac:dyDescent="0.25">
      <c r="A5008" s="52"/>
      <c r="C5008" s="185"/>
      <c r="D5008" s="76"/>
      <c r="E5008" s="76" t="str">
        <f>IF(D5008="","",IFERROR(VLOOKUP(D5008,Cadastro!$C$9:$D$1009,2,FALSE),"NOT FOUND"))</f>
        <v/>
      </c>
      <c r="F5008" s="94"/>
      <c r="G5008" s="76"/>
      <c r="H5008" s="81" t="str">
        <f>IFERROR(F5008*VLOOKUP(D5008,Saldo!$P$8:$U$1009,6,FALSE),"")</f>
        <v/>
      </c>
      <c r="I5008" s="78" t="str">
        <f>IFERROR(IF(D5008="","",VLOOKUP(D5008,Saldo!$P$8:$Q$1009,2,FALSE)),"")</f>
        <v/>
      </c>
      <c r="J5008" s="76"/>
      <c r="K5008" s="74" t="str">
        <f t="shared" si="78"/>
        <v/>
      </c>
    </row>
    <row r="5009" spans="1:11" ht="18.95" customHeight="1" x14ac:dyDescent="0.25">
      <c r="A5009" s="52"/>
      <c r="C5009" s="185"/>
      <c r="D5009" s="76"/>
      <c r="E5009" s="76" t="str">
        <f>IF(D5009="","",IFERROR(VLOOKUP(D5009,Cadastro!$C$9:$D$1009,2,FALSE),"NOT FOUND"))</f>
        <v/>
      </c>
      <c r="F5009" s="94"/>
      <c r="G5009" s="76"/>
      <c r="H5009" s="81" t="str">
        <f>IFERROR(F5009*VLOOKUP(D5009,Saldo!$P$8:$U$1009,6,FALSE),"")</f>
        <v/>
      </c>
      <c r="I5009" s="78" t="str">
        <f>IFERROR(IF(D5009="","",VLOOKUP(D5009,Saldo!$P$8:$Q$1009,2,FALSE)),"")</f>
        <v/>
      </c>
      <c r="J5009" s="76"/>
      <c r="K5009" s="74" t="str">
        <f t="shared" si="78"/>
        <v/>
      </c>
    </row>
    <row r="5010" spans="1:11" ht="18.95" customHeight="1" x14ac:dyDescent="0.25">
      <c r="A5010" s="52"/>
      <c r="C5010" s="185"/>
      <c r="D5010" s="76"/>
      <c r="E5010" s="76" t="str">
        <f>IF(D5010="","",IFERROR(VLOOKUP(D5010,Cadastro!$C$9:$D$1009,2,FALSE),"NOT FOUND"))</f>
        <v/>
      </c>
      <c r="F5010" s="94"/>
      <c r="G5010" s="76"/>
      <c r="H5010" s="81" t="str">
        <f>IFERROR(F5010*VLOOKUP(D5010,Saldo!$P$8:$U$1009,6,FALSE),"")</f>
        <v/>
      </c>
      <c r="I5010" s="78" t="str">
        <f>IFERROR(IF(D5010="","",VLOOKUP(D5010,Saldo!$P$8:$Q$1009,2,FALSE)),"")</f>
        <v/>
      </c>
      <c r="J5010" s="76"/>
      <c r="K5010" s="74" t="str">
        <f t="shared" si="78"/>
        <v/>
      </c>
    </row>
    <row r="5011" spans="1:11" ht="18.95" customHeight="1" x14ac:dyDescent="0.25">
      <c r="A5011" s="52"/>
      <c r="C5011" s="185"/>
      <c r="D5011" s="76"/>
      <c r="E5011" s="76" t="str">
        <f>IF(D5011="","",IFERROR(VLOOKUP(D5011,Cadastro!$C$9:$D$1009,2,FALSE),"NOT FOUND"))</f>
        <v/>
      </c>
      <c r="F5011" s="94"/>
      <c r="G5011" s="76"/>
      <c r="H5011" s="81" t="str">
        <f>IFERROR(F5011*VLOOKUP(D5011,Saldo!$P$8:$U$1009,6,FALSE),"")</f>
        <v/>
      </c>
      <c r="I5011" s="78" t="str">
        <f>IFERROR(IF(D5011="","",VLOOKUP(D5011,Saldo!$P$8:$Q$1009,2,FALSE)),"")</f>
        <v/>
      </c>
      <c r="J5011" s="76"/>
      <c r="K5011" s="74" t="str">
        <f t="shared" si="78"/>
        <v/>
      </c>
    </row>
    <row r="5012" spans="1:11" ht="18.95" customHeight="1" x14ac:dyDescent="0.25">
      <c r="A5012" s="52"/>
      <c r="C5012" s="185"/>
      <c r="D5012" s="76"/>
      <c r="E5012" s="76" t="str">
        <f>IF(D5012="","",IFERROR(VLOOKUP(D5012,Cadastro!$C$9:$D$1009,2,FALSE),"NOT FOUND"))</f>
        <v/>
      </c>
      <c r="F5012" s="94"/>
      <c r="G5012" s="76"/>
      <c r="H5012" s="81" t="str">
        <f>IFERROR(F5012*VLOOKUP(D5012,Saldo!$P$8:$U$1009,6,FALSE),"")</f>
        <v/>
      </c>
      <c r="I5012" s="78" t="str">
        <f>IFERROR(IF(D5012="","",VLOOKUP(D5012,Saldo!$P$8:$Q$1009,2,FALSE)),"")</f>
        <v/>
      </c>
      <c r="J5012" s="76"/>
      <c r="K5012" s="74" t="str">
        <f t="shared" si="78"/>
        <v/>
      </c>
    </row>
    <row r="5013" spans="1:11" ht="18.95" customHeight="1" x14ac:dyDescent="0.25">
      <c r="A5013" s="52"/>
      <c r="C5013" s="185"/>
      <c r="D5013" s="76"/>
      <c r="E5013" s="76" t="str">
        <f>IF(D5013="","",IFERROR(VLOOKUP(D5013,Cadastro!$C$9:$D$1009,2,FALSE),"NOT FOUND"))</f>
        <v/>
      </c>
      <c r="F5013" s="94"/>
      <c r="G5013" s="76"/>
      <c r="H5013" s="81" t="str">
        <f>IFERROR(F5013*VLOOKUP(D5013,Saldo!$P$8:$U$1009,6,FALSE),"")</f>
        <v/>
      </c>
      <c r="I5013" s="78" t="str">
        <f>IFERROR(IF(D5013="","",VLOOKUP(D5013,Saldo!$P$8:$Q$1009,2,FALSE)),"")</f>
        <v/>
      </c>
      <c r="J5013" s="76"/>
      <c r="K5013" s="74" t="str">
        <f t="shared" si="78"/>
        <v/>
      </c>
    </row>
    <row r="5014" spans="1:11" ht="18.95" customHeight="1" x14ac:dyDescent="0.25">
      <c r="A5014" s="52"/>
      <c r="C5014" s="185"/>
      <c r="D5014" s="76"/>
      <c r="E5014" s="76" t="str">
        <f>IF(D5014="","",IFERROR(VLOOKUP(D5014,Cadastro!$C$9:$D$1009,2,FALSE),"NOT FOUND"))</f>
        <v/>
      </c>
      <c r="F5014" s="94"/>
      <c r="G5014" s="76"/>
      <c r="H5014" s="81" t="str">
        <f>IFERROR(F5014*VLOOKUP(D5014,Saldo!$P$8:$U$1009,6,FALSE),"")</f>
        <v/>
      </c>
      <c r="I5014" s="78" t="str">
        <f>IFERROR(IF(D5014="","",VLOOKUP(D5014,Saldo!$P$8:$Q$1009,2,FALSE)),"")</f>
        <v/>
      </c>
      <c r="J5014" s="76"/>
      <c r="K5014" s="74" t="str">
        <f t="shared" si="78"/>
        <v/>
      </c>
    </row>
    <row r="5015" spans="1:11" ht="18.95" customHeight="1" x14ac:dyDescent="0.25">
      <c r="A5015" s="52"/>
      <c r="C5015" s="185"/>
      <c r="D5015" s="76"/>
      <c r="E5015" s="76" t="str">
        <f>IF(D5015="","",IFERROR(VLOOKUP(D5015,Cadastro!$C$9:$D$1009,2,FALSE),"NOT FOUND"))</f>
        <v/>
      </c>
      <c r="F5015" s="94"/>
      <c r="G5015" s="76"/>
      <c r="H5015" s="81" t="str">
        <f>IFERROR(F5015*VLOOKUP(D5015,Saldo!$P$8:$U$1009,6,FALSE),"")</f>
        <v/>
      </c>
      <c r="I5015" s="78" t="str">
        <f>IFERROR(IF(D5015="","",VLOOKUP(D5015,Saldo!$P$8:$Q$1009,2,FALSE)),"")</f>
        <v/>
      </c>
      <c r="J5015" s="76"/>
      <c r="K5015" s="74" t="str">
        <f t="shared" si="78"/>
        <v/>
      </c>
    </row>
    <row r="5016" spans="1:11" ht="18.95" customHeight="1" x14ac:dyDescent="0.25">
      <c r="A5016" s="52"/>
      <c r="C5016" s="185"/>
      <c r="D5016" s="76"/>
      <c r="E5016" s="76" t="str">
        <f>IF(D5016="","",IFERROR(VLOOKUP(D5016,Cadastro!$C$9:$D$1009,2,FALSE),"NOT FOUND"))</f>
        <v/>
      </c>
      <c r="F5016" s="94"/>
      <c r="G5016" s="76"/>
      <c r="H5016" s="81" t="str">
        <f>IFERROR(F5016*VLOOKUP(D5016,Saldo!$P$8:$U$1009,6,FALSE),"")</f>
        <v/>
      </c>
      <c r="I5016" s="78" t="str">
        <f>IFERROR(IF(D5016="","",VLOOKUP(D5016,Saldo!$P$8:$Q$1009,2,FALSE)),"")</f>
        <v/>
      </c>
      <c r="J5016" s="76"/>
      <c r="K5016" s="74" t="str">
        <f t="shared" si="78"/>
        <v/>
      </c>
    </row>
    <row r="5017" spans="1:11" ht="18.95" customHeight="1" x14ac:dyDescent="0.25">
      <c r="A5017" s="52"/>
      <c r="C5017" s="185"/>
      <c r="D5017" s="76"/>
      <c r="E5017" s="76" t="str">
        <f>IF(D5017="","",IFERROR(VLOOKUP(D5017,Cadastro!$C$9:$D$1009,2,FALSE),"NOT FOUND"))</f>
        <v/>
      </c>
      <c r="F5017" s="94"/>
      <c r="G5017" s="76"/>
      <c r="H5017" s="81" t="str">
        <f>IFERROR(F5017*VLOOKUP(D5017,Saldo!$P$8:$U$1009,6,FALSE),"")</f>
        <v/>
      </c>
      <c r="I5017" s="78" t="str">
        <f>IFERROR(IF(D5017="","",VLOOKUP(D5017,Saldo!$P$8:$Q$1009,2,FALSE)),"")</f>
        <v/>
      </c>
      <c r="J5017" s="76"/>
      <c r="K5017" s="74" t="str">
        <f t="shared" si="78"/>
        <v/>
      </c>
    </row>
    <row r="5018" spans="1:11" ht="18.95" customHeight="1" x14ac:dyDescent="0.25">
      <c r="A5018" s="52"/>
      <c r="C5018" s="185"/>
      <c r="D5018" s="76"/>
      <c r="E5018" s="76" t="str">
        <f>IF(D5018="","",IFERROR(VLOOKUP(D5018,Cadastro!$C$9:$D$1009,2,FALSE),"NOT FOUND"))</f>
        <v/>
      </c>
      <c r="F5018" s="94"/>
      <c r="G5018" s="76"/>
      <c r="H5018" s="81" t="str">
        <f>IFERROR(F5018*VLOOKUP(D5018,Saldo!$P$8:$U$1009,6,FALSE),"")</f>
        <v/>
      </c>
      <c r="I5018" s="78" t="str">
        <f>IFERROR(IF(D5018="","",VLOOKUP(D5018,Saldo!$P$8:$Q$1009,2,FALSE)),"")</f>
        <v/>
      </c>
      <c r="J5018" s="76"/>
      <c r="K5018" s="74" t="str">
        <f t="shared" si="78"/>
        <v/>
      </c>
    </row>
    <row r="5019" spans="1:11" ht="18.95" customHeight="1" x14ac:dyDescent="0.25">
      <c r="A5019" s="52"/>
      <c r="C5019" s="185"/>
      <c r="D5019" s="76"/>
      <c r="E5019" s="76" t="str">
        <f>IF(D5019="","",IFERROR(VLOOKUP(D5019,Cadastro!$C$9:$D$1009,2,FALSE),"NOT FOUND"))</f>
        <v/>
      </c>
      <c r="F5019" s="94"/>
      <c r="G5019" s="76"/>
      <c r="H5019" s="81" t="str">
        <f>IFERROR(F5019*VLOOKUP(D5019,Saldo!$P$8:$U$1009,6,FALSE),"")</f>
        <v/>
      </c>
      <c r="I5019" s="78" t="str">
        <f>IFERROR(IF(D5019="","",VLOOKUP(D5019,Saldo!$P$8:$Q$1009,2,FALSE)),"")</f>
        <v/>
      </c>
      <c r="J5019" s="76"/>
      <c r="K5019" s="74" t="str">
        <f t="shared" si="78"/>
        <v/>
      </c>
    </row>
    <row r="5020" spans="1:11" ht="18.95" customHeight="1" x14ac:dyDescent="0.25">
      <c r="A5020" s="52"/>
      <c r="C5020" s="185"/>
      <c r="D5020" s="76"/>
      <c r="E5020" s="76" t="str">
        <f>IF(D5020="","",IFERROR(VLOOKUP(D5020,Cadastro!$C$9:$D$1009,2,FALSE),"NOT FOUND"))</f>
        <v/>
      </c>
      <c r="F5020" s="94"/>
      <c r="G5020" s="76"/>
      <c r="H5020" s="81" t="str">
        <f>IFERROR(F5020*VLOOKUP(D5020,Saldo!$P$8:$U$1009,6,FALSE),"")</f>
        <v/>
      </c>
      <c r="I5020" s="78" t="str">
        <f>IFERROR(IF(D5020="","",VLOOKUP(D5020,Saldo!$P$8:$Q$1009,2,FALSE)),"")</f>
        <v/>
      </c>
      <c r="J5020" s="76"/>
      <c r="K5020" s="74" t="str">
        <f t="shared" si="78"/>
        <v/>
      </c>
    </row>
    <row r="5021" spans="1:11" ht="18.95" customHeight="1" x14ac:dyDescent="0.25">
      <c r="A5021" s="52"/>
      <c r="C5021" s="185"/>
      <c r="D5021" s="76"/>
      <c r="E5021" s="76" t="str">
        <f>IF(D5021="","",IFERROR(VLOOKUP(D5021,Cadastro!$C$9:$D$1009,2,FALSE),"NOT FOUND"))</f>
        <v/>
      </c>
      <c r="F5021" s="94"/>
      <c r="G5021" s="76"/>
      <c r="H5021" s="81" t="str">
        <f>IFERROR(F5021*VLOOKUP(D5021,Saldo!$P$8:$U$1009,6,FALSE),"")</f>
        <v/>
      </c>
      <c r="I5021" s="78" t="str">
        <f>IFERROR(IF(D5021="","",VLOOKUP(D5021,Saldo!$P$8:$Q$1009,2,FALSE)),"")</f>
        <v/>
      </c>
      <c r="J5021" s="76"/>
      <c r="K5021" s="74" t="str">
        <f t="shared" si="78"/>
        <v/>
      </c>
    </row>
    <row r="5022" spans="1:11" ht="18.95" customHeight="1" x14ac:dyDescent="0.25">
      <c r="A5022" s="52"/>
      <c r="C5022" s="185"/>
      <c r="D5022" s="76"/>
      <c r="E5022" s="76" t="str">
        <f>IF(D5022="","",IFERROR(VLOOKUP(D5022,Cadastro!$C$9:$D$1009,2,FALSE),"NOT FOUND"))</f>
        <v/>
      </c>
      <c r="F5022" s="94"/>
      <c r="G5022" s="76"/>
      <c r="H5022" s="81" t="str">
        <f>IFERROR(F5022*VLOOKUP(D5022,Saldo!$P$8:$U$1009,6,FALSE),"")</f>
        <v/>
      </c>
      <c r="I5022" s="78" t="str">
        <f>IFERROR(IF(D5022="","",VLOOKUP(D5022,Saldo!$P$8:$Q$1009,2,FALSE)),"")</f>
        <v/>
      </c>
      <c r="J5022" s="76"/>
      <c r="K5022" s="74" t="str">
        <f t="shared" si="78"/>
        <v/>
      </c>
    </row>
    <row r="5023" spans="1:11" ht="18.95" customHeight="1" x14ac:dyDescent="0.25">
      <c r="A5023" s="52"/>
      <c r="C5023" s="185"/>
      <c r="D5023" s="76"/>
      <c r="E5023" s="76" t="str">
        <f>IF(D5023="","",IFERROR(VLOOKUP(D5023,Cadastro!$C$9:$D$1009,2,FALSE),"NOT FOUND"))</f>
        <v/>
      </c>
      <c r="F5023" s="94"/>
      <c r="G5023" s="76"/>
      <c r="H5023" s="81" t="str">
        <f>IFERROR(F5023*VLOOKUP(D5023,Saldo!$P$8:$U$1009,6,FALSE),"")</f>
        <v/>
      </c>
      <c r="I5023" s="78" t="str">
        <f>IFERROR(IF(D5023="","",VLOOKUP(D5023,Saldo!$P$8:$Q$1009,2,FALSE)),"")</f>
        <v/>
      </c>
      <c r="J5023" s="76"/>
      <c r="K5023" s="74" t="str">
        <f t="shared" si="78"/>
        <v/>
      </c>
    </row>
    <row r="5024" spans="1:11" ht="18.95" customHeight="1" x14ac:dyDescent="0.25">
      <c r="A5024" s="52"/>
      <c r="C5024" s="185"/>
      <c r="D5024" s="76"/>
      <c r="E5024" s="76" t="str">
        <f>IF(D5024="","",IFERROR(VLOOKUP(D5024,Cadastro!$C$9:$D$1009,2,FALSE),"NOT FOUND"))</f>
        <v/>
      </c>
      <c r="F5024" s="94"/>
      <c r="G5024" s="76"/>
      <c r="H5024" s="81" t="str">
        <f>IFERROR(F5024*VLOOKUP(D5024,Saldo!$P$8:$U$1009,6,FALSE),"")</f>
        <v/>
      </c>
      <c r="I5024" s="78" t="str">
        <f>IFERROR(IF(D5024="","",VLOOKUP(D5024,Saldo!$P$8:$Q$1009,2,FALSE)),"")</f>
        <v/>
      </c>
      <c r="J5024" s="76"/>
      <c r="K5024" s="74" t="str">
        <f t="shared" si="78"/>
        <v/>
      </c>
    </row>
    <row r="5025" spans="1:11" ht="18.95" customHeight="1" x14ac:dyDescent="0.25">
      <c r="A5025" s="52"/>
      <c r="C5025" s="185"/>
      <c r="D5025" s="76"/>
      <c r="E5025" s="76" t="str">
        <f>IF(D5025="","",IFERROR(VLOOKUP(D5025,Cadastro!$C$9:$D$1009,2,FALSE),"NOT FOUND"))</f>
        <v/>
      </c>
      <c r="F5025" s="94"/>
      <c r="G5025" s="76"/>
      <c r="H5025" s="81" t="str">
        <f>IFERROR(F5025*VLOOKUP(D5025,Saldo!$P$8:$U$1009,6,FALSE),"")</f>
        <v/>
      </c>
      <c r="I5025" s="78" t="str">
        <f>IFERROR(IF(D5025="","",VLOOKUP(D5025,Saldo!$P$8:$Q$1009,2,FALSE)),"")</f>
        <v/>
      </c>
      <c r="J5025" s="76"/>
      <c r="K5025" s="74" t="str">
        <f t="shared" si="78"/>
        <v/>
      </c>
    </row>
    <row r="5026" spans="1:11" ht="18.95" customHeight="1" x14ac:dyDescent="0.25">
      <c r="A5026" s="52"/>
      <c r="C5026" s="185"/>
      <c r="D5026" s="76"/>
      <c r="E5026" s="76" t="str">
        <f>IF(D5026="","",IFERROR(VLOOKUP(D5026,Cadastro!$C$9:$D$1009,2,FALSE),"NOT FOUND"))</f>
        <v/>
      </c>
      <c r="F5026" s="94"/>
      <c r="G5026" s="76"/>
      <c r="H5026" s="81" t="str">
        <f>IFERROR(F5026*VLOOKUP(D5026,Saldo!$P$8:$U$1009,6,FALSE),"")</f>
        <v/>
      </c>
      <c r="I5026" s="78" t="str">
        <f>IFERROR(IF(D5026="","",VLOOKUP(D5026,Saldo!$P$8:$Q$1009,2,FALSE)),"")</f>
        <v/>
      </c>
      <c r="J5026" s="76"/>
      <c r="K5026" s="74" t="str">
        <f t="shared" si="78"/>
        <v/>
      </c>
    </row>
    <row r="5027" spans="1:11" ht="18.95" customHeight="1" x14ac:dyDescent="0.25">
      <c r="A5027" s="52"/>
      <c r="C5027" s="185"/>
      <c r="D5027" s="76"/>
      <c r="E5027" s="76" t="str">
        <f>IF(D5027="","",IFERROR(VLOOKUP(D5027,Cadastro!$C$9:$D$1009,2,FALSE),"NOT FOUND"))</f>
        <v/>
      </c>
      <c r="F5027" s="94"/>
      <c r="G5027" s="76"/>
      <c r="H5027" s="81" t="str">
        <f>IFERROR(F5027*VLOOKUP(D5027,Saldo!$P$8:$U$1009,6,FALSE),"")</f>
        <v/>
      </c>
      <c r="I5027" s="78" t="str">
        <f>IFERROR(IF(D5027="","",VLOOKUP(D5027,Saldo!$P$8:$Q$1009,2,FALSE)),"")</f>
        <v/>
      </c>
      <c r="J5027" s="76"/>
      <c r="K5027" s="74" t="str">
        <f t="shared" si="78"/>
        <v/>
      </c>
    </row>
    <row r="5028" spans="1:11" ht="18.95" customHeight="1" x14ac:dyDescent="0.25">
      <c r="A5028" s="52"/>
      <c r="C5028" s="185"/>
      <c r="D5028" s="76"/>
      <c r="E5028" s="76" t="str">
        <f>IF(D5028="","",IFERROR(VLOOKUP(D5028,Cadastro!$C$9:$D$1009,2,FALSE),"NOT FOUND"))</f>
        <v/>
      </c>
      <c r="F5028" s="94"/>
      <c r="G5028" s="76"/>
      <c r="H5028" s="81" t="str">
        <f>IFERROR(F5028*VLOOKUP(D5028,Saldo!$P$8:$U$1009,6,FALSE),"")</f>
        <v/>
      </c>
      <c r="I5028" s="78" t="str">
        <f>IFERROR(IF(D5028="","",VLOOKUP(D5028,Saldo!$P$8:$Q$1009,2,FALSE)),"")</f>
        <v/>
      </c>
      <c r="J5028" s="76"/>
      <c r="K5028" s="74" t="str">
        <f t="shared" si="78"/>
        <v/>
      </c>
    </row>
    <row r="5029" spans="1:11" ht="18.95" customHeight="1" x14ac:dyDescent="0.25">
      <c r="A5029" s="52"/>
      <c r="C5029" s="185"/>
      <c r="D5029" s="76"/>
      <c r="E5029" s="76" t="str">
        <f>IF(D5029="","",IFERROR(VLOOKUP(D5029,Cadastro!$C$9:$D$1009,2,FALSE),"NOT FOUND"))</f>
        <v/>
      </c>
      <c r="F5029" s="94"/>
      <c r="G5029" s="76"/>
      <c r="H5029" s="81" t="str">
        <f>IFERROR(F5029*VLOOKUP(D5029,Saldo!$P$8:$U$1009,6,FALSE),"")</f>
        <v/>
      </c>
      <c r="I5029" s="78" t="str">
        <f>IFERROR(IF(D5029="","",VLOOKUP(D5029,Saldo!$P$8:$Q$1009,2,FALSE)),"")</f>
        <v/>
      </c>
      <c r="J5029" s="76"/>
      <c r="K5029" s="74" t="str">
        <f t="shared" si="78"/>
        <v/>
      </c>
    </row>
    <row r="5030" spans="1:11" ht="18.95" customHeight="1" x14ac:dyDescent="0.25">
      <c r="A5030" s="52"/>
      <c r="C5030" s="185"/>
      <c r="D5030" s="76"/>
      <c r="E5030" s="76" t="str">
        <f>IF(D5030="","",IFERROR(VLOOKUP(D5030,Cadastro!$C$9:$D$1009,2,FALSE),"NOT FOUND"))</f>
        <v/>
      </c>
      <c r="F5030" s="94"/>
      <c r="G5030" s="76"/>
      <c r="H5030" s="81" t="str">
        <f>IFERROR(F5030*VLOOKUP(D5030,Saldo!$P$8:$U$1009,6,FALSE),"")</f>
        <v/>
      </c>
      <c r="I5030" s="78" t="str">
        <f>IFERROR(IF(D5030="","",VLOOKUP(D5030,Saldo!$P$8:$Q$1009,2,FALSE)),"")</f>
        <v/>
      </c>
      <c r="J5030" s="76"/>
      <c r="K5030" s="74" t="str">
        <f t="shared" si="78"/>
        <v/>
      </c>
    </row>
    <row r="5031" spans="1:11" ht="18.95" customHeight="1" x14ac:dyDescent="0.25">
      <c r="A5031" s="52"/>
      <c r="C5031" s="185"/>
      <c r="D5031" s="76"/>
      <c r="E5031" s="76" t="str">
        <f>IF(D5031="","",IFERROR(VLOOKUP(D5031,Cadastro!$C$9:$D$1009,2,FALSE),"NOT FOUND"))</f>
        <v/>
      </c>
      <c r="F5031" s="94"/>
      <c r="G5031" s="76"/>
      <c r="H5031" s="81" t="str">
        <f>IFERROR(F5031*VLOOKUP(D5031,Saldo!$P$8:$U$1009,6,FALSE),"")</f>
        <v/>
      </c>
      <c r="I5031" s="78" t="str">
        <f>IFERROR(IF(D5031="","",VLOOKUP(D5031,Saldo!$P$8:$Q$1009,2,FALSE)),"")</f>
        <v/>
      </c>
      <c r="J5031" s="76"/>
      <c r="K5031" s="74" t="str">
        <f t="shared" si="78"/>
        <v/>
      </c>
    </row>
    <row r="5032" spans="1:11" ht="18.95" customHeight="1" x14ac:dyDescent="0.25">
      <c r="A5032" s="52"/>
      <c r="C5032" s="185"/>
      <c r="D5032" s="76"/>
      <c r="E5032" s="76" t="str">
        <f>IF(D5032="","",IFERROR(VLOOKUP(D5032,Cadastro!$C$9:$D$1009,2,FALSE),"NOT FOUND"))</f>
        <v/>
      </c>
      <c r="F5032" s="94"/>
      <c r="G5032" s="76"/>
      <c r="H5032" s="81" t="str">
        <f>IFERROR(F5032*VLOOKUP(D5032,Saldo!$P$8:$U$1009,6,FALSE),"")</f>
        <v/>
      </c>
      <c r="I5032" s="78" t="str">
        <f>IFERROR(IF(D5032="","",VLOOKUP(D5032,Saldo!$P$8:$Q$1009,2,FALSE)),"")</f>
        <v/>
      </c>
      <c r="J5032" s="76"/>
      <c r="K5032" s="74" t="str">
        <f t="shared" si="78"/>
        <v/>
      </c>
    </row>
    <row r="5033" spans="1:11" ht="18.95" customHeight="1" x14ac:dyDescent="0.25">
      <c r="A5033" s="52"/>
      <c r="C5033" s="185"/>
      <c r="D5033" s="76"/>
      <c r="E5033" s="76" t="str">
        <f>IF(D5033="","",IFERROR(VLOOKUP(D5033,Cadastro!$C$9:$D$1009,2,FALSE),"NOT FOUND"))</f>
        <v/>
      </c>
      <c r="F5033" s="94"/>
      <c r="G5033" s="76"/>
      <c r="H5033" s="81" t="str">
        <f>IFERROR(F5033*VLOOKUP(D5033,Saldo!$P$8:$U$1009,6,FALSE),"")</f>
        <v/>
      </c>
      <c r="I5033" s="78" t="str">
        <f>IFERROR(IF(D5033="","",VLOOKUP(D5033,Saldo!$P$8:$Q$1009,2,FALSE)),"")</f>
        <v/>
      </c>
      <c r="J5033" s="76"/>
      <c r="K5033" s="74" t="str">
        <f t="shared" si="78"/>
        <v/>
      </c>
    </row>
    <row r="5034" spans="1:11" ht="18.95" customHeight="1" x14ac:dyDescent="0.25">
      <c r="A5034" s="52"/>
      <c r="C5034" s="185"/>
      <c r="D5034" s="76"/>
      <c r="E5034" s="76" t="str">
        <f>IF(D5034="","",IFERROR(VLOOKUP(D5034,Cadastro!$C$9:$D$1009,2,FALSE),"NOT FOUND"))</f>
        <v/>
      </c>
      <c r="F5034" s="94"/>
      <c r="G5034" s="76"/>
      <c r="H5034" s="81" t="str">
        <f>IFERROR(F5034*VLOOKUP(D5034,Saldo!$P$8:$U$1009,6,FALSE),"")</f>
        <v/>
      </c>
      <c r="I5034" s="78" t="str">
        <f>IFERROR(IF(D5034="","",VLOOKUP(D5034,Saldo!$P$8:$Q$1009,2,FALSE)),"")</f>
        <v/>
      </c>
      <c r="J5034" s="76"/>
      <c r="K5034" s="74" t="str">
        <f t="shared" si="78"/>
        <v/>
      </c>
    </row>
    <row r="5035" spans="1:11" ht="18.95" customHeight="1" x14ac:dyDescent="0.25">
      <c r="A5035" s="52"/>
      <c r="C5035" s="185"/>
      <c r="D5035" s="76"/>
      <c r="E5035" s="76" t="str">
        <f>IF(D5035="","",IFERROR(VLOOKUP(D5035,Cadastro!$C$9:$D$1009,2,FALSE),"NOT FOUND"))</f>
        <v/>
      </c>
      <c r="F5035" s="94"/>
      <c r="G5035" s="76"/>
      <c r="H5035" s="81" t="str">
        <f>IFERROR(F5035*VLOOKUP(D5035,Saldo!$P$8:$U$1009,6,FALSE),"")</f>
        <v/>
      </c>
      <c r="I5035" s="78" t="str">
        <f>IFERROR(IF(D5035="","",VLOOKUP(D5035,Saldo!$P$8:$Q$1009,2,FALSE)),"")</f>
        <v/>
      </c>
      <c r="J5035" s="76"/>
      <c r="K5035" s="74" t="str">
        <f t="shared" si="78"/>
        <v/>
      </c>
    </row>
    <row r="5036" spans="1:11" ht="18.95" customHeight="1" x14ac:dyDescent="0.25">
      <c r="A5036" s="52"/>
      <c r="C5036" s="185"/>
      <c r="D5036" s="76"/>
      <c r="E5036" s="76" t="str">
        <f>IF(D5036="","",IFERROR(VLOOKUP(D5036,Cadastro!$C$9:$D$1009,2,FALSE),"NOT FOUND"))</f>
        <v/>
      </c>
      <c r="F5036" s="94"/>
      <c r="G5036" s="76"/>
      <c r="H5036" s="81" t="str">
        <f>IFERROR(F5036*VLOOKUP(D5036,Saldo!$P$8:$U$1009,6,FALSE),"")</f>
        <v/>
      </c>
      <c r="I5036" s="78" t="str">
        <f>IFERROR(IF(D5036="","",VLOOKUP(D5036,Saldo!$P$8:$Q$1009,2,FALSE)),"")</f>
        <v/>
      </c>
      <c r="J5036" s="76"/>
      <c r="K5036" s="74" t="str">
        <f t="shared" si="78"/>
        <v/>
      </c>
    </row>
    <row r="5037" spans="1:11" ht="18.95" customHeight="1" x14ac:dyDescent="0.25">
      <c r="A5037" s="52"/>
      <c r="C5037" s="185"/>
      <c r="D5037" s="76"/>
      <c r="E5037" s="76" t="str">
        <f>IF(D5037="","",IFERROR(VLOOKUP(D5037,Cadastro!$C$9:$D$1009,2,FALSE),"NOT FOUND"))</f>
        <v/>
      </c>
      <c r="F5037" s="94"/>
      <c r="G5037" s="76"/>
      <c r="H5037" s="81" t="str">
        <f>IFERROR(F5037*VLOOKUP(D5037,Saldo!$P$8:$U$1009,6,FALSE),"")</f>
        <v/>
      </c>
      <c r="I5037" s="78" t="str">
        <f>IFERROR(IF(D5037="","",VLOOKUP(D5037,Saldo!$P$8:$Q$1009,2,FALSE)),"")</f>
        <v/>
      </c>
      <c r="J5037" s="76"/>
      <c r="K5037" s="74" t="str">
        <f t="shared" si="78"/>
        <v/>
      </c>
    </row>
    <row r="5038" spans="1:11" ht="18.95" customHeight="1" x14ac:dyDescent="0.25">
      <c r="A5038" s="52"/>
      <c r="C5038" s="185"/>
      <c r="D5038" s="76"/>
      <c r="E5038" s="76" t="str">
        <f>IF(D5038="","",IFERROR(VLOOKUP(D5038,Cadastro!$C$9:$D$1009,2,FALSE),"NOT FOUND"))</f>
        <v/>
      </c>
      <c r="F5038" s="94"/>
      <c r="G5038" s="76"/>
      <c r="H5038" s="81" t="str">
        <f>IFERROR(F5038*VLOOKUP(D5038,Saldo!$P$8:$U$1009,6,FALSE),"")</f>
        <v/>
      </c>
      <c r="I5038" s="78" t="str">
        <f>IFERROR(IF(D5038="","",VLOOKUP(D5038,Saldo!$P$8:$Q$1009,2,FALSE)),"")</f>
        <v/>
      </c>
      <c r="J5038" s="76"/>
      <c r="K5038" s="74" t="str">
        <f t="shared" si="78"/>
        <v/>
      </c>
    </row>
    <row r="5039" spans="1:11" ht="18.95" customHeight="1" x14ac:dyDescent="0.25">
      <c r="A5039" s="52"/>
      <c r="C5039" s="185"/>
      <c r="D5039" s="76"/>
      <c r="E5039" s="76" t="str">
        <f>IF(D5039="","",IFERROR(VLOOKUP(D5039,Cadastro!$C$9:$D$1009,2,FALSE),"NOT FOUND"))</f>
        <v/>
      </c>
      <c r="F5039" s="94"/>
      <c r="G5039" s="76"/>
      <c r="H5039" s="81" t="str">
        <f>IFERROR(F5039*VLOOKUP(D5039,Saldo!$P$8:$U$1009,6,FALSE),"")</f>
        <v/>
      </c>
      <c r="I5039" s="78" t="str">
        <f>IFERROR(IF(D5039="","",VLOOKUP(D5039,Saldo!$P$8:$Q$1009,2,FALSE)),"")</f>
        <v/>
      </c>
      <c r="J5039" s="76"/>
      <c r="K5039" s="74" t="str">
        <f t="shared" si="78"/>
        <v/>
      </c>
    </row>
    <row r="5040" spans="1:11" ht="18.95" customHeight="1" x14ac:dyDescent="0.25">
      <c r="A5040" s="52"/>
      <c r="C5040" s="185"/>
      <c r="D5040" s="76"/>
      <c r="E5040" s="76" t="str">
        <f>IF(D5040="","",IFERROR(VLOOKUP(D5040,Cadastro!$C$9:$D$1009,2,FALSE),"NOT FOUND"))</f>
        <v/>
      </c>
      <c r="F5040" s="94"/>
      <c r="G5040" s="76"/>
      <c r="H5040" s="81" t="str">
        <f>IFERROR(F5040*VLOOKUP(D5040,Saldo!$P$8:$U$1009,6,FALSE),"")</f>
        <v/>
      </c>
      <c r="I5040" s="78" t="str">
        <f>IFERROR(IF(D5040="","",VLOOKUP(D5040,Saldo!$P$8:$Q$1009,2,FALSE)),"")</f>
        <v/>
      </c>
      <c r="J5040" s="76"/>
      <c r="K5040" s="74" t="str">
        <f t="shared" si="78"/>
        <v/>
      </c>
    </row>
    <row r="5041" spans="1:11" ht="18.95" customHeight="1" x14ac:dyDescent="0.25">
      <c r="A5041" s="52"/>
      <c r="C5041" s="185"/>
      <c r="D5041" s="76"/>
      <c r="E5041" s="76" t="str">
        <f>IF(D5041="","",IFERROR(VLOOKUP(D5041,Cadastro!$C$9:$D$1009,2,FALSE),"NOT FOUND"))</f>
        <v/>
      </c>
      <c r="F5041" s="94"/>
      <c r="G5041" s="76"/>
      <c r="H5041" s="81" t="str">
        <f>IFERROR(F5041*VLOOKUP(D5041,Saldo!$P$8:$U$1009,6,FALSE),"")</f>
        <v/>
      </c>
      <c r="I5041" s="78" t="str">
        <f>IFERROR(IF(D5041="","",VLOOKUP(D5041,Saldo!$P$8:$Q$1009,2,FALSE)),"")</f>
        <v/>
      </c>
      <c r="J5041" s="76"/>
      <c r="K5041" s="74" t="str">
        <f t="shared" si="78"/>
        <v/>
      </c>
    </row>
    <row r="5042" spans="1:11" ht="18.95" customHeight="1" x14ac:dyDescent="0.25">
      <c r="A5042" s="52"/>
      <c r="C5042" s="185"/>
      <c r="D5042" s="76"/>
      <c r="E5042" s="76" t="str">
        <f>IF(D5042="","",IFERROR(VLOOKUP(D5042,Cadastro!$C$9:$D$1009,2,FALSE),"NOT FOUND"))</f>
        <v/>
      </c>
      <c r="F5042" s="94"/>
      <c r="G5042" s="76"/>
      <c r="H5042" s="81" t="str">
        <f>IFERROR(F5042*VLOOKUP(D5042,Saldo!$P$8:$U$1009,6,FALSE),"")</f>
        <v/>
      </c>
      <c r="I5042" s="78" t="str">
        <f>IFERROR(IF(D5042="","",VLOOKUP(D5042,Saldo!$P$8:$Q$1009,2,FALSE)),"")</f>
        <v/>
      </c>
      <c r="J5042" s="76"/>
      <c r="K5042" s="74" t="str">
        <f t="shared" si="78"/>
        <v/>
      </c>
    </row>
    <row r="5043" spans="1:11" ht="18.95" customHeight="1" x14ac:dyDescent="0.25">
      <c r="A5043" s="52"/>
      <c r="C5043" s="185"/>
      <c r="D5043" s="76"/>
      <c r="E5043" s="76" t="str">
        <f>IF(D5043="","",IFERROR(VLOOKUP(D5043,Cadastro!$C$9:$D$1009,2,FALSE),"NOT FOUND"))</f>
        <v/>
      </c>
      <c r="F5043" s="94"/>
      <c r="G5043" s="76"/>
      <c r="H5043" s="81" t="str">
        <f>IFERROR(F5043*VLOOKUP(D5043,Saldo!$P$8:$U$1009,6,FALSE),"")</f>
        <v/>
      </c>
      <c r="I5043" s="78" t="str">
        <f>IFERROR(IF(D5043="","",VLOOKUP(D5043,Saldo!$P$8:$Q$1009,2,FALSE)),"")</f>
        <v/>
      </c>
      <c r="J5043" s="76"/>
      <c r="K5043" s="74" t="str">
        <f t="shared" si="78"/>
        <v/>
      </c>
    </row>
    <row r="5044" spans="1:11" ht="18.95" customHeight="1" x14ac:dyDescent="0.25">
      <c r="A5044" s="52"/>
      <c r="C5044" s="185"/>
      <c r="D5044" s="76"/>
      <c r="E5044" s="76" t="str">
        <f>IF(D5044="","",IFERROR(VLOOKUP(D5044,Cadastro!$C$9:$D$1009,2,FALSE),"NOT FOUND"))</f>
        <v/>
      </c>
      <c r="F5044" s="94"/>
      <c r="G5044" s="76"/>
      <c r="H5044" s="81" t="str">
        <f>IFERROR(F5044*VLOOKUP(D5044,Saldo!$P$8:$U$1009,6,FALSE),"")</f>
        <v/>
      </c>
      <c r="I5044" s="78" t="str">
        <f>IFERROR(IF(D5044="","",VLOOKUP(D5044,Saldo!$P$8:$Q$1009,2,FALSE)),"")</f>
        <v/>
      </c>
      <c r="J5044" s="76"/>
      <c r="K5044" s="74" t="str">
        <f t="shared" si="78"/>
        <v/>
      </c>
    </row>
    <row r="5045" spans="1:11" ht="18.95" customHeight="1" x14ac:dyDescent="0.25">
      <c r="A5045" s="52"/>
      <c r="C5045" s="185"/>
      <c r="D5045" s="76"/>
      <c r="E5045" s="76" t="str">
        <f>IF(D5045="","",IFERROR(VLOOKUP(D5045,Cadastro!$C$9:$D$1009,2,FALSE),"NOT FOUND"))</f>
        <v/>
      </c>
      <c r="F5045" s="94"/>
      <c r="G5045" s="76"/>
      <c r="H5045" s="81" t="str">
        <f>IFERROR(F5045*VLOOKUP(D5045,Saldo!$P$8:$U$1009,6,FALSE),"")</f>
        <v/>
      </c>
      <c r="I5045" s="78" t="str">
        <f>IFERROR(IF(D5045="","",VLOOKUP(D5045,Saldo!$P$8:$Q$1009,2,FALSE)),"")</f>
        <v/>
      </c>
      <c r="J5045" s="76"/>
      <c r="K5045" s="74" t="str">
        <f t="shared" si="78"/>
        <v/>
      </c>
    </row>
    <row r="5046" spans="1:11" ht="18.95" customHeight="1" x14ac:dyDescent="0.25">
      <c r="A5046" s="52"/>
      <c r="C5046" s="185"/>
      <c r="D5046" s="76"/>
      <c r="E5046" s="76" t="str">
        <f>IF(D5046="","",IFERROR(VLOOKUP(D5046,Cadastro!$C$9:$D$1009,2,FALSE),"NOT FOUND"))</f>
        <v/>
      </c>
      <c r="F5046" s="94"/>
      <c r="G5046" s="76"/>
      <c r="H5046" s="81" t="str">
        <f>IFERROR(F5046*VLOOKUP(D5046,Saldo!$P$8:$U$1009,6,FALSE),"")</f>
        <v/>
      </c>
      <c r="I5046" s="78" t="str">
        <f>IFERROR(IF(D5046="","",VLOOKUP(D5046,Saldo!$P$8:$Q$1009,2,FALSE)),"")</f>
        <v/>
      </c>
      <c r="J5046" s="76"/>
      <c r="K5046" s="74" t="str">
        <f t="shared" si="78"/>
        <v/>
      </c>
    </row>
    <row r="5047" spans="1:11" ht="18.95" customHeight="1" x14ac:dyDescent="0.25">
      <c r="A5047" s="52"/>
      <c r="C5047" s="185"/>
      <c r="D5047" s="76"/>
      <c r="E5047" s="76" t="str">
        <f>IF(D5047="","",IFERROR(VLOOKUP(D5047,Cadastro!$C$9:$D$1009,2,FALSE),"NOT FOUND"))</f>
        <v/>
      </c>
      <c r="F5047" s="94"/>
      <c r="G5047" s="76"/>
      <c r="H5047" s="81" t="str">
        <f>IFERROR(F5047*VLOOKUP(D5047,Saldo!$P$8:$U$1009,6,FALSE),"")</f>
        <v/>
      </c>
      <c r="I5047" s="78" t="str">
        <f>IFERROR(IF(D5047="","",VLOOKUP(D5047,Saldo!$P$8:$Q$1009,2,FALSE)),"")</f>
        <v/>
      </c>
      <c r="J5047" s="76"/>
      <c r="K5047" s="74" t="str">
        <f t="shared" si="78"/>
        <v/>
      </c>
    </row>
    <row r="5048" spans="1:11" ht="18.95" customHeight="1" x14ac:dyDescent="0.25">
      <c r="A5048" s="52"/>
      <c r="C5048" s="185"/>
      <c r="D5048" s="76"/>
      <c r="E5048" s="76" t="str">
        <f>IF(D5048="","",IFERROR(VLOOKUP(D5048,Cadastro!$C$9:$D$1009,2,FALSE),"NOT FOUND"))</f>
        <v/>
      </c>
      <c r="F5048" s="94"/>
      <c r="G5048" s="76"/>
      <c r="H5048" s="81" t="str">
        <f>IFERROR(F5048*VLOOKUP(D5048,Saldo!$P$8:$U$1009,6,FALSE),"")</f>
        <v/>
      </c>
      <c r="I5048" s="78" t="str">
        <f>IFERROR(IF(D5048="","",VLOOKUP(D5048,Saldo!$P$8:$Q$1009,2,FALSE)),"")</f>
        <v/>
      </c>
      <c r="J5048" s="76"/>
      <c r="K5048" s="74" t="str">
        <f t="shared" si="78"/>
        <v/>
      </c>
    </row>
    <row r="5049" spans="1:11" ht="18.95" customHeight="1" x14ac:dyDescent="0.25">
      <c r="A5049" s="52"/>
      <c r="C5049" s="185"/>
      <c r="D5049" s="76"/>
      <c r="E5049" s="76" t="str">
        <f>IF(D5049="","",IFERROR(VLOOKUP(D5049,Cadastro!$C$9:$D$1009,2,FALSE),"NOT FOUND"))</f>
        <v/>
      </c>
      <c r="F5049" s="94"/>
      <c r="G5049" s="76"/>
      <c r="H5049" s="81" t="str">
        <f>IFERROR(F5049*VLOOKUP(D5049,Saldo!$P$8:$U$1009,6,FALSE),"")</f>
        <v/>
      </c>
      <c r="I5049" s="78" t="str">
        <f>IFERROR(IF(D5049="","",VLOOKUP(D5049,Saldo!$P$8:$Q$1009,2,FALSE)),"")</f>
        <v/>
      </c>
      <c r="J5049" s="76"/>
      <c r="K5049" s="74" t="str">
        <f t="shared" si="78"/>
        <v/>
      </c>
    </row>
    <row r="5050" spans="1:11" ht="18.95" customHeight="1" x14ac:dyDescent="0.25">
      <c r="A5050" s="52"/>
      <c r="C5050" s="185"/>
      <c r="D5050" s="76"/>
      <c r="E5050" s="76" t="str">
        <f>IF(D5050="","",IFERROR(VLOOKUP(D5050,Cadastro!$C$9:$D$1009,2,FALSE),"NOT FOUND"))</f>
        <v/>
      </c>
      <c r="F5050" s="94"/>
      <c r="G5050" s="76"/>
      <c r="H5050" s="81" t="str">
        <f>IFERROR(F5050*VLOOKUP(D5050,Saldo!$P$8:$U$1009,6,FALSE),"")</f>
        <v/>
      </c>
      <c r="I5050" s="78" t="str">
        <f>IFERROR(IF(D5050="","",VLOOKUP(D5050,Saldo!$P$8:$Q$1009,2,FALSE)),"")</f>
        <v/>
      </c>
      <c r="J5050" s="76"/>
      <c r="K5050" s="74" t="str">
        <f t="shared" si="78"/>
        <v/>
      </c>
    </row>
    <row r="5051" spans="1:11" ht="18.95" customHeight="1" x14ac:dyDescent="0.25">
      <c r="A5051" s="52"/>
      <c r="C5051" s="185"/>
      <c r="D5051" s="76"/>
      <c r="E5051" s="76" t="str">
        <f>IF(D5051="","",IFERROR(VLOOKUP(D5051,Cadastro!$C$9:$D$1009,2,FALSE),"NOT FOUND"))</f>
        <v/>
      </c>
      <c r="F5051" s="94"/>
      <c r="G5051" s="76"/>
      <c r="H5051" s="81" t="str">
        <f>IFERROR(F5051*VLOOKUP(D5051,Saldo!$P$8:$U$1009,6,FALSE),"")</f>
        <v/>
      </c>
      <c r="I5051" s="78" t="str">
        <f>IFERROR(IF(D5051="","",VLOOKUP(D5051,Saldo!$P$8:$Q$1009,2,FALSE)),"")</f>
        <v/>
      </c>
      <c r="J5051" s="76"/>
      <c r="K5051" s="74" t="str">
        <f t="shared" si="78"/>
        <v/>
      </c>
    </row>
    <row r="5052" spans="1:11" ht="18.95" customHeight="1" x14ac:dyDescent="0.25">
      <c r="A5052" s="52"/>
      <c r="C5052" s="185"/>
      <c r="D5052" s="76"/>
      <c r="E5052" s="76" t="str">
        <f>IF(D5052="","",IFERROR(VLOOKUP(D5052,Cadastro!$C$9:$D$1009,2,FALSE),"NOT FOUND"))</f>
        <v/>
      </c>
      <c r="F5052" s="94"/>
      <c r="G5052" s="76"/>
      <c r="H5052" s="81" t="str">
        <f>IFERROR(F5052*VLOOKUP(D5052,Saldo!$P$8:$U$1009,6,FALSE),"")</f>
        <v/>
      </c>
      <c r="I5052" s="78" t="str">
        <f>IFERROR(IF(D5052="","",VLOOKUP(D5052,Saldo!$P$8:$Q$1009,2,FALSE)),"")</f>
        <v/>
      </c>
      <c r="J5052" s="76"/>
      <c r="K5052" s="74" t="str">
        <f t="shared" si="78"/>
        <v/>
      </c>
    </row>
    <row r="5053" spans="1:11" ht="18.95" customHeight="1" x14ac:dyDescent="0.25">
      <c r="A5053" s="52"/>
      <c r="C5053" s="185"/>
      <c r="D5053" s="76"/>
      <c r="E5053" s="76" t="str">
        <f>IF(D5053="","",IFERROR(VLOOKUP(D5053,Cadastro!$C$9:$D$1009,2,FALSE),"NOT FOUND"))</f>
        <v/>
      </c>
      <c r="F5053" s="94"/>
      <c r="G5053" s="76"/>
      <c r="H5053" s="81" t="str">
        <f>IFERROR(F5053*VLOOKUP(D5053,Saldo!$P$8:$U$1009,6,FALSE),"")</f>
        <v/>
      </c>
      <c r="I5053" s="78" t="str">
        <f>IFERROR(IF(D5053="","",VLOOKUP(D5053,Saldo!$P$8:$Q$1009,2,FALSE)),"")</f>
        <v/>
      </c>
      <c r="J5053" s="76"/>
      <c r="K5053" s="74" t="str">
        <f t="shared" si="78"/>
        <v/>
      </c>
    </row>
    <row r="5054" spans="1:11" ht="18.95" customHeight="1" x14ac:dyDescent="0.25">
      <c r="A5054" s="52"/>
      <c r="C5054" s="185"/>
      <c r="D5054" s="76"/>
      <c r="E5054" s="76" t="str">
        <f>IF(D5054="","",IFERROR(VLOOKUP(D5054,Cadastro!$C$9:$D$1009,2,FALSE),"NOT FOUND"))</f>
        <v/>
      </c>
      <c r="F5054" s="94"/>
      <c r="G5054" s="76"/>
      <c r="H5054" s="81" t="str">
        <f>IFERROR(F5054*VLOOKUP(D5054,Saldo!$P$8:$U$1009,6,FALSE),"")</f>
        <v/>
      </c>
      <c r="I5054" s="78" t="str">
        <f>IFERROR(IF(D5054="","",VLOOKUP(D5054,Saldo!$P$8:$Q$1009,2,FALSE)),"")</f>
        <v/>
      </c>
      <c r="J5054" s="76"/>
      <c r="K5054" s="74" t="str">
        <f t="shared" si="78"/>
        <v/>
      </c>
    </row>
    <row r="5055" spans="1:11" ht="18.95" customHeight="1" x14ac:dyDescent="0.25">
      <c r="A5055" s="52"/>
      <c r="C5055" s="185"/>
      <c r="D5055" s="76"/>
      <c r="E5055" s="76" t="str">
        <f>IF(D5055="","",IFERROR(VLOOKUP(D5055,Cadastro!$C$9:$D$1009,2,FALSE),"NOT FOUND"))</f>
        <v/>
      </c>
      <c r="F5055" s="94"/>
      <c r="G5055" s="76"/>
      <c r="H5055" s="81" t="str">
        <f>IFERROR(F5055*VLOOKUP(D5055,Saldo!$P$8:$U$1009,6,FALSE),"")</f>
        <v/>
      </c>
      <c r="I5055" s="78" t="str">
        <f>IFERROR(IF(D5055="","",VLOOKUP(D5055,Saldo!$P$8:$Q$1009,2,FALSE)),"")</f>
        <v/>
      </c>
      <c r="J5055" s="76"/>
      <c r="K5055" s="74" t="str">
        <f t="shared" si="78"/>
        <v/>
      </c>
    </row>
    <row r="5056" spans="1:11" ht="18.95" customHeight="1" x14ac:dyDescent="0.25">
      <c r="A5056" s="52"/>
      <c r="C5056" s="185"/>
      <c r="D5056" s="76"/>
      <c r="E5056" s="76" t="str">
        <f>IF(D5056="","",IFERROR(VLOOKUP(D5056,Cadastro!$C$9:$D$1009,2,FALSE),"NOT FOUND"))</f>
        <v/>
      </c>
      <c r="F5056" s="94"/>
      <c r="G5056" s="76"/>
      <c r="H5056" s="81" t="str">
        <f>IFERROR(F5056*VLOOKUP(D5056,Saldo!$P$8:$U$1009,6,FALSE),"")</f>
        <v/>
      </c>
      <c r="I5056" s="78" t="str">
        <f>IFERROR(IF(D5056="","",VLOOKUP(D5056,Saldo!$P$8:$Q$1009,2,FALSE)),"")</f>
        <v/>
      </c>
      <c r="J5056" s="76"/>
      <c r="K5056" s="74" t="str">
        <f t="shared" si="78"/>
        <v/>
      </c>
    </row>
    <row r="5057" spans="1:11" ht="18.95" customHeight="1" x14ac:dyDescent="0.25">
      <c r="A5057" s="52"/>
      <c r="C5057" s="185"/>
      <c r="D5057" s="76"/>
      <c r="E5057" s="76" t="str">
        <f>IF(D5057="","",IFERROR(VLOOKUP(D5057,Cadastro!$C$9:$D$1009,2,FALSE),"NOT FOUND"))</f>
        <v/>
      </c>
      <c r="F5057" s="94"/>
      <c r="G5057" s="76"/>
      <c r="H5057" s="81" t="str">
        <f>IFERROR(F5057*VLOOKUP(D5057,Saldo!$P$8:$U$1009,6,FALSE),"")</f>
        <v/>
      </c>
      <c r="I5057" s="78" t="str">
        <f>IFERROR(IF(D5057="","",VLOOKUP(D5057,Saldo!$P$8:$Q$1009,2,FALSE)),"")</f>
        <v/>
      </c>
      <c r="J5057" s="76"/>
      <c r="K5057" s="74" t="str">
        <f t="shared" si="78"/>
        <v/>
      </c>
    </row>
    <row r="5058" spans="1:11" ht="18.95" customHeight="1" x14ac:dyDescent="0.25">
      <c r="A5058" s="52"/>
      <c r="C5058" s="185"/>
      <c r="D5058" s="76"/>
      <c r="E5058" s="76" t="str">
        <f>IF(D5058="","",IFERROR(VLOOKUP(D5058,Cadastro!$C$9:$D$1009,2,FALSE),"NOT FOUND"))</f>
        <v/>
      </c>
      <c r="F5058" s="94"/>
      <c r="G5058" s="76"/>
      <c r="H5058" s="81" t="str">
        <f>IFERROR(F5058*VLOOKUP(D5058,Saldo!$P$8:$U$1009,6,FALSE),"")</f>
        <v/>
      </c>
      <c r="I5058" s="78" t="str">
        <f>IFERROR(IF(D5058="","",VLOOKUP(D5058,Saldo!$P$8:$Q$1009,2,FALSE)),"")</f>
        <v/>
      </c>
      <c r="J5058" s="76"/>
      <c r="K5058" s="74" t="str">
        <f t="shared" si="78"/>
        <v/>
      </c>
    </row>
    <row r="5059" spans="1:11" ht="18.95" customHeight="1" x14ac:dyDescent="0.25">
      <c r="A5059" s="52"/>
      <c r="C5059" s="185"/>
      <c r="D5059" s="76"/>
      <c r="E5059" s="76" t="str">
        <f>IF(D5059="","",IFERROR(VLOOKUP(D5059,Cadastro!$C$9:$D$1009,2,FALSE),"NOT FOUND"))</f>
        <v/>
      </c>
      <c r="F5059" s="94"/>
      <c r="G5059" s="76"/>
      <c r="H5059" s="81" t="str">
        <f>IFERROR(F5059*VLOOKUP(D5059,Saldo!$P$8:$U$1009,6,FALSE),"")</f>
        <v/>
      </c>
      <c r="I5059" s="78" t="str">
        <f>IFERROR(IF(D5059="","",VLOOKUP(D5059,Saldo!$P$8:$Q$1009,2,FALSE)),"")</f>
        <v/>
      </c>
      <c r="J5059" s="76"/>
      <c r="K5059" s="74" t="str">
        <f t="shared" si="78"/>
        <v/>
      </c>
    </row>
    <row r="5060" spans="1:11" ht="18.95" customHeight="1" x14ac:dyDescent="0.25">
      <c r="A5060" s="52"/>
      <c r="C5060" s="185"/>
      <c r="D5060" s="76"/>
      <c r="E5060" s="76" t="str">
        <f>IF(D5060="","",IFERROR(VLOOKUP(D5060,Cadastro!$C$9:$D$1009,2,FALSE),"NOT FOUND"))</f>
        <v/>
      </c>
      <c r="F5060" s="94"/>
      <c r="G5060" s="76"/>
      <c r="H5060" s="81" t="str">
        <f>IFERROR(F5060*VLOOKUP(D5060,Saldo!$P$8:$U$1009,6,FALSE),"")</f>
        <v/>
      </c>
      <c r="I5060" s="78" t="str">
        <f>IFERROR(IF(D5060="","",VLOOKUP(D5060,Saldo!$P$8:$Q$1009,2,FALSE)),"")</f>
        <v/>
      </c>
      <c r="J5060" s="76"/>
      <c r="K5060" s="74" t="str">
        <f t="shared" si="78"/>
        <v/>
      </c>
    </row>
    <row r="5061" spans="1:11" ht="18.95" customHeight="1" x14ac:dyDescent="0.25">
      <c r="A5061" s="52"/>
      <c r="C5061" s="185"/>
      <c r="D5061" s="76"/>
      <c r="E5061" s="76" t="str">
        <f>IF(D5061="","",IFERROR(VLOOKUP(D5061,Cadastro!$C$9:$D$1009,2,FALSE),"NOT FOUND"))</f>
        <v/>
      </c>
      <c r="F5061" s="94"/>
      <c r="G5061" s="76"/>
      <c r="H5061" s="81" t="str">
        <f>IFERROR(F5061*VLOOKUP(D5061,Saldo!$P$8:$U$1009,6,FALSE),"")</f>
        <v/>
      </c>
      <c r="I5061" s="78" t="str">
        <f>IFERROR(IF(D5061="","",VLOOKUP(D5061,Saldo!$P$8:$Q$1009,2,FALSE)),"")</f>
        <v/>
      </c>
      <c r="J5061" s="76"/>
      <c r="K5061" s="74" t="str">
        <f t="shared" si="78"/>
        <v/>
      </c>
    </row>
    <row r="5062" spans="1:11" ht="18.95" customHeight="1" x14ac:dyDescent="0.25">
      <c r="A5062" s="52"/>
      <c r="C5062" s="185"/>
      <c r="D5062" s="76"/>
      <c r="E5062" s="76" t="str">
        <f>IF(D5062="","",IFERROR(VLOOKUP(D5062,Cadastro!$C$9:$D$1009,2,FALSE),"NOT FOUND"))</f>
        <v/>
      </c>
      <c r="F5062" s="94"/>
      <c r="G5062" s="76"/>
      <c r="H5062" s="81" t="str">
        <f>IFERROR(F5062*VLOOKUP(D5062,Saldo!$P$8:$U$1009,6,FALSE),"")</f>
        <v/>
      </c>
      <c r="I5062" s="78" t="str">
        <f>IFERROR(IF(D5062="","",VLOOKUP(D5062,Saldo!$P$8:$Q$1009,2,FALSE)),"")</f>
        <v/>
      </c>
      <c r="J5062" s="76"/>
      <c r="K5062" s="74" t="str">
        <f t="shared" si="78"/>
        <v/>
      </c>
    </row>
    <row r="5063" spans="1:11" ht="18.95" customHeight="1" x14ac:dyDescent="0.25">
      <c r="A5063" s="52"/>
      <c r="C5063" s="185"/>
      <c r="D5063" s="76"/>
      <c r="E5063" s="76" t="str">
        <f>IF(D5063="","",IFERROR(VLOOKUP(D5063,Cadastro!$C$9:$D$1009,2,FALSE),"NOT FOUND"))</f>
        <v/>
      </c>
      <c r="F5063" s="94"/>
      <c r="G5063" s="76"/>
      <c r="H5063" s="81" t="str">
        <f>IFERROR(F5063*VLOOKUP(D5063,Saldo!$P$8:$U$1009,6,FALSE),"")</f>
        <v/>
      </c>
      <c r="I5063" s="78" t="str">
        <f>IFERROR(IF(D5063="","",VLOOKUP(D5063,Saldo!$P$8:$Q$1009,2,FALSE)),"")</f>
        <v/>
      </c>
      <c r="J5063" s="76"/>
      <c r="K5063" s="74" t="str">
        <f t="shared" si="78"/>
        <v/>
      </c>
    </row>
    <row r="5064" spans="1:11" ht="18.95" customHeight="1" x14ac:dyDescent="0.25">
      <c r="A5064" s="52"/>
      <c r="C5064" s="185"/>
      <c r="D5064" s="76"/>
      <c r="E5064" s="76" t="str">
        <f>IF(D5064="","",IFERROR(VLOOKUP(D5064,Cadastro!$C$9:$D$1009,2,FALSE),"NOT FOUND"))</f>
        <v/>
      </c>
      <c r="F5064" s="94"/>
      <c r="G5064" s="76"/>
      <c r="H5064" s="81" t="str">
        <f>IFERROR(F5064*VLOOKUP(D5064,Saldo!$P$8:$U$1009,6,FALSE),"")</f>
        <v/>
      </c>
      <c r="I5064" s="78" t="str">
        <f>IFERROR(IF(D5064="","",VLOOKUP(D5064,Saldo!$P$8:$Q$1009,2,FALSE)),"")</f>
        <v/>
      </c>
      <c r="J5064" s="76"/>
      <c r="K5064" s="74" t="str">
        <f t="shared" si="78"/>
        <v/>
      </c>
    </row>
    <row r="5065" spans="1:11" ht="18.95" customHeight="1" x14ac:dyDescent="0.25">
      <c r="A5065" s="52"/>
      <c r="C5065" s="185"/>
      <c r="D5065" s="76"/>
      <c r="E5065" s="76" t="str">
        <f>IF(D5065="","",IFERROR(VLOOKUP(D5065,Cadastro!$C$9:$D$1009,2,FALSE),"NOT FOUND"))</f>
        <v/>
      </c>
      <c r="F5065" s="94"/>
      <c r="G5065" s="76"/>
      <c r="H5065" s="81" t="str">
        <f>IFERROR(F5065*VLOOKUP(D5065,Saldo!$P$8:$U$1009,6,FALSE),"")</f>
        <v/>
      </c>
      <c r="I5065" s="78" t="str">
        <f>IFERROR(IF(D5065="","",VLOOKUP(D5065,Saldo!$P$8:$Q$1009,2,FALSE)),"")</f>
        <v/>
      </c>
      <c r="J5065" s="76"/>
      <c r="K5065" s="74" t="str">
        <f t="shared" si="78"/>
        <v/>
      </c>
    </row>
    <row r="5066" spans="1:11" ht="18.95" customHeight="1" x14ac:dyDescent="0.25">
      <c r="A5066" s="52"/>
      <c r="C5066" s="185"/>
      <c r="D5066" s="76"/>
      <c r="E5066" s="76" t="str">
        <f>IF(D5066="","",IFERROR(VLOOKUP(D5066,Cadastro!$C$9:$D$1009,2,FALSE),"NOT FOUND"))</f>
        <v/>
      </c>
      <c r="F5066" s="94"/>
      <c r="G5066" s="76"/>
      <c r="H5066" s="81" t="str">
        <f>IFERROR(F5066*VLOOKUP(D5066,Saldo!$P$8:$U$1009,6,FALSE),"")</f>
        <v/>
      </c>
      <c r="I5066" s="78" t="str">
        <f>IFERROR(IF(D5066="","",VLOOKUP(D5066,Saldo!$P$8:$Q$1009,2,FALSE)),"")</f>
        <v/>
      </c>
      <c r="J5066" s="76"/>
      <c r="K5066" s="74" t="str">
        <f t="shared" ref="K5066:K5129" si="79">IF(C5066="","",MONTH(C5066))</f>
        <v/>
      </c>
    </row>
    <row r="5067" spans="1:11" ht="18.95" customHeight="1" x14ac:dyDescent="0.25">
      <c r="A5067" s="52"/>
      <c r="C5067" s="185"/>
      <c r="D5067" s="76"/>
      <c r="E5067" s="76" t="str">
        <f>IF(D5067="","",IFERROR(VLOOKUP(D5067,Cadastro!$C$9:$D$1009,2,FALSE),"NOT FOUND"))</f>
        <v/>
      </c>
      <c r="F5067" s="94"/>
      <c r="G5067" s="76"/>
      <c r="H5067" s="81" t="str">
        <f>IFERROR(F5067*VLOOKUP(D5067,Saldo!$P$8:$U$1009,6,FALSE),"")</f>
        <v/>
      </c>
      <c r="I5067" s="78" t="str">
        <f>IFERROR(IF(D5067="","",VLOOKUP(D5067,Saldo!$P$8:$Q$1009,2,FALSE)),"")</f>
        <v/>
      </c>
      <c r="J5067" s="76"/>
      <c r="K5067" s="74" t="str">
        <f t="shared" si="79"/>
        <v/>
      </c>
    </row>
    <row r="5068" spans="1:11" ht="18.95" customHeight="1" x14ac:dyDescent="0.25">
      <c r="A5068" s="52"/>
      <c r="C5068" s="185"/>
      <c r="D5068" s="76"/>
      <c r="E5068" s="76" t="str">
        <f>IF(D5068="","",IFERROR(VLOOKUP(D5068,Cadastro!$C$9:$D$1009,2,FALSE),"NOT FOUND"))</f>
        <v/>
      </c>
      <c r="F5068" s="94"/>
      <c r="G5068" s="76"/>
      <c r="H5068" s="81" t="str">
        <f>IFERROR(F5068*VLOOKUP(D5068,Saldo!$P$8:$U$1009,6,FALSE),"")</f>
        <v/>
      </c>
      <c r="I5068" s="78" t="str">
        <f>IFERROR(IF(D5068="","",VLOOKUP(D5068,Saldo!$P$8:$Q$1009,2,FALSE)),"")</f>
        <v/>
      </c>
      <c r="J5068" s="76"/>
      <c r="K5068" s="74" t="str">
        <f t="shared" si="79"/>
        <v/>
      </c>
    </row>
    <row r="5069" spans="1:11" ht="18.95" customHeight="1" x14ac:dyDescent="0.25">
      <c r="A5069" s="52"/>
      <c r="C5069" s="185"/>
      <c r="D5069" s="76"/>
      <c r="E5069" s="76" t="str">
        <f>IF(D5069="","",IFERROR(VLOOKUP(D5069,Cadastro!$C$9:$D$1009,2,FALSE),"NOT FOUND"))</f>
        <v/>
      </c>
      <c r="F5069" s="94"/>
      <c r="G5069" s="76"/>
      <c r="H5069" s="81" t="str">
        <f>IFERROR(F5069*VLOOKUP(D5069,Saldo!$P$8:$U$1009,6,FALSE),"")</f>
        <v/>
      </c>
      <c r="I5069" s="78" t="str">
        <f>IFERROR(IF(D5069="","",VLOOKUP(D5069,Saldo!$P$8:$Q$1009,2,FALSE)),"")</f>
        <v/>
      </c>
      <c r="J5069" s="76"/>
      <c r="K5069" s="74" t="str">
        <f t="shared" si="79"/>
        <v/>
      </c>
    </row>
    <row r="5070" spans="1:11" ht="18.95" customHeight="1" x14ac:dyDescent="0.25">
      <c r="A5070" s="52"/>
      <c r="C5070" s="185"/>
      <c r="D5070" s="76"/>
      <c r="E5070" s="76" t="str">
        <f>IF(D5070="","",IFERROR(VLOOKUP(D5070,Cadastro!$C$9:$D$1009,2,FALSE),"NOT FOUND"))</f>
        <v/>
      </c>
      <c r="F5070" s="94"/>
      <c r="G5070" s="76"/>
      <c r="H5070" s="81" t="str">
        <f>IFERROR(F5070*VLOOKUP(D5070,Saldo!$P$8:$U$1009,6,FALSE),"")</f>
        <v/>
      </c>
      <c r="I5070" s="78" t="str">
        <f>IFERROR(IF(D5070="","",VLOOKUP(D5070,Saldo!$P$8:$Q$1009,2,FALSE)),"")</f>
        <v/>
      </c>
      <c r="J5070" s="76"/>
      <c r="K5070" s="74" t="str">
        <f t="shared" si="79"/>
        <v/>
      </c>
    </row>
    <row r="5071" spans="1:11" ht="18.95" customHeight="1" x14ac:dyDescent="0.25">
      <c r="A5071" s="52"/>
      <c r="C5071" s="185"/>
      <c r="D5071" s="76"/>
      <c r="E5071" s="76" t="str">
        <f>IF(D5071="","",IFERROR(VLOOKUP(D5071,Cadastro!$C$9:$D$1009,2,FALSE),"NOT FOUND"))</f>
        <v/>
      </c>
      <c r="F5071" s="94"/>
      <c r="G5071" s="76"/>
      <c r="H5071" s="81" t="str">
        <f>IFERROR(F5071*VLOOKUP(D5071,Saldo!$P$8:$U$1009,6,FALSE),"")</f>
        <v/>
      </c>
      <c r="I5071" s="78" t="str">
        <f>IFERROR(IF(D5071="","",VLOOKUP(D5071,Saldo!$P$8:$Q$1009,2,FALSE)),"")</f>
        <v/>
      </c>
      <c r="J5071" s="76"/>
      <c r="K5071" s="74" t="str">
        <f t="shared" si="79"/>
        <v/>
      </c>
    </row>
    <row r="5072" spans="1:11" ht="18.95" customHeight="1" x14ac:dyDescent="0.25">
      <c r="A5072" s="52"/>
      <c r="C5072" s="185"/>
      <c r="D5072" s="76"/>
      <c r="E5072" s="76" t="str">
        <f>IF(D5072="","",IFERROR(VLOOKUP(D5072,Cadastro!$C$9:$D$1009,2,FALSE),"NOT FOUND"))</f>
        <v/>
      </c>
      <c r="F5072" s="94"/>
      <c r="G5072" s="76"/>
      <c r="H5072" s="81" t="str">
        <f>IFERROR(F5072*VLOOKUP(D5072,Saldo!$P$8:$U$1009,6,FALSE),"")</f>
        <v/>
      </c>
      <c r="I5072" s="78" t="str">
        <f>IFERROR(IF(D5072="","",VLOOKUP(D5072,Saldo!$P$8:$Q$1009,2,FALSE)),"")</f>
        <v/>
      </c>
      <c r="J5072" s="76"/>
      <c r="K5072" s="74" t="str">
        <f t="shared" si="79"/>
        <v/>
      </c>
    </row>
    <row r="5073" spans="1:11" ht="18.95" customHeight="1" x14ac:dyDescent="0.25">
      <c r="A5073" s="52"/>
      <c r="C5073" s="185"/>
      <c r="D5073" s="76"/>
      <c r="E5073" s="76" t="str">
        <f>IF(D5073="","",IFERROR(VLOOKUP(D5073,Cadastro!$C$9:$D$1009,2,FALSE),"NOT FOUND"))</f>
        <v/>
      </c>
      <c r="F5073" s="94"/>
      <c r="G5073" s="76"/>
      <c r="H5073" s="81" t="str">
        <f>IFERROR(F5073*VLOOKUP(D5073,Saldo!$P$8:$U$1009,6,FALSE),"")</f>
        <v/>
      </c>
      <c r="I5073" s="78" t="str">
        <f>IFERROR(IF(D5073="","",VLOOKUP(D5073,Saldo!$P$8:$Q$1009,2,FALSE)),"")</f>
        <v/>
      </c>
      <c r="J5073" s="76"/>
      <c r="K5073" s="74" t="str">
        <f t="shared" si="79"/>
        <v/>
      </c>
    </row>
    <row r="5074" spans="1:11" ht="18.95" customHeight="1" x14ac:dyDescent="0.25">
      <c r="A5074" s="52"/>
      <c r="C5074" s="185"/>
      <c r="D5074" s="76"/>
      <c r="E5074" s="76" t="str">
        <f>IF(D5074="","",IFERROR(VLOOKUP(D5074,Cadastro!$C$9:$D$1009,2,FALSE),"NOT FOUND"))</f>
        <v/>
      </c>
      <c r="F5074" s="94"/>
      <c r="G5074" s="76"/>
      <c r="H5074" s="81" t="str">
        <f>IFERROR(F5074*VLOOKUP(D5074,Saldo!$P$8:$U$1009,6,FALSE),"")</f>
        <v/>
      </c>
      <c r="I5074" s="78" t="str">
        <f>IFERROR(IF(D5074="","",VLOOKUP(D5074,Saldo!$P$8:$Q$1009,2,FALSE)),"")</f>
        <v/>
      </c>
      <c r="J5074" s="76"/>
      <c r="K5074" s="74" t="str">
        <f t="shared" si="79"/>
        <v/>
      </c>
    </row>
    <row r="5075" spans="1:11" ht="18.95" customHeight="1" x14ac:dyDescent="0.25">
      <c r="A5075" s="52"/>
      <c r="C5075" s="185"/>
      <c r="D5075" s="76"/>
      <c r="E5075" s="76" t="str">
        <f>IF(D5075="","",IFERROR(VLOOKUP(D5075,Cadastro!$C$9:$D$1009,2,FALSE),"NOT FOUND"))</f>
        <v/>
      </c>
      <c r="F5075" s="94"/>
      <c r="G5075" s="76"/>
      <c r="H5075" s="81" t="str">
        <f>IFERROR(F5075*VLOOKUP(D5075,Saldo!$P$8:$U$1009,6,FALSE),"")</f>
        <v/>
      </c>
      <c r="I5075" s="78" t="str">
        <f>IFERROR(IF(D5075="","",VLOOKUP(D5075,Saldo!$P$8:$Q$1009,2,FALSE)),"")</f>
        <v/>
      </c>
      <c r="J5075" s="76"/>
      <c r="K5075" s="74" t="str">
        <f t="shared" si="79"/>
        <v/>
      </c>
    </row>
    <row r="5076" spans="1:11" ht="18.95" customHeight="1" x14ac:dyDescent="0.25">
      <c r="A5076" s="52"/>
      <c r="C5076" s="185"/>
      <c r="D5076" s="76"/>
      <c r="E5076" s="76" t="str">
        <f>IF(D5076="","",IFERROR(VLOOKUP(D5076,Cadastro!$C$9:$D$1009,2,FALSE),"NOT FOUND"))</f>
        <v/>
      </c>
      <c r="F5076" s="94"/>
      <c r="G5076" s="76"/>
      <c r="H5076" s="81" t="str">
        <f>IFERROR(F5076*VLOOKUP(D5076,Saldo!$P$8:$U$1009,6,FALSE),"")</f>
        <v/>
      </c>
      <c r="I5076" s="78" t="str">
        <f>IFERROR(IF(D5076="","",VLOOKUP(D5076,Saldo!$P$8:$Q$1009,2,FALSE)),"")</f>
        <v/>
      </c>
      <c r="J5076" s="76"/>
      <c r="K5076" s="74" t="str">
        <f t="shared" si="79"/>
        <v/>
      </c>
    </row>
    <row r="5077" spans="1:11" ht="18.95" customHeight="1" x14ac:dyDescent="0.25">
      <c r="A5077" s="52"/>
      <c r="C5077" s="185"/>
      <c r="D5077" s="76"/>
      <c r="E5077" s="76" t="str">
        <f>IF(D5077="","",IFERROR(VLOOKUP(D5077,Cadastro!$C$9:$D$1009,2,FALSE),"NOT FOUND"))</f>
        <v/>
      </c>
      <c r="F5077" s="94"/>
      <c r="G5077" s="76"/>
      <c r="H5077" s="81" t="str">
        <f>IFERROR(F5077*VLOOKUP(D5077,Saldo!$P$8:$U$1009,6,FALSE),"")</f>
        <v/>
      </c>
      <c r="I5077" s="78" t="str">
        <f>IFERROR(IF(D5077="","",VLOOKUP(D5077,Saldo!$P$8:$Q$1009,2,FALSE)),"")</f>
        <v/>
      </c>
      <c r="J5077" s="76"/>
      <c r="K5077" s="74" t="str">
        <f t="shared" si="79"/>
        <v/>
      </c>
    </row>
    <row r="5078" spans="1:11" ht="18.95" customHeight="1" x14ac:dyDescent="0.25">
      <c r="A5078" s="52"/>
      <c r="C5078" s="185"/>
      <c r="D5078" s="76"/>
      <c r="E5078" s="76" t="str">
        <f>IF(D5078="","",IFERROR(VLOOKUP(D5078,Cadastro!$C$9:$D$1009,2,FALSE),"NOT FOUND"))</f>
        <v/>
      </c>
      <c r="F5078" s="94"/>
      <c r="G5078" s="76"/>
      <c r="H5078" s="81" t="str">
        <f>IFERROR(F5078*VLOOKUP(D5078,Saldo!$P$8:$U$1009,6,FALSE),"")</f>
        <v/>
      </c>
      <c r="I5078" s="78" t="str">
        <f>IFERROR(IF(D5078="","",VLOOKUP(D5078,Saldo!$P$8:$Q$1009,2,FALSE)),"")</f>
        <v/>
      </c>
      <c r="J5078" s="76"/>
      <c r="K5078" s="74" t="str">
        <f t="shared" si="79"/>
        <v/>
      </c>
    </row>
    <row r="5079" spans="1:11" ht="18.95" customHeight="1" x14ac:dyDescent="0.25">
      <c r="A5079" s="52"/>
      <c r="C5079" s="185"/>
      <c r="D5079" s="76"/>
      <c r="E5079" s="76" t="str">
        <f>IF(D5079="","",IFERROR(VLOOKUP(D5079,Cadastro!$C$9:$D$1009,2,FALSE),"NOT FOUND"))</f>
        <v/>
      </c>
      <c r="F5079" s="94"/>
      <c r="G5079" s="76"/>
      <c r="H5079" s="81" t="str">
        <f>IFERROR(F5079*VLOOKUP(D5079,Saldo!$P$8:$U$1009,6,FALSE),"")</f>
        <v/>
      </c>
      <c r="I5079" s="78" t="str">
        <f>IFERROR(IF(D5079="","",VLOOKUP(D5079,Saldo!$P$8:$Q$1009,2,FALSE)),"")</f>
        <v/>
      </c>
      <c r="J5079" s="76"/>
      <c r="K5079" s="74" t="str">
        <f t="shared" si="79"/>
        <v/>
      </c>
    </row>
    <row r="5080" spans="1:11" ht="18.95" customHeight="1" x14ac:dyDescent="0.25">
      <c r="A5080" s="52"/>
      <c r="C5080" s="185"/>
      <c r="D5080" s="76"/>
      <c r="E5080" s="76" t="str">
        <f>IF(D5080="","",IFERROR(VLOOKUP(D5080,Cadastro!$C$9:$D$1009,2,FALSE),"NOT FOUND"))</f>
        <v/>
      </c>
      <c r="F5080" s="94"/>
      <c r="G5080" s="76"/>
      <c r="H5080" s="81" t="str">
        <f>IFERROR(F5080*VLOOKUP(D5080,Saldo!$P$8:$U$1009,6,FALSE),"")</f>
        <v/>
      </c>
      <c r="I5080" s="78" t="str">
        <f>IFERROR(IF(D5080="","",VLOOKUP(D5080,Saldo!$P$8:$Q$1009,2,FALSE)),"")</f>
        <v/>
      </c>
      <c r="J5080" s="76"/>
      <c r="K5080" s="74" t="str">
        <f t="shared" si="79"/>
        <v/>
      </c>
    </row>
    <row r="5081" spans="1:11" ht="18.95" customHeight="1" x14ac:dyDescent="0.25">
      <c r="A5081" s="52"/>
      <c r="C5081" s="185"/>
      <c r="D5081" s="76"/>
      <c r="E5081" s="76" t="str">
        <f>IF(D5081="","",IFERROR(VLOOKUP(D5081,Cadastro!$C$9:$D$1009,2,FALSE),"NOT FOUND"))</f>
        <v/>
      </c>
      <c r="F5081" s="94"/>
      <c r="G5081" s="76"/>
      <c r="H5081" s="81" t="str">
        <f>IFERROR(F5081*VLOOKUP(D5081,Saldo!$P$8:$U$1009,6,FALSE),"")</f>
        <v/>
      </c>
      <c r="I5081" s="78" t="str">
        <f>IFERROR(IF(D5081="","",VLOOKUP(D5081,Saldo!$P$8:$Q$1009,2,FALSE)),"")</f>
        <v/>
      </c>
      <c r="J5081" s="76"/>
      <c r="K5081" s="74" t="str">
        <f t="shared" si="79"/>
        <v/>
      </c>
    </row>
    <row r="5082" spans="1:11" ht="18.95" customHeight="1" x14ac:dyDescent="0.25">
      <c r="A5082" s="52"/>
      <c r="C5082" s="185"/>
      <c r="D5082" s="76"/>
      <c r="E5082" s="76" t="str">
        <f>IF(D5082="","",IFERROR(VLOOKUP(D5082,Cadastro!$C$9:$D$1009,2,FALSE),"NOT FOUND"))</f>
        <v/>
      </c>
      <c r="F5082" s="94"/>
      <c r="G5082" s="76"/>
      <c r="H5082" s="81" t="str">
        <f>IFERROR(F5082*VLOOKUP(D5082,Saldo!$P$8:$U$1009,6,FALSE),"")</f>
        <v/>
      </c>
      <c r="I5082" s="78" t="str">
        <f>IFERROR(IF(D5082="","",VLOOKUP(D5082,Saldo!$P$8:$Q$1009,2,FALSE)),"")</f>
        <v/>
      </c>
      <c r="J5082" s="76"/>
      <c r="K5082" s="74" t="str">
        <f t="shared" si="79"/>
        <v/>
      </c>
    </row>
    <row r="5083" spans="1:11" ht="18.95" customHeight="1" x14ac:dyDescent="0.25">
      <c r="A5083" s="52"/>
      <c r="C5083" s="185"/>
      <c r="D5083" s="76"/>
      <c r="E5083" s="76" t="str">
        <f>IF(D5083="","",IFERROR(VLOOKUP(D5083,Cadastro!$C$9:$D$1009,2,FALSE),"NOT FOUND"))</f>
        <v/>
      </c>
      <c r="F5083" s="94"/>
      <c r="G5083" s="76"/>
      <c r="H5083" s="81" t="str">
        <f>IFERROR(F5083*VLOOKUP(D5083,Saldo!$P$8:$U$1009,6,FALSE),"")</f>
        <v/>
      </c>
      <c r="I5083" s="78" t="str">
        <f>IFERROR(IF(D5083="","",VLOOKUP(D5083,Saldo!$P$8:$Q$1009,2,FALSE)),"")</f>
        <v/>
      </c>
      <c r="J5083" s="76"/>
      <c r="K5083" s="74" t="str">
        <f t="shared" si="79"/>
        <v/>
      </c>
    </row>
    <row r="5084" spans="1:11" ht="18.95" customHeight="1" x14ac:dyDescent="0.25">
      <c r="A5084" s="52"/>
      <c r="C5084" s="185"/>
      <c r="D5084" s="76"/>
      <c r="E5084" s="76" t="str">
        <f>IF(D5084="","",IFERROR(VLOOKUP(D5084,Cadastro!$C$9:$D$1009,2,FALSE),"NOT FOUND"))</f>
        <v/>
      </c>
      <c r="F5084" s="94"/>
      <c r="G5084" s="76"/>
      <c r="H5084" s="81" t="str">
        <f>IFERROR(F5084*VLOOKUP(D5084,Saldo!$P$8:$U$1009,6,FALSE),"")</f>
        <v/>
      </c>
      <c r="I5084" s="78" t="str">
        <f>IFERROR(IF(D5084="","",VLOOKUP(D5084,Saldo!$P$8:$Q$1009,2,FALSE)),"")</f>
        <v/>
      </c>
      <c r="J5084" s="76"/>
      <c r="K5084" s="74" t="str">
        <f t="shared" si="79"/>
        <v/>
      </c>
    </row>
    <row r="5085" spans="1:11" ht="18.95" customHeight="1" x14ac:dyDescent="0.25">
      <c r="A5085" s="52"/>
      <c r="C5085" s="185"/>
      <c r="D5085" s="76"/>
      <c r="E5085" s="76" t="str">
        <f>IF(D5085="","",IFERROR(VLOOKUP(D5085,Cadastro!$C$9:$D$1009,2,FALSE),"NOT FOUND"))</f>
        <v/>
      </c>
      <c r="F5085" s="94"/>
      <c r="G5085" s="76"/>
      <c r="H5085" s="81" t="str">
        <f>IFERROR(F5085*VLOOKUP(D5085,Saldo!$P$8:$U$1009,6,FALSE),"")</f>
        <v/>
      </c>
      <c r="I5085" s="78" t="str">
        <f>IFERROR(IF(D5085="","",VLOOKUP(D5085,Saldo!$P$8:$Q$1009,2,FALSE)),"")</f>
        <v/>
      </c>
      <c r="J5085" s="76"/>
      <c r="K5085" s="74" t="str">
        <f t="shared" si="79"/>
        <v/>
      </c>
    </row>
    <row r="5086" spans="1:11" ht="18.95" customHeight="1" x14ac:dyDescent="0.25">
      <c r="A5086" s="52"/>
      <c r="C5086" s="185"/>
      <c r="D5086" s="76"/>
      <c r="E5086" s="76" t="str">
        <f>IF(D5086="","",IFERROR(VLOOKUP(D5086,Cadastro!$C$9:$D$1009,2,FALSE),"NOT FOUND"))</f>
        <v/>
      </c>
      <c r="F5086" s="94"/>
      <c r="G5086" s="76"/>
      <c r="H5086" s="81" t="str">
        <f>IFERROR(F5086*VLOOKUP(D5086,Saldo!$P$8:$U$1009,6,FALSE),"")</f>
        <v/>
      </c>
      <c r="I5086" s="78" t="str">
        <f>IFERROR(IF(D5086="","",VLOOKUP(D5086,Saldo!$P$8:$Q$1009,2,FALSE)),"")</f>
        <v/>
      </c>
      <c r="J5086" s="76"/>
      <c r="K5086" s="74" t="str">
        <f t="shared" si="79"/>
        <v/>
      </c>
    </row>
    <row r="5087" spans="1:11" ht="18.95" customHeight="1" x14ac:dyDescent="0.25">
      <c r="A5087" s="52"/>
      <c r="C5087" s="185"/>
      <c r="D5087" s="76"/>
      <c r="E5087" s="76" t="str">
        <f>IF(D5087="","",IFERROR(VLOOKUP(D5087,Cadastro!$C$9:$D$1009,2,FALSE),"NOT FOUND"))</f>
        <v/>
      </c>
      <c r="F5087" s="94"/>
      <c r="G5087" s="76"/>
      <c r="H5087" s="81" t="str">
        <f>IFERROR(F5087*VLOOKUP(D5087,Saldo!$P$8:$U$1009,6,FALSE),"")</f>
        <v/>
      </c>
      <c r="I5087" s="78" t="str">
        <f>IFERROR(IF(D5087="","",VLOOKUP(D5087,Saldo!$P$8:$Q$1009,2,FALSE)),"")</f>
        <v/>
      </c>
      <c r="J5087" s="76"/>
      <c r="K5087" s="74" t="str">
        <f t="shared" si="79"/>
        <v/>
      </c>
    </row>
    <row r="5088" spans="1:11" ht="18.95" customHeight="1" x14ac:dyDescent="0.25">
      <c r="A5088" s="52"/>
      <c r="C5088" s="185"/>
      <c r="D5088" s="76"/>
      <c r="E5088" s="76" t="str">
        <f>IF(D5088="","",IFERROR(VLOOKUP(D5088,Cadastro!$C$9:$D$1009,2,FALSE),"NOT FOUND"))</f>
        <v/>
      </c>
      <c r="F5088" s="94"/>
      <c r="G5088" s="76"/>
      <c r="H5088" s="81" t="str">
        <f>IFERROR(F5088*VLOOKUP(D5088,Saldo!$P$8:$U$1009,6,FALSE),"")</f>
        <v/>
      </c>
      <c r="I5088" s="78" t="str">
        <f>IFERROR(IF(D5088="","",VLOOKUP(D5088,Saldo!$P$8:$Q$1009,2,FALSE)),"")</f>
        <v/>
      </c>
      <c r="J5088" s="76"/>
      <c r="K5088" s="74" t="str">
        <f t="shared" si="79"/>
        <v/>
      </c>
    </row>
    <row r="5089" spans="1:11" ht="18.95" customHeight="1" x14ac:dyDescent="0.25">
      <c r="A5089" s="52"/>
      <c r="C5089" s="185"/>
      <c r="D5089" s="76"/>
      <c r="E5089" s="76" t="str">
        <f>IF(D5089="","",IFERROR(VLOOKUP(D5089,Cadastro!$C$9:$D$1009,2,FALSE),"NOT FOUND"))</f>
        <v/>
      </c>
      <c r="F5089" s="94"/>
      <c r="G5089" s="76"/>
      <c r="H5089" s="81" t="str">
        <f>IFERROR(F5089*VLOOKUP(D5089,Saldo!$P$8:$U$1009,6,FALSE),"")</f>
        <v/>
      </c>
      <c r="I5089" s="78" t="str">
        <f>IFERROR(IF(D5089="","",VLOOKUP(D5089,Saldo!$P$8:$Q$1009,2,FALSE)),"")</f>
        <v/>
      </c>
      <c r="J5089" s="76"/>
      <c r="K5089" s="74" t="str">
        <f t="shared" si="79"/>
        <v/>
      </c>
    </row>
    <row r="5090" spans="1:11" ht="18.95" customHeight="1" x14ac:dyDescent="0.25">
      <c r="A5090" s="52"/>
      <c r="C5090" s="185"/>
      <c r="D5090" s="76"/>
      <c r="E5090" s="76" t="str">
        <f>IF(D5090="","",IFERROR(VLOOKUP(D5090,Cadastro!$C$9:$D$1009,2,FALSE),"NOT FOUND"))</f>
        <v/>
      </c>
      <c r="F5090" s="94"/>
      <c r="G5090" s="76"/>
      <c r="H5090" s="81" t="str">
        <f>IFERROR(F5090*VLOOKUP(D5090,Saldo!$P$8:$U$1009,6,FALSE),"")</f>
        <v/>
      </c>
      <c r="I5090" s="78" t="str">
        <f>IFERROR(IF(D5090="","",VLOOKUP(D5090,Saldo!$P$8:$Q$1009,2,FALSE)),"")</f>
        <v/>
      </c>
      <c r="J5090" s="76"/>
      <c r="K5090" s="74" t="str">
        <f t="shared" si="79"/>
        <v/>
      </c>
    </row>
    <row r="5091" spans="1:11" ht="18.95" customHeight="1" x14ac:dyDescent="0.25">
      <c r="A5091" s="52"/>
      <c r="C5091" s="185"/>
      <c r="D5091" s="76"/>
      <c r="E5091" s="76" t="str">
        <f>IF(D5091="","",IFERROR(VLOOKUP(D5091,Cadastro!$C$9:$D$1009,2,FALSE),"NOT FOUND"))</f>
        <v/>
      </c>
      <c r="F5091" s="94"/>
      <c r="G5091" s="76"/>
      <c r="H5091" s="81" t="str">
        <f>IFERROR(F5091*VLOOKUP(D5091,Saldo!$P$8:$U$1009,6,FALSE),"")</f>
        <v/>
      </c>
      <c r="I5091" s="78" t="str">
        <f>IFERROR(IF(D5091="","",VLOOKUP(D5091,Saldo!$P$8:$Q$1009,2,FALSE)),"")</f>
        <v/>
      </c>
      <c r="J5091" s="76"/>
      <c r="K5091" s="74" t="str">
        <f t="shared" si="79"/>
        <v/>
      </c>
    </row>
    <row r="5092" spans="1:11" ht="18.95" customHeight="1" x14ac:dyDescent="0.25">
      <c r="A5092" s="52"/>
      <c r="C5092" s="185"/>
      <c r="D5092" s="76"/>
      <c r="E5092" s="76" t="str">
        <f>IF(D5092="","",IFERROR(VLOOKUP(D5092,Cadastro!$C$9:$D$1009,2,FALSE),"NOT FOUND"))</f>
        <v/>
      </c>
      <c r="F5092" s="94"/>
      <c r="G5092" s="76"/>
      <c r="H5092" s="81" t="str">
        <f>IFERROR(F5092*VLOOKUP(D5092,Saldo!$P$8:$U$1009,6,FALSE),"")</f>
        <v/>
      </c>
      <c r="I5092" s="78" t="str">
        <f>IFERROR(IF(D5092="","",VLOOKUP(D5092,Saldo!$P$8:$Q$1009,2,FALSE)),"")</f>
        <v/>
      </c>
      <c r="J5092" s="76"/>
      <c r="K5092" s="74" t="str">
        <f t="shared" si="79"/>
        <v/>
      </c>
    </row>
    <row r="5093" spans="1:11" ht="18.95" customHeight="1" x14ac:dyDescent="0.25">
      <c r="A5093" s="52"/>
      <c r="C5093" s="185"/>
      <c r="D5093" s="76"/>
      <c r="E5093" s="76" t="str">
        <f>IF(D5093="","",IFERROR(VLOOKUP(D5093,Cadastro!$C$9:$D$1009,2,FALSE),"NOT FOUND"))</f>
        <v/>
      </c>
      <c r="F5093" s="94"/>
      <c r="G5093" s="76"/>
      <c r="H5093" s="81" t="str">
        <f>IFERROR(F5093*VLOOKUP(D5093,Saldo!$P$8:$U$1009,6,FALSE),"")</f>
        <v/>
      </c>
      <c r="I5093" s="78" t="str">
        <f>IFERROR(IF(D5093="","",VLOOKUP(D5093,Saldo!$P$8:$Q$1009,2,FALSE)),"")</f>
        <v/>
      </c>
      <c r="J5093" s="76"/>
      <c r="K5093" s="74" t="str">
        <f t="shared" si="79"/>
        <v/>
      </c>
    </row>
    <row r="5094" spans="1:11" ht="18.95" customHeight="1" x14ac:dyDescent="0.25">
      <c r="A5094" s="52"/>
      <c r="C5094" s="185"/>
      <c r="D5094" s="76"/>
      <c r="E5094" s="76" t="str">
        <f>IF(D5094="","",IFERROR(VLOOKUP(D5094,Cadastro!$C$9:$D$1009,2,FALSE),"NOT FOUND"))</f>
        <v/>
      </c>
      <c r="F5094" s="94"/>
      <c r="G5094" s="76"/>
      <c r="H5094" s="81" t="str">
        <f>IFERROR(F5094*VLOOKUP(D5094,Saldo!$P$8:$U$1009,6,FALSE),"")</f>
        <v/>
      </c>
      <c r="I5094" s="78" t="str">
        <f>IFERROR(IF(D5094="","",VLOOKUP(D5094,Saldo!$P$8:$Q$1009,2,FALSE)),"")</f>
        <v/>
      </c>
      <c r="J5094" s="76"/>
      <c r="K5094" s="74" t="str">
        <f t="shared" si="79"/>
        <v/>
      </c>
    </row>
    <row r="5095" spans="1:11" ht="18.95" customHeight="1" x14ac:dyDescent="0.25">
      <c r="A5095" s="52"/>
      <c r="C5095" s="185"/>
      <c r="D5095" s="76"/>
      <c r="E5095" s="76" t="str">
        <f>IF(D5095="","",IFERROR(VLOOKUP(D5095,Cadastro!$C$9:$D$1009,2,FALSE),"NOT FOUND"))</f>
        <v/>
      </c>
      <c r="F5095" s="94"/>
      <c r="G5095" s="76"/>
      <c r="H5095" s="81" t="str">
        <f>IFERROR(F5095*VLOOKUP(D5095,Saldo!$P$8:$U$1009,6,FALSE),"")</f>
        <v/>
      </c>
      <c r="I5095" s="78" t="str">
        <f>IFERROR(IF(D5095="","",VLOOKUP(D5095,Saldo!$P$8:$Q$1009,2,FALSE)),"")</f>
        <v/>
      </c>
      <c r="J5095" s="76"/>
      <c r="K5095" s="74" t="str">
        <f t="shared" si="79"/>
        <v/>
      </c>
    </row>
    <row r="5096" spans="1:11" ht="18.95" customHeight="1" x14ac:dyDescent="0.25">
      <c r="A5096" s="52"/>
      <c r="C5096" s="185"/>
      <c r="D5096" s="76"/>
      <c r="E5096" s="76" t="str">
        <f>IF(D5096="","",IFERROR(VLOOKUP(D5096,Cadastro!$C$9:$D$1009,2,FALSE),"NOT FOUND"))</f>
        <v/>
      </c>
      <c r="F5096" s="94"/>
      <c r="G5096" s="76"/>
      <c r="H5096" s="81" t="str">
        <f>IFERROR(F5096*VLOOKUP(D5096,Saldo!$P$8:$U$1009,6,FALSE),"")</f>
        <v/>
      </c>
      <c r="I5096" s="78" t="str">
        <f>IFERROR(IF(D5096="","",VLOOKUP(D5096,Saldo!$P$8:$Q$1009,2,FALSE)),"")</f>
        <v/>
      </c>
      <c r="J5096" s="76"/>
      <c r="K5096" s="74" t="str">
        <f t="shared" si="79"/>
        <v/>
      </c>
    </row>
    <row r="5097" spans="1:11" ht="18.95" customHeight="1" x14ac:dyDescent="0.25">
      <c r="A5097" s="52"/>
      <c r="C5097" s="185"/>
      <c r="D5097" s="76"/>
      <c r="E5097" s="76" t="str">
        <f>IF(D5097="","",IFERROR(VLOOKUP(D5097,Cadastro!$C$9:$D$1009,2,FALSE),"NOT FOUND"))</f>
        <v/>
      </c>
      <c r="F5097" s="94"/>
      <c r="G5097" s="76"/>
      <c r="H5097" s="81" t="str">
        <f>IFERROR(F5097*VLOOKUP(D5097,Saldo!$P$8:$U$1009,6,FALSE),"")</f>
        <v/>
      </c>
      <c r="I5097" s="78" t="str">
        <f>IFERROR(IF(D5097="","",VLOOKUP(D5097,Saldo!$P$8:$Q$1009,2,FALSE)),"")</f>
        <v/>
      </c>
      <c r="J5097" s="76"/>
      <c r="K5097" s="74" t="str">
        <f t="shared" si="79"/>
        <v/>
      </c>
    </row>
    <row r="5098" spans="1:11" ht="18.95" customHeight="1" x14ac:dyDescent="0.25">
      <c r="A5098" s="52"/>
      <c r="C5098" s="185"/>
      <c r="D5098" s="76"/>
      <c r="E5098" s="76" t="str">
        <f>IF(D5098="","",IFERROR(VLOOKUP(D5098,Cadastro!$C$9:$D$1009,2,FALSE),"NOT FOUND"))</f>
        <v/>
      </c>
      <c r="F5098" s="94"/>
      <c r="G5098" s="76"/>
      <c r="H5098" s="81" t="str">
        <f>IFERROR(F5098*VLOOKUP(D5098,Saldo!$P$8:$U$1009,6,FALSE),"")</f>
        <v/>
      </c>
      <c r="I5098" s="78" t="str">
        <f>IFERROR(IF(D5098="","",VLOOKUP(D5098,Saldo!$P$8:$Q$1009,2,FALSE)),"")</f>
        <v/>
      </c>
      <c r="J5098" s="76"/>
      <c r="K5098" s="74" t="str">
        <f t="shared" si="79"/>
        <v/>
      </c>
    </row>
    <row r="5099" spans="1:11" ht="18.95" customHeight="1" x14ac:dyDescent="0.25">
      <c r="A5099" s="52"/>
      <c r="C5099" s="185"/>
      <c r="D5099" s="76"/>
      <c r="E5099" s="76" t="str">
        <f>IF(D5099="","",IFERROR(VLOOKUP(D5099,Cadastro!$C$9:$D$1009,2,FALSE),"NOT FOUND"))</f>
        <v/>
      </c>
      <c r="F5099" s="94"/>
      <c r="G5099" s="76"/>
      <c r="H5099" s="81" t="str">
        <f>IFERROR(F5099*VLOOKUP(D5099,Saldo!$P$8:$U$1009,6,FALSE),"")</f>
        <v/>
      </c>
      <c r="I5099" s="78" t="str">
        <f>IFERROR(IF(D5099="","",VLOOKUP(D5099,Saldo!$P$8:$Q$1009,2,FALSE)),"")</f>
        <v/>
      </c>
      <c r="J5099" s="76"/>
      <c r="K5099" s="74" t="str">
        <f t="shared" si="79"/>
        <v/>
      </c>
    </row>
    <row r="5100" spans="1:11" ht="18.95" customHeight="1" x14ac:dyDescent="0.25">
      <c r="A5100" s="52"/>
      <c r="C5100" s="185"/>
      <c r="D5100" s="76"/>
      <c r="E5100" s="76" t="str">
        <f>IF(D5100="","",IFERROR(VLOOKUP(D5100,Cadastro!$C$9:$D$1009,2,FALSE),"NOT FOUND"))</f>
        <v/>
      </c>
      <c r="F5100" s="94"/>
      <c r="G5100" s="76"/>
      <c r="H5100" s="81" t="str">
        <f>IFERROR(F5100*VLOOKUP(D5100,Saldo!$P$8:$U$1009,6,FALSE),"")</f>
        <v/>
      </c>
      <c r="I5100" s="78" t="str">
        <f>IFERROR(IF(D5100="","",VLOOKUP(D5100,Saldo!$P$8:$Q$1009,2,FALSE)),"")</f>
        <v/>
      </c>
      <c r="J5100" s="76"/>
      <c r="K5100" s="74" t="str">
        <f t="shared" si="79"/>
        <v/>
      </c>
    </row>
    <row r="5101" spans="1:11" ht="18.95" customHeight="1" x14ac:dyDescent="0.25">
      <c r="A5101" s="52"/>
      <c r="C5101" s="185"/>
      <c r="D5101" s="76"/>
      <c r="E5101" s="76" t="str">
        <f>IF(D5101="","",IFERROR(VLOOKUP(D5101,Cadastro!$C$9:$D$1009,2,FALSE),"NOT FOUND"))</f>
        <v/>
      </c>
      <c r="F5101" s="94"/>
      <c r="G5101" s="76"/>
      <c r="H5101" s="81" t="str">
        <f>IFERROR(F5101*VLOOKUP(D5101,Saldo!$P$8:$U$1009,6,FALSE),"")</f>
        <v/>
      </c>
      <c r="I5101" s="78" t="str">
        <f>IFERROR(IF(D5101="","",VLOOKUP(D5101,Saldo!$P$8:$Q$1009,2,FALSE)),"")</f>
        <v/>
      </c>
      <c r="J5101" s="76"/>
      <c r="K5101" s="74" t="str">
        <f t="shared" si="79"/>
        <v/>
      </c>
    </row>
    <row r="5102" spans="1:11" ht="18.95" customHeight="1" x14ac:dyDescent="0.25">
      <c r="A5102" s="52"/>
      <c r="C5102" s="185"/>
      <c r="D5102" s="76"/>
      <c r="E5102" s="76" t="str">
        <f>IF(D5102="","",IFERROR(VLOOKUP(D5102,Cadastro!$C$9:$D$1009,2,FALSE),"NOT FOUND"))</f>
        <v/>
      </c>
      <c r="F5102" s="94"/>
      <c r="G5102" s="76"/>
      <c r="H5102" s="81" t="str">
        <f>IFERROR(F5102*VLOOKUP(D5102,Saldo!$P$8:$U$1009,6,FALSE),"")</f>
        <v/>
      </c>
      <c r="I5102" s="78" t="str">
        <f>IFERROR(IF(D5102="","",VLOOKUP(D5102,Saldo!$P$8:$Q$1009,2,FALSE)),"")</f>
        <v/>
      </c>
      <c r="J5102" s="76"/>
      <c r="K5102" s="74" t="str">
        <f t="shared" si="79"/>
        <v/>
      </c>
    </row>
    <row r="5103" spans="1:11" ht="18.95" customHeight="1" x14ac:dyDescent="0.25">
      <c r="A5103" s="52"/>
      <c r="C5103" s="185"/>
      <c r="D5103" s="76"/>
      <c r="E5103" s="76" t="str">
        <f>IF(D5103="","",IFERROR(VLOOKUP(D5103,Cadastro!$C$9:$D$1009,2,FALSE),"NOT FOUND"))</f>
        <v/>
      </c>
      <c r="F5103" s="94"/>
      <c r="G5103" s="76"/>
      <c r="H5103" s="81" t="str">
        <f>IFERROR(F5103*VLOOKUP(D5103,Saldo!$P$8:$U$1009,6,FALSE),"")</f>
        <v/>
      </c>
      <c r="I5103" s="78" t="str">
        <f>IFERROR(IF(D5103="","",VLOOKUP(D5103,Saldo!$P$8:$Q$1009,2,FALSE)),"")</f>
        <v/>
      </c>
      <c r="J5103" s="76"/>
      <c r="K5103" s="74" t="str">
        <f t="shared" si="79"/>
        <v/>
      </c>
    </row>
    <row r="5104" spans="1:11" ht="18.95" customHeight="1" x14ac:dyDescent="0.25">
      <c r="A5104" s="52"/>
      <c r="C5104" s="185"/>
      <c r="D5104" s="76"/>
      <c r="E5104" s="76" t="str">
        <f>IF(D5104="","",IFERROR(VLOOKUP(D5104,Cadastro!$C$9:$D$1009,2,FALSE),"NOT FOUND"))</f>
        <v/>
      </c>
      <c r="F5104" s="94"/>
      <c r="G5104" s="76"/>
      <c r="H5104" s="81" t="str">
        <f>IFERROR(F5104*VLOOKUP(D5104,Saldo!$P$8:$U$1009,6,FALSE),"")</f>
        <v/>
      </c>
      <c r="I5104" s="78" t="str">
        <f>IFERROR(IF(D5104="","",VLOOKUP(D5104,Saldo!$P$8:$Q$1009,2,FALSE)),"")</f>
        <v/>
      </c>
      <c r="J5104" s="76"/>
      <c r="K5104" s="74" t="str">
        <f t="shared" si="79"/>
        <v/>
      </c>
    </row>
    <row r="5105" spans="1:11" ht="18.95" customHeight="1" x14ac:dyDescent="0.25">
      <c r="A5105" s="52"/>
      <c r="C5105" s="185"/>
      <c r="D5105" s="76"/>
      <c r="E5105" s="76" t="str">
        <f>IF(D5105="","",IFERROR(VLOOKUP(D5105,Cadastro!$C$9:$D$1009,2,FALSE),"NOT FOUND"))</f>
        <v/>
      </c>
      <c r="F5105" s="94"/>
      <c r="G5105" s="76"/>
      <c r="H5105" s="81" t="str">
        <f>IFERROR(F5105*VLOOKUP(D5105,Saldo!$P$8:$U$1009,6,FALSE),"")</f>
        <v/>
      </c>
      <c r="I5105" s="78" t="str">
        <f>IFERROR(IF(D5105="","",VLOOKUP(D5105,Saldo!$P$8:$Q$1009,2,FALSE)),"")</f>
        <v/>
      </c>
      <c r="J5105" s="76"/>
      <c r="K5105" s="74" t="str">
        <f t="shared" si="79"/>
        <v/>
      </c>
    </row>
    <row r="5106" spans="1:11" ht="18.95" customHeight="1" x14ac:dyDescent="0.25">
      <c r="A5106" s="52"/>
      <c r="C5106" s="185"/>
      <c r="D5106" s="76"/>
      <c r="E5106" s="76" t="str">
        <f>IF(D5106="","",IFERROR(VLOOKUP(D5106,Cadastro!$C$9:$D$1009,2,FALSE),"NOT FOUND"))</f>
        <v/>
      </c>
      <c r="F5106" s="94"/>
      <c r="G5106" s="76"/>
      <c r="H5106" s="81" t="str">
        <f>IFERROR(F5106*VLOOKUP(D5106,Saldo!$P$8:$U$1009,6,FALSE),"")</f>
        <v/>
      </c>
      <c r="I5106" s="78" t="str">
        <f>IFERROR(IF(D5106="","",VLOOKUP(D5106,Saldo!$P$8:$Q$1009,2,FALSE)),"")</f>
        <v/>
      </c>
      <c r="J5106" s="76"/>
      <c r="K5106" s="74" t="str">
        <f t="shared" si="79"/>
        <v/>
      </c>
    </row>
    <row r="5107" spans="1:11" ht="18.95" customHeight="1" x14ac:dyDescent="0.25">
      <c r="A5107" s="52"/>
      <c r="C5107" s="185"/>
      <c r="D5107" s="76"/>
      <c r="E5107" s="76" t="str">
        <f>IF(D5107="","",IFERROR(VLOOKUP(D5107,Cadastro!$C$9:$D$1009,2,FALSE),"NOT FOUND"))</f>
        <v/>
      </c>
      <c r="F5107" s="94"/>
      <c r="G5107" s="76"/>
      <c r="H5107" s="81" t="str">
        <f>IFERROR(F5107*VLOOKUP(D5107,Saldo!$P$8:$U$1009,6,FALSE),"")</f>
        <v/>
      </c>
      <c r="I5107" s="78" t="str">
        <f>IFERROR(IF(D5107="","",VLOOKUP(D5107,Saldo!$P$8:$Q$1009,2,FALSE)),"")</f>
        <v/>
      </c>
      <c r="J5107" s="76"/>
      <c r="K5107" s="74" t="str">
        <f t="shared" si="79"/>
        <v/>
      </c>
    </row>
    <row r="5108" spans="1:11" ht="18.95" customHeight="1" x14ac:dyDescent="0.25">
      <c r="A5108" s="52"/>
      <c r="C5108" s="185"/>
      <c r="D5108" s="76"/>
      <c r="E5108" s="76" t="str">
        <f>IF(D5108="","",IFERROR(VLOOKUP(D5108,Cadastro!$C$9:$D$1009,2,FALSE),"NOT FOUND"))</f>
        <v/>
      </c>
      <c r="F5108" s="94"/>
      <c r="G5108" s="76"/>
      <c r="H5108" s="81" t="str">
        <f>IFERROR(F5108*VLOOKUP(D5108,Saldo!$P$8:$U$1009,6,FALSE),"")</f>
        <v/>
      </c>
      <c r="I5108" s="78" t="str">
        <f>IFERROR(IF(D5108="","",VLOOKUP(D5108,Saldo!$P$8:$Q$1009,2,FALSE)),"")</f>
        <v/>
      </c>
      <c r="J5108" s="76"/>
      <c r="K5108" s="74" t="str">
        <f t="shared" si="79"/>
        <v/>
      </c>
    </row>
    <row r="5109" spans="1:11" ht="18.95" customHeight="1" x14ac:dyDescent="0.25">
      <c r="A5109" s="52"/>
      <c r="C5109" s="185"/>
      <c r="D5109" s="76"/>
      <c r="E5109" s="76" t="str">
        <f>IF(D5109="","",IFERROR(VLOOKUP(D5109,Cadastro!$C$9:$D$1009,2,FALSE),"NOT FOUND"))</f>
        <v/>
      </c>
      <c r="F5109" s="94"/>
      <c r="G5109" s="76"/>
      <c r="H5109" s="81" t="str">
        <f>IFERROR(F5109*VLOOKUP(D5109,Saldo!$P$8:$U$1009,6,FALSE),"")</f>
        <v/>
      </c>
      <c r="I5109" s="78" t="str">
        <f>IFERROR(IF(D5109="","",VLOOKUP(D5109,Saldo!$P$8:$Q$1009,2,FALSE)),"")</f>
        <v/>
      </c>
      <c r="J5109" s="76"/>
      <c r="K5109" s="74" t="str">
        <f t="shared" si="79"/>
        <v/>
      </c>
    </row>
    <row r="5110" spans="1:11" ht="18.95" customHeight="1" x14ac:dyDescent="0.25">
      <c r="A5110" s="52"/>
      <c r="C5110" s="185"/>
      <c r="D5110" s="76"/>
      <c r="E5110" s="76" t="str">
        <f>IF(D5110="","",IFERROR(VLOOKUP(D5110,Cadastro!$C$9:$D$1009,2,FALSE),"NOT FOUND"))</f>
        <v/>
      </c>
      <c r="F5110" s="94"/>
      <c r="G5110" s="76"/>
      <c r="H5110" s="81" t="str">
        <f>IFERROR(F5110*VLOOKUP(D5110,Saldo!$P$8:$U$1009,6,FALSE),"")</f>
        <v/>
      </c>
      <c r="I5110" s="78" t="str">
        <f>IFERROR(IF(D5110="","",VLOOKUP(D5110,Saldo!$P$8:$Q$1009,2,FALSE)),"")</f>
        <v/>
      </c>
      <c r="J5110" s="76"/>
      <c r="K5110" s="74" t="str">
        <f t="shared" si="79"/>
        <v/>
      </c>
    </row>
    <row r="5111" spans="1:11" ht="18.95" customHeight="1" x14ac:dyDescent="0.25">
      <c r="A5111" s="52"/>
      <c r="C5111" s="185"/>
      <c r="D5111" s="76"/>
      <c r="E5111" s="76" t="str">
        <f>IF(D5111="","",IFERROR(VLOOKUP(D5111,Cadastro!$C$9:$D$1009,2,FALSE),"NOT FOUND"))</f>
        <v/>
      </c>
      <c r="F5111" s="94"/>
      <c r="G5111" s="76"/>
      <c r="H5111" s="81" t="str">
        <f>IFERROR(F5111*VLOOKUP(D5111,Saldo!$P$8:$U$1009,6,FALSE),"")</f>
        <v/>
      </c>
      <c r="I5111" s="78" t="str">
        <f>IFERROR(IF(D5111="","",VLOOKUP(D5111,Saldo!$P$8:$Q$1009,2,FALSE)),"")</f>
        <v/>
      </c>
      <c r="J5111" s="76"/>
      <c r="K5111" s="74" t="str">
        <f t="shared" si="79"/>
        <v/>
      </c>
    </row>
    <row r="5112" spans="1:11" ht="18.95" customHeight="1" x14ac:dyDescent="0.25">
      <c r="A5112" s="52"/>
      <c r="C5112" s="185"/>
      <c r="D5112" s="76"/>
      <c r="E5112" s="76" t="str">
        <f>IF(D5112="","",IFERROR(VLOOKUP(D5112,Cadastro!$C$9:$D$1009,2,FALSE),"NOT FOUND"))</f>
        <v/>
      </c>
      <c r="F5112" s="94"/>
      <c r="G5112" s="76"/>
      <c r="H5112" s="81" t="str">
        <f>IFERROR(F5112*VLOOKUP(D5112,Saldo!$P$8:$U$1009,6,FALSE),"")</f>
        <v/>
      </c>
      <c r="I5112" s="78" t="str">
        <f>IFERROR(IF(D5112="","",VLOOKUP(D5112,Saldo!$P$8:$Q$1009,2,FALSE)),"")</f>
        <v/>
      </c>
      <c r="J5112" s="76"/>
      <c r="K5112" s="74" t="str">
        <f t="shared" si="79"/>
        <v/>
      </c>
    </row>
    <row r="5113" spans="1:11" ht="18.95" customHeight="1" x14ac:dyDescent="0.25">
      <c r="A5113" s="52"/>
      <c r="C5113" s="185"/>
      <c r="D5113" s="76"/>
      <c r="E5113" s="76" t="str">
        <f>IF(D5113="","",IFERROR(VLOOKUP(D5113,Cadastro!$C$9:$D$1009,2,FALSE),"NOT FOUND"))</f>
        <v/>
      </c>
      <c r="F5113" s="94"/>
      <c r="G5113" s="76"/>
      <c r="H5113" s="81" t="str">
        <f>IFERROR(F5113*VLOOKUP(D5113,Saldo!$P$8:$U$1009,6,FALSE),"")</f>
        <v/>
      </c>
      <c r="I5113" s="78" t="str">
        <f>IFERROR(IF(D5113="","",VLOOKUP(D5113,Saldo!$P$8:$Q$1009,2,FALSE)),"")</f>
        <v/>
      </c>
      <c r="J5113" s="76"/>
      <c r="K5113" s="74" t="str">
        <f t="shared" si="79"/>
        <v/>
      </c>
    </row>
    <row r="5114" spans="1:11" ht="18.95" customHeight="1" x14ac:dyDescent="0.25">
      <c r="A5114" s="52"/>
      <c r="C5114" s="185"/>
      <c r="D5114" s="76"/>
      <c r="E5114" s="76" t="str">
        <f>IF(D5114="","",IFERROR(VLOOKUP(D5114,Cadastro!$C$9:$D$1009,2,FALSE),"NOT FOUND"))</f>
        <v/>
      </c>
      <c r="F5114" s="94"/>
      <c r="G5114" s="76"/>
      <c r="H5114" s="81" t="str">
        <f>IFERROR(F5114*VLOOKUP(D5114,Saldo!$P$8:$U$1009,6,FALSE),"")</f>
        <v/>
      </c>
      <c r="I5114" s="78" t="str">
        <f>IFERROR(IF(D5114="","",VLOOKUP(D5114,Saldo!$P$8:$Q$1009,2,FALSE)),"")</f>
        <v/>
      </c>
      <c r="J5114" s="76"/>
      <c r="K5114" s="74" t="str">
        <f t="shared" si="79"/>
        <v/>
      </c>
    </row>
    <row r="5115" spans="1:11" ht="18.95" customHeight="1" x14ac:dyDescent="0.25">
      <c r="A5115" s="52"/>
      <c r="C5115" s="185"/>
      <c r="D5115" s="76"/>
      <c r="E5115" s="76" t="str">
        <f>IF(D5115="","",IFERROR(VLOOKUP(D5115,Cadastro!$C$9:$D$1009,2,FALSE),"NOT FOUND"))</f>
        <v/>
      </c>
      <c r="F5115" s="94"/>
      <c r="G5115" s="76"/>
      <c r="H5115" s="81" t="str">
        <f>IFERROR(F5115*VLOOKUP(D5115,Saldo!$P$8:$U$1009,6,FALSE),"")</f>
        <v/>
      </c>
      <c r="I5115" s="78" t="str">
        <f>IFERROR(IF(D5115="","",VLOOKUP(D5115,Saldo!$P$8:$Q$1009,2,FALSE)),"")</f>
        <v/>
      </c>
      <c r="J5115" s="76"/>
      <c r="K5115" s="74" t="str">
        <f t="shared" si="79"/>
        <v/>
      </c>
    </row>
    <row r="5116" spans="1:11" ht="18.95" customHeight="1" x14ac:dyDescent="0.25">
      <c r="A5116" s="52"/>
      <c r="C5116" s="185"/>
      <c r="D5116" s="76"/>
      <c r="E5116" s="76" t="str">
        <f>IF(D5116="","",IFERROR(VLOOKUP(D5116,Cadastro!$C$9:$D$1009,2,FALSE),"NOT FOUND"))</f>
        <v/>
      </c>
      <c r="F5116" s="94"/>
      <c r="G5116" s="76"/>
      <c r="H5116" s="81" t="str">
        <f>IFERROR(F5116*VLOOKUP(D5116,Saldo!$P$8:$U$1009,6,FALSE),"")</f>
        <v/>
      </c>
      <c r="I5116" s="78" t="str">
        <f>IFERROR(IF(D5116="","",VLOOKUP(D5116,Saldo!$P$8:$Q$1009,2,FALSE)),"")</f>
        <v/>
      </c>
      <c r="J5116" s="76"/>
      <c r="K5116" s="74" t="str">
        <f t="shared" si="79"/>
        <v/>
      </c>
    </row>
    <row r="5117" spans="1:11" ht="18.95" customHeight="1" x14ac:dyDescent="0.25">
      <c r="A5117" s="52"/>
      <c r="C5117" s="185"/>
      <c r="D5117" s="76"/>
      <c r="E5117" s="76" t="str">
        <f>IF(D5117="","",IFERROR(VLOOKUP(D5117,Cadastro!$C$9:$D$1009,2,FALSE),"NOT FOUND"))</f>
        <v/>
      </c>
      <c r="F5117" s="94"/>
      <c r="G5117" s="76"/>
      <c r="H5117" s="81" t="str">
        <f>IFERROR(F5117*VLOOKUP(D5117,Saldo!$P$8:$U$1009,6,FALSE),"")</f>
        <v/>
      </c>
      <c r="I5117" s="78" t="str">
        <f>IFERROR(IF(D5117="","",VLOOKUP(D5117,Saldo!$P$8:$Q$1009,2,FALSE)),"")</f>
        <v/>
      </c>
      <c r="J5117" s="76"/>
      <c r="K5117" s="74" t="str">
        <f t="shared" si="79"/>
        <v/>
      </c>
    </row>
    <row r="5118" spans="1:11" ht="18.95" customHeight="1" x14ac:dyDescent="0.25">
      <c r="A5118" s="52"/>
      <c r="C5118" s="185"/>
      <c r="D5118" s="76"/>
      <c r="E5118" s="76" t="str">
        <f>IF(D5118="","",IFERROR(VLOOKUP(D5118,Cadastro!$C$9:$D$1009,2,FALSE),"NOT FOUND"))</f>
        <v/>
      </c>
      <c r="F5118" s="94"/>
      <c r="G5118" s="76"/>
      <c r="H5118" s="81" t="str">
        <f>IFERROR(F5118*VLOOKUP(D5118,Saldo!$P$8:$U$1009,6,FALSE),"")</f>
        <v/>
      </c>
      <c r="I5118" s="78" t="str">
        <f>IFERROR(IF(D5118="","",VLOOKUP(D5118,Saldo!$P$8:$Q$1009,2,FALSE)),"")</f>
        <v/>
      </c>
      <c r="J5118" s="76"/>
      <c r="K5118" s="74" t="str">
        <f t="shared" si="79"/>
        <v/>
      </c>
    </row>
    <row r="5119" spans="1:11" ht="18.95" customHeight="1" x14ac:dyDescent="0.25">
      <c r="A5119" s="52"/>
      <c r="C5119" s="185"/>
      <c r="D5119" s="76"/>
      <c r="E5119" s="76" t="str">
        <f>IF(D5119="","",IFERROR(VLOOKUP(D5119,Cadastro!$C$9:$D$1009,2,FALSE),"NOT FOUND"))</f>
        <v/>
      </c>
      <c r="F5119" s="94"/>
      <c r="G5119" s="76"/>
      <c r="H5119" s="81" t="str">
        <f>IFERROR(F5119*VLOOKUP(D5119,Saldo!$P$8:$U$1009,6,FALSE),"")</f>
        <v/>
      </c>
      <c r="I5119" s="78" t="str">
        <f>IFERROR(IF(D5119="","",VLOOKUP(D5119,Saldo!$P$8:$Q$1009,2,FALSE)),"")</f>
        <v/>
      </c>
      <c r="J5119" s="76"/>
      <c r="K5119" s="74" t="str">
        <f t="shared" si="79"/>
        <v/>
      </c>
    </row>
    <row r="5120" spans="1:11" ht="18.95" customHeight="1" x14ac:dyDescent="0.25">
      <c r="A5120" s="52"/>
      <c r="C5120" s="185"/>
      <c r="D5120" s="76"/>
      <c r="E5120" s="76" t="str">
        <f>IF(D5120="","",IFERROR(VLOOKUP(D5120,Cadastro!$C$9:$D$1009,2,FALSE),"NOT FOUND"))</f>
        <v/>
      </c>
      <c r="F5120" s="94"/>
      <c r="G5120" s="76"/>
      <c r="H5120" s="81" t="str">
        <f>IFERROR(F5120*VLOOKUP(D5120,Saldo!$P$8:$U$1009,6,FALSE),"")</f>
        <v/>
      </c>
      <c r="I5120" s="78" t="str">
        <f>IFERROR(IF(D5120="","",VLOOKUP(D5120,Saldo!$P$8:$Q$1009,2,FALSE)),"")</f>
        <v/>
      </c>
      <c r="J5120" s="76"/>
      <c r="K5120" s="74" t="str">
        <f t="shared" si="79"/>
        <v/>
      </c>
    </row>
    <row r="5121" spans="1:11" ht="18.95" customHeight="1" x14ac:dyDescent="0.25">
      <c r="A5121" s="52"/>
      <c r="C5121" s="185"/>
      <c r="D5121" s="76"/>
      <c r="E5121" s="76" t="str">
        <f>IF(D5121="","",IFERROR(VLOOKUP(D5121,Cadastro!$C$9:$D$1009,2,FALSE),"NOT FOUND"))</f>
        <v/>
      </c>
      <c r="F5121" s="94"/>
      <c r="G5121" s="76"/>
      <c r="H5121" s="81" t="str">
        <f>IFERROR(F5121*VLOOKUP(D5121,Saldo!$P$8:$U$1009,6,FALSE),"")</f>
        <v/>
      </c>
      <c r="I5121" s="78" t="str">
        <f>IFERROR(IF(D5121="","",VLOOKUP(D5121,Saldo!$P$8:$Q$1009,2,FALSE)),"")</f>
        <v/>
      </c>
      <c r="J5121" s="76"/>
      <c r="K5121" s="74" t="str">
        <f t="shared" si="79"/>
        <v/>
      </c>
    </row>
    <row r="5122" spans="1:11" ht="18.95" customHeight="1" x14ac:dyDescent="0.25">
      <c r="A5122" s="52"/>
      <c r="C5122" s="185"/>
      <c r="D5122" s="76"/>
      <c r="E5122" s="76" t="str">
        <f>IF(D5122="","",IFERROR(VLOOKUP(D5122,Cadastro!$C$9:$D$1009,2,FALSE),"NOT FOUND"))</f>
        <v/>
      </c>
      <c r="F5122" s="94"/>
      <c r="G5122" s="76"/>
      <c r="H5122" s="81" t="str">
        <f>IFERROR(F5122*VLOOKUP(D5122,Saldo!$P$8:$U$1009,6,FALSE),"")</f>
        <v/>
      </c>
      <c r="I5122" s="78" t="str">
        <f>IFERROR(IF(D5122="","",VLOOKUP(D5122,Saldo!$P$8:$Q$1009,2,FALSE)),"")</f>
        <v/>
      </c>
      <c r="J5122" s="76"/>
      <c r="K5122" s="74" t="str">
        <f t="shared" si="79"/>
        <v/>
      </c>
    </row>
    <row r="5123" spans="1:11" ht="18.95" customHeight="1" x14ac:dyDescent="0.25">
      <c r="A5123" s="52"/>
      <c r="C5123" s="185"/>
      <c r="D5123" s="76"/>
      <c r="E5123" s="76" t="str">
        <f>IF(D5123="","",IFERROR(VLOOKUP(D5123,Cadastro!$C$9:$D$1009,2,FALSE),"NOT FOUND"))</f>
        <v/>
      </c>
      <c r="F5123" s="94"/>
      <c r="G5123" s="76"/>
      <c r="H5123" s="81" t="str">
        <f>IFERROR(F5123*VLOOKUP(D5123,Saldo!$P$8:$U$1009,6,FALSE),"")</f>
        <v/>
      </c>
      <c r="I5123" s="78" t="str">
        <f>IFERROR(IF(D5123="","",VLOOKUP(D5123,Saldo!$P$8:$Q$1009,2,FALSE)),"")</f>
        <v/>
      </c>
      <c r="J5123" s="76"/>
      <c r="K5123" s="74" t="str">
        <f t="shared" si="79"/>
        <v/>
      </c>
    </row>
    <row r="5124" spans="1:11" ht="18.95" customHeight="1" x14ac:dyDescent="0.25">
      <c r="A5124" s="52"/>
      <c r="C5124" s="185"/>
      <c r="D5124" s="76"/>
      <c r="E5124" s="76" t="str">
        <f>IF(D5124="","",IFERROR(VLOOKUP(D5124,Cadastro!$C$9:$D$1009,2,FALSE),"NOT FOUND"))</f>
        <v/>
      </c>
      <c r="F5124" s="94"/>
      <c r="G5124" s="76"/>
      <c r="H5124" s="81" t="str">
        <f>IFERROR(F5124*VLOOKUP(D5124,Saldo!$P$8:$U$1009,6,FALSE),"")</f>
        <v/>
      </c>
      <c r="I5124" s="78" t="str">
        <f>IFERROR(IF(D5124="","",VLOOKUP(D5124,Saldo!$P$8:$Q$1009,2,FALSE)),"")</f>
        <v/>
      </c>
      <c r="J5124" s="76"/>
      <c r="K5124" s="74" t="str">
        <f t="shared" si="79"/>
        <v/>
      </c>
    </row>
    <row r="5125" spans="1:11" ht="18.95" customHeight="1" x14ac:dyDescent="0.25">
      <c r="A5125" s="52"/>
      <c r="C5125" s="185"/>
      <c r="D5125" s="76"/>
      <c r="E5125" s="76" t="str">
        <f>IF(D5125="","",IFERROR(VLOOKUP(D5125,Cadastro!$C$9:$D$1009,2,FALSE),"NOT FOUND"))</f>
        <v/>
      </c>
      <c r="F5125" s="94"/>
      <c r="G5125" s="76"/>
      <c r="H5125" s="81" t="str">
        <f>IFERROR(F5125*VLOOKUP(D5125,Saldo!$P$8:$U$1009,6,FALSE),"")</f>
        <v/>
      </c>
      <c r="I5125" s="78" t="str">
        <f>IFERROR(IF(D5125="","",VLOOKUP(D5125,Saldo!$P$8:$Q$1009,2,FALSE)),"")</f>
        <v/>
      </c>
      <c r="J5125" s="76"/>
      <c r="K5125" s="74" t="str">
        <f t="shared" si="79"/>
        <v/>
      </c>
    </row>
    <row r="5126" spans="1:11" ht="18.95" customHeight="1" x14ac:dyDescent="0.25">
      <c r="A5126" s="52"/>
      <c r="C5126" s="185"/>
      <c r="D5126" s="76"/>
      <c r="E5126" s="76" t="str">
        <f>IF(D5126="","",IFERROR(VLOOKUP(D5126,Cadastro!$C$9:$D$1009,2,FALSE),"NOT FOUND"))</f>
        <v/>
      </c>
      <c r="F5126" s="94"/>
      <c r="G5126" s="76"/>
      <c r="H5126" s="81" t="str">
        <f>IFERROR(F5126*VLOOKUP(D5126,Saldo!$P$8:$U$1009,6,FALSE),"")</f>
        <v/>
      </c>
      <c r="I5126" s="78" t="str">
        <f>IFERROR(IF(D5126="","",VLOOKUP(D5126,Saldo!$P$8:$Q$1009,2,FALSE)),"")</f>
        <v/>
      </c>
      <c r="J5126" s="76"/>
      <c r="K5126" s="74" t="str">
        <f t="shared" si="79"/>
        <v/>
      </c>
    </row>
    <row r="5127" spans="1:11" ht="18.95" customHeight="1" x14ac:dyDescent="0.25">
      <c r="A5127" s="52"/>
      <c r="C5127" s="185"/>
      <c r="D5127" s="76"/>
      <c r="E5127" s="76" t="str">
        <f>IF(D5127="","",IFERROR(VLOOKUP(D5127,Cadastro!$C$9:$D$1009,2,FALSE),"NOT FOUND"))</f>
        <v/>
      </c>
      <c r="F5127" s="94"/>
      <c r="G5127" s="76"/>
      <c r="H5127" s="81" t="str">
        <f>IFERROR(F5127*VLOOKUP(D5127,Saldo!$P$8:$U$1009,6,FALSE),"")</f>
        <v/>
      </c>
      <c r="I5127" s="78" t="str">
        <f>IFERROR(IF(D5127="","",VLOOKUP(D5127,Saldo!$P$8:$Q$1009,2,FALSE)),"")</f>
        <v/>
      </c>
      <c r="J5127" s="76"/>
      <c r="K5127" s="74" t="str">
        <f t="shared" si="79"/>
        <v/>
      </c>
    </row>
    <row r="5128" spans="1:11" ht="18.95" customHeight="1" x14ac:dyDescent="0.25">
      <c r="A5128" s="52"/>
      <c r="C5128" s="185"/>
      <c r="D5128" s="76"/>
      <c r="E5128" s="76" t="str">
        <f>IF(D5128="","",IFERROR(VLOOKUP(D5128,Cadastro!$C$9:$D$1009,2,FALSE),"NOT FOUND"))</f>
        <v/>
      </c>
      <c r="F5128" s="94"/>
      <c r="G5128" s="76"/>
      <c r="H5128" s="81" t="str">
        <f>IFERROR(F5128*VLOOKUP(D5128,Saldo!$P$8:$U$1009,6,FALSE),"")</f>
        <v/>
      </c>
      <c r="I5128" s="78" t="str">
        <f>IFERROR(IF(D5128="","",VLOOKUP(D5128,Saldo!$P$8:$Q$1009,2,FALSE)),"")</f>
        <v/>
      </c>
      <c r="J5128" s="76"/>
      <c r="K5128" s="74" t="str">
        <f t="shared" si="79"/>
        <v/>
      </c>
    </row>
    <row r="5129" spans="1:11" ht="18.95" customHeight="1" x14ac:dyDescent="0.25">
      <c r="A5129" s="52"/>
      <c r="C5129" s="185"/>
      <c r="D5129" s="76"/>
      <c r="E5129" s="76" t="str">
        <f>IF(D5129="","",IFERROR(VLOOKUP(D5129,Cadastro!$C$9:$D$1009,2,FALSE),"NOT FOUND"))</f>
        <v/>
      </c>
      <c r="F5129" s="94"/>
      <c r="G5129" s="76"/>
      <c r="H5129" s="81" t="str">
        <f>IFERROR(F5129*VLOOKUP(D5129,Saldo!$P$8:$U$1009,6,FALSE),"")</f>
        <v/>
      </c>
      <c r="I5129" s="78" t="str">
        <f>IFERROR(IF(D5129="","",VLOOKUP(D5129,Saldo!$P$8:$Q$1009,2,FALSE)),"")</f>
        <v/>
      </c>
      <c r="J5129" s="76"/>
      <c r="K5129" s="74" t="str">
        <f t="shared" si="79"/>
        <v/>
      </c>
    </row>
    <row r="5130" spans="1:11" ht="18.95" customHeight="1" x14ac:dyDescent="0.25">
      <c r="A5130" s="52"/>
      <c r="C5130" s="185"/>
      <c r="D5130" s="76"/>
      <c r="E5130" s="76" t="str">
        <f>IF(D5130="","",IFERROR(VLOOKUP(D5130,Cadastro!$C$9:$D$1009,2,FALSE),"NOT FOUND"))</f>
        <v/>
      </c>
      <c r="F5130" s="94"/>
      <c r="G5130" s="76"/>
      <c r="H5130" s="81" t="str">
        <f>IFERROR(F5130*VLOOKUP(D5130,Saldo!$P$8:$U$1009,6,FALSE),"")</f>
        <v/>
      </c>
      <c r="I5130" s="78" t="str">
        <f>IFERROR(IF(D5130="","",VLOOKUP(D5130,Saldo!$P$8:$Q$1009,2,FALSE)),"")</f>
        <v/>
      </c>
      <c r="J5130" s="76"/>
      <c r="K5130" s="74" t="str">
        <f t="shared" ref="K5130:K5193" si="80">IF(C5130="","",MONTH(C5130))</f>
        <v/>
      </c>
    </row>
    <row r="5131" spans="1:11" ht="18.95" customHeight="1" x14ac:dyDescent="0.25">
      <c r="A5131" s="52"/>
      <c r="C5131" s="185"/>
      <c r="D5131" s="76"/>
      <c r="E5131" s="76" t="str">
        <f>IF(D5131="","",IFERROR(VLOOKUP(D5131,Cadastro!$C$9:$D$1009,2,FALSE),"NOT FOUND"))</f>
        <v/>
      </c>
      <c r="F5131" s="94"/>
      <c r="G5131" s="76"/>
      <c r="H5131" s="81" t="str">
        <f>IFERROR(F5131*VLOOKUP(D5131,Saldo!$P$8:$U$1009,6,FALSE),"")</f>
        <v/>
      </c>
      <c r="I5131" s="78" t="str">
        <f>IFERROR(IF(D5131="","",VLOOKUP(D5131,Saldo!$P$8:$Q$1009,2,FALSE)),"")</f>
        <v/>
      </c>
      <c r="J5131" s="76"/>
      <c r="K5131" s="74" t="str">
        <f t="shared" si="80"/>
        <v/>
      </c>
    </row>
    <row r="5132" spans="1:11" ht="18.95" customHeight="1" x14ac:dyDescent="0.25">
      <c r="A5132" s="52"/>
      <c r="C5132" s="185"/>
      <c r="D5132" s="76"/>
      <c r="E5132" s="76" t="str">
        <f>IF(D5132="","",IFERROR(VLOOKUP(D5132,Cadastro!$C$9:$D$1009,2,FALSE),"NOT FOUND"))</f>
        <v/>
      </c>
      <c r="F5132" s="94"/>
      <c r="G5132" s="76"/>
      <c r="H5132" s="81" t="str">
        <f>IFERROR(F5132*VLOOKUP(D5132,Saldo!$P$8:$U$1009,6,FALSE),"")</f>
        <v/>
      </c>
      <c r="I5132" s="78" t="str">
        <f>IFERROR(IF(D5132="","",VLOOKUP(D5132,Saldo!$P$8:$Q$1009,2,FALSE)),"")</f>
        <v/>
      </c>
      <c r="J5132" s="76"/>
      <c r="K5132" s="74" t="str">
        <f t="shared" si="80"/>
        <v/>
      </c>
    </row>
    <row r="5133" spans="1:11" ht="18.95" customHeight="1" x14ac:dyDescent="0.25">
      <c r="A5133" s="52"/>
      <c r="C5133" s="185"/>
      <c r="D5133" s="76"/>
      <c r="E5133" s="76" t="str">
        <f>IF(D5133="","",IFERROR(VLOOKUP(D5133,Cadastro!$C$9:$D$1009,2,FALSE),"NOT FOUND"))</f>
        <v/>
      </c>
      <c r="F5133" s="94"/>
      <c r="G5133" s="76"/>
      <c r="H5133" s="81" t="str">
        <f>IFERROR(F5133*VLOOKUP(D5133,Saldo!$P$8:$U$1009,6,FALSE),"")</f>
        <v/>
      </c>
      <c r="I5133" s="78" t="str">
        <f>IFERROR(IF(D5133="","",VLOOKUP(D5133,Saldo!$P$8:$Q$1009,2,FALSE)),"")</f>
        <v/>
      </c>
      <c r="J5133" s="76"/>
      <c r="K5133" s="74" t="str">
        <f t="shared" si="80"/>
        <v/>
      </c>
    </row>
    <row r="5134" spans="1:11" ht="18.95" customHeight="1" x14ac:dyDescent="0.25">
      <c r="A5134" s="52"/>
      <c r="C5134" s="185"/>
      <c r="D5134" s="76"/>
      <c r="E5134" s="76" t="str">
        <f>IF(D5134="","",IFERROR(VLOOKUP(D5134,Cadastro!$C$9:$D$1009,2,FALSE),"NOT FOUND"))</f>
        <v/>
      </c>
      <c r="F5134" s="94"/>
      <c r="G5134" s="76"/>
      <c r="H5134" s="81" t="str">
        <f>IFERROR(F5134*VLOOKUP(D5134,Saldo!$P$8:$U$1009,6,FALSE),"")</f>
        <v/>
      </c>
      <c r="I5134" s="78" t="str">
        <f>IFERROR(IF(D5134="","",VLOOKUP(D5134,Saldo!$P$8:$Q$1009,2,FALSE)),"")</f>
        <v/>
      </c>
      <c r="J5134" s="76"/>
      <c r="K5134" s="74" t="str">
        <f t="shared" si="80"/>
        <v/>
      </c>
    </row>
    <row r="5135" spans="1:11" ht="18.95" customHeight="1" x14ac:dyDescent="0.25">
      <c r="A5135" s="52"/>
      <c r="C5135" s="185"/>
      <c r="D5135" s="76"/>
      <c r="E5135" s="76" t="str">
        <f>IF(D5135="","",IFERROR(VLOOKUP(D5135,Cadastro!$C$9:$D$1009,2,FALSE),"NOT FOUND"))</f>
        <v/>
      </c>
      <c r="F5135" s="94"/>
      <c r="G5135" s="76"/>
      <c r="H5135" s="81" t="str">
        <f>IFERROR(F5135*VLOOKUP(D5135,Saldo!$P$8:$U$1009,6,FALSE),"")</f>
        <v/>
      </c>
      <c r="I5135" s="78" t="str">
        <f>IFERROR(IF(D5135="","",VLOOKUP(D5135,Saldo!$P$8:$Q$1009,2,FALSE)),"")</f>
        <v/>
      </c>
      <c r="J5135" s="76"/>
      <c r="K5135" s="74" t="str">
        <f t="shared" si="80"/>
        <v/>
      </c>
    </row>
    <row r="5136" spans="1:11" ht="18.95" customHeight="1" x14ac:dyDescent="0.25">
      <c r="A5136" s="52"/>
      <c r="C5136" s="185"/>
      <c r="D5136" s="76"/>
      <c r="E5136" s="76" t="str">
        <f>IF(D5136="","",IFERROR(VLOOKUP(D5136,Cadastro!$C$9:$D$1009,2,FALSE),"NOT FOUND"))</f>
        <v/>
      </c>
      <c r="F5136" s="94"/>
      <c r="G5136" s="76"/>
      <c r="H5136" s="81" t="str">
        <f>IFERROR(F5136*VLOOKUP(D5136,Saldo!$P$8:$U$1009,6,FALSE),"")</f>
        <v/>
      </c>
      <c r="I5136" s="78" t="str">
        <f>IFERROR(IF(D5136="","",VLOOKUP(D5136,Saldo!$P$8:$Q$1009,2,FALSE)),"")</f>
        <v/>
      </c>
      <c r="J5136" s="76"/>
      <c r="K5136" s="74" t="str">
        <f t="shared" si="80"/>
        <v/>
      </c>
    </row>
    <row r="5137" spans="1:11" ht="18.95" customHeight="1" x14ac:dyDescent="0.25">
      <c r="A5137" s="52"/>
      <c r="C5137" s="185"/>
      <c r="D5137" s="76"/>
      <c r="E5137" s="76" t="str">
        <f>IF(D5137="","",IFERROR(VLOOKUP(D5137,Cadastro!$C$9:$D$1009,2,FALSE),"NOT FOUND"))</f>
        <v/>
      </c>
      <c r="F5137" s="94"/>
      <c r="G5137" s="76"/>
      <c r="H5137" s="81" t="str">
        <f>IFERROR(F5137*VLOOKUP(D5137,Saldo!$P$8:$U$1009,6,FALSE),"")</f>
        <v/>
      </c>
      <c r="I5137" s="78" t="str">
        <f>IFERROR(IF(D5137="","",VLOOKUP(D5137,Saldo!$P$8:$Q$1009,2,FALSE)),"")</f>
        <v/>
      </c>
      <c r="J5137" s="76"/>
      <c r="K5137" s="74" t="str">
        <f t="shared" si="80"/>
        <v/>
      </c>
    </row>
    <row r="5138" spans="1:11" ht="18.95" customHeight="1" x14ac:dyDescent="0.25">
      <c r="A5138" s="52"/>
      <c r="C5138" s="185"/>
      <c r="D5138" s="76"/>
      <c r="E5138" s="76" t="str">
        <f>IF(D5138="","",IFERROR(VLOOKUP(D5138,Cadastro!$C$9:$D$1009,2,FALSE),"NOT FOUND"))</f>
        <v/>
      </c>
      <c r="F5138" s="94"/>
      <c r="G5138" s="76"/>
      <c r="H5138" s="81" t="str">
        <f>IFERROR(F5138*VLOOKUP(D5138,Saldo!$P$8:$U$1009,6,FALSE),"")</f>
        <v/>
      </c>
      <c r="I5138" s="78" t="str">
        <f>IFERROR(IF(D5138="","",VLOOKUP(D5138,Saldo!$P$8:$Q$1009,2,FALSE)),"")</f>
        <v/>
      </c>
      <c r="J5138" s="76"/>
      <c r="K5138" s="74" t="str">
        <f t="shared" si="80"/>
        <v/>
      </c>
    </row>
    <row r="5139" spans="1:11" ht="18.95" customHeight="1" x14ac:dyDescent="0.25">
      <c r="A5139" s="52"/>
      <c r="C5139" s="185"/>
      <c r="D5139" s="76"/>
      <c r="E5139" s="76" t="str">
        <f>IF(D5139="","",IFERROR(VLOOKUP(D5139,Cadastro!$C$9:$D$1009,2,FALSE),"NOT FOUND"))</f>
        <v/>
      </c>
      <c r="F5139" s="94"/>
      <c r="G5139" s="76"/>
      <c r="H5139" s="81" t="str">
        <f>IFERROR(F5139*VLOOKUP(D5139,Saldo!$P$8:$U$1009,6,FALSE),"")</f>
        <v/>
      </c>
      <c r="I5139" s="78" t="str">
        <f>IFERROR(IF(D5139="","",VLOOKUP(D5139,Saldo!$P$8:$Q$1009,2,FALSE)),"")</f>
        <v/>
      </c>
      <c r="J5139" s="76"/>
      <c r="K5139" s="74" t="str">
        <f t="shared" si="80"/>
        <v/>
      </c>
    </row>
    <row r="5140" spans="1:11" ht="18.95" customHeight="1" x14ac:dyDescent="0.25">
      <c r="A5140" s="52"/>
      <c r="C5140" s="185"/>
      <c r="D5140" s="76"/>
      <c r="E5140" s="76" t="str">
        <f>IF(D5140="","",IFERROR(VLOOKUP(D5140,Cadastro!$C$9:$D$1009,2,FALSE),"NOT FOUND"))</f>
        <v/>
      </c>
      <c r="F5140" s="94"/>
      <c r="G5140" s="76"/>
      <c r="H5140" s="81" t="str">
        <f>IFERROR(F5140*VLOOKUP(D5140,Saldo!$P$8:$U$1009,6,FALSE),"")</f>
        <v/>
      </c>
      <c r="I5140" s="78" t="str">
        <f>IFERROR(IF(D5140="","",VLOOKUP(D5140,Saldo!$P$8:$Q$1009,2,FALSE)),"")</f>
        <v/>
      </c>
      <c r="J5140" s="76"/>
      <c r="K5140" s="74" t="str">
        <f t="shared" si="80"/>
        <v/>
      </c>
    </row>
    <row r="5141" spans="1:11" ht="18.95" customHeight="1" x14ac:dyDescent="0.25">
      <c r="A5141" s="52"/>
      <c r="C5141" s="185"/>
      <c r="D5141" s="76"/>
      <c r="E5141" s="76" t="str">
        <f>IF(D5141="","",IFERROR(VLOOKUP(D5141,Cadastro!$C$9:$D$1009,2,FALSE),"NOT FOUND"))</f>
        <v/>
      </c>
      <c r="F5141" s="94"/>
      <c r="G5141" s="76"/>
      <c r="H5141" s="81" t="str">
        <f>IFERROR(F5141*VLOOKUP(D5141,Saldo!$P$8:$U$1009,6,FALSE),"")</f>
        <v/>
      </c>
      <c r="I5141" s="78" t="str">
        <f>IFERROR(IF(D5141="","",VLOOKUP(D5141,Saldo!$P$8:$Q$1009,2,FALSE)),"")</f>
        <v/>
      </c>
      <c r="J5141" s="76"/>
      <c r="K5141" s="74" t="str">
        <f t="shared" si="80"/>
        <v/>
      </c>
    </row>
    <row r="5142" spans="1:11" ht="18.95" customHeight="1" x14ac:dyDescent="0.25">
      <c r="A5142" s="52"/>
      <c r="C5142" s="185"/>
      <c r="D5142" s="76"/>
      <c r="E5142" s="76" t="str">
        <f>IF(D5142="","",IFERROR(VLOOKUP(D5142,Cadastro!$C$9:$D$1009,2,FALSE),"NOT FOUND"))</f>
        <v/>
      </c>
      <c r="F5142" s="94"/>
      <c r="G5142" s="76"/>
      <c r="H5142" s="81" t="str">
        <f>IFERROR(F5142*VLOOKUP(D5142,Saldo!$P$8:$U$1009,6,FALSE),"")</f>
        <v/>
      </c>
      <c r="I5142" s="78" t="str">
        <f>IFERROR(IF(D5142="","",VLOOKUP(D5142,Saldo!$P$8:$Q$1009,2,FALSE)),"")</f>
        <v/>
      </c>
      <c r="J5142" s="76"/>
      <c r="K5142" s="74" t="str">
        <f t="shared" si="80"/>
        <v/>
      </c>
    </row>
    <row r="5143" spans="1:11" ht="18.95" customHeight="1" x14ac:dyDescent="0.25">
      <c r="A5143" s="52"/>
      <c r="C5143" s="185"/>
      <c r="D5143" s="76"/>
      <c r="E5143" s="76" t="str">
        <f>IF(D5143="","",IFERROR(VLOOKUP(D5143,Cadastro!$C$9:$D$1009,2,FALSE),"NOT FOUND"))</f>
        <v/>
      </c>
      <c r="F5143" s="94"/>
      <c r="G5143" s="76"/>
      <c r="H5143" s="81" t="str">
        <f>IFERROR(F5143*VLOOKUP(D5143,Saldo!$P$8:$U$1009,6,FALSE),"")</f>
        <v/>
      </c>
      <c r="I5143" s="78" t="str">
        <f>IFERROR(IF(D5143="","",VLOOKUP(D5143,Saldo!$P$8:$Q$1009,2,FALSE)),"")</f>
        <v/>
      </c>
      <c r="J5143" s="76"/>
      <c r="K5143" s="74" t="str">
        <f t="shared" si="80"/>
        <v/>
      </c>
    </row>
    <row r="5144" spans="1:11" ht="18.95" customHeight="1" x14ac:dyDescent="0.25">
      <c r="A5144" s="52"/>
      <c r="C5144" s="185"/>
      <c r="D5144" s="76"/>
      <c r="E5144" s="76" t="str">
        <f>IF(D5144="","",IFERROR(VLOOKUP(D5144,Cadastro!$C$9:$D$1009,2,FALSE),"NOT FOUND"))</f>
        <v/>
      </c>
      <c r="F5144" s="94"/>
      <c r="G5144" s="76"/>
      <c r="H5144" s="81" t="str">
        <f>IFERROR(F5144*VLOOKUP(D5144,Saldo!$P$8:$U$1009,6,FALSE),"")</f>
        <v/>
      </c>
      <c r="I5144" s="78" t="str">
        <f>IFERROR(IF(D5144="","",VLOOKUP(D5144,Saldo!$P$8:$Q$1009,2,FALSE)),"")</f>
        <v/>
      </c>
      <c r="J5144" s="76"/>
      <c r="K5144" s="74" t="str">
        <f t="shared" si="80"/>
        <v/>
      </c>
    </row>
    <row r="5145" spans="1:11" ht="18.95" customHeight="1" x14ac:dyDescent="0.25">
      <c r="A5145" s="52"/>
      <c r="C5145" s="185"/>
      <c r="D5145" s="76"/>
      <c r="E5145" s="76" t="str">
        <f>IF(D5145="","",IFERROR(VLOOKUP(D5145,Cadastro!$C$9:$D$1009,2,FALSE),"NOT FOUND"))</f>
        <v/>
      </c>
      <c r="F5145" s="94"/>
      <c r="G5145" s="76"/>
      <c r="H5145" s="81" t="str">
        <f>IFERROR(F5145*VLOOKUP(D5145,Saldo!$P$8:$U$1009,6,FALSE),"")</f>
        <v/>
      </c>
      <c r="I5145" s="78" t="str">
        <f>IFERROR(IF(D5145="","",VLOOKUP(D5145,Saldo!$P$8:$Q$1009,2,FALSE)),"")</f>
        <v/>
      </c>
      <c r="J5145" s="76"/>
      <c r="K5145" s="74" t="str">
        <f t="shared" si="80"/>
        <v/>
      </c>
    </row>
    <row r="5146" spans="1:11" ht="18.95" customHeight="1" x14ac:dyDescent="0.25">
      <c r="A5146" s="52"/>
      <c r="C5146" s="185"/>
      <c r="D5146" s="76"/>
      <c r="E5146" s="76" t="str">
        <f>IF(D5146="","",IFERROR(VLOOKUP(D5146,Cadastro!$C$9:$D$1009,2,FALSE),"NOT FOUND"))</f>
        <v/>
      </c>
      <c r="F5146" s="94"/>
      <c r="G5146" s="76"/>
      <c r="H5146" s="81" t="str">
        <f>IFERROR(F5146*VLOOKUP(D5146,Saldo!$P$8:$U$1009,6,FALSE),"")</f>
        <v/>
      </c>
      <c r="I5146" s="78" t="str">
        <f>IFERROR(IF(D5146="","",VLOOKUP(D5146,Saldo!$P$8:$Q$1009,2,FALSE)),"")</f>
        <v/>
      </c>
      <c r="J5146" s="76"/>
      <c r="K5146" s="74" t="str">
        <f t="shared" si="80"/>
        <v/>
      </c>
    </row>
    <row r="5147" spans="1:11" ht="18.95" customHeight="1" x14ac:dyDescent="0.25">
      <c r="A5147" s="52"/>
      <c r="C5147" s="185"/>
      <c r="D5147" s="76"/>
      <c r="E5147" s="76" t="str">
        <f>IF(D5147="","",IFERROR(VLOOKUP(D5147,Cadastro!$C$9:$D$1009,2,FALSE),"NOT FOUND"))</f>
        <v/>
      </c>
      <c r="F5147" s="94"/>
      <c r="G5147" s="76"/>
      <c r="H5147" s="81" t="str">
        <f>IFERROR(F5147*VLOOKUP(D5147,Saldo!$P$8:$U$1009,6,FALSE),"")</f>
        <v/>
      </c>
      <c r="I5147" s="78" t="str">
        <f>IFERROR(IF(D5147="","",VLOOKUP(D5147,Saldo!$P$8:$Q$1009,2,FALSE)),"")</f>
        <v/>
      </c>
      <c r="J5147" s="76"/>
      <c r="K5147" s="74" t="str">
        <f t="shared" si="80"/>
        <v/>
      </c>
    </row>
    <row r="5148" spans="1:11" ht="18.95" customHeight="1" x14ac:dyDescent="0.25">
      <c r="A5148" s="52"/>
      <c r="C5148" s="185"/>
      <c r="D5148" s="76"/>
      <c r="E5148" s="76" t="str">
        <f>IF(D5148="","",IFERROR(VLOOKUP(D5148,Cadastro!$C$9:$D$1009,2,FALSE),"NOT FOUND"))</f>
        <v/>
      </c>
      <c r="F5148" s="94"/>
      <c r="G5148" s="76"/>
      <c r="H5148" s="81" t="str">
        <f>IFERROR(F5148*VLOOKUP(D5148,Saldo!$P$8:$U$1009,6,FALSE),"")</f>
        <v/>
      </c>
      <c r="I5148" s="78" t="str">
        <f>IFERROR(IF(D5148="","",VLOOKUP(D5148,Saldo!$P$8:$Q$1009,2,FALSE)),"")</f>
        <v/>
      </c>
      <c r="J5148" s="76"/>
      <c r="K5148" s="74" t="str">
        <f t="shared" si="80"/>
        <v/>
      </c>
    </row>
    <row r="5149" spans="1:11" ht="18.95" customHeight="1" x14ac:dyDescent="0.25">
      <c r="A5149" s="52"/>
      <c r="C5149" s="185"/>
      <c r="D5149" s="76"/>
      <c r="E5149" s="76" t="str">
        <f>IF(D5149="","",IFERROR(VLOOKUP(D5149,Cadastro!$C$9:$D$1009,2,FALSE),"NOT FOUND"))</f>
        <v/>
      </c>
      <c r="F5149" s="94"/>
      <c r="G5149" s="76"/>
      <c r="H5149" s="81" t="str">
        <f>IFERROR(F5149*VLOOKUP(D5149,Saldo!$P$8:$U$1009,6,FALSE),"")</f>
        <v/>
      </c>
      <c r="I5149" s="78" t="str">
        <f>IFERROR(IF(D5149="","",VLOOKUP(D5149,Saldo!$P$8:$Q$1009,2,FALSE)),"")</f>
        <v/>
      </c>
      <c r="J5149" s="76"/>
      <c r="K5149" s="74" t="str">
        <f t="shared" si="80"/>
        <v/>
      </c>
    </row>
    <row r="5150" spans="1:11" ht="18.95" customHeight="1" x14ac:dyDescent="0.25">
      <c r="A5150" s="52"/>
      <c r="C5150" s="185"/>
      <c r="D5150" s="76"/>
      <c r="E5150" s="76" t="str">
        <f>IF(D5150="","",IFERROR(VLOOKUP(D5150,Cadastro!$C$9:$D$1009,2,FALSE),"NOT FOUND"))</f>
        <v/>
      </c>
      <c r="F5150" s="94"/>
      <c r="G5150" s="76"/>
      <c r="H5150" s="81" t="str">
        <f>IFERROR(F5150*VLOOKUP(D5150,Saldo!$P$8:$U$1009,6,FALSE),"")</f>
        <v/>
      </c>
      <c r="I5150" s="78" t="str">
        <f>IFERROR(IF(D5150="","",VLOOKUP(D5150,Saldo!$P$8:$Q$1009,2,FALSE)),"")</f>
        <v/>
      </c>
      <c r="J5150" s="76"/>
      <c r="K5150" s="74" t="str">
        <f t="shared" si="80"/>
        <v/>
      </c>
    </row>
    <row r="5151" spans="1:11" ht="18.95" customHeight="1" x14ac:dyDescent="0.25">
      <c r="A5151" s="52"/>
      <c r="C5151" s="185"/>
      <c r="D5151" s="76"/>
      <c r="E5151" s="76" t="str">
        <f>IF(D5151="","",IFERROR(VLOOKUP(D5151,Cadastro!$C$9:$D$1009,2,FALSE),"NOT FOUND"))</f>
        <v/>
      </c>
      <c r="F5151" s="94"/>
      <c r="G5151" s="76"/>
      <c r="H5151" s="81" t="str">
        <f>IFERROR(F5151*VLOOKUP(D5151,Saldo!$P$8:$U$1009,6,FALSE),"")</f>
        <v/>
      </c>
      <c r="I5151" s="78" t="str">
        <f>IFERROR(IF(D5151="","",VLOOKUP(D5151,Saldo!$P$8:$Q$1009,2,FALSE)),"")</f>
        <v/>
      </c>
      <c r="J5151" s="76"/>
      <c r="K5151" s="74" t="str">
        <f t="shared" si="80"/>
        <v/>
      </c>
    </row>
    <row r="5152" spans="1:11" ht="18.95" customHeight="1" x14ac:dyDescent="0.25">
      <c r="A5152" s="52"/>
      <c r="C5152" s="185"/>
      <c r="D5152" s="76"/>
      <c r="E5152" s="76" t="str">
        <f>IF(D5152="","",IFERROR(VLOOKUP(D5152,Cadastro!$C$9:$D$1009,2,FALSE),"NOT FOUND"))</f>
        <v/>
      </c>
      <c r="F5152" s="94"/>
      <c r="G5152" s="76"/>
      <c r="H5152" s="81" t="str">
        <f>IFERROR(F5152*VLOOKUP(D5152,Saldo!$P$8:$U$1009,6,FALSE),"")</f>
        <v/>
      </c>
      <c r="I5152" s="78" t="str">
        <f>IFERROR(IF(D5152="","",VLOOKUP(D5152,Saldo!$P$8:$Q$1009,2,FALSE)),"")</f>
        <v/>
      </c>
      <c r="J5152" s="76"/>
      <c r="K5152" s="74" t="str">
        <f t="shared" si="80"/>
        <v/>
      </c>
    </row>
    <row r="5153" spans="1:11" ht="18.95" customHeight="1" x14ac:dyDescent="0.25">
      <c r="A5153" s="52"/>
      <c r="C5153" s="185"/>
      <c r="D5153" s="76"/>
      <c r="E5153" s="76" t="str">
        <f>IF(D5153="","",IFERROR(VLOOKUP(D5153,Cadastro!$C$9:$D$1009,2,FALSE),"NOT FOUND"))</f>
        <v/>
      </c>
      <c r="F5153" s="94"/>
      <c r="G5153" s="76"/>
      <c r="H5153" s="81" t="str">
        <f>IFERROR(F5153*VLOOKUP(D5153,Saldo!$P$8:$U$1009,6,FALSE),"")</f>
        <v/>
      </c>
      <c r="I5153" s="78" t="str">
        <f>IFERROR(IF(D5153="","",VLOOKUP(D5153,Saldo!$P$8:$Q$1009,2,FALSE)),"")</f>
        <v/>
      </c>
      <c r="J5153" s="76"/>
      <c r="K5153" s="74" t="str">
        <f t="shared" si="80"/>
        <v/>
      </c>
    </row>
    <row r="5154" spans="1:11" ht="18.95" customHeight="1" x14ac:dyDescent="0.25">
      <c r="A5154" s="52"/>
      <c r="C5154" s="185"/>
      <c r="D5154" s="76"/>
      <c r="E5154" s="76" t="str">
        <f>IF(D5154="","",IFERROR(VLOOKUP(D5154,Cadastro!$C$9:$D$1009,2,FALSE),"NOT FOUND"))</f>
        <v/>
      </c>
      <c r="F5154" s="94"/>
      <c r="G5154" s="76"/>
      <c r="H5154" s="81" t="str">
        <f>IFERROR(F5154*VLOOKUP(D5154,Saldo!$P$8:$U$1009,6,FALSE),"")</f>
        <v/>
      </c>
      <c r="I5154" s="78" t="str">
        <f>IFERROR(IF(D5154="","",VLOOKUP(D5154,Saldo!$P$8:$Q$1009,2,FALSE)),"")</f>
        <v/>
      </c>
      <c r="J5154" s="76"/>
      <c r="K5154" s="74" t="str">
        <f t="shared" si="80"/>
        <v/>
      </c>
    </row>
    <row r="5155" spans="1:11" ht="18.95" customHeight="1" x14ac:dyDescent="0.25">
      <c r="A5155" s="52"/>
      <c r="C5155" s="185"/>
      <c r="D5155" s="76"/>
      <c r="E5155" s="76" t="str">
        <f>IF(D5155="","",IFERROR(VLOOKUP(D5155,Cadastro!$C$9:$D$1009,2,FALSE),"NOT FOUND"))</f>
        <v/>
      </c>
      <c r="F5155" s="94"/>
      <c r="G5155" s="76"/>
      <c r="H5155" s="81" t="str">
        <f>IFERROR(F5155*VLOOKUP(D5155,Saldo!$P$8:$U$1009,6,FALSE),"")</f>
        <v/>
      </c>
      <c r="I5155" s="78" t="str">
        <f>IFERROR(IF(D5155="","",VLOOKUP(D5155,Saldo!$P$8:$Q$1009,2,FALSE)),"")</f>
        <v/>
      </c>
      <c r="J5155" s="76"/>
      <c r="K5155" s="74" t="str">
        <f t="shared" si="80"/>
        <v/>
      </c>
    </row>
    <row r="5156" spans="1:11" ht="18.95" customHeight="1" x14ac:dyDescent="0.25">
      <c r="A5156" s="52"/>
      <c r="C5156" s="185"/>
      <c r="D5156" s="76"/>
      <c r="E5156" s="76" t="str">
        <f>IF(D5156="","",IFERROR(VLOOKUP(D5156,Cadastro!$C$9:$D$1009,2,FALSE),"NOT FOUND"))</f>
        <v/>
      </c>
      <c r="F5156" s="94"/>
      <c r="G5156" s="76"/>
      <c r="H5156" s="81" t="str">
        <f>IFERROR(F5156*VLOOKUP(D5156,Saldo!$P$8:$U$1009,6,FALSE),"")</f>
        <v/>
      </c>
      <c r="I5156" s="78" t="str">
        <f>IFERROR(IF(D5156="","",VLOOKUP(D5156,Saldo!$P$8:$Q$1009,2,FALSE)),"")</f>
        <v/>
      </c>
      <c r="J5156" s="76"/>
      <c r="K5156" s="74" t="str">
        <f t="shared" si="80"/>
        <v/>
      </c>
    </row>
    <row r="5157" spans="1:11" ht="18.95" customHeight="1" x14ac:dyDescent="0.25">
      <c r="A5157" s="52"/>
      <c r="C5157" s="185"/>
      <c r="D5157" s="76"/>
      <c r="E5157" s="76" t="str">
        <f>IF(D5157="","",IFERROR(VLOOKUP(D5157,Cadastro!$C$9:$D$1009,2,FALSE),"NOT FOUND"))</f>
        <v/>
      </c>
      <c r="F5157" s="94"/>
      <c r="G5157" s="76"/>
      <c r="H5157" s="81" t="str">
        <f>IFERROR(F5157*VLOOKUP(D5157,Saldo!$P$8:$U$1009,6,FALSE),"")</f>
        <v/>
      </c>
      <c r="I5157" s="78" t="str">
        <f>IFERROR(IF(D5157="","",VLOOKUP(D5157,Saldo!$P$8:$Q$1009,2,FALSE)),"")</f>
        <v/>
      </c>
      <c r="J5157" s="76"/>
      <c r="K5157" s="74" t="str">
        <f t="shared" si="80"/>
        <v/>
      </c>
    </row>
    <row r="5158" spans="1:11" ht="18.95" customHeight="1" x14ac:dyDescent="0.25">
      <c r="A5158" s="52"/>
      <c r="C5158" s="185"/>
      <c r="D5158" s="76"/>
      <c r="E5158" s="76" t="str">
        <f>IF(D5158="","",IFERROR(VLOOKUP(D5158,Cadastro!$C$9:$D$1009,2,FALSE),"NOT FOUND"))</f>
        <v/>
      </c>
      <c r="F5158" s="94"/>
      <c r="G5158" s="76"/>
      <c r="H5158" s="81" t="str">
        <f>IFERROR(F5158*VLOOKUP(D5158,Saldo!$P$8:$U$1009,6,FALSE),"")</f>
        <v/>
      </c>
      <c r="I5158" s="78" t="str">
        <f>IFERROR(IF(D5158="","",VLOOKUP(D5158,Saldo!$P$8:$Q$1009,2,FALSE)),"")</f>
        <v/>
      </c>
      <c r="J5158" s="76"/>
      <c r="K5158" s="74" t="str">
        <f t="shared" si="80"/>
        <v/>
      </c>
    </row>
    <row r="5159" spans="1:11" ht="18.95" customHeight="1" x14ac:dyDescent="0.25">
      <c r="A5159" s="52"/>
      <c r="C5159" s="185"/>
      <c r="D5159" s="76"/>
      <c r="E5159" s="76" t="str">
        <f>IF(D5159="","",IFERROR(VLOOKUP(D5159,Cadastro!$C$9:$D$1009,2,FALSE),"NOT FOUND"))</f>
        <v/>
      </c>
      <c r="F5159" s="94"/>
      <c r="G5159" s="76"/>
      <c r="H5159" s="81" t="str">
        <f>IFERROR(F5159*VLOOKUP(D5159,Saldo!$P$8:$U$1009,6,FALSE),"")</f>
        <v/>
      </c>
      <c r="I5159" s="78" t="str">
        <f>IFERROR(IF(D5159="","",VLOOKUP(D5159,Saldo!$P$8:$Q$1009,2,FALSE)),"")</f>
        <v/>
      </c>
      <c r="J5159" s="76"/>
      <c r="K5159" s="74" t="str">
        <f t="shared" si="80"/>
        <v/>
      </c>
    </row>
    <row r="5160" spans="1:11" ht="18.95" customHeight="1" x14ac:dyDescent="0.25">
      <c r="A5160" s="52"/>
      <c r="C5160" s="185"/>
      <c r="D5160" s="76"/>
      <c r="E5160" s="76" t="str">
        <f>IF(D5160="","",IFERROR(VLOOKUP(D5160,Cadastro!$C$9:$D$1009,2,FALSE),"NOT FOUND"))</f>
        <v/>
      </c>
      <c r="F5160" s="94"/>
      <c r="G5160" s="76"/>
      <c r="H5160" s="81" t="str">
        <f>IFERROR(F5160*VLOOKUP(D5160,Saldo!$P$8:$U$1009,6,FALSE),"")</f>
        <v/>
      </c>
      <c r="I5160" s="78" t="str">
        <f>IFERROR(IF(D5160="","",VLOOKUP(D5160,Saldo!$P$8:$Q$1009,2,FALSE)),"")</f>
        <v/>
      </c>
      <c r="J5160" s="76"/>
      <c r="K5160" s="74" t="str">
        <f t="shared" si="80"/>
        <v/>
      </c>
    </row>
    <row r="5161" spans="1:11" ht="18.95" customHeight="1" x14ac:dyDescent="0.25">
      <c r="A5161" s="52"/>
      <c r="C5161" s="185"/>
      <c r="D5161" s="76"/>
      <c r="E5161" s="76" t="str">
        <f>IF(D5161="","",IFERROR(VLOOKUP(D5161,Cadastro!$C$9:$D$1009,2,FALSE),"NOT FOUND"))</f>
        <v/>
      </c>
      <c r="F5161" s="94"/>
      <c r="G5161" s="76"/>
      <c r="H5161" s="81" t="str">
        <f>IFERROR(F5161*VLOOKUP(D5161,Saldo!$P$8:$U$1009,6,FALSE),"")</f>
        <v/>
      </c>
      <c r="I5161" s="78" t="str">
        <f>IFERROR(IF(D5161="","",VLOOKUP(D5161,Saldo!$P$8:$Q$1009,2,FALSE)),"")</f>
        <v/>
      </c>
      <c r="J5161" s="76"/>
      <c r="K5161" s="74" t="str">
        <f t="shared" si="80"/>
        <v/>
      </c>
    </row>
    <row r="5162" spans="1:11" ht="18.95" customHeight="1" x14ac:dyDescent="0.25">
      <c r="A5162" s="52"/>
      <c r="C5162" s="185"/>
      <c r="D5162" s="76"/>
      <c r="E5162" s="76" t="str">
        <f>IF(D5162="","",IFERROR(VLOOKUP(D5162,Cadastro!$C$9:$D$1009,2,FALSE),"NOT FOUND"))</f>
        <v/>
      </c>
      <c r="F5162" s="94"/>
      <c r="G5162" s="76"/>
      <c r="H5162" s="81" t="str">
        <f>IFERROR(F5162*VLOOKUP(D5162,Saldo!$P$8:$U$1009,6,FALSE),"")</f>
        <v/>
      </c>
      <c r="I5162" s="78" t="str">
        <f>IFERROR(IF(D5162="","",VLOOKUP(D5162,Saldo!$P$8:$Q$1009,2,FALSE)),"")</f>
        <v/>
      </c>
      <c r="J5162" s="76"/>
      <c r="K5162" s="74" t="str">
        <f t="shared" si="80"/>
        <v/>
      </c>
    </row>
    <row r="5163" spans="1:11" ht="18.95" customHeight="1" x14ac:dyDescent="0.25">
      <c r="A5163" s="52"/>
      <c r="C5163" s="185"/>
      <c r="D5163" s="76"/>
      <c r="E5163" s="76" t="str">
        <f>IF(D5163="","",IFERROR(VLOOKUP(D5163,Cadastro!$C$9:$D$1009,2,FALSE),"NOT FOUND"))</f>
        <v/>
      </c>
      <c r="F5163" s="94"/>
      <c r="G5163" s="76"/>
      <c r="H5163" s="81" t="str">
        <f>IFERROR(F5163*VLOOKUP(D5163,Saldo!$P$8:$U$1009,6,FALSE),"")</f>
        <v/>
      </c>
      <c r="I5163" s="78" t="str">
        <f>IFERROR(IF(D5163="","",VLOOKUP(D5163,Saldo!$P$8:$Q$1009,2,FALSE)),"")</f>
        <v/>
      </c>
      <c r="J5163" s="76"/>
      <c r="K5163" s="74" t="str">
        <f t="shared" si="80"/>
        <v/>
      </c>
    </row>
    <row r="5164" spans="1:11" ht="18.95" customHeight="1" x14ac:dyDescent="0.25">
      <c r="A5164" s="52"/>
      <c r="C5164" s="185"/>
      <c r="D5164" s="76"/>
      <c r="E5164" s="76" t="str">
        <f>IF(D5164="","",IFERROR(VLOOKUP(D5164,Cadastro!$C$9:$D$1009,2,FALSE),"NOT FOUND"))</f>
        <v/>
      </c>
      <c r="F5164" s="94"/>
      <c r="G5164" s="76"/>
      <c r="H5164" s="81" t="str">
        <f>IFERROR(F5164*VLOOKUP(D5164,Saldo!$P$8:$U$1009,6,FALSE),"")</f>
        <v/>
      </c>
      <c r="I5164" s="78" t="str">
        <f>IFERROR(IF(D5164="","",VLOOKUP(D5164,Saldo!$P$8:$Q$1009,2,FALSE)),"")</f>
        <v/>
      </c>
      <c r="J5164" s="76"/>
      <c r="K5164" s="74" t="str">
        <f t="shared" si="80"/>
        <v/>
      </c>
    </row>
    <row r="5165" spans="1:11" ht="18.95" customHeight="1" x14ac:dyDescent="0.25">
      <c r="A5165" s="52"/>
      <c r="C5165" s="185"/>
      <c r="D5165" s="76"/>
      <c r="E5165" s="76" t="str">
        <f>IF(D5165="","",IFERROR(VLOOKUP(D5165,Cadastro!$C$9:$D$1009,2,FALSE),"NOT FOUND"))</f>
        <v/>
      </c>
      <c r="F5165" s="94"/>
      <c r="G5165" s="76"/>
      <c r="H5165" s="81" t="str">
        <f>IFERROR(F5165*VLOOKUP(D5165,Saldo!$P$8:$U$1009,6,FALSE),"")</f>
        <v/>
      </c>
      <c r="I5165" s="78" t="str">
        <f>IFERROR(IF(D5165="","",VLOOKUP(D5165,Saldo!$P$8:$Q$1009,2,FALSE)),"")</f>
        <v/>
      </c>
      <c r="J5165" s="76"/>
      <c r="K5165" s="74" t="str">
        <f t="shared" si="80"/>
        <v/>
      </c>
    </row>
    <row r="5166" spans="1:11" ht="18.95" customHeight="1" x14ac:dyDescent="0.25">
      <c r="A5166" s="52"/>
      <c r="C5166" s="185"/>
      <c r="D5166" s="76"/>
      <c r="E5166" s="76" t="str">
        <f>IF(D5166="","",IFERROR(VLOOKUP(D5166,Cadastro!$C$9:$D$1009,2,FALSE),"NOT FOUND"))</f>
        <v/>
      </c>
      <c r="F5166" s="94"/>
      <c r="G5166" s="76"/>
      <c r="H5166" s="81" t="str">
        <f>IFERROR(F5166*VLOOKUP(D5166,Saldo!$P$8:$U$1009,6,FALSE),"")</f>
        <v/>
      </c>
      <c r="I5166" s="78" t="str">
        <f>IFERROR(IF(D5166="","",VLOOKUP(D5166,Saldo!$P$8:$Q$1009,2,FALSE)),"")</f>
        <v/>
      </c>
      <c r="J5166" s="76"/>
      <c r="K5166" s="74" t="str">
        <f t="shared" si="80"/>
        <v/>
      </c>
    </row>
    <row r="5167" spans="1:11" ht="18.95" customHeight="1" x14ac:dyDescent="0.25">
      <c r="A5167" s="52"/>
      <c r="C5167" s="185"/>
      <c r="D5167" s="76"/>
      <c r="E5167" s="76" t="str">
        <f>IF(D5167="","",IFERROR(VLOOKUP(D5167,Cadastro!$C$9:$D$1009,2,FALSE),"NOT FOUND"))</f>
        <v/>
      </c>
      <c r="F5167" s="94"/>
      <c r="G5167" s="76"/>
      <c r="H5167" s="81" t="str">
        <f>IFERROR(F5167*VLOOKUP(D5167,Saldo!$P$8:$U$1009,6,FALSE),"")</f>
        <v/>
      </c>
      <c r="I5167" s="78" t="str">
        <f>IFERROR(IF(D5167="","",VLOOKUP(D5167,Saldo!$P$8:$Q$1009,2,FALSE)),"")</f>
        <v/>
      </c>
      <c r="J5167" s="76"/>
      <c r="K5167" s="74" t="str">
        <f t="shared" si="80"/>
        <v/>
      </c>
    </row>
    <row r="5168" spans="1:11" ht="18.95" customHeight="1" x14ac:dyDescent="0.25">
      <c r="A5168" s="52"/>
      <c r="C5168" s="185"/>
      <c r="D5168" s="76"/>
      <c r="E5168" s="76" t="str">
        <f>IF(D5168="","",IFERROR(VLOOKUP(D5168,Cadastro!$C$9:$D$1009,2,FALSE),"NOT FOUND"))</f>
        <v/>
      </c>
      <c r="F5168" s="94"/>
      <c r="G5168" s="76"/>
      <c r="H5168" s="81" t="str">
        <f>IFERROR(F5168*VLOOKUP(D5168,Saldo!$P$8:$U$1009,6,FALSE),"")</f>
        <v/>
      </c>
      <c r="I5168" s="78" t="str">
        <f>IFERROR(IF(D5168="","",VLOOKUP(D5168,Saldo!$P$8:$Q$1009,2,FALSE)),"")</f>
        <v/>
      </c>
      <c r="J5168" s="76"/>
      <c r="K5168" s="74" t="str">
        <f t="shared" si="80"/>
        <v/>
      </c>
    </row>
    <row r="5169" spans="1:11" ht="18.95" customHeight="1" x14ac:dyDescent="0.25">
      <c r="A5169" s="52"/>
      <c r="C5169" s="185"/>
      <c r="D5169" s="76"/>
      <c r="E5169" s="76" t="str">
        <f>IF(D5169="","",IFERROR(VLOOKUP(D5169,Cadastro!$C$9:$D$1009,2,FALSE),"NOT FOUND"))</f>
        <v/>
      </c>
      <c r="F5169" s="94"/>
      <c r="G5169" s="76"/>
      <c r="H5169" s="81" t="str">
        <f>IFERROR(F5169*VLOOKUP(D5169,Saldo!$P$8:$U$1009,6,FALSE),"")</f>
        <v/>
      </c>
      <c r="I5169" s="78" t="str">
        <f>IFERROR(IF(D5169="","",VLOOKUP(D5169,Saldo!$P$8:$Q$1009,2,FALSE)),"")</f>
        <v/>
      </c>
      <c r="J5169" s="76"/>
      <c r="K5169" s="74" t="str">
        <f t="shared" si="80"/>
        <v/>
      </c>
    </row>
    <row r="5170" spans="1:11" ht="18.95" customHeight="1" x14ac:dyDescent="0.25">
      <c r="A5170" s="52"/>
      <c r="C5170" s="185"/>
      <c r="D5170" s="76"/>
      <c r="E5170" s="76" t="str">
        <f>IF(D5170="","",IFERROR(VLOOKUP(D5170,Cadastro!$C$9:$D$1009,2,FALSE),"NOT FOUND"))</f>
        <v/>
      </c>
      <c r="F5170" s="94"/>
      <c r="G5170" s="76"/>
      <c r="H5170" s="81" t="str">
        <f>IFERROR(F5170*VLOOKUP(D5170,Saldo!$P$8:$U$1009,6,FALSE),"")</f>
        <v/>
      </c>
      <c r="I5170" s="78" t="str">
        <f>IFERROR(IF(D5170="","",VLOOKUP(D5170,Saldo!$P$8:$Q$1009,2,FALSE)),"")</f>
        <v/>
      </c>
      <c r="J5170" s="76"/>
      <c r="K5170" s="74" t="str">
        <f t="shared" si="80"/>
        <v/>
      </c>
    </row>
    <row r="5171" spans="1:11" ht="18.95" customHeight="1" x14ac:dyDescent="0.25">
      <c r="A5171" s="52"/>
      <c r="C5171" s="185"/>
      <c r="D5171" s="76"/>
      <c r="E5171" s="76" t="str">
        <f>IF(D5171="","",IFERROR(VLOOKUP(D5171,Cadastro!$C$9:$D$1009,2,FALSE),"NOT FOUND"))</f>
        <v/>
      </c>
      <c r="F5171" s="94"/>
      <c r="G5171" s="76"/>
      <c r="H5171" s="81" t="str">
        <f>IFERROR(F5171*VLOOKUP(D5171,Saldo!$P$8:$U$1009,6,FALSE),"")</f>
        <v/>
      </c>
      <c r="I5171" s="78" t="str">
        <f>IFERROR(IF(D5171="","",VLOOKUP(D5171,Saldo!$P$8:$Q$1009,2,FALSE)),"")</f>
        <v/>
      </c>
      <c r="J5171" s="76"/>
      <c r="K5171" s="74" t="str">
        <f t="shared" si="80"/>
        <v/>
      </c>
    </row>
    <row r="5172" spans="1:11" ht="18.95" customHeight="1" x14ac:dyDescent="0.25">
      <c r="A5172" s="52"/>
      <c r="C5172" s="185"/>
      <c r="D5172" s="76"/>
      <c r="E5172" s="76" t="str">
        <f>IF(D5172="","",IFERROR(VLOOKUP(D5172,Cadastro!$C$9:$D$1009,2,FALSE),"NOT FOUND"))</f>
        <v/>
      </c>
      <c r="F5172" s="94"/>
      <c r="G5172" s="76"/>
      <c r="H5172" s="81" t="str">
        <f>IFERROR(F5172*VLOOKUP(D5172,Saldo!$P$8:$U$1009,6,FALSE),"")</f>
        <v/>
      </c>
      <c r="I5172" s="78" t="str">
        <f>IFERROR(IF(D5172="","",VLOOKUP(D5172,Saldo!$P$8:$Q$1009,2,FALSE)),"")</f>
        <v/>
      </c>
      <c r="J5172" s="76"/>
      <c r="K5172" s="74" t="str">
        <f t="shared" si="80"/>
        <v/>
      </c>
    </row>
    <row r="5173" spans="1:11" ht="18.95" customHeight="1" x14ac:dyDescent="0.25">
      <c r="A5173" s="52"/>
      <c r="C5173" s="185"/>
      <c r="D5173" s="76"/>
      <c r="E5173" s="76" t="str">
        <f>IF(D5173="","",IFERROR(VLOOKUP(D5173,Cadastro!$C$9:$D$1009,2,FALSE),"NOT FOUND"))</f>
        <v/>
      </c>
      <c r="F5173" s="94"/>
      <c r="G5173" s="76"/>
      <c r="H5173" s="81" t="str">
        <f>IFERROR(F5173*VLOOKUP(D5173,Saldo!$P$8:$U$1009,6,FALSE),"")</f>
        <v/>
      </c>
      <c r="I5173" s="78" t="str">
        <f>IFERROR(IF(D5173="","",VLOOKUP(D5173,Saldo!$P$8:$Q$1009,2,FALSE)),"")</f>
        <v/>
      </c>
      <c r="J5173" s="76"/>
      <c r="K5173" s="74" t="str">
        <f t="shared" si="80"/>
        <v/>
      </c>
    </row>
    <row r="5174" spans="1:11" ht="18.95" customHeight="1" x14ac:dyDescent="0.25">
      <c r="A5174" s="52"/>
      <c r="C5174" s="185"/>
      <c r="D5174" s="76"/>
      <c r="E5174" s="76" t="str">
        <f>IF(D5174="","",IFERROR(VLOOKUP(D5174,Cadastro!$C$9:$D$1009,2,FALSE),"NOT FOUND"))</f>
        <v/>
      </c>
      <c r="F5174" s="94"/>
      <c r="G5174" s="76"/>
      <c r="H5174" s="81" t="str">
        <f>IFERROR(F5174*VLOOKUP(D5174,Saldo!$P$8:$U$1009,6,FALSE),"")</f>
        <v/>
      </c>
      <c r="I5174" s="78" t="str">
        <f>IFERROR(IF(D5174="","",VLOOKUP(D5174,Saldo!$P$8:$Q$1009,2,FALSE)),"")</f>
        <v/>
      </c>
      <c r="J5174" s="76"/>
      <c r="K5174" s="74" t="str">
        <f t="shared" si="80"/>
        <v/>
      </c>
    </row>
    <row r="5175" spans="1:11" ht="18.95" customHeight="1" x14ac:dyDescent="0.25">
      <c r="A5175" s="52"/>
      <c r="C5175" s="185"/>
      <c r="D5175" s="76"/>
      <c r="E5175" s="76" t="str">
        <f>IF(D5175="","",IFERROR(VLOOKUP(D5175,Cadastro!$C$9:$D$1009,2,FALSE),"NOT FOUND"))</f>
        <v/>
      </c>
      <c r="F5175" s="94"/>
      <c r="G5175" s="76"/>
      <c r="H5175" s="81" t="str">
        <f>IFERROR(F5175*VLOOKUP(D5175,Saldo!$P$8:$U$1009,6,FALSE),"")</f>
        <v/>
      </c>
      <c r="I5175" s="78" t="str">
        <f>IFERROR(IF(D5175="","",VLOOKUP(D5175,Saldo!$P$8:$Q$1009,2,FALSE)),"")</f>
        <v/>
      </c>
      <c r="J5175" s="76"/>
      <c r="K5175" s="74" t="str">
        <f t="shared" si="80"/>
        <v/>
      </c>
    </row>
    <row r="5176" spans="1:11" ht="18.95" customHeight="1" x14ac:dyDescent="0.25">
      <c r="A5176" s="52"/>
      <c r="C5176" s="185"/>
      <c r="D5176" s="76"/>
      <c r="E5176" s="76" t="str">
        <f>IF(D5176="","",IFERROR(VLOOKUP(D5176,Cadastro!$C$9:$D$1009,2,FALSE),"NOT FOUND"))</f>
        <v/>
      </c>
      <c r="F5176" s="94"/>
      <c r="G5176" s="76"/>
      <c r="H5176" s="81" t="str">
        <f>IFERROR(F5176*VLOOKUP(D5176,Saldo!$P$8:$U$1009,6,FALSE),"")</f>
        <v/>
      </c>
      <c r="I5176" s="78" t="str">
        <f>IFERROR(IF(D5176="","",VLOOKUP(D5176,Saldo!$P$8:$Q$1009,2,FALSE)),"")</f>
        <v/>
      </c>
      <c r="J5176" s="76"/>
      <c r="K5176" s="74" t="str">
        <f t="shared" si="80"/>
        <v/>
      </c>
    </row>
    <row r="5177" spans="1:11" ht="18.95" customHeight="1" x14ac:dyDescent="0.25">
      <c r="A5177" s="52"/>
      <c r="C5177" s="185"/>
      <c r="D5177" s="76"/>
      <c r="E5177" s="76" t="str">
        <f>IF(D5177="","",IFERROR(VLOOKUP(D5177,Cadastro!$C$9:$D$1009,2,FALSE),"NOT FOUND"))</f>
        <v/>
      </c>
      <c r="F5177" s="94"/>
      <c r="G5177" s="76"/>
      <c r="H5177" s="81" t="str">
        <f>IFERROR(F5177*VLOOKUP(D5177,Saldo!$P$8:$U$1009,6,FALSE),"")</f>
        <v/>
      </c>
      <c r="I5177" s="78" t="str">
        <f>IFERROR(IF(D5177="","",VLOOKUP(D5177,Saldo!$P$8:$Q$1009,2,FALSE)),"")</f>
        <v/>
      </c>
      <c r="J5177" s="76"/>
      <c r="K5177" s="74" t="str">
        <f t="shared" si="80"/>
        <v/>
      </c>
    </row>
    <row r="5178" spans="1:11" ht="18.95" customHeight="1" x14ac:dyDescent="0.25">
      <c r="A5178" s="52"/>
      <c r="C5178" s="185"/>
      <c r="D5178" s="76"/>
      <c r="E5178" s="76" t="str">
        <f>IF(D5178="","",IFERROR(VLOOKUP(D5178,Cadastro!$C$9:$D$1009,2,FALSE),"NOT FOUND"))</f>
        <v/>
      </c>
      <c r="F5178" s="94"/>
      <c r="G5178" s="76"/>
      <c r="H5178" s="81" t="str">
        <f>IFERROR(F5178*VLOOKUP(D5178,Saldo!$P$8:$U$1009,6,FALSE),"")</f>
        <v/>
      </c>
      <c r="I5178" s="78" t="str">
        <f>IFERROR(IF(D5178="","",VLOOKUP(D5178,Saldo!$P$8:$Q$1009,2,FALSE)),"")</f>
        <v/>
      </c>
      <c r="J5178" s="76"/>
      <c r="K5178" s="74" t="str">
        <f t="shared" si="80"/>
        <v/>
      </c>
    </row>
    <row r="5179" spans="1:11" ht="18.95" customHeight="1" x14ac:dyDescent="0.25">
      <c r="A5179" s="52"/>
      <c r="C5179" s="185"/>
      <c r="D5179" s="76"/>
      <c r="E5179" s="76" t="str">
        <f>IF(D5179="","",IFERROR(VLOOKUP(D5179,Cadastro!$C$9:$D$1009,2,FALSE),"NOT FOUND"))</f>
        <v/>
      </c>
      <c r="F5179" s="94"/>
      <c r="G5179" s="76"/>
      <c r="H5179" s="81" t="str">
        <f>IFERROR(F5179*VLOOKUP(D5179,Saldo!$P$8:$U$1009,6,FALSE),"")</f>
        <v/>
      </c>
      <c r="I5179" s="78" t="str">
        <f>IFERROR(IF(D5179="","",VLOOKUP(D5179,Saldo!$P$8:$Q$1009,2,FALSE)),"")</f>
        <v/>
      </c>
      <c r="J5179" s="76"/>
      <c r="K5179" s="74" t="str">
        <f t="shared" si="80"/>
        <v/>
      </c>
    </row>
    <row r="5180" spans="1:11" ht="18.95" customHeight="1" x14ac:dyDescent="0.25">
      <c r="A5180" s="52"/>
      <c r="C5180" s="185"/>
      <c r="D5180" s="76"/>
      <c r="E5180" s="76" t="str">
        <f>IF(D5180="","",IFERROR(VLOOKUP(D5180,Cadastro!$C$9:$D$1009,2,FALSE),"NOT FOUND"))</f>
        <v/>
      </c>
      <c r="F5180" s="94"/>
      <c r="G5180" s="76"/>
      <c r="H5180" s="81" t="str">
        <f>IFERROR(F5180*VLOOKUP(D5180,Saldo!$P$8:$U$1009,6,FALSE),"")</f>
        <v/>
      </c>
      <c r="I5180" s="78" t="str">
        <f>IFERROR(IF(D5180="","",VLOOKUP(D5180,Saldo!$P$8:$Q$1009,2,FALSE)),"")</f>
        <v/>
      </c>
      <c r="J5180" s="76"/>
      <c r="K5180" s="74" t="str">
        <f t="shared" si="80"/>
        <v/>
      </c>
    </row>
    <row r="5181" spans="1:11" ht="18.95" customHeight="1" x14ac:dyDescent="0.25">
      <c r="A5181" s="52"/>
      <c r="C5181" s="185"/>
      <c r="D5181" s="76"/>
      <c r="E5181" s="76" t="str">
        <f>IF(D5181="","",IFERROR(VLOOKUP(D5181,Cadastro!$C$9:$D$1009,2,FALSE),"NOT FOUND"))</f>
        <v/>
      </c>
      <c r="F5181" s="94"/>
      <c r="G5181" s="76"/>
      <c r="H5181" s="81" t="str">
        <f>IFERROR(F5181*VLOOKUP(D5181,Saldo!$P$8:$U$1009,6,FALSE),"")</f>
        <v/>
      </c>
      <c r="I5181" s="78" t="str">
        <f>IFERROR(IF(D5181="","",VLOOKUP(D5181,Saldo!$P$8:$Q$1009,2,FALSE)),"")</f>
        <v/>
      </c>
      <c r="J5181" s="76"/>
      <c r="K5181" s="74" t="str">
        <f t="shared" si="80"/>
        <v/>
      </c>
    </row>
    <row r="5182" spans="1:11" ht="18.95" customHeight="1" x14ac:dyDescent="0.25">
      <c r="A5182" s="52"/>
      <c r="C5182" s="185"/>
      <c r="D5182" s="76"/>
      <c r="E5182" s="76" t="str">
        <f>IF(D5182="","",IFERROR(VLOOKUP(D5182,Cadastro!$C$9:$D$1009,2,FALSE),"NOT FOUND"))</f>
        <v/>
      </c>
      <c r="F5182" s="94"/>
      <c r="G5182" s="76"/>
      <c r="H5182" s="81" t="str">
        <f>IFERROR(F5182*VLOOKUP(D5182,Saldo!$P$8:$U$1009,6,FALSE),"")</f>
        <v/>
      </c>
      <c r="I5182" s="78" t="str">
        <f>IFERROR(IF(D5182="","",VLOOKUP(D5182,Saldo!$P$8:$Q$1009,2,FALSE)),"")</f>
        <v/>
      </c>
      <c r="J5182" s="76"/>
      <c r="K5182" s="74" t="str">
        <f t="shared" si="80"/>
        <v/>
      </c>
    </row>
    <row r="5183" spans="1:11" ht="18.95" customHeight="1" x14ac:dyDescent="0.25">
      <c r="A5183" s="52"/>
      <c r="C5183" s="185"/>
      <c r="D5183" s="76"/>
      <c r="E5183" s="76" t="str">
        <f>IF(D5183="","",IFERROR(VLOOKUP(D5183,Cadastro!$C$9:$D$1009,2,FALSE),"NOT FOUND"))</f>
        <v/>
      </c>
      <c r="F5183" s="94"/>
      <c r="G5183" s="76"/>
      <c r="H5183" s="81" t="str">
        <f>IFERROR(F5183*VLOOKUP(D5183,Saldo!$P$8:$U$1009,6,FALSE),"")</f>
        <v/>
      </c>
      <c r="I5183" s="78" t="str">
        <f>IFERROR(IF(D5183="","",VLOOKUP(D5183,Saldo!$P$8:$Q$1009,2,FALSE)),"")</f>
        <v/>
      </c>
      <c r="J5183" s="76"/>
      <c r="K5183" s="74" t="str">
        <f t="shared" si="80"/>
        <v/>
      </c>
    </row>
    <row r="5184" spans="1:11" ht="18.95" customHeight="1" x14ac:dyDescent="0.25">
      <c r="A5184" s="52"/>
      <c r="C5184" s="185"/>
      <c r="D5184" s="76"/>
      <c r="E5184" s="76" t="str">
        <f>IF(D5184="","",IFERROR(VLOOKUP(D5184,Cadastro!$C$9:$D$1009,2,FALSE),"NOT FOUND"))</f>
        <v/>
      </c>
      <c r="F5184" s="94"/>
      <c r="G5184" s="76"/>
      <c r="H5184" s="81" t="str">
        <f>IFERROR(F5184*VLOOKUP(D5184,Saldo!$P$8:$U$1009,6,FALSE),"")</f>
        <v/>
      </c>
      <c r="I5184" s="78" t="str">
        <f>IFERROR(IF(D5184="","",VLOOKUP(D5184,Saldo!$P$8:$Q$1009,2,FALSE)),"")</f>
        <v/>
      </c>
      <c r="J5184" s="76"/>
      <c r="K5184" s="74" t="str">
        <f t="shared" si="80"/>
        <v/>
      </c>
    </row>
    <row r="5185" spans="1:11" ht="18.95" customHeight="1" x14ac:dyDescent="0.25">
      <c r="A5185" s="52"/>
      <c r="C5185" s="185"/>
      <c r="D5185" s="76"/>
      <c r="E5185" s="76" t="str">
        <f>IF(D5185="","",IFERROR(VLOOKUP(D5185,Cadastro!$C$9:$D$1009,2,FALSE),"NOT FOUND"))</f>
        <v/>
      </c>
      <c r="F5185" s="94"/>
      <c r="G5185" s="76"/>
      <c r="H5185" s="81" t="str">
        <f>IFERROR(F5185*VLOOKUP(D5185,Saldo!$P$8:$U$1009,6,FALSE),"")</f>
        <v/>
      </c>
      <c r="I5185" s="78" t="str">
        <f>IFERROR(IF(D5185="","",VLOOKUP(D5185,Saldo!$P$8:$Q$1009,2,FALSE)),"")</f>
        <v/>
      </c>
      <c r="J5185" s="76"/>
      <c r="K5185" s="74" t="str">
        <f t="shared" si="80"/>
        <v/>
      </c>
    </row>
    <row r="5186" spans="1:11" ht="18.95" customHeight="1" x14ac:dyDescent="0.25">
      <c r="A5186" s="52"/>
      <c r="C5186" s="185"/>
      <c r="D5186" s="76"/>
      <c r="E5186" s="76" t="str">
        <f>IF(D5186="","",IFERROR(VLOOKUP(D5186,Cadastro!$C$9:$D$1009,2,FALSE),"NOT FOUND"))</f>
        <v/>
      </c>
      <c r="F5186" s="94"/>
      <c r="G5186" s="76"/>
      <c r="H5186" s="81" t="str">
        <f>IFERROR(F5186*VLOOKUP(D5186,Saldo!$P$8:$U$1009,6,FALSE),"")</f>
        <v/>
      </c>
      <c r="I5186" s="78" t="str">
        <f>IFERROR(IF(D5186="","",VLOOKUP(D5186,Saldo!$P$8:$Q$1009,2,FALSE)),"")</f>
        <v/>
      </c>
      <c r="J5186" s="76"/>
      <c r="K5186" s="74" t="str">
        <f t="shared" si="80"/>
        <v/>
      </c>
    </row>
    <row r="5187" spans="1:11" ht="18.95" customHeight="1" x14ac:dyDescent="0.25">
      <c r="A5187" s="52"/>
      <c r="C5187" s="185"/>
      <c r="D5187" s="76"/>
      <c r="E5187" s="76" t="str">
        <f>IF(D5187="","",IFERROR(VLOOKUP(D5187,Cadastro!$C$9:$D$1009,2,FALSE),"NOT FOUND"))</f>
        <v/>
      </c>
      <c r="F5187" s="94"/>
      <c r="G5187" s="76"/>
      <c r="H5187" s="81" t="str">
        <f>IFERROR(F5187*VLOOKUP(D5187,Saldo!$P$8:$U$1009,6,FALSE),"")</f>
        <v/>
      </c>
      <c r="I5187" s="78" t="str">
        <f>IFERROR(IF(D5187="","",VLOOKUP(D5187,Saldo!$P$8:$Q$1009,2,FALSE)),"")</f>
        <v/>
      </c>
      <c r="J5187" s="76"/>
      <c r="K5187" s="74" t="str">
        <f t="shared" si="80"/>
        <v/>
      </c>
    </row>
    <row r="5188" spans="1:11" ht="18.95" customHeight="1" x14ac:dyDescent="0.25">
      <c r="A5188" s="52"/>
      <c r="C5188" s="185"/>
      <c r="D5188" s="76"/>
      <c r="E5188" s="76" t="str">
        <f>IF(D5188="","",IFERROR(VLOOKUP(D5188,Cadastro!$C$9:$D$1009,2,FALSE),"NOT FOUND"))</f>
        <v/>
      </c>
      <c r="F5188" s="94"/>
      <c r="G5188" s="76"/>
      <c r="H5188" s="81" t="str">
        <f>IFERROR(F5188*VLOOKUP(D5188,Saldo!$P$8:$U$1009,6,FALSE),"")</f>
        <v/>
      </c>
      <c r="I5188" s="78" t="str">
        <f>IFERROR(IF(D5188="","",VLOOKUP(D5188,Saldo!$P$8:$Q$1009,2,FALSE)),"")</f>
        <v/>
      </c>
      <c r="J5188" s="76"/>
      <c r="K5188" s="74" t="str">
        <f t="shared" si="80"/>
        <v/>
      </c>
    </row>
    <row r="5189" spans="1:11" ht="18.95" customHeight="1" x14ac:dyDescent="0.25">
      <c r="A5189" s="52"/>
      <c r="C5189" s="185"/>
      <c r="D5189" s="76"/>
      <c r="E5189" s="76" t="str">
        <f>IF(D5189="","",IFERROR(VLOOKUP(D5189,Cadastro!$C$9:$D$1009,2,FALSE),"NOT FOUND"))</f>
        <v/>
      </c>
      <c r="F5189" s="94"/>
      <c r="G5189" s="76"/>
      <c r="H5189" s="81" t="str">
        <f>IFERROR(F5189*VLOOKUP(D5189,Saldo!$P$8:$U$1009,6,FALSE),"")</f>
        <v/>
      </c>
      <c r="I5189" s="78" t="str">
        <f>IFERROR(IF(D5189="","",VLOOKUP(D5189,Saldo!$P$8:$Q$1009,2,FALSE)),"")</f>
        <v/>
      </c>
      <c r="J5189" s="76"/>
      <c r="K5189" s="74" t="str">
        <f t="shared" si="80"/>
        <v/>
      </c>
    </row>
    <row r="5190" spans="1:11" ht="18.95" customHeight="1" x14ac:dyDescent="0.25">
      <c r="A5190" s="52"/>
      <c r="C5190" s="185"/>
      <c r="D5190" s="76"/>
      <c r="E5190" s="76" t="str">
        <f>IF(D5190="","",IFERROR(VLOOKUP(D5190,Cadastro!$C$9:$D$1009,2,FALSE),"NOT FOUND"))</f>
        <v/>
      </c>
      <c r="F5190" s="94"/>
      <c r="G5190" s="76"/>
      <c r="H5190" s="81" t="str">
        <f>IFERROR(F5190*VLOOKUP(D5190,Saldo!$P$8:$U$1009,6,FALSE),"")</f>
        <v/>
      </c>
      <c r="I5190" s="78" t="str">
        <f>IFERROR(IF(D5190="","",VLOOKUP(D5190,Saldo!$P$8:$Q$1009,2,FALSE)),"")</f>
        <v/>
      </c>
      <c r="J5190" s="76"/>
      <c r="K5190" s="74" t="str">
        <f t="shared" si="80"/>
        <v/>
      </c>
    </row>
    <row r="5191" spans="1:11" ht="18.95" customHeight="1" x14ac:dyDescent="0.25">
      <c r="A5191" s="52"/>
      <c r="C5191" s="185"/>
      <c r="D5191" s="76"/>
      <c r="E5191" s="76" t="str">
        <f>IF(D5191="","",IFERROR(VLOOKUP(D5191,Cadastro!$C$9:$D$1009,2,FALSE),"NOT FOUND"))</f>
        <v/>
      </c>
      <c r="F5191" s="94"/>
      <c r="G5191" s="76"/>
      <c r="H5191" s="81" t="str">
        <f>IFERROR(F5191*VLOOKUP(D5191,Saldo!$P$8:$U$1009,6,FALSE),"")</f>
        <v/>
      </c>
      <c r="I5191" s="78" t="str">
        <f>IFERROR(IF(D5191="","",VLOOKUP(D5191,Saldo!$P$8:$Q$1009,2,FALSE)),"")</f>
        <v/>
      </c>
      <c r="J5191" s="76"/>
      <c r="K5191" s="74" t="str">
        <f t="shared" si="80"/>
        <v/>
      </c>
    </row>
    <row r="5192" spans="1:11" ht="18.95" customHeight="1" x14ac:dyDescent="0.25">
      <c r="A5192" s="52"/>
      <c r="C5192" s="185"/>
      <c r="D5192" s="76"/>
      <c r="E5192" s="76" t="str">
        <f>IF(D5192="","",IFERROR(VLOOKUP(D5192,Cadastro!$C$9:$D$1009,2,FALSE),"NOT FOUND"))</f>
        <v/>
      </c>
      <c r="F5192" s="94"/>
      <c r="G5192" s="76"/>
      <c r="H5192" s="81" t="str">
        <f>IFERROR(F5192*VLOOKUP(D5192,Saldo!$P$8:$U$1009,6,FALSE),"")</f>
        <v/>
      </c>
      <c r="I5192" s="78" t="str">
        <f>IFERROR(IF(D5192="","",VLOOKUP(D5192,Saldo!$P$8:$Q$1009,2,FALSE)),"")</f>
        <v/>
      </c>
      <c r="J5192" s="76"/>
      <c r="K5192" s="74" t="str">
        <f t="shared" si="80"/>
        <v/>
      </c>
    </row>
    <row r="5193" spans="1:11" ht="18.95" customHeight="1" x14ac:dyDescent="0.25">
      <c r="A5193" s="52"/>
      <c r="C5193" s="185"/>
      <c r="D5193" s="76"/>
      <c r="E5193" s="76" t="str">
        <f>IF(D5193="","",IFERROR(VLOOKUP(D5193,Cadastro!$C$9:$D$1009,2,FALSE),"NOT FOUND"))</f>
        <v/>
      </c>
      <c r="F5193" s="94"/>
      <c r="G5193" s="76"/>
      <c r="H5193" s="81" t="str">
        <f>IFERROR(F5193*VLOOKUP(D5193,Saldo!$P$8:$U$1009,6,FALSE),"")</f>
        <v/>
      </c>
      <c r="I5193" s="78" t="str">
        <f>IFERROR(IF(D5193="","",VLOOKUP(D5193,Saldo!$P$8:$Q$1009,2,FALSE)),"")</f>
        <v/>
      </c>
      <c r="J5193" s="76"/>
      <c r="K5193" s="74" t="str">
        <f t="shared" si="80"/>
        <v/>
      </c>
    </row>
    <row r="5194" spans="1:11" ht="18.95" customHeight="1" x14ac:dyDescent="0.25">
      <c r="A5194" s="52"/>
      <c r="C5194" s="185"/>
      <c r="D5194" s="76"/>
      <c r="E5194" s="76" t="str">
        <f>IF(D5194="","",IFERROR(VLOOKUP(D5194,Cadastro!$C$9:$D$1009,2,FALSE),"NOT FOUND"))</f>
        <v/>
      </c>
      <c r="F5194" s="94"/>
      <c r="G5194" s="76"/>
      <c r="H5194" s="81" t="str">
        <f>IFERROR(F5194*VLOOKUP(D5194,Saldo!$P$8:$U$1009,6,FALSE),"")</f>
        <v/>
      </c>
      <c r="I5194" s="78" t="str">
        <f>IFERROR(IF(D5194="","",VLOOKUP(D5194,Saldo!$P$8:$Q$1009,2,FALSE)),"")</f>
        <v/>
      </c>
      <c r="J5194" s="76"/>
      <c r="K5194" s="74" t="str">
        <f t="shared" ref="K5194:K5257" si="81">IF(C5194="","",MONTH(C5194))</f>
        <v/>
      </c>
    </row>
    <row r="5195" spans="1:11" ht="18.95" customHeight="1" x14ac:dyDescent="0.25">
      <c r="A5195" s="52"/>
      <c r="C5195" s="185"/>
      <c r="D5195" s="76"/>
      <c r="E5195" s="76" t="str">
        <f>IF(D5195="","",IFERROR(VLOOKUP(D5195,Cadastro!$C$9:$D$1009,2,FALSE),"NOT FOUND"))</f>
        <v/>
      </c>
      <c r="F5195" s="94"/>
      <c r="G5195" s="76"/>
      <c r="H5195" s="81" t="str">
        <f>IFERROR(F5195*VLOOKUP(D5195,Saldo!$P$8:$U$1009,6,FALSE),"")</f>
        <v/>
      </c>
      <c r="I5195" s="78" t="str">
        <f>IFERROR(IF(D5195="","",VLOOKUP(D5195,Saldo!$P$8:$Q$1009,2,FALSE)),"")</f>
        <v/>
      </c>
      <c r="J5195" s="76"/>
      <c r="K5195" s="74" t="str">
        <f t="shared" si="81"/>
        <v/>
      </c>
    </row>
    <row r="5196" spans="1:11" ht="18.95" customHeight="1" x14ac:dyDescent="0.25">
      <c r="A5196" s="52"/>
      <c r="C5196" s="185"/>
      <c r="D5196" s="76"/>
      <c r="E5196" s="76" t="str">
        <f>IF(D5196="","",IFERROR(VLOOKUP(D5196,Cadastro!$C$9:$D$1009,2,FALSE),"NOT FOUND"))</f>
        <v/>
      </c>
      <c r="F5196" s="94"/>
      <c r="G5196" s="76"/>
      <c r="H5196" s="81" t="str">
        <f>IFERROR(F5196*VLOOKUP(D5196,Saldo!$P$8:$U$1009,6,FALSE),"")</f>
        <v/>
      </c>
      <c r="I5196" s="78" t="str">
        <f>IFERROR(IF(D5196="","",VLOOKUP(D5196,Saldo!$P$8:$Q$1009,2,FALSE)),"")</f>
        <v/>
      </c>
      <c r="J5196" s="76"/>
      <c r="K5196" s="74" t="str">
        <f t="shared" si="81"/>
        <v/>
      </c>
    </row>
    <row r="5197" spans="1:11" ht="18.95" customHeight="1" x14ac:dyDescent="0.25">
      <c r="A5197" s="52"/>
      <c r="C5197" s="185"/>
      <c r="D5197" s="76"/>
      <c r="E5197" s="76" t="str">
        <f>IF(D5197="","",IFERROR(VLOOKUP(D5197,Cadastro!$C$9:$D$1009,2,FALSE),"NOT FOUND"))</f>
        <v/>
      </c>
      <c r="F5197" s="94"/>
      <c r="G5197" s="76"/>
      <c r="H5197" s="81" t="str">
        <f>IFERROR(F5197*VLOOKUP(D5197,Saldo!$P$8:$U$1009,6,FALSE),"")</f>
        <v/>
      </c>
      <c r="I5197" s="78" t="str">
        <f>IFERROR(IF(D5197="","",VLOOKUP(D5197,Saldo!$P$8:$Q$1009,2,FALSE)),"")</f>
        <v/>
      </c>
      <c r="J5197" s="76"/>
      <c r="K5197" s="74" t="str">
        <f t="shared" si="81"/>
        <v/>
      </c>
    </row>
    <row r="5198" spans="1:11" ht="18.95" customHeight="1" x14ac:dyDescent="0.25">
      <c r="A5198" s="52"/>
      <c r="C5198" s="185"/>
      <c r="D5198" s="76"/>
      <c r="E5198" s="76" t="str">
        <f>IF(D5198="","",IFERROR(VLOOKUP(D5198,Cadastro!$C$9:$D$1009,2,FALSE),"NOT FOUND"))</f>
        <v/>
      </c>
      <c r="F5198" s="94"/>
      <c r="G5198" s="76"/>
      <c r="H5198" s="81" t="str">
        <f>IFERROR(F5198*VLOOKUP(D5198,Saldo!$P$8:$U$1009,6,FALSE),"")</f>
        <v/>
      </c>
      <c r="I5198" s="78" t="str">
        <f>IFERROR(IF(D5198="","",VLOOKUP(D5198,Saldo!$P$8:$Q$1009,2,FALSE)),"")</f>
        <v/>
      </c>
      <c r="J5198" s="76"/>
      <c r="K5198" s="74" t="str">
        <f t="shared" si="81"/>
        <v/>
      </c>
    </row>
    <row r="5199" spans="1:11" ht="18.95" customHeight="1" x14ac:dyDescent="0.25">
      <c r="A5199" s="52"/>
      <c r="C5199" s="185"/>
      <c r="D5199" s="76"/>
      <c r="E5199" s="76" t="str">
        <f>IF(D5199="","",IFERROR(VLOOKUP(D5199,Cadastro!$C$9:$D$1009,2,FALSE),"NOT FOUND"))</f>
        <v/>
      </c>
      <c r="F5199" s="94"/>
      <c r="G5199" s="76"/>
      <c r="H5199" s="81" t="str">
        <f>IFERROR(F5199*VLOOKUP(D5199,Saldo!$P$8:$U$1009,6,FALSE),"")</f>
        <v/>
      </c>
      <c r="I5199" s="78" t="str">
        <f>IFERROR(IF(D5199="","",VLOOKUP(D5199,Saldo!$P$8:$Q$1009,2,FALSE)),"")</f>
        <v/>
      </c>
      <c r="J5199" s="76"/>
      <c r="K5199" s="74" t="str">
        <f t="shared" si="81"/>
        <v/>
      </c>
    </row>
    <row r="5200" spans="1:11" ht="18.95" customHeight="1" x14ac:dyDescent="0.25">
      <c r="A5200" s="52"/>
      <c r="C5200" s="185"/>
      <c r="D5200" s="76"/>
      <c r="E5200" s="76" t="str">
        <f>IF(D5200="","",IFERROR(VLOOKUP(D5200,Cadastro!$C$9:$D$1009,2,FALSE),"NOT FOUND"))</f>
        <v/>
      </c>
      <c r="F5200" s="94"/>
      <c r="G5200" s="76"/>
      <c r="H5200" s="81" t="str">
        <f>IFERROR(F5200*VLOOKUP(D5200,Saldo!$P$8:$U$1009,6,FALSE),"")</f>
        <v/>
      </c>
      <c r="I5200" s="78" t="str">
        <f>IFERROR(IF(D5200="","",VLOOKUP(D5200,Saldo!$P$8:$Q$1009,2,FALSE)),"")</f>
        <v/>
      </c>
      <c r="J5200" s="76"/>
      <c r="K5200" s="74" t="str">
        <f t="shared" si="81"/>
        <v/>
      </c>
    </row>
    <row r="5201" spans="1:11" ht="18.95" customHeight="1" x14ac:dyDescent="0.25">
      <c r="A5201" s="52"/>
      <c r="C5201" s="185"/>
      <c r="D5201" s="76"/>
      <c r="E5201" s="76" t="str">
        <f>IF(D5201="","",IFERROR(VLOOKUP(D5201,Cadastro!$C$9:$D$1009,2,FALSE),"NOT FOUND"))</f>
        <v/>
      </c>
      <c r="F5201" s="94"/>
      <c r="G5201" s="76"/>
      <c r="H5201" s="81" t="str">
        <f>IFERROR(F5201*VLOOKUP(D5201,Saldo!$P$8:$U$1009,6,FALSE),"")</f>
        <v/>
      </c>
      <c r="I5201" s="78" t="str">
        <f>IFERROR(IF(D5201="","",VLOOKUP(D5201,Saldo!$P$8:$Q$1009,2,FALSE)),"")</f>
        <v/>
      </c>
      <c r="J5201" s="76"/>
      <c r="K5201" s="74" t="str">
        <f t="shared" si="81"/>
        <v/>
      </c>
    </row>
    <row r="5202" spans="1:11" ht="18.95" customHeight="1" x14ac:dyDescent="0.25">
      <c r="A5202" s="52"/>
      <c r="C5202" s="185"/>
      <c r="D5202" s="76"/>
      <c r="E5202" s="76" t="str">
        <f>IF(D5202="","",IFERROR(VLOOKUP(D5202,Cadastro!$C$9:$D$1009,2,FALSE),"NOT FOUND"))</f>
        <v/>
      </c>
      <c r="F5202" s="94"/>
      <c r="G5202" s="76"/>
      <c r="H5202" s="81" t="str">
        <f>IFERROR(F5202*VLOOKUP(D5202,Saldo!$P$8:$U$1009,6,FALSE),"")</f>
        <v/>
      </c>
      <c r="I5202" s="78" t="str">
        <f>IFERROR(IF(D5202="","",VLOOKUP(D5202,Saldo!$P$8:$Q$1009,2,FALSE)),"")</f>
        <v/>
      </c>
      <c r="J5202" s="76"/>
      <c r="K5202" s="74" t="str">
        <f t="shared" si="81"/>
        <v/>
      </c>
    </row>
    <row r="5203" spans="1:11" ht="18.95" customHeight="1" x14ac:dyDescent="0.25">
      <c r="A5203" s="52"/>
      <c r="C5203" s="185"/>
      <c r="D5203" s="76"/>
      <c r="E5203" s="76" t="str">
        <f>IF(D5203="","",IFERROR(VLOOKUP(D5203,Cadastro!$C$9:$D$1009,2,FALSE),"NOT FOUND"))</f>
        <v/>
      </c>
      <c r="F5203" s="94"/>
      <c r="G5203" s="76"/>
      <c r="H5203" s="81" t="str">
        <f>IFERROR(F5203*VLOOKUP(D5203,Saldo!$P$8:$U$1009,6,FALSE),"")</f>
        <v/>
      </c>
      <c r="I5203" s="78" t="str">
        <f>IFERROR(IF(D5203="","",VLOOKUP(D5203,Saldo!$P$8:$Q$1009,2,FALSE)),"")</f>
        <v/>
      </c>
      <c r="J5203" s="76"/>
      <c r="K5203" s="74" t="str">
        <f t="shared" si="81"/>
        <v/>
      </c>
    </row>
    <row r="5204" spans="1:11" ht="18.95" customHeight="1" x14ac:dyDescent="0.25">
      <c r="A5204" s="52"/>
      <c r="C5204" s="185"/>
      <c r="D5204" s="76"/>
      <c r="E5204" s="76" t="str">
        <f>IF(D5204="","",IFERROR(VLOOKUP(D5204,Cadastro!$C$9:$D$1009,2,FALSE),"NOT FOUND"))</f>
        <v/>
      </c>
      <c r="F5204" s="94"/>
      <c r="G5204" s="76"/>
      <c r="H5204" s="81" t="str">
        <f>IFERROR(F5204*VLOOKUP(D5204,Saldo!$P$8:$U$1009,6,FALSE),"")</f>
        <v/>
      </c>
      <c r="I5204" s="78" t="str">
        <f>IFERROR(IF(D5204="","",VLOOKUP(D5204,Saldo!$P$8:$Q$1009,2,FALSE)),"")</f>
        <v/>
      </c>
      <c r="J5204" s="76"/>
      <c r="K5204" s="74" t="str">
        <f t="shared" si="81"/>
        <v/>
      </c>
    </row>
    <row r="5205" spans="1:11" ht="18.95" customHeight="1" x14ac:dyDescent="0.25">
      <c r="A5205" s="52"/>
      <c r="C5205" s="185"/>
      <c r="D5205" s="76"/>
      <c r="E5205" s="76" t="str">
        <f>IF(D5205="","",IFERROR(VLOOKUP(D5205,Cadastro!$C$9:$D$1009,2,FALSE),"NOT FOUND"))</f>
        <v/>
      </c>
      <c r="F5205" s="94"/>
      <c r="G5205" s="76"/>
      <c r="H5205" s="81" t="str">
        <f>IFERROR(F5205*VLOOKUP(D5205,Saldo!$P$8:$U$1009,6,FALSE),"")</f>
        <v/>
      </c>
      <c r="I5205" s="78" t="str">
        <f>IFERROR(IF(D5205="","",VLOOKUP(D5205,Saldo!$P$8:$Q$1009,2,FALSE)),"")</f>
        <v/>
      </c>
      <c r="J5205" s="76"/>
      <c r="K5205" s="74" t="str">
        <f t="shared" si="81"/>
        <v/>
      </c>
    </row>
    <row r="5206" spans="1:11" ht="18.95" customHeight="1" x14ac:dyDescent="0.25">
      <c r="A5206" s="52"/>
      <c r="C5206" s="185"/>
      <c r="D5206" s="76"/>
      <c r="E5206" s="76" t="str">
        <f>IF(D5206="","",IFERROR(VLOOKUP(D5206,Cadastro!$C$9:$D$1009,2,FALSE),"NOT FOUND"))</f>
        <v/>
      </c>
      <c r="F5206" s="94"/>
      <c r="G5206" s="76"/>
      <c r="H5206" s="81" t="str">
        <f>IFERROR(F5206*VLOOKUP(D5206,Saldo!$P$8:$U$1009,6,FALSE),"")</f>
        <v/>
      </c>
      <c r="I5206" s="78" t="str">
        <f>IFERROR(IF(D5206="","",VLOOKUP(D5206,Saldo!$P$8:$Q$1009,2,FALSE)),"")</f>
        <v/>
      </c>
      <c r="J5206" s="76"/>
      <c r="K5206" s="74" t="str">
        <f t="shared" si="81"/>
        <v/>
      </c>
    </row>
    <row r="5207" spans="1:11" ht="18.95" customHeight="1" x14ac:dyDescent="0.25">
      <c r="A5207" s="52"/>
      <c r="C5207" s="185"/>
      <c r="D5207" s="76"/>
      <c r="E5207" s="76" t="str">
        <f>IF(D5207="","",IFERROR(VLOOKUP(D5207,Cadastro!$C$9:$D$1009,2,FALSE),"NOT FOUND"))</f>
        <v/>
      </c>
      <c r="F5207" s="94"/>
      <c r="G5207" s="76"/>
      <c r="H5207" s="81" t="str">
        <f>IFERROR(F5207*VLOOKUP(D5207,Saldo!$P$8:$U$1009,6,FALSE),"")</f>
        <v/>
      </c>
      <c r="I5207" s="78" t="str">
        <f>IFERROR(IF(D5207="","",VLOOKUP(D5207,Saldo!$P$8:$Q$1009,2,FALSE)),"")</f>
        <v/>
      </c>
      <c r="J5207" s="76"/>
      <c r="K5207" s="74" t="str">
        <f t="shared" si="81"/>
        <v/>
      </c>
    </row>
    <row r="5208" spans="1:11" ht="18.95" customHeight="1" x14ac:dyDescent="0.25">
      <c r="A5208" s="52"/>
      <c r="C5208" s="185"/>
      <c r="D5208" s="76"/>
      <c r="E5208" s="76" t="str">
        <f>IF(D5208="","",IFERROR(VLOOKUP(D5208,Cadastro!$C$9:$D$1009,2,FALSE),"NOT FOUND"))</f>
        <v/>
      </c>
      <c r="F5208" s="94"/>
      <c r="G5208" s="76"/>
      <c r="H5208" s="81" t="str">
        <f>IFERROR(F5208*VLOOKUP(D5208,Saldo!$P$8:$U$1009,6,FALSE),"")</f>
        <v/>
      </c>
      <c r="I5208" s="78" t="str">
        <f>IFERROR(IF(D5208="","",VLOOKUP(D5208,Saldo!$P$8:$Q$1009,2,FALSE)),"")</f>
        <v/>
      </c>
      <c r="J5208" s="76"/>
      <c r="K5208" s="74" t="str">
        <f t="shared" si="81"/>
        <v/>
      </c>
    </row>
    <row r="5209" spans="1:11" ht="18.95" customHeight="1" x14ac:dyDescent="0.25">
      <c r="A5209" s="52"/>
      <c r="C5209" s="185"/>
      <c r="D5209" s="76"/>
      <c r="E5209" s="76" t="str">
        <f>IF(D5209="","",IFERROR(VLOOKUP(D5209,Cadastro!$C$9:$D$1009,2,FALSE),"NOT FOUND"))</f>
        <v/>
      </c>
      <c r="F5209" s="94"/>
      <c r="G5209" s="76"/>
      <c r="H5209" s="81" t="str">
        <f>IFERROR(F5209*VLOOKUP(D5209,Saldo!$P$8:$U$1009,6,FALSE),"")</f>
        <v/>
      </c>
      <c r="I5209" s="78" t="str">
        <f>IFERROR(IF(D5209="","",VLOOKUP(D5209,Saldo!$P$8:$Q$1009,2,FALSE)),"")</f>
        <v/>
      </c>
      <c r="J5209" s="76"/>
      <c r="K5209" s="74" t="str">
        <f t="shared" si="81"/>
        <v/>
      </c>
    </row>
    <row r="5210" spans="1:11" ht="18.95" customHeight="1" x14ac:dyDescent="0.25">
      <c r="A5210" s="52"/>
      <c r="C5210" s="185"/>
      <c r="D5210" s="76"/>
      <c r="E5210" s="76" t="str">
        <f>IF(D5210="","",IFERROR(VLOOKUP(D5210,Cadastro!$C$9:$D$1009,2,FALSE),"NOT FOUND"))</f>
        <v/>
      </c>
      <c r="F5210" s="94"/>
      <c r="G5210" s="76"/>
      <c r="H5210" s="81" t="str">
        <f>IFERROR(F5210*VLOOKUP(D5210,Saldo!$P$8:$U$1009,6,FALSE),"")</f>
        <v/>
      </c>
      <c r="I5210" s="78" t="str">
        <f>IFERROR(IF(D5210="","",VLOOKUP(D5210,Saldo!$P$8:$Q$1009,2,FALSE)),"")</f>
        <v/>
      </c>
      <c r="J5210" s="76"/>
      <c r="K5210" s="74" t="str">
        <f t="shared" si="81"/>
        <v/>
      </c>
    </row>
    <row r="5211" spans="1:11" ht="18.95" customHeight="1" x14ac:dyDescent="0.25">
      <c r="A5211" s="52"/>
      <c r="C5211" s="185"/>
      <c r="D5211" s="76"/>
      <c r="E5211" s="76" t="str">
        <f>IF(D5211="","",IFERROR(VLOOKUP(D5211,Cadastro!$C$9:$D$1009,2,FALSE),"NOT FOUND"))</f>
        <v/>
      </c>
      <c r="F5211" s="94"/>
      <c r="G5211" s="76"/>
      <c r="H5211" s="81" t="str">
        <f>IFERROR(F5211*VLOOKUP(D5211,Saldo!$P$8:$U$1009,6,FALSE),"")</f>
        <v/>
      </c>
      <c r="I5211" s="78" t="str">
        <f>IFERROR(IF(D5211="","",VLOOKUP(D5211,Saldo!$P$8:$Q$1009,2,FALSE)),"")</f>
        <v/>
      </c>
      <c r="J5211" s="76"/>
      <c r="K5211" s="74" t="str">
        <f t="shared" si="81"/>
        <v/>
      </c>
    </row>
    <row r="5212" spans="1:11" ht="18.95" customHeight="1" x14ac:dyDescent="0.25">
      <c r="A5212" s="52"/>
      <c r="C5212" s="185"/>
      <c r="D5212" s="76"/>
      <c r="E5212" s="76" t="str">
        <f>IF(D5212="","",IFERROR(VLOOKUP(D5212,Cadastro!$C$9:$D$1009,2,FALSE),"NOT FOUND"))</f>
        <v/>
      </c>
      <c r="F5212" s="94"/>
      <c r="G5212" s="76"/>
      <c r="H5212" s="81" t="str">
        <f>IFERROR(F5212*VLOOKUP(D5212,Saldo!$P$8:$U$1009,6,FALSE),"")</f>
        <v/>
      </c>
      <c r="I5212" s="78" t="str">
        <f>IFERROR(IF(D5212="","",VLOOKUP(D5212,Saldo!$P$8:$Q$1009,2,FALSE)),"")</f>
        <v/>
      </c>
      <c r="J5212" s="76"/>
      <c r="K5212" s="74" t="str">
        <f t="shared" si="81"/>
        <v/>
      </c>
    </row>
    <row r="5213" spans="1:11" ht="18.95" customHeight="1" x14ac:dyDescent="0.25">
      <c r="A5213" s="52"/>
      <c r="C5213" s="185"/>
      <c r="D5213" s="76"/>
      <c r="E5213" s="76" t="str">
        <f>IF(D5213="","",IFERROR(VLOOKUP(D5213,Cadastro!$C$9:$D$1009,2,FALSE),"NOT FOUND"))</f>
        <v/>
      </c>
      <c r="F5213" s="94"/>
      <c r="G5213" s="76"/>
      <c r="H5213" s="81" t="str">
        <f>IFERROR(F5213*VLOOKUP(D5213,Saldo!$P$8:$U$1009,6,FALSE),"")</f>
        <v/>
      </c>
      <c r="I5213" s="78" t="str">
        <f>IFERROR(IF(D5213="","",VLOOKUP(D5213,Saldo!$P$8:$Q$1009,2,FALSE)),"")</f>
        <v/>
      </c>
      <c r="J5213" s="76"/>
      <c r="K5213" s="74" t="str">
        <f t="shared" si="81"/>
        <v/>
      </c>
    </row>
    <row r="5214" spans="1:11" ht="18.95" customHeight="1" x14ac:dyDescent="0.25">
      <c r="A5214" s="52"/>
      <c r="C5214" s="185"/>
      <c r="D5214" s="76"/>
      <c r="E5214" s="76" t="str">
        <f>IF(D5214="","",IFERROR(VLOOKUP(D5214,Cadastro!$C$9:$D$1009,2,FALSE),"NOT FOUND"))</f>
        <v/>
      </c>
      <c r="F5214" s="94"/>
      <c r="G5214" s="76"/>
      <c r="H5214" s="81" t="str">
        <f>IFERROR(F5214*VLOOKUP(D5214,Saldo!$P$8:$U$1009,6,FALSE),"")</f>
        <v/>
      </c>
      <c r="I5214" s="78" t="str">
        <f>IFERROR(IF(D5214="","",VLOOKUP(D5214,Saldo!$P$8:$Q$1009,2,FALSE)),"")</f>
        <v/>
      </c>
      <c r="J5214" s="76"/>
      <c r="K5214" s="74" t="str">
        <f t="shared" si="81"/>
        <v/>
      </c>
    </row>
    <row r="5215" spans="1:11" ht="18.95" customHeight="1" x14ac:dyDescent="0.25">
      <c r="A5215" s="52"/>
      <c r="C5215" s="185"/>
      <c r="D5215" s="76"/>
      <c r="E5215" s="76" t="str">
        <f>IF(D5215="","",IFERROR(VLOOKUP(D5215,Cadastro!$C$9:$D$1009,2,FALSE),"NOT FOUND"))</f>
        <v/>
      </c>
      <c r="F5215" s="94"/>
      <c r="G5215" s="76"/>
      <c r="H5215" s="81" t="str">
        <f>IFERROR(F5215*VLOOKUP(D5215,Saldo!$P$8:$U$1009,6,FALSE),"")</f>
        <v/>
      </c>
      <c r="I5215" s="78" t="str">
        <f>IFERROR(IF(D5215="","",VLOOKUP(D5215,Saldo!$P$8:$Q$1009,2,FALSE)),"")</f>
        <v/>
      </c>
      <c r="J5215" s="76"/>
      <c r="K5215" s="74" t="str">
        <f t="shared" si="81"/>
        <v/>
      </c>
    </row>
    <row r="5216" spans="1:11" ht="18.95" customHeight="1" x14ac:dyDescent="0.25">
      <c r="A5216" s="52"/>
      <c r="C5216" s="185"/>
      <c r="D5216" s="76"/>
      <c r="E5216" s="76" t="str">
        <f>IF(D5216="","",IFERROR(VLOOKUP(D5216,Cadastro!$C$9:$D$1009,2,FALSE),"NOT FOUND"))</f>
        <v/>
      </c>
      <c r="F5216" s="94"/>
      <c r="G5216" s="76"/>
      <c r="H5216" s="81" t="str">
        <f>IFERROR(F5216*VLOOKUP(D5216,Saldo!$P$8:$U$1009,6,FALSE),"")</f>
        <v/>
      </c>
      <c r="I5216" s="78" t="str">
        <f>IFERROR(IF(D5216="","",VLOOKUP(D5216,Saldo!$P$8:$Q$1009,2,FALSE)),"")</f>
        <v/>
      </c>
      <c r="J5216" s="76"/>
      <c r="K5216" s="74" t="str">
        <f t="shared" si="81"/>
        <v/>
      </c>
    </row>
    <row r="5217" spans="1:11" ht="18.95" customHeight="1" x14ac:dyDescent="0.25">
      <c r="A5217" s="52"/>
      <c r="C5217" s="185"/>
      <c r="D5217" s="76"/>
      <c r="E5217" s="76" t="str">
        <f>IF(D5217="","",IFERROR(VLOOKUP(D5217,Cadastro!$C$9:$D$1009,2,FALSE),"NOT FOUND"))</f>
        <v/>
      </c>
      <c r="F5217" s="94"/>
      <c r="G5217" s="76"/>
      <c r="H5217" s="81" t="str">
        <f>IFERROR(F5217*VLOOKUP(D5217,Saldo!$P$8:$U$1009,6,FALSE),"")</f>
        <v/>
      </c>
      <c r="I5217" s="78" t="str">
        <f>IFERROR(IF(D5217="","",VLOOKUP(D5217,Saldo!$P$8:$Q$1009,2,FALSE)),"")</f>
        <v/>
      </c>
      <c r="J5217" s="76"/>
      <c r="K5217" s="74" t="str">
        <f t="shared" si="81"/>
        <v/>
      </c>
    </row>
    <row r="5218" spans="1:11" ht="18.95" customHeight="1" x14ac:dyDescent="0.25">
      <c r="A5218" s="52"/>
      <c r="C5218" s="185"/>
      <c r="D5218" s="76"/>
      <c r="E5218" s="76" t="str">
        <f>IF(D5218="","",IFERROR(VLOOKUP(D5218,Cadastro!$C$9:$D$1009,2,FALSE),"NOT FOUND"))</f>
        <v/>
      </c>
      <c r="F5218" s="94"/>
      <c r="G5218" s="76"/>
      <c r="H5218" s="81" t="str">
        <f>IFERROR(F5218*VLOOKUP(D5218,Saldo!$P$8:$U$1009,6,FALSE),"")</f>
        <v/>
      </c>
      <c r="I5218" s="78" t="str">
        <f>IFERROR(IF(D5218="","",VLOOKUP(D5218,Saldo!$P$8:$Q$1009,2,FALSE)),"")</f>
        <v/>
      </c>
      <c r="J5218" s="76"/>
      <c r="K5218" s="74" t="str">
        <f t="shared" si="81"/>
        <v/>
      </c>
    </row>
    <row r="5219" spans="1:11" ht="18.95" customHeight="1" x14ac:dyDescent="0.25">
      <c r="A5219" s="52"/>
      <c r="C5219" s="185"/>
      <c r="D5219" s="76"/>
      <c r="E5219" s="76" t="str">
        <f>IF(D5219="","",IFERROR(VLOOKUP(D5219,Cadastro!$C$9:$D$1009,2,FALSE),"NOT FOUND"))</f>
        <v/>
      </c>
      <c r="F5219" s="94"/>
      <c r="G5219" s="76"/>
      <c r="H5219" s="81" t="str">
        <f>IFERROR(F5219*VLOOKUP(D5219,Saldo!$P$8:$U$1009,6,FALSE),"")</f>
        <v/>
      </c>
      <c r="I5219" s="78" t="str">
        <f>IFERROR(IF(D5219="","",VLOOKUP(D5219,Saldo!$P$8:$Q$1009,2,FALSE)),"")</f>
        <v/>
      </c>
      <c r="J5219" s="76"/>
      <c r="K5219" s="74" t="str">
        <f t="shared" si="81"/>
        <v/>
      </c>
    </row>
    <row r="5220" spans="1:11" ht="18.95" customHeight="1" x14ac:dyDescent="0.25">
      <c r="A5220" s="52"/>
      <c r="C5220" s="185"/>
      <c r="D5220" s="76"/>
      <c r="E5220" s="76" t="str">
        <f>IF(D5220="","",IFERROR(VLOOKUP(D5220,Cadastro!$C$9:$D$1009,2,FALSE),"NOT FOUND"))</f>
        <v/>
      </c>
      <c r="F5220" s="94"/>
      <c r="G5220" s="76"/>
      <c r="H5220" s="81" t="str">
        <f>IFERROR(F5220*VLOOKUP(D5220,Saldo!$P$8:$U$1009,6,FALSE),"")</f>
        <v/>
      </c>
      <c r="I5220" s="78" t="str">
        <f>IFERROR(IF(D5220="","",VLOOKUP(D5220,Saldo!$P$8:$Q$1009,2,FALSE)),"")</f>
        <v/>
      </c>
      <c r="J5220" s="76"/>
      <c r="K5220" s="74" t="str">
        <f t="shared" si="81"/>
        <v/>
      </c>
    </row>
    <row r="5221" spans="1:11" ht="18.95" customHeight="1" x14ac:dyDescent="0.25">
      <c r="A5221" s="52"/>
      <c r="C5221" s="185"/>
      <c r="D5221" s="76"/>
      <c r="E5221" s="76" t="str">
        <f>IF(D5221="","",IFERROR(VLOOKUP(D5221,Cadastro!$C$9:$D$1009,2,FALSE),"NOT FOUND"))</f>
        <v/>
      </c>
      <c r="F5221" s="94"/>
      <c r="G5221" s="76"/>
      <c r="H5221" s="81" t="str">
        <f>IFERROR(F5221*VLOOKUP(D5221,Saldo!$P$8:$U$1009,6,FALSE),"")</f>
        <v/>
      </c>
      <c r="I5221" s="78" t="str">
        <f>IFERROR(IF(D5221="","",VLOOKUP(D5221,Saldo!$P$8:$Q$1009,2,FALSE)),"")</f>
        <v/>
      </c>
      <c r="J5221" s="76"/>
      <c r="K5221" s="74" t="str">
        <f t="shared" si="81"/>
        <v/>
      </c>
    </row>
    <row r="5222" spans="1:11" ht="18.95" customHeight="1" x14ac:dyDescent="0.25">
      <c r="A5222" s="52"/>
      <c r="C5222" s="185"/>
      <c r="D5222" s="76"/>
      <c r="E5222" s="76" t="str">
        <f>IF(D5222="","",IFERROR(VLOOKUP(D5222,Cadastro!$C$9:$D$1009,2,FALSE),"NOT FOUND"))</f>
        <v/>
      </c>
      <c r="F5222" s="94"/>
      <c r="G5222" s="76"/>
      <c r="H5222" s="81" t="str">
        <f>IFERROR(F5222*VLOOKUP(D5222,Saldo!$P$8:$U$1009,6,FALSE),"")</f>
        <v/>
      </c>
      <c r="I5222" s="78" t="str">
        <f>IFERROR(IF(D5222="","",VLOOKUP(D5222,Saldo!$P$8:$Q$1009,2,FALSE)),"")</f>
        <v/>
      </c>
      <c r="J5222" s="76"/>
      <c r="K5222" s="74" t="str">
        <f t="shared" si="81"/>
        <v/>
      </c>
    </row>
    <row r="5223" spans="1:11" ht="18.95" customHeight="1" x14ac:dyDescent="0.25">
      <c r="A5223" s="52"/>
      <c r="C5223" s="185"/>
      <c r="D5223" s="76"/>
      <c r="E5223" s="76" t="str">
        <f>IF(D5223="","",IFERROR(VLOOKUP(D5223,Cadastro!$C$9:$D$1009,2,FALSE),"NOT FOUND"))</f>
        <v/>
      </c>
      <c r="F5223" s="94"/>
      <c r="G5223" s="76"/>
      <c r="H5223" s="81" t="str">
        <f>IFERROR(F5223*VLOOKUP(D5223,Saldo!$P$8:$U$1009,6,FALSE),"")</f>
        <v/>
      </c>
      <c r="I5223" s="78" t="str">
        <f>IFERROR(IF(D5223="","",VLOOKUP(D5223,Saldo!$P$8:$Q$1009,2,FALSE)),"")</f>
        <v/>
      </c>
      <c r="J5223" s="76"/>
      <c r="K5223" s="74" t="str">
        <f t="shared" si="81"/>
        <v/>
      </c>
    </row>
    <row r="5224" spans="1:11" ht="18.95" customHeight="1" x14ac:dyDescent="0.25">
      <c r="A5224" s="52"/>
      <c r="C5224" s="185"/>
      <c r="D5224" s="76"/>
      <c r="E5224" s="76" t="str">
        <f>IF(D5224="","",IFERROR(VLOOKUP(D5224,Cadastro!$C$9:$D$1009,2,FALSE),"NOT FOUND"))</f>
        <v/>
      </c>
      <c r="F5224" s="94"/>
      <c r="G5224" s="76"/>
      <c r="H5224" s="81" t="str">
        <f>IFERROR(F5224*VLOOKUP(D5224,Saldo!$P$8:$U$1009,6,FALSE),"")</f>
        <v/>
      </c>
      <c r="I5224" s="78" t="str">
        <f>IFERROR(IF(D5224="","",VLOOKUP(D5224,Saldo!$P$8:$Q$1009,2,FALSE)),"")</f>
        <v/>
      </c>
      <c r="J5224" s="76"/>
      <c r="K5224" s="74" t="str">
        <f t="shared" si="81"/>
        <v/>
      </c>
    </row>
    <row r="5225" spans="1:11" ht="18.95" customHeight="1" x14ac:dyDescent="0.25">
      <c r="A5225" s="52"/>
      <c r="C5225" s="185"/>
      <c r="D5225" s="76"/>
      <c r="E5225" s="76" t="str">
        <f>IF(D5225="","",IFERROR(VLOOKUP(D5225,Cadastro!$C$9:$D$1009,2,FALSE),"NOT FOUND"))</f>
        <v/>
      </c>
      <c r="F5225" s="94"/>
      <c r="G5225" s="76"/>
      <c r="H5225" s="81" t="str">
        <f>IFERROR(F5225*VLOOKUP(D5225,Saldo!$P$8:$U$1009,6,FALSE),"")</f>
        <v/>
      </c>
      <c r="I5225" s="78" t="str">
        <f>IFERROR(IF(D5225="","",VLOOKUP(D5225,Saldo!$P$8:$Q$1009,2,FALSE)),"")</f>
        <v/>
      </c>
      <c r="J5225" s="76"/>
      <c r="K5225" s="74" t="str">
        <f t="shared" si="81"/>
        <v/>
      </c>
    </row>
    <row r="5226" spans="1:11" ht="18.95" customHeight="1" x14ac:dyDescent="0.25">
      <c r="A5226" s="52"/>
      <c r="C5226" s="185"/>
      <c r="D5226" s="76"/>
      <c r="E5226" s="76" t="str">
        <f>IF(D5226="","",IFERROR(VLOOKUP(D5226,Cadastro!$C$9:$D$1009,2,FALSE),"NOT FOUND"))</f>
        <v/>
      </c>
      <c r="F5226" s="94"/>
      <c r="G5226" s="76"/>
      <c r="H5226" s="81" t="str">
        <f>IFERROR(F5226*VLOOKUP(D5226,Saldo!$P$8:$U$1009,6,FALSE),"")</f>
        <v/>
      </c>
      <c r="I5226" s="78" t="str">
        <f>IFERROR(IF(D5226="","",VLOOKUP(D5226,Saldo!$P$8:$Q$1009,2,FALSE)),"")</f>
        <v/>
      </c>
      <c r="J5226" s="76"/>
      <c r="K5226" s="74" t="str">
        <f t="shared" si="81"/>
        <v/>
      </c>
    </row>
    <row r="5227" spans="1:11" ht="18.95" customHeight="1" x14ac:dyDescent="0.25">
      <c r="A5227" s="52"/>
      <c r="C5227" s="185"/>
      <c r="D5227" s="76"/>
      <c r="E5227" s="76" t="str">
        <f>IF(D5227="","",IFERROR(VLOOKUP(D5227,Cadastro!$C$9:$D$1009,2,FALSE),"NOT FOUND"))</f>
        <v/>
      </c>
      <c r="F5227" s="94"/>
      <c r="G5227" s="76"/>
      <c r="H5227" s="81" t="str">
        <f>IFERROR(F5227*VLOOKUP(D5227,Saldo!$P$8:$U$1009,6,FALSE),"")</f>
        <v/>
      </c>
      <c r="I5227" s="78" t="str">
        <f>IFERROR(IF(D5227="","",VLOOKUP(D5227,Saldo!$P$8:$Q$1009,2,FALSE)),"")</f>
        <v/>
      </c>
      <c r="J5227" s="76"/>
      <c r="K5227" s="74" t="str">
        <f t="shared" si="81"/>
        <v/>
      </c>
    </row>
    <row r="5228" spans="1:11" ht="18.95" customHeight="1" x14ac:dyDescent="0.25">
      <c r="A5228" s="52"/>
      <c r="C5228" s="185"/>
      <c r="D5228" s="76"/>
      <c r="E5228" s="76" t="str">
        <f>IF(D5228="","",IFERROR(VLOOKUP(D5228,Cadastro!$C$9:$D$1009,2,FALSE),"NOT FOUND"))</f>
        <v/>
      </c>
      <c r="F5228" s="94"/>
      <c r="G5228" s="76"/>
      <c r="H5228" s="81" t="str">
        <f>IFERROR(F5228*VLOOKUP(D5228,Saldo!$P$8:$U$1009,6,FALSE),"")</f>
        <v/>
      </c>
      <c r="I5228" s="78" t="str">
        <f>IFERROR(IF(D5228="","",VLOOKUP(D5228,Saldo!$P$8:$Q$1009,2,FALSE)),"")</f>
        <v/>
      </c>
      <c r="J5228" s="76"/>
      <c r="K5228" s="74" t="str">
        <f t="shared" si="81"/>
        <v/>
      </c>
    </row>
    <row r="5229" spans="1:11" ht="18.95" customHeight="1" x14ac:dyDescent="0.25">
      <c r="A5229" s="52"/>
      <c r="C5229" s="185"/>
      <c r="D5229" s="76"/>
      <c r="E5229" s="76" t="str">
        <f>IF(D5229="","",IFERROR(VLOOKUP(D5229,Cadastro!$C$9:$D$1009,2,FALSE),"NOT FOUND"))</f>
        <v/>
      </c>
      <c r="F5229" s="94"/>
      <c r="G5229" s="76"/>
      <c r="H5229" s="81" t="str">
        <f>IFERROR(F5229*VLOOKUP(D5229,Saldo!$P$8:$U$1009,6,FALSE),"")</f>
        <v/>
      </c>
      <c r="I5229" s="78" t="str">
        <f>IFERROR(IF(D5229="","",VLOOKUP(D5229,Saldo!$P$8:$Q$1009,2,FALSE)),"")</f>
        <v/>
      </c>
      <c r="J5229" s="76"/>
      <c r="K5229" s="74" t="str">
        <f t="shared" si="81"/>
        <v/>
      </c>
    </row>
    <row r="5230" spans="1:11" ht="18.95" customHeight="1" x14ac:dyDescent="0.25">
      <c r="A5230" s="52"/>
      <c r="C5230" s="185"/>
      <c r="D5230" s="76"/>
      <c r="E5230" s="76" t="str">
        <f>IF(D5230="","",IFERROR(VLOOKUP(D5230,Cadastro!$C$9:$D$1009,2,FALSE),"NOT FOUND"))</f>
        <v/>
      </c>
      <c r="F5230" s="94"/>
      <c r="G5230" s="76"/>
      <c r="H5230" s="81" t="str">
        <f>IFERROR(F5230*VLOOKUP(D5230,Saldo!$P$8:$U$1009,6,FALSE),"")</f>
        <v/>
      </c>
      <c r="I5230" s="78" t="str">
        <f>IFERROR(IF(D5230="","",VLOOKUP(D5230,Saldo!$P$8:$Q$1009,2,FALSE)),"")</f>
        <v/>
      </c>
      <c r="J5230" s="76"/>
      <c r="K5230" s="74" t="str">
        <f t="shared" si="81"/>
        <v/>
      </c>
    </row>
    <row r="5231" spans="1:11" ht="18.95" customHeight="1" x14ac:dyDescent="0.25">
      <c r="A5231" s="52"/>
      <c r="C5231" s="185"/>
      <c r="D5231" s="76"/>
      <c r="E5231" s="76" t="str">
        <f>IF(D5231="","",IFERROR(VLOOKUP(D5231,Cadastro!$C$9:$D$1009,2,FALSE),"NOT FOUND"))</f>
        <v/>
      </c>
      <c r="F5231" s="94"/>
      <c r="G5231" s="76"/>
      <c r="H5231" s="81" t="str">
        <f>IFERROR(F5231*VLOOKUP(D5231,Saldo!$P$8:$U$1009,6,FALSE),"")</f>
        <v/>
      </c>
      <c r="I5231" s="78" t="str">
        <f>IFERROR(IF(D5231="","",VLOOKUP(D5231,Saldo!$P$8:$Q$1009,2,FALSE)),"")</f>
        <v/>
      </c>
      <c r="J5231" s="76"/>
      <c r="K5231" s="74" t="str">
        <f t="shared" si="81"/>
        <v/>
      </c>
    </row>
    <row r="5232" spans="1:11" ht="18.95" customHeight="1" x14ac:dyDescent="0.25">
      <c r="A5232" s="52"/>
      <c r="C5232" s="185"/>
      <c r="D5232" s="76"/>
      <c r="E5232" s="76" t="str">
        <f>IF(D5232="","",IFERROR(VLOOKUP(D5232,Cadastro!$C$9:$D$1009,2,FALSE),"NOT FOUND"))</f>
        <v/>
      </c>
      <c r="F5232" s="94"/>
      <c r="G5232" s="76"/>
      <c r="H5232" s="81" t="str">
        <f>IFERROR(F5232*VLOOKUP(D5232,Saldo!$P$8:$U$1009,6,FALSE),"")</f>
        <v/>
      </c>
      <c r="I5232" s="78" t="str">
        <f>IFERROR(IF(D5232="","",VLOOKUP(D5232,Saldo!$P$8:$Q$1009,2,FALSE)),"")</f>
        <v/>
      </c>
      <c r="J5232" s="76"/>
      <c r="K5232" s="74" t="str">
        <f t="shared" si="81"/>
        <v/>
      </c>
    </row>
    <row r="5233" spans="1:11" ht="18.95" customHeight="1" x14ac:dyDescent="0.25">
      <c r="A5233" s="52"/>
      <c r="C5233" s="185"/>
      <c r="D5233" s="76"/>
      <c r="E5233" s="76" t="str">
        <f>IF(D5233="","",IFERROR(VLOOKUP(D5233,Cadastro!$C$9:$D$1009,2,FALSE),"NOT FOUND"))</f>
        <v/>
      </c>
      <c r="F5233" s="94"/>
      <c r="G5233" s="76"/>
      <c r="H5233" s="81" t="str">
        <f>IFERROR(F5233*VLOOKUP(D5233,Saldo!$P$8:$U$1009,6,FALSE),"")</f>
        <v/>
      </c>
      <c r="I5233" s="78" t="str">
        <f>IFERROR(IF(D5233="","",VLOOKUP(D5233,Saldo!$P$8:$Q$1009,2,FALSE)),"")</f>
        <v/>
      </c>
      <c r="J5233" s="76"/>
      <c r="K5233" s="74" t="str">
        <f t="shared" si="81"/>
        <v/>
      </c>
    </row>
    <row r="5234" spans="1:11" ht="18.95" customHeight="1" x14ac:dyDescent="0.25">
      <c r="A5234" s="52"/>
      <c r="C5234" s="185"/>
      <c r="D5234" s="76"/>
      <c r="E5234" s="76" t="str">
        <f>IF(D5234="","",IFERROR(VLOOKUP(D5234,Cadastro!$C$9:$D$1009,2,FALSE),"NOT FOUND"))</f>
        <v/>
      </c>
      <c r="F5234" s="94"/>
      <c r="G5234" s="76"/>
      <c r="H5234" s="81" t="str">
        <f>IFERROR(F5234*VLOOKUP(D5234,Saldo!$P$8:$U$1009,6,FALSE),"")</f>
        <v/>
      </c>
      <c r="I5234" s="78" t="str">
        <f>IFERROR(IF(D5234="","",VLOOKUP(D5234,Saldo!$P$8:$Q$1009,2,FALSE)),"")</f>
        <v/>
      </c>
      <c r="J5234" s="76"/>
      <c r="K5234" s="74" t="str">
        <f t="shared" si="81"/>
        <v/>
      </c>
    </row>
    <row r="5235" spans="1:11" ht="18.95" customHeight="1" x14ac:dyDescent="0.25">
      <c r="A5235" s="52"/>
      <c r="C5235" s="185"/>
      <c r="D5235" s="76"/>
      <c r="E5235" s="76" t="str">
        <f>IF(D5235="","",IFERROR(VLOOKUP(D5235,Cadastro!$C$9:$D$1009,2,FALSE),"NOT FOUND"))</f>
        <v/>
      </c>
      <c r="F5235" s="94"/>
      <c r="G5235" s="76"/>
      <c r="H5235" s="81" t="str">
        <f>IFERROR(F5235*VLOOKUP(D5235,Saldo!$P$8:$U$1009,6,FALSE),"")</f>
        <v/>
      </c>
      <c r="I5235" s="78" t="str">
        <f>IFERROR(IF(D5235="","",VLOOKUP(D5235,Saldo!$P$8:$Q$1009,2,FALSE)),"")</f>
        <v/>
      </c>
      <c r="J5235" s="76"/>
      <c r="K5235" s="74" t="str">
        <f t="shared" si="81"/>
        <v/>
      </c>
    </row>
    <row r="5236" spans="1:11" ht="18.95" customHeight="1" x14ac:dyDescent="0.25">
      <c r="A5236" s="52"/>
      <c r="C5236" s="185"/>
      <c r="D5236" s="76"/>
      <c r="E5236" s="76" t="str">
        <f>IF(D5236="","",IFERROR(VLOOKUP(D5236,Cadastro!$C$9:$D$1009,2,FALSE),"NOT FOUND"))</f>
        <v/>
      </c>
      <c r="F5236" s="94"/>
      <c r="G5236" s="76"/>
      <c r="H5236" s="81" t="str">
        <f>IFERROR(F5236*VLOOKUP(D5236,Saldo!$P$8:$U$1009,6,FALSE),"")</f>
        <v/>
      </c>
      <c r="I5236" s="78" t="str">
        <f>IFERROR(IF(D5236="","",VLOOKUP(D5236,Saldo!$P$8:$Q$1009,2,FALSE)),"")</f>
        <v/>
      </c>
      <c r="J5236" s="76"/>
      <c r="K5236" s="74" t="str">
        <f t="shared" si="81"/>
        <v/>
      </c>
    </row>
    <row r="5237" spans="1:11" ht="18.95" customHeight="1" x14ac:dyDescent="0.25">
      <c r="A5237" s="52"/>
      <c r="C5237" s="185"/>
      <c r="D5237" s="76"/>
      <c r="E5237" s="76" t="str">
        <f>IF(D5237="","",IFERROR(VLOOKUP(D5237,Cadastro!$C$9:$D$1009,2,FALSE),"NOT FOUND"))</f>
        <v/>
      </c>
      <c r="F5237" s="94"/>
      <c r="G5237" s="76"/>
      <c r="H5237" s="81" t="str">
        <f>IFERROR(F5237*VLOOKUP(D5237,Saldo!$P$8:$U$1009,6,FALSE),"")</f>
        <v/>
      </c>
      <c r="I5237" s="78" t="str">
        <f>IFERROR(IF(D5237="","",VLOOKUP(D5237,Saldo!$P$8:$Q$1009,2,FALSE)),"")</f>
        <v/>
      </c>
      <c r="J5237" s="76"/>
      <c r="K5237" s="74" t="str">
        <f t="shared" si="81"/>
        <v/>
      </c>
    </row>
    <row r="5238" spans="1:11" ht="18.95" customHeight="1" x14ac:dyDescent="0.25">
      <c r="A5238" s="52"/>
      <c r="C5238" s="185"/>
      <c r="D5238" s="76"/>
      <c r="E5238" s="76" t="str">
        <f>IF(D5238="","",IFERROR(VLOOKUP(D5238,Cadastro!$C$9:$D$1009,2,FALSE),"NOT FOUND"))</f>
        <v/>
      </c>
      <c r="F5238" s="94"/>
      <c r="G5238" s="76"/>
      <c r="H5238" s="81" t="str">
        <f>IFERROR(F5238*VLOOKUP(D5238,Saldo!$P$8:$U$1009,6,FALSE),"")</f>
        <v/>
      </c>
      <c r="I5238" s="78" t="str">
        <f>IFERROR(IF(D5238="","",VLOOKUP(D5238,Saldo!$P$8:$Q$1009,2,FALSE)),"")</f>
        <v/>
      </c>
      <c r="J5238" s="76"/>
      <c r="K5238" s="74" t="str">
        <f t="shared" si="81"/>
        <v/>
      </c>
    </row>
    <row r="5239" spans="1:11" ht="18.95" customHeight="1" x14ac:dyDescent="0.25">
      <c r="A5239" s="52"/>
      <c r="C5239" s="185"/>
      <c r="D5239" s="76"/>
      <c r="E5239" s="76" t="str">
        <f>IF(D5239="","",IFERROR(VLOOKUP(D5239,Cadastro!$C$9:$D$1009,2,FALSE),"NOT FOUND"))</f>
        <v/>
      </c>
      <c r="F5239" s="94"/>
      <c r="G5239" s="76"/>
      <c r="H5239" s="81" t="str">
        <f>IFERROR(F5239*VLOOKUP(D5239,Saldo!$P$8:$U$1009,6,FALSE),"")</f>
        <v/>
      </c>
      <c r="I5239" s="78" t="str">
        <f>IFERROR(IF(D5239="","",VLOOKUP(D5239,Saldo!$P$8:$Q$1009,2,FALSE)),"")</f>
        <v/>
      </c>
      <c r="J5239" s="76"/>
      <c r="K5239" s="74" t="str">
        <f t="shared" si="81"/>
        <v/>
      </c>
    </row>
    <row r="5240" spans="1:11" ht="18.95" customHeight="1" x14ac:dyDescent="0.25">
      <c r="A5240" s="52"/>
      <c r="C5240" s="185"/>
      <c r="D5240" s="76"/>
      <c r="E5240" s="76" t="str">
        <f>IF(D5240="","",IFERROR(VLOOKUP(D5240,Cadastro!$C$9:$D$1009,2,FALSE),"NOT FOUND"))</f>
        <v/>
      </c>
      <c r="F5240" s="94"/>
      <c r="G5240" s="76"/>
      <c r="H5240" s="81" t="str">
        <f>IFERROR(F5240*VLOOKUP(D5240,Saldo!$P$8:$U$1009,6,FALSE),"")</f>
        <v/>
      </c>
      <c r="I5240" s="78" t="str">
        <f>IFERROR(IF(D5240="","",VLOOKUP(D5240,Saldo!$P$8:$Q$1009,2,FALSE)),"")</f>
        <v/>
      </c>
      <c r="J5240" s="76"/>
      <c r="K5240" s="74" t="str">
        <f t="shared" si="81"/>
        <v/>
      </c>
    </row>
    <row r="5241" spans="1:11" ht="18.95" customHeight="1" x14ac:dyDescent="0.25">
      <c r="A5241" s="52"/>
      <c r="C5241" s="185"/>
      <c r="D5241" s="76"/>
      <c r="E5241" s="76" t="str">
        <f>IF(D5241="","",IFERROR(VLOOKUP(D5241,Cadastro!$C$9:$D$1009,2,FALSE),"NOT FOUND"))</f>
        <v/>
      </c>
      <c r="F5241" s="94"/>
      <c r="G5241" s="76"/>
      <c r="H5241" s="81" t="str">
        <f>IFERROR(F5241*VLOOKUP(D5241,Saldo!$P$8:$U$1009,6,FALSE),"")</f>
        <v/>
      </c>
      <c r="I5241" s="78" t="str">
        <f>IFERROR(IF(D5241="","",VLOOKUP(D5241,Saldo!$P$8:$Q$1009,2,FALSE)),"")</f>
        <v/>
      </c>
      <c r="J5241" s="76"/>
      <c r="K5241" s="74" t="str">
        <f t="shared" si="81"/>
        <v/>
      </c>
    </row>
    <row r="5242" spans="1:11" ht="18.95" customHeight="1" x14ac:dyDescent="0.25">
      <c r="A5242" s="52"/>
      <c r="C5242" s="185"/>
      <c r="D5242" s="76"/>
      <c r="E5242" s="76" t="str">
        <f>IF(D5242="","",IFERROR(VLOOKUP(D5242,Cadastro!$C$9:$D$1009,2,FALSE),"NOT FOUND"))</f>
        <v/>
      </c>
      <c r="F5242" s="94"/>
      <c r="G5242" s="76"/>
      <c r="H5242" s="81" t="str">
        <f>IFERROR(F5242*VLOOKUP(D5242,Saldo!$P$8:$U$1009,6,FALSE),"")</f>
        <v/>
      </c>
      <c r="I5242" s="78" t="str">
        <f>IFERROR(IF(D5242="","",VLOOKUP(D5242,Saldo!$P$8:$Q$1009,2,FALSE)),"")</f>
        <v/>
      </c>
      <c r="J5242" s="76"/>
      <c r="K5242" s="74" t="str">
        <f t="shared" si="81"/>
        <v/>
      </c>
    </row>
    <row r="5243" spans="1:11" ht="18.95" customHeight="1" x14ac:dyDescent="0.25">
      <c r="A5243" s="52"/>
      <c r="C5243" s="185"/>
      <c r="D5243" s="76"/>
      <c r="E5243" s="76" t="str">
        <f>IF(D5243="","",IFERROR(VLOOKUP(D5243,Cadastro!$C$9:$D$1009,2,FALSE),"NOT FOUND"))</f>
        <v/>
      </c>
      <c r="F5243" s="94"/>
      <c r="G5243" s="76"/>
      <c r="H5243" s="81" t="str">
        <f>IFERROR(F5243*VLOOKUP(D5243,Saldo!$P$8:$U$1009,6,FALSE),"")</f>
        <v/>
      </c>
      <c r="I5243" s="78" t="str">
        <f>IFERROR(IF(D5243="","",VLOOKUP(D5243,Saldo!$P$8:$Q$1009,2,FALSE)),"")</f>
        <v/>
      </c>
      <c r="J5243" s="76"/>
      <c r="K5243" s="74" t="str">
        <f t="shared" si="81"/>
        <v/>
      </c>
    </row>
    <row r="5244" spans="1:11" ht="18.95" customHeight="1" x14ac:dyDescent="0.25">
      <c r="A5244" s="52"/>
      <c r="C5244" s="185"/>
      <c r="D5244" s="76"/>
      <c r="E5244" s="76" t="str">
        <f>IF(D5244="","",IFERROR(VLOOKUP(D5244,Cadastro!$C$9:$D$1009,2,FALSE),"NOT FOUND"))</f>
        <v/>
      </c>
      <c r="F5244" s="94"/>
      <c r="G5244" s="76"/>
      <c r="H5244" s="81" t="str">
        <f>IFERROR(F5244*VLOOKUP(D5244,Saldo!$P$8:$U$1009,6,FALSE),"")</f>
        <v/>
      </c>
      <c r="I5244" s="78" t="str">
        <f>IFERROR(IF(D5244="","",VLOOKUP(D5244,Saldo!$P$8:$Q$1009,2,FALSE)),"")</f>
        <v/>
      </c>
      <c r="J5244" s="76"/>
      <c r="K5244" s="74" t="str">
        <f t="shared" si="81"/>
        <v/>
      </c>
    </row>
    <row r="5245" spans="1:11" ht="18.95" customHeight="1" x14ac:dyDescent="0.25">
      <c r="A5245" s="52"/>
      <c r="C5245" s="185"/>
      <c r="D5245" s="76"/>
      <c r="E5245" s="76" t="str">
        <f>IF(D5245="","",IFERROR(VLOOKUP(D5245,Cadastro!$C$9:$D$1009,2,FALSE),"NOT FOUND"))</f>
        <v/>
      </c>
      <c r="F5245" s="94"/>
      <c r="G5245" s="76"/>
      <c r="H5245" s="81" t="str">
        <f>IFERROR(F5245*VLOOKUP(D5245,Saldo!$P$8:$U$1009,6,FALSE),"")</f>
        <v/>
      </c>
      <c r="I5245" s="78" t="str">
        <f>IFERROR(IF(D5245="","",VLOOKUP(D5245,Saldo!$P$8:$Q$1009,2,FALSE)),"")</f>
        <v/>
      </c>
      <c r="J5245" s="76"/>
      <c r="K5245" s="74" t="str">
        <f t="shared" si="81"/>
        <v/>
      </c>
    </row>
    <row r="5246" spans="1:11" ht="18.95" customHeight="1" x14ac:dyDescent="0.25">
      <c r="A5246" s="52"/>
      <c r="C5246" s="185"/>
      <c r="D5246" s="76"/>
      <c r="E5246" s="76" t="str">
        <f>IF(D5246="","",IFERROR(VLOOKUP(D5246,Cadastro!$C$9:$D$1009,2,FALSE),"NOT FOUND"))</f>
        <v/>
      </c>
      <c r="F5246" s="94"/>
      <c r="G5246" s="76"/>
      <c r="H5246" s="81" t="str">
        <f>IFERROR(F5246*VLOOKUP(D5246,Saldo!$P$8:$U$1009,6,FALSE),"")</f>
        <v/>
      </c>
      <c r="I5246" s="78" t="str">
        <f>IFERROR(IF(D5246="","",VLOOKUP(D5246,Saldo!$P$8:$Q$1009,2,FALSE)),"")</f>
        <v/>
      </c>
      <c r="J5246" s="76"/>
      <c r="K5246" s="74" t="str">
        <f t="shared" si="81"/>
        <v/>
      </c>
    </row>
    <row r="5247" spans="1:11" ht="18.95" customHeight="1" x14ac:dyDescent="0.25">
      <c r="A5247" s="52"/>
      <c r="C5247" s="185"/>
      <c r="D5247" s="76"/>
      <c r="E5247" s="76" t="str">
        <f>IF(D5247="","",IFERROR(VLOOKUP(D5247,Cadastro!$C$9:$D$1009,2,FALSE),"NOT FOUND"))</f>
        <v/>
      </c>
      <c r="F5247" s="94"/>
      <c r="G5247" s="76"/>
      <c r="H5247" s="81" t="str">
        <f>IFERROR(F5247*VLOOKUP(D5247,Saldo!$P$8:$U$1009,6,FALSE),"")</f>
        <v/>
      </c>
      <c r="I5247" s="78" t="str">
        <f>IFERROR(IF(D5247="","",VLOOKUP(D5247,Saldo!$P$8:$Q$1009,2,FALSE)),"")</f>
        <v/>
      </c>
      <c r="J5247" s="76"/>
      <c r="K5247" s="74" t="str">
        <f t="shared" si="81"/>
        <v/>
      </c>
    </row>
    <row r="5248" spans="1:11" ht="18.95" customHeight="1" x14ac:dyDescent="0.25">
      <c r="A5248" s="52"/>
      <c r="C5248" s="185"/>
      <c r="D5248" s="76"/>
      <c r="E5248" s="76" t="str">
        <f>IF(D5248="","",IFERROR(VLOOKUP(D5248,Cadastro!$C$9:$D$1009,2,FALSE),"NOT FOUND"))</f>
        <v/>
      </c>
      <c r="F5248" s="94"/>
      <c r="G5248" s="76"/>
      <c r="H5248" s="81" t="str">
        <f>IFERROR(F5248*VLOOKUP(D5248,Saldo!$P$8:$U$1009,6,FALSE),"")</f>
        <v/>
      </c>
      <c r="I5248" s="78" t="str">
        <f>IFERROR(IF(D5248="","",VLOOKUP(D5248,Saldo!$P$8:$Q$1009,2,FALSE)),"")</f>
        <v/>
      </c>
      <c r="J5248" s="76"/>
      <c r="K5248" s="74" t="str">
        <f t="shared" si="81"/>
        <v/>
      </c>
    </row>
    <row r="5249" spans="1:11" ht="18.95" customHeight="1" x14ac:dyDescent="0.25">
      <c r="A5249" s="52"/>
      <c r="C5249" s="185"/>
      <c r="D5249" s="76"/>
      <c r="E5249" s="76" t="str">
        <f>IF(D5249="","",IFERROR(VLOOKUP(D5249,Cadastro!$C$9:$D$1009,2,FALSE),"NOT FOUND"))</f>
        <v/>
      </c>
      <c r="F5249" s="94"/>
      <c r="G5249" s="76"/>
      <c r="H5249" s="81" t="str">
        <f>IFERROR(F5249*VLOOKUP(D5249,Saldo!$P$8:$U$1009,6,FALSE),"")</f>
        <v/>
      </c>
      <c r="I5249" s="78" t="str">
        <f>IFERROR(IF(D5249="","",VLOOKUP(D5249,Saldo!$P$8:$Q$1009,2,FALSE)),"")</f>
        <v/>
      </c>
      <c r="J5249" s="76"/>
      <c r="K5249" s="74" t="str">
        <f t="shared" si="81"/>
        <v/>
      </c>
    </row>
    <row r="5250" spans="1:11" ht="18.95" customHeight="1" x14ac:dyDescent="0.25">
      <c r="A5250" s="52"/>
      <c r="C5250" s="185"/>
      <c r="D5250" s="76"/>
      <c r="E5250" s="76" t="str">
        <f>IF(D5250="","",IFERROR(VLOOKUP(D5250,Cadastro!$C$9:$D$1009,2,FALSE),"NOT FOUND"))</f>
        <v/>
      </c>
      <c r="F5250" s="94"/>
      <c r="G5250" s="76"/>
      <c r="H5250" s="81" t="str">
        <f>IFERROR(F5250*VLOOKUP(D5250,Saldo!$P$8:$U$1009,6,FALSE),"")</f>
        <v/>
      </c>
      <c r="I5250" s="78" t="str">
        <f>IFERROR(IF(D5250="","",VLOOKUP(D5250,Saldo!$P$8:$Q$1009,2,FALSE)),"")</f>
        <v/>
      </c>
      <c r="J5250" s="76"/>
      <c r="K5250" s="74" t="str">
        <f t="shared" si="81"/>
        <v/>
      </c>
    </row>
    <row r="5251" spans="1:11" ht="18.95" customHeight="1" x14ac:dyDescent="0.25">
      <c r="A5251" s="52"/>
      <c r="C5251" s="185"/>
      <c r="D5251" s="76"/>
      <c r="E5251" s="76" t="str">
        <f>IF(D5251="","",IFERROR(VLOOKUP(D5251,Cadastro!$C$9:$D$1009,2,FALSE),"NOT FOUND"))</f>
        <v/>
      </c>
      <c r="F5251" s="94"/>
      <c r="G5251" s="76"/>
      <c r="H5251" s="81" t="str">
        <f>IFERROR(F5251*VLOOKUP(D5251,Saldo!$P$8:$U$1009,6,FALSE),"")</f>
        <v/>
      </c>
      <c r="I5251" s="78" t="str">
        <f>IFERROR(IF(D5251="","",VLOOKUP(D5251,Saldo!$P$8:$Q$1009,2,FALSE)),"")</f>
        <v/>
      </c>
      <c r="J5251" s="76"/>
      <c r="K5251" s="74" t="str">
        <f t="shared" si="81"/>
        <v/>
      </c>
    </row>
    <row r="5252" spans="1:11" ht="18.95" customHeight="1" x14ac:dyDescent="0.25">
      <c r="A5252" s="52"/>
      <c r="C5252" s="185"/>
      <c r="D5252" s="76"/>
      <c r="E5252" s="76" t="str">
        <f>IF(D5252="","",IFERROR(VLOOKUP(D5252,Cadastro!$C$9:$D$1009,2,FALSE),"NOT FOUND"))</f>
        <v/>
      </c>
      <c r="F5252" s="94"/>
      <c r="G5252" s="76"/>
      <c r="H5252" s="81" t="str">
        <f>IFERROR(F5252*VLOOKUP(D5252,Saldo!$P$8:$U$1009,6,FALSE),"")</f>
        <v/>
      </c>
      <c r="I5252" s="78" t="str">
        <f>IFERROR(IF(D5252="","",VLOOKUP(D5252,Saldo!$P$8:$Q$1009,2,FALSE)),"")</f>
        <v/>
      </c>
      <c r="J5252" s="76"/>
      <c r="K5252" s="74" t="str">
        <f t="shared" si="81"/>
        <v/>
      </c>
    </row>
    <row r="5253" spans="1:11" ht="18.95" customHeight="1" x14ac:dyDescent="0.25">
      <c r="A5253" s="52"/>
      <c r="C5253" s="185"/>
      <c r="D5253" s="76"/>
      <c r="E5253" s="76" t="str">
        <f>IF(D5253="","",IFERROR(VLOOKUP(D5253,Cadastro!$C$9:$D$1009,2,FALSE),"NOT FOUND"))</f>
        <v/>
      </c>
      <c r="F5253" s="94"/>
      <c r="G5253" s="76"/>
      <c r="H5253" s="81" t="str">
        <f>IFERROR(F5253*VLOOKUP(D5253,Saldo!$P$8:$U$1009,6,FALSE),"")</f>
        <v/>
      </c>
      <c r="I5253" s="78" t="str">
        <f>IFERROR(IF(D5253="","",VLOOKUP(D5253,Saldo!$P$8:$Q$1009,2,FALSE)),"")</f>
        <v/>
      </c>
      <c r="J5253" s="76"/>
      <c r="K5253" s="74" t="str">
        <f t="shared" si="81"/>
        <v/>
      </c>
    </row>
    <row r="5254" spans="1:11" ht="18.95" customHeight="1" x14ac:dyDescent="0.25">
      <c r="A5254" s="52"/>
      <c r="C5254" s="185"/>
      <c r="D5254" s="76"/>
      <c r="E5254" s="76" t="str">
        <f>IF(D5254="","",IFERROR(VLOOKUP(D5254,Cadastro!$C$9:$D$1009,2,FALSE),"NOT FOUND"))</f>
        <v/>
      </c>
      <c r="F5254" s="94"/>
      <c r="G5254" s="76"/>
      <c r="H5254" s="81" t="str">
        <f>IFERROR(F5254*VLOOKUP(D5254,Saldo!$P$8:$U$1009,6,FALSE),"")</f>
        <v/>
      </c>
      <c r="I5254" s="78" t="str">
        <f>IFERROR(IF(D5254="","",VLOOKUP(D5254,Saldo!$P$8:$Q$1009,2,FALSE)),"")</f>
        <v/>
      </c>
      <c r="J5254" s="76"/>
      <c r="K5254" s="74" t="str">
        <f t="shared" si="81"/>
        <v/>
      </c>
    </row>
    <row r="5255" spans="1:11" ht="18.95" customHeight="1" x14ac:dyDescent="0.25">
      <c r="A5255" s="52"/>
      <c r="C5255" s="185"/>
      <c r="D5255" s="76"/>
      <c r="E5255" s="76" t="str">
        <f>IF(D5255="","",IFERROR(VLOOKUP(D5255,Cadastro!$C$9:$D$1009,2,FALSE),"NOT FOUND"))</f>
        <v/>
      </c>
      <c r="F5255" s="94"/>
      <c r="G5255" s="76"/>
      <c r="H5255" s="81" t="str">
        <f>IFERROR(F5255*VLOOKUP(D5255,Saldo!$P$8:$U$1009,6,FALSE),"")</f>
        <v/>
      </c>
      <c r="I5255" s="78" t="str">
        <f>IFERROR(IF(D5255="","",VLOOKUP(D5255,Saldo!$P$8:$Q$1009,2,FALSE)),"")</f>
        <v/>
      </c>
      <c r="J5255" s="76"/>
      <c r="K5255" s="74" t="str">
        <f t="shared" si="81"/>
        <v/>
      </c>
    </row>
    <row r="5256" spans="1:11" ht="18.95" customHeight="1" x14ac:dyDescent="0.25">
      <c r="A5256" s="52"/>
      <c r="C5256" s="185"/>
      <c r="D5256" s="76"/>
      <c r="E5256" s="76" t="str">
        <f>IF(D5256="","",IFERROR(VLOOKUP(D5256,Cadastro!$C$9:$D$1009,2,FALSE),"NOT FOUND"))</f>
        <v/>
      </c>
      <c r="F5256" s="94"/>
      <c r="G5256" s="76"/>
      <c r="H5256" s="81" t="str">
        <f>IFERROR(F5256*VLOOKUP(D5256,Saldo!$P$8:$U$1009,6,FALSE),"")</f>
        <v/>
      </c>
      <c r="I5256" s="78" t="str">
        <f>IFERROR(IF(D5256="","",VLOOKUP(D5256,Saldo!$P$8:$Q$1009,2,FALSE)),"")</f>
        <v/>
      </c>
      <c r="J5256" s="76"/>
      <c r="K5256" s="74" t="str">
        <f t="shared" si="81"/>
        <v/>
      </c>
    </row>
    <row r="5257" spans="1:11" ht="18.95" customHeight="1" x14ac:dyDescent="0.25">
      <c r="A5257" s="52"/>
      <c r="C5257" s="185"/>
      <c r="D5257" s="76"/>
      <c r="E5257" s="76" t="str">
        <f>IF(D5257="","",IFERROR(VLOOKUP(D5257,Cadastro!$C$9:$D$1009,2,FALSE),"NOT FOUND"))</f>
        <v/>
      </c>
      <c r="F5257" s="94"/>
      <c r="G5257" s="76"/>
      <c r="H5257" s="81" t="str">
        <f>IFERROR(F5257*VLOOKUP(D5257,Saldo!$P$8:$U$1009,6,FALSE),"")</f>
        <v/>
      </c>
      <c r="I5257" s="78" t="str">
        <f>IFERROR(IF(D5257="","",VLOOKUP(D5257,Saldo!$P$8:$Q$1009,2,FALSE)),"")</f>
        <v/>
      </c>
      <c r="J5257" s="76"/>
      <c r="K5257" s="74" t="str">
        <f t="shared" si="81"/>
        <v/>
      </c>
    </row>
    <row r="5258" spans="1:11" ht="18.95" customHeight="1" x14ac:dyDescent="0.25">
      <c r="A5258" s="52"/>
      <c r="C5258" s="185"/>
      <c r="D5258" s="76"/>
      <c r="E5258" s="76" t="str">
        <f>IF(D5258="","",IFERROR(VLOOKUP(D5258,Cadastro!$C$9:$D$1009,2,FALSE),"NOT FOUND"))</f>
        <v/>
      </c>
      <c r="F5258" s="94"/>
      <c r="G5258" s="76"/>
      <c r="H5258" s="81" t="str">
        <f>IFERROR(F5258*VLOOKUP(D5258,Saldo!$P$8:$U$1009,6,FALSE),"")</f>
        <v/>
      </c>
      <c r="I5258" s="78" t="str">
        <f>IFERROR(IF(D5258="","",VLOOKUP(D5258,Saldo!$P$8:$Q$1009,2,FALSE)),"")</f>
        <v/>
      </c>
      <c r="J5258" s="76"/>
      <c r="K5258" s="74" t="str">
        <f t="shared" ref="K5258:K5321" si="82">IF(C5258="","",MONTH(C5258))</f>
        <v/>
      </c>
    </row>
    <row r="5259" spans="1:11" ht="18.95" customHeight="1" x14ac:dyDescent="0.25">
      <c r="A5259" s="52"/>
      <c r="C5259" s="185"/>
      <c r="D5259" s="76"/>
      <c r="E5259" s="76" t="str">
        <f>IF(D5259="","",IFERROR(VLOOKUP(D5259,Cadastro!$C$9:$D$1009,2,FALSE),"NOT FOUND"))</f>
        <v/>
      </c>
      <c r="F5259" s="94"/>
      <c r="G5259" s="76"/>
      <c r="H5259" s="81" t="str">
        <f>IFERROR(F5259*VLOOKUP(D5259,Saldo!$P$8:$U$1009,6,FALSE),"")</f>
        <v/>
      </c>
      <c r="I5259" s="78" t="str">
        <f>IFERROR(IF(D5259="","",VLOOKUP(D5259,Saldo!$P$8:$Q$1009,2,FALSE)),"")</f>
        <v/>
      </c>
      <c r="J5259" s="76"/>
      <c r="K5259" s="74" t="str">
        <f t="shared" si="82"/>
        <v/>
      </c>
    </row>
    <row r="5260" spans="1:11" ht="18.95" customHeight="1" x14ac:dyDescent="0.25">
      <c r="A5260" s="52"/>
      <c r="C5260" s="185"/>
      <c r="D5260" s="76"/>
      <c r="E5260" s="76" t="str">
        <f>IF(D5260="","",IFERROR(VLOOKUP(D5260,Cadastro!$C$9:$D$1009,2,FALSE),"NOT FOUND"))</f>
        <v/>
      </c>
      <c r="F5260" s="94"/>
      <c r="G5260" s="76"/>
      <c r="H5260" s="81" t="str">
        <f>IFERROR(F5260*VLOOKUP(D5260,Saldo!$P$8:$U$1009,6,FALSE),"")</f>
        <v/>
      </c>
      <c r="I5260" s="78" t="str">
        <f>IFERROR(IF(D5260="","",VLOOKUP(D5260,Saldo!$P$8:$Q$1009,2,FALSE)),"")</f>
        <v/>
      </c>
      <c r="J5260" s="76"/>
      <c r="K5260" s="74" t="str">
        <f t="shared" si="82"/>
        <v/>
      </c>
    </row>
    <row r="5261" spans="1:11" ht="18.95" customHeight="1" x14ac:dyDescent="0.25">
      <c r="A5261" s="52"/>
      <c r="C5261" s="185"/>
      <c r="D5261" s="76"/>
      <c r="E5261" s="76" t="str">
        <f>IF(D5261="","",IFERROR(VLOOKUP(D5261,Cadastro!$C$9:$D$1009,2,FALSE),"NOT FOUND"))</f>
        <v/>
      </c>
      <c r="F5261" s="94"/>
      <c r="G5261" s="76"/>
      <c r="H5261" s="81" t="str">
        <f>IFERROR(F5261*VLOOKUP(D5261,Saldo!$P$8:$U$1009,6,FALSE),"")</f>
        <v/>
      </c>
      <c r="I5261" s="78" t="str">
        <f>IFERROR(IF(D5261="","",VLOOKUP(D5261,Saldo!$P$8:$Q$1009,2,FALSE)),"")</f>
        <v/>
      </c>
      <c r="J5261" s="76"/>
      <c r="K5261" s="74" t="str">
        <f t="shared" si="82"/>
        <v/>
      </c>
    </row>
    <row r="5262" spans="1:11" ht="18.95" customHeight="1" x14ac:dyDescent="0.25">
      <c r="A5262" s="52"/>
      <c r="C5262" s="185"/>
      <c r="D5262" s="76"/>
      <c r="E5262" s="76" t="str">
        <f>IF(D5262="","",IFERROR(VLOOKUP(D5262,Cadastro!$C$9:$D$1009,2,FALSE),"NOT FOUND"))</f>
        <v/>
      </c>
      <c r="F5262" s="94"/>
      <c r="G5262" s="76"/>
      <c r="H5262" s="81" t="str">
        <f>IFERROR(F5262*VLOOKUP(D5262,Saldo!$P$8:$U$1009,6,FALSE),"")</f>
        <v/>
      </c>
      <c r="I5262" s="78" t="str">
        <f>IFERROR(IF(D5262="","",VLOOKUP(D5262,Saldo!$P$8:$Q$1009,2,FALSE)),"")</f>
        <v/>
      </c>
      <c r="J5262" s="76"/>
      <c r="K5262" s="74" t="str">
        <f t="shared" si="82"/>
        <v/>
      </c>
    </row>
    <row r="5263" spans="1:11" ht="18.95" customHeight="1" x14ac:dyDescent="0.25">
      <c r="A5263" s="52"/>
      <c r="C5263" s="185"/>
      <c r="D5263" s="76"/>
      <c r="E5263" s="76" t="str">
        <f>IF(D5263="","",IFERROR(VLOOKUP(D5263,Cadastro!$C$9:$D$1009,2,FALSE),"NOT FOUND"))</f>
        <v/>
      </c>
      <c r="F5263" s="94"/>
      <c r="G5263" s="76"/>
      <c r="H5263" s="81" t="str">
        <f>IFERROR(F5263*VLOOKUP(D5263,Saldo!$P$8:$U$1009,6,FALSE),"")</f>
        <v/>
      </c>
      <c r="I5263" s="78" t="str">
        <f>IFERROR(IF(D5263="","",VLOOKUP(D5263,Saldo!$P$8:$Q$1009,2,FALSE)),"")</f>
        <v/>
      </c>
      <c r="J5263" s="76"/>
      <c r="K5263" s="74" t="str">
        <f t="shared" si="82"/>
        <v/>
      </c>
    </row>
    <row r="5264" spans="1:11" ht="18.95" customHeight="1" x14ac:dyDescent="0.25">
      <c r="A5264" s="52"/>
      <c r="C5264" s="185"/>
      <c r="D5264" s="76"/>
      <c r="E5264" s="76" t="str">
        <f>IF(D5264="","",IFERROR(VLOOKUP(D5264,Cadastro!$C$9:$D$1009,2,FALSE),"NOT FOUND"))</f>
        <v/>
      </c>
      <c r="F5264" s="94"/>
      <c r="G5264" s="76"/>
      <c r="H5264" s="81" t="str">
        <f>IFERROR(F5264*VLOOKUP(D5264,Saldo!$P$8:$U$1009,6,FALSE),"")</f>
        <v/>
      </c>
      <c r="I5264" s="78" t="str">
        <f>IFERROR(IF(D5264="","",VLOOKUP(D5264,Saldo!$P$8:$Q$1009,2,FALSE)),"")</f>
        <v/>
      </c>
      <c r="J5264" s="76"/>
      <c r="K5264" s="74" t="str">
        <f t="shared" si="82"/>
        <v/>
      </c>
    </row>
    <row r="5265" spans="1:11" ht="18.95" customHeight="1" x14ac:dyDescent="0.25">
      <c r="A5265" s="52"/>
      <c r="C5265" s="185"/>
      <c r="D5265" s="76"/>
      <c r="E5265" s="76" t="str">
        <f>IF(D5265="","",IFERROR(VLOOKUP(D5265,Cadastro!$C$9:$D$1009,2,FALSE),"NOT FOUND"))</f>
        <v/>
      </c>
      <c r="F5265" s="94"/>
      <c r="G5265" s="76"/>
      <c r="H5265" s="81" t="str">
        <f>IFERROR(F5265*VLOOKUP(D5265,Saldo!$P$8:$U$1009,6,FALSE),"")</f>
        <v/>
      </c>
      <c r="I5265" s="78" t="str">
        <f>IFERROR(IF(D5265="","",VLOOKUP(D5265,Saldo!$P$8:$Q$1009,2,FALSE)),"")</f>
        <v/>
      </c>
      <c r="J5265" s="76"/>
      <c r="K5265" s="74" t="str">
        <f t="shared" si="82"/>
        <v/>
      </c>
    </row>
    <row r="5266" spans="1:11" ht="18.95" customHeight="1" x14ac:dyDescent="0.25">
      <c r="A5266" s="52"/>
      <c r="C5266" s="185"/>
      <c r="D5266" s="76"/>
      <c r="E5266" s="76" t="str">
        <f>IF(D5266="","",IFERROR(VLOOKUP(D5266,Cadastro!$C$9:$D$1009,2,FALSE),"NOT FOUND"))</f>
        <v/>
      </c>
      <c r="F5266" s="94"/>
      <c r="G5266" s="76"/>
      <c r="H5266" s="81" t="str">
        <f>IFERROR(F5266*VLOOKUP(D5266,Saldo!$P$8:$U$1009,6,FALSE),"")</f>
        <v/>
      </c>
      <c r="I5266" s="78" t="str">
        <f>IFERROR(IF(D5266="","",VLOOKUP(D5266,Saldo!$P$8:$Q$1009,2,FALSE)),"")</f>
        <v/>
      </c>
      <c r="J5266" s="76"/>
      <c r="K5266" s="74" t="str">
        <f t="shared" si="82"/>
        <v/>
      </c>
    </row>
    <row r="5267" spans="1:11" ht="18.95" customHeight="1" x14ac:dyDescent="0.25">
      <c r="A5267" s="52"/>
      <c r="C5267" s="185"/>
      <c r="D5267" s="76"/>
      <c r="E5267" s="76" t="str">
        <f>IF(D5267="","",IFERROR(VLOOKUP(D5267,Cadastro!$C$9:$D$1009,2,FALSE),"NOT FOUND"))</f>
        <v/>
      </c>
      <c r="F5267" s="94"/>
      <c r="G5267" s="76"/>
      <c r="H5267" s="81" t="str">
        <f>IFERROR(F5267*VLOOKUP(D5267,Saldo!$P$8:$U$1009,6,FALSE),"")</f>
        <v/>
      </c>
      <c r="I5267" s="78" t="str">
        <f>IFERROR(IF(D5267="","",VLOOKUP(D5267,Saldo!$P$8:$Q$1009,2,FALSE)),"")</f>
        <v/>
      </c>
      <c r="J5267" s="76"/>
      <c r="K5267" s="74" t="str">
        <f t="shared" si="82"/>
        <v/>
      </c>
    </row>
    <row r="5268" spans="1:11" ht="18.95" customHeight="1" x14ac:dyDescent="0.25">
      <c r="A5268" s="52"/>
      <c r="C5268" s="185"/>
      <c r="D5268" s="76"/>
      <c r="E5268" s="76" t="str">
        <f>IF(D5268="","",IFERROR(VLOOKUP(D5268,Cadastro!$C$9:$D$1009,2,FALSE),"NOT FOUND"))</f>
        <v/>
      </c>
      <c r="F5268" s="94"/>
      <c r="G5268" s="76"/>
      <c r="H5268" s="81" t="str">
        <f>IFERROR(F5268*VLOOKUP(D5268,Saldo!$P$8:$U$1009,6,FALSE),"")</f>
        <v/>
      </c>
      <c r="I5268" s="78" t="str">
        <f>IFERROR(IF(D5268="","",VLOOKUP(D5268,Saldo!$P$8:$Q$1009,2,FALSE)),"")</f>
        <v/>
      </c>
      <c r="J5268" s="76"/>
      <c r="K5268" s="74" t="str">
        <f t="shared" si="82"/>
        <v/>
      </c>
    </row>
    <row r="5269" spans="1:11" ht="18.95" customHeight="1" x14ac:dyDescent="0.25">
      <c r="A5269" s="52"/>
      <c r="C5269" s="185"/>
      <c r="D5269" s="76"/>
      <c r="E5269" s="76" t="str">
        <f>IF(D5269="","",IFERROR(VLOOKUP(D5269,Cadastro!$C$9:$D$1009,2,FALSE),"NOT FOUND"))</f>
        <v/>
      </c>
      <c r="F5269" s="94"/>
      <c r="G5269" s="76"/>
      <c r="H5269" s="81" t="str">
        <f>IFERROR(F5269*VLOOKUP(D5269,Saldo!$P$8:$U$1009,6,FALSE),"")</f>
        <v/>
      </c>
      <c r="I5269" s="78" t="str">
        <f>IFERROR(IF(D5269="","",VLOOKUP(D5269,Saldo!$P$8:$Q$1009,2,FALSE)),"")</f>
        <v/>
      </c>
      <c r="J5269" s="76"/>
      <c r="K5269" s="74" t="str">
        <f t="shared" si="82"/>
        <v/>
      </c>
    </row>
    <row r="5270" spans="1:11" ht="18.95" customHeight="1" x14ac:dyDescent="0.25">
      <c r="A5270" s="52"/>
      <c r="C5270" s="185"/>
      <c r="D5270" s="76"/>
      <c r="E5270" s="76" t="str">
        <f>IF(D5270="","",IFERROR(VLOOKUP(D5270,Cadastro!$C$9:$D$1009,2,FALSE),"NOT FOUND"))</f>
        <v/>
      </c>
      <c r="F5270" s="94"/>
      <c r="G5270" s="76"/>
      <c r="H5270" s="81" t="str">
        <f>IFERROR(F5270*VLOOKUP(D5270,Saldo!$P$8:$U$1009,6,FALSE),"")</f>
        <v/>
      </c>
      <c r="I5270" s="78" t="str">
        <f>IFERROR(IF(D5270="","",VLOOKUP(D5270,Saldo!$P$8:$Q$1009,2,FALSE)),"")</f>
        <v/>
      </c>
      <c r="J5270" s="76"/>
      <c r="K5270" s="74" t="str">
        <f t="shared" si="82"/>
        <v/>
      </c>
    </row>
    <row r="5271" spans="1:11" ht="18.95" customHeight="1" x14ac:dyDescent="0.25">
      <c r="A5271" s="52"/>
      <c r="C5271" s="185"/>
      <c r="D5271" s="76"/>
      <c r="E5271" s="76" t="str">
        <f>IF(D5271="","",IFERROR(VLOOKUP(D5271,Cadastro!$C$9:$D$1009,2,FALSE),"NOT FOUND"))</f>
        <v/>
      </c>
      <c r="F5271" s="94"/>
      <c r="G5271" s="76"/>
      <c r="H5271" s="81" t="str">
        <f>IFERROR(F5271*VLOOKUP(D5271,Saldo!$P$8:$U$1009,6,FALSE),"")</f>
        <v/>
      </c>
      <c r="I5271" s="78" t="str">
        <f>IFERROR(IF(D5271="","",VLOOKUP(D5271,Saldo!$P$8:$Q$1009,2,FALSE)),"")</f>
        <v/>
      </c>
      <c r="J5271" s="76"/>
      <c r="K5271" s="74" t="str">
        <f t="shared" si="82"/>
        <v/>
      </c>
    </row>
    <row r="5272" spans="1:11" ht="18.95" customHeight="1" x14ac:dyDescent="0.25">
      <c r="A5272" s="52"/>
      <c r="C5272" s="185"/>
      <c r="D5272" s="76"/>
      <c r="E5272" s="76" t="str">
        <f>IF(D5272="","",IFERROR(VLOOKUP(D5272,Cadastro!$C$9:$D$1009,2,FALSE),"NOT FOUND"))</f>
        <v/>
      </c>
      <c r="F5272" s="94"/>
      <c r="G5272" s="76"/>
      <c r="H5272" s="81" t="str">
        <f>IFERROR(F5272*VLOOKUP(D5272,Saldo!$P$8:$U$1009,6,FALSE),"")</f>
        <v/>
      </c>
      <c r="I5272" s="78" t="str">
        <f>IFERROR(IF(D5272="","",VLOOKUP(D5272,Saldo!$P$8:$Q$1009,2,FALSE)),"")</f>
        <v/>
      </c>
      <c r="J5272" s="76"/>
      <c r="K5272" s="74" t="str">
        <f t="shared" si="82"/>
        <v/>
      </c>
    </row>
    <row r="5273" spans="1:11" ht="18.95" customHeight="1" x14ac:dyDescent="0.25">
      <c r="A5273" s="52"/>
      <c r="C5273" s="185"/>
      <c r="D5273" s="76"/>
      <c r="E5273" s="76" t="str">
        <f>IF(D5273="","",IFERROR(VLOOKUP(D5273,Cadastro!$C$9:$D$1009,2,FALSE),"NOT FOUND"))</f>
        <v/>
      </c>
      <c r="F5273" s="94"/>
      <c r="G5273" s="76"/>
      <c r="H5273" s="81" t="str">
        <f>IFERROR(F5273*VLOOKUP(D5273,Saldo!$P$8:$U$1009,6,FALSE),"")</f>
        <v/>
      </c>
      <c r="I5273" s="78" t="str">
        <f>IFERROR(IF(D5273="","",VLOOKUP(D5273,Saldo!$P$8:$Q$1009,2,FALSE)),"")</f>
        <v/>
      </c>
      <c r="J5273" s="76"/>
      <c r="K5273" s="74" t="str">
        <f t="shared" si="82"/>
        <v/>
      </c>
    </row>
    <row r="5274" spans="1:11" ht="18.95" customHeight="1" x14ac:dyDescent="0.25">
      <c r="A5274" s="52"/>
      <c r="C5274" s="185"/>
      <c r="D5274" s="76"/>
      <c r="E5274" s="76" t="str">
        <f>IF(D5274="","",IFERROR(VLOOKUP(D5274,Cadastro!$C$9:$D$1009,2,FALSE),"NOT FOUND"))</f>
        <v/>
      </c>
      <c r="F5274" s="94"/>
      <c r="G5274" s="76"/>
      <c r="H5274" s="81" t="str">
        <f>IFERROR(F5274*VLOOKUP(D5274,Saldo!$P$8:$U$1009,6,FALSE),"")</f>
        <v/>
      </c>
      <c r="I5274" s="78" t="str">
        <f>IFERROR(IF(D5274="","",VLOOKUP(D5274,Saldo!$P$8:$Q$1009,2,FALSE)),"")</f>
        <v/>
      </c>
      <c r="J5274" s="76"/>
      <c r="K5274" s="74" t="str">
        <f t="shared" si="82"/>
        <v/>
      </c>
    </row>
    <row r="5275" spans="1:11" ht="18.95" customHeight="1" x14ac:dyDescent="0.25">
      <c r="A5275" s="52"/>
      <c r="C5275" s="185"/>
      <c r="D5275" s="76"/>
      <c r="E5275" s="76" t="str">
        <f>IF(D5275="","",IFERROR(VLOOKUP(D5275,Cadastro!$C$9:$D$1009,2,FALSE),"NOT FOUND"))</f>
        <v/>
      </c>
      <c r="F5275" s="94"/>
      <c r="G5275" s="76"/>
      <c r="H5275" s="81" t="str">
        <f>IFERROR(F5275*VLOOKUP(D5275,Saldo!$P$8:$U$1009,6,FALSE),"")</f>
        <v/>
      </c>
      <c r="I5275" s="78" t="str">
        <f>IFERROR(IF(D5275="","",VLOOKUP(D5275,Saldo!$P$8:$Q$1009,2,FALSE)),"")</f>
        <v/>
      </c>
      <c r="J5275" s="76"/>
      <c r="K5275" s="74" t="str">
        <f t="shared" si="82"/>
        <v/>
      </c>
    </row>
    <row r="5276" spans="1:11" ht="18.95" customHeight="1" x14ac:dyDescent="0.25">
      <c r="A5276" s="52"/>
      <c r="C5276" s="185"/>
      <c r="D5276" s="76"/>
      <c r="E5276" s="76" t="str">
        <f>IF(D5276="","",IFERROR(VLOOKUP(D5276,Cadastro!$C$9:$D$1009,2,FALSE),"NOT FOUND"))</f>
        <v/>
      </c>
      <c r="F5276" s="94"/>
      <c r="G5276" s="76"/>
      <c r="H5276" s="81" t="str">
        <f>IFERROR(F5276*VLOOKUP(D5276,Saldo!$P$8:$U$1009,6,FALSE),"")</f>
        <v/>
      </c>
      <c r="I5276" s="78" t="str">
        <f>IFERROR(IF(D5276="","",VLOOKUP(D5276,Saldo!$P$8:$Q$1009,2,FALSE)),"")</f>
        <v/>
      </c>
      <c r="J5276" s="76"/>
      <c r="K5276" s="74" t="str">
        <f t="shared" si="82"/>
        <v/>
      </c>
    </row>
    <row r="5277" spans="1:11" ht="18.95" customHeight="1" x14ac:dyDescent="0.25">
      <c r="A5277" s="52"/>
      <c r="C5277" s="185"/>
      <c r="D5277" s="76"/>
      <c r="E5277" s="76" t="str">
        <f>IF(D5277="","",IFERROR(VLOOKUP(D5277,Cadastro!$C$9:$D$1009,2,FALSE),"NOT FOUND"))</f>
        <v/>
      </c>
      <c r="F5277" s="94"/>
      <c r="G5277" s="76"/>
      <c r="H5277" s="81" t="str">
        <f>IFERROR(F5277*VLOOKUP(D5277,Saldo!$P$8:$U$1009,6,FALSE),"")</f>
        <v/>
      </c>
      <c r="I5277" s="78" t="str">
        <f>IFERROR(IF(D5277="","",VLOOKUP(D5277,Saldo!$P$8:$Q$1009,2,FALSE)),"")</f>
        <v/>
      </c>
      <c r="J5277" s="76"/>
      <c r="K5277" s="74" t="str">
        <f t="shared" si="82"/>
        <v/>
      </c>
    </row>
    <row r="5278" spans="1:11" ht="18.95" customHeight="1" x14ac:dyDescent="0.25">
      <c r="A5278" s="52"/>
      <c r="C5278" s="185"/>
      <c r="D5278" s="76"/>
      <c r="E5278" s="76" t="str">
        <f>IF(D5278="","",IFERROR(VLOOKUP(D5278,Cadastro!$C$9:$D$1009,2,FALSE),"NOT FOUND"))</f>
        <v/>
      </c>
      <c r="F5278" s="94"/>
      <c r="G5278" s="76"/>
      <c r="H5278" s="81" t="str">
        <f>IFERROR(F5278*VLOOKUP(D5278,Saldo!$P$8:$U$1009,6,FALSE),"")</f>
        <v/>
      </c>
      <c r="I5278" s="78" t="str">
        <f>IFERROR(IF(D5278="","",VLOOKUP(D5278,Saldo!$P$8:$Q$1009,2,FALSE)),"")</f>
        <v/>
      </c>
      <c r="J5278" s="76"/>
      <c r="K5278" s="74" t="str">
        <f t="shared" si="82"/>
        <v/>
      </c>
    </row>
    <row r="5279" spans="1:11" ht="18.95" customHeight="1" x14ac:dyDescent="0.25">
      <c r="A5279" s="52"/>
      <c r="C5279" s="185"/>
      <c r="D5279" s="76"/>
      <c r="E5279" s="76" t="str">
        <f>IF(D5279="","",IFERROR(VLOOKUP(D5279,Cadastro!$C$9:$D$1009,2,FALSE),"NOT FOUND"))</f>
        <v/>
      </c>
      <c r="F5279" s="94"/>
      <c r="G5279" s="76"/>
      <c r="H5279" s="81" t="str">
        <f>IFERROR(F5279*VLOOKUP(D5279,Saldo!$P$8:$U$1009,6,FALSE),"")</f>
        <v/>
      </c>
      <c r="I5279" s="78" t="str">
        <f>IFERROR(IF(D5279="","",VLOOKUP(D5279,Saldo!$P$8:$Q$1009,2,FALSE)),"")</f>
        <v/>
      </c>
      <c r="J5279" s="76"/>
      <c r="K5279" s="74" t="str">
        <f t="shared" si="82"/>
        <v/>
      </c>
    </row>
    <row r="5280" spans="1:11" ht="18.95" customHeight="1" x14ac:dyDescent="0.25">
      <c r="A5280" s="52"/>
      <c r="C5280" s="185"/>
      <c r="D5280" s="76"/>
      <c r="E5280" s="76" t="str">
        <f>IF(D5280="","",IFERROR(VLOOKUP(D5280,Cadastro!$C$9:$D$1009,2,FALSE),"NOT FOUND"))</f>
        <v/>
      </c>
      <c r="F5280" s="94"/>
      <c r="G5280" s="76"/>
      <c r="H5280" s="81" t="str">
        <f>IFERROR(F5280*VLOOKUP(D5280,Saldo!$P$8:$U$1009,6,FALSE),"")</f>
        <v/>
      </c>
      <c r="I5280" s="78" t="str">
        <f>IFERROR(IF(D5280="","",VLOOKUP(D5280,Saldo!$P$8:$Q$1009,2,FALSE)),"")</f>
        <v/>
      </c>
      <c r="J5280" s="76"/>
      <c r="K5280" s="74" t="str">
        <f t="shared" si="82"/>
        <v/>
      </c>
    </row>
    <row r="5281" spans="1:11" ht="18.95" customHeight="1" x14ac:dyDescent="0.25">
      <c r="A5281" s="52"/>
      <c r="C5281" s="185"/>
      <c r="D5281" s="76"/>
      <c r="E5281" s="76" t="str">
        <f>IF(D5281="","",IFERROR(VLOOKUP(D5281,Cadastro!$C$9:$D$1009,2,FALSE),"NOT FOUND"))</f>
        <v/>
      </c>
      <c r="F5281" s="94"/>
      <c r="G5281" s="76"/>
      <c r="H5281" s="81" t="str">
        <f>IFERROR(F5281*VLOOKUP(D5281,Saldo!$P$8:$U$1009,6,FALSE),"")</f>
        <v/>
      </c>
      <c r="I5281" s="78" t="str">
        <f>IFERROR(IF(D5281="","",VLOOKUP(D5281,Saldo!$P$8:$Q$1009,2,FALSE)),"")</f>
        <v/>
      </c>
      <c r="J5281" s="76"/>
      <c r="K5281" s="74" t="str">
        <f t="shared" si="82"/>
        <v/>
      </c>
    </row>
    <row r="5282" spans="1:11" ht="18.95" customHeight="1" x14ac:dyDescent="0.25">
      <c r="A5282" s="52"/>
      <c r="C5282" s="185"/>
      <c r="D5282" s="76"/>
      <c r="E5282" s="76" t="str">
        <f>IF(D5282="","",IFERROR(VLOOKUP(D5282,Cadastro!$C$9:$D$1009,2,FALSE),"NOT FOUND"))</f>
        <v/>
      </c>
      <c r="F5282" s="94"/>
      <c r="G5282" s="76"/>
      <c r="H5282" s="81" t="str">
        <f>IFERROR(F5282*VLOOKUP(D5282,Saldo!$P$8:$U$1009,6,FALSE),"")</f>
        <v/>
      </c>
      <c r="I5282" s="78" t="str">
        <f>IFERROR(IF(D5282="","",VLOOKUP(D5282,Saldo!$P$8:$Q$1009,2,FALSE)),"")</f>
        <v/>
      </c>
      <c r="J5282" s="76"/>
      <c r="K5282" s="74" t="str">
        <f t="shared" si="82"/>
        <v/>
      </c>
    </row>
    <row r="5283" spans="1:11" ht="18.95" customHeight="1" x14ac:dyDescent="0.25">
      <c r="A5283" s="52"/>
      <c r="C5283" s="185"/>
      <c r="D5283" s="76"/>
      <c r="E5283" s="76" t="str">
        <f>IF(D5283="","",IFERROR(VLOOKUP(D5283,Cadastro!$C$9:$D$1009,2,FALSE),"NOT FOUND"))</f>
        <v/>
      </c>
      <c r="F5283" s="94"/>
      <c r="G5283" s="76"/>
      <c r="H5283" s="81" t="str">
        <f>IFERROR(F5283*VLOOKUP(D5283,Saldo!$P$8:$U$1009,6,FALSE),"")</f>
        <v/>
      </c>
      <c r="I5283" s="78" t="str">
        <f>IFERROR(IF(D5283="","",VLOOKUP(D5283,Saldo!$P$8:$Q$1009,2,FALSE)),"")</f>
        <v/>
      </c>
      <c r="J5283" s="76"/>
      <c r="K5283" s="74" t="str">
        <f t="shared" si="82"/>
        <v/>
      </c>
    </row>
    <row r="5284" spans="1:11" ht="18.95" customHeight="1" x14ac:dyDescent="0.25">
      <c r="A5284" s="52"/>
      <c r="C5284" s="185"/>
      <c r="D5284" s="76"/>
      <c r="E5284" s="76" t="str">
        <f>IF(D5284="","",IFERROR(VLOOKUP(D5284,Cadastro!$C$9:$D$1009,2,FALSE),"NOT FOUND"))</f>
        <v/>
      </c>
      <c r="F5284" s="94"/>
      <c r="G5284" s="76"/>
      <c r="H5284" s="81" t="str">
        <f>IFERROR(F5284*VLOOKUP(D5284,Saldo!$P$8:$U$1009,6,FALSE),"")</f>
        <v/>
      </c>
      <c r="I5284" s="78" t="str">
        <f>IFERROR(IF(D5284="","",VLOOKUP(D5284,Saldo!$P$8:$Q$1009,2,FALSE)),"")</f>
        <v/>
      </c>
      <c r="J5284" s="76"/>
      <c r="K5284" s="74" t="str">
        <f t="shared" si="82"/>
        <v/>
      </c>
    </row>
    <row r="5285" spans="1:11" ht="18.95" customHeight="1" x14ac:dyDescent="0.25">
      <c r="A5285" s="52"/>
      <c r="C5285" s="185"/>
      <c r="D5285" s="76"/>
      <c r="E5285" s="76" t="str">
        <f>IF(D5285="","",IFERROR(VLOOKUP(D5285,Cadastro!$C$9:$D$1009,2,FALSE),"NOT FOUND"))</f>
        <v/>
      </c>
      <c r="F5285" s="94"/>
      <c r="G5285" s="76"/>
      <c r="H5285" s="81" t="str">
        <f>IFERROR(F5285*VLOOKUP(D5285,Saldo!$P$8:$U$1009,6,FALSE),"")</f>
        <v/>
      </c>
      <c r="I5285" s="78" t="str">
        <f>IFERROR(IF(D5285="","",VLOOKUP(D5285,Saldo!$P$8:$Q$1009,2,FALSE)),"")</f>
        <v/>
      </c>
      <c r="J5285" s="76"/>
      <c r="K5285" s="74" t="str">
        <f t="shared" si="82"/>
        <v/>
      </c>
    </row>
    <row r="5286" spans="1:11" ht="18.95" customHeight="1" x14ac:dyDescent="0.25">
      <c r="A5286" s="52"/>
      <c r="C5286" s="185"/>
      <c r="D5286" s="76"/>
      <c r="E5286" s="76" t="str">
        <f>IF(D5286="","",IFERROR(VLOOKUP(D5286,Cadastro!$C$9:$D$1009,2,FALSE),"NOT FOUND"))</f>
        <v/>
      </c>
      <c r="F5286" s="94"/>
      <c r="G5286" s="76"/>
      <c r="H5286" s="81" t="str">
        <f>IFERROR(F5286*VLOOKUP(D5286,Saldo!$P$8:$U$1009,6,FALSE),"")</f>
        <v/>
      </c>
      <c r="I5286" s="78" t="str">
        <f>IFERROR(IF(D5286="","",VLOOKUP(D5286,Saldo!$P$8:$Q$1009,2,FALSE)),"")</f>
        <v/>
      </c>
      <c r="J5286" s="76"/>
      <c r="K5286" s="74" t="str">
        <f t="shared" si="82"/>
        <v/>
      </c>
    </row>
    <row r="5287" spans="1:11" ht="18.95" customHeight="1" x14ac:dyDescent="0.25">
      <c r="A5287" s="52"/>
      <c r="C5287" s="185"/>
      <c r="D5287" s="76"/>
      <c r="E5287" s="76" t="str">
        <f>IF(D5287="","",IFERROR(VLOOKUP(D5287,Cadastro!$C$9:$D$1009,2,FALSE),"NOT FOUND"))</f>
        <v/>
      </c>
      <c r="F5287" s="94"/>
      <c r="G5287" s="76"/>
      <c r="H5287" s="81" t="str">
        <f>IFERROR(F5287*VLOOKUP(D5287,Saldo!$P$8:$U$1009,6,FALSE),"")</f>
        <v/>
      </c>
      <c r="I5287" s="78" t="str">
        <f>IFERROR(IF(D5287="","",VLOOKUP(D5287,Saldo!$P$8:$Q$1009,2,FALSE)),"")</f>
        <v/>
      </c>
      <c r="J5287" s="76"/>
      <c r="K5287" s="74" t="str">
        <f t="shared" si="82"/>
        <v/>
      </c>
    </row>
    <row r="5288" spans="1:11" ht="18.95" customHeight="1" x14ac:dyDescent="0.25">
      <c r="A5288" s="52"/>
      <c r="C5288" s="185"/>
      <c r="D5288" s="76"/>
      <c r="E5288" s="76" t="str">
        <f>IF(D5288="","",IFERROR(VLOOKUP(D5288,Cadastro!$C$9:$D$1009,2,FALSE),"NOT FOUND"))</f>
        <v/>
      </c>
      <c r="F5288" s="94"/>
      <c r="G5288" s="76"/>
      <c r="H5288" s="81" t="str">
        <f>IFERROR(F5288*VLOOKUP(D5288,Saldo!$P$8:$U$1009,6,FALSE),"")</f>
        <v/>
      </c>
      <c r="I5288" s="78" t="str">
        <f>IFERROR(IF(D5288="","",VLOOKUP(D5288,Saldo!$P$8:$Q$1009,2,FALSE)),"")</f>
        <v/>
      </c>
      <c r="J5288" s="76"/>
      <c r="K5288" s="74" t="str">
        <f t="shared" si="82"/>
        <v/>
      </c>
    </row>
    <row r="5289" spans="1:11" ht="18.95" customHeight="1" x14ac:dyDescent="0.25">
      <c r="A5289" s="52"/>
      <c r="C5289" s="185"/>
      <c r="D5289" s="76"/>
      <c r="E5289" s="76" t="str">
        <f>IF(D5289="","",IFERROR(VLOOKUP(D5289,Cadastro!$C$9:$D$1009,2,FALSE),"NOT FOUND"))</f>
        <v/>
      </c>
      <c r="F5289" s="94"/>
      <c r="G5289" s="76"/>
      <c r="H5289" s="81" t="str">
        <f>IFERROR(F5289*VLOOKUP(D5289,Saldo!$P$8:$U$1009,6,FALSE),"")</f>
        <v/>
      </c>
      <c r="I5289" s="78" t="str">
        <f>IFERROR(IF(D5289="","",VLOOKUP(D5289,Saldo!$P$8:$Q$1009,2,FALSE)),"")</f>
        <v/>
      </c>
      <c r="J5289" s="76"/>
      <c r="K5289" s="74" t="str">
        <f t="shared" si="82"/>
        <v/>
      </c>
    </row>
    <row r="5290" spans="1:11" ht="18.95" customHeight="1" x14ac:dyDescent="0.25">
      <c r="A5290" s="52"/>
      <c r="C5290" s="185"/>
      <c r="D5290" s="76"/>
      <c r="E5290" s="76" t="str">
        <f>IF(D5290="","",IFERROR(VLOOKUP(D5290,Cadastro!$C$9:$D$1009,2,FALSE),"NOT FOUND"))</f>
        <v/>
      </c>
      <c r="F5290" s="94"/>
      <c r="G5290" s="76"/>
      <c r="H5290" s="81" t="str">
        <f>IFERROR(F5290*VLOOKUP(D5290,Saldo!$P$8:$U$1009,6,FALSE),"")</f>
        <v/>
      </c>
      <c r="I5290" s="78" t="str">
        <f>IFERROR(IF(D5290="","",VLOOKUP(D5290,Saldo!$P$8:$Q$1009,2,FALSE)),"")</f>
        <v/>
      </c>
      <c r="J5290" s="76"/>
      <c r="K5290" s="74" t="str">
        <f t="shared" si="82"/>
        <v/>
      </c>
    </row>
    <row r="5291" spans="1:11" ht="18.95" customHeight="1" x14ac:dyDescent="0.25">
      <c r="A5291" s="52"/>
      <c r="C5291" s="185"/>
      <c r="D5291" s="76"/>
      <c r="E5291" s="76" t="str">
        <f>IF(D5291="","",IFERROR(VLOOKUP(D5291,Cadastro!$C$9:$D$1009,2,FALSE),"NOT FOUND"))</f>
        <v/>
      </c>
      <c r="F5291" s="94"/>
      <c r="G5291" s="76"/>
      <c r="H5291" s="81" t="str">
        <f>IFERROR(F5291*VLOOKUP(D5291,Saldo!$P$8:$U$1009,6,FALSE),"")</f>
        <v/>
      </c>
      <c r="I5291" s="78" t="str">
        <f>IFERROR(IF(D5291="","",VLOOKUP(D5291,Saldo!$P$8:$Q$1009,2,FALSE)),"")</f>
        <v/>
      </c>
      <c r="J5291" s="76"/>
      <c r="K5291" s="74" t="str">
        <f t="shared" si="82"/>
        <v/>
      </c>
    </row>
    <row r="5292" spans="1:11" ht="18.95" customHeight="1" x14ac:dyDescent="0.25">
      <c r="A5292" s="52"/>
      <c r="C5292" s="185"/>
      <c r="D5292" s="76"/>
      <c r="E5292" s="76" t="str">
        <f>IF(D5292="","",IFERROR(VLOOKUP(D5292,Cadastro!$C$9:$D$1009,2,FALSE),"NOT FOUND"))</f>
        <v/>
      </c>
      <c r="F5292" s="94"/>
      <c r="G5292" s="76"/>
      <c r="H5292" s="81" t="str">
        <f>IFERROR(F5292*VLOOKUP(D5292,Saldo!$P$8:$U$1009,6,FALSE),"")</f>
        <v/>
      </c>
      <c r="I5292" s="78" t="str">
        <f>IFERROR(IF(D5292="","",VLOOKUP(D5292,Saldo!$P$8:$Q$1009,2,FALSE)),"")</f>
        <v/>
      </c>
      <c r="J5292" s="76"/>
      <c r="K5292" s="74" t="str">
        <f t="shared" si="82"/>
        <v/>
      </c>
    </row>
    <row r="5293" spans="1:11" ht="18.95" customHeight="1" x14ac:dyDescent="0.25">
      <c r="A5293" s="52"/>
      <c r="C5293" s="185"/>
      <c r="D5293" s="76"/>
      <c r="E5293" s="76" t="str">
        <f>IF(D5293="","",IFERROR(VLOOKUP(D5293,Cadastro!$C$9:$D$1009,2,FALSE),"NOT FOUND"))</f>
        <v/>
      </c>
      <c r="F5293" s="94"/>
      <c r="G5293" s="76"/>
      <c r="H5293" s="81" t="str">
        <f>IFERROR(F5293*VLOOKUP(D5293,Saldo!$P$8:$U$1009,6,FALSE),"")</f>
        <v/>
      </c>
      <c r="I5293" s="78" t="str">
        <f>IFERROR(IF(D5293="","",VLOOKUP(D5293,Saldo!$P$8:$Q$1009,2,FALSE)),"")</f>
        <v/>
      </c>
      <c r="J5293" s="76"/>
      <c r="K5293" s="74" t="str">
        <f t="shared" si="82"/>
        <v/>
      </c>
    </row>
    <row r="5294" spans="1:11" ht="18.95" customHeight="1" x14ac:dyDescent="0.25">
      <c r="A5294" s="52"/>
      <c r="C5294" s="185"/>
      <c r="D5294" s="76"/>
      <c r="E5294" s="76" t="str">
        <f>IF(D5294="","",IFERROR(VLOOKUP(D5294,Cadastro!$C$9:$D$1009,2,FALSE),"NOT FOUND"))</f>
        <v/>
      </c>
      <c r="F5294" s="94"/>
      <c r="G5294" s="76"/>
      <c r="H5294" s="81" t="str">
        <f>IFERROR(F5294*VLOOKUP(D5294,Saldo!$P$8:$U$1009,6,FALSE),"")</f>
        <v/>
      </c>
      <c r="I5294" s="78" t="str">
        <f>IFERROR(IF(D5294="","",VLOOKUP(D5294,Saldo!$P$8:$Q$1009,2,FALSE)),"")</f>
        <v/>
      </c>
      <c r="J5294" s="76"/>
      <c r="K5294" s="74" t="str">
        <f t="shared" si="82"/>
        <v/>
      </c>
    </row>
    <row r="5295" spans="1:11" ht="18.95" customHeight="1" x14ac:dyDescent="0.25">
      <c r="A5295" s="52"/>
      <c r="C5295" s="185"/>
      <c r="D5295" s="76"/>
      <c r="E5295" s="76" t="str">
        <f>IF(D5295="","",IFERROR(VLOOKUP(D5295,Cadastro!$C$9:$D$1009,2,FALSE),"NOT FOUND"))</f>
        <v/>
      </c>
      <c r="F5295" s="94"/>
      <c r="G5295" s="76"/>
      <c r="H5295" s="81" t="str">
        <f>IFERROR(F5295*VLOOKUP(D5295,Saldo!$P$8:$U$1009,6,FALSE),"")</f>
        <v/>
      </c>
      <c r="I5295" s="78" t="str">
        <f>IFERROR(IF(D5295="","",VLOOKUP(D5295,Saldo!$P$8:$Q$1009,2,FALSE)),"")</f>
        <v/>
      </c>
      <c r="J5295" s="76"/>
      <c r="K5295" s="74" t="str">
        <f t="shared" si="82"/>
        <v/>
      </c>
    </row>
    <row r="5296" spans="1:11" ht="18.95" customHeight="1" x14ac:dyDescent="0.25">
      <c r="A5296" s="52"/>
      <c r="C5296" s="185"/>
      <c r="D5296" s="76"/>
      <c r="E5296" s="76" t="str">
        <f>IF(D5296="","",IFERROR(VLOOKUP(D5296,Cadastro!$C$9:$D$1009,2,FALSE),"NOT FOUND"))</f>
        <v/>
      </c>
      <c r="F5296" s="94"/>
      <c r="G5296" s="76"/>
      <c r="H5296" s="81" t="str">
        <f>IFERROR(F5296*VLOOKUP(D5296,Saldo!$P$8:$U$1009,6,FALSE),"")</f>
        <v/>
      </c>
      <c r="I5296" s="78" t="str">
        <f>IFERROR(IF(D5296="","",VLOOKUP(D5296,Saldo!$P$8:$Q$1009,2,FALSE)),"")</f>
        <v/>
      </c>
      <c r="J5296" s="76"/>
      <c r="K5296" s="74" t="str">
        <f t="shared" si="82"/>
        <v/>
      </c>
    </row>
    <row r="5297" spans="1:11" ht="18.95" customHeight="1" x14ac:dyDescent="0.25">
      <c r="A5297" s="52"/>
      <c r="C5297" s="185"/>
      <c r="D5297" s="76"/>
      <c r="E5297" s="76" t="str">
        <f>IF(D5297="","",IFERROR(VLOOKUP(D5297,Cadastro!$C$9:$D$1009,2,FALSE),"NOT FOUND"))</f>
        <v/>
      </c>
      <c r="F5297" s="94"/>
      <c r="G5297" s="76"/>
      <c r="H5297" s="81" t="str">
        <f>IFERROR(F5297*VLOOKUP(D5297,Saldo!$P$8:$U$1009,6,FALSE),"")</f>
        <v/>
      </c>
      <c r="I5297" s="78" t="str">
        <f>IFERROR(IF(D5297="","",VLOOKUP(D5297,Saldo!$P$8:$Q$1009,2,FALSE)),"")</f>
        <v/>
      </c>
      <c r="J5297" s="76"/>
      <c r="K5297" s="74" t="str">
        <f t="shared" si="82"/>
        <v/>
      </c>
    </row>
    <row r="5298" spans="1:11" ht="18.95" customHeight="1" x14ac:dyDescent="0.25">
      <c r="A5298" s="52"/>
      <c r="C5298" s="185"/>
      <c r="D5298" s="76"/>
      <c r="E5298" s="76" t="str">
        <f>IF(D5298="","",IFERROR(VLOOKUP(D5298,Cadastro!$C$9:$D$1009,2,FALSE),"NOT FOUND"))</f>
        <v/>
      </c>
      <c r="F5298" s="94"/>
      <c r="G5298" s="76"/>
      <c r="H5298" s="81" t="str">
        <f>IFERROR(F5298*VLOOKUP(D5298,Saldo!$P$8:$U$1009,6,FALSE),"")</f>
        <v/>
      </c>
      <c r="I5298" s="78" t="str">
        <f>IFERROR(IF(D5298="","",VLOOKUP(D5298,Saldo!$P$8:$Q$1009,2,FALSE)),"")</f>
        <v/>
      </c>
      <c r="J5298" s="76"/>
      <c r="K5298" s="74" t="str">
        <f t="shared" si="82"/>
        <v/>
      </c>
    </row>
    <row r="5299" spans="1:11" ht="18.95" customHeight="1" x14ac:dyDescent="0.25">
      <c r="A5299" s="52"/>
      <c r="C5299" s="185"/>
      <c r="D5299" s="76"/>
      <c r="E5299" s="76" t="str">
        <f>IF(D5299="","",IFERROR(VLOOKUP(D5299,Cadastro!$C$9:$D$1009,2,FALSE),"NOT FOUND"))</f>
        <v/>
      </c>
      <c r="F5299" s="94"/>
      <c r="G5299" s="76"/>
      <c r="H5299" s="81" t="str">
        <f>IFERROR(F5299*VLOOKUP(D5299,Saldo!$P$8:$U$1009,6,FALSE),"")</f>
        <v/>
      </c>
      <c r="I5299" s="78" t="str">
        <f>IFERROR(IF(D5299="","",VLOOKUP(D5299,Saldo!$P$8:$Q$1009,2,FALSE)),"")</f>
        <v/>
      </c>
      <c r="J5299" s="76"/>
      <c r="K5299" s="74" t="str">
        <f t="shared" si="82"/>
        <v/>
      </c>
    </row>
    <row r="5300" spans="1:11" ht="18.95" customHeight="1" x14ac:dyDescent="0.25">
      <c r="A5300" s="52"/>
      <c r="C5300" s="185"/>
      <c r="D5300" s="76"/>
      <c r="E5300" s="76" t="str">
        <f>IF(D5300="","",IFERROR(VLOOKUP(D5300,Cadastro!$C$9:$D$1009,2,FALSE),"NOT FOUND"))</f>
        <v/>
      </c>
      <c r="F5300" s="94"/>
      <c r="G5300" s="76"/>
      <c r="H5300" s="81" t="str">
        <f>IFERROR(F5300*VLOOKUP(D5300,Saldo!$P$8:$U$1009,6,FALSE),"")</f>
        <v/>
      </c>
      <c r="I5300" s="78" t="str">
        <f>IFERROR(IF(D5300="","",VLOOKUP(D5300,Saldo!$P$8:$Q$1009,2,FALSE)),"")</f>
        <v/>
      </c>
      <c r="J5300" s="76"/>
      <c r="K5300" s="74" t="str">
        <f t="shared" si="82"/>
        <v/>
      </c>
    </row>
    <row r="5301" spans="1:11" ht="18.95" customHeight="1" x14ac:dyDescent="0.25">
      <c r="A5301" s="52"/>
      <c r="C5301" s="185"/>
      <c r="D5301" s="76"/>
      <c r="E5301" s="76" t="str">
        <f>IF(D5301="","",IFERROR(VLOOKUP(D5301,Cadastro!$C$9:$D$1009,2,FALSE),"NOT FOUND"))</f>
        <v/>
      </c>
      <c r="F5301" s="94"/>
      <c r="G5301" s="76"/>
      <c r="H5301" s="81" t="str">
        <f>IFERROR(F5301*VLOOKUP(D5301,Saldo!$P$8:$U$1009,6,FALSE),"")</f>
        <v/>
      </c>
      <c r="I5301" s="78" t="str">
        <f>IFERROR(IF(D5301="","",VLOOKUP(D5301,Saldo!$P$8:$Q$1009,2,FALSE)),"")</f>
        <v/>
      </c>
      <c r="J5301" s="76"/>
      <c r="K5301" s="74" t="str">
        <f t="shared" si="82"/>
        <v/>
      </c>
    </row>
    <row r="5302" spans="1:11" ht="18.95" customHeight="1" x14ac:dyDescent="0.25">
      <c r="A5302" s="52"/>
      <c r="C5302" s="185"/>
      <c r="D5302" s="76"/>
      <c r="E5302" s="76" t="str">
        <f>IF(D5302="","",IFERROR(VLOOKUP(D5302,Cadastro!$C$9:$D$1009,2,FALSE),"NOT FOUND"))</f>
        <v/>
      </c>
      <c r="F5302" s="94"/>
      <c r="G5302" s="76"/>
      <c r="H5302" s="81" t="str">
        <f>IFERROR(F5302*VLOOKUP(D5302,Saldo!$P$8:$U$1009,6,FALSE),"")</f>
        <v/>
      </c>
      <c r="I5302" s="78" t="str">
        <f>IFERROR(IF(D5302="","",VLOOKUP(D5302,Saldo!$P$8:$Q$1009,2,FALSE)),"")</f>
        <v/>
      </c>
      <c r="J5302" s="76"/>
      <c r="K5302" s="74" t="str">
        <f t="shared" si="82"/>
        <v/>
      </c>
    </row>
    <row r="5303" spans="1:11" ht="18.95" customHeight="1" x14ac:dyDescent="0.25">
      <c r="A5303" s="52"/>
      <c r="C5303" s="185"/>
      <c r="D5303" s="76"/>
      <c r="E5303" s="76" t="str">
        <f>IF(D5303="","",IFERROR(VLOOKUP(D5303,Cadastro!$C$9:$D$1009,2,FALSE),"NOT FOUND"))</f>
        <v/>
      </c>
      <c r="F5303" s="94"/>
      <c r="G5303" s="76"/>
      <c r="H5303" s="81" t="str">
        <f>IFERROR(F5303*VLOOKUP(D5303,Saldo!$P$8:$U$1009,6,FALSE),"")</f>
        <v/>
      </c>
      <c r="I5303" s="78" t="str">
        <f>IFERROR(IF(D5303="","",VLOOKUP(D5303,Saldo!$P$8:$Q$1009,2,FALSE)),"")</f>
        <v/>
      </c>
      <c r="J5303" s="76"/>
      <c r="K5303" s="74" t="str">
        <f t="shared" si="82"/>
        <v/>
      </c>
    </row>
    <row r="5304" spans="1:11" ht="18.95" customHeight="1" x14ac:dyDescent="0.25">
      <c r="A5304" s="52"/>
      <c r="C5304" s="185"/>
      <c r="D5304" s="76"/>
      <c r="E5304" s="76" t="str">
        <f>IF(D5304="","",IFERROR(VLOOKUP(D5304,Cadastro!$C$9:$D$1009,2,FALSE),"NOT FOUND"))</f>
        <v/>
      </c>
      <c r="F5304" s="94"/>
      <c r="G5304" s="76"/>
      <c r="H5304" s="81" t="str">
        <f>IFERROR(F5304*VLOOKUP(D5304,Saldo!$P$8:$U$1009,6,FALSE),"")</f>
        <v/>
      </c>
      <c r="I5304" s="78" t="str">
        <f>IFERROR(IF(D5304="","",VLOOKUP(D5304,Saldo!$P$8:$Q$1009,2,FALSE)),"")</f>
        <v/>
      </c>
      <c r="J5304" s="76"/>
      <c r="K5304" s="74" t="str">
        <f t="shared" si="82"/>
        <v/>
      </c>
    </row>
    <row r="5305" spans="1:11" ht="18.95" customHeight="1" x14ac:dyDescent="0.25">
      <c r="A5305" s="52"/>
      <c r="C5305" s="185"/>
      <c r="D5305" s="76"/>
      <c r="E5305" s="76" t="str">
        <f>IF(D5305="","",IFERROR(VLOOKUP(D5305,Cadastro!$C$9:$D$1009,2,FALSE),"NOT FOUND"))</f>
        <v/>
      </c>
      <c r="F5305" s="94"/>
      <c r="G5305" s="76"/>
      <c r="H5305" s="81" t="str">
        <f>IFERROR(F5305*VLOOKUP(D5305,Saldo!$P$8:$U$1009,6,FALSE),"")</f>
        <v/>
      </c>
      <c r="I5305" s="78" t="str">
        <f>IFERROR(IF(D5305="","",VLOOKUP(D5305,Saldo!$P$8:$Q$1009,2,FALSE)),"")</f>
        <v/>
      </c>
      <c r="J5305" s="76"/>
      <c r="K5305" s="74" t="str">
        <f t="shared" si="82"/>
        <v/>
      </c>
    </row>
    <row r="5306" spans="1:11" ht="18.95" customHeight="1" x14ac:dyDescent="0.25">
      <c r="A5306" s="52"/>
      <c r="C5306" s="185"/>
      <c r="D5306" s="76"/>
      <c r="E5306" s="76" t="str">
        <f>IF(D5306="","",IFERROR(VLOOKUP(D5306,Cadastro!$C$9:$D$1009,2,FALSE),"NOT FOUND"))</f>
        <v/>
      </c>
      <c r="F5306" s="94"/>
      <c r="G5306" s="76"/>
      <c r="H5306" s="81" t="str">
        <f>IFERROR(F5306*VLOOKUP(D5306,Saldo!$P$8:$U$1009,6,FALSE),"")</f>
        <v/>
      </c>
      <c r="I5306" s="78" t="str">
        <f>IFERROR(IF(D5306="","",VLOOKUP(D5306,Saldo!$P$8:$Q$1009,2,FALSE)),"")</f>
        <v/>
      </c>
      <c r="J5306" s="76"/>
      <c r="K5306" s="74" t="str">
        <f t="shared" si="82"/>
        <v/>
      </c>
    </row>
    <row r="5307" spans="1:11" ht="18.95" customHeight="1" x14ac:dyDescent="0.25">
      <c r="A5307" s="52"/>
      <c r="C5307" s="185"/>
      <c r="D5307" s="76"/>
      <c r="E5307" s="76" t="str">
        <f>IF(D5307="","",IFERROR(VLOOKUP(D5307,Cadastro!$C$9:$D$1009,2,FALSE),"NOT FOUND"))</f>
        <v/>
      </c>
      <c r="F5307" s="94"/>
      <c r="G5307" s="76"/>
      <c r="H5307" s="81" t="str">
        <f>IFERROR(F5307*VLOOKUP(D5307,Saldo!$P$8:$U$1009,6,FALSE),"")</f>
        <v/>
      </c>
      <c r="I5307" s="78" t="str">
        <f>IFERROR(IF(D5307="","",VLOOKUP(D5307,Saldo!$P$8:$Q$1009,2,FALSE)),"")</f>
        <v/>
      </c>
      <c r="J5307" s="76"/>
      <c r="K5307" s="74" t="str">
        <f t="shared" si="82"/>
        <v/>
      </c>
    </row>
    <row r="5308" spans="1:11" ht="18.95" customHeight="1" x14ac:dyDescent="0.25">
      <c r="A5308" s="52"/>
      <c r="C5308" s="185"/>
      <c r="D5308" s="76"/>
      <c r="E5308" s="76" t="str">
        <f>IF(D5308="","",IFERROR(VLOOKUP(D5308,Cadastro!$C$9:$D$1009,2,FALSE),"NOT FOUND"))</f>
        <v/>
      </c>
      <c r="F5308" s="94"/>
      <c r="G5308" s="76"/>
      <c r="H5308" s="81" t="str">
        <f>IFERROR(F5308*VLOOKUP(D5308,Saldo!$P$8:$U$1009,6,FALSE),"")</f>
        <v/>
      </c>
      <c r="I5308" s="78" t="str">
        <f>IFERROR(IF(D5308="","",VLOOKUP(D5308,Saldo!$P$8:$Q$1009,2,FALSE)),"")</f>
        <v/>
      </c>
      <c r="J5308" s="76"/>
      <c r="K5308" s="74" t="str">
        <f t="shared" si="82"/>
        <v/>
      </c>
    </row>
    <row r="5309" spans="1:11" ht="18.95" customHeight="1" x14ac:dyDescent="0.25">
      <c r="A5309" s="52"/>
      <c r="C5309" s="185"/>
      <c r="D5309" s="76"/>
      <c r="E5309" s="76" t="str">
        <f>IF(D5309="","",IFERROR(VLOOKUP(D5309,Cadastro!$C$9:$D$1009,2,FALSE),"NOT FOUND"))</f>
        <v/>
      </c>
      <c r="F5309" s="94"/>
      <c r="G5309" s="76"/>
      <c r="H5309" s="81" t="str">
        <f>IFERROR(F5309*VLOOKUP(D5309,Saldo!$P$8:$U$1009,6,FALSE),"")</f>
        <v/>
      </c>
      <c r="I5309" s="78" t="str">
        <f>IFERROR(IF(D5309="","",VLOOKUP(D5309,Saldo!$P$8:$Q$1009,2,FALSE)),"")</f>
        <v/>
      </c>
      <c r="J5309" s="76"/>
      <c r="K5309" s="74" t="str">
        <f t="shared" si="82"/>
        <v/>
      </c>
    </row>
    <row r="5310" spans="1:11" ht="18.95" customHeight="1" x14ac:dyDescent="0.25">
      <c r="A5310" s="52"/>
      <c r="C5310" s="185"/>
      <c r="D5310" s="76"/>
      <c r="E5310" s="76" t="str">
        <f>IF(D5310="","",IFERROR(VLOOKUP(D5310,Cadastro!$C$9:$D$1009,2,FALSE),"NOT FOUND"))</f>
        <v/>
      </c>
      <c r="F5310" s="94"/>
      <c r="G5310" s="76"/>
      <c r="H5310" s="81" t="str">
        <f>IFERROR(F5310*VLOOKUP(D5310,Saldo!$P$8:$U$1009,6,FALSE),"")</f>
        <v/>
      </c>
      <c r="I5310" s="78" t="str">
        <f>IFERROR(IF(D5310="","",VLOOKUP(D5310,Saldo!$P$8:$Q$1009,2,FALSE)),"")</f>
        <v/>
      </c>
      <c r="J5310" s="76"/>
      <c r="K5310" s="74" t="str">
        <f t="shared" si="82"/>
        <v/>
      </c>
    </row>
    <row r="5311" spans="1:11" ht="18.95" customHeight="1" x14ac:dyDescent="0.25">
      <c r="A5311" s="52"/>
      <c r="C5311" s="185"/>
      <c r="D5311" s="76"/>
      <c r="E5311" s="76" t="str">
        <f>IF(D5311="","",IFERROR(VLOOKUP(D5311,Cadastro!$C$9:$D$1009,2,FALSE),"NOT FOUND"))</f>
        <v/>
      </c>
      <c r="F5311" s="94"/>
      <c r="G5311" s="76"/>
      <c r="H5311" s="81" t="str">
        <f>IFERROR(F5311*VLOOKUP(D5311,Saldo!$P$8:$U$1009,6,FALSE),"")</f>
        <v/>
      </c>
      <c r="I5311" s="78" t="str">
        <f>IFERROR(IF(D5311="","",VLOOKUP(D5311,Saldo!$P$8:$Q$1009,2,FALSE)),"")</f>
        <v/>
      </c>
      <c r="J5311" s="76"/>
      <c r="K5311" s="74" t="str">
        <f t="shared" si="82"/>
        <v/>
      </c>
    </row>
    <row r="5312" spans="1:11" ht="18.95" customHeight="1" x14ac:dyDescent="0.25">
      <c r="A5312" s="52"/>
      <c r="C5312" s="185"/>
      <c r="D5312" s="76"/>
      <c r="E5312" s="76" t="str">
        <f>IF(D5312="","",IFERROR(VLOOKUP(D5312,Cadastro!$C$9:$D$1009,2,FALSE),"NOT FOUND"))</f>
        <v/>
      </c>
      <c r="F5312" s="94"/>
      <c r="G5312" s="76"/>
      <c r="H5312" s="81" t="str">
        <f>IFERROR(F5312*VLOOKUP(D5312,Saldo!$P$8:$U$1009,6,FALSE),"")</f>
        <v/>
      </c>
      <c r="I5312" s="78" t="str">
        <f>IFERROR(IF(D5312="","",VLOOKUP(D5312,Saldo!$P$8:$Q$1009,2,FALSE)),"")</f>
        <v/>
      </c>
      <c r="J5312" s="76"/>
      <c r="K5312" s="74" t="str">
        <f t="shared" si="82"/>
        <v/>
      </c>
    </row>
    <row r="5313" spans="1:11" ht="18.95" customHeight="1" x14ac:dyDescent="0.25">
      <c r="A5313" s="52"/>
      <c r="C5313" s="185"/>
      <c r="D5313" s="76"/>
      <c r="E5313" s="76" t="str">
        <f>IF(D5313="","",IFERROR(VLOOKUP(D5313,Cadastro!$C$9:$D$1009,2,FALSE),"NOT FOUND"))</f>
        <v/>
      </c>
      <c r="F5313" s="94"/>
      <c r="G5313" s="76"/>
      <c r="H5313" s="81" t="str">
        <f>IFERROR(F5313*VLOOKUP(D5313,Saldo!$P$8:$U$1009,6,FALSE),"")</f>
        <v/>
      </c>
      <c r="I5313" s="78" t="str">
        <f>IFERROR(IF(D5313="","",VLOOKUP(D5313,Saldo!$P$8:$Q$1009,2,FALSE)),"")</f>
        <v/>
      </c>
      <c r="J5313" s="76"/>
      <c r="K5313" s="74" t="str">
        <f t="shared" si="82"/>
        <v/>
      </c>
    </row>
    <row r="5314" spans="1:11" ht="18.95" customHeight="1" x14ac:dyDescent="0.25">
      <c r="A5314" s="52"/>
      <c r="C5314" s="185"/>
      <c r="D5314" s="76"/>
      <c r="E5314" s="76" t="str">
        <f>IF(D5314="","",IFERROR(VLOOKUP(D5314,Cadastro!$C$9:$D$1009,2,FALSE),"NOT FOUND"))</f>
        <v/>
      </c>
      <c r="F5314" s="94"/>
      <c r="G5314" s="76"/>
      <c r="H5314" s="81" t="str">
        <f>IFERROR(F5314*VLOOKUP(D5314,Saldo!$P$8:$U$1009,6,FALSE),"")</f>
        <v/>
      </c>
      <c r="I5314" s="78" t="str">
        <f>IFERROR(IF(D5314="","",VLOOKUP(D5314,Saldo!$P$8:$Q$1009,2,FALSE)),"")</f>
        <v/>
      </c>
      <c r="J5314" s="76"/>
      <c r="K5314" s="74" t="str">
        <f t="shared" si="82"/>
        <v/>
      </c>
    </row>
    <row r="5315" spans="1:11" ht="18.95" customHeight="1" x14ac:dyDescent="0.25">
      <c r="A5315" s="52"/>
      <c r="C5315" s="185"/>
      <c r="D5315" s="76"/>
      <c r="E5315" s="76" t="str">
        <f>IF(D5315="","",IFERROR(VLOOKUP(D5315,Cadastro!$C$9:$D$1009,2,FALSE),"NOT FOUND"))</f>
        <v/>
      </c>
      <c r="F5315" s="94"/>
      <c r="G5315" s="76"/>
      <c r="H5315" s="81" t="str">
        <f>IFERROR(F5315*VLOOKUP(D5315,Saldo!$P$8:$U$1009,6,FALSE),"")</f>
        <v/>
      </c>
      <c r="I5315" s="78" t="str">
        <f>IFERROR(IF(D5315="","",VLOOKUP(D5315,Saldo!$P$8:$Q$1009,2,FALSE)),"")</f>
        <v/>
      </c>
      <c r="J5315" s="76"/>
      <c r="K5315" s="74" t="str">
        <f t="shared" si="82"/>
        <v/>
      </c>
    </row>
    <row r="5316" spans="1:11" ht="18.95" customHeight="1" x14ac:dyDescent="0.25">
      <c r="A5316" s="52"/>
      <c r="C5316" s="185"/>
      <c r="D5316" s="76"/>
      <c r="E5316" s="76" t="str">
        <f>IF(D5316="","",IFERROR(VLOOKUP(D5316,Cadastro!$C$9:$D$1009,2,FALSE),"NOT FOUND"))</f>
        <v/>
      </c>
      <c r="F5316" s="94"/>
      <c r="G5316" s="76"/>
      <c r="H5316" s="81" t="str">
        <f>IFERROR(F5316*VLOOKUP(D5316,Saldo!$P$8:$U$1009,6,FALSE),"")</f>
        <v/>
      </c>
      <c r="I5316" s="78" t="str">
        <f>IFERROR(IF(D5316="","",VLOOKUP(D5316,Saldo!$P$8:$Q$1009,2,FALSE)),"")</f>
        <v/>
      </c>
      <c r="J5316" s="76"/>
      <c r="K5316" s="74" t="str">
        <f t="shared" si="82"/>
        <v/>
      </c>
    </row>
    <row r="5317" spans="1:11" ht="18.95" customHeight="1" x14ac:dyDescent="0.25">
      <c r="A5317" s="52"/>
      <c r="C5317" s="185"/>
      <c r="D5317" s="76"/>
      <c r="E5317" s="76" t="str">
        <f>IF(D5317="","",IFERROR(VLOOKUP(D5317,Cadastro!$C$9:$D$1009,2,FALSE),"NOT FOUND"))</f>
        <v/>
      </c>
      <c r="F5317" s="94"/>
      <c r="G5317" s="76"/>
      <c r="H5317" s="81" t="str">
        <f>IFERROR(F5317*VLOOKUP(D5317,Saldo!$P$8:$U$1009,6,FALSE),"")</f>
        <v/>
      </c>
      <c r="I5317" s="78" t="str">
        <f>IFERROR(IF(D5317="","",VLOOKUP(D5317,Saldo!$P$8:$Q$1009,2,FALSE)),"")</f>
        <v/>
      </c>
      <c r="J5317" s="76"/>
      <c r="K5317" s="74" t="str">
        <f t="shared" si="82"/>
        <v/>
      </c>
    </row>
    <row r="5318" spans="1:11" ht="18.95" customHeight="1" x14ac:dyDescent="0.25">
      <c r="A5318" s="52"/>
      <c r="C5318" s="185"/>
      <c r="D5318" s="76"/>
      <c r="E5318" s="76" t="str">
        <f>IF(D5318="","",IFERROR(VLOOKUP(D5318,Cadastro!$C$9:$D$1009,2,FALSE),"NOT FOUND"))</f>
        <v/>
      </c>
      <c r="F5318" s="94"/>
      <c r="G5318" s="76"/>
      <c r="H5318" s="81" t="str">
        <f>IFERROR(F5318*VLOOKUP(D5318,Saldo!$P$8:$U$1009,6,FALSE),"")</f>
        <v/>
      </c>
      <c r="I5318" s="78" t="str">
        <f>IFERROR(IF(D5318="","",VLOOKUP(D5318,Saldo!$P$8:$Q$1009,2,FALSE)),"")</f>
        <v/>
      </c>
      <c r="J5318" s="76"/>
      <c r="K5318" s="74" t="str">
        <f t="shared" si="82"/>
        <v/>
      </c>
    </row>
    <row r="5319" spans="1:11" ht="18.95" customHeight="1" x14ac:dyDescent="0.25">
      <c r="A5319" s="52"/>
      <c r="C5319" s="185"/>
      <c r="D5319" s="76"/>
      <c r="E5319" s="76" t="str">
        <f>IF(D5319="","",IFERROR(VLOOKUP(D5319,Cadastro!$C$9:$D$1009,2,FALSE),"NOT FOUND"))</f>
        <v/>
      </c>
      <c r="F5319" s="94"/>
      <c r="G5319" s="76"/>
      <c r="H5319" s="81" t="str">
        <f>IFERROR(F5319*VLOOKUP(D5319,Saldo!$P$8:$U$1009,6,FALSE),"")</f>
        <v/>
      </c>
      <c r="I5319" s="78" t="str">
        <f>IFERROR(IF(D5319="","",VLOOKUP(D5319,Saldo!$P$8:$Q$1009,2,FALSE)),"")</f>
        <v/>
      </c>
      <c r="J5319" s="76"/>
      <c r="K5319" s="74" t="str">
        <f t="shared" si="82"/>
        <v/>
      </c>
    </row>
    <row r="5320" spans="1:11" ht="18.95" customHeight="1" x14ac:dyDescent="0.25">
      <c r="A5320" s="52"/>
      <c r="C5320" s="185"/>
      <c r="D5320" s="76"/>
      <c r="E5320" s="76" t="str">
        <f>IF(D5320="","",IFERROR(VLOOKUP(D5320,Cadastro!$C$9:$D$1009,2,FALSE),"NOT FOUND"))</f>
        <v/>
      </c>
      <c r="F5320" s="94"/>
      <c r="G5320" s="76"/>
      <c r="H5320" s="81" t="str">
        <f>IFERROR(F5320*VLOOKUP(D5320,Saldo!$P$8:$U$1009,6,FALSE),"")</f>
        <v/>
      </c>
      <c r="I5320" s="78" t="str">
        <f>IFERROR(IF(D5320="","",VLOOKUP(D5320,Saldo!$P$8:$Q$1009,2,FALSE)),"")</f>
        <v/>
      </c>
      <c r="J5320" s="76"/>
      <c r="K5320" s="74" t="str">
        <f t="shared" si="82"/>
        <v/>
      </c>
    </row>
    <row r="5321" spans="1:11" ht="18.95" customHeight="1" x14ac:dyDescent="0.25">
      <c r="A5321" s="52"/>
      <c r="C5321" s="185"/>
      <c r="D5321" s="76"/>
      <c r="E5321" s="76" t="str">
        <f>IF(D5321="","",IFERROR(VLOOKUP(D5321,Cadastro!$C$9:$D$1009,2,FALSE),"NOT FOUND"))</f>
        <v/>
      </c>
      <c r="F5321" s="94"/>
      <c r="G5321" s="76"/>
      <c r="H5321" s="81" t="str">
        <f>IFERROR(F5321*VLOOKUP(D5321,Saldo!$P$8:$U$1009,6,FALSE),"")</f>
        <v/>
      </c>
      <c r="I5321" s="78" t="str">
        <f>IFERROR(IF(D5321="","",VLOOKUP(D5321,Saldo!$P$8:$Q$1009,2,FALSE)),"")</f>
        <v/>
      </c>
      <c r="J5321" s="76"/>
      <c r="K5321" s="74" t="str">
        <f t="shared" si="82"/>
        <v/>
      </c>
    </row>
    <row r="5322" spans="1:11" ht="18.95" customHeight="1" x14ac:dyDescent="0.25">
      <c r="A5322" s="52"/>
      <c r="C5322" s="185"/>
      <c r="D5322" s="76"/>
      <c r="E5322" s="76" t="str">
        <f>IF(D5322="","",IFERROR(VLOOKUP(D5322,Cadastro!$C$9:$D$1009,2,FALSE),"NOT FOUND"))</f>
        <v/>
      </c>
      <c r="F5322" s="94"/>
      <c r="G5322" s="76"/>
      <c r="H5322" s="81" t="str">
        <f>IFERROR(F5322*VLOOKUP(D5322,Saldo!$P$8:$U$1009,6,FALSE),"")</f>
        <v/>
      </c>
      <c r="I5322" s="78" t="str">
        <f>IFERROR(IF(D5322="","",VLOOKUP(D5322,Saldo!$P$8:$Q$1009,2,FALSE)),"")</f>
        <v/>
      </c>
      <c r="J5322" s="76"/>
      <c r="K5322" s="74" t="str">
        <f t="shared" ref="K5322:K5385" si="83">IF(C5322="","",MONTH(C5322))</f>
        <v/>
      </c>
    </row>
    <row r="5323" spans="1:11" ht="18.95" customHeight="1" x14ac:dyDescent="0.25">
      <c r="A5323" s="52"/>
      <c r="C5323" s="185"/>
      <c r="D5323" s="76"/>
      <c r="E5323" s="76" t="str">
        <f>IF(D5323="","",IFERROR(VLOOKUP(D5323,Cadastro!$C$9:$D$1009,2,FALSE),"NOT FOUND"))</f>
        <v/>
      </c>
      <c r="F5323" s="94"/>
      <c r="G5323" s="76"/>
      <c r="H5323" s="81" t="str">
        <f>IFERROR(F5323*VLOOKUP(D5323,Saldo!$P$8:$U$1009,6,FALSE),"")</f>
        <v/>
      </c>
      <c r="I5323" s="78" t="str">
        <f>IFERROR(IF(D5323="","",VLOOKUP(D5323,Saldo!$P$8:$Q$1009,2,FALSE)),"")</f>
        <v/>
      </c>
      <c r="J5323" s="76"/>
      <c r="K5323" s="74" t="str">
        <f t="shared" si="83"/>
        <v/>
      </c>
    </row>
    <row r="5324" spans="1:11" ht="18.95" customHeight="1" x14ac:dyDescent="0.25">
      <c r="A5324" s="52"/>
      <c r="C5324" s="185"/>
      <c r="D5324" s="76"/>
      <c r="E5324" s="76" t="str">
        <f>IF(D5324="","",IFERROR(VLOOKUP(D5324,Cadastro!$C$9:$D$1009,2,FALSE),"NOT FOUND"))</f>
        <v/>
      </c>
      <c r="F5324" s="94"/>
      <c r="G5324" s="76"/>
      <c r="H5324" s="81" t="str">
        <f>IFERROR(F5324*VLOOKUP(D5324,Saldo!$P$8:$U$1009,6,FALSE),"")</f>
        <v/>
      </c>
      <c r="I5324" s="78" t="str">
        <f>IFERROR(IF(D5324="","",VLOOKUP(D5324,Saldo!$P$8:$Q$1009,2,FALSE)),"")</f>
        <v/>
      </c>
      <c r="J5324" s="76"/>
      <c r="K5324" s="74" t="str">
        <f t="shared" si="83"/>
        <v/>
      </c>
    </row>
    <row r="5325" spans="1:11" ht="18.95" customHeight="1" x14ac:dyDescent="0.25">
      <c r="A5325" s="52"/>
      <c r="C5325" s="185"/>
      <c r="D5325" s="76"/>
      <c r="E5325" s="76" t="str">
        <f>IF(D5325="","",IFERROR(VLOOKUP(D5325,Cadastro!$C$9:$D$1009,2,FALSE),"NOT FOUND"))</f>
        <v/>
      </c>
      <c r="F5325" s="94"/>
      <c r="G5325" s="76"/>
      <c r="H5325" s="81" t="str">
        <f>IFERROR(F5325*VLOOKUP(D5325,Saldo!$P$8:$U$1009,6,FALSE),"")</f>
        <v/>
      </c>
      <c r="I5325" s="78" t="str">
        <f>IFERROR(IF(D5325="","",VLOOKUP(D5325,Saldo!$P$8:$Q$1009,2,FALSE)),"")</f>
        <v/>
      </c>
      <c r="J5325" s="76"/>
      <c r="K5325" s="74" t="str">
        <f t="shared" si="83"/>
        <v/>
      </c>
    </row>
    <row r="5326" spans="1:11" ht="18.95" customHeight="1" x14ac:dyDescent="0.25">
      <c r="A5326" s="52"/>
      <c r="C5326" s="185"/>
      <c r="D5326" s="76"/>
      <c r="E5326" s="76" t="str">
        <f>IF(D5326="","",IFERROR(VLOOKUP(D5326,Cadastro!$C$9:$D$1009,2,FALSE),"NOT FOUND"))</f>
        <v/>
      </c>
      <c r="F5326" s="94"/>
      <c r="G5326" s="76"/>
      <c r="H5326" s="81" t="str">
        <f>IFERROR(F5326*VLOOKUP(D5326,Saldo!$P$8:$U$1009,6,FALSE),"")</f>
        <v/>
      </c>
      <c r="I5326" s="78" t="str">
        <f>IFERROR(IF(D5326="","",VLOOKUP(D5326,Saldo!$P$8:$Q$1009,2,FALSE)),"")</f>
        <v/>
      </c>
      <c r="J5326" s="76"/>
      <c r="K5326" s="74" t="str">
        <f t="shared" si="83"/>
        <v/>
      </c>
    </row>
    <row r="5327" spans="1:11" ht="18.95" customHeight="1" x14ac:dyDescent="0.25">
      <c r="A5327" s="52"/>
      <c r="C5327" s="185"/>
      <c r="D5327" s="76"/>
      <c r="E5327" s="76" t="str">
        <f>IF(D5327="","",IFERROR(VLOOKUP(D5327,Cadastro!$C$9:$D$1009,2,FALSE),"NOT FOUND"))</f>
        <v/>
      </c>
      <c r="F5327" s="94"/>
      <c r="G5327" s="76"/>
      <c r="H5327" s="81" t="str">
        <f>IFERROR(F5327*VLOOKUP(D5327,Saldo!$P$8:$U$1009,6,FALSE),"")</f>
        <v/>
      </c>
      <c r="I5327" s="78" t="str">
        <f>IFERROR(IF(D5327="","",VLOOKUP(D5327,Saldo!$P$8:$Q$1009,2,FALSE)),"")</f>
        <v/>
      </c>
      <c r="J5327" s="76"/>
      <c r="K5327" s="74" t="str">
        <f t="shared" si="83"/>
        <v/>
      </c>
    </row>
    <row r="5328" spans="1:11" ht="18.95" customHeight="1" x14ac:dyDescent="0.25">
      <c r="A5328" s="52"/>
      <c r="C5328" s="185"/>
      <c r="D5328" s="76"/>
      <c r="E5328" s="76" t="str">
        <f>IF(D5328="","",IFERROR(VLOOKUP(D5328,Cadastro!$C$9:$D$1009,2,FALSE),"NOT FOUND"))</f>
        <v/>
      </c>
      <c r="F5328" s="94"/>
      <c r="G5328" s="76"/>
      <c r="H5328" s="81" t="str">
        <f>IFERROR(F5328*VLOOKUP(D5328,Saldo!$P$8:$U$1009,6,FALSE),"")</f>
        <v/>
      </c>
      <c r="I5328" s="78" t="str">
        <f>IFERROR(IF(D5328="","",VLOOKUP(D5328,Saldo!$P$8:$Q$1009,2,FALSE)),"")</f>
        <v/>
      </c>
      <c r="J5328" s="76"/>
      <c r="K5328" s="74" t="str">
        <f t="shared" si="83"/>
        <v/>
      </c>
    </row>
    <row r="5329" spans="1:11" ht="18.95" customHeight="1" x14ac:dyDescent="0.25">
      <c r="A5329" s="52"/>
      <c r="C5329" s="185"/>
      <c r="D5329" s="76"/>
      <c r="E5329" s="76" t="str">
        <f>IF(D5329="","",IFERROR(VLOOKUP(D5329,Cadastro!$C$9:$D$1009,2,FALSE),"NOT FOUND"))</f>
        <v/>
      </c>
      <c r="F5329" s="94"/>
      <c r="G5329" s="76"/>
      <c r="H5329" s="81" t="str">
        <f>IFERROR(F5329*VLOOKUP(D5329,Saldo!$P$8:$U$1009,6,FALSE),"")</f>
        <v/>
      </c>
      <c r="I5329" s="78" t="str">
        <f>IFERROR(IF(D5329="","",VLOOKUP(D5329,Saldo!$P$8:$Q$1009,2,FALSE)),"")</f>
        <v/>
      </c>
      <c r="J5329" s="76"/>
      <c r="K5329" s="74" t="str">
        <f t="shared" si="83"/>
        <v/>
      </c>
    </row>
    <row r="5330" spans="1:11" ht="18.95" customHeight="1" x14ac:dyDescent="0.25">
      <c r="A5330" s="52"/>
      <c r="C5330" s="185"/>
      <c r="D5330" s="76"/>
      <c r="E5330" s="76" t="str">
        <f>IF(D5330="","",IFERROR(VLOOKUP(D5330,Cadastro!$C$9:$D$1009,2,FALSE),"NOT FOUND"))</f>
        <v/>
      </c>
      <c r="F5330" s="94"/>
      <c r="G5330" s="76"/>
      <c r="H5330" s="81" t="str">
        <f>IFERROR(F5330*VLOOKUP(D5330,Saldo!$P$8:$U$1009,6,FALSE),"")</f>
        <v/>
      </c>
      <c r="I5330" s="78" t="str">
        <f>IFERROR(IF(D5330="","",VLOOKUP(D5330,Saldo!$P$8:$Q$1009,2,FALSE)),"")</f>
        <v/>
      </c>
      <c r="J5330" s="76"/>
      <c r="K5330" s="74" t="str">
        <f t="shared" si="83"/>
        <v/>
      </c>
    </row>
    <row r="5331" spans="1:11" ht="18.95" customHeight="1" x14ac:dyDescent="0.25">
      <c r="A5331" s="52"/>
      <c r="C5331" s="185"/>
      <c r="D5331" s="76"/>
      <c r="E5331" s="76" t="str">
        <f>IF(D5331="","",IFERROR(VLOOKUP(D5331,Cadastro!$C$9:$D$1009,2,FALSE),"NOT FOUND"))</f>
        <v/>
      </c>
      <c r="F5331" s="94"/>
      <c r="G5331" s="76"/>
      <c r="H5331" s="81" t="str">
        <f>IFERROR(F5331*VLOOKUP(D5331,Saldo!$P$8:$U$1009,6,FALSE),"")</f>
        <v/>
      </c>
      <c r="I5331" s="78" t="str">
        <f>IFERROR(IF(D5331="","",VLOOKUP(D5331,Saldo!$P$8:$Q$1009,2,FALSE)),"")</f>
        <v/>
      </c>
      <c r="J5331" s="76"/>
      <c r="K5331" s="74" t="str">
        <f t="shared" si="83"/>
        <v/>
      </c>
    </row>
    <row r="5332" spans="1:11" ht="18.95" customHeight="1" x14ac:dyDescent="0.25">
      <c r="A5332" s="52"/>
      <c r="C5332" s="185"/>
      <c r="D5332" s="76"/>
      <c r="E5332" s="76" t="str">
        <f>IF(D5332="","",IFERROR(VLOOKUP(D5332,Cadastro!$C$9:$D$1009,2,FALSE),"NOT FOUND"))</f>
        <v/>
      </c>
      <c r="F5332" s="94"/>
      <c r="G5332" s="76"/>
      <c r="H5332" s="81" t="str">
        <f>IFERROR(F5332*VLOOKUP(D5332,Saldo!$P$8:$U$1009,6,FALSE),"")</f>
        <v/>
      </c>
      <c r="I5332" s="78" t="str">
        <f>IFERROR(IF(D5332="","",VLOOKUP(D5332,Saldo!$P$8:$Q$1009,2,FALSE)),"")</f>
        <v/>
      </c>
      <c r="J5332" s="76"/>
      <c r="K5332" s="74" t="str">
        <f t="shared" si="83"/>
        <v/>
      </c>
    </row>
    <row r="5333" spans="1:11" ht="18.95" customHeight="1" x14ac:dyDescent="0.25">
      <c r="A5333" s="52"/>
      <c r="C5333" s="185"/>
      <c r="D5333" s="76"/>
      <c r="E5333" s="76" t="str">
        <f>IF(D5333="","",IFERROR(VLOOKUP(D5333,Cadastro!$C$9:$D$1009,2,FALSE),"NOT FOUND"))</f>
        <v/>
      </c>
      <c r="F5333" s="94"/>
      <c r="G5333" s="76"/>
      <c r="H5333" s="81" t="str">
        <f>IFERROR(F5333*VLOOKUP(D5333,Saldo!$P$8:$U$1009,6,FALSE),"")</f>
        <v/>
      </c>
      <c r="I5333" s="78" t="str">
        <f>IFERROR(IF(D5333="","",VLOOKUP(D5333,Saldo!$P$8:$Q$1009,2,FALSE)),"")</f>
        <v/>
      </c>
      <c r="J5333" s="76"/>
      <c r="K5333" s="74" t="str">
        <f t="shared" si="83"/>
        <v/>
      </c>
    </row>
    <row r="5334" spans="1:11" ht="18.95" customHeight="1" x14ac:dyDescent="0.25">
      <c r="A5334" s="52"/>
      <c r="C5334" s="185"/>
      <c r="D5334" s="76"/>
      <c r="E5334" s="76" t="str">
        <f>IF(D5334="","",IFERROR(VLOOKUP(D5334,Cadastro!$C$9:$D$1009,2,FALSE),"NOT FOUND"))</f>
        <v/>
      </c>
      <c r="F5334" s="94"/>
      <c r="G5334" s="76"/>
      <c r="H5334" s="81" t="str">
        <f>IFERROR(F5334*VLOOKUP(D5334,Saldo!$P$8:$U$1009,6,FALSE),"")</f>
        <v/>
      </c>
      <c r="I5334" s="78" t="str">
        <f>IFERROR(IF(D5334="","",VLOOKUP(D5334,Saldo!$P$8:$Q$1009,2,FALSE)),"")</f>
        <v/>
      </c>
      <c r="J5334" s="76"/>
      <c r="K5334" s="74" t="str">
        <f t="shared" si="83"/>
        <v/>
      </c>
    </row>
    <row r="5335" spans="1:11" ht="18.95" customHeight="1" x14ac:dyDescent="0.25">
      <c r="A5335" s="52"/>
      <c r="C5335" s="185"/>
      <c r="D5335" s="76"/>
      <c r="E5335" s="76" t="str">
        <f>IF(D5335="","",IFERROR(VLOOKUP(D5335,Cadastro!$C$9:$D$1009,2,FALSE),"NOT FOUND"))</f>
        <v/>
      </c>
      <c r="F5335" s="94"/>
      <c r="G5335" s="76"/>
      <c r="H5335" s="81" t="str">
        <f>IFERROR(F5335*VLOOKUP(D5335,Saldo!$P$8:$U$1009,6,FALSE),"")</f>
        <v/>
      </c>
      <c r="I5335" s="78" t="str">
        <f>IFERROR(IF(D5335="","",VLOOKUP(D5335,Saldo!$P$8:$Q$1009,2,FALSE)),"")</f>
        <v/>
      </c>
      <c r="J5335" s="76"/>
      <c r="K5335" s="74" t="str">
        <f t="shared" si="83"/>
        <v/>
      </c>
    </row>
    <row r="5336" spans="1:11" ht="18.95" customHeight="1" x14ac:dyDescent="0.25">
      <c r="A5336" s="52"/>
      <c r="C5336" s="185"/>
      <c r="D5336" s="76"/>
      <c r="E5336" s="76" t="str">
        <f>IF(D5336="","",IFERROR(VLOOKUP(D5336,Cadastro!$C$9:$D$1009,2,FALSE),"NOT FOUND"))</f>
        <v/>
      </c>
      <c r="F5336" s="94"/>
      <c r="G5336" s="76"/>
      <c r="H5336" s="81" t="str">
        <f>IFERROR(F5336*VLOOKUP(D5336,Saldo!$P$8:$U$1009,6,FALSE),"")</f>
        <v/>
      </c>
      <c r="I5336" s="78" t="str">
        <f>IFERROR(IF(D5336="","",VLOOKUP(D5336,Saldo!$P$8:$Q$1009,2,FALSE)),"")</f>
        <v/>
      </c>
      <c r="J5336" s="76"/>
      <c r="K5336" s="74" t="str">
        <f t="shared" si="83"/>
        <v/>
      </c>
    </row>
    <row r="5337" spans="1:11" ht="18.95" customHeight="1" x14ac:dyDescent="0.25">
      <c r="A5337" s="52"/>
      <c r="C5337" s="185"/>
      <c r="D5337" s="76"/>
      <c r="E5337" s="76" t="str">
        <f>IF(D5337="","",IFERROR(VLOOKUP(D5337,Cadastro!$C$9:$D$1009,2,FALSE),"NOT FOUND"))</f>
        <v/>
      </c>
      <c r="F5337" s="94"/>
      <c r="G5337" s="76"/>
      <c r="H5337" s="81" t="str">
        <f>IFERROR(F5337*VLOOKUP(D5337,Saldo!$P$8:$U$1009,6,FALSE),"")</f>
        <v/>
      </c>
      <c r="I5337" s="78" t="str">
        <f>IFERROR(IF(D5337="","",VLOOKUP(D5337,Saldo!$P$8:$Q$1009,2,FALSE)),"")</f>
        <v/>
      </c>
      <c r="J5337" s="76"/>
      <c r="K5337" s="74" t="str">
        <f t="shared" si="83"/>
        <v/>
      </c>
    </row>
    <row r="5338" spans="1:11" ht="18.95" customHeight="1" x14ac:dyDescent="0.25">
      <c r="A5338" s="52"/>
      <c r="C5338" s="185"/>
      <c r="D5338" s="76"/>
      <c r="E5338" s="76" t="str">
        <f>IF(D5338="","",IFERROR(VLOOKUP(D5338,Cadastro!$C$9:$D$1009,2,FALSE),"NOT FOUND"))</f>
        <v/>
      </c>
      <c r="F5338" s="94"/>
      <c r="G5338" s="76"/>
      <c r="H5338" s="81" t="str">
        <f>IFERROR(F5338*VLOOKUP(D5338,Saldo!$P$8:$U$1009,6,FALSE),"")</f>
        <v/>
      </c>
      <c r="I5338" s="78" t="str">
        <f>IFERROR(IF(D5338="","",VLOOKUP(D5338,Saldo!$P$8:$Q$1009,2,FALSE)),"")</f>
        <v/>
      </c>
      <c r="J5338" s="76"/>
      <c r="K5338" s="74" t="str">
        <f t="shared" si="83"/>
        <v/>
      </c>
    </row>
    <row r="5339" spans="1:11" ht="18.95" customHeight="1" x14ac:dyDescent="0.25">
      <c r="A5339" s="52"/>
      <c r="C5339" s="185"/>
      <c r="D5339" s="76"/>
      <c r="E5339" s="76" t="str">
        <f>IF(D5339="","",IFERROR(VLOOKUP(D5339,Cadastro!$C$9:$D$1009,2,FALSE),"NOT FOUND"))</f>
        <v/>
      </c>
      <c r="F5339" s="94"/>
      <c r="G5339" s="76"/>
      <c r="H5339" s="81" t="str">
        <f>IFERROR(F5339*VLOOKUP(D5339,Saldo!$P$8:$U$1009,6,FALSE),"")</f>
        <v/>
      </c>
      <c r="I5339" s="78" t="str">
        <f>IFERROR(IF(D5339="","",VLOOKUP(D5339,Saldo!$P$8:$Q$1009,2,FALSE)),"")</f>
        <v/>
      </c>
      <c r="J5339" s="76"/>
      <c r="K5339" s="74" t="str">
        <f t="shared" si="83"/>
        <v/>
      </c>
    </row>
    <row r="5340" spans="1:11" ht="18.95" customHeight="1" x14ac:dyDescent="0.25">
      <c r="A5340" s="52"/>
      <c r="C5340" s="185"/>
      <c r="D5340" s="76"/>
      <c r="E5340" s="76" t="str">
        <f>IF(D5340="","",IFERROR(VLOOKUP(D5340,Cadastro!$C$9:$D$1009,2,FALSE),"NOT FOUND"))</f>
        <v/>
      </c>
      <c r="F5340" s="94"/>
      <c r="G5340" s="76"/>
      <c r="H5340" s="81" t="str">
        <f>IFERROR(F5340*VLOOKUP(D5340,Saldo!$P$8:$U$1009,6,FALSE),"")</f>
        <v/>
      </c>
      <c r="I5340" s="78" t="str">
        <f>IFERROR(IF(D5340="","",VLOOKUP(D5340,Saldo!$P$8:$Q$1009,2,FALSE)),"")</f>
        <v/>
      </c>
      <c r="J5340" s="76"/>
      <c r="K5340" s="74" t="str">
        <f t="shared" si="83"/>
        <v/>
      </c>
    </row>
    <row r="5341" spans="1:11" ht="18.95" customHeight="1" x14ac:dyDescent="0.25">
      <c r="A5341" s="52"/>
      <c r="C5341" s="185"/>
      <c r="D5341" s="76"/>
      <c r="E5341" s="76" t="str">
        <f>IF(D5341="","",IFERROR(VLOOKUP(D5341,Cadastro!$C$9:$D$1009,2,FALSE),"NOT FOUND"))</f>
        <v/>
      </c>
      <c r="F5341" s="94"/>
      <c r="G5341" s="76"/>
      <c r="H5341" s="81" t="str">
        <f>IFERROR(F5341*VLOOKUP(D5341,Saldo!$P$8:$U$1009,6,FALSE),"")</f>
        <v/>
      </c>
      <c r="I5341" s="78" t="str">
        <f>IFERROR(IF(D5341="","",VLOOKUP(D5341,Saldo!$P$8:$Q$1009,2,FALSE)),"")</f>
        <v/>
      </c>
      <c r="J5341" s="76"/>
      <c r="K5341" s="74" t="str">
        <f t="shared" si="83"/>
        <v/>
      </c>
    </row>
    <row r="5342" spans="1:11" ht="18.95" customHeight="1" x14ac:dyDescent="0.25">
      <c r="A5342" s="52"/>
      <c r="C5342" s="185"/>
      <c r="D5342" s="76"/>
      <c r="E5342" s="76" t="str">
        <f>IF(D5342="","",IFERROR(VLOOKUP(D5342,Cadastro!$C$9:$D$1009,2,FALSE),"NOT FOUND"))</f>
        <v/>
      </c>
      <c r="F5342" s="94"/>
      <c r="G5342" s="76"/>
      <c r="H5342" s="81" t="str">
        <f>IFERROR(F5342*VLOOKUP(D5342,Saldo!$P$8:$U$1009,6,FALSE),"")</f>
        <v/>
      </c>
      <c r="I5342" s="78" t="str">
        <f>IFERROR(IF(D5342="","",VLOOKUP(D5342,Saldo!$P$8:$Q$1009,2,FALSE)),"")</f>
        <v/>
      </c>
      <c r="J5342" s="76"/>
      <c r="K5342" s="74" t="str">
        <f t="shared" si="83"/>
        <v/>
      </c>
    </row>
    <row r="5343" spans="1:11" ht="18.95" customHeight="1" x14ac:dyDescent="0.25">
      <c r="A5343" s="52"/>
      <c r="C5343" s="185"/>
      <c r="D5343" s="76"/>
      <c r="E5343" s="76" t="str">
        <f>IF(D5343="","",IFERROR(VLOOKUP(D5343,Cadastro!$C$9:$D$1009,2,FALSE),"NOT FOUND"))</f>
        <v/>
      </c>
      <c r="F5343" s="94"/>
      <c r="G5343" s="76"/>
      <c r="H5343" s="81" t="str">
        <f>IFERROR(F5343*VLOOKUP(D5343,Saldo!$P$8:$U$1009,6,FALSE),"")</f>
        <v/>
      </c>
      <c r="I5343" s="78" t="str">
        <f>IFERROR(IF(D5343="","",VLOOKUP(D5343,Saldo!$P$8:$Q$1009,2,FALSE)),"")</f>
        <v/>
      </c>
      <c r="J5343" s="76"/>
      <c r="K5343" s="74" t="str">
        <f t="shared" si="83"/>
        <v/>
      </c>
    </row>
    <row r="5344" spans="1:11" ht="18.95" customHeight="1" x14ac:dyDescent="0.25">
      <c r="A5344" s="52"/>
      <c r="C5344" s="185"/>
      <c r="D5344" s="76"/>
      <c r="E5344" s="76" t="str">
        <f>IF(D5344="","",IFERROR(VLOOKUP(D5344,Cadastro!$C$9:$D$1009,2,FALSE),"NOT FOUND"))</f>
        <v/>
      </c>
      <c r="F5344" s="94"/>
      <c r="G5344" s="76"/>
      <c r="H5344" s="81" t="str">
        <f>IFERROR(F5344*VLOOKUP(D5344,Saldo!$P$8:$U$1009,6,FALSE),"")</f>
        <v/>
      </c>
      <c r="I5344" s="78" t="str">
        <f>IFERROR(IF(D5344="","",VLOOKUP(D5344,Saldo!$P$8:$Q$1009,2,FALSE)),"")</f>
        <v/>
      </c>
      <c r="J5344" s="76"/>
      <c r="K5344" s="74" t="str">
        <f t="shared" si="83"/>
        <v/>
      </c>
    </row>
    <row r="5345" spans="1:11" ht="18.95" customHeight="1" x14ac:dyDescent="0.25">
      <c r="A5345" s="52"/>
      <c r="C5345" s="185"/>
      <c r="D5345" s="76"/>
      <c r="E5345" s="76" t="str">
        <f>IF(D5345="","",IFERROR(VLOOKUP(D5345,Cadastro!$C$9:$D$1009,2,FALSE),"NOT FOUND"))</f>
        <v/>
      </c>
      <c r="F5345" s="94"/>
      <c r="G5345" s="76"/>
      <c r="H5345" s="81" t="str">
        <f>IFERROR(F5345*VLOOKUP(D5345,Saldo!$P$8:$U$1009,6,FALSE),"")</f>
        <v/>
      </c>
      <c r="I5345" s="78" t="str">
        <f>IFERROR(IF(D5345="","",VLOOKUP(D5345,Saldo!$P$8:$Q$1009,2,FALSE)),"")</f>
        <v/>
      </c>
      <c r="J5345" s="76"/>
      <c r="K5345" s="74" t="str">
        <f t="shared" si="83"/>
        <v/>
      </c>
    </row>
    <row r="5346" spans="1:11" ht="18.95" customHeight="1" x14ac:dyDescent="0.25">
      <c r="A5346" s="52"/>
      <c r="C5346" s="185"/>
      <c r="D5346" s="76"/>
      <c r="E5346" s="76" t="str">
        <f>IF(D5346="","",IFERROR(VLOOKUP(D5346,Cadastro!$C$9:$D$1009,2,FALSE),"NOT FOUND"))</f>
        <v/>
      </c>
      <c r="F5346" s="94"/>
      <c r="G5346" s="76"/>
      <c r="H5346" s="81" t="str">
        <f>IFERROR(F5346*VLOOKUP(D5346,Saldo!$P$8:$U$1009,6,FALSE),"")</f>
        <v/>
      </c>
      <c r="I5346" s="78" t="str">
        <f>IFERROR(IF(D5346="","",VLOOKUP(D5346,Saldo!$P$8:$Q$1009,2,FALSE)),"")</f>
        <v/>
      </c>
      <c r="J5346" s="76"/>
      <c r="K5346" s="74" t="str">
        <f t="shared" si="83"/>
        <v/>
      </c>
    </row>
    <row r="5347" spans="1:11" ht="18.95" customHeight="1" x14ac:dyDescent="0.25">
      <c r="A5347" s="52"/>
      <c r="C5347" s="185"/>
      <c r="D5347" s="76"/>
      <c r="E5347" s="76" t="str">
        <f>IF(D5347="","",IFERROR(VLOOKUP(D5347,Cadastro!$C$9:$D$1009,2,FALSE),"NOT FOUND"))</f>
        <v/>
      </c>
      <c r="F5347" s="94"/>
      <c r="G5347" s="76"/>
      <c r="H5347" s="81" t="str">
        <f>IFERROR(F5347*VLOOKUP(D5347,Saldo!$P$8:$U$1009,6,FALSE),"")</f>
        <v/>
      </c>
      <c r="I5347" s="78" t="str">
        <f>IFERROR(IF(D5347="","",VLOOKUP(D5347,Saldo!$P$8:$Q$1009,2,FALSE)),"")</f>
        <v/>
      </c>
      <c r="J5347" s="76"/>
      <c r="K5347" s="74" t="str">
        <f t="shared" si="83"/>
        <v/>
      </c>
    </row>
    <row r="5348" spans="1:11" ht="18.95" customHeight="1" x14ac:dyDescent="0.25">
      <c r="A5348" s="52"/>
      <c r="C5348" s="185"/>
      <c r="D5348" s="76"/>
      <c r="E5348" s="76" t="str">
        <f>IF(D5348="","",IFERROR(VLOOKUP(D5348,Cadastro!$C$9:$D$1009,2,FALSE),"NOT FOUND"))</f>
        <v/>
      </c>
      <c r="F5348" s="94"/>
      <c r="G5348" s="76"/>
      <c r="H5348" s="81" t="str">
        <f>IFERROR(F5348*VLOOKUP(D5348,Saldo!$P$8:$U$1009,6,FALSE),"")</f>
        <v/>
      </c>
      <c r="I5348" s="78" t="str">
        <f>IFERROR(IF(D5348="","",VLOOKUP(D5348,Saldo!$P$8:$Q$1009,2,FALSE)),"")</f>
        <v/>
      </c>
      <c r="J5348" s="76"/>
      <c r="K5348" s="74" t="str">
        <f t="shared" si="83"/>
        <v/>
      </c>
    </row>
    <row r="5349" spans="1:11" ht="18.95" customHeight="1" x14ac:dyDescent="0.25">
      <c r="A5349" s="52"/>
      <c r="C5349" s="185"/>
      <c r="D5349" s="76"/>
      <c r="E5349" s="76" t="str">
        <f>IF(D5349="","",IFERROR(VLOOKUP(D5349,Cadastro!$C$9:$D$1009,2,FALSE),"NOT FOUND"))</f>
        <v/>
      </c>
      <c r="F5349" s="94"/>
      <c r="G5349" s="76"/>
      <c r="H5349" s="81" t="str">
        <f>IFERROR(F5349*VLOOKUP(D5349,Saldo!$P$8:$U$1009,6,FALSE),"")</f>
        <v/>
      </c>
      <c r="I5349" s="78" t="str">
        <f>IFERROR(IF(D5349="","",VLOOKUP(D5349,Saldo!$P$8:$Q$1009,2,FALSE)),"")</f>
        <v/>
      </c>
      <c r="J5349" s="76"/>
      <c r="K5349" s="74" t="str">
        <f t="shared" si="83"/>
        <v/>
      </c>
    </row>
    <row r="5350" spans="1:11" ht="18.95" customHeight="1" x14ac:dyDescent="0.25">
      <c r="A5350" s="52"/>
      <c r="C5350" s="185"/>
      <c r="D5350" s="76"/>
      <c r="E5350" s="76" t="str">
        <f>IF(D5350="","",IFERROR(VLOOKUP(D5350,Cadastro!$C$9:$D$1009,2,FALSE),"NOT FOUND"))</f>
        <v/>
      </c>
      <c r="F5350" s="94"/>
      <c r="G5350" s="76"/>
      <c r="H5350" s="81" t="str">
        <f>IFERROR(F5350*VLOOKUP(D5350,Saldo!$P$8:$U$1009,6,FALSE),"")</f>
        <v/>
      </c>
      <c r="I5350" s="78" t="str">
        <f>IFERROR(IF(D5350="","",VLOOKUP(D5350,Saldo!$P$8:$Q$1009,2,FALSE)),"")</f>
        <v/>
      </c>
      <c r="J5350" s="76"/>
      <c r="K5350" s="74" t="str">
        <f t="shared" si="83"/>
        <v/>
      </c>
    </row>
    <row r="5351" spans="1:11" ht="18.95" customHeight="1" x14ac:dyDescent="0.25">
      <c r="A5351" s="52"/>
      <c r="C5351" s="185"/>
      <c r="D5351" s="76"/>
      <c r="E5351" s="76" t="str">
        <f>IF(D5351="","",IFERROR(VLOOKUP(D5351,Cadastro!$C$9:$D$1009,2,FALSE),"NOT FOUND"))</f>
        <v/>
      </c>
      <c r="F5351" s="94"/>
      <c r="G5351" s="76"/>
      <c r="H5351" s="81" t="str">
        <f>IFERROR(F5351*VLOOKUP(D5351,Saldo!$P$8:$U$1009,6,FALSE),"")</f>
        <v/>
      </c>
      <c r="I5351" s="78" t="str">
        <f>IFERROR(IF(D5351="","",VLOOKUP(D5351,Saldo!$P$8:$Q$1009,2,FALSE)),"")</f>
        <v/>
      </c>
      <c r="J5351" s="76"/>
      <c r="K5351" s="74" t="str">
        <f t="shared" si="83"/>
        <v/>
      </c>
    </row>
    <row r="5352" spans="1:11" ht="18.95" customHeight="1" x14ac:dyDescent="0.25">
      <c r="A5352" s="52"/>
      <c r="C5352" s="185"/>
      <c r="D5352" s="76"/>
      <c r="E5352" s="76" t="str">
        <f>IF(D5352="","",IFERROR(VLOOKUP(D5352,Cadastro!$C$9:$D$1009,2,FALSE),"NOT FOUND"))</f>
        <v/>
      </c>
      <c r="F5352" s="94"/>
      <c r="G5352" s="76"/>
      <c r="H5352" s="81" t="str">
        <f>IFERROR(F5352*VLOOKUP(D5352,Saldo!$P$8:$U$1009,6,FALSE),"")</f>
        <v/>
      </c>
      <c r="I5352" s="78" t="str">
        <f>IFERROR(IF(D5352="","",VLOOKUP(D5352,Saldo!$P$8:$Q$1009,2,FALSE)),"")</f>
        <v/>
      </c>
      <c r="J5352" s="76"/>
      <c r="K5352" s="74" t="str">
        <f t="shared" si="83"/>
        <v/>
      </c>
    </row>
    <row r="5353" spans="1:11" ht="18.95" customHeight="1" x14ac:dyDescent="0.25">
      <c r="A5353" s="52"/>
      <c r="C5353" s="185"/>
      <c r="D5353" s="76"/>
      <c r="E5353" s="76" t="str">
        <f>IF(D5353="","",IFERROR(VLOOKUP(D5353,Cadastro!$C$9:$D$1009,2,FALSE),"NOT FOUND"))</f>
        <v/>
      </c>
      <c r="F5353" s="94"/>
      <c r="G5353" s="76"/>
      <c r="H5353" s="81" t="str">
        <f>IFERROR(F5353*VLOOKUP(D5353,Saldo!$P$8:$U$1009,6,FALSE),"")</f>
        <v/>
      </c>
      <c r="I5353" s="78" t="str">
        <f>IFERROR(IF(D5353="","",VLOOKUP(D5353,Saldo!$P$8:$Q$1009,2,FALSE)),"")</f>
        <v/>
      </c>
      <c r="J5353" s="76"/>
      <c r="K5353" s="74" t="str">
        <f t="shared" si="83"/>
        <v/>
      </c>
    </row>
    <row r="5354" spans="1:11" ht="18.95" customHeight="1" x14ac:dyDescent="0.25">
      <c r="A5354" s="52"/>
      <c r="C5354" s="185"/>
      <c r="D5354" s="76"/>
      <c r="E5354" s="76" t="str">
        <f>IF(D5354="","",IFERROR(VLOOKUP(D5354,Cadastro!$C$9:$D$1009,2,FALSE),"NOT FOUND"))</f>
        <v/>
      </c>
      <c r="F5354" s="94"/>
      <c r="G5354" s="76"/>
      <c r="H5354" s="81" t="str">
        <f>IFERROR(F5354*VLOOKUP(D5354,Saldo!$P$8:$U$1009,6,FALSE),"")</f>
        <v/>
      </c>
      <c r="I5354" s="78" t="str">
        <f>IFERROR(IF(D5354="","",VLOOKUP(D5354,Saldo!$P$8:$Q$1009,2,FALSE)),"")</f>
        <v/>
      </c>
      <c r="J5354" s="76"/>
      <c r="K5354" s="74" t="str">
        <f t="shared" si="83"/>
        <v/>
      </c>
    </row>
    <row r="5355" spans="1:11" ht="18.95" customHeight="1" x14ac:dyDescent="0.25">
      <c r="A5355" s="52"/>
      <c r="C5355" s="185"/>
      <c r="D5355" s="76"/>
      <c r="E5355" s="76" t="str">
        <f>IF(D5355="","",IFERROR(VLOOKUP(D5355,Cadastro!$C$9:$D$1009,2,FALSE),"NOT FOUND"))</f>
        <v/>
      </c>
      <c r="F5355" s="94"/>
      <c r="G5355" s="76"/>
      <c r="H5355" s="81" t="str">
        <f>IFERROR(F5355*VLOOKUP(D5355,Saldo!$P$8:$U$1009,6,FALSE),"")</f>
        <v/>
      </c>
      <c r="I5355" s="78" t="str">
        <f>IFERROR(IF(D5355="","",VLOOKUP(D5355,Saldo!$P$8:$Q$1009,2,FALSE)),"")</f>
        <v/>
      </c>
      <c r="J5355" s="76"/>
      <c r="K5355" s="74" t="str">
        <f t="shared" si="83"/>
        <v/>
      </c>
    </row>
    <row r="5356" spans="1:11" ht="18.95" customHeight="1" x14ac:dyDescent="0.25">
      <c r="A5356" s="52"/>
      <c r="C5356" s="185"/>
      <c r="D5356" s="76"/>
      <c r="E5356" s="76" t="str">
        <f>IF(D5356="","",IFERROR(VLOOKUP(D5356,Cadastro!$C$9:$D$1009,2,FALSE),"NOT FOUND"))</f>
        <v/>
      </c>
      <c r="F5356" s="94"/>
      <c r="G5356" s="76"/>
      <c r="H5356" s="81" t="str">
        <f>IFERROR(F5356*VLOOKUP(D5356,Saldo!$P$8:$U$1009,6,FALSE),"")</f>
        <v/>
      </c>
      <c r="I5356" s="78" t="str">
        <f>IFERROR(IF(D5356="","",VLOOKUP(D5356,Saldo!$P$8:$Q$1009,2,FALSE)),"")</f>
        <v/>
      </c>
      <c r="J5356" s="76"/>
      <c r="K5356" s="74" t="str">
        <f t="shared" si="83"/>
        <v/>
      </c>
    </row>
    <row r="5357" spans="1:11" ht="18.95" customHeight="1" x14ac:dyDescent="0.25">
      <c r="A5357" s="52"/>
      <c r="C5357" s="185"/>
      <c r="D5357" s="76"/>
      <c r="E5357" s="76" t="str">
        <f>IF(D5357="","",IFERROR(VLOOKUP(D5357,Cadastro!$C$9:$D$1009,2,FALSE),"NOT FOUND"))</f>
        <v/>
      </c>
      <c r="F5357" s="94"/>
      <c r="G5357" s="76"/>
      <c r="H5357" s="81" t="str">
        <f>IFERROR(F5357*VLOOKUP(D5357,Saldo!$P$8:$U$1009,6,FALSE),"")</f>
        <v/>
      </c>
      <c r="I5357" s="78" t="str">
        <f>IFERROR(IF(D5357="","",VLOOKUP(D5357,Saldo!$P$8:$Q$1009,2,FALSE)),"")</f>
        <v/>
      </c>
      <c r="J5357" s="76"/>
      <c r="K5357" s="74" t="str">
        <f t="shared" si="83"/>
        <v/>
      </c>
    </row>
    <row r="5358" spans="1:11" ht="18.95" customHeight="1" x14ac:dyDescent="0.25">
      <c r="A5358" s="52"/>
      <c r="C5358" s="185"/>
      <c r="D5358" s="76"/>
      <c r="E5358" s="76" t="str">
        <f>IF(D5358="","",IFERROR(VLOOKUP(D5358,Cadastro!$C$9:$D$1009,2,FALSE),"NOT FOUND"))</f>
        <v/>
      </c>
      <c r="F5358" s="94"/>
      <c r="G5358" s="76"/>
      <c r="H5358" s="81" t="str">
        <f>IFERROR(F5358*VLOOKUP(D5358,Saldo!$P$8:$U$1009,6,FALSE),"")</f>
        <v/>
      </c>
      <c r="I5358" s="78" t="str">
        <f>IFERROR(IF(D5358="","",VLOOKUP(D5358,Saldo!$P$8:$Q$1009,2,FALSE)),"")</f>
        <v/>
      </c>
      <c r="J5358" s="76"/>
      <c r="K5358" s="74" t="str">
        <f t="shared" si="83"/>
        <v/>
      </c>
    </row>
    <row r="5359" spans="1:11" ht="18.95" customHeight="1" x14ac:dyDescent="0.25">
      <c r="A5359" s="52"/>
      <c r="C5359" s="185"/>
      <c r="D5359" s="76"/>
      <c r="E5359" s="76" t="str">
        <f>IF(D5359="","",IFERROR(VLOOKUP(D5359,Cadastro!$C$9:$D$1009,2,FALSE),"NOT FOUND"))</f>
        <v/>
      </c>
      <c r="F5359" s="94"/>
      <c r="G5359" s="76"/>
      <c r="H5359" s="81" t="str">
        <f>IFERROR(F5359*VLOOKUP(D5359,Saldo!$P$8:$U$1009,6,FALSE),"")</f>
        <v/>
      </c>
      <c r="I5359" s="78" t="str">
        <f>IFERROR(IF(D5359="","",VLOOKUP(D5359,Saldo!$P$8:$Q$1009,2,FALSE)),"")</f>
        <v/>
      </c>
      <c r="J5359" s="76"/>
      <c r="K5359" s="74" t="str">
        <f t="shared" si="83"/>
        <v/>
      </c>
    </row>
    <row r="5360" spans="1:11" ht="18.95" customHeight="1" x14ac:dyDescent="0.25">
      <c r="A5360" s="52"/>
      <c r="C5360" s="185"/>
      <c r="D5360" s="76"/>
      <c r="E5360" s="76" t="str">
        <f>IF(D5360="","",IFERROR(VLOOKUP(D5360,Cadastro!$C$9:$D$1009,2,FALSE),"NOT FOUND"))</f>
        <v/>
      </c>
      <c r="F5360" s="94"/>
      <c r="G5360" s="76"/>
      <c r="H5360" s="81" t="str">
        <f>IFERROR(F5360*VLOOKUP(D5360,Saldo!$P$8:$U$1009,6,FALSE),"")</f>
        <v/>
      </c>
      <c r="I5360" s="78" t="str">
        <f>IFERROR(IF(D5360="","",VLOOKUP(D5360,Saldo!$P$8:$Q$1009,2,FALSE)),"")</f>
        <v/>
      </c>
      <c r="J5360" s="76"/>
      <c r="K5360" s="74" t="str">
        <f t="shared" si="83"/>
        <v/>
      </c>
    </row>
    <row r="5361" spans="1:11" ht="18.95" customHeight="1" x14ac:dyDescent="0.25">
      <c r="A5361" s="52"/>
      <c r="C5361" s="185"/>
      <c r="D5361" s="76"/>
      <c r="E5361" s="76" t="str">
        <f>IF(D5361="","",IFERROR(VLOOKUP(D5361,Cadastro!$C$9:$D$1009,2,FALSE),"NOT FOUND"))</f>
        <v/>
      </c>
      <c r="F5361" s="94"/>
      <c r="G5361" s="76"/>
      <c r="H5361" s="81" t="str">
        <f>IFERROR(F5361*VLOOKUP(D5361,Saldo!$P$8:$U$1009,6,FALSE),"")</f>
        <v/>
      </c>
      <c r="I5361" s="78" t="str">
        <f>IFERROR(IF(D5361="","",VLOOKUP(D5361,Saldo!$P$8:$Q$1009,2,FALSE)),"")</f>
        <v/>
      </c>
      <c r="J5361" s="76"/>
      <c r="K5361" s="74" t="str">
        <f t="shared" si="83"/>
        <v/>
      </c>
    </row>
    <row r="5362" spans="1:11" ht="18.95" customHeight="1" x14ac:dyDescent="0.25">
      <c r="A5362" s="52"/>
      <c r="C5362" s="185"/>
      <c r="D5362" s="76"/>
      <c r="E5362" s="76" t="str">
        <f>IF(D5362="","",IFERROR(VLOOKUP(D5362,Cadastro!$C$9:$D$1009,2,FALSE),"NOT FOUND"))</f>
        <v/>
      </c>
      <c r="F5362" s="94"/>
      <c r="G5362" s="76"/>
      <c r="H5362" s="81" t="str">
        <f>IFERROR(F5362*VLOOKUP(D5362,Saldo!$P$8:$U$1009,6,FALSE),"")</f>
        <v/>
      </c>
      <c r="I5362" s="78" t="str">
        <f>IFERROR(IF(D5362="","",VLOOKUP(D5362,Saldo!$P$8:$Q$1009,2,FALSE)),"")</f>
        <v/>
      </c>
      <c r="J5362" s="76"/>
      <c r="K5362" s="74" t="str">
        <f t="shared" si="83"/>
        <v/>
      </c>
    </row>
    <row r="5363" spans="1:11" ht="18.95" customHeight="1" x14ac:dyDescent="0.25">
      <c r="A5363" s="52"/>
      <c r="C5363" s="185"/>
      <c r="D5363" s="76"/>
      <c r="E5363" s="76" t="str">
        <f>IF(D5363="","",IFERROR(VLOOKUP(D5363,Cadastro!$C$9:$D$1009,2,FALSE),"NOT FOUND"))</f>
        <v/>
      </c>
      <c r="F5363" s="94"/>
      <c r="G5363" s="76"/>
      <c r="H5363" s="81" t="str">
        <f>IFERROR(F5363*VLOOKUP(D5363,Saldo!$P$8:$U$1009,6,FALSE),"")</f>
        <v/>
      </c>
      <c r="I5363" s="78" t="str">
        <f>IFERROR(IF(D5363="","",VLOOKUP(D5363,Saldo!$P$8:$Q$1009,2,FALSE)),"")</f>
        <v/>
      </c>
      <c r="J5363" s="76"/>
      <c r="K5363" s="74" t="str">
        <f t="shared" si="83"/>
        <v/>
      </c>
    </row>
    <row r="5364" spans="1:11" ht="18.95" customHeight="1" x14ac:dyDescent="0.25">
      <c r="A5364" s="52"/>
      <c r="C5364" s="185"/>
      <c r="D5364" s="76"/>
      <c r="E5364" s="76" t="str">
        <f>IF(D5364="","",IFERROR(VLOOKUP(D5364,Cadastro!$C$9:$D$1009,2,FALSE),"NOT FOUND"))</f>
        <v/>
      </c>
      <c r="F5364" s="94"/>
      <c r="G5364" s="76"/>
      <c r="H5364" s="81" t="str">
        <f>IFERROR(F5364*VLOOKUP(D5364,Saldo!$P$8:$U$1009,6,FALSE),"")</f>
        <v/>
      </c>
      <c r="I5364" s="78" t="str">
        <f>IFERROR(IF(D5364="","",VLOOKUP(D5364,Saldo!$P$8:$Q$1009,2,FALSE)),"")</f>
        <v/>
      </c>
      <c r="J5364" s="76"/>
      <c r="K5364" s="74" t="str">
        <f t="shared" si="83"/>
        <v/>
      </c>
    </row>
    <row r="5365" spans="1:11" ht="18.95" customHeight="1" x14ac:dyDescent="0.25">
      <c r="A5365" s="52"/>
      <c r="C5365" s="185"/>
      <c r="D5365" s="76"/>
      <c r="E5365" s="76" t="str">
        <f>IF(D5365="","",IFERROR(VLOOKUP(D5365,Cadastro!$C$9:$D$1009,2,FALSE),"NOT FOUND"))</f>
        <v/>
      </c>
      <c r="F5365" s="94"/>
      <c r="G5365" s="76"/>
      <c r="H5365" s="81" t="str">
        <f>IFERROR(F5365*VLOOKUP(D5365,Saldo!$P$8:$U$1009,6,FALSE),"")</f>
        <v/>
      </c>
      <c r="I5365" s="78" t="str">
        <f>IFERROR(IF(D5365="","",VLOOKUP(D5365,Saldo!$P$8:$Q$1009,2,FALSE)),"")</f>
        <v/>
      </c>
      <c r="J5365" s="76"/>
      <c r="K5365" s="74" t="str">
        <f t="shared" si="83"/>
        <v/>
      </c>
    </row>
    <row r="5366" spans="1:11" ht="18.95" customHeight="1" x14ac:dyDescent="0.25">
      <c r="A5366" s="52"/>
      <c r="C5366" s="185"/>
      <c r="D5366" s="76"/>
      <c r="E5366" s="76" t="str">
        <f>IF(D5366="","",IFERROR(VLOOKUP(D5366,Cadastro!$C$9:$D$1009,2,FALSE),"NOT FOUND"))</f>
        <v/>
      </c>
      <c r="F5366" s="94"/>
      <c r="G5366" s="76"/>
      <c r="H5366" s="81" t="str">
        <f>IFERROR(F5366*VLOOKUP(D5366,Saldo!$P$8:$U$1009,6,FALSE),"")</f>
        <v/>
      </c>
      <c r="I5366" s="78" t="str">
        <f>IFERROR(IF(D5366="","",VLOOKUP(D5366,Saldo!$P$8:$Q$1009,2,FALSE)),"")</f>
        <v/>
      </c>
      <c r="J5366" s="76"/>
      <c r="K5366" s="74" t="str">
        <f t="shared" si="83"/>
        <v/>
      </c>
    </row>
    <row r="5367" spans="1:11" ht="18.95" customHeight="1" x14ac:dyDescent="0.25">
      <c r="A5367" s="52"/>
      <c r="C5367" s="185"/>
      <c r="D5367" s="76"/>
      <c r="E5367" s="76" t="str">
        <f>IF(D5367="","",IFERROR(VLOOKUP(D5367,Cadastro!$C$9:$D$1009,2,FALSE),"NOT FOUND"))</f>
        <v/>
      </c>
      <c r="F5367" s="94"/>
      <c r="G5367" s="76"/>
      <c r="H5367" s="81" t="str">
        <f>IFERROR(F5367*VLOOKUP(D5367,Saldo!$P$8:$U$1009,6,FALSE),"")</f>
        <v/>
      </c>
      <c r="I5367" s="78" t="str">
        <f>IFERROR(IF(D5367="","",VLOOKUP(D5367,Saldo!$P$8:$Q$1009,2,FALSE)),"")</f>
        <v/>
      </c>
      <c r="J5367" s="76"/>
      <c r="K5367" s="74" t="str">
        <f t="shared" si="83"/>
        <v/>
      </c>
    </row>
    <row r="5368" spans="1:11" ht="18.95" customHeight="1" x14ac:dyDescent="0.25">
      <c r="A5368" s="52"/>
      <c r="C5368" s="185"/>
      <c r="D5368" s="76"/>
      <c r="E5368" s="76" t="str">
        <f>IF(D5368="","",IFERROR(VLOOKUP(D5368,Cadastro!$C$9:$D$1009,2,FALSE),"NOT FOUND"))</f>
        <v/>
      </c>
      <c r="F5368" s="94"/>
      <c r="G5368" s="76"/>
      <c r="H5368" s="81" t="str">
        <f>IFERROR(F5368*VLOOKUP(D5368,Saldo!$P$8:$U$1009,6,FALSE),"")</f>
        <v/>
      </c>
      <c r="I5368" s="78" t="str">
        <f>IFERROR(IF(D5368="","",VLOOKUP(D5368,Saldo!$P$8:$Q$1009,2,FALSE)),"")</f>
        <v/>
      </c>
      <c r="J5368" s="76"/>
      <c r="K5368" s="74" t="str">
        <f t="shared" si="83"/>
        <v/>
      </c>
    </row>
    <row r="5369" spans="1:11" ht="18.95" customHeight="1" x14ac:dyDescent="0.25">
      <c r="A5369" s="52"/>
      <c r="C5369" s="185"/>
      <c r="D5369" s="76"/>
      <c r="E5369" s="76" t="str">
        <f>IF(D5369="","",IFERROR(VLOOKUP(D5369,Cadastro!$C$9:$D$1009,2,FALSE),"NOT FOUND"))</f>
        <v/>
      </c>
      <c r="F5369" s="94"/>
      <c r="G5369" s="76"/>
      <c r="H5369" s="81" t="str">
        <f>IFERROR(F5369*VLOOKUP(D5369,Saldo!$P$8:$U$1009,6,FALSE),"")</f>
        <v/>
      </c>
      <c r="I5369" s="78" t="str">
        <f>IFERROR(IF(D5369="","",VLOOKUP(D5369,Saldo!$P$8:$Q$1009,2,FALSE)),"")</f>
        <v/>
      </c>
      <c r="J5369" s="76"/>
      <c r="K5369" s="74" t="str">
        <f t="shared" si="83"/>
        <v/>
      </c>
    </row>
    <row r="5370" spans="1:11" ht="18.95" customHeight="1" x14ac:dyDescent="0.25">
      <c r="A5370" s="52"/>
      <c r="C5370" s="185"/>
      <c r="D5370" s="76"/>
      <c r="E5370" s="76" t="str">
        <f>IF(D5370="","",IFERROR(VLOOKUP(D5370,Cadastro!$C$9:$D$1009,2,FALSE),"NOT FOUND"))</f>
        <v/>
      </c>
      <c r="F5370" s="94"/>
      <c r="G5370" s="76"/>
      <c r="H5370" s="81" t="str">
        <f>IFERROR(F5370*VLOOKUP(D5370,Saldo!$P$8:$U$1009,6,FALSE),"")</f>
        <v/>
      </c>
      <c r="I5370" s="78" t="str">
        <f>IFERROR(IF(D5370="","",VLOOKUP(D5370,Saldo!$P$8:$Q$1009,2,FALSE)),"")</f>
        <v/>
      </c>
      <c r="J5370" s="76"/>
      <c r="K5370" s="74" t="str">
        <f t="shared" si="83"/>
        <v/>
      </c>
    </row>
    <row r="5371" spans="1:11" ht="18.95" customHeight="1" x14ac:dyDescent="0.25">
      <c r="A5371" s="52"/>
      <c r="C5371" s="185"/>
      <c r="D5371" s="76"/>
      <c r="E5371" s="76" t="str">
        <f>IF(D5371="","",IFERROR(VLOOKUP(D5371,Cadastro!$C$9:$D$1009,2,FALSE),"NOT FOUND"))</f>
        <v/>
      </c>
      <c r="F5371" s="94"/>
      <c r="G5371" s="76"/>
      <c r="H5371" s="81" t="str">
        <f>IFERROR(F5371*VLOOKUP(D5371,Saldo!$P$8:$U$1009,6,FALSE),"")</f>
        <v/>
      </c>
      <c r="I5371" s="78" t="str">
        <f>IFERROR(IF(D5371="","",VLOOKUP(D5371,Saldo!$P$8:$Q$1009,2,FALSE)),"")</f>
        <v/>
      </c>
      <c r="J5371" s="76"/>
      <c r="K5371" s="74" t="str">
        <f t="shared" si="83"/>
        <v/>
      </c>
    </row>
    <row r="5372" spans="1:11" ht="18.95" customHeight="1" x14ac:dyDescent="0.25">
      <c r="A5372" s="52"/>
      <c r="C5372" s="185"/>
      <c r="D5372" s="76"/>
      <c r="E5372" s="76" t="str">
        <f>IF(D5372="","",IFERROR(VLOOKUP(D5372,Cadastro!$C$9:$D$1009,2,FALSE),"NOT FOUND"))</f>
        <v/>
      </c>
      <c r="F5372" s="94"/>
      <c r="G5372" s="76"/>
      <c r="H5372" s="81" t="str">
        <f>IFERROR(F5372*VLOOKUP(D5372,Saldo!$P$8:$U$1009,6,FALSE),"")</f>
        <v/>
      </c>
      <c r="I5372" s="78" t="str">
        <f>IFERROR(IF(D5372="","",VLOOKUP(D5372,Saldo!$P$8:$Q$1009,2,FALSE)),"")</f>
        <v/>
      </c>
      <c r="J5372" s="76"/>
      <c r="K5372" s="74" t="str">
        <f t="shared" si="83"/>
        <v/>
      </c>
    </row>
    <row r="5373" spans="1:11" ht="18.95" customHeight="1" x14ac:dyDescent="0.25">
      <c r="A5373" s="52"/>
      <c r="C5373" s="185"/>
      <c r="D5373" s="76"/>
      <c r="E5373" s="76" t="str">
        <f>IF(D5373="","",IFERROR(VLOOKUP(D5373,Cadastro!$C$9:$D$1009,2,FALSE),"NOT FOUND"))</f>
        <v/>
      </c>
      <c r="F5373" s="94"/>
      <c r="G5373" s="76"/>
      <c r="H5373" s="81" t="str">
        <f>IFERROR(F5373*VLOOKUP(D5373,Saldo!$P$8:$U$1009,6,FALSE),"")</f>
        <v/>
      </c>
      <c r="I5373" s="78" t="str">
        <f>IFERROR(IF(D5373="","",VLOOKUP(D5373,Saldo!$P$8:$Q$1009,2,FALSE)),"")</f>
        <v/>
      </c>
      <c r="J5373" s="76"/>
      <c r="K5373" s="74" t="str">
        <f t="shared" si="83"/>
        <v/>
      </c>
    </row>
    <row r="5374" spans="1:11" ht="18.95" customHeight="1" x14ac:dyDescent="0.25">
      <c r="A5374" s="52"/>
      <c r="C5374" s="185"/>
      <c r="D5374" s="76"/>
      <c r="E5374" s="76" t="str">
        <f>IF(D5374="","",IFERROR(VLOOKUP(D5374,Cadastro!$C$9:$D$1009,2,FALSE),"NOT FOUND"))</f>
        <v/>
      </c>
      <c r="F5374" s="94"/>
      <c r="G5374" s="76"/>
      <c r="H5374" s="81" t="str">
        <f>IFERROR(F5374*VLOOKUP(D5374,Saldo!$P$8:$U$1009,6,FALSE),"")</f>
        <v/>
      </c>
      <c r="I5374" s="78" t="str">
        <f>IFERROR(IF(D5374="","",VLOOKUP(D5374,Saldo!$P$8:$Q$1009,2,FALSE)),"")</f>
        <v/>
      </c>
      <c r="J5374" s="76"/>
      <c r="K5374" s="74" t="str">
        <f t="shared" si="83"/>
        <v/>
      </c>
    </row>
    <row r="5375" spans="1:11" ht="18.95" customHeight="1" x14ac:dyDescent="0.25">
      <c r="A5375" s="52"/>
      <c r="C5375" s="185"/>
      <c r="D5375" s="76"/>
      <c r="E5375" s="76" t="str">
        <f>IF(D5375="","",IFERROR(VLOOKUP(D5375,Cadastro!$C$9:$D$1009,2,FALSE),"NOT FOUND"))</f>
        <v/>
      </c>
      <c r="F5375" s="94"/>
      <c r="G5375" s="76"/>
      <c r="H5375" s="81" t="str">
        <f>IFERROR(F5375*VLOOKUP(D5375,Saldo!$P$8:$U$1009,6,FALSE),"")</f>
        <v/>
      </c>
      <c r="I5375" s="78" t="str">
        <f>IFERROR(IF(D5375="","",VLOOKUP(D5375,Saldo!$P$8:$Q$1009,2,FALSE)),"")</f>
        <v/>
      </c>
      <c r="J5375" s="76"/>
      <c r="K5375" s="74" t="str">
        <f t="shared" si="83"/>
        <v/>
      </c>
    </row>
    <row r="5376" spans="1:11" ht="18.95" customHeight="1" x14ac:dyDescent="0.25">
      <c r="A5376" s="52"/>
      <c r="C5376" s="185"/>
      <c r="D5376" s="76"/>
      <c r="E5376" s="76" t="str">
        <f>IF(D5376="","",IFERROR(VLOOKUP(D5376,Cadastro!$C$9:$D$1009,2,FALSE),"NOT FOUND"))</f>
        <v/>
      </c>
      <c r="F5376" s="94"/>
      <c r="G5376" s="76"/>
      <c r="H5376" s="81" t="str">
        <f>IFERROR(F5376*VLOOKUP(D5376,Saldo!$P$8:$U$1009,6,FALSE),"")</f>
        <v/>
      </c>
      <c r="I5376" s="78" t="str">
        <f>IFERROR(IF(D5376="","",VLOOKUP(D5376,Saldo!$P$8:$Q$1009,2,FALSE)),"")</f>
        <v/>
      </c>
      <c r="J5376" s="76"/>
      <c r="K5376" s="74" t="str">
        <f t="shared" si="83"/>
        <v/>
      </c>
    </row>
    <row r="5377" spans="1:11" ht="18.95" customHeight="1" x14ac:dyDescent="0.25">
      <c r="A5377" s="52"/>
      <c r="C5377" s="185"/>
      <c r="D5377" s="76"/>
      <c r="E5377" s="76" t="str">
        <f>IF(D5377="","",IFERROR(VLOOKUP(D5377,Cadastro!$C$9:$D$1009,2,FALSE),"NOT FOUND"))</f>
        <v/>
      </c>
      <c r="F5377" s="94"/>
      <c r="G5377" s="76"/>
      <c r="H5377" s="81" t="str">
        <f>IFERROR(F5377*VLOOKUP(D5377,Saldo!$P$8:$U$1009,6,FALSE),"")</f>
        <v/>
      </c>
      <c r="I5377" s="78" t="str">
        <f>IFERROR(IF(D5377="","",VLOOKUP(D5377,Saldo!$P$8:$Q$1009,2,FALSE)),"")</f>
        <v/>
      </c>
      <c r="J5377" s="76"/>
      <c r="K5377" s="74" t="str">
        <f t="shared" si="83"/>
        <v/>
      </c>
    </row>
    <row r="5378" spans="1:11" ht="18.95" customHeight="1" x14ac:dyDescent="0.25">
      <c r="A5378" s="52"/>
      <c r="C5378" s="185"/>
      <c r="D5378" s="76"/>
      <c r="E5378" s="76" t="str">
        <f>IF(D5378="","",IFERROR(VLOOKUP(D5378,Cadastro!$C$9:$D$1009,2,FALSE),"NOT FOUND"))</f>
        <v/>
      </c>
      <c r="F5378" s="94"/>
      <c r="G5378" s="76"/>
      <c r="H5378" s="81" t="str">
        <f>IFERROR(F5378*VLOOKUP(D5378,Saldo!$P$8:$U$1009,6,FALSE),"")</f>
        <v/>
      </c>
      <c r="I5378" s="78" t="str">
        <f>IFERROR(IF(D5378="","",VLOOKUP(D5378,Saldo!$P$8:$Q$1009,2,FALSE)),"")</f>
        <v/>
      </c>
      <c r="J5378" s="76"/>
      <c r="K5378" s="74" t="str">
        <f t="shared" si="83"/>
        <v/>
      </c>
    </row>
    <row r="5379" spans="1:11" ht="18.95" customHeight="1" x14ac:dyDescent="0.25">
      <c r="A5379" s="52"/>
      <c r="C5379" s="185"/>
      <c r="D5379" s="76"/>
      <c r="E5379" s="76" t="str">
        <f>IF(D5379="","",IFERROR(VLOOKUP(D5379,Cadastro!$C$9:$D$1009,2,FALSE),"NOT FOUND"))</f>
        <v/>
      </c>
      <c r="F5379" s="94"/>
      <c r="G5379" s="76"/>
      <c r="H5379" s="81" t="str">
        <f>IFERROR(F5379*VLOOKUP(D5379,Saldo!$P$8:$U$1009,6,FALSE),"")</f>
        <v/>
      </c>
      <c r="I5379" s="78" t="str">
        <f>IFERROR(IF(D5379="","",VLOOKUP(D5379,Saldo!$P$8:$Q$1009,2,FALSE)),"")</f>
        <v/>
      </c>
      <c r="J5379" s="76"/>
      <c r="K5379" s="74" t="str">
        <f t="shared" si="83"/>
        <v/>
      </c>
    </row>
    <row r="5380" spans="1:11" ht="18.95" customHeight="1" x14ac:dyDescent="0.25">
      <c r="A5380" s="52"/>
      <c r="C5380" s="185"/>
      <c r="D5380" s="76"/>
      <c r="E5380" s="76" t="str">
        <f>IF(D5380="","",IFERROR(VLOOKUP(D5380,Cadastro!$C$9:$D$1009,2,FALSE),"NOT FOUND"))</f>
        <v/>
      </c>
      <c r="F5380" s="94"/>
      <c r="G5380" s="76"/>
      <c r="H5380" s="81" t="str">
        <f>IFERROR(F5380*VLOOKUP(D5380,Saldo!$P$8:$U$1009,6,FALSE),"")</f>
        <v/>
      </c>
      <c r="I5380" s="78" t="str">
        <f>IFERROR(IF(D5380="","",VLOOKUP(D5380,Saldo!$P$8:$Q$1009,2,FALSE)),"")</f>
        <v/>
      </c>
      <c r="J5380" s="76"/>
      <c r="K5380" s="74" t="str">
        <f t="shared" si="83"/>
        <v/>
      </c>
    </row>
    <row r="5381" spans="1:11" ht="18.95" customHeight="1" x14ac:dyDescent="0.25">
      <c r="A5381" s="52"/>
      <c r="C5381" s="185"/>
      <c r="D5381" s="76"/>
      <c r="E5381" s="76" t="str">
        <f>IF(D5381="","",IFERROR(VLOOKUP(D5381,Cadastro!$C$9:$D$1009,2,FALSE),"NOT FOUND"))</f>
        <v/>
      </c>
      <c r="F5381" s="94"/>
      <c r="G5381" s="76"/>
      <c r="H5381" s="81" t="str">
        <f>IFERROR(F5381*VLOOKUP(D5381,Saldo!$P$8:$U$1009,6,FALSE),"")</f>
        <v/>
      </c>
      <c r="I5381" s="78" t="str">
        <f>IFERROR(IF(D5381="","",VLOOKUP(D5381,Saldo!$P$8:$Q$1009,2,FALSE)),"")</f>
        <v/>
      </c>
      <c r="J5381" s="76"/>
      <c r="K5381" s="74" t="str">
        <f t="shared" si="83"/>
        <v/>
      </c>
    </row>
    <row r="5382" spans="1:11" ht="18.95" customHeight="1" x14ac:dyDescent="0.25">
      <c r="A5382" s="52"/>
      <c r="C5382" s="185"/>
      <c r="D5382" s="76"/>
      <c r="E5382" s="76" t="str">
        <f>IF(D5382="","",IFERROR(VLOOKUP(D5382,Cadastro!$C$9:$D$1009,2,FALSE),"NOT FOUND"))</f>
        <v/>
      </c>
      <c r="F5382" s="94"/>
      <c r="G5382" s="76"/>
      <c r="H5382" s="81" t="str">
        <f>IFERROR(F5382*VLOOKUP(D5382,Saldo!$P$8:$U$1009,6,FALSE),"")</f>
        <v/>
      </c>
      <c r="I5382" s="78" t="str">
        <f>IFERROR(IF(D5382="","",VLOOKUP(D5382,Saldo!$P$8:$Q$1009,2,FALSE)),"")</f>
        <v/>
      </c>
      <c r="J5382" s="76"/>
      <c r="K5382" s="74" t="str">
        <f t="shared" si="83"/>
        <v/>
      </c>
    </row>
    <row r="5383" spans="1:11" ht="18.95" customHeight="1" x14ac:dyDescent="0.25">
      <c r="A5383" s="52"/>
      <c r="C5383" s="185"/>
      <c r="D5383" s="76"/>
      <c r="E5383" s="76" t="str">
        <f>IF(D5383="","",IFERROR(VLOOKUP(D5383,Cadastro!$C$9:$D$1009,2,FALSE),"NOT FOUND"))</f>
        <v/>
      </c>
      <c r="F5383" s="94"/>
      <c r="G5383" s="76"/>
      <c r="H5383" s="81" t="str">
        <f>IFERROR(F5383*VLOOKUP(D5383,Saldo!$P$8:$U$1009,6,FALSE),"")</f>
        <v/>
      </c>
      <c r="I5383" s="78" t="str">
        <f>IFERROR(IF(D5383="","",VLOOKUP(D5383,Saldo!$P$8:$Q$1009,2,FALSE)),"")</f>
        <v/>
      </c>
      <c r="J5383" s="76"/>
      <c r="K5383" s="74" t="str">
        <f t="shared" si="83"/>
        <v/>
      </c>
    </row>
    <row r="5384" spans="1:11" ht="18.95" customHeight="1" x14ac:dyDescent="0.25">
      <c r="A5384" s="52"/>
      <c r="C5384" s="185"/>
      <c r="D5384" s="76"/>
      <c r="E5384" s="76" t="str">
        <f>IF(D5384="","",IFERROR(VLOOKUP(D5384,Cadastro!$C$9:$D$1009,2,FALSE),"NOT FOUND"))</f>
        <v/>
      </c>
      <c r="F5384" s="94"/>
      <c r="G5384" s="76"/>
      <c r="H5384" s="81" t="str">
        <f>IFERROR(F5384*VLOOKUP(D5384,Saldo!$P$8:$U$1009,6,FALSE),"")</f>
        <v/>
      </c>
      <c r="I5384" s="78" t="str">
        <f>IFERROR(IF(D5384="","",VLOOKUP(D5384,Saldo!$P$8:$Q$1009,2,FALSE)),"")</f>
        <v/>
      </c>
      <c r="J5384" s="76"/>
      <c r="K5384" s="74" t="str">
        <f t="shared" si="83"/>
        <v/>
      </c>
    </row>
    <row r="5385" spans="1:11" ht="18.95" customHeight="1" x14ac:dyDescent="0.25">
      <c r="A5385" s="52"/>
      <c r="C5385" s="185"/>
      <c r="D5385" s="76"/>
      <c r="E5385" s="76" t="str">
        <f>IF(D5385="","",IFERROR(VLOOKUP(D5385,Cadastro!$C$9:$D$1009,2,FALSE),"NOT FOUND"))</f>
        <v/>
      </c>
      <c r="F5385" s="94"/>
      <c r="G5385" s="76"/>
      <c r="H5385" s="81" t="str">
        <f>IFERROR(F5385*VLOOKUP(D5385,Saldo!$P$8:$U$1009,6,FALSE),"")</f>
        <v/>
      </c>
      <c r="I5385" s="78" t="str">
        <f>IFERROR(IF(D5385="","",VLOOKUP(D5385,Saldo!$P$8:$Q$1009,2,FALSE)),"")</f>
        <v/>
      </c>
      <c r="J5385" s="76"/>
      <c r="K5385" s="74" t="str">
        <f t="shared" si="83"/>
        <v/>
      </c>
    </row>
    <row r="5386" spans="1:11" ht="18.95" customHeight="1" x14ac:dyDescent="0.25">
      <c r="A5386" s="52"/>
      <c r="C5386" s="185"/>
      <c r="D5386" s="76"/>
      <c r="E5386" s="76" t="str">
        <f>IF(D5386="","",IFERROR(VLOOKUP(D5386,Cadastro!$C$9:$D$1009,2,FALSE),"NOT FOUND"))</f>
        <v/>
      </c>
      <c r="F5386" s="94"/>
      <c r="G5386" s="76"/>
      <c r="H5386" s="81" t="str">
        <f>IFERROR(F5386*VLOOKUP(D5386,Saldo!$P$8:$U$1009,6,FALSE),"")</f>
        <v/>
      </c>
      <c r="I5386" s="78" t="str">
        <f>IFERROR(IF(D5386="","",VLOOKUP(D5386,Saldo!$P$8:$Q$1009,2,FALSE)),"")</f>
        <v/>
      </c>
      <c r="J5386" s="76"/>
      <c r="K5386" s="74" t="str">
        <f t="shared" ref="K5386:K5449" si="84">IF(C5386="","",MONTH(C5386))</f>
        <v/>
      </c>
    </row>
    <row r="5387" spans="1:11" ht="18.95" customHeight="1" x14ac:dyDescent="0.25">
      <c r="A5387" s="52"/>
      <c r="C5387" s="185"/>
      <c r="D5387" s="76"/>
      <c r="E5387" s="76" t="str">
        <f>IF(D5387="","",IFERROR(VLOOKUP(D5387,Cadastro!$C$9:$D$1009,2,FALSE),"NOT FOUND"))</f>
        <v/>
      </c>
      <c r="F5387" s="94"/>
      <c r="G5387" s="76"/>
      <c r="H5387" s="81" t="str">
        <f>IFERROR(F5387*VLOOKUP(D5387,Saldo!$P$8:$U$1009,6,FALSE),"")</f>
        <v/>
      </c>
      <c r="I5387" s="78" t="str">
        <f>IFERROR(IF(D5387="","",VLOOKUP(D5387,Saldo!$P$8:$Q$1009,2,FALSE)),"")</f>
        <v/>
      </c>
      <c r="J5387" s="76"/>
      <c r="K5387" s="74" t="str">
        <f t="shared" si="84"/>
        <v/>
      </c>
    </row>
    <row r="5388" spans="1:11" ht="18.95" customHeight="1" x14ac:dyDescent="0.25">
      <c r="A5388" s="52"/>
      <c r="C5388" s="185"/>
      <c r="D5388" s="76"/>
      <c r="E5388" s="76" t="str">
        <f>IF(D5388="","",IFERROR(VLOOKUP(D5388,Cadastro!$C$9:$D$1009,2,FALSE),"NOT FOUND"))</f>
        <v/>
      </c>
      <c r="F5388" s="94"/>
      <c r="G5388" s="76"/>
      <c r="H5388" s="81" t="str">
        <f>IFERROR(F5388*VLOOKUP(D5388,Saldo!$P$8:$U$1009,6,FALSE),"")</f>
        <v/>
      </c>
      <c r="I5388" s="78" t="str">
        <f>IFERROR(IF(D5388="","",VLOOKUP(D5388,Saldo!$P$8:$Q$1009,2,FALSE)),"")</f>
        <v/>
      </c>
      <c r="J5388" s="76"/>
      <c r="K5388" s="74" t="str">
        <f t="shared" si="84"/>
        <v/>
      </c>
    </row>
    <row r="5389" spans="1:11" ht="18.95" customHeight="1" x14ac:dyDescent="0.25">
      <c r="A5389" s="52"/>
      <c r="C5389" s="185"/>
      <c r="D5389" s="76"/>
      <c r="E5389" s="76" t="str">
        <f>IF(D5389="","",IFERROR(VLOOKUP(D5389,Cadastro!$C$9:$D$1009,2,FALSE),"NOT FOUND"))</f>
        <v/>
      </c>
      <c r="F5389" s="94"/>
      <c r="G5389" s="76"/>
      <c r="H5389" s="81" t="str">
        <f>IFERROR(F5389*VLOOKUP(D5389,Saldo!$P$8:$U$1009,6,FALSE),"")</f>
        <v/>
      </c>
      <c r="I5389" s="78" t="str">
        <f>IFERROR(IF(D5389="","",VLOOKUP(D5389,Saldo!$P$8:$Q$1009,2,FALSE)),"")</f>
        <v/>
      </c>
      <c r="J5389" s="76"/>
      <c r="K5389" s="74" t="str">
        <f t="shared" si="84"/>
        <v/>
      </c>
    </row>
    <row r="5390" spans="1:11" ht="18.95" customHeight="1" x14ac:dyDescent="0.25">
      <c r="A5390" s="52"/>
      <c r="C5390" s="185"/>
      <c r="D5390" s="76"/>
      <c r="E5390" s="76" t="str">
        <f>IF(D5390="","",IFERROR(VLOOKUP(D5390,Cadastro!$C$9:$D$1009,2,FALSE),"NOT FOUND"))</f>
        <v/>
      </c>
      <c r="F5390" s="94"/>
      <c r="G5390" s="76"/>
      <c r="H5390" s="81" t="str">
        <f>IFERROR(F5390*VLOOKUP(D5390,Saldo!$P$8:$U$1009,6,FALSE),"")</f>
        <v/>
      </c>
      <c r="I5390" s="78" t="str">
        <f>IFERROR(IF(D5390="","",VLOOKUP(D5390,Saldo!$P$8:$Q$1009,2,FALSE)),"")</f>
        <v/>
      </c>
      <c r="J5390" s="76"/>
      <c r="K5390" s="74" t="str">
        <f t="shared" si="84"/>
        <v/>
      </c>
    </row>
    <row r="5391" spans="1:11" ht="18.95" customHeight="1" x14ac:dyDescent="0.25">
      <c r="A5391" s="52"/>
      <c r="C5391" s="185"/>
      <c r="D5391" s="76"/>
      <c r="E5391" s="76" t="str">
        <f>IF(D5391="","",IFERROR(VLOOKUP(D5391,Cadastro!$C$9:$D$1009,2,FALSE),"NOT FOUND"))</f>
        <v/>
      </c>
      <c r="F5391" s="94"/>
      <c r="G5391" s="76"/>
      <c r="H5391" s="81" t="str">
        <f>IFERROR(F5391*VLOOKUP(D5391,Saldo!$P$8:$U$1009,6,FALSE),"")</f>
        <v/>
      </c>
      <c r="I5391" s="78" t="str">
        <f>IFERROR(IF(D5391="","",VLOOKUP(D5391,Saldo!$P$8:$Q$1009,2,FALSE)),"")</f>
        <v/>
      </c>
      <c r="J5391" s="76"/>
      <c r="K5391" s="74" t="str">
        <f t="shared" si="84"/>
        <v/>
      </c>
    </row>
    <row r="5392" spans="1:11" ht="18.95" customHeight="1" x14ac:dyDescent="0.25">
      <c r="A5392" s="52"/>
      <c r="C5392" s="185"/>
      <c r="D5392" s="76"/>
      <c r="E5392" s="76" t="str">
        <f>IF(D5392="","",IFERROR(VLOOKUP(D5392,Cadastro!$C$9:$D$1009,2,FALSE),"NOT FOUND"))</f>
        <v/>
      </c>
      <c r="F5392" s="94"/>
      <c r="G5392" s="76"/>
      <c r="H5392" s="81" t="str">
        <f>IFERROR(F5392*VLOOKUP(D5392,Saldo!$P$8:$U$1009,6,FALSE),"")</f>
        <v/>
      </c>
      <c r="I5392" s="78" t="str">
        <f>IFERROR(IF(D5392="","",VLOOKUP(D5392,Saldo!$P$8:$Q$1009,2,FALSE)),"")</f>
        <v/>
      </c>
      <c r="J5392" s="76"/>
      <c r="K5392" s="74" t="str">
        <f t="shared" si="84"/>
        <v/>
      </c>
    </row>
    <row r="5393" spans="1:11" ht="18.95" customHeight="1" x14ac:dyDescent="0.25">
      <c r="A5393" s="52"/>
      <c r="C5393" s="185"/>
      <c r="D5393" s="76"/>
      <c r="E5393" s="76" t="str">
        <f>IF(D5393="","",IFERROR(VLOOKUP(D5393,Cadastro!$C$9:$D$1009,2,FALSE),"NOT FOUND"))</f>
        <v/>
      </c>
      <c r="F5393" s="94"/>
      <c r="G5393" s="76"/>
      <c r="H5393" s="81" t="str">
        <f>IFERROR(F5393*VLOOKUP(D5393,Saldo!$P$8:$U$1009,6,FALSE),"")</f>
        <v/>
      </c>
      <c r="I5393" s="78" t="str">
        <f>IFERROR(IF(D5393="","",VLOOKUP(D5393,Saldo!$P$8:$Q$1009,2,FALSE)),"")</f>
        <v/>
      </c>
      <c r="J5393" s="76"/>
      <c r="K5393" s="74" t="str">
        <f t="shared" si="84"/>
        <v/>
      </c>
    </row>
    <row r="5394" spans="1:11" ht="18.95" customHeight="1" x14ac:dyDescent="0.25">
      <c r="A5394" s="52"/>
      <c r="C5394" s="185"/>
      <c r="D5394" s="76"/>
      <c r="E5394" s="76" t="str">
        <f>IF(D5394="","",IFERROR(VLOOKUP(D5394,Cadastro!$C$9:$D$1009,2,FALSE),"NOT FOUND"))</f>
        <v/>
      </c>
      <c r="F5394" s="94"/>
      <c r="G5394" s="76"/>
      <c r="H5394" s="81" t="str">
        <f>IFERROR(F5394*VLOOKUP(D5394,Saldo!$P$8:$U$1009,6,FALSE),"")</f>
        <v/>
      </c>
      <c r="I5394" s="78" t="str">
        <f>IFERROR(IF(D5394="","",VLOOKUP(D5394,Saldo!$P$8:$Q$1009,2,FALSE)),"")</f>
        <v/>
      </c>
      <c r="J5394" s="76"/>
      <c r="K5394" s="74" t="str">
        <f t="shared" si="84"/>
        <v/>
      </c>
    </row>
    <row r="5395" spans="1:11" ht="18.95" customHeight="1" x14ac:dyDescent="0.25">
      <c r="A5395" s="52"/>
      <c r="C5395" s="185"/>
      <c r="D5395" s="76"/>
      <c r="E5395" s="76" t="str">
        <f>IF(D5395="","",IFERROR(VLOOKUP(D5395,Cadastro!$C$9:$D$1009,2,FALSE),"NOT FOUND"))</f>
        <v/>
      </c>
      <c r="F5395" s="94"/>
      <c r="G5395" s="76"/>
      <c r="H5395" s="81" t="str">
        <f>IFERROR(F5395*VLOOKUP(D5395,Saldo!$P$8:$U$1009,6,FALSE),"")</f>
        <v/>
      </c>
      <c r="I5395" s="78" t="str">
        <f>IFERROR(IF(D5395="","",VLOOKUP(D5395,Saldo!$P$8:$Q$1009,2,FALSE)),"")</f>
        <v/>
      </c>
      <c r="J5395" s="76"/>
      <c r="K5395" s="74" t="str">
        <f t="shared" si="84"/>
        <v/>
      </c>
    </row>
    <row r="5396" spans="1:11" ht="18.95" customHeight="1" x14ac:dyDescent="0.25">
      <c r="A5396" s="52"/>
      <c r="C5396" s="185"/>
      <c r="D5396" s="76"/>
      <c r="E5396" s="76" t="str">
        <f>IF(D5396="","",IFERROR(VLOOKUP(D5396,Cadastro!$C$9:$D$1009,2,FALSE),"NOT FOUND"))</f>
        <v/>
      </c>
      <c r="F5396" s="94"/>
      <c r="G5396" s="76"/>
      <c r="H5396" s="81" t="str">
        <f>IFERROR(F5396*VLOOKUP(D5396,Saldo!$P$8:$U$1009,6,FALSE),"")</f>
        <v/>
      </c>
      <c r="I5396" s="78" t="str">
        <f>IFERROR(IF(D5396="","",VLOOKUP(D5396,Saldo!$P$8:$Q$1009,2,FALSE)),"")</f>
        <v/>
      </c>
      <c r="J5396" s="76"/>
      <c r="K5396" s="74" t="str">
        <f t="shared" si="84"/>
        <v/>
      </c>
    </row>
    <row r="5397" spans="1:11" ht="18.95" customHeight="1" x14ac:dyDescent="0.25">
      <c r="A5397" s="52"/>
      <c r="C5397" s="185"/>
      <c r="D5397" s="76"/>
      <c r="E5397" s="76" t="str">
        <f>IF(D5397="","",IFERROR(VLOOKUP(D5397,Cadastro!$C$9:$D$1009,2,FALSE),"NOT FOUND"))</f>
        <v/>
      </c>
      <c r="F5397" s="94"/>
      <c r="G5397" s="76"/>
      <c r="H5397" s="81" t="str">
        <f>IFERROR(F5397*VLOOKUP(D5397,Saldo!$P$8:$U$1009,6,FALSE),"")</f>
        <v/>
      </c>
      <c r="I5397" s="78" t="str">
        <f>IFERROR(IF(D5397="","",VLOOKUP(D5397,Saldo!$P$8:$Q$1009,2,FALSE)),"")</f>
        <v/>
      </c>
      <c r="J5397" s="76"/>
      <c r="K5397" s="74" t="str">
        <f t="shared" si="84"/>
        <v/>
      </c>
    </row>
    <row r="5398" spans="1:11" ht="18.95" customHeight="1" x14ac:dyDescent="0.25">
      <c r="A5398" s="52"/>
      <c r="C5398" s="185"/>
      <c r="D5398" s="76"/>
      <c r="E5398" s="76" t="str">
        <f>IF(D5398="","",IFERROR(VLOOKUP(D5398,Cadastro!$C$9:$D$1009,2,FALSE),"NOT FOUND"))</f>
        <v/>
      </c>
      <c r="F5398" s="94"/>
      <c r="G5398" s="76"/>
      <c r="H5398" s="81" t="str">
        <f>IFERROR(F5398*VLOOKUP(D5398,Saldo!$P$8:$U$1009,6,FALSE),"")</f>
        <v/>
      </c>
      <c r="I5398" s="78" t="str">
        <f>IFERROR(IF(D5398="","",VLOOKUP(D5398,Saldo!$P$8:$Q$1009,2,FALSE)),"")</f>
        <v/>
      </c>
      <c r="J5398" s="76"/>
      <c r="K5398" s="74" t="str">
        <f t="shared" si="84"/>
        <v/>
      </c>
    </row>
    <row r="5399" spans="1:11" ht="18.95" customHeight="1" x14ac:dyDescent="0.25">
      <c r="A5399" s="52"/>
      <c r="C5399" s="185"/>
      <c r="D5399" s="76"/>
      <c r="E5399" s="76" t="str">
        <f>IF(D5399="","",IFERROR(VLOOKUP(D5399,Cadastro!$C$9:$D$1009,2,FALSE),"NOT FOUND"))</f>
        <v/>
      </c>
      <c r="F5399" s="94"/>
      <c r="G5399" s="76"/>
      <c r="H5399" s="81" t="str">
        <f>IFERROR(F5399*VLOOKUP(D5399,Saldo!$P$8:$U$1009,6,FALSE),"")</f>
        <v/>
      </c>
      <c r="I5399" s="78" t="str">
        <f>IFERROR(IF(D5399="","",VLOOKUP(D5399,Saldo!$P$8:$Q$1009,2,FALSE)),"")</f>
        <v/>
      </c>
      <c r="J5399" s="76"/>
      <c r="K5399" s="74" t="str">
        <f t="shared" si="84"/>
        <v/>
      </c>
    </row>
    <row r="5400" spans="1:11" ht="18.95" customHeight="1" x14ac:dyDescent="0.25">
      <c r="A5400" s="52"/>
      <c r="C5400" s="185"/>
      <c r="D5400" s="76"/>
      <c r="E5400" s="76" t="str">
        <f>IF(D5400="","",IFERROR(VLOOKUP(D5400,Cadastro!$C$9:$D$1009,2,FALSE),"NOT FOUND"))</f>
        <v/>
      </c>
      <c r="F5400" s="94"/>
      <c r="G5400" s="76"/>
      <c r="H5400" s="81" t="str">
        <f>IFERROR(F5400*VLOOKUP(D5400,Saldo!$P$8:$U$1009,6,FALSE),"")</f>
        <v/>
      </c>
      <c r="I5400" s="78" t="str">
        <f>IFERROR(IF(D5400="","",VLOOKUP(D5400,Saldo!$P$8:$Q$1009,2,FALSE)),"")</f>
        <v/>
      </c>
      <c r="J5400" s="76"/>
      <c r="K5400" s="74" t="str">
        <f t="shared" si="84"/>
        <v/>
      </c>
    </row>
    <row r="5401" spans="1:11" ht="18.95" customHeight="1" x14ac:dyDescent="0.25">
      <c r="A5401" s="52"/>
      <c r="C5401" s="185"/>
      <c r="D5401" s="76"/>
      <c r="E5401" s="76" t="str">
        <f>IF(D5401="","",IFERROR(VLOOKUP(D5401,Cadastro!$C$9:$D$1009,2,FALSE),"NOT FOUND"))</f>
        <v/>
      </c>
      <c r="F5401" s="94"/>
      <c r="G5401" s="76"/>
      <c r="H5401" s="81" t="str">
        <f>IFERROR(F5401*VLOOKUP(D5401,Saldo!$P$8:$U$1009,6,FALSE),"")</f>
        <v/>
      </c>
      <c r="I5401" s="78" t="str">
        <f>IFERROR(IF(D5401="","",VLOOKUP(D5401,Saldo!$P$8:$Q$1009,2,FALSE)),"")</f>
        <v/>
      </c>
      <c r="J5401" s="76"/>
      <c r="K5401" s="74" t="str">
        <f t="shared" si="84"/>
        <v/>
      </c>
    </row>
    <row r="5402" spans="1:11" ht="18.95" customHeight="1" x14ac:dyDescent="0.25">
      <c r="A5402" s="52"/>
      <c r="C5402" s="185"/>
      <c r="D5402" s="76"/>
      <c r="E5402" s="76" t="str">
        <f>IF(D5402="","",IFERROR(VLOOKUP(D5402,Cadastro!$C$9:$D$1009,2,FALSE),"NOT FOUND"))</f>
        <v/>
      </c>
      <c r="F5402" s="94"/>
      <c r="G5402" s="76"/>
      <c r="H5402" s="81" t="str">
        <f>IFERROR(F5402*VLOOKUP(D5402,Saldo!$P$8:$U$1009,6,FALSE),"")</f>
        <v/>
      </c>
      <c r="I5402" s="78" t="str">
        <f>IFERROR(IF(D5402="","",VLOOKUP(D5402,Saldo!$P$8:$Q$1009,2,FALSE)),"")</f>
        <v/>
      </c>
      <c r="J5402" s="76"/>
      <c r="K5402" s="74" t="str">
        <f t="shared" si="84"/>
        <v/>
      </c>
    </row>
    <row r="5403" spans="1:11" ht="18.95" customHeight="1" x14ac:dyDescent="0.25">
      <c r="A5403" s="52"/>
      <c r="C5403" s="185"/>
      <c r="D5403" s="76"/>
      <c r="E5403" s="76" t="str">
        <f>IF(D5403="","",IFERROR(VLOOKUP(D5403,Cadastro!$C$9:$D$1009,2,FALSE),"NOT FOUND"))</f>
        <v/>
      </c>
      <c r="F5403" s="94"/>
      <c r="G5403" s="76"/>
      <c r="H5403" s="81" t="str">
        <f>IFERROR(F5403*VLOOKUP(D5403,Saldo!$P$8:$U$1009,6,FALSE),"")</f>
        <v/>
      </c>
      <c r="I5403" s="78" t="str">
        <f>IFERROR(IF(D5403="","",VLOOKUP(D5403,Saldo!$P$8:$Q$1009,2,FALSE)),"")</f>
        <v/>
      </c>
      <c r="J5403" s="76"/>
      <c r="K5403" s="74" t="str">
        <f t="shared" si="84"/>
        <v/>
      </c>
    </row>
    <row r="5404" spans="1:11" ht="18.95" customHeight="1" x14ac:dyDescent="0.25">
      <c r="A5404" s="52"/>
      <c r="C5404" s="185"/>
      <c r="D5404" s="76"/>
      <c r="E5404" s="76" t="str">
        <f>IF(D5404="","",IFERROR(VLOOKUP(D5404,Cadastro!$C$9:$D$1009,2,FALSE),"NOT FOUND"))</f>
        <v/>
      </c>
      <c r="F5404" s="94"/>
      <c r="G5404" s="76"/>
      <c r="H5404" s="81" t="str">
        <f>IFERROR(F5404*VLOOKUP(D5404,Saldo!$P$8:$U$1009,6,FALSE),"")</f>
        <v/>
      </c>
      <c r="I5404" s="78" t="str">
        <f>IFERROR(IF(D5404="","",VLOOKUP(D5404,Saldo!$P$8:$Q$1009,2,FALSE)),"")</f>
        <v/>
      </c>
      <c r="J5404" s="76"/>
      <c r="K5404" s="74" t="str">
        <f t="shared" si="84"/>
        <v/>
      </c>
    </row>
    <row r="5405" spans="1:11" ht="18.95" customHeight="1" x14ac:dyDescent="0.25">
      <c r="A5405" s="52"/>
      <c r="C5405" s="185"/>
      <c r="D5405" s="76"/>
      <c r="E5405" s="76" t="str">
        <f>IF(D5405="","",IFERROR(VLOOKUP(D5405,Cadastro!$C$9:$D$1009,2,FALSE),"NOT FOUND"))</f>
        <v/>
      </c>
      <c r="F5405" s="94"/>
      <c r="G5405" s="76"/>
      <c r="H5405" s="81" t="str">
        <f>IFERROR(F5405*VLOOKUP(D5405,Saldo!$P$8:$U$1009,6,FALSE),"")</f>
        <v/>
      </c>
      <c r="I5405" s="78" t="str">
        <f>IFERROR(IF(D5405="","",VLOOKUP(D5405,Saldo!$P$8:$Q$1009,2,FALSE)),"")</f>
        <v/>
      </c>
      <c r="J5405" s="76"/>
      <c r="K5405" s="74" t="str">
        <f t="shared" si="84"/>
        <v/>
      </c>
    </row>
    <row r="5406" spans="1:11" ht="18.95" customHeight="1" x14ac:dyDescent="0.25">
      <c r="A5406" s="52"/>
      <c r="C5406" s="185"/>
      <c r="D5406" s="76"/>
      <c r="E5406" s="76" t="str">
        <f>IF(D5406="","",IFERROR(VLOOKUP(D5406,Cadastro!$C$9:$D$1009,2,FALSE),"NOT FOUND"))</f>
        <v/>
      </c>
      <c r="F5406" s="94"/>
      <c r="G5406" s="76"/>
      <c r="H5406" s="81" t="str">
        <f>IFERROR(F5406*VLOOKUP(D5406,Saldo!$P$8:$U$1009,6,FALSE),"")</f>
        <v/>
      </c>
      <c r="I5406" s="78" t="str">
        <f>IFERROR(IF(D5406="","",VLOOKUP(D5406,Saldo!$P$8:$Q$1009,2,FALSE)),"")</f>
        <v/>
      </c>
      <c r="J5406" s="76"/>
      <c r="K5406" s="74" t="str">
        <f t="shared" si="84"/>
        <v/>
      </c>
    </row>
    <row r="5407" spans="1:11" ht="18.95" customHeight="1" x14ac:dyDescent="0.25">
      <c r="A5407" s="52"/>
      <c r="C5407" s="185"/>
      <c r="D5407" s="76"/>
      <c r="E5407" s="76" t="str">
        <f>IF(D5407="","",IFERROR(VLOOKUP(D5407,Cadastro!$C$9:$D$1009,2,FALSE),"NOT FOUND"))</f>
        <v/>
      </c>
      <c r="F5407" s="94"/>
      <c r="G5407" s="76"/>
      <c r="H5407" s="81" t="str">
        <f>IFERROR(F5407*VLOOKUP(D5407,Saldo!$P$8:$U$1009,6,FALSE),"")</f>
        <v/>
      </c>
      <c r="I5407" s="78" t="str">
        <f>IFERROR(IF(D5407="","",VLOOKUP(D5407,Saldo!$P$8:$Q$1009,2,FALSE)),"")</f>
        <v/>
      </c>
      <c r="J5407" s="76"/>
      <c r="K5407" s="74" t="str">
        <f t="shared" si="84"/>
        <v/>
      </c>
    </row>
    <row r="5408" spans="1:11" ht="18.95" customHeight="1" x14ac:dyDescent="0.25">
      <c r="A5408" s="52"/>
      <c r="C5408" s="185"/>
      <c r="D5408" s="76"/>
      <c r="E5408" s="76" t="str">
        <f>IF(D5408="","",IFERROR(VLOOKUP(D5408,Cadastro!$C$9:$D$1009,2,FALSE),"NOT FOUND"))</f>
        <v/>
      </c>
      <c r="F5408" s="94"/>
      <c r="G5408" s="76"/>
      <c r="H5408" s="81" t="str">
        <f>IFERROR(F5408*VLOOKUP(D5408,Saldo!$P$8:$U$1009,6,FALSE),"")</f>
        <v/>
      </c>
      <c r="I5408" s="78" t="str">
        <f>IFERROR(IF(D5408="","",VLOOKUP(D5408,Saldo!$P$8:$Q$1009,2,FALSE)),"")</f>
        <v/>
      </c>
      <c r="J5408" s="76"/>
      <c r="K5408" s="74" t="str">
        <f t="shared" si="84"/>
        <v/>
      </c>
    </row>
    <row r="5409" spans="1:11" ht="18.95" customHeight="1" x14ac:dyDescent="0.25">
      <c r="A5409" s="52"/>
      <c r="C5409" s="185"/>
      <c r="D5409" s="76"/>
      <c r="E5409" s="76" t="str">
        <f>IF(D5409="","",IFERROR(VLOOKUP(D5409,Cadastro!$C$9:$D$1009,2,FALSE),"NOT FOUND"))</f>
        <v/>
      </c>
      <c r="F5409" s="94"/>
      <c r="G5409" s="76"/>
      <c r="H5409" s="81" t="str">
        <f>IFERROR(F5409*VLOOKUP(D5409,Saldo!$P$8:$U$1009,6,FALSE),"")</f>
        <v/>
      </c>
      <c r="I5409" s="78" t="str">
        <f>IFERROR(IF(D5409="","",VLOOKUP(D5409,Saldo!$P$8:$Q$1009,2,FALSE)),"")</f>
        <v/>
      </c>
      <c r="J5409" s="76"/>
      <c r="K5409" s="74" t="str">
        <f t="shared" si="84"/>
        <v/>
      </c>
    </row>
    <row r="5410" spans="1:11" ht="18.95" customHeight="1" x14ac:dyDescent="0.25">
      <c r="A5410" s="52"/>
      <c r="C5410" s="185"/>
      <c r="D5410" s="76"/>
      <c r="E5410" s="76" t="str">
        <f>IF(D5410="","",IFERROR(VLOOKUP(D5410,Cadastro!$C$9:$D$1009,2,FALSE),"NOT FOUND"))</f>
        <v/>
      </c>
      <c r="F5410" s="94"/>
      <c r="G5410" s="76"/>
      <c r="H5410" s="81" t="str">
        <f>IFERROR(F5410*VLOOKUP(D5410,Saldo!$P$8:$U$1009,6,FALSE),"")</f>
        <v/>
      </c>
      <c r="I5410" s="78" t="str">
        <f>IFERROR(IF(D5410="","",VLOOKUP(D5410,Saldo!$P$8:$Q$1009,2,FALSE)),"")</f>
        <v/>
      </c>
      <c r="J5410" s="76"/>
      <c r="K5410" s="74" t="str">
        <f t="shared" si="84"/>
        <v/>
      </c>
    </row>
    <row r="5411" spans="1:11" ht="18.95" customHeight="1" x14ac:dyDescent="0.25">
      <c r="A5411" s="52"/>
      <c r="C5411" s="185"/>
      <c r="D5411" s="76"/>
      <c r="E5411" s="76" t="str">
        <f>IF(D5411="","",IFERROR(VLOOKUP(D5411,Cadastro!$C$9:$D$1009,2,FALSE),"NOT FOUND"))</f>
        <v/>
      </c>
      <c r="F5411" s="94"/>
      <c r="G5411" s="76"/>
      <c r="H5411" s="81" t="str">
        <f>IFERROR(F5411*VLOOKUP(D5411,Saldo!$P$8:$U$1009,6,FALSE),"")</f>
        <v/>
      </c>
      <c r="I5411" s="78" t="str">
        <f>IFERROR(IF(D5411="","",VLOOKUP(D5411,Saldo!$P$8:$Q$1009,2,FALSE)),"")</f>
        <v/>
      </c>
      <c r="J5411" s="76"/>
      <c r="K5411" s="74" t="str">
        <f t="shared" si="84"/>
        <v/>
      </c>
    </row>
    <row r="5412" spans="1:11" ht="18.95" customHeight="1" x14ac:dyDescent="0.25">
      <c r="A5412" s="52"/>
      <c r="C5412" s="185"/>
      <c r="D5412" s="76"/>
      <c r="E5412" s="76" t="str">
        <f>IF(D5412="","",IFERROR(VLOOKUP(D5412,Cadastro!$C$9:$D$1009,2,FALSE),"NOT FOUND"))</f>
        <v/>
      </c>
      <c r="F5412" s="94"/>
      <c r="G5412" s="76"/>
      <c r="H5412" s="81" t="str">
        <f>IFERROR(F5412*VLOOKUP(D5412,Saldo!$P$8:$U$1009,6,FALSE),"")</f>
        <v/>
      </c>
      <c r="I5412" s="78" t="str">
        <f>IFERROR(IF(D5412="","",VLOOKUP(D5412,Saldo!$P$8:$Q$1009,2,FALSE)),"")</f>
        <v/>
      </c>
      <c r="J5412" s="76"/>
      <c r="K5412" s="74" t="str">
        <f t="shared" si="84"/>
        <v/>
      </c>
    </row>
    <row r="5413" spans="1:11" ht="18.95" customHeight="1" x14ac:dyDescent="0.25">
      <c r="A5413" s="52"/>
      <c r="C5413" s="185"/>
      <c r="D5413" s="76"/>
      <c r="E5413" s="76" t="str">
        <f>IF(D5413="","",IFERROR(VLOOKUP(D5413,Cadastro!$C$9:$D$1009,2,FALSE),"NOT FOUND"))</f>
        <v/>
      </c>
      <c r="F5413" s="94"/>
      <c r="G5413" s="76"/>
      <c r="H5413" s="81" t="str">
        <f>IFERROR(F5413*VLOOKUP(D5413,Saldo!$P$8:$U$1009,6,FALSE),"")</f>
        <v/>
      </c>
      <c r="I5413" s="78" t="str">
        <f>IFERROR(IF(D5413="","",VLOOKUP(D5413,Saldo!$P$8:$Q$1009,2,FALSE)),"")</f>
        <v/>
      </c>
      <c r="J5413" s="76"/>
      <c r="K5413" s="74" t="str">
        <f t="shared" si="84"/>
        <v/>
      </c>
    </row>
    <row r="5414" spans="1:11" ht="18.95" customHeight="1" x14ac:dyDescent="0.25">
      <c r="A5414" s="52"/>
      <c r="C5414" s="185"/>
      <c r="D5414" s="76"/>
      <c r="E5414" s="76" t="str">
        <f>IF(D5414="","",IFERROR(VLOOKUP(D5414,Cadastro!$C$9:$D$1009,2,FALSE),"NOT FOUND"))</f>
        <v/>
      </c>
      <c r="F5414" s="94"/>
      <c r="G5414" s="76"/>
      <c r="H5414" s="81" t="str">
        <f>IFERROR(F5414*VLOOKUP(D5414,Saldo!$P$8:$U$1009,6,FALSE),"")</f>
        <v/>
      </c>
      <c r="I5414" s="78" t="str">
        <f>IFERROR(IF(D5414="","",VLOOKUP(D5414,Saldo!$P$8:$Q$1009,2,FALSE)),"")</f>
        <v/>
      </c>
      <c r="J5414" s="76"/>
      <c r="K5414" s="74" t="str">
        <f t="shared" si="84"/>
        <v/>
      </c>
    </row>
    <row r="5415" spans="1:11" ht="18.95" customHeight="1" x14ac:dyDescent="0.25">
      <c r="A5415" s="52"/>
      <c r="C5415" s="185"/>
      <c r="D5415" s="76"/>
      <c r="E5415" s="76" t="str">
        <f>IF(D5415="","",IFERROR(VLOOKUP(D5415,Cadastro!$C$9:$D$1009,2,FALSE),"NOT FOUND"))</f>
        <v/>
      </c>
      <c r="F5415" s="94"/>
      <c r="G5415" s="76"/>
      <c r="H5415" s="81" t="str">
        <f>IFERROR(F5415*VLOOKUP(D5415,Saldo!$P$8:$U$1009,6,FALSE),"")</f>
        <v/>
      </c>
      <c r="I5415" s="78" t="str">
        <f>IFERROR(IF(D5415="","",VLOOKUP(D5415,Saldo!$P$8:$Q$1009,2,FALSE)),"")</f>
        <v/>
      </c>
      <c r="J5415" s="76"/>
      <c r="K5415" s="74" t="str">
        <f t="shared" si="84"/>
        <v/>
      </c>
    </row>
    <row r="5416" spans="1:11" ht="18.95" customHeight="1" x14ac:dyDescent="0.25">
      <c r="A5416" s="52"/>
      <c r="C5416" s="185"/>
      <c r="D5416" s="76"/>
      <c r="E5416" s="76" t="str">
        <f>IF(D5416="","",IFERROR(VLOOKUP(D5416,Cadastro!$C$9:$D$1009,2,FALSE),"NOT FOUND"))</f>
        <v/>
      </c>
      <c r="F5416" s="94"/>
      <c r="G5416" s="76"/>
      <c r="H5416" s="81" t="str">
        <f>IFERROR(F5416*VLOOKUP(D5416,Saldo!$P$8:$U$1009,6,FALSE),"")</f>
        <v/>
      </c>
      <c r="I5416" s="78" t="str">
        <f>IFERROR(IF(D5416="","",VLOOKUP(D5416,Saldo!$P$8:$Q$1009,2,FALSE)),"")</f>
        <v/>
      </c>
      <c r="J5416" s="76"/>
      <c r="K5416" s="74" t="str">
        <f t="shared" si="84"/>
        <v/>
      </c>
    </row>
    <row r="5417" spans="1:11" ht="18.95" customHeight="1" x14ac:dyDescent="0.25">
      <c r="A5417" s="52"/>
      <c r="C5417" s="185"/>
      <c r="D5417" s="76"/>
      <c r="E5417" s="76" t="str">
        <f>IF(D5417="","",IFERROR(VLOOKUP(D5417,Cadastro!$C$9:$D$1009,2,FALSE),"NOT FOUND"))</f>
        <v/>
      </c>
      <c r="F5417" s="94"/>
      <c r="G5417" s="76"/>
      <c r="H5417" s="81" t="str">
        <f>IFERROR(F5417*VLOOKUP(D5417,Saldo!$P$8:$U$1009,6,FALSE),"")</f>
        <v/>
      </c>
      <c r="I5417" s="78" t="str">
        <f>IFERROR(IF(D5417="","",VLOOKUP(D5417,Saldo!$P$8:$Q$1009,2,FALSE)),"")</f>
        <v/>
      </c>
      <c r="J5417" s="76"/>
      <c r="K5417" s="74" t="str">
        <f t="shared" si="84"/>
        <v/>
      </c>
    </row>
    <row r="5418" spans="1:11" ht="18.95" customHeight="1" x14ac:dyDescent="0.25">
      <c r="A5418" s="52"/>
      <c r="C5418" s="185"/>
      <c r="D5418" s="76"/>
      <c r="E5418" s="76" t="str">
        <f>IF(D5418="","",IFERROR(VLOOKUP(D5418,Cadastro!$C$9:$D$1009,2,FALSE),"NOT FOUND"))</f>
        <v/>
      </c>
      <c r="F5418" s="94"/>
      <c r="G5418" s="76"/>
      <c r="H5418" s="81" t="str">
        <f>IFERROR(F5418*VLOOKUP(D5418,Saldo!$P$8:$U$1009,6,FALSE),"")</f>
        <v/>
      </c>
      <c r="I5418" s="78" t="str">
        <f>IFERROR(IF(D5418="","",VLOOKUP(D5418,Saldo!$P$8:$Q$1009,2,FALSE)),"")</f>
        <v/>
      </c>
      <c r="J5418" s="76"/>
      <c r="K5418" s="74" t="str">
        <f t="shared" si="84"/>
        <v/>
      </c>
    </row>
    <row r="5419" spans="1:11" ht="18.95" customHeight="1" x14ac:dyDescent="0.25">
      <c r="A5419" s="52"/>
      <c r="C5419" s="185"/>
      <c r="D5419" s="76"/>
      <c r="E5419" s="76" t="str">
        <f>IF(D5419="","",IFERROR(VLOOKUP(D5419,Cadastro!$C$9:$D$1009,2,FALSE),"NOT FOUND"))</f>
        <v/>
      </c>
      <c r="F5419" s="94"/>
      <c r="G5419" s="76"/>
      <c r="H5419" s="81" t="str">
        <f>IFERROR(F5419*VLOOKUP(D5419,Saldo!$P$8:$U$1009,6,FALSE),"")</f>
        <v/>
      </c>
      <c r="I5419" s="78" t="str">
        <f>IFERROR(IF(D5419="","",VLOOKUP(D5419,Saldo!$P$8:$Q$1009,2,FALSE)),"")</f>
        <v/>
      </c>
      <c r="J5419" s="76"/>
      <c r="K5419" s="74" t="str">
        <f t="shared" si="84"/>
        <v/>
      </c>
    </row>
    <row r="5420" spans="1:11" ht="18.95" customHeight="1" x14ac:dyDescent="0.25">
      <c r="A5420" s="52"/>
      <c r="C5420" s="185"/>
      <c r="D5420" s="76"/>
      <c r="E5420" s="76" t="str">
        <f>IF(D5420="","",IFERROR(VLOOKUP(D5420,Cadastro!$C$9:$D$1009,2,FALSE),"NOT FOUND"))</f>
        <v/>
      </c>
      <c r="F5420" s="94"/>
      <c r="G5420" s="76"/>
      <c r="H5420" s="81" t="str">
        <f>IFERROR(F5420*VLOOKUP(D5420,Saldo!$P$8:$U$1009,6,FALSE),"")</f>
        <v/>
      </c>
      <c r="I5420" s="78" t="str">
        <f>IFERROR(IF(D5420="","",VLOOKUP(D5420,Saldo!$P$8:$Q$1009,2,FALSE)),"")</f>
        <v/>
      </c>
      <c r="J5420" s="76"/>
      <c r="K5420" s="74" t="str">
        <f t="shared" si="84"/>
        <v/>
      </c>
    </row>
    <row r="5421" spans="1:11" ht="18.95" customHeight="1" x14ac:dyDescent="0.25">
      <c r="A5421" s="52"/>
      <c r="C5421" s="185"/>
      <c r="D5421" s="76"/>
      <c r="E5421" s="76" t="str">
        <f>IF(D5421="","",IFERROR(VLOOKUP(D5421,Cadastro!$C$9:$D$1009,2,FALSE),"NOT FOUND"))</f>
        <v/>
      </c>
      <c r="F5421" s="94"/>
      <c r="G5421" s="76"/>
      <c r="H5421" s="81" t="str">
        <f>IFERROR(F5421*VLOOKUP(D5421,Saldo!$P$8:$U$1009,6,FALSE),"")</f>
        <v/>
      </c>
      <c r="I5421" s="78" t="str">
        <f>IFERROR(IF(D5421="","",VLOOKUP(D5421,Saldo!$P$8:$Q$1009,2,FALSE)),"")</f>
        <v/>
      </c>
      <c r="J5421" s="76"/>
      <c r="K5421" s="74" t="str">
        <f t="shared" si="84"/>
        <v/>
      </c>
    </row>
    <row r="5422" spans="1:11" ht="18.95" customHeight="1" x14ac:dyDescent="0.25">
      <c r="A5422" s="52"/>
      <c r="C5422" s="185"/>
      <c r="D5422" s="76"/>
      <c r="E5422" s="76" t="str">
        <f>IF(D5422="","",IFERROR(VLOOKUP(D5422,Cadastro!$C$9:$D$1009,2,FALSE),"NOT FOUND"))</f>
        <v/>
      </c>
      <c r="F5422" s="94"/>
      <c r="G5422" s="76"/>
      <c r="H5422" s="81" t="str">
        <f>IFERROR(F5422*VLOOKUP(D5422,Saldo!$P$8:$U$1009,6,FALSE),"")</f>
        <v/>
      </c>
      <c r="I5422" s="78" t="str">
        <f>IFERROR(IF(D5422="","",VLOOKUP(D5422,Saldo!$P$8:$Q$1009,2,FALSE)),"")</f>
        <v/>
      </c>
      <c r="J5422" s="76"/>
      <c r="K5422" s="74" t="str">
        <f t="shared" si="84"/>
        <v/>
      </c>
    </row>
    <row r="5423" spans="1:11" ht="18.95" customHeight="1" x14ac:dyDescent="0.25">
      <c r="A5423" s="52"/>
      <c r="C5423" s="185"/>
      <c r="D5423" s="76"/>
      <c r="E5423" s="76" t="str">
        <f>IF(D5423="","",IFERROR(VLOOKUP(D5423,Cadastro!$C$9:$D$1009,2,FALSE),"NOT FOUND"))</f>
        <v/>
      </c>
      <c r="F5423" s="94"/>
      <c r="G5423" s="76"/>
      <c r="H5423" s="81" t="str">
        <f>IFERROR(F5423*VLOOKUP(D5423,Saldo!$P$8:$U$1009,6,FALSE),"")</f>
        <v/>
      </c>
      <c r="I5423" s="78" t="str">
        <f>IFERROR(IF(D5423="","",VLOOKUP(D5423,Saldo!$P$8:$Q$1009,2,FALSE)),"")</f>
        <v/>
      </c>
      <c r="J5423" s="76"/>
      <c r="K5423" s="74" t="str">
        <f t="shared" si="84"/>
        <v/>
      </c>
    </row>
    <row r="5424" spans="1:11" ht="18.95" customHeight="1" x14ac:dyDescent="0.25">
      <c r="A5424" s="52"/>
      <c r="C5424" s="185"/>
      <c r="D5424" s="76"/>
      <c r="E5424" s="76" t="str">
        <f>IF(D5424="","",IFERROR(VLOOKUP(D5424,Cadastro!$C$9:$D$1009,2,FALSE),"NOT FOUND"))</f>
        <v/>
      </c>
      <c r="F5424" s="94"/>
      <c r="G5424" s="76"/>
      <c r="H5424" s="81" t="str">
        <f>IFERROR(F5424*VLOOKUP(D5424,Saldo!$P$8:$U$1009,6,FALSE),"")</f>
        <v/>
      </c>
      <c r="I5424" s="78" t="str">
        <f>IFERROR(IF(D5424="","",VLOOKUP(D5424,Saldo!$P$8:$Q$1009,2,FALSE)),"")</f>
        <v/>
      </c>
      <c r="J5424" s="76"/>
      <c r="K5424" s="74" t="str">
        <f t="shared" si="84"/>
        <v/>
      </c>
    </row>
    <row r="5425" spans="1:11" ht="18.95" customHeight="1" x14ac:dyDescent="0.25">
      <c r="A5425" s="52"/>
      <c r="C5425" s="185"/>
      <c r="D5425" s="76"/>
      <c r="E5425" s="76" t="str">
        <f>IF(D5425="","",IFERROR(VLOOKUP(D5425,Cadastro!$C$9:$D$1009,2,FALSE),"NOT FOUND"))</f>
        <v/>
      </c>
      <c r="F5425" s="94"/>
      <c r="G5425" s="76"/>
      <c r="H5425" s="81" t="str">
        <f>IFERROR(F5425*VLOOKUP(D5425,Saldo!$P$8:$U$1009,6,FALSE),"")</f>
        <v/>
      </c>
      <c r="I5425" s="78" t="str">
        <f>IFERROR(IF(D5425="","",VLOOKUP(D5425,Saldo!$P$8:$Q$1009,2,FALSE)),"")</f>
        <v/>
      </c>
      <c r="J5425" s="76"/>
      <c r="K5425" s="74" t="str">
        <f t="shared" si="84"/>
        <v/>
      </c>
    </row>
    <row r="5426" spans="1:11" ht="18.95" customHeight="1" x14ac:dyDescent="0.25">
      <c r="A5426" s="52"/>
      <c r="C5426" s="185"/>
      <c r="D5426" s="76"/>
      <c r="E5426" s="76" t="str">
        <f>IF(D5426="","",IFERROR(VLOOKUP(D5426,Cadastro!$C$9:$D$1009,2,FALSE),"NOT FOUND"))</f>
        <v/>
      </c>
      <c r="F5426" s="94"/>
      <c r="G5426" s="76"/>
      <c r="H5426" s="81" t="str">
        <f>IFERROR(F5426*VLOOKUP(D5426,Saldo!$P$8:$U$1009,6,FALSE),"")</f>
        <v/>
      </c>
      <c r="I5426" s="78" t="str">
        <f>IFERROR(IF(D5426="","",VLOOKUP(D5426,Saldo!$P$8:$Q$1009,2,FALSE)),"")</f>
        <v/>
      </c>
      <c r="J5426" s="76"/>
      <c r="K5426" s="74" t="str">
        <f t="shared" si="84"/>
        <v/>
      </c>
    </row>
    <row r="5427" spans="1:11" ht="18.95" customHeight="1" x14ac:dyDescent="0.25">
      <c r="A5427" s="52"/>
      <c r="C5427" s="185"/>
      <c r="D5427" s="76"/>
      <c r="E5427" s="76" t="str">
        <f>IF(D5427="","",IFERROR(VLOOKUP(D5427,Cadastro!$C$9:$D$1009,2,FALSE),"NOT FOUND"))</f>
        <v/>
      </c>
      <c r="F5427" s="94"/>
      <c r="G5427" s="76"/>
      <c r="H5427" s="81" t="str">
        <f>IFERROR(F5427*VLOOKUP(D5427,Saldo!$P$8:$U$1009,6,FALSE),"")</f>
        <v/>
      </c>
      <c r="I5427" s="78" t="str">
        <f>IFERROR(IF(D5427="","",VLOOKUP(D5427,Saldo!$P$8:$Q$1009,2,FALSE)),"")</f>
        <v/>
      </c>
      <c r="J5427" s="76"/>
      <c r="K5427" s="74" t="str">
        <f t="shared" si="84"/>
        <v/>
      </c>
    </row>
    <row r="5428" spans="1:11" ht="18.95" customHeight="1" x14ac:dyDescent="0.25">
      <c r="A5428" s="52"/>
      <c r="C5428" s="185"/>
      <c r="D5428" s="76"/>
      <c r="E5428" s="76" t="str">
        <f>IF(D5428="","",IFERROR(VLOOKUP(D5428,Cadastro!$C$9:$D$1009,2,FALSE),"NOT FOUND"))</f>
        <v/>
      </c>
      <c r="F5428" s="94"/>
      <c r="G5428" s="76"/>
      <c r="H5428" s="81" t="str">
        <f>IFERROR(F5428*VLOOKUP(D5428,Saldo!$P$8:$U$1009,6,FALSE),"")</f>
        <v/>
      </c>
      <c r="I5428" s="78" t="str">
        <f>IFERROR(IF(D5428="","",VLOOKUP(D5428,Saldo!$P$8:$Q$1009,2,FALSE)),"")</f>
        <v/>
      </c>
      <c r="J5428" s="76"/>
      <c r="K5428" s="74" t="str">
        <f t="shared" si="84"/>
        <v/>
      </c>
    </row>
    <row r="5429" spans="1:11" ht="18.95" customHeight="1" x14ac:dyDescent="0.25">
      <c r="A5429" s="52"/>
      <c r="C5429" s="185"/>
      <c r="D5429" s="76"/>
      <c r="E5429" s="76" t="str">
        <f>IF(D5429="","",IFERROR(VLOOKUP(D5429,Cadastro!$C$9:$D$1009,2,FALSE),"NOT FOUND"))</f>
        <v/>
      </c>
      <c r="F5429" s="94"/>
      <c r="G5429" s="76"/>
      <c r="H5429" s="81" t="str">
        <f>IFERROR(F5429*VLOOKUP(D5429,Saldo!$P$8:$U$1009,6,FALSE),"")</f>
        <v/>
      </c>
      <c r="I5429" s="78" t="str">
        <f>IFERROR(IF(D5429="","",VLOOKUP(D5429,Saldo!$P$8:$Q$1009,2,FALSE)),"")</f>
        <v/>
      </c>
      <c r="J5429" s="76"/>
      <c r="K5429" s="74" t="str">
        <f t="shared" si="84"/>
        <v/>
      </c>
    </row>
    <row r="5430" spans="1:11" ht="18.95" customHeight="1" x14ac:dyDescent="0.25">
      <c r="A5430" s="52"/>
      <c r="C5430" s="185"/>
      <c r="D5430" s="76"/>
      <c r="E5430" s="76" t="str">
        <f>IF(D5430="","",IFERROR(VLOOKUP(D5430,Cadastro!$C$9:$D$1009,2,FALSE),"NOT FOUND"))</f>
        <v/>
      </c>
      <c r="F5430" s="94"/>
      <c r="G5430" s="76"/>
      <c r="H5430" s="81" t="str">
        <f>IFERROR(F5430*VLOOKUP(D5430,Saldo!$P$8:$U$1009,6,FALSE),"")</f>
        <v/>
      </c>
      <c r="I5430" s="78" t="str">
        <f>IFERROR(IF(D5430="","",VLOOKUP(D5430,Saldo!$P$8:$Q$1009,2,FALSE)),"")</f>
        <v/>
      </c>
      <c r="J5430" s="76"/>
      <c r="K5430" s="74" t="str">
        <f t="shared" si="84"/>
        <v/>
      </c>
    </row>
    <row r="5431" spans="1:11" ht="18.95" customHeight="1" x14ac:dyDescent="0.25">
      <c r="A5431" s="52"/>
      <c r="C5431" s="185"/>
      <c r="D5431" s="76"/>
      <c r="E5431" s="76" t="str">
        <f>IF(D5431="","",IFERROR(VLOOKUP(D5431,Cadastro!$C$9:$D$1009,2,FALSE),"NOT FOUND"))</f>
        <v/>
      </c>
      <c r="F5431" s="94"/>
      <c r="G5431" s="76"/>
      <c r="H5431" s="81" t="str">
        <f>IFERROR(F5431*VLOOKUP(D5431,Saldo!$P$8:$U$1009,6,FALSE),"")</f>
        <v/>
      </c>
      <c r="I5431" s="78" t="str">
        <f>IFERROR(IF(D5431="","",VLOOKUP(D5431,Saldo!$P$8:$Q$1009,2,FALSE)),"")</f>
        <v/>
      </c>
      <c r="J5431" s="76"/>
      <c r="K5431" s="74" t="str">
        <f t="shared" si="84"/>
        <v/>
      </c>
    </row>
    <row r="5432" spans="1:11" ht="18.95" customHeight="1" x14ac:dyDescent="0.25">
      <c r="A5432" s="52"/>
      <c r="C5432" s="185"/>
      <c r="D5432" s="76"/>
      <c r="E5432" s="76" t="str">
        <f>IF(D5432="","",IFERROR(VLOOKUP(D5432,Cadastro!$C$9:$D$1009,2,FALSE),"NOT FOUND"))</f>
        <v/>
      </c>
      <c r="F5432" s="94"/>
      <c r="G5432" s="76"/>
      <c r="H5432" s="81" t="str">
        <f>IFERROR(F5432*VLOOKUP(D5432,Saldo!$P$8:$U$1009,6,FALSE),"")</f>
        <v/>
      </c>
      <c r="I5432" s="78" t="str">
        <f>IFERROR(IF(D5432="","",VLOOKUP(D5432,Saldo!$P$8:$Q$1009,2,FALSE)),"")</f>
        <v/>
      </c>
      <c r="J5432" s="76"/>
      <c r="K5432" s="74" t="str">
        <f t="shared" si="84"/>
        <v/>
      </c>
    </row>
    <row r="5433" spans="1:11" ht="18.95" customHeight="1" x14ac:dyDescent="0.25">
      <c r="A5433" s="52"/>
      <c r="C5433" s="185"/>
      <c r="D5433" s="76"/>
      <c r="E5433" s="76" t="str">
        <f>IF(D5433="","",IFERROR(VLOOKUP(D5433,Cadastro!$C$9:$D$1009,2,FALSE),"NOT FOUND"))</f>
        <v/>
      </c>
      <c r="F5433" s="94"/>
      <c r="G5433" s="76"/>
      <c r="H5433" s="81" t="str">
        <f>IFERROR(F5433*VLOOKUP(D5433,Saldo!$P$8:$U$1009,6,FALSE),"")</f>
        <v/>
      </c>
      <c r="I5433" s="78" t="str">
        <f>IFERROR(IF(D5433="","",VLOOKUP(D5433,Saldo!$P$8:$Q$1009,2,FALSE)),"")</f>
        <v/>
      </c>
      <c r="J5433" s="76"/>
      <c r="K5433" s="74" t="str">
        <f t="shared" si="84"/>
        <v/>
      </c>
    </row>
    <row r="5434" spans="1:11" ht="18.95" customHeight="1" x14ac:dyDescent="0.25">
      <c r="A5434" s="52"/>
      <c r="C5434" s="185"/>
      <c r="D5434" s="76"/>
      <c r="E5434" s="76" t="str">
        <f>IF(D5434="","",IFERROR(VLOOKUP(D5434,Cadastro!$C$9:$D$1009,2,FALSE),"NOT FOUND"))</f>
        <v/>
      </c>
      <c r="F5434" s="94"/>
      <c r="G5434" s="76"/>
      <c r="H5434" s="81" t="str">
        <f>IFERROR(F5434*VLOOKUP(D5434,Saldo!$P$8:$U$1009,6,FALSE),"")</f>
        <v/>
      </c>
      <c r="I5434" s="78" t="str">
        <f>IFERROR(IF(D5434="","",VLOOKUP(D5434,Saldo!$P$8:$Q$1009,2,FALSE)),"")</f>
        <v/>
      </c>
      <c r="J5434" s="76"/>
      <c r="K5434" s="74" t="str">
        <f t="shared" si="84"/>
        <v/>
      </c>
    </row>
    <row r="5435" spans="1:11" ht="18.95" customHeight="1" x14ac:dyDescent="0.25">
      <c r="A5435" s="52"/>
      <c r="C5435" s="185"/>
      <c r="D5435" s="76"/>
      <c r="E5435" s="76" t="str">
        <f>IF(D5435="","",IFERROR(VLOOKUP(D5435,Cadastro!$C$9:$D$1009,2,FALSE),"NOT FOUND"))</f>
        <v/>
      </c>
      <c r="F5435" s="94"/>
      <c r="G5435" s="76"/>
      <c r="H5435" s="81" t="str">
        <f>IFERROR(F5435*VLOOKUP(D5435,Saldo!$P$8:$U$1009,6,FALSE),"")</f>
        <v/>
      </c>
      <c r="I5435" s="78" t="str">
        <f>IFERROR(IF(D5435="","",VLOOKUP(D5435,Saldo!$P$8:$Q$1009,2,FALSE)),"")</f>
        <v/>
      </c>
      <c r="J5435" s="76"/>
      <c r="K5435" s="74" t="str">
        <f t="shared" si="84"/>
        <v/>
      </c>
    </row>
    <row r="5436" spans="1:11" ht="18.95" customHeight="1" x14ac:dyDescent="0.25">
      <c r="A5436" s="52"/>
      <c r="C5436" s="185"/>
      <c r="D5436" s="76"/>
      <c r="E5436" s="76" t="str">
        <f>IF(D5436="","",IFERROR(VLOOKUP(D5436,Cadastro!$C$9:$D$1009,2,FALSE),"NOT FOUND"))</f>
        <v/>
      </c>
      <c r="F5436" s="94"/>
      <c r="G5436" s="76"/>
      <c r="H5436" s="81" t="str">
        <f>IFERROR(F5436*VLOOKUP(D5436,Saldo!$P$8:$U$1009,6,FALSE),"")</f>
        <v/>
      </c>
      <c r="I5436" s="78" t="str">
        <f>IFERROR(IF(D5436="","",VLOOKUP(D5436,Saldo!$P$8:$Q$1009,2,FALSE)),"")</f>
        <v/>
      </c>
      <c r="J5436" s="76"/>
      <c r="K5436" s="74" t="str">
        <f t="shared" si="84"/>
        <v/>
      </c>
    </row>
    <row r="5437" spans="1:11" ht="18.95" customHeight="1" x14ac:dyDescent="0.25">
      <c r="A5437" s="52"/>
      <c r="C5437" s="185"/>
      <c r="D5437" s="76"/>
      <c r="E5437" s="76" t="str">
        <f>IF(D5437="","",IFERROR(VLOOKUP(D5437,Cadastro!$C$9:$D$1009,2,FALSE),"NOT FOUND"))</f>
        <v/>
      </c>
      <c r="F5437" s="94"/>
      <c r="G5437" s="76"/>
      <c r="H5437" s="81" t="str">
        <f>IFERROR(F5437*VLOOKUP(D5437,Saldo!$P$8:$U$1009,6,FALSE),"")</f>
        <v/>
      </c>
      <c r="I5437" s="78" t="str">
        <f>IFERROR(IF(D5437="","",VLOOKUP(D5437,Saldo!$P$8:$Q$1009,2,FALSE)),"")</f>
        <v/>
      </c>
      <c r="J5437" s="76"/>
      <c r="K5437" s="74" t="str">
        <f t="shared" si="84"/>
        <v/>
      </c>
    </row>
    <row r="5438" spans="1:11" ht="18.95" customHeight="1" x14ac:dyDescent="0.25">
      <c r="A5438" s="52"/>
      <c r="C5438" s="185"/>
      <c r="D5438" s="76"/>
      <c r="E5438" s="76" t="str">
        <f>IF(D5438="","",IFERROR(VLOOKUP(D5438,Cadastro!$C$9:$D$1009,2,FALSE),"NOT FOUND"))</f>
        <v/>
      </c>
      <c r="F5438" s="94"/>
      <c r="G5438" s="76"/>
      <c r="H5438" s="81" t="str">
        <f>IFERROR(F5438*VLOOKUP(D5438,Saldo!$P$8:$U$1009,6,FALSE),"")</f>
        <v/>
      </c>
      <c r="I5438" s="78" t="str">
        <f>IFERROR(IF(D5438="","",VLOOKUP(D5438,Saldo!$P$8:$Q$1009,2,FALSE)),"")</f>
        <v/>
      </c>
      <c r="J5438" s="76"/>
      <c r="K5438" s="74" t="str">
        <f t="shared" si="84"/>
        <v/>
      </c>
    </row>
    <row r="5439" spans="1:11" ht="18.95" customHeight="1" x14ac:dyDescent="0.25">
      <c r="A5439" s="52"/>
      <c r="C5439" s="185"/>
      <c r="D5439" s="76"/>
      <c r="E5439" s="76" t="str">
        <f>IF(D5439="","",IFERROR(VLOOKUP(D5439,Cadastro!$C$9:$D$1009,2,FALSE),"NOT FOUND"))</f>
        <v/>
      </c>
      <c r="F5439" s="94"/>
      <c r="G5439" s="76"/>
      <c r="H5439" s="81" t="str">
        <f>IFERROR(F5439*VLOOKUP(D5439,Saldo!$P$8:$U$1009,6,FALSE),"")</f>
        <v/>
      </c>
      <c r="I5439" s="78" t="str">
        <f>IFERROR(IF(D5439="","",VLOOKUP(D5439,Saldo!$P$8:$Q$1009,2,FALSE)),"")</f>
        <v/>
      </c>
      <c r="J5439" s="76"/>
      <c r="K5439" s="74" t="str">
        <f t="shared" si="84"/>
        <v/>
      </c>
    </row>
    <row r="5440" spans="1:11" ht="18.95" customHeight="1" x14ac:dyDescent="0.25">
      <c r="A5440" s="52"/>
      <c r="C5440" s="185"/>
      <c r="D5440" s="76"/>
      <c r="E5440" s="76" t="str">
        <f>IF(D5440="","",IFERROR(VLOOKUP(D5440,Cadastro!$C$9:$D$1009,2,FALSE),"NOT FOUND"))</f>
        <v/>
      </c>
      <c r="F5440" s="94"/>
      <c r="G5440" s="76"/>
      <c r="H5440" s="81" t="str">
        <f>IFERROR(F5440*VLOOKUP(D5440,Saldo!$P$8:$U$1009,6,FALSE),"")</f>
        <v/>
      </c>
      <c r="I5440" s="78" t="str">
        <f>IFERROR(IF(D5440="","",VLOOKUP(D5440,Saldo!$P$8:$Q$1009,2,FALSE)),"")</f>
        <v/>
      </c>
      <c r="J5440" s="76"/>
      <c r="K5440" s="74" t="str">
        <f t="shared" si="84"/>
        <v/>
      </c>
    </row>
    <row r="5441" spans="1:11" ht="18.95" customHeight="1" x14ac:dyDescent="0.25">
      <c r="A5441" s="52"/>
      <c r="C5441" s="185"/>
      <c r="D5441" s="76"/>
      <c r="E5441" s="76" t="str">
        <f>IF(D5441="","",IFERROR(VLOOKUP(D5441,Cadastro!$C$9:$D$1009,2,FALSE),"NOT FOUND"))</f>
        <v/>
      </c>
      <c r="F5441" s="94"/>
      <c r="G5441" s="76"/>
      <c r="H5441" s="81" t="str">
        <f>IFERROR(F5441*VLOOKUP(D5441,Saldo!$P$8:$U$1009,6,FALSE),"")</f>
        <v/>
      </c>
      <c r="I5441" s="78" t="str">
        <f>IFERROR(IF(D5441="","",VLOOKUP(D5441,Saldo!$P$8:$Q$1009,2,FALSE)),"")</f>
        <v/>
      </c>
      <c r="J5441" s="76"/>
      <c r="K5441" s="74" t="str">
        <f t="shared" si="84"/>
        <v/>
      </c>
    </row>
    <row r="5442" spans="1:11" ht="18.95" customHeight="1" x14ac:dyDescent="0.25">
      <c r="A5442" s="52"/>
      <c r="C5442" s="185"/>
      <c r="D5442" s="76"/>
      <c r="E5442" s="76" t="str">
        <f>IF(D5442="","",IFERROR(VLOOKUP(D5442,Cadastro!$C$9:$D$1009,2,FALSE),"NOT FOUND"))</f>
        <v/>
      </c>
      <c r="F5442" s="94"/>
      <c r="G5442" s="76"/>
      <c r="H5442" s="81" t="str">
        <f>IFERROR(F5442*VLOOKUP(D5442,Saldo!$P$8:$U$1009,6,FALSE),"")</f>
        <v/>
      </c>
      <c r="I5442" s="78" t="str">
        <f>IFERROR(IF(D5442="","",VLOOKUP(D5442,Saldo!$P$8:$Q$1009,2,FALSE)),"")</f>
        <v/>
      </c>
      <c r="J5442" s="76"/>
      <c r="K5442" s="74" t="str">
        <f t="shared" si="84"/>
        <v/>
      </c>
    </row>
    <row r="5443" spans="1:11" ht="18.95" customHeight="1" x14ac:dyDescent="0.25">
      <c r="A5443" s="52"/>
      <c r="C5443" s="185"/>
      <c r="D5443" s="76"/>
      <c r="E5443" s="76" t="str">
        <f>IF(D5443="","",IFERROR(VLOOKUP(D5443,Cadastro!$C$9:$D$1009,2,FALSE),"NOT FOUND"))</f>
        <v/>
      </c>
      <c r="F5443" s="94"/>
      <c r="G5443" s="76"/>
      <c r="H5443" s="81" t="str">
        <f>IFERROR(F5443*VLOOKUP(D5443,Saldo!$P$8:$U$1009,6,FALSE),"")</f>
        <v/>
      </c>
      <c r="I5443" s="78" t="str">
        <f>IFERROR(IF(D5443="","",VLOOKUP(D5443,Saldo!$P$8:$Q$1009,2,FALSE)),"")</f>
        <v/>
      </c>
      <c r="J5443" s="76"/>
      <c r="K5443" s="74" t="str">
        <f t="shared" si="84"/>
        <v/>
      </c>
    </row>
    <row r="5444" spans="1:11" ht="18.95" customHeight="1" x14ac:dyDescent="0.25">
      <c r="A5444" s="52"/>
      <c r="C5444" s="185"/>
      <c r="D5444" s="76"/>
      <c r="E5444" s="76" t="str">
        <f>IF(D5444="","",IFERROR(VLOOKUP(D5444,Cadastro!$C$9:$D$1009,2,FALSE),"NOT FOUND"))</f>
        <v/>
      </c>
      <c r="F5444" s="94"/>
      <c r="G5444" s="76"/>
      <c r="H5444" s="81" t="str">
        <f>IFERROR(F5444*VLOOKUP(D5444,Saldo!$P$8:$U$1009,6,FALSE),"")</f>
        <v/>
      </c>
      <c r="I5444" s="78" t="str">
        <f>IFERROR(IF(D5444="","",VLOOKUP(D5444,Saldo!$P$8:$Q$1009,2,FALSE)),"")</f>
        <v/>
      </c>
      <c r="J5444" s="76"/>
      <c r="K5444" s="74" t="str">
        <f t="shared" si="84"/>
        <v/>
      </c>
    </row>
    <row r="5445" spans="1:11" ht="18.95" customHeight="1" x14ac:dyDescent="0.25">
      <c r="A5445" s="52"/>
      <c r="C5445" s="185"/>
      <c r="D5445" s="76"/>
      <c r="E5445" s="76" t="str">
        <f>IF(D5445="","",IFERROR(VLOOKUP(D5445,Cadastro!$C$9:$D$1009,2,FALSE),"NOT FOUND"))</f>
        <v/>
      </c>
      <c r="F5445" s="94"/>
      <c r="G5445" s="76"/>
      <c r="H5445" s="81" t="str">
        <f>IFERROR(F5445*VLOOKUP(D5445,Saldo!$P$8:$U$1009,6,FALSE),"")</f>
        <v/>
      </c>
      <c r="I5445" s="78" t="str">
        <f>IFERROR(IF(D5445="","",VLOOKUP(D5445,Saldo!$P$8:$Q$1009,2,FALSE)),"")</f>
        <v/>
      </c>
      <c r="J5445" s="76"/>
      <c r="K5445" s="74" t="str">
        <f t="shared" si="84"/>
        <v/>
      </c>
    </row>
    <row r="5446" spans="1:11" ht="18.95" customHeight="1" x14ac:dyDescent="0.25">
      <c r="A5446" s="52"/>
      <c r="C5446" s="185"/>
      <c r="D5446" s="76"/>
      <c r="E5446" s="76" t="str">
        <f>IF(D5446="","",IFERROR(VLOOKUP(D5446,Cadastro!$C$9:$D$1009,2,FALSE),"NOT FOUND"))</f>
        <v/>
      </c>
      <c r="F5446" s="94"/>
      <c r="G5446" s="76"/>
      <c r="H5446" s="81" t="str">
        <f>IFERROR(F5446*VLOOKUP(D5446,Saldo!$P$8:$U$1009,6,FALSE),"")</f>
        <v/>
      </c>
      <c r="I5446" s="78" t="str">
        <f>IFERROR(IF(D5446="","",VLOOKUP(D5446,Saldo!$P$8:$Q$1009,2,FALSE)),"")</f>
        <v/>
      </c>
      <c r="J5446" s="76"/>
      <c r="K5446" s="74" t="str">
        <f t="shared" si="84"/>
        <v/>
      </c>
    </row>
    <row r="5447" spans="1:11" ht="18.95" customHeight="1" x14ac:dyDescent="0.25">
      <c r="A5447" s="52"/>
      <c r="C5447" s="185"/>
      <c r="D5447" s="76"/>
      <c r="E5447" s="76" t="str">
        <f>IF(D5447="","",IFERROR(VLOOKUP(D5447,Cadastro!$C$9:$D$1009,2,FALSE),"NOT FOUND"))</f>
        <v/>
      </c>
      <c r="F5447" s="94"/>
      <c r="G5447" s="76"/>
      <c r="H5447" s="81" t="str">
        <f>IFERROR(F5447*VLOOKUP(D5447,Saldo!$P$8:$U$1009,6,FALSE),"")</f>
        <v/>
      </c>
      <c r="I5447" s="78" t="str">
        <f>IFERROR(IF(D5447="","",VLOOKUP(D5447,Saldo!$P$8:$Q$1009,2,FALSE)),"")</f>
        <v/>
      </c>
      <c r="J5447" s="76"/>
      <c r="K5447" s="74" t="str">
        <f t="shared" si="84"/>
        <v/>
      </c>
    </row>
    <row r="5448" spans="1:11" ht="18.95" customHeight="1" x14ac:dyDescent="0.25">
      <c r="A5448" s="52"/>
      <c r="C5448" s="185"/>
      <c r="D5448" s="76"/>
      <c r="E5448" s="76" t="str">
        <f>IF(D5448="","",IFERROR(VLOOKUP(D5448,Cadastro!$C$9:$D$1009,2,FALSE),"NOT FOUND"))</f>
        <v/>
      </c>
      <c r="F5448" s="94"/>
      <c r="G5448" s="76"/>
      <c r="H5448" s="81" t="str">
        <f>IFERROR(F5448*VLOOKUP(D5448,Saldo!$P$8:$U$1009,6,FALSE),"")</f>
        <v/>
      </c>
      <c r="I5448" s="78" t="str">
        <f>IFERROR(IF(D5448="","",VLOOKUP(D5448,Saldo!$P$8:$Q$1009,2,FALSE)),"")</f>
        <v/>
      </c>
      <c r="J5448" s="76"/>
      <c r="K5448" s="74" t="str">
        <f t="shared" si="84"/>
        <v/>
      </c>
    </row>
    <row r="5449" spans="1:11" ht="18.95" customHeight="1" x14ac:dyDescent="0.25">
      <c r="A5449" s="52"/>
      <c r="C5449" s="185"/>
      <c r="D5449" s="76"/>
      <c r="E5449" s="76" t="str">
        <f>IF(D5449="","",IFERROR(VLOOKUP(D5449,Cadastro!$C$9:$D$1009,2,FALSE),"NOT FOUND"))</f>
        <v/>
      </c>
      <c r="F5449" s="94"/>
      <c r="G5449" s="76"/>
      <c r="H5449" s="81" t="str">
        <f>IFERROR(F5449*VLOOKUP(D5449,Saldo!$P$8:$U$1009,6,FALSE),"")</f>
        <v/>
      </c>
      <c r="I5449" s="78" t="str">
        <f>IFERROR(IF(D5449="","",VLOOKUP(D5449,Saldo!$P$8:$Q$1009,2,FALSE)),"")</f>
        <v/>
      </c>
      <c r="J5449" s="76"/>
      <c r="K5449" s="74" t="str">
        <f t="shared" si="84"/>
        <v/>
      </c>
    </row>
    <row r="5450" spans="1:11" ht="18.95" customHeight="1" x14ac:dyDescent="0.25">
      <c r="A5450" s="52"/>
      <c r="C5450" s="185"/>
      <c r="D5450" s="76"/>
      <c r="E5450" s="76" t="str">
        <f>IF(D5450="","",IFERROR(VLOOKUP(D5450,Cadastro!$C$9:$D$1009,2,FALSE),"NOT FOUND"))</f>
        <v/>
      </c>
      <c r="F5450" s="94"/>
      <c r="G5450" s="76"/>
      <c r="H5450" s="81" t="str">
        <f>IFERROR(F5450*VLOOKUP(D5450,Saldo!$P$8:$U$1009,6,FALSE),"")</f>
        <v/>
      </c>
      <c r="I5450" s="78" t="str">
        <f>IFERROR(IF(D5450="","",VLOOKUP(D5450,Saldo!$P$8:$Q$1009,2,FALSE)),"")</f>
        <v/>
      </c>
      <c r="J5450" s="76"/>
      <c r="K5450" s="74" t="str">
        <f t="shared" ref="K5450:K5513" si="85">IF(C5450="","",MONTH(C5450))</f>
        <v/>
      </c>
    </row>
    <row r="5451" spans="1:11" ht="18.95" customHeight="1" x14ac:dyDescent="0.25">
      <c r="A5451" s="52"/>
      <c r="C5451" s="185"/>
      <c r="D5451" s="76"/>
      <c r="E5451" s="76" t="str">
        <f>IF(D5451="","",IFERROR(VLOOKUP(D5451,Cadastro!$C$9:$D$1009,2,FALSE),"NOT FOUND"))</f>
        <v/>
      </c>
      <c r="F5451" s="94"/>
      <c r="G5451" s="76"/>
      <c r="H5451" s="81" t="str">
        <f>IFERROR(F5451*VLOOKUP(D5451,Saldo!$P$8:$U$1009,6,FALSE),"")</f>
        <v/>
      </c>
      <c r="I5451" s="78" t="str">
        <f>IFERROR(IF(D5451="","",VLOOKUP(D5451,Saldo!$P$8:$Q$1009,2,FALSE)),"")</f>
        <v/>
      </c>
      <c r="J5451" s="76"/>
      <c r="K5451" s="74" t="str">
        <f t="shared" si="85"/>
        <v/>
      </c>
    </row>
    <row r="5452" spans="1:11" ht="18.95" customHeight="1" x14ac:dyDescent="0.25">
      <c r="A5452" s="52"/>
      <c r="C5452" s="185"/>
      <c r="D5452" s="76"/>
      <c r="E5452" s="76" t="str">
        <f>IF(D5452="","",IFERROR(VLOOKUP(D5452,Cadastro!$C$9:$D$1009,2,FALSE),"NOT FOUND"))</f>
        <v/>
      </c>
      <c r="F5452" s="94"/>
      <c r="G5452" s="76"/>
      <c r="H5452" s="81" t="str">
        <f>IFERROR(F5452*VLOOKUP(D5452,Saldo!$P$8:$U$1009,6,FALSE),"")</f>
        <v/>
      </c>
      <c r="I5452" s="78" t="str">
        <f>IFERROR(IF(D5452="","",VLOOKUP(D5452,Saldo!$P$8:$Q$1009,2,FALSE)),"")</f>
        <v/>
      </c>
      <c r="J5452" s="76"/>
      <c r="K5452" s="74" t="str">
        <f t="shared" si="85"/>
        <v/>
      </c>
    </row>
    <row r="5453" spans="1:11" ht="18.95" customHeight="1" x14ac:dyDescent="0.25">
      <c r="A5453" s="52"/>
      <c r="C5453" s="185"/>
      <c r="D5453" s="76"/>
      <c r="E5453" s="76" t="str">
        <f>IF(D5453="","",IFERROR(VLOOKUP(D5453,Cadastro!$C$9:$D$1009,2,FALSE),"NOT FOUND"))</f>
        <v/>
      </c>
      <c r="F5453" s="94"/>
      <c r="G5453" s="76"/>
      <c r="H5453" s="81" t="str">
        <f>IFERROR(F5453*VLOOKUP(D5453,Saldo!$P$8:$U$1009,6,FALSE),"")</f>
        <v/>
      </c>
      <c r="I5453" s="78" t="str">
        <f>IFERROR(IF(D5453="","",VLOOKUP(D5453,Saldo!$P$8:$Q$1009,2,FALSE)),"")</f>
        <v/>
      </c>
      <c r="J5453" s="76"/>
      <c r="K5453" s="74" t="str">
        <f t="shared" si="85"/>
        <v/>
      </c>
    </row>
    <row r="5454" spans="1:11" ht="18.95" customHeight="1" x14ac:dyDescent="0.25">
      <c r="A5454" s="52"/>
      <c r="C5454" s="185"/>
      <c r="D5454" s="76"/>
      <c r="E5454" s="76" t="str">
        <f>IF(D5454="","",IFERROR(VLOOKUP(D5454,Cadastro!$C$9:$D$1009,2,FALSE),"NOT FOUND"))</f>
        <v/>
      </c>
      <c r="F5454" s="94"/>
      <c r="G5454" s="76"/>
      <c r="H5454" s="81" t="str">
        <f>IFERROR(F5454*VLOOKUP(D5454,Saldo!$P$8:$U$1009,6,FALSE),"")</f>
        <v/>
      </c>
      <c r="I5454" s="78" t="str">
        <f>IFERROR(IF(D5454="","",VLOOKUP(D5454,Saldo!$P$8:$Q$1009,2,FALSE)),"")</f>
        <v/>
      </c>
      <c r="J5454" s="76"/>
      <c r="K5454" s="74" t="str">
        <f t="shared" si="85"/>
        <v/>
      </c>
    </row>
    <row r="5455" spans="1:11" ht="18.95" customHeight="1" x14ac:dyDescent="0.25">
      <c r="A5455" s="52"/>
      <c r="C5455" s="185"/>
      <c r="D5455" s="76"/>
      <c r="E5455" s="76" t="str">
        <f>IF(D5455="","",IFERROR(VLOOKUP(D5455,Cadastro!$C$9:$D$1009,2,FALSE),"NOT FOUND"))</f>
        <v/>
      </c>
      <c r="F5455" s="94"/>
      <c r="G5455" s="76"/>
      <c r="H5455" s="81" t="str">
        <f>IFERROR(F5455*VLOOKUP(D5455,Saldo!$P$8:$U$1009,6,FALSE),"")</f>
        <v/>
      </c>
      <c r="I5455" s="78" t="str">
        <f>IFERROR(IF(D5455="","",VLOOKUP(D5455,Saldo!$P$8:$Q$1009,2,FALSE)),"")</f>
        <v/>
      </c>
      <c r="J5455" s="76"/>
      <c r="K5455" s="74" t="str">
        <f t="shared" si="85"/>
        <v/>
      </c>
    </row>
    <row r="5456" spans="1:11" ht="18.95" customHeight="1" x14ac:dyDescent="0.25">
      <c r="A5456" s="52"/>
      <c r="C5456" s="185"/>
      <c r="D5456" s="76"/>
      <c r="E5456" s="76" t="str">
        <f>IF(D5456="","",IFERROR(VLOOKUP(D5456,Cadastro!$C$9:$D$1009,2,FALSE),"NOT FOUND"))</f>
        <v/>
      </c>
      <c r="F5456" s="94"/>
      <c r="G5456" s="76"/>
      <c r="H5456" s="81" t="str">
        <f>IFERROR(F5456*VLOOKUP(D5456,Saldo!$P$8:$U$1009,6,FALSE),"")</f>
        <v/>
      </c>
      <c r="I5456" s="78" t="str">
        <f>IFERROR(IF(D5456="","",VLOOKUP(D5456,Saldo!$P$8:$Q$1009,2,FALSE)),"")</f>
        <v/>
      </c>
      <c r="J5456" s="76"/>
      <c r="K5456" s="74" t="str">
        <f t="shared" si="85"/>
        <v/>
      </c>
    </row>
    <row r="5457" spans="1:11" ht="18.95" customHeight="1" x14ac:dyDescent="0.25">
      <c r="A5457" s="52"/>
      <c r="C5457" s="185"/>
      <c r="D5457" s="76"/>
      <c r="E5457" s="76" t="str">
        <f>IF(D5457="","",IFERROR(VLOOKUP(D5457,Cadastro!$C$9:$D$1009,2,FALSE),"NOT FOUND"))</f>
        <v/>
      </c>
      <c r="F5457" s="94"/>
      <c r="G5457" s="76"/>
      <c r="H5457" s="81" t="str">
        <f>IFERROR(F5457*VLOOKUP(D5457,Saldo!$P$8:$U$1009,6,FALSE),"")</f>
        <v/>
      </c>
      <c r="I5457" s="78" t="str">
        <f>IFERROR(IF(D5457="","",VLOOKUP(D5457,Saldo!$P$8:$Q$1009,2,FALSE)),"")</f>
        <v/>
      </c>
      <c r="J5457" s="76"/>
      <c r="K5457" s="74" t="str">
        <f t="shared" si="85"/>
        <v/>
      </c>
    </row>
    <row r="5458" spans="1:11" ht="18.95" customHeight="1" x14ac:dyDescent="0.25">
      <c r="A5458" s="52"/>
      <c r="C5458" s="185"/>
      <c r="D5458" s="76"/>
      <c r="E5458" s="76" t="str">
        <f>IF(D5458="","",IFERROR(VLOOKUP(D5458,Cadastro!$C$9:$D$1009,2,FALSE),"NOT FOUND"))</f>
        <v/>
      </c>
      <c r="F5458" s="94"/>
      <c r="G5458" s="76"/>
      <c r="H5458" s="81" t="str">
        <f>IFERROR(F5458*VLOOKUP(D5458,Saldo!$P$8:$U$1009,6,FALSE),"")</f>
        <v/>
      </c>
      <c r="I5458" s="78" t="str">
        <f>IFERROR(IF(D5458="","",VLOOKUP(D5458,Saldo!$P$8:$Q$1009,2,FALSE)),"")</f>
        <v/>
      </c>
      <c r="J5458" s="76"/>
      <c r="K5458" s="74" t="str">
        <f t="shared" si="85"/>
        <v/>
      </c>
    </row>
    <row r="5459" spans="1:11" ht="18.95" customHeight="1" x14ac:dyDescent="0.25">
      <c r="A5459" s="52"/>
      <c r="C5459" s="185"/>
      <c r="D5459" s="76"/>
      <c r="E5459" s="76" t="str">
        <f>IF(D5459="","",IFERROR(VLOOKUP(D5459,Cadastro!$C$9:$D$1009,2,FALSE),"NOT FOUND"))</f>
        <v/>
      </c>
      <c r="F5459" s="94"/>
      <c r="G5459" s="76"/>
      <c r="H5459" s="81" t="str">
        <f>IFERROR(F5459*VLOOKUP(D5459,Saldo!$P$8:$U$1009,6,FALSE),"")</f>
        <v/>
      </c>
      <c r="I5459" s="78" t="str">
        <f>IFERROR(IF(D5459="","",VLOOKUP(D5459,Saldo!$P$8:$Q$1009,2,FALSE)),"")</f>
        <v/>
      </c>
      <c r="J5459" s="76"/>
      <c r="K5459" s="74" t="str">
        <f t="shared" si="85"/>
        <v/>
      </c>
    </row>
    <row r="5460" spans="1:11" ht="18.95" customHeight="1" x14ac:dyDescent="0.25">
      <c r="A5460" s="52"/>
      <c r="C5460" s="185"/>
      <c r="D5460" s="76"/>
      <c r="E5460" s="76" t="str">
        <f>IF(D5460="","",IFERROR(VLOOKUP(D5460,Cadastro!$C$9:$D$1009,2,FALSE),"NOT FOUND"))</f>
        <v/>
      </c>
      <c r="F5460" s="94"/>
      <c r="G5460" s="76"/>
      <c r="H5460" s="81" t="str">
        <f>IFERROR(F5460*VLOOKUP(D5460,Saldo!$P$8:$U$1009,6,FALSE),"")</f>
        <v/>
      </c>
      <c r="I5460" s="78" t="str">
        <f>IFERROR(IF(D5460="","",VLOOKUP(D5460,Saldo!$P$8:$Q$1009,2,FALSE)),"")</f>
        <v/>
      </c>
      <c r="J5460" s="76"/>
      <c r="K5460" s="74" t="str">
        <f t="shared" si="85"/>
        <v/>
      </c>
    </row>
    <row r="5461" spans="1:11" ht="18.95" customHeight="1" x14ac:dyDescent="0.25">
      <c r="A5461" s="52"/>
      <c r="C5461" s="185"/>
      <c r="D5461" s="76"/>
      <c r="E5461" s="76" t="str">
        <f>IF(D5461="","",IFERROR(VLOOKUP(D5461,Cadastro!$C$9:$D$1009,2,FALSE),"NOT FOUND"))</f>
        <v/>
      </c>
      <c r="F5461" s="94"/>
      <c r="G5461" s="76"/>
      <c r="H5461" s="81" t="str">
        <f>IFERROR(F5461*VLOOKUP(D5461,Saldo!$P$8:$U$1009,6,FALSE),"")</f>
        <v/>
      </c>
      <c r="I5461" s="78" t="str">
        <f>IFERROR(IF(D5461="","",VLOOKUP(D5461,Saldo!$P$8:$Q$1009,2,FALSE)),"")</f>
        <v/>
      </c>
      <c r="J5461" s="76"/>
      <c r="K5461" s="74" t="str">
        <f t="shared" si="85"/>
        <v/>
      </c>
    </row>
    <row r="5462" spans="1:11" ht="18.95" customHeight="1" x14ac:dyDescent="0.25">
      <c r="A5462" s="52"/>
      <c r="C5462" s="185"/>
      <c r="D5462" s="76"/>
      <c r="E5462" s="76" t="str">
        <f>IF(D5462="","",IFERROR(VLOOKUP(D5462,Cadastro!$C$9:$D$1009,2,FALSE),"NOT FOUND"))</f>
        <v/>
      </c>
      <c r="F5462" s="94"/>
      <c r="G5462" s="76"/>
      <c r="H5462" s="81" t="str">
        <f>IFERROR(F5462*VLOOKUP(D5462,Saldo!$P$8:$U$1009,6,FALSE),"")</f>
        <v/>
      </c>
      <c r="I5462" s="78" t="str">
        <f>IFERROR(IF(D5462="","",VLOOKUP(D5462,Saldo!$P$8:$Q$1009,2,FALSE)),"")</f>
        <v/>
      </c>
      <c r="J5462" s="76"/>
      <c r="K5462" s="74" t="str">
        <f t="shared" si="85"/>
        <v/>
      </c>
    </row>
    <row r="5463" spans="1:11" ht="18.95" customHeight="1" x14ac:dyDescent="0.25">
      <c r="A5463" s="52"/>
      <c r="C5463" s="185"/>
      <c r="D5463" s="76"/>
      <c r="E5463" s="76" t="str">
        <f>IF(D5463="","",IFERROR(VLOOKUP(D5463,Cadastro!$C$9:$D$1009,2,FALSE),"NOT FOUND"))</f>
        <v/>
      </c>
      <c r="F5463" s="94"/>
      <c r="G5463" s="76"/>
      <c r="H5463" s="81" t="str">
        <f>IFERROR(F5463*VLOOKUP(D5463,Saldo!$P$8:$U$1009,6,FALSE),"")</f>
        <v/>
      </c>
      <c r="I5463" s="78" t="str">
        <f>IFERROR(IF(D5463="","",VLOOKUP(D5463,Saldo!$P$8:$Q$1009,2,FALSE)),"")</f>
        <v/>
      </c>
      <c r="J5463" s="76"/>
      <c r="K5463" s="74" t="str">
        <f t="shared" si="85"/>
        <v/>
      </c>
    </row>
    <row r="5464" spans="1:11" ht="18.95" customHeight="1" x14ac:dyDescent="0.25">
      <c r="A5464" s="52"/>
      <c r="C5464" s="185"/>
      <c r="D5464" s="76"/>
      <c r="E5464" s="76" t="str">
        <f>IF(D5464="","",IFERROR(VLOOKUP(D5464,Cadastro!$C$9:$D$1009,2,FALSE),"NOT FOUND"))</f>
        <v/>
      </c>
      <c r="F5464" s="94"/>
      <c r="G5464" s="76"/>
      <c r="H5464" s="81" t="str">
        <f>IFERROR(F5464*VLOOKUP(D5464,Saldo!$P$8:$U$1009,6,FALSE),"")</f>
        <v/>
      </c>
      <c r="I5464" s="78" t="str">
        <f>IFERROR(IF(D5464="","",VLOOKUP(D5464,Saldo!$P$8:$Q$1009,2,FALSE)),"")</f>
        <v/>
      </c>
      <c r="J5464" s="76"/>
      <c r="K5464" s="74" t="str">
        <f t="shared" si="85"/>
        <v/>
      </c>
    </row>
    <row r="5465" spans="1:11" ht="18.95" customHeight="1" x14ac:dyDescent="0.25">
      <c r="A5465" s="52"/>
      <c r="C5465" s="185"/>
      <c r="D5465" s="76"/>
      <c r="E5465" s="76" t="str">
        <f>IF(D5465="","",IFERROR(VLOOKUP(D5465,Cadastro!$C$9:$D$1009,2,FALSE),"NOT FOUND"))</f>
        <v/>
      </c>
      <c r="F5465" s="94"/>
      <c r="G5465" s="76"/>
      <c r="H5465" s="81" t="str">
        <f>IFERROR(F5465*VLOOKUP(D5465,Saldo!$P$8:$U$1009,6,FALSE),"")</f>
        <v/>
      </c>
      <c r="I5465" s="78" t="str">
        <f>IFERROR(IF(D5465="","",VLOOKUP(D5465,Saldo!$P$8:$Q$1009,2,FALSE)),"")</f>
        <v/>
      </c>
      <c r="J5465" s="76"/>
      <c r="K5465" s="74" t="str">
        <f t="shared" si="85"/>
        <v/>
      </c>
    </row>
    <row r="5466" spans="1:11" ht="18.95" customHeight="1" x14ac:dyDescent="0.25">
      <c r="A5466" s="52"/>
      <c r="C5466" s="185"/>
      <c r="D5466" s="76"/>
      <c r="E5466" s="76" t="str">
        <f>IF(D5466="","",IFERROR(VLOOKUP(D5466,Cadastro!$C$9:$D$1009,2,FALSE),"NOT FOUND"))</f>
        <v/>
      </c>
      <c r="F5466" s="94"/>
      <c r="G5466" s="76"/>
      <c r="H5466" s="81" t="str">
        <f>IFERROR(F5466*VLOOKUP(D5466,Saldo!$P$8:$U$1009,6,FALSE),"")</f>
        <v/>
      </c>
      <c r="I5466" s="78" t="str">
        <f>IFERROR(IF(D5466="","",VLOOKUP(D5466,Saldo!$P$8:$Q$1009,2,FALSE)),"")</f>
        <v/>
      </c>
      <c r="J5466" s="76"/>
      <c r="K5466" s="74" t="str">
        <f t="shared" si="85"/>
        <v/>
      </c>
    </row>
    <row r="5467" spans="1:11" ht="18.95" customHeight="1" x14ac:dyDescent="0.25">
      <c r="A5467" s="52"/>
      <c r="C5467" s="185"/>
      <c r="D5467" s="76"/>
      <c r="E5467" s="76" t="str">
        <f>IF(D5467="","",IFERROR(VLOOKUP(D5467,Cadastro!$C$9:$D$1009,2,FALSE),"NOT FOUND"))</f>
        <v/>
      </c>
      <c r="F5467" s="94"/>
      <c r="G5467" s="76"/>
      <c r="H5467" s="81" t="str">
        <f>IFERROR(F5467*VLOOKUP(D5467,Saldo!$P$8:$U$1009,6,FALSE),"")</f>
        <v/>
      </c>
      <c r="I5467" s="78" t="str">
        <f>IFERROR(IF(D5467="","",VLOOKUP(D5467,Saldo!$P$8:$Q$1009,2,FALSE)),"")</f>
        <v/>
      </c>
      <c r="J5467" s="76"/>
      <c r="K5467" s="74" t="str">
        <f t="shared" si="85"/>
        <v/>
      </c>
    </row>
    <row r="5468" spans="1:11" ht="18.95" customHeight="1" x14ac:dyDescent="0.25">
      <c r="A5468" s="52"/>
      <c r="C5468" s="185"/>
      <c r="D5468" s="76"/>
      <c r="E5468" s="76" t="str">
        <f>IF(D5468="","",IFERROR(VLOOKUP(D5468,Cadastro!$C$9:$D$1009,2,FALSE),"NOT FOUND"))</f>
        <v/>
      </c>
      <c r="F5468" s="94"/>
      <c r="G5468" s="76"/>
      <c r="H5468" s="81" t="str">
        <f>IFERROR(F5468*VLOOKUP(D5468,Saldo!$P$8:$U$1009,6,FALSE),"")</f>
        <v/>
      </c>
      <c r="I5468" s="78" t="str">
        <f>IFERROR(IF(D5468="","",VLOOKUP(D5468,Saldo!$P$8:$Q$1009,2,FALSE)),"")</f>
        <v/>
      </c>
      <c r="J5468" s="76"/>
      <c r="K5468" s="74" t="str">
        <f t="shared" si="85"/>
        <v/>
      </c>
    </row>
    <row r="5469" spans="1:11" ht="18.95" customHeight="1" x14ac:dyDescent="0.25">
      <c r="A5469" s="52"/>
      <c r="C5469" s="185"/>
      <c r="D5469" s="76"/>
      <c r="E5469" s="76" t="str">
        <f>IF(D5469="","",IFERROR(VLOOKUP(D5469,Cadastro!$C$9:$D$1009,2,FALSE),"NOT FOUND"))</f>
        <v/>
      </c>
      <c r="F5469" s="94"/>
      <c r="G5469" s="76"/>
      <c r="H5469" s="81" t="str">
        <f>IFERROR(F5469*VLOOKUP(D5469,Saldo!$P$8:$U$1009,6,FALSE),"")</f>
        <v/>
      </c>
      <c r="I5469" s="78" t="str">
        <f>IFERROR(IF(D5469="","",VLOOKUP(D5469,Saldo!$P$8:$Q$1009,2,FALSE)),"")</f>
        <v/>
      </c>
      <c r="J5469" s="76"/>
      <c r="K5469" s="74" t="str">
        <f t="shared" si="85"/>
        <v/>
      </c>
    </row>
    <row r="5470" spans="1:11" ht="18.95" customHeight="1" x14ac:dyDescent="0.25">
      <c r="A5470" s="52"/>
      <c r="C5470" s="185"/>
      <c r="D5470" s="76"/>
      <c r="E5470" s="76" t="str">
        <f>IF(D5470="","",IFERROR(VLOOKUP(D5470,Cadastro!$C$9:$D$1009,2,FALSE),"NOT FOUND"))</f>
        <v/>
      </c>
      <c r="F5470" s="94"/>
      <c r="G5470" s="76"/>
      <c r="H5470" s="81" t="str">
        <f>IFERROR(F5470*VLOOKUP(D5470,Saldo!$P$8:$U$1009,6,FALSE),"")</f>
        <v/>
      </c>
      <c r="I5470" s="78" t="str">
        <f>IFERROR(IF(D5470="","",VLOOKUP(D5470,Saldo!$P$8:$Q$1009,2,FALSE)),"")</f>
        <v/>
      </c>
      <c r="J5470" s="76"/>
      <c r="K5470" s="74" t="str">
        <f t="shared" si="85"/>
        <v/>
      </c>
    </row>
    <row r="5471" spans="1:11" ht="18.95" customHeight="1" x14ac:dyDescent="0.25">
      <c r="A5471" s="52"/>
      <c r="C5471" s="185"/>
      <c r="D5471" s="76"/>
      <c r="E5471" s="76" t="str">
        <f>IF(D5471="","",IFERROR(VLOOKUP(D5471,Cadastro!$C$9:$D$1009,2,FALSE),"NOT FOUND"))</f>
        <v/>
      </c>
      <c r="F5471" s="94"/>
      <c r="G5471" s="76"/>
      <c r="H5471" s="81" t="str">
        <f>IFERROR(F5471*VLOOKUP(D5471,Saldo!$P$8:$U$1009,6,FALSE),"")</f>
        <v/>
      </c>
      <c r="I5471" s="78" t="str">
        <f>IFERROR(IF(D5471="","",VLOOKUP(D5471,Saldo!$P$8:$Q$1009,2,FALSE)),"")</f>
        <v/>
      </c>
      <c r="J5471" s="76"/>
      <c r="K5471" s="74" t="str">
        <f t="shared" si="85"/>
        <v/>
      </c>
    </row>
    <row r="5472" spans="1:11" ht="18.95" customHeight="1" x14ac:dyDescent="0.25">
      <c r="A5472" s="52"/>
      <c r="C5472" s="185"/>
      <c r="D5472" s="76"/>
      <c r="E5472" s="76" t="str">
        <f>IF(D5472="","",IFERROR(VLOOKUP(D5472,Cadastro!$C$9:$D$1009,2,FALSE),"NOT FOUND"))</f>
        <v/>
      </c>
      <c r="F5472" s="94"/>
      <c r="G5472" s="76"/>
      <c r="H5472" s="81" t="str">
        <f>IFERROR(F5472*VLOOKUP(D5472,Saldo!$P$8:$U$1009,6,FALSE),"")</f>
        <v/>
      </c>
      <c r="I5472" s="78" t="str">
        <f>IFERROR(IF(D5472="","",VLOOKUP(D5472,Saldo!$P$8:$Q$1009,2,FALSE)),"")</f>
        <v/>
      </c>
      <c r="J5472" s="76"/>
      <c r="K5472" s="74" t="str">
        <f t="shared" si="85"/>
        <v/>
      </c>
    </row>
    <row r="5473" spans="1:11" ht="18.95" customHeight="1" x14ac:dyDescent="0.25">
      <c r="A5473" s="52"/>
      <c r="C5473" s="185"/>
      <c r="D5473" s="76"/>
      <c r="E5473" s="76" t="str">
        <f>IF(D5473="","",IFERROR(VLOOKUP(D5473,Cadastro!$C$9:$D$1009,2,FALSE),"NOT FOUND"))</f>
        <v/>
      </c>
      <c r="F5473" s="94"/>
      <c r="G5473" s="76"/>
      <c r="H5473" s="81" t="str">
        <f>IFERROR(F5473*VLOOKUP(D5473,Saldo!$P$8:$U$1009,6,FALSE),"")</f>
        <v/>
      </c>
      <c r="I5473" s="78" t="str">
        <f>IFERROR(IF(D5473="","",VLOOKUP(D5473,Saldo!$P$8:$Q$1009,2,FALSE)),"")</f>
        <v/>
      </c>
      <c r="J5473" s="76"/>
      <c r="K5473" s="74" t="str">
        <f t="shared" si="85"/>
        <v/>
      </c>
    </row>
    <row r="5474" spans="1:11" ht="18.95" customHeight="1" x14ac:dyDescent="0.25">
      <c r="A5474" s="52"/>
      <c r="C5474" s="185"/>
      <c r="D5474" s="76"/>
      <c r="E5474" s="76" t="str">
        <f>IF(D5474="","",IFERROR(VLOOKUP(D5474,Cadastro!$C$9:$D$1009,2,FALSE),"NOT FOUND"))</f>
        <v/>
      </c>
      <c r="F5474" s="94"/>
      <c r="G5474" s="76"/>
      <c r="H5474" s="81" t="str">
        <f>IFERROR(F5474*VLOOKUP(D5474,Saldo!$P$8:$U$1009,6,FALSE),"")</f>
        <v/>
      </c>
      <c r="I5474" s="78" t="str">
        <f>IFERROR(IF(D5474="","",VLOOKUP(D5474,Saldo!$P$8:$Q$1009,2,FALSE)),"")</f>
        <v/>
      </c>
      <c r="J5474" s="76"/>
      <c r="K5474" s="74" t="str">
        <f t="shared" si="85"/>
        <v/>
      </c>
    </row>
    <row r="5475" spans="1:11" ht="18.95" customHeight="1" x14ac:dyDescent="0.25">
      <c r="A5475" s="52"/>
      <c r="C5475" s="185"/>
      <c r="D5475" s="76"/>
      <c r="E5475" s="76" t="str">
        <f>IF(D5475="","",IFERROR(VLOOKUP(D5475,Cadastro!$C$9:$D$1009,2,FALSE),"NOT FOUND"))</f>
        <v/>
      </c>
      <c r="F5475" s="94"/>
      <c r="G5475" s="76"/>
      <c r="H5475" s="81" t="str">
        <f>IFERROR(F5475*VLOOKUP(D5475,Saldo!$P$8:$U$1009,6,FALSE),"")</f>
        <v/>
      </c>
      <c r="I5475" s="78" t="str">
        <f>IFERROR(IF(D5475="","",VLOOKUP(D5475,Saldo!$P$8:$Q$1009,2,FALSE)),"")</f>
        <v/>
      </c>
      <c r="J5475" s="76"/>
      <c r="K5475" s="74" t="str">
        <f t="shared" si="85"/>
        <v/>
      </c>
    </row>
    <row r="5476" spans="1:11" ht="18.95" customHeight="1" x14ac:dyDescent="0.25">
      <c r="A5476" s="52"/>
      <c r="C5476" s="185"/>
      <c r="D5476" s="76"/>
      <c r="E5476" s="76" t="str">
        <f>IF(D5476="","",IFERROR(VLOOKUP(D5476,Cadastro!$C$9:$D$1009,2,FALSE),"NOT FOUND"))</f>
        <v/>
      </c>
      <c r="F5476" s="94"/>
      <c r="G5476" s="76"/>
      <c r="H5476" s="81" t="str">
        <f>IFERROR(F5476*VLOOKUP(D5476,Saldo!$P$8:$U$1009,6,FALSE),"")</f>
        <v/>
      </c>
      <c r="I5476" s="78" t="str">
        <f>IFERROR(IF(D5476="","",VLOOKUP(D5476,Saldo!$P$8:$Q$1009,2,FALSE)),"")</f>
        <v/>
      </c>
      <c r="J5476" s="76"/>
      <c r="K5476" s="74" t="str">
        <f t="shared" si="85"/>
        <v/>
      </c>
    </row>
    <row r="5477" spans="1:11" ht="18.95" customHeight="1" x14ac:dyDescent="0.25">
      <c r="A5477" s="52"/>
      <c r="C5477" s="185"/>
      <c r="D5477" s="76"/>
      <c r="E5477" s="76" t="str">
        <f>IF(D5477="","",IFERROR(VLOOKUP(D5477,Cadastro!$C$9:$D$1009,2,FALSE),"NOT FOUND"))</f>
        <v/>
      </c>
      <c r="F5477" s="94"/>
      <c r="G5477" s="76"/>
      <c r="H5477" s="81" t="str">
        <f>IFERROR(F5477*VLOOKUP(D5477,Saldo!$P$8:$U$1009,6,FALSE),"")</f>
        <v/>
      </c>
      <c r="I5477" s="78" t="str">
        <f>IFERROR(IF(D5477="","",VLOOKUP(D5477,Saldo!$P$8:$Q$1009,2,FALSE)),"")</f>
        <v/>
      </c>
      <c r="J5477" s="76"/>
      <c r="K5477" s="74" t="str">
        <f t="shared" si="85"/>
        <v/>
      </c>
    </row>
    <row r="5478" spans="1:11" ht="18.95" customHeight="1" x14ac:dyDescent="0.25">
      <c r="A5478" s="52"/>
      <c r="C5478" s="185"/>
      <c r="D5478" s="76"/>
      <c r="E5478" s="76" t="str">
        <f>IF(D5478="","",IFERROR(VLOOKUP(D5478,Cadastro!$C$9:$D$1009,2,FALSE),"NOT FOUND"))</f>
        <v/>
      </c>
      <c r="F5478" s="94"/>
      <c r="G5478" s="76"/>
      <c r="H5478" s="81" t="str">
        <f>IFERROR(F5478*VLOOKUP(D5478,Saldo!$P$8:$U$1009,6,FALSE),"")</f>
        <v/>
      </c>
      <c r="I5478" s="78" t="str">
        <f>IFERROR(IF(D5478="","",VLOOKUP(D5478,Saldo!$P$8:$Q$1009,2,FALSE)),"")</f>
        <v/>
      </c>
      <c r="J5478" s="76"/>
      <c r="K5478" s="74" t="str">
        <f t="shared" si="85"/>
        <v/>
      </c>
    </row>
    <row r="5479" spans="1:11" ht="18.95" customHeight="1" x14ac:dyDescent="0.25">
      <c r="A5479" s="52"/>
      <c r="C5479" s="185"/>
      <c r="D5479" s="76"/>
      <c r="E5479" s="76" t="str">
        <f>IF(D5479="","",IFERROR(VLOOKUP(D5479,Cadastro!$C$9:$D$1009,2,FALSE),"NOT FOUND"))</f>
        <v/>
      </c>
      <c r="F5479" s="94"/>
      <c r="G5479" s="76"/>
      <c r="H5479" s="81" t="str">
        <f>IFERROR(F5479*VLOOKUP(D5479,Saldo!$P$8:$U$1009,6,FALSE),"")</f>
        <v/>
      </c>
      <c r="I5479" s="78" t="str">
        <f>IFERROR(IF(D5479="","",VLOOKUP(D5479,Saldo!$P$8:$Q$1009,2,FALSE)),"")</f>
        <v/>
      </c>
      <c r="J5479" s="76"/>
      <c r="K5479" s="74" t="str">
        <f t="shared" si="85"/>
        <v/>
      </c>
    </row>
    <row r="5480" spans="1:11" ht="18.95" customHeight="1" x14ac:dyDescent="0.25">
      <c r="A5480" s="52"/>
      <c r="C5480" s="185"/>
      <c r="D5480" s="76"/>
      <c r="E5480" s="76" t="str">
        <f>IF(D5480="","",IFERROR(VLOOKUP(D5480,Cadastro!$C$9:$D$1009,2,FALSE),"NOT FOUND"))</f>
        <v/>
      </c>
      <c r="F5480" s="94"/>
      <c r="G5480" s="76"/>
      <c r="H5480" s="81" t="str">
        <f>IFERROR(F5480*VLOOKUP(D5480,Saldo!$P$8:$U$1009,6,FALSE),"")</f>
        <v/>
      </c>
      <c r="I5480" s="78" t="str">
        <f>IFERROR(IF(D5480="","",VLOOKUP(D5480,Saldo!$P$8:$Q$1009,2,FALSE)),"")</f>
        <v/>
      </c>
      <c r="J5480" s="76"/>
      <c r="K5480" s="74" t="str">
        <f t="shared" si="85"/>
        <v/>
      </c>
    </row>
    <row r="5481" spans="1:11" ht="18.95" customHeight="1" x14ac:dyDescent="0.25">
      <c r="A5481" s="52"/>
      <c r="C5481" s="185"/>
      <c r="D5481" s="76"/>
      <c r="E5481" s="76" t="str">
        <f>IF(D5481="","",IFERROR(VLOOKUP(D5481,Cadastro!$C$9:$D$1009,2,FALSE),"NOT FOUND"))</f>
        <v/>
      </c>
      <c r="F5481" s="94"/>
      <c r="G5481" s="76"/>
      <c r="H5481" s="81" t="str">
        <f>IFERROR(F5481*VLOOKUP(D5481,Saldo!$P$8:$U$1009,6,FALSE),"")</f>
        <v/>
      </c>
      <c r="I5481" s="78" t="str">
        <f>IFERROR(IF(D5481="","",VLOOKUP(D5481,Saldo!$P$8:$Q$1009,2,FALSE)),"")</f>
        <v/>
      </c>
      <c r="J5481" s="76"/>
      <c r="K5481" s="74" t="str">
        <f t="shared" si="85"/>
        <v/>
      </c>
    </row>
    <row r="5482" spans="1:11" ht="18.95" customHeight="1" x14ac:dyDescent="0.25">
      <c r="A5482" s="52"/>
      <c r="C5482" s="185"/>
      <c r="D5482" s="76"/>
      <c r="E5482" s="76" t="str">
        <f>IF(D5482="","",IFERROR(VLOOKUP(D5482,Cadastro!$C$9:$D$1009,2,FALSE),"NOT FOUND"))</f>
        <v/>
      </c>
      <c r="F5482" s="94"/>
      <c r="G5482" s="76"/>
      <c r="H5482" s="81" t="str">
        <f>IFERROR(F5482*VLOOKUP(D5482,Saldo!$P$8:$U$1009,6,FALSE),"")</f>
        <v/>
      </c>
      <c r="I5482" s="78" t="str">
        <f>IFERROR(IF(D5482="","",VLOOKUP(D5482,Saldo!$P$8:$Q$1009,2,FALSE)),"")</f>
        <v/>
      </c>
      <c r="J5482" s="76"/>
      <c r="K5482" s="74" t="str">
        <f t="shared" si="85"/>
        <v/>
      </c>
    </row>
    <row r="5483" spans="1:11" ht="18.95" customHeight="1" x14ac:dyDescent="0.25">
      <c r="A5483" s="52"/>
      <c r="C5483" s="185"/>
      <c r="D5483" s="76"/>
      <c r="E5483" s="76" t="str">
        <f>IF(D5483="","",IFERROR(VLOOKUP(D5483,Cadastro!$C$9:$D$1009,2,FALSE),"NOT FOUND"))</f>
        <v/>
      </c>
      <c r="F5483" s="94"/>
      <c r="G5483" s="76"/>
      <c r="H5483" s="81" t="str">
        <f>IFERROR(F5483*VLOOKUP(D5483,Saldo!$P$8:$U$1009,6,FALSE),"")</f>
        <v/>
      </c>
      <c r="I5483" s="78" t="str">
        <f>IFERROR(IF(D5483="","",VLOOKUP(D5483,Saldo!$P$8:$Q$1009,2,FALSE)),"")</f>
        <v/>
      </c>
      <c r="J5483" s="76"/>
      <c r="K5483" s="74" t="str">
        <f t="shared" si="85"/>
        <v/>
      </c>
    </row>
    <row r="5484" spans="1:11" ht="18.95" customHeight="1" x14ac:dyDescent="0.25">
      <c r="A5484" s="52"/>
      <c r="C5484" s="185"/>
      <c r="D5484" s="76"/>
      <c r="E5484" s="76" t="str">
        <f>IF(D5484="","",IFERROR(VLOOKUP(D5484,Cadastro!$C$9:$D$1009,2,FALSE),"NOT FOUND"))</f>
        <v/>
      </c>
      <c r="F5484" s="94"/>
      <c r="G5484" s="76"/>
      <c r="H5484" s="81" t="str">
        <f>IFERROR(F5484*VLOOKUP(D5484,Saldo!$P$8:$U$1009,6,FALSE),"")</f>
        <v/>
      </c>
      <c r="I5484" s="78" t="str">
        <f>IFERROR(IF(D5484="","",VLOOKUP(D5484,Saldo!$P$8:$Q$1009,2,FALSE)),"")</f>
        <v/>
      </c>
      <c r="J5484" s="76"/>
      <c r="K5484" s="74" t="str">
        <f t="shared" si="85"/>
        <v/>
      </c>
    </row>
    <row r="5485" spans="1:11" ht="18.95" customHeight="1" x14ac:dyDescent="0.25">
      <c r="A5485" s="52"/>
      <c r="C5485" s="185"/>
      <c r="D5485" s="76"/>
      <c r="E5485" s="76" t="str">
        <f>IF(D5485="","",IFERROR(VLOOKUP(D5485,Cadastro!$C$9:$D$1009,2,FALSE),"NOT FOUND"))</f>
        <v/>
      </c>
      <c r="F5485" s="94"/>
      <c r="G5485" s="76"/>
      <c r="H5485" s="81" t="str">
        <f>IFERROR(F5485*VLOOKUP(D5485,Saldo!$P$8:$U$1009,6,FALSE),"")</f>
        <v/>
      </c>
      <c r="I5485" s="78" t="str">
        <f>IFERROR(IF(D5485="","",VLOOKUP(D5485,Saldo!$P$8:$Q$1009,2,FALSE)),"")</f>
        <v/>
      </c>
      <c r="J5485" s="76"/>
      <c r="K5485" s="74" t="str">
        <f t="shared" si="85"/>
        <v/>
      </c>
    </row>
    <row r="5486" spans="1:11" ht="18.95" customHeight="1" x14ac:dyDescent="0.25">
      <c r="A5486" s="52"/>
      <c r="C5486" s="185"/>
      <c r="D5486" s="76"/>
      <c r="E5486" s="76" t="str">
        <f>IF(D5486="","",IFERROR(VLOOKUP(D5486,Cadastro!$C$9:$D$1009,2,FALSE),"NOT FOUND"))</f>
        <v/>
      </c>
      <c r="F5486" s="94"/>
      <c r="G5486" s="76"/>
      <c r="H5486" s="81" t="str">
        <f>IFERROR(F5486*VLOOKUP(D5486,Saldo!$P$8:$U$1009,6,FALSE),"")</f>
        <v/>
      </c>
      <c r="I5486" s="78" t="str">
        <f>IFERROR(IF(D5486="","",VLOOKUP(D5486,Saldo!$P$8:$Q$1009,2,FALSE)),"")</f>
        <v/>
      </c>
      <c r="J5486" s="76"/>
      <c r="K5486" s="74" t="str">
        <f t="shared" si="85"/>
        <v/>
      </c>
    </row>
    <row r="5487" spans="1:11" ht="18.95" customHeight="1" x14ac:dyDescent="0.25">
      <c r="A5487" s="52"/>
      <c r="C5487" s="185"/>
      <c r="D5487" s="76"/>
      <c r="E5487" s="76" t="str">
        <f>IF(D5487="","",IFERROR(VLOOKUP(D5487,Cadastro!$C$9:$D$1009,2,FALSE),"NOT FOUND"))</f>
        <v/>
      </c>
      <c r="F5487" s="94"/>
      <c r="G5487" s="76"/>
      <c r="H5487" s="81" t="str">
        <f>IFERROR(F5487*VLOOKUP(D5487,Saldo!$P$8:$U$1009,6,FALSE),"")</f>
        <v/>
      </c>
      <c r="I5487" s="78" t="str">
        <f>IFERROR(IF(D5487="","",VLOOKUP(D5487,Saldo!$P$8:$Q$1009,2,FALSE)),"")</f>
        <v/>
      </c>
      <c r="J5487" s="76"/>
      <c r="K5487" s="74" t="str">
        <f t="shared" si="85"/>
        <v/>
      </c>
    </row>
    <row r="5488" spans="1:11" ht="18.95" customHeight="1" x14ac:dyDescent="0.25">
      <c r="A5488" s="52"/>
      <c r="C5488" s="185"/>
      <c r="D5488" s="76"/>
      <c r="E5488" s="76" t="str">
        <f>IF(D5488="","",IFERROR(VLOOKUP(D5488,Cadastro!$C$9:$D$1009,2,FALSE),"NOT FOUND"))</f>
        <v/>
      </c>
      <c r="F5488" s="94"/>
      <c r="G5488" s="76"/>
      <c r="H5488" s="81" t="str">
        <f>IFERROR(F5488*VLOOKUP(D5488,Saldo!$P$8:$U$1009,6,FALSE),"")</f>
        <v/>
      </c>
      <c r="I5488" s="78" t="str">
        <f>IFERROR(IF(D5488="","",VLOOKUP(D5488,Saldo!$P$8:$Q$1009,2,FALSE)),"")</f>
        <v/>
      </c>
      <c r="J5488" s="76"/>
      <c r="K5488" s="74" t="str">
        <f t="shared" si="85"/>
        <v/>
      </c>
    </row>
    <row r="5489" spans="1:11" ht="18.95" customHeight="1" x14ac:dyDescent="0.25">
      <c r="A5489" s="52"/>
      <c r="C5489" s="185"/>
      <c r="D5489" s="76"/>
      <c r="E5489" s="76" t="str">
        <f>IF(D5489="","",IFERROR(VLOOKUP(D5489,Cadastro!$C$9:$D$1009,2,FALSE),"NOT FOUND"))</f>
        <v/>
      </c>
      <c r="F5489" s="94"/>
      <c r="G5489" s="76"/>
      <c r="H5489" s="81" t="str">
        <f>IFERROR(F5489*VLOOKUP(D5489,Saldo!$P$8:$U$1009,6,FALSE),"")</f>
        <v/>
      </c>
      <c r="I5489" s="78" t="str">
        <f>IFERROR(IF(D5489="","",VLOOKUP(D5489,Saldo!$P$8:$Q$1009,2,FALSE)),"")</f>
        <v/>
      </c>
      <c r="J5489" s="76"/>
      <c r="K5489" s="74" t="str">
        <f t="shared" si="85"/>
        <v/>
      </c>
    </row>
    <row r="5490" spans="1:11" ht="18.95" customHeight="1" x14ac:dyDescent="0.25">
      <c r="A5490" s="52"/>
      <c r="C5490" s="185"/>
      <c r="D5490" s="76"/>
      <c r="E5490" s="76" t="str">
        <f>IF(D5490="","",IFERROR(VLOOKUP(D5490,Cadastro!$C$9:$D$1009,2,FALSE),"NOT FOUND"))</f>
        <v/>
      </c>
      <c r="F5490" s="94"/>
      <c r="G5490" s="76"/>
      <c r="H5490" s="81" t="str">
        <f>IFERROR(F5490*VLOOKUP(D5490,Saldo!$P$8:$U$1009,6,FALSE),"")</f>
        <v/>
      </c>
      <c r="I5490" s="78" t="str">
        <f>IFERROR(IF(D5490="","",VLOOKUP(D5490,Saldo!$P$8:$Q$1009,2,FALSE)),"")</f>
        <v/>
      </c>
      <c r="J5490" s="76"/>
      <c r="K5490" s="74" t="str">
        <f t="shared" si="85"/>
        <v/>
      </c>
    </row>
    <row r="5491" spans="1:11" ht="18.95" customHeight="1" x14ac:dyDescent="0.25">
      <c r="A5491" s="52"/>
      <c r="C5491" s="185"/>
      <c r="D5491" s="76"/>
      <c r="E5491" s="76" t="str">
        <f>IF(D5491="","",IFERROR(VLOOKUP(D5491,Cadastro!$C$9:$D$1009,2,FALSE),"NOT FOUND"))</f>
        <v/>
      </c>
      <c r="F5491" s="94"/>
      <c r="G5491" s="76"/>
      <c r="H5491" s="81" t="str">
        <f>IFERROR(F5491*VLOOKUP(D5491,Saldo!$P$8:$U$1009,6,FALSE),"")</f>
        <v/>
      </c>
      <c r="I5491" s="78" t="str">
        <f>IFERROR(IF(D5491="","",VLOOKUP(D5491,Saldo!$P$8:$Q$1009,2,FALSE)),"")</f>
        <v/>
      </c>
      <c r="J5491" s="76"/>
      <c r="K5491" s="74" t="str">
        <f t="shared" si="85"/>
        <v/>
      </c>
    </row>
    <row r="5492" spans="1:11" ht="18.95" customHeight="1" x14ac:dyDescent="0.25">
      <c r="A5492" s="52"/>
      <c r="C5492" s="185"/>
      <c r="D5492" s="76"/>
      <c r="E5492" s="76" t="str">
        <f>IF(D5492="","",IFERROR(VLOOKUP(D5492,Cadastro!$C$9:$D$1009,2,FALSE),"NOT FOUND"))</f>
        <v/>
      </c>
      <c r="F5492" s="94"/>
      <c r="G5492" s="76"/>
      <c r="H5492" s="81" t="str">
        <f>IFERROR(F5492*VLOOKUP(D5492,Saldo!$P$8:$U$1009,6,FALSE),"")</f>
        <v/>
      </c>
      <c r="I5492" s="78" t="str">
        <f>IFERROR(IF(D5492="","",VLOOKUP(D5492,Saldo!$P$8:$Q$1009,2,FALSE)),"")</f>
        <v/>
      </c>
      <c r="J5492" s="76"/>
      <c r="K5492" s="74" t="str">
        <f t="shared" si="85"/>
        <v/>
      </c>
    </row>
    <row r="5493" spans="1:11" ht="18.95" customHeight="1" x14ac:dyDescent="0.25">
      <c r="A5493" s="52"/>
      <c r="C5493" s="185"/>
      <c r="D5493" s="76"/>
      <c r="E5493" s="76" t="str">
        <f>IF(D5493="","",IFERROR(VLOOKUP(D5493,Cadastro!$C$9:$D$1009,2,FALSE),"NOT FOUND"))</f>
        <v/>
      </c>
      <c r="F5493" s="94"/>
      <c r="G5493" s="76"/>
      <c r="H5493" s="81" t="str">
        <f>IFERROR(F5493*VLOOKUP(D5493,Saldo!$P$8:$U$1009,6,FALSE),"")</f>
        <v/>
      </c>
      <c r="I5493" s="78" t="str">
        <f>IFERROR(IF(D5493="","",VLOOKUP(D5493,Saldo!$P$8:$Q$1009,2,FALSE)),"")</f>
        <v/>
      </c>
      <c r="J5493" s="76"/>
      <c r="K5493" s="74" t="str">
        <f t="shared" si="85"/>
        <v/>
      </c>
    </row>
    <row r="5494" spans="1:11" ht="18.95" customHeight="1" x14ac:dyDescent="0.25">
      <c r="A5494" s="52"/>
      <c r="C5494" s="185"/>
      <c r="D5494" s="76"/>
      <c r="E5494" s="76" t="str">
        <f>IF(D5494="","",IFERROR(VLOOKUP(D5494,Cadastro!$C$9:$D$1009,2,FALSE),"NOT FOUND"))</f>
        <v/>
      </c>
      <c r="F5494" s="94"/>
      <c r="G5494" s="76"/>
      <c r="H5494" s="81" t="str">
        <f>IFERROR(F5494*VLOOKUP(D5494,Saldo!$P$8:$U$1009,6,FALSE),"")</f>
        <v/>
      </c>
      <c r="I5494" s="78" t="str">
        <f>IFERROR(IF(D5494="","",VLOOKUP(D5494,Saldo!$P$8:$Q$1009,2,FALSE)),"")</f>
        <v/>
      </c>
      <c r="J5494" s="76"/>
      <c r="K5494" s="74" t="str">
        <f t="shared" si="85"/>
        <v/>
      </c>
    </row>
    <row r="5495" spans="1:11" ht="18.95" customHeight="1" x14ac:dyDescent="0.25">
      <c r="A5495" s="52"/>
      <c r="C5495" s="185"/>
      <c r="D5495" s="76"/>
      <c r="E5495" s="76" t="str">
        <f>IF(D5495="","",IFERROR(VLOOKUP(D5495,Cadastro!$C$9:$D$1009,2,FALSE),"NOT FOUND"))</f>
        <v/>
      </c>
      <c r="F5495" s="94"/>
      <c r="G5495" s="76"/>
      <c r="H5495" s="81" t="str">
        <f>IFERROR(F5495*VLOOKUP(D5495,Saldo!$P$8:$U$1009,6,FALSE),"")</f>
        <v/>
      </c>
      <c r="I5495" s="78" t="str">
        <f>IFERROR(IF(D5495="","",VLOOKUP(D5495,Saldo!$P$8:$Q$1009,2,FALSE)),"")</f>
        <v/>
      </c>
      <c r="J5495" s="76"/>
      <c r="K5495" s="74" t="str">
        <f t="shared" si="85"/>
        <v/>
      </c>
    </row>
    <row r="5496" spans="1:11" ht="18.95" customHeight="1" x14ac:dyDescent="0.25">
      <c r="A5496" s="52"/>
      <c r="C5496" s="185"/>
      <c r="D5496" s="76"/>
      <c r="E5496" s="76" t="str">
        <f>IF(D5496="","",IFERROR(VLOOKUP(D5496,Cadastro!$C$9:$D$1009,2,FALSE),"NOT FOUND"))</f>
        <v/>
      </c>
      <c r="F5496" s="94"/>
      <c r="G5496" s="76"/>
      <c r="H5496" s="81" t="str">
        <f>IFERROR(F5496*VLOOKUP(D5496,Saldo!$P$8:$U$1009,6,FALSE),"")</f>
        <v/>
      </c>
      <c r="I5496" s="78" t="str">
        <f>IFERROR(IF(D5496="","",VLOOKUP(D5496,Saldo!$P$8:$Q$1009,2,FALSE)),"")</f>
        <v/>
      </c>
      <c r="J5496" s="76"/>
      <c r="K5496" s="74" t="str">
        <f t="shared" si="85"/>
        <v/>
      </c>
    </row>
    <row r="5497" spans="1:11" ht="18.95" customHeight="1" x14ac:dyDescent="0.25">
      <c r="A5497" s="52"/>
      <c r="C5497" s="185"/>
      <c r="D5497" s="76"/>
      <c r="E5497" s="76" t="str">
        <f>IF(D5497="","",IFERROR(VLOOKUP(D5497,Cadastro!$C$9:$D$1009,2,FALSE),"NOT FOUND"))</f>
        <v/>
      </c>
      <c r="F5497" s="94"/>
      <c r="G5497" s="76"/>
      <c r="H5497" s="81" t="str">
        <f>IFERROR(F5497*VLOOKUP(D5497,Saldo!$P$8:$U$1009,6,FALSE),"")</f>
        <v/>
      </c>
      <c r="I5497" s="78" t="str">
        <f>IFERROR(IF(D5497="","",VLOOKUP(D5497,Saldo!$P$8:$Q$1009,2,FALSE)),"")</f>
        <v/>
      </c>
      <c r="J5497" s="76"/>
      <c r="K5497" s="74" t="str">
        <f t="shared" si="85"/>
        <v/>
      </c>
    </row>
    <row r="5498" spans="1:11" ht="18.95" customHeight="1" x14ac:dyDescent="0.25">
      <c r="A5498" s="52"/>
      <c r="C5498" s="185"/>
      <c r="D5498" s="76"/>
      <c r="E5498" s="76" t="str">
        <f>IF(D5498="","",IFERROR(VLOOKUP(D5498,Cadastro!$C$9:$D$1009,2,FALSE),"NOT FOUND"))</f>
        <v/>
      </c>
      <c r="F5498" s="94"/>
      <c r="G5498" s="76"/>
      <c r="H5498" s="81" t="str">
        <f>IFERROR(F5498*VLOOKUP(D5498,Saldo!$P$8:$U$1009,6,FALSE),"")</f>
        <v/>
      </c>
      <c r="I5498" s="78" t="str">
        <f>IFERROR(IF(D5498="","",VLOOKUP(D5498,Saldo!$P$8:$Q$1009,2,FALSE)),"")</f>
        <v/>
      </c>
      <c r="J5498" s="76"/>
      <c r="K5498" s="74" t="str">
        <f t="shared" si="85"/>
        <v/>
      </c>
    </row>
    <row r="5499" spans="1:11" ht="18.95" customHeight="1" x14ac:dyDescent="0.25">
      <c r="A5499" s="52"/>
      <c r="C5499" s="185"/>
      <c r="D5499" s="76"/>
      <c r="E5499" s="76" t="str">
        <f>IF(D5499="","",IFERROR(VLOOKUP(D5499,Cadastro!$C$9:$D$1009,2,FALSE),"NOT FOUND"))</f>
        <v/>
      </c>
      <c r="F5499" s="94"/>
      <c r="G5499" s="76"/>
      <c r="H5499" s="81" t="str">
        <f>IFERROR(F5499*VLOOKUP(D5499,Saldo!$P$8:$U$1009,6,FALSE),"")</f>
        <v/>
      </c>
      <c r="I5499" s="78" t="str">
        <f>IFERROR(IF(D5499="","",VLOOKUP(D5499,Saldo!$P$8:$Q$1009,2,FALSE)),"")</f>
        <v/>
      </c>
      <c r="J5499" s="76"/>
      <c r="K5499" s="74" t="str">
        <f t="shared" si="85"/>
        <v/>
      </c>
    </row>
    <row r="5500" spans="1:11" ht="18.95" customHeight="1" x14ac:dyDescent="0.25">
      <c r="A5500" s="52"/>
      <c r="C5500" s="185"/>
      <c r="D5500" s="76"/>
      <c r="E5500" s="76" t="str">
        <f>IF(D5500="","",IFERROR(VLOOKUP(D5500,Cadastro!$C$9:$D$1009,2,FALSE),"NOT FOUND"))</f>
        <v/>
      </c>
      <c r="F5500" s="94"/>
      <c r="G5500" s="76"/>
      <c r="H5500" s="81" t="str">
        <f>IFERROR(F5500*VLOOKUP(D5500,Saldo!$P$8:$U$1009,6,FALSE),"")</f>
        <v/>
      </c>
      <c r="I5500" s="78" t="str">
        <f>IFERROR(IF(D5500="","",VLOOKUP(D5500,Saldo!$P$8:$Q$1009,2,FALSE)),"")</f>
        <v/>
      </c>
      <c r="J5500" s="76"/>
      <c r="K5500" s="74" t="str">
        <f t="shared" si="85"/>
        <v/>
      </c>
    </row>
    <row r="5501" spans="1:11" ht="18.95" customHeight="1" x14ac:dyDescent="0.25">
      <c r="A5501" s="52"/>
      <c r="C5501" s="185"/>
      <c r="D5501" s="76"/>
      <c r="E5501" s="76" t="str">
        <f>IF(D5501="","",IFERROR(VLOOKUP(D5501,Cadastro!$C$9:$D$1009,2,FALSE),"NOT FOUND"))</f>
        <v/>
      </c>
      <c r="F5501" s="94"/>
      <c r="G5501" s="76"/>
      <c r="H5501" s="81" t="str">
        <f>IFERROR(F5501*VLOOKUP(D5501,Saldo!$P$8:$U$1009,6,FALSE),"")</f>
        <v/>
      </c>
      <c r="I5501" s="78" t="str">
        <f>IFERROR(IF(D5501="","",VLOOKUP(D5501,Saldo!$P$8:$Q$1009,2,FALSE)),"")</f>
        <v/>
      </c>
      <c r="J5501" s="76"/>
      <c r="K5501" s="74" t="str">
        <f t="shared" si="85"/>
        <v/>
      </c>
    </row>
    <row r="5502" spans="1:11" ht="18.95" customHeight="1" x14ac:dyDescent="0.25">
      <c r="A5502" s="52"/>
      <c r="C5502" s="185"/>
      <c r="D5502" s="76"/>
      <c r="E5502" s="76" t="str">
        <f>IF(D5502="","",IFERROR(VLOOKUP(D5502,Cadastro!$C$9:$D$1009,2,FALSE),"NOT FOUND"))</f>
        <v/>
      </c>
      <c r="F5502" s="94"/>
      <c r="G5502" s="76"/>
      <c r="H5502" s="81" t="str">
        <f>IFERROR(F5502*VLOOKUP(D5502,Saldo!$P$8:$U$1009,6,FALSE),"")</f>
        <v/>
      </c>
      <c r="I5502" s="78" t="str">
        <f>IFERROR(IF(D5502="","",VLOOKUP(D5502,Saldo!$P$8:$Q$1009,2,FALSE)),"")</f>
        <v/>
      </c>
      <c r="J5502" s="76"/>
      <c r="K5502" s="74" t="str">
        <f t="shared" si="85"/>
        <v/>
      </c>
    </row>
    <row r="5503" spans="1:11" ht="18.95" customHeight="1" x14ac:dyDescent="0.25">
      <c r="A5503" s="52"/>
      <c r="C5503" s="185"/>
      <c r="D5503" s="76"/>
      <c r="E5503" s="76" t="str">
        <f>IF(D5503="","",IFERROR(VLOOKUP(D5503,Cadastro!$C$9:$D$1009,2,FALSE),"NOT FOUND"))</f>
        <v/>
      </c>
      <c r="F5503" s="94"/>
      <c r="G5503" s="76"/>
      <c r="H5503" s="81" t="str">
        <f>IFERROR(F5503*VLOOKUP(D5503,Saldo!$P$8:$U$1009,6,FALSE),"")</f>
        <v/>
      </c>
      <c r="I5503" s="78" t="str">
        <f>IFERROR(IF(D5503="","",VLOOKUP(D5503,Saldo!$P$8:$Q$1009,2,FALSE)),"")</f>
        <v/>
      </c>
      <c r="J5503" s="76"/>
      <c r="K5503" s="74" t="str">
        <f t="shared" si="85"/>
        <v/>
      </c>
    </row>
    <row r="5504" spans="1:11" ht="18.95" customHeight="1" x14ac:dyDescent="0.25">
      <c r="A5504" s="52"/>
      <c r="C5504" s="185"/>
      <c r="D5504" s="76"/>
      <c r="E5504" s="76" t="str">
        <f>IF(D5504="","",IFERROR(VLOOKUP(D5504,Cadastro!$C$9:$D$1009,2,FALSE),"NOT FOUND"))</f>
        <v/>
      </c>
      <c r="F5504" s="94"/>
      <c r="G5504" s="76"/>
      <c r="H5504" s="81" t="str">
        <f>IFERROR(F5504*VLOOKUP(D5504,Saldo!$P$8:$U$1009,6,FALSE),"")</f>
        <v/>
      </c>
      <c r="I5504" s="78" t="str">
        <f>IFERROR(IF(D5504="","",VLOOKUP(D5504,Saldo!$P$8:$Q$1009,2,FALSE)),"")</f>
        <v/>
      </c>
      <c r="J5504" s="76"/>
      <c r="K5504" s="74" t="str">
        <f t="shared" si="85"/>
        <v/>
      </c>
    </row>
    <row r="5505" spans="1:11" ht="18.95" customHeight="1" x14ac:dyDescent="0.25">
      <c r="A5505" s="52"/>
      <c r="C5505" s="185"/>
      <c r="D5505" s="76"/>
      <c r="E5505" s="76" t="str">
        <f>IF(D5505="","",IFERROR(VLOOKUP(D5505,Cadastro!$C$9:$D$1009,2,FALSE),"NOT FOUND"))</f>
        <v/>
      </c>
      <c r="F5505" s="94"/>
      <c r="G5505" s="76"/>
      <c r="H5505" s="81" t="str">
        <f>IFERROR(F5505*VLOOKUP(D5505,Saldo!$P$8:$U$1009,6,FALSE),"")</f>
        <v/>
      </c>
      <c r="I5505" s="78" t="str">
        <f>IFERROR(IF(D5505="","",VLOOKUP(D5505,Saldo!$P$8:$Q$1009,2,FALSE)),"")</f>
        <v/>
      </c>
      <c r="J5505" s="76"/>
      <c r="K5505" s="74" t="str">
        <f t="shared" si="85"/>
        <v/>
      </c>
    </row>
    <row r="5506" spans="1:11" ht="18.95" customHeight="1" x14ac:dyDescent="0.25">
      <c r="A5506" s="52"/>
      <c r="C5506" s="185"/>
      <c r="D5506" s="76"/>
      <c r="E5506" s="76" t="str">
        <f>IF(D5506="","",IFERROR(VLOOKUP(D5506,Cadastro!$C$9:$D$1009,2,FALSE),"NOT FOUND"))</f>
        <v/>
      </c>
      <c r="F5506" s="94"/>
      <c r="G5506" s="76"/>
      <c r="H5506" s="81" t="str">
        <f>IFERROR(F5506*VLOOKUP(D5506,Saldo!$P$8:$U$1009,6,FALSE),"")</f>
        <v/>
      </c>
      <c r="I5506" s="78" t="str">
        <f>IFERROR(IF(D5506="","",VLOOKUP(D5506,Saldo!$P$8:$Q$1009,2,FALSE)),"")</f>
        <v/>
      </c>
      <c r="J5506" s="76"/>
      <c r="K5506" s="74" t="str">
        <f t="shared" si="85"/>
        <v/>
      </c>
    </row>
    <row r="5507" spans="1:11" ht="18.95" customHeight="1" x14ac:dyDescent="0.25">
      <c r="A5507" s="52"/>
      <c r="C5507" s="185"/>
      <c r="D5507" s="76"/>
      <c r="E5507" s="76" t="str">
        <f>IF(D5507="","",IFERROR(VLOOKUP(D5507,Cadastro!$C$9:$D$1009,2,FALSE),"NOT FOUND"))</f>
        <v/>
      </c>
      <c r="F5507" s="94"/>
      <c r="G5507" s="76"/>
      <c r="H5507" s="81" t="str">
        <f>IFERROR(F5507*VLOOKUP(D5507,Saldo!$P$8:$U$1009,6,FALSE),"")</f>
        <v/>
      </c>
      <c r="I5507" s="78" t="str">
        <f>IFERROR(IF(D5507="","",VLOOKUP(D5507,Saldo!$P$8:$Q$1009,2,FALSE)),"")</f>
        <v/>
      </c>
      <c r="J5507" s="76"/>
      <c r="K5507" s="74" t="str">
        <f t="shared" si="85"/>
        <v/>
      </c>
    </row>
    <row r="5508" spans="1:11" ht="18.95" customHeight="1" x14ac:dyDescent="0.25">
      <c r="A5508" s="52"/>
      <c r="C5508" s="185"/>
      <c r="D5508" s="76"/>
      <c r="E5508" s="76" t="str">
        <f>IF(D5508="","",IFERROR(VLOOKUP(D5508,Cadastro!$C$9:$D$1009,2,FALSE),"NOT FOUND"))</f>
        <v/>
      </c>
      <c r="F5508" s="94"/>
      <c r="G5508" s="76"/>
      <c r="H5508" s="81" t="str">
        <f>IFERROR(F5508*VLOOKUP(D5508,Saldo!$P$8:$U$1009,6,FALSE),"")</f>
        <v/>
      </c>
      <c r="I5508" s="78" t="str">
        <f>IFERROR(IF(D5508="","",VLOOKUP(D5508,Saldo!$P$8:$Q$1009,2,FALSE)),"")</f>
        <v/>
      </c>
      <c r="J5508" s="76"/>
      <c r="K5508" s="74" t="str">
        <f t="shared" si="85"/>
        <v/>
      </c>
    </row>
    <row r="5509" spans="1:11" ht="18.95" customHeight="1" x14ac:dyDescent="0.25">
      <c r="A5509" s="52"/>
      <c r="C5509" s="185"/>
      <c r="D5509" s="76"/>
      <c r="E5509" s="76" t="str">
        <f>IF(D5509="","",IFERROR(VLOOKUP(D5509,Cadastro!$C$9:$D$1009,2,FALSE),"NOT FOUND"))</f>
        <v/>
      </c>
      <c r="F5509" s="94"/>
      <c r="G5509" s="76"/>
      <c r="H5509" s="81" t="str">
        <f>IFERROR(F5509*VLOOKUP(D5509,Saldo!$P$8:$U$1009,6,FALSE),"")</f>
        <v/>
      </c>
      <c r="I5509" s="78" t="str">
        <f>IFERROR(IF(D5509="","",VLOOKUP(D5509,Saldo!$P$8:$Q$1009,2,FALSE)),"")</f>
        <v/>
      </c>
      <c r="J5509" s="76"/>
      <c r="K5509" s="74" t="str">
        <f t="shared" si="85"/>
        <v/>
      </c>
    </row>
    <row r="5510" spans="1:11" ht="18.95" customHeight="1" x14ac:dyDescent="0.25">
      <c r="A5510" s="52"/>
      <c r="C5510" s="185"/>
      <c r="D5510" s="76"/>
      <c r="E5510" s="76" t="str">
        <f>IF(D5510="","",IFERROR(VLOOKUP(D5510,Cadastro!$C$9:$D$1009,2,FALSE),"NOT FOUND"))</f>
        <v/>
      </c>
      <c r="F5510" s="94"/>
      <c r="G5510" s="76"/>
      <c r="H5510" s="81" t="str">
        <f>IFERROR(F5510*VLOOKUP(D5510,Saldo!$P$8:$U$1009,6,FALSE),"")</f>
        <v/>
      </c>
      <c r="I5510" s="78" t="str">
        <f>IFERROR(IF(D5510="","",VLOOKUP(D5510,Saldo!$P$8:$Q$1009,2,FALSE)),"")</f>
        <v/>
      </c>
      <c r="J5510" s="76"/>
      <c r="K5510" s="74" t="str">
        <f t="shared" si="85"/>
        <v/>
      </c>
    </row>
    <row r="5511" spans="1:11" ht="18.95" customHeight="1" x14ac:dyDescent="0.25">
      <c r="A5511" s="52"/>
      <c r="C5511" s="185"/>
      <c r="D5511" s="76"/>
      <c r="E5511" s="76" t="str">
        <f>IF(D5511="","",IFERROR(VLOOKUP(D5511,Cadastro!$C$9:$D$1009,2,FALSE),"NOT FOUND"))</f>
        <v/>
      </c>
      <c r="F5511" s="94"/>
      <c r="G5511" s="76"/>
      <c r="H5511" s="81" t="str">
        <f>IFERROR(F5511*VLOOKUP(D5511,Saldo!$P$8:$U$1009,6,FALSE),"")</f>
        <v/>
      </c>
      <c r="I5511" s="78" t="str">
        <f>IFERROR(IF(D5511="","",VLOOKUP(D5511,Saldo!$P$8:$Q$1009,2,FALSE)),"")</f>
        <v/>
      </c>
      <c r="J5511" s="76"/>
      <c r="K5511" s="74" t="str">
        <f t="shared" si="85"/>
        <v/>
      </c>
    </row>
    <row r="5512" spans="1:11" ht="18.95" customHeight="1" x14ac:dyDescent="0.25">
      <c r="A5512" s="52"/>
      <c r="C5512" s="185"/>
      <c r="D5512" s="76"/>
      <c r="E5512" s="76" t="str">
        <f>IF(D5512="","",IFERROR(VLOOKUP(D5512,Cadastro!$C$9:$D$1009,2,FALSE),"NOT FOUND"))</f>
        <v/>
      </c>
      <c r="F5512" s="94"/>
      <c r="G5512" s="76"/>
      <c r="H5512" s="81" t="str">
        <f>IFERROR(F5512*VLOOKUP(D5512,Saldo!$P$8:$U$1009,6,FALSE),"")</f>
        <v/>
      </c>
      <c r="I5512" s="78" t="str">
        <f>IFERROR(IF(D5512="","",VLOOKUP(D5512,Saldo!$P$8:$Q$1009,2,FALSE)),"")</f>
        <v/>
      </c>
      <c r="J5512" s="76"/>
      <c r="K5512" s="74" t="str">
        <f t="shared" si="85"/>
        <v/>
      </c>
    </row>
    <row r="5513" spans="1:11" ht="18.95" customHeight="1" x14ac:dyDescent="0.25">
      <c r="A5513" s="52"/>
      <c r="C5513" s="185"/>
      <c r="D5513" s="76"/>
      <c r="E5513" s="76" t="str">
        <f>IF(D5513="","",IFERROR(VLOOKUP(D5513,Cadastro!$C$9:$D$1009,2,FALSE),"NOT FOUND"))</f>
        <v/>
      </c>
      <c r="F5513" s="94"/>
      <c r="G5513" s="76"/>
      <c r="H5513" s="81" t="str">
        <f>IFERROR(F5513*VLOOKUP(D5513,Saldo!$P$8:$U$1009,6,FALSE),"")</f>
        <v/>
      </c>
      <c r="I5513" s="78" t="str">
        <f>IFERROR(IF(D5513="","",VLOOKUP(D5513,Saldo!$P$8:$Q$1009,2,FALSE)),"")</f>
        <v/>
      </c>
      <c r="J5513" s="76"/>
      <c r="K5513" s="74" t="str">
        <f t="shared" si="85"/>
        <v/>
      </c>
    </row>
    <row r="5514" spans="1:11" ht="18.95" customHeight="1" x14ac:dyDescent="0.25">
      <c r="A5514" s="52"/>
      <c r="C5514" s="185"/>
      <c r="D5514" s="76"/>
      <c r="E5514" s="76" t="str">
        <f>IF(D5514="","",IFERROR(VLOOKUP(D5514,Cadastro!$C$9:$D$1009,2,FALSE),"NOT FOUND"))</f>
        <v/>
      </c>
      <c r="F5514" s="94"/>
      <c r="G5514" s="76"/>
      <c r="H5514" s="81" t="str">
        <f>IFERROR(F5514*VLOOKUP(D5514,Saldo!$P$8:$U$1009,6,FALSE),"")</f>
        <v/>
      </c>
      <c r="I5514" s="78" t="str">
        <f>IFERROR(IF(D5514="","",VLOOKUP(D5514,Saldo!$P$8:$Q$1009,2,FALSE)),"")</f>
        <v/>
      </c>
      <c r="J5514" s="76"/>
      <c r="K5514" s="74" t="str">
        <f t="shared" ref="K5514:K5577" si="86">IF(C5514="","",MONTH(C5514))</f>
        <v/>
      </c>
    </row>
    <row r="5515" spans="1:11" ht="18.95" customHeight="1" x14ac:dyDescent="0.25">
      <c r="A5515" s="52"/>
      <c r="C5515" s="185"/>
      <c r="D5515" s="76"/>
      <c r="E5515" s="76" t="str">
        <f>IF(D5515="","",IFERROR(VLOOKUP(D5515,Cadastro!$C$9:$D$1009,2,FALSE),"NOT FOUND"))</f>
        <v/>
      </c>
      <c r="F5515" s="94"/>
      <c r="G5515" s="76"/>
      <c r="H5515" s="81" t="str">
        <f>IFERROR(F5515*VLOOKUP(D5515,Saldo!$P$8:$U$1009,6,FALSE),"")</f>
        <v/>
      </c>
      <c r="I5515" s="78" t="str">
        <f>IFERROR(IF(D5515="","",VLOOKUP(D5515,Saldo!$P$8:$Q$1009,2,FALSE)),"")</f>
        <v/>
      </c>
      <c r="J5515" s="76"/>
      <c r="K5515" s="74" t="str">
        <f t="shared" si="86"/>
        <v/>
      </c>
    </row>
    <row r="5516" spans="1:11" ht="18.95" customHeight="1" x14ac:dyDescent="0.25">
      <c r="A5516" s="52"/>
      <c r="C5516" s="185"/>
      <c r="D5516" s="76"/>
      <c r="E5516" s="76" t="str">
        <f>IF(D5516="","",IFERROR(VLOOKUP(D5516,Cadastro!$C$9:$D$1009,2,FALSE),"NOT FOUND"))</f>
        <v/>
      </c>
      <c r="F5516" s="94"/>
      <c r="G5516" s="76"/>
      <c r="H5516" s="81" t="str">
        <f>IFERROR(F5516*VLOOKUP(D5516,Saldo!$P$8:$U$1009,6,FALSE),"")</f>
        <v/>
      </c>
      <c r="I5516" s="78" t="str">
        <f>IFERROR(IF(D5516="","",VLOOKUP(D5516,Saldo!$P$8:$Q$1009,2,FALSE)),"")</f>
        <v/>
      </c>
      <c r="J5516" s="76"/>
      <c r="K5516" s="74" t="str">
        <f t="shared" si="86"/>
        <v/>
      </c>
    </row>
    <row r="5517" spans="1:11" ht="18.95" customHeight="1" x14ac:dyDescent="0.25">
      <c r="A5517" s="52"/>
      <c r="C5517" s="185"/>
      <c r="D5517" s="76"/>
      <c r="E5517" s="76" t="str">
        <f>IF(D5517="","",IFERROR(VLOOKUP(D5517,Cadastro!$C$9:$D$1009,2,FALSE),"NOT FOUND"))</f>
        <v/>
      </c>
      <c r="F5517" s="94"/>
      <c r="G5517" s="76"/>
      <c r="H5517" s="81" t="str">
        <f>IFERROR(F5517*VLOOKUP(D5517,Saldo!$P$8:$U$1009,6,FALSE),"")</f>
        <v/>
      </c>
      <c r="I5517" s="78" t="str">
        <f>IFERROR(IF(D5517="","",VLOOKUP(D5517,Saldo!$P$8:$Q$1009,2,FALSE)),"")</f>
        <v/>
      </c>
      <c r="J5517" s="76"/>
      <c r="K5517" s="74" t="str">
        <f t="shared" si="86"/>
        <v/>
      </c>
    </row>
    <row r="5518" spans="1:11" ht="18.95" customHeight="1" x14ac:dyDescent="0.25">
      <c r="A5518" s="52"/>
      <c r="C5518" s="185"/>
      <c r="D5518" s="76"/>
      <c r="E5518" s="76" t="str">
        <f>IF(D5518="","",IFERROR(VLOOKUP(D5518,Cadastro!$C$9:$D$1009,2,FALSE),"NOT FOUND"))</f>
        <v/>
      </c>
      <c r="F5518" s="94"/>
      <c r="G5518" s="76"/>
      <c r="H5518" s="81" t="str">
        <f>IFERROR(F5518*VLOOKUP(D5518,Saldo!$P$8:$U$1009,6,FALSE),"")</f>
        <v/>
      </c>
      <c r="I5518" s="78" t="str">
        <f>IFERROR(IF(D5518="","",VLOOKUP(D5518,Saldo!$P$8:$Q$1009,2,FALSE)),"")</f>
        <v/>
      </c>
      <c r="J5518" s="76"/>
      <c r="K5518" s="74" t="str">
        <f t="shared" si="86"/>
        <v/>
      </c>
    </row>
    <row r="5519" spans="1:11" ht="18.95" customHeight="1" x14ac:dyDescent="0.25">
      <c r="A5519" s="52"/>
      <c r="C5519" s="185"/>
      <c r="D5519" s="76"/>
      <c r="E5519" s="76" t="str">
        <f>IF(D5519="","",IFERROR(VLOOKUP(D5519,Cadastro!$C$9:$D$1009,2,FALSE),"NOT FOUND"))</f>
        <v/>
      </c>
      <c r="F5519" s="94"/>
      <c r="G5519" s="76"/>
      <c r="H5519" s="81" t="str">
        <f>IFERROR(F5519*VLOOKUP(D5519,Saldo!$P$8:$U$1009,6,FALSE),"")</f>
        <v/>
      </c>
      <c r="I5519" s="78" t="str">
        <f>IFERROR(IF(D5519="","",VLOOKUP(D5519,Saldo!$P$8:$Q$1009,2,FALSE)),"")</f>
        <v/>
      </c>
      <c r="J5519" s="76"/>
      <c r="K5519" s="74" t="str">
        <f t="shared" si="86"/>
        <v/>
      </c>
    </row>
    <row r="5520" spans="1:11" ht="18.95" customHeight="1" x14ac:dyDescent="0.25">
      <c r="A5520" s="52"/>
      <c r="C5520" s="185"/>
      <c r="D5520" s="76"/>
      <c r="E5520" s="76" t="str">
        <f>IF(D5520="","",IFERROR(VLOOKUP(D5520,Cadastro!$C$9:$D$1009,2,FALSE),"NOT FOUND"))</f>
        <v/>
      </c>
      <c r="F5520" s="94"/>
      <c r="G5520" s="76"/>
      <c r="H5520" s="81" t="str">
        <f>IFERROR(F5520*VLOOKUP(D5520,Saldo!$P$8:$U$1009,6,FALSE),"")</f>
        <v/>
      </c>
      <c r="I5520" s="78" t="str">
        <f>IFERROR(IF(D5520="","",VLOOKUP(D5520,Saldo!$P$8:$Q$1009,2,FALSE)),"")</f>
        <v/>
      </c>
      <c r="J5520" s="76"/>
      <c r="K5520" s="74" t="str">
        <f t="shared" si="86"/>
        <v/>
      </c>
    </row>
    <row r="5521" spans="1:11" ht="18.95" customHeight="1" x14ac:dyDescent="0.25">
      <c r="A5521" s="52"/>
      <c r="C5521" s="185"/>
      <c r="D5521" s="76"/>
      <c r="E5521" s="76" t="str">
        <f>IF(D5521="","",IFERROR(VLOOKUP(D5521,Cadastro!$C$9:$D$1009,2,FALSE),"NOT FOUND"))</f>
        <v/>
      </c>
      <c r="F5521" s="94"/>
      <c r="G5521" s="76"/>
      <c r="H5521" s="81" t="str">
        <f>IFERROR(F5521*VLOOKUP(D5521,Saldo!$P$8:$U$1009,6,FALSE),"")</f>
        <v/>
      </c>
      <c r="I5521" s="78" t="str">
        <f>IFERROR(IF(D5521="","",VLOOKUP(D5521,Saldo!$P$8:$Q$1009,2,FALSE)),"")</f>
        <v/>
      </c>
      <c r="J5521" s="76"/>
      <c r="K5521" s="74" t="str">
        <f t="shared" si="86"/>
        <v/>
      </c>
    </row>
    <row r="5522" spans="1:11" ht="18.95" customHeight="1" x14ac:dyDescent="0.25">
      <c r="A5522" s="52"/>
      <c r="C5522" s="185"/>
      <c r="D5522" s="76"/>
      <c r="E5522" s="76" t="str">
        <f>IF(D5522="","",IFERROR(VLOOKUP(D5522,Cadastro!$C$9:$D$1009,2,FALSE),"NOT FOUND"))</f>
        <v/>
      </c>
      <c r="F5522" s="94"/>
      <c r="G5522" s="76"/>
      <c r="H5522" s="81" t="str">
        <f>IFERROR(F5522*VLOOKUP(D5522,Saldo!$P$8:$U$1009,6,FALSE),"")</f>
        <v/>
      </c>
      <c r="I5522" s="78" t="str">
        <f>IFERROR(IF(D5522="","",VLOOKUP(D5522,Saldo!$P$8:$Q$1009,2,FALSE)),"")</f>
        <v/>
      </c>
      <c r="J5522" s="76"/>
      <c r="K5522" s="74" t="str">
        <f t="shared" si="86"/>
        <v/>
      </c>
    </row>
    <row r="5523" spans="1:11" ht="18.95" customHeight="1" x14ac:dyDescent="0.25">
      <c r="A5523" s="52"/>
      <c r="C5523" s="185"/>
      <c r="D5523" s="76"/>
      <c r="E5523" s="76" t="str">
        <f>IF(D5523="","",IFERROR(VLOOKUP(D5523,Cadastro!$C$9:$D$1009,2,FALSE),"NOT FOUND"))</f>
        <v/>
      </c>
      <c r="F5523" s="94"/>
      <c r="G5523" s="76"/>
      <c r="H5523" s="81" t="str">
        <f>IFERROR(F5523*VLOOKUP(D5523,Saldo!$P$8:$U$1009,6,FALSE),"")</f>
        <v/>
      </c>
      <c r="I5523" s="78" t="str">
        <f>IFERROR(IF(D5523="","",VLOOKUP(D5523,Saldo!$P$8:$Q$1009,2,FALSE)),"")</f>
        <v/>
      </c>
      <c r="J5523" s="76"/>
      <c r="K5523" s="74" t="str">
        <f t="shared" si="86"/>
        <v/>
      </c>
    </row>
    <row r="5524" spans="1:11" ht="18.95" customHeight="1" x14ac:dyDescent="0.25">
      <c r="A5524" s="52"/>
      <c r="C5524" s="185"/>
      <c r="D5524" s="76"/>
      <c r="E5524" s="76" t="str">
        <f>IF(D5524="","",IFERROR(VLOOKUP(D5524,Cadastro!$C$9:$D$1009,2,FALSE),"NOT FOUND"))</f>
        <v/>
      </c>
      <c r="F5524" s="94"/>
      <c r="G5524" s="76"/>
      <c r="H5524" s="81" t="str">
        <f>IFERROR(F5524*VLOOKUP(D5524,Saldo!$P$8:$U$1009,6,FALSE),"")</f>
        <v/>
      </c>
      <c r="I5524" s="78" t="str">
        <f>IFERROR(IF(D5524="","",VLOOKUP(D5524,Saldo!$P$8:$Q$1009,2,FALSE)),"")</f>
        <v/>
      </c>
      <c r="J5524" s="76"/>
      <c r="K5524" s="74" t="str">
        <f t="shared" si="86"/>
        <v/>
      </c>
    </row>
    <row r="5525" spans="1:11" ht="18.95" customHeight="1" x14ac:dyDescent="0.25">
      <c r="A5525" s="52"/>
      <c r="C5525" s="185"/>
      <c r="D5525" s="76"/>
      <c r="E5525" s="76" t="str">
        <f>IF(D5525="","",IFERROR(VLOOKUP(D5525,Cadastro!$C$9:$D$1009,2,FALSE),"NOT FOUND"))</f>
        <v/>
      </c>
      <c r="F5525" s="94"/>
      <c r="G5525" s="76"/>
      <c r="H5525" s="81" t="str">
        <f>IFERROR(F5525*VLOOKUP(D5525,Saldo!$P$8:$U$1009,6,FALSE),"")</f>
        <v/>
      </c>
      <c r="I5525" s="78" t="str">
        <f>IFERROR(IF(D5525="","",VLOOKUP(D5525,Saldo!$P$8:$Q$1009,2,FALSE)),"")</f>
        <v/>
      </c>
      <c r="J5525" s="76"/>
      <c r="K5525" s="74" t="str">
        <f t="shared" si="86"/>
        <v/>
      </c>
    </row>
    <row r="5526" spans="1:11" ht="18.95" customHeight="1" x14ac:dyDescent="0.25">
      <c r="A5526" s="52"/>
      <c r="C5526" s="185"/>
      <c r="D5526" s="76"/>
      <c r="E5526" s="76" t="str">
        <f>IF(D5526="","",IFERROR(VLOOKUP(D5526,Cadastro!$C$9:$D$1009,2,FALSE),"NOT FOUND"))</f>
        <v/>
      </c>
      <c r="F5526" s="94"/>
      <c r="G5526" s="76"/>
      <c r="H5526" s="81" t="str">
        <f>IFERROR(F5526*VLOOKUP(D5526,Saldo!$P$8:$U$1009,6,FALSE),"")</f>
        <v/>
      </c>
      <c r="I5526" s="78" t="str">
        <f>IFERROR(IF(D5526="","",VLOOKUP(D5526,Saldo!$P$8:$Q$1009,2,FALSE)),"")</f>
        <v/>
      </c>
      <c r="J5526" s="76"/>
      <c r="K5526" s="74" t="str">
        <f t="shared" si="86"/>
        <v/>
      </c>
    </row>
    <row r="5527" spans="1:11" ht="18.95" customHeight="1" x14ac:dyDescent="0.25">
      <c r="A5527" s="52"/>
      <c r="C5527" s="185"/>
      <c r="D5527" s="76"/>
      <c r="E5527" s="76" t="str">
        <f>IF(D5527="","",IFERROR(VLOOKUP(D5527,Cadastro!$C$9:$D$1009,2,FALSE),"NOT FOUND"))</f>
        <v/>
      </c>
      <c r="F5527" s="94"/>
      <c r="G5527" s="76"/>
      <c r="H5527" s="81" t="str">
        <f>IFERROR(F5527*VLOOKUP(D5527,Saldo!$P$8:$U$1009,6,FALSE),"")</f>
        <v/>
      </c>
      <c r="I5527" s="78" t="str">
        <f>IFERROR(IF(D5527="","",VLOOKUP(D5527,Saldo!$P$8:$Q$1009,2,FALSE)),"")</f>
        <v/>
      </c>
      <c r="J5527" s="76"/>
      <c r="K5527" s="74" t="str">
        <f t="shared" si="86"/>
        <v/>
      </c>
    </row>
    <row r="5528" spans="1:11" ht="18.95" customHeight="1" x14ac:dyDescent="0.25">
      <c r="A5528" s="52"/>
      <c r="C5528" s="185"/>
      <c r="D5528" s="76"/>
      <c r="E5528" s="76" t="str">
        <f>IF(D5528="","",IFERROR(VLOOKUP(D5528,Cadastro!$C$9:$D$1009,2,FALSE),"NOT FOUND"))</f>
        <v/>
      </c>
      <c r="F5528" s="94"/>
      <c r="G5528" s="76"/>
      <c r="H5528" s="81" t="str">
        <f>IFERROR(F5528*VLOOKUP(D5528,Saldo!$P$8:$U$1009,6,FALSE),"")</f>
        <v/>
      </c>
      <c r="I5528" s="78" t="str">
        <f>IFERROR(IF(D5528="","",VLOOKUP(D5528,Saldo!$P$8:$Q$1009,2,FALSE)),"")</f>
        <v/>
      </c>
      <c r="J5528" s="76"/>
      <c r="K5528" s="74" t="str">
        <f t="shared" si="86"/>
        <v/>
      </c>
    </row>
    <row r="5529" spans="1:11" ht="18.95" customHeight="1" x14ac:dyDescent="0.25">
      <c r="A5529" s="52"/>
      <c r="C5529" s="185"/>
      <c r="D5529" s="76"/>
      <c r="E5529" s="76" t="str">
        <f>IF(D5529="","",IFERROR(VLOOKUP(D5529,Cadastro!$C$9:$D$1009,2,FALSE),"NOT FOUND"))</f>
        <v/>
      </c>
      <c r="F5529" s="94"/>
      <c r="G5529" s="76"/>
      <c r="H5529" s="81" t="str">
        <f>IFERROR(F5529*VLOOKUP(D5529,Saldo!$P$8:$U$1009,6,FALSE),"")</f>
        <v/>
      </c>
      <c r="I5529" s="78" t="str">
        <f>IFERROR(IF(D5529="","",VLOOKUP(D5529,Saldo!$P$8:$Q$1009,2,FALSE)),"")</f>
        <v/>
      </c>
      <c r="J5529" s="76"/>
      <c r="K5529" s="74" t="str">
        <f t="shared" si="86"/>
        <v/>
      </c>
    </row>
    <row r="5530" spans="1:11" ht="18.95" customHeight="1" x14ac:dyDescent="0.25">
      <c r="A5530" s="52"/>
      <c r="C5530" s="185"/>
      <c r="D5530" s="76"/>
      <c r="E5530" s="76" t="str">
        <f>IF(D5530="","",IFERROR(VLOOKUP(D5530,Cadastro!$C$9:$D$1009,2,FALSE),"NOT FOUND"))</f>
        <v/>
      </c>
      <c r="F5530" s="94"/>
      <c r="G5530" s="76"/>
      <c r="H5530" s="81" t="str">
        <f>IFERROR(F5530*VLOOKUP(D5530,Saldo!$P$8:$U$1009,6,FALSE),"")</f>
        <v/>
      </c>
      <c r="I5530" s="78" t="str">
        <f>IFERROR(IF(D5530="","",VLOOKUP(D5530,Saldo!$P$8:$Q$1009,2,FALSE)),"")</f>
        <v/>
      </c>
      <c r="J5530" s="76"/>
      <c r="K5530" s="74" t="str">
        <f t="shared" si="86"/>
        <v/>
      </c>
    </row>
    <row r="5531" spans="1:11" ht="18.95" customHeight="1" x14ac:dyDescent="0.25">
      <c r="A5531" s="52"/>
      <c r="C5531" s="185"/>
      <c r="D5531" s="76"/>
      <c r="E5531" s="76" t="str">
        <f>IF(D5531="","",IFERROR(VLOOKUP(D5531,Cadastro!$C$9:$D$1009,2,FALSE),"NOT FOUND"))</f>
        <v/>
      </c>
      <c r="F5531" s="94"/>
      <c r="G5531" s="76"/>
      <c r="H5531" s="81" t="str">
        <f>IFERROR(F5531*VLOOKUP(D5531,Saldo!$P$8:$U$1009,6,FALSE),"")</f>
        <v/>
      </c>
      <c r="I5531" s="78" t="str">
        <f>IFERROR(IF(D5531="","",VLOOKUP(D5531,Saldo!$P$8:$Q$1009,2,FALSE)),"")</f>
        <v/>
      </c>
      <c r="J5531" s="76"/>
      <c r="K5531" s="74" t="str">
        <f t="shared" si="86"/>
        <v/>
      </c>
    </row>
    <row r="5532" spans="1:11" ht="18.95" customHeight="1" x14ac:dyDescent="0.25">
      <c r="A5532" s="52"/>
      <c r="C5532" s="185"/>
      <c r="D5532" s="76"/>
      <c r="E5532" s="76" t="str">
        <f>IF(D5532="","",IFERROR(VLOOKUP(D5532,Cadastro!$C$9:$D$1009,2,FALSE),"NOT FOUND"))</f>
        <v/>
      </c>
      <c r="F5532" s="94"/>
      <c r="G5532" s="76"/>
      <c r="H5532" s="81" t="str">
        <f>IFERROR(F5532*VLOOKUP(D5532,Saldo!$P$8:$U$1009,6,FALSE),"")</f>
        <v/>
      </c>
      <c r="I5532" s="78" t="str">
        <f>IFERROR(IF(D5532="","",VLOOKUP(D5532,Saldo!$P$8:$Q$1009,2,FALSE)),"")</f>
        <v/>
      </c>
      <c r="J5532" s="76"/>
      <c r="K5532" s="74" t="str">
        <f t="shared" si="86"/>
        <v/>
      </c>
    </row>
    <row r="5533" spans="1:11" ht="18.95" customHeight="1" x14ac:dyDescent="0.25">
      <c r="A5533" s="52"/>
      <c r="C5533" s="185"/>
      <c r="D5533" s="76"/>
      <c r="E5533" s="76" t="str">
        <f>IF(D5533="","",IFERROR(VLOOKUP(D5533,Cadastro!$C$9:$D$1009,2,FALSE),"NOT FOUND"))</f>
        <v/>
      </c>
      <c r="F5533" s="94"/>
      <c r="G5533" s="76"/>
      <c r="H5533" s="81" t="str">
        <f>IFERROR(F5533*VLOOKUP(D5533,Saldo!$P$8:$U$1009,6,FALSE),"")</f>
        <v/>
      </c>
      <c r="I5533" s="78" t="str">
        <f>IFERROR(IF(D5533="","",VLOOKUP(D5533,Saldo!$P$8:$Q$1009,2,FALSE)),"")</f>
        <v/>
      </c>
      <c r="J5533" s="76"/>
      <c r="K5533" s="74" t="str">
        <f t="shared" si="86"/>
        <v/>
      </c>
    </row>
    <row r="5534" spans="1:11" ht="18.95" customHeight="1" x14ac:dyDescent="0.25">
      <c r="A5534" s="52"/>
      <c r="C5534" s="185"/>
      <c r="D5534" s="76"/>
      <c r="E5534" s="76" t="str">
        <f>IF(D5534="","",IFERROR(VLOOKUP(D5534,Cadastro!$C$9:$D$1009,2,FALSE),"NOT FOUND"))</f>
        <v/>
      </c>
      <c r="F5534" s="94"/>
      <c r="G5534" s="76"/>
      <c r="H5534" s="81" t="str">
        <f>IFERROR(F5534*VLOOKUP(D5534,Saldo!$P$8:$U$1009,6,FALSE),"")</f>
        <v/>
      </c>
      <c r="I5534" s="78" t="str">
        <f>IFERROR(IF(D5534="","",VLOOKUP(D5534,Saldo!$P$8:$Q$1009,2,FALSE)),"")</f>
        <v/>
      </c>
      <c r="J5534" s="76"/>
      <c r="K5534" s="74" t="str">
        <f t="shared" si="86"/>
        <v/>
      </c>
    </row>
    <row r="5535" spans="1:11" ht="18.95" customHeight="1" x14ac:dyDescent="0.25">
      <c r="A5535" s="52"/>
      <c r="C5535" s="185"/>
      <c r="D5535" s="76"/>
      <c r="E5535" s="76" t="str">
        <f>IF(D5535="","",IFERROR(VLOOKUP(D5535,Cadastro!$C$9:$D$1009,2,FALSE),"NOT FOUND"))</f>
        <v/>
      </c>
      <c r="F5535" s="94"/>
      <c r="G5535" s="76"/>
      <c r="H5535" s="81" t="str">
        <f>IFERROR(F5535*VLOOKUP(D5535,Saldo!$P$8:$U$1009,6,FALSE),"")</f>
        <v/>
      </c>
      <c r="I5535" s="78" t="str">
        <f>IFERROR(IF(D5535="","",VLOOKUP(D5535,Saldo!$P$8:$Q$1009,2,FALSE)),"")</f>
        <v/>
      </c>
      <c r="J5535" s="76"/>
      <c r="K5535" s="74" t="str">
        <f t="shared" si="86"/>
        <v/>
      </c>
    </row>
    <row r="5536" spans="1:11" ht="18.95" customHeight="1" x14ac:dyDescent="0.25">
      <c r="A5536" s="52"/>
      <c r="C5536" s="185"/>
      <c r="D5536" s="76"/>
      <c r="E5536" s="76" t="str">
        <f>IF(D5536="","",IFERROR(VLOOKUP(D5536,Cadastro!$C$9:$D$1009,2,FALSE),"NOT FOUND"))</f>
        <v/>
      </c>
      <c r="F5536" s="94"/>
      <c r="G5536" s="76"/>
      <c r="H5536" s="81" t="str">
        <f>IFERROR(F5536*VLOOKUP(D5536,Saldo!$P$8:$U$1009,6,FALSE),"")</f>
        <v/>
      </c>
      <c r="I5536" s="78" t="str">
        <f>IFERROR(IF(D5536="","",VLOOKUP(D5536,Saldo!$P$8:$Q$1009,2,FALSE)),"")</f>
        <v/>
      </c>
      <c r="J5536" s="76"/>
      <c r="K5536" s="74" t="str">
        <f t="shared" si="86"/>
        <v/>
      </c>
    </row>
    <row r="5537" spans="1:11" ht="18.95" customHeight="1" x14ac:dyDescent="0.25">
      <c r="A5537" s="52"/>
      <c r="C5537" s="185"/>
      <c r="D5537" s="76"/>
      <c r="E5537" s="76" t="str">
        <f>IF(D5537="","",IFERROR(VLOOKUP(D5537,Cadastro!$C$9:$D$1009,2,FALSE),"NOT FOUND"))</f>
        <v/>
      </c>
      <c r="F5537" s="94"/>
      <c r="G5537" s="76"/>
      <c r="H5537" s="81" t="str">
        <f>IFERROR(F5537*VLOOKUP(D5537,Saldo!$P$8:$U$1009,6,FALSE),"")</f>
        <v/>
      </c>
      <c r="I5537" s="78" t="str">
        <f>IFERROR(IF(D5537="","",VLOOKUP(D5537,Saldo!$P$8:$Q$1009,2,FALSE)),"")</f>
        <v/>
      </c>
      <c r="J5537" s="76"/>
      <c r="K5537" s="74" t="str">
        <f t="shared" si="86"/>
        <v/>
      </c>
    </row>
    <row r="5538" spans="1:11" ht="18.95" customHeight="1" x14ac:dyDescent="0.25">
      <c r="A5538" s="52"/>
      <c r="C5538" s="185"/>
      <c r="D5538" s="76"/>
      <c r="E5538" s="76" t="str">
        <f>IF(D5538="","",IFERROR(VLOOKUP(D5538,Cadastro!$C$9:$D$1009,2,FALSE),"NOT FOUND"))</f>
        <v/>
      </c>
      <c r="F5538" s="94"/>
      <c r="G5538" s="76"/>
      <c r="H5538" s="81" t="str">
        <f>IFERROR(F5538*VLOOKUP(D5538,Saldo!$P$8:$U$1009,6,FALSE),"")</f>
        <v/>
      </c>
      <c r="I5538" s="78" t="str">
        <f>IFERROR(IF(D5538="","",VLOOKUP(D5538,Saldo!$P$8:$Q$1009,2,FALSE)),"")</f>
        <v/>
      </c>
      <c r="J5538" s="76"/>
      <c r="K5538" s="74" t="str">
        <f t="shared" si="86"/>
        <v/>
      </c>
    </row>
    <row r="5539" spans="1:11" ht="18.95" customHeight="1" x14ac:dyDescent="0.25">
      <c r="A5539" s="52"/>
      <c r="C5539" s="185"/>
      <c r="D5539" s="76"/>
      <c r="E5539" s="76" t="str">
        <f>IF(D5539="","",IFERROR(VLOOKUP(D5539,Cadastro!$C$9:$D$1009,2,FALSE),"NOT FOUND"))</f>
        <v/>
      </c>
      <c r="F5539" s="94"/>
      <c r="G5539" s="76"/>
      <c r="H5539" s="81" t="str">
        <f>IFERROR(F5539*VLOOKUP(D5539,Saldo!$P$8:$U$1009,6,FALSE),"")</f>
        <v/>
      </c>
      <c r="I5539" s="78" t="str">
        <f>IFERROR(IF(D5539="","",VLOOKUP(D5539,Saldo!$P$8:$Q$1009,2,FALSE)),"")</f>
        <v/>
      </c>
      <c r="J5539" s="76"/>
      <c r="K5539" s="74" t="str">
        <f t="shared" si="86"/>
        <v/>
      </c>
    </row>
    <row r="5540" spans="1:11" ht="18.95" customHeight="1" x14ac:dyDescent="0.25">
      <c r="A5540" s="52"/>
      <c r="C5540" s="185"/>
      <c r="D5540" s="76"/>
      <c r="E5540" s="76" t="str">
        <f>IF(D5540="","",IFERROR(VLOOKUP(D5540,Cadastro!$C$9:$D$1009,2,FALSE),"NOT FOUND"))</f>
        <v/>
      </c>
      <c r="F5540" s="94"/>
      <c r="G5540" s="76"/>
      <c r="H5540" s="81" t="str">
        <f>IFERROR(F5540*VLOOKUP(D5540,Saldo!$P$8:$U$1009,6,FALSE),"")</f>
        <v/>
      </c>
      <c r="I5540" s="78" t="str">
        <f>IFERROR(IF(D5540="","",VLOOKUP(D5540,Saldo!$P$8:$Q$1009,2,FALSE)),"")</f>
        <v/>
      </c>
      <c r="J5540" s="76"/>
      <c r="K5540" s="74" t="str">
        <f t="shared" si="86"/>
        <v/>
      </c>
    </row>
    <row r="5541" spans="1:11" ht="18.95" customHeight="1" x14ac:dyDescent="0.25">
      <c r="A5541" s="52"/>
      <c r="C5541" s="185"/>
      <c r="D5541" s="76"/>
      <c r="E5541" s="76" t="str">
        <f>IF(D5541="","",IFERROR(VLOOKUP(D5541,Cadastro!$C$9:$D$1009,2,FALSE),"NOT FOUND"))</f>
        <v/>
      </c>
      <c r="F5541" s="94"/>
      <c r="G5541" s="76"/>
      <c r="H5541" s="81" t="str">
        <f>IFERROR(F5541*VLOOKUP(D5541,Saldo!$P$8:$U$1009,6,FALSE),"")</f>
        <v/>
      </c>
      <c r="I5541" s="78" t="str">
        <f>IFERROR(IF(D5541="","",VLOOKUP(D5541,Saldo!$P$8:$Q$1009,2,FALSE)),"")</f>
        <v/>
      </c>
      <c r="J5541" s="76"/>
      <c r="K5541" s="74" t="str">
        <f t="shared" si="86"/>
        <v/>
      </c>
    </row>
    <row r="5542" spans="1:11" ht="18.95" customHeight="1" x14ac:dyDescent="0.25">
      <c r="A5542" s="52"/>
      <c r="C5542" s="185"/>
      <c r="D5542" s="76"/>
      <c r="E5542" s="76" t="str">
        <f>IF(D5542="","",IFERROR(VLOOKUP(D5542,Cadastro!$C$9:$D$1009,2,FALSE),"NOT FOUND"))</f>
        <v/>
      </c>
      <c r="F5542" s="94"/>
      <c r="G5542" s="76"/>
      <c r="H5542" s="81" t="str">
        <f>IFERROR(F5542*VLOOKUP(D5542,Saldo!$P$8:$U$1009,6,FALSE),"")</f>
        <v/>
      </c>
      <c r="I5542" s="78" t="str">
        <f>IFERROR(IF(D5542="","",VLOOKUP(D5542,Saldo!$P$8:$Q$1009,2,FALSE)),"")</f>
        <v/>
      </c>
      <c r="J5542" s="76"/>
      <c r="K5542" s="74" t="str">
        <f t="shared" si="86"/>
        <v/>
      </c>
    </row>
    <row r="5543" spans="1:11" ht="18.95" customHeight="1" x14ac:dyDescent="0.25">
      <c r="A5543" s="52"/>
      <c r="C5543" s="185"/>
      <c r="D5543" s="76"/>
      <c r="E5543" s="76" t="str">
        <f>IF(D5543="","",IFERROR(VLOOKUP(D5543,Cadastro!$C$9:$D$1009,2,FALSE),"NOT FOUND"))</f>
        <v/>
      </c>
      <c r="F5543" s="94"/>
      <c r="G5543" s="76"/>
      <c r="H5543" s="81" t="str">
        <f>IFERROR(F5543*VLOOKUP(D5543,Saldo!$P$8:$U$1009,6,FALSE),"")</f>
        <v/>
      </c>
      <c r="I5543" s="78" t="str">
        <f>IFERROR(IF(D5543="","",VLOOKUP(D5543,Saldo!$P$8:$Q$1009,2,FALSE)),"")</f>
        <v/>
      </c>
      <c r="J5543" s="76"/>
      <c r="K5543" s="74" t="str">
        <f t="shared" si="86"/>
        <v/>
      </c>
    </row>
    <row r="5544" spans="1:11" ht="18.95" customHeight="1" x14ac:dyDescent="0.25">
      <c r="A5544" s="52"/>
      <c r="C5544" s="185"/>
      <c r="D5544" s="76"/>
      <c r="E5544" s="76" t="str">
        <f>IF(D5544="","",IFERROR(VLOOKUP(D5544,Cadastro!$C$9:$D$1009,2,FALSE),"NOT FOUND"))</f>
        <v/>
      </c>
      <c r="F5544" s="94"/>
      <c r="G5544" s="76"/>
      <c r="H5544" s="81" t="str">
        <f>IFERROR(F5544*VLOOKUP(D5544,Saldo!$P$8:$U$1009,6,FALSE),"")</f>
        <v/>
      </c>
      <c r="I5544" s="78" t="str">
        <f>IFERROR(IF(D5544="","",VLOOKUP(D5544,Saldo!$P$8:$Q$1009,2,FALSE)),"")</f>
        <v/>
      </c>
      <c r="J5544" s="76"/>
      <c r="K5544" s="74" t="str">
        <f t="shared" si="86"/>
        <v/>
      </c>
    </row>
    <row r="5545" spans="1:11" ht="18.95" customHeight="1" x14ac:dyDescent="0.25">
      <c r="A5545" s="52"/>
      <c r="C5545" s="185"/>
      <c r="D5545" s="76"/>
      <c r="E5545" s="76" t="str">
        <f>IF(D5545="","",IFERROR(VLOOKUP(D5545,Cadastro!$C$9:$D$1009,2,FALSE),"NOT FOUND"))</f>
        <v/>
      </c>
      <c r="F5545" s="94"/>
      <c r="G5545" s="76"/>
      <c r="H5545" s="81" t="str">
        <f>IFERROR(F5545*VLOOKUP(D5545,Saldo!$P$8:$U$1009,6,FALSE),"")</f>
        <v/>
      </c>
      <c r="I5545" s="78" t="str">
        <f>IFERROR(IF(D5545="","",VLOOKUP(D5545,Saldo!$P$8:$Q$1009,2,FALSE)),"")</f>
        <v/>
      </c>
      <c r="J5545" s="76"/>
      <c r="K5545" s="74" t="str">
        <f t="shared" si="86"/>
        <v/>
      </c>
    </row>
    <row r="5546" spans="1:11" ht="18.95" customHeight="1" x14ac:dyDescent="0.25">
      <c r="A5546" s="52"/>
      <c r="C5546" s="185"/>
      <c r="D5546" s="76"/>
      <c r="E5546" s="76" t="str">
        <f>IF(D5546="","",IFERROR(VLOOKUP(D5546,Cadastro!$C$9:$D$1009,2,FALSE),"NOT FOUND"))</f>
        <v/>
      </c>
      <c r="F5546" s="94"/>
      <c r="G5546" s="76"/>
      <c r="H5546" s="81" t="str">
        <f>IFERROR(F5546*VLOOKUP(D5546,Saldo!$P$8:$U$1009,6,FALSE),"")</f>
        <v/>
      </c>
      <c r="I5546" s="78" t="str">
        <f>IFERROR(IF(D5546="","",VLOOKUP(D5546,Saldo!$P$8:$Q$1009,2,FALSE)),"")</f>
        <v/>
      </c>
      <c r="J5546" s="76"/>
      <c r="K5546" s="74" t="str">
        <f t="shared" si="86"/>
        <v/>
      </c>
    </row>
    <row r="5547" spans="1:11" ht="18.95" customHeight="1" x14ac:dyDescent="0.25">
      <c r="A5547" s="52"/>
      <c r="C5547" s="185"/>
      <c r="D5547" s="76"/>
      <c r="E5547" s="76" t="str">
        <f>IF(D5547="","",IFERROR(VLOOKUP(D5547,Cadastro!$C$9:$D$1009,2,FALSE),"NOT FOUND"))</f>
        <v/>
      </c>
      <c r="F5547" s="94"/>
      <c r="G5547" s="76"/>
      <c r="H5547" s="81" t="str">
        <f>IFERROR(F5547*VLOOKUP(D5547,Saldo!$P$8:$U$1009,6,FALSE),"")</f>
        <v/>
      </c>
      <c r="I5547" s="78" t="str">
        <f>IFERROR(IF(D5547="","",VLOOKUP(D5547,Saldo!$P$8:$Q$1009,2,FALSE)),"")</f>
        <v/>
      </c>
      <c r="J5547" s="76"/>
      <c r="K5547" s="74" t="str">
        <f t="shared" si="86"/>
        <v/>
      </c>
    </row>
    <row r="5548" spans="1:11" ht="18.95" customHeight="1" x14ac:dyDescent="0.25">
      <c r="A5548" s="52"/>
      <c r="C5548" s="185"/>
      <c r="D5548" s="76"/>
      <c r="E5548" s="76" t="str">
        <f>IF(D5548="","",IFERROR(VLOOKUP(D5548,Cadastro!$C$9:$D$1009,2,FALSE),"NOT FOUND"))</f>
        <v/>
      </c>
      <c r="F5548" s="94"/>
      <c r="G5548" s="76"/>
      <c r="H5548" s="81" t="str">
        <f>IFERROR(F5548*VLOOKUP(D5548,Saldo!$P$8:$U$1009,6,FALSE),"")</f>
        <v/>
      </c>
      <c r="I5548" s="78" t="str">
        <f>IFERROR(IF(D5548="","",VLOOKUP(D5548,Saldo!$P$8:$Q$1009,2,FALSE)),"")</f>
        <v/>
      </c>
      <c r="J5548" s="76"/>
      <c r="K5548" s="74" t="str">
        <f t="shared" si="86"/>
        <v/>
      </c>
    </row>
    <row r="5549" spans="1:11" ht="18.95" customHeight="1" x14ac:dyDescent="0.25">
      <c r="A5549" s="52"/>
      <c r="C5549" s="185"/>
      <c r="D5549" s="76"/>
      <c r="E5549" s="76" t="str">
        <f>IF(D5549="","",IFERROR(VLOOKUP(D5549,Cadastro!$C$9:$D$1009,2,FALSE),"NOT FOUND"))</f>
        <v/>
      </c>
      <c r="F5549" s="94"/>
      <c r="G5549" s="76"/>
      <c r="H5549" s="81" t="str">
        <f>IFERROR(F5549*VLOOKUP(D5549,Saldo!$P$8:$U$1009,6,FALSE),"")</f>
        <v/>
      </c>
      <c r="I5549" s="78" t="str">
        <f>IFERROR(IF(D5549="","",VLOOKUP(D5549,Saldo!$P$8:$Q$1009,2,FALSE)),"")</f>
        <v/>
      </c>
      <c r="J5549" s="76"/>
      <c r="K5549" s="74" t="str">
        <f t="shared" si="86"/>
        <v/>
      </c>
    </row>
    <row r="5550" spans="1:11" ht="18.95" customHeight="1" x14ac:dyDescent="0.25">
      <c r="A5550" s="52"/>
      <c r="C5550" s="185"/>
      <c r="D5550" s="76"/>
      <c r="E5550" s="76" t="str">
        <f>IF(D5550="","",IFERROR(VLOOKUP(D5550,Cadastro!$C$9:$D$1009,2,FALSE),"NOT FOUND"))</f>
        <v/>
      </c>
      <c r="F5550" s="94"/>
      <c r="G5550" s="76"/>
      <c r="H5550" s="81" t="str">
        <f>IFERROR(F5550*VLOOKUP(D5550,Saldo!$P$8:$U$1009,6,FALSE),"")</f>
        <v/>
      </c>
      <c r="I5550" s="78" t="str">
        <f>IFERROR(IF(D5550="","",VLOOKUP(D5550,Saldo!$P$8:$Q$1009,2,FALSE)),"")</f>
        <v/>
      </c>
      <c r="J5550" s="76"/>
      <c r="K5550" s="74" t="str">
        <f t="shared" si="86"/>
        <v/>
      </c>
    </row>
    <row r="5551" spans="1:11" ht="18.95" customHeight="1" x14ac:dyDescent="0.25">
      <c r="A5551" s="52"/>
      <c r="C5551" s="185"/>
      <c r="D5551" s="76"/>
      <c r="E5551" s="76" t="str">
        <f>IF(D5551="","",IFERROR(VLOOKUP(D5551,Cadastro!$C$9:$D$1009,2,FALSE),"NOT FOUND"))</f>
        <v/>
      </c>
      <c r="F5551" s="94"/>
      <c r="G5551" s="76"/>
      <c r="H5551" s="81" t="str">
        <f>IFERROR(F5551*VLOOKUP(D5551,Saldo!$P$8:$U$1009,6,FALSE),"")</f>
        <v/>
      </c>
      <c r="I5551" s="78" t="str">
        <f>IFERROR(IF(D5551="","",VLOOKUP(D5551,Saldo!$P$8:$Q$1009,2,FALSE)),"")</f>
        <v/>
      </c>
      <c r="J5551" s="76"/>
      <c r="K5551" s="74" t="str">
        <f t="shared" si="86"/>
        <v/>
      </c>
    </row>
    <row r="5552" spans="1:11" ht="18.95" customHeight="1" x14ac:dyDescent="0.25">
      <c r="A5552" s="52"/>
      <c r="C5552" s="185"/>
      <c r="D5552" s="76"/>
      <c r="E5552" s="76" t="str">
        <f>IF(D5552="","",IFERROR(VLOOKUP(D5552,Cadastro!$C$9:$D$1009,2,FALSE),"NOT FOUND"))</f>
        <v/>
      </c>
      <c r="F5552" s="94"/>
      <c r="G5552" s="76"/>
      <c r="H5552" s="81" t="str">
        <f>IFERROR(F5552*VLOOKUP(D5552,Saldo!$P$8:$U$1009,6,FALSE),"")</f>
        <v/>
      </c>
      <c r="I5552" s="78" t="str">
        <f>IFERROR(IF(D5552="","",VLOOKUP(D5552,Saldo!$P$8:$Q$1009,2,FALSE)),"")</f>
        <v/>
      </c>
      <c r="J5552" s="76"/>
      <c r="K5552" s="74" t="str">
        <f t="shared" si="86"/>
        <v/>
      </c>
    </row>
    <row r="5553" spans="1:11" ht="18.95" customHeight="1" x14ac:dyDescent="0.25">
      <c r="A5553" s="52"/>
      <c r="C5553" s="185"/>
      <c r="D5553" s="76"/>
      <c r="E5553" s="76" t="str">
        <f>IF(D5553="","",IFERROR(VLOOKUP(D5553,Cadastro!$C$9:$D$1009,2,FALSE),"NOT FOUND"))</f>
        <v/>
      </c>
      <c r="F5553" s="94"/>
      <c r="G5553" s="76"/>
      <c r="H5553" s="81" t="str">
        <f>IFERROR(F5553*VLOOKUP(D5553,Saldo!$P$8:$U$1009,6,FALSE),"")</f>
        <v/>
      </c>
      <c r="I5553" s="78" t="str">
        <f>IFERROR(IF(D5553="","",VLOOKUP(D5553,Saldo!$P$8:$Q$1009,2,FALSE)),"")</f>
        <v/>
      </c>
      <c r="J5553" s="76"/>
      <c r="K5553" s="74" t="str">
        <f t="shared" si="86"/>
        <v/>
      </c>
    </row>
    <row r="5554" spans="1:11" ht="18.95" customHeight="1" x14ac:dyDescent="0.25">
      <c r="A5554" s="52"/>
      <c r="C5554" s="185"/>
      <c r="D5554" s="76"/>
      <c r="E5554" s="76" t="str">
        <f>IF(D5554="","",IFERROR(VLOOKUP(D5554,Cadastro!$C$9:$D$1009,2,FALSE),"NOT FOUND"))</f>
        <v/>
      </c>
      <c r="F5554" s="94"/>
      <c r="G5554" s="76"/>
      <c r="H5554" s="81" t="str">
        <f>IFERROR(F5554*VLOOKUP(D5554,Saldo!$P$8:$U$1009,6,FALSE),"")</f>
        <v/>
      </c>
      <c r="I5554" s="78" t="str">
        <f>IFERROR(IF(D5554="","",VLOOKUP(D5554,Saldo!$P$8:$Q$1009,2,FALSE)),"")</f>
        <v/>
      </c>
      <c r="J5554" s="76"/>
      <c r="K5554" s="74" t="str">
        <f t="shared" si="86"/>
        <v/>
      </c>
    </row>
    <row r="5555" spans="1:11" ht="18.95" customHeight="1" x14ac:dyDescent="0.25">
      <c r="A5555" s="52"/>
      <c r="C5555" s="185"/>
      <c r="D5555" s="76"/>
      <c r="E5555" s="76" t="str">
        <f>IF(D5555="","",IFERROR(VLOOKUP(D5555,Cadastro!$C$9:$D$1009,2,FALSE),"NOT FOUND"))</f>
        <v/>
      </c>
      <c r="F5555" s="94"/>
      <c r="G5555" s="76"/>
      <c r="H5555" s="81" t="str">
        <f>IFERROR(F5555*VLOOKUP(D5555,Saldo!$P$8:$U$1009,6,FALSE),"")</f>
        <v/>
      </c>
      <c r="I5555" s="78" t="str">
        <f>IFERROR(IF(D5555="","",VLOOKUP(D5555,Saldo!$P$8:$Q$1009,2,FALSE)),"")</f>
        <v/>
      </c>
      <c r="J5555" s="76"/>
      <c r="K5555" s="74" t="str">
        <f t="shared" si="86"/>
        <v/>
      </c>
    </row>
    <row r="5556" spans="1:11" ht="18.95" customHeight="1" x14ac:dyDescent="0.25">
      <c r="A5556" s="52"/>
      <c r="C5556" s="185"/>
      <c r="D5556" s="76"/>
      <c r="E5556" s="76" t="str">
        <f>IF(D5556="","",IFERROR(VLOOKUP(D5556,Cadastro!$C$9:$D$1009,2,FALSE),"NOT FOUND"))</f>
        <v/>
      </c>
      <c r="F5556" s="94"/>
      <c r="G5556" s="76"/>
      <c r="H5556" s="81" t="str">
        <f>IFERROR(F5556*VLOOKUP(D5556,Saldo!$P$8:$U$1009,6,FALSE),"")</f>
        <v/>
      </c>
      <c r="I5556" s="78" t="str">
        <f>IFERROR(IF(D5556="","",VLOOKUP(D5556,Saldo!$P$8:$Q$1009,2,FALSE)),"")</f>
        <v/>
      </c>
      <c r="J5556" s="76"/>
      <c r="K5556" s="74" t="str">
        <f t="shared" si="86"/>
        <v/>
      </c>
    </row>
    <row r="5557" spans="1:11" ht="18.95" customHeight="1" x14ac:dyDescent="0.25">
      <c r="A5557" s="52"/>
      <c r="C5557" s="185"/>
      <c r="D5557" s="76"/>
      <c r="E5557" s="76" t="str">
        <f>IF(D5557="","",IFERROR(VLOOKUP(D5557,Cadastro!$C$9:$D$1009,2,FALSE),"NOT FOUND"))</f>
        <v/>
      </c>
      <c r="F5557" s="94"/>
      <c r="G5557" s="76"/>
      <c r="H5557" s="81" t="str">
        <f>IFERROR(F5557*VLOOKUP(D5557,Saldo!$P$8:$U$1009,6,FALSE),"")</f>
        <v/>
      </c>
      <c r="I5557" s="78" t="str">
        <f>IFERROR(IF(D5557="","",VLOOKUP(D5557,Saldo!$P$8:$Q$1009,2,FALSE)),"")</f>
        <v/>
      </c>
      <c r="J5557" s="76"/>
      <c r="K5557" s="74" t="str">
        <f t="shared" si="86"/>
        <v/>
      </c>
    </row>
    <row r="5558" spans="1:11" ht="18.95" customHeight="1" x14ac:dyDescent="0.25">
      <c r="A5558" s="52"/>
      <c r="C5558" s="185"/>
      <c r="D5558" s="76"/>
      <c r="E5558" s="76" t="str">
        <f>IF(D5558="","",IFERROR(VLOOKUP(D5558,Cadastro!$C$9:$D$1009,2,FALSE),"NOT FOUND"))</f>
        <v/>
      </c>
      <c r="F5558" s="94"/>
      <c r="G5558" s="76"/>
      <c r="H5558" s="81" t="str">
        <f>IFERROR(F5558*VLOOKUP(D5558,Saldo!$P$8:$U$1009,6,FALSE),"")</f>
        <v/>
      </c>
      <c r="I5558" s="78" t="str">
        <f>IFERROR(IF(D5558="","",VLOOKUP(D5558,Saldo!$P$8:$Q$1009,2,FALSE)),"")</f>
        <v/>
      </c>
      <c r="J5558" s="76"/>
      <c r="K5558" s="74" t="str">
        <f t="shared" si="86"/>
        <v/>
      </c>
    </row>
    <row r="5559" spans="1:11" ht="18.95" customHeight="1" x14ac:dyDescent="0.25">
      <c r="A5559" s="52"/>
      <c r="C5559" s="185"/>
      <c r="D5559" s="76"/>
      <c r="E5559" s="76" t="str">
        <f>IF(D5559="","",IFERROR(VLOOKUP(D5559,Cadastro!$C$9:$D$1009,2,FALSE),"NOT FOUND"))</f>
        <v/>
      </c>
      <c r="F5559" s="94"/>
      <c r="G5559" s="76"/>
      <c r="H5559" s="81" t="str">
        <f>IFERROR(F5559*VLOOKUP(D5559,Saldo!$P$8:$U$1009,6,FALSE),"")</f>
        <v/>
      </c>
      <c r="I5559" s="78" t="str">
        <f>IFERROR(IF(D5559="","",VLOOKUP(D5559,Saldo!$P$8:$Q$1009,2,FALSE)),"")</f>
        <v/>
      </c>
      <c r="J5559" s="76"/>
      <c r="K5559" s="74" t="str">
        <f t="shared" si="86"/>
        <v/>
      </c>
    </row>
    <row r="5560" spans="1:11" ht="18.95" customHeight="1" x14ac:dyDescent="0.25">
      <c r="A5560" s="52"/>
      <c r="C5560" s="185"/>
      <c r="D5560" s="76"/>
      <c r="E5560" s="76" t="str">
        <f>IF(D5560="","",IFERROR(VLOOKUP(D5560,Cadastro!$C$9:$D$1009,2,FALSE),"NOT FOUND"))</f>
        <v/>
      </c>
      <c r="F5560" s="94"/>
      <c r="G5560" s="76"/>
      <c r="H5560" s="81" t="str">
        <f>IFERROR(F5560*VLOOKUP(D5560,Saldo!$P$8:$U$1009,6,FALSE),"")</f>
        <v/>
      </c>
      <c r="I5560" s="78" t="str">
        <f>IFERROR(IF(D5560="","",VLOOKUP(D5560,Saldo!$P$8:$Q$1009,2,FALSE)),"")</f>
        <v/>
      </c>
      <c r="J5560" s="76"/>
      <c r="K5560" s="74" t="str">
        <f t="shared" si="86"/>
        <v/>
      </c>
    </row>
    <row r="5561" spans="1:11" ht="18.95" customHeight="1" x14ac:dyDescent="0.25">
      <c r="A5561" s="52"/>
      <c r="C5561" s="185"/>
      <c r="D5561" s="76"/>
      <c r="E5561" s="76" t="str">
        <f>IF(D5561="","",IFERROR(VLOOKUP(D5561,Cadastro!$C$9:$D$1009,2,FALSE),"NOT FOUND"))</f>
        <v/>
      </c>
      <c r="F5561" s="94"/>
      <c r="G5561" s="76"/>
      <c r="H5561" s="81" t="str">
        <f>IFERROR(F5561*VLOOKUP(D5561,Saldo!$P$8:$U$1009,6,FALSE),"")</f>
        <v/>
      </c>
      <c r="I5561" s="78" t="str">
        <f>IFERROR(IF(D5561="","",VLOOKUP(D5561,Saldo!$P$8:$Q$1009,2,FALSE)),"")</f>
        <v/>
      </c>
      <c r="J5561" s="76"/>
      <c r="K5561" s="74" t="str">
        <f t="shared" si="86"/>
        <v/>
      </c>
    </row>
    <row r="5562" spans="1:11" ht="18.95" customHeight="1" x14ac:dyDescent="0.25">
      <c r="A5562" s="52"/>
      <c r="C5562" s="185"/>
      <c r="D5562" s="76"/>
      <c r="E5562" s="76" t="str">
        <f>IF(D5562="","",IFERROR(VLOOKUP(D5562,Cadastro!$C$9:$D$1009,2,FALSE),"NOT FOUND"))</f>
        <v/>
      </c>
      <c r="F5562" s="94"/>
      <c r="G5562" s="76"/>
      <c r="H5562" s="81" t="str">
        <f>IFERROR(F5562*VLOOKUP(D5562,Saldo!$P$8:$U$1009,6,FALSE),"")</f>
        <v/>
      </c>
      <c r="I5562" s="78" t="str">
        <f>IFERROR(IF(D5562="","",VLOOKUP(D5562,Saldo!$P$8:$Q$1009,2,FALSE)),"")</f>
        <v/>
      </c>
      <c r="J5562" s="76"/>
      <c r="K5562" s="74" t="str">
        <f t="shared" si="86"/>
        <v/>
      </c>
    </row>
    <row r="5563" spans="1:11" ht="18.95" customHeight="1" x14ac:dyDescent="0.25">
      <c r="A5563" s="52"/>
      <c r="C5563" s="185"/>
      <c r="D5563" s="76"/>
      <c r="E5563" s="76" t="str">
        <f>IF(D5563="","",IFERROR(VLOOKUP(D5563,Cadastro!$C$9:$D$1009,2,FALSE),"NOT FOUND"))</f>
        <v/>
      </c>
      <c r="F5563" s="94"/>
      <c r="G5563" s="76"/>
      <c r="H5563" s="81" t="str">
        <f>IFERROR(F5563*VLOOKUP(D5563,Saldo!$P$8:$U$1009,6,FALSE),"")</f>
        <v/>
      </c>
      <c r="I5563" s="78" t="str">
        <f>IFERROR(IF(D5563="","",VLOOKUP(D5563,Saldo!$P$8:$Q$1009,2,FALSE)),"")</f>
        <v/>
      </c>
      <c r="J5563" s="76"/>
      <c r="K5563" s="74" t="str">
        <f t="shared" si="86"/>
        <v/>
      </c>
    </row>
    <row r="5564" spans="1:11" ht="18.95" customHeight="1" x14ac:dyDescent="0.25">
      <c r="A5564" s="52"/>
      <c r="C5564" s="185"/>
      <c r="D5564" s="76"/>
      <c r="E5564" s="76" t="str">
        <f>IF(D5564="","",IFERROR(VLOOKUP(D5564,Cadastro!$C$9:$D$1009,2,FALSE),"NOT FOUND"))</f>
        <v/>
      </c>
      <c r="F5564" s="94"/>
      <c r="G5564" s="76"/>
      <c r="H5564" s="81" t="str">
        <f>IFERROR(F5564*VLOOKUP(D5564,Saldo!$P$8:$U$1009,6,FALSE),"")</f>
        <v/>
      </c>
      <c r="I5564" s="78" t="str">
        <f>IFERROR(IF(D5564="","",VLOOKUP(D5564,Saldo!$P$8:$Q$1009,2,FALSE)),"")</f>
        <v/>
      </c>
      <c r="J5564" s="76"/>
      <c r="K5564" s="74" t="str">
        <f t="shared" si="86"/>
        <v/>
      </c>
    </row>
    <row r="5565" spans="1:11" ht="18.95" customHeight="1" x14ac:dyDescent="0.25">
      <c r="A5565" s="52"/>
      <c r="C5565" s="185"/>
      <c r="D5565" s="76"/>
      <c r="E5565" s="76" t="str">
        <f>IF(D5565="","",IFERROR(VLOOKUP(D5565,Cadastro!$C$9:$D$1009,2,FALSE),"NOT FOUND"))</f>
        <v/>
      </c>
      <c r="F5565" s="94"/>
      <c r="G5565" s="76"/>
      <c r="H5565" s="81" t="str">
        <f>IFERROR(F5565*VLOOKUP(D5565,Saldo!$P$8:$U$1009,6,FALSE),"")</f>
        <v/>
      </c>
      <c r="I5565" s="78" t="str">
        <f>IFERROR(IF(D5565="","",VLOOKUP(D5565,Saldo!$P$8:$Q$1009,2,FALSE)),"")</f>
        <v/>
      </c>
      <c r="J5565" s="76"/>
      <c r="K5565" s="74" t="str">
        <f t="shared" si="86"/>
        <v/>
      </c>
    </row>
    <row r="5566" spans="1:11" ht="18.95" customHeight="1" x14ac:dyDescent="0.25">
      <c r="A5566" s="52"/>
      <c r="C5566" s="185"/>
      <c r="D5566" s="76"/>
      <c r="E5566" s="76" t="str">
        <f>IF(D5566="","",IFERROR(VLOOKUP(D5566,Cadastro!$C$9:$D$1009,2,FALSE),"NOT FOUND"))</f>
        <v/>
      </c>
      <c r="F5566" s="94"/>
      <c r="G5566" s="76"/>
      <c r="H5566" s="81" t="str">
        <f>IFERROR(F5566*VLOOKUP(D5566,Saldo!$P$8:$U$1009,6,FALSE),"")</f>
        <v/>
      </c>
      <c r="I5566" s="78" t="str">
        <f>IFERROR(IF(D5566="","",VLOOKUP(D5566,Saldo!$P$8:$Q$1009,2,FALSE)),"")</f>
        <v/>
      </c>
      <c r="J5566" s="76"/>
      <c r="K5566" s="74" t="str">
        <f t="shared" si="86"/>
        <v/>
      </c>
    </row>
    <row r="5567" spans="1:11" ht="18.95" customHeight="1" x14ac:dyDescent="0.25">
      <c r="A5567" s="52"/>
      <c r="C5567" s="185"/>
      <c r="D5567" s="76"/>
      <c r="E5567" s="76" t="str">
        <f>IF(D5567="","",IFERROR(VLOOKUP(D5567,Cadastro!$C$9:$D$1009,2,FALSE),"NOT FOUND"))</f>
        <v/>
      </c>
      <c r="F5567" s="94"/>
      <c r="G5567" s="76"/>
      <c r="H5567" s="81" t="str">
        <f>IFERROR(F5567*VLOOKUP(D5567,Saldo!$P$8:$U$1009,6,FALSE),"")</f>
        <v/>
      </c>
      <c r="I5567" s="78" t="str">
        <f>IFERROR(IF(D5567="","",VLOOKUP(D5567,Saldo!$P$8:$Q$1009,2,FALSE)),"")</f>
        <v/>
      </c>
      <c r="J5567" s="76"/>
      <c r="K5567" s="74" t="str">
        <f t="shared" si="86"/>
        <v/>
      </c>
    </row>
    <row r="5568" spans="1:11" ht="18.95" customHeight="1" x14ac:dyDescent="0.25">
      <c r="A5568" s="52"/>
      <c r="C5568" s="185"/>
      <c r="D5568" s="76"/>
      <c r="E5568" s="76" t="str">
        <f>IF(D5568="","",IFERROR(VLOOKUP(D5568,Cadastro!$C$9:$D$1009,2,FALSE),"NOT FOUND"))</f>
        <v/>
      </c>
      <c r="F5568" s="94"/>
      <c r="G5568" s="76"/>
      <c r="H5568" s="81" t="str">
        <f>IFERROR(F5568*VLOOKUP(D5568,Saldo!$P$8:$U$1009,6,FALSE),"")</f>
        <v/>
      </c>
      <c r="I5568" s="78" t="str">
        <f>IFERROR(IF(D5568="","",VLOOKUP(D5568,Saldo!$P$8:$Q$1009,2,FALSE)),"")</f>
        <v/>
      </c>
      <c r="J5568" s="76"/>
      <c r="K5568" s="74" t="str">
        <f t="shared" si="86"/>
        <v/>
      </c>
    </row>
    <row r="5569" spans="1:11" ht="18.95" customHeight="1" x14ac:dyDescent="0.25">
      <c r="A5569" s="52"/>
      <c r="C5569" s="185"/>
      <c r="D5569" s="76"/>
      <c r="E5569" s="76" t="str">
        <f>IF(D5569="","",IFERROR(VLOOKUP(D5569,Cadastro!$C$9:$D$1009,2,FALSE),"NOT FOUND"))</f>
        <v/>
      </c>
      <c r="F5569" s="94"/>
      <c r="G5569" s="76"/>
      <c r="H5569" s="81" t="str">
        <f>IFERROR(F5569*VLOOKUP(D5569,Saldo!$P$8:$U$1009,6,FALSE),"")</f>
        <v/>
      </c>
      <c r="I5569" s="78" t="str">
        <f>IFERROR(IF(D5569="","",VLOOKUP(D5569,Saldo!$P$8:$Q$1009,2,FALSE)),"")</f>
        <v/>
      </c>
      <c r="J5569" s="76"/>
      <c r="K5569" s="74" t="str">
        <f t="shared" si="86"/>
        <v/>
      </c>
    </row>
    <row r="5570" spans="1:11" ht="18.95" customHeight="1" x14ac:dyDescent="0.25">
      <c r="A5570" s="52"/>
      <c r="C5570" s="185"/>
      <c r="D5570" s="76"/>
      <c r="E5570" s="76" t="str">
        <f>IF(D5570="","",IFERROR(VLOOKUP(D5570,Cadastro!$C$9:$D$1009,2,FALSE),"NOT FOUND"))</f>
        <v/>
      </c>
      <c r="F5570" s="94"/>
      <c r="G5570" s="76"/>
      <c r="H5570" s="81" t="str">
        <f>IFERROR(F5570*VLOOKUP(D5570,Saldo!$P$8:$U$1009,6,FALSE),"")</f>
        <v/>
      </c>
      <c r="I5570" s="78" t="str">
        <f>IFERROR(IF(D5570="","",VLOOKUP(D5570,Saldo!$P$8:$Q$1009,2,FALSE)),"")</f>
        <v/>
      </c>
      <c r="J5570" s="76"/>
      <c r="K5570" s="74" t="str">
        <f t="shared" si="86"/>
        <v/>
      </c>
    </row>
    <row r="5571" spans="1:11" ht="18.95" customHeight="1" x14ac:dyDescent="0.25">
      <c r="A5571" s="52"/>
      <c r="C5571" s="185"/>
      <c r="D5571" s="76"/>
      <c r="E5571" s="76" t="str">
        <f>IF(D5571="","",IFERROR(VLOOKUP(D5571,Cadastro!$C$9:$D$1009,2,FALSE),"NOT FOUND"))</f>
        <v/>
      </c>
      <c r="F5571" s="94"/>
      <c r="G5571" s="76"/>
      <c r="H5571" s="81" t="str">
        <f>IFERROR(F5571*VLOOKUP(D5571,Saldo!$P$8:$U$1009,6,FALSE),"")</f>
        <v/>
      </c>
      <c r="I5571" s="78" t="str">
        <f>IFERROR(IF(D5571="","",VLOOKUP(D5571,Saldo!$P$8:$Q$1009,2,FALSE)),"")</f>
        <v/>
      </c>
      <c r="J5571" s="76"/>
      <c r="K5571" s="74" t="str">
        <f t="shared" si="86"/>
        <v/>
      </c>
    </row>
    <row r="5572" spans="1:11" ht="18.95" customHeight="1" x14ac:dyDescent="0.25">
      <c r="A5572" s="52"/>
      <c r="C5572" s="185"/>
      <c r="D5572" s="76"/>
      <c r="E5572" s="76" t="str">
        <f>IF(D5572="","",IFERROR(VLOOKUP(D5572,Cadastro!$C$9:$D$1009,2,FALSE),"NOT FOUND"))</f>
        <v/>
      </c>
      <c r="F5572" s="94"/>
      <c r="G5572" s="76"/>
      <c r="H5572" s="81" t="str">
        <f>IFERROR(F5572*VLOOKUP(D5572,Saldo!$P$8:$U$1009,6,FALSE),"")</f>
        <v/>
      </c>
      <c r="I5572" s="78" t="str">
        <f>IFERROR(IF(D5572="","",VLOOKUP(D5572,Saldo!$P$8:$Q$1009,2,FALSE)),"")</f>
        <v/>
      </c>
      <c r="J5572" s="76"/>
      <c r="K5572" s="74" t="str">
        <f t="shared" si="86"/>
        <v/>
      </c>
    </row>
    <row r="5573" spans="1:11" ht="18.95" customHeight="1" x14ac:dyDescent="0.25">
      <c r="A5573" s="52"/>
      <c r="C5573" s="185"/>
      <c r="D5573" s="76"/>
      <c r="E5573" s="76" t="str">
        <f>IF(D5573="","",IFERROR(VLOOKUP(D5573,Cadastro!$C$9:$D$1009,2,FALSE),"NOT FOUND"))</f>
        <v/>
      </c>
      <c r="F5573" s="94"/>
      <c r="G5573" s="76"/>
      <c r="H5573" s="81" t="str">
        <f>IFERROR(F5573*VLOOKUP(D5573,Saldo!$P$8:$U$1009,6,FALSE),"")</f>
        <v/>
      </c>
      <c r="I5573" s="78" t="str">
        <f>IFERROR(IF(D5573="","",VLOOKUP(D5573,Saldo!$P$8:$Q$1009,2,FALSE)),"")</f>
        <v/>
      </c>
      <c r="J5573" s="76"/>
      <c r="K5573" s="74" t="str">
        <f t="shared" si="86"/>
        <v/>
      </c>
    </row>
    <row r="5574" spans="1:11" ht="18.95" customHeight="1" x14ac:dyDescent="0.25">
      <c r="A5574" s="52"/>
      <c r="C5574" s="185"/>
      <c r="D5574" s="76"/>
      <c r="E5574" s="76" t="str">
        <f>IF(D5574="","",IFERROR(VLOOKUP(D5574,Cadastro!$C$9:$D$1009,2,FALSE),"NOT FOUND"))</f>
        <v/>
      </c>
      <c r="F5574" s="94"/>
      <c r="G5574" s="76"/>
      <c r="H5574" s="81" t="str">
        <f>IFERROR(F5574*VLOOKUP(D5574,Saldo!$P$8:$U$1009,6,FALSE),"")</f>
        <v/>
      </c>
      <c r="I5574" s="78" t="str">
        <f>IFERROR(IF(D5574="","",VLOOKUP(D5574,Saldo!$P$8:$Q$1009,2,FALSE)),"")</f>
        <v/>
      </c>
      <c r="J5574" s="76"/>
      <c r="K5574" s="74" t="str">
        <f t="shared" si="86"/>
        <v/>
      </c>
    </row>
    <row r="5575" spans="1:11" ht="18.95" customHeight="1" x14ac:dyDescent="0.25">
      <c r="A5575" s="52"/>
      <c r="C5575" s="185"/>
      <c r="D5575" s="76"/>
      <c r="E5575" s="76" t="str">
        <f>IF(D5575="","",IFERROR(VLOOKUP(D5575,Cadastro!$C$9:$D$1009,2,FALSE),"NOT FOUND"))</f>
        <v/>
      </c>
      <c r="F5575" s="94"/>
      <c r="G5575" s="76"/>
      <c r="H5575" s="81" t="str">
        <f>IFERROR(F5575*VLOOKUP(D5575,Saldo!$P$8:$U$1009,6,FALSE),"")</f>
        <v/>
      </c>
      <c r="I5575" s="78" t="str">
        <f>IFERROR(IF(D5575="","",VLOOKUP(D5575,Saldo!$P$8:$Q$1009,2,FALSE)),"")</f>
        <v/>
      </c>
      <c r="J5575" s="76"/>
      <c r="K5575" s="74" t="str">
        <f t="shared" si="86"/>
        <v/>
      </c>
    </row>
    <row r="5576" spans="1:11" ht="18.95" customHeight="1" x14ac:dyDescent="0.25">
      <c r="A5576" s="52"/>
      <c r="C5576" s="185"/>
      <c r="D5576" s="76"/>
      <c r="E5576" s="76" t="str">
        <f>IF(D5576="","",IFERROR(VLOOKUP(D5576,Cadastro!$C$9:$D$1009,2,FALSE),"NOT FOUND"))</f>
        <v/>
      </c>
      <c r="F5576" s="94"/>
      <c r="G5576" s="76"/>
      <c r="H5576" s="81" t="str">
        <f>IFERROR(F5576*VLOOKUP(D5576,Saldo!$P$8:$U$1009,6,FALSE),"")</f>
        <v/>
      </c>
      <c r="I5576" s="78" t="str">
        <f>IFERROR(IF(D5576="","",VLOOKUP(D5576,Saldo!$P$8:$Q$1009,2,FALSE)),"")</f>
        <v/>
      </c>
      <c r="J5576" s="76"/>
      <c r="K5576" s="74" t="str">
        <f t="shared" si="86"/>
        <v/>
      </c>
    </row>
    <row r="5577" spans="1:11" ht="18.95" customHeight="1" x14ac:dyDescent="0.25">
      <c r="A5577" s="52"/>
      <c r="C5577" s="185"/>
      <c r="D5577" s="76"/>
      <c r="E5577" s="76" t="str">
        <f>IF(D5577="","",IFERROR(VLOOKUP(D5577,Cadastro!$C$9:$D$1009,2,FALSE),"NOT FOUND"))</f>
        <v/>
      </c>
      <c r="F5577" s="94"/>
      <c r="G5577" s="76"/>
      <c r="H5577" s="81" t="str">
        <f>IFERROR(F5577*VLOOKUP(D5577,Saldo!$P$8:$U$1009,6,FALSE),"")</f>
        <v/>
      </c>
      <c r="I5577" s="78" t="str">
        <f>IFERROR(IF(D5577="","",VLOOKUP(D5577,Saldo!$P$8:$Q$1009,2,FALSE)),"")</f>
        <v/>
      </c>
      <c r="J5577" s="76"/>
      <c r="K5577" s="74" t="str">
        <f t="shared" si="86"/>
        <v/>
      </c>
    </row>
    <row r="5578" spans="1:11" ht="18.95" customHeight="1" x14ac:dyDescent="0.25">
      <c r="A5578" s="52"/>
      <c r="C5578" s="185"/>
      <c r="D5578" s="76"/>
      <c r="E5578" s="76" t="str">
        <f>IF(D5578="","",IFERROR(VLOOKUP(D5578,Cadastro!$C$9:$D$1009,2,FALSE),"NOT FOUND"))</f>
        <v/>
      </c>
      <c r="F5578" s="94"/>
      <c r="G5578" s="76"/>
      <c r="H5578" s="81" t="str">
        <f>IFERROR(F5578*VLOOKUP(D5578,Saldo!$P$8:$U$1009,6,FALSE),"")</f>
        <v/>
      </c>
      <c r="I5578" s="78" t="str">
        <f>IFERROR(IF(D5578="","",VLOOKUP(D5578,Saldo!$P$8:$Q$1009,2,FALSE)),"")</f>
        <v/>
      </c>
      <c r="J5578" s="76"/>
      <c r="K5578" s="74" t="str">
        <f t="shared" ref="K5578:K5641" si="87">IF(C5578="","",MONTH(C5578))</f>
        <v/>
      </c>
    </row>
    <row r="5579" spans="1:11" ht="18.95" customHeight="1" x14ac:dyDescent="0.25">
      <c r="A5579" s="52"/>
      <c r="C5579" s="185"/>
      <c r="D5579" s="76"/>
      <c r="E5579" s="76" t="str">
        <f>IF(D5579="","",IFERROR(VLOOKUP(D5579,Cadastro!$C$9:$D$1009,2,FALSE),"NOT FOUND"))</f>
        <v/>
      </c>
      <c r="F5579" s="94"/>
      <c r="G5579" s="76"/>
      <c r="H5579" s="81" t="str">
        <f>IFERROR(F5579*VLOOKUP(D5579,Saldo!$P$8:$U$1009,6,FALSE),"")</f>
        <v/>
      </c>
      <c r="I5579" s="78" t="str">
        <f>IFERROR(IF(D5579="","",VLOOKUP(D5579,Saldo!$P$8:$Q$1009,2,FALSE)),"")</f>
        <v/>
      </c>
      <c r="J5579" s="76"/>
      <c r="K5579" s="74" t="str">
        <f t="shared" si="87"/>
        <v/>
      </c>
    </row>
    <row r="5580" spans="1:11" ht="18.95" customHeight="1" x14ac:dyDescent="0.25">
      <c r="A5580" s="52"/>
      <c r="C5580" s="185"/>
      <c r="D5580" s="76"/>
      <c r="E5580" s="76" t="str">
        <f>IF(D5580="","",IFERROR(VLOOKUP(D5580,Cadastro!$C$9:$D$1009,2,FALSE),"NOT FOUND"))</f>
        <v/>
      </c>
      <c r="F5580" s="94"/>
      <c r="G5580" s="76"/>
      <c r="H5580" s="81" t="str">
        <f>IFERROR(F5580*VLOOKUP(D5580,Saldo!$P$8:$U$1009,6,FALSE),"")</f>
        <v/>
      </c>
      <c r="I5580" s="78" t="str">
        <f>IFERROR(IF(D5580="","",VLOOKUP(D5580,Saldo!$P$8:$Q$1009,2,FALSE)),"")</f>
        <v/>
      </c>
      <c r="J5580" s="76"/>
      <c r="K5580" s="74" t="str">
        <f t="shared" si="87"/>
        <v/>
      </c>
    </row>
    <row r="5581" spans="1:11" ht="18.95" customHeight="1" x14ac:dyDescent="0.25">
      <c r="A5581" s="52"/>
      <c r="C5581" s="185"/>
      <c r="D5581" s="76"/>
      <c r="E5581" s="76" t="str">
        <f>IF(D5581="","",IFERROR(VLOOKUP(D5581,Cadastro!$C$9:$D$1009,2,FALSE),"NOT FOUND"))</f>
        <v/>
      </c>
      <c r="F5581" s="94"/>
      <c r="G5581" s="76"/>
      <c r="H5581" s="81" t="str">
        <f>IFERROR(F5581*VLOOKUP(D5581,Saldo!$P$8:$U$1009,6,FALSE),"")</f>
        <v/>
      </c>
      <c r="I5581" s="78" t="str">
        <f>IFERROR(IF(D5581="","",VLOOKUP(D5581,Saldo!$P$8:$Q$1009,2,FALSE)),"")</f>
        <v/>
      </c>
      <c r="J5581" s="76"/>
      <c r="K5581" s="74" t="str">
        <f t="shared" si="87"/>
        <v/>
      </c>
    </row>
    <row r="5582" spans="1:11" ht="18.95" customHeight="1" x14ac:dyDescent="0.25">
      <c r="A5582" s="52"/>
      <c r="C5582" s="185"/>
      <c r="D5582" s="76"/>
      <c r="E5582" s="76" t="str">
        <f>IF(D5582="","",IFERROR(VLOOKUP(D5582,Cadastro!$C$9:$D$1009,2,FALSE),"NOT FOUND"))</f>
        <v/>
      </c>
      <c r="F5582" s="94"/>
      <c r="G5582" s="76"/>
      <c r="H5582" s="81" t="str">
        <f>IFERROR(F5582*VLOOKUP(D5582,Saldo!$P$8:$U$1009,6,FALSE),"")</f>
        <v/>
      </c>
      <c r="I5582" s="78" t="str">
        <f>IFERROR(IF(D5582="","",VLOOKUP(D5582,Saldo!$P$8:$Q$1009,2,FALSE)),"")</f>
        <v/>
      </c>
      <c r="J5582" s="76"/>
      <c r="K5582" s="74" t="str">
        <f t="shared" si="87"/>
        <v/>
      </c>
    </row>
    <row r="5583" spans="1:11" ht="18.95" customHeight="1" x14ac:dyDescent="0.25">
      <c r="A5583" s="52"/>
      <c r="C5583" s="185"/>
      <c r="D5583" s="76"/>
      <c r="E5583" s="76" t="str">
        <f>IF(D5583="","",IFERROR(VLOOKUP(D5583,Cadastro!$C$9:$D$1009,2,FALSE),"NOT FOUND"))</f>
        <v/>
      </c>
      <c r="F5583" s="94"/>
      <c r="G5583" s="76"/>
      <c r="H5583" s="81" t="str">
        <f>IFERROR(F5583*VLOOKUP(D5583,Saldo!$P$8:$U$1009,6,FALSE),"")</f>
        <v/>
      </c>
      <c r="I5583" s="78" t="str">
        <f>IFERROR(IF(D5583="","",VLOOKUP(D5583,Saldo!$P$8:$Q$1009,2,FALSE)),"")</f>
        <v/>
      </c>
      <c r="J5583" s="76"/>
      <c r="K5583" s="74" t="str">
        <f t="shared" si="87"/>
        <v/>
      </c>
    </row>
    <row r="5584" spans="1:11" ht="18.95" customHeight="1" x14ac:dyDescent="0.25">
      <c r="A5584" s="52"/>
      <c r="C5584" s="185"/>
      <c r="D5584" s="76"/>
      <c r="E5584" s="76" t="str">
        <f>IF(D5584="","",IFERROR(VLOOKUP(D5584,Cadastro!$C$9:$D$1009,2,FALSE),"NOT FOUND"))</f>
        <v/>
      </c>
      <c r="F5584" s="94"/>
      <c r="G5584" s="76"/>
      <c r="H5584" s="81" t="str">
        <f>IFERROR(F5584*VLOOKUP(D5584,Saldo!$P$8:$U$1009,6,FALSE),"")</f>
        <v/>
      </c>
      <c r="I5584" s="78" t="str">
        <f>IFERROR(IF(D5584="","",VLOOKUP(D5584,Saldo!$P$8:$Q$1009,2,FALSE)),"")</f>
        <v/>
      </c>
      <c r="J5584" s="76"/>
      <c r="K5584" s="74" t="str">
        <f t="shared" si="87"/>
        <v/>
      </c>
    </row>
    <row r="5585" spans="1:11" ht="18.95" customHeight="1" x14ac:dyDescent="0.25">
      <c r="A5585" s="52"/>
      <c r="C5585" s="185"/>
      <c r="D5585" s="76"/>
      <c r="E5585" s="76" t="str">
        <f>IF(D5585="","",IFERROR(VLOOKUP(D5585,Cadastro!$C$9:$D$1009,2,FALSE),"NOT FOUND"))</f>
        <v/>
      </c>
      <c r="F5585" s="94"/>
      <c r="G5585" s="76"/>
      <c r="H5585" s="81" t="str">
        <f>IFERROR(F5585*VLOOKUP(D5585,Saldo!$P$8:$U$1009,6,FALSE),"")</f>
        <v/>
      </c>
      <c r="I5585" s="78" t="str">
        <f>IFERROR(IF(D5585="","",VLOOKUP(D5585,Saldo!$P$8:$Q$1009,2,FALSE)),"")</f>
        <v/>
      </c>
      <c r="J5585" s="76"/>
      <c r="K5585" s="74" t="str">
        <f t="shared" si="87"/>
        <v/>
      </c>
    </row>
    <row r="5586" spans="1:11" ht="18.95" customHeight="1" x14ac:dyDescent="0.25">
      <c r="A5586" s="52"/>
      <c r="C5586" s="185"/>
      <c r="D5586" s="76"/>
      <c r="E5586" s="76" t="str">
        <f>IF(D5586="","",IFERROR(VLOOKUP(D5586,Cadastro!$C$9:$D$1009,2,FALSE),"NOT FOUND"))</f>
        <v/>
      </c>
      <c r="F5586" s="94"/>
      <c r="G5586" s="76"/>
      <c r="H5586" s="81" t="str">
        <f>IFERROR(F5586*VLOOKUP(D5586,Saldo!$P$8:$U$1009,6,FALSE),"")</f>
        <v/>
      </c>
      <c r="I5586" s="78" t="str">
        <f>IFERROR(IF(D5586="","",VLOOKUP(D5586,Saldo!$P$8:$Q$1009,2,FALSE)),"")</f>
        <v/>
      </c>
      <c r="J5586" s="76"/>
      <c r="K5586" s="74" t="str">
        <f t="shared" si="87"/>
        <v/>
      </c>
    </row>
    <row r="5587" spans="1:11" ht="18.95" customHeight="1" x14ac:dyDescent="0.25">
      <c r="A5587" s="52"/>
      <c r="C5587" s="185"/>
      <c r="D5587" s="76"/>
      <c r="E5587" s="76" t="str">
        <f>IF(D5587="","",IFERROR(VLOOKUP(D5587,Cadastro!$C$9:$D$1009,2,FALSE),"NOT FOUND"))</f>
        <v/>
      </c>
      <c r="F5587" s="94"/>
      <c r="G5587" s="76"/>
      <c r="H5587" s="81" t="str">
        <f>IFERROR(F5587*VLOOKUP(D5587,Saldo!$P$8:$U$1009,6,FALSE),"")</f>
        <v/>
      </c>
      <c r="I5587" s="78" t="str">
        <f>IFERROR(IF(D5587="","",VLOOKUP(D5587,Saldo!$P$8:$Q$1009,2,FALSE)),"")</f>
        <v/>
      </c>
      <c r="J5587" s="76"/>
      <c r="K5587" s="74" t="str">
        <f t="shared" si="87"/>
        <v/>
      </c>
    </row>
    <row r="5588" spans="1:11" ht="18.95" customHeight="1" x14ac:dyDescent="0.25">
      <c r="A5588" s="52"/>
      <c r="C5588" s="185"/>
      <c r="D5588" s="76"/>
      <c r="E5588" s="76" t="str">
        <f>IF(D5588="","",IFERROR(VLOOKUP(D5588,Cadastro!$C$9:$D$1009,2,FALSE),"NOT FOUND"))</f>
        <v/>
      </c>
      <c r="F5588" s="94"/>
      <c r="G5588" s="76"/>
      <c r="H5588" s="81" t="str">
        <f>IFERROR(F5588*VLOOKUP(D5588,Saldo!$P$8:$U$1009,6,FALSE),"")</f>
        <v/>
      </c>
      <c r="I5588" s="78" t="str">
        <f>IFERROR(IF(D5588="","",VLOOKUP(D5588,Saldo!$P$8:$Q$1009,2,FALSE)),"")</f>
        <v/>
      </c>
      <c r="J5588" s="76"/>
      <c r="K5588" s="74" t="str">
        <f t="shared" si="87"/>
        <v/>
      </c>
    </row>
    <row r="5589" spans="1:11" ht="18.95" customHeight="1" x14ac:dyDescent="0.25">
      <c r="A5589" s="52"/>
      <c r="C5589" s="185"/>
      <c r="D5589" s="76"/>
      <c r="E5589" s="76" t="str">
        <f>IF(D5589="","",IFERROR(VLOOKUP(D5589,Cadastro!$C$9:$D$1009,2,FALSE),"NOT FOUND"))</f>
        <v/>
      </c>
      <c r="F5589" s="94"/>
      <c r="G5589" s="76"/>
      <c r="H5589" s="81" t="str">
        <f>IFERROR(F5589*VLOOKUP(D5589,Saldo!$P$8:$U$1009,6,FALSE),"")</f>
        <v/>
      </c>
      <c r="I5589" s="78" t="str">
        <f>IFERROR(IF(D5589="","",VLOOKUP(D5589,Saldo!$P$8:$Q$1009,2,FALSE)),"")</f>
        <v/>
      </c>
      <c r="J5589" s="76"/>
      <c r="K5589" s="74" t="str">
        <f t="shared" si="87"/>
        <v/>
      </c>
    </row>
    <row r="5590" spans="1:11" ht="18.95" customHeight="1" x14ac:dyDescent="0.25">
      <c r="A5590" s="52"/>
      <c r="C5590" s="185"/>
      <c r="D5590" s="76"/>
      <c r="E5590" s="76" t="str">
        <f>IF(D5590="","",IFERROR(VLOOKUP(D5590,Cadastro!$C$9:$D$1009,2,FALSE),"NOT FOUND"))</f>
        <v/>
      </c>
      <c r="F5590" s="94"/>
      <c r="G5590" s="76"/>
      <c r="H5590" s="81" t="str">
        <f>IFERROR(F5590*VLOOKUP(D5590,Saldo!$P$8:$U$1009,6,FALSE),"")</f>
        <v/>
      </c>
      <c r="I5590" s="78" t="str">
        <f>IFERROR(IF(D5590="","",VLOOKUP(D5590,Saldo!$P$8:$Q$1009,2,FALSE)),"")</f>
        <v/>
      </c>
      <c r="J5590" s="76"/>
      <c r="K5590" s="74" t="str">
        <f t="shared" si="87"/>
        <v/>
      </c>
    </row>
    <row r="5591" spans="1:11" ht="18.95" customHeight="1" x14ac:dyDescent="0.25">
      <c r="A5591" s="52"/>
      <c r="C5591" s="185"/>
      <c r="D5591" s="76"/>
      <c r="E5591" s="76" t="str">
        <f>IF(D5591="","",IFERROR(VLOOKUP(D5591,Cadastro!$C$9:$D$1009,2,FALSE),"NOT FOUND"))</f>
        <v/>
      </c>
      <c r="F5591" s="94"/>
      <c r="G5591" s="76"/>
      <c r="H5591" s="81" t="str">
        <f>IFERROR(F5591*VLOOKUP(D5591,Saldo!$P$8:$U$1009,6,FALSE),"")</f>
        <v/>
      </c>
      <c r="I5591" s="78" t="str">
        <f>IFERROR(IF(D5591="","",VLOOKUP(D5591,Saldo!$P$8:$Q$1009,2,FALSE)),"")</f>
        <v/>
      </c>
      <c r="J5591" s="76"/>
      <c r="K5591" s="74" t="str">
        <f t="shared" si="87"/>
        <v/>
      </c>
    </row>
    <row r="5592" spans="1:11" ht="18.95" customHeight="1" x14ac:dyDescent="0.25">
      <c r="A5592" s="52"/>
      <c r="C5592" s="185"/>
      <c r="D5592" s="76"/>
      <c r="E5592" s="76" t="str">
        <f>IF(D5592="","",IFERROR(VLOOKUP(D5592,Cadastro!$C$9:$D$1009,2,FALSE),"NOT FOUND"))</f>
        <v/>
      </c>
      <c r="F5592" s="94"/>
      <c r="G5592" s="76"/>
      <c r="H5592" s="81" t="str">
        <f>IFERROR(F5592*VLOOKUP(D5592,Saldo!$P$8:$U$1009,6,FALSE),"")</f>
        <v/>
      </c>
      <c r="I5592" s="78" t="str">
        <f>IFERROR(IF(D5592="","",VLOOKUP(D5592,Saldo!$P$8:$Q$1009,2,FALSE)),"")</f>
        <v/>
      </c>
      <c r="J5592" s="76"/>
      <c r="K5592" s="74" t="str">
        <f t="shared" si="87"/>
        <v/>
      </c>
    </row>
    <row r="5593" spans="1:11" ht="18.95" customHeight="1" x14ac:dyDescent="0.25">
      <c r="A5593" s="52"/>
      <c r="C5593" s="185"/>
      <c r="D5593" s="76"/>
      <c r="E5593" s="76" t="str">
        <f>IF(D5593="","",IFERROR(VLOOKUP(D5593,Cadastro!$C$9:$D$1009,2,FALSE),"NOT FOUND"))</f>
        <v/>
      </c>
      <c r="F5593" s="94"/>
      <c r="G5593" s="76"/>
      <c r="H5593" s="81" t="str">
        <f>IFERROR(F5593*VLOOKUP(D5593,Saldo!$P$8:$U$1009,6,FALSE),"")</f>
        <v/>
      </c>
      <c r="I5593" s="78" t="str">
        <f>IFERROR(IF(D5593="","",VLOOKUP(D5593,Saldo!$P$8:$Q$1009,2,FALSE)),"")</f>
        <v/>
      </c>
      <c r="J5593" s="76"/>
      <c r="K5593" s="74" t="str">
        <f t="shared" si="87"/>
        <v/>
      </c>
    </row>
    <row r="5594" spans="1:11" ht="18.95" customHeight="1" x14ac:dyDescent="0.25">
      <c r="A5594" s="52"/>
      <c r="C5594" s="185"/>
      <c r="D5594" s="76"/>
      <c r="E5594" s="76" t="str">
        <f>IF(D5594="","",IFERROR(VLOOKUP(D5594,Cadastro!$C$9:$D$1009,2,FALSE),"NOT FOUND"))</f>
        <v/>
      </c>
      <c r="F5594" s="94"/>
      <c r="G5594" s="76"/>
      <c r="H5594" s="81" t="str">
        <f>IFERROR(F5594*VLOOKUP(D5594,Saldo!$P$8:$U$1009,6,FALSE),"")</f>
        <v/>
      </c>
      <c r="I5594" s="78" t="str">
        <f>IFERROR(IF(D5594="","",VLOOKUP(D5594,Saldo!$P$8:$Q$1009,2,FALSE)),"")</f>
        <v/>
      </c>
      <c r="J5594" s="76"/>
      <c r="K5594" s="74" t="str">
        <f t="shared" si="87"/>
        <v/>
      </c>
    </row>
    <row r="5595" spans="1:11" ht="18.95" customHeight="1" x14ac:dyDescent="0.25">
      <c r="A5595" s="52"/>
      <c r="C5595" s="185"/>
      <c r="D5595" s="76"/>
      <c r="E5595" s="76" t="str">
        <f>IF(D5595="","",IFERROR(VLOOKUP(D5595,Cadastro!$C$9:$D$1009,2,FALSE),"NOT FOUND"))</f>
        <v/>
      </c>
      <c r="F5595" s="94"/>
      <c r="G5595" s="76"/>
      <c r="H5595" s="81" t="str">
        <f>IFERROR(F5595*VLOOKUP(D5595,Saldo!$P$8:$U$1009,6,FALSE),"")</f>
        <v/>
      </c>
      <c r="I5595" s="78" t="str">
        <f>IFERROR(IF(D5595="","",VLOOKUP(D5595,Saldo!$P$8:$Q$1009,2,FALSE)),"")</f>
        <v/>
      </c>
      <c r="J5595" s="76"/>
      <c r="K5595" s="74" t="str">
        <f t="shared" si="87"/>
        <v/>
      </c>
    </row>
    <row r="5596" spans="1:11" ht="18.95" customHeight="1" x14ac:dyDescent="0.25">
      <c r="A5596" s="52"/>
      <c r="C5596" s="185"/>
      <c r="D5596" s="76"/>
      <c r="E5596" s="76" t="str">
        <f>IF(D5596="","",IFERROR(VLOOKUP(D5596,Cadastro!$C$9:$D$1009,2,FALSE),"NOT FOUND"))</f>
        <v/>
      </c>
      <c r="F5596" s="94"/>
      <c r="G5596" s="76"/>
      <c r="H5596" s="81" t="str">
        <f>IFERROR(F5596*VLOOKUP(D5596,Saldo!$P$8:$U$1009,6,FALSE),"")</f>
        <v/>
      </c>
      <c r="I5596" s="78" t="str">
        <f>IFERROR(IF(D5596="","",VLOOKUP(D5596,Saldo!$P$8:$Q$1009,2,FALSE)),"")</f>
        <v/>
      </c>
      <c r="J5596" s="76"/>
      <c r="K5596" s="74" t="str">
        <f t="shared" si="87"/>
        <v/>
      </c>
    </row>
    <row r="5597" spans="1:11" ht="18.95" customHeight="1" x14ac:dyDescent="0.25">
      <c r="A5597" s="52"/>
      <c r="C5597" s="185"/>
      <c r="D5597" s="76"/>
      <c r="E5597" s="76" t="str">
        <f>IF(D5597="","",IFERROR(VLOOKUP(D5597,Cadastro!$C$9:$D$1009,2,FALSE),"NOT FOUND"))</f>
        <v/>
      </c>
      <c r="F5597" s="94"/>
      <c r="G5597" s="76"/>
      <c r="H5597" s="81" t="str">
        <f>IFERROR(F5597*VLOOKUP(D5597,Saldo!$P$8:$U$1009,6,FALSE),"")</f>
        <v/>
      </c>
      <c r="I5597" s="78" t="str">
        <f>IFERROR(IF(D5597="","",VLOOKUP(D5597,Saldo!$P$8:$Q$1009,2,FALSE)),"")</f>
        <v/>
      </c>
      <c r="J5597" s="76"/>
      <c r="K5597" s="74" t="str">
        <f t="shared" si="87"/>
        <v/>
      </c>
    </row>
    <row r="5598" spans="1:11" ht="18.95" customHeight="1" x14ac:dyDescent="0.25">
      <c r="A5598" s="52"/>
      <c r="C5598" s="185"/>
      <c r="D5598" s="76"/>
      <c r="E5598" s="76" t="str">
        <f>IF(D5598="","",IFERROR(VLOOKUP(D5598,Cadastro!$C$9:$D$1009,2,FALSE),"NOT FOUND"))</f>
        <v/>
      </c>
      <c r="F5598" s="94"/>
      <c r="G5598" s="76"/>
      <c r="H5598" s="81" t="str">
        <f>IFERROR(F5598*VLOOKUP(D5598,Saldo!$P$8:$U$1009,6,FALSE),"")</f>
        <v/>
      </c>
      <c r="I5598" s="78" t="str">
        <f>IFERROR(IF(D5598="","",VLOOKUP(D5598,Saldo!$P$8:$Q$1009,2,FALSE)),"")</f>
        <v/>
      </c>
      <c r="J5598" s="76"/>
      <c r="K5598" s="74" t="str">
        <f t="shared" si="87"/>
        <v/>
      </c>
    </row>
    <row r="5599" spans="1:11" ht="18.95" customHeight="1" x14ac:dyDescent="0.25">
      <c r="A5599" s="52"/>
      <c r="C5599" s="185"/>
      <c r="D5599" s="76"/>
      <c r="E5599" s="76" t="str">
        <f>IF(D5599="","",IFERROR(VLOOKUP(D5599,Cadastro!$C$9:$D$1009,2,FALSE),"NOT FOUND"))</f>
        <v/>
      </c>
      <c r="F5599" s="94"/>
      <c r="G5599" s="76"/>
      <c r="H5599" s="81" t="str">
        <f>IFERROR(F5599*VLOOKUP(D5599,Saldo!$P$8:$U$1009,6,FALSE),"")</f>
        <v/>
      </c>
      <c r="I5599" s="78" t="str">
        <f>IFERROR(IF(D5599="","",VLOOKUP(D5599,Saldo!$P$8:$Q$1009,2,FALSE)),"")</f>
        <v/>
      </c>
      <c r="J5599" s="76"/>
      <c r="K5599" s="74" t="str">
        <f t="shared" si="87"/>
        <v/>
      </c>
    </row>
    <row r="5600" spans="1:11" ht="18.95" customHeight="1" x14ac:dyDescent="0.25">
      <c r="A5600" s="52"/>
      <c r="C5600" s="185"/>
      <c r="D5600" s="76"/>
      <c r="E5600" s="76" t="str">
        <f>IF(D5600="","",IFERROR(VLOOKUP(D5600,Cadastro!$C$9:$D$1009,2,FALSE),"NOT FOUND"))</f>
        <v/>
      </c>
      <c r="F5600" s="94"/>
      <c r="G5600" s="76"/>
      <c r="H5600" s="81" t="str">
        <f>IFERROR(F5600*VLOOKUP(D5600,Saldo!$P$8:$U$1009,6,FALSE),"")</f>
        <v/>
      </c>
      <c r="I5600" s="78" t="str">
        <f>IFERROR(IF(D5600="","",VLOOKUP(D5600,Saldo!$P$8:$Q$1009,2,FALSE)),"")</f>
        <v/>
      </c>
      <c r="J5600" s="76"/>
      <c r="K5600" s="74" t="str">
        <f t="shared" si="87"/>
        <v/>
      </c>
    </row>
    <row r="5601" spans="1:11" ht="18.95" customHeight="1" x14ac:dyDescent="0.25">
      <c r="A5601" s="52"/>
      <c r="C5601" s="185"/>
      <c r="D5601" s="76"/>
      <c r="E5601" s="76" t="str">
        <f>IF(D5601="","",IFERROR(VLOOKUP(D5601,Cadastro!$C$9:$D$1009,2,FALSE),"NOT FOUND"))</f>
        <v/>
      </c>
      <c r="F5601" s="94"/>
      <c r="G5601" s="76"/>
      <c r="H5601" s="81" t="str">
        <f>IFERROR(F5601*VLOOKUP(D5601,Saldo!$P$8:$U$1009,6,FALSE),"")</f>
        <v/>
      </c>
      <c r="I5601" s="78" t="str">
        <f>IFERROR(IF(D5601="","",VLOOKUP(D5601,Saldo!$P$8:$Q$1009,2,FALSE)),"")</f>
        <v/>
      </c>
      <c r="J5601" s="76"/>
      <c r="K5601" s="74" t="str">
        <f t="shared" si="87"/>
        <v/>
      </c>
    </row>
    <row r="5602" spans="1:11" ht="18.95" customHeight="1" x14ac:dyDescent="0.25">
      <c r="A5602" s="52"/>
      <c r="C5602" s="185"/>
      <c r="D5602" s="76"/>
      <c r="E5602" s="76" t="str">
        <f>IF(D5602="","",IFERROR(VLOOKUP(D5602,Cadastro!$C$9:$D$1009,2,FALSE),"NOT FOUND"))</f>
        <v/>
      </c>
      <c r="F5602" s="94"/>
      <c r="G5602" s="76"/>
      <c r="H5602" s="81" t="str">
        <f>IFERROR(F5602*VLOOKUP(D5602,Saldo!$P$8:$U$1009,6,FALSE),"")</f>
        <v/>
      </c>
      <c r="I5602" s="78" t="str">
        <f>IFERROR(IF(D5602="","",VLOOKUP(D5602,Saldo!$P$8:$Q$1009,2,FALSE)),"")</f>
        <v/>
      </c>
      <c r="J5602" s="76"/>
      <c r="K5602" s="74" t="str">
        <f t="shared" si="87"/>
        <v/>
      </c>
    </row>
    <row r="5603" spans="1:11" ht="18.95" customHeight="1" x14ac:dyDescent="0.25">
      <c r="A5603" s="52"/>
      <c r="C5603" s="185"/>
      <c r="D5603" s="76"/>
      <c r="E5603" s="76" t="str">
        <f>IF(D5603="","",IFERROR(VLOOKUP(D5603,Cadastro!$C$9:$D$1009,2,FALSE),"NOT FOUND"))</f>
        <v/>
      </c>
      <c r="F5603" s="94"/>
      <c r="G5603" s="76"/>
      <c r="H5603" s="81" t="str">
        <f>IFERROR(F5603*VLOOKUP(D5603,Saldo!$P$8:$U$1009,6,FALSE),"")</f>
        <v/>
      </c>
      <c r="I5603" s="78" t="str">
        <f>IFERROR(IF(D5603="","",VLOOKUP(D5603,Saldo!$P$8:$Q$1009,2,FALSE)),"")</f>
        <v/>
      </c>
      <c r="J5603" s="76"/>
      <c r="K5603" s="74" t="str">
        <f t="shared" si="87"/>
        <v/>
      </c>
    </row>
    <row r="5604" spans="1:11" ht="18.95" customHeight="1" x14ac:dyDescent="0.25">
      <c r="A5604" s="52"/>
      <c r="C5604" s="185"/>
      <c r="D5604" s="76"/>
      <c r="E5604" s="76" t="str">
        <f>IF(D5604="","",IFERROR(VLOOKUP(D5604,Cadastro!$C$9:$D$1009,2,FALSE),"NOT FOUND"))</f>
        <v/>
      </c>
      <c r="F5604" s="94"/>
      <c r="G5604" s="76"/>
      <c r="H5604" s="81" t="str">
        <f>IFERROR(F5604*VLOOKUP(D5604,Saldo!$P$8:$U$1009,6,FALSE),"")</f>
        <v/>
      </c>
      <c r="I5604" s="78" t="str">
        <f>IFERROR(IF(D5604="","",VLOOKUP(D5604,Saldo!$P$8:$Q$1009,2,FALSE)),"")</f>
        <v/>
      </c>
      <c r="J5604" s="76"/>
      <c r="K5604" s="74" t="str">
        <f t="shared" si="87"/>
        <v/>
      </c>
    </row>
    <row r="5605" spans="1:11" ht="18.95" customHeight="1" x14ac:dyDescent="0.25">
      <c r="A5605" s="52"/>
      <c r="C5605" s="185"/>
      <c r="D5605" s="76"/>
      <c r="E5605" s="76" t="str">
        <f>IF(D5605="","",IFERROR(VLOOKUP(D5605,Cadastro!$C$9:$D$1009,2,FALSE),"NOT FOUND"))</f>
        <v/>
      </c>
      <c r="F5605" s="94"/>
      <c r="G5605" s="76"/>
      <c r="H5605" s="81" t="str">
        <f>IFERROR(F5605*VLOOKUP(D5605,Saldo!$P$8:$U$1009,6,FALSE),"")</f>
        <v/>
      </c>
      <c r="I5605" s="78" t="str">
        <f>IFERROR(IF(D5605="","",VLOOKUP(D5605,Saldo!$P$8:$Q$1009,2,FALSE)),"")</f>
        <v/>
      </c>
      <c r="J5605" s="76"/>
      <c r="K5605" s="74" t="str">
        <f t="shared" si="87"/>
        <v/>
      </c>
    </row>
    <row r="5606" spans="1:11" ht="18.95" customHeight="1" x14ac:dyDescent="0.25">
      <c r="A5606" s="52"/>
      <c r="C5606" s="185"/>
      <c r="D5606" s="76"/>
      <c r="E5606" s="76" t="str">
        <f>IF(D5606="","",IFERROR(VLOOKUP(D5606,Cadastro!$C$9:$D$1009,2,FALSE),"NOT FOUND"))</f>
        <v/>
      </c>
      <c r="F5606" s="94"/>
      <c r="G5606" s="76"/>
      <c r="H5606" s="81" t="str">
        <f>IFERROR(F5606*VLOOKUP(D5606,Saldo!$P$8:$U$1009,6,FALSE),"")</f>
        <v/>
      </c>
      <c r="I5606" s="78" t="str">
        <f>IFERROR(IF(D5606="","",VLOOKUP(D5606,Saldo!$P$8:$Q$1009,2,FALSE)),"")</f>
        <v/>
      </c>
      <c r="J5606" s="76"/>
      <c r="K5606" s="74" t="str">
        <f t="shared" si="87"/>
        <v/>
      </c>
    </row>
    <row r="5607" spans="1:11" ht="18.95" customHeight="1" x14ac:dyDescent="0.25">
      <c r="A5607" s="52"/>
      <c r="C5607" s="185"/>
      <c r="D5607" s="76"/>
      <c r="E5607" s="76" t="str">
        <f>IF(D5607="","",IFERROR(VLOOKUP(D5607,Cadastro!$C$9:$D$1009,2,FALSE),"NOT FOUND"))</f>
        <v/>
      </c>
      <c r="F5607" s="94"/>
      <c r="G5607" s="76"/>
      <c r="H5607" s="81" t="str">
        <f>IFERROR(F5607*VLOOKUP(D5607,Saldo!$P$8:$U$1009,6,FALSE),"")</f>
        <v/>
      </c>
      <c r="I5607" s="78" t="str">
        <f>IFERROR(IF(D5607="","",VLOOKUP(D5607,Saldo!$P$8:$Q$1009,2,FALSE)),"")</f>
        <v/>
      </c>
      <c r="J5607" s="76"/>
      <c r="K5607" s="74" t="str">
        <f t="shared" si="87"/>
        <v/>
      </c>
    </row>
    <row r="5608" spans="1:11" ht="18.95" customHeight="1" x14ac:dyDescent="0.25">
      <c r="A5608" s="52"/>
      <c r="C5608" s="185"/>
      <c r="D5608" s="76"/>
      <c r="E5608" s="76" t="str">
        <f>IF(D5608="","",IFERROR(VLOOKUP(D5608,Cadastro!$C$9:$D$1009,2,FALSE),"NOT FOUND"))</f>
        <v/>
      </c>
      <c r="F5608" s="94"/>
      <c r="G5608" s="76"/>
      <c r="H5608" s="81" t="str">
        <f>IFERROR(F5608*VLOOKUP(D5608,Saldo!$P$8:$U$1009,6,FALSE),"")</f>
        <v/>
      </c>
      <c r="I5608" s="78" t="str">
        <f>IFERROR(IF(D5608="","",VLOOKUP(D5608,Saldo!$P$8:$Q$1009,2,FALSE)),"")</f>
        <v/>
      </c>
      <c r="J5608" s="76"/>
      <c r="K5608" s="74" t="str">
        <f t="shared" si="87"/>
        <v/>
      </c>
    </row>
    <row r="5609" spans="1:11" ht="18.95" customHeight="1" x14ac:dyDescent="0.25">
      <c r="A5609" s="52"/>
      <c r="C5609" s="185"/>
      <c r="D5609" s="76"/>
      <c r="E5609" s="76" t="str">
        <f>IF(D5609="","",IFERROR(VLOOKUP(D5609,Cadastro!$C$9:$D$1009,2,FALSE),"NOT FOUND"))</f>
        <v/>
      </c>
      <c r="F5609" s="94"/>
      <c r="G5609" s="76"/>
      <c r="H5609" s="81" t="str">
        <f>IFERROR(F5609*VLOOKUP(D5609,Saldo!$P$8:$U$1009,6,FALSE),"")</f>
        <v/>
      </c>
      <c r="I5609" s="78" t="str">
        <f>IFERROR(IF(D5609="","",VLOOKUP(D5609,Saldo!$P$8:$Q$1009,2,FALSE)),"")</f>
        <v/>
      </c>
      <c r="J5609" s="76"/>
      <c r="K5609" s="74" t="str">
        <f t="shared" si="87"/>
        <v/>
      </c>
    </row>
    <row r="5610" spans="1:11" ht="18.95" customHeight="1" x14ac:dyDescent="0.25">
      <c r="A5610" s="52"/>
      <c r="C5610" s="185"/>
      <c r="D5610" s="76"/>
      <c r="E5610" s="76" t="str">
        <f>IF(D5610="","",IFERROR(VLOOKUP(D5610,Cadastro!$C$9:$D$1009,2,FALSE),"NOT FOUND"))</f>
        <v/>
      </c>
      <c r="F5610" s="94"/>
      <c r="G5610" s="76"/>
      <c r="H5610" s="81" t="str">
        <f>IFERROR(F5610*VLOOKUP(D5610,Saldo!$P$8:$U$1009,6,FALSE),"")</f>
        <v/>
      </c>
      <c r="I5610" s="78" t="str">
        <f>IFERROR(IF(D5610="","",VLOOKUP(D5610,Saldo!$P$8:$Q$1009,2,FALSE)),"")</f>
        <v/>
      </c>
      <c r="J5610" s="76"/>
      <c r="K5610" s="74" t="str">
        <f t="shared" si="87"/>
        <v/>
      </c>
    </row>
    <row r="5611" spans="1:11" ht="18.95" customHeight="1" x14ac:dyDescent="0.25">
      <c r="A5611" s="52"/>
      <c r="C5611" s="185"/>
      <c r="D5611" s="76"/>
      <c r="E5611" s="76" t="str">
        <f>IF(D5611="","",IFERROR(VLOOKUP(D5611,Cadastro!$C$9:$D$1009,2,FALSE),"NOT FOUND"))</f>
        <v/>
      </c>
      <c r="F5611" s="94"/>
      <c r="G5611" s="76"/>
      <c r="H5611" s="81" t="str">
        <f>IFERROR(F5611*VLOOKUP(D5611,Saldo!$P$8:$U$1009,6,FALSE),"")</f>
        <v/>
      </c>
      <c r="I5611" s="78" t="str">
        <f>IFERROR(IF(D5611="","",VLOOKUP(D5611,Saldo!$P$8:$Q$1009,2,FALSE)),"")</f>
        <v/>
      </c>
      <c r="J5611" s="76"/>
      <c r="K5611" s="74" t="str">
        <f t="shared" si="87"/>
        <v/>
      </c>
    </row>
    <row r="5612" spans="1:11" ht="18.95" customHeight="1" x14ac:dyDescent="0.25">
      <c r="A5612" s="52"/>
      <c r="C5612" s="185"/>
      <c r="D5612" s="76"/>
      <c r="E5612" s="76" t="str">
        <f>IF(D5612="","",IFERROR(VLOOKUP(D5612,Cadastro!$C$9:$D$1009,2,FALSE),"NOT FOUND"))</f>
        <v/>
      </c>
      <c r="F5612" s="94"/>
      <c r="G5612" s="76"/>
      <c r="H5612" s="81" t="str">
        <f>IFERROR(F5612*VLOOKUP(D5612,Saldo!$P$8:$U$1009,6,FALSE),"")</f>
        <v/>
      </c>
      <c r="I5612" s="78" t="str">
        <f>IFERROR(IF(D5612="","",VLOOKUP(D5612,Saldo!$P$8:$Q$1009,2,FALSE)),"")</f>
        <v/>
      </c>
      <c r="J5612" s="76"/>
      <c r="K5612" s="74" t="str">
        <f t="shared" si="87"/>
        <v/>
      </c>
    </row>
    <row r="5613" spans="1:11" ht="18.95" customHeight="1" x14ac:dyDescent="0.25">
      <c r="A5613" s="52"/>
      <c r="C5613" s="185"/>
      <c r="D5613" s="76"/>
      <c r="E5613" s="76" t="str">
        <f>IF(D5613="","",IFERROR(VLOOKUP(D5613,Cadastro!$C$9:$D$1009,2,FALSE),"NOT FOUND"))</f>
        <v/>
      </c>
      <c r="F5613" s="94"/>
      <c r="G5613" s="76"/>
      <c r="H5613" s="81" t="str">
        <f>IFERROR(F5613*VLOOKUP(D5613,Saldo!$P$8:$U$1009,6,FALSE),"")</f>
        <v/>
      </c>
      <c r="I5613" s="78" t="str">
        <f>IFERROR(IF(D5613="","",VLOOKUP(D5613,Saldo!$P$8:$Q$1009,2,FALSE)),"")</f>
        <v/>
      </c>
      <c r="J5613" s="76"/>
      <c r="K5613" s="74" t="str">
        <f t="shared" si="87"/>
        <v/>
      </c>
    </row>
    <row r="5614" spans="1:11" ht="18.95" customHeight="1" x14ac:dyDescent="0.25">
      <c r="A5614" s="52"/>
      <c r="C5614" s="185"/>
      <c r="D5614" s="76"/>
      <c r="E5614" s="76" t="str">
        <f>IF(D5614="","",IFERROR(VLOOKUP(D5614,Cadastro!$C$9:$D$1009,2,FALSE),"NOT FOUND"))</f>
        <v/>
      </c>
      <c r="F5614" s="94"/>
      <c r="G5614" s="76"/>
      <c r="H5614" s="81" t="str">
        <f>IFERROR(F5614*VLOOKUP(D5614,Saldo!$P$8:$U$1009,6,FALSE),"")</f>
        <v/>
      </c>
      <c r="I5614" s="78" t="str">
        <f>IFERROR(IF(D5614="","",VLOOKUP(D5614,Saldo!$P$8:$Q$1009,2,FALSE)),"")</f>
        <v/>
      </c>
      <c r="J5614" s="76"/>
      <c r="K5614" s="74" t="str">
        <f t="shared" si="87"/>
        <v/>
      </c>
    </row>
    <row r="5615" spans="1:11" ht="18.95" customHeight="1" x14ac:dyDescent="0.25">
      <c r="A5615" s="52"/>
      <c r="C5615" s="185"/>
      <c r="D5615" s="76"/>
      <c r="E5615" s="76" t="str">
        <f>IF(D5615="","",IFERROR(VLOOKUP(D5615,Cadastro!$C$9:$D$1009,2,FALSE),"NOT FOUND"))</f>
        <v/>
      </c>
      <c r="F5615" s="94"/>
      <c r="G5615" s="76"/>
      <c r="H5615" s="81" t="str">
        <f>IFERROR(F5615*VLOOKUP(D5615,Saldo!$P$8:$U$1009,6,FALSE),"")</f>
        <v/>
      </c>
      <c r="I5615" s="78" t="str">
        <f>IFERROR(IF(D5615="","",VLOOKUP(D5615,Saldo!$P$8:$Q$1009,2,FALSE)),"")</f>
        <v/>
      </c>
      <c r="J5615" s="76"/>
      <c r="K5615" s="74" t="str">
        <f t="shared" si="87"/>
        <v/>
      </c>
    </row>
    <row r="5616" spans="1:11" ht="18.95" customHeight="1" x14ac:dyDescent="0.25">
      <c r="A5616" s="52"/>
      <c r="C5616" s="185"/>
      <c r="D5616" s="76"/>
      <c r="E5616" s="76" t="str">
        <f>IF(D5616="","",IFERROR(VLOOKUP(D5616,Cadastro!$C$9:$D$1009,2,FALSE),"NOT FOUND"))</f>
        <v/>
      </c>
      <c r="F5616" s="94"/>
      <c r="G5616" s="76"/>
      <c r="H5616" s="81" t="str">
        <f>IFERROR(F5616*VLOOKUP(D5616,Saldo!$P$8:$U$1009,6,FALSE),"")</f>
        <v/>
      </c>
      <c r="I5616" s="78" t="str">
        <f>IFERROR(IF(D5616="","",VLOOKUP(D5616,Saldo!$P$8:$Q$1009,2,FALSE)),"")</f>
        <v/>
      </c>
      <c r="J5616" s="76"/>
      <c r="K5616" s="74" t="str">
        <f t="shared" si="87"/>
        <v/>
      </c>
    </row>
    <row r="5617" spans="1:11" ht="18.95" customHeight="1" x14ac:dyDescent="0.25">
      <c r="A5617" s="52"/>
      <c r="C5617" s="185"/>
      <c r="D5617" s="76"/>
      <c r="E5617" s="76" t="str">
        <f>IF(D5617="","",IFERROR(VLOOKUP(D5617,Cadastro!$C$9:$D$1009,2,FALSE),"NOT FOUND"))</f>
        <v/>
      </c>
      <c r="F5617" s="94"/>
      <c r="G5617" s="76"/>
      <c r="H5617" s="81" t="str">
        <f>IFERROR(F5617*VLOOKUP(D5617,Saldo!$P$8:$U$1009,6,FALSE),"")</f>
        <v/>
      </c>
      <c r="I5617" s="78" t="str">
        <f>IFERROR(IF(D5617="","",VLOOKUP(D5617,Saldo!$P$8:$Q$1009,2,FALSE)),"")</f>
        <v/>
      </c>
      <c r="J5617" s="76"/>
      <c r="K5617" s="74" t="str">
        <f t="shared" si="87"/>
        <v/>
      </c>
    </row>
    <row r="5618" spans="1:11" ht="18.95" customHeight="1" x14ac:dyDescent="0.25">
      <c r="A5618" s="52"/>
      <c r="C5618" s="185"/>
      <c r="D5618" s="76"/>
      <c r="E5618" s="76" t="str">
        <f>IF(D5618="","",IFERROR(VLOOKUP(D5618,Cadastro!$C$9:$D$1009,2,FALSE),"NOT FOUND"))</f>
        <v/>
      </c>
      <c r="F5618" s="94"/>
      <c r="G5618" s="76"/>
      <c r="H5618" s="81" t="str">
        <f>IFERROR(F5618*VLOOKUP(D5618,Saldo!$P$8:$U$1009,6,FALSE),"")</f>
        <v/>
      </c>
      <c r="I5618" s="78" t="str">
        <f>IFERROR(IF(D5618="","",VLOOKUP(D5618,Saldo!$P$8:$Q$1009,2,FALSE)),"")</f>
        <v/>
      </c>
      <c r="J5618" s="76"/>
      <c r="K5618" s="74" t="str">
        <f t="shared" si="87"/>
        <v/>
      </c>
    </row>
    <row r="5619" spans="1:11" ht="18.95" customHeight="1" x14ac:dyDescent="0.25">
      <c r="A5619" s="52"/>
      <c r="C5619" s="185"/>
      <c r="D5619" s="76"/>
      <c r="E5619" s="76" t="str">
        <f>IF(D5619="","",IFERROR(VLOOKUP(D5619,Cadastro!$C$9:$D$1009,2,FALSE),"NOT FOUND"))</f>
        <v/>
      </c>
      <c r="F5619" s="94"/>
      <c r="G5619" s="76"/>
      <c r="H5619" s="81" t="str">
        <f>IFERROR(F5619*VLOOKUP(D5619,Saldo!$P$8:$U$1009,6,FALSE),"")</f>
        <v/>
      </c>
      <c r="I5619" s="78" t="str">
        <f>IFERROR(IF(D5619="","",VLOOKUP(D5619,Saldo!$P$8:$Q$1009,2,FALSE)),"")</f>
        <v/>
      </c>
      <c r="J5619" s="76"/>
      <c r="K5619" s="74" t="str">
        <f t="shared" si="87"/>
        <v/>
      </c>
    </row>
    <row r="5620" spans="1:11" ht="18.95" customHeight="1" x14ac:dyDescent="0.25">
      <c r="A5620" s="52"/>
      <c r="C5620" s="185"/>
      <c r="D5620" s="76"/>
      <c r="E5620" s="76" t="str">
        <f>IF(D5620="","",IFERROR(VLOOKUP(D5620,Cadastro!$C$9:$D$1009,2,FALSE),"NOT FOUND"))</f>
        <v/>
      </c>
      <c r="F5620" s="94"/>
      <c r="G5620" s="76"/>
      <c r="H5620" s="81" t="str">
        <f>IFERROR(F5620*VLOOKUP(D5620,Saldo!$P$8:$U$1009,6,FALSE),"")</f>
        <v/>
      </c>
      <c r="I5620" s="78" t="str">
        <f>IFERROR(IF(D5620="","",VLOOKUP(D5620,Saldo!$P$8:$Q$1009,2,FALSE)),"")</f>
        <v/>
      </c>
      <c r="J5620" s="76"/>
      <c r="K5620" s="74" t="str">
        <f t="shared" si="87"/>
        <v/>
      </c>
    </row>
    <row r="5621" spans="1:11" ht="18.95" customHeight="1" x14ac:dyDescent="0.25">
      <c r="A5621" s="52"/>
      <c r="C5621" s="185"/>
      <c r="D5621" s="76"/>
      <c r="E5621" s="76" t="str">
        <f>IF(D5621="","",IFERROR(VLOOKUP(D5621,Cadastro!$C$9:$D$1009,2,FALSE),"NOT FOUND"))</f>
        <v/>
      </c>
      <c r="F5621" s="94"/>
      <c r="G5621" s="76"/>
      <c r="H5621" s="81" t="str">
        <f>IFERROR(F5621*VLOOKUP(D5621,Saldo!$P$8:$U$1009,6,FALSE),"")</f>
        <v/>
      </c>
      <c r="I5621" s="78" t="str">
        <f>IFERROR(IF(D5621="","",VLOOKUP(D5621,Saldo!$P$8:$Q$1009,2,FALSE)),"")</f>
        <v/>
      </c>
      <c r="J5621" s="76"/>
      <c r="K5621" s="74" t="str">
        <f t="shared" si="87"/>
        <v/>
      </c>
    </row>
    <row r="5622" spans="1:11" ht="18.95" customHeight="1" x14ac:dyDescent="0.25">
      <c r="A5622" s="52"/>
      <c r="C5622" s="185"/>
      <c r="D5622" s="76"/>
      <c r="E5622" s="76" t="str">
        <f>IF(D5622="","",IFERROR(VLOOKUP(D5622,Cadastro!$C$9:$D$1009,2,FALSE),"NOT FOUND"))</f>
        <v/>
      </c>
      <c r="F5622" s="94"/>
      <c r="G5622" s="76"/>
      <c r="H5622" s="81" t="str">
        <f>IFERROR(F5622*VLOOKUP(D5622,Saldo!$P$8:$U$1009,6,FALSE),"")</f>
        <v/>
      </c>
      <c r="I5622" s="78" t="str">
        <f>IFERROR(IF(D5622="","",VLOOKUP(D5622,Saldo!$P$8:$Q$1009,2,FALSE)),"")</f>
        <v/>
      </c>
      <c r="J5622" s="76"/>
      <c r="K5622" s="74" t="str">
        <f t="shared" si="87"/>
        <v/>
      </c>
    </row>
    <row r="5623" spans="1:11" ht="18.95" customHeight="1" x14ac:dyDescent="0.25">
      <c r="A5623" s="52"/>
      <c r="C5623" s="185"/>
      <c r="D5623" s="76"/>
      <c r="E5623" s="76" t="str">
        <f>IF(D5623="","",IFERROR(VLOOKUP(D5623,Cadastro!$C$9:$D$1009,2,FALSE),"NOT FOUND"))</f>
        <v/>
      </c>
      <c r="F5623" s="94"/>
      <c r="G5623" s="76"/>
      <c r="H5623" s="81" t="str">
        <f>IFERROR(F5623*VLOOKUP(D5623,Saldo!$P$8:$U$1009,6,FALSE),"")</f>
        <v/>
      </c>
      <c r="I5623" s="78" t="str">
        <f>IFERROR(IF(D5623="","",VLOOKUP(D5623,Saldo!$P$8:$Q$1009,2,FALSE)),"")</f>
        <v/>
      </c>
      <c r="J5623" s="76"/>
      <c r="K5623" s="74" t="str">
        <f t="shared" si="87"/>
        <v/>
      </c>
    </row>
    <row r="5624" spans="1:11" ht="18.95" customHeight="1" x14ac:dyDescent="0.25">
      <c r="A5624" s="52"/>
      <c r="C5624" s="185"/>
      <c r="D5624" s="76"/>
      <c r="E5624" s="76" t="str">
        <f>IF(D5624="","",IFERROR(VLOOKUP(D5624,Cadastro!$C$9:$D$1009,2,FALSE),"NOT FOUND"))</f>
        <v/>
      </c>
      <c r="F5624" s="94"/>
      <c r="G5624" s="76"/>
      <c r="H5624" s="81" t="str">
        <f>IFERROR(F5624*VLOOKUP(D5624,Saldo!$P$8:$U$1009,6,FALSE),"")</f>
        <v/>
      </c>
      <c r="I5624" s="78" t="str">
        <f>IFERROR(IF(D5624="","",VLOOKUP(D5624,Saldo!$P$8:$Q$1009,2,FALSE)),"")</f>
        <v/>
      </c>
      <c r="J5624" s="76"/>
      <c r="K5624" s="74" t="str">
        <f t="shared" si="87"/>
        <v/>
      </c>
    </row>
    <row r="5625" spans="1:11" ht="18.95" customHeight="1" x14ac:dyDescent="0.25">
      <c r="A5625" s="52"/>
      <c r="C5625" s="185"/>
      <c r="D5625" s="76"/>
      <c r="E5625" s="76" t="str">
        <f>IF(D5625="","",IFERROR(VLOOKUP(D5625,Cadastro!$C$9:$D$1009,2,FALSE),"NOT FOUND"))</f>
        <v/>
      </c>
      <c r="F5625" s="94"/>
      <c r="G5625" s="76"/>
      <c r="H5625" s="81" t="str">
        <f>IFERROR(F5625*VLOOKUP(D5625,Saldo!$P$8:$U$1009,6,FALSE),"")</f>
        <v/>
      </c>
      <c r="I5625" s="78" t="str">
        <f>IFERROR(IF(D5625="","",VLOOKUP(D5625,Saldo!$P$8:$Q$1009,2,FALSE)),"")</f>
        <v/>
      </c>
      <c r="J5625" s="76"/>
      <c r="K5625" s="74" t="str">
        <f t="shared" si="87"/>
        <v/>
      </c>
    </row>
    <row r="5626" spans="1:11" ht="18.95" customHeight="1" x14ac:dyDescent="0.25">
      <c r="A5626" s="52"/>
      <c r="C5626" s="185"/>
      <c r="D5626" s="76"/>
      <c r="E5626" s="76" t="str">
        <f>IF(D5626="","",IFERROR(VLOOKUP(D5626,Cadastro!$C$9:$D$1009,2,FALSE),"NOT FOUND"))</f>
        <v/>
      </c>
      <c r="F5626" s="94"/>
      <c r="G5626" s="76"/>
      <c r="H5626" s="81" t="str">
        <f>IFERROR(F5626*VLOOKUP(D5626,Saldo!$P$8:$U$1009,6,FALSE),"")</f>
        <v/>
      </c>
      <c r="I5626" s="78" t="str">
        <f>IFERROR(IF(D5626="","",VLOOKUP(D5626,Saldo!$P$8:$Q$1009,2,FALSE)),"")</f>
        <v/>
      </c>
      <c r="J5626" s="76"/>
      <c r="K5626" s="74" t="str">
        <f t="shared" si="87"/>
        <v/>
      </c>
    </row>
    <row r="5627" spans="1:11" ht="18.95" customHeight="1" x14ac:dyDescent="0.25">
      <c r="A5627" s="52"/>
      <c r="C5627" s="185"/>
      <c r="D5627" s="76"/>
      <c r="E5627" s="76" t="str">
        <f>IF(D5627="","",IFERROR(VLOOKUP(D5627,Cadastro!$C$9:$D$1009,2,FALSE),"NOT FOUND"))</f>
        <v/>
      </c>
      <c r="F5627" s="94"/>
      <c r="G5627" s="76"/>
      <c r="H5627" s="81" t="str">
        <f>IFERROR(F5627*VLOOKUP(D5627,Saldo!$P$8:$U$1009,6,FALSE),"")</f>
        <v/>
      </c>
      <c r="I5627" s="78" t="str">
        <f>IFERROR(IF(D5627="","",VLOOKUP(D5627,Saldo!$P$8:$Q$1009,2,FALSE)),"")</f>
        <v/>
      </c>
      <c r="J5627" s="76"/>
      <c r="K5627" s="74" t="str">
        <f t="shared" si="87"/>
        <v/>
      </c>
    </row>
    <row r="5628" spans="1:11" ht="18.95" customHeight="1" x14ac:dyDescent="0.25">
      <c r="A5628" s="52"/>
      <c r="C5628" s="185"/>
      <c r="D5628" s="76"/>
      <c r="E5628" s="76" t="str">
        <f>IF(D5628="","",IFERROR(VLOOKUP(D5628,Cadastro!$C$9:$D$1009,2,FALSE),"NOT FOUND"))</f>
        <v/>
      </c>
      <c r="F5628" s="94"/>
      <c r="G5628" s="76"/>
      <c r="H5628" s="81" t="str">
        <f>IFERROR(F5628*VLOOKUP(D5628,Saldo!$P$8:$U$1009,6,FALSE),"")</f>
        <v/>
      </c>
      <c r="I5628" s="78" t="str">
        <f>IFERROR(IF(D5628="","",VLOOKUP(D5628,Saldo!$P$8:$Q$1009,2,FALSE)),"")</f>
        <v/>
      </c>
      <c r="J5628" s="76"/>
      <c r="K5628" s="74" t="str">
        <f t="shared" si="87"/>
        <v/>
      </c>
    </row>
    <row r="5629" spans="1:11" ht="18.95" customHeight="1" x14ac:dyDescent="0.25">
      <c r="A5629" s="52"/>
      <c r="C5629" s="185"/>
      <c r="D5629" s="76"/>
      <c r="E5629" s="76" t="str">
        <f>IF(D5629="","",IFERROR(VLOOKUP(D5629,Cadastro!$C$9:$D$1009,2,FALSE),"NOT FOUND"))</f>
        <v/>
      </c>
      <c r="F5629" s="94"/>
      <c r="G5629" s="76"/>
      <c r="H5629" s="81" t="str">
        <f>IFERROR(F5629*VLOOKUP(D5629,Saldo!$P$8:$U$1009,6,FALSE),"")</f>
        <v/>
      </c>
      <c r="I5629" s="78" t="str">
        <f>IFERROR(IF(D5629="","",VLOOKUP(D5629,Saldo!$P$8:$Q$1009,2,FALSE)),"")</f>
        <v/>
      </c>
      <c r="J5629" s="76"/>
      <c r="K5629" s="74" t="str">
        <f t="shared" si="87"/>
        <v/>
      </c>
    </row>
    <row r="5630" spans="1:11" ht="18.95" customHeight="1" x14ac:dyDescent="0.25">
      <c r="A5630" s="52"/>
      <c r="C5630" s="185"/>
      <c r="D5630" s="76"/>
      <c r="E5630" s="76" t="str">
        <f>IF(D5630="","",IFERROR(VLOOKUP(D5630,Cadastro!$C$9:$D$1009,2,FALSE),"NOT FOUND"))</f>
        <v/>
      </c>
      <c r="F5630" s="94"/>
      <c r="G5630" s="76"/>
      <c r="H5630" s="81" t="str">
        <f>IFERROR(F5630*VLOOKUP(D5630,Saldo!$P$8:$U$1009,6,FALSE),"")</f>
        <v/>
      </c>
      <c r="I5630" s="78" t="str">
        <f>IFERROR(IF(D5630="","",VLOOKUP(D5630,Saldo!$P$8:$Q$1009,2,FALSE)),"")</f>
        <v/>
      </c>
      <c r="J5630" s="76"/>
      <c r="K5630" s="74" t="str">
        <f t="shared" si="87"/>
        <v/>
      </c>
    </row>
    <row r="5631" spans="1:11" ht="18.95" customHeight="1" x14ac:dyDescent="0.25">
      <c r="A5631" s="52"/>
      <c r="C5631" s="185"/>
      <c r="D5631" s="76"/>
      <c r="E5631" s="76" t="str">
        <f>IF(D5631="","",IFERROR(VLOOKUP(D5631,Cadastro!$C$9:$D$1009,2,FALSE),"NOT FOUND"))</f>
        <v/>
      </c>
      <c r="F5631" s="94"/>
      <c r="G5631" s="76"/>
      <c r="H5631" s="81" t="str">
        <f>IFERROR(F5631*VLOOKUP(D5631,Saldo!$P$8:$U$1009,6,FALSE),"")</f>
        <v/>
      </c>
      <c r="I5631" s="78" t="str">
        <f>IFERROR(IF(D5631="","",VLOOKUP(D5631,Saldo!$P$8:$Q$1009,2,FALSE)),"")</f>
        <v/>
      </c>
      <c r="J5631" s="76"/>
      <c r="K5631" s="74" t="str">
        <f t="shared" si="87"/>
        <v/>
      </c>
    </row>
    <row r="5632" spans="1:11" ht="18.95" customHeight="1" x14ac:dyDescent="0.25">
      <c r="A5632" s="52"/>
      <c r="C5632" s="185"/>
      <c r="D5632" s="76"/>
      <c r="E5632" s="76" t="str">
        <f>IF(D5632="","",IFERROR(VLOOKUP(D5632,Cadastro!$C$9:$D$1009,2,FALSE),"NOT FOUND"))</f>
        <v/>
      </c>
      <c r="F5632" s="94"/>
      <c r="G5632" s="76"/>
      <c r="H5632" s="81" t="str">
        <f>IFERROR(F5632*VLOOKUP(D5632,Saldo!$P$8:$U$1009,6,FALSE),"")</f>
        <v/>
      </c>
      <c r="I5632" s="78" t="str">
        <f>IFERROR(IF(D5632="","",VLOOKUP(D5632,Saldo!$P$8:$Q$1009,2,FALSE)),"")</f>
        <v/>
      </c>
      <c r="J5632" s="76"/>
      <c r="K5632" s="74" t="str">
        <f t="shared" si="87"/>
        <v/>
      </c>
    </row>
    <row r="5633" spans="1:11" ht="18.95" customHeight="1" x14ac:dyDescent="0.25">
      <c r="A5633" s="52"/>
      <c r="C5633" s="185"/>
      <c r="D5633" s="76"/>
      <c r="E5633" s="76" t="str">
        <f>IF(D5633="","",IFERROR(VLOOKUP(D5633,Cadastro!$C$9:$D$1009,2,FALSE),"NOT FOUND"))</f>
        <v/>
      </c>
      <c r="F5633" s="94"/>
      <c r="G5633" s="76"/>
      <c r="H5633" s="81" t="str">
        <f>IFERROR(F5633*VLOOKUP(D5633,Saldo!$P$8:$U$1009,6,FALSE),"")</f>
        <v/>
      </c>
      <c r="I5633" s="78" t="str">
        <f>IFERROR(IF(D5633="","",VLOOKUP(D5633,Saldo!$P$8:$Q$1009,2,FALSE)),"")</f>
        <v/>
      </c>
      <c r="J5633" s="76"/>
      <c r="K5633" s="74" t="str">
        <f t="shared" si="87"/>
        <v/>
      </c>
    </row>
    <row r="5634" spans="1:11" ht="18.95" customHeight="1" x14ac:dyDescent="0.25">
      <c r="A5634" s="52"/>
      <c r="C5634" s="185"/>
      <c r="D5634" s="76"/>
      <c r="E5634" s="76" t="str">
        <f>IF(D5634="","",IFERROR(VLOOKUP(D5634,Cadastro!$C$9:$D$1009,2,FALSE),"NOT FOUND"))</f>
        <v/>
      </c>
      <c r="F5634" s="94"/>
      <c r="G5634" s="76"/>
      <c r="H5634" s="81" t="str">
        <f>IFERROR(F5634*VLOOKUP(D5634,Saldo!$P$8:$U$1009,6,FALSE),"")</f>
        <v/>
      </c>
      <c r="I5634" s="78" t="str">
        <f>IFERROR(IF(D5634="","",VLOOKUP(D5634,Saldo!$P$8:$Q$1009,2,FALSE)),"")</f>
        <v/>
      </c>
      <c r="J5634" s="76"/>
      <c r="K5634" s="74" t="str">
        <f t="shared" si="87"/>
        <v/>
      </c>
    </row>
    <row r="5635" spans="1:11" ht="18.95" customHeight="1" x14ac:dyDescent="0.25">
      <c r="A5635" s="52"/>
      <c r="C5635" s="185"/>
      <c r="D5635" s="76"/>
      <c r="E5635" s="76" t="str">
        <f>IF(D5635="","",IFERROR(VLOOKUP(D5635,Cadastro!$C$9:$D$1009,2,FALSE),"NOT FOUND"))</f>
        <v/>
      </c>
      <c r="F5635" s="94"/>
      <c r="G5635" s="76"/>
      <c r="H5635" s="81" t="str">
        <f>IFERROR(F5635*VLOOKUP(D5635,Saldo!$P$8:$U$1009,6,FALSE),"")</f>
        <v/>
      </c>
      <c r="I5635" s="78" t="str">
        <f>IFERROR(IF(D5635="","",VLOOKUP(D5635,Saldo!$P$8:$Q$1009,2,FALSE)),"")</f>
        <v/>
      </c>
      <c r="J5635" s="76"/>
      <c r="K5635" s="74" t="str">
        <f t="shared" si="87"/>
        <v/>
      </c>
    </row>
    <row r="5636" spans="1:11" ht="18.95" customHeight="1" x14ac:dyDescent="0.25">
      <c r="A5636" s="52"/>
      <c r="C5636" s="185"/>
      <c r="D5636" s="76"/>
      <c r="E5636" s="76" t="str">
        <f>IF(D5636="","",IFERROR(VLOOKUP(D5636,Cadastro!$C$9:$D$1009,2,FALSE),"NOT FOUND"))</f>
        <v/>
      </c>
      <c r="F5636" s="94"/>
      <c r="G5636" s="76"/>
      <c r="H5636" s="81" t="str">
        <f>IFERROR(F5636*VLOOKUP(D5636,Saldo!$P$8:$U$1009,6,FALSE),"")</f>
        <v/>
      </c>
      <c r="I5636" s="78" t="str">
        <f>IFERROR(IF(D5636="","",VLOOKUP(D5636,Saldo!$P$8:$Q$1009,2,FALSE)),"")</f>
        <v/>
      </c>
      <c r="J5636" s="76"/>
      <c r="K5636" s="74" t="str">
        <f t="shared" si="87"/>
        <v/>
      </c>
    </row>
    <row r="5637" spans="1:11" ht="18.95" customHeight="1" x14ac:dyDescent="0.25">
      <c r="A5637" s="52"/>
      <c r="C5637" s="185"/>
      <c r="D5637" s="76"/>
      <c r="E5637" s="76" t="str">
        <f>IF(D5637="","",IFERROR(VLOOKUP(D5637,Cadastro!$C$9:$D$1009,2,FALSE),"NOT FOUND"))</f>
        <v/>
      </c>
      <c r="F5637" s="94"/>
      <c r="G5637" s="76"/>
      <c r="H5637" s="81" t="str">
        <f>IFERROR(F5637*VLOOKUP(D5637,Saldo!$P$8:$U$1009,6,FALSE),"")</f>
        <v/>
      </c>
      <c r="I5637" s="78" t="str">
        <f>IFERROR(IF(D5637="","",VLOOKUP(D5637,Saldo!$P$8:$Q$1009,2,FALSE)),"")</f>
        <v/>
      </c>
      <c r="J5637" s="76"/>
      <c r="K5637" s="74" t="str">
        <f t="shared" si="87"/>
        <v/>
      </c>
    </row>
    <row r="5638" spans="1:11" ht="18.95" customHeight="1" x14ac:dyDescent="0.25">
      <c r="A5638" s="52"/>
      <c r="C5638" s="185"/>
      <c r="D5638" s="76"/>
      <c r="E5638" s="76" t="str">
        <f>IF(D5638="","",IFERROR(VLOOKUP(D5638,Cadastro!$C$9:$D$1009,2,FALSE),"NOT FOUND"))</f>
        <v/>
      </c>
      <c r="F5638" s="94"/>
      <c r="G5638" s="76"/>
      <c r="H5638" s="81" t="str">
        <f>IFERROR(F5638*VLOOKUP(D5638,Saldo!$P$8:$U$1009,6,FALSE),"")</f>
        <v/>
      </c>
      <c r="I5638" s="78" t="str">
        <f>IFERROR(IF(D5638="","",VLOOKUP(D5638,Saldo!$P$8:$Q$1009,2,FALSE)),"")</f>
        <v/>
      </c>
      <c r="J5638" s="76"/>
      <c r="K5638" s="74" t="str">
        <f t="shared" si="87"/>
        <v/>
      </c>
    </row>
    <row r="5639" spans="1:11" ht="18.95" customHeight="1" x14ac:dyDescent="0.25">
      <c r="A5639" s="52"/>
      <c r="C5639" s="185"/>
      <c r="D5639" s="76"/>
      <c r="E5639" s="76" t="str">
        <f>IF(D5639="","",IFERROR(VLOOKUP(D5639,Cadastro!$C$9:$D$1009,2,FALSE),"NOT FOUND"))</f>
        <v/>
      </c>
      <c r="F5639" s="94"/>
      <c r="G5639" s="76"/>
      <c r="H5639" s="81" t="str">
        <f>IFERROR(F5639*VLOOKUP(D5639,Saldo!$P$8:$U$1009,6,FALSE),"")</f>
        <v/>
      </c>
      <c r="I5639" s="78" t="str">
        <f>IFERROR(IF(D5639="","",VLOOKUP(D5639,Saldo!$P$8:$Q$1009,2,FALSE)),"")</f>
        <v/>
      </c>
      <c r="J5639" s="76"/>
      <c r="K5639" s="74" t="str">
        <f t="shared" si="87"/>
        <v/>
      </c>
    </row>
    <row r="5640" spans="1:11" ht="18.95" customHeight="1" x14ac:dyDescent="0.25">
      <c r="A5640" s="52"/>
      <c r="C5640" s="185"/>
      <c r="D5640" s="76"/>
      <c r="E5640" s="76" t="str">
        <f>IF(D5640="","",IFERROR(VLOOKUP(D5640,Cadastro!$C$9:$D$1009,2,FALSE),"NOT FOUND"))</f>
        <v/>
      </c>
      <c r="F5640" s="94"/>
      <c r="G5640" s="76"/>
      <c r="H5640" s="81" t="str">
        <f>IFERROR(F5640*VLOOKUP(D5640,Saldo!$P$8:$U$1009,6,FALSE),"")</f>
        <v/>
      </c>
      <c r="I5640" s="78" t="str">
        <f>IFERROR(IF(D5640="","",VLOOKUP(D5640,Saldo!$P$8:$Q$1009,2,FALSE)),"")</f>
        <v/>
      </c>
      <c r="J5640" s="76"/>
      <c r="K5640" s="74" t="str">
        <f t="shared" si="87"/>
        <v/>
      </c>
    </row>
    <row r="5641" spans="1:11" ht="18.95" customHeight="1" x14ac:dyDescent="0.25">
      <c r="A5641" s="52"/>
      <c r="C5641" s="185"/>
      <c r="D5641" s="76"/>
      <c r="E5641" s="76" t="str">
        <f>IF(D5641="","",IFERROR(VLOOKUP(D5641,Cadastro!$C$9:$D$1009,2,FALSE),"NOT FOUND"))</f>
        <v/>
      </c>
      <c r="F5641" s="94"/>
      <c r="G5641" s="76"/>
      <c r="H5641" s="81" t="str">
        <f>IFERROR(F5641*VLOOKUP(D5641,Saldo!$P$8:$U$1009,6,FALSE),"")</f>
        <v/>
      </c>
      <c r="I5641" s="78" t="str">
        <f>IFERROR(IF(D5641="","",VLOOKUP(D5641,Saldo!$P$8:$Q$1009,2,FALSE)),"")</f>
        <v/>
      </c>
      <c r="J5641" s="76"/>
      <c r="K5641" s="74" t="str">
        <f t="shared" si="87"/>
        <v/>
      </c>
    </row>
    <row r="5642" spans="1:11" ht="18.95" customHeight="1" x14ac:dyDescent="0.25">
      <c r="A5642" s="52"/>
      <c r="C5642" s="185"/>
      <c r="D5642" s="76"/>
      <c r="E5642" s="76" t="str">
        <f>IF(D5642="","",IFERROR(VLOOKUP(D5642,Cadastro!$C$9:$D$1009,2,FALSE),"NOT FOUND"))</f>
        <v/>
      </c>
      <c r="F5642" s="94"/>
      <c r="G5642" s="76"/>
      <c r="H5642" s="81" t="str">
        <f>IFERROR(F5642*VLOOKUP(D5642,Saldo!$P$8:$U$1009,6,FALSE),"")</f>
        <v/>
      </c>
      <c r="I5642" s="78" t="str">
        <f>IFERROR(IF(D5642="","",VLOOKUP(D5642,Saldo!$P$8:$Q$1009,2,FALSE)),"")</f>
        <v/>
      </c>
      <c r="J5642" s="76"/>
      <c r="K5642" s="74" t="str">
        <f t="shared" ref="K5642:K5705" si="88">IF(C5642="","",MONTH(C5642))</f>
        <v/>
      </c>
    </row>
    <row r="5643" spans="1:11" ht="18.95" customHeight="1" x14ac:dyDescent="0.25">
      <c r="A5643" s="52"/>
      <c r="C5643" s="185"/>
      <c r="D5643" s="76"/>
      <c r="E5643" s="76" t="str">
        <f>IF(D5643="","",IFERROR(VLOOKUP(D5643,Cadastro!$C$9:$D$1009,2,FALSE),"NOT FOUND"))</f>
        <v/>
      </c>
      <c r="F5643" s="94"/>
      <c r="G5643" s="76"/>
      <c r="H5643" s="81" t="str">
        <f>IFERROR(F5643*VLOOKUP(D5643,Saldo!$P$8:$U$1009,6,FALSE),"")</f>
        <v/>
      </c>
      <c r="I5643" s="78" t="str">
        <f>IFERROR(IF(D5643="","",VLOOKUP(D5643,Saldo!$P$8:$Q$1009,2,FALSE)),"")</f>
        <v/>
      </c>
      <c r="J5643" s="76"/>
      <c r="K5643" s="74" t="str">
        <f t="shared" si="88"/>
        <v/>
      </c>
    </row>
    <row r="5644" spans="1:11" ht="18.95" customHeight="1" x14ac:dyDescent="0.25">
      <c r="A5644" s="52"/>
      <c r="C5644" s="185"/>
      <c r="D5644" s="76"/>
      <c r="E5644" s="76" t="str">
        <f>IF(D5644="","",IFERROR(VLOOKUP(D5644,Cadastro!$C$9:$D$1009,2,FALSE),"NOT FOUND"))</f>
        <v/>
      </c>
      <c r="F5644" s="94"/>
      <c r="G5644" s="76"/>
      <c r="H5644" s="81" t="str">
        <f>IFERROR(F5644*VLOOKUP(D5644,Saldo!$P$8:$U$1009,6,FALSE),"")</f>
        <v/>
      </c>
      <c r="I5644" s="78" t="str">
        <f>IFERROR(IF(D5644="","",VLOOKUP(D5644,Saldo!$P$8:$Q$1009,2,FALSE)),"")</f>
        <v/>
      </c>
      <c r="J5644" s="76"/>
      <c r="K5644" s="74" t="str">
        <f t="shared" si="88"/>
        <v/>
      </c>
    </row>
    <row r="5645" spans="1:11" ht="18.95" customHeight="1" x14ac:dyDescent="0.25">
      <c r="A5645" s="52"/>
      <c r="C5645" s="185"/>
      <c r="D5645" s="76"/>
      <c r="E5645" s="76" t="str">
        <f>IF(D5645="","",IFERROR(VLOOKUP(D5645,Cadastro!$C$9:$D$1009,2,FALSE),"NOT FOUND"))</f>
        <v/>
      </c>
      <c r="F5645" s="94"/>
      <c r="G5645" s="76"/>
      <c r="H5645" s="81" t="str">
        <f>IFERROR(F5645*VLOOKUP(D5645,Saldo!$P$8:$U$1009,6,FALSE),"")</f>
        <v/>
      </c>
      <c r="I5645" s="78" t="str">
        <f>IFERROR(IF(D5645="","",VLOOKUP(D5645,Saldo!$P$8:$Q$1009,2,FALSE)),"")</f>
        <v/>
      </c>
      <c r="J5645" s="76"/>
      <c r="K5645" s="74" t="str">
        <f t="shared" si="88"/>
        <v/>
      </c>
    </row>
    <row r="5646" spans="1:11" ht="18.95" customHeight="1" x14ac:dyDescent="0.25">
      <c r="A5646" s="52"/>
      <c r="C5646" s="185"/>
      <c r="D5646" s="76"/>
      <c r="E5646" s="76" t="str">
        <f>IF(D5646="","",IFERROR(VLOOKUP(D5646,Cadastro!$C$9:$D$1009,2,FALSE),"NOT FOUND"))</f>
        <v/>
      </c>
      <c r="F5646" s="94"/>
      <c r="G5646" s="76"/>
      <c r="H5646" s="81" t="str">
        <f>IFERROR(F5646*VLOOKUP(D5646,Saldo!$P$8:$U$1009,6,FALSE),"")</f>
        <v/>
      </c>
      <c r="I5646" s="78" t="str">
        <f>IFERROR(IF(D5646="","",VLOOKUP(D5646,Saldo!$P$8:$Q$1009,2,FALSE)),"")</f>
        <v/>
      </c>
      <c r="J5646" s="76"/>
      <c r="K5646" s="74" t="str">
        <f t="shared" si="88"/>
        <v/>
      </c>
    </row>
    <row r="5647" spans="1:11" ht="18.95" customHeight="1" x14ac:dyDescent="0.25">
      <c r="A5647" s="52"/>
      <c r="C5647" s="185"/>
      <c r="D5647" s="76"/>
      <c r="E5647" s="76" t="str">
        <f>IF(D5647="","",IFERROR(VLOOKUP(D5647,Cadastro!$C$9:$D$1009,2,FALSE),"NOT FOUND"))</f>
        <v/>
      </c>
      <c r="F5647" s="94"/>
      <c r="G5647" s="76"/>
      <c r="H5647" s="81" t="str">
        <f>IFERROR(F5647*VLOOKUP(D5647,Saldo!$P$8:$U$1009,6,FALSE),"")</f>
        <v/>
      </c>
      <c r="I5647" s="78" t="str">
        <f>IFERROR(IF(D5647="","",VLOOKUP(D5647,Saldo!$P$8:$Q$1009,2,FALSE)),"")</f>
        <v/>
      </c>
      <c r="J5647" s="76"/>
      <c r="K5647" s="74" t="str">
        <f t="shared" si="88"/>
        <v/>
      </c>
    </row>
    <row r="5648" spans="1:11" ht="18.95" customHeight="1" x14ac:dyDescent="0.25">
      <c r="A5648" s="52"/>
      <c r="C5648" s="185"/>
      <c r="D5648" s="76"/>
      <c r="E5648" s="76" t="str">
        <f>IF(D5648="","",IFERROR(VLOOKUP(D5648,Cadastro!$C$9:$D$1009,2,FALSE),"NOT FOUND"))</f>
        <v/>
      </c>
      <c r="F5648" s="94"/>
      <c r="G5648" s="76"/>
      <c r="H5648" s="81" t="str">
        <f>IFERROR(F5648*VLOOKUP(D5648,Saldo!$P$8:$U$1009,6,FALSE),"")</f>
        <v/>
      </c>
      <c r="I5648" s="78" t="str">
        <f>IFERROR(IF(D5648="","",VLOOKUP(D5648,Saldo!$P$8:$Q$1009,2,FALSE)),"")</f>
        <v/>
      </c>
      <c r="J5648" s="76"/>
      <c r="K5648" s="74" t="str">
        <f t="shared" si="88"/>
        <v/>
      </c>
    </row>
    <row r="5649" spans="1:11" ht="18.95" customHeight="1" x14ac:dyDescent="0.25">
      <c r="A5649" s="52"/>
      <c r="C5649" s="185"/>
      <c r="D5649" s="76"/>
      <c r="E5649" s="76" t="str">
        <f>IF(D5649="","",IFERROR(VLOOKUP(D5649,Cadastro!$C$9:$D$1009,2,FALSE),"NOT FOUND"))</f>
        <v/>
      </c>
      <c r="F5649" s="94"/>
      <c r="G5649" s="76"/>
      <c r="H5649" s="81" t="str">
        <f>IFERROR(F5649*VLOOKUP(D5649,Saldo!$P$8:$U$1009,6,FALSE),"")</f>
        <v/>
      </c>
      <c r="I5649" s="78" t="str">
        <f>IFERROR(IF(D5649="","",VLOOKUP(D5649,Saldo!$P$8:$Q$1009,2,FALSE)),"")</f>
        <v/>
      </c>
      <c r="J5649" s="76"/>
      <c r="K5649" s="74" t="str">
        <f t="shared" si="88"/>
        <v/>
      </c>
    </row>
    <row r="5650" spans="1:11" ht="18.95" customHeight="1" x14ac:dyDescent="0.25">
      <c r="A5650" s="52"/>
      <c r="C5650" s="185"/>
      <c r="D5650" s="76"/>
      <c r="E5650" s="76" t="str">
        <f>IF(D5650="","",IFERROR(VLOOKUP(D5650,Cadastro!$C$9:$D$1009,2,FALSE),"NOT FOUND"))</f>
        <v/>
      </c>
      <c r="F5650" s="94"/>
      <c r="G5650" s="76"/>
      <c r="H5650" s="81" t="str">
        <f>IFERROR(F5650*VLOOKUP(D5650,Saldo!$P$8:$U$1009,6,FALSE),"")</f>
        <v/>
      </c>
      <c r="I5650" s="78" t="str">
        <f>IFERROR(IF(D5650="","",VLOOKUP(D5650,Saldo!$P$8:$Q$1009,2,FALSE)),"")</f>
        <v/>
      </c>
      <c r="J5650" s="76"/>
      <c r="K5650" s="74" t="str">
        <f t="shared" si="88"/>
        <v/>
      </c>
    </row>
    <row r="5651" spans="1:11" ht="18.95" customHeight="1" x14ac:dyDescent="0.25">
      <c r="A5651" s="52"/>
      <c r="C5651" s="185"/>
      <c r="D5651" s="76"/>
      <c r="E5651" s="76" t="str">
        <f>IF(D5651="","",IFERROR(VLOOKUP(D5651,Cadastro!$C$9:$D$1009,2,FALSE),"NOT FOUND"))</f>
        <v/>
      </c>
      <c r="F5651" s="94"/>
      <c r="G5651" s="76"/>
      <c r="H5651" s="81" t="str">
        <f>IFERROR(F5651*VLOOKUP(D5651,Saldo!$P$8:$U$1009,6,FALSE),"")</f>
        <v/>
      </c>
      <c r="I5651" s="78" t="str">
        <f>IFERROR(IF(D5651="","",VLOOKUP(D5651,Saldo!$P$8:$Q$1009,2,FALSE)),"")</f>
        <v/>
      </c>
      <c r="J5651" s="76"/>
      <c r="K5651" s="74" t="str">
        <f t="shared" si="88"/>
        <v/>
      </c>
    </row>
    <row r="5652" spans="1:11" ht="18.95" customHeight="1" x14ac:dyDescent="0.25">
      <c r="A5652" s="52"/>
      <c r="C5652" s="185"/>
      <c r="D5652" s="76"/>
      <c r="E5652" s="76" t="str">
        <f>IF(D5652="","",IFERROR(VLOOKUP(D5652,Cadastro!$C$9:$D$1009,2,FALSE),"NOT FOUND"))</f>
        <v/>
      </c>
      <c r="F5652" s="94"/>
      <c r="G5652" s="76"/>
      <c r="H5652" s="81" t="str">
        <f>IFERROR(F5652*VLOOKUP(D5652,Saldo!$P$8:$U$1009,6,FALSE),"")</f>
        <v/>
      </c>
      <c r="I5652" s="78" t="str">
        <f>IFERROR(IF(D5652="","",VLOOKUP(D5652,Saldo!$P$8:$Q$1009,2,FALSE)),"")</f>
        <v/>
      </c>
      <c r="J5652" s="76"/>
      <c r="K5652" s="74" t="str">
        <f t="shared" si="88"/>
        <v/>
      </c>
    </row>
    <row r="5653" spans="1:11" ht="18.95" customHeight="1" x14ac:dyDescent="0.25">
      <c r="A5653" s="52"/>
      <c r="C5653" s="185"/>
      <c r="D5653" s="76"/>
      <c r="E5653" s="76" t="str">
        <f>IF(D5653="","",IFERROR(VLOOKUP(D5653,Cadastro!$C$9:$D$1009,2,FALSE),"NOT FOUND"))</f>
        <v/>
      </c>
      <c r="F5653" s="94"/>
      <c r="G5653" s="76"/>
      <c r="H5653" s="81" t="str">
        <f>IFERROR(F5653*VLOOKUP(D5653,Saldo!$P$8:$U$1009,6,FALSE),"")</f>
        <v/>
      </c>
      <c r="I5653" s="78" t="str">
        <f>IFERROR(IF(D5653="","",VLOOKUP(D5653,Saldo!$P$8:$Q$1009,2,FALSE)),"")</f>
        <v/>
      </c>
      <c r="J5653" s="76"/>
      <c r="K5653" s="74" t="str">
        <f t="shared" si="88"/>
        <v/>
      </c>
    </row>
    <row r="5654" spans="1:11" ht="18.95" customHeight="1" x14ac:dyDescent="0.25">
      <c r="A5654" s="52"/>
      <c r="C5654" s="185"/>
      <c r="D5654" s="76"/>
      <c r="E5654" s="76" t="str">
        <f>IF(D5654="","",IFERROR(VLOOKUP(D5654,Cadastro!$C$9:$D$1009,2,FALSE),"NOT FOUND"))</f>
        <v/>
      </c>
      <c r="F5654" s="94"/>
      <c r="G5654" s="76"/>
      <c r="H5654" s="81" t="str">
        <f>IFERROR(F5654*VLOOKUP(D5654,Saldo!$P$8:$U$1009,6,FALSE),"")</f>
        <v/>
      </c>
      <c r="I5654" s="78" t="str">
        <f>IFERROR(IF(D5654="","",VLOOKUP(D5654,Saldo!$P$8:$Q$1009,2,FALSE)),"")</f>
        <v/>
      </c>
      <c r="J5654" s="76"/>
      <c r="K5654" s="74" t="str">
        <f t="shared" si="88"/>
        <v/>
      </c>
    </row>
    <row r="5655" spans="1:11" ht="18.95" customHeight="1" x14ac:dyDescent="0.25">
      <c r="A5655" s="52"/>
      <c r="C5655" s="185"/>
      <c r="D5655" s="76"/>
      <c r="E5655" s="76" t="str">
        <f>IF(D5655="","",IFERROR(VLOOKUP(D5655,Cadastro!$C$9:$D$1009,2,FALSE),"NOT FOUND"))</f>
        <v/>
      </c>
      <c r="F5655" s="94"/>
      <c r="G5655" s="76"/>
      <c r="H5655" s="81" t="str">
        <f>IFERROR(F5655*VLOOKUP(D5655,Saldo!$P$8:$U$1009,6,FALSE),"")</f>
        <v/>
      </c>
      <c r="I5655" s="78" t="str">
        <f>IFERROR(IF(D5655="","",VLOOKUP(D5655,Saldo!$P$8:$Q$1009,2,FALSE)),"")</f>
        <v/>
      </c>
      <c r="J5655" s="76"/>
      <c r="K5655" s="74" t="str">
        <f t="shared" si="88"/>
        <v/>
      </c>
    </row>
    <row r="5656" spans="1:11" ht="18.95" customHeight="1" x14ac:dyDescent="0.25">
      <c r="A5656" s="52"/>
      <c r="C5656" s="185"/>
      <c r="D5656" s="76"/>
      <c r="E5656" s="76" t="str">
        <f>IF(D5656="","",IFERROR(VLOOKUP(D5656,Cadastro!$C$9:$D$1009,2,FALSE),"NOT FOUND"))</f>
        <v/>
      </c>
      <c r="F5656" s="94"/>
      <c r="G5656" s="76"/>
      <c r="H5656" s="81" t="str">
        <f>IFERROR(F5656*VLOOKUP(D5656,Saldo!$P$8:$U$1009,6,FALSE),"")</f>
        <v/>
      </c>
      <c r="I5656" s="78" t="str">
        <f>IFERROR(IF(D5656="","",VLOOKUP(D5656,Saldo!$P$8:$Q$1009,2,FALSE)),"")</f>
        <v/>
      </c>
      <c r="J5656" s="76"/>
      <c r="K5656" s="74" t="str">
        <f t="shared" si="88"/>
        <v/>
      </c>
    </row>
    <row r="5657" spans="1:11" ht="18.95" customHeight="1" x14ac:dyDescent="0.25">
      <c r="A5657" s="52"/>
      <c r="C5657" s="185"/>
      <c r="D5657" s="76"/>
      <c r="E5657" s="76" t="str">
        <f>IF(D5657="","",IFERROR(VLOOKUP(D5657,Cadastro!$C$9:$D$1009,2,FALSE),"NOT FOUND"))</f>
        <v/>
      </c>
      <c r="F5657" s="94"/>
      <c r="G5657" s="76"/>
      <c r="H5657" s="81" t="str">
        <f>IFERROR(F5657*VLOOKUP(D5657,Saldo!$P$8:$U$1009,6,FALSE),"")</f>
        <v/>
      </c>
      <c r="I5657" s="78" t="str">
        <f>IFERROR(IF(D5657="","",VLOOKUP(D5657,Saldo!$P$8:$Q$1009,2,FALSE)),"")</f>
        <v/>
      </c>
      <c r="J5657" s="76"/>
      <c r="K5657" s="74" t="str">
        <f t="shared" si="88"/>
        <v/>
      </c>
    </row>
    <row r="5658" spans="1:11" ht="18.95" customHeight="1" x14ac:dyDescent="0.25">
      <c r="A5658" s="52"/>
      <c r="C5658" s="185"/>
      <c r="D5658" s="76"/>
      <c r="E5658" s="76" t="str">
        <f>IF(D5658="","",IFERROR(VLOOKUP(D5658,Cadastro!$C$9:$D$1009,2,FALSE),"NOT FOUND"))</f>
        <v/>
      </c>
      <c r="F5658" s="94"/>
      <c r="G5658" s="76"/>
      <c r="H5658" s="81" t="str">
        <f>IFERROR(F5658*VLOOKUP(D5658,Saldo!$P$8:$U$1009,6,FALSE),"")</f>
        <v/>
      </c>
      <c r="I5658" s="78" t="str">
        <f>IFERROR(IF(D5658="","",VLOOKUP(D5658,Saldo!$P$8:$Q$1009,2,FALSE)),"")</f>
        <v/>
      </c>
      <c r="J5658" s="76"/>
      <c r="K5658" s="74" t="str">
        <f t="shared" si="88"/>
        <v/>
      </c>
    </row>
    <row r="5659" spans="1:11" ht="18.95" customHeight="1" x14ac:dyDescent="0.25">
      <c r="A5659" s="52"/>
      <c r="C5659" s="185"/>
      <c r="D5659" s="76"/>
      <c r="E5659" s="76" t="str">
        <f>IF(D5659="","",IFERROR(VLOOKUP(D5659,Cadastro!$C$9:$D$1009,2,FALSE),"NOT FOUND"))</f>
        <v/>
      </c>
      <c r="F5659" s="94"/>
      <c r="G5659" s="76"/>
      <c r="H5659" s="81" t="str">
        <f>IFERROR(F5659*VLOOKUP(D5659,Saldo!$P$8:$U$1009,6,FALSE),"")</f>
        <v/>
      </c>
      <c r="I5659" s="78" t="str">
        <f>IFERROR(IF(D5659="","",VLOOKUP(D5659,Saldo!$P$8:$Q$1009,2,FALSE)),"")</f>
        <v/>
      </c>
      <c r="J5659" s="76"/>
      <c r="K5659" s="74" t="str">
        <f t="shared" si="88"/>
        <v/>
      </c>
    </row>
    <row r="5660" spans="1:11" ht="18.95" customHeight="1" x14ac:dyDescent="0.25">
      <c r="A5660" s="52"/>
      <c r="C5660" s="185"/>
      <c r="D5660" s="76"/>
      <c r="E5660" s="76" t="str">
        <f>IF(D5660="","",IFERROR(VLOOKUP(D5660,Cadastro!$C$9:$D$1009,2,FALSE),"NOT FOUND"))</f>
        <v/>
      </c>
      <c r="F5660" s="94"/>
      <c r="G5660" s="76"/>
      <c r="H5660" s="81" t="str">
        <f>IFERROR(F5660*VLOOKUP(D5660,Saldo!$P$8:$U$1009,6,FALSE),"")</f>
        <v/>
      </c>
      <c r="I5660" s="78" t="str">
        <f>IFERROR(IF(D5660="","",VLOOKUP(D5660,Saldo!$P$8:$Q$1009,2,FALSE)),"")</f>
        <v/>
      </c>
      <c r="J5660" s="76"/>
      <c r="K5660" s="74" t="str">
        <f t="shared" si="88"/>
        <v/>
      </c>
    </row>
    <row r="5661" spans="1:11" ht="18.95" customHeight="1" x14ac:dyDescent="0.25">
      <c r="A5661" s="52"/>
      <c r="C5661" s="185"/>
      <c r="D5661" s="76"/>
      <c r="E5661" s="76" t="str">
        <f>IF(D5661="","",IFERROR(VLOOKUP(D5661,Cadastro!$C$9:$D$1009,2,FALSE),"NOT FOUND"))</f>
        <v/>
      </c>
      <c r="F5661" s="94"/>
      <c r="G5661" s="76"/>
      <c r="H5661" s="81" t="str">
        <f>IFERROR(F5661*VLOOKUP(D5661,Saldo!$P$8:$U$1009,6,FALSE),"")</f>
        <v/>
      </c>
      <c r="I5661" s="78" t="str">
        <f>IFERROR(IF(D5661="","",VLOOKUP(D5661,Saldo!$P$8:$Q$1009,2,FALSE)),"")</f>
        <v/>
      </c>
      <c r="J5661" s="76"/>
      <c r="K5661" s="74" t="str">
        <f t="shared" si="88"/>
        <v/>
      </c>
    </row>
    <row r="5662" spans="1:11" ht="18.95" customHeight="1" x14ac:dyDescent="0.25">
      <c r="A5662" s="52"/>
      <c r="C5662" s="185"/>
      <c r="D5662" s="76"/>
      <c r="E5662" s="76" t="str">
        <f>IF(D5662="","",IFERROR(VLOOKUP(D5662,Cadastro!$C$9:$D$1009,2,FALSE),"NOT FOUND"))</f>
        <v/>
      </c>
      <c r="F5662" s="94"/>
      <c r="G5662" s="76"/>
      <c r="H5662" s="81" t="str">
        <f>IFERROR(F5662*VLOOKUP(D5662,Saldo!$P$8:$U$1009,6,FALSE),"")</f>
        <v/>
      </c>
      <c r="I5662" s="78" t="str">
        <f>IFERROR(IF(D5662="","",VLOOKUP(D5662,Saldo!$P$8:$Q$1009,2,FALSE)),"")</f>
        <v/>
      </c>
      <c r="J5662" s="76"/>
      <c r="K5662" s="74" t="str">
        <f t="shared" si="88"/>
        <v/>
      </c>
    </row>
    <row r="5663" spans="1:11" ht="18.95" customHeight="1" x14ac:dyDescent="0.25">
      <c r="A5663" s="52"/>
      <c r="C5663" s="185"/>
      <c r="D5663" s="76"/>
      <c r="E5663" s="76" t="str">
        <f>IF(D5663="","",IFERROR(VLOOKUP(D5663,Cadastro!$C$9:$D$1009,2,FALSE),"NOT FOUND"))</f>
        <v/>
      </c>
      <c r="F5663" s="94"/>
      <c r="G5663" s="76"/>
      <c r="H5663" s="81" t="str">
        <f>IFERROR(F5663*VLOOKUP(D5663,Saldo!$P$8:$U$1009,6,FALSE),"")</f>
        <v/>
      </c>
      <c r="I5663" s="78" t="str">
        <f>IFERROR(IF(D5663="","",VLOOKUP(D5663,Saldo!$P$8:$Q$1009,2,FALSE)),"")</f>
        <v/>
      </c>
      <c r="J5663" s="76"/>
      <c r="K5663" s="74" t="str">
        <f t="shared" si="88"/>
        <v/>
      </c>
    </row>
    <row r="5664" spans="1:11" ht="18.95" customHeight="1" x14ac:dyDescent="0.25">
      <c r="A5664" s="52"/>
      <c r="C5664" s="185"/>
      <c r="D5664" s="76"/>
      <c r="E5664" s="76" t="str">
        <f>IF(D5664="","",IFERROR(VLOOKUP(D5664,Cadastro!$C$9:$D$1009,2,FALSE),"NOT FOUND"))</f>
        <v/>
      </c>
      <c r="F5664" s="94"/>
      <c r="G5664" s="76"/>
      <c r="H5664" s="81" t="str">
        <f>IFERROR(F5664*VLOOKUP(D5664,Saldo!$P$8:$U$1009,6,FALSE),"")</f>
        <v/>
      </c>
      <c r="I5664" s="78" t="str">
        <f>IFERROR(IF(D5664="","",VLOOKUP(D5664,Saldo!$P$8:$Q$1009,2,FALSE)),"")</f>
        <v/>
      </c>
      <c r="J5664" s="76"/>
      <c r="K5664" s="74" t="str">
        <f t="shared" si="88"/>
        <v/>
      </c>
    </row>
    <row r="5665" spans="1:11" ht="18.95" customHeight="1" x14ac:dyDescent="0.25">
      <c r="A5665" s="52"/>
      <c r="C5665" s="185"/>
      <c r="D5665" s="76"/>
      <c r="E5665" s="76" t="str">
        <f>IF(D5665="","",IFERROR(VLOOKUP(D5665,Cadastro!$C$9:$D$1009,2,FALSE),"NOT FOUND"))</f>
        <v/>
      </c>
      <c r="F5665" s="94"/>
      <c r="G5665" s="76"/>
      <c r="H5665" s="81" t="str">
        <f>IFERROR(F5665*VLOOKUP(D5665,Saldo!$P$8:$U$1009,6,FALSE),"")</f>
        <v/>
      </c>
      <c r="I5665" s="78" t="str">
        <f>IFERROR(IF(D5665="","",VLOOKUP(D5665,Saldo!$P$8:$Q$1009,2,FALSE)),"")</f>
        <v/>
      </c>
      <c r="J5665" s="76"/>
      <c r="K5665" s="74" t="str">
        <f t="shared" si="88"/>
        <v/>
      </c>
    </row>
    <row r="5666" spans="1:11" ht="18.95" customHeight="1" x14ac:dyDescent="0.25">
      <c r="A5666" s="52"/>
      <c r="C5666" s="185"/>
      <c r="D5666" s="76"/>
      <c r="E5666" s="76" t="str">
        <f>IF(D5666="","",IFERROR(VLOOKUP(D5666,Cadastro!$C$9:$D$1009,2,FALSE),"NOT FOUND"))</f>
        <v/>
      </c>
      <c r="F5666" s="94"/>
      <c r="G5666" s="76"/>
      <c r="H5666" s="81" t="str">
        <f>IFERROR(F5666*VLOOKUP(D5666,Saldo!$P$8:$U$1009,6,FALSE),"")</f>
        <v/>
      </c>
      <c r="I5666" s="78" t="str">
        <f>IFERROR(IF(D5666="","",VLOOKUP(D5666,Saldo!$P$8:$Q$1009,2,FALSE)),"")</f>
        <v/>
      </c>
      <c r="J5666" s="76"/>
      <c r="K5666" s="74" t="str">
        <f t="shared" si="88"/>
        <v/>
      </c>
    </row>
    <row r="5667" spans="1:11" ht="18.95" customHeight="1" x14ac:dyDescent="0.25">
      <c r="A5667" s="52"/>
      <c r="C5667" s="185"/>
      <c r="D5667" s="76"/>
      <c r="E5667" s="76" t="str">
        <f>IF(D5667="","",IFERROR(VLOOKUP(D5667,Cadastro!$C$9:$D$1009,2,FALSE),"NOT FOUND"))</f>
        <v/>
      </c>
      <c r="F5667" s="94"/>
      <c r="G5667" s="76"/>
      <c r="H5667" s="81" t="str">
        <f>IFERROR(F5667*VLOOKUP(D5667,Saldo!$P$8:$U$1009,6,FALSE),"")</f>
        <v/>
      </c>
      <c r="I5667" s="78" t="str">
        <f>IFERROR(IF(D5667="","",VLOOKUP(D5667,Saldo!$P$8:$Q$1009,2,FALSE)),"")</f>
        <v/>
      </c>
      <c r="J5667" s="76"/>
      <c r="K5667" s="74" t="str">
        <f t="shared" si="88"/>
        <v/>
      </c>
    </row>
    <row r="5668" spans="1:11" ht="18.95" customHeight="1" x14ac:dyDescent="0.25">
      <c r="A5668" s="52"/>
      <c r="C5668" s="185"/>
      <c r="D5668" s="76"/>
      <c r="E5668" s="76" t="str">
        <f>IF(D5668="","",IFERROR(VLOOKUP(D5668,Cadastro!$C$9:$D$1009,2,FALSE),"NOT FOUND"))</f>
        <v/>
      </c>
      <c r="F5668" s="94"/>
      <c r="G5668" s="76"/>
      <c r="H5668" s="81" t="str">
        <f>IFERROR(F5668*VLOOKUP(D5668,Saldo!$P$8:$U$1009,6,FALSE),"")</f>
        <v/>
      </c>
      <c r="I5668" s="78" t="str">
        <f>IFERROR(IF(D5668="","",VLOOKUP(D5668,Saldo!$P$8:$Q$1009,2,FALSE)),"")</f>
        <v/>
      </c>
      <c r="J5668" s="76"/>
      <c r="K5668" s="74" t="str">
        <f t="shared" si="88"/>
        <v/>
      </c>
    </row>
    <row r="5669" spans="1:11" ht="18.95" customHeight="1" x14ac:dyDescent="0.25">
      <c r="A5669" s="52"/>
      <c r="C5669" s="185"/>
      <c r="D5669" s="76"/>
      <c r="E5669" s="76" t="str">
        <f>IF(D5669="","",IFERROR(VLOOKUP(D5669,Cadastro!$C$9:$D$1009,2,FALSE),"NOT FOUND"))</f>
        <v/>
      </c>
      <c r="F5669" s="94"/>
      <c r="G5669" s="76"/>
      <c r="H5669" s="81" t="str">
        <f>IFERROR(F5669*VLOOKUP(D5669,Saldo!$P$8:$U$1009,6,FALSE),"")</f>
        <v/>
      </c>
      <c r="I5669" s="78" t="str">
        <f>IFERROR(IF(D5669="","",VLOOKUP(D5669,Saldo!$P$8:$Q$1009,2,FALSE)),"")</f>
        <v/>
      </c>
      <c r="J5669" s="76"/>
      <c r="K5669" s="74" t="str">
        <f t="shared" si="88"/>
        <v/>
      </c>
    </row>
    <row r="5670" spans="1:11" ht="18.95" customHeight="1" x14ac:dyDescent="0.25">
      <c r="A5670" s="52"/>
      <c r="C5670" s="185"/>
      <c r="D5670" s="76"/>
      <c r="E5670" s="76" t="str">
        <f>IF(D5670="","",IFERROR(VLOOKUP(D5670,Cadastro!$C$9:$D$1009,2,FALSE),"NOT FOUND"))</f>
        <v/>
      </c>
      <c r="F5670" s="94"/>
      <c r="G5670" s="76"/>
      <c r="H5670" s="81" t="str">
        <f>IFERROR(F5670*VLOOKUP(D5670,Saldo!$P$8:$U$1009,6,FALSE),"")</f>
        <v/>
      </c>
      <c r="I5670" s="78" t="str">
        <f>IFERROR(IF(D5670="","",VLOOKUP(D5670,Saldo!$P$8:$Q$1009,2,FALSE)),"")</f>
        <v/>
      </c>
      <c r="J5670" s="76"/>
      <c r="K5670" s="74" t="str">
        <f t="shared" si="88"/>
        <v/>
      </c>
    </row>
    <row r="5671" spans="1:11" ht="18.95" customHeight="1" x14ac:dyDescent="0.25">
      <c r="A5671" s="52"/>
      <c r="C5671" s="185"/>
      <c r="D5671" s="76"/>
      <c r="E5671" s="76" t="str">
        <f>IF(D5671="","",IFERROR(VLOOKUP(D5671,Cadastro!$C$9:$D$1009,2,FALSE),"NOT FOUND"))</f>
        <v/>
      </c>
      <c r="F5671" s="94"/>
      <c r="G5671" s="76"/>
      <c r="H5671" s="81" t="str">
        <f>IFERROR(F5671*VLOOKUP(D5671,Saldo!$P$8:$U$1009,6,FALSE),"")</f>
        <v/>
      </c>
      <c r="I5671" s="78" t="str">
        <f>IFERROR(IF(D5671="","",VLOOKUP(D5671,Saldo!$P$8:$Q$1009,2,FALSE)),"")</f>
        <v/>
      </c>
      <c r="J5671" s="76"/>
      <c r="K5671" s="74" t="str">
        <f t="shared" si="88"/>
        <v/>
      </c>
    </row>
    <row r="5672" spans="1:11" ht="18.95" customHeight="1" x14ac:dyDescent="0.25">
      <c r="A5672" s="52"/>
      <c r="C5672" s="185"/>
      <c r="D5672" s="76"/>
      <c r="E5672" s="76" t="str">
        <f>IF(D5672="","",IFERROR(VLOOKUP(D5672,Cadastro!$C$9:$D$1009,2,FALSE),"NOT FOUND"))</f>
        <v/>
      </c>
      <c r="F5672" s="94"/>
      <c r="G5672" s="76"/>
      <c r="H5672" s="81" t="str">
        <f>IFERROR(F5672*VLOOKUP(D5672,Saldo!$P$8:$U$1009,6,FALSE),"")</f>
        <v/>
      </c>
      <c r="I5672" s="78" t="str">
        <f>IFERROR(IF(D5672="","",VLOOKUP(D5672,Saldo!$P$8:$Q$1009,2,FALSE)),"")</f>
        <v/>
      </c>
      <c r="J5672" s="76"/>
      <c r="K5672" s="74" t="str">
        <f t="shared" si="88"/>
        <v/>
      </c>
    </row>
    <row r="5673" spans="1:11" ht="18.95" customHeight="1" x14ac:dyDescent="0.25">
      <c r="A5673" s="52"/>
      <c r="C5673" s="185"/>
      <c r="D5673" s="76"/>
      <c r="E5673" s="76" t="str">
        <f>IF(D5673="","",IFERROR(VLOOKUP(D5673,Cadastro!$C$9:$D$1009,2,FALSE),"NOT FOUND"))</f>
        <v/>
      </c>
      <c r="F5673" s="94"/>
      <c r="G5673" s="76"/>
      <c r="H5673" s="81" t="str">
        <f>IFERROR(F5673*VLOOKUP(D5673,Saldo!$P$8:$U$1009,6,FALSE),"")</f>
        <v/>
      </c>
      <c r="I5673" s="78" t="str">
        <f>IFERROR(IF(D5673="","",VLOOKUP(D5673,Saldo!$P$8:$Q$1009,2,FALSE)),"")</f>
        <v/>
      </c>
      <c r="J5673" s="76"/>
      <c r="K5673" s="74" t="str">
        <f t="shared" si="88"/>
        <v/>
      </c>
    </row>
    <row r="5674" spans="1:11" ht="18.95" customHeight="1" x14ac:dyDescent="0.25">
      <c r="A5674" s="52"/>
      <c r="C5674" s="185"/>
      <c r="D5674" s="76"/>
      <c r="E5674" s="76" t="str">
        <f>IF(D5674="","",IFERROR(VLOOKUP(D5674,Cadastro!$C$9:$D$1009,2,FALSE),"NOT FOUND"))</f>
        <v/>
      </c>
      <c r="F5674" s="94"/>
      <c r="G5674" s="76"/>
      <c r="H5674" s="81" t="str">
        <f>IFERROR(F5674*VLOOKUP(D5674,Saldo!$P$8:$U$1009,6,FALSE),"")</f>
        <v/>
      </c>
      <c r="I5674" s="78" t="str">
        <f>IFERROR(IF(D5674="","",VLOOKUP(D5674,Saldo!$P$8:$Q$1009,2,FALSE)),"")</f>
        <v/>
      </c>
      <c r="J5674" s="76"/>
      <c r="K5674" s="74" t="str">
        <f t="shared" si="88"/>
        <v/>
      </c>
    </row>
    <row r="5675" spans="1:11" ht="18.95" customHeight="1" x14ac:dyDescent="0.25">
      <c r="A5675" s="52"/>
      <c r="C5675" s="185"/>
      <c r="D5675" s="76"/>
      <c r="E5675" s="76" t="str">
        <f>IF(D5675="","",IFERROR(VLOOKUP(D5675,Cadastro!$C$9:$D$1009,2,FALSE),"NOT FOUND"))</f>
        <v/>
      </c>
      <c r="F5675" s="94"/>
      <c r="G5675" s="76"/>
      <c r="H5675" s="81" t="str">
        <f>IFERROR(F5675*VLOOKUP(D5675,Saldo!$P$8:$U$1009,6,FALSE),"")</f>
        <v/>
      </c>
      <c r="I5675" s="78" t="str">
        <f>IFERROR(IF(D5675="","",VLOOKUP(D5675,Saldo!$P$8:$Q$1009,2,FALSE)),"")</f>
        <v/>
      </c>
      <c r="J5675" s="76"/>
      <c r="K5675" s="74" t="str">
        <f t="shared" si="88"/>
        <v/>
      </c>
    </row>
    <row r="5676" spans="1:11" ht="18.95" customHeight="1" x14ac:dyDescent="0.25">
      <c r="A5676" s="52"/>
      <c r="C5676" s="185"/>
      <c r="D5676" s="76"/>
      <c r="E5676" s="76" t="str">
        <f>IF(D5676="","",IFERROR(VLOOKUP(D5676,Cadastro!$C$9:$D$1009,2,FALSE),"NOT FOUND"))</f>
        <v/>
      </c>
      <c r="F5676" s="94"/>
      <c r="G5676" s="76"/>
      <c r="H5676" s="81" t="str">
        <f>IFERROR(F5676*VLOOKUP(D5676,Saldo!$P$8:$U$1009,6,FALSE),"")</f>
        <v/>
      </c>
      <c r="I5676" s="78" t="str">
        <f>IFERROR(IF(D5676="","",VLOOKUP(D5676,Saldo!$P$8:$Q$1009,2,FALSE)),"")</f>
        <v/>
      </c>
      <c r="J5676" s="76"/>
      <c r="K5676" s="74" t="str">
        <f t="shared" si="88"/>
        <v/>
      </c>
    </row>
    <row r="5677" spans="1:11" ht="18.95" customHeight="1" x14ac:dyDescent="0.25">
      <c r="A5677" s="52"/>
      <c r="C5677" s="185"/>
      <c r="D5677" s="76"/>
      <c r="E5677" s="76" t="str">
        <f>IF(D5677="","",IFERROR(VLOOKUP(D5677,Cadastro!$C$9:$D$1009,2,FALSE),"NOT FOUND"))</f>
        <v/>
      </c>
      <c r="F5677" s="94"/>
      <c r="G5677" s="76"/>
      <c r="H5677" s="81" t="str">
        <f>IFERROR(F5677*VLOOKUP(D5677,Saldo!$P$8:$U$1009,6,FALSE),"")</f>
        <v/>
      </c>
      <c r="I5677" s="78" t="str">
        <f>IFERROR(IF(D5677="","",VLOOKUP(D5677,Saldo!$P$8:$Q$1009,2,FALSE)),"")</f>
        <v/>
      </c>
      <c r="J5677" s="76"/>
      <c r="K5677" s="74" t="str">
        <f t="shared" si="88"/>
        <v/>
      </c>
    </row>
    <row r="5678" spans="1:11" ht="18.95" customHeight="1" x14ac:dyDescent="0.25">
      <c r="A5678" s="52"/>
      <c r="C5678" s="185"/>
      <c r="D5678" s="76"/>
      <c r="E5678" s="76" t="str">
        <f>IF(D5678="","",IFERROR(VLOOKUP(D5678,Cadastro!$C$9:$D$1009,2,FALSE),"NOT FOUND"))</f>
        <v/>
      </c>
      <c r="F5678" s="94"/>
      <c r="G5678" s="76"/>
      <c r="H5678" s="81" t="str">
        <f>IFERROR(F5678*VLOOKUP(D5678,Saldo!$P$8:$U$1009,6,FALSE),"")</f>
        <v/>
      </c>
      <c r="I5678" s="78" t="str">
        <f>IFERROR(IF(D5678="","",VLOOKUP(D5678,Saldo!$P$8:$Q$1009,2,FALSE)),"")</f>
        <v/>
      </c>
      <c r="J5678" s="76"/>
      <c r="K5678" s="74" t="str">
        <f t="shared" si="88"/>
        <v/>
      </c>
    </row>
    <row r="5679" spans="1:11" ht="18.95" customHeight="1" x14ac:dyDescent="0.25">
      <c r="A5679" s="52"/>
      <c r="C5679" s="185"/>
      <c r="D5679" s="76"/>
      <c r="E5679" s="76" t="str">
        <f>IF(D5679="","",IFERROR(VLOOKUP(D5679,Cadastro!$C$9:$D$1009,2,FALSE),"NOT FOUND"))</f>
        <v/>
      </c>
      <c r="F5679" s="94"/>
      <c r="G5679" s="76"/>
      <c r="H5679" s="81" t="str">
        <f>IFERROR(F5679*VLOOKUP(D5679,Saldo!$P$8:$U$1009,6,FALSE),"")</f>
        <v/>
      </c>
      <c r="I5679" s="78" t="str">
        <f>IFERROR(IF(D5679="","",VLOOKUP(D5679,Saldo!$P$8:$Q$1009,2,FALSE)),"")</f>
        <v/>
      </c>
      <c r="J5679" s="76"/>
      <c r="K5679" s="74" t="str">
        <f t="shared" si="88"/>
        <v/>
      </c>
    </row>
    <row r="5680" spans="1:11" ht="18.95" customHeight="1" x14ac:dyDescent="0.25">
      <c r="A5680" s="52"/>
      <c r="C5680" s="185"/>
      <c r="D5680" s="76"/>
      <c r="E5680" s="76" t="str">
        <f>IF(D5680="","",IFERROR(VLOOKUP(D5680,Cadastro!$C$9:$D$1009,2,FALSE),"NOT FOUND"))</f>
        <v/>
      </c>
      <c r="F5680" s="94"/>
      <c r="G5680" s="76"/>
      <c r="H5680" s="81" t="str">
        <f>IFERROR(F5680*VLOOKUP(D5680,Saldo!$P$8:$U$1009,6,FALSE),"")</f>
        <v/>
      </c>
      <c r="I5680" s="78" t="str">
        <f>IFERROR(IF(D5680="","",VLOOKUP(D5680,Saldo!$P$8:$Q$1009,2,FALSE)),"")</f>
        <v/>
      </c>
      <c r="J5680" s="76"/>
      <c r="K5680" s="74" t="str">
        <f t="shared" si="88"/>
        <v/>
      </c>
    </row>
    <row r="5681" spans="1:11" ht="18.95" customHeight="1" x14ac:dyDescent="0.25">
      <c r="A5681" s="52"/>
      <c r="C5681" s="185"/>
      <c r="D5681" s="76"/>
      <c r="E5681" s="76" t="str">
        <f>IF(D5681="","",IFERROR(VLOOKUP(D5681,Cadastro!$C$9:$D$1009,2,FALSE),"NOT FOUND"))</f>
        <v/>
      </c>
      <c r="F5681" s="94"/>
      <c r="G5681" s="76"/>
      <c r="H5681" s="81" t="str">
        <f>IFERROR(F5681*VLOOKUP(D5681,Saldo!$P$8:$U$1009,6,FALSE),"")</f>
        <v/>
      </c>
      <c r="I5681" s="78" t="str">
        <f>IFERROR(IF(D5681="","",VLOOKUP(D5681,Saldo!$P$8:$Q$1009,2,FALSE)),"")</f>
        <v/>
      </c>
      <c r="J5681" s="76"/>
      <c r="K5681" s="74" t="str">
        <f t="shared" si="88"/>
        <v/>
      </c>
    </row>
    <row r="5682" spans="1:11" ht="18.95" customHeight="1" x14ac:dyDescent="0.25">
      <c r="A5682" s="52"/>
      <c r="C5682" s="185"/>
      <c r="D5682" s="76"/>
      <c r="E5682" s="76" t="str">
        <f>IF(D5682="","",IFERROR(VLOOKUP(D5682,Cadastro!$C$9:$D$1009,2,FALSE),"NOT FOUND"))</f>
        <v/>
      </c>
      <c r="F5682" s="94"/>
      <c r="G5682" s="76"/>
      <c r="H5682" s="81" t="str">
        <f>IFERROR(F5682*VLOOKUP(D5682,Saldo!$P$8:$U$1009,6,FALSE),"")</f>
        <v/>
      </c>
      <c r="I5682" s="78" t="str">
        <f>IFERROR(IF(D5682="","",VLOOKUP(D5682,Saldo!$P$8:$Q$1009,2,FALSE)),"")</f>
        <v/>
      </c>
      <c r="J5682" s="76"/>
      <c r="K5682" s="74" t="str">
        <f t="shared" si="88"/>
        <v/>
      </c>
    </row>
    <row r="5683" spans="1:11" ht="18.95" customHeight="1" x14ac:dyDescent="0.25">
      <c r="A5683" s="52"/>
      <c r="C5683" s="185"/>
      <c r="D5683" s="76"/>
      <c r="E5683" s="76" t="str">
        <f>IF(D5683="","",IFERROR(VLOOKUP(D5683,Cadastro!$C$9:$D$1009,2,FALSE),"NOT FOUND"))</f>
        <v/>
      </c>
      <c r="F5683" s="94"/>
      <c r="G5683" s="76"/>
      <c r="H5683" s="81" t="str">
        <f>IFERROR(F5683*VLOOKUP(D5683,Saldo!$P$8:$U$1009,6,FALSE),"")</f>
        <v/>
      </c>
      <c r="I5683" s="78" t="str">
        <f>IFERROR(IF(D5683="","",VLOOKUP(D5683,Saldo!$P$8:$Q$1009,2,FALSE)),"")</f>
        <v/>
      </c>
      <c r="J5683" s="76"/>
      <c r="K5683" s="74" t="str">
        <f t="shared" si="88"/>
        <v/>
      </c>
    </row>
    <row r="5684" spans="1:11" ht="18.95" customHeight="1" x14ac:dyDescent="0.25">
      <c r="A5684" s="52"/>
      <c r="C5684" s="185"/>
      <c r="D5684" s="76"/>
      <c r="E5684" s="76" t="str">
        <f>IF(D5684="","",IFERROR(VLOOKUP(D5684,Cadastro!$C$9:$D$1009,2,FALSE),"NOT FOUND"))</f>
        <v/>
      </c>
      <c r="F5684" s="94"/>
      <c r="G5684" s="76"/>
      <c r="H5684" s="81" t="str">
        <f>IFERROR(F5684*VLOOKUP(D5684,Saldo!$P$8:$U$1009,6,FALSE),"")</f>
        <v/>
      </c>
      <c r="I5684" s="78" t="str">
        <f>IFERROR(IF(D5684="","",VLOOKUP(D5684,Saldo!$P$8:$Q$1009,2,FALSE)),"")</f>
        <v/>
      </c>
      <c r="J5684" s="76"/>
      <c r="K5684" s="74" t="str">
        <f t="shared" si="88"/>
        <v/>
      </c>
    </row>
    <row r="5685" spans="1:11" ht="18.95" customHeight="1" x14ac:dyDescent="0.25">
      <c r="A5685" s="52"/>
      <c r="C5685" s="185"/>
      <c r="D5685" s="76"/>
      <c r="E5685" s="76" t="str">
        <f>IF(D5685="","",IFERROR(VLOOKUP(D5685,Cadastro!$C$9:$D$1009,2,FALSE),"NOT FOUND"))</f>
        <v/>
      </c>
      <c r="F5685" s="94"/>
      <c r="G5685" s="76"/>
      <c r="H5685" s="81" t="str">
        <f>IFERROR(F5685*VLOOKUP(D5685,Saldo!$P$8:$U$1009,6,FALSE),"")</f>
        <v/>
      </c>
      <c r="I5685" s="78" t="str">
        <f>IFERROR(IF(D5685="","",VLOOKUP(D5685,Saldo!$P$8:$Q$1009,2,FALSE)),"")</f>
        <v/>
      </c>
      <c r="J5685" s="76"/>
      <c r="K5685" s="74" t="str">
        <f t="shared" si="88"/>
        <v/>
      </c>
    </row>
    <row r="5686" spans="1:11" ht="18.95" customHeight="1" x14ac:dyDescent="0.25">
      <c r="A5686" s="52"/>
      <c r="C5686" s="185"/>
      <c r="D5686" s="76"/>
      <c r="E5686" s="76" t="str">
        <f>IF(D5686="","",IFERROR(VLOOKUP(D5686,Cadastro!$C$9:$D$1009,2,FALSE),"NOT FOUND"))</f>
        <v/>
      </c>
      <c r="F5686" s="94"/>
      <c r="G5686" s="76"/>
      <c r="H5686" s="81" t="str">
        <f>IFERROR(F5686*VLOOKUP(D5686,Saldo!$P$8:$U$1009,6,FALSE),"")</f>
        <v/>
      </c>
      <c r="I5686" s="78" t="str">
        <f>IFERROR(IF(D5686="","",VLOOKUP(D5686,Saldo!$P$8:$Q$1009,2,FALSE)),"")</f>
        <v/>
      </c>
      <c r="J5686" s="76"/>
      <c r="K5686" s="74" t="str">
        <f t="shared" si="88"/>
        <v/>
      </c>
    </row>
    <row r="5687" spans="1:11" ht="18.95" customHeight="1" x14ac:dyDescent="0.25">
      <c r="A5687" s="52"/>
      <c r="C5687" s="185"/>
      <c r="D5687" s="76"/>
      <c r="E5687" s="76" t="str">
        <f>IF(D5687="","",IFERROR(VLOOKUP(D5687,Cadastro!$C$9:$D$1009,2,FALSE),"NOT FOUND"))</f>
        <v/>
      </c>
      <c r="F5687" s="94"/>
      <c r="G5687" s="76"/>
      <c r="H5687" s="81" t="str">
        <f>IFERROR(F5687*VLOOKUP(D5687,Saldo!$P$8:$U$1009,6,FALSE),"")</f>
        <v/>
      </c>
      <c r="I5687" s="78" t="str">
        <f>IFERROR(IF(D5687="","",VLOOKUP(D5687,Saldo!$P$8:$Q$1009,2,FALSE)),"")</f>
        <v/>
      </c>
      <c r="J5687" s="76"/>
      <c r="K5687" s="74" t="str">
        <f t="shared" si="88"/>
        <v/>
      </c>
    </row>
    <row r="5688" spans="1:11" ht="18.95" customHeight="1" x14ac:dyDescent="0.25">
      <c r="A5688" s="52"/>
      <c r="C5688" s="185"/>
      <c r="D5688" s="76"/>
      <c r="E5688" s="76" t="str">
        <f>IF(D5688="","",IFERROR(VLOOKUP(D5688,Cadastro!$C$9:$D$1009,2,FALSE),"NOT FOUND"))</f>
        <v/>
      </c>
      <c r="F5688" s="94"/>
      <c r="G5688" s="76"/>
      <c r="H5688" s="81" t="str">
        <f>IFERROR(F5688*VLOOKUP(D5688,Saldo!$P$8:$U$1009,6,FALSE),"")</f>
        <v/>
      </c>
      <c r="I5688" s="78" t="str">
        <f>IFERROR(IF(D5688="","",VLOOKUP(D5688,Saldo!$P$8:$Q$1009,2,FALSE)),"")</f>
        <v/>
      </c>
      <c r="J5688" s="76"/>
      <c r="K5688" s="74" t="str">
        <f t="shared" si="88"/>
        <v/>
      </c>
    </row>
    <row r="5689" spans="1:11" ht="18.95" customHeight="1" x14ac:dyDescent="0.25">
      <c r="A5689" s="52"/>
      <c r="C5689" s="185"/>
      <c r="D5689" s="76"/>
      <c r="E5689" s="76" t="str">
        <f>IF(D5689="","",IFERROR(VLOOKUP(D5689,Cadastro!$C$9:$D$1009,2,FALSE),"NOT FOUND"))</f>
        <v/>
      </c>
      <c r="F5689" s="94"/>
      <c r="G5689" s="76"/>
      <c r="H5689" s="81" t="str">
        <f>IFERROR(F5689*VLOOKUP(D5689,Saldo!$P$8:$U$1009,6,FALSE),"")</f>
        <v/>
      </c>
      <c r="I5689" s="78" t="str">
        <f>IFERROR(IF(D5689="","",VLOOKUP(D5689,Saldo!$P$8:$Q$1009,2,FALSE)),"")</f>
        <v/>
      </c>
      <c r="J5689" s="76"/>
      <c r="K5689" s="74" t="str">
        <f t="shared" si="88"/>
        <v/>
      </c>
    </row>
    <row r="5690" spans="1:11" ht="18.95" customHeight="1" x14ac:dyDescent="0.25">
      <c r="A5690" s="52"/>
      <c r="C5690" s="185"/>
      <c r="D5690" s="76"/>
      <c r="E5690" s="76" t="str">
        <f>IF(D5690="","",IFERROR(VLOOKUP(D5690,Cadastro!$C$9:$D$1009,2,FALSE),"NOT FOUND"))</f>
        <v/>
      </c>
      <c r="F5690" s="94"/>
      <c r="G5690" s="76"/>
      <c r="H5690" s="81" t="str">
        <f>IFERROR(F5690*VLOOKUP(D5690,Saldo!$P$8:$U$1009,6,FALSE),"")</f>
        <v/>
      </c>
      <c r="I5690" s="78" t="str">
        <f>IFERROR(IF(D5690="","",VLOOKUP(D5690,Saldo!$P$8:$Q$1009,2,FALSE)),"")</f>
        <v/>
      </c>
      <c r="J5690" s="76"/>
      <c r="K5690" s="74" t="str">
        <f t="shared" si="88"/>
        <v/>
      </c>
    </row>
    <row r="5691" spans="1:11" ht="18.95" customHeight="1" x14ac:dyDescent="0.25">
      <c r="A5691" s="52"/>
      <c r="C5691" s="185"/>
      <c r="D5691" s="76"/>
      <c r="E5691" s="76" t="str">
        <f>IF(D5691="","",IFERROR(VLOOKUP(D5691,Cadastro!$C$9:$D$1009,2,FALSE),"NOT FOUND"))</f>
        <v/>
      </c>
      <c r="F5691" s="94"/>
      <c r="G5691" s="76"/>
      <c r="H5691" s="81" t="str">
        <f>IFERROR(F5691*VLOOKUP(D5691,Saldo!$P$8:$U$1009,6,FALSE),"")</f>
        <v/>
      </c>
      <c r="I5691" s="78" t="str">
        <f>IFERROR(IF(D5691="","",VLOOKUP(D5691,Saldo!$P$8:$Q$1009,2,FALSE)),"")</f>
        <v/>
      </c>
      <c r="J5691" s="76"/>
      <c r="K5691" s="74" t="str">
        <f t="shared" si="88"/>
        <v/>
      </c>
    </row>
    <row r="5692" spans="1:11" ht="18.95" customHeight="1" x14ac:dyDescent="0.25">
      <c r="A5692" s="52"/>
      <c r="C5692" s="185"/>
      <c r="D5692" s="76"/>
      <c r="E5692" s="76" t="str">
        <f>IF(D5692="","",IFERROR(VLOOKUP(D5692,Cadastro!$C$9:$D$1009,2,FALSE),"NOT FOUND"))</f>
        <v/>
      </c>
      <c r="F5692" s="94"/>
      <c r="G5692" s="76"/>
      <c r="H5692" s="81" t="str">
        <f>IFERROR(F5692*VLOOKUP(D5692,Saldo!$P$8:$U$1009,6,FALSE),"")</f>
        <v/>
      </c>
      <c r="I5692" s="78" t="str">
        <f>IFERROR(IF(D5692="","",VLOOKUP(D5692,Saldo!$P$8:$Q$1009,2,FALSE)),"")</f>
        <v/>
      </c>
      <c r="J5692" s="76"/>
      <c r="K5692" s="74" t="str">
        <f t="shared" si="88"/>
        <v/>
      </c>
    </row>
    <row r="5693" spans="1:11" ht="18.95" customHeight="1" x14ac:dyDescent="0.25">
      <c r="A5693" s="52"/>
      <c r="C5693" s="185"/>
      <c r="D5693" s="76"/>
      <c r="E5693" s="76" t="str">
        <f>IF(D5693="","",IFERROR(VLOOKUP(D5693,Cadastro!$C$9:$D$1009,2,FALSE),"NOT FOUND"))</f>
        <v/>
      </c>
      <c r="F5693" s="94"/>
      <c r="G5693" s="76"/>
      <c r="H5693" s="81" t="str">
        <f>IFERROR(F5693*VLOOKUP(D5693,Saldo!$P$8:$U$1009,6,FALSE),"")</f>
        <v/>
      </c>
      <c r="I5693" s="78" t="str">
        <f>IFERROR(IF(D5693="","",VLOOKUP(D5693,Saldo!$P$8:$Q$1009,2,FALSE)),"")</f>
        <v/>
      </c>
      <c r="J5693" s="76"/>
      <c r="K5693" s="74" t="str">
        <f t="shared" si="88"/>
        <v/>
      </c>
    </row>
    <row r="5694" spans="1:11" ht="18.95" customHeight="1" x14ac:dyDescent="0.25">
      <c r="A5694" s="52"/>
      <c r="C5694" s="185"/>
      <c r="D5694" s="76"/>
      <c r="E5694" s="76" t="str">
        <f>IF(D5694="","",IFERROR(VLOOKUP(D5694,Cadastro!$C$9:$D$1009,2,FALSE),"NOT FOUND"))</f>
        <v/>
      </c>
      <c r="F5694" s="94"/>
      <c r="G5694" s="76"/>
      <c r="H5694" s="81" t="str">
        <f>IFERROR(F5694*VLOOKUP(D5694,Saldo!$P$8:$U$1009,6,FALSE),"")</f>
        <v/>
      </c>
      <c r="I5694" s="78" t="str">
        <f>IFERROR(IF(D5694="","",VLOOKUP(D5694,Saldo!$P$8:$Q$1009,2,FALSE)),"")</f>
        <v/>
      </c>
      <c r="J5694" s="76"/>
      <c r="K5694" s="74" t="str">
        <f t="shared" si="88"/>
        <v/>
      </c>
    </row>
    <row r="5695" spans="1:11" ht="18.95" customHeight="1" x14ac:dyDescent="0.25">
      <c r="A5695" s="52"/>
      <c r="C5695" s="185"/>
      <c r="D5695" s="76"/>
      <c r="E5695" s="76" t="str">
        <f>IF(D5695="","",IFERROR(VLOOKUP(D5695,Cadastro!$C$9:$D$1009,2,FALSE),"NOT FOUND"))</f>
        <v/>
      </c>
      <c r="F5695" s="94"/>
      <c r="G5695" s="76"/>
      <c r="H5695" s="81" t="str">
        <f>IFERROR(F5695*VLOOKUP(D5695,Saldo!$P$8:$U$1009,6,FALSE),"")</f>
        <v/>
      </c>
      <c r="I5695" s="78" t="str">
        <f>IFERROR(IF(D5695="","",VLOOKUP(D5695,Saldo!$P$8:$Q$1009,2,FALSE)),"")</f>
        <v/>
      </c>
      <c r="J5695" s="76"/>
      <c r="K5695" s="74" t="str">
        <f t="shared" si="88"/>
        <v/>
      </c>
    </row>
    <row r="5696" spans="1:11" ht="18.95" customHeight="1" x14ac:dyDescent="0.25">
      <c r="A5696" s="52"/>
      <c r="C5696" s="185"/>
      <c r="D5696" s="76"/>
      <c r="E5696" s="76" t="str">
        <f>IF(D5696="","",IFERROR(VLOOKUP(D5696,Cadastro!$C$9:$D$1009,2,FALSE),"NOT FOUND"))</f>
        <v/>
      </c>
      <c r="F5696" s="94"/>
      <c r="G5696" s="76"/>
      <c r="H5696" s="81" t="str">
        <f>IFERROR(F5696*VLOOKUP(D5696,Saldo!$P$8:$U$1009,6,FALSE),"")</f>
        <v/>
      </c>
      <c r="I5696" s="78" t="str">
        <f>IFERROR(IF(D5696="","",VLOOKUP(D5696,Saldo!$P$8:$Q$1009,2,FALSE)),"")</f>
        <v/>
      </c>
      <c r="J5696" s="76"/>
      <c r="K5696" s="74" t="str">
        <f t="shared" si="88"/>
        <v/>
      </c>
    </row>
    <row r="5697" spans="1:11" ht="18.95" customHeight="1" x14ac:dyDescent="0.25">
      <c r="A5697" s="52"/>
      <c r="C5697" s="185"/>
      <c r="D5697" s="76"/>
      <c r="E5697" s="76" t="str">
        <f>IF(D5697="","",IFERROR(VLOOKUP(D5697,Cadastro!$C$9:$D$1009,2,FALSE),"NOT FOUND"))</f>
        <v/>
      </c>
      <c r="F5697" s="94"/>
      <c r="G5697" s="76"/>
      <c r="H5697" s="81" t="str">
        <f>IFERROR(F5697*VLOOKUP(D5697,Saldo!$P$8:$U$1009,6,FALSE),"")</f>
        <v/>
      </c>
      <c r="I5697" s="78" t="str">
        <f>IFERROR(IF(D5697="","",VLOOKUP(D5697,Saldo!$P$8:$Q$1009,2,FALSE)),"")</f>
        <v/>
      </c>
      <c r="J5697" s="76"/>
      <c r="K5697" s="74" t="str">
        <f t="shared" si="88"/>
        <v/>
      </c>
    </row>
    <row r="5698" spans="1:11" ht="18.95" customHeight="1" x14ac:dyDescent="0.25">
      <c r="A5698" s="52"/>
      <c r="C5698" s="185"/>
      <c r="D5698" s="76"/>
      <c r="E5698" s="76" t="str">
        <f>IF(D5698="","",IFERROR(VLOOKUP(D5698,Cadastro!$C$9:$D$1009,2,FALSE),"NOT FOUND"))</f>
        <v/>
      </c>
      <c r="F5698" s="94"/>
      <c r="G5698" s="76"/>
      <c r="H5698" s="81" t="str">
        <f>IFERROR(F5698*VLOOKUP(D5698,Saldo!$P$8:$U$1009,6,FALSE),"")</f>
        <v/>
      </c>
      <c r="I5698" s="78" t="str">
        <f>IFERROR(IF(D5698="","",VLOOKUP(D5698,Saldo!$P$8:$Q$1009,2,FALSE)),"")</f>
        <v/>
      </c>
      <c r="J5698" s="76"/>
      <c r="K5698" s="74" t="str">
        <f t="shared" si="88"/>
        <v/>
      </c>
    </row>
    <row r="5699" spans="1:11" ht="18.95" customHeight="1" x14ac:dyDescent="0.25">
      <c r="A5699" s="52"/>
      <c r="C5699" s="185"/>
      <c r="D5699" s="76"/>
      <c r="E5699" s="76" t="str">
        <f>IF(D5699="","",IFERROR(VLOOKUP(D5699,Cadastro!$C$9:$D$1009,2,FALSE),"NOT FOUND"))</f>
        <v/>
      </c>
      <c r="F5699" s="94"/>
      <c r="G5699" s="76"/>
      <c r="H5699" s="81" t="str">
        <f>IFERROR(F5699*VLOOKUP(D5699,Saldo!$P$8:$U$1009,6,FALSE),"")</f>
        <v/>
      </c>
      <c r="I5699" s="78" t="str">
        <f>IFERROR(IF(D5699="","",VLOOKUP(D5699,Saldo!$P$8:$Q$1009,2,FALSE)),"")</f>
        <v/>
      </c>
      <c r="J5699" s="76"/>
      <c r="K5699" s="74" t="str">
        <f t="shared" si="88"/>
        <v/>
      </c>
    </row>
    <row r="5700" spans="1:11" ht="18.95" customHeight="1" x14ac:dyDescent="0.25">
      <c r="A5700" s="52"/>
      <c r="C5700" s="185"/>
      <c r="D5700" s="76"/>
      <c r="E5700" s="76" t="str">
        <f>IF(D5700="","",IFERROR(VLOOKUP(D5700,Cadastro!$C$9:$D$1009,2,FALSE),"NOT FOUND"))</f>
        <v/>
      </c>
      <c r="F5700" s="94"/>
      <c r="G5700" s="76"/>
      <c r="H5700" s="81" t="str">
        <f>IFERROR(F5700*VLOOKUP(D5700,Saldo!$P$8:$U$1009,6,FALSE),"")</f>
        <v/>
      </c>
      <c r="I5700" s="78" t="str">
        <f>IFERROR(IF(D5700="","",VLOOKUP(D5700,Saldo!$P$8:$Q$1009,2,FALSE)),"")</f>
        <v/>
      </c>
      <c r="J5700" s="76"/>
      <c r="K5700" s="74" t="str">
        <f t="shared" si="88"/>
        <v/>
      </c>
    </row>
    <row r="5701" spans="1:11" ht="18.95" customHeight="1" x14ac:dyDescent="0.25">
      <c r="A5701" s="52"/>
      <c r="C5701" s="185"/>
      <c r="D5701" s="76"/>
      <c r="E5701" s="76" t="str">
        <f>IF(D5701="","",IFERROR(VLOOKUP(D5701,Cadastro!$C$9:$D$1009,2,FALSE),"NOT FOUND"))</f>
        <v/>
      </c>
      <c r="F5701" s="94"/>
      <c r="G5701" s="76"/>
      <c r="H5701" s="81" t="str">
        <f>IFERROR(F5701*VLOOKUP(D5701,Saldo!$P$8:$U$1009,6,FALSE),"")</f>
        <v/>
      </c>
      <c r="I5701" s="78" t="str">
        <f>IFERROR(IF(D5701="","",VLOOKUP(D5701,Saldo!$P$8:$Q$1009,2,FALSE)),"")</f>
        <v/>
      </c>
      <c r="J5701" s="76"/>
      <c r="K5701" s="74" t="str">
        <f t="shared" si="88"/>
        <v/>
      </c>
    </row>
    <row r="5702" spans="1:11" ht="18.95" customHeight="1" x14ac:dyDescent="0.25">
      <c r="A5702" s="52"/>
      <c r="C5702" s="185"/>
      <c r="D5702" s="76"/>
      <c r="E5702" s="76" t="str">
        <f>IF(D5702="","",IFERROR(VLOOKUP(D5702,Cadastro!$C$9:$D$1009,2,FALSE),"NOT FOUND"))</f>
        <v/>
      </c>
      <c r="F5702" s="94"/>
      <c r="G5702" s="76"/>
      <c r="H5702" s="81" t="str">
        <f>IFERROR(F5702*VLOOKUP(D5702,Saldo!$P$8:$U$1009,6,FALSE),"")</f>
        <v/>
      </c>
      <c r="I5702" s="78" t="str">
        <f>IFERROR(IF(D5702="","",VLOOKUP(D5702,Saldo!$P$8:$Q$1009,2,FALSE)),"")</f>
        <v/>
      </c>
      <c r="J5702" s="76"/>
      <c r="K5702" s="74" t="str">
        <f t="shared" si="88"/>
        <v/>
      </c>
    </row>
    <row r="5703" spans="1:11" ht="18.95" customHeight="1" x14ac:dyDescent="0.25">
      <c r="A5703" s="52"/>
      <c r="C5703" s="185"/>
      <c r="D5703" s="76"/>
      <c r="E5703" s="76" t="str">
        <f>IF(D5703="","",IFERROR(VLOOKUP(D5703,Cadastro!$C$9:$D$1009,2,FALSE),"NOT FOUND"))</f>
        <v/>
      </c>
      <c r="F5703" s="94"/>
      <c r="G5703" s="76"/>
      <c r="H5703" s="81" t="str">
        <f>IFERROR(F5703*VLOOKUP(D5703,Saldo!$P$8:$U$1009,6,FALSE),"")</f>
        <v/>
      </c>
      <c r="I5703" s="78" t="str">
        <f>IFERROR(IF(D5703="","",VLOOKUP(D5703,Saldo!$P$8:$Q$1009,2,FALSE)),"")</f>
        <v/>
      </c>
      <c r="J5703" s="76"/>
      <c r="K5703" s="74" t="str">
        <f t="shared" si="88"/>
        <v/>
      </c>
    </row>
    <row r="5704" spans="1:11" ht="18.95" customHeight="1" x14ac:dyDescent="0.25">
      <c r="A5704" s="52"/>
      <c r="C5704" s="185"/>
      <c r="D5704" s="76"/>
      <c r="E5704" s="76" t="str">
        <f>IF(D5704="","",IFERROR(VLOOKUP(D5704,Cadastro!$C$9:$D$1009,2,FALSE),"NOT FOUND"))</f>
        <v/>
      </c>
      <c r="F5704" s="94"/>
      <c r="G5704" s="76"/>
      <c r="H5704" s="81" t="str">
        <f>IFERROR(F5704*VLOOKUP(D5704,Saldo!$P$8:$U$1009,6,FALSE),"")</f>
        <v/>
      </c>
      <c r="I5704" s="78" t="str">
        <f>IFERROR(IF(D5704="","",VLOOKUP(D5704,Saldo!$P$8:$Q$1009,2,FALSE)),"")</f>
        <v/>
      </c>
      <c r="J5704" s="76"/>
      <c r="K5704" s="74" t="str">
        <f t="shared" si="88"/>
        <v/>
      </c>
    </row>
    <row r="5705" spans="1:11" ht="18.95" customHeight="1" x14ac:dyDescent="0.25">
      <c r="A5705" s="52"/>
      <c r="C5705" s="185"/>
      <c r="D5705" s="76"/>
      <c r="E5705" s="76" t="str">
        <f>IF(D5705="","",IFERROR(VLOOKUP(D5705,Cadastro!$C$9:$D$1009,2,FALSE),"NOT FOUND"))</f>
        <v/>
      </c>
      <c r="F5705" s="94"/>
      <c r="G5705" s="76"/>
      <c r="H5705" s="81" t="str">
        <f>IFERROR(F5705*VLOOKUP(D5705,Saldo!$P$8:$U$1009,6,FALSE),"")</f>
        <v/>
      </c>
      <c r="I5705" s="78" t="str">
        <f>IFERROR(IF(D5705="","",VLOOKUP(D5705,Saldo!$P$8:$Q$1009,2,FALSE)),"")</f>
        <v/>
      </c>
      <c r="J5705" s="76"/>
      <c r="K5705" s="74" t="str">
        <f t="shared" si="88"/>
        <v/>
      </c>
    </row>
    <row r="5706" spans="1:11" ht="18.95" customHeight="1" x14ac:dyDescent="0.25">
      <c r="A5706" s="52"/>
      <c r="C5706" s="185"/>
      <c r="D5706" s="76"/>
      <c r="E5706" s="76" t="str">
        <f>IF(D5706="","",IFERROR(VLOOKUP(D5706,Cadastro!$C$9:$D$1009,2,FALSE),"NOT FOUND"))</f>
        <v/>
      </c>
      <c r="F5706" s="94"/>
      <c r="G5706" s="76"/>
      <c r="H5706" s="81" t="str">
        <f>IFERROR(F5706*VLOOKUP(D5706,Saldo!$P$8:$U$1009,6,FALSE),"")</f>
        <v/>
      </c>
      <c r="I5706" s="78" t="str">
        <f>IFERROR(IF(D5706="","",VLOOKUP(D5706,Saldo!$P$8:$Q$1009,2,FALSE)),"")</f>
        <v/>
      </c>
      <c r="J5706" s="76"/>
      <c r="K5706" s="74" t="str">
        <f t="shared" ref="K5706:K5769" si="89">IF(C5706="","",MONTH(C5706))</f>
        <v/>
      </c>
    </row>
    <row r="5707" spans="1:11" ht="18.95" customHeight="1" x14ac:dyDescent="0.25">
      <c r="A5707" s="52"/>
      <c r="C5707" s="185"/>
      <c r="D5707" s="76"/>
      <c r="E5707" s="76" t="str">
        <f>IF(D5707="","",IFERROR(VLOOKUP(D5707,Cadastro!$C$9:$D$1009,2,FALSE),"NOT FOUND"))</f>
        <v/>
      </c>
      <c r="F5707" s="94"/>
      <c r="G5707" s="76"/>
      <c r="H5707" s="81" t="str">
        <f>IFERROR(F5707*VLOOKUP(D5707,Saldo!$P$8:$U$1009,6,FALSE),"")</f>
        <v/>
      </c>
      <c r="I5707" s="78" t="str">
        <f>IFERROR(IF(D5707="","",VLOOKUP(D5707,Saldo!$P$8:$Q$1009,2,FALSE)),"")</f>
        <v/>
      </c>
      <c r="J5707" s="76"/>
      <c r="K5707" s="74" t="str">
        <f t="shared" si="89"/>
        <v/>
      </c>
    </row>
    <row r="5708" spans="1:11" ht="18.95" customHeight="1" x14ac:dyDescent="0.25">
      <c r="A5708" s="52"/>
      <c r="C5708" s="185"/>
      <c r="D5708" s="76"/>
      <c r="E5708" s="76" t="str">
        <f>IF(D5708="","",IFERROR(VLOOKUP(D5708,Cadastro!$C$9:$D$1009,2,FALSE),"NOT FOUND"))</f>
        <v/>
      </c>
      <c r="F5708" s="94"/>
      <c r="G5708" s="76"/>
      <c r="H5708" s="81" t="str">
        <f>IFERROR(F5708*VLOOKUP(D5708,Saldo!$P$8:$U$1009,6,FALSE),"")</f>
        <v/>
      </c>
      <c r="I5708" s="78" t="str">
        <f>IFERROR(IF(D5708="","",VLOOKUP(D5708,Saldo!$P$8:$Q$1009,2,FALSE)),"")</f>
        <v/>
      </c>
      <c r="J5708" s="76"/>
      <c r="K5708" s="74" t="str">
        <f t="shared" si="89"/>
        <v/>
      </c>
    </row>
    <row r="5709" spans="1:11" ht="18.95" customHeight="1" x14ac:dyDescent="0.25">
      <c r="A5709" s="52"/>
      <c r="C5709" s="185"/>
      <c r="D5709" s="76"/>
      <c r="E5709" s="76" t="str">
        <f>IF(D5709="","",IFERROR(VLOOKUP(D5709,Cadastro!$C$9:$D$1009,2,FALSE),"NOT FOUND"))</f>
        <v/>
      </c>
      <c r="F5709" s="94"/>
      <c r="G5709" s="76"/>
      <c r="H5709" s="81" t="str">
        <f>IFERROR(F5709*VLOOKUP(D5709,Saldo!$P$8:$U$1009,6,FALSE),"")</f>
        <v/>
      </c>
      <c r="I5709" s="78" t="str">
        <f>IFERROR(IF(D5709="","",VLOOKUP(D5709,Saldo!$P$8:$Q$1009,2,FALSE)),"")</f>
        <v/>
      </c>
      <c r="J5709" s="76"/>
      <c r="K5709" s="74" t="str">
        <f t="shared" si="89"/>
        <v/>
      </c>
    </row>
    <row r="5710" spans="1:11" ht="18.95" customHeight="1" x14ac:dyDescent="0.25">
      <c r="A5710" s="52"/>
      <c r="C5710" s="185"/>
      <c r="D5710" s="76"/>
      <c r="E5710" s="76" t="str">
        <f>IF(D5710="","",IFERROR(VLOOKUP(D5710,Cadastro!$C$9:$D$1009,2,FALSE),"NOT FOUND"))</f>
        <v/>
      </c>
      <c r="F5710" s="94"/>
      <c r="G5710" s="76"/>
      <c r="H5710" s="81" t="str">
        <f>IFERROR(F5710*VLOOKUP(D5710,Saldo!$P$8:$U$1009,6,FALSE),"")</f>
        <v/>
      </c>
      <c r="I5710" s="78" t="str">
        <f>IFERROR(IF(D5710="","",VLOOKUP(D5710,Saldo!$P$8:$Q$1009,2,FALSE)),"")</f>
        <v/>
      </c>
      <c r="J5710" s="76"/>
      <c r="K5710" s="74" t="str">
        <f t="shared" si="89"/>
        <v/>
      </c>
    </row>
    <row r="5711" spans="1:11" ht="18.95" customHeight="1" x14ac:dyDescent="0.25">
      <c r="A5711" s="52"/>
      <c r="C5711" s="185"/>
      <c r="D5711" s="76"/>
      <c r="E5711" s="76" t="str">
        <f>IF(D5711="","",IFERROR(VLOOKUP(D5711,Cadastro!$C$9:$D$1009,2,FALSE),"NOT FOUND"))</f>
        <v/>
      </c>
      <c r="F5711" s="94"/>
      <c r="G5711" s="76"/>
      <c r="H5711" s="81" t="str">
        <f>IFERROR(F5711*VLOOKUP(D5711,Saldo!$P$8:$U$1009,6,FALSE),"")</f>
        <v/>
      </c>
      <c r="I5711" s="78" t="str">
        <f>IFERROR(IF(D5711="","",VLOOKUP(D5711,Saldo!$P$8:$Q$1009,2,FALSE)),"")</f>
        <v/>
      </c>
      <c r="J5711" s="76"/>
      <c r="K5711" s="74" t="str">
        <f t="shared" si="89"/>
        <v/>
      </c>
    </row>
    <row r="5712" spans="1:11" ht="18.95" customHeight="1" x14ac:dyDescent="0.25">
      <c r="A5712" s="52"/>
      <c r="C5712" s="185"/>
      <c r="D5712" s="76"/>
      <c r="E5712" s="76" t="str">
        <f>IF(D5712="","",IFERROR(VLOOKUP(D5712,Cadastro!$C$9:$D$1009,2,FALSE),"NOT FOUND"))</f>
        <v/>
      </c>
      <c r="F5712" s="94"/>
      <c r="G5712" s="76"/>
      <c r="H5712" s="81" t="str">
        <f>IFERROR(F5712*VLOOKUP(D5712,Saldo!$P$8:$U$1009,6,FALSE),"")</f>
        <v/>
      </c>
      <c r="I5712" s="78" t="str">
        <f>IFERROR(IF(D5712="","",VLOOKUP(D5712,Saldo!$P$8:$Q$1009,2,FALSE)),"")</f>
        <v/>
      </c>
      <c r="J5712" s="76"/>
      <c r="K5712" s="74" t="str">
        <f t="shared" si="89"/>
        <v/>
      </c>
    </row>
    <row r="5713" spans="1:11" ht="18.95" customHeight="1" x14ac:dyDescent="0.25">
      <c r="A5713" s="52"/>
      <c r="C5713" s="185"/>
      <c r="D5713" s="76"/>
      <c r="E5713" s="76" t="str">
        <f>IF(D5713="","",IFERROR(VLOOKUP(D5713,Cadastro!$C$9:$D$1009,2,FALSE),"NOT FOUND"))</f>
        <v/>
      </c>
      <c r="F5713" s="94"/>
      <c r="G5713" s="76"/>
      <c r="H5713" s="81" t="str">
        <f>IFERROR(F5713*VLOOKUP(D5713,Saldo!$P$8:$U$1009,6,FALSE),"")</f>
        <v/>
      </c>
      <c r="I5713" s="78" t="str">
        <f>IFERROR(IF(D5713="","",VLOOKUP(D5713,Saldo!$P$8:$Q$1009,2,FALSE)),"")</f>
        <v/>
      </c>
      <c r="J5713" s="76"/>
      <c r="K5713" s="74" t="str">
        <f t="shared" si="89"/>
        <v/>
      </c>
    </row>
    <row r="5714" spans="1:11" ht="18.95" customHeight="1" x14ac:dyDescent="0.25">
      <c r="A5714" s="52"/>
      <c r="C5714" s="185"/>
      <c r="D5714" s="76"/>
      <c r="E5714" s="76" t="str">
        <f>IF(D5714="","",IFERROR(VLOOKUP(D5714,Cadastro!$C$9:$D$1009,2,FALSE),"NOT FOUND"))</f>
        <v/>
      </c>
      <c r="F5714" s="94"/>
      <c r="G5714" s="76"/>
      <c r="H5714" s="81" t="str">
        <f>IFERROR(F5714*VLOOKUP(D5714,Saldo!$P$8:$U$1009,6,FALSE),"")</f>
        <v/>
      </c>
      <c r="I5714" s="78" t="str">
        <f>IFERROR(IF(D5714="","",VLOOKUP(D5714,Saldo!$P$8:$Q$1009,2,FALSE)),"")</f>
        <v/>
      </c>
      <c r="J5714" s="76"/>
      <c r="K5714" s="74" t="str">
        <f t="shared" si="89"/>
        <v/>
      </c>
    </row>
    <row r="5715" spans="1:11" ht="18.95" customHeight="1" x14ac:dyDescent="0.25">
      <c r="A5715" s="52"/>
      <c r="C5715" s="185"/>
      <c r="D5715" s="76"/>
      <c r="E5715" s="76" t="str">
        <f>IF(D5715="","",IFERROR(VLOOKUP(D5715,Cadastro!$C$9:$D$1009,2,FALSE),"NOT FOUND"))</f>
        <v/>
      </c>
      <c r="F5715" s="94"/>
      <c r="G5715" s="76"/>
      <c r="H5715" s="81" t="str">
        <f>IFERROR(F5715*VLOOKUP(D5715,Saldo!$P$8:$U$1009,6,FALSE),"")</f>
        <v/>
      </c>
      <c r="I5715" s="78" t="str">
        <f>IFERROR(IF(D5715="","",VLOOKUP(D5715,Saldo!$P$8:$Q$1009,2,FALSE)),"")</f>
        <v/>
      </c>
      <c r="J5715" s="76"/>
      <c r="K5715" s="74" t="str">
        <f t="shared" si="89"/>
        <v/>
      </c>
    </row>
    <row r="5716" spans="1:11" ht="18.95" customHeight="1" x14ac:dyDescent="0.25">
      <c r="A5716" s="52"/>
      <c r="C5716" s="185"/>
      <c r="D5716" s="76"/>
      <c r="E5716" s="76" t="str">
        <f>IF(D5716="","",IFERROR(VLOOKUP(D5716,Cadastro!$C$9:$D$1009,2,FALSE),"NOT FOUND"))</f>
        <v/>
      </c>
      <c r="F5716" s="94"/>
      <c r="G5716" s="76"/>
      <c r="H5716" s="81" t="str">
        <f>IFERROR(F5716*VLOOKUP(D5716,Saldo!$P$8:$U$1009,6,FALSE),"")</f>
        <v/>
      </c>
      <c r="I5716" s="78" t="str">
        <f>IFERROR(IF(D5716="","",VLOOKUP(D5716,Saldo!$P$8:$Q$1009,2,FALSE)),"")</f>
        <v/>
      </c>
      <c r="J5716" s="76"/>
      <c r="K5716" s="74" t="str">
        <f t="shared" si="89"/>
        <v/>
      </c>
    </row>
    <row r="5717" spans="1:11" ht="18.95" customHeight="1" x14ac:dyDescent="0.25">
      <c r="A5717" s="52"/>
      <c r="C5717" s="185"/>
      <c r="D5717" s="76"/>
      <c r="E5717" s="76" t="str">
        <f>IF(D5717="","",IFERROR(VLOOKUP(D5717,Cadastro!$C$9:$D$1009,2,FALSE),"NOT FOUND"))</f>
        <v/>
      </c>
      <c r="F5717" s="94"/>
      <c r="G5717" s="76"/>
      <c r="H5717" s="81" t="str">
        <f>IFERROR(F5717*VLOOKUP(D5717,Saldo!$P$8:$U$1009,6,FALSE),"")</f>
        <v/>
      </c>
      <c r="I5717" s="78" t="str">
        <f>IFERROR(IF(D5717="","",VLOOKUP(D5717,Saldo!$P$8:$Q$1009,2,FALSE)),"")</f>
        <v/>
      </c>
      <c r="J5717" s="76"/>
      <c r="K5717" s="74" t="str">
        <f t="shared" si="89"/>
        <v/>
      </c>
    </row>
    <row r="5718" spans="1:11" ht="18.95" customHeight="1" x14ac:dyDescent="0.25">
      <c r="A5718" s="52"/>
      <c r="C5718" s="185"/>
      <c r="D5718" s="76"/>
      <c r="E5718" s="76" t="str">
        <f>IF(D5718="","",IFERROR(VLOOKUP(D5718,Cadastro!$C$9:$D$1009,2,FALSE),"NOT FOUND"))</f>
        <v/>
      </c>
      <c r="F5718" s="94"/>
      <c r="G5718" s="76"/>
      <c r="H5718" s="81" t="str">
        <f>IFERROR(F5718*VLOOKUP(D5718,Saldo!$P$8:$U$1009,6,FALSE),"")</f>
        <v/>
      </c>
      <c r="I5718" s="78" t="str">
        <f>IFERROR(IF(D5718="","",VLOOKUP(D5718,Saldo!$P$8:$Q$1009,2,FALSE)),"")</f>
        <v/>
      </c>
      <c r="J5718" s="76"/>
      <c r="K5718" s="74" t="str">
        <f t="shared" si="89"/>
        <v/>
      </c>
    </row>
    <row r="5719" spans="1:11" ht="18.95" customHeight="1" x14ac:dyDescent="0.25">
      <c r="A5719" s="52"/>
      <c r="C5719" s="185"/>
      <c r="D5719" s="76"/>
      <c r="E5719" s="76" t="str">
        <f>IF(D5719="","",IFERROR(VLOOKUP(D5719,Cadastro!$C$9:$D$1009,2,FALSE),"NOT FOUND"))</f>
        <v/>
      </c>
      <c r="F5719" s="94"/>
      <c r="G5719" s="76"/>
      <c r="H5719" s="81" t="str">
        <f>IFERROR(F5719*VLOOKUP(D5719,Saldo!$P$8:$U$1009,6,FALSE),"")</f>
        <v/>
      </c>
      <c r="I5719" s="78" t="str">
        <f>IFERROR(IF(D5719="","",VLOOKUP(D5719,Saldo!$P$8:$Q$1009,2,FALSE)),"")</f>
        <v/>
      </c>
      <c r="J5719" s="76"/>
      <c r="K5719" s="74" t="str">
        <f t="shared" si="89"/>
        <v/>
      </c>
    </row>
    <row r="5720" spans="1:11" ht="18.95" customHeight="1" x14ac:dyDescent="0.25">
      <c r="A5720" s="52"/>
      <c r="C5720" s="185"/>
      <c r="D5720" s="76"/>
      <c r="E5720" s="76" t="str">
        <f>IF(D5720="","",IFERROR(VLOOKUP(D5720,Cadastro!$C$9:$D$1009,2,FALSE),"NOT FOUND"))</f>
        <v/>
      </c>
      <c r="F5720" s="94"/>
      <c r="G5720" s="76"/>
      <c r="H5720" s="81" t="str">
        <f>IFERROR(F5720*VLOOKUP(D5720,Saldo!$P$8:$U$1009,6,FALSE),"")</f>
        <v/>
      </c>
      <c r="I5720" s="78" t="str">
        <f>IFERROR(IF(D5720="","",VLOOKUP(D5720,Saldo!$P$8:$Q$1009,2,FALSE)),"")</f>
        <v/>
      </c>
      <c r="J5720" s="76"/>
      <c r="K5720" s="74" t="str">
        <f t="shared" si="89"/>
        <v/>
      </c>
    </row>
    <row r="5721" spans="1:11" ht="18.95" customHeight="1" x14ac:dyDescent="0.25">
      <c r="A5721" s="52"/>
      <c r="C5721" s="185"/>
      <c r="D5721" s="76"/>
      <c r="E5721" s="76" t="str">
        <f>IF(D5721="","",IFERROR(VLOOKUP(D5721,Cadastro!$C$9:$D$1009,2,FALSE),"NOT FOUND"))</f>
        <v/>
      </c>
      <c r="F5721" s="94"/>
      <c r="G5721" s="76"/>
      <c r="H5721" s="81" t="str">
        <f>IFERROR(F5721*VLOOKUP(D5721,Saldo!$P$8:$U$1009,6,FALSE),"")</f>
        <v/>
      </c>
      <c r="I5721" s="78" t="str">
        <f>IFERROR(IF(D5721="","",VLOOKUP(D5721,Saldo!$P$8:$Q$1009,2,FALSE)),"")</f>
        <v/>
      </c>
      <c r="J5721" s="76"/>
      <c r="K5721" s="74" t="str">
        <f t="shared" si="89"/>
        <v/>
      </c>
    </row>
    <row r="5722" spans="1:11" ht="18.95" customHeight="1" x14ac:dyDescent="0.25">
      <c r="A5722" s="52"/>
      <c r="C5722" s="185"/>
      <c r="D5722" s="76"/>
      <c r="E5722" s="76" t="str">
        <f>IF(D5722="","",IFERROR(VLOOKUP(D5722,Cadastro!$C$9:$D$1009,2,FALSE),"NOT FOUND"))</f>
        <v/>
      </c>
      <c r="F5722" s="94"/>
      <c r="G5722" s="76"/>
      <c r="H5722" s="81" t="str">
        <f>IFERROR(F5722*VLOOKUP(D5722,Saldo!$P$8:$U$1009,6,FALSE),"")</f>
        <v/>
      </c>
      <c r="I5722" s="78" t="str">
        <f>IFERROR(IF(D5722="","",VLOOKUP(D5722,Saldo!$P$8:$Q$1009,2,FALSE)),"")</f>
        <v/>
      </c>
      <c r="J5722" s="76"/>
      <c r="K5722" s="74" t="str">
        <f t="shared" si="89"/>
        <v/>
      </c>
    </row>
    <row r="5723" spans="1:11" ht="18.95" customHeight="1" x14ac:dyDescent="0.25">
      <c r="A5723" s="52"/>
      <c r="C5723" s="185"/>
      <c r="D5723" s="76"/>
      <c r="E5723" s="76" t="str">
        <f>IF(D5723="","",IFERROR(VLOOKUP(D5723,Cadastro!$C$9:$D$1009,2,FALSE),"NOT FOUND"))</f>
        <v/>
      </c>
      <c r="F5723" s="94"/>
      <c r="G5723" s="76"/>
      <c r="H5723" s="81" t="str">
        <f>IFERROR(F5723*VLOOKUP(D5723,Saldo!$P$8:$U$1009,6,FALSE),"")</f>
        <v/>
      </c>
      <c r="I5723" s="78" t="str">
        <f>IFERROR(IF(D5723="","",VLOOKUP(D5723,Saldo!$P$8:$Q$1009,2,FALSE)),"")</f>
        <v/>
      </c>
      <c r="J5723" s="76"/>
      <c r="K5723" s="74" t="str">
        <f t="shared" si="89"/>
        <v/>
      </c>
    </row>
    <row r="5724" spans="1:11" ht="18.95" customHeight="1" x14ac:dyDescent="0.25">
      <c r="A5724" s="52"/>
      <c r="C5724" s="185"/>
      <c r="D5724" s="76"/>
      <c r="E5724" s="76" t="str">
        <f>IF(D5724="","",IFERROR(VLOOKUP(D5724,Cadastro!$C$9:$D$1009,2,FALSE),"NOT FOUND"))</f>
        <v/>
      </c>
      <c r="F5724" s="94"/>
      <c r="G5724" s="76"/>
      <c r="H5724" s="81" t="str">
        <f>IFERROR(F5724*VLOOKUP(D5724,Saldo!$P$8:$U$1009,6,FALSE),"")</f>
        <v/>
      </c>
      <c r="I5724" s="78" t="str">
        <f>IFERROR(IF(D5724="","",VLOOKUP(D5724,Saldo!$P$8:$Q$1009,2,FALSE)),"")</f>
        <v/>
      </c>
      <c r="J5724" s="76"/>
      <c r="K5724" s="74" t="str">
        <f t="shared" si="89"/>
        <v/>
      </c>
    </row>
    <row r="5725" spans="1:11" ht="18.95" customHeight="1" x14ac:dyDescent="0.25">
      <c r="A5725" s="52"/>
      <c r="C5725" s="185"/>
      <c r="D5725" s="76"/>
      <c r="E5725" s="76" t="str">
        <f>IF(D5725="","",IFERROR(VLOOKUP(D5725,Cadastro!$C$9:$D$1009,2,FALSE),"NOT FOUND"))</f>
        <v/>
      </c>
      <c r="F5725" s="94"/>
      <c r="G5725" s="76"/>
      <c r="H5725" s="81" t="str">
        <f>IFERROR(F5725*VLOOKUP(D5725,Saldo!$P$8:$U$1009,6,FALSE),"")</f>
        <v/>
      </c>
      <c r="I5725" s="78" t="str">
        <f>IFERROR(IF(D5725="","",VLOOKUP(D5725,Saldo!$P$8:$Q$1009,2,FALSE)),"")</f>
        <v/>
      </c>
      <c r="J5725" s="76"/>
      <c r="K5725" s="74" t="str">
        <f t="shared" si="89"/>
        <v/>
      </c>
    </row>
    <row r="5726" spans="1:11" ht="18.95" customHeight="1" x14ac:dyDescent="0.25">
      <c r="A5726" s="52"/>
      <c r="C5726" s="185"/>
      <c r="D5726" s="76"/>
      <c r="E5726" s="76" t="str">
        <f>IF(D5726="","",IFERROR(VLOOKUP(D5726,Cadastro!$C$9:$D$1009,2,FALSE),"NOT FOUND"))</f>
        <v/>
      </c>
      <c r="F5726" s="94"/>
      <c r="G5726" s="76"/>
      <c r="H5726" s="81" t="str">
        <f>IFERROR(F5726*VLOOKUP(D5726,Saldo!$P$8:$U$1009,6,FALSE),"")</f>
        <v/>
      </c>
      <c r="I5726" s="78" t="str">
        <f>IFERROR(IF(D5726="","",VLOOKUP(D5726,Saldo!$P$8:$Q$1009,2,FALSE)),"")</f>
        <v/>
      </c>
      <c r="J5726" s="76"/>
      <c r="K5726" s="74" t="str">
        <f t="shared" si="89"/>
        <v/>
      </c>
    </row>
    <row r="5727" spans="1:11" ht="18.95" customHeight="1" x14ac:dyDescent="0.25">
      <c r="A5727" s="52"/>
      <c r="C5727" s="185"/>
      <c r="D5727" s="76"/>
      <c r="E5727" s="76" t="str">
        <f>IF(D5727="","",IFERROR(VLOOKUP(D5727,Cadastro!$C$9:$D$1009,2,FALSE),"NOT FOUND"))</f>
        <v/>
      </c>
      <c r="F5727" s="94"/>
      <c r="G5727" s="76"/>
      <c r="H5727" s="81" t="str">
        <f>IFERROR(F5727*VLOOKUP(D5727,Saldo!$P$8:$U$1009,6,FALSE),"")</f>
        <v/>
      </c>
      <c r="I5727" s="78" t="str">
        <f>IFERROR(IF(D5727="","",VLOOKUP(D5727,Saldo!$P$8:$Q$1009,2,FALSE)),"")</f>
        <v/>
      </c>
      <c r="J5727" s="76"/>
      <c r="K5727" s="74" t="str">
        <f t="shared" si="89"/>
        <v/>
      </c>
    </row>
    <row r="5728" spans="1:11" ht="18.95" customHeight="1" x14ac:dyDescent="0.25">
      <c r="A5728" s="52"/>
      <c r="C5728" s="185"/>
      <c r="D5728" s="76"/>
      <c r="E5728" s="76" t="str">
        <f>IF(D5728="","",IFERROR(VLOOKUP(D5728,Cadastro!$C$9:$D$1009,2,FALSE),"NOT FOUND"))</f>
        <v/>
      </c>
      <c r="F5728" s="94"/>
      <c r="G5728" s="76"/>
      <c r="H5728" s="81" t="str">
        <f>IFERROR(F5728*VLOOKUP(D5728,Saldo!$P$8:$U$1009,6,FALSE),"")</f>
        <v/>
      </c>
      <c r="I5728" s="78" t="str">
        <f>IFERROR(IF(D5728="","",VLOOKUP(D5728,Saldo!$P$8:$Q$1009,2,FALSE)),"")</f>
        <v/>
      </c>
      <c r="J5728" s="76"/>
      <c r="K5728" s="74" t="str">
        <f t="shared" si="89"/>
        <v/>
      </c>
    </row>
    <row r="5729" spans="1:11" ht="18.95" customHeight="1" x14ac:dyDescent="0.25">
      <c r="A5729" s="52"/>
      <c r="C5729" s="185"/>
      <c r="D5729" s="76"/>
      <c r="E5729" s="76" t="str">
        <f>IF(D5729="","",IFERROR(VLOOKUP(D5729,Cadastro!$C$9:$D$1009,2,FALSE),"NOT FOUND"))</f>
        <v/>
      </c>
      <c r="F5729" s="94"/>
      <c r="G5729" s="76"/>
      <c r="H5729" s="81" t="str">
        <f>IFERROR(F5729*VLOOKUP(D5729,Saldo!$P$8:$U$1009,6,FALSE),"")</f>
        <v/>
      </c>
      <c r="I5729" s="78" t="str">
        <f>IFERROR(IF(D5729="","",VLOOKUP(D5729,Saldo!$P$8:$Q$1009,2,FALSE)),"")</f>
        <v/>
      </c>
      <c r="J5729" s="76"/>
      <c r="K5729" s="74" t="str">
        <f t="shared" si="89"/>
        <v/>
      </c>
    </row>
    <row r="5730" spans="1:11" ht="18.95" customHeight="1" x14ac:dyDescent="0.25">
      <c r="A5730" s="52"/>
      <c r="C5730" s="185"/>
      <c r="D5730" s="76"/>
      <c r="E5730" s="76" t="str">
        <f>IF(D5730="","",IFERROR(VLOOKUP(D5730,Cadastro!$C$9:$D$1009,2,FALSE),"NOT FOUND"))</f>
        <v/>
      </c>
      <c r="F5730" s="94"/>
      <c r="G5730" s="76"/>
      <c r="H5730" s="81" t="str">
        <f>IFERROR(F5730*VLOOKUP(D5730,Saldo!$P$8:$U$1009,6,FALSE),"")</f>
        <v/>
      </c>
      <c r="I5730" s="78" t="str">
        <f>IFERROR(IF(D5730="","",VLOOKUP(D5730,Saldo!$P$8:$Q$1009,2,FALSE)),"")</f>
        <v/>
      </c>
      <c r="J5730" s="76"/>
      <c r="K5730" s="74" t="str">
        <f t="shared" si="89"/>
        <v/>
      </c>
    </row>
    <row r="5731" spans="1:11" ht="18.95" customHeight="1" x14ac:dyDescent="0.25">
      <c r="A5731" s="52"/>
      <c r="C5731" s="185"/>
      <c r="D5731" s="76"/>
      <c r="E5731" s="76" t="str">
        <f>IF(D5731="","",IFERROR(VLOOKUP(D5731,Cadastro!$C$9:$D$1009,2,FALSE),"NOT FOUND"))</f>
        <v/>
      </c>
      <c r="F5731" s="94"/>
      <c r="G5731" s="76"/>
      <c r="H5731" s="81" t="str">
        <f>IFERROR(F5731*VLOOKUP(D5731,Saldo!$P$8:$U$1009,6,FALSE),"")</f>
        <v/>
      </c>
      <c r="I5731" s="78" t="str">
        <f>IFERROR(IF(D5731="","",VLOOKUP(D5731,Saldo!$P$8:$Q$1009,2,FALSE)),"")</f>
        <v/>
      </c>
      <c r="J5731" s="76"/>
      <c r="K5731" s="74" t="str">
        <f t="shared" si="89"/>
        <v/>
      </c>
    </row>
    <row r="5732" spans="1:11" ht="18.95" customHeight="1" x14ac:dyDescent="0.25">
      <c r="A5732" s="52"/>
      <c r="C5732" s="185"/>
      <c r="D5732" s="76"/>
      <c r="E5732" s="76" t="str">
        <f>IF(D5732="","",IFERROR(VLOOKUP(D5732,Cadastro!$C$9:$D$1009,2,FALSE),"NOT FOUND"))</f>
        <v/>
      </c>
      <c r="F5732" s="94"/>
      <c r="G5732" s="76"/>
      <c r="H5732" s="81" t="str">
        <f>IFERROR(F5732*VLOOKUP(D5732,Saldo!$P$8:$U$1009,6,FALSE),"")</f>
        <v/>
      </c>
      <c r="I5732" s="78" t="str">
        <f>IFERROR(IF(D5732="","",VLOOKUP(D5732,Saldo!$P$8:$Q$1009,2,FALSE)),"")</f>
        <v/>
      </c>
      <c r="J5732" s="76"/>
      <c r="K5732" s="74" t="str">
        <f t="shared" si="89"/>
        <v/>
      </c>
    </row>
    <row r="5733" spans="1:11" ht="18.95" customHeight="1" x14ac:dyDescent="0.25">
      <c r="A5733" s="52"/>
      <c r="C5733" s="185"/>
      <c r="D5733" s="76"/>
      <c r="E5733" s="76" t="str">
        <f>IF(D5733="","",IFERROR(VLOOKUP(D5733,Cadastro!$C$9:$D$1009,2,FALSE),"NOT FOUND"))</f>
        <v/>
      </c>
      <c r="F5733" s="94"/>
      <c r="G5733" s="76"/>
      <c r="H5733" s="81" t="str">
        <f>IFERROR(F5733*VLOOKUP(D5733,Saldo!$P$8:$U$1009,6,FALSE),"")</f>
        <v/>
      </c>
      <c r="I5733" s="78" t="str">
        <f>IFERROR(IF(D5733="","",VLOOKUP(D5733,Saldo!$P$8:$Q$1009,2,FALSE)),"")</f>
        <v/>
      </c>
      <c r="J5733" s="76"/>
      <c r="K5733" s="74" t="str">
        <f t="shared" si="89"/>
        <v/>
      </c>
    </row>
    <row r="5734" spans="1:11" ht="18.95" customHeight="1" x14ac:dyDescent="0.25">
      <c r="A5734" s="52"/>
      <c r="C5734" s="185"/>
      <c r="D5734" s="76"/>
      <c r="E5734" s="76" t="str">
        <f>IF(D5734="","",IFERROR(VLOOKUP(D5734,Cadastro!$C$9:$D$1009,2,FALSE),"NOT FOUND"))</f>
        <v/>
      </c>
      <c r="F5734" s="94"/>
      <c r="G5734" s="76"/>
      <c r="H5734" s="81" t="str">
        <f>IFERROR(F5734*VLOOKUP(D5734,Saldo!$P$8:$U$1009,6,FALSE),"")</f>
        <v/>
      </c>
      <c r="I5734" s="78" t="str">
        <f>IFERROR(IF(D5734="","",VLOOKUP(D5734,Saldo!$P$8:$Q$1009,2,FALSE)),"")</f>
        <v/>
      </c>
      <c r="J5734" s="76"/>
      <c r="K5734" s="74" t="str">
        <f t="shared" si="89"/>
        <v/>
      </c>
    </row>
    <row r="5735" spans="1:11" ht="18.95" customHeight="1" x14ac:dyDescent="0.25">
      <c r="A5735" s="52"/>
      <c r="C5735" s="185"/>
      <c r="D5735" s="76"/>
      <c r="E5735" s="76" t="str">
        <f>IF(D5735="","",IFERROR(VLOOKUP(D5735,Cadastro!$C$9:$D$1009,2,FALSE),"NOT FOUND"))</f>
        <v/>
      </c>
      <c r="F5735" s="94"/>
      <c r="G5735" s="76"/>
      <c r="H5735" s="81" t="str">
        <f>IFERROR(F5735*VLOOKUP(D5735,Saldo!$P$8:$U$1009,6,FALSE),"")</f>
        <v/>
      </c>
      <c r="I5735" s="78" t="str">
        <f>IFERROR(IF(D5735="","",VLOOKUP(D5735,Saldo!$P$8:$Q$1009,2,FALSE)),"")</f>
        <v/>
      </c>
      <c r="J5735" s="76"/>
      <c r="K5735" s="74" t="str">
        <f t="shared" si="89"/>
        <v/>
      </c>
    </row>
    <row r="5736" spans="1:11" ht="18.95" customHeight="1" x14ac:dyDescent="0.25">
      <c r="A5736" s="52"/>
      <c r="C5736" s="185"/>
      <c r="D5736" s="76"/>
      <c r="E5736" s="76" t="str">
        <f>IF(D5736="","",IFERROR(VLOOKUP(D5736,Cadastro!$C$9:$D$1009,2,FALSE),"NOT FOUND"))</f>
        <v/>
      </c>
      <c r="F5736" s="94"/>
      <c r="G5736" s="76"/>
      <c r="H5736" s="81" t="str">
        <f>IFERROR(F5736*VLOOKUP(D5736,Saldo!$P$8:$U$1009,6,FALSE),"")</f>
        <v/>
      </c>
      <c r="I5736" s="78" t="str">
        <f>IFERROR(IF(D5736="","",VLOOKUP(D5736,Saldo!$P$8:$Q$1009,2,FALSE)),"")</f>
        <v/>
      </c>
      <c r="J5736" s="76"/>
      <c r="K5736" s="74" t="str">
        <f t="shared" si="89"/>
        <v/>
      </c>
    </row>
    <row r="5737" spans="1:11" ht="18.95" customHeight="1" x14ac:dyDescent="0.25">
      <c r="A5737" s="52"/>
      <c r="C5737" s="185"/>
      <c r="D5737" s="76"/>
      <c r="E5737" s="76" t="str">
        <f>IF(D5737="","",IFERROR(VLOOKUP(D5737,Cadastro!$C$9:$D$1009,2,FALSE),"NOT FOUND"))</f>
        <v/>
      </c>
      <c r="F5737" s="94"/>
      <c r="G5737" s="76"/>
      <c r="H5737" s="81" t="str">
        <f>IFERROR(F5737*VLOOKUP(D5737,Saldo!$P$8:$U$1009,6,FALSE),"")</f>
        <v/>
      </c>
      <c r="I5737" s="78" t="str">
        <f>IFERROR(IF(D5737="","",VLOOKUP(D5737,Saldo!$P$8:$Q$1009,2,FALSE)),"")</f>
        <v/>
      </c>
      <c r="J5737" s="76"/>
      <c r="K5737" s="74" t="str">
        <f t="shared" si="89"/>
        <v/>
      </c>
    </row>
    <row r="5738" spans="1:11" ht="18.95" customHeight="1" x14ac:dyDescent="0.25">
      <c r="A5738" s="52"/>
      <c r="C5738" s="185"/>
      <c r="D5738" s="76"/>
      <c r="E5738" s="76" t="str">
        <f>IF(D5738="","",IFERROR(VLOOKUP(D5738,Cadastro!$C$9:$D$1009,2,FALSE),"NOT FOUND"))</f>
        <v/>
      </c>
      <c r="F5738" s="94"/>
      <c r="G5738" s="76"/>
      <c r="H5738" s="81" t="str">
        <f>IFERROR(F5738*VLOOKUP(D5738,Saldo!$P$8:$U$1009,6,FALSE),"")</f>
        <v/>
      </c>
      <c r="I5738" s="78" t="str">
        <f>IFERROR(IF(D5738="","",VLOOKUP(D5738,Saldo!$P$8:$Q$1009,2,FALSE)),"")</f>
        <v/>
      </c>
      <c r="J5738" s="76"/>
      <c r="K5738" s="74" t="str">
        <f t="shared" si="89"/>
        <v/>
      </c>
    </row>
    <row r="5739" spans="1:11" ht="18.95" customHeight="1" x14ac:dyDescent="0.25">
      <c r="A5739" s="52"/>
      <c r="C5739" s="185"/>
      <c r="D5739" s="76"/>
      <c r="E5739" s="76" t="str">
        <f>IF(D5739="","",IFERROR(VLOOKUP(D5739,Cadastro!$C$9:$D$1009,2,FALSE),"NOT FOUND"))</f>
        <v/>
      </c>
      <c r="F5739" s="94"/>
      <c r="G5739" s="76"/>
      <c r="H5739" s="81" t="str">
        <f>IFERROR(F5739*VLOOKUP(D5739,Saldo!$P$8:$U$1009,6,FALSE),"")</f>
        <v/>
      </c>
      <c r="I5739" s="78" t="str">
        <f>IFERROR(IF(D5739="","",VLOOKUP(D5739,Saldo!$P$8:$Q$1009,2,FALSE)),"")</f>
        <v/>
      </c>
      <c r="J5739" s="76"/>
      <c r="K5739" s="74" t="str">
        <f t="shared" si="89"/>
        <v/>
      </c>
    </row>
    <row r="5740" spans="1:11" ht="18.95" customHeight="1" x14ac:dyDescent="0.25">
      <c r="A5740" s="52"/>
      <c r="C5740" s="185"/>
      <c r="D5740" s="76"/>
      <c r="E5740" s="76" t="str">
        <f>IF(D5740="","",IFERROR(VLOOKUP(D5740,Cadastro!$C$9:$D$1009,2,FALSE),"NOT FOUND"))</f>
        <v/>
      </c>
      <c r="F5740" s="94"/>
      <c r="G5740" s="76"/>
      <c r="H5740" s="81" t="str">
        <f>IFERROR(F5740*VLOOKUP(D5740,Saldo!$P$8:$U$1009,6,FALSE),"")</f>
        <v/>
      </c>
      <c r="I5740" s="78" t="str">
        <f>IFERROR(IF(D5740="","",VLOOKUP(D5740,Saldo!$P$8:$Q$1009,2,FALSE)),"")</f>
        <v/>
      </c>
      <c r="J5740" s="76"/>
      <c r="K5740" s="74" t="str">
        <f t="shared" si="89"/>
        <v/>
      </c>
    </row>
    <row r="5741" spans="1:11" ht="18.95" customHeight="1" x14ac:dyDescent="0.25">
      <c r="A5741" s="52"/>
      <c r="C5741" s="185"/>
      <c r="D5741" s="76"/>
      <c r="E5741" s="76" t="str">
        <f>IF(D5741="","",IFERROR(VLOOKUP(D5741,Cadastro!$C$9:$D$1009,2,FALSE),"NOT FOUND"))</f>
        <v/>
      </c>
      <c r="F5741" s="94"/>
      <c r="G5741" s="76"/>
      <c r="H5741" s="81" t="str">
        <f>IFERROR(F5741*VLOOKUP(D5741,Saldo!$P$8:$U$1009,6,FALSE),"")</f>
        <v/>
      </c>
      <c r="I5741" s="78" t="str">
        <f>IFERROR(IF(D5741="","",VLOOKUP(D5741,Saldo!$P$8:$Q$1009,2,FALSE)),"")</f>
        <v/>
      </c>
      <c r="J5741" s="76"/>
      <c r="K5741" s="74" t="str">
        <f t="shared" si="89"/>
        <v/>
      </c>
    </row>
    <row r="5742" spans="1:11" ht="18.95" customHeight="1" x14ac:dyDescent="0.25">
      <c r="A5742" s="52"/>
      <c r="C5742" s="185"/>
      <c r="D5742" s="76"/>
      <c r="E5742" s="76" t="str">
        <f>IF(D5742="","",IFERROR(VLOOKUP(D5742,Cadastro!$C$9:$D$1009,2,FALSE),"NOT FOUND"))</f>
        <v/>
      </c>
      <c r="F5742" s="94"/>
      <c r="G5742" s="76"/>
      <c r="H5742" s="81" t="str">
        <f>IFERROR(F5742*VLOOKUP(D5742,Saldo!$P$8:$U$1009,6,FALSE),"")</f>
        <v/>
      </c>
      <c r="I5742" s="78" t="str">
        <f>IFERROR(IF(D5742="","",VLOOKUP(D5742,Saldo!$P$8:$Q$1009,2,FALSE)),"")</f>
        <v/>
      </c>
      <c r="J5742" s="76"/>
      <c r="K5742" s="74" t="str">
        <f t="shared" si="89"/>
        <v/>
      </c>
    </row>
    <row r="5743" spans="1:11" ht="18.95" customHeight="1" x14ac:dyDescent="0.25">
      <c r="A5743" s="52"/>
      <c r="C5743" s="185"/>
      <c r="D5743" s="76"/>
      <c r="E5743" s="76" t="str">
        <f>IF(D5743="","",IFERROR(VLOOKUP(D5743,Cadastro!$C$9:$D$1009,2,FALSE),"NOT FOUND"))</f>
        <v/>
      </c>
      <c r="F5743" s="94"/>
      <c r="G5743" s="76"/>
      <c r="H5743" s="81" t="str">
        <f>IFERROR(F5743*VLOOKUP(D5743,Saldo!$P$8:$U$1009,6,FALSE),"")</f>
        <v/>
      </c>
      <c r="I5743" s="78" t="str">
        <f>IFERROR(IF(D5743="","",VLOOKUP(D5743,Saldo!$P$8:$Q$1009,2,FALSE)),"")</f>
        <v/>
      </c>
      <c r="J5743" s="76"/>
      <c r="K5743" s="74" t="str">
        <f t="shared" si="89"/>
        <v/>
      </c>
    </row>
    <row r="5744" spans="1:11" ht="18.95" customHeight="1" x14ac:dyDescent="0.25">
      <c r="A5744" s="52"/>
      <c r="C5744" s="185"/>
      <c r="D5744" s="76"/>
      <c r="E5744" s="76" t="str">
        <f>IF(D5744="","",IFERROR(VLOOKUP(D5744,Cadastro!$C$9:$D$1009,2,FALSE),"NOT FOUND"))</f>
        <v/>
      </c>
      <c r="F5744" s="94"/>
      <c r="G5744" s="76"/>
      <c r="H5744" s="81" t="str">
        <f>IFERROR(F5744*VLOOKUP(D5744,Saldo!$P$8:$U$1009,6,FALSE),"")</f>
        <v/>
      </c>
      <c r="I5744" s="78" t="str">
        <f>IFERROR(IF(D5744="","",VLOOKUP(D5744,Saldo!$P$8:$Q$1009,2,FALSE)),"")</f>
        <v/>
      </c>
      <c r="J5744" s="76"/>
      <c r="K5744" s="74" t="str">
        <f t="shared" si="89"/>
        <v/>
      </c>
    </row>
    <row r="5745" spans="1:11" ht="18.95" customHeight="1" x14ac:dyDescent="0.25">
      <c r="A5745" s="52"/>
      <c r="C5745" s="185"/>
      <c r="D5745" s="76"/>
      <c r="E5745" s="76" t="str">
        <f>IF(D5745="","",IFERROR(VLOOKUP(D5745,Cadastro!$C$9:$D$1009,2,FALSE),"NOT FOUND"))</f>
        <v/>
      </c>
      <c r="F5745" s="94"/>
      <c r="G5745" s="76"/>
      <c r="H5745" s="81" t="str">
        <f>IFERROR(F5745*VLOOKUP(D5745,Saldo!$P$8:$U$1009,6,FALSE),"")</f>
        <v/>
      </c>
      <c r="I5745" s="78" t="str">
        <f>IFERROR(IF(D5745="","",VLOOKUP(D5745,Saldo!$P$8:$Q$1009,2,FALSE)),"")</f>
        <v/>
      </c>
      <c r="J5745" s="76"/>
      <c r="K5745" s="74" t="str">
        <f t="shared" si="89"/>
        <v/>
      </c>
    </row>
    <row r="5746" spans="1:11" ht="18.95" customHeight="1" x14ac:dyDescent="0.25">
      <c r="A5746" s="52"/>
      <c r="C5746" s="185"/>
      <c r="D5746" s="76"/>
      <c r="E5746" s="76" t="str">
        <f>IF(D5746="","",IFERROR(VLOOKUP(D5746,Cadastro!$C$9:$D$1009,2,FALSE),"NOT FOUND"))</f>
        <v/>
      </c>
      <c r="F5746" s="94"/>
      <c r="G5746" s="76"/>
      <c r="H5746" s="81" t="str">
        <f>IFERROR(F5746*VLOOKUP(D5746,Saldo!$P$8:$U$1009,6,FALSE),"")</f>
        <v/>
      </c>
      <c r="I5746" s="78" t="str">
        <f>IFERROR(IF(D5746="","",VLOOKUP(D5746,Saldo!$P$8:$Q$1009,2,FALSE)),"")</f>
        <v/>
      </c>
      <c r="J5746" s="76"/>
      <c r="K5746" s="74" t="str">
        <f t="shared" si="89"/>
        <v/>
      </c>
    </row>
    <row r="5747" spans="1:11" ht="18.95" customHeight="1" x14ac:dyDescent="0.25">
      <c r="A5747" s="52"/>
      <c r="C5747" s="185"/>
      <c r="D5747" s="76"/>
      <c r="E5747" s="76" t="str">
        <f>IF(D5747="","",IFERROR(VLOOKUP(D5747,Cadastro!$C$9:$D$1009,2,FALSE),"NOT FOUND"))</f>
        <v/>
      </c>
      <c r="F5747" s="94"/>
      <c r="G5747" s="76"/>
      <c r="H5747" s="81" t="str">
        <f>IFERROR(F5747*VLOOKUP(D5747,Saldo!$P$8:$U$1009,6,FALSE),"")</f>
        <v/>
      </c>
      <c r="I5747" s="78" t="str">
        <f>IFERROR(IF(D5747="","",VLOOKUP(D5747,Saldo!$P$8:$Q$1009,2,FALSE)),"")</f>
        <v/>
      </c>
      <c r="J5747" s="76"/>
      <c r="K5747" s="74" t="str">
        <f t="shared" si="89"/>
        <v/>
      </c>
    </row>
    <row r="5748" spans="1:11" ht="18.95" customHeight="1" x14ac:dyDescent="0.25">
      <c r="A5748" s="52"/>
      <c r="C5748" s="185"/>
      <c r="D5748" s="76"/>
      <c r="E5748" s="76" t="str">
        <f>IF(D5748="","",IFERROR(VLOOKUP(D5748,Cadastro!$C$9:$D$1009,2,FALSE),"NOT FOUND"))</f>
        <v/>
      </c>
      <c r="F5748" s="94"/>
      <c r="G5748" s="76"/>
      <c r="H5748" s="81" t="str">
        <f>IFERROR(F5748*VLOOKUP(D5748,Saldo!$P$8:$U$1009,6,FALSE),"")</f>
        <v/>
      </c>
      <c r="I5748" s="78" t="str">
        <f>IFERROR(IF(D5748="","",VLOOKUP(D5748,Saldo!$P$8:$Q$1009,2,FALSE)),"")</f>
        <v/>
      </c>
      <c r="J5748" s="76"/>
      <c r="K5748" s="74" t="str">
        <f t="shared" si="89"/>
        <v/>
      </c>
    </row>
    <row r="5749" spans="1:11" ht="18.95" customHeight="1" x14ac:dyDescent="0.25">
      <c r="A5749" s="52"/>
      <c r="C5749" s="185"/>
      <c r="D5749" s="76"/>
      <c r="E5749" s="76" t="str">
        <f>IF(D5749="","",IFERROR(VLOOKUP(D5749,Cadastro!$C$9:$D$1009,2,FALSE),"NOT FOUND"))</f>
        <v/>
      </c>
      <c r="F5749" s="94"/>
      <c r="G5749" s="76"/>
      <c r="H5749" s="81" t="str">
        <f>IFERROR(F5749*VLOOKUP(D5749,Saldo!$P$8:$U$1009,6,FALSE),"")</f>
        <v/>
      </c>
      <c r="I5749" s="78" t="str">
        <f>IFERROR(IF(D5749="","",VLOOKUP(D5749,Saldo!$P$8:$Q$1009,2,FALSE)),"")</f>
        <v/>
      </c>
      <c r="J5749" s="76"/>
      <c r="K5749" s="74" t="str">
        <f t="shared" si="89"/>
        <v/>
      </c>
    </row>
    <row r="5750" spans="1:11" ht="18.95" customHeight="1" x14ac:dyDescent="0.25">
      <c r="A5750" s="52"/>
      <c r="C5750" s="185"/>
      <c r="D5750" s="76"/>
      <c r="E5750" s="76" t="str">
        <f>IF(D5750="","",IFERROR(VLOOKUP(D5750,Cadastro!$C$9:$D$1009,2,FALSE),"NOT FOUND"))</f>
        <v/>
      </c>
      <c r="F5750" s="94"/>
      <c r="G5750" s="76"/>
      <c r="H5750" s="81" t="str">
        <f>IFERROR(F5750*VLOOKUP(D5750,Saldo!$P$8:$U$1009,6,FALSE),"")</f>
        <v/>
      </c>
      <c r="I5750" s="78" t="str">
        <f>IFERROR(IF(D5750="","",VLOOKUP(D5750,Saldo!$P$8:$Q$1009,2,FALSE)),"")</f>
        <v/>
      </c>
      <c r="J5750" s="76"/>
      <c r="K5750" s="74" t="str">
        <f t="shared" si="89"/>
        <v/>
      </c>
    </row>
    <row r="5751" spans="1:11" ht="18.95" customHeight="1" x14ac:dyDescent="0.25">
      <c r="A5751" s="52"/>
      <c r="C5751" s="185"/>
      <c r="D5751" s="76"/>
      <c r="E5751" s="76" t="str">
        <f>IF(D5751="","",IFERROR(VLOOKUP(D5751,Cadastro!$C$9:$D$1009,2,FALSE),"NOT FOUND"))</f>
        <v/>
      </c>
      <c r="F5751" s="94"/>
      <c r="G5751" s="76"/>
      <c r="H5751" s="81" t="str">
        <f>IFERROR(F5751*VLOOKUP(D5751,Saldo!$P$8:$U$1009,6,FALSE),"")</f>
        <v/>
      </c>
      <c r="I5751" s="78" t="str">
        <f>IFERROR(IF(D5751="","",VLOOKUP(D5751,Saldo!$P$8:$Q$1009,2,FALSE)),"")</f>
        <v/>
      </c>
      <c r="J5751" s="76"/>
      <c r="K5751" s="74" t="str">
        <f t="shared" si="89"/>
        <v/>
      </c>
    </row>
    <row r="5752" spans="1:11" ht="18.95" customHeight="1" x14ac:dyDescent="0.25">
      <c r="A5752" s="52"/>
      <c r="C5752" s="185"/>
      <c r="D5752" s="76"/>
      <c r="E5752" s="76" t="str">
        <f>IF(D5752="","",IFERROR(VLOOKUP(D5752,Cadastro!$C$9:$D$1009,2,FALSE),"NOT FOUND"))</f>
        <v/>
      </c>
      <c r="F5752" s="94"/>
      <c r="G5752" s="76"/>
      <c r="H5752" s="81" t="str">
        <f>IFERROR(F5752*VLOOKUP(D5752,Saldo!$P$8:$U$1009,6,FALSE),"")</f>
        <v/>
      </c>
      <c r="I5752" s="78" t="str">
        <f>IFERROR(IF(D5752="","",VLOOKUP(D5752,Saldo!$P$8:$Q$1009,2,FALSE)),"")</f>
        <v/>
      </c>
      <c r="J5752" s="76"/>
      <c r="K5752" s="74" t="str">
        <f t="shared" si="89"/>
        <v/>
      </c>
    </row>
    <row r="5753" spans="1:11" ht="18.95" customHeight="1" x14ac:dyDescent="0.25">
      <c r="A5753" s="52"/>
      <c r="C5753" s="185"/>
      <c r="D5753" s="76"/>
      <c r="E5753" s="76" t="str">
        <f>IF(D5753="","",IFERROR(VLOOKUP(D5753,Cadastro!$C$9:$D$1009,2,FALSE),"NOT FOUND"))</f>
        <v/>
      </c>
      <c r="F5753" s="94"/>
      <c r="G5753" s="76"/>
      <c r="H5753" s="81" t="str">
        <f>IFERROR(F5753*VLOOKUP(D5753,Saldo!$P$8:$U$1009,6,FALSE),"")</f>
        <v/>
      </c>
      <c r="I5753" s="78" t="str">
        <f>IFERROR(IF(D5753="","",VLOOKUP(D5753,Saldo!$P$8:$Q$1009,2,FALSE)),"")</f>
        <v/>
      </c>
      <c r="J5753" s="76"/>
      <c r="K5753" s="74" t="str">
        <f t="shared" si="89"/>
        <v/>
      </c>
    </row>
    <row r="5754" spans="1:11" ht="18.95" customHeight="1" x14ac:dyDescent="0.25">
      <c r="A5754" s="52"/>
      <c r="C5754" s="185"/>
      <c r="D5754" s="76"/>
      <c r="E5754" s="76" t="str">
        <f>IF(D5754="","",IFERROR(VLOOKUP(D5754,Cadastro!$C$9:$D$1009,2,FALSE),"NOT FOUND"))</f>
        <v/>
      </c>
      <c r="F5754" s="94"/>
      <c r="G5754" s="76"/>
      <c r="H5754" s="81" t="str">
        <f>IFERROR(F5754*VLOOKUP(D5754,Saldo!$P$8:$U$1009,6,FALSE),"")</f>
        <v/>
      </c>
      <c r="I5754" s="78" t="str">
        <f>IFERROR(IF(D5754="","",VLOOKUP(D5754,Saldo!$P$8:$Q$1009,2,FALSE)),"")</f>
        <v/>
      </c>
      <c r="J5754" s="76"/>
      <c r="K5754" s="74" t="str">
        <f t="shared" si="89"/>
        <v/>
      </c>
    </row>
    <row r="5755" spans="1:11" ht="18.95" customHeight="1" x14ac:dyDescent="0.25">
      <c r="A5755" s="52"/>
      <c r="C5755" s="185"/>
      <c r="D5755" s="76"/>
      <c r="E5755" s="76" t="str">
        <f>IF(D5755="","",IFERROR(VLOOKUP(D5755,Cadastro!$C$9:$D$1009,2,FALSE),"NOT FOUND"))</f>
        <v/>
      </c>
      <c r="F5755" s="94"/>
      <c r="G5755" s="76"/>
      <c r="H5755" s="81" t="str">
        <f>IFERROR(F5755*VLOOKUP(D5755,Saldo!$P$8:$U$1009,6,FALSE),"")</f>
        <v/>
      </c>
      <c r="I5755" s="78" t="str">
        <f>IFERROR(IF(D5755="","",VLOOKUP(D5755,Saldo!$P$8:$Q$1009,2,FALSE)),"")</f>
        <v/>
      </c>
      <c r="J5755" s="76"/>
      <c r="K5755" s="74" t="str">
        <f t="shared" si="89"/>
        <v/>
      </c>
    </row>
    <row r="5756" spans="1:11" ht="18.95" customHeight="1" x14ac:dyDescent="0.25">
      <c r="A5756" s="52"/>
      <c r="C5756" s="185"/>
      <c r="D5756" s="76"/>
      <c r="E5756" s="76" t="str">
        <f>IF(D5756="","",IFERROR(VLOOKUP(D5756,Cadastro!$C$9:$D$1009,2,FALSE),"NOT FOUND"))</f>
        <v/>
      </c>
      <c r="F5756" s="94"/>
      <c r="G5756" s="76"/>
      <c r="H5756" s="81" t="str">
        <f>IFERROR(F5756*VLOOKUP(D5756,Saldo!$P$8:$U$1009,6,FALSE),"")</f>
        <v/>
      </c>
      <c r="I5756" s="78" t="str">
        <f>IFERROR(IF(D5756="","",VLOOKUP(D5756,Saldo!$P$8:$Q$1009,2,FALSE)),"")</f>
        <v/>
      </c>
      <c r="J5756" s="76"/>
      <c r="K5756" s="74" t="str">
        <f t="shared" si="89"/>
        <v/>
      </c>
    </row>
    <row r="5757" spans="1:11" ht="18.95" customHeight="1" x14ac:dyDescent="0.25">
      <c r="A5757" s="52"/>
      <c r="C5757" s="185"/>
      <c r="D5757" s="76"/>
      <c r="E5757" s="76" t="str">
        <f>IF(D5757="","",IFERROR(VLOOKUP(D5757,Cadastro!$C$9:$D$1009,2,FALSE),"NOT FOUND"))</f>
        <v/>
      </c>
      <c r="F5757" s="94"/>
      <c r="G5757" s="76"/>
      <c r="H5757" s="81" t="str">
        <f>IFERROR(F5757*VLOOKUP(D5757,Saldo!$P$8:$U$1009,6,FALSE),"")</f>
        <v/>
      </c>
      <c r="I5757" s="78" t="str">
        <f>IFERROR(IF(D5757="","",VLOOKUP(D5757,Saldo!$P$8:$Q$1009,2,FALSE)),"")</f>
        <v/>
      </c>
      <c r="J5757" s="76"/>
      <c r="K5757" s="74" t="str">
        <f t="shared" si="89"/>
        <v/>
      </c>
    </row>
    <row r="5758" spans="1:11" ht="18.95" customHeight="1" x14ac:dyDescent="0.25">
      <c r="A5758" s="52"/>
      <c r="C5758" s="185"/>
      <c r="D5758" s="76"/>
      <c r="E5758" s="76" t="str">
        <f>IF(D5758="","",IFERROR(VLOOKUP(D5758,Cadastro!$C$9:$D$1009,2,FALSE),"NOT FOUND"))</f>
        <v/>
      </c>
      <c r="F5758" s="94"/>
      <c r="G5758" s="76"/>
      <c r="H5758" s="81" t="str">
        <f>IFERROR(F5758*VLOOKUP(D5758,Saldo!$P$8:$U$1009,6,FALSE),"")</f>
        <v/>
      </c>
      <c r="I5758" s="78" t="str">
        <f>IFERROR(IF(D5758="","",VLOOKUP(D5758,Saldo!$P$8:$Q$1009,2,FALSE)),"")</f>
        <v/>
      </c>
      <c r="J5758" s="76"/>
      <c r="K5758" s="74" t="str">
        <f t="shared" si="89"/>
        <v/>
      </c>
    </row>
    <row r="5759" spans="1:11" ht="18.95" customHeight="1" x14ac:dyDescent="0.25">
      <c r="A5759" s="52"/>
      <c r="C5759" s="185"/>
      <c r="D5759" s="76"/>
      <c r="E5759" s="76" t="str">
        <f>IF(D5759="","",IFERROR(VLOOKUP(D5759,Cadastro!$C$9:$D$1009,2,FALSE),"NOT FOUND"))</f>
        <v/>
      </c>
      <c r="F5759" s="94"/>
      <c r="G5759" s="76"/>
      <c r="H5759" s="81" t="str">
        <f>IFERROR(F5759*VLOOKUP(D5759,Saldo!$P$8:$U$1009,6,FALSE),"")</f>
        <v/>
      </c>
      <c r="I5759" s="78" t="str">
        <f>IFERROR(IF(D5759="","",VLOOKUP(D5759,Saldo!$P$8:$Q$1009,2,FALSE)),"")</f>
        <v/>
      </c>
      <c r="J5759" s="76"/>
      <c r="K5759" s="74" t="str">
        <f t="shared" si="89"/>
        <v/>
      </c>
    </row>
    <row r="5760" spans="1:11" ht="18.95" customHeight="1" x14ac:dyDescent="0.25">
      <c r="A5760" s="52"/>
      <c r="C5760" s="185"/>
      <c r="D5760" s="76"/>
      <c r="E5760" s="76" t="str">
        <f>IF(D5760="","",IFERROR(VLOOKUP(D5760,Cadastro!$C$9:$D$1009,2,FALSE),"NOT FOUND"))</f>
        <v/>
      </c>
      <c r="F5760" s="94"/>
      <c r="G5760" s="76"/>
      <c r="H5760" s="81" t="str">
        <f>IFERROR(F5760*VLOOKUP(D5760,Saldo!$P$8:$U$1009,6,FALSE),"")</f>
        <v/>
      </c>
      <c r="I5760" s="78" t="str">
        <f>IFERROR(IF(D5760="","",VLOOKUP(D5760,Saldo!$P$8:$Q$1009,2,FALSE)),"")</f>
        <v/>
      </c>
      <c r="J5760" s="76"/>
      <c r="K5760" s="74" t="str">
        <f t="shared" si="89"/>
        <v/>
      </c>
    </row>
    <row r="5761" spans="1:11" ht="18.95" customHeight="1" x14ac:dyDescent="0.25">
      <c r="A5761" s="52"/>
      <c r="C5761" s="185"/>
      <c r="D5761" s="76"/>
      <c r="E5761" s="76" t="str">
        <f>IF(D5761="","",IFERROR(VLOOKUP(D5761,Cadastro!$C$9:$D$1009,2,FALSE),"NOT FOUND"))</f>
        <v/>
      </c>
      <c r="F5761" s="94"/>
      <c r="G5761" s="76"/>
      <c r="H5761" s="81" t="str">
        <f>IFERROR(F5761*VLOOKUP(D5761,Saldo!$P$8:$U$1009,6,FALSE),"")</f>
        <v/>
      </c>
      <c r="I5761" s="78" t="str">
        <f>IFERROR(IF(D5761="","",VLOOKUP(D5761,Saldo!$P$8:$Q$1009,2,FALSE)),"")</f>
        <v/>
      </c>
      <c r="J5761" s="76"/>
      <c r="K5761" s="74" t="str">
        <f t="shared" si="89"/>
        <v/>
      </c>
    </row>
    <row r="5762" spans="1:11" ht="18.95" customHeight="1" x14ac:dyDescent="0.25">
      <c r="A5762" s="52"/>
      <c r="C5762" s="185"/>
      <c r="D5762" s="76"/>
      <c r="E5762" s="76" t="str">
        <f>IF(D5762="","",IFERROR(VLOOKUP(D5762,Cadastro!$C$9:$D$1009,2,FALSE),"NOT FOUND"))</f>
        <v/>
      </c>
      <c r="F5762" s="94"/>
      <c r="G5762" s="76"/>
      <c r="H5762" s="81" t="str">
        <f>IFERROR(F5762*VLOOKUP(D5762,Saldo!$P$8:$U$1009,6,FALSE),"")</f>
        <v/>
      </c>
      <c r="I5762" s="78" t="str">
        <f>IFERROR(IF(D5762="","",VLOOKUP(D5762,Saldo!$P$8:$Q$1009,2,FALSE)),"")</f>
        <v/>
      </c>
      <c r="J5762" s="76"/>
      <c r="K5762" s="74" t="str">
        <f t="shared" si="89"/>
        <v/>
      </c>
    </row>
    <row r="5763" spans="1:11" ht="18.95" customHeight="1" x14ac:dyDescent="0.25">
      <c r="A5763" s="52"/>
      <c r="C5763" s="185"/>
      <c r="D5763" s="76"/>
      <c r="E5763" s="76" t="str">
        <f>IF(D5763="","",IFERROR(VLOOKUP(D5763,Cadastro!$C$9:$D$1009,2,FALSE),"NOT FOUND"))</f>
        <v/>
      </c>
      <c r="F5763" s="94"/>
      <c r="G5763" s="76"/>
      <c r="H5763" s="81" t="str">
        <f>IFERROR(F5763*VLOOKUP(D5763,Saldo!$P$8:$U$1009,6,FALSE),"")</f>
        <v/>
      </c>
      <c r="I5763" s="78" t="str">
        <f>IFERROR(IF(D5763="","",VLOOKUP(D5763,Saldo!$P$8:$Q$1009,2,FALSE)),"")</f>
        <v/>
      </c>
      <c r="J5763" s="76"/>
      <c r="K5763" s="74" t="str">
        <f t="shared" si="89"/>
        <v/>
      </c>
    </row>
    <row r="5764" spans="1:11" ht="18.95" customHeight="1" x14ac:dyDescent="0.25">
      <c r="A5764" s="52"/>
      <c r="C5764" s="185"/>
      <c r="D5764" s="76"/>
      <c r="E5764" s="76" t="str">
        <f>IF(D5764="","",IFERROR(VLOOKUP(D5764,Cadastro!$C$9:$D$1009,2,FALSE),"NOT FOUND"))</f>
        <v/>
      </c>
      <c r="F5764" s="94"/>
      <c r="G5764" s="76"/>
      <c r="H5764" s="81" t="str">
        <f>IFERROR(F5764*VLOOKUP(D5764,Saldo!$P$8:$U$1009,6,FALSE),"")</f>
        <v/>
      </c>
      <c r="I5764" s="78" t="str">
        <f>IFERROR(IF(D5764="","",VLOOKUP(D5764,Saldo!$P$8:$Q$1009,2,FALSE)),"")</f>
        <v/>
      </c>
      <c r="J5764" s="76"/>
      <c r="K5764" s="74" t="str">
        <f t="shared" si="89"/>
        <v/>
      </c>
    </row>
    <row r="5765" spans="1:11" ht="18.95" customHeight="1" x14ac:dyDescent="0.25">
      <c r="A5765" s="52"/>
      <c r="C5765" s="185"/>
      <c r="D5765" s="76"/>
      <c r="E5765" s="76" t="str">
        <f>IF(D5765="","",IFERROR(VLOOKUP(D5765,Cadastro!$C$9:$D$1009,2,FALSE),"NOT FOUND"))</f>
        <v/>
      </c>
      <c r="F5765" s="94"/>
      <c r="G5765" s="76"/>
      <c r="H5765" s="81" t="str">
        <f>IFERROR(F5765*VLOOKUP(D5765,Saldo!$P$8:$U$1009,6,FALSE),"")</f>
        <v/>
      </c>
      <c r="I5765" s="78" t="str">
        <f>IFERROR(IF(D5765="","",VLOOKUP(D5765,Saldo!$P$8:$Q$1009,2,FALSE)),"")</f>
        <v/>
      </c>
      <c r="J5765" s="76"/>
      <c r="K5765" s="74" t="str">
        <f t="shared" si="89"/>
        <v/>
      </c>
    </row>
    <row r="5766" spans="1:11" ht="18.95" customHeight="1" x14ac:dyDescent="0.25">
      <c r="A5766" s="52"/>
      <c r="C5766" s="185"/>
      <c r="D5766" s="76"/>
      <c r="E5766" s="76" t="str">
        <f>IF(D5766="","",IFERROR(VLOOKUP(D5766,Cadastro!$C$9:$D$1009,2,FALSE),"NOT FOUND"))</f>
        <v/>
      </c>
      <c r="F5766" s="94"/>
      <c r="G5766" s="76"/>
      <c r="H5766" s="81" t="str">
        <f>IFERROR(F5766*VLOOKUP(D5766,Saldo!$P$8:$U$1009,6,FALSE),"")</f>
        <v/>
      </c>
      <c r="I5766" s="78" t="str">
        <f>IFERROR(IF(D5766="","",VLOOKUP(D5766,Saldo!$P$8:$Q$1009,2,FALSE)),"")</f>
        <v/>
      </c>
      <c r="J5766" s="76"/>
      <c r="K5766" s="74" t="str">
        <f t="shared" si="89"/>
        <v/>
      </c>
    </row>
    <row r="5767" spans="1:11" ht="18.95" customHeight="1" x14ac:dyDescent="0.25">
      <c r="A5767" s="52"/>
      <c r="C5767" s="185"/>
      <c r="D5767" s="76"/>
      <c r="E5767" s="76" t="str">
        <f>IF(D5767="","",IFERROR(VLOOKUP(D5767,Cadastro!$C$9:$D$1009,2,FALSE),"NOT FOUND"))</f>
        <v/>
      </c>
      <c r="F5767" s="94"/>
      <c r="G5767" s="76"/>
      <c r="H5767" s="81" t="str">
        <f>IFERROR(F5767*VLOOKUP(D5767,Saldo!$P$8:$U$1009,6,FALSE),"")</f>
        <v/>
      </c>
      <c r="I5767" s="78" t="str">
        <f>IFERROR(IF(D5767="","",VLOOKUP(D5767,Saldo!$P$8:$Q$1009,2,FALSE)),"")</f>
        <v/>
      </c>
      <c r="J5767" s="76"/>
      <c r="K5767" s="74" t="str">
        <f t="shared" si="89"/>
        <v/>
      </c>
    </row>
    <row r="5768" spans="1:11" ht="18.95" customHeight="1" x14ac:dyDescent="0.25">
      <c r="A5768" s="52"/>
      <c r="C5768" s="185"/>
      <c r="D5768" s="76"/>
      <c r="E5768" s="76" t="str">
        <f>IF(D5768="","",IFERROR(VLOOKUP(D5768,Cadastro!$C$9:$D$1009,2,FALSE),"NOT FOUND"))</f>
        <v/>
      </c>
      <c r="F5768" s="94"/>
      <c r="G5768" s="76"/>
      <c r="H5768" s="81" t="str">
        <f>IFERROR(F5768*VLOOKUP(D5768,Saldo!$P$8:$U$1009,6,FALSE),"")</f>
        <v/>
      </c>
      <c r="I5768" s="78" t="str">
        <f>IFERROR(IF(D5768="","",VLOOKUP(D5768,Saldo!$P$8:$Q$1009,2,FALSE)),"")</f>
        <v/>
      </c>
      <c r="J5768" s="76"/>
      <c r="K5768" s="74" t="str">
        <f t="shared" si="89"/>
        <v/>
      </c>
    </row>
    <row r="5769" spans="1:11" ht="18.95" customHeight="1" x14ac:dyDescent="0.25">
      <c r="A5769" s="52"/>
      <c r="C5769" s="185"/>
      <c r="D5769" s="76"/>
      <c r="E5769" s="76" t="str">
        <f>IF(D5769="","",IFERROR(VLOOKUP(D5769,Cadastro!$C$9:$D$1009,2,FALSE),"NOT FOUND"))</f>
        <v/>
      </c>
      <c r="F5769" s="94"/>
      <c r="G5769" s="76"/>
      <c r="H5769" s="81" t="str">
        <f>IFERROR(F5769*VLOOKUP(D5769,Saldo!$P$8:$U$1009,6,FALSE),"")</f>
        <v/>
      </c>
      <c r="I5769" s="78" t="str">
        <f>IFERROR(IF(D5769="","",VLOOKUP(D5769,Saldo!$P$8:$Q$1009,2,FALSE)),"")</f>
        <v/>
      </c>
      <c r="J5769" s="76"/>
      <c r="K5769" s="74" t="str">
        <f t="shared" si="89"/>
        <v/>
      </c>
    </row>
    <row r="5770" spans="1:11" ht="18.95" customHeight="1" x14ac:dyDescent="0.25">
      <c r="A5770" s="52"/>
      <c r="C5770" s="185"/>
      <c r="D5770" s="76"/>
      <c r="E5770" s="76" t="str">
        <f>IF(D5770="","",IFERROR(VLOOKUP(D5770,Cadastro!$C$9:$D$1009,2,FALSE),"NOT FOUND"))</f>
        <v/>
      </c>
      <c r="F5770" s="94"/>
      <c r="G5770" s="76"/>
      <c r="H5770" s="81" t="str">
        <f>IFERROR(F5770*VLOOKUP(D5770,Saldo!$P$8:$U$1009,6,FALSE),"")</f>
        <v/>
      </c>
      <c r="I5770" s="78" t="str">
        <f>IFERROR(IF(D5770="","",VLOOKUP(D5770,Saldo!$P$8:$Q$1009,2,FALSE)),"")</f>
        <v/>
      </c>
      <c r="J5770" s="76"/>
      <c r="K5770" s="74" t="str">
        <f t="shared" ref="K5770:K5833" si="90">IF(C5770="","",MONTH(C5770))</f>
        <v/>
      </c>
    </row>
    <row r="5771" spans="1:11" ht="18.95" customHeight="1" x14ac:dyDescent="0.25">
      <c r="A5771" s="52"/>
      <c r="C5771" s="185"/>
      <c r="D5771" s="76"/>
      <c r="E5771" s="76" t="str">
        <f>IF(D5771="","",IFERROR(VLOOKUP(D5771,Cadastro!$C$9:$D$1009,2,FALSE),"NOT FOUND"))</f>
        <v/>
      </c>
      <c r="F5771" s="94"/>
      <c r="G5771" s="76"/>
      <c r="H5771" s="81" t="str">
        <f>IFERROR(F5771*VLOOKUP(D5771,Saldo!$P$8:$U$1009,6,FALSE),"")</f>
        <v/>
      </c>
      <c r="I5771" s="78" t="str">
        <f>IFERROR(IF(D5771="","",VLOOKUP(D5771,Saldo!$P$8:$Q$1009,2,FALSE)),"")</f>
        <v/>
      </c>
      <c r="J5771" s="76"/>
      <c r="K5771" s="74" t="str">
        <f t="shared" si="90"/>
        <v/>
      </c>
    </row>
    <row r="5772" spans="1:11" ht="18.95" customHeight="1" x14ac:dyDescent="0.25">
      <c r="A5772" s="52"/>
      <c r="C5772" s="185"/>
      <c r="D5772" s="76"/>
      <c r="E5772" s="76" t="str">
        <f>IF(D5772="","",IFERROR(VLOOKUP(D5772,Cadastro!$C$9:$D$1009,2,FALSE),"NOT FOUND"))</f>
        <v/>
      </c>
      <c r="F5772" s="94"/>
      <c r="G5772" s="76"/>
      <c r="H5772" s="81" t="str">
        <f>IFERROR(F5772*VLOOKUP(D5772,Saldo!$P$8:$U$1009,6,FALSE),"")</f>
        <v/>
      </c>
      <c r="I5772" s="78" t="str">
        <f>IFERROR(IF(D5772="","",VLOOKUP(D5772,Saldo!$P$8:$Q$1009,2,FALSE)),"")</f>
        <v/>
      </c>
      <c r="J5772" s="76"/>
      <c r="K5772" s="74" t="str">
        <f t="shared" si="90"/>
        <v/>
      </c>
    </row>
    <row r="5773" spans="1:11" ht="18.95" customHeight="1" x14ac:dyDescent="0.25">
      <c r="A5773" s="52"/>
      <c r="C5773" s="185"/>
      <c r="D5773" s="76"/>
      <c r="E5773" s="76" t="str">
        <f>IF(D5773="","",IFERROR(VLOOKUP(D5773,Cadastro!$C$9:$D$1009,2,FALSE),"NOT FOUND"))</f>
        <v/>
      </c>
      <c r="F5773" s="94"/>
      <c r="G5773" s="76"/>
      <c r="H5773" s="81" t="str">
        <f>IFERROR(F5773*VLOOKUP(D5773,Saldo!$P$8:$U$1009,6,FALSE),"")</f>
        <v/>
      </c>
      <c r="I5773" s="78" t="str">
        <f>IFERROR(IF(D5773="","",VLOOKUP(D5773,Saldo!$P$8:$Q$1009,2,FALSE)),"")</f>
        <v/>
      </c>
      <c r="J5773" s="76"/>
      <c r="K5773" s="74" t="str">
        <f t="shared" si="90"/>
        <v/>
      </c>
    </row>
    <row r="5774" spans="1:11" ht="18.95" customHeight="1" x14ac:dyDescent="0.25">
      <c r="A5774" s="52"/>
      <c r="C5774" s="185"/>
      <c r="D5774" s="76"/>
      <c r="E5774" s="76" t="str">
        <f>IF(D5774="","",IFERROR(VLOOKUP(D5774,Cadastro!$C$9:$D$1009,2,FALSE),"NOT FOUND"))</f>
        <v/>
      </c>
      <c r="F5774" s="94"/>
      <c r="G5774" s="76"/>
      <c r="H5774" s="81" t="str">
        <f>IFERROR(F5774*VLOOKUP(D5774,Saldo!$P$8:$U$1009,6,FALSE),"")</f>
        <v/>
      </c>
      <c r="I5774" s="78" t="str">
        <f>IFERROR(IF(D5774="","",VLOOKUP(D5774,Saldo!$P$8:$Q$1009,2,FALSE)),"")</f>
        <v/>
      </c>
      <c r="J5774" s="76"/>
      <c r="K5774" s="74" t="str">
        <f t="shared" si="90"/>
        <v/>
      </c>
    </row>
    <row r="5775" spans="1:11" ht="18.95" customHeight="1" x14ac:dyDescent="0.25">
      <c r="A5775" s="52"/>
      <c r="C5775" s="185"/>
      <c r="D5775" s="76"/>
      <c r="E5775" s="76" t="str">
        <f>IF(D5775="","",IFERROR(VLOOKUP(D5775,Cadastro!$C$9:$D$1009,2,FALSE),"NOT FOUND"))</f>
        <v/>
      </c>
      <c r="F5775" s="94"/>
      <c r="G5775" s="76"/>
      <c r="H5775" s="81" t="str">
        <f>IFERROR(F5775*VLOOKUP(D5775,Saldo!$P$8:$U$1009,6,FALSE),"")</f>
        <v/>
      </c>
      <c r="I5775" s="78" t="str">
        <f>IFERROR(IF(D5775="","",VLOOKUP(D5775,Saldo!$P$8:$Q$1009,2,FALSE)),"")</f>
        <v/>
      </c>
      <c r="J5775" s="76"/>
      <c r="K5775" s="74" t="str">
        <f t="shared" si="90"/>
        <v/>
      </c>
    </row>
    <row r="5776" spans="1:11" ht="18.95" customHeight="1" x14ac:dyDescent="0.25">
      <c r="A5776" s="52"/>
      <c r="C5776" s="185"/>
      <c r="D5776" s="76"/>
      <c r="E5776" s="76" t="str">
        <f>IF(D5776="","",IFERROR(VLOOKUP(D5776,Cadastro!$C$9:$D$1009,2,FALSE),"NOT FOUND"))</f>
        <v/>
      </c>
      <c r="F5776" s="94"/>
      <c r="G5776" s="76"/>
      <c r="H5776" s="81" t="str">
        <f>IFERROR(F5776*VLOOKUP(D5776,Saldo!$P$8:$U$1009,6,FALSE),"")</f>
        <v/>
      </c>
      <c r="I5776" s="78" t="str">
        <f>IFERROR(IF(D5776="","",VLOOKUP(D5776,Saldo!$P$8:$Q$1009,2,FALSE)),"")</f>
        <v/>
      </c>
      <c r="J5776" s="76"/>
      <c r="K5776" s="74" t="str">
        <f t="shared" si="90"/>
        <v/>
      </c>
    </row>
    <row r="5777" spans="1:11" ht="18.95" customHeight="1" x14ac:dyDescent="0.25">
      <c r="A5777" s="52"/>
      <c r="C5777" s="185"/>
      <c r="D5777" s="76"/>
      <c r="E5777" s="76" t="str">
        <f>IF(D5777="","",IFERROR(VLOOKUP(D5777,Cadastro!$C$9:$D$1009,2,FALSE),"NOT FOUND"))</f>
        <v/>
      </c>
      <c r="F5777" s="94"/>
      <c r="G5777" s="76"/>
      <c r="H5777" s="81" t="str">
        <f>IFERROR(F5777*VLOOKUP(D5777,Saldo!$P$8:$U$1009,6,FALSE),"")</f>
        <v/>
      </c>
      <c r="I5777" s="78" t="str">
        <f>IFERROR(IF(D5777="","",VLOOKUP(D5777,Saldo!$P$8:$Q$1009,2,FALSE)),"")</f>
        <v/>
      </c>
      <c r="J5777" s="76"/>
      <c r="K5777" s="74" t="str">
        <f t="shared" si="90"/>
        <v/>
      </c>
    </row>
    <row r="5778" spans="1:11" ht="18.95" customHeight="1" x14ac:dyDescent="0.25">
      <c r="A5778" s="52"/>
      <c r="C5778" s="185"/>
      <c r="D5778" s="76"/>
      <c r="E5778" s="76" t="str">
        <f>IF(D5778="","",IFERROR(VLOOKUP(D5778,Cadastro!$C$9:$D$1009,2,FALSE),"NOT FOUND"))</f>
        <v/>
      </c>
      <c r="F5778" s="94"/>
      <c r="G5778" s="76"/>
      <c r="H5778" s="81" t="str">
        <f>IFERROR(F5778*VLOOKUP(D5778,Saldo!$P$8:$U$1009,6,FALSE),"")</f>
        <v/>
      </c>
      <c r="I5778" s="78" t="str">
        <f>IFERROR(IF(D5778="","",VLOOKUP(D5778,Saldo!$P$8:$Q$1009,2,FALSE)),"")</f>
        <v/>
      </c>
      <c r="J5778" s="76"/>
      <c r="K5778" s="74" t="str">
        <f t="shared" si="90"/>
        <v/>
      </c>
    </row>
    <row r="5779" spans="1:11" ht="18.95" customHeight="1" x14ac:dyDescent="0.25">
      <c r="A5779" s="52"/>
      <c r="C5779" s="185"/>
      <c r="D5779" s="76"/>
      <c r="E5779" s="76" t="str">
        <f>IF(D5779="","",IFERROR(VLOOKUP(D5779,Cadastro!$C$9:$D$1009,2,FALSE),"NOT FOUND"))</f>
        <v/>
      </c>
      <c r="F5779" s="94"/>
      <c r="G5779" s="76"/>
      <c r="H5779" s="81" t="str">
        <f>IFERROR(F5779*VLOOKUP(D5779,Saldo!$P$8:$U$1009,6,FALSE),"")</f>
        <v/>
      </c>
      <c r="I5779" s="78" t="str">
        <f>IFERROR(IF(D5779="","",VLOOKUP(D5779,Saldo!$P$8:$Q$1009,2,FALSE)),"")</f>
        <v/>
      </c>
      <c r="J5779" s="76"/>
      <c r="K5779" s="74" t="str">
        <f t="shared" si="90"/>
        <v/>
      </c>
    </row>
    <row r="5780" spans="1:11" ht="18.95" customHeight="1" x14ac:dyDescent="0.25">
      <c r="A5780" s="52"/>
      <c r="C5780" s="185"/>
      <c r="D5780" s="76"/>
      <c r="E5780" s="76" t="str">
        <f>IF(D5780="","",IFERROR(VLOOKUP(D5780,Cadastro!$C$9:$D$1009,2,FALSE),"NOT FOUND"))</f>
        <v/>
      </c>
      <c r="F5780" s="94"/>
      <c r="G5780" s="76"/>
      <c r="H5780" s="81" t="str">
        <f>IFERROR(F5780*VLOOKUP(D5780,Saldo!$P$8:$U$1009,6,FALSE),"")</f>
        <v/>
      </c>
      <c r="I5780" s="78" t="str">
        <f>IFERROR(IF(D5780="","",VLOOKUP(D5780,Saldo!$P$8:$Q$1009,2,FALSE)),"")</f>
        <v/>
      </c>
      <c r="J5780" s="76"/>
      <c r="K5780" s="74" t="str">
        <f t="shared" si="90"/>
        <v/>
      </c>
    </row>
    <row r="5781" spans="1:11" ht="18.95" customHeight="1" x14ac:dyDescent="0.25">
      <c r="A5781" s="52"/>
      <c r="C5781" s="185"/>
      <c r="D5781" s="76"/>
      <c r="E5781" s="76" t="str">
        <f>IF(D5781="","",IFERROR(VLOOKUP(D5781,Cadastro!$C$9:$D$1009,2,FALSE),"NOT FOUND"))</f>
        <v/>
      </c>
      <c r="F5781" s="94"/>
      <c r="G5781" s="76"/>
      <c r="H5781" s="81" t="str">
        <f>IFERROR(F5781*VLOOKUP(D5781,Saldo!$P$8:$U$1009,6,FALSE),"")</f>
        <v/>
      </c>
      <c r="I5781" s="78" t="str">
        <f>IFERROR(IF(D5781="","",VLOOKUP(D5781,Saldo!$P$8:$Q$1009,2,FALSE)),"")</f>
        <v/>
      </c>
      <c r="J5781" s="76"/>
      <c r="K5781" s="74" t="str">
        <f t="shared" si="90"/>
        <v/>
      </c>
    </row>
    <row r="5782" spans="1:11" ht="18.95" customHeight="1" x14ac:dyDescent="0.25">
      <c r="A5782" s="52"/>
      <c r="C5782" s="185"/>
      <c r="D5782" s="76"/>
      <c r="E5782" s="76" t="str">
        <f>IF(D5782="","",IFERROR(VLOOKUP(D5782,Cadastro!$C$9:$D$1009,2,FALSE),"NOT FOUND"))</f>
        <v/>
      </c>
      <c r="F5782" s="94"/>
      <c r="G5782" s="76"/>
      <c r="H5782" s="81" t="str">
        <f>IFERROR(F5782*VLOOKUP(D5782,Saldo!$P$8:$U$1009,6,FALSE),"")</f>
        <v/>
      </c>
      <c r="I5782" s="78" t="str">
        <f>IFERROR(IF(D5782="","",VLOOKUP(D5782,Saldo!$P$8:$Q$1009,2,FALSE)),"")</f>
        <v/>
      </c>
      <c r="J5782" s="76"/>
      <c r="K5782" s="74" t="str">
        <f t="shared" si="90"/>
        <v/>
      </c>
    </row>
    <row r="5783" spans="1:11" ht="18.95" customHeight="1" x14ac:dyDescent="0.25">
      <c r="A5783" s="52"/>
      <c r="C5783" s="185"/>
      <c r="D5783" s="76"/>
      <c r="E5783" s="76" t="str">
        <f>IF(D5783="","",IFERROR(VLOOKUP(D5783,Cadastro!$C$9:$D$1009,2,FALSE),"NOT FOUND"))</f>
        <v/>
      </c>
      <c r="F5783" s="94"/>
      <c r="G5783" s="76"/>
      <c r="H5783" s="81" t="str">
        <f>IFERROR(F5783*VLOOKUP(D5783,Saldo!$P$8:$U$1009,6,FALSE),"")</f>
        <v/>
      </c>
      <c r="I5783" s="78" t="str">
        <f>IFERROR(IF(D5783="","",VLOOKUP(D5783,Saldo!$P$8:$Q$1009,2,FALSE)),"")</f>
        <v/>
      </c>
      <c r="J5783" s="76"/>
      <c r="K5783" s="74" t="str">
        <f t="shared" si="90"/>
        <v/>
      </c>
    </row>
    <row r="5784" spans="1:11" ht="18.95" customHeight="1" x14ac:dyDescent="0.25">
      <c r="A5784" s="52"/>
      <c r="C5784" s="185"/>
      <c r="D5784" s="76"/>
      <c r="E5784" s="76" t="str">
        <f>IF(D5784="","",IFERROR(VLOOKUP(D5784,Cadastro!$C$9:$D$1009,2,FALSE),"NOT FOUND"))</f>
        <v/>
      </c>
      <c r="F5784" s="94"/>
      <c r="G5784" s="76"/>
      <c r="H5784" s="81" t="str">
        <f>IFERROR(F5784*VLOOKUP(D5784,Saldo!$P$8:$U$1009,6,FALSE),"")</f>
        <v/>
      </c>
      <c r="I5784" s="78" t="str">
        <f>IFERROR(IF(D5784="","",VLOOKUP(D5784,Saldo!$P$8:$Q$1009,2,FALSE)),"")</f>
        <v/>
      </c>
      <c r="J5784" s="76"/>
      <c r="K5784" s="74" t="str">
        <f t="shared" si="90"/>
        <v/>
      </c>
    </row>
    <row r="5785" spans="1:11" ht="18.95" customHeight="1" x14ac:dyDescent="0.25">
      <c r="A5785" s="52"/>
      <c r="C5785" s="185"/>
      <c r="D5785" s="76"/>
      <c r="E5785" s="76" t="str">
        <f>IF(D5785="","",IFERROR(VLOOKUP(D5785,Cadastro!$C$9:$D$1009,2,FALSE),"NOT FOUND"))</f>
        <v/>
      </c>
      <c r="F5785" s="94"/>
      <c r="G5785" s="76"/>
      <c r="H5785" s="81" t="str">
        <f>IFERROR(F5785*VLOOKUP(D5785,Saldo!$P$8:$U$1009,6,FALSE),"")</f>
        <v/>
      </c>
      <c r="I5785" s="78" t="str">
        <f>IFERROR(IF(D5785="","",VLOOKUP(D5785,Saldo!$P$8:$Q$1009,2,FALSE)),"")</f>
        <v/>
      </c>
      <c r="J5785" s="76"/>
      <c r="K5785" s="74" t="str">
        <f t="shared" si="90"/>
        <v/>
      </c>
    </row>
    <row r="5786" spans="1:11" ht="18.95" customHeight="1" x14ac:dyDescent="0.25">
      <c r="A5786" s="52"/>
      <c r="C5786" s="185"/>
      <c r="D5786" s="76"/>
      <c r="E5786" s="76" t="str">
        <f>IF(D5786="","",IFERROR(VLOOKUP(D5786,Cadastro!$C$9:$D$1009,2,FALSE),"NOT FOUND"))</f>
        <v/>
      </c>
      <c r="F5786" s="94"/>
      <c r="G5786" s="76"/>
      <c r="H5786" s="81" t="str">
        <f>IFERROR(F5786*VLOOKUP(D5786,Saldo!$P$8:$U$1009,6,FALSE),"")</f>
        <v/>
      </c>
      <c r="I5786" s="78" t="str">
        <f>IFERROR(IF(D5786="","",VLOOKUP(D5786,Saldo!$P$8:$Q$1009,2,FALSE)),"")</f>
        <v/>
      </c>
      <c r="J5786" s="76"/>
      <c r="K5786" s="74" t="str">
        <f t="shared" si="90"/>
        <v/>
      </c>
    </row>
    <row r="5787" spans="1:11" ht="18.95" customHeight="1" x14ac:dyDescent="0.25">
      <c r="A5787" s="52"/>
      <c r="C5787" s="185"/>
      <c r="D5787" s="76"/>
      <c r="E5787" s="76" t="str">
        <f>IF(D5787="","",IFERROR(VLOOKUP(D5787,Cadastro!$C$9:$D$1009,2,FALSE),"NOT FOUND"))</f>
        <v/>
      </c>
      <c r="F5787" s="94"/>
      <c r="G5787" s="76"/>
      <c r="H5787" s="81" t="str">
        <f>IFERROR(F5787*VLOOKUP(D5787,Saldo!$P$8:$U$1009,6,FALSE),"")</f>
        <v/>
      </c>
      <c r="I5787" s="78" t="str">
        <f>IFERROR(IF(D5787="","",VLOOKUP(D5787,Saldo!$P$8:$Q$1009,2,FALSE)),"")</f>
        <v/>
      </c>
      <c r="J5787" s="76"/>
      <c r="K5787" s="74" t="str">
        <f t="shared" si="90"/>
        <v/>
      </c>
    </row>
    <row r="5788" spans="1:11" ht="18.95" customHeight="1" x14ac:dyDescent="0.25">
      <c r="A5788" s="52"/>
      <c r="C5788" s="185"/>
      <c r="D5788" s="76"/>
      <c r="E5788" s="76" t="str">
        <f>IF(D5788="","",IFERROR(VLOOKUP(D5788,Cadastro!$C$9:$D$1009,2,FALSE),"NOT FOUND"))</f>
        <v/>
      </c>
      <c r="F5788" s="94"/>
      <c r="G5788" s="76"/>
      <c r="H5788" s="81" t="str">
        <f>IFERROR(F5788*VLOOKUP(D5788,Saldo!$P$8:$U$1009,6,FALSE),"")</f>
        <v/>
      </c>
      <c r="I5788" s="78" t="str">
        <f>IFERROR(IF(D5788="","",VLOOKUP(D5788,Saldo!$P$8:$Q$1009,2,FALSE)),"")</f>
        <v/>
      </c>
      <c r="J5788" s="76"/>
      <c r="K5788" s="74" t="str">
        <f t="shared" si="90"/>
        <v/>
      </c>
    </row>
    <row r="5789" spans="1:11" ht="18.95" customHeight="1" x14ac:dyDescent="0.25">
      <c r="A5789" s="52"/>
      <c r="C5789" s="185"/>
      <c r="D5789" s="76"/>
      <c r="E5789" s="76" t="str">
        <f>IF(D5789="","",IFERROR(VLOOKUP(D5789,Cadastro!$C$9:$D$1009,2,FALSE),"NOT FOUND"))</f>
        <v/>
      </c>
      <c r="F5789" s="94"/>
      <c r="G5789" s="76"/>
      <c r="H5789" s="81" t="str">
        <f>IFERROR(F5789*VLOOKUP(D5789,Saldo!$P$8:$U$1009,6,FALSE),"")</f>
        <v/>
      </c>
      <c r="I5789" s="78" t="str">
        <f>IFERROR(IF(D5789="","",VLOOKUP(D5789,Saldo!$P$8:$Q$1009,2,FALSE)),"")</f>
        <v/>
      </c>
      <c r="J5789" s="76"/>
      <c r="K5789" s="74" t="str">
        <f t="shared" si="90"/>
        <v/>
      </c>
    </row>
    <row r="5790" spans="1:11" ht="18.95" customHeight="1" x14ac:dyDescent="0.25">
      <c r="A5790" s="52"/>
      <c r="C5790" s="185"/>
      <c r="D5790" s="76"/>
      <c r="E5790" s="76" t="str">
        <f>IF(D5790="","",IFERROR(VLOOKUP(D5790,Cadastro!$C$9:$D$1009,2,FALSE),"NOT FOUND"))</f>
        <v/>
      </c>
      <c r="F5790" s="94"/>
      <c r="G5790" s="76"/>
      <c r="H5790" s="81" t="str">
        <f>IFERROR(F5790*VLOOKUP(D5790,Saldo!$P$8:$U$1009,6,FALSE),"")</f>
        <v/>
      </c>
      <c r="I5790" s="78" t="str">
        <f>IFERROR(IF(D5790="","",VLOOKUP(D5790,Saldo!$P$8:$Q$1009,2,FALSE)),"")</f>
        <v/>
      </c>
      <c r="J5790" s="76"/>
      <c r="K5790" s="74" t="str">
        <f t="shared" si="90"/>
        <v/>
      </c>
    </row>
    <row r="5791" spans="1:11" ht="18.95" customHeight="1" x14ac:dyDescent="0.25">
      <c r="A5791" s="52"/>
      <c r="C5791" s="185"/>
      <c r="D5791" s="76"/>
      <c r="E5791" s="76" t="str">
        <f>IF(D5791="","",IFERROR(VLOOKUP(D5791,Cadastro!$C$9:$D$1009,2,FALSE),"NOT FOUND"))</f>
        <v/>
      </c>
      <c r="F5791" s="94"/>
      <c r="G5791" s="76"/>
      <c r="H5791" s="81" t="str">
        <f>IFERROR(F5791*VLOOKUP(D5791,Saldo!$P$8:$U$1009,6,FALSE),"")</f>
        <v/>
      </c>
      <c r="I5791" s="78" t="str">
        <f>IFERROR(IF(D5791="","",VLOOKUP(D5791,Saldo!$P$8:$Q$1009,2,FALSE)),"")</f>
        <v/>
      </c>
      <c r="J5791" s="76"/>
      <c r="K5791" s="74" t="str">
        <f t="shared" si="90"/>
        <v/>
      </c>
    </row>
    <row r="5792" spans="1:11" ht="18.95" customHeight="1" x14ac:dyDescent="0.25">
      <c r="A5792" s="52"/>
      <c r="C5792" s="185"/>
      <c r="D5792" s="76"/>
      <c r="E5792" s="76" t="str">
        <f>IF(D5792="","",IFERROR(VLOOKUP(D5792,Cadastro!$C$9:$D$1009,2,FALSE),"NOT FOUND"))</f>
        <v/>
      </c>
      <c r="F5792" s="94"/>
      <c r="G5792" s="76"/>
      <c r="H5792" s="81" t="str">
        <f>IFERROR(F5792*VLOOKUP(D5792,Saldo!$P$8:$U$1009,6,FALSE),"")</f>
        <v/>
      </c>
      <c r="I5792" s="78" t="str">
        <f>IFERROR(IF(D5792="","",VLOOKUP(D5792,Saldo!$P$8:$Q$1009,2,FALSE)),"")</f>
        <v/>
      </c>
      <c r="J5792" s="76"/>
      <c r="K5792" s="74" t="str">
        <f t="shared" si="90"/>
        <v/>
      </c>
    </row>
    <row r="5793" spans="1:11" ht="18.95" customHeight="1" x14ac:dyDescent="0.25">
      <c r="A5793" s="52"/>
      <c r="C5793" s="185"/>
      <c r="D5793" s="76"/>
      <c r="E5793" s="76" t="str">
        <f>IF(D5793="","",IFERROR(VLOOKUP(D5793,Cadastro!$C$9:$D$1009,2,FALSE),"NOT FOUND"))</f>
        <v/>
      </c>
      <c r="F5793" s="94"/>
      <c r="G5793" s="76"/>
      <c r="H5793" s="81" t="str">
        <f>IFERROR(F5793*VLOOKUP(D5793,Saldo!$P$8:$U$1009,6,FALSE),"")</f>
        <v/>
      </c>
      <c r="I5793" s="78" t="str">
        <f>IFERROR(IF(D5793="","",VLOOKUP(D5793,Saldo!$P$8:$Q$1009,2,FALSE)),"")</f>
        <v/>
      </c>
      <c r="J5793" s="76"/>
      <c r="K5793" s="74" t="str">
        <f t="shared" si="90"/>
        <v/>
      </c>
    </row>
    <row r="5794" spans="1:11" ht="18.95" customHeight="1" x14ac:dyDescent="0.25">
      <c r="A5794" s="52"/>
      <c r="C5794" s="185"/>
      <c r="D5794" s="76"/>
      <c r="E5794" s="76" t="str">
        <f>IF(D5794="","",IFERROR(VLOOKUP(D5794,Cadastro!$C$9:$D$1009,2,FALSE),"NOT FOUND"))</f>
        <v/>
      </c>
      <c r="F5794" s="94"/>
      <c r="G5794" s="76"/>
      <c r="H5794" s="81" t="str">
        <f>IFERROR(F5794*VLOOKUP(D5794,Saldo!$P$8:$U$1009,6,FALSE),"")</f>
        <v/>
      </c>
      <c r="I5794" s="78" t="str">
        <f>IFERROR(IF(D5794="","",VLOOKUP(D5794,Saldo!$P$8:$Q$1009,2,FALSE)),"")</f>
        <v/>
      </c>
      <c r="J5794" s="76"/>
      <c r="K5794" s="74" t="str">
        <f t="shared" si="90"/>
        <v/>
      </c>
    </row>
    <row r="5795" spans="1:11" ht="18.95" customHeight="1" x14ac:dyDescent="0.25">
      <c r="A5795" s="52"/>
      <c r="C5795" s="185"/>
      <c r="D5795" s="76"/>
      <c r="E5795" s="76" t="str">
        <f>IF(D5795="","",IFERROR(VLOOKUP(D5795,Cadastro!$C$9:$D$1009,2,FALSE),"NOT FOUND"))</f>
        <v/>
      </c>
      <c r="F5795" s="94"/>
      <c r="G5795" s="76"/>
      <c r="H5795" s="81" t="str">
        <f>IFERROR(F5795*VLOOKUP(D5795,Saldo!$P$8:$U$1009,6,FALSE),"")</f>
        <v/>
      </c>
      <c r="I5795" s="78" t="str">
        <f>IFERROR(IF(D5795="","",VLOOKUP(D5795,Saldo!$P$8:$Q$1009,2,FALSE)),"")</f>
        <v/>
      </c>
      <c r="J5795" s="76"/>
      <c r="K5795" s="74" t="str">
        <f t="shared" si="90"/>
        <v/>
      </c>
    </row>
    <row r="5796" spans="1:11" ht="18.95" customHeight="1" x14ac:dyDescent="0.25">
      <c r="A5796" s="52"/>
      <c r="C5796" s="185"/>
      <c r="D5796" s="76"/>
      <c r="E5796" s="76" t="str">
        <f>IF(D5796="","",IFERROR(VLOOKUP(D5796,Cadastro!$C$9:$D$1009,2,FALSE),"NOT FOUND"))</f>
        <v/>
      </c>
      <c r="F5796" s="94"/>
      <c r="G5796" s="76"/>
      <c r="H5796" s="81" t="str">
        <f>IFERROR(F5796*VLOOKUP(D5796,Saldo!$P$8:$U$1009,6,FALSE),"")</f>
        <v/>
      </c>
      <c r="I5796" s="78" t="str">
        <f>IFERROR(IF(D5796="","",VLOOKUP(D5796,Saldo!$P$8:$Q$1009,2,FALSE)),"")</f>
        <v/>
      </c>
      <c r="J5796" s="76"/>
      <c r="K5796" s="74" t="str">
        <f t="shared" si="90"/>
        <v/>
      </c>
    </row>
    <row r="5797" spans="1:11" ht="18.95" customHeight="1" x14ac:dyDescent="0.25">
      <c r="A5797" s="52"/>
      <c r="C5797" s="185"/>
      <c r="D5797" s="76"/>
      <c r="E5797" s="76" t="str">
        <f>IF(D5797="","",IFERROR(VLOOKUP(D5797,Cadastro!$C$9:$D$1009,2,FALSE),"NOT FOUND"))</f>
        <v/>
      </c>
      <c r="F5797" s="94"/>
      <c r="G5797" s="76"/>
      <c r="H5797" s="81" t="str">
        <f>IFERROR(F5797*VLOOKUP(D5797,Saldo!$P$8:$U$1009,6,FALSE),"")</f>
        <v/>
      </c>
      <c r="I5797" s="78" t="str">
        <f>IFERROR(IF(D5797="","",VLOOKUP(D5797,Saldo!$P$8:$Q$1009,2,FALSE)),"")</f>
        <v/>
      </c>
      <c r="J5797" s="76"/>
      <c r="K5797" s="74" t="str">
        <f t="shared" si="90"/>
        <v/>
      </c>
    </row>
    <row r="5798" spans="1:11" ht="18.95" customHeight="1" x14ac:dyDescent="0.25">
      <c r="A5798" s="52"/>
      <c r="C5798" s="185"/>
      <c r="D5798" s="76"/>
      <c r="E5798" s="76" t="str">
        <f>IF(D5798="","",IFERROR(VLOOKUP(D5798,Cadastro!$C$9:$D$1009,2,FALSE),"NOT FOUND"))</f>
        <v/>
      </c>
      <c r="F5798" s="94"/>
      <c r="G5798" s="76"/>
      <c r="H5798" s="81" t="str">
        <f>IFERROR(F5798*VLOOKUP(D5798,Saldo!$P$8:$U$1009,6,FALSE),"")</f>
        <v/>
      </c>
      <c r="I5798" s="78" t="str">
        <f>IFERROR(IF(D5798="","",VLOOKUP(D5798,Saldo!$P$8:$Q$1009,2,FALSE)),"")</f>
        <v/>
      </c>
      <c r="J5798" s="76"/>
      <c r="K5798" s="74" t="str">
        <f t="shared" si="90"/>
        <v/>
      </c>
    </row>
    <row r="5799" spans="1:11" ht="18.95" customHeight="1" x14ac:dyDescent="0.25">
      <c r="A5799" s="52"/>
      <c r="C5799" s="185"/>
      <c r="D5799" s="76"/>
      <c r="E5799" s="76" t="str">
        <f>IF(D5799="","",IFERROR(VLOOKUP(D5799,Cadastro!$C$9:$D$1009,2,FALSE),"NOT FOUND"))</f>
        <v/>
      </c>
      <c r="F5799" s="94"/>
      <c r="G5799" s="76"/>
      <c r="H5799" s="81" t="str">
        <f>IFERROR(F5799*VLOOKUP(D5799,Saldo!$P$8:$U$1009,6,FALSE),"")</f>
        <v/>
      </c>
      <c r="I5799" s="78" t="str">
        <f>IFERROR(IF(D5799="","",VLOOKUP(D5799,Saldo!$P$8:$Q$1009,2,FALSE)),"")</f>
        <v/>
      </c>
      <c r="J5799" s="76"/>
      <c r="K5799" s="74" t="str">
        <f t="shared" si="90"/>
        <v/>
      </c>
    </row>
    <row r="5800" spans="1:11" ht="18.95" customHeight="1" x14ac:dyDescent="0.25">
      <c r="A5800" s="52"/>
      <c r="C5800" s="185"/>
      <c r="D5800" s="76"/>
      <c r="E5800" s="76" t="str">
        <f>IF(D5800="","",IFERROR(VLOOKUP(D5800,Cadastro!$C$9:$D$1009,2,FALSE),"NOT FOUND"))</f>
        <v/>
      </c>
      <c r="F5800" s="94"/>
      <c r="G5800" s="76"/>
      <c r="H5800" s="81" t="str">
        <f>IFERROR(F5800*VLOOKUP(D5800,Saldo!$P$8:$U$1009,6,FALSE),"")</f>
        <v/>
      </c>
      <c r="I5800" s="78" t="str">
        <f>IFERROR(IF(D5800="","",VLOOKUP(D5800,Saldo!$P$8:$Q$1009,2,FALSE)),"")</f>
        <v/>
      </c>
      <c r="J5800" s="76"/>
      <c r="K5800" s="74" t="str">
        <f t="shared" si="90"/>
        <v/>
      </c>
    </row>
    <row r="5801" spans="1:11" ht="18.95" customHeight="1" x14ac:dyDescent="0.25">
      <c r="A5801" s="52"/>
      <c r="C5801" s="185"/>
      <c r="D5801" s="76"/>
      <c r="E5801" s="76" t="str">
        <f>IF(D5801="","",IFERROR(VLOOKUP(D5801,Cadastro!$C$9:$D$1009,2,FALSE),"NOT FOUND"))</f>
        <v/>
      </c>
      <c r="F5801" s="94"/>
      <c r="G5801" s="76"/>
      <c r="H5801" s="81" t="str">
        <f>IFERROR(F5801*VLOOKUP(D5801,Saldo!$P$8:$U$1009,6,FALSE),"")</f>
        <v/>
      </c>
      <c r="I5801" s="78" t="str">
        <f>IFERROR(IF(D5801="","",VLOOKUP(D5801,Saldo!$P$8:$Q$1009,2,FALSE)),"")</f>
        <v/>
      </c>
      <c r="J5801" s="76"/>
      <c r="K5801" s="74" t="str">
        <f t="shared" si="90"/>
        <v/>
      </c>
    </row>
    <row r="5802" spans="1:11" ht="18.95" customHeight="1" x14ac:dyDescent="0.25">
      <c r="A5802" s="52"/>
      <c r="C5802" s="185"/>
      <c r="D5802" s="76"/>
      <c r="E5802" s="76" t="str">
        <f>IF(D5802="","",IFERROR(VLOOKUP(D5802,Cadastro!$C$9:$D$1009,2,FALSE),"NOT FOUND"))</f>
        <v/>
      </c>
      <c r="F5802" s="94"/>
      <c r="G5802" s="76"/>
      <c r="H5802" s="81" t="str">
        <f>IFERROR(F5802*VLOOKUP(D5802,Saldo!$P$8:$U$1009,6,FALSE),"")</f>
        <v/>
      </c>
      <c r="I5802" s="78" t="str">
        <f>IFERROR(IF(D5802="","",VLOOKUP(D5802,Saldo!$P$8:$Q$1009,2,FALSE)),"")</f>
        <v/>
      </c>
      <c r="J5802" s="76"/>
      <c r="K5802" s="74" t="str">
        <f t="shared" si="90"/>
        <v/>
      </c>
    </row>
    <row r="5803" spans="1:11" ht="18.95" customHeight="1" x14ac:dyDescent="0.25">
      <c r="A5803" s="52"/>
      <c r="C5803" s="185"/>
      <c r="D5803" s="76"/>
      <c r="E5803" s="76" t="str">
        <f>IF(D5803="","",IFERROR(VLOOKUP(D5803,Cadastro!$C$9:$D$1009,2,FALSE),"NOT FOUND"))</f>
        <v/>
      </c>
      <c r="F5803" s="94"/>
      <c r="G5803" s="76"/>
      <c r="H5803" s="81" t="str">
        <f>IFERROR(F5803*VLOOKUP(D5803,Saldo!$P$8:$U$1009,6,FALSE),"")</f>
        <v/>
      </c>
      <c r="I5803" s="78" t="str">
        <f>IFERROR(IF(D5803="","",VLOOKUP(D5803,Saldo!$P$8:$Q$1009,2,FALSE)),"")</f>
        <v/>
      </c>
      <c r="J5803" s="76"/>
      <c r="K5803" s="74" t="str">
        <f t="shared" si="90"/>
        <v/>
      </c>
    </row>
    <row r="5804" spans="1:11" ht="18.95" customHeight="1" x14ac:dyDescent="0.25">
      <c r="A5804" s="52"/>
      <c r="C5804" s="185"/>
      <c r="D5804" s="76"/>
      <c r="E5804" s="76" t="str">
        <f>IF(D5804="","",IFERROR(VLOOKUP(D5804,Cadastro!$C$9:$D$1009,2,FALSE),"NOT FOUND"))</f>
        <v/>
      </c>
      <c r="F5804" s="94"/>
      <c r="G5804" s="76"/>
      <c r="H5804" s="81" t="str">
        <f>IFERROR(F5804*VLOOKUP(D5804,Saldo!$P$8:$U$1009,6,FALSE),"")</f>
        <v/>
      </c>
      <c r="I5804" s="78" t="str">
        <f>IFERROR(IF(D5804="","",VLOOKUP(D5804,Saldo!$P$8:$Q$1009,2,FALSE)),"")</f>
        <v/>
      </c>
      <c r="J5804" s="76"/>
      <c r="K5804" s="74" t="str">
        <f t="shared" si="90"/>
        <v/>
      </c>
    </row>
    <row r="5805" spans="1:11" ht="18.95" customHeight="1" x14ac:dyDescent="0.25">
      <c r="A5805" s="52"/>
      <c r="C5805" s="185"/>
      <c r="D5805" s="76"/>
      <c r="E5805" s="76" t="str">
        <f>IF(D5805="","",IFERROR(VLOOKUP(D5805,Cadastro!$C$9:$D$1009,2,FALSE),"NOT FOUND"))</f>
        <v/>
      </c>
      <c r="F5805" s="94"/>
      <c r="G5805" s="76"/>
      <c r="H5805" s="81" t="str">
        <f>IFERROR(F5805*VLOOKUP(D5805,Saldo!$P$8:$U$1009,6,FALSE),"")</f>
        <v/>
      </c>
      <c r="I5805" s="78" t="str">
        <f>IFERROR(IF(D5805="","",VLOOKUP(D5805,Saldo!$P$8:$Q$1009,2,FALSE)),"")</f>
        <v/>
      </c>
      <c r="J5805" s="76"/>
      <c r="K5805" s="74" t="str">
        <f t="shared" si="90"/>
        <v/>
      </c>
    </row>
    <row r="5806" spans="1:11" ht="18.95" customHeight="1" x14ac:dyDescent="0.25">
      <c r="A5806" s="52"/>
      <c r="C5806" s="185"/>
      <c r="D5806" s="76"/>
      <c r="E5806" s="76" t="str">
        <f>IF(D5806="","",IFERROR(VLOOKUP(D5806,Cadastro!$C$9:$D$1009,2,FALSE),"NOT FOUND"))</f>
        <v/>
      </c>
      <c r="F5806" s="94"/>
      <c r="G5806" s="76"/>
      <c r="H5806" s="81" t="str">
        <f>IFERROR(F5806*VLOOKUP(D5806,Saldo!$P$8:$U$1009,6,FALSE),"")</f>
        <v/>
      </c>
      <c r="I5806" s="78" t="str">
        <f>IFERROR(IF(D5806="","",VLOOKUP(D5806,Saldo!$P$8:$Q$1009,2,FALSE)),"")</f>
        <v/>
      </c>
      <c r="J5806" s="76"/>
      <c r="K5806" s="74" t="str">
        <f t="shared" si="90"/>
        <v/>
      </c>
    </row>
    <row r="5807" spans="1:11" ht="18.95" customHeight="1" x14ac:dyDescent="0.25">
      <c r="A5807" s="52"/>
      <c r="C5807" s="185"/>
      <c r="D5807" s="76"/>
      <c r="E5807" s="76" t="str">
        <f>IF(D5807="","",IFERROR(VLOOKUP(D5807,Cadastro!$C$9:$D$1009,2,FALSE),"NOT FOUND"))</f>
        <v/>
      </c>
      <c r="F5807" s="94"/>
      <c r="G5807" s="76"/>
      <c r="H5807" s="81" t="str">
        <f>IFERROR(F5807*VLOOKUP(D5807,Saldo!$P$8:$U$1009,6,FALSE),"")</f>
        <v/>
      </c>
      <c r="I5807" s="78" t="str">
        <f>IFERROR(IF(D5807="","",VLOOKUP(D5807,Saldo!$P$8:$Q$1009,2,FALSE)),"")</f>
        <v/>
      </c>
      <c r="J5807" s="76"/>
      <c r="K5807" s="74" t="str">
        <f t="shared" si="90"/>
        <v/>
      </c>
    </row>
    <row r="5808" spans="1:11" ht="18.95" customHeight="1" x14ac:dyDescent="0.25">
      <c r="A5808" s="52"/>
      <c r="C5808" s="185"/>
      <c r="D5808" s="76"/>
      <c r="E5808" s="76" t="str">
        <f>IF(D5808="","",IFERROR(VLOOKUP(D5808,Cadastro!$C$9:$D$1009,2,FALSE),"NOT FOUND"))</f>
        <v/>
      </c>
      <c r="F5808" s="94"/>
      <c r="G5808" s="76"/>
      <c r="H5808" s="81" t="str">
        <f>IFERROR(F5808*VLOOKUP(D5808,Saldo!$P$8:$U$1009,6,FALSE),"")</f>
        <v/>
      </c>
      <c r="I5808" s="78" t="str">
        <f>IFERROR(IF(D5808="","",VLOOKUP(D5808,Saldo!$P$8:$Q$1009,2,FALSE)),"")</f>
        <v/>
      </c>
      <c r="J5808" s="76"/>
      <c r="K5808" s="74" t="str">
        <f t="shared" si="90"/>
        <v/>
      </c>
    </row>
    <row r="5809" spans="1:11" ht="18.95" customHeight="1" x14ac:dyDescent="0.25">
      <c r="A5809" s="52"/>
      <c r="C5809" s="185"/>
      <c r="D5809" s="76"/>
      <c r="E5809" s="76" t="str">
        <f>IF(D5809="","",IFERROR(VLOOKUP(D5809,Cadastro!$C$9:$D$1009,2,FALSE),"NOT FOUND"))</f>
        <v/>
      </c>
      <c r="F5809" s="94"/>
      <c r="G5809" s="76"/>
      <c r="H5809" s="81" t="str">
        <f>IFERROR(F5809*VLOOKUP(D5809,Saldo!$P$8:$U$1009,6,FALSE),"")</f>
        <v/>
      </c>
      <c r="I5809" s="78" t="str">
        <f>IFERROR(IF(D5809="","",VLOOKUP(D5809,Saldo!$P$8:$Q$1009,2,FALSE)),"")</f>
        <v/>
      </c>
      <c r="J5809" s="76"/>
      <c r="K5809" s="74" t="str">
        <f t="shared" si="90"/>
        <v/>
      </c>
    </row>
    <row r="5810" spans="1:11" ht="18.95" customHeight="1" x14ac:dyDescent="0.25">
      <c r="A5810" s="52"/>
      <c r="C5810" s="185"/>
      <c r="D5810" s="76"/>
      <c r="E5810" s="76" t="str">
        <f>IF(D5810="","",IFERROR(VLOOKUP(D5810,Cadastro!$C$9:$D$1009,2,FALSE),"NOT FOUND"))</f>
        <v/>
      </c>
      <c r="F5810" s="94"/>
      <c r="G5810" s="76"/>
      <c r="H5810" s="81" t="str">
        <f>IFERROR(F5810*VLOOKUP(D5810,Saldo!$P$8:$U$1009,6,FALSE),"")</f>
        <v/>
      </c>
      <c r="I5810" s="78" t="str">
        <f>IFERROR(IF(D5810="","",VLOOKUP(D5810,Saldo!$P$8:$Q$1009,2,FALSE)),"")</f>
        <v/>
      </c>
      <c r="J5810" s="76"/>
      <c r="K5810" s="74" t="str">
        <f t="shared" si="90"/>
        <v/>
      </c>
    </row>
    <row r="5811" spans="1:11" ht="18.95" customHeight="1" x14ac:dyDescent="0.25">
      <c r="A5811" s="52"/>
      <c r="C5811" s="185"/>
      <c r="D5811" s="76"/>
      <c r="E5811" s="76" t="str">
        <f>IF(D5811="","",IFERROR(VLOOKUP(D5811,Cadastro!$C$9:$D$1009,2,FALSE),"NOT FOUND"))</f>
        <v/>
      </c>
      <c r="F5811" s="94"/>
      <c r="G5811" s="76"/>
      <c r="H5811" s="81" t="str">
        <f>IFERROR(F5811*VLOOKUP(D5811,Saldo!$P$8:$U$1009,6,FALSE),"")</f>
        <v/>
      </c>
      <c r="I5811" s="78" t="str">
        <f>IFERROR(IF(D5811="","",VLOOKUP(D5811,Saldo!$P$8:$Q$1009,2,FALSE)),"")</f>
        <v/>
      </c>
      <c r="J5811" s="76"/>
      <c r="K5811" s="74" t="str">
        <f t="shared" si="90"/>
        <v/>
      </c>
    </row>
    <row r="5812" spans="1:11" ht="18.95" customHeight="1" x14ac:dyDescent="0.25">
      <c r="A5812" s="52"/>
      <c r="C5812" s="185"/>
      <c r="D5812" s="76"/>
      <c r="E5812" s="76" t="str">
        <f>IF(D5812="","",IFERROR(VLOOKUP(D5812,Cadastro!$C$9:$D$1009,2,FALSE),"NOT FOUND"))</f>
        <v/>
      </c>
      <c r="F5812" s="94"/>
      <c r="G5812" s="76"/>
      <c r="H5812" s="81" t="str">
        <f>IFERROR(F5812*VLOOKUP(D5812,Saldo!$P$8:$U$1009,6,FALSE),"")</f>
        <v/>
      </c>
      <c r="I5812" s="78" t="str">
        <f>IFERROR(IF(D5812="","",VLOOKUP(D5812,Saldo!$P$8:$Q$1009,2,FALSE)),"")</f>
        <v/>
      </c>
      <c r="J5812" s="76"/>
      <c r="K5812" s="74" t="str">
        <f t="shared" si="90"/>
        <v/>
      </c>
    </row>
    <row r="5813" spans="1:11" ht="18.95" customHeight="1" x14ac:dyDescent="0.25">
      <c r="A5813" s="52"/>
      <c r="C5813" s="185"/>
      <c r="D5813" s="76"/>
      <c r="E5813" s="76" t="str">
        <f>IF(D5813="","",IFERROR(VLOOKUP(D5813,Cadastro!$C$9:$D$1009,2,FALSE),"NOT FOUND"))</f>
        <v/>
      </c>
      <c r="F5813" s="94"/>
      <c r="G5813" s="76"/>
      <c r="H5813" s="81" t="str">
        <f>IFERROR(F5813*VLOOKUP(D5813,Saldo!$P$8:$U$1009,6,FALSE),"")</f>
        <v/>
      </c>
      <c r="I5813" s="78" t="str">
        <f>IFERROR(IF(D5813="","",VLOOKUP(D5813,Saldo!$P$8:$Q$1009,2,FALSE)),"")</f>
        <v/>
      </c>
      <c r="J5813" s="76"/>
      <c r="K5813" s="74" t="str">
        <f t="shared" si="90"/>
        <v/>
      </c>
    </row>
    <row r="5814" spans="1:11" ht="18.95" customHeight="1" x14ac:dyDescent="0.25">
      <c r="A5814" s="52"/>
      <c r="C5814" s="185"/>
      <c r="D5814" s="76"/>
      <c r="E5814" s="76" t="str">
        <f>IF(D5814="","",IFERROR(VLOOKUP(D5814,Cadastro!$C$9:$D$1009,2,FALSE),"NOT FOUND"))</f>
        <v/>
      </c>
      <c r="F5814" s="94"/>
      <c r="G5814" s="76"/>
      <c r="H5814" s="81" t="str">
        <f>IFERROR(F5814*VLOOKUP(D5814,Saldo!$P$8:$U$1009,6,FALSE),"")</f>
        <v/>
      </c>
      <c r="I5814" s="78" t="str">
        <f>IFERROR(IF(D5814="","",VLOOKUP(D5814,Saldo!$P$8:$Q$1009,2,FALSE)),"")</f>
        <v/>
      </c>
      <c r="J5814" s="76"/>
      <c r="K5814" s="74" t="str">
        <f t="shared" si="90"/>
        <v/>
      </c>
    </row>
    <row r="5815" spans="1:11" ht="18.95" customHeight="1" x14ac:dyDescent="0.25">
      <c r="A5815" s="52"/>
      <c r="C5815" s="185"/>
      <c r="D5815" s="76"/>
      <c r="E5815" s="76" t="str">
        <f>IF(D5815="","",IFERROR(VLOOKUP(D5815,Cadastro!$C$9:$D$1009,2,FALSE),"NOT FOUND"))</f>
        <v/>
      </c>
      <c r="F5815" s="94"/>
      <c r="G5815" s="76"/>
      <c r="H5815" s="81" t="str">
        <f>IFERROR(F5815*VLOOKUP(D5815,Saldo!$P$8:$U$1009,6,FALSE),"")</f>
        <v/>
      </c>
      <c r="I5815" s="78" t="str">
        <f>IFERROR(IF(D5815="","",VLOOKUP(D5815,Saldo!$P$8:$Q$1009,2,FALSE)),"")</f>
        <v/>
      </c>
      <c r="J5815" s="76"/>
      <c r="K5815" s="74" t="str">
        <f t="shared" si="90"/>
        <v/>
      </c>
    </row>
    <row r="5816" spans="1:11" ht="18.95" customHeight="1" x14ac:dyDescent="0.25">
      <c r="A5816" s="52"/>
      <c r="C5816" s="185"/>
      <c r="D5816" s="76"/>
      <c r="E5816" s="76" t="str">
        <f>IF(D5816="","",IFERROR(VLOOKUP(D5816,Cadastro!$C$9:$D$1009,2,FALSE),"NOT FOUND"))</f>
        <v/>
      </c>
      <c r="F5816" s="94"/>
      <c r="G5816" s="76"/>
      <c r="H5816" s="81" t="str">
        <f>IFERROR(F5816*VLOOKUP(D5816,Saldo!$P$8:$U$1009,6,FALSE),"")</f>
        <v/>
      </c>
      <c r="I5816" s="78" t="str">
        <f>IFERROR(IF(D5816="","",VLOOKUP(D5816,Saldo!$P$8:$Q$1009,2,FALSE)),"")</f>
        <v/>
      </c>
      <c r="J5816" s="76"/>
      <c r="K5816" s="74" t="str">
        <f t="shared" si="90"/>
        <v/>
      </c>
    </row>
    <row r="5817" spans="1:11" ht="18.95" customHeight="1" x14ac:dyDescent="0.25">
      <c r="A5817" s="52"/>
      <c r="C5817" s="185"/>
      <c r="D5817" s="76"/>
      <c r="E5817" s="76" t="str">
        <f>IF(D5817="","",IFERROR(VLOOKUP(D5817,Cadastro!$C$9:$D$1009,2,FALSE),"NOT FOUND"))</f>
        <v/>
      </c>
      <c r="F5817" s="94"/>
      <c r="G5817" s="76"/>
      <c r="H5817" s="81" t="str">
        <f>IFERROR(F5817*VLOOKUP(D5817,Saldo!$P$8:$U$1009,6,FALSE),"")</f>
        <v/>
      </c>
      <c r="I5817" s="78" t="str">
        <f>IFERROR(IF(D5817="","",VLOOKUP(D5817,Saldo!$P$8:$Q$1009,2,FALSE)),"")</f>
        <v/>
      </c>
      <c r="J5817" s="76"/>
      <c r="K5817" s="74" t="str">
        <f t="shared" si="90"/>
        <v/>
      </c>
    </row>
    <row r="5818" spans="1:11" ht="18.95" customHeight="1" x14ac:dyDescent="0.25">
      <c r="A5818" s="52"/>
      <c r="C5818" s="185"/>
      <c r="D5818" s="76"/>
      <c r="E5818" s="76" t="str">
        <f>IF(D5818="","",IFERROR(VLOOKUP(D5818,Cadastro!$C$9:$D$1009,2,FALSE),"NOT FOUND"))</f>
        <v/>
      </c>
      <c r="F5818" s="94"/>
      <c r="G5818" s="76"/>
      <c r="H5818" s="81" t="str">
        <f>IFERROR(F5818*VLOOKUP(D5818,Saldo!$P$8:$U$1009,6,FALSE),"")</f>
        <v/>
      </c>
      <c r="I5818" s="78" t="str">
        <f>IFERROR(IF(D5818="","",VLOOKUP(D5818,Saldo!$P$8:$Q$1009,2,FALSE)),"")</f>
        <v/>
      </c>
      <c r="J5818" s="76"/>
      <c r="K5818" s="74" t="str">
        <f t="shared" si="90"/>
        <v/>
      </c>
    </row>
    <row r="5819" spans="1:11" ht="18.95" customHeight="1" x14ac:dyDescent="0.25">
      <c r="A5819" s="52"/>
      <c r="C5819" s="185"/>
      <c r="D5819" s="76"/>
      <c r="E5819" s="76" t="str">
        <f>IF(D5819="","",IFERROR(VLOOKUP(D5819,Cadastro!$C$9:$D$1009,2,FALSE),"NOT FOUND"))</f>
        <v/>
      </c>
      <c r="F5819" s="94"/>
      <c r="G5819" s="76"/>
      <c r="H5819" s="81" t="str">
        <f>IFERROR(F5819*VLOOKUP(D5819,Saldo!$P$8:$U$1009,6,FALSE),"")</f>
        <v/>
      </c>
      <c r="I5819" s="78" t="str">
        <f>IFERROR(IF(D5819="","",VLOOKUP(D5819,Saldo!$P$8:$Q$1009,2,FALSE)),"")</f>
        <v/>
      </c>
      <c r="J5819" s="76"/>
      <c r="K5819" s="74" t="str">
        <f t="shared" si="90"/>
        <v/>
      </c>
    </row>
    <row r="5820" spans="1:11" ht="18.95" customHeight="1" x14ac:dyDescent="0.25">
      <c r="A5820" s="52"/>
      <c r="C5820" s="185"/>
      <c r="D5820" s="76"/>
      <c r="E5820" s="76" t="str">
        <f>IF(D5820="","",IFERROR(VLOOKUP(D5820,Cadastro!$C$9:$D$1009,2,FALSE),"NOT FOUND"))</f>
        <v/>
      </c>
      <c r="F5820" s="94"/>
      <c r="G5820" s="76"/>
      <c r="H5820" s="81" t="str">
        <f>IFERROR(F5820*VLOOKUP(D5820,Saldo!$P$8:$U$1009,6,FALSE),"")</f>
        <v/>
      </c>
      <c r="I5820" s="78" t="str">
        <f>IFERROR(IF(D5820="","",VLOOKUP(D5820,Saldo!$P$8:$Q$1009,2,FALSE)),"")</f>
        <v/>
      </c>
      <c r="J5820" s="76"/>
      <c r="K5820" s="74" t="str">
        <f t="shared" si="90"/>
        <v/>
      </c>
    </row>
    <row r="5821" spans="1:11" ht="18.95" customHeight="1" x14ac:dyDescent="0.25">
      <c r="A5821" s="52"/>
      <c r="C5821" s="185"/>
      <c r="D5821" s="76"/>
      <c r="E5821" s="76" t="str">
        <f>IF(D5821="","",IFERROR(VLOOKUP(D5821,Cadastro!$C$9:$D$1009,2,FALSE),"NOT FOUND"))</f>
        <v/>
      </c>
      <c r="F5821" s="94"/>
      <c r="G5821" s="76"/>
      <c r="H5821" s="81" t="str">
        <f>IFERROR(F5821*VLOOKUP(D5821,Saldo!$P$8:$U$1009,6,FALSE),"")</f>
        <v/>
      </c>
      <c r="I5821" s="78" t="str">
        <f>IFERROR(IF(D5821="","",VLOOKUP(D5821,Saldo!$P$8:$Q$1009,2,FALSE)),"")</f>
        <v/>
      </c>
      <c r="J5821" s="76"/>
      <c r="K5821" s="74" t="str">
        <f t="shared" si="90"/>
        <v/>
      </c>
    </row>
    <row r="5822" spans="1:11" ht="18.95" customHeight="1" x14ac:dyDescent="0.25">
      <c r="A5822" s="52"/>
      <c r="C5822" s="185"/>
      <c r="D5822" s="76"/>
      <c r="E5822" s="76" t="str">
        <f>IF(D5822="","",IFERROR(VLOOKUP(D5822,Cadastro!$C$9:$D$1009,2,FALSE),"NOT FOUND"))</f>
        <v/>
      </c>
      <c r="F5822" s="94"/>
      <c r="G5822" s="76"/>
      <c r="H5822" s="81" t="str">
        <f>IFERROR(F5822*VLOOKUP(D5822,Saldo!$P$8:$U$1009,6,FALSE),"")</f>
        <v/>
      </c>
      <c r="I5822" s="78" t="str">
        <f>IFERROR(IF(D5822="","",VLOOKUP(D5822,Saldo!$P$8:$Q$1009,2,FALSE)),"")</f>
        <v/>
      </c>
      <c r="J5822" s="76"/>
      <c r="K5822" s="74" t="str">
        <f t="shared" si="90"/>
        <v/>
      </c>
    </row>
    <row r="5823" spans="1:11" ht="18.95" customHeight="1" x14ac:dyDescent="0.25">
      <c r="A5823" s="52"/>
      <c r="C5823" s="185"/>
      <c r="D5823" s="76"/>
      <c r="E5823" s="76" t="str">
        <f>IF(D5823="","",IFERROR(VLOOKUP(D5823,Cadastro!$C$9:$D$1009,2,FALSE),"NOT FOUND"))</f>
        <v/>
      </c>
      <c r="F5823" s="94"/>
      <c r="G5823" s="76"/>
      <c r="H5823" s="81" t="str">
        <f>IFERROR(F5823*VLOOKUP(D5823,Saldo!$P$8:$U$1009,6,FALSE),"")</f>
        <v/>
      </c>
      <c r="I5823" s="78" t="str">
        <f>IFERROR(IF(D5823="","",VLOOKUP(D5823,Saldo!$P$8:$Q$1009,2,FALSE)),"")</f>
        <v/>
      </c>
      <c r="J5823" s="76"/>
      <c r="K5823" s="74" t="str">
        <f t="shared" si="90"/>
        <v/>
      </c>
    </row>
    <row r="5824" spans="1:11" ht="18.95" customHeight="1" x14ac:dyDescent="0.25">
      <c r="A5824" s="52"/>
      <c r="C5824" s="185"/>
      <c r="D5824" s="76"/>
      <c r="E5824" s="76" t="str">
        <f>IF(D5824="","",IFERROR(VLOOKUP(D5824,Cadastro!$C$9:$D$1009,2,FALSE),"NOT FOUND"))</f>
        <v/>
      </c>
      <c r="F5824" s="94"/>
      <c r="G5824" s="76"/>
      <c r="H5824" s="81" t="str">
        <f>IFERROR(F5824*VLOOKUP(D5824,Saldo!$P$8:$U$1009,6,FALSE),"")</f>
        <v/>
      </c>
      <c r="I5824" s="78" t="str">
        <f>IFERROR(IF(D5824="","",VLOOKUP(D5824,Saldo!$P$8:$Q$1009,2,FALSE)),"")</f>
        <v/>
      </c>
      <c r="J5824" s="76"/>
      <c r="K5824" s="74" t="str">
        <f t="shared" si="90"/>
        <v/>
      </c>
    </row>
    <row r="5825" spans="1:11" ht="18.95" customHeight="1" x14ac:dyDescent="0.25">
      <c r="A5825" s="52"/>
      <c r="C5825" s="185"/>
      <c r="D5825" s="76"/>
      <c r="E5825" s="76" t="str">
        <f>IF(D5825="","",IFERROR(VLOOKUP(D5825,Cadastro!$C$9:$D$1009,2,FALSE),"NOT FOUND"))</f>
        <v/>
      </c>
      <c r="F5825" s="94"/>
      <c r="G5825" s="76"/>
      <c r="H5825" s="81" t="str">
        <f>IFERROR(F5825*VLOOKUP(D5825,Saldo!$P$8:$U$1009,6,FALSE),"")</f>
        <v/>
      </c>
      <c r="I5825" s="78" t="str">
        <f>IFERROR(IF(D5825="","",VLOOKUP(D5825,Saldo!$P$8:$Q$1009,2,FALSE)),"")</f>
        <v/>
      </c>
      <c r="J5825" s="76"/>
      <c r="K5825" s="74" t="str">
        <f t="shared" si="90"/>
        <v/>
      </c>
    </row>
    <row r="5826" spans="1:11" ht="18.95" customHeight="1" x14ac:dyDescent="0.25">
      <c r="A5826" s="52"/>
      <c r="C5826" s="185"/>
      <c r="D5826" s="76"/>
      <c r="E5826" s="76" t="str">
        <f>IF(D5826="","",IFERROR(VLOOKUP(D5826,Cadastro!$C$9:$D$1009,2,FALSE),"NOT FOUND"))</f>
        <v/>
      </c>
      <c r="F5826" s="94"/>
      <c r="G5826" s="76"/>
      <c r="H5826" s="81" t="str">
        <f>IFERROR(F5826*VLOOKUP(D5826,Saldo!$P$8:$U$1009,6,FALSE),"")</f>
        <v/>
      </c>
      <c r="I5826" s="78" t="str">
        <f>IFERROR(IF(D5826="","",VLOOKUP(D5826,Saldo!$P$8:$Q$1009,2,FALSE)),"")</f>
        <v/>
      </c>
      <c r="J5826" s="76"/>
      <c r="K5826" s="74" t="str">
        <f t="shared" si="90"/>
        <v/>
      </c>
    </row>
    <row r="5827" spans="1:11" ht="18.95" customHeight="1" x14ac:dyDescent="0.25">
      <c r="A5827" s="52"/>
      <c r="C5827" s="185"/>
      <c r="D5827" s="76"/>
      <c r="E5827" s="76" t="str">
        <f>IF(D5827="","",IFERROR(VLOOKUP(D5827,Cadastro!$C$9:$D$1009,2,FALSE),"NOT FOUND"))</f>
        <v/>
      </c>
      <c r="F5827" s="94"/>
      <c r="G5827" s="76"/>
      <c r="H5827" s="81" t="str">
        <f>IFERROR(F5827*VLOOKUP(D5827,Saldo!$P$8:$U$1009,6,FALSE),"")</f>
        <v/>
      </c>
      <c r="I5827" s="78" t="str">
        <f>IFERROR(IF(D5827="","",VLOOKUP(D5827,Saldo!$P$8:$Q$1009,2,FALSE)),"")</f>
        <v/>
      </c>
      <c r="J5827" s="76"/>
      <c r="K5827" s="74" t="str">
        <f t="shared" si="90"/>
        <v/>
      </c>
    </row>
    <row r="5828" spans="1:11" ht="18.95" customHeight="1" x14ac:dyDescent="0.25">
      <c r="A5828" s="52"/>
      <c r="C5828" s="185"/>
      <c r="D5828" s="76"/>
      <c r="E5828" s="76" t="str">
        <f>IF(D5828="","",IFERROR(VLOOKUP(D5828,Cadastro!$C$9:$D$1009,2,FALSE),"NOT FOUND"))</f>
        <v/>
      </c>
      <c r="F5828" s="94"/>
      <c r="G5828" s="76"/>
      <c r="H5828" s="81" t="str">
        <f>IFERROR(F5828*VLOOKUP(D5828,Saldo!$P$8:$U$1009,6,FALSE),"")</f>
        <v/>
      </c>
      <c r="I5828" s="78" t="str">
        <f>IFERROR(IF(D5828="","",VLOOKUP(D5828,Saldo!$P$8:$Q$1009,2,FALSE)),"")</f>
        <v/>
      </c>
      <c r="J5828" s="76"/>
      <c r="K5828" s="74" t="str">
        <f t="shared" si="90"/>
        <v/>
      </c>
    </row>
    <row r="5829" spans="1:11" ht="18.95" customHeight="1" x14ac:dyDescent="0.25">
      <c r="A5829" s="52"/>
      <c r="C5829" s="185"/>
      <c r="D5829" s="76"/>
      <c r="E5829" s="76" t="str">
        <f>IF(D5829="","",IFERROR(VLOOKUP(D5829,Cadastro!$C$9:$D$1009,2,FALSE),"NOT FOUND"))</f>
        <v/>
      </c>
      <c r="F5829" s="94"/>
      <c r="G5829" s="76"/>
      <c r="H5829" s="81" t="str">
        <f>IFERROR(F5829*VLOOKUP(D5829,Saldo!$P$8:$U$1009,6,FALSE),"")</f>
        <v/>
      </c>
      <c r="I5829" s="78" t="str">
        <f>IFERROR(IF(D5829="","",VLOOKUP(D5829,Saldo!$P$8:$Q$1009,2,FALSE)),"")</f>
        <v/>
      </c>
      <c r="J5829" s="76"/>
      <c r="K5829" s="74" t="str">
        <f t="shared" si="90"/>
        <v/>
      </c>
    </row>
    <row r="5830" spans="1:11" ht="18.95" customHeight="1" x14ac:dyDescent="0.25">
      <c r="A5830" s="52"/>
      <c r="C5830" s="185"/>
      <c r="D5830" s="76"/>
      <c r="E5830" s="76" t="str">
        <f>IF(D5830="","",IFERROR(VLOOKUP(D5830,Cadastro!$C$9:$D$1009,2,FALSE),"NOT FOUND"))</f>
        <v/>
      </c>
      <c r="F5830" s="94"/>
      <c r="G5830" s="76"/>
      <c r="H5830" s="81" t="str">
        <f>IFERROR(F5830*VLOOKUP(D5830,Saldo!$P$8:$U$1009,6,FALSE),"")</f>
        <v/>
      </c>
      <c r="I5830" s="78" t="str">
        <f>IFERROR(IF(D5830="","",VLOOKUP(D5830,Saldo!$P$8:$Q$1009,2,FALSE)),"")</f>
        <v/>
      </c>
      <c r="J5830" s="76"/>
      <c r="K5830" s="74" t="str">
        <f t="shared" si="90"/>
        <v/>
      </c>
    </row>
    <row r="5831" spans="1:11" ht="18.95" customHeight="1" x14ac:dyDescent="0.25">
      <c r="A5831" s="52"/>
      <c r="C5831" s="185"/>
      <c r="D5831" s="76"/>
      <c r="E5831" s="76" t="str">
        <f>IF(D5831="","",IFERROR(VLOOKUP(D5831,Cadastro!$C$9:$D$1009,2,FALSE),"NOT FOUND"))</f>
        <v/>
      </c>
      <c r="F5831" s="94"/>
      <c r="G5831" s="76"/>
      <c r="H5831" s="81" t="str">
        <f>IFERROR(F5831*VLOOKUP(D5831,Saldo!$P$8:$U$1009,6,FALSE),"")</f>
        <v/>
      </c>
      <c r="I5831" s="78" t="str">
        <f>IFERROR(IF(D5831="","",VLOOKUP(D5831,Saldo!$P$8:$Q$1009,2,FALSE)),"")</f>
        <v/>
      </c>
      <c r="J5831" s="76"/>
      <c r="K5831" s="74" t="str">
        <f t="shared" si="90"/>
        <v/>
      </c>
    </row>
    <row r="5832" spans="1:11" ht="18.95" customHeight="1" x14ac:dyDescent="0.25">
      <c r="A5832" s="52"/>
      <c r="C5832" s="185"/>
      <c r="D5832" s="76"/>
      <c r="E5832" s="76" t="str">
        <f>IF(D5832="","",IFERROR(VLOOKUP(D5832,Cadastro!$C$9:$D$1009,2,FALSE),"NOT FOUND"))</f>
        <v/>
      </c>
      <c r="F5832" s="94"/>
      <c r="G5832" s="76"/>
      <c r="H5832" s="81" t="str">
        <f>IFERROR(F5832*VLOOKUP(D5832,Saldo!$P$8:$U$1009,6,FALSE),"")</f>
        <v/>
      </c>
      <c r="I5832" s="78" t="str">
        <f>IFERROR(IF(D5832="","",VLOOKUP(D5832,Saldo!$P$8:$Q$1009,2,FALSE)),"")</f>
        <v/>
      </c>
      <c r="J5832" s="76"/>
      <c r="K5832" s="74" t="str">
        <f t="shared" si="90"/>
        <v/>
      </c>
    </row>
    <row r="5833" spans="1:11" ht="18.95" customHeight="1" x14ac:dyDescent="0.25">
      <c r="A5833" s="52"/>
      <c r="C5833" s="185"/>
      <c r="D5833" s="76"/>
      <c r="E5833" s="76" t="str">
        <f>IF(D5833="","",IFERROR(VLOOKUP(D5833,Cadastro!$C$9:$D$1009,2,FALSE),"NOT FOUND"))</f>
        <v/>
      </c>
      <c r="F5833" s="94"/>
      <c r="G5833" s="76"/>
      <c r="H5833" s="81" t="str">
        <f>IFERROR(F5833*VLOOKUP(D5833,Saldo!$P$8:$U$1009,6,FALSE),"")</f>
        <v/>
      </c>
      <c r="I5833" s="78" t="str">
        <f>IFERROR(IF(D5833="","",VLOOKUP(D5833,Saldo!$P$8:$Q$1009,2,FALSE)),"")</f>
        <v/>
      </c>
      <c r="J5833" s="76"/>
      <c r="K5833" s="74" t="str">
        <f t="shared" si="90"/>
        <v/>
      </c>
    </row>
    <row r="5834" spans="1:11" ht="18.95" customHeight="1" x14ac:dyDescent="0.25">
      <c r="A5834" s="52"/>
      <c r="C5834" s="185"/>
      <c r="D5834" s="76"/>
      <c r="E5834" s="76" t="str">
        <f>IF(D5834="","",IFERROR(VLOOKUP(D5834,Cadastro!$C$9:$D$1009,2,FALSE),"NOT FOUND"))</f>
        <v/>
      </c>
      <c r="F5834" s="94"/>
      <c r="G5834" s="76"/>
      <c r="H5834" s="81" t="str">
        <f>IFERROR(F5834*VLOOKUP(D5834,Saldo!$P$8:$U$1009,6,FALSE),"")</f>
        <v/>
      </c>
      <c r="I5834" s="78" t="str">
        <f>IFERROR(IF(D5834="","",VLOOKUP(D5834,Saldo!$P$8:$Q$1009,2,FALSE)),"")</f>
        <v/>
      </c>
      <c r="J5834" s="76"/>
      <c r="K5834" s="74" t="str">
        <f t="shared" ref="K5834:K5897" si="91">IF(C5834="","",MONTH(C5834))</f>
        <v/>
      </c>
    </row>
    <row r="5835" spans="1:11" ht="18.95" customHeight="1" x14ac:dyDescent="0.25">
      <c r="A5835" s="52"/>
      <c r="C5835" s="185"/>
      <c r="D5835" s="76"/>
      <c r="E5835" s="76" t="str">
        <f>IF(D5835="","",IFERROR(VLOOKUP(D5835,Cadastro!$C$9:$D$1009,2,FALSE),"NOT FOUND"))</f>
        <v/>
      </c>
      <c r="F5835" s="94"/>
      <c r="G5835" s="76"/>
      <c r="H5835" s="81" t="str">
        <f>IFERROR(F5835*VLOOKUP(D5835,Saldo!$P$8:$U$1009,6,FALSE),"")</f>
        <v/>
      </c>
      <c r="I5835" s="78" t="str">
        <f>IFERROR(IF(D5835="","",VLOOKUP(D5835,Saldo!$P$8:$Q$1009,2,FALSE)),"")</f>
        <v/>
      </c>
      <c r="J5835" s="76"/>
      <c r="K5835" s="74" t="str">
        <f t="shared" si="91"/>
        <v/>
      </c>
    </row>
    <row r="5836" spans="1:11" ht="18.95" customHeight="1" x14ac:dyDescent="0.25">
      <c r="A5836" s="52"/>
      <c r="C5836" s="185"/>
      <c r="D5836" s="76"/>
      <c r="E5836" s="76" t="str">
        <f>IF(D5836="","",IFERROR(VLOOKUP(D5836,Cadastro!$C$9:$D$1009,2,FALSE),"NOT FOUND"))</f>
        <v/>
      </c>
      <c r="F5836" s="94"/>
      <c r="G5836" s="76"/>
      <c r="H5836" s="81" t="str">
        <f>IFERROR(F5836*VLOOKUP(D5836,Saldo!$P$8:$U$1009,6,FALSE),"")</f>
        <v/>
      </c>
      <c r="I5836" s="78" t="str">
        <f>IFERROR(IF(D5836="","",VLOOKUP(D5836,Saldo!$P$8:$Q$1009,2,FALSE)),"")</f>
        <v/>
      </c>
      <c r="J5836" s="76"/>
      <c r="K5836" s="74" t="str">
        <f t="shared" si="91"/>
        <v/>
      </c>
    </row>
    <row r="5837" spans="1:11" ht="18.95" customHeight="1" x14ac:dyDescent="0.25">
      <c r="A5837" s="52"/>
      <c r="C5837" s="185"/>
      <c r="D5837" s="76"/>
      <c r="E5837" s="76" t="str">
        <f>IF(D5837="","",IFERROR(VLOOKUP(D5837,Cadastro!$C$9:$D$1009,2,FALSE),"NOT FOUND"))</f>
        <v/>
      </c>
      <c r="F5837" s="94"/>
      <c r="G5837" s="76"/>
      <c r="H5837" s="81" t="str">
        <f>IFERROR(F5837*VLOOKUP(D5837,Saldo!$P$8:$U$1009,6,FALSE),"")</f>
        <v/>
      </c>
      <c r="I5837" s="78" t="str">
        <f>IFERROR(IF(D5837="","",VLOOKUP(D5837,Saldo!$P$8:$Q$1009,2,FALSE)),"")</f>
        <v/>
      </c>
      <c r="J5837" s="76"/>
      <c r="K5837" s="74" t="str">
        <f t="shared" si="91"/>
        <v/>
      </c>
    </row>
    <row r="5838" spans="1:11" ht="18.95" customHeight="1" x14ac:dyDescent="0.25">
      <c r="A5838" s="52"/>
      <c r="C5838" s="185"/>
      <c r="D5838" s="76"/>
      <c r="E5838" s="76" t="str">
        <f>IF(D5838="","",IFERROR(VLOOKUP(D5838,Cadastro!$C$9:$D$1009,2,FALSE),"NOT FOUND"))</f>
        <v/>
      </c>
      <c r="F5838" s="94"/>
      <c r="G5838" s="76"/>
      <c r="H5838" s="81" t="str">
        <f>IFERROR(F5838*VLOOKUP(D5838,Saldo!$P$8:$U$1009,6,FALSE),"")</f>
        <v/>
      </c>
      <c r="I5838" s="78" t="str">
        <f>IFERROR(IF(D5838="","",VLOOKUP(D5838,Saldo!$P$8:$Q$1009,2,FALSE)),"")</f>
        <v/>
      </c>
      <c r="J5838" s="76"/>
      <c r="K5838" s="74" t="str">
        <f t="shared" si="91"/>
        <v/>
      </c>
    </row>
    <row r="5839" spans="1:11" ht="18.95" customHeight="1" x14ac:dyDescent="0.25">
      <c r="A5839" s="52"/>
      <c r="C5839" s="185"/>
      <c r="D5839" s="76"/>
      <c r="E5839" s="76" t="str">
        <f>IF(D5839="","",IFERROR(VLOOKUP(D5839,Cadastro!$C$9:$D$1009,2,FALSE),"NOT FOUND"))</f>
        <v/>
      </c>
      <c r="F5839" s="94"/>
      <c r="G5839" s="76"/>
      <c r="H5839" s="81" t="str">
        <f>IFERROR(F5839*VLOOKUP(D5839,Saldo!$P$8:$U$1009,6,FALSE),"")</f>
        <v/>
      </c>
      <c r="I5839" s="78" t="str">
        <f>IFERROR(IF(D5839="","",VLOOKUP(D5839,Saldo!$P$8:$Q$1009,2,FALSE)),"")</f>
        <v/>
      </c>
      <c r="J5839" s="76"/>
      <c r="K5839" s="74" t="str">
        <f t="shared" si="91"/>
        <v/>
      </c>
    </row>
    <row r="5840" spans="1:11" ht="18.95" customHeight="1" x14ac:dyDescent="0.25">
      <c r="A5840" s="52"/>
      <c r="C5840" s="185"/>
      <c r="D5840" s="76"/>
      <c r="E5840" s="76" t="str">
        <f>IF(D5840="","",IFERROR(VLOOKUP(D5840,Cadastro!$C$9:$D$1009,2,FALSE),"NOT FOUND"))</f>
        <v/>
      </c>
      <c r="F5840" s="94"/>
      <c r="G5840" s="76"/>
      <c r="H5840" s="81" t="str">
        <f>IFERROR(F5840*VLOOKUP(D5840,Saldo!$P$8:$U$1009,6,FALSE),"")</f>
        <v/>
      </c>
      <c r="I5840" s="78" t="str">
        <f>IFERROR(IF(D5840="","",VLOOKUP(D5840,Saldo!$P$8:$Q$1009,2,FALSE)),"")</f>
        <v/>
      </c>
      <c r="J5840" s="76"/>
      <c r="K5840" s="74" t="str">
        <f t="shared" si="91"/>
        <v/>
      </c>
    </row>
    <row r="5841" spans="1:11" ht="18.95" customHeight="1" x14ac:dyDescent="0.25">
      <c r="A5841" s="52"/>
      <c r="C5841" s="185"/>
      <c r="D5841" s="76"/>
      <c r="E5841" s="76" t="str">
        <f>IF(D5841="","",IFERROR(VLOOKUP(D5841,Cadastro!$C$9:$D$1009,2,FALSE),"NOT FOUND"))</f>
        <v/>
      </c>
      <c r="F5841" s="94"/>
      <c r="G5841" s="76"/>
      <c r="H5841" s="81" t="str">
        <f>IFERROR(F5841*VLOOKUP(D5841,Saldo!$P$8:$U$1009,6,FALSE),"")</f>
        <v/>
      </c>
      <c r="I5841" s="78" t="str">
        <f>IFERROR(IF(D5841="","",VLOOKUP(D5841,Saldo!$P$8:$Q$1009,2,FALSE)),"")</f>
        <v/>
      </c>
      <c r="J5841" s="76"/>
      <c r="K5841" s="74" t="str">
        <f t="shared" si="91"/>
        <v/>
      </c>
    </row>
    <row r="5842" spans="1:11" ht="18.95" customHeight="1" x14ac:dyDescent="0.25">
      <c r="A5842" s="52"/>
      <c r="C5842" s="185"/>
      <c r="D5842" s="76"/>
      <c r="E5842" s="76" t="str">
        <f>IF(D5842="","",IFERROR(VLOOKUP(D5842,Cadastro!$C$9:$D$1009,2,FALSE),"NOT FOUND"))</f>
        <v/>
      </c>
      <c r="F5842" s="94"/>
      <c r="G5842" s="76"/>
      <c r="H5842" s="81" t="str">
        <f>IFERROR(F5842*VLOOKUP(D5842,Saldo!$P$8:$U$1009,6,FALSE),"")</f>
        <v/>
      </c>
      <c r="I5842" s="78" t="str">
        <f>IFERROR(IF(D5842="","",VLOOKUP(D5842,Saldo!$P$8:$Q$1009,2,FALSE)),"")</f>
        <v/>
      </c>
      <c r="J5842" s="76"/>
      <c r="K5842" s="74" t="str">
        <f t="shared" si="91"/>
        <v/>
      </c>
    </row>
    <row r="5843" spans="1:11" ht="18.95" customHeight="1" x14ac:dyDescent="0.25">
      <c r="A5843" s="52"/>
      <c r="C5843" s="185"/>
      <c r="D5843" s="76"/>
      <c r="E5843" s="76" t="str">
        <f>IF(D5843="","",IFERROR(VLOOKUP(D5843,Cadastro!$C$9:$D$1009,2,FALSE),"NOT FOUND"))</f>
        <v/>
      </c>
      <c r="F5843" s="94"/>
      <c r="G5843" s="76"/>
      <c r="H5843" s="81" t="str">
        <f>IFERROR(F5843*VLOOKUP(D5843,Saldo!$P$8:$U$1009,6,FALSE),"")</f>
        <v/>
      </c>
      <c r="I5843" s="78" t="str">
        <f>IFERROR(IF(D5843="","",VLOOKUP(D5843,Saldo!$P$8:$Q$1009,2,FALSE)),"")</f>
        <v/>
      </c>
      <c r="J5843" s="76"/>
      <c r="K5843" s="74" t="str">
        <f t="shared" si="91"/>
        <v/>
      </c>
    </row>
    <row r="5844" spans="1:11" ht="18.95" customHeight="1" x14ac:dyDescent="0.25">
      <c r="A5844" s="52"/>
      <c r="C5844" s="185"/>
      <c r="D5844" s="76"/>
      <c r="E5844" s="76" t="str">
        <f>IF(D5844="","",IFERROR(VLOOKUP(D5844,Cadastro!$C$9:$D$1009,2,FALSE),"NOT FOUND"))</f>
        <v/>
      </c>
      <c r="F5844" s="94"/>
      <c r="G5844" s="76"/>
      <c r="H5844" s="81" t="str">
        <f>IFERROR(F5844*VLOOKUP(D5844,Saldo!$P$8:$U$1009,6,FALSE),"")</f>
        <v/>
      </c>
      <c r="I5844" s="78" t="str">
        <f>IFERROR(IF(D5844="","",VLOOKUP(D5844,Saldo!$P$8:$Q$1009,2,FALSE)),"")</f>
        <v/>
      </c>
      <c r="J5844" s="76"/>
      <c r="K5844" s="74" t="str">
        <f t="shared" si="91"/>
        <v/>
      </c>
    </row>
    <row r="5845" spans="1:11" ht="18.95" customHeight="1" x14ac:dyDescent="0.25">
      <c r="A5845" s="52"/>
      <c r="C5845" s="185"/>
      <c r="D5845" s="76"/>
      <c r="E5845" s="76" t="str">
        <f>IF(D5845="","",IFERROR(VLOOKUP(D5845,Cadastro!$C$9:$D$1009,2,FALSE),"NOT FOUND"))</f>
        <v/>
      </c>
      <c r="F5845" s="94"/>
      <c r="G5845" s="76"/>
      <c r="H5845" s="81" t="str">
        <f>IFERROR(F5845*VLOOKUP(D5845,Saldo!$P$8:$U$1009,6,FALSE),"")</f>
        <v/>
      </c>
      <c r="I5845" s="78" t="str">
        <f>IFERROR(IF(D5845="","",VLOOKUP(D5845,Saldo!$P$8:$Q$1009,2,FALSE)),"")</f>
        <v/>
      </c>
      <c r="J5845" s="76"/>
      <c r="K5845" s="74" t="str">
        <f t="shared" si="91"/>
        <v/>
      </c>
    </row>
    <row r="5846" spans="1:11" ht="18.95" customHeight="1" x14ac:dyDescent="0.25">
      <c r="A5846" s="52"/>
      <c r="C5846" s="185"/>
      <c r="D5846" s="76"/>
      <c r="E5846" s="76" t="str">
        <f>IF(D5846="","",IFERROR(VLOOKUP(D5846,Cadastro!$C$9:$D$1009,2,FALSE),"NOT FOUND"))</f>
        <v/>
      </c>
      <c r="F5846" s="94"/>
      <c r="G5846" s="76"/>
      <c r="H5846" s="81" t="str">
        <f>IFERROR(F5846*VLOOKUP(D5846,Saldo!$P$8:$U$1009,6,FALSE),"")</f>
        <v/>
      </c>
      <c r="I5846" s="78" t="str">
        <f>IFERROR(IF(D5846="","",VLOOKUP(D5846,Saldo!$P$8:$Q$1009,2,FALSE)),"")</f>
        <v/>
      </c>
      <c r="J5846" s="76"/>
      <c r="K5846" s="74" t="str">
        <f t="shared" si="91"/>
        <v/>
      </c>
    </row>
    <row r="5847" spans="1:11" ht="18.95" customHeight="1" x14ac:dyDescent="0.25">
      <c r="A5847" s="52"/>
      <c r="C5847" s="185"/>
      <c r="D5847" s="76"/>
      <c r="E5847" s="76" t="str">
        <f>IF(D5847="","",IFERROR(VLOOKUP(D5847,Cadastro!$C$9:$D$1009,2,FALSE),"NOT FOUND"))</f>
        <v/>
      </c>
      <c r="F5847" s="94"/>
      <c r="G5847" s="76"/>
      <c r="H5847" s="81" t="str">
        <f>IFERROR(F5847*VLOOKUP(D5847,Saldo!$P$8:$U$1009,6,FALSE),"")</f>
        <v/>
      </c>
      <c r="I5847" s="78" t="str">
        <f>IFERROR(IF(D5847="","",VLOOKUP(D5847,Saldo!$P$8:$Q$1009,2,FALSE)),"")</f>
        <v/>
      </c>
      <c r="J5847" s="76"/>
      <c r="K5847" s="74" t="str">
        <f t="shared" si="91"/>
        <v/>
      </c>
    </row>
    <row r="5848" spans="1:11" ht="18.95" customHeight="1" x14ac:dyDescent="0.25">
      <c r="A5848" s="52"/>
      <c r="C5848" s="185"/>
      <c r="D5848" s="76"/>
      <c r="E5848" s="76" t="str">
        <f>IF(D5848="","",IFERROR(VLOOKUP(D5848,Cadastro!$C$9:$D$1009,2,FALSE),"NOT FOUND"))</f>
        <v/>
      </c>
      <c r="F5848" s="94"/>
      <c r="G5848" s="76"/>
      <c r="H5848" s="81" t="str">
        <f>IFERROR(F5848*VLOOKUP(D5848,Saldo!$P$8:$U$1009,6,FALSE),"")</f>
        <v/>
      </c>
      <c r="I5848" s="78" t="str">
        <f>IFERROR(IF(D5848="","",VLOOKUP(D5848,Saldo!$P$8:$Q$1009,2,FALSE)),"")</f>
        <v/>
      </c>
      <c r="J5848" s="76"/>
      <c r="K5848" s="74" t="str">
        <f t="shared" si="91"/>
        <v/>
      </c>
    </row>
    <row r="5849" spans="1:11" ht="18.95" customHeight="1" x14ac:dyDescent="0.25">
      <c r="A5849" s="52"/>
      <c r="C5849" s="185"/>
      <c r="D5849" s="76"/>
      <c r="E5849" s="76" t="str">
        <f>IF(D5849="","",IFERROR(VLOOKUP(D5849,Cadastro!$C$9:$D$1009,2,FALSE),"NOT FOUND"))</f>
        <v/>
      </c>
      <c r="F5849" s="94"/>
      <c r="G5849" s="76"/>
      <c r="H5849" s="81" t="str">
        <f>IFERROR(F5849*VLOOKUP(D5849,Saldo!$P$8:$U$1009,6,FALSE),"")</f>
        <v/>
      </c>
      <c r="I5849" s="78" t="str">
        <f>IFERROR(IF(D5849="","",VLOOKUP(D5849,Saldo!$P$8:$Q$1009,2,FALSE)),"")</f>
        <v/>
      </c>
      <c r="J5849" s="76"/>
      <c r="K5849" s="74" t="str">
        <f t="shared" si="91"/>
        <v/>
      </c>
    </row>
    <row r="5850" spans="1:11" ht="18.95" customHeight="1" x14ac:dyDescent="0.25">
      <c r="A5850" s="52"/>
      <c r="C5850" s="185"/>
      <c r="D5850" s="76"/>
      <c r="E5850" s="76" t="str">
        <f>IF(D5850="","",IFERROR(VLOOKUP(D5850,Cadastro!$C$9:$D$1009,2,FALSE),"NOT FOUND"))</f>
        <v/>
      </c>
      <c r="F5850" s="94"/>
      <c r="G5850" s="76"/>
      <c r="H5850" s="81" t="str">
        <f>IFERROR(F5850*VLOOKUP(D5850,Saldo!$P$8:$U$1009,6,FALSE),"")</f>
        <v/>
      </c>
      <c r="I5850" s="78" t="str">
        <f>IFERROR(IF(D5850="","",VLOOKUP(D5850,Saldo!$P$8:$Q$1009,2,FALSE)),"")</f>
        <v/>
      </c>
      <c r="J5850" s="76"/>
      <c r="K5850" s="74" t="str">
        <f t="shared" si="91"/>
        <v/>
      </c>
    </row>
    <row r="5851" spans="1:11" ht="18.95" customHeight="1" x14ac:dyDescent="0.25">
      <c r="A5851" s="52"/>
      <c r="C5851" s="185"/>
      <c r="D5851" s="76"/>
      <c r="E5851" s="76" t="str">
        <f>IF(D5851="","",IFERROR(VLOOKUP(D5851,Cadastro!$C$9:$D$1009,2,FALSE),"NOT FOUND"))</f>
        <v/>
      </c>
      <c r="F5851" s="94"/>
      <c r="G5851" s="76"/>
      <c r="H5851" s="81" t="str">
        <f>IFERROR(F5851*VLOOKUP(D5851,Saldo!$P$8:$U$1009,6,FALSE),"")</f>
        <v/>
      </c>
      <c r="I5851" s="78" t="str">
        <f>IFERROR(IF(D5851="","",VLOOKUP(D5851,Saldo!$P$8:$Q$1009,2,FALSE)),"")</f>
        <v/>
      </c>
      <c r="J5851" s="76"/>
      <c r="K5851" s="74" t="str">
        <f t="shared" si="91"/>
        <v/>
      </c>
    </row>
    <row r="5852" spans="1:11" ht="18.95" customHeight="1" x14ac:dyDescent="0.25">
      <c r="A5852" s="52"/>
      <c r="C5852" s="185"/>
      <c r="D5852" s="76"/>
      <c r="E5852" s="76" t="str">
        <f>IF(D5852="","",IFERROR(VLOOKUP(D5852,Cadastro!$C$9:$D$1009,2,FALSE),"NOT FOUND"))</f>
        <v/>
      </c>
      <c r="F5852" s="94"/>
      <c r="G5852" s="76"/>
      <c r="H5852" s="81" t="str">
        <f>IFERROR(F5852*VLOOKUP(D5852,Saldo!$P$8:$U$1009,6,FALSE),"")</f>
        <v/>
      </c>
      <c r="I5852" s="78" t="str">
        <f>IFERROR(IF(D5852="","",VLOOKUP(D5852,Saldo!$P$8:$Q$1009,2,FALSE)),"")</f>
        <v/>
      </c>
      <c r="J5852" s="76"/>
      <c r="K5852" s="74" t="str">
        <f t="shared" si="91"/>
        <v/>
      </c>
    </row>
    <row r="5853" spans="1:11" ht="18.95" customHeight="1" x14ac:dyDescent="0.25">
      <c r="A5853" s="52"/>
      <c r="C5853" s="185"/>
      <c r="D5853" s="76"/>
      <c r="E5853" s="76" t="str">
        <f>IF(D5853="","",IFERROR(VLOOKUP(D5853,Cadastro!$C$9:$D$1009,2,FALSE),"NOT FOUND"))</f>
        <v/>
      </c>
      <c r="F5853" s="94"/>
      <c r="G5853" s="76"/>
      <c r="H5853" s="81" t="str">
        <f>IFERROR(F5853*VLOOKUP(D5853,Saldo!$P$8:$U$1009,6,FALSE),"")</f>
        <v/>
      </c>
      <c r="I5853" s="78" t="str">
        <f>IFERROR(IF(D5853="","",VLOOKUP(D5853,Saldo!$P$8:$Q$1009,2,FALSE)),"")</f>
        <v/>
      </c>
      <c r="J5853" s="76"/>
      <c r="K5853" s="74" t="str">
        <f t="shared" si="91"/>
        <v/>
      </c>
    </row>
    <row r="5854" spans="1:11" ht="18.95" customHeight="1" x14ac:dyDescent="0.25">
      <c r="A5854" s="52"/>
      <c r="C5854" s="185"/>
      <c r="D5854" s="76"/>
      <c r="E5854" s="76" t="str">
        <f>IF(D5854="","",IFERROR(VLOOKUP(D5854,Cadastro!$C$9:$D$1009,2,FALSE),"NOT FOUND"))</f>
        <v/>
      </c>
      <c r="F5854" s="94"/>
      <c r="G5854" s="76"/>
      <c r="H5854" s="81" t="str">
        <f>IFERROR(F5854*VLOOKUP(D5854,Saldo!$P$8:$U$1009,6,FALSE),"")</f>
        <v/>
      </c>
      <c r="I5854" s="78" t="str">
        <f>IFERROR(IF(D5854="","",VLOOKUP(D5854,Saldo!$P$8:$Q$1009,2,FALSE)),"")</f>
        <v/>
      </c>
      <c r="J5854" s="76"/>
      <c r="K5854" s="74" t="str">
        <f t="shared" si="91"/>
        <v/>
      </c>
    </row>
    <row r="5855" spans="1:11" ht="18.95" customHeight="1" x14ac:dyDescent="0.25">
      <c r="A5855" s="52"/>
      <c r="C5855" s="185"/>
      <c r="D5855" s="76"/>
      <c r="E5855" s="76" t="str">
        <f>IF(D5855="","",IFERROR(VLOOKUP(D5855,Cadastro!$C$9:$D$1009,2,FALSE),"NOT FOUND"))</f>
        <v/>
      </c>
      <c r="F5855" s="94"/>
      <c r="G5855" s="76"/>
      <c r="H5855" s="81" t="str">
        <f>IFERROR(F5855*VLOOKUP(D5855,Saldo!$P$8:$U$1009,6,FALSE),"")</f>
        <v/>
      </c>
      <c r="I5855" s="78" t="str">
        <f>IFERROR(IF(D5855="","",VLOOKUP(D5855,Saldo!$P$8:$Q$1009,2,FALSE)),"")</f>
        <v/>
      </c>
      <c r="J5855" s="76"/>
      <c r="K5855" s="74" t="str">
        <f t="shared" si="91"/>
        <v/>
      </c>
    </row>
    <row r="5856" spans="1:11" ht="18.95" customHeight="1" x14ac:dyDescent="0.25">
      <c r="A5856" s="52"/>
      <c r="C5856" s="185"/>
      <c r="D5856" s="76"/>
      <c r="E5856" s="76" t="str">
        <f>IF(D5856="","",IFERROR(VLOOKUP(D5856,Cadastro!$C$9:$D$1009,2,FALSE),"NOT FOUND"))</f>
        <v/>
      </c>
      <c r="F5856" s="94"/>
      <c r="G5856" s="76"/>
      <c r="H5856" s="81" t="str">
        <f>IFERROR(F5856*VLOOKUP(D5856,Saldo!$P$8:$U$1009,6,FALSE),"")</f>
        <v/>
      </c>
      <c r="I5856" s="78" t="str">
        <f>IFERROR(IF(D5856="","",VLOOKUP(D5856,Saldo!$P$8:$Q$1009,2,FALSE)),"")</f>
        <v/>
      </c>
      <c r="J5856" s="76"/>
      <c r="K5856" s="74" t="str">
        <f t="shared" si="91"/>
        <v/>
      </c>
    </row>
    <row r="5857" spans="1:11" ht="18.95" customHeight="1" x14ac:dyDescent="0.25">
      <c r="A5857" s="52"/>
      <c r="C5857" s="185"/>
      <c r="D5857" s="76"/>
      <c r="E5857" s="76" t="str">
        <f>IF(D5857="","",IFERROR(VLOOKUP(D5857,Cadastro!$C$9:$D$1009,2,FALSE),"NOT FOUND"))</f>
        <v/>
      </c>
      <c r="F5857" s="94"/>
      <c r="G5857" s="76"/>
      <c r="H5857" s="81" t="str">
        <f>IFERROR(F5857*VLOOKUP(D5857,Saldo!$P$8:$U$1009,6,FALSE),"")</f>
        <v/>
      </c>
      <c r="I5857" s="78" t="str">
        <f>IFERROR(IF(D5857="","",VLOOKUP(D5857,Saldo!$P$8:$Q$1009,2,FALSE)),"")</f>
        <v/>
      </c>
      <c r="J5857" s="76"/>
      <c r="K5857" s="74" t="str">
        <f t="shared" si="91"/>
        <v/>
      </c>
    </row>
    <row r="5858" spans="1:11" ht="18.95" customHeight="1" x14ac:dyDescent="0.25">
      <c r="A5858" s="52"/>
      <c r="C5858" s="185"/>
      <c r="D5858" s="76"/>
      <c r="E5858" s="76" t="str">
        <f>IF(D5858="","",IFERROR(VLOOKUP(D5858,Cadastro!$C$9:$D$1009,2,FALSE),"NOT FOUND"))</f>
        <v/>
      </c>
      <c r="F5858" s="94"/>
      <c r="G5858" s="76"/>
      <c r="H5858" s="81" t="str">
        <f>IFERROR(F5858*VLOOKUP(D5858,Saldo!$P$8:$U$1009,6,FALSE),"")</f>
        <v/>
      </c>
      <c r="I5858" s="78" t="str">
        <f>IFERROR(IF(D5858="","",VLOOKUP(D5858,Saldo!$P$8:$Q$1009,2,FALSE)),"")</f>
        <v/>
      </c>
      <c r="J5858" s="76"/>
      <c r="K5858" s="74" t="str">
        <f t="shared" si="91"/>
        <v/>
      </c>
    </row>
    <row r="5859" spans="1:11" ht="18.95" customHeight="1" x14ac:dyDescent="0.25">
      <c r="A5859" s="52"/>
      <c r="C5859" s="185"/>
      <c r="D5859" s="76"/>
      <c r="E5859" s="76" t="str">
        <f>IF(D5859="","",IFERROR(VLOOKUP(D5859,Cadastro!$C$9:$D$1009,2,FALSE),"NOT FOUND"))</f>
        <v/>
      </c>
      <c r="F5859" s="94"/>
      <c r="G5859" s="76"/>
      <c r="H5859" s="81" t="str">
        <f>IFERROR(F5859*VLOOKUP(D5859,Saldo!$P$8:$U$1009,6,FALSE),"")</f>
        <v/>
      </c>
      <c r="I5859" s="78" t="str">
        <f>IFERROR(IF(D5859="","",VLOOKUP(D5859,Saldo!$P$8:$Q$1009,2,FALSE)),"")</f>
        <v/>
      </c>
      <c r="J5859" s="76"/>
      <c r="K5859" s="74" t="str">
        <f t="shared" si="91"/>
        <v/>
      </c>
    </row>
    <row r="5860" spans="1:11" ht="18.95" customHeight="1" x14ac:dyDescent="0.25">
      <c r="A5860" s="52"/>
      <c r="C5860" s="185"/>
      <c r="D5860" s="76"/>
      <c r="E5860" s="76" t="str">
        <f>IF(D5860="","",IFERROR(VLOOKUP(D5860,Cadastro!$C$9:$D$1009,2,FALSE),"NOT FOUND"))</f>
        <v/>
      </c>
      <c r="F5860" s="94"/>
      <c r="G5860" s="76"/>
      <c r="H5860" s="81" t="str">
        <f>IFERROR(F5860*VLOOKUP(D5860,Saldo!$P$8:$U$1009,6,FALSE),"")</f>
        <v/>
      </c>
      <c r="I5860" s="78" t="str">
        <f>IFERROR(IF(D5860="","",VLOOKUP(D5860,Saldo!$P$8:$Q$1009,2,FALSE)),"")</f>
        <v/>
      </c>
      <c r="J5860" s="76"/>
      <c r="K5860" s="74" t="str">
        <f t="shared" si="91"/>
        <v/>
      </c>
    </row>
    <row r="5861" spans="1:11" ht="18.95" customHeight="1" x14ac:dyDescent="0.25">
      <c r="A5861" s="52"/>
      <c r="C5861" s="185"/>
      <c r="D5861" s="76"/>
      <c r="E5861" s="76" t="str">
        <f>IF(D5861="","",IFERROR(VLOOKUP(D5861,Cadastro!$C$9:$D$1009,2,FALSE),"NOT FOUND"))</f>
        <v/>
      </c>
      <c r="F5861" s="94"/>
      <c r="G5861" s="76"/>
      <c r="H5861" s="81" t="str">
        <f>IFERROR(F5861*VLOOKUP(D5861,Saldo!$P$8:$U$1009,6,FALSE),"")</f>
        <v/>
      </c>
      <c r="I5861" s="78" t="str">
        <f>IFERROR(IF(D5861="","",VLOOKUP(D5861,Saldo!$P$8:$Q$1009,2,FALSE)),"")</f>
        <v/>
      </c>
      <c r="J5861" s="76"/>
      <c r="K5861" s="74" t="str">
        <f t="shared" si="91"/>
        <v/>
      </c>
    </row>
    <row r="5862" spans="1:11" ht="18.95" customHeight="1" x14ac:dyDescent="0.25">
      <c r="A5862" s="52"/>
      <c r="C5862" s="185"/>
      <c r="D5862" s="76"/>
      <c r="E5862" s="76" t="str">
        <f>IF(D5862="","",IFERROR(VLOOKUP(D5862,Cadastro!$C$9:$D$1009,2,FALSE),"NOT FOUND"))</f>
        <v/>
      </c>
      <c r="F5862" s="94"/>
      <c r="G5862" s="76"/>
      <c r="H5862" s="81" t="str">
        <f>IFERROR(F5862*VLOOKUP(D5862,Saldo!$P$8:$U$1009,6,FALSE),"")</f>
        <v/>
      </c>
      <c r="I5862" s="78" t="str">
        <f>IFERROR(IF(D5862="","",VLOOKUP(D5862,Saldo!$P$8:$Q$1009,2,FALSE)),"")</f>
        <v/>
      </c>
      <c r="J5862" s="76"/>
      <c r="K5862" s="74" t="str">
        <f t="shared" si="91"/>
        <v/>
      </c>
    </row>
    <row r="5863" spans="1:11" ht="18.95" customHeight="1" x14ac:dyDescent="0.25">
      <c r="A5863" s="52"/>
      <c r="C5863" s="185"/>
      <c r="D5863" s="76"/>
      <c r="E5863" s="76" t="str">
        <f>IF(D5863="","",IFERROR(VLOOKUP(D5863,Cadastro!$C$9:$D$1009,2,FALSE),"NOT FOUND"))</f>
        <v/>
      </c>
      <c r="F5863" s="94"/>
      <c r="G5863" s="76"/>
      <c r="H5863" s="81" t="str">
        <f>IFERROR(F5863*VLOOKUP(D5863,Saldo!$P$8:$U$1009,6,FALSE),"")</f>
        <v/>
      </c>
      <c r="I5863" s="78" t="str">
        <f>IFERROR(IF(D5863="","",VLOOKUP(D5863,Saldo!$P$8:$Q$1009,2,FALSE)),"")</f>
        <v/>
      </c>
      <c r="J5863" s="76"/>
      <c r="K5863" s="74" t="str">
        <f t="shared" si="91"/>
        <v/>
      </c>
    </row>
    <row r="5864" spans="1:11" ht="18.95" customHeight="1" x14ac:dyDescent="0.25">
      <c r="A5864" s="52"/>
      <c r="C5864" s="185"/>
      <c r="D5864" s="76"/>
      <c r="E5864" s="76" t="str">
        <f>IF(D5864="","",IFERROR(VLOOKUP(D5864,Cadastro!$C$9:$D$1009,2,FALSE),"NOT FOUND"))</f>
        <v/>
      </c>
      <c r="F5864" s="94"/>
      <c r="G5864" s="76"/>
      <c r="H5864" s="81" t="str">
        <f>IFERROR(F5864*VLOOKUP(D5864,Saldo!$P$8:$U$1009,6,FALSE),"")</f>
        <v/>
      </c>
      <c r="I5864" s="78" t="str">
        <f>IFERROR(IF(D5864="","",VLOOKUP(D5864,Saldo!$P$8:$Q$1009,2,FALSE)),"")</f>
        <v/>
      </c>
      <c r="J5864" s="76"/>
      <c r="K5864" s="74" t="str">
        <f t="shared" si="91"/>
        <v/>
      </c>
    </row>
    <row r="5865" spans="1:11" ht="18.95" customHeight="1" x14ac:dyDescent="0.25">
      <c r="A5865" s="52"/>
      <c r="C5865" s="185"/>
      <c r="D5865" s="76"/>
      <c r="E5865" s="76" t="str">
        <f>IF(D5865="","",IFERROR(VLOOKUP(D5865,Cadastro!$C$9:$D$1009,2,FALSE),"NOT FOUND"))</f>
        <v/>
      </c>
      <c r="F5865" s="94"/>
      <c r="G5865" s="76"/>
      <c r="H5865" s="81" t="str">
        <f>IFERROR(F5865*VLOOKUP(D5865,Saldo!$P$8:$U$1009,6,FALSE),"")</f>
        <v/>
      </c>
      <c r="I5865" s="78" t="str">
        <f>IFERROR(IF(D5865="","",VLOOKUP(D5865,Saldo!$P$8:$Q$1009,2,FALSE)),"")</f>
        <v/>
      </c>
      <c r="J5865" s="76"/>
      <c r="K5865" s="74" t="str">
        <f t="shared" si="91"/>
        <v/>
      </c>
    </row>
    <row r="5866" spans="1:11" ht="18.95" customHeight="1" x14ac:dyDescent="0.25">
      <c r="A5866" s="52"/>
      <c r="C5866" s="185"/>
      <c r="D5866" s="76"/>
      <c r="E5866" s="76" t="str">
        <f>IF(D5866="","",IFERROR(VLOOKUP(D5866,Cadastro!$C$9:$D$1009,2,FALSE),"NOT FOUND"))</f>
        <v/>
      </c>
      <c r="F5866" s="94"/>
      <c r="G5866" s="76"/>
      <c r="H5866" s="81" t="str">
        <f>IFERROR(F5866*VLOOKUP(D5866,Saldo!$P$8:$U$1009,6,FALSE),"")</f>
        <v/>
      </c>
      <c r="I5866" s="78" t="str">
        <f>IFERROR(IF(D5866="","",VLOOKUP(D5866,Saldo!$P$8:$Q$1009,2,FALSE)),"")</f>
        <v/>
      </c>
      <c r="J5866" s="76"/>
      <c r="K5866" s="74" t="str">
        <f t="shared" si="91"/>
        <v/>
      </c>
    </row>
    <row r="5867" spans="1:11" ht="18.95" customHeight="1" x14ac:dyDescent="0.25">
      <c r="A5867" s="52"/>
      <c r="C5867" s="185"/>
      <c r="D5867" s="76"/>
      <c r="E5867" s="76" t="str">
        <f>IF(D5867="","",IFERROR(VLOOKUP(D5867,Cadastro!$C$9:$D$1009,2,FALSE),"NOT FOUND"))</f>
        <v/>
      </c>
      <c r="F5867" s="94"/>
      <c r="G5867" s="76"/>
      <c r="H5867" s="81" t="str">
        <f>IFERROR(F5867*VLOOKUP(D5867,Saldo!$P$8:$U$1009,6,FALSE),"")</f>
        <v/>
      </c>
      <c r="I5867" s="78" t="str">
        <f>IFERROR(IF(D5867="","",VLOOKUP(D5867,Saldo!$P$8:$Q$1009,2,FALSE)),"")</f>
        <v/>
      </c>
      <c r="J5867" s="76"/>
      <c r="K5867" s="74" t="str">
        <f t="shared" si="91"/>
        <v/>
      </c>
    </row>
    <row r="5868" spans="1:11" ht="18.95" customHeight="1" x14ac:dyDescent="0.25">
      <c r="A5868" s="52"/>
      <c r="C5868" s="185"/>
      <c r="D5868" s="76"/>
      <c r="E5868" s="76" t="str">
        <f>IF(D5868="","",IFERROR(VLOOKUP(D5868,Cadastro!$C$9:$D$1009,2,FALSE),"NOT FOUND"))</f>
        <v/>
      </c>
      <c r="F5868" s="94"/>
      <c r="G5868" s="76"/>
      <c r="H5868" s="81" t="str">
        <f>IFERROR(F5868*VLOOKUP(D5868,Saldo!$P$8:$U$1009,6,FALSE),"")</f>
        <v/>
      </c>
      <c r="I5868" s="78" t="str">
        <f>IFERROR(IF(D5868="","",VLOOKUP(D5868,Saldo!$P$8:$Q$1009,2,FALSE)),"")</f>
        <v/>
      </c>
      <c r="J5868" s="76"/>
      <c r="K5868" s="74" t="str">
        <f t="shared" si="91"/>
        <v/>
      </c>
    </row>
    <row r="5869" spans="1:11" ht="18.95" customHeight="1" x14ac:dyDescent="0.25">
      <c r="A5869" s="52"/>
      <c r="C5869" s="185"/>
      <c r="D5869" s="76"/>
      <c r="E5869" s="76" t="str">
        <f>IF(D5869="","",IFERROR(VLOOKUP(D5869,Cadastro!$C$9:$D$1009,2,FALSE),"NOT FOUND"))</f>
        <v/>
      </c>
      <c r="F5869" s="94"/>
      <c r="G5869" s="76"/>
      <c r="H5869" s="81" t="str">
        <f>IFERROR(F5869*VLOOKUP(D5869,Saldo!$P$8:$U$1009,6,FALSE),"")</f>
        <v/>
      </c>
      <c r="I5869" s="78" t="str">
        <f>IFERROR(IF(D5869="","",VLOOKUP(D5869,Saldo!$P$8:$Q$1009,2,FALSE)),"")</f>
        <v/>
      </c>
      <c r="J5869" s="76"/>
      <c r="K5869" s="74" t="str">
        <f t="shared" si="91"/>
        <v/>
      </c>
    </row>
    <row r="5870" spans="1:11" ht="18.95" customHeight="1" x14ac:dyDescent="0.25">
      <c r="A5870" s="52"/>
      <c r="C5870" s="185"/>
      <c r="D5870" s="76"/>
      <c r="E5870" s="76" t="str">
        <f>IF(D5870="","",IFERROR(VLOOKUP(D5870,Cadastro!$C$9:$D$1009,2,FALSE),"NOT FOUND"))</f>
        <v/>
      </c>
      <c r="F5870" s="94"/>
      <c r="G5870" s="76"/>
      <c r="H5870" s="81" t="str">
        <f>IFERROR(F5870*VLOOKUP(D5870,Saldo!$P$8:$U$1009,6,FALSE),"")</f>
        <v/>
      </c>
      <c r="I5870" s="78" t="str">
        <f>IFERROR(IF(D5870="","",VLOOKUP(D5870,Saldo!$P$8:$Q$1009,2,FALSE)),"")</f>
        <v/>
      </c>
      <c r="J5870" s="76"/>
      <c r="K5870" s="74" t="str">
        <f t="shared" si="91"/>
        <v/>
      </c>
    </row>
    <row r="5871" spans="1:11" ht="18.95" customHeight="1" x14ac:dyDescent="0.25">
      <c r="A5871" s="52"/>
      <c r="C5871" s="185"/>
      <c r="D5871" s="76"/>
      <c r="E5871" s="76" t="str">
        <f>IF(D5871="","",IFERROR(VLOOKUP(D5871,Cadastro!$C$9:$D$1009,2,FALSE),"NOT FOUND"))</f>
        <v/>
      </c>
      <c r="F5871" s="94"/>
      <c r="G5871" s="76"/>
      <c r="H5871" s="81" t="str">
        <f>IFERROR(F5871*VLOOKUP(D5871,Saldo!$P$8:$U$1009,6,FALSE),"")</f>
        <v/>
      </c>
      <c r="I5871" s="78" t="str">
        <f>IFERROR(IF(D5871="","",VLOOKUP(D5871,Saldo!$P$8:$Q$1009,2,FALSE)),"")</f>
        <v/>
      </c>
      <c r="J5871" s="76"/>
      <c r="K5871" s="74" t="str">
        <f t="shared" si="91"/>
        <v/>
      </c>
    </row>
    <row r="5872" spans="1:11" ht="18.95" customHeight="1" x14ac:dyDescent="0.25">
      <c r="A5872" s="52"/>
      <c r="C5872" s="185"/>
      <c r="D5872" s="76"/>
      <c r="E5872" s="76" t="str">
        <f>IF(D5872="","",IFERROR(VLOOKUP(D5872,Cadastro!$C$9:$D$1009,2,FALSE),"NOT FOUND"))</f>
        <v/>
      </c>
      <c r="F5872" s="94"/>
      <c r="G5872" s="76"/>
      <c r="H5872" s="81" t="str">
        <f>IFERROR(F5872*VLOOKUP(D5872,Saldo!$P$8:$U$1009,6,FALSE),"")</f>
        <v/>
      </c>
      <c r="I5872" s="78" t="str">
        <f>IFERROR(IF(D5872="","",VLOOKUP(D5872,Saldo!$P$8:$Q$1009,2,FALSE)),"")</f>
        <v/>
      </c>
      <c r="J5872" s="76"/>
      <c r="K5872" s="74" t="str">
        <f t="shared" si="91"/>
        <v/>
      </c>
    </row>
    <row r="5873" spans="1:11" ht="18.95" customHeight="1" x14ac:dyDescent="0.25">
      <c r="A5873" s="52"/>
      <c r="C5873" s="185"/>
      <c r="D5873" s="76"/>
      <c r="E5873" s="76" t="str">
        <f>IF(D5873="","",IFERROR(VLOOKUP(D5873,Cadastro!$C$9:$D$1009,2,FALSE),"NOT FOUND"))</f>
        <v/>
      </c>
      <c r="F5873" s="94"/>
      <c r="G5873" s="76"/>
      <c r="H5873" s="81" t="str">
        <f>IFERROR(F5873*VLOOKUP(D5873,Saldo!$P$8:$U$1009,6,FALSE),"")</f>
        <v/>
      </c>
      <c r="I5873" s="78" t="str">
        <f>IFERROR(IF(D5873="","",VLOOKUP(D5873,Saldo!$P$8:$Q$1009,2,FALSE)),"")</f>
        <v/>
      </c>
      <c r="J5873" s="76"/>
      <c r="K5873" s="74" t="str">
        <f t="shared" si="91"/>
        <v/>
      </c>
    </row>
    <row r="5874" spans="1:11" ht="18.95" customHeight="1" x14ac:dyDescent="0.25">
      <c r="A5874" s="52"/>
      <c r="C5874" s="185"/>
      <c r="D5874" s="76"/>
      <c r="E5874" s="76" t="str">
        <f>IF(D5874="","",IFERROR(VLOOKUP(D5874,Cadastro!$C$9:$D$1009,2,FALSE),"NOT FOUND"))</f>
        <v/>
      </c>
      <c r="F5874" s="94"/>
      <c r="G5874" s="76"/>
      <c r="H5874" s="81" t="str">
        <f>IFERROR(F5874*VLOOKUP(D5874,Saldo!$P$8:$U$1009,6,FALSE),"")</f>
        <v/>
      </c>
      <c r="I5874" s="78" t="str">
        <f>IFERROR(IF(D5874="","",VLOOKUP(D5874,Saldo!$P$8:$Q$1009,2,FALSE)),"")</f>
        <v/>
      </c>
      <c r="J5874" s="76"/>
      <c r="K5874" s="74" t="str">
        <f t="shared" si="91"/>
        <v/>
      </c>
    </row>
    <row r="5875" spans="1:11" ht="18.95" customHeight="1" x14ac:dyDescent="0.25">
      <c r="A5875" s="52"/>
      <c r="C5875" s="185"/>
      <c r="D5875" s="76"/>
      <c r="E5875" s="76" t="str">
        <f>IF(D5875="","",IFERROR(VLOOKUP(D5875,Cadastro!$C$9:$D$1009,2,FALSE),"NOT FOUND"))</f>
        <v/>
      </c>
      <c r="F5875" s="94"/>
      <c r="G5875" s="76"/>
      <c r="H5875" s="81" t="str">
        <f>IFERROR(F5875*VLOOKUP(D5875,Saldo!$P$8:$U$1009,6,FALSE),"")</f>
        <v/>
      </c>
      <c r="I5875" s="78" t="str">
        <f>IFERROR(IF(D5875="","",VLOOKUP(D5875,Saldo!$P$8:$Q$1009,2,FALSE)),"")</f>
        <v/>
      </c>
      <c r="J5875" s="76"/>
      <c r="K5875" s="74" t="str">
        <f t="shared" si="91"/>
        <v/>
      </c>
    </row>
    <row r="5876" spans="1:11" ht="18.95" customHeight="1" x14ac:dyDescent="0.25">
      <c r="A5876" s="52"/>
      <c r="C5876" s="185"/>
      <c r="D5876" s="76"/>
      <c r="E5876" s="76" t="str">
        <f>IF(D5876="","",IFERROR(VLOOKUP(D5876,Cadastro!$C$9:$D$1009,2,FALSE),"NOT FOUND"))</f>
        <v/>
      </c>
      <c r="F5876" s="94"/>
      <c r="G5876" s="76"/>
      <c r="H5876" s="81" t="str">
        <f>IFERROR(F5876*VLOOKUP(D5876,Saldo!$P$8:$U$1009,6,FALSE),"")</f>
        <v/>
      </c>
      <c r="I5876" s="78" t="str">
        <f>IFERROR(IF(D5876="","",VLOOKUP(D5876,Saldo!$P$8:$Q$1009,2,FALSE)),"")</f>
        <v/>
      </c>
      <c r="J5876" s="76"/>
      <c r="K5876" s="74" t="str">
        <f t="shared" si="91"/>
        <v/>
      </c>
    </row>
    <row r="5877" spans="1:11" ht="18.95" customHeight="1" x14ac:dyDescent="0.25">
      <c r="A5877" s="52"/>
      <c r="C5877" s="185"/>
      <c r="D5877" s="76"/>
      <c r="E5877" s="76" t="str">
        <f>IF(D5877="","",IFERROR(VLOOKUP(D5877,Cadastro!$C$9:$D$1009,2,FALSE),"NOT FOUND"))</f>
        <v/>
      </c>
      <c r="F5877" s="94"/>
      <c r="G5877" s="76"/>
      <c r="H5877" s="81" t="str">
        <f>IFERROR(F5877*VLOOKUP(D5877,Saldo!$P$8:$U$1009,6,FALSE),"")</f>
        <v/>
      </c>
      <c r="I5877" s="78" t="str">
        <f>IFERROR(IF(D5877="","",VLOOKUP(D5877,Saldo!$P$8:$Q$1009,2,FALSE)),"")</f>
        <v/>
      </c>
      <c r="J5877" s="76"/>
      <c r="K5877" s="74" t="str">
        <f t="shared" si="91"/>
        <v/>
      </c>
    </row>
    <row r="5878" spans="1:11" ht="18.95" customHeight="1" x14ac:dyDescent="0.25">
      <c r="A5878" s="52"/>
      <c r="C5878" s="185"/>
      <c r="D5878" s="76"/>
      <c r="E5878" s="76" t="str">
        <f>IF(D5878="","",IFERROR(VLOOKUP(D5878,Cadastro!$C$9:$D$1009,2,FALSE),"NOT FOUND"))</f>
        <v/>
      </c>
      <c r="F5878" s="94"/>
      <c r="G5878" s="76"/>
      <c r="H5878" s="81" t="str">
        <f>IFERROR(F5878*VLOOKUP(D5878,Saldo!$P$8:$U$1009,6,FALSE),"")</f>
        <v/>
      </c>
      <c r="I5878" s="78" t="str">
        <f>IFERROR(IF(D5878="","",VLOOKUP(D5878,Saldo!$P$8:$Q$1009,2,FALSE)),"")</f>
        <v/>
      </c>
      <c r="J5878" s="76"/>
      <c r="K5878" s="74" t="str">
        <f t="shared" si="91"/>
        <v/>
      </c>
    </row>
    <row r="5879" spans="1:11" ht="18.95" customHeight="1" x14ac:dyDescent="0.25">
      <c r="A5879" s="52"/>
      <c r="C5879" s="185"/>
      <c r="D5879" s="76"/>
      <c r="E5879" s="76" t="str">
        <f>IF(D5879="","",IFERROR(VLOOKUP(D5879,Cadastro!$C$9:$D$1009,2,FALSE),"NOT FOUND"))</f>
        <v/>
      </c>
      <c r="F5879" s="94"/>
      <c r="G5879" s="76"/>
      <c r="H5879" s="81" t="str">
        <f>IFERROR(F5879*VLOOKUP(D5879,Saldo!$P$8:$U$1009,6,FALSE),"")</f>
        <v/>
      </c>
      <c r="I5879" s="78" t="str">
        <f>IFERROR(IF(D5879="","",VLOOKUP(D5879,Saldo!$P$8:$Q$1009,2,FALSE)),"")</f>
        <v/>
      </c>
      <c r="J5879" s="76"/>
      <c r="K5879" s="74" t="str">
        <f t="shared" si="91"/>
        <v/>
      </c>
    </row>
    <row r="5880" spans="1:11" ht="18.95" customHeight="1" x14ac:dyDescent="0.25">
      <c r="A5880" s="52"/>
      <c r="C5880" s="185"/>
      <c r="D5880" s="76"/>
      <c r="E5880" s="76" t="str">
        <f>IF(D5880="","",IFERROR(VLOOKUP(D5880,Cadastro!$C$9:$D$1009,2,FALSE),"NOT FOUND"))</f>
        <v/>
      </c>
      <c r="F5880" s="94"/>
      <c r="G5880" s="76"/>
      <c r="H5880" s="81" t="str">
        <f>IFERROR(F5880*VLOOKUP(D5880,Saldo!$P$8:$U$1009,6,FALSE),"")</f>
        <v/>
      </c>
      <c r="I5880" s="78" t="str">
        <f>IFERROR(IF(D5880="","",VLOOKUP(D5880,Saldo!$P$8:$Q$1009,2,FALSE)),"")</f>
        <v/>
      </c>
      <c r="J5880" s="76"/>
      <c r="K5880" s="74" t="str">
        <f t="shared" si="91"/>
        <v/>
      </c>
    </row>
    <row r="5881" spans="1:11" ht="18.95" customHeight="1" x14ac:dyDescent="0.25">
      <c r="A5881" s="52"/>
      <c r="C5881" s="185"/>
      <c r="D5881" s="76"/>
      <c r="E5881" s="76" t="str">
        <f>IF(D5881="","",IFERROR(VLOOKUP(D5881,Cadastro!$C$9:$D$1009,2,FALSE),"NOT FOUND"))</f>
        <v/>
      </c>
      <c r="F5881" s="94"/>
      <c r="G5881" s="76"/>
      <c r="H5881" s="81" t="str">
        <f>IFERROR(F5881*VLOOKUP(D5881,Saldo!$P$8:$U$1009,6,FALSE),"")</f>
        <v/>
      </c>
      <c r="I5881" s="78" t="str">
        <f>IFERROR(IF(D5881="","",VLOOKUP(D5881,Saldo!$P$8:$Q$1009,2,FALSE)),"")</f>
        <v/>
      </c>
      <c r="J5881" s="76"/>
      <c r="K5881" s="74" t="str">
        <f t="shared" si="91"/>
        <v/>
      </c>
    </row>
    <row r="5882" spans="1:11" ht="18.95" customHeight="1" x14ac:dyDescent="0.25">
      <c r="A5882" s="52"/>
      <c r="C5882" s="185"/>
      <c r="D5882" s="76"/>
      <c r="E5882" s="76" t="str">
        <f>IF(D5882="","",IFERROR(VLOOKUP(D5882,Cadastro!$C$9:$D$1009,2,FALSE),"NOT FOUND"))</f>
        <v/>
      </c>
      <c r="F5882" s="94"/>
      <c r="G5882" s="76"/>
      <c r="H5882" s="81" t="str">
        <f>IFERROR(F5882*VLOOKUP(D5882,Saldo!$P$8:$U$1009,6,FALSE),"")</f>
        <v/>
      </c>
      <c r="I5882" s="78" t="str">
        <f>IFERROR(IF(D5882="","",VLOOKUP(D5882,Saldo!$P$8:$Q$1009,2,FALSE)),"")</f>
        <v/>
      </c>
      <c r="J5882" s="76"/>
      <c r="K5882" s="74" t="str">
        <f t="shared" si="91"/>
        <v/>
      </c>
    </row>
    <row r="5883" spans="1:11" ht="18.95" customHeight="1" x14ac:dyDescent="0.25">
      <c r="A5883" s="52"/>
      <c r="C5883" s="185"/>
      <c r="D5883" s="76"/>
      <c r="E5883" s="76" t="str">
        <f>IF(D5883="","",IFERROR(VLOOKUP(D5883,Cadastro!$C$9:$D$1009,2,FALSE),"NOT FOUND"))</f>
        <v/>
      </c>
      <c r="F5883" s="94"/>
      <c r="G5883" s="76"/>
      <c r="H5883" s="81" t="str">
        <f>IFERROR(F5883*VLOOKUP(D5883,Saldo!$P$8:$U$1009,6,FALSE),"")</f>
        <v/>
      </c>
      <c r="I5883" s="78" t="str">
        <f>IFERROR(IF(D5883="","",VLOOKUP(D5883,Saldo!$P$8:$Q$1009,2,FALSE)),"")</f>
        <v/>
      </c>
      <c r="J5883" s="76"/>
      <c r="K5883" s="74" t="str">
        <f t="shared" si="91"/>
        <v/>
      </c>
    </row>
    <row r="5884" spans="1:11" ht="18.95" customHeight="1" x14ac:dyDescent="0.25">
      <c r="A5884" s="52"/>
      <c r="C5884" s="185"/>
      <c r="D5884" s="76"/>
      <c r="E5884" s="76" t="str">
        <f>IF(D5884="","",IFERROR(VLOOKUP(D5884,Cadastro!$C$9:$D$1009,2,FALSE),"NOT FOUND"))</f>
        <v/>
      </c>
      <c r="F5884" s="94"/>
      <c r="G5884" s="76"/>
      <c r="H5884" s="81" t="str">
        <f>IFERROR(F5884*VLOOKUP(D5884,Saldo!$P$8:$U$1009,6,FALSE),"")</f>
        <v/>
      </c>
      <c r="I5884" s="78" t="str">
        <f>IFERROR(IF(D5884="","",VLOOKUP(D5884,Saldo!$P$8:$Q$1009,2,FALSE)),"")</f>
        <v/>
      </c>
      <c r="J5884" s="76"/>
      <c r="K5884" s="74" t="str">
        <f t="shared" si="91"/>
        <v/>
      </c>
    </row>
    <row r="5885" spans="1:11" ht="18.95" customHeight="1" x14ac:dyDescent="0.25">
      <c r="A5885" s="52"/>
      <c r="C5885" s="185"/>
      <c r="D5885" s="76"/>
      <c r="E5885" s="76" t="str">
        <f>IF(D5885="","",IFERROR(VLOOKUP(D5885,Cadastro!$C$9:$D$1009,2,FALSE),"NOT FOUND"))</f>
        <v/>
      </c>
      <c r="F5885" s="94"/>
      <c r="G5885" s="76"/>
      <c r="H5885" s="81" t="str">
        <f>IFERROR(F5885*VLOOKUP(D5885,Saldo!$P$8:$U$1009,6,FALSE),"")</f>
        <v/>
      </c>
      <c r="I5885" s="78" t="str">
        <f>IFERROR(IF(D5885="","",VLOOKUP(D5885,Saldo!$P$8:$Q$1009,2,FALSE)),"")</f>
        <v/>
      </c>
      <c r="J5885" s="76"/>
      <c r="K5885" s="74" t="str">
        <f t="shared" si="91"/>
        <v/>
      </c>
    </row>
    <row r="5886" spans="1:11" ht="18.95" customHeight="1" x14ac:dyDescent="0.25">
      <c r="A5886" s="52"/>
      <c r="C5886" s="185"/>
      <c r="D5886" s="76"/>
      <c r="E5886" s="76" t="str">
        <f>IF(D5886="","",IFERROR(VLOOKUP(D5886,Cadastro!$C$9:$D$1009,2,FALSE),"NOT FOUND"))</f>
        <v/>
      </c>
      <c r="F5886" s="94"/>
      <c r="G5886" s="76"/>
      <c r="H5886" s="81" t="str">
        <f>IFERROR(F5886*VLOOKUP(D5886,Saldo!$P$8:$U$1009,6,FALSE),"")</f>
        <v/>
      </c>
      <c r="I5886" s="78" t="str">
        <f>IFERROR(IF(D5886="","",VLOOKUP(D5886,Saldo!$P$8:$Q$1009,2,FALSE)),"")</f>
        <v/>
      </c>
      <c r="J5886" s="76"/>
      <c r="K5886" s="74" t="str">
        <f t="shared" si="91"/>
        <v/>
      </c>
    </row>
    <row r="5887" spans="1:11" ht="18.95" customHeight="1" x14ac:dyDescent="0.25">
      <c r="A5887" s="52"/>
      <c r="C5887" s="185"/>
      <c r="D5887" s="76"/>
      <c r="E5887" s="76" t="str">
        <f>IF(D5887="","",IFERROR(VLOOKUP(D5887,Cadastro!$C$9:$D$1009,2,FALSE),"NOT FOUND"))</f>
        <v/>
      </c>
      <c r="F5887" s="94"/>
      <c r="G5887" s="76"/>
      <c r="H5887" s="81" t="str">
        <f>IFERROR(F5887*VLOOKUP(D5887,Saldo!$P$8:$U$1009,6,FALSE),"")</f>
        <v/>
      </c>
      <c r="I5887" s="78" t="str">
        <f>IFERROR(IF(D5887="","",VLOOKUP(D5887,Saldo!$P$8:$Q$1009,2,FALSE)),"")</f>
        <v/>
      </c>
      <c r="J5887" s="76"/>
      <c r="K5887" s="74" t="str">
        <f t="shared" si="91"/>
        <v/>
      </c>
    </row>
    <row r="5888" spans="1:11" ht="18.95" customHeight="1" x14ac:dyDescent="0.25">
      <c r="A5888" s="52"/>
      <c r="C5888" s="185"/>
      <c r="D5888" s="76"/>
      <c r="E5888" s="76" t="str">
        <f>IF(D5888="","",IFERROR(VLOOKUP(D5888,Cadastro!$C$9:$D$1009,2,FALSE),"NOT FOUND"))</f>
        <v/>
      </c>
      <c r="F5888" s="94"/>
      <c r="G5888" s="76"/>
      <c r="H5888" s="81" t="str">
        <f>IFERROR(F5888*VLOOKUP(D5888,Saldo!$P$8:$U$1009,6,FALSE),"")</f>
        <v/>
      </c>
      <c r="I5888" s="78" t="str">
        <f>IFERROR(IF(D5888="","",VLOOKUP(D5888,Saldo!$P$8:$Q$1009,2,FALSE)),"")</f>
        <v/>
      </c>
      <c r="J5888" s="76"/>
      <c r="K5888" s="74" t="str">
        <f t="shared" si="91"/>
        <v/>
      </c>
    </row>
    <row r="5889" spans="1:11" ht="18.95" customHeight="1" x14ac:dyDescent="0.25">
      <c r="A5889" s="52"/>
      <c r="C5889" s="185"/>
      <c r="D5889" s="76"/>
      <c r="E5889" s="76" t="str">
        <f>IF(D5889="","",IFERROR(VLOOKUP(D5889,Cadastro!$C$9:$D$1009,2,FALSE),"NOT FOUND"))</f>
        <v/>
      </c>
      <c r="F5889" s="94"/>
      <c r="G5889" s="76"/>
      <c r="H5889" s="81" t="str">
        <f>IFERROR(F5889*VLOOKUP(D5889,Saldo!$P$8:$U$1009,6,FALSE),"")</f>
        <v/>
      </c>
      <c r="I5889" s="78" t="str">
        <f>IFERROR(IF(D5889="","",VLOOKUP(D5889,Saldo!$P$8:$Q$1009,2,FALSE)),"")</f>
        <v/>
      </c>
      <c r="J5889" s="76"/>
      <c r="K5889" s="74" t="str">
        <f t="shared" si="91"/>
        <v/>
      </c>
    </row>
    <row r="5890" spans="1:11" ht="18.95" customHeight="1" x14ac:dyDescent="0.25">
      <c r="A5890" s="52"/>
      <c r="C5890" s="185"/>
      <c r="D5890" s="76"/>
      <c r="E5890" s="76" t="str">
        <f>IF(D5890="","",IFERROR(VLOOKUP(D5890,Cadastro!$C$9:$D$1009,2,FALSE),"NOT FOUND"))</f>
        <v/>
      </c>
      <c r="F5890" s="94"/>
      <c r="G5890" s="76"/>
      <c r="H5890" s="81" t="str">
        <f>IFERROR(F5890*VLOOKUP(D5890,Saldo!$P$8:$U$1009,6,FALSE),"")</f>
        <v/>
      </c>
      <c r="I5890" s="78" t="str">
        <f>IFERROR(IF(D5890="","",VLOOKUP(D5890,Saldo!$P$8:$Q$1009,2,FALSE)),"")</f>
        <v/>
      </c>
      <c r="J5890" s="76"/>
      <c r="K5890" s="74" t="str">
        <f t="shared" si="91"/>
        <v/>
      </c>
    </row>
    <row r="5891" spans="1:11" ht="18.95" customHeight="1" x14ac:dyDescent="0.25">
      <c r="A5891" s="52"/>
      <c r="C5891" s="185"/>
      <c r="D5891" s="76"/>
      <c r="E5891" s="76" t="str">
        <f>IF(D5891="","",IFERROR(VLOOKUP(D5891,Cadastro!$C$9:$D$1009,2,FALSE),"NOT FOUND"))</f>
        <v/>
      </c>
      <c r="F5891" s="94"/>
      <c r="G5891" s="76"/>
      <c r="H5891" s="81" t="str">
        <f>IFERROR(F5891*VLOOKUP(D5891,Saldo!$P$8:$U$1009,6,FALSE),"")</f>
        <v/>
      </c>
      <c r="I5891" s="78" t="str">
        <f>IFERROR(IF(D5891="","",VLOOKUP(D5891,Saldo!$P$8:$Q$1009,2,FALSE)),"")</f>
        <v/>
      </c>
      <c r="J5891" s="76"/>
      <c r="K5891" s="74" t="str">
        <f t="shared" si="91"/>
        <v/>
      </c>
    </row>
    <row r="5892" spans="1:11" ht="18.95" customHeight="1" x14ac:dyDescent="0.25">
      <c r="A5892" s="52"/>
      <c r="C5892" s="185"/>
      <c r="D5892" s="76"/>
      <c r="E5892" s="76" t="str">
        <f>IF(D5892="","",IFERROR(VLOOKUP(D5892,Cadastro!$C$9:$D$1009,2,FALSE),"NOT FOUND"))</f>
        <v/>
      </c>
      <c r="F5892" s="94"/>
      <c r="G5892" s="76"/>
      <c r="H5892" s="81" t="str">
        <f>IFERROR(F5892*VLOOKUP(D5892,Saldo!$P$8:$U$1009,6,FALSE),"")</f>
        <v/>
      </c>
      <c r="I5892" s="78" t="str">
        <f>IFERROR(IF(D5892="","",VLOOKUP(D5892,Saldo!$P$8:$Q$1009,2,FALSE)),"")</f>
        <v/>
      </c>
      <c r="J5892" s="76"/>
      <c r="K5892" s="74" t="str">
        <f t="shared" si="91"/>
        <v/>
      </c>
    </row>
    <row r="5893" spans="1:11" ht="18.95" customHeight="1" x14ac:dyDescent="0.25">
      <c r="A5893" s="52"/>
      <c r="C5893" s="185"/>
      <c r="D5893" s="76"/>
      <c r="E5893" s="76" t="str">
        <f>IF(D5893="","",IFERROR(VLOOKUP(D5893,Cadastro!$C$9:$D$1009,2,FALSE),"NOT FOUND"))</f>
        <v/>
      </c>
      <c r="F5893" s="94"/>
      <c r="G5893" s="76"/>
      <c r="H5893" s="81" t="str">
        <f>IFERROR(F5893*VLOOKUP(D5893,Saldo!$P$8:$U$1009,6,FALSE),"")</f>
        <v/>
      </c>
      <c r="I5893" s="78" t="str">
        <f>IFERROR(IF(D5893="","",VLOOKUP(D5893,Saldo!$P$8:$Q$1009,2,FALSE)),"")</f>
        <v/>
      </c>
      <c r="J5893" s="76"/>
      <c r="K5893" s="74" t="str">
        <f t="shared" si="91"/>
        <v/>
      </c>
    </row>
    <row r="5894" spans="1:11" ht="18.95" customHeight="1" x14ac:dyDescent="0.25">
      <c r="A5894" s="52"/>
      <c r="C5894" s="185"/>
      <c r="D5894" s="76"/>
      <c r="E5894" s="76" t="str">
        <f>IF(D5894="","",IFERROR(VLOOKUP(D5894,Cadastro!$C$9:$D$1009,2,FALSE),"NOT FOUND"))</f>
        <v/>
      </c>
      <c r="F5894" s="94"/>
      <c r="G5894" s="76"/>
      <c r="H5894" s="81" t="str">
        <f>IFERROR(F5894*VLOOKUP(D5894,Saldo!$P$8:$U$1009,6,FALSE),"")</f>
        <v/>
      </c>
      <c r="I5894" s="78" t="str">
        <f>IFERROR(IF(D5894="","",VLOOKUP(D5894,Saldo!$P$8:$Q$1009,2,FALSE)),"")</f>
        <v/>
      </c>
      <c r="J5894" s="76"/>
      <c r="K5894" s="74" t="str">
        <f t="shared" si="91"/>
        <v/>
      </c>
    </row>
    <row r="5895" spans="1:11" ht="18.95" customHeight="1" x14ac:dyDescent="0.25">
      <c r="A5895" s="52"/>
      <c r="C5895" s="185"/>
      <c r="D5895" s="76"/>
      <c r="E5895" s="76" t="str">
        <f>IF(D5895="","",IFERROR(VLOOKUP(D5895,Cadastro!$C$9:$D$1009,2,FALSE),"NOT FOUND"))</f>
        <v/>
      </c>
      <c r="F5895" s="94"/>
      <c r="G5895" s="76"/>
      <c r="H5895" s="81" t="str">
        <f>IFERROR(F5895*VLOOKUP(D5895,Saldo!$P$8:$U$1009,6,FALSE),"")</f>
        <v/>
      </c>
      <c r="I5895" s="78" t="str">
        <f>IFERROR(IF(D5895="","",VLOOKUP(D5895,Saldo!$P$8:$Q$1009,2,FALSE)),"")</f>
        <v/>
      </c>
      <c r="J5895" s="76"/>
      <c r="K5895" s="74" t="str">
        <f t="shared" si="91"/>
        <v/>
      </c>
    </row>
    <row r="5896" spans="1:11" ht="18.95" customHeight="1" x14ac:dyDescent="0.25">
      <c r="A5896" s="52"/>
      <c r="C5896" s="185"/>
      <c r="D5896" s="76"/>
      <c r="E5896" s="76" t="str">
        <f>IF(D5896="","",IFERROR(VLOOKUP(D5896,Cadastro!$C$9:$D$1009,2,FALSE),"NOT FOUND"))</f>
        <v/>
      </c>
      <c r="F5896" s="94"/>
      <c r="G5896" s="76"/>
      <c r="H5896" s="81" t="str">
        <f>IFERROR(F5896*VLOOKUP(D5896,Saldo!$P$8:$U$1009,6,FALSE),"")</f>
        <v/>
      </c>
      <c r="I5896" s="78" t="str">
        <f>IFERROR(IF(D5896="","",VLOOKUP(D5896,Saldo!$P$8:$Q$1009,2,FALSE)),"")</f>
        <v/>
      </c>
      <c r="J5896" s="76"/>
      <c r="K5896" s="74" t="str">
        <f t="shared" si="91"/>
        <v/>
      </c>
    </row>
    <row r="5897" spans="1:11" ht="18.95" customHeight="1" x14ac:dyDescent="0.25">
      <c r="A5897" s="52"/>
      <c r="C5897" s="185"/>
      <c r="D5897" s="76"/>
      <c r="E5897" s="76" t="str">
        <f>IF(D5897="","",IFERROR(VLOOKUP(D5897,Cadastro!$C$9:$D$1009,2,FALSE),"NOT FOUND"))</f>
        <v/>
      </c>
      <c r="F5897" s="94"/>
      <c r="G5897" s="76"/>
      <c r="H5897" s="81" t="str">
        <f>IFERROR(F5897*VLOOKUP(D5897,Saldo!$P$8:$U$1009,6,FALSE),"")</f>
        <v/>
      </c>
      <c r="I5897" s="78" t="str">
        <f>IFERROR(IF(D5897="","",VLOOKUP(D5897,Saldo!$P$8:$Q$1009,2,FALSE)),"")</f>
        <v/>
      </c>
      <c r="J5897" s="76"/>
      <c r="K5897" s="74" t="str">
        <f t="shared" si="91"/>
        <v/>
      </c>
    </row>
    <row r="5898" spans="1:11" ht="18.95" customHeight="1" x14ac:dyDescent="0.25">
      <c r="A5898" s="52"/>
      <c r="C5898" s="185"/>
      <c r="D5898" s="76"/>
      <c r="E5898" s="76" t="str">
        <f>IF(D5898="","",IFERROR(VLOOKUP(D5898,Cadastro!$C$9:$D$1009,2,FALSE),"NOT FOUND"))</f>
        <v/>
      </c>
      <c r="F5898" s="94"/>
      <c r="G5898" s="76"/>
      <c r="H5898" s="81" t="str">
        <f>IFERROR(F5898*VLOOKUP(D5898,Saldo!$P$8:$U$1009,6,FALSE),"")</f>
        <v/>
      </c>
      <c r="I5898" s="78" t="str">
        <f>IFERROR(IF(D5898="","",VLOOKUP(D5898,Saldo!$P$8:$Q$1009,2,FALSE)),"")</f>
        <v/>
      </c>
      <c r="J5898" s="76"/>
      <c r="K5898" s="74" t="str">
        <f t="shared" ref="K5898:K5961" si="92">IF(C5898="","",MONTH(C5898))</f>
        <v/>
      </c>
    </row>
    <row r="5899" spans="1:11" ht="18.95" customHeight="1" x14ac:dyDescent="0.25">
      <c r="A5899" s="52"/>
      <c r="C5899" s="185"/>
      <c r="D5899" s="76"/>
      <c r="E5899" s="76" t="str">
        <f>IF(D5899="","",IFERROR(VLOOKUP(D5899,Cadastro!$C$9:$D$1009,2,FALSE),"NOT FOUND"))</f>
        <v/>
      </c>
      <c r="F5899" s="94"/>
      <c r="G5899" s="76"/>
      <c r="H5899" s="81" t="str">
        <f>IFERROR(F5899*VLOOKUP(D5899,Saldo!$P$8:$U$1009,6,FALSE),"")</f>
        <v/>
      </c>
      <c r="I5899" s="78" t="str">
        <f>IFERROR(IF(D5899="","",VLOOKUP(D5899,Saldo!$P$8:$Q$1009,2,FALSE)),"")</f>
        <v/>
      </c>
      <c r="J5899" s="76"/>
      <c r="K5899" s="74" t="str">
        <f t="shared" si="92"/>
        <v/>
      </c>
    </row>
    <row r="5900" spans="1:11" ht="18.95" customHeight="1" x14ac:dyDescent="0.25">
      <c r="A5900" s="52"/>
      <c r="C5900" s="185"/>
      <c r="D5900" s="76"/>
      <c r="E5900" s="76" t="str">
        <f>IF(D5900="","",IFERROR(VLOOKUP(D5900,Cadastro!$C$9:$D$1009,2,FALSE),"NOT FOUND"))</f>
        <v/>
      </c>
      <c r="F5900" s="94"/>
      <c r="G5900" s="76"/>
      <c r="H5900" s="81" t="str">
        <f>IFERROR(F5900*VLOOKUP(D5900,Saldo!$P$8:$U$1009,6,FALSE),"")</f>
        <v/>
      </c>
      <c r="I5900" s="78" t="str">
        <f>IFERROR(IF(D5900="","",VLOOKUP(D5900,Saldo!$P$8:$Q$1009,2,FALSE)),"")</f>
        <v/>
      </c>
      <c r="J5900" s="76"/>
      <c r="K5900" s="74" t="str">
        <f t="shared" si="92"/>
        <v/>
      </c>
    </row>
    <row r="5901" spans="1:11" ht="18.95" customHeight="1" x14ac:dyDescent="0.25">
      <c r="A5901" s="52"/>
      <c r="C5901" s="185"/>
      <c r="D5901" s="76"/>
      <c r="E5901" s="76" t="str">
        <f>IF(D5901="","",IFERROR(VLOOKUP(D5901,Cadastro!$C$9:$D$1009,2,FALSE),"NOT FOUND"))</f>
        <v/>
      </c>
      <c r="F5901" s="94"/>
      <c r="G5901" s="76"/>
      <c r="H5901" s="81" t="str">
        <f>IFERROR(F5901*VLOOKUP(D5901,Saldo!$P$8:$U$1009,6,FALSE),"")</f>
        <v/>
      </c>
      <c r="I5901" s="78" t="str">
        <f>IFERROR(IF(D5901="","",VLOOKUP(D5901,Saldo!$P$8:$Q$1009,2,FALSE)),"")</f>
        <v/>
      </c>
      <c r="J5901" s="76"/>
      <c r="K5901" s="74" t="str">
        <f t="shared" si="92"/>
        <v/>
      </c>
    </row>
    <row r="5902" spans="1:11" ht="18.95" customHeight="1" x14ac:dyDescent="0.25">
      <c r="A5902" s="52"/>
      <c r="C5902" s="185"/>
      <c r="D5902" s="76"/>
      <c r="E5902" s="76" t="str">
        <f>IF(D5902="","",IFERROR(VLOOKUP(D5902,Cadastro!$C$9:$D$1009,2,FALSE),"NOT FOUND"))</f>
        <v/>
      </c>
      <c r="F5902" s="94"/>
      <c r="G5902" s="76"/>
      <c r="H5902" s="81" t="str">
        <f>IFERROR(F5902*VLOOKUP(D5902,Saldo!$P$8:$U$1009,6,FALSE),"")</f>
        <v/>
      </c>
      <c r="I5902" s="78" t="str">
        <f>IFERROR(IF(D5902="","",VLOOKUP(D5902,Saldo!$P$8:$Q$1009,2,FALSE)),"")</f>
        <v/>
      </c>
      <c r="J5902" s="76"/>
      <c r="K5902" s="74" t="str">
        <f t="shared" si="92"/>
        <v/>
      </c>
    </row>
    <row r="5903" spans="1:11" ht="18.95" customHeight="1" x14ac:dyDescent="0.25">
      <c r="A5903" s="52"/>
      <c r="C5903" s="185"/>
      <c r="D5903" s="76"/>
      <c r="E5903" s="76" t="str">
        <f>IF(D5903="","",IFERROR(VLOOKUP(D5903,Cadastro!$C$9:$D$1009,2,FALSE),"NOT FOUND"))</f>
        <v/>
      </c>
      <c r="F5903" s="94"/>
      <c r="G5903" s="76"/>
      <c r="H5903" s="81" t="str">
        <f>IFERROR(F5903*VLOOKUP(D5903,Saldo!$P$8:$U$1009,6,FALSE),"")</f>
        <v/>
      </c>
      <c r="I5903" s="78" t="str">
        <f>IFERROR(IF(D5903="","",VLOOKUP(D5903,Saldo!$P$8:$Q$1009,2,FALSE)),"")</f>
        <v/>
      </c>
      <c r="J5903" s="76"/>
      <c r="K5903" s="74" t="str">
        <f t="shared" si="92"/>
        <v/>
      </c>
    </row>
    <row r="5904" spans="1:11" ht="18.95" customHeight="1" x14ac:dyDescent="0.25">
      <c r="A5904" s="52"/>
      <c r="C5904" s="185"/>
      <c r="D5904" s="76"/>
      <c r="E5904" s="76" t="str">
        <f>IF(D5904="","",IFERROR(VLOOKUP(D5904,Cadastro!$C$9:$D$1009,2,FALSE),"NOT FOUND"))</f>
        <v/>
      </c>
      <c r="F5904" s="94"/>
      <c r="G5904" s="76"/>
      <c r="H5904" s="81" t="str">
        <f>IFERROR(F5904*VLOOKUP(D5904,Saldo!$P$8:$U$1009,6,FALSE),"")</f>
        <v/>
      </c>
      <c r="I5904" s="78" t="str">
        <f>IFERROR(IF(D5904="","",VLOOKUP(D5904,Saldo!$P$8:$Q$1009,2,FALSE)),"")</f>
        <v/>
      </c>
      <c r="J5904" s="76"/>
      <c r="K5904" s="74" t="str">
        <f t="shared" si="92"/>
        <v/>
      </c>
    </row>
    <row r="5905" spans="1:11" ht="18.95" customHeight="1" x14ac:dyDescent="0.25">
      <c r="A5905" s="52"/>
      <c r="C5905" s="185"/>
      <c r="D5905" s="76"/>
      <c r="E5905" s="76" t="str">
        <f>IF(D5905="","",IFERROR(VLOOKUP(D5905,Cadastro!$C$9:$D$1009,2,FALSE),"NOT FOUND"))</f>
        <v/>
      </c>
      <c r="F5905" s="94"/>
      <c r="G5905" s="76"/>
      <c r="H5905" s="81" t="str">
        <f>IFERROR(F5905*VLOOKUP(D5905,Saldo!$P$8:$U$1009,6,FALSE),"")</f>
        <v/>
      </c>
      <c r="I5905" s="78" t="str">
        <f>IFERROR(IF(D5905="","",VLOOKUP(D5905,Saldo!$P$8:$Q$1009,2,FALSE)),"")</f>
        <v/>
      </c>
      <c r="J5905" s="76"/>
      <c r="K5905" s="74" t="str">
        <f t="shared" si="92"/>
        <v/>
      </c>
    </row>
    <row r="5906" spans="1:11" ht="18.95" customHeight="1" x14ac:dyDescent="0.25">
      <c r="A5906" s="52"/>
      <c r="C5906" s="185"/>
      <c r="D5906" s="76"/>
      <c r="E5906" s="76" t="str">
        <f>IF(D5906="","",IFERROR(VLOOKUP(D5906,Cadastro!$C$9:$D$1009,2,FALSE),"NOT FOUND"))</f>
        <v/>
      </c>
      <c r="F5906" s="94"/>
      <c r="G5906" s="76"/>
      <c r="H5906" s="81" t="str">
        <f>IFERROR(F5906*VLOOKUP(D5906,Saldo!$P$8:$U$1009,6,FALSE),"")</f>
        <v/>
      </c>
      <c r="I5906" s="78" t="str">
        <f>IFERROR(IF(D5906="","",VLOOKUP(D5906,Saldo!$P$8:$Q$1009,2,FALSE)),"")</f>
        <v/>
      </c>
      <c r="J5906" s="76"/>
      <c r="K5906" s="74" t="str">
        <f t="shared" si="92"/>
        <v/>
      </c>
    </row>
    <row r="5907" spans="1:11" ht="18.95" customHeight="1" x14ac:dyDescent="0.25">
      <c r="A5907" s="52"/>
      <c r="C5907" s="185"/>
      <c r="D5907" s="76"/>
      <c r="E5907" s="76" t="str">
        <f>IF(D5907="","",IFERROR(VLOOKUP(D5907,Cadastro!$C$9:$D$1009,2,FALSE),"NOT FOUND"))</f>
        <v/>
      </c>
      <c r="F5907" s="94"/>
      <c r="G5907" s="76"/>
      <c r="H5907" s="81" t="str">
        <f>IFERROR(F5907*VLOOKUP(D5907,Saldo!$P$8:$U$1009,6,FALSE),"")</f>
        <v/>
      </c>
      <c r="I5907" s="78" t="str">
        <f>IFERROR(IF(D5907="","",VLOOKUP(D5907,Saldo!$P$8:$Q$1009,2,FALSE)),"")</f>
        <v/>
      </c>
      <c r="J5907" s="76"/>
      <c r="K5907" s="74" t="str">
        <f t="shared" si="92"/>
        <v/>
      </c>
    </row>
    <row r="5908" spans="1:11" ht="18.95" customHeight="1" x14ac:dyDescent="0.25">
      <c r="A5908" s="52"/>
      <c r="C5908" s="185"/>
      <c r="D5908" s="76"/>
      <c r="E5908" s="76" t="str">
        <f>IF(D5908="","",IFERROR(VLOOKUP(D5908,Cadastro!$C$9:$D$1009,2,FALSE),"NOT FOUND"))</f>
        <v/>
      </c>
      <c r="F5908" s="94"/>
      <c r="G5908" s="76"/>
      <c r="H5908" s="81" t="str">
        <f>IFERROR(F5908*VLOOKUP(D5908,Saldo!$P$8:$U$1009,6,FALSE),"")</f>
        <v/>
      </c>
      <c r="I5908" s="78" t="str">
        <f>IFERROR(IF(D5908="","",VLOOKUP(D5908,Saldo!$P$8:$Q$1009,2,FALSE)),"")</f>
        <v/>
      </c>
      <c r="J5908" s="76"/>
      <c r="K5908" s="74" t="str">
        <f t="shared" si="92"/>
        <v/>
      </c>
    </row>
    <row r="5909" spans="1:11" ht="18.95" customHeight="1" x14ac:dyDescent="0.25">
      <c r="A5909" s="52"/>
      <c r="C5909" s="185"/>
      <c r="D5909" s="76"/>
      <c r="E5909" s="76" t="str">
        <f>IF(D5909="","",IFERROR(VLOOKUP(D5909,Cadastro!$C$9:$D$1009,2,FALSE),"NOT FOUND"))</f>
        <v/>
      </c>
      <c r="F5909" s="94"/>
      <c r="G5909" s="76"/>
      <c r="H5909" s="81" t="str">
        <f>IFERROR(F5909*VLOOKUP(D5909,Saldo!$P$8:$U$1009,6,FALSE),"")</f>
        <v/>
      </c>
      <c r="I5909" s="78" t="str">
        <f>IFERROR(IF(D5909="","",VLOOKUP(D5909,Saldo!$P$8:$Q$1009,2,FALSE)),"")</f>
        <v/>
      </c>
      <c r="J5909" s="76"/>
      <c r="K5909" s="74" t="str">
        <f t="shared" si="92"/>
        <v/>
      </c>
    </row>
    <row r="5910" spans="1:11" ht="18.95" customHeight="1" x14ac:dyDescent="0.25">
      <c r="A5910" s="52"/>
      <c r="C5910" s="185"/>
      <c r="D5910" s="76"/>
      <c r="E5910" s="76" t="str">
        <f>IF(D5910="","",IFERROR(VLOOKUP(D5910,Cadastro!$C$9:$D$1009,2,FALSE),"NOT FOUND"))</f>
        <v/>
      </c>
      <c r="F5910" s="94"/>
      <c r="G5910" s="76"/>
      <c r="H5910" s="81" t="str">
        <f>IFERROR(F5910*VLOOKUP(D5910,Saldo!$P$8:$U$1009,6,FALSE),"")</f>
        <v/>
      </c>
      <c r="I5910" s="78" t="str">
        <f>IFERROR(IF(D5910="","",VLOOKUP(D5910,Saldo!$P$8:$Q$1009,2,FALSE)),"")</f>
        <v/>
      </c>
      <c r="J5910" s="76"/>
      <c r="K5910" s="74" t="str">
        <f t="shared" si="92"/>
        <v/>
      </c>
    </row>
    <row r="5911" spans="1:11" ht="18.95" customHeight="1" x14ac:dyDescent="0.25">
      <c r="A5911" s="52"/>
      <c r="C5911" s="185"/>
      <c r="D5911" s="76"/>
      <c r="E5911" s="76" t="str">
        <f>IF(D5911="","",IFERROR(VLOOKUP(D5911,Cadastro!$C$9:$D$1009,2,FALSE),"NOT FOUND"))</f>
        <v/>
      </c>
      <c r="F5911" s="94"/>
      <c r="G5911" s="76"/>
      <c r="H5911" s="81" t="str">
        <f>IFERROR(F5911*VLOOKUP(D5911,Saldo!$P$8:$U$1009,6,FALSE),"")</f>
        <v/>
      </c>
      <c r="I5911" s="78" t="str">
        <f>IFERROR(IF(D5911="","",VLOOKUP(D5911,Saldo!$P$8:$Q$1009,2,FALSE)),"")</f>
        <v/>
      </c>
      <c r="J5911" s="76"/>
      <c r="K5911" s="74" t="str">
        <f t="shared" si="92"/>
        <v/>
      </c>
    </row>
    <row r="5912" spans="1:11" ht="18.95" customHeight="1" x14ac:dyDescent="0.25">
      <c r="A5912" s="52"/>
      <c r="C5912" s="185"/>
      <c r="D5912" s="76"/>
      <c r="E5912" s="76" t="str">
        <f>IF(D5912="","",IFERROR(VLOOKUP(D5912,Cadastro!$C$9:$D$1009,2,FALSE),"NOT FOUND"))</f>
        <v/>
      </c>
      <c r="F5912" s="94"/>
      <c r="G5912" s="76"/>
      <c r="H5912" s="81" t="str">
        <f>IFERROR(F5912*VLOOKUP(D5912,Saldo!$P$8:$U$1009,6,FALSE),"")</f>
        <v/>
      </c>
      <c r="I5912" s="78" t="str">
        <f>IFERROR(IF(D5912="","",VLOOKUP(D5912,Saldo!$P$8:$Q$1009,2,FALSE)),"")</f>
        <v/>
      </c>
      <c r="J5912" s="76"/>
      <c r="K5912" s="74" t="str">
        <f t="shared" si="92"/>
        <v/>
      </c>
    </row>
    <row r="5913" spans="1:11" ht="18.95" customHeight="1" x14ac:dyDescent="0.25">
      <c r="A5913" s="52"/>
      <c r="C5913" s="185"/>
      <c r="D5913" s="76"/>
      <c r="E5913" s="76" t="str">
        <f>IF(D5913="","",IFERROR(VLOOKUP(D5913,Cadastro!$C$9:$D$1009,2,FALSE),"NOT FOUND"))</f>
        <v/>
      </c>
      <c r="F5913" s="94"/>
      <c r="G5913" s="76"/>
      <c r="H5913" s="81" t="str">
        <f>IFERROR(F5913*VLOOKUP(D5913,Saldo!$P$8:$U$1009,6,FALSE),"")</f>
        <v/>
      </c>
      <c r="I5913" s="78" t="str">
        <f>IFERROR(IF(D5913="","",VLOOKUP(D5913,Saldo!$P$8:$Q$1009,2,FALSE)),"")</f>
        <v/>
      </c>
      <c r="J5913" s="76"/>
      <c r="K5913" s="74" t="str">
        <f t="shared" si="92"/>
        <v/>
      </c>
    </row>
    <row r="5914" spans="1:11" ht="18.95" customHeight="1" x14ac:dyDescent="0.25">
      <c r="A5914" s="52"/>
      <c r="C5914" s="185"/>
      <c r="D5914" s="76"/>
      <c r="E5914" s="76" t="str">
        <f>IF(D5914="","",IFERROR(VLOOKUP(D5914,Cadastro!$C$9:$D$1009,2,FALSE),"NOT FOUND"))</f>
        <v/>
      </c>
      <c r="F5914" s="94"/>
      <c r="G5914" s="76"/>
      <c r="H5914" s="81" t="str">
        <f>IFERROR(F5914*VLOOKUP(D5914,Saldo!$P$8:$U$1009,6,FALSE),"")</f>
        <v/>
      </c>
      <c r="I5914" s="78" t="str">
        <f>IFERROR(IF(D5914="","",VLOOKUP(D5914,Saldo!$P$8:$Q$1009,2,FALSE)),"")</f>
        <v/>
      </c>
      <c r="J5914" s="76"/>
      <c r="K5914" s="74" t="str">
        <f t="shared" si="92"/>
        <v/>
      </c>
    </row>
    <row r="5915" spans="1:11" ht="18.95" customHeight="1" x14ac:dyDescent="0.25">
      <c r="A5915" s="52"/>
      <c r="C5915" s="185"/>
      <c r="D5915" s="76"/>
      <c r="E5915" s="76" t="str">
        <f>IF(D5915="","",IFERROR(VLOOKUP(D5915,Cadastro!$C$9:$D$1009,2,FALSE),"NOT FOUND"))</f>
        <v/>
      </c>
      <c r="F5915" s="94"/>
      <c r="G5915" s="76"/>
      <c r="H5915" s="81" t="str">
        <f>IFERROR(F5915*VLOOKUP(D5915,Saldo!$P$8:$U$1009,6,FALSE),"")</f>
        <v/>
      </c>
      <c r="I5915" s="78" t="str">
        <f>IFERROR(IF(D5915="","",VLOOKUP(D5915,Saldo!$P$8:$Q$1009,2,FALSE)),"")</f>
        <v/>
      </c>
      <c r="J5915" s="76"/>
      <c r="K5915" s="74" t="str">
        <f t="shared" si="92"/>
        <v/>
      </c>
    </row>
    <row r="5916" spans="1:11" ht="18.95" customHeight="1" x14ac:dyDescent="0.25">
      <c r="A5916" s="52"/>
      <c r="C5916" s="185"/>
      <c r="D5916" s="76"/>
      <c r="E5916" s="76" t="str">
        <f>IF(D5916="","",IFERROR(VLOOKUP(D5916,Cadastro!$C$9:$D$1009,2,FALSE),"NOT FOUND"))</f>
        <v/>
      </c>
      <c r="F5916" s="94"/>
      <c r="G5916" s="76"/>
      <c r="H5916" s="81" t="str">
        <f>IFERROR(F5916*VLOOKUP(D5916,Saldo!$P$8:$U$1009,6,FALSE),"")</f>
        <v/>
      </c>
      <c r="I5916" s="78" t="str">
        <f>IFERROR(IF(D5916="","",VLOOKUP(D5916,Saldo!$P$8:$Q$1009,2,FALSE)),"")</f>
        <v/>
      </c>
      <c r="J5916" s="76"/>
      <c r="K5916" s="74" t="str">
        <f t="shared" si="92"/>
        <v/>
      </c>
    </row>
    <row r="5917" spans="1:11" ht="18.95" customHeight="1" x14ac:dyDescent="0.25">
      <c r="A5917" s="52"/>
      <c r="C5917" s="185"/>
      <c r="D5917" s="76"/>
      <c r="E5917" s="76" t="str">
        <f>IF(D5917="","",IFERROR(VLOOKUP(D5917,Cadastro!$C$9:$D$1009,2,FALSE),"NOT FOUND"))</f>
        <v/>
      </c>
      <c r="F5917" s="94"/>
      <c r="G5917" s="76"/>
      <c r="H5917" s="81" t="str">
        <f>IFERROR(F5917*VLOOKUP(D5917,Saldo!$P$8:$U$1009,6,FALSE),"")</f>
        <v/>
      </c>
      <c r="I5917" s="78" t="str">
        <f>IFERROR(IF(D5917="","",VLOOKUP(D5917,Saldo!$P$8:$Q$1009,2,FALSE)),"")</f>
        <v/>
      </c>
      <c r="J5917" s="76"/>
      <c r="K5917" s="74" t="str">
        <f t="shared" si="92"/>
        <v/>
      </c>
    </row>
    <row r="5918" spans="1:11" ht="18.95" customHeight="1" x14ac:dyDescent="0.25">
      <c r="A5918" s="52"/>
      <c r="C5918" s="185"/>
      <c r="D5918" s="76"/>
      <c r="E5918" s="76" t="str">
        <f>IF(D5918="","",IFERROR(VLOOKUP(D5918,Cadastro!$C$9:$D$1009,2,FALSE),"NOT FOUND"))</f>
        <v/>
      </c>
      <c r="F5918" s="94"/>
      <c r="G5918" s="76"/>
      <c r="H5918" s="81" t="str">
        <f>IFERROR(F5918*VLOOKUP(D5918,Saldo!$P$8:$U$1009,6,FALSE),"")</f>
        <v/>
      </c>
      <c r="I5918" s="78" t="str">
        <f>IFERROR(IF(D5918="","",VLOOKUP(D5918,Saldo!$P$8:$Q$1009,2,FALSE)),"")</f>
        <v/>
      </c>
      <c r="J5918" s="76"/>
      <c r="K5918" s="74" t="str">
        <f t="shared" si="92"/>
        <v/>
      </c>
    </row>
    <row r="5919" spans="1:11" ht="18.95" customHeight="1" x14ac:dyDescent="0.25">
      <c r="A5919" s="52"/>
      <c r="C5919" s="185"/>
      <c r="D5919" s="76"/>
      <c r="E5919" s="76" t="str">
        <f>IF(D5919="","",IFERROR(VLOOKUP(D5919,Cadastro!$C$9:$D$1009,2,FALSE),"NOT FOUND"))</f>
        <v/>
      </c>
      <c r="F5919" s="94"/>
      <c r="G5919" s="76"/>
      <c r="H5919" s="81" t="str">
        <f>IFERROR(F5919*VLOOKUP(D5919,Saldo!$P$8:$U$1009,6,FALSE),"")</f>
        <v/>
      </c>
      <c r="I5919" s="78" t="str">
        <f>IFERROR(IF(D5919="","",VLOOKUP(D5919,Saldo!$P$8:$Q$1009,2,FALSE)),"")</f>
        <v/>
      </c>
      <c r="J5919" s="76"/>
      <c r="K5919" s="74" t="str">
        <f t="shared" si="92"/>
        <v/>
      </c>
    </row>
    <row r="5920" spans="1:11" ht="18.95" customHeight="1" x14ac:dyDescent="0.25">
      <c r="A5920" s="52"/>
      <c r="C5920" s="185"/>
      <c r="D5920" s="76"/>
      <c r="E5920" s="76" t="str">
        <f>IF(D5920="","",IFERROR(VLOOKUP(D5920,Cadastro!$C$9:$D$1009,2,FALSE),"NOT FOUND"))</f>
        <v/>
      </c>
      <c r="F5920" s="94"/>
      <c r="G5920" s="76"/>
      <c r="H5920" s="81" t="str">
        <f>IFERROR(F5920*VLOOKUP(D5920,Saldo!$P$8:$U$1009,6,FALSE),"")</f>
        <v/>
      </c>
      <c r="I5920" s="78" t="str">
        <f>IFERROR(IF(D5920="","",VLOOKUP(D5920,Saldo!$P$8:$Q$1009,2,FALSE)),"")</f>
        <v/>
      </c>
      <c r="J5920" s="76"/>
      <c r="K5920" s="74" t="str">
        <f t="shared" si="92"/>
        <v/>
      </c>
    </row>
    <row r="5921" spans="1:11" ht="18.95" customHeight="1" x14ac:dyDescent="0.25">
      <c r="A5921" s="52"/>
      <c r="C5921" s="185"/>
      <c r="D5921" s="76"/>
      <c r="E5921" s="76" t="str">
        <f>IF(D5921="","",IFERROR(VLOOKUP(D5921,Cadastro!$C$9:$D$1009,2,FALSE),"NOT FOUND"))</f>
        <v/>
      </c>
      <c r="F5921" s="94"/>
      <c r="G5921" s="76"/>
      <c r="H5921" s="81" t="str">
        <f>IFERROR(F5921*VLOOKUP(D5921,Saldo!$P$8:$U$1009,6,FALSE),"")</f>
        <v/>
      </c>
      <c r="I5921" s="78" t="str">
        <f>IFERROR(IF(D5921="","",VLOOKUP(D5921,Saldo!$P$8:$Q$1009,2,FALSE)),"")</f>
        <v/>
      </c>
      <c r="J5921" s="76"/>
      <c r="K5921" s="74" t="str">
        <f t="shared" si="92"/>
        <v/>
      </c>
    </row>
    <row r="5922" spans="1:11" ht="18.95" customHeight="1" x14ac:dyDescent="0.25">
      <c r="A5922" s="52"/>
      <c r="C5922" s="185"/>
      <c r="D5922" s="76"/>
      <c r="E5922" s="76" t="str">
        <f>IF(D5922="","",IFERROR(VLOOKUP(D5922,Cadastro!$C$9:$D$1009,2,FALSE),"NOT FOUND"))</f>
        <v/>
      </c>
      <c r="F5922" s="94"/>
      <c r="G5922" s="76"/>
      <c r="H5922" s="81" t="str">
        <f>IFERROR(F5922*VLOOKUP(D5922,Saldo!$P$8:$U$1009,6,FALSE),"")</f>
        <v/>
      </c>
      <c r="I5922" s="78" t="str">
        <f>IFERROR(IF(D5922="","",VLOOKUP(D5922,Saldo!$P$8:$Q$1009,2,FALSE)),"")</f>
        <v/>
      </c>
      <c r="J5922" s="76"/>
      <c r="K5922" s="74" t="str">
        <f t="shared" si="92"/>
        <v/>
      </c>
    </row>
    <row r="5923" spans="1:11" ht="18.95" customHeight="1" x14ac:dyDescent="0.25">
      <c r="A5923" s="52"/>
      <c r="C5923" s="185"/>
      <c r="D5923" s="76"/>
      <c r="E5923" s="76" t="str">
        <f>IF(D5923="","",IFERROR(VLOOKUP(D5923,Cadastro!$C$9:$D$1009,2,FALSE),"NOT FOUND"))</f>
        <v/>
      </c>
      <c r="F5923" s="94"/>
      <c r="G5923" s="76"/>
      <c r="H5923" s="81" t="str">
        <f>IFERROR(F5923*VLOOKUP(D5923,Saldo!$P$8:$U$1009,6,FALSE),"")</f>
        <v/>
      </c>
      <c r="I5923" s="78" t="str">
        <f>IFERROR(IF(D5923="","",VLOOKUP(D5923,Saldo!$P$8:$Q$1009,2,FALSE)),"")</f>
        <v/>
      </c>
      <c r="J5923" s="76"/>
      <c r="K5923" s="74" t="str">
        <f t="shared" si="92"/>
        <v/>
      </c>
    </row>
    <row r="5924" spans="1:11" ht="18.95" customHeight="1" x14ac:dyDescent="0.25">
      <c r="A5924" s="52"/>
      <c r="C5924" s="185"/>
      <c r="D5924" s="76"/>
      <c r="E5924" s="76" t="str">
        <f>IF(D5924="","",IFERROR(VLOOKUP(D5924,Cadastro!$C$9:$D$1009,2,FALSE),"NOT FOUND"))</f>
        <v/>
      </c>
      <c r="F5924" s="94"/>
      <c r="G5924" s="76"/>
      <c r="H5924" s="81" t="str">
        <f>IFERROR(F5924*VLOOKUP(D5924,Saldo!$P$8:$U$1009,6,FALSE),"")</f>
        <v/>
      </c>
      <c r="I5924" s="78" t="str">
        <f>IFERROR(IF(D5924="","",VLOOKUP(D5924,Saldo!$P$8:$Q$1009,2,FALSE)),"")</f>
        <v/>
      </c>
      <c r="J5924" s="76"/>
      <c r="K5924" s="74" t="str">
        <f t="shared" si="92"/>
        <v/>
      </c>
    </row>
    <row r="5925" spans="1:11" ht="18.95" customHeight="1" x14ac:dyDescent="0.25">
      <c r="A5925" s="52"/>
      <c r="C5925" s="185"/>
      <c r="D5925" s="76"/>
      <c r="E5925" s="76" t="str">
        <f>IF(D5925="","",IFERROR(VLOOKUP(D5925,Cadastro!$C$9:$D$1009,2,FALSE),"NOT FOUND"))</f>
        <v/>
      </c>
      <c r="F5925" s="94"/>
      <c r="G5925" s="76"/>
      <c r="H5925" s="81" t="str">
        <f>IFERROR(F5925*VLOOKUP(D5925,Saldo!$P$8:$U$1009,6,FALSE),"")</f>
        <v/>
      </c>
      <c r="I5925" s="78" t="str">
        <f>IFERROR(IF(D5925="","",VLOOKUP(D5925,Saldo!$P$8:$Q$1009,2,FALSE)),"")</f>
        <v/>
      </c>
      <c r="J5925" s="76"/>
      <c r="K5925" s="74" t="str">
        <f t="shared" si="92"/>
        <v/>
      </c>
    </row>
    <row r="5926" spans="1:11" ht="18.95" customHeight="1" x14ac:dyDescent="0.25">
      <c r="A5926" s="52"/>
      <c r="C5926" s="185"/>
      <c r="D5926" s="76"/>
      <c r="E5926" s="76" t="str">
        <f>IF(D5926="","",IFERROR(VLOOKUP(D5926,Cadastro!$C$9:$D$1009,2,FALSE),"NOT FOUND"))</f>
        <v/>
      </c>
      <c r="F5926" s="94"/>
      <c r="G5926" s="76"/>
      <c r="H5926" s="81" t="str">
        <f>IFERROR(F5926*VLOOKUP(D5926,Saldo!$P$8:$U$1009,6,FALSE),"")</f>
        <v/>
      </c>
      <c r="I5926" s="78" t="str">
        <f>IFERROR(IF(D5926="","",VLOOKUP(D5926,Saldo!$P$8:$Q$1009,2,FALSE)),"")</f>
        <v/>
      </c>
      <c r="J5926" s="76"/>
      <c r="K5926" s="74" t="str">
        <f t="shared" si="92"/>
        <v/>
      </c>
    </row>
    <row r="5927" spans="1:11" ht="18.95" customHeight="1" x14ac:dyDescent="0.25">
      <c r="A5927" s="52"/>
      <c r="C5927" s="185"/>
      <c r="D5927" s="76"/>
      <c r="E5927" s="76" t="str">
        <f>IF(D5927="","",IFERROR(VLOOKUP(D5927,Cadastro!$C$9:$D$1009,2,FALSE),"NOT FOUND"))</f>
        <v/>
      </c>
      <c r="F5927" s="94"/>
      <c r="G5927" s="76"/>
      <c r="H5927" s="81" t="str">
        <f>IFERROR(F5927*VLOOKUP(D5927,Saldo!$P$8:$U$1009,6,FALSE),"")</f>
        <v/>
      </c>
      <c r="I5927" s="78" t="str">
        <f>IFERROR(IF(D5927="","",VLOOKUP(D5927,Saldo!$P$8:$Q$1009,2,FALSE)),"")</f>
        <v/>
      </c>
      <c r="J5927" s="76"/>
      <c r="K5927" s="74" t="str">
        <f t="shared" si="92"/>
        <v/>
      </c>
    </row>
    <row r="5928" spans="1:11" ht="18.95" customHeight="1" x14ac:dyDescent="0.25">
      <c r="A5928" s="52"/>
      <c r="C5928" s="185"/>
      <c r="D5928" s="76"/>
      <c r="E5928" s="76" t="str">
        <f>IF(D5928="","",IFERROR(VLOOKUP(D5928,Cadastro!$C$9:$D$1009,2,FALSE),"NOT FOUND"))</f>
        <v/>
      </c>
      <c r="F5928" s="94"/>
      <c r="G5928" s="76"/>
      <c r="H5928" s="81" t="str">
        <f>IFERROR(F5928*VLOOKUP(D5928,Saldo!$P$8:$U$1009,6,FALSE),"")</f>
        <v/>
      </c>
      <c r="I5928" s="78" t="str">
        <f>IFERROR(IF(D5928="","",VLOOKUP(D5928,Saldo!$P$8:$Q$1009,2,FALSE)),"")</f>
        <v/>
      </c>
      <c r="J5928" s="76"/>
      <c r="K5928" s="74" t="str">
        <f t="shared" si="92"/>
        <v/>
      </c>
    </row>
    <row r="5929" spans="1:11" ht="18.95" customHeight="1" x14ac:dyDescent="0.25">
      <c r="A5929" s="52"/>
      <c r="C5929" s="185"/>
      <c r="D5929" s="76"/>
      <c r="E5929" s="76" t="str">
        <f>IF(D5929="","",IFERROR(VLOOKUP(D5929,Cadastro!$C$9:$D$1009,2,FALSE),"NOT FOUND"))</f>
        <v/>
      </c>
      <c r="F5929" s="94"/>
      <c r="G5929" s="76"/>
      <c r="H5929" s="81" t="str">
        <f>IFERROR(F5929*VLOOKUP(D5929,Saldo!$P$8:$U$1009,6,FALSE),"")</f>
        <v/>
      </c>
      <c r="I5929" s="78" t="str">
        <f>IFERROR(IF(D5929="","",VLOOKUP(D5929,Saldo!$P$8:$Q$1009,2,FALSE)),"")</f>
        <v/>
      </c>
      <c r="J5929" s="76"/>
      <c r="K5929" s="74" t="str">
        <f t="shared" si="92"/>
        <v/>
      </c>
    </row>
    <row r="5930" spans="1:11" ht="18.95" customHeight="1" x14ac:dyDescent="0.25">
      <c r="A5930" s="52"/>
      <c r="C5930" s="185"/>
      <c r="D5930" s="76"/>
      <c r="E5930" s="76" t="str">
        <f>IF(D5930="","",IFERROR(VLOOKUP(D5930,Cadastro!$C$9:$D$1009,2,FALSE),"NOT FOUND"))</f>
        <v/>
      </c>
      <c r="F5930" s="94"/>
      <c r="G5930" s="76"/>
      <c r="H5930" s="81" t="str">
        <f>IFERROR(F5930*VLOOKUP(D5930,Saldo!$P$8:$U$1009,6,FALSE),"")</f>
        <v/>
      </c>
      <c r="I5930" s="78" t="str">
        <f>IFERROR(IF(D5930="","",VLOOKUP(D5930,Saldo!$P$8:$Q$1009,2,FALSE)),"")</f>
        <v/>
      </c>
      <c r="J5930" s="76"/>
      <c r="K5930" s="74" t="str">
        <f t="shared" si="92"/>
        <v/>
      </c>
    </row>
    <row r="5931" spans="1:11" ht="18.95" customHeight="1" x14ac:dyDescent="0.25">
      <c r="A5931" s="52"/>
      <c r="C5931" s="185"/>
      <c r="D5931" s="76"/>
      <c r="E5931" s="76" t="str">
        <f>IF(D5931="","",IFERROR(VLOOKUP(D5931,Cadastro!$C$9:$D$1009,2,FALSE),"NOT FOUND"))</f>
        <v/>
      </c>
      <c r="F5931" s="94"/>
      <c r="G5931" s="76"/>
      <c r="H5931" s="81" t="str">
        <f>IFERROR(F5931*VLOOKUP(D5931,Saldo!$P$8:$U$1009,6,FALSE),"")</f>
        <v/>
      </c>
      <c r="I5931" s="78" t="str">
        <f>IFERROR(IF(D5931="","",VLOOKUP(D5931,Saldo!$P$8:$Q$1009,2,FALSE)),"")</f>
        <v/>
      </c>
      <c r="J5931" s="76"/>
      <c r="K5931" s="74" t="str">
        <f t="shared" si="92"/>
        <v/>
      </c>
    </row>
    <row r="5932" spans="1:11" ht="18.95" customHeight="1" x14ac:dyDescent="0.25">
      <c r="A5932" s="52"/>
      <c r="C5932" s="185"/>
      <c r="D5932" s="76"/>
      <c r="E5932" s="76" t="str">
        <f>IF(D5932="","",IFERROR(VLOOKUP(D5932,Cadastro!$C$9:$D$1009,2,FALSE),"NOT FOUND"))</f>
        <v/>
      </c>
      <c r="F5932" s="94"/>
      <c r="G5932" s="76"/>
      <c r="H5932" s="81" t="str">
        <f>IFERROR(F5932*VLOOKUP(D5932,Saldo!$P$8:$U$1009,6,FALSE),"")</f>
        <v/>
      </c>
      <c r="I5932" s="78" t="str">
        <f>IFERROR(IF(D5932="","",VLOOKUP(D5932,Saldo!$P$8:$Q$1009,2,FALSE)),"")</f>
        <v/>
      </c>
      <c r="J5932" s="76"/>
      <c r="K5932" s="74" t="str">
        <f t="shared" si="92"/>
        <v/>
      </c>
    </row>
    <row r="5933" spans="1:11" ht="18.95" customHeight="1" x14ac:dyDescent="0.25">
      <c r="A5933" s="52"/>
      <c r="C5933" s="185"/>
      <c r="D5933" s="76"/>
      <c r="E5933" s="76" t="str">
        <f>IF(D5933="","",IFERROR(VLOOKUP(D5933,Cadastro!$C$9:$D$1009,2,FALSE),"NOT FOUND"))</f>
        <v/>
      </c>
      <c r="F5933" s="94"/>
      <c r="G5933" s="76"/>
      <c r="H5933" s="81" t="str">
        <f>IFERROR(F5933*VLOOKUP(D5933,Saldo!$P$8:$U$1009,6,FALSE),"")</f>
        <v/>
      </c>
      <c r="I5933" s="78" t="str">
        <f>IFERROR(IF(D5933="","",VLOOKUP(D5933,Saldo!$P$8:$Q$1009,2,FALSE)),"")</f>
        <v/>
      </c>
      <c r="J5933" s="76"/>
      <c r="K5933" s="74" t="str">
        <f t="shared" si="92"/>
        <v/>
      </c>
    </row>
    <row r="5934" spans="1:11" ht="18.95" customHeight="1" x14ac:dyDescent="0.25">
      <c r="A5934" s="52"/>
      <c r="C5934" s="185"/>
      <c r="D5934" s="76"/>
      <c r="E5934" s="76" t="str">
        <f>IF(D5934="","",IFERROR(VLOOKUP(D5934,Cadastro!$C$9:$D$1009,2,FALSE),"NOT FOUND"))</f>
        <v/>
      </c>
      <c r="F5934" s="94"/>
      <c r="G5934" s="76"/>
      <c r="H5934" s="81" t="str">
        <f>IFERROR(F5934*VLOOKUP(D5934,Saldo!$P$8:$U$1009,6,FALSE),"")</f>
        <v/>
      </c>
      <c r="I5934" s="78" t="str">
        <f>IFERROR(IF(D5934="","",VLOOKUP(D5934,Saldo!$P$8:$Q$1009,2,FALSE)),"")</f>
        <v/>
      </c>
      <c r="J5934" s="76"/>
      <c r="K5934" s="74" t="str">
        <f t="shared" si="92"/>
        <v/>
      </c>
    </row>
    <row r="5935" spans="1:11" ht="18.95" customHeight="1" x14ac:dyDescent="0.25">
      <c r="A5935" s="52"/>
      <c r="C5935" s="185"/>
      <c r="D5935" s="76"/>
      <c r="E5935" s="76" t="str">
        <f>IF(D5935="","",IFERROR(VLOOKUP(D5935,Cadastro!$C$9:$D$1009,2,FALSE),"NOT FOUND"))</f>
        <v/>
      </c>
      <c r="F5935" s="94"/>
      <c r="G5935" s="76"/>
      <c r="H5935" s="81" t="str">
        <f>IFERROR(F5935*VLOOKUP(D5935,Saldo!$P$8:$U$1009,6,FALSE),"")</f>
        <v/>
      </c>
      <c r="I5935" s="78" t="str">
        <f>IFERROR(IF(D5935="","",VLOOKUP(D5935,Saldo!$P$8:$Q$1009,2,FALSE)),"")</f>
        <v/>
      </c>
      <c r="J5935" s="76"/>
      <c r="K5935" s="74" t="str">
        <f t="shared" si="92"/>
        <v/>
      </c>
    </row>
    <row r="5936" spans="1:11" ht="18.95" customHeight="1" x14ac:dyDescent="0.25">
      <c r="A5936" s="52"/>
      <c r="C5936" s="185"/>
      <c r="D5936" s="76"/>
      <c r="E5936" s="76" t="str">
        <f>IF(D5936="","",IFERROR(VLOOKUP(D5936,Cadastro!$C$9:$D$1009,2,FALSE),"NOT FOUND"))</f>
        <v/>
      </c>
      <c r="F5936" s="94"/>
      <c r="G5936" s="76"/>
      <c r="H5936" s="81" t="str">
        <f>IFERROR(F5936*VLOOKUP(D5936,Saldo!$P$8:$U$1009,6,FALSE),"")</f>
        <v/>
      </c>
      <c r="I5936" s="78" t="str">
        <f>IFERROR(IF(D5936="","",VLOOKUP(D5936,Saldo!$P$8:$Q$1009,2,FALSE)),"")</f>
        <v/>
      </c>
      <c r="J5936" s="76"/>
      <c r="K5936" s="74" t="str">
        <f t="shared" si="92"/>
        <v/>
      </c>
    </row>
    <row r="5937" spans="1:11" ht="18.95" customHeight="1" x14ac:dyDescent="0.25">
      <c r="A5937" s="52"/>
      <c r="C5937" s="185"/>
      <c r="D5937" s="76"/>
      <c r="E5937" s="76" t="str">
        <f>IF(D5937="","",IFERROR(VLOOKUP(D5937,Cadastro!$C$9:$D$1009,2,FALSE),"NOT FOUND"))</f>
        <v/>
      </c>
      <c r="F5937" s="94"/>
      <c r="G5937" s="76"/>
      <c r="H5937" s="81" t="str">
        <f>IFERROR(F5937*VLOOKUP(D5937,Saldo!$P$8:$U$1009,6,FALSE),"")</f>
        <v/>
      </c>
      <c r="I5937" s="78" t="str">
        <f>IFERROR(IF(D5937="","",VLOOKUP(D5937,Saldo!$P$8:$Q$1009,2,FALSE)),"")</f>
        <v/>
      </c>
      <c r="J5937" s="76"/>
      <c r="K5937" s="74" t="str">
        <f t="shared" si="92"/>
        <v/>
      </c>
    </row>
    <row r="5938" spans="1:11" ht="18.95" customHeight="1" x14ac:dyDescent="0.25">
      <c r="A5938" s="52"/>
      <c r="C5938" s="185"/>
      <c r="D5938" s="76"/>
      <c r="E5938" s="76" t="str">
        <f>IF(D5938="","",IFERROR(VLOOKUP(D5938,Cadastro!$C$9:$D$1009,2,FALSE),"NOT FOUND"))</f>
        <v/>
      </c>
      <c r="F5938" s="94"/>
      <c r="G5938" s="76"/>
      <c r="H5938" s="81" t="str">
        <f>IFERROR(F5938*VLOOKUP(D5938,Saldo!$P$8:$U$1009,6,FALSE),"")</f>
        <v/>
      </c>
      <c r="I5938" s="78" t="str">
        <f>IFERROR(IF(D5938="","",VLOOKUP(D5938,Saldo!$P$8:$Q$1009,2,FALSE)),"")</f>
        <v/>
      </c>
      <c r="J5938" s="76"/>
      <c r="K5938" s="74" t="str">
        <f t="shared" si="92"/>
        <v/>
      </c>
    </row>
    <row r="5939" spans="1:11" ht="18.95" customHeight="1" x14ac:dyDescent="0.25">
      <c r="A5939" s="52"/>
      <c r="C5939" s="185"/>
      <c r="D5939" s="76"/>
      <c r="E5939" s="76" t="str">
        <f>IF(D5939="","",IFERROR(VLOOKUP(D5939,Cadastro!$C$9:$D$1009,2,FALSE),"NOT FOUND"))</f>
        <v/>
      </c>
      <c r="F5939" s="94"/>
      <c r="G5939" s="76"/>
      <c r="H5939" s="81" t="str">
        <f>IFERROR(F5939*VLOOKUP(D5939,Saldo!$P$8:$U$1009,6,FALSE),"")</f>
        <v/>
      </c>
      <c r="I5939" s="78" t="str">
        <f>IFERROR(IF(D5939="","",VLOOKUP(D5939,Saldo!$P$8:$Q$1009,2,FALSE)),"")</f>
        <v/>
      </c>
      <c r="J5939" s="76"/>
      <c r="K5939" s="74" t="str">
        <f t="shared" si="92"/>
        <v/>
      </c>
    </row>
    <row r="5940" spans="1:11" ht="18.95" customHeight="1" x14ac:dyDescent="0.25">
      <c r="A5940" s="52"/>
      <c r="C5940" s="185"/>
      <c r="D5940" s="76"/>
      <c r="E5940" s="76" t="str">
        <f>IF(D5940="","",IFERROR(VLOOKUP(D5940,Cadastro!$C$9:$D$1009,2,FALSE),"NOT FOUND"))</f>
        <v/>
      </c>
      <c r="F5940" s="94"/>
      <c r="G5940" s="76"/>
      <c r="H5940" s="81" t="str">
        <f>IFERROR(F5940*VLOOKUP(D5940,Saldo!$P$8:$U$1009,6,FALSE),"")</f>
        <v/>
      </c>
      <c r="I5940" s="78" t="str">
        <f>IFERROR(IF(D5940="","",VLOOKUP(D5940,Saldo!$P$8:$Q$1009,2,FALSE)),"")</f>
        <v/>
      </c>
      <c r="J5940" s="76"/>
      <c r="K5940" s="74" t="str">
        <f t="shared" si="92"/>
        <v/>
      </c>
    </row>
    <row r="5941" spans="1:11" ht="18.95" customHeight="1" x14ac:dyDescent="0.25">
      <c r="A5941" s="52"/>
      <c r="C5941" s="185"/>
      <c r="D5941" s="76"/>
      <c r="E5941" s="76" t="str">
        <f>IF(D5941="","",IFERROR(VLOOKUP(D5941,Cadastro!$C$9:$D$1009,2,FALSE),"NOT FOUND"))</f>
        <v/>
      </c>
      <c r="F5941" s="94"/>
      <c r="G5941" s="76"/>
      <c r="H5941" s="81" t="str">
        <f>IFERROR(F5941*VLOOKUP(D5941,Saldo!$P$8:$U$1009,6,FALSE),"")</f>
        <v/>
      </c>
      <c r="I5941" s="78" t="str">
        <f>IFERROR(IF(D5941="","",VLOOKUP(D5941,Saldo!$P$8:$Q$1009,2,FALSE)),"")</f>
        <v/>
      </c>
      <c r="J5941" s="76"/>
      <c r="K5941" s="74" t="str">
        <f t="shared" si="92"/>
        <v/>
      </c>
    </row>
    <row r="5942" spans="1:11" ht="18.95" customHeight="1" x14ac:dyDescent="0.25">
      <c r="A5942" s="52"/>
      <c r="C5942" s="185"/>
      <c r="D5942" s="76"/>
      <c r="E5942" s="76" t="str">
        <f>IF(D5942="","",IFERROR(VLOOKUP(D5942,Cadastro!$C$9:$D$1009,2,FALSE),"NOT FOUND"))</f>
        <v/>
      </c>
      <c r="F5942" s="94"/>
      <c r="G5942" s="76"/>
      <c r="H5942" s="81" t="str">
        <f>IFERROR(F5942*VLOOKUP(D5942,Saldo!$P$8:$U$1009,6,FALSE),"")</f>
        <v/>
      </c>
      <c r="I5942" s="78" t="str">
        <f>IFERROR(IF(D5942="","",VLOOKUP(D5942,Saldo!$P$8:$Q$1009,2,FALSE)),"")</f>
        <v/>
      </c>
      <c r="J5942" s="76"/>
      <c r="K5942" s="74" t="str">
        <f t="shared" si="92"/>
        <v/>
      </c>
    </row>
    <row r="5943" spans="1:11" ht="18.95" customHeight="1" x14ac:dyDescent="0.25">
      <c r="A5943" s="52"/>
      <c r="C5943" s="185"/>
      <c r="D5943" s="76"/>
      <c r="E5943" s="76" t="str">
        <f>IF(D5943="","",IFERROR(VLOOKUP(D5943,Cadastro!$C$9:$D$1009,2,FALSE),"NOT FOUND"))</f>
        <v/>
      </c>
      <c r="F5943" s="94"/>
      <c r="G5943" s="76"/>
      <c r="H5943" s="81" t="str">
        <f>IFERROR(F5943*VLOOKUP(D5943,Saldo!$P$8:$U$1009,6,FALSE),"")</f>
        <v/>
      </c>
      <c r="I5943" s="78" t="str">
        <f>IFERROR(IF(D5943="","",VLOOKUP(D5943,Saldo!$P$8:$Q$1009,2,FALSE)),"")</f>
        <v/>
      </c>
      <c r="J5943" s="76"/>
      <c r="K5943" s="74" t="str">
        <f t="shared" si="92"/>
        <v/>
      </c>
    </row>
    <row r="5944" spans="1:11" ht="18.95" customHeight="1" x14ac:dyDescent="0.25">
      <c r="A5944" s="52"/>
      <c r="C5944" s="185"/>
      <c r="D5944" s="76"/>
      <c r="E5944" s="76" t="str">
        <f>IF(D5944="","",IFERROR(VLOOKUP(D5944,Cadastro!$C$9:$D$1009,2,FALSE),"NOT FOUND"))</f>
        <v/>
      </c>
      <c r="F5944" s="94"/>
      <c r="G5944" s="76"/>
      <c r="H5944" s="81" t="str">
        <f>IFERROR(F5944*VLOOKUP(D5944,Saldo!$P$8:$U$1009,6,FALSE),"")</f>
        <v/>
      </c>
      <c r="I5944" s="78" t="str">
        <f>IFERROR(IF(D5944="","",VLOOKUP(D5944,Saldo!$P$8:$Q$1009,2,FALSE)),"")</f>
        <v/>
      </c>
      <c r="J5944" s="76"/>
      <c r="K5944" s="74" t="str">
        <f t="shared" si="92"/>
        <v/>
      </c>
    </row>
    <row r="5945" spans="1:11" ht="18.95" customHeight="1" x14ac:dyDescent="0.25">
      <c r="A5945" s="52"/>
      <c r="C5945" s="185"/>
      <c r="D5945" s="76"/>
      <c r="E5945" s="76" t="str">
        <f>IF(D5945="","",IFERROR(VLOOKUP(D5945,Cadastro!$C$9:$D$1009,2,FALSE),"NOT FOUND"))</f>
        <v/>
      </c>
      <c r="F5945" s="94"/>
      <c r="G5945" s="76"/>
      <c r="H5945" s="81" t="str">
        <f>IFERROR(F5945*VLOOKUP(D5945,Saldo!$P$8:$U$1009,6,FALSE),"")</f>
        <v/>
      </c>
      <c r="I5945" s="78" t="str">
        <f>IFERROR(IF(D5945="","",VLOOKUP(D5945,Saldo!$P$8:$Q$1009,2,FALSE)),"")</f>
        <v/>
      </c>
      <c r="J5945" s="76"/>
      <c r="K5945" s="74" t="str">
        <f t="shared" si="92"/>
        <v/>
      </c>
    </row>
    <row r="5946" spans="1:11" ht="18.95" customHeight="1" x14ac:dyDescent="0.25">
      <c r="A5946" s="52"/>
      <c r="C5946" s="185"/>
      <c r="D5946" s="76"/>
      <c r="E5946" s="76" t="str">
        <f>IF(D5946="","",IFERROR(VLOOKUP(D5946,Cadastro!$C$9:$D$1009,2,FALSE),"NOT FOUND"))</f>
        <v/>
      </c>
      <c r="F5946" s="94"/>
      <c r="G5946" s="76"/>
      <c r="H5946" s="81" t="str">
        <f>IFERROR(F5946*VLOOKUP(D5946,Saldo!$P$8:$U$1009,6,FALSE),"")</f>
        <v/>
      </c>
      <c r="I5946" s="78" t="str">
        <f>IFERROR(IF(D5946="","",VLOOKUP(D5946,Saldo!$P$8:$Q$1009,2,FALSE)),"")</f>
        <v/>
      </c>
      <c r="J5946" s="76"/>
      <c r="K5946" s="74" t="str">
        <f t="shared" si="92"/>
        <v/>
      </c>
    </row>
    <row r="5947" spans="1:11" ht="18.95" customHeight="1" x14ac:dyDescent="0.25">
      <c r="A5947" s="52"/>
      <c r="C5947" s="185"/>
      <c r="D5947" s="76"/>
      <c r="E5947" s="76" t="str">
        <f>IF(D5947="","",IFERROR(VLOOKUP(D5947,Cadastro!$C$9:$D$1009,2,FALSE),"NOT FOUND"))</f>
        <v/>
      </c>
      <c r="F5947" s="94"/>
      <c r="G5947" s="76"/>
      <c r="H5947" s="81" t="str">
        <f>IFERROR(F5947*VLOOKUP(D5947,Saldo!$P$8:$U$1009,6,FALSE),"")</f>
        <v/>
      </c>
      <c r="I5947" s="78" t="str">
        <f>IFERROR(IF(D5947="","",VLOOKUP(D5947,Saldo!$P$8:$Q$1009,2,FALSE)),"")</f>
        <v/>
      </c>
      <c r="J5947" s="76"/>
      <c r="K5947" s="74" t="str">
        <f t="shared" si="92"/>
        <v/>
      </c>
    </row>
    <row r="5948" spans="1:11" ht="18.95" customHeight="1" x14ac:dyDescent="0.25">
      <c r="A5948" s="52"/>
      <c r="C5948" s="185"/>
      <c r="D5948" s="76"/>
      <c r="E5948" s="76" t="str">
        <f>IF(D5948="","",IFERROR(VLOOKUP(D5948,Cadastro!$C$9:$D$1009,2,FALSE),"NOT FOUND"))</f>
        <v/>
      </c>
      <c r="F5948" s="94"/>
      <c r="G5948" s="76"/>
      <c r="H5948" s="81" t="str">
        <f>IFERROR(F5948*VLOOKUP(D5948,Saldo!$P$8:$U$1009,6,FALSE),"")</f>
        <v/>
      </c>
      <c r="I5948" s="78" t="str">
        <f>IFERROR(IF(D5948="","",VLOOKUP(D5948,Saldo!$P$8:$Q$1009,2,FALSE)),"")</f>
        <v/>
      </c>
      <c r="J5948" s="76"/>
      <c r="K5948" s="74" t="str">
        <f t="shared" si="92"/>
        <v/>
      </c>
    </row>
    <row r="5949" spans="1:11" ht="18.95" customHeight="1" x14ac:dyDescent="0.25">
      <c r="A5949" s="52"/>
      <c r="C5949" s="185"/>
      <c r="D5949" s="76"/>
      <c r="E5949" s="76" t="str">
        <f>IF(D5949="","",IFERROR(VLOOKUP(D5949,Cadastro!$C$9:$D$1009,2,FALSE),"NOT FOUND"))</f>
        <v/>
      </c>
      <c r="F5949" s="94"/>
      <c r="G5949" s="76"/>
      <c r="H5949" s="81" t="str">
        <f>IFERROR(F5949*VLOOKUP(D5949,Saldo!$P$8:$U$1009,6,FALSE),"")</f>
        <v/>
      </c>
      <c r="I5949" s="78" t="str">
        <f>IFERROR(IF(D5949="","",VLOOKUP(D5949,Saldo!$P$8:$Q$1009,2,FALSE)),"")</f>
        <v/>
      </c>
      <c r="J5949" s="76"/>
      <c r="K5949" s="74" t="str">
        <f t="shared" si="92"/>
        <v/>
      </c>
    </row>
    <row r="5950" spans="1:11" ht="18.95" customHeight="1" x14ac:dyDescent="0.25">
      <c r="A5950" s="52"/>
      <c r="C5950" s="185"/>
      <c r="D5950" s="76"/>
      <c r="E5950" s="76" t="str">
        <f>IF(D5950="","",IFERROR(VLOOKUP(D5950,Cadastro!$C$9:$D$1009,2,FALSE),"NOT FOUND"))</f>
        <v/>
      </c>
      <c r="F5950" s="94"/>
      <c r="G5950" s="76"/>
      <c r="H5950" s="81" t="str">
        <f>IFERROR(F5950*VLOOKUP(D5950,Saldo!$P$8:$U$1009,6,FALSE),"")</f>
        <v/>
      </c>
      <c r="I5950" s="78" t="str">
        <f>IFERROR(IF(D5950="","",VLOOKUP(D5950,Saldo!$P$8:$Q$1009,2,FALSE)),"")</f>
        <v/>
      </c>
      <c r="J5950" s="76"/>
      <c r="K5950" s="74" t="str">
        <f t="shared" si="92"/>
        <v/>
      </c>
    </row>
    <row r="5951" spans="1:11" ht="18.95" customHeight="1" x14ac:dyDescent="0.25">
      <c r="A5951" s="52"/>
      <c r="C5951" s="185"/>
      <c r="D5951" s="76"/>
      <c r="E5951" s="76" t="str">
        <f>IF(D5951="","",IFERROR(VLOOKUP(D5951,Cadastro!$C$9:$D$1009,2,FALSE),"NOT FOUND"))</f>
        <v/>
      </c>
      <c r="F5951" s="94"/>
      <c r="G5951" s="76"/>
      <c r="H5951" s="81" t="str">
        <f>IFERROR(F5951*VLOOKUP(D5951,Saldo!$P$8:$U$1009,6,FALSE),"")</f>
        <v/>
      </c>
      <c r="I5951" s="78" t="str">
        <f>IFERROR(IF(D5951="","",VLOOKUP(D5951,Saldo!$P$8:$Q$1009,2,FALSE)),"")</f>
        <v/>
      </c>
      <c r="J5951" s="76"/>
      <c r="K5951" s="74" t="str">
        <f t="shared" si="92"/>
        <v/>
      </c>
    </row>
    <row r="5952" spans="1:11" ht="18.95" customHeight="1" x14ac:dyDescent="0.25">
      <c r="A5952" s="52"/>
      <c r="C5952" s="185"/>
      <c r="D5952" s="76"/>
      <c r="E5952" s="76" t="str">
        <f>IF(D5952="","",IFERROR(VLOOKUP(D5952,Cadastro!$C$9:$D$1009,2,FALSE),"NOT FOUND"))</f>
        <v/>
      </c>
      <c r="F5952" s="94"/>
      <c r="G5952" s="76"/>
      <c r="H5952" s="81" t="str">
        <f>IFERROR(F5952*VLOOKUP(D5952,Saldo!$P$8:$U$1009,6,FALSE),"")</f>
        <v/>
      </c>
      <c r="I5952" s="78" t="str">
        <f>IFERROR(IF(D5952="","",VLOOKUP(D5952,Saldo!$P$8:$Q$1009,2,FALSE)),"")</f>
        <v/>
      </c>
      <c r="J5952" s="76"/>
      <c r="K5952" s="74" t="str">
        <f t="shared" si="92"/>
        <v/>
      </c>
    </row>
    <row r="5953" spans="1:11" ht="18.95" customHeight="1" x14ac:dyDescent="0.25">
      <c r="A5953" s="52"/>
      <c r="C5953" s="185"/>
      <c r="D5953" s="76"/>
      <c r="E5953" s="76" t="str">
        <f>IF(D5953="","",IFERROR(VLOOKUP(D5953,Cadastro!$C$9:$D$1009,2,FALSE),"NOT FOUND"))</f>
        <v/>
      </c>
      <c r="F5953" s="94"/>
      <c r="G5953" s="76"/>
      <c r="H5953" s="81" t="str">
        <f>IFERROR(F5953*VLOOKUP(D5953,Saldo!$P$8:$U$1009,6,FALSE),"")</f>
        <v/>
      </c>
      <c r="I5953" s="78" t="str">
        <f>IFERROR(IF(D5953="","",VLOOKUP(D5953,Saldo!$P$8:$Q$1009,2,FALSE)),"")</f>
        <v/>
      </c>
      <c r="J5953" s="76"/>
      <c r="K5953" s="74" t="str">
        <f t="shared" si="92"/>
        <v/>
      </c>
    </row>
    <row r="5954" spans="1:11" ht="18.95" customHeight="1" x14ac:dyDescent="0.25">
      <c r="A5954" s="52"/>
      <c r="C5954" s="185"/>
      <c r="D5954" s="76"/>
      <c r="E5954" s="76" t="str">
        <f>IF(D5954="","",IFERROR(VLOOKUP(D5954,Cadastro!$C$9:$D$1009,2,FALSE),"NOT FOUND"))</f>
        <v/>
      </c>
      <c r="F5954" s="94"/>
      <c r="G5954" s="76"/>
      <c r="H5954" s="81" t="str">
        <f>IFERROR(F5954*VLOOKUP(D5954,Saldo!$P$8:$U$1009,6,FALSE),"")</f>
        <v/>
      </c>
      <c r="I5954" s="78" t="str">
        <f>IFERROR(IF(D5954="","",VLOOKUP(D5954,Saldo!$P$8:$Q$1009,2,FALSE)),"")</f>
        <v/>
      </c>
      <c r="J5954" s="76"/>
      <c r="K5954" s="74" t="str">
        <f t="shared" si="92"/>
        <v/>
      </c>
    </row>
    <row r="5955" spans="1:11" ht="18.95" customHeight="1" x14ac:dyDescent="0.25">
      <c r="A5955" s="52"/>
      <c r="C5955" s="185"/>
      <c r="D5955" s="76"/>
      <c r="E5955" s="76" t="str">
        <f>IF(D5955="","",IFERROR(VLOOKUP(D5955,Cadastro!$C$9:$D$1009,2,FALSE),"NOT FOUND"))</f>
        <v/>
      </c>
      <c r="F5955" s="94"/>
      <c r="G5955" s="76"/>
      <c r="H5955" s="81" t="str">
        <f>IFERROR(F5955*VLOOKUP(D5955,Saldo!$P$8:$U$1009,6,FALSE),"")</f>
        <v/>
      </c>
      <c r="I5955" s="78" t="str">
        <f>IFERROR(IF(D5955="","",VLOOKUP(D5955,Saldo!$P$8:$Q$1009,2,FALSE)),"")</f>
        <v/>
      </c>
      <c r="J5955" s="76"/>
      <c r="K5955" s="74" t="str">
        <f t="shared" si="92"/>
        <v/>
      </c>
    </row>
    <row r="5956" spans="1:11" ht="18.95" customHeight="1" x14ac:dyDescent="0.25">
      <c r="A5956" s="52"/>
      <c r="C5956" s="185"/>
      <c r="D5956" s="76"/>
      <c r="E5956" s="76" t="str">
        <f>IF(D5956="","",IFERROR(VLOOKUP(D5956,Cadastro!$C$9:$D$1009,2,FALSE),"NOT FOUND"))</f>
        <v/>
      </c>
      <c r="F5956" s="94"/>
      <c r="G5956" s="76"/>
      <c r="H5956" s="81" t="str">
        <f>IFERROR(F5956*VLOOKUP(D5956,Saldo!$P$8:$U$1009,6,FALSE),"")</f>
        <v/>
      </c>
      <c r="I5956" s="78" t="str">
        <f>IFERROR(IF(D5956="","",VLOOKUP(D5956,Saldo!$P$8:$Q$1009,2,FALSE)),"")</f>
        <v/>
      </c>
      <c r="J5956" s="76"/>
      <c r="K5956" s="74" t="str">
        <f t="shared" si="92"/>
        <v/>
      </c>
    </row>
    <row r="5957" spans="1:11" ht="18.95" customHeight="1" x14ac:dyDescent="0.25">
      <c r="A5957" s="52"/>
      <c r="C5957" s="185"/>
      <c r="D5957" s="76"/>
      <c r="E5957" s="76" t="str">
        <f>IF(D5957="","",IFERROR(VLOOKUP(D5957,Cadastro!$C$9:$D$1009,2,FALSE),"NOT FOUND"))</f>
        <v/>
      </c>
      <c r="F5957" s="94"/>
      <c r="G5957" s="76"/>
      <c r="H5957" s="81" t="str">
        <f>IFERROR(F5957*VLOOKUP(D5957,Saldo!$P$8:$U$1009,6,FALSE),"")</f>
        <v/>
      </c>
      <c r="I5957" s="78" t="str">
        <f>IFERROR(IF(D5957="","",VLOOKUP(D5957,Saldo!$P$8:$Q$1009,2,FALSE)),"")</f>
        <v/>
      </c>
      <c r="J5957" s="76"/>
      <c r="K5957" s="74" t="str">
        <f t="shared" si="92"/>
        <v/>
      </c>
    </row>
    <row r="5958" spans="1:11" ht="18.95" customHeight="1" x14ac:dyDescent="0.25">
      <c r="A5958" s="52"/>
      <c r="C5958" s="185"/>
      <c r="D5958" s="76"/>
      <c r="E5958" s="76" t="str">
        <f>IF(D5958="","",IFERROR(VLOOKUP(D5958,Cadastro!$C$9:$D$1009,2,FALSE),"NOT FOUND"))</f>
        <v/>
      </c>
      <c r="F5958" s="94"/>
      <c r="G5958" s="76"/>
      <c r="H5958" s="81" t="str">
        <f>IFERROR(F5958*VLOOKUP(D5958,Saldo!$P$8:$U$1009,6,FALSE),"")</f>
        <v/>
      </c>
      <c r="I5958" s="78" t="str">
        <f>IFERROR(IF(D5958="","",VLOOKUP(D5958,Saldo!$P$8:$Q$1009,2,FALSE)),"")</f>
        <v/>
      </c>
      <c r="J5958" s="76"/>
      <c r="K5958" s="74" t="str">
        <f t="shared" si="92"/>
        <v/>
      </c>
    </row>
    <row r="5959" spans="1:11" ht="18.95" customHeight="1" x14ac:dyDescent="0.25">
      <c r="A5959" s="52"/>
      <c r="C5959" s="185"/>
      <c r="D5959" s="76"/>
      <c r="E5959" s="76" t="str">
        <f>IF(D5959="","",IFERROR(VLOOKUP(D5959,Cadastro!$C$9:$D$1009,2,FALSE),"NOT FOUND"))</f>
        <v/>
      </c>
      <c r="F5959" s="94"/>
      <c r="G5959" s="76"/>
      <c r="H5959" s="81" t="str">
        <f>IFERROR(F5959*VLOOKUP(D5959,Saldo!$P$8:$U$1009,6,FALSE),"")</f>
        <v/>
      </c>
      <c r="I5959" s="78" t="str">
        <f>IFERROR(IF(D5959="","",VLOOKUP(D5959,Saldo!$P$8:$Q$1009,2,FALSE)),"")</f>
        <v/>
      </c>
      <c r="J5959" s="76"/>
      <c r="K5959" s="74" t="str">
        <f t="shared" si="92"/>
        <v/>
      </c>
    </row>
    <row r="5960" spans="1:11" ht="18.95" customHeight="1" x14ac:dyDescent="0.25">
      <c r="A5960" s="52"/>
      <c r="C5960" s="185"/>
      <c r="D5960" s="76"/>
      <c r="E5960" s="76" t="str">
        <f>IF(D5960="","",IFERROR(VLOOKUP(D5960,Cadastro!$C$9:$D$1009,2,FALSE),"NOT FOUND"))</f>
        <v/>
      </c>
      <c r="F5960" s="94"/>
      <c r="G5960" s="76"/>
      <c r="H5960" s="81" t="str">
        <f>IFERROR(F5960*VLOOKUP(D5960,Saldo!$P$8:$U$1009,6,FALSE),"")</f>
        <v/>
      </c>
      <c r="I5960" s="78" t="str">
        <f>IFERROR(IF(D5960="","",VLOOKUP(D5960,Saldo!$P$8:$Q$1009,2,FALSE)),"")</f>
        <v/>
      </c>
      <c r="J5960" s="76"/>
      <c r="K5960" s="74" t="str">
        <f t="shared" si="92"/>
        <v/>
      </c>
    </row>
    <row r="5961" spans="1:11" ht="18.95" customHeight="1" x14ac:dyDescent="0.25">
      <c r="A5961" s="52"/>
      <c r="C5961" s="185"/>
      <c r="D5961" s="76"/>
      <c r="E5961" s="76" t="str">
        <f>IF(D5961="","",IFERROR(VLOOKUP(D5961,Cadastro!$C$9:$D$1009,2,FALSE),"NOT FOUND"))</f>
        <v/>
      </c>
      <c r="F5961" s="94"/>
      <c r="G5961" s="76"/>
      <c r="H5961" s="81" t="str">
        <f>IFERROR(F5961*VLOOKUP(D5961,Saldo!$P$8:$U$1009,6,FALSE),"")</f>
        <v/>
      </c>
      <c r="I5961" s="78" t="str">
        <f>IFERROR(IF(D5961="","",VLOOKUP(D5961,Saldo!$P$8:$Q$1009,2,FALSE)),"")</f>
        <v/>
      </c>
      <c r="J5961" s="76"/>
      <c r="K5961" s="74" t="str">
        <f t="shared" si="92"/>
        <v/>
      </c>
    </row>
    <row r="5962" spans="1:11" ht="18.95" customHeight="1" x14ac:dyDescent="0.25">
      <c r="A5962" s="52"/>
      <c r="C5962" s="185"/>
      <c r="D5962" s="76"/>
      <c r="E5962" s="76" t="str">
        <f>IF(D5962="","",IFERROR(VLOOKUP(D5962,Cadastro!$C$9:$D$1009,2,FALSE),"NOT FOUND"))</f>
        <v/>
      </c>
      <c r="F5962" s="94"/>
      <c r="G5962" s="76"/>
      <c r="H5962" s="81" t="str">
        <f>IFERROR(F5962*VLOOKUP(D5962,Saldo!$P$8:$U$1009,6,FALSE),"")</f>
        <v/>
      </c>
      <c r="I5962" s="78" t="str">
        <f>IFERROR(IF(D5962="","",VLOOKUP(D5962,Saldo!$P$8:$Q$1009,2,FALSE)),"")</f>
        <v/>
      </c>
      <c r="J5962" s="76"/>
      <c r="K5962" s="74" t="str">
        <f t="shared" ref="K5962:K6025" si="93">IF(C5962="","",MONTH(C5962))</f>
        <v/>
      </c>
    </row>
    <row r="5963" spans="1:11" ht="18.95" customHeight="1" x14ac:dyDescent="0.25">
      <c r="A5963" s="52"/>
      <c r="C5963" s="185"/>
      <c r="D5963" s="76"/>
      <c r="E5963" s="76" t="str">
        <f>IF(D5963="","",IFERROR(VLOOKUP(D5963,Cadastro!$C$9:$D$1009,2,FALSE),"NOT FOUND"))</f>
        <v/>
      </c>
      <c r="F5963" s="94"/>
      <c r="G5963" s="76"/>
      <c r="H5963" s="81" t="str">
        <f>IFERROR(F5963*VLOOKUP(D5963,Saldo!$P$8:$U$1009,6,FALSE),"")</f>
        <v/>
      </c>
      <c r="I5963" s="78" t="str">
        <f>IFERROR(IF(D5963="","",VLOOKUP(D5963,Saldo!$P$8:$Q$1009,2,FALSE)),"")</f>
        <v/>
      </c>
      <c r="J5963" s="76"/>
      <c r="K5963" s="74" t="str">
        <f t="shared" si="93"/>
        <v/>
      </c>
    </row>
    <row r="5964" spans="1:11" ht="18.95" customHeight="1" x14ac:dyDescent="0.25">
      <c r="A5964" s="52"/>
      <c r="C5964" s="185"/>
      <c r="D5964" s="76"/>
      <c r="E5964" s="76" t="str">
        <f>IF(D5964="","",IFERROR(VLOOKUP(D5964,Cadastro!$C$9:$D$1009,2,FALSE),"NOT FOUND"))</f>
        <v/>
      </c>
      <c r="F5964" s="94"/>
      <c r="G5964" s="76"/>
      <c r="H5964" s="81" t="str">
        <f>IFERROR(F5964*VLOOKUP(D5964,Saldo!$P$8:$U$1009,6,FALSE),"")</f>
        <v/>
      </c>
      <c r="I5964" s="78" t="str">
        <f>IFERROR(IF(D5964="","",VLOOKUP(D5964,Saldo!$P$8:$Q$1009,2,FALSE)),"")</f>
        <v/>
      </c>
      <c r="J5964" s="76"/>
      <c r="K5964" s="74" t="str">
        <f t="shared" si="93"/>
        <v/>
      </c>
    </row>
    <row r="5965" spans="1:11" ht="18.95" customHeight="1" x14ac:dyDescent="0.25">
      <c r="A5965" s="52"/>
      <c r="C5965" s="185"/>
      <c r="D5965" s="76"/>
      <c r="E5965" s="76" t="str">
        <f>IF(D5965="","",IFERROR(VLOOKUP(D5965,Cadastro!$C$9:$D$1009,2,FALSE),"NOT FOUND"))</f>
        <v/>
      </c>
      <c r="F5965" s="94"/>
      <c r="G5965" s="76"/>
      <c r="H5965" s="81" t="str">
        <f>IFERROR(F5965*VLOOKUP(D5965,Saldo!$P$8:$U$1009,6,FALSE),"")</f>
        <v/>
      </c>
      <c r="I5965" s="78" t="str">
        <f>IFERROR(IF(D5965="","",VLOOKUP(D5965,Saldo!$P$8:$Q$1009,2,FALSE)),"")</f>
        <v/>
      </c>
      <c r="J5965" s="76"/>
      <c r="K5965" s="74" t="str">
        <f t="shared" si="93"/>
        <v/>
      </c>
    </row>
    <row r="5966" spans="1:11" ht="18.95" customHeight="1" x14ac:dyDescent="0.25">
      <c r="A5966" s="52"/>
      <c r="C5966" s="185"/>
      <c r="D5966" s="76"/>
      <c r="E5966" s="76" t="str">
        <f>IF(D5966="","",IFERROR(VLOOKUP(D5966,Cadastro!$C$9:$D$1009,2,FALSE),"NOT FOUND"))</f>
        <v/>
      </c>
      <c r="F5966" s="94"/>
      <c r="G5966" s="76"/>
      <c r="H5966" s="81" t="str">
        <f>IFERROR(F5966*VLOOKUP(D5966,Saldo!$P$8:$U$1009,6,FALSE),"")</f>
        <v/>
      </c>
      <c r="I5966" s="78" t="str">
        <f>IFERROR(IF(D5966="","",VLOOKUP(D5966,Saldo!$P$8:$Q$1009,2,FALSE)),"")</f>
        <v/>
      </c>
      <c r="J5966" s="76"/>
      <c r="K5966" s="74" t="str">
        <f t="shared" si="93"/>
        <v/>
      </c>
    </row>
    <row r="5967" spans="1:11" ht="18.95" customHeight="1" x14ac:dyDescent="0.25">
      <c r="A5967" s="52"/>
      <c r="C5967" s="185"/>
      <c r="D5967" s="76"/>
      <c r="E5967" s="76" t="str">
        <f>IF(D5967="","",IFERROR(VLOOKUP(D5967,Cadastro!$C$9:$D$1009,2,FALSE),"NOT FOUND"))</f>
        <v/>
      </c>
      <c r="F5967" s="94"/>
      <c r="G5967" s="76"/>
      <c r="H5967" s="81" t="str">
        <f>IFERROR(F5967*VLOOKUP(D5967,Saldo!$P$8:$U$1009,6,FALSE),"")</f>
        <v/>
      </c>
      <c r="I5967" s="78" t="str">
        <f>IFERROR(IF(D5967="","",VLOOKUP(D5967,Saldo!$P$8:$Q$1009,2,FALSE)),"")</f>
        <v/>
      </c>
      <c r="J5967" s="76"/>
      <c r="K5967" s="74" t="str">
        <f t="shared" si="93"/>
        <v/>
      </c>
    </row>
    <row r="5968" spans="1:11" ht="18.95" customHeight="1" x14ac:dyDescent="0.25">
      <c r="A5968" s="52"/>
      <c r="C5968" s="185"/>
      <c r="D5968" s="76"/>
      <c r="E5968" s="76" t="str">
        <f>IF(D5968="","",IFERROR(VLOOKUP(D5968,Cadastro!$C$9:$D$1009,2,FALSE),"NOT FOUND"))</f>
        <v/>
      </c>
      <c r="F5968" s="94"/>
      <c r="G5968" s="76"/>
      <c r="H5968" s="81" t="str">
        <f>IFERROR(F5968*VLOOKUP(D5968,Saldo!$P$8:$U$1009,6,FALSE),"")</f>
        <v/>
      </c>
      <c r="I5968" s="78" t="str">
        <f>IFERROR(IF(D5968="","",VLOOKUP(D5968,Saldo!$P$8:$Q$1009,2,FALSE)),"")</f>
        <v/>
      </c>
      <c r="J5968" s="76"/>
      <c r="K5968" s="74" t="str">
        <f t="shared" si="93"/>
        <v/>
      </c>
    </row>
    <row r="5969" spans="1:11" ht="18.95" customHeight="1" x14ac:dyDescent="0.25">
      <c r="A5969" s="52"/>
      <c r="C5969" s="185"/>
      <c r="D5969" s="76"/>
      <c r="E5969" s="76" t="str">
        <f>IF(D5969="","",IFERROR(VLOOKUP(D5969,Cadastro!$C$9:$D$1009,2,FALSE),"NOT FOUND"))</f>
        <v/>
      </c>
      <c r="F5969" s="94"/>
      <c r="G5969" s="76"/>
      <c r="H5969" s="81" t="str">
        <f>IFERROR(F5969*VLOOKUP(D5969,Saldo!$P$8:$U$1009,6,FALSE),"")</f>
        <v/>
      </c>
      <c r="I5969" s="78" t="str">
        <f>IFERROR(IF(D5969="","",VLOOKUP(D5969,Saldo!$P$8:$Q$1009,2,FALSE)),"")</f>
        <v/>
      </c>
      <c r="J5969" s="76"/>
      <c r="K5969" s="74" t="str">
        <f t="shared" si="93"/>
        <v/>
      </c>
    </row>
    <row r="5970" spans="1:11" ht="18.95" customHeight="1" x14ac:dyDescent="0.25">
      <c r="A5970" s="52"/>
      <c r="C5970" s="185"/>
      <c r="D5970" s="76"/>
      <c r="E5970" s="76" t="str">
        <f>IF(D5970="","",IFERROR(VLOOKUP(D5970,Cadastro!$C$9:$D$1009,2,FALSE),"NOT FOUND"))</f>
        <v/>
      </c>
      <c r="F5970" s="94"/>
      <c r="G5970" s="76"/>
      <c r="H5970" s="81" t="str">
        <f>IFERROR(F5970*VLOOKUP(D5970,Saldo!$P$8:$U$1009,6,FALSE),"")</f>
        <v/>
      </c>
      <c r="I5970" s="78" t="str">
        <f>IFERROR(IF(D5970="","",VLOOKUP(D5970,Saldo!$P$8:$Q$1009,2,FALSE)),"")</f>
        <v/>
      </c>
      <c r="J5970" s="76"/>
      <c r="K5970" s="74" t="str">
        <f t="shared" si="93"/>
        <v/>
      </c>
    </row>
    <row r="5971" spans="1:11" ht="18.95" customHeight="1" x14ac:dyDescent="0.25">
      <c r="A5971" s="52"/>
      <c r="C5971" s="185"/>
      <c r="D5971" s="76"/>
      <c r="E5971" s="76" t="str">
        <f>IF(D5971="","",IFERROR(VLOOKUP(D5971,Cadastro!$C$9:$D$1009,2,FALSE),"NOT FOUND"))</f>
        <v/>
      </c>
      <c r="F5971" s="94"/>
      <c r="G5971" s="76"/>
      <c r="H5971" s="81" t="str">
        <f>IFERROR(F5971*VLOOKUP(D5971,Saldo!$P$8:$U$1009,6,FALSE),"")</f>
        <v/>
      </c>
      <c r="I5971" s="78" t="str">
        <f>IFERROR(IF(D5971="","",VLOOKUP(D5971,Saldo!$P$8:$Q$1009,2,FALSE)),"")</f>
        <v/>
      </c>
      <c r="J5971" s="76"/>
      <c r="K5971" s="74" t="str">
        <f t="shared" si="93"/>
        <v/>
      </c>
    </row>
    <row r="5972" spans="1:11" ht="18.95" customHeight="1" x14ac:dyDescent="0.25">
      <c r="A5972" s="52"/>
      <c r="C5972" s="185"/>
      <c r="D5972" s="76"/>
      <c r="E5972" s="76" t="str">
        <f>IF(D5972="","",IFERROR(VLOOKUP(D5972,Cadastro!$C$9:$D$1009,2,FALSE),"NOT FOUND"))</f>
        <v/>
      </c>
      <c r="F5972" s="94"/>
      <c r="G5972" s="76"/>
      <c r="H5972" s="81" t="str">
        <f>IFERROR(F5972*VLOOKUP(D5972,Saldo!$P$8:$U$1009,6,FALSE),"")</f>
        <v/>
      </c>
      <c r="I5972" s="78" t="str">
        <f>IFERROR(IF(D5972="","",VLOOKUP(D5972,Saldo!$P$8:$Q$1009,2,FALSE)),"")</f>
        <v/>
      </c>
      <c r="J5972" s="76"/>
      <c r="K5972" s="74" t="str">
        <f t="shared" si="93"/>
        <v/>
      </c>
    </row>
    <row r="5973" spans="1:11" ht="18.95" customHeight="1" x14ac:dyDescent="0.25">
      <c r="A5973" s="52"/>
      <c r="C5973" s="185"/>
      <c r="D5973" s="76"/>
      <c r="E5973" s="76" t="str">
        <f>IF(D5973="","",IFERROR(VLOOKUP(D5973,Cadastro!$C$9:$D$1009,2,FALSE),"NOT FOUND"))</f>
        <v/>
      </c>
      <c r="F5973" s="94"/>
      <c r="G5973" s="76"/>
      <c r="H5973" s="81" t="str">
        <f>IFERROR(F5973*VLOOKUP(D5973,Saldo!$P$8:$U$1009,6,FALSE),"")</f>
        <v/>
      </c>
      <c r="I5973" s="78" t="str">
        <f>IFERROR(IF(D5973="","",VLOOKUP(D5973,Saldo!$P$8:$Q$1009,2,FALSE)),"")</f>
        <v/>
      </c>
      <c r="J5973" s="76"/>
      <c r="K5973" s="74" t="str">
        <f t="shared" si="93"/>
        <v/>
      </c>
    </row>
    <row r="5974" spans="1:11" ht="18.95" customHeight="1" x14ac:dyDescent="0.25">
      <c r="A5974" s="52"/>
      <c r="C5974" s="185"/>
      <c r="D5974" s="76"/>
      <c r="E5974" s="76" t="str">
        <f>IF(D5974="","",IFERROR(VLOOKUP(D5974,Cadastro!$C$9:$D$1009,2,FALSE),"NOT FOUND"))</f>
        <v/>
      </c>
      <c r="F5974" s="94"/>
      <c r="G5974" s="76"/>
      <c r="H5974" s="81" t="str">
        <f>IFERROR(F5974*VLOOKUP(D5974,Saldo!$P$8:$U$1009,6,FALSE),"")</f>
        <v/>
      </c>
      <c r="I5974" s="78" t="str">
        <f>IFERROR(IF(D5974="","",VLOOKUP(D5974,Saldo!$P$8:$Q$1009,2,FALSE)),"")</f>
        <v/>
      </c>
      <c r="J5974" s="76"/>
      <c r="K5974" s="74" t="str">
        <f t="shared" si="93"/>
        <v/>
      </c>
    </row>
    <row r="5975" spans="1:11" ht="18.95" customHeight="1" x14ac:dyDescent="0.25">
      <c r="A5975" s="52"/>
      <c r="C5975" s="185"/>
      <c r="D5975" s="76"/>
      <c r="E5975" s="76" t="str">
        <f>IF(D5975="","",IFERROR(VLOOKUP(D5975,Cadastro!$C$9:$D$1009,2,FALSE),"NOT FOUND"))</f>
        <v/>
      </c>
      <c r="F5975" s="94"/>
      <c r="G5975" s="76"/>
      <c r="H5975" s="81" t="str">
        <f>IFERROR(F5975*VLOOKUP(D5975,Saldo!$P$8:$U$1009,6,FALSE),"")</f>
        <v/>
      </c>
      <c r="I5975" s="78" t="str">
        <f>IFERROR(IF(D5975="","",VLOOKUP(D5975,Saldo!$P$8:$Q$1009,2,FALSE)),"")</f>
        <v/>
      </c>
      <c r="J5975" s="76"/>
      <c r="K5975" s="74" t="str">
        <f t="shared" si="93"/>
        <v/>
      </c>
    </row>
    <row r="5976" spans="1:11" ht="18.95" customHeight="1" x14ac:dyDescent="0.25">
      <c r="A5976" s="52"/>
      <c r="C5976" s="185"/>
      <c r="D5976" s="76"/>
      <c r="E5976" s="76" t="str">
        <f>IF(D5976="","",IFERROR(VLOOKUP(D5976,Cadastro!$C$9:$D$1009,2,FALSE),"NOT FOUND"))</f>
        <v/>
      </c>
      <c r="F5976" s="94"/>
      <c r="G5976" s="76"/>
      <c r="H5976" s="81" t="str">
        <f>IFERROR(F5976*VLOOKUP(D5976,Saldo!$P$8:$U$1009,6,FALSE),"")</f>
        <v/>
      </c>
      <c r="I5976" s="78" t="str">
        <f>IFERROR(IF(D5976="","",VLOOKUP(D5976,Saldo!$P$8:$Q$1009,2,FALSE)),"")</f>
        <v/>
      </c>
      <c r="J5976" s="76"/>
      <c r="K5976" s="74" t="str">
        <f t="shared" si="93"/>
        <v/>
      </c>
    </row>
    <row r="5977" spans="1:11" ht="18.95" customHeight="1" x14ac:dyDescent="0.25">
      <c r="A5977" s="52"/>
      <c r="C5977" s="185"/>
      <c r="D5977" s="76"/>
      <c r="E5977" s="76" t="str">
        <f>IF(D5977="","",IFERROR(VLOOKUP(D5977,Cadastro!$C$9:$D$1009,2,FALSE),"NOT FOUND"))</f>
        <v/>
      </c>
      <c r="F5977" s="94"/>
      <c r="G5977" s="76"/>
      <c r="H5977" s="81" t="str">
        <f>IFERROR(F5977*VLOOKUP(D5977,Saldo!$P$8:$U$1009,6,FALSE),"")</f>
        <v/>
      </c>
      <c r="I5977" s="78" t="str">
        <f>IFERROR(IF(D5977="","",VLOOKUP(D5977,Saldo!$P$8:$Q$1009,2,FALSE)),"")</f>
        <v/>
      </c>
      <c r="J5977" s="76"/>
      <c r="K5977" s="74" t="str">
        <f t="shared" si="93"/>
        <v/>
      </c>
    </row>
    <row r="5978" spans="1:11" ht="18.95" customHeight="1" x14ac:dyDescent="0.25">
      <c r="A5978" s="52"/>
      <c r="C5978" s="185"/>
      <c r="D5978" s="76"/>
      <c r="E5978" s="76" t="str">
        <f>IF(D5978="","",IFERROR(VLOOKUP(D5978,Cadastro!$C$9:$D$1009,2,FALSE),"NOT FOUND"))</f>
        <v/>
      </c>
      <c r="F5978" s="94"/>
      <c r="G5978" s="76"/>
      <c r="H5978" s="81" t="str">
        <f>IFERROR(F5978*VLOOKUP(D5978,Saldo!$P$8:$U$1009,6,FALSE),"")</f>
        <v/>
      </c>
      <c r="I5978" s="78" t="str">
        <f>IFERROR(IF(D5978="","",VLOOKUP(D5978,Saldo!$P$8:$Q$1009,2,FALSE)),"")</f>
        <v/>
      </c>
      <c r="J5978" s="76"/>
      <c r="K5978" s="74" t="str">
        <f t="shared" si="93"/>
        <v/>
      </c>
    </row>
    <row r="5979" spans="1:11" ht="18.95" customHeight="1" x14ac:dyDescent="0.25">
      <c r="A5979" s="52"/>
      <c r="C5979" s="185"/>
      <c r="D5979" s="76"/>
      <c r="E5979" s="76" t="str">
        <f>IF(D5979="","",IFERROR(VLOOKUP(D5979,Cadastro!$C$9:$D$1009,2,FALSE),"NOT FOUND"))</f>
        <v/>
      </c>
      <c r="F5979" s="94"/>
      <c r="G5979" s="76"/>
      <c r="H5979" s="81" t="str">
        <f>IFERROR(F5979*VLOOKUP(D5979,Saldo!$P$8:$U$1009,6,FALSE),"")</f>
        <v/>
      </c>
      <c r="I5979" s="78" t="str">
        <f>IFERROR(IF(D5979="","",VLOOKUP(D5979,Saldo!$P$8:$Q$1009,2,FALSE)),"")</f>
        <v/>
      </c>
      <c r="J5979" s="76"/>
      <c r="K5979" s="74" t="str">
        <f t="shared" si="93"/>
        <v/>
      </c>
    </row>
    <row r="5980" spans="1:11" ht="18.95" customHeight="1" x14ac:dyDescent="0.25">
      <c r="A5980" s="52"/>
      <c r="C5980" s="185"/>
      <c r="D5980" s="76"/>
      <c r="E5980" s="76" t="str">
        <f>IF(D5980="","",IFERROR(VLOOKUP(D5980,Cadastro!$C$9:$D$1009,2,FALSE),"NOT FOUND"))</f>
        <v/>
      </c>
      <c r="F5980" s="94"/>
      <c r="G5980" s="76"/>
      <c r="H5980" s="81" t="str">
        <f>IFERROR(F5980*VLOOKUP(D5980,Saldo!$P$8:$U$1009,6,FALSE),"")</f>
        <v/>
      </c>
      <c r="I5980" s="78" t="str">
        <f>IFERROR(IF(D5980="","",VLOOKUP(D5980,Saldo!$P$8:$Q$1009,2,FALSE)),"")</f>
        <v/>
      </c>
      <c r="J5980" s="76"/>
      <c r="K5980" s="74" t="str">
        <f t="shared" si="93"/>
        <v/>
      </c>
    </row>
    <row r="5981" spans="1:11" ht="18.95" customHeight="1" x14ac:dyDescent="0.25">
      <c r="A5981" s="52"/>
      <c r="C5981" s="185"/>
      <c r="D5981" s="76"/>
      <c r="E5981" s="76" t="str">
        <f>IF(D5981="","",IFERROR(VLOOKUP(D5981,Cadastro!$C$9:$D$1009,2,FALSE),"NOT FOUND"))</f>
        <v/>
      </c>
      <c r="F5981" s="94"/>
      <c r="G5981" s="76"/>
      <c r="H5981" s="81" t="str">
        <f>IFERROR(F5981*VLOOKUP(D5981,Saldo!$P$8:$U$1009,6,FALSE),"")</f>
        <v/>
      </c>
      <c r="I5981" s="78" t="str">
        <f>IFERROR(IF(D5981="","",VLOOKUP(D5981,Saldo!$P$8:$Q$1009,2,FALSE)),"")</f>
        <v/>
      </c>
      <c r="J5981" s="76"/>
      <c r="K5981" s="74" t="str">
        <f t="shared" si="93"/>
        <v/>
      </c>
    </row>
    <row r="5982" spans="1:11" ht="18.95" customHeight="1" x14ac:dyDescent="0.25">
      <c r="A5982" s="52"/>
      <c r="C5982" s="185"/>
      <c r="D5982" s="76"/>
      <c r="E5982" s="76" t="str">
        <f>IF(D5982="","",IFERROR(VLOOKUP(D5982,Cadastro!$C$9:$D$1009,2,FALSE),"NOT FOUND"))</f>
        <v/>
      </c>
      <c r="F5982" s="94"/>
      <c r="G5982" s="76"/>
      <c r="H5982" s="81" t="str">
        <f>IFERROR(F5982*VLOOKUP(D5982,Saldo!$P$8:$U$1009,6,FALSE),"")</f>
        <v/>
      </c>
      <c r="I5982" s="78" t="str">
        <f>IFERROR(IF(D5982="","",VLOOKUP(D5982,Saldo!$P$8:$Q$1009,2,FALSE)),"")</f>
        <v/>
      </c>
      <c r="J5982" s="76"/>
      <c r="K5982" s="74" t="str">
        <f t="shared" si="93"/>
        <v/>
      </c>
    </row>
    <row r="5983" spans="1:11" ht="18.95" customHeight="1" x14ac:dyDescent="0.25">
      <c r="A5983" s="52"/>
      <c r="C5983" s="185"/>
      <c r="D5983" s="76"/>
      <c r="E5983" s="76" t="str">
        <f>IF(D5983="","",IFERROR(VLOOKUP(D5983,Cadastro!$C$9:$D$1009,2,FALSE),"NOT FOUND"))</f>
        <v/>
      </c>
      <c r="F5983" s="94"/>
      <c r="G5983" s="76"/>
      <c r="H5983" s="81" t="str">
        <f>IFERROR(F5983*VLOOKUP(D5983,Saldo!$P$8:$U$1009,6,FALSE),"")</f>
        <v/>
      </c>
      <c r="I5983" s="78" t="str">
        <f>IFERROR(IF(D5983="","",VLOOKUP(D5983,Saldo!$P$8:$Q$1009,2,FALSE)),"")</f>
        <v/>
      </c>
      <c r="J5983" s="76"/>
      <c r="K5983" s="74" t="str">
        <f t="shared" si="93"/>
        <v/>
      </c>
    </row>
    <row r="5984" spans="1:11" ht="18.95" customHeight="1" x14ac:dyDescent="0.25">
      <c r="A5984" s="52"/>
      <c r="C5984" s="185"/>
      <c r="D5984" s="76"/>
      <c r="E5984" s="76" t="str">
        <f>IF(D5984="","",IFERROR(VLOOKUP(D5984,Cadastro!$C$9:$D$1009,2,FALSE),"NOT FOUND"))</f>
        <v/>
      </c>
      <c r="F5984" s="94"/>
      <c r="G5984" s="76"/>
      <c r="H5984" s="81" t="str">
        <f>IFERROR(F5984*VLOOKUP(D5984,Saldo!$P$8:$U$1009,6,FALSE),"")</f>
        <v/>
      </c>
      <c r="I5984" s="78" t="str">
        <f>IFERROR(IF(D5984="","",VLOOKUP(D5984,Saldo!$P$8:$Q$1009,2,FALSE)),"")</f>
        <v/>
      </c>
      <c r="J5984" s="76"/>
      <c r="K5984" s="74" t="str">
        <f t="shared" si="93"/>
        <v/>
      </c>
    </row>
    <row r="5985" spans="1:11" ht="18.95" customHeight="1" x14ac:dyDescent="0.25">
      <c r="A5985" s="52"/>
      <c r="C5985" s="185"/>
      <c r="D5985" s="76"/>
      <c r="E5985" s="76" t="str">
        <f>IF(D5985="","",IFERROR(VLOOKUP(D5985,Cadastro!$C$9:$D$1009,2,FALSE),"NOT FOUND"))</f>
        <v/>
      </c>
      <c r="F5985" s="94"/>
      <c r="G5985" s="76"/>
      <c r="H5985" s="81" t="str">
        <f>IFERROR(F5985*VLOOKUP(D5985,Saldo!$P$8:$U$1009,6,FALSE),"")</f>
        <v/>
      </c>
      <c r="I5985" s="78" t="str">
        <f>IFERROR(IF(D5985="","",VLOOKUP(D5985,Saldo!$P$8:$Q$1009,2,FALSE)),"")</f>
        <v/>
      </c>
      <c r="J5985" s="76"/>
      <c r="K5985" s="74" t="str">
        <f t="shared" si="93"/>
        <v/>
      </c>
    </row>
    <row r="5986" spans="1:11" ht="18.95" customHeight="1" x14ac:dyDescent="0.25">
      <c r="A5986" s="52"/>
      <c r="C5986" s="185"/>
      <c r="D5986" s="76"/>
      <c r="E5986" s="76" t="str">
        <f>IF(D5986="","",IFERROR(VLOOKUP(D5986,Cadastro!$C$9:$D$1009,2,FALSE),"NOT FOUND"))</f>
        <v/>
      </c>
      <c r="F5986" s="94"/>
      <c r="G5986" s="76"/>
      <c r="H5986" s="81" t="str">
        <f>IFERROR(F5986*VLOOKUP(D5986,Saldo!$P$8:$U$1009,6,FALSE),"")</f>
        <v/>
      </c>
      <c r="I5986" s="78" t="str">
        <f>IFERROR(IF(D5986="","",VLOOKUP(D5986,Saldo!$P$8:$Q$1009,2,FALSE)),"")</f>
        <v/>
      </c>
      <c r="J5986" s="76"/>
      <c r="K5986" s="74" t="str">
        <f t="shared" si="93"/>
        <v/>
      </c>
    </row>
    <row r="5987" spans="1:11" ht="18.95" customHeight="1" x14ac:dyDescent="0.25">
      <c r="A5987" s="52"/>
      <c r="C5987" s="185"/>
      <c r="D5987" s="76"/>
      <c r="E5987" s="76" t="str">
        <f>IF(D5987="","",IFERROR(VLOOKUP(D5987,Cadastro!$C$9:$D$1009,2,FALSE),"NOT FOUND"))</f>
        <v/>
      </c>
      <c r="F5987" s="94"/>
      <c r="G5987" s="76"/>
      <c r="H5987" s="81" t="str">
        <f>IFERROR(F5987*VLOOKUP(D5987,Saldo!$P$8:$U$1009,6,FALSE),"")</f>
        <v/>
      </c>
      <c r="I5987" s="78" t="str">
        <f>IFERROR(IF(D5987="","",VLOOKUP(D5987,Saldo!$P$8:$Q$1009,2,FALSE)),"")</f>
        <v/>
      </c>
      <c r="J5987" s="76"/>
      <c r="K5987" s="74" t="str">
        <f t="shared" si="93"/>
        <v/>
      </c>
    </row>
    <row r="5988" spans="1:11" ht="18.95" customHeight="1" x14ac:dyDescent="0.25">
      <c r="A5988" s="52"/>
      <c r="C5988" s="185"/>
      <c r="D5988" s="76"/>
      <c r="E5988" s="76" t="str">
        <f>IF(D5988="","",IFERROR(VLOOKUP(D5988,Cadastro!$C$9:$D$1009,2,FALSE),"NOT FOUND"))</f>
        <v/>
      </c>
      <c r="F5988" s="94"/>
      <c r="G5988" s="76"/>
      <c r="H5988" s="81" t="str">
        <f>IFERROR(F5988*VLOOKUP(D5988,Saldo!$P$8:$U$1009,6,FALSE),"")</f>
        <v/>
      </c>
      <c r="I5988" s="78" t="str">
        <f>IFERROR(IF(D5988="","",VLOOKUP(D5988,Saldo!$P$8:$Q$1009,2,FALSE)),"")</f>
        <v/>
      </c>
      <c r="J5988" s="76"/>
      <c r="K5988" s="74" t="str">
        <f t="shared" si="93"/>
        <v/>
      </c>
    </row>
    <row r="5989" spans="1:11" ht="18.95" customHeight="1" x14ac:dyDescent="0.25">
      <c r="A5989" s="52"/>
      <c r="C5989" s="185"/>
      <c r="D5989" s="76"/>
      <c r="E5989" s="76" t="str">
        <f>IF(D5989="","",IFERROR(VLOOKUP(D5989,Cadastro!$C$9:$D$1009,2,FALSE),"NOT FOUND"))</f>
        <v/>
      </c>
      <c r="F5989" s="94"/>
      <c r="G5989" s="76"/>
      <c r="H5989" s="81" t="str">
        <f>IFERROR(F5989*VLOOKUP(D5989,Saldo!$P$8:$U$1009,6,FALSE),"")</f>
        <v/>
      </c>
      <c r="I5989" s="78" t="str">
        <f>IFERROR(IF(D5989="","",VLOOKUP(D5989,Saldo!$P$8:$Q$1009,2,FALSE)),"")</f>
        <v/>
      </c>
      <c r="J5989" s="76"/>
      <c r="K5989" s="74" t="str">
        <f t="shared" si="93"/>
        <v/>
      </c>
    </row>
    <row r="5990" spans="1:11" ht="18.95" customHeight="1" x14ac:dyDescent="0.25">
      <c r="A5990" s="52"/>
      <c r="C5990" s="185"/>
      <c r="D5990" s="76"/>
      <c r="E5990" s="76" t="str">
        <f>IF(D5990="","",IFERROR(VLOOKUP(D5990,Cadastro!$C$9:$D$1009,2,FALSE),"NOT FOUND"))</f>
        <v/>
      </c>
      <c r="F5990" s="94"/>
      <c r="G5990" s="76"/>
      <c r="H5990" s="81" t="str">
        <f>IFERROR(F5990*VLOOKUP(D5990,Saldo!$P$8:$U$1009,6,FALSE),"")</f>
        <v/>
      </c>
      <c r="I5990" s="78" t="str">
        <f>IFERROR(IF(D5990="","",VLOOKUP(D5990,Saldo!$P$8:$Q$1009,2,FALSE)),"")</f>
        <v/>
      </c>
      <c r="J5990" s="76"/>
      <c r="K5990" s="74" t="str">
        <f t="shared" si="93"/>
        <v/>
      </c>
    </row>
    <row r="5991" spans="1:11" ht="18.95" customHeight="1" x14ac:dyDescent="0.25">
      <c r="A5991" s="52"/>
      <c r="C5991" s="185"/>
      <c r="D5991" s="76"/>
      <c r="E5991" s="76" t="str">
        <f>IF(D5991="","",IFERROR(VLOOKUP(D5991,Cadastro!$C$9:$D$1009,2,FALSE),"NOT FOUND"))</f>
        <v/>
      </c>
      <c r="F5991" s="94"/>
      <c r="G5991" s="76"/>
      <c r="H5991" s="81" t="str">
        <f>IFERROR(F5991*VLOOKUP(D5991,Saldo!$P$8:$U$1009,6,FALSE),"")</f>
        <v/>
      </c>
      <c r="I5991" s="78" t="str">
        <f>IFERROR(IF(D5991="","",VLOOKUP(D5991,Saldo!$P$8:$Q$1009,2,FALSE)),"")</f>
        <v/>
      </c>
      <c r="J5991" s="76"/>
      <c r="K5991" s="74" t="str">
        <f t="shared" si="93"/>
        <v/>
      </c>
    </row>
    <row r="5992" spans="1:11" ht="18.95" customHeight="1" x14ac:dyDescent="0.25">
      <c r="A5992" s="52"/>
      <c r="C5992" s="185"/>
      <c r="D5992" s="76"/>
      <c r="E5992" s="76" t="str">
        <f>IF(D5992="","",IFERROR(VLOOKUP(D5992,Cadastro!$C$9:$D$1009,2,FALSE),"NOT FOUND"))</f>
        <v/>
      </c>
      <c r="F5992" s="94"/>
      <c r="G5992" s="76"/>
      <c r="H5992" s="81" t="str">
        <f>IFERROR(F5992*VLOOKUP(D5992,Saldo!$P$8:$U$1009,6,FALSE),"")</f>
        <v/>
      </c>
      <c r="I5992" s="78" t="str">
        <f>IFERROR(IF(D5992="","",VLOOKUP(D5992,Saldo!$P$8:$Q$1009,2,FALSE)),"")</f>
        <v/>
      </c>
      <c r="J5992" s="76"/>
      <c r="K5992" s="74" t="str">
        <f t="shared" si="93"/>
        <v/>
      </c>
    </row>
    <row r="5993" spans="1:11" ht="18.95" customHeight="1" x14ac:dyDescent="0.25">
      <c r="A5993" s="52"/>
      <c r="C5993" s="185"/>
      <c r="D5993" s="76"/>
      <c r="E5993" s="76" t="str">
        <f>IF(D5993="","",IFERROR(VLOOKUP(D5993,Cadastro!$C$9:$D$1009,2,FALSE),"NOT FOUND"))</f>
        <v/>
      </c>
      <c r="F5993" s="94"/>
      <c r="G5993" s="76"/>
      <c r="H5993" s="81" t="str">
        <f>IFERROR(F5993*VLOOKUP(D5993,Saldo!$P$8:$U$1009,6,FALSE),"")</f>
        <v/>
      </c>
      <c r="I5993" s="78" t="str">
        <f>IFERROR(IF(D5993="","",VLOOKUP(D5993,Saldo!$P$8:$Q$1009,2,FALSE)),"")</f>
        <v/>
      </c>
      <c r="J5993" s="76"/>
      <c r="K5993" s="74" t="str">
        <f t="shared" si="93"/>
        <v/>
      </c>
    </row>
    <row r="5994" spans="1:11" ht="18.95" customHeight="1" x14ac:dyDescent="0.25">
      <c r="A5994" s="52"/>
      <c r="C5994" s="185"/>
      <c r="D5994" s="76"/>
      <c r="E5994" s="76" t="str">
        <f>IF(D5994="","",IFERROR(VLOOKUP(D5994,Cadastro!$C$9:$D$1009,2,FALSE),"NOT FOUND"))</f>
        <v/>
      </c>
      <c r="F5994" s="94"/>
      <c r="G5994" s="76"/>
      <c r="H5994" s="81" t="str">
        <f>IFERROR(F5994*VLOOKUP(D5994,Saldo!$P$8:$U$1009,6,FALSE),"")</f>
        <v/>
      </c>
      <c r="I5994" s="78" t="str">
        <f>IFERROR(IF(D5994="","",VLOOKUP(D5994,Saldo!$P$8:$Q$1009,2,FALSE)),"")</f>
        <v/>
      </c>
      <c r="J5994" s="76"/>
      <c r="K5994" s="74" t="str">
        <f t="shared" si="93"/>
        <v/>
      </c>
    </row>
    <row r="5995" spans="1:11" ht="18.95" customHeight="1" x14ac:dyDescent="0.25">
      <c r="A5995" s="52"/>
      <c r="C5995" s="185"/>
      <c r="D5995" s="76"/>
      <c r="E5995" s="76" t="str">
        <f>IF(D5995="","",IFERROR(VLOOKUP(D5995,Cadastro!$C$9:$D$1009,2,FALSE),"NOT FOUND"))</f>
        <v/>
      </c>
      <c r="F5995" s="94"/>
      <c r="G5995" s="76"/>
      <c r="H5995" s="81" t="str">
        <f>IFERROR(F5995*VLOOKUP(D5995,Saldo!$P$8:$U$1009,6,FALSE),"")</f>
        <v/>
      </c>
      <c r="I5995" s="78" t="str">
        <f>IFERROR(IF(D5995="","",VLOOKUP(D5995,Saldo!$P$8:$Q$1009,2,FALSE)),"")</f>
        <v/>
      </c>
      <c r="J5995" s="76"/>
      <c r="K5995" s="74" t="str">
        <f t="shared" si="93"/>
        <v/>
      </c>
    </row>
    <row r="5996" spans="1:11" ht="18.95" customHeight="1" x14ac:dyDescent="0.25">
      <c r="A5996" s="52"/>
      <c r="C5996" s="185"/>
      <c r="D5996" s="76"/>
      <c r="E5996" s="76" t="str">
        <f>IF(D5996="","",IFERROR(VLOOKUP(D5996,Cadastro!$C$9:$D$1009,2,FALSE),"NOT FOUND"))</f>
        <v/>
      </c>
      <c r="F5996" s="94"/>
      <c r="G5996" s="76"/>
      <c r="H5996" s="81" t="str">
        <f>IFERROR(F5996*VLOOKUP(D5996,Saldo!$P$8:$U$1009,6,FALSE),"")</f>
        <v/>
      </c>
      <c r="I5996" s="78" t="str">
        <f>IFERROR(IF(D5996="","",VLOOKUP(D5996,Saldo!$P$8:$Q$1009,2,FALSE)),"")</f>
        <v/>
      </c>
      <c r="J5996" s="76"/>
      <c r="K5996" s="74" t="str">
        <f t="shared" si="93"/>
        <v/>
      </c>
    </row>
    <row r="5997" spans="1:11" ht="18.95" customHeight="1" x14ac:dyDescent="0.25">
      <c r="A5997" s="52"/>
      <c r="C5997" s="185"/>
      <c r="D5997" s="76"/>
      <c r="E5997" s="76" t="str">
        <f>IF(D5997="","",IFERROR(VLOOKUP(D5997,Cadastro!$C$9:$D$1009,2,FALSE),"NOT FOUND"))</f>
        <v/>
      </c>
      <c r="F5997" s="94"/>
      <c r="G5997" s="76"/>
      <c r="H5997" s="81" t="str">
        <f>IFERROR(F5997*VLOOKUP(D5997,Saldo!$P$8:$U$1009,6,FALSE),"")</f>
        <v/>
      </c>
      <c r="I5997" s="78" t="str">
        <f>IFERROR(IF(D5997="","",VLOOKUP(D5997,Saldo!$P$8:$Q$1009,2,FALSE)),"")</f>
        <v/>
      </c>
      <c r="J5997" s="76"/>
      <c r="K5997" s="74" t="str">
        <f t="shared" si="93"/>
        <v/>
      </c>
    </row>
    <row r="5998" spans="1:11" ht="18.95" customHeight="1" x14ac:dyDescent="0.25">
      <c r="A5998" s="52"/>
      <c r="C5998" s="185"/>
      <c r="D5998" s="76"/>
      <c r="E5998" s="76" t="str">
        <f>IF(D5998="","",IFERROR(VLOOKUP(D5998,Cadastro!$C$9:$D$1009,2,FALSE),"NOT FOUND"))</f>
        <v/>
      </c>
      <c r="F5998" s="94"/>
      <c r="G5998" s="76"/>
      <c r="H5998" s="81" t="str">
        <f>IFERROR(F5998*VLOOKUP(D5998,Saldo!$P$8:$U$1009,6,FALSE),"")</f>
        <v/>
      </c>
      <c r="I5998" s="78" t="str">
        <f>IFERROR(IF(D5998="","",VLOOKUP(D5998,Saldo!$P$8:$Q$1009,2,FALSE)),"")</f>
        <v/>
      </c>
      <c r="J5998" s="76"/>
      <c r="K5998" s="74" t="str">
        <f t="shared" si="93"/>
        <v/>
      </c>
    </row>
    <row r="5999" spans="1:11" ht="18.95" customHeight="1" x14ac:dyDescent="0.25">
      <c r="A5999" s="52"/>
      <c r="C5999" s="185"/>
      <c r="D5999" s="76"/>
      <c r="E5999" s="76" t="str">
        <f>IF(D5999="","",IFERROR(VLOOKUP(D5999,Cadastro!$C$9:$D$1009,2,FALSE),"NOT FOUND"))</f>
        <v/>
      </c>
      <c r="F5999" s="94"/>
      <c r="G5999" s="76"/>
      <c r="H5999" s="81" t="str">
        <f>IFERROR(F5999*VLOOKUP(D5999,Saldo!$P$8:$U$1009,6,FALSE),"")</f>
        <v/>
      </c>
      <c r="I5999" s="78" t="str">
        <f>IFERROR(IF(D5999="","",VLOOKUP(D5999,Saldo!$P$8:$Q$1009,2,FALSE)),"")</f>
        <v/>
      </c>
      <c r="J5999" s="76"/>
      <c r="K5999" s="74" t="str">
        <f t="shared" si="93"/>
        <v/>
      </c>
    </row>
    <row r="6000" spans="1:11" ht="18.95" customHeight="1" x14ac:dyDescent="0.25">
      <c r="A6000" s="52"/>
      <c r="C6000" s="185"/>
      <c r="D6000" s="76"/>
      <c r="E6000" s="76" t="str">
        <f>IF(D6000="","",IFERROR(VLOOKUP(D6000,Cadastro!$C$9:$D$1009,2,FALSE),"NOT FOUND"))</f>
        <v/>
      </c>
      <c r="F6000" s="94"/>
      <c r="G6000" s="76"/>
      <c r="H6000" s="81" t="str">
        <f>IFERROR(F6000*VLOOKUP(D6000,Saldo!$P$8:$U$1009,6,FALSE),"")</f>
        <v/>
      </c>
      <c r="I6000" s="78" t="str">
        <f>IFERROR(IF(D6000="","",VLOOKUP(D6000,Saldo!$P$8:$Q$1009,2,FALSE)),"")</f>
        <v/>
      </c>
      <c r="J6000" s="76"/>
      <c r="K6000" s="74" t="str">
        <f t="shared" si="93"/>
        <v/>
      </c>
    </row>
    <row r="6001" spans="1:11" ht="18.95" customHeight="1" x14ac:dyDescent="0.25">
      <c r="A6001" s="52"/>
      <c r="C6001" s="185"/>
      <c r="D6001" s="76"/>
      <c r="E6001" s="76" t="str">
        <f>IF(D6001="","",IFERROR(VLOOKUP(D6001,Cadastro!$C$9:$D$1009,2,FALSE),"NOT FOUND"))</f>
        <v/>
      </c>
      <c r="F6001" s="94"/>
      <c r="G6001" s="76"/>
      <c r="H6001" s="81" t="str">
        <f>IFERROR(F6001*VLOOKUP(D6001,Saldo!$P$8:$U$1009,6,FALSE),"")</f>
        <v/>
      </c>
      <c r="I6001" s="78" t="str">
        <f>IFERROR(IF(D6001="","",VLOOKUP(D6001,Saldo!$P$8:$Q$1009,2,FALSE)),"")</f>
        <v/>
      </c>
      <c r="J6001" s="76"/>
      <c r="K6001" s="74" t="str">
        <f t="shared" si="93"/>
        <v/>
      </c>
    </row>
    <row r="6002" spans="1:11" ht="18.95" customHeight="1" x14ac:dyDescent="0.25">
      <c r="A6002" s="52"/>
      <c r="C6002" s="185"/>
      <c r="D6002" s="76"/>
      <c r="E6002" s="76" t="str">
        <f>IF(D6002="","",IFERROR(VLOOKUP(D6002,Cadastro!$C$9:$D$1009,2,FALSE),"NOT FOUND"))</f>
        <v/>
      </c>
      <c r="F6002" s="94"/>
      <c r="G6002" s="76"/>
      <c r="H6002" s="81" t="str">
        <f>IFERROR(F6002*VLOOKUP(D6002,Saldo!$P$8:$U$1009,6,FALSE),"")</f>
        <v/>
      </c>
      <c r="I6002" s="78" t="str">
        <f>IFERROR(IF(D6002="","",VLOOKUP(D6002,Saldo!$P$8:$Q$1009,2,FALSE)),"")</f>
        <v/>
      </c>
      <c r="J6002" s="76"/>
      <c r="K6002" s="74" t="str">
        <f t="shared" si="93"/>
        <v/>
      </c>
    </row>
    <row r="6003" spans="1:11" ht="18.95" customHeight="1" x14ac:dyDescent="0.25">
      <c r="A6003" s="52"/>
      <c r="C6003" s="185"/>
      <c r="D6003" s="76"/>
      <c r="E6003" s="76" t="str">
        <f>IF(D6003="","",IFERROR(VLOOKUP(D6003,Cadastro!$C$9:$D$1009,2,FALSE),"NOT FOUND"))</f>
        <v/>
      </c>
      <c r="F6003" s="94"/>
      <c r="G6003" s="76"/>
      <c r="H6003" s="81" t="str">
        <f>IFERROR(F6003*VLOOKUP(D6003,Saldo!$P$8:$U$1009,6,FALSE),"")</f>
        <v/>
      </c>
      <c r="I6003" s="78" t="str">
        <f>IFERROR(IF(D6003="","",VLOOKUP(D6003,Saldo!$P$8:$Q$1009,2,FALSE)),"")</f>
        <v/>
      </c>
      <c r="J6003" s="76"/>
      <c r="K6003" s="74" t="str">
        <f t="shared" si="93"/>
        <v/>
      </c>
    </row>
    <row r="6004" spans="1:11" ht="18.95" customHeight="1" x14ac:dyDescent="0.25">
      <c r="A6004" s="52"/>
      <c r="C6004" s="185"/>
      <c r="D6004" s="76"/>
      <c r="E6004" s="76" t="str">
        <f>IF(D6004="","",IFERROR(VLOOKUP(D6004,Cadastro!$C$9:$D$1009,2,FALSE),"NOT FOUND"))</f>
        <v/>
      </c>
      <c r="F6004" s="94"/>
      <c r="G6004" s="76"/>
      <c r="H6004" s="81" t="str">
        <f>IFERROR(F6004*VLOOKUP(D6004,Saldo!$P$8:$U$1009,6,FALSE),"")</f>
        <v/>
      </c>
      <c r="I6004" s="78" t="str">
        <f>IFERROR(IF(D6004="","",VLOOKUP(D6004,Saldo!$P$8:$Q$1009,2,FALSE)),"")</f>
        <v/>
      </c>
      <c r="J6004" s="76"/>
      <c r="K6004" s="74" t="str">
        <f t="shared" si="93"/>
        <v/>
      </c>
    </row>
    <row r="6005" spans="1:11" ht="18.95" customHeight="1" x14ac:dyDescent="0.25">
      <c r="A6005" s="52"/>
      <c r="C6005" s="185"/>
      <c r="D6005" s="76"/>
      <c r="E6005" s="76" t="str">
        <f>IF(D6005="","",IFERROR(VLOOKUP(D6005,Cadastro!$C$9:$D$1009,2,FALSE),"NOT FOUND"))</f>
        <v/>
      </c>
      <c r="F6005" s="94"/>
      <c r="G6005" s="76"/>
      <c r="H6005" s="81" t="str">
        <f>IFERROR(F6005*VLOOKUP(D6005,Saldo!$P$8:$U$1009,6,FALSE),"")</f>
        <v/>
      </c>
      <c r="I6005" s="78" t="str">
        <f>IFERROR(IF(D6005="","",VLOOKUP(D6005,Saldo!$P$8:$Q$1009,2,FALSE)),"")</f>
        <v/>
      </c>
      <c r="J6005" s="76"/>
      <c r="K6005" s="74" t="str">
        <f t="shared" si="93"/>
        <v/>
      </c>
    </row>
    <row r="6006" spans="1:11" ht="18.95" customHeight="1" x14ac:dyDescent="0.25">
      <c r="A6006" s="52"/>
      <c r="C6006" s="185"/>
      <c r="D6006" s="76"/>
      <c r="E6006" s="76" t="str">
        <f>IF(D6006="","",IFERROR(VLOOKUP(D6006,Cadastro!$C$9:$D$1009,2,FALSE),"NOT FOUND"))</f>
        <v/>
      </c>
      <c r="F6006" s="94"/>
      <c r="G6006" s="76"/>
      <c r="H6006" s="81" t="str">
        <f>IFERROR(F6006*VLOOKUP(D6006,Saldo!$P$8:$U$1009,6,FALSE),"")</f>
        <v/>
      </c>
      <c r="I6006" s="78" t="str">
        <f>IFERROR(IF(D6006="","",VLOOKUP(D6006,Saldo!$P$8:$Q$1009,2,FALSE)),"")</f>
        <v/>
      </c>
      <c r="J6006" s="76"/>
      <c r="K6006" s="74" t="str">
        <f t="shared" si="93"/>
        <v/>
      </c>
    </row>
    <row r="6007" spans="1:11" ht="18.95" customHeight="1" x14ac:dyDescent="0.25">
      <c r="A6007" s="52"/>
      <c r="C6007" s="185"/>
      <c r="D6007" s="76"/>
      <c r="E6007" s="76" t="str">
        <f>IF(D6007="","",IFERROR(VLOOKUP(D6007,Cadastro!$C$9:$D$1009,2,FALSE),"NOT FOUND"))</f>
        <v/>
      </c>
      <c r="F6007" s="94"/>
      <c r="G6007" s="76"/>
      <c r="H6007" s="81" t="str">
        <f>IFERROR(F6007*VLOOKUP(D6007,Saldo!$P$8:$U$1009,6,FALSE),"")</f>
        <v/>
      </c>
      <c r="I6007" s="78" t="str">
        <f>IFERROR(IF(D6007="","",VLOOKUP(D6007,Saldo!$P$8:$Q$1009,2,FALSE)),"")</f>
        <v/>
      </c>
      <c r="J6007" s="76"/>
      <c r="K6007" s="74" t="str">
        <f t="shared" si="93"/>
        <v/>
      </c>
    </row>
    <row r="6008" spans="1:11" ht="18.95" customHeight="1" x14ac:dyDescent="0.25">
      <c r="A6008" s="52"/>
      <c r="C6008" s="185"/>
      <c r="D6008" s="76"/>
      <c r="E6008" s="76" t="str">
        <f>IF(D6008="","",IFERROR(VLOOKUP(D6008,Cadastro!$C$9:$D$1009,2,FALSE),"NOT FOUND"))</f>
        <v/>
      </c>
      <c r="F6008" s="94"/>
      <c r="G6008" s="76"/>
      <c r="H6008" s="81" t="str">
        <f>IFERROR(F6008*VLOOKUP(D6008,Saldo!$P$8:$U$1009,6,FALSE),"")</f>
        <v/>
      </c>
      <c r="I6008" s="78" t="str">
        <f>IFERROR(IF(D6008="","",VLOOKUP(D6008,Saldo!$P$8:$Q$1009,2,FALSE)),"")</f>
        <v/>
      </c>
      <c r="J6008" s="76"/>
      <c r="K6008" s="74" t="str">
        <f t="shared" si="93"/>
        <v/>
      </c>
    </row>
    <row r="6009" spans="1:11" ht="18.95" customHeight="1" x14ac:dyDescent="0.25">
      <c r="A6009" s="52"/>
      <c r="C6009" s="185"/>
      <c r="D6009" s="76"/>
      <c r="E6009" s="76" t="str">
        <f>IF(D6009="","",IFERROR(VLOOKUP(D6009,Cadastro!$C$9:$D$1009,2,FALSE),"NOT FOUND"))</f>
        <v/>
      </c>
      <c r="F6009" s="94"/>
      <c r="G6009" s="76"/>
      <c r="H6009" s="81" t="str">
        <f>IFERROR(F6009*VLOOKUP(D6009,Saldo!$P$8:$U$1009,6,FALSE),"")</f>
        <v/>
      </c>
      <c r="I6009" s="78" t="str">
        <f>IFERROR(IF(D6009="","",VLOOKUP(D6009,Saldo!$P$8:$Q$1009,2,FALSE)),"")</f>
        <v/>
      </c>
      <c r="J6009" s="76"/>
      <c r="K6009" s="74" t="str">
        <f t="shared" si="93"/>
        <v/>
      </c>
    </row>
    <row r="6010" spans="1:11" ht="18.95" customHeight="1" x14ac:dyDescent="0.25">
      <c r="A6010" s="52"/>
      <c r="C6010" s="185"/>
      <c r="D6010" s="76"/>
      <c r="E6010" s="76" t="str">
        <f>IF(D6010="","",IFERROR(VLOOKUP(D6010,Cadastro!$C$9:$D$1009,2,FALSE),"NOT FOUND"))</f>
        <v/>
      </c>
      <c r="F6010" s="94"/>
      <c r="G6010" s="76"/>
      <c r="H6010" s="81" t="str">
        <f>IFERROR(F6010*VLOOKUP(D6010,Saldo!$P$8:$U$1009,6,FALSE),"")</f>
        <v/>
      </c>
      <c r="I6010" s="78" t="str">
        <f>IFERROR(IF(D6010="","",VLOOKUP(D6010,Saldo!$P$8:$Q$1009,2,FALSE)),"")</f>
        <v/>
      </c>
      <c r="J6010" s="76"/>
      <c r="K6010" s="74" t="str">
        <f t="shared" si="93"/>
        <v/>
      </c>
    </row>
    <row r="6011" spans="1:11" ht="18.95" customHeight="1" x14ac:dyDescent="0.25">
      <c r="A6011" s="52"/>
      <c r="C6011" s="185"/>
      <c r="D6011" s="76"/>
      <c r="E6011" s="76" t="str">
        <f>IF(D6011="","",IFERROR(VLOOKUP(D6011,Cadastro!$C$9:$D$1009,2,FALSE),"NOT FOUND"))</f>
        <v/>
      </c>
      <c r="F6011" s="94"/>
      <c r="G6011" s="76"/>
      <c r="H6011" s="81" t="str">
        <f>IFERROR(F6011*VLOOKUP(D6011,Saldo!$P$8:$U$1009,6,FALSE),"")</f>
        <v/>
      </c>
      <c r="I6011" s="78" t="str">
        <f>IFERROR(IF(D6011="","",VLOOKUP(D6011,Saldo!$P$8:$Q$1009,2,FALSE)),"")</f>
        <v/>
      </c>
      <c r="J6011" s="76"/>
      <c r="K6011" s="74" t="str">
        <f t="shared" si="93"/>
        <v/>
      </c>
    </row>
    <row r="6012" spans="1:11" ht="18.95" customHeight="1" x14ac:dyDescent="0.25">
      <c r="A6012" s="52"/>
      <c r="C6012" s="185"/>
      <c r="D6012" s="76"/>
      <c r="E6012" s="76" t="str">
        <f>IF(D6012="","",IFERROR(VLOOKUP(D6012,Cadastro!$C$9:$D$1009,2,FALSE),"NOT FOUND"))</f>
        <v/>
      </c>
      <c r="F6012" s="94"/>
      <c r="G6012" s="76"/>
      <c r="H6012" s="81" t="str">
        <f>IFERROR(F6012*VLOOKUP(D6012,Saldo!$P$8:$U$1009,6,FALSE),"")</f>
        <v/>
      </c>
      <c r="I6012" s="78" t="str">
        <f>IFERROR(IF(D6012="","",VLOOKUP(D6012,Saldo!$P$8:$Q$1009,2,FALSE)),"")</f>
        <v/>
      </c>
      <c r="J6012" s="76"/>
      <c r="K6012" s="74" t="str">
        <f t="shared" si="93"/>
        <v/>
      </c>
    </row>
    <row r="6013" spans="1:11" ht="18.95" customHeight="1" x14ac:dyDescent="0.25">
      <c r="A6013" s="52"/>
      <c r="C6013" s="185"/>
      <c r="D6013" s="76"/>
      <c r="E6013" s="76" t="str">
        <f>IF(D6013="","",IFERROR(VLOOKUP(D6013,Cadastro!$C$9:$D$1009,2,FALSE),"NOT FOUND"))</f>
        <v/>
      </c>
      <c r="F6013" s="94"/>
      <c r="G6013" s="76"/>
      <c r="H6013" s="81" t="str">
        <f>IFERROR(F6013*VLOOKUP(D6013,Saldo!$P$8:$U$1009,6,FALSE),"")</f>
        <v/>
      </c>
      <c r="I6013" s="78" t="str">
        <f>IFERROR(IF(D6013="","",VLOOKUP(D6013,Saldo!$P$8:$Q$1009,2,FALSE)),"")</f>
        <v/>
      </c>
      <c r="J6013" s="76"/>
      <c r="K6013" s="74" t="str">
        <f t="shared" si="93"/>
        <v/>
      </c>
    </row>
    <row r="6014" spans="1:11" ht="18.95" customHeight="1" x14ac:dyDescent="0.25">
      <c r="A6014" s="52"/>
      <c r="C6014" s="185"/>
      <c r="D6014" s="76"/>
      <c r="E6014" s="76" t="str">
        <f>IF(D6014="","",IFERROR(VLOOKUP(D6014,Cadastro!$C$9:$D$1009,2,FALSE),"NOT FOUND"))</f>
        <v/>
      </c>
      <c r="F6014" s="94"/>
      <c r="G6014" s="76"/>
      <c r="H6014" s="81" t="str">
        <f>IFERROR(F6014*VLOOKUP(D6014,Saldo!$P$8:$U$1009,6,FALSE),"")</f>
        <v/>
      </c>
      <c r="I6014" s="78" t="str">
        <f>IFERROR(IF(D6014="","",VLOOKUP(D6014,Saldo!$P$8:$Q$1009,2,FALSE)),"")</f>
        <v/>
      </c>
      <c r="J6014" s="76"/>
      <c r="K6014" s="74" t="str">
        <f t="shared" si="93"/>
        <v/>
      </c>
    </row>
    <row r="6015" spans="1:11" ht="18.95" customHeight="1" x14ac:dyDescent="0.25">
      <c r="A6015" s="52"/>
      <c r="C6015" s="185"/>
      <c r="D6015" s="76"/>
      <c r="E6015" s="76" t="str">
        <f>IF(D6015="","",IFERROR(VLOOKUP(D6015,Cadastro!$C$9:$D$1009,2,FALSE),"NOT FOUND"))</f>
        <v/>
      </c>
      <c r="F6015" s="94"/>
      <c r="G6015" s="76"/>
      <c r="H6015" s="81" t="str">
        <f>IFERROR(F6015*VLOOKUP(D6015,Saldo!$P$8:$U$1009,6,FALSE),"")</f>
        <v/>
      </c>
      <c r="I6015" s="78" t="str">
        <f>IFERROR(IF(D6015="","",VLOOKUP(D6015,Saldo!$P$8:$Q$1009,2,FALSE)),"")</f>
        <v/>
      </c>
      <c r="J6015" s="76"/>
      <c r="K6015" s="74" t="str">
        <f t="shared" si="93"/>
        <v/>
      </c>
    </row>
    <row r="6016" spans="1:11" ht="18.95" customHeight="1" x14ac:dyDescent="0.25">
      <c r="A6016" s="52"/>
      <c r="C6016" s="185"/>
      <c r="D6016" s="76"/>
      <c r="E6016" s="76" t="str">
        <f>IF(D6016="","",IFERROR(VLOOKUP(D6016,Cadastro!$C$9:$D$1009,2,FALSE),"NOT FOUND"))</f>
        <v/>
      </c>
      <c r="F6016" s="94"/>
      <c r="G6016" s="76"/>
      <c r="H6016" s="81" t="str">
        <f>IFERROR(F6016*VLOOKUP(D6016,Saldo!$P$8:$U$1009,6,FALSE),"")</f>
        <v/>
      </c>
      <c r="I6016" s="78" t="str">
        <f>IFERROR(IF(D6016="","",VLOOKUP(D6016,Saldo!$P$8:$Q$1009,2,FALSE)),"")</f>
        <v/>
      </c>
      <c r="J6016" s="76"/>
      <c r="K6016" s="74" t="str">
        <f t="shared" si="93"/>
        <v/>
      </c>
    </row>
    <row r="6017" spans="1:11" ht="18.95" customHeight="1" x14ac:dyDescent="0.25">
      <c r="A6017" s="52"/>
      <c r="C6017" s="185"/>
      <c r="D6017" s="76"/>
      <c r="E6017" s="76" t="str">
        <f>IF(D6017="","",IFERROR(VLOOKUP(D6017,Cadastro!$C$9:$D$1009,2,FALSE),"NOT FOUND"))</f>
        <v/>
      </c>
      <c r="F6017" s="94"/>
      <c r="G6017" s="76"/>
      <c r="H6017" s="81" t="str">
        <f>IFERROR(F6017*VLOOKUP(D6017,Saldo!$P$8:$U$1009,6,FALSE),"")</f>
        <v/>
      </c>
      <c r="I6017" s="78" t="str">
        <f>IFERROR(IF(D6017="","",VLOOKUP(D6017,Saldo!$P$8:$Q$1009,2,FALSE)),"")</f>
        <v/>
      </c>
      <c r="J6017" s="76"/>
      <c r="K6017" s="74" t="str">
        <f t="shared" si="93"/>
        <v/>
      </c>
    </row>
    <row r="6018" spans="1:11" ht="18.95" customHeight="1" x14ac:dyDescent="0.25">
      <c r="A6018" s="52"/>
      <c r="C6018" s="185"/>
      <c r="D6018" s="76"/>
      <c r="E6018" s="76" t="str">
        <f>IF(D6018="","",IFERROR(VLOOKUP(D6018,Cadastro!$C$9:$D$1009,2,FALSE),"NOT FOUND"))</f>
        <v/>
      </c>
      <c r="F6018" s="94"/>
      <c r="G6018" s="76"/>
      <c r="H6018" s="81" t="str">
        <f>IFERROR(F6018*VLOOKUP(D6018,Saldo!$P$8:$U$1009,6,FALSE),"")</f>
        <v/>
      </c>
      <c r="I6018" s="78" t="str">
        <f>IFERROR(IF(D6018="","",VLOOKUP(D6018,Saldo!$P$8:$Q$1009,2,FALSE)),"")</f>
        <v/>
      </c>
      <c r="J6018" s="76"/>
      <c r="K6018" s="74" t="str">
        <f t="shared" si="93"/>
        <v/>
      </c>
    </row>
    <row r="6019" spans="1:11" ht="18.95" customHeight="1" x14ac:dyDescent="0.25">
      <c r="A6019" s="52"/>
      <c r="C6019" s="185"/>
      <c r="D6019" s="76"/>
      <c r="E6019" s="76" t="str">
        <f>IF(D6019="","",IFERROR(VLOOKUP(D6019,Cadastro!$C$9:$D$1009,2,FALSE),"NOT FOUND"))</f>
        <v/>
      </c>
      <c r="F6019" s="94"/>
      <c r="G6019" s="76"/>
      <c r="H6019" s="81" t="str">
        <f>IFERROR(F6019*VLOOKUP(D6019,Saldo!$P$8:$U$1009,6,FALSE),"")</f>
        <v/>
      </c>
      <c r="I6019" s="78" t="str">
        <f>IFERROR(IF(D6019="","",VLOOKUP(D6019,Saldo!$P$8:$Q$1009,2,FALSE)),"")</f>
        <v/>
      </c>
      <c r="J6019" s="76"/>
      <c r="K6019" s="74" t="str">
        <f t="shared" si="93"/>
        <v/>
      </c>
    </row>
    <row r="6020" spans="1:11" ht="18.95" customHeight="1" x14ac:dyDescent="0.25">
      <c r="A6020" s="52"/>
      <c r="C6020" s="185"/>
      <c r="D6020" s="76"/>
      <c r="E6020" s="76" t="str">
        <f>IF(D6020="","",IFERROR(VLOOKUP(D6020,Cadastro!$C$9:$D$1009,2,FALSE),"NOT FOUND"))</f>
        <v/>
      </c>
      <c r="F6020" s="94"/>
      <c r="G6020" s="76"/>
      <c r="H6020" s="81" t="str">
        <f>IFERROR(F6020*VLOOKUP(D6020,Saldo!$P$8:$U$1009,6,FALSE),"")</f>
        <v/>
      </c>
      <c r="I6020" s="78" t="str">
        <f>IFERROR(IF(D6020="","",VLOOKUP(D6020,Saldo!$P$8:$Q$1009,2,FALSE)),"")</f>
        <v/>
      </c>
      <c r="J6020" s="76"/>
      <c r="K6020" s="74" t="str">
        <f t="shared" si="93"/>
        <v/>
      </c>
    </row>
    <row r="6021" spans="1:11" ht="18.95" customHeight="1" x14ac:dyDescent="0.25">
      <c r="A6021" s="52"/>
      <c r="C6021" s="185"/>
      <c r="D6021" s="76"/>
      <c r="E6021" s="76" t="str">
        <f>IF(D6021="","",IFERROR(VLOOKUP(D6021,Cadastro!$C$9:$D$1009,2,FALSE),"NOT FOUND"))</f>
        <v/>
      </c>
      <c r="F6021" s="94"/>
      <c r="G6021" s="76"/>
      <c r="H6021" s="81" t="str">
        <f>IFERROR(F6021*VLOOKUP(D6021,Saldo!$P$8:$U$1009,6,FALSE),"")</f>
        <v/>
      </c>
      <c r="I6021" s="78" t="str">
        <f>IFERROR(IF(D6021="","",VLOOKUP(D6021,Saldo!$P$8:$Q$1009,2,FALSE)),"")</f>
        <v/>
      </c>
      <c r="J6021" s="76"/>
      <c r="K6021" s="74" t="str">
        <f t="shared" si="93"/>
        <v/>
      </c>
    </row>
    <row r="6022" spans="1:11" ht="18.95" customHeight="1" x14ac:dyDescent="0.25">
      <c r="A6022" s="52"/>
      <c r="C6022" s="185"/>
      <c r="D6022" s="76"/>
      <c r="E6022" s="76" t="str">
        <f>IF(D6022="","",IFERROR(VLOOKUP(D6022,Cadastro!$C$9:$D$1009,2,FALSE),"NOT FOUND"))</f>
        <v/>
      </c>
      <c r="F6022" s="94"/>
      <c r="G6022" s="76"/>
      <c r="H6022" s="81" t="str">
        <f>IFERROR(F6022*VLOOKUP(D6022,Saldo!$P$8:$U$1009,6,FALSE),"")</f>
        <v/>
      </c>
      <c r="I6022" s="78" t="str">
        <f>IFERROR(IF(D6022="","",VLOOKUP(D6022,Saldo!$P$8:$Q$1009,2,FALSE)),"")</f>
        <v/>
      </c>
      <c r="J6022" s="76"/>
      <c r="K6022" s="74" t="str">
        <f t="shared" si="93"/>
        <v/>
      </c>
    </row>
    <row r="6023" spans="1:11" ht="18.95" customHeight="1" x14ac:dyDescent="0.25">
      <c r="A6023" s="52"/>
      <c r="C6023" s="185"/>
      <c r="D6023" s="76"/>
      <c r="E6023" s="76" t="str">
        <f>IF(D6023="","",IFERROR(VLOOKUP(D6023,Cadastro!$C$9:$D$1009,2,FALSE),"NOT FOUND"))</f>
        <v/>
      </c>
      <c r="F6023" s="94"/>
      <c r="G6023" s="76"/>
      <c r="H6023" s="81" t="str">
        <f>IFERROR(F6023*VLOOKUP(D6023,Saldo!$P$8:$U$1009,6,FALSE),"")</f>
        <v/>
      </c>
      <c r="I6023" s="78" t="str">
        <f>IFERROR(IF(D6023="","",VLOOKUP(D6023,Saldo!$P$8:$Q$1009,2,FALSE)),"")</f>
        <v/>
      </c>
      <c r="J6023" s="76"/>
      <c r="K6023" s="74" t="str">
        <f t="shared" si="93"/>
        <v/>
      </c>
    </row>
    <row r="6024" spans="1:11" ht="18.95" customHeight="1" x14ac:dyDescent="0.25">
      <c r="A6024" s="52"/>
      <c r="C6024" s="185"/>
      <c r="D6024" s="76"/>
      <c r="E6024" s="76" t="str">
        <f>IF(D6024="","",IFERROR(VLOOKUP(D6024,Cadastro!$C$9:$D$1009,2,FALSE),"NOT FOUND"))</f>
        <v/>
      </c>
      <c r="F6024" s="94"/>
      <c r="G6024" s="76"/>
      <c r="H6024" s="81" t="str">
        <f>IFERROR(F6024*VLOOKUP(D6024,Saldo!$P$8:$U$1009,6,FALSE),"")</f>
        <v/>
      </c>
      <c r="I6024" s="78" t="str">
        <f>IFERROR(IF(D6024="","",VLOOKUP(D6024,Saldo!$P$8:$Q$1009,2,FALSE)),"")</f>
        <v/>
      </c>
      <c r="J6024" s="76"/>
      <c r="K6024" s="74" t="str">
        <f t="shared" si="93"/>
        <v/>
      </c>
    </row>
    <row r="6025" spans="1:11" ht="18.95" customHeight="1" x14ac:dyDescent="0.25">
      <c r="A6025" s="52"/>
      <c r="C6025" s="185"/>
      <c r="D6025" s="76"/>
      <c r="E6025" s="76" t="str">
        <f>IF(D6025="","",IFERROR(VLOOKUP(D6025,Cadastro!$C$9:$D$1009,2,FALSE),"NOT FOUND"))</f>
        <v/>
      </c>
      <c r="F6025" s="94"/>
      <c r="G6025" s="76"/>
      <c r="H6025" s="81" t="str">
        <f>IFERROR(F6025*VLOOKUP(D6025,Saldo!$P$8:$U$1009,6,FALSE),"")</f>
        <v/>
      </c>
      <c r="I6025" s="78" t="str">
        <f>IFERROR(IF(D6025="","",VLOOKUP(D6025,Saldo!$P$8:$Q$1009,2,FALSE)),"")</f>
        <v/>
      </c>
      <c r="J6025" s="76"/>
      <c r="K6025" s="74" t="str">
        <f t="shared" si="93"/>
        <v/>
      </c>
    </row>
    <row r="6026" spans="1:11" ht="18.95" customHeight="1" x14ac:dyDescent="0.25">
      <c r="A6026" s="52"/>
      <c r="C6026" s="185"/>
      <c r="D6026" s="76"/>
      <c r="E6026" s="76" t="str">
        <f>IF(D6026="","",IFERROR(VLOOKUP(D6026,Cadastro!$C$9:$D$1009,2,FALSE),"NOT FOUND"))</f>
        <v/>
      </c>
      <c r="F6026" s="94"/>
      <c r="G6026" s="76"/>
      <c r="H6026" s="81" t="str">
        <f>IFERROR(F6026*VLOOKUP(D6026,Saldo!$P$8:$U$1009,6,FALSE),"")</f>
        <v/>
      </c>
      <c r="I6026" s="78" t="str">
        <f>IFERROR(IF(D6026="","",VLOOKUP(D6026,Saldo!$P$8:$Q$1009,2,FALSE)),"")</f>
        <v/>
      </c>
      <c r="J6026" s="76"/>
      <c r="K6026" s="74" t="str">
        <f t="shared" ref="K6026:K6089" si="94">IF(C6026="","",MONTH(C6026))</f>
        <v/>
      </c>
    </row>
    <row r="6027" spans="1:11" ht="18.95" customHeight="1" x14ac:dyDescent="0.25">
      <c r="A6027" s="52"/>
      <c r="C6027" s="185"/>
      <c r="D6027" s="76"/>
      <c r="E6027" s="76" t="str">
        <f>IF(D6027="","",IFERROR(VLOOKUP(D6027,Cadastro!$C$9:$D$1009,2,FALSE),"NOT FOUND"))</f>
        <v/>
      </c>
      <c r="F6027" s="94"/>
      <c r="G6027" s="76"/>
      <c r="H6027" s="81" t="str">
        <f>IFERROR(F6027*VLOOKUP(D6027,Saldo!$P$8:$U$1009,6,FALSE),"")</f>
        <v/>
      </c>
      <c r="I6027" s="78" t="str">
        <f>IFERROR(IF(D6027="","",VLOOKUP(D6027,Saldo!$P$8:$Q$1009,2,FALSE)),"")</f>
        <v/>
      </c>
      <c r="J6027" s="76"/>
      <c r="K6027" s="74" t="str">
        <f t="shared" si="94"/>
        <v/>
      </c>
    </row>
    <row r="6028" spans="1:11" ht="18.95" customHeight="1" x14ac:dyDescent="0.25">
      <c r="A6028" s="52"/>
      <c r="C6028" s="185"/>
      <c r="D6028" s="76"/>
      <c r="E6028" s="76" t="str">
        <f>IF(D6028="","",IFERROR(VLOOKUP(D6028,Cadastro!$C$9:$D$1009,2,FALSE),"NOT FOUND"))</f>
        <v/>
      </c>
      <c r="F6028" s="94"/>
      <c r="G6028" s="76"/>
      <c r="H6028" s="81" t="str">
        <f>IFERROR(F6028*VLOOKUP(D6028,Saldo!$P$8:$U$1009,6,FALSE),"")</f>
        <v/>
      </c>
      <c r="I6028" s="78" t="str">
        <f>IFERROR(IF(D6028="","",VLOOKUP(D6028,Saldo!$P$8:$Q$1009,2,FALSE)),"")</f>
        <v/>
      </c>
      <c r="J6028" s="76"/>
      <c r="K6028" s="74" t="str">
        <f t="shared" si="94"/>
        <v/>
      </c>
    </row>
    <row r="6029" spans="1:11" ht="18.95" customHeight="1" x14ac:dyDescent="0.25">
      <c r="A6029" s="52"/>
      <c r="C6029" s="185"/>
      <c r="D6029" s="76"/>
      <c r="E6029" s="76" t="str">
        <f>IF(D6029="","",IFERROR(VLOOKUP(D6029,Cadastro!$C$9:$D$1009,2,FALSE),"NOT FOUND"))</f>
        <v/>
      </c>
      <c r="F6029" s="94"/>
      <c r="G6029" s="76"/>
      <c r="H6029" s="81" t="str">
        <f>IFERROR(F6029*VLOOKUP(D6029,Saldo!$P$8:$U$1009,6,FALSE),"")</f>
        <v/>
      </c>
      <c r="I6029" s="78" t="str">
        <f>IFERROR(IF(D6029="","",VLOOKUP(D6029,Saldo!$P$8:$Q$1009,2,FALSE)),"")</f>
        <v/>
      </c>
      <c r="J6029" s="76"/>
      <c r="K6029" s="74" t="str">
        <f t="shared" si="94"/>
        <v/>
      </c>
    </row>
    <row r="6030" spans="1:11" ht="18.95" customHeight="1" x14ac:dyDescent="0.25">
      <c r="A6030" s="52"/>
      <c r="C6030" s="185"/>
      <c r="D6030" s="76"/>
      <c r="E6030" s="76" t="str">
        <f>IF(D6030="","",IFERROR(VLOOKUP(D6030,Cadastro!$C$9:$D$1009,2,FALSE),"NOT FOUND"))</f>
        <v/>
      </c>
      <c r="F6030" s="94"/>
      <c r="G6030" s="76"/>
      <c r="H6030" s="81" t="str">
        <f>IFERROR(F6030*VLOOKUP(D6030,Saldo!$P$8:$U$1009,6,FALSE),"")</f>
        <v/>
      </c>
      <c r="I6030" s="78" t="str">
        <f>IFERROR(IF(D6030="","",VLOOKUP(D6030,Saldo!$P$8:$Q$1009,2,FALSE)),"")</f>
        <v/>
      </c>
      <c r="J6030" s="76"/>
      <c r="K6030" s="74" t="str">
        <f t="shared" si="94"/>
        <v/>
      </c>
    </row>
    <row r="6031" spans="1:11" ht="18.95" customHeight="1" x14ac:dyDescent="0.25">
      <c r="A6031" s="52"/>
      <c r="C6031" s="185"/>
      <c r="D6031" s="76"/>
      <c r="E6031" s="76" t="str">
        <f>IF(D6031="","",IFERROR(VLOOKUP(D6031,Cadastro!$C$9:$D$1009,2,FALSE),"NOT FOUND"))</f>
        <v/>
      </c>
      <c r="F6031" s="94"/>
      <c r="G6031" s="76"/>
      <c r="H6031" s="81" t="str">
        <f>IFERROR(F6031*VLOOKUP(D6031,Saldo!$P$8:$U$1009,6,FALSE),"")</f>
        <v/>
      </c>
      <c r="I6031" s="78" t="str">
        <f>IFERROR(IF(D6031="","",VLOOKUP(D6031,Saldo!$P$8:$Q$1009,2,FALSE)),"")</f>
        <v/>
      </c>
      <c r="J6031" s="76"/>
      <c r="K6031" s="74" t="str">
        <f t="shared" si="94"/>
        <v/>
      </c>
    </row>
    <row r="6032" spans="1:11" ht="18.95" customHeight="1" x14ac:dyDescent="0.25">
      <c r="A6032" s="52"/>
      <c r="C6032" s="185"/>
      <c r="D6032" s="76"/>
      <c r="E6032" s="76" t="str">
        <f>IF(D6032="","",IFERROR(VLOOKUP(D6032,Cadastro!$C$9:$D$1009,2,FALSE),"NOT FOUND"))</f>
        <v/>
      </c>
      <c r="F6032" s="94"/>
      <c r="G6032" s="76"/>
      <c r="H6032" s="81" t="str">
        <f>IFERROR(F6032*VLOOKUP(D6032,Saldo!$P$8:$U$1009,6,FALSE),"")</f>
        <v/>
      </c>
      <c r="I6032" s="78" t="str">
        <f>IFERROR(IF(D6032="","",VLOOKUP(D6032,Saldo!$P$8:$Q$1009,2,FALSE)),"")</f>
        <v/>
      </c>
      <c r="J6032" s="76"/>
      <c r="K6032" s="74" t="str">
        <f t="shared" si="94"/>
        <v/>
      </c>
    </row>
    <row r="6033" spans="1:11" ht="18.95" customHeight="1" x14ac:dyDescent="0.25">
      <c r="A6033" s="52"/>
      <c r="C6033" s="185"/>
      <c r="D6033" s="76"/>
      <c r="E6033" s="76" t="str">
        <f>IF(D6033="","",IFERROR(VLOOKUP(D6033,Cadastro!$C$9:$D$1009,2,FALSE),"NOT FOUND"))</f>
        <v/>
      </c>
      <c r="F6033" s="94"/>
      <c r="G6033" s="76"/>
      <c r="H6033" s="81" t="str">
        <f>IFERROR(F6033*VLOOKUP(D6033,Saldo!$P$8:$U$1009,6,FALSE),"")</f>
        <v/>
      </c>
      <c r="I6033" s="78" t="str">
        <f>IFERROR(IF(D6033="","",VLOOKUP(D6033,Saldo!$P$8:$Q$1009,2,FALSE)),"")</f>
        <v/>
      </c>
      <c r="J6033" s="76"/>
      <c r="K6033" s="74" t="str">
        <f t="shared" si="94"/>
        <v/>
      </c>
    </row>
    <row r="6034" spans="1:11" ht="18.95" customHeight="1" x14ac:dyDescent="0.25">
      <c r="A6034" s="52"/>
      <c r="C6034" s="185"/>
      <c r="D6034" s="76"/>
      <c r="E6034" s="76" t="str">
        <f>IF(D6034="","",IFERROR(VLOOKUP(D6034,Cadastro!$C$9:$D$1009,2,FALSE),"NOT FOUND"))</f>
        <v/>
      </c>
      <c r="F6034" s="94"/>
      <c r="G6034" s="76"/>
      <c r="H6034" s="81" t="str">
        <f>IFERROR(F6034*VLOOKUP(D6034,Saldo!$P$8:$U$1009,6,FALSE),"")</f>
        <v/>
      </c>
      <c r="I6034" s="78" t="str">
        <f>IFERROR(IF(D6034="","",VLOOKUP(D6034,Saldo!$P$8:$Q$1009,2,FALSE)),"")</f>
        <v/>
      </c>
      <c r="J6034" s="76"/>
      <c r="K6034" s="74" t="str">
        <f t="shared" si="94"/>
        <v/>
      </c>
    </row>
    <row r="6035" spans="1:11" ht="18.95" customHeight="1" x14ac:dyDescent="0.25">
      <c r="A6035" s="52"/>
      <c r="C6035" s="185"/>
      <c r="D6035" s="76"/>
      <c r="E6035" s="76" t="str">
        <f>IF(D6035="","",IFERROR(VLOOKUP(D6035,Cadastro!$C$9:$D$1009,2,FALSE),"NOT FOUND"))</f>
        <v/>
      </c>
      <c r="F6035" s="94"/>
      <c r="G6035" s="76"/>
      <c r="H6035" s="81" t="str">
        <f>IFERROR(F6035*VLOOKUP(D6035,Saldo!$P$8:$U$1009,6,FALSE),"")</f>
        <v/>
      </c>
      <c r="I6035" s="78" t="str">
        <f>IFERROR(IF(D6035="","",VLOOKUP(D6035,Saldo!$P$8:$Q$1009,2,FALSE)),"")</f>
        <v/>
      </c>
      <c r="J6035" s="76"/>
      <c r="K6035" s="74" t="str">
        <f t="shared" si="94"/>
        <v/>
      </c>
    </row>
    <row r="6036" spans="1:11" ht="18.95" customHeight="1" x14ac:dyDescent="0.25">
      <c r="A6036" s="52"/>
      <c r="C6036" s="185"/>
      <c r="D6036" s="76"/>
      <c r="E6036" s="76" t="str">
        <f>IF(D6036="","",IFERROR(VLOOKUP(D6036,Cadastro!$C$9:$D$1009,2,FALSE),"NOT FOUND"))</f>
        <v/>
      </c>
      <c r="F6036" s="94"/>
      <c r="G6036" s="76"/>
      <c r="H6036" s="81" t="str">
        <f>IFERROR(F6036*VLOOKUP(D6036,Saldo!$P$8:$U$1009,6,FALSE),"")</f>
        <v/>
      </c>
      <c r="I6036" s="78" t="str">
        <f>IFERROR(IF(D6036="","",VLOOKUP(D6036,Saldo!$P$8:$Q$1009,2,FALSE)),"")</f>
        <v/>
      </c>
      <c r="J6036" s="76"/>
      <c r="K6036" s="74" t="str">
        <f t="shared" si="94"/>
        <v/>
      </c>
    </row>
    <row r="6037" spans="1:11" ht="18.95" customHeight="1" x14ac:dyDescent="0.25">
      <c r="A6037" s="52"/>
      <c r="C6037" s="185"/>
      <c r="D6037" s="76"/>
      <c r="E6037" s="76" t="str">
        <f>IF(D6037="","",IFERROR(VLOOKUP(D6037,Cadastro!$C$9:$D$1009,2,FALSE),"NOT FOUND"))</f>
        <v/>
      </c>
      <c r="F6037" s="94"/>
      <c r="G6037" s="76"/>
      <c r="H6037" s="81" t="str">
        <f>IFERROR(F6037*VLOOKUP(D6037,Saldo!$P$8:$U$1009,6,FALSE),"")</f>
        <v/>
      </c>
      <c r="I6037" s="78" t="str">
        <f>IFERROR(IF(D6037="","",VLOOKUP(D6037,Saldo!$P$8:$Q$1009,2,FALSE)),"")</f>
        <v/>
      </c>
      <c r="J6037" s="76"/>
      <c r="K6037" s="74" t="str">
        <f t="shared" si="94"/>
        <v/>
      </c>
    </row>
    <row r="6038" spans="1:11" ht="18.95" customHeight="1" x14ac:dyDescent="0.25">
      <c r="A6038" s="52"/>
      <c r="C6038" s="185"/>
      <c r="D6038" s="76"/>
      <c r="E6038" s="76" t="str">
        <f>IF(D6038="","",IFERROR(VLOOKUP(D6038,Cadastro!$C$9:$D$1009,2,FALSE),"NOT FOUND"))</f>
        <v/>
      </c>
      <c r="F6038" s="94"/>
      <c r="G6038" s="76"/>
      <c r="H6038" s="81" t="str">
        <f>IFERROR(F6038*VLOOKUP(D6038,Saldo!$P$8:$U$1009,6,FALSE),"")</f>
        <v/>
      </c>
      <c r="I6038" s="78" t="str">
        <f>IFERROR(IF(D6038="","",VLOOKUP(D6038,Saldo!$P$8:$Q$1009,2,FALSE)),"")</f>
        <v/>
      </c>
      <c r="J6038" s="76"/>
      <c r="K6038" s="74" t="str">
        <f t="shared" si="94"/>
        <v/>
      </c>
    </row>
    <row r="6039" spans="1:11" ht="18.95" customHeight="1" x14ac:dyDescent="0.25">
      <c r="A6039" s="52"/>
      <c r="C6039" s="185"/>
      <c r="D6039" s="76"/>
      <c r="E6039" s="76" t="str">
        <f>IF(D6039="","",IFERROR(VLOOKUP(D6039,Cadastro!$C$9:$D$1009,2,FALSE),"NOT FOUND"))</f>
        <v/>
      </c>
      <c r="F6039" s="94"/>
      <c r="G6039" s="76"/>
      <c r="H6039" s="81" t="str">
        <f>IFERROR(F6039*VLOOKUP(D6039,Saldo!$P$8:$U$1009,6,FALSE),"")</f>
        <v/>
      </c>
      <c r="I6039" s="78" t="str">
        <f>IFERROR(IF(D6039="","",VLOOKUP(D6039,Saldo!$P$8:$Q$1009,2,FALSE)),"")</f>
        <v/>
      </c>
      <c r="J6039" s="76"/>
      <c r="K6039" s="74" t="str">
        <f t="shared" si="94"/>
        <v/>
      </c>
    </row>
    <row r="6040" spans="1:11" ht="18.95" customHeight="1" x14ac:dyDescent="0.25">
      <c r="A6040" s="52"/>
      <c r="C6040" s="185"/>
      <c r="D6040" s="76"/>
      <c r="E6040" s="76" t="str">
        <f>IF(D6040="","",IFERROR(VLOOKUP(D6040,Cadastro!$C$9:$D$1009,2,FALSE),"NOT FOUND"))</f>
        <v/>
      </c>
      <c r="F6040" s="94"/>
      <c r="G6040" s="76"/>
      <c r="H6040" s="81" t="str">
        <f>IFERROR(F6040*VLOOKUP(D6040,Saldo!$P$8:$U$1009,6,FALSE),"")</f>
        <v/>
      </c>
      <c r="I6040" s="78" t="str">
        <f>IFERROR(IF(D6040="","",VLOOKUP(D6040,Saldo!$P$8:$Q$1009,2,FALSE)),"")</f>
        <v/>
      </c>
      <c r="J6040" s="76"/>
      <c r="K6040" s="74" t="str">
        <f t="shared" si="94"/>
        <v/>
      </c>
    </row>
    <row r="6041" spans="1:11" ht="18.95" customHeight="1" x14ac:dyDescent="0.25">
      <c r="A6041" s="52"/>
      <c r="C6041" s="185"/>
      <c r="D6041" s="76"/>
      <c r="E6041" s="76" t="str">
        <f>IF(D6041="","",IFERROR(VLOOKUP(D6041,Cadastro!$C$9:$D$1009,2,FALSE),"NOT FOUND"))</f>
        <v/>
      </c>
      <c r="F6041" s="94"/>
      <c r="G6041" s="76"/>
      <c r="H6041" s="81" t="str">
        <f>IFERROR(F6041*VLOOKUP(D6041,Saldo!$P$8:$U$1009,6,FALSE),"")</f>
        <v/>
      </c>
      <c r="I6041" s="78" t="str">
        <f>IFERROR(IF(D6041="","",VLOOKUP(D6041,Saldo!$P$8:$Q$1009,2,FALSE)),"")</f>
        <v/>
      </c>
      <c r="J6041" s="76"/>
      <c r="K6041" s="74" t="str">
        <f t="shared" si="94"/>
        <v/>
      </c>
    </row>
    <row r="6042" spans="1:11" ht="18.95" customHeight="1" x14ac:dyDescent="0.25">
      <c r="A6042" s="52"/>
      <c r="C6042" s="185"/>
      <c r="D6042" s="76"/>
      <c r="E6042" s="76" t="str">
        <f>IF(D6042="","",IFERROR(VLOOKUP(D6042,Cadastro!$C$9:$D$1009,2,FALSE),"NOT FOUND"))</f>
        <v/>
      </c>
      <c r="F6042" s="94"/>
      <c r="G6042" s="76"/>
      <c r="H6042" s="81" t="str">
        <f>IFERROR(F6042*VLOOKUP(D6042,Saldo!$P$8:$U$1009,6,FALSE),"")</f>
        <v/>
      </c>
      <c r="I6042" s="78" t="str">
        <f>IFERROR(IF(D6042="","",VLOOKUP(D6042,Saldo!$P$8:$Q$1009,2,FALSE)),"")</f>
        <v/>
      </c>
      <c r="J6042" s="76"/>
      <c r="K6042" s="74" t="str">
        <f t="shared" si="94"/>
        <v/>
      </c>
    </row>
    <row r="6043" spans="1:11" ht="18.95" customHeight="1" x14ac:dyDescent="0.25">
      <c r="A6043" s="52"/>
      <c r="C6043" s="185"/>
      <c r="D6043" s="76"/>
      <c r="E6043" s="76" t="str">
        <f>IF(D6043="","",IFERROR(VLOOKUP(D6043,Cadastro!$C$9:$D$1009,2,FALSE),"NOT FOUND"))</f>
        <v/>
      </c>
      <c r="F6043" s="94"/>
      <c r="G6043" s="76"/>
      <c r="H6043" s="81" t="str">
        <f>IFERROR(F6043*VLOOKUP(D6043,Saldo!$P$8:$U$1009,6,FALSE),"")</f>
        <v/>
      </c>
      <c r="I6043" s="78" t="str">
        <f>IFERROR(IF(D6043="","",VLOOKUP(D6043,Saldo!$P$8:$Q$1009,2,FALSE)),"")</f>
        <v/>
      </c>
      <c r="J6043" s="76"/>
      <c r="K6043" s="74" t="str">
        <f t="shared" si="94"/>
        <v/>
      </c>
    </row>
    <row r="6044" spans="1:11" ht="18.95" customHeight="1" x14ac:dyDescent="0.25">
      <c r="A6044" s="52"/>
      <c r="C6044" s="185"/>
      <c r="D6044" s="76"/>
      <c r="E6044" s="76" t="str">
        <f>IF(D6044="","",IFERROR(VLOOKUP(D6044,Cadastro!$C$9:$D$1009,2,FALSE),"NOT FOUND"))</f>
        <v/>
      </c>
      <c r="F6044" s="94"/>
      <c r="G6044" s="76"/>
      <c r="H6044" s="81" t="str">
        <f>IFERROR(F6044*VLOOKUP(D6044,Saldo!$P$8:$U$1009,6,FALSE),"")</f>
        <v/>
      </c>
      <c r="I6044" s="78" t="str">
        <f>IFERROR(IF(D6044="","",VLOOKUP(D6044,Saldo!$P$8:$Q$1009,2,FALSE)),"")</f>
        <v/>
      </c>
      <c r="J6044" s="76"/>
      <c r="K6044" s="74" t="str">
        <f t="shared" si="94"/>
        <v/>
      </c>
    </row>
    <row r="6045" spans="1:11" ht="18.95" customHeight="1" x14ac:dyDescent="0.25">
      <c r="A6045" s="52"/>
      <c r="C6045" s="185"/>
      <c r="D6045" s="76"/>
      <c r="E6045" s="76" t="str">
        <f>IF(D6045="","",IFERROR(VLOOKUP(D6045,Cadastro!$C$9:$D$1009,2,FALSE),"NOT FOUND"))</f>
        <v/>
      </c>
      <c r="F6045" s="94"/>
      <c r="G6045" s="76"/>
      <c r="H6045" s="81" t="str">
        <f>IFERROR(F6045*VLOOKUP(D6045,Saldo!$P$8:$U$1009,6,FALSE),"")</f>
        <v/>
      </c>
      <c r="I6045" s="78" t="str">
        <f>IFERROR(IF(D6045="","",VLOOKUP(D6045,Saldo!$P$8:$Q$1009,2,FALSE)),"")</f>
        <v/>
      </c>
      <c r="J6045" s="76"/>
      <c r="K6045" s="74" t="str">
        <f t="shared" si="94"/>
        <v/>
      </c>
    </row>
    <row r="6046" spans="1:11" ht="18.95" customHeight="1" x14ac:dyDescent="0.25">
      <c r="A6046" s="52"/>
      <c r="C6046" s="185"/>
      <c r="D6046" s="76"/>
      <c r="E6046" s="76" t="str">
        <f>IF(D6046="","",IFERROR(VLOOKUP(D6046,Cadastro!$C$9:$D$1009,2,FALSE),"NOT FOUND"))</f>
        <v/>
      </c>
      <c r="F6046" s="94"/>
      <c r="G6046" s="76"/>
      <c r="H6046" s="81" t="str">
        <f>IFERROR(F6046*VLOOKUP(D6046,Saldo!$P$8:$U$1009,6,FALSE),"")</f>
        <v/>
      </c>
      <c r="I6046" s="78" t="str">
        <f>IFERROR(IF(D6046="","",VLOOKUP(D6046,Saldo!$P$8:$Q$1009,2,FALSE)),"")</f>
        <v/>
      </c>
      <c r="J6046" s="76"/>
      <c r="K6046" s="74" t="str">
        <f t="shared" si="94"/>
        <v/>
      </c>
    </row>
    <row r="6047" spans="1:11" ht="18.95" customHeight="1" x14ac:dyDescent="0.25">
      <c r="A6047" s="52"/>
      <c r="C6047" s="185"/>
      <c r="D6047" s="76"/>
      <c r="E6047" s="76" t="str">
        <f>IF(D6047="","",IFERROR(VLOOKUP(D6047,Cadastro!$C$9:$D$1009,2,FALSE),"NOT FOUND"))</f>
        <v/>
      </c>
      <c r="F6047" s="94"/>
      <c r="G6047" s="76"/>
      <c r="H6047" s="81" t="str">
        <f>IFERROR(F6047*VLOOKUP(D6047,Saldo!$P$8:$U$1009,6,FALSE),"")</f>
        <v/>
      </c>
      <c r="I6047" s="78" t="str">
        <f>IFERROR(IF(D6047="","",VLOOKUP(D6047,Saldo!$P$8:$Q$1009,2,FALSE)),"")</f>
        <v/>
      </c>
      <c r="J6047" s="76"/>
      <c r="K6047" s="74" t="str">
        <f t="shared" si="94"/>
        <v/>
      </c>
    </row>
    <row r="6048" spans="1:11" ht="18.95" customHeight="1" x14ac:dyDescent="0.25">
      <c r="A6048" s="52"/>
      <c r="C6048" s="185"/>
      <c r="D6048" s="76"/>
      <c r="E6048" s="76" t="str">
        <f>IF(D6048="","",IFERROR(VLOOKUP(D6048,Cadastro!$C$9:$D$1009,2,FALSE),"NOT FOUND"))</f>
        <v/>
      </c>
      <c r="F6048" s="94"/>
      <c r="G6048" s="76"/>
      <c r="H6048" s="81" t="str">
        <f>IFERROR(F6048*VLOOKUP(D6048,Saldo!$P$8:$U$1009,6,FALSE),"")</f>
        <v/>
      </c>
      <c r="I6048" s="78" t="str">
        <f>IFERROR(IF(D6048="","",VLOOKUP(D6048,Saldo!$P$8:$Q$1009,2,FALSE)),"")</f>
        <v/>
      </c>
      <c r="J6048" s="76"/>
      <c r="K6048" s="74" t="str">
        <f t="shared" si="94"/>
        <v/>
      </c>
    </row>
    <row r="6049" spans="1:11" ht="18.95" customHeight="1" x14ac:dyDescent="0.25">
      <c r="A6049" s="52"/>
      <c r="C6049" s="185"/>
      <c r="D6049" s="76"/>
      <c r="E6049" s="76" t="str">
        <f>IF(D6049="","",IFERROR(VLOOKUP(D6049,Cadastro!$C$9:$D$1009,2,FALSE),"NOT FOUND"))</f>
        <v/>
      </c>
      <c r="F6049" s="94"/>
      <c r="G6049" s="76"/>
      <c r="H6049" s="81" t="str">
        <f>IFERROR(F6049*VLOOKUP(D6049,Saldo!$P$8:$U$1009,6,FALSE),"")</f>
        <v/>
      </c>
      <c r="I6049" s="78" t="str">
        <f>IFERROR(IF(D6049="","",VLOOKUP(D6049,Saldo!$P$8:$Q$1009,2,FALSE)),"")</f>
        <v/>
      </c>
      <c r="J6049" s="76"/>
      <c r="K6049" s="74" t="str">
        <f t="shared" si="94"/>
        <v/>
      </c>
    </row>
    <row r="6050" spans="1:11" ht="18.95" customHeight="1" x14ac:dyDescent="0.25">
      <c r="A6050" s="52"/>
      <c r="C6050" s="185"/>
      <c r="D6050" s="76"/>
      <c r="E6050" s="76" t="str">
        <f>IF(D6050="","",IFERROR(VLOOKUP(D6050,Cadastro!$C$9:$D$1009,2,FALSE),"NOT FOUND"))</f>
        <v/>
      </c>
      <c r="F6050" s="94"/>
      <c r="G6050" s="76"/>
      <c r="H6050" s="81" t="str">
        <f>IFERROR(F6050*VLOOKUP(D6050,Saldo!$P$8:$U$1009,6,FALSE),"")</f>
        <v/>
      </c>
      <c r="I6050" s="78" t="str">
        <f>IFERROR(IF(D6050="","",VLOOKUP(D6050,Saldo!$P$8:$Q$1009,2,FALSE)),"")</f>
        <v/>
      </c>
      <c r="J6050" s="76"/>
      <c r="K6050" s="74" t="str">
        <f t="shared" si="94"/>
        <v/>
      </c>
    </row>
    <row r="6051" spans="1:11" ht="18.95" customHeight="1" x14ac:dyDescent="0.25">
      <c r="A6051" s="52"/>
      <c r="C6051" s="185"/>
      <c r="D6051" s="76"/>
      <c r="E6051" s="76" t="str">
        <f>IF(D6051="","",IFERROR(VLOOKUP(D6051,Cadastro!$C$9:$D$1009,2,FALSE),"NOT FOUND"))</f>
        <v/>
      </c>
      <c r="F6051" s="94"/>
      <c r="G6051" s="76"/>
      <c r="H6051" s="81" t="str">
        <f>IFERROR(F6051*VLOOKUP(D6051,Saldo!$P$8:$U$1009,6,FALSE),"")</f>
        <v/>
      </c>
      <c r="I6051" s="78" t="str">
        <f>IFERROR(IF(D6051="","",VLOOKUP(D6051,Saldo!$P$8:$Q$1009,2,FALSE)),"")</f>
        <v/>
      </c>
      <c r="J6051" s="76"/>
      <c r="K6051" s="74" t="str">
        <f t="shared" si="94"/>
        <v/>
      </c>
    </row>
    <row r="6052" spans="1:11" ht="18.95" customHeight="1" x14ac:dyDescent="0.25">
      <c r="A6052" s="52"/>
      <c r="C6052" s="185"/>
      <c r="D6052" s="76"/>
      <c r="E6052" s="76" t="str">
        <f>IF(D6052="","",IFERROR(VLOOKUP(D6052,Cadastro!$C$9:$D$1009,2,FALSE),"NOT FOUND"))</f>
        <v/>
      </c>
      <c r="F6052" s="94"/>
      <c r="G6052" s="76"/>
      <c r="H6052" s="81" t="str">
        <f>IFERROR(F6052*VLOOKUP(D6052,Saldo!$P$8:$U$1009,6,FALSE),"")</f>
        <v/>
      </c>
      <c r="I6052" s="78" t="str">
        <f>IFERROR(IF(D6052="","",VLOOKUP(D6052,Saldo!$P$8:$Q$1009,2,FALSE)),"")</f>
        <v/>
      </c>
      <c r="J6052" s="76"/>
      <c r="K6052" s="74" t="str">
        <f t="shared" si="94"/>
        <v/>
      </c>
    </row>
    <row r="6053" spans="1:11" ht="18.95" customHeight="1" x14ac:dyDescent="0.25">
      <c r="A6053" s="52"/>
      <c r="C6053" s="185"/>
      <c r="D6053" s="76"/>
      <c r="E6053" s="76" t="str">
        <f>IF(D6053="","",IFERROR(VLOOKUP(D6053,Cadastro!$C$9:$D$1009,2,FALSE),"NOT FOUND"))</f>
        <v/>
      </c>
      <c r="F6053" s="94"/>
      <c r="G6053" s="76"/>
      <c r="H6053" s="81" t="str">
        <f>IFERROR(F6053*VLOOKUP(D6053,Saldo!$P$8:$U$1009,6,FALSE),"")</f>
        <v/>
      </c>
      <c r="I6053" s="78" t="str">
        <f>IFERROR(IF(D6053="","",VLOOKUP(D6053,Saldo!$P$8:$Q$1009,2,FALSE)),"")</f>
        <v/>
      </c>
      <c r="J6053" s="76"/>
      <c r="K6053" s="74" t="str">
        <f t="shared" si="94"/>
        <v/>
      </c>
    </row>
    <row r="6054" spans="1:11" ht="18.95" customHeight="1" x14ac:dyDescent="0.25">
      <c r="A6054" s="52"/>
      <c r="C6054" s="185"/>
      <c r="D6054" s="76"/>
      <c r="E6054" s="76" t="str">
        <f>IF(D6054="","",IFERROR(VLOOKUP(D6054,Cadastro!$C$9:$D$1009,2,FALSE),"NOT FOUND"))</f>
        <v/>
      </c>
      <c r="F6054" s="94"/>
      <c r="G6054" s="76"/>
      <c r="H6054" s="81" t="str">
        <f>IFERROR(F6054*VLOOKUP(D6054,Saldo!$P$8:$U$1009,6,FALSE),"")</f>
        <v/>
      </c>
      <c r="I6054" s="78" t="str">
        <f>IFERROR(IF(D6054="","",VLOOKUP(D6054,Saldo!$P$8:$Q$1009,2,FALSE)),"")</f>
        <v/>
      </c>
      <c r="J6054" s="76"/>
      <c r="K6054" s="74" t="str">
        <f t="shared" si="94"/>
        <v/>
      </c>
    </row>
    <row r="6055" spans="1:11" ht="18.95" customHeight="1" x14ac:dyDescent="0.25">
      <c r="A6055" s="52"/>
      <c r="C6055" s="185"/>
      <c r="D6055" s="76"/>
      <c r="E6055" s="76" t="str">
        <f>IF(D6055="","",IFERROR(VLOOKUP(D6055,Cadastro!$C$9:$D$1009,2,FALSE),"NOT FOUND"))</f>
        <v/>
      </c>
      <c r="F6055" s="94"/>
      <c r="G6055" s="76"/>
      <c r="H6055" s="81" t="str">
        <f>IFERROR(F6055*VLOOKUP(D6055,Saldo!$P$8:$U$1009,6,FALSE),"")</f>
        <v/>
      </c>
      <c r="I6055" s="78" t="str">
        <f>IFERROR(IF(D6055="","",VLOOKUP(D6055,Saldo!$P$8:$Q$1009,2,FALSE)),"")</f>
        <v/>
      </c>
      <c r="J6055" s="76"/>
      <c r="K6055" s="74" t="str">
        <f t="shared" si="94"/>
        <v/>
      </c>
    </row>
    <row r="6056" spans="1:11" ht="18.95" customHeight="1" x14ac:dyDescent="0.25">
      <c r="A6056" s="52"/>
      <c r="C6056" s="185"/>
      <c r="D6056" s="76"/>
      <c r="E6056" s="76" t="str">
        <f>IF(D6056="","",IFERROR(VLOOKUP(D6056,Cadastro!$C$9:$D$1009,2,FALSE),"NOT FOUND"))</f>
        <v/>
      </c>
      <c r="F6056" s="94"/>
      <c r="G6056" s="76"/>
      <c r="H6056" s="81" t="str">
        <f>IFERROR(F6056*VLOOKUP(D6056,Saldo!$P$8:$U$1009,6,FALSE),"")</f>
        <v/>
      </c>
      <c r="I6056" s="78" t="str">
        <f>IFERROR(IF(D6056="","",VLOOKUP(D6056,Saldo!$P$8:$Q$1009,2,FALSE)),"")</f>
        <v/>
      </c>
      <c r="J6056" s="76"/>
      <c r="K6056" s="74" t="str">
        <f t="shared" si="94"/>
        <v/>
      </c>
    </row>
    <row r="6057" spans="1:11" ht="18.95" customHeight="1" x14ac:dyDescent="0.25">
      <c r="A6057" s="52"/>
      <c r="C6057" s="185"/>
      <c r="D6057" s="76"/>
      <c r="E6057" s="76" t="str">
        <f>IF(D6057="","",IFERROR(VLOOKUP(D6057,Cadastro!$C$9:$D$1009,2,FALSE),"NOT FOUND"))</f>
        <v/>
      </c>
      <c r="F6057" s="94"/>
      <c r="G6057" s="76"/>
      <c r="H6057" s="81" t="str">
        <f>IFERROR(F6057*VLOOKUP(D6057,Saldo!$P$8:$U$1009,6,FALSE),"")</f>
        <v/>
      </c>
      <c r="I6057" s="78" t="str">
        <f>IFERROR(IF(D6057="","",VLOOKUP(D6057,Saldo!$P$8:$Q$1009,2,FALSE)),"")</f>
        <v/>
      </c>
      <c r="J6057" s="76"/>
      <c r="K6057" s="74" t="str">
        <f t="shared" si="94"/>
        <v/>
      </c>
    </row>
    <row r="6058" spans="1:11" ht="18.95" customHeight="1" x14ac:dyDescent="0.25">
      <c r="A6058" s="52"/>
      <c r="C6058" s="185"/>
      <c r="D6058" s="76"/>
      <c r="E6058" s="76" t="str">
        <f>IF(D6058="","",IFERROR(VLOOKUP(D6058,Cadastro!$C$9:$D$1009,2,FALSE),"NOT FOUND"))</f>
        <v/>
      </c>
      <c r="F6058" s="94"/>
      <c r="G6058" s="76"/>
      <c r="H6058" s="81" t="str">
        <f>IFERROR(F6058*VLOOKUP(D6058,Saldo!$P$8:$U$1009,6,FALSE),"")</f>
        <v/>
      </c>
      <c r="I6058" s="78" t="str">
        <f>IFERROR(IF(D6058="","",VLOOKUP(D6058,Saldo!$P$8:$Q$1009,2,FALSE)),"")</f>
        <v/>
      </c>
      <c r="J6058" s="76"/>
      <c r="K6058" s="74" t="str">
        <f t="shared" si="94"/>
        <v/>
      </c>
    </row>
    <row r="6059" spans="1:11" ht="18.95" customHeight="1" x14ac:dyDescent="0.25">
      <c r="A6059" s="52"/>
      <c r="C6059" s="185"/>
      <c r="D6059" s="76"/>
      <c r="E6059" s="76" t="str">
        <f>IF(D6059="","",IFERROR(VLOOKUP(D6059,Cadastro!$C$9:$D$1009,2,FALSE),"NOT FOUND"))</f>
        <v/>
      </c>
      <c r="F6059" s="94"/>
      <c r="G6059" s="76"/>
      <c r="H6059" s="81" t="str">
        <f>IFERROR(F6059*VLOOKUP(D6059,Saldo!$P$8:$U$1009,6,FALSE),"")</f>
        <v/>
      </c>
      <c r="I6059" s="78" t="str">
        <f>IFERROR(IF(D6059="","",VLOOKUP(D6059,Saldo!$P$8:$Q$1009,2,FALSE)),"")</f>
        <v/>
      </c>
      <c r="J6059" s="76"/>
      <c r="K6059" s="74" t="str">
        <f t="shared" si="94"/>
        <v/>
      </c>
    </row>
    <row r="6060" spans="1:11" ht="18.95" customHeight="1" x14ac:dyDescent="0.25">
      <c r="A6060" s="52"/>
      <c r="C6060" s="185"/>
      <c r="D6060" s="76"/>
      <c r="E6060" s="76" t="str">
        <f>IF(D6060="","",IFERROR(VLOOKUP(D6060,Cadastro!$C$9:$D$1009,2,FALSE),"NOT FOUND"))</f>
        <v/>
      </c>
      <c r="F6060" s="94"/>
      <c r="G6060" s="76"/>
      <c r="H6060" s="81" t="str">
        <f>IFERROR(F6060*VLOOKUP(D6060,Saldo!$P$8:$U$1009,6,FALSE),"")</f>
        <v/>
      </c>
      <c r="I6060" s="78" t="str">
        <f>IFERROR(IF(D6060="","",VLOOKUP(D6060,Saldo!$P$8:$Q$1009,2,FALSE)),"")</f>
        <v/>
      </c>
      <c r="J6060" s="76"/>
      <c r="K6060" s="74" t="str">
        <f t="shared" si="94"/>
        <v/>
      </c>
    </row>
    <row r="6061" spans="1:11" ht="18.95" customHeight="1" x14ac:dyDescent="0.25">
      <c r="A6061" s="52"/>
      <c r="C6061" s="185"/>
      <c r="D6061" s="76"/>
      <c r="E6061" s="76" t="str">
        <f>IF(D6061="","",IFERROR(VLOOKUP(D6061,Cadastro!$C$9:$D$1009,2,FALSE),"NOT FOUND"))</f>
        <v/>
      </c>
      <c r="F6061" s="94"/>
      <c r="G6061" s="76"/>
      <c r="H6061" s="81" t="str">
        <f>IFERROR(F6061*VLOOKUP(D6061,Saldo!$P$8:$U$1009,6,FALSE),"")</f>
        <v/>
      </c>
      <c r="I6061" s="78" t="str">
        <f>IFERROR(IF(D6061="","",VLOOKUP(D6061,Saldo!$P$8:$Q$1009,2,FALSE)),"")</f>
        <v/>
      </c>
      <c r="J6061" s="76"/>
      <c r="K6061" s="74" t="str">
        <f t="shared" si="94"/>
        <v/>
      </c>
    </row>
    <row r="6062" spans="1:11" ht="18.95" customHeight="1" x14ac:dyDescent="0.25">
      <c r="A6062" s="52"/>
      <c r="C6062" s="185"/>
      <c r="D6062" s="76"/>
      <c r="E6062" s="76" t="str">
        <f>IF(D6062="","",IFERROR(VLOOKUP(D6062,Cadastro!$C$9:$D$1009,2,FALSE),"NOT FOUND"))</f>
        <v/>
      </c>
      <c r="F6062" s="94"/>
      <c r="G6062" s="76"/>
      <c r="H6062" s="81" t="str">
        <f>IFERROR(F6062*VLOOKUP(D6062,Saldo!$P$8:$U$1009,6,FALSE),"")</f>
        <v/>
      </c>
      <c r="I6062" s="78" t="str">
        <f>IFERROR(IF(D6062="","",VLOOKUP(D6062,Saldo!$P$8:$Q$1009,2,FALSE)),"")</f>
        <v/>
      </c>
      <c r="J6062" s="76"/>
      <c r="K6062" s="74" t="str">
        <f t="shared" si="94"/>
        <v/>
      </c>
    </row>
    <row r="6063" spans="1:11" ht="18.95" customHeight="1" x14ac:dyDescent="0.25">
      <c r="A6063" s="52"/>
      <c r="C6063" s="185"/>
      <c r="D6063" s="76"/>
      <c r="E6063" s="76" t="str">
        <f>IF(D6063="","",IFERROR(VLOOKUP(D6063,Cadastro!$C$9:$D$1009,2,FALSE),"NOT FOUND"))</f>
        <v/>
      </c>
      <c r="F6063" s="94"/>
      <c r="G6063" s="76"/>
      <c r="H6063" s="81" t="str">
        <f>IFERROR(F6063*VLOOKUP(D6063,Saldo!$P$8:$U$1009,6,FALSE),"")</f>
        <v/>
      </c>
      <c r="I6063" s="78" t="str">
        <f>IFERROR(IF(D6063="","",VLOOKUP(D6063,Saldo!$P$8:$Q$1009,2,FALSE)),"")</f>
        <v/>
      </c>
      <c r="J6063" s="76"/>
      <c r="K6063" s="74" t="str">
        <f t="shared" si="94"/>
        <v/>
      </c>
    </row>
    <row r="6064" spans="1:11" ht="18.95" customHeight="1" x14ac:dyDescent="0.25">
      <c r="A6064" s="52"/>
      <c r="C6064" s="185"/>
      <c r="D6064" s="76"/>
      <c r="E6064" s="76" t="str">
        <f>IF(D6064="","",IFERROR(VLOOKUP(D6064,Cadastro!$C$9:$D$1009,2,FALSE),"NOT FOUND"))</f>
        <v/>
      </c>
      <c r="F6064" s="94"/>
      <c r="G6064" s="76"/>
      <c r="H6064" s="81" t="str">
        <f>IFERROR(F6064*VLOOKUP(D6064,Saldo!$P$8:$U$1009,6,FALSE),"")</f>
        <v/>
      </c>
      <c r="I6064" s="78" t="str">
        <f>IFERROR(IF(D6064="","",VLOOKUP(D6064,Saldo!$P$8:$Q$1009,2,FALSE)),"")</f>
        <v/>
      </c>
      <c r="J6064" s="76"/>
      <c r="K6064" s="74" t="str">
        <f t="shared" si="94"/>
        <v/>
      </c>
    </row>
    <row r="6065" spans="1:11" ht="18.95" customHeight="1" x14ac:dyDescent="0.25">
      <c r="A6065" s="52"/>
      <c r="C6065" s="185"/>
      <c r="D6065" s="76"/>
      <c r="E6065" s="76" t="str">
        <f>IF(D6065="","",IFERROR(VLOOKUP(D6065,Cadastro!$C$9:$D$1009,2,FALSE),"NOT FOUND"))</f>
        <v/>
      </c>
      <c r="F6065" s="94"/>
      <c r="G6065" s="76"/>
      <c r="H6065" s="81" t="str">
        <f>IFERROR(F6065*VLOOKUP(D6065,Saldo!$P$8:$U$1009,6,FALSE),"")</f>
        <v/>
      </c>
      <c r="I6065" s="78" t="str">
        <f>IFERROR(IF(D6065="","",VLOOKUP(D6065,Saldo!$P$8:$Q$1009,2,FALSE)),"")</f>
        <v/>
      </c>
      <c r="J6065" s="76"/>
      <c r="K6065" s="74" t="str">
        <f t="shared" si="94"/>
        <v/>
      </c>
    </row>
    <row r="6066" spans="1:11" ht="18.95" customHeight="1" x14ac:dyDescent="0.25">
      <c r="A6066" s="52"/>
      <c r="C6066" s="185"/>
      <c r="D6066" s="76"/>
      <c r="E6066" s="76" t="str">
        <f>IF(D6066="","",IFERROR(VLOOKUP(D6066,Cadastro!$C$9:$D$1009,2,FALSE),"NOT FOUND"))</f>
        <v/>
      </c>
      <c r="F6066" s="94"/>
      <c r="G6066" s="76"/>
      <c r="H6066" s="81" t="str">
        <f>IFERROR(F6066*VLOOKUP(D6066,Saldo!$P$8:$U$1009,6,FALSE),"")</f>
        <v/>
      </c>
      <c r="I6066" s="78" t="str">
        <f>IFERROR(IF(D6066="","",VLOOKUP(D6066,Saldo!$P$8:$Q$1009,2,FALSE)),"")</f>
        <v/>
      </c>
      <c r="J6066" s="76"/>
      <c r="K6066" s="74" t="str">
        <f t="shared" si="94"/>
        <v/>
      </c>
    </row>
    <row r="6067" spans="1:11" ht="18.95" customHeight="1" x14ac:dyDescent="0.25">
      <c r="A6067" s="52"/>
      <c r="C6067" s="185"/>
      <c r="D6067" s="76"/>
      <c r="E6067" s="76" t="str">
        <f>IF(D6067="","",IFERROR(VLOOKUP(D6067,Cadastro!$C$9:$D$1009,2,FALSE),"NOT FOUND"))</f>
        <v/>
      </c>
      <c r="F6067" s="94"/>
      <c r="G6067" s="76"/>
      <c r="H6067" s="81" t="str">
        <f>IFERROR(F6067*VLOOKUP(D6067,Saldo!$P$8:$U$1009,6,FALSE),"")</f>
        <v/>
      </c>
      <c r="I6067" s="78" t="str">
        <f>IFERROR(IF(D6067="","",VLOOKUP(D6067,Saldo!$P$8:$Q$1009,2,FALSE)),"")</f>
        <v/>
      </c>
      <c r="J6067" s="76"/>
      <c r="K6067" s="74" t="str">
        <f t="shared" si="94"/>
        <v/>
      </c>
    </row>
    <row r="6068" spans="1:11" ht="18.95" customHeight="1" x14ac:dyDescent="0.25">
      <c r="A6068" s="52"/>
      <c r="C6068" s="185"/>
      <c r="D6068" s="76"/>
      <c r="E6068" s="76" t="str">
        <f>IF(D6068="","",IFERROR(VLOOKUP(D6068,Cadastro!$C$9:$D$1009,2,FALSE),"NOT FOUND"))</f>
        <v/>
      </c>
      <c r="F6068" s="94"/>
      <c r="G6068" s="76"/>
      <c r="H6068" s="81" t="str">
        <f>IFERROR(F6068*VLOOKUP(D6068,Saldo!$P$8:$U$1009,6,FALSE),"")</f>
        <v/>
      </c>
      <c r="I6068" s="78" t="str">
        <f>IFERROR(IF(D6068="","",VLOOKUP(D6068,Saldo!$P$8:$Q$1009,2,FALSE)),"")</f>
        <v/>
      </c>
      <c r="J6068" s="76"/>
      <c r="K6068" s="74" t="str">
        <f t="shared" si="94"/>
        <v/>
      </c>
    </row>
    <row r="6069" spans="1:11" ht="18.95" customHeight="1" x14ac:dyDescent="0.25">
      <c r="A6069" s="52"/>
      <c r="C6069" s="185"/>
      <c r="D6069" s="76"/>
      <c r="E6069" s="76" t="str">
        <f>IF(D6069="","",IFERROR(VLOOKUP(D6069,Cadastro!$C$9:$D$1009,2,FALSE),"NOT FOUND"))</f>
        <v/>
      </c>
      <c r="F6069" s="94"/>
      <c r="G6069" s="76"/>
      <c r="H6069" s="81" t="str">
        <f>IFERROR(F6069*VLOOKUP(D6069,Saldo!$P$8:$U$1009,6,FALSE),"")</f>
        <v/>
      </c>
      <c r="I6069" s="78" t="str">
        <f>IFERROR(IF(D6069="","",VLOOKUP(D6069,Saldo!$P$8:$Q$1009,2,FALSE)),"")</f>
        <v/>
      </c>
      <c r="J6069" s="76"/>
      <c r="K6069" s="74" t="str">
        <f t="shared" si="94"/>
        <v/>
      </c>
    </row>
    <row r="6070" spans="1:11" ht="18.95" customHeight="1" x14ac:dyDescent="0.25">
      <c r="A6070" s="52"/>
      <c r="C6070" s="185"/>
      <c r="D6070" s="76"/>
      <c r="E6070" s="76" t="str">
        <f>IF(D6070="","",IFERROR(VLOOKUP(D6070,Cadastro!$C$9:$D$1009,2,FALSE),"NOT FOUND"))</f>
        <v/>
      </c>
      <c r="F6070" s="94"/>
      <c r="G6070" s="76"/>
      <c r="H6070" s="81" t="str">
        <f>IFERROR(F6070*VLOOKUP(D6070,Saldo!$P$8:$U$1009,6,FALSE),"")</f>
        <v/>
      </c>
      <c r="I6070" s="78" t="str">
        <f>IFERROR(IF(D6070="","",VLOOKUP(D6070,Saldo!$P$8:$Q$1009,2,FALSE)),"")</f>
        <v/>
      </c>
      <c r="J6070" s="76"/>
      <c r="K6070" s="74" t="str">
        <f t="shared" si="94"/>
        <v/>
      </c>
    </row>
    <row r="6071" spans="1:11" ht="18.95" customHeight="1" x14ac:dyDescent="0.25">
      <c r="A6071" s="52"/>
      <c r="C6071" s="185"/>
      <c r="D6071" s="76"/>
      <c r="E6071" s="76" t="str">
        <f>IF(D6071="","",IFERROR(VLOOKUP(D6071,Cadastro!$C$9:$D$1009,2,FALSE),"NOT FOUND"))</f>
        <v/>
      </c>
      <c r="F6071" s="94"/>
      <c r="G6071" s="76"/>
      <c r="H6071" s="81" t="str">
        <f>IFERROR(F6071*VLOOKUP(D6071,Saldo!$P$8:$U$1009,6,FALSE),"")</f>
        <v/>
      </c>
      <c r="I6071" s="78" t="str">
        <f>IFERROR(IF(D6071="","",VLOOKUP(D6071,Saldo!$P$8:$Q$1009,2,FALSE)),"")</f>
        <v/>
      </c>
      <c r="J6071" s="76"/>
      <c r="K6071" s="74" t="str">
        <f t="shared" si="94"/>
        <v/>
      </c>
    </row>
    <row r="6072" spans="1:11" ht="18.95" customHeight="1" x14ac:dyDescent="0.25">
      <c r="A6072" s="52"/>
      <c r="C6072" s="185"/>
      <c r="D6072" s="76"/>
      <c r="E6072" s="76" t="str">
        <f>IF(D6072="","",IFERROR(VLOOKUP(D6072,Cadastro!$C$9:$D$1009,2,FALSE),"NOT FOUND"))</f>
        <v/>
      </c>
      <c r="F6072" s="94"/>
      <c r="G6072" s="76"/>
      <c r="H6072" s="81" t="str">
        <f>IFERROR(F6072*VLOOKUP(D6072,Saldo!$P$8:$U$1009,6,FALSE),"")</f>
        <v/>
      </c>
      <c r="I6072" s="78" t="str">
        <f>IFERROR(IF(D6072="","",VLOOKUP(D6072,Saldo!$P$8:$Q$1009,2,FALSE)),"")</f>
        <v/>
      </c>
      <c r="J6072" s="76"/>
      <c r="K6072" s="74" t="str">
        <f t="shared" si="94"/>
        <v/>
      </c>
    </row>
    <row r="6073" spans="1:11" ht="18.95" customHeight="1" x14ac:dyDescent="0.25">
      <c r="A6073" s="52"/>
      <c r="C6073" s="185"/>
      <c r="D6073" s="76"/>
      <c r="E6073" s="76" t="str">
        <f>IF(D6073="","",IFERROR(VLOOKUP(D6073,Cadastro!$C$9:$D$1009,2,FALSE),"NOT FOUND"))</f>
        <v/>
      </c>
      <c r="F6073" s="94"/>
      <c r="G6073" s="76"/>
      <c r="H6073" s="81" t="str">
        <f>IFERROR(F6073*VLOOKUP(D6073,Saldo!$P$8:$U$1009,6,FALSE),"")</f>
        <v/>
      </c>
      <c r="I6073" s="78" t="str">
        <f>IFERROR(IF(D6073="","",VLOOKUP(D6073,Saldo!$P$8:$Q$1009,2,FALSE)),"")</f>
        <v/>
      </c>
      <c r="J6073" s="76"/>
      <c r="K6073" s="74" t="str">
        <f t="shared" si="94"/>
        <v/>
      </c>
    </row>
    <row r="6074" spans="1:11" ht="18.95" customHeight="1" x14ac:dyDescent="0.25">
      <c r="A6074" s="52"/>
      <c r="C6074" s="185"/>
      <c r="D6074" s="76"/>
      <c r="E6074" s="76" t="str">
        <f>IF(D6074="","",IFERROR(VLOOKUP(D6074,Cadastro!$C$9:$D$1009,2,FALSE),"NOT FOUND"))</f>
        <v/>
      </c>
      <c r="F6074" s="94"/>
      <c r="G6074" s="76"/>
      <c r="H6074" s="81" t="str">
        <f>IFERROR(F6074*VLOOKUP(D6074,Saldo!$P$8:$U$1009,6,FALSE),"")</f>
        <v/>
      </c>
      <c r="I6074" s="78" t="str">
        <f>IFERROR(IF(D6074="","",VLOOKUP(D6074,Saldo!$P$8:$Q$1009,2,FALSE)),"")</f>
        <v/>
      </c>
      <c r="J6074" s="76"/>
      <c r="K6074" s="74" t="str">
        <f t="shared" si="94"/>
        <v/>
      </c>
    </row>
    <row r="6075" spans="1:11" ht="18.95" customHeight="1" x14ac:dyDescent="0.25">
      <c r="A6075" s="52"/>
      <c r="C6075" s="185"/>
      <c r="D6075" s="76"/>
      <c r="E6075" s="76" t="str">
        <f>IF(D6075="","",IFERROR(VLOOKUP(D6075,Cadastro!$C$9:$D$1009,2,FALSE),"NOT FOUND"))</f>
        <v/>
      </c>
      <c r="F6075" s="94"/>
      <c r="G6075" s="76"/>
      <c r="H6075" s="81" t="str">
        <f>IFERROR(F6075*VLOOKUP(D6075,Saldo!$P$8:$U$1009,6,FALSE),"")</f>
        <v/>
      </c>
      <c r="I6075" s="78" t="str">
        <f>IFERROR(IF(D6075="","",VLOOKUP(D6075,Saldo!$P$8:$Q$1009,2,FALSE)),"")</f>
        <v/>
      </c>
      <c r="J6075" s="76"/>
      <c r="K6075" s="74" t="str">
        <f t="shared" si="94"/>
        <v/>
      </c>
    </row>
    <row r="6076" spans="1:11" ht="18.95" customHeight="1" x14ac:dyDescent="0.25">
      <c r="A6076" s="52"/>
      <c r="C6076" s="185"/>
      <c r="D6076" s="76"/>
      <c r="E6076" s="76" t="str">
        <f>IF(D6076="","",IFERROR(VLOOKUP(D6076,Cadastro!$C$9:$D$1009,2,FALSE),"NOT FOUND"))</f>
        <v/>
      </c>
      <c r="F6076" s="94"/>
      <c r="G6076" s="76"/>
      <c r="H6076" s="81" t="str">
        <f>IFERROR(F6076*VLOOKUP(D6076,Saldo!$P$8:$U$1009,6,FALSE),"")</f>
        <v/>
      </c>
      <c r="I6076" s="78" t="str">
        <f>IFERROR(IF(D6076="","",VLOOKUP(D6076,Saldo!$P$8:$Q$1009,2,FALSE)),"")</f>
        <v/>
      </c>
      <c r="J6076" s="76"/>
      <c r="K6076" s="74" t="str">
        <f t="shared" si="94"/>
        <v/>
      </c>
    </row>
    <row r="6077" spans="1:11" ht="18.95" customHeight="1" x14ac:dyDescent="0.25">
      <c r="A6077" s="52"/>
      <c r="C6077" s="185"/>
      <c r="D6077" s="76"/>
      <c r="E6077" s="76" t="str">
        <f>IF(D6077="","",IFERROR(VLOOKUP(D6077,Cadastro!$C$9:$D$1009,2,FALSE),"NOT FOUND"))</f>
        <v/>
      </c>
      <c r="F6077" s="94"/>
      <c r="G6077" s="76"/>
      <c r="H6077" s="81" t="str">
        <f>IFERROR(F6077*VLOOKUP(D6077,Saldo!$P$8:$U$1009,6,FALSE),"")</f>
        <v/>
      </c>
      <c r="I6077" s="78" t="str">
        <f>IFERROR(IF(D6077="","",VLOOKUP(D6077,Saldo!$P$8:$Q$1009,2,FALSE)),"")</f>
        <v/>
      </c>
      <c r="J6077" s="76"/>
      <c r="K6077" s="74" t="str">
        <f t="shared" si="94"/>
        <v/>
      </c>
    </row>
    <row r="6078" spans="1:11" ht="18.95" customHeight="1" x14ac:dyDescent="0.25">
      <c r="A6078" s="52"/>
      <c r="C6078" s="185"/>
      <c r="D6078" s="76"/>
      <c r="E6078" s="76" t="str">
        <f>IF(D6078="","",IFERROR(VLOOKUP(D6078,Cadastro!$C$9:$D$1009,2,FALSE),"NOT FOUND"))</f>
        <v/>
      </c>
      <c r="F6078" s="94"/>
      <c r="G6078" s="76"/>
      <c r="H6078" s="81" t="str">
        <f>IFERROR(F6078*VLOOKUP(D6078,Saldo!$P$8:$U$1009,6,FALSE),"")</f>
        <v/>
      </c>
      <c r="I6078" s="78" t="str">
        <f>IFERROR(IF(D6078="","",VLOOKUP(D6078,Saldo!$P$8:$Q$1009,2,FALSE)),"")</f>
        <v/>
      </c>
      <c r="J6078" s="76"/>
      <c r="K6078" s="74" t="str">
        <f t="shared" si="94"/>
        <v/>
      </c>
    </row>
    <row r="6079" spans="1:11" ht="18.95" customHeight="1" x14ac:dyDescent="0.25">
      <c r="A6079" s="52"/>
      <c r="C6079" s="185"/>
      <c r="D6079" s="76"/>
      <c r="E6079" s="76" t="str">
        <f>IF(D6079="","",IFERROR(VLOOKUP(D6079,Cadastro!$C$9:$D$1009,2,FALSE),"NOT FOUND"))</f>
        <v/>
      </c>
      <c r="F6079" s="94"/>
      <c r="G6079" s="76"/>
      <c r="H6079" s="81" t="str">
        <f>IFERROR(F6079*VLOOKUP(D6079,Saldo!$P$8:$U$1009,6,FALSE),"")</f>
        <v/>
      </c>
      <c r="I6079" s="78" t="str">
        <f>IFERROR(IF(D6079="","",VLOOKUP(D6079,Saldo!$P$8:$Q$1009,2,FALSE)),"")</f>
        <v/>
      </c>
      <c r="J6079" s="76"/>
      <c r="K6079" s="74" t="str">
        <f t="shared" si="94"/>
        <v/>
      </c>
    </row>
    <row r="6080" spans="1:11" ht="18.95" customHeight="1" x14ac:dyDescent="0.25">
      <c r="A6080" s="52"/>
      <c r="C6080" s="185"/>
      <c r="D6080" s="76"/>
      <c r="E6080" s="76" t="str">
        <f>IF(D6080="","",IFERROR(VLOOKUP(D6080,Cadastro!$C$9:$D$1009,2,FALSE),"NOT FOUND"))</f>
        <v/>
      </c>
      <c r="F6080" s="94"/>
      <c r="G6080" s="76"/>
      <c r="H6080" s="81" t="str">
        <f>IFERROR(F6080*VLOOKUP(D6080,Saldo!$P$8:$U$1009,6,FALSE),"")</f>
        <v/>
      </c>
      <c r="I6080" s="78" t="str">
        <f>IFERROR(IF(D6080="","",VLOOKUP(D6080,Saldo!$P$8:$Q$1009,2,FALSE)),"")</f>
        <v/>
      </c>
      <c r="J6080" s="76"/>
      <c r="K6080" s="74" t="str">
        <f t="shared" si="94"/>
        <v/>
      </c>
    </row>
    <row r="6081" spans="1:11" ht="18.95" customHeight="1" x14ac:dyDescent="0.25">
      <c r="A6081" s="52"/>
      <c r="C6081" s="185"/>
      <c r="D6081" s="76"/>
      <c r="E6081" s="76" t="str">
        <f>IF(D6081="","",IFERROR(VLOOKUP(D6081,Cadastro!$C$9:$D$1009,2,FALSE),"NOT FOUND"))</f>
        <v/>
      </c>
      <c r="F6081" s="94"/>
      <c r="G6081" s="76"/>
      <c r="H6081" s="81" t="str">
        <f>IFERROR(F6081*VLOOKUP(D6081,Saldo!$P$8:$U$1009,6,FALSE),"")</f>
        <v/>
      </c>
      <c r="I6081" s="78" t="str">
        <f>IFERROR(IF(D6081="","",VLOOKUP(D6081,Saldo!$P$8:$Q$1009,2,FALSE)),"")</f>
        <v/>
      </c>
      <c r="J6081" s="76"/>
      <c r="K6081" s="74" t="str">
        <f t="shared" si="94"/>
        <v/>
      </c>
    </row>
    <row r="6082" spans="1:11" ht="18.95" customHeight="1" x14ac:dyDescent="0.25">
      <c r="A6082" s="52"/>
      <c r="C6082" s="185"/>
      <c r="D6082" s="76"/>
      <c r="E6082" s="76" t="str">
        <f>IF(D6082="","",IFERROR(VLOOKUP(D6082,Cadastro!$C$9:$D$1009,2,FALSE),"NOT FOUND"))</f>
        <v/>
      </c>
      <c r="F6082" s="94"/>
      <c r="G6082" s="76"/>
      <c r="H6082" s="81" t="str">
        <f>IFERROR(F6082*VLOOKUP(D6082,Saldo!$P$8:$U$1009,6,FALSE),"")</f>
        <v/>
      </c>
      <c r="I6082" s="78" t="str">
        <f>IFERROR(IF(D6082="","",VLOOKUP(D6082,Saldo!$P$8:$Q$1009,2,FALSE)),"")</f>
        <v/>
      </c>
      <c r="J6082" s="76"/>
      <c r="K6082" s="74" t="str">
        <f t="shared" si="94"/>
        <v/>
      </c>
    </row>
    <row r="6083" spans="1:11" ht="18.95" customHeight="1" x14ac:dyDescent="0.25">
      <c r="A6083" s="52"/>
      <c r="C6083" s="185"/>
      <c r="D6083" s="76"/>
      <c r="E6083" s="76" t="str">
        <f>IF(D6083="","",IFERROR(VLOOKUP(D6083,Cadastro!$C$9:$D$1009,2,FALSE),"NOT FOUND"))</f>
        <v/>
      </c>
      <c r="F6083" s="94"/>
      <c r="G6083" s="76"/>
      <c r="H6083" s="81" t="str">
        <f>IFERROR(F6083*VLOOKUP(D6083,Saldo!$P$8:$U$1009,6,FALSE),"")</f>
        <v/>
      </c>
      <c r="I6083" s="78" t="str">
        <f>IFERROR(IF(D6083="","",VLOOKUP(D6083,Saldo!$P$8:$Q$1009,2,FALSE)),"")</f>
        <v/>
      </c>
      <c r="J6083" s="76"/>
      <c r="K6083" s="74" t="str">
        <f t="shared" si="94"/>
        <v/>
      </c>
    </row>
    <row r="6084" spans="1:11" ht="18.95" customHeight="1" x14ac:dyDescent="0.25">
      <c r="A6084" s="52"/>
      <c r="C6084" s="185"/>
      <c r="D6084" s="76"/>
      <c r="E6084" s="76" t="str">
        <f>IF(D6084="","",IFERROR(VLOOKUP(D6084,Cadastro!$C$9:$D$1009,2,FALSE),"NOT FOUND"))</f>
        <v/>
      </c>
      <c r="F6084" s="94"/>
      <c r="G6084" s="76"/>
      <c r="H6084" s="81" t="str">
        <f>IFERROR(F6084*VLOOKUP(D6084,Saldo!$P$8:$U$1009,6,FALSE),"")</f>
        <v/>
      </c>
      <c r="I6084" s="78" t="str">
        <f>IFERROR(IF(D6084="","",VLOOKUP(D6084,Saldo!$P$8:$Q$1009,2,FALSE)),"")</f>
        <v/>
      </c>
      <c r="J6084" s="76"/>
      <c r="K6084" s="74" t="str">
        <f t="shared" si="94"/>
        <v/>
      </c>
    </row>
    <row r="6085" spans="1:11" ht="18.95" customHeight="1" x14ac:dyDescent="0.25">
      <c r="A6085" s="52"/>
      <c r="C6085" s="185"/>
      <c r="D6085" s="76"/>
      <c r="E6085" s="76" t="str">
        <f>IF(D6085="","",IFERROR(VLOOKUP(D6085,Cadastro!$C$9:$D$1009,2,FALSE),"NOT FOUND"))</f>
        <v/>
      </c>
      <c r="F6085" s="94"/>
      <c r="G6085" s="76"/>
      <c r="H6085" s="81" t="str">
        <f>IFERROR(F6085*VLOOKUP(D6085,Saldo!$P$8:$U$1009,6,FALSE),"")</f>
        <v/>
      </c>
      <c r="I6085" s="78" t="str">
        <f>IFERROR(IF(D6085="","",VLOOKUP(D6085,Saldo!$P$8:$Q$1009,2,FALSE)),"")</f>
        <v/>
      </c>
      <c r="J6085" s="76"/>
      <c r="K6085" s="74" t="str">
        <f t="shared" si="94"/>
        <v/>
      </c>
    </row>
    <row r="6086" spans="1:11" ht="18.95" customHeight="1" x14ac:dyDescent="0.25">
      <c r="A6086" s="52"/>
      <c r="C6086" s="185"/>
      <c r="D6086" s="76"/>
      <c r="E6086" s="76" t="str">
        <f>IF(D6086="","",IFERROR(VLOOKUP(D6086,Cadastro!$C$9:$D$1009,2,FALSE),"NOT FOUND"))</f>
        <v/>
      </c>
      <c r="F6086" s="94"/>
      <c r="G6086" s="76"/>
      <c r="H6086" s="81" t="str">
        <f>IFERROR(F6086*VLOOKUP(D6086,Saldo!$P$8:$U$1009,6,FALSE),"")</f>
        <v/>
      </c>
      <c r="I6086" s="78" t="str">
        <f>IFERROR(IF(D6086="","",VLOOKUP(D6086,Saldo!$P$8:$Q$1009,2,FALSE)),"")</f>
        <v/>
      </c>
      <c r="J6086" s="76"/>
      <c r="K6086" s="74" t="str">
        <f t="shared" si="94"/>
        <v/>
      </c>
    </row>
    <row r="6087" spans="1:11" ht="18.95" customHeight="1" x14ac:dyDescent="0.25">
      <c r="A6087" s="52"/>
      <c r="C6087" s="185"/>
      <c r="D6087" s="76"/>
      <c r="E6087" s="76" t="str">
        <f>IF(D6087="","",IFERROR(VLOOKUP(D6087,Cadastro!$C$9:$D$1009,2,FALSE),"NOT FOUND"))</f>
        <v/>
      </c>
      <c r="F6087" s="94"/>
      <c r="G6087" s="76"/>
      <c r="H6087" s="81" t="str">
        <f>IFERROR(F6087*VLOOKUP(D6087,Saldo!$P$8:$U$1009,6,FALSE),"")</f>
        <v/>
      </c>
      <c r="I6087" s="78" t="str">
        <f>IFERROR(IF(D6087="","",VLOOKUP(D6087,Saldo!$P$8:$Q$1009,2,FALSE)),"")</f>
        <v/>
      </c>
      <c r="J6087" s="76"/>
      <c r="K6087" s="74" t="str">
        <f t="shared" si="94"/>
        <v/>
      </c>
    </row>
    <row r="6088" spans="1:11" ht="18.95" customHeight="1" x14ac:dyDescent="0.25">
      <c r="A6088" s="52"/>
      <c r="C6088" s="185"/>
      <c r="D6088" s="76"/>
      <c r="E6088" s="76" t="str">
        <f>IF(D6088="","",IFERROR(VLOOKUP(D6088,Cadastro!$C$9:$D$1009,2,FALSE),"NOT FOUND"))</f>
        <v/>
      </c>
      <c r="F6088" s="94"/>
      <c r="G6088" s="76"/>
      <c r="H6088" s="81" t="str">
        <f>IFERROR(F6088*VLOOKUP(D6088,Saldo!$P$8:$U$1009,6,FALSE),"")</f>
        <v/>
      </c>
      <c r="I6088" s="78" t="str">
        <f>IFERROR(IF(D6088="","",VLOOKUP(D6088,Saldo!$P$8:$Q$1009,2,FALSE)),"")</f>
        <v/>
      </c>
      <c r="J6088" s="76"/>
      <c r="K6088" s="74" t="str">
        <f t="shared" si="94"/>
        <v/>
      </c>
    </row>
    <row r="6089" spans="1:11" ht="18.95" customHeight="1" x14ac:dyDescent="0.25">
      <c r="A6089" s="52"/>
      <c r="C6089" s="185"/>
      <c r="D6089" s="76"/>
      <c r="E6089" s="76" t="str">
        <f>IF(D6089="","",IFERROR(VLOOKUP(D6089,Cadastro!$C$9:$D$1009,2,FALSE),"NOT FOUND"))</f>
        <v/>
      </c>
      <c r="F6089" s="94"/>
      <c r="G6089" s="76"/>
      <c r="H6089" s="81" t="str">
        <f>IFERROR(F6089*VLOOKUP(D6089,Saldo!$P$8:$U$1009,6,FALSE),"")</f>
        <v/>
      </c>
      <c r="I6089" s="78" t="str">
        <f>IFERROR(IF(D6089="","",VLOOKUP(D6089,Saldo!$P$8:$Q$1009,2,FALSE)),"")</f>
        <v/>
      </c>
      <c r="J6089" s="76"/>
      <c r="K6089" s="74" t="str">
        <f t="shared" si="94"/>
        <v/>
      </c>
    </row>
    <row r="6090" spans="1:11" ht="18.95" customHeight="1" x14ac:dyDescent="0.25">
      <c r="A6090" s="52"/>
      <c r="C6090" s="185"/>
      <c r="D6090" s="76"/>
      <c r="E6090" s="76" t="str">
        <f>IF(D6090="","",IFERROR(VLOOKUP(D6090,Cadastro!$C$9:$D$1009,2,FALSE),"NOT FOUND"))</f>
        <v/>
      </c>
      <c r="F6090" s="94"/>
      <c r="G6090" s="76"/>
      <c r="H6090" s="81" t="str">
        <f>IFERROR(F6090*VLOOKUP(D6090,Saldo!$P$8:$U$1009,6,FALSE),"")</f>
        <v/>
      </c>
      <c r="I6090" s="78" t="str">
        <f>IFERROR(IF(D6090="","",VLOOKUP(D6090,Saldo!$P$8:$Q$1009,2,FALSE)),"")</f>
        <v/>
      </c>
      <c r="J6090" s="76"/>
      <c r="K6090" s="74" t="str">
        <f t="shared" ref="K6090:K6153" si="95">IF(C6090="","",MONTH(C6090))</f>
        <v/>
      </c>
    </row>
    <row r="6091" spans="1:11" ht="18.95" customHeight="1" x14ac:dyDescent="0.25">
      <c r="A6091" s="52"/>
      <c r="C6091" s="185"/>
      <c r="D6091" s="76"/>
      <c r="E6091" s="76" t="str">
        <f>IF(D6091="","",IFERROR(VLOOKUP(D6091,Cadastro!$C$9:$D$1009,2,FALSE),"NOT FOUND"))</f>
        <v/>
      </c>
      <c r="F6091" s="94"/>
      <c r="G6091" s="76"/>
      <c r="H6091" s="81" t="str">
        <f>IFERROR(F6091*VLOOKUP(D6091,Saldo!$P$8:$U$1009,6,FALSE),"")</f>
        <v/>
      </c>
      <c r="I6091" s="78" t="str">
        <f>IFERROR(IF(D6091="","",VLOOKUP(D6091,Saldo!$P$8:$Q$1009,2,FALSE)),"")</f>
        <v/>
      </c>
      <c r="J6091" s="76"/>
      <c r="K6091" s="74" t="str">
        <f t="shared" si="95"/>
        <v/>
      </c>
    </row>
    <row r="6092" spans="1:11" ht="18.95" customHeight="1" x14ac:dyDescent="0.25">
      <c r="A6092" s="52"/>
      <c r="C6092" s="185"/>
      <c r="D6092" s="76"/>
      <c r="E6092" s="76" t="str">
        <f>IF(D6092="","",IFERROR(VLOOKUP(D6092,Cadastro!$C$9:$D$1009,2,FALSE),"NOT FOUND"))</f>
        <v/>
      </c>
      <c r="F6092" s="94"/>
      <c r="G6092" s="76"/>
      <c r="H6092" s="81" t="str">
        <f>IFERROR(F6092*VLOOKUP(D6092,Saldo!$P$8:$U$1009,6,FALSE),"")</f>
        <v/>
      </c>
      <c r="I6092" s="78" t="str">
        <f>IFERROR(IF(D6092="","",VLOOKUP(D6092,Saldo!$P$8:$Q$1009,2,FALSE)),"")</f>
        <v/>
      </c>
      <c r="J6092" s="76"/>
      <c r="K6092" s="74" t="str">
        <f t="shared" si="95"/>
        <v/>
      </c>
    </row>
    <row r="6093" spans="1:11" ht="18.95" customHeight="1" x14ac:dyDescent="0.25">
      <c r="A6093" s="52"/>
      <c r="C6093" s="185"/>
      <c r="D6093" s="76"/>
      <c r="E6093" s="76" t="str">
        <f>IF(D6093="","",IFERROR(VLOOKUP(D6093,Cadastro!$C$9:$D$1009,2,FALSE),"NOT FOUND"))</f>
        <v/>
      </c>
      <c r="F6093" s="94"/>
      <c r="G6093" s="76"/>
      <c r="H6093" s="81" t="str">
        <f>IFERROR(F6093*VLOOKUP(D6093,Saldo!$P$8:$U$1009,6,FALSE),"")</f>
        <v/>
      </c>
      <c r="I6093" s="78" t="str">
        <f>IFERROR(IF(D6093="","",VLOOKUP(D6093,Saldo!$P$8:$Q$1009,2,FALSE)),"")</f>
        <v/>
      </c>
      <c r="J6093" s="76"/>
      <c r="K6093" s="74" t="str">
        <f t="shared" si="95"/>
        <v/>
      </c>
    </row>
    <row r="6094" spans="1:11" ht="18.95" customHeight="1" x14ac:dyDescent="0.25">
      <c r="A6094" s="52"/>
      <c r="C6094" s="185"/>
      <c r="D6094" s="76"/>
      <c r="E6094" s="76" t="str">
        <f>IF(D6094="","",IFERROR(VLOOKUP(D6094,Cadastro!$C$9:$D$1009,2,FALSE),"NOT FOUND"))</f>
        <v/>
      </c>
      <c r="F6094" s="94"/>
      <c r="G6094" s="76"/>
      <c r="H6094" s="81" t="str">
        <f>IFERROR(F6094*VLOOKUP(D6094,Saldo!$P$8:$U$1009,6,FALSE),"")</f>
        <v/>
      </c>
      <c r="I6094" s="78" t="str">
        <f>IFERROR(IF(D6094="","",VLOOKUP(D6094,Saldo!$P$8:$Q$1009,2,FALSE)),"")</f>
        <v/>
      </c>
      <c r="J6094" s="76"/>
      <c r="K6094" s="74" t="str">
        <f t="shared" si="95"/>
        <v/>
      </c>
    </row>
    <row r="6095" spans="1:11" ht="18.95" customHeight="1" x14ac:dyDescent="0.25">
      <c r="A6095" s="52"/>
      <c r="C6095" s="185"/>
      <c r="D6095" s="76"/>
      <c r="E6095" s="76" t="str">
        <f>IF(D6095="","",IFERROR(VLOOKUP(D6095,Cadastro!$C$9:$D$1009,2,FALSE),"NOT FOUND"))</f>
        <v/>
      </c>
      <c r="F6095" s="94"/>
      <c r="G6095" s="76"/>
      <c r="H6095" s="81" t="str">
        <f>IFERROR(F6095*VLOOKUP(D6095,Saldo!$P$8:$U$1009,6,FALSE),"")</f>
        <v/>
      </c>
      <c r="I6095" s="78" t="str">
        <f>IFERROR(IF(D6095="","",VLOOKUP(D6095,Saldo!$P$8:$Q$1009,2,FALSE)),"")</f>
        <v/>
      </c>
      <c r="J6095" s="76"/>
      <c r="K6095" s="74" t="str">
        <f t="shared" si="95"/>
        <v/>
      </c>
    </row>
    <row r="6096" spans="1:11" ht="18.95" customHeight="1" x14ac:dyDescent="0.25">
      <c r="A6096" s="52"/>
      <c r="C6096" s="185"/>
      <c r="D6096" s="76"/>
      <c r="E6096" s="76" t="str">
        <f>IF(D6096="","",IFERROR(VLOOKUP(D6096,Cadastro!$C$9:$D$1009,2,FALSE),"NOT FOUND"))</f>
        <v/>
      </c>
      <c r="F6096" s="94"/>
      <c r="G6096" s="76"/>
      <c r="H6096" s="81" t="str">
        <f>IFERROR(F6096*VLOOKUP(D6096,Saldo!$P$8:$U$1009,6,FALSE),"")</f>
        <v/>
      </c>
      <c r="I6096" s="78" t="str">
        <f>IFERROR(IF(D6096="","",VLOOKUP(D6096,Saldo!$P$8:$Q$1009,2,FALSE)),"")</f>
        <v/>
      </c>
      <c r="J6096" s="76"/>
      <c r="K6096" s="74" t="str">
        <f t="shared" si="95"/>
        <v/>
      </c>
    </row>
    <row r="6097" spans="1:11" ht="18.95" customHeight="1" x14ac:dyDescent="0.25">
      <c r="A6097" s="52"/>
      <c r="C6097" s="185"/>
      <c r="D6097" s="76"/>
      <c r="E6097" s="76" t="str">
        <f>IF(D6097="","",IFERROR(VLOOKUP(D6097,Cadastro!$C$9:$D$1009,2,FALSE),"NOT FOUND"))</f>
        <v/>
      </c>
      <c r="F6097" s="94"/>
      <c r="G6097" s="76"/>
      <c r="H6097" s="81" t="str">
        <f>IFERROR(F6097*VLOOKUP(D6097,Saldo!$P$8:$U$1009,6,FALSE),"")</f>
        <v/>
      </c>
      <c r="I6097" s="78" t="str">
        <f>IFERROR(IF(D6097="","",VLOOKUP(D6097,Saldo!$P$8:$Q$1009,2,FALSE)),"")</f>
        <v/>
      </c>
      <c r="J6097" s="76"/>
      <c r="K6097" s="74" t="str">
        <f t="shared" si="95"/>
        <v/>
      </c>
    </row>
    <row r="6098" spans="1:11" ht="18.95" customHeight="1" x14ac:dyDescent="0.25">
      <c r="A6098" s="52"/>
      <c r="C6098" s="185"/>
      <c r="D6098" s="76"/>
      <c r="E6098" s="76" t="str">
        <f>IF(D6098="","",IFERROR(VLOOKUP(D6098,Cadastro!$C$9:$D$1009,2,FALSE),"NOT FOUND"))</f>
        <v/>
      </c>
      <c r="F6098" s="94"/>
      <c r="G6098" s="76"/>
      <c r="H6098" s="81" t="str">
        <f>IFERROR(F6098*VLOOKUP(D6098,Saldo!$P$8:$U$1009,6,FALSE),"")</f>
        <v/>
      </c>
      <c r="I6098" s="78" t="str">
        <f>IFERROR(IF(D6098="","",VLOOKUP(D6098,Saldo!$P$8:$Q$1009,2,FALSE)),"")</f>
        <v/>
      </c>
      <c r="J6098" s="76"/>
      <c r="K6098" s="74" t="str">
        <f t="shared" si="95"/>
        <v/>
      </c>
    </row>
    <row r="6099" spans="1:11" ht="18.95" customHeight="1" x14ac:dyDescent="0.25">
      <c r="A6099" s="52"/>
      <c r="C6099" s="185"/>
      <c r="D6099" s="76"/>
      <c r="E6099" s="76" t="str">
        <f>IF(D6099="","",IFERROR(VLOOKUP(D6099,Cadastro!$C$9:$D$1009,2,FALSE),"NOT FOUND"))</f>
        <v/>
      </c>
      <c r="F6099" s="94"/>
      <c r="G6099" s="76"/>
      <c r="H6099" s="81" t="str">
        <f>IFERROR(F6099*VLOOKUP(D6099,Saldo!$P$8:$U$1009,6,FALSE),"")</f>
        <v/>
      </c>
      <c r="I6099" s="78" t="str">
        <f>IFERROR(IF(D6099="","",VLOOKUP(D6099,Saldo!$P$8:$Q$1009,2,FALSE)),"")</f>
        <v/>
      </c>
      <c r="J6099" s="76"/>
      <c r="K6099" s="74" t="str">
        <f t="shared" si="95"/>
        <v/>
      </c>
    </row>
    <row r="6100" spans="1:11" ht="18.95" customHeight="1" x14ac:dyDescent="0.25">
      <c r="A6100" s="52"/>
      <c r="C6100" s="185"/>
      <c r="D6100" s="76"/>
      <c r="E6100" s="76" t="str">
        <f>IF(D6100="","",IFERROR(VLOOKUP(D6100,Cadastro!$C$9:$D$1009,2,FALSE),"NOT FOUND"))</f>
        <v/>
      </c>
      <c r="F6100" s="94"/>
      <c r="G6100" s="76"/>
      <c r="H6100" s="81" t="str">
        <f>IFERROR(F6100*VLOOKUP(D6100,Saldo!$P$8:$U$1009,6,FALSE),"")</f>
        <v/>
      </c>
      <c r="I6100" s="78" t="str">
        <f>IFERROR(IF(D6100="","",VLOOKUP(D6100,Saldo!$P$8:$Q$1009,2,FALSE)),"")</f>
        <v/>
      </c>
      <c r="J6100" s="76"/>
      <c r="K6100" s="74" t="str">
        <f t="shared" si="95"/>
        <v/>
      </c>
    </row>
    <row r="6101" spans="1:11" ht="18.95" customHeight="1" x14ac:dyDescent="0.25">
      <c r="A6101" s="52"/>
      <c r="C6101" s="185"/>
      <c r="D6101" s="76"/>
      <c r="E6101" s="76" t="str">
        <f>IF(D6101="","",IFERROR(VLOOKUP(D6101,Cadastro!$C$9:$D$1009,2,FALSE),"NOT FOUND"))</f>
        <v/>
      </c>
      <c r="F6101" s="94"/>
      <c r="G6101" s="76"/>
      <c r="H6101" s="81" t="str">
        <f>IFERROR(F6101*VLOOKUP(D6101,Saldo!$P$8:$U$1009,6,FALSE),"")</f>
        <v/>
      </c>
      <c r="I6101" s="78" t="str">
        <f>IFERROR(IF(D6101="","",VLOOKUP(D6101,Saldo!$P$8:$Q$1009,2,FALSE)),"")</f>
        <v/>
      </c>
      <c r="J6101" s="76"/>
      <c r="K6101" s="74" t="str">
        <f t="shared" si="95"/>
        <v/>
      </c>
    </row>
    <row r="6102" spans="1:11" ht="18.95" customHeight="1" x14ac:dyDescent="0.25">
      <c r="A6102" s="52"/>
      <c r="C6102" s="185"/>
      <c r="D6102" s="76"/>
      <c r="E6102" s="76" t="str">
        <f>IF(D6102="","",IFERROR(VLOOKUP(D6102,Cadastro!$C$9:$D$1009,2,FALSE),"NOT FOUND"))</f>
        <v/>
      </c>
      <c r="F6102" s="94"/>
      <c r="G6102" s="76"/>
      <c r="H6102" s="81" t="str">
        <f>IFERROR(F6102*VLOOKUP(D6102,Saldo!$P$8:$U$1009,6,FALSE),"")</f>
        <v/>
      </c>
      <c r="I6102" s="78" t="str">
        <f>IFERROR(IF(D6102="","",VLOOKUP(D6102,Saldo!$P$8:$Q$1009,2,FALSE)),"")</f>
        <v/>
      </c>
      <c r="J6102" s="76"/>
      <c r="K6102" s="74" t="str">
        <f t="shared" si="95"/>
        <v/>
      </c>
    </row>
    <row r="6103" spans="1:11" ht="18.95" customHeight="1" x14ac:dyDescent="0.25">
      <c r="A6103" s="52"/>
      <c r="C6103" s="185"/>
      <c r="D6103" s="76"/>
      <c r="E6103" s="76" t="str">
        <f>IF(D6103="","",IFERROR(VLOOKUP(D6103,Cadastro!$C$9:$D$1009,2,FALSE),"NOT FOUND"))</f>
        <v/>
      </c>
      <c r="F6103" s="94"/>
      <c r="G6103" s="76"/>
      <c r="H6103" s="81" t="str">
        <f>IFERROR(F6103*VLOOKUP(D6103,Saldo!$P$8:$U$1009,6,FALSE),"")</f>
        <v/>
      </c>
      <c r="I6103" s="78" t="str">
        <f>IFERROR(IF(D6103="","",VLOOKUP(D6103,Saldo!$P$8:$Q$1009,2,FALSE)),"")</f>
        <v/>
      </c>
      <c r="J6103" s="76"/>
      <c r="K6103" s="74" t="str">
        <f t="shared" si="95"/>
        <v/>
      </c>
    </row>
    <row r="6104" spans="1:11" ht="18.95" customHeight="1" x14ac:dyDescent="0.25">
      <c r="A6104" s="52"/>
      <c r="C6104" s="185"/>
      <c r="D6104" s="76"/>
      <c r="E6104" s="76" t="str">
        <f>IF(D6104="","",IFERROR(VLOOKUP(D6104,Cadastro!$C$9:$D$1009,2,FALSE),"NOT FOUND"))</f>
        <v/>
      </c>
      <c r="F6104" s="94"/>
      <c r="G6104" s="76"/>
      <c r="H6104" s="81" t="str">
        <f>IFERROR(F6104*VLOOKUP(D6104,Saldo!$P$8:$U$1009,6,FALSE),"")</f>
        <v/>
      </c>
      <c r="I6104" s="78" t="str">
        <f>IFERROR(IF(D6104="","",VLOOKUP(D6104,Saldo!$P$8:$Q$1009,2,FALSE)),"")</f>
        <v/>
      </c>
      <c r="J6104" s="76"/>
      <c r="K6104" s="74" t="str">
        <f t="shared" si="95"/>
        <v/>
      </c>
    </row>
    <row r="6105" spans="1:11" ht="18.95" customHeight="1" x14ac:dyDescent="0.25">
      <c r="A6105" s="52"/>
      <c r="C6105" s="185"/>
      <c r="D6105" s="76"/>
      <c r="E6105" s="76" t="str">
        <f>IF(D6105="","",IFERROR(VLOOKUP(D6105,Cadastro!$C$9:$D$1009,2,FALSE),"NOT FOUND"))</f>
        <v/>
      </c>
      <c r="F6105" s="94"/>
      <c r="G6105" s="76"/>
      <c r="H6105" s="81" t="str">
        <f>IFERROR(F6105*VLOOKUP(D6105,Saldo!$P$8:$U$1009,6,FALSE),"")</f>
        <v/>
      </c>
      <c r="I6105" s="78" t="str">
        <f>IFERROR(IF(D6105="","",VLOOKUP(D6105,Saldo!$P$8:$Q$1009,2,FALSE)),"")</f>
        <v/>
      </c>
      <c r="J6105" s="76"/>
      <c r="K6105" s="74" t="str">
        <f t="shared" si="95"/>
        <v/>
      </c>
    </row>
    <row r="6106" spans="1:11" ht="18.95" customHeight="1" x14ac:dyDescent="0.25">
      <c r="A6106" s="52"/>
      <c r="C6106" s="185"/>
      <c r="D6106" s="76"/>
      <c r="E6106" s="76" t="str">
        <f>IF(D6106="","",IFERROR(VLOOKUP(D6106,Cadastro!$C$9:$D$1009,2,FALSE),"NOT FOUND"))</f>
        <v/>
      </c>
      <c r="F6106" s="94"/>
      <c r="G6106" s="76"/>
      <c r="H6106" s="81" t="str">
        <f>IFERROR(F6106*VLOOKUP(D6106,Saldo!$P$8:$U$1009,6,FALSE),"")</f>
        <v/>
      </c>
      <c r="I6106" s="78" t="str">
        <f>IFERROR(IF(D6106="","",VLOOKUP(D6106,Saldo!$P$8:$Q$1009,2,FALSE)),"")</f>
        <v/>
      </c>
      <c r="J6106" s="76"/>
      <c r="K6106" s="74" t="str">
        <f t="shared" si="95"/>
        <v/>
      </c>
    </row>
    <row r="6107" spans="1:11" ht="18.95" customHeight="1" x14ac:dyDescent="0.25">
      <c r="A6107" s="52"/>
      <c r="C6107" s="185"/>
      <c r="D6107" s="76"/>
      <c r="E6107" s="76" t="str">
        <f>IF(D6107="","",IFERROR(VLOOKUP(D6107,Cadastro!$C$9:$D$1009,2,FALSE),"NOT FOUND"))</f>
        <v/>
      </c>
      <c r="F6107" s="94"/>
      <c r="G6107" s="76"/>
      <c r="H6107" s="81" t="str">
        <f>IFERROR(F6107*VLOOKUP(D6107,Saldo!$P$8:$U$1009,6,FALSE),"")</f>
        <v/>
      </c>
      <c r="I6107" s="78" t="str">
        <f>IFERROR(IF(D6107="","",VLOOKUP(D6107,Saldo!$P$8:$Q$1009,2,FALSE)),"")</f>
        <v/>
      </c>
      <c r="J6107" s="76"/>
      <c r="K6107" s="74" t="str">
        <f t="shared" si="95"/>
        <v/>
      </c>
    </row>
    <row r="6108" spans="1:11" ht="18.95" customHeight="1" x14ac:dyDescent="0.25">
      <c r="A6108" s="52"/>
      <c r="C6108" s="185"/>
      <c r="D6108" s="76"/>
      <c r="E6108" s="76" t="str">
        <f>IF(D6108="","",IFERROR(VLOOKUP(D6108,Cadastro!$C$9:$D$1009,2,FALSE),"NOT FOUND"))</f>
        <v/>
      </c>
      <c r="F6108" s="94"/>
      <c r="G6108" s="76"/>
      <c r="H6108" s="81" t="str">
        <f>IFERROR(F6108*VLOOKUP(D6108,Saldo!$P$8:$U$1009,6,FALSE),"")</f>
        <v/>
      </c>
      <c r="I6108" s="78" t="str">
        <f>IFERROR(IF(D6108="","",VLOOKUP(D6108,Saldo!$P$8:$Q$1009,2,FALSE)),"")</f>
        <v/>
      </c>
      <c r="J6108" s="76"/>
      <c r="K6108" s="74" t="str">
        <f t="shared" si="95"/>
        <v/>
      </c>
    </row>
    <row r="6109" spans="1:11" ht="18.95" customHeight="1" x14ac:dyDescent="0.25">
      <c r="A6109" s="52"/>
      <c r="C6109" s="185"/>
      <c r="D6109" s="76"/>
      <c r="E6109" s="76" t="str">
        <f>IF(D6109="","",IFERROR(VLOOKUP(D6109,Cadastro!$C$9:$D$1009,2,FALSE),"NOT FOUND"))</f>
        <v/>
      </c>
      <c r="F6109" s="94"/>
      <c r="G6109" s="76"/>
      <c r="H6109" s="81" t="str">
        <f>IFERROR(F6109*VLOOKUP(D6109,Saldo!$P$8:$U$1009,6,FALSE),"")</f>
        <v/>
      </c>
      <c r="I6109" s="78" t="str">
        <f>IFERROR(IF(D6109="","",VLOOKUP(D6109,Saldo!$P$8:$Q$1009,2,FALSE)),"")</f>
        <v/>
      </c>
      <c r="J6109" s="76"/>
      <c r="K6109" s="74" t="str">
        <f t="shared" si="95"/>
        <v/>
      </c>
    </row>
    <row r="6110" spans="1:11" ht="18.95" customHeight="1" x14ac:dyDescent="0.25">
      <c r="A6110" s="52"/>
      <c r="C6110" s="185"/>
      <c r="D6110" s="76"/>
      <c r="E6110" s="76" t="str">
        <f>IF(D6110="","",IFERROR(VLOOKUP(D6110,Cadastro!$C$9:$D$1009,2,FALSE),"NOT FOUND"))</f>
        <v/>
      </c>
      <c r="F6110" s="94"/>
      <c r="G6110" s="76"/>
      <c r="H6110" s="81" t="str">
        <f>IFERROR(F6110*VLOOKUP(D6110,Saldo!$P$8:$U$1009,6,FALSE),"")</f>
        <v/>
      </c>
      <c r="I6110" s="78" t="str">
        <f>IFERROR(IF(D6110="","",VLOOKUP(D6110,Saldo!$P$8:$Q$1009,2,FALSE)),"")</f>
        <v/>
      </c>
      <c r="J6110" s="76"/>
      <c r="K6110" s="74" t="str">
        <f t="shared" si="95"/>
        <v/>
      </c>
    </row>
    <row r="6111" spans="1:11" ht="18.95" customHeight="1" x14ac:dyDescent="0.25">
      <c r="A6111" s="52"/>
      <c r="C6111" s="185"/>
      <c r="D6111" s="76"/>
      <c r="E6111" s="76" t="str">
        <f>IF(D6111="","",IFERROR(VLOOKUP(D6111,Cadastro!$C$9:$D$1009,2,FALSE),"NOT FOUND"))</f>
        <v/>
      </c>
      <c r="F6111" s="94"/>
      <c r="G6111" s="76"/>
      <c r="H6111" s="81" t="str">
        <f>IFERROR(F6111*VLOOKUP(D6111,Saldo!$P$8:$U$1009,6,FALSE),"")</f>
        <v/>
      </c>
      <c r="I6111" s="78" t="str">
        <f>IFERROR(IF(D6111="","",VLOOKUP(D6111,Saldo!$P$8:$Q$1009,2,FALSE)),"")</f>
        <v/>
      </c>
      <c r="J6111" s="76"/>
      <c r="K6111" s="74" t="str">
        <f t="shared" si="95"/>
        <v/>
      </c>
    </row>
    <row r="6112" spans="1:11" ht="18.95" customHeight="1" x14ac:dyDescent="0.25">
      <c r="A6112" s="52"/>
      <c r="C6112" s="185"/>
      <c r="D6112" s="76"/>
      <c r="E6112" s="76" t="str">
        <f>IF(D6112="","",IFERROR(VLOOKUP(D6112,Cadastro!$C$9:$D$1009,2,FALSE),"NOT FOUND"))</f>
        <v/>
      </c>
      <c r="F6112" s="94"/>
      <c r="G6112" s="76"/>
      <c r="H6112" s="81" t="str">
        <f>IFERROR(F6112*VLOOKUP(D6112,Saldo!$P$8:$U$1009,6,FALSE),"")</f>
        <v/>
      </c>
      <c r="I6112" s="78" t="str">
        <f>IFERROR(IF(D6112="","",VLOOKUP(D6112,Saldo!$P$8:$Q$1009,2,FALSE)),"")</f>
        <v/>
      </c>
      <c r="J6112" s="76"/>
      <c r="K6112" s="74" t="str">
        <f t="shared" si="95"/>
        <v/>
      </c>
    </row>
    <row r="6113" spans="1:11" ht="18.95" customHeight="1" x14ac:dyDescent="0.25">
      <c r="A6113" s="52"/>
      <c r="C6113" s="185"/>
      <c r="D6113" s="76"/>
      <c r="E6113" s="76" t="str">
        <f>IF(D6113="","",IFERROR(VLOOKUP(D6113,Cadastro!$C$9:$D$1009,2,FALSE),"NOT FOUND"))</f>
        <v/>
      </c>
      <c r="F6113" s="94"/>
      <c r="G6113" s="76"/>
      <c r="H6113" s="81" t="str">
        <f>IFERROR(F6113*VLOOKUP(D6113,Saldo!$P$8:$U$1009,6,FALSE),"")</f>
        <v/>
      </c>
      <c r="I6113" s="78" t="str">
        <f>IFERROR(IF(D6113="","",VLOOKUP(D6113,Saldo!$P$8:$Q$1009,2,FALSE)),"")</f>
        <v/>
      </c>
      <c r="J6113" s="76"/>
      <c r="K6113" s="74" t="str">
        <f t="shared" si="95"/>
        <v/>
      </c>
    </row>
    <row r="6114" spans="1:11" ht="18.95" customHeight="1" x14ac:dyDescent="0.25">
      <c r="A6114" s="52"/>
      <c r="C6114" s="185"/>
      <c r="D6114" s="76"/>
      <c r="E6114" s="76" t="str">
        <f>IF(D6114="","",IFERROR(VLOOKUP(D6114,Cadastro!$C$9:$D$1009,2,FALSE),"NOT FOUND"))</f>
        <v/>
      </c>
      <c r="F6114" s="94"/>
      <c r="G6114" s="76"/>
      <c r="H6114" s="81" t="str">
        <f>IFERROR(F6114*VLOOKUP(D6114,Saldo!$P$8:$U$1009,6,FALSE),"")</f>
        <v/>
      </c>
      <c r="I6114" s="78" t="str">
        <f>IFERROR(IF(D6114="","",VLOOKUP(D6114,Saldo!$P$8:$Q$1009,2,FALSE)),"")</f>
        <v/>
      </c>
      <c r="J6114" s="76"/>
      <c r="K6114" s="74" t="str">
        <f t="shared" si="95"/>
        <v/>
      </c>
    </row>
    <row r="6115" spans="1:11" ht="18.95" customHeight="1" x14ac:dyDescent="0.25">
      <c r="A6115" s="52"/>
      <c r="C6115" s="185"/>
      <c r="D6115" s="76"/>
      <c r="E6115" s="76" t="str">
        <f>IF(D6115="","",IFERROR(VLOOKUP(D6115,Cadastro!$C$9:$D$1009,2,FALSE),"NOT FOUND"))</f>
        <v/>
      </c>
      <c r="F6115" s="94"/>
      <c r="G6115" s="76"/>
      <c r="H6115" s="81" t="str">
        <f>IFERROR(F6115*VLOOKUP(D6115,Saldo!$P$8:$U$1009,6,FALSE),"")</f>
        <v/>
      </c>
      <c r="I6115" s="78" t="str">
        <f>IFERROR(IF(D6115="","",VLOOKUP(D6115,Saldo!$P$8:$Q$1009,2,FALSE)),"")</f>
        <v/>
      </c>
      <c r="J6115" s="76"/>
      <c r="K6115" s="74" t="str">
        <f t="shared" si="95"/>
        <v/>
      </c>
    </row>
    <row r="6116" spans="1:11" ht="18.95" customHeight="1" x14ac:dyDescent="0.25">
      <c r="A6116" s="52"/>
      <c r="C6116" s="185"/>
      <c r="D6116" s="76"/>
      <c r="E6116" s="76" t="str">
        <f>IF(D6116="","",IFERROR(VLOOKUP(D6116,Cadastro!$C$9:$D$1009,2,FALSE),"NOT FOUND"))</f>
        <v/>
      </c>
      <c r="F6116" s="94"/>
      <c r="G6116" s="76"/>
      <c r="H6116" s="81" t="str">
        <f>IFERROR(F6116*VLOOKUP(D6116,Saldo!$P$8:$U$1009,6,FALSE),"")</f>
        <v/>
      </c>
      <c r="I6116" s="78" t="str">
        <f>IFERROR(IF(D6116="","",VLOOKUP(D6116,Saldo!$P$8:$Q$1009,2,FALSE)),"")</f>
        <v/>
      </c>
      <c r="J6116" s="76"/>
      <c r="K6116" s="74" t="str">
        <f t="shared" si="95"/>
        <v/>
      </c>
    </row>
    <row r="6117" spans="1:11" ht="18.95" customHeight="1" x14ac:dyDescent="0.25">
      <c r="A6117" s="52"/>
      <c r="C6117" s="185"/>
      <c r="D6117" s="76"/>
      <c r="E6117" s="76" t="str">
        <f>IF(D6117="","",IFERROR(VLOOKUP(D6117,Cadastro!$C$9:$D$1009,2,FALSE),"NOT FOUND"))</f>
        <v/>
      </c>
      <c r="F6117" s="94"/>
      <c r="G6117" s="76"/>
      <c r="H6117" s="81" t="str">
        <f>IFERROR(F6117*VLOOKUP(D6117,Saldo!$P$8:$U$1009,6,FALSE),"")</f>
        <v/>
      </c>
      <c r="I6117" s="78" t="str">
        <f>IFERROR(IF(D6117="","",VLOOKUP(D6117,Saldo!$P$8:$Q$1009,2,FALSE)),"")</f>
        <v/>
      </c>
      <c r="J6117" s="76"/>
      <c r="K6117" s="74" t="str">
        <f t="shared" si="95"/>
        <v/>
      </c>
    </row>
    <row r="6118" spans="1:11" ht="18.95" customHeight="1" x14ac:dyDescent="0.25">
      <c r="A6118" s="52"/>
      <c r="C6118" s="185"/>
      <c r="D6118" s="76"/>
      <c r="E6118" s="76" t="str">
        <f>IF(D6118="","",IFERROR(VLOOKUP(D6118,Cadastro!$C$9:$D$1009,2,FALSE),"NOT FOUND"))</f>
        <v/>
      </c>
      <c r="F6118" s="94"/>
      <c r="G6118" s="76"/>
      <c r="H6118" s="81" t="str">
        <f>IFERROR(F6118*VLOOKUP(D6118,Saldo!$P$8:$U$1009,6,FALSE),"")</f>
        <v/>
      </c>
      <c r="I6118" s="78" t="str">
        <f>IFERROR(IF(D6118="","",VLOOKUP(D6118,Saldo!$P$8:$Q$1009,2,FALSE)),"")</f>
        <v/>
      </c>
      <c r="J6118" s="76"/>
      <c r="K6118" s="74" t="str">
        <f t="shared" si="95"/>
        <v/>
      </c>
    </row>
    <row r="6119" spans="1:11" ht="18.95" customHeight="1" x14ac:dyDescent="0.25">
      <c r="A6119" s="52"/>
      <c r="C6119" s="185"/>
      <c r="D6119" s="76"/>
      <c r="E6119" s="76" t="str">
        <f>IF(D6119="","",IFERROR(VLOOKUP(D6119,Cadastro!$C$9:$D$1009,2,FALSE),"NOT FOUND"))</f>
        <v/>
      </c>
      <c r="F6119" s="94"/>
      <c r="G6119" s="76"/>
      <c r="H6119" s="81" t="str">
        <f>IFERROR(F6119*VLOOKUP(D6119,Saldo!$P$8:$U$1009,6,FALSE),"")</f>
        <v/>
      </c>
      <c r="I6119" s="78" t="str">
        <f>IFERROR(IF(D6119="","",VLOOKUP(D6119,Saldo!$P$8:$Q$1009,2,FALSE)),"")</f>
        <v/>
      </c>
      <c r="J6119" s="76"/>
      <c r="K6119" s="74" t="str">
        <f t="shared" si="95"/>
        <v/>
      </c>
    </row>
    <row r="6120" spans="1:11" ht="18.95" customHeight="1" x14ac:dyDescent="0.25">
      <c r="A6120" s="52"/>
      <c r="C6120" s="185"/>
      <c r="D6120" s="76"/>
      <c r="E6120" s="76" t="str">
        <f>IF(D6120="","",IFERROR(VLOOKUP(D6120,Cadastro!$C$9:$D$1009,2,FALSE),"NOT FOUND"))</f>
        <v/>
      </c>
      <c r="F6120" s="94"/>
      <c r="G6120" s="76"/>
      <c r="H6120" s="81" t="str">
        <f>IFERROR(F6120*VLOOKUP(D6120,Saldo!$P$8:$U$1009,6,FALSE),"")</f>
        <v/>
      </c>
      <c r="I6120" s="78" t="str">
        <f>IFERROR(IF(D6120="","",VLOOKUP(D6120,Saldo!$P$8:$Q$1009,2,FALSE)),"")</f>
        <v/>
      </c>
      <c r="J6120" s="76"/>
      <c r="K6120" s="74" t="str">
        <f t="shared" si="95"/>
        <v/>
      </c>
    </row>
    <row r="6121" spans="1:11" ht="18.95" customHeight="1" x14ac:dyDescent="0.25">
      <c r="A6121" s="52"/>
      <c r="C6121" s="185"/>
      <c r="D6121" s="76"/>
      <c r="E6121" s="76" t="str">
        <f>IF(D6121="","",IFERROR(VLOOKUP(D6121,Cadastro!$C$9:$D$1009,2,FALSE),"NOT FOUND"))</f>
        <v/>
      </c>
      <c r="F6121" s="94"/>
      <c r="G6121" s="76"/>
      <c r="H6121" s="81" t="str">
        <f>IFERROR(F6121*VLOOKUP(D6121,Saldo!$P$8:$U$1009,6,FALSE),"")</f>
        <v/>
      </c>
      <c r="I6121" s="78" t="str">
        <f>IFERROR(IF(D6121="","",VLOOKUP(D6121,Saldo!$P$8:$Q$1009,2,FALSE)),"")</f>
        <v/>
      </c>
      <c r="J6121" s="76"/>
      <c r="K6121" s="74" t="str">
        <f t="shared" si="95"/>
        <v/>
      </c>
    </row>
    <row r="6122" spans="1:11" ht="18.95" customHeight="1" x14ac:dyDescent="0.25">
      <c r="A6122" s="52"/>
      <c r="C6122" s="185"/>
      <c r="D6122" s="76"/>
      <c r="E6122" s="76" t="str">
        <f>IF(D6122="","",IFERROR(VLOOKUP(D6122,Cadastro!$C$9:$D$1009,2,FALSE),"NOT FOUND"))</f>
        <v/>
      </c>
      <c r="F6122" s="94"/>
      <c r="G6122" s="76"/>
      <c r="H6122" s="81" t="str">
        <f>IFERROR(F6122*VLOOKUP(D6122,Saldo!$P$8:$U$1009,6,FALSE),"")</f>
        <v/>
      </c>
      <c r="I6122" s="78" t="str">
        <f>IFERROR(IF(D6122="","",VLOOKUP(D6122,Saldo!$P$8:$Q$1009,2,FALSE)),"")</f>
        <v/>
      </c>
      <c r="J6122" s="76"/>
      <c r="K6122" s="74" t="str">
        <f t="shared" si="95"/>
        <v/>
      </c>
    </row>
    <row r="6123" spans="1:11" ht="18.95" customHeight="1" x14ac:dyDescent="0.25">
      <c r="A6123" s="52"/>
      <c r="C6123" s="185"/>
      <c r="D6123" s="76"/>
      <c r="E6123" s="76" t="str">
        <f>IF(D6123="","",IFERROR(VLOOKUP(D6123,Cadastro!$C$9:$D$1009,2,FALSE),"NOT FOUND"))</f>
        <v/>
      </c>
      <c r="F6123" s="94"/>
      <c r="G6123" s="76"/>
      <c r="H6123" s="81" t="str">
        <f>IFERROR(F6123*VLOOKUP(D6123,Saldo!$P$8:$U$1009,6,FALSE),"")</f>
        <v/>
      </c>
      <c r="I6123" s="78" t="str">
        <f>IFERROR(IF(D6123="","",VLOOKUP(D6123,Saldo!$P$8:$Q$1009,2,FALSE)),"")</f>
        <v/>
      </c>
      <c r="J6123" s="76"/>
      <c r="K6123" s="74" t="str">
        <f t="shared" si="95"/>
        <v/>
      </c>
    </row>
    <row r="6124" spans="1:11" ht="18.95" customHeight="1" x14ac:dyDescent="0.25">
      <c r="A6124" s="52"/>
      <c r="C6124" s="185"/>
      <c r="D6124" s="76"/>
      <c r="E6124" s="76" t="str">
        <f>IF(D6124="","",IFERROR(VLOOKUP(D6124,Cadastro!$C$9:$D$1009,2,FALSE),"NOT FOUND"))</f>
        <v/>
      </c>
      <c r="F6124" s="94"/>
      <c r="G6124" s="76"/>
      <c r="H6124" s="81" t="str">
        <f>IFERROR(F6124*VLOOKUP(D6124,Saldo!$P$8:$U$1009,6,FALSE),"")</f>
        <v/>
      </c>
      <c r="I6124" s="78" t="str">
        <f>IFERROR(IF(D6124="","",VLOOKUP(D6124,Saldo!$P$8:$Q$1009,2,FALSE)),"")</f>
        <v/>
      </c>
      <c r="J6124" s="76"/>
      <c r="K6124" s="74" t="str">
        <f t="shared" si="95"/>
        <v/>
      </c>
    </row>
    <row r="6125" spans="1:11" ht="18.95" customHeight="1" x14ac:dyDescent="0.25">
      <c r="A6125" s="52"/>
      <c r="C6125" s="185"/>
      <c r="D6125" s="76"/>
      <c r="E6125" s="76" t="str">
        <f>IF(D6125="","",IFERROR(VLOOKUP(D6125,Cadastro!$C$9:$D$1009,2,FALSE),"NOT FOUND"))</f>
        <v/>
      </c>
      <c r="F6125" s="94"/>
      <c r="G6125" s="76"/>
      <c r="H6125" s="81" t="str">
        <f>IFERROR(F6125*VLOOKUP(D6125,Saldo!$P$8:$U$1009,6,FALSE),"")</f>
        <v/>
      </c>
      <c r="I6125" s="78" t="str">
        <f>IFERROR(IF(D6125="","",VLOOKUP(D6125,Saldo!$P$8:$Q$1009,2,FALSE)),"")</f>
        <v/>
      </c>
      <c r="J6125" s="76"/>
      <c r="K6125" s="74" t="str">
        <f t="shared" si="95"/>
        <v/>
      </c>
    </row>
    <row r="6126" spans="1:11" ht="18.95" customHeight="1" x14ac:dyDescent="0.25">
      <c r="A6126" s="52"/>
      <c r="C6126" s="185"/>
      <c r="D6126" s="76"/>
      <c r="E6126" s="76" t="str">
        <f>IF(D6126="","",IFERROR(VLOOKUP(D6126,Cadastro!$C$9:$D$1009,2,FALSE),"NOT FOUND"))</f>
        <v/>
      </c>
      <c r="F6126" s="94"/>
      <c r="G6126" s="76"/>
      <c r="H6126" s="81" t="str">
        <f>IFERROR(F6126*VLOOKUP(D6126,Saldo!$P$8:$U$1009,6,FALSE),"")</f>
        <v/>
      </c>
      <c r="I6126" s="78" t="str">
        <f>IFERROR(IF(D6126="","",VLOOKUP(D6126,Saldo!$P$8:$Q$1009,2,FALSE)),"")</f>
        <v/>
      </c>
      <c r="J6126" s="76"/>
      <c r="K6126" s="74" t="str">
        <f t="shared" si="95"/>
        <v/>
      </c>
    </row>
    <row r="6127" spans="1:11" ht="18.95" customHeight="1" x14ac:dyDescent="0.25">
      <c r="A6127" s="52"/>
      <c r="C6127" s="185"/>
      <c r="D6127" s="76"/>
      <c r="E6127" s="76" t="str">
        <f>IF(D6127="","",IFERROR(VLOOKUP(D6127,Cadastro!$C$9:$D$1009,2,FALSE),"NOT FOUND"))</f>
        <v/>
      </c>
      <c r="F6127" s="94"/>
      <c r="G6127" s="76"/>
      <c r="H6127" s="81" t="str">
        <f>IFERROR(F6127*VLOOKUP(D6127,Saldo!$P$8:$U$1009,6,FALSE),"")</f>
        <v/>
      </c>
      <c r="I6127" s="78" t="str">
        <f>IFERROR(IF(D6127="","",VLOOKUP(D6127,Saldo!$P$8:$Q$1009,2,FALSE)),"")</f>
        <v/>
      </c>
      <c r="J6127" s="76"/>
      <c r="K6127" s="74" t="str">
        <f t="shared" si="95"/>
        <v/>
      </c>
    </row>
    <row r="6128" spans="1:11" ht="18.95" customHeight="1" x14ac:dyDescent="0.25">
      <c r="A6128" s="52"/>
      <c r="C6128" s="185"/>
      <c r="D6128" s="76"/>
      <c r="E6128" s="76" t="str">
        <f>IF(D6128="","",IFERROR(VLOOKUP(D6128,Cadastro!$C$9:$D$1009,2,FALSE),"NOT FOUND"))</f>
        <v/>
      </c>
      <c r="F6128" s="94"/>
      <c r="G6128" s="76"/>
      <c r="H6128" s="81" t="str">
        <f>IFERROR(F6128*VLOOKUP(D6128,Saldo!$P$8:$U$1009,6,FALSE),"")</f>
        <v/>
      </c>
      <c r="I6128" s="78" t="str">
        <f>IFERROR(IF(D6128="","",VLOOKUP(D6128,Saldo!$P$8:$Q$1009,2,FALSE)),"")</f>
        <v/>
      </c>
      <c r="J6128" s="76"/>
      <c r="K6128" s="74" t="str">
        <f t="shared" si="95"/>
        <v/>
      </c>
    </row>
    <row r="6129" spans="1:11" ht="18.95" customHeight="1" x14ac:dyDescent="0.25">
      <c r="A6129" s="52"/>
      <c r="C6129" s="185"/>
      <c r="D6129" s="76"/>
      <c r="E6129" s="76" t="str">
        <f>IF(D6129="","",IFERROR(VLOOKUP(D6129,Cadastro!$C$9:$D$1009,2,FALSE),"NOT FOUND"))</f>
        <v/>
      </c>
      <c r="F6129" s="94"/>
      <c r="G6129" s="76"/>
      <c r="H6129" s="81" t="str">
        <f>IFERROR(F6129*VLOOKUP(D6129,Saldo!$P$8:$U$1009,6,FALSE),"")</f>
        <v/>
      </c>
      <c r="I6129" s="78" t="str">
        <f>IFERROR(IF(D6129="","",VLOOKUP(D6129,Saldo!$P$8:$Q$1009,2,FALSE)),"")</f>
        <v/>
      </c>
      <c r="J6129" s="76"/>
      <c r="K6129" s="74" t="str">
        <f t="shared" si="95"/>
        <v/>
      </c>
    </row>
    <row r="6130" spans="1:11" ht="18.95" customHeight="1" x14ac:dyDescent="0.25">
      <c r="A6130" s="52"/>
      <c r="C6130" s="185"/>
      <c r="D6130" s="76"/>
      <c r="E6130" s="76" t="str">
        <f>IF(D6130="","",IFERROR(VLOOKUP(D6130,Cadastro!$C$9:$D$1009,2,FALSE),"NOT FOUND"))</f>
        <v/>
      </c>
      <c r="F6130" s="94"/>
      <c r="G6130" s="76"/>
      <c r="H6130" s="81" t="str">
        <f>IFERROR(F6130*VLOOKUP(D6130,Saldo!$P$8:$U$1009,6,FALSE),"")</f>
        <v/>
      </c>
      <c r="I6130" s="78" t="str">
        <f>IFERROR(IF(D6130="","",VLOOKUP(D6130,Saldo!$P$8:$Q$1009,2,FALSE)),"")</f>
        <v/>
      </c>
      <c r="J6130" s="76"/>
      <c r="K6130" s="74" t="str">
        <f t="shared" si="95"/>
        <v/>
      </c>
    </row>
    <row r="6131" spans="1:11" ht="18.95" customHeight="1" x14ac:dyDescent="0.25">
      <c r="A6131" s="52"/>
      <c r="C6131" s="185"/>
      <c r="D6131" s="76"/>
      <c r="E6131" s="76" t="str">
        <f>IF(D6131="","",IFERROR(VLOOKUP(D6131,Cadastro!$C$9:$D$1009,2,FALSE),"NOT FOUND"))</f>
        <v/>
      </c>
      <c r="F6131" s="94"/>
      <c r="G6131" s="76"/>
      <c r="H6131" s="81" t="str">
        <f>IFERROR(F6131*VLOOKUP(D6131,Saldo!$P$8:$U$1009,6,FALSE),"")</f>
        <v/>
      </c>
      <c r="I6131" s="78" t="str">
        <f>IFERROR(IF(D6131="","",VLOOKUP(D6131,Saldo!$P$8:$Q$1009,2,FALSE)),"")</f>
        <v/>
      </c>
      <c r="J6131" s="76"/>
      <c r="K6131" s="74" t="str">
        <f t="shared" si="95"/>
        <v/>
      </c>
    </row>
    <row r="6132" spans="1:11" ht="18.95" customHeight="1" x14ac:dyDescent="0.25">
      <c r="A6132" s="52"/>
      <c r="C6132" s="185"/>
      <c r="D6132" s="76"/>
      <c r="E6132" s="76" t="str">
        <f>IF(D6132="","",IFERROR(VLOOKUP(D6132,Cadastro!$C$9:$D$1009,2,FALSE),"NOT FOUND"))</f>
        <v/>
      </c>
      <c r="F6132" s="94"/>
      <c r="G6132" s="76"/>
      <c r="H6132" s="81" t="str">
        <f>IFERROR(F6132*VLOOKUP(D6132,Saldo!$P$8:$U$1009,6,FALSE),"")</f>
        <v/>
      </c>
      <c r="I6132" s="78" t="str">
        <f>IFERROR(IF(D6132="","",VLOOKUP(D6132,Saldo!$P$8:$Q$1009,2,FALSE)),"")</f>
        <v/>
      </c>
      <c r="J6132" s="76"/>
      <c r="K6132" s="74" t="str">
        <f t="shared" si="95"/>
        <v/>
      </c>
    </row>
    <row r="6133" spans="1:11" ht="18.95" customHeight="1" x14ac:dyDescent="0.25">
      <c r="A6133" s="52"/>
      <c r="C6133" s="185"/>
      <c r="D6133" s="76"/>
      <c r="E6133" s="76" t="str">
        <f>IF(D6133="","",IFERROR(VLOOKUP(D6133,Cadastro!$C$9:$D$1009,2,FALSE),"NOT FOUND"))</f>
        <v/>
      </c>
      <c r="F6133" s="94"/>
      <c r="G6133" s="76"/>
      <c r="H6133" s="81" t="str">
        <f>IFERROR(F6133*VLOOKUP(D6133,Saldo!$P$8:$U$1009,6,FALSE),"")</f>
        <v/>
      </c>
      <c r="I6133" s="78" t="str">
        <f>IFERROR(IF(D6133="","",VLOOKUP(D6133,Saldo!$P$8:$Q$1009,2,FALSE)),"")</f>
        <v/>
      </c>
      <c r="J6133" s="76"/>
      <c r="K6133" s="74" t="str">
        <f t="shared" si="95"/>
        <v/>
      </c>
    </row>
    <row r="6134" spans="1:11" ht="18.95" customHeight="1" x14ac:dyDescent="0.25">
      <c r="A6134" s="52"/>
      <c r="C6134" s="185"/>
      <c r="D6134" s="76"/>
      <c r="E6134" s="76" t="str">
        <f>IF(D6134="","",IFERROR(VLOOKUP(D6134,Cadastro!$C$9:$D$1009,2,FALSE),"NOT FOUND"))</f>
        <v/>
      </c>
      <c r="F6134" s="94"/>
      <c r="G6134" s="76"/>
      <c r="H6134" s="81" t="str">
        <f>IFERROR(F6134*VLOOKUP(D6134,Saldo!$P$8:$U$1009,6,FALSE),"")</f>
        <v/>
      </c>
      <c r="I6134" s="78" t="str">
        <f>IFERROR(IF(D6134="","",VLOOKUP(D6134,Saldo!$P$8:$Q$1009,2,FALSE)),"")</f>
        <v/>
      </c>
      <c r="J6134" s="76"/>
      <c r="K6134" s="74" t="str">
        <f t="shared" si="95"/>
        <v/>
      </c>
    </row>
    <row r="6135" spans="1:11" ht="18.95" customHeight="1" x14ac:dyDescent="0.25">
      <c r="A6135" s="52"/>
      <c r="C6135" s="185"/>
      <c r="D6135" s="76"/>
      <c r="E6135" s="76" t="str">
        <f>IF(D6135="","",IFERROR(VLOOKUP(D6135,Cadastro!$C$9:$D$1009,2,FALSE),"NOT FOUND"))</f>
        <v/>
      </c>
      <c r="F6135" s="94"/>
      <c r="G6135" s="76"/>
      <c r="H6135" s="81" t="str">
        <f>IFERROR(F6135*VLOOKUP(D6135,Saldo!$P$8:$U$1009,6,FALSE),"")</f>
        <v/>
      </c>
      <c r="I6135" s="78" t="str">
        <f>IFERROR(IF(D6135="","",VLOOKUP(D6135,Saldo!$P$8:$Q$1009,2,FALSE)),"")</f>
        <v/>
      </c>
      <c r="J6135" s="76"/>
      <c r="K6135" s="74" t="str">
        <f t="shared" si="95"/>
        <v/>
      </c>
    </row>
    <row r="6136" spans="1:11" ht="18.95" customHeight="1" x14ac:dyDescent="0.25">
      <c r="A6136" s="52"/>
      <c r="C6136" s="185"/>
      <c r="D6136" s="76"/>
      <c r="E6136" s="76" t="str">
        <f>IF(D6136="","",IFERROR(VLOOKUP(D6136,Cadastro!$C$9:$D$1009,2,FALSE),"NOT FOUND"))</f>
        <v/>
      </c>
      <c r="F6136" s="94"/>
      <c r="G6136" s="76"/>
      <c r="H6136" s="81" t="str">
        <f>IFERROR(F6136*VLOOKUP(D6136,Saldo!$P$8:$U$1009,6,FALSE),"")</f>
        <v/>
      </c>
      <c r="I6136" s="78" t="str">
        <f>IFERROR(IF(D6136="","",VLOOKUP(D6136,Saldo!$P$8:$Q$1009,2,FALSE)),"")</f>
        <v/>
      </c>
      <c r="J6136" s="76"/>
      <c r="K6136" s="74" t="str">
        <f t="shared" si="95"/>
        <v/>
      </c>
    </row>
    <row r="6137" spans="1:11" ht="18.95" customHeight="1" x14ac:dyDescent="0.25">
      <c r="A6137" s="52"/>
      <c r="C6137" s="185"/>
      <c r="D6137" s="76"/>
      <c r="E6137" s="76" t="str">
        <f>IF(D6137="","",IFERROR(VLOOKUP(D6137,Cadastro!$C$9:$D$1009,2,FALSE),"NOT FOUND"))</f>
        <v/>
      </c>
      <c r="F6137" s="94"/>
      <c r="G6137" s="76"/>
      <c r="H6137" s="81" t="str">
        <f>IFERROR(F6137*VLOOKUP(D6137,Saldo!$P$8:$U$1009,6,FALSE),"")</f>
        <v/>
      </c>
      <c r="I6137" s="78" t="str">
        <f>IFERROR(IF(D6137="","",VLOOKUP(D6137,Saldo!$P$8:$Q$1009,2,FALSE)),"")</f>
        <v/>
      </c>
      <c r="J6137" s="76"/>
      <c r="K6137" s="74" t="str">
        <f t="shared" si="95"/>
        <v/>
      </c>
    </row>
    <row r="6138" spans="1:11" ht="18.95" customHeight="1" x14ac:dyDescent="0.25">
      <c r="A6138" s="52"/>
      <c r="C6138" s="185"/>
      <c r="D6138" s="76"/>
      <c r="E6138" s="76" t="str">
        <f>IF(D6138="","",IFERROR(VLOOKUP(D6138,Cadastro!$C$9:$D$1009,2,FALSE),"NOT FOUND"))</f>
        <v/>
      </c>
      <c r="F6138" s="94"/>
      <c r="G6138" s="76"/>
      <c r="H6138" s="81" t="str">
        <f>IFERROR(F6138*VLOOKUP(D6138,Saldo!$P$8:$U$1009,6,FALSE),"")</f>
        <v/>
      </c>
      <c r="I6138" s="78" t="str">
        <f>IFERROR(IF(D6138="","",VLOOKUP(D6138,Saldo!$P$8:$Q$1009,2,FALSE)),"")</f>
        <v/>
      </c>
      <c r="J6138" s="76"/>
      <c r="K6138" s="74" t="str">
        <f t="shared" si="95"/>
        <v/>
      </c>
    </row>
    <row r="6139" spans="1:11" ht="18.95" customHeight="1" x14ac:dyDescent="0.25">
      <c r="A6139" s="52"/>
      <c r="C6139" s="185"/>
      <c r="D6139" s="76"/>
      <c r="E6139" s="76" t="str">
        <f>IF(D6139="","",IFERROR(VLOOKUP(D6139,Cadastro!$C$9:$D$1009,2,FALSE),"NOT FOUND"))</f>
        <v/>
      </c>
      <c r="F6139" s="94"/>
      <c r="G6139" s="76"/>
      <c r="H6139" s="81" t="str">
        <f>IFERROR(F6139*VLOOKUP(D6139,Saldo!$P$8:$U$1009,6,FALSE),"")</f>
        <v/>
      </c>
      <c r="I6139" s="78" t="str">
        <f>IFERROR(IF(D6139="","",VLOOKUP(D6139,Saldo!$P$8:$Q$1009,2,FALSE)),"")</f>
        <v/>
      </c>
      <c r="J6139" s="76"/>
      <c r="K6139" s="74" t="str">
        <f t="shared" si="95"/>
        <v/>
      </c>
    </row>
    <row r="6140" spans="1:11" ht="18.95" customHeight="1" x14ac:dyDescent="0.25">
      <c r="A6140" s="52"/>
      <c r="C6140" s="185"/>
      <c r="D6140" s="76"/>
      <c r="E6140" s="76" t="str">
        <f>IF(D6140="","",IFERROR(VLOOKUP(D6140,Cadastro!$C$9:$D$1009,2,FALSE),"NOT FOUND"))</f>
        <v/>
      </c>
      <c r="F6140" s="94"/>
      <c r="G6140" s="76"/>
      <c r="H6140" s="81" t="str">
        <f>IFERROR(F6140*VLOOKUP(D6140,Saldo!$P$8:$U$1009,6,FALSE),"")</f>
        <v/>
      </c>
      <c r="I6140" s="78" t="str">
        <f>IFERROR(IF(D6140="","",VLOOKUP(D6140,Saldo!$P$8:$Q$1009,2,FALSE)),"")</f>
        <v/>
      </c>
      <c r="J6140" s="76"/>
      <c r="K6140" s="74" t="str">
        <f t="shared" si="95"/>
        <v/>
      </c>
    </row>
    <row r="6141" spans="1:11" ht="18.95" customHeight="1" x14ac:dyDescent="0.25">
      <c r="A6141" s="52"/>
      <c r="C6141" s="185"/>
      <c r="D6141" s="76"/>
      <c r="E6141" s="76" t="str">
        <f>IF(D6141="","",IFERROR(VLOOKUP(D6141,Cadastro!$C$9:$D$1009,2,FALSE),"NOT FOUND"))</f>
        <v/>
      </c>
      <c r="F6141" s="94"/>
      <c r="G6141" s="76"/>
      <c r="H6141" s="81" t="str">
        <f>IFERROR(F6141*VLOOKUP(D6141,Saldo!$P$8:$U$1009,6,FALSE),"")</f>
        <v/>
      </c>
      <c r="I6141" s="78" t="str">
        <f>IFERROR(IF(D6141="","",VLOOKUP(D6141,Saldo!$P$8:$Q$1009,2,FALSE)),"")</f>
        <v/>
      </c>
      <c r="J6141" s="76"/>
      <c r="K6141" s="74" t="str">
        <f t="shared" si="95"/>
        <v/>
      </c>
    </row>
    <row r="6142" spans="1:11" ht="18.95" customHeight="1" x14ac:dyDescent="0.25">
      <c r="A6142" s="52"/>
      <c r="C6142" s="185"/>
      <c r="D6142" s="76"/>
      <c r="E6142" s="76" t="str">
        <f>IF(D6142="","",IFERROR(VLOOKUP(D6142,Cadastro!$C$9:$D$1009,2,FALSE),"NOT FOUND"))</f>
        <v/>
      </c>
      <c r="F6142" s="94"/>
      <c r="G6142" s="76"/>
      <c r="H6142" s="81" t="str">
        <f>IFERROR(F6142*VLOOKUP(D6142,Saldo!$P$8:$U$1009,6,FALSE),"")</f>
        <v/>
      </c>
      <c r="I6142" s="78" t="str">
        <f>IFERROR(IF(D6142="","",VLOOKUP(D6142,Saldo!$P$8:$Q$1009,2,FALSE)),"")</f>
        <v/>
      </c>
      <c r="J6142" s="76"/>
      <c r="K6142" s="74" t="str">
        <f t="shared" si="95"/>
        <v/>
      </c>
    </row>
    <row r="6143" spans="1:11" ht="18.95" customHeight="1" x14ac:dyDescent="0.25">
      <c r="A6143" s="52"/>
      <c r="C6143" s="185"/>
      <c r="D6143" s="76"/>
      <c r="E6143" s="76" t="str">
        <f>IF(D6143="","",IFERROR(VLOOKUP(D6143,Cadastro!$C$9:$D$1009,2,FALSE),"NOT FOUND"))</f>
        <v/>
      </c>
      <c r="F6143" s="94"/>
      <c r="G6143" s="76"/>
      <c r="H6143" s="81" t="str">
        <f>IFERROR(F6143*VLOOKUP(D6143,Saldo!$P$8:$U$1009,6,FALSE),"")</f>
        <v/>
      </c>
      <c r="I6143" s="78" t="str">
        <f>IFERROR(IF(D6143="","",VLOOKUP(D6143,Saldo!$P$8:$Q$1009,2,FALSE)),"")</f>
        <v/>
      </c>
      <c r="J6143" s="76"/>
      <c r="K6143" s="74" t="str">
        <f t="shared" si="95"/>
        <v/>
      </c>
    </row>
    <row r="6144" spans="1:11" ht="18.95" customHeight="1" x14ac:dyDescent="0.25">
      <c r="A6144" s="52"/>
      <c r="C6144" s="185"/>
      <c r="D6144" s="76"/>
      <c r="E6144" s="76" t="str">
        <f>IF(D6144="","",IFERROR(VLOOKUP(D6144,Cadastro!$C$9:$D$1009,2,FALSE),"NOT FOUND"))</f>
        <v/>
      </c>
      <c r="F6144" s="94"/>
      <c r="G6144" s="76"/>
      <c r="H6144" s="81" t="str">
        <f>IFERROR(F6144*VLOOKUP(D6144,Saldo!$P$8:$U$1009,6,FALSE),"")</f>
        <v/>
      </c>
      <c r="I6144" s="78" t="str">
        <f>IFERROR(IF(D6144="","",VLOOKUP(D6144,Saldo!$P$8:$Q$1009,2,FALSE)),"")</f>
        <v/>
      </c>
      <c r="J6144" s="76"/>
      <c r="K6144" s="74" t="str">
        <f t="shared" si="95"/>
        <v/>
      </c>
    </row>
    <row r="6145" spans="1:11" ht="18.95" customHeight="1" x14ac:dyDescent="0.25">
      <c r="A6145" s="52"/>
      <c r="C6145" s="185"/>
      <c r="D6145" s="76"/>
      <c r="E6145" s="76" t="str">
        <f>IF(D6145="","",IFERROR(VLOOKUP(D6145,Cadastro!$C$9:$D$1009,2,FALSE),"NOT FOUND"))</f>
        <v/>
      </c>
      <c r="F6145" s="94"/>
      <c r="G6145" s="76"/>
      <c r="H6145" s="81" t="str">
        <f>IFERROR(F6145*VLOOKUP(D6145,Saldo!$P$8:$U$1009,6,FALSE),"")</f>
        <v/>
      </c>
      <c r="I6145" s="78" t="str">
        <f>IFERROR(IF(D6145="","",VLOOKUP(D6145,Saldo!$P$8:$Q$1009,2,FALSE)),"")</f>
        <v/>
      </c>
      <c r="J6145" s="76"/>
      <c r="K6145" s="74" t="str">
        <f t="shared" si="95"/>
        <v/>
      </c>
    </row>
    <row r="6146" spans="1:11" ht="18.95" customHeight="1" x14ac:dyDescent="0.25">
      <c r="A6146" s="52"/>
      <c r="C6146" s="185"/>
      <c r="D6146" s="76"/>
      <c r="E6146" s="76" t="str">
        <f>IF(D6146="","",IFERROR(VLOOKUP(D6146,Cadastro!$C$9:$D$1009,2,FALSE),"NOT FOUND"))</f>
        <v/>
      </c>
      <c r="F6146" s="94"/>
      <c r="G6146" s="76"/>
      <c r="H6146" s="81" t="str">
        <f>IFERROR(F6146*VLOOKUP(D6146,Saldo!$P$8:$U$1009,6,FALSE),"")</f>
        <v/>
      </c>
      <c r="I6146" s="78" t="str">
        <f>IFERROR(IF(D6146="","",VLOOKUP(D6146,Saldo!$P$8:$Q$1009,2,FALSE)),"")</f>
        <v/>
      </c>
      <c r="J6146" s="76"/>
      <c r="K6146" s="74" t="str">
        <f t="shared" si="95"/>
        <v/>
      </c>
    </row>
    <row r="6147" spans="1:11" ht="18.95" customHeight="1" x14ac:dyDescent="0.25">
      <c r="A6147" s="52"/>
      <c r="C6147" s="185"/>
      <c r="D6147" s="76"/>
      <c r="E6147" s="76" t="str">
        <f>IF(D6147="","",IFERROR(VLOOKUP(D6147,Cadastro!$C$9:$D$1009,2,FALSE),"NOT FOUND"))</f>
        <v/>
      </c>
      <c r="F6147" s="94"/>
      <c r="G6147" s="76"/>
      <c r="H6147" s="81" t="str">
        <f>IFERROR(F6147*VLOOKUP(D6147,Saldo!$P$8:$U$1009,6,FALSE),"")</f>
        <v/>
      </c>
      <c r="I6147" s="78" t="str">
        <f>IFERROR(IF(D6147="","",VLOOKUP(D6147,Saldo!$P$8:$Q$1009,2,FALSE)),"")</f>
        <v/>
      </c>
      <c r="J6147" s="76"/>
      <c r="K6147" s="74" t="str">
        <f t="shared" si="95"/>
        <v/>
      </c>
    </row>
    <row r="6148" spans="1:11" ht="18.95" customHeight="1" x14ac:dyDescent="0.25">
      <c r="A6148" s="52"/>
      <c r="C6148" s="185"/>
      <c r="D6148" s="76"/>
      <c r="E6148" s="76" t="str">
        <f>IF(D6148="","",IFERROR(VLOOKUP(D6148,Cadastro!$C$9:$D$1009,2,FALSE),"NOT FOUND"))</f>
        <v/>
      </c>
      <c r="F6148" s="94"/>
      <c r="G6148" s="76"/>
      <c r="H6148" s="81" t="str">
        <f>IFERROR(F6148*VLOOKUP(D6148,Saldo!$P$8:$U$1009,6,FALSE),"")</f>
        <v/>
      </c>
      <c r="I6148" s="78" t="str">
        <f>IFERROR(IF(D6148="","",VLOOKUP(D6148,Saldo!$P$8:$Q$1009,2,FALSE)),"")</f>
        <v/>
      </c>
      <c r="J6148" s="76"/>
      <c r="K6148" s="74" t="str">
        <f t="shared" si="95"/>
        <v/>
      </c>
    </row>
    <row r="6149" spans="1:11" ht="18.95" customHeight="1" x14ac:dyDescent="0.25">
      <c r="A6149" s="52"/>
      <c r="C6149" s="185"/>
      <c r="D6149" s="76"/>
      <c r="E6149" s="76" t="str">
        <f>IF(D6149="","",IFERROR(VLOOKUP(D6149,Cadastro!$C$9:$D$1009,2,FALSE),"NOT FOUND"))</f>
        <v/>
      </c>
      <c r="F6149" s="94"/>
      <c r="G6149" s="76"/>
      <c r="H6149" s="81" t="str">
        <f>IFERROR(F6149*VLOOKUP(D6149,Saldo!$P$8:$U$1009,6,FALSE),"")</f>
        <v/>
      </c>
      <c r="I6149" s="78" t="str">
        <f>IFERROR(IF(D6149="","",VLOOKUP(D6149,Saldo!$P$8:$Q$1009,2,FALSE)),"")</f>
        <v/>
      </c>
      <c r="J6149" s="76"/>
      <c r="K6149" s="74" t="str">
        <f t="shared" si="95"/>
        <v/>
      </c>
    </row>
    <row r="6150" spans="1:11" ht="18.95" customHeight="1" x14ac:dyDescent="0.25">
      <c r="A6150" s="52"/>
      <c r="C6150" s="185"/>
      <c r="D6150" s="76"/>
      <c r="E6150" s="76" t="str">
        <f>IF(D6150="","",IFERROR(VLOOKUP(D6150,Cadastro!$C$9:$D$1009,2,FALSE),"NOT FOUND"))</f>
        <v/>
      </c>
      <c r="F6150" s="94"/>
      <c r="G6150" s="76"/>
      <c r="H6150" s="81" t="str">
        <f>IFERROR(F6150*VLOOKUP(D6150,Saldo!$P$8:$U$1009,6,FALSE),"")</f>
        <v/>
      </c>
      <c r="I6150" s="78" t="str">
        <f>IFERROR(IF(D6150="","",VLOOKUP(D6150,Saldo!$P$8:$Q$1009,2,FALSE)),"")</f>
        <v/>
      </c>
      <c r="J6150" s="76"/>
      <c r="K6150" s="74" t="str">
        <f t="shared" si="95"/>
        <v/>
      </c>
    </row>
    <row r="6151" spans="1:11" ht="18.95" customHeight="1" x14ac:dyDescent="0.25">
      <c r="A6151" s="52"/>
      <c r="C6151" s="185"/>
      <c r="D6151" s="76"/>
      <c r="E6151" s="76" t="str">
        <f>IF(D6151="","",IFERROR(VLOOKUP(D6151,Cadastro!$C$9:$D$1009,2,FALSE),"NOT FOUND"))</f>
        <v/>
      </c>
      <c r="F6151" s="94"/>
      <c r="G6151" s="76"/>
      <c r="H6151" s="81" t="str">
        <f>IFERROR(F6151*VLOOKUP(D6151,Saldo!$P$8:$U$1009,6,FALSE),"")</f>
        <v/>
      </c>
      <c r="I6151" s="78" t="str">
        <f>IFERROR(IF(D6151="","",VLOOKUP(D6151,Saldo!$P$8:$Q$1009,2,FALSE)),"")</f>
        <v/>
      </c>
      <c r="J6151" s="76"/>
      <c r="K6151" s="74" t="str">
        <f t="shared" si="95"/>
        <v/>
      </c>
    </row>
    <row r="6152" spans="1:11" ht="18.95" customHeight="1" x14ac:dyDescent="0.25">
      <c r="A6152" s="52"/>
      <c r="C6152" s="185"/>
      <c r="D6152" s="76"/>
      <c r="E6152" s="76" t="str">
        <f>IF(D6152="","",IFERROR(VLOOKUP(D6152,Cadastro!$C$9:$D$1009,2,FALSE),"NOT FOUND"))</f>
        <v/>
      </c>
      <c r="F6152" s="94"/>
      <c r="G6152" s="76"/>
      <c r="H6152" s="81" t="str">
        <f>IFERROR(F6152*VLOOKUP(D6152,Saldo!$P$8:$U$1009,6,FALSE),"")</f>
        <v/>
      </c>
      <c r="I6152" s="78" t="str">
        <f>IFERROR(IF(D6152="","",VLOOKUP(D6152,Saldo!$P$8:$Q$1009,2,FALSE)),"")</f>
        <v/>
      </c>
      <c r="J6152" s="76"/>
      <c r="K6152" s="74" t="str">
        <f t="shared" si="95"/>
        <v/>
      </c>
    </row>
    <row r="6153" spans="1:11" ht="18.95" customHeight="1" x14ac:dyDescent="0.25">
      <c r="A6153" s="52"/>
      <c r="C6153" s="185"/>
      <c r="D6153" s="76"/>
      <c r="E6153" s="76" t="str">
        <f>IF(D6153="","",IFERROR(VLOOKUP(D6153,Cadastro!$C$9:$D$1009,2,FALSE),"NOT FOUND"))</f>
        <v/>
      </c>
      <c r="F6153" s="94"/>
      <c r="G6153" s="76"/>
      <c r="H6153" s="81" t="str">
        <f>IFERROR(F6153*VLOOKUP(D6153,Saldo!$P$8:$U$1009,6,FALSE),"")</f>
        <v/>
      </c>
      <c r="I6153" s="78" t="str">
        <f>IFERROR(IF(D6153="","",VLOOKUP(D6153,Saldo!$P$8:$Q$1009,2,FALSE)),"")</f>
        <v/>
      </c>
      <c r="J6153" s="76"/>
      <c r="K6153" s="74" t="str">
        <f t="shared" si="95"/>
        <v/>
      </c>
    </row>
    <row r="6154" spans="1:11" ht="18.95" customHeight="1" x14ac:dyDescent="0.25">
      <c r="A6154" s="52"/>
      <c r="C6154" s="185"/>
      <c r="D6154" s="76"/>
      <c r="E6154" s="76" t="str">
        <f>IF(D6154="","",IFERROR(VLOOKUP(D6154,Cadastro!$C$9:$D$1009,2,FALSE),"NOT FOUND"))</f>
        <v/>
      </c>
      <c r="F6154" s="94"/>
      <c r="G6154" s="76"/>
      <c r="H6154" s="81" t="str">
        <f>IFERROR(F6154*VLOOKUP(D6154,Saldo!$P$8:$U$1009,6,FALSE),"")</f>
        <v/>
      </c>
      <c r="I6154" s="78" t="str">
        <f>IFERROR(IF(D6154="","",VLOOKUP(D6154,Saldo!$P$8:$Q$1009,2,FALSE)),"")</f>
        <v/>
      </c>
      <c r="J6154" s="76"/>
      <c r="K6154" s="74" t="str">
        <f t="shared" ref="K6154:K6217" si="96">IF(C6154="","",MONTH(C6154))</f>
        <v/>
      </c>
    </row>
    <row r="6155" spans="1:11" ht="18.95" customHeight="1" x14ac:dyDescent="0.25">
      <c r="A6155" s="52"/>
      <c r="C6155" s="185"/>
      <c r="D6155" s="76"/>
      <c r="E6155" s="76" t="str">
        <f>IF(D6155="","",IFERROR(VLOOKUP(D6155,Cadastro!$C$9:$D$1009,2,FALSE),"NOT FOUND"))</f>
        <v/>
      </c>
      <c r="F6155" s="94"/>
      <c r="G6155" s="76"/>
      <c r="H6155" s="81" t="str">
        <f>IFERROR(F6155*VLOOKUP(D6155,Saldo!$P$8:$U$1009,6,FALSE),"")</f>
        <v/>
      </c>
      <c r="I6155" s="78" t="str">
        <f>IFERROR(IF(D6155="","",VLOOKUP(D6155,Saldo!$P$8:$Q$1009,2,FALSE)),"")</f>
        <v/>
      </c>
      <c r="J6155" s="76"/>
      <c r="K6155" s="74" t="str">
        <f t="shared" si="96"/>
        <v/>
      </c>
    </row>
    <row r="6156" spans="1:11" ht="18.95" customHeight="1" x14ac:dyDescent="0.25">
      <c r="A6156" s="52"/>
      <c r="C6156" s="185"/>
      <c r="D6156" s="76"/>
      <c r="E6156" s="76" t="str">
        <f>IF(D6156="","",IFERROR(VLOOKUP(D6156,Cadastro!$C$9:$D$1009,2,FALSE),"NOT FOUND"))</f>
        <v/>
      </c>
      <c r="F6156" s="94"/>
      <c r="G6156" s="76"/>
      <c r="H6156" s="81" t="str">
        <f>IFERROR(F6156*VLOOKUP(D6156,Saldo!$P$8:$U$1009,6,FALSE),"")</f>
        <v/>
      </c>
      <c r="I6156" s="78" t="str">
        <f>IFERROR(IF(D6156="","",VLOOKUP(D6156,Saldo!$P$8:$Q$1009,2,FALSE)),"")</f>
        <v/>
      </c>
      <c r="J6156" s="76"/>
      <c r="K6156" s="74" t="str">
        <f t="shared" si="96"/>
        <v/>
      </c>
    </row>
    <row r="6157" spans="1:11" ht="18.95" customHeight="1" x14ac:dyDescent="0.25">
      <c r="A6157" s="52"/>
      <c r="C6157" s="185"/>
      <c r="D6157" s="76"/>
      <c r="E6157" s="76" t="str">
        <f>IF(D6157="","",IFERROR(VLOOKUP(D6157,Cadastro!$C$9:$D$1009,2,FALSE),"NOT FOUND"))</f>
        <v/>
      </c>
      <c r="F6157" s="94"/>
      <c r="G6157" s="76"/>
      <c r="H6157" s="81" t="str">
        <f>IFERROR(F6157*VLOOKUP(D6157,Saldo!$P$8:$U$1009,6,FALSE),"")</f>
        <v/>
      </c>
      <c r="I6157" s="78" t="str">
        <f>IFERROR(IF(D6157="","",VLOOKUP(D6157,Saldo!$P$8:$Q$1009,2,FALSE)),"")</f>
        <v/>
      </c>
      <c r="J6157" s="76"/>
      <c r="K6157" s="74" t="str">
        <f t="shared" si="96"/>
        <v/>
      </c>
    </row>
    <row r="6158" spans="1:11" ht="18.95" customHeight="1" x14ac:dyDescent="0.25">
      <c r="A6158" s="52"/>
      <c r="C6158" s="185"/>
      <c r="D6158" s="76"/>
      <c r="E6158" s="76" t="str">
        <f>IF(D6158="","",IFERROR(VLOOKUP(D6158,Cadastro!$C$9:$D$1009,2,FALSE),"NOT FOUND"))</f>
        <v/>
      </c>
      <c r="F6158" s="94"/>
      <c r="G6158" s="76"/>
      <c r="H6158" s="81" t="str">
        <f>IFERROR(F6158*VLOOKUP(D6158,Saldo!$P$8:$U$1009,6,FALSE),"")</f>
        <v/>
      </c>
      <c r="I6158" s="78" t="str">
        <f>IFERROR(IF(D6158="","",VLOOKUP(D6158,Saldo!$P$8:$Q$1009,2,FALSE)),"")</f>
        <v/>
      </c>
      <c r="J6158" s="76"/>
      <c r="K6158" s="74" t="str">
        <f t="shared" si="96"/>
        <v/>
      </c>
    </row>
    <row r="6159" spans="1:11" ht="18.95" customHeight="1" x14ac:dyDescent="0.25">
      <c r="A6159" s="52"/>
      <c r="C6159" s="185"/>
      <c r="D6159" s="76"/>
      <c r="E6159" s="76" t="str">
        <f>IF(D6159="","",IFERROR(VLOOKUP(D6159,Cadastro!$C$9:$D$1009,2,FALSE),"NOT FOUND"))</f>
        <v/>
      </c>
      <c r="F6159" s="94"/>
      <c r="G6159" s="76"/>
      <c r="H6159" s="81" t="str">
        <f>IFERROR(F6159*VLOOKUP(D6159,Saldo!$P$8:$U$1009,6,FALSE),"")</f>
        <v/>
      </c>
      <c r="I6159" s="78" t="str">
        <f>IFERROR(IF(D6159="","",VLOOKUP(D6159,Saldo!$P$8:$Q$1009,2,FALSE)),"")</f>
        <v/>
      </c>
      <c r="J6159" s="76"/>
      <c r="K6159" s="74" t="str">
        <f t="shared" si="96"/>
        <v/>
      </c>
    </row>
    <row r="6160" spans="1:11" ht="18.95" customHeight="1" x14ac:dyDescent="0.25">
      <c r="A6160" s="52"/>
      <c r="C6160" s="185"/>
      <c r="D6160" s="76"/>
      <c r="E6160" s="76" t="str">
        <f>IF(D6160="","",IFERROR(VLOOKUP(D6160,Cadastro!$C$9:$D$1009,2,FALSE),"NOT FOUND"))</f>
        <v/>
      </c>
      <c r="F6160" s="94"/>
      <c r="G6160" s="76"/>
      <c r="H6160" s="81" t="str">
        <f>IFERROR(F6160*VLOOKUP(D6160,Saldo!$P$8:$U$1009,6,FALSE),"")</f>
        <v/>
      </c>
      <c r="I6160" s="78" t="str">
        <f>IFERROR(IF(D6160="","",VLOOKUP(D6160,Saldo!$P$8:$Q$1009,2,FALSE)),"")</f>
        <v/>
      </c>
      <c r="J6160" s="76"/>
      <c r="K6160" s="74" t="str">
        <f t="shared" si="96"/>
        <v/>
      </c>
    </row>
    <row r="6161" spans="1:11" ht="18.95" customHeight="1" x14ac:dyDescent="0.25">
      <c r="A6161" s="52"/>
      <c r="C6161" s="185"/>
      <c r="D6161" s="76"/>
      <c r="E6161" s="76" t="str">
        <f>IF(D6161="","",IFERROR(VLOOKUP(D6161,Cadastro!$C$9:$D$1009,2,FALSE),"NOT FOUND"))</f>
        <v/>
      </c>
      <c r="F6161" s="94"/>
      <c r="G6161" s="76"/>
      <c r="H6161" s="81" t="str">
        <f>IFERROR(F6161*VLOOKUP(D6161,Saldo!$P$8:$U$1009,6,FALSE),"")</f>
        <v/>
      </c>
      <c r="I6161" s="78" t="str">
        <f>IFERROR(IF(D6161="","",VLOOKUP(D6161,Saldo!$P$8:$Q$1009,2,FALSE)),"")</f>
        <v/>
      </c>
      <c r="J6161" s="76"/>
      <c r="K6161" s="74" t="str">
        <f t="shared" si="96"/>
        <v/>
      </c>
    </row>
    <row r="6162" spans="1:11" ht="18.95" customHeight="1" x14ac:dyDescent="0.25">
      <c r="A6162" s="52"/>
      <c r="C6162" s="185"/>
      <c r="D6162" s="76"/>
      <c r="E6162" s="76" t="str">
        <f>IF(D6162="","",IFERROR(VLOOKUP(D6162,Cadastro!$C$9:$D$1009,2,FALSE),"NOT FOUND"))</f>
        <v/>
      </c>
      <c r="F6162" s="94"/>
      <c r="G6162" s="76"/>
      <c r="H6162" s="81" t="str">
        <f>IFERROR(F6162*VLOOKUP(D6162,Saldo!$P$8:$U$1009,6,FALSE),"")</f>
        <v/>
      </c>
      <c r="I6162" s="78" t="str">
        <f>IFERROR(IF(D6162="","",VLOOKUP(D6162,Saldo!$P$8:$Q$1009,2,FALSE)),"")</f>
        <v/>
      </c>
      <c r="J6162" s="76"/>
      <c r="K6162" s="74" t="str">
        <f t="shared" si="96"/>
        <v/>
      </c>
    </row>
    <row r="6163" spans="1:11" ht="18.95" customHeight="1" x14ac:dyDescent="0.25">
      <c r="A6163" s="52"/>
      <c r="C6163" s="185"/>
      <c r="D6163" s="76"/>
      <c r="E6163" s="76" t="str">
        <f>IF(D6163="","",IFERROR(VLOOKUP(D6163,Cadastro!$C$9:$D$1009,2,FALSE),"NOT FOUND"))</f>
        <v/>
      </c>
      <c r="F6163" s="94"/>
      <c r="G6163" s="76"/>
      <c r="H6163" s="81" t="str">
        <f>IFERROR(F6163*VLOOKUP(D6163,Saldo!$P$8:$U$1009,6,FALSE),"")</f>
        <v/>
      </c>
      <c r="I6163" s="78" t="str">
        <f>IFERROR(IF(D6163="","",VLOOKUP(D6163,Saldo!$P$8:$Q$1009,2,FALSE)),"")</f>
        <v/>
      </c>
      <c r="J6163" s="76"/>
      <c r="K6163" s="74" t="str">
        <f t="shared" si="96"/>
        <v/>
      </c>
    </row>
    <row r="6164" spans="1:11" ht="18.95" customHeight="1" x14ac:dyDescent="0.25">
      <c r="A6164" s="52"/>
      <c r="C6164" s="185"/>
      <c r="D6164" s="76"/>
      <c r="E6164" s="76" t="str">
        <f>IF(D6164="","",IFERROR(VLOOKUP(D6164,Cadastro!$C$9:$D$1009,2,FALSE),"NOT FOUND"))</f>
        <v/>
      </c>
      <c r="F6164" s="94"/>
      <c r="G6164" s="76"/>
      <c r="H6164" s="81" t="str">
        <f>IFERROR(F6164*VLOOKUP(D6164,Saldo!$P$8:$U$1009,6,FALSE),"")</f>
        <v/>
      </c>
      <c r="I6164" s="78" t="str">
        <f>IFERROR(IF(D6164="","",VLOOKUP(D6164,Saldo!$P$8:$Q$1009,2,FALSE)),"")</f>
        <v/>
      </c>
      <c r="J6164" s="76"/>
      <c r="K6164" s="74" t="str">
        <f t="shared" si="96"/>
        <v/>
      </c>
    </row>
    <row r="6165" spans="1:11" ht="18.95" customHeight="1" x14ac:dyDescent="0.25">
      <c r="A6165" s="52"/>
      <c r="C6165" s="185"/>
      <c r="D6165" s="76"/>
      <c r="E6165" s="76" t="str">
        <f>IF(D6165="","",IFERROR(VLOOKUP(D6165,Cadastro!$C$9:$D$1009,2,FALSE),"NOT FOUND"))</f>
        <v/>
      </c>
      <c r="F6165" s="94"/>
      <c r="G6165" s="76"/>
      <c r="H6165" s="81" t="str">
        <f>IFERROR(F6165*VLOOKUP(D6165,Saldo!$P$8:$U$1009,6,FALSE),"")</f>
        <v/>
      </c>
      <c r="I6165" s="78" t="str">
        <f>IFERROR(IF(D6165="","",VLOOKUP(D6165,Saldo!$P$8:$Q$1009,2,FALSE)),"")</f>
        <v/>
      </c>
      <c r="J6165" s="76"/>
      <c r="K6165" s="74" t="str">
        <f t="shared" si="96"/>
        <v/>
      </c>
    </row>
    <row r="6166" spans="1:11" ht="18.95" customHeight="1" x14ac:dyDescent="0.25">
      <c r="A6166" s="52"/>
      <c r="C6166" s="185"/>
      <c r="D6166" s="76"/>
      <c r="E6166" s="76" t="str">
        <f>IF(D6166="","",IFERROR(VLOOKUP(D6166,Cadastro!$C$9:$D$1009,2,FALSE),"NOT FOUND"))</f>
        <v/>
      </c>
      <c r="F6166" s="94"/>
      <c r="G6166" s="76"/>
      <c r="H6166" s="81" t="str">
        <f>IFERROR(F6166*VLOOKUP(D6166,Saldo!$P$8:$U$1009,6,FALSE),"")</f>
        <v/>
      </c>
      <c r="I6166" s="78" t="str">
        <f>IFERROR(IF(D6166="","",VLOOKUP(D6166,Saldo!$P$8:$Q$1009,2,FALSE)),"")</f>
        <v/>
      </c>
      <c r="J6166" s="76"/>
      <c r="K6166" s="74" t="str">
        <f t="shared" si="96"/>
        <v/>
      </c>
    </row>
    <row r="6167" spans="1:11" ht="18.95" customHeight="1" x14ac:dyDescent="0.25">
      <c r="A6167" s="52"/>
      <c r="C6167" s="185"/>
      <c r="D6167" s="76"/>
      <c r="E6167" s="76" t="str">
        <f>IF(D6167="","",IFERROR(VLOOKUP(D6167,Cadastro!$C$9:$D$1009,2,FALSE),"NOT FOUND"))</f>
        <v/>
      </c>
      <c r="F6167" s="94"/>
      <c r="G6167" s="76"/>
      <c r="H6167" s="81" t="str">
        <f>IFERROR(F6167*VLOOKUP(D6167,Saldo!$P$8:$U$1009,6,FALSE),"")</f>
        <v/>
      </c>
      <c r="I6167" s="78" t="str">
        <f>IFERROR(IF(D6167="","",VLOOKUP(D6167,Saldo!$P$8:$Q$1009,2,FALSE)),"")</f>
        <v/>
      </c>
      <c r="J6167" s="76"/>
      <c r="K6167" s="74" t="str">
        <f t="shared" si="96"/>
        <v/>
      </c>
    </row>
    <row r="6168" spans="1:11" ht="18.95" customHeight="1" x14ac:dyDescent="0.25">
      <c r="A6168" s="52"/>
      <c r="C6168" s="185"/>
      <c r="D6168" s="76"/>
      <c r="E6168" s="76" t="str">
        <f>IF(D6168="","",IFERROR(VLOOKUP(D6168,Cadastro!$C$9:$D$1009,2,FALSE),"NOT FOUND"))</f>
        <v/>
      </c>
      <c r="F6168" s="94"/>
      <c r="G6168" s="76"/>
      <c r="H6168" s="81" t="str">
        <f>IFERROR(F6168*VLOOKUP(D6168,Saldo!$P$8:$U$1009,6,FALSE),"")</f>
        <v/>
      </c>
      <c r="I6168" s="78" t="str">
        <f>IFERROR(IF(D6168="","",VLOOKUP(D6168,Saldo!$P$8:$Q$1009,2,FALSE)),"")</f>
        <v/>
      </c>
      <c r="J6168" s="76"/>
      <c r="K6168" s="74" t="str">
        <f t="shared" si="96"/>
        <v/>
      </c>
    </row>
    <row r="6169" spans="1:11" ht="18.95" customHeight="1" x14ac:dyDescent="0.25">
      <c r="A6169" s="52"/>
      <c r="C6169" s="185"/>
      <c r="D6169" s="76"/>
      <c r="E6169" s="76" t="str">
        <f>IF(D6169="","",IFERROR(VLOOKUP(D6169,Cadastro!$C$9:$D$1009,2,FALSE),"NOT FOUND"))</f>
        <v/>
      </c>
      <c r="F6169" s="94"/>
      <c r="G6169" s="76"/>
      <c r="H6169" s="81" t="str">
        <f>IFERROR(F6169*VLOOKUP(D6169,Saldo!$P$8:$U$1009,6,FALSE),"")</f>
        <v/>
      </c>
      <c r="I6169" s="78" t="str">
        <f>IFERROR(IF(D6169="","",VLOOKUP(D6169,Saldo!$P$8:$Q$1009,2,FALSE)),"")</f>
        <v/>
      </c>
      <c r="J6169" s="76"/>
      <c r="K6169" s="74" t="str">
        <f t="shared" si="96"/>
        <v/>
      </c>
    </row>
    <row r="6170" spans="1:11" ht="18.95" customHeight="1" x14ac:dyDescent="0.25">
      <c r="A6170" s="52"/>
      <c r="C6170" s="185"/>
      <c r="D6170" s="76"/>
      <c r="E6170" s="76" t="str">
        <f>IF(D6170="","",IFERROR(VLOOKUP(D6170,Cadastro!$C$9:$D$1009,2,FALSE),"NOT FOUND"))</f>
        <v/>
      </c>
      <c r="F6170" s="94"/>
      <c r="G6170" s="76"/>
      <c r="H6170" s="81" t="str">
        <f>IFERROR(F6170*VLOOKUP(D6170,Saldo!$P$8:$U$1009,6,FALSE),"")</f>
        <v/>
      </c>
      <c r="I6170" s="78" t="str">
        <f>IFERROR(IF(D6170="","",VLOOKUP(D6170,Saldo!$P$8:$Q$1009,2,FALSE)),"")</f>
        <v/>
      </c>
      <c r="J6170" s="76"/>
      <c r="K6170" s="74" t="str">
        <f t="shared" si="96"/>
        <v/>
      </c>
    </row>
    <row r="6171" spans="1:11" ht="18.95" customHeight="1" x14ac:dyDescent="0.25">
      <c r="A6171" s="52"/>
      <c r="C6171" s="185"/>
      <c r="D6171" s="76"/>
      <c r="E6171" s="76" t="str">
        <f>IF(D6171="","",IFERROR(VLOOKUP(D6171,Cadastro!$C$9:$D$1009,2,FALSE),"NOT FOUND"))</f>
        <v/>
      </c>
      <c r="F6171" s="94"/>
      <c r="G6171" s="76"/>
      <c r="H6171" s="81" t="str">
        <f>IFERROR(F6171*VLOOKUP(D6171,Saldo!$P$8:$U$1009,6,FALSE),"")</f>
        <v/>
      </c>
      <c r="I6171" s="78" t="str">
        <f>IFERROR(IF(D6171="","",VLOOKUP(D6171,Saldo!$P$8:$Q$1009,2,FALSE)),"")</f>
        <v/>
      </c>
      <c r="J6171" s="76"/>
      <c r="K6171" s="74" t="str">
        <f t="shared" si="96"/>
        <v/>
      </c>
    </row>
    <row r="6172" spans="1:11" ht="18.95" customHeight="1" x14ac:dyDescent="0.25">
      <c r="A6172" s="52"/>
      <c r="C6172" s="185"/>
      <c r="D6172" s="76"/>
      <c r="E6172" s="76" t="str">
        <f>IF(D6172="","",IFERROR(VLOOKUP(D6172,Cadastro!$C$9:$D$1009,2,FALSE),"NOT FOUND"))</f>
        <v/>
      </c>
      <c r="F6172" s="94"/>
      <c r="G6172" s="76"/>
      <c r="H6172" s="81" t="str">
        <f>IFERROR(F6172*VLOOKUP(D6172,Saldo!$P$8:$U$1009,6,FALSE),"")</f>
        <v/>
      </c>
      <c r="I6172" s="78" t="str">
        <f>IFERROR(IF(D6172="","",VLOOKUP(D6172,Saldo!$P$8:$Q$1009,2,FALSE)),"")</f>
        <v/>
      </c>
      <c r="J6172" s="76"/>
      <c r="K6172" s="74" t="str">
        <f t="shared" si="96"/>
        <v/>
      </c>
    </row>
    <row r="6173" spans="1:11" ht="18.95" customHeight="1" x14ac:dyDescent="0.25">
      <c r="A6173" s="52"/>
      <c r="C6173" s="185"/>
      <c r="D6173" s="76"/>
      <c r="E6173" s="76" t="str">
        <f>IF(D6173="","",IFERROR(VLOOKUP(D6173,Cadastro!$C$9:$D$1009,2,FALSE),"NOT FOUND"))</f>
        <v/>
      </c>
      <c r="F6173" s="94"/>
      <c r="G6173" s="76"/>
      <c r="H6173" s="81" t="str">
        <f>IFERROR(F6173*VLOOKUP(D6173,Saldo!$P$8:$U$1009,6,FALSE),"")</f>
        <v/>
      </c>
      <c r="I6173" s="78" t="str">
        <f>IFERROR(IF(D6173="","",VLOOKUP(D6173,Saldo!$P$8:$Q$1009,2,FALSE)),"")</f>
        <v/>
      </c>
      <c r="J6173" s="76"/>
      <c r="K6173" s="74" t="str">
        <f t="shared" si="96"/>
        <v/>
      </c>
    </row>
    <row r="6174" spans="1:11" ht="18.95" customHeight="1" x14ac:dyDescent="0.25">
      <c r="A6174" s="52"/>
      <c r="C6174" s="185"/>
      <c r="D6174" s="76"/>
      <c r="E6174" s="76" t="str">
        <f>IF(D6174="","",IFERROR(VLOOKUP(D6174,Cadastro!$C$9:$D$1009,2,FALSE),"NOT FOUND"))</f>
        <v/>
      </c>
      <c r="F6174" s="94"/>
      <c r="G6174" s="76"/>
      <c r="H6174" s="81" t="str">
        <f>IFERROR(F6174*VLOOKUP(D6174,Saldo!$P$8:$U$1009,6,FALSE),"")</f>
        <v/>
      </c>
      <c r="I6174" s="78" t="str">
        <f>IFERROR(IF(D6174="","",VLOOKUP(D6174,Saldo!$P$8:$Q$1009,2,FALSE)),"")</f>
        <v/>
      </c>
      <c r="J6174" s="76"/>
      <c r="K6174" s="74" t="str">
        <f t="shared" si="96"/>
        <v/>
      </c>
    </row>
    <row r="6175" spans="1:11" ht="18.95" customHeight="1" x14ac:dyDescent="0.25">
      <c r="A6175" s="52"/>
      <c r="C6175" s="185"/>
      <c r="D6175" s="76"/>
      <c r="E6175" s="76" t="str">
        <f>IF(D6175="","",IFERROR(VLOOKUP(D6175,Cadastro!$C$9:$D$1009,2,FALSE),"NOT FOUND"))</f>
        <v/>
      </c>
      <c r="F6175" s="94"/>
      <c r="G6175" s="76"/>
      <c r="H6175" s="81" t="str">
        <f>IFERROR(F6175*VLOOKUP(D6175,Saldo!$P$8:$U$1009,6,FALSE),"")</f>
        <v/>
      </c>
      <c r="I6175" s="78" t="str">
        <f>IFERROR(IF(D6175="","",VLOOKUP(D6175,Saldo!$P$8:$Q$1009,2,FALSE)),"")</f>
        <v/>
      </c>
      <c r="J6175" s="76"/>
      <c r="K6175" s="74" t="str">
        <f t="shared" si="96"/>
        <v/>
      </c>
    </row>
    <row r="6176" spans="1:11" ht="18.95" customHeight="1" x14ac:dyDescent="0.25">
      <c r="A6176" s="52"/>
      <c r="C6176" s="185"/>
      <c r="D6176" s="76"/>
      <c r="E6176" s="76" t="str">
        <f>IF(D6176="","",IFERROR(VLOOKUP(D6176,Cadastro!$C$9:$D$1009,2,FALSE),"NOT FOUND"))</f>
        <v/>
      </c>
      <c r="F6176" s="94"/>
      <c r="G6176" s="76"/>
      <c r="H6176" s="81" t="str">
        <f>IFERROR(F6176*VLOOKUP(D6176,Saldo!$P$8:$U$1009,6,FALSE),"")</f>
        <v/>
      </c>
      <c r="I6176" s="78" t="str">
        <f>IFERROR(IF(D6176="","",VLOOKUP(D6176,Saldo!$P$8:$Q$1009,2,FALSE)),"")</f>
        <v/>
      </c>
      <c r="J6176" s="76"/>
      <c r="K6176" s="74" t="str">
        <f t="shared" si="96"/>
        <v/>
      </c>
    </row>
    <row r="6177" spans="1:11" ht="18.95" customHeight="1" x14ac:dyDescent="0.25">
      <c r="A6177" s="52"/>
      <c r="C6177" s="185"/>
      <c r="D6177" s="76"/>
      <c r="E6177" s="76" t="str">
        <f>IF(D6177="","",IFERROR(VLOOKUP(D6177,Cadastro!$C$9:$D$1009,2,FALSE),"NOT FOUND"))</f>
        <v/>
      </c>
      <c r="F6177" s="94"/>
      <c r="G6177" s="76"/>
      <c r="H6177" s="81" t="str">
        <f>IFERROR(F6177*VLOOKUP(D6177,Saldo!$P$8:$U$1009,6,FALSE),"")</f>
        <v/>
      </c>
      <c r="I6177" s="78" t="str">
        <f>IFERROR(IF(D6177="","",VLOOKUP(D6177,Saldo!$P$8:$Q$1009,2,FALSE)),"")</f>
        <v/>
      </c>
      <c r="J6177" s="76"/>
      <c r="K6177" s="74" t="str">
        <f t="shared" si="96"/>
        <v/>
      </c>
    </row>
    <row r="6178" spans="1:11" ht="18.95" customHeight="1" x14ac:dyDescent="0.25">
      <c r="A6178" s="52"/>
      <c r="C6178" s="185"/>
      <c r="D6178" s="76"/>
      <c r="E6178" s="76" t="str">
        <f>IF(D6178="","",IFERROR(VLOOKUP(D6178,Cadastro!$C$9:$D$1009,2,FALSE),"NOT FOUND"))</f>
        <v/>
      </c>
      <c r="F6178" s="94"/>
      <c r="G6178" s="76"/>
      <c r="H6178" s="81" t="str">
        <f>IFERROR(F6178*VLOOKUP(D6178,Saldo!$P$8:$U$1009,6,FALSE),"")</f>
        <v/>
      </c>
      <c r="I6178" s="78" t="str">
        <f>IFERROR(IF(D6178="","",VLOOKUP(D6178,Saldo!$P$8:$Q$1009,2,FALSE)),"")</f>
        <v/>
      </c>
      <c r="J6178" s="76"/>
      <c r="K6178" s="74" t="str">
        <f t="shared" si="96"/>
        <v/>
      </c>
    </row>
    <row r="6179" spans="1:11" ht="18.95" customHeight="1" x14ac:dyDescent="0.25">
      <c r="A6179" s="52"/>
      <c r="C6179" s="185"/>
      <c r="D6179" s="76"/>
      <c r="E6179" s="76" t="str">
        <f>IF(D6179="","",IFERROR(VLOOKUP(D6179,Cadastro!$C$9:$D$1009,2,FALSE),"NOT FOUND"))</f>
        <v/>
      </c>
      <c r="F6179" s="94"/>
      <c r="G6179" s="76"/>
      <c r="H6179" s="81" t="str">
        <f>IFERROR(F6179*VLOOKUP(D6179,Saldo!$P$8:$U$1009,6,FALSE),"")</f>
        <v/>
      </c>
      <c r="I6179" s="78" t="str">
        <f>IFERROR(IF(D6179="","",VLOOKUP(D6179,Saldo!$P$8:$Q$1009,2,FALSE)),"")</f>
        <v/>
      </c>
      <c r="J6179" s="76"/>
      <c r="K6179" s="74" t="str">
        <f t="shared" si="96"/>
        <v/>
      </c>
    </row>
    <row r="6180" spans="1:11" ht="18.95" customHeight="1" x14ac:dyDescent="0.25">
      <c r="A6180" s="52"/>
      <c r="C6180" s="185"/>
      <c r="D6180" s="76"/>
      <c r="E6180" s="76" t="str">
        <f>IF(D6180="","",IFERROR(VLOOKUP(D6180,Cadastro!$C$9:$D$1009,2,FALSE),"NOT FOUND"))</f>
        <v/>
      </c>
      <c r="F6180" s="94"/>
      <c r="G6180" s="76"/>
      <c r="H6180" s="81" t="str">
        <f>IFERROR(F6180*VLOOKUP(D6180,Saldo!$P$8:$U$1009,6,FALSE),"")</f>
        <v/>
      </c>
      <c r="I6180" s="78" t="str">
        <f>IFERROR(IF(D6180="","",VLOOKUP(D6180,Saldo!$P$8:$Q$1009,2,FALSE)),"")</f>
        <v/>
      </c>
      <c r="J6180" s="76"/>
      <c r="K6180" s="74" t="str">
        <f t="shared" si="96"/>
        <v/>
      </c>
    </row>
    <row r="6181" spans="1:11" ht="18.95" customHeight="1" x14ac:dyDescent="0.25">
      <c r="A6181" s="52"/>
      <c r="C6181" s="185"/>
      <c r="D6181" s="76"/>
      <c r="E6181" s="76" t="str">
        <f>IF(D6181="","",IFERROR(VLOOKUP(D6181,Cadastro!$C$9:$D$1009,2,FALSE),"NOT FOUND"))</f>
        <v/>
      </c>
      <c r="F6181" s="94"/>
      <c r="G6181" s="76"/>
      <c r="H6181" s="81" t="str">
        <f>IFERROR(F6181*VLOOKUP(D6181,Saldo!$P$8:$U$1009,6,FALSE),"")</f>
        <v/>
      </c>
      <c r="I6181" s="78" t="str">
        <f>IFERROR(IF(D6181="","",VLOOKUP(D6181,Saldo!$P$8:$Q$1009,2,FALSE)),"")</f>
        <v/>
      </c>
      <c r="J6181" s="76"/>
      <c r="K6181" s="74" t="str">
        <f t="shared" si="96"/>
        <v/>
      </c>
    </row>
    <row r="6182" spans="1:11" ht="18.95" customHeight="1" x14ac:dyDescent="0.25">
      <c r="A6182" s="52"/>
      <c r="C6182" s="185"/>
      <c r="D6182" s="76"/>
      <c r="E6182" s="76" t="str">
        <f>IF(D6182="","",IFERROR(VLOOKUP(D6182,Cadastro!$C$9:$D$1009,2,FALSE),"NOT FOUND"))</f>
        <v/>
      </c>
      <c r="F6182" s="94"/>
      <c r="G6182" s="76"/>
      <c r="H6182" s="81" t="str">
        <f>IFERROR(F6182*VLOOKUP(D6182,Saldo!$P$8:$U$1009,6,FALSE),"")</f>
        <v/>
      </c>
      <c r="I6182" s="78" t="str">
        <f>IFERROR(IF(D6182="","",VLOOKUP(D6182,Saldo!$P$8:$Q$1009,2,FALSE)),"")</f>
        <v/>
      </c>
      <c r="J6182" s="76"/>
      <c r="K6182" s="74" t="str">
        <f t="shared" si="96"/>
        <v/>
      </c>
    </row>
    <row r="6183" spans="1:11" ht="18.95" customHeight="1" x14ac:dyDescent="0.25">
      <c r="A6183" s="52"/>
      <c r="C6183" s="185"/>
      <c r="D6183" s="76"/>
      <c r="E6183" s="76" t="str">
        <f>IF(D6183="","",IFERROR(VLOOKUP(D6183,Cadastro!$C$9:$D$1009,2,FALSE),"NOT FOUND"))</f>
        <v/>
      </c>
      <c r="F6183" s="94"/>
      <c r="G6183" s="76"/>
      <c r="H6183" s="81" t="str">
        <f>IFERROR(F6183*VLOOKUP(D6183,Saldo!$P$8:$U$1009,6,FALSE),"")</f>
        <v/>
      </c>
      <c r="I6183" s="78" t="str">
        <f>IFERROR(IF(D6183="","",VLOOKUP(D6183,Saldo!$P$8:$Q$1009,2,FALSE)),"")</f>
        <v/>
      </c>
      <c r="J6183" s="76"/>
      <c r="K6183" s="74" t="str">
        <f t="shared" si="96"/>
        <v/>
      </c>
    </row>
    <row r="6184" spans="1:11" ht="18.95" customHeight="1" x14ac:dyDescent="0.25">
      <c r="A6184" s="52"/>
      <c r="C6184" s="185"/>
      <c r="D6184" s="76"/>
      <c r="E6184" s="76" t="str">
        <f>IF(D6184="","",IFERROR(VLOOKUP(D6184,Cadastro!$C$9:$D$1009,2,FALSE),"NOT FOUND"))</f>
        <v/>
      </c>
      <c r="F6184" s="94"/>
      <c r="G6184" s="76"/>
      <c r="H6184" s="81" t="str">
        <f>IFERROR(F6184*VLOOKUP(D6184,Saldo!$P$8:$U$1009,6,FALSE),"")</f>
        <v/>
      </c>
      <c r="I6184" s="78" t="str">
        <f>IFERROR(IF(D6184="","",VLOOKUP(D6184,Saldo!$P$8:$Q$1009,2,FALSE)),"")</f>
        <v/>
      </c>
      <c r="J6184" s="76"/>
      <c r="K6184" s="74" t="str">
        <f t="shared" si="96"/>
        <v/>
      </c>
    </row>
    <row r="6185" spans="1:11" ht="18.95" customHeight="1" x14ac:dyDescent="0.25">
      <c r="A6185" s="52"/>
      <c r="C6185" s="185"/>
      <c r="D6185" s="76"/>
      <c r="E6185" s="76" t="str">
        <f>IF(D6185="","",IFERROR(VLOOKUP(D6185,Cadastro!$C$9:$D$1009,2,FALSE),"NOT FOUND"))</f>
        <v/>
      </c>
      <c r="F6185" s="94"/>
      <c r="G6185" s="76"/>
      <c r="H6185" s="81" t="str">
        <f>IFERROR(F6185*VLOOKUP(D6185,Saldo!$P$8:$U$1009,6,FALSE),"")</f>
        <v/>
      </c>
      <c r="I6185" s="78" t="str">
        <f>IFERROR(IF(D6185="","",VLOOKUP(D6185,Saldo!$P$8:$Q$1009,2,FALSE)),"")</f>
        <v/>
      </c>
      <c r="J6185" s="76"/>
      <c r="K6185" s="74" t="str">
        <f t="shared" si="96"/>
        <v/>
      </c>
    </row>
    <row r="6186" spans="1:11" ht="18.95" customHeight="1" x14ac:dyDescent="0.25">
      <c r="A6186" s="52"/>
      <c r="C6186" s="185"/>
      <c r="D6186" s="76"/>
      <c r="E6186" s="76" t="str">
        <f>IF(D6186="","",IFERROR(VLOOKUP(D6186,Cadastro!$C$9:$D$1009,2,FALSE),"NOT FOUND"))</f>
        <v/>
      </c>
      <c r="F6186" s="94"/>
      <c r="G6186" s="76"/>
      <c r="H6186" s="81" t="str">
        <f>IFERROR(F6186*VLOOKUP(D6186,Saldo!$P$8:$U$1009,6,FALSE),"")</f>
        <v/>
      </c>
      <c r="I6186" s="78" t="str">
        <f>IFERROR(IF(D6186="","",VLOOKUP(D6186,Saldo!$P$8:$Q$1009,2,FALSE)),"")</f>
        <v/>
      </c>
      <c r="J6186" s="76"/>
      <c r="K6186" s="74" t="str">
        <f t="shared" si="96"/>
        <v/>
      </c>
    </row>
    <row r="6187" spans="1:11" ht="18.95" customHeight="1" x14ac:dyDescent="0.25">
      <c r="A6187" s="52"/>
      <c r="C6187" s="185"/>
      <c r="D6187" s="76"/>
      <c r="E6187" s="76" t="str">
        <f>IF(D6187="","",IFERROR(VLOOKUP(D6187,Cadastro!$C$9:$D$1009,2,FALSE),"NOT FOUND"))</f>
        <v/>
      </c>
      <c r="F6187" s="94"/>
      <c r="G6187" s="76"/>
      <c r="H6187" s="81" t="str">
        <f>IFERROR(F6187*VLOOKUP(D6187,Saldo!$P$8:$U$1009,6,FALSE),"")</f>
        <v/>
      </c>
      <c r="I6187" s="78" t="str">
        <f>IFERROR(IF(D6187="","",VLOOKUP(D6187,Saldo!$P$8:$Q$1009,2,FALSE)),"")</f>
        <v/>
      </c>
      <c r="J6187" s="76"/>
      <c r="K6187" s="74" t="str">
        <f t="shared" si="96"/>
        <v/>
      </c>
    </row>
    <row r="6188" spans="1:11" ht="18.95" customHeight="1" x14ac:dyDescent="0.25">
      <c r="A6188" s="52"/>
      <c r="C6188" s="185"/>
      <c r="D6188" s="76"/>
      <c r="E6188" s="76" t="str">
        <f>IF(D6188="","",IFERROR(VLOOKUP(D6188,Cadastro!$C$9:$D$1009,2,FALSE),"NOT FOUND"))</f>
        <v/>
      </c>
      <c r="F6188" s="94"/>
      <c r="G6188" s="76"/>
      <c r="H6188" s="81" t="str">
        <f>IFERROR(F6188*VLOOKUP(D6188,Saldo!$P$8:$U$1009,6,FALSE),"")</f>
        <v/>
      </c>
      <c r="I6188" s="78" t="str">
        <f>IFERROR(IF(D6188="","",VLOOKUP(D6188,Saldo!$P$8:$Q$1009,2,FALSE)),"")</f>
        <v/>
      </c>
      <c r="J6188" s="76"/>
      <c r="K6188" s="74" t="str">
        <f t="shared" si="96"/>
        <v/>
      </c>
    </row>
    <row r="6189" spans="1:11" ht="18.95" customHeight="1" x14ac:dyDescent="0.25">
      <c r="A6189" s="52"/>
      <c r="C6189" s="185"/>
      <c r="D6189" s="76"/>
      <c r="E6189" s="76" t="str">
        <f>IF(D6189="","",IFERROR(VLOOKUP(D6189,Cadastro!$C$9:$D$1009,2,FALSE),"NOT FOUND"))</f>
        <v/>
      </c>
      <c r="F6189" s="94"/>
      <c r="G6189" s="76"/>
      <c r="H6189" s="81" t="str">
        <f>IFERROR(F6189*VLOOKUP(D6189,Saldo!$P$8:$U$1009,6,FALSE),"")</f>
        <v/>
      </c>
      <c r="I6189" s="78" t="str">
        <f>IFERROR(IF(D6189="","",VLOOKUP(D6189,Saldo!$P$8:$Q$1009,2,FALSE)),"")</f>
        <v/>
      </c>
      <c r="J6189" s="76"/>
      <c r="K6189" s="74" t="str">
        <f t="shared" si="96"/>
        <v/>
      </c>
    </row>
    <row r="6190" spans="1:11" ht="18.95" customHeight="1" x14ac:dyDescent="0.25">
      <c r="A6190" s="52"/>
      <c r="C6190" s="185"/>
      <c r="D6190" s="76"/>
      <c r="E6190" s="76" t="str">
        <f>IF(D6190="","",IFERROR(VLOOKUP(D6190,Cadastro!$C$9:$D$1009,2,FALSE),"NOT FOUND"))</f>
        <v/>
      </c>
      <c r="F6190" s="94"/>
      <c r="G6190" s="76"/>
      <c r="H6190" s="81" t="str">
        <f>IFERROR(F6190*VLOOKUP(D6190,Saldo!$P$8:$U$1009,6,FALSE),"")</f>
        <v/>
      </c>
      <c r="I6190" s="78" t="str">
        <f>IFERROR(IF(D6190="","",VLOOKUP(D6190,Saldo!$P$8:$Q$1009,2,FALSE)),"")</f>
        <v/>
      </c>
      <c r="J6190" s="76"/>
      <c r="K6190" s="74" t="str">
        <f t="shared" si="96"/>
        <v/>
      </c>
    </row>
    <row r="6191" spans="1:11" ht="18.95" customHeight="1" x14ac:dyDescent="0.25">
      <c r="A6191" s="52"/>
      <c r="C6191" s="185"/>
      <c r="D6191" s="76"/>
      <c r="E6191" s="76" t="str">
        <f>IF(D6191="","",IFERROR(VLOOKUP(D6191,Cadastro!$C$9:$D$1009,2,FALSE),"NOT FOUND"))</f>
        <v/>
      </c>
      <c r="F6191" s="94"/>
      <c r="G6191" s="76"/>
      <c r="H6191" s="81" t="str">
        <f>IFERROR(F6191*VLOOKUP(D6191,Saldo!$P$8:$U$1009,6,FALSE),"")</f>
        <v/>
      </c>
      <c r="I6191" s="78" t="str">
        <f>IFERROR(IF(D6191="","",VLOOKUP(D6191,Saldo!$P$8:$Q$1009,2,FALSE)),"")</f>
        <v/>
      </c>
      <c r="J6191" s="76"/>
      <c r="K6191" s="74" t="str">
        <f t="shared" si="96"/>
        <v/>
      </c>
    </row>
    <row r="6192" spans="1:11" ht="18.95" customHeight="1" x14ac:dyDescent="0.25">
      <c r="A6192" s="52"/>
      <c r="C6192" s="185"/>
      <c r="D6192" s="76"/>
      <c r="E6192" s="76" t="str">
        <f>IF(D6192="","",IFERROR(VLOOKUP(D6192,Cadastro!$C$9:$D$1009,2,FALSE),"NOT FOUND"))</f>
        <v/>
      </c>
      <c r="F6192" s="94"/>
      <c r="G6192" s="76"/>
      <c r="H6192" s="81" t="str">
        <f>IFERROR(F6192*VLOOKUP(D6192,Saldo!$P$8:$U$1009,6,FALSE),"")</f>
        <v/>
      </c>
      <c r="I6192" s="78" t="str">
        <f>IFERROR(IF(D6192="","",VLOOKUP(D6192,Saldo!$P$8:$Q$1009,2,FALSE)),"")</f>
        <v/>
      </c>
      <c r="J6192" s="76"/>
      <c r="K6192" s="74" t="str">
        <f t="shared" si="96"/>
        <v/>
      </c>
    </row>
    <row r="6193" spans="1:11" ht="18.95" customHeight="1" x14ac:dyDescent="0.25">
      <c r="A6193" s="52"/>
      <c r="C6193" s="185"/>
      <c r="D6193" s="76"/>
      <c r="E6193" s="76" t="str">
        <f>IF(D6193="","",IFERROR(VLOOKUP(D6193,Cadastro!$C$9:$D$1009,2,FALSE),"NOT FOUND"))</f>
        <v/>
      </c>
      <c r="F6193" s="94"/>
      <c r="G6193" s="76"/>
      <c r="H6193" s="81" t="str">
        <f>IFERROR(F6193*VLOOKUP(D6193,Saldo!$P$8:$U$1009,6,FALSE),"")</f>
        <v/>
      </c>
      <c r="I6193" s="78" t="str">
        <f>IFERROR(IF(D6193="","",VLOOKUP(D6193,Saldo!$P$8:$Q$1009,2,FALSE)),"")</f>
        <v/>
      </c>
      <c r="J6193" s="76"/>
      <c r="K6193" s="74" t="str">
        <f t="shared" si="96"/>
        <v/>
      </c>
    </row>
    <row r="6194" spans="1:11" ht="18.95" customHeight="1" x14ac:dyDescent="0.25">
      <c r="A6194" s="52"/>
      <c r="C6194" s="185"/>
      <c r="D6194" s="76"/>
      <c r="E6194" s="76" t="str">
        <f>IF(D6194="","",IFERROR(VLOOKUP(D6194,Cadastro!$C$9:$D$1009,2,FALSE),"NOT FOUND"))</f>
        <v/>
      </c>
      <c r="F6194" s="94"/>
      <c r="G6194" s="76"/>
      <c r="H6194" s="81" t="str">
        <f>IFERROR(F6194*VLOOKUP(D6194,Saldo!$P$8:$U$1009,6,FALSE),"")</f>
        <v/>
      </c>
      <c r="I6194" s="78" t="str">
        <f>IFERROR(IF(D6194="","",VLOOKUP(D6194,Saldo!$P$8:$Q$1009,2,FALSE)),"")</f>
        <v/>
      </c>
      <c r="J6194" s="76"/>
      <c r="K6194" s="74" t="str">
        <f t="shared" si="96"/>
        <v/>
      </c>
    </row>
    <row r="6195" spans="1:11" ht="18.95" customHeight="1" x14ac:dyDescent="0.25">
      <c r="A6195" s="52"/>
      <c r="C6195" s="185"/>
      <c r="D6195" s="76"/>
      <c r="E6195" s="76" t="str">
        <f>IF(D6195="","",IFERROR(VLOOKUP(D6195,Cadastro!$C$9:$D$1009,2,FALSE),"NOT FOUND"))</f>
        <v/>
      </c>
      <c r="F6195" s="94"/>
      <c r="G6195" s="76"/>
      <c r="H6195" s="81" t="str">
        <f>IFERROR(F6195*VLOOKUP(D6195,Saldo!$P$8:$U$1009,6,FALSE),"")</f>
        <v/>
      </c>
      <c r="I6195" s="78" t="str">
        <f>IFERROR(IF(D6195="","",VLOOKUP(D6195,Saldo!$P$8:$Q$1009,2,FALSE)),"")</f>
        <v/>
      </c>
      <c r="J6195" s="76"/>
      <c r="K6195" s="74" t="str">
        <f t="shared" si="96"/>
        <v/>
      </c>
    </row>
    <row r="6196" spans="1:11" ht="18.95" customHeight="1" x14ac:dyDescent="0.25">
      <c r="A6196" s="52"/>
      <c r="C6196" s="185"/>
      <c r="D6196" s="76"/>
      <c r="E6196" s="76" t="str">
        <f>IF(D6196="","",IFERROR(VLOOKUP(D6196,Cadastro!$C$9:$D$1009,2,FALSE),"NOT FOUND"))</f>
        <v/>
      </c>
      <c r="F6196" s="94"/>
      <c r="G6196" s="76"/>
      <c r="H6196" s="81" t="str">
        <f>IFERROR(F6196*VLOOKUP(D6196,Saldo!$P$8:$U$1009,6,FALSE),"")</f>
        <v/>
      </c>
      <c r="I6196" s="78" t="str">
        <f>IFERROR(IF(D6196="","",VLOOKUP(D6196,Saldo!$P$8:$Q$1009,2,FALSE)),"")</f>
        <v/>
      </c>
      <c r="J6196" s="76"/>
      <c r="K6196" s="74" t="str">
        <f t="shared" si="96"/>
        <v/>
      </c>
    </row>
    <row r="6197" spans="1:11" ht="18.95" customHeight="1" x14ac:dyDescent="0.25">
      <c r="A6197" s="52"/>
      <c r="C6197" s="185"/>
      <c r="D6197" s="76"/>
      <c r="E6197" s="76" t="str">
        <f>IF(D6197="","",IFERROR(VLOOKUP(D6197,Cadastro!$C$9:$D$1009,2,FALSE),"NOT FOUND"))</f>
        <v/>
      </c>
      <c r="F6197" s="94"/>
      <c r="G6197" s="76"/>
      <c r="H6197" s="81" t="str">
        <f>IFERROR(F6197*VLOOKUP(D6197,Saldo!$P$8:$U$1009,6,FALSE),"")</f>
        <v/>
      </c>
      <c r="I6197" s="78" t="str">
        <f>IFERROR(IF(D6197="","",VLOOKUP(D6197,Saldo!$P$8:$Q$1009,2,FALSE)),"")</f>
        <v/>
      </c>
      <c r="J6197" s="76"/>
      <c r="K6197" s="74" t="str">
        <f t="shared" si="96"/>
        <v/>
      </c>
    </row>
    <row r="6198" spans="1:11" ht="18.95" customHeight="1" x14ac:dyDescent="0.25">
      <c r="A6198" s="52"/>
      <c r="C6198" s="185"/>
      <c r="D6198" s="76"/>
      <c r="E6198" s="76" t="str">
        <f>IF(D6198="","",IFERROR(VLOOKUP(D6198,Cadastro!$C$9:$D$1009,2,FALSE),"NOT FOUND"))</f>
        <v/>
      </c>
      <c r="F6198" s="94"/>
      <c r="G6198" s="76"/>
      <c r="H6198" s="81" t="str">
        <f>IFERROR(F6198*VLOOKUP(D6198,Saldo!$P$8:$U$1009,6,FALSE),"")</f>
        <v/>
      </c>
      <c r="I6198" s="78" t="str">
        <f>IFERROR(IF(D6198="","",VLOOKUP(D6198,Saldo!$P$8:$Q$1009,2,FALSE)),"")</f>
        <v/>
      </c>
      <c r="J6198" s="76"/>
      <c r="K6198" s="74" t="str">
        <f t="shared" si="96"/>
        <v/>
      </c>
    </row>
    <row r="6199" spans="1:11" ht="18.95" customHeight="1" x14ac:dyDescent="0.25">
      <c r="A6199" s="52"/>
      <c r="C6199" s="185"/>
      <c r="D6199" s="76"/>
      <c r="E6199" s="76" t="str">
        <f>IF(D6199="","",IFERROR(VLOOKUP(D6199,Cadastro!$C$9:$D$1009,2,FALSE),"NOT FOUND"))</f>
        <v/>
      </c>
      <c r="F6199" s="94"/>
      <c r="G6199" s="76"/>
      <c r="H6199" s="81" t="str">
        <f>IFERROR(F6199*VLOOKUP(D6199,Saldo!$P$8:$U$1009,6,FALSE),"")</f>
        <v/>
      </c>
      <c r="I6199" s="78" t="str">
        <f>IFERROR(IF(D6199="","",VLOOKUP(D6199,Saldo!$P$8:$Q$1009,2,FALSE)),"")</f>
        <v/>
      </c>
      <c r="J6199" s="76"/>
      <c r="K6199" s="74" t="str">
        <f t="shared" si="96"/>
        <v/>
      </c>
    </row>
    <row r="6200" spans="1:11" ht="18.95" customHeight="1" x14ac:dyDescent="0.25">
      <c r="A6200" s="52"/>
      <c r="C6200" s="185"/>
      <c r="D6200" s="76"/>
      <c r="E6200" s="76" t="str">
        <f>IF(D6200="","",IFERROR(VLOOKUP(D6200,Cadastro!$C$9:$D$1009,2,FALSE),"NOT FOUND"))</f>
        <v/>
      </c>
      <c r="F6200" s="94"/>
      <c r="G6200" s="76"/>
      <c r="H6200" s="81" t="str">
        <f>IFERROR(F6200*VLOOKUP(D6200,Saldo!$P$8:$U$1009,6,FALSE),"")</f>
        <v/>
      </c>
      <c r="I6200" s="78" t="str">
        <f>IFERROR(IF(D6200="","",VLOOKUP(D6200,Saldo!$P$8:$Q$1009,2,FALSE)),"")</f>
        <v/>
      </c>
      <c r="J6200" s="76"/>
      <c r="K6200" s="74" t="str">
        <f t="shared" si="96"/>
        <v/>
      </c>
    </row>
    <row r="6201" spans="1:11" ht="18.95" customHeight="1" x14ac:dyDescent="0.25">
      <c r="A6201" s="52"/>
      <c r="C6201" s="185"/>
      <c r="D6201" s="76"/>
      <c r="E6201" s="76" t="str">
        <f>IF(D6201="","",IFERROR(VLOOKUP(D6201,Cadastro!$C$9:$D$1009,2,FALSE),"NOT FOUND"))</f>
        <v/>
      </c>
      <c r="F6201" s="94"/>
      <c r="G6201" s="76"/>
      <c r="H6201" s="81" t="str">
        <f>IFERROR(F6201*VLOOKUP(D6201,Saldo!$P$8:$U$1009,6,FALSE),"")</f>
        <v/>
      </c>
      <c r="I6201" s="78" t="str">
        <f>IFERROR(IF(D6201="","",VLOOKUP(D6201,Saldo!$P$8:$Q$1009,2,FALSE)),"")</f>
        <v/>
      </c>
      <c r="J6201" s="76"/>
      <c r="K6201" s="74" t="str">
        <f t="shared" si="96"/>
        <v/>
      </c>
    </row>
    <row r="6202" spans="1:11" ht="18.95" customHeight="1" x14ac:dyDescent="0.25">
      <c r="A6202" s="52"/>
      <c r="C6202" s="185"/>
      <c r="D6202" s="76"/>
      <c r="E6202" s="76" t="str">
        <f>IF(D6202="","",IFERROR(VLOOKUP(D6202,Cadastro!$C$9:$D$1009,2,FALSE),"NOT FOUND"))</f>
        <v/>
      </c>
      <c r="F6202" s="94"/>
      <c r="G6202" s="76"/>
      <c r="H6202" s="81" t="str">
        <f>IFERROR(F6202*VLOOKUP(D6202,Saldo!$P$8:$U$1009,6,FALSE),"")</f>
        <v/>
      </c>
      <c r="I6202" s="78" t="str">
        <f>IFERROR(IF(D6202="","",VLOOKUP(D6202,Saldo!$P$8:$Q$1009,2,FALSE)),"")</f>
        <v/>
      </c>
      <c r="J6202" s="76"/>
      <c r="K6202" s="74" t="str">
        <f t="shared" si="96"/>
        <v/>
      </c>
    </row>
    <row r="6203" spans="1:11" ht="18.95" customHeight="1" x14ac:dyDescent="0.25">
      <c r="A6203" s="52"/>
      <c r="C6203" s="185"/>
      <c r="D6203" s="76"/>
      <c r="E6203" s="76" t="str">
        <f>IF(D6203="","",IFERROR(VLOOKUP(D6203,Cadastro!$C$9:$D$1009,2,FALSE),"NOT FOUND"))</f>
        <v/>
      </c>
      <c r="F6203" s="94"/>
      <c r="G6203" s="76"/>
      <c r="H6203" s="81" t="str">
        <f>IFERROR(F6203*VLOOKUP(D6203,Saldo!$P$8:$U$1009,6,FALSE),"")</f>
        <v/>
      </c>
      <c r="I6203" s="78" t="str">
        <f>IFERROR(IF(D6203="","",VLOOKUP(D6203,Saldo!$P$8:$Q$1009,2,FALSE)),"")</f>
        <v/>
      </c>
      <c r="J6203" s="76"/>
      <c r="K6203" s="74" t="str">
        <f t="shared" si="96"/>
        <v/>
      </c>
    </row>
    <row r="6204" spans="1:11" ht="18.95" customHeight="1" x14ac:dyDescent="0.25">
      <c r="A6204" s="52"/>
      <c r="C6204" s="185"/>
      <c r="D6204" s="76"/>
      <c r="E6204" s="76" t="str">
        <f>IF(D6204="","",IFERROR(VLOOKUP(D6204,Cadastro!$C$9:$D$1009,2,FALSE),"NOT FOUND"))</f>
        <v/>
      </c>
      <c r="F6204" s="94"/>
      <c r="G6204" s="76"/>
      <c r="H6204" s="81" t="str">
        <f>IFERROR(F6204*VLOOKUP(D6204,Saldo!$P$8:$U$1009,6,FALSE),"")</f>
        <v/>
      </c>
      <c r="I6204" s="78" t="str">
        <f>IFERROR(IF(D6204="","",VLOOKUP(D6204,Saldo!$P$8:$Q$1009,2,FALSE)),"")</f>
        <v/>
      </c>
      <c r="J6204" s="76"/>
      <c r="K6204" s="74" t="str">
        <f t="shared" si="96"/>
        <v/>
      </c>
    </row>
    <row r="6205" spans="1:11" ht="18.95" customHeight="1" x14ac:dyDescent="0.25">
      <c r="A6205" s="52"/>
      <c r="C6205" s="185"/>
      <c r="D6205" s="76"/>
      <c r="E6205" s="76" t="str">
        <f>IF(D6205="","",IFERROR(VLOOKUP(D6205,Cadastro!$C$9:$D$1009,2,FALSE),"NOT FOUND"))</f>
        <v/>
      </c>
      <c r="F6205" s="94"/>
      <c r="G6205" s="76"/>
      <c r="H6205" s="81" t="str">
        <f>IFERROR(F6205*VLOOKUP(D6205,Saldo!$P$8:$U$1009,6,FALSE),"")</f>
        <v/>
      </c>
      <c r="I6205" s="78" t="str">
        <f>IFERROR(IF(D6205="","",VLOOKUP(D6205,Saldo!$P$8:$Q$1009,2,FALSE)),"")</f>
        <v/>
      </c>
      <c r="J6205" s="76"/>
      <c r="K6205" s="74" t="str">
        <f t="shared" si="96"/>
        <v/>
      </c>
    </row>
    <row r="6206" spans="1:11" ht="18.95" customHeight="1" x14ac:dyDescent="0.25">
      <c r="A6206" s="52"/>
      <c r="C6206" s="185"/>
      <c r="D6206" s="76"/>
      <c r="E6206" s="76" t="str">
        <f>IF(D6206="","",IFERROR(VLOOKUP(D6206,Cadastro!$C$9:$D$1009,2,FALSE),"NOT FOUND"))</f>
        <v/>
      </c>
      <c r="F6206" s="94"/>
      <c r="G6206" s="76"/>
      <c r="H6206" s="81" t="str">
        <f>IFERROR(F6206*VLOOKUP(D6206,Saldo!$P$8:$U$1009,6,FALSE),"")</f>
        <v/>
      </c>
      <c r="I6206" s="78" t="str">
        <f>IFERROR(IF(D6206="","",VLOOKUP(D6206,Saldo!$P$8:$Q$1009,2,FALSE)),"")</f>
        <v/>
      </c>
      <c r="J6206" s="76"/>
      <c r="K6206" s="74" t="str">
        <f t="shared" si="96"/>
        <v/>
      </c>
    </row>
    <row r="6207" spans="1:11" ht="18.95" customHeight="1" x14ac:dyDescent="0.25">
      <c r="A6207" s="52"/>
      <c r="C6207" s="185"/>
      <c r="D6207" s="76"/>
      <c r="E6207" s="76" t="str">
        <f>IF(D6207="","",IFERROR(VLOOKUP(D6207,Cadastro!$C$9:$D$1009,2,FALSE),"NOT FOUND"))</f>
        <v/>
      </c>
      <c r="F6207" s="94"/>
      <c r="G6207" s="76"/>
      <c r="H6207" s="81" t="str">
        <f>IFERROR(F6207*VLOOKUP(D6207,Saldo!$P$8:$U$1009,6,FALSE),"")</f>
        <v/>
      </c>
      <c r="I6207" s="78" t="str">
        <f>IFERROR(IF(D6207="","",VLOOKUP(D6207,Saldo!$P$8:$Q$1009,2,FALSE)),"")</f>
        <v/>
      </c>
      <c r="J6207" s="76"/>
      <c r="K6207" s="74" t="str">
        <f t="shared" si="96"/>
        <v/>
      </c>
    </row>
    <row r="6208" spans="1:11" ht="18.95" customHeight="1" x14ac:dyDescent="0.25">
      <c r="A6208" s="52"/>
      <c r="C6208" s="185"/>
      <c r="D6208" s="76"/>
      <c r="E6208" s="76" t="str">
        <f>IF(D6208="","",IFERROR(VLOOKUP(D6208,Cadastro!$C$9:$D$1009,2,FALSE),"NOT FOUND"))</f>
        <v/>
      </c>
      <c r="F6208" s="94"/>
      <c r="G6208" s="76"/>
      <c r="H6208" s="81" t="str">
        <f>IFERROR(F6208*VLOOKUP(D6208,Saldo!$P$8:$U$1009,6,FALSE),"")</f>
        <v/>
      </c>
      <c r="I6208" s="78" t="str">
        <f>IFERROR(IF(D6208="","",VLOOKUP(D6208,Saldo!$P$8:$Q$1009,2,FALSE)),"")</f>
        <v/>
      </c>
      <c r="J6208" s="76"/>
      <c r="K6208" s="74" t="str">
        <f t="shared" si="96"/>
        <v/>
      </c>
    </row>
    <row r="6209" spans="1:11" ht="18.95" customHeight="1" x14ac:dyDescent="0.25">
      <c r="A6209" s="52"/>
      <c r="C6209" s="185"/>
      <c r="D6209" s="76"/>
      <c r="E6209" s="76" t="str">
        <f>IF(D6209="","",IFERROR(VLOOKUP(D6209,Cadastro!$C$9:$D$1009,2,FALSE),"NOT FOUND"))</f>
        <v/>
      </c>
      <c r="F6209" s="94"/>
      <c r="G6209" s="76"/>
      <c r="H6209" s="81" t="str">
        <f>IFERROR(F6209*VLOOKUP(D6209,Saldo!$P$8:$U$1009,6,FALSE),"")</f>
        <v/>
      </c>
      <c r="I6209" s="78" t="str">
        <f>IFERROR(IF(D6209="","",VLOOKUP(D6209,Saldo!$P$8:$Q$1009,2,FALSE)),"")</f>
        <v/>
      </c>
      <c r="J6209" s="76"/>
      <c r="K6209" s="74" t="str">
        <f t="shared" si="96"/>
        <v/>
      </c>
    </row>
    <row r="6210" spans="1:11" ht="18.95" customHeight="1" x14ac:dyDescent="0.25">
      <c r="A6210" s="52"/>
      <c r="C6210" s="185"/>
      <c r="D6210" s="76"/>
      <c r="E6210" s="76" t="str">
        <f>IF(D6210="","",IFERROR(VLOOKUP(D6210,Cadastro!$C$9:$D$1009,2,FALSE),"NOT FOUND"))</f>
        <v/>
      </c>
      <c r="F6210" s="94"/>
      <c r="G6210" s="76"/>
      <c r="H6210" s="81" t="str">
        <f>IFERROR(F6210*VLOOKUP(D6210,Saldo!$P$8:$U$1009,6,FALSE),"")</f>
        <v/>
      </c>
      <c r="I6210" s="78" t="str">
        <f>IFERROR(IF(D6210="","",VLOOKUP(D6210,Saldo!$P$8:$Q$1009,2,FALSE)),"")</f>
        <v/>
      </c>
      <c r="J6210" s="76"/>
      <c r="K6210" s="74" t="str">
        <f t="shared" si="96"/>
        <v/>
      </c>
    </row>
    <row r="6211" spans="1:11" ht="18.95" customHeight="1" x14ac:dyDescent="0.25">
      <c r="A6211" s="52"/>
      <c r="C6211" s="185"/>
      <c r="D6211" s="76"/>
      <c r="E6211" s="76" t="str">
        <f>IF(D6211="","",IFERROR(VLOOKUP(D6211,Cadastro!$C$9:$D$1009,2,FALSE),"NOT FOUND"))</f>
        <v/>
      </c>
      <c r="F6211" s="94"/>
      <c r="G6211" s="76"/>
      <c r="H6211" s="81" t="str">
        <f>IFERROR(F6211*VLOOKUP(D6211,Saldo!$P$8:$U$1009,6,FALSE),"")</f>
        <v/>
      </c>
      <c r="I6211" s="78" t="str">
        <f>IFERROR(IF(D6211="","",VLOOKUP(D6211,Saldo!$P$8:$Q$1009,2,FALSE)),"")</f>
        <v/>
      </c>
      <c r="J6211" s="76"/>
      <c r="K6211" s="74" t="str">
        <f t="shared" si="96"/>
        <v/>
      </c>
    </row>
    <row r="6212" spans="1:11" ht="18.95" customHeight="1" x14ac:dyDescent="0.25">
      <c r="A6212" s="52"/>
      <c r="C6212" s="185"/>
      <c r="D6212" s="76"/>
      <c r="E6212" s="76" t="str">
        <f>IF(D6212="","",IFERROR(VLOOKUP(D6212,Cadastro!$C$9:$D$1009,2,FALSE),"NOT FOUND"))</f>
        <v/>
      </c>
      <c r="F6212" s="94"/>
      <c r="G6212" s="76"/>
      <c r="H6212" s="81" t="str">
        <f>IFERROR(F6212*VLOOKUP(D6212,Saldo!$P$8:$U$1009,6,FALSE),"")</f>
        <v/>
      </c>
      <c r="I6212" s="78" t="str">
        <f>IFERROR(IF(D6212="","",VLOOKUP(D6212,Saldo!$P$8:$Q$1009,2,FALSE)),"")</f>
        <v/>
      </c>
      <c r="J6212" s="76"/>
      <c r="K6212" s="74" t="str">
        <f t="shared" si="96"/>
        <v/>
      </c>
    </row>
    <row r="6213" spans="1:11" ht="18.95" customHeight="1" x14ac:dyDescent="0.25">
      <c r="A6213" s="52"/>
      <c r="C6213" s="185"/>
      <c r="D6213" s="76"/>
      <c r="E6213" s="76" t="str">
        <f>IF(D6213="","",IFERROR(VLOOKUP(D6213,Cadastro!$C$9:$D$1009,2,FALSE),"NOT FOUND"))</f>
        <v/>
      </c>
      <c r="F6213" s="94"/>
      <c r="G6213" s="76"/>
      <c r="H6213" s="81" t="str">
        <f>IFERROR(F6213*VLOOKUP(D6213,Saldo!$P$8:$U$1009,6,FALSE),"")</f>
        <v/>
      </c>
      <c r="I6213" s="78" t="str">
        <f>IFERROR(IF(D6213="","",VLOOKUP(D6213,Saldo!$P$8:$Q$1009,2,FALSE)),"")</f>
        <v/>
      </c>
      <c r="J6213" s="76"/>
      <c r="K6213" s="74" t="str">
        <f t="shared" si="96"/>
        <v/>
      </c>
    </row>
    <row r="6214" spans="1:11" ht="18.95" customHeight="1" x14ac:dyDescent="0.25">
      <c r="A6214" s="52"/>
      <c r="C6214" s="185"/>
      <c r="D6214" s="76"/>
      <c r="E6214" s="76" t="str">
        <f>IF(D6214="","",IFERROR(VLOOKUP(D6214,Cadastro!$C$9:$D$1009,2,FALSE),"NOT FOUND"))</f>
        <v/>
      </c>
      <c r="F6214" s="94"/>
      <c r="G6214" s="76"/>
      <c r="H6214" s="81" t="str">
        <f>IFERROR(F6214*VLOOKUP(D6214,Saldo!$P$8:$U$1009,6,FALSE),"")</f>
        <v/>
      </c>
      <c r="I6214" s="78" t="str">
        <f>IFERROR(IF(D6214="","",VLOOKUP(D6214,Saldo!$P$8:$Q$1009,2,FALSE)),"")</f>
        <v/>
      </c>
      <c r="J6214" s="76"/>
      <c r="K6214" s="74" t="str">
        <f t="shared" si="96"/>
        <v/>
      </c>
    </row>
    <row r="6215" spans="1:11" ht="18.95" customHeight="1" x14ac:dyDescent="0.25">
      <c r="A6215" s="52"/>
      <c r="C6215" s="185"/>
      <c r="D6215" s="76"/>
      <c r="E6215" s="76" t="str">
        <f>IF(D6215="","",IFERROR(VLOOKUP(D6215,Cadastro!$C$9:$D$1009,2,FALSE),"NOT FOUND"))</f>
        <v/>
      </c>
      <c r="F6215" s="94"/>
      <c r="G6215" s="76"/>
      <c r="H6215" s="81" t="str">
        <f>IFERROR(F6215*VLOOKUP(D6215,Saldo!$P$8:$U$1009,6,FALSE),"")</f>
        <v/>
      </c>
      <c r="I6215" s="78" t="str">
        <f>IFERROR(IF(D6215="","",VLOOKUP(D6215,Saldo!$P$8:$Q$1009,2,FALSE)),"")</f>
        <v/>
      </c>
      <c r="J6215" s="76"/>
      <c r="K6215" s="74" t="str">
        <f t="shared" si="96"/>
        <v/>
      </c>
    </row>
    <row r="6216" spans="1:11" ht="18.95" customHeight="1" x14ac:dyDescent="0.25">
      <c r="A6216" s="52"/>
      <c r="C6216" s="185"/>
      <c r="D6216" s="76"/>
      <c r="E6216" s="76" t="str">
        <f>IF(D6216="","",IFERROR(VLOOKUP(D6216,Cadastro!$C$9:$D$1009,2,FALSE),"NOT FOUND"))</f>
        <v/>
      </c>
      <c r="F6216" s="94"/>
      <c r="G6216" s="76"/>
      <c r="H6216" s="81" t="str">
        <f>IFERROR(F6216*VLOOKUP(D6216,Saldo!$P$8:$U$1009,6,FALSE),"")</f>
        <v/>
      </c>
      <c r="I6216" s="78" t="str">
        <f>IFERROR(IF(D6216="","",VLOOKUP(D6216,Saldo!$P$8:$Q$1009,2,FALSE)),"")</f>
        <v/>
      </c>
      <c r="J6216" s="76"/>
      <c r="K6216" s="74" t="str">
        <f t="shared" si="96"/>
        <v/>
      </c>
    </row>
    <row r="6217" spans="1:11" ht="18.95" customHeight="1" x14ac:dyDescent="0.25">
      <c r="A6217" s="52"/>
      <c r="C6217" s="185"/>
      <c r="D6217" s="76"/>
      <c r="E6217" s="76" t="str">
        <f>IF(D6217="","",IFERROR(VLOOKUP(D6217,Cadastro!$C$9:$D$1009,2,FALSE),"NOT FOUND"))</f>
        <v/>
      </c>
      <c r="F6217" s="94"/>
      <c r="G6217" s="76"/>
      <c r="H6217" s="81" t="str">
        <f>IFERROR(F6217*VLOOKUP(D6217,Saldo!$P$8:$U$1009,6,FALSE),"")</f>
        <v/>
      </c>
      <c r="I6217" s="78" t="str">
        <f>IFERROR(IF(D6217="","",VLOOKUP(D6217,Saldo!$P$8:$Q$1009,2,FALSE)),"")</f>
        <v/>
      </c>
      <c r="J6217" s="76"/>
      <c r="K6217" s="74" t="str">
        <f t="shared" si="96"/>
        <v/>
      </c>
    </row>
    <row r="6218" spans="1:11" ht="18.95" customHeight="1" x14ac:dyDescent="0.25">
      <c r="A6218" s="52"/>
      <c r="C6218" s="185"/>
      <c r="D6218" s="76"/>
      <c r="E6218" s="76" t="str">
        <f>IF(D6218="","",IFERROR(VLOOKUP(D6218,Cadastro!$C$9:$D$1009,2,FALSE),"NOT FOUND"))</f>
        <v/>
      </c>
      <c r="F6218" s="94"/>
      <c r="G6218" s="76"/>
      <c r="H6218" s="81" t="str">
        <f>IFERROR(F6218*VLOOKUP(D6218,Saldo!$P$8:$U$1009,6,FALSE),"")</f>
        <v/>
      </c>
      <c r="I6218" s="78" t="str">
        <f>IFERROR(IF(D6218="","",VLOOKUP(D6218,Saldo!$P$8:$Q$1009,2,FALSE)),"")</f>
        <v/>
      </c>
      <c r="J6218" s="76"/>
      <c r="K6218" s="74" t="str">
        <f t="shared" ref="K6218:K6281" si="97">IF(C6218="","",MONTH(C6218))</f>
        <v/>
      </c>
    </row>
    <row r="6219" spans="1:11" ht="18.95" customHeight="1" x14ac:dyDescent="0.25">
      <c r="A6219" s="52"/>
      <c r="C6219" s="185"/>
      <c r="D6219" s="76"/>
      <c r="E6219" s="76" t="str">
        <f>IF(D6219="","",IFERROR(VLOOKUP(D6219,Cadastro!$C$9:$D$1009,2,FALSE),"NOT FOUND"))</f>
        <v/>
      </c>
      <c r="F6219" s="94"/>
      <c r="G6219" s="76"/>
      <c r="H6219" s="81" t="str">
        <f>IFERROR(F6219*VLOOKUP(D6219,Saldo!$P$8:$U$1009,6,FALSE),"")</f>
        <v/>
      </c>
      <c r="I6219" s="78" t="str">
        <f>IFERROR(IF(D6219="","",VLOOKUP(D6219,Saldo!$P$8:$Q$1009,2,FALSE)),"")</f>
        <v/>
      </c>
      <c r="J6219" s="76"/>
      <c r="K6219" s="74" t="str">
        <f t="shared" si="97"/>
        <v/>
      </c>
    </row>
    <row r="6220" spans="1:11" ht="18.95" customHeight="1" x14ac:dyDescent="0.25">
      <c r="A6220" s="52"/>
      <c r="C6220" s="185"/>
      <c r="D6220" s="76"/>
      <c r="E6220" s="76" t="str">
        <f>IF(D6220="","",IFERROR(VLOOKUP(D6220,Cadastro!$C$9:$D$1009,2,FALSE),"NOT FOUND"))</f>
        <v/>
      </c>
      <c r="F6220" s="94"/>
      <c r="G6220" s="76"/>
      <c r="H6220" s="81" t="str">
        <f>IFERROR(F6220*VLOOKUP(D6220,Saldo!$P$8:$U$1009,6,FALSE),"")</f>
        <v/>
      </c>
      <c r="I6220" s="78" t="str">
        <f>IFERROR(IF(D6220="","",VLOOKUP(D6220,Saldo!$P$8:$Q$1009,2,FALSE)),"")</f>
        <v/>
      </c>
      <c r="J6220" s="76"/>
      <c r="K6220" s="74" t="str">
        <f t="shared" si="97"/>
        <v/>
      </c>
    </row>
    <row r="6221" spans="1:11" ht="18.95" customHeight="1" x14ac:dyDescent="0.25">
      <c r="A6221" s="52"/>
      <c r="C6221" s="185"/>
      <c r="D6221" s="76"/>
      <c r="E6221" s="76" t="str">
        <f>IF(D6221="","",IFERROR(VLOOKUP(D6221,Cadastro!$C$9:$D$1009,2,FALSE),"NOT FOUND"))</f>
        <v/>
      </c>
      <c r="F6221" s="94"/>
      <c r="G6221" s="76"/>
      <c r="H6221" s="81" t="str">
        <f>IFERROR(F6221*VLOOKUP(D6221,Saldo!$P$8:$U$1009,6,FALSE),"")</f>
        <v/>
      </c>
      <c r="I6221" s="78" t="str">
        <f>IFERROR(IF(D6221="","",VLOOKUP(D6221,Saldo!$P$8:$Q$1009,2,FALSE)),"")</f>
        <v/>
      </c>
      <c r="J6221" s="76"/>
      <c r="K6221" s="74" t="str">
        <f t="shared" si="97"/>
        <v/>
      </c>
    </row>
    <row r="6222" spans="1:11" ht="18.95" customHeight="1" x14ac:dyDescent="0.25">
      <c r="A6222" s="52"/>
      <c r="C6222" s="185"/>
      <c r="D6222" s="76"/>
      <c r="E6222" s="76" t="str">
        <f>IF(D6222="","",IFERROR(VLOOKUP(D6222,Cadastro!$C$9:$D$1009,2,FALSE),"NOT FOUND"))</f>
        <v/>
      </c>
      <c r="F6222" s="94"/>
      <c r="G6222" s="76"/>
      <c r="H6222" s="81" t="str">
        <f>IFERROR(F6222*VLOOKUP(D6222,Saldo!$P$8:$U$1009,6,FALSE),"")</f>
        <v/>
      </c>
      <c r="I6222" s="78" t="str">
        <f>IFERROR(IF(D6222="","",VLOOKUP(D6222,Saldo!$P$8:$Q$1009,2,FALSE)),"")</f>
        <v/>
      </c>
      <c r="J6222" s="76"/>
      <c r="K6222" s="74" t="str">
        <f t="shared" si="97"/>
        <v/>
      </c>
    </row>
    <row r="6223" spans="1:11" ht="18.95" customHeight="1" x14ac:dyDescent="0.25">
      <c r="A6223" s="52"/>
      <c r="C6223" s="185"/>
      <c r="D6223" s="76"/>
      <c r="E6223" s="76" t="str">
        <f>IF(D6223="","",IFERROR(VLOOKUP(D6223,Cadastro!$C$9:$D$1009,2,FALSE),"NOT FOUND"))</f>
        <v/>
      </c>
      <c r="F6223" s="94"/>
      <c r="G6223" s="76"/>
      <c r="H6223" s="81" t="str">
        <f>IFERROR(F6223*VLOOKUP(D6223,Saldo!$P$8:$U$1009,6,FALSE),"")</f>
        <v/>
      </c>
      <c r="I6223" s="78" t="str">
        <f>IFERROR(IF(D6223="","",VLOOKUP(D6223,Saldo!$P$8:$Q$1009,2,FALSE)),"")</f>
        <v/>
      </c>
      <c r="J6223" s="76"/>
      <c r="K6223" s="74" t="str">
        <f t="shared" si="97"/>
        <v/>
      </c>
    </row>
    <row r="6224" spans="1:11" ht="18.95" customHeight="1" x14ac:dyDescent="0.25">
      <c r="A6224" s="52"/>
      <c r="C6224" s="185"/>
      <c r="D6224" s="76"/>
      <c r="E6224" s="76" t="str">
        <f>IF(D6224="","",IFERROR(VLOOKUP(D6224,Cadastro!$C$9:$D$1009,2,FALSE),"NOT FOUND"))</f>
        <v/>
      </c>
      <c r="F6224" s="94"/>
      <c r="G6224" s="76"/>
      <c r="H6224" s="81" t="str">
        <f>IFERROR(F6224*VLOOKUP(D6224,Saldo!$P$8:$U$1009,6,FALSE),"")</f>
        <v/>
      </c>
      <c r="I6224" s="78" t="str">
        <f>IFERROR(IF(D6224="","",VLOOKUP(D6224,Saldo!$P$8:$Q$1009,2,FALSE)),"")</f>
        <v/>
      </c>
      <c r="J6224" s="76"/>
      <c r="K6224" s="74" t="str">
        <f t="shared" si="97"/>
        <v/>
      </c>
    </row>
    <row r="6225" spans="1:11" ht="18.95" customHeight="1" x14ac:dyDescent="0.25">
      <c r="A6225" s="52"/>
      <c r="C6225" s="185"/>
      <c r="D6225" s="76"/>
      <c r="E6225" s="76" t="str">
        <f>IF(D6225="","",IFERROR(VLOOKUP(D6225,Cadastro!$C$9:$D$1009,2,FALSE),"NOT FOUND"))</f>
        <v/>
      </c>
      <c r="F6225" s="94"/>
      <c r="G6225" s="76"/>
      <c r="H6225" s="81" t="str">
        <f>IFERROR(F6225*VLOOKUP(D6225,Saldo!$P$8:$U$1009,6,FALSE),"")</f>
        <v/>
      </c>
      <c r="I6225" s="78" t="str">
        <f>IFERROR(IF(D6225="","",VLOOKUP(D6225,Saldo!$P$8:$Q$1009,2,FALSE)),"")</f>
        <v/>
      </c>
      <c r="J6225" s="76"/>
      <c r="K6225" s="74" t="str">
        <f t="shared" si="97"/>
        <v/>
      </c>
    </row>
    <row r="6226" spans="1:11" ht="18.95" customHeight="1" x14ac:dyDescent="0.25">
      <c r="A6226" s="52"/>
      <c r="C6226" s="185"/>
      <c r="D6226" s="76"/>
      <c r="E6226" s="76" t="str">
        <f>IF(D6226="","",IFERROR(VLOOKUP(D6226,Cadastro!$C$9:$D$1009,2,FALSE),"NOT FOUND"))</f>
        <v/>
      </c>
      <c r="F6226" s="94"/>
      <c r="G6226" s="76"/>
      <c r="H6226" s="81" t="str">
        <f>IFERROR(F6226*VLOOKUP(D6226,Saldo!$P$8:$U$1009,6,FALSE),"")</f>
        <v/>
      </c>
      <c r="I6226" s="78" t="str">
        <f>IFERROR(IF(D6226="","",VLOOKUP(D6226,Saldo!$P$8:$Q$1009,2,FALSE)),"")</f>
        <v/>
      </c>
      <c r="J6226" s="76"/>
      <c r="K6226" s="74" t="str">
        <f t="shared" si="97"/>
        <v/>
      </c>
    </row>
    <row r="6227" spans="1:11" ht="18.95" customHeight="1" x14ac:dyDescent="0.25">
      <c r="A6227" s="52"/>
      <c r="C6227" s="185"/>
      <c r="D6227" s="76"/>
      <c r="E6227" s="76" t="str">
        <f>IF(D6227="","",IFERROR(VLOOKUP(D6227,Cadastro!$C$9:$D$1009,2,FALSE),"NOT FOUND"))</f>
        <v/>
      </c>
      <c r="F6227" s="94"/>
      <c r="G6227" s="76"/>
      <c r="H6227" s="81" t="str">
        <f>IFERROR(F6227*VLOOKUP(D6227,Saldo!$P$8:$U$1009,6,FALSE),"")</f>
        <v/>
      </c>
      <c r="I6227" s="78" t="str">
        <f>IFERROR(IF(D6227="","",VLOOKUP(D6227,Saldo!$P$8:$Q$1009,2,FALSE)),"")</f>
        <v/>
      </c>
      <c r="J6227" s="76"/>
      <c r="K6227" s="74" t="str">
        <f t="shared" si="97"/>
        <v/>
      </c>
    </row>
    <row r="6228" spans="1:11" ht="18.95" customHeight="1" x14ac:dyDescent="0.25">
      <c r="A6228" s="52"/>
      <c r="C6228" s="185"/>
      <c r="D6228" s="76"/>
      <c r="E6228" s="76" t="str">
        <f>IF(D6228="","",IFERROR(VLOOKUP(D6228,Cadastro!$C$9:$D$1009,2,FALSE),"NOT FOUND"))</f>
        <v/>
      </c>
      <c r="F6228" s="94"/>
      <c r="G6228" s="76"/>
      <c r="H6228" s="81" t="str">
        <f>IFERROR(F6228*VLOOKUP(D6228,Saldo!$P$8:$U$1009,6,FALSE),"")</f>
        <v/>
      </c>
      <c r="I6228" s="78" t="str">
        <f>IFERROR(IF(D6228="","",VLOOKUP(D6228,Saldo!$P$8:$Q$1009,2,FALSE)),"")</f>
        <v/>
      </c>
      <c r="J6228" s="76"/>
      <c r="K6228" s="74" t="str">
        <f t="shared" si="97"/>
        <v/>
      </c>
    </row>
    <row r="6229" spans="1:11" ht="18.95" customHeight="1" x14ac:dyDescent="0.25">
      <c r="A6229" s="52"/>
      <c r="C6229" s="185"/>
      <c r="D6229" s="76"/>
      <c r="E6229" s="76" t="str">
        <f>IF(D6229="","",IFERROR(VLOOKUP(D6229,Cadastro!$C$9:$D$1009,2,FALSE),"NOT FOUND"))</f>
        <v/>
      </c>
      <c r="F6229" s="94"/>
      <c r="G6229" s="76"/>
      <c r="H6229" s="81" t="str">
        <f>IFERROR(F6229*VLOOKUP(D6229,Saldo!$P$8:$U$1009,6,FALSE),"")</f>
        <v/>
      </c>
      <c r="I6229" s="78" t="str">
        <f>IFERROR(IF(D6229="","",VLOOKUP(D6229,Saldo!$P$8:$Q$1009,2,FALSE)),"")</f>
        <v/>
      </c>
      <c r="J6229" s="76"/>
      <c r="K6229" s="74" t="str">
        <f t="shared" si="97"/>
        <v/>
      </c>
    </row>
    <row r="6230" spans="1:11" ht="18.95" customHeight="1" x14ac:dyDescent="0.25">
      <c r="A6230" s="52"/>
      <c r="C6230" s="185"/>
      <c r="D6230" s="76"/>
      <c r="E6230" s="76" t="str">
        <f>IF(D6230="","",IFERROR(VLOOKUP(D6230,Cadastro!$C$9:$D$1009,2,FALSE),"NOT FOUND"))</f>
        <v/>
      </c>
      <c r="F6230" s="94"/>
      <c r="G6230" s="76"/>
      <c r="H6230" s="81" t="str">
        <f>IFERROR(F6230*VLOOKUP(D6230,Saldo!$P$8:$U$1009,6,FALSE),"")</f>
        <v/>
      </c>
      <c r="I6230" s="78" t="str">
        <f>IFERROR(IF(D6230="","",VLOOKUP(D6230,Saldo!$P$8:$Q$1009,2,FALSE)),"")</f>
        <v/>
      </c>
      <c r="J6230" s="76"/>
      <c r="K6230" s="74" t="str">
        <f t="shared" si="97"/>
        <v/>
      </c>
    </row>
    <row r="6231" spans="1:11" ht="18.95" customHeight="1" x14ac:dyDescent="0.25">
      <c r="A6231" s="52"/>
      <c r="C6231" s="185"/>
      <c r="D6231" s="76"/>
      <c r="E6231" s="76" t="str">
        <f>IF(D6231="","",IFERROR(VLOOKUP(D6231,Cadastro!$C$9:$D$1009,2,FALSE),"NOT FOUND"))</f>
        <v/>
      </c>
      <c r="F6231" s="94"/>
      <c r="G6231" s="76"/>
      <c r="H6231" s="81" t="str">
        <f>IFERROR(F6231*VLOOKUP(D6231,Saldo!$P$8:$U$1009,6,FALSE),"")</f>
        <v/>
      </c>
      <c r="I6231" s="78" t="str">
        <f>IFERROR(IF(D6231="","",VLOOKUP(D6231,Saldo!$P$8:$Q$1009,2,FALSE)),"")</f>
        <v/>
      </c>
      <c r="J6231" s="76"/>
      <c r="K6231" s="74" t="str">
        <f t="shared" si="97"/>
        <v/>
      </c>
    </row>
    <row r="6232" spans="1:11" ht="18.95" customHeight="1" x14ac:dyDescent="0.25">
      <c r="A6232" s="52"/>
      <c r="C6232" s="185"/>
      <c r="D6232" s="76"/>
      <c r="E6232" s="76" t="str">
        <f>IF(D6232="","",IFERROR(VLOOKUP(D6232,Cadastro!$C$9:$D$1009,2,FALSE),"NOT FOUND"))</f>
        <v/>
      </c>
      <c r="F6232" s="94"/>
      <c r="G6232" s="76"/>
      <c r="H6232" s="81" t="str">
        <f>IFERROR(F6232*VLOOKUP(D6232,Saldo!$P$8:$U$1009,6,FALSE),"")</f>
        <v/>
      </c>
      <c r="I6232" s="78" t="str">
        <f>IFERROR(IF(D6232="","",VLOOKUP(D6232,Saldo!$P$8:$Q$1009,2,FALSE)),"")</f>
        <v/>
      </c>
      <c r="J6232" s="76"/>
      <c r="K6232" s="74" t="str">
        <f t="shared" si="97"/>
        <v/>
      </c>
    </row>
    <row r="6233" spans="1:11" ht="18.95" customHeight="1" x14ac:dyDescent="0.25">
      <c r="A6233" s="52"/>
      <c r="C6233" s="185"/>
      <c r="D6233" s="76"/>
      <c r="E6233" s="76" t="str">
        <f>IF(D6233="","",IFERROR(VLOOKUP(D6233,Cadastro!$C$9:$D$1009,2,FALSE),"NOT FOUND"))</f>
        <v/>
      </c>
      <c r="F6233" s="94"/>
      <c r="G6233" s="76"/>
      <c r="H6233" s="81" t="str">
        <f>IFERROR(F6233*VLOOKUP(D6233,Saldo!$P$8:$U$1009,6,FALSE),"")</f>
        <v/>
      </c>
      <c r="I6233" s="78" t="str">
        <f>IFERROR(IF(D6233="","",VLOOKUP(D6233,Saldo!$P$8:$Q$1009,2,FALSE)),"")</f>
        <v/>
      </c>
      <c r="J6233" s="76"/>
      <c r="K6233" s="74" t="str">
        <f t="shared" si="97"/>
        <v/>
      </c>
    </row>
    <row r="6234" spans="1:11" ht="18.95" customHeight="1" x14ac:dyDescent="0.25">
      <c r="A6234" s="52"/>
      <c r="C6234" s="185"/>
      <c r="D6234" s="76"/>
      <c r="E6234" s="76" t="str">
        <f>IF(D6234="","",IFERROR(VLOOKUP(D6234,Cadastro!$C$9:$D$1009,2,FALSE),"NOT FOUND"))</f>
        <v/>
      </c>
      <c r="F6234" s="94"/>
      <c r="G6234" s="76"/>
      <c r="H6234" s="81" t="str">
        <f>IFERROR(F6234*VLOOKUP(D6234,Saldo!$P$8:$U$1009,6,FALSE),"")</f>
        <v/>
      </c>
      <c r="I6234" s="78" t="str">
        <f>IFERROR(IF(D6234="","",VLOOKUP(D6234,Saldo!$P$8:$Q$1009,2,FALSE)),"")</f>
        <v/>
      </c>
      <c r="J6234" s="76"/>
      <c r="K6234" s="74" t="str">
        <f t="shared" si="97"/>
        <v/>
      </c>
    </row>
    <row r="6235" spans="1:11" ht="18.95" customHeight="1" x14ac:dyDescent="0.25">
      <c r="A6235" s="52"/>
      <c r="C6235" s="185"/>
      <c r="D6235" s="76"/>
      <c r="E6235" s="76" t="str">
        <f>IF(D6235="","",IFERROR(VLOOKUP(D6235,Cadastro!$C$9:$D$1009,2,FALSE),"NOT FOUND"))</f>
        <v/>
      </c>
      <c r="F6235" s="94"/>
      <c r="G6235" s="76"/>
      <c r="H6235" s="81" t="str">
        <f>IFERROR(F6235*VLOOKUP(D6235,Saldo!$P$8:$U$1009,6,FALSE),"")</f>
        <v/>
      </c>
      <c r="I6235" s="78" t="str">
        <f>IFERROR(IF(D6235="","",VLOOKUP(D6235,Saldo!$P$8:$Q$1009,2,FALSE)),"")</f>
        <v/>
      </c>
      <c r="J6235" s="76"/>
      <c r="K6235" s="74" t="str">
        <f t="shared" si="97"/>
        <v/>
      </c>
    </row>
    <row r="6236" spans="1:11" ht="18.95" customHeight="1" x14ac:dyDescent="0.25">
      <c r="A6236" s="52"/>
      <c r="C6236" s="185"/>
      <c r="D6236" s="76"/>
      <c r="E6236" s="76" t="str">
        <f>IF(D6236="","",IFERROR(VLOOKUP(D6236,Cadastro!$C$9:$D$1009,2,FALSE),"NOT FOUND"))</f>
        <v/>
      </c>
      <c r="F6236" s="94"/>
      <c r="G6236" s="76"/>
      <c r="H6236" s="81" t="str">
        <f>IFERROR(F6236*VLOOKUP(D6236,Saldo!$P$8:$U$1009,6,FALSE),"")</f>
        <v/>
      </c>
      <c r="I6236" s="78" t="str">
        <f>IFERROR(IF(D6236="","",VLOOKUP(D6236,Saldo!$P$8:$Q$1009,2,FALSE)),"")</f>
        <v/>
      </c>
      <c r="J6236" s="76"/>
      <c r="K6236" s="74" t="str">
        <f t="shared" si="97"/>
        <v/>
      </c>
    </row>
    <row r="6237" spans="1:11" ht="18.95" customHeight="1" x14ac:dyDescent="0.25">
      <c r="A6237" s="52"/>
      <c r="C6237" s="185"/>
      <c r="D6237" s="76"/>
      <c r="E6237" s="76" t="str">
        <f>IF(D6237="","",IFERROR(VLOOKUP(D6237,Cadastro!$C$9:$D$1009,2,FALSE),"NOT FOUND"))</f>
        <v/>
      </c>
      <c r="F6237" s="94"/>
      <c r="G6237" s="76"/>
      <c r="H6237" s="81" t="str">
        <f>IFERROR(F6237*VLOOKUP(D6237,Saldo!$P$8:$U$1009,6,FALSE),"")</f>
        <v/>
      </c>
      <c r="I6237" s="78" t="str">
        <f>IFERROR(IF(D6237="","",VLOOKUP(D6237,Saldo!$P$8:$Q$1009,2,FALSE)),"")</f>
        <v/>
      </c>
      <c r="J6237" s="76"/>
      <c r="K6237" s="74" t="str">
        <f t="shared" si="97"/>
        <v/>
      </c>
    </row>
    <row r="6238" spans="1:11" ht="18.95" customHeight="1" x14ac:dyDescent="0.25">
      <c r="A6238" s="52"/>
      <c r="C6238" s="185"/>
      <c r="D6238" s="76"/>
      <c r="E6238" s="76" t="str">
        <f>IF(D6238="","",IFERROR(VLOOKUP(D6238,Cadastro!$C$9:$D$1009,2,FALSE),"NOT FOUND"))</f>
        <v/>
      </c>
      <c r="F6238" s="94"/>
      <c r="G6238" s="76"/>
      <c r="H6238" s="81" t="str">
        <f>IFERROR(F6238*VLOOKUP(D6238,Saldo!$P$8:$U$1009,6,FALSE),"")</f>
        <v/>
      </c>
      <c r="I6238" s="78" t="str">
        <f>IFERROR(IF(D6238="","",VLOOKUP(D6238,Saldo!$P$8:$Q$1009,2,FALSE)),"")</f>
        <v/>
      </c>
      <c r="J6238" s="76"/>
      <c r="K6238" s="74" t="str">
        <f t="shared" si="97"/>
        <v/>
      </c>
    </row>
    <row r="6239" spans="1:11" ht="18.95" customHeight="1" x14ac:dyDescent="0.25">
      <c r="A6239" s="52"/>
      <c r="C6239" s="185"/>
      <c r="D6239" s="76"/>
      <c r="E6239" s="76" t="str">
        <f>IF(D6239="","",IFERROR(VLOOKUP(D6239,Cadastro!$C$9:$D$1009,2,FALSE),"NOT FOUND"))</f>
        <v/>
      </c>
      <c r="F6239" s="94"/>
      <c r="G6239" s="76"/>
      <c r="H6239" s="81" t="str">
        <f>IFERROR(F6239*VLOOKUP(D6239,Saldo!$P$8:$U$1009,6,FALSE),"")</f>
        <v/>
      </c>
      <c r="I6239" s="78" t="str">
        <f>IFERROR(IF(D6239="","",VLOOKUP(D6239,Saldo!$P$8:$Q$1009,2,FALSE)),"")</f>
        <v/>
      </c>
      <c r="J6239" s="76"/>
      <c r="K6239" s="74" t="str">
        <f t="shared" si="97"/>
        <v/>
      </c>
    </row>
    <row r="6240" spans="1:11" ht="18.95" customHeight="1" x14ac:dyDescent="0.25">
      <c r="A6240" s="52"/>
      <c r="C6240" s="185"/>
      <c r="D6240" s="76"/>
      <c r="E6240" s="76" t="str">
        <f>IF(D6240="","",IFERROR(VLOOKUP(D6240,Cadastro!$C$9:$D$1009,2,FALSE),"NOT FOUND"))</f>
        <v/>
      </c>
      <c r="F6240" s="94"/>
      <c r="G6240" s="76"/>
      <c r="H6240" s="81" t="str">
        <f>IFERROR(F6240*VLOOKUP(D6240,Saldo!$P$8:$U$1009,6,FALSE),"")</f>
        <v/>
      </c>
      <c r="I6240" s="78" t="str">
        <f>IFERROR(IF(D6240="","",VLOOKUP(D6240,Saldo!$P$8:$Q$1009,2,FALSE)),"")</f>
        <v/>
      </c>
      <c r="J6240" s="76"/>
      <c r="K6240" s="74" t="str">
        <f t="shared" si="97"/>
        <v/>
      </c>
    </row>
    <row r="6241" spans="1:11" ht="18.95" customHeight="1" x14ac:dyDescent="0.25">
      <c r="A6241" s="52"/>
      <c r="C6241" s="185"/>
      <c r="D6241" s="76"/>
      <c r="E6241" s="76" t="str">
        <f>IF(D6241="","",IFERROR(VLOOKUP(D6241,Cadastro!$C$9:$D$1009,2,FALSE),"NOT FOUND"))</f>
        <v/>
      </c>
      <c r="F6241" s="94"/>
      <c r="G6241" s="76"/>
      <c r="H6241" s="81" t="str">
        <f>IFERROR(F6241*VLOOKUP(D6241,Saldo!$P$8:$U$1009,6,FALSE),"")</f>
        <v/>
      </c>
      <c r="I6241" s="78" t="str">
        <f>IFERROR(IF(D6241="","",VLOOKUP(D6241,Saldo!$P$8:$Q$1009,2,FALSE)),"")</f>
        <v/>
      </c>
      <c r="J6241" s="76"/>
      <c r="K6241" s="74" t="str">
        <f t="shared" si="97"/>
        <v/>
      </c>
    </row>
    <row r="6242" spans="1:11" ht="18.95" customHeight="1" x14ac:dyDescent="0.25">
      <c r="A6242" s="52"/>
      <c r="C6242" s="185"/>
      <c r="D6242" s="76"/>
      <c r="E6242" s="76" t="str">
        <f>IF(D6242="","",IFERROR(VLOOKUP(D6242,Cadastro!$C$9:$D$1009,2,FALSE),"NOT FOUND"))</f>
        <v/>
      </c>
      <c r="F6242" s="94"/>
      <c r="G6242" s="76"/>
      <c r="H6242" s="81" t="str">
        <f>IFERROR(F6242*VLOOKUP(D6242,Saldo!$P$8:$U$1009,6,FALSE),"")</f>
        <v/>
      </c>
      <c r="I6242" s="78" t="str">
        <f>IFERROR(IF(D6242="","",VLOOKUP(D6242,Saldo!$P$8:$Q$1009,2,FALSE)),"")</f>
        <v/>
      </c>
      <c r="J6242" s="76"/>
      <c r="K6242" s="74" t="str">
        <f t="shared" si="97"/>
        <v/>
      </c>
    </row>
    <row r="6243" spans="1:11" ht="18.95" customHeight="1" x14ac:dyDescent="0.25">
      <c r="A6243" s="52"/>
      <c r="C6243" s="185"/>
      <c r="D6243" s="76"/>
      <c r="E6243" s="76" t="str">
        <f>IF(D6243="","",IFERROR(VLOOKUP(D6243,Cadastro!$C$9:$D$1009,2,FALSE),"NOT FOUND"))</f>
        <v/>
      </c>
      <c r="F6243" s="94"/>
      <c r="G6243" s="76"/>
      <c r="H6243" s="81" t="str">
        <f>IFERROR(F6243*VLOOKUP(D6243,Saldo!$P$8:$U$1009,6,FALSE),"")</f>
        <v/>
      </c>
      <c r="I6243" s="78" t="str">
        <f>IFERROR(IF(D6243="","",VLOOKUP(D6243,Saldo!$P$8:$Q$1009,2,FALSE)),"")</f>
        <v/>
      </c>
      <c r="J6243" s="76"/>
      <c r="K6243" s="74" t="str">
        <f t="shared" si="97"/>
        <v/>
      </c>
    </row>
    <row r="6244" spans="1:11" ht="18.95" customHeight="1" x14ac:dyDescent="0.25">
      <c r="A6244" s="52"/>
      <c r="C6244" s="185"/>
      <c r="D6244" s="76"/>
      <c r="E6244" s="76" t="str">
        <f>IF(D6244="","",IFERROR(VLOOKUP(D6244,Cadastro!$C$9:$D$1009,2,FALSE),"NOT FOUND"))</f>
        <v/>
      </c>
      <c r="F6244" s="94"/>
      <c r="G6244" s="76"/>
      <c r="H6244" s="81" t="str">
        <f>IFERROR(F6244*VLOOKUP(D6244,Saldo!$P$8:$U$1009,6,FALSE),"")</f>
        <v/>
      </c>
      <c r="I6244" s="78" t="str">
        <f>IFERROR(IF(D6244="","",VLOOKUP(D6244,Saldo!$P$8:$Q$1009,2,FALSE)),"")</f>
        <v/>
      </c>
      <c r="J6244" s="76"/>
      <c r="K6244" s="74" t="str">
        <f t="shared" si="97"/>
        <v/>
      </c>
    </row>
    <row r="6245" spans="1:11" ht="18.95" customHeight="1" x14ac:dyDescent="0.25">
      <c r="A6245" s="52"/>
      <c r="C6245" s="185"/>
      <c r="D6245" s="76"/>
      <c r="E6245" s="76" t="str">
        <f>IF(D6245="","",IFERROR(VLOOKUP(D6245,Cadastro!$C$9:$D$1009,2,FALSE),"NOT FOUND"))</f>
        <v/>
      </c>
      <c r="F6245" s="94"/>
      <c r="G6245" s="76"/>
      <c r="H6245" s="81" t="str">
        <f>IFERROR(F6245*VLOOKUP(D6245,Saldo!$P$8:$U$1009,6,FALSE),"")</f>
        <v/>
      </c>
      <c r="I6245" s="78" t="str">
        <f>IFERROR(IF(D6245="","",VLOOKUP(D6245,Saldo!$P$8:$Q$1009,2,FALSE)),"")</f>
        <v/>
      </c>
      <c r="J6245" s="76"/>
      <c r="K6245" s="74" t="str">
        <f t="shared" si="97"/>
        <v/>
      </c>
    </row>
    <row r="6246" spans="1:11" ht="18.95" customHeight="1" x14ac:dyDescent="0.25">
      <c r="A6246" s="52"/>
      <c r="C6246" s="185"/>
      <c r="D6246" s="76"/>
      <c r="E6246" s="76" t="str">
        <f>IF(D6246="","",IFERROR(VLOOKUP(D6246,Cadastro!$C$9:$D$1009,2,FALSE),"NOT FOUND"))</f>
        <v/>
      </c>
      <c r="F6246" s="94"/>
      <c r="G6246" s="76"/>
      <c r="H6246" s="81" t="str">
        <f>IFERROR(F6246*VLOOKUP(D6246,Saldo!$P$8:$U$1009,6,FALSE),"")</f>
        <v/>
      </c>
      <c r="I6246" s="78" t="str">
        <f>IFERROR(IF(D6246="","",VLOOKUP(D6246,Saldo!$P$8:$Q$1009,2,FALSE)),"")</f>
        <v/>
      </c>
      <c r="J6246" s="76"/>
      <c r="K6246" s="74" t="str">
        <f t="shared" si="97"/>
        <v/>
      </c>
    </row>
    <row r="6247" spans="1:11" ht="18.95" customHeight="1" x14ac:dyDescent="0.25">
      <c r="A6247" s="52"/>
      <c r="C6247" s="185"/>
      <c r="D6247" s="76"/>
      <c r="E6247" s="76" t="str">
        <f>IF(D6247="","",IFERROR(VLOOKUP(D6247,Cadastro!$C$9:$D$1009,2,FALSE),"NOT FOUND"))</f>
        <v/>
      </c>
      <c r="F6247" s="94"/>
      <c r="G6247" s="76"/>
      <c r="H6247" s="81" t="str">
        <f>IFERROR(F6247*VLOOKUP(D6247,Saldo!$P$8:$U$1009,6,FALSE),"")</f>
        <v/>
      </c>
      <c r="I6247" s="78" t="str">
        <f>IFERROR(IF(D6247="","",VLOOKUP(D6247,Saldo!$P$8:$Q$1009,2,FALSE)),"")</f>
        <v/>
      </c>
      <c r="J6247" s="76"/>
      <c r="K6247" s="74" t="str">
        <f t="shared" si="97"/>
        <v/>
      </c>
    </row>
    <row r="6248" spans="1:11" ht="18.95" customHeight="1" x14ac:dyDescent="0.25">
      <c r="A6248" s="52"/>
      <c r="C6248" s="185"/>
      <c r="D6248" s="76"/>
      <c r="E6248" s="76" t="str">
        <f>IF(D6248="","",IFERROR(VLOOKUP(D6248,Cadastro!$C$9:$D$1009,2,FALSE),"NOT FOUND"))</f>
        <v/>
      </c>
      <c r="F6248" s="94"/>
      <c r="G6248" s="76"/>
      <c r="H6248" s="81" t="str">
        <f>IFERROR(F6248*VLOOKUP(D6248,Saldo!$P$8:$U$1009,6,FALSE),"")</f>
        <v/>
      </c>
      <c r="I6248" s="78" t="str">
        <f>IFERROR(IF(D6248="","",VLOOKUP(D6248,Saldo!$P$8:$Q$1009,2,FALSE)),"")</f>
        <v/>
      </c>
      <c r="J6248" s="76"/>
      <c r="K6248" s="74" t="str">
        <f t="shared" si="97"/>
        <v/>
      </c>
    </row>
    <row r="6249" spans="1:11" ht="18.95" customHeight="1" x14ac:dyDescent="0.25">
      <c r="A6249" s="52"/>
      <c r="C6249" s="185"/>
      <c r="D6249" s="76"/>
      <c r="E6249" s="76" t="str">
        <f>IF(D6249="","",IFERROR(VLOOKUP(D6249,Cadastro!$C$9:$D$1009,2,FALSE),"NOT FOUND"))</f>
        <v/>
      </c>
      <c r="F6249" s="94"/>
      <c r="G6249" s="76"/>
      <c r="H6249" s="81" t="str">
        <f>IFERROR(F6249*VLOOKUP(D6249,Saldo!$P$8:$U$1009,6,FALSE),"")</f>
        <v/>
      </c>
      <c r="I6249" s="78" t="str">
        <f>IFERROR(IF(D6249="","",VLOOKUP(D6249,Saldo!$P$8:$Q$1009,2,FALSE)),"")</f>
        <v/>
      </c>
      <c r="J6249" s="76"/>
      <c r="K6249" s="74" t="str">
        <f t="shared" si="97"/>
        <v/>
      </c>
    </row>
    <row r="6250" spans="1:11" ht="18.95" customHeight="1" x14ac:dyDescent="0.25">
      <c r="A6250" s="52"/>
      <c r="C6250" s="185"/>
      <c r="D6250" s="76"/>
      <c r="E6250" s="76" t="str">
        <f>IF(D6250="","",IFERROR(VLOOKUP(D6250,Cadastro!$C$9:$D$1009,2,FALSE),"NOT FOUND"))</f>
        <v/>
      </c>
      <c r="F6250" s="94"/>
      <c r="G6250" s="76"/>
      <c r="H6250" s="81" t="str">
        <f>IFERROR(F6250*VLOOKUP(D6250,Saldo!$P$8:$U$1009,6,FALSE),"")</f>
        <v/>
      </c>
      <c r="I6250" s="78" t="str">
        <f>IFERROR(IF(D6250="","",VLOOKUP(D6250,Saldo!$P$8:$Q$1009,2,FALSE)),"")</f>
        <v/>
      </c>
      <c r="J6250" s="76"/>
      <c r="K6250" s="74" t="str">
        <f t="shared" si="97"/>
        <v/>
      </c>
    </row>
    <row r="6251" spans="1:11" ht="18.95" customHeight="1" x14ac:dyDescent="0.25">
      <c r="A6251" s="52"/>
      <c r="C6251" s="185"/>
      <c r="D6251" s="76"/>
      <c r="E6251" s="76" t="str">
        <f>IF(D6251="","",IFERROR(VLOOKUP(D6251,Cadastro!$C$9:$D$1009,2,FALSE),"NOT FOUND"))</f>
        <v/>
      </c>
      <c r="F6251" s="94"/>
      <c r="G6251" s="76"/>
      <c r="H6251" s="81" t="str">
        <f>IFERROR(F6251*VLOOKUP(D6251,Saldo!$P$8:$U$1009,6,FALSE),"")</f>
        <v/>
      </c>
      <c r="I6251" s="78" t="str">
        <f>IFERROR(IF(D6251="","",VLOOKUP(D6251,Saldo!$P$8:$Q$1009,2,FALSE)),"")</f>
        <v/>
      </c>
      <c r="J6251" s="76"/>
      <c r="K6251" s="74" t="str">
        <f t="shared" si="97"/>
        <v/>
      </c>
    </row>
    <row r="6252" spans="1:11" ht="18.95" customHeight="1" x14ac:dyDescent="0.25">
      <c r="A6252" s="52"/>
      <c r="C6252" s="185"/>
      <c r="D6252" s="76"/>
      <c r="E6252" s="76" t="str">
        <f>IF(D6252="","",IFERROR(VLOOKUP(D6252,Cadastro!$C$9:$D$1009,2,FALSE),"NOT FOUND"))</f>
        <v/>
      </c>
      <c r="F6252" s="94"/>
      <c r="G6252" s="76"/>
      <c r="H6252" s="81" t="str">
        <f>IFERROR(F6252*VLOOKUP(D6252,Saldo!$P$8:$U$1009,6,FALSE),"")</f>
        <v/>
      </c>
      <c r="I6252" s="78" t="str">
        <f>IFERROR(IF(D6252="","",VLOOKUP(D6252,Saldo!$P$8:$Q$1009,2,FALSE)),"")</f>
        <v/>
      </c>
      <c r="J6252" s="76"/>
      <c r="K6252" s="74" t="str">
        <f t="shared" si="97"/>
        <v/>
      </c>
    </row>
    <row r="6253" spans="1:11" ht="18.95" customHeight="1" x14ac:dyDescent="0.25">
      <c r="A6253" s="52"/>
      <c r="C6253" s="185"/>
      <c r="D6253" s="76"/>
      <c r="E6253" s="76" t="str">
        <f>IF(D6253="","",IFERROR(VLOOKUP(D6253,Cadastro!$C$9:$D$1009,2,FALSE),"NOT FOUND"))</f>
        <v/>
      </c>
      <c r="F6253" s="94"/>
      <c r="G6253" s="76"/>
      <c r="H6253" s="81" t="str">
        <f>IFERROR(F6253*VLOOKUP(D6253,Saldo!$P$8:$U$1009,6,FALSE),"")</f>
        <v/>
      </c>
      <c r="I6253" s="78" t="str">
        <f>IFERROR(IF(D6253="","",VLOOKUP(D6253,Saldo!$P$8:$Q$1009,2,FALSE)),"")</f>
        <v/>
      </c>
      <c r="J6253" s="76"/>
      <c r="K6253" s="74" t="str">
        <f t="shared" si="97"/>
        <v/>
      </c>
    </row>
    <row r="6254" spans="1:11" ht="18.95" customHeight="1" x14ac:dyDescent="0.25">
      <c r="A6254" s="52"/>
      <c r="C6254" s="185"/>
      <c r="D6254" s="76"/>
      <c r="E6254" s="76" t="str">
        <f>IF(D6254="","",IFERROR(VLOOKUP(D6254,Cadastro!$C$9:$D$1009,2,FALSE),"NOT FOUND"))</f>
        <v/>
      </c>
      <c r="F6254" s="94"/>
      <c r="G6254" s="76"/>
      <c r="H6254" s="81" t="str">
        <f>IFERROR(F6254*VLOOKUP(D6254,Saldo!$P$8:$U$1009,6,FALSE),"")</f>
        <v/>
      </c>
      <c r="I6254" s="78" t="str">
        <f>IFERROR(IF(D6254="","",VLOOKUP(D6254,Saldo!$P$8:$Q$1009,2,FALSE)),"")</f>
        <v/>
      </c>
      <c r="J6254" s="76"/>
      <c r="K6254" s="74" t="str">
        <f t="shared" si="97"/>
        <v/>
      </c>
    </row>
    <row r="6255" spans="1:11" ht="18.95" customHeight="1" x14ac:dyDescent="0.25">
      <c r="A6255" s="52"/>
      <c r="C6255" s="185"/>
      <c r="D6255" s="76"/>
      <c r="E6255" s="76" t="str">
        <f>IF(D6255="","",IFERROR(VLOOKUP(D6255,Cadastro!$C$9:$D$1009,2,FALSE),"NOT FOUND"))</f>
        <v/>
      </c>
      <c r="F6255" s="94"/>
      <c r="G6255" s="76"/>
      <c r="H6255" s="81" t="str">
        <f>IFERROR(F6255*VLOOKUP(D6255,Saldo!$P$8:$U$1009,6,FALSE),"")</f>
        <v/>
      </c>
      <c r="I6255" s="78" t="str">
        <f>IFERROR(IF(D6255="","",VLOOKUP(D6255,Saldo!$P$8:$Q$1009,2,FALSE)),"")</f>
        <v/>
      </c>
      <c r="J6255" s="76"/>
      <c r="K6255" s="74" t="str">
        <f t="shared" si="97"/>
        <v/>
      </c>
    </row>
    <row r="6256" spans="1:11" ht="18.95" customHeight="1" x14ac:dyDescent="0.25">
      <c r="A6256" s="52"/>
      <c r="C6256" s="185"/>
      <c r="D6256" s="76"/>
      <c r="E6256" s="76" t="str">
        <f>IF(D6256="","",IFERROR(VLOOKUP(D6256,Cadastro!$C$9:$D$1009,2,FALSE),"NOT FOUND"))</f>
        <v/>
      </c>
      <c r="F6256" s="94"/>
      <c r="G6256" s="76"/>
      <c r="H6256" s="81" t="str">
        <f>IFERROR(F6256*VLOOKUP(D6256,Saldo!$P$8:$U$1009,6,FALSE),"")</f>
        <v/>
      </c>
      <c r="I6256" s="78" t="str">
        <f>IFERROR(IF(D6256="","",VLOOKUP(D6256,Saldo!$P$8:$Q$1009,2,FALSE)),"")</f>
        <v/>
      </c>
      <c r="J6256" s="76"/>
      <c r="K6256" s="74" t="str">
        <f t="shared" si="97"/>
        <v/>
      </c>
    </row>
    <row r="6257" spans="1:11" ht="18.95" customHeight="1" x14ac:dyDescent="0.25">
      <c r="A6257" s="52"/>
      <c r="C6257" s="185"/>
      <c r="D6257" s="76"/>
      <c r="E6257" s="76" t="str">
        <f>IF(D6257="","",IFERROR(VLOOKUP(D6257,Cadastro!$C$9:$D$1009,2,FALSE),"NOT FOUND"))</f>
        <v/>
      </c>
      <c r="F6257" s="94"/>
      <c r="G6257" s="76"/>
      <c r="H6257" s="81" t="str">
        <f>IFERROR(F6257*VLOOKUP(D6257,Saldo!$P$8:$U$1009,6,FALSE),"")</f>
        <v/>
      </c>
      <c r="I6257" s="78" t="str">
        <f>IFERROR(IF(D6257="","",VLOOKUP(D6257,Saldo!$P$8:$Q$1009,2,FALSE)),"")</f>
        <v/>
      </c>
      <c r="J6257" s="76"/>
      <c r="K6257" s="74" t="str">
        <f t="shared" si="97"/>
        <v/>
      </c>
    </row>
    <row r="6258" spans="1:11" ht="18.95" customHeight="1" x14ac:dyDescent="0.25">
      <c r="A6258" s="52"/>
      <c r="C6258" s="185"/>
      <c r="D6258" s="76"/>
      <c r="E6258" s="76" t="str">
        <f>IF(D6258="","",IFERROR(VLOOKUP(D6258,Cadastro!$C$9:$D$1009,2,FALSE),"NOT FOUND"))</f>
        <v/>
      </c>
      <c r="F6258" s="94"/>
      <c r="G6258" s="76"/>
      <c r="H6258" s="81" t="str">
        <f>IFERROR(F6258*VLOOKUP(D6258,Saldo!$P$8:$U$1009,6,FALSE),"")</f>
        <v/>
      </c>
      <c r="I6258" s="78" t="str">
        <f>IFERROR(IF(D6258="","",VLOOKUP(D6258,Saldo!$P$8:$Q$1009,2,FALSE)),"")</f>
        <v/>
      </c>
      <c r="J6258" s="76"/>
      <c r="K6258" s="74" t="str">
        <f t="shared" si="97"/>
        <v/>
      </c>
    </row>
    <row r="6259" spans="1:11" ht="18.95" customHeight="1" x14ac:dyDescent="0.25">
      <c r="A6259" s="52"/>
      <c r="C6259" s="185"/>
      <c r="D6259" s="76"/>
      <c r="E6259" s="76" t="str">
        <f>IF(D6259="","",IFERROR(VLOOKUP(D6259,Cadastro!$C$9:$D$1009,2,FALSE),"NOT FOUND"))</f>
        <v/>
      </c>
      <c r="F6259" s="94"/>
      <c r="G6259" s="76"/>
      <c r="H6259" s="81" t="str">
        <f>IFERROR(F6259*VLOOKUP(D6259,Saldo!$P$8:$U$1009,6,FALSE),"")</f>
        <v/>
      </c>
      <c r="I6259" s="78" t="str">
        <f>IFERROR(IF(D6259="","",VLOOKUP(D6259,Saldo!$P$8:$Q$1009,2,FALSE)),"")</f>
        <v/>
      </c>
      <c r="J6259" s="76"/>
      <c r="K6259" s="74" t="str">
        <f t="shared" si="97"/>
        <v/>
      </c>
    </row>
    <row r="6260" spans="1:11" ht="18.95" customHeight="1" x14ac:dyDescent="0.25">
      <c r="A6260" s="52"/>
      <c r="C6260" s="185"/>
      <c r="D6260" s="76"/>
      <c r="E6260" s="76" t="str">
        <f>IF(D6260="","",IFERROR(VLOOKUP(D6260,Cadastro!$C$9:$D$1009,2,FALSE),"NOT FOUND"))</f>
        <v/>
      </c>
      <c r="F6260" s="94"/>
      <c r="G6260" s="76"/>
      <c r="H6260" s="81" t="str">
        <f>IFERROR(F6260*VLOOKUP(D6260,Saldo!$P$8:$U$1009,6,FALSE),"")</f>
        <v/>
      </c>
      <c r="I6260" s="78" t="str">
        <f>IFERROR(IF(D6260="","",VLOOKUP(D6260,Saldo!$P$8:$Q$1009,2,FALSE)),"")</f>
        <v/>
      </c>
      <c r="J6260" s="76"/>
      <c r="K6260" s="74" t="str">
        <f t="shared" si="97"/>
        <v/>
      </c>
    </row>
    <row r="6261" spans="1:11" ht="18.95" customHeight="1" x14ac:dyDescent="0.25">
      <c r="A6261" s="52"/>
      <c r="C6261" s="185"/>
      <c r="D6261" s="76"/>
      <c r="E6261" s="76" t="str">
        <f>IF(D6261="","",IFERROR(VLOOKUP(D6261,Cadastro!$C$9:$D$1009,2,FALSE),"NOT FOUND"))</f>
        <v/>
      </c>
      <c r="F6261" s="94"/>
      <c r="G6261" s="76"/>
      <c r="H6261" s="81" t="str">
        <f>IFERROR(F6261*VLOOKUP(D6261,Saldo!$P$8:$U$1009,6,FALSE),"")</f>
        <v/>
      </c>
      <c r="I6261" s="78" t="str">
        <f>IFERROR(IF(D6261="","",VLOOKUP(D6261,Saldo!$P$8:$Q$1009,2,FALSE)),"")</f>
        <v/>
      </c>
      <c r="J6261" s="76"/>
      <c r="K6261" s="74" t="str">
        <f t="shared" si="97"/>
        <v/>
      </c>
    </row>
    <row r="6262" spans="1:11" ht="18.95" customHeight="1" x14ac:dyDescent="0.25">
      <c r="A6262" s="52"/>
      <c r="C6262" s="185"/>
      <c r="D6262" s="76"/>
      <c r="E6262" s="76" t="str">
        <f>IF(D6262="","",IFERROR(VLOOKUP(D6262,Cadastro!$C$9:$D$1009,2,FALSE),"NOT FOUND"))</f>
        <v/>
      </c>
      <c r="F6262" s="94"/>
      <c r="G6262" s="76"/>
      <c r="H6262" s="81" t="str">
        <f>IFERROR(F6262*VLOOKUP(D6262,Saldo!$P$8:$U$1009,6,FALSE),"")</f>
        <v/>
      </c>
      <c r="I6262" s="78" t="str">
        <f>IFERROR(IF(D6262="","",VLOOKUP(D6262,Saldo!$P$8:$Q$1009,2,FALSE)),"")</f>
        <v/>
      </c>
      <c r="J6262" s="76"/>
      <c r="K6262" s="74" t="str">
        <f t="shared" si="97"/>
        <v/>
      </c>
    </row>
    <row r="6263" spans="1:11" ht="18.95" customHeight="1" x14ac:dyDescent="0.25">
      <c r="A6263" s="52"/>
      <c r="C6263" s="185"/>
      <c r="D6263" s="76"/>
      <c r="E6263" s="76" t="str">
        <f>IF(D6263="","",IFERROR(VLOOKUP(D6263,Cadastro!$C$9:$D$1009,2,FALSE),"NOT FOUND"))</f>
        <v/>
      </c>
      <c r="F6263" s="94"/>
      <c r="G6263" s="76"/>
      <c r="H6263" s="81" t="str">
        <f>IFERROR(F6263*VLOOKUP(D6263,Saldo!$P$8:$U$1009,6,FALSE),"")</f>
        <v/>
      </c>
      <c r="I6263" s="78" t="str">
        <f>IFERROR(IF(D6263="","",VLOOKUP(D6263,Saldo!$P$8:$Q$1009,2,FALSE)),"")</f>
        <v/>
      </c>
      <c r="J6263" s="76"/>
      <c r="K6263" s="74" t="str">
        <f t="shared" si="97"/>
        <v/>
      </c>
    </row>
    <row r="6264" spans="1:11" ht="18.95" customHeight="1" x14ac:dyDescent="0.25">
      <c r="A6264" s="52"/>
      <c r="C6264" s="185"/>
      <c r="D6264" s="76"/>
      <c r="E6264" s="76" t="str">
        <f>IF(D6264="","",IFERROR(VLOOKUP(D6264,Cadastro!$C$9:$D$1009,2,FALSE),"NOT FOUND"))</f>
        <v/>
      </c>
      <c r="F6264" s="94"/>
      <c r="G6264" s="76"/>
      <c r="H6264" s="81" t="str">
        <f>IFERROR(F6264*VLOOKUP(D6264,Saldo!$P$8:$U$1009,6,FALSE),"")</f>
        <v/>
      </c>
      <c r="I6264" s="78" t="str">
        <f>IFERROR(IF(D6264="","",VLOOKUP(D6264,Saldo!$P$8:$Q$1009,2,FALSE)),"")</f>
        <v/>
      </c>
      <c r="J6264" s="76"/>
      <c r="K6264" s="74" t="str">
        <f t="shared" si="97"/>
        <v/>
      </c>
    </row>
    <row r="6265" spans="1:11" ht="18.95" customHeight="1" x14ac:dyDescent="0.25">
      <c r="A6265" s="52"/>
      <c r="C6265" s="185"/>
      <c r="D6265" s="76"/>
      <c r="E6265" s="76" t="str">
        <f>IF(D6265="","",IFERROR(VLOOKUP(D6265,Cadastro!$C$9:$D$1009,2,FALSE),"NOT FOUND"))</f>
        <v/>
      </c>
      <c r="F6265" s="94"/>
      <c r="G6265" s="76"/>
      <c r="H6265" s="81" t="str">
        <f>IFERROR(F6265*VLOOKUP(D6265,Saldo!$P$8:$U$1009,6,FALSE),"")</f>
        <v/>
      </c>
      <c r="I6265" s="78" t="str">
        <f>IFERROR(IF(D6265="","",VLOOKUP(D6265,Saldo!$P$8:$Q$1009,2,FALSE)),"")</f>
        <v/>
      </c>
      <c r="J6265" s="76"/>
      <c r="K6265" s="74" t="str">
        <f t="shared" si="97"/>
        <v/>
      </c>
    </row>
    <row r="6266" spans="1:11" ht="18.95" customHeight="1" x14ac:dyDescent="0.25">
      <c r="A6266" s="52"/>
      <c r="C6266" s="185"/>
      <c r="D6266" s="76"/>
      <c r="E6266" s="76" t="str">
        <f>IF(D6266="","",IFERROR(VLOOKUP(D6266,Cadastro!$C$9:$D$1009,2,FALSE),"NOT FOUND"))</f>
        <v/>
      </c>
      <c r="F6266" s="94"/>
      <c r="G6266" s="76"/>
      <c r="H6266" s="81" t="str">
        <f>IFERROR(F6266*VLOOKUP(D6266,Saldo!$P$8:$U$1009,6,FALSE),"")</f>
        <v/>
      </c>
      <c r="I6266" s="78" t="str">
        <f>IFERROR(IF(D6266="","",VLOOKUP(D6266,Saldo!$P$8:$Q$1009,2,FALSE)),"")</f>
        <v/>
      </c>
      <c r="J6266" s="76"/>
      <c r="K6266" s="74" t="str">
        <f t="shared" si="97"/>
        <v/>
      </c>
    </row>
    <row r="6267" spans="1:11" ht="18.95" customHeight="1" x14ac:dyDescent="0.25">
      <c r="A6267" s="52"/>
      <c r="C6267" s="185"/>
      <c r="D6267" s="76"/>
      <c r="E6267" s="76" t="str">
        <f>IF(D6267="","",IFERROR(VLOOKUP(D6267,Cadastro!$C$9:$D$1009,2,FALSE),"NOT FOUND"))</f>
        <v/>
      </c>
      <c r="F6267" s="94"/>
      <c r="G6267" s="76"/>
      <c r="H6267" s="81" t="str">
        <f>IFERROR(F6267*VLOOKUP(D6267,Saldo!$P$8:$U$1009,6,FALSE),"")</f>
        <v/>
      </c>
      <c r="I6267" s="78" t="str">
        <f>IFERROR(IF(D6267="","",VLOOKUP(D6267,Saldo!$P$8:$Q$1009,2,FALSE)),"")</f>
        <v/>
      </c>
      <c r="J6267" s="76"/>
      <c r="K6267" s="74" t="str">
        <f t="shared" si="97"/>
        <v/>
      </c>
    </row>
    <row r="6268" spans="1:11" ht="18.95" customHeight="1" x14ac:dyDescent="0.25">
      <c r="A6268" s="52"/>
      <c r="C6268" s="185"/>
      <c r="D6268" s="76"/>
      <c r="E6268" s="76" t="str">
        <f>IF(D6268="","",IFERROR(VLOOKUP(D6268,Cadastro!$C$9:$D$1009,2,FALSE),"NOT FOUND"))</f>
        <v/>
      </c>
      <c r="F6268" s="94"/>
      <c r="G6268" s="76"/>
      <c r="H6268" s="81" t="str">
        <f>IFERROR(F6268*VLOOKUP(D6268,Saldo!$P$8:$U$1009,6,FALSE),"")</f>
        <v/>
      </c>
      <c r="I6268" s="78" t="str">
        <f>IFERROR(IF(D6268="","",VLOOKUP(D6268,Saldo!$P$8:$Q$1009,2,FALSE)),"")</f>
        <v/>
      </c>
      <c r="J6268" s="76"/>
      <c r="K6268" s="74" t="str">
        <f t="shared" si="97"/>
        <v/>
      </c>
    </row>
    <row r="6269" spans="1:11" ht="18.95" customHeight="1" x14ac:dyDescent="0.25">
      <c r="A6269" s="52"/>
      <c r="C6269" s="185"/>
      <c r="D6269" s="76"/>
      <c r="E6269" s="76" t="str">
        <f>IF(D6269="","",IFERROR(VLOOKUP(D6269,Cadastro!$C$9:$D$1009,2,FALSE),"NOT FOUND"))</f>
        <v/>
      </c>
      <c r="F6269" s="94"/>
      <c r="G6269" s="76"/>
      <c r="H6269" s="81" t="str">
        <f>IFERROR(F6269*VLOOKUP(D6269,Saldo!$P$8:$U$1009,6,FALSE),"")</f>
        <v/>
      </c>
      <c r="I6269" s="78" t="str">
        <f>IFERROR(IF(D6269="","",VLOOKUP(D6269,Saldo!$P$8:$Q$1009,2,FALSE)),"")</f>
        <v/>
      </c>
      <c r="J6269" s="76"/>
      <c r="K6269" s="74" t="str">
        <f t="shared" si="97"/>
        <v/>
      </c>
    </row>
    <row r="6270" spans="1:11" ht="18.95" customHeight="1" x14ac:dyDescent="0.25">
      <c r="A6270" s="52"/>
      <c r="C6270" s="185"/>
      <c r="D6270" s="76"/>
      <c r="E6270" s="76" t="str">
        <f>IF(D6270="","",IFERROR(VLOOKUP(D6270,Cadastro!$C$9:$D$1009,2,FALSE),"NOT FOUND"))</f>
        <v/>
      </c>
      <c r="F6270" s="94"/>
      <c r="G6270" s="76"/>
      <c r="H6270" s="81" t="str">
        <f>IFERROR(F6270*VLOOKUP(D6270,Saldo!$P$8:$U$1009,6,FALSE),"")</f>
        <v/>
      </c>
      <c r="I6270" s="78" t="str">
        <f>IFERROR(IF(D6270="","",VLOOKUP(D6270,Saldo!$P$8:$Q$1009,2,FALSE)),"")</f>
        <v/>
      </c>
      <c r="J6270" s="76"/>
      <c r="K6270" s="74" t="str">
        <f t="shared" si="97"/>
        <v/>
      </c>
    </row>
    <row r="6271" spans="1:11" ht="18.95" customHeight="1" x14ac:dyDescent="0.25">
      <c r="A6271" s="52"/>
      <c r="C6271" s="185"/>
      <c r="D6271" s="76"/>
      <c r="E6271" s="76" t="str">
        <f>IF(D6271="","",IFERROR(VLOOKUP(D6271,Cadastro!$C$9:$D$1009,2,FALSE),"NOT FOUND"))</f>
        <v/>
      </c>
      <c r="F6271" s="94"/>
      <c r="G6271" s="76"/>
      <c r="H6271" s="81" t="str">
        <f>IFERROR(F6271*VLOOKUP(D6271,Saldo!$P$8:$U$1009,6,FALSE),"")</f>
        <v/>
      </c>
      <c r="I6271" s="78" t="str">
        <f>IFERROR(IF(D6271="","",VLOOKUP(D6271,Saldo!$P$8:$Q$1009,2,FALSE)),"")</f>
        <v/>
      </c>
      <c r="J6271" s="76"/>
      <c r="K6271" s="74" t="str">
        <f t="shared" si="97"/>
        <v/>
      </c>
    </row>
    <row r="6272" spans="1:11" ht="18.95" customHeight="1" x14ac:dyDescent="0.25">
      <c r="A6272" s="52"/>
      <c r="C6272" s="185"/>
      <c r="D6272" s="76"/>
      <c r="E6272" s="76" t="str">
        <f>IF(D6272="","",IFERROR(VLOOKUP(D6272,Cadastro!$C$9:$D$1009,2,FALSE),"NOT FOUND"))</f>
        <v/>
      </c>
      <c r="F6272" s="94"/>
      <c r="G6272" s="76"/>
      <c r="H6272" s="81" t="str">
        <f>IFERROR(F6272*VLOOKUP(D6272,Saldo!$P$8:$U$1009,6,FALSE),"")</f>
        <v/>
      </c>
      <c r="I6272" s="78" t="str">
        <f>IFERROR(IF(D6272="","",VLOOKUP(D6272,Saldo!$P$8:$Q$1009,2,FALSE)),"")</f>
        <v/>
      </c>
      <c r="J6272" s="76"/>
      <c r="K6272" s="74" t="str">
        <f t="shared" si="97"/>
        <v/>
      </c>
    </row>
    <row r="6273" spans="1:11" ht="18.95" customHeight="1" x14ac:dyDescent="0.25">
      <c r="A6273" s="52"/>
      <c r="C6273" s="185"/>
      <c r="D6273" s="76"/>
      <c r="E6273" s="76" t="str">
        <f>IF(D6273="","",IFERROR(VLOOKUP(D6273,Cadastro!$C$9:$D$1009,2,FALSE),"NOT FOUND"))</f>
        <v/>
      </c>
      <c r="F6273" s="94"/>
      <c r="G6273" s="76"/>
      <c r="H6273" s="81" t="str">
        <f>IFERROR(F6273*VLOOKUP(D6273,Saldo!$P$8:$U$1009,6,FALSE),"")</f>
        <v/>
      </c>
      <c r="I6273" s="78" t="str">
        <f>IFERROR(IF(D6273="","",VLOOKUP(D6273,Saldo!$P$8:$Q$1009,2,FALSE)),"")</f>
        <v/>
      </c>
      <c r="J6273" s="76"/>
      <c r="K6273" s="74" t="str">
        <f t="shared" si="97"/>
        <v/>
      </c>
    </row>
    <row r="6274" spans="1:11" ht="18.95" customHeight="1" x14ac:dyDescent="0.25">
      <c r="A6274" s="52"/>
      <c r="C6274" s="185"/>
      <c r="D6274" s="76"/>
      <c r="E6274" s="76" t="str">
        <f>IF(D6274="","",IFERROR(VLOOKUP(D6274,Cadastro!$C$9:$D$1009,2,FALSE),"NOT FOUND"))</f>
        <v/>
      </c>
      <c r="F6274" s="94"/>
      <c r="G6274" s="76"/>
      <c r="H6274" s="81" t="str">
        <f>IFERROR(F6274*VLOOKUP(D6274,Saldo!$P$8:$U$1009,6,FALSE),"")</f>
        <v/>
      </c>
      <c r="I6274" s="78" t="str">
        <f>IFERROR(IF(D6274="","",VLOOKUP(D6274,Saldo!$P$8:$Q$1009,2,FALSE)),"")</f>
        <v/>
      </c>
      <c r="J6274" s="76"/>
      <c r="K6274" s="74" t="str">
        <f t="shared" si="97"/>
        <v/>
      </c>
    </row>
    <row r="6275" spans="1:11" ht="18.95" customHeight="1" x14ac:dyDescent="0.25">
      <c r="A6275" s="52"/>
      <c r="C6275" s="185"/>
      <c r="D6275" s="76"/>
      <c r="E6275" s="76" t="str">
        <f>IF(D6275="","",IFERROR(VLOOKUP(D6275,Cadastro!$C$9:$D$1009,2,FALSE),"NOT FOUND"))</f>
        <v/>
      </c>
      <c r="F6275" s="94"/>
      <c r="G6275" s="76"/>
      <c r="H6275" s="81" t="str">
        <f>IFERROR(F6275*VLOOKUP(D6275,Saldo!$P$8:$U$1009,6,FALSE),"")</f>
        <v/>
      </c>
      <c r="I6275" s="78" t="str">
        <f>IFERROR(IF(D6275="","",VLOOKUP(D6275,Saldo!$P$8:$Q$1009,2,FALSE)),"")</f>
        <v/>
      </c>
      <c r="J6275" s="76"/>
      <c r="K6275" s="74" t="str">
        <f t="shared" si="97"/>
        <v/>
      </c>
    </row>
    <row r="6276" spans="1:11" ht="18.95" customHeight="1" x14ac:dyDescent="0.25">
      <c r="A6276" s="52"/>
      <c r="C6276" s="185"/>
      <c r="D6276" s="76"/>
      <c r="E6276" s="76" t="str">
        <f>IF(D6276="","",IFERROR(VLOOKUP(D6276,Cadastro!$C$9:$D$1009,2,FALSE),"NOT FOUND"))</f>
        <v/>
      </c>
      <c r="F6276" s="94"/>
      <c r="G6276" s="76"/>
      <c r="H6276" s="81" t="str">
        <f>IFERROR(F6276*VLOOKUP(D6276,Saldo!$P$8:$U$1009,6,FALSE),"")</f>
        <v/>
      </c>
      <c r="I6276" s="78" t="str">
        <f>IFERROR(IF(D6276="","",VLOOKUP(D6276,Saldo!$P$8:$Q$1009,2,FALSE)),"")</f>
        <v/>
      </c>
      <c r="J6276" s="76"/>
      <c r="K6276" s="74" t="str">
        <f t="shared" si="97"/>
        <v/>
      </c>
    </row>
    <row r="6277" spans="1:11" ht="18.95" customHeight="1" x14ac:dyDescent="0.25">
      <c r="A6277" s="52"/>
      <c r="C6277" s="185"/>
      <c r="D6277" s="76"/>
      <c r="E6277" s="76" t="str">
        <f>IF(D6277="","",IFERROR(VLOOKUP(D6277,Cadastro!$C$9:$D$1009,2,FALSE),"NOT FOUND"))</f>
        <v/>
      </c>
      <c r="F6277" s="94"/>
      <c r="G6277" s="76"/>
      <c r="H6277" s="81" t="str">
        <f>IFERROR(F6277*VLOOKUP(D6277,Saldo!$P$8:$U$1009,6,FALSE),"")</f>
        <v/>
      </c>
      <c r="I6277" s="78" t="str">
        <f>IFERROR(IF(D6277="","",VLOOKUP(D6277,Saldo!$P$8:$Q$1009,2,FALSE)),"")</f>
        <v/>
      </c>
      <c r="J6277" s="76"/>
      <c r="K6277" s="74" t="str">
        <f t="shared" si="97"/>
        <v/>
      </c>
    </row>
    <row r="6278" spans="1:11" ht="18.95" customHeight="1" x14ac:dyDescent="0.25">
      <c r="A6278" s="52"/>
      <c r="C6278" s="185"/>
      <c r="D6278" s="76"/>
      <c r="E6278" s="76" t="str">
        <f>IF(D6278="","",IFERROR(VLOOKUP(D6278,Cadastro!$C$9:$D$1009,2,FALSE),"NOT FOUND"))</f>
        <v/>
      </c>
      <c r="F6278" s="94"/>
      <c r="G6278" s="76"/>
      <c r="H6278" s="81" t="str">
        <f>IFERROR(F6278*VLOOKUP(D6278,Saldo!$P$8:$U$1009,6,FALSE),"")</f>
        <v/>
      </c>
      <c r="I6278" s="78" t="str">
        <f>IFERROR(IF(D6278="","",VLOOKUP(D6278,Saldo!$P$8:$Q$1009,2,FALSE)),"")</f>
        <v/>
      </c>
      <c r="J6278" s="76"/>
      <c r="K6278" s="74" t="str">
        <f t="shared" si="97"/>
        <v/>
      </c>
    </row>
    <row r="6279" spans="1:11" ht="18.95" customHeight="1" x14ac:dyDescent="0.25">
      <c r="A6279" s="52"/>
      <c r="C6279" s="185"/>
      <c r="D6279" s="76"/>
      <c r="E6279" s="76" t="str">
        <f>IF(D6279="","",IFERROR(VLOOKUP(D6279,Cadastro!$C$9:$D$1009,2,FALSE),"NOT FOUND"))</f>
        <v/>
      </c>
      <c r="F6279" s="94"/>
      <c r="G6279" s="76"/>
      <c r="H6279" s="81" t="str">
        <f>IFERROR(F6279*VLOOKUP(D6279,Saldo!$P$8:$U$1009,6,FALSE),"")</f>
        <v/>
      </c>
      <c r="I6279" s="78" t="str">
        <f>IFERROR(IF(D6279="","",VLOOKUP(D6279,Saldo!$P$8:$Q$1009,2,FALSE)),"")</f>
        <v/>
      </c>
      <c r="J6279" s="76"/>
      <c r="K6279" s="74" t="str">
        <f t="shared" si="97"/>
        <v/>
      </c>
    </row>
    <row r="6280" spans="1:11" ht="18.95" customHeight="1" x14ac:dyDescent="0.25">
      <c r="A6280" s="52"/>
      <c r="C6280" s="185"/>
      <c r="D6280" s="76"/>
      <c r="E6280" s="76" t="str">
        <f>IF(D6280="","",IFERROR(VLOOKUP(D6280,Cadastro!$C$9:$D$1009,2,FALSE),"NOT FOUND"))</f>
        <v/>
      </c>
      <c r="F6280" s="94"/>
      <c r="G6280" s="76"/>
      <c r="H6280" s="81" t="str">
        <f>IFERROR(F6280*VLOOKUP(D6280,Saldo!$P$8:$U$1009,6,FALSE),"")</f>
        <v/>
      </c>
      <c r="I6280" s="78" t="str">
        <f>IFERROR(IF(D6280="","",VLOOKUP(D6280,Saldo!$P$8:$Q$1009,2,FALSE)),"")</f>
        <v/>
      </c>
      <c r="J6280" s="76"/>
      <c r="K6280" s="74" t="str">
        <f t="shared" si="97"/>
        <v/>
      </c>
    </row>
    <row r="6281" spans="1:11" ht="18.95" customHeight="1" x14ac:dyDescent="0.25">
      <c r="A6281" s="52"/>
      <c r="C6281" s="185"/>
      <c r="D6281" s="76"/>
      <c r="E6281" s="76" t="str">
        <f>IF(D6281="","",IFERROR(VLOOKUP(D6281,Cadastro!$C$9:$D$1009,2,FALSE),"NOT FOUND"))</f>
        <v/>
      </c>
      <c r="F6281" s="94"/>
      <c r="G6281" s="76"/>
      <c r="H6281" s="81" t="str">
        <f>IFERROR(F6281*VLOOKUP(D6281,Saldo!$P$8:$U$1009,6,FALSE),"")</f>
        <v/>
      </c>
      <c r="I6281" s="78" t="str">
        <f>IFERROR(IF(D6281="","",VLOOKUP(D6281,Saldo!$P$8:$Q$1009,2,FALSE)),"")</f>
        <v/>
      </c>
      <c r="J6281" s="76"/>
      <c r="K6281" s="74" t="str">
        <f t="shared" si="97"/>
        <v/>
      </c>
    </row>
    <row r="6282" spans="1:11" ht="18.95" customHeight="1" x14ac:dyDescent="0.25">
      <c r="A6282" s="52"/>
      <c r="C6282" s="185"/>
      <c r="D6282" s="76"/>
      <c r="E6282" s="76" t="str">
        <f>IF(D6282="","",IFERROR(VLOOKUP(D6282,Cadastro!$C$9:$D$1009,2,FALSE),"NOT FOUND"))</f>
        <v/>
      </c>
      <c r="F6282" s="94"/>
      <c r="G6282" s="76"/>
      <c r="H6282" s="81" t="str">
        <f>IFERROR(F6282*VLOOKUP(D6282,Saldo!$P$8:$U$1009,6,FALSE),"")</f>
        <v/>
      </c>
      <c r="I6282" s="78" t="str">
        <f>IFERROR(IF(D6282="","",VLOOKUP(D6282,Saldo!$P$8:$Q$1009,2,FALSE)),"")</f>
        <v/>
      </c>
      <c r="J6282" s="76"/>
      <c r="K6282" s="74" t="str">
        <f t="shared" ref="K6282:K6345" si="98">IF(C6282="","",MONTH(C6282))</f>
        <v/>
      </c>
    </row>
    <row r="6283" spans="1:11" ht="18.95" customHeight="1" x14ac:dyDescent="0.25">
      <c r="A6283" s="52"/>
      <c r="C6283" s="185"/>
      <c r="D6283" s="76"/>
      <c r="E6283" s="76" t="str">
        <f>IF(D6283="","",IFERROR(VLOOKUP(D6283,Cadastro!$C$9:$D$1009,2,FALSE),"NOT FOUND"))</f>
        <v/>
      </c>
      <c r="F6283" s="94"/>
      <c r="G6283" s="76"/>
      <c r="H6283" s="81" t="str">
        <f>IFERROR(F6283*VLOOKUP(D6283,Saldo!$P$8:$U$1009,6,FALSE),"")</f>
        <v/>
      </c>
      <c r="I6283" s="78" t="str">
        <f>IFERROR(IF(D6283="","",VLOOKUP(D6283,Saldo!$P$8:$Q$1009,2,FALSE)),"")</f>
        <v/>
      </c>
      <c r="J6283" s="76"/>
      <c r="K6283" s="74" t="str">
        <f t="shared" si="98"/>
        <v/>
      </c>
    </row>
    <row r="6284" spans="1:11" ht="18.95" customHeight="1" x14ac:dyDescent="0.25">
      <c r="A6284" s="52"/>
      <c r="C6284" s="185"/>
      <c r="D6284" s="76"/>
      <c r="E6284" s="76" t="str">
        <f>IF(D6284="","",IFERROR(VLOOKUP(D6284,Cadastro!$C$9:$D$1009,2,FALSE),"NOT FOUND"))</f>
        <v/>
      </c>
      <c r="F6284" s="94"/>
      <c r="G6284" s="76"/>
      <c r="H6284" s="81" t="str">
        <f>IFERROR(F6284*VLOOKUP(D6284,Saldo!$P$8:$U$1009,6,FALSE),"")</f>
        <v/>
      </c>
      <c r="I6284" s="78" t="str">
        <f>IFERROR(IF(D6284="","",VLOOKUP(D6284,Saldo!$P$8:$Q$1009,2,FALSE)),"")</f>
        <v/>
      </c>
      <c r="J6284" s="76"/>
      <c r="K6284" s="74" t="str">
        <f t="shared" si="98"/>
        <v/>
      </c>
    </row>
    <row r="6285" spans="1:11" ht="18.95" customHeight="1" x14ac:dyDescent="0.25">
      <c r="A6285" s="52"/>
      <c r="C6285" s="185"/>
      <c r="D6285" s="76"/>
      <c r="E6285" s="76" t="str">
        <f>IF(D6285="","",IFERROR(VLOOKUP(D6285,Cadastro!$C$9:$D$1009,2,FALSE),"NOT FOUND"))</f>
        <v/>
      </c>
      <c r="F6285" s="94"/>
      <c r="G6285" s="76"/>
      <c r="H6285" s="81" t="str">
        <f>IFERROR(F6285*VLOOKUP(D6285,Saldo!$P$8:$U$1009,6,FALSE),"")</f>
        <v/>
      </c>
      <c r="I6285" s="78" t="str">
        <f>IFERROR(IF(D6285="","",VLOOKUP(D6285,Saldo!$P$8:$Q$1009,2,FALSE)),"")</f>
        <v/>
      </c>
      <c r="J6285" s="76"/>
      <c r="K6285" s="74" t="str">
        <f t="shared" si="98"/>
        <v/>
      </c>
    </row>
    <row r="6286" spans="1:11" ht="18.95" customHeight="1" x14ac:dyDescent="0.25">
      <c r="A6286" s="52"/>
      <c r="C6286" s="185"/>
      <c r="D6286" s="76"/>
      <c r="E6286" s="76" t="str">
        <f>IF(D6286="","",IFERROR(VLOOKUP(D6286,Cadastro!$C$9:$D$1009,2,FALSE),"NOT FOUND"))</f>
        <v/>
      </c>
      <c r="F6286" s="94"/>
      <c r="G6286" s="76"/>
      <c r="H6286" s="81" t="str">
        <f>IFERROR(F6286*VLOOKUP(D6286,Saldo!$P$8:$U$1009,6,FALSE),"")</f>
        <v/>
      </c>
      <c r="I6286" s="78" t="str">
        <f>IFERROR(IF(D6286="","",VLOOKUP(D6286,Saldo!$P$8:$Q$1009,2,FALSE)),"")</f>
        <v/>
      </c>
      <c r="J6286" s="76"/>
      <c r="K6286" s="74" t="str">
        <f t="shared" si="98"/>
        <v/>
      </c>
    </row>
    <row r="6287" spans="1:11" ht="18.95" customHeight="1" x14ac:dyDescent="0.25">
      <c r="A6287" s="52"/>
      <c r="C6287" s="185"/>
      <c r="D6287" s="76"/>
      <c r="E6287" s="76" t="str">
        <f>IF(D6287="","",IFERROR(VLOOKUP(D6287,Cadastro!$C$9:$D$1009,2,FALSE),"NOT FOUND"))</f>
        <v/>
      </c>
      <c r="F6287" s="94"/>
      <c r="G6287" s="76"/>
      <c r="H6287" s="81" t="str">
        <f>IFERROR(F6287*VLOOKUP(D6287,Saldo!$P$8:$U$1009,6,FALSE),"")</f>
        <v/>
      </c>
      <c r="I6287" s="78" t="str">
        <f>IFERROR(IF(D6287="","",VLOOKUP(D6287,Saldo!$P$8:$Q$1009,2,FALSE)),"")</f>
        <v/>
      </c>
      <c r="J6287" s="76"/>
      <c r="K6287" s="74" t="str">
        <f t="shared" si="98"/>
        <v/>
      </c>
    </row>
    <row r="6288" spans="1:11" ht="18.95" customHeight="1" x14ac:dyDescent="0.25">
      <c r="A6288" s="52"/>
      <c r="C6288" s="185"/>
      <c r="D6288" s="76"/>
      <c r="E6288" s="76" t="str">
        <f>IF(D6288="","",IFERROR(VLOOKUP(D6288,Cadastro!$C$9:$D$1009,2,FALSE),"NOT FOUND"))</f>
        <v/>
      </c>
      <c r="F6288" s="94"/>
      <c r="G6288" s="76"/>
      <c r="H6288" s="81" t="str">
        <f>IFERROR(F6288*VLOOKUP(D6288,Saldo!$P$8:$U$1009,6,FALSE),"")</f>
        <v/>
      </c>
      <c r="I6288" s="78" t="str">
        <f>IFERROR(IF(D6288="","",VLOOKUP(D6288,Saldo!$P$8:$Q$1009,2,FALSE)),"")</f>
        <v/>
      </c>
      <c r="J6288" s="76"/>
      <c r="K6288" s="74" t="str">
        <f t="shared" si="98"/>
        <v/>
      </c>
    </row>
    <row r="6289" spans="1:11" ht="18.95" customHeight="1" x14ac:dyDescent="0.25">
      <c r="A6289" s="52"/>
      <c r="C6289" s="185"/>
      <c r="D6289" s="76"/>
      <c r="E6289" s="76" t="str">
        <f>IF(D6289="","",IFERROR(VLOOKUP(D6289,Cadastro!$C$9:$D$1009,2,FALSE),"NOT FOUND"))</f>
        <v/>
      </c>
      <c r="F6289" s="94"/>
      <c r="G6289" s="76"/>
      <c r="H6289" s="81" t="str">
        <f>IFERROR(F6289*VLOOKUP(D6289,Saldo!$P$8:$U$1009,6,FALSE),"")</f>
        <v/>
      </c>
      <c r="I6289" s="78" t="str">
        <f>IFERROR(IF(D6289="","",VLOOKUP(D6289,Saldo!$P$8:$Q$1009,2,FALSE)),"")</f>
        <v/>
      </c>
      <c r="J6289" s="76"/>
      <c r="K6289" s="74" t="str">
        <f t="shared" si="98"/>
        <v/>
      </c>
    </row>
    <row r="6290" spans="1:11" ht="18.95" customHeight="1" x14ac:dyDescent="0.25">
      <c r="A6290" s="52"/>
      <c r="C6290" s="185"/>
      <c r="D6290" s="76"/>
      <c r="E6290" s="76" t="str">
        <f>IF(D6290="","",IFERROR(VLOOKUP(D6290,Cadastro!$C$9:$D$1009,2,FALSE),"NOT FOUND"))</f>
        <v/>
      </c>
      <c r="F6290" s="94"/>
      <c r="G6290" s="76"/>
      <c r="H6290" s="81" t="str">
        <f>IFERROR(F6290*VLOOKUP(D6290,Saldo!$P$8:$U$1009,6,FALSE),"")</f>
        <v/>
      </c>
      <c r="I6290" s="78" t="str">
        <f>IFERROR(IF(D6290="","",VLOOKUP(D6290,Saldo!$P$8:$Q$1009,2,FALSE)),"")</f>
        <v/>
      </c>
      <c r="J6290" s="76"/>
      <c r="K6290" s="74" t="str">
        <f t="shared" si="98"/>
        <v/>
      </c>
    </row>
    <row r="6291" spans="1:11" ht="18.95" customHeight="1" x14ac:dyDescent="0.25">
      <c r="A6291" s="52"/>
      <c r="C6291" s="185"/>
      <c r="D6291" s="76"/>
      <c r="E6291" s="76" t="str">
        <f>IF(D6291="","",IFERROR(VLOOKUP(D6291,Cadastro!$C$9:$D$1009,2,FALSE),"NOT FOUND"))</f>
        <v/>
      </c>
      <c r="F6291" s="94"/>
      <c r="G6291" s="76"/>
      <c r="H6291" s="81" t="str">
        <f>IFERROR(F6291*VLOOKUP(D6291,Saldo!$P$8:$U$1009,6,FALSE),"")</f>
        <v/>
      </c>
      <c r="I6291" s="78" t="str">
        <f>IFERROR(IF(D6291="","",VLOOKUP(D6291,Saldo!$P$8:$Q$1009,2,FALSE)),"")</f>
        <v/>
      </c>
      <c r="J6291" s="76"/>
      <c r="K6291" s="74" t="str">
        <f t="shared" si="98"/>
        <v/>
      </c>
    </row>
    <row r="6292" spans="1:11" ht="18.95" customHeight="1" x14ac:dyDescent="0.25">
      <c r="A6292" s="52"/>
      <c r="C6292" s="185"/>
      <c r="D6292" s="76"/>
      <c r="E6292" s="76" t="str">
        <f>IF(D6292="","",IFERROR(VLOOKUP(D6292,Cadastro!$C$9:$D$1009,2,FALSE),"NOT FOUND"))</f>
        <v/>
      </c>
      <c r="F6292" s="94"/>
      <c r="G6292" s="76"/>
      <c r="H6292" s="81" t="str">
        <f>IFERROR(F6292*VLOOKUP(D6292,Saldo!$P$8:$U$1009,6,FALSE),"")</f>
        <v/>
      </c>
      <c r="I6292" s="78" t="str">
        <f>IFERROR(IF(D6292="","",VLOOKUP(D6292,Saldo!$P$8:$Q$1009,2,FALSE)),"")</f>
        <v/>
      </c>
      <c r="J6292" s="76"/>
      <c r="K6292" s="74" t="str">
        <f t="shared" si="98"/>
        <v/>
      </c>
    </row>
    <row r="6293" spans="1:11" ht="18.95" customHeight="1" x14ac:dyDescent="0.25">
      <c r="A6293" s="52"/>
      <c r="C6293" s="185"/>
      <c r="D6293" s="76"/>
      <c r="E6293" s="76" t="str">
        <f>IF(D6293="","",IFERROR(VLOOKUP(D6293,Cadastro!$C$9:$D$1009,2,FALSE),"NOT FOUND"))</f>
        <v/>
      </c>
      <c r="F6293" s="94"/>
      <c r="G6293" s="76"/>
      <c r="H6293" s="81" t="str">
        <f>IFERROR(F6293*VLOOKUP(D6293,Saldo!$P$8:$U$1009,6,FALSE),"")</f>
        <v/>
      </c>
      <c r="I6293" s="78" t="str">
        <f>IFERROR(IF(D6293="","",VLOOKUP(D6293,Saldo!$P$8:$Q$1009,2,FALSE)),"")</f>
        <v/>
      </c>
      <c r="J6293" s="76"/>
      <c r="K6293" s="74" t="str">
        <f t="shared" si="98"/>
        <v/>
      </c>
    </row>
    <row r="6294" spans="1:11" ht="18.95" customHeight="1" x14ac:dyDescent="0.25">
      <c r="A6294" s="52"/>
      <c r="C6294" s="185"/>
      <c r="D6294" s="76"/>
      <c r="E6294" s="76" t="str">
        <f>IF(D6294="","",IFERROR(VLOOKUP(D6294,Cadastro!$C$9:$D$1009,2,FALSE),"NOT FOUND"))</f>
        <v/>
      </c>
      <c r="F6294" s="94"/>
      <c r="G6294" s="76"/>
      <c r="H6294" s="81" t="str">
        <f>IFERROR(F6294*VLOOKUP(D6294,Saldo!$P$8:$U$1009,6,FALSE),"")</f>
        <v/>
      </c>
      <c r="I6294" s="78" t="str">
        <f>IFERROR(IF(D6294="","",VLOOKUP(D6294,Saldo!$P$8:$Q$1009,2,FALSE)),"")</f>
        <v/>
      </c>
      <c r="J6294" s="76"/>
      <c r="K6294" s="74" t="str">
        <f t="shared" si="98"/>
        <v/>
      </c>
    </row>
    <row r="6295" spans="1:11" ht="18.95" customHeight="1" x14ac:dyDescent="0.25">
      <c r="A6295" s="52"/>
      <c r="C6295" s="185"/>
      <c r="D6295" s="76"/>
      <c r="E6295" s="76" t="str">
        <f>IF(D6295="","",IFERROR(VLOOKUP(D6295,Cadastro!$C$9:$D$1009,2,FALSE),"NOT FOUND"))</f>
        <v/>
      </c>
      <c r="F6295" s="94"/>
      <c r="G6295" s="76"/>
      <c r="H6295" s="81" t="str">
        <f>IFERROR(F6295*VLOOKUP(D6295,Saldo!$P$8:$U$1009,6,FALSE),"")</f>
        <v/>
      </c>
      <c r="I6295" s="78" t="str">
        <f>IFERROR(IF(D6295="","",VLOOKUP(D6295,Saldo!$P$8:$Q$1009,2,FALSE)),"")</f>
        <v/>
      </c>
      <c r="J6295" s="76"/>
      <c r="K6295" s="74" t="str">
        <f t="shared" si="98"/>
        <v/>
      </c>
    </row>
    <row r="6296" spans="1:11" ht="18.95" customHeight="1" x14ac:dyDescent="0.25">
      <c r="A6296" s="52"/>
      <c r="C6296" s="185"/>
      <c r="D6296" s="76"/>
      <c r="E6296" s="76" t="str">
        <f>IF(D6296="","",IFERROR(VLOOKUP(D6296,Cadastro!$C$9:$D$1009,2,FALSE),"NOT FOUND"))</f>
        <v/>
      </c>
      <c r="F6296" s="94"/>
      <c r="G6296" s="76"/>
      <c r="H6296" s="81" t="str">
        <f>IFERROR(F6296*VLOOKUP(D6296,Saldo!$P$8:$U$1009,6,FALSE),"")</f>
        <v/>
      </c>
      <c r="I6296" s="78" t="str">
        <f>IFERROR(IF(D6296="","",VLOOKUP(D6296,Saldo!$P$8:$Q$1009,2,FALSE)),"")</f>
        <v/>
      </c>
      <c r="J6296" s="76"/>
      <c r="K6296" s="74" t="str">
        <f t="shared" si="98"/>
        <v/>
      </c>
    </row>
    <row r="6297" spans="1:11" ht="18.95" customHeight="1" x14ac:dyDescent="0.25">
      <c r="A6297" s="52"/>
      <c r="C6297" s="185"/>
      <c r="D6297" s="76"/>
      <c r="E6297" s="76" t="str">
        <f>IF(D6297="","",IFERROR(VLOOKUP(D6297,Cadastro!$C$9:$D$1009,2,FALSE),"NOT FOUND"))</f>
        <v/>
      </c>
      <c r="F6297" s="94"/>
      <c r="G6297" s="76"/>
      <c r="H6297" s="81" t="str">
        <f>IFERROR(F6297*VLOOKUP(D6297,Saldo!$P$8:$U$1009,6,FALSE),"")</f>
        <v/>
      </c>
      <c r="I6297" s="78" t="str">
        <f>IFERROR(IF(D6297="","",VLOOKUP(D6297,Saldo!$P$8:$Q$1009,2,FALSE)),"")</f>
        <v/>
      </c>
      <c r="J6297" s="76"/>
      <c r="K6297" s="74" t="str">
        <f t="shared" si="98"/>
        <v/>
      </c>
    </row>
    <row r="6298" spans="1:11" ht="18.95" customHeight="1" x14ac:dyDescent="0.25">
      <c r="A6298" s="52"/>
      <c r="C6298" s="185"/>
      <c r="D6298" s="76"/>
      <c r="E6298" s="76" t="str">
        <f>IF(D6298="","",IFERROR(VLOOKUP(D6298,Cadastro!$C$9:$D$1009,2,FALSE),"NOT FOUND"))</f>
        <v/>
      </c>
      <c r="F6298" s="94"/>
      <c r="G6298" s="76"/>
      <c r="H6298" s="81" t="str">
        <f>IFERROR(F6298*VLOOKUP(D6298,Saldo!$P$8:$U$1009,6,FALSE),"")</f>
        <v/>
      </c>
      <c r="I6298" s="78" t="str">
        <f>IFERROR(IF(D6298="","",VLOOKUP(D6298,Saldo!$P$8:$Q$1009,2,FALSE)),"")</f>
        <v/>
      </c>
      <c r="J6298" s="76"/>
      <c r="K6298" s="74" t="str">
        <f t="shared" si="98"/>
        <v/>
      </c>
    </row>
    <row r="6299" spans="1:11" ht="18.95" customHeight="1" x14ac:dyDescent="0.25">
      <c r="A6299" s="52"/>
      <c r="C6299" s="185"/>
      <c r="D6299" s="76"/>
      <c r="E6299" s="76" t="str">
        <f>IF(D6299="","",IFERROR(VLOOKUP(D6299,Cadastro!$C$9:$D$1009,2,FALSE),"NOT FOUND"))</f>
        <v/>
      </c>
      <c r="F6299" s="94"/>
      <c r="G6299" s="76"/>
      <c r="H6299" s="81" t="str">
        <f>IFERROR(F6299*VLOOKUP(D6299,Saldo!$P$8:$U$1009,6,FALSE),"")</f>
        <v/>
      </c>
      <c r="I6299" s="78" t="str">
        <f>IFERROR(IF(D6299="","",VLOOKUP(D6299,Saldo!$P$8:$Q$1009,2,FALSE)),"")</f>
        <v/>
      </c>
      <c r="J6299" s="76"/>
      <c r="K6299" s="74" t="str">
        <f t="shared" si="98"/>
        <v/>
      </c>
    </row>
    <row r="6300" spans="1:11" ht="18.95" customHeight="1" x14ac:dyDescent="0.25">
      <c r="A6300" s="52"/>
      <c r="C6300" s="185"/>
      <c r="D6300" s="76"/>
      <c r="E6300" s="76" t="str">
        <f>IF(D6300="","",IFERROR(VLOOKUP(D6300,Cadastro!$C$9:$D$1009,2,FALSE),"NOT FOUND"))</f>
        <v/>
      </c>
      <c r="F6300" s="94"/>
      <c r="G6300" s="76"/>
      <c r="H6300" s="81" t="str">
        <f>IFERROR(F6300*VLOOKUP(D6300,Saldo!$P$8:$U$1009,6,FALSE),"")</f>
        <v/>
      </c>
      <c r="I6300" s="78" t="str">
        <f>IFERROR(IF(D6300="","",VLOOKUP(D6300,Saldo!$P$8:$Q$1009,2,FALSE)),"")</f>
        <v/>
      </c>
      <c r="J6300" s="76"/>
      <c r="K6300" s="74" t="str">
        <f t="shared" si="98"/>
        <v/>
      </c>
    </row>
    <row r="6301" spans="1:11" ht="18.95" customHeight="1" x14ac:dyDescent="0.25">
      <c r="A6301" s="52"/>
      <c r="C6301" s="185"/>
      <c r="D6301" s="76"/>
      <c r="E6301" s="76" t="str">
        <f>IF(D6301="","",IFERROR(VLOOKUP(D6301,Cadastro!$C$9:$D$1009,2,FALSE),"NOT FOUND"))</f>
        <v/>
      </c>
      <c r="F6301" s="94"/>
      <c r="G6301" s="76"/>
      <c r="H6301" s="81" t="str">
        <f>IFERROR(F6301*VLOOKUP(D6301,Saldo!$P$8:$U$1009,6,FALSE),"")</f>
        <v/>
      </c>
      <c r="I6301" s="78" t="str">
        <f>IFERROR(IF(D6301="","",VLOOKUP(D6301,Saldo!$P$8:$Q$1009,2,FALSE)),"")</f>
        <v/>
      </c>
      <c r="J6301" s="76"/>
      <c r="K6301" s="74" t="str">
        <f t="shared" si="98"/>
        <v/>
      </c>
    </row>
    <row r="6302" spans="1:11" ht="18.95" customHeight="1" x14ac:dyDescent="0.25">
      <c r="A6302" s="52"/>
      <c r="C6302" s="185"/>
      <c r="D6302" s="76"/>
      <c r="E6302" s="76" t="str">
        <f>IF(D6302="","",IFERROR(VLOOKUP(D6302,Cadastro!$C$9:$D$1009,2,FALSE),"NOT FOUND"))</f>
        <v/>
      </c>
      <c r="F6302" s="94"/>
      <c r="G6302" s="76"/>
      <c r="H6302" s="81" t="str">
        <f>IFERROR(F6302*VLOOKUP(D6302,Saldo!$P$8:$U$1009,6,FALSE),"")</f>
        <v/>
      </c>
      <c r="I6302" s="78" t="str">
        <f>IFERROR(IF(D6302="","",VLOOKUP(D6302,Saldo!$P$8:$Q$1009,2,FALSE)),"")</f>
        <v/>
      </c>
      <c r="J6302" s="76"/>
      <c r="K6302" s="74" t="str">
        <f t="shared" si="98"/>
        <v/>
      </c>
    </row>
    <row r="6303" spans="1:11" ht="18.95" customHeight="1" x14ac:dyDescent="0.25">
      <c r="A6303" s="52"/>
      <c r="C6303" s="185"/>
      <c r="D6303" s="76"/>
      <c r="E6303" s="76" t="str">
        <f>IF(D6303="","",IFERROR(VLOOKUP(D6303,Cadastro!$C$9:$D$1009,2,FALSE),"NOT FOUND"))</f>
        <v/>
      </c>
      <c r="F6303" s="94"/>
      <c r="G6303" s="76"/>
      <c r="H6303" s="81" t="str">
        <f>IFERROR(F6303*VLOOKUP(D6303,Saldo!$P$8:$U$1009,6,FALSE),"")</f>
        <v/>
      </c>
      <c r="I6303" s="78" t="str">
        <f>IFERROR(IF(D6303="","",VLOOKUP(D6303,Saldo!$P$8:$Q$1009,2,FALSE)),"")</f>
        <v/>
      </c>
      <c r="J6303" s="76"/>
      <c r="K6303" s="74" t="str">
        <f t="shared" si="98"/>
        <v/>
      </c>
    </row>
    <row r="6304" spans="1:11" ht="18.95" customHeight="1" x14ac:dyDescent="0.25">
      <c r="A6304" s="52"/>
      <c r="C6304" s="185"/>
      <c r="D6304" s="76"/>
      <c r="E6304" s="76" t="str">
        <f>IF(D6304="","",IFERROR(VLOOKUP(D6304,Cadastro!$C$9:$D$1009,2,FALSE),"NOT FOUND"))</f>
        <v/>
      </c>
      <c r="F6304" s="94"/>
      <c r="G6304" s="76"/>
      <c r="H6304" s="81" t="str">
        <f>IFERROR(F6304*VLOOKUP(D6304,Saldo!$P$8:$U$1009,6,FALSE),"")</f>
        <v/>
      </c>
      <c r="I6304" s="78" t="str">
        <f>IFERROR(IF(D6304="","",VLOOKUP(D6304,Saldo!$P$8:$Q$1009,2,FALSE)),"")</f>
        <v/>
      </c>
      <c r="J6304" s="76"/>
      <c r="K6304" s="74" t="str">
        <f t="shared" si="98"/>
        <v/>
      </c>
    </row>
    <row r="6305" spans="1:11" ht="18.95" customHeight="1" x14ac:dyDescent="0.25">
      <c r="A6305" s="52"/>
      <c r="C6305" s="185"/>
      <c r="D6305" s="76"/>
      <c r="E6305" s="76" t="str">
        <f>IF(D6305="","",IFERROR(VLOOKUP(D6305,Cadastro!$C$9:$D$1009,2,FALSE),"NOT FOUND"))</f>
        <v/>
      </c>
      <c r="F6305" s="94"/>
      <c r="G6305" s="76"/>
      <c r="H6305" s="81" t="str">
        <f>IFERROR(F6305*VLOOKUP(D6305,Saldo!$P$8:$U$1009,6,FALSE),"")</f>
        <v/>
      </c>
      <c r="I6305" s="78" t="str">
        <f>IFERROR(IF(D6305="","",VLOOKUP(D6305,Saldo!$P$8:$Q$1009,2,FALSE)),"")</f>
        <v/>
      </c>
      <c r="J6305" s="76"/>
      <c r="K6305" s="74" t="str">
        <f t="shared" si="98"/>
        <v/>
      </c>
    </row>
    <row r="6306" spans="1:11" ht="18.95" customHeight="1" x14ac:dyDescent="0.25">
      <c r="A6306" s="52"/>
      <c r="C6306" s="185"/>
      <c r="D6306" s="76"/>
      <c r="E6306" s="76" t="str">
        <f>IF(D6306="","",IFERROR(VLOOKUP(D6306,Cadastro!$C$9:$D$1009,2,FALSE),"NOT FOUND"))</f>
        <v/>
      </c>
      <c r="F6306" s="94"/>
      <c r="G6306" s="76"/>
      <c r="H6306" s="81" t="str">
        <f>IFERROR(F6306*VLOOKUP(D6306,Saldo!$P$8:$U$1009,6,FALSE),"")</f>
        <v/>
      </c>
      <c r="I6306" s="78" t="str">
        <f>IFERROR(IF(D6306="","",VLOOKUP(D6306,Saldo!$P$8:$Q$1009,2,FALSE)),"")</f>
        <v/>
      </c>
      <c r="J6306" s="76"/>
      <c r="K6306" s="74" t="str">
        <f t="shared" si="98"/>
        <v/>
      </c>
    </row>
    <row r="6307" spans="1:11" ht="18.95" customHeight="1" x14ac:dyDescent="0.25">
      <c r="A6307" s="52"/>
      <c r="C6307" s="185"/>
      <c r="D6307" s="76"/>
      <c r="E6307" s="76" t="str">
        <f>IF(D6307="","",IFERROR(VLOOKUP(D6307,Cadastro!$C$9:$D$1009,2,FALSE),"NOT FOUND"))</f>
        <v/>
      </c>
      <c r="F6307" s="94"/>
      <c r="G6307" s="76"/>
      <c r="H6307" s="81" t="str">
        <f>IFERROR(F6307*VLOOKUP(D6307,Saldo!$P$8:$U$1009,6,FALSE),"")</f>
        <v/>
      </c>
      <c r="I6307" s="78" t="str">
        <f>IFERROR(IF(D6307="","",VLOOKUP(D6307,Saldo!$P$8:$Q$1009,2,FALSE)),"")</f>
        <v/>
      </c>
      <c r="J6307" s="76"/>
      <c r="K6307" s="74" t="str">
        <f t="shared" si="98"/>
        <v/>
      </c>
    </row>
    <row r="6308" spans="1:11" ht="18.95" customHeight="1" x14ac:dyDescent="0.25">
      <c r="A6308" s="52"/>
      <c r="C6308" s="185"/>
      <c r="D6308" s="76"/>
      <c r="E6308" s="76" t="str">
        <f>IF(D6308="","",IFERROR(VLOOKUP(D6308,Cadastro!$C$9:$D$1009,2,FALSE),"NOT FOUND"))</f>
        <v/>
      </c>
      <c r="F6308" s="94"/>
      <c r="G6308" s="76"/>
      <c r="H6308" s="81" t="str">
        <f>IFERROR(F6308*VLOOKUP(D6308,Saldo!$P$8:$U$1009,6,FALSE),"")</f>
        <v/>
      </c>
      <c r="I6308" s="78" t="str">
        <f>IFERROR(IF(D6308="","",VLOOKUP(D6308,Saldo!$P$8:$Q$1009,2,FALSE)),"")</f>
        <v/>
      </c>
      <c r="J6308" s="76"/>
      <c r="K6308" s="74" t="str">
        <f t="shared" si="98"/>
        <v/>
      </c>
    </row>
    <row r="6309" spans="1:11" ht="18.95" customHeight="1" x14ac:dyDescent="0.25">
      <c r="A6309" s="52"/>
      <c r="C6309" s="185"/>
      <c r="D6309" s="76"/>
      <c r="E6309" s="76" t="str">
        <f>IF(D6309="","",IFERROR(VLOOKUP(D6309,Cadastro!$C$9:$D$1009,2,FALSE),"NOT FOUND"))</f>
        <v/>
      </c>
      <c r="F6309" s="94"/>
      <c r="G6309" s="76"/>
      <c r="H6309" s="81" t="str">
        <f>IFERROR(F6309*VLOOKUP(D6309,Saldo!$P$8:$U$1009,6,FALSE),"")</f>
        <v/>
      </c>
      <c r="I6309" s="78" t="str">
        <f>IFERROR(IF(D6309="","",VLOOKUP(D6309,Saldo!$P$8:$Q$1009,2,FALSE)),"")</f>
        <v/>
      </c>
      <c r="J6309" s="76"/>
      <c r="K6309" s="74" t="str">
        <f t="shared" si="98"/>
        <v/>
      </c>
    </row>
    <row r="6310" spans="1:11" ht="18.95" customHeight="1" x14ac:dyDescent="0.25">
      <c r="A6310" s="52"/>
      <c r="C6310" s="185"/>
      <c r="D6310" s="76"/>
      <c r="E6310" s="76" t="str">
        <f>IF(D6310="","",IFERROR(VLOOKUP(D6310,Cadastro!$C$9:$D$1009,2,FALSE),"NOT FOUND"))</f>
        <v/>
      </c>
      <c r="F6310" s="94"/>
      <c r="G6310" s="76"/>
      <c r="H6310" s="81" t="str">
        <f>IFERROR(F6310*VLOOKUP(D6310,Saldo!$P$8:$U$1009,6,FALSE),"")</f>
        <v/>
      </c>
      <c r="I6310" s="78" t="str">
        <f>IFERROR(IF(D6310="","",VLOOKUP(D6310,Saldo!$P$8:$Q$1009,2,FALSE)),"")</f>
        <v/>
      </c>
      <c r="J6310" s="76"/>
      <c r="K6310" s="74" t="str">
        <f t="shared" si="98"/>
        <v/>
      </c>
    </row>
    <row r="6311" spans="1:11" ht="18.95" customHeight="1" x14ac:dyDescent="0.25">
      <c r="A6311" s="52"/>
      <c r="C6311" s="185"/>
      <c r="D6311" s="76"/>
      <c r="E6311" s="76" t="str">
        <f>IF(D6311="","",IFERROR(VLOOKUP(D6311,Cadastro!$C$9:$D$1009,2,FALSE),"NOT FOUND"))</f>
        <v/>
      </c>
      <c r="F6311" s="94"/>
      <c r="G6311" s="76"/>
      <c r="H6311" s="81" t="str">
        <f>IFERROR(F6311*VLOOKUP(D6311,Saldo!$P$8:$U$1009,6,FALSE),"")</f>
        <v/>
      </c>
      <c r="I6311" s="78" t="str">
        <f>IFERROR(IF(D6311="","",VLOOKUP(D6311,Saldo!$P$8:$Q$1009,2,FALSE)),"")</f>
        <v/>
      </c>
      <c r="J6311" s="76"/>
      <c r="K6311" s="74" t="str">
        <f t="shared" si="98"/>
        <v/>
      </c>
    </row>
    <row r="6312" spans="1:11" ht="18.95" customHeight="1" x14ac:dyDescent="0.25">
      <c r="A6312" s="52"/>
      <c r="C6312" s="185"/>
      <c r="D6312" s="76"/>
      <c r="E6312" s="76" t="str">
        <f>IF(D6312="","",IFERROR(VLOOKUP(D6312,Cadastro!$C$9:$D$1009,2,FALSE),"NOT FOUND"))</f>
        <v/>
      </c>
      <c r="F6312" s="94"/>
      <c r="G6312" s="76"/>
      <c r="H6312" s="81" t="str">
        <f>IFERROR(F6312*VLOOKUP(D6312,Saldo!$P$8:$U$1009,6,FALSE),"")</f>
        <v/>
      </c>
      <c r="I6312" s="78" t="str">
        <f>IFERROR(IF(D6312="","",VLOOKUP(D6312,Saldo!$P$8:$Q$1009,2,FALSE)),"")</f>
        <v/>
      </c>
      <c r="J6312" s="76"/>
      <c r="K6312" s="74" t="str">
        <f t="shared" si="98"/>
        <v/>
      </c>
    </row>
    <row r="6313" spans="1:11" ht="18.95" customHeight="1" x14ac:dyDescent="0.25">
      <c r="A6313" s="52"/>
      <c r="C6313" s="185"/>
      <c r="D6313" s="76"/>
      <c r="E6313" s="76" t="str">
        <f>IF(D6313="","",IFERROR(VLOOKUP(D6313,Cadastro!$C$9:$D$1009,2,FALSE),"NOT FOUND"))</f>
        <v/>
      </c>
      <c r="F6313" s="94"/>
      <c r="G6313" s="76"/>
      <c r="H6313" s="81" t="str">
        <f>IFERROR(F6313*VLOOKUP(D6313,Saldo!$P$8:$U$1009,6,FALSE),"")</f>
        <v/>
      </c>
      <c r="I6313" s="78" t="str">
        <f>IFERROR(IF(D6313="","",VLOOKUP(D6313,Saldo!$P$8:$Q$1009,2,FALSE)),"")</f>
        <v/>
      </c>
      <c r="J6313" s="76"/>
      <c r="K6313" s="74" t="str">
        <f t="shared" si="98"/>
        <v/>
      </c>
    </row>
    <row r="6314" spans="1:11" ht="18.95" customHeight="1" x14ac:dyDescent="0.25">
      <c r="A6314" s="52"/>
      <c r="C6314" s="185"/>
      <c r="D6314" s="76"/>
      <c r="E6314" s="76" t="str">
        <f>IF(D6314="","",IFERROR(VLOOKUP(D6314,Cadastro!$C$9:$D$1009,2,FALSE),"NOT FOUND"))</f>
        <v/>
      </c>
      <c r="F6314" s="94"/>
      <c r="G6314" s="76"/>
      <c r="H6314" s="81" t="str">
        <f>IFERROR(F6314*VLOOKUP(D6314,Saldo!$P$8:$U$1009,6,FALSE),"")</f>
        <v/>
      </c>
      <c r="I6314" s="78" t="str">
        <f>IFERROR(IF(D6314="","",VLOOKUP(D6314,Saldo!$P$8:$Q$1009,2,FALSE)),"")</f>
        <v/>
      </c>
      <c r="J6314" s="76"/>
      <c r="K6314" s="74" t="str">
        <f t="shared" si="98"/>
        <v/>
      </c>
    </row>
    <row r="6315" spans="1:11" ht="18.95" customHeight="1" x14ac:dyDescent="0.25">
      <c r="A6315" s="52"/>
      <c r="C6315" s="185"/>
      <c r="D6315" s="76"/>
      <c r="E6315" s="76" t="str">
        <f>IF(D6315="","",IFERROR(VLOOKUP(D6315,Cadastro!$C$9:$D$1009,2,FALSE),"NOT FOUND"))</f>
        <v/>
      </c>
      <c r="F6315" s="94"/>
      <c r="G6315" s="76"/>
      <c r="H6315" s="81" t="str">
        <f>IFERROR(F6315*VLOOKUP(D6315,Saldo!$P$8:$U$1009,6,FALSE),"")</f>
        <v/>
      </c>
      <c r="I6315" s="78" t="str">
        <f>IFERROR(IF(D6315="","",VLOOKUP(D6315,Saldo!$P$8:$Q$1009,2,FALSE)),"")</f>
        <v/>
      </c>
      <c r="J6315" s="76"/>
      <c r="K6315" s="74" t="str">
        <f t="shared" si="98"/>
        <v/>
      </c>
    </row>
    <row r="6316" spans="1:11" ht="18.95" customHeight="1" x14ac:dyDescent="0.25">
      <c r="A6316" s="52"/>
      <c r="C6316" s="185"/>
      <c r="D6316" s="76"/>
      <c r="E6316" s="76" t="str">
        <f>IF(D6316="","",IFERROR(VLOOKUP(D6316,Cadastro!$C$9:$D$1009,2,FALSE),"NOT FOUND"))</f>
        <v/>
      </c>
      <c r="F6316" s="94"/>
      <c r="G6316" s="76"/>
      <c r="H6316" s="81" t="str">
        <f>IFERROR(F6316*VLOOKUP(D6316,Saldo!$P$8:$U$1009,6,FALSE),"")</f>
        <v/>
      </c>
      <c r="I6316" s="78" t="str">
        <f>IFERROR(IF(D6316="","",VLOOKUP(D6316,Saldo!$P$8:$Q$1009,2,FALSE)),"")</f>
        <v/>
      </c>
      <c r="J6316" s="76"/>
      <c r="K6316" s="74" t="str">
        <f t="shared" si="98"/>
        <v/>
      </c>
    </row>
    <row r="6317" spans="1:11" ht="18.95" customHeight="1" x14ac:dyDescent="0.25">
      <c r="A6317" s="52"/>
      <c r="C6317" s="185"/>
      <c r="D6317" s="76"/>
      <c r="E6317" s="76" t="str">
        <f>IF(D6317="","",IFERROR(VLOOKUP(D6317,Cadastro!$C$9:$D$1009,2,FALSE),"NOT FOUND"))</f>
        <v/>
      </c>
      <c r="F6317" s="94"/>
      <c r="G6317" s="76"/>
      <c r="H6317" s="81" t="str">
        <f>IFERROR(F6317*VLOOKUP(D6317,Saldo!$P$8:$U$1009,6,FALSE),"")</f>
        <v/>
      </c>
      <c r="I6317" s="78" t="str">
        <f>IFERROR(IF(D6317="","",VLOOKUP(D6317,Saldo!$P$8:$Q$1009,2,FALSE)),"")</f>
        <v/>
      </c>
      <c r="J6317" s="76"/>
      <c r="K6317" s="74" t="str">
        <f t="shared" si="98"/>
        <v/>
      </c>
    </row>
    <row r="6318" spans="1:11" ht="18.95" customHeight="1" x14ac:dyDescent="0.25">
      <c r="A6318" s="52"/>
      <c r="C6318" s="185"/>
      <c r="D6318" s="76"/>
      <c r="E6318" s="76" t="str">
        <f>IF(D6318="","",IFERROR(VLOOKUP(D6318,Cadastro!$C$9:$D$1009,2,FALSE),"NOT FOUND"))</f>
        <v/>
      </c>
      <c r="F6318" s="94"/>
      <c r="G6318" s="76"/>
      <c r="H6318" s="81" t="str">
        <f>IFERROR(F6318*VLOOKUP(D6318,Saldo!$P$8:$U$1009,6,FALSE),"")</f>
        <v/>
      </c>
      <c r="I6318" s="78" t="str">
        <f>IFERROR(IF(D6318="","",VLOOKUP(D6318,Saldo!$P$8:$Q$1009,2,FALSE)),"")</f>
        <v/>
      </c>
      <c r="J6318" s="76"/>
      <c r="K6318" s="74" t="str">
        <f t="shared" si="98"/>
        <v/>
      </c>
    </row>
    <row r="6319" spans="1:11" ht="18.95" customHeight="1" x14ac:dyDescent="0.25">
      <c r="A6319" s="52"/>
      <c r="C6319" s="185"/>
      <c r="D6319" s="76"/>
      <c r="E6319" s="76" t="str">
        <f>IF(D6319="","",IFERROR(VLOOKUP(D6319,Cadastro!$C$9:$D$1009,2,FALSE),"NOT FOUND"))</f>
        <v/>
      </c>
      <c r="F6319" s="94"/>
      <c r="G6319" s="76"/>
      <c r="H6319" s="81" t="str">
        <f>IFERROR(F6319*VLOOKUP(D6319,Saldo!$P$8:$U$1009,6,FALSE),"")</f>
        <v/>
      </c>
      <c r="I6319" s="78" t="str">
        <f>IFERROR(IF(D6319="","",VLOOKUP(D6319,Saldo!$P$8:$Q$1009,2,FALSE)),"")</f>
        <v/>
      </c>
      <c r="J6319" s="76"/>
      <c r="K6319" s="74" t="str">
        <f t="shared" si="98"/>
        <v/>
      </c>
    </row>
    <row r="6320" spans="1:11" ht="18.95" customHeight="1" x14ac:dyDescent="0.25">
      <c r="A6320" s="52"/>
      <c r="C6320" s="185"/>
      <c r="D6320" s="76"/>
      <c r="E6320" s="76" t="str">
        <f>IF(D6320="","",IFERROR(VLOOKUP(D6320,Cadastro!$C$9:$D$1009,2,FALSE),"NOT FOUND"))</f>
        <v/>
      </c>
      <c r="F6320" s="94"/>
      <c r="G6320" s="76"/>
      <c r="H6320" s="81" t="str">
        <f>IFERROR(F6320*VLOOKUP(D6320,Saldo!$P$8:$U$1009,6,FALSE),"")</f>
        <v/>
      </c>
      <c r="I6320" s="78" t="str">
        <f>IFERROR(IF(D6320="","",VLOOKUP(D6320,Saldo!$P$8:$Q$1009,2,FALSE)),"")</f>
        <v/>
      </c>
      <c r="J6320" s="76"/>
      <c r="K6320" s="74" t="str">
        <f t="shared" si="98"/>
        <v/>
      </c>
    </row>
    <row r="6321" spans="1:11" ht="18.95" customHeight="1" x14ac:dyDescent="0.25">
      <c r="A6321" s="52"/>
      <c r="C6321" s="185"/>
      <c r="D6321" s="76"/>
      <c r="E6321" s="76" t="str">
        <f>IF(D6321="","",IFERROR(VLOOKUP(D6321,Cadastro!$C$9:$D$1009,2,FALSE),"NOT FOUND"))</f>
        <v/>
      </c>
      <c r="F6321" s="94"/>
      <c r="G6321" s="76"/>
      <c r="H6321" s="81" t="str">
        <f>IFERROR(F6321*VLOOKUP(D6321,Saldo!$P$8:$U$1009,6,FALSE),"")</f>
        <v/>
      </c>
      <c r="I6321" s="78" t="str">
        <f>IFERROR(IF(D6321="","",VLOOKUP(D6321,Saldo!$P$8:$Q$1009,2,FALSE)),"")</f>
        <v/>
      </c>
      <c r="J6321" s="76"/>
      <c r="K6321" s="74" t="str">
        <f t="shared" si="98"/>
        <v/>
      </c>
    </row>
    <row r="6322" spans="1:11" ht="18.95" customHeight="1" x14ac:dyDescent="0.25">
      <c r="A6322" s="52"/>
      <c r="C6322" s="185"/>
      <c r="D6322" s="76"/>
      <c r="E6322" s="76" t="str">
        <f>IF(D6322="","",IFERROR(VLOOKUP(D6322,Cadastro!$C$9:$D$1009,2,FALSE),"NOT FOUND"))</f>
        <v/>
      </c>
      <c r="F6322" s="94"/>
      <c r="G6322" s="76"/>
      <c r="H6322" s="81" t="str">
        <f>IFERROR(F6322*VLOOKUP(D6322,Saldo!$P$8:$U$1009,6,FALSE),"")</f>
        <v/>
      </c>
      <c r="I6322" s="78" t="str">
        <f>IFERROR(IF(D6322="","",VLOOKUP(D6322,Saldo!$P$8:$Q$1009,2,FALSE)),"")</f>
        <v/>
      </c>
      <c r="J6322" s="76"/>
      <c r="K6322" s="74" t="str">
        <f t="shared" si="98"/>
        <v/>
      </c>
    </row>
    <row r="6323" spans="1:11" ht="18.95" customHeight="1" x14ac:dyDescent="0.25">
      <c r="A6323" s="52"/>
      <c r="C6323" s="185"/>
      <c r="D6323" s="76"/>
      <c r="E6323" s="76" t="str">
        <f>IF(D6323="","",IFERROR(VLOOKUP(D6323,Cadastro!$C$9:$D$1009,2,FALSE),"NOT FOUND"))</f>
        <v/>
      </c>
      <c r="F6323" s="94"/>
      <c r="G6323" s="76"/>
      <c r="H6323" s="81" t="str">
        <f>IFERROR(F6323*VLOOKUP(D6323,Saldo!$P$8:$U$1009,6,FALSE),"")</f>
        <v/>
      </c>
      <c r="I6323" s="78" t="str">
        <f>IFERROR(IF(D6323="","",VLOOKUP(D6323,Saldo!$P$8:$Q$1009,2,FALSE)),"")</f>
        <v/>
      </c>
      <c r="J6323" s="76"/>
      <c r="K6323" s="74" t="str">
        <f t="shared" si="98"/>
        <v/>
      </c>
    </row>
    <row r="6324" spans="1:11" ht="18.95" customHeight="1" x14ac:dyDescent="0.25">
      <c r="A6324" s="52"/>
      <c r="C6324" s="185"/>
      <c r="D6324" s="76"/>
      <c r="E6324" s="76" t="str">
        <f>IF(D6324="","",IFERROR(VLOOKUP(D6324,Cadastro!$C$9:$D$1009,2,FALSE),"NOT FOUND"))</f>
        <v/>
      </c>
      <c r="F6324" s="94"/>
      <c r="G6324" s="76"/>
      <c r="H6324" s="81" t="str">
        <f>IFERROR(F6324*VLOOKUP(D6324,Saldo!$P$8:$U$1009,6,FALSE),"")</f>
        <v/>
      </c>
      <c r="I6324" s="78" t="str">
        <f>IFERROR(IF(D6324="","",VLOOKUP(D6324,Saldo!$P$8:$Q$1009,2,FALSE)),"")</f>
        <v/>
      </c>
      <c r="J6324" s="76"/>
      <c r="K6324" s="74" t="str">
        <f t="shared" si="98"/>
        <v/>
      </c>
    </row>
    <row r="6325" spans="1:11" ht="18.95" customHeight="1" x14ac:dyDescent="0.25">
      <c r="A6325" s="52"/>
      <c r="C6325" s="185"/>
      <c r="D6325" s="76"/>
      <c r="E6325" s="76" t="str">
        <f>IF(D6325="","",IFERROR(VLOOKUP(D6325,Cadastro!$C$9:$D$1009,2,FALSE),"NOT FOUND"))</f>
        <v/>
      </c>
      <c r="F6325" s="94"/>
      <c r="G6325" s="76"/>
      <c r="H6325" s="81" t="str">
        <f>IFERROR(F6325*VLOOKUP(D6325,Saldo!$P$8:$U$1009,6,FALSE),"")</f>
        <v/>
      </c>
      <c r="I6325" s="78" t="str">
        <f>IFERROR(IF(D6325="","",VLOOKUP(D6325,Saldo!$P$8:$Q$1009,2,FALSE)),"")</f>
        <v/>
      </c>
      <c r="J6325" s="76"/>
      <c r="K6325" s="74" t="str">
        <f t="shared" si="98"/>
        <v/>
      </c>
    </row>
    <row r="6326" spans="1:11" ht="18.95" customHeight="1" x14ac:dyDescent="0.25">
      <c r="A6326" s="52"/>
      <c r="C6326" s="185"/>
      <c r="D6326" s="76"/>
      <c r="E6326" s="76" t="str">
        <f>IF(D6326="","",IFERROR(VLOOKUP(D6326,Cadastro!$C$9:$D$1009,2,FALSE),"NOT FOUND"))</f>
        <v/>
      </c>
      <c r="F6326" s="94"/>
      <c r="G6326" s="76"/>
      <c r="H6326" s="81" t="str">
        <f>IFERROR(F6326*VLOOKUP(D6326,Saldo!$P$8:$U$1009,6,FALSE),"")</f>
        <v/>
      </c>
      <c r="I6326" s="78" t="str">
        <f>IFERROR(IF(D6326="","",VLOOKUP(D6326,Saldo!$P$8:$Q$1009,2,FALSE)),"")</f>
        <v/>
      </c>
      <c r="J6326" s="76"/>
      <c r="K6326" s="74" t="str">
        <f t="shared" si="98"/>
        <v/>
      </c>
    </row>
    <row r="6327" spans="1:11" ht="18.95" customHeight="1" x14ac:dyDescent="0.25">
      <c r="A6327" s="52"/>
      <c r="C6327" s="185"/>
      <c r="D6327" s="76"/>
      <c r="E6327" s="76" t="str">
        <f>IF(D6327="","",IFERROR(VLOOKUP(D6327,Cadastro!$C$9:$D$1009,2,FALSE),"NOT FOUND"))</f>
        <v/>
      </c>
      <c r="F6327" s="94"/>
      <c r="G6327" s="76"/>
      <c r="H6327" s="81" t="str">
        <f>IFERROR(F6327*VLOOKUP(D6327,Saldo!$P$8:$U$1009,6,FALSE),"")</f>
        <v/>
      </c>
      <c r="I6327" s="78" t="str">
        <f>IFERROR(IF(D6327="","",VLOOKUP(D6327,Saldo!$P$8:$Q$1009,2,FALSE)),"")</f>
        <v/>
      </c>
      <c r="J6327" s="76"/>
      <c r="K6327" s="74" t="str">
        <f t="shared" si="98"/>
        <v/>
      </c>
    </row>
    <row r="6328" spans="1:11" ht="18.95" customHeight="1" x14ac:dyDescent="0.25">
      <c r="A6328" s="52"/>
      <c r="C6328" s="185"/>
      <c r="D6328" s="76"/>
      <c r="E6328" s="76" t="str">
        <f>IF(D6328="","",IFERROR(VLOOKUP(D6328,Cadastro!$C$9:$D$1009,2,FALSE),"NOT FOUND"))</f>
        <v/>
      </c>
      <c r="F6328" s="94"/>
      <c r="G6328" s="76"/>
      <c r="H6328" s="81" t="str">
        <f>IFERROR(F6328*VLOOKUP(D6328,Saldo!$P$8:$U$1009,6,FALSE),"")</f>
        <v/>
      </c>
      <c r="I6328" s="78" t="str">
        <f>IFERROR(IF(D6328="","",VLOOKUP(D6328,Saldo!$P$8:$Q$1009,2,FALSE)),"")</f>
        <v/>
      </c>
      <c r="J6328" s="76"/>
      <c r="K6328" s="74" t="str">
        <f t="shared" si="98"/>
        <v/>
      </c>
    </row>
    <row r="6329" spans="1:11" ht="18.95" customHeight="1" x14ac:dyDescent="0.25">
      <c r="A6329" s="52"/>
      <c r="C6329" s="185"/>
      <c r="D6329" s="76"/>
      <c r="E6329" s="76" t="str">
        <f>IF(D6329="","",IFERROR(VLOOKUP(D6329,Cadastro!$C$9:$D$1009,2,FALSE),"NOT FOUND"))</f>
        <v/>
      </c>
      <c r="F6329" s="94"/>
      <c r="G6329" s="76"/>
      <c r="H6329" s="81" t="str">
        <f>IFERROR(F6329*VLOOKUP(D6329,Saldo!$P$8:$U$1009,6,FALSE),"")</f>
        <v/>
      </c>
      <c r="I6329" s="78" t="str">
        <f>IFERROR(IF(D6329="","",VLOOKUP(D6329,Saldo!$P$8:$Q$1009,2,FALSE)),"")</f>
        <v/>
      </c>
      <c r="J6329" s="76"/>
      <c r="K6329" s="74" t="str">
        <f t="shared" si="98"/>
        <v/>
      </c>
    </row>
    <row r="6330" spans="1:11" ht="18.95" customHeight="1" x14ac:dyDescent="0.25">
      <c r="A6330" s="52"/>
      <c r="C6330" s="185"/>
      <c r="D6330" s="76"/>
      <c r="E6330" s="76" t="str">
        <f>IF(D6330="","",IFERROR(VLOOKUP(D6330,Cadastro!$C$9:$D$1009,2,FALSE),"NOT FOUND"))</f>
        <v/>
      </c>
      <c r="F6330" s="94"/>
      <c r="G6330" s="76"/>
      <c r="H6330" s="81" t="str">
        <f>IFERROR(F6330*VLOOKUP(D6330,Saldo!$P$8:$U$1009,6,FALSE),"")</f>
        <v/>
      </c>
      <c r="I6330" s="78" t="str">
        <f>IFERROR(IF(D6330="","",VLOOKUP(D6330,Saldo!$P$8:$Q$1009,2,FALSE)),"")</f>
        <v/>
      </c>
      <c r="J6330" s="76"/>
      <c r="K6330" s="74" t="str">
        <f t="shared" si="98"/>
        <v/>
      </c>
    </row>
    <row r="6331" spans="1:11" ht="18.95" customHeight="1" x14ac:dyDescent="0.25">
      <c r="A6331" s="52"/>
      <c r="C6331" s="185"/>
      <c r="D6331" s="76"/>
      <c r="E6331" s="76" t="str">
        <f>IF(D6331="","",IFERROR(VLOOKUP(D6331,Cadastro!$C$9:$D$1009,2,FALSE),"NOT FOUND"))</f>
        <v/>
      </c>
      <c r="F6331" s="94"/>
      <c r="G6331" s="76"/>
      <c r="H6331" s="81" t="str">
        <f>IFERROR(F6331*VLOOKUP(D6331,Saldo!$P$8:$U$1009,6,FALSE),"")</f>
        <v/>
      </c>
      <c r="I6331" s="78" t="str">
        <f>IFERROR(IF(D6331="","",VLOOKUP(D6331,Saldo!$P$8:$Q$1009,2,FALSE)),"")</f>
        <v/>
      </c>
      <c r="J6331" s="76"/>
      <c r="K6331" s="74" t="str">
        <f t="shared" si="98"/>
        <v/>
      </c>
    </row>
    <row r="6332" spans="1:11" ht="18.95" customHeight="1" x14ac:dyDescent="0.25">
      <c r="A6332" s="52"/>
      <c r="C6332" s="185"/>
      <c r="D6332" s="76"/>
      <c r="E6332" s="76" t="str">
        <f>IF(D6332="","",IFERROR(VLOOKUP(D6332,Cadastro!$C$9:$D$1009,2,FALSE),"NOT FOUND"))</f>
        <v/>
      </c>
      <c r="F6332" s="94"/>
      <c r="G6332" s="76"/>
      <c r="H6332" s="81" t="str">
        <f>IFERROR(F6332*VLOOKUP(D6332,Saldo!$P$8:$U$1009,6,FALSE),"")</f>
        <v/>
      </c>
      <c r="I6332" s="78" t="str">
        <f>IFERROR(IF(D6332="","",VLOOKUP(D6332,Saldo!$P$8:$Q$1009,2,FALSE)),"")</f>
        <v/>
      </c>
      <c r="J6332" s="76"/>
      <c r="K6332" s="74" t="str">
        <f t="shared" si="98"/>
        <v/>
      </c>
    </row>
    <row r="6333" spans="1:11" ht="18.95" customHeight="1" x14ac:dyDescent="0.25">
      <c r="A6333" s="52"/>
      <c r="C6333" s="185"/>
      <c r="D6333" s="76"/>
      <c r="E6333" s="76" t="str">
        <f>IF(D6333="","",IFERROR(VLOOKUP(D6333,Cadastro!$C$9:$D$1009,2,FALSE),"NOT FOUND"))</f>
        <v/>
      </c>
      <c r="F6333" s="94"/>
      <c r="G6333" s="76"/>
      <c r="H6333" s="81" t="str">
        <f>IFERROR(F6333*VLOOKUP(D6333,Saldo!$P$8:$U$1009,6,FALSE),"")</f>
        <v/>
      </c>
      <c r="I6333" s="78" t="str">
        <f>IFERROR(IF(D6333="","",VLOOKUP(D6333,Saldo!$P$8:$Q$1009,2,FALSE)),"")</f>
        <v/>
      </c>
      <c r="J6333" s="76"/>
      <c r="K6333" s="74" t="str">
        <f t="shared" si="98"/>
        <v/>
      </c>
    </row>
    <row r="6334" spans="1:11" ht="18.95" customHeight="1" x14ac:dyDescent="0.25">
      <c r="A6334" s="52"/>
      <c r="C6334" s="185"/>
      <c r="D6334" s="76"/>
      <c r="E6334" s="76" t="str">
        <f>IF(D6334="","",IFERROR(VLOOKUP(D6334,Cadastro!$C$9:$D$1009,2,FALSE),"NOT FOUND"))</f>
        <v/>
      </c>
      <c r="F6334" s="94"/>
      <c r="G6334" s="76"/>
      <c r="H6334" s="81" t="str">
        <f>IFERROR(F6334*VLOOKUP(D6334,Saldo!$P$8:$U$1009,6,FALSE),"")</f>
        <v/>
      </c>
      <c r="I6334" s="78" t="str">
        <f>IFERROR(IF(D6334="","",VLOOKUP(D6334,Saldo!$P$8:$Q$1009,2,FALSE)),"")</f>
        <v/>
      </c>
      <c r="J6334" s="76"/>
      <c r="K6334" s="74" t="str">
        <f t="shared" si="98"/>
        <v/>
      </c>
    </row>
    <row r="6335" spans="1:11" ht="18.95" customHeight="1" x14ac:dyDescent="0.25">
      <c r="A6335" s="52"/>
      <c r="C6335" s="185"/>
      <c r="D6335" s="76"/>
      <c r="E6335" s="76" t="str">
        <f>IF(D6335="","",IFERROR(VLOOKUP(D6335,Cadastro!$C$9:$D$1009,2,FALSE),"NOT FOUND"))</f>
        <v/>
      </c>
      <c r="F6335" s="94"/>
      <c r="G6335" s="76"/>
      <c r="H6335" s="81" t="str">
        <f>IFERROR(F6335*VLOOKUP(D6335,Saldo!$P$8:$U$1009,6,FALSE),"")</f>
        <v/>
      </c>
      <c r="I6335" s="78" t="str">
        <f>IFERROR(IF(D6335="","",VLOOKUP(D6335,Saldo!$P$8:$Q$1009,2,FALSE)),"")</f>
        <v/>
      </c>
      <c r="J6335" s="76"/>
      <c r="K6335" s="74" t="str">
        <f t="shared" si="98"/>
        <v/>
      </c>
    </row>
    <row r="6336" spans="1:11" ht="18.95" customHeight="1" x14ac:dyDescent="0.25">
      <c r="A6336" s="52"/>
      <c r="C6336" s="185"/>
      <c r="D6336" s="76"/>
      <c r="E6336" s="76" t="str">
        <f>IF(D6336="","",IFERROR(VLOOKUP(D6336,Cadastro!$C$9:$D$1009,2,FALSE),"NOT FOUND"))</f>
        <v/>
      </c>
      <c r="F6336" s="94"/>
      <c r="G6336" s="76"/>
      <c r="H6336" s="81" t="str">
        <f>IFERROR(F6336*VLOOKUP(D6336,Saldo!$P$8:$U$1009,6,FALSE),"")</f>
        <v/>
      </c>
      <c r="I6336" s="78" t="str">
        <f>IFERROR(IF(D6336="","",VLOOKUP(D6336,Saldo!$P$8:$Q$1009,2,FALSE)),"")</f>
        <v/>
      </c>
      <c r="J6336" s="76"/>
      <c r="K6336" s="74" t="str">
        <f t="shared" si="98"/>
        <v/>
      </c>
    </row>
    <row r="6337" spans="1:11" ht="18.95" customHeight="1" x14ac:dyDescent="0.25">
      <c r="A6337" s="52"/>
      <c r="C6337" s="185"/>
      <c r="D6337" s="76"/>
      <c r="E6337" s="76" t="str">
        <f>IF(D6337="","",IFERROR(VLOOKUP(D6337,Cadastro!$C$9:$D$1009,2,FALSE),"NOT FOUND"))</f>
        <v/>
      </c>
      <c r="F6337" s="94"/>
      <c r="G6337" s="76"/>
      <c r="H6337" s="81" t="str">
        <f>IFERROR(F6337*VLOOKUP(D6337,Saldo!$P$8:$U$1009,6,FALSE),"")</f>
        <v/>
      </c>
      <c r="I6337" s="78" t="str">
        <f>IFERROR(IF(D6337="","",VLOOKUP(D6337,Saldo!$P$8:$Q$1009,2,FALSE)),"")</f>
        <v/>
      </c>
      <c r="J6337" s="76"/>
      <c r="K6337" s="74" t="str">
        <f t="shared" si="98"/>
        <v/>
      </c>
    </row>
    <row r="6338" spans="1:11" ht="18.95" customHeight="1" x14ac:dyDescent="0.25">
      <c r="A6338" s="52"/>
      <c r="C6338" s="185"/>
      <c r="D6338" s="76"/>
      <c r="E6338" s="76" t="str">
        <f>IF(D6338="","",IFERROR(VLOOKUP(D6338,Cadastro!$C$9:$D$1009,2,FALSE),"NOT FOUND"))</f>
        <v/>
      </c>
      <c r="F6338" s="94"/>
      <c r="G6338" s="76"/>
      <c r="H6338" s="81" t="str">
        <f>IFERROR(F6338*VLOOKUP(D6338,Saldo!$P$8:$U$1009,6,FALSE),"")</f>
        <v/>
      </c>
      <c r="I6338" s="78" t="str">
        <f>IFERROR(IF(D6338="","",VLOOKUP(D6338,Saldo!$P$8:$Q$1009,2,FALSE)),"")</f>
        <v/>
      </c>
      <c r="J6338" s="76"/>
      <c r="K6338" s="74" t="str">
        <f t="shared" si="98"/>
        <v/>
      </c>
    </row>
    <row r="6339" spans="1:11" ht="18.95" customHeight="1" x14ac:dyDescent="0.25">
      <c r="A6339" s="52"/>
      <c r="C6339" s="185"/>
      <c r="D6339" s="76"/>
      <c r="E6339" s="76" t="str">
        <f>IF(D6339="","",IFERROR(VLOOKUP(D6339,Cadastro!$C$9:$D$1009,2,FALSE),"NOT FOUND"))</f>
        <v/>
      </c>
      <c r="F6339" s="94"/>
      <c r="G6339" s="76"/>
      <c r="H6339" s="81" t="str">
        <f>IFERROR(F6339*VLOOKUP(D6339,Saldo!$P$8:$U$1009,6,FALSE),"")</f>
        <v/>
      </c>
      <c r="I6339" s="78" t="str">
        <f>IFERROR(IF(D6339="","",VLOOKUP(D6339,Saldo!$P$8:$Q$1009,2,FALSE)),"")</f>
        <v/>
      </c>
      <c r="J6339" s="76"/>
      <c r="K6339" s="74" t="str">
        <f t="shared" si="98"/>
        <v/>
      </c>
    </row>
    <row r="6340" spans="1:11" ht="18.95" customHeight="1" x14ac:dyDescent="0.25">
      <c r="A6340" s="52"/>
      <c r="C6340" s="185"/>
      <c r="D6340" s="76"/>
      <c r="E6340" s="76" t="str">
        <f>IF(D6340="","",IFERROR(VLOOKUP(D6340,Cadastro!$C$9:$D$1009,2,FALSE),"NOT FOUND"))</f>
        <v/>
      </c>
      <c r="F6340" s="94"/>
      <c r="G6340" s="76"/>
      <c r="H6340" s="81" t="str">
        <f>IFERROR(F6340*VLOOKUP(D6340,Saldo!$P$8:$U$1009,6,FALSE),"")</f>
        <v/>
      </c>
      <c r="I6340" s="78" t="str">
        <f>IFERROR(IF(D6340="","",VLOOKUP(D6340,Saldo!$P$8:$Q$1009,2,FALSE)),"")</f>
        <v/>
      </c>
      <c r="J6340" s="76"/>
      <c r="K6340" s="74" t="str">
        <f t="shared" si="98"/>
        <v/>
      </c>
    </row>
    <row r="6341" spans="1:11" ht="18.95" customHeight="1" x14ac:dyDescent="0.25">
      <c r="A6341" s="52"/>
      <c r="C6341" s="185"/>
      <c r="D6341" s="76"/>
      <c r="E6341" s="76" t="str">
        <f>IF(D6341="","",IFERROR(VLOOKUP(D6341,Cadastro!$C$9:$D$1009,2,FALSE),"NOT FOUND"))</f>
        <v/>
      </c>
      <c r="F6341" s="94"/>
      <c r="G6341" s="76"/>
      <c r="H6341" s="81" t="str">
        <f>IFERROR(F6341*VLOOKUP(D6341,Saldo!$P$8:$U$1009,6,FALSE),"")</f>
        <v/>
      </c>
      <c r="I6341" s="78" t="str">
        <f>IFERROR(IF(D6341="","",VLOOKUP(D6341,Saldo!$P$8:$Q$1009,2,FALSE)),"")</f>
        <v/>
      </c>
      <c r="J6341" s="76"/>
      <c r="K6341" s="74" t="str">
        <f t="shared" si="98"/>
        <v/>
      </c>
    </row>
    <row r="6342" spans="1:11" ht="18.95" customHeight="1" x14ac:dyDescent="0.25">
      <c r="A6342" s="52"/>
      <c r="C6342" s="185"/>
      <c r="D6342" s="76"/>
      <c r="E6342" s="76" t="str">
        <f>IF(D6342="","",IFERROR(VLOOKUP(D6342,Cadastro!$C$9:$D$1009,2,FALSE),"NOT FOUND"))</f>
        <v/>
      </c>
      <c r="F6342" s="94"/>
      <c r="G6342" s="76"/>
      <c r="H6342" s="81" t="str">
        <f>IFERROR(F6342*VLOOKUP(D6342,Saldo!$P$8:$U$1009,6,FALSE),"")</f>
        <v/>
      </c>
      <c r="I6342" s="78" t="str">
        <f>IFERROR(IF(D6342="","",VLOOKUP(D6342,Saldo!$P$8:$Q$1009,2,FALSE)),"")</f>
        <v/>
      </c>
      <c r="J6342" s="76"/>
      <c r="K6342" s="74" t="str">
        <f t="shared" si="98"/>
        <v/>
      </c>
    </row>
    <row r="6343" spans="1:11" ht="18.95" customHeight="1" x14ac:dyDescent="0.25">
      <c r="A6343" s="52"/>
      <c r="C6343" s="185"/>
      <c r="D6343" s="76"/>
      <c r="E6343" s="76" t="str">
        <f>IF(D6343="","",IFERROR(VLOOKUP(D6343,Cadastro!$C$9:$D$1009,2,FALSE),"NOT FOUND"))</f>
        <v/>
      </c>
      <c r="F6343" s="94"/>
      <c r="G6343" s="76"/>
      <c r="H6343" s="81" t="str">
        <f>IFERROR(F6343*VLOOKUP(D6343,Saldo!$P$8:$U$1009,6,FALSE),"")</f>
        <v/>
      </c>
      <c r="I6343" s="78" t="str">
        <f>IFERROR(IF(D6343="","",VLOOKUP(D6343,Saldo!$P$8:$Q$1009,2,FALSE)),"")</f>
        <v/>
      </c>
      <c r="J6343" s="76"/>
      <c r="K6343" s="74" t="str">
        <f t="shared" si="98"/>
        <v/>
      </c>
    </row>
    <row r="6344" spans="1:11" ht="18.95" customHeight="1" x14ac:dyDescent="0.25">
      <c r="A6344" s="52"/>
      <c r="C6344" s="185"/>
      <c r="D6344" s="76"/>
      <c r="E6344" s="76" t="str">
        <f>IF(D6344="","",IFERROR(VLOOKUP(D6344,Cadastro!$C$9:$D$1009,2,FALSE),"NOT FOUND"))</f>
        <v/>
      </c>
      <c r="F6344" s="94"/>
      <c r="G6344" s="76"/>
      <c r="H6344" s="81" t="str">
        <f>IFERROR(F6344*VLOOKUP(D6344,Saldo!$P$8:$U$1009,6,FALSE),"")</f>
        <v/>
      </c>
      <c r="I6344" s="78" t="str">
        <f>IFERROR(IF(D6344="","",VLOOKUP(D6344,Saldo!$P$8:$Q$1009,2,FALSE)),"")</f>
        <v/>
      </c>
      <c r="J6344" s="76"/>
      <c r="K6344" s="74" t="str">
        <f t="shared" si="98"/>
        <v/>
      </c>
    </row>
    <row r="6345" spans="1:11" ht="18.95" customHeight="1" x14ac:dyDescent="0.25">
      <c r="A6345" s="52"/>
      <c r="C6345" s="185"/>
      <c r="D6345" s="76"/>
      <c r="E6345" s="76" t="str">
        <f>IF(D6345="","",IFERROR(VLOOKUP(D6345,Cadastro!$C$9:$D$1009,2,FALSE),"NOT FOUND"))</f>
        <v/>
      </c>
      <c r="F6345" s="94"/>
      <c r="G6345" s="76"/>
      <c r="H6345" s="81" t="str">
        <f>IFERROR(F6345*VLOOKUP(D6345,Saldo!$P$8:$U$1009,6,FALSE),"")</f>
        <v/>
      </c>
      <c r="I6345" s="78" t="str">
        <f>IFERROR(IF(D6345="","",VLOOKUP(D6345,Saldo!$P$8:$Q$1009,2,FALSE)),"")</f>
        <v/>
      </c>
      <c r="J6345" s="76"/>
      <c r="K6345" s="74" t="str">
        <f t="shared" si="98"/>
        <v/>
      </c>
    </row>
    <row r="6346" spans="1:11" ht="18.95" customHeight="1" x14ac:dyDescent="0.25">
      <c r="A6346" s="52"/>
      <c r="C6346" s="185"/>
      <c r="D6346" s="76"/>
      <c r="E6346" s="76" t="str">
        <f>IF(D6346="","",IFERROR(VLOOKUP(D6346,Cadastro!$C$9:$D$1009,2,FALSE),"NOT FOUND"))</f>
        <v/>
      </c>
      <c r="F6346" s="94"/>
      <c r="G6346" s="76"/>
      <c r="H6346" s="81" t="str">
        <f>IFERROR(F6346*VLOOKUP(D6346,Saldo!$P$8:$U$1009,6,FALSE),"")</f>
        <v/>
      </c>
      <c r="I6346" s="78" t="str">
        <f>IFERROR(IF(D6346="","",VLOOKUP(D6346,Saldo!$P$8:$Q$1009,2,FALSE)),"")</f>
        <v/>
      </c>
      <c r="J6346" s="76"/>
      <c r="K6346" s="74" t="str">
        <f t="shared" ref="K6346:K6409" si="99">IF(C6346="","",MONTH(C6346))</f>
        <v/>
      </c>
    </row>
    <row r="6347" spans="1:11" ht="18.95" customHeight="1" x14ac:dyDescent="0.25">
      <c r="A6347" s="52"/>
      <c r="C6347" s="185"/>
      <c r="D6347" s="76"/>
      <c r="E6347" s="76" t="str">
        <f>IF(D6347="","",IFERROR(VLOOKUP(D6347,Cadastro!$C$9:$D$1009,2,FALSE),"NOT FOUND"))</f>
        <v/>
      </c>
      <c r="F6347" s="94"/>
      <c r="G6347" s="76"/>
      <c r="H6347" s="81" t="str">
        <f>IFERROR(F6347*VLOOKUP(D6347,Saldo!$P$8:$U$1009,6,FALSE),"")</f>
        <v/>
      </c>
      <c r="I6347" s="78" t="str">
        <f>IFERROR(IF(D6347="","",VLOOKUP(D6347,Saldo!$P$8:$Q$1009,2,FALSE)),"")</f>
        <v/>
      </c>
      <c r="J6347" s="76"/>
      <c r="K6347" s="74" t="str">
        <f t="shared" si="99"/>
        <v/>
      </c>
    </row>
    <row r="6348" spans="1:11" ht="18.95" customHeight="1" x14ac:dyDescent="0.25">
      <c r="A6348" s="52"/>
      <c r="C6348" s="185"/>
      <c r="D6348" s="76"/>
      <c r="E6348" s="76" t="str">
        <f>IF(D6348="","",IFERROR(VLOOKUP(D6348,Cadastro!$C$9:$D$1009,2,FALSE),"NOT FOUND"))</f>
        <v/>
      </c>
      <c r="F6348" s="94"/>
      <c r="G6348" s="76"/>
      <c r="H6348" s="81" t="str">
        <f>IFERROR(F6348*VLOOKUP(D6348,Saldo!$P$8:$U$1009,6,FALSE),"")</f>
        <v/>
      </c>
      <c r="I6348" s="78" t="str">
        <f>IFERROR(IF(D6348="","",VLOOKUP(D6348,Saldo!$P$8:$Q$1009,2,FALSE)),"")</f>
        <v/>
      </c>
      <c r="J6348" s="76"/>
      <c r="K6348" s="74" t="str">
        <f t="shared" si="99"/>
        <v/>
      </c>
    </row>
    <row r="6349" spans="1:11" ht="18.95" customHeight="1" x14ac:dyDescent="0.25">
      <c r="A6349" s="52"/>
      <c r="C6349" s="185"/>
      <c r="D6349" s="76"/>
      <c r="E6349" s="76" t="str">
        <f>IF(D6349="","",IFERROR(VLOOKUP(D6349,Cadastro!$C$9:$D$1009,2,FALSE),"NOT FOUND"))</f>
        <v/>
      </c>
      <c r="F6349" s="94"/>
      <c r="G6349" s="76"/>
      <c r="H6349" s="81" t="str">
        <f>IFERROR(F6349*VLOOKUP(D6349,Saldo!$P$8:$U$1009,6,FALSE),"")</f>
        <v/>
      </c>
      <c r="I6349" s="78" t="str">
        <f>IFERROR(IF(D6349="","",VLOOKUP(D6349,Saldo!$P$8:$Q$1009,2,FALSE)),"")</f>
        <v/>
      </c>
      <c r="J6349" s="76"/>
      <c r="K6349" s="74" t="str">
        <f t="shared" si="99"/>
        <v/>
      </c>
    </row>
    <row r="6350" spans="1:11" ht="18.95" customHeight="1" x14ac:dyDescent="0.25">
      <c r="A6350" s="52"/>
      <c r="C6350" s="185"/>
      <c r="D6350" s="76"/>
      <c r="E6350" s="76" t="str">
        <f>IF(D6350="","",IFERROR(VLOOKUP(D6350,Cadastro!$C$9:$D$1009,2,FALSE),"NOT FOUND"))</f>
        <v/>
      </c>
      <c r="F6350" s="94"/>
      <c r="G6350" s="76"/>
      <c r="H6350" s="81" t="str">
        <f>IFERROR(F6350*VLOOKUP(D6350,Saldo!$P$8:$U$1009,6,FALSE),"")</f>
        <v/>
      </c>
      <c r="I6350" s="78" t="str">
        <f>IFERROR(IF(D6350="","",VLOOKUP(D6350,Saldo!$P$8:$Q$1009,2,FALSE)),"")</f>
        <v/>
      </c>
      <c r="J6350" s="76"/>
      <c r="K6350" s="74" t="str">
        <f t="shared" si="99"/>
        <v/>
      </c>
    </row>
    <row r="6351" spans="1:11" ht="18.95" customHeight="1" x14ac:dyDescent="0.25">
      <c r="A6351" s="52"/>
      <c r="C6351" s="185"/>
      <c r="D6351" s="76"/>
      <c r="E6351" s="76" t="str">
        <f>IF(D6351="","",IFERROR(VLOOKUP(D6351,Cadastro!$C$9:$D$1009,2,FALSE),"NOT FOUND"))</f>
        <v/>
      </c>
      <c r="F6351" s="94"/>
      <c r="G6351" s="76"/>
      <c r="H6351" s="81" t="str">
        <f>IFERROR(F6351*VLOOKUP(D6351,Saldo!$P$8:$U$1009,6,FALSE),"")</f>
        <v/>
      </c>
      <c r="I6351" s="78" t="str">
        <f>IFERROR(IF(D6351="","",VLOOKUP(D6351,Saldo!$P$8:$Q$1009,2,FALSE)),"")</f>
        <v/>
      </c>
      <c r="J6351" s="76"/>
      <c r="K6351" s="74" t="str">
        <f t="shared" si="99"/>
        <v/>
      </c>
    </row>
    <row r="6352" spans="1:11" ht="18.95" customHeight="1" x14ac:dyDescent="0.25">
      <c r="A6352" s="52"/>
      <c r="C6352" s="185"/>
      <c r="D6352" s="76"/>
      <c r="E6352" s="76" t="str">
        <f>IF(D6352="","",IFERROR(VLOOKUP(D6352,Cadastro!$C$9:$D$1009,2,FALSE),"NOT FOUND"))</f>
        <v/>
      </c>
      <c r="F6352" s="94"/>
      <c r="G6352" s="76"/>
      <c r="H6352" s="81" t="str">
        <f>IFERROR(F6352*VLOOKUP(D6352,Saldo!$P$8:$U$1009,6,FALSE),"")</f>
        <v/>
      </c>
      <c r="I6352" s="78" t="str">
        <f>IFERROR(IF(D6352="","",VLOOKUP(D6352,Saldo!$P$8:$Q$1009,2,FALSE)),"")</f>
        <v/>
      </c>
      <c r="J6352" s="76"/>
      <c r="K6352" s="74" t="str">
        <f t="shared" si="99"/>
        <v/>
      </c>
    </row>
    <row r="6353" spans="1:11" ht="18.95" customHeight="1" x14ac:dyDescent="0.25">
      <c r="A6353" s="52"/>
      <c r="C6353" s="185"/>
      <c r="D6353" s="76"/>
      <c r="E6353" s="76" t="str">
        <f>IF(D6353="","",IFERROR(VLOOKUP(D6353,Cadastro!$C$9:$D$1009,2,FALSE),"NOT FOUND"))</f>
        <v/>
      </c>
      <c r="F6353" s="94"/>
      <c r="G6353" s="76"/>
      <c r="H6353" s="81" t="str">
        <f>IFERROR(F6353*VLOOKUP(D6353,Saldo!$P$8:$U$1009,6,FALSE),"")</f>
        <v/>
      </c>
      <c r="I6353" s="78" t="str">
        <f>IFERROR(IF(D6353="","",VLOOKUP(D6353,Saldo!$P$8:$Q$1009,2,FALSE)),"")</f>
        <v/>
      </c>
      <c r="J6353" s="76"/>
      <c r="K6353" s="74" t="str">
        <f t="shared" si="99"/>
        <v/>
      </c>
    </row>
    <row r="6354" spans="1:11" ht="18.95" customHeight="1" x14ac:dyDescent="0.25">
      <c r="A6354" s="52"/>
      <c r="C6354" s="185"/>
      <c r="D6354" s="76"/>
      <c r="E6354" s="76" t="str">
        <f>IF(D6354="","",IFERROR(VLOOKUP(D6354,Cadastro!$C$9:$D$1009,2,FALSE),"NOT FOUND"))</f>
        <v/>
      </c>
      <c r="F6354" s="94"/>
      <c r="G6354" s="76"/>
      <c r="H6354" s="81" t="str">
        <f>IFERROR(F6354*VLOOKUP(D6354,Saldo!$P$8:$U$1009,6,FALSE),"")</f>
        <v/>
      </c>
      <c r="I6354" s="78" t="str">
        <f>IFERROR(IF(D6354="","",VLOOKUP(D6354,Saldo!$P$8:$Q$1009,2,FALSE)),"")</f>
        <v/>
      </c>
      <c r="J6354" s="76"/>
      <c r="K6354" s="74" t="str">
        <f t="shared" si="99"/>
        <v/>
      </c>
    </row>
    <row r="6355" spans="1:11" ht="18.95" customHeight="1" x14ac:dyDescent="0.25">
      <c r="A6355" s="52"/>
      <c r="C6355" s="185"/>
      <c r="D6355" s="76"/>
      <c r="E6355" s="76" t="str">
        <f>IF(D6355="","",IFERROR(VLOOKUP(D6355,Cadastro!$C$9:$D$1009,2,FALSE),"NOT FOUND"))</f>
        <v/>
      </c>
      <c r="F6355" s="94"/>
      <c r="G6355" s="76"/>
      <c r="H6355" s="81" t="str">
        <f>IFERROR(F6355*VLOOKUP(D6355,Saldo!$P$8:$U$1009,6,FALSE),"")</f>
        <v/>
      </c>
      <c r="I6355" s="78" t="str">
        <f>IFERROR(IF(D6355="","",VLOOKUP(D6355,Saldo!$P$8:$Q$1009,2,FALSE)),"")</f>
        <v/>
      </c>
      <c r="J6355" s="76"/>
      <c r="K6355" s="74" t="str">
        <f t="shared" si="99"/>
        <v/>
      </c>
    </row>
    <row r="6356" spans="1:11" ht="18.95" customHeight="1" x14ac:dyDescent="0.25">
      <c r="A6356" s="52"/>
      <c r="C6356" s="185"/>
      <c r="D6356" s="76"/>
      <c r="E6356" s="76" t="str">
        <f>IF(D6356="","",IFERROR(VLOOKUP(D6356,Cadastro!$C$9:$D$1009,2,FALSE),"NOT FOUND"))</f>
        <v/>
      </c>
      <c r="F6356" s="94"/>
      <c r="G6356" s="76"/>
      <c r="H6356" s="81" t="str">
        <f>IFERROR(F6356*VLOOKUP(D6356,Saldo!$P$8:$U$1009,6,FALSE),"")</f>
        <v/>
      </c>
      <c r="I6356" s="78" t="str">
        <f>IFERROR(IF(D6356="","",VLOOKUP(D6356,Saldo!$P$8:$Q$1009,2,FALSE)),"")</f>
        <v/>
      </c>
      <c r="J6356" s="76"/>
      <c r="K6356" s="74" t="str">
        <f t="shared" si="99"/>
        <v/>
      </c>
    </row>
    <row r="6357" spans="1:11" ht="18.95" customHeight="1" x14ac:dyDescent="0.25">
      <c r="A6357" s="52"/>
      <c r="C6357" s="185"/>
      <c r="D6357" s="76"/>
      <c r="E6357" s="76" t="str">
        <f>IF(D6357="","",IFERROR(VLOOKUP(D6357,Cadastro!$C$9:$D$1009,2,FALSE),"NOT FOUND"))</f>
        <v/>
      </c>
      <c r="F6357" s="94"/>
      <c r="G6357" s="76"/>
      <c r="H6357" s="81" t="str">
        <f>IFERROR(F6357*VLOOKUP(D6357,Saldo!$P$8:$U$1009,6,FALSE),"")</f>
        <v/>
      </c>
      <c r="I6357" s="78" t="str">
        <f>IFERROR(IF(D6357="","",VLOOKUP(D6357,Saldo!$P$8:$Q$1009,2,FALSE)),"")</f>
        <v/>
      </c>
      <c r="J6357" s="76"/>
      <c r="K6357" s="74" t="str">
        <f t="shared" si="99"/>
        <v/>
      </c>
    </row>
    <row r="6358" spans="1:11" ht="18.95" customHeight="1" x14ac:dyDescent="0.25">
      <c r="A6358" s="52"/>
      <c r="C6358" s="185"/>
      <c r="D6358" s="76"/>
      <c r="E6358" s="76" t="str">
        <f>IF(D6358="","",IFERROR(VLOOKUP(D6358,Cadastro!$C$9:$D$1009,2,FALSE),"NOT FOUND"))</f>
        <v/>
      </c>
      <c r="F6358" s="94"/>
      <c r="G6358" s="76"/>
      <c r="H6358" s="81" t="str">
        <f>IFERROR(F6358*VLOOKUP(D6358,Saldo!$P$8:$U$1009,6,FALSE),"")</f>
        <v/>
      </c>
      <c r="I6358" s="78" t="str">
        <f>IFERROR(IF(D6358="","",VLOOKUP(D6358,Saldo!$P$8:$Q$1009,2,FALSE)),"")</f>
        <v/>
      </c>
      <c r="J6358" s="76"/>
      <c r="K6358" s="74" t="str">
        <f t="shared" si="99"/>
        <v/>
      </c>
    </row>
    <row r="6359" spans="1:11" ht="18.95" customHeight="1" x14ac:dyDescent="0.25">
      <c r="A6359" s="52"/>
      <c r="C6359" s="185"/>
      <c r="D6359" s="76"/>
      <c r="E6359" s="76" t="str">
        <f>IF(D6359="","",IFERROR(VLOOKUP(D6359,Cadastro!$C$9:$D$1009,2,FALSE),"NOT FOUND"))</f>
        <v/>
      </c>
      <c r="F6359" s="94"/>
      <c r="G6359" s="76"/>
      <c r="H6359" s="81" t="str">
        <f>IFERROR(F6359*VLOOKUP(D6359,Saldo!$P$8:$U$1009,6,FALSE),"")</f>
        <v/>
      </c>
      <c r="I6359" s="78" t="str">
        <f>IFERROR(IF(D6359="","",VLOOKUP(D6359,Saldo!$P$8:$Q$1009,2,FALSE)),"")</f>
        <v/>
      </c>
      <c r="J6359" s="76"/>
      <c r="K6359" s="74" t="str">
        <f t="shared" si="99"/>
        <v/>
      </c>
    </row>
    <row r="6360" spans="1:11" ht="18.95" customHeight="1" x14ac:dyDescent="0.25">
      <c r="A6360" s="52"/>
      <c r="C6360" s="185"/>
      <c r="D6360" s="76"/>
      <c r="E6360" s="76" t="str">
        <f>IF(D6360="","",IFERROR(VLOOKUP(D6360,Cadastro!$C$9:$D$1009,2,FALSE),"NOT FOUND"))</f>
        <v/>
      </c>
      <c r="F6360" s="94"/>
      <c r="G6360" s="76"/>
      <c r="H6360" s="81" t="str">
        <f>IFERROR(F6360*VLOOKUP(D6360,Saldo!$P$8:$U$1009,6,FALSE),"")</f>
        <v/>
      </c>
      <c r="I6360" s="78" t="str">
        <f>IFERROR(IF(D6360="","",VLOOKUP(D6360,Saldo!$P$8:$Q$1009,2,FALSE)),"")</f>
        <v/>
      </c>
      <c r="J6360" s="76"/>
      <c r="K6360" s="74" t="str">
        <f t="shared" si="99"/>
        <v/>
      </c>
    </row>
    <row r="6361" spans="1:11" ht="18.95" customHeight="1" x14ac:dyDescent="0.25">
      <c r="A6361" s="52"/>
      <c r="C6361" s="185"/>
      <c r="D6361" s="76"/>
      <c r="E6361" s="76" t="str">
        <f>IF(D6361="","",IFERROR(VLOOKUP(D6361,Cadastro!$C$9:$D$1009,2,FALSE),"NOT FOUND"))</f>
        <v/>
      </c>
      <c r="F6361" s="94"/>
      <c r="G6361" s="76"/>
      <c r="H6361" s="81" t="str">
        <f>IFERROR(F6361*VLOOKUP(D6361,Saldo!$P$8:$U$1009,6,FALSE),"")</f>
        <v/>
      </c>
      <c r="I6361" s="78" t="str">
        <f>IFERROR(IF(D6361="","",VLOOKUP(D6361,Saldo!$P$8:$Q$1009,2,FALSE)),"")</f>
        <v/>
      </c>
      <c r="J6361" s="76"/>
      <c r="K6361" s="74" t="str">
        <f t="shared" si="99"/>
        <v/>
      </c>
    </row>
    <row r="6362" spans="1:11" ht="18.95" customHeight="1" x14ac:dyDescent="0.25">
      <c r="A6362" s="52"/>
      <c r="C6362" s="185"/>
      <c r="D6362" s="76"/>
      <c r="E6362" s="76" t="str">
        <f>IF(D6362="","",IFERROR(VLOOKUP(D6362,Cadastro!$C$9:$D$1009,2,FALSE),"NOT FOUND"))</f>
        <v/>
      </c>
      <c r="F6362" s="94"/>
      <c r="G6362" s="76"/>
      <c r="H6362" s="81" t="str">
        <f>IFERROR(F6362*VLOOKUP(D6362,Saldo!$P$8:$U$1009,6,FALSE),"")</f>
        <v/>
      </c>
      <c r="I6362" s="78" t="str">
        <f>IFERROR(IF(D6362="","",VLOOKUP(D6362,Saldo!$P$8:$Q$1009,2,FALSE)),"")</f>
        <v/>
      </c>
      <c r="J6362" s="76"/>
      <c r="K6362" s="74" t="str">
        <f t="shared" si="99"/>
        <v/>
      </c>
    </row>
    <row r="6363" spans="1:11" ht="18.95" customHeight="1" x14ac:dyDescent="0.25">
      <c r="A6363" s="52"/>
      <c r="C6363" s="185"/>
      <c r="D6363" s="76"/>
      <c r="E6363" s="76" t="str">
        <f>IF(D6363="","",IFERROR(VLOOKUP(D6363,Cadastro!$C$9:$D$1009,2,FALSE),"NOT FOUND"))</f>
        <v/>
      </c>
      <c r="F6363" s="94"/>
      <c r="G6363" s="76"/>
      <c r="H6363" s="81" t="str">
        <f>IFERROR(F6363*VLOOKUP(D6363,Saldo!$P$8:$U$1009,6,FALSE),"")</f>
        <v/>
      </c>
      <c r="I6363" s="78" t="str">
        <f>IFERROR(IF(D6363="","",VLOOKUP(D6363,Saldo!$P$8:$Q$1009,2,FALSE)),"")</f>
        <v/>
      </c>
      <c r="J6363" s="76"/>
      <c r="K6363" s="74" t="str">
        <f t="shared" si="99"/>
        <v/>
      </c>
    </row>
    <row r="6364" spans="1:11" ht="18.95" customHeight="1" x14ac:dyDescent="0.25">
      <c r="A6364" s="52"/>
      <c r="C6364" s="185"/>
      <c r="D6364" s="76"/>
      <c r="E6364" s="76" t="str">
        <f>IF(D6364="","",IFERROR(VLOOKUP(D6364,Cadastro!$C$9:$D$1009,2,FALSE),"NOT FOUND"))</f>
        <v/>
      </c>
      <c r="F6364" s="94"/>
      <c r="G6364" s="76"/>
      <c r="H6364" s="81" t="str">
        <f>IFERROR(F6364*VLOOKUP(D6364,Saldo!$P$8:$U$1009,6,FALSE),"")</f>
        <v/>
      </c>
      <c r="I6364" s="78" t="str">
        <f>IFERROR(IF(D6364="","",VLOOKUP(D6364,Saldo!$P$8:$Q$1009,2,FALSE)),"")</f>
        <v/>
      </c>
      <c r="J6364" s="76"/>
      <c r="K6364" s="74" t="str">
        <f t="shared" si="99"/>
        <v/>
      </c>
    </row>
    <row r="6365" spans="1:11" ht="18.95" customHeight="1" x14ac:dyDescent="0.25">
      <c r="A6365" s="52"/>
      <c r="C6365" s="185"/>
      <c r="D6365" s="76"/>
      <c r="E6365" s="76" t="str">
        <f>IF(D6365="","",IFERROR(VLOOKUP(D6365,Cadastro!$C$9:$D$1009,2,FALSE),"NOT FOUND"))</f>
        <v/>
      </c>
      <c r="F6365" s="94"/>
      <c r="G6365" s="76"/>
      <c r="H6365" s="81" t="str">
        <f>IFERROR(F6365*VLOOKUP(D6365,Saldo!$P$8:$U$1009,6,FALSE),"")</f>
        <v/>
      </c>
      <c r="I6365" s="78" t="str">
        <f>IFERROR(IF(D6365="","",VLOOKUP(D6365,Saldo!$P$8:$Q$1009,2,FALSE)),"")</f>
        <v/>
      </c>
      <c r="J6365" s="76"/>
      <c r="K6365" s="74" t="str">
        <f t="shared" si="99"/>
        <v/>
      </c>
    </row>
    <row r="6366" spans="1:11" ht="18.95" customHeight="1" x14ac:dyDescent="0.25">
      <c r="A6366" s="52"/>
      <c r="C6366" s="185"/>
      <c r="D6366" s="76"/>
      <c r="E6366" s="76" t="str">
        <f>IF(D6366="","",IFERROR(VLOOKUP(D6366,Cadastro!$C$9:$D$1009,2,FALSE),"NOT FOUND"))</f>
        <v/>
      </c>
      <c r="F6366" s="94"/>
      <c r="G6366" s="76"/>
      <c r="H6366" s="81" t="str">
        <f>IFERROR(F6366*VLOOKUP(D6366,Saldo!$P$8:$U$1009,6,FALSE),"")</f>
        <v/>
      </c>
      <c r="I6366" s="78" t="str">
        <f>IFERROR(IF(D6366="","",VLOOKUP(D6366,Saldo!$P$8:$Q$1009,2,FALSE)),"")</f>
        <v/>
      </c>
      <c r="J6366" s="76"/>
      <c r="K6366" s="74" t="str">
        <f t="shared" si="99"/>
        <v/>
      </c>
    </row>
    <row r="6367" spans="1:11" ht="18.95" customHeight="1" x14ac:dyDescent="0.25">
      <c r="A6367" s="52"/>
      <c r="C6367" s="185"/>
      <c r="D6367" s="76"/>
      <c r="E6367" s="76" t="str">
        <f>IF(D6367="","",IFERROR(VLOOKUP(D6367,Cadastro!$C$9:$D$1009,2,FALSE),"NOT FOUND"))</f>
        <v/>
      </c>
      <c r="F6367" s="94"/>
      <c r="G6367" s="76"/>
      <c r="H6367" s="81" t="str">
        <f>IFERROR(F6367*VLOOKUP(D6367,Saldo!$P$8:$U$1009,6,FALSE),"")</f>
        <v/>
      </c>
      <c r="I6367" s="78" t="str">
        <f>IFERROR(IF(D6367="","",VLOOKUP(D6367,Saldo!$P$8:$Q$1009,2,FALSE)),"")</f>
        <v/>
      </c>
      <c r="J6367" s="76"/>
      <c r="K6367" s="74" t="str">
        <f t="shared" si="99"/>
        <v/>
      </c>
    </row>
    <row r="6368" spans="1:11" ht="18.95" customHeight="1" x14ac:dyDescent="0.25">
      <c r="A6368" s="52"/>
      <c r="C6368" s="185"/>
      <c r="D6368" s="76"/>
      <c r="E6368" s="76" t="str">
        <f>IF(D6368="","",IFERROR(VLOOKUP(D6368,Cadastro!$C$9:$D$1009,2,FALSE),"NOT FOUND"))</f>
        <v/>
      </c>
      <c r="F6368" s="94"/>
      <c r="G6368" s="76"/>
      <c r="H6368" s="81" t="str">
        <f>IFERROR(F6368*VLOOKUP(D6368,Saldo!$P$8:$U$1009,6,FALSE),"")</f>
        <v/>
      </c>
      <c r="I6368" s="78" t="str">
        <f>IFERROR(IF(D6368="","",VLOOKUP(D6368,Saldo!$P$8:$Q$1009,2,FALSE)),"")</f>
        <v/>
      </c>
      <c r="J6368" s="76"/>
      <c r="K6368" s="74" t="str">
        <f t="shared" si="99"/>
        <v/>
      </c>
    </row>
    <row r="6369" spans="1:11" ht="18.95" customHeight="1" x14ac:dyDescent="0.25">
      <c r="A6369" s="52"/>
      <c r="C6369" s="185"/>
      <c r="D6369" s="76"/>
      <c r="E6369" s="76" t="str">
        <f>IF(D6369="","",IFERROR(VLOOKUP(D6369,Cadastro!$C$9:$D$1009,2,FALSE),"NOT FOUND"))</f>
        <v/>
      </c>
      <c r="F6369" s="94"/>
      <c r="G6369" s="76"/>
      <c r="H6369" s="81" t="str">
        <f>IFERROR(F6369*VLOOKUP(D6369,Saldo!$P$8:$U$1009,6,FALSE),"")</f>
        <v/>
      </c>
      <c r="I6369" s="78" t="str">
        <f>IFERROR(IF(D6369="","",VLOOKUP(D6369,Saldo!$P$8:$Q$1009,2,FALSE)),"")</f>
        <v/>
      </c>
      <c r="J6369" s="76"/>
      <c r="K6369" s="74" t="str">
        <f t="shared" si="99"/>
        <v/>
      </c>
    </row>
    <row r="6370" spans="1:11" ht="18.95" customHeight="1" x14ac:dyDescent="0.25">
      <c r="A6370" s="52"/>
      <c r="C6370" s="185"/>
      <c r="D6370" s="76"/>
      <c r="E6370" s="76" t="str">
        <f>IF(D6370="","",IFERROR(VLOOKUP(D6370,Cadastro!$C$9:$D$1009,2,FALSE),"NOT FOUND"))</f>
        <v/>
      </c>
      <c r="F6370" s="94"/>
      <c r="G6370" s="76"/>
      <c r="H6370" s="81" t="str">
        <f>IFERROR(F6370*VLOOKUP(D6370,Saldo!$P$8:$U$1009,6,FALSE),"")</f>
        <v/>
      </c>
      <c r="I6370" s="78" t="str">
        <f>IFERROR(IF(D6370="","",VLOOKUP(D6370,Saldo!$P$8:$Q$1009,2,FALSE)),"")</f>
        <v/>
      </c>
      <c r="J6370" s="76"/>
      <c r="K6370" s="74" t="str">
        <f t="shared" si="99"/>
        <v/>
      </c>
    </row>
    <row r="6371" spans="1:11" ht="18.95" customHeight="1" x14ac:dyDescent="0.25">
      <c r="A6371" s="52"/>
      <c r="C6371" s="185"/>
      <c r="D6371" s="76"/>
      <c r="E6371" s="76" t="str">
        <f>IF(D6371="","",IFERROR(VLOOKUP(D6371,Cadastro!$C$9:$D$1009,2,FALSE),"NOT FOUND"))</f>
        <v/>
      </c>
      <c r="F6371" s="94"/>
      <c r="G6371" s="76"/>
      <c r="H6371" s="81" t="str">
        <f>IFERROR(F6371*VLOOKUP(D6371,Saldo!$P$8:$U$1009,6,FALSE),"")</f>
        <v/>
      </c>
      <c r="I6371" s="78" t="str">
        <f>IFERROR(IF(D6371="","",VLOOKUP(D6371,Saldo!$P$8:$Q$1009,2,FALSE)),"")</f>
        <v/>
      </c>
      <c r="J6371" s="76"/>
      <c r="K6371" s="74" t="str">
        <f t="shared" si="99"/>
        <v/>
      </c>
    </row>
    <row r="6372" spans="1:11" ht="18.95" customHeight="1" x14ac:dyDescent="0.25">
      <c r="A6372" s="52"/>
      <c r="C6372" s="185"/>
      <c r="D6372" s="76"/>
      <c r="E6372" s="76" t="str">
        <f>IF(D6372="","",IFERROR(VLOOKUP(D6372,Cadastro!$C$9:$D$1009,2,FALSE),"NOT FOUND"))</f>
        <v/>
      </c>
      <c r="F6372" s="94"/>
      <c r="G6372" s="76"/>
      <c r="H6372" s="81" t="str">
        <f>IFERROR(F6372*VLOOKUP(D6372,Saldo!$P$8:$U$1009,6,FALSE),"")</f>
        <v/>
      </c>
      <c r="I6372" s="78" t="str">
        <f>IFERROR(IF(D6372="","",VLOOKUP(D6372,Saldo!$P$8:$Q$1009,2,FALSE)),"")</f>
        <v/>
      </c>
      <c r="J6372" s="76"/>
      <c r="K6372" s="74" t="str">
        <f t="shared" si="99"/>
        <v/>
      </c>
    </row>
    <row r="6373" spans="1:11" ht="18.95" customHeight="1" x14ac:dyDescent="0.25">
      <c r="A6373" s="52"/>
      <c r="C6373" s="185"/>
      <c r="D6373" s="76"/>
      <c r="E6373" s="76" t="str">
        <f>IF(D6373="","",IFERROR(VLOOKUP(D6373,Cadastro!$C$9:$D$1009,2,FALSE),"NOT FOUND"))</f>
        <v/>
      </c>
      <c r="F6373" s="94"/>
      <c r="G6373" s="76"/>
      <c r="H6373" s="81" t="str">
        <f>IFERROR(F6373*VLOOKUP(D6373,Saldo!$P$8:$U$1009,6,FALSE),"")</f>
        <v/>
      </c>
      <c r="I6373" s="78" t="str">
        <f>IFERROR(IF(D6373="","",VLOOKUP(D6373,Saldo!$P$8:$Q$1009,2,FALSE)),"")</f>
        <v/>
      </c>
      <c r="J6373" s="76"/>
      <c r="K6373" s="74" t="str">
        <f t="shared" si="99"/>
        <v/>
      </c>
    </row>
    <row r="6374" spans="1:11" ht="18.95" customHeight="1" x14ac:dyDescent="0.25">
      <c r="A6374" s="52"/>
      <c r="C6374" s="185"/>
      <c r="D6374" s="76"/>
      <c r="E6374" s="76" t="str">
        <f>IF(D6374="","",IFERROR(VLOOKUP(D6374,Cadastro!$C$9:$D$1009,2,FALSE),"NOT FOUND"))</f>
        <v/>
      </c>
      <c r="F6374" s="94"/>
      <c r="G6374" s="76"/>
      <c r="H6374" s="81" t="str">
        <f>IFERROR(F6374*VLOOKUP(D6374,Saldo!$P$8:$U$1009,6,FALSE),"")</f>
        <v/>
      </c>
      <c r="I6374" s="78" t="str">
        <f>IFERROR(IF(D6374="","",VLOOKUP(D6374,Saldo!$P$8:$Q$1009,2,FALSE)),"")</f>
        <v/>
      </c>
      <c r="J6374" s="76"/>
      <c r="K6374" s="74" t="str">
        <f t="shared" si="99"/>
        <v/>
      </c>
    </row>
    <row r="6375" spans="1:11" ht="18.95" customHeight="1" x14ac:dyDescent="0.25">
      <c r="A6375" s="52"/>
      <c r="C6375" s="185"/>
      <c r="D6375" s="76"/>
      <c r="E6375" s="76" t="str">
        <f>IF(D6375="","",IFERROR(VLOOKUP(D6375,Cadastro!$C$9:$D$1009,2,FALSE),"NOT FOUND"))</f>
        <v/>
      </c>
      <c r="F6375" s="94"/>
      <c r="G6375" s="76"/>
      <c r="H6375" s="81" t="str">
        <f>IFERROR(F6375*VLOOKUP(D6375,Saldo!$P$8:$U$1009,6,FALSE),"")</f>
        <v/>
      </c>
      <c r="I6375" s="78" t="str">
        <f>IFERROR(IF(D6375="","",VLOOKUP(D6375,Saldo!$P$8:$Q$1009,2,FALSE)),"")</f>
        <v/>
      </c>
      <c r="J6375" s="76"/>
      <c r="K6375" s="74" t="str">
        <f t="shared" si="99"/>
        <v/>
      </c>
    </row>
    <row r="6376" spans="1:11" ht="18.95" customHeight="1" x14ac:dyDescent="0.25">
      <c r="A6376" s="52"/>
      <c r="C6376" s="185"/>
      <c r="D6376" s="76"/>
      <c r="E6376" s="76" t="str">
        <f>IF(D6376="","",IFERROR(VLOOKUP(D6376,Cadastro!$C$9:$D$1009,2,FALSE),"NOT FOUND"))</f>
        <v/>
      </c>
      <c r="F6376" s="94"/>
      <c r="G6376" s="76"/>
      <c r="H6376" s="81" t="str">
        <f>IFERROR(F6376*VLOOKUP(D6376,Saldo!$P$8:$U$1009,6,FALSE),"")</f>
        <v/>
      </c>
      <c r="I6376" s="78" t="str">
        <f>IFERROR(IF(D6376="","",VLOOKUP(D6376,Saldo!$P$8:$Q$1009,2,FALSE)),"")</f>
        <v/>
      </c>
      <c r="J6376" s="76"/>
      <c r="K6376" s="74" t="str">
        <f t="shared" si="99"/>
        <v/>
      </c>
    </row>
    <row r="6377" spans="1:11" ht="18.95" customHeight="1" x14ac:dyDescent="0.25">
      <c r="A6377" s="52"/>
      <c r="C6377" s="185"/>
      <c r="D6377" s="76"/>
      <c r="E6377" s="76" t="str">
        <f>IF(D6377="","",IFERROR(VLOOKUP(D6377,Cadastro!$C$9:$D$1009,2,FALSE),"NOT FOUND"))</f>
        <v/>
      </c>
      <c r="F6377" s="94"/>
      <c r="G6377" s="76"/>
      <c r="H6377" s="81" t="str">
        <f>IFERROR(F6377*VLOOKUP(D6377,Saldo!$P$8:$U$1009,6,FALSE),"")</f>
        <v/>
      </c>
      <c r="I6377" s="78" t="str">
        <f>IFERROR(IF(D6377="","",VLOOKUP(D6377,Saldo!$P$8:$Q$1009,2,FALSE)),"")</f>
        <v/>
      </c>
      <c r="J6377" s="76"/>
      <c r="K6377" s="74" t="str">
        <f t="shared" si="99"/>
        <v/>
      </c>
    </row>
    <row r="6378" spans="1:11" ht="18.95" customHeight="1" x14ac:dyDescent="0.25">
      <c r="A6378" s="52"/>
      <c r="C6378" s="185"/>
      <c r="D6378" s="76"/>
      <c r="E6378" s="76" t="str">
        <f>IF(D6378="","",IFERROR(VLOOKUP(D6378,Cadastro!$C$9:$D$1009,2,FALSE),"NOT FOUND"))</f>
        <v/>
      </c>
      <c r="F6378" s="94"/>
      <c r="G6378" s="76"/>
      <c r="H6378" s="81" t="str">
        <f>IFERROR(F6378*VLOOKUP(D6378,Saldo!$P$8:$U$1009,6,FALSE),"")</f>
        <v/>
      </c>
      <c r="I6378" s="78" t="str">
        <f>IFERROR(IF(D6378="","",VLOOKUP(D6378,Saldo!$P$8:$Q$1009,2,FALSE)),"")</f>
        <v/>
      </c>
      <c r="J6378" s="76"/>
      <c r="K6378" s="74" t="str">
        <f t="shared" si="99"/>
        <v/>
      </c>
    </row>
    <row r="6379" spans="1:11" ht="18.95" customHeight="1" x14ac:dyDescent="0.25">
      <c r="A6379" s="52"/>
      <c r="C6379" s="185"/>
      <c r="D6379" s="76"/>
      <c r="E6379" s="76" t="str">
        <f>IF(D6379="","",IFERROR(VLOOKUP(D6379,Cadastro!$C$9:$D$1009,2,FALSE),"NOT FOUND"))</f>
        <v/>
      </c>
      <c r="F6379" s="94"/>
      <c r="G6379" s="76"/>
      <c r="H6379" s="81" t="str">
        <f>IFERROR(F6379*VLOOKUP(D6379,Saldo!$P$8:$U$1009,6,FALSE),"")</f>
        <v/>
      </c>
      <c r="I6379" s="78" t="str">
        <f>IFERROR(IF(D6379="","",VLOOKUP(D6379,Saldo!$P$8:$Q$1009,2,FALSE)),"")</f>
        <v/>
      </c>
      <c r="J6379" s="76"/>
      <c r="K6379" s="74" t="str">
        <f t="shared" si="99"/>
        <v/>
      </c>
    </row>
    <row r="6380" spans="1:11" ht="18.95" customHeight="1" x14ac:dyDescent="0.25">
      <c r="A6380" s="52"/>
      <c r="C6380" s="185"/>
      <c r="D6380" s="76"/>
      <c r="E6380" s="76" t="str">
        <f>IF(D6380="","",IFERROR(VLOOKUP(D6380,Cadastro!$C$9:$D$1009,2,FALSE),"NOT FOUND"))</f>
        <v/>
      </c>
      <c r="F6380" s="94"/>
      <c r="G6380" s="76"/>
      <c r="H6380" s="81" t="str">
        <f>IFERROR(F6380*VLOOKUP(D6380,Saldo!$P$8:$U$1009,6,FALSE),"")</f>
        <v/>
      </c>
      <c r="I6380" s="78" t="str">
        <f>IFERROR(IF(D6380="","",VLOOKUP(D6380,Saldo!$P$8:$Q$1009,2,FALSE)),"")</f>
        <v/>
      </c>
      <c r="J6380" s="76"/>
      <c r="K6380" s="74" t="str">
        <f t="shared" si="99"/>
        <v/>
      </c>
    </row>
    <row r="6381" spans="1:11" ht="18.95" customHeight="1" x14ac:dyDescent="0.25">
      <c r="A6381" s="52"/>
      <c r="C6381" s="185"/>
      <c r="D6381" s="76"/>
      <c r="E6381" s="76" t="str">
        <f>IF(D6381="","",IFERROR(VLOOKUP(D6381,Cadastro!$C$9:$D$1009,2,FALSE),"NOT FOUND"))</f>
        <v/>
      </c>
      <c r="F6381" s="94"/>
      <c r="G6381" s="76"/>
      <c r="H6381" s="81" t="str">
        <f>IFERROR(F6381*VLOOKUP(D6381,Saldo!$P$8:$U$1009,6,FALSE),"")</f>
        <v/>
      </c>
      <c r="I6381" s="78" t="str">
        <f>IFERROR(IF(D6381="","",VLOOKUP(D6381,Saldo!$P$8:$Q$1009,2,FALSE)),"")</f>
        <v/>
      </c>
      <c r="J6381" s="76"/>
      <c r="K6381" s="74" t="str">
        <f t="shared" si="99"/>
        <v/>
      </c>
    </row>
    <row r="6382" spans="1:11" ht="18.95" customHeight="1" x14ac:dyDescent="0.25">
      <c r="A6382" s="52"/>
      <c r="C6382" s="185"/>
      <c r="D6382" s="76"/>
      <c r="E6382" s="76" t="str">
        <f>IF(D6382="","",IFERROR(VLOOKUP(D6382,Cadastro!$C$9:$D$1009,2,FALSE),"NOT FOUND"))</f>
        <v/>
      </c>
      <c r="F6382" s="94"/>
      <c r="G6382" s="76"/>
      <c r="H6382" s="81" t="str">
        <f>IFERROR(F6382*VLOOKUP(D6382,Saldo!$P$8:$U$1009,6,FALSE),"")</f>
        <v/>
      </c>
      <c r="I6382" s="78" t="str">
        <f>IFERROR(IF(D6382="","",VLOOKUP(D6382,Saldo!$P$8:$Q$1009,2,FALSE)),"")</f>
        <v/>
      </c>
      <c r="J6382" s="76"/>
      <c r="K6382" s="74" t="str">
        <f t="shared" si="99"/>
        <v/>
      </c>
    </row>
    <row r="6383" spans="1:11" ht="18.95" customHeight="1" x14ac:dyDescent="0.25">
      <c r="A6383" s="52"/>
      <c r="C6383" s="185"/>
      <c r="D6383" s="76"/>
      <c r="E6383" s="76" t="str">
        <f>IF(D6383="","",IFERROR(VLOOKUP(D6383,Cadastro!$C$9:$D$1009,2,FALSE),"NOT FOUND"))</f>
        <v/>
      </c>
      <c r="F6383" s="94"/>
      <c r="G6383" s="76"/>
      <c r="H6383" s="81" t="str">
        <f>IFERROR(F6383*VLOOKUP(D6383,Saldo!$P$8:$U$1009,6,FALSE),"")</f>
        <v/>
      </c>
      <c r="I6383" s="78" t="str">
        <f>IFERROR(IF(D6383="","",VLOOKUP(D6383,Saldo!$P$8:$Q$1009,2,FALSE)),"")</f>
        <v/>
      </c>
      <c r="J6383" s="76"/>
      <c r="K6383" s="74" t="str">
        <f t="shared" si="99"/>
        <v/>
      </c>
    </row>
    <row r="6384" spans="1:11" ht="18.95" customHeight="1" x14ac:dyDescent="0.25">
      <c r="A6384" s="52"/>
      <c r="C6384" s="185"/>
      <c r="D6384" s="76"/>
      <c r="E6384" s="76" t="str">
        <f>IF(D6384="","",IFERROR(VLOOKUP(D6384,Cadastro!$C$9:$D$1009,2,FALSE),"NOT FOUND"))</f>
        <v/>
      </c>
      <c r="F6384" s="94"/>
      <c r="G6384" s="76"/>
      <c r="H6384" s="81" t="str">
        <f>IFERROR(F6384*VLOOKUP(D6384,Saldo!$P$8:$U$1009,6,FALSE),"")</f>
        <v/>
      </c>
      <c r="I6384" s="78" t="str">
        <f>IFERROR(IF(D6384="","",VLOOKUP(D6384,Saldo!$P$8:$Q$1009,2,FALSE)),"")</f>
        <v/>
      </c>
      <c r="J6384" s="76"/>
      <c r="K6384" s="74" t="str">
        <f t="shared" si="99"/>
        <v/>
      </c>
    </row>
    <row r="6385" spans="1:11" ht="18.95" customHeight="1" x14ac:dyDescent="0.25">
      <c r="A6385" s="52"/>
      <c r="C6385" s="185"/>
      <c r="D6385" s="76"/>
      <c r="E6385" s="76" t="str">
        <f>IF(D6385="","",IFERROR(VLOOKUP(D6385,Cadastro!$C$9:$D$1009,2,FALSE),"NOT FOUND"))</f>
        <v/>
      </c>
      <c r="F6385" s="94"/>
      <c r="G6385" s="76"/>
      <c r="H6385" s="81" t="str">
        <f>IFERROR(F6385*VLOOKUP(D6385,Saldo!$P$8:$U$1009,6,FALSE),"")</f>
        <v/>
      </c>
      <c r="I6385" s="78" t="str">
        <f>IFERROR(IF(D6385="","",VLOOKUP(D6385,Saldo!$P$8:$Q$1009,2,FALSE)),"")</f>
        <v/>
      </c>
      <c r="J6385" s="76"/>
      <c r="K6385" s="74" t="str">
        <f t="shared" si="99"/>
        <v/>
      </c>
    </row>
    <row r="6386" spans="1:11" ht="18.95" customHeight="1" x14ac:dyDescent="0.25">
      <c r="A6386" s="52"/>
      <c r="C6386" s="185"/>
      <c r="D6386" s="76"/>
      <c r="E6386" s="76" t="str">
        <f>IF(D6386="","",IFERROR(VLOOKUP(D6386,Cadastro!$C$9:$D$1009,2,FALSE),"NOT FOUND"))</f>
        <v/>
      </c>
      <c r="F6386" s="94"/>
      <c r="G6386" s="76"/>
      <c r="H6386" s="81" t="str">
        <f>IFERROR(F6386*VLOOKUP(D6386,Saldo!$P$8:$U$1009,6,FALSE),"")</f>
        <v/>
      </c>
      <c r="I6386" s="78" t="str">
        <f>IFERROR(IF(D6386="","",VLOOKUP(D6386,Saldo!$P$8:$Q$1009,2,FALSE)),"")</f>
        <v/>
      </c>
      <c r="J6386" s="76"/>
      <c r="K6386" s="74" t="str">
        <f t="shared" si="99"/>
        <v/>
      </c>
    </row>
    <row r="6387" spans="1:11" ht="18.95" customHeight="1" x14ac:dyDescent="0.25">
      <c r="A6387" s="52"/>
      <c r="C6387" s="185"/>
      <c r="D6387" s="76"/>
      <c r="E6387" s="76" t="str">
        <f>IF(D6387="","",IFERROR(VLOOKUP(D6387,Cadastro!$C$9:$D$1009,2,FALSE),"NOT FOUND"))</f>
        <v/>
      </c>
      <c r="F6387" s="94"/>
      <c r="G6387" s="76"/>
      <c r="H6387" s="81" t="str">
        <f>IFERROR(F6387*VLOOKUP(D6387,Saldo!$P$8:$U$1009,6,FALSE),"")</f>
        <v/>
      </c>
      <c r="I6387" s="78" t="str">
        <f>IFERROR(IF(D6387="","",VLOOKUP(D6387,Saldo!$P$8:$Q$1009,2,FALSE)),"")</f>
        <v/>
      </c>
      <c r="J6387" s="76"/>
      <c r="K6387" s="74" t="str">
        <f t="shared" si="99"/>
        <v/>
      </c>
    </row>
    <row r="6388" spans="1:11" ht="18.95" customHeight="1" x14ac:dyDescent="0.25">
      <c r="A6388" s="52"/>
      <c r="C6388" s="185"/>
      <c r="D6388" s="76"/>
      <c r="E6388" s="76" t="str">
        <f>IF(D6388="","",IFERROR(VLOOKUP(D6388,Cadastro!$C$9:$D$1009,2,FALSE),"NOT FOUND"))</f>
        <v/>
      </c>
      <c r="F6388" s="94"/>
      <c r="G6388" s="76"/>
      <c r="H6388" s="81" t="str">
        <f>IFERROR(F6388*VLOOKUP(D6388,Saldo!$P$8:$U$1009,6,FALSE),"")</f>
        <v/>
      </c>
      <c r="I6388" s="78" t="str">
        <f>IFERROR(IF(D6388="","",VLOOKUP(D6388,Saldo!$P$8:$Q$1009,2,FALSE)),"")</f>
        <v/>
      </c>
      <c r="J6388" s="76"/>
      <c r="K6388" s="74" t="str">
        <f t="shared" si="99"/>
        <v/>
      </c>
    </row>
    <row r="6389" spans="1:11" ht="18.95" customHeight="1" x14ac:dyDescent="0.25">
      <c r="A6389" s="52"/>
      <c r="C6389" s="185"/>
      <c r="D6389" s="76"/>
      <c r="E6389" s="76" t="str">
        <f>IF(D6389="","",IFERROR(VLOOKUP(D6389,Cadastro!$C$9:$D$1009,2,FALSE),"NOT FOUND"))</f>
        <v/>
      </c>
      <c r="F6389" s="94"/>
      <c r="G6389" s="76"/>
      <c r="H6389" s="81" t="str">
        <f>IFERROR(F6389*VLOOKUP(D6389,Saldo!$P$8:$U$1009,6,FALSE),"")</f>
        <v/>
      </c>
      <c r="I6389" s="78" t="str">
        <f>IFERROR(IF(D6389="","",VLOOKUP(D6389,Saldo!$P$8:$Q$1009,2,FALSE)),"")</f>
        <v/>
      </c>
      <c r="J6389" s="76"/>
      <c r="K6389" s="74" t="str">
        <f t="shared" si="99"/>
        <v/>
      </c>
    </row>
    <row r="6390" spans="1:11" ht="18.95" customHeight="1" x14ac:dyDescent="0.25">
      <c r="A6390" s="52"/>
      <c r="C6390" s="185"/>
      <c r="D6390" s="76"/>
      <c r="E6390" s="76" t="str">
        <f>IF(D6390="","",IFERROR(VLOOKUP(D6390,Cadastro!$C$9:$D$1009,2,FALSE),"NOT FOUND"))</f>
        <v/>
      </c>
      <c r="F6390" s="94"/>
      <c r="G6390" s="76"/>
      <c r="H6390" s="81" t="str">
        <f>IFERROR(F6390*VLOOKUP(D6390,Saldo!$P$8:$U$1009,6,FALSE),"")</f>
        <v/>
      </c>
      <c r="I6390" s="78" t="str">
        <f>IFERROR(IF(D6390="","",VLOOKUP(D6390,Saldo!$P$8:$Q$1009,2,FALSE)),"")</f>
        <v/>
      </c>
      <c r="J6390" s="76"/>
      <c r="K6390" s="74" t="str">
        <f t="shared" si="99"/>
        <v/>
      </c>
    </row>
    <row r="6391" spans="1:11" ht="18.95" customHeight="1" x14ac:dyDescent="0.25">
      <c r="A6391" s="52"/>
      <c r="C6391" s="185"/>
      <c r="D6391" s="76"/>
      <c r="E6391" s="76" t="str">
        <f>IF(D6391="","",IFERROR(VLOOKUP(D6391,Cadastro!$C$9:$D$1009,2,FALSE),"NOT FOUND"))</f>
        <v/>
      </c>
      <c r="F6391" s="94"/>
      <c r="G6391" s="76"/>
      <c r="H6391" s="81" t="str">
        <f>IFERROR(F6391*VLOOKUP(D6391,Saldo!$P$8:$U$1009,6,FALSE),"")</f>
        <v/>
      </c>
      <c r="I6391" s="78" t="str">
        <f>IFERROR(IF(D6391="","",VLOOKUP(D6391,Saldo!$P$8:$Q$1009,2,FALSE)),"")</f>
        <v/>
      </c>
      <c r="J6391" s="76"/>
      <c r="K6391" s="74" t="str">
        <f t="shared" si="99"/>
        <v/>
      </c>
    </row>
    <row r="6392" spans="1:11" ht="18.95" customHeight="1" x14ac:dyDescent="0.25">
      <c r="A6392" s="52"/>
      <c r="C6392" s="185"/>
      <c r="D6392" s="76"/>
      <c r="E6392" s="76" t="str">
        <f>IF(D6392="","",IFERROR(VLOOKUP(D6392,Cadastro!$C$9:$D$1009,2,FALSE),"NOT FOUND"))</f>
        <v/>
      </c>
      <c r="F6392" s="94"/>
      <c r="G6392" s="76"/>
      <c r="H6392" s="81" t="str">
        <f>IFERROR(F6392*VLOOKUP(D6392,Saldo!$P$8:$U$1009,6,FALSE),"")</f>
        <v/>
      </c>
      <c r="I6392" s="78" t="str">
        <f>IFERROR(IF(D6392="","",VLOOKUP(D6392,Saldo!$P$8:$Q$1009,2,FALSE)),"")</f>
        <v/>
      </c>
      <c r="J6392" s="76"/>
      <c r="K6392" s="74" t="str">
        <f t="shared" si="99"/>
        <v/>
      </c>
    </row>
    <row r="6393" spans="1:11" ht="18.95" customHeight="1" x14ac:dyDescent="0.25">
      <c r="A6393" s="52"/>
      <c r="C6393" s="185"/>
      <c r="D6393" s="76"/>
      <c r="E6393" s="76" t="str">
        <f>IF(D6393="","",IFERROR(VLOOKUP(D6393,Cadastro!$C$9:$D$1009,2,FALSE),"NOT FOUND"))</f>
        <v/>
      </c>
      <c r="F6393" s="94"/>
      <c r="G6393" s="76"/>
      <c r="H6393" s="81" t="str">
        <f>IFERROR(F6393*VLOOKUP(D6393,Saldo!$P$8:$U$1009,6,FALSE),"")</f>
        <v/>
      </c>
      <c r="I6393" s="78" t="str">
        <f>IFERROR(IF(D6393="","",VLOOKUP(D6393,Saldo!$P$8:$Q$1009,2,FALSE)),"")</f>
        <v/>
      </c>
      <c r="J6393" s="76"/>
      <c r="K6393" s="74" t="str">
        <f t="shared" si="99"/>
        <v/>
      </c>
    </row>
    <row r="6394" spans="1:11" ht="18.95" customHeight="1" x14ac:dyDescent="0.25">
      <c r="A6394" s="52"/>
      <c r="C6394" s="185"/>
      <c r="D6394" s="76"/>
      <c r="E6394" s="76" t="str">
        <f>IF(D6394="","",IFERROR(VLOOKUP(D6394,Cadastro!$C$9:$D$1009,2,FALSE),"NOT FOUND"))</f>
        <v/>
      </c>
      <c r="F6394" s="94"/>
      <c r="G6394" s="76"/>
      <c r="H6394" s="81" t="str">
        <f>IFERROR(F6394*VLOOKUP(D6394,Saldo!$P$8:$U$1009,6,FALSE),"")</f>
        <v/>
      </c>
      <c r="I6394" s="78" t="str">
        <f>IFERROR(IF(D6394="","",VLOOKUP(D6394,Saldo!$P$8:$Q$1009,2,FALSE)),"")</f>
        <v/>
      </c>
      <c r="J6394" s="76"/>
      <c r="K6394" s="74" t="str">
        <f t="shared" si="99"/>
        <v/>
      </c>
    </row>
    <row r="6395" spans="1:11" ht="18.95" customHeight="1" x14ac:dyDescent="0.25">
      <c r="A6395" s="52"/>
      <c r="C6395" s="185"/>
      <c r="D6395" s="76"/>
      <c r="E6395" s="76" t="str">
        <f>IF(D6395="","",IFERROR(VLOOKUP(D6395,Cadastro!$C$9:$D$1009,2,FALSE),"NOT FOUND"))</f>
        <v/>
      </c>
      <c r="F6395" s="94"/>
      <c r="G6395" s="76"/>
      <c r="H6395" s="81" t="str">
        <f>IFERROR(F6395*VLOOKUP(D6395,Saldo!$P$8:$U$1009,6,FALSE),"")</f>
        <v/>
      </c>
      <c r="I6395" s="78" t="str">
        <f>IFERROR(IF(D6395="","",VLOOKUP(D6395,Saldo!$P$8:$Q$1009,2,FALSE)),"")</f>
        <v/>
      </c>
      <c r="J6395" s="76"/>
      <c r="K6395" s="74" t="str">
        <f t="shared" si="99"/>
        <v/>
      </c>
    </row>
    <row r="6396" spans="1:11" ht="18.95" customHeight="1" x14ac:dyDescent="0.25">
      <c r="A6396" s="52"/>
      <c r="C6396" s="185"/>
      <c r="D6396" s="76"/>
      <c r="E6396" s="76" t="str">
        <f>IF(D6396="","",IFERROR(VLOOKUP(D6396,Cadastro!$C$9:$D$1009,2,FALSE),"NOT FOUND"))</f>
        <v/>
      </c>
      <c r="F6396" s="94"/>
      <c r="G6396" s="76"/>
      <c r="H6396" s="81" t="str">
        <f>IFERROR(F6396*VLOOKUP(D6396,Saldo!$P$8:$U$1009,6,FALSE),"")</f>
        <v/>
      </c>
      <c r="I6396" s="78" t="str">
        <f>IFERROR(IF(D6396="","",VLOOKUP(D6396,Saldo!$P$8:$Q$1009,2,FALSE)),"")</f>
        <v/>
      </c>
      <c r="J6396" s="76"/>
      <c r="K6396" s="74" t="str">
        <f t="shared" si="99"/>
        <v/>
      </c>
    </row>
    <row r="6397" spans="1:11" ht="18.95" customHeight="1" x14ac:dyDescent="0.25">
      <c r="A6397" s="52"/>
      <c r="C6397" s="185"/>
      <c r="D6397" s="76"/>
      <c r="E6397" s="76" t="str">
        <f>IF(D6397="","",IFERROR(VLOOKUP(D6397,Cadastro!$C$9:$D$1009,2,FALSE),"NOT FOUND"))</f>
        <v/>
      </c>
      <c r="F6397" s="94"/>
      <c r="G6397" s="76"/>
      <c r="H6397" s="81" t="str">
        <f>IFERROR(F6397*VLOOKUP(D6397,Saldo!$P$8:$U$1009,6,FALSE),"")</f>
        <v/>
      </c>
      <c r="I6397" s="78" t="str">
        <f>IFERROR(IF(D6397="","",VLOOKUP(D6397,Saldo!$P$8:$Q$1009,2,FALSE)),"")</f>
        <v/>
      </c>
      <c r="J6397" s="76"/>
      <c r="K6397" s="74" t="str">
        <f t="shared" si="99"/>
        <v/>
      </c>
    </row>
    <row r="6398" spans="1:11" ht="18.95" customHeight="1" x14ac:dyDescent="0.25">
      <c r="A6398" s="52"/>
      <c r="C6398" s="185"/>
      <c r="D6398" s="76"/>
      <c r="E6398" s="76" t="str">
        <f>IF(D6398="","",IFERROR(VLOOKUP(D6398,Cadastro!$C$9:$D$1009,2,FALSE),"NOT FOUND"))</f>
        <v/>
      </c>
      <c r="F6398" s="94"/>
      <c r="G6398" s="76"/>
      <c r="H6398" s="81" t="str">
        <f>IFERROR(F6398*VLOOKUP(D6398,Saldo!$P$8:$U$1009,6,FALSE),"")</f>
        <v/>
      </c>
      <c r="I6398" s="78" t="str">
        <f>IFERROR(IF(D6398="","",VLOOKUP(D6398,Saldo!$P$8:$Q$1009,2,FALSE)),"")</f>
        <v/>
      </c>
      <c r="J6398" s="76"/>
      <c r="K6398" s="74" t="str">
        <f t="shared" si="99"/>
        <v/>
      </c>
    </row>
    <row r="6399" spans="1:11" ht="18.95" customHeight="1" x14ac:dyDescent="0.25">
      <c r="A6399" s="52"/>
      <c r="C6399" s="185"/>
      <c r="D6399" s="76"/>
      <c r="E6399" s="76" t="str">
        <f>IF(D6399="","",IFERROR(VLOOKUP(D6399,Cadastro!$C$9:$D$1009,2,FALSE),"NOT FOUND"))</f>
        <v/>
      </c>
      <c r="F6399" s="94"/>
      <c r="G6399" s="76"/>
      <c r="H6399" s="81" t="str">
        <f>IFERROR(F6399*VLOOKUP(D6399,Saldo!$P$8:$U$1009,6,FALSE),"")</f>
        <v/>
      </c>
      <c r="I6399" s="78" t="str">
        <f>IFERROR(IF(D6399="","",VLOOKUP(D6399,Saldo!$P$8:$Q$1009,2,FALSE)),"")</f>
        <v/>
      </c>
      <c r="J6399" s="76"/>
      <c r="K6399" s="74" t="str">
        <f t="shared" si="99"/>
        <v/>
      </c>
    </row>
    <row r="6400" spans="1:11" ht="18.95" customHeight="1" x14ac:dyDescent="0.25">
      <c r="A6400" s="52"/>
      <c r="C6400" s="185"/>
      <c r="D6400" s="76"/>
      <c r="E6400" s="76" t="str">
        <f>IF(D6400="","",IFERROR(VLOOKUP(D6400,Cadastro!$C$9:$D$1009,2,FALSE),"NOT FOUND"))</f>
        <v/>
      </c>
      <c r="F6400" s="94"/>
      <c r="G6400" s="76"/>
      <c r="H6400" s="81" t="str">
        <f>IFERROR(F6400*VLOOKUP(D6400,Saldo!$P$8:$U$1009,6,FALSE),"")</f>
        <v/>
      </c>
      <c r="I6400" s="78" t="str">
        <f>IFERROR(IF(D6400="","",VLOOKUP(D6400,Saldo!$P$8:$Q$1009,2,FALSE)),"")</f>
        <v/>
      </c>
      <c r="J6400" s="76"/>
      <c r="K6400" s="74" t="str">
        <f t="shared" si="99"/>
        <v/>
      </c>
    </row>
    <row r="6401" spans="1:11" ht="18.95" customHeight="1" x14ac:dyDescent="0.25">
      <c r="A6401" s="52"/>
      <c r="C6401" s="185"/>
      <c r="D6401" s="76"/>
      <c r="E6401" s="76" t="str">
        <f>IF(D6401="","",IFERROR(VLOOKUP(D6401,Cadastro!$C$9:$D$1009,2,FALSE),"NOT FOUND"))</f>
        <v/>
      </c>
      <c r="F6401" s="94"/>
      <c r="G6401" s="76"/>
      <c r="H6401" s="81" t="str">
        <f>IFERROR(F6401*VLOOKUP(D6401,Saldo!$P$8:$U$1009,6,FALSE),"")</f>
        <v/>
      </c>
      <c r="I6401" s="78" t="str">
        <f>IFERROR(IF(D6401="","",VLOOKUP(D6401,Saldo!$P$8:$Q$1009,2,FALSE)),"")</f>
        <v/>
      </c>
      <c r="J6401" s="76"/>
      <c r="K6401" s="74" t="str">
        <f t="shared" si="99"/>
        <v/>
      </c>
    </row>
    <row r="6402" spans="1:11" ht="18.95" customHeight="1" x14ac:dyDescent="0.25">
      <c r="A6402" s="52"/>
      <c r="C6402" s="185"/>
      <c r="D6402" s="76"/>
      <c r="E6402" s="76" t="str">
        <f>IF(D6402="","",IFERROR(VLOOKUP(D6402,Cadastro!$C$9:$D$1009,2,FALSE),"NOT FOUND"))</f>
        <v/>
      </c>
      <c r="F6402" s="94"/>
      <c r="G6402" s="76"/>
      <c r="H6402" s="81" t="str">
        <f>IFERROR(F6402*VLOOKUP(D6402,Saldo!$P$8:$U$1009,6,FALSE),"")</f>
        <v/>
      </c>
      <c r="I6402" s="78" t="str">
        <f>IFERROR(IF(D6402="","",VLOOKUP(D6402,Saldo!$P$8:$Q$1009,2,FALSE)),"")</f>
        <v/>
      </c>
      <c r="J6402" s="76"/>
      <c r="K6402" s="74" t="str">
        <f t="shared" si="99"/>
        <v/>
      </c>
    </row>
    <row r="6403" spans="1:11" ht="18.95" customHeight="1" x14ac:dyDescent="0.25">
      <c r="A6403" s="52"/>
      <c r="C6403" s="185"/>
      <c r="D6403" s="76"/>
      <c r="E6403" s="76" t="str">
        <f>IF(D6403="","",IFERROR(VLOOKUP(D6403,Cadastro!$C$9:$D$1009,2,FALSE),"NOT FOUND"))</f>
        <v/>
      </c>
      <c r="F6403" s="94"/>
      <c r="G6403" s="76"/>
      <c r="H6403" s="81" t="str">
        <f>IFERROR(F6403*VLOOKUP(D6403,Saldo!$P$8:$U$1009,6,FALSE),"")</f>
        <v/>
      </c>
      <c r="I6403" s="78" t="str">
        <f>IFERROR(IF(D6403="","",VLOOKUP(D6403,Saldo!$P$8:$Q$1009,2,FALSE)),"")</f>
        <v/>
      </c>
      <c r="J6403" s="76"/>
      <c r="K6403" s="74" t="str">
        <f t="shared" si="99"/>
        <v/>
      </c>
    </row>
    <row r="6404" spans="1:11" ht="18.95" customHeight="1" x14ac:dyDescent="0.25">
      <c r="A6404" s="52"/>
      <c r="C6404" s="185"/>
      <c r="D6404" s="76"/>
      <c r="E6404" s="76" t="str">
        <f>IF(D6404="","",IFERROR(VLOOKUP(D6404,Cadastro!$C$9:$D$1009,2,FALSE),"NOT FOUND"))</f>
        <v/>
      </c>
      <c r="F6404" s="94"/>
      <c r="G6404" s="76"/>
      <c r="H6404" s="81" t="str">
        <f>IFERROR(F6404*VLOOKUP(D6404,Saldo!$P$8:$U$1009,6,FALSE),"")</f>
        <v/>
      </c>
      <c r="I6404" s="78" t="str">
        <f>IFERROR(IF(D6404="","",VLOOKUP(D6404,Saldo!$P$8:$Q$1009,2,FALSE)),"")</f>
        <v/>
      </c>
      <c r="J6404" s="76"/>
      <c r="K6404" s="74" t="str">
        <f t="shared" si="99"/>
        <v/>
      </c>
    </row>
    <row r="6405" spans="1:11" ht="18.95" customHeight="1" x14ac:dyDescent="0.25">
      <c r="A6405" s="52"/>
      <c r="C6405" s="185"/>
      <c r="D6405" s="76"/>
      <c r="E6405" s="76" t="str">
        <f>IF(D6405="","",IFERROR(VLOOKUP(D6405,Cadastro!$C$9:$D$1009,2,FALSE),"NOT FOUND"))</f>
        <v/>
      </c>
      <c r="F6405" s="94"/>
      <c r="G6405" s="76"/>
      <c r="H6405" s="81" t="str">
        <f>IFERROR(F6405*VLOOKUP(D6405,Saldo!$P$8:$U$1009,6,FALSE),"")</f>
        <v/>
      </c>
      <c r="I6405" s="78" t="str">
        <f>IFERROR(IF(D6405="","",VLOOKUP(D6405,Saldo!$P$8:$Q$1009,2,FALSE)),"")</f>
        <v/>
      </c>
      <c r="J6405" s="76"/>
      <c r="K6405" s="74" t="str">
        <f t="shared" si="99"/>
        <v/>
      </c>
    </row>
    <row r="6406" spans="1:11" ht="18.95" customHeight="1" x14ac:dyDescent="0.25">
      <c r="A6406" s="52"/>
      <c r="C6406" s="185"/>
      <c r="D6406" s="76"/>
      <c r="E6406" s="76" t="str">
        <f>IF(D6406="","",IFERROR(VLOOKUP(D6406,Cadastro!$C$9:$D$1009,2,FALSE),"NOT FOUND"))</f>
        <v/>
      </c>
      <c r="F6406" s="94"/>
      <c r="G6406" s="76"/>
      <c r="H6406" s="81" t="str">
        <f>IFERROR(F6406*VLOOKUP(D6406,Saldo!$P$8:$U$1009,6,FALSE),"")</f>
        <v/>
      </c>
      <c r="I6406" s="78" t="str">
        <f>IFERROR(IF(D6406="","",VLOOKUP(D6406,Saldo!$P$8:$Q$1009,2,FALSE)),"")</f>
        <v/>
      </c>
      <c r="J6406" s="76"/>
      <c r="K6406" s="74" t="str">
        <f t="shared" si="99"/>
        <v/>
      </c>
    </row>
    <row r="6407" spans="1:11" ht="18.95" customHeight="1" x14ac:dyDescent="0.25">
      <c r="A6407" s="52"/>
      <c r="C6407" s="185"/>
      <c r="D6407" s="76"/>
      <c r="E6407" s="76" t="str">
        <f>IF(D6407="","",IFERROR(VLOOKUP(D6407,Cadastro!$C$9:$D$1009,2,FALSE),"NOT FOUND"))</f>
        <v/>
      </c>
      <c r="F6407" s="94"/>
      <c r="G6407" s="76"/>
      <c r="H6407" s="81" t="str">
        <f>IFERROR(F6407*VLOOKUP(D6407,Saldo!$P$8:$U$1009,6,FALSE),"")</f>
        <v/>
      </c>
      <c r="I6407" s="78" t="str">
        <f>IFERROR(IF(D6407="","",VLOOKUP(D6407,Saldo!$P$8:$Q$1009,2,FALSE)),"")</f>
        <v/>
      </c>
      <c r="J6407" s="76"/>
      <c r="K6407" s="74" t="str">
        <f t="shared" si="99"/>
        <v/>
      </c>
    </row>
    <row r="6408" spans="1:11" ht="18.95" customHeight="1" x14ac:dyDescent="0.25">
      <c r="A6408" s="52"/>
      <c r="C6408" s="185"/>
      <c r="D6408" s="76"/>
      <c r="E6408" s="76" t="str">
        <f>IF(D6408="","",IFERROR(VLOOKUP(D6408,Cadastro!$C$9:$D$1009,2,FALSE),"NOT FOUND"))</f>
        <v/>
      </c>
      <c r="F6408" s="94"/>
      <c r="G6408" s="76"/>
      <c r="H6408" s="81" t="str">
        <f>IFERROR(F6408*VLOOKUP(D6408,Saldo!$P$8:$U$1009,6,FALSE),"")</f>
        <v/>
      </c>
      <c r="I6408" s="78" t="str">
        <f>IFERROR(IF(D6408="","",VLOOKUP(D6408,Saldo!$P$8:$Q$1009,2,FALSE)),"")</f>
        <v/>
      </c>
      <c r="J6408" s="76"/>
      <c r="K6408" s="74" t="str">
        <f t="shared" si="99"/>
        <v/>
      </c>
    </row>
    <row r="6409" spans="1:11" ht="18.95" customHeight="1" x14ac:dyDescent="0.25">
      <c r="A6409" s="52"/>
      <c r="C6409" s="185"/>
      <c r="D6409" s="76"/>
      <c r="E6409" s="76" t="str">
        <f>IF(D6409="","",IFERROR(VLOOKUP(D6409,Cadastro!$C$9:$D$1009,2,FALSE),"NOT FOUND"))</f>
        <v/>
      </c>
      <c r="F6409" s="94"/>
      <c r="G6409" s="76"/>
      <c r="H6409" s="81" t="str">
        <f>IFERROR(F6409*VLOOKUP(D6409,Saldo!$P$8:$U$1009,6,FALSE),"")</f>
        <v/>
      </c>
      <c r="I6409" s="78" t="str">
        <f>IFERROR(IF(D6409="","",VLOOKUP(D6409,Saldo!$P$8:$Q$1009,2,FALSE)),"")</f>
        <v/>
      </c>
      <c r="J6409" s="76"/>
      <c r="K6409" s="74" t="str">
        <f t="shared" si="99"/>
        <v/>
      </c>
    </row>
    <row r="6410" spans="1:11" ht="18.95" customHeight="1" x14ac:dyDescent="0.25">
      <c r="A6410" s="52"/>
      <c r="C6410" s="185"/>
      <c r="D6410" s="76"/>
      <c r="E6410" s="76" t="str">
        <f>IF(D6410="","",IFERROR(VLOOKUP(D6410,Cadastro!$C$9:$D$1009,2,FALSE),"NOT FOUND"))</f>
        <v/>
      </c>
      <c r="F6410" s="94"/>
      <c r="G6410" s="76"/>
      <c r="H6410" s="81" t="str">
        <f>IFERROR(F6410*VLOOKUP(D6410,Saldo!$P$8:$U$1009,6,FALSE),"")</f>
        <v/>
      </c>
      <c r="I6410" s="78" t="str">
        <f>IFERROR(IF(D6410="","",VLOOKUP(D6410,Saldo!$P$8:$Q$1009,2,FALSE)),"")</f>
        <v/>
      </c>
      <c r="J6410" s="76"/>
      <c r="K6410" s="74" t="str">
        <f t="shared" ref="K6410:K6473" si="100">IF(C6410="","",MONTH(C6410))</f>
        <v/>
      </c>
    </row>
    <row r="6411" spans="1:11" ht="18.95" customHeight="1" x14ac:dyDescent="0.25">
      <c r="A6411" s="52"/>
      <c r="C6411" s="185"/>
      <c r="D6411" s="76"/>
      <c r="E6411" s="76" t="str">
        <f>IF(D6411="","",IFERROR(VLOOKUP(D6411,Cadastro!$C$9:$D$1009,2,FALSE),"NOT FOUND"))</f>
        <v/>
      </c>
      <c r="F6411" s="94"/>
      <c r="G6411" s="76"/>
      <c r="H6411" s="81" t="str">
        <f>IFERROR(F6411*VLOOKUP(D6411,Saldo!$P$8:$U$1009,6,FALSE),"")</f>
        <v/>
      </c>
      <c r="I6411" s="78" t="str">
        <f>IFERROR(IF(D6411="","",VLOOKUP(D6411,Saldo!$P$8:$Q$1009,2,FALSE)),"")</f>
        <v/>
      </c>
      <c r="J6411" s="76"/>
      <c r="K6411" s="74" t="str">
        <f t="shared" si="100"/>
        <v/>
      </c>
    </row>
    <row r="6412" spans="1:11" ht="18.95" customHeight="1" x14ac:dyDescent="0.25">
      <c r="A6412" s="52"/>
      <c r="C6412" s="185"/>
      <c r="D6412" s="76"/>
      <c r="E6412" s="76" t="str">
        <f>IF(D6412="","",IFERROR(VLOOKUP(D6412,Cadastro!$C$9:$D$1009,2,FALSE),"NOT FOUND"))</f>
        <v/>
      </c>
      <c r="F6412" s="94"/>
      <c r="G6412" s="76"/>
      <c r="H6412" s="81" t="str">
        <f>IFERROR(F6412*VLOOKUP(D6412,Saldo!$P$8:$U$1009,6,FALSE),"")</f>
        <v/>
      </c>
      <c r="I6412" s="78" t="str">
        <f>IFERROR(IF(D6412="","",VLOOKUP(D6412,Saldo!$P$8:$Q$1009,2,FALSE)),"")</f>
        <v/>
      </c>
      <c r="J6412" s="76"/>
      <c r="K6412" s="74" t="str">
        <f t="shared" si="100"/>
        <v/>
      </c>
    </row>
    <row r="6413" spans="1:11" ht="18.95" customHeight="1" x14ac:dyDescent="0.25">
      <c r="A6413" s="52"/>
      <c r="C6413" s="185"/>
      <c r="D6413" s="76"/>
      <c r="E6413" s="76" t="str">
        <f>IF(D6413="","",IFERROR(VLOOKUP(D6413,Cadastro!$C$9:$D$1009,2,FALSE),"NOT FOUND"))</f>
        <v/>
      </c>
      <c r="F6413" s="94"/>
      <c r="G6413" s="76"/>
      <c r="H6413" s="81" t="str">
        <f>IFERROR(F6413*VLOOKUP(D6413,Saldo!$P$8:$U$1009,6,FALSE),"")</f>
        <v/>
      </c>
      <c r="I6413" s="78" t="str">
        <f>IFERROR(IF(D6413="","",VLOOKUP(D6413,Saldo!$P$8:$Q$1009,2,FALSE)),"")</f>
        <v/>
      </c>
      <c r="J6413" s="76"/>
      <c r="K6413" s="74" t="str">
        <f t="shared" si="100"/>
        <v/>
      </c>
    </row>
    <row r="6414" spans="1:11" ht="18.95" customHeight="1" x14ac:dyDescent="0.25">
      <c r="A6414" s="52"/>
      <c r="C6414" s="185"/>
      <c r="D6414" s="76"/>
      <c r="E6414" s="76" t="str">
        <f>IF(D6414="","",IFERROR(VLOOKUP(D6414,Cadastro!$C$9:$D$1009,2,FALSE),"NOT FOUND"))</f>
        <v/>
      </c>
      <c r="F6414" s="94"/>
      <c r="G6414" s="76"/>
      <c r="H6414" s="81" t="str">
        <f>IFERROR(F6414*VLOOKUP(D6414,Saldo!$P$8:$U$1009,6,FALSE),"")</f>
        <v/>
      </c>
      <c r="I6414" s="78" t="str">
        <f>IFERROR(IF(D6414="","",VLOOKUP(D6414,Saldo!$P$8:$Q$1009,2,FALSE)),"")</f>
        <v/>
      </c>
      <c r="J6414" s="76"/>
      <c r="K6414" s="74" t="str">
        <f t="shared" si="100"/>
        <v/>
      </c>
    </row>
    <row r="6415" spans="1:11" ht="18.95" customHeight="1" x14ac:dyDescent="0.25">
      <c r="A6415" s="52"/>
      <c r="C6415" s="185"/>
      <c r="D6415" s="76"/>
      <c r="E6415" s="76" t="str">
        <f>IF(D6415="","",IFERROR(VLOOKUP(D6415,Cadastro!$C$9:$D$1009,2,FALSE),"NOT FOUND"))</f>
        <v/>
      </c>
      <c r="F6415" s="94"/>
      <c r="G6415" s="76"/>
      <c r="H6415" s="81" t="str">
        <f>IFERROR(F6415*VLOOKUP(D6415,Saldo!$P$8:$U$1009,6,FALSE),"")</f>
        <v/>
      </c>
      <c r="I6415" s="78" t="str">
        <f>IFERROR(IF(D6415="","",VLOOKUP(D6415,Saldo!$P$8:$Q$1009,2,FALSE)),"")</f>
        <v/>
      </c>
      <c r="J6415" s="76"/>
      <c r="K6415" s="74" t="str">
        <f t="shared" si="100"/>
        <v/>
      </c>
    </row>
    <row r="6416" spans="1:11" ht="18.95" customHeight="1" x14ac:dyDescent="0.25">
      <c r="A6416" s="52"/>
      <c r="C6416" s="185"/>
      <c r="D6416" s="76"/>
      <c r="E6416" s="76" t="str">
        <f>IF(D6416="","",IFERROR(VLOOKUP(D6416,Cadastro!$C$9:$D$1009,2,FALSE),"NOT FOUND"))</f>
        <v/>
      </c>
      <c r="F6416" s="94"/>
      <c r="G6416" s="76"/>
      <c r="H6416" s="81" t="str">
        <f>IFERROR(F6416*VLOOKUP(D6416,Saldo!$P$8:$U$1009,6,FALSE),"")</f>
        <v/>
      </c>
      <c r="I6416" s="78" t="str">
        <f>IFERROR(IF(D6416="","",VLOOKUP(D6416,Saldo!$P$8:$Q$1009,2,FALSE)),"")</f>
        <v/>
      </c>
      <c r="J6416" s="76"/>
      <c r="K6416" s="74" t="str">
        <f t="shared" si="100"/>
        <v/>
      </c>
    </row>
    <row r="6417" spans="1:11" ht="18.95" customHeight="1" x14ac:dyDescent="0.25">
      <c r="A6417" s="52"/>
      <c r="C6417" s="185"/>
      <c r="D6417" s="76"/>
      <c r="E6417" s="76" t="str">
        <f>IF(D6417="","",IFERROR(VLOOKUP(D6417,Cadastro!$C$9:$D$1009,2,FALSE),"NOT FOUND"))</f>
        <v/>
      </c>
      <c r="F6417" s="94"/>
      <c r="G6417" s="76"/>
      <c r="H6417" s="81" t="str">
        <f>IFERROR(F6417*VLOOKUP(D6417,Saldo!$P$8:$U$1009,6,FALSE),"")</f>
        <v/>
      </c>
      <c r="I6417" s="78" t="str">
        <f>IFERROR(IF(D6417="","",VLOOKUP(D6417,Saldo!$P$8:$Q$1009,2,FALSE)),"")</f>
        <v/>
      </c>
      <c r="J6417" s="76"/>
      <c r="K6417" s="74" t="str">
        <f t="shared" si="100"/>
        <v/>
      </c>
    </row>
    <row r="6418" spans="1:11" ht="18.95" customHeight="1" x14ac:dyDescent="0.25">
      <c r="A6418" s="52"/>
      <c r="C6418" s="185"/>
      <c r="D6418" s="76"/>
      <c r="E6418" s="76" t="str">
        <f>IF(D6418="","",IFERROR(VLOOKUP(D6418,Cadastro!$C$9:$D$1009,2,FALSE),"NOT FOUND"))</f>
        <v/>
      </c>
      <c r="F6418" s="94"/>
      <c r="G6418" s="76"/>
      <c r="H6418" s="81" t="str">
        <f>IFERROR(F6418*VLOOKUP(D6418,Saldo!$P$8:$U$1009,6,FALSE),"")</f>
        <v/>
      </c>
      <c r="I6418" s="78" t="str">
        <f>IFERROR(IF(D6418="","",VLOOKUP(D6418,Saldo!$P$8:$Q$1009,2,FALSE)),"")</f>
        <v/>
      </c>
      <c r="J6418" s="76"/>
      <c r="K6418" s="74" t="str">
        <f t="shared" si="100"/>
        <v/>
      </c>
    </row>
    <row r="6419" spans="1:11" ht="18.95" customHeight="1" x14ac:dyDescent="0.25">
      <c r="A6419" s="52"/>
      <c r="C6419" s="185"/>
      <c r="D6419" s="76"/>
      <c r="E6419" s="76" t="str">
        <f>IF(D6419="","",IFERROR(VLOOKUP(D6419,Cadastro!$C$9:$D$1009,2,FALSE),"NOT FOUND"))</f>
        <v/>
      </c>
      <c r="F6419" s="94"/>
      <c r="G6419" s="76"/>
      <c r="H6419" s="81" t="str">
        <f>IFERROR(F6419*VLOOKUP(D6419,Saldo!$P$8:$U$1009,6,FALSE),"")</f>
        <v/>
      </c>
      <c r="I6419" s="78" t="str">
        <f>IFERROR(IF(D6419="","",VLOOKUP(D6419,Saldo!$P$8:$Q$1009,2,FALSE)),"")</f>
        <v/>
      </c>
      <c r="J6419" s="76"/>
      <c r="K6419" s="74" t="str">
        <f t="shared" si="100"/>
        <v/>
      </c>
    </row>
    <row r="6420" spans="1:11" ht="18.95" customHeight="1" x14ac:dyDescent="0.25">
      <c r="A6420" s="52"/>
      <c r="C6420" s="185"/>
      <c r="D6420" s="76"/>
      <c r="E6420" s="76" t="str">
        <f>IF(D6420="","",IFERROR(VLOOKUP(D6420,Cadastro!$C$9:$D$1009,2,FALSE),"NOT FOUND"))</f>
        <v/>
      </c>
      <c r="F6420" s="94"/>
      <c r="G6420" s="76"/>
      <c r="H6420" s="81" t="str">
        <f>IFERROR(F6420*VLOOKUP(D6420,Saldo!$P$8:$U$1009,6,FALSE),"")</f>
        <v/>
      </c>
      <c r="I6420" s="78" t="str">
        <f>IFERROR(IF(D6420="","",VLOOKUP(D6420,Saldo!$P$8:$Q$1009,2,FALSE)),"")</f>
        <v/>
      </c>
      <c r="J6420" s="76"/>
      <c r="K6420" s="74" t="str">
        <f t="shared" si="100"/>
        <v/>
      </c>
    </row>
    <row r="6421" spans="1:11" ht="18.95" customHeight="1" x14ac:dyDescent="0.25">
      <c r="A6421" s="52"/>
      <c r="C6421" s="185"/>
      <c r="D6421" s="76"/>
      <c r="E6421" s="76" t="str">
        <f>IF(D6421="","",IFERROR(VLOOKUP(D6421,Cadastro!$C$9:$D$1009,2,FALSE),"NOT FOUND"))</f>
        <v/>
      </c>
      <c r="F6421" s="94"/>
      <c r="G6421" s="76"/>
      <c r="H6421" s="81" t="str">
        <f>IFERROR(F6421*VLOOKUP(D6421,Saldo!$P$8:$U$1009,6,FALSE),"")</f>
        <v/>
      </c>
      <c r="I6421" s="78" t="str">
        <f>IFERROR(IF(D6421="","",VLOOKUP(D6421,Saldo!$P$8:$Q$1009,2,FALSE)),"")</f>
        <v/>
      </c>
      <c r="J6421" s="76"/>
      <c r="K6421" s="74" t="str">
        <f t="shared" si="100"/>
        <v/>
      </c>
    </row>
    <row r="6422" spans="1:11" ht="18.95" customHeight="1" x14ac:dyDescent="0.25">
      <c r="A6422" s="52"/>
      <c r="C6422" s="185"/>
      <c r="D6422" s="76"/>
      <c r="E6422" s="76" t="str">
        <f>IF(D6422="","",IFERROR(VLOOKUP(D6422,Cadastro!$C$9:$D$1009,2,FALSE),"NOT FOUND"))</f>
        <v/>
      </c>
      <c r="F6422" s="94"/>
      <c r="G6422" s="76"/>
      <c r="H6422" s="81" t="str">
        <f>IFERROR(F6422*VLOOKUP(D6422,Saldo!$P$8:$U$1009,6,FALSE),"")</f>
        <v/>
      </c>
      <c r="I6422" s="78" t="str">
        <f>IFERROR(IF(D6422="","",VLOOKUP(D6422,Saldo!$P$8:$Q$1009,2,FALSE)),"")</f>
        <v/>
      </c>
      <c r="J6422" s="76"/>
      <c r="K6422" s="74" t="str">
        <f t="shared" si="100"/>
        <v/>
      </c>
    </row>
    <row r="6423" spans="1:11" ht="18.95" customHeight="1" x14ac:dyDescent="0.25">
      <c r="A6423" s="52"/>
      <c r="C6423" s="185"/>
      <c r="D6423" s="76"/>
      <c r="E6423" s="76" t="str">
        <f>IF(D6423="","",IFERROR(VLOOKUP(D6423,Cadastro!$C$9:$D$1009,2,FALSE),"NOT FOUND"))</f>
        <v/>
      </c>
      <c r="F6423" s="94"/>
      <c r="G6423" s="76"/>
      <c r="H6423" s="81" t="str">
        <f>IFERROR(F6423*VLOOKUP(D6423,Saldo!$P$8:$U$1009,6,FALSE),"")</f>
        <v/>
      </c>
      <c r="I6423" s="78" t="str">
        <f>IFERROR(IF(D6423="","",VLOOKUP(D6423,Saldo!$P$8:$Q$1009,2,FALSE)),"")</f>
        <v/>
      </c>
      <c r="J6423" s="76"/>
      <c r="K6423" s="74" t="str">
        <f t="shared" si="100"/>
        <v/>
      </c>
    </row>
    <row r="6424" spans="1:11" ht="18.95" customHeight="1" x14ac:dyDescent="0.25">
      <c r="A6424" s="52"/>
      <c r="C6424" s="185"/>
      <c r="D6424" s="76"/>
      <c r="E6424" s="76" t="str">
        <f>IF(D6424="","",IFERROR(VLOOKUP(D6424,Cadastro!$C$9:$D$1009,2,FALSE),"NOT FOUND"))</f>
        <v/>
      </c>
      <c r="F6424" s="94"/>
      <c r="G6424" s="76"/>
      <c r="H6424" s="81" t="str">
        <f>IFERROR(F6424*VLOOKUP(D6424,Saldo!$P$8:$U$1009,6,FALSE),"")</f>
        <v/>
      </c>
      <c r="I6424" s="78" t="str">
        <f>IFERROR(IF(D6424="","",VLOOKUP(D6424,Saldo!$P$8:$Q$1009,2,FALSE)),"")</f>
        <v/>
      </c>
      <c r="J6424" s="76"/>
      <c r="K6424" s="74" t="str">
        <f t="shared" si="100"/>
        <v/>
      </c>
    </row>
    <row r="6425" spans="1:11" ht="18.95" customHeight="1" x14ac:dyDescent="0.25">
      <c r="A6425" s="52"/>
      <c r="C6425" s="185"/>
      <c r="D6425" s="76"/>
      <c r="E6425" s="76" t="str">
        <f>IF(D6425="","",IFERROR(VLOOKUP(D6425,Cadastro!$C$9:$D$1009,2,FALSE),"NOT FOUND"))</f>
        <v/>
      </c>
      <c r="F6425" s="94"/>
      <c r="G6425" s="76"/>
      <c r="H6425" s="81" t="str">
        <f>IFERROR(F6425*VLOOKUP(D6425,Saldo!$P$8:$U$1009,6,FALSE),"")</f>
        <v/>
      </c>
      <c r="I6425" s="78" t="str">
        <f>IFERROR(IF(D6425="","",VLOOKUP(D6425,Saldo!$P$8:$Q$1009,2,FALSE)),"")</f>
        <v/>
      </c>
      <c r="J6425" s="76"/>
      <c r="K6425" s="74" t="str">
        <f t="shared" si="100"/>
        <v/>
      </c>
    </row>
    <row r="6426" spans="1:11" ht="18.95" customHeight="1" x14ac:dyDescent="0.25">
      <c r="A6426" s="52"/>
      <c r="C6426" s="185"/>
      <c r="D6426" s="76"/>
      <c r="E6426" s="76" t="str">
        <f>IF(D6426="","",IFERROR(VLOOKUP(D6426,Cadastro!$C$9:$D$1009,2,FALSE),"NOT FOUND"))</f>
        <v/>
      </c>
      <c r="F6426" s="94"/>
      <c r="G6426" s="76"/>
      <c r="H6426" s="81" t="str">
        <f>IFERROR(F6426*VLOOKUP(D6426,Saldo!$P$8:$U$1009,6,FALSE),"")</f>
        <v/>
      </c>
      <c r="I6426" s="78" t="str">
        <f>IFERROR(IF(D6426="","",VLOOKUP(D6426,Saldo!$P$8:$Q$1009,2,FALSE)),"")</f>
        <v/>
      </c>
      <c r="J6426" s="76"/>
      <c r="K6426" s="74" t="str">
        <f t="shared" si="100"/>
        <v/>
      </c>
    </row>
    <row r="6427" spans="1:11" ht="18.95" customHeight="1" x14ac:dyDescent="0.25">
      <c r="A6427" s="52"/>
      <c r="C6427" s="185"/>
      <c r="D6427" s="76"/>
      <c r="E6427" s="76" t="str">
        <f>IF(D6427="","",IFERROR(VLOOKUP(D6427,Cadastro!$C$9:$D$1009,2,FALSE),"NOT FOUND"))</f>
        <v/>
      </c>
      <c r="F6427" s="94"/>
      <c r="G6427" s="76"/>
      <c r="H6427" s="81" t="str">
        <f>IFERROR(F6427*VLOOKUP(D6427,Saldo!$P$8:$U$1009,6,FALSE),"")</f>
        <v/>
      </c>
      <c r="I6427" s="78" t="str">
        <f>IFERROR(IF(D6427="","",VLOOKUP(D6427,Saldo!$P$8:$Q$1009,2,FALSE)),"")</f>
        <v/>
      </c>
      <c r="J6427" s="76"/>
      <c r="K6427" s="74" t="str">
        <f t="shared" si="100"/>
        <v/>
      </c>
    </row>
    <row r="6428" spans="1:11" ht="18.95" customHeight="1" x14ac:dyDescent="0.25">
      <c r="A6428" s="52"/>
      <c r="C6428" s="185"/>
      <c r="D6428" s="76"/>
      <c r="E6428" s="76" t="str">
        <f>IF(D6428="","",IFERROR(VLOOKUP(D6428,Cadastro!$C$9:$D$1009,2,FALSE),"NOT FOUND"))</f>
        <v/>
      </c>
      <c r="F6428" s="94"/>
      <c r="G6428" s="76"/>
      <c r="H6428" s="81" t="str">
        <f>IFERROR(F6428*VLOOKUP(D6428,Saldo!$P$8:$U$1009,6,FALSE),"")</f>
        <v/>
      </c>
      <c r="I6428" s="78" t="str">
        <f>IFERROR(IF(D6428="","",VLOOKUP(D6428,Saldo!$P$8:$Q$1009,2,FALSE)),"")</f>
        <v/>
      </c>
      <c r="J6428" s="76"/>
      <c r="K6428" s="74" t="str">
        <f t="shared" si="100"/>
        <v/>
      </c>
    </row>
    <row r="6429" spans="1:11" ht="18.95" customHeight="1" x14ac:dyDescent="0.25">
      <c r="A6429" s="52"/>
      <c r="C6429" s="185"/>
      <c r="D6429" s="76"/>
      <c r="E6429" s="76" t="str">
        <f>IF(D6429="","",IFERROR(VLOOKUP(D6429,Cadastro!$C$9:$D$1009,2,FALSE),"NOT FOUND"))</f>
        <v/>
      </c>
      <c r="F6429" s="94"/>
      <c r="G6429" s="76"/>
      <c r="H6429" s="81" t="str">
        <f>IFERROR(F6429*VLOOKUP(D6429,Saldo!$P$8:$U$1009,6,FALSE),"")</f>
        <v/>
      </c>
      <c r="I6429" s="78" t="str">
        <f>IFERROR(IF(D6429="","",VLOOKUP(D6429,Saldo!$P$8:$Q$1009,2,FALSE)),"")</f>
        <v/>
      </c>
      <c r="J6429" s="76"/>
      <c r="K6429" s="74" t="str">
        <f t="shared" si="100"/>
        <v/>
      </c>
    </row>
    <row r="6430" spans="1:11" ht="18.95" customHeight="1" x14ac:dyDescent="0.25">
      <c r="A6430" s="52"/>
      <c r="C6430" s="185"/>
      <c r="D6430" s="76"/>
      <c r="E6430" s="76" t="str">
        <f>IF(D6430="","",IFERROR(VLOOKUP(D6430,Cadastro!$C$9:$D$1009,2,FALSE),"NOT FOUND"))</f>
        <v/>
      </c>
      <c r="F6430" s="94"/>
      <c r="G6430" s="76"/>
      <c r="H6430" s="81" t="str">
        <f>IFERROR(F6430*VLOOKUP(D6430,Saldo!$P$8:$U$1009,6,FALSE),"")</f>
        <v/>
      </c>
      <c r="I6430" s="78" t="str">
        <f>IFERROR(IF(D6430="","",VLOOKUP(D6430,Saldo!$P$8:$Q$1009,2,FALSE)),"")</f>
        <v/>
      </c>
      <c r="J6430" s="76"/>
      <c r="K6430" s="74" t="str">
        <f t="shared" si="100"/>
        <v/>
      </c>
    </row>
    <row r="6431" spans="1:11" ht="18.95" customHeight="1" x14ac:dyDescent="0.25">
      <c r="A6431" s="52"/>
      <c r="C6431" s="185"/>
      <c r="D6431" s="76"/>
      <c r="E6431" s="76" t="str">
        <f>IF(D6431="","",IFERROR(VLOOKUP(D6431,Cadastro!$C$9:$D$1009,2,FALSE),"NOT FOUND"))</f>
        <v/>
      </c>
      <c r="F6431" s="94"/>
      <c r="G6431" s="76"/>
      <c r="H6431" s="81" t="str">
        <f>IFERROR(F6431*VLOOKUP(D6431,Saldo!$P$8:$U$1009,6,FALSE),"")</f>
        <v/>
      </c>
      <c r="I6431" s="78" t="str">
        <f>IFERROR(IF(D6431="","",VLOOKUP(D6431,Saldo!$P$8:$Q$1009,2,FALSE)),"")</f>
        <v/>
      </c>
      <c r="J6431" s="76"/>
      <c r="K6431" s="74" t="str">
        <f t="shared" si="100"/>
        <v/>
      </c>
    </row>
    <row r="6432" spans="1:11" ht="18.95" customHeight="1" x14ac:dyDescent="0.25">
      <c r="A6432" s="52"/>
      <c r="C6432" s="185"/>
      <c r="D6432" s="76"/>
      <c r="E6432" s="76" t="str">
        <f>IF(D6432="","",IFERROR(VLOOKUP(D6432,Cadastro!$C$9:$D$1009,2,FALSE),"NOT FOUND"))</f>
        <v/>
      </c>
      <c r="F6432" s="94"/>
      <c r="G6432" s="76"/>
      <c r="H6432" s="81" t="str">
        <f>IFERROR(F6432*VLOOKUP(D6432,Saldo!$P$8:$U$1009,6,FALSE),"")</f>
        <v/>
      </c>
      <c r="I6432" s="78" t="str">
        <f>IFERROR(IF(D6432="","",VLOOKUP(D6432,Saldo!$P$8:$Q$1009,2,FALSE)),"")</f>
        <v/>
      </c>
      <c r="J6432" s="76"/>
      <c r="K6432" s="74" t="str">
        <f t="shared" si="100"/>
        <v/>
      </c>
    </row>
    <row r="6433" spans="1:11" ht="18.95" customHeight="1" x14ac:dyDescent="0.25">
      <c r="A6433" s="52"/>
      <c r="C6433" s="185"/>
      <c r="D6433" s="76"/>
      <c r="E6433" s="76" t="str">
        <f>IF(D6433="","",IFERROR(VLOOKUP(D6433,Cadastro!$C$9:$D$1009,2,FALSE),"NOT FOUND"))</f>
        <v/>
      </c>
      <c r="F6433" s="94"/>
      <c r="G6433" s="76"/>
      <c r="H6433" s="81" t="str">
        <f>IFERROR(F6433*VLOOKUP(D6433,Saldo!$P$8:$U$1009,6,FALSE),"")</f>
        <v/>
      </c>
      <c r="I6433" s="78" t="str">
        <f>IFERROR(IF(D6433="","",VLOOKUP(D6433,Saldo!$P$8:$Q$1009,2,FALSE)),"")</f>
        <v/>
      </c>
      <c r="J6433" s="76"/>
      <c r="K6433" s="74" t="str">
        <f t="shared" si="100"/>
        <v/>
      </c>
    </row>
    <row r="6434" spans="1:11" ht="18.95" customHeight="1" x14ac:dyDescent="0.25">
      <c r="A6434" s="52"/>
      <c r="C6434" s="185"/>
      <c r="D6434" s="76"/>
      <c r="E6434" s="76" t="str">
        <f>IF(D6434="","",IFERROR(VLOOKUP(D6434,Cadastro!$C$9:$D$1009,2,FALSE),"NOT FOUND"))</f>
        <v/>
      </c>
      <c r="F6434" s="94"/>
      <c r="G6434" s="76"/>
      <c r="H6434" s="81" t="str">
        <f>IFERROR(F6434*VLOOKUP(D6434,Saldo!$P$8:$U$1009,6,FALSE),"")</f>
        <v/>
      </c>
      <c r="I6434" s="78" t="str">
        <f>IFERROR(IF(D6434="","",VLOOKUP(D6434,Saldo!$P$8:$Q$1009,2,FALSE)),"")</f>
        <v/>
      </c>
      <c r="J6434" s="76"/>
      <c r="K6434" s="74" t="str">
        <f t="shared" si="100"/>
        <v/>
      </c>
    </row>
    <row r="6435" spans="1:11" ht="18.95" customHeight="1" x14ac:dyDescent="0.25">
      <c r="A6435" s="52"/>
      <c r="C6435" s="185"/>
      <c r="D6435" s="76"/>
      <c r="E6435" s="76" t="str">
        <f>IF(D6435="","",IFERROR(VLOOKUP(D6435,Cadastro!$C$9:$D$1009,2,FALSE),"NOT FOUND"))</f>
        <v/>
      </c>
      <c r="F6435" s="94"/>
      <c r="G6435" s="76"/>
      <c r="H6435" s="81" t="str">
        <f>IFERROR(F6435*VLOOKUP(D6435,Saldo!$P$8:$U$1009,6,FALSE),"")</f>
        <v/>
      </c>
      <c r="I6435" s="78" t="str">
        <f>IFERROR(IF(D6435="","",VLOOKUP(D6435,Saldo!$P$8:$Q$1009,2,FALSE)),"")</f>
        <v/>
      </c>
      <c r="J6435" s="76"/>
      <c r="K6435" s="74" t="str">
        <f t="shared" si="100"/>
        <v/>
      </c>
    </row>
    <row r="6436" spans="1:11" ht="18.95" customHeight="1" x14ac:dyDescent="0.25">
      <c r="A6436" s="52"/>
      <c r="C6436" s="185"/>
      <c r="D6436" s="76"/>
      <c r="E6436" s="76" t="str">
        <f>IF(D6436="","",IFERROR(VLOOKUP(D6436,Cadastro!$C$9:$D$1009,2,FALSE),"NOT FOUND"))</f>
        <v/>
      </c>
      <c r="F6436" s="94"/>
      <c r="G6436" s="76"/>
      <c r="H6436" s="81" t="str">
        <f>IFERROR(F6436*VLOOKUP(D6436,Saldo!$P$8:$U$1009,6,FALSE),"")</f>
        <v/>
      </c>
      <c r="I6436" s="78" t="str">
        <f>IFERROR(IF(D6436="","",VLOOKUP(D6436,Saldo!$P$8:$Q$1009,2,FALSE)),"")</f>
        <v/>
      </c>
      <c r="J6436" s="76"/>
      <c r="K6436" s="74" t="str">
        <f t="shared" si="100"/>
        <v/>
      </c>
    </row>
    <row r="6437" spans="1:11" ht="18.95" customHeight="1" x14ac:dyDescent="0.25">
      <c r="A6437" s="52"/>
      <c r="C6437" s="185"/>
      <c r="D6437" s="76"/>
      <c r="E6437" s="76" t="str">
        <f>IF(D6437="","",IFERROR(VLOOKUP(D6437,Cadastro!$C$9:$D$1009,2,FALSE),"NOT FOUND"))</f>
        <v/>
      </c>
      <c r="F6437" s="94"/>
      <c r="G6437" s="76"/>
      <c r="H6437" s="81" t="str">
        <f>IFERROR(F6437*VLOOKUP(D6437,Saldo!$P$8:$U$1009,6,FALSE),"")</f>
        <v/>
      </c>
      <c r="I6437" s="78" t="str">
        <f>IFERROR(IF(D6437="","",VLOOKUP(D6437,Saldo!$P$8:$Q$1009,2,FALSE)),"")</f>
        <v/>
      </c>
      <c r="J6437" s="76"/>
      <c r="K6437" s="74" t="str">
        <f t="shared" si="100"/>
        <v/>
      </c>
    </row>
    <row r="6438" spans="1:11" ht="18.95" customHeight="1" x14ac:dyDescent="0.25">
      <c r="A6438" s="52"/>
      <c r="C6438" s="185"/>
      <c r="D6438" s="76"/>
      <c r="E6438" s="76" t="str">
        <f>IF(D6438="","",IFERROR(VLOOKUP(D6438,Cadastro!$C$9:$D$1009,2,FALSE),"NOT FOUND"))</f>
        <v/>
      </c>
      <c r="F6438" s="94"/>
      <c r="G6438" s="76"/>
      <c r="H6438" s="81" t="str">
        <f>IFERROR(F6438*VLOOKUP(D6438,Saldo!$P$8:$U$1009,6,FALSE),"")</f>
        <v/>
      </c>
      <c r="I6438" s="78" t="str">
        <f>IFERROR(IF(D6438="","",VLOOKUP(D6438,Saldo!$P$8:$Q$1009,2,FALSE)),"")</f>
        <v/>
      </c>
      <c r="J6438" s="76"/>
      <c r="K6438" s="74" t="str">
        <f t="shared" si="100"/>
        <v/>
      </c>
    </row>
    <row r="6439" spans="1:11" ht="18.95" customHeight="1" x14ac:dyDescent="0.25">
      <c r="A6439" s="52"/>
      <c r="C6439" s="185"/>
      <c r="D6439" s="76"/>
      <c r="E6439" s="76" t="str">
        <f>IF(D6439="","",IFERROR(VLOOKUP(D6439,Cadastro!$C$9:$D$1009,2,FALSE),"NOT FOUND"))</f>
        <v/>
      </c>
      <c r="F6439" s="94"/>
      <c r="G6439" s="76"/>
      <c r="H6439" s="81" t="str">
        <f>IFERROR(F6439*VLOOKUP(D6439,Saldo!$P$8:$U$1009,6,FALSE),"")</f>
        <v/>
      </c>
      <c r="I6439" s="78" t="str">
        <f>IFERROR(IF(D6439="","",VLOOKUP(D6439,Saldo!$P$8:$Q$1009,2,FALSE)),"")</f>
        <v/>
      </c>
      <c r="J6439" s="76"/>
      <c r="K6439" s="74" t="str">
        <f t="shared" si="100"/>
        <v/>
      </c>
    </row>
    <row r="6440" spans="1:11" ht="18.95" customHeight="1" x14ac:dyDescent="0.25">
      <c r="A6440" s="52"/>
      <c r="C6440" s="185"/>
      <c r="D6440" s="76"/>
      <c r="E6440" s="76" t="str">
        <f>IF(D6440="","",IFERROR(VLOOKUP(D6440,Cadastro!$C$9:$D$1009,2,FALSE),"NOT FOUND"))</f>
        <v/>
      </c>
      <c r="F6440" s="94"/>
      <c r="G6440" s="76"/>
      <c r="H6440" s="81" t="str">
        <f>IFERROR(F6440*VLOOKUP(D6440,Saldo!$P$8:$U$1009,6,FALSE),"")</f>
        <v/>
      </c>
      <c r="I6440" s="78" t="str">
        <f>IFERROR(IF(D6440="","",VLOOKUP(D6440,Saldo!$P$8:$Q$1009,2,FALSE)),"")</f>
        <v/>
      </c>
      <c r="J6440" s="76"/>
      <c r="K6440" s="74" t="str">
        <f t="shared" si="100"/>
        <v/>
      </c>
    </row>
    <row r="6441" spans="1:11" ht="18.95" customHeight="1" x14ac:dyDescent="0.25">
      <c r="A6441" s="52"/>
      <c r="C6441" s="185"/>
      <c r="D6441" s="76"/>
      <c r="E6441" s="76" t="str">
        <f>IF(D6441="","",IFERROR(VLOOKUP(D6441,Cadastro!$C$9:$D$1009,2,FALSE),"NOT FOUND"))</f>
        <v/>
      </c>
      <c r="F6441" s="94"/>
      <c r="G6441" s="76"/>
      <c r="H6441" s="81" t="str">
        <f>IFERROR(F6441*VLOOKUP(D6441,Saldo!$P$8:$U$1009,6,FALSE),"")</f>
        <v/>
      </c>
      <c r="I6441" s="78" t="str">
        <f>IFERROR(IF(D6441="","",VLOOKUP(D6441,Saldo!$P$8:$Q$1009,2,FALSE)),"")</f>
        <v/>
      </c>
      <c r="J6441" s="76"/>
      <c r="K6441" s="74" t="str">
        <f t="shared" si="100"/>
        <v/>
      </c>
    </row>
    <row r="6442" spans="1:11" ht="18.95" customHeight="1" x14ac:dyDescent="0.25">
      <c r="A6442" s="52"/>
      <c r="C6442" s="185"/>
      <c r="D6442" s="76"/>
      <c r="E6442" s="76" t="str">
        <f>IF(D6442="","",IFERROR(VLOOKUP(D6442,Cadastro!$C$9:$D$1009,2,FALSE),"NOT FOUND"))</f>
        <v/>
      </c>
      <c r="F6442" s="94"/>
      <c r="G6442" s="76"/>
      <c r="H6442" s="81" t="str">
        <f>IFERROR(F6442*VLOOKUP(D6442,Saldo!$P$8:$U$1009,6,FALSE),"")</f>
        <v/>
      </c>
      <c r="I6442" s="78" t="str">
        <f>IFERROR(IF(D6442="","",VLOOKUP(D6442,Saldo!$P$8:$Q$1009,2,FALSE)),"")</f>
        <v/>
      </c>
      <c r="J6442" s="76"/>
      <c r="K6442" s="74" t="str">
        <f t="shared" si="100"/>
        <v/>
      </c>
    </row>
    <row r="6443" spans="1:11" ht="18.95" customHeight="1" x14ac:dyDescent="0.25">
      <c r="A6443" s="52"/>
      <c r="C6443" s="185"/>
      <c r="D6443" s="76"/>
      <c r="E6443" s="76" t="str">
        <f>IF(D6443="","",IFERROR(VLOOKUP(D6443,Cadastro!$C$9:$D$1009,2,FALSE),"NOT FOUND"))</f>
        <v/>
      </c>
      <c r="F6443" s="94"/>
      <c r="G6443" s="76"/>
      <c r="H6443" s="81" t="str">
        <f>IFERROR(F6443*VLOOKUP(D6443,Saldo!$P$8:$U$1009,6,FALSE),"")</f>
        <v/>
      </c>
      <c r="I6443" s="78" t="str">
        <f>IFERROR(IF(D6443="","",VLOOKUP(D6443,Saldo!$P$8:$Q$1009,2,FALSE)),"")</f>
        <v/>
      </c>
      <c r="J6443" s="76"/>
      <c r="K6443" s="74" t="str">
        <f t="shared" si="100"/>
        <v/>
      </c>
    </row>
    <row r="6444" spans="1:11" ht="18.95" customHeight="1" x14ac:dyDescent="0.25">
      <c r="A6444" s="52"/>
      <c r="C6444" s="185"/>
      <c r="D6444" s="76"/>
      <c r="E6444" s="76" t="str">
        <f>IF(D6444="","",IFERROR(VLOOKUP(D6444,Cadastro!$C$9:$D$1009,2,FALSE),"NOT FOUND"))</f>
        <v/>
      </c>
      <c r="F6444" s="94"/>
      <c r="G6444" s="76"/>
      <c r="H6444" s="81" t="str">
        <f>IFERROR(F6444*VLOOKUP(D6444,Saldo!$P$8:$U$1009,6,FALSE),"")</f>
        <v/>
      </c>
      <c r="I6444" s="78" t="str">
        <f>IFERROR(IF(D6444="","",VLOOKUP(D6444,Saldo!$P$8:$Q$1009,2,FALSE)),"")</f>
        <v/>
      </c>
      <c r="J6444" s="76"/>
      <c r="K6444" s="74" t="str">
        <f t="shared" si="100"/>
        <v/>
      </c>
    </row>
    <row r="6445" spans="1:11" ht="18.95" customHeight="1" x14ac:dyDescent="0.25">
      <c r="A6445" s="52"/>
      <c r="C6445" s="185"/>
      <c r="D6445" s="76"/>
      <c r="E6445" s="76" t="str">
        <f>IF(D6445="","",IFERROR(VLOOKUP(D6445,Cadastro!$C$9:$D$1009,2,FALSE),"NOT FOUND"))</f>
        <v/>
      </c>
      <c r="F6445" s="94"/>
      <c r="G6445" s="76"/>
      <c r="H6445" s="81" t="str">
        <f>IFERROR(F6445*VLOOKUP(D6445,Saldo!$P$8:$U$1009,6,FALSE),"")</f>
        <v/>
      </c>
      <c r="I6445" s="78" t="str">
        <f>IFERROR(IF(D6445="","",VLOOKUP(D6445,Saldo!$P$8:$Q$1009,2,FALSE)),"")</f>
        <v/>
      </c>
      <c r="J6445" s="76"/>
      <c r="K6445" s="74" t="str">
        <f t="shared" si="100"/>
        <v/>
      </c>
    </row>
    <row r="6446" spans="1:11" ht="18.95" customHeight="1" x14ac:dyDescent="0.25">
      <c r="A6446" s="52"/>
      <c r="C6446" s="185"/>
      <c r="D6446" s="76"/>
      <c r="E6446" s="76" t="str">
        <f>IF(D6446="","",IFERROR(VLOOKUP(D6446,Cadastro!$C$9:$D$1009,2,FALSE),"NOT FOUND"))</f>
        <v/>
      </c>
      <c r="F6446" s="94"/>
      <c r="G6446" s="76"/>
      <c r="H6446" s="81" t="str">
        <f>IFERROR(F6446*VLOOKUP(D6446,Saldo!$P$8:$U$1009,6,FALSE),"")</f>
        <v/>
      </c>
      <c r="I6446" s="78" t="str">
        <f>IFERROR(IF(D6446="","",VLOOKUP(D6446,Saldo!$P$8:$Q$1009,2,FALSE)),"")</f>
        <v/>
      </c>
      <c r="J6446" s="76"/>
      <c r="K6446" s="74" t="str">
        <f t="shared" si="100"/>
        <v/>
      </c>
    </row>
    <row r="6447" spans="1:11" ht="18.95" customHeight="1" x14ac:dyDescent="0.25">
      <c r="A6447" s="52"/>
      <c r="C6447" s="185"/>
      <c r="D6447" s="76"/>
      <c r="E6447" s="76" t="str">
        <f>IF(D6447="","",IFERROR(VLOOKUP(D6447,Cadastro!$C$9:$D$1009,2,FALSE),"NOT FOUND"))</f>
        <v/>
      </c>
      <c r="F6447" s="94"/>
      <c r="G6447" s="76"/>
      <c r="H6447" s="81" t="str">
        <f>IFERROR(F6447*VLOOKUP(D6447,Saldo!$P$8:$U$1009,6,FALSE),"")</f>
        <v/>
      </c>
      <c r="I6447" s="78" t="str">
        <f>IFERROR(IF(D6447="","",VLOOKUP(D6447,Saldo!$P$8:$Q$1009,2,FALSE)),"")</f>
        <v/>
      </c>
      <c r="J6447" s="76"/>
      <c r="K6447" s="74" t="str">
        <f t="shared" si="100"/>
        <v/>
      </c>
    </row>
    <row r="6448" spans="1:11" ht="18.95" customHeight="1" x14ac:dyDescent="0.25">
      <c r="A6448" s="52"/>
      <c r="C6448" s="185"/>
      <c r="D6448" s="76"/>
      <c r="E6448" s="76" t="str">
        <f>IF(D6448="","",IFERROR(VLOOKUP(D6448,Cadastro!$C$9:$D$1009,2,FALSE),"NOT FOUND"))</f>
        <v/>
      </c>
      <c r="F6448" s="94"/>
      <c r="G6448" s="76"/>
      <c r="H6448" s="81" t="str">
        <f>IFERROR(F6448*VLOOKUP(D6448,Saldo!$P$8:$U$1009,6,FALSE),"")</f>
        <v/>
      </c>
      <c r="I6448" s="78" t="str">
        <f>IFERROR(IF(D6448="","",VLOOKUP(D6448,Saldo!$P$8:$Q$1009,2,FALSE)),"")</f>
        <v/>
      </c>
      <c r="J6448" s="76"/>
      <c r="K6448" s="74" t="str">
        <f t="shared" si="100"/>
        <v/>
      </c>
    </row>
    <row r="6449" spans="1:11" ht="18.95" customHeight="1" x14ac:dyDescent="0.25">
      <c r="A6449" s="52"/>
      <c r="C6449" s="185"/>
      <c r="D6449" s="76"/>
      <c r="E6449" s="76" t="str">
        <f>IF(D6449="","",IFERROR(VLOOKUP(D6449,Cadastro!$C$9:$D$1009,2,FALSE),"NOT FOUND"))</f>
        <v/>
      </c>
      <c r="F6449" s="94"/>
      <c r="G6449" s="76"/>
      <c r="H6449" s="81" t="str">
        <f>IFERROR(F6449*VLOOKUP(D6449,Saldo!$P$8:$U$1009,6,FALSE),"")</f>
        <v/>
      </c>
      <c r="I6449" s="78" t="str">
        <f>IFERROR(IF(D6449="","",VLOOKUP(D6449,Saldo!$P$8:$Q$1009,2,FALSE)),"")</f>
        <v/>
      </c>
      <c r="J6449" s="76"/>
      <c r="K6449" s="74" t="str">
        <f t="shared" si="100"/>
        <v/>
      </c>
    </row>
    <row r="6450" spans="1:11" ht="18.95" customHeight="1" x14ac:dyDescent="0.25">
      <c r="A6450" s="52"/>
      <c r="C6450" s="185"/>
      <c r="D6450" s="76"/>
      <c r="E6450" s="76" t="str">
        <f>IF(D6450="","",IFERROR(VLOOKUP(D6450,Cadastro!$C$9:$D$1009,2,FALSE),"NOT FOUND"))</f>
        <v/>
      </c>
      <c r="F6450" s="94"/>
      <c r="G6450" s="76"/>
      <c r="H6450" s="81" t="str">
        <f>IFERROR(F6450*VLOOKUP(D6450,Saldo!$P$8:$U$1009,6,FALSE),"")</f>
        <v/>
      </c>
      <c r="I6450" s="78" t="str">
        <f>IFERROR(IF(D6450="","",VLOOKUP(D6450,Saldo!$P$8:$Q$1009,2,FALSE)),"")</f>
        <v/>
      </c>
      <c r="J6450" s="76"/>
      <c r="K6450" s="74" t="str">
        <f t="shared" si="100"/>
        <v/>
      </c>
    </row>
    <row r="6451" spans="1:11" ht="18.95" customHeight="1" x14ac:dyDescent="0.25">
      <c r="A6451" s="52"/>
      <c r="C6451" s="185"/>
      <c r="D6451" s="76"/>
      <c r="E6451" s="76" t="str">
        <f>IF(D6451="","",IFERROR(VLOOKUP(D6451,Cadastro!$C$9:$D$1009,2,FALSE),"NOT FOUND"))</f>
        <v/>
      </c>
      <c r="F6451" s="94"/>
      <c r="G6451" s="76"/>
      <c r="H6451" s="81" t="str">
        <f>IFERROR(F6451*VLOOKUP(D6451,Saldo!$P$8:$U$1009,6,FALSE),"")</f>
        <v/>
      </c>
      <c r="I6451" s="78" t="str">
        <f>IFERROR(IF(D6451="","",VLOOKUP(D6451,Saldo!$P$8:$Q$1009,2,FALSE)),"")</f>
        <v/>
      </c>
      <c r="J6451" s="76"/>
      <c r="K6451" s="74" t="str">
        <f t="shared" si="100"/>
        <v/>
      </c>
    </row>
    <row r="6452" spans="1:11" ht="18.95" customHeight="1" x14ac:dyDescent="0.25">
      <c r="A6452" s="52"/>
      <c r="C6452" s="185"/>
      <c r="D6452" s="76"/>
      <c r="E6452" s="76" t="str">
        <f>IF(D6452="","",IFERROR(VLOOKUP(D6452,Cadastro!$C$9:$D$1009,2,FALSE),"NOT FOUND"))</f>
        <v/>
      </c>
      <c r="F6452" s="94"/>
      <c r="G6452" s="76"/>
      <c r="H6452" s="81" t="str">
        <f>IFERROR(F6452*VLOOKUP(D6452,Saldo!$P$8:$U$1009,6,FALSE),"")</f>
        <v/>
      </c>
      <c r="I6452" s="78" t="str">
        <f>IFERROR(IF(D6452="","",VLOOKUP(D6452,Saldo!$P$8:$Q$1009,2,FALSE)),"")</f>
        <v/>
      </c>
      <c r="J6452" s="76"/>
      <c r="K6452" s="74" t="str">
        <f t="shared" si="100"/>
        <v/>
      </c>
    </row>
    <row r="6453" spans="1:11" ht="18.95" customHeight="1" x14ac:dyDescent="0.25">
      <c r="A6453" s="52"/>
      <c r="C6453" s="185"/>
      <c r="D6453" s="76"/>
      <c r="E6453" s="76" t="str">
        <f>IF(D6453="","",IFERROR(VLOOKUP(D6453,Cadastro!$C$9:$D$1009,2,FALSE),"NOT FOUND"))</f>
        <v/>
      </c>
      <c r="F6453" s="94"/>
      <c r="G6453" s="76"/>
      <c r="H6453" s="81" t="str">
        <f>IFERROR(F6453*VLOOKUP(D6453,Saldo!$P$8:$U$1009,6,FALSE),"")</f>
        <v/>
      </c>
      <c r="I6453" s="78" t="str">
        <f>IFERROR(IF(D6453="","",VLOOKUP(D6453,Saldo!$P$8:$Q$1009,2,FALSE)),"")</f>
        <v/>
      </c>
      <c r="J6453" s="76"/>
      <c r="K6453" s="74" t="str">
        <f t="shared" si="100"/>
        <v/>
      </c>
    </row>
    <row r="6454" spans="1:11" ht="18.95" customHeight="1" x14ac:dyDescent="0.25">
      <c r="A6454" s="52"/>
      <c r="C6454" s="185"/>
      <c r="D6454" s="76"/>
      <c r="E6454" s="76" t="str">
        <f>IF(D6454="","",IFERROR(VLOOKUP(D6454,Cadastro!$C$9:$D$1009,2,FALSE),"NOT FOUND"))</f>
        <v/>
      </c>
      <c r="F6454" s="94"/>
      <c r="G6454" s="76"/>
      <c r="H6454" s="81" t="str">
        <f>IFERROR(F6454*VLOOKUP(D6454,Saldo!$P$8:$U$1009,6,FALSE),"")</f>
        <v/>
      </c>
      <c r="I6454" s="78" t="str">
        <f>IFERROR(IF(D6454="","",VLOOKUP(D6454,Saldo!$P$8:$Q$1009,2,FALSE)),"")</f>
        <v/>
      </c>
      <c r="J6454" s="76"/>
      <c r="K6454" s="74" t="str">
        <f t="shared" si="100"/>
        <v/>
      </c>
    </row>
    <row r="6455" spans="1:11" ht="18.95" customHeight="1" x14ac:dyDescent="0.25">
      <c r="A6455" s="52"/>
      <c r="C6455" s="185"/>
      <c r="D6455" s="76"/>
      <c r="E6455" s="76" t="str">
        <f>IF(D6455="","",IFERROR(VLOOKUP(D6455,Cadastro!$C$9:$D$1009,2,FALSE),"NOT FOUND"))</f>
        <v/>
      </c>
      <c r="F6455" s="94"/>
      <c r="G6455" s="76"/>
      <c r="H6455" s="81" t="str">
        <f>IFERROR(F6455*VLOOKUP(D6455,Saldo!$P$8:$U$1009,6,FALSE),"")</f>
        <v/>
      </c>
      <c r="I6455" s="78" t="str">
        <f>IFERROR(IF(D6455="","",VLOOKUP(D6455,Saldo!$P$8:$Q$1009,2,FALSE)),"")</f>
        <v/>
      </c>
      <c r="J6455" s="76"/>
      <c r="K6455" s="74" t="str">
        <f t="shared" si="100"/>
        <v/>
      </c>
    </row>
    <row r="6456" spans="1:11" ht="18.95" customHeight="1" x14ac:dyDescent="0.25">
      <c r="A6456" s="52"/>
      <c r="C6456" s="185"/>
      <c r="D6456" s="76"/>
      <c r="E6456" s="76" t="str">
        <f>IF(D6456="","",IFERROR(VLOOKUP(D6456,Cadastro!$C$9:$D$1009,2,FALSE),"NOT FOUND"))</f>
        <v/>
      </c>
      <c r="F6456" s="94"/>
      <c r="G6456" s="76"/>
      <c r="H6456" s="81" t="str">
        <f>IFERROR(F6456*VLOOKUP(D6456,Saldo!$P$8:$U$1009,6,FALSE),"")</f>
        <v/>
      </c>
      <c r="I6456" s="78" t="str">
        <f>IFERROR(IF(D6456="","",VLOOKUP(D6456,Saldo!$P$8:$Q$1009,2,FALSE)),"")</f>
        <v/>
      </c>
      <c r="J6456" s="76"/>
      <c r="K6456" s="74" t="str">
        <f t="shared" si="100"/>
        <v/>
      </c>
    </row>
    <row r="6457" spans="1:11" ht="18.95" customHeight="1" x14ac:dyDescent="0.25">
      <c r="A6457" s="52"/>
      <c r="C6457" s="185"/>
      <c r="D6457" s="76"/>
      <c r="E6457" s="76" t="str">
        <f>IF(D6457="","",IFERROR(VLOOKUP(D6457,Cadastro!$C$9:$D$1009,2,FALSE),"NOT FOUND"))</f>
        <v/>
      </c>
      <c r="F6457" s="94"/>
      <c r="G6457" s="76"/>
      <c r="H6457" s="81" t="str">
        <f>IFERROR(F6457*VLOOKUP(D6457,Saldo!$P$8:$U$1009,6,FALSE),"")</f>
        <v/>
      </c>
      <c r="I6457" s="78" t="str">
        <f>IFERROR(IF(D6457="","",VLOOKUP(D6457,Saldo!$P$8:$Q$1009,2,FALSE)),"")</f>
        <v/>
      </c>
      <c r="J6457" s="76"/>
      <c r="K6457" s="74" t="str">
        <f t="shared" si="100"/>
        <v/>
      </c>
    </row>
    <row r="6458" spans="1:11" ht="18.95" customHeight="1" x14ac:dyDescent="0.25">
      <c r="A6458" s="52"/>
      <c r="C6458" s="185"/>
      <c r="D6458" s="76"/>
      <c r="E6458" s="76" t="str">
        <f>IF(D6458="","",IFERROR(VLOOKUP(D6458,Cadastro!$C$9:$D$1009,2,FALSE),"NOT FOUND"))</f>
        <v/>
      </c>
      <c r="F6458" s="94"/>
      <c r="G6458" s="76"/>
      <c r="H6458" s="81" t="str">
        <f>IFERROR(F6458*VLOOKUP(D6458,Saldo!$P$8:$U$1009,6,FALSE),"")</f>
        <v/>
      </c>
      <c r="I6458" s="78" t="str">
        <f>IFERROR(IF(D6458="","",VLOOKUP(D6458,Saldo!$P$8:$Q$1009,2,FALSE)),"")</f>
        <v/>
      </c>
      <c r="J6458" s="76"/>
      <c r="K6458" s="74" t="str">
        <f t="shared" si="100"/>
        <v/>
      </c>
    </row>
    <row r="6459" spans="1:11" ht="18.95" customHeight="1" x14ac:dyDescent="0.25">
      <c r="A6459" s="52"/>
      <c r="C6459" s="185"/>
      <c r="D6459" s="76"/>
      <c r="E6459" s="76" t="str">
        <f>IF(D6459="","",IFERROR(VLOOKUP(D6459,Cadastro!$C$9:$D$1009,2,FALSE),"NOT FOUND"))</f>
        <v/>
      </c>
      <c r="F6459" s="94"/>
      <c r="G6459" s="76"/>
      <c r="H6459" s="81" t="str">
        <f>IFERROR(F6459*VLOOKUP(D6459,Saldo!$P$8:$U$1009,6,FALSE),"")</f>
        <v/>
      </c>
      <c r="I6459" s="78" t="str">
        <f>IFERROR(IF(D6459="","",VLOOKUP(D6459,Saldo!$P$8:$Q$1009,2,FALSE)),"")</f>
        <v/>
      </c>
      <c r="J6459" s="76"/>
      <c r="K6459" s="74" t="str">
        <f t="shared" si="100"/>
        <v/>
      </c>
    </row>
    <row r="6460" spans="1:11" ht="18.95" customHeight="1" x14ac:dyDescent="0.25">
      <c r="A6460" s="52"/>
      <c r="C6460" s="185"/>
      <c r="D6460" s="76"/>
      <c r="E6460" s="76" t="str">
        <f>IF(D6460="","",IFERROR(VLOOKUP(D6460,Cadastro!$C$9:$D$1009,2,FALSE),"NOT FOUND"))</f>
        <v/>
      </c>
      <c r="F6460" s="94"/>
      <c r="G6460" s="76"/>
      <c r="H6460" s="81" t="str">
        <f>IFERROR(F6460*VLOOKUP(D6460,Saldo!$P$8:$U$1009,6,FALSE),"")</f>
        <v/>
      </c>
      <c r="I6460" s="78" t="str">
        <f>IFERROR(IF(D6460="","",VLOOKUP(D6460,Saldo!$P$8:$Q$1009,2,FALSE)),"")</f>
        <v/>
      </c>
      <c r="J6460" s="76"/>
      <c r="K6460" s="74" t="str">
        <f t="shared" si="100"/>
        <v/>
      </c>
    </row>
    <row r="6461" spans="1:11" ht="18.95" customHeight="1" x14ac:dyDescent="0.25">
      <c r="A6461" s="52"/>
      <c r="C6461" s="185"/>
      <c r="D6461" s="76"/>
      <c r="E6461" s="76" t="str">
        <f>IF(D6461="","",IFERROR(VLOOKUP(D6461,Cadastro!$C$9:$D$1009,2,FALSE),"NOT FOUND"))</f>
        <v/>
      </c>
      <c r="F6461" s="94"/>
      <c r="G6461" s="76"/>
      <c r="H6461" s="81" t="str">
        <f>IFERROR(F6461*VLOOKUP(D6461,Saldo!$P$8:$U$1009,6,FALSE),"")</f>
        <v/>
      </c>
      <c r="I6461" s="78" t="str">
        <f>IFERROR(IF(D6461="","",VLOOKUP(D6461,Saldo!$P$8:$Q$1009,2,FALSE)),"")</f>
        <v/>
      </c>
      <c r="J6461" s="76"/>
      <c r="K6461" s="74" t="str">
        <f t="shared" si="100"/>
        <v/>
      </c>
    </row>
    <row r="6462" spans="1:11" ht="18.95" customHeight="1" x14ac:dyDescent="0.25">
      <c r="A6462" s="52"/>
      <c r="C6462" s="185"/>
      <c r="D6462" s="76"/>
      <c r="E6462" s="76" t="str">
        <f>IF(D6462="","",IFERROR(VLOOKUP(D6462,Cadastro!$C$9:$D$1009,2,FALSE),"NOT FOUND"))</f>
        <v/>
      </c>
      <c r="F6462" s="94"/>
      <c r="G6462" s="76"/>
      <c r="H6462" s="81" t="str">
        <f>IFERROR(F6462*VLOOKUP(D6462,Saldo!$P$8:$U$1009,6,FALSE),"")</f>
        <v/>
      </c>
      <c r="I6462" s="78" t="str">
        <f>IFERROR(IF(D6462="","",VLOOKUP(D6462,Saldo!$P$8:$Q$1009,2,FALSE)),"")</f>
        <v/>
      </c>
      <c r="J6462" s="76"/>
      <c r="K6462" s="74" t="str">
        <f t="shared" si="100"/>
        <v/>
      </c>
    </row>
    <row r="6463" spans="1:11" ht="18.95" customHeight="1" x14ac:dyDescent="0.25">
      <c r="A6463" s="52"/>
      <c r="C6463" s="185"/>
      <c r="D6463" s="76"/>
      <c r="E6463" s="76" t="str">
        <f>IF(D6463="","",IFERROR(VLOOKUP(D6463,Cadastro!$C$9:$D$1009,2,FALSE),"NOT FOUND"))</f>
        <v/>
      </c>
      <c r="F6463" s="94"/>
      <c r="G6463" s="76"/>
      <c r="H6463" s="81" t="str">
        <f>IFERROR(F6463*VLOOKUP(D6463,Saldo!$P$8:$U$1009,6,FALSE),"")</f>
        <v/>
      </c>
      <c r="I6463" s="78" t="str">
        <f>IFERROR(IF(D6463="","",VLOOKUP(D6463,Saldo!$P$8:$Q$1009,2,FALSE)),"")</f>
        <v/>
      </c>
      <c r="J6463" s="76"/>
      <c r="K6463" s="74" t="str">
        <f t="shared" si="100"/>
        <v/>
      </c>
    </row>
    <row r="6464" spans="1:11" ht="18.95" customHeight="1" x14ac:dyDescent="0.25">
      <c r="A6464" s="52"/>
      <c r="C6464" s="185"/>
      <c r="D6464" s="76"/>
      <c r="E6464" s="76" t="str">
        <f>IF(D6464="","",IFERROR(VLOOKUP(D6464,Cadastro!$C$9:$D$1009,2,FALSE),"NOT FOUND"))</f>
        <v/>
      </c>
      <c r="F6464" s="94"/>
      <c r="G6464" s="76"/>
      <c r="H6464" s="81" t="str">
        <f>IFERROR(F6464*VLOOKUP(D6464,Saldo!$P$8:$U$1009,6,FALSE),"")</f>
        <v/>
      </c>
      <c r="I6464" s="78" t="str">
        <f>IFERROR(IF(D6464="","",VLOOKUP(D6464,Saldo!$P$8:$Q$1009,2,FALSE)),"")</f>
        <v/>
      </c>
      <c r="J6464" s="76"/>
      <c r="K6464" s="74" t="str">
        <f t="shared" si="100"/>
        <v/>
      </c>
    </row>
    <row r="6465" spans="1:11" ht="18.95" customHeight="1" x14ac:dyDescent="0.25">
      <c r="A6465" s="52"/>
      <c r="C6465" s="185"/>
      <c r="D6465" s="76"/>
      <c r="E6465" s="76" t="str">
        <f>IF(D6465="","",IFERROR(VLOOKUP(D6465,Cadastro!$C$9:$D$1009,2,FALSE),"NOT FOUND"))</f>
        <v/>
      </c>
      <c r="F6465" s="94"/>
      <c r="G6465" s="76"/>
      <c r="H6465" s="81" t="str">
        <f>IFERROR(F6465*VLOOKUP(D6465,Saldo!$P$8:$U$1009,6,FALSE),"")</f>
        <v/>
      </c>
      <c r="I6465" s="78" t="str">
        <f>IFERROR(IF(D6465="","",VLOOKUP(D6465,Saldo!$P$8:$Q$1009,2,FALSE)),"")</f>
        <v/>
      </c>
      <c r="J6465" s="76"/>
      <c r="K6465" s="74" t="str">
        <f t="shared" si="100"/>
        <v/>
      </c>
    </row>
    <row r="6466" spans="1:11" ht="18.95" customHeight="1" x14ac:dyDescent="0.25">
      <c r="A6466" s="52"/>
      <c r="C6466" s="185"/>
      <c r="D6466" s="76"/>
      <c r="E6466" s="76" t="str">
        <f>IF(D6466="","",IFERROR(VLOOKUP(D6466,Cadastro!$C$9:$D$1009,2,FALSE),"NOT FOUND"))</f>
        <v/>
      </c>
      <c r="F6466" s="94"/>
      <c r="G6466" s="76"/>
      <c r="H6466" s="81" t="str">
        <f>IFERROR(F6466*VLOOKUP(D6466,Saldo!$P$8:$U$1009,6,FALSE),"")</f>
        <v/>
      </c>
      <c r="I6466" s="78" t="str">
        <f>IFERROR(IF(D6466="","",VLOOKUP(D6466,Saldo!$P$8:$Q$1009,2,FALSE)),"")</f>
        <v/>
      </c>
      <c r="J6466" s="76"/>
      <c r="K6466" s="74" t="str">
        <f t="shared" si="100"/>
        <v/>
      </c>
    </row>
    <row r="6467" spans="1:11" ht="18.95" customHeight="1" x14ac:dyDescent="0.25">
      <c r="A6467" s="52"/>
      <c r="C6467" s="185"/>
      <c r="D6467" s="76"/>
      <c r="E6467" s="76" t="str">
        <f>IF(D6467="","",IFERROR(VLOOKUP(D6467,Cadastro!$C$9:$D$1009,2,FALSE),"NOT FOUND"))</f>
        <v/>
      </c>
      <c r="F6467" s="94"/>
      <c r="G6467" s="76"/>
      <c r="H6467" s="81" t="str">
        <f>IFERROR(F6467*VLOOKUP(D6467,Saldo!$P$8:$U$1009,6,FALSE),"")</f>
        <v/>
      </c>
      <c r="I6467" s="78" t="str">
        <f>IFERROR(IF(D6467="","",VLOOKUP(D6467,Saldo!$P$8:$Q$1009,2,FALSE)),"")</f>
        <v/>
      </c>
      <c r="J6467" s="76"/>
      <c r="K6467" s="74" t="str">
        <f t="shared" si="100"/>
        <v/>
      </c>
    </row>
    <row r="6468" spans="1:11" ht="18.95" customHeight="1" x14ac:dyDescent="0.25">
      <c r="A6468" s="52"/>
      <c r="C6468" s="185"/>
      <c r="D6468" s="76"/>
      <c r="E6468" s="76" t="str">
        <f>IF(D6468="","",IFERROR(VLOOKUP(D6468,Cadastro!$C$9:$D$1009,2,FALSE),"NOT FOUND"))</f>
        <v/>
      </c>
      <c r="F6468" s="94"/>
      <c r="G6468" s="76"/>
      <c r="H6468" s="81" t="str">
        <f>IFERROR(F6468*VLOOKUP(D6468,Saldo!$P$8:$U$1009,6,FALSE),"")</f>
        <v/>
      </c>
      <c r="I6468" s="78" t="str">
        <f>IFERROR(IF(D6468="","",VLOOKUP(D6468,Saldo!$P$8:$Q$1009,2,FALSE)),"")</f>
        <v/>
      </c>
      <c r="J6468" s="76"/>
      <c r="K6468" s="74" t="str">
        <f t="shared" si="100"/>
        <v/>
      </c>
    </row>
    <row r="6469" spans="1:11" ht="18.95" customHeight="1" x14ac:dyDescent="0.25">
      <c r="A6469" s="52"/>
      <c r="C6469" s="185"/>
      <c r="D6469" s="76"/>
      <c r="E6469" s="76" t="str">
        <f>IF(D6469="","",IFERROR(VLOOKUP(D6469,Cadastro!$C$9:$D$1009,2,FALSE),"NOT FOUND"))</f>
        <v/>
      </c>
      <c r="F6469" s="94"/>
      <c r="G6469" s="76"/>
      <c r="H6469" s="81" t="str">
        <f>IFERROR(F6469*VLOOKUP(D6469,Saldo!$P$8:$U$1009,6,FALSE),"")</f>
        <v/>
      </c>
      <c r="I6469" s="78" t="str">
        <f>IFERROR(IF(D6469="","",VLOOKUP(D6469,Saldo!$P$8:$Q$1009,2,FALSE)),"")</f>
        <v/>
      </c>
      <c r="J6469" s="76"/>
      <c r="K6469" s="74" t="str">
        <f t="shared" si="100"/>
        <v/>
      </c>
    </row>
    <row r="6470" spans="1:11" ht="18.95" customHeight="1" x14ac:dyDescent="0.25">
      <c r="A6470" s="52"/>
      <c r="C6470" s="185"/>
      <c r="D6470" s="76"/>
      <c r="E6470" s="76" t="str">
        <f>IF(D6470="","",IFERROR(VLOOKUP(D6470,Cadastro!$C$9:$D$1009,2,FALSE),"NOT FOUND"))</f>
        <v/>
      </c>
      <c r="F6470" s="94"/>
      <c r="G6470" s="76"/>
      <c r="H6470" s="81" t="str">
        <f>IFERROR(F6470*VLOOKUP(D6470,Saldo!$P$8:$U$1009,6,FALSE),"")</f>
        <v/>
      </c>
      <c r="I6470" s="78" t="str">
        <f>IFERROR(IF(D6470="","",VLOOKUP(D6470,Saldo!$P$8:$Q$1009,2,FALSE)),"")</f>
        <v/>
      </c>
      <c r="J6470" s="76"/>
      <c r="K6470" s="74" t="str">
        <f t="shared" si="100"/>
        <v/>
      </c>
    </row>
    <row r="6471" spans="1:11" ht="18.95" customHeight="1" x14ac:dyDescent="0.25">
      <c r="A6471" s="52"/>
      <c r="C6471" s="185"/>
      <c r="D6471" s="76"/>
      <c r="E6471" s="76" t="str">
        <f>IF(D6471="","",IFERROR(VLOOKUP(D6471,Cadastro!$C$9:$D$1009,2,FALSE),"NOT FOUND"))</f>
        <v/>
      </c>
      <c r="F6471" s="94"/>
      <c r="G6471" s="76"/>
      <c r="H6471" s="81" t="str">
        <f>IFERROR(F6471*VLOOKUP(D6471,Saldo!$P$8:$U$1009,6,FALSE),"")</f>
        <v/>
      </c>
      <c r="I6471" s="78" t="str">
        <f>IFERROR(IF(D6471="","",VLOOKUP(D6471,Saldo!$P$8:$Q$1009,2,FALSE)),"")</f>
        <v/>
      </c>
      <c r="J6471" s="76"/>
      <c r="K6471" s="74" t="str">
        <f t="shared" si="100"/>
        <v/>
      </c>
    </row>
    <row r="6472" spans="1:11" ht="18.95" customHeight="1" x14ac:dyDescent="0.25">
      <c r="A6472" s="52"/>
      <c r="C6472" s="185"/>
      <c r="D6472" s="76"/>
      <c r="E6472" s="76" t="str">
        <f>IF(D6472="","",IFERROR(VLOOKUP(D6472,Cadastro!$C$9:$D$1009,2,FALSE),"NOT FOUND"))</f>
        <v/>
      </c>
      <c r="F6472" s="94"/>
      <c r="G6472" s="76"/>
      <c r="H6472" s="81" t="str">
        <f>IFERROR(F6472*VLOOKUP(D6472,Saldo!$P$8:$U$1009,6,FALSE),"")</f>
        <v/>
      </c>
      <c r="I6472" s="78" t="str">
        <f>IFERROR(IF(D6472="","",VLOOKUP(D6472,Saldo!$P$8:$Q$1009,2,FALSE)),"")</f>
        <v/>
      </c>
      <c r="J6472" s="76"/>
      <c r="K6472" s="74" t="str">
        <f t="shared" si="100"/>
        <v/>
      </c>
    </row>
    <row r="6473" spans="1:11" ht="18.95" customHeight="1" x14ac:dyDescent="0.25">
      <c r="A6473" s="52"/>
      <c r="C6473" s="185"/>
      <c r="D6473" s="76"/>
      <c r="E6473" s="76" t="str">
        <f>IF(D6473="","",IFERROR(VLOOKUP(D6473,Cadastro!$C$9:$D$1009,2,FALSE),"NOT FOUND"))</f>
        <v/>
      </c>
      <c r="F6473" s="94"/>
      <c r="G6473" s="76"/>
      <c r="H6473" s="81" t="str">
        <f>IFERROR(F6473*VLOOKUP(D6473,Saldo!$P$8:$U$1009,6,FALSE),"")</f>
        <v/>
      </c>
      <c r="I6473" s="78" t="str">
        <f>IFERROR(IF(D6473="","",VLOOKUP(D6473,Saldo!$P$8:$Q$1009,2,FALSE)),"")</f>
        <v/>
      </c>
      <c r="J6473" s="76"/>
      <c r="K6473" s="74" t="str">
        <f t="shared" si="100"/>
        <v/>
      </c>
    </row>
    <row r="6474" spans="1:11" ht="18.95" customHeight="1" x14ac:dyDescent="0.25">
      <c r="A6474" s="52"/>
      <c r="C6474" s="185"/>
      <c r="D6474" s="76"/>
      <c r="E6474" s="76" t="str">
        <f>IF(D6474="","",IFERROR(VLOOKUP(D6474,Cadastro!$C$9:$D$1009,2,FALSE),"NOT FOUND"))</f>
        <v/>
      </c>
      <c r="F6474" s="94"/>
      <c r="G6474" s="76"/>
      <c r="H6474" s="81" t="str">
        <f>IFERROR(F6474*VLOOKUP(D6474,Saldo!$P$8:$U$1009,6,FALSE),"")</f>
        <v/>
      </c>
      <c r="I6474" s="78" t="str">
        <f>IFERROR(IF(D6474="","",VLOOKUP(D6474,Saldo!$P$8:$Q$1009,2,FALSE)),"")</f>
        <v/>
      </c>
      <c r="J6474" s="76"/>
      <c r="K6474" s="74" t="str">
        <f t="shared" ref="K6474:K6537" si="101">IF(C6474="","",MONTH(C6474))</f>
        <v/>
      </c>
    </row>
    <row r="6475" spans="1:11" ht="18.95" customHeight="1" x14ac:dyDescent="0.25">
      <c r="A6475" s="52"/>
      <c r="C6475" s="185"/>
      <c r="D6475" s="76"/>
      <c r="E6475" s="76" t="str">
        <f>IF(D6475="","",IFERROR(VLOOKUP(D6475,Cadastro!$C$9:$D$1009,2,FALSE),"NOT FOUND"))</f>
        <v/>
      </c>
      <c r="F6475" s="94"/>
      <c r="G6475" s="76"/>
      <c r="H6475" s="81" t="str">
        <f>IFERROR(F6475*VLOOKUP(D6475,Saldo!$P$8:$U$1009,6,FALSE),"")</f>
        <v/>
      </c>
      <c r="I6475" s="78" t="str">
        <f>IFERROR(IF(D6475="","",VLOOKUP(D6475,Saldo!$P$8:$Q$1009,2,FALSE)),"")</f>
        <v/>
      </c>
      <c r="J6475" s="76"/>
      <c r="K6475" s="74" t="str">
        <f t="shared" si="101"/>
        <v/>
      </c>
    </row>
    <row r="6476" spans="1:11" ht="18.95" customHeight="1" x14ac:dyDescent="0.25">
      <c r="A6476" s="52"/>
      <c r="C6476" s="185"/>
      <c r="D6476" s="76"/>
      <c r="E6476" s="76" t="str">
        <f>IF(D6476="","",IFERROR(VLOOKUP(D6476,Cadastro!$C$9:$D$1009,2,FALSE),"NOT FOUND"))</f>
        <v/>
      </c>
      <c r="F6476" s="94"/>
      <c r="G6476" s="76"/>
      <c r="H6476" s="81" t="str">
        <f>IFERROR(F6476*VLOOKUP(D6476,Saldo!$P$8:$U$1009,6,FALSE),"")</f>
        <v/>
      </c>
      <c r="I6476" s="78" t="str">
        <f>IFERROR(IF(D6476="","",VLOOKUP(D6476,Saldo!$P$8:$Q$1009,2,FALSE)),"")</f>
        <v/>
      </c>
      <c r="J6476" s="76"/>
      <c r="K6476" s="74" t="str">
        <f t="shared" si="101"/>
        <v/>
      </c>
    </row>
    <row r="6477" spans="1:11" ht="18.95" customHeight="1" x14ac:dyDescent="0.25">
      <c r="A6477" s="52"/>
      <c r="C6477" s="185"/>
      <c r="D6477" s="76"/>
      <c r="E6477" s="76" t="str">
        <f>IF(D6477="","",IFERROR(VLOOKUP(D6477,Cadastro!$C$9:$D$1009,2,FALSE),"NOT FOUND"))</f>
        <v/>
      </c>
      <c r="F6477" s="94"/>
      <c r="G6477" s="76"/>
      <c r="H6477" s="81" t="str">
        <f>IFERROR(F6477*VLOOKUP(D6477,Saldo!$P$8:$U$1009,6,FALSE),"")</f>
        <v/>
      </c>
      <c r="I6477" s="78" t="str">
        <f>IFERROR(IF(D6477="","",VLOOKUP(D6477,Saldo!$P$8:$Q$1009,2,FALSE)),"")</f>
        <v/>
      </c>
      <c r="J6477" s="76"/>
      <c r="K6477" s="74" t="str">
        <f t="shared" si="101"/>
        <v/>
      </c>
    </row>
    <row r="6478" spans="1:11" ht="18.95" customHeight="1" x14ac:dyDescent="0.25">
      <c r="A6478" s="52"/>
      <c r="C6478" s="185"/>
      <c r="D6478" s="76"/>
      <c r="E6478" s="76" t="str">
        <f>IF(D6478="","",IFERROR(VLOOKUP(D6478,Cadastro!$C$9:$D$1009,2,FALSE),"NOT FOUND"))</f>
        <v/>
      </c>
      <c r="F6478" s="94"/>
      <c r="G6478" s="76"/>
      <c r="H6478" s="81" t="str">
        <f>IFERROR(F6478*VLOOKUP(D6478,Saldo!$P$8:$U$1009,6,FALSE),"")</f>
        <v/>
      </c>
      <c r="I6478" s="78" t="str">
        <f>IFERROR(IF(D6478="","",VLOOKUP(D6478,Saldo!$P$8:$Q$1009,2,FALSE)),"")</f>
        <v/>
      </c>
      <c r="J6478" s="76"/>
      <c r="K6478" s="74" t="str">
        <f t="shared" si="101"/>
        <v/>
      </c>
    </row>
    <row r="6479" spans="1:11" ht="18.95" customHeight="1" x14ac:dyDescent="0.25">
      <c r="A6479" s="52"/>
      <c r="C6479" s="185"/>
      <c r="D6479" s="76"/>
      <c r="E6479" s="76" t="str">
        <f>IF(D6479="","",IFERROR(VLOOKUP(D6479,Cadastro!$C$9:$D$1009,2,FALSE),"NOT FOUND"))</f>
        <v/>
      </c>
      <c r="F6479" s="94"/>
      <c r="G6479" s="76"/>
      <c r="H6479" s="81" t="str">
        <f>IFERROR(F6479*VLOOKUP(D6479,Saldo!$P$8:$U$1009,6,FALSE),"")</f>
        <v/>
      </c>
      <c r="I6479" s="78" t="str">
        <f>IFERROR(IF(D6479="","",VLOOKUP(D6479,Saldo!$P$8:$Q$1009,2,FALSE)),"")</f>
        <v/>
      </c>
      <c r="J6479" s="76"/>
      <c r="K6479" s="74" t="str">
        <f t="shared" si="101"/>
        <v/>
      </c>
    </row>
    <row r="6480" spans="1:11" ht="18.95" customHeight="1" x14ac:dyDescent="0.25">
      <c r="A6480" s="52"/>
      <c r="C6480" s="185"/>
      <c r="D6480" s="76"/>
      <c r="E6480" s="76" t="str">
        <f>IF(D6480="","",IFERROR(VLOOKUP(D6480,Cadastro!$C$9:$D$1009,2,FALSE),"NOT FOUND"))</f>
        <v/>
      </c>
      <c r="F6480" s="94"/>
      <c r="G6480" s="76"/>
      <c r="H6480" s="81" t="str">
        <f>IFERROR(F6480*VLOOKUP(D6480,Saldo!$P$8:$U$1009,6,FALSE),"")</f>
        <v/>
      </c>
      <c r="I6480" s="78" t="str">
        <f>IFERROR(IF(D6480="","",VLOOKUP(D6480,Saldo!$P$8:$Q$1009,2,FALSE)),"")</f>
        <v/>
      </c>
      <c r="J6480" s="76"/>
      <c r="K6480" s="74" t="str">
        <f t="shared" si="101"/>
        <v/>
      </c>
    </row>
    <row r="6481" spans="1:11" ht="18.95" customHeight="1" x14ac:dyDescent="0.25">
      <c r="A6481" s="52"/>
      <c r="C6481" s="185"/>
      <c r="D6481" s="76"/>
      <c r="E6481" s="76" t="str">
        <f>IF(D6481="","",IFERROR(VLOOKUP(D6481,Cadastro!$C$9:$D$1009,2,FALSE),"NOT FOUND"))</f>
        <v/>
      </c>
      <c r="F6481" s="94"/>
      <c r="G6481" s="76"/>
      <c r="H6481" s="81" t="str">
        <f>IFERROR(F6481*VLOOKUP(D6481,Saldo!$P$8:$U$1009,6,FALSE),"")</f>
        <v/>
      </c>
      <c r="I6481" s="78" t="str">
        <f>IFERROR(IF(D6481="","",VLOOKUP(D6481,Saldo!$P$8:$Q$1009,2,FALSE)),"")</f>
        <v/>
      </c>
      <c r="J6481" s="76"/>
      <c r="K6481" s="74" t="str">
        <f t="shared" si="101"/>
        <v/>
      </c>
    </row>
    <row r="6482" spans="1:11" ht="18.95" customHeight="1" x14ac:dyDescent="0.25">
      <c r="A6482" s="52"/>
      <c r="C6482" s="185"/>
      <c r="D6482" s="76"/>
      <c r="E6482" s="76" t="str">
        <f>IF(D6482="","",IFERROR(VLOOKUP(D6482,Cadastro!$C$9:$D$1009,2,FALSE),"NOT FOUND"))</f>
        <v/>
      </c>
      <c r="F6482" s="94"/>
      <c r="G6482" s="76"/>
      <c r="H6482" s="81" t="str">
        <f>IFERROR(F6482*VLOOKUP(D6482,Saldo!$P$8:$U$1009,6,FALSE),"")</f>
        <v/>
      </c>
      <c r="I6482" s="78" t="str">
        <f>IFERROR(IF(D6482="","",VLOOKUP(D6482,Saldo!$P$8:$Q$1009,2,FALSE)),"")</f>
        <v/>
      </c>
      <c r="J6482" s="76"/>
      <c r="K6482" s="74" t="str">
        <f t="shared" si="101"/>
        <v/>
      </c>
    </row>
    <row r="6483" spans="1:11" ht="18.95" customHeight="1" x14ac:dyDescent="0.25">
      <c r="A6483" s="52"/>
      <c r="C6483" s="185"/>
      <c r="D6483" s="76"/>
      <c r="E6483" s="76" t="str">
        <f>IF(D6483="","",IFERROR(VLOOKUP(D6483,Cadastro!$C$9:$D$1009,2,FALSE),"NOT FOUND"))</f>
        <v/>
      </c>
      <c r="F6483" s="94"/>
      <c r="G6483" s="76"/>
      <c r="H6483" s="81" t="str">
        <f>IFERROR(F6483*VLOOKUP(D6483,Saldo!$P$8:$U$1009,6,FALSE),"")</f>
        <v/>
      </c>
      <c r="I6483" s="78" t="str">
        <f>IFERROR(IF(D6483="","",VLOOKUP(D6483,Saldo!$P$8:$Q$1009,2,FALSE)),"")</f>
        <v/>
      </c>
      <c r="J6483" s="76"/>
      <c r="K6483" s="74" t="str">
        <f t="shared" si="101"/>
        <v/>
      </c>
    </row>
    <row r="6484" spans="1:11" ht="18.95" customHeight="1" x14ac:dyDescent="0.25">
      <c r="A6484" s="52"/>
      <c r="C6484" s="185"/>
      <c r="D6484" s="76"/>
      <c r="E6484" s="76" t="str">
        <f>IF(D6484="","",IFERROR(VLOOKUP(D6484,Cadastro!$C$9:$D$1009,2,FALSE),"NOT FOUND"))</f>
        <v/>
      </c>
      <c r="F6484" s="94"/>
      <c r="G6484" s="76"/>
      <c r="H6484" s="81" t="str">
        <f>IFERROR(F6484*VLOOKUP(D6484,Saldo!$P$8:$U$1009,6,FALSE),"")</f>
        <v/>
      </c>
      <c r="I6484" s="78" t="str">
        <f>IFERROR(IF(D6484="","",VLOOKUP(D6484,Saldo!$P$8:$Q$1009,2,FALSE)),"")</f>
        <v/>
      </c>
      <c r="J6484" s="76"/>
      <c r="K6484" s="74" t="str">
        <f t="shared" si="101"/>
        <v/>
      </c>
    </row>
    <row r="6485" spans="1:11" ht="18.95" customHeight="1" x14ac:dyDescent="0.25">
      <c r="A6485" s="52"/>
      <c r="C6485" s="185"/>
      <c r="D6485" s="76"/>
      <c r="E6485" s="76" t="str">
        <f>IF(D6485="","",IFERROR(VLOOKUP(D6485,Cadastro!$C$9:$D$1009,2,FALSE),"NOT FOUND"))</f>
        <v/>
      </c>
      <c r="F6485" s="94"/>
      <c r="G6485" s="76"/>
      <c r="H6485" s="81" t="str">
        <f>IFERROR(F6485*VLOOKUP(D6485,Saldo!$P$8:$U$1009,6,FALSE),"")</f>
        <v/>
      </c>
      <c r="I6485" s="78" t="str">
        <f>IFERROR(IF(D6485="","",VLOOKUP(D6485,Saldo!$P$8:$Q$1009,2,FALSE)),"")</f>
        <v/>
      </c>
      <c r="J6485" s="76"/>
      <c r="K6485" s="74" t="str">
        <f t="shared" si="101"/>
        <v/>
      </c>
    </row>
    <row r="6486" spans="1:11" ht="18.95" customHeight="1" x14ac:dyDescent="0.25">
      <c r="A6486" s="52"/>
      <c r="C6486" s="185"/>
      <c r="D6486" s="76"/>
      <c r="E6486" s="76" t="str">
        <f>IF(D6486="","",IFERROR(VLOOKUP(D6486,Cadastro!$C$9:$D$1009,2,FALSE),"NOT FOUND"))</f>
        <v/>
      </c>
      <c r="F6486" s="94"/>
      <c r="G6486" s="76"/>
      <c r="H6486" s="81" t="str">
        <f>IFERROR(F6486*VLOOKUP(D6486,Saldo!$P$8:$U$1009,6,FALSE),"")</f>
        <v/>
      </c>
      <c r="I6486" s="78" t="str">
        <f>IFERROR(IF(D6486="","",VLOOKUP(D6486,Saldo!$P$8:$Q$1009,2,FALSE)),"")</f>
        <v/>
      </c>
      <c r="J6486" s="76"/>
      <c r="K6486" s="74" t="str">
        <f t="shared" si="101"/>
        <v/>
      </c>
    </row>
    <row r="6487" spans="1:11" ht="18.95" customHeight="1" x14ac:dyDescent="0.25">
      <c r="A6487" s="52"/>
      <c r="C6487" s="185"/>
      <c r="D6487" s="76"/>
      <c r="E6487" s="76" t="str">
        <f>IF(D6487="","",IFERROR(VLOOKUP(D6487,Cadastro!$C$9:$D$1009,2,FALSE),"NOT FOUND"))</f>
        <v/>
      </c>
      <c r="F6487" s="94"/>
      <c r="G6487" s="76"/>
      <c r="H6487" s="81" t="str">
        <f>IFERROR(F6487*VLOOKUP(D6487,Saldo!$P$8:$U$1009,6,FALSE),"")</f>
        <v/>
      </c>
      <c r="I6487" s="78" t="str">
        <f>IFERROR(IF(D6487="","",VLOOKUP(D6487,Saldo!$P$8:$Q$1009,2,FALSE)),"")</f>
        <v/>
      </c>
      <c r="J6487" s="76"/>
      <c r="K6487" s="74" t="str">
        <f t="shared" si="101"/>
        <v/>
      </c>
    </row>
    <row r="6488" spans="1:11" ht="18.95" customHeight="1" x14ac:dyDescent="0.25">
      <c r="A6488" s="52"/>
      <c r="C6488" s="185"/>
      <c r="D6488" s="76"/>
      <c r="E6488" s="76" t="str">
        <f>IF(D6488="","",IFERROR(VLOOKUP(D6488,Cadastro!$C$9:$D$1009,2,FALSE),"NOT FOUND"))</f>
        <v/>
      </c>
      <c r="F6488" s="94"/>
      <c r="G6488" s="76"/>
      <c r="H6488" s="81" t="str">
        <f>IFERROR(F6488*VLOOKUP(D6488,Saldo!$P$8:$U$1009,6,FALSE),"")</f>
        <v/>
      </c>
      <c r="I6488" s="78" t="str">
        <f>IFERROR(IF(D6488="","",VLOOKUP(D6488,Saldo!$P$8:$Q$1009,2,FALSE)),"")</f>
        <v/>
      </c>
      <c r="J6488" s="76"/>
      <c r="K6488" s="74" t="str">
        <f t="shared" si="101"/>
        <v/>
      </c>
    </row>
    <row r="6489" spans="1:11" ht="18.95" customHeight="1" x14ac:dyDescent="0.25">
      <c r="A6489" s="52"/>
      <c r="C6489" s="185"/>
      <c r="D6489" s="76"/>
      <c r="E6489" s="76" t="str">
        <f>IF(D6489="","",IFERROR(VLOOKUP(D6489,Cadastro!$C$9:$D$1009,2,FALSE),"NOT FOUND"))</f>
        <v/>
      </c>
      <c r="F6489" s="94"/>
      <c r="G6489" s="76"/>
      <c r="H6489" s="81" t="str">
        <f>IFERROR(F6489*VLOOKUP(D6489,Saldo!$P$8:$U$1009,6,FALSE),"")</f>
        <v/>
      </c>
      <c r="I6489" s="78" t="str">
        <f>IFERROR(IF(D6489="","",VLOOKUP(D6489,Saldo!$P$8:$Q$1009,2,FALSE)),"")</f>
        <v/>
      </c>
      <c r="J6489" s="76"/>
      <c r="K6489" s="74" t="str">
        <f t="shared" si="101"/>
        <v/>
      </c>
    </row>
    <row r="6490" spans="1:11" ht="18.95" customHeight="1" x14ac:dyDescent="0.25">
      <c r="A6490" s="52"/>
      <c r="C6490" s="185"/>
      <c r="D6490" s="76"/>
      <c r="E6490" s="76" t="str">
        <f>IF(D6490="","",IFERROR(VLOOKUP(D6490,Cadastro!$C$9:$D$1009,2,FALSE),"NOT FOUND"))</f>
        <v/>
      </c>
      <c r="F6490" s="94"/>
      <c r="G6490" s="76"/>
      <c r="H6490" s="81" t="str">
        <f>IFERROR(F6490*VLOOKUP(D6490,Saldo!$P$8:$U$1009,6,FALSE),"")</f>
        <v/>
      </c>
      <c r="I6490" s="78" t="str">
        <f>IFERROR(IF(D6490="","",VLOOKUP(D6490,Saldo!$P$8:$Q$1009,2,FALSE)),"")</f>
        <v/>
      </c>
      <c r="J6490" s="76"/>
      <c r="K6490" s="74" t="str">
        <f t="shared" si="101"/>
        <v/>
      </c>
    </row>
    <row r="6491" spans="1:11" ht="18.95" customHeight="1" x14ac:dyDescent="0.25">
      <c r="A6491" s="52"/>
      <c r="C6491" s="185"/>
      <c r="D6491" s="76"/>
      <c r="E6491" s="76" t="str">
        <f>IF(D6491="","",IFERROR(VLOOKUP(D6491,Cadastro!$C$9:$D$1009,2,FALSE),"NOT FOUND"))</f>
        <v/>
      </c>
      <c r="F6491" s="94"/>
      <c r="G6491" s="76"/>
      <c r="H6491" s="81" t="str">
        <f>IFERROR(F6491*VLOOKUP(D6491,Saldo!$P$8:$U$1009,6,FALSE),"")</f>
        <v/>
      </c>
      <c r="I6491" s="78" t="str">
        <f>IFERROR(IF(D6491="","",VLOOKUP(D6491,Saldo!$P$8:$Q$1009,2,FALSE)),"")</f>
        <v/>
      </c>
      <c r="J6491" s="76"/>
      <c r="K6491" s="74" t="str">
        <f t="shared" si="101"/>
        <v/>
      </c>
    </row>
    <row r="6492" spans="1:11" ht="18.95" customHeight="1" x14ac:dyDescent="0.25">
      <c r="A6492" s="52"/>
      <c r="C6492" s="185"/>
      <c r="D6492" s="76"/>
      <c r="E6492" s="76" t="str">
        <f>IF(D6492="","",IFERROR(VLOOKUP(D6492,Cadastro!$C$9:$D$1009,2,FALSE),"NOT FOUND"))</f>
        <v/>
      </c>
      <c r="F6492" s="94"/>
      <c r="G6492" s="76"/>
      <c r="H6492" s="81" t="str">
        <f>IFERROR(F6492*VLOOKUP(D6492,Saldo!$P$8:$U$1009,6,FALSE),"")</f>
        <v/>
      </c>
      <c r="I6492" s="78" t="str">
        <f>IFERROR(IF(D6492="","",VLOOKUP(D6492,Saldo!$P$8:$Q$1009,2,FALSE)),"")</f>
        <v/>
      </c>
      <c r="J6492" s="76"/>
      <c r="K6492" s="74" t="str">
        <f t="shared" si="101"/>
        <v/>
      </c>
    </row>
    <row r="6493" spans="1:11" ht="18.95" customHeight="1" x14ac:dyDescent="0.25">
      <c r="A6493" s="52"/>
      <c r="C6493" s="185"/>
      <c r="D6493" s="76"/>
      <c r="E6493" s="76" t="str">
        <f>IF(D6493="","",IFERROR(VLOOKUP(D6493,Cadastro!$C$9:$D$1009,2,FALSE),"NOT FOUND"))</f>
        <v/>
      </c>
      <c r="F6493" s="94"/>
      <c r="G6493" s="76"/>
      <c r="H6493" s="81" t="str">
        <f>IFERROR(F6493*VLOOKUP(D6493,Saldo!$P$8:$U$1009,6,FALSE),"")</f>
        <v/>
      </c>
      <c r="I6493" s="78" t="str">
        <f>IFERROR(IF(D6493="","",VLOOKUP(D6493,Saldo!$P$8:$Q$1009,2,FALSE)),"")</f>
        <v/>
      </c>
      <c r="J6493" s="76"/>
      <c r="K6493" s="74" t="str">
        <f t="shared" si="101"/>
        <v/>
      </c>
    </row>
    <row r="6494" spans="1:11" ht="18.95" customHeight="1" x14ac:dyDescent="0.25">
      <c r="A6494" s="52"/>
      <c r="C6494" s="185"/>
      <c r="D6494" s="76"/>
      <c r="E6494" s="76" t="str">
        <f>IF(D6494="","",IFERROR(VLOOKUP(D6494,Cadastro!$C$9:$D$1009,2,FALSE),"NOT FOUND"))</f>
        <v/>
      </c>
      <c r="F6494" s="94"/>
      <c r="G6494" s="76"/>
      <c r="H6494" s="81" t="str">
        <f>IFERROR(F6494*VLOOKUP(D6494,Saldo!$P$8:$U$1009,6,FALSE),"")</f>
        <v/>
      </c>
      <c r="I6494" s="78" t="str">
        <f>IFERROR(IF(D6494="","",VLOOKUP(D6494,Saldo!$P$8:$Q$1009,2,FALSE)),"")</f>
        <v/>
      </c>
      <c r="J6494" s="76"/>
      <c r="K6494" s="74" t="str">
        <f t="shared" si="101"/>
        <v/>
      </c>
    </row>
    <row r="6495" spans="1:11" ht="18.95" customHeight="1" x14ac:dyDescent="0.25">
      <c r="A6495" s="52"/>
      <c r="C6495" s="185"/>
      <c r="D6495" s="76"/>
      <c r="E6495" s="76" t="str">
        <f>IF(D6495="","",IFERROR(VLOOKUP(D6495,Cadastro!$C$9:$D$1009,2,FALSE),"NOT FOUND"))</f>
        <v/>
      </c>
      <c r="F6495" s="94"/>
      <c r="G6495" s="76"/>
      <c r="H6495" s="81" t="str">
        <f>IFERROR(F6495*VLOOKUP(D6495,Saldo!$P$8:$U$1009,6,FALSE),"")</f>
        <v/>
      </c>
      <c r="I6495" s="78" t="str">
        <f>IFERROR(IF(D6495="","",VLOOKUP(D6495,Saldo!$P$8:$Q$1009,2,FALSE)),"")</f>
        <v/>
      </c>
      <c r="J6495" s="76"/>
      <c r="K6495" s="74" t="str">
        <f t="shared" si="101"/>
        <v/>
      </c>
    </row>
    <row r="6496" spans="1:11" ht="18.95" customHeight="1" x14ac:dyDescent="0.25">
      <c r="A6496" s="52"/>
      <c r="C6496" s="185"/>
      <c r="D6496" s="76"/>
      <c r="E6496" s="76" t="str">
        <f>IF(D6496="","",IFERROR(VLOOKUP(D6496,Cadastro!$C$9:$D$1009,2,FALSE),"NOT FOUND"))</f>
        <v/>
      </c>
      <c r="F6496" s="94"/>
      <c r="G6496" s="76"/>
      <c r="H6496" s="81" t="str">
        <f>IFERROR(F6496*VLOOKUP(D6496,Saldo!$P$8:$U$1009,6,FALSE),"")</f>
        <v/>
      </c>
      <c r="I6496" s="78" t="str">
        <f>IFERROR(IF(D6496="","",VLOOKUP(D6496,Saldo!$P$8:$Q$1009,2,FALSE)),"")</f>
        <v/>
      </c>
      <c r="J6496" s="76"/>
      <c r="K6496" s="74" t="str">
        <f t="shared" si="101"/>
        <v/>
      </c>
    </row>
    <row r="6497" spans="1:11" ht="18.95" customHeight="1" x14ac:dyDescent="0.25">
      <c r="A6497" s="52"/>
      <c r="C6497" s="185"/>
      <c r="D6497" s="76"/>
      <c r="E6497" s="76" t="str">
        <f>IF(D6497="","",IFERROR(VLOOKUP(D6497,Cadastro!$C$9:$D$1009,2,FALSE),"NOT FOUND"))</f>
        <v/>
      </c>
      <c r="F6497" s="94"/>
      <c r="G6497" s="76"/>
      <c r="H6497" s="81" t="str">
        <f>IFERROR(F6497*VLOOKUP(D6497,Saldo!$P$8:$U$1009,6,FALSE),"")</f>
        <v/>
      </c>
      <c r="I6497" s="78" t="str">
        <f>IFERROR(IF(D6497="","",VLOOKUP(D6497,Saldo!$P$8:$Q$1009,2,FALSE)),"")</f>
        <v/>
      </c>
      <c r="J6497" s="76"/>
      <c r="K6497" s="74" t="str">
        <f t="shared" si="101"/>
        <v/>
      </c>
    </row>
    <row r="6498" spans="1:11" ht="18.95" customHeight="1" x14ac:dyDescent="0.25">
      <c r="A6498" s="52"/>
      <c r="C6498" s="185"/>
      <c r="D6498" s="76"/>
      <c r="E6498" s="76" t="str">
        <f>IF(D6498="","",IFERROR(VLOOKUP(D6498,Cadastro!$C$9:$D$1009,2,FALSE),"NOT FOUND"))</f>
        <v/>
      </c>
      <c r="F6498" s="94"/>
      <c r="G6498" s="76"/>
      <c r="H6498" s="81" t="str">
        <f>IFERROR(F6498*VLOOKUP(D6498,Saldo!$P$8:$U$1009,6,FALSE),"")</f>
        <v/>
      </c>
      <c r="I6498" s="78" t="str">
        <f>IFERROR(IF(D6498="","",VLOOKUP(D6498,Saldo!$P$8:$Q$1009,2,FALSE)),"")</f>
        <v/>
      </c>
      <c r="J6498" s="76"/>
      <c r="K6498" s="74" t="str">
        <f t="shared" si="101"/>
        <v/>
      </c>
    </row>
    <row r="6499" spans="1:11" ht="18.95" customHeight="1" x14ac:dyDescent="0.25">
      <c r="A6499" s="52"/>
      <c r="C6499" s="185"/>
      <c r="D6499" s="76"/>
      <c r="E6499" s="76" t="str">
        <f>IF(D6499="","",IFERROR(VLOOKUP(D6499,Cadastro!$C$9:$D$1009,2,FALSE),"NOT FOUND"))</f>
        <v/>
      </c>
      <c r="F6499" s="94"/>
      <c r="G6499" s="76"/>
      <c r="H6499" s="81" t="str">
        <f>IFERROR(F6499*VLOOKUP(D6499,Saldo!$P$8:$U$1009,6,FALSE),"")</f>
        <v/>
      </c>
      <c r="I6499" s="78" t="str">
        <f>IFERROR(IF(D6499="","",VLOOKUP(D6499,Saldo!$P$8:$Q$1009,2,FALSE)),"")</f>
        <v/>
      </c>
      <c r="J6499" s="76"/>
      <c r="K6499" s="74" t="str">
        <f t="shared" si="101"/>
        <v/>
      </c>
    </row>
    <row r="6500" spans="1:11" ht="18.95" customHeight="1" x14ac:dyDescent="0.25">
      <c r="A6500" s="52"/>
      <c r="C6500" s="185"/>
      <c r="D6500" s="76"/>
      <c r="E6500" s="76" t="str">
        <f>IF(D6500="","",IFERROR(VLOOKUP(D6500,Cadastro!$C$9:$D$1009,2,FALSE),"NOT FOUND"))</f>
        <v/>
      </c>
      <c r="F6500" s="94"/>
      <c r="G6500" s="76"/>
      <c r="H6500" s="81" t="str">
        <f>IFERROR(F6500*VLOOKUP(D6500,Saldo!$P$8:$U$1009,6,FALSE),"")</f>
        <v/>
      </c>
      <c r="I6500" s="78" t="str">
        <f>IFERROR(IF(D6500="","",VLOOKUP(D6500,Saldo!$P$8:$Q$1009,2,FALSE)),"")</f>
        <v/>
      </c>
      <c r="J6500" s="76"/>
      <c r="K6500" s="74" t="str">
        <f t="shared" si="101"/>
        <v/>
      </c>
    </row>
    <row r="6501" spans="1:11" ht="18.95" customHeight="1" x14ac:dyDescent="0.25">
      <c r="A6501" s="52"/>
      <c r="C6501" s="185"/>
      <c r="D6501" s="76"/>
      <c r="E6501" s="76" t="str">
        <f>IF(D6501="","",IFERROR(VLOOKUP(D6501,Cadastro!$C$9:$D$1009,2,FALSE),"NOT FOUND"))</f>
        <v/>
      </c>
      <c r="F6501" s="94"/>
      <c r="G6501" s="76"/>
      <c r="H6501" s="81" t="str">
        <f>IFERROR(F6501*VLOOKUP(D6501,Saldo!$P$8:$U$1009,6,FALSE),"")</f>
        <v/>
      </c>
      <c r="I6501" s="78" t="str">
        <f>IFERROR(IF(D6501="","",VLOOKUP(D6501,Saldo!$P$8:$Q$1009,2,FALSE)),"")</f>
        <v/>
      </c>
      <c r="J6501" s="76"/>
      <c r="K6501" s="74" t="str">
        <f t="shared" si="101"/>
        <v/>
      </c>
    </row>
    <row r="6502" spans="1:11" ht="18.95" customHeight="1" x14ac:dyDescent="0.25">
      <c r="A6502" s="52"/>
      <c r="C6502" s="185"/>
      <c r="D6502" s="76"/>
      <c r="E6502" s="76" t="str">
        <f>IF(D6502="","",IFERROR(VLOOKUP(D6502,Cadastro!$C$9:$D$1009,2,FALSE),"NOT FOUND"))</f>
        <v/>
      </c>
      <c r="F6502" s="94"/>
      <c r="G6502" s="76"/>
      <c r="H6502" s="81" t="str">
        <f>IFERROR(F6502*VLOOKUP(D6502,Saldo!$P$8:$U$1009,6,FALSE),"")</f>
        <v/>
      </c>
      <c r="I6502" s="78" t="str">
        <f>IFERROR(IF(D6502="","",VLOOKUP(D6502,Saldo!$P$8:$Q$1009,2,FALSE)),"")</f>
        <v/>
      </c>
      <c r="J6502" s="76"/>
      <c r="K6502" s="74" t="str">
        <f t="shared" si="101"/>
        <v/>
      </c>
    </row>
    <row r="6503" spans="1:11" ht="18.95" customHeight="1" x14ac:dyDescent="0.25">
      <c r="A6503" s="52"/>
      <c r="C6503" s="185"/>
      <c r="D6503" s="76"/>
      <c r="E6503" s="76" t="str">
        <f>IF(D6503="","",IFERROR(VLOOKUP(D6503,Cadastro!$C$9:$D$1009,2,FALSE),"NOT FOUND"))</f>
        <v/>
      </c>
      <c r="F6503" s="94"/>
      <c r="G6503" s="76"/>
      <c r="H6503" s="81" t="str">
        <f>IFERROR(F6503*VLOOKUP(D6503,Saldo!$P$8:$U$1009,6,FALSE),"")</f>
        <v/>
      </c>
      <c r="I6503" s="78" t="str">
        <f>IFERROR(IF(D6503="","",VLOOKUP(D6503,Saldo!$P$8:$Q$1009,2,FALSE)),"")</f>
        <v/>
      </c>
      <c r="J6503" s="76"/>
      <c r="K6503" s="74" t="str">
        <f t="shared" si="101"/>
        <v/>
      </c>
    </row>
    <row r="6504" spans="1:11" ht="18.95" customHeight="1" x14ac:dyDescent="0.25">
      <c r="A6504" s="52"/>
      <c r="C6504" s="185"/>
      <c r="D6504" s="76"/>
      <c r="E6504" s="76" t="str">
        <f>IF(D6504="","",IFERROR(VLOOKUP(D6504,Cadastro!$C$9:$D$1009,2,FALSE),"NOT FOUND"))</f>
        <v/>
      </c>
      <c r="F6504" s="94"/>
      <c r="G6504" s="76"/>
      <c r="H6504" s="81" t="str">
        <f>IFERROR(F6504*VLOOKUP(D6504,Saldo!$P$8:$U$1009,6,FALSE),"")</f>
        <v/>
      </c>
      <c r="I6504" s="78" t="str">
        <f>IFERROR(IF(D6504="","",VLOOKUP(D6504,Saldo!$P$8:$Q$1009,2,FALSE)),"")</f>
        <v/>
      </c>
      <c r="J6504" s="76"/>
      <c r="K6504" s="74" t="str">
        <f t="shared" si="101"/>
        <v/>
      </c>
    </row>
    <row r="6505" spans="1:11" ht="18.95" customHeight="1" x14ac:dyDescent="0.25">
      <c r="A6505" s="52"/>
      <c r="C6505" s="185"/>
      <c r="D6505" s="76"/>
      <c r="E6505" s="76" t="str">
        <f>IF(D6505="","",IFERROR(VLOOKUP(D6505,Cadastro!$C$9:$D$1009,2,FALSE),"NOT FOUND"))</f>
        <v/>
      </c>
      <c r="F6505" s="94"/>
      <c r="G6505" s="76"/>
      <c r="H6505" s="81" t="str">
        <f>IFERROR(F6505*VLOOKUP(D6505,Saldo!$P$8:$U$1009,6,FALSE),"")</f>
        <v/>
      </c>
      <c r="I6505" s="78" t="str">
        <f>IFERROR(IF(D6505="","",VLOOKUP(D6505,Saldo!$P$8:$Q$1009,2,FALSE)),"")</f>
        <v/>
      </c>
      <c r="J6505" s="76"/>
      <c r="K6505" s="74" t="str">
        <f t="shared" si="101"/>
        <v/>
      </c>
    </row>
    <row r="6506" spans="1:11" ht="18.95" customHeight="1" x14ac:dyDescent="0.25">
      <c r="A6506" s="52"/>
      <c r="C6506" s="185"/>
      <c r="D6506" s="76"/>
      <c r="E6506" s="76" t="str">
        <f>IF(D6506="","",IFERROR(VLOOKUP(D6506,Cadastro!$C$9:$D$1009,2,FALSE),"NOT FOUND"))</f>
        <v/>
      </c>
      <c r="F6506" s="94"/>
      <c r="G6506" s="76"/>
      <c r="H6506" s="81" t="str">
        <f>IFERROR(F6506*VLOOKUP(D6506,Saldo!$P$8:$U$1009,6,FALSE),"")</f>
        <v/>
      </c>
      <c r="I6506" s="78" t="str">
        <f>IFERROR(IF(D6506="","",VLOOKUP(D6506,Saldo!$P$8:$Q$1009,2,FALSE)),"")</f>
        <v/>
      </c>
      <c r="J6506" s="76"/>
      <c r="K6506" s="74" t="str">
        <f t="shared" si="101"/>
        <v/>
      </c>
    </row>
    <row r="6507" spans="1:11" ht="18.95" customHeight="1" x14ac:dyDescent="0.25">
      <c r="A6507" s="52"/>
      <c r="C6507" s="185"/>
      <c r="D6507" s="76"/>
      <c r="E6507" s="76" t="str">
        <f>IF(D6507="","",IFERROR(VLOOKUP(D6507,Cadastro!$C$9:$D$1009,2,FALSE),"NOT FOUND"))</f>
        <v/>
      </c>
      <c r="F6507" s="94"/>
      <c r="G6507" s="76"/>
      <c r="H6507" s="81" t="str">
        <f>IFERROR(F6507*VLOOKUP(D6507,Saldo!$P$8:$U$1009,6,FALSE),"")</f>
        <v/>
      </c>
      <c r="I6507" s="78" t="str">
        <f>IFERROR(IF(D6507="","",VLOOKUP(D6507,Saldo!$P$8:$Q$1009,2,FALSE)),"")</f>
        <v/>
      </c>
      <c r="J6507" s="76"/>
      <c r="K6507" s="74" t="str">
        <f t="shared" si="101"/>
        <v/>
      </c>
    </row>
    <row r="6508" spans="1:11" ht="18.95" customHeight="1" x14ac:dyDescent="0.25">
      <c r="A6508" s="52"/>
      <c r="C6508" s="185"/>
      <c r="D6508" s="76"/>
      <c r="E6508" s="76" t="str">
        <f>IF(D6508="","",IFERROR(VLOOKUP(D6508,Cadastro!$C$9:$D$1009,2,FALSE),"NOT FOUND"))</f>
        <v/>
      </c>
      <c r="F6508" s="94"/>
      <c r="G6508" s="76"/>
      <c r="H6508" s="81" t="str">
        <f>IFERROR(F6508*VLOOKUP(D6508,Saldo!$P$8:$U$1009,6,FALSE),"")</f>
        <v/>
      </c>
      <c r="I6508" s="78" t="str">
        <f>IFERROR(IF(D6508="","",VLOOKUP(D6508,Saldo!$P$8:$Q$1009,2,FALSE)),"")</f>
        <v/>
      </c>
      <c r="J6508" s="76"/>
      <c r="K6508" s="74" t="str">
        <f t="shared" si="101"/>
        <v/>
      </c>
    </row>
    <row r="6509" spans="1:11" ht="18.95" customHeight="1" x14ac:dyDescent="0.25">
      <c r="A6509" s="52"/>
      <c r="C6509" s="185"/>
      <c r="D6509" s="76"/>
      <c r="E6509" s="76" t="str">
        <f>IF(D6509="","",IFERROR(VLOOKUP(D6509,Cadastro!$C$9:$D$1009,2,FALSE),"NOT FOUND"))</f>
        <v/>
      </c>
      <c r="F6509" s="94"/>
      <c r="G6509" s="76"/>
      <c r="H6509" s="81" t="str">
        <f>IFERROR(F6509*VLOOKUP(D6509,Saldo!$P$8:$U$1009,6,FALSE),"")</f>
        <v/>
      </c>
      <c r="I6509" s="78" t="str">
        <f>IFERROR(IF(D6509="","",VLOOKUP(D6509,Saldo!$P$8:$Q$1009,2,FALSE)),"")</f>
        <v/>
      </c>
      <c r="J6509" s="76"/>
      <c r="K6509" s="74" t="str">
        <f t="shared" si="101"/>
        <v/>
      </c>
    </row>
    <row r="6510" spans="1:11" ht="18.95" customHeight="1" x14ac:dyDescent="0.25">
      <c r="A6510" s="52"/>
      <c r="C6510" s="185"/>
      <c r="D6510" s="76"/>
      <c r="E6510" s="76" t="str">
        <f>IF(D6510="","",IFERROR(VLOOKUP(D6510,Cadastro!$C$9:$D$1009,2,FALSE),"NOT FOUND"))</f>
        <v/>
      </c>
      <c r="F6510" s="94"/>
      <c r="G6510" s="76"/>
      <c r="H6510" s="81" t="str">
        <f>IFERROR(F6510*VLOOKUP(D6510,Saldo!$P$8:$U$1009,6,FALSE),"")</f>
        <v/>
      </c>
      <c r="I6510" s="78" t="str">
        <f>IFERROR(IF(D6510="","",VLOOKUP(D6510,Saldo!$P$8:$Q$1009,2,FALSE)),"")</f>
        <v/>
      </c>
      <c r="J6510" s="76"/>
      <c r="K6510" s="74" t="str">
        <f t="shared" si="101"/>
        <v/>
      </c>
    </row>
    <row r="6511" spans="1:11" ht="18.95" customHeight="1" x14ac:dyDescent="0.25">
      <c r="A6511" s="52"/>
      <c r="C6511" s="185"/>
      <c r="D6511" s="76"/>
      <c r="E6511" s="76" t="str">
        <f>IF(D6511="","",IFERROR(VLOOKUP(D6511,Cadastro!$C$9:$D$1009,2,FALSE),"NOT FOUND"))</f>
        <v/>
      </c>
      <c r="F6511" s="94"/>
      <c r="G6511" s="76"/>
      <c r="H6511" s="81" t="str">
        <f>IFERROR(F6511*VLOOKUP(D6511,Saldo!$P$8:$U$1009,6,FALSE),"")</f>
        <v/>
      </c>
      <c r="I6511" s="78" t="str">
        <f>IFERROR(IF(D6511="","",VLOOKUP(D6511,Saldo!$P$8:$Q$1009,2,FALSE)),"")</f>
        <v/>
      </c>
      <c r="J6511" s="76"/>
      <c r="K6511" s="74" t="str">
        <f t="shared" si="101"/>
        <v/>
      </c>
    </row>
    <row r="6512" spans="1:11" ht="18.95" customHeight="1" x14ac:dyDescent="0.25">
      <c r="A6512" s="52"/>
      <c r="C6512" s="185"/>
      <c r="D6512" s="76"/>
      <c r="E6512" s="76" t="str">
        <f>IF(D6512="","",IFERROR(VLOOKUP(D6512,Cadastro!$C$9:$D$1009,2,FALSE),"NOT FOUND"))</f>
        <v/>
      </c>
      <c r="F6512" s="94"/>
      <c r="G6512" s="76"/>
      <c r="H6512" s="81" t="str">
        <f>IFERROR(F6512*VLOOKUP(D6512,Saldo!$P$8:$U$1009,6,FALSE),"")</f>
        <v/>
      </c>
      <c r="I6512" s="78" t="str">
        <f>IFERROR(IF(D6512="","",VLOOKUP(D6512,Saldo!$P$8:$Q$1009,2,FALSE)),"")</f>
        <v/>
      </c>
      <c r="J6512" s="76"/>
      <c r="K6512" s="74" t="str">
        <f t="shared" si="101"/>
        <v/>
      </c>
    </row>
    <row r="6513" spans="1:11" ht="18.95" customHeight="1" x14ac:dyDescent="0.25">
      <c r="A6513" s="52"/>
      <c r="C6513" s="185"/>
      <c r="D6513" s="76"/>
      <c r="E6513" s="76" t="str">
        <f>IF(D6513="","",IFERROR(VLOOKUP(D6513,Cadastro!$C$9:$D$1009,2,FALSE),"NOT FOUND"))</f>
        <v/>
      </c>
      <c r="F6513" s="94"/>
      <c r="G6513" s="76"/>
      <c r="H6513" s="81" t="str">
        <f>IFERROR(F6513*VLOOKUP(D6513,Saldo!$P$8:$U$1009,6,FALSE),"")</f>
        <v/>
      </c>
      <c r="I6513" s="78" t="str">
        <f>IFERROR(IF(D6513="","",VLOOKUP(D6513,Saldo!$P$8:$Q$1009,2,FALSE)),"")</f>
        <v/>
      </c>
      <c r="J6513" s="76"/>
      <c r="K6513" s="74" t="str">
        <f t="shared" si="101"/>
        <v/>
      </c>
    </row>
    <row r="6514" spans="1:11" ht="18.95" customHeight="1" x14ac:dyDescent="0.25">
      <c r="A6514" s="52"/>
      <c r="C6514" s="185"/>
      <c r="D6514" s="76"/>
      <c r="E6514" s="76" t="str">
        <f>IF(D6514="","",IFERROR(VLOOKUP(D6514,Cadastro!$C$9:$D$1009,2,FALSE),"NOT FOUND"))</f>
        <v/>
      </c>
      <c r="F6514" s="94"/>
      <c r="G6514" s="76"/>
      <c r="H6514" s="81" t="str">
        <f>IFERROR(F6514*VLOOKUP(D6514,Saldo!$P$8:$U$1009,6,FALSE),"")</f>
        <v/>
      </c>
      <c r="I6514" s="78" t="str">
        <f>IFERROR(IF(D6514="","",VLOOKUP(D6514,Saldo!$P$8:$Q$1009,2,FALSE)),"")</f>
        <v/>
      </c>
      <c r="J6514" s="76"/>
      <c r="K6514" s="74" t="str">
        <f t="shared" si="101"/>
        <v/>
      </c>
    </row>
    <row r="6515" spans="1:11" ht="18.95" customHeight="1" x14ac:dyDescent="0.25">
      <c r="A6515" s="52"/>
      <c r="C6515" s="185"/>
      <c r="D6515" s="76"/>
      <c r="E6515" s="76" t="str">
        <f>IF(D6515="","",IFERROR(VLOOKUP(D6515,Cadastro!$C$9:$D$1009,2,FALSE),"NOT FOUND"))</f>
        <v/>
      </c>
      <c r="F6515" s="94"/>
      <c r="G6515" s="76"/>
      <c r="H6515" s="81" t="str">
        <f>IFERROR(F6515*VLOOKUP(D6515,Saldo!$P$8:$U$1009,6,FALSE),"")</f>
        <v/>
      </c>
      <c r="I6515" s="78" t="str">
        <f>IFERROR(IF(D6515="","",VLOOKUP(D6515,Saldo!$P$8:$Q$1009,2,FALSE)),"")</f>
        <v/>
      </c>
      <c r="J6515" s="76"/>
      <c r="K6515" s="74" t="str">
        <f t="shared" si="101"/>
        <v/>
      </c>
    </row>
    <row r="6516" spans="1:11" ht="18.95" customHeight="1" x14ac:dyDescent="0.25">
      <c r="A6516" s="52"/>
      <c r="C6516" s="185"/>
      <c r="D6516" s="76"/>
      <c r="E6516" s="76" t="str">
        <f>IF(D6516="","",IFERROR(VLOOKUP(D6516,Cadastro!$C$9:$D$1009,2,FALSE),"NOT FOUND"))</f>
        <v/>
      </c>
      <c r="F6516" s="94"/>
      <c r="G6516" s="76"/>
      <c r="H6516" s="81" t="str">
        <f>IFERROR(F6516*VLOOKUP(D6516,Saldo!$P$8:$U$1009,6,FALSE),"")</f>
        <v/>
      </c>
      <c r="I6516" s="78" t="str">
        <f>IFERROR(IF(D6516="","",VLOOKUP(D6516,Saldo!$P$8:$Q$1009,2,FALSE)),"")</f>
        <v/>
      </c>
      <c r="J6516" s="76"/>
      <c r="K6516" s="74" t="str">
        <f t="shared" si="101"/>
        <v/>
      </c>
    </row>
    <row r="6517" spans="1:11" ht="18.95" customHeight="1" x14ac:dyDescent="0.25">
      <c r="A6517" s="52"/>
      <c r="C6517" s="185"/>
      <c r="D6517" s="76"/>
      <c r="E6517" s="76" t="str">
        <f>IF(D6517="","",IFERROR(VLOOKUP(D6517,Cadastro!$C$9:$D$1009,2,FALSE),"NOT FOUND"))</f>
        <v/>
      </c>
      <c r="F6517" s="94"/>
      <c r="G6517" s="76"/>
      <c r="H6517" s="81" t="str">
        <f>IFERROR(F6517*VLOOKUP(D6517,Saldo!$P$8:$U$1009,6,FALSE),"")</f>
        <v/>
      </c>
      <c r="I6517" s="78" t="str">
        <f>IFERROR(IF(D6517="","",VLOOKUP(D6517,Saldo!$P$8:$Q$1009,2,FALSE)),"")</f>
        <v/>
      </c>
      <c r="J6517" s="76"/>
      <c r="K6517" s="74" t="str">
        <f t="shared" si="101"/>
        <v/>
      </c>
    </row>
    <row r="6518" spans="1:11" ht="18.95" customHeight="1" x14ac:dyDescent="0.25">
      <c r="A6518" s="52"/>
      <c r="C6518" s="185"/>
      <c r="D6518" s="76"/>
      <c r="E6518" s="76" t="str">
        <f>IF(D6518="","",IFERROR(VLOOKUP(D6518,Cadastro!$C$9:$D$1009,2,FALSE),"NOT FOUND"))</f>
        <v/>
      </c>
      <c r="F6518" s="94"/>
      <c r="G6518" s="76"/>
      <c r="H6518" s="81" t="str">
        <f>IFERROR(F6518*VLOOKUP(D6518,Saldo!$P$8:$U$1009,6,FALSE),"")</f>
        <v/>
      </c>
      <c r="I6518" s="78" t="str">
        <f>IFERROR(IF(D6518="","",VLOOKUP(D6518,Saldo!$P$8:$Q$1009,2,FALSE)),"")</f>
        <v/>
      </c>
      <c r="J6518" s="76"/>
      <c r="K6518" s="74" t="str">
        <f t="shared" si="101"/>
        <v/>
      </c>
    </row>
    <row r="6519" spans="1:11" ht="18.95" customHeight="1" x14ac:dyDescent="0.25">
      <c r="A6519" s="52"/>
      <c r="C6519" s="185"/>
      <c r="D6519" s="76"/>
      <c r="E6519" s="76" t="str">
        <f>IF(D6519="","",IFERROR(VLOOKUP(D6519,Cadastro!$C$9:$D$1009,2,FALSE),"NOT FOUND"))</f>
        <v/>
      </c>
      <c r="F6519" s="94"/>
      <c r="G6519" s="76"/>
      <c r="H6519" s="81" t="str">
        <f>IFERROR(F6519*VLOOKUP(D6519,Saldo!$P$8:$U$1009,6,FALSE),"")</f>
        <v/>
      </c>
      <c r="I6519" s="78" t="str">
        <f>IFERROR(IF(D6519="","",VLOOKUP(D6519,Saldo!$P$8:$Q$1009,2,FALSE)),"")</f>
        <v/>
      </c>
      <c r="J6519" s="76"/>
      <c r="K6519" s="74" t="str">
        <f t="shared" si="101"/>
        <v/>
      </c>
    </row>
    <row r="6520" spans="1:11" ht="18.95" customHeight="1" x14ac:dyDescent="0.25">
      <c r="A6520" s="52"/>
      <c r="C6520" s="185"/>
      <c r="D6520" s="76"/>
      <c r="E6520" s="76" t="str">
        <f>IF(D6520="","",IFERROR(VLOOKUP(D6520,Cadastro!$C$9:$D$1009,2,FALSE),"NOT FOUND"))</f>
        <v/>
      </c>
      <c r="F6520" s="94"/>
      <c r="G6520" s="76"/>
      <c r="H6520" s="81" t="str">
        <f>IFERROR(F6520*VLOOKUP(D6520,Saldo!$P$8:$U$1009,6,FALSE),"")</f>
        <v/>
      </c>
      <c r="I6520" s="78" t="str">
        <f>IFERROR(IF(D6520="","",VLOOKUP(D6520,Saldo!$P$8:$Q$1009,2,FALSE)),"")</f>
        <v/>
      </c>
      <c r="J6520" s="76"/>
      <c r="K6520" s="74" t="str">
        <f t="shared" si="101"/>
        <v/>
      </c>
    </row>
    <row r="6521" spans="1:11" ht="18.95" customHeight="1" x14ac:dyDescent="0.25">
      <c r="A6521" s="52"/>
      <c r="C6521" s="185"/>
      <c r="D6521" s="76"/>
      <c r="E6521" s="76" t="str">
        <f>IF(D6521="","",IFERROR(VLOOKUP(D6521,Cadastro!$C$9:$D$1009,2,FALSE),"NOT FOUND"))</f>
        <v/>
      </c>
      <c r="F6521" s="94"/>
      <c r="G6521" s="76"/>
      <c r="H6521" s="81" t="str">
        <f>IFERROR(F6521*VLOOKUP(D6521,Saldo!$P$8:$U$1009,6,FALSE),"")</f>
        <v/>
      </c>
      <c r="I6521" s="78" t="str">
        <f>IFERROR(IF(D6521="","",VLOOKUP(D6521,Saldo!$P$8:$Q$1009,2,FALSE)),"")</f>
        <v/>
      </c>
      <c r="J6521" s="76"/>
      <c r="K6521" s="74" t="str">
        <f t="shared" si="101"/>
        <v/>
      </c>
    </row>
    <row r="6522" spans="1:11" ht="18.95" customHeight="1" x14ac:dyDescent="0.25">
      <c r="A6522" s="52"/>
      <c r="C6522" s="185"/>
      <c r="D6522" s="76"/>
      <c r="E6522" s="76" t="str">
        <f>IF(D6522="","",IFERROR(VLOOKUP(D6522,Cadastro!$C$9:$D$1009,2,FALSE),"NOT FOUND"))</f>
        <v/>
      </c>
      <c r="F6522" s="94"/>
      <c r="G6522" s="76"/>
      <c r="H6522" s="81" t="str">
        <f>IFERROR(F6522*VLOOKUP(D6522,Saldo!$P$8:$U$1009,6,FALSE),"")</f>
        <v/>
      </c>
      <c r="I6522" s="78" t="str">
        <f>IFERROR(IF(D6522="","",VLOOKUP(D6522,Saldo!$P$8:$Q$1009,2,FALSE)),"")</f>
        <v/>
      </c>
      <c r="J6522" s="76"/>
      <c r="K6522" s="74" t="str">
        <f t="shared" si="101"/>
        <v/>
      </c>
    </row>
    <row r="6523" spans="1:11" ht="18.95" customHeight="1" x14ac:dyDescent="0.25">
      <c r="A6523" s="52"/>
      <c r="C6523" s="185"/>
      <c r="D6523" s="76"/>
      <c r="E6523" s="76" t="str">
        <f>IF(D6523="","",IFERROR(VLOOKUP(D6523,Cadastro!$C$9:$D$1009,2,FALSE),"NOT FOUND"))</f>
        <v/>
      </c>
      <c r="F6523" s="94"/>
      <c r="G6523" s="76"/>
      <c r="H6523" s="81" t="str">
        <f>IFERROR(F6523*VLOOKUP(D6523,Saldo!$P$8:$U$1009,6,FALSE),"")</f>
        <v/>
      </c>
      <c r="I6523" s="78" t="str">
        <f>IFERROR(IF(D6523="","",VLOOKUP(D6523,Saldo!$P$8:$Q$1009,2,FALSE)),"")</f>
        <v/>
      </c>
      <c r="J6523" s="76"/>
      <c r="K6523" s="74" t="str">
        <f t="shared" si="101"/>
        <v/>
      </c>
    </row>
    <row r="6524" spans="1:11" ht="18.95" customHeight="1" x14ac:dyDescent="0.25">
      <c r="A6524" s="52"/>
      <c r="C6524" s="185"/>
      <c r="D6524" s="76"/>
      <c r="E6524" s="76" t="str">
        <f>IF(D6524="","",IFERROR(VLOOKUP(D6524,Cadastro!$C$9:$D$1009,2,FALSE),"NOT FOUND"))</f>
        <v/>
      </c>
      <c r="F6524" s="94"/>
      <c r="G6524" s="76"/>
      <c r="H6524" s="81" t="str">
        <f>IFERROR(F6524*VLOOKUP(D6524,Saldo!$P$8:$U$1009,6,FALSE),"")</f>
        <v/>
      </c>
      <c r="I6524" s="78" t="str">
        <f>IFERROR(IF(D6524="","",VLOOKUP(D6524,Saldo!$P$8:$Q$1009,2,FALSE)),"")</f>
        <v/>
      </c>
      <c r="J6524" s="76"/>
      <c r="K6524" s="74" t="str">
        <f t="shared" si="101"/>
        <v/>
      </c>
    </row>
    <row r="6525" spans="1:11" ht="18.95" customHeight="1" x14ac:dyDescent="0.25">
      <c r="A6525" s="52"/>
      <c r="C6525" s="185"/>
      <c r="D6525" s="76"/>
      <c r="E6525" s="76" t="str">
        <f>IF(D6525="","",IFERROR(VLOOKUP(D6525,Cadastro!$C$9:$D$1009,2,FALSE),"NOT FOUND"))</f>
        <v/>
      </c>
      <c r="F6525" s="94"/>
      <c r="G6525" s="76"/>
      <c r="H6525" s="81" t="str">
        <f>IFERROR(F6525*VLOOKUP(D6525,Saldo!$P$8:$U$1009,6,FALSE),"")</f>
        <v/>
      </c>
      <c r="I6525" s="78" t="str">
        <f>IFERROR(IF(D6525="","",VLOOKUP(D6525,Saldo!$P$8:$Q$1009,2,FALSE)),"")</f>
        <v/>
      </c>
      <c r="J6525" s="76"/>
      <c r="K6525" s="74" t="str">
        <f t="shared" si="101"/>
        <v/>
      </c>
    </row>
    <row r="6526" spans="1:11" ht="18.95" customHeight="1" x14ac:dyDescent="0.25">
      <c r="A6526" s="52"/>
      <c r="C6526" s="185"/>
      <c r="D6526" s="76"/>
      <c r="E6526" s="76" t="str">
        <f>IF(D6526="","",IFERROR(VLOOKUP(D6526,Cadastro!$C$9:$D$1009,2,FALSE),"NOT FOUND"))</f>
        <v/>
      </c>
      <c r="F6526" s="94"/>
      <c r="G6526" s="76"/>
      <c r="H6526" s="81" t="str">
        <f>IFERROR(F6526*VLOOKUP(D6526,Saldo!$P$8:$U$1009,6,FALSE),"")</f>
        <v/>
      </c>
      <c r="I6526" s="78" t="str">
        <f>IFERROR(IF(D6526="","",VLOOKUP(D6526,Saldo!$P$8:$Q$1009,2,FALSE)),"")</f>
        <v/>
      </c>
      <c r="J6526" s="76"/>
      <c r="K6526" s="74" t="str">
        <f t="shared" si="101"/>
        <v/>
      </c>
    </row>
    <row r="6527" spans="1:11" ht="18.95" customHeight="1" x14ac:dyDescent="0.25">
      <c r="A6527" s="52"/>
      <c r="C6527" s="185"/>
      <c r="D6527" s="76"/>
      <c r="E6527" s="76" t="str">
        <f>IF(D6527="","",IFERROR(VLOOKUP(D6527,Cadastro!$C$9:$D$1009,2,FALSE),"NOT FOUND"))</f>
        <v/>
      </c>
      <c r="F6527" s="94"/>
      <c r="G6527" s="76"/>
      <c r="H6527" s="81" t="str">
        <f>IFERROR(F6527*VLOOKUP(D6527,Saldo!$P$8:$U$1009,6,FALSE),"")</f>
        <v/>
      </c>
      <c r="I6527" s="78" t="str">
        <f>IFERROR(IF(D6527="","",VLOOKUP(D6527,Saldo!$P$8:$Q$1009,2,FALSE)),"")</f>
        <v/>
      </c>
      <c r="J6527" s="76"/>
      <c r="K6527" s="74" t="str">
        <f t="shared" si="101"/>
        <v/>
      </c>
    </row>
    <row r="6528" spans="1:11" ht="18.95" customHeight="1" x14ac:dyDescent="0.25">
      <c r="A6528" s="52"/>
      <c r="C6528" s="185"/>
      <c r="D6528" s="76"/>
      <c r="E6528" s="76" t="str">
        <f>IF(D6528="","",IFERROR(VLOOKUP(D6528,Cadastro!$C$9:$D$1009,2,FALSE),"NOT FOUND"))</f>
        <v/>
      </c>
      <c r="F6528" s="94"/>
      <c r="G6528" s="76"/>
      <c r="H6528" s="81" t="str">
        <f>IFERROR(F6528*VLOOKUP(D6528,Saldo!$P$8:$U$1009,6,FALSE),"")</f>
        <v/>
      </c>
      <c r="I6528" s="78" t="str">
        <f>IFERROR(IF(D6528="","",VLOOKUP(D6528,Saldo!$P$8:$Q$1009,2,FALSE)),"")</f>
        <v/>
      </c>
      <c r="J6528" s="76"/>
      <c r="K6528" s="74" t="str">
        <f t="shared" si="101"/>
        <v/>
      </c>
    </row>
    <row r="6529" spans="1:11" ht="18.95" customHeight="1" x14ac:dyDescent="0.25">
      <c r="A6529" s="52"/>
      <c r="C6529" s="185"/>
      <c r="D6529" s="76"/>
      <c r="E6529" s="76" t="str">
        <f>IF(D6529="","",IFERROR(VLOOKUP(D6529,Cadastro!$C$9:$D$1009,2,FALSE),"NOT FOUND"))</f>
        <v/>
      </c>
      <c r="F6529" s="94"/>
      <c r="G6529" s="76"/>
      <c r="H6529" s="81" t="str">
        <f>IFERROR(F6529*VLOOKUP(D6529,Saldo!$P$8:$U$1009,6,FALSE),"")</f>
        <v/>
      </c>
      <c r="I6529" s="78" t="str">
        <f>IFERROR(IF(D6529="","",VLOOKUP(D6529,Saldo!$P$8:$Q$1009,2,FALSE)),"")</f>
        <v/>
      </c>
      <c r="J6529" s="76"/>
      <c r="K6529" s="74" t="str">
        <f t="shared" si="101"/>
        <v/>
      </c>
    </row>
    <row r="6530" spans="1:11" ht="18.95" customHeight="1" x14ac:dyDescent="0.25">
      <c r="A6530" s="52"/>
      <c r="C6530" s="185"/>
      <c r="D6530" s="76"/>
      <c r="E6530" s="76" t="str">
        <f>IF(D6530="","",IFERROR(VLOOKUP(D6530,Cadastro!$C$9:$D$1009,2,FALSE),"NOT FOUND"))</f>
        <v/>
      </c>
      <c r="F6530" s="94"/>
      <c r="G6530" s="76"/>
      <c r="H6530" s="81" t="str">
        <f>IFERROR(F6530*VLOOKUP(D6530,Saldo!$P$8:$U$1009,6,FALSE),"")</f>
        <v/>
      </c>
      <c r="I6530" s="78" t="str">
        <f>IFERROR(IF(D6530="","",VLOOKUP(D6530,Saldo!$P$8:$Q$1009,2,FALSE)),"")</f>
        <v/>
      </c>
      <c r="J6530" s="76"/>
      <c r="K6530" s="74" t="str">
        <f t="shared" si="101"/>
        <v/>
      </c>
    </row>
    <row r="6531" spans="1:11" ht="18.95" customHeight="1" x14ac:dyDescent="0.25">
      <c r="A6531" s="52"/>
      <c r="C6531" s="185"/>
      <c r="D6531" s="76"/>
      <c r="E6531" s="76" t="str">
        <f>IF(D6531="","",IFERROR(VLOOKUP(D6531,Cadastro!$C$9:$D$1009,2,FALSE),"NOT FOUND"))</f>
        <v/>
      </c>
      <c r="F6531" s="94"/>
      <c r="G6531" s="76"/>
      <c r="H6531" s="81" t="str">
        <f>IFERROR(F6531*VLOOKUP(D6531,Saldo!$P$8:$U$1009,6,FALSE),"")</f>
        <v/>
      </c>
      <c r="I6531" s="78" t="str">
        <f>IFERROR(IF(D6531="","",VLOOKUP(D6531,Saldo!$P$8:$Q$1009,2,FALSE)),"")</f>
        <v/>
      </c>
      <c r="J6531" s="76"/>
      <c r="K6531" s="74" t="str">
        <f t="shared" si="101"/>
        <v/>
      </c>
    </row>
    <row r="6532" spans="1:11" ht="18.95" customHeight="1" x14ac:dyDescent="0.25">
      <c r="A6532" s="52"/>
      <c r="C6532" s="185"/>
      <c r="D6532" s="76"/>
      <c r="E6532" s="76" t="str">
        <f>IF(D6532="","",IFERROR(VLOOKUP(D6532,Cadastro!$C$9:$D$1009,2,FALSE),"NOT FOUND"))</f>
        <v/>
      </c>
      <c r="F6532" s="94"/>
      <c r="G6532" s="76"/>
      <c r="H6532" s="81" t="str">
        <f>IFERROR(F6532*VLOOKUP(D6532,Saldo!$P$8:$U$1009,6,FALSE),"")</f>
        <v/>
      </c>
      <c r="I6532" s="78" t="str">
        <f>IFERROR(IF(D6532="","",VLOOKUP(D6532,Saldo!$P$8:$Q$1009,2,FALSE)),"")</f>
        <v/>
      </c>
      <c r="J6532" s="76"/>
      <c r="K6532" s="74" t="str">
        <f t="shared" si="101"/>
        <v/>
      </c>
    </row>
    <row r="6533" spans="1:11" ht="18.95" customHeight="1" x14ac:dyDescent="0.25">
      <c r="A6533" s="52"/>
      <c r="C6533" s="185"/>
      <c r="D6533" s="76"/>
      <c r="E6533" s="76" t="str">
        <f>IF(D6533="","",IFERROR(VLOOKUP(D6533,Cadastro!$C$9:$D$1009,2,FALSE),"NOT FOUND"))</f>
        <v/>
      </c>
      <c r="F6533" s="94"/>
      <c r="G6533" s="76"/>
      <c r="H6533" s="81" t="str">
        <f>IFERROR(F6533*VLOOKUP(D6533,Saldo!$P$8:$U$1009,6,FALSE),"")</f>
        <v/>
      </c>
      <c r="I6533" s="78" t="str">
        <f>IFERROR(IF(D6533="","",VLOOKUP(D6533,Saldo!$P$8:$Q$1009,2,FALSE)),"")</f>
        <v/>
      </c>
      <c r="J6533" s="76"/>
      <c r="K6533" s="74" t="str">
        <f t="shared" si="101"/>
        <v/>
      </c>
    </row>
    <row r="6534" spans="1:11" ht="18.95" customHeight="1" x14ac:dyDescent="0.25">
      <c r="A6534" s="52"/>
      <c r="C6534" s="185"/>
      <c r="D6534" s="76"/>
      <c r="E6534" s="76" t="str">
        <f>IF(D6534="","",IFERROR(VLOOKUP(D6534,Cadastro!$C$9:$D$1009,2,FALSE),"NOT FOUND"))</f>
        <v/>
      </c>
      <c r="F6534" s="94"/>
      <c r="G6534" s="76"/>
      <c r="H6534" s="81" t="str">
        <f>IFERROR(F6534*VLOOKUP(D6534,Saldo!$P$8:$U$1009,6,FALSE),"")</f>
        <v/>
      </c>
      <c r="I6534" s="78" t="str">
        <f>IFERROR(IF(D6534="","",VLOOKUP(D6534,Saldo!$P$8:$Q$1009,2,FALSE)),"")</f>
        <v/>
      </c>
      <c r="J6534" s="76"/>
      <c r="K6534" s="74" t="str">
        <f t="shared" si="101"/>
        <v/>
      </c>
    </row>
    <row r="6535" spans="1:11" ht="18.95" customHeight="1" x14ac:dyDescent="0.25">
      <c r="A6535" s="52"/>
      <c r="C6535" s="185"/>
      <c r="D6535" s="76"/>
      <c r="E6535" s="76" t="str">
        <f>IF(D6535="","",IFERROR(VLOOKUP(D6535,Cadastro!$C$9:$D$1009,2,FALSE),"NOT FOUND"))</f>
        <v/>
      </c>
      <c r="F6535" s="94"/>
      <c r="G6535" s="76"/>
      <c r="H6535" s="81" t="str">
        <f>IFERROR(F6535*VLOOKUP(D6535,Saldo!$P$8:$U$1009,6,FALSE),"")</f>
        <v/>
      </c>
      <c r="I6535" s="78" t="str">
        <f>IFERROR(IF(D6535="","",VLOOKUP(D6535,Saldo!$P$8:$Q$1009,2,FALSE)),"")</f>
        <v/>
      </c>
      <c r="J6535" s="76"/>
      <c r="K6535" s="74" t="str">
        <f t="shared" si="101"/>
        <v/>
      </c>
    </row>
    <row r="6536" spans="1:11" ht="18.95" customHeight="1" x14ac:dyDescent="0.25">
      <c r="A6536" s="52"/>
      <c r="C6536" s="185"/>
      <c r="D6536" s="76"/>
      <c r="E6536" s="76" t="str">
        <f>IF(D6536="","",IFERROR(VLOOKUP(D6536,Cadastro!$C$9:$D$1009,2,FALSE),"NOT FOUND"))</f>
        <v/>
      </c>
      <c r="F6536" s="94"/>
      <c r="G6536" s="76"/>
      <c r="H6536" s="81" t="str">
        <f>IFERROR(F6536*VLOOKUP(D6536,Saldo!$P$8:$U$1009,6,FALSE),"")</f>
        <v/>
      </c>
      <c r="I6536" s="78" t="str">
        <f>IFERROR(IF(D6536="","",VLOOKUP(D6536,Saldo!$P$8:$Q$1009,2,FALSE)),"")</f>
        <v/>
      </c>
      <c r="J6536" s="76"/>
      <c r="K6536" s="74" t="str">
        <f t="shared" si="101"/>
        <v/>
      </c>
    </row>
    <row r="6537" spans="1:11" ht="18.95" customHeight="1" x14ac:dyDescent="0.25">
      <c r="A6537" s="52"/>
      <c r="C6537" s="185"/>
      <c r="D6537" s="76"/>
      <c r="E6537" s="76" t="str">
        <f>IF(D6537="","",IFERROR(VLOOKUP(D6537,Cadastro!$C$9:$D$1009,2,FALSE),"NOT FOUND"))</f>
        <v/>
      </c>
      <c r="F6537" s="94"/>
      <c r="G6537" s="76"/>
      <c r="H6537" s="81" t="str">
        <f>IFERROR(F6537*VLOOKUP(D6537,Saldo!$P$8:$U$1009,6,FALSE),"")</f>
        <v/>
      </c>
      <c r="I6537" s="78" t="str">
        <f>IFERROR(IF(D6537="","",VLOOKUP(D6537,Saldo!$P$8:$Q$1009,2,FALSE)),"")</f>
        <v/>
      </c>
      <c r="J6537" s="76"/>
      <c r="K6537" s="74" t="str">
        <f t="shared" si="101"/>
        <v/>
      </c>
    </row>
    <row r="6538" spans="1:11" ht="18.95" customHeight="1" x14ac:dyDescent="0.25">
      <c r="A6538" s="52"/>
      <c r="C6538" s="185"/>
      <c r="D6538" s="76"/>
      <c r="E6538" s="76" t="str">
        <f>IF(D6538="","",IFERROR(VLOOKUP(D6538,Cadastro!$C$9:$D$1009,2,FALSE),"NOT FOUND"))</f>
        <v/>
      </c>
      <c r="F6538" s="94"/>
      <c r="G6538" s="76"/>
      <c r="H6538" s="81" t="str">
        <f>IFERROR(F6538*VLOOKUP(D6538,Saldo!$P$8:$U$1009,6,FALSE),"")</f>
        <v/>
      </c>
      <c r="I6538" s="78" t="str">
        <f>IFERROR(IF(D6538="","",VLOOKUP(D6538,Saldo!$P$8:$Q$1009,2,FALSE)),"")</f>
        <v/>
      </c>
      <c r="J6538" s="76"/>
      <c r="K6538" s="74" t="str">
        <f t="shared" ref="K6538:K6601" si="102">IF(C6538="","",MONTH(C6538))</f>
        <v/>
      </c>
    </row>
    <row r="6539" spans="1:11" ht="18.95" customHeight="1" x14ac:dyDescent="0.25">
      <c r="A6539" s="52"/>
      <c r="C6539" s="185"/>
      <c r="D6539" s="76"/>
      <c r="E6539" s="76" t="str">
        <f>IF(D6539="","",IFERROR(VLOOKUP(D6539,Cadastro!$C$9:$D$1009,2,FALSE),"NOT FOUND"))</f>
        <v/>
      </c>
      <c r="F6539" s="94"/>
      <c r="G6539" s="76"/>
      <c r="H6539" s="81" t="str">
        <f>IFERROR(F6539*VLOOKUP(D6539,Saldo!$P$8:$U$1009,6,FALSE),"")</f>
        <v/>
      </c>
      <c r="I6539" s="78" t="str">
        <f>IFERROR(IF(D6539="","",VLOOKUP(D6539,Saldo!$P$8:$Q$1009,2,FALSE)),"")</f>
        <v/>
      </c>
      <c r="J6539" s="76"/>
      <c r="K6539" s="74" t="str">
        <f t="shared" si="102"/>
        <v/>
      </c>
    </row>
    <row r="6540" spans="1:11" ht="18.95" customHeight="1" x14ac:dyDescent="0.25">
      <c r="A6540" s="52"/>
      <c r="C6540" s="185"/>
      <c r="D6540" s="76"/>
      <c r="E6540" s="76" t="str">
        <f>IF(D6540="","",IFERROR(VLOOKUP(D6540,Cadastro!$C$9:$D$1009,2,FALSE),"NOT FOUND"))</f>
        <v/>
      </c>
      <c r="F6540" s="94"/>
      <c r="G6540" s="76"/>
      <c r="H6540" s="81" t="str">
        <f>IFERROR(F6540*VLOOKUP(D6540,Saldo!$P$8:$U$1009,6,FALSE),"")</f>
        <v/>
      </c>
      <c r="I6540" s="78" t="str">
        <f>IFERROR(IF(D6540="","",VLOOKUP(D6540,Saldo!$P$8:$Q$1009,2,FALSE)),"")</f>
        <v/>
      </c>
      <c r="J6540" s="76"/>
      <c r="K6540" s="74" t="str">
        <f t="shared" si="102"/>
        <v/>
      </c>
    </row>
    <row r="6541" spans="1:11" ht="18.95" customHeight="1" x14ac:dyDescent="0.25">
      <c r="A6541" s="52"/>
      <c r="C6541" s="185"/>
      <c r="D6541" s="76"/>
      <c r="E6541" s="76" t="str">
        <f>IF(D6541="","",IFERROR(VLOOKUP(D6541,Cadastro!$C$9:$D$1009,2,FALSE),"NOT FOUND"))</f>
        <v/>
      </c>
      <c r="F6541" s="94"/>
      <c r="G6541" s="76"/>
      <c r="H6541" s="81" t="str">
        <f>IFERROR(F6541*VLOOKUP(D6541,Saldo!$P$8:$U$1009,6,FALSE),"")</f>
        <v/>
      </c>
      <c r="I6541" s="78" t="str">
        <f>IFERROR(IF(D6541="","",VLOOKUP(D6541,Saldo!$P$8:$Q$1009,2,FALSE)),"")</f>
        <v/>
      </c>
      <c r="J6541" s="76"/>
      <c r="K6541" s="74" t="str">
        <f t="shared" si="102"/>
        <v/>
      </c>
    </row>
    <row r="6542" spans="1:11" ht="18.95" customHeight="1" x14ac:dyDescent="0.25">
      <c r="A6542" s="52"/>
      <c r="C6542" s="185"/>
      <c r="D6542" s="76"/>
      <c r="E6542" s="76" t="str">
        <f>IF(D6542="","",IFERROR(VLOOKUP(D6542,Cadastro!$C$9:$D$1009,2,FALSE),"NOT FOUND"))</f>
        <v/>
      </c>
      <c r="F6542" s="94"/>
      <c r="G6542" s="76"/>
      <c r="H6542" s="81" t="str">
        <f>IFERROR(F6542*VLOOKUP(D6542,Saldo!$P$8:$U$1009,6,FALSE),"")</f>
        <v/>
      </c>
      <c r="I6542" s="78" t="str">
        <f>IFERROR(IF(D6542="","",VLOOKUP(D6542,Saldo!$P$8:$Q$1009,2,FALSE)),"")</f>
        <v/>
      </c>
      <c r="J6542" s="76"/>
      <c r="K6542" s="74" t="str">
        <f t="shared" si="102"/>
        <v/>
      </c>
    </row>
    <row r="6543" spans="1:11" ht="18.95" customHeight="1" x14ac:dyDescent="0.25">
      <c r="A6543" s="52"/>
      <c r="C6543" s="185"/>
      <c r="D6543" s="76"/>
      <c r="E6543" s="76" t="str">
        <f>IF(D6543="","",IFERROR(VLOOKUP(D6543,Cadastro!$C$9:$D$1009,2,FALSE),"NOT FOUND"))</f>
        <v/>
      </c>
      <c r="F6543" s="94"/>
      <c r="G6543" s="76"/>
      <c r="H6543" s="81" t="str">
        <f>IFERROR(F6543*VLOOKUP(D6543,Saldo!$P$8:$U$1009,6,FALSE),"")</f>
        <v/>
      </c>
      <c r="I6543" s="78" t="str">
        <f>IFERROR(IF(D6543="","",VLOOKUP(D6543,Saldo!$P$8:$Q$1009,2,FALSE)),"")</f>
        <v/>
      </c>
      <c r="J6543" s="76"/>
      <c r="K6543" s="74" t="str">
        <f t="shared" si="102"/>
        <v/>
      </c>
    </row>
    <row r="6544" spans="1:11" ht="18.95" customHeight="1" x14ac:dyDescent="0.25">
      <c r="A6544" s="52"/>
      <c r="C6544" s="185"/>
      <c r="D6544" s="76"/>
      <c r="E6544" s="76" t="str">
        <f>IF(D6544="","",IFERROR(VLOOKUP(D6544,Cadastro!$C$9:$D$1009,2,FALSE),"NOT FOUND"))</f>
        <v/>
      </c>
      <c r="F6544" s="94"/>
      <c r="G6544" s="76"/>
      <c r="H6544" s="81" t="str">
        <f>IFERROR(F6544*VLOOKUP(D6544,Saldo!$P$8:$U$1009,6,FALSE),"")</f>
        <v/>
      </c>
      <c r="I6544" s="78" t="str">
        <f>IFERROR(IF(D6544="","",VLOOKUP(D6544,Saldo!$P$8:$Q$1009,2,FALSE)),"")</f>
        <v/>
      </c>
      <c r="J6544" s="76"/>
      <c r="K6544" s="74" t="str">
        <f t="shared" si="102"/>
        <v/>
      </c>
    </row>
    <row r="6545" spans="1:11" ht="18.95" customHeight="1" x14ac:dyDescent="0.25">
      <c r="A6545" s="52"/>
      <c r="C6545" s="185"/>
      <c r="D6545" s="76"/>
      <c r="E6545" s="76" t="str">
        <f>IF(D6545="","",IFERROR(VLOOKUP(D6545,Cadastro!$C$9:$D$1009,2,FALSE),"NOT FOUND"))</f>
        <v/>
      </c>
      <c r="F6545" s="94"/>
      <c r="G6545" s="76"/>
      <c r="H6545" s="81" t="str">
        <f>IFERROR(F6545*VLOOKUP(D6545,Saldo!$P$8:$U$1009,6,FALSE),"")</f>
        <v/>
      </c>
      <c r="I6545" s="78" t="str">
        <f>IFERROR(IF(D6545="","",VLOOKUP(D6545,Saldo!$P$8:$Q$1009,2,FALSE)),"")</f>
        <v/>
      </c>
      <c r="J6545" s="76"/>
      <c r="K6545" s="74" t="str">
        <f t="shared" si="102"/>
        <v/>
      </c>
    </row>
    <row r="6546" spans="1:11" ht="18.95" customHeight="1" x14ac:dyDescent="0.25">
      <c r="A6546" s="52"/>
      <c r="C6546" s="185"/>
      <c r="D6546" s="76"/>
      <c r="E6546" s="76" t="str">
        <f>IF(D6546="","",IFERROR(VLOOKUP(D6546,Cadastro!$C$9:$D$1009,2,FALSE),"NOT FOUND"))</f>
        <v/>
      </c>
      <c r="F6546" s="94"/>
      <c r="G6546" s="76"/>
      <c r="H6546" s="81" t="str">
        <f>IFERROR(F6546*VLOOKUP(D6546,Saldo!$P$8:$U$1009,6,FALSE),"")</f>
        <v/>
      </c>
      <c r="I6546" s="78" t="str">
        <f>IFERROR(IF(D6546="","",VLOOKUP(D6546,Saldo!$P$8:$Q$1009,2,FALSE)),"")</f>
        <v/>
      </c>
      <c r="J6546" s="76"/>
      <c r="K6546" s="74" t="str">
        <f t="shared" si="102"/>
        <v/>
      </c>
    </row>
    <row r="6547" spans="1:11" ht="18.95" customHeight="1" x14ac:dyDescent="0.25">
      <c r="A6547" s="52"/>
      <c r="C6547" s="185"/>
      <c r="D6547" s="76"/>
      <c r="E6547" s="76" t="str">
        <f>IF(D6547="","",IFERROR(VLOOKUP(D6547,Cadastro!$C$9:$D$1009,2,FALSE),"NOT FOUND"))</f>
        <v/>
      </c>
      <c r="F6547" s="94"/>
      <c r="G6547" s="76"/>
      <c r="H6547" s="81" t="str">
        <f>IFERROR(F6547*VLOOKUP(D6547,Saldo!$P$8:$U$1009,6,FALSE),"")</f>
        <v/>
      </c>
      <c r="I6547" s="78" t="str">
        <f>IFERROR(IF(D6547="","",VLOOKUP(D6547,Saldo!$P$8:$Q$1009,2,FALSE)),"")</f>
        <v/>
      </c>
      <c r="J6547" s="76"/>
      <c r="K6547" s="74" t="str">
        <f t="shared" si="102"/>
        <v/>
      </c>
    </row>
    <row r="6548" spans="1:11" ht="18.95" customHeight="1" x14ac:dyDescent="0.25">
      <c r="A6548" s="52"/>
      <c r="C6548" s="185"/>
      <c r="D6548" s="76"/>
      <c r="E6548" s="76" t="str">
        <f>IF(D6548="","",IFERROR(VLOOKUP(D6548,Cadastro!$C$9:$D$1009,2,FALSE),"NOT FOUND"))</f>
        <v/>
      </c>
      <c r="F6548" s="94"/>
      <c r="G6548" s="76"/>
      <c r="H6548" s="81" t="str">
        <f>IFERROR(F6548*VLOOKUP(D6548,Saldo!$P$8:$U$1009,6,FALSE),"")</f>
        <v/>
      </c>
      <c r="I6548" s="78" t="str">
        <f>IFERROR(IF(D6548="","",VLOOKUP(D6548,Saldo!$P$8:$Q$1009,2,FALSE)),"")</f>
        <v/>
      </c>
      <c r="J6548" s="76"/>
      <c r="K6548" s="74" t="str">
        <f t="shared" si="102"/>
        <v/>
      </c>
    </row>
    <row r="6549" spans="1:11" ht="18.95" customHeight="1" x14ac:dyDescent="0.25">
      <c r="A6549" s="52"/>
      <c r="C6549" s="185"/>
      <c r="D6549" s="76"/>
      <c r="E6549" s="76" t="str">
        <f>IF(D6549="","",IFERROR(VLOOKUP(D6549,Cadastro!$C$9:$D$1009,2,FALSE),"NOT FOUND"))</f>
        <v/>
      </c>
      <c r="F6549" s="94"/>
      <c r="G6549" s="76"/>
      <c r="H6549" s="81" t="str">
        <f>IFERROR(F6549*VLOOKUP(D6549,Saldo!$P$8:$U$1009,6,FALSE),"")</f>
        <v/>
      </c>
      <c r="I6549" s="78" t="str">
        <f>IFERROR(IF(D6549="","",VLOOKUP(D6549,Saldo!$P$8:$Q$1009,2,FALSE)),"")</f>
        <v/>
      </c>
      <c r="J6549" s="76"/>
      <c r="K6549" s="74" t="str">
        <f t="shared" si="102"/>
        <v/>
      </c>
    </row>
    <row r="6550" spans="1:11" ht="18.95" customHeight="1" x14ac:dyDescent="0.25">
      <c r="A6550" s="52"/>
      <c r="C6550" s="185"/>
      <c r="D6550" s="76"/>
      <c r="E6550" s="76" t="str">
        <f>IF(D6550="","",IFERROR(VLOOKUP(D6550,Cadastro!$C$9:$D$1009,2,FALSE),"NOT FOUND"))</f>
        <v/>
      </c>
      <c r="F6550" s="94"/>
      <c r="G6550" s="76"/>
      <c r="H6550" s="81" t="str">
        <f>IFERROR(F6550*VLOOKUP(D6550,Saldo!$P$8:$U$1009,6,FALSE),"")</f>
        <v/>
      </c>
      <c r="I6550" s="78" t="str">
        <f>IFERROR(IF(D6550="","",VLOOKUP(D6550,Saldo!$P$8:$Q$1009,2,FALSE)),"")</f>
        <v/>
      </c>
      <c r="J6550" s="76"/>
      <c r="K6550" s="74" t="str">
        <f t="shared" si="102"/>
        <v/>
      </c>
    </row>
    <row r="6551" spans="1:11" ht="18.95" customHeight="1" x14ac:dyDescent="0.25">
      <c r="A6551" s="52"/>
      <c r="C6551" s="185"/>
      <c r="D6551" s="76"/>
      <c r="E6551" s="76" t="str">
        <f>IF(D6551="","",IFERROR(VLOOKUP(D6551,Cadastro!$C$9:$D$1009,2,FALSE),"NOT FOUND"))</f>
        <v/>
      </c>
      <c r="F6551" s="94"/>
      <c r="G6551" s="76"/>
      <c r="H6551" s="81" t="str">
        <f>IFERROR(F6551*VLOOKUP(D6551,Saldo!$P$8:$U$1009,6,FALSE),"")</f>
        <v/>
      </c>
      <c r="I6551" s="78" t="str">
        <f>IFERROR(IF(D6551="","",VLOOKUP(D6551,Saldo!$P$8:$Q$1009,2,FALSE)),"")</f>
        <v/>
      </c>
      <c r="J6551" s="76"/>
      <c r="K6551" s="74" t="str">
        <f t="shared" si="102"/>
        <v/>
      </c>
    </row>
    <row r="6552" spans="1:11" ht="18.95" customHeight="1" x14ac:dyDescent="0.25">
      <c r="A6552" s="52"/>
      <c r="C6552" s="185"/>
      <c r="D6552" s="76"/>
      <c r="E6552" s="76" t="str">
        <f>IF(D6552="","",IFERROR(VLOOKUP(D6552,Cadastro!$C$9:$D$1009,2,FALSE),"NOT FOUND"))</f>
        <v/>
      </c>
      <c r="F6552" s="94"/>
      <c r="G6552" s="76"/>
      <c r="H6552" s="81" t="str">
        <f>IFERROR(F6552*VLOOKUP(D6552,Saldo!$P$8:$U$1009,6,FALSE),"")</f>
        <v/>
      </c>
      <c r="I6552" s="78" t="str">
        <f>IFERROR(IF(D6552="","",VLOOKUP(D6552,Saldo!$P$8:$Q$1009,2,FALSE)),"")</f>
        <v/>
      </c>
      <c r="J6552" s="76"/>
      <c r="K6552" s="74" t="str">
        <f t="shared" si="102"/>
        <v/>
      </c>
    </row>
    <row r="6553" spans="1:11" ht="18.95" customHeight="1" x14ac:dyDescent="0.25">
      <c r="A6553" s="52"/>
      <c r="C6553" s="185"/>
      <c r="D6553" s="76"/>
      <c r="E6553" s="76" t="str">
        <f>IF(D6553="","",IFERROR(VLOOKUP(D6553,Cadastro!$C$9:$D$1009,2,FALSE),"NOT FOUND"))</f>
        <v/>
      </c>
      <c r="F6553" s="94"/>
      <c r="G6553" s="76"/>
      <c r="H6553" s="81" t="str">
        <f>IFERROR(F6553*VLOOKUP(D6553,Saldo!$P$8:$U$1009,6,FALSE),"")</f>
        <v/>
      </c>
      <c r="I6553" s="78" t="str">
        <f>IFERROR(IF(D6553="","",VLOOKUP(D6553,Saldo!$P$8:$Q$1009,2,FALSE)),"")</f>
        <v/>
      </c>
      <c r="J6553" s="76"/>
      <c r="K6553" s="74" t="str">
        <f t="shared" si="102"/>
        <v/>
      </c>
    </row>
    <row r="6554" spans="1:11" ht="18.95" customHeight="1" x14ac:dyDescent="0.25">
      <c r="A6554" s="52"/>
      <c r="C6554" s="185"/>
      <c r="D6554" s="76"/>
      <c r="E6554" s="76" t="str">
        <f>IF(D6554="","",IFERROR(VLOOKUP(D6554,Cadastro!$C$9:$D$1009,2,FALSE),"NOT FOUND"))</f>
        <v/>
      </c>
      <c r="F6554" s="94"/>
      <c r="G6554" s="76"/>
      <c r="H6554" s="81" t="str">
        <f>IFERROR(F6554*VLOOKUP(D6554,Saldo!$P$8:$U$1009,6,FALSE),"")</f>
        <v/>
      </c>
      <c r="I6554" s="78" t="str">
        <f>IFERROR(IF(D6554="","",VLOOKUP(D6554,Saldo!$P$8:$Q$1009,2,FALSE)),"")</f>
        <v/>
      </c>
      <c r="J6554" s="76"/>
      <c r="K6554" s="74" t="str">
        <f t="shared" si="102"/>
        <v/>
      </c>
    </row>
    <row r="6555" spans="1:11" ht="18.95" customHeight="1" x14ac:dyDescent="0.25">
      <c r="A6555" s="52"/>
      <c r="C6555" s="185"/>
      <c r="D6555" s="76"/>
      <c r="E6555" s="76" t="str">
        <f>IF(D6555="","",IFERROR(VLOOKUP(D6555,Cadastro!$C$9:$D$1009,2,FALSE),"NOT FOUND"))</f>
        <v/>
      </c>
      <c r="F6555" s="94"/>
      <c r="G6555" s="76"/>
      <c r="H6555" s="81" t="str">
        <f>IFERROR(F6555*VLOOKUP(D6555,Saldo!$P$8:$U$1009,6,FALSE),"")</f>
        <v/>
      </c>
      <c r="I6555" s="78" t="str">
        <f>IFERROR(IF(D6555="","",VLOOKUP(D6555,Saldo!$P$8:$Q$1009,2,FALSE)),"")</f>
        <v/>
      </c>
      <c r="J6555" s="76"/>
      <c r="K6555" s="74" t="str">
        <f t="shared" si="102"/>
        <v/>
      </c>
    </row>
    <row r="6556" spans="1:11" ht="18.95" customHeight="1" x14ac:dyDescent="0.25">
      <c r="A6556" s="52"/>
      <c r="C6556" s="185"/>
      <c r="D6556" s="76"/>
      <c r="E6556" s="76" t="str">
        <f>IF(D6556="","",IFERROR(VLOOKUP(D6556,Cadastro!$C$9:$D$1009,2,FALSE),"NOT FOUND"))</f>
        <v/>
      </c>
      <c r="F6556" s="94"/>
      <c r="G6556" s="76"/>
      <c r="H6556" s="81" t="str">
        <f>IFERROR(F6556*VLOOKUP(D6556,Saldo!$P$8:$U$1009,6,FALSE),"")</f>
        <v/>
      </c>
      <c r="I6556" s="78" t="str">
        <f>IFERROR(IF(D6556="","",VLOOKUP(D6556,Saldo!$P$8:$Q$1009,2,FALSE)),"")</f>
        <v/>
      </c>
      <c r="J6556" s="76"/>
      <c r="K6556" s="74" t="str">
        <f t="shared" si="102"/>
        <v/>
      </c>
    </row>
    <row r="6557" spans="1:11" ht="18.95" customHeight="1" x14ac:dyDescent="0.25">
      <c r="A6557" s="52"/>
      <c r="C6557" s="185"/>
      <c r="D6557" s="76"/>
      <c r="E6557" s="76" t="str">
        <f>IF(D6557="","",IFERROR(VLOOKUP(D6557,Cadastro!$C$9:$D$1009,2,FALSE),"NOT FOUND"))</f>
        <v/>
      </c>
      <c r="F6557" s="94"/>
      <c r="G6557" s="76"/>
      <c r="H6557" s="81" t="str">
        <f>IFERROR(F6557*VLOOKUP(D6557,Saldo!$P$8:$U$1009,6,FALSE),"")</f>
        <v/>
      </c>
      <c r="I6557" s="78" t="str">
        <f>IFERROR(IF(D6557="","",VLOOKUP(D6557,Saldo!$P$8:$Q$1009,2,FALSE)),"")</f>
        <v/>
      </c>
      <c r="J6557" s="76"/>
      <c r="K6557" s="74" t="str">
        <f t="shared" si="102"/>
        <v/>
      </c>
    </row>
    <row r="6558" spans="1:11" ht="18.95" customHeight="1" x14ac:dyDescent="0.25">
      <c r="A6558" s="52"/>
      <c r="C6558" s="185"/>
      <c r="D6558" s="76"/>
      <c r="E6558" s="76" t="str">
        <f>IF(D6558="","",IFERROR(VLOOKUP(D6558,Cadastro!$C$9:$D$1009,2,FALSE),"NOT FOUND"))</f>
        <v/>
      </c>
      <c r="F6558" s="94"/>
      <c r="G6558" s="76"/>
      <c r="H6558" s="81" t="str">
        <f>IFERROR(F6558*VLOOKUP(D6558,Saldo!$P$8:$U$1009,6,FALSE),"")</f>
        <v/>
      </c>
      <c r="I6558" s="78" t="str">
        <f>IFERROR(IF(D6558="","",VLOOKUP(D6558,Saldo!$P$8:$Q$1009,2,FALSE)),"")</f>
        <v/>
      </c>
      <c r="J6558" s="76"/>
      <c r="K6558" s="74" t="str">
        <f t="shared" si="102"/>
        <v/>
      </c>
    </row>
    <row r="6559" spans="1:11" ht="18.95" customHeight="1" x14ac:dyDescent="0.25">
      <c r="A6559" s="52"/>
      <c r="C6559" s="185"/>
      <c r="D6559" s="76"/>
      <c r="E6559" s="76" t="str">
        <f>IF(D6559="","",IFERROR(VLOOKUP(D6559,Cadastro!$C$9:$D$1009,2,FALSE),"NOT FOUND"))</f>
        <v/>
      </c>
      <c r="F6559" s="94"/>
      <c r="G6559" s="76"/>
      <c r="H6559" s="81" t="str">
        <f>IFERROR(F6559*VLOOKUP(D6559,Saldo!$P$8:$U$1009,6,FALSE),"")</f>
        <v/>
      </c>
      <c r="I6559" s="78" t="str">
        <f>IFERROR(IF(D6559="","",VLOOKUP(D6559,Saldo!$P$8:$Q$1009,2,FALSE)),"")</f>
        <v/>
      </c>
      <c r="J6559" s="76"/>
      <c r="K6559" s="74" t="str">
        <f t="shared" si="102"/>
        <v/>
      </c>
    </row>
    <row r="6560" spans="1:11" ht="18.95" customHeight="1" x14ac:dyDescent="0.25">
      <c r="A6560" s="52"/>
      <c r="C6560" s="185"/>
      <c r="D6560" s="76"/>
      <c r="E6560" s="76" t="str">
        <f>IF(D6560="","",IFERROR(VLOOKUP(D6560,Cadastro!$C$9:$D$1009,2,FALSE),"NOT FOUND"))</f>
        <v/>
      </c>
      <c r="F6560" s="94"/>
      <c r="G6560" s="76"/>
      <c r="H6560" s="81" t="str">
        <f>IFERROR(F6560*VLOOKUP(D6560,Saldo!$P$8:$U$1009,6,FALSE),"")</f>
        <v/>
      </c>
      <c r="I6560" s="78" t="str">
        <f>IFERROR(IF(D6560="","",VLOOKUP(D6560,Saldo!$P$8:$Q$1009,2,FALSE)),"")</f>
        <v/>
      </c>
      <c r="J6560" s="76"/>
      <c r="K6560" s="74" t="str">
        <f t="shared" si="102"/>
        <v/>
      </c>
    </row>
    <row r="6561" spans="1:11" ht="18.95" customHeight="1" x14ac:dyDescent="0.25">
      <c r="A6561" s="52"/>
      <c r="C6561" s="185"/>
      <c r="D6561" s="76"/>
      <c r="E6561" s="76" t="str">
        <f>IF(D6561="","",IFERROR(VLOOKUP(D6561,Cadastro!$C$9:$D$1009,2,FALSE),"NOT FOUND"))</f>
        <v/>
      </c>
      <c r="F6561" s="94"/>
      <c r="G6561" s="76"/>
      <c r="H6561" s="81" t="str">
        <f>IFERROR(F6561*VLOOKUP(D6561,Saldo!$P$8:$U$1009,6,FALSE),"")</f>
        <v/>
      </c>
      <c r="I6561" s="78" t="str">
        <f>IFERROR(IF(D6561="","",VLOOKUP(D6561,Saldo!$P$8:$Q$1009,2,FALSE)),"")</f>
        <v/>
      </c>
      <c r="J6561" s="76"/>
      <c r="K6561" s="74" t="str">
        <f t="shared" si="102"/>
        <v/>
      </c>
    </row>
    <row r="6562" spans="1:11" ht="18.95" customHeight="1" x14ac:dyDescent="0.25">
      <c r="A6562" s="52"/>
      <c r="C6562" s="185"/>
      <c r="D6562" s="76"/>
      <c r="E6562" s="76" t="str">
        <f>IF(D6562="","",IFERROR(VLOOKUP(D6562,Cadastro!$C$9:$D$1009,2,FALSE),"NOT FOUND"))</f>
        <v/>
      </c>
      <c r="F6562" s="94"/>
      <c r="G6562" s="76"/>
      <c r="H6562" s="81" t="str">
        <f>IFERROR(F6562*VLOOKUP(D6562,Saldo!$P$8:$U$1009,6,FALSE),"")</f>
        <v/>
      </c>
      <c r="I6562" s="78" t="str">
        <f>IFERROR(IF(D6562="","",VLOOKUP(D6562,Saldo!$P$8:$Q$1009,2,FALSE)),"")</f>
        <v/>
      </c>
      <c r="J6562" s="76"/>
      <c r="K6562" s="74" t="str">
        <f t="shared" si="102"/>
        <v/>
      </c>
    </row>
    <row r="6563" spans="1:11" ht="18.95" customHeight="1" x14ac:dyDescent="0.25">
      <c r="A6563" s="52"/>
      <c r="C6563" s="185"/>
      <c r="D6563" s="76"/>
      <c r="E6563" s="76" t="str">
        <f>IF(D6563="","",IFERROR(VLOOKUP(D6563,Cadastro!$C$9:$D$1009,2,FALSE),"NOT FOUND"))</f>
        <v/>
      </c>
      <c r="F6563" s="94"/>
      <c r="G6563" s="76"/>
      <c r="H6563" s="81" t="str">
        <f>IFERROR(F6563*VLOOKUP(D6563,Saldo!$P$8:$U$1009,6,FALSE),"")</f>
        <v/>
      </c>
      <c r="I6563" s="78" t="str">
        <f>IFERROR(IF(D6563="","",VLOOKUP(D6563,Saldo!$P$8:$Q$1009,2,FALSE)),"")</f>
        <v/>
      </c>
      <c r="J6563" s="76"/>
      <c r="K6563" s="74" t="str">
        <f t="shared" si="102"/>
        <v/>
      </c>
    </row>
    <row r="6564" spans="1:11" ht="18.95" customHeight="1" x14ac:dyDescent="0.25">
      <c r="A6564" s="52"/>
      <c r="C6564" s="185"/>
      <c r="D6564" s="76"/>
      <c r="E6564" s="76" t="str">
        <f>IF(D6564="","",IFERROR(VLOOKUP(D6564,Cadastro!$C$9:$D$1009,2,FALSE),"NOT FOUND"))</f>
        <v/>
      </c>
      <c r="F6564" s="94"/>
      <c r="G6564" s="76"/>
      <c r="H6564" s="81" t="str">
        <f>IFERROR(F6564*VLOOKUP(D6564,Saldo!$P$8:$U$1009,6,FALSE),"")</f>
        <v/>
      </c>
      <c r="I6564" s="78" t="str">
        <f>IFERROR(IF(D6564="","",VLOOKUP(D6564,Saldo!$P$8:$Q$1009,2,FALSE)),"")</f>
        <v/>
      </c>
      <c r="J6564" s="76"/>
      <c r="K6564" s="74" t="str">
        <f t="shared" si="102"/>
        <v/>
      </c>
    </row>
    <row r="6565" spans="1:11" ht="18.95" customHeight="1" x14ac:dyDescent="0.25">
      <c r="A6565" s="52"/>
      <c r="C6565" s="185"/>
      <c r="D6565" s="76"/>
      <c r="E6565" s="76" t="str">
        <f>IF(D6565="","",IFERROR(VLOOKUP(D6565,Cadastro!$C$9:$D$1009,2,FALSE),"NOT FOUND"))</f>
        <v/>
      </c>
      <c r="F6565" s="94"/>
      <c r="G6565" s="76"/>
      <c r="H6565" s="81" t="str">
        <f>IFERROR(F6565*VLOOKUP(D6565,Saldo!$P$8:$U$1009,6,FALSE),"")</f>
        <v/>
      </c>
      <c r="I6565" s="78" t="str">
        <f>IFERROR(IF(D6565="","",VLOOKUP(D6565,Saldo!$P$8:$Q$1009,2,FALSE)),"")</f>
        <v/>
      </c>
      <c r="J6565" s="76"/>
      <c r="K6565" s="74" t="str">
        <f t="shared" si="102"/>
        <v/>
      </c>
    </row>
    <row r="6566" spans="1:11" ht="18.95" customHeight="1" x14ac:dyDescent="0.25">
      <c r="A6566" s="52"/>
      <c r="C6566" s="185"/>
      <c r="D6566" s="76"/>
      <c r="E6566" s="76" t="str">
        <f>IF(D6566="","",IFERROR(VLOOKUP(D6566,Cadastro!$C$9:$D$1009,2,FALSE),"NOT FOUND"))</f>
        <v/>
      </c>
      <c r="F6566" s="94"/>
      <c r="G6566" s="76"/>
      <c r="H6566" s="81" t="str">
        <f>IFERROR(F6566*VLOOKUP(D6566,Saldo!$P$8:$U$1009,6,FALSE),"")</f>
        <v/>
      </c>
      <c r="I6566" s="78" t="str">
        <f>IFERROR(IF(D6566="","",VLOOKUP(D6566,Saldo!$P$8:$Q$1009,2,FALSE)),"")</f>
        <v/>
      </c>
      <c r="J6566" s="76"/>
      <c r="K6566" s="74" t="str">
        <f t="shared" si="102"/>
        <v/>
      </c>
    </row>
    <row r="6567" spans="1:11" ht="18.95" customHeight="1" x14ac:dyDescent="0.25">
      <c r="A6567" s="52"/>
      <c r="C6567" s="185"/>
      <c r="D6567" s="76"/>
      <c r="E6567" s="76" t="str">
        <f>IF(D6567="","",IFERROR(VLOOKUP(D6567,Cadastro!$C$9:$D$1009,2,FALSE),"NOT FOUND"))</f>
        <v/>
      </c>
      <c r="F6567" s="94"/>
      <c r="G6567" s="76"/>
      <c r="H6567" s="81" t="str">
        <f>IFERROR(F6567*VLOOKUP(D6567,Saldo!$P$8:$U$1009,6,FALSE),"")</f>
        <v/>
      </c>
      <c r="I6567" s="78" t="str">
        <f>IFERROR(IF(D6567="","",VLOOKUP(D6567,Saldo!$P$8:$Q$1009,2,FALSE)),"")</f>
        <v/>
      </c>
      <c r="J6567" s="76"/>
      <c r="K6567" s="74" t="str">
        <f t="shared" si="102"/>
        <v/>
      </c>
    </row>
    <row r="6568" spans="1:11" ht="18.95" customHeight="1" x14ac:dyDescent="0.25">
      <c r="A6568" s="52"/>
      <c r="C6568" s="185"/>
      <c r="D6568" s="76"/>
      <c r="E6568" s="76" t="str">
        <f>IF(D6568="","",IFERROR(VLOOKUP(D6568,Cadastro!$C$9:$D$1009,2,FALSE),"NOT FOUND"))</f>
        <v/>
      </c>
      <c r="F6568" s="94"/>
      <c r="G6568" s="76"/>
      <c r="H6568" s="81" t="str">
        <f>IFERROR(F6568*VLOOKUP(D6568,Saldo!$P$8:$U$1009,6,FALSE),"")</f>
        <v/>
      </c>
      <c r="I6568" s="78" t="str">
        <f>IFERROR(IF(D6568="","",VLOOKUP(D6568,Saldo!$P$8:$Q$1009,2,FALSE)),"")</f>
        <v/>
      </c>
      <c r="J6568" s="76"/>
      <c r="K6568" s="74" t="str">
        <f t="shared" si="102"/>
        <v/>
      </c>
    </row>
    <row r="6569" spans="1:11" ht="18.95" customHeight="1" x14ac:dyDescent="0.25">
      <c r="A6569" s="52"/>
      <c r="C6569" s="185"/>
      <c r="D6569" s="76"/>
      <c r="E6569" s="76" t="str">
        <f>IF(D6569="","",IFERROR(VLOOKUP(D6569,Cadastro!$C$9:$D$1009,2,FALSE),"NOT FOUND"))</f>
        <v/>
      </c>
      <c r="F6569" s="94"/>
      <c r="G6569" s="76"/>
      <c r="H6569" s="81" t="str">
        <f>IFERROR(F6569*VLOOKUP(D6569,Saldo!$P$8:$U$1009,6,FALSE),"")</f>
        <v/>
      </c>
      <c r="I6569" s="78" t="str">
        <f>IFERROR(IF(D6569="","",VLOOKUP(D6569,Saldo!$P$8:$Q$1009,2,FALSE)),"")</f>
        <v/>
      </c>
      <c r="J6569" s="76"/>
      <c r="K6569" s="74" t="str">
        <f t="shared" si="102"/>
        <v/>
      </c>
    </row>
    <row r="6570" spans="1:11" ht="18.95" customHeight="1" x14ac:dyDescent="0.25">
      <c r="A6570" s="52"/>
      <c r="C6570" s="185"/>
      <c r="D6570" s="76"/>
      <c r="E6570" s="76" t="str">
        <f>IF(D6570="","",IFERROR(VLOOKUP(D6570,Cadastro!$C$9:$D$1009,2,FALSE),"NOT FOUND"))</f>
        <v/>
      </c>
      <c r="F6570" s="94"/>
      <c r="G6570" s="76"/>
      <c r="H6570" s="81" t="str">
        <f>IFERROR(F6570*VLOOKUP(D6570,Saldo!$P$8:$U$1009,6,FALSE),"")</f>
        <v/>
      </c>
      <c r="I6570" s="78" t="str">
        <f>IFERROR(IF(D6570="","",VLOOKUP(D6570,Saldo!$P$8:$Q$1009,2,FALSE)),"")</f>
        <v/>
      </c>
      <c r="J6570" s="76"/>
      <c r="K6570" s="74" t="str">
        <f t="shared" si="102"/>
        <v/>
      </c>
    </row>
    <row r="6571" spans="1:11" ht="18.95" customHeight="1" x14ac:dyDescent="0.25">
      <c r="A6571" s="52"/>
      <c r="C6571" s="185"/>
      <c r="D6571" s="76"/>
      <c r="E6571" s="76" t="str">
        <f>IF(D6571="","",IFERROR(VLOOKUP(D6571,Cadastro!$C$9:$D$1009,2,FALSE),"NOT FOUND"))</f>
        <v/>
      </c>
      <c r="F6571" s="94"/>
      <c r="G6571" s="76"/>
      <c r="H6571" s="81" t="str">
        <f>IFERROR(F6571*VLOOKUP(D6571,Saldo!$P$8:$U$1009,6,FALSE),"")</f>
        <v/>
      </c>
      <c r="I6571" s="78" t="str">
        <f>IFERROR(IF(D6571="","",VLOOKUP(D6571,Saldo!$P$8:$Q$1009,2,FALSE)),"")</f>
        <v/>
      </c>
      <c r="J6571" s="76"/>
      <c r="K6571" s="74" t="str">
        <f t="shared" si="102"/>
        <v/>
      </c>
    </row>
    <row r="6572" spans="1:11" ht="18.95" customHeight="1" x14ac:dyDescent="0.25">
      <c r="A6572" s="52"/>
      <c r="C6572" s="185"/>
      <c r="D6572" s="76"/>
      <c r="E6572" s="76" t="str">
        <f>IF(D6572="","",IFERROR(VLOOKUP(D6572,Cadastro!$C$9:$D$1009,2,FALSE),"NOT FOUND"))</f>
        <v/>
      </c>
      <c r="F6572" s="94"/>
      <c r="G6572" s="76"/>
      <c r="H6572" s="81" t="str">
        <f>IFERROR(F6572*VLOOKUP(D6572,Saldo!$P$8:$U$1009,6,FALSE),"")</f>
        <v/>
      </c>
      <c r="I6572" s="78" t="str">
        <f>IFERROR(IF(D6572="","",VLOOKUP(D6572,Saldo!$P$8:$Q$1009,2,FALSE)),"")</f>
        <v/>
      </c>
      <c r="J6572" s="76"/>
      <c r="K6572" s="74" t="str">
        <f t="shared" si="102"/>
        <v/>
      </c>
    </row>
    <row r="6573" spans="1:11" ht="18.95" customHeight="1" x14ac:dyDescent="0.25">
      <c r="A6573" s="52"/>
      <c r="C6573" s="185"/>
      <c r="D6573" s="76"/>
      <c r="E6573" s="76" t="str">
        <f>IF(D6573="","",IFERROR(VLOOKUP(D6573,Cadastro!$C$9:$D$1009,2,FALSE),"NOT FOUND"))</f>
        <v/>
      </c>
      <c r="F6573" s="94"/>
      <c r="G6573" s="76"/>
      <c r="H6573" s="81" t="str">
        <f>IFERROR(F6573*VLOOKUP(D6573,Saldo!$P$8:$U$1009,6,FALSE),"")</f>
        <v/>
      </c>
      <c r="I6573" s="78" t="str">
        <f>IFERROR(IF(D6573="","",VLOOKUP(D6573,Saldo!$P$8:$Q$1009,2,FALSE)),"")</f>
        <v/>
      </c>
      <c r="J6573" s="76"/>
      <c r="K6573" s="74" t="str">
        <f t="shared" si="102"/>
        <v/>
      </c>
    </row>
    <row r="6574" spans="1:11" ht="18.95" customHeight="1" x14ac:dyDescent="0.25">
      <c r="A6574" s="52"/>
      <c r="C6574" s="185"/>
      <c r="D6574" s="76"/>
      <c r="E6574" s="76" t="str">
        <f>IF(D6574="","",IFERROR(VLOOKUP(D6574,Cadastro!$C$9:$D$1009,2,FALSE),"NOT FOUND"))</f>
        <v/>
      </c>
      <c r="F6574" s="94"/>
      <c r="G6574" s="76"/>
      <c r="H6574" s="81" t="str">
        <f>IFERROR(F6574*VLOOKUP(D6574,Saldo!$P$8:$U$1009,6,FALSE),"")</f>
        <v/>
      </c>
      <c r="I6574" s="78" t="str">
        <f>IFERROR(IF(D6574="","",VLOOKUP(D6574,Saldo!$P$8:$Q$1009,2,FALSE)),"")</f>
        <v/>
      </c>
      <c r="J6574" s="76"/>
      <c r="K6574" s="74" t="str">
        <f t="shared" si="102"/>
        <v/>
      </c>
    </row>
    <row r="6575" spans="1:11" ht="18.95" customHeight="1" x14ac:dyDescent="0.25">
      <c r="A6575" s="52"/>
      <c r="C6575" s="185"/>
      <c r="D6575" s="76"/>
      <c r="E6575" s="76" t="str">
        <f>IF(D6575="","",IFERROR(VLOOKUP(D6575,Cadastro!$C$9:$D$1009,2,FALSE),"NOT FOUND"))</f>
        <v/>
      </c>
      <c r="F6575" s="94"/>
      <c r="G6575" s="76"/>
      <c r="H6575" s="81" t="str">
        <f>IFERROR(F6575*VLOOKUP(D6575,Saldo!$P$8:$U$1009,6,FALSE),"")</f>
        <v/>
      </c>
      <c r="I6575" s="78" t="str">
        <f>IFERROR(IF(D6575="","",VLOOKUP(D6575,Saldo!$P$8:$Q$1009,2,FALSE)),"")</f>
        <v/>
      </c>
      <c r="J6575" s="76"/>
      <c r="K6575" s="74" t="str">
        <f t="shared" si="102"/>
        <v/>
      </c>
    </row>
    <row r="6576" spans="1:11" ht="18.95" customHeight="1" x14ac:dyDescent="0.25">
      <c r="A6576" s="52"/>
      <c r="C6576" s="185"/>
      <c r="D6576" s="76"/>
      <c r="E6576" s="76" t="str">
        <f>IF(D6576="","",IFERROR(VLOOKUP(D6576,Cadastro!$C$9:$D$1009,2,FALSE),"NOT FOUND"))</f>
        <v/>
      </c>
      <c r="F6576" s="94"/>
      <c r="G6576" s="76"/>
      <c r="H6576" s="81" t="str">
        <f>IFERROR(F6576*VLOOKUP(D6576,Saldo!$P$8:$U$1009,6,FALSE),"")</f>
        <v/>
      </c>
      <c r="I6576" s="78" t="str">
        <f>IFERROR(IF(D6576="","",VLOOKUP(D6576,Saldo!$P$8:$Q$1009,2,FALSE)),"")</f>
        <v/>
      </c>
      <c r="J6576" s="76"/>
      <c r="K6576" s="74" t="str">
        <f t="shared" si="102"/>
        <v/>
      </c>
    </row>
    <row r="6577" spans="1:11" ht="18.95" customHeight="1" x14ac:dyDescent="0.25">
      <c r="A6577" s="52"/>
      <c r="C6577" s="185"/>
      <c r="D6577" s="76"/>
      <c r="E6577" s="76" t="str">
        <f>IF(D6577="","",IFERROR(VLOOKUP(D6577,Cadastro!$C$9:$D$1009,2,FALSE),"NOT FOUND"))</f>
        <v/>
      </c>
      <c r="F6577" s="94"/>
      <c r="G6577" s="76"/>
      <c r="H6577" s="81" t="str">
        <f>IFERROR(F6577*VLOOKUP(D6577,Saldo!$P$8:$U$1009,6,FALSE),"")</f>
        <v/>
      </c>
      <c r="I6577" s="78" t="str">
        <f>IFERROR(IF(D6577="","",VLOOKUP(D6577,Saldo!$P$8:$Q$1009,2,FALSE)),"")</f>
        <v/>
      </c>
      <c r="J6577" s="76"/>
      <c r="K6577" s="74" t="str">
        <f t="shared" si="102"/>
        <v/>
      </c>
    </row>
    <row r="6578" spans="1:11" ht="18.95" customHeight="1" x14ac:dyDescent="0.25">
      <c r="A6578" s="52"/>
      <c r="C6578" s="185"/>
      <c r="D6578" s="76"/>
      <c r="E6578" s="76" t="str">
        <f>IF(D6578="","",IFERROR(VLOOKUP(D6578,Cadastro!$C$9:$D$1009,2,FALSE),"NOT FOUND"))</f>
        <v/>
      </c>
      <c r="F6578" s="94"/>
      <c r="G6578" s="76"/>
      <c r="H6578" s="81" t="str">
        <f>IFERROR(F6578*VLOOKUP(D6578,Saldo!$P$8:$U$1009,6,FALSE),"")</f>
        <v/>
      </c>
      <c r="I6578" s="78" t="str">
        <f>IFERROR(IF(D6578="","",VLOOKUP(D6578,Saldo!$P$8:$Q$1009,2,FALSE)),"")</f>
        <v/>
      </c>
      <c r="J6578" s="76"/>
      <c r="K6578" s="74" t="str">
        <f t="shared" si="102"/>
        <v/>
      </c>
    </row>
    <row r="6579" spans="1:11" ht="18.95" customHeight="1" x14ac:dyDescent="0.25">
      <c r="A6579" s="52"/>
      <c r="C6579" s="185"/>
      <c r="D6579" s="76"/>
      <c r="E6579" s="76" t="str">
        <f>IF(D6579="","",IFERROR(VLOOKUP(D6579,Cadastro!$C$9:$D$1009,2,FALSE),"NOT FOUND"))</f>
        <v/>
      </c>
      <c r="F6579" s="94"/>
      <c r="G6579" s="76"/>
      <c r="H6579" s="81" t="str">
        <f>IFERROR(F6579*VLOOKUP(D6579,Saldo!$P$8:$U$1009,6,FALSE),"")</f>
        <v/>
      </c>
      <c r="I6579" s="78" t="str">
        <f>IFERROR(IF(D6579="","",VLOOKUP(D6579,Saldo!$P$8:$Q$1009,2,FALSE)),"")</f>
        <v/>
      </c>
      <c r="J6579" s="76"/>
      <c r="K6579" s="74" t="str">
        <f t="shared" si="102"/>
        <v/>
      </c>
    </row>
    <row r="6580" spans="1:11" ht="18.95" customHeight="1" x14ac:dyDescent="0.25">
      <c r="A6580" s="52"/>
      <c r="C6580" s="185"/>
      <c r="D6580" s="76"/>
      <c r="E6580" s="76" t="str">
        <f>IF(D6580="","",IFERROR(VLOOKUP(D6580,Cadastro!$C$9:$D$1009,2,FALSE),"NOT FOUND"))</f>
        <v/>
      </c>
      <c r="F6580" s="94"/>
      <c r="G6580" s="76"/>
      <c r="H6580" s="81" t="str">
        <f>IFERROR(F6580*VLOOKUP(D6580,Saldo!$P$8:$U$1009,6,FALSE),"")</f>
        <v/>
      </c>
      <c r="I6580" s="78" t="str">
        <f>IFERROR(IF(D6580="","",VLOOKUP(D6580,Saldo!$P$8:$Q$1009,2,FALSE)),"")</f>
        <v/>
      </c>
      <c r="J6580" s="76"/>
      <c r="K6580" s="74" t="str">
        <f t="shared" si="102"/>
        <v/>
      </c>
    </row>
    <row r="6581" spans="1:11" ht="18.95" customHeight="1" x14ac:dyDescent="0.25">
      <c r="A6581" s="52"/>
      <c r="C6581" s="185"/>
      <c r="D6581" s="76"/>
      <c r="E6581" s="76" t="str">
        <f>IF(D6581="","",IFERROR(VLOOKUP(D6581,Cadastro!$C$9:$D$1009,2,FALSE),"NOT FOUND"))</f>
        <v/>
      </c>
      <c r="F6581" s="94"/>
      <c r="G6581" s="76"/>
      <c r="H6581" s="81" t="str">
        <f>IFERROR(F6581*VLOOKUP(D6581,Saldo!$P$8:$U$1009,6,FALSE),"")</f>
        <v/>
      </c>
      <c r="I6581" s="78" t="str">
        <f>IFERROR(IF(D6581="","",VLOOKUP(D6581,Saldo!$P$8:$Q$1009,2,FALSE)),"")</f>
        <v/>
      </c>
      <c r="J6581" s="76"/>
      <c r="K6581" s="74" t="str">
        <f t="shared" si="102"/>
        <v/>
      </c>
    </row>
    <row r="6582" spans="1:11" ht="18.95" customHeight="1" x14ac:dyDescent="0.25">
      <c r="A6582" s="52"/>
      <c r="C6582" s="185"/>
      <c r="D6582" s="76"/>
      <c r="E6582" s="76" t="str">
        <f>IF(D6582="","",IFERROR(VLOOKUP(D6582,Cadastro!$C$9:$D$1009,2,FALSE),"NOT FOUND"))</f>
        <v/>
      </c>
      <c r="F6582" s="94"/>
      <c r="G6582" s="76"/>
      <c r="H6582" s="81" t="str">
        <f>IFERROR(F6582*VLOOKUP(D6582,Saldo!$P$8:$U$1009,6,FALSE),"")</f>
        <v/>
      </c>
      <c r="I6582" s="78" t="str">
        <f>IFERROR(IF(D6582="","",VLOOKUP(D6582,Saldo!$P$8:$Q$1009,2,FALSE)),"")</f>
        <v/>
      </c>
      <c r="J6582" s="76"/>
      <c r="K6582" s="74" t="str">
        <f t="shared" si="102"/>
        <v/>
      </c>
    </row>
    <row r="6583" spans="1:11" ht="18.95" customHeight="1" x14ac:dyDescent="0.25">
      <c r="A6583" s="52"/>
      <c r="C6583" s="185"/>
      <c r="D6583" s="76"/>
      <c r="E6583" s="76" t="str">
        <f>IF(D6583="","",IFERROR(VLOOKUP(D6583,Cadastro!$C$9:$D$1009,2,FALSE),"NOT FOUND"))</f>
        <v/>
      </c>
      <c r="F6583" s="94"/>
      <c r="G6583" s="76"/>
      <c r="H6583" s="81" t="str">
        <f>IFERROR(F6583*VLOOKUP(D6583,Saldo!$P$8:$U$1009,6,FALSE),"")</f>
        <v/>
      </c>
      <c r="I6583" s="78" t="str">
        <f>IFERROR(IF(D6583="","",VLOOKUP(D6583,Saldo!$P$8:$Q$1009,2,FALSE)),"")</f>
        <v/>
      </c>
      <c r="J6583" s="76"/>
      <c r="K6583" s="74" t="str">
        <f t="shared" si="102"/>
        <v/>
      </c>
    </row>
    <row r="6584" spans="1:11" ht="18.95" customHeight="1" x14ac:dyDescent="0.25">
      <c r="A6584" s="52"/>
      <c r="C6584" s="185"/>
      <c r="D6584" s="76"/>
      <c r="E6584" s="76" t="str">
        <f>IF(D6584="","",IFERROR(VLOOKUP(D6584,Cadastro!$C$9:$D$1009,2,FALSE),"NOT FOUND"))</f>
        <v/>
      </c>
      <c r="F6584" s="94"/>
      <c r="G6584" s="76"/>
      <c r="H6584" s="81" t="str">
        <f>IFERROR(F6584*VLOOKUP(D6584,Saldo!$P$8:$U$1009,6,FALSE),"")</f>
        <v/>
      </c>
      <c r="I6584" s="78" t="str">
        <f>IFERROR(IF(D6584="","",VLOOKUP(D6584,Saldo!$P$8:$Q$1009,2,FALSE)),"")</f>
        <v/>
      </c>
      <c r="J6584" s="76"/>
      <c r="K6584" s="74" t="str">
        <f t="shared" si="102"/>
        <v/>
      </c>
    </row>
    <row r="6585" spans="1:11" ht="18.95" customHeight="1" x14ac:dyDescent="0.25">
      <c r="A6585" s="52"/>
      <c r="C6585" s="185"/>
      <c r="D6585" s="76"/>
      <c r="E6585" s="76" t="str">
        <f>IF(D6585="","",IFERROR(VLOOKUP(D6585,Cadastro!$C$9:$D$1009,2,FALSE),"NOT FOUND"))</f>
        <v/>
      </c>
      <c r="F6585" s="94"/>
      <c r="G6585" s="76"/>
      <c r="H6585" s="81" t="str">
        <f>IFERROR(F6585*VLOOKUP(D6585,Saldo!$P$8:$U$1009,6,FALSE),"")</f>
        <v/>
      </c>
      <c r="I6585" s="78" t="str">
        <f>IFERROR(IF(D6585="","",VLOOKUP(D6585,Saldo!$P$8:$Q$1009,2,FALSE)),"")</f>
        <v/>
      </c>
      <c r="J6585" s="76"/>
      <c r="K6585" s="74" t="str">
        <f t="shared" si="102"/>
        <v/>
      </c>
    </row>
    <row r="6586" spans="1:11" ht="18.95" customHeight="1" x14ac:dyDescent="0.25">
      <c r="A6586" s="52"/>
      <c r="C6586" s="185"/>
      <c r="D6586" s="76"/>
      <c r="E6586" s="76" t="str">
        <f>IF(D6586="","",IFERROR(VLOOKUP(D6586,Cadastro!$C$9:$D$1009,2,FALSE),"NOT FOUND"))</f>
        <v/>
      </c>
      <c r="F6586" s="94"/>
      <c r="G6586" s="76"/>
      <c r="H6586" s="81" t="str">
        <f>IFERROR(F6586*VLOOKUP(D6586,Saldo!$P$8:$U$1009,6,FALSE),"")</f>
        <v/>
      </c>
      <c r="I6586" s="78" t="str">
        <f>IFERROR(IF(D6586="","",VLOOKUP(D6586,Saldo!$P$8:$Q$1009,2,FALSE)),"")</f>
        <v/>
      </c>
      <c r="J6586" s="76"/>
      <c r="K6586" s="74" t="str">
        <f t="shared" si="102"/>
        <v/>
      </c>
    </row>
    <row r="6587" spans="1:11" ht="18.95" customHeight="1" x14ac:dyDescent="0.25">
      <c r="A6587" s="52"/>
      <c r="C6587" s="185"/>
      <c r="D6587" s="76"/>
      <c r="E6587" s="76" t="str">
        <f>IF(D6587="","",IFERROR(VLOOKUP(D6587,Cadastro!$C$9:$D$1009,2,FALSE),"NOT FOUND"))</f>
        <v/>
      </c>
      <c r="F6587" s="94"/>
      <c r="G6587" s="76"/>
      <c r="H6587" s="81" t="str">
        <f>IFERROR(F6587*VLOOKUP(D6587,Saldo!$P$8:$U$1009,6,FALSE),"")</f>
        <v/>
      </c>
      <c r="I6587" s="78" t="str">
        <f>IFERROR(IF(D6587="","",VLOOKUP(D6587,Saldo!$P$8:$Q$1009,2,FALSE)),"")</f>
        <v/>
      </c>
      <c r="J6587" s="76"/>
      <c r="K6587" s="74" t="str">
        <f t="shared" si="102"/>
        <v/>
      </c>
    </row>
    <row r="6588" spans="1:11" ht="18.95" customHeight="1" x14ac:dyDescent="0.25">
      <c r="A6588" s="52"/>
      <c r="C6588" s="185"/>
      <c r="D6588" s="76"/>
      <c r="E6588" s="76" t="str">
        <f>IF(D6588="","",IFERROR(VLOOKUP(D6588,Cadastro!$C$9:$D$1009,2,FALSE),"NOT FOUND"))</f>
        <v/>
      </c>
      <c r="F6588" s="94"/>
      <c r="G6588" s="76"/>
      <c r="H6588" s="81" t="str">
        <f>IFERROR(F6588*VLOOKUP(D6588,Saldo!$P$8:$U$1009,6,FALSE),"")</f>
        <v/>
      </c>
      <c r="I6588" s="78" t="str">
        <f>IFERROR(IF(D6588="","",VLOOKUP(D6588,Saldo!$P$8:$Q$1009,2,FALSE)),"")</f>
        <v/>
      </c>
      <c r="J6588" s="76"/>
      <c r="K6588" s="74" t="str">
        <f t="shared" si="102"/>
        <v/>
      </c>
    </row>
    <row r="6589" spans="1:11" ht="18.95" customHeight="1" x14ac:dyDescent="0.25">
      <c r="A6589" s="52"/>
      <c r="C6589" s="185"/>
      <c r="D6589" s="76"/>
      <c r="E6589" s="76" t="str">
        <f>IF(D6589="","",IFERROR(VLOOKUP(D6589,Cadastro!$C$9:$D$1009,2,FALSE),"NOT FOUND"))</f>
        <v/>
      </c>
      <c r="F6589" s="94"/>
      <c r="G6589" s="76"/>
      <c r="H6589" s="81" t="str">
        <f>IFERROR(F6589*VLOOKUP(D6589,Saldo!$P$8:$U$1009,6,FALSE),"")</f>
        <v/>
      </c>
      <c r="I6589" s="78" t="str">
        <f>IFERROR(IF(D6589="","",VLOOKUP(D6589,Saldo!$P$8:$Q$1009,2,FALSE)),"")</f>
        <v/>
      </c>
      <c r="J6589" s="76"/>
      <c r="K6589" s="74" t="str">
        <f t="shared" si="102"/>
        <v/>
      </c>
    </row>
    <row r="6590" spans="1:11" ht="18.95" customHeight="1" x14ac:dyDescent="0.25">
      <c r="A6590" s="52"/>
      <c r="C6590" s="185"/>
      <c r="D6590" s="76"/>
      <c r="E6590" s="76" t="str">
        <f>IF(D6590="","",IFERROR(VLOOKUP(D6590,Cadastro!$C$9:$D$1009,2,FALSE),"NOT FOUND"))</f>
        <v/>
      </c>
      <c r="F6590" s="94"/>
      <c r="G6590" s="76"/>
      <c r="H6590" s="81" t="str">
        <f>IFERROR(F6590*VLOOKUP(D6590,Saldo!$P$8:$U$1009,6,FALSE),"")</f>
        <v/>
      </c>
      <c r="I6590" s="78" t="str">
        <f>IFERROR(IF(D6590="","",VLOOKUP(D6590,Saldo!$P$8:$Q$1009,2,FALSE)),"")</f>
        <v/>
      </c>
      <c r="J6590" s="76"/>
      <c r="K6590" s="74" t="str">
        <f t="shared" si="102"/>
        <v/>
      </c>
    </row>
    <row r="6591" spans="1:11" ht="18.95" customHeight="1" x14ac:dyDescent="0.25">
      <c r="A6591" s="52"/>
      <c r="C6591" s="185"/>
      <c r="D6591" s="76"/>
      <c r="E6591" s="76" t="str">
        <f>IF(D6591="","",IFERROR(VLOOKUP(D6591,Cadastro!$C$9:$D$1009,2,FALSE),"NOT FOUND"))</f>
        <v/>
      </c>
      <c r="F6591" s="94"/>
      <c r="G6591" s="76"/>
      <c r="H6591" s="81" t="str">
        <f>IFERROR(F6591*VLOOKUP(D6591,Saldo!$P$8:$U$1009,6,FALSE),"")</f>
        <v/>
      </c>
      <c r="I6591" s="78" t="str">
        <f>IFERROR(IF(D6591="","",VLOOKUP(D6591,Saldo!$P$8:$Q$1009,2,FALSE)),"")</f>
        <v/>
      </c>
      <c r="J6591" s="76"/>
      <c r="K6591" s="74" t="str">
        <f t="shared" si="102"/>
        <v/>
      </c>
    </row>
    <row r="6592" spans="1:11" ht="18.95" customHeight="1" x14ac:dyDescent="0.25">
      <c r="A6592" s="52"/>
      <c r="C6592" s="185"/>
      <c r="D6592" s="76"/>
      <c r="E6592" s="76" t="str">
        <f>IF(D6592="","",IFERROR(VLOOKUP(D6592,Cadastro!$C$9:$D$1009,2,FALSE),"NOT FOUND"))</f>
        <v/>
      </c>
      <c r="F6592" s="94"/>
      <c r="G6592" s="76"/>
      <c r="H6592" s="81" t="str">
        <f>IFERROR(F6592*VLOOKUP(D6592,Saldo!$P$8:$U$1009,6,FALSE),"")</f>
        <v/>
      </c>
      <c r="I6592" s="78" t="str">
        <f>IFERROR(IF(D6592="","",VLOOKUP(D6592,Saldo!$P$8:$Q$1009,2,FALSE)),"")</f>
        <v/>
      </c>
      <c r="J6592" s="76"/>
      <c r="K6592" s="74" t="str">
        <f t="shared" si="102"/>
        <v/>
      </c>
    </row>
    <row r="6593" spans="1:11" ht="18.95" customHeight="1" x14ac:dyDescent="0.25">
      <c r="A6593" s="52"/>
      <c r="C6593" s="185"/>
      <c r="D6593" s="76"/>
      <c r="E6593" s="76" t="str">
        <f>IF(D6593="","",IFERROR(VLOOKUP(D6593,Cadastro!$C$9:$D$1009,2,FALSE),"NOT FOUND"))</f>
        <v/>
      </c>
      <c r="F6593" s="94"/>
      <c r="G6593" s="76"/>
      <c r="H6593" s="81" t="str">
        <f>IFERROR(F6593*VLOOKUP(D6593,Saldo!$P$8:$U$1009,6,FALSE),"")</f>
        <v/>
      </c>
      <c r="I6593" s="78" t="str">
        <f>IFERROR(IF(D6593="","",VLOOKUP(D6593,Saldo!$P$8:$Q$1009,2,FALSE)),"")</f>
        <v/>
      </c>
      <c r="J6593" s="76"/>
      <c r="K6593" s="74" t="str">
        <f t="shared" si="102"/>
        <v/>
      </c>
    </row>
    <row r="6594" spans="1:11" ht="18.95" customHeight="1" x14ac:dyDescent="0.25">
      <c r="A6594" s="52"/>
      <c r="C6594" s="185"/>
      <c r="D6594" s="76"/>
      <c r="E6594" s="76" t="str">
        <f>IF(D6594="","",IFERROR(VLOOKUP(D6594,Cadastro!$C$9:$D$1009,2,FALSE),"NOT FOUND"))</f>
        <v/>
      </c>
      <c r="F6594" s="94"/>
      <c r="G6594" s="76"/>
      <c r="H6594" s="81" t="str">
        <f>IFERROR(F6594*VLOOKUP(D6594,Saldo!$P$8:$U$1009,6,FALSE),"")</f>
        <v/>
      </c>
      <c r="I6594" s="78" t="str">
        <f>IFERROR(IF(D6594="","",VLOOKUP(D6594,Saldo!$P$8:$Q$1009,2,FALSE)),"")</f>
        <v/>
      </c>
      <c r="J6594" s="76"/>
      <c r="K6594" s="74" t="str">
        <f t="shared" si="102"/>
        <v/>
      </c>
    </row>
    <row r="6595" spans="1:11" ht="18.95" customHeight="1" x14ac:dyDescent="0.25">
      <c r="A6595" s="52"/>
      <c r="C6595" s="185"/>
      <c r="D6595" s="76"/>
      <c r="E6595" s="76" t="str">
        <f>IF(D6595="","",IFERROR(VLOOKUP(D6595,Cadastro!$C$9:$D$1009,2,FALSE),"NOT FOUND"))</f>
        <v/>
      </c>
      <c r="F6595" s="94"/>
      <c r="G6595" s="76"/>
      <c r="H6595" s="81" t="str">
        <f>IFERROR(F6595*VLOOKUP(D6595,Saldo!$P$8:$U$1009,6,FALSE),"")</f>
        <v/>
      </c>
      <c r="I6595" s="78" t="str">
        <f>IFERROR(IF(D6595="","",VLOOKUP(D6595,Saldo!$P$8:$Q$1009,2,FALSE)),"")</f>
        <v/>
      </c>
      <c r="J6595" s="76"/>
      <c r="K6595" s="74" t="str">
        <f t="shared" si="102"/>
        <v/>
      </c>
    </row>
    <row r="6596" spans="1:11" ht="18.95" customHeight="1" x14ac:dyDescent="0.25">
      <c r="A6596" s="52"/>
      <c r="C6596" s="185"/>
      <c r="D6596" s="76"/>
      <c r="E6596" s="76" t="str">
        <f>IF(D6596="","",IFERROR(VLOOKUP(D6596,Cadastro!$C$9:$D$1009,2,FALSE),"NOT FOUND"))</f>
        <v/>
      </c>
      <c r="F6596" s="94"/>
      <c r="G6596" s="76"/>
      <c r="H6596" s="81" t="str">
        <f>IFERROR(F6596*VLOOKUP(D6596,Saldo!$P$8:$U$1009,6,FALSE),"")</f>
        <v/>
      </c>
      <c r="I6596" s="78" t="str">
        <f>IFERROR(IF(D6596="","",VLOOKUP(D6596,Saldo!$P$8:$Q$1009,2,FALSE)),"")</f>
        <v/>
      </c>
      <c r="J6596" s="76"/>
      <c r="K6596" s="74" t="str">
        <f t="shared" si="102"/>
        <v/>
      </c>
    </row>
    <row r="6597" spans="1:11" ht="18.95" customHeight="1" x14ac:dyDescent="0.25">
      <c r="A6597" s="52"/>
      <c r="C6597" s="185"/>
      <c r="D6597" s="76"/>
      <c r="E6597" s="76" t="str">
        <f>IF(D6597="","",IFERROR(VLOOKUP(D6597,Cadastro!$C$9:$D$1009,2,FALSE),"NOT FOUND"))</f>
        <v/>
      </c>
      <c r="F6597" s="94"/>
      <c r="G6597" s="76"/>
      <c r="H6597" s="81" t="str">
        <f>IFERROR(F6597*VLOOKUP(D6597,Saldo!$P$8:$U$1009,6,FALSE),"")</f>
        <v/>
      </c>
      <c r="I6597" s="78" t="str">
        <f>IFERROR(IF(D6597="","",VLOOKUP(D6597,Saldo!$P$8:$Q$1009,2,FALSE)),"")</f>
        <v/>
      </c>
      <c r="J6597" s="76"/>
      <c r="K6597" s="74" t="str">
        <f t="shared" si="102"/>
        <v/>
      </c>
    </row>
    <row r="6598" spans="1:11" ht="18.95" customHeight="1" x14ac:dyDescent="0.25">
      <c r="A6598" s="52"/>
      <c r="C6598" s="185"/>
      <c r="D6598" s="76"/>
      <c r="E6598" s="76" t="str">
        <f>IF(D6598="","",IFERROR(VLOOKUP(D6598,Cadastro!$C$9:$D$1009,2,FALSE),"NOT FOUND"))</f>
        <v/>
      </c>
      <c r="F6598" s="94"/>
      <c r="G6598" s="76"/>
      <c r="H6598" s="81" t="str">
        <f>IFERROR(F6598*VLOOKUP(D6598,Saldo!$P$8:$U$1009,6,FALSE),"")</f>
        <v/>
      </c>
      <c r="I6598" s="78" t="str">
        <f>IFERROR(IF(D6598="","",VLOOKUP(D6598,Saldo!$P$8:$Q$1009,2,FALSE)),"")</f>
        <v/>
      </c>
      <c r="J6598" s="76"/>
      <c r="K6598" s="74" t="str">
        <f t="shared" si="102"/>
        <v/>
      </c>
    </row>
    <row r="6599" spans="1:11" ht="18.95" customHeight="1" x14ac:dyDescent="0.25">
      <c r="A6599" s="52"/>
      <c r="C6599" s="185"/>
      <c r="D6599" s="76"/>
      <c r="E6599" s="76" t="str">
        <f>IF(D6599="","",IFERROR(VLOOKUP(D6599,Cadastro!$C$9:$D$1009,2,FALSE),"NOT FOUND"))</f>
        <v/>
      </c>
      <c r="F6599" s="94"/>
      <c r="G6599" s="76"/>
      <c r="H6599" s="81" t="str">
        <f>IFERROR(F6599*VLOOKUP(D6599,Saldo!$P$8:$U$1009,6,FALSE),"")</f>
        <v/>
      </c>
      <c r="I6599" s="78" t="str">
        <f>IFERROR(IF(D6599="","",VLOOKUP(D6599,Saldo!$P$8:$Q$1009,2,FALSE)),"")</f>
        <v/>
      </c>
      <c r="J6599" s="76"/>
      <c r="K6599" s="74" t="str">
        <f t="shared" si="102"/>
        <v/>
      </c>
    </row>
    <row r="6600" spans="1:11" ht="18.95" customHeight="1" x14ac:dyDescent="0.25">
      <c r="A6600" s="52"/>
      <c r="C6600" s="185"/>
      <c r="D6600" s="76"/>
      <c r="E6600" s="76" t="str">
        <f>IF(D6600="","",IFERROR(VLOOKUP(D6600,Cadastro!$C$9:$D$1009,2,FALSE),"NOT FOUND"))</f>
        <v/>
      </c>
      <c r="F6600" s="94"/>
      <c r="G6600" s="76"/>
      <c r="H6600" s="81" t="str">
        <f>IFERROR(F6600*VLOOKUP(D6600,Saldo!$P$8:$U$1009,6,FALSE),"")</f>
        <v/>
      </c>
      <c r="I6600" s="78" t="str">
        <f>IFERROR(IF(D6600="","",VLOOKUP(D6600,Saldo!$P$8:$Q$1009,2,FALSE)),"")</f>
        <v/>
      </c>
      <c r="J6600" s="76"/>
      <c r="K6600" s="74" t="str">
        <f t="shared" si="102"/>
        <v/>
      </c>
    </row>
    <row r="6601" spans="1:11" ht="18.95" customHeight="1" x14ac:dyDescent="0.25">
      <c r="A6601" s="52"/>
      <c r="C6601" s="185"/>
      <c r="D6601" s="76"/>
      <c r="E6601" s="76" t="str">
        <f>IF(D6601="","",IFERROR(VLOOKUP(D6601,Cadastro!$C$9:$D$1009,2,FALSE),"NOT FOUND"))</f>
        <v/>
      </c>
      <c r="F6601" s="94"/>
      <c r="G6601" s="76"/>
      <c r="H6601" s="81" t="str">
        <f>IFERROR(F6601*VLOOKUP(D6601,Saldo!$P$8:$U$1009,6,FALSE),"")</f>
        <v/>
      </c>
      <c r="I6601" s="78" t="str">
        <f>IFERROR(IF(D6601="","",VLOOKUP(D6601,Saldo!$P$8:$Q$1009,2,FALSE)),"")</f>
        <v/>
      </c>
      <c r="J6601" s="76"/>
      <c r="K6601" s="74" t="str">
        <f t="shared" si="102"/>
        <v/>
      </c>
    </row>
    <row r="6602" spans="1:11" ht="18.95" customHeight="1" x14ac:dyDescent="0.25">
      <c r="A6602" s="52"/>
      <c r="C6602" s="185"/>
      <c r="D6602" s="76"/>
      <c r="E6602" s="76" t="str">
        <f>IF(D6602="","",IFERROR(VLOOKUP(D6602,Cadastro!$C$9:$D$1009,2,FALSE),"NOT FOUND"))</f>
        <v/>
      </c>
      <c r="F6602" s="94"/>
      <c r="G6602" s="76"/>
      <c r="H6602" s="81" t="str">
        <f>IFERROR(F6602*VLOOKUP(D6602,Saldo!$P$8:$U$1009,6,FALSE),"")</f>
        <v/>
      </c>
      <c r="I6602" s="78" t="str">
        <f>IFERROR(IF(D6602="","",VLOOKUP(D6602,Saldo!$P$8:$Q$1009,2,FALSE)),"")</f>
        <v/>
      </c>
      <c r="J6602" s="76"/>
      <c r="K6602" s="74" t="str">
        <f t="shared" ref="K6602:K6665" si="103">IF(C6602="","",MONTH(C6602))</f>
        <v/>
      </c>
    </row>
    <row r="6603" spans="1:11" ht="18.95" customHeight="1" x14ac:dyDescent="0.25">
      <c r="A6603" s="52"/>
      <c r="C6603" s="185"/>
      <c r="D6603" s="76"/>
      <c r="E6603" s="76" t="str">
        <f>IF(D6603="","",IFERROR(VLOOKUP(D6603,Cadastro!$C$9:$D$1009,2,FALSE),"NOT FOUND"))</f>
        <v/>
      </c>
      <c r="F6603" s="94"/>
      <c r="G6603" s="76"/>
      <c r="H6603" s="81" t="str">
        <f>IFERROR(F6603*VLOOKUP(D6603,Saldo!$P$8:$U$1009,6,FALSE),"")</f>
        <v/>
      </c>
      <c r="I6603" s="78" t="str">
        <f>IFERROR(IF(D6603="","",VLOOKUP(D6603,Saldo!$P$8:$Q$1009,2,FALSE)),"")</f>
        <v/>
      </c>
      <c r="J6603" s="76"/>
      <c r="K6603" s="74" t="str">
        <f t="shared" si="103"/>
        <v/>
      </c>
    </row>
    <row r="6604" spans="1:11" ht="18.95" customHeight="1" x14ac:dyDescent="0.25">
      <c r="A6604" s="52"/>
      <c r="C6604" s="185"/>
      <c r="D6604" s="76"/>
      <c r="E6604" s="76" t="str">
        <f>IF(D6604="","",IFERROR(VLOOKUP(D6604,Cadastro!$C$9:$D$1009,2,FALSE),"NOT FOUND"))</f>
        <v/>
      </c>
      <c r="F6604" s="94"/>
      <c r="G6604" s="76"/>
      <c r="H6604" s="81" t="str">
        <f>IFERROR(F6604*VLOOKUP(D6604,Saldo!$P$8:$U$1009,6,FALSE),"")</f>
        <v/>
      </c>
      <c r="I6604" s="78" t="str">
        <f>IFERROR(IF(D6604="","",VLOOKUP(D6604,Saldo!$P$8:$Q$1009,2,FALSE)),"")</f>
        <v/>
      </c>
      <c r="J6604" s="76"/>
      <c r="K6604" s="74" t="str">
        <f t="shared" si="103"/>
        <v/>
      </c>
    </row>
    <row r="6605" spans="1:11" ht="18.95" customHeight="1" x14ac:dyDescent="0.25">
      <c r="A6605" s="52"/>
      <c r="C6605" s="185"/>
      <c r="D6605" s="76"/>
      <c r="E6605" s="76" t="str">
        <f>IF(D6605="","",IFERROR(VLOOKUP(D6605,Cadastro!$C$9:$D$1009,2,FALSE),"NOT FOUND"))</f>
        <v/>
      </c>
      <c r="F6605" s="94"/>
      <c r="G6605" s="76"/>
      <c r="H6605" s="81" t="str">
        <f>IFERROR(F6605*VLOOKUP(D6605,Saldo!$P$8:$U$1009,6,FALSE),"")</f>
        <v/>
      </c>
      <c r="I6605" s="78" t="str">
        <f>IFERROR(IF(D6605="","",VLOOKUP(D6605,Saldo!$P$8:$Q$1009,2,FALSE)),"")</f>
        <v/>
      </c>
      <c r="J6605" s="76"/>
      <c r="K6605" s="74" t="str">
        <f t="shared" si="103"/>
        <v/>
      </c>
    </row>
    <row r="6606" spans="1:11" ht="18.95" customHeight="1" x14ac:dyDescent="0.25">
      <c r="A6606" s="52"/>
      <c r="C6606" s="185"/>
      <c r="D6606" s="76"/>
      <c r="E6606" s="76" t="str">
        <f>IF(D6606="","",IFERROR(VLOOKUP(D6606,Cadastro!$C$9:$D$1009,2,FALSE),"NOT FOUND"))</f>
        <v/>
      </c>
      <c r="F6606" s="94"/>
      <c r="G6606" s="76"/>
      <c r="H6606" s="81" t="str">
        <f>IFERROR(F6606*VLOOKUP(D6606,Saldo!$P$8:$U$1009,6,FALSE),"")</f>
        <v/>
      </c>
      <c r="I6606" s="78" t="str">
        <f>IFERROR(IF(D6606="","",VLOOKUP(D6606,Saldo!$P$8:$Q$1009,2,FALSE)),"")</f>
        <v/>
      </c>
      <c r="J6606" s="76"/>
      <c r="K6606" s="74" t="str">
        <f t="shared" si="103"/>
        <v/>
      </c>
    </row>
    <row r="6607" spans="1:11" ht="18.95" customHeight="1" x14ac:dyDescent="0.25">
      <c r="A6607" s="52"/>
      <c r="C6607" s="185"/>
      <c r="D6607" s="76"/>
      <c r="E6607" s="76" t="str">
        <f>IF(D6607="","",IFERROR(VLOOKUP(D6607,Cadastro!$C$9:$D$1009,2,FALSE),"NOT FOUND"))</f>
        <v/>
      </c>
      <c r="F6607" s="94"/>
      <c r="G6607" s="76"/>
      <c r="H6607" s="81" t="str">
        <f>IFERROR(F6607*VLOOKUP(D6607,Saldo!$P$8:$U$1009,6,FALSE),"")</f>
        <v/>
      </c>
      <c r="I6607" s="78" t="str">
        <f>IFERROR(IF(D6607="","",VLOOKUP(D6607,Saldo!$P$8:$Q$1009,2,FALSE)),"")</f>
        <v/>
      </c>
      <c r="J6607" s="76"/>
      <c r="K6607" s="74" t="str">
        <f t="shared" si="103"/>
        <v/>
      </c>
    </row>
    <row r="6608" spans="1:11" ht="18.95" customHeight="1" x14ac:dyDescent="0.25">
      <c r="A6608" s="52"/>
      <c r="C6608" s="185"/>
      <c r="D6608" s="76"/>
      <c r="E6608" s="76" t="str">
        <f>IF(D6608="","",IFERROR(VLOOKUP(D6608,Cadastro!$C$9:$D$1009,2,FALSE),"NOT FOUND"))</f>
        <v/>
      </c>
      <c r="F6608" s="94"/>
      <c r="G6608" s="76"/>
      <c r="H6608" s="81" t="str">
        <f>IFERROR(F6608*VLOOKUP(D6608,Saldo!$P$8:$U$1009,6,FALSE),"")</f>
        <v/>
      </c>
      <c r="I6608" s="78" t="str">
        <f>IFERROR(IF(D6608="","",VLOOKUP(D6608,Saldo!$P$8:$Q$1009,2,FALSE)),"")</f>
        <v/>
      </c>
      <c r="J6608" s="76"/>
      <c r="K6608" s="74" t="str">
        <f t="shared" si="103"/>
        <v/>
      </c>
    </row>
    <row r="6609" spans="1:11" ht="18.95" customHeight="1" x14ac:dyDescent="0.25">
      <c r="A6609" s="52"/>
      <c r="C6609" s="185"/>
      <c r="D6609" s="76"/>
      <c r="E6609" s="76" t="str">
        <f>IF(D6609="","",IFERROR(VLOOKUP(D6609,Cadastro!$C$9:$D$1009,2,FALSE),"NOT FOUND"))</f>
        <v/>
      </c>
      <c r="F6609" s="94"/>
      <c r="G6609" s="76"/>
      <c r="H6609" s="81" t="str">
        <f>IFERROR(F6609*VLOOKUP(D6609,Saldo!$P$8:$U$1009,6,FALSE),"")</f>
        <v/>
      </c>
      <c r="I6609" s="78" t="str">
        <f>IFERROR(IF(D6609="","",VLOOKUP(D6609,Saldo!$P$8:$Q$1009,2,FALSE)),"")</f>
        <v/>
      </c>
      <c r="J6609" s="76"/>
      <c r="K6609" s="74" t="str">
        <f t="shared" si="103"/>
        <v/>
      </c>
    </row>
    <row r="6610" spans="1:11" ht="18.95" customHeight="1" x14ac:dyDescent="0.25">
      <c r="A6610" s="52"/>
      <c r="C6610" s="185"/>
      <c r="D6610" s="76"/>
      <c r="E6610" s="76" t="str">
        <f>IF(D6610="","",IFERROR(VLOOKUP(D6610,Cadastro!$C$9:$D$1009,2,FALSE),"NOT FOUND"))</f>
        <v/>
      </c>
      <c r="F6610" s="94"/>
      <c r="G6610" s="76"/>
      <c r="H6610" s="81" t="str">
        <f>IFERROR(F6610*VLOOKUP(D6610,Saldo!$P$8:$U$1009,6,FALSE),"")</f>
        <v/>
      </c>
      <c r="I6610" s="78" t="str">
        <f>IFERROR(IF(D6610="","",VLOOKUP(D6610,Saldo!$P$8:$Q$1009,2,FALSE)),"")</f>
        <v/>
      </c>
      <c r="J6610" s="76"/>
      <c r="K6610" s="74" t="str">
        <f t="shared" si="103"/>
        <v/>
      </c>
    </row>
    <row r="6611" spans="1:11" ht="18.95" customHeight="1" x14ac:dyDescent="0.25">
      <c r="A6611" s="52"/>
      <c r="C6611" s="185"/>
      <c r="D6611" s="76"/>
      <c r="E6611" s="76" t="str">
        <f>IF(D6611="","",IFERROR(VLOOKUP(D6611,Cadastro!$C$9:$D$1009,2,FALSE),"NOT FOUND"))</f>
        <v/>
      </c>
      <c r="F6611" s="94"/>
      <c r="G6611" s="76"/>
      <c r="H6611" s="81" t="str">
        <f>IFERROR(F6611*VLOOKUP(D6611,Saldo!$P$8:$U$1009,6,FALSE),"")</f>
        <v/>
      </c>
      <c r="I6611" s="78" t="str">
        <f>IFERROR(IF(D6611="","",VLOOKUP(D6611,Saldo!$P$8:$Q$1009,2,FALSE)),"")</f>
        <v/>
      </c>
      <c r="J6611" s="76"/>
      <c r="K6611" s="74" t="str">
        <f t="shared" si="103"/>
        <v/>
      </c>
    </row>
    <row r="6612" spans="1:11" ht="18.95" customHeight="1" x14ac:dyDescent="0.25">
      <c r="A6612" s="52"/>
      <c r="C6612" s="185"/>
      <c r="D6612" s="76"/>
      <c r="E6612" s="76" t="str">
        <f>IF(D6612="","",IFERROR(VLOOKUP(D6612,Cadastro!$C$9:$D$1009,2,FALSE),"NOT FOUND"))</f>
        <v/>
      </c>
      <c r="F6612" s="94"/>
      <c r="G6612" s="76"/>
      <c r="H6612" s="81" t="str">
        <f>IFERROR(F6612*VLOOKUP(D6612,Saldo!$P$8:$U$1009,6,FALSE),"")</f>
        <v/>
      </c>
      <c r="I6612" s="78" t="str">
        <f>IFERROR(IF(D6612="","",VLOOKUP(D6612,Saldo!$P$8:$Q$1009,2,FALSE)),"")</f>
        <v/>
      </c>
      <c r="J6612" s="76"/>
      <c r="K6612" s="74" t="str">
        <f t="shared" si="103"/>
        <v/>
      </c>
    </row>
    <row r="6613" spans="1:11" ht="18.95" customHeight="1" x14ac:dyDescent="0.25">
      <c r="A6613" s="52"/>
      <c r="C6613" s="185"/>
      <c r="D6613" s="76"/>
      <c r="E6613" s="76" t="str">
        <f>IF(D6613="","",IFERROR(VLOOKUP(D6613,Cadastro!$C$9:$D$1009,2,FALSE),"NOT FOUND"))</f>
        <v/>
      </c>
      <c r="F6613" s="94"/>
      <c r="G6613" s="76"/>
      <c r="H6613" s="81" t="str">
        <f>IFERROR(F6613*VLOOKUP(D6613,Saldo!$P$8:$U$1009,6,FALSE),"")</f>
        <v/>
      </c>
      <c r="I6613" s="78" t="str">
        <f>IFERROR(IF(D6613="","",VLOOKUP(D6613,Saldo!$P$8:$Q$1009,2,FALSE)),"")</f>
        <v/>
      </c>
      <c r="J6613" s="76"/>
      <c r="K6613" s="74" t="str">
        <f t="shared" si="103"/>
        <v/>
      </c>
    </row>
    <row r="6614" spans="1:11" ht="18.95" customHeight="1" x14ac:dyDescent="0.25">
      <c r="A6614" s="52"/>
      <c r="C6614" s="185"/>
      <c r="D6614" s="76"/>
      <c r="E6614" s="76" t="str">
        <f>IF(D6614="","",IFERROR(VLOOKUP(D6614,Cadastro!$C$9:$D$1009,2,FALSE),"NOT FOUND"))</f>
        <v/>
      </c>
      <c r="F6614" s="94"/>
      <c r="G6614" s="76"/>
      <c r="H6614" s="81" t="str">
        <f>IFERROR(F6614*VLOOKUP(D6614,Saldo!$P$8:$U$1009,6,FALSE),"")</f>
        <v/>
      </c>
      <c r="I6614" s="78" t="str">
        <f>IFERROR(IF(D6614="","",VLOOKUP(D6614,Saldo!$P$8:$Q$1009,2,FALSE)),"")</f>
        <v/>
      </c>
      <c r="J6614" s="76"/>
      <c r="K6614" s="74" t="str">
        <f t="shared" si="103"/>
        <v/>
      </c>
    </row>
    <row r="6615" spans="1:11" ht="18.95" customHeight="1" x14ac:dyDescent="0.25">
      <c r="A6615" s="52"/>
      <c r="C6615" s="185"/>
      <c r="D6615" s="76"/>
      <c r="E6615" s="76" t="str">
        <f>IF(D6615="","",IFERROR(VLOOKUP(D6615,Cadastro!$C$9:$D$1009,2,FALSE),"NOT FOUND"))</f>
        <v/>
      </c>
      <c r="F6615" s="94"/>
      <c r="G6615" s="76"/>
      <c r="H6615" s="81" t="str">
        <f>IFERROR(F6615*VLOOKUP(D6615,Saldo!$P$8:$U$1009,6,FALSE),"")</f>
        <v/>
      </c>
      <c r="I6615" s="78" t="str">
        <f>IFERROR(IF(D6615="","",VLOOKUP(D6615,Saldo!$P$8:$Q$1009,2,FALSE)),"")</f>
        <v/>
      </c>
      <c r="J6615" s="76"/>
      <c r="K6615" s="74" t="str">
        <f t="shared" si="103"/>
        <v/>
      </c>
    </row>
    <row r="6616" spans="1:11" ht="18.95" customHeight="1" x14ac:dyDescent="0.25">
      <c r="A6616" s="52"/>
      <c r="C6616" s="185"/>
      <c r="D6616" s="76"/>
      <c r="E6616" s="76" t="str">
        <f>IF(D6616="","",IFERROR(VLOOKUP(D6616,Cadastro!$C$9:$D$1009,2,FALSE),"NOT FOUND"))</f>
        <v/>
      </c>
      <c r="F6616" s="94"/>
      <c r="G6616" s="76"/>
      <c r="H6616" s="81" t="str">
        <f>IFERROR(F6616*VLOOKUP(D6616,Saldo!$P$8:$U$1009,6,FALSE),"")</f>
        <v/>
      </c>
      <c r="I6616" s="78" t="str">
        <f>IFERROR(IF(D6616="","",VLOOKUP(D6616,Saldo!$P$8:$Q$1009,2,FALSE)),"")</f>
        <v/>
      </c>
      <c r="J6616" s="76"/>
      <c r="K6616" s="74" t="str">
        <f t="shared" si="103"/>
        <v/>
      </c>
    </row>
    <row r="6617" spans="1:11" ht="18.95" customHeight="1" x14ac:dyDescent="0.25">
      <c r="A6617" s="52"/>
      <c r="C6617" s="185"/>
      <c r="D6617" s="76"/>
      <c r="E6617" s="76" t="str">
        <f>IF(D6617="","",IFERROR(VLOOKUP(D6617,Cadastro!$C$9:$D$1009,2,FALSE),"NOT FOUND"))</f>
        <v/>
      </c>
      <c r="F6617" s="94"/>
      <c r="G6617" s="76"/>
      <c r="H6617" s="81" t="str">
        <f>IFERROR(F6617*VLOOKUP(D6617,Saldo!$P$8:$U$1009,6,FALSE),"")</f>
        <v/>
      </c>
      <c r="I6617" s="78" t="str">
        <f>IFERROR(IF(D6617="","",VLOOKUP(D6617,Saldo!$P$8:$Q$1009,2,FALSE)),"")</f>
        <v/>
      </c>
      <c r="J6617" s="76"/>
      <c r="K6617" s="74" t="str">
        <f t="shared" si="103"/>
        <v/>
      </c>
    </row>
    <row r="6618" spans="1:11" ht="18.95" customHeight="1" x14ac:dyDescent="0.25">
      <c r="A6618" s="52"/>
      <c r="C6618" s="185"/>
      <c r="D6618" s="76"/>
      <c r="E6618" s="76" t="str">
        <f>IF(D6618="","",IFERROR(VLOOKUP(D6618,Cadastro!$C$9:$D$1009,2,FALSE),"NOT FOUND"))</f>
        <v/>
      </c>
      <c r="F6618" s="94"/>
      <c r="G6618" s="76"/>
      <c r="H6618" s="81" t="str">
        <f>IFERROR(F6618*VLOOKUP(D6618,Saldo!$P$8:$U$1009,6,FALSE),"")</f>
        <v/>
      </c>
      <c r="I6618" s="78" t="str">
        <f>IFERROR(IF(D6618="","",VLOOKUP(D6618,Saldo!$P$8:$Q$1009,2,FALSE)),"")</f>
        <v/>
      </c>
      <c r="J6618" s="76"/>
      <c r="K6618" s="74" t="str">
        <f t="shared" si="103"/>
        <v/>
      </c>
    </row>
    <row r="6619" spans="1:11" ht="18.95" customHeight="1" x14ac:dyDescent="0.25">
      <c r="A6619" s="52"/>
      <c r="C6619" s="185"/>
      <c r="D6619" s="76"/>
      <c r="E6619" s="76" t="str">
        <f>IF(D6619="","",IFERROR(VLOOKUP(D6619,Cadastro!$C$9:$D$1009,2,FALSE),"NOT FOUND"))</f>
        <v/>
      </c>
      <c r="F6619" s="94"/>
      <c r="G6619" s="76"/>
      <c r="H6619" s="81" t="str">
        <f>IFERROR(F6619*VLOOKUP(D6619,Saldo!$P$8:$U$1009,6,FALSE),"")</f>
        <v/>
      </c>
      <c r="I6619" s="78" t="str">
        <f>IFERROR(IF(D6619="","",VLOOKUP(D6619,Saldo!$P$8:$Q$1009,2,FALSE)),"")</f>
        <v/>
      </c>
      <c r="J6619" s="76"/>
      <c r="K6619" s="74" t="str">
        <f t="shared" si="103"/>
        <v/>
      </c>
    </row>
    <row r="6620" spans="1:11" ht="18.95" customHeight="1" x14ac:dyDescent="0.25">
      <c r="A6620" s="52"/>
      <c r="C6620" s="185"/>
      <c r="D6620" s="76"/>
      <c r="E6620" s="76" t="str">
        <f>IF(D6620="","",IFERROR(VLOOKUP(D6620,Cadastro!$C$9:$D$1009,2,FALSE),"NOT FOUND"))</f>
        <v/>
      </c>
      <c r="F6620" s="94"/>
      <c r="G6620" s="76"/>
      <c r="H6620" s="81" t="str">
        <f>IFERROR(F6620*VLOOKUP(D6620,Saldo!$P$8:$U$1009,6,FALSE),"")</f>
        <v/>
      </c>
      <c r="I6620" s="78" t="str">
        <f>IFERROR(IF(D6620="","",VLOOKUP(D6620,Saldo!$P$8:$Q$1009,2,FALSE)),"")</f>
        <v/>
      </c>
      <c r="J6620" s="76"/>
      <c r="K6620" s="74" t="str">
        <f t="shared" si="103"/>
        <v/>
      </c>
    </row>
    <row r="6621" spans="1:11" ht="18.95" customHeight="1" x14ac:dyDescent="0.25">
      <c r="A6621" s="52"/>
      <c r="C6621" s="185"/>
      <c r="D6621" s="76"/>
      <c r="E6621" s="76" t="str">
        <f>IF(D6621="","",IFERROR(VLOOKUP(D6621,Cadastro!$C$9:$D$1009,2,FALSE),"NOT FOUND"))</f>
        <v/>
      </c>
      <c r="F6621" s="94"/>
      <c r="G6621" s="76"/>
      <c r="H6621" s="81" t="str">
        <f>IFERROR(F6621*VLOOKUP(D6621,Saldo!$P$8:$U$1009,6,FALSE),"")</f>
        <v/>
      </c>
      <c r="I6621" s="78" t="str">
        <f>IFERROR(IF(D6621="","",VLOOKUP(D6621,Saldo!$P$8:$Q$1009,2,FALSE)),"")</f>
        <v/>
      </c>
      <c r="J6621" s="76"/>
      <c r="K6621" s="74" t="str">
        <f t="shared" si="103"/>
        <v/>
      </c>
    </row>
    <row r="6622" spans="1:11" ht="18.95" customHeight="1" x14ac:dyDescent="0.25">
      <c r="A6622" s="52"/>
      <c r="C6622" s="185"/>
      <c r="D6622" s="76"/>
      <c r="E6622" s="76" t="str">
        <f>IF(D6622="","",IFERROR(VLOOKUP(D6622,Cadastro!$C$9:$D$1009,2,FALSE),"NOT FOUND"))</f>
        <v/>
      </c>
      <c r="F6622" s="94"/>
      <c r="G6622" s="76"/>
      <c r="H6622" s="81" t="str">
        <f>IFERROR(F6622*VLOOKUP(D6622,Saldo!$P$8:$U$1009,6,FALSE),"")</f>
        <v/>
      </c>
      <c r="I6622" s="78" t="str">
        <f>IFERROR(IF(D6622="","",VLOOKUP(D6622,Saldo!$P$8:$Q$1009,2,FALSE)),"")</f>
        <v/>
      </c>
      <c r="J6622" s="76"/>
      <c r="K6622" s="74" t="str">
        <f t="shared" si="103"/>
        <v/>
      </c>
    </row>
    <row r="6623" spans="1:11" ht="18.95" customHeight="1" x14ac:dyDescent="0.25">
      <c r="A6623" s="52"/>
      <c r="C6623" s="185"/>
      <c r="D6623" s="76"/>
      <c r="E6623" s="76" t="str">
        <f>IF(D6623="","",IFERROR(VLOOKUP(D6623,Cadastro!$C$9:$D$1009,2,FALSE),"NOT FOUND"))</f>
        <v/>
      </c>
      <c r="F6623" s="94"/>
      <c r="G6623" s="76"/>
      <c r="H6623" s="81" t="str">
        <f>IFERROR(F6623*VLOOKUP(D6623,Saldo!$P$8:$U$1009,6,FALSE),"")</f>
        <v/>
      </c>
      <c r="I6623" s="78" t="str">
        <f>IFERROR(IF(D6623="","",VLOOKUP(D6623,Saldo!$P$8:$Q$1009,2,FALSE)),"")</f>
        <v/>
      </c>
      <c r="J6623" s="76"/>
      <c r="K6623" s="74" t="str">
        <f t="shared" si="103"/>
        <v/>
      </c>
    </row>
    <row r="6624" spans="1:11" ht="18.95" customHeight="1" x14ac:dyDescent="0.25">
      <c r="A6624" s="52"/>
      <c r="C6624" s="185"/>
      <c r="D6624" s="76"/>
      <c r="E6624" s="76" t="str">
        <f>IF(D6624="","",IFERROR(VLOOKUP(D6624,Cadastro!$C$9:$D$1009,2,FALSE),"NOT FOUND"))</f>
        <v/>
      </c>
      <c r="F6624" s="94"/>
      <c r="G6624" s="76"/>
      <c r="H6624" s="81" t="str">
        <f>IFERROR(F6624*VLOOKUP(D6624,Saldo!$P$8:$U$1009,6,FALSE),"")</f>
        <v/>
      </c>
      <c r="I6624" s="78" t="str">
        <f>IFERROR(IF(D6624="","",VLOOKUP(D6624,Saldo!$P$8:$Q$1009,2,FALSE)),"")</f>
        <v/>
      </c>
      <c r="J6624" s="76"/>
      <c r="K6624" s="74" t="str">
        <f t="shared" si="103"/>
        <v/>
      </c>
    </row>
    <row r="6625" spans="1:11" ht="18.95" customHeight="1" x14ac:dyDescent="0.25">
      <c r="A6625" s="52"/>
      <c r="C6625" s="185"/>
      <c r="D6625" s="76"/>
      <c r="E6625" s="76" t="str">
        <f>IF(D6625="","",IFERROR(VLOOKUP(D6625,Cadastro!$C$9:$D$1009,2,FALSE),"NOT FOUND"))</f>
        <v/>
      </c>
      <c r="F6625" s="94"/>
      <c r="G6625" s="76"/>
      <c r="H6625" s="81" t="str">
        <f>IFERROR(F6625*VLOOKUP(D6625,Saldo!$P$8:$U$1009,6,FALSE),"")</f>
        <v/>
      </c>
      <c r="I6625" s="78" t="str">
        <f>IFERROR(IF(D6625="","",VLOOKUP(D6625,Saldo!$P$8:$Q$1009,2,FALSE)),"")</f>
        <v/>
      </c>
      <c r="J6625" s="76"/>
      <c r="K6625" s="74" t="str">
        <f t="shared" si="103"/>
        <v/>
      </c>
    </row>
    <row r="6626" spans="1:11" ht="18.95" customHeight="1" x14ac:dyDescent="0.25">
      <c r="A6626" s="52"/>
      <c r="C6626" s="185"/>
      <c r="D6626" s="76"/>
      <c r="E6626" s="76" t="str">
        <f>IF(D6626="","",IFERROR(VLOOKUP(D6626,Cadastro!$C$9:$D$1009,2,FALSE),"NOT FOUND"))</f>
        <v/>
      </c>
      <c r="F6626" s="94"/>
      <c r="G6626" s="76"/>
      <c r="H6626" s="81" t="str">
        <f>IFERROR(F6626*VLOOKUP(D6626,Saldo!$P$8:$U$1009,6,FALSE),"")</f>
        <v/>
      </c>
      <c r="I6626" s="78" t="str">
        <f>IFERROR(IF(D6626="","",VLOOKUP(D6626,Saldo!$P$8:$Q$1009,2,FALSE)),"")</f>
        <v/>
      </c>
      <c r="J6626" s="76"/>
      <c r="K6626" s="74" t="str">
        <f t="shared" si="103"/>
        <v/>
      </c>
    </row>
    <row r="6627" spans="1:11" ht="18.95" customHeight="1" x14ac:dyDescent="0.25">
      <c r="A6627" s="52"/>
      <c r="C6627" s="185"/>
      <c r="D6627" s="76"/>
      <c r="E6627" s="76" t="str">
        <f>IF(D6627="","",IFERROR(VLOOKUP(D6627,Cadastro!$C$9:$D$1009,2,FALSE),"NOT FOUND"))</f>
        <v/>
      </c>
      <c r="F6627" s="94"/>
      <c r="G6627" s="76"/>
      <c r="H6627" s="81" t="str">
        <f>IFERROR(F6627*VLOOKUP(D6627,Saldo!$P$8:$U$1009,6,FALSE),"")</f>
        <v/>
      </c>
      <c r="I6627" s="78" t="str">
        <f>IFERROR(IF(D6627="","",VLOOKUP(D6627,Saldo!$P$8:$Q$1009,2,FALSE)),"")</f>
        <v/>
      </c>
      <c r="J6627" s="76"/>
      <c r="K6627" s="74" t="str">
        <f t="shared" si="103"/>
        <v/>
      </c>
    </row>
    <row r="6628" spans="1:11" ht="18.95" customHeight="1" x14ac:dyDescent="0.25">
      <c r="A6628" s="52"/>
      <c r="C6628" s="185"/>
      <c r="D6628" s="76"/>
      <c r="E6628" s="76" t="str">
        <f>IF(D6628="","",IFERROR(VLOOKUP(D6628,Cadastro!$C$9:$D$1009,2,FALSE),"NOT FOUND"))</f>
        <v/>
      </c>
      <c r="F6628" s="94"/>
      <c r="G6628" s="76"/>
      <c r="H6628" s="81" t="str">
        <f>IFERROR(F6628*VLOOKUP(D6628,Saldo!$P$8:$U$1009,6,FALSE),"")</f>
        <v/>
      </c>
      <c r="I6628" s="78" t="str">
        <f>IFERROR(IF(D6628="","",VLOOKUP(D6628,Saldo!$P$8:$Q$1009,2,FALSE)),"")</f>
        <v/>
      </c>
      <c r="J6628" s="76"/>
      <c r="K6628" s="74" t="str">
        <f t="shared" si="103"/>
        <v/>
      </c>
    </row>
    <row r="6629" spans="1:11" ht="18.95" customHeight="1" x14ac:dyDescent="0.25">
      <c r="A6629" s="52"/>
      <c r="C6629" s="185"/>
      <c r="D6629" s="76"/>
      <c r="E6629" s="76" t="str">
        <f>IF(D6629="","",IFERROR(VLOOKUP(D6629,Cadastro!$C$9:$D$1009,2,FALSE),"NOT FOUND"))</f>
        <v/>
      </c>
      <c r="F6629" s="94"/>
      <c r="G6629" s="76"/>
      <c r="H6629" s="81" t="str">
        <f>IFERROR(F6629*VLOOKUP(D6629,Saldo!$P$8:$U$1009,6,FALSE),"")</f>
        <v/>
      </c>
      <c r="I6629" s="78" t="str">
        <f>IFERROR(IF(D6629="","",VLOOKUP(D6629,Saldo!$P$8:$Q$1009,2,FALSE)),"")</f>
        <v/>
      </c>
      <c r="J6629" s="76"/>
      <c r="K6629" s="74" t="str">
        <f t="shared" si="103"/>
        <v/>
      </c>
    </row>
    <row r="6630" spans="1:11" ht="18.95" customHeight="1" x14ac:dyDescent="0.25">
      <c r="A6630" s="52"/>
      <c r="C6630" s="185"/>
      <c r="D6630" s="76"/>
      <c r="E6630" s="76" t="str">
        <f>IF(D6630="","",IFERROR(VLOOKUP(D6630,Cadastro!$C$9:$D$1009,2,FALSE),"NOT FOUND"))</f>
        <v/>
      </c>
      <c r="F6630" s="94"/>
      <c r="G6630" s="76"/>
      <c r="H6630" s="81" t="str">
        <f>IFERROR(F6630*VLOOKUP(D6630,Saldo!$P$8:$U$1009,6,FALSE),"")</f>
        <v/>
      </c>
      <c r="I6630" s="78" t="str">
        <f>IFERROR(IF(D6630="","",VLOOKUP(D6630,Saldo!$P$8:$Q$1009,2,FALSE)),"")</f>
        <v/>
      </c>
      <c r="J6630" s="76"/>
      <c r="K6630" s="74" t="str">
        <f t="shared" si="103"/>
        <v/>
      </c>
    </row>
    <row r="6631" spans="1:11" ht="18.95" customHeight="1" x14ac:dyDescent="0.25">
      <c r="A6631" s="52"/>
      <c r="C6631" s="185"/>
      <c r="D6631" s="76"/>
      <c r="E6631" s="76" t="str">
        <f>IF(D6631="","",IFERROR(VLOOKUP(D6631,Cadastro!$C$9:$D$1009,2,FALSE),"NOT FOUND"))</f>
        <v/>
      </c>
      <c r="F6631" s="94"/>
      <c r="G6631" s="76"/>
      <c r="H6631" s="81" t="str">
        <f>IFERROR(F6631*VLOOKUP(D6631,Saldo!$P$8:$U$1009,6,FALSE),"")</f>
        <v/>
      </c>
      <c r="I6631" s="78" t="str">
        <f>IFERROR(IF(D6631="","",VLOOKUP(D6631,Saldo!$P$8:$Q$1009,2,FALSE)),"")</f>
        <v/>
      </c>
      <c r="J6631" s="76"/>
      <c r="K6631" s="74" t="str">
        <f t="shared" si="103"/>
        <v/>
      </c>
    </row>
    <row r="6632" spans="1:11" ht="18.95" customHeight="1" x14ac:dyDescent="0.25">
      <c r="A6632" s="52"/>
      <c r="C6632" s="185"/>
      <c r="D6632" s="76"/>
      <c r="E6632" s="76" t="str">
        <f>IF(D6632="","",IFERROR(VLOOKUP(D6632,Cadastro!$C$9:$D$1009,2,FALSE),"NOT FOUND"))</f>
        <v/>
      </c>
      <c r="F6632" s="94"/>
      <c r="G6632" s="76"/>
      <c r="H6632" s="81" t="str">
        <f>IFERROR(F6632*VLOOKUP(D6632,Saldo!$P$8:$U$1009,6,FALSE),"")</f>
        <v/>
      </c>
      <c r="I6632" s="78" t="str">
        <f>IFERROR(IF(D6632="","",VLOOKUP(D6632,Saldo!$P$8:$Q$1009,2,FALSE)),"")</f>
        <v/>
      </c>
      <c r="J6632" s="76"/>
      <c r="K6632" s="74" t="str">
        <f t="shared" si="103"/>
        <v/>
      </c>
    </row>
    <row r="6633" spans="1:11" ht="18.95" customHeight="1" x14ac:dyDescent="0.25">
      <c r="A6633" s="52"/>
      <c r="C6633" s="185"/>
      <c r="D6633" s="76"/>
      <c r="E6633" s="76" t="str">
        <f>IF(D6633="","",IFERROR(VLOOKUP(D6633,Cadastro!$C$9:$D$1009,2,FALSE),"NOT FOUND"))</f>
        <v/>
      </c>
      <c r="F6633" s="94"/>
      <c r="G6633" s="76"/>
      <c r="H6633" s="81" t="str">
        <f>IFERROR(F6633*VLOOKUP(D6633,Saldo!$P$8:$U$1009,6,FALSE),"")</f>
        <v/>
      </c>
      <c r="I6633" s="78" t="str">
        <f>IFERROR(IF(D6633="","",VLOOKUP(D6633,Saldo!$P$8:$Q$1009,2,FALSE)),"")</f>
        <v/>
      </c>
      <c r="J6633" s="76"/>
      <c r="K6633" s="74" t="str">
        <f t="shared" si="103"/>
        <v/>
      </c>
    </row>
    <row r="6634" spans="1:11" ht="18.95" customHeight="1" x14ac:dyDescent="0.25">
      <c r="A6634" s="52"/>
      <c r="C6634" s="185"/>
      <c r="D6634" s="76"/>
      <c r="E6634" s="76" t="str">
        <f>IF(D6634="","",IFERROR(VLOOKUP(D6634,Cadastro!$C$9:$D$1009,2,FALSE),"NOT FOUND"))</f>
        <v/>
      </c>
      <c r="F6634" s="94"/>
      <c r="G6634" s="76"/>
      <c r="H6634" s="81" t="str">
        <f>IFERROR(F6634*VLOOKUP(D6634,Saldo!$P$8:$U$1009,6,FALSE),"")</f>
        <v/>
      </c>
      <c r="I6634" s="78" t="str">
        <f>IFERROR(IF(D6634="","",VLOOKUP(D6634,Saldo!$P$8:$Q$1009,2,FALSE)),"")</f>
        <v/>
      </c>
      <c r="J6634" s="76"/>
      <c r="K6634" s="74" t="str">
        <f t="shared" si="103"/>
        <v/>
      </c>
    </row>
    <row r="6635" spans="1:11" ht="18.95" customHeight="1" x14ac:dyDescent="0.25">
      <c r="A6635" s="52"/>
      <c r="C6635" s="185"/>
      <c r="D6635" s="76"/>
      <c r="E6635" s="76" t="str">
        <f>IF(D6635="","",IFERROR(VLOOKUP(D6635,Cadastro!$C$9:$D$1009,2,FALSE),"NOT FOUND"))</f>
        <v/>
      </c>
      <c r="F6635" s="94"/>
      <c r="G6635" s="76"/>
      <c r="H6635" s="81" t="str">
        <f>IFERROR(F6635*VLOOKUP(D6635,Saldo!$P$8:$U$1009,6,FALSE),"")</f>
        <v/>
      </c>
      <c r="I6635" s="78" t="str">
        <f>IFERROR(IF(D6635="","",VLOOKUP(D6635,Saldo!$P$8:$Q$1009,2,FALSE)),"")</f>
        <v/>
      </c>
      <c r="J6635" s="76"/>
      <c r="K6635" s="74" t="str">
        <f t="shared" si="103"/>
        <v/>
      </c>
    </row>
    <row r="6636" spans="1:11" ht="18.95" customHeight="1" x14ac:dyDescent="0.25">
      <c r="A6636" s="52"/>
      <c r="C6636" s="185"/>
      <c r="D6636" s="76"/>
      <c r="E6636" s="76" t="str">
        <f>IF(D6636="","",IFERROR(VLOOKUP(D6636,Cadastro!$C$9:$D$1009,2,FALSE),"NOT FOUND"))</f>
        <v/>
      </c>
      <c r="F6636" s="94"/>
      <c r="G6636" s="76"/>
      <c r="H6636" s="81" t="str">
        <f>IFERROR(F6636*VLOOKUP(D6636,Saldo!$P$8:$U$1009,6,FALSE),"")</f>
        <v/>
      </c>
      <c r="I6636" s="78" t="str">
        <f>IFERROR(IF(D6636="","",VLOOKUP(D6636,Saldo!$P$8:$Q$1009,2,FALSE)),"")</f>
        <v/>
      </c>
      <c r="J6636" s="76"/>
      <c r="K6636" s="74" t="str">
        <f t="shared" si="103"/>
        <v/>
      </c>
    </row>
    <row r="6637" spans="1:11" ht="18.95" customHeight="1" x14ac:dyDescent="0.25">
      <c r="A6637" s="52"/>
      <c r="C6637" s="185"/>
      <c r="D6637" s="76"/>
      <c r="E6637" s="76" t="str">
        <f>IF(D6637="","",IFERROR(VLOOKUP(D6637,Cadastro!$C$9:$D$1009,2,FALSE),"NOT FOUND"))</f>
        <v/>
      </c>
      <c r="F6637" s="94"/>
      <c r="G6637" s="76"/>
      <c r="H6637" s="81" t="str">
        <f>IFERROR(F6637*VLOOKUP(D6637,Saldo!$P$8:$U$1009,6,FALSE),"")</f>
        <v/>
      </c>
      <c r="I6637" s="78" t="str">
        <f>IFERROR(IF(D6637="","",VLOOKUP(D6637,Saldo!$P$8:$Q$1009,2,FALSE)),"")</f>
        <v/>
      </c>
      <c r="J6637" s="76"/>
      <c r="K6637" s="74" t="str">
        <f t="shared" si="103"/>
        <v/>
      </c>
    </row>
    <row r="6638" spans="1:11" ht="18.95" customHeight="1" x14ac:dyDescent="0.25">
      <c r="A6638" s="52"/>
      <c r="C6638" s="185"/>
      <c r="D6638" s="76"/>
      <c r="E6638" s="76" t="str">
        <f>IF(D6638="","",IFERROR(VLOOKUP(D6638,Cadastro!$C$9:$D$1009,2,FALSE),"NOT FOUND"))</f>
        <v/>
      </c>
      <c r="F6638" s="94"/>
      <c r="G6638" s="76"/>
      <c r="H6638" s="81" t="str">
        <f>IFERROR(F6638*VLOOKUP(D6638,Saldo!$P$8:$U$1009,6,FALSE),"")</f>
        <v/>
      </c>
      <c r="I6638" s="78" t="str">
        <f>IFERROR(IF(D6638="","",VLOOKUP(D6638,Saldo!$P$8:$Q$1009,2,FALSE)),"")</f>
        <v/>
      </c>
      <c r="J6638" s="76"/>
      <c r="K6638" s="74" t="str">
        <f t="shared" si="103"/>
        <v/>
      </c>
    </row>
    <row r="6639" spans="1:11" ht="18.95" customHeight="1" x14ac:dyDescent="0.25">
      <c r="A6639" s="52"/>
      <c r="C6639" s="185"/>
      <c r="D6639" s="76"/>
      <c r="E6639" s="76" t="str">
        <f>IF(D6639="","",IFERROR(VLOOKUP(D6639,Cadastro!$C$9:$D$1009,2,FALSE),"NOT FOUND"))</f>
        <v/>
      </c>
      <c r="F6639" s="94"/>
      <c r="G6639" s="76"/>
      <c r="H6639" s="81" t="str">
        <f>IFERROR(F6639*VLOOKUP(D6639,Saldo!$P$8:$U$1009,6,FALSE),"")</f>
        <v/>
      </c>
      <c r="I6639" s="78" t="str">
        <f>IFERROR(IF(D6639="","",VLOOKUP(D6639,Saldo!$P$8:$Q$1009,2,FALSE)),"")</f>
        <v/>
      </c>
      <c r="J6639" s="76"/>
      <c r="K6639" s="74" t="str">
        <f t="shared" si="103"/>
        <v/>
      </c>
    </row>
    <row r="6640" spans="1:11" ht="18.95" customHeight="1" x14ac:dyDescent="0.25">
      <c r="A6640" s="52"/>
      <c r="C6640" s="185"/>
      <c r="D6640" s="76"/>
      <c r="E6640" s="76" t="str">
        <f>IF(D6640="","",IFERROR(VLOOKUP(D6640,Cadastro!$C$9:$D$1009,2,FALSE),"NOT FOUND"))</f>
        <v/>
      </c>
      <c r="F6640" s="94"/>
      <c r="G6640" s="76"/>
      <c r="H6640" s="81" t="str">
        <f>IFERROR(F6640*VLOOKUP(D6640,Saldo!$P$8:$U$1009,6,FALSE),"")</f>
        <v/>
      </c>
      <c r="I6640" s="78" t="str">
        <f>IFERROR(IF(D6640="","",VLOOKUP(D6640,Saldo!$P$8:$Q$1009,2,FALSE)),"")</f>
        <v/>
      </c>
      <c r="J6640" s="76"/>
      <c r="K6640" s="74" t="str">
        <f t="shared" si="103"/>
        <v/>
      </c>
    </row>
    <row r="6641" spans="1:11" ht="18.95" customHeight="1" x14ac:dyDescent="0.25">
      <c r="A6641" s="52"/>
      <c r="C6641" s="185"/>
      <c r="D6641" s="76"/>
      <c r="E6641" s="76" t="str">
        <f>IF(D6641="","",IFERROR(VLOOKUP(D6641,Cadastro!$C$9:$D$1009,2,FALSE),"NOT FOUND"))</f>
        <v/>
      </c>
      <c r="F6641" s="94"/>
      <c r="G6641" s="76"/>
      <c r="H6641" s="81" t="str">
        <f>IFERROR(F6641*VLOOKUP(D6641,Saldo!$P$8:$U$1009,6,FALSE),"")</f>
        <v/>
      </c>
      <c r="I6641" s="78" t="str">
        <f>IFERROR(IF(D6641="","",VLOOKUP(D6641,Saldo!$P$8:$Q$1009,2,FALSE)),"")</f>
        <v/>
      </c>
      <c r="J6641" s="76"/>
      <c r="K6641" s="74" t="str">
        <f t="shared" si="103"/>
        <v/>
      </c>
    </row>
    <row r="6642" spans="1:11" ht="18.95" customHeight="1" x14ac:dyDescent="0.25">
      <c r="A6642" s="52"/>
      <c r="C6642" s="185"/>
      <c r="D6642" s="76"/>
      <c r="E6642" s="76" t="str">
        <f>IF(D6642="","",IFERROR(VLOOKUP(D6642,Cadastro!$C$9:$D$1009,2,FALSE),"NOT FOUND"))</f>
        <v/>
      </c>
      <c r="F6642" s="94"/>
      <c r="G6642" s="76"/>
      <c r="H6642" s="81" t="str">
        <f>IFERROR(F6642*VLOOKUP(D6642,Saldo!$P$8:$U$1009,6,FALSE),"")</f>
        <v/>
      </c>
      <c r="I6642" s="78" t="str">
        <f>IFERROR(IF(D6642="","",VLOOKUP(D6642,Saldo!$P$8:$Q$1009,2,FALSE)),"")</f>
        <v/>
      </c>
      <c r="J6642" s="76"/>
      <c r="K6642" s="74" t="str">
        <f t="shared" si="103"/>
        <v/>
      </c>
    </row>
    <row r="6643" spans="1:11" ht="18.95" customHeight="1" x14ac:dyDescent="0.25">
      <c r="A6643" s="52"/>
      <c r="C6643" s="185"/>
      <c r="D6643" s="76"/>
      <c r="E6643" s="76" t="str">
        <f>IF(D6643="","",IFERROR(VLOOKUP(D6643,Cadastro!$C$9:$D$1009,2,FALSE),"NOT FOUND"))</f>
        <v/>
      </c>
      <c r="F6643" s="94"/>
      <c r="G6643" s="76"/>
      <c r="H6643" s="81" t="str">
        <f>IFERROR(F6643*VLOOKUP(D6643,Saldo!$P$8:$U$1009,6,FALSE),"")</f>
        <v/>
      </c>
      <c r="I6643" s="78" t="str">
        <f>IFERROR(IF(D6643="","",VLOOKUP(D6643,Saldo!$P$8:$Q$1009,2,FALSE)),"")</f>
        <v/>
      </c>
      <c r="J6643" s="76"/>
      <c r="K6643" s="74" t="str">
        <f t="shared" si="103"/>
        <v/>
      </c>
    </row>
    <row r="6644" spans="1:11" ht="18.95" customHeight="1" x14ac:dyDescent="0.25">
      <c r="A6644" s="52"/>
      <c r="C6644" s="185"/>
      <c r="D6644" s="76"/>
      <c r="E6644" s="76" t="str">
        <f>IF(D6644="","",IFERROR(VLOOKUP(D6644,Cadastro!$C$9:$D$1009,2,FALSE),"NOT FOUND"))</f>
        <v/>
      </c>
      <c r="F6644" s="94"/>
      <c r="G6644" s="76"/>
      <c r="H6644" s="81" t="str">
        <f>IFERROR(F6644*VLOOKUP(D6644,Saldo!$P$8:$U$1009,6,FALSE),"")</f>
        <v/>
      </c>
      <c r="I6644" s="78" t="str">
        <f>IFERROR(IF(D6644="","",VLOOKUP(D6644,Saldo!$P$8:$Q$1009,2,FALSE)),"")</f>
        <v/>
      </c>
      <c r="J6644" s="76"/>
      <c r="K6644" s="74" t="str">
        <f t="shared" si="103"/>
        <v/>
      </c>
    </row>
    <row r="6645" spans="1:11" ht="18.95" customHeight="1" x14ac:dyDescent="0.25">
      <c r="A6645" s="52"/>
      <c r="C6645" s="185"/>
      <c r="D6645" s="76"/>
      <c r="E6645" s="76" t="str">
        <f>IF(D6645="","",IFERROR(VLOOKUP(D6645,Cadastro!$C$9:$D$1009,2,FALSE),"NOT FOUND"))</f>
        <v/>
      </c>
      <c r="F6645" s="94"/>
      <c r="G6645" s="76"/>
      <c r="H6645" s="81" t="str">
        <f>IFERROR(F6645*VLOOKUP(D6645,Saldo!$P$8:$U$1009,6,FALSE),"")</f>
        <v/>
      </c>
      <c r="I6645" s="78" t="str">
        <f>IFERROR(IF(D6645="","",VLOOKUP(D6645,Saldo!$P$8:$Q$1009,2,FALSE)),"")</f>
        <v/>
      </c>
      <c r="J6645" s="76"/>
      <c r="K6645" s="74" t="str">
        <f t="shared" si="103"/>
        <v/>
      </c>
    </row>
    <row r="6646" spans="1:11" ht="18.95" customHeight="1" x14ac:dyDescent="0.25">
      <c r="A6646" s="52"/>
      <c r="C6646" s="185"/>
      <c r="D6646" s="76"/>
      <c r="E6646" s="76" t="str">
        <f>IF(D6646="","",IFERROR(VLOOKUP(D6646,Cadastro!$C$9:$D$1009,2,FALSE),"NOT FOUND"))</f>
        <v/>
      </c>
      <c r="F6646" s="94"/>
      <c r="G6646" s="76"/>
      <c r="H6646" s="81" t="str">
        <f>IFERROR(F6646*VLOOKUP(D6646,Saldo!$P$8:$U$1009,6,FALSE),"")</f>
        <v/>
      </c>
      <c r="I6646" s="78" t="str">
        <f>IFERROR(IF(D6646="","",VLOOKUP(D6646,Saldo!$P$8:$Q$1009,2,FALSE)),"")</f>
        <v/>
      </c>
      <c r="J6646" s="76"/>
      <c r="K6646" s="74" t="str">
        <f t="shared" si="103"/>
        <v/>
      </c>
    </row>
    <row r="6647" spans="1:11" ht="18.95" customHeight="1" x14ac:dyDescent="0.25">
      <c r="A6647" s="52"/>
      <c r="C6647" s="185"/>
      <c r="D6647" s="76"/>
      <c r="E6647" s="76" t="str">
        <f>IF(D6647="","",IFERROR(VLOOKUP(D6647,Cadastro!$C$9:$D$1009,2,FALSE),"NOT FOUND"))</f>
        <v/>
      </c>
      <c r="F6647" s="94"/>
      <c r="G6647" s="76"/>
      <c r="H6647" s="81" t="str">
        <f>IFERROR(F6647*VLOOKUP(D6647,Saldo!$P$8:$U$1009,6,FALSE),"")</f>
        <v/>
      </c>
      <c r="I6647" s="78" t="str">
        <f>IFERROR(IF(D6647="","",VLOOKUP(D6647,Saldo!$P$8:$Q$1009,2,FALSE)),"")</f>
        <v/>
      </c>
      <c r="J6647" s="76"/>
      <c r="K6647" s="74" t="str">
        <f t="shared" si="103"/>
        <v/>
      </c>
    </row>
    <row r="6648" spans="1:11" ht="18.95" customHeight="1" x14ac:dyDescent="0.25">
      <c r="A6648" s="52"/>
      <c r="C6648" s="185"/>
      <c r="D6648" s="76"/>
      <c r="E6648" s="76" t="str">
        <f>IF(D6648="","",IFERROR(VLOOKUP(D6648,Cadastro!$C$9:$D$1009,2,FALSE),"NOT FOUND"))</f>
        <v/>
      </c>
      <c r="F6648" s="94"/>
      <c r="G6648" s="76"/>
      <c r="H6648" s="81" t="str">
        <f>IFERROR(F6648*VLOOKUP(D6648,Saldo!$P$8:$U$1009,6,FALSE),"")</f>
        <v/>
      </c>
      <c r="I6648" s="78" t="str">
        <f>IFERROR(IF(D6648="","",VLOOKUP(D6648,Saldo!$P$8:$Q$1009,2,FALSE)),"")</f>
        <v/>
      </c>
      <c r="J6648" s="76"/>
      <c r="K6648" s="74" t="str">
        <f t="shared" si="103"/>
        <v/>
      </c>
    </row>
    <row r="6649" spans="1:11" ht="18.95" customHeight="1" x14ac:dyDescent="0.25">
      <c r="A6649" s="52"/>
      <c r="C6649" s="185"/>
      <c r="D6649" s="76"/>
      <c r="E6649" s="76" t="str">
        <f>IF(D6649="","",IFERROR(VLOOKUP(D6649,Cadastro!$C$9:$D$1009,2,FALSE),"NOT FOUND"))</f>
        <v/>
      </c>
      <c r="F6649" s="94"/>
      <c r="G6649" s="76"/>
      <c r="H6649" s="81" t="str">
        <f>IFERROR(F6649*VLOOKUP(D6649,Saldo!$P$8:$U$1009,6,FALSE),"")</f>
        <v/>
      </c>
      <c r="I6649" s="78" t="str">
        <f>IFERROR(IF(D6649="","",VLOOKUP(D6649,Saldo!$P$8:$Q$1009,2,FALSE)),"")</f>
        <v/>
      </c>
      <c r="J6649" s="76"/>
      <c r="K6649" s="74" t="str">
        <f t="shared" si="103"/>
        <v/>
      </c>
    </row>
    <row r="6650" spans="1:11" ht="18.95" customHeight="1" x14ac:dyDescent="0.25">
      <c r="A6650" s="52"/>
      <c r="C6650" s="185"/>
      <c r="D6650" s="76"/>
      <c r="E6650" s="76" t="str">
        <f>IF(D6650="","",IFERROR(VLOOKUP(D6650,Cadastro!$C$9:$D$1009,2,FALSE),"NOT FOUND"))</f>
        <v/>
      </c>
      <c r="F6650" s="94"/>
      <c r="G6650" s="76"/>
      <c r="H6650" s="81" t="str">
        <f>IFERROR(F6650*VLOOKUP(D6650,Saldo!$P$8:$U$1009,6,FALSE),"")</f>
        <v/>
      </c>
      <c r="I6650" s="78" t="str">
        <f>IFERROR(IF(D6650="","",VLOOKUP(D6650,Saldo!$P$8:$Q$1009,2,FALSE)),"")</f>
        <v/>
      </c>
      <c r="J6650" s="76"/>
      <c r="K6650" s="74" t="str">
        <f t="shared" si="103"/>
        <v/>
      </c>
    </row>
    <row r="6651" spans="1:11" ht="18.95" customHeight="1" x14ac:dyDescent="0.25">
      <c r="A6651" s="52"/>
      <c r="C6651" s="185"/>
      <c r="D6651" s="76"/>
      <c r="E6651" s="76" t="str">
        <f>IF(D6651="","",IFERROR(VLOOKUP(D6651,Cadastro!$C$9:$D$1009,2,FALSE),"NOT FOUND"))</f>
        <v/>
      </c>
      <c r="F6651" s="94"/>
      <c r="G6651" s="76"/>
      <c r="H6651" s="81" t="str">
        <f>IFERROR(F6651*VLOOKUP(D6651,Saldo!$P$8:$U$1009,6,FALSE),"")</f>
        <v/>
      </c>
      <c r="I6651" s="78" t="str">
        <f>IFERROR(IF(D6651="","",VLOOKUP(D6651,Saldo!$P$8:$Q$1009,2,FALSE)),"")</f>
        <v/>
      </c>
      <c r="J6651" s="76"/>
      <c r="K6651" s="74" t="str">
        <f t="shared" si="103"/>
        <v/>
      </c>
    </row>
    <row r="6652" spans="1:11" ht="18.95" customHeight="1" x14ac:dyDescent="0.25">
      <c r="A6652" s="52"/>
      <c r="C6652" s="185"/>
      <c r="D6652" s="76"/>
      <c r="E6652" s="76" t="str">
        <f>IF(D6652="","",IFERROR(VLOOKUP(D6652,Cadastro!$C$9:$D$1009,2,FALSE),"NOT FOUND"))</f>
        <v/>
      </c>
      <c r="F6652" s="94"/>
      <c r="G6652" s="76"/>
      <c r="H6652" s="81" t="str">
        <f>IFERROR(F6652*VLOOKUP(D6652,Saldo!$P$8:$U$1009,6,FALSE),"")</f>
        <v/>
      </c>
      <c r="I6652" s="78" t="str">
        <f>IFERROR(IF(D6652="","",VLOOKUP(D6652,Saldo!$P$8:$Q$1009,2,FALSE)),"")</f>
        <v/>
      </c>
      <c r="J6652" s="76"/>
      <c r="K6652" s="74" t="str">
        <f t="shared" si="103"/>
        <v/>
      </c>
    </row>
    <row r="6653" spans="1:11" ht="18.95" customHeight="1" x14ac:dyDescent="0.25">
      <c r="A6653" s="52"/>
      <c r="C6653" s="185"/>
      <c r="D6653" s="76"/>
      <c r="E6653" s="76" t="str">
        <f>IF(D6653="","",IFERROR(VLOOKUP(D6653,Cadastro!$C$9:$D$1009,2,FALSE),"NOT FOUND"))</f>
        <v/>
      </c>
      <c r="F6653" s="94"/>
      <c r="G6653" s="76"/>
      <c r="H6653" s="81" t="str">
        <f>IFERROR(F6653*VLOOKUP(D6653,Saldo!$P$8:$U$1009,6,FALSE),"")</f>
        <v/>
      </c>
      <c r="I6653" s="78" t="str">
        <f>IFERROR(IF(D6653="","",VLOOKUP(D6653,Saldo!$P$8:$Q$1009,2,FALSE)),"")</f>
        <v/>
      </c>
      <c r="J6653" s="76"/>
      <c r="K6653" s="74" t="str">
        <f t="shared" si="103"/>
        <v/>
      </c>
    </row>
    <row r="6654" spans="1:11" ht="18.95" customHeight="1" x14ac:dyDescent="0.25">
      <c r="A6654" s="52"/>
      <c r="C6654" s="185"/>
      <c r="D6654" s="76"/>
      <c r="E6654" s="76" t="str">
        <f>IF(D6654="","",IFERROR(VLOOKUP(D6654,Cadastro!$C$9:$D$1009,2,FALSE),"NOT FOUND"))</f>
        <v/>
      </c>
      <c r="F6654" s="94"/>
      <c r="G6654" s="76"/>
      <c r="H6654" s="81" t="str">
        <f>IFERROR(F6654*VLOOKUP(D6654,Saldo!$P$8:$U$1009,6,FALSE),"")</f>
        <v/>
      </c>
      <c r="I6654" s="78" t="str">
        <f>IFERROR(IF(D6654="","",VLOOKUP(D6654,Saldo!$P$8:$Q$1009,2,FALSE)),"")</f>
        <v/>
      </c>
      <c r="J6654" s="76"/>
      <c r="K6654" s="74" t="str">
        <f t="shared" si="103"/>
        <v/>
      </c>
    </row>
    <row r="6655" spans="1:11" ht="18.95" customHeight="1" x14ac:dyDescent="0.25">
      <c r="A6655" s="52"/>
      <c r="C6655" s="185"/>
      <c r="D6655" s="76"/>
      <c r="E6655" s="76" t="str">
        <f>IF(D6655="","",IFERROR(VLOOKUP(D6655,Cadastro!$C$9:$D$1009,2,FALSE),"NOT FOUND"))</f>
        <v/>
      </c>
      <c r="F6655" s="94"/>
      <c r="G6655" s="76"/>
      <c r="H6655" s="81" t="str">
        <f>IFERROR(F6655*VLOOKUP(D6655,Saldo!$P$8:$U$1009,6,FALSE),"")</f>
        <v/>
      </c>
      <c r="I6655" s="78" t="str">
        <f>IFERROR(IF(D6655="","",VLOOKUP(D6655,Saldo!$P$8:$Q$1009,2,FALSE)),"")</f>
        <v/>
      </c>
      <c r="J6655" s="76"/>
      <c r="K6655" s="74" t="str">
        <f t="shared" si="103"/>
        <v/>
      </c>
    </row>
    <row r="6656" spans="1:11" ht="18.95" customHeight="1" x14ac:dyDescent="0.25">
      <c r="A6656" s="52"/>
      <c r="C6656" s="185"/>
      <c r="D6656" s="76"/>
      <c r="E6656" s="76" t="str">
        <f>IF(D6656="","",IFERROR(VLOOKUP(D6656,Cadastro!$C$9:$D$1009,2,FALSE),"NOT FOUND"))</f>
        <v/>
      </c>
      <c r="F6656" s="94"/>
      <c r="G6656" s="76"/>
      <c r="H6656" s="81" t="str">
        <f>IFERROR(F6656*VLOOKUP(D6656,Saldo!$P$8:$U$1009,6,FALSE),"")</f>
        <v/>
      </c>
      <c r="I6656" s="78" t="str">
        <f>IFERROR(IF(D6656="","",VLOOKUP(D6656,Saldo!$P$8:$Q$1009,2,FALSE)),"")</f>
        <v/>
      </c>
      <c r="J6656" s="76"/>
      <c r="K6656" s="74" t="str">
        <f t="shared" si="103"/>
        <v/>
      </c>
    </row>
    <row r="6657" spans="1:11" ht="18.95" customHeight="1" x14ac:dyDescent="0.25">
      <c r="A6657" s="52"/>
      <c r="C6657" s="185"/>
      <c r="D6657" s="76"/>
      <c r="E6657" s="76" t="str">
        <f>IF(D6657="","",IFERROR(VLOOKUP(D6657,Cadastro!$C$9:$D$1009,2,FALSE),"NOT FOUND"))</f>
        <v/>
      </c>
      <c r="F6657" s="94"/>
      <c r="G6657" s="76"/>
      <c r="H6657" s="81" t="str">
        <f>IFERROR(F6657*VLOOKUP(D6657,Saldo!$P$8:$U$1009,6,FALSE),"")</f>
        <v/>
      </c>
      <c r="I6657" s="78" t="str">
        <f>IFERROR(IF(D6657="","",VLOOKUP(D6657,Saldo!$P$8:$Q$1009,2,FALSE)),"")</f>
        <v/>
      </c>
      <c r="J6657" s="76"/>
      <c r="K6657" s="74" t="str">
        <f t="shared" si="103"/>
        <v/>
      </c>
    </row>
    <row r="6658" spans="1:11" ht="18.95" customHeight="1" x14ac:dyDescent="0.25">
      <c r="A6658" s="52"/>
      <c r="C6658" s="185"/>
      <c r="D6658" s="76"/>
      <c r="E6658" s="76" t="str">
        <f>IF(D6658="","",IFERROR(VLOOKUP(D6658,Cadastro!$C$9:$D$1009,2,FALSE),"NOT FOUND"))</f>
        <v/>
      </c>
      <c r="F6658" s="94"/>
      <c r="G6658" s="76"/>
      <c r="H6658" s="81" t="str">
        <f>IFERROR(F6658*VLOOKUP(D6658,Saldo!$P$8:$U$1009,6,FALSE),"")</f>
        <v/>
      </c>
      <c r="I6658" s="78" t="str">
        <f>IFERROR(IF(D6658="","",VLOOKUP(D6658,Saldo!$P$8:$Q$1009,2,FALSE)),"")</f>
        <v/>
      </c>
      <c r="J6658" s="76"/>
      <c r="K6658" s="74" t="str">
        <f t="shared" si="103"/>
        <v/>
      </c>
    </row>
    <row r="6659" spans="1:11" ht="18.95" customHeight="1" x14ac:dyDescent="0.25">
      <c r="A6659" s="52"/>
      <c r="C6659" s="185"/>
      <c r="D6659" s="76"/>
      <c r="E6659" s="76" t="str">
        <f>IF(D6659="","",IFERROR(VLOOKUP(D6659,Cadastro!$C$9:$D$1009,2,FALSE),"NOT FOUND"))</f>
        <v/>
      </c>
      <c r="F6659" s="94"/>
      <c r="G6659" s="76"/>
      <c r="H6659" s="81" t="str">
        <f>IFERROR(F6659*VLOOKUP(D6659,Saldo!$P$8:$U$1009,6,FALSE),"")</f>
        <v/>
      </c>
      <c r="I6659" s="78" t="str">
        <f>IFERROR(IF(D6659="","",VLOOKUP(D6659,Saldo!$P$8:$Q$1009,2,FALSE)),"")</f>
        <v/>
      </c>
      <c r="J6659" s="76"/>
      <c r="K6659" s="74" t="str">
        <f t="shared" si="103"/>
        <v/>
      </c>
    </row>
    <row r="6660" spans="1:11" ht="18.95" customHeight="1" x14ac:dyDescent="0.25">
      <c r="A6660" s="52"/>
      <c r="C6660" s="185"/>
      <c r="D6660" s="76"/>
      <c r="E6660" s="76" t="str">
        <f>IF(D6660="","",IFERROR(VLOOKUP(D6660,Cadastro!$C$9:$D$1009,2,FALSE),"NOT FOUND"))</f>
        <v/>
      </c>
      <c r="F6660" s="94"/>
      <c r="G6660" s="76"/>
      <c r="H6660" s="81" t="str">
        <f>IFERROR(F6660*VLOOKUP(D6660,Saldo!$P$8:$U$1009,6,FALSE),"")</f>
        <v/>
      </c>
      <c r="I6660" s="78" t="str">
        <f>IFERROR(IF(D6660="","",VLOOKUP(D6660,Saldo!$P$8:$Q$1009,2,FALSE)),"")</f>
        <v/>
      </c>
      <c r="J6660" s="76"/>
      <c r="K6660" s="74" t="str">
        <f t="shared" si="103"/>
        <v/>
      </c>
    </row>
    <row r="6661" spans="1:11" ht="18.95" customHeight="1" x14ac:dyDescent="0.25">
      <c r="A6661" s="52"/>
      <c r="C6661" s="185"/>
      <c r="D6661" s="76"/>
      <c r="E6661" s="76" t="str">
        <f>IF(D6661="","",IFERROR(VLOOKUP(D6661,Cadastro!$C$9:$D$1009,2,FALSE),"NOT FOUND"))</f>
        <v/>
      </c>
      <c r="F6661" s="94"/>
      <c r="G6661" s="76"/>
      <c r="H6661" s="81" t="str">
        <f>IFERROR(F6661*VLOOKUP(D6661,Saldo!$P$8:$U$1009,6,FALSE),"")</f>
        <v/>
      </c>
      <c r="I6661" s="78" t="str">
        <f>IFERROR(IF(D6661="","",VLOOKUP(D6661,Saldo!$P$8:$Q$1009,2,FALSE)),"")</f>
        <v/>
      </c>
      <c r="J6661" s="76"/>
      <c r="K6661" s="74" t="str">
        <f t="shared" si="103"/>
        <v/>
      </c>
    </row>
    <row r="6662" spans="1:11" ht="18.95" customHeight="1" x14ac:dyDescent="0.25">
      <c r="A6662" s="52"/>
      <c r="C6662" s="185"/>
      <c r="D6662" s="76"/>
      <c r="E6662" s="76" t="str">
        <f>IF(D6662="","",IFERROR(VLOOKUP(D6662,Cadastro!$C$9:$D$1009,2,FALSE),"NOT FOUND"))</f>
        <v/>
      </c>
      <c r="F6662" s="94"/>
      <c r="G6662" s="76"/>
      <c r="H6662" s="81" t="str">
        <f>IFERROR(F6662*VLOOKUP(D6662,Saldo!$P$8:$U$1009,6,FALSE),"")</f>
        <v/>
      </c>
      <c r="I6662" s="78" t="str">
        <f>IFERROR(IF(D6662="","",VLOOKUP(D6662,Saldo!$P$8:$Q$1009,2,FALSE)),"")</f>
        <v/>
      </c>
      <c r="J6662" s="76"/>
      <c r="K6662" s="74" t="str">
        <f t="shared" si="103"/>
        <v/>
      </c>
    </row>
    <row r="6663" spans="1:11" ht="18.95" customHeight="1" x14ac:dyDescent="0.25">
      <c r="A6663" s="52"/>
      <c r="C6663" s="185"/>
      <c r="D6663" s="76"/>
      <c r="E6663" s="76" t="str">
        <f>IF(D6663="","",IFERROR(VLOOKUP(D6663,Cadastro!$C$9:$D$1009,2,FALSE),"NOT FOUND"))</f>
        <v/>
      </c>
      <c r="F6663" s="94"/>
      <c r="G6663" s="76"/>
      <c r="H6663" s="81" t="str">
        <f>IFERROR(F6663*VLOOKUP(D6663,Saldo!$P$8:$U$1009,6,FALSE),"")</f>
        <v/>
      </c>
      <c r="I6663" s="78" t="str">
        <f>IFERROR(IF(D6663="","",VLOOKUP(D6663,Saldo!$P$8:$Q$1009,2,FALSE)),"")</f>
        <v/>
      </c>
      <c r="J6663" s="76"/>
      <c r="K6663" s="74" t="str">
        <f t="shared" si="103"/>
        <v/>
      </c>
    </row>
    <row r="6664" spans="1:11" ht="18.95" customHeight="1" x14ac:dyDescent="0.25">
      <c r="A6664" s="52"/>
      <c r="C6664" s="185"/>
      <c r="D6664" s="76"/>
      <c r="E6664" s="76" t="str">
        <f>IF(D6664="","",IFERROR(VLOOKUP(D6664,Cadastro!$C$9:$D$1009,2,FALSE),"NOT FOUND"))</f>
        <v/>
      </c>
      <c r="F6664" s="94"/>
      <c r="G6664" s="76"/>
      <c r="H6664" s="81" t="str">
        <f>IFERROR(F6664*VLOOKUP(D6664,Saldo!$P$8:$U$1009,6,FALSE),"")</f>
        <v/>
      </c>
      <c r="I6664" s="78" t="str">
        <f>IFERROR(IF(D6664="","",VLOOKUP(D6664,Saldo!$P$8:$Q$1009,2,FALSE)),"")</f>
        <v/>
      </c>
      <c r="J6664" s="76"/>
      <c r="K6664" s="74" t="str">
        <f t="shared" si="103"/>
        <v/>
      </c>
    </row>
    <row r="6665" spans="1:11" ht="18.95" customHeight="1" x14ac:dyDescent="0.25">
      <c r="A6665" s="52"/>
      <c r="C6665" s="185"/>
      <c r="D6665" s="76"/>
      <c r="E6665" s="76" t="str">
        <f>IF(D6665="","",IFERROR(VLOOKUP(D6665,Cadastro!$C$9:$D$1009,2,FALSE),"NOT FOUND"))</f>
        <v/>
      </c>
      <c r="F6665" s="94"/>
      <c r="G6665" s="76"/>
      <c r="H6665" s="81" t="str">
        <f>IFERROR(F6665*VLOOKUP(D6665,Saldo!$P$8:$U$1009,6,FALSE),"")</f>
        <v/>
      </c>
      <c r="I6665" s="78" t="str">
        <f>IFERROR(IF(D6665="","",VLOOKUP(D6665,Saldo!$P$8:$Q$1009,2,FALSE)),"")</f>
        <v/>
      </c>
      <c r="J6665" s="76"/>
      <c r="K6665" s="74" t="str">
        <f t="shared" si="103"/>
        <v/>
      </c>
    </row>
    <row r="6666" spans="1:11" ht="18.95" customHeight="1" x14ac:dyDescent="0.25">
      <c r="A6666" s="52"/>
      <c r="C6666" s="185"/>
      <c r="D6666" s="76"/>
      <c r="E6666" s="76" t="str">
        <f>IF(D6666="","",IFERROR(VLOOKUP(D6666,Cadastro!$C$9:$D$1009,2,FALSE),"NOT FOUND"))</f>
        <v/>
      </c>
      <c r="F6666" s="94"/>
      <c r="G6666" s="76"/>
      <c r="H6666" s="81" t="str">
        <f>IFERROR(F6666*VLOOKUP(D6666,Saldo!$P$8:$U$1009,6,FALSE),"")</f>
        <v/>
      </c>
      <c r="I6666" s="78" t="str">
        <f>IFERROR(IF(D6666="","",VLOOKUP(D6666,Saldo!$P$8:$Q$1009,2,FALSE)),"")</f>
        <v/>
      </c>
      <c r="J6666" s="76"/>
      <c r="K6666" s="74" t="str">
        <f t="shared" ref="K6666:K6729" si="104">IF(C6666="","",MONTH(C6666))</f>
        <v/>
      </c>
    </row>
    <row r="6667" spans="1:11" ht="18.95" customHeight="1" x14ac:dyDescent="0.25">
      <c r="A6667" s="52"/>
      <c r="C6667" s="185"/>
      <c r="D6667" s="76"/>
      <c r="E6667" s="76" t="str">
        <f>IF(D6667="","",IFERROR(VLOOKUP(D6667,Cadastro!$C$9:$D$1009,2,FALSE),"NOT FOUND"))</f>
        <v/>
      </c>
      <c r="F6667" s="94"/>
      <c r="G6667" s="76"/>
      <c r="H6667" s="81" t="str">
        <f>IFERROR(F6667*VLOOKUP(D6667,Saldo!$P$8:$U$1009,6,FALSE),"")</f>
        <v/>
      </c>
      <c r="I6667" s="78" t="str">
        <f>IFERROR(IF(D6667="","",VLOOKUP(D6667,Saldo!$P$8:$Q$1009,2,FALSE)),"")</f>
        <v/>
      </c>
      <c r="J6667" s="76"/>
      <c r="K6667" s="74" t="str">
        <f t="shared" si="104"/>
        <v/>
      </c>
    </row>
    <row r="6668" spans="1:11" ht="18.95" customHeight="1" x14ac:dyDescent="0.25">
      <c r="A6668" s="52"/>
      <c r="C6668" s="185"/>
      <c r="D6668" s="76"/>
      <c r="E6668" s="76" t="str">
        <f>IF(D6668="","",IFERROR(VLOOKUP(D6668,Cadastro!$C$9:$D$1009,2,FALSE),"NOT FOUND"))</f>
        <v/>
      </c>
      <c r="F6668" s="94"/>
      <c r="G6668" s="76"/>
      <c r="H6668" s="81" t="str">
        <f>IFERROR(F6668*VLOOKUP(D6668,Saldo!$P$8:$U$1009,6,FALSE),"")</f>
        <v/>
      </c>
      <c r="I6668" s="78" t="str">
        <f>IFERROR(IF(D6668="","",VLOOKUP(D6668,Saldo!$P$8:$Q$1009,2,FALSE)),"")</f>
        <v/>
      </c>
      <c r="J6668" s="76"/>
      <c r="K6668" s="74" t="str">
        <f t="shared" si="104"/>
        <v/>
      </c>
    </row>
    <row r="6669" spans="1:11" ht="18.95" customHeight="1" x14ac:dyDescent="0.25">
      <c r="A6669" s="52"/>
      <c r="C6669" s="185"/>
      <c r="D6669" s="76"/>
      <c r="E6669" s="76" t="str">
        <f>IF(D6669="","",IFERROR(VLOOKUP(D6669,Cadastro!$C$9:$D$1009,2,FALSE),"NOT FOUND"))</f>
        <v/>
      </c>
      <c r="F6669" s="94"/>
      <c r="G6669" s="76"/>
      <c r="H6669" s="81" t="str">
        <f>IFERROR(F6669*VLOOKUP(D6669,Saldo!$P$8:$U$1009,6,FALSE),"")</f>
        <v/>
      </c>
      <c r="I6669" s="78" t="str">
        <f>IFERROR(IF(D6669="","",VLOOKUP(D6669,Saldo!$P$8:$Q$1009,2,FALSE)),"")</f>
        <v/>
      </c>
      <c r="J6669" s="76"/>
      <c r="K6669" s="74" t="str">
        <f t="shared" si="104"/>
        <v/>
      </c>
    </row>
    <row r="6670" spans="1:11" ht="18.95" customHeight="1" x14ac:dyDescent="0.25">
      <c r="A6670" s="52"/>
      <c r="C6670" s="185"/>
      <c r="D6670" s="76"/>
      <c r="E6670" s="76" t="str">
        <f>IF(D6670="","",IFERROR(VLOOKUP(D6670,Cadastro!$C$9:$D$1009,2,FALSE),"NOT FOUND"))</f>
        <v/>
      </c>
      <c r="F6670" s="94"/>
      <c r="G6670" s="76"/>
      <c r="H6670" s="81" t="str">
        <f>IFERROR(F6670*VLOOKUP(D6670,Saldo!$P$8:$U$1009,6,FALSE),"")</f>
        <v/>
      </c>
      <c r="I6670" s="78" t="str">
        <f>IFERROR(IF(D6670="","",VLOOKUP(D6670,Saldo!$P$8:$Q$1009,2,FALSE)),"")</f>
        <v/>
      </c>
      <c r="J6670" s="76"/>
      <c r="K6670" s="74" t="str">
        <f t="shared" si="104"/>
        <v/>
      </c>
    </row>
    <row r="6671" spans="1:11" ht="18.95" customHeight="1" x14ac:dyDescent="0.25">
      <c r="A6671" s="52"/>
      <c r="C6671" s="185"/>
      <c r="D6671" s="76"/>
      <c r="E6671" s="76" t="str">
        <f>IF(D6671="","",IFERROR(VLOOKUP(D6671,Cadastro!$C$9:$D$1009,2,FALSE),"NOT FOUND"))</f>
        <v/>
      </c>
      <c r="F6671" s="94"/>
      <c r="G6671" s="76"/>
      <c r="H6671" s="81" t="str">
        <f>IFERROR(F6671*VLOOKUP(D6671,Saldo!$P$8:$U$1009,6,FALSE),"")</f>
        <v/>
      </c>
      <c r="I6671" s="78" t="str">
        <f>IFERROR(IF(D6671="","",VLOOKUP(D6671,Saldo!$P$8:$Q$1009,2,FALSE)),"")</f>
        <v/>
      </c>
      <c r="J6671" s="76"/>
      <c r="K6671" s="74" t="str">
        <f t="shared" si="104"/>
        <v/>
      </c>
    </row>
    <row r="6672" spans="1:11" ht="18.95" customHeight="1" x14ac:dyDescent="0.25">
      <c r="A6672" s="52"/>
      <c r="C6672" s="185"/>
      <c r="D6672" s="76"/>
      <c r="E6672" s="76" t="str">
        <f>IF(D6672="","",IFERROR(VLOOKUP(D6672,Cadastro!$C$9:$D$1009,2,FALSE),"NOT FOUND"))</f>
        <v/>
      </c>
      <c r="F6672" s="94"/>
      <c r="G6672" s="76"/>
      <c r="H6672" s="81" t="str">
        <f>IFERROR(F6672*VLOOKUP(D6672,Saldo!$P$8:$U$1009,6,FALSE),"")</f>
        <v/>
      </c>
      <c r="I6672" s="78" t="str">
        <f>IFERROR(IF(D6672="","",VLOOKUP(D6672,Saldo!$P$8:$Q$1009,2,FALSE)),"")</f>
        <v/>
      </c>
      <c r="J6672" s="76"/>
      <c r="K6672" s="74" t="str">
        <f t="shared" si="104"/>
        <v/>
      </c>
    </row>
    <row r="6673" spans="1:11" ht="18.95" customHeight="1" x14ac:dyDescent="0.25">
      <c r="A6673" s="52"/>
      <c r="C6673" s="185"/>
      <c r="D6673" s="76"/>
      <c r="E6673" s="76" t="str">
        <f>IF(D6673="","",IFERROR(VLOOKUP(D6673,Cadastro!$C$9:$D$1009,2,FALSE),"NOT FOUND"))</f>
        <v/>
      </c>
      <c r="F6673" s="94"/>
      <c r="G6673" s="76"/>
      <c r="H6673" s="81" t="str">
        <f>IFERROR(F6673*VLOOKUP(D6673,Saldo!$P$8:$U$1009,6,FALSE),"")</f>
        <v/>
      </c>
      <c r="I6673" s="78" t="str">
        <f>IFERROR(IF(D6673="","",VLOOKUP(D6673,Saldo!$P$8:$Q$1009,2,FALSE)),"")</f>
        <v/>
      </c>
      <c r="J6673" s="76"/>
      <c r="K6673" s="74" t="str">
        <f t="shared" si="104"/>
        <v/>
      </c>
    </row>
    <row r="6674" spans="1:11" ht="18.95" customHeight="1" x14ac:dyDescent="0.25">
      <c r="A6674" s="52"/>
      <c r="C6674" s="185"/>
      <c r="D6674" s="76"/>
      <c r="E6674" s="76" t="str">
        <f>IF(D6674="","",IFERROR(VLOOKUP(D6674,Cadastro!$C$9:$D$1009,2,FALSE),"NOT FOUND"))</f>
        <v/>
      </c>
      <c r="F6674" s="94"/>
      <c r="G6674" s="76"/>
      <c r="H6674" s="81" t="str">
        <f>IFERROR(F6674*VLOOKUP(D6674,Saldo!$P$8:$U$1009,6,FALSE),"")</f>
        <v/>
      </c>
      <c r="I6674" s="78" t="str">
        <f>IFERROR(IF(D6674="","",VLOOKUP(D6674,Saldo!$P$8:$Q$1009,2,FALSE)),"")</f>
        <v/>
      </c>
      <c r="J6674" s="76"/>
      <c r="K6674" s="74" t="str">
        <f t="shared" si="104"/>
        <v/>
      </c>
    </row>
    <row r="6675" spans="1:11" ht="18.95" customHeight="1" x14ac:dyDescent="0.25">
      <c r="A6675" s="52"/>
      <c r="C6675" s="185"/>
      <c r="D6675" s="76"/>
      <c r="E6675" s="76" t="str">
        <f>IF(D6675="","",IFERROR(VLOOKUP(D6675,Cadastro!$C$9:$D$1009,2,FALSE),"NOT FOUND"))</f>
        <v/>
      </c>
      <c r="F6675" s="94"/>
      <c r="G6675" s="76"/>
      <c r="H6675" s="81" t="str">
        <f>IFERROR(F6675*VLOOKUP(D6675,Saldo!$P$8:$U$1009,6,FALSE),"")</f>
        <v/>
      </c>
      <c r="I6675" s="78" t="str">
        <f>IFERROR(IF(D6675="","",VLOOKUP(D6675,Saldo!$P$8:$Q$1009,2,FALSE)),"")</f>
        <v/>
      </c>
      <c r="J6675" s="76"/>
      <c r="K6675" s="74" t="str">
        <f t="shared" si="104"/>
        <v/>
      </c>
    </row>
    <row r="6676" spans="1:11" ht="18.95" customHeight="1" x14ac:dyDescent="0.25">
      <c r="A6676" s="52"/>
      <c r="C6676" s="185"/>
      <c r="D6676" s="76"/>
      <c r="E6676" s="76" t="str">
        <f>IF(D6676="","",IFERROR(VLOOKUP(D6676,Cadastro!$C$9:$D$1009,2,FALSE),"NOT FOUND"))</f>
        <v/>
      </c>
      <c r="F6676" s="94"/>
      <c r="G6676" s="76"/>
      <c r="H6676" s="81" t="str">
        <f>IFERROR(F6676*VLOOKUP(D6676,Saldo!$P$8:$U$1009,6,FALSE),"")</f>
        <v/>
      </c>
      <c r="I6676" s="78" t="str">
        <f>IFERROR(IF(D6676="","",VLOOKUP(D6676,Saldo!$P$8:$Q$1009,2,FALSE)),"")</f>
        <v/>
      </c>
      <c r="J6676" s="76"/>
      <c r="K6676" s="74" t="str">
        <f t="shared" si="104"/>
        <v/>
      </c>
    </row>
    <row r="6677" spans="1:11" ht="18.95" customHeight="1" x14ac:dyDescent="0.25">
      <c r="A6677" s="52"/>
      <c r="C6677" s="185"/>
      <c r="D6677" s="76"/>
      <c r="E6677" s="76" t="str">
        <f>IF(D6677="","",IFERROR(VLOOKUP(D6677,Cadastro!$C$9:$D$1009,2,FALSE),"NOT FOUND"))</f>
        <v/>
      </c>
      <c r="F6677" s="94"/>
      <c r="G6677" s="76"/>
      <c r="H6677" s="81" t="str">
        <f>IFERROR(F6677*VLOOKUP(D6677,Saldo!$P$8:$U$1009,6,FALSE),"")</f>
        <v/>
      </c>
      <c r="I6677" s="78" t="str">
        <f>IFERROR(IF(D6677="","",VLOOKUP(D6677,Saldo!$P$8:$Q$1009,2,FALSE)),"")</f>
        <v/>
      </c>
      <c r="J6677" s="76"/>
      <c r="K6677" s="74" t="str">
        <f t="shared" si="104"/>
        <v/>
      </c>
    </row>
    <row r="6678" spans="1:11" ht="18.95" customHeight="1" x14ac:dyDescent="0.25">
      <c r="A6678" s="52"/>
      <c r="C6678" s="185"/>
      <c r="D6678" s="76"/>
      <c r="E6678" s="76" t="str">
        <f>IF(D6678="","",IFERROR(VLOOKUP(D6678,Cadastro!$C$9:$D$1009,2,FALSE),"NOT FOUND"))</f>
        <v/>
      </c>
      <c r="F6678" s="94"/>
      <c r="G6678" s="76"/>
      <c r="H6678" s="81" t="str">
        <f>IFERROR(F6678*VLOOKUP(D6678,Saldo!$P$8:$U$1009,6,FALSE),"")</f>
        <v/>
      </c>
      <c r="I6678" s="78" t="str">
        <f>IFERROR(IF(D6678="","",VLOOKUP(D6678,Saldo!$P$8:$Q$1009,2,FALSE)),"")</f>
        <v/>
      </c>
      <c r="J6678" s="76"/>
      <c r="K6678" s="74" t="str">
        <f t="shared" si="104"/>
        <v/>
      </c>
    </row>
    <row r="6679" spans="1:11" ht="18.95" customHeight="1" x14ac:dyDescent="0.25">
      <c r="A6679" s="52"/>
      <c r="C6679" s="185"/>
      <c r="D6679" s="76"/>
      <c r="E6679" s="76" t="str">
        <f>IF(D6679="","",IFERROR(VLOOKUP(D6679,Cadastro!$C$9:$D$1009,2,FALSE),"NOT FOUND"))</f>
        <v/>
      </c>
      <c r="F6679" s="94"/>
      <c r="G6679" s="76"/>
      <c r="H6679" s="81" t="str">
        <f>IFERROR(F6679*VLOOKUP(D6679,Saldo!$P$8:$U$1009,6,FALSE),"")</f>
        <v/>
      </c>
      <c r="I6679" s="78" t="str">
        <f>IFERROR(IF(D6679="","",VLOOKUP(D6679,Saldo!$P$8:$Q$1009,2,FALSE)),"")</f>
        <v/>
      </c>
      <c r="J6679" s="76"/>
      <c r="K6679" s="74" t="str">
        <f t="shared" si="104"/>
        <v/>
      </c>
    </row>
    <row r="6680" spans="1:11" ht="18.95" customHeight="1" x14ac:dyDescent="0.25">
      <c r="A6680" s="52"/>
      <c r="C6680" s="185"/>
      <c r="D6680" s="76"/>
      <c r="E6680" s="76" t="str">
        <f>IF(D6680="","",IFERROR(VLOOKUP(D6680,Cadastro!$C$9:$D$1009,2,FALSE),"NOT FOUND"))</f>
        <v/>
      </c>
      <c r="F6680" s="94"/>
      <c r="G6680" s="76"/>
      <c r="H6680" s="81" t="str">
        <f>IFERROR(F6680*VLOOKUP(D6680,Saldo!$P$8:$U$1009,6,FALSE),"")</f>
        <v/>
      </c>
      <c r="I6680" s="78" t="str">
        <f>IFERROR(IF(D6680="","",VLOOKUP(D6680,Saldo!$P$8:$Q$1009,2,FALSE)),"")</f>
        <v/>
      </c>
      <c r="J6680" s="76"/>
      <c r="K6680" s="74" t="str">
        <f t="shared" si="104"/>
        <v/>
      </c>
    </row>
    <row r="6681" spans="1:11" ht="18.95" customHeight="1" x14ac:dyDescent="0.25">
      <c r="A6681" s="52"/>
      <c r="C6681" s="185"/>
      <c r="D6681" s="76"/>
      <c r="E6681" s="76" t="str">
        <f>IF(D6681="","",IFERROR(VLOOKUP(D6681,Cadastro!$C$9:$D$1009,2,FALSE),"NOT FOUND"))</f>
        <v/>
      </c>
      <c r="F6681" s="94"/>
      <c r="G6681" s="76"/>
      <c r="H6681" s="81" t="str">
        <f>IFERROR(F6681*VLOOKUP(D6681,Saldo!$P$8:$U$1009,6,FALSE),"")</f>
        <v/>
      </c>
      <c r="I6681" s="78" t="str">
        <f>IFERROR(IF(D6681="","",VLOOKUP(D6681,Saldo!$P$8:$Q$1009,2,FALSE)),"")</f>
        <v/>
      </c>
      <c r="J6681" s="76"/>
      <c r="K6681" s="74" t="str">
        <f t="shared" si="104"/>
        <v/>
      </c>
    </row>
    <row r="6682" spans="1:11" ht="18.95" customHeight="1" x14ac:dyDescent="0.25">
      <c r="A6682" s="52"/>
      <c r="C6682" s="185"/>
      <c r="D6682" s="76"/>
      <c r="E6682" s="76" t="str">
        <f>IF(D6682="","",IFERROR(VLOOKUP(D6682,Cadastro!$C$9:$D$1009,2,FALSE),"NOT FOUND"))</f>
        <v/>
      </c>
      <c r="F6682" s="94"/>
      <c r="G6682" s="76"/>
      <c r="H6682" s="81" t="str">
        <f>IFERROR(F6682*VLOOKUP(D6682,Saldo!$P$8:$U$1009,6,FALSE),"")</f>
        <v/>
      </c>
      <c r="I6682" s="78" t="str">
        <f>IFERROR(IF(D6682="","",VLOOKUP(D6682,Saldo!$P$8:$Q$1009,2,FALSE)),"")</f>
        <v/>
      </c>
      <c r="J6682" s="76"/>
      <c r="K6682" s="74" t="str">
        <f t="shared" si="104"/>
        <v/>
      </c>
    </row>
    <row r="6683" spans="1:11" ht="18.95" customHeight="1" x14ac:dyDescent="0.25">
      <c r="A6683" s="52"/>
      <c r="C6683" s="185"/>
      <c r="D6683" s="76"/>
      <c r="E6683" s="76" t="str">
        <f>IF(D6683="","",IFERROR(VLOOKUP(D6683,Cadastro!$C$9:$D$1009,2,FALSE),"NOT FOUND"))</f>
        <v/>
      </c>
      <c r="F6683" s="94"/>
      <c r="G6683" s="76"/>
      <c r="H6683" s="81" t="str">
        <f>IFERROR(F6683*VLOOKUP(D6683,Saldo!$P$8:$U$1009,6,FALSE),"")</f>
        <v/>
      </c>
      <c r="I6683" s="78" t="str">
        <f>IFERROR(IF(D6683="","",VLOOKUP(D6683,Saldo!$P$8:$Q$1009,2,FALSE)),"")</f>
        <v/>
      </c>
      <c r="J6683" s="76"/>
      <c r="K6683" s="74" t="str">
        <f t="shared" si="104"/>
        <v/>
      </c>
    </row>
    <row r="6684" spans="1:11" ht="18.95" customHeight="1" x14ac:dyDescent="0.25">
      <c r="A6684" s="52"/>
      <c r="C6684" s="185"/>
      <c r="D6684" s="76"/>
      <c r="E6684" s="76" t="str">
        <f>IF(D6684="","",IFERROR(VLOOKUP(D6684,Cadastro!$C$9:$D$1009,2,FALSE),"NOT FOUND"))</f>
        <v/>
      </c>
      <c r="F6684" s="94"/>
      <c r="G6684" s="76"/>
      <c r="H6684" s="81" t="str">
        <f>IFERROR(F6684*VLOOKUP(D6684,Saldo!$P$8:$U$1009,6,FALSE),"")</f>
        <v/>
      </c>
      <c r="I6684" s="78" t="str">
        <f>IFERROR(IF(D6684="","",VLOOKUP(D6684,Saldo!$P$8:$Q$1009,2,FALSE)),"")</f>
        <v/>
      </c>
      <c r="J6684" s="76"/>
      <c r="K6684" s="74" t="str">
        <f t="shared" si="104"/>
        <v/>
      </c>
    </row>
    <row r="6685" spans="1:11" ht="18.95" customHeight="1" x14ac:dyDescent="0.25">
      <c r="A6685" s="52"/>
      <c r="C6685" s="185"/>
      <c r="D6685" s="76"/>
      <c r="E6685" s="76" t="str">
        <f>IF(D6685="","",IFERROR(VLOOKUP(D6685,Cadastro!$C$9:$D$1009,2,FALSE),"NOT FOUND"))</f>
        <v/>
      </c>
      <c r="F6685" s="94"/>
      <c r="G6685" s="76"/>
      <c r="H6685" s="81" t="str">
        <f>IFERROR(F6685*VLOOKUP(D6685,Saldo!$P$8:$U$1009,6,FALSE),"")</f>
        <v/>
      </c>
      <c r="I6685" s="78" t="str">
        <f>IFERROR(IF(D6685="","",VLOOKUP(D6685,Saldo!$P$8:$Q$1009,2,FALSE)),"")</f>
        <v/>
      </c>
      <c r="J6685" s="76"/>
      <c r="K6685" s="74" t="str">
        <f t="shared" si="104"/>
        <v/>
      </c>
    </row>
    <row r="6686" spans="1:11" ht="18.95" customHeight="1" x14ac:dyDescent="0.25">
      <c r="A6686" s="52"/>
      <c r="C6686" s="185"/>
      <c r="D6686" s="76"/>
      <c r="E6686" s="76" t="str">
        <f>IF(D6686="","",IFERROR(VLOOKUP(D6686,Cadastro!$C$9:$D$1009,2,FALSE),"NOT FOUND"))</f>
        <v/>
      </c>
      <c r="F6686" s="94"/>
      <c r="G6686" s="76"/>
      <c r="H6686" s="81" t="str">
        <f>IFERROR(F6686*VLOOKUP(D6686,Saldo!$P$8:$U$1009,6,FALSE),"")</f>
        <v/>
      </c>
      <c r="I6686" s="78" t="str">
        <f>IFERROR(IF(D6686="","",VLOOKUP(D6686,Saldo!$P$8:$Q$1009,2,FALSE)),"")</f>
        <v/>
      </c>
      <c r="J6686" s="76"/>
      <c r="K6686" s="74" t="str">
        <f t="shared" si="104"/>
        <v/>
      </c>
    </row>
    <row r="6687" spans="1:11" ht="18.95" customHeight="1" x14ac:dyDescent="0.25">
      <c r="A6687" s="52"/>
      <c r="C6687" s="185"/>
      <c r="D6687" s="76"/>
      <c r="E6687" s="76" t="str">
        <f>IF(D6687="","",IFERROR(VLOOKUP(D6687,Cadastro!$C$9:$D$1009,2,FALSE),"NOT FOUND"))</f>
        <v/>
      </c>
      <c r="F6687" s="94"/>
      <c r="G6687" s="76"/>
      <c r="H6687" s="81" t="str">
        <f>IFERROR(F6687*VLOOKUP(D6687,Saldo!$P$8:$U$1009,6,FALSE),"")</f>
        <v/>
      </c>
      <c r="I6687" s="78" t="str">
        <f>IFERROR(IF(D6687="","",VLOOKUP(D6687,Saldo!$P$8:$Q$1009,2,FALSE)),"")</f>
        <v/>
      </c>
      <c r="J6687" s="76"/>
      <c r="K6687" s="74" t="str">
        <f t="shared" si="104"/>
        <v/>
      </c>
    </row>
    <row r="6688" spans="1:11" ht="18.95" customHeight="1" x14ac:dyDescent="0.25">
      <c r="A6688" s="52"/>
      <c r="C6688" s="185"/>
      <c r="D6688" s="76"/>
      <c r="E6688" s="76" t="str">
        <f>IF(D6688="","",IFERROR(VLOOKUP(D6688,Cadastro!$C$9:$D$1009,2,FALSE),"NOT FOUND"))</f>
        <v/>
      </c>
      <c r="F6688" s="94"/>
      <c r="G6688" s="76"/>
      <c r="H6688" s="81" t="str">
        <f>IFERROR(F6688*VLOOKUP(D6688,Saldo!$P$8:$U$1009,6,FALSE),"")</f>
        <v/>
      </c>
      <c r="I6688" s="78" t="str">
        <f>IFERROR(IF(D6688="","",VLOOKUP(D6688,Saldo!$P$8:$Q$1009,2,FALSE)),"")</f>
        <v/>
      </c>
      <c r="J6688" s="76"/>
      <c r="K6688" s="74" t="str">
        <f t="shared" si="104"/>
        <v/>
      </c>
    </row>
    <row r="6689" spans="1:11" ht="18.95" customHeight="1" x14ac:dyDescent="0.25">
      <c r="A6689" s="52"/>
      <c r="C6689" s="185"/>
      <c r="D6689" s="76"/>
      <c r="E6689" s="76" t="str">
        <f>IF(D6689="","",IFERROR(VLOOKUP(D6689,Cadastro!$C$9:$D$1009,2,FALSE),"NOT FOUND"))</f>
        <v/>
      </c>
      <c r="F6689" s="94"/>
      <c r="G6689" s="76"/>
      <c r="H6689" s="81" t="str">
        <f>IFERROR(F6689*VLOOKUP(D6689,Saldo!$P$8:$U$1009,6,FALSE),"")</f>
        <v/>
      </c>
      <c r="I6689" s="78" t="str">
        <f>IFERROR(IF(D6689="","",VLOOKUP(D6689,Saldo!$P$8:$Q$1009,2,FALSE)),"")</f>
        <v/>
      </c>
      <c r="J6689" s="76"/>
      <c r="K6689" s="74" t="str">
        <f t="shared" si="104"/>
        <v/>
      </c>
    </row>
    <row r="6690" spans="1:11" ht="18.95" customHeight="1" x14ac:dyDescent="0.25">
      <c r="A6690" s="52"/>
      <c r="C6690" s="185"/>
      <c r="D6690" s="76"/>
      <c r="E6690" s="76" t="str">
        <f>IF(D6690="","",IFERROR(VLOOKUP(D6690,Cadastro!$C$9:$D$1009,2,FALSE),"NOT FOUND"))</f>
        <v/>
      </c>
      <c r="F6690" s="94"/>
      <c r="G6690" s="76"/>
      <c r="H6690" s="81" t="str">
        <f>IFERROR(F6690*VLOOKUP(D6690,Saldo!$P$8:$U$1009,6,FALSE),"")</f>
        <v/>
      </c>
      <c r="I6690" s="78" t="str">
        <f>IFERROR(IF(D6690="","",VLOOKUP(D6690,Saldo!$P$8:$Q$1009,2,FALSE)),"")</f>
        <v/>
      </c>
      <c r="J6690" s="76"/>
      <c r="K6690" s="74" t="str">
        <f t="shared" si="104"/>
        <v/>
      </c>
    </row>
    <row r="6691" spans="1:11" ht="18.95" customHeight="1" x14ac:dyDescent="0.25">
      <c r="A6691" s="52"/>
      <c r="C6691" s="185"/>
      <c r="D6691" s="76"/>
      <c r="E6691" s="76" t="str">
        <f>IF(D6691="","",IFERROR(VLOOKUP(D6691,Cadastro!$C$9:$D$1009,2,FALSE),"NOT FOUND"))</f>
        <v/>
      </c>
      <c r="F6691" s="94"/>
      <c r="G6691" s="76"/>
      <c r="H6691" s="81" t="str">
        <f>IFERROR(F6691*VLOOKUP(D6691,Saldo!$P$8:$U$1009,6,FALSE),"")</f>
        <v/>
      </c>
      <c r="I6691" s="78" t="str">
        <f>IFERROR(IF(D6691="","",VLOOKUP(D6691,Saldo!$P$8:$Q$1009,2,FALSE)),"")</f>
        <v/>
      </c>
      <c r="J6691" s="76"/>
      <c r="K6691" s="74" t="str">
        <f t="shared" si="104"/>
        <v/>
      </c>
    </row>
    <row r="6692" spans="1:11" ht="18.95" customHeight="1" x14ac:dyDescent="0.25">
      <c r="A6692" s="52"/>
      <c r="C6692" s="185"/>
      <c r="D6692" s="76"/>
      <c r="E6692" s="76" t="str">
        <f>IF(D6692="","",IFERROR(VLOOKUP(D6692,Cadastro!$C$9:$D$1009,2,FALSE),"NOT FOUND"))</f>
        <v/>
      </c>
      <c r="F6692" s="94"/>
      <c r="G6692" s="76"/>
      <c r="H6692" s="81" t="str">
        <f>IFERROR(F6692*VLOOKUP(D6692,Saldo!$P$8:$U$1009,6,FALSE),"")</f>
        <v/>
      </c>
      <c r="I6692" s="78" t="str">
        <f>IFERROR(IF(D6692="","",VLOOKUP(D6692,Saldo!$P$8:$Q$1009,2,FALSE)),"")</f>
        <v/>
      </c>
      <c r="J6692" s="76"/>
      <c r="K6692" s="74" t="str">
        <f t="shared" si="104"/>
        <v/>
      </c>
    </row>
    <row r="6693" spans="1:11" ht="18.95" customHeight="1" x14ac:dyDescent="0.25">
      <c r="A6693" s="52"/>
      <c r="C6693" s="185"/>
      <c r="D6693" s="76"/>
      <c r="E6693" s="76" t="str">
        <f>IF(D6693="","",IFERROR(VLOOKUP(D6693,Cadastro!$C$9:$D$1009,2,FALSE),"NOT FOUND"))</f>
        <v/>
      </c>
      <c r="F6693" s="94"/>
      <c r="G6693" s="76"/>
      <c r="H6693" s="81" t="str">
        <f>IFERROR(F6693*VLOOKUP(D6693,Saldo!$P$8:$U$1009,6,FALSE),"")</f>
        <v/>
      </c>
      <c r="I6693" s="78" t="str">
        <f>IFERROR(IF(D6693="","",VLOOKUP(D6693,Saldo!$P$8:$Q$1009,2,FALSE)),"")</f>
        <v/>
      </c>
      <c r="J6693" s="76"/>
      <c r="K6693" s="74" t="str">
        <f t="shared" si="104"/>
        <v/>
      </c>
    </row>
    <row r="6694" spans="1:11" ht="18.95" customHeight="1" x14ac:dyDescent="0.25">
      <c r="A6694" s="52"/>
      <c r="C6694" s="185"/>
      <c r="D6694" s="76"/>
      <c r="E6694" s="76" t="str">
        <f>IF(D6694="","",IFERROR(VLOOKUP(D6694,Cadastro!$C$9:$D$1009,2,FALSE),"NOT FOUND"))</f>
        <v/>
      </c>
      <c r="F6694" s="94"/>
      <c r="G6694" s="76"/>
      <c r="H6694" s="81" t="str">
        <f>IFERROR(F6694*VLOOKUP(D6694,Saldo!$P$8:$U$1009,6,FALSE),"")</f>
        <v/>
      </c>
      <c r="I6694" s="78" t="str">
        <f>IFERROR(IF(D6694="","",VLOOKUP(D6694,Saldo!$P$8:$Q$1009,2,FALSE)),"")</f>
        <v/>
      </c>
      <c r="J6694" s="76"/>
      <c r="K6694" s="74" t="str">
        <f t="shared" si="104"/>
        <v/>
      </c>
    </row>
    <row r="6695" spans="1:11" ht="18.95" customHeight="1" x14ac:dyDescent="0.25">
      <c r="A6695" s="52"/>
      <c r="C6695" s="185"/>
      <c r="D6695" s="76"/>
      <c r="E6695" s="76" t="str">
        <f>IF(D6695="","",IFERROR(VLOOKUP(D6695,Cadastro!$C$9:$D$1009,2,FALSE),"NOT FOUND"))</f>
        <v/>
      </c>
      <c r="F6695" s="94"/>
      <c r="G6695" s="76"/>
      <c r="H6695" s="81" t="str">
        <f>IFERROR(F6695*VLOOKUP(D6695,Saldo!$P$8:$U$1009,6,FALSE),"")</f>
        <v/>
      </c>
      <c r="I6695" s="78" t="str">
        <f>IFERROR(IF(D6695="","",VLOOKUP(D6695,Saldo!$P$8:$Q$1009,2,FALSE)),"")</f>
        <v/>
      </c>
      <c r="J6695" s="76"/>
      <c r="K6695" s="74" t="str">
        <f t="shared" si="104"/>
        <v/>
      </c>
    </row>
    <row r="6696" spans="1:11" ht="18.95" customHeight="1" x14ac:dyDescent="0.25">
      <c r="A6696" s="52"/>
      <c r="C6696" s="185"/>
      <c r="D6696" s="76"/>
      <c r="E6696" s="76" t="str">
        <f>IF(D6696="","",IFERROR(VLOOKUP(D6696,Cadastro!$C$9:$D$1009,2,FALSE),"NOT FOUND"))</f>
        <v/>
      </c>
      <c r="F6696" s="94"/>
      <c r="G6696" s="76"/>
      <c r="H6696" s="81" t="str">
        <f>IFERROR(F6696*VLOOKUP(D6696,Saldo!$P$8:$U$1009,6,FALSE),"")</f>
        <v/>
      </c>
      <c r="I6696" s="78" t="str">
        <f>IFERROR(IF(D6696="","",VLOOKUP(D6696,Saldo!$P$8:$Q$1009,2,FALSE)),"")</f>
        <v/>
      </c>
      <c r="J6696" s="76"/>
      <c r="K6696" s="74" t="str">
        <f t="shared" si="104"/>
        <v/>
      </c>
    </row>
    <row r="6697" spans="1:11" ht="18.95" customHeight="1" x14ac:dyDescent="0.25">
      <c r="A6697" s="52"/>
      <c r="C6697" s="185"/>
      <c r="D6697" s="76"/>
      <c r="E6697" s="76" t="str">
        <f>IF(D6697="","",IFERROR(VLOOKUP(D6697,Cadastro!$C$9:$D$1009,2,FALSE),"NOT FOUND"))</f>
        <v/>
      </c>
      <c r="F6697" s="94"/>
      <c r="G6697" s="76"/>
      <c r="H6697" s="81" t="str">
        <f>IFERROR(F6697*VLOOKUP(D6697,Saldo!$P$8:$U$1009,6,FALSE),"")</f>
        <v/>
      </c>
      <c r="I6697" s="78" t="str">
        <f>IFERROR(IF(D6697="","",VLOOKUP(D6697,Saldo!$P$8:$Q$1009,2,FALSE)),"")</f>
        <v/>
      </c>
      <c r="J6697" s="76"/>
      <c r="K6697" s="74" t="str">
        <f t="shared" si="104"/>
        <v/>
      </c>
    </row>
    <row r="6698" spans="1:11" ht="18.95" customHeight="1" x14ac:dyDescent="0.25">
      <c r="A6698" s="52"/>
      <c r="C6698" s="185"/>
      <c r="D6698" s="76"/>
      <c r="E6698" s="76" t="str">
        <f>IF(D6698="","",IFERROR(VLOOKUP(D6698,Cadastro!$C$9:$D$1009,2,FALSE),"NOT FOUND"))</f>
        <v/>
      </c>
      <c r="F6698" s="94"/>
      <c r="G6698" s="76"/>
      <c r="H6698" s="81" t="str">
        <f>IFERROR(F6698*VLOOKUP(D6698,Saldo!$P$8:$U$1009,6,FALSE),"")</f>
        <v/>
      </c>
      <c r="I6698" s="78" t="str">
        <f>IFERROR(IF(D6698="","",VLOOKUP(D6698,Saldo!$P$8:$Q$1009,2,FALSE)),"")</f>
        <v/>
      </c>
      <c r="J6698" s="76"/>
      <c r="K6698" s="74" t="str">
        <f t="shared" si="104"/>
        <v/>
      </c>
    </row>
    <row r="6699" spans="1:11" ht="18.95" customHeight="1" x14ac:dyDescent="0.25">
      <c r="A6699" s="52"/>
      <c r="C6699" s="185"/>
      <c r="D6699" s="76"/>
      <c r="E6699" s="76" t="str">
        <f>IF(D6699="","",IFERROR(VLOOKUP(D6699,Cadastro!$C$9:$D$1009,2,FALSE),"NOT FOUND"))</f>
        <v/>
      </c>
      <c r="F6699" s="94"/>
      <c r="G6699" s="76"/>
      <c r="H6699" s="81" t="str">
        <f>IFERROR(F6699*VLOOKUP(D6699,Saldo!$P$8:$U$1009,6,FALSE),"")</f>
        <v/>
      </c>
      <c r="I6699" s="78" t="str">
        <f>IFERROR(IF(D6699="","",VLOOKUP(D6699,Saldo!$P$8:$Q$1009,2,FALSE)),"")</f>
        <v/>
      </c>
      <c r="J6699" s="76"/>
      <c r="K6699" s="74" t="str">
        <f t="shared" si="104"/>
        <v/>
      </c>
    </row>
    <row r="6700" spans="1:11" ht="18.95" customHeight="1" x14ac:dyDescent="0.25">
      <c r="A6700" s="52"/>
      <c r="C6700" s="185"/>
      <c r="D6700" s="76"/>
      <c r="E6700" s="76" t="str">
        <f>IF(D6700="","",IFERROR(VLOOKUP(D6700,Cadastro!$C$9:$D$1009,2,FALSE),"NOT FOUND"))</f>
        <v/>
      </c>
      <c r="F6700" s="94"/>
      <c r="G6700" s="76"/>
      <c r="H6700" s="81" t="str">
        <f>IFERROR(F6700*VLOOKUP(D6700,Saldo!$P$8:$U$1009,6,FALSE),"")</f>
        <v/>
      </c>
      <c r="I6700" s="78" t="str">
        <f>IFERROR(IF(D6700="","",VLOOKUP(D6700,Saldo!$P$8:$Q$1009,2,FALSE)),"")</f>
        <v/>
      </c>
      <c r="J6700" s="76"/>
      <c r="K6700" s="74" t="str">
        <f t="shared" si="104"/>
        <v/>
      </c>
    </row>
    <row r="6701" spans="1:11" ht="18.95" customHeight="1" x14ac:dyDescent="0.25">
      <c r="A6701" s="52"/>
      <c r="C6701" s="185"/>
      <c r="D6701" s="76"/>
      <c r="E6701" s="76" t="str">
        <f>IF(D6701="","",IFERROR(VLOOKUP(D6701,Cadastro!$C$9:$D$1009,2,FALSE),"NOT FOUND"))</f>
        <v/>
      </c>
      <c r="F6701" s="94"/>
      <c r="G6701" s="76"/>
      <c r="H6701" s="81" t="str">
        <f>IFERROR(F6701*VLOOKUP(D6701,Saldo!$P$8:$U$1009,6,FALSE),"")</f>
        <v/>
      </c>
      <c r="I6701" s="78" t="str">
        <f>IFERROR(IF(D6701="","",VLOOKUP(D6701,Saldo!$P$8:$Q$1009,2,FALSE)),"")</f>
        <v/>
      </c>
      <c r="J6701" s="76"/>
      <c r="K6701" s="74" t="str">
        <f t="shared" si="104"/>
        <v/>
      </c>
    </row>
    <row r="6702" spans="1:11" ht="18.95" customHeight="1" x14ac:dyDescent="0.25">
      <c r="A6702" s="52"/>
      <c r="C6702" s="185"/>
      <c r="D6702" s="76"/>
      <c r="E6702" s="76" t="str">
        <f>IF(D6702="","",IFERROR(VLOOKUP(D6702,Cadastro!$C$9:$D$1009,2,FALSE),"NOT FOUND"))</f>
        <v/>
      </c>
      <c r="F6702" s="94"/>
      <c r="G6702" s="76"/>
      <c r="H6702" s="81" t="str">
        <f>IFERROR(F6702*VLOOKUP(D6702,Saldo!$P$8:$U$1009,6,FALSE),"")</f>
        <v/>
      </c>
      <c r="I6702" s="78" t="str">
        <f>IFERROR(IF(D6702="","",VLOOKUP(D6702,Saldo!$P$8:$Q$1009,2,FALSE)),"")</f>
        <v/>
      </c>
      <c r="J6702" s="76"/>
      <c r="K6702" s="74" t="str">
        <f t="shared" si="104"/>
        <v/>
      </c>
    </row>
    <row r="6703" spans="1:11" ht="18.95" customHeight="1" x14ac:dyDescent="0.25">
      <c r="A6703" s="52"/>
      <c r="C6703" s="185"/>
      <c r="D6703" s="76"/>
      <c r="E6703" s="76" t="str">
        <f>IF(D6703="","",IFERROR(VLOOKUP(D6703,Cadastro!$C$9:$D$1009,2,FALSE),"NOT FOUND"))</f>
        <v/>
      </c>
      <c r="F6703" s="94"/>
      <c r="G6703" s="76"/>
      <c r="H6703" s="81" t="str">
        <f>IFERROR(F6703*VLOOKUP(D6703,Saldo!$P$8:$U$1009,6,FALSE),"")</f>
        <v/>
      </c>
      <c r="I6703" s="78" t="str">
        <f>IFERROR(IF(D6703="","",VLOOKUP(D6703,Saldo!$P$8:$Q$1009,2,FALSE)),"")</f>
        <v/>
      </c>
      <c r="J6703" s="76"/>
      <c r="K6703" s="74" t="str">
        <f t="shared" si="104"/>
        <v/>
      </c>
    </row>
    <row r="6704" spans="1:11" ht="18.95" customHeight="1" x14ac:dyDescent="0.25">
      <c r="A6704" s="52"/>
      <c r="C6704" s="185"/>
      <c r="D6704" s="76"/>
      <c r="E6704" s="76" t="str">
        <f>IF(D6704="","",IFERROR(VLOOKUP(D6704,Cadastro!$C$9:$D$1009,2,FALSE),"NOT FOUND"))</f>
        <v/>
      </c>
      <c r="F6704" s="94"/>
      <c r="G6704" s="76"/>
      <c r="H6704" s="81" t="str">
        <f>IFERROR(F6704*VLOOKUP(D6704,Saldo!$P$8:$U$1009,6,FALSE),"")</f>
        <v/>
      </c>
      <c r="I6704" s="78" t="str">
        <f>IFERROR(IF(D6704="","",VLOOKUP(D6704,Saldo!$P$8:$Q$1009,2,FALSE)),"")</f>
        <v/>
      </c>
      <c r="J6704" s="76"/>
      <c r="K6704" s="74" t="str">
        <f t="shared" si="104"/>
        <v/>
      </c>
    </row>
    <row r="6705" spans="1:11" ht="18.95" customHeight="1" x14ac:dyDescent="0.25">
      <c r="A6705" s="52"/>
      <c r="C6705" s="185"/>
      <c r="D6705" s="76"/>
      <c r="E6705" s="76" t="str">
        <f>IF(D6705="","",IFERROR(VLOOKUP(D6705,Cadastro!$C$9:$D$1009,2,FALSE),"NOT FOUND"))</f>
        <v/>
      </c>
      <c r="F6705" s="94"/>
      <c r="G6705" s="76"/>
      <c r="H6705" s="81" t="str">
        <f>IFERROR(F6705*VLOOKUP(D6705,Saldo!$P$8:$U$1009,6,FALSE),"")</f>
        <v/>
      </c>
      <c r="I6705" s="78" t="str">
        <f>IFERROR(IF(D6705="","",VLOOKUP(D6705,Saldo!$P$8:$Q$1009,2,FALSE)),"")</f>
        <v/>
      </c>
      <c r="J6705" s="76"/>
      <c r="K6705" s="74" t="str">
        <f t="shared" si="104"/>
        <v/>
      </c>
    </row>
    <row r="6706" spans="1:11" ht="18.95" customHeight="1" x14ac:dyDescent="0.25">
      <c r="A6706" s="52"/>
      <c r="C6706" s="185"/>
      <c r="D6706" s="76"/>
      <c r="E6706" s="76" t="str">
        <f>IF(D6706="","",IFERROR(VLOOKUP(D6706,Cadastro!$C$9:$D$1009,2,FALSE),"NOT FOUND"))</f>
        <v/>
      </c>
      <c r="F6706" s="94"/>
      <c r="G6706" s="76"/>
      <c r="H6706" s="81" t="str">
        <f>IFERROR(F6706*VLOOKUP(D6706,Saldo!$P$8:$U$1009,6,FALSE),"")</f>
        <v/>
      </c>
      <c r="I6706" s="78" t="str">
        <f>IFERROR(IF(D6706="","",VLOOKUP(D6706,Saldo!$P$8:$Q$1009,2,FALSE)),"")</f>
        <v/>
      </c>
      <c r="J6706" s="76"/>
      <c r="K6706" s="74" t="str">
        <f t="shared" si="104"/>
        <v/>
      </c>
    </row>
    <row r="6707" spans="1:11" ht="18.95" customHeight="1" x14ac:dyDescent="0.25">
      <c r="A6707" s="52"/>
      <c r="C6707" s="185"/>
      <c r="D6707" s="76"/>
      <c r="E6707" s="76" t="str">
        <f>IF(D6707="","",IFERROR(VLOOKUP(D6707,Cadastro!$C$9:$D$1009,2,FALSE),"NOT FOUND"))</f>
        <v/>
      </c>
      <c r="F6707" s="94"/>
      <c r="G6707" s="76"/>
      <c r="H6707" s="81" t="str">
        <f>IFERROR(F6707*VLOOKUP(D6707,Saldo!$P$8:$U$1009,6,FALSE),"")</f>
        <v/>
      </c>
      <c r="I6707" s="78" t="str">
        <f>IFERROR(IF(D6707="","",VLOOKUP(D6707,Saldo!$P$8:$Q$1009,2,FALSE)),"")</f>
        <v/>
      </c>
      <c r="J6707" s="76"/>
      <c r="K6707" s="74" t="str">
        <f t="shared" si="104"/>
        <v/>
      </c>
    </row>
    <row r="6708" spans="1:11" ht="18.95" customHeight="1" x14ac:dyDescent="0.25">
      <c r="A6708" s="52"/>
      <c r="C6708" s="185"/>
      <c r="D6708" s="76"/>
      <c r="E6708" s="76" t="str">
        <f>IF(D6708="","",IFERROR(VLOOKUP(D6708,Cadastro!$C$9:$D$1009,2,FALSE),"NOT FOUND"))</f>
        <v/>
      </c>
      <c r="F6708" s="94"/>
      <c r="G6708" s="76"/>
      <c r="H6708" s="81" t="str">
        <f>IFERROR(F6708*VLOOKUP(D6708,Saldo!$P$8:$U$1009,6,FALSE),"")</f>
        <v/>
      </c>
      <c r="I6708" s="78" t="str">
        <f>IFERROR(IF(D6708="","",VLOOKUP(D6708,Saldo!$P$8:$Q$1009,2,FALSE)),"")</f>
        <v/>
      </c>
      <c r="J6708" s="76"/>
      <c r="K6708" s="74" t="str">
        <f t="shared" si="104"/>
        <v/>
      </c>
    </row>
    <row r="6709" spans="1:11" ht="18.95" customHeight="1" x14ac:dyDescent="0.25">
      <c r="A6709" s="52"/>
      <c r="C6709" s="185"/>
      <c r="D6709" s="76"/>
      <c r="E6709" s="76" t="str">
        <f>IF(D6709="","",IFERROR(VLOOKUP(D6709,Cadastro!$C$9:$D$1009,2,FALSE),"NOT FOUND"))</f>
        <v/>
      </c>
      <c r="F6709" s="94"/>
      <c r="G6709" s="76"/>
      <c r="H6709" s="81" t="str">
        <f>IFERROR(F6709*VLOOKUP(D6709,Saldo!$P$8:$U$1009,6,FALSE),"")</f>
        <v/>
      </c>
      <c r="I6709" s="78" t="str">
        <f>IFERROR(IF(D6709="","",VLOOKUP(D6709,Saldo!$P$8:$Q$1009,2,FALSE)),"")</f>
        <v/>
      </c>
      <c r="J6709" s="76"/>
      <c r="K6709" s="74" t="str">
        <f t="shared" si="104"/>
        <v/>
      </c>
    </row>
    <row r="6710" spans="1:11" ht="18.95" customHeight="1" x14ac:dyDescent="0.25">
      <c r="A6710" s="52"/>
      <c r="C6710" s="185"/>
      <c r="D6710" s="76"/>
      <c r="E6710" s="76" t="str">
        <f>IF(D6710="","",IFERROR(VLOOKUP(D6710,Cadastro!$C$9:$D$1009,2,FALSE),"NOT FOUND"))</f>
        <v/>
      </c>
      <c r="F6710" s="94"/>
      <c r="G6710" s="76"/>
      <c r="H6710" s="81" t="str">
        <f>IFERROR(F6710*VLOOKUP(D6710,Saldo!$P$8:$U$1009,6,FALSE),"")</f>
        <v/>
      </c>
      <c r="I6710" s="78" t="str">
        <f>IFERROR(IF(D6710="","",VLOOKUP(D6710,Saldo!$P$8:$Q$1009,2,FALSE)),"")</f>
        <v/>
      </c>
      <c r="J6710" s="76"/>
      <c r="K6710" s="74" t="str">
        <f t="shared" si="104"/>
        <v/>
      </c>
    </row>
    <row r="6711" spans="1:11" ht="18.95" customHeight="1" x14ac:dyDescent="0.25">
      <c r="A6711" s="52"/>
      <c r="C6711" s="185"/>
      <c r="D6711" s="76"/>
      <c r="E6711" s="76" t="str">
        <f>IF(D6711="","",IFERROR(VLOOKUP(D6711,Cadastro!$C$9:$D$1009,2,FALSE),"NOT FOUND"))</f>
        <v/>
      </c>
      <c r="F6711" s="94"/>
      <c r="G6711" s="76"/>
      <c r="H6711" s="81" t="str">
        <f>IFERROR(F6711*VLOOKUP(D6711,Saldo!$P$8:$U$1009,6,FALSE),"")</f>
        <v/>
      </c>
      <c r="I6711" s="78" t="str">
        <f>IFERROR(IF(D6711="","",VLOOKUP(D6711,Saldo!$P$8:$Q$1009,2,FALSE)),"")</f>
        <v/>
      </c>
      <c r="J6711" s="76"/>
      <c r="K6711" s="74" t="str">
        <f t="shared" si="104"/>
        <v/>
      </c>
    </row>
    <row r="6712" spans="1:11" ht="18.95" customHeight="1" x14ac:dyDescent="0.25">
      <c r="A6712" s="52"/>
      <c r="C6712" s="185"/>
      <c r="D6712" s="76"/>
      <c r="E6712" s="76" t="str">
        <f>IF(D6712="","",IFERROR(VLOOKUP(D6712,Cadastro!$C$9:$D$1009,2,FALSE),"NOT FOUND"))</f>
        <v/>
      </c>
      <c r="F6712" s="94"/>
      <c r="G6712" s="76"/>
      <c r="H6712" s="81" t="str">
        <f>IFERROR(F6712*VLOOKUP(D6712,Saldo!$P$8:$U$1009,6,FALSE),"")</f>
        <v/>
      </c>
      <c r="I6712" s="78" t="str">
        <f>IFERROR(IF(D6712="","",VLOOKUP(D6712,Saldo!$P$8:$Q$1009,2,FALSE)),"")</f>
        <v/>
      </c>
      <c r="J6712" s="76"/>
      <c r="K6712" s="74" t="str">
        <f t="shared" si="104"/>
        <v/>
      </c>
    </row>
    <row r="6713" spans="1:11" ht="18.95" customHeight="1" x14ac:dyDescent="0.25">
      <c r="A6713" s="52"/>
      <c r="C6713" s="185"/>
      <c r="D6713" s="76"/>
      <c r="E6713" s="76" t="str">
        <f>IF(D6713="","",IFERROR(VLOOKUP(D6713,Cadastro!$C$9:$D$1009,2,FALSE),"NOT FOUND"))</f>
        <v/>
      </c>
      <c r="F6713" s="94"/>
      <c r="G6713" s="76"/>
      <c r="H6713" s="81" t="str">
        <f>IFERROR(F6713*VLOOKUP(D6713,Saldo!$P$8:$U$1009,6,FALSE),"")</f>
        <v/>
      </c>
      <c r="I6713" s="78" t="str">
        <f>IFERROR(IF(D6713="","",VLOOKUP(D6713,Saldo!$P$8:$Q$1009,2,FALSE)),"")</f>
        <v/>
      </c>
      <c r="J6713" s="76"/>
      <c r="K6713" s="74" t="str">
        <f t="shared" si="104"/>
        <v/>
      </c>
    </row>
    <row r="6714" spans="1:11" ht="18.95" customHeight="1" x14ac:dyDescent="0.25">
      <c r="A6714" s="52"/>
      <c r="C6714" s="185"/>
      <c r="D6714" s="76"/>
      <c r="E6714" s="76" t="str">
        <f>IF(D6714="","",IFERROR(VLOOKUP(D6714,Cadastro!$C$9:$D$1009,2,FALSE),"NOT FOUND"))</f>
        <v/>
      </c>
      <c r="F6714" s="94"/>
      <c r="G6714" s="76"/>
      <c r="H6714" s="81" t="str">
        <f>IFERROR(F6714*VLOOKUP(D6714,Saldo!$P$8:$U$1009,6,FALSE),"")</f>
        <v/>
      </c>
      <c r="I6714" s="78" t="str">
        <f>IFERROR(IF(D6714="","",VLOOKUP(D6714,Saldo!$P$8:$Q$1009,2,FALSE)),"")</f>
        <v/>
      </c>
      <c r="J6714" s="76"/>
      <c r="K6714" s="74" t="str">
        <f t="shared" si="104"/>
        <v/>
      </c>
    </row>
    <row r="6715" spans="1:11" ht="18.95" customHeight="1" x14ac:dyDescent="0.25">
      <c r="A6715" s="52"/>
      <c r="C6715" s="185"/>
      <c r="D6715" s="76"/>
      <c r="E6715" s="76" t="str">
        <f>IF(D6715="","",IFERROR(VLOOKUP(D6715,Cadastro!$C$9:$D$1009,2,FALSE),"NOT FOUND"))</f>
        <v/>
      </c>
      <c r="F6715" s="94"/>
      <c r="G6715" s="76"/>
      <c r="H6715" s="81" t="str">
        <f>IFERROR(F6715*VLOOKUP(D6715,Saldo!$P$8:$U$1009,6,FALSE),"")</f>
        <v/>
      </c>
      <c r="I6715" s="78" t="str">
        <f>IFERROR(IF(D6715="","",VLOOKUP(D6715,Saldo!$P$8:$Q$1009,2,FALSE)),"")</f>
        <v/>
      </c>
      <c r="J6715" s="76"/>
      <c r="K6715" s="74" t="str">
        <f t="shared" si="104"/>
        <v/>
      </c>
    </row>
    <row r="6716" spans="1:11" ht="18.95" customHeight="1" x14ac:dyDescent="0.25">
      <c r="A6716" s="52"/>
      <c r="C6716" s="185"/>
      <c r="D6716" s="76"/>
      <c r="E6716" s="76" t="str">
        <f>IF(D6716="","",IFERROR(VLOOKUP(D6716,Cadastro!$C$9:$D$1009,2,FALSE),"NOT FOUND"))</f>
        <v/>
      </c>
      <c r="F6716" s="94"/>
      <c r="G6716" s="76"/>
      <c r="H6716" s="81" t="str">
        <f>IFERROR(F6716*VLOOKUP(D6716,Saldo!$P$8:$U$1009,6,FALSE),"")</f>
        <v/>
      </c>
      <c r="I6716" s="78" t="str">
        <f>IFERROR(IF(D6716="","",VLOOKUP(D6716,Saldo!$P$8:$Q$1009,2,FALSE)),"")</f>
        <v/>
      </c>
      <c r="J6716" s="76"/>
      <c r="K6716" s="74" t="str">
        <f t="shared" si="104"/>
        <v/>
      </c>
    </row>
    <row r="6717" spans="1:11" ht="18.95" customHeight="1" x14ac:dyDescent="0.25">
      <c r="A6717" s="52"/>
      <c r="C6717" s="185"/>
      <c r="D6717" s="76"/>
      <c r="E6717" s="76" t="str">
        <f>IF(D6717="","",IFERROR(VLOOKUP(D6717,Cadastro!$C$9:$D$1009,2,FALSE),"NOT FOUND"))</f>
        <v/>
      </c>
      <c r="F6717" s="94"/>
      <c r="G6717" s="76"/>
      <c r="H6717" s="81" t="str">
        <f>IFERROR(F6717*VLOOKUP(D6717,Saldo!$P$8:$U$1009,6,FALSE),"")</f>
        <v/>
      </c>
      <c r="I6717" s="78" t="str">
        <f>IFERROR(IF(D6717="","",VLOOKUP(D6717,Saldo!$P$8:$Q$1009,2,FALSE)),"")</f>
        <v/>
      </c>
      <c r="J6717" s="76"/>
      <c r="K6717" s="74" t="str">
        <f t="shared" si="104"/>
        <v/>
      </c>
    </row>
    <row r="6718" spans="1:11" ht="18.95" customHeight="1" x14ac:dyDescent="0.25">
      <c r="A6718" s="52"/>
      <c r="C6718" s="185"/>
      <c r="D6718" s="76"/>
      <c r="E6718" s="76" t="str">
        <f>IF(D6718="","",IFERROR(VLOOKUP(D6718,Cadastro!$C$9:$D$1009,2,FALSE),"NOT FOUND"))</f>
        <v/>
      </c>
      <c r="F6718" s="94"/>
      <c r="G6718" s="76"/>
      <c r="H6718" s="81" t="str">
        <f>IFERROR(F6718*VLOOKUP(D6718,Saldo!$P$8:$U$1009,6,FALSE),"")</f>
        <v/>
      </c>
      <c r="I6718" s="78" t="str">
        <f>IFERROR(IF(D6718="","",VLOOKUP(D6718,Saldo!$P$8:$Q$1009,2,FALSE)),"")</f>
        <v/>
      </c>
      <c r="J6718" s="76"/>
      <c r="K6718" s="74" t="str">
        <f t="shared" si="104"/>
        <v/>
      </c>
    </row>
    <row r="6719" spans="1:11" ht="18.95" customHeight="1" x14ac:dyDescent="0.25">
      <c r="A6719" s="52"/>
      <c r="C6719" s="185"/>
      <c r="D6719" s="76"/>
      <c r="E6719" s="76" t="str">
        <f>IF(D6719="","",IFERROR(VLOOKUP(D6719,Cadastro!$C$9:$D$1009,2,FALSE),"NOT FOUND"))</f>
        <v/>
      </c>
      <c r="F6719" s="94"/>
      <c r="G6719" s="76"/>
      <c r="H6719" s="81" t="str">
        <f>IFERROR(F6719*VLOOKUP(D6719,Saldo!$P$8:$U$1009,6,FALSE),"")</f>
        <v/>
      </c>
      <c r="I6719" s="78" t="str">
        <f>IFERROR(IF(D6719="","",VLOOKUP(D6719,Saldo!$P$8:$Q$1009,2,FALSE)),"")</f>
        <v/>
      </c>
      <c r="J6719" s="76"/>
      <c r="K6719" s="74" t="str">
        <f t="shared" si="104"/>
        <v/>
      </c>
    </row>
    <row r="6720" spans="1:11" ht="18.95" customHeight="1" x14ac:dyDescent="0.25">
      <c r="A6720" s="52"/>
      <c r="C6720" s="185"/>
      <c r="D6720" s="76"/>
      <c r="E6720" s="76" t="str">
        <f>IF(D6720="","",IFERROR(VLOOKUP(D6720,Cadastro!$C$9:$D$1009,2,FALSE),"NOT FOUND"))</f>
        <v/>
      </c>
      <c r="F6720" s="94"/>
      <c r="G6720" s="76"/>
      <c r="H6720" s="81" t="str">
        <f>IFERROR(F6720*VLOOKUP(D6720,Saldo!$P$8:$U$1009,6,FALSE),"")</f>
        <v/>
      </c>
      <c r="I6720" s="78" t="str">
        <f>IFERROR(IF(D6720="","",VLOOKUP(D6720,Saldo!$P$8:$Q$1009,2,FALSE)),"")</f>
        <v/>
      </c>
      <c r="J6720" s="76"/>
      <c r="K6720" s="74" t="str">
        <f t="shared" si="104"/>
        <v/>
      </c>
    </row>
    <row r="6721" spans="1:11" ht="18.95" customHeight="1" x14ac:dyDescent="0.25">
      <c r="A6721" s="52"/>
      <c r="C6721" s="185"/>
      <c r="D6721" s="76"/>
      <c r="E6721" s="76" t="str">
        <f>IF(D6721="","",IFERROR(VLOOKUP(D6721,Cadastro!$C$9:$D$1009,2,FALSE),"NOT FOUND"))</f>
        <v/>
      </c>
      <c r="F6721" s="94"/>
      <c r="G6721" s="76"/>
      <c r="H6721" s="81" t="str">
        <f>IFERROR(F6721*VLOOKUP(D6721,Saldo!$P$8:$U$1009,6,FALSE),"")</f>
        <v/>
      </c>
      <c r="I6721" s="78" t="str">
        <f>IFERROR(IF(D6721="","",VLOOKUP(D6721,Saldo!$P$8:$Q$1009,2,FALSE)),"")</f>
        <v/>
      </c>
      <c r="J6721" s="76"/>
      <c r="K6721" s="74" t="str">
        <f t="shared" si="104"/>
        <v/>
      </c>
    </row>
    <row r="6722" spans="1:11" ht="18.95" customHeight="1" x14ac:dyDescent="0.25">
      <c r="A6722" s="52"/>
      <c r="C6722" s="185"/>
      <c r="D6722" s="76"/>
      <c r="E6722" s="76" t="str">
        <f>IF(D6722="","",IFERROR(VLOOKUP(D6722,Cadastro!$C$9:$D$1009,2,FALSE),"NOT FOUND"))</f>
        <v/>
      </c>
      <c r="F6722" s="94"/>
      <c r="G6722" s="76"/>
      <c r="H6722" s="81" t="str">
        <f>IFERROR(F6722*VLOOKUP(D6722,Saldo!$P$8:$U$1009,6,FALSE),"")</f>
        <v/>
      </c>
      <c r="I6722" s="78" t="str">
        <f>IFERROR(IF(D6722="","",VLOOKUP(D6722,Saldo!$P$8:$Q$1009,2,FALSE)),"")</f>
        <v/>
      </c>
      <c r="J6722" s="76"/>
      <c r="K6722" s="74" t="str">
        <f t="shared" si="104"/>
        <v/>
      </c>
    </row>
    <row r="6723" spans="1:11" ht="18.95" customHeight="1" x14ac:dyDescent="0.25">
      <c r="A6723" s="52"/>
      <c r="C6723" s="185"/>
      <c r="D6723" s="76"/>
      <c r="E6723" s="76" t="str">
        <f>IF(D6723="","",IFERROR(VLOOKUP(D6723,Cadastro!$C$9:$D$1009,2,FALSE),"NOT FOUND"))</f>
        <v/>
      </c>
      <c r="F6723" s="94"/>
      <c r="G6723" s="76"/>
      <c r="H6723" s="81" t="str">
        <f>IFERROR(F6723*VLOOKUP(D6723,Saldo!$P$8:$U$1009,6,FALSE),"")</f>
        <v/>
      </c>
      <c r="I6723" s="78" t="str">
        <f>IFERROR(IF(D6723="","",VLOOKUP(D6723,Saldo!$P$8:$Q$1009,2,FALSE)),"")</f>
        <v/>
      </c>
      <c r="J6723" s="76"/>
      <c r="K6723" s="74" t="str">
        <f t="shared" si="104"/>
        <v/>
      </c>
    </row>
    <row r="6724" spans="1:11" ht="18.95" customHeight="1" x14ac:dyDescent="0.25">
      <c r="A6724" s="52"/>
      <c r="C6724" s="185"/>
      <c r="D6724" s="76"/>
      <c r="E6724" s="76" t="str">
        <f>IF(D6724="","",IFERROR(VLOOKUP(D6724,Cadastro!$C$9:$D$1009,2,FALSE),"NOT FOUND"))</f>
        <v/>
      </c>
      <c r="F6724" s="94"/>
      <c r="G6724" s="76"/>
      <c r="H6724" s="81" t="str">
        <f>IFERROR(F6724*VLOOKUP(D6724,Saldo!$P$8:$U$1009,6,FALSE),"")</f>
        <v/>
      </c>
      <c r="I6724" s="78" t="str">
        <f>IFERROR(IF(D6724="","",VLOOKUP(D6724,Saldo!$P$8:$Q$1009,2,FALSE)),"")</f>
        <v/>
      </c>
      <c r="J6724" s="76"/>
      <c r="K6724" s="74" t="str">
        <f t="shared" si="104"/>
        <v/>
      </c>
    </row>
    <row r="6725" spans="1:11" ht="18.95" customHeight="1" x14ac:dyDescent="0.25">
      <c r="A6725" s="52"/>
      <c r="C6725" s="185"/>
      <c r="D6725" s="76"/>
      <c r="E6725" s="76" t="str">
        <f>IF(D6725="","",IFERROR(VLOOKUP(D6725,Cadastro!$C$9:$D$1009,2,FALSE),"NOT FOUND"))</f>
        <v/>
      </c>
      <c r="F6725" s="94"/>
      <c r="G6725" s="76"/>
      <c r="H6725" s="81" t="str">
        <f>IFERROR(F6725*VLOOKUP(D6725,Saldo!$P$8:$U$1009,6,FALSE),"")</f>
        <v/>
      </c>
      <c r="I6725" s="78" t="str">
        <f>IFERROR(IF(D6725="","",VLOOKUP(D6725,Saldo!$P$8:$Q$1009,2,FALSE)),"")</f>
        <v/>
      </c>
      <c r="J6725" s="76"/>
      <c r="K6725" s="74" t="str">
        <f t="shared" si="104"/>
        <v/>
      </c>
    </row>
    <row r="6726" spans="1:11" ht="18.95" customHeight="1" x14ac:dyDescent="0.25">
      <c r="A6726" s="52"/>
      <c r="C6726" s="185"/>
      <c r="D6726" s="76"/>
      <c r="E6726" s="76" t="str">
        <f>IF(D6726="","",IFERROR(VLOOKUP(D6726,Cadastro!$C$9:$D$1009,2,FALSE),"NOT FOUND"))</f>
        <v/>
      </c>
      <c r="F6726" s="94"/>
      <c r="G6726" s="76"/>
      <c r="H6726" s="81" t="str">
        <f>IFERROR(F6726*VLOOKUP(D6726,Saldo!$P$8:$U$1009,6,FALSE),"")</f>
        <v/>
      </c>
      <c r="I6726" s="78" t="str">
        <f>IFERROR(IF(D6726="","",VLOOKUP(D6726,Saldo!$P$8:$Q$1009,2,FALSE)),"")</f>
        <v/>
      </c>
      <c r="J6726" s="76"/>
      <c r="K6726" s="74" t="str">
        <f t="shared" si="104"/>
        <v/>
      </c>
    </row>
    <row r="6727" spans="1:11" ht="18.95" customHeight="1" x14ac:dyDescent="0.25">
      <c r="A6727" s="52"/>
      <c r="C6727" s="185"/>
      <c r="D6727" s="76"/>
      <c r="E6727" s="76" t="str">
        <f>IF(D6727="","",IFERROR(VLOOKUP(D6727,Cadastro!$C$9:$D$1009,2,FALSE),"NOT FOUND"))</f>
        <v/>
      </c>
      <c r="F6727" s="94"/>
      <c r="G6727" s="76"/>
      <c r="H6727" s="81" t="str">
        <f>IFERROR(F6727*VLOOKUP(D6727,Saldo!$P$8:$U$1009,6,FALSE),"")</f>
        <v/>
      </c>
      <c r="I6727" s="78" t="str">
        <f>IFERROR(IF(D6727="","",VLOOKUP(D6727,Saldo!$P$8:$Q$1009,2,FALSE)),"")</f>
        <v/>
      </c>
      <c r="J6727" s="76"/>
      <c r="K6727" s="74" t="str">
        <f t="shared" si="104"/>
        <v/>
      </c>
    </row>
    <row r="6728" spans="1:11" ht="18.95" customHeight="1" x14ac:dyDescent="0.25">
      <c r="A6728" s="52"/>
      <c r="C6728" s="185"/>
      <c r="D6728" s="76"/>
      <c r="E6728" s="76" t="str">
        <f>IF(D6728="","",IFERROR(VLOOKUP(D6728,Cadastro!$C$9:$D$1009,2,FALSE),"NOT FOUND"))</f>
        <v/>
      </c>
      <c r="F6728" s="94"/>
      <c r="G6728" s="76"/>
      <c r="H6728" s="81" t="str">
        <f>IFERROR(F6728*VLOOKUP(D6728,Saldo!$P$8:$U$1009,6,FALSE),"")</f>
        <v/>
      </c>
      <c r="I6728" s="78" t="str">
        <f>IFERROR(IF(D6728="","",VLOOKUP(D6728,Saldo!$P$8:$Q$1009,2,FALSE)),"")</f>
        <v/>
      </c>
      <c r="J6728" s="76"/>
      <c r="K6728" s="74" t="str">
        <f t="shared" si="104"/>
        <v/>
      </c>
    </row>
    <row r="6729" spans="1:11" ht="18.95" customHeight="1" x14ac:dyDescent="0.25">
      <c r="A6729" s="52"/>
      <c r="C6729" s="185"/>
      <c r="D6729" s="76"/>
      <c r="E6729" s="76" t="str">
        <f>IF(D6729="","",IFERROR(VLOOKUP(D6729,Cadastro!$C$9:$D$1009,2,FALSE),"NOT FOUND"))</f>
        <v/>
      </c>
      <c r="F6729" s="94"/>
      <c r="G6729" s="76"/>
      <c r="H6729" s="81" t="str">
        <f>IFERROR(F6729*VLOOKUP(D6729,Saldo!$P$8:$U$1009,6,FALSE),"")</f>
        <v/>
      </c>
      <c r="I6729" s="78" t="str">
        <f>IFERROR(IF(D6729="","",VLOOKUP(D6729,Saldo!$P$8:$Q$1009,2,FALSE)),"")</f>
        <v/>
      </c>
      <c r="J6729" s="76"/>
      <c r="K6729" s="74" t="str">
        <f t="shared" si="104"/>
        <v/>
      </c>
    </row>
    <row r="6730" spans="1:11" ht="18.95" customHeight="1" x14ac:dyDescent="0.25">
      <c r="A6730" s="52"/>
      <c r="C6730" s="185"/>
      <c r="D6730" s="76"/>
      <c r="E6730" s="76" t="str">
        <f>IF(D6730="","",IFERROR(VLOOKUP(D6730,Cadastro!$C$9:$D$1009,2,FALSE),"NOT FOUND"))</f>
        <v/>
      </c>
      <c r="F6730" s="94"/>
      <c r="G6730" s="76"/>
      <c r="H6730" s="81" t="str">
        <f>IFERROR(F6730*VLOOKUP(D6730,Saldo!$P$8:$U$1009,6,FALSE),"")</f>
        <v/>
      </c>
      <c r="I6730" s="78" t="str">
        <f>IFERROR(IF(D6730="","",VLOOKUP(D6730,Saldo!$P$8:$Q$1009,2,FALSE)),"")</f>
        <v/>
      </c>
      <c r="J6730" s="76"/>
      <c r="K6730" s="74" t="str">
        <f t="shared" ref="K6730:K6793" si="105">IF(C6730="","",MONTH(C6730))</f>
        <v/>
      </c>
    </row>
    <row r="6731" spans="1:11" ht="18.95" customHeight="1" x14ac:dyDescent="0.25">
      <c r="A6731" s="52"/>
      <c r="C6731" s="185"/>
      <c r="D6731" s="76"/>
      <c r="E6731" s="76" t="str">
        <f>IF(D6731="","",IFERROR(VLOOKUP(D6731,Cadastro!$C$9:$D$1009,2,FALSE),"NOT FOUND"))</f>
        <v/>
      </c>
      <c r="F6731" s="94"/>
      <c r="G6731" s="76"/>
      <c r="H6731" s="81" t="str">
        <f>IFERROR(F6731*VLOOKUP(D6731,Saldo!$P$8:$U$1009,6,FALSE),"")</f>
        <v/>
      </c>
      <c r="I6731" s="78" t="str">
        <f>IFERROR(IF(D6731="","",VLOOKUP(D6731,Saldo!$P$8:$Q$1009,2,FALSE)),"")</f>
        <v/>
      </c>
      <c r="J6731" s="76"/>
      <c r="K6731" s="74" t="str">
        <f t="shared" si="105"/>
        <v/>
      </c>
    </row>
    <row r="6732" spans="1:11" ht="18.95" customHeight="1" x14ac:dyDescent="0.25">
      <c r="A6732" s="52"/>
      <c r="C6732" s="185"/>
      <c r="D6732" s="76"/>
      <c r="E6732" s="76" t="str">
        <f>IF(D6732="","",IFERROR(VLOOKUP(D6732,Cadastro!$C$9:$D$1009,2,FALSE),"NOT FOUND"))</f>
        <v/>
      </c>
      <c r="F6732" s="94"/>
      <c r="G6732" s="76"/>
      <c r="H6732" s="81" t="str">
        <f>IFERROR(F6732*VLOOKUP(D6732,Saldo!$P$8:$U$1009,6,FALSE),"")</f>
        <v/>
      </c>
      <c r="I6732" s="78" t="str">
        <f>IFERROR(IF(D6732="","",VLOOKUP(D6732,Saldo!$P$8:$Q$1009,2,FALSE)),"")</f>
        <v/>
      </c>
      <c r="J6732" s="76"/>
      <c r="K6732" s="74" t="str">
        <f t="shared" si="105"/>
        <v/>
      </c>
    </row>
    <row r="6733" spans="1:11" ht="18.95" customHeight="1" x14ac:dyDescent="0.25">
      <c r="A6733" s="52"/>
      <c r="C6733" s="185"/>
      <c r="D6733" s="76"/>
      <c r="E6733" s="76" t="str">
        <f>IF(D6733="","",IFERROR(VLOOKUP(D6733,Cadastro!$C$9:$D$1009,2,FALSE),"NOT FOUND"))</f>
        <v/>
      </c>
      <c r="F6733" s="94"/>
      <c r="G6733" s="76"/>
      <c r="H6733" s="81" t="str">
        <f>IFERROR(F6733*VLOOKUP(D6733,Saldo!$P$8:$U$1009,6,FALSE),"")</f>
        <v/>
      </c>
      <c r="I6733" s="78" t="str">
        <f>IFERROR(IF(D6733="","",VLOOKUP(D6733,Saldo!$P$8:$Q$1009,2,FALSE)),"")</f>
        <v/>
      </c>
      <c r="J6733" s="76"/>
      <c r="K6733" s="74" t="str">
        <f t="shared" si="105"/>
        <v/>
      </c>
    </row>
    <row r="6734" spans="1:11" ht="18.95" customHeight="1" x14ac:dyDescent="0.25">
      <c r="A6734" s="52"/>
      <c r="C6734" s="185"/>
      <c r="D6734" s="76"/>
      <c r="E6734" s="76" t="str">
        <f>IF(D6734="","",IFERROR(VLOOKUP(D6734,Cadastro!$C$9:$D$1009,2,FALSE),"NOT FOUND"))</f>
        <v/>
      </c>
      <c r="F6734" s="94"/>
      <c r="G6734" s="76"/>
      <c r="H6734" s="81" t="str">
        <f>IFERROR(F6734*VLOOKUP(D6734,Saldo!$P$8:$U$1009,6,FALSE),"")</f>
        <v/>
      </c>
      <c r="I6734" s="78" t="str">
        <f>IFERROR(IF(D6734="","",VLOOKUP(D6734,Saldo!$P$8:$Q$1009,2,FALSE)),"")</f>
        <v/>
      </c>
      <c r="J6734" s="76"/>
      <c r="K6734" s="74" t="str">
        <f t="shared" si="105"/>
        <v/>
      </c>
    </row>
    <row r="6735" spans="1:11" ht="18.95" customHeight="1" x14ac:dyDescent="0.25">
      <c r="A6735" s="52"/>
      <c r="C6735" s="185"/>
      <c r="D6735" s="76"/>
      <c r="E6735" s="76" t="str">
        <f>IF(D6735="","",IFERROR(VLOOKUP(D6735,Cadastro!$C$9:$D$1009,2,FALSE),"NOT FOUND"))</f>
        <v/>
      </c>
      <c r="F6735" s="94"/>
      <c r="G6735" s="76"/>
      <c r="H6735" s="81" t="str">
        <f>IFERROR(F6735*VLOOKUP(D6735,Saldo!$P$8:$U$1009,6,FALSE),"")</f>
        <v/>
      </c>
      <c r="I6735" s="78" t="str">
        <f>IFERROR(IF(D6735="","",VLOOKUP(D6735,Saldo!$P$8:$Q$1009,2,FALSE)),"")</f>
        <v/>
      </c>
      <c r="J6735" s="76"/>
      <c r="K6735" s="74" t="str">
        <f t="shared" si="105"/>
        <v/>
      </c>
    </row>
    <row r="6736" spans="1:11" ht="18.95" customHeight="1" x14ac:dyDescent="0.25">
      <c r="A6736" s="52"/>
      <c r="C6736" s="185"/>
      <c r="D6736" s="76"/>
      <c r="E6736" s="76" t="str">
        <f>IF(D6736="","",IFERROR(VLOOKUP(D6736,Cadastro!$C$9:$D$1009,2,FALSE),"NOT FOUND"))</f>
        <v/>
      </c>
      <c r="F6736" s="94"/>
      <c r="G6736" s="76"/>
      <c r="H6736" s="81" t="str">
        <f>IFERROR(F6736*VLOOKUP(D6736,Saldo!$P$8:$U$1009,6,FALSE),"")</f>
        <v/>
      </c>
      <c r="I6736" s="78" t="str">
        <f>IFERROR(IF(D6736="","",VLOOKUP(D6736,Saldo!$P$8:$Q$1009,2,FALSE)),"")</f>
        <v/>
      </c>
      <c r="J6736" s="76"/>
      <c r="K6736" s="74" t="str">
        <f t="shared" si="105"/>
        <v/>
      </c>
    </row>
    <row r="6737" spans="1:11" ht="18.95" customHeight="1" x14ac:dyDescent="0.25">
      <c r="A6737" s="52"/>
      <c r="C6737" s="185"/>
      <c r="D6737" s="76"/>
      <c r="E6737" s="76" t="str">
        <f>IF(D6737="","",IFERROR(VLOOKUP(D6737,Cadastro!$C$9:$D$1009,2,FALSE),"NOT FOUND"))</f>
        <v/>
      </c>
      <c r="F6737" s="94"/>
      <c r="G6737" s="76"/>
      <c r="H6737" s="81" t="str">
        <f>IFERROR(F6737*VLOOKUP(D6737,Saldo!$P$8:$U$1009,6,FALSE),"")</f>
        <v/>
      </c>
      <c r="I6737" s="78" t="str">
        <f>IFERROR(IF(D6737="","",VLOOKUP(D6737,Saldo!$P$8:$Q$1009,2,FALSE)),"")</f>
        <v/>
      </c>
      <c r="J6737" s="76"/>
      <c r="K6737" s="74" t="str">
        <f t="shared" si="105"/>
        <v/>
      </c>
    </row>
    <row r="6738" spans="1:11" ht="18.95" customHeight="1" x14ac:dyDescent="0.25">
      <c r="A6738" s="52"/>
      <c r="C6738" s="185"/>
      <c r="D6738" s="76"/>
      <c r="E6738" s="76" t="str">
        <f>IF(D6738="","",IFERROR(VLOOKUP(D6738,Cadastro!$C$9:$D$1009,2,FALSE),"NOT FOUND"))</f>
        <v/>
      </c>
      <c r="F6738" s="94"/>
      <c r="G6738" s="76"/>
      <c r="H6738" s="81" t="str">
        <f>IFERROR(F6738*VLOOKUP(D6738,Saldo!$P$8:$U$1009,6,FALSE),"")</f>
        <v/>
      </c>
      <c r="I6738" s="78" t="str">
        <f>IFERROR(IF(D6738="","",VLOOKUP(D6738,Saldo!$P$8:$Q$1009,2,FALSE)),"")</f>
        <v/>
      </c>
      <c r="J6738" s="76"/>
      <c r="K6738" s="74" t="str">
        <f t="shared" si="105"/>
        <v/>
      </c>
    </row>
    <row r="6739" spans="1:11" ht="18.95" customHeight="1" x14ac:dyDescent="0.25">
      <c r="A6739" s="52"/>
      <c r="C6739" s="185"/>
      <c r="D6739" s="76"/>
      <c r="E6739" s="76" t="str">
        <f>IF(D6739="","",IFERROR(VLOOKUP(D6739,Cadastro!$C$9:$D$1009,2,FALSE),"NOT FOUND"))</f>
        <v/>
      </c>
      <c r="F6739" s="94"/>
      <c r="G6739" s="76"/>
      <c r="H6739" s="81" t="str">
        <f>IFERROR(F6739*VLOOKUP(D6739,Saldo!$P$8:$U$1009,6,FALSE),"")</f>
        <v/>
      </c>
      <c r="I6739" s="78" t="str">
        <f>IFERROR(IF(D6739="","",VLOOKUP(D6739,Saldo!$P$8:$Q$1009,2,FALSE)),"")</f>
        <v/>
      </c>
      <c r="J6739" s="76"/>
      <c r="K6739" s="74" t="str">
        <f t="shared" si="105"/>
        <v/>
      </c>
    </row>
    <row r="6740" spans="1:11" ht="18.95" customHeight="1" x14ac:dyDescent="0.25">
      <c r="A6740" s="52"/>
      <c r="C6740" s="185"/>
      <c r="D6740" s="76"/>
      <c r="E6740" s="76" t="str">
        <f>IF(D6740="","",IFERROR(VLOOKUP(D6740,Cadastro!$C$9:$D$1009,2,FALSE),"NOT FOUND"))</f>
        <v/>
      </c>
      <c r="F6740" s="94"/>
      <c r="G6740" s="76"/>
      <c r="H6740" s="81" t="str">
        <f>IFERROR(F6740*VLOOKUP(D6740,Saldo!$P$8:$U$1009,6,FALSE),"")</f>
        <v/>
      </c>
      <c r="I6740" s="78" t="str">
        <f>IFERROR(IF(D6740="","",VLOOKUP(D6740,Saldo!$P$8:$Q$1009,2,FALSE)),"")</f>
        <v/>
      </c>
      <c r="J6740" s="76"/>
      <c r="K6740" s="74" t="str">
        <f t="shared" si="105"/>
        <v/>
      </c>
    </row>
    <row r="6741" spans="1:11" ht="18.95" customHeight="1" x14ac:dyDescent="0.25">
      <c r="A6741" s="52"/>
      <c r="C6741" s="185"/>
      <c r="D6741" s="76"/>
      <c r="E6741" s="76" t="str">
        <f>IF(D6741="","",IFERROR(VLOOKUP(D6741,Cadastro!$C$9:$D$1009,2,FALSE),"NOT FOUND"))</f>
        <v/>
      </c>
      <c r="F6741" s="94"/>
      <c r="G6741" s="76"/>
      <c r="H6741" s="81" t="str">
        <f>IFERROR(F6741*VLOOKUP(D6741,Saldo!$P$8:$U$1009,6,FALSE),"")</f>
        <v/>
      </c>
      <c r="I6741" s="78" t="str">
        <f>IFERROR(IF(D6741="","",VLOOKUP(D6741,Saldo!$P$8:$Q$1009,2,FALSE)),"")</f>
        <v/>
      </c>
      <c r="J6741" s="76"/>
      <c r="K6741" s="74" t="str">
        <f t="shared" si="105"/>
        <v/>
      </c>
    </row>
    <row r="6742" spans="1:11" ht="18.95" customHeight="1" x14ac:dyDescent="0.25">
      <c r="A6742" s="52"/>
      <c r="C6742" s="185"/>
      <c r="D6742" s="76"/>
      <c r="E6742" s="76" t="str">
        <f>IF(D6742="","",IFERROR(VLOOKUP(D6742,Cadastro!$C$9:$D$1009,2,FALSE),"NOT FOUND"))</f>
        <v/>
      </c>
      <c r="F6742" s="94"/>
      <c r="G6742" s="76"/>
      <c r="H6742" s="81" t="str">
        <f>IFERROR(F6742*VLOOKUP(D6742,Saldo!$P$8:$U$1009,6,FALSE),"")</f>
        <v/>
      </c>
      <c r="I6742" s="78" t="str">
        <f>IFERROR(IF(D6742="","",VLOOKUP(D6742,Saldo!$P$8:$Q$1009,2,FALSE)),"")</f>
        <v/>
      </c>
      <c r="J6742" s="76"/>
      <c r="K6742" s="74" t="str">
        <f t="shared" si="105"/>
        <v/>
      </c>
    </row>
    <row r="6743" spans="1:11" ht="18.95" customHeight="1" x14ac:dyDescent="0.25">
      <c r="A6743" s="52"/>
      <c r="C6743" s="185"/>
      <c r="D6743" s="76"/>
      <c r="E6743" s="76" t="str">
        <f>IF(D6743="","",IFERROR(VLOOKUP(D6743,Cadastro!$C$9:$D$1009,2,FALSE),"NOT FOUND"))</f>
        <v/>
      </c>
      <c r="F6743" s="94"/>
      <c r="G6743" s="76"/>
      <c r="H6743" s="81" t="str">
        <f>IFERROR(F6743*VLOOKUP(D6743,Saldo!$P$8:$U$1009,6,FALSE),"")</f>
        <v/>
      </c>
      <c r="I6743" s="78" t="str">
        <f>IFERROR(IF(D6743="","",VLOOKUP(D6743,Saldo!$P$8:$Q$1009,2,FALSE)),"")</f>
        <v/>
      </c>
      <c r="J6743" s="76"/>
      <c r="K6743" s="74" t="str">
        <f t="shared" si="105"/>
        <v/>
      </c>
    </row>
    <row r="6744" spans="1:11" ht="18.95" customHeight="1" x14ac:dyDescent="0.25">
      <c r="A6744" s="52"/>
      <c r="C6744" s="185"/>
      <c r="D6744" s="76"/>
      <c r="E6744" s="76" t="str">
        <f>IF(D6744="","",IFERROR(VLOOKUP(D6744,Cadastro!$C$9:$D$1009,2,FALSE),"NOT FOUND"))</f>
        <v/>
      </c>
      <c r="F6744" s="94"/>
      <c r="G6744" s="76"/>
      <c r="H6744" s="81" t="str">
        <f>IFERROR(F6744*VLOOKUP(D6744,Saldo!$P$8:$U$1009,6,FALSE),"")</f>
        <v/>
      </c>
      <c r="I6744" s="78" t="str">
        <f>IFERROR(IF(D6744="","",VLOOKUP(D6744,Saldo!$P$8:$Q$1009,2,FALSE)),"")</f>
        <v/>
      </c>
      <c r="J6744" s="76"/>
      <c r="K6744" s="74" t="str">
        <f t="shared" si="105"/>
        <v/>
      </c>
    </row>
    <row r="6745" spans="1:11" ht="18.95" customHeight="1" x14ac:dyDescent="0.25">
      <c r="A6745" s="52"/>
      <c r="C6745" s="185"/>
      <c r="D6745" s="76"/>
      <c r="E6745" s="76" t="str">
        <f>IF(D6745="","",IFERROR(VLOOKUP(D6745,Cadastro!$C$9:$D$1009,2,FALSE),"NOT FOUND"))</f>
        <v/>
      </c>
      <c r="F6745" s="94"/>
      <c r="G6745" s="76"/>
      <c r="H6745" s="81" t="str">
        <f>IFERROR(F6745*VLOOKUP(D6745,Saldo!$P$8:$U$1009,6,FALSE),"")</f>
        <v/>
      </c>
      <c r="I6745" s="78" t="str">
        <f>IFERROR(IF(D6745="","",VLOOKUP(D6745,Saldo!$P$8:$Q$1009,2,FALSE)),"")</f>
        <v/>
      </c>
      <c r="J6745" s="76"/>
      <c r="K6745" s="74" t="str">
        <f t="shared" si="105"/>
        <v/>
      </c>
    </row>
    <row r="6746" spans="1:11" ht="18.95" customHeight="1" x14ac:dyDescent="0.25">
      <c r="A6746" s="52"/>
      <c r="C6746" s="185"/>
      <c r="D6746" s="76"/>
      <c r="E6746" s="76" t="str">
        <f>IF(D6746="","",IFERROR(VLOOKUP(D6746,Cadastro!$C$9:$D$1009,2,FALSE),"NOT FOUND"))</f>
        <v/>
      </c>
      <c r="F6746" s="94"/>
      <c r="G6746" s="76"/>
      <c r="H6746" s="81" t="str">
        <f>IFERROR(F6746*VLOOKUP(D6746,Saldo!$P$8:$U$1009,6,FALSE),"")</f>
        <v/>
      </c>
      <c r="I6746" s="78" t="str">
        <f>IFERROR(IF(D6746="","",VLOOKUP(D6746,Saldo!$P$8:$Q$1009,2,FALSE)),"")</f>
        <v/>
      </c>
      <c r="J6746" s="76"/>
      <c r="K6746" s="74" t="str">
        <f t="shared" si="105"/>
        <v/>
      </c>
    </row>
    <row r="6747" spans="1:11" ht="18.95" customHeight="1" x14ac:dyDescent="0.25">
      <c r="A6747" s="52"/>
      <c r="C6747" s="185"/>
      <c r="D6747" s="76"/>
      <c r="E6747" s="76" t="str">
        <f>IF(D6747="","",IFERROR(VLOOKUP(D6747,Cadastro!$C$9:$D$1009,2,FALSE),"NOT FOUND"))</f>
        <v/>
      </c>
      <c r="F6747" s="94"/>
      <c r="G6747" s="76"/>
      <c r="H6747" s="81" t="str">
        <f>IFERROR(F6747*VLOOKUP(D6747,Saldo!$P$8:$U$1009,6,FALSE),"")</f>
        <v/>
      </c>
      <c r="I6747" s="78" t="str">
        <f>IFERROR(IF(D6747="","",VLOOKUP(D6747,Saldo!$P$8:$Q$1009,2,FALSE)),"")</f>
        <v/>
      </c>
      <c r="J6747" s="76"/>
      <c r="K6747" s="74" t="str">
        <f t="shared" si="105"/>
        <v/>
      </c>
    </row>
    <row r="6748" spans="1:11" ht="18.95" customHeight="1" x14ac:dyDescent="0.25">
      <c r="A6748" s="52"/>
      <c r="C6748" s="185"/>
      <c r="D6748" s="76"/>
      <c r="E6748" s="76" t="str">
        <f>IF(D6748="","",IFERROR(VLOOKUP(D6748,Cadastro!$C$9:$D$1009,2,FALSE),"NOT FOUND"))</f>
        <v/>
      </c>
      <c r="F6748" s="94"/>
      <c r="G6748" s="76"/>
      <c r="H6748" s="81" t="str">
        <f>IFERROR(F6748*VLOOKUP(D6748,Saldo!$P$8:$U$1009,6,FALSE),"")</f>
        <v/>
      </c>
      <c r="I6748" s="78" t="str">
        <f>IFERROR(IF(D6748="","",VLOOKUP(D6748,Saldo!$P$8:$Q$1009,2,FALSE)),"")</f>
        <v/>
      </c>
      <c r="J6748" s="76"/>
      <c r="K6748" s="74" t="str">
        <f t="shared" si="105"/>
        <v/>
      </c>
    </row>
    <row r="6749" spans="1:11" ht="18.95" customHeight="1" x14ac:dyDescent="0.25">
      <c r="A6749" s="52"/>
      <c r="C6749" s="185"/>
      <c r="D6749" s="76"/>
      <c r="E6749" s="76" t="str">
        <f>IF(D6749="","",IFERROR(VLOOKUP(D6749,Cadastro!$C$9:$D$1009,2,FALSE),"NOT FOUND"))</f>
        <v/>
      </c>
      <c r="F6749" s="94"/>
      <c r="G6749" s="76"/>
      <c r="H6749" s="81" t="str">
        <f>IFERROR(F6749*VLOOKUP(D6749,Saldo!$P$8:$U$1009,6,FALSE),"")</f>
        <v/>
      </c>
      <c r="I6749" s="78" t="str">
        <f>IFERROR(IF(D6749="","",VLOOKUP(D6749,Saldo!$P$8:$Q$1009,2,FALSE)),"")</f>
        <v/>
      </c>
      <c r="J6749" s="76"/>
      <c r="K6749" s="74" t="str">
        <f t="shared" si="105"/>
        <v/>
      </c>
    </row>
    <row r="6750" spans="1:11" ht="18.95" customHeight="1" x14ac:dyDescent="0.25">
      <c r="A6750" s="52"/>
      <c r="C6750" s="185"/>
      <c r="D6750" s="76"/>
      <c r="E6750" s="76" t="str">
        <f>IF(D6750="","",IFERROR(VLOOKUP(D6750,Cadastro!$C$9:$D$1009,2,FALSE),"NOT FOUND"))</f>
        <v/>
      </c>
      <c r="F6750" s="94"/>
      <c r="G6750" s="76"/>
      <c r="H6750" s="81" t="str">
        <f>IFERROR(F6750*VLOOKUP(D6750,Saldo!$P$8:$U$1009,6,FALSE),"")</f>
        <v/>
      </c>
      <c r="I6750" s="78" t="str">
        <f>IFERROR(IF(D6750="","",VLOOKUP(D6750,Saldo!$P$8:$Q$1009,2,FALSE)),"")</f>
        <v/>
      </c>
      <c r="J6750" s="76"/>
      <c r="K6750" s="74" t="str">
        <f t="shared" si="105"/>
        <v/>
      </c>
    </row>
    <row r="6751" spans="1:11" ht="18.95" customHeight="1" x14ac:dyDescent="0.25">
      <c r="A6751" s="52"/>
      <c r="C6751" s="185"/>
      <c r="D6751" s="76"/>
      <c r="E6751" s="76" t="str">
        <f>IF(D6751="","",IFERROR(VLOOKUP(D6751,Cadastro!$C$9:$D$1009,2,FALSE),"NOT FOUND"))</f>
        <v/>
      </c>
      <c r="F6751" s="94"/>
      <c r="G6751" s="76"/>
      <c r="H6751" s="81" t="str">
        <f>IFERROR(F6751*VLOOKUP(D6751,Saldo!$P$8:$U$1009,6,FALSE),"")</f>
        <v/>
      </c>
      <c r="I6751" s="78" t="str">
        <f>IFERROR(IF(D6751="","",VLOOKUP(D6751,Saldo!$P$8:$Q$1009,2,FALSE)),"")</f>
        <v/>
      </c>
      <c r="J6751" s="76"/>
      <c r="K6751" s="74" t="str">
        <f t="shared" si="105"/>
        <v/>
      </c>
    </row>
    <row r="6752" spans="1:11" ht="18.95" customHeight="1" x14ac:dyDescent="0.25">
      <c r="A6752" s="52"/>
      <c r="C6752" s="185"/>
      <c r="D6752" s="76"/>
      <c r="E6752" s="76" t="str">
        <f>IF(D6752="","",IFERROR(VLOOKUP(D6752,Cadastro!$C$9:$D$1009,2,FALSE),"NOT FOUND"))</f>
        <v/>
      </c>
      <c r="F6752" s="94"/>
      <c r="G6752" s="76"/>
      <c r="H6752" s="81" t="str">
        <f>IFERROR(F6752*VLOOKUP(D6752,Saldo!$P$8:$U$1009,6,FALSE),"")</f>
        <v/>
      </c>
      <c r="I6752" s="78" t="str">
        <f>IFERROR(IF(D6752="","",VLOOKUP(D6752,Saldo!$P$8:$Q$1009,2,FALSE)),"")</f>
        <v/>
      </c>
      <c r="J6752" s="76"/>
      <c r="K6752" s="74" t="str">
        <f t="shared" si="105"/>
        <v/>
      </c>
    </row>
    <row r="6753" spans="1:11" ht="18.95" customHeight="1" x14ac:dyDescent="0.25">
      <c r="A6753" s="52"/>
      <c r="C6753" s="185"/>
      <c r="D6753" s="76"/>
      <c r="E6753" s="76" t="str">
        <f>IF(D6753="","",IFERROR(VLOOKUP(D6753,Cadastro!$C$9:$D$1009,2,FALSE),"NOT FOUND"))</f>
        <v/>
      </c>
      <c r="F6753" s="94"/>
      <c r="G6753" s="76"/>
      <c r="H6753" s="81" t="str">
        <f>IFERROR(F6753*VLOOKUP(D6753,Saldo!$P$8:$U$1009,6,FALSE),"")</f>
        <v/>
      </c>
      <c r="I6753" s="78" t="str">
        <f>IFERROR(IF(D6753="","",VLOOKUP(D6753,Saldo!$P$8:$Q$1009,2,FALSE)),"")</f>
        <v/>
      </c>
      <c r="J6753" s="76"/>
      <c r="K6753" s="74" t="str">
        <f t="shared" si="105"/>
        <v/>
      </c>
    </row>
    <row r="6754" spans="1:11" ht="18.95" customHeight="1" x14ac:dyDescent="0.25">
      <c r="A6754" s="52"/>
      <c r="C6754" s="185"/>
      <c r="D6754" s="76"/>
      <c r="E6754" s="76" t="str">
        <f>IF(D6754="","",IFERROR(VLOOKUP(D6754,Cadastro!$C$9:$D$1009,2,FALSE),"NOT FOUND"))</f>
        <v/>
      </c>
      <c r="F6754" s="94"/>
      <c r="G6754" s="76"/>
      <c r="H6754" s="81" t="str">
        <f>IFERROR(F6754*VLOOKUP(D6754,Saldo!$P$8:$U$1009,6,FALSE),"")</f>
        <v/>
      </c>
      <c r="I6754" s="78" t="str">
        <f>IFERROR(IF(D6754="","",VLOOKUP(D6754,Saldo!$P$8:$Q$1009,2,FALSE)),"")</f>
        <v/>
      </c>
      <c r="J6754" s="76"/>
      <c r="K6754" s="74" t="str">
        <f t="shared" si="105"/>
        <v/>
      </c>
    </row>
    <row r="6755" spans="1:11" ht="18.95" customHeight="1" x14ac:dyDescent="0.25">
      <c r="A6755" s="52"/>
      <c r="C6755" s="185"/>
      <c r="D6755" s="76"/>
      <c r="E6755" s="76" t="str">
        <f>IF(D6755="","",IFERROR(VLOOKUP(D6755,Cadastro!$C$9:$D$1009,2,FALSE),"NOT FOUND"))</f>
        <v/>
      </c>
      <c r="F6755" s="94"/>
      <c r="G6755" s="76"/>
      <c r="H6755" s="81" t="str">
        <f>IFERROR(F6755*VLOOKUP(D6755,Saldo!$P$8:$U$1009,6,FALSE),"")</f>
        <v/>
      </c>
      <c r="I6755" s="78" t="str">
        <f>IFERROR(IF(D6755="","",VLOOKUP(D6755,Saldo!$P$8:$Q$1009,2,FALSE)),"")</f>
        <v/>
      </c>
      <c r="J6755" s="76"/>
      <c r="K6755" s="74" t="str">
        <f t="shared" si="105"/>
        <v/>
      </c>
    </row>
    <row r="6756" spans="1:11" ht="18.95" customHeight="1" x14ac:dyDescent="0.25">
      <c r="A6756" s="52"/>
      <c r="C6756" s="185"/>
      <c r="D6756" s="76"/>
      <c r="E6756" s="76" t="str">
        <f>IF(D6756="","",IFERROR(VLOOKUP(D6756,Cadastro!$C$9:$D$1009,2,FALSE),"NOT FOUND"))</f>
        <v/>
      </c>
      <c r="F6756" s="94"/>
      <c r="G6756" s="76"/>
      <c r="H6756" s="81" t="str">
        <f>IFERROR(F6756*VLOOKUP(D6756,Saldo!$P$8:$U$1009,6,FALSE),"")</f>
        <v/>
      </c>
      <c r="I6756" s="78" t="str">
        <f>IFERROR(IF(D6756="","",VLOOKUP(D6756,Saldo!$P$8:$Q$1009,2,FALSE)),"")</f>
        <v/>
      </c>
      <c r="J6756" s="76"/>
      <c r="K6756" s="74" t="str">
        <f t="shared" si="105"/>
        <v/>
      </c>
    </row>
    <row r="6757" spans="1:11" ht="18.95" customHeight="1" x14ac:dyDescent="0.25">
      <c r="A6757" s="52"/>
      <c r="C6757" s="185"/>
      <c r="D6757" s="76"/>
      <c r="E6757" s="76" t="str">
        <f>IF(D6757="","",IFERROR(VLOOKUP(D6757,Cadastro!$C$9:$D$1009,2,FALSE),"NOT FOUND"))</f>
        <v/>
      </c>
      <c r="F6757" s="94"/>
      <c r="G6757" s="76"/>
      <c r="H6757" s="81" t="str">
        <f>IFERROR(F6757*VLOOKUP(D6757,Saldo!$P$8:$U$1009,6,FALSE),"")</f>
        <v/>
      </c>
      <c r="I6757" s="78" t="str">
        <f>IFERROR(IF(D6757="","",VLOOKUP(D6757,Saldo!$P$8:$Q$1009,2,FALSE)),"")</f>
        <v/>
      </c>
      <c r="J6757" s="76"/>
      <c r="K6757" s="74" t="str">
        <f t="shared" si="105"/>
        <v/>
      </c>
    </row>
    <row r="6758" spans="1:11" ht="18.95" customHeight="1" x14ac:dyDescent="0.25">
      <c r="A6758" s="52"/>
      <c r="C6758" s="185"/>
      <c r="D6758" s="76"/>
      <c r="E6758" s="76" t="str">
        <f>IF(D6758="","",IFERROR(VLOOKUP(D6758,Cadastro!$C$9:$D$1009,2,FALSE),"NOT FOUND"))</f>
        <v/>
      </c>
      <c r="F6758" s="94"/>
      <c r="G6758" s="76"/>
      <c r="H6758" s="81" t="str">
        <f>IFERROR(F6758*VLOOKUP(D6758,Saldo!$P$8:$U$1009,6,FALSE),"")</f>
        <v/>
      </c>
      <c r="I6758" s="78" t="str">
        <f>IFERROR(IF(D6758="","",VLOOKUP(D6758,Saldo!$P$8:$Q$1009,2,FALSE)),"")</f>
        <v/>
      </c>
      <c r="J6758" s="76"/>
      <c r="K6758" s="74" t="str">
        <f t="shared" si="105"/>
        <v/>
      </c>
    </row>
    <row r="6759" spans="1:11" ht="18.95" customHeight="1" x14ac:dyDescent="0.25">
      <c r="A6759" s="52"/>
      <c r="C6759" s="185"/>
      <c r="D6759" s="76"/>
      <c r="E6759" s="76" t="str">
        <f>IF(D6759="","",IFERROR(VLOOKUP(D6759,Cadastro!$C$9:$D$1009,2,FALSE),"NOT FOUND"))</f>
        <v/>
      </c>
      <c r="F6759" s="94"/>
      <c r="G6759" s="76"/>
      <c r="H6759" s="81" t="str">
        <f>IFERROR(F6759*VLOOKUP(D6759,Saldo!$P$8:$U$1009,6,FALSE),"")</f>
        <v/>
      </c>
      <c r="I6759" s="78" t="str">
        <f>IFERROR(IF(D6759="","",VLOOKUP(D6759,Saldo!$P$8:$Q$1009,2,FALSE)),"")</f>
        <v/>
      </c>
      <c r="J6759" s="76"/>
      <c r="K6759" s="74" t="str">
        <f t="shared" si="105"/>
        <v/>
      </c>
    </row>
    <row r="6760" spans="1:11" ht="18.95" customHeight="1" x14ac:dyDescent="0.25">
      <c r="A6760" s="52"/>
      <c r="C6760" s="185"/>
      <c r="D6760" s="76"/>
      <c r="E6760" s="76" t="str">
        <f>IF(D6760="","",IFERROR(VLOOKUP(D6760,Cadastro!$C$9:$D$1009,2,FALSE),"NOT FOUND"))</f>
        <v/>
      </c>
      <c r="F6760" s="94"/>
      <c r="G6760" s="76"/>
      <c r="H6760" s="81" t="str">
        <f>IFERROR(F6760*VLOOKUP(D6760,Saldo!$P$8:$U$1009,6,FALSE),"")</f>
        <v/>
      </c>
      <c r="I6760" s="78" t="str">
        <f>IFERROR(IF(D6760="","",VLOOKUP(D6760,Saldo!$P$8:$Q$1009,2,FALSE)),"")</f>
        <v/>
      </c>
      <c r="J6760" s="76"/>
      <c r="K6760" s="74" t="str">
        <f t="shared" si="105"/>
        <v/>
      </c>
    </row>
    <row r="6761" spans="1:11" ht="18.95" customHeight="1" x14ac:dyDescent="0.25">
      <c r="A6761" s="52"/>
      <c r="C6761" s="185"/>
      <c r="D6761" s="76"/>
      <c r="E6761" s="76" t="str">
        <f>IF(D6761="","",IFERROR(VLOOKUP(D6761,Cadastro!$C$9:$D$1009,2,FALSE),"NOT FOUND"))</f>
        <v/>
      </c>
      <c r="F6761" s="94"/>
      <c r="G6761" s="76"/>
      <c r="H6761" s="81" t="str">
        <f>IFERROR(F6761*VLOOKUP(D6761,Saldo!$P$8:$U$1009,6,FALSE),"")</f>
        <v/>
      </c>
      <c r="I6761" s="78" t="str">
        <f>IFERROR(IF(D6761="","",VLOOKUP(D6761,Saldo!$P$8:$Q$1009,2,FALSE)),"")</f>
        <v/>
      </c>
      <c r="J6761" s="76"/>
      <c r="K6761" s="74" t="str">
        <f t="shared" si="105"/>
        <v/>
      </c>
    </row>
    <row r="6762" spans="1:11" ht="18.95" customHeight="1" x14ac:dyDescent="0.25">
      <c r="A6762" s="52"/>
      <c r="C6762" s="185"/>
      <c r="D6762" s="76"/>
      <c r="E6762" s="76" t="str">
        <f>IF(D6762="","",IFERROR(VLOOKUP(D6762,Cadastro!$C$9:$D$1009,2,FALSE),"NOT FOUND"))</f>
        <v/>
      </c>
      <c r="F6762" s="94"/>
      <c r="G6762" s="76"/>
      <c r="H6762" s="81" t="str">
        <f>IFERROR(F6762*VLOOKUP(D6762,Saldo!$P$8:$U$1009,6,FALSE),"")</f>
        <v/>
      </c>
      <c r="I6762" s="78" t="str">
        <f>IFERROR(IF(D6762="","",VLOOKUP(D6762,Saldo!$P$8:$Q$1009,2,FALSE)),"")</f>
        <v/>
      </c>
      <c r="J6762" s="76"/>
      <c r="K6762" s="74" t="str">
        <f t="shared" si="105"/>
        <v/>
      </c>
    </row>
    <row r="6763" spans="1:11" ht="18.95" customHeight="1" x14ac:dyDescent="0.25">
      <c r="A6763" s="52"/>
      <c r="C6763" s="185"/>
      <c r="D6763" s="76"/>
      <c r="E6763" s="76" t="str">
        <f>IF(D6763="","",IFERROR(VLOOKUP(D6763,Cadastro!$C$9:$D$1009,2,FALSE),"NOT FOUND"))</f>
        <v/>
      </c>
      <c r="F6763" s="94"/>
      <c r="G6763" s="76"/>
      <c r="H6763" s="81" t="str">
        <f>IFERROR(F6763*VLOOKUP(D6763,Saldo!$P$8:$U$1009,6,FALSE),"")</f>
        <v/>
      </c>
      <c r="I6763" s="78" t="str">
        <f>IFERROR(IF(D6763="","",VLOOKUP(D6763,Saldo!$P$8:$Q$1009,2,FALSE)),"")</f>
        <v/>
      </c>
      <c r="J6763" s="76"/>
      <c r="K6763" s="74" t="str">
        <f t="shared" si="105"/>
        <v/>
      </c>
    </row>
    <row r="6764" spans="1:11" ht="18.95" customHeight="1" x14ac:dyDescent="0.25">
      <c r="A6764" s="52"/>
      <c r="C6764" s="185"/>
      <c r="D6764" s="76"/>
      <c r="E6764" s="76" t="str">
        <f>IF(D6764="","",IFERROR(VLOOKUP(D6764,Cadastro!$C$9:$D$1009,2,FALSE),"NOT FOUND"))</f>
        <v/>
      </c>
      <c r="F6764" s="94"/>
      <c r="G6764" s="76"/>
      <c r="H6764" s="81" t="str">
        <f>IFERROR(F6764*VLOOKUP(D6764,Saldo!$P$8:$U$1009,6,FALSE),"")</f>
        <v/>
      </c>
      <c r="I6764" s="78" t="str">
        <f>IFERROR(IF(D6764="","",VLOOKUP(D6764,Saldo!$P$8:$Q$1009,2,FALSE)),"")</f>
        <v/>
      </c>
      <c r="J6764" s="76"/>
      <c r="K6764" s="74" t="str">
        <f t="shared" si="105"/>
        <v/>
      </c>
    </row>
    <row r="6765" spans="1:11" ht="18.95" customHeight="1" x14ac:dyDescent="0.25">
      <c r="A6765" s="52"/>
      <c r="C6765" s="185"/>
      <c r="D6765" s="76"/>
      <c r="E6765" s="76" t="str">
        <f>IF(D6765="","",IFERROR(VLOOKUP(D6765,Cadastro!$C$9:$D$1009,2,FALSE),"NOT FOUND"))</f>
        <v/>
      </c>
      <c r="F6765" s="94"/>
      <c r="G6765" s="76"/>
      <c r="H6765" s="81" t="str">
        <f>IFERROR(F6765*VLOOKUP(D6765,Saldo!$P$8:$U$1009,6,FALSE),"")</f>
        <v/>
      </c>
      <c r="I6765" s="78" t="str">
        <f>IFERROR(IF(D6765="","",VLOOKUP(D6765,Saldo!$P$8:$Q$1009,2,FALSE)),"")</f>
        <v/>
      </c>
      <c r="J6765" s="76"/>
      <c r="K6765" s="74" t="str">
        <f t="shared" si="105"/>
        <v/>
      </c>
    </row>
    <row r="6766" spans="1:11" ht="18.95" customHeight="1" x14ac:dyDescent="0.25">
      <c r="A6766" s="52"/>
      <c r="C6766" s="185"/>
      <c r="D6766" s="76"/>
      <c r="E6766" s="76" t="str">
        <f>IF(D6766="","",IFERROR(VLOOKUP(D6766,Cadastro!$C$9:$D$1009,2,FALSE),"NOT FOUND"))</f>
        <v/>
      </c>
      <c r="F6766" s="94"/>
      <c r="G6766" s="76"/>
      <c r="H6766" s="81" t="str">
        <f>IFERROR(F6766*VLOOKUP(D6766,Saldo!$P$8:$U$1009,6,FALSE),"")</f>
        <v/>
      </c>
      <c r="I6766" s="78" t="str">
        <f>IFERROR(IF(D6766="","",VLOOKUP(D6766,Saldo!$P$8:$Q$1009,2,FALSE)),"")</f>
        <v/>
      </c>
      <c r="J6766" s="76"/>
      <c r="K6766" s="74" t="str">
        <f t="shared" si="105"/>
        <v/>
      </c>
    </row>
    <row r="6767" spans="1:11" ht="18.95" customHeight="1" x14ac:dyDescent="0.25">
      <c r="A6767" s="52"/>
      <c r="C6767" s="185"/>
      <c r="D6767" s="76"/>
      <c r="E6767" s="76" t="str">
        <f>IF(D6767="","",IFERROR(VLOOKUP(D6767,Cadastro!$C$9:$D$1009,2,FALSE),"NOT FOUND"))</f>
        <v/>
      </c>
      <c r="F6767" s="94"/>
      <c r="G6767" s="76"/>
      <c r="H6767" s="81" t="str">
        <f>IFERROR(F6767*VLOOKUP(D6767,Saldo!$P$8:$U$1009,6,FALSE),"")</f>
        <v/>
      </c>
      <c r="I6767" s="78" t="str">
        <f>IFERROR(IF(D6767="","",VLOOKUP(D6767,Saldo!$P$8:$Q$1009,2,FALSE)),"")</f>
        <v/>
      </c>
      <c r="J6767" s="76"/>
      <c r="K6767" s="74" t="str">
        <f t="shared" si="105"/>
        <v/>
      </c>
    </row>
    <row r="6768" spans="1:11" ht="18.95" customHeight="1" x14ac:dyDescent="0.25">
      <c r="A6768" s="52"/>
      <c r="C6768" s="185"/>
      <c r="D6768" s="76"/>
      <c r="E6768" s="76" t="str">
        <f>IF(D6768="","",IFERROR(VLOOKUP(D6768,Cadastro!$C$9:$D$1009,2,FALSE),"NOT FOUND"))</f>
        <v/>
      </c>
      <c r="F6768" s="94"/>
      <c r="G6768" s="76"/>
      <c r="H6768" s="81" t="str">
        <f>IFERROR(F6768*VLOOKUP(D6768,Saldo!$P$8:$U$1009,6,FALSE),"")</f>
        <v/>
      </c>
      <c r="I6768" s="78" t="str">
        <f>IFERROR(IF(D6768="","",VLOOKUP(D6768,Saldo!$P$8:$Q$1009,2,FALSE)),"")</f>
        <v/>
      </c>
      <c r="J6768" s="76"/>
      <c r="K6768" s="74" t="str">
        <f t="shared" si="105"/>
        <v/>
      </c>
    </row>
    <row r="6769" spans="1:11" ht="18.95" customHeight="1" x14ac:dyDescent="0.25">
      <c r="A6769" s="52"/>
      <c r="C6769" s="185"/>
      <c r="D6769" s="76"/>
      <c r="E6769" s="76" t="str">
        <f>IF(D6769="","",IFERROR(VLOOKUP(D6769,Cadastro!$C$9:$D$1009,2,FALSE),"NOT FOUND"))</f>
        <v/>
      </c>
      <c r="F6769" s="94"/>
      <c r="G6769" s="76"/>
      <c r="H6769" s="81" t="str">
        <f>IFERROR(F6769*VLOOKUP(D6769,Saldo!$P$8:$U$1009,6,FALSE),"")</f>
        <v/>
      </c>
      <c r="I6769" s="78" t="str">
        <f>IFERROR(IF(D6769="","",VLOOKUP(D6769,Saldo!$P$8:$Q$1009,2,FALSE)),"")</f>
        <v/>
      </c>
      <c r="J6769" s="76"/>
      <c r="K6769" s="74" t="str">
        <f t="shared" si="105"/>
        <v/>
      </c>
    </row>
    <row r="6770" spans="1:11" ht="18.95" customHeight="1" x14ac:dyDescent="0.25">
      <c r="A6770" s="52"/>
      <c r="C6770" s="185"/>
      <c r="D6770" s="76"/>
      <c r="E6770" s="76" t="str">
        <f>IF(D6770="","",IFERROR(VLOOKUP(D6770,Cadastro!$C$9:$D$1009,2,FALSE),"NOT FOUND"))</f>
        <v/>
      </c>
      <c r="F6770" s="94"/>
      <c r="G6770" s="76"/>
      <c r="H6770" s="81" t="str">
        <f>IFERROR(F6770*VLOOKUP(D6770,Saldo!$P$8:$U$1009,6,FALSE),"")</f>
        <v/>
      </c>
      <c r="I6770" s="78" t="str">
        <f>IFERROR(IF(D6770="","",VLOOKUP(D6770,Saldo!$P$8:$Q$1009,2,FALSE)),"")</f>
        <v/>
      </c>
      <c r="J6770" s="76"/>
      <c r="K6770" s="74" t="str">
        <f t="shared" si="105"/>
        <v/>
      </c>
    </row>
    <row r="6771" spans="1:11" ht="18.95" customHeight="1" x14ac:dyDescent="0.25">
      <c r="A6771" s="52"/>
      <c r="C6771" s="185"/>
      <c r="D6771" s="76"/>
      <c r="E6771" s="76" t="str">
        <f>IF(D6771="","",IFERROR(VLOOKUP(D6771,Cadastro!$C$9:$D$1009,2,FALSE),"NOT FOUND"))</f>
        <v/>
      </c>
      <c r="F6771" s="94"/>
      <c r="G6771" s="76"/>
      <c r="H6771" s="81" t="str">
        <f>IFERROR(F6771*VLOOKUP(D6771,Saldo!$P$8:$U$1009,6,FALSE),"")</f>
        <v/>
      </c>
      <c r="I6771" s="78" t="str">
        <f>IFERROR(IF(D6771="","",VLOOKUP(D6771,Saldo!$P$8:$Q$1009,2,FALSE)),"")</f>
        <v/>
      </c>
      <c r="J6771" s="76"/>
      <c r="K6771" s="74" t="str">
        <f t="shared" si="105"/>
        <v/>
      </c>
    </row>
    <row r="6772" spans="1:11" ht="18.95" customHeight="1" x14ac:dyDescent="0.25">
      <c r="A6772" s="52"/>
      <c r="C6772" s="185"/>
      <c r="D6772" s="76"/>
      <c r="E6772" s="76" t="str">
        <f>IF(D6772="","",IFERROR(VLOOKUP(D6772,Cadastro!$C$9:$D$1009,2,FALSE),"NOT FOUND"))</f>
        <v/>
      </c>
      <c r="F6772" s="94"/>
      <c r="G6772" s="76"/>
      <c r="H6772" s="81" t="str">
        <f>IFERROR(F6772*VLOOKUP(D6772,Saldo!$P$8:$U$1009,6,FALSE),"")</f>
        <v/>
      </c>
      <c r="I6772" s="78" t="str">
        <f>IFERROR(IF(D6772="","",VLOOKUP(D6772,Saldo!$P$8:$Q$1009,2,FALSE)),"")</f>
        <v/>
      </c>
      <c r="J6772" s="76"/>
      <c r="K6772" s="74" t="str">
        <f t="shared" si="105"/>
        <v/>
      </c>
    </row>
    <row r="6773" spans="1:11" ht="18.95" customHeight="1" x14ac:dyDescent="0.25">
      <c r="A6773" s="52"/>
      <c r="C6773" s="185"/>
      <c r="D6773" s="76"/>
      <c r="E6773" s="76" t="str">
        <f>IF(D6773="","",IFERROR(VLOOKUP(D6773,Cadastro!$C$9:$D$1009,2,FALSE),"NOT FOUND"))</f>
        <v/>
      </c>
      <c r="F6773" s="94"/>
      <c r="G6773" s="76"/>
      <c r="H6773" s="81" t="str">
        <f>IFERROR(F6773*VLOOKUP(D6773,Saldo!$P$8:$U$1009,6,FALSE),"")</f>
        <v/>
      </c>
      <c r="I6773" s="78" t="str">
        <f>IFERROR(IF(D6773="","",VLOOKUP(D6773,Saldo!$P$8:$Q$1009,2,FALSE)),"")</f>
        <v/>
      </c>
      <c r="J6773" s="76"/>
      <c r="K6773" s="74" t="str">
        <f t="shared" si="105"/>
        <v/>
      </c>
    </row>
    <row r="6774" spans="1:11" ht="18.95" customHeight="1" x14ac:dyDescent="0.25">
      <c r="A6774" s="52"/>
      <c r="C6774" s="185"/>
      <c r="D6774" s="76"/>
      <c r="E6774" s="76" t="str">
        <f>IF(D6774="","",IFERROR(VLOOKUP(D6774,Cadastro!$C$9:$D$1009,2,FALSE),"NOT FOUND"))</f>
        <v/>
      </c>
      <c r="F6774" s="94"/>
      <c r="G6774" s="76"/>
      <c r="H6774" s="81" t="str">
        <f>IFERROR(F6774*VLOOKUP(D6774,Saldo!$P$8:$U$1009,6,FALSE),"")</f>
        <v/>
      </c>
      <c r="I6774" s="78" t="str">
        <f>IFERROR(IF(D6774="","",VLOOKUP(D6774,Saldo!$P$8:$Q$1009,2,FALSE)),"")</f>
        <v/>
      </c>
      <c r="J6774" s="76"/>
      <c r="K6774" s="74" t="str">
        <f t="shared" si="105"/>
        <v/>
      </c>
    </row>
    <row r="6775" spans="1:11" ht="18.95" customHeight="1" x14ac:dyDescent="0.25">
      <c r="A6775" s="52"/>
      <c r="C6775" s="185"/>
      <c r="D6775" s="76"/>
      <c r="E6775" s="76" t="str">
        <f>IF(D6775="","",IFERROR(VLOOKUP(D6775,Cadastro!$C$9:$D$1009,2,FALSE),"NOT FOUND"))</f>
        <v/>
      </c>
      <c r="F6775" s="94"/>
      <c r="G6775" s="76"/>
      <c r="H6775" s="81" t="str">
        <f>IFERROR(F6775*VLOOKUP(D6775,Saldo!$P$8:$U$1009,6,FALSE),"")</f>
        <v/>
      </c>
      <c r="I6775" s="78" t="str">
        <f>IFERROR(IF(D6775="","",VLOOKUP(D6775,Saldo!$P$8:$Q$1009,2,FALSE)),"")</f>
        <v/>
      </c>
      <c r="J6775" s="76"/>
      <c r="K6775" s="74" t="str">
        <f t="shared" si="105"/>
        <v/>
      </c>
    </row>
    <row r="6776" spans="1:11" ht="18.95" customHeight="1" x14ac:dyDescent="0.25">
      <c r="A6776" s="52"/>
      <c r="C6776" s="185"/>
      <c r="D6776" s="76"/>
      <c r="E6776" s="76" t="str">
        <f>IF(D6776="","",IFERROR(VLOOKUP(D6776,Cadastro!$C$9:$D$1009,2,FALSE),"NOT FOUND"))</f>
        <v/>
      </c>
      <c r="F6776" s="94"/>
      <c r="G6776" s="76"/>
      <c r="H6776" s="81" t="str">
        <f>IFERROR(F6776*VLOOKUP(D6776,Saldo!$P$8:$U$1009,6,FALSE),"")</f>
        <v/>
      </c>
      <c r="I6776" s="78" t="str">
        <f>IFERROR(IF(D6776="","",VLOOKUP(D6776,Saldo!$P$8:$Q$1009,2,FALSE)),"")</f>
        <v/>
      </c>
      <c r="J6776" s="76"/>
      <c r="K6776" s="74" t="str">
        <f t="shared" si="105"/>
        <v/>
      </c>
    </row>
    <row r="6777" spans="1:11" ht="18.95" customHeight="1" x14ac:dyDescent="0.25">
      <c r="A6777" s="52"/>
      <c r="C6777" s="185"/>
      <c r="D6777" s="76"/>
      <c r="E6777" s="76" t="str">
        <f>IF(D6777="","",IFERROR(VLOOKUP(D6777,Cadastro!$C$9:$D$1009,2,FALSE),"NOT FOUND"))</f>
        <v/>
      </c>
      <c r="F6777" s="94"/>
      <c r="G6777" s="76"/>
      <c r="H6777" s="81" t="str">
        <f>IFERROR(F6777*VLOOKUP(D6777,Saldo!$P$8:$U$1009,6,FALSE),"")</f>
        <v/>
      </c>
      <c r="I6777" s="78" t="str">
        <f>IFERROR(IF(D6777="","",VLOOKUP(D6777,Saldo!$P$8:$Q$1009,2,FALSE)),"")</f>
        <v/>
      </c>
      <c r="J6777" s="76"/>
      <c r="K6777" s="74" t="str">
        <f t="shared" si="105"/>
        <v/>
      </c>
    </row>
    <row r="6778" spans="1:11" ht="18.95" customHeight="1" x14ac:dyDescent="0.25">
      <c r="A6778" s="52"/>
      <c r="C6778" s="185"/>
      <c r="D6778" s="76"/>
      <c r="E6778" s="76" t="str">
        <f>IF(D6778="","",IFERROR(VLOOKUP(D6778,Cadastro!$C$9:$D$1009,2,FALSE),"NOT FOUND"))</f>
        <v/>
      </c>
      <c r="F6778" s="94"/>
      <c r="G6778" s="76"/>
      <c r="H6778" s="81" t="str">
        <f>IFERROR(F6778*VLOOKUP(D6778,Saldo!$P$8:$U$1009,6,FALSE),"")</f>
        <v/>
      </c>
      <c r="I6778" s="78" t="str">
        <f>IFERROR(IF(D6778="","",VLOOKUP(D6778,Saldo!$P$8:$Q$1009,2,FALSE)),"")</f>
        <v/>
      </c>
      <c r="J6778" s="76"/>
      <c r="K6778" s="74" t="str">
        <f t="shared" si="105"/>
        <v/>
      </c>
    </row>
    <row r="6779" spans="1:11" ht="18.95" customHeight="1" x14ac:dyDescent="0.25">
      <c r="A6779" s="52"/>
      <c r="C6779" s="185"/>
      <c r="D6779" s="76"/>
      <c r="E6779" s="76" t="str">
        <f>IF(D6779="","",IFERROR(VLOOKUP(D6779,Cadastro!$C$9:$D$1009,2,FALSE),"NOT FOUND"))</f>
        <v/>
      </c>
      <c r="F6779" s="94"/>
      <c r="G6779" s="76"/>
      <c r="H6779" s="81" t="str">
        <f>IFERROR(F6779*VLOOKUP(D6779,Saldo!$P$8:$U$1009,6,FALSE),"")</f>
        <v/>
      </c>
      <c r="I6779" s="78" t="str">
        <f>IFERROR(IF(D6779="","",VLOOKUP(D6779,Saldo!$P$8:$Q$1009,2,FALSE)),"")</f>
        <v/>
      </c>
      <c r="J6779" s="76"/>
      <c r="K6779" s="74" t="str">
        <f t="shared" si="105"/>
        <v/>
      </c>
    </row>
    <row r="6780" spans="1:11" ht="18.95" customHeight="1" x14ac:dyDescent="0.25">
      <c r="A6780" s="52"/>
      <c r="C6780" s="185"/>
      <c r="D6780" s="76"/>
      <c r="E6780" s="76" t="str">
        <f>IF(D6780="","",IFERROR(VLOOKUP(D6780,Cadastro!$C$9:$D$1009,2,FALSE),"NOT FOUND"))</f>
        <v/>
      </c>
      <c r="F6780" s="94"/>
      <c r="G6780" s="76"/>
      <c r="H6780" s="81" t="str">
        <f>IFERROR(F6780*VLOOKUP(D6780,Saldo!$P$8:$U$1009,6,FALSE),"")</f>
        <v/>
      </c>
      <c r="I6780" s="78" t="str">
        <f>IFERROR(IF(D6780="","",VLOOKUP(D6780,Saldo!$P$8:$Q$1009,2,FALSE)),"")</f>
        <v/>
      </c>
      <c r="J6780" s="76"/>
      <c r="K6780" s="74" t="str">
        <f t="shared" si="105"/>
        <v/>
      </c>
    </row>
    <row r="6781" spans="1:11" ht="18.95" customHeight="1" x14ac:dyDescent="0.25">
      <c r="A6781" s="52"/>
      <c r="C6781" s="185"/>
      <c r="D6781" s="76"/>
      <c r="E6781" s="76" t="str">
        <f>IF(D6781="","",IFERROR(VLOOKUP(D6781,Cadastro!$C$9:$D$1009,2,FALSE),"NOT FOUND"))</f>
        <v/>
      </c>
      <c r="F6781" s="94"/>
      <c r="G6781" s="76"/>
      <c r="H6781" s="81" t="str">
        <f>IFERROR(F6781*VLOOKUP(D6781,Saldo!$P$8:$U$1009,6,FALSE),"")</f>
        <v/>
      </c>
      <c r="I6781" s="78" t="str">
        <f>IFERROR(IF(D6781="","",VLOOKUP(D6781,Saldo!$P$8:$Q$1009,2,FALSE)),"")</f>
        <v/>
      </c>
      <c r="J6781" s="76"/>
      <c r="K6781" s="74" t="str">
        <f t="shared" si="105"/>
        <v/>
      </c>
    </row>
    <row r="6782" spans="1:11" ht="18.95" customHeight="1" x14ac:dyDescent="0.25">
      <c r="A6782" s="52"/>
      <c r="C6782" s="185"/>
      <c r="D6782" s="76"/>
      <c r="E6782" s="76" t="str">
        <f>IF(D6782="","",IFERROR(VLOOKUP(D6782,Cadastro!$C$9:$D$1009,2,FALSE),"NOT FOUND"))</f>
        <v/>
      </c>
      <c r="F6782" s="94"/>
      <c r="G6782" s="76"/>
      <c r="H6782" s="81" t="str">
        <f>IFERROR(F6782*VLOOKUP(D6782,Saldo!$P$8:$U$1009,6,FALSE),"")</f>
        <v/>
      </c>
      <c r="I6782" s="78" t="str">
        <f>IFERROR(IF(D6782="","",VLOOKUP(D6782,Saldo!$P$8:$Q$1009,2,FALSE)),"")</f>
        <v/>
      </c>
      <c r="J6782" s="76"/>
      <c r="K6782" s="74" t="str">
        <f t="shared" si="105"/>
        <v/>
      </c>
    </row>
    <row r="6783" spans="1:11" ht="18.95" customHeight="1" x14ac:dyDescent="0.25">
      <c r="A6783" s="52"/>
      <c r="C6783" s="185"/>
      <c r="D6783" s="76"/>
      <c r="E6783" s="76" t="str">
        <f>IF(D6783="","",IFERROR(VLOOKUP(D6783,Cadastro!$C$9:$D$1009,2,FALSE),"NOT FOUND"))</f>
        <v/>
      </c>
      <c r="F6783" s="94"/>
      <c r="G6783" s="76"/>
      <c r="H6783" s="81" t="str">
        <f>IFERROR(F6783*VLOOKUP(D6783,Saldo!$P$8:$U$1009,6,FALSE),"")</f>
        <v/>
      </c>
      <c r="I6783" s="78" t="str">
        <f>IFERROR(IF(D6783="","",VLOOKUP(D6783,Saldo!$P$8:$Q$1009,2,FALSE)),"")</f>
        <v/>
      </c>
      <c r="J6783" s="76"/>
      <c r="K6783" s="74" t="str">
        <f t="shared" si="105"/>
        <v/>
      </c>
    </row>
    <row r="6784" spans="1:11" ht="18.95" customHeight="1" x14ac:dyDescent="0.25">
      <c r="A6784" s="52"/>
      <c r="C6784" s="185"/>
      <c r="D6784" s="76"/>
      <c r="E6784" s="76" t="str">
        <f>IF(D6784="","",IFERROR(VLOOKUP(D6784,Cadastro!$C$9:$D$1009,2,FALSE),"NOT FOUND"))</f>
        <v/>
      </c>
      <c r="F6784" s="94"/>
      <c r="G6784" s="76"/>
      <c r="H6784" s="81" t="str">
        <f>IFERROR(F6784*VLOOKUP(D6784,Saldo!$P$8:$U$1009,6,FALSE),"")</f>
        <v/>
      </c>
      <c r="I6784" s="78" t="str">
        <f>IFERROR(IF(D6784="","",VLOOKUP(D6784,Saldo!$P$8:$Q$1009,2,FALSE)),"")</f>
        <v/>
      </c>
      <c r="J6784" s="76"/>
      <c r="K6784" s="74" t="str">
        <f t="shared" si="105"/>
        <v/>
      </c>
    </row>
    <row r="6785" spans="1:11" ht="18.95" customHeight="1" x14ac:dyDescent="0.25">
      <c r="A6785" s="52"/>
      <c r="C6785" s="185"/>
      <c r="D6785" s="76"/>
      <c r="E6785" s="76" t="str">
        <f>IF(D6785="","",IFERROR(VLOOKUP(D6785,Cadastro!$C$9:$D$1009,2,FALSE),"NOT FOUND"))</f>
        <v/>
      </c>
      <c r="F6785" s="94"/>
      <c r="G6785" s="76"/>
      <c r="H6785" s="81" t="str">
        <f>IFERROR(F6785*VLOOKUP(D6785,Saldo!$P$8:$U$1009,6,FALSE),"")</f>
        <v/>
      </c>
      <c r="I6785" s="78" t="str">
        <f>IFERROR(IF(D6785="","",VLOOKUP(D6785,Saldo!$P$8:$Q$1009,2,FALSE)),"")</f>
        <v/>
      </c>
      <c r="J6785" s="76"/>
      <c r="K6785" s="74" t="str">
        <f t="shared" si="105"/>
        <v/>
      </c>
    </row>
    <row r="6786" spans="1:11" ht="18.95" customHeight="1" x14ac:dyDescent="0.25">
      <c r="A6786" s="52"/>
      <c r="C6786" s="185"/>
      <c r="D6786" s="76"/>
      <c r="E6786" s="76" t="str">
        <f>IF(D6786="","",IFERROR(VLOOKUP(D6786,Cadastro!$C$9:$D$1009,2,FALSE),"NOT FOUND"))</f>
        <v/>
      </c>
      <c r="F6786" s="94"/>
      <c r="G6786" s="76"/>
      <c r="H6786" s="81" t="str">
        <f>IFERROR(F6786*VLOOKUP(D6786,Saldo!$P$8:$U$1009,6,FALSE),"")</f>
        <v/>
      </c>
      <c r="I6786" s="78" t="str">
        <f>IFERROR(IF(D6786="","",VLOOKUP(D6786,Saldo!$P$8:$Q$1009,2,FALSE)),"")</f>
        <v/>
      </c>
      <c r="J6786" s="76"/>
      <c r="K6786" s="74" t="str">
        <f t="shared" si="105"/>
        <v/>
      </c>
    </row>
    <row r="6787" spans="1:11" ht="18.95" customHeight="1" x14ac:dyDescent="0.25">
      <c r="A6787" s="52"/>
      <c r="C6787" s="185"/>
      <c r="D6787" s="76"/>
      <c r="E6787" s="76" t="str">
        <f>IF(D6787="","",IFERROR(VLOOKUP(D6787,Cadastro!$C$9:$D$1009,2,FALSE),"NOT FOUND"))</f>
        <v/>
      </c>
      <c r="F6787" s="94"/>
      <c r="G6787" s="76"/>
      <c r="H6787" s="81" t="str">
        <f>IFERROR(F6787*VLOOKUP(D6787,Saldo!$P$8:$U$1009,6,FALSE),"")</f>
        <v/>
      </c>
      <c r="I6787" s="78" t="str">
        <f>IFERROR(IF(D6787="","",VLOOKUP(D6787,Saldo!$P$8:$Q$1009,2,FALSE)),"")</f>
        <v/>
      </c>
      <c r="J6787" s="76"/>
      <c r="K6787" s="74" t="str">
        <f t="shared" si="105"/>
        <v/>
      </c>
    </row>
    <row r="6788" spans="1:11" ht="18.95" customHeight="1" x14ac:dyDescent="0.25">
      <c r="A6788" s="52"/>
      <c r="C6788" s="185"/>
      <c r="D6788" s="76"/>
      <c r="E6788" s="76" t="str">
        <f>IF(D6788="","",IFERROR(VLOOKUP(D6788,Cadastro!$C$9:$D$1009,2,FALSE),"NOT FOUND"))</f>
        <v/>
      </c>
      <c r="F6788" s="94"/>
      <c r="G6788" s="76"/>
      <c r="H6788" s="81" t="str">
        <f>IFERROR(F6788*VLOOKUP(D6788,Saldo!$P$8:$U$1009,6,FALSE),"")</f>
        <v/>
      </c>
      <c r="I6788" s="78" t="str">
        <f>IFERROR(IF(D6788="","",VLOOKUP(D6788,Saldo!$P$8:$Q$1009,2,FALSE)),"")</f>
        <v/>
      </c>
      <c r="J6788" s="76"/>
      <c r="K6788" s="74" t="str">
        <f t="shared" si="105"/>
        <v/>
      </c>
    </row>
    <row r="6789" spans="1:11" ht="18.95" customHeight="1" x14ac:dyDescent="0.25">
      <c r="A6789" s="52"/>
      <c r="C6789" s="185"/>
      <c r="D6789" s="76"/>
      <c r="E6789" s="76" t="str">
        <f>IF(D6789="","",IFERROR(VLOOKUP(D6789,Cadastro!$C$9:$D$1009,2,FALSE),"NOT FOUND"))</f>
        <v/>
      </c>
      <c r="F6789" s="94"/>
      <c r="G6789" s="76"/>
      <c r="H6789" s="81" t="str">
        <f>IFERROR(F6789*VLOOKUP(D6789,Saldo!$P$8:$U$1009,6,FALSE),"")</f>
        <v/>
      </c>
      <c r="I6789" s="78" t="str">
        <f>IFERROR(IF(D6789="","",VLOOKUP(D6789,Saldo!$P$8:$Q$1009,2,FALSE)),"")</f>
        <v/>
      </c>
      <c r="J6789" s="76"/>
      <c r="K6789" s="74" t="str">
        <f t="shared" si="105"/>
        <v/>
      </c>
    </row>
    <row r="6790" spans="1:11" ht="18.95" customHeight="1" x14ac:dyDescent="0.25">
      <c r="A6790" s="52"/>
      <c r="C6790" s="185"/>
      <c r="D6790" s="76"/>
      <c r="E6790" s="76" t="str">
        <f>IF(D6790="","",IFERROR(VLOOKUP(D6790,Cadastro!$C$9:$D$1009,2,FALSE),"NOT FOUND"))</f>
        <v/>
      </c>
      <c r="F6790" s="94"/>
      <c r="G6790" s="76"/>
      <c r="H6790" s="81" t="str">
        <f>IFERROR(F6790*VLOOKUP(D6790,Saldo!$P$8:$U$1009,6,FALSE),"")</f>
        <v/>
      </c>
      <c r="I6790" s="78" t="str">
        <f>IFERROR(IF(D6790="","",VLOOKUP(D6790,Saldo!$P$8:$Q$1009,2,FALSE)),"")</f>
        <v/>
      </c>
      <c r="J6790" s="76"/>
      <c r="K6790" s="74" t="str">
        <f t="shared" si="105"/>
        <v/>
      </c>
    </row>
    <row r="6791" spans="1:11" ht="18.95" customHeight="1" x14ac:dyDescent="0.25">
      <c r="A6791" s="52"/>
      <c r="C6791" s="185"/>
      <c r="D6791" s="76"/>
      <c r="E6791" s="76" t="str">
        <f>IF(D6791="","",IFERROR(VLOOKUP(D6791,Cadastro!$C$9:$D$1009,2,FALSE),"NOT FOUND"))</f>
        <v/>
      </c>
      <c r="F6791" s="94"/>
      <c r="G6791" s="76"/>
      <c r="H6791" s="81" t="str">
        <f>IFERROR(F6791*VLOOKUP(D6791,Saldo!$P$8:$U$1009,6,FALSE),"")</f>
        <v/>
      </c>
      <c r="I6791" s="78" t="str">
        <f>IFERROR(IF(D6791="","",VLOOKUP(D6791,Saldo!$P$8:$Q$1009,2,FALSE)),"")</f>
        <v/>
      </c>
      <c r="J6791" s="76"/>
      <c r="K6791" s="74" t="str">
        <f t="shared" si="105"/>
        <v/>
      </c>
    </row>
    <row r="6792" spans="1:11" ht="18.95" customHeight="1" x14ac:dyDescent="0.25">
      <c r="A6792" s="52"/>
      <c r="C6792" s="185"/>
      <c r="D6792" s="76"/>
      <c r="E6792" s="76" t="str">
        <f>IF(D6792="","",IFERROR(VLOOKUP(D6792,Cadastro!$C$9:$D$1009,2,FALSE),"NOT FOUND"))</f>
        <v/>
      </c>
      <c r="F6792" s="94"/>
      <c r="G6792" s="76"/>
      <c r="H6792" s="81" t="str">
        <f>IFERROR(F6792*VLOOKUP(D6792,Saldo!$P$8:$U$1009,6,FALSE),"")</f>
        <v/>
      </c>
      <c r="I6792" s="78" t="str">
        <f>IFERROR(IF(D6792="","",VLOOKUP(D6792,Saldo!$P$8:$Q$1009,2,FALSE)),"")</f>
        <v/>
      </c>
      <c r="J6792" s="76"/>
      <c r="K6792" s="74" t="str">
        <f t="shared" si="105"/>
        <v/>
      </c>
    </row>
    <row r="6793" spans="1:11" ht="18.95" customHeight="1" x14ac:dyDescent="0.25">
      <c r="A6793" s="52"/>
      <c r="C6793" s="185"/>
      <c r="D6793" s="76"/>
      <c r="E6793" s="76" t="str">
        <f>IF(D6793="","",IFERROR(VLOOKUP(D6793,Cadastro!$C$9:$D$1009,2,FALSE),"NOT FOUND"))</f>
        <v/>
      </c>
      <c r="F6793" s="94"/>
      <c r="G6793" s="76"/>
      <c r="H6793" s="81" t="str">
        <f>IFERROR(F6793*VLOOKUP(D6793,Saldo!$P$8:$U$1009,6,FALSE),"")</f>
        <v/>
      </c>
      <c r="I6793" s="78" t="str">
        <f>IFERROR(IF(D6793="","",VLOOKUP(D6793,Saldo!$P$8:$Q$1009,2,FALSE)),"")</f>
        <v/>
      </c>
      <c r="J6793" s="76"/>
      <c r="K6793" s="74" t="str">
        <f t="shared" si="105"/>
        <v/>
      </c>
    </row>
    <row r="6794" spans="1:11" ht="18.95" customHeight="1" x14ac:dyDescent="0.25">
      <c r="A6794" s="52"/>
      <c r="C6794" s="185"/>
      <c r="D6794" s="76"/>
      <c r="E6794" s="76" t="str">
        <f>IF(D6794="","",IFERROR(VLOOKUP(D6794,Cadastro!$C$9:$D$1009,2,FALSE),"NOT FOUND"))</f>
        <v/>
      </c>
      <c r="F6794" s="94"/>
      <c r="G6794" s="76"/>
      <c r="H6794" s="81" t="str">
        <f>IFERROR(F6794*VLOOKUP(D6794,Saldo!$P$8:$U$1009,6,FALSE),"")</f>
        <v/>
      </c>
      <c r="I6794" s="78" t="str">
        <f>IFERROR(IF(D6794="","",VLOOKUP(D6794,Saldo!$P$8:$Q$1009,2,FALSE)),"")</f>
        <v/>
      </c>
      <c r="J6794" s="76"/>
      <c r="K6794" s="74" t="str">
        <f t="shared" ref="K6794:K6857" si="106">IF(C6794="","",MONTH(C6794))</f>
        <v/>
      </c>
    </row>
    <row r="6795" spans="1:11" ht="18.95" customHeight="1" x14ac:dyDescent="0.25">
      <c r="A6795" s="52"/>
      <c r="C6795" s="185"/>
      <c r="D6795" s="76"/>
      <c r="E6795" s="76" t="str">
        <f>IF(D6795="","",IFERROR(VLOOKUP(D6795,Cadastro!$C$9:$D$1009,2,FALSE),"NOT FOUND"))</f>
        <v/>
      </c>
      <c r="F6795" s="94"/>
      <c r="G6795" s="76"/>
      <c r="H6795" s="81" t="str">
        <f>IFERROR(F6795*VLOOKUP(D6795,Saldo!$P$8:$U$1009,6,FALSE),"")</f>
        <v/>
      </c>
      <c r="I6795" s="78" t="str">
        <f>IFERROR(IF(D6795="","",VLOOKUP(D6795,Saldo!$P$8:$Q$1009,2,FALSE)),"")</f>
        <v/>
      </c>
      <c r="J6795" s="76"/>
      <c r="K6795" s="74" t="str">
        <f t="shared" si="106"/>
        <v/>
      </c>
    </row>
    <row r="6796" spans="1:11" ht="18.95" customHeight="1" x14ac:dyDescent="0.25">
      <c r="A6796" s="52"/>
      <c r="C6796" s="185"/>
      <c r="D6796" s="76"/>
      <c r="E6796" s="76" t="str">
        <f>IF(D6796="","",IFERROR(VLOOKUP(D6796,Cadastro!$C$9:$D$1009,2,FALSE),"NOT FOUND"))</f>
        <v/>
      </c>
      <c r="F6796" s="94"/>
      <c r="G6796" s="76"/>
      <c r="H6796" s="81" t="str">
        <f>IFERROR(F6796*VLOOKUP(D6796,Saldo!$P$8:$U$1009,6,FALSE),"")</f>
        <v/>
      </c>
      <c r="I6796" s="78" t="str">
        <f>IFERROR(IF(D6796="","",VLOOKUP(D6796,Saldo!$P$8:$Q$1009,2,FALSE)),"")</f>
        <v/>
      </c>
      <c r="J6796" s="76"/>
      <c r="K6796" s="74" t="str">
        <f t="shared" si="106"/>
        <v/>
      </c>
    </row>
    <row r="6797" spans="1:11" ht="18.95" customHeight="1" x14ac:dyDescent="0.25">
      <c r="A6797" s="52"/>
      <c r="C6797" s="185"/>
      <c r="D6797" s="76"/>
      <c r="E6797" s="76" t="str">
        <f>IF(D6797="","",IFERROR(VLOOKUP(D6797,Cadastro!$C$9:$D$1009,2,FALSE),"NOT FOUND"))</f>
        <v/>
      </c>
      <c r="F6797" s="94"/>
      <c r="G6797" s="76"/>
      <c r="H6797" s="81" t="str">
        <f>IFERROR(F6797*VLOOKUP(D6797,Saldo!$P$8:$U$1009,6,FALSE),"")</f>
        <v/>
      </c>
      <c r="I6797" s="78" t="str">
        <f>IFERROR(IF(D6797="","",VLOOKUP(D6797,Saldo!$P$8:$Q$1009,2,FALSE)),"")</f>
        <v/>
      </c>
      <c r="J6797" s="76"/>
      <c r="K6797" s="74" t="str">
        <f t="shared" si="106"/>
        <v/>
      </c>
    </row>
    <row r="6798" spans="1:11" ht="18.95" customHeight="1" x14ac:dyDescent="0.25">
      <c r="A6798" s="52"/>
      <c r="C6798" s="185"/>
      <c r="D6798" s="76"/>
      <c r="E6798" s="76" t="str">
        <f>IF(D6798="","",IFERROR(VLOOKUP(D6798,Cadastro!$C$9:$D$1009,2,FALSE),"NOT FOUND"))</f>
        <v/>
      </c>
      <c r="F6798" s="94"/>
      <c r="G6798" s="76"/>
      <c r="H6798" s="81" t="str">
        <f>IFERROR(F6798*VLOOKUP(D6798,Saldo!$P$8:$U$1009,6,FALSE),"")</f>
        <v/>
      </c>
      <c r="I6798" s="78" t="str">
        <f>IFERROR(IF(D6798="","",VLOOKUP(D6798,Saldo!$P$8:$Q$1009,2,FALSE)),"")</f>
        <v/>
      </c>
      <c r="J6798" s="76"/>
      <c r="K6798" s="74" t="str">
        <f t="shared" si="106"/>
        <v/>
      </c>
    </row>
    <row r="6799" spans="1:11" ht="18.95" customHeight="1" x14ac:dyDescent="0.25">
      <c r="A6799" s="52"/>
      <c r="C6799" s="185"/>
      <c r="D6799" s="76"/>
      <c r="E6799" s="76" t="str">
        <f>IF(D6799="","",IFERROR(VLOOKUP(D6799,Cadastro!$C$9:$D$1009,2,FALSE),"NOT FOUND"))</f>
        <v/>
      </c>
      <c r="F6799" s="94"/>
      <c r="G6799" s="76"/>
      <c r="H6799" s="81" t="str">
        <f>IFERROR(F6799*VLOOKUP(D6799,Saldo!$P$8:$U$1009,6,FALSE),"")</f>
        <v/>
      </c>
      <c r="I6799" s="78" t="str">
        <f>IFERROR(IF(D6799="","",VLOOKUP(D6799,Saldo!$P$8:$Q$1009,2,FALSE)),"")</f>
        <v/>
      </c>
      <c r="J6799" s="76"/>
      <c r="K6799" s="74" t="str">
        <f t="shared" si="106"/>
        <v/>
      </c>
    </row>
    <row r="6800" spans="1:11" ht="18.95" customHeight="1" x14ac:dyDescent="0.25">
      <c r="A6800" s="52"/>
      <c r="C6800" s="185"/>
      <c r="D6800" s="76"/>
      <c r="E6800" s="76" t="str">
        <f>IF(D6800="","",IFERROR(VLOOKUP(D6800,Cadastro!$C$9:$D$1009,2,FALSE),"NOT FOUND"))</f>
        <v/>
      </c>
      <c r="F6800" s="94"/>
      <c r="G6800" s="76"/>
      <c r="H6800" s="81" t="str">
        <f>IFERROR(F6800*VLOOKUP(D6800,Saldo!$P$8:$U$1009,6,FALSE),"")</f>
        <v/>
      </c>
      <c r="I6800" s="78" t="str">
        <f>IFERROR(IF(D6800="","",VLOOKUP(D6800,Saldo!$P$8:$Q$1009,2,FALSE)),"")</f>
        <v/>
      </c>
      <c r="J6800" s="76"/>
      <c r="K6800" s="74" t="str">
        <f t="shared" si="106"/>
        <v/>
      </c>
    </row>
    <row r="6801" spans="1:11" ht="18.95" customHeight="1" x14ac:dyDescent="0.25">
      <c r="A6801" s="52"/>
      <c r="C6801" s="185"/>
      <c r="D6801" s="76"/>
      <c r="E6801" s="76" t="str">
        <f>IF(D6801="","",IFERROR(VLOOKUP(D6801,Cadastro!$C$9:$D$1009,2,FALSE),"NOT FOUND"))</f>
        <v/>
      </c>
      <c r="F6801" s="94"/>
      <c r="G6801" s="76"/>
      <c r="H6801" s="81" t="str">
        <f>IFERROR(F6801*VLOOKUP(D6801,Saldo!$P$8:$U$1009,6,FALSE),"")</f>
        <v/>
      </c>
      <c r="I6801" s="78" t="str">
        <f>IFERROR(IF(D6801="","",VLOOKUP(D6801,Saldo!$P$8:$Q$1009,2,FALSE)),"")</f>
        <v/>
      </c>
      <c r="J6801" s="76"/>
      <c r="K6801" s="74" t="str">
        <f t="shared" si="106"/>
        <v/>
      </c>
    </row>
    <row r="6802" spans="1:11" ht="18.95" customHeight="1" x14ac:dyDescent="0.25">
      <c r="A6802" s="52"/>
      <c r="C6802" s="185"/>
      <c r="D6802" s="76"/>
      <c r="E6802" s="76" t="str">
        <f>IF(D6802="","",IFERROR(VLOOKUP(D6802,Cadastro!$C$9:$D$1009,2,FALSE),"NOT FOUND"))</f>
        <v/>
      </c>
      <c r="F6802" s="94"/>
      <c r="G6802" s="76"/>
      <c r="H6802" s="81" t="str">
        <f>IFERROR(F6802*VLOOKUP(D6802,Saldo!$P$8:$U$1009,6,FALSE),"")</f>
        <v/>
      </c>
      <c r="I6802" s="78" t="str">
        <f>IFERROR(IF(D6802="","",VLOOKUP(D6802,Saldo!$P$8:$Q$1009,2,FALSE)),"")</f>
        <v/>
      </c>
      <c r="J6802" s="76"/>
      <c r="K6802" s="74" t="str">
        <f t="shared" si="106"/>
        <v/>
      </c>
    </row>
    <row r="6803" spans="1:11" ht="18.95" customHeight="1" x14ac:dyDescent="0.25">
      <c r="A6803" s="52"/>
      <c r="C6803" s="185"/>
      <c r="D6803" s="76"/>
      <c r="E6803" s="76" t="str">
        <f>IF(D6803="","",IFERROR(VLOOKUP(D6803,Cadastro!$C$9:$D$1009,2,FALSE),"NOT FOUND"))</f>
        <v/>
      </c>
      <c r="F6803" s="94"/>
      <c r="G6803" s="76"/>
      <c r="H6803" s="81" t="str">
        <f>IFERROR(F6803*VLOOKUP(D6803,Saldo!$P$8:$U$1009,6,FALSE),"")</f>
        <v/>
      </c>
      <c r="I6803" s="78" t="str">
        <f>IFERROR(IF(D6803="","",VLOOKUP(D6803,Saldo!$P$8:$Q$1009,2,FALSE)),"")</f>
        <v/>
      </c>
      <c r="J6803" s="76"/>
      <c r="K6803" s="74" t="str">
        <f t="shared" si="106"/>
        <v/>
      </c>
    </row>
    <row r="6804" spans="1:11" ht="18.95" customHeight="1" x14ac:dyDescent="0.25">
      <c r="A6804" s="52"/>
      <c r="C6804" s="185"/>
      <c r="D6804" s="76"/>
      <c r="E6804" s="76" t="str">
        <f>IF(D6804="","",IFERROR(VLOOKUP(D6804,Cadastro!$C$9:$D$1009,2,FALSE),"NOT FOUND"))</f>
        <v/>
      </c>
      <c r="F6804" s="94"/>
      <c r="G6804" s="76"/>
      <c r="H6804" s="81" t="str">
        <f>IFERROR(F6804*VLOOKUP(D6804,Saldo!$P$8:$U$1009,6,FALSE),"")</f>
        <v/>
      </c>
      <c r="I6804" s="78" t="str">
        <f>IFERROR(IF(D6804="","",VLOOKUP(D6804,Saldo!$P$8:$Q$1009,2,FALSE)),"")</f>
        <v/>
      </c>
      <c r="J6804" s="76"/>
      <c r="K6804" s="74" t="str">
        <f t="shared" si="106"/>
        <v/>
      </c>
    </row>
    <row r="6805" spans="1:11" ht="18.95" customHeight="1" x14ac:dyDescent="0.25">
      <c r="A6805" s="52"/>
      <c r="C6805" s="185"/>
      <c r="D6805" s="76"/>
      <c r="E6805" s="76" t="str">
        <f>IF(D6805="","",IFERROR(VLOOKUP(D6805,Cadastro!$C$9:$D$1009,2,FALSE),"NOT FOUND"))</f>
        <v/>
      </c>
      <c r="F6805" s="94"/>
      <c r="G6805" s="76"/>
      <c r="H6805" s="81" t="str">
        <f>IFERROR(F6805*VLOOKUP(D6805,Saldo!$P$8:$U$1009,6,FALSE),"")</f>
        <v/>
      </c>
      <c r="I6805" s="78" t="str">
        <f>IFERROR(IF(D6805="","",VLOOKUP(D6805,Saldo!$P$8:$Q$1009,2,FALSE)),"")</f>
        <v/>
      </c>
      <c r="J6805" s="76"/>
      <c r="K6805" s="74" t="str">
        <f t="shared" si="106"/>
        <v/>
      </c>
    </row>
    <row r="6806" spans="1:11" ht="18.95" customHeight="1" x14ac:dyDescent="0.25">
      <c r="A6806" s="52"/>
      <c r="C6806" s="185"/>
      <c r="D6806" s="76"/>
      <c r="E6806" s="76" t="str">
        <f>IF(D6806="","",IFERROR(VLOOKUP(D6806,Cadastro!$C$9:$D$1009,2,FALSE),"NOT FOUND"))</f>
        <v/>
      </c>
      <c r="F6806" s="94"/>
      <c r="G6806" s="76"/>
      <c r="H6806" s="81" t="str">
        <f>IFERROR(F6806*VLOOKUP(D6806,Saldo!$P$8:$U$1009,6,FALSE),"")</f>
        <v/>
      </c>
      <c r="I6806" s="78" t="str">
        <f>IFERROR(IF(D6806="","",VLOOKUP(D6806,Saldo!$P$8:$Q$1009,2,FALSE)),"")</f>
        <v/>
      </c>
      <c r="J6806" s="76"/>
      <c r="K6806" s="74" t="str">
        <f t="shared" si="106"/>
        <v/>
      </c>
    </row>
    <row r="6807" spans="1:11" ht="18.95" customHeight="1" x14ac:dyDescent="0.25">
      <c r="A6807" s="52"/>
      <c r="C6807" s="185"/>
      <c r="D6807" s="76"/>
      <c r="E6807" s="76" t="str">
        <f>IF(D6807="","",IFERROR(VLOOKUP(D6807,Cadastro!$C$9:$D$1009,2,FALSE),"NOT FOUND"))</f>
        <v/>
      </c>
      <c r="F6807" s="94"/>
      <c r="G6807" s="76"/>
      <c r="H6807" s="81" t="str">
        <f>IFERROR(F6807*VLOOKUP(D6807,Saldo!$P$8:$U$1009,6,FALSE),"")</f>
        <v/>
      </c>
      <c r="I6807" s="78" t="str">
        <f>IFERROR(IF(D6807="","",VLOOKUP(D6807,Saldo!$P$8:$Q$1009,2,FALSE)),"")</f>
        <v/>
      </c>
      <c r="J6807" s="76"/>
      <c r="K6807" s="74" t="str">
        <f t="shared" si="106"/>
        <v/>
      </c>
    </row>
    <row r="6808" spans="1:11" ht="18.95" customHeight="1" x14ac:dyDescent="0.25">
      <c r="A6808" s="52"/>
      <c r="C6808" s="185"/>
      <c r="D6808" s="76"/>
      <c r="E6808" s="76" t="str">
        <f>IF(D6808="","",IFERROR(VLOOKUP(D6808,Cadastro!$C$9:$D$1009,2,FALSE),"NOT FOUND"))</f>
        <v/>
      </c>
      <c r="F6808" s="94"/>
      <c r="G6808" s="76"/>
      <c r="H6808" s="81" t="str">
        <f>IFERROR(F6808*VLOOKUP(D6808,Saldo!$P$8:$U$1009,6,FALSE),"")</f>
        <v/>
      </c>
      <c r="I6808" s="78" t="str">
        <f>IFERROR(IF(D6808="","",VLOOKUP(D6808,Saldo!$P$8:$Q$1009,2,FALSE)),"")</f>
        <v/>
      </c>
      <c r="J6808" s="76"/>
      <c r="K6808" s="74" t="str">
        <f t="shared" si="106"/>
        <v/>
      </c>
    </row>
    <row r="6809" spans="1:11" ht="18.95" customHeight="1" x14ac:dyDescent="0.25">
      <c r="A6809" s="52"/>
      <c r="C6809" s="185"/>
      <c r="D6809" s="76"/>
      <c r="E6809" s="76" t="str">
        <f>IF(D6809="","",IFERROR(VLOOKUP(D6809,Cadastro!$C$9:$D$1009,2,FALSE),"NOT FOUND"))</f>
        <v/>
      </c>
      <c r="F6809" s="94"/>
      <c r="G6809" s="76"/>
      <c r="H6809" s="81" t="str">
        <f>IFERROR(F6809*VLOOKUP(D6809,Saldo!$P$8:$U$1009,6,FALSE),"")</f>
        <v/>
      </c>
      <c r="I6809" s="78" t="str">
        <f>IFERROR(IF(D6809="","",VLOOKUP(D6809,Saldo!$P$8:$Q$1009,2,FALSE)),"")</f>
        <v/>
      </c>
      <c r="J6809" s="76"/>
      <c r="K6809" s="74" t="str">
        <f t="shared" si="106"/>
        <v/>
      </c>
    </row>
    <row r="6810" spans="1:11" ht="18.95" customHeight="1" x14ac:dyDescent="0.25">
      <c r="A6810" s="52"/>
      <c r="C6810" s="185"/>
      <c r="D6810" s="76"/>
      <c r="E6810" s="76" t="str">
        <f>IF(D6810="","",IFERROR(VLOOKUP(D6810,Cadastro!$C$9:$D$1009,2,FALSE),"NOT FOUND"))</f>
        <v/>
      </c>
      <c r="F6810" s="94"/>
      <c r="G6810" s="76"/>
      <c r="H6810" s="81" t="str">
        <f>IFERROR(F6810*VLOOKUP(D6810,Saldo!$P$8:$U$1009,6,FALSE),"")</f>
        <v/>
      </c>
      <c r="I6810" s="78" t="str">
        <f>IFERROR(IF(D6810="","",VLOOKUP(D6810,Saldo!$P$8:$Q$1009,2,FALSE)),"")</f>
        <v/>
      </c>
      <c r="J6810" s="76"/>
      <c r="K6810" s="74" t="str">
        <f t="shared" si="106"/>
        <v/>
      </c>
    </row>
    <row r="6811" spans="1:11" ht="18.95" customHeight="1" x14ac:dyDescent="0.25">
      <c r="A6811" s="52"/>
      <c r="C6811" s="185"/>
      <c r="D6811" s="76"/>
      <c r="E6811" s="76" t="str">
        <f>IF(D6811="","",IFERROR(VLOOKUP(D6811,Cadastro!$C$9:$D$1009,2,FALSE),"NOT FOUND"))</f>
        <v/>
      </c>
      <c r="F6811" s="94"/>
      <c r="G6811" s="76"/>
      <c r="H6811" s="81" t="str">
        <f>IFERROR(F6811*VLOOKUP(D6811,Saldo!$P$8:$U$1009,6,FALSE),"")</f>
        <v/>
      </c>
      <c r="I6811" s="78" t="str">
        <f>IFERROR(IF(D6811="","",VLOOKUP(D6811,Saldo!$P$8:$Q$1009,2,FALSE)),"")</f>
        <v/>
      </c>
      <c r="J6811" s="76"/>
      <c r="K6811" s="74" t="str">
        <f t="shared" si="106"/>
        <v/>
      </c>
    </row>
    <row r="6812" spans="1:11" ht="18.95" customHeight="1" x14ac:dyDescent="0.25">
      <c r="A6812" s="52"/>
      <c r="C6812" s="185"/>
      <c r="D6812" s="76"/>
      <c r="E6812" s="76" t="str">
        <f>IF(D6812="","",IFERROR(VLOOKUP(D6812,Cadastro!$C$9:$D$1009,2,FALSE),"NOT FOUND"))</f>
        <v/>
      </c>
      <c r="F6812" s="94"/>
      <c r="G6812" s="76"/>
      <c r="H6812" s="81" t="str">
        <f>IFERROR(F6812*VLOOKUP(D6812,Saldo!$P$8:$U$1009,6,FALSE),"")</f>
        <v/>
      </c>
      <c r="I6812" s="78" t="str">
        <f>IFERROR(IF(D6812="","",VLOOKUP(D6812,Saldo!$P$8:$Q$1009,2,FALSE)),"")</f>
        <v/>
      </c>
      <c r="J6812" s="76"/>
      <c r="K6812" s="74" t="str">
        <f t="shared" si="106"/>
        <v/>
      </c>
    </row>
    <row r="6813" spans="1:11" ht="18.95" customHeight="1" x14ac:dyDescent="0.25">
      <c r="A6813" s="52"/>
      <c r="C6813" s="185"/>
      <c r="D6813" s="76"/>
      <c r="E6813" s="76" t="str">
        <f>IF(D6813="","",IFERROR(VLOOKUP(D6813,Cadastro!$C$9:$D$1009,2,FALSE),"NOT FOUND"))</f>
        <v/>
      </c>
      <c r="F6813" s="94"/>
      <c r="G6813" s="76"/>
      <c r="H6813" s="81" t="str">
        <f>IFERROR(F6813*VLOOKUP(D6813,Saldo!$P$8:$U$1009,6,FALSE),"")</f>
        <v/>
      </c>
      <c r="I6813" s="78" t="str">
        <f>IFERROR(IF(D6813="","",VLOOKUP(D6813,Saldo!$P$8:$Q$1009,2,FALSE)),"")</f>
        <v/>
      </c>
      <c r="J6813" s="76"/>
      <c r="K6813" s="74" t="str">
        <f t="shared" si="106"/>
        <v/>
      </c>
    </row>
    <row r="6814" spans="1:11" ht="18.95" customHeight="1" x14ac:dyDescent="0.25">
      <c r="A6814" s="52"/>
      <c r="C6814" s="185"/>
      <c r="D6814" s="76"/>
      <c r="E6814" s="76" t="str">
        <f>IF(D6814="","",IFERROR(VLOOKUP(D6814,Cadastro!$C$9:$D$1009,2,FALSE),"NOT FOUND"))</f>
        <v/>
      </c>
      <c r="F6814" s="94"/>
      <c r="G6814" s="76"/>
      <c r="H6814" s="81" t="str">
        <f>IFERROR(F6814*VLOOKUP(D6814,Saldo!$P$8:$U$1009,6,FALSE),"")</f>
        <v/>
      </c>
      <c r="I6814" s="78" t="str">
        <f>IFERROR(IF(D6814="","",VLOOKUP(D6814,Saldo!$P$8:$Q$1009,2,FALSE)),"")</f>
        <v/>
      </c>
      <c r="J6814" s="76"/>
      <c r="K6814" s="74" t="str">
        <f t="shared" si="106"/>
        <v/>
      </c>
    </row>
    <row r="6815" spans="1:11" ht="18.95" customHeight="1" x14ac:dyDescent="0.25">
      <c r="A6815" s="52"/>
      <c r="C6815" s="185"/>
      <c r="D6815" s="76"/>
      <c r="E6815" s="76" t="str">
        <f>IF(D6815="","",IFERROR(VLOOKUP(D6815,Cadastro!$C$9:$D$1009,2,FALSE),"NOT FOUND"))</f>
        <v/>
      </c>
      <c r="F6815" s="94"/>
      <c r="G6815" s="76"/>
      <c r="H6815" s="81" t="str">
        <f>IFERROR(F6815*VLOOKUP(D6815,Saldo!$P$8:$U$1009,6,FALSE),"")</f>
        <v/>
      </c>
      <c r="I6815" s="78" t="str">
        <f>IFERROR(IF(D6815="","",VLOOKUP(D6815,Saldo!$P$8:$Q$1009,2,FALSE)),"")</f>
        <v/>
      </c>
      <c r="J6815" s="76"/>
      <c r="K6815" s="74" t="str">
        <f t="shared" si="106"/>
        <v/>
      </c>
    </row>
    <row r="6816" spans="1:11" ht="18.95" customHeight="1" x14ac:dyDescent="0.25">
      <c r="A6816" s="52"/>
      <c r="C6816" s="185"/>
      <c r="D6816" s="76"/>
      <c r="E6816" s="76" t="str">
        <f>IF(D6816="","",IFERROR(VLOOKUP(D6816,Cadastro!$C$9:$D$1009,2,FALSE),"NOT FOUND"))</f>
        <v/>
      </c>
      <c r="F6816" s="94"/>
      <c r="G6816" s="76"/>
      <c r="H6816" s="81" t="str">
        <f>IFERROR(F6816*VLOOKUP(D6816,Saldo!$P$8:$U$1009,6,FALSE),"")</f>
        <v/>
      </c>
      <c r="I6816" s="78" t="str">
        <f>IFERROR(IF(D6816="","",VLOOKUP(D6816,Saldo!$P$8:$Q$1009,2,FALSE)),"")</f>
        <v/>
      </c>
      <c r="J6816" s="76"/>
      <c r="K6816" s="74" t="str">
        <f t="shared" si="106"/>
        <v/>
      </c>
    </row>
    <row r="6817" spans="1:11" ht="18.95" customHeight="1" x14ac:dyDescent="0.25">
      <c r="A6817" s="52"/>
      <c r="C6817" s="185"/>
      <c r="D6817" s="76"/>
      <c r="E6817" s="76" t="str">
        <f>IF(D6817="","",IFERROR(VLOOKUP(D6817,Cadastro!$C$9:$D$1009,2,FALSE),"NOT FOUND"))</f>
        <v/>
      </c>
      <c r="F6817" s="94"/>
      <c r="G6817" s="76"/>
      <c r="H6817" s="81" t="str">
        <f>IFERROR(F6817*VLOOKUP(D6817,Saldo!$P$8:$U$1009,6,FALSE),"")</f>
        <v/>
      </c>
      <c r="I6817" s="78" t="str">
        <f>IFERROR(IF(D6817="","",VLOOKUP(D6817,Saldo!$P$8:$Q$1009,2,FALSE)),"")</f>
        <v/>
      </c>
      <c r="J6817" s="76"/>
      <c r="K6817" s="74" t="str">
        <f t="shared" si="106"/>
        <v/>
      </c>
    </row>
    <row r="6818" spans="1:11" ht="18.95" customHeight="1" x14ac:dyDescent="0.25">
      <c r="A6818" s="52"/>
      <c r="C6818" s="185"/>
      <c r="D6818" s="76"/>
      <c r="E6818" s="76" t="str">
        <f>IF(D6818="","",IFERROR(VLOOKUP(D6818,Cadastro!$C$9:$D$1009,2,FALSE),"NOT FOUND"))</f>
        <v/>
      </c>
      <c r="F6818" s="94"/>
      <c r="G6818" s="76"/>
      <c r="H6818" s="81" t="str">
        <f>IFERROR(F6818*VLOOKUP(D6818,Saldo!$P$8:$U$1009,6,FALSE),"")</f>
        <v/>
      </c>
      <c r="I6818" s="78" t="str">
        <f>IFERROR(IF(D6818="","",VLOOKUP(D6818,Saldo!$P$8:$Q$1009,2,FALSE)),"")</f>
        <v/>
      </c>
      <c r="J6818" s="76"/>
      <c r="K6818" s="74" t="str">
        <f t="shared" si="106"/>
        <v/>
      </c>
    </row>
    <row r="6819" spans="1:11" ht="18.95" customHeight="1" x14ac:dyDescent="0.25">
      <c r="A6819" s="52"/>
      <c r="C6819" s="185"/>
      <c r="D6819" s="76"/>
      <c r="E6819" s="76" t="str">
        <f>IF(D6819="","",IFERROR(VLOOKUP(D6819,Cadastro!$C$9:$D$1009,2,FALSE),"NOT FOUND"))</f>
        <v/>
      </c>
      <c r="F6819" s="94"/>
      <c r="G6819" s="76"/>
      <c r="H6819" s="81" t="str">
        <f>IFERROR(F6819*VLOOKUP(D6819,Saldo!$P$8:$U$1009,6,FALSE),"")</f>
        <v/>
      </c>
      <c r="I6819" s="78" t="str">
        <f>IFERROR(IF(D6819="","",VLOOKUP(D6819,Saldo!$P$8:$Q$1009,2,FALSE)),"")</f>
        <v/>
      </c>
      <c r="J6819" s="76"/>
      <c r="K6819" s="74" t="str">
        <f t="shared" si="106"/>
        <v/>
      </c>
    </row>
    <row r="6820" spans="1:11" ht="18.95" customHeight="1" x14ac:dyDescent="0.25">
      <c r="A6820" s="52"/>
      <c r="C6820" s="185"/>
      <c r="D6820" s="76"/>
      <c r="E6820" s="76" t="str">
        <f>IF(D6820="","",IFERROR(VLOOKUP(D6820,Cadastro!$C$9:$D$1009,2,FALSE),"NOT FOUND"))</f>
        <v/>
      </c>
      <c r="F6820" s="94"/>
      <c r="G6820" s="76"/>
      <c r="H6820" s="81" t="str">
        <f>IFERROR(F6820*VLOOKUP(D6820,Saldo!$P$8:$U$1009,6,FALSE),"")</f>
        <v/>
      </c>
      <c r="I6820" s="78" t="str">
        <f>IFERROR(IF(D6820="","",VLOOKUP(D6820,Saldo!$P$8:$Q$1009,2,FALSE)),"")</f>
        <v/>
      </c>
      <c r="J6820" s="76"/>
      <c r="K6820" s="74" t="str">
        <f t="shared" si="106"/>
        <v/>
      </c>
    </row>
    <row r="6821" spans="1:11" ht="18.95" customHeight="1" x14ac:dyDescent="0.25">
      <c r="A6821" s="52"/>
      <c r="C6821" s="185"/>
      <c r="D6821" s="76"/>
      <c r="E6821" s="76" t="str">
        <f>IF(D6821="","",IFERROR(VLOOKUP(D6821,Cadastro!$C$9:$D$1009,2,FALSE),"NOT FOUND"))</f>
        <v/>
      </c>
      <c r="F6821" s="94"/>
      <c r="G6821" s="76"/>
      <c r="H6821" s="81" t="str">
        <f>IFERROR(F6821*VLOOKUP(D6821,Saldo!$P$8:$U$1009,6,FALSE),"")</f>
        <v/>
      </c>
      <c r="I6821" s="78" t="str">
        <f>IFERROR(IF(D6821="","",VLOOKUP(D6821,Saldo!$P$8:$Q$1009,2,FALSE)),"")</f>
        <v/>
      </c>
      <c r="J6821" s="76"/>
      <c r="K6821" s="74" t="str">
        <f t="shared" si="106"/>
        <v/>
      </c>
    </row>
    <row r="6822" spans="1:11" ht="18.95" customHeight="1" x14ac:dyDescent="0.25">
      <c r="A6822" s="52"/>
      <c r="C6822" s="185"/>
      <c r="D6822" s="76"/>
      <c r="E6822" s="76" t="str">
        <f>IF(D6822="","",IFERROR(VLOOKUP(D6822,Cadastro!$C$9:$D$1009,2,FALSE),"NOT FOUND"))</f>
        <v/>
      </c>
      <c r="F6822" s="94"/>
      <c r="G6822" s="76"/>
      <c r="H6822" s="81" t="str">
        <f>IFERROR(F6822*VLOOKUP(D6822,Saldo!$P$8:$U$1009,6,FALSE),"")</f>
        <v/>
      </c>
      <c r="I6822" s="78" t="str">
        <f>IFERROR(IF(D6822="","",VLOOKUP(D6822,Saldo!$P$8:$Q$1009,2,FALSE)),"")</f>
        <v/>
      </c>
      <c r="J6822" s="76"/>
      <c r="K6822" s="74" t="str">
        <f t="shared" si="106"/>
        <v/>
      </c>
    </row>
    <row r="6823" spans="1:11" ht="18.95" customHeight="1" x14ac:dyDescent="0.25">
      <c r="A6823" s="52"/>
      <c r="C6823" s="185"/>
      <c r="D6823" s="76"/>
      <c r="E6823" s="76" t="str">
        <f>IF(D6823="","",IFERROR(VLOOKUP(D6823,Cadastro!$C$9:$D$1009,2,FALSE),"NOT FOUND"))</f>
        <v/>
      </c>
      <c r="F6823" s="94"/>
      <c r="G6823" s="76"/>
      <c r="H6823" s="81" t="str">
        <f>IFERROR(F6823*VLOOKUP(D6823,Saldo!$P$8:$U$1009,6,FALSE),"")</f>
        <v/>
      </c>
      <c r="I6823" s="78" t="str">
        <f>IFERROR(IF(D6823="","",VLOOKUP(D6823,Saldo!$P$8:$Q$1009,2,FALSE)),"")</f>
        <v/>
      </c>
      <c r="J6823" s="76"/>
      <c r="K6823" s="74" t="str">
        <f t="shared" si="106"/>
        <v/>
      </c>
    </row>
    <row r="6824" spans="1:11" ht="18.95" customHeight="1" x14ac:dyDescent="0.25">
      <c r="A6824" s="52"/>
      <c r="C6824" s="185"/>
      <c r="D6824" s="76"/>
      <c r="E6824" s="76" t="str">
        <f>IF(D6824="","",IFERROR(VLOOKUP(D6824,Cadastro!$C$9:$D$1009,2,FALSE),"NOT FOUND"))</f>
        <v/>
      </c>
      <c r="F6824" s="94"/>
      <c r="G6824" s="76"/>
      <c r="H6824" s="81" t="str">
        <f>IFERROR(F6824*VLOOKUP(D6824,Saldo!$P$8:$U$1009,6,FALSE),"")</f>
        <v/>
      </c>
      <c r="I6824" s="78" t="str">
        <f>IFERROR(IF(D6824="","",VLOOKUP(D6824,Saldo!$P$8:$Q$1009,2,FALSE)),"")</f>
        <v/>
      </c>
      <c r="J6824" s="76"/>
      <c r="K6824" s="74" t="str">
        <f t="shared" si="106"/>
        <v/>
      </c>
    </row>
    <row r="6825" spans="1:11" ht="18.95" customHeight="1" x14ac:dyDescent="0.25">
      <c r="A6825" s="52"/>
      <c r="C6825" s="185"/>
      <c r="D6825" s="76"/>
      <c r="E6825" s="76" t="str">
        <f>IF(D6825="","",IFERROR(VLOOKUP(D6825,Cadastro!$C$9:$D$1009,2,FALSE),"NOT FOUND"))</f>
        <v/>
      </c>
      <c r="F6825" s="94"/>
      <c r="G6825" s="76"/>
      <c r="H6825" s="81" t="str">
        <f>IFERROR(F6825*VLOOKUP(D6825,Saldo!$P$8:$U$1009,6,FALSE),"")</f>
        <v/>
      </c>
      <c r="I6825" s="78" t="str">
        <f>IFERROR(IF(D6825="","",VLOOKUP(D6825,Saldo!$P$8:$Q$1009,2,FALSE)),"")</f>
        <v/>
      </c>
      <c r="J6825" s="76"/>
      <c r="K6825" s="74" t="str">
        <f t="shared" si="106"/>
        <v/>
      </c>
    </row>
    <row r="6826" spans="1:11" ht="18.95" customHeight="1" x14ac:dyDescent="0.25">
      <c r="A6826" s="52"/>
      <c r="C6826" s="185"/>
      <c r="D6826" s="76"/>
      <c r="E6826" s="76" t="str">
        <f>IF(D6826="","",IFERROR(VLOOKUP(D6826,Cadastro!$C$9:$D$1009,2,FALSE),"NOT FOUND"))</f>
        <v/>
      </c>
      <c r="F6826" s="94"/>
      <c r="G6826" s="76"/>
      <c r="H6826" s="81" t="str">
        <f>IFERROR(F6826*VLOOKUP(D6826,Saldo!$P$8:$U$1009,6,FALSE),"")</f>
        <v/>
      </c>
      <c r="I6826" s="78" t="str">
        <f>IFERROR(IF(D6826="","",VLOOKUP(D6826,Saldo!$P$8:$Q$1009,2,FALSE)),"")</f>
        <v/>
      </c>
      <c r="J6826" s="76"/>
      <c r="K6826" s="74" t="str">
        <f t="shared" si="106"/>
        <v/>
      </c>
    </row>
    <row r="6827" spans="1:11" ht="18.95" customHeight="1" x14ac:dyDescent="0.25">
      <c r="A6827" s="52"/>
      <c r="C6827" s="185"/>
      <c r="D6827" s="76"/>
      <c r="E6827" s="76" t="str">
        <f>IF(D6827="","",IFERROR(VLOOKUP(D6827,Cadastro!$C$9:$D$1009,2,FALSE),"NOT FOUND"))</f>
        <v/>
      </c>
      <c r="F6827" s="94"/>
      <c r="G6827" s="76"/>
      <c r="H6827" s="81" t="str">
        <f>IFERROR(F6827*VLOOKUP(D6827,Saldo!$P$8:$U$1009,6,FALSE),"")</f>
        <v/>
      </c>
      <c r="I6827" s="78" t="str">
        <f>IFERROR(IF(D6827="","",VLOOKUP(D6827,Saldo!$P$8:$Q$1009,2,FALSE)),"")</f>
        <v/>
      </c>
      <c r="J6827" s="76"/>
      <c r="K6827" s="74" t="str">
        <f t="shared" si="106"/>
        <v/>
      </c>
    </row>
    <row r="6828" spans="1:11" ht="18.95" customHeight="1" x14ac:dyDescent="0.25">
      <c r="A6828" s="52"/>
      <c r="C6828" s="185"/>
      <c r="D6828" s="76"/>
      <c r="E6828" s="76" t="str">
        <f>IF(D6828="","",IFERROR(VLOOKUP(D6828,Cadastro!$C$9:$D$1009,2,FALSE),"NOT FOUND"))</f>
        <v/>
      </c>
      <c r="F6828" s="94"/>
      <c r="G6828" s="76"/>
      <c r="H6828" s="81" t="str">
        <f>IFERROR(F6828*VLOOKUP(D6828,Saldo!$P$8:$U$1009,6,FALSE),"")</f>
        <v/>
      </c>
      <c r="I6828" s="78" t="str">
        <f>IFERROR(IF(D6828="","",VLOOKUP(D6828,Saldo!$P$8:$Q$1009,2,FALSE)),"")</f>
        <v/>
      </c>
      <c r="J6828" s="76"/>
      <c r="K6828" s="74" t="str">
        <f t="shared" si="106"/>
        <v/>
      </c>
    </row>
    <row r="6829" spans="1:11" ht="18.95" customHeight="1" x14ac:dyDescent="0.25">
      <c r="A6829" s="52"/>
      <c r="C6829" s="185"/>
      <c r="D6829" s="76"/>
      <c r="E6829" s="76" t="str">
        <f>IF(D6829="","",IFERROR(VLOOKUP(D6829,Cadastro!$C$9:$D$1009,2,FALSE),"NOT FOUND"))</f>
        <v/>
      </c>
      <c r="F6829" s="94"/>
      <c r="G6829" s="76"/>
      <c r="H6829" s="81" t="str">
        <f>IFERROR(F6829*VLOOKUP(D6829,Saldo!$P$8:$U$1009,6,FALSE),"")</f>
        <v/>
      </c>
      <c r="I6829" s="78" t="str">
        <f>IFERROR(IF(D6829="","",VLOOKUP(D6829,Saldo!$P$8:$Q$1009,2,FALSE)),"")</f>
        <v/>
      </c>
      <c r="J6829" s="76"/>
      <c r="K6829" s="74" t="str">
        <f t="shared" si="106"/>
        <v/>
      </c>
    </row>
    <row r="6830" spans="1:11" ht="18.95" customHeight="1" x14ac:dyDescent="0.25">
      <c r="A6830" s="52"/>
      <c r="C6830" s="185"/>
      <c r="D6830" s="76"/>
      <c r="E6830" s="76" t="str">
        <f>IF(D6830="","",IFERROR(VLOOKUP(D6830,Cadastro!$C$9:$D$1009,2,FALSE),"NOT FOUND"))</f>
        <v/>
      </c>
      <c r="F6830" s="94"/>
      <c r="G6830" s="76"/>
      <c r="H6830" s="81" t="str">
        <f>IFERROR(F6830*VLOOKUP(D6830,Saldo!$P$8:$U$1009,6,FALSE),"")</f>
        <v/>
      </c>
      <c r="I6830" s="78" t="str">
        <f>IFERROR(IF(D6830="","",VLOOKUP(D6830,Saldo!$P$8:$Q$1009,2,FALSE)),"")</f>
        <v/>
      </c>
      <c r="J6830" s="76"/>
      <c r="K6830" s="74" t="str">
        <f t="shared" si="106"/>
        <v/>
      </c>
    </row>
    <row r="6831" spans="1:11" ht="18.95" customHeight="1" x14ac:dyDescent="0.25">
      <c r="A6831" s="52"/>
      <c r="C6831" s="185"/>
      <c r="D6831" s="76"/>
      <c r="E6831" s="76" t="str">
        <f>IF(D6831="","",IFERROR(VLOOKUP(D6831,Cadastro!$C$9:$D$1009,2,FALSE),"NOT FOUND"))</f>
        <v/>
      </c>
      <c r="F6831" s="94"/>
      <c r="G6831" s="76"/>
      <c r="H6831" s="81" t="str">
        <f>IFERROR(F6831*VLOOKUP(D6831,Saldo!$P$8:$U$1009,6,FALSE),"")</f>
        <v/>
      </c>
      <c r="I6831" s="78" t="str">
        <f>IFERROR(IF(D6831="","",VLOOKUP(D6831,Saldo!$P$8:$Q$1009,2,FALSE)),"")</f>
        <v/>
      </c>
      <c r="J6831" s="76"/>
      <c r="K6831" s="74" t="str">
        <f t="shared" si="106"/>
        <v/>
      </c>
    </row>
    <row r="6832" spans="1:11" ht="18.95" customHeight="1" x14ac:dyDescent="0.25">
      <c r="A6832" s="52"/>
      <c r="C6832" s="185"/>
      <c r="D6832" s="76"/>
      <c r="E6832" s="76" t="str">
        <f>IF(D6832="","",IFERROR(VLOOKUP(D6832,Cadastro!$C$9:$D$1009,2,FALSE),"NOT FOUND"))</f>
        <v/>
      </c>
      <c r="F6832" s="94"/>
      <c r="G6832" s="76"/>
      <c r="H6832" s="81" t="str">
        <f>IFERROR(F6832*VLOOKUP(D6832,Saldo!$P$8:$U$1009,6,FALSE),"")</f>
        <v/>
      </c>
      <c r="I6832" s="78" t="str">
        <f>IFERROR(IF(D6832="","",VLOOKUP(D6832,Saldo!$P$8:$Q$1009,2,FALSE)),"")</f>
        <v/>
      </c>
      <c r="J6832" s="76"/>
      <c r="K6832" s="74" t="str">
        <f t="shared" si="106"/>
        <v/>
      </c>
    </row>
    <row r="6833" spans="1:11" ht="18.95" customHeight="1" x14ac:dyDescent="0.25">
      <c r="A6833" s="52"/>
      <c r="C6833" s="185"/>
      <c r="D6833" s="76"/>
      <c r="E6833" s="76" t="str">
        <f>IF(D6833="","",IFERROR(VLOOKUP(D6833,Cadastro!$C$9:$D$1009,2,FALSE),"NOT FOUND"))</f>
        <v/>
      </c>
      <c r="F6833" s="94"/>
      <c r="G6833" s="76"/>
      <c r="H6833" s="81" t="str">
        <f>IFERROR(F6833*VLOOKUP(D6833,Saldo!$P$8:$U$1009,6,FALSE),"")</f>
        <v/>
      </c>
      <c r="I6833" s="78" t="str">
        <f>IFERROR(IF(D6833="","",VLOOKUP(D6833,Saldo!$P$8:$Q$1009,2,FALSE)),"")</f>
        <v/>
      </c>
      <c r="J6833" s="76"/>
      <c r="K6833" s="74" t="str">
        <f t="shared" si="106"/>
        <v/>
      </c>
    </row>
    <row r="6834" spans="1:11" ht="18.95" customHeight="1" x14ac:dyDescent="0.25">
      <c r="A6834" s="52"/>
      <c r="C6834" s="185"/>
      <c r="D6834" s="76"/>
      <c r="E6834" s="76" t="str">
        <f>IF(D6834="","",IFERROR(VLOOKUP(D6834,Cadastro!$C$9:$D$1009,2,FALSE),"NOT FOUND"))</f>
        <v/>
      </c>
      <c r="F6834" s="94"/>
      <c r="G6834" s="76"/>
      <c r="H6834" s="81" t="str">
        <f>IFERROR(F6834*VLOOKUP(D6834,Saldo!$P$8:$U$1009,6,FALSE),"")</f>
        <v/>
      </c>
      <c r="I6834" s="78" t="str">
        <f>IFERROR(IF(D6834="","",VLOOKUP(D6834,Saldo!$P$8:$Q$1009,2,FALSE)),"")</f>
        <v/>
      </c>
      <c r="J6834" s="76"/>
      <c r="K6834" s="74" t="str">
        <f t="shared" si="106"/>
        <v/>
      </c>
    </row>
    <row r="6835" spans="1:11" ht="18.95" customHeight="1" x14ac:dyDescent="0.25">
      <c r="A6835" s="52"/>
      <c r="C6835" s="185"/>
      <c r="D6835" s="76"/>
      <c r="E6835" s="76" t="str">
        <f>IF(D6835="","",IFERROR(VLOOKUP(D6835,Cadastro!$C$9:$D$1009,2,FALSE),"NOT FOUND"))</f>
        <v/>
      </c>
      <c r="F6835" s="94"/>
      <c r="G6835" s="76"/>
      <c r="H6835" s="81" t="str">
        <f>IFERROR(F6835*VLOOKUP(D6835,Saldo!$P$8:$U$1009,6,FALSE),"")</f>
        <v/>
      </c>
      <c r="I6835" s="78" t="str">
        <f>IFERROR(IF(D6835="","",VLOOKUP(D6835,Saldo!$P$8:$Q$1009,2,FALSE)),"")</f>
        <v/>
      </c>
      <c r="J6835" s="76"/>
      <c r="K6835" s="74" t="str">
        <f t="shared" si="106"/>
        <v/>
      </c>
    </row>
    <row r="6836" spans="1:11" ht="18.95" customHeight="1" x14ac:dyDescent="0.25">
      <c r="A6836" s="52"/>
      <c r="C6836" s="185"/>
      <c r="D6836" s="76"/>
      <c r="E6836" s="76" t="str">
        <f>IF(D6836="","",IFERROR(VLOOKUP(D6836,Cadastro!$C$9:$D$1009,2,FALSE),"NOT FOUND"))</f>
        <v/>
      </c>
      <c r="F6836" s="94"/>
      <c r="G6836" s="76"/>
      <c r="H6836" s="81" t="str">
        <f>IFERROR(F6836*VLOOKUP(D6836,Saldo!$P$8:$U$1009,6,FALSE),"")</f>
        <v/>
      </c>
      <c r="I6836" s="78" t="str">
        <f>IFERROR(IF(D6836="","",VLOOKUP(D6836,Saldo!$P$8:$Q$1009,2,FALSE)),"")</f>
        <v/>
      </c>
      <c r="J6836" s="76"/>
      <c r="K6836" s="74" t="str">
        <f t="shared" si="106"/>
        <v/>
      </c>
    </row>
    <row r="6837" spans="1:11" ht="18.95" customHeight="1" x14ac:dyDescent="0.25">
      <c r="A6837" s="52"/>
      <c r="C6837" s="185"/>
      <c r="D6837" s="76"/>
      <c r="E6837" s="76" t="str">
        <f>IF(D6837="","",IFERROR(VLOOKUP(D6837,Cadastro!$C$9:$D$1009,2,FALSE),"NOT FOUND"))</f>
        <v/>
      </c>
      <c r="F6837" s="94"/>
      <c r="G6837" s="76"/>
      <c r="H6837" s="81" t="str">
        <f>IFERROR(F6837*VLOOKUP(D6837,Saldo!$P$8:$U$1009,6,FALSE),"")</f>
        <v/>
      </c>
      <c r="I6837" s="78" t="str">
        <f>IFERROR(IF(D6837="","",VLOOKUP(D6837,Saldo!$P$8:$Q$1009,2,FALSE)),"")</f>
        <v/>
      </c>
      <c r="J6837" s="76"/>
      <c r="K6837" s="74" t="str">
        <f t="shared" si="106"/>
        <v/>
      </c>
    </row>
    <row r="6838" spans="1:11" ht="18.95" customHeight="1" x14ac:dyDescent="0.25">
      <c r="A6838" s="52"/>
      <c r="C6838" s="185"/>
      <c r="D6838" s="76"/>
      <c r="E6838" s="76" t="str">
        <f>IF(D6838="","",IFERROR(VLOOKUP(D6838,Cadastro!$C$9:$D$1009,2,FALSE),"NOT FOUND"))</f>
        <v/>
      </c>
      <c r="F6838" s="94"/>
      <c r="G6838" s="76"/>
      <c r="H6838" s="81" t="str">
        <f>IFERROR(F6838*VLOOKUP(D6838,Saldo!$P$8:$U$1009,6,FALSE),"")</f>
        <v/>
      </c>
      <c r="I6838" s="78" t="str">
        <f>IFERROR(IF(D6838="","",VLOOKUP(D6838,Saldo!$P$8:$Q$1009,2,FALSE)),"")</f>
        <v/>
      </c>
      <c r="J6838" s="76"/>
      <c r="K6838" s="74" t="str">
        <f t="shared" si="106"/>
        <v/>
      </c>
    </row>
    <row r="6839" spans="1:11" ht="18.95" customHeight="1" x14ac:dyDescent="0.25">
      <c r="A6839" s="52"/>
      <c r="C6839" s="185"/>
      <c r="D6839" s="76"/>
      <c r="E6839" s="76" t="str">
        <f>IF(D6839="","",IFERROR(VLOOKUP(D6839,Cadastro!$C$9:$D$1009,2,FALSE),"NOT FOUND"))</f>
        <v/>
      </c>
      <c r="F6839" s="94"/>
      <c r="G6839" s="76"/>
      <c r="H6839" s="81" t="str">
        <f>IFERROR(F6839*VLOOKUP(D6839,Saldo!$P$8:$U$1009,6,FALSE),"")</f>
        <v/>
      </c>
      <c r="I6839" s="78" t="str">
        <f>IFERROR(IF(D6839="","",VLOOKUP(D6839,Saldo!$P$8:$Q$1009,2,FALSE)),"")</f>
        <v/>
      </c>
      <c r="J6839" s="76"/>
      <c r="K6839" s="74" t="str">
        <f t="shared" si="106"/>
        <v/>
      </c>
    </row>
    <row r="6840" spans="1:11" ht="18.95" customHeight="1" x14ac:dyDescent="0.25">
      <c r="A6840" s="52"/>
      <c r="C6840" s="185"/>
      <c r="D6840" s="76"/>
      <c r="E6840" s="76" t="str">
        <f>IF(D6840="","",IFERROR(VLOOKUP(D6840,Cadastro!$C$9:$D$1009,2,FALSE),"NOT FOUND"))</f>
        <v/>
      </c>
      <c r="F6840" s="94"/>
      <c r="G6840" s="76"/>
      <c r="H6840" s="81" t="str">
        <f>IFERROR(F6840*VLOOKUP(D6840,Saldo!$P$8:$U$1009,6,FALSE),"")</f>
        <v/>
      </c>
      <c r="I6840" s="78" t="str">
        <f>IFERROR(IF(D6840="","",VLOOKUP(D6840,Saldo!$P$8:$Q$1009,2,FALSE)),"")</f>
        <v/>
      </c>
      <c r="J6840" s="76"/>
      <c r="K6840" s="74" t="str">
        <f t="shared" si="106"/>
        <v/>
      </c>
    </row>
    <row r="6841" spans="1:11" ht="18.95" customHeight="1" x14ac:dyDescent="0.25">
      <c r="A6841" s="52"/>
      <c r="C6841" s="185"/>
      <c r="D6841" s="76"/>
      <c r="E6841" s="76" t="str">
        <f>IF(D6841="","",IFERROR(VLOOKUP(D6841,Cadastro!$C$9:$D$1009,2,FALSE),"NOT FOUND"))</f>
        <v/>
      </c>
      <c r="F6841" s="94"/>
      <c r="G6841" s="76"/>
      <c r="H6841" s="81" t="str">
        <f>IFERROR(F6841*VLOOKUP(D6841,Saldo!$P$8:$U$1009,6,FALSE),"")</f>
        <v/>
      </c>
      <c r="I6841" s="78" t="str">
        <f>IFERROR(IF(D6841="","",VLOOKUP(D6841,Saldo!$P$8:$Q$1009,2,FALSE)),"")</f>
        <v/>
      </c>
      <c r="J6841" s="76"/>
      <c r="K6841" s="74" t="str">
        <f t="shared" si="106"/>
        <v/>
      </c>
    </row>
    <row r="6842" spans="1:11" ht="18.95" customHeight="1" x14ac:dyDescent="0.25">
      <c r="A6842" s="52"/>
      <c r="C6842" s="185"/>
      <c r="D6842" s="76"/>
      <c r="E6842" s="76" t="str">
        <f>IF(D6842="","",IFERROR(VLOOKUP(D6842,Cadastro!$C$9:$D$1009,2,FALSE),"NOT FOUND"))</f>
        <v/>
      </c>
      <c r="F6842" s="94"/>
      <c r="G6842" s="76"/>
      <c r="H6842" s="81" t="str">
        <f>IFERROR(F6842*VLOOKUP(D6842,Saldo!$P$8:$U$1009,6,FALSE),"")</f>
        <v/>
      </c>
      <c r="I6842" s="78" t="str">
        <f>IFERROR(IF(D6842="","",VLOOKUP(D6842,Saldo!$P$8:$Q$1009,2,FALSE)),"")</f>
        <v/>
      </c>
      <c r="J6842" s="76"/>
      <c r="K6842" s="74" t="str">
        <f t="shared" si="106"/>
        <v/>
      </c>
    </row>
    <row r="6843" spans="1:11" ht="18.95" customHeight="1" x14ac:dyDescent="0.25">
      <c r="A6843" s="52"/>
      <c r="C6843" s="185"/>
      <c r="D6843" s="76"/>
      <c r="E6843" s="76" t="str">
        <f>IF(D6843="","",IFERROR(VLOOKUP(D6843,Cadastro!$C$9:$D$1009,2,FALSE),"NOT FOUND"))</f>
        <v/>
      </c>
      <c r="F6843" s="94"/>
      <c r="G6843" s="76"/>
      <c r="H6843" s="81" t="str">
        <f>IFERROR(F6843*VLOOKUP(D6843,Saldo!$P$8:$U$1009,6,FALSE),"")</f>
        <v/>
      </c>
      <c r="I6843" s="78" t="str">
        <f>IFERROR(IF(D6843="","",VLOOKUP(D6843,Saldo!$P$8:$Q$1009,2,FALSE)),"")</f>
        <v/>
      </c>
      <c r="J6843" s="76"/>
      <c r="K6843" s="74" t="str">
        <f t="shared" si="106"/>
        <v/>
      </c>
    </row>
    <row r="6844" spans="1:11" ht="18.95" customHeight="1" x14ac:dyDescent="0.25">
      <c r="A6844" s="52"/>
      <c r="C6844" s="185"/>
      <c r="D6844" s="76"/>
      <c r="E6844" s="76" t="str">
        <f>IF(D6844="","",IFERROR(VLOOKUP(D6844,Cadastro!$C$9:$D$1009,2,FALSE),"NOT FOUND"))</f>
        <v/>
      </c>
      <c r="F6844" s="94"/>
      <c r="G6844" s="76"/>
      <c r="H6844" s="81" t="str">
        <f>IFERROR(F6844*VLOOKUP(D6844,Saldo!$P$8:$U$1009,6,FALSE),"")</f>
        <v/>
      </c>
      <c r="I6844" s="78" t="str">
        <f>IFERROR(IF(D6844="","",VLOOKUP(D6844,Saldo!$P$8:$Q$1009,2,FALSE)),"")</f>
        <v/>
      </c>
      <c r="J6844" s="76"/>
      <c r="K6844" s="74" t="str">
        <f t="shared" si="106"/>
        <v/>
      </c>
    </row>
    <row r="6845" spans="1:11" ht="18.95" customHeight="1" x14ac:dyDescent="0.25">
      <c r="A6845" s="52"/>
      <c r="C6845" s="185"/>
      <c r="D6845" s="76"/>
      <c r="E6845" s="76" t="str">
        <f>IF(D6845="","",IFERROR(VLOOKUP(D6845,Cadastro!$C$9:$D$1009,2,FALSE),"NOT FOUND"))</f>
        <v/>
      </c>
      <c r="F6845" s="94"/>
      <c r="G6845" s="76"/>
      <c r="H6845" s="81" t="str">
        <f>IFERROR(F6845*VLOOKUP(D6845,Saldo!$P$8:$U$1009,6,FALSE),"")</f>
        <v/>
      </c>
      <c r="I6845" s="78" t="str">
        <f>IFERROR(IF(D6845="","",VLOOKUP(D6845,Saldo!$P$8:$Q$1009,2,FALSE)),"")</f>
        <v/>
      </c>
      <c r="J6845" s="76"/>
      <c r="K6845" s="74" t="str">
        <f t="shared" si="106"/>
        <v/>
      </c>
    </row>
    <row r="6846" spans="1:11" ht="18.95" customHeight="1" x14ac:dyDescent="0.25">
      <c r="A6846" s="52"/>
      <c r="C6846" s="185"/>
      <c r="D6846" s="76"/>
      <c r="E6846" s="76" t="str">
        <f>IF(D6846="","",IFERROR(VLOOKUP(D6846,Cadastro!$C$9:$D$1009,2,FALSE),"NOT FOUND"))</f>
        <v/>
      </c>
      <c r="F6846" s="94"/>
      <c r="G6846" s="76"/>
      <c r="H6846" s="81" t="str">
        <f>IFERROR(F6846*VLOOKUP(D6846,Saldo!$P$8:$U$1009,6,FALSE),"")</f>
        <v/>
      </c>
      <c r="I6846" s="78" t="str">
        <f>IFERROR(IF(D6846="","",VLOOKUP(D6846,Saldo!$P$8:$Q$1009,2,FALSE)),"")</f>
        <v/>
      </c>
      <c r="J6846" s="76"/>
      <c r="K6846" s="74" t="str">
        <f t="shared" si="106"/>
        <v/>
      </c>
    </row>
    <row r="6847" spans="1:11" ht="18.95" customHeight="1" x14ac:dyDescent="0.25">
      <c r="A6847" s="52"/>
      <c r="C6847" s="185"/>
      <c r="D6847" s="76"/>
      <c r="E6847" s="76" t="str">
        <f>IF(D6847="","",IFERROR(VLOOKUP(D6847,Cadastro!$C$9:$D$1009,2,FALSE),"NOT FOUND"))</f>
        <v/>
      </c>
      <c r="F6847" s="94"/>
      <c r="G6847" s="76"/>
      <c r="H6847" s="81" t="str">
        <f>IFERROR(F6847*VLOOKUP(D6847,Saldo!$P$8:$U$1009,6,FALSE),"")</f>
        <v/>
      </c>
      <c r="I6847" s="78" t="str">
        <f>IFERROR(IF(D6847="","",VLOOKUP(D6847,Saldo!$P$8:$Q$1009,2,FALSE)),"")</f>
        <v/>
      </c>
      <c r="J6847" s="76"/>
      <c r="K6847" s="74" t="str">
        <f t="shared" si="106"/>
        <v/>
      </c>
    </row>
    <row r="6848" spans="1:11" ht="18.95" customHeight="1" x14ac:dyDescent="0.25">
      <c r="A6848" s="52"/>
      <c r="C6848" s="185"/>
      <c r="D6848" s="76"/>
      <c r="E6848" s="76" t="str">
        <f>IF(D6848="","",IFERROR(VLOOKUP(D6848,Cadastro!$C$9:$D$1009,2,FALSE),"NOT FOUND"))</f>
        <v/>
      </c>
      <c r="F6848" s="94"/>
      <c r="G6848" s="76"/>
      <c r="H6848" s="81" t="str">
        <f>IFERROR(F6848*VLOOKUP(D6848,Saldo!$P$8:$U$1009,6,FALSE),"")</f>
        <v/>
      </c>
      <c r="I6848" s="78" t="str">
        <f>IFERROR(IF(D6848="","",VLOOKUP(D6848,Saldo!$P$8:$Q$1009,2,FALSE)),"")</f>
        <v/>
      </c>
      <c r="J6848" s="76"/>
      <c r="K6848" s="74" t="str">
        <f t="shared" si="106"/>
        <v/>
      </c>
    </row>
    <row r="6849" spans="1:11" ht="18.95" customHeight="1" x14ac:dyDescent="0.25">
      <c r="A6849" s="52"/>
      <c r="C6849" s="185"/>
      <c r="D6849" s="76"/>
      <c r="E6849" s="76" t="str">
        <f>IF(D6849="","",IFERROR(VLOOKUP(D6849,Cadastro!$C$9:$D$1009,2,FALSE),"NOT FOUND"))</f>
        <v/>
      </c>
      <c r="F6849" s="94"/>
      <c r="G6849" s="76"/>
      <c r="H6849" s="81" t="str">
        <f>IFERROR(F6849*VLOOKUP(D6849,Saldo!$P$8:$U$1009,6,FALSE),"")</f>
        <v/>
      </c>
      <c r="I6849" s="78" t="str">
        <f>IFERROR(IF(D6849="","",VLOOKUP(D6849,Saldo!$P$8:$Q$1009,2,FALSE)),"")</f>
        <v/>
      </c>
      <c r="J6849" s="76"/>
      <c r="K6849" s="74" t="str">
        <f t="shared" si="106"/>
        <v/>
      </c>
    </row>
    <row r="6850" spans="1:11" ht="18.95" customHeight="1" x14ac:dyDescent="0.25">
      <c r="A6850" s="52"/>
      <c r="C6850" s="185"/>
      <c r="D6850" s="76"/>
      <c r="E6850" s="76" t="str">
        <f>IF(D6850="","",IFERROR(VLOOKUP(D6850,Cadastro!$C$9:$D$1009,2,FALSE),"NOT FOUND"))</f>
        <v/>
      </c>
      <c r="F6850" s="94"/>
      <c r="G6850" s="76"/>
      <c r="H6850" s="81" t="str">
        <f>IFERROR(F6850*VLOOKUP(D6850,Saldo!$P$8:$U$1009,6,FALSE),"")</f>
        <v/>
      </c>
      <c r="I6850" s="78" t="str">
        <f>IFERROR(IF(D6850="","",VLOOKUP(D6850,Saldo!$P$8:$Q$1009,2,FALSE)),"")</f>
        <v/>
      </c>
      <c r="J6850" s="76"/>
      <c r="K6850" s="74" t="str">
        <f t="shared" si="106"/>
        <v/>
      </c>
    </row>
    <row r="6851" spans="1:11" ht="18.95" customHeight="1" x14ac:dyDescent="0.25">
      <c r="A6851" s="52"/>
      <c r="C6851" s="185"/>
      <c r="D6851" s="76"/>
      <c r="E6851" s="76" t="str">
        <f>IF(D6851="","",IFERROR(VLOOKUP(D6851,Cadastro!$C$9:$D$1009,2,FALSE),"NOT FOUND"))</f>
        <v/>
      </c>
      <c r="F6851" s="94"/>
      <c r="G6851" s="76"/>
      <c r="H6851" s="81" t="str">
        <f>IFERROR(F6851*VLOOKUP(D6851,Saldo!$P$8:$U$1009,6,FALSE),"")</f>
        <v/>
      </c>
      <c r="I6851" s="78" t="str">
        <f>IFERROR(IF(D6851="","",VLOOKUP(D6851,Saldo!$P$8:$Q$1009,2,FALSE)),"")</f>
        <v/>
      </c>
      <c r="J6851" s="76"/>
      <c r="K6851" s="74" t="str">
        <f t="shared" si="106"/>
        <v/>
      </c>
    </row>
    <row r="6852" spans="1:11" ht="18.95" customHeight="1" x14ac:dyDescent="0.25">
      <c r="A6852" s="52"/>
      <c r="C6852" s="185"/>
      <c r="D6852" s="76"/>
      <c r="E6852" s="76" t="str">
        <f>IF(D6852="","",IFERROR(VLOOKUP(D6852,Cadastro!$C$9:$D$1009,2,FALSE),"NOT FOUND"))</f>
        <v/>
      </c>
      <c r="F6852" s="94"/>
      <c r="G6852" s="76"/>
      <c r="H6852" s="81" t="str">
        <f>IFERROR(F6852*VLOOKUP(D6852,Saldo!$P$8:$U$1009,6,FALSE),"")</f>
        <v/>
      </c>
      <c r="I6852" s="78" t="str">
        <f>IFERROR(IF(D6852="","",VLOOKUP(D6852,Saldo!$P$8:$Q$1009,2,FALSE)),"")</f>
        <v/>
      </c>
      <c r="J6852" s="76"/>
      <c r="K6852" s="74" t="str">
        <f t="shared" si="106"/>
        <v/>
      </c>
    </row>
    <row r="6853" spans="1:11" ht="18.95" customHeight="1" x14ac:dyDescent="0.25">
      <c r="A6853" s="52"/>
      <c r="C6853" s="185"/>
      <c r="D6853" s="76"/>
      <c r="E6853" s="76" t="str">
        <f>IF(D6853="","",IFERROR(VLOOKUP(D6853,Cadastro!$C$9:$D$1009,2,FALSE),"NOT FOUND"))</f>
        <v/>
      </c>
      <c r="F6853" s="94"/>
      <c r="G6853" s="76"/>
      <c r="H6853" s="81" t="str">
        <f>IFERROR(F6853*VLOOKUP(D6853,Saldo!$P$8:$U$1009,6,FALSE),"")</f>
        <v/>
      </c>
      <c r="I6853" s="78" t="str">
        <f>IFERROR(IF(D6853="","",VLOOKUP(D6853,Saldo!$P$8:$Q$1009,2,FALSE)),"")</f>
        <v/>
      </c>
      <c r="J6853" s="76"/>
      <c r="K6853" s="74" t="str">
        <f t="shared" si="106"/>
        <v/>
      </c>
    </row>
    <row r="6854" spans="1:11" ht="18.95" customHeight="1" x14ac:dyDescent="0.25">
      <c r="A6854" s="52"/>
      <c r="C6854" s="185"/>
      <c r="D6854" s="76"/>
      <c r="E6854" s="76" t="str">
        <f>IF(D6854="","",IFERROR(VLOOKUP(D6854,Cadastro!$C$9:$D$1009,2,FALSE),"NOT FOUND"))</f>
        <v/>
      </c>
      <c r="F6854" s="94"/>
      <c r="G6854" s="76"/>
      <c r="H6854" s="81" t="str">
        <f>IFERROR(F6854*VLOOKUP(D6854,Saldo!$P$8:$U$1009,6,FALSE),"")</f>
        <v/>
      </c>
      <c r="I6854" s="78" t="str">
        <f>IFERROR(IF(D6854="","",VLOOKUP(D6854,Saldo!$P$8:$Q$1009,2,FALSE)),"")</f>
        <v/>
      </c>
      <c r="J6854" s="76"/>
      <c r="K6854" s="74" t="str">
        <f t="shared" si="106"/>
        <v/>
      </c>
    </row>
    <row r="6855" spans="1:11" ht="18.95" customHeight="1" x14ac:dyDescent="0.25">
      <c r="A6855" s="52"/>
      <c r="C6855" s="185"/>
      <c r="D6855" s="76"/>
      <c r="E6855" s="76" t="str">
        <f>IF(D6855="","",IFERROR(VLOOKUP(D6855,Cadastro!$C$9:$D$1009,2,FALSE),"NOT FOUND"))</f>
        <v/>
      </c>
      <c r="F6855" s="94"/>
      <c r="G6855" s="76"/>
      <c r="H6855" s="81" t="str">
        <f>IFERROR(F6855*VLOOKUP(D6855,Saldo!$P$8:$U$1009,6,FALSE),"")</f>
        <v/>
      </c>
      <c r="I6855" s="78" t="str">
        <f>IFERROR(IF(D6855="","",VLOOKUP(D6855,Saldo!$P$8:$Q$1009,2,FALSE)),"")</f>
        <v/>
      </c>
      <c r="J6855" s="76"/>
      <c r="K6855" s="74" t="str">
        <f t="shared" si="106"/>
        <v/>
      </c>
    </row>
    <row r="6856" spans="1:11" ht="18.95" customHeight="1" x14ac:dyDescent="0.25">
      <c r="A6856" s="52"/>
      <c r="C6856" s="185"/>
      <c r="D6856" s="76"/>
      <c r="E6856" s="76" t="str">
        <f>IF(D6856="","",IFERROR(VLOOKUP(D6856,Cadastro!$C$9:$D$1009,2,FALSE),"NOT FOUND"))</f>
        <v/>
      </c>
      <c r="F6856" s="94"/>
      <c r="G6856" s="76"/>
      <c r="H6856" s="81" t="str">
        <f>IFERROR(F6856*VLOOKUP(D6856,Saldo!$P$8:$U$1009,6,FALSE),"")</f>
        <v/>
      </c>
      <c r="I6856" s="78" t="str">
        <f>IFERROR(IF(D6856="","",VLOOKUP(D6856,Saldo!$P$8:$Q$1009,2,FALSE)),"")</f>
        <v/>
      </c>
      <c r="J6856" s="76"/>
      <c r="K6856" s="74" t="str">
        <f t="shared" si="106"/>
        <v/>
      </c>
    </row>
    <row r="6857" spans="1:11" ht="18.95" customHeight="1" x14ac:dyDescent="0.25">
      <c r="A6857" s="52"/>
      <c r="C6857" s="185"/>
      <c r="D6857" s="76"/>
      <c r="E6857" s="76" t="str">
        <f>IF(D6857="","",IFERROR(VLOOKUP(D6857,Cadastro!$C$9:$D$1009,2,FALSE),"NOT FOUND"))</f>
        <v/>
      </c>
      <c r="F6857" s="94"/>
      <c r="G6857" s="76"/>
      <c r="H6857" s="81" t="str">
        <f>IFERROR(F6857*VLOOKUP(D6857,Saldo!$P$8:$U$1009,6,FALSE),"")</f>
        <v/>
      </c>
      <c r="I6857" s="78" t="str">
        <f>IFERROR(IF(D6857="","",VLOOKUP(D6857,Saldo!$P$8:$Q$1009,2,FALSE)),"")</f>
        <v/>
      </c>
      <c r="J6857" s="76"/>
      <c r="K6857" s="74" t="str">
        <f t="shared" si="106"/>
        <v/>
      </c>
    </row>
    <row r="6858" spans="1:11" ht="18.95" customHeight="1" x14ac:dyDescent="0.25">
      <c r="A6858" s="52"/>
      <c r="C6858" s="185"/>
      <c r="D6858" s="76"/>
      <c r="E6858" s="76" t="str">
        <f>IF(D6858="","",IFERROR(VLOOKUP(D6858,Cadastro!$C$9:$D$1009,2,FALSE),"NOT FOUND"))</f>
        <v/>
      </c>
      <c r="F6858" s="94"/>
      <c r="G6858" s="76"/>
      <c r="H6858" s="81" t="str">
        <f>IFERROR(F6858*VLOOKUP(D6858,Saldo!$P$8:$U$1009,6,FALSE),"")</f>
        <v/>
      </c>
      <c r="I6858" s="78" t="str">
        <f>IFERROR(IF(D6858="","",VLOOKUP(D6858,Saldo!$P$8:$Q$1009,2,FALSE)),"")</f>
        <v/>
      </c>
      <c r="J6858" s="76"/>
      <c r="K6858" s="74" t="str">
        <f t="shared" ref="K6858:K6921" si="107">IF(C6858="","",MONTH(C6858))</f>
        <v/>
      </c>
    </row>
    <row r="6859" spans="1:11" ht="18.95" customHeight="1" x14ac:dyDescent="0.25">
      <c r="A6859" s="52"/>
      <c r="C6859" s="185"/>
      <c r="D6859" s="76"/>
      <c r="E6859" s="76" t="str">
        <f>IF(D6859="","",IFERROR(VLOOKUP(D6859,Cadastro!$C$9:$D$1009,2,FALSE),"NOT FOUND"))</f>
        <v/>
      </c>
      <c r="F6859" s="94"/>
      <c r="G6859" s="76"/>
      <c r="H6859" s="81" t="str">
        <f>IFERROR(F6859*VLOOKUP(D6859,Saldo!$P$8:$U$1009,6,FALSE),"")</f>
        <v/>
      </c>
      <c r="I6859" s="78" t="str">
        <f>IFERROR(IF(D6859="","",VLOOKUP(D6859,Saldo!$P$8:$Q$1009,2,FALSE)),"")</f>
        <v/>
      </c>
      <c r="J6859" s="76"/>
      <c r="K6859" s="74" t="str">
        <f t="shared" si="107"/>
        <v/>
      </c>
    </row>
    <row r="6860" spans="1:11" ht="18.95" customHeight="1" x14ac:dyDescent="0.25">
      <c r="A6860" s="52"/>
      <c r="C6860" s="185"/>
      <c r="D6860" s="76"/>
      <c r="E6860" s="76" t="str">
        <f>IF(D6860="","",IFERROR(VLOOKUP(D6860,Cadastro!$C$9:$D$1009,2,FALSE),"NOT FOUND"))</f>
        <v/>
      </c>
      <c r="F6860" s="94"/>
      <c r="G6860" s="76"/>
      <c r="H6860" s="81" t="str">
        <f>IFERROR(F6860*VLOOKUP(D6860,Saldo!$P$8:$U$1009,6,FALSE),"")</f>
        <v/>
      </c>
      <c r="I6860" s="78" t="str">
        <f>IFERROR(IF(D6860="","",VLOOKUP(D6860,Saldo!$P$8:$Q$1009,2,FALSE)),"")</f>
        <v/>
      </c>
      <c r="J6860" s="76"/>
      <c r="K6860" s="74" t="str">
        <f t="shared" si="107"/>
        <v/>
      </c>
    </row>
    <row r="6861" spans="1:11" ht="18.95" customHeight="1" x14ac:dyDescent="0.25">
      <c r="A6861" s="52"/>
      <c r="C6861" s="185"/>
      <c r="D6861" s="76"/>
      <c r="E6861" s="76" t="str">
        <f>IF(D6861="","",IFERROR(VLOOKUP(D6861,Cadastro!$C$9:$D$1009,2,FALSE),"NOT FOUND"))</f>
        <v/>
      </c>
      <c r="F6861" s="94"/>
      <c r="G6861" s="76"/>
      <c r="H6861" s="81" t="str">
        <f>IFERROR(F6861*VLOOKUP(D6861,Saldo!$P$8:$U$1009,6,FALSE),"")</f>
        <v/>
      </c>
      <c r="I6861" s="78" t="str">
        <f>IFERROR(IF(D6861="","",VLOOKUP(D6861,Saldo!$P$8:$Q$1009,2,FALSE)),"")</f>
        <v/>
      </c>
      <c r="J6861" s="76"/>
      <c r="K6861" s="74" t="str">
        <f t="shared" si="107"/>
        <v/>
      </c>
    </row>
    <row r="6862" spans="1:11" ht="18.95" customHeight="1" x14ac:dyDescent="0.25">
      <c r="A6862" s="52"/>
      <c r="C6862" s="185"/>
      <c r="D6862" s="76"/>
      <c r="E6862" s="76" t="str">
        <f>IF(D6862="","",IFERROR(VLOOKUP(D6862,Cadastro!$C$9:$D$1009,2,FALSE),"NOT FOUND"))</f>
        <v/>
      </c>
      <c r="F6862" s="94"/>
      <c r="G6862" s="76"/>
      <c r="H6862" s="81" t="str">
        <f>IFERROR(F6862*VLOOKUP(D6862,Saldo!$P$8:$U$1009,6,FALSE),"")</f>
        <v/>
      </c>
      <c r="I6862" s="78" t="str">
        <f>IFERROR(IF(D6862="","",VLOOKUP(D6862,Saldo!$P$8:$Q$1009,2,FALSE)),"")</f>
        <v/>
      </c>
      <c r="J6862" s="76"/>
      <c r="K6862" s="74" t="str">
        <f t="shared" si="107"/>
        <v/>
      </c>
    </row>
    <row r="6863" spans="1:11" ht="18.95" customHeight="1" x14ac:dyDescent="0.25">
      <c r="A6863" s="52"/>
      <c r="C6863" s="185"/>
      <c r="D6863" s="76"/>
      <c r="E6863" s="76" t="str">
        <f>IF(D6863="","",IFERROR(VLOOKUP(D6863,Cadastro!$C$9:$D$1009,2,FALSE),"NOT FOUND"))</f>
        <v/>
      </c>
      <c r="F6863" s="94"/>
      <c r="G6863" s="76"/>
      <c r="H6863" s="81" t="str">
        <f>IFERROR(F6863*VLOOKUP(D6863,Saldo!$P$8:$U$1009,6,FALSE),"")</f>
        <v/>
      </c>
      <c r="I6863" s="78" t="str">
        <f>IFERROR(IF(D6863="","",VLOOKUP(D6863,Saldo!$P$8:$Q$1009,2,FALSE)),"")</f>
        <v/>
      </c>
      <c r="J6863" s="76"/>
      <c r="K6863" s="74" t="str">
        <f t="shared" si="107"/>
        <v/>
      </c>
    </row>
    <row r="6864" spans="1:11" ht="18.95" customHeight="1" x14ac:dyDescent="0.25">
      <c r="A6864" s="52"/>
      <c r="C6864" s="185"/>
      <c r="D6864" s="76"/>
      <c r="E6864" s="76" t="str">
        <f>IF(D6864="","",IFERROR(VLOOKUP(D6864,Cadastro!$C$9:$D$1009,2,FALSE),"NOT FOUND"))</f>
        <v/>
      </c>
      <c r="F6864" s="94"/>
      <c r="G6864" s="76"/>
      <c r="H6864" s="81" t="str">
        <f>IFERROR(F6864*VLOOKUP(D6864,Saldo!$P$8:$U$1009,6,FALSE),"")</f>
        <v/>
      </c>
      <c r="I6864" s="78" t="str">
        <f>IFERROR(IF(D6864="","",VLOOKUP(D6864,Saldo!$P$8:$Q$1009,2,FALSE)),"")</f>
        <v/>
      </c>
      <c r="J6864" s="76"/>
      <c r="K6864" s="74" t="str">
        <f t="shared" si="107"/>
        <v/>
      </c>
    </row>
    <row r="6865" spans="1:11" ht="18.95" customHeight="1" x14ac:dyDescent="0.25">
      <c r="A6865" s="52"/>
      <c r="C6865" s="185"/>
      <c r="D6865" s="76"/>
      <c r="E6865" s="76" t="str">
        <f>IF(D6865="","",IFERROR(VLOOKUP(D6865,Cadastro!$C$9:$D$1009,2,FALSE),"NOT FOUND"))</f>
        <v/>
      </c>
      <c r="F6865" s="94"/>
      <c r="G6865" s="76"/>
      <c r="H6865" s="81" t="str">
        <f>IFERROR(F6865*VLOOKUP(D6865,Saldo!$P$8:$U$1009,6,FALSE),"")</f>
        <v/>
      </c>
      <c r="I6865" s="78" t="str">
        <f>IFERROR(IF(D6865="","",VLOOKUP(D6865,Saldo!$P$8:$Q$1009,2,FALSE)),"")</f>
        <v/>
      </c>
      <c r="J6865" s="76"/>
      <c r="K6865" s="74" t="str">
        <f t="shared" si="107"/>
        <v/>
      </c>
    </row>
    <row r="6866" spans="1:11" ht="18.95" customHeight="1" x14ac:dyDescent="0.25">
      <c r="A6866" s="52"/>
      <c r="C6866" s="185"/>
      <c r="D6866" s="76"/>
      <c r="E6866" s="76" t="str">
        <f>IF(D6866="","",IFERROR(VLOOKUP(D6866,Cadastro!$C$9:$D$1009,2,FALSE),"NOT FOUND"))</f>
        <v/>
      </c>
      <c r="F6866" s="94"/>
      <c r="G6866" s="76"/>
      <c r="H6866" s="81" t="str">
        <f>IFERROR(F6866*VLOOKUP(D6866,Saldo!$P$8:$U$1009,6,FALSE),"")</f>
        <v/>
      </c>
      <c r="I6866" s="78" t="str">
        <f>IFERROR(IF(D6866="","",VLOOKUP(D6866,Saldo!$P$8:$Q$1009,2,FALSE)),"")</f>
        <v/>
      </c>
      <c r="J6866" s="76"/>
      <c r="K6866" s="74" t="str">
        <f t="shared" si="107"/>
        <v/>
      </c>
    </row>
    <row r="6867" spans="1:11" ht="18.95" customHeight="1" x14ac:dyDescent="0.25">
      <c r="A6867" s="52"/>
      <c r="C6867" s="185"/>
      <c r="D6867" s="76"/>
      <c r="E6867" s="76" t="str">
        <f>IF(D6867="","",IFERROR(VLOOKUP(D6867,Cadastro!$C$9:$D$1009,2,FALSE),"NOT FOUND"))</f>
        <v/>
      </c>
      <c r="F6867" s="94"/>
      <c r="G6867" s="76"/>
      <c r="H6867" s="81" t="str">
        <f>IFERROR(F6867*VLOOKUP(D6867,Saldo!$P$8:$U$1009,6,FALSE),"")</f>
        <v/>
      </c>
      <c r="I6867" s="78" t="str">
        <f>IFERROR(IF(D6867="","",VLOOKUP(D6867,Saldo!$P$8:$Q$1009,2,FALSE)),"")</f>
        <v/>
      </c>
      <c r="J6867" s="76"/>
      <c r="K6867" s="74" t="str">
        <f t="shared" si="107"/>
        <v/>
      </c>
    </row>
    <row r="6868" spans="1:11" ht="18.95" customHeight="1" x14ac:dyDescent="0.25">
      <c r="A6868" s="52"/>
      <c r="C6868" s="185"/>
      <c r="D6868" s="76"/>
      <c r="E6868" s="76" t="str">
        <f>IF(D6868="","",IFERROR(VLOOKUP(D6868,Cadastro!$C$9:$D$1009,2,FALSE),"NOT FOUND"))</f>
        <v/>
      </c>
      <c r="F6868" s="94"/>
      <c r="G6868" s="76"/>
      <c r="H6868" s="81" t="str">
        <f>IFERROR(F6868*VLOOKUP(D6868,Saldo!$P$8:$U$1009,6,FALSE),"")</f>
        <v/>
      </c>
      <c r="I6868" s="78" t="str">
        <f>IFERROR(IF(D6868="","",VLOOKUP(D6868,Saldo!$P$8:$Q$1009,2,FALSE)),"")</f>
        <v/>
      </c>
      <c r="J6868" s="76"/>
      <c r="K6868" s="74" t="str">
        <f t="shared" si="107"/>
        <v/>
      </c>
    </row>
    <row r="6869" spans="1:11" ht="18.95" customHeight="1" x14ac:dyDescent="0.25">
      <c r="A6869" s="52"/>
      <c r="C6869" s="185"/>
      <c r="D6869" s="76"/>
      <c r="E6869" s="76" t="str">
        <f>IF(D6869="","",IFERROR(VLOOKUP(D6869,Cadastro!$C$9:$D$1009,2,FALSE),"NOT FOUND"))</f>
        <v/>
      </c>
      <c r="F6869" s="94"/>
      <c r="G6869" s="76"/>
      <c r="H6869" s="81" t="str">
        <f>IFERROR(F6869*VLOOKUP(D6869,Saldo!$P$8:$U$1009,6,FALSE),"")</f>
        <v/>
      </c>
      <c r="I6869" s="78" t="str">
        <f>IFERROR(IF(D6869="","",VLOOKUP(D6869,Saldo!$P$8:$Q$1009,2,FALSE)),"")</f>
        <v/>
      </c>
      <c r="J6869" s="76"/>
      <c r="K6869" s="74" t="str">
        <f t="shared" si="107"/>
        <v/>
      </c>
    </row>
    <row r="6870" spans="1:11" ht="18.95" customHeight="1" x14ac:dyDescent="0.25">
      <c r="A6870" s="52"/>
      <c r="C6870" s="185"/>
      <c r="D6870" s="76"/>
      <c r="E6870" s="76" t="str">
        <f>IF(D6870="","",IFERROR(VLOOKUP(D6870,Cadastro!$C$9:$D$1009,2,FALSE),"NOT FOUND"))</f>
        <v/>
      </c>
      <c r="F6870" s="94"/>
      <c r="G6870" s="76"/>
      <c r="H6870" s="81" t="str">
        <f>IFERROR(F6870*VLOOKUP(D6870,Saldo!$P$8:$U$1009,6,FALSE),"")</f>
        <v/>
      </c>
      <c r="I6870" s="78" t="str">
        <f>IFERROR(IF(D6870="","",VLOOKUP(D6870,Saldo!$P$8:$Q$1009,2,FALSE)),"")</f>
        <v/>
      </c>
      <c r="J6870" s="76"/>
      <c r="K6870" s="74" t="str">
        <f t="shared" si="107"/>
        <v/>
      </c>
    </row>
    <row r="6871" spans="1:11" ht="18.95" customHeight="1" x14ac:dyDescent="0.25">
      <c r="A6871" s="52"/>
      <c r="C6871" s="185"/>
      <c r="D6871" s="76"/>
      <c r="E6871" s="76" t="str">
        <f>IF(D6871="","",IFERROR(VLOOKUP(D6871,Cadastro!$C$9:$D$1009,2,FALSE),"NOT FOUND"))</f>
        <v/>
      </c>
      <c r="F6871" s="94"/>
      <c r="G6871" s="76"/>
      <c r="H6871" s="81" t="str">
        <f>IFERROR(F6871*VLOOKUP(D6871,Saldo!$P$8:$U$1009,6,FALSE),"")</f>
        <v/>
      </c>
      <c r="I6871" s="78" t="str">
        <f>IFERROR(IF(D6871="","",VLOOKUP(D6871,Saldo!$P$8:$Q$1009,2,FALSE)),"")</f>
        <v/>
      </c>
      <c r="J6871" s="76"/>
      <c r="K6871" s="74" t="str">
        <f t="shared" si="107"/>
        <v/>
      </c>
    </row>
    <row r="6872" spans="1:11" ht="18.95" customHeight="1" x14ac:dyDescent="0.25">
      <c r="A6872" s="52"/>
      <c r="C6872" s="185"/>
      <c r="D6872" s="76"/>
      <c r="E6872" s="76" t="str">
        <f>IF(D6872="","",IFERROR(VLOOKUP(D6872,Cadastro!$C$9:$D$1009,2,FALSE),"NOT FOUND"))</f>
        <v/>
      </c>
      <c r="F6872" s="94"/>
      <c r="G6872" s="76"/>
      <c r="H6872" s="81" t="str">
        <f>IFERROR(F6872*VLOOKUP(D6872,Saldo!$P$8:$U$1009,6,FALSE),"")</f>
        <v/>
      </c>
      <c r="I6872" s="78" t="str">
        <f>IFERROR(IF(D6872="","",VLOOKUP(D6872,Saldo!$P$8:$Q$1009,2,FALSE)),"")</f>
        <v/>
      </c>
      <c r="J6872" s="76"/>
      <c r="K6872" s="74" t="str">
        <f t="shared" si="107"/>
        <v/>
      </c>
    </row>
    <row r="6873" spans="1:11" ht="18.95" customHeight="1" x14ac:dyDescent="0.25">
      <c r="A6873" s="52"/>
      <c r="C6873" s="185"/>
      <c r="D6873" s="76"/>
      <c r="E6873" s="76" t="str">
        <f>IF(D6873="","",IFERROR(VLOOKUP(D6873,Cadastro!$C$9:$D$1009,2,FALSE),"NOT FOUND"))</f>
        <v/>
      </c>
      <c r="F6873" s="94"/>
      <c r="G6873" s="76"/>
      <c r="H6873" s="81" t="str">
        <f>IFERROR(F6873*VLOOKUP(D6873,Saldo!$P$8:$U$1009,6,FALSE),"")</f>
        <v/>
      </c>
      <c r="I6873" s="78" t="str">
        <f>IFERROR(IF(D6873="","",VLOOKUP(D6873,Saldo!$P$8:$Q$1009,2,FALSE)),"")</f>
        <v/>
      </c>
      <c r="J6873" s="76"/>
      <c r="K6873" s="74" t="str">
        <f t="shared" si="107"/>
        <v/>
      </c>
    </row>
    <row r="6874" spans="1:11" ht="18.95" customHeight="1" x14ac:dyDescent="0.25">
      <c r="A6874" s="52"/>
      <c r="C6874" s="185"/>
      <c r="D6874" s="76"/>
      <c r="E6874" s="76" t="str">
        <f>IF(D6874="","",IFERROR(VLOOKUP(D6874,Cadastro!$C$9:$D$1009,2,FALSE),"NOT FOUND"))</f>
        <v/>
      </c>
      <c r="F6874" s="94"/>
      <c r="G6874" s="76"/>
      <c r="H6874" s="81" t="str">
        <f>IFERROR(F6874*VLOOKUP(D6874,Saldo!$P$8:$U$1009,6,FALSE),"")</f>
        <v/>
      </c>
      <c r="I6874" s="78" t="str">
        <f>IFERROR(IF(D6874="","",VLOOKUP(D6874,Saldo!$P$8:$Q$1009,2,FALSE)),"")</f>
        <v/>
      </c>
      <c r="J6874" s="76"/>
      <c r="K6874" s="74" t="str">
        <f t="shared" si="107"/>
        <v/>
      </c>
    </row>
    <row r="6875" spans="1:11" ht="18.95" customHeight="1" x14ac:dyDescent="0.25">
      <c r="A6875" s="52"/>
      <c r="C6875" s="185"/>
      <c r="D6875" s="76"/>
      <c r="E6875" s="76" t="str">
        <f>IF(D6875="","",IFERROR(VLOOKUP(D6875,Cadastro!$C$9:$D$1009,2,FALSE),"NOT FOUND"))</f>
        <v/>
      </c>
      <c r="F6875" s="94"/>
      <c r="G6875" s="76"/>
      <c r="H6875" s="81" t="str">
        <f>IFERROR(F6875*VLOOKUP(D6875,Saldo!$P$8:$U$1009,6,FALSE),"")</f>
        <v/>
      </c>
      <c r="I6875" s="78" t="str">
        <f>IFERROR(IF(D6875="","",VLOOKUP(D6875,Saldo!$P$8:$Q$1009,2,FALSE)),"")</f>
        <v/>
      </c>
      <c r="J6875" s="76"/>
      <c r="K6875" s="74" t="str">
        <f t="shared" si="107"/>
        <v/>
      </c>
    </row>
    <row r="6876" spans="1:11" ht="18.95" customHeight="1" x14ac:dyDescent="0.25">
      <c r="A6876" s="52"/>
      <c r="C6876" s="185"/>
      <c r="D6876" s="76"/>
      <c r="E6876" s="76" t="str">
        <f>IF(D6876="","",IFERROR(VLOOKUP(D6876,Cadastro!$C$9:$D$1009,2,FALSE),"NOT FOUND"))</f>
        <v/>
      </c>
      <c r="F6876" s="94"/>
      <c r="G6876" s="76"/>
      <c r="H6876" s="81" t="str">
        <f>IFERROR(F6876*VLOOKUP(D6876,Saldo!$P$8:$U$1009,6,FALSE),"")</f>
        <v/>
      </c>
      <c r="I6876" s="78" t="str">
        <f>IFERROR(IF(D6876="","",VLOOKUP(D6876,Saldo!$P$8:$Q$1009,2,FALSE)),"")</f>
        <v/>
      </c>
      <c r="J6876" s="76"/>
      <c r="K6876" s="74" t="str">
        <f t="shared" si="107"/>
        <v/>
      </c>
    </row>
    <row r="6877" spans="1:11" ht="18.95" customHeight="1" x14ac:dyDescent="0.25">
      <c r="A6877" s="52"/>
      <c r="C6877" s="185"/>
      <c r="D6877" s="76"/>
      <c r="E6877" s="76" t="str">
        <f>IF(D6877="","",IFERROR(VLOOKUP(D6877,Cadastro!$C$9:$D$1009,2,FALSE),"NOT FOUND"))</f>
        <v/>
      </c>
      <c r="F6877" s="94"/>
      <c r="G6877" s="76"/>
      <c r="H6877" s="81" t="str">
        <f>IFERROR(F6877*VLOOKUP(D6877,Saldo!$P$8:$U$1009,6,FALSE),"")</f>
        <v/>
      </c>
      <c r="I6877" s="78" t="str">
        <f>IFERROR(IF(D6877="","",VLOOKUP(D6877,Saldo!$P$8:$Q$1009,2,FALSE)),"")</f>
        <v/>
      </c>
      <c r="J6877" s="76"/>
      <c r="K6877" s="74" t="str">
        <f t="shared" si="107"/>
        <v/>
      </c>
    </row>
    <row r="6878" spans="1:11" ht="18.95" customHeight="1" x14ac:dyDescent="0.25">
      <c r="A6878" s="52"/>
      <c r="C6878" s="185"/>
      <c r="D6878" s="76"/>
      <c r="E6878" s="76" t="str">
        <f>IF(D6878="","",IFERROR(VLOOKUP(D6878,Cadastro!$C$9:$D$1009,2,FALSE),"NOT FOUND"))</f>
        <v/>
      </c>
      <c r="F6878" s="94"/>
      <c r="G6878" s="76"/>
      <c r="H6878" s="81" t="str">
        <f>IFERROR(F6878*VLOOKUP(D6878,Saldo!$P$8:$U$1009,6,FALSE),"")</f>
        <v/>
      </c>
      <c r="I6878" s="78" t="str">
        <f>IFERROR(IF(D6878="","",VLOOKUP(D6878,Saldo!$P$8:$Q$1009,2,FALSE)),"")</f>
        <v/>
      </c>
      <c r="J6878" s="76"/>
      <c r="K6878" s="74" t="str">
        <f t="shared" si="107"/>
        <v/>
      </c>
    </row>
    <row r="6879" spans="1:11" ht="18.95" customHeight="1" x14ac:dyDescent="0.25">
      <c r="A6879" s="52"/>
      <c r="C6879" s="185"/>
      <c r="D6879" s="76"/>
      <c r="E6879" s="76" t="str">
        <f>IF(D6879="","",IFERROR(VLOOKUP(D6879,Cadastro!$C$9:$D$1009,2,FALSE),"NOT FOUND"))</f>
        <v/>
      </c>
      <c r="F6879" s="94"/>
      <c r="G6879" s="76"/>
      <c r="H6879" s="81" t="str">
        <f>IFERROR(F6879*VLOOKUP(D6879,Saldo!$P$8:$U$1009,6,FALSE),"")</f>
        <v/>
      </c>
      <c r="I6879" s="78" t="str">
        <f>IFERROR(IF(D6879="","",VLOOKUP(D6879,Saldo!$P$8:$Q$1009,2,FALSE)),"")</f>
        <v/>
      </c>
      <c r="J6879" s="76"/>
      <c r="K6879" s="74" t="str">
        <f t="shared" si="107"/>
        <v/>
      </c>
    </row>
    <row r="6880" spans="1:11" ht="18.95" customHeight="1" x14ac:dyDescent="0.25">
      <c r="A6880" s="52"/>
      <c r="C6880" s="185"/>
      <c r="D6880" s="76"/>
      <c r="E6880" s="76" t="str">
        <f>IF(D6880="","",IFERROR(VLOOKUP(D6880,Cadastro!$C$9:$D$1009,2,FALSE),"NOT FOUND"))</f>
        <v/>
      </c>
      <c r="F6880" s="94"/>
      <c r="G6880" s="76"/>
      <c r="H6880" s="81" t="str">
        <f>IFERROR(F6880*VLOOKUP(D6880,Saldo!$P$8:$U$1009,6,FALSE),"")</f>
        <v/>
      </c>
      <c r="I6880" s="78" t="str">
        <f>IFERROR(IF(D6880="","",VLOOKUP(D6880,Saldo!$P$8:$Q$1009,2,FALSE)),"")</f>
        <v/>
      </c>
      <c r="J6880" s="76"/>
      <c r="K6880" s="74" t="str">
        <f t="shared" si="107"/>
        <v/>
      </c>
    </row>
    <row r="6881" spans="1:11" ht="18.95" customHeight="1" x14ac:dyDescent="0.25">
      <c r="A6881" s="52"/>
      <c r="C6881" s="185"/>
      <c r="D6881" s="76"/>
      <c r="E6881" s="76" t="str">
        <f>IF(D6881="","",IFERROR(VLOOKUP(D6881,Cadastro!$C$9:$D$1009,2,FALSE),"NOT FOUND"))</f>
        <v/>
      </c>
      <c r="F6881" s="94"/>
      <c r="G6881" s="76"/>
      <c r="H6881" s="81" t="str">
        <f>IFERROR(F6881*VLOOKUP(D6881,Saldo!$P$8:$U$1009,6,FALSE),"")</f>
        <v/>
      </c>
      <c r="I6881" s="78" t="str">
        <f>IFERROR(IF(D6881="","",VLOOKUP(D6881,Saldo!$P$8:$Q$1009,2,FALSE)),"")</f>
        <v/>
      </c>
      <c r="J6881" s="76"/>
      <c r="K6881" s="74" t="str">
        <f t="shared" si="107"/>
        <v/>
      </c>
    </row>
    <row r="6882" spans="1:11" ht="18.95" customHeight="1" x14ac:dyDescent="0.25">
      <c r="A6882" s="52"/>
      <c r="C6882" s="185"/>
      <c r="D6882" s="76"/>
      <c r="E6882" s="76" t="str">
        <f>IF(D6882="","",IFERROR(VLOOKUP(D6882,Cadastro!$C$9:$D$1009,2,FALSE),"NOT FOUND"))</f>
        <v/>
      </c>
      <c r="F6882" s="94"/>
      <c r="G6882" s="76"/>
      <c r="H6882" s="81" t="str">
        <f>IFERROR(F6882*VLOOKUP(D6882,Saldo!$P$8:$U$1009,6,FALSE),"")</f>
        <v/>
      </c>
      <c r="I6882" s="78" t="str">
        <f>IFERROR(IF(D6882="","",VLOOKUP(D6882,Saldo!$P$8:$Q$1009,2,FALSE)),"")</f>
        <v/>
      </c>
      <c r="J6882" s="76"/>
      <c r="K6882" s="74" t="str">
        <f t="shared" si="107"/>
        <v/>
      </c>
    </row>
    <row r="6883" spans="1:11" ht="18.95" customHeight="1" x14ac:dyDescent="0.25">
      <c r="A6883" s="52"/>
      <c r="C6883" s="185"/>
      <c r="D6883" s="76"/>
      <c r="E6883" s="76" t="str">
        <f>IF(D6883="","",IFERROR(VLOOKUP(D6883,Cadastro!$C$9:$D$1009,2,FALSE),"NOT FOUND"))</f>
        <v/>
      </c>
      <c r="F6883" s="94"/>
      <c r="G6883" s="76"/>
      <c r="H6883" s="81" t="str">
        <f>IFERROR(F6883*VLOOKUP(D6883,Saldo!$P$8:$U$1009,6,FALSE),"")</f>
        <v/>
      </c>
      <c r="I6883" s="78" t="str">
        <f>IFERROR(IF(D6883="","",VLOOKUP(D6883,Saldo!$P$8:$Q$1009,2,FALSE)),"")</f>
        <v/>
      </c>
      <c r="J6883" s="76"/>
      <c r="K6883" s="74" t="str">
        <f t="shared" si="107"/>
        <v/>
      </c>
    </row>
    <row r="6884" spans="1:11" ht="18.95" customHeight="1" x14ac:dyDescent="0.25">
      <c r="A6884" s="52"/>
      <c r="C6884" s="185"/>
      <c r="D6884" s="76"/>
      <c r="E6884" s="76" t="str">
        <f>IF(D6884="","",IFERROR(VLOOKUP(D6884,Cadastro!$C$9:$D$1009,2,FALSE),"NOT FOUND"))</f>
        <v/>
      </c>
      <c r="F6884" s="94"/>
      <c r="G6884" s="76"/>
      <c r="H6884" s="81" t="str">
        <f>IFERROR(F6884*VLOOKUP(D6884,Saldo!$P$8:$U$1009,6,FALSE),"")</f>
        <v/>
      </c>
      <c r="I6884" s="78" t="str">
        <f>IFERROR(IF(D6884="","",VLOOKUP(D6884,Saldo!$P$8:$Q$1009,2,FALSE)),"")</f>
        <v/>
      </c>
      <c r="J6884" s="76"/>
      <c r="K6884" s="74" t="str">
        <f t="shared" si="107"/>
        <v/>
      </c>
    </row>
    <row r="6885" spans="1:11" ht="18.95" customHeight="1" x14ac:dyDescent="0.25">
      <c r="A6885" s="52"/>
      <c r="C6885" s="185"/>
      <c r="D6885" s="76"/>
      <c r="E6885" s="76" t="str">
        <f>IF(D6885="","",IFERROR(VLOOKUP(D6885,Cadastro!$C$9:$D$1009,2,FALSE),"NOT FOUND"))</f>
        <v/>
      </c>
      <c r="F6885" s="94"/>
      <c r="G6885" s="76"/>
      <c r="H6885" s="81" t="str">
        <f>IFERROR(F6885*VLOOKUP(D6885,Saldo!$P$8:$U$1009,6,FALSE),"")</f>
        <v/>
      </c>
      <c r="I6885" s="78" t="str">
        <f>IFERROR(IF(D6885="","",VLOOKUP(D6885,Saldo!$P$8:$Q$1009,2,FALSE)),"")</f>
        <v/>
      </c>
      <c r="J6885" s="76"/>
      <c r="K6885" s="74" t="str">
        <f t="shared" si="107"/>
        <v/>
      </c>
    </row>
    <row r="6886" spans="1:11" ht="18.95" customHeight="1" x14ac:dyDescent="0.25">
      <c r="A6886" s="52"/>
      <c r="C6886" s="185"/>
      <c r="D6886" s="76"/>
      <c r="E6886" s="76" t="str">
        <f>IF(D6886="","",IFERROR(VLOOKUP(D6886,Cadastro!$C$9:$D$1009,2,FALSE),"NOT FOUND"))</f>
        <v/>
      </c>
      <c r="F6886" s="94"/>
      <c r="G6886" s="76"/>
      <c r="H6886" s="81" t="str">
        <f>IFERROR(F6886*VLOOKUP(D6886,Saldo!$P$8:$U$1009,6,FALSE),"")</f>
        <v/>
      </c>
      <c r="I6886" s="78" t="str">
        <f>IFERROR(IF(D6886="","",VLOOKUP(D6886,Saldo!$P$8:$Q$1009,2,FALSE)),"")</f>
        <v/>
      </c>
      <c r="J6886" s="76"/>
      <c r="K6886" s="74" t="str">
        <f t="shared" si="107"/>
        <v/>
      </c>
    </row>
    <row r="6887" spans="1:11" ht="18.95" customHeight="1" x14ac:dyDescent="0.25">
      <c r="A6887" s="52"/>
      <c r="C6887" s="185"/>
      <c r="D6887" s="76"/>
      <c r="E6887" s="76" t="str">
        <f>IF(D6887="","",IFERROR(VLOOKUP(D6887,Cadastro!$C$9:$D$1009,2,FALSE),"NOT FOUND"))</f>
        <v/>
      </c>
      <c r="F6887" s="94"/>
      <c r="G6887" s="76"/>
      <c r="H6887" s="81" t="str">
        <f>IFERROR(F6887*VLOOKUP(D6887,Saldo!$P$8:$U$1009,6,FALSE),"")</f>
        <v/>
      </c>
      <c r="I6887" s="78" t="str">
        <f>IFERROR(IF(D6887="","",VLOOKUP(D6887,Saldo!$P$8:$Q$1009,2,FALSE)),"")</f>
        <v/>
      </c>
      <c r="J6887" s="76"/>
      <c r="K6887" s="74" t="str">
        <f t="shared" si="107"/>
        <v/>
      </c>
    </row>
    <row r="6888" spans="1:11" ht="18.95" customHeight="1" x14ac:dyDescent="0.25">
      <c r="A6888" s="52"/>
      <c r="C6888" s="185"/>
      <c r="D6888" s="76"/>
      <c r="E6888" s="76" t="str">
        <f>IF(D6888="","",IFERROR(VLOOKUP(D6888,Cadastro!$C$9:$D$1009,2,FALSE),"NOT FOUND"))</f>
        <v/>
      </c>
      <c r="F6888" s="94"/>
      <c r="G6888" s="76"/>
      <c r="H6888" s="81" t="str">
        <f>IFERROR(F6888*VLOOKUP(D6888,Saldo!$P$8:$U$1009,6,FALSE),"")</f>
        <v/>
      </c>
      <c r="I6888" s="78" t="str">
        <f>IFERROR(IF(D6888="","",VLOOKUP(D6888,Saldo!$P$8:$Q$1009,2,FALSE)),"")</f>
        <v/>
      </c>
      <c r="J6888" s="76"/>
      <c r="K6888" s="74" t="str">
        <f t="shared" si="107"/>
        <v/>
      </c>
    </row>
    <row r="6889" spans="1:11" ht="18.95" customHeight="1" x14ac:dyDescent="0.25">
      <c r="A6889" s="52"/>
      <c r="C6889" s="185"/>
      <c r="D6889" s="76"/>
      <c r="E6889" s="76" t="str">
        <f>IF(D6889="","",IFERROR(VLOOKUP(D6889,Cadastro!$C$9:$D$1009,2,FALSE),"NOT FOUND"))</f>
        <v/>
      </c>
      <c r="F6889" s="94"/>
      <c r="G6889" s="76"/>
      <c r="H6889" s="81" t="str">
        <f>IFERROR(F6889*VLOOKUP(D6889,Saldo!$P$8:$U$1009,6,FALSE),"")</f>
        <v/>
      </c>
      <c r="I6889" s="78" t="str">
        <f>IFERROR(IF(D6889="","",VLOOKUP(D6889,Saldo!$P$8:$Q$1009,2,FALSE)),"")</f>
        <v/>
      </c>
      <c r="J6889" s="76"/>
      <c r="K6889" s="74" t="str">
        <f t="shared" si="107"/>
        <v/>
      </c>
    </row>
    <row r="6890" spans="1:11" ht="18.95" customHeight="1" x14ac:dyDescent="0.25">
      <c r="A6890" s="52"/>
      <c r="C6890" s="185"/>
      <c r="D6890" s="76"/>
      <c r="E6890" s="76" t="str">
        <f>IF(D6890="","",IFERROR(VLOOKUP(D6890,Cadastro!$C$9:$D$1009,2,FALSE),"NOT FOUND"))</f>
        <v/>
      </c>
      <c r="F6890" s="94"/>
      <c r="G6890" s="76"/>
      <c r="H6890" s="81" t="str">
        <f>IFERROR(F6890*VLOOKUP(D6890,Saldo!$P$8:$U$1009,6,FALSE),"")</f>
        <v/>
      </c>
      <c r="I6890" s="78" t="str">
        <f>IFERROR(IF(D6890="","",VLOOKUP(D6890,Saldo!$P$8:$Q$1009,2,FALSE)),"")</f>
        <v/>
      </c>
      <c r="J6890" s="76"/>
      <c r="K6890" s="74" t="str">
        <f t="shared" si="107"/>
        <v/>
      </c>
    </row>
    <row r="6891" spans="1:11" ht="18.95" customHeight="1" x14ac:dyDescent="0.25">
      <c r="A6891" s="52"/>
      <c r="C6891" s="185"/>
      <c r="D6891" s="76"/>
      <c r="E6891" s="76" t="str">
        <f>IF(D6891="","",IFERROR(VLOOKUP(D6891,Cadastro!$C$9:$D$1009,2,FALSE),"NOT FOUND"))</f>
        <v/>
      </c>
      <c r="F6891" s="94"/>
      <c r="G6891" s="76"/>
      <c r="H6891" s="81" t="str">
        <f>IFERROR(F6891*VLOOKUP(D6891,Saldo!$P$8:$U$1009,6,FALSE),"")</f>
        <v/>
      </c>
      <c r="I6891" s="78" t="str">
        <f>IFERROR(IF(D6891="","",VLOOKUP(D6891,Saldo!$P$8:$Q$1009,2,FALSE)),"")</f>
        <v/>
      </c>
      <c r="J6891" s="76"/>
      <c r="K6891" s="74" t="str">
        <f t="shared" si="107"/>
        <v/>
      </c>
    </row>
    <row r="6892" spans="1:11" ht="18.95" customHeight="1" x14ac:dyDescent="0.25">
      <c r="A6892" s="52"/>
      <c r="C6892" s="185"/>
      <c r="D6892" s="76"/>
      <c r="E6892" s="76" t="str">
        <f>IF(D6892="","",IFERROR(VLOOKUP(D6892,Cadastro!$C$9:$D$1009,2,FALSE),"NOT FOUND"))</f>
        <v/>
      </c>
      <c r="F6892" s="94"/>
      <c r="G6892" s="76"/>
      <c r="H6892" s="81" t="str">
        <f>IFERROR(F6892*VLOOKUP(D6892,Saldo!$P$8:$U$1009,6,FALSE),"")</f>
        <v/>
      </c>
      <c r="I6892" s="78" t="str">
        <f>IFERROR(IF(D6892="","",VLOOKUP(D6892,Saldo!$P$8:$Q$1009,2,FALSE)),"")</f>
        <v/>
      </c>
      <c r="J6892" s="76"/>
      <c r="K6892" s="74" t="str">
        <f t="shared" si="107"/>
        <v/>
      </c>
    </row>
    <row r="6893" spans="1:11" ht="18.95" customHeight="1" x14ac:dyDescent="0.25">
      <c r="A6893" s="52"/>
      <c r="C6893" s="185"/>
      <c r="D6893" s="76"/>
      <c r="E6893" s="76" t="str">
        <f>IF(D6893="","",IFERROR(VLOOKUP(D6893,Cadastro!$C$9:$D$1009,2,FALSE),"NOT FOUND"))</f>
        <v/>
      </c>
      <c r="F6893" s="94"/>
      <c r="G6893" s="76"/>
      <c r="H6893" s="81" t="str">
        <f>IFERROR(F6893*VLOOKUP(D6893,Saldo!$P$8:$U$1009,6,FALSE),"")</f>
        <v/>
      </c>
      <c r="I6893" s="78" t="str">
        <f>IFERROR(IF(D6893="","",VLOOKUP(D6893,Saldo!$P$8:$Q$1009,2,FALSE)),"")</f>
        <v/>
      </c>
      <c r="J6893" s="76"/>
      <c r="K6893" s="74" t="str">
        <f t="shared" si="107"/>
        <v/>
      </c>
    </row>
    <row r="6894" spans="1:11" ht="18.95" customHeight="1" x14ac:dyDescent="0.25">
      <c r="A6894" s="52"/>
      <c r="C6894" s="185"/>
      <c r="D6894" s="76"/>
      <c r="E6894" s="76" t="str">
        <f>IF(D6894="","",IFERROR(VLOOKUP(D6894,Cadastro!$C$9:$D$1009,2,FALSE),"NOT FOUND"))</f>
        <v/>
      </c>
      <c r="F6894" s="94"/>
      <c r="G6894" s="76"/>
      <c r="H6894" s="81" t="str">
        <f>IFERROR(F6894*VLOOKUP(D6894,Saldo!$P$8:$U$1009,6,FALSE),"")</f>
        <v/>
      </c>
      <c r="I6894" s="78" t="str">
        <f>IFERROR(IF(D6894="","",VLOOKUP(D6894,Saldo!$P$8:$Q$1009,2,FALSE)),"")</f>
        <v/>
      </c>
      <c r="J6894" s="76"/>
      <c r="K6894" s="74" t="str">
        <f t="shared" si="107"/>
        <v/>
      </c>
    </row>
    <row r="6895" spans="1:11" ht="18.95" customHeight="1" x14ac:dyDescent="0.25">
      <c r="A6895" s="52"/>
      <c r="C6895" s="185"/>
      <c r="D6895" s="76"/>
      <c r="E6895" s="76" t="str">
        <f>IF(D6895="","",IFERROR(VLOOKUP(D6895,Cadastro!$C$9:$D$1009,2,FALSE),"NOT FOUND"))</f>
        <v/>
      </c>
      <c r="F6895" s="94"/>
      <c r="G6895" s="76"/>
      <c r="H6895" s="81" t="str">
        <f>IFERROR(F6895*VLOOKUP(D6895,Saldo!$P$8:$U$1009,6,FALSE),"")</f>
        <v/>
      </c>
      <c r="I6895" s="78" t="str">
        <f>IFERROR(IF(D6895="","",VLOOKUP(D6895,Saldo!$P$8:$Q$1009,2,FALSE)),"")</f>
        <v/>
      </c>
      <c r="J6895" s="76"/>
      <c r="K6895" s="74" t="str">
        <f t="shared" si="107"/>
        <v/>
      </c>
    </row>
    <row r="6896" spans="1:11" ht="18.95" customHeight="1" x14ac:dyDescent="0.25">
      <c r="A6896" s="52"/>
      <c r="C6896" s="185"/>
      <c r="D6896" s="76"/>
      <c r="E6896" s="76" t="str">
        <f>IF(D6896="","",IFERROR(VLOOKUP(D6896,Cadastro!$C$9:$D$1009,2,FALSE),"NOT FOUND"))</f>
        <v/>
      </c>
      <c r="F6896" s="94"/>
      <c r="G6896" s="76"/>
      <c r="H6896" s="81" t="str">
        <f>IFERROR(F6896*VLOOKUP(D6896,Saldo!$P$8:$U$1009,6,FALSE),"")</f>
        <v/>
      </c>
      <c r="I6896" s="78" t="str">
        <f>IFERROR(IF(D6896="","",VLOOKUP(D6896,Saldo!$P$8:$Q$1009,2,FALSE)),"")</f>
        <v/>
      </c>
      <c r="J6896" s="76"/>
      <c r="K6896" s="74" t="str">
        <f t="shared" si="107"/>
        <v/>
      </c>
    </row>
    <row r="6897" spans="1:11" ht="18.95" customHeight="1" x14ac:dyDescent="0.25">
      <c r="A6897" s="52"/>
      <c r="C6897" s="185"/>
      <c r="D6897" s="76"/>
      <c r="E6897" s="76" t="str">
        <f>IF(D6897="","",IFERROR(VLOOKUP(D6897,Cadastro!$C$9:$D$1009,2,FALSE),"NOT FOUND"))</f>
        <v/>
      </c>
      <c r="F6897" s="94"/>
      <c r="G6897" s="76"/>
      <c r="H6897" s="81" t="str">
        <f>IFERROR(F6897*VLOOKUP(D6897,Saldo!$P$8:$U$1009,6,FALSE),"")</f>
        <v/>
      </c>
      <c r="I6897" s="78" t="str">
        <f>IFERROR(IF(D6897="","",VLOOKUP(D6897,Saldo!$P$8:$Q$1009,2,FALSE)),"")</f>
        <v/>
      </c>
      <c r="J6897" s="76"/>
      <c r="K6897" s="74" t="str">
        <f t="shared" si="107"/>
        <v/>
      </c>
    </row>
    <row r="6898" spans="1:11" ht="18.95" customHeight="1" x14ac:dyDescent="0.25">
      <c r="A6898" s="52"/>
      <c r="C6898" s="185"/>
      <c r="D6898" s="76"/>
      <c r="E6898" s="76" t="str">
        <f>IF(D6898="","",IFERROR(VLOOKUP(D6898,Cadastro!$C$9:$D$1009,2,FALSE),"NOT FOUND"))</f>
        <v/>
      </c>
      <c r="F6898" s="94"/>
      <c r="G6898" s="76"/>
      <c r="H6898" s="81" t="str">
        <f>IFERROR(F6898*VLOOKUP(D6898,Saldo!$P$8:$U$1009,6,FALSE),"")</f>
        <v/>
      </c>
      <c r="I6898" s="78" t="str">
        <f>IFERROR(IF(D6898="","",VLOOKUP(D6898,Saldo!$P$8:$Q$1009,2,FALSE)),"")</f>
        <v/>
      </c>
      <c r="J6898" s="76"/>
      <c r="K6898" s="74" t="str">
        <f t="shared" si="107"/>
        <v/>
      </c>
    </row>
    <row r="6899" spans="1:11" ht="18.95" customHeight="1" x14ac:dyDescent="0.25">
      <c r="A6899" s="52"/>
      <c r="C6899" s="185"/>
      <c r="D6899" s="76"/>
      <c r="E6899" s="76" t="str">
        <f>IF(D6899="","",IFERROR(VLOOKUP(D6899,Cadastro!$C$9:$D$1009,2,FALSE),"NOT FOUND"))</f>
        <v/>
      </c>
      <c r="F6899" s="94"/>
      <c r="G6899" s="76"/>
      <c r="H6899" s="81" t="str">
        <f>IFERROR(F6899*VLOOKUP(D6899,Saldo!$P$8:$U$1009,6,FALSE),"")</f>
        <v/>
      </c>
      <c r="I6899" s="78" t="str">
        <f>IFERROR(IF(D6899="","",VLOOKUP(D6899,Saldo!$P$8:$Q$1009,2,FALSE)),"")</f>
        <v/>
      </c>
      <c r="J6899" s="76"/>
      <c r="K6899" s="74" t="str">
        <f t="shared" si="107"/>
        <v/>
      </c>
    </row>
    <row r="6900" spans="1:11" ht="18.95" customHeight="1" x14ac:dyDescent="0.25">
      <c r="A6900" s="52"/>
      <c r="C6900" s="185"/>
      <c r="D6900" s="76"/>
      <c r="E6900" s="76" t="str">
        <f>IF(D6900="","",IFERROR(VLOOKUP(D6900,Cadastro!$C$9:$D$1009,2,FALSE),"NOT FOUND"))</f>
        <v/>
      </c>
      <c r="F6900" s="94"/>
      <c r="G6900" s="76"/>
      <c r="H6900" s="81" t="str">
        <f>IFERROR(F6900*VLOOKUP(D6900,Saldo!$P$8:$U$1009,6,FALSE),"")</f>
        <v/>
      </c>
      <c r="I6900" s="78" t="str">
        <f>IFERROR(IF(D6900="","",VLOOKUP(D6900,Saldo!$P$8:$Q$1009,2,FALSE)),"")</f>
        <v/>
      </c>
      <c r="J6900" s="76"/>
      <c r="K6900" s="74" t="str">
        <f t="shared" si="107"/>
        <v/>
      </c>
    </row>
    <row r="6901" spans="1:11" ht="18.95" customHeight="1" x14ac:dyDescent="0.25">
      <c r="A6901" s="52"/>
      <c r="C6901" s="185"/>
      <c r="D6901" s="76"/>
      <c r="E6901" s="76" t="str">
        <f>IF(D6901="","",IFERROR(VLOOKUP(D6901,Cadastro!$C$9:$D$1009,2,FALSE),"NOT FOUND"))</f>
        <v/>
      </c>
      <c r="F6901" s="94"/>
      <c r="G6901" s="76"/>
      <c r="H6901" s="81" t="str">
        <f>IFERROR(F6901*VLOOKUP(D6901,Saldo!$P$8:$U$1009,6,FALSE),"")</f>
        <v/>
      </c>
      <c r="I6901" s="78" t="str">
        <f>IFERROR(IF(D6901="","",VLOOKUP(D6901,Saldo!$P$8:$Q$1009,2,FALSE)),"")</f>
        <v/>
      </c>
      <c r="J6901" s="76"/>
      <c r="K6901" s="74" t="str">
        <f t="shared" si="107"/>
        <v/>
      </c>
    </row>
    <row r="6902" spans="1:11" ht="18.95" customHeight="1" x14ac:dyDescent="0.25">
      <c r="A6902" s="52"/>
      <c r="C6902" s="185"/>
      <c r="D6902" s="76"/>
      <c r="E6902" s="76" t="str">
        <f>IF(D6902="","",IFERROR(VLOOKUP(D6902,Cadastro!$C$9:$D$1009,2,FALSE),"NOT FOUND"))</f>
        <v/>
      </c>
      <c r="F6902" s="94"/>
      <c r="G6902" s="76"/>
      <c r="H6902" s="81" t="str">
        <f>IFERROR(F6902*VLOOKUP(D6902,Saldo!$P$8:$U$1009,6,FALSE),"")</f>
        <v/>
      </c>
      <c r="I6902" s="78" t="str">
        <f>IFERROR(IF(D6902="","",VLOOKUP(D6902,Saldo!$P$8:$Q$1009,2,FALSE)),"")</f>
        <v/>
      </c>
      <c r="J6902" s="76"/>
      <c r="K6902" s="74" t="str">
        <f t="shared" si="107"/>
        <v/>
      </c>
    </row>
    <row r="6903" spans="1:11" ht="18.95" customHeight="1" x14ac:dyDescent="0.25">
      <c r="A6903" s="52"/>
      <c r="C6903" s="185"/>
      <c r="D6903" s="76"/>
      <c r="E6903" s="76" t="str">
        <f>IF(D6903="","",IFERROR(VLOOKUP(D6903,Cadastro!$C$9:$D$1009,2,FALSE),"NOT FOUND"))</f>
        <v/>
      </c>
      <c r="F6903" s="94"/>
      <c r="G6903" s="76"/>
      <c r="H6903" s="81" t="str">
        <f>IFERROR(F6903*VLOOKUP(D6903,Saldo!$P$8:$U$1009,6,FALSE),"")</f>
        <v/>
      </c>
      <c r="I6903" s="78" t="str">
        <f>IFERROR(IF(D6903="","",VLOOKUP(D6903,Saldo!$P$8:$Q$1009,2,FALSE)),"")</f>
        <v/>
      </c>
      <c r="J6903" s="76"/>
      <c r="K6903" s="74" t="str">
        <f t="shared" si="107"/>
        <v/>
      </c>
    </row>
    <row r="6904" spans="1:11" ht="18.95" customHeight="1" x14ac:dyDescent="0.25">
      <c r="A6904" s="52"/>
      <c r="C6904" s="185"/>
      <c r="D6904" s="76"/>
      <c r="E6904" s="76" t="str">
        <f>IF(D6904="","",IFERROR(VLOOKUP(D6904,Cadastro!$C$9:$D$1009,2,FALSE),"NOT FOUND"))</f>
        <v/>
      </c>
      <c r="F6904" s="94"/>
      <c r="G6904" s="76"/>
      <c r="H6904" s="81" t="str">
        <f>IFERROR(F6904*VLOOKUP(D6904,Saldo!$P$8:$U$1009,6,FALSE),"")</f>
        <v/>
      </c>
      <c r="I6904" s="78" t="str">
        <f>IFERROR(IF(D6904="","",VLOOKUP(D6904,Saldo!$P$8:$Q$1009,2,FALSE)),"")</f>
        <v/>
      </c>
      <c r="J6904" s="76"/>
      <c r="K6904" s="74" t="str">
        <f t="shared" si="107"/>
        <v/>
      </c>
    </row>
    <row r="6905" spans="1:11" ht="18.95" customHeight="1" x14ac:dyDescent="0.25">
      <c r="A6905" s="52"/>
      <c r="C6905" s="185"/>
      <c r="D6905" s="76"/>
      <c r="E6905" s="76" t="str">
        <f>IF(D6905="","",IFERROR(VLOOKUP(D6905,Cadastro!$C$9:$D$1009,2,FALSE),"NOT FOUND"))</f>
        <v/>
      </c>
      <c r="F6905" s="94"/>
      <c r="G6905" s="76"/>
      <c r="H6905" s="81" t="str">
        <f>IFERROR(F6905*VLOOKUP(D6905,Saldo!$P$8:$U$1009,6,FALSE),"")</f>
        <v/>
      </c>
      <c r="I6905" s="78" t="str">
        <f>IFERROR(IF(D6905="","",VLOOKUP(D6905,Saldo!$P$8:$Q$1009,2,FALSE)),"")</f>
        <v/>
      </c>
      <c r="J6905" s="76"/>
      <c r="K6905" s="74" t="str">
        <f t="shared" si="107"/>
        <v/>
      </c>
    </row>
    <row r="6906" spans="1:11" ht="18.95" customHeight="1" x14ac:dyDescent="0.25">
      <c r="A6906" s="52"/>
      <c r="C6906" s="185"/>
      <c r="D6906" s="76"/>
      <c r="E6906" s="76" t="str">
        <f>IF(D6906="","",IFERROR(VLOOKUP(D6906,Cadastro!$C$9:$D$1009,2,FALSE),"NOT FOUND"))</f>
        <v/>
      </c>
      <c r="F6906" s="94"/>
      <c r="G6906" s="76"/>
      <c r="H6906" s="81" t="str">
        <f>IFERROR(F6906*VLOOKUP(D6906,Saldo!$P$8:$U$1009,6,FALSE),"")</f>
        <v/>
      </c>
      <c r="I6906" s="78" t="str">
        <f>IFERROR(IF(D6906="","",VLOOKUP(D6906,Saldo!$P$8:$Q$1009,2,FALSE)),"")</f>
        <v/>
      </c>
      <c r="J6906" s="76"/>
      <c r="K6906" s="74" t="str">
        <f t="shared" si="107"/>
        <v/>
      </c>
    </row>
    <row r="6907" spans="1:11" ht="18.95" customHeight="1" x14ac:dyDescent="0.25">
      <c r="A6907" s="52"/>
      <c r="C6907" s="185"/>
      <c r="D6907" s="76"/>
      <c r="E6907" s="76" t="str">
        <f>IF(D6907="","",IFERROR(VLOOKUP(D6907,Cadastro!$C$9:$D$1009,2,FALSE),"NOT FOUND"))</f>
        <v/>
      </c>
      <c r="F6907" s="94"/>
      <c r="G6907" s="76"/>
      <c r="H6907" s="81" t="str">
        <f>IFERROR(F6907*VLOOKUP(D6907,Saldo!$P$8:$U$1009,6,FALSE),"")</f>
        <v/>
      </c>
      <c r="I6907" s="78" t="str">
        <f>IFERROR(IF(D6907="","",VLOOKUP(D6907,Saldo!$P$8:$Q$1009,2,FALSE)),"")</f>
        <v/>
      </c>
      <c r="J6907" s="76"/>
      <c r="K6907" s="74" t="str">
        <f t="shared" si="107"/>
        <v/>
      </c>
    </row>
    <row r="6908" spans="1:11" ht="18.95" customHeight="1" x14ac:dyDescent="0.25">
      <c r="A6908" s="52"/>
      <c r="C6908" s="185"/>
      <c r="D6908" s="76"/>
      <c r="E6908" s="76" t="str">
        <f>IF(D6908="","",IFERROR(VLOOKUP(D6908,Cadastro!$C$9:$D$1009,2,FALSE),"NOT FOUND"))</f>
        <v/>
      </c>
      <c r="F6908" s="94"/>
      <c r="G6908" s="76"/>
      <c r="H6908" s="81" t="str">
        <f>IFERROR(F6908*VLOOKUP(D6908,Saldo!$P$8:$U$1009,6,FALSE),"")</f>
        <v/>
      </c>
      <c r="I6908" s="78" t="str">
        <f>IFERROR(IF(D6908="","",VLOOKUP(D6908,Saldo!$P$8:$Q$1009,2,FALSE)),"")</f>
        <v/>
      </c>
      <c r="J6908" s="76"/>
      <c r="K6908" s="74" t="str">
        <f t="shared" si="107"/>
        <v/>
      </c>
    </row>
    <row r="6909" spans="1:11" ht="18.95" customHeight="1" x14ac:dyDescent="0.25">
      <c r="A6909" s="52"/>
      <c r="C6909" s="185"/>
      <c r="D6909" s="76"/>
      <c r="E6909" s="76" t="str">
        <f>IF(D6909="","",IFERROR(VLOOKUP(D6909,Cadastro!$C$9:$D$1009,2,FALSE),"NOT FOUND"))</f>
        <v/>
      </c>
      <c r="F6909" s="94"/>
      <c r="G6909" s="76"/>
      <c r="H6909" s="81" t="str">
        <f>IFERROR(F6909*VLOOKUP(D6909,Saldo!$P$8:$U$1009,6,FALSE),"")</f>
        <v/>
      </c>
      <c r="I6909" s="78" t="str">
        <f>IFERROR(IF(D6909="","",VLOOKUP(D6909,Saldo!$P$8:$Q$1009,2,FALSE)),"")</f>
        <v/>
      </c>
      <c r="J6909" s="76"/>
      <c r="K6909" s="74" t="str">
        <f t="shared" si="107"/>
        <v/>
      </c>
    </row>
    <row r="6910" spans="1:11" ht="18.95" customHeight="1" x14ac:dyDescent="0.25">
      <c r="A6910" s="52"/>
      <c r="C6910" s="185"/>
      <c r="D6910" s="76"/>
      <c r="E6910" s="76" t="str">
        <f>IF(D6910="","",IFERROR(VLOOKUP(D6910,Cadastro!$C$9:$D$1009,2,FALSE),"NOT FOUND"))</f>
        <v/>
      </c>
      <c r="F6910" s="94"/>
      <c r="G6910" s="76"/>
      <c r="H6910" s="81" t="str">
        <f>IFERROR(F6910*VLOOKUP(D6910,Saldo!$P$8:$U$1009,6,FALSE),"")</f>
        <v/>
      </c>
      <c r="I6910" s="78" t="str">
        <f>IFERROR(IF(D6910="","",VLOOKUP(D6910,Saldo!$P$8:$Q$1009,2,FALSE)),"")</f>
        <v/>
      </c>
      <c r="J6910" s="76"/>
      <c r="K6910" s="74" t="str">
        <f t="shared" si="107"/>
        <v/>
      </c>
    </row>
    <row r="6911" spans="1:11" ht="18.95" customHeight="1" x14ac:dyDescent="0.25">
      <c r="A6911" s="52"/>
      <c r="C6911" s="185"/>
      <c r="D6911" s="76"/>
      <c r="E6911" s="76" t="str">
        <f>IF(D6911="","",IFERROR(VLOOKUP(D6911,Cadastro!$C$9:$D$1009,2,FALSE),"NOT FOUND"))</f>
        <v/>
      </c>
      <c r="F6911" s="94"/>
      <c r="G6911" s="76"/>
      <c r="H6911" s="81" t="str">
        <f>IFERROR(F6911*VLOOKUP(D6911,Saldo!$P$8:$U$1009,6,FALSE),"")</f>
        <v/>
      </c>
      <c r="I6911" s="78" t="str">
        <f>IFERROR(IF(D6911="","",VLOOKUP(D6911,Saldo!$P$8:$Q$1009,2,FALSE)),"")</f>
        <v/>
      </c>
      <c r="J6911" s="76"/>
      <c r="K6911" s="74" t="str">
        <f t="shared" si="107"/>
        <v/>
      </c>
    </row>
    <row r="6912" spans="1:11" ht="18.95" customHeight="1" x14ac:dyDescent="0.25">
      <c r="A6912" s="52"/>
      <c r="C6912" s="185"/>
      <c r="D6912" s="76"/>
      <c r="E6912" s="76" t="str">
        <f>IF(D6912="","",IFERROR(VLOOKUP(D6912,Cadastro!$C$9:$D$1009,2,FALSE),"NOT FOUND"))</f>
        <v/>
      </c>
      <c r="F6912" s="94"/>
      <c r="G6912" s="76"/>
      <c r="H6912" s="81" t="str">
        <f>IFERROR(F6912*VLOOKUP(D6912,Saldo!$P$8:$U$1009,6,FALSE),"")</f>
        <v/>
      </c>
      <c r="I6912" s="78" t="str">
        <f>IFERROR(IF(D6912="","",VLOOKUP(D6912,Saldo!$P$8:$Q$1009,2,FALSE)),"")</f>
        <v/>
      </c>
      <c r="J6912" s="76"/>
      <c r="K6912" s="74" t="str">
        <f t="shared" si="107"/>
        <v/>
      </c>
    </row>
    <row r="6913" spans="1:11" ht="18.95" customHeight="1" x14ac:dyDescent="0.25">
      <c r="A6913" s="52"/>
      <c r="C6913" s="185"/>
      <c r="D6913" s="76"/>
      <c r="E6913" s="76" t="str">
        <f>IF(D6913="","",IFERROR(VLOOKUP(D6913,Cadastro!$C$9:$D$1009,2,FALSE),"NOT FOUND"))</f>
        <v/>
      </c>
      <c r="F6913" s="94"/>
      <c r="G6913" s="76"/>
      <c r="H6913" s="81" t="str">
        <f>IFERROR(F6913*VLOOKUP(D6913,Saldo!$P$8:$U$1009,6,FALSE),"")</f>
        <v/>
      </c>
      <c r="I6913" s="78" t="str">
        <f>IFERROR(IF(D6913="","",VLOOKUP(D6913,Saldo!$P$8:$Q$1009,2,FALSE)),"")</f>
        <v/>
      </c>
      <c r="J6913" s="76"/>
      <c r="K6913" s="74" t="str">
        <f t="shared" si="107"/>
        <v/>
      </c>
    </row>
    <row r="6914" spans="1:11" ht="18.95" customHeight="1" x14ac:dyDescent="0.25">
      <c r="A6914" s="52"/>
      <c r="C6914" s="185"/>
      <c r="D6914" s="76"/>
      <c r="E6914" s="76" t="str">
        <f>IF(D6914="","",IFERROR(VLOOKUP(D6914,Cadastro!$C$9:$D$1009,2,FALSE),"NOT FOUND"))</f>
        <v/>
      </c>
      <c r="F6914" s="94"/>
      <c r="G6914" s="76"/>
      <c r="H6914" s="81" t="str">
        <f>IFERROR(F6914*VLOOKUP(D6914,Saldo!$P$8:$U$1009,6,FALSE),"")</f>
        <v/>
      </c>
      <c r="I6914" s="78" t="str">
        <f>IFERROR(IF(D6914="","",VLOOKUP(D6914,Saldo!$P$8:$Q$1009,2,FALSE)),"")</f>
        <v/>
      </c>
      <c r="J6914" s="76"/>
      <c r="K6914" s="74" t="str">
        <f t="shared" si="107"/>
        <v/>
      </c>
    </row>
    <row r="6915" spans="1:11" ht="18.95" customHeight="1" x14ac:dyDescent="0.25">
      <c r="A6915" s="52"/>
      <c r="C6915" s="185"/>
      <c r="D6915" s="76"/>
      <c r="E6915" s="76" t="str">
        <f>IF(D6915="","",IFERROR(VLOOKUP(D6915,Cadastro!$C$9:$D$1009,2,FALSE),"NOT FOUND"))</f>
        <v/>
      </c>
      <c r="F6915" s="94"/>
      <c r="G6915" s="76"/>
      <c r="H6915" s="81" t="str">
        <f>IFERROR(F6915*VLOOKUP(D6915,Saldo!$P$8:$U$1009,6,FALSE),"")</f>
        <v/>
      </c>
      <c r="I6915" s="78" t="str">
        <f>IFERROR(IF(D6915="","",VLOOKUP(D6915,Saldo!$P$8:$Q$1009,2,FALSE)),"")</f>
        <v/>
      </c>
      <c r="J6915" s="76"/>
      <c r="K6915" s="74" t="str">
        <f t="shared" si="107"/>
        <v/>
      </c>
    </row>
    <row r="6916" spans="1:11" ht="18.95" customHeight="1" x14ac:dyDescent="0.25">
      <c r="A6916" s="52"/>
      <c r="C6916" s="185"/>
      <c r="D6916" s="76"/>
      <c r="E6916" s="76" t="str">
        <f>IF(D6916="","",IFERROR(VLOOKUP(D6916,Cadastro!$C$9:$D$1009,2,FALSE),"NOT FOUND"))</f>
        <v/>
      </c>
      <c r="F6916" s="94"/>
      <c r="G6916" s="76"/>
      <c r="H6916" s="81" t="str">
        <f>IFERROR(F6916*VLOOKUP(D6916,Saldo!$P$8:$U$1009,6,FALSE),"")</f>
        <v/>
      </c>
      <c r="I6916" s="78" t="str">
        <f>IFERROR(IF(D6916="","",VLOOKUP(D6916,Saldo!$P$8:$Q$1009,2,FALSE)),"")</f>
        <v/>
      </c>
      <c r="J6916" s="76"/>
      <c r="K6916" s="74" t="str">
        <f t="shared" si="107"/>
        <v/>
      </c>
    </row>
    <row r="6917" spans="1:11" ht="18.95" customHeight="1" x14ac:dyDescent="0.25">
      <c r="A6917" s="52"/>
      <c r="C6917" s="185"/>
      <c r="D6917" s="76"/>
      <c r="E6917" s="76" t="str">
        <f>IF(D6917="","",IFERROR(VLOOKUP(D6917,Cadastro!$C$9:$D$1009,2,FALSE),"NOT FOUND"))</f>
        <v/>
      </c>
      <c r="F6917" s="94"/>
      <c r="G6917" s="76"/>
      <c r="H6917" s="81" t="str">
        <f>IFERROR(F6917*VLOOKUP(D6917,Saldo!$P$8:$U$1009,6,FALSE),"")</f>
        <v/>
      </c>
      <c r="I6917" s="78" t="str">
        <f>IFERROR(IF(D6917="","",VLOOKUP(D6917,Saldo!$P$8:$Q$1009,2,FALSE)),"")</f>
        <v/>
      </c>
      <c r="J6917" s="76"/>
      <c r="K6917" s="74" t="str">
        <f t="shared" si="107"/>
        <v/>
      </c>
    </row>
    <row r="6918" spans="1:11" ht="18.95" customHeight="1" x14ac:dyDescent="0.25">
      <c r="A6918" s="52"/>
      <c r="C6918" s="185"/>
      <c r="D6918" s="76"/>
      <c r="E6918" s="76" t="str">
        <f>IF(D6918="","",IFERROR(VLOOKUP(D6918,Cadastro!$C$9:$D$1009,2,FALSE),"NOT FOUND"))</f>
        <v/>
      </c>
      <c r="F6918" s="94"/>
      <c r="G6918" s="76"/>
      <c r="H6918" s="81" t="str">
        <f>IFERROR(F6918*VLOOKUP(D6918,Saldo!$P$8:$U$1009,6,FALSE),"")</f>
        <v/>
      </c>
      <c r="I6918" s="78" t="str">
        <f>IFERROR(IF(D6918="","",VLOOKUP(D6918,Saldo!$P$8:$Q$1009,2,FALSE)),"")</f>
        <v/>
      </c>
      <c r="J6918" s="76"/>
      <c r="K6918" s="74" t="str">
        <f t="shared" si="107"/>
        <v/>
      </c>
    </row>
    <row r="6919" spans="1:11" ht="18.95" customHeight="1" x14ac:dyDescent="0.25">
      <c r="A6919" s="52"/>
      <c r="C6919" s="185"/>
      <c r="D6919" s="76"/>
      <c r="E6919" s="76" t="str">
        <f>IF(D6919="","",IFERROR(VLOOKUP(D6919,Cadastro!$C$9:$D$1009,2,FALSE),"NOT FOUND"))</f>
        <v/>
      </c>
      <c r="F6919" s="94"/>
      <c r="G6919" s="76"/>
      <c r="H6919" s="81" t="str">
        <f>IFERROR(F6919*VLOOKUP(D6919,Saldo!$P$8:$U$1009,6,FALSE),"")</f>
        <v/>
      </c>
      <c r="I6919" s="78" t="str">
        <f>IFERROR(IF(D6919="","",VLOOKUP(D6919,Saldo!$P$8:$Q$1009,2,FALSE)),"")</f>
        <v/>
      </c>
      <c r="J6919" s="76"/>
      <c r="K6919" s="74" t="str">
        <f t="shared" si="107"/>
        <v/>
      </c>
    </row>
    <row r="6920" spans="1:11" ht="18.95" customHeight="1" x14ac:dyDescent="0.25">
      <c r="A6920" s="52"/>
      <c r="C6920" s="185"/>
      <c r="D6920" s="76"/>
      <c r="E6920" s="76" t="str">
        <f>IF(D6920="","",IFERROR(VLOOKUP(D6920,Cadastro!$C$9:$D$1009,2,FALSE),"NOT FOUND"))</f>
        <v/>
      </c>
      <c r="F6920" s="94"/>
      <c r="G6920" s="76"/>
      <c r="H6920" s="81" t="str">
        <f>IFERROR(F6920*VLOOKUP(D6920,Saldo!$P$8:$U$1009,6,FALSE),"")</f>
        <v/>
      </c>
      <c r="I6920" s="78" t="str">
        <f>IFERROR(IF(D6920="","",VLOOKUP(D6920,Saldo!$P$8:$Q$1009,2,FALSE)),"")</f>
        <v/>
      </c>
      <c r="J6920" s="76"/>
      <c r="K6920" s="74" t="str">
        <f t="shared" si="107"/>
        <v/>
      </c>
    </row>
    <row r="6921" spans="1:11" ht="18.95" customHeight="1" x14ac:dyDescent="0.25">
      <c r="A6921" s="52"/>
      <c r="C6921" s="185"/>
      <c r="D6921" s="76"/>
      <c r="E6921" s="76" t="str">
        <f>IF(D6921="","",IFERROR(VLOOKUP(D6921,Cadastro!$C$9:$D$1009,2,FALSE),"NOT FOUND"))</f>
        <v/>
      </c>
      <c r="F6921" s="94"/>
      <c r="G6921" s="76"/>
      <c r="H6921" s="81" t="str">
        <f>IFERROR(F6921*VLOOKUP(D6921,Saldo!$P$8:$U$1009,6,FALSE),"")</f>
        <v/>
      </c>
      <c r="I6921" s="78" t="str">
        <f>IFERROR(IF(D6921="","",VLOOKUP(D6921,Saldo!$P$8:$Q$1009,2,FALSE)),"")</f>
        <v/>
      </c>
      <c r="J6921" s="76"/>
      <c r="K6921" s="74" t="str">
        <f t="shared" si="107"/>
        <v/>
      </c>
    </row>
    <row r="6922" spans="1:11" ht="18.95" customHeight="1" x14ac:dyDescent="0.25">
      <c r="A6922" s="52"/>
      <c r="C6922" s="185"/>
      <c r="D6922" s="76"/>
      <c r="E6922" s="76" t="str">
        <f>IF(D6922="","",IFERROR(VLOOKUP(D6922,Cadastro!$C$9:$D$1009,2,FALSE),"NOT FOUND"))</f>
        <v/>
      </c>
      <c r="F6922" s="94"/>
      <c r="G6922" s="76"/>
      <c r="H6922" s="81" t="str">
        <f>IFERROR(F6922*VLOOKUP(D6922,Saldo!$P$8:$U$1009,6,FALSE),"")</f>
        <v/>
      </c>
      <c r="I6922" s="78" t="str">
        <f>IFERROR(IF(D6922="","",VLOOKUP(D6922,Saldo!$P$8:$Q$1009,2,FALSE)),"")</f>
        <v/>
      </c>
      <c r="J6922" s="76"/>
      <c r="K6922" s="74" t="str">
        <f t="shared" ref="K6922:K6985" si="108">IF(C6922="","",MONTH(C6922))</f>
        <v/>
      </c>
    </row>
    <row r="6923" spans="1:11" ht="18.95" customHeight="1" x14ac:dyDescent="0.25">
      <c r="A6923" s="52"/>
      <c r="C6923" s="185"/>
      <c r="D6923" s="76"/>
      <c r="E6923" s="76" t="str">
        <f>IF(D6923="","",IFERROR(VLOOKUP(D6923,Cadastro!$C$9:$D$1009,2,FALSE),"NOT FOUND"))</f>
        <v/>
      </c>
      <c r="F6923" s="94"/>
      <c r="G6923" s="76"/>
      <c r="H6923" s="81" t="str">
        <f>IFERROR(F6923*VLOOKUP(D6923,Saldo!$P$8:$U$1009,6,FALSE),"")</f>
        <v/>
      </c>
      <c r="I6923" s="78" t="str">
        <f>IFERROR(IF(D6923="","",VLOOKUP(D6923,Saldo!$P$8:$Q$1009,2,FALSE)),"")</f>
        <v/>
      </c>
      <c r="J6923" s="76"/>
      <c r="K6923" s="74" t="str">
        <f t="shared" si="108"/>
        <v/>
      </c>
    </row>
    <row r="6924" spans="1:11" ht="18.95" customHeight="1" x14ac:dyDescent="0.25">
      <c r="A6924" s="52"/>
      <c r="C6924" s="185"/>
      <c r="D6924" s="76"/>
      <c r="E6924" s="76" t="str">
        <f>IF(D6924="","",IFERROR(VLOOKUP(D6924,Cadastro!$C$9:$D$1009,2,FALSE),"NOT FOUND"))</f>
        <v/>
      </c>
      <c r="F6924" s="94"/>
      <c r="G6924" s="76"/>
      <c r="H6924" s="81" t="str">
        <f>IFERROR(F6924*VLOOKUP(D6924,Saldo!$P$8:$U$1009,6,FALSE),"")</f>
        <v/>
      </c>
      <c r="I6924" s="78" t="str">
        <f>IFERROR(IF(D6924="","",VLOOKUP(D6924,Saldo!$P$8:$Q$1009,2,FALSE)),"")</f>
        <v/>
      </c>
      <c r="J6924" s="76"/>
      <c r="K6924" s="74" t="str">
        <f t="shared" si="108"/>
        <v/>
      </c>
    </row>
    <row r="6925" spans="1:11" ht="18.95" customHeight="1" x14ac:dyDescent="0.25">
      <c r="A6925" s="52"/>
      <c r="C6925" s="185"/>
      <c r="D6925" s="76"/>
      <c r="E6925" s="76" t="str">
        <f>IF(D6925="","",IFERROR(VLOOKUP(D6925,Cadastro!$C$9:$D$1009,2,FALSE),"NOT FOUND"))</f>
        <v/>
      </c>
      <c r="F6925" s="94"/>
      <c r="G6925" s="76"/>
      <c r="H6925" s="81" t="str">
        <f>IFERROR(F6925*VLOOKUP(D6925,Saldo!$P$8:$U$1009,6,FALSE),"")</f>
        <v/>
      </c>
      <c r="I6925" s="78" t="str">
        <f>IFERROR(IF(D6925="","",VLOOKUP(D6925,Saldo!$P$8:$Q$1009,2,FALSE)),"")</f>
        <v/>
      </c>
      <c r="J6925" s="76"/>
      <c r="K6925" s="74" t="str">
        <f t="shared" si="108"/>
        <v/>
      </c>
    </row>
    <row r="6926" spans="1:11" ht="18.95" customHeight="1" x14ac:dyDescent="0.25">
      <c r="A6926" s="52"/>
      <c r="C6926" s="185"/>
      <c r="D6926" s="76"/>
      <c r="E6926" s="76" t="str">
        <f>IF(D6926="","",IFERROR(VLOOKUP(D6926,Cadastro!$C$9:$D$1009,2,FALSE),"NOT FOUND"))</f>
        <v/>
      </c>
      <c r="F6926" s="94"/>
      <c r="G6926" s="76"/>
      <c r="H6926" s="81" t="str">
        <f>IFERROR(F6926*VLOOKUP(D6926,Saldo!$P$8:$U$1009,6,FALSE),"")</f>
        <v/>
      </c>
      <c r="I6926" s="78" t="str">
        <f>IFERROR(IF(D6926="","",VLOOKUP(D6926,Saldo!$P$8:$Q$1009,2,FALSE)),"")</f>
        <v/>
      </c>
      <c r="J6926" s="76"/>
      <c r="K6926" s="74" t="str">
        <f t="shared" si="108"/>
        <v/>
      </c>
    </row>
    <row r="6927" spans="1:11" ht="18.95" customHeight="1" x14ac:dyDescent="0.25">
      <c r="A6927" s="52"/>
      <c r="C6927" s="185"/>
      <c r="D6927" s="76"/>
      <c r="E6927" s="76" t="str">
        <f>IF(D6927="","",IFERROR(VLOOKUP(D6927,Cadastro!$C$9:$D$1009,2,FALSE),"NOT FOUND"))</f>
        <v/>
      </c>
      <c r="F6927" s="94"/>
      <c r="G6927" s="76"/>
      <c r="H6927" s="81" t="str">
        <f>IFERROR(F6927*VLOOKUP(D6927,Saldo!$P$8:$U$1009,6,FALSE),"")</f>
        <v/>
      </c>
      <c r="I6927" s="78" t="str">
        <f>IFERROR(IF(D6927="","",VLOOKUP(D6927,Saldo!$P$8:$Q$1009,2,FALSE)),"")</f>
        <v/>
      </c>
      <c r="J6927" s="76"/>
      <c r="K6927" s="74" t="str">
        <f t="shared" si="108"/>
        <v/>
      </c>
    </row>
    <row r="6928" spans="1:11" ht="18.95" customHeight="1" x14ac:dyDescent="0.25">
      <c r="A6928" s="52"/>
      <c r="C6928" s="185"/>
      <c r="D6928" s="76"/>
      <c r="E6928" s="76" t="str">
        <f>IF(D6928="","",IFERROR(VLOOKUP(D6928,Cadastro!$C$9:$D$1009,2,FALSE),"NOT FOUND"))</f>
        <v/>
      </c>
      <c r="F6928" s="94"/>
      <c r="G6928" s="76"/>
      <c r="H6928" s="81" t="str">
        <f>IFERROR(F6928*VLOOKUP(D6928,Saldo!$P$8:$U$1009,6,FALSE),"")</f>
        <v/>
      </c>
      <c r="I6928" s="78" t="str">
        <f>IFERROR(IF(D6928="","",VLOOKUP(D6928,Saldo!$P$8:$Q$1009,2,FALSE)),"")</f>
        <v/>
      </c>
      <c r="J6928" s="76"/>
      <c r="K6928" s="74" t="str">
        <f t="shared" si="108"/>
        <v/>
      </c>
    </row>
    <row r="6929" spans="1:11" ht="18.95" customHeight="1" x14ac:dyDescent="0.25">
      <c r="A6929" s="52"/>
      <c r="C6929" s="185"/>
      <c r="D6929" s="76"/>
      <c r="E6929" s="76" t="str">
        <f>IF(D6929="","",IFERROR(VLOOKUP(D6929,Cadastro!$C$9:$D$1009,2,FALSE),"NOT FOUND"))</f>
        <v/>
      </c>
      <c r="F6929" s="94"/>
      <c r="G6929" s="76"/>
      <c r="H6929" s="81" t="str">
        <f>IFERROR(F6929*VLOOKUP(D6929,Saldo!$P$8:$U$1009,6,FALSE),"")</f>
        <v/>
      </c>
      <c r="I6929" s="78" t="str">
        <f>IFERROR(IF(D6929="","",VLOOKUP(D6929,Saldo!$P$8:$Q$1009,2,FALSE)),"")</f>
        <v/>
      </c>
      <c r="J6929" s="76"/>
      <c r="K6929" s="74" t="str">
        <f t="shared" si="108"/>
        <v/>
      </c>
    </row>
    <row r="6930" spans="1:11" ht="18.95" customHeight="1" x14ac:dyDescent="0.25">
      <c r="A6930" s="52"/>
      <c r="C6930" s="185"/>
      <c r="D6930" s="76"/>
      <c r="E6930" s="76" t="str">
        <f>IF(D6930="","",IFERROR(VLOOKUP(D6930,Cadastro!$C$9:$D$1009,2,FALSE),"NOT FOUND"))</f>
        <v/>
      </c>
      <c r="F6930" s="94"/>
      <c r="G6930" s="76"/>
      <c r="H6930" s="81" t="str">
        <f>IFERROR(F6930*VLOOKUP(D6930,Saldo!$P$8:$U$1009,6,FALSE),"")</f>
        <v/>
      </c>
      <c r="I6930" s="78" t="str">
        <f>IFERROR(IF(D6930="","",VLOOKUP(D6930,Saldo!$P$8:$Q$1009,2,FALSE)),"")</f>
        <v/>
      </c>
      <c r="J6930" s="76"/>
      <c r="K6930" s="74" t="str">
        <f t="shared" si="108"/>
        <v/>
      </c>
    </row>
    <row r="6931" spans="1:11" ht="18.95" customHeight="1" x14ac:dyDescent="0.25">
      <c r="A6931" s="52"/>
      <c r="C6931" s="185"/>
      <c r="D6931" s="76"/>
      <c r="E6931" s="76" t="str">
        <f>IF(D6931="","",IFERROR(VLOOKUP(D6931,Cadastro!$C$9:$D$1009,2,FALSE),"NOT FOUND"))</f>
        <v/>
      </c>
      <c r="F6931" s="94"/>
      <c r="G6931" s="76"/>
      <c r="H6931" s="81" t="str">
        <f>IFERROR(F6931*VLOOKUP(D6931,Saldo!$P$8:$U$1009,6,FALSE),"")</f>
        <v/>
      </c>
      <c r="I6931" s="78" t="str">
        <f>IFERROR(IF(D6931="","",VLOOKUP(D6931,Saldo!$P$8:$Q$1009,2,FALSE)),"")</f>
        <v/>
      </c>
      <c r="J6931" s="76"/>
      <c r="K6931" s="74" t="str">
        <f t="shared" si="108"/>
        <v/>
      </c>
    </row>
    <row r="6932" spans="1:11" ht="18.95" customHeight="1" x14ac:dyDescent="0.25">
      <c r="A6932" s="52"/>
      <c r="C6932" s="185"/>
      <c r="D6932" s="76"/>
      <c r="E6932" s="76" t="str">
        <f>IF(D6932="","",IFERROR(VLOOKUP(D6932,Cadastro!$C$9:$D$1009,2,FALSE),"NOT FOUND"))</f>
        <v/>
      </c>
      <c r="F6932" s="94"/>
      <c r="G6932" s="76"/>
      <c r="H6932" s="81" t="str">
        <f>IFERROR(F6932*VLOOKUP(D6932,Saldo!$P$8:$U$1009,6,FALSE),"")</f>
        <v/>
      </c>
      <c r="I6932" s="78" t="str">
        <f>IFERROR(IF(D6932="","",VLOOKUP(D6932,Saldo!$P$8:$Q$1009,2,FALSE)),"")</f>
        <v/>
      </c>
      <c r="J6932" s="76"/>
      <c r="K6932" s="74" t="str">
        <f t="shared" si="108"/>
        <v/>
      </c>
    </row>
    <row r="6933" spans="1:11" ht="18.95" customHeight="1" x14ac:dyDescent="0.25">
      <c r="A6933" s="52"/>
      <c r="C6933" s="185"/>
      <c r="D6933" s="76"/>
      <c r="E6933" s="76" t="str">
        <f>IF(D6933="","",IFERROR(VLOOKUP(D6933,Cadastro!$C$9:$D$1009,2,FALSE),"NOT FOUND"))</f>
        <v/>
      </c>
      <c r="F6933" s="94"/>
      <c r="G6933" s="76"/>
      <c r="H6933" s="81" t="str">
        <f>IFERROR(F6933*VLOOKUP(D6933,Saldo!$P$8:$U$1009,6,FALSE),"")</f>
        <v/>
      </c>
      <c r="I6933" s="78" t="str">
        <f>IFERROR(IF(D6933="","",VLOOKUP(D6933,Saldo!$P$8:$Q$1009,2,FALSE)),"")</f>
        <v/>
      </c>
      <c r="J6933" s="76"/>
      <c r="K6933" s="74" t="str">
        <f t="shared" si="108"/>
        <v/>
      </c>
    </row>
    <row r="6934" spans="1:11" ht="18.95" customHeight="1" x14ac:dyDescent="0.25">
      <c r="A6934" s="52"/>
      <c r="C6934" s="185"/>
      <c r="D6934" s="76"/>
      <c r="E6934" s="76" t="str">
        <f>IF(D6934="","",IFERROR(VLOOKUP(D6934,Cadastro!$C$9:$D$1009,2,FALSE),"NOT FOUND"))</f>
        <v/>
      </c>
      <c r="F6934" s="94"/>
      <c r="G6934" s="76"/>
      <c r="H6934" s="81" t="str">
        <f>IFERROR(F6934*VLOOKUP(D6934,Saldo!$P$8:$U$1009,6,FALSE),"")</f>
        <v/>
      </c>
      <c r="I6934" s="78" t="str">
        <f>IFERROR(IF(D6934="","",VLOOKUP(D6934,Saldo!$P$8:$Q$1009,2,FALSE)),"")</f>
        <v/>
      </c>
      <c r="J6934" s="76"/>
      <c r="K6934" s="74" t="str">
        <f t="shared" si="108"/>
        <v/>
      </c>
    </row>
    <row r="6935" spans="1:11" ht="18.95" customHeight="1" x14ac:dyDescent="0.25">
      <c r="A6935" s="52"/>
      <c r="C6935" s="185"/>
      <c r="D6935" s="76"/>
      <c r="E6935" s="76" t="str">
        <f>IF(D6935="","",IFERROR(VLOOKUP(D6935,Cadastro!$C$9:$D$1009,2,FALSE),"NOT FOUND"))</f>
        <v/>
      </c>
      <c r="F6935" s="94"/>
      <c r="G6935" s="76"/>
      <c r="H6935" s="81" t="str">
        <f>IFERROR(F6935*VLOOKUP(D6935,Saldo!$P$8:$U$1009,6,FALSE),"")</f>
        <v/>
      </c>
      <c r="I6935" s="78" t="str">
        <f>IFERROR(IF(D6935="","",VLOOKUP(D6935,Saldo!$P$8:$Q$1009,2,FALSE)),"")</f>
        <v/>
      </c>
      <c r="J6935" s="76"/>
      <c r="K6935" s="74" t="str">
        <f t="shared" si="108"/>
        <v/>
      </c>
    </row>
    <row r="6936" spans="1:11" ht="18.95" customHeight="1" x14ac:dyDescent="0.25">
      <c r="A6936" s="52"/>
      <c r="C6936" s="185"/>
      <c r="D6936" s="76"/>
      <c r="E6936" s="76" t="str">
        <f>IF(D6936="","",IFERROR(VLOOKUP(D6936,Cadastro!$C$9:$D$1009,2,FALSE),"NOT FOUND"))</f>
        <v/>
      </c>
      <c r="F6936" s="94"/>
      <c r="G6936" s="76"/>
      <c r="H6936" s="81" t="str">
        <f>IFERROR(F6936*VLOOKUP(D6936,Saldo!$P$8:$U$1009,6,FALSE),"")</f>
        <v/>
      </c>
      <c r="I6936" s="78" t="str">
        <f>IFERROR(IF(D6936="","",VLOOKUP(D6936,Saldo!$P$8:$Q$1009,2,FALSE)),"")</f>
        <v/>
      </c>
      <c r="J6936" s="76"/>
      <c r="K6936" s="74" t="str">
        <f t="shared" si="108"/>
        <v/>
      </c>
    </row>
    <row r="6937" spans="1:11" ht="18.95" customHeight="1" x14ac:dyDescent="0.25">
      <c r="A6937" s="52"/>
      <c r="C6937" s="185"/>
      <c r="D6937" s="76"/>
      <c r="E6937" s="76" t="str">
        <f>IF(D6937="","",IFERROR(VLOOKUP(D6937,Cadastro!$C$9:$D$1009,2,FALSE),"NOT FOUND"))</f>
        <v/>
      </c>
      <c r="F6937" s="94"/>
      <c r="G6937" s="76"/>
      <c r="H6937" s="81" t="str">
        <f>IFERROR(F6937*VLOOKUP(D6937,Saldo!$P$8:$U$1009,6,FALSE),"")</f>
        <v/>
      </c>
      <c r="I6937" s="78" t="str">
        <f>IFERROR(IF(D6937="","",VLOOKUP(D6937,Saldo!$P$8:$Q$1009,2,FALSE)),"")</f>
        <v/>
      </c>
      <c r="J6937" s="76"/>
      <c r="K6937" s="74" t="str">
        <f t="shared" si="108"/>
        <v/>
      </c>
    </row>
    <row r="6938" spans="1:11" ht="18.95" customHeight="1" x14ac:dyDescent="0.25">
      <c r="A6938" s="52"/>
      <c r="C6938" s="185"/>
      <c r="D6938" s="76"/>
      <c r="E6938" s="76" t="str">
        <f>IF(D6938="","",IFERROR(VLOOKUP(D6938,Cadastro!$C$9:$D$1009,2,FALSE),"NOT FOUND"))</f>
        <v/>
      </c>
      <c r="F6938" s="94"/>
      <c r="G6938" s="76"/>
      <c r="H6938" s="81" t="str">
        <f>IFERROR(F6938*VLOOKUP(D6938,Saldo!$P$8:$U$1009,6,FALSE),"")</f>
        <v/>
      </c>
      <c r="I6938" s="78" t="str">
        <f>IFERROR(IF(D6938="","",VLOOKUP(D6938,Saldo!$P$8:$Q$1009,2,FALSE)),"")</f>
        <v/>
      </c>
      <c r="J6938" s="76"/>
      <c r="K6938" s="74" t="str">
        <f t="shared" si="108"/>
        <v/>
      </c>
    </row>
    <row r="6939" spans="1:11" ht="18.95" customHeight="1" x14ac:dyDescent="0.25">
      <c r="A6939" s="52"/>
      <c r="C6939" s="185"/>
      <c r="D6939" s="76"/>
      <c r="E6939" s="76" t="str">
        <f>IF(D6939="","",IFERROR(VLOOKUP(D6939,Cadastro!$C$9:$D$1009,2,FALSE),"NOT FOUND"))</f>
        <v/>
      </c>
      <c r="F6939" s="94"/>
      <c r="G6939" s="76"/>
      <c r="H6939" s="81" t="str">
        <f>IFERROR(F6939*VLOOKUP(D6939,Saldo!$P$8:$U$1009,6,FALSE),"")</f>
        <v/>
      </c>
      <c r="I6939" s="78" t="str">
        <f>IFERROR(IF(D6939="","",VLOOKUP(D6939,Saldo!$P$8:$Q$1009,2,FALSE)),"")</f>
        <v/>
      </c>
      <c r="J6939" s="76"/>
      <c r="K6939" s="74" t="str">
        <f t="shared" si="108"/>
        <v/>
      </c>
    </row>
    <row r="6940" spans="1:11" ht="18.95" customHeight="1" x14ac:dyDescent="0.25">
      <c r="A6940" s="52"/>
      <c r="C6940" s="185"/>
      <c r="D6940" s="76"/>
      <c r="E6940" s="76" t="str">
        <f>IF(D6940="","",IFERROR(VLOOKUP(D6940,Cadastro!$C$9:$D$1009,2,FALSE),"NOT FOUND"))</f>
        <v/>
      </c>
      <c r="F6940" s="94"/>
      <c r="G6940" s="76"/>
      <c r="H6940" s="81" t="str">
        <f>IFERROR(F6940*VLOOKUP(D6940,Saldo!$P$8:$U$1009,6,FALSE),"")</f>
        <v/>
      </c>
      <c r="I6940" s="78" t="str">
        <f>IFERROR(IF(D6940="","",VLOOKUP(D6940,Saldo!$P$8:$Q$1009,2,FALSE)),"")</f>
        <v/>
      </c>
      <c r="J6940" s="76"/>
      <c r="K6940" s="74" t="str">
        <f t="shared" si="108"/>
        <v/>
      </c>
    </row>
    <row r="6941" spans="1:11" ht="18.95" customHeight="1" x14ac:dyDescent="0.25">
      <c r="A6941" s="52"/>
      <c r="C6941" s="185"/>
      <c r="D6941" s="76"/>
      <c r="E6941" s="76" t="str">
        <f>IF(D6941="","",IFERROR(VLOOKUP(D6941,Cadastro!$C$9:$D$1009,2,FALSE),"NOT FOUND"))</f>
        <v/>
      </c>
      <c r="F6941" s="94"/>
      <c r="G6941" s="76"/>
      <c r="H6941" s="81" t="str">
        <f>IFERROR(F6941*VLOOKUP(D6941,Saldo!$P$8:$U$1009,6,FALSE),"")</f>
        <v/>
      </c>
      <c r="I6941" s="78" t="str">
        <f>IFERROR(IF(D6941="","",VLOOKUP(D6941,Saldo!$P$8:$Q$1009,2,FALSE)),"")</f>
        <v/>
      </c>
      <c r="J6941" s="76"/>
      <c r="K6941" s="74" t="str">
        <f t="shared" si="108"/>
        <v/>
      </c>
    </row>
    <row r="6942" spans="1:11" ht="18.95" customHeight="1" x14ac:dyDescent="0.25">
      <c r="A6942" s="52"/>
      <c r="C6942" s="185"/>
      <c r="D6942" s="76"/>
      <c r="E6942" s="76" t="str">
        <f>IF(D6942="","",IFERROR(VLOOKUP(D6942,Cadastro!$C$9:$D$1009,2,FALSE),"NOT FOUND"))</f>
        <v/>
      </c>
      <c r="F6942" s="94"/>
      <c r="G6942" s="76"/>
      <c r="H6942" s="81" t="str">
        <f>IFERROR(F6942*VLOOKUP(D6942,Saldo!$P$8:$U$1009,6,FALSE),"")</f>
        <v/>
      </c>
      <c r="I6942" s="78" t="str">
        <f>IFERROR(IF(D6942="","",VLOOKUP(D6942,Saldo!$P$8:$Q$1009,2,FALSE)),"")</f>
        <v/>
      </c>
      <c r="J6942" s="76"/>
      <c r="K6942" s="74" t="str">
        <f t="shared" si="108"/>
        <v/>
      </c>
    </row>
    <row r="6943" spans="1:11" ht="18.95" customHeight="1" x14ac:dyDescent="0.25">
      <c r="A6943" s="52"/>
      <c r="C6943" s="185"/>
      <c r="D6943" s="76"/>
      <c r="E6943" s="76" t="str">
        <f>IF(D6943="","",IFERROR(VLOOKUP(D6943,Cadastro!$C$9:$D$1009,2,FALSE),"NOT FOUND"))</f>
        <v/>
      </c>
      <c r="F6943" s="94"/>
      <c r="G6943" s="76"/>
      <c r="H6943" s="81" t="str">
        <f>IFERROR(F6943*VLOOKUP(D6943,Saldo!$P$8:$U$1009,6,FALSE),"")</f>
        <v/>
      </c>
      <c r="I6943" s="78" t="str">
        <f>IFERROR(IF(D6943="","",VLOOKUP(D6943,Saldo!$P$8:$Q$1009,2,FALSE)),"")</f>
        <v/>
      </c>
      <c r="J6943" s="76"/>
      <c r="K6943" s="74" t="str">
        <f t="shared" si="108"/>
        <v/>
      </c>
    </row>
    <row r="6944" spans="1:11" ht="18.95" customHeight="1" x14ac:dyDescent="0.25">
      <c r="A6944" s="52"/>
      <c r="C6944" s="185"/>
      <c r="D6944" s="76"/>
      <c r="E6944" s="76" t="str">
        <f>IF(D6944="","",IFERROR(VLOOKUP(D6944,Cadastro!$C$9:$D$1009,2,FALSE),"NOT FOUND"))</f>
        <v/>
      </c>
      <c r="F6944" s="94"/>
      <c r="G6944" s="76"/>
      <c r="H6944" s="81" t="str">
        <f>IFERROR(F6944*VLOOKUP(D6944,Saldo!$P$8:$U$1009,6,FALSE),"")</f>
        <v/>
      </c>
      <c r="I6944" s="78" t="str">
        <f>IFERROR(IF(D6944="","",VLOOKUP(D6944,Saldo!$P$8:$Q$1009,2,FALSE)),"")</f>
        <v/>
      </c>
      <c r="J6944" s="76"/>
      <c r="K6944" s="74" t="str">
        <f t="shared" si="108"/>
        <v/>
      </c>
    </row>
    <row r="6945" spans="1:11" ht="18.95" customHeight="1" x14ac:dyDescent="0.25">
      <c r="A6945" s="52"/>
      <c r="C6945" s="185"/>
      <c r="D6945" s="76"/>
      <c r="E6945" s="76" t="str">
        <f>IF(D6945="","",IFERROR(VLOOKUP(D6945,Cadastro!$C$9:$D$1009,2,FALSE),"NOT FOUND"))</f>
        <v/>
      </c>
      <c r="F6945" s="94"/>
      <c r="G6945" s="76"/>
      <c r="H6945" s="81" t="str">
        <f>IFERROR(F6945*VLOOKUP(D6945,Saldo!$P$8:$U$1009,6,FALSE),"")</f>
        <v/>
      </c>
      <c r="I6945" s="78" t="str">
        <f>IFERROR(IF(D6945="","",VLOOKUP(D6945,Saldo!$P$8:$Q$1009,2,FALSE)),"")</f>
        <v/>
      </c>
      <c r="J6945" s="76"/>
      <c r="K6945" s="74" t="str">
        <f t="shared" si="108"/>
        <v/>
      </c>
    </row>
    <row r="6946" spans="1:11" ht="18.95" customHeight="1" x14ac:dyDescent="0.25">
      <c r="A6946" s="52"/>
      <c r="C6946" s="185"/>
      <c r="D6946" s="76"/>
      <c r="E6946" s="76" t="str">
        <f>IF(D6946="","",IFERROR(VLOOKUP(D6946,Cadastro!$C$9:$D$1009,2,FALSE),"NOT FOUND"))</f>
        <v/>
      </c>
      <c r="F6946" s="94"/>
      <c r="G6946" s="76"/>
      <c r="H6946" s="81" t="str">
        <f>IFERROR(F6946*VLOOKUP(D6946,Saldo!$P$8:$U$1009,6,FALSE),"")</f>
        <v/>
      </c>
      <c r="I6946" s="78" t="str">
        <f>IFERROR(IF(D6946="","",VLOOKUP(D6946,Saldo!$P$8:$Q$1009,2,FALSE)),"")</f>
        <v/>
      </c>
      <c r="J6946" s="76"/>
      <c r="K6946" s="74" t="str">
        <f t="shared" si="108"/>
        <v/>
      </c>
    </row>
    <row r="6947" spans="1:11" ht="18.95" customHeight="1" x14ac:dyDescent="0.25">
      <c r="A6947" s="52"/>
      <c r="C6947" s="185"/>
      <c r="D6947" s="76"/>
      <c r="E6947" s="76" t="str">
        <f>IF(D6947="","",IFERROR(VLOOKUP(D6947,Cadastro!$C$9:$D$1009,2,FALSE),"NOT FOUND"))</f>
        <v/>
      </c>
      <c r="F6947" s="94"/>
      <c r="G6947" s="76"/>
      <c r="H6947" s="81" t="str">
        <f>IFERROR(F6947*VLOOKUP(D6947,Saldo!$P$8:$U$1009,6,FALSE),"")</f>
        <v/>
      </c>
      <c r="I6947" s="78" t="str">
        <f>IFERROR(IF(D6947="","",VLOOKUP(D6947,Saldo!$P$8:$Q$1009,2,FALSE)),"")</f>
        <v/>
      </c>
      <c r="J6947" s="76"/>
      <c r="K6947" s="74" t="str">
        <f t="shared" si="108"/>
        <v/>
      </c>
    </row>
    <row r="6948" spans="1:11" ht="18.95" customHeight="1" x14ac:dyDescent="0.25">
      <c r="A6948" s="52"/>
      <c r="C6948" s="185"/>
      <c r="D6948" s="76"/>
      <c r="E6948" s="76" t="str">
        <f>IF(D6948="","",IFERROR(VLOOKUP(D6948,Cadastro!$C$9:$D$1009,2,FALSE),"NOT FOUND"))</f>
        <v/>
      </c>
      <c r="F6948" s="94"/>
      <c r="G6948" s="76"/>
      <c r="H6948" s="81" t="str">
        <f>IFERROR(F6948*VLOOKUP(D6948,Saldo!$P$8:$U$1009,6,FALSE),"")</f>
        <v/>
      </c>
      <c r="I6948" s="78" t="str">
        <f>IFERROR(IF(D6948="","",VLOOKUP(D6948,Saldo!$P$8:$Q$1009,2,FALSE)),"")</f>
        <v/>
      </c>
      <c r="J6948" s="76"/>
      <c r="K6948" s="74" t="str">
        <f t="shared" si="108"/>
        <v/>
      </c>
    </row>
    <row r="6949" spans="1:11" ht="18.95" customHeight="1" x14ac:dyDescent="0.25">
      <c r="A6949" s="52"/>
      <c r="C6949" s="185"/>
      <c r="D6949" s="76"/>
      <c r="E6949" s="76" t="str">
        <f>IF(D6949="","",IFERROR(VLOOKUP(D6949,Cadastro!$C$9:$D$1009,2,FALSE),"NOT FOUND"))</f>
        <v/>
      </c>
      <c r="F6949" s="94"/>
      <c r="G6949" s="76"/>
      <c r="H6949" s="81" t="str">
        <f>IFERROR(F6949*VLOOKUP(D6949,Saldo!$P$8:$U$1009,6,FALSE),"")</f>
        <v/>
      </c>
      <c r="I6949" s="78" t="str">
        <f>IFERROR(IF(D6949="","",VLOOKUP(D6949,Saldo!$P$8:$Q$1009,2,FALSE)),"")</f>
        <v/>
      </c>
      <c r="J6949" s="76"/>
      <c r="K6949" s="74" t="str">
        <f t="shared" si="108"/>
        <v/>
      </c>
    </row>
    <row r="6950" spans="1:11" ht="18.95" customHeight="1" x14ac:dyDescent="0.25">
      <c r="A6950" s="52"/>
      <c r="C6950" s="185"/>
      <c r="D6950" s="76"/>
      <c r="E6950" s="76" t="str">
        <f>IF(D6950="","",IFERROR(VLOOKUP(D6950,Cadastro!$C$9:$D$1009,2,FALSE),"NOT FOUND"))</f>
        <v/>
      </c>
      <c r="F6950" s="94"/>
      <c r="G6950" s="76"/>
      <c r="H6950" s="81" t="str">
        <f>IFERROR(F6950*VLOOKUP(D6950,Saldo!$P$8:$U$1009,6,FALSE),"")</f>
        <v/>
      </c>
      <c r="I6950" s="78" t="str">
        <f>IFERROR(IF(D6950="","",VLOOKUP(D6950,Saldo!$P$8:$Q$1009,2,FALSE)),"")</f>
        <v/>
      </c>
      <c r="J6950" s="76"/>
      <c r="K6950" s="74" t="str">
        <f t="shared" si="108"/>
        <v/>
      </c>
    </row>
    <row r="6951" spans="1:11" ht="18.95" customHeight="1" x14ac:dyDescent="0.25">
      <c r="A6951" s="52"/>
      <c r="C6951" s="185"/>
      <c r="D6951" s="76"/>
      <c r="E6951" s="76" t="str">
        <f>IF(D6951="","",IFERROR(VLOOKUP(D6951,Cadastro!$C$9:$D$1009,2,FALSE),"NOT FOUND"))</f>
        <v/>
      </c>
      <c r="F6951" s="94"/>
      <c r="G6951" s="76"/>
      <c r="H6951" s="81" t="str">
        <f>IFERROR(F6951*VLOOKUP(D6951,Saldo!$P$8:$U$1009,6,FALSE),"")</f>
        <v/>
      </c>
      <c r="I6951" s="78" t="str">
        <f>IFERROR(IF(D6951="","",VLOOKUP(D6951,Saldo!$P$8:$Q$1009,2,FALSE)),"")</f>
        <v/>
      </c>
      <c r="J6951" s="76"/>
      <c r="K6951" s="74" t="str">
        <f t="shared" si="108"/>
        <v/>
      </c>
    </row>
    <row r="6952" spans="1:11" ht="18.95" customHeight="1" x14ac:dyDescent="0.25">
      <c r="A6952" s="52"/>
      <c r="C6952" s="185"/>
      <c r="D6952" s="76"/>
      <c r="E6952" s="76" t="str">
        <f>IF(D6952="","",IFERROR(VLOOKUP(D6952,Cadastro!$C$9:$D$1009,2,FALSE),"NOT FOUND"))</f>
        <v/>
      </c>
      <c r="F6952" s="94"/>
      <c r="G6952" s="76"/>
      <c r="H6952" s="81" t="str">
        <f>IFERROR(F6952*VLOOKUP(D6952,Saldo!$P$8:$U$1009,6,FALSE),"")</f>
        <v/>
      </c>
      <c r="I6952" s="78" t="str">
        <f>IFERROR(IF(D6952="","",VLOOKUP(D6952,Saldo!$P$8:$Q$1009,2,FALSE)),"")</f>
        <v/>
      </c>
      <c r="J6952" s="76"/>
      <c r="K6952" s="74" t="str">
        <f t="shared" si="108"/>
        <v/>
      </c>
    </row>
    <row r="6953" spans="1:11" ht="18.95" customHeight="1" x14ac:dyDescent="0.25">
      <c r="A6953" s="52"/>
      <c r="C6953" s="185"/>
      <c r="D6953" s="76"/>
      <c r="E6953" s="76" t="str">
        <f>IF(D6953="","",IFERROR(VLOOKUP(D6953,Cadastro!$C$9:$D$1009,2,FALSE),"NOT FOUND"))</f>
        <v/>
      </c>
      <c r="F6953" s="94"/>
      <c r="G6953" s="76"/>
      <c r="H6953" s="81" t="str">
        <f>IFERROR(F6953*VLOOKUP(D6953,Saldo!$P$8:$U$1009,6,FALSE),"")</f>
        <v/>
      </c>
      <c r="I6953" s="78" t="str">
        <f>IFERROR(IF(D6953="","",VLOOKUP(D6953,Saldo!$P$8:$Q$1009,2,FALSE)),"")</f>
        <v/>
      </c>
      <c r="J6953" s="76"/>
      <c r="K6953" s="74" t="str">
        <f t="shared" si="108"/>
        <v/>
      </c>
    </row>
    <row r="6954" spans="1:11" ht="18.95" customHeight="1" x14ac:dyDescent="0.25">
      <c r="A6954" s="52"/>
      <c r="C6954" s="185"/>
      <c r="D6954" s="76"/>
      <c r="E6954" s="76" t="str">
        <f>IF(D6954="","",IFERROR(VLOOKUP(D6954,Cadastro!$C$9:$D$1009,2,FALSE),"NOT FOUND"))</f>
        <v/>
      </c>
      <c r="F6954" s="94"/>
      <c r="G6954" s="76"/>
      <c r="H6954" s="81" t="str">
        <f>IFERROR(F6954*VLOOKUP(D6954,Saldo!$P$8:$U$1009,6,FALSE),"")</f>
        <v/>
      </c>
      <c r="I6954" s="78" t="str">
        <f>IFERROR(IF(D6954="","",VLOOKUP(D6954,Saldo!$P$8:$Q$1009,2,FALSE)),"")</f>
        <v/>
      </c>
      <c r="J6954" s="76"/>
      <c r="K6954" s="74" t="str">
        <f t="shared" si="108"/>
        <v/>
      </c>
    </row>
    <row r="6955" spans="1:11" ht="18.95" customHeight="1" x14ac:dyDescent="0.25">
      <c r="A6955" s="52"/>
      <c r="C6955" s="185"/>
      <c r="D6955" s="76"/>
      <c r="E6955" s="76" t="str">
        <f>IF(D6955="","",IFERROR(VLOOKUP(D6955,Cadastro!$C$9:$D$1009,2,FALSE),"NOT FOUND"))</f>
        <v/>
      </c>
      <c r="F6955" s="94"/>
      <c r="G6955" s="76"/>
      <c r="H6955" s="81" t="str">
        <f>IFERROR(F6955*VLOOKUP(D6955,Saldo!$P$8:$U$1009,6,FALSE),"")</f>
        <v/>
      </c>
      <c r="I6955" s="78" t="str">
        <f>IFERROR(IF(D6955="","",VLOOKUP(D6955,Saldo!$P$8:$Q$1009,2,FALSE)),"")</f>
        <v/>
      </c>
      <c r="J6955" s="76"/>
      <c r="K6955" s="74" t="str">
        <f t="shared" si="108"/>
        <v/>
      </c>
    </row>
    <row r="6956" spans="1:11" ht="18.95" customHeight="1" x14ac:dyDescent="0.25">
      <c r="A6956" s="52"/>
      <c r="C6956" s="185"/>
      <c r="D6956" s="76"/>
      <c r="E6956" s="76" t="str">
        <f>IF(D6956="","",IFERROR(VLOOKUP(D6956,Cadastro!$C$9:$D$1009,2,FALSE),"NOT FOUND"))</f>
        <v/>
      </c>
      <c r="F6956" s="94"/>
      <c r="G6956" s="76"/>
      <c r="H6956" s="81" t="str">
        <f>IFERROR(F6956*VLOOKUP(D6956,Saldo!$P$8:$U$1009,6,FALSE),"")</f>
        <v/>
      </c>
      <c r="I6956" s="78" t="str">
        <f>IFERROR(IF(D6956="","",VLOOKUP(D6956,Saldo!$P$8:$Q$1009,2,FALSE)),"")</f>
        <v/>
      </c>
      <c r="J6956" s="76"/>
      <c r="K6956" s="74" t="str">
        <f t="shared" si="108"/>
        <v/>
      </c>
    </row>
    <row r="6957" spans="1:11" ht="18.95" customHeight="1" x14ac:dyDescent="0.25">
      <c r="A6957" s="52"/>
      <c r="C6957" s="185"/>
      <c r="D6957" s="76"/>
      <c r="E6957" s="76" t="str">
        <f>IF(D6957="","",IFERROR(VLOOKUP(D6957,Cadastro!$C$9:$D$1009,2,FALSE),"NOT FOUND"))</f>
        <v/>
      </c>
      <c r="F6957" s="94"/>
      <c r="G6957" s="76"/>
      <c r="H6957" s="81" t="str">
        <f>IFERROR(F6957*VLOOKUP(D6957,Saldo!$P$8:$U$1009,6,FALSE),"")</f>
        <v/>
      </c>
      <c r="I6957" s="78" t="str">
        <f>IFERROR(IF(D6957="","",VLOOKUP(D6957,Saldo!$P$8:$Q$1009,2,FALSE)),"")</f>
        <v/>
      </c>
      <c r="J6957" s="76"/>
      <c r="K6957" s="74" t="str">
        <f t="shared" si="108"/>
        <v/>
      </c>
    </row>
    <row r="6958" spans="1:11" ht="18.95" customHeight="1" x14ac:dyDescent="0.25">
      <c r="A6958" s="52"/>
      <c r="C6958" s="185"/>
      <c r="D6958" s="76"/>
      <c r="E6958" s="76" t="str">
        <f>IF(D6958="","",IFERROR(VLOOKUP(D6958,Cadastro!$C$9:$D$1009,2,FALSE),"NOT FOUND"))</f>
        <v/>
      </c>
      <c r="F6958" s="94"/>
      <c r="G6958" s="76"/>
      <c r="H6958" s="81" t="str">
        <f>IFERROR(F6958*VLOOKUP(D6958,Saldo!$P$8:$U$1009,6,FALSE),"")</f>
        <v/>
      </c>
      <c r="I6958" s="78" t="str">
        <f>IFERROR(IF(D6958="","",VLOOKUP(D6958,Saldo!$P$8:$Q$1009,2,FALSE)),"")</f>
        <v/>
      </c>
      <c r="J6958" s="76"/>
      <c r="K6958" s="74" t="str">
        <f t="shared" si="108"/>
        <v/>
      </c>
    </row>
    <row r="6959" spans="1:11" ht="18.95" customHeight="1" x14ac:dyDescent="0.25">
      <c r="A6959" s="52"/>
      <c r="C6959" s="185"/>
      <c r="D6959" s="76"/>
      <c r="E6959" s="76" t="str">
        <f>IF(D6959="","",IFERROR(VLOOKUP(D6959,Cadastro!$C$9:$D$1009,2,FALSE),"NOT FOUND"))</f>
        <v/>
      </c>
      <c r="F6959" s="94"/>
      <c r="G6959" s="76"/>
      <c r="H6959" s="81" t="str">
        <f>IFERROR(F6959*VLOOKUP(D6959,Saldo!$P$8:$U$1009,6,FALSE),"")</f>
        <v/>
      </c>
      <c r="I6959" s="78" t="str">
        <f>IFERROR(IF(D6959="","",VLOOKUP(D6959,Saldo!$P$8:$Q$1009,2,FALSE)),"")</f>
        <v/>
      </c>
      <c r="J6959" s="76"/>
      <c r="K6959" s="74" t="str">
        <f t="shared" si="108"/>
        <v/>
      </c>
    </row>
    <row r="6960" spans="1:11" ht="18.95" customHeight="1" x14ac:dyDescent="0.25">
      <c r="A6960" s="52"/>
      <c r="C6960" s="185"/>
      <c r="D6960" s="76"/>
      <c r="E6960" s="76" t="str">
        <f>IF(D6960="","",IFERROR(VLOOKUP(D6960,Cadastro!$C$9:$D$1009,2,FALSE),"NOT FOUND"))</f>
        <v/>
      </c>
      <c r="F6960" s="94"/>
      <c r="G6960" s="76"/>
      <c r="H6960" s="81" t="str">
        <f>IFERROR(F6960*VLOOKUP(D6960,Saldo!$P$8:$U$1009,6,FALSE),"")</f>
        <v/>
      </c>
      <c r="I6960" s="78" t="str">
        <f>IFERROR(IF(D6960="","",VLOOKUP(D6960,Saldo!$P$8:$Q$1009,2,FALSE)),"")</f>
        <v/>
      </c>
      <c r="J6960" s="76"/>
      <c r="K6960" s="74" t="str">
        <f t="shared" si="108"/>
        <v/>
      </c>
    </row>
    <row r="6961" spans="1:11" ht="18.95" customHeight="1" x14ac:dyDescent="0.25">
      <c r="A6961" s="52"/>
      <c r="C6961" s="185"/>
      <c r="D6961" s="76"/>
      <c r="E6961" s="76" t="str">
        <f>IF(D6961="","",IFERROR(VLOOKUP(D6961,Cadastro!$C$9:$D$1009,2,FALSE),"NOT FOUND"))</f>
        <v/>
      </c>
      <c r="F6961" s="94"/>
      <c r="G6961" s="76"/>
      <c r="H6961" s="81" t="str">
        <f>IFERROR(F6961*VLOOKUP(D6961,Saldo!$P$8:$U$1009,6,FALSE),"")</f>
        <v/>
      </c>
      <c r="I6961" s="78" t="str">
        <f>IFERROR(IF(D6961="","",VLOOKUP(D6961,Saldo!$P$8:$Q$1009,2,FALSE)),"")</f>
        <v/>
      </c>
      <c r="J6961" s="76"/>
      <c r="K6961" s="74" t="str">
        <f t="shared" si="108"/>
        <v/>
      </c>
    </row>
    <row r="6962" spans="1:11" ht="18.95" customHeight="1" x14ac:dyDescent="0.25">
      <c r="A6962" s="52"/>
      <c r="C6962" s="185"/>
      <c r="D6962" s="76"/>
      <c r="E6962" s="76" t="str">
        <f>IF(D6962="","",IFERROR(VLOOKUP(D6962,Cadastro!$C$9:$D$1009,2,FALSE),"NOT FOUND"))</f>
        <v/>
      </c>
      <c r="F6962" s="94"/>
      <c r="G6962" s="76"/>
      <c r="H6962" s="81" t="str">
        <f>IFERROR(F6962*VLOOKUP(D6962,Saldo!$P$8:$U$1009,6,FALSE),"")</f>
        <v/>
      </c>
      <c r="I6962" s="78" t="str">
        <f>IFERROR(IF(D6962="","",VLOOKUP(D6962,Saldo!$P$8:$Q$1009,2,FALSE)),"")</f>
        <v/>
      </c>
      <c r="J6962" s="76"/>
      <c r="K6962" s="74" t="str">
        <f t="shared" si="108"/>
        <v/>
      </c>
    </row>
    <row r="6963" spans="1:11" ht="18.95" customHeight="1" x14ac:dyDescent="0.25">
      <c r="A6963" s="52"/>
      <c r="C6963" s="185"/>
      <c r="D6963" s="76"/>
      <c r="E6963" s="76" t="str">
        <f>IF(D6963="","",IFERROR(VLOOKUP(D6963,Cadastro!$C$9:$D$1009,2,FALSE),"NOT FOUND"))</f>
        <v/>
      </c>
      <c r="F6963" s="94"/>
      <c r="G6963" s="76"/>
      <c r="H6963" s="81" t="str">
        <f>IFERROR(F6963*VLOOKUP(D6963,Saldo!$P$8:$U$1009,6,FALSE),"")</f>
        <v/>
      </c>
      <c r="I6963" s="78" t="str">
        <f>IFERROR(IF(D6963="","",VLOOKUP(D6963,Saldo!$P$8:$Q$1009,2,FALSE)),"")</f>
        <v/>
      </c>
      <c r="J6963" s="76"/>
      <c r="K6963" s="74" t="str">
        <f t="shared" si="108"/>
        <v/>
      </c>
    </row>
    <row r="6964" spans="1:11" ht="18.95" customHeight="1" x14ac:dyDescent="0.25">
      <c r="A6964" s="52"/>
      <c r="C6964" s="185"/>
      <c r="D6964" s="76"/>
      <c r="E6964" s="76" t="str">
        <f>IF(D6964="","",IFERROR(VLOOKUP(D6964,Cadastro!$C$9:$D$1009,2,FALSE),"NOT FOUND"))</f>
        <v/>
      </c>
      <c r="F6964" s="94"/>
      <c r="G6964" s="76"/>
      <c r="H6964" s="81" t="str">
        <f>IFERROR(F6964*VLOOKUP(D6964,Saldo!$P$8:$U$1009,6,FALSE),"")</f>
        <v/>
      </c>
      <c r="I6964" s="78" t="str">
        <f>IFERROR(IF(D6964="","",VLOOKUP(D6964,Saldo!$P$8:$Q$1009,2,FALSE)),"")</f>
        <v/>
      </c>
      <c r="J6964" s="76"/>
      <c r="K6964" s="74" t="str">
        <f t="shared" si="108"/>
        <v/>
      </c>
    </row>
    <row r="6965" spans="1:11" ht="18.95" customHeight="1" x14ac:dyDescent="0.25">
      <c r="A6965" s="52"/>
      <c r="C6965" s="185"/>
      <c r="D6965" s="76"/>
      <c r="E6965" s="76" t="str">
        <f>IF(D6965="","",IFERROR(VLOOKUP(D6965,Cadastro!$C$9:$D$1009,2,FALSE),"NOT FOUND"))</f>
        <v/>
      </c>
      <c r="F6965" s="94"/>
      <c r="G6965" s="76"/>
      <c r="H6965" s="81" t="str">
        <f>IFERROR(F6965*VLOOKUP(D6965,Saldo!$P$8:$U$1009,6,FALSE),"")</f>
        <v/>
      </c>
      <c r="I6965" s="78" t="str">
        <f>IFERROR(IF(D6965="","",VLOOKUP(D6965,Saldo!$P$8:$Q$1009,2,FALSE)),"")</f>
        <v/>
      </c>
      <c r="J6965" s="76"/>
      <c r="K6965" s="74" t="str">
        <f t="shared" si="108"/>
        <v/>
      </c>
    </row>
    <row r="6966" spans="1:11" ht="18.95" customHeight="1" x14ac:dyDescent="0.25">
      <c r="A6966" s="52"/>
      <c r="C6966" s="185"/>
      <c r="D6966" s="76"/>
      <c r="E6966" s="76" t="str">
        <f>IF(D6966="","",IFERROR(VLOOKUP(D6966,Cadastro!$C$9:$D$1009,2,FALSE),"NOT FOUND"))</f>
        <v/>
      </c>
      <c r="F6966" s="94"/>
      <c r="G6966" s="76"/>
      <c r="H6966" s="81" t="str">
        <f>IFERROR(F6966*VLOOKUP(D6966,Saldo!$P$8:$U$1009,6,FALSE),"")</f>
        <v/>
      </c>
      <c r="I6966" s="78" t="str">
        <f>IFERROR(IF(D6966="","",VLOOKUP(D6966,Saldo!$P$8:$Q$1009,2,FALSE)),"")</f>
        <v/>
      </c>
      <c r="J6966" s="76"/>
      <c r="K6966" s="74" t="str">
        <f t="shared" si="108"/>
        <v/>
      </c>
    </row>
    <row r="6967" spans="1:11" ht="18.95" customHeight="1" x14ac:dyDescent="0.25">
      <c r="A6967" s="52"/>
      <c r="C6967" s="185"/>
      <c r="D6967" s="76"/>
      <c r="E6967" s="76" t="str">
        <f>IF(D6967="","",IFERROR(VLOOKUP(D6967,Cadastro!$C$9:$D$1009,2,FALSE),"NOT FOUND"))</f>
        <v/>
      </c>
      <c r="F6967" s="94"/>
      <c r="G6967" s="76"/>
      <c r="H6967" s="81" t="str">
        <f>IFERROR(F6967*VLOOKUP(D6967,Saldo!$P$8:$U$1009,6,FALSE),"")</f>
        <v/>
      </c>
      <c r="I6967" s="78" t="str">
        <f>IFERROR(IF(D6967="","",VLOOKUP(D6967,Saldo!$P$8:$Q$1009,2,FALSE)),"")</f>
        <v/>
      </c>
      <c r="J6967" s="76"/>
      <c r="K6967" s="74" t="str">
        <f t="shared" si="108"/>
        <v/>
      </c>
    </row>
    <row r="6968" spans="1:11" ht="18.95" customHeight="1" x14ac:dyDescent="0.25">
      <c r="A6968" s="52"/>
      <c r="C6968" s="185"/>
      <c r="D6968" s="76"/>
      <c r="E6968" s="76" t="str">
        <f>IF(D6968="","",IFERROR(VLOOKUP(D6968,Cadastro!$C$9:$D$1009,2,FALSE),"NOT FOUND"))</f>
        <v/>
      </c>
      <c r="F6968" s="94"/>
      <c r="G6968" s="76"/>
      <c r="H6968" s="81" t="str">
        <f>IFERROR(F6968*VLOOKUP(D6968,Saldo!$P$8:$U$1009,6,FALSE),"")</f>
        <v/>
      </c>
      <c r="I6968" s="78" t="str">
        <f>IFERROR(IF(D6968="","",VLOOKUP(D6968,Saldo!$P$8:$Q$1009,2,FALSE)),"")</f>
        <v/>
      </c>
      <c r="J6968" s="76"/>
      <c r="K6968" s="74" t="str">
        <f t="shared" si="108"/>
        <v/>
      </c>
    </row>
    <row r="6969" spans="1:11" ht="18.95" customHeight="1" x14ac:dyDescent="0.25">
      <c r="A6969" s="52"/>
      <c r="C6969" s="185"/>
      <c r="D6969" s="76"/>
      <c r="E6969" s="76" t="str">
        <f>IF(D6969="","",IFERROR(VLOOKUP(D6969,Cadastro!$C$9:$D$1009,2,FALSE),"NOT FOUND"))</f>
        <v/>
      </c>
      <c r="F6969" s="94"/>
      <c r="G6969" s="76"/>
      <c r="H6969" s="81" t="str">
        <f>IFERROR(F6969*VLOOKUP(D6969,Saldo!$P$8:$U$1009,6,FALSE),"")</f>
        <v/>
      </c>
      <c r="I6969" s="78" t="str">
        <f>IFERROR(IF(D6969="","",VLOOKUP(D6969,Saldo!$P$8:$Q$1009,2,FALSE)),"")</f>
        <v/>
      </c>
      <c r="J6969" s="76"/>
      <c r="K6969" s="74" t="str">
        <f t="shared" si="108"/>
        <v/>
      </c>
    </row>
    <row r="6970" spans="1:11" ht="18.95" customHeight="1" x14ac:dyDescent="0.25">
      <c r="A6970" s="52"/>
      <c r="C6970" s="185"/>
      <c r="D6970" s="76"/>
      <c r="E6970" s="76" t="str">
        <f>IF(D6970="","",IFERROR(VLOOKUP(D6970,Cadastro!$C$9:$D$1009,2,FALSE),"NOT FOUND"))</f>
        <v/>
      </c>
      <c r="F6970" s="94"/>
      <c r="G6970" s="76"/>
      <c r="H6970" s="81" t="str">
        <f>IFERROR(F6970*VLOOKUP(D6970,Saldo!$P$8:$U$1009,6,FALSE),"")</f>
        <v/>
      </c>
      <c r="I6970" s="78" t="str">
        <f>IFERROR(IF(D6970="","",VLOOKUP(D6970,Saldo!$P$8:$Q$1009,2,FALSE)),"")</f>
        <v/>
      </c>
      <c r="J6970" s="76"/>
      <c r="K6970" s="74" t="str">
        <f t="shared" si="108"/>
        <v/>
      </c>
    </row>
    <row r="6971" spans="1:11" ht="18.95" customHeight="1" x14ac:dyDescent="0.25">
      <c r="A6971" s="52"/>
      <c r="C6971" s="185"/>
      <c r="D6971" s="76"/>
      <c r="E6971" s="76" t="str">
        <f>IF(D6971="","",IFERROR(VLOOKUP(D6971,Cadastro!$C$9:$D$1009,2,FALSE),"NOT FOUND"))</f>
        <v/>
      </c>
      <c r="F6971" s="94"/>
      <c r="G6971" s="76"/>
      <c r="H6971" s="81" t="str">
        <f>IFERROR(F6971*VLOOKUP(D6971,Saldo!$P$8:$U$1009,6,FALSE),"")</f>
        <v/>
      </c>
      <c r="I6971" s="78" t="str">
        <f>IFERROR(IF(D6971="","",VLOOKUP(D6971,Saldo!$P$8:$Q$1009,2,FALSE)),"")</f>
        <v/>
      </c>
      <c r="J6971" s="76"/>
      <c r="K6971" s="74" t="str">
        <f t="shared" si="108"/>
        <v/>
      </c>
    </row>
    <row r="6972" spans="1:11" ht="18.95" customHeight="1" x14ac:dyDescent="0.25">
      <c r="A6972" s="52"/>
      <c r="C6972" s="185"/>
      <c r="D6972" s="76"/>
      <c r="E6972" s="76" t="str">
        <f>IF(D6972="","",IFERROR(VLOOKUP(D6972,Cadastro!$C$9:$D$1009,2,FALSE),"NOT FOUND"))</f>
        <v/>
      </c>
      <c r="F6972" s="94"/>
      <c r="G6972" s="76"/>
      <c r="H6972" s="81" t="str">
        <f>IFERROR(F6972*VLOOKUP(D6972,Saldo!$P$8:$U$1009,6,FALSE),"")</f>
        <v/>
      </c>
      <c r="I6972" s="78" t="str">
        <f>IFERROR(IF(D6972="","",VLOOKUP(D6972,Saldo!$P$8:$Q$1009,2,FALSE)),"")</f>
        <v/>
      </c>
      <c r="J6972" s="76"/>
      <c r="K6972" s="74" t="str">
        <f t="shared" si="108"/>
        <v/>
      </c>
    </row>
    <row r="6973" spans="1:11" ht="18.95" customHeight="1" x14ac:dyDescent="0.25">
      <c r="A6973" s="52"/>
      <c r="C6973" s="185"/>
      <c r="D6973" s="76"/>
      <c r="E6973" s="76" t="str">
        <f>IF(D6973="","",IFERROR(VLOOKUP(D6973,Cadastro!$C$9:$D$1009,2,FALSE),"NOT FOUND"))</f>
        <v/>
      </c>
      <c r="F6973" s="94"/>
      <c r="G6973" s="76"/>
      <c r="H6973" s="81" t="str">
        <f>IFERROR(F6973*VLOOKUP(D6973,Saldo!$P$8:$U$1009,6,FALSE),"")</f>
        <v/>
      </c>
      <c r="I6973" s="78" t="str">
        <f>IFERROR(IF(D6973="","",VLOOKUP(D6973,Saldo!$P$8:$Q$1009,2,FALSE)),"")</f>
        <v/>
      </c>
      <c r="J6973" s="76"/>
      <c r="K6973" s="74" t="str">
        <f t="shared" si="108"/>
        <v/>
      </c>
    </row>
    <row r="6974" spans="1:11" ht="18.95" customHeight="1" x14ac:dyDescent="0.25">
      <c r="A6974" s="52"/>
      <c r="C6974" s="185"/>
      <c r="D6974" s="76"/>
      <c r="E6974" s="76" t="str">
        <f>IF(D6974="","",IFERROR(VLOOKUP(D6974,Cadastro!$C$9:$D$1009,2,FALSE),"NOT FOUND"))</f>
        <v/>
      </c>
      <c r="F6974" s="94"/>
      <c r="G6974" s="76"/>
      <c r="H6974" s="81" t="str">
        <f>IFERROR(F6974*VLOOKUP(D6974,Saldo!$P$8:$U$1009,6,FALSE),"")</f>
        <v/>
      </c>
      <c r="I6974" s="78" t="str">
        <f>IFERROR(IF(D6974="","",VLOOKUP(D6974,Saldo!$P$8:$Q$1009,2,FALSE)),"")</f>
        <v/>
      </c>
      <c r="J6974" s="76"/>
      <c r="K6974" s="74" t="str">
        <f t="shared" si="108"/>
        <v/>
      </c>
    </row>
    <row r="6975" spans="1:11" ht="18.95" customHeight="1" x14ac:dyDescent="0.25">
      <c r="A6975" s="52"/>
      <c r="C6975" s="185"/>
      <c r="D6975" s="76"/>
      <c r="E6975" s="76" t="str">
        <f>IF(D6975="","",IFERROR(VLOOKUP(D6975,Cadastro!$C$9:$D$1009,2,FALSE),"NOT FOUND"))</f>
        <v/>
      </c>
      <c r="F6975" s="94"/>
      <c r="G6975" s="76"/>
      <c r="H6975" s="81" t="str">
        <f>IFERROR(F6975*VLOOKUP(D6975,Saldo!$P$8:$U$1009,6,FALSE),"")</f>
        <v/>
      </c>
      <c r="I6975" s="78" t="str">
        <f>IFERROR(IF(D6975="","",VLOOKUP(D6975,Saldo!$P$8:$Q$1009,2,FALSE)),"")</f>
        <v/>
      </c>
      <c r="J6975" s="76"/>
      <c r="K6975" s="74" t="str">
        <f t="shared" si="108"/>
        <v/>
      </c>
    </row>
    <row r="6976" spans="1:11" ht="18.95" customHeight="1" x14ac:dyDescent="0.25">
      <c r="A6976" s="52"/>
      <c r="C6976" s="185"/>
      <c r="D6976" s="76"/>
      <c r="E6976" s="76" t="str">
        <f>IF(D6976="","",IFERROR(VLOOKUP(D6976,Cadastro!$C$9:$D$1009,2,FALSE),"NOT FOUND"))</f>
        <v/>
      </c>
      <c r="F6976" s="94"/>
      <c r="G6976" s="76"/>
      <c r="H6976" s="81" t="str">
        <f>IFERROR(F6976*VLOOKUP(D6976,Saldo!$P$8:$U$1009,6,FALSE),"")</f>
        <v/>
      </c>
      <c r="I6976" s="78" t="str">
        <f>IFERROR(IF(D6976="","",VLOOKUP(D6976,Saldo!$P$8:$Q$1009,2,FALSE)),"")</f>
        <v/>
      </c>
      <c r="J6976" s="76"/>
      <c r="K6976" s="74" t="str">
        <f t="shared" si="108"/>
        <v/>
      </c>
    </row>
    <row r="6977" spans="1:11" ht="18.95" customHeight="1" x14ac:dyDescent="0.25">
      <c r="A6977" s="52"/>
      <c r="C6977" s="185"/>
      <c r="D6977" s="76"/>
      <c r="E6977" s="76" t="str">
        <f>IF(D6977="","",IFERROR(VLOOKUP(D6977,Cadastro!$C$9:$D$1009,2,FALSE),"NOT FOUND"))</f>
        <v/>
      </c>
      <c r="F6977" s="94"/>
      <c r="G6977" s="76"/>
      <c r="H6977" s="81" t="str">
        <f>IFERROR(F6977*VLOOKUP(D6977,Saldo!$P$8:$U$1009,6,FALSE),"")</f>
        <v/>
      </c>
      <c r="I6977" s="78" t="str">
        <f>IFERROR(IF(D6977="","",VLOOKUP(D6977,Saldo!$P$8:$Q$1009,2,FALSE)),"")</f>
        <v/>
      </c>
      <c r="J6977" s="76"/>
      <c r="K6977" s="74" t="str">
        <f t="shared" si="108"/>
        <v/>
      </c>
    </row>
    <row r="6978" spans="1:11" ht="18.95" customHeight="1" x14ac:dyDescent="0.25">
      <c r="A6978" s="52"/>
      <c r="C6978" s="185"/>
      <c r="D6978" s="76"/>
      <c r="E6978" s="76" t="str">
        <f>IF(D6978="","",IFERROR(VLOOKUP(D6978,Cadastro!$C$9:$D$1009,2,FALSE),"NOT FOUND"))</f>
        <v/>
      </c>
      <c r="F6978" s="94"/>
      <c r="G6978" s="76"/>
      <c r="H6978" s="81" t="str">
        <f>IFERROR(F6978*VLOOKUP(D6978,Saldo!$P$8:$U$1009,6,FALSE),"")</f>
        <v/>
      </c>
      <c r="I6978" s="78" t="str">
        <f>IFERROR(IF(D6978="","",VLOOKUP(D6978,Saldo!$P$8:$Q$1009,2,FALSE)),"")</f>
        <v/>
      </c>
      <c r="J6978" s="76"/>
      <c r="K6978" s="74" t="str">
        <f t="shared" si="108"/>
        <v/>
      </c>
    </row>
    <row r="6979" spans="1:11" ht="18.95" customHeight="1" x14ac:dyDescent="0.25">
      <c r="A6979" s="52"/>
      <c r="C6979" s="185"/>
      <c r="D6979" s="76"/>
      <c r="E6979" s="76" t="str">
        <f>IF(D6979="","",IFERROR(VLOOKUP(D6979,Cadastro!$C$9:$D$1009,2,FALSE),"NOT FOUND"))</f>
        <v/>
      </c>
      <c r="F6979" s="94"/>
      <c r="G6979" s="76"/>
      <c r="H6979" s="81" t="str">
        <f>IFERROR(F6979*VLOOKUP(D6979,Saldo!$P$8:$U$1009,6,FALSE),"")</f>
        <v/>
      </c>
      <c r="I6979" s="78" t="str">
        <f>IFERROR(IF(D6979="","",VLOOKUP(D6979,Saldo!$P$8:$Q$1009,2,FALSE)),"")</f>
        <v/>
      </c>
      <c r="J6979" s="76"/>
      <c r="K6979" s="74" t="str">
        <f t="shared" si="108"/>
        <v/>
      </c>
    </row>
    <row r="6980" spans="1:11" ht="18.95" customHeight="1" x14ac:dyDescent="0.25">
      <c r="A6980" s="52"/>
      <c r="C6980" s="185"/>
      <c r="D6980" s="76"/>
      <c r="E6980" s="76" t="str">
        <f>IF(D6980="","",IFERROR(VLOOKUP(D6980,Cadastro!$C$9:$D$1009,2,FALSE),"NOT FOUND"))</f>
        <v/>
      </c>
      <c r="F6980" s="94"/>
      <c r="G6980" s="76"/>
      <c r="H6980" s="81" t="str">
        <f>IFERROR(F6980*VLOOKUP(D6980,Saldo!$P$8:$U$1009,6,FALSE),"")</f>
        <v/>
      </c>
      <c r="I6980" s="78" t="str">
        <f>IFERROR(IF(D6980="","",VLOOKUP(D6980,Saldo!$P$8:$Q$1009,2,FALSE)),"")</f>
        <v/>
      </c>
      <c r="J6980" s="76"/>
      <c r="K6980" s="74" t="str">
        <f t="shared" si="108"/>
        <v/>
      </c>
    </row>
    <row r="6981" spans="1:11" ht="18.95" customHeight="1" x14ac:dyDescent="0.25">
      <c r="A6981" s="52"/>
      <c r="C6981" s="185"/>
      <c r="D6981" s="76"/>
      <c r="E6981" s="76" t="str">
        <f>IF(D6981="","",IFERROR(VLOOKUP(D6981,Cadastro!$C$9:$D$1009,2,FALSE),"NOT FOUND"))</f>
        <v/>
      </c>
      <c r="F6981" s="94"/>
      <c r="G6981" s="76"/>
      <c r="H6981" s="81" t="str">
        <f>IFERROR(F6981*VLOOKUP(D6981,Saldo!$P$8:$U$1009,6,FALSE),"")</f>
        <v/>
      </c>
      <c r="I6981" s="78" t="str">
        <f>IFERROR(IF(D6981="","",VLOOKUP(D6981,Saldo!$P$8:$Q$1009,2,FALSE)),"")</f>
        <v/>
      </c>
      <c r="J6981" s="76"/>
      <c r="K6981" s="74" t="str">
        <f t="shared" si="108"/>
        <v/>
      </c>
    </row>
    <row r="6982" spans="1:11" ht="18.95" customHeight="1" x14ac:dyDescent="0.25">
      <c r="A6982" s="52"/>
      <c r="C6982" s="185"/>
      <c r="D6982" s="76"/>
      <c r="E6982" s="76" t="str">
        <f>IF(D6982="","",IFERROR(VLOOKUP(D6982,Cadastro!$C$9:$D$1009,2,FALSE),"NOT FOUND"))</f>
        <v/>
      </c>
      <c r="F6982" s="94"/>
      <c r="G6982" s="76"/>
      <c r="H6982" s="81" t="str">
        <f>IFERROR(F6982*VLOOKUP(D6982,Saldo!$P$8:$U$1009,6,FALSE),"")</f>
        <v/>
      </c>
      <c r="I6982" s="78" t="str">
        <f>IFERROR(IF(D6982="","",VLOOKUP(D6982,Saldo!$P$8:$Q$1009,2,FALSE)),"")</f>
        <v/>
      </c>
      <c r="J6982" s="76"/>
      <c r="K6982" s="74" t="str">
        <f t="shared" si="108"/>
        <v/>
      </c>
    </row>
    <row r="6983" spans="1:11" ht="18.95" customHeight="1" x14ac:dyDescent="0.25">
      <c r="A6983" s="52"/>
      <c r="C6983" s="185"/>
      <c r="D6983" s="76"/>
      <c r="E6983" s="76" t="str">
        <f>IF(D6983="","",IFERROR(VLOOKUP(D6983,Cadastro!$C$9:$D$1009,2,FALSE),"NOT FOUND"))</f>
        <v/>
      </c>
      <c r="F6983" s="94"/>
      <c r="G6983" s="76"/>
      <c r="H6983" s="81" t="str">
        <f>IFERROR(F6983*VLOOKUP(D6983,Saldo!$P$8:$U$1009,6,FALSE),"")</f>
        <v/>
      </c>
      <c r="I6983" s="78" t="str">
        <f>IFERROR(IF(D6983="","",VLOOKUP(D6983,Saldo!$P$8:$Q$1009,2,FALSE)),"")</f>
        <v/>
      </c>
      <c r="J6983" s="76"/>
      <c r="K6983" s="74" t="str">
        <f t="shared" si="108"/>
        <v/>
      </c>
    </row>
    <row r="6984" spans="1:11" ht="18.95" customHeight="1" x14ac:dyDescent="0.25">
      <c r="A6984" s="52"/>
      <c r="C6984" s="185"/>
      <c r="D6984" s="76"/>
      <c r="E6984" s="76" t="str">
        <f>IF(D6984="","",IFERROR(VLOOKUP(D6984,Cadastro!$C$9:$D$1009,2,FALSE),"NOT FOUND"))</f>
        <v/>
      </c>
      <c r="F6984" s="94"/>
      <c r="G6984" s="76"/>
      <c r="H6984" s="81" t="str">
        <f>IFERROR(F6984*VLOOKUP(D6984,Saldo!$P$8:$U$1009,6,FALSE),"")</f>
        <v/>
      </c>
      <c r="I6984" s="78" t="str">
        <f>IFERROR(IF(D6984="","",VLOOKUP(D6984,Saldo!$P$8:$Q$1009,2,FALSE)),"")</f>
        <v/>
      </c>
      <c r="J6984" s="76"/>
      <c r="K6984" s="74" t="str">
        <f t="shared" si="108"/>
        <v/>
      </c>
    </row>
    <row r="6985" spans="1:11" ht="18.95" customHeight="1" x14ac:dyDescent="0.25">
      <c r="A6985" s="52"/>
      <c r="C6985" s="185"/>
      <c r="D6985" s="76"/>
      <c r="E6985" s="76" t="str">
        <f>IF(D6985="","",IFERROR(VLOOKUP(D6985,Cadastro!$C$9:$D$1009,2,FALSE),"NOT FOUND"))</f>
        <v/>
      </c>
      <c r="F6985" s="94"/>
      <c r="G6985" s="76"/>
      <c r="H6985" s="81" t="str">
        <f>IFERROR(F6985*VLOOKUP(D6985,Saldo!$P$8:$U$1009,6,FALSE),"")</f>
        <v/>
      </c>
      <c r="I6985" s="78" t="str">
        <f>IFERROR(IF(D6985="","",VLOOKUP(D6985,Saldo!$P$8:$Q$1009,2,FALSE)),"")</f>
        <v/>
      </c>
      <c r="J6985" s="76"/>
      <c r="K6985" s="74" t="str">
        <f t="shared" si="108"/>
        <v/>
      </c>
    </row>
    <row r="6986" spans="1:11" ht="18.95" customHeight="1" x14ac:dyDescent="0.25">
      <c r="A6986" s="52"/>
      <c r="C6986" s="185"/>
      <c r="D6986" s="76"/>
      <c r="E6986" s="76" t="str">
        <f>IF(D6986="","",IFERROR(VLOOKUP(D6986,Cadastro!$C$9:$D$1009,2,FALSE),"NOT FOUND"))</f>
        <v/>
      </c>
      <c r="F6986" s="94"/>
      <c r="G6986" s="76"/>
      <c r="H6986" s="81" t="str">
        <f>IFERROR(F6986*VLOOKUP(D6986,Saldo!$P$8:$U$1009,6,FALSE),"")</f>
        <v/>
      </c>
      <c r="I6986" s="78" t="str">
        <f>IFERROR(IF(D6986="","",VLOOKUP(D6986,Saldo!$P$8:$Q$1009,2,FALSE)),"")</f>
        <v/>
      </c>
      <c r="J6986" s="76"/>
      <c r="K6986" s="74" t="str">
        <f t="shared" ref="K6986:K7010" si="109">IF(C6986="","",MONTH(C6986))</f>
        <v/>
      </c>
    </row>
    <row r="6987" spans="1:11" ht="18.95" customHeight="1" x14ac:dyDescent="0.25">
      <c r="A6987" s="52"/>
      <c r="C6987" s="185"/>
      <c r="D6987" s="76"/>
      <c r="E6987" s="76" t="str">
        <f>IF(D6987="","",IFERROR(VLOOKUP(D6987,Cadastro!$C$9:$D$1009,2,FALSE),"NOT FOUND"))</f>
        <v/>
      </c>
      <c r="F6987" s="94"/>
      <c r="G6987" s="76"/>
      <c r="H6987" s="81" t="str">
        <f>IFERROR(F6987*VLOOKUP(D6987,Saldo!$P$8:$U$1009,6,FALSE),"")</f>
        <v/>
      </c>
      <c r="I6987" s="78" t="str">
        <f>IFERROR(IF(D6987="","",VLOOKUP(D6987,Saldo!$P$8:$Q$1009,2,FALSE)),"")</f>
        <v/>
      </c>
      <c r="J6987" s="76"/>
      <c r="K6987" s="74" t="str">
        <f t="shared" si="109"/>
        <v/>
      </c>
    </row>
    <row r="6988" spans="1:11" ht="18.95" customHeight="1" x14ac:dyDescent="0.25">
      <c r="A6988" s="52"/>
      <c r="C6988" s="185"/>
      <c r="D6988" s="76"/>
      <c r="E6988" s="76" t="str">
        <f>IF(D6988="","",IFERROR(VLOOKUP(D6988,Cadastro!$C$9:$D$1009,2,FALSE),"NOT FOUND"))</f>
        <v/>
      </c>
      <c r="F6988" s="94"/>
      <c r="G6988" s="76"/>
      <c r="H6988" s="81" t="str">
        <f>IFERROR(F6988*VLOOKUP(D6988,Saldo!$P$8:$U$1009,6,FALSE),"")</f>
        <v/>
      </c>
      <c r="I6988" s="78" t="str">
        <f>IFERROR(IF(D6988="","",VLOOKUP(D6988,Saldo!$P$8:$Q$1009,2,FALSE)),"")</f>
        <v/>
      </c>
      <c r="J6988" s="76"/>
      <c r="K6988" s="74" t="str">
        <f t="shared" si="109"/>
        <v/>
      </c>
    </row>
    <row r="6989" spans="1:11" ht="18.95" customHeight="1" x14ac:dyDescent="0.25">
      <c r="A6989" s="52"/>
      <c r="C6989" s="185"/>
      <c r="D6989" s="76"/>
      <c r="E6989" s="76" t="str">
        <f>IF(D6989="","",IFERROR(VLOOKUP(D6989,Cadastro!$C$9:$D$1009,2,FALSE),"NOT FOUND"))</f>
        <v/>
      </c>
      <c r="F6989" s="94"/>
      <c r="G6989" s="76"/>
      <c r="H6989" s="81" t="str">
        <f>IFERROR(F6989*VLOOKUP(D6989,Saldo!$P$8:$U$1009,6,FALSE),"")</f>
        <v/>
      </c>
      <c r="I6989" s="78" t="str">
        <f>IFERROR(IF(D6989="","",VLOOKUP(D6989,Saldo!$P$8:$Q$1009,2,FALSE)),"")</f>
        <v/>
      </c>
      <c r="J6989" s="76"/>
      <c r="K6989" s="74" t="str">
        <f t="shared" si="109"/>
        <v/>
      </c>
    </row>
    <row r="6990" spans="1:11" ht="18.95" customHeight="1" x14ac:dyDescent="0.25">
      <c r="A6990" s="52"/>
      <c r="C6990" s="185"/>
      <c r="D6990" s="76"/>
      <c r="E6990" s="76" t="str">
        <f>IF(D6990="","",IFERROR(VLOOKUP(D6990,Cadastro!$C$9:$D$1009,2,FALSE),"NOT FOUND"))</f>
        <v/>
      </c>
      <c r="F6990" s="94"/>
      <c r="G6990" s="76"/>
      <c r="H6990" s="81" t="str">
        <f>IFERROR(F6990*VLOOKUP(D6990,Saldo!$P$8:$U$1009,6,FALSE),"")</f>
        <v/>
      </c>
      <c r="I6990" s="78" t="str">
        <f>IFERROR(IF(D6990="","",VLOOKUP(D6990,Saldo!$P$8:$Q$1009,2,FALSE)),"")</f>
        <v/>
      </c>
      <c r="J6990" s="76"/>
      <c r="K6990" s="74" t="str">
        <f t="shared" si="109"/>
        <v/>
      </c>
    </row>
    <row r="6991" spans="1:11" ht="18.95" customHeight="1" x14ac:dyDescent="0.25">
      <c r="A6991" s="52"/>
      <c r="C6991" s="185"/>
      <c r="D6991" s="76"/>
      <c r="E6991" s="76" t="str">
        <f>IF(D6991="","",IFERROR(VLOOKUP(D6991,Cadastro!$C$9:$D$1009,2,FALSE),"NOT FOUND"))</f>
        <v/>
      </c>
      <c r="F6991" s="94"/>
      <c r="G6991" s="76"/>
      <c r="H6991" s="81" t="str">
        <f>IFERROR(F6991*VLOOKUP(D6991,Saldo!$P$8:$U$1009,6,FALSE),"")</f>
        <v/>
      </c>
      <c r="I6991" s="78" t="str">
        <f>IFERROR(IF(D6991="","",VLOOKUP(D6991,Saldo!$P$8:$Q$1009,2,FALSE)),"")</f>
        <v/>
      </c>
      <c r="J6991" s="76"/>
      <c r="K6991" s="74" t="str">
        <f t="shared" si="109"/>
        <v/>
      </c>
    </row>
    <row r="6992" spans="1:11" ht="18.95" customHeight="1" x14ac:dyDescent="0.25">
      <c r="A6992" s="52"/>
      <c r="C6992" s="185"/>
      <c r="D6992" s="76"/>
      <c r="E6992" s="76" t="str">
        <f>IF(D6992="","",IFERROR(VLOOKUP(D6992,Cadastro!$C$9:$D$1009,2,FALSE),"NOT FOUND"))</f>
        <v/>
      </c>
      <c r="F6992" s="94"/>
      <c r="G6992" s="76"/>
      <c r="H6992" s="81" t="str">
        <f>IFERROR(F6992*VLOOKUP(D6992,Saldo!$P$8:$U$1009,6,FALSE),"")</f>
        <v/>
      </c>
      <c r="I6992" s="78" t="str">
        <f>IFERROR(IF(D6992="","",VLOOKUP(D6992,Saldo!$P$8:$Q$1009,2,FALSE)),"")</f>
        <v/>
      </c>
      <c r="J6992" s="76"/>
      <c r="K6992" s="74" t="str">
        <f t="shared" si="109"/>
        <v/>
      </c>
    </row>
    <row r="6993" spans="1:11" ht="18.95" customHeight="1" x14ac:dyDescent="0.25">
      <c r="A6993" s="52"/>
      <c r="C6993" s="185"/>
      <c r="D6993" s="76"/>
      <c r="E6993" s="76" t="str">
        <f>IF(D6993="","",IFERROR(VLOOKUP(D6993,Cadastro!$C$9:$D$1009,2,FALSE),"NOT FOUND"))</f>
        <v/>
      </c>
      <c r="F6993" s="94"/>
      <c r="G6993" s="76"/>
      <c r="H6993" s="81" t="str">
        <f>IFERROR(F6993*VLOOKUP(D6993,Saldo!$P$8:$U$1009,6,FALSE),"")</f>
        <v/>
      </c>
      <c r="I6993" s="78" t="str">
        <f>IFERROR(IF(D6993="","",VLOOKUP(D6993,Saldo!$P$8:$Q$1009,2,FALSE)),"")</f>
        <v/>
      </c>
      <c r="J6993" s="76"/>
      <c r="K6993" s="74" t="str">
        <f t="shared" si="109"/>
        <v/>
      </c>
    </row>
    <row r="6994" spans="1:11" ht="18.95" customHeight="1" x14ac:dyDescent="0.25">
      <c r="A6994" s="52"/>
      <c r="C6994" s="185"/>
      <c r="D6994" s="76"/>
      <c r="E6994" s="76" t="str">
        <f>IF(D6994="","",IFERROR(VLOOKUP(D6994,Cadastro!$C$9:$D$1009,2,FALSE),"NOT FOUND"))</f>
        <v/>
      </c>
      <c r="F6994" s="94"/>
      <c r="G6994" s="76"/>
      <c r="H6994" s="81" t="str">
        <f>IFERROR(F6994*VLOOKUP(D6994,Saldo!$P$8:$U$1009,6,FALSE),"")</f>
        <v/>
      </c>
      <c r="I6994" s="78" t="str">
        <f>IFERROR(IF(D6994="","",VLOOKUP(D6994,Saldo!$P$8:$Q$1009,2,FALSE)),"")</f>
        <v/>
      </c>
      <c r="J6994" s="76"/>
      <c r="K6994" s="74" t="str">
        <f t="shared" si="109"/>
        <v/>
      </c>
    </row>
    <row r="6995" spans="1:11" ht="18.95" customHeight="1" x14ac:dyDescent="0.25">
      <c r="A6995" s="52"/>
      <c r="C6995" s="185"/>
      <c r="D6995" s="76"/>
      <c r="E6995" s="76" t="str">
        <f>IF(D6995="","",IFERROR(VLOOKUP(D6995,Cadastro!$C$9:$D$1009,2,FALSE),"NOT FOUND"))</f>
        <v/>
      </c>
      <c r="F6995" s="94"/>
      <c r="G6995" s="76"/>
      <c r="H6995" s="81" t="str">
        <f>IFERROR(F6995*VLOOKUP(D6995,Saldo!$P$8:$U$1009,6,FALSE),"")</f>
        <v/>
      </c>
      <c r="I6995" s="78" t="str">
        <f>IFERROR(IF(D6995="","",VLOOKUP(D6995,Saldo!$P$8:$Q$1009,2,FALSE)),"")</f>
        <v/>
      </c>
      <c r="J6995" s="76"/>
      <c r="K6995" s="74" t="str">
        <f t="shared" si="109"/>
        <v/>
      </c>
    </row>
    <row r="6996" spans="1:11" ht="18.95" customHeight="1" x14ac:dyDescent="0.25">
      <c r="A6996" s="52"/>
      <c r="C6996" s="185"/>
      <c r="D6996" s="76"/>
      <c r="E6996" s="76" t="str">
        <f>IF(D6996="","",IFERROR(VLOOKUP(D6996,Cadastro!$C$9:$D$1009,2,FALSE),"NOT FOUND"))</f>
        <v/>
      </c>
      <c r="F6996" s="94"/>
      <c r="G6996" s="76"/>
      <c r="H6996" s="81" t="str">
        <f>IFERROR(F6996*VLOOKUP(D6996,Saldo!$P$8:$U$1009,6,FALSE),"")</f>
        <v/>
      </c>
      <c r="I6996" s="78" t="str">
        <f>IFERROR(IF(D6996="","",VLOOKUP(D6996,Saldo!$P$8:$Q$1009,2,FALSE)),"")</f>
        <v/>
      </c>
      <c r="J6996" s="76"/>
      <c r="K6996" s="74" t="str">
        <f t="shared" si="109"/>
        <v/>
      </c>
    </row>
    <row r="6997" spans="1:11" ht="18.95" customHeight="1" x14ac:dyDescent="0.25">
      <c r="A6997" s="52"/>
      <c r="C6997" s="185"/>
      <c r="D6997" s="76"/>
      <c r="E6997" s="76" t="str">
        <f>IF(D6997="","",IFERROR(VLOOKUP(D6997,Cadastro!$C$9:$D$1009,2,FALSE),"NOT FOUND"))</f>
        <v/>
      </c>
      <c r="F6997" s="94"/>
      <c r="G6997" s="76"/>
      <c r="H6997" s="81" t="str">
        <f>IFERROR(F6997*VLOOKUP(D6997,Saldo!$P$8:$U$1009,6,FALSE),"")</f>
        <v/>
      </c>
      <c r="I6997" s="78" t="str">
        <f>IFERROR(IF(D6997="","",VLOOKUP(D6997,Saldo!$P$8:$Q$1009,2,FALSE)),"")</f>
        <v/>
      </c>
      <c r="J6997" s="76"/>
      <c r="K6997" s="74" t="str">
        <f t="shared" si="109"/>
        <v/>
      </c>
    </row>
    <row r="6998" spans="1:11" ht="18.95" customHeight="1" x14ac:dyDescent="0.25">
      <c r="A6998" s="52"/>
      <c r="C6998" s="185"/>
      <c r="D6998" s="76"/>
      <c r="E6998" s="76" t="str">
        <f>IF(D6998="","",IFERROR(VLOOKUP(D6998,Cadastro!$C$9:$D$1009,2,FALSE),"NOT FOUND"))</f>
        <v/>
      </c>
      <c r="F6998" s="94"/>
      <c r="G6998" s="76"/>
      <c r="H6998" s="81" t="str">
        <f>IFERROR(F6998*VLOOKUP(D6998,Saldo!$P$8:$U$1009,6,FALSE),"")</f>
        <v/>
      </c>
      <c r="I6998" s="78" t="str">
        <f>IFERROR(IF(D6998="","",VLOOKUP(D6998,Saldo!$P$8:$Q$1009,2,FALSE)),"")</f>
        <v/>
      </c>
      <c r="J6998" s="76"/>
      <c r="K6998" s="74" t="str">
        <f t="shared" si="109"/>
        <v/>
      </c>
    </row>
    <row r="6999" spans="1:11" ht="18.95" customHeight="1" x14ac:dyDescent="0.25">
      <c r="A6999" s="52"/>
      <c r="C6999" s="185"/>
      <c r="D6999" s="76"/>
      <c r="E6999" s="76" t="str">
        <f>IF(D6999="","",IFERROR(VLOOKUP(D6999,Cadastro!$C$9:$D$1009,2,FALSE),"NOT FOUND"))</f>
        <v/>
      </c>
      <c r="F6999" s="94"/>
      <c r="G6999" s="76"/>
      <c r="H6999" s="81" t="str">
        <f>IFERROR(F6999*VLOOKUP(D6999,Saldo!$P$8:$U$1009,6,FALSE),"")</f>
        <v/>
      </c>
      <c r="I6999" s="78" t="str">
        <f>IFERROR(IF(D6999="","",VLOOKUP(D6999,Saldo!$P$8:$Q$1009,2,FALSE)),"")</f>
        <v/>
      </c>
      <c r="J6999" s="76"/>
      <c r="K6999" s="74" t="str">
        <f t="shared" si="109"/>
        <v/>
      </c>
    </row>
    <row r="7000" spans="1:11" ht="18.95" customHeight="1" x14ac:dyDescent="0.25">
      <c r="A7000" s="52"/>
      <c r="C7000" s="185"/>
      <c r="D7000" s="76"/>
      <c r="E7000" s="76" t="str">
        <f>IF(D7000="","",IFERROR(VLOOKUP(D7000,Cadastro!$C$9:$D$1009,2,FALSE),"NOT FOUND"))</f>
        <v/>
      </c>
      <c r="F7000" s="94"/>
      <c r="G7000" s="76"/>
      <c r="H7000" s="81" t="str">
        <f>IFERROR(F7000*VLOOKUP(D7000,Saldo!$P$8:$U$1009,6,FALSE),"")</f>
        <v/>
      </c>
      <c r="I7000" s="78" t="str">
        <f>IFERROR(IF(D7000="","",VLOOKUP(D7000,Saldo!$P$8:$Q$1009,2,FALSE)),"")</f>
        <v/>
      </c>
      <c r="J7000" s="76"/>
      <c r="K7000" s="74" t="str">
        <f t="shared" si="109"/>
        <v/>
      </c>
    </row>
    <row r="7001" spans="1:11" ht="18.95" customHeight="1" x14ac:dyDescent="0.25">
      <c r="A7001" s="52"/>
      <c r="C7001" s="185"/>
      <c r="D7001" s="76"/>
      <c r="E7001" s="76" t="str">
        <f>IF(D7001="","",IFERROR(VLOOKUP(D7001,Cadastro!$C$9:$D$1009,2,FALSE),"NOT FOUND"))</f>
        <v/>
      </c>
      <c r="F7001" s="94"/>
      <c r="G7001" s="76"/>
      <c r="H7001" s="81" t="str">
        <f>IFERROR(F7001*VLOOKUP(D7001,Saldo!$P$8:$U$1009,6,FALSE),"")</f>
        <v/>
      </c>
      <c r="I7001" s="78" t="str">
        <f>IFERROR(IF(D7001="","",VLOOKUP(D7001,Saldo!$P$8:$Q$1009,2,FALSE)),"")</f>
        <v/>
      </c>
      <c r="J7001" s="76"/>
      <c r="K7001" s="74" t="str">
        <f t="shared" si="109"/>
        <v/>
      </c>
    </row>
    <row r="7002" spans="1:11" ht="18.95" customHeight="1" x14ac:dyDescent="0.25">
      <c r="A7002" s="52"/>
      <c r="C7002" s="185"/>
      <c r="D7002" s="76"/>
      <c r="E7002" s="76" t="str">
        <f>IF(D7002="","",IFERROR(VLOOKUP(D7002,Cadastro!$C$9:$D$1009,2,FALSE),"NOT FOUND"))</f>
        <v/>
      </c>
      <c r="F7002" s="94"/>
      <c r="G7002" s="76"/>
      <c r="H7002" s="81" t="str">
        <f>IFERROR(F7002*VLOOKUP(D7002,Saldo!$P$8:$U$1009,6,FALSE),"")</f>
        <v/>
      </c>
      <c r="I7002" s="78" t="str">
        <f>IFERROR(IF(D7002="","",VLOOKUP(D7002,Saldo!$P$8:$Q$1009,2,FALSE)),"")</f>
        <v/>
      </c>
      <c r="J7002" s="76"/>
      <c r="K7002" s="74" t="str">
        <f t="shared" si="109"/>
        <v/>
      </c>
    </row>
    <row r="7003" spans="1:11" ht="18.95" customHeight="1" x14ac:dyDescent="0.25">
      <c r="A7003" s="52"/>
      <c r="C7003" s="185"/>
      <c r="D7003" s="76"/>
      <c r="E7003" s="76" t="str">
        <f>IF(D7003="","",IFERROR(VLOOKUP(D7003,Cadastro!$C$9:$D$1009,2,FALSE),"NOT FOUND"))</f>
        <v/>
      </c>
      <c r="F7003" s="94"/>
      <c r="G7003" s="76"/>
      <c r="H7003" s="81" t="str">
        <f>IFERROR(F7003*VLOOKUP(D7003,Saldo!$P$8:$U$1009,6,FALSE),"")</f>
        <v/>
      </c>
      <c r="I7003" s="78" t="str">
        <f>IFERROR(IF(D7003="","",VLOOKUP(D7003,Saldo!$P$8:$Q$1009,2,FALSE)),"")</f>
        <v/>
      </c>
      <c r="J7003" s="76"/>
      <c r="K7003" s="74" t="str">
        <f t="shared" si="109"/>
        <v/>
      </c>
    </row>
    <row r="7004" spans="1:11" ht="18.95" customHeight="1" x14ac:dyDescent="0.25">
      <c r="A7004" s="52"/>
      <c r="C7004" s="185"/>
      <c r="D7004" s="76"/>
      <c r="E7004" s="76" t="str">
        <f>IF(D7004="","",IFERROR(VLOOKUP(D7004,Cadastro!$C$9:$D$1009,2,FALSE),"NOT FOUND"))</f>
        <v/>
      </c>
      <c r="F7004" s="94"/>
      <c r="G7004" s="76"/>
      <c r="H7004" s="81" t="str">
        <f>IFERROR(F7004*VLOOKUP(D7004,Saldo!$P$8:$U$1009,6,FALSE),"")</f>
        <v/>
      </c>
      <c r="I7004" s="78" t="str">
        <f>IFERROR(IF(D7004="","",VLOOKUP(D7004,Saldo!$P$8:$Q$1009,2,FALSE)),"")</f>
        <v/>
      </c>
      <c r="J7004" s="76"/>
      <c r="K7004" s="74" t="str">
        <f t="shared" si="109"/>
        <v/>
      </c>
    </row>
    <row r="7005" spans="1:11" ht="18.95" customHeight="1" x14ac:dyDescent="0.25">
      <c r="A7005" s="52"/>
      <c r="C7005" s="185"/>
      <c r="D7005" s="76"/>
      <c r="E7005" s="76" t="str">
        <f>IF(D7005="","",IFERROR(VLOOKUP(D7005,Cadastro!$C$9:$D$1009,2,FALSE),"NOT FOUND"))</f>
        <v/>
      </c>
      <c r="F7005" s="94"/>
      <c r="G7005" s="76"/>
      <c r="H7005" s="81" t="str">
        <f>IFERROR(F7005*VLOOKUP(D7005,Saldo!$P$8:$U$1009,6,FALSE),"")</f>
        <v/>
      </c>
      <c r="I7005" s="78" t="str">
        <f>IFERROR(IF(D7005="","",VLOOKUP(D7005,Saldo!$P$8:$Q$1009,2,FALSE)),"")</f>
        <v/>
      </c>
      <c r="J7005" s="76"/>
      <c r="K7005" s="74" t="str">
        <f t="shared" si="109"/>
        <v/>
      </c>
    </row>
    <row r="7006" spans="1:11" ht="18.95" customHeight="1" x14ac:dyDescent="0.25">
      <c r="A7006" s="52"/>
      <c r="C7006" s="185"/>
      <c r="D7006" s="76"/>
      <c r="E7006" s="76" t="str">
        <f>IF(D7006="","",IFERROR(VLOOKUP(D7006,Cadastro!$C$9:$D$1009,2,FALSE),"NOT FOUND"))</f>
        <v/>
      </c>
      <c r="F7006" s="94"/>
      <c r="G7006" s="76"/>
      <c r="H7006" s="81" t="str">
        <f>IFERROR(F7006*VLOOKUP(D7006,Saldo!$P$8:$U$1009,6,FALSE),"")</f>
        <v/>
      </c>
      <c r="I7006" s="78" t="str">
        <f>IFERROR(IF(D7006="","",VLOOKUP(D7006,Saldo!$P$8:$Q$1009,2,FALSE)),"")</f>
        <v/>
      </c>
      <c r="J7006" s="76"/>
      <c r="K7006" s="74" t="str">
        <f t="shared" si="109"/>
        <v/>
      </c>
    </row>
    <row r="7007" spans="1:11" ht="18.95" customHeight="1" x14ac:dyDescent="0.25">
      <c r="A7007" s="52"/>
      <c r="C7007" s="185"/>
      <c r="D7007" s="76"/>
      <c r="E7007" s="76" t="str">
        <f>IF(D7007="","",IFERROR(VLOOKUP(D7007,Cadastro!$C$9:$D$1009,2,FALSE),"NOT FOUND"))</f>
        <v/>
      </c>
      <c r="F7007" s="94"/>
      <c r="G7007" s="76"/>
      <c r="H7007" s="81" t="str">
        <f>IFERROR(F7007*VLOOKUP(D7007,Saldo!$P$8:$U$1009,6,FALSE),"")</f>
        <v/>
      </c>
      <c r="I7007" s="78" t="str">
        <f>IFERROR(IF(D7007="","",VLOOKUP(D7007,Saldo!$P$8:$Q$1009,2,FALSE)),"")</f>
        <v/>
      </c>
      <c r="J7007" s="76"/>
      <c r="K7007" s="74" t="str">
        <f t="shared" si="109"/>
        <v/>
      </c>
    </row>
    <row r="7008" spans="1:11" ht="18.95" customHeight="1" x14ac:dyDescent="0.25">
      <c r="A7008" s="52"/>
      <c r="C7008" s="185"/>
      <c r="D7008" s="76"/>
      <c r="E7008" s="76" t="str">
        <f>IF(D7008="","",IFERROR(VLOOKUP(D7008,Cadastro!$C$9:$D$1009,2,FALSE),"NOT FOUND"))</f>
        <v/>
      </c>
      <c r="F7008" s="94"/>
      <c r="G7008" s="76"/>
      <c r="H7008" s="81" t="str">
        <f>IFERROR(F7008*VLOOKUP(D7008,Saldo!$P$8:$U$1009,6,FALSE),"")</f>
        <v/>
      </c>
      <c r="I7008" s="78" t="str">
        <f>IFERROR(IF(D7008="","",VLOOKUP(D7008,Saldo!$P$8:$Q$1009,2,FALSE)),"")</f>
        <v/>
      </c>
      <c r="J7008" s="76"/>
      <c r="K7008" s="74" t="str">
        <f t="shared" si="109"/>
        <v/>
      </c>
    </row>
    <row r="7009" spans="1:11" ht="18.95" customHeight="1" x14ac:dyDescent="0.25">
      <c r="A7009" s="52"/>
      <c r="C7009" s="185"/>
      <c r="D7009" s="76"/>
      <c r="E7009" s="76" t="str">
        <f>IF(D7009="","",IFERROR(VLOOKUP(D7009,Cadastro!$C$9:$D$1009,2,FALSE),"NOT FOUND"))</f>
        <v/>
      </c>
      <c r="F7009" s="94"/>
      <c r="G7009" s="76"/>
      <c r="H7009" s="81" t="str">
        <f>IFERROR(F7009*VLOOKUP(D7009,Saldo!$P$8:$U$1009,6,FALSE),"")</f>
        <v/>
      </c>
      <c r="I7009" s="78" t="str">
        <f>IFERROR(IF(D7009="","",VLOOKUP(D7009,Saldo!$P$8:$Q$1009,2,FALSE)),"")</f>
        <v/>
      </c>
      <c r="J7009" s="76"/>
      <c r="K7009" s="74" t="str">
        <f t="shared" si="109"/>
        <v/>
      </c>
    </row>
    <row r="7010" spans="1:11" ht="18.95" customHeight="1" x14ac:dyDescent="0.25">
      <c r="A7010" s="52"/>
      <c r="C7010" s="185"/>
      <c r="D7010" s="76"/>
      <c r="E7010" s="76" t="str">
        <f>IF(D7010="","",IFERROR(VLOOKUP(D7010,Cadastro!$C$9:$D$1009,2,FALSE),"NOT FOUND"))</f>
        <v/>
      </c>
      <c r="F7010" s="94"/>
      <c r="G7010" s="76"/>
      <c r="H7010" s="81" t="str">
        <f>IFERROR(F7010*VLOOKUP(D7010,Saldo!$P$8:$U$1009,6,FALSE),"")</f>
        <v/>
      </c>
      <c r="I7010" s="78" t="str">
        <f>IFERROR(IF(D7010="","",VLOOKUP(D7010,Saldo!$P$8:$Q$1009,2,FALSE)),"")</f>
        <v/>
      </c>
      <c r="J7010" s="76"/>
      <c r="K7010" s="74" t="str">
        <f t="shared" si="109"/>
        <v/>
      </c>
    </row>
    <row r="7011" spans="1:11" ht="15" customHeight="1" x14ac:dyDescent="0.25"/>
  </sheetData>
  <sheetProtection algorithmName="SHA-512" hashValue="zmDA2Ho5tdK0CwtcGlwmSETAEzbEBLQRd0aluKurSayXbusB15kIIXhMvwY1EIymGFuimCPB4gp+YRtLD1Fi5g==" saltValue="1VtLuWZK+hLwpQQ5LEjOTw==" spinCount="100000" sheet="1" objects="1" scenarios="1" selectLockedCells="1"/>
  <autoFilter ref="C8:J7010" xr:uid="{00000000-0009-0000-0000-000007000000}"/>
  <pageMargins left="0.511811024" right="0.511811024" top="0.78740157499999996" bottom="0.78740157499999996" header="0.31496062000000002" footer="0.31496062000000002"/>
  <pageSetup paperSize="9"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ErrorMessage="1" errorTitle="Produto Inválido!" error="Insira apenas produtos cadastrados no módulo Cadastros." xr:uid="{00000000-0002-0000-0700-000000000000}">
          <x14:formula1>
            <xm:f>Cadastro!$C$9:$C$1009</xm:f>
          </x14:formula1>
          <xm:sqref>D9:D7010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DP1010"/>
  <sheetViews>
    <sheetView showGridLines="0" zoomScaleNormal="100" workbookViewId="0">
      <pane xSplit="1" ySplit="8" topLeftCell="B9" activePane="bottomRight" state="frozen"/>
      <selection activeCell="B6" sqref="B6"/>
      <selection pane="topRight" activeCell="B6" sqref="B6"/>
      <selection pane="bottomLeft" activeCell="B6" sqref="B6"/>
      <selection pane="bottomRight" activeCell="O9" sqref="O9"/>
    </sheetView>
  </sheetViews>
  <sheetFormatPr defaultColWidth="0" defaultRowHeight="15" customHeight="1" zeroHeight="1" x14ac:dyDescent="0.25"/>
  <cols>
    <col min="1" max="1" width="26.28515625" style="28" customWidth="1"/>
    <col min="2" max="2" width="3" style="28" customWidth="1"/>
    <col min="3" max="5" width="3" style="28" hidden="1" customWidth="1"/>
    <col min="6" max="6" width="4.140625" style="28" hidden="1" customWidth="1"/>
    <col min="7" max="7" width="6.7109375" style="28" hidden="1" customWidth="1"/>
    <col min="8" max="8" width="6.5703125" style="28" hidden="1" customWidth="1"/>
    <col min="9" max="10" width="6.28515625" style="28" hidden="1" customWidth="1"/>
    <col min="11" max="11" width="8.28515625" style="28" hidden="1" customWidth="1"/>
    <col min="12" max="12" width="8.7109375" style="28" hidden="1" customWidth="1"/>
    <col min="13" max="13" width="9" style="28" hidden="1" customWidth="1"/>
    <col min="14" max="14" width="7.85546875" style="28" hidden="1" customWidth="1"/>
    <col min="15" max="15" width="8.28515625" style="28" bestFit="1" customWidth="1"/>
    <col min="16" max="16" width="39.140625" style="28" customWidth="1"/>
    <col min="17" max="17" width="15.140625" style="28" bestFit="1" customWidth="1"/>
    <col min="18" max="18" width="10.28515625" style="28" customWidth="1"/>
    <col min="19" max="19" width="12.28515625" style="28" customWidth="1"/>
    <col min="20" max="20" width="15.140625" style="28" customWidth="1"/>
    <col min="21" max="21" width="13" style="28" customWidth="1"/>
    <col min="22" max="22" width="15.140625" style="28" bestFit="1" customWidth="1"/>
    <col min="23" max="23" width="13.7109375" style="28" customWidth="1"/>
    <col min="24" max="24" width="11.85546875" style="28" customWidth="1"/>
    <col min="25" max="25" width="9.7109375" style="28" customWidth="1"/>
    <col min="26" max="26" width="11.140625" style="28" bestFit="1" customWidth="1"/>
    <col min="27" max="27" width="11.5703125" style="28" customWidth="1"/>
    <col min="28" max="40" width="9.140625" style="28" customWidth="1"/>
    <col min="41" max="91" width="9.140625" style="28" hidden="1" customWidth="1"/>
    <col min="92" max="96" width="6.7109375" style="28" hidden="1" customWidth="1"/>
    <col min="97" max="97" width="3" style="28" hidden="1" customWidth="1"/>
    <col min="98" max="98" width="2.140625" style="28" hidden="1" customWidth="1"/>
    <col min="99" max="99" width="4.42578125" style="28" hidden="1" customWidth="1"/>
    <col min="100" max="110" width="9.140625" style="28" hidden="1" customWidth="1"/>
    <col min="111" max="111" width="9.5703125" style="28" hidden="1" customWidth="1"/>
    <col min="112" max="112" width="2.28515625" style="28" hidden="1" customWidth="1"/>
    <col min="113" max="120" width="3" style="28" hidden="1" customWidth="1"/>
    <col min="121" max="16384" width="9.140625" style="28" hidden="1"/>
  </cols>
  <sheetData>
    <row r="1" spans="1:40"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row>
    <row r="2" spans="1:40"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row>
    <row r="3" spans="1:40"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row>
    <row r="4" spans="1:40"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row>
    <row r="5" spans="1:40"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row>
    <row r="6" spans="1:40" ht="12" customHeight="1" x14ac:dyDescent="0.25">
      <c r="A6" s="82"/>
      <c r="AF6" s="24"/>
      <c r="AG6" s="24"/>
      <c r="AH6" s="24"/>
      <c r="AI6" s="24"/>
      <c r="AJ6" s="24"/>
      <c r="AK6" s="24"/>
      <c r="AL6" s="24"/>
      <c r="AM6" s="24"/>
      <c r="AN6" s="24"/>
    </row>
    <row r="7" spans="1:40" ht="18.95" customHeight="1" x14ac:dyDescent="0.25">
      <c r="A7" s="82"/>
      <c r="C7" s="83"/>
      <c r="D7" s="72"/>
      <c r="E7" s="72"/>
      <c r="F7" s="72"/>
      <c r="G7" s="72"/>
      <c r="H7" s="72"/>
      <c r="I7" s="72"/>
      <c r="J7" s="72"/>
      <c r="K7" s="72"/>
      <c r="L7" s="72"/>
      <c r="M7" s="72"/>
      <c r="N7" s="72"/>
      <c r="O7"/>
      <c r="P7"/>
      <c r="Q7"/>
      <c r="R7"/>
      <c r="S7"/>
      <c r="T7"/>
      <c r="U7"/>
      <c r="V7"/>
      <c r="W7"/>
      <c r="X7"/>
      <c r="Y7"/>
      <c r="Z7"/>
      <c r="AF7" s="25"/>
      <c r="AG7" s="25"/>
      <c r="AL7" s="25"/>
      <c r="AM7" s="25"/>
      <c r="AN7" s="25"/>
    </row>
    <row r="8" spans="1:40" ht="64.5" thickBot="1" x14ac:dyDescent="0.3">
      <c r="A8" s="82"/>
      <c r="C8" s="84" t="s">
        <v>40</v>
      </c>
      <c r="D8" s="84" t="s">
        <v>41</v>
      </c>
      <c r="E8" s="84" t="s">
        <v>42</v>
      </c>
      <c r="F8" s="84" t="s">
        <v>43</v>
      </c>
      <c r="G8" s="85" t="s">
        <v>142</v>
      </c>
      <c r="H8" s="85" t="s">
        <v>143</v>
      </c>
      <c r="I8" s="85" t="s">
        <v>144</v>
      </c>
      <c r="J8" s="85" t="s">
        <v>145</v>
      </c>
      <c r="K8" s="86" t="s">
        <v>22</v>
      </c>
      <c r="L8" s="86" t="s">
        <v>23</v>
      </c>
      <c r="M8" s="86" t="s">
        <v>39</v>
      </c>
      <c r="N8" s="86" t="s">
        <v>24</v>
      </c>
      <c r="O8" s="87" t="s">
        <v>156</v>
      </c>
      <c r="P8" s="87" t="s">
        <v>155</v>
      </c>
      <c r="Q8" s="88" t="s">
        <v>169</v>
      </c>
      <c r="R8" s="87" t="s">
        <v>158</v>
      </c>
      <c r="S8" s="87" t="s">
        <v>170</v>
      </c>
      <c r="T8" s="87" t="s">
        <v>171</v>
      </c>
      <c r="U8" s="87" t="s">
        <v>166</v>
      </c>
      <c r="V8" s="87" t="s">
        <v>184</v>
      </c>
      <c r="W8" s="87" t="s">
        <v>229</v>
      </c>
      <c r="X8" s="87" t="s">
        <v>172</v>
      </c>
      <c r="Y8" s="87" t="s">
        <v>272</v>
      </c>
      <c r="Z8" s="87" t="s">
        <v>173</v>
      </c>
      <c r="AA8" s="87" t="s">
        <v>174</v>
      </c>
      <c r="AE8" s="30"/>
      <c r="AF8" s="25"/>
      <c r="AG8" s="25"/>
      <c r="AL8" s="25"/>
      <c r="AM8" s="25"/>
      <c r="AN8" s="25"/>
    </row>
    <row r="9" spans="1:40" ht="18.95" customHeight="1" x14ac:dyDescent="0.25">
      <c r="A9" s="82"/>
      <c r="C9" s="89" t="str">
        <f>IFERROR("q"&amp;_xlfn.RANK.EQ(G9,$G$9:$G$1009,0),"")</f>
        <v>q5</v>
      </c>
      <c r="D9" s="89" t="str">
        <f>IFERROR("v"&amp;_xlfn.RANK.EQ(H9,$H$9:$H$1009,0),"")</f>
        <v>v3</v>
      </c>
      <c r="E9" s="89" t="str">
        <f>IFERROR("e"&amp;_xlfn.RANK.EQ(I9,$I$9:$I$1009,0),"")</f>
        <v>e1</v>
      </c>
      <c r="F9" s="89" t="str">
        <f>IFERROR("s"&amp;_xlfn.RANK.EQ(J9,$J$9:$J$1009,0),"")</f>
        <v>s1</v>
      </c>
      <c r="G9" s="90">
        <f>IF(O9="","",Q9+ROW(Q9)/10)</f>
        <v>100.9</v>
      </c>
      <c r="H9" s="91">
        <f>IF(O9="","",T9+ROW(T9)/10)</f>
        <v>2800.1000000000004</v>
      </c>
      <c r="I9" s="91">
        <f>IF(O9="","",X9+ROW(X9)/10)</f>
        <v>6050.9</v>
      </c>
      <c r="J9" s="91">
        <f>IF(O9="","",Y9+ROW(Y9)/10)</f>
        <v>6150.9</v>
      </c>
      <c r="K9" s="92">
        <f t="shared" ref="K9:K72" si="0">IFERROR(Q9/SUM($Q$9:$Q$1009),"")</f>
        <v>8.6956521739130432E-2</v>
      </c>
      <c r="L9" s="92">
        <f t="shared" ref="L9:L72" si="1">IFERROR(T9/SUM($T$9:$T$1009),"")</f>
        <v>0.22070008866032753</v>
      </c>
      <c r="M9" s="92">
        <f t="shared" ref="M9:M72" si="2">IFERROR(X9/SUM($X$9:$X$1009),"")</f>
        <v>0.22557792692020881</v>
      </c>
      <c r="N9" s="92">
        <f t="shared" ref="N9:N72" si="3">IFERROR(Y9/SUM($Y$9:$Y$1009),"")</f>
        <v>0.22502744237102085</v>
      </c>
      <c r="O9" s="76" t="str">
        <f>IF(Cadastro!D9="","",Cadastro!D9)</f>
        <v>C001</v>
      </c>
      <c r="P9" s="76" t="str">
        <f>IF(Cadastro!C9="","",Cadastro!C9)</f>
        <v>Orange Juice 5L</v>
      </c>
      <c r="Q9" s="93">
        <f>IFERROR(V9+X9-Y9+Z9,"")</f>
        <v>100</v>
      </c>
      <c r="R9" s="94">
        <f>IF(Cadastro!H9="","",Cadastro!H9)</f>
        <v>50</v>
      </c>
      <c r="S9" s="95">
        <f>IFERROR(IF(Q9&gt;=R9,(Q9/R9)-1,(R9-Q9)/R9*-1),"")</f>
        <v>1</v>
      </c>
      <c r="T9" s="96">
        <f>IFERROR(IF(P9="","",Q9*U9),"")</f>
        <v>2799.2000000000003</v>
      </c>
      <c r="U9" s="96">
        <f>IFERROR(IF(P9="","",SUMIF(Movimento!$D$9:$D$7010,Saldo!P9,Movimento!$I$9:$I$7010)+W9)/(V9+X9),"")</f>
        <v>27.992000000000001</v>
      </c>
      <c r="V9" s="94">
        <f>IFERROR(IF(Cadastro!E9="","",Cadastro!E9),"")</f>
        <v>200</v>
      </c>
      <c r="W9" s="97">
        <f>IFERROR(IF(Cadastro!I9="","",Cadastro!I9),"")</f>
        <v>6000</v>
      </c>
      <c r="X9" s="94">
        <f>IF(P9="","",SUMIF(Movimento!$D$9:$D$7010,Saldo!P9,Movimento!$G$9:$G$7010))</f>
        <v>6050</v>
      </c>
      <c r="Y9" s="94">
        <f>IF(P9="","",SUMIF(MovSaida!$D$9:$D$7010,Saldo!P9,MovSaida!$F$9:$F$7010))</f>
        <v>6150</v>
      </c>
      <c r="Z9" s="94">
        <f>IFERROR(IF(P9="","",SUMIFS(InvAjust!$G$9:$G$6009,InvAjust!$E$9:$E$6009,Saldo!P9,InvAjust!$C$9:$C$6009,"Add")-SUMIFS(InvAjust!$G$9:$G$6009,InvAjust!$E$9:$E$6009,Saldo!P9,InvAjust!$C$9:$C$6009,"Remove")),"")</f>
        <v>0</v>
      </c>
      <c r="AA9" s="98">
        <f t="shared" ref="AA9" si="4">IFERROR(ABS(Z9)*U9,"")</f>
        <v>0</v>
      </c>
      <c r="AG9" s="30"/>
      <c r="AL9" s="25"/>
      <c r="AM9" s="25"/>
      <c r="AN9" s="25"/>
    </row>
    <row r="10" spans="1:40" ht="18.95" customHeight="1" x14ac:dyDescent="0.25">
      <c r="A10" s="82"/>
      <c r="C10" s="89" t="str">
        <f t="shared" ref="C10:C73" si="5">IFERROR("q"&amp;_xlfn.RANK.EQ(G10,$G$9:$G$1009,0),"")</f>
        <v>q6</v>
      </c>
      <c r="D10" s="89" t="str">
        <f t="shared" ref="D10:D73" si="6">IFERROR("v"&amp;_xlfn.RANK.EQ(H10,$H$9:$H$1009,0),"")</f>
        <v>v6</v>
      </c>
      <c r="E10" s="89" t="str">
        <f t="shared" ref="E10:E73" si="7">IFERROR("e"&amp;_xlfn.RANK.EQ(I10,$I$9:$I$1009,0),"")</f>
        <v>e2</v>
      </c>
      <c r="F10" s="89" t="str">
        <f t="shared" ref="F10:F73" si="8">IFERROR("s"&amp;_xlfn.RANK.EQ(J10,$J$9:$J$1009,0),"")</f>
        <v>s2</v>
      </c>
      <c r="G10" s="90">
        <f t="shared" ref="G10:G73" si="9">IF(O10="","",Q10+ROW(Q10)/10)</f>
        <v>61</v>
      </c>
      <c r="H10" s="91">
        <f t="shared" ref="H10:H73" si="10">IF(O10="","",T10+ROW(T10)/10)</f>
        <v>115.38028169014085</v>
      </c>
      <c r="I10" s="91">
        <f t="shared" ref="I10:I73" si="11">IF(O10="","",X10+ROW(X10)/10)</f>
        <v>3941</v>
      </c>
      <c r="J10" s="91">
        <f t="shared" ref="J10:J73" si="12">IF(O10="","",Y10+ROW(Y10)/10)</f>
        <v>4211</v>
      </c>
      <c r="K10" s="92">
        <f t="shared" si="0"/>
        <v>5.2173913043478258E-2</v>
      </c>
      <c r="L10" s="92">
        <f t="shared" si="1"/>
        <v>9.0181974528462851E-3</v>
      </c>
      <c r="M10" s="92">
        <f t="shared" si="2"/>
        <v>0.14690529455630127</v>
      </c>
      <c r="N10" s="92">
        <f t="shared" si="3"/>
        <v>0.15404317599707282</v>
      </c>
      <c r="O10" s="76" t="str">
        <f>IF(Cadastro!D10="","",Cadastro!D10)</f>
        <v>C002</v>
      </c>
      <c r="P10" s="76" t="str">
        <f>IF(Cadastro!C10="","",Cadastro!C10)</f>
        <v>Oatmeal - Pack 1kg</v>
      </c>
      <c r="Q10" s="93">
        <f t="shared" ref="Q10:Q73" si="13">IFERROR(V10+X10-Y10+Z10,"")</f>
        <v>60</v>
      </c>
      <c r="R10" s="94">
        <f>IF(Cadastro!H10="","",Cadastro!H10)</f>
        <v>50</v>
      </c>
      <c r="S10" s="95">
        <f t="shared" ref="S10:S73" si="14">IFERROR(IF(Q10&gt;=R10,(Q10/R10)-1,(R10-Q10)/R10*-1),"")</f>
        <v>0.19999999999999996</v>
      </c>
      <c r="T10" s="96">
        <f t="shared" ref="T10:T73" si="15">IFERROR(IF(P10="","",Q10*U10),"")</f>
        <v>114.38028169014085</v>
      </c>
      <c r="U10" s="96">
        <f>IFERROR(IF(P10="","",SUMIF(Movimento!$D$9:$D$7010,Saldo!P10,Movimento!$I$9:$I$7010)+W10)/(V10+X10),"")</f>
        <v>1.9063380281690141</v>
      </c>
      <c r="V10" s="94">
        <f>IFERROR(IF(Cadastro!E10="","",Cadastro!E10),"")</f>
        <v>320</v>
      </c>
      <c r="W10" s="97">
        <f>IFERROR(IF(Cadastro!I10="","",Cadastro!I10),"")</f>
        <v>480</v>
      </c>
      <c r="X10" s="94">
        <f>IF(P10="","",SUMIF(Movimento!$D$9:$D$7010,Saldo!P10,Movimento!$G$9:$G$7010))</f>
        <v>3940</v>
      </c>
      <c r="Y10" s="94">
        <f>IF(P10="","",SUMIF(MovSaida!$D$9:$D$7010,Saldo!P10,MovSaida!$F$9:$F$7010))</f>
        <v>4210</v>
      </c>
      <c r="Z10" s="94">
        <f>IFERROR(IF(P10="","",SUMIFS(InvAjust!$G$9:$G$6009,InvAjust!$E$9:$E$6009,Saldo!P10,InvAjust!$C$9:$C$6009,"Add")-SUMIFS(InvAjust!$G$9:$G$6009,InvAjust!$E$9:$E$6009,Saldo!P10,InvAjust!$C$9:$C$6009,"Remove")),"")</f>
        <v>10</v>
      </c>
      <c r="AA10" s="98">
        <f t="shared" ref="AA10:AA73" si="16">IFERROR(ABS(Z10)*U10,"")</f>
        <v>19.06338028169014</v>
      </c>
      <c r="AF10" s="30"/>
      <c r="AG10" s="30"/>
      <c r="AL10" s="25"/>
    </row>
    <row r="11" spans="1:40" ht="18.95" customHeight="1" x14ac:dyDescent="0.25">
      <c r="A11" s="82"/>
      <c r="C11" s="89" t="str">
        <f t="shared" si="5"/>
        <v>q7</v>
      </c>
      <c r="D11" s="89" t="str">
        <f t="shared" si="6"/>
        <v>v7</v>
      </c>
      <c r="E11" s="89" t="str">
        <f t="shared" si="7"/>
        <v>e6</v>
      </c>
      <c r="F11" s="89" t="str">
        <f t="shared" si="8"/>
        <v>s6</v>
      </c>
      <c r="G11" s="90">
        <f t="shared" si="9"/>
        <v>21.1</v>
      </c>
      <c r="H11" s="91">
        <f t="shared" si="10"/>
        <v>103.25909090909092</v>
      </c>
      <c r="I11" s="91">
        <f t="shared" si="11"/>
        <v>3321.1</v>
      </c>
      <c r="J11" s="91">
        <f t="shared" si="12"/>
        <v>3201.1</v>
      </c>
      <c r="K11" s="92">
        <f t="shared" si="0"/>
        <v>1.7391304347826087E-2</v>
      </c>
      <c r="L11" s="92">
        <f t="shared" si="1"/>
        <v>8.0546300446894918E-3</v>
      </c>
      <c r="M11" s="92">
        <f t="shared" si="2"/>
        <v>0.12378821774794929</v>
      </c>
      <c r="N11" s="92">
        <f t="shared" si="3"/>
        <v>0.11708744968898646</v>
      </c>
      <c r="O11" s="76" t="str">
        <f>IF(Cadastro!D11="","",Cadastro!D11)</f>
        <v>C003</v>
      </c>
      <c r="P11" s="76" t="str">
        <f>IF(Cadastro!C11="","",Cadastro!C11)</f>
        <v>Vegan Cheese Pack 450g</v>
      </c>
      <c r="Q11" s="93">
        <f t="shared" si="13"/>
        <v>20</v>
      </c>
      <c r="R11" s="94">
        <f>IF(Cadastro!H11="","",Cadastro!H11)</f>
        <v>20</v>
      </c>
      <c r="S11" s="95">
        <f t="shared" si="14"/>
        <v>0</v>
      </c>
      <c r="T11" s="96">
        <f t="shared" si="15"/>
        <v>102.15909090909092</v>
      </c>
      <c r="U11" s="96">
        <f>IFERROR(IF(P11="","",SUMIF(Movimento!$D$9:$D$7010,Saldo!P11,Movimento!$I$9:$I$7010)+W11)/(V11+X11),"")</f>
        <v>5.1079545454545459</v>
      </c>
      <c r="V11" s="94">
        <f>IFERROR(IF(Cadastro!E11="","",Cadastro!E11),"")</f>
        <v>200</v>
      </c>
      <c r="W11" s="97">
        <f>IFERROR(IF(Cadastro!I11="","",Cadastro!I11),"")</f>
        <v>2400</v>
      </c>
      <c r="X11" s="94">
        <f>IF(P11="","",SUMIF(Movimento!$D$9:$D$7010,Saldo!P11,Movimento!$G$9:$G$7010))</f>
        <v>3320</v>
      </c>
      <c r="Y11" s="94">
        <f>IF(P11="","",SUMIF(MovSaida!$D$9:$D$7010,Saldo!P11,MovSaida!$F$9:$F$7010))</f>
        <v>3200</v>
      </c>
      <c r="Z11" s="94">
        <f>IFERROR(IF(P11="","",SUMIFS(InvAjust!$G$9:$G$6009,InvAjust!$E$9:$E$6009,Saldo!P11,InvAjust!$C$9:$C$6009,"Add")-SUMIFS(InvAjust!$G$9:$G$6009,InvAjust!$E$9:$E$6009,Saldo!P11,InvAjust!$C$9:$C$6009,"Remove")),"")</f>
        <v>-300</v>
      </c>
      <c r="AA11" s="98">
        <f t="shared" si="16"/>
        <v>1532.3863636363637</v>
      </c>
      <c r="AF11" s="30"/>
      <c r="AG11" s="30"/>
      <c r="AL11" s="30"/>
      <c r="AM11" s="30"/>
      <c r="AN11" s="30"/>
    </row>
    <row r="12" spans="1:40" ht="18.95" customHeight="1" x14ac:dyDescent="0.25">
      <c r="A12" s="82"/>
      <c r="C12" s="89" t="str">
        <f t="shared" si="5"/>
        <v>q4</v>
      </c>
      <c r="D12" s="89" t="str">
        <f t="shared" si="6"/>
        <v>v4</v>
      </c>
      <c r="E12" s="89" t="str">
        <f t="shared" si="7"/>
        <v>e5</v>
      </c>
      <c r="F12" s="89" t="str">
        <f t="shared" si="8"/>
        <v>s5</v>
      </c>
      <c r="G12" s="90">
        <f t="shared" si="9"/>
        <v>196.2</v>
      </c>
      <c r="H12" s="91">
        <f t="shared" si="10"/>
        <v>802.86666666666667</v>
      </c>
      <c r="I12" s="91">
        <f t="shared" si="11"/>
        <v>3336.2</v>
      </c>
      <c r="J12" s="91">
        <f t="shared" si="12"/>
        <v>3541.2</v>
      </c>
      <c r="K12" s="92">
        <f t="shared" si="0"/>
        <v>0.16956521739130434</v>
      </c>
      <c r="L12" s="92">
        <f t="shared" si="1"/>
        <v>6.3206596316577074E-2</v>
      </c>
      <c r="M12" s="92">
        <f t="shared" si="2"/>
        <v>0.12434750186428038</v>
      </c>
      <c r="N12" s="92">
        <f t="shared" si="3"/>
        <v>0.12952799121844127</v>
      </c>
      <c r="O12" s="76" t="str">
        <f>IF(Cadastro!D12="","",Cadastro!D12)</f>
        <v>C004</v>
      </c>
      <c r="P12" s="76" t="str">
        <f>IF(Cadastro!C12="","",Cadastro!C12)</f>
        <v>Olive Oil - Bottle 500ml</v>
      </c>
      <c r="Q12" s="93">
        <f t="shared" si="13"/>
        <v>195</v>
      </c>
      <c r="R12" s="94">
        <f>IF(Cadastro!H12="","",Cadastro!H12)</f>
        <v>200</v>
      </c>
      <c r="S12" s="95">
        <f t="shared" si="14"/>
        <v>-2.5000000000000001E-2</v>
      </c>
      <c r="T12" s="96">
        <f t="shared" si="15"/>
        <v>801.66666666666663</v>
      </c>
      <c r="U12" s="96">
        <f>IFERROR(IF(P12="","",SUMIF(Movimento!$D$9:$D$7010,Saldo!P12,Movimento!$I$9:$I$7010)+W12)/(V12+X12),"")</f>
        <v>4.1111111111111107</v>
      </c>
      <c r="V12" s="94">
        <f>IFERROR(IF(Cadastro!E12="","",Cadastro!E12),"")</f>
        <v>400</v>
      </c>
      <c r="W12" s="97">
        <f>IFERROR(IF(Cadastro!I12="","",Cadastro!I12),"")</f>
        <v>2600</v>
      </c>
      <c r="X12" s="94">
        <f>IF(P12="","",SUMIF(Movimento!$D$9:$D$7010,Saldo!P12,Movimento!$G$9:$G$7010))</f>
        <v>3335</v>
      </c>
      <c r="Y12" s="94">
        <f>IF(P12="","",SUMIF(MovSaida!$D$9:$D$7010,Saldo!P12,MovSaida!$F$9:$F$7010))</f>
        <v>3540</v>
      </c>
      <c r="Z12" s="94">
        <f>IFERROR(IF(P12="","",SUMIFS(InvAjust!$G$9:$G$6009,InvAjust!$E$9:$E$6009,Saldo!P12,InvAjust!$C$9:$C$6009,"Add")-SUMIFS(InvAjust!$G$9:$G$6009,InvAjust!$E$9:$E$6009,Saldo!P12,InvAjust!$C$9:$C$6009,"Remove")),"")</f>
        <v>0</v>
      </c>
      <c r="AA12" s="98">
        <f t="shared" si="16"/>
        <v>0</v>
      </c>
      <c r="AF12" s="30"/>
      <c r="AG12" s="30"/>
      <c r="AL12" s="30"/>
      <c r="AM12" s="30"/>
      <c r="AN12" s="30"/>
    </row>
    <row r="13" spans="1:40" ht="18.95" customHeight="1" x14ac:dyDescent="0.25">
      <c r="A13" s="82"/>
      <c r="C13" s="89" t="str">
        <f t="shared" si="5"/>
        <v>q1</v>
      </c>
      <c r="D13" s="89" t="str">
        <f t="shared" si="6"/>
        <v>v1</v>
      </c>
      <c r="E13" s="89" t="str">
        <f t="shared" si="7"/>
        <v>e7</v>
      </c>
      <c r="F13" s="89" t="str">
        <f t="shared" si="8"/>
        <v>s7</v>
      </c>
      <c r="G13" s="90">
        <f t="shared" si="9"/>
        <v>276.3</v>
      </c>
      <c r="H13" s="91">
        <f t="shared" si="10"/>
        <v>4302.4946902654865</v>
      </c>
      <c r="I13" s="91">
        <f t="shared" si="11"/>
        <v>2626.3</v>
      </c>
      <c r="J13" s="91">
        <f t="shared" si="12"/>
        <v>2551.3000000000002</v>
      </c>
      <c r="K13" s="92">
        <f t="shared" si="0"/>
        <v>0.2391304347826087</v>
      </c>
      <c r="L13" s="92">
        <f t="shared" si="1"/>
        <v>0.33912333862779465</v>
      </c>
      <c r="M13" s="92">
        <f t="shared" si="2"/>
        <v>9.7874720357941841E-2</v>
      </c>
      <c r="N13" s="92">
        <f t="shared" si="3"/>
        <v>9.3304061470911082E-2</v>
      </c>
      <c r="O13" s="76" t="str">
        <f>IF(Cadastro!D13="","",Cadastro!D13)</f>
        <v>C005</v>
      </c>
      <c r="P13" s="76" t="str">
        <f>IF(Cadastro!C13="","",Cadastro!C13)</f>
        <v>Brazilian Nuts - Pack 200g</v>
      </c>
      <c r="Q13" s="93">
        <f t="shared" si="13"/>
        <v>275</v>
      </c>
      <c r="R13" s="94">
        <f>IF(Cadastro!H13="","",Cadastro!H13)</f>
        <v>150</v>
      </c>
      <c r="S13" s="95">
        <f t="shared" si="14"/>
        <v>0.83333333333333326</v>
      </c>
      <c r="T13" s="96">
        <f t="shared" si="15"/>
        <v>4301.1946902654863</v>
      </c>
      <c r="U13" s="96">
        <f>IFERROR(IF(P13="","",SUMIF(Movimento!$D$9:$D$7010,Saldo!P13,Movimento!$I$9:$I$7010)+W13)/(V13+X13),"")</f>
        <v>15.64070796460177</v>
      </c>
      <c r="V13" s="94">
        <f>IFERROR(IF(Cadastro!E13="","",Cadastro!E13),"")</f>
        <v>200</v>
      </c>
      <c r="W13" s="97">
        <f>IFERROR(IF(Cadastro!I13="","",Cadastro!I13),"")</f>
        <v>4500</v>
      </c>
      <c r="X13" s="94">
        <f>IF(P13="","",SUMIF(Movimento!$D$9:$D$7010,Saldo!P13,Movimento!$G$9:$G$7010))</f>
        <v>2625</v>
      </c>
      <c r="Y13" s="94">
        <f>IF(P13="","",SUMIF(MovSaida!$D$9:$D$7010,Saldo!P13,MovSaida!$F$9:$F$7010))</f>
        <v>2550</v>
      </c>
      <c r="Z13" s="94">
        <f>IFERROR(IF(P13="","",SUMIFS(InvAjust!$G$9:$G$6009,InvAjust!$E$9:$E$6009,Saldo!P13,InvAjust!$C$9:$C$6009,"Add")-SUMIFS(InvAjust!$G$9:$G$6009,InvAjust!$E$9:$E$6009,Saldo!P13,InvAjust!$C$9:$C$6009,"Remove")),"")</f>
        <v>0</v>
      </c>
      <c r="AA13" s="98">
        <f t="shared" si="16"/>
        <v>0</v>
      </c>
      <c r="AF13" s="30"/>
      <c r="AG13" s="30"/>
      <c r="AH13" s="30"/>
      <c r="AI13" s="30"/>
      <c r="AJ13" s="30"/>
      <c r="AK13" s="30"/>
      <c r="AL13" s="30"/>
      <c r="AM13" s="30"/>
      <c r="AN13" s="30"/>
    </row>
    <row r="14" spans="1:40" ht="18.95" customHeight="1" x14ac:dyDescent="0.25">
      <c r="A14" s="82"/>
      <c r="C14" s="89" t="str">
        <f t="shared" si="5"/>
        <v>q8</v>
      </c>
      <c r="D14" s="89" t="str">
        <f t="shared" si="6"/>
        <v>v8</v>
      </c>
      <c r="E14" s="89" t="str">
        <f t="shared" si="7"/>
        <v>e8</v>
      </c>
      <c r="F14" s="89" t="str">
        <f t="shared" si="8"/>
        <v>s8</v>
      </c>
      <c r="G14" s="90">
        <f t="shared" si="9"/>
        <v>1.4</v>
      </c>
      <c r="H14" s="91">
        <f t="shared" si="10"/>
        <v>1.4</v>
      </c>
      <c r="I14" s="91">
        <f t="shared" si="11"/>
        <v>161.4</v>
      </c>
      <c r="J14" s="91">
        <f t="shared" si="12"/>
        <v>291.39999999999998</v>
      </c>
      <c r="K14" s="92">
        <f t="shared" si="0"/>
        <v>0</v>
      </c>
      <c r="L14" s="92">
        <f t="shared" si="1"/>
        <v>0</v>
      </c>
      <c r="M14" s="92">
        <f t="shared" si="2"/>
        <v>5.9656972408650257E-3</v>
      </c>
      <c r="N14" s="92">
        <f t="shared" si="3"/>
        <v>1.0611050128064398E-2</v>
      </c>
      <c r="O14" s="76" t="str">
        <f>IF(Cadastro!D14="","",Cadastro!D14)</f>
        <v>C006</v>
      </c>
      <c r="P14" s="76" t="str">
        <f>IF(Cadastro!C14="","",Cadastro!C14)</f>
        <v>Pure Honey - Jar 500g</v>
      </c>
      <c r="Q14" s="93">
        <f t="shared" si="13"/>
        <v>0</v>
      </c>
      <c r="R14" s="94">
        <f>IF(Cadastro!H14="","",Cadastro!H14)</f>
        <v>15</v>
      </c>
      <c r="S14" s="95">
        <f t="shared" si="14"/>
        <v>-1</v>
      </c>
      <c r="T14" s="96">
        <f t="shared" si="15"/>
        <v>0</v>
      </c>
      <c r="U14" s="96">
        <f>IFERROR(IF(P14="","",SUMIF(Movimento!$D$9:$D$7010,Saldo!P14,Movimento!$I$9:$I$7010)+W14)/(V14+X14),"")</f>
        <v>6.5267857142857144</v>
      </c>
      <c r="V14" s="94">
        <f>IFERROR(IF(Cadastro!E14="","",Cadastro!E14),"")</f>
        <v>120</v>
      </c>
      <c r="W14" s="97">
        <f>IFERROR(IF(Cadastro!I14="","",Cadastro!I14),"")</f>
        <v>1080</v>
      </c>
      <c r="X14" s="94">
        <f>IF(P14="","",SUMIF(Movimento!$D$9:$D$7010,Saldo!P14,Movimento!$G$9:$G$7010))</f>
        <v>160</v>
      </c>
      <c r="Y14" s="94">
        <f>IF(P14="","",SUMIF(MovSaida!$D$9:$D$7010,Saldo!P14,MovSaida!$F$9:$F$7010))</f>
        <v>290</v>
      </c>
      <c r="Z14" s="94">
        <f>IFERROR(IF(P14="","",SUMIFS(InvAjust!$G$9:$G$6009,InvAjust!$E$9:$E$6009,Saldo!P14,InvAjust!$C$9:$C$6009,"Add")-SUMIFS(InvAjust!$G$9:$G$6009,InvAjust!$E$9:$E$6009,Saldo!P14,InvAjust!$C$9:$C$6009,"Remove")),"")</f>
        <v>10</v>
      </c>
      <c r="AA14" s="98">
        <f t="shared" si="16"/>
        <v>65.267857142857139</v>
      </c>
      <c r="AF14" s="30"/>
      <c r="AG14" s="30"/>
      <c r="AH14" s="30"/>
      <c r="AI14" s="30"/>
      <c r="AJ14" s="30"/>
      <c r="AK14" s="30"/>
      <c r="AL14" s="30"/>
      <c r="AM14" s="30"/>
      <c r="AN14" s="30"/>
    </row>
    <row r="15" spans="1:40" ht="18.95" customHeight="1" x14ac:dyDescent="0.25">
      <c r="A15" s="82"/>
      <c r="C15" s="89" t="str">
        <f t="shared" si="5"/>
        <v>q3</v>
      </c>
      <c r="D15" s="89" t="str">
        <f t="shared" si="6"/>
        <v>v5</v>
      </c>
      <c r="E15" s="89" t="str">
        <f t="shared" si="7"/>
        <v>e3</v>
      </c>
      <c r="F15" s="89" t="str">
        <f t="shared" si="8"/>
        <v>s3</v>
      </c>
      <c r="G15" s="90">
        <f t="shared" si="9"/>
        <v>251.5</v>
      </c>
      <c r="H15" s="91">
        <f t="shared" si="10"/>
        <v>771.1875</v>
      </c>
      <c r="I15" s="91">
        <f t="shared" si="11"/>
        <v>3901.5</v>
      </c>
      <c r="J15" s="91">
        <f t="shared" si="12"/>
        <v>3751.5</v>
      </c>
      <c r="K15" s="92">
        <f t="shared" si="0"/>
        <v>0.21739130434782608</v>
      </c>
      <c r="L15" s="92">
        <f t="shared" si="1"/>
        <v>6.0685231312784305E-2</v>
      </c>
      <c r="M15" s="92">
        <f t="shared" si="2"/>
        <v>0.14541387024608501</v>
      </c>
      <c r="N15" s="92">
        <f t="shared" si="3"/>
        <v>0.13721185510428102</v>
      </c>
      <c r="O15" s="76" t="str">
        <f>IF(Cadastro!D15="","",Cadastro!D15)</f>
        <v>C007</v>
      </c>
      <c r="P15" s="76" t="str">
        <f>IF(Cadastro!C15="","",Cadastro!C15)</f>
        <v>Whole Wheat Bread - 500g</v>
      </c>
      <c r="Q15" s="93">
        <f t="shared" si="13"/>
        <v>250</v>
      </c>
      <c r="R15" s="94">
        <f>IF(Cadastro!H15="","",Cadastro!H15)</f>
        <v>250</v>
      </c>
      <c r="S15" s="95">
        <f t="shared" si="14"/>
        <v>0</v>
      </c>
      <c r="T15" s="96">
        <f t="shared" si="15"/>
        <v>769.6875</v>
      </c>
      <c r="U15" s="96">
        <f>IFERROR(IF(P15="","",SUMIF(Movimento!$D$9:$D$7010,Saldo!P15,Movimento!$I$9:$I$7010)+W15)/(V15+X15),"")</f>
        <v>3.0787499999999999</v>
      </c>
      <c r="V15" s="94">
        <f>IFERROR(IF(Cadastro!E15="","",Cadastro!E15),"")</f>
        <v>100</v>
      </c>
      <c r="W15" s="97">
        <f>IFERROR(IF(Cadastro!I15="","",Cadastro!I15),"")</f>
        <v>500</v>
      </c>
      <c r="X15" s="94">
        <f>IF(P15="","",SUMIF(Movimento!$D$9:$D$7010,Saldo!P15,Movimento!$G$9:$G$7010))</f>
        <v>3900</v>
      </c>
      <c r="Y15" s="94">
        <f>IF(P15="","",SUMIF(MovSaida!$D$9:$D$7010,Saldo!P15,MovSaida!$F$9:$F$7010))</f>
        <v>3750</v>
      </c>
      <c r="Z15" s="94">
        <f>IFERROR(IF(P15="","",SUMIFS(InvAjust!$G$9:$G$6009,InvAjust!$E$9:$E$6009,Saldo!P15,InvAjust!$C$9:$C$6009,"Add")-SUMIFS(InvAjust!$G$9:$G$6009,InvAjust!$E$9:$E$6009,Saldo!P15,InvAjust!$C$9:$C$6009,"Remove")),"")</f>
        <v>0</v>
      </c>
      <c r="AA15" s="98">
        <f t="shared" si="16"/>
        <v>0</v>
      </c>
      <c r="AF15" s="30"/>
      <c r="AG15" s="30"/>
      <c r="AH15" s="30"/>
      <c r="AI15" s="30"/>
      <c r="AJ15" s="30"/>
      <c r="AK15" s="30"/>
      <c r="AL15" s="30"/>
      <c r="AM15" s="30"/>
      <c r="AN15" s="30"/>
    </row>
    <row r="16" spans="1:40" ht="18.95" customHeight="1" x14ac:dyDescent="0.25">
      <c r="A16" s="82"/>
      <c r="C16" s="89" t="str">
        <f t="shared" si="5"/>
        <v>q2</v>
      </c>
      <c r="D16" s="89" t="str">
        <f t="shared" si="6"/>
        <v>v2</v>
      </c>
      <c r="E16" s="89" t="str">
        <f t="shared" si="7"/>
        <v>e4</v>
      </c>
      <c r="F16" s="89" t="str">
        <f t="shared" si="8"/>
        <v>s4</v>
      </c>
      <c r="G16" s="90">
        <f t="shared" si="9"/>
        <v>251.6</v>
      </c>
      <c r="H16" s="91">
        <f t="shared" si="10"/>
        <v>3796.5871465295631</v>
      </c>
      <c r="I16" s="91">
        <f t="shared" si="11"/>
        <v>3491.6</v>
      </c>
      <c r="J16" s="91">
        <f t="shared" si="12"/>
        <v>3641.6</v>
      </c>
      <c r="K16" s="92">
        <f t="shared" si="0"/>
        <v>0.21739130434782608</v>
      </c>
      <c r="L16" s="92">
        <f t="shared" si="1"/>
        <v>0.29921191758498067</v>
      </c>
      <c r="M16" s="92">
        <f t="shared" si="2"/>
        <v>0.13012677106636839</v>
      </c>
      <c r="N16" s="92">
        <f t="shared" si="3"/>
        <v>0.13318697402122209</v>
      </c>
      <c r="O16" s="76" t="str">
        <f>IF(Cadastro!D16="","",Cadastro!D16)</f>
        <v>C008</v>
      </c>
      <c r="P16" s="76" t="str">
        <f>IF(Cadastro!C16="","",Cadastro!C16)</f>
        <v>Peanut Butter - 200g</v>
      </c>
      <c r="Q16" s="93">
        <f t="shared" si="13"/>
        <v>250</v>
      </c>
      <c r="R16" s="94">
        <f>IF(Cadastro!H16="","",Cadastro!H16)</f>
        <v>200</v>
      </c>
      <c r="S16" s="95">
        <f t="shared" si="14"/>
        <v>0.25</v>
      </c>
      <c r="T16" s="96">
        <f t="shared" si="15"/>
        <v>3794.9871465295632</v>
      </c>
      <c r="U16" s="96">
        <f>IFERROR(IF(P16="","",SUMIF(Movimento!$D$9:$D$7010,Saldo!P16,Movimento!$I$9:$I$7010)+W16)/(V16+X16),"")</f>
        <v>15.179948586118252</v>
      </c>
      <c r="V16" s="94">
        <f>IFERROR(IF(Cadastro!E16="","",Cadastro!E16),"")</f>
        <v>400</v>
      </c>
      <c r="W16" s="97">
        <f>IFERROR(IF(Cadastro!I16="","",Cadastro!I16),"")</f>
        <v>8800</v>
      </c>
      <c r="X16" s="94">
        <f>IF(P16="","",SUMIF(Movimento!$D$9:$D$7010,Saldo!P16,Movimento!$G$9:$G$7010))</f>
        <v>3490</v>
      </c>
      <c r="Y16" s="94">
        <f>IF(P16="","",SUMIF(MovSaida!$D$9:$D$7010,Saldo!P16,MovSaida!$F$9:$F$7010))</f>
        <v>3640</v>
      </c>
      <c r="Z16" s="94">
        <f>IFERROR(IF(P16="","",SUMIFS(InvAjust!$G$9:$G$6009,InvAjust!$E$9:$E$6009,Saldo!P16,InvAjust!$C$9:$C$6009,"Add")-SUMIFS(InvAjust!$G$9:$G$6009,InvAjust!$E$9:$E$6009,Saldo!P16,InvAjust!$C$9:$C$6009,"Remove")),"")</f>
        <v>0</v>
      </c>
      <c r="AA16" s="98">
        <f t="shared" si="16"/>
        <v>0</v>
      </c>
      <c r="AF16" s="30"/>
      <c r="AG16" s="30"/>
      <c r="AH16" s="30"/>
      <c r="AI16" s="30"/>
      <c r="AJ16" s="30"/>
      <c r="AK16" s="30"/>
      <c r="AL16" s="30"/>
      <c r="AM16" s="30"/>
      <c r="AN16" s="30"/>
    </row>
    <row r="17" spans="1:40" ht="18.95" customHeight="1" x14ac:dyDescent="0.25">
      <c r="A17" s="82"/>
      <c r="C17" s="89" t="str">
        <f t="shared" si="5"/>
        <v/>
      </c>
      <c r="D17" s="89" t="str">
        <f t="shared" si="6"/>
        <v/>
      </c>
      <c r="E17" s="89" t="str">
        <f t="shared" si="7"/>
        <v/>
      </c>
      <c r="F17" s="89" t="str">
        <f t="shared" si="8"/>
        <v/>
      </c>
      <c r="G17" s="90" t="str">
        <f t="shared" si="9"/>
        <v/>
      </c>
      <c r="H17" s="91" t="str">
        <f t="shared" si="10"/>
        <v/>
      </c>
      <c r="I17" s="91" t="str">
        <f t="shared" si="11"/>
        <v/>
      </c>
      <c r="J17" s="91" t="str">
        <f t="shared" si="12"/>
        <v/>
      </c>
      <c r="K17" s="92" t="str">
        <f t="shared" si="0"/>
        <v/>
      </c>
      <c r="L17" s="92" t="str">
        <f t="shared" si="1"/>
        <v/>
      </c>
      <c r="M17" s="92" t="str">
        <f t="shared" si="2"/>
        <v/>
      </c>
      <c r="N17" s="92" t="str">
        <f t="shared" si="3"/>
        <v/>
      </c>
      <c r="O17" s="76" t="str">
        <f>IF(Cadastro!D17="","",Cadastro!D17)</f>
        <v/>
      </c>
      <c r="P17" s="76" t="str">
        <f>IF(Cadastro!C17="","",Cadastro!C17)</f>
        <v/>
      </c>
      <c r="Q17" s="93" t="str">
        <f t="shared" si="13"/>
        <v/>
      </c>
      <c r="R17" s="94" t="str">
        <f>IF(Cadastro!H17="","",Cadastro!H17)</f>
        <v/>
      </c>
      <c r="S17" s="95" t="str">
        <f t="shared" si="14"/>
        <v/>
      </c>
      <c r="T17" s="96" t="str">
        <f t="shared" si="15"/>
        <v/>
      </c>
      <c r="U17" s="96" t="str">
        <f>IFERROR(IF(P17="","",SUMIF(Movimento!$D$9:$D$7010,Saldo!P17,Movimento!$I$9:$I$7010)+W17)/(V17+X17),"")</f>
        <v/>
      </c>
      <c r="V17" s="94" t="str">
        <f>IFERROR(IF(Cadastro!E17="","",Cadastro!E17),"")</f>
        <v/>
      </c>
      <c r="W17" s="97" t="str">
        <f>IFERROR(IF(Cadastro!I17="","",Cadastro!I17),"")</f>
        <v/>
      </c>
      <c r="X17" s="94" t="str">
        <f>IF(P17="","",SUMIF(Movimento!$D$9:$D$7010,Saldo!P17,Movimento!$G$9:$G$7010))</f>
        <v/>
      </c>
      <c r="Y17" s="94" t="str">
        <f>IF(P17="","",SUMIF(MovSaida!$D$9:$D$7010,Saldo!P17,MovSaida!$F$9:$F$7010))</f>
        <v/>
      </c>
      <c r="Z17" s="94" t="str">
        <f>IFERROR(IF(P17="","",SUMIFS(InvAjust!$G$9:$G$6009,InvAjust!$E$9:$E$6009,Saldo!P17,InvAjust!$C$9:$C$6009,"Add")-SUMIFS(InvAjust!$G$9:$G$6009,InvAjust!$E$9:$E$6009,Saldo!P17,InvAjust!$C$9:$C$6009,"Remove")),"")</f>
        <v/>
      </c>
      <c r="AA17" s="98" t="str">
        <f t="shared" si="16"/>
        <v/>
      </c>
      <c r="AF17" s="25"/>
      <c r="AG17" s="25"/>
      <c r="AH17" s="25"/>
      <c r="AI17" s="25"/>
      <c r="AJ17" s="30"/>
      <c r="AK17" s="30"/>
      <c r="AL17" s="30"/>
      <c r="AM17" s="30"/>
      <c r="AN17" s="30"/>
    </row>
    <row r="18" spans="1:40" ht="18.95" customHeight="1" x14ac:dyDescent="0.25">
      <c r="A18" s="82"/>
      <c r="C18" s="89" t="str">
        <f t="shared" si="5"/>
        <v/>
      </c>
      <c r="D18" s="89" t="str">
        <f t="shared" si="6"/>
        <v/>
      </c>
      <c r="E18" s="89" t="str">
        <f t="shared" si="7"/>
        <v/>
      </c>
      <c r="F18" s="89" t="str">
        <f t="shared" si="8"/>
        <v/>
      </c>
      <c r="G18" s="90" t="str">
        <f t="shared" si="9"/>
        <v/>
      </c>
      <c r="H18" s="91" t="str">
        <f t="shared" si="10"/>
        <v/>
      </c>
      <c r="I18" s="91" t="str">
        <f t="shared" si="11"/>
        <v/>
      </c>
      <c r="J18" s="91" t="str">
        <f t="shared" si="12"/>
        <v/>
      </c>
      <c r="K18" s="92" t="str">
        <f t="shared" si="0"/>
        <v/>
      </c>
      <c r="L18" s="92" t="str">
        <f t="shared" si="1"/>
        <v/>
      </c>
      <c r="M18" s="92" t="str">
        <f t="shared" si="2"/>
        <v/>
      </c>
      <c r="N18" s="92" t="str">
        <f t="shared" si="3"/>
        <v/>
      </c>
      <c r="O18" s="76" t="str">
        <f>IF(Cadastro!D18="","",Cadastro!D18)</f>
        <v/>
      </c>
      <c r="P18" s="76" t="str">
        <f>IF(Cadastro!C18="","",Cadastro!C18)</f>
        <v/>
      </c>
      <c r="Q18" s="93" t="str">
        <f t="shared" si="13"/>
        <v/>
      </c>
      <c r="R18" s="94" t="str">
        <f>IF(Cadastro!H18="","",Cadastro!H18)</f>
        <v/>
      </c>
      <c r="S18" s="95" t="str">
        <f t="shared" si="14"/>
        <v/>
      </c>
      <c r="T18" s="96" t="str">
        <f t="shared" si="15"/>
        <v/>
      </c>
      <c r="U18" s="96" t="str">
        <f>IFERROR(IF(P18="","",SUMIF(Movimento!$D$9:$D$7010,Saldo!P18,Movimento!$I$9:$I$7010)+W18)/(V18+X18),"")</f>
        <v/>
      </c>
      <c r="V18" s="94" t="str">
        <f>IFERROR(IF(Cadastro!E18="","",Cadastro!E18),"")</f>
        <v/>
      </c>
      <c r="W18" s="97" t="str">
        <f>IFERROR(IF(Cadastro!I18="","",Cadastro!I18),"")</f>
        <v/>
      </c>
      <c r="X18" s="94" t="str">
        <f>IF(P18="","",SUMIF(Movimento!$D$9:$D$7010,Saldo!P18,Movimento!$G$9:$G$7010))</f>
        <v/>
      </c>
      <c r="Y18" s="94" t="str">
        <f>IF(P18="","",SUMIF(MovSaida!$D$9:$D$7010,Saldo!P18,MovSaida!$F$9:$F$7010))</f>
        <v/>
      </c>
      <c r="Z18" s="94" t="str">
        <f>IFERROR(IF(P18="","",SUMIFS(InvAjust!$G$9:$G$6009,InvAjust!$E$9:$E$6009,Saldo!P18,InvAjust!$C$9:$C$6009,"Add")-SUMIFS(InvAjust!$G$9:$G$6009,InvAjust!$E$9:$E$6009,Saldo!P18,InvAjust!$C$9:$C$6009,"Remove")),"")</f>
        <v/>
      </c>
      <c r="AA18" s="98" t="str">
        <f t="shared" si="16"/>
        <v/>
      </c>
      <c r="AF18" s="25"/>
      <c r="AG18" s="25"/>
      <c r="AH18" s="25"/>
      <c r="AI18" s="25"/>
      <c r="AJ18" s="30"/>
      <c r="AK18" s="30"/>
      <c r="AL18" s="30"/>
      <c r="AM18" s="30"/>
      <c r="AN18" s="30"/>
    </row>
    <row r="19" spans="1:40" ht="18.95" customHeight="1" x14ac:dyDescent="0.25">
      <c r="A19" s="82"/>
      <c r="C19" s="89" t="str">
        <f t="shared" si="5"/>
        <v/>
      </c>
      <c r="D19" s="89" t="str">
        <f t="shared" si="6"/>
        <v/>
      </c>
      <c r="E19" s="89" t="str">
        <f t="shared" si="7"/>
        <v/>
      </c>
      <c r="F19" s="89" t="str">
        <f t="shared" si="8"/>
        <v/>
      </c>
      <c r="G19" s="90" t="str">
        <f t="shared" si="9"/>
        <v/>
      </c>
      <c r="H19" s="91" t="str">
        <f t="shared" si="10"/>
        <v/>
      </c>
      <c r="I19" s="91" t="str">
        <f t="shared" si="11"/>
        <v/>
      </c>
      <c r="J19" s="91" t="str">
        <f t="shared" si="12"/>
        <v/>
      </c>
      <c r="K19" s="92" t="str">
        <f t="shared" si="0"/>
        <v/>
      </c>
      <c r="L19" s="92" t="str">
        <f t="shared" si="1"/>
        <v/>
      </c>
      <c r="M19" s="92" t="str">
        <f t="shared" si="2"/>
        <v/>
      </c>
      <c r="N19" s="92" t="str">
        <f t="shared" si="3"/>
        <v/>
      </c>
      <c r="O19" s="76" t="str">
        <f>IF(Cadastro!D19="","",Cadastro!D19)</f>
        <v/>
      </c>
      <c r="P19" s="76" t="str">
        <f>IF(Cadastro!C19="","",Cadastro!C19)</f>
        <v/>
      </c>
      <c r="Q19" s="93" t="str">
        <f t="shared" si="13"/>
        <v/>
      </c>
      <c r="R19" s="94" t="str">
        <f>IF(Cadastro!H19="","",Cadastro!H19)</f>
        <v/>
      </c>
      <c r="S19" s="95" t="str">
        <f t="shared" si="14"/>
        <v/>
      </c>
      <c r="T19" s="96" t="str">
        <f t="shared" si="15"/>
        <v/>
      </c>
      <c r="U19" s="96" t="str">
        <f>IFERROR(IF(P19="","",SUMIF(Movimento!$D$9:$D$7010,Saldo!P19,Movimento!$I$9:$I$7010)+W19)/(V19+X19),"")</f>
        <v/>
      </c>
      <c r="V19" s="94" t="str">
        <f>IFERROR(IF(Cadastro!E19="","",Cadastro!E19),"")</f>
        <v/>
      </c>
      <c r="W19" s="97" t="str">
        <f>IFERROR(IF(Cadastro!I19="","",Cadastro!I19),"")</f>
        <v/>
      </c>
      <c r="X19" s="94" t="str">
        <f>IF(P19="","",SUMIF(Movimento!$D$9:$D$7010,Saldo!P19,Movimento!$G$9:$G$7010))</f>
        <v/>
      </c>
      <c r="Y19" s="94" t="str">
        <f>IF(P19="","",SUMIF(MovSaida!$D$9:$D$7010,Saldo!P19,MovSaida!$F$9:$F$7010))</f>
        <v/>
      </c>
      <c r="Z19" s="94" t="str">
        <f>IFERROR(IF(P19="","",SUMIFS(InvAjust!$G$9:$G$6009,InvAjust!$E$9:$E$6009,Saldo!P19,InvAjust!$C$9:$C$6009,"Add")-SUMIFS(InvAjust!$G$9:$G$6009,InvAjust!$E$9:$E$6009,Saldo!P19,InvAjust!$C$9:$C$6009,"Remove")),"")</f>
        <v/>
      </c>
      <c r="AA19" s="98" t="str">
        <f t="shared" si="16"/>
        <v/>
      </c>
      <c r="AJ19" s="25"/>
      <c r="AK19" s="25"/>
      <c r="AL19" s="25"/>
      <c r="AM19" s="25"/>
      <c r="AN19" s="25"/>
    </row>
    <row r="20" spans="1:40" ht="18.95" customHeight="1" x14ac:dyDescent="0.25">
      <c r="A20" s="82"/>
      <c r="C20" s="89" t="str">
        <f t="shared" si="5"/>
        <v/>
      </c>
      <c r="D20" s="89" t="str">
        <f t="shared" si="6"/>
        <v/>
      </c>
      <c r="E20" s="89" t="str">
        <f t="shared" si="7"/>
        <v/>
      </c>
      <c r="F20" s="89" t="str">
        <f t="shared" si="8"/>
        <v/>
      </c>
      <c r="G20" s="90" t="str">
        <f t="shared" si="9"/>
        <v/>
      </c>
      <c r="H20" s="91" t="str">
        <f t="shared" si="10"/>
        <v/>
      </c>
      <c r="I20" s="91" t="str">
        <f t="shared" si="11"/>
        <v/>
      </c>
      <c r="J20" s="91" t="str">
        <f t="shared" si="12"/>
        <v/>
      </c>
      <c r="K20" s="92" t="str">
        <f t="shared" si="0"/>
        <v/>
      </c>
      <c r="L20" s="92" t="str">
        <f t="shared" si="1"/>
        <v/>
      </c>
      <c r="M20" s="92" t="str">
        <f t="shared" si="2"/>
        <v/>
      </c>
      <c r="N20" s="92" t="str">
        <f t="shared" si="3"/>
        <v/>
      </c>
      <c r="O20" s="76" t="str">
        <f>IF(Cadastro!D20="","",Cadastro!D20)</f>
        <v/>
      </c>
      <c r="P20" s="76" t="str">
        <f>IF(Cadastro!C20="","",Cadastro!C20)</f>
        <v/>
      </c>
      <c r="Q20" s="93" t="str">
        <f t="shared" si="13"/>
        <v/>
      </c>
      <c r="R20" s="94" t="str">
        <f>IF(Cadastro!H20="","",Cadastro!H20)</f>
        <v/>
      </c>
      <c r="S20" s="95" t="str">
        <f t="shared" si="14"/>
        <v/>
      </c>
      <c r="T20" s="96" t="str">
        <f t="shared" si="15"/>
        <v/>
      </c>
      <c r="U20" s="96" t="str">
        <f>IFERROR(IF(P20="","",SUMIF(Movimento!$D$9:$D$7010,Saldo!P20,Movimento!$I$9:$I$7010)+W20)/(V20+X20),"")</f>
        <v/>
      </c>
      <c r="V20" s="94" t="str">
        <f>IFERROR(IF(Cadastro!E20="","",Cadastro!E20),"")</f>
        <v/>
      </c>
      <c r="W20" s="97" t="str">
        <f>IFERROR(IF(Cadastro!I20="","",Cadastro!I20),"")</f>
        <v/>
      </c>
      <c r="X20" s="94" t="str">
        <f>IF(P20="","",SUMIF(Movimento!$D$9:$D$7010,Saldo!P20,Movimento!$G$9:$G$7010))</f>
        <v/>
      </c>
      <c r="Y20" s="94" t="str">
        <f>IF(P20="","",SUMIF(MovSaida!$D$9:$D$7010,Saldo!P20,MovSaida!$F$9:$F$7010))</f>
        <v/>
      </c>
      <c r="Z20" s="94" t="str">
        <f>IFERROR(IF(P20="","",SUMIFS(InvAjust!$G$9:$G$6009,InvAjust!$E$9:$E$6009,Saldo!P20,InvAjust!$C$9:$C$6009,"Add")-SUMIFS(InvAjust!$G$9:$G$6009,InvAjust!$E$9:$E$6009,Saldo!P20,InvAjust!$C$9:$C$6009,"Remove")),"")</f>
        <v/>
      </c>
      <c r="AA20" s="98" t="str">
        <f t="shared" si="16"/>
        <v/>
      </c>
      <c r="AJ20" s="25"/>
      <c r="AK20" s="25"/>
      <c r="AL20" s="25"/>
      <c r="AM20" s="25"/>
      <c r="AN20" s="25"/>
    </row>
    <row r="21" spans="1:40" ht="18.95" customHeight="1" x14ac:dyDescent="0.25">
      <c r="A21" s="82"/>
      <c r="C21" s="89" t="str">
        <f t="shared" si="5"/>
        <v/>
      </c>
      <c r="D21" s="89" t="str">
        <f t="shared" si="6"/>
        <v/>
      </c>
      <c r="E21" s="89" t="str">
        <f t="shared" si="7"/>
        <v/>
      </c>
      <c r="F21" s="89" t="str">
        <f t="shared" si="8"/>
        <v/>
      </c>
      <c r="G21" s="90" t="str">
        <f t="shared" si="9"/>
        <v/>
      </c>
      <c r="H21" s="91" t="str">
        <f t="shared" si="10"/>
        <v/>
      </c>
      <c r="I21" s="91" t="str">
        <f t="shared" si="11"/>
        <v/>
      </c>
      <c r="J21" s="91" t="str">
        <f t="shared" si="12"/>
        <v/>
      </c>
      <c r="K21" s="92" t="str">
        <f t="shared" si="0"/>
        <v/>
      </c>
      <c r="L21" s="92" t="str">
        <f t="shared" si="1"/>
        <v/>
      </c>
      <c r="M21" s="92" t="str">
        <f t="shared" si="2"/>
        <v/>
      </c>
      <c r="N21" s="92" t="str">
        <f t="shared" si="3"/>
        <v/>
      </c>
      <c r="O21" s="76" t="str">
        <f>IF(Cadastro!D21="","",Cadastro!D21)</f>
        <v/>
      </c>
      <c r="P21" s="76" t="str">
        <f>IF(Cadastro!C21="","",Cadastro!C21)</f>
        <v/>
      </c>
      <c r="Q21" s="93" t="str">
        <f t="shared" si="13"/>
        <v/>
      </c>
      <c r="R21" s="94" t="str">
        <f>IF(Cadastro!H21="","",Cadastro!H21)</f>
        <v/>
      </c>
      <c r="S21" s="95" t="str">
        <f t="shared" si="14"/>
        <v/>
      </c>
      <c r="T21" s="96" t="str">
        <f t="shared" si="15"/>
        <v/>
      </c>
      <c r="U21" s="96" t="str">
        <f>IFERROR(IF(P21="","",SUMIF(Movimento!$D$9:$D$7010,Saldo!P21,Movimento!$I$9:$I$7010)+W21)/(V21+X21),"")</f>
        <v/>
      </c>
      <c r="V21" s="94" t="str">
        <f>IFERROR(IF(Cadastro!E21="","",Cadastro!E21),"")</f>
        <v/>
      </c>
      <c r="W21" s="97" t="str">
        <f>IFERROR(IF(Cadastro!I21="","",Cadastro!I21),"")</f>
        <v/>
      </c>
      <c r="X21" s="94" t="str">
        <f>IF(P21="","",SUMIF(Movimento!$D$9:$D$7010,Saldo!P21,Movimento!$G$9:$G$7010))</f>
        <v/>
      </c>
      <c r="Y21" s="94" t="str">
        <f>IF(P21="","",SUMIF(MovSaida!$D$9:$D$7010,Saldo!P21,MovSaida!$F$9:$F$7010))</f>
        <v/>
      </c>
      <c r="Z21" s="94" t="str">
        <f>IFERROR(IF(P21="","",SUMIFS(InvAjust!$G$9:$G$6009,InvAjust!$E$9:$E$6009,Saldo!P21,InvAjust!$C$9:$C$6009,"Add")-SUMIFS(InvAjust!$G$9:$G$6009,InvAjust!$E$9:$E$6009,Saldo!P21,InvAjust!$C$9:$C$6009,"Remove")),"")</f>
        <v/>
      </c>
      <c r="AA21" s="98" t="str">
        <f t="shared" si="16"/>
        <v/>
      </c>
    </row>
    <row r="22" spans="1:40" ht="18.95" customHeight="1" x14ac:dyDescent="0.25">
      <c r="A22" s="82"/>
      <c r="C22" s="89" t="str">
        <f t="shared" si="5"/>
        <v/>
      </c>
      <c r="D22" s="89" t="str">
        <f t="shared" si="6"/>
        <v/>
      </c>
      <c r="E22" s="89" t="str">
        <f t="shared" si="7"/>
        <v/>
      </c>
      <c r="F22" s="89" t="str">
        <f t="shared" si="8"/>
        <v/>
      </c>
      <c r="G22" s="90" t="str">
        <f t="shared" si="9"/>
        <v/>
      </c>
      <c r="H22" s="91" t="str">
        <f t="shared" si="10"/>
        <v/>
      </c>
      <c r="I22" s="91" t="str">
        <f t="shared" si="11"/>
        <v/>
      </c>
      <c r="J22" s="91" t="str">
        <f t="shared" si="12"/>
        <v/>
      </c>
      <c r="K22" s="92" t="str">
        <f t="shared" si="0"/>
        <v/>
      </c>
      <c r="L22" s="92" t="str">
        <f t="shared" si="1"/>
        <v/>
      </c>
      <c r="M22" s="92" t="str">
        <f t="shared" si="2"/>
        <v/>
      </c>
      <c r="N22" s="92" t="str">
        <f t="shared" si="3"/>
        <v/>
      </c>
      <c r="O22" s="76" t="str">
        <f>IF(Cadastro!D22="","",Cadastro!D22)</f>
        <v/>
      </c>
      <c r="P22" s="76" t="str">
        <f>IF(Cadastro!C22="","",Cadastro!C22)</f>
        <v/>
      </c>
      <c r="Q22" s="93" t="str">
        <f t="shared" si="13"/>
        <v/>
      </c>
      <c r="R22" s="94" t="str">
        <f>IF(Cadastro!H22="","",Cadastro!H22)</f>
        <v/>
      </c>
      <c r="S22" s="95" t="str">
        <f t="shared" si="14"/>
        <v/>
      </c>
      <c r="T22" s="96" t="str">
        <f t="shared" si="15"/>
        <v/>
      </c>
      <c r="U22" s="96" t="str">
        <f>IFERROR(IF(P22="","",SUMIF(Movimento!$D$9:$D$7010,Saldo!P22,Movimento!$I$9:$I$7010)+W22)/(V22+X22),"")</f>
        <v/>
      </c>
      <c r="V22" s="94" t="str">
        <f>IFERROR(IF(Cadastro!E22="","",Cadastro!E22),"")</f>
        <v/>
      </c>
      <c r="W22" s="97" t="str">
        <f>IFERROR(IF(Cadastro!I22="","",Cadastro!I22),"")</f>
        <v/>
      </c>
      <c r="X22" s="94" t="str">
        <f>IF(P22="","",SUMIF(Movimento!$D$9:$D$7010,Saldo!P22,Movimento!$G$9:$G$7010))</f>
        <v/>
      </c>
      <c r="Y22" s="94" t="str">
        <f>IF(P22="","",SUMIF(MovSaida!$D$9:$D$7010,Saldo!P22,MovSaida!$F$9:$F$7010))</f>
        <v/>
      </c>
      <c r="Z22" s="94" t="str">
        <f>IFERROR(IF(P22="","",SUMIFS(InvAjust!$G$9:$G$6009,InvAjust!$E$9:$E$6009,Saldo!P22,InvAjust!$C$9:$C$6009,"Add")-SUMIFS(InvAjust!$G$9:$G$6009,InvAjust!$E$9:$E$6009,Saldo!P22,InvAjust!$C$9:$C$6009,"Remove")),"")</f>
        <v/>
      </c>
      <c r="AA22" s="98" t="str">
        <f t="shared" si="16"/>
        <v/>
      </c>
    </row>
    <row r="23" spans="1:40" ht="18.95" customHeight="1" x14ac:dyDescent="0.25">
      <c r="A23" s="82"/>
      <c r="C23" s="89" t="str">
        <f t="shared" si="5"/>
        <v/>
      </c>
      <c r="D23" s="89" t="str">
        <f t="shared" si="6"/>
        <v/>
      </c>
      <c r="E23" s="89" t="str">
        <f t="shared" si="7"/>
        <v/>
      </c>
      <c r="F23" s="89" t="str">
        <f t="shared" si="8"/>
        <v/>
      </c>
      <c r="G23" s="90" t="str">
        <f t="shared" si="9"/>
        <v/>
      </c>
      <c r="H23" s="91" t="str">
        <f t="shared" si="10"/>
        <v/>
      </c>
      <c r="I23" s="91" t="str">
        <f t="shared" si="11"/>
        <v/>
      </c>
      <c r="J23" s="91" t="str">
        <f t="shared" si="12"/>
        <v/>
      </c>
      <c r="K23" s="92" t="str">
        <f t="shared" si="0"/>
        <v/>
      </c>
      <c r="L23" s="92" t="str">
        <f t="shared" si="1"/>
        <v/>
      </c>
      <c r="M23" s="92" t="str">
        <f t="shared" si="2"/>
        <v/>
      </c>
      <c r="N23" s="92" t="str">
        <f t="shared" si="3"/>
        <v/>
      </c>
      <c r="O23" s="76" t="str">
        <f>IF(Cadastro!D23="","",Cadastro!D23)</f>
        <v/>
      </c>
      <c r="P23" s="76" t="str">
        <f>IF(Cadastro!C23="","",Cadastro!C23)</f>
        <v/>
      </c>
      <c r="Q23" s="93" t="str">
        <f t="shared" si="13"/>
        <v/>
      </c>
      <c r="R23" s="94" t="str">
        <f>IF(Cadastro!H23="","",Cadastro!H23)</f>
        <v/>
      </c>
      <c r="S23" s="95" t="str">
        <f t="shared" si="14"/>
        <v/>
      </c>
      <c r="T23" s="96" t="str">
        <f t="shared" si="15"/>
        <v/>
      </c>
      <c r="U23" s="96" t="str">
        <f>IFERROR(IF(P23="","",SUMIF(Movimento!$D$9:$D$7010,Saldo!P23,Movimento!$I$9:$I$7010)+W23)/(V23+X23),"")</f>
        <v/>
      </c>
      <c r="V23" s="94" t="str">
        <f>IFERROR(IF(Cadastro!E23="","",Cadastro!E23),"")</f>
        <v/>
      </c>
      <c r="W23" s="97" t="str">
        <f>IFERROR(IF(Cadastro!I23="","",Cadastro!I23),"")</f>
        <v/>
      </c>
      <c r="X23" s="94" t="str">
        <f>IF(P23="","",SUMIF(Movimento!$D$9:$D$7010,Saldo!P23,Movimento!$G$9:$G$7010))</f>
        <v/>
      </c>
      <c r="Y23" s="94" t="str">
        <f>IF(P23="","",SUMIF(MovSaida!$D$9:$D$7010,Saldo!P23,MovSaida!$F$9:$F$7010))</f>
        <v/>
      </c>
      <c r="Z23" s="94" t="str">
        <f>IFERROR(IF(P23="","",SUMIFS(InvAjust!$G$9:$G$6009,InvAjust!$E$9:$E$6009,Saldo!P23,InvAjust!$C$9:$C$6009,"Add")-SUMIFS(InvAjust!$G$9:$G$6009,InvAjust!$E$9:$E$6009,Saldo!P23,InvAjust!$C$9:$C$6009,"Remove")),"")</f>
        <v/>
      </c>
      <c r="AA23" s="98" t="str">
        <f t="shared" si="16"/>
        <v/>
      </c>
    </row>
    <row r="24" spans="1:40" ht="18.95" customHeight="1" x14ac:dyDescent="0.25">
      <c r="A24" s="82"/>
      <c r="C24" s="89" t="str">
        <f t="shared" si="5"/>
        <v/>
      </c>
      <c r="D24" s="89" t="str">
        <f t="shared" si="6"/>
        <v/>
      </c>
      <c r="E24" s="89" t="str">
        <f t="shared" si="7"/>
        <v/>
      </c>
      <c r="F24" s="89" t="str">
        <f t="shared" si="8"/>
        <v/>
      </c>
      <c r="G24" s="90" t="str">
        <f t="shared" si="9"/>
        <v/>
      </c>
      <c r="H24" s="91" t="str">
        <f t="shared" si="10"/>
        <v/>
      </c>
      <c r="I24" s="91" t="str">
        <f t="shared" si="11"/>
        <v/>
      </c>
      <c r="J24" s="91" t="str">
        <f t="shared" si="12"/>
        <v/>
      </c>
      <c r="K24" s="92" t="str">
        <f t="shared" si="0"/>
        <v/>
      </c>
      <c r="L24" s="92" t="str">
        <f t="shared" si="1"/>
        <v/>
      </c>
      <c r="M24" s="92" t="str">
        <f t="shared" si="2"/>
        <v/>
      </c>
      <c r="N24" s="92" t="str">
        <f t="shared" si="3"/>
        <v/>
      </c>
      <c r="O24" s="76" t="str">
        <f>IF(Cadastro!D24="","",Cadastro!D24)</f>
        <v/>
      </c>
      <c r="P24" s="76" t="str">
        <f>IF(Cadastro!C24="","",Cadastro!C24)</f>
        <v/>
      </c>
      <c r="Q24" s="93" t="str">
        <f t="shared" si="13"/>
        <v/>
      </c>
      <c r="R24" s="94" t="str">
        <f>IF(Cadastro!H24="","",Cadastro!H24)</f>
        <v/>
      </c>
      <c r="S24" s="95" t="str">
        <f t="shared" si="14"/>
        <v/>
      </c>
      <c r="T24" s="96" t="str">
        <f t="shared" si="15"/>
        <v/>
      </c>
      <c r="U24" s="96" t="str">
        <f>IFERROR(IF(P24="","",SUMIF(Movimento!$D$9:$D$7010,Saldo!P24,Movimento!$I$9:$I$7010)+W24)/(V24+X24),"")</f>
        <v/>
      </c>
      <c r="V24" s="94" t="str">
        <f>IFERROR(IF(Cadastro!E24="","",Cadastro!E24),"")</f>
        <v/>
      </c>
      <c r="W24" s="97" t="str">
        <f>IFERROR(IF(Cadastro!I24="","",Cadastro!I24),"")</f>
        <v/>
      </c>
      <c r="X24" s="94" t="str">
        <f>IF(P24="","",SUMIF(Movimento!$D$9:$D$7010,Saldo!P24,Movimento!$G$9:$G$7010))</f>
        <v/>
      </c>
      <c r="Y24" s="94" t="str">
        <f>IF(P24="","",SUMIF(MovSaida!$D$9:$D$7010,Saldo!P24,MovSaida!$F$9:$F$7010))</f>
        <v/>
      </c>
      <c r="Z24" s="94" t="str">
        <f>IFERROR(IF(P24="","",SUMIFS(InvAjust!$G$9:$G$6009,InvAjust!$E$9:$E$6009,Saldo!P24,InvAjust!$C$9:$C$6009,"Add")-SUMIFS(InvAjust!$G$9:$G$6009,InvAjust!$E$9:$E$6009,Saldo!P24,InvAjust!$C$9:$C$6009,"Remove")),"")</f>
        <v/>
      </c>
      <c r="AA24" s="98" t="str">
        <f t="shared" si="16"/>
        <v/>
      </c>
    </row>
    <row r="25" spans="1:40" ht="18.95" customHeight="1" x14ac:dyDescent="0.25">
      <c r="A25" s="82"/>
      <c r="C25" s="89" t="str">
        <f t="shared" si="5"/>
        <v/>
      </c>
      <c r="D25" s="89" t="str">
        <f t="shared" si="6"/>
        <v/>
      </c>
      <c r="E25" s="89" t="str">
        <f t="shared" si="7"/>
        <v/>
      </c>
      <c r="F25" s="89" t="str">
        <f t="shared" si="8"/>
        <v/>
      </c>
      <c r="G25" s="90" t="str">
        <f t="shared" si="9"/>
        <v/>
      </c>
      <c r="H25" s="91" t="str">
        <f t="shared" si="10"/>
        <v/>
      </c>
      <c r="I25" s="91" t="str">
        <f t="shared" si="11"/>
        <v/>
      </c>
      <c r="J25" s="91" t="str">
        <f t="shared" si="12"/>
        <v/>
      </c>
      <c r="K25" s="92" t="str">
        <f t="shared" si="0"/>
        <v/>
      </c>
      <c r="L25" s="92" t="str">
        <f t="shared" si="1"/>
        <v/>
      </c>
      <c r="M25" s="92" t="str">
        <f t="shared" si="2"/>
        <v/>
      </c>
      <c r="N25" s="92" t="str">
        <f t="shared" si="3"/>
        <v/>
      </c>
      <c r="O25" s="76" t="str">
        <f>IF(Cadastro!D25="","",Cadastro!D25)</f>
        <v/>
      </c>
      <c r="P25" s="76" t="str">
        <f>IF(Cadastro!C25="","",Cadastro!C25)</f>
        <v/>
      </c>
      <c r="Q25" s="93" t="str">
        <f t="shared" si="13"/>
        <v/>
      </c>
      <c r="R25" s="94" t="str">
        <f>IF(Cadastro!H25="","",Cadastro!H25)</f>
        <v/>
      </c>
      <c r="S25" s="95" t="str">
        <f t="shared" si="14"/>
        <v/>
      </c>
      <c r="T25" s="96" t="str">
        <f t="shared" si="15"/>
        <v/>
      </c>
      <c r="U25" s="96" t="str">
        <f>IFERROR(IF(P25="","",SUMIF(Movimento!$D$9:$D$7010,Saldo!P25,Movimento!$I$9:$I$7010)+W25)/(V25+X25),"")</f>
        <v/>
      </c>
      <c r="V25" s="94" t="str">
        <f>IFERROR(IF(Cadastro!E25="","",Cadastro!E25),"")</f>
        <v/>
      </c>
      <c r="W25" s="97" t="str">
        <f>IFERROR(IF(Cadastro!I25="","",Cadastro!I25),"")</f>
        <v/>
      </c>
      <c r="X25" s="94" t="str">
        <f>IF(P25="","",SUMIF(Movimento!$D$9:$D$7010,Saldo!P25,Movimento!$G$9:$G$7010))</f>
        <v/>
      </c>
      <c r="Y25" s="94" t="str">
        <f>IF(P25="","",SUMIF(MovSaida!$D$9:$D$7010,Saldo!P25,MovSaida!$F$9:$F$7010))</f>
        <v/>
      </c>
      <c r="Z25" s="94" t="str">
        <f>IFERROR(IF(P25="","",SUMIFS(InvAjust!$G$9:$G$6009,InvAjust!$E$9:$E$6009,Saldo!P25,InvAjust!$C$9:$C$6009,"Add")-SUMIFS(InvAjust!$G$9:$G$6009,InvAjust!$E$9:$E$6009,Saldo!P25,InvAjust!$C$9:$C$6009,"Remove")),"")</f>
        <v/>
      </c>
      <c r="AA25" s="98" t="str">
        <f t="shared" si="16"/>
        <v/>
      </c>
    </row>
    <row r="26" spans="1:40" ht="18.95" customHeight="1" x14ac:dyDescent="0.25">
      <c r="A26" s="82"/>
      <c r="C26" s="89" t="str">
        <f t="shared" si="5"/>
        <v/>
      </c>
      <c r="D26" s="89" t="str">
        <f t="shared" si="6"/>
        <v/>
      </c>
      <c r="E26" s="89" t="str">
        <f t="shared" si="7"/>
        <v/>
      </c>
      <c r="F26" s="89" t="str">
        <f t="shared" si="8"/>
        <v/>
      </c>
      <c r="G26" s="90" t="str">
        <f t="shared" si="9"/>
        <v/>
      </c>
      <c r="H26" s="91" t="str">
        <f t="shared" si="10"/>
        <v/>
      </c>
      <c r="I26" s="91" t="str">
        <f t="shared" si="11"/>
        <v/>
      </c>
      <c r="J26" s="91" t="str">
        <f t="shared" si="12"/>
        <v/>
      </c>
      <c r="K26" s="92" t="str">
        <f t="shared" si="0"/>
        <v/>
      </c>
      <c r="L26" s="92" t="str">
        <f t="shared" si="1"/>
        <v/>
      </c>
      <c r="M26" s="92" t="str">
        <f t="shared" si="2"/>
        <v/>
      </c>
      <c r="N26" s="92" t="str">
        <f t="shared" si="3"/>
        <v/>
      </c>
      <c r="O26" s="76" t="str">
        <f>IF(Cadastro!D26="","",Cadastro!D26)</f>
        <v/>
      </c>
      <c r="P26" s="76" t="str">
        <f>IF(Cadastro!C26="","",Cadastro!C26)</f>
        <v/>
      </c>
      <c r="Q26" s="93" t="str">
        <f t="shared" si="13"/>
        <v/>
      </c>
      <c r="R26" s="94" t="str">
        <f>IF(Cadastro!H26="","",Cadastro!H26)</f>
        <v/>
      </c>
      <c r="S26" s="95" t="str">
        <f t="shared" si="14"/>
        <v/>
      </c>
      <c r="T26" s="96" t="str">
        <f t="shared" si="15"/>
        <v/>
      </c>
      <c r="U26" s="96" t="str">
        <f>IFERROR(IF(P26="","",SUMIF(Movimento!$D$9:$D$7010,Saldo!P26,Movimento!$I$9:$I$7010)+W26)/(V26+X26),"")</f>
        <v/>
      </c>
      <c r="V26" s="94" t="str">
        <f>IFERROR(IF(Cadastro!E26="","",Cadastro!E26),"")</f>
        <v/>
      </c>
      <c r="W26" s="97" t="str">
        <f>IFERROR(IF(Cadastro!I26="","",Cadastro!I26),"")</f>
        <v/>
      </c>
      <c r="X26" s="94" t="str">
        <f>IF(P26="","",SUMIF(Movimento!$D$9:$D$7010,Saldo!P26,Movimento!$G$9:$G$7010))</f>
        <v/>
      </c>
      <c r="Y26" s="94" t="str">
        <f>IF(P26="","",SUMIF(MovSaida!$D$9:$D$7010,Saldo!P26,MovSaida!$F$9:$F$7010))</f>
        <v/>
      </c>
      <c r="Z26" s="94" t="str">
        <f>IFERROR(IF(P26="","",SUMIFS(InvAjust!$G$9:$G$6009,InvAjust!$E$9:$E$6009,Saldo!P26,InvAjust!$C$9:$C$6009,"Add")-SUMIFS(InvAjust!$G$9:$G$6009,InvAjust!$E$9:$E$6009,Saldo!P26,InvAjust!$C$9:$C$6009,"Remove")),"")</f>
        <v/>
      </c>
      <c r="AA26" s="98" t="str">
        <f t="shared" si="16"/>
        <v/>
      </c>
    </row>
    <row r="27" spans="1:40" ht="18.95" customHeight="1" x14ac:dyDescent="0.25">
      <c r="A27" s="82"/>
      <c r="C27" s="89" t="str">
        <f t="shared" si="5"/>
        <v/>
      </c>
      <c r="D27" s="89" t="str">
        <f t="shared" si="6"/>
        <v/>
      </c>
      <c r="E27" s="89" t="str">
        <f t="shared" si="7"/>
        <v/>
      </c>
      <c r="F27" s="89" t="str">
        <f t="shared" si="8"/>
        <v/>
      </c>
      <c r="G27" s="90" t="str">
        <f t="shared" si="9"/>
        <v/>
      </c>
      <c r="H27" s="91" t="str">
        <f t="shared" si="10"/>
        <v/>
      </c>
      <c r="I27" s="91" t="str">
        <f t="shared" si="11"/>
        <v/>
      </c>
      <c r="J27" s="91" t="str">
        <f t="shared" si="12"/>
        <v/>
      </c>
      <c r="K27" s="92" t="str">
        <f t="shared" si="0"/>
        <v/>
      </c>
      <c r="L27" s="92" t="str">
        <f t="shared" si="1"/>
        <v/>
      </c>
      <c r="M27" s="92" t="str">
        <f t="shared" si="2"/>
        <v/>
      </c>
      <c r="N27" s="92" t="str">
        <f t="shared" si="3"/>
        <v/>
      </c>
      <c r="O27" s="76" t="str">
        <f>IF(Cadastro!D27="","",Cadastro!D27)</f>
        <v/>
      </c>
      <c r="P27" s="76" t="str">
        <f>IF(Cadastro!C27="","",Cadastro!C27)</f>
        <v/>
      </c>
      <c r="Q27" s="93" t="str">
        <f t="shared" si="13"/>
        <v/>
      </c>
      <c r="R27" s="94" t="str">
        <f>IF(Cadastro!H27="","",Cadastro!H27)</f>
        <v/>
      </c>
      <c r="S27" s="95" t="str">
        <f t="shared" si="14"/>
        <v/>
      </c>
      <c r="T27" s="96" t="str">
        <f t="shared" si="15"/>
        <v/>
      </c>
      <c r="U27" s="96" t="str">
        <f>IFERROR(IF(P27="","",SUMIF(Movimento!$D$9:$D$7010,Saldo!P27,Movimento!$I$9:$I$7010)+W27)/(V27+X27),"")</f>
        <v/>
      </c>
      <c r="V27" s="94" t="str">
        <f>IFERROR(IF(Cadastro!E27="","",Cadastro!E27),"")</f>
        <v/>
      </c>
      <c r="W27" s="97" t="str">
        <f>IFERROR(IF(Cadastro!I27="","",Cadastro!I27),"")</f>
        <v/>
      </c>
      <c r="X27" s="94" t="str">
        <f>IF(P27="","",SUMIF(Movimento!$D$9:$D$7010,Saldo!P27,Movimento!$G$9:$G$7010))</f>
        <v/>
      </c>
      <c r="Y27" s="94" t="str">
        <f>IF(P27="","",SUMIF(MovSaida!$D$9:$D$7010,Saldo!P27,MovSaida!$F$9:$F$7010))</f>
        <v/>
      </c>
      <c r="Z27" s="94" t="str">
        <f>IFERROR(IF(P27="","",SUMIFS(InvAjust!$G$9:$G$6009,InvAjust!$E$9:$E$6009,Saldo!P27,InvAjust!$C$9:$C$6009,"Add")-SUMIFS(InvAjust!$G$9:$G$6009,InvAjust!$E$9:$E$6009,Saldo!P27,InvAjust!$C$9:$C$6009,"Remove")),"")</f>
        <v/>
      </c>
      <c r="AA27" s="98" t="str">
        <f t="shared" si="16"/>
        <v/>
      </c>
    </row>
    <row r="28" spans="1:40" ht="18.95" customHeight="1" x14ac:dyDescent="0.25">
      <c r="A28" s="82"/>
      <c r="C28" s="89" t="str">
        <f t="shared" si="5"/>
        <v/>
      </c>
      <c r="D28" s="89" t="str">
        <f t="shared" si="6"/>
        <v/>
      </c>
      <c r="E28" s="89" t="str">
        <f t="shared" si="7"/>
        <v/>
      </c>
      <c r="F28" s="89" t="str">
        <f t="shared" si="8"/>
        <v/>
      </c>
      <c r="G28" s="90" t="str">
        <f t="shared" si="9"/>
        <v/>
      </c>
      <c r="H28" s="91" t="str">
        <f t="shared" si="10"/>
        <v/>
      </c>
      <c r="I28" s="91" t="str">
        <f t="shared" si="11"/>
        <v/>
      </c>
      <c r="J28" s="91" t="str">
        <f t="shared" si="12"/>
        <v/>
      </c>
      <c r="K28" s="92" t="str">
        <f t="shared" si="0"/>
        <v/>
      </c>
      <c r="L28" s="92" t="str">
        <f t="shared" si="1"/>
        <v/>
      </c>
      <c r="M28" s="92" t="str">
        <f t="shared" si="2"/>
        <v/>
      </c>
      <c r="N28" s="92" t="str">
        <f t="shared" si="3"/>
        <v/>
      </c>
      <c r="O28" s="76" t="str">
        <f>IF(Cadastro!D28="","",Cadastro!D28)</f>
        <v/>
      </c>
      <c r="P28" s="76" t="str">
        <f>IF(Cadastro!C28="","",Cadastro!C28)</f>
        <v/>
      </c>
      <c r="Q28" s="93" t="str">
        <f t="shared" si="13"/>
        <v/>
      </c>
      <c r="R28" s="94" t="str">
        <f>IF(Cadastro!H28="","",Cadastro!H28)</f>
        <v/>
      </c>
      <c r="S28" s="95" t="str">
        <f t="shared" si="14"/>
        <v/>
      </c>
      <c r="T28" s="96" t="str">
        <f t="shared" si="15"/>
        <v/>
      </c>
      <c r="U28" s="96" t="str">
        <f>IFERROR(IF(P28="","",SUMIF(Movimento!$D$9:$D$7010,Saldo!P28,Movimento!$I$9:$I$7010)+W28)/(V28+X28),"")</f>
        <v/>
      </c>
      <c r="V28" s="94" t="str">
        <f>IFERROR(IF(Cadastro!E28="","",Cadastro!E28),"")</f>
        <v/>
      </c>
      <c r="W28" s="97" t="str">
        <f>IFERROR(IF(Cadastro!I28="","",Cadastro!I28),"")</f>
        <v/>
      </c>
      <c r="X28" s="94" t="str">
        <f>IF(P28="","",SUMIF(Movimento!$D$9:$D$7010,Saldo!P28,Movimento!$G$9:$G$7010))</f>
        <v/>
      </c>
      <c r="Y28" s="94" t="str">
        <f>IF(P28="","",SUMIF(MovSaida!$D$9:$D$7010,Saldo!P28,MovSaida!$F$9:$F$7010))</f>
        <v/>
      </c>
      <c r="Z28" s="94" t="str">
        <f>IFERROR(IF(P28="","",SUMIFS(InvAjust!$G$9:$G$6009,InvAjust!$E$9:$E$6009,Saldo!P28,InvAjust!$C$9:$C$6009,"Add")-SUMIFS(InvAjust!$G$9:$G$6009,InvAjust!$E$9:$E$6009,Saldo!P28,InvAjust!$C$9:$C$6009,"Remove")),"")</f>
        <v/>
      </c>
      <c r="AA28" s="98" t="str">
        <f t="shared" si="16"/>
        <v/>
      </c>
    </row>
    <row r="29" spans="1:40" ht="18.95" customHeight="1" x14ac:dyDescent="0.25">
      <c r="A29" s="82"/>
      <c r="C29" s="89" t="str">
        <f t="shared" si="5"/>
        <v/>
      </c>
      <c r="D29" s="89" t="str">
        <f t="shared" si="6"/>
        <v/>
      </c>
      <c r="E29" s="89" t="str">
        <f t="shared" si="7"/>
        <v/>
      </c>
      <c r="F29" s="89" t="str">
        <f t="shared" si="8"/>
        <v/>
      </c>
      <c r="G29" s="90" t="str">
        <f t="shared" si="9"/>
        <v/>
      </c>
      <c r="H29" s="91" t="str">
        <f t="shared" si="10"/>
        <v/>
      </c>
      <c r="I29" s="91" t="str">
        <f t="shared" si="11"/>
        <v/>
      </c>
      <c r="J29" s="91" t="str">
        <f t="shared" si="12"/>
        <v/>
      </c>
      <c r="K29" s="92" t="str">
        <f t="shared" si="0"/>
        <v/>
      </c>
      <c r="L29" s="92" t="str">
        <f t="shared" si="1"/>
        <v/>
      </c>
      <c r="M29" s="92" t="str">
        <f t="shared" si="2"/>
        <v/>
      </c>
      <c r="N29" s="92" t="str">
        <f t="shared" si="3"/>
        <v/>
      </c>
      <c r="O29" s="76" t="str">
        <f>IF(Cadastro!D29="","",Cadastro!D29)</f>
        <v/>
      </c>
      <c r="P29" s="76" t="str">
        <f>IF(Cadastro!C29="","",Cadastro!C29)</f>
        <v/>
      </c>
      <c r="Q29" s="93" t="str">
        <f t="shared" si="13"/>
        <v/>
      </c>
      <c r="R29" s="94" t="str">
        <f>IF(Cadastro!H29="","",Cadastro!H29)</f>
        <v/>
      </c>
      <c r="S29" s="95" t="str">
        <f t="shared" si="14"/>
        <v/>
      </c>
      <c r="T29" s="96" t="str">
        <f t="shared" si="15"/>
        <v/>
      </c>
      <c r="U29" s="96" t="str">
        <f>IFERROR(IF(P29="","",SUMIF(Movimento!$D$9:$D$7010,Saldo!P29,Movimento!$I$9:$I$7010)+W29)/(V29+X29),"")</f>
        <v/>
      </c>
      <c r="V29" s="94" t="str">
        <f>IFERROR(IF(Cadastro!E29="","",Cadastro!E29),"")</f>
        <v/>
      </c>
      <c r="W29" s="97" t="str">
        <f>IFERROR(IF(Cadastro!I29="","",Cadastro!I29),"")</f>
        <v/>
      </c>
      <c r="X29" s="94" t="str">
        <f>IF(P29="","",SUMIF(Movimento!$D$9:$D$7010,Saldo!P29,Movimento!$G$9:$G$7010))</f>
        <v/>
      </c>
      <c r="Y29" s="94" t="str">
        <f>IF(P29="","",SUMIF(MovSaida!$D$9:$D$7010,Saldo!P29,MovSaida!$F$9:$F$7010))</f>
        <v/>
      </c>
      <c r="Z29" s="94" t="str">
        <f>IFERROR(IF(P29="","",SUMIFS(InvAjust!$G$9:$G$6009,InvAjust!$E$9:$E$6009,Saldo!P29,InvAjust!$C$9:$C$6009,"Add")-SUMIFS(InvAjust!$G$9:$G$6009,InvAjust!$E$9:$E$6009,Saldo!P29,InvAjust!$C$9:$C$6009,"Remove")),"")</f>
        <v/>
      </c>
      <c r="AA29" s="98" t="str">
        <f t="shared" si="16"/>
        <v/>
      </c>
    </row>
    <row r="30" spans="1:40" ht="18.95" customHeight="1" x14ac:dyDescent="0.25">
      <c r="A30" s="82"/>
      <c r="C30" s="89" t="str">
        <f t="shared" si="5"/>
        <v/>
      </c>
      <c r="D30" s="89" t="str">
        <f t="shared" si="6"/>
        <v/>
      </c>
      <c r="E30" s="89" t="str">
        <f t="shared" si="7"/>
        <v/>
      </c>
      <c r="F30" s="89" t="str">
        <f t="shared" si="8"/>
        <v/>
      </c>
      <c r="G30" s="90" t="str">
        <f t="shared" si="9"/>
        <v/>
      </c>
      <c r="H30" s="91" t="str">
        <f t="shared" si="10"/>
        <v/>
      </c>
      <c r="I30" s="91" t="str">
        <f t="shared" si="11"/>
        <v/>
      </c>
      <c r="J30" s="91" t="str">
        <f t="shared" si="12"/>
        <v/>
      </c>
      <c r="K30" s="92" t="str">
        <f t="shared" si="0"/>
        <v/>
      </c>
      <c r="L30" s="92" t="str">
        <f t="shared" si="1"/>
        <v/>
      </c>
      <c r="M30" s="92" t="str">
        <f t="shared" si="2"/>
        <v/>
      </c>
      <c r="N30" s="92" t="str">
        <f t="shared" si="3"/>
        <v/>
      </c>
      <c r="O30" s="76" t="str">
        <f>IF(Cadastro!D30="","",Cadastro!D30)</f>
        <v/>
      </c>
      <c r="P30" s="76" t="str">
        <f>IF(Cadastro!C30="","",Cadastro!C30)</f>
        <v/>
      </c>
      <c r="Q30" s="93" t="str">
        <f t="shared" si="13"/>
        <v/>
      </c>
      <c r="R30" s="94" t="str">
        <f>IF(Cadastro!H30="","",Cadastro!H30)</f>
        <v/>
      </c>
      <c r="S30" s="95" t="str">
        <f t="shared" si="14"/>
        <v/>
      </c>
      <c r="T30" s="96" t="str">
        <f t="shared" si="15"/>
        <v/>
      </c>
      <c r="U30" s="96" t="str">
        <f>IFERROR(IF(P30="","",SUMIF(Movimento!$D$9:$D$7010,Saldo!P30,Movimento!$I$9:$I$7010)+W30)/(V30+X30),"")</f>
        <v/>
      </c>
      <c r="V30" s="94" t="str">
        <f>IFERROR(IF(Cadastro!E30="","",Cadastro!E30),"")</f>
        <v/>
      </c>
      <c r="W30" s="97" t="str">
        <f>IFERROR(IF(Cadastro!I30="","",Cadastro!I30),"")</f>
        <v/>
      </c>
      <c r="X30" s="94" t="str">
        <f>IF(P30="","",SUMIF(Movimento!$D$9:$D$7010,Saldo!P30,Movimento!$G$9:$G$7010))</f>
        <v/>
      </c>
      <c r="Y30" s="94" t="str">
        <f>IF(P30="","",SUMIF(MovSaida!$D$9:$D$7010,Saldo!P30,MovSaida!$F$9:$F$7010))</f>
        <v/>
      </c>
      <c r="Z30" s="94" t="str">
        <f>IFERROR(IF(P30="","",SUMIFS(InvAjust!$G$9:$G$6009,InvAjust!$E$9:$E$6009,Saldo!P30,InvAjust!$C$9:$C$6009,"Add")-SUMIFS(InvAjust!$G$9:$G$6009,InvAjust!$E$9:$E$6009,Saldo!P30,InvAjust!$C$9:$C$6009,"Remove")),"")</f>
        <v/>
      </c>
      <c r="AA30" s="98" t="str">
        <f t="shared" si="16"/>
        <v/>
      </c>
    </row>
    <row r="31" spans="1:40" ht="18.95" customHeight="1" x14ac:dyDescent="0.25">
      <c r="A31" s="82"/>
      <c r="C31" s="89" t="str">
        <f t="shared" si="5"/>
        <v/>
      </c>
      <c r="D31" s="89" t="str">
        <f t="shared" si="6"/>
        <v/>
      </c>
      <c r="E31" s="89" t="str">
        <f t="shared" si="7"/>
        <v/>
      </c>
      <c r="F31" s="89" t="str">
        <f t="shared" si="8"/>
        <v/>
      </c>
      <c r="G31" s="90" t="str">
        <f t="shared" si="9"/>
        <v/>
      </c>
      <c r="H31" s="91" t="str">
        <f t="shared" si="10"/>
        <v/>
      </c>
      <c r="I31" s="91" t="str">
        <f t="shared" si="11"/>
        <v/>
      </c>
      <c r="J31" s="91" t="str">
        <f t="shared" si="12"/>
        <v/>
      </c>
      <c r="K31" s="92" t="str">
        <f t="shared" si="0"/>
        <v/>
      </c>
      <c r="L31" s="92" t="str">
        <f t="shared" si="1"/>
        <v/>
      </c>
      <c r="M31" s="92" t="str">
        <f t="shared" si="2"/>
        <v/>
      </c>
      <c r="N31" s="92" t="str">
        <f t="shared" si="3"/>
        <v/>
      </c>
      <c r="O31" s="76" t="str">
        <f>IF(Cadastro!D31="","",Cadastro!D31)</f>
        <v/>
      </c>
      <c r="P31" s="76" t="str">
        <f>IF(Cadastro!C31="","",Cadastro!C31)</f>
        <v/>
      </c>
      <c r="Q31" s="93" t="str">
        <f t="shared" si="13"/>
        <v/>
      </c>
      <c r="R31" s="94" t="str">
        <f>IF(Cadastro!H31="","",Cadastro!H31)</f>
        <v/>
      </c>
      <c r="S31" s="95" t="str">
        <f t="shared" si="14"/>
        <v/>
      </c>
      <c r="T31" s="96" t="str">
        <f t="shared" si="15"/>
        <v/>
      </c>
      <c r="U31" s="96" t="str">
        <f>IFERROR(IF(P31="","",SUMIF(Movimento!$D$9:$D$7010,Saldo!P31,Movimento!$I$9:$I$7010)+W31)/(V31+X31),"")</f>
        <v/>
      </c>
      <c r="V31" s="94" t="str">
        <f>IFERROR(IF(Cadastro!E31="","",Cadastro!E31),"")</f>
        <v/>
      </c>
      <c r="W31" s="97" t="str">
        <f>IFERROR(IF(Cadastro!I31="","",Cadastro!I31),"")</f>
        <v/>
      </c>
      <c r="X31" s="94" t="str">
        <f>IF(P31="","",SUMIF(Movimento!$D$9:$D$7010,Saldo!P31,Movimento!$G$9:$G$7010))</f>
        <v/>
      </c>
      <c r="Y31" s="94" t="str">
        <f>IF(P31="","",SUMIF(MovSaida!$D$9:$D$7010,Saldo!P31,MovSaida!$F$9:$F$7010))</f>
        <v/>
      </c>
      <c r="Z31" s="94" t="str">
        <f>IFERROR(IF(P31="","",SUMIFS(InvAjust!$G$9:$G$6009,InvAjust!$E$9:$E$6009,Saldo!P31,InvAjust!$C$9:$C$6009,"Add")-SUMIFS(InvAjust!$G$9:$G$6009,InvAjust!$E$9:$E$6009,Saldo!P31,InvAjust!$C$9:$C$6009,"Remove")),"")</f>
        <v/>
      </c>
      <c r="AA31" s="98" t="str">
        <f t="shared" si="16"/>
        <v/>
      </c>
    </row>
    <row r="32" spans="1:40" ht="18.95" customHeight="1" x14ac:dyDescent="0.25">
      <c r="A32" s="82"/>
      <c r="C32" s="89" t="str">
        <f t="shared" si="5"/>
        <v/>
      </c>
      <c r="D32" s="89" t="str">
        <f t="shared" si="6"/>
        <v/>
      </c>
      <c r="E32" s="89" t="str">
        <f t="shared" si="7"/>
        <v/>
      </c>
      <c r="F32" s="89" t="str">
        <f t="shared" si="8"/>
        <v/>
      </c>
      <c r="G32" s="90" t="str">
        <f t="shared" si="9"/>
        <v/>
      </c>
      <c r="H32" s="91" t="str">
        <f t="shared" si="10"/>
        <v/>
      </c>
      <c r="I32" s="91" t="str">
        <f t="shared" si="11"/>
        <v/>
      </c>
      <c r="J32" s="91" t="str">
        <f t="shared" si="12"/>
        <v/>
      </c>
      <c r="K32" s="92" t="str">
        <f t="shared" si="0"/>
        <v/>
      </c>
      <c r="L32" s="92" t="str">
        <f t="shared" si="1"/>
        <v/>
      </c>
      <c r="M32" s="92" t="str">
        <f t="shared" si="2"/>
        <v/>
      </c>
      <c r="N32" s="92" t="str">
        <f t="shared" si="3"/>
        <v/>
      </c>
      <c r="O32" s="76" t="str">
        <f>IF(Cadastro!D32="","",Cadastro!D32)</f>
        <v/>
      </c>
      <c r="P32" s="76" t="str">
        <f>IF(Cadastro!C32="","",Cadastro!C32)</f>
        <v/>
      </c>
      <c r="Q32" s="93" t="str">
        <f t="shared" si="13"/>
        <v/>
      </c>
      <c r="R32" s="94" t="str">
        <f>IF(Cadastro!H32="","",Cadastro!H32)</f>
        <v/>
      </c>
      <c r="S32" s="95" t="str">
        <f t="shared" si="14"/>
        <v/>
      </c>
      <c r="T32" s="96" t="str">
        <f t="shared" si="15"/>
        <v/>
      </c>
      <c r="U32" s="96" t="str">
        <f>IFERROR(IF(P32="","",SUMIF(Movimento!$D$9:$D$7010,Saldo!P32,Movimento!$I$9:$I$7010)+W32)/(V32+X32),"")</f>
        <v/>
      </c>
      <c r="V32" s="94" t="str">
        <f>IFERROR(IF(Cadastro!E32="","",Cadastro!E32),"")</f>
        <v/>
      </c>
      <c r="W32" s="97" t="str">
        <f>IFERROR(IF(Cadastro!I32="","",Cadastro!I32),"")</f>
        <v/>
      </c>
      <c r="X32" s="94" t="str">
        <f>IF(P32="","",SUMIF(Movimento!$D$9:$D$7010,Saldo!P32,Movimento!$G$9:$G$7010))</f>
        <v/>
      </c>
      <c r="Y32" s="94" t="str">
        <f>IF(P32="","",SUMIF(MovSaida!$D$9:$D$7010,Saldo!P32,MovSaida!$F$9:$F$7010))</f>
        <v/>
      </c>
      <c r="Z32" s="94" t="str">
        <f>IFERROR(IF(P32="","",SUMIFS(InvAjust!$G$9:$G$6009,InvAjust!$E$9:$E$6009,Saldo!P32,InvAjust!$C$9:$C$6009,"Add")-SUMIFS(InvAjust!$G$9:$G$6009,InvAjust!$E$9:$E$6009,Saldo!P32,InvAjust!$C$9:$C$6009,"Remove")),"")</f>
        <v/>
      </c>
      <c r="AA32" s="98" t="str">
        <f t="shared" si="16"/>
        <v/>
      </c>
    </row>
    <row r="33" spans="1:27" ht="18.95" customHeight="1" x14ac:dyDescent="0.25">
      <c r="A33" s="82"/>
      <c r="C33" s="89" t="str">
        <f t="shared" si="5"/>
        <v/>
      </c>
      <c r="D33" s="89" t="str">
        <f t="shared" si="6"/>
        <v/>
      </c>
      <c r="E33" s="89" t="str">
        <f t="shared" si="7"/>
        <v/>
      </c>
      <c r="F33" s="89" t="str">
        <f t="shared" si="8"/>
        <v/>
      </c>
      <c r="G33" s="90" t="str">
        <f t="shared" si="9"/>
        <v/>
      </c>
      <c r="H33" s="91" t="str">
        <f t="shared" si="10"/>
        <v/>
      </c>
      <c r="I33" s="91" t="str">
        <f t="shared" si="11"/>
        <v/>
      </c>
      <c r="J33" s="91" t="str">
        <f t="shared" si="12"/>
        <v/>
      </c>
      <c r="K33" s="92" t="str">
        <f t="shared" si="0"/>
        <v/>
      </c>
      <c r="L33" s="92" t="str">
        <f t="shared" si="1"/>
        <v/>
      </c>
      <c r="M33" s="92" t="str">
        <f t="shared" si="2"/>
        <v/>
      </c>
      <c r="N33" s="92" t="str">
        <f t="shared" si="3"/>
        <v/>
      </c>
      <c r="O33" s="76" t="str">
        <f>IF(Cadastro!D33="","",Cadastro!D33)</f>
        <v/>
      </c>
      <c r="P33" s="76" t="str">
        <f>IF(Cadastro!C33="","",Cadastro!C33)</f>
        <v/>
      </c>
      <c r="Q33" s="93" t="str">
        <f t="shared" si="13"/>
        <v/>
      </c>
      <c r="R33" s="94" t="str">
        <f>IF(Cadastro!H33="","",Cadastro!H33)</f>
        <v/>
      </c>
      <c r="S33" s="95" t="str">
        <f t="shared" si="14"/>
        <v/>
      </c>
      <c r="T33" s="96" t="str">
        <f t="shared" si="15"/>
        <v/>
      </c>
      <c r="U33" s="96" t="str">
        <f>IFERROR(IF(P33="","",SUMIF(Movimento!$D$9:$D$7010,Saldo!P33,Movimento!$I$9:$I$7010)+W33)/(V33+X33),"")</f>
        <v/>
      </c>
      <c r="V33" s="94" t="str">
        <f>IFERROR(IF(Cadastro!E33="","",Cadastro!E33),"")</f>
        <v/>
      </c>
      <c r="W33" s="97" t="str">
        <f>IFERROR(IF(Cadastro!I33="","",Cadastro!I33),"")</f>
        <v/>
      </c>
      <c r="X33" s="94" t="str">
        <f>IF(P33="","",SUMIF(Movimento!$D$9:$D$7010,Saldo!P33,Movimento!$G$9:$G$7010))</f>
        <v/>
      </c>
      <c r="Y33" s="94" t="str">
        <f>IF(P33="","",SUMIF(MovSaida!$D$9:$D$7010,Saldo!P33,MovSaida!$F$9:$F$7010))</f>
        <v/>
      </c>
      <c r="Z33" s="94" t="str">
        <f>IFERROR(IF(P33="","",SUMIFS(InvAjust!$G$9:$G$6009,InvAjust!$E$9:$E$6009,Saldo!P33,InvAjust!$C$9:$C$6009,"Add")-SUMIFS(InvAjust!$G$9:$G$6009,InvAjust!$E$9:$E$6009,Saldo!P33,InvAjust!$C$9:$C$6009,"Remove")),"")</f>
        <v/>
      </c>
      <c r="AA33" s="98" t="str">
        <f t="shared" si="16"/>
        <v/>
      </c>
    </row>
    <row r="34" spans="1:27" ht="18.95" customHeight="1" x14ac:dyDescent="0.25">
      <c r="A34" s="82"/>
      <c r="C34" s="89" t="str">
        <f t="shared" si="5"/>
        <v/>
      </c>
      <c r="D34" s="89" t="str">
        <f t="shared" si="6"/>
        <v/>
      </c>
      <c r="E34" s="89" t="str">
        <f t="shared" si="7"/>
        <v/>
      </c>
      <c r="F34" s="89" t="str">
        <f t="shared" si="8"/>
        <v/>
      </c>
      <c r="G34" s="90" t="str">
        <f t="shared" si="9"/>
        <v/>
      </c>
      <c r="H34" s="91" t="str">
        <f t="shared" si="10"/>
        <v/>
      </c>
      <c r="I34" s="91" t="str">
        <f t="shared" si="11"/>
        <v/>
      </c>
      <c r="J34" s="91" t="str">
        <f t="shared" si="12"/>
        <v/>
      </c>
      <c r="K34" s="92" t="str">
        <f t="shared" si="0"/>
        <v/>
      </c>
      <c r="L34" s="92" t="str">
        <f t="shared" si="1"/>
        <v/>
      </c>
      <c r="M34" s="92" t="str">
        <f t="shared" si="2"/>
        <v/>
      </c>
      <c r="N34" s="92" t="str">
        <f t="shared" si="3"/>
        <v/>
      </c>
      <c r="O34" s="76" t="str">
        <f>IF(Cadastro!D34="","",Cadastro!D34)</f>
        <v/>
      </c>
      <c r="P34" s="76" t="str">
        <f>IF(Cadastro!C34="","",Cadastro!C34)</f>
        <v/>
      </c>
      <c r="Q34" s="93" t="str">
        <f t="shared" si="13"/>
        <v/>
      </c>
      <c r="R34" s="94" t="str">
        <f>IF(Cadastro!H34="","",Cadastro!H34)</f>
        <v/>
      </c>
      <c r="S34" s="95" t="str">
        <f t="shared" si="14"/>
        <v/>
      </c>
      <c r="T34" s="96" t="str">
        <f t="shared" si="15"/>
        <v/>
      </c>
      <c r="U34" s="96" t="str">
        <f>IFERROR(IF(P34="","",SUMIF(Movimento!$D$9:$D$7010,Saldo!P34,Movimento!$I$9:$I$7010)+W34)/(V34+X34),"")</f>
        <v/>
      </c>
      <c r="V34" s="94" t="str">
        <f>IFERROR(IF(Cadastro!E34="","",Cadastro!E34),"")</f>
        <v/>
      </c>
      <c r="W34" s="97" t="str">
        <f>IFERROR(IF(Cadastro!I34="","",Cadastro!I34),"")</f>
        <v/>
      </c>
      <c r="X34" s="94" t="str">
        <f>IF(P34="","",SUMIF(Movimento!$D$9:$D$7010,Saldo!P34,Movimento!$G$9:$G$7010))</f>
        <v/>
      </c>
      <c r="Y34" s="94" t="str">
        <f>IF(P34="","",SUMIF(MovSaida!$D$9:$D$7010,Saldo!P34,MovSaida!$F$9:$F$7010))</f>
        <v/>
      </c>
      <c r="Z34" s="94" t="str">
        <f>IFERROR(IF(P34="","",SUMIFS(InvAjust!$G$9:$G$6009,InvAjust!$E$9:$E$6009,Saldo!P34,InvAjust!$C$9:$C$6009,"Add")-SUMIFS(InvAjust!$G$9:$G$6009,InvAjust!$E$9:$E$6009,Saldo!P34,InvAjust!$C$9:$C$6009,"Remove")),"")</f>
        <v/>
      </c>
      <c r="AA34" s="98" t="str">
        <f t="shared" si="16"/>
        <v/>
      </c>
    </row>
    <row r="35" spans="1:27" ht="18.95" customHeight="1" x14ac:dyDescent="0.25">
      <c r="A35" s="82"/>
      <c r="C35" s="89" t="str">
        <f t="shared" si="5"/>
        <v/>
      </c>
      <c r="D35" s="89" t="str">
        <f t="shared" si="6"/>
        <v/>
      </c>
      <c r="E35" s="89" t="str">
        <f t="shared" si="7"/>
        <v/>
      </c>
      <c r="F35" s="89" t="str">
        <f t="shared" si="8"/>
        <v/>
      </c>
      <c r="G35" s="90" t="str">
        <f t="shared" si="9"/>
        <v/>
      </c>
      <c r="H35" s="91" t="str">
        <f t="shared" si="10"/>
        <v/>
      </c>
      <c r="I35" s="91" t="str">
        <f t="shared" si="11"/>
        <v/>
      </c>
      <c r="J35" s="91" t="str">
        <f t="shared" si="12"/>
        <v/>
      </c>
      <c r="K35" s="92" t="str">
        <f t="shared" si="0"/>
        <v/>
      </c>
      <c r="L35" s="92" t="str">
        <f t="shared" si="1"/>
        <v/>
      </c>
      <c r="M35" s="92" t="str">
        <f t="shared" si="2"/>
        <v/>
      </c>
      <c r="N35" s="92" t="str">
        <f t="shared" si="3"/>
        <v/>
      </c>
      <c r="O35" s="76" t="str">
        <f>IF(Cadastro!D35="","",Cadastro!D35)</f>
        <v/>
      </c>
      <c r="P35" s="76" t="str">
        <f>IF(Cadastro!C35="","",Cadastro!C35)</f>
        <v/>
      </c>
      <c r="Q35" s="93" t="str">
        <f t="shared" si="13"/>
        <v/>
      </c>
      <c r="R35" s="94" t="str">
        <f>IF(Cadastro!H35="","",Cadastro!H35)</f>
        <v/>
      </c>
      <c r="S35" s="95" t="str">
        <f t="shared" si="14"/>
        <v/>
      </c>
      <c r="T35" s="96" t="str">
        <f t="shared" si="15"/>
        <v/>
      </c>
      <c r="U35" s="96" t="str">
        <f>IFERROR(IF(P35="","",SUMIF(Movimento!$D$9:$D$7010,Saldo!P35,Movimento!$I$9:$I$7010)+W35)/(V35+X35),"")</f>
        <v/>
      </c>
      <c r="V35" s="94" t="str">
        <f>IFERROR(IF(Cadastro!E35="","",Cadastro!E35),"")</f>
        <v/>
      </c>
      <c r="W35" s="97" t="str">
        <f>IFERROR(IF(Cadastro!I35="","",Cadastro!I35),"")</f>
        <v/>
      </c>
      <c r="X35" s="94" t="str">
        <f>IF(P35="","",SUMIF(Movimento!$D$9:$D$7010,Saldo!P35,Movimento!$G$9:$G$7010))</f>
        <v/>
      </c>
      <c r="Y35" s="94" t="str">
        <f>IF(P35="","",SUMIF(MovSaida!$D$9:$D$7010,Saldo!P35,MovSaida!$F$9:$F$7010))</f>
        <v/>
      </c>
      <c r="Z35" s="94" t="str">
        <f>IFERROR(IF(P35="","",SUMIFS(InvAjust!$G$9:$G$6009,InvAjust!$E$9:$E$6009,Saldo!P35,InvAjust!$C$9:$C$6009,"Add")-SUMIFS(InvAjust!$G$9:$G$6009,InvAjust!$E$9:$E$6009,Saldo!P35,InvAjust!$C$9:$C$6009,"Remove")),"")</f>
        <v/>
      </c>
      <c r="AA35" s="98" t="str">
        <f t="shared" si="16"/>
        <v/>
      </c>
    </row>
    <row r="36" spans="1:27" ht="18.95" customHeight="1" x14ac:dyDescent="0.25">
      <c r="A36" s="82"/>
      <c r="C36" s="89" t="str">
        <f t="shared" si="5"/>
        <v/>
      </c>
      <c r="D36" s="89" t="str">
        <f t="shared" si="6"/>
        <v/>
      </c>
      <c r="E36" s="89" t="str">
        <f t="shared" si="7"/>
        <v/>
      </c>
      <c r="F36" s="89" t="str">
        <f t="shared" si="8"/>
        <v/>
      </c>
      <c r="G36" s="90" t="str">
        <f t="shared" si="9"/>
        <v/>
      </c>
      <c r="H36" s="91" t="str">
        <f t="shared" si="10"/>
        <v/>
      </c>
      <c r="I36" s="91" t="str">
        <f t="shared" si="11"/>
        <v/>
      </c>
      <c r="J36" s="91" t="str">
        <f t="shared" si="12"/>
        <v/>
      </c>
      <c r="K36" s="92" t="str">
        <f t="shared" si="0"/>
        <v/>
      </c>
      <c r="L36" s="92" t="str">
        <f t="shared" si="1"/>
        <v/>
      </c>
      <c r="M36" s="92" t="str">
        <f t="shared" si="2"/>
        <v/>
      </c>
      <c r="N36" s="92" t="str">
        <f t="shared" si="3"/>
        <v/>
      </c>
      <c r="O36" s="76" t="str">
        <f>IF(Cadastro!D36="","",Cadastro!D36)</f>
        <v/>
      </c>
      <c r="P36" s="76" t="str">
        <f>IF(Cadastro!C36="","",Cadastro!C36)</f>
        <v/>
      </c>
      <c r="Q36" s="93" t="str">
        <f t="shared" si="13"/>
        <v/>
      </c>
      <c r="R36" s="94" t="str">
        <f>IF(Cadastro!H36="","",Cadastro!H36)</f>
        <v/>
      </c>
      <c r="S36" s="95" t="str">
        <f t="shared" si="14"/>
        <v/>
      </c>
      <c r="T36" s="96" t="str">
        <f t="shared" si="15"/>
        <v/>
      </c>
      <c r="U36" s="96" t="str">
        <f>IFERROR(IF(P36="","",SUMIF(Movimento!$D$9:$D$7010,Saldo!P36,Movimento!$I$9:$I$7010)+W36)/(V36+X36),"")</f>
        <v/>
      </c>
      <c r="V36" s="94" t="str">
        <f>IFERROR(IF(Cadastro!E36="","",Cadastro!E36),"")</f>
        <v/>
      </c>
      <c r="W36" s="97" t="str">
        <f>IFERROR(IF(Cadastro!I36="","",Cadastro!I36),"")</f>
        <v/>
      </c>
      <c r="X36" s="94" t="str">
        <f>IF(P36="","",SUMIF(Movimento!$D$9:$D$7010,Saldo!P36,Movimento!$G$9:$G$7010))</f>
        <v/>
      </c>
      <c r="Y36" s="94" t="str">
        <f>IF(P36="","",SUMIF(MovSaida!$D$9:$D$7010,Saldo!P36,MovSaida!$F$9:$F$7010))</f>
        <v/>
      </c>
      <c r="Z36" s="94" t="str">
        <f>IFERROR(IF(P36="","",SUMIFS(InvAjust!$G$9:$G$6009,InvAjust!$E$9:$E$6009,Saldo!P36,InvAjust!$C$9:$C$6009,"Add")-SUMIFS(InvAjust!$G$9:$G$6009,InvAjust!$E$9:$E$6009,Saldo!P36,InvAjust!$C$9:$C$6009,"Remove")),"")</f>
        <v/>
      </c>
      <c r="AA36" s="98" t="str">
        <f t="shared" si="16"/>
        <v/>
      </c>
    </row>
    <row r="37" spans="1:27" ht="18.95" customHeight="1" x14ac:dyDescent="0.25">
      <c r="A37" s="82"/>
      <c r="C37" s="89" t="str">
        <f t="shared" si="5"/>
        <v/>
      </c>
      <c r="D37" s="89" t="str">
        <f t="shared" si="6"/>
        <v/>
      </c>
      <c r="E37" s="89" t="str">
        <f t="shared" si="7"/>
        <v/>
      </c>
      <c r="F37" s="89" t="str">
        <f t="shared" si="8"/>
        <v/>
      </c>
      <c r="G37" s="90" t="str">
        <f t="shared" si="9"/>
        <v/>
      </c>
      <c r="H37" s="91" t="str">
        <f t="shared" si="10"/>
        <v/>
      </c>
      <c r="I37" s="91" t="str">
        <f t="shared" si="11"/>
        <v/>
      </c>
      <c r="J37" s="91" t="str">
        <f t="shared" si="12"/>
        <v/>
      </c>
      <c r="K37" s="92" t="str">
        <f t="shared" si="0"/>
        <v/>
      </c>
      <c r="L37" s="92" t="str">
        <f t="shared" si="1"/>
        <v/>
      </c>
      <c r="M37" s="92" t="str">
        <f t="shared" si="2"/>
        <v/>
      </c>
      <c r="N37" s="92" t="str">
        <f t="shared" si="3"/>
        <v/>
      </c>
      <c r="O37" s="76" t="str">
        <f>IF(Cadastro!D37="","",Cadastro!D37)</f>
        <v/>
      </c>
      <c r="P37" s="76" t="str">
        <f>IF(Cadastro!C37="","",Cadastro!C37)</f>
        <v/>
      </c>
      <c r="Q37" s="93" t="str">
        <f t="shared" si="13"/>
        <v/>
      </c>
      <c r="R37" s="94" t="str">
        <f>IF(Cadastro!H37="","",Cadastro!H37)</f>
        <v/>
      </c>
      <c r="S37" s="95" t="str">
        <f t="shared" si="14"/>
        <v/>
      </c>
      <c r="T37" s="96" t="str">
        <f t="shared" si="15"/>
        <v/>
      </c>
      <c r="U37" s="96" t="str">
        <f>IFERROR(IF(P37="","",SUMIF(Movimento!$D$9:$D$7010,Saldo!P37,Movimento!$I$9:$I$7010)+W37)/(V37+X37),"")</f>
        <v/>
      </c>
      <c r="V37" s="94" t="str">
        <f>IFERROR(IF(Cadastro!E37="","",Cadastro!E37),"")</f>
        <v/>
      </c>
      <c r="W37" s="97" t="str">
        <f>IFERROR(IF(Cadastro!I37="","",Cadastro!I37),"")</f>
        <v/>
      </c>
      <c r="X37" s="94" t="str">
        <f>IF(P37="","",SUMIF(Movimento!$D$9:$D$7010,Saldo!P37,Movimento!$G$9:$G$7010))</f>
        <v/>
      </c>
      <c r="Y37" s="94" t="str">
        <f>IF(P37="","",SUMIF(MovSaida!$D$9:$D$7010,Saldo!P37,MovSaida!$F$9:$F$7010))</f>
        <v/>
      </c>
      <c r="Z37" s="94" t="str">
        <f>IFERROR(IF(P37="","",SUMIFS(InvAjust!$G$9:$G$6009,InvAjust!$E$9:$E$6009,Saldo!P37,InvAjust!$C$9:$C$6009,"Add")-SUMIFS(InvAjust!$G$9:$G$6009,InvAjust!$E$9:$E$6009,Saldo!P37,InvAjust!$C$9:$C$6009,"Remove")),"")</f>
        <v/>
      </c>
      <c r="AA37" s="98" t="str">
        <f t="shared" si="16"/>
        <v/>
      </c>
    </row>
    <row r="38" spans="1:27" ht="18.95" customHeight="1" x14ac:dyDescent="0.25">
      <c r="A38" s="82"/>
      <c r="C38" s="89" t="str">
        <f t="shared" si="5"/>
        <v/>
      </c>
      <c r="D38" s="89" t="str">
        <f t="shared" si="6"/>
        <v/>
      </c>
      <c r="E38" s="89" t="str">
        <f t="shared" si="7"/>
        <v/>
      </c>
      <c r="F38" s="89" t="str">
        <f t="shared" si="8"/>
        <v/>
      </c>
      <c r="G38" s="90" t="str">
        <f t="shared" si="9"/>
        <v/>
      </c>
      <c r="H38" s="91" t="str">
        <f t="shared" si="10"/>
        <v/>
      </c>
      <c r="I38" s="91" t="str">
        <f t="shared" si="11"/>
        <v/>
      </c>
      <c r="J38" s="91" t="str">
        <f t="shared" si="12"/>
        <v/>
      </c>
      <c r="K38" s="92" t="str">
        <f t="shared" si="0"/>
        <v/>
      </c>
      <c r="L38" s="92" t="str">
        <f t="shared" si="1"/>
        <v/>
      </c>
      <c r="M38" s="92" t="str">
        <f t="shared" si="2"/>
        <v/>
      </c>
      <c r="N38" s="92" t="str">
        <f t="shared" si="3"/>
        <v/>
      </c>
      <c r="O38" s="76" t="str">
        <f>IF(Cadastro!D38="","",Cadastro!D38)</f>
        <v/>
      </c>
      <c r="P38" s="76" t="str">
        <f>IF(Cadastro!C38="","",Cadastro!C38)</f>
        <v/>
      </c>
      <c r="Q38" s="93" t="str">
        <f t="shared" si="13"/>
        <v/>
      </c>
      <c r="R38" s="94" t="str">
        <f>IF(Cadastro!H38="","",Cadastro!H38)</f>
        <v/>
      </c>
      <c r="S38" s="95" t="str">
        <f t="shared" si="14"/>
        <v/>
      </c>
      <c r="T38" s="96" t="str">
        <f t="shared" si="15"/>
        <v/>
      </c>
      <c r="U38" s="96" t="str">
        <f>IFERROR(IF(P38="","",SUMIF(Movimento!$D$9:$D$7010,Saldo!P38,Movimento!$I$9:$I$7010)+W38)/(V38+X38),"")</f>
        <v/>
      </c>
      <c r="V38" s="94" t="str">
        <f>IFERROR(IF(Cadastro!E38="","",Cadastro!E38),"")</f>
        <v/>
      </c>
      <c r="W38" s="97" t="str">
        <f>IFERROR(IF(Cadastro!I38="","",Cadastro!I38),"")</f>
        <v/>
      </c>
      <c r="X38" s="94" t="str">
        <f>IF(P38="","",SUMIF(Movimento!$D$9:$D$7010,Saldo!P38,Movimento!$G$9:$G$7010))</f>
        <v/>
      </c>
      <c r="Y38" s="94" t="str">
        <f>IF(P38="","",SUMIF(MovSaida!$D$9:$D$7010,Saldo!P38,MovSaida!$F$9:$F$7010))</f>
        <v/>
      </c>
      <c r="Z38" s="94" t="str">
        <f>IFERROR(IF(P38="","",SUMIFS(InvAjust!$G$9:$G$6009,InvAjust!$E$9:$E$6009,Saldo!P38,InvAjust!$C$9:$C$6009,"Add")-SUMIFS(InvAjust!$G$9:$G$6009,InvAjust!$E$9:$E$6009,Saldo!P38,InvAjust!$C$9:$C$6009,"Remove")),"")</f>
        <v/>
      </c>
      <c r="AA38" s="98" t="str">
        <f t="shared" si="16"/>
        <v/>
      </c>
    </row>
    <row r="39" spans="1:27" ht="18.95" customHeight="1" x14ac:dyDescent="0.25">
      <c r="A39" s="82"/>
      <c r="C39" s="89" t="str">
        <f t="shared" si="5"/>
        <v/>
      </c>
      <c r="D39" s="89" t="str">
        <f t="shared" si="6"/>
        <v/>
      </c>
      <c r="E39" s="89" t="str">
        <f t="shared" si="7"/>
        <v/>
      </c>
      <c r="F39" s="89" t="str">
        <f t="shared" si="8"/>
        <v/>
      </c>
      <c r="G39" s="90" t="str">
        <f t="shared" si="9"/>
        <v/>
      </c>
      <c r="H39" s="91" t="str">
        <f t="shared" si="10"/>
        <v/>
      </c>
      <c r="I39" s="91" t="str">
        <f t="shared" si="11"/>
        <v/>
      </c>
      <c r="J39" s="91" t="str">
        <f t="shared" si="12"/>
        <v/>
      </c>
      <c r="K39" s="92" t="str">
        <f t="shared" si="0"/>
        <v/>
      </c>
      <c r="L39" s="92" t="str">
        <f t="shared" si="1"/>
        <v/>
      </c>
      <c r="M39" s="92" t="str">
        <f t="shared" si="2"/>
        <v/>
      </c>
      <c r="N39" s="92" t="str">
        <f t="shared" si="3"/>
        <v/>
      </c>
      <c r="O39" s="76" t="str">
        <f>IF(Cadastro!D39="","",Cadastro!D39)</f>
        <v/>
      </c>
      <c r="P39" s="76" t="str">
        <f>IF(Cadastro!C39="","",Cadastro!C39)</f>
        <v/>
      </c>
      <c r="Q39" s="93" t="str">
        <f t="shared" si="13"/>
        <v/>
      </c>
      <c r="R39" s="94" t="str">
        <f>IF(Cadastro!H39="","",Cadastro!H39)</f>
        <v/>
      </c>
      <c r="S39" s="95" t="str">
        <f t="shared" si="14"/>
        <v/>
      </c>
      <c r="T39" s="96" t="str">
        <f t="shared" si="15"/>
        <v/>
      </c>
      <c r="U39" s="96" t="str">
        <f>IFERROR(IF(P39="","",SUMIF(Movimento!$D$9:$D$7010,Saldo!P39,Movimento!$I$9:$I$7010)+W39)/(V39+X39),"")</f>
        <v/>
      </c>
      <c r="V39" s="94" t="str">
        <f>IFERROR(IF(Cadastro!E39="","",Cadastro!E39),"")</f>
        <v/>
      </c>
      <c r="W39" s="97" t="str">
        <f>IFERROR(IF(Cadastro!I39="","",Cadastro!I39),"")</f>
        <v/>
      </c>
      <c r="X39" s="94" t="str">
        <f>IF(P39="","",SUMIF(Movimento!$D$9:$D$7010,Saldo!P39,Movimento!$G$9:$G$7010))</f>
        <v/>
      </c>
      <c r="Y39" s="94" t="str">
        <f>IF(P39="","",SUMIF(MovSaida!$D$9:$D$7010,Saldo!P39,MovSaida!$F$9:$F$7010))</f>
        <v/>
      </c>
      <c r="Z39" s="94" t="str">
        <f>IFERROR(IF(P39="","",SUMIFS(InvAjust!$G$9:$G$6009,InvAjust!$E$9:$E$6009,Saldo!P39,InvAjust!$C$9:$C$6009,"Add")-SUMIFS(InvAjust!$G$9:$G$6009,InvAjust!$E$9:$E$6009,Saldo!P39,InvAjust!$C$9:$C$6009,"Remove")),"")</f>
        <v/>
      </c>
      <c r="AA39" s="98" t="str">
        <f t="shared" si="16"/>
        <v/>
      </c>
    </row>
    <row r="40" spans="1:27" ht="18.95" customHeight="1" x14ac:dyDescent="0.25">
      <c r="A40" s="82"/>
      <c r="C40" s="89" t="str">
        <f t="shared" si="5"/>
        <v/>
      </c>
      <c r="D40" s="89" t="str">
        <f t="shared" si="6"/>
        <v/>
      </c>
      <c r="E40" s="89" t="str">
        <f t="shared" si="7"/>
        <v/>
      </c>
      <c r="F40" s="89" t="str">
        <f t="shared" si="8"/>
        <v/>
      </c>
      <c r="G40" s="90" t="str">
        <f t="shared" si="9"/>
        <v/>
      </c>
      <c r="H40" s="91" t="str">
        <f t="shared" si="10"/>
        <v/>
      </c>
      <c r="I40" s="91" t="str">
        <f t="shared" si="11"/>
        <v/>
      </c>
      <c r="J40" s="91" t="str">
        <f t="shared" si="12"/>
        <v/>
      </c>
      <c r="K40" s="92" t="str">
        <f t="shared" si="0"/>
        <v/>
      </c>
      <c r="L40" s="92" t="str">
        <f t="shared" si="1"/>
        <v/>
      </c>
      <c r="M40" s="92" t="str">
        <f t="shared" si="2"/>
        <v/>
      </c>
      <c r="N40" s="92" t="str">
        <f t="shared" si="3"/>
        <v/>
      </c>
      <c r="O40" s="76" t="str">
        <f>IF(Cadastro!D40="","",Cadastro!D40)</f>
        <v/>
      </c>
      <c r="P40" s="76" t="str">
        <f>IF(Cadastro!C40="","",Cadastro!C40)</f>
        <v/>
      </c>
      <c r="Q40" s="93" t="str">
        <f t="shared" si="13"/>
        <v/>
      </c>
      <c r="R40" s="94" t="str">
        <f>IF(Cadastro!H40="","",Cadastro!H40)</f>
        <v/>
      </c>
      <c r="S40" s="95" t="str">
        <f t="shared" si="14"/>
        <v/>
      </c>
      <c r="T40" s="96" t="str">
        <f t="shared" si="15"/>
        <v/>
      </c>
      <c r="U40" s="96" t="str">
        <f>IFERROR(IF(P40="","",SUMIF(Movimento!$D$9:$D$7010,Saldo!P40,Movimento!$I$9:$I$7010)+W40)/(V40+X40),"")</f>
        <v/>
      </c>
      <c r="V40" s="94" t="str">
        <f>IFERROR(IF(Cadastro!E40="","",Cadastro!E40),"")</f>
        <v/>
      </c>
      <c r="W40" s="97" t="str">
        <f>IFERROR(IF(Cadastro!I40="","",Cadastro!I40),"")</f>
        <v/>
      </c>
      <c r="X40" s="94" t="str">
        <f>IF(P40="","",SUMIF(Movimento!$D$9:$D$7010,Saldo!P40,Movimento!$G$9:$G$7010))</f>
        <v/>
      </c>
      <c r="Y40" s="94" t="str">
        <f>IF(P40="","",SUMIF(MovSaida!$D$9:$D$7010,Saldo!P40,MovSaida!$F$9:$F$7010))</f>
        <v/>
      </c>
      <c r="Z40" s="94" t="str">
        <f>IFERROR(IF(P40="","",SUMIFS(InvAjust!$G$9:$G$6009,InvAjust!$E$9:$E$6009,Saldo!P40,InvAjust!$C$9:$C$6009,"Add")-SUMIFS(InvAjust!$G$9:$G$6009,InvAjust!$E$9:$E$6009,Saldo!P40,InvAjust!$C$9:$C$6009,"Remove")),"")</f>
        <v/>
      </c>
      <c r="AA40" s="98" t="str">
        <f t="shared" si="16"/>
        <v/>
      </c>
    </row>
    <row r="41" spans="1:27" ht="18.95" customHeight="1" x14ac:dyDescent="0.25">
      <c r="A41" s="82"/>
      <c r="C41" s="89" t="str">
        <f t="shared" si="5"/>
        <v/>
      </c>
      <c r="D41" s="89" t="str">
        <f t="shared" si="6"/>
        <v/>
      </c>
      <c r="E41" s="89" t="str">
        <f t="shared" si="7"/>
        <v/>
      </c>
      <c r="F41" s="89" t="str">
        <f t="shared" si="8"/>
        <v/>
      </c>
      <c r="G41" s="90" t="str">
        <f t="shared" si="9"/>
        <v/>
      </c>
      <c r="H41" s="91" t="str">
        <f t="shared" si="10"/>
        <v/>
      </c>
      <c r="I41" s="91" t="str">
        <f t="shared" si="11"/>
        <v/>
      </c>
      <c r="J41" s="91" t="str">
        <f t="shared" si="12"/>
        <v/>
      </c>
      <c r="K41" s="92" t="str">
        <f t="shared" si="0"/>
        <v/>
      </c>
      <c r="L41" s="92" t="str">
        <f t="shared" si="1"/>
        <v/>
      </c>
      <c r="M41" s="92" t="str">
        <f t="shared" si="2"/>
        <v/>
      </c>
      <c r="N41" s="92" t="str">
        <f t="shared" si="3"/>
        <v/>
      </c>
      <c r="O41" s="76" t="str">
        <f>IF(Cadastro!D41="","",Cadastro!D41)</f>
        <v/>
      </c>
      <c r="P41" s="76" t="str">
        <f>IF(Cadastro!C41="","",Cadastro!C41)</f>
        <v/>
      </c>
      <c r="Q41" s="93" t="str">
        <f t="shared" si="13"/>
        <v/>
      </c>
      <c r="R41" s="94" t="str">
        <f>IF(Cadastro!H41="","",Cadastro!H41)</f>
        <v/>
      </c>
      <c r="S41" s="95" t="str">
        <f t="shared" si="14"/>
        <v/>
      </c>
      <c r="T41" s="96" t="str">
        <f t="shared" si="15"/>
        <v/>
      </c>
      <c r="U41" s="96" t="str">
        <f>IFERROR(IF(P41="","",SUMIF(Movimento!$D$9:$D$7010,Saldo!P41,Movimento!$I$9:$I$7010)+W41)/(V41+X41),"")</f>
        <v/>
      </c>
      <c r="V41" s="94" t="str">
        <f>IFERROR(IF(Cadastro!E41="","",Cadastro!E41),"")</f>
        <v/>
      </c>
      <c r="W41" s="97" t="str">
        <f>IFERROR(IF(Cadastro!I41="","",Cadastro!I41),"")</f>
        <v/>
      </c>
      <c r="X41" s="94" t="str">
        <f>IF(P41="","",SUMIF(Movimento!$D$9:$D$7010,Saldo!P41,Movimento!$G$9:$G$7010))</f>
        <v/>
      </c>
      <c r="Y41" s="94" t="str">
        <f>IF(P41="","",SUMIF(MovSaida!$D$9:$D$7010,Saldo!P41,MovSaida!$F$9:$F$7010))</f>
        <v/>
      </c>
      <c r="Z41" s="94" t="str">
        <f>IFERROR(IF(P41="","",SUMIFS(InvAjust!$G$9:$G$6009,InvAjust!$E$9:$E$6009,Saldo!P41,InvAjust!$C$9:$C$6009,"Add")-SUMIFS(InvAjust!$G$9:$G$6009,InvAjust!$E$9:$E$6009,Saldo!P41,InvAjust!$C$9:$C$6009,"Remove")),"")</f>
        <v/>
      </c>
      <c r="AA41" s="98" t="str">
        <f t="shared" si="16"/>
        <v/>
      </c>
    </row>
    <row r="42" spans="1:27" ht="18.95" customHeight="1" x14ac:dyDescent="0.25">
      <c r="A42" s="82"/>
      <c r="C42" s="89" t="str">
        <f t="shared" si="5"/>
        <v/>
      </c>
      <c r="D42" s="89" t="str">
        <f t="shared" si="6"/>
        <v/>
      </c>
      <c r="E42" s="89" t="str">
        <f t="shared" si="7"/>
        <v/>
      </c>
      <c r="F42" s="89" t="str">
        <f t="shared" si="8"/>
        <v/>
      </c>
      <c r="G42" s="90" t="str">
        <f t="shared" si="9"/>
        <v/>
      </c>
      <c r="H42" s="91" t="str">
        <f t="shared" si="10"/>
        <v/>
      </c>
      <c r="I42" s="91" t="str">
        <f t="shared" si="11"/>
        <v/>
      </c>
      <c r="J42" s="91" t="str">
        <f t="shared" si="12"/>
        <v/>
      </c>
      <c r="K42" s="92" t="str">
        <f t="shared" si="0"/>
        <v/>
      </c>
      <c r="L42" s="92" t="str">
        <f t="shared" si="1"/>
        <v/>
      </c>
      <c r="M42" s="92" t="str">
        <f t="shared" si="2"/>
        <v/>
      </c>
      <c r="N42" s="92" t="str">
        <f t="shared" si="3"/>
        <v/>
      </c>
      <c r="O42" s="76" t="str">
        <f>IF(Cadastro!D42="","",Cadastro!D42)</f>
        <v/>
      </c>
      <c r="P42" s="76" t="str">
        <f>IF(Cadastro!C42="","",Cadastro!C42)</f>
        <v/>
      </c>
      <c r="Q42" s="93" t="str">
        <f t="shared" si="13"/>
        <v/>
      </c>
      <c r="R42" s="94" t="str">
        <f>IF(Cadastro!H42="","",Cadastro!H42)</f>
        <v/>
      </c>
      <c r="S42" s="95" t="str">
        <f t="shared" si="14"/>
        <v/>
      </c>
      <c r="T42" s="96" t="str">
        <f t="shared" si="15"/>
        <v/>
      </c>
      <c r="U42" s="96" t="str">
        <f>IFERROR(IF(P42="","",SUMIF(Movimento!$D$9:$D$7010,Saldo!P42,Movimento!$I$9:$I$7010)+W42)/(V42+X42),"")</f>
        <v/>
      </c>
      <c r="V42" s="94" t="str">
        <f>IFERROR(IF(Cadastro!E42="","",Cadastro!E42),"")</f>
        <v/>
      </c>
      <c r="W42" s="97" t="str">
        <f>IFERROR(IF(Cadastro!I42="","",Cadastro!I42),"")</f>
        <v/>
      </c>
      <c r="X42" s="94" t="str">
        <f>IF(P42="","",SUMIF(Movimento!$D$9:$D$7010,Saldo!P42,Movimento!$G$9:$G$7010))</f>
        <v/>
      </c>
      <c r="Y42" s="94" t="str">
        <f>IF(P42="","",SUMIF(MovSaida!$D$9:$D$7010,Saldo!P42,MovSaida!$F$9:$F$7010))</f>
        <v/>
      </c>
      <c r="Z42" s="94" t="str">
        <f>IFERROR(IF(P42="","",SUMIFS(InvAjust!$G$9:$G$6009,InvAjust!$E$9:$E$6009,Saldo!P42,InvAjust!$C$9:$C$6009,"Add")-SUMIFS(InvAjust!$G$9:$G$6009,InvAjust!$E$9:$E$6009,Saldo!P42,InvAjust!$C$9:$C$6009,"Remove")),"")</f>
        <v/>
      </c>
      <c r="AA42" s="98" t="str">
        <f t="shared" si="16"/>
        <v/>
      </c>
    </row>
    <row r="43" spans="1:27" ht="18.95" customHeight="1" x14ac:dyDescent="0.25">
      <c r="A43" s="82"/>
      <c r="C43" s="89" t="str">
        <f t="shared" si="5"/>
        <v/>
      </c>
      <c r="D43" s="89" t="str">
        <f t="shared" si="6"/>
        <v/>
      </c>
      <c r="E43" s="89" t="str">
        <f t="shared" si="7"/>
        <v/>
      </c>
      <c r="F43" s="89" t="str">
        <f t="shared" si="8"/>
        <v/>
      </c>
      <c r="G43" s="90" t="str">
        <f t="shared" si="9"/>
        <v/>
      </c>
      <c r="H43" s="91" t="str">
        <f t="shared" si="10"/>
        <v/>
      </c>
      <c r="I43" s="91" t="str">
        <f t="shared" si="11"/>
        <v/>
      </c>
      <c r="J43" s="91" t="str">
        <f t="shared" si="12"/>
        <v/>
      </c>
      <c r="K43" s="92" t="str">
        <f t="shared" si="0"/>
        <v/>
      </c>
      <c r="L43" s="92" t="str">
        <f t="shared" si="1"/>
        <v/>
      </c>
      <c r="M43" s="92" t="str">
        <f t="shared" si="2"/>
        <v/>
      </c>
      <c r="N43" s="92" t="str">
        <f t="shared" si="3"/>
        <v/>
      </c>
      <c r="O43" s="76" t="str">
        <f>IF(Cadastro!D43="","",Cadastro!D43)</f>
        <v/>
      </c>
      <c r="P43" s="76" t="str">
        <f>IF(Cadastro!C43="","",Cadastro!C43)</f>
        <v/>
      </c>
      <c r="Q43" s="93" t="str">
        <f t="shared" si="13"/>
        <v/>
      </c>
      <c r="R43" s="94" t="str">
        <f>IF(Cadastro!H43="","",Cadastro!H43)</f>
        <v/>
      </c>
      <c r="S43" s="95" t="str">
        <f t="shared" si="14"/>
        <v/>
      </c>
      <c r="T43" s="96" t="str">
        <f t="shared" si="15"/>
        <v/>
      </c>
      <c r="U43" s="96" t="str">
        <f>IFERROR(IF(P43="","",SUMIF(Movimento!$D$9:$D$7010,Saldo!P43,Movimento!$I$9:$I$7010)+W43)/(V43+X43),"")</f>
        <v/>
      </c>
      <c r="V43" s="94" t="str">
        <f>IFERROR(IF(Cadastro!E43="","",Cadastro!E43),"")</f>
        <v/>
      </c>
      <c r="W43" s="97" t="str">
        <f>IFERROR(IF(Cadastro!I43="","",Cadastro!I43),"")</f>
        <v/>
      </c>
      <c r="X43" s="94" t="str">
        <f>IF(P43="","",SUMIF(Movimento!$D$9:$D$7010,Saldo!P43,Movimento!$G$9:$G$7010))</f>
        <v/>
      </c>
      <c r="Y43" s="94" t="str">
        <f>IF(P43="","",SUMIF(MovSaida!$D$9:$D$7010,Saldo!P43,MovSaida!$F$9:$F$7010))</f>
        <v/>
      </c>
      <c r="Z43" s="94" t="str">
        <f>IFERROR(IF(P43="","",SUMIFS(InvAjust!$G$9:$G$6009,InvAjust!$E$9:$E$6009,Saldo!P43,InvAjust!$C$9:$C$6009,"Add")-SUMIFS(InvAjust!$G$9:$G$6009,InvAjust!$E$9:$E$6009,Saldo!P43,InvAjust!$C$9:$C$6009,"Remove")),"")</f>
        <v/>
      </c>
      <c r="AA43" s="98" t="str">
        <f t="shared" si="16"/>
        <v/>
      </c>
    </row>
    <row r="44" spans="1:27" ht="18.95" customHeight="1" x14ac:dyDescent="0.25">
      <c r="A44" s="82"/>
      <c r="C44" s="89" t="str">
        <f t="shared" si="5"/>
        <v/>
      </c>
      <c r="D44" s="89" t="str">
        <f t="shared" si="6"/>
        <v/>
      </c>
      <c r="E44" s="89" t="str">
        <f t="shared" si="7"/>
        <v/>
      </c>
      <c r="F44" s="89" t="str">
        <f t="shared" si="8"/>
        <v/>
      </c>
      <c r="G44" s="90" t="str">
        <f t="shared" si="9"/>
        <v/>
      </c>
      <c r="H44" s="91" t="str">
        <f t="shared" si="10"/>
        <v/>
      </c>
      <c r="I44" s="91" t="str">
        <f t="shared" si="11"/>
        <v/>
      </c>
      <c r="J44" s="91" t="str">
        <f t="shared" si="12"/>
        <v/>
      </c>
      <c r="K44" s="92" t="str">
        <f t="shared" si="0"/>
        <v/>
      </c>
      <c r="L44" s="92" t="str">
        <f t="shared" si="1"/>
        <v/>
      </c>
      <c r="M44" s="92" t="str">
        <f t="shared" si="2"/>
        <v/>
      </c>
      <c r="N44" s="92" t="str">
        <f t="shared" si="3"/>
        <v/>
      </c>
      <c r="O44" s="76" t="str">
        <f>IF(Cadastro!D44="","",Cadastro!D44)</f>
        <v/>
      </c>
      <c r="P44" s="76" t="str">
        <f>IF(Cadastro!C44="","",Cadastro!C44)</f>
        <v/>
      </c>
      <c r="Q44" s="93" t="str">
        <f t="shared" si="13"/>
        <v/>
      </c>
      <c r="R44" s="94" t="str">
        <f>IF(Cadastro!H44="","",Cadastro!H44)</f>
        <v/>
      </c>
      <c r="S44" s="95" t="str">
        <f t="shared" si="14"/>
        <v/>
      </c>
      <c r="T44" s="96" t="str">
        <f t="shared" si="15"/>
        <v/>
      </c>
      <c r="U44" s="96" t="str">
        <f>IFERROR(IF(P44="","",SUMIF(Movimento!$D$9:$D$7010,Saldo!P44,Movimento!$I$9:$I$7010)+W44)/(V44+X44),"")</f>
        <v/>
      </c>
      <c r="V44" s="94" t="str">
        <f>IFERROR(IF(Cadastro!E44="","",Cadastro!E44),"")</f>
        <v/>
      </c>
      <c r="W44" s="97" t="str">
        <f>IFERROR(IF(Cadastro!I44="","",Cadastro!I44),"")</f>
        <v/>
      </c>
      <c r="X44" s="94" t="str">
        <f>IF(P44="","",SUMIF(Movimento!$D$9:$D$7010,Saldo!P44,Movimento!$G$9:$G$7010))</f>
        <v/>
      </c>
      <c r="Y44" s="94" t="str">
        <f>IF(P44="","",SUMIF(MovSaida!$D$9:$D$7010,Saldo!P44,MovSaida!$F$9:$F$7010))</f>
        <v/>
      </c>
      <c r="Z44" s="94" t="str">
        <f>IFERROR(IF(P44="","",SUMIFS(InvAjust!$G$9:$G$6009,InvAjust!$E$9:$E$6009,Saldo!P44,InvAjust!$C$9:$C$6009,"Add")-SUMIFS(InvAjust!$G$9:$G$6009,InvAjust!$E$9:$E$6009,Saldo!P44,InvAjust!$C$9:$C$6009,"Remove")),"")</f>
        <v/>
      </c>
      <c r="AA44" s="98" t="str">
        <f t="shared" si="16"/>
        <v/>
      </c>
    </row>
    <row r="45" spans="1:27" ht="18.95" customHeight="1" x14ac:dyDescent="0.25">
      <c r="A45" s="82"/>
      <c r="C45" s="89" t="str">
        <f t="shared" si="5"/>
        <v/>
      </c>
      <c r="D45" s="89" t="str">
        <f t="shared" si="6"/>
        <v/>
      </c>
      <c r="E45" s="89" t="str">
        <f t="shared" si="7"/>
        <v/>
      </c>
      <c r="F45" s="89" t="str">
        <f t="shared" si="8"/>
        <v/>
      </c>
      <c r="G45" s="90" t="str">
        <f t="shared" si="9"/>
        <v/>
      </c>
      <c r="H45" s="91" t="str">
        <f t="shared" si="10"/>
        <v/>
      </c>
      <c r="I45" s="91" t="str">
        <f t="shared" si="11"/>
        <v/>
      </c>
      <c r="J45" s="91" t="str">
        <f t="shared" si="12"/>
        <v/>
      </c>
      <c r="K45" s="92" t="str">
        <f t="shared" si="0"/>
        <v/>
      </c>
      <c r="L45" s="92" t="str">
        <f t="shared" si="1"/>
        <v/>
      </c>
      <c r="M45" s="92" t="str">
        <f t="shared" si="2"/>
        <v/>
      </c>
      <c r="N45" s="92" t="str">
        <f t="shared" si="3"/>
        <v/>
      </c>
      <c r="O45" s="76" t="str">
        <f>IF(Cadastro!D45="","",Cadastro!D45)</f>
        <v/>
      </c>
      <c r="P45" s="76" t="str">
        <f>IF(Cadastro!C45="","",Cadastro!C45)</f>
        <v/>
      </c>
      <c r="Q45" s="93" t="str">
        <f t="shared" si="13"/>
        <v/>
      </c>
      <c r="R45" s="94" t="str">
        <f>IF(Cadastro!H45="","",Cadastro!H45)</f>
        <v/>
      </c>
      <c r="S45" s="95" t="str">
        <f t="shared" si="14"/>
        <v/>
      </c>
      <c r="T45" s="96" t="str">
        <f t="shared" si="15"/>
        <v/>
      </c>
      <c r="U45" s="96" t="str">
        <f>IFERROR(IF(P45="","",SUMIF(Movimento!$D$9:$D$7010,Saldo!P45,Movimento!$I$9:$I$7010)+W45)/(V45+X45),"")</f>
        <v/>
      </c>
      <c r="V45" s="94" t="str">
        <f>IFERROR(IF(Cadastro!E45="","",Cadastro!E45),"")</f>
        <v/>
      </c>
      <c r="W45" s="97" t="str">
        <f>IFERROR(IF(Cadastro!I45="","",Cadastro!I45),"")</f>
        <v/>
      </c>
      <c r="X45" s="94" t="str">
        <f>IF(P45="","",SUMIF(Movimento!$D$9:$D$7010,Saldo!P45,Movimento!$G$9:$G$7010))</f>
        <v/>
      </c>
      <c r="Y45" s="94" t="str">
        <f>IF(P45="","",SUMIF(MovSaida!$D$9:$D$7010,Saldo!P45,MovSaida!$F$9:$F$7010))</f>
        <v/>
      </c>
      <c r="Z45" s="94" t="str">
        <f>IFERROR(IF(P45="","",SUMIFS(InvAjust!$G$9:$G$6009,InvAjust!$E$9:$E$6009,Saldo!P45,InvAjust!$C$9:$C$6009,"Add")-SUMIFS(InvAjust!$G$9:$G$6009,InvAjust!$E$9:$E$6009,Saldo!P45,InvAjust!$C$9:$C$6009,"Remove")),"")</f>
        <v/>
      </c>
      <c r="AA45" s="98" t="str">
        <f t="shared" si="16"/>
        <v/>
      </c>
    </row>
    <row r="46" spans="1:27" ht="18.95" customHeight="1" x14ac:dyDescent="0.25">
      <c r="A46" s="82"/>
      <c r="C46" s="89" t="str">
        <f t="shared" si="5"/>
        <v/>
      </c>
      <c r="D46" s="89" t="str">
        <f t="shared" si="6"/>
        <v/>
      </c>
      <c r="E46" s="89" t="str">
        <f t="shared" si="7"/>
        <v/>
      </c>
      <c r="F46" s="89" t="str">
        <f t="shared" si="8"/>
        <v/>
      </c>
      <c r="G46" s="90" t="str">
        <f t="shared" si="9"/>
        <v/>
      </c>
      <c r="H46" s="91" t="str">
        <f t="shared" si="10"/>
        <v/>
      </c>
      <c r="I46" s="91" t="str">
        <f t="shared" si="11"/>
        <v/>
      </c>
      <c r="J46" s="91" t="str">
        <f t="shared" si="12"/>
        <v/>
      </c>
      <c r="K46" s="92" t="str">
        <f t="shared" si="0"/>
        <v/>
      </c>
      <c r="L46" s="92" t="str">
        <f t="shared" si="1"/>
        <v/>
      </c>
      <c r="M46" s="92" t="str">
        <f t="shared" si="2"/>
        <v/>
      </c>
      <c r="N46" s="92" t="str">
        <f t="shared" si="3"/>
        <v/>
      </c>
      <c r="O46" s="76" t="str">
        <f>IF(Cadastro!D46="","",Cadastro!D46)</f>
        <v/>
      </c>
      <c r="P46" s="76" t="str">
        <f>IF(Cadastro!C46="","",Cadastro!C46)</f>
        <v/>
      </c>
      <c r="Q46" s="93" t="str">
        <f t="shared" si="13"/>
        <v/>
      </c>
      <c r="R46" s="94" t="str">
        <f>IF(Cadastro!H46="","",Cadastro!H46)</f>
        <v/>
      </c>
      <c r="S46" s="95" t="str">
        <f t="shared" si="14"/>
        <v/>
      </c>
      <c r="T46" s="96" t="str">
        <f t="shared" si="15"/>
        <v/>
      </c>
      <c r="U46" s="96" t="str">
        <f>IFERROR(IF(P46="","",SUMIF(Movimento!$D$9:$D$7010,Saldo!P46,Movimento!$I$9:$I$7010)+W46)/(V46+X46),"")</f>
        <v/>
      </c>
      <c r="V46" s="94" t="str">
        <f>IFERROR(IF(Cadastro!E46="","",Cadastro!E46),"")</f>
        <v/>
      </c>
      <c r="W46" s="97" t="str">
        <f>IFERROR(IF(Cadastro!I46="","",Cadastro!I46),"")</f>
        <v/>
      </c>
      <c r="X46" s="94" t="str">
        <f>IF(P46="","",SUMIF(Movimento!$D$9:$D$7010,Saldo!P46,Movimento!$G$9:$G$7010))</f>
        <v/>
      </c>
      <c r="Y46" s="94" t="str">
        <f>IF(P46="","",SUMIF(MovSaida!$D$9:$D$7010,Saldo!P46,MovSaida!$F$9:$F$7010))</f>
        <v/>
      </c>
      <c r="Z46" s="94" t="str">
        <f>IFERROR(IF(P46="","",SUMIFS(InvAjust!$G$9:$G$6009,InvAjust!$E$9:$E$6009,Saldo!P46,InvAjust!$C$9:$C$6009,"Add")-SUMIFS(InvAjust!$G$9:$G$6009,InvAjust!$E$9:$E$6009,Saldo!P46,InvAjust!$C$9:$C$6009,"Remove")),"")</f>
        <v/>
      </c>
      <c r="AA46" s="98" t="str">
        <f t="shared" si="16"/>
        <v/>
      </c>
    </row>
    <row r="47" spans="1:27" ht="18.95" customHeight="1" x14ac:dyDescent="0.25">
      <c r="A47" s="82"/>
      <c r="C47" s="89" t="str">
        <f t="shared" si="5"/>
        <v/>
      </c>
      <c r="D47" s="89" t="str">
        <f t="shared" si="6"/>
        <v/>
      </c>
      <c r="E47" s="89" t="str">
        <f t="shared" si="7"/>
        <v/>
      </c>
      <c r="F47" s="89" t="str">
        <f t="shared" si="8"/>
        <v/>
      </c>
      <c r="G47" s="90" t="str">
        <f t="shared" si="9"/>
        <v/>
      </c>
      <c r="H47" s="91" t="str">
        <f t="shared" si="10"/>
        <v/>
      </c>
      <c r="I47" s="91" t="str">
        <f t="shared" si="11"/>
        <v/>
      </c>
      <c r="J47" s="91" t="str">
        <f t="shared" si="12"/>
        <v/>
      </c>
      <c r="K47" s="92" t="str">
        <f t="shared" si="0"/>
        <v/>
      </c>
      <c r="L47" s="92" t="str">
        <f t="shared" si="1"/>
        <v/>
      </c>
      <c r="M47" s="92" t="str">
        <f t="shared" si="2"/>
        <v/>
      </c>
      <c r="N47" s="92" t="str">
        <f t="shared" si="3"/>
        <v/>
      </c>
      <c r="O47" s="76" t="str">
        <f>IF(Cadastro!D47="","",Cadastro!D47)</f>
        <v/>
      </c>
      <c r="P47" s="76" t="str">
        <f>IF(Cadastro!C47="","",Cadastro!C47)</f>
        <v/>
      </c>
      <c r="Q47" s="93" t="str">
        <f t="shared" si="13"/>
        <v/>
      </c>
      <c r="R47" s="94" t="str">
        <f>IF(Cadastro!H47="","",Cadastro!H47)</f>
        <v/>
      </c>
      <c r="S47" s="95" t="str">
        <f t="shared" si="14"/>
        <v/>
      </c>
      <c r="T47" s="96" t="str">
        <f t="shared" si="15"/>
        <v/>
      </c>
      <c r="U47" s="96" t="str">
        <f>IFERROR(IF(P47="","",SUMIF(Movimento!$D$9:$D$7010,Saldo!P47,Movimento!$I$9:$I$7010)+W47)/(V47+X47),"")</f>
        <v/>
      </c>
      <c r="V47" s="94" t="str">
        <f>IFERROR(IF(Cadastro!E47="","",Cadastro!E47),"")</f>
        <v/>
      </c>
      <c r="W47" s="97" t="str">
        <f>IFERROR(IF(Cadastro!I47="","",Cadastro!I47),"")</f>
        <v/>
      </c>
      <c r="X47" s="94" t="str">
        <f>IF(P47="","",SUMIF(Movimento!$D$9:$D$7010,Saldo!P47,Movimento!$G$9:$G$7010))</f>
        <v/>
      </c>
      <c r="Y47" s="94" t="str">
        <f>IF(P47="","",SUMIF(MovSaida!$D$9:$D$7010,Saldo!P47,MovSaida!$F$9:$F$7010))</f>
        <v/>
      </c>
      <c r="Z47" s="94" t="str">
        <f>IFERROR(IF(P47="","",SUMIFS(InvAjust!$G$9:$G$6009,InvAjust!$E$9:$E$6009,Saldo!P47,InvAjust!$C$9:$C$6009,"Add")-SUMIFS(InvAjust!$G$9:$G$6009,InvAjust!$E$9:$E$6009,Saldo!P47,InvAjust!$C$9:$C$6009,"Remove")),"")</f>
        <v/>
      </c>
      <c r="AA47" s="98" t="str">
        <f t="shared" si="16"/>
        <v/>
      </c>
    </row>
    <row r="48" spans="1:27" ht="18.95" customHeight="1" x14ac:dyDescent="0.25">
      <c r="A48" s="82"/>
      <c r="C48" s="89" t="str">
        <f t="shared" si="5"/>
        <v/>
      </c>
      <c r="D48" s="89" t="str">
        <f t="shared" si="6"/>
        <v/>
      </c>
      <c r="E48" s="89" t="str">
        <f t="shared" si="7"/>
        <v/>
      </c>
      <c r="F48" s="89" t="str">
        <f t="shared" si="8"/>
        <v/>
      </c>
      <c r="G48" s="90" t="str">
        <f t="shared" si="9"/>
        <v/>
      </c>
      <c r="H48" s="91" t="str">
        <f t="shared" si="10"/>
        <v/>
      </c>
      <c r="I48" s="91" t="str">
        <f t="shared" si="11"/>
        <v/>
      </c>
      <c r="J48" s="91" t="str">
        <f t="shared" si="12"/>
        <v/>
      </c>
      <c r="K48" s="92" t="str">
        <f t="shared" si="0"/>
        <v/>
      </c>
      <c r="L48" s="92" t="str">
        <f t="shared" si="1"/>
        <v/>
      </c>
      <c r="M48" s="92" t="str">
        <f t="shared" si="2"/>
        <v/>
      </c>
      <c r="N48" s="92" t="str">
        <f t="shared" si="3"/>
        <v/>
      </c>
      <c r="O48" s="76" t="str">
        <f>IF(Cadastro!D48="","",Cadastro!D48)</f>
        <v/>
      </c>
      <c r="P48" s="76" t="str">
        <f>IF(Cadastro!C48="","",Cadastro!C48)</f>
        <v/>
      </c>
      <c r="Q48" s="93" t="str">
        <f t="shared" si="13"/>
        <v/>
      </c>
      <c r="R48" s="94" t="str">
        <f>IF(Cadastro!H48="","",Cadastro!H48)</f>
        <v/>
      </c>
      <c r="S48" s="95" t="str">
        <f t="shared" si="14"/>
        <v/>
      </c>
      <c r="T48" s="96" t="str">
        <f t="shared" si="15"/>
        <v/>
      </c>
      <c r="U48" s="96" t="str">
        <f>IFERROR(IF(P48="","",SUMIF(Movimento!$D$9:$D$7010,Saldo!P48,Movimento!$I$9:$I$7010)+W48)/(V48+X48),"")</f>
        <v/>
      </c>
      <c r="V48" s="94" t="str">
        <f>IFERROR(IF(Cadastro!E48="","",Cadastro!E48),"")</f>
        <v/>
      </c>
      <c r="W48" s="97" t="str">
        <f>IFERROR(IF(Cadastro!I48="","",Cadastro!I48),"")</f>
        <v/>
      </c>
      <c r="X48" s="94" t="str">
        <f>IF(P48="","",SUMIF(Movimento!$D$9:$D$7010,Saldo!P48,Movimento!$G$9:$G$7010))</f>
        <v/>
      </c>
      <c r="Y48" s="94" t="str">
        <f>IF(P48="","",SUMIF(MovSaida!$D$9:$D$7010,Saldo!P48,MovSaida!$F$9:$F$7010))</f>
        <v/>
      </c>
      <c r="Z48" s="94" t="str">
        <f>IFERROR(IF(P48="","",SUMIFS(InvAjust!$G$9:$G$6009,InvAjust!$E$9:$E$6009,Saldo!P48,InvAjust!$C$9:$C$6009,"Add")-SUMIFS(InvAjust!$G$9:$G$6009,InvAjust!$E$9:$E$6009,Saldo!P48,InvAjust!$C$9:$C$6009,"Remove")),"")</f>
        <v/>
      </c>
      <c r="AA48" s="98" t="str">
        <f t="shared" si="16"/>
        <v/>
      </c>
    </row>
    <row r="49" spans="1:27" ht="18.95" customHeight="1" x14ac:dyDescent="0.25">
      <c r="A49" s="82"/>
      <c r="C49" s="89" t="str">
        <f t="shared" si="5"/>
        <v/>
      </c>
      <c r="D49" s="89" t="str">
        <f t="shared" si="6"/>
        <v/>
      </c>
      <c r="E49" s="89" t="str">
        <f t="shared" si="7"/>
        <v/>
      </c>
      <c r="F49" s="89" t="str">
        <f t="shared" si="8"/>
        <v/>
      </c>
      <c r="G49" s="90" t="str">
        <f t="shared" si="9"/>
        <v/>
      </c>
      <c r="H49" s="91" t="str">
        <f t="shared" si="10"/>
        <v/>
      </c>
      <c r="I49" s="91" t="str">
        <f t="shared" si="11"/>
        <v/>
      </c>
      <c r="J49" s="91" t="str">
        <f t="shared" si="12"/>
        <v/>
      </c>
      <c r="K49" s="92" t="str">
        <f t="shared" si="0"/>
        <v/>
      </c>
      <c r="L49" s="92" t="str">
        <f t="shared" si="1"/>
        <v/>
      </c>
      <c r="M49" s="92" t="str">
        <f t="shared" si="2"/>
        <v/>
      </c>
      <c r="N49" s="92" t="str">
        <f t="shared" si="3"/>
        <v/>
      </c>
      <c r="O49" s="76" t="str">
        <f>IF(Cadastro!D49="","",Cadastro!D49)</f>
        <v/>
      </c>
      <c r="P49" s="76" t="str">
        <f>IF(Cadastro!C49="","",Cadastro!C49)</f>
        <v/>
      </c>
      <c r="Q49" s="93" t="str">
        <f t="shared" si="13"/>
        <v/>
      </c>
      <c r="R49" s="94" t="str">
        <f>IF(Cadastro!H49="","",Cadastro!H49)</f>
        <v/>
      </c>
      <c r="S49" s="95" t="str">
        <f t="shared" si="14"/>
        <v/>
      </c>
      <c r="T49" s="96" t="str">
        <f t="shared" si="15"/>
        <v/>
      </c>
      <c r="U49" s="96" t="str">
        <f>IFERROR(IF(P49="","",SUMIF(Movimento!$D$9:$D$7010,Saldo!P49,Movimento!$I$9:$I$7010)+W49)/(V49+X49),"")</f>
        <v/>
      </c>
      <c r="V49" s="94" t="str">
        <f>IFERROR(IF(Cadastro!E49="","",Cadastro!E49),"")</f>
        <v/>
      </c>
      <c r="W49" s="97" t="str">
        <f>IFERROR(IF(Cadastro!I49="","",Cadastro!I49),"")</f>
        <v/>
      </c>
      <c r="X49" s="94" t="str">
        <f>IF(P49="","",SUMIF(Movimento!$D$9:$D$7010,Saldo!P49,Movimento!$G$9:$G$7010))</f>
        <v/>
      </c>
      <c r="Y49" s="94" t="str">
        <f>IF(P49="","",SUMIF(MovSaida!$D$9:$D$7010,Saldo!P49,MovSaida!$F$9:$F$7010))</f>
        <v/>
      </c>
      <c r="Z49" s="94" t="str">
        <f>IFERROR(IF(P49="","",SUMIFS(InvAjust!$G$9:$G$6009,InvAjust!$E$9:$E$6009,Saldo!P49,InvAjust!$C$9:$C$6009,"Add")-SUMIFS(InvAjust!$G$9:$G$6009,InvAjust!$E$9:$E$6009,Saldo!P49,InvAjust!$C$9:$C$6009,"Remove")),"")</f>
        <v/>
      </c>
      <c r="AA49" s="98" t="str">
        <f t="shared" si="16"/>
        <v/>
      </c>
    </row>
    <row r="50" spans="1:27" ht="18.95" customHeight="1" x14ac:dyDescent="0.25">
      <c r="A50" s="82"/>
      <c r="C50" s="89" t="str">
        <f t="shared" si="5"/>
        <v/>
      </c>
      <c r="D50" s="89" t="str">
        <f t="shared" si="6"/>
        <v/>
      </c>
      <c r="E50" s="89" t="str">
        <f t="shared" si="7"/>
        <v/>
      </c>
      <c r="F50" s="89" t="str">
        <f t="shared" si="8"/>
        <v/>
      </c>
      <c r="G50" s="90" t="str">
        <f t="shared" si="9"/>
        <v/>
      </c>
      <c r="H50" s="91" t="str">
        <f t="shared" si="10"/>
        <v/>
      </c>
      <c r="I50" s="91" t="str">
        <f t="shared" si="11"/>
        <v/>
      </c>
      <c r="J50" s="91" t="str">
        <f t="shared" si="12"/>
        <v/>
      </c>
      <c r="K50" s="92" t="str">
        <f t="shared" si="0"/>
        <v/>
      </c>
      <c r="L50" s="92" t="str">
        <f t="shared" si="1"/>
        <v/>
      </c>
      <c r="M50" s="92" t="str">
        <f t="shared" si="2"/>
        <v/>
      </c>
      <c r="N50" s="92" t="str">
        <f t="shared" si="3"/>
        <v/>
      </c>
      <c r="O50" s="76" t="str">
        <f>IF(Cadastro!D50="","",Cadastro!D50)</f>
        <v/>
      </c>
      <c r="P50" s="76" t="str">
        <f>IF(Cadastro!C50="","",Cadastro!C50)</f>
        <v/>
      </c>
      <c r="Q50" s="93" t="str">
        <f t="shared" si="13"/>
        <v/>
      </c>
      <c r="R50" s="94" t="str">
        <f>IF(Cadastro!H50="","",Cadastro!H50)</f>
        <v/>
      </c>
      <c r="S50" s="95" t="str">
        <f t="shared" si="14"/>
        <v/>
      </c>
      <c r="T50" s="96" t="str">
        <f t="shared" si="15"/>
        <v/>
      </c>
      <c r="U50" s="96" t="str">
        <f>IFERROR(IF(P50="","",SUMIF(Movimento!$D$9:$D$7010,Saldo!P50,Movimento!$I$9:$I$7010)+W50)/(V50+X50),"")</f>
        <v/>
      </c>
      <c r="V50" s="94" t="str">
        <f>IFERROR(IF(Cadastro!E50="","",Cadastro!E50),"")</f>
        <v/>
      </c>
      <c r="W50" s="97" t="str">
        <f>IFERROR(IF(Cadastro!I50="","",Cadastro!I50),"")</f>
        <v/>
      </c>
      <c r="X50" s="94" t="str">
        <f>IF(P50="","",SUMIF(Movimento!$D$9:$D$7010,Saldo!P50,Movimento!$G$9:$G$7010))</f>
        <v/>
      </c>
      <c r="Y50" s="94" t="str">
        <f>IF(P50="","",SUMIF(MovSaida!$D$9:$D$7010,Saldo!P50,MovSaida!$F$9:$F$7010))</f>
        <v/>
      </c>
      <c r="Z50" s="94" t="str">
        <f>IFERROR(IF(P50="","",SUMIFS(InvAjust!$G$9:$G$6009,InvAjust!$E$9:$E$6009,Saldo!P50,InvAjust!$C$9:$C$6009,"Add")-SUMIFS(InvAjust!$G$9:$G$6009,InvAjust!$E$9:$E$6009,Saldo!P50,InvAjust!$C$9:$C$6009,"Remove")),"")</f>
        <v/>
      </c>
      <c r="AA50" s="98" t="str">
        <f t="shared" si="16"/>
        <v/>
      </c>
    </row>
    <row r="51" spans="1:27" ht="18.95" customHeight="1" x14ac:dyDescent="0.25">
      <c r="A51" s="82"/>
      <c r="C51" s="89" t="str">
        <f t="shared" si="5"/>
        <v/>
      </c>
      <c r="D51" s="89" t="str">
        <f t="shared" si="6"/>
        <v/>
      </c>
      <c r="E51" s="89" t="str">
        <f t="shared" si="7"/>
        <v/>
      </c>
      <c r="F51" s="89" t="str">
        <f t="shared" si="8"/>
        <v/>
      </c>
      <c r="G51" s="90" t="str">
        <f t="shared" si="9"/>
        <v/>
      </c>
      <c r="H51" s="91" t="str">
        <f t="shared" si="10"/>
        <v/>
      </c>
      <c r="I51" s="91" t="str">
        <f t="shared" si="11"/>
        <v/>
      </c>
      <c r="J51" s="91" t="str">
        <f t="shared" si="12"/>
        <v/>
      </c>
      <c r="K51" s="92" t="str">
        <f t="shared" si="0"/>
        <v/>
      </c>
      <c r="L51" s="92" t="str">
        <f t="shared" si="1"/>
        <v/>
      </c>
      <c r="M51" s="92" t="str">
        <f t="shared" si="2"/>
        <v/>
      </c>
      <c r="N51" s="92" t="str">
        <f t="shared" si="3"/>
        <v/>
      </c>
      <c r="O51" s="76" t="str">
        <f>IF(Cadastro!D51="","",Cadastro!D51)</f>
        <v/>
      </c>
      <c r="P51" s="76" t="str">
        <f>IF(Cadastro!C51="","",Cadastro!C51)</f>
        <v/>
      </c>
      <c r="Q51" s="93" t="str">
        <f t="shared" si="13"/>
        <v/>
      </c>
      <c r="R51" s="94" t="str">
        <f>IF(Cadastro!H51="","",Cadastro!H51)</f>
        <v/>
      </c>
      <c r="S51" s="95" t="str">
        <f t="shared" si="14"/>
        <v/>
      </c>
      <c r="T51" s="96" t="str">
        <f t="shared" si="15"/>
        <v/>
      </c>
      <c r="U51" s="96" t="str">
        <f>IFERROR(IF(P51="","",SUMIF(Movimento!$D$9:$D$7010,Saldo!P51,Movimento!$I$9:$I$7010)+W51)/(V51+X51),"")</f>
        <v/>
      </c>
      <c r="V51" s="94" t="str">
        <f>IFERROR(IF(Cadastro!E51="","",Cadastro!E51),"")</f>
        <v/>
      </c>
      <c r="W51" s="97" t="str">
        <f>IFERROR(IF(Cadastro!I51="","",Cadastro!I51),"")</f>
        <v/>
      </c>
      <c r="X51" s="94" t="str">
        <f>IF(P51="","",SUMIF(Movimento!$D$9:$D$7010,Saldo!P51,Movimento!$G$9:$G$7010))</f>
        <v/>
      </c>
      <c r="Y51" s="94" t="str">
        <f>IF(P51="","",SUMIF(MovSaida!$D$9:$D$7010,Saldo!P51,MovSaida!$F$9:$F$7010))</f>
        <v/>
      </c>
      <c r="Z51" s="94" t="str">
        <f>IFERROR(IF(P51="","",SUMIFS(InvAjust!$G$9:$G$6009,InvAjust!$E$9:$E$6009,Saldo!P51,InvAjust!$C$9:$C$6009,"Add")-SUMIFS(InvAjust!$G$9:$G$6009,InvAjust!$E$9:$E$6009,Saldo!P51,InvAjust!$C$9:$C$6009,"Remove")),"")</f>
        <v/>
      </c>
      <c r="AA51" s="98" t="str">
        <f t="shared" si="16"/>
        <v/>
      </c>
    </row>
    <row r="52" spans="1:27" ht="18.95" customHeight="1" x14ac:dyDescent="0.25">
      <c r="A52" s="82"/>
      <c r="C52" s="89" t="str">
        <f t="shared" si="5"/>
        <v/>
      </c>
      <c r="D52" s="89" t="str">
        <f t="shared" si="6"/>
        <v/>
      </c>
      <c r="E52" s="89" t="str">
        <f t="shared" si="7"/>
        <v/>
      </c>
      <c r="F52" s="89" t="str">
        <f t="shared" si="8"/>
        <v/>
      </c>
      <c r="G52" s="90" t="str">
        <f t="shared" si="9"/>
        <v/>
      </c>
      <c r="H52" s="91" t="str">
        <f t="shared" si="10"/>
        <v/>
      </c>
      <c r="I52" s="91" t="str">
        <f t="shared" si="11"/>
        <v/>
      </c>
      <c r="J52" s="91" t="str">
        <f t="shared" si="12"/>
        <v/>
      </c>
      <c r="K52" s="92" t="str">
        <f t="shared" si="0"/>
        <v/>
      </c>
      <c r="L52" s="92" t="str">
        <f t="shared" si="1"/>
        <v/>
      </c>
      <c r="M52" s="92" t="str">
        <f t="shared" si="2"/>
        <v/>
      </c>
      <c r="N52" s="92" t="str">
        <f t="shared" si="3"/>
        <v/>
      </c>
      <c r="O52" s="76" t="str">
        <f>IF(Cadastro!D52="","",Cadastro!D52)</f>
        <v/>
      </c>
      <c r="P52" s="76" t="str">
        <f>IF(Cadastro!C52="","",Cadastro!C52)</f>
        <v/>
      </c>
      <c r="Q52" s="93" t="str">
        <f t="shared" si="13"/>
        <v/>
      </c>
      <c r="R52" s="94" t="str">
        <f>IF(Cadastro!H52="","",Cadastro!H52)</f>
        <v/>
      </c>
      <c r="S52" s="95" t="str">
        <f t="shared" si="14"/>
        <v/>
      </c>
      <c r="T52" s="96" t="str">
        <f t="shared" si="15"/>
        <v/>
      </c>
      <c r="U52" s="96" t="str">
        <f>IFERROR(IF(P52="","",SUMIF(Movimento!$D$9:$D$7010,Saldo!P52,Movimento!$I$9:$I$7010)+W52)/(V52+X52),"")</f>
        <v/>
      </c>
      <c r="V52" s="94" t="str">
        <f>IFERROR(IF(Cadastro!E52="","",Cadastro!E52),"")</f>
        <v/>
      </c>
      <c r="W52" s="97" t="str">
        <f>IFERROR(IF(Cadastro!I52="","",Cadastro!I52),"")</f>
        <v/>
      </c>
      <c r="X52" s="94" t="str">
        <f>IF(P52="","",SUMIF(Movimento!$D$9:$D$7010,Saldo!P52,Movimento!$G$9:$G$7010))</f>
        <v/>
      </c>
      <c r="Y52" s="94" t="str">
        <f>IF(P52="","",SUMIF(MovSaida!$D$9:$D$7010,Saldo!P52,MovSaida!$F$9:$F$7010))</f>
        <v/>
      </c>
      <c r="Z52" s="94" t="str">
        <f>IFERROR(IF(P52="","",SUMIFS(InvAjust!$G$9:$G$6009,InvAjust!$E$9:$E$6009,Saldo!P52,InvAjust!$C$9:$C$6009,"Add")-SUMIFS(InvAjust!$G$9:$G$6009,InvAjust!$E$9:$E$6009,Saldo!P52,InvAjust!$C$9:$C$6009,"Remove")),"")</f>
        <v/>
      </c>
      <c r="AA52" s="98" t="str">
        <f t="shared" si="16"/>
        <v/>
      </c>
    </row>
    <row r="53" spans="1:27" ht="18.95" customHeight="1" x14ac:dyDescent="0.25">
      <c r="A53" s="82"/>
      <c r="C53" s="89" t="str">
        <f t="shared" si="5"/>
        <v/>
      </c>
      <c r="D53" s="89" t="str">
        <f t="shared" si="6"/>
        <v/>
      </c>
      <c r="E53" s="89" t="str">
        <f t="shared" si="7"/>
        <v/>
      </c>
      <c r="F53" s="89" t="str">
        <f t="shared" si="8"/>
        <v/>
      </c>
      <c r="G53" s="90" t="str">
        <f t="shared" si="9"/>
        <v/>
      </c>
      <c r="H53" s="91" t="str">
        <f t="shared" si="10"/>
        <v/>
      </c>
      <c r="I53" s="91" t="str">
        <f t="shared" si="11"/>
        <v/>
      </c>
      <c r="J53" s="91" t="str">
        <f t="shared" si="12"/>
        <v/>
      </c>
      <c r="K53" s="92" t="str">
        <f t="shared" si="0"/>
        <v/>
      </c>
      <c r="L53" s="92" t="str">
        <f t="shared" si="1"/>
        <v/>
      </c>
      <c r="M53" s="92" t="str">
        <f t="shared" si="2"/>
        <v/>
      </c>
      <c r="N53" s="92" t="str">
        <f t="shared" si="3"/>
        <v/>
      </c>
      <c r="O53" s="76" t="str">
        <f>IF(Cadastro!D53="","",Cadastro!D53)</f>
        <v/>
      </c>
      <c r="P53" s="76" t="str">
        <f>IF(Cadastro!C53="","",Cadastro!C53)</f>
        <v/>
      </c>
      <c r="Q53" s="93" t="str">
        <f t="shared" si="13"/>
        <v/>
      </c>
      <c r="R53" s="94" t="str">
        <f>IF(Cadastro!H53="","",Cadastro!H53)</f>
        <v/>
      </c>
      <c r="S53" s="95" t="str">
        <f t="shared" si="14"/>
        <v/>
      </c>
      <c r="T53" s="96" t="str">
        <f t="shared" si="15"/>
        <v/>
      </c>
      <c r="U53" s="96" t="str">
        <f>IFERROR(IF(P53="","",SUMIF(Movimento!$D$9:$D$7010,Saldo!P53,Movimento!$I$9:$I$7010)+W53)/(V53+X53),"")</f>
        <v/>
      </c>
      <c r="V53" s="94" t="str">
        <f>IFERROR(IF(Cadastro!E53="","",Cadastro!E53),"")</f>
        <v/>
      </c>
      <c r="W53" s="97" t="str">
        <f>IFERROR(IF(Cadastro!I53="","",Cadastro!I53),"")</f>
        <v/>
      </c>
      <c r="X53" s="94" t="str">
        <f>IF(P53="","",SUMIF(Movimento!$D$9:$D$7010,Saldo!P53,Movimento!$G$9:$G$7010))</f>
        <v/>
      </c>
      <c r="Y53" s="94" t="str">
        <f>IF(P53="","",SUMIF(MovSaida!$D$9:$D$7010,Saldo!P53,MovSaida!$F$9:$F$7010))</f>
        <v/>
      </c>
      <c r="Z53" s="94" t="str">
        <f>IFERROR(IF(P53="","",SUMIFS(InvAjust!$G$9:$G$6009,InvAjust!$E$9:$E$6009,Saldo!P53,InvAjust!$C$9:$C$6009,"Add")-SUMIFS(InvAjust!$G$9:$G$6009,InvAjust!$E$9:$E$6009,Saldo!P53,InvAjust!$C$9:$C$6009,"Remove")),"")</f>
        <v/>
      </c>
      <c r="AA53" s="98" t="str">
        <f t="shared" si="16"/>
        <v/>
      </c>
    </row>
    <row r="54" spans="1:27" ht="18.95" customHeight="1" x14ac:dyDescent="0.25">
      <c r="A54" s="82"/>
      <c r="C54" s="89" t="str">
        <f t="shared" si="5"/>
        <v/>
      </c>
      <c r="D54" s="89" t="str">
        <f t="shared" si="6"/>
        <v/>
      </c>
      <c r="E54" s="89" t="str">
        <f t="shared" si="7"/>
        <v/>
      </c>
      <c r="F54" s="89" t="str">
        <f t="shared" si="8"/>
        <v/>
      </c>
      <c r="G54" s="90" t="str">
        <f t="shared" si="9"/>
        <v/>
      </c>
      <c r="H54" s="91" t="str">
        <f t="shared" si="10"/>
        <v/>
      </c>
      <c r="I54" s="91" t="str">
        <f t="shared" si="11"/>
        <v/>
      </c>
      <c r="J54" s="91" t="str">
        <f t="shared" si="12"/>
        <v/>
      </c>
      <c r="K54" s="92" t="str">
        <f t="shared" si="0"/>
        <v/>
      </c>
      <c r="L54" s="92" t="str">
        <f t="shared" si="1"/>
        <v/>
      </c>
      <c r="M54" s="92" t="str">
        <f t="shared" si="2"/>
        <v/>
      </c>
      <c r="N54" s="92" t="str">
        <f t="shared" si="3"/>
        <v/>
      </c>
      <c r="O54" s="76" t="str">
        <f>IF(Cadastro!D54="","",Cadastro!D54)</f>
        <v/>
      </c>
      <c r="P54" s="76" t="str">
        <f>IF(Cadastro!C54="","",Cadastro!C54)</f>
        <v/>
      </c>
      <c r="Q54" s="93" t="str">
        <f t="shared" si="13"/>
        <v/>
      </c>
      <c r="R54" s="94" t="str">
        <f>IF(Cadastro!H54="","",Cadastro!H54)</f>
        <v/>
      </c>
      <c r="S54" s="95" t="str">
        <f t="shared" si="14"/>
        <v/>
      </c>
      <c r="T54" s="96" t="str">
        <f t="shared" si="15"/>
        <v/>
      </c>
      <c r="U54" s="96" t="str">
        <f>IFERROR(IF(P54="","",SUMIF(Movimento!$D$9:$D$7010,Saldo!P54,Movimento!$I$9:$I$7010)+W54)/(V54+X54),"")</f>
        <v/>
      </c>
      <c r="V54" s="94" t="str">
        <f>IFERROR(IF(Cadastro!E54="","",Cadastro!E54),"")</f>
        <v/>
      </c>
      <c r="W54" s="97" t="str">
        <f>IFERROR(IF(Cadastro!I54="","",Cadastro!I54),"")</f>
        <v/>
      </c>
      <c r="X54" s="94" t="str">
        <f>IF(P54="","",SUMIF(Movimento!$D$9:$D$7010,Saldo!P54,Movimento!$G$9:$G$7010))</f>
        <v/>
      </c>
      <c r="Y54" s="94" t="str">
        <f>IF(P54="","",SUMIF(MovSaida!$D$9:$D$7010,Saldo!P54,MovSaida!$F$9:$F$7010))</f>
        <v/>
      </c>
      <c r="Z54" s="94" t="str">
        <f>IFERROR(IF(P54="","",SUMIFS(InvAjust!$G$9:$G$6009,InvAjust!$E$9:$E$6009,Saldo!P54,InvAjust!$C$9:$C$6009,"Add")-SUMIFS(InvAjust!$G$9:$G$6009,InvAjust!$E$9:$E$6009,Saldo!P54,InvAjust!$C$9:$C$6009,"Remove")),"")</f>
        <v/>
      </c>
      <c r="AA54" s="98" t="str">
        <f t="shared" si="16"/>
        <v/>
      </c>
    </row>
    <row r="55" spans="1:27" ht="18.95" customHeight="1" x14ac:dyDescent="0.25">
      <c r="A55" s="82"/>
      <c r="C55" s="89" t="str">
        <f t="shared" si="5"/>
        <v/>
      </c>
      <c r="D55" s="89" t="str">
        <f t="shared" si="6"/>
        <v/>
      </c>
      <c r="E55" s="89" t="str">
        <f t="shared" si="7"/>
        <v/>
      </c>
      <c r="F55" s="89" t="str">
        <f t="shared" si="8"/>
        <v/>
      </c>
      <c r="G55" s="90" t="str">
        <f t="shared" si="9"/>
        <v/>
      </c>
      <c r="H55" s="91" t="str">
        <f t="shared" si="10"/>
        <v/>
      </c>
      <c r="I55" s="91" t="str">
        <f t="shared" si="11"/>
        <v/>
      </c>
      <c r="J55" s="91" t="str">
        <f t="shared" si="12"/>
        <v/>
      </c>
      <c r="K55" s="92" t="str">
        <f t="shared" si="0"/>
        <v/>
      </c>
      <c r="L55" s="92" t="str">
        <f t="shared" si="1"/>
        <v/>
      </c>
      <c r="M55" s="92" t="str">
        <f t="shared" si="2"/>
        <v/>
      </c>
      <c r="N55" s="92" t="str">
        <f t="shared" si="3"/>
        <v/>
      </c>
      <c r="O55" s="76" t="str">
        <f>IF(Cadastro!D55="","",Cadastro!D55)</f>
        <v/>
      </c>
      <c r="P55" s="76" t="str">
        <f>IF(Cadastro!C55="","",Cadastro!C55)</f>
        <v/>
      </c>
      <c r="Q55" s="93" t="str">
        <f t="shared" si="13"/>
        <v/>
      </c>
      <c r="R55" s="94" t="str">
        <f>IF(Cadastro!H55="","",Cadastro!H55)</f>
        <v/>
      </c>
      <c r="S55" s="95" t="str">
        <f t="shared" si="14"/>
        <v/>
      </c>
      <c r="T55" s="96" t="str">
        <f t="shared" si="15"/>
        <v/>
      </c>
      <c r="U55" s="96" t="str">
        <f>IFERROR(IF(P55="","",SUMIF(Movimento!$D$9:$D$7010,Saldo!P55,Movimento!$I$9:$I$7010)+W55)/(V55+X55),"")</f>
        <v/>
      </c>
      <c r="V55" s="94" t="str">
        <f>IFERROR(IF(Cadastro!E55="","",Cadastro!E55),"")</f>
        <v/>
      </c>
      <c r="W55" s="97" t="str">
        <f>IFERROR(IF(Cadastro!I55="","",Cadastro!I55),"")</f>
        <v/>
      </c>
      <c r="X55" s="94" t="str">
        <f>IF(P55="","",SUMIF(Movimento!$D$9:$D$7010,Saldo!P55,Movimento!$G$9:$G$7010))</f>
        <v/>
      </c>
      <c r="Y55" s="94" t="str">
        <f>IF(P55="","",SUMIF(MovSaida!$D$9:$D$7010,Saldo!P55,MovSaida!$F$9:$F$7010))</f>
        <v/>
      </c>
      <c r="Z55" s="94" t="str">
        <f>IFERROR(IF(P55="","",SUMIFS(InvAjust!$G$9:$G$6009,InvAjust!$E$9:$E$6009,Saldo!P55,InvAjust!$C$9:$C$6009,"Add")-SUMIFS(InvAjust!$G$9:$G$6009,InvAjust!$E$9:$E$6009,Saldo!P55,InvAjust!$C$9:$C$6009,"Remove")),"")</f>
        <v/>
      </c>
      <c r="AA55" s="98" t="str">
        <f t="shared" si="16"/>
        <v/>
      </c>
    </row>
    <row r="56" spans="1:27" ht="18.95" customHeight="1" x14ac:dyDescent="0.25">
      <c r="A56" s="82"/>
      <c r="C56" s="89" t="str">
        <f t="shared" si="5"/>
        <v/>
      </c>
      <c r="D56" s="89" t="str">
        <f t="shared" si="6"/>
        <v/>
      </c>
      <c r="E56" s="89" t="str">
        <f t="shared" si="7"/>
        <v/>
      </c>
      <c r="F56" s="89" t="str">
        <f t="shared" si="8"/>
        <v/>
      </c>
      <c r="G56" s="90" t="str">
        <f t="shared" si="9"/>
        <v/>
      </c>
      <c r="H56" s="91" t="str">
        <f t="shared" si="10"/>
        <v/>
      </c>
      <c r="I56" s="91" t="str">
        <f t="shared" si="11"/>
        <v/>
      </c>
      <c r="J56" s="91" t="str">
        <f t="shared" si="12"/>
        <v/>
      </c>
      <c r="K56" s="92" t="str">
        <f t="shared" si="0"/>
        <v/>
      </c>
      <c r="L56" s="92" t="str">
        <f t="shared" si="1"/>
        <v/>
      </c>
      <c r="M56" s="92" t="str">
        <f t="shared" si="2"/>
        <v/>
      </c>
      <c r="N56" s="92" t="str">
        <f t="shared" si="3"/>
        <v/>
      </c>
      <c r="O56" s="76" t="str">
        <f>IF(Cadastro!D56="","",Cadastro!D56)</f>
        <v/>
      </c>
      <c r="P56" s="76" t="str">
        <f>IF(Cadastro!C56="","",Cadastro!C56)</f>
        <v/>
      </c>
      <c r="Q56" s="93" t="str">
        <f t="shared" si="13"/>
        <v/>
      </c>
      <c r="R56" s="94" t="str">
        <f>IF(Cadastro!H56="","",Cadastro!H56)</f>
        <v/>
      </c>
      <c r="S56" s="95" t="str">
        <f t="shared" si="14"/>
        <v/>
      </c>
      <c r="T56" s="96" t="str">
        <f t="shared" si="15"/>
        <v/>
      </c>
      <c r="U56" s="96" t="str">
        <f>IFERROR(IF(P56="","",SUMIF(Movimento!$D$9:$D$7010,Saldo!P56,Movimento!$I$9:$I$7010)+W56)/(V56+X56),"")</f>
        <v/>
      </c>
      <c r="V56" s="94" t="str">
        <f>IFERROR(IF(Cadastro!E56="","",Cadastro!E56),"")</f>
        <v/>
      </c>
      <c r="W56" s="97" t="str">
        <f>IFERROR(IF(Cadastro!I56="","",Cadastro!I56),"")</f>
        <v/>
      </c>
      <c r="X56" s="94" t="str">
        <f>IF(P56="","",SUMIF(Movimento!$D$9:$D$7010,Saldo!P56,Movimento!$G$9:$G$7010))</f>
        <v/>
      </c>
      <c r="Y56" s="94" t="str">
        <f>IF(P56="","",SUMIF(MovSaida!$D$9:$D$7010,Saldo!P56,MovSaida!$F$9:$F$7010))</f>
        <v/>
      </c>
      <c r="Z56" s="94" t="str">
        <f>IFERROR(IF(P56="","",SUMIFS(InvAjust!$G$9:$G$6009,InvAjust!$E$9:$E$6009,Saldo!P56,InvAjust!$C$9:$C$6009,"Add")-SUMIFS(InvAjust!$G$9:$G$6009,InvAjust!$E$9:$E$6009,Saldo!P56,InvAjust!$C$9:$C$6009,"Remove")),"")</f>
        <v/>
      </c>
      <c r="AA56" s="98" t="str">
        <f t="shared" si="16"/>
        <v/>
      </c>
    </row>
    <row r="57" spans="1:27" ht="18.95" customHeight="1" x14ac:dyDescent="0.25">
      <c r="A57" s="82"/>
      <c r="C57" s="89" t="str">
        <f t="shared" si="5"/>
        <v/>
      </c>
      <c r="D57" s="89" t="str">
        <f t="shared" si="6"/>
        <v/>
      </c>
      <c r="E57" s="89" t="str">
        <f t="shared" si="7"/>
        <v/>
      </c>
      <c r="F57" s="89" t="str">
        <f t="shared" si="8"/>
        <v/>
      </c>
      <c r="G57" s="90" t="str">
        <f t="shared" si="9"/>
        <v/>
      </c>
      <c r="H57" s="91" t="str">
        <f t="shared" si="10"/>
        <v/>
      </c>
      <c r="I57" s="91" t="str">
        <f t="shared" si="11"/>
        <v/>
      </c>
      <c r="J57" s="91" t="str">
        <f t="shared" si="12"/>
        <v/>
      </c>
      <c r="K57" s="92" t="str">
        <f t="shared" si="0"/>
        <v/>
      </c>
      <c r="L57" s="92" t="str">
        <f t="shared" si="1"/>
        <v/>
      </c>
      <c r="M57" s="92" t="str">
        <f t="shared" si="2"/>
        <v/>
      </c>
      <c r="N57" s="92" t="str">
        <f t="shared" si="3"/>
        <v/>
      </c>
      <c r="O57" s="76" t="str">
        <f>IF(Cadastro!D57="","",Cadastro!D57)</f>
        <v/>
      </c>
      <c r="P57" s="76" t="str">
        <f>IF(Cadastro!C57="","",Cadastro!C57)</f>
        <v/>
      </c>
      <c r="Q57" s="93" t="str">
        <f t="shared" si="13"/>
        <v/>
      </c>
      <c r="R57" s="94" t="str">
        <f>IF(Cadastro!H57="","",Cadastro!H57)</f>
        <v/>
      </c>
      <c r="S57" s="95" t="str">
        <f t="shared" si="14"/>
        <v/>
      </c>
      <c r="T57" s="96" t="str">
        <f t="shared" si="15"/>
        <v/>
      </c>
      <c r="U57" s="96" t="str">
        <f>IFERROR(IF(P57="","",SUMIF(Movimento!$D$9:$D$7010,Saldo!P57,Movimento!$I$9:$I$7010)+W57)/(V57+X57),"")</f>
        <v/>
      </c>
      <c r="V57" s="94" t="str">
        <f>IFERROR(IF(Cadastro!E57="","",Cadastro!E57),"")</f>
        <v/>
      </c>
      <c r="W57" s="97" t="str">
        <f>IFERROR(IF(Cadastro!I57="","",Cadastro!I57),"")</f>
        <v/>
      </c>
      <c r="X57" s="94" t="str">
        <f>IF(P57="","",SUMIF(Movimento!$D$9:$D$7010,Saldo!P57,Movimento!$G$9:$G$7010))</f>
        <v/>
      </c>
      <c r="Y57" s="94" t="str">
        <f>IF(P57="","",SUMIF(MovSaida!$D$9:$D$7010,Saldo!P57,MovSaida!$F$9:$F$7010))</f>
        <v/>
      </c>
      <c r="Z57" s="94" t="str">
        <f>IFERROR(IF(P57="","",SUMIFS(InvAjust!$G$9:$G$6009,InvAjust!$E$9:$E$6009,Saldo!P57,InvAjust!$C$9:$C$6009,"Add")-SUMIFS(InvAjust!$G$9:$G$6009,InvAjust!$E$9:$E$6009,Saldo!P57,InvAjust!$C$9:$C$6009,"Remove")),"")</f>
        <v/>
      </c>
      <c r="AA57" s="98" t="str">
        <f t="shared" si="16"/>
        <v/>
      </c>
    </row>
    <row r="58" spans="1:27" ht="18.95" customHeight="1" x14ac:dyDescent="0.25">
      <c r="A58" s="82"/>
      <c r="C58" s="89" t="str">
        <f t="shared" si="5"/>
        <v/>
      </c>
      <c r="D58" s="89" t="str">
        <f t="shared" si="6"/>
        <v/>
      </c>
      <c r="E58" s="89" t="str">
        <f t="shared" si="7"/>
        <v/>
      </c>
      <c r="F58" s="89" t="str">
        <f t="shared" si="8"/>
        <v/>
      </c>
      <c r="G58" s="90" t="str">
        <f t="shared" si="9"/>
        <v/>
      </c>
      <c r="H58" s="91" t="str">
        <f t="shared" si="10"/>
        <v/>
      </c>
      <c r="I58" s="91" t="str">
        <f t="shared" si="11"/>
        <v/>
      </c>
      <c r="J58" s="91" t="str">
        <f t="shared" si="12"/>
        <v/>
      </c>
      <c r="K58" s="92" t="str">
        <f t="shared" si="0"/>
        <v/>
      </c>
      <c r="L58" s="92" t="str">
        <f t="shared" si="1"/>
        <v/>
      </c>
      <c r="M58" s="92" t="str">
        <f t="shared" si="2"/>
        <v/>
      </c>
      <c r="N58" s="92" t="str">
        <f t="shared" si="3"/>
        <v/>
      </c>
      <c r="O58" s="76" t="str">
        <f>IF(Cadastro!D58="","",Cadastro!D58)</f>
        <v/>
      </c>
      <c r="P58" s="76" t="str">
        <f>IF(Cadastro!C58="","",Cadastro!C58)</f>
        <v/>
      </c>
      <c r="Q58" s="93" t="str">
        <f t="shared" si="13"/>
        <v/>
      </c>
      <c r="R58" s="94" t="str">
        <f>IF(Cadastro!H58="","",Cadastro!H58)</f>
        <v/>
      </c>
      <c r="S58" s="95" t="str">
        <f t="shared" si="14"/>
        <v/>
      </c>
      <c r="T58" s="96" t="str">
        <f t="shared" si="15"/>
        <v/>
      </c>
      <c r="U58" s="96" t="str">
        <f>IFERROR(IF(P58="","",SUMIF(Movimento!$D$9:$D$7010,Saldo!P58,Movimento!$I$9:$I$7010)+W58)/(V58+X58),"")</f>
        <v/>
      </c>
      <c r="V58" s="94" t="str">
        <f>IFERROR(IF(Cadastro!E58="","",Cadastro!E58),"")</f>
        <v/>
      </c>
      <c r="W58" s="97" t="str">
        <f>IFERROR(IF(Cadastro!I58="","",Cadastro!I58),"")</f>
        <v/>
      </c>
      <c r="X58" s="94" t="str">
        <f>IF(P58="","",SUMIF(Movimento!$D$9:$D$7010,Saldo!P58,Movimento!$G$9:$G$7010))</f>
        <v/>
      </c>
      <c r="Y58" s="94" t="str">
        <f>IF(P58="","",SUMIF(MovSaida!$D$9:$D$7010,Saldo!P58,MovSaida!$F$9:$F$7010))</f>
        <v/>
      </c>
      <c r="Z58" s="94" t="str">
        <f>IFERROR(IF(P58="","",SUMIFS(InvAjust!$G$9:$G$6009,InvAjust!$E$9:$E$6009,Saldo!P58,InvAjust!$C$9:$C$6009,"Add")-SUMIFS(InvAjust!$G$9:$G$6009,InvAjust!$E$9:$E$6009,Saldo!P58,InvAjust!$C$9:$C$6009,"Remove")),"")</f>
        <v/>
      </c>
      <c r="AA58" s="98" t="str">
        <f t="shared" si="16"/>
        <v/>
      </c>
    </row>
    <row r="59" spans="1:27" ht="18.95" customHeight="1" x14ac:dyDescent="0.25">
      <c r="A59" s="82"/>
      <c r="C59" s="89" t="str">
        <f t="shared" si="5"/>
        <v/>
      </c>
      <c r="D59" s="89" t="str">
        <f t="shared" si="6"/>
        <v/>
      </c>
      <c r="E59" s="89" t="str">
        <f t="shared" si="7"/>
        <v/>
      </c>
      <c r="F59" s="89" t="str">
        <f t="shared" si="8"/>
        <v/>
      </c>
      <c r="G59" s="90" t="str">
        <f t="shared" si="9"/>
        <v/>
      </c>
      <c r="H59" s="91" t="str">
        <f t="shared" si="10"/>
        <v/>
      </c>
      <c r="I59" s="91" t="str">
        <f t="shared" si="11"/>
        <v/>
      </c>
      <c r="J59" s="91" t="str">
        <f t="shared" si="12"/>
        <v/>
      </c>
      <c r="K59" s="92" t="str">
        <f t="shared" si="0"/>
        <v/>
      </c>
      <c r="L59" s="92" t="str">
        <f t="shared" si="1"/>
        <v/>
      </c>
      <c r="M59" s="92" t="str">
        <f t="shared" si="2"/>
        <v/>
      </c>
      <c r="N59" s="92" t="str">
        <f t="shared" si="3"/>
        <v/>
      </c>
      <c r="O59" s="76" t="str">
        <f>IF(Cadastro!D59="","",Cadastro!D59)</f>
        <v/>
      </c>
      <c r="P59" s="76" t="str">
        <f>IF(Cadastro!C59="","",Cadastro!C59)</f>
        <v/>
      </c>
      <c r="Q59" s="93" t="str">
        <f t="shared" si="13"/>
        <v/>
      </c>
      <c r="R59" s="94" t="str">
        <f>IF(Cadastro!H59="","",Cadastro!H59)</f>
        <v/>
      </c>
      <c r="S59" s="95" t="str">
        <f t="shared" si="14"/>
        <v/>
      </c>
      <c r="T59" s="96" t="str">
        <f t="shared" si="15"/>
        <v/>
      </c>
      <c r="U59" s="96" t="str">
        <f>IFERROR(IF(P59="","",SUMIF(Movimento!$D$9:$D$7010,Saldo!P59,Movimento!$I$9:$I$7010)+W59)/(V59+X59),"")</f>
        <v/>
      </c>
      <c r="V59" s="94" t="str">
        <f>IFERROR(IF(Cadastro!E59="","",Cadastro!E59),"")</f>
        <v/>
      </c>
      <c r="W59" s="97" t="str">
        <f>IFERROR(IF(Cadastro!I59="","",Cadastro!I59),"")</f>
        <v/>
      </c>
      <c r="X59" s="94" t="str">
        <f>IF(P59="","",SUMIF(Movimento!$D$9:$D$7010,Saldo!P59,Movimento!$G$9:$G$7010))</f>
        <v/>
      </c>
      <c r="Y59" s="94" t="str">
        <f>IF(P59="","",SUMIF(MovSaida!$D$9:$D$7010,Saldo!P59,MovSaida!$F$9:$F$7010))</f>
        <v/>
      </c>
      <c r="Z59" s="94" t="str">
        <f>IFERROR(IF(P59="","",SUMIFS(InvAjust!$G$9:$G$6009,InvAjust!$E$9:$E$6009,Saldo!P59,InvAjust!$C$9:$C$6009,"Add")-SUMIFS(InvAjust!$G$9:$G$6009,InvAjust!$E$9:$E$6009,Saldo!P59,InvAjust!$C$9:$C$6009,"Remove")),"")</f>
        <v/>
      </c>
      <c r="AA59" s="98" t="str">
        <f t="shared" si="16"/>
        <v/>
      </c>
    </row>
    <row r="60" spans="1:27" ht="18.95" customHeight="1" x14ac:dyDescent="0.25">
      <c r="A60" s="82"/>
      <c r="C60" s="89" t="str">
        <f t="shared" si="5"/>
        <v/>
      </c>
      <c r="D60" s="89" t="str">
        <f t="shared" si="6"/>
        <v/>
      </c>
      <c r="E60" s="89" t="str">
        <f t="shared" si="7"/>
        <v/>
      </c>
      <c r="F60" s="89" t="str">
        <f t="shared" si="8"/>
        <v/>
      </c>
      <c r="G60" s="90" t="str">
        <f t="shared" si="9"/>
        <v/>
      </c>
      <c r="H60" s="91" t="str">
        <f t="shared" si="10"/>
        <v/>
      </c>
      <c r="I60" s="91" t="str">
        <f t="shared" si="11"/>
        <v/>
      </c>
      <c r="J60" s="91" t="str">
        <f t="shared" si="12"/>
        <v/>
      </c>
      <c r="K60" s="92" t="str">
        <f t="shared" si="0"/>
        <v/>
      </c>
      <c r="L60" s="92" t="str">
        <f t="shared" si="1"/>
        <v/>
      </c>
      <c r="M60" s="92" t="str">
        <f t="shared" si="2"/>
        <v/>
      </c>
      <c r="N60" s="92" t="str">
        <f t="shared" si="3"/>
        <v/>
      </c>
      <c r="O60" s="76" t="str">
        <f>IF(Cadastro!D60="","",Cadastro!D60)</f>
        <v/>
      </c>
      <c r="P60" s="76" t="str">
        <f>IF(Cadastro!C60="","",Cadastro!C60)</f>
        <v/>
      </c>
      <c r="Q60" s="93" t="str">
        <f t="shared" si="13"/>
        <v/>
      </c>
      <c r="R60" s="94" t="str">
        <f>IF(Cadastro!H60="","",Cadastro!H60)</f>
        <v/>
      </c>
      <c r="S60" s="95" t="str">
        <f t="shared" si="14"/>
        <v/>
      </c>
      <c r="T60" s="96" t="str">
        <f t="shared" si="15"/>
        <v/>
      </c>
      <c r="U60" s="96" t="str">
        <f>IFERROR(IF(P60="","",SUMIF(Movimento!$D$9:$D$7010,Saldo!P60,Movimento!$I$9:$I$7010)+W60)/(V60+X60),"")</f>
        <v/>
      </c>
      <c r="V60" s="94" t="str">
        <f>IFERROR(IF(Cadastro!E60="","",Cadastro!E60),"")</f>
        <v/>
      </c>
      <c r="W60" s="97" t="str">
        <f>IFERROR(IF(Cadastro!I60="","",Cadastro!I60),"")</f>
        <v/>
      </c>
      <c r="X60" s="94" t="str">
        <f>IF(P60="","",SUMIF(Movimento!$D$9:$D$7010,Saldo!P60,Movimento!$G$9:$G$7010))</f>
        <v/>
      </c>
      <c r="Y60" s="94" t="str">
        <f>IF(P60="","",SUMIF(MovSaida!$D$9:$D$7010,Saldo!P60,MovSaida!$F$9:$F$7010))</f>
        <v/>
      </c>
      <c r="Z60" s="94" t="str">
        <f>IFERROR(IF(P60="","",SUMIFS(InvAjust!$G$9:$G$6009,InvAjust!$E$9:$E$6009,Saldo!P60,InvAjust!$C$9:$C$6009,"Add")-SUMIFS(InvAjust!$G$9:$G$6009,InvAjust!$E$9:$E$6009,Saldo!P60,InvAjust!$C$9:$C$6009,"Remove")),"")</f>
        <v/>
      </c>
      <c r="AA60" s="98" t="str">
        <f t="shared" si="16"/>
        <v/>
      </c>
    </row>
    <row r="61" spans="1:27" ht="18.95" customHeight="1" x14ac:dyDescent="0.25">
      <c r="A61" s="82"/>
      <c r="C61" s="89" t="str">
        <f t="shared" si="5"/>
        <v/>
      </c>
      <c r="D61" s="89" t="str">
        <f t="shared" si="6"/>
        <v/>
      </c>
      <c r="E61" s="89" t="str">
        <f t="shared" si="7"/>
        <v/>
      </c>
      <c r="F61" s="89" t="str">
        <f t="shared" si="8"/>
        <v/>
      </c>
      <c r="G61" s="90" t="str">
        <f t="shared" si="9"/>
        <v/>
      </c>
      <c r="H61" s="91" t="str">
        <f t="shared" si="10"/>
        <v/>
      </c>
      <c r="I61" s="91" t="str">
        <f t="shared" si="11"/>
        <v/>
      </c>
      <c r="J61" s="91" t="str">
        <f t="shared" si="12"/>
        <v/>
      </c>
      <c r="K61" s="92" t="str">
        <f t="shared" si="0"/>
        <v/>
      </c>
      <c r="L61" s="92" t="str">
        <f t="shared" si="1"/>
        <v/>
      </c>
      <c r="M61" s="92" t="str">
        <f t="shared" si="2"/>
        <v/>
      </c>
      <c r="N61" s="92" t="str">
        <f t="shared" si="3"/>
        <v/>
      </c>
      <c r="O61" s="76" t="str">
        <f>IF(Cadastro!D61="","",Cadastro!D61)</f>
        <v/>
      </c>
      <c r="P61" s="76" t="str">
        <f>IF(Cadastro!C61="","",Cadastro!C61)</f>
        <v/>
      </c>
      <c r="Q61" s="93" t="str">
        <f t="shared" si="13"/>
        <v/>
      </c>
      <c r="R61" s="94" t="str">
        <f>IF(Cadastro!H61="","",Cadastro!H61)</f>
        <v/>
      </c>
      <c r="S61" s="95" t="str">
        <f t="shared" si="14"/>
        <v/>
      </c>
      <c r="T61" s="96" t="str">
        <f t="shared" si="15"/>
        <v/>
      </c>
      <c r="U61" s="96" t="str">
        <f>IFERROR(IF(P61="","",SUMIF(Movimento!$D$9:$D$7010,Saldo!P61,Movimento!$I$9:$I$7010)+W61)/(V61+X61),"")</f>
        <v/>
      </c>
      <c r="V61" s="94" t="str">
        <f>IFERROR(IF(Cadastro!E61="","",Cadastro!E61),"")</f>
        <v/>
      </c>
      <c r="W61" s="97" t="str">
        <f>IFERROR(IF(Cadastro!I61="","",Cadastro!I61),"")</f>
        <v/>
      </c>
      <c r="X61" s="94" t="str">
        <f>IF(P61="","",SUMIF(Movimento!$D$9:$D$7010,Saldo!P61,Movimento!$G$9:$G$7010))</f>
        <v/>
      </c>
      <c r="Y61" s="94" t="str">
        <f>IF(P61="","",SUMIF(MovSaida!$D$9:$D$7010,Saldo!P61,MovSaida!$F$9:$F$7010))</f>
        <v/>
      </c>
      <c r="Z61" s="94" t="str">
        <f>IFERROR(IF(P61="","",SUMIFS(InvAjust!$G$9:$G$6009,InvAjust!$E$9:$E$6009,Saldo!P61,InvAjust!$C$9:$C$6009,"Add")-SUMIFS(InvAjust!$G$9:$G$6009,InvAjust!$E$9:$E$6009,Saldo!P61,InvAjust!$C$9:$C$6009,"Remove")),"")</f>
        <v/>
      </c>
      <c r="AA61" s="98" t="str">
        <f t="shared" si="16"/>
        <v/>
      </c>
    </row>
    <row r="62" spans="1:27" ht="18.95" customHeight="1" x14ac:dyDescent="0.25">
      <c r="A62" s="82"/>
      <c r="C62" s="89" t="str">
        <f t="shared" si="5"/>
        <v/>
      </c>
      <c r="D62" s="89" t="str">
        <f t="shared" si="6"/>
        <v/>
      </c>
      <c r="E62" s="89" t="str">
        <f t="shared" si="7"/>
        <v/>
      </c>
      <c r="F62" s="89" t="str">
        <f t="shared" si="8"/>
        <v/>
      </c>
      <c r="G62" s="90" t="str">
        <f t="shared" si="9"/>
        <v/>
      </c>
      <c r="H62" s="91" t="str">
        <f t="shared" si="10"/>
        <v/>
      </c>
      <c r="I62" s="91" t="str">
        <f t="shared" si="11"/>
        <v/>
      </c>
      <c r="J62" s="91" t="str">
        <f t="shared" si="12"/>
        <v/>
      </c>
      <c r="K62" s="92" t="str">
        <f t="shared" si="0"/>
        <v/>
      </c>
      <c r="L62" s="92" t="str">
        <f t="shared" si="1"/>
        <v/>
      </c>
      <c r="M62" s="92" t="str">
        <f t="shared" si="2"/>
        <v/>
      </c>
      <c r="N62" s="92" t="str">
        <f t="shared" si="3"/>
        <v/>
      </c>
      <c r="O62" s="76" t="str">
        <f>IF(Cadastro!D62="","",Cadastro!D62)</f>
        <v/>
      </c>
      <c r="P62" s="76" t="str">
        <f>IF(Cadastro!C62="","",Cadastro!C62)</f>
        <v/>
      </c>
      <c r="Q62" s="93" t="str">
        <f t="shared" si="13"/>
        <v/>
      </c>
      <c r="R62" s="94" t="str">
        <f>IF(Cadastro!H62="","",Cadastro!H62)</f>
        <v/>
      </c>
      <c r="S62" s="95" t="str">
        <f t="shared" si="14"/>
        <v/>
      </c>
      <c r="T62" s="96" t="str">
        <f t="shared" si="15"/>
        <v/>
      </c>
      <c r="U62" s="96" t="str">
        <f>IFERROR(IF(P62="","",SUMIF(Movimento!$D$9:$D$7010,Saldo!P62,Movimento!$I$9:$I$7010)+W62)/(V62+X62),"")</f>
        <v/>
      </c>
      <c r="V62" s="94" t="str">
        <f>IFERROR(IF(Cadastro!E62="","",Cadastro!E62),"")</f>
        <v/>
      </c>
      <c r="W62" s="97" t="str">
        <f>IFERROR(IF(Cadastro!I62="","",Cadastro!I62),"")</f>
        <v/>
      </c>
      <c r="X62" s="94" t="str">
        <f>IF(P62="","",SUMIF(Movimento!$D$9:$D$7010,Saldo!P62,Movimento!$G$9:$G$7010))</f>
        <v/>
      </c>
      <c r="Y62" s="94" t="str">
        <f>IF(P62="","",SUMIF(MovSaida!$D$9:$D$7010,Saldo!P62,MovSaida!$F$9:$F$7010))</f>
        <v/>
      </c>
      <c r="Z62" s="94" t="str">
        <f>IFERROR(IF(P62="","",SUMIFS(InvAjust!$G$9:$G$6009,InvAjust!$E$9:$E$6009,Saldo!P62,InvAjust!$C$9:$C$6009,"Add")-SUMIFS(InvAjust!$G$9:$G$6009,InvAjust!$E$9:$E$6009,Saldo!P62,InvAjust!$C$9:$C$6009,"Remove")),"")</f>
        <v/>
      </c>
      <c r="AA62" s="98" t="str">
        <f t="shared" si="16"/>
        <v/>
      </c>
    </row>
    <row r="63" spans="1:27" ht="18.95" customHeight="1" x14ac:dyDescent="0.25">
      <c r="A63" s="82"/>
      <c r="C63" s="89" t="str">
        <f t="shared" si="5"/>
        <v/>
      </c>
      <c r="D63" s="89" t="str">
        <f t="shared" si="6"/>
        <v/>
      </c>
      <c r="E63" s="89" t="str">
        <f t="shared" si="7"/>
        <v/>
      </c>
      <c r="F63" s="89" t="str">
        <f t="shared" si="8"/>
        <v/>
      </c>
      <c r="G63" s="90" t="str">
        <f t="shared" si="9"/>
        <v/>
      </c>
      <c r="H63" s="91" t="str">
        <f t="shared" si="10"/>
        <v/>
      </c>
      <c r="I63" s="91" t="str">
        <f t="shared" si="11"/>
        <v/>
      </c>
      <c r="J63" s="91" t="str">
        <f t="shared" si="12"/>
        <v/>
      </c>
      <c r="K63" s="92" t="str">
        <f t="shared" si="0"/>
        <v/>
      </c>
      <c r="L63" s="92" t="str">
        <f t="shared" si="1"/>
        <v/>
      </c>
      <c r="M63" s="92" t="str">
        <f t="shared" si="2"/>
        <v/>
      </c>
      <c r="N63" s="92" t="str">
        <f t="shared" si="3"/>
        <v/>
      </c>
      <c r="O63" s="76" t="str">
        <f>IF(Cadastro!D63="","",Cadastro!D63)</f>
        <v/>
      </c>
      <c r="P63" s="76" t="str">
        <f>IF(Cadastro!C63="","",Cadastro!C63)</f>
        <v/>
      </c>
      <c r="Q63" s="93" t="str">
        <f t="shared" si="13"/>
        <v/>
      </c>
      <c r="R63" s="94" t="str">
        <f>IF(Cadastro!H63="","",Cadastro!H63)</f>
        <v/>
      </c>
      <c r="S63" s="95" t="str">
        <f t="shared" si="14"/>
        <v/>
      </c>
      <c r="T63" s="96" t="str">
        <f t="shared" si="15"/>
        <v/>
      </c>
      <c r="U63" s="96" t="str">
        <f>IFERROR(IF(P63="","",SUMIF(Movimento!$D$9:$D$7010,Saldo!P63,Movimento!$I$9:$I$7010)+W63)/(V63+X63),"")</f>
        <v/>
      </c>
      <c r="V63" s="94" t="str">
        <f>IFERROR(IF(Cadastro!E63="","",Cadastro!E63),"")</f>
        <v/>
      </c>
      <c r="W63" s="97" t="str">
        <f>IFERROR(IF(Cadastro!I63="","",Cadastro!I63),"")</f>
        <v/>
      </c>
      <c r="X63" s="94" t="str">
        <f>IF(P63="","",SUMIF(Movimento!$D$9:$D$7010,Saldo!P63,Movimento!$G$9:$G$7010))</f>
        <v/>
      </c>
      <c r="Y63" s="94" t="str">
        <f>IF(P63="","",SUMIF(MovSaida!$D$9:$D$7010,Saldo!P63,MovSaida!$F$9:$F$7010))</f>
        <v/>
      </c>
      <c r="Z63" s="94" t="str">
        <f>IFERROR(IF(P63="","",SUMIFS(InvAjust!$G$9:$G$6009,InvAjust!$E$9:$E$6009,Saldo!P63,InvAjust!$C$9:$C$6009,"Add")-SUMIFS(InvAjust!$G$9:$G$6009,InvAjust!$E$9:$E$6009,Saldo!P63,InvAjust!$C$9:$C$6009,"Remove")),"")</f>
        <v/>
      </c>
      <c r="AA63" s="98" t="str">
        <f t="shared" si="16"/>
        <v/>
      </c>
    </row>
    <row r="64" spans="1:27" ht="18.95" customHeight="1" x14ac:dyDescent="0.25">
      <c r="A64" s="82"/>
      <c r="C64" s="89" t="str">
        <f t="shared" si="5"/>
        <v/>
      </c>
      <c r="D64" s="89" t="str">
        <f t="shared" si="6"/>
        <v/>
      </c>
      <c r="E64" s="89" t="str">
        <f t="shared" si="7"/>
        <v/>
      </c>
      <c r="F64" s="89" t="str">
        <f t="shared" si="8"/>
        <v/>
      </c>
      <c r="G64" s="90" t="str">
        <f t="shared" si="9"/>
        <v/>
      </c>
      <c r="H64" s="91" t="str">
        <f t="shared" si="10"/>
        <v/>
      </c>
      <c r="I64" s="91" t="str">
        <f t="shared" si="11"/>
        <v/>
      </c>
      <c r="J64" s="91" t="str">
        <f t="shared" si="12"/>
        <v/>
      </c>
      <c r="K64" s="92" t="str">
        <f t="shared" si="0"/>
        <v/>
      </c>
      <c r="L64" s="92" t="str">
        <f t="shared" si="1"/>
        <v/>
      </c>
      <c r="M64" s="92" t="str">
        <f t="shared" si="2"/>
        <v/>
      </c>
      <c r="N64" s="92" t="str">
        <f t="shared" si="3"/>
        <v/>
      </c>
      <c r="O64" s="76" t="str">
        <f>IF(Cadastro!D64="","",Cadastro!D64)</f>
        <v/>
      </c>
      <c r="P64" s="76" t="str">
        <f>IF(Cadastro!C64="","",Cadastro!C64)</f>
        <v/>
      </c>
      <c r="Q64" s="93" t="str">
        <f t="shared" si="13"/>
        <v/>
      </c>
      <c r="R64" s="94" t="str">
        <f>IF(Cadastro!H64="","",Cadastro!H64)</f>
        <v/>
      </c>
      <c r="S64" s="95" t="str">
        <f t="shared" si="14"/>
        <v/>
      </c>
      <c r="T64" s="96" t="str">
        <f t="shared" si="15"/>
        <v/>
      </c>
      <c r="U64" s="96" t="str">
        <f>IFERROR(IF(P64="","",SUMIF(Movimento!$D$9:$D$7010,Saldo!P64,Movimento!$I$9:$I$7010)+W64)/(V64+X64),"")</f>
        <v/>
      </c>
      <c r="V64" s="94" t="str">
        <f>IFERROR(IF(Cadastro!E64="","",Cadastro!E64),"")</f>
        <v/>
      </c>
      <c r="W64" s="97" t="str">
        <f>IFERROR(IF(Cadastro!I64="","",Cadastro!I64),"")</f>
        <v/>
      </c>
      <c r="X64" s="94" t="str">
        <f>IF(P64="","",SUMIF(Movimento!$D$9:$D$7010,Saldo!P64,Movimento!$G$9:$G$7010))</f>
        <v/>
      </c>
      <c r="Y64" s="94" t="str">
        <f>IF(P64="","",SUMIF(MovSaida!$D$9:$D$7010,Saldo!P64,MovSaida!$F$9:$F$7010))</f>
        <v/>
      </c>
      <c r="Z64" s="94" t="str">
        <f>IFERROR(IF(P64="","",SUMIFS(InvAjust!$G$9:$G$6009,InvAjust!$E$9:$E$6009,Saldo!P64,InvAjust!$C$9:$C$6009,"Add")-SUMIFS(InvAjust!$G$9:$G$6009,InvAjust!$E$9:$E$6009,Saldo!P64,InvAjust!$C$9:$C$6009,"Remove")),"")</f>
        <v/>
      </c>
      <c r="AA64" s="98" t="str">
        <f t="shared" si="16"/>
        <v/>
      </c>
    </row>
    <row r="65" spans="1:27" ht="18.95" customHeight="1" x14ac:dyDescent="0.25">
      <c r="A65" s="82"/>
      <c r="C65" s="89" t="str">
        <f t="shared" si="5"/>
        <v/>
      </c>
      <c r="D65" s="89" t="str">
        <f t="shared" si="6"/>
        <v/>
      </c>
      <c r="E65" s="89" t="str">
        <f t="shared" si="7"/>
        <v/>
      </c>
      <c r="F65" s="89" t="str">
        <f t="shared" si="8"/>
        <v/>
      </c>
      <c r="G65" s="90" t="str">
        <f t="shared" si="9"/>
        <v/>
      </c>
      <c r="H65" s="91" t="str">
        <f t="shared" si="10"/>
        <v/>
      </c>
      <c r="I65" s="91" t="str">
        <f t="shared" si="11"/>
        <v/>
      </c>
      <c r="J65" s="91" t="str">
        <f t="shared" si="12"/>
        <v/>
      </c>
      <c r="K65" s="92" t="str">
        <f t="shared" si="0"/>
        <v/>
      </c>
      <c r="L65" s="92" t="str">
        <f t="shared" si="1"/>
        <v/>
      </c>
      <c r="M65" s="92" t="str">
        <f t="shared" si="2"/>
        <v/>
      </c>
      <c r="N65" s="92" t="str">
        <f t="shared" si="3"/>
        <v/>
      </c>
      <c r="O65" s="76" t="str">
        <f>IF(Cadastro!D65="","",Cadastro!D65)</f>
        <v/>
      </c>
      <c r="P65" s="76" t="str">
        <f>IF(Cadastro!C65="","",Cadastro!C65)</f>
        <v/>
      </c>
      <c r="Q65" s="93" t="str">
        <f t="shared" si="13"/>
        <v/>
      </c>
      <c r="R65" s="94" t="str">
        <f>IF(Cadastro!H65="","",Cadastro!H65)</f>
        <v/>
      </c>
      <c r="S65" s="95" t="str">
        <f t="shared" si="14"/>
        <v/>
      </c>
      <c r="T65" s="96" t="str">
        <f t="shared" si="15"/>
        <v/>
      </c>
      <c r="U65" s="96" t="str">
        <f>IFERROR(IF(P65="","",SUMIF(Movimento!$D$9:$D$7010,Saldo!P65,Movimento!$I$9:$I$7010)+W65)/(V65+X65),"")</f>
        <v/>
      </c>
      <c r="V65" s="94" t="str">
        <f>IFERROR(IF(Cadastro!E65="","",Cadastro!E65),"")</f>
        <v/>
      </c>
      <c r="W65" s="97" t="str">
        <f>IFERROR(IF(Cadastro!I65="","",Cadastro!I65),"")</f>
        <v/>
      </c>
      <c r="X65" s="94" t="str">
        <f>IF(P65="","",SUMIF(Movimento!$D$9:$D$7010,Saldo!P65,Movimento!$G$9:$G$7010))</f>
        <v/>
      </c>
      <c r="Y65" s="94" t="str">
        <f>IF(P65="","",SUMIF(MovSaida!$D$9:$D$7010,Saldo!P65,MovSaida!$F$9:$F$7010))</f>
        <v/>
      </c>
      <c r="Z65" s="94" t="str">
        <f>IFERROR(IF(P65="","",SUMIFS(InvAjust!$G$9:$G$6009,InvAjust!$E$9:$E$6009,Saldo!P65,InvAjust!$C$9:$C$6009,"Add")-SUMIFS(InvAjust!$G$9:$G$6009,InvAjust!$E$9:$E$6009,Saldo!P65,InvAjust!$C$9:$C$6009,"Remove")),"")</f>
        <v/>
      </c>
      <c r="AA65" s="98" t="str">
        <f t="shared" si="16"/>
        <v/>
      </c>
    </row>
    <row r="66" spans="1:27" ht="18.95" customHeight="1" x14ac:dyDescent="0.25">
      <c r="A66" s="82"/>
      <c r="C66" s="89" t="str">
        <f t="shared" si="5"/>
        <v/>
      </c>
      <c r="D66" s="89" t="str">
        <f t="shared" si="6"/>
        <v/>
      </c>
      <c r="E66" s="89" t="str">
        <f t="shared" si="7"/>
        <v/>
      </c>
      <c r="F66" s="89" t="str">
        <f t="shared" si="8"/>
        <v/>
      </c>
      <c r="G66" s="90" t="str">
        <f t="shared" si="9"/>
        <v/>
      </c>
      <c r="H66" s="91" t="str">
        <f t="shared" si="10"/>
        <v/>
      </c>
      <c r="I66" s="91" t="str">
        <f t="shared" si="11"/>
        <v/>
      </c>
      <c r="J66" s="91" t="str">
        <f t="shared" si="12"/>
        <v/>
      </c>
      <c r="K66" s="92" t="str">
        <f t="shared" si="0"/>
        <v/>
      </c>
      <c r="L66" s="92" t="str">
        <f t="shared" si="1"/>
        <v/>
      </c>
      <c r="M66" s="92" t="str">
        <f t="shared" si="2"/>
        <v/>
      </c>
      <c r="N66" s="92" t="str">
        <f t="shared" si="3"/>
        <v/>
      </c>
      <c r="O66" s="76" t="str">
        <f>IF(Cadastro!D66="","",Cadastro!D66)</f>
        <v/>
      </c>
      <c r="P66" s="76" t="str">
        <f>IF(Cadastro!C66="","",Cadastro!C66)</f>
        <v/>
      </c>
      <c r="Q66" s="93" t="str">
        <f t="shared" si="13"/>
        <v/>
      </c>
      <c r="R66" s="94" t="str">
        <f>IF(Cadastro!H66="","",Cadastro!H66)</f>
        <v/>
      </c>
      <c r="S66" s="95" t="str">
        <f t="shared" si="14"/>
        <v/>
      </c>
      <c r="T66" s="96" t="str">
        <f t="shared" si="15"/>
        <v/>
      </c>
      <c r="U66" s="96" t="str">
        <f>IFERROR(IF(P66="","",SUMIF(Movimento!$D$9:$D$7010,Saldo!P66,Movimento!$I$9:$I$7010)+W66)/(V66+X66),"")</f>
        <v/>
      </c>
      <c r="V66" s="94" t="str">
        <f>IFERROR(IF(Cadastro!E66="","",Cadastro!E66),"")</f>
        <v/>
      </c>
      <c r="W66" s="97" t="str">
        <f>IFERROR(IF(Cadastro!I66="","",Cadastro!I66),"")</f>
        <v/>
      </c>
      <c r="X66" s="94" t="str">
        <f>IF(P66="","",SUMIF(Movimento!$D$9:$D$7010,Saldo!P66,Movimento!$G$9:$G$7010))</f>
        <v/>
      </c>
      <c r="Y66" s="94" t="str">
        <f>IF(P66="","",SUMIF(MovSaida!$D$9:$D$7010,Saldo!P66,MovSaida!$F$9:$F$7010))</f>
        <v/>
      </c>
      <c r="Z66" s="94" t="str">
        <f>IFERROR(IF(P66="","",SUMIFS(InvAjust!$G$9:$G$6009,InvAjust!$E$9:$E$6009,Saldo!P66,InvAjust!$C$9:$C$6009,"Add")-SUMIFS(InvAjust!$G$9:$G$6009,InvAjust!$E$9:$E$6009,Saldo!P66,InvAjust!$C$9:$C$6009,"Remove")),"")</f>
        <v/>
      </c>
      <c r="AA66" s="98" t="str">
        <f t="shared" si="16"/>
        <v/>
      </c>
    </row>
    <row r="67" spans="1:27" ht="18.95" customHeight="1" x14ac:dyDescent="0.25">
      <c r="A67" s="82"/>
      <c r="C67" s="89" t="str">
        <f t="shared" si="5"/>
        <v/>
      </c>
      <c r="D67" s="89" t="str">
        <f t="shared" si="6"/>
        <v/>
      </c>
      <c r="E67" s="89" t="str">
        <f t="shared" si="7"/>
        <v/>
      </c>
      <c r="F67" s="89" t="str">
        <f t="shared" si="8"/>
        <v/>
      </c>
      <c r="G67" s="90" t="str">
        <f t="shared" si="9"/>
        <v/>
      </c>
      <c r="H67" s="91" t="str">
        <f t="shared" si="10"/>
        <v/>
      </c>
      <c r="I67" s="91" t="str">
        <f t="shared" si="11"/>
        <v/>
      </c>
      <c r="J67" s="91" t="str">
        <f t="shared" si="12"/>
        <v/>
      </c>
      <c r="K67" s="92" t="str">
        <f t="shared" si="0"/>
        <v/>
      </c>
      <c r="L67" s="92" t="str">
        <f t="shared" si="1"/>
        <v/>
      </c>
      <c r="M67" s="92" t="str">
        <f t="shared" si="2"/>
        <v/>
      </c>
      <c r="N67" s="92" t="str">
        <f t="shared" si="3"/>
        <v/>
      </c>
      <c r="O67" s="76" t="str">
        <f>IF(Cadastro!D67="","",Cadastro!D67)</f>
        <v/>
      </c>
      <c r="P67" s="76" t="str">
        <f>IF(Cadastro!C67="","",Cadastro!C67)</f>
        <v/>
      </c>
      <c r="Q67" s="93" t="str">
        <f t="shared" si="13"/>
        <v/>
      </c>
      <c r="R67" s="94" t="str">
        <f>IF(Cadastro!H67="","",Cadastro!H67)</f>
        <v/>
      </c>
      <c r="S67" s="95" t="str">
        <f t="shared" si="14"/>
        <v/>
      </c>
      <c r="T67" s="96" t="str">
        <f t="shared" si="15"/>
        <v/>
      </c>
      <c r="U67" s="96" t="str">
        <f>IFERROR(IF(P67="","",SUMIF(Movimento!$D$9:$D$7010,Saldo!P67,Movimento!$I$9:$I$7010)+W67)/(V67+X67),"")</f>
        <v/>
      </c>
      <c r="V67" s="94" t="str">
        <f>IFERROR(IF(Cadastro!E67="","",Cadastro!E67),"")</f>
        <v/>
      </c>
      <c r="W67" s="97" t="str">
        <f>IFERROR(IF(Cadastro!I67="","",Cadastro!I67),"")</f>
        <v/>
      </c>
      <c r="X67" s="94" t="str">
        <f>IF(P67="","",SUMIF(Movimento!$D$9:$D$7010,Saldo!P67,Movimento!$G$9:$G$7010))</f>
        <v/>
      </c>
      <c r="Y67" s="94" t="str">
        <f>IF(P67="","",SUMIF(MovSaida!$D$9:$D$7010,Saldo!P67,MovSaida!$F$9:$F$7010))</f>
        <v/>
      </c>
      <c r="Z67" s="94" t="str">
        <f>IFERROR(IF(P67="","",SUMIFS(InvAjust!$G$9:$G$6009,InvAjust!$E$9:$E$6009,Saldo!P67,InvAjust!$C$9:$C$6009,"Add")-SUMIFS(InvAjust!$G$9:$G$6009,InvAjust!$E$9:$E$6009,Saldo!P67,InvAjust!$C$9:$C$6009,"Remove")),"")</f>
        <v/>
      </c>
      <c r="AA67" s="98" t="str">
        <f t="shared" si="16"/>
        <v/>
      </c>
    </row>
    <row r="68" spans="1:27" ht="18.95" customHeight="1" x14ac:dyDescent="0.25">
      <c r="A68" s="82"/>
      <c r="C68" s="89" t="str">
        <f t="shared" si="5"/>
        <v/>
      </c>
      <c r="D68" s="89" t="str">
        <f t="shared" si="6"/>
        <v/>
      </c>
      <c r="E68" s="89" t="str">
        <f t="shared" si="7"/>
        <v/>
      </c>
      <c r="F68" s="89" t="str">
        <f t="shared" si="8"/>
        <v/>
      </c>
      <c r="G68" s="90" t="str">
        <f t="shared" si="9"/>
        <v/>
      </c>
      <c r="H68" s="91" t="str">
        <f t="shared" si="10"/>
        <v/>
      </c>
      <c r="I68" s="91" t="str">
        <f t="shared" si="11"/>
        <v/>
      </c>
      <c r="J68" s="91" t="str">
        <f t="shared" si="12"/>
        <v/>
      </c>
      <c r="K68" s="92" t="str">
        <f t="shared" si="0"/>
        <v/>
      </c>
      <c r="L68" s="92" t="str">
        <f t="shared" si="1"/>
        <v/>
      </c>
      <c r="M68" s="92" t="str">
        <f t="shared" si="2"/>
        <v/>
      </c>
      <c r="N68" s="92" t="str">
        <f t="shared" si="3"/>
        <v/>
      </c>
      <c r="O68" s="76" t="str">
        <f>IF(Cadastro!D68="","",Cadastro!D68)</f>
        <v/>
      </c>
      <c r="P68" s="76" t="str">
        <f>IF(Cadastro!C68="","",Cadastro!C68)</f>
        <v/>
      </c>
      <c r="Q68" s="93" t="str">
        <f t="shared" si="13"/>
        <v/>
      </c>
      <c r="R68" s="94" t="str">
        <f>IF(Cadastro!H68="","",Cadastro!H68)</f>
        <v/>
      </c>
      <c r="S68" s="95" t="str">
        <f t="shared" si="14"/>
        <v/>
      </c>
      <c r="T68" s="96" t="str">
        <f t="shared" si="15"/>
        <v/>
      </c>
      <c r="U68" s="96" t="str">
        <f>IFERROR(IF(P68="","",SUMIF(Movimento!$D$9:$D$7010,Saldo!P68,Movimento!$I$9:$I$7010)+W68)/(V68+X68),"")</f>
        <v/>
      </c>
      <c r="V68" s="94" t="str">
        <f>IFERROR(IF(Cadastro!E68="","",Cadastro!E68),"")</f>
        <v/>
      </c>
      <c r="W68" s="97" t="str">
        <f>IFERROR(IF(Cadastro!I68="","",Cadastro!I68),"")</f>
        <v/>
      </c>
      <c r="X68" s="94" t="str">
        <f>IF(P68="","",SUMIF(Movimento!$D$9:$D$7010,Saldo!P68,Movimento!$G$9:$G$7010))</f>
        <v/>
      </c>
      <c r="Y68" s="94" t="str">
        <f>IF(P68="","",SUMIF(MovSaida!$D$9:$D$7010,Saldo!P68,MovSaida!$F$9:$F$7010))</f>
        <v/>
      </c>
      <c r="Z68" s="94" t="str">
        <f>IFERROR(IF(P68="","",SUMIFS(InvAjust!$G$9:$G$6009,InvAjust!$E$9:$E$6009,Saldo!P68,InvAjust!$C$9:$C$6009,"Add")-SUMIFS(InvAjust!$G$9:$G$6009,InvAjust!$E$9:$E$6009,Saldo!P68,InvAjust!$C$9:$C$6009,"Remove")),"")</f>
        <v/>
      </c>
      <c r="AA68" s="98" t="str">
        <f t="shared" si="16"/>
        <v/>
      </c>
    </row>
    <row r="69" spans="1:27" ht="18.95" customHeight="1" x14ac:dyDescent="0.25">
      <c r="A69" s="82"/>
      <c r="C69" s="89" t="str">
        <f t="shared" si="5"/>
        <v/>
      </c>
      <c r="D69" s="89" t="str">
        <f t="shared" si="6"/>
        <v/>
      </c>
      <c r="E69" s="89" t="str">
        <f t="shared" si="7"/>
        <v/>
      </c>
      <c r="F69" s="89" t="str">
        <f t="shared" si="8"/>
        <v/>
      </c>
      <c r="G69" s="90" t="str">
        <f t="shared" si="9"/>
        <v/>
      </c>
      <c r="H69" s="91" t="str">
        <f t="shared" si="10"/>
        <v/>
      </c>
      <c r="I69" s="91" t="str">
        <f t="shared" si="11"/>
        <v/>
      </c>
      <c r="J69" s="91" t="str">
        <f t="shared" si="12"/>
        <v/>
      </c>
      <c r="K69" s="92" t="str">
        <f t="shared" si="0"/>
        <v/>
      </c>
      <c r="L69" s="92" t="str">
        <f t="shared" si="1"/>
        <v/>
      </c>
      <c r="M69" s="92" t="str">
        <f t="shared" si="2"/>
        <v/>
      </c>
      <c r="N69" s="92" t="str">
        <f t="shared" si="3"/>
        <v/>
      </c>
      <c r="O69" s="76" t="str">
        <f>IF(Cadastro!D69="","",Cadastro!D69)</f>
        <v/>
      </c>
      <c r="P69" s="76" t="str">
        <f>IF(Cadastro!C69="","",Cadastro!C69)</f>
        <v/>
      </c>
      <c r="Q69" s="93" t="str">
        <f t="shared" si="13"/>
        <v/>
      </c>
      <c r="R69" s="94" t="str">
        <f>IF(Cadastro!H69="","",Cadastro!H69)</f>
        <v/>
      </c>
      <c r="S69" s="95" t="str">
        <f t="shared" si="14"/>
        <v/>
      </c>
      <c r="T69" s="96" t="str">
        <f t="shared" si="15"/>
        <v/>
      </c>
      <c r="U69" s="96" t="str">
        <f>IFERROR(IF(P69="","",SUMIF(Movimento!$D$9:$D$7010,Saldo!P69,Movimento!$I$9:$I$7010)+W69)/(V69+X69),"")</f>
        <v/>
      </c>
      <c r="V69" s="94" t="str">
        <f>IFERROR(IF(Cadastro!E69="","",Cadastro!E69),"")</f>
        <v/>
      </c>
      <c r="W69" s="97" t="str">
        <f>IFERROR(IF(Cadastro!I69="","",Cadastro!I69),"")</f>
        <v/>
      </c>
      <c r="X69" s="94" t="str">
        <f>IF(P69="","",SUMIF(Movimento!$D$9:$D$7010,Saldo!P69,Movimento!$G$9:$G$7010))</f>
        <v/>
      </c>
      <c r="Y69" s="94" t="str">
        <f>IF(P69="","",SUMIF(MovSaida!$D$9:$D$7010,Saldo!P69,MovSaida!$F$9:$F$7010))</f>
        <v/>
      </c>
      <c r="Z69" s="94" t="str">
        <f>IFERROR(IF(P69="","",SUMIFS(InvAjust!$G$9:$G$6009,InvAjust!$E$9:$E$6009,Saldo!P69,InvAjust!$C$9:$C$6009,"Add")-SUMIFS(InvAjust!$G$9:$G$6009,InvAjust!$E$9:$E$6009,Saldo!P69,InvAjust!$C$9:$C$6009,"Remove")),"")</f>
        <v/>
      </c>
      <c r="AA69" s="98" t="str">
        <f t="shared" si="16"/>
        <v/>
      </c>
    </row>
    <row r="70" spans="1:27" ht="18.95" customHeight="1" x14ac:dyDescent="0.25">
      <c r="A70" s="82"/>
      <c r="C70" s="89" t="str">
        <f t="shared" si="5"/>
        <v/>
      </c>
      <c r="D70" s="89" t="str">
        <f t="shared" si="6"/>
        <v/>
      </c>
      <c r="E70" s="89" t="str">
        <f t="shared" si="7"/>
        <v/>
      </c>
      <c r="F70" s="89" t="str">
        <f t="shared" si="8"/>
        <v/>
      </c>
      <c r="G70" s="90" t="str">
        <f t="shared" si="9"/>
        <v/>
      </c>
      <c r="H70" s="91" t="str">
        <f t="shared" si="10"/>
        <v/>
      </c>
      <c r="I70" s="91" t="str">
        <f t="shared" si="11"/>
        <v/>
      </c>
      <c r="J70" s="91" t="str">
        <f t="shared" si="12"/>
        <v/>
      </c>
      <c r="K70" s="92" t="str">
        <f t="shared" si="0"/>
        <v/>
      </c>
      <c r="L70" s="92" t="str">
        <f t="shared" si="1"/>
        <v/>
      </c>
      <c r="M70" s="92" t="str">
        <f t="shared" si="2"/>
        <v/>
      </c>
      <c r="N70" s="92" t="str">
        <f t="shared" si="3"/>
        <v/>
      </c>
      <c r="O70" s="76" t="str">
        <f>IF(Cadastro!D70="","",Cadastro!D70)</f>
        <v/>
      </c>
      <c r="P70" s="76" t="str">
        <f>IF(Cadastro!C70="","",Cadastro!C70)</f>
        <v/>
      </c>
      <c r="Q70" s="93" t="str">
        <f t="shared" si="13"/>
        <v/>
      </c>
      <c r="R70" s="94" t="str">
        <f>IF(Cadastro!H70="","",Cadastro!H70)</f>
        <v/>
      </c>
      <c r="S70" s="95" t="str">
        <f t="shared" si="14"/>
        <v/>
      </c>
      <c r="T70" s="96" t="str">
        <f t="shared" si="15"/>
        <v/>
      </c>
      <c r="U70" s="96" t="str">
        <f>IFERROR(IF(P70="","",SUMIF(Movimento!$D$9:$D$7010,Saldo!P70,Movimento!$I$9:$I$7010)+W70)/(V70+X70),"")</f>
        <v/>
      </c>
      <c r="V70" s="94" t="str">
        <f>IFERROR(IF(Cadastro!E70="","",Cadastro!E70),"")</f>
        <v/>
      </c>
      <c r="W70" s="97" t="str">
        <f>IFERROR(IF(Cadastro!I70="","",Cadastro!I70),"")</f>
        <v/>
      </c>
      <c r="X70" s="94" t="str">
        <f>IF(P70="","",SUMIF(Movimento!$D$9:$D$7010,Saldo!P70,Movimento!$G$9:$G$7010))</f>
        <v/>
      </c>
      <c r="Y70" s="94" t="str">
        <f>IF(P70="","",SUMIF(MovSaida!$D$9:$D$7010,Saldo!P70,MovSaida!$F$9:$F$7010))</f>
        <v/>
      </c>
      <c r="Z70" s="94" t="str">
        <f>IFERROR(IF(P70="","",SUMIFS(InvAjust!$G$9:$G$6009,InvAjust!$E$9:$E$6009,Saldo!P70,InvAjust!$C$9:$C$6009,"Add")-SUMIFS(InvAjust!$G$9:$G$6009,InvAjust!$E$9:$E$6009,Saldo!P70,InvAjust!$C$9:$C$6009,"Remove")),"")</f>
        <v/>
      </c>
      <c r="AA70" s="98" t="str">
        <f t="shared" si="16"/>
        <v/>
      </c>
    </row>
    <row r="71" spans="1:27" ht="18.95" customHeight="1" x14ac:dyDescent="0.25">
      <c r="A71" s="82"/>
      <c r="C71" s="89" t="str">
        <f t="shared" si="5"/>
        <v/>
      </c>
      <c r="D71" s="89" t="str">
        <f t="shared" si="6"/>
        <v/>
      </c>
      <c r="E71" s="89" t="str">
        <f t="shared" si="7"/>
        <v/>
      </c>
      <c r="F71" s="89" t="str">
        <f t="shared" si="8"/>
        <v/>
      </c>
      <c r="G71" s="90" t="str">
        <f t="shared" si="9"/>
        <v/>
      </c>
      <c r="H71" s="91" t="str">
        <f t="shared" si="10"/>
        <v/>
      </c>
      <c r="I71" s="91" t="str">
        <f t="shared" si="11"/>
        <v/>
      </c>
      <c r="J71" s="91" t="str">
        <f t="shared" si="12"/>
        <v/>
      </c>
      <c r="K71" s="92" t="str">
        <f t="shared" si="0"/>
        <v/>
      </c>
      <c r="L71" s="92" t="str">
        <f t="shared" si="1"/>
        <v/>
      </c>
      <c r="M71" s="92" t="str">
        <f t="shared" si="2"/>
        <v/>
      </c>
      <c r="N71" s="92" t="str">
        <f t="shared" si="3"/>
        <v/>
      </c>
      <c r="O71" s="76" t="str">
        <f>IF(Cadastro!D71="","",Cadastro!D71)</f>
        <v/>
      </c>
      <c r="P71" s="76" t="str">
        <f>IF(Cadastro!C71="","",Cadastro!C71)</f>
        <v/>
      </c>
      <c r="Q71" s="93" t="str">
        <f t="shared" si="13"/>
        <v/>
      </c>
      <c r="R71" s="94" t="str">
        <f>IF(Cadastro!H71="","",Cadastro!H71)</f>
        <v/>
      </c>
      <c r="S71" s="95" t="str">
        <f t="shared" si="14"/>
        <v/>
      </c>
      <c r="T71" s="96" t="str">
        <f t="shared" si="15"/>
        <v/>
      </c>
      <c r="U71" s="96" t="str">
        <f>IFERROR(IF(P71="","",SUMIF(Movimento!$D$9:$D$7010,Saldo!P71,Movimento!$I$9:$I$7010)+W71)/(V71+X71),"")</f>
        <v/>
      </c>
      <c r="V71" s="94" t="str">
        <f>IFERROR(IF(Cadastro!E71="","",Cadastro!E71),"")</f>
        <v/>
      </c>
      <c r="W71" s="97" t="str">
        <f>IFERROR(IF(Cadastro!I71="","",Cadastro!I71),"")</f>
        <v/>
      </c>
      <c r="X71" s="94" t="str">
        <f>IF(P71="","",SUMIF(Movimento!$D$9:$D$7010,Saldo!P71,Movimento!$G$9:$G$7010))</f>
        <v/>
      </c>
      <c r="Y71" s="94" t="str">
        <f>IF(P71="","",SUMIF(MovSaida!$D$9:$D$7010,Saldo!P71,MovSaida!$F$9:$F$7010))</f>
        <v/>
      </c>
      <c r="Z71" s="94" t="str">
        <f>IFERROR(IF(P71="","",SUMIFS(InvAjust!$G$9:$G$6009,InvAjust!$E$9:$E$6009,Saldo!P71,InvAjust!$C$9:$C$6009,"Add")-SUMIFS(InvAjust!$G$9:$G$6009,InvAjust!$E$9:$E$6009,Saldo!P71,InvAjust!$C$9:$C$6009,"Remove")),"")</f>
        <v/>
      </c>
      <c r="AA71" s="98" t="str">
        <f t="shared" si="16"/>
        <v/>
      </c>
    </row>
    <row r="72" spans="1:27" ht="18.95" customHeight="1" x14ac:dyDescent="0.25">
      <c r="A72" s="82"/>
      <c r="C72" s="89" t="str">
        <f t="shared" si="5"/>
        <v/>
      </c>
      <c r="D72" s="89" t="str">
        <f t="shared" si="6"/>
        <v/>
      </c>
      <c r="E72" s="89" t="str">
        <f t="shared" si="7"/>
        <v/>
      </c>
      <c r="F72" s="89" t="str">
        <f t="shared" si="8"/>
        <v/>
      </c>
      <c r="G72" s="90" t="str">
        <f t="shared" si="9"/>
        <v/>
      </c>
      <c r="H72" s="91" t="str">
        <f t="shared" si="10"/>
        <v/>
      </c>
      <c r="I72" s="91" t="str">
        <f t="shared" si="11"/>
        <v/>
      </c>
      <c r="J72" s="91" t="str">
        <f t="shared" si="12"/>
        <v/>
      </c>
      <c r="K72" s="92" t="str">
        <f t="shared" si="0"/>
        <v/>
      </c>
      <c r="L72" s="92" t="str">
        <f t="shared" si="1"/>
        <v/>
      </c>
      <c r="M72" s="92" t="str">
        <f t="shared" si="2"/>
        <v/>
      </c>
      <c r="N72" s="92" t="str">
        <f t="shared" si="3"/>
        <v/>
      </c>
      <c r="O72" s="76" t="str">
        <f>IF(Cadastro!D72="","",Cadastro!D72)</f>
        <v/>
      </c>
      <c r="P72" s="76" t="str">
        <f>IF(Cadastro!C72="","",Cadastro!C72)</f>
        <v/>
      </c>
      <c r="Q72" s="93" t="str">
        <f t="shared" si="13"/>
        <v/>
      </c>
      <c r="R72" s="94" t="str">
        <f>IF(Cadastro!H72="","",Cadastro!H72)</f>
        <v/>
      </c>
      <c r="S72" s="95" t="str">
        <f t="shared" si="14"/>
        <v/>
      </c>
      <c r="T72" s="96" t="str">
        <f t="shared" si="15"/>
        <v/>
      </c>
      <c r="U72" s="96" t="str">
        <f>IFERROR(IF(P72="","",SUMIF(Movimento!$D$9:$D$7010,Saldo!P72,Movimento!$I$9:$I$7010)+W72)/(V72+X72),"")</f>
        <v/>
      </c>
      <c r="V72" s="94" t="str">
        <f>IFERROR(IF(Cadastro!E72="","",Cadastro!E72),"")</f>
        <v/>
      </c>
      <c r="W72" s="97" t="str">
        <f>IFERROR(IF(Cadastro!I72="","",Cadastro!I72),"")</f>
        <v/>
      </c>
      <c r="X72" s="94" t="str">
        <f>IF(P72="","",SUMIF(Movimento!$D$9:$D$7010,Saldo!P72,Movimento!$G$9:$G$7010))</f>
        <v/>
      </c>
      <c r="Y72" s="94" t="str">
        <f>IF(P72="","",SUMIF(MovSaida!$D$9:$D$7010,Saldo!P72,MovSaida!$F$9:$F$7010))</f>
        <v/>
      </c>
      <c r="Z72" s="94" t="str">
        <f>IFERROR(IF(P72="","",SUMIFS(InvAjust!$G$9:$G$6009,InvAjust!$E$9:$E$6009,Saldo!P72,InvAjust!$C$9:$C$6009,"Add")-SUMIFS(InvAjust!$G$9:$G$6009,InvAjust!$E$9:$E$6009,Saldo!P72,InvAjust!$C$9:$C$6009,"Remove")),"")</f>
        <v/>
      </c>
      <c r="AA72" s="98" t="str">
        <f t="shared" si="16"/>
        <v/>
      </c>
    </row>
    <row r="73" spans="1:27" ht="18.95" customHeight="1" x14ac:dyDescent="0.25">
      <c r="A73" s="82"/>
      <c r="C73" s="89" t="str">
        <f t="shared" si="5"/>
        <v/>
      </c>
      <c r="D73" s="89" t="str">
        <f t="shared" si="6"/>
        <v/>
      </c>
      <c r="E73" s="89" t="str">
        <f t="shared" si="7"/>
        <v/>
      </c>
      <c r="F73" s="89" t="str">
        <f t="shared" si="8"/>
        <v/>
      </c>
      <c r="G73" s="90" t="str">
        <f t="shared" si="9"/>
        <v/>
      </c>
      <c r="H73" s="91" t="str">
        <f t="shared" si="10"/>
        <v/>
      </c>
      <c r="I73" s="91" t="str">
        <f t="shared" si="11"/>
        <v/>
      </c>
      <c r="J73" s="91" t="str">
        <f t="shared" si="12"/>
        <v/>
      </c>
      <c r="K73" s="92" t="str">
        <f t="shared" ref="K73:K136" si="17">IFERROR(Q73/SUM($Q$9:$Q$1009),"")</f>
        <v/>
      </c>
      <c r="L73" s="92" t="str">
        <f t="shared" ref="L73:L136" si="18">IFERROR(T73/SUM($T$9:$T$1009),"")</f>
        <v/>
      </c>
      <c r="M73" s="92" t="str">
        <f t="shared" ref="M73:M136" si="19">IFERROR(X73/SUM($X$9:$X$1009),"")</f>
        <v/>
      </c>
      <c r="N73" s="92" t="str">
        <f t="shared" ref="N73:N136" si="20">IFERROR(Y73/SUM($Y$9:$Y$1009),"")</f>
        <v/>
      </c>
      <c r="O73" s="76" t="str">
        <f>IF(Cadastro!D73="","",Cadastro!D73)</f>
        <v/>
      </c>
      <c r="P73" s="76" t="str">
        <f>IF(Cadastro!C73="","",Cadastro!C73)</f>
        <v/>
      </c>
      <c r="Q73" s="93" t="str">
        <f t="shared" si="13"/>
        <v/>
      </c>
      <c r="R73" s="94" t="str">
        <f>IF(Cadastro!H73="","",Cadastro!H73)</f>
        <v/>
      </c>
      <c r="S73" s="95" t="str">
        <f t="shared" si="14"/>
        <v/>
      </c>
      <c r="T73" s="96" t="str">
        <f t="shared" si="15"/>
        <v/>
      </c>
      <c r="U73" s="96" t="str">
        <f>IFERROR(IF(P73="","",SUMIF(Movimento!$D$9:$D$7010,Saldo!P73,Movimento!$I$9:$I$7010)+W73)/(V73+X73),"")</f>
        <v/>
      </c>
      <c r="V73" s="94" t="str">
        <f>IFERROR(IF(Cadastro!E73="","",Cadastro!E73),"")</f>
        <v/>
      </c>
      <c r="W73" s="97" t="str">
        <f>IFERROR(IF(Cadastro!I73="","",Cadastro!I73),"")</f>
        <v/>
      </c>
      <c r="X73" s="94" t="str">
        <f>IF(P73="","",SUMIF(Movimento!$D$9:$D$7010,Saldo!P73,Movimento!$G$9:$G$7010))</f>
        <v/>
      </c>
      <c r="Y73" s="94" t="str">
        <f>IF(P73="","",SUMIF(MovSaida!$D$9:$D$7010,Saldo!P73,MovSaida!$F$9:$F$7010))</f>
        <v/>
      </c>
      <c r="Z73" s="94" t="str">
        <f>IFERROR(IF(P73="","",SUMIFS(InvAjust!$G$9:$G$6009,InvAjust!$E$9:$E$6009,Saldo!P73,InvAjust!$C$9:$C$6009,"Add")-SUMIFS(InvAjust!$G$9:$G$6009,InvAjust!$E$9:$E$6009,Saldo!P73,InvAjust!$C$9:$C$6009,"Remove")),"")</f>
        <v/>
      </c>
      <c r="AA73" s="98" t="str">
        <f t="shared" si="16"/>
        <v/>
      </c>
    </row>
    <row r="74" spans="1:27" ht="18.95" customHeight="1" x14ac:dyDescent="0.25">
      <c r="A74" s="82"/>
      <c r="C74" s="89" t="str">
        <f t="shared" ref="C74:C137" si="21">IFERROR("q"&amp;_xlfn.RANK.EQ(G74,$G$9:$G$1009,0),"")</f>
        <v/>
      </c>
      <c r="D74" s="89" t="str">
        <f t="shared" ref="D74:D137" si="22">IFERROR("v"&amp;_xlfn.RANK.EQ(H74,$H$9:$H$1009,0),"")</f>
        <v/>
      </c>
      <c r="E74" s="89" t="str">
        <f t="shared" ref="E74:E137" si="23">IFERROR("e"&amp;_xlfn.RANK.EQ(I74,$I$9:$I$1009,0),"")</f>
        <v/>
      </c>
      <c r="F74" s="89" t="str">
        <f t="shared" ref="F74:F137" si="24">IFERROR("s"&amp;_xlfn.RANK.EQ(J74,$J$9:$J$1009,0),"")</f>
        <v/>
      </c>
      <c r="G74" s="90" t="str">
        <f t="shared" ref="G74:G137" si="25">IF(O74="","",Q74+ROW(Q74)/10)</f>
        <v/>
      </c>
      <c r="H74" s="91" t="str">
        <f t="shared" ref="H74:H137" si="26">IF(O74="","",T74+ROW(T74)/10)</f>
        <v/>
      </c>
      <c r="I74" s="91" t="str">
        <f t="shared" ref="I74:I137" si="27">IF(O74="","",X74+ROW(X74)/10)</f>
        <v/>
      </c>
      <c r="J74" s="91" t="str">
        <f t="shared" ref="J74:J137" si="28">IF(O74="","",Y74+ROW(Y74)/10)</f>
        <v/>
      </c>
      <c r="K74" s="92" t="str">
        <f t="shared" si="17"/>
        <v/>
      </c>
      <c r="L74" s="92" t="str">
        <f t="shared" si="18"/>
        <v/>
      </c>
      <c r="M74" s="92" t="str">
        <f t="shared" si="19"/>
        <v/>
      </c>
      <c r="N74" s="92" t="str">
        <f t="shared" si="20"/>
        <v/>
      </c>
      <c r="O74" s="76" t="str">
        <f>IF(Cadastro!D74="","",Cadastro!D74)</f>
        <v/>
      </c>
      <c r="P74" s="76" t="str">
        <f>IF(Cadastro!C74="","",Cadastro!C74)</f>
        <v/>
      </c>
      <c r="Q74" s="93" t="str">
        <f t="shared" ref="Q74:Q137" si="29">IFERROR(V74+X74-Y74+Z74,"")</f>
        <v/>
      </c>
      <c r="R74" s="94" t="str">
        <f>IF(Cadastro!H74="","",Cadastro!H74)</f>
        <v/>
      </c>
      <c r="S74" s="95" t="str">
        <f t="shared" ref="S74:S137" si="30">IFERROR(IF(Q74&gt;=R74,(Q74/R74)-1,(R74-Q74)/R74*-1),"")</f>
        <v/>
      </c>
      <c r="T74" s="96" t="str">
        <f t="shared" ref="T74:T137" si="31">IFERROR(IF(P74="","",Q74*U74),"")</f>
        <v/>
      </c>
      <c r="U74" s="96" t="str">
        <f>IFERROR(IF(P74="","",SUMIF(Movimento!$D$9:$D$7010,Saldo!P74,Movimento!$I$9:$I$7010)+W74)/(V74+X74),"")</f>
        <v/>
      </c>
      <c r="V74" s="94" t="str">
        <f>IFERROR(IF(Cadastro!E74="","",Cadastro!E74),"")</f>
        <v/>
      </c>
      <c r="W74" s="97" t="str">
        <f>IFERROR(IF(Cadastro!I74="","",Cadastro!I74),"")</f>
        <v/>
      </c>
      <c r="X74" s="94" t="str">
        <f>IF(P74="","",SUMIF(Movimento!$D$9:$D$7010,Saldo!P74,Movimento!$G$9:$G$7010))</f>
        <v/>
      </c>
      <c r="Y74" s="94" t="str">
        <f>IF(P74="","",SUMIF(MovSaida!$D$9:$D$7010,Saldo!P74,MovSaida!$F$9:$F$7010))</f>
        <v/>
      </c>
      <c r="Z74" s="94" t="str">
        <f>IFERROR(IF(P74="","",SUMIFS(InvAjust!$G$9:$G$6009,InvAjust!$E$9:$E$6009,Saldo!P74,InvAjust!$C$9:$C$6009,"Add")-SUMIFS(InvAjust!$G$9:$G$6009,InvAjust!$E$9:$E$6009,Saldo!P74,InvAjust!$C$9:$C$6009,"Remove")),"")</f>
        <v/>
      </c>
      <c r="AA74" s="98" t="str">
        <f t="shared" ref="AA74:AA137" si="32">IFERROR(ABS(Z74)*U74,"")</f>
        <v/>
      </c>
    </row>
    <row r="75" spans="1:27" ht="18.95" customHeight="1" x14ac:dyDescent="0.25">
      <c r="A75" s="82"/>
      <c r="C75" s="89" t="str">
        <f t="shared" si="21"/>
        <v/>
      </c>
      <c r="D75" s="89" t="str">
        <f t="shared" si="22"/>
        <v/>
      </c>
      <c r="E75" s="89" t="str">
        <f t="shared" si="23"/>
        <v/>
      </c>
      <c r="F75" s="89" t="str">
        <f t="shared" si="24"/>
        <v/>
      </c>
      <c r="G75" s="90" t="str">
        <f t="shared" si="25"/>
        <v/>
      </c>
      <c r="H75" s="91" t="str">
        <f t="shared" si="26"/>
        <v/>
      </c>
      <c r="I75" s="91" t="str">
        <f t="shared" si="27"/>
        <v/>
      </c>
      <c r="J75" s="91" t="str">
        <f t="shared" si="28"/>
        <v/>
      </c>
      <c r="K75" s="92" t="str">
        <f t="shared" si="17"/>
        <v/>
      </c>
      <c r="L75" s="92" t="str">
        <f t="shared" si="18"/>
        <v/>
      </c>
      <c r="M75" s="92" t="str">
        <f t="shared" si="19"/>
        <v/>
      </c>
      <c r="N75" s="92" t="str">
        <f t="shared" si="20"/>
        <v/>
      </c>
      <c r="O75" s="76" t="str">
        <f>IF(Cadastro!D75="","",Cadastro!D75)</f>
        <v/>
      </c>
      <c r="P75" s="76" t="str">
        <f>IF(Cadastro!C75="","",Cadastro!C75)</f>
        <v/>
      </c>
      <c r="Q75" s="93" t="str">
        <f t="shared" si="29"/>
        <v/>
      </c>
      <c r="R75" s="94" t="str">
        <f>IF(Cadastro!H75="","",Cadastro!H75)</f>
        <v/>
      </c>
      <c r="S75" s="95" t="str">
        <f t="shared" si="30"/>
        <v/>
      </c>
      <c r="T75" s="96" t="str">
        <f t="shared" si="31"/>
        <v/>
      </c>
      <c r="U75" s="96" t="str">
        <f>IFERROR(IF(P75="","",SUMIF(Movimento!$D$9:$D$7010,Saldo!P75,Movimento!$I$9:$I$7010)+W75)/(V75+X75),"")</f>
        <v/>
      </c>
      <c r="V75" s="94" t="str">
        <f>IFERROR(IF(Cadastro!E75="","",Cadastro!E75),"")</f>
        <v/>
      </c>
      <c r="W75" s="97" t="str">
        <f>IFERROR(IF(Cadastro!I75="","",Cadastro!I75),"")</f>
        <v/>
      </c>
      <c r="X75" s="94" t="str">
        <f>IF(P75="","",SUMIF(Movimento!$D$9:$D$7010,Saldo!P75,Movimento!$G$9:$G$7010))</f>
        <v/>
      </c>
      <c r="Y75" s="94" t="str">
        <f>IF(P75="","",SUMIF(MovSaida!$D$9:$D$7010,Saldo!P75,MovSaida!$F$9:$F$7010))</f>
        <v/>
      </c>
      <c r="Z75" s="94" t="str">
        <f>IFERROR(IF(P75="","",SUMIFS(InvAjust!$G$9:$G$6009,InvAjust!$E$9:$E$6009,Saldo!P75,InvAjust!$C$9:$C$6009,"Add")-SUMIFS(InvAjust!$G$9:$G$6009,InvAjust!$E$9:$E$6009,Saldo!P75,InvAjust!$C$9:$C$6009,"Remove")),"")</f>
        <v/>
      </c>
      <c r="AA75" s="98" t="str">
        <f t="shared" si="32"/>
        <v/>
      </c>
    </row>
    <row r="76" spans="1:27" ht="18.95" customHeight="1" x14ac:dyDescent="0.25">
      <c r="A76" s="82"/>
      <c r="C76" s="89" t="str">
        <f t="shared" si="21"/>
        <v/>
      </c>
      <c r="D76" s="89" t="str">
        <f t="shared" si="22"/>
        <v/>
      </c>
      <c r="E76" s="89" t="str">
        <f t="shared" si="23"/>
        <v/>
      </c>
      <c r="F76" s="89" t="str">
        <f t="shared" si="24"/>
        <v/>
      </c>
      <c r="G76" s="90" t="str">
        <f t="shared" si="25"/>
        <v/>
      </c>
      <c r="H76" s="91" t="str">
        <f t="shared" si="26"/>
        <v/>
      </c>
      <c r="I76" s="91" t="str">
        <f t="shared" si="27"/>
        <v/>
      </c>
      <c r="J76" s="91" t="str">
        <f t="shared" si="28"/>
        <v/>
      </c>
      <c r="K76" s="92" t="str">
        <f t="shared" si="17"/>
        <v/>
      </c>
      <c r="L76" s="92" t="str">
        <f t="shared" si="18"/>
        <v/>
      </c>
      <c r="M76" s="92" t="str">
        <f t="shared" si="19"/>
        <v/>
      </c>
      <c r="N76" s="92" t="str">
        <f t="shared" si="20"/>
        <v/>
      </c>
      <c r="O76" s="76" t="str">
        <f>IF(Cadastro!D76="","",Cadastro!D76)</f>
        <v/>
      </c>
      <c r="P76" s="76" t="str">
        <f>IF(Cadastro!C76="","",Cadastro!C76)</f>
        <v/>
      </c>
      <c r="Q76" s="93" t="str">
        <f t="shared" si="29"/>
        <v/>
      </c>
      <c r="R76" s="94" t="str">
        <f>IF(Cadastro!H76="","",Cadastro!H76)</f>
        <v/>
      </c>
      <c r="S76" s="95" t="str">
        <f t="shared" si="30"/>
        <v/>
      </c>
      <c r="T76" s="96" t="str">
        <f t="shared" si="31"/>
        <v/>
      </c>
      <c r="U76" s="96" t="str">
        <f>IFERROR(IF(P76="","",SUMIF(Movimento!$D$9:$D$7010,Saldo!P76,Movimento!$I$9:$I$7010)+W76)/(V76+X76),"")</f>
        <v/>
      </c>
      <c r="V76" s="94" t="str">
        <f>IFERROR(IF(Cadastro!E76="","",Cadastro!E76),"")</f>
        <v/>
      </c>
      <c r="W76" s="97" t="str">
        <f>IFERROR(IF(Cadastro!I76="","",Cadastro!I76),"")</f>
        <v/>
      </c>
      <c r="X76" s="94" t="str">
        <f>IF(P76="","",SUMIF(Movimento!$D$9:$D$7010,Saldo!P76,Movimento!$G$9:$G$7010))</f>
        <v/>
      </c>
      <c r="Y76" s="94" t="str">
        <f>IF(P76="","",SUMIF(MovSaida!$D$9:$D$7010,Saldo!P76,MovSaida!$F$9:$F$7010))</f>
        <v/>
      </c>
      <c r="Z76" s="94" t="str">
        <f>IFERROR(IF(P76="","",SUMIFS(InvAjust!$G$9:$G$6009,InvAjust!$E$9:$E$6009,Saldo!P76,InvAjust!$C$9:$C$6009,"Add")-SUMIFS(InvAjust!$G$9:$G$6009,InvAjust!$E$9:$E$6009,Saldo!P76,InvAjust!$C$9:$C$6009,"Remove")),"")</f>
        <v/>
      </c>
      <c r="AA76" s="98" t="str">
        <f t="shared" si="32"/>
        <v/>
      </c>
    </row>
    <row r="77" spans="1:27" ht="18.95" customHeight="1" x14ac:dyDescent="0.25">
      <c r="A77" s="82"/>
      <c r="C77" s="89" t="str">
        <f t="shared" si="21"/>
        <v/>
      </c>
      <c r="D77" s="89" t="str">
        <f t="shared" si="22"/>
        <v/>
      </c>
      <c r="E77" s="89" t="str">
        <f t="shared" si="23"/>
        <v/>
      </c>
      <c r="F77" s="89" t="str">
        <f t="shared" si="24"/>
        <v/>
      </c>
      <c r="G77" s="90" t="str">
        <f t="shared" si="25"/>
        <v/>
      </c>
      <c r="H77" s="91" t="str">
        <f t="shared" si="26"/>
        <v/>
      </c>
      <c r="I77" s="91" t="str">
        <f t="shared" si="27"/>
        <v/>
      </c>
      <c r="J77" s="91" t="str">
        <f t="shared" si="28"/>
        <v/>
      </c>
      <c r="K77" s="92" t="str">
        <f t="shared" si="17"/>
        <v/>
      </c>
      <c r="L77" s="92" t="str">
        <f t="shared" si="18"/>
        <v/>
      </c>
      <c r="M77" s="92" t="str">
        <f t="shared" si="19"/>
        <v/>
      </c>
      <c r="N77" s="92" t="str">
        <f t="shared" si="20"/>
        <v/>
      </c>
      <c r="O77" s="76" t="str">
        <f>IF(Cadastro!D77="","",Cadastro!D77)</f>
        <v/>
      </c>
      <c r="P77" s="76" t="str">
        <f>IF(Cadastro!C77="","",Cadastro!C77)</f>
        <v/>
      </c>
      <c r="Q77" s="93" t="str">
        <f t="shared" si="29"/>
        <v/>
      </c>
      <c r="R77" s="94" t="str">
        <f>IF(Cadastro!H77="","",Cadastro!H77)</f>
        <v/>
      </c>
      <c r="S77" s="95" t="str">
        <f t="shared" si="30"/>
        <v/>
      </c>
      <c r="T77" s="96" t="str">
        <f t="shared" si="31"/>
        <v/>
      </c>
      <c r="U77" s="96" t="str">
        <f>IFERROR(IF(P77="","",SUMIF(Movimento!$D$9:$D$7010,Saldo!P77,Movimento!$I$9:$I$7010)+W77)/(V77+X77),"")</f>
        <v/>
      </c>
      <c r="V77" s="94" t="str">
        <f>IFERROR(IF(Cadastro!E77="","",Cadastro!E77),"")</f>
        <v/>
      </c>
      <c r="W77" s="97" t="str">
        <f>IFERROR(IF(Cadastro!I77="","",Cadastro!I77),"")</f>
        <v/>
      </c>
      <c r="X77" s="94" t="str">
        <f>IF(P77="","",SUMIF(Movimento!$D$9:$D$7010,Saldo!P77,Movimento!$G$9:$G$7010))</f>
        <v/>
      </c>
      <c r="Y77" s="94" t="str">
        <f>IF(P77="","",SUMIF(MovSaida!$D$9:$D$7010,Saldo!P77,MovSaida!$F$9:$F$7010))</f>
        <v/>
      </c>
      <c r="Z77" s="94" t="str">
        <f>IFERROR(IF(P77="","",SUMIFS(InvAjust!$G$9:$G$6009,InvAjust!$E$9:$E$6009,Saldo!P77,InvAjust!$C$9:$C$6009,"Add")-SUMIFS(InvAjust!$G$9:$G$6009,InvAjust!$E$9:$E$6009,Saldo!P77,InvAjust!$C$9:$C$6009,"Remove")),"")</f>
        <v/>
      </c>
      <c r="AA77" s="98" t="str">
        <f t="shared" si="32"/>
        <v/>
      </c>
    </row>
    <row r="78" spans="1:27" ht="18.95" customHeight="1" x14ac:dyDescent="0.25">
      <c r="A78" s="82"/>
      <c r="C78" s="89" t="str">
        <f t="shared" si="21"/>
        <v/>
      </c>
      <c r="D78" s="89" t="str">
        <f t="shared" si="22"/>
        <v/>
      </c>
      <c r="E78" s="89" t="str">
        <f t="shared" si="23"/>
        <v/>
      </c>
      <c r="F78" s="89" t="str">
        <f t="shared" si="24"/>
        <v/>
      </c>
      <c r="G78" s="90" t="str">
        <f t="shared" si="25"/>
        <v/>
      </c>
      <c r="H78" s="91" t="str">
        <f t="shared" si="26"/>
        <v/>
      </c>
      <c r="I78" s="91" t="str">
        <f t="shared" si="27"/>
        <v/>
      </c>
      <c r="J78" s="91" t="str">
        <f t="shared" si="28"/>
        <v/>
      </c>
      <c r="K78" s="92" t="str">
        <f t="shared" si="17"/>
        <v/>
      </c>
      <c r="L78" s="92" t="str">
        <f t="shared" si="18"/>
        <v/>
      </c>
      <c r="M78" s="92" t="str">
        <f t="shared" si="19"/>
        <v/>
      </c>
      <c r="N78" s="92" t="str">
        <f t="shared" si="20"/>
        <v/>
      </c>
      <c r="O78" s="76" t="str">
        <f>IF(Cadastro!D78="","",Cadastro!D78)</f>
        <v/>
      </c>
      <c r="P78" s="76" t="str">
        <f>IF(Cadastro!C78="","",Cadastro!C78)</f>
        <v/>
      </c>
      <c r="Q78" s="93" t="str">
        <f t="shared" si="29"/>
        <v/>
      </c>
      <c r="R78" s="94" t="str">
        <f>IF(Cadastro!H78="","",Cadastro!H78)</f>
        <v/>
      </c>
      <c r="S78" s="95" t="str">
        <f t="shared" si="30"/>
        <v/>
      </c>
      <c r="T78" s="96" t="str">
        <f t="shared" si="31"/>
        <v/>
      </c>
      <c r="U78" s="96" t="str">
        <f>IFERROR(IF(P78="","",SUMIF(Movimento!$D$9:$D$7010,Saldo!P78,Movimento!$I$9:$I$7010)+W78)/(V78+X78),"")</f>
        <v/>
      </c>
      <c r="V78" s="94" t="str">
        <f>IFERROR(IF(Cadastro!E78="","",Cadastro!E78),"")</f>
        <v/>
      </c>
      <c r="W78" s="97" t="str">
        <f>IFERROR(IF(Cadastro!I78="","",Cadastro!I78),"")</f>
        <v/>
      </c>
      <c r="X78" s="94" t="str">
        <f>IF(P78="","",SUMIF(Movimento!$D$9:$D$7010,Saldo!P78,Movimento!$G$9:$G$7010))</f>
        <v/>
      </c>
      <c r="Y78" s="94" t="str">
        <f>IF(P78="","",SUMIF(MovSaida!$D$9:$D$7010,Saldo!P78,MovSaida!$F$9:$F$7010))</f>
        <v/>
      </c>
      <c r="Z78" s="94" t="str">
        <f>IFERROR(IF(P78="","",SUMIFS(InvAjust!$G$9:$G$6009,InvAjust!$E$9:$E$6009,Saldo!P78,InvAjust!$C$9:$C$6009,"Add")-SUMIFS(InvAjust!$G$9:$G$6009,InvAjust!$E$9:$E$6009,Saldo!P78,InvAjust!$C$9:$C$6009,"Remove")),"")</f>
        <v/>
      </c>
      <c r="AA78" s="98" t="str">
        <f t="shared" si="32"/>
        <v/>
      </c>
    </row>
    <row r="79" spans="1:27" ht="18.95" customHeight="1" x14ac:dyDescent="0.25">
      <c r="A79" s="82"/>
      <c r="C79" s="89" t="str">
        <f t="shared" si="21"/>
        <v/>
      </c>
      <c r="D79" s="89" t="str">
        <f t="shared" si="22"/>
        <v/>
      </c>
      <c r="E79" s="89" t="str">
        <f t="shared" si="23"/>
        <v/>
      </c>
      <c r="F79" s="89" t="str">
        <f t="shared" si="24"/>
        <v/>
      </c>
      <c r="G79" s="90" t="str">
        <f t="shared" si="25"/>
        <v/>
      </c>
      <c r="H79" s="91" t="str">
        <f t="shared" si="26"/>
        <v/>
      </c>
      <c r="I79" s="91" t="str">
        <f t="shared" si="27"/>
        <v/>
      </c>
      <c r="J79" s="91" t="str">
        <f t="shared" si="28"/>
        <v/>
      </c>
      <c r="K79" s="92" t="str">
        <f t="shared" si="17"/>
        <v/>
      </c>
      <c r="L79" s="92" t="str">
        <f t="shared" si="18"/>
        <v/>
      </c>
      <c r="M79" s="92" t="str">
        <f t="shared" si="19"/>
        <v/>
      </c>
      <c r="N79" s="92" t="str">
        <f t="shared" si="20"/>
        <v/>
      </c>
      <c r="O79" s="76" t="str">
        <f>IF(Cadastro!D79="","",Cadastro!D79)</f>
        <v/>
      </c>
      <c r="P79" s="76" t="str">
        <f>IF(Cadastro!C79="","",Cadastro!C79)</f>
        <v/>
      </c>
      <c r="Q79" s="93" t="str">
        <f t="shared" si="29"/>
        <v/>
      </c>
      <c r="R79" s="94" t="str">
        <f>IF(Cadastro!H79="","",Cadastro!H79)</f>
        <v/>
      </c>
      <c r="S79" s="95" t="str">
        <f t="shared" si="30"/>
        <v/>
      </c>
      <c r="T79" s="96" t="str">
        <f t="shared" si="31"/>
        <v/>
      </c>
      <c r="U79" s="96" t="str">
        <f>IFERROR(IF(P79="","",SUMIF(Movimento!$D$9:$D$7010,Saldo!P79,Movimento!$I$9:$I$7010)+W79)/(V79+X79),"")</f>
        <v/>
      </c>
      <c r="V79" s="94" t="str">
        <f>IFERROR(IF(Cadastro!E79="","",Cadastro!E79),"")</f>
        <v/>
      </c>
      <c r="W79" s="97" t="str">
        <f>IFERROR(IF(Cadastro!I79="","",Cadastro!I79),"")</f>
        <v/>
      </c>
      <c r="X79" s="94" t="str">
        <f>IF(P79="","",SUMIF(Movimento!$D$9:$D$7010,Saldo!P79,Movimento!$G$9:$G$7010))</f>
        <v/>
      </c>
      <c r="Y79" s="94" t="str">
        <f>IF(P79="","",SUMIF(MovSaida!$D$9:$D$7010,Saldo!P79,MovSaida!$F$9:$F$7010))</f>
        <v/>
      </c>
      <c r="Z79" s="94" t="str">
        <f>IFERROR(IF(P79="","",SUMIFS(InvAjust!$G$9:$G$6009,InvAjust!$E$9:$E$6009,Saldo!P79,InvAjust!$C$9:$C$6009,"Add")-SUMIFS(InvAjust!$G$9:$G$6009,InvAjust!$E$9:$E$6009,Saldo!P79,InvAjust!$C$9:$C$6009,"Remove")),"")</f>
        <v/>
      </c>
      <c r="AA79" s="98" t="str">
        <f t="shared" si="32"/>
        <v/>
      </c>
    </row>
    <row r="80" spans="1:27" ht="18.95" customHeight="1" x14ac:dyDescent="0.25">
      <c r="A80" s="82"/>
      <c r="C80" s="89" t="str">
        <f t="shared" si="21"/>
        <v/>
      </c>
      <c r="D80" s="89" t="str">
        <f t="shared" si="22"/>
        <v/>
      </c>
      <c r="E80" s="89" t="str">
        <f t="shared" si="23"/>
        <v/>
      </c>
      <c r="F80" s="89" t="str">
        <f t="shared" si="24"/>
        <v/>
      </c>
      <c r="G80" s="90" t="str">
        <f t="shared" si="25"/>
        <v/>
      </c>
      <c r="H80" s="91" t="str">
        <f t="shared" si="26"/>
        <v/>
      </c>
      <c r="I80" s="91" t="str">
        <f t="shared" si="27"/>
        <v/>
      </c>
      <c r="J80" s="91" t="str">
        <f t="shared" si="28"/>
        <v/>
      </c>
      <c r="K80" s="92" t="str">
        <f t="shared" si="17"/>
        <v/>
      </c>
      <c r="L80" s="92" t="str">
        <f t="shared" si="18"/>
        <v/>
      </c>
      <c r="M80" s="92" t="str">
        <f t="shared" si="19"/>
        <v/>
      </c>
      <c r="N80" s="92" t="str">
        <f t="shared" si="20"/>
        <v/>
      </c>
      <c r="O80" s="76" t="str">
        <f>IF(Cadastro!D80="","",Cadastro!D80)</f>
        <v/>
      </c>
      <c r="P80" s="76" t="str">
        <f>IF(Cadastro!C80="","",Cadastro!C80)</f>
        <v/>
      </c>
      <c r="Q80" s="93" t="str">
        <f t="shared" si="29"/>
        <v/>
      </c>
      <c r="R80" s="94" t="str">
        <f>IF(Cadastro!H80="","",Cadastro!H80)</f>
        <v/>
      </c>
      <c r="S80" s="95" t="str">
        <f t="shared" si="30"/>
        <v/>
      </c>
      <c r="T80" s="96" t="str">
        <f t="shared" si="31"/>
        <v/>
      </c>
      <c r="U80" s="96" t="str">
        <f>IFERROR(IF(P80="","",SUMIF(Movimento!$D$9:$D$7010,Saldo!P80,Movimento!$I$9:$I$7010)+W80)/(V80+X80),"")</f>
        <v/>
      </c>
      <c r="V80" s="94" t="str">
        <f>IFERROR(IF(Cadastro!E80="","",Cadastro!E80),"")</f>
        <v/>
      </c>
      <c r="W80" s="97" t="str">
        <f>IFERROR(IF(Cadastro!I80="","",Cadastro!I80),"")</f>
        <v/>
      </c>
      <c r="X80" s="94" t="str">
        <f>IF(P80="","",SUMIF(Movimento!$D$9:$D$7010,Saldo!P80,Movimento!$G$9:$G$7010))</f>
        <v/>
      </c>
      <c r="Y80" s="94" t="str">
        <f>IF(P80="","",SUMIF(MovSaida!$D$9:$D$7010,Saldo!P80,MovSaida!$F$9:$F$7010))</f>
        <v/>
      </c>
      <c r="Z80" s="94" t="str">
        <f>IFERROR(IF(P80="","",SUMIFS(InvAjust!$G$9:$G$6009,InvAjust!$E$9:$E$6009,Saldo!P80,InvAjust!$C$9:$C$6009,"Add")-SUMIFS(InvAjust!$G$9:$G$6009,InvAjust!$E$9:$E$6009,Saldo!P80,InvAjust!$C$9:$C$6009,"Remove")),"")</f>
        <v/>
      </c>
      <c r="AA80" s="98" t="str">
        <f t="shared" si="32"/>
        <v/>
      </c>
    </row>
    <row r="81" spans="1:27" ht="18.95" customHeight="1" x14ac:dyDescent="0.25">
      <c r="A81" s="82"/>
      <c r="C81" s="89" t="str">
        <f t="shared" si="21"/>
        <v/>
      </c>
      <c r="D81" s="89" t="str">
        <f t="shared" si="22"/>
        <v/>
      </c>
      <c r="E81" s="89" t="str">
        <f t="shared" si="23"/>
        <v/>
      </c>
      <c r="F81" s="89" t="str">
        <f t="shared" si="24"/>
        <v/>
      </c>
      <c r="G81" s="90" t="str">
        <f t="shared" si="25"/>
        <v/>
      </c>
      <c r="H81" s="91" t="str">
        <f t="shared" si="26"/>
        <v/>
      </c>
      <c r="I81" s="91" t="str">
        <f t="shared" si="27"/>
        <v/>
      </c>
      <c r="J81" s="91" t="str">
        <f t="shared" si="28"/>
        <v/>
      </c>
      <c r="K81" s="92" t="str">
        <f t="shared" si="17"/>
        <v/>
      </c>
      <c r="L81" s="92" t="str">
        <f t="shared" si="18"/>
        <v/>
      </c>
      <c r="M81" s="92" t="str">
        <f t="shared" si="19"/>
        <v/>
      </c>
      <c r="N81" s="92" t="str">
        <f t="shared" si="20"/>
        <v/>
      </c>
      <c r="O81" s="76" t="str">
        <f>IF(Cadastro!D81="","",Cadastro!D81)</f>
        <v/>
      </c>
      <c r="P81" s="76" t="str">
        <f>IF(Cadastro!C81="","",Cadastro!C81)</f>
        <v/>
      </c>
      <c r="Q81" s="93" t="str">
        <f t="shared" si="29"/>
        <v/>
      </c>
      <c r="R81" s="94" t="str">
        <f>IF(Cadastro!H81="","",Cadastro!H81)</f>
        <v/>
      </c>
      <c r="S81" s="95" t="str">
        <f t="shared" si="30"/>
        <v/>
      </c>
      <c r="T81" s="96" t="str">
        <f t="shared" si="31"/>
        <v/>
      </c>
      <c r="U81" s="96" t="str">
        <f>IFERROR(IF(P81="","",SUMIF(Movimento!$D$9:$D$7010,Saldo!P81,Movimento!$I$9:$I$7010)+W81)/(V81+X81),"")</f>
        <v/>
      </c>
      <c r="V81" s="94" t="str">
        <f>IFERROR(IF(Cadastro!E81="","",Cadastro!E81),"")</f>
        <v/>
      </c>
      <c r="W81" s="97" t="str">
        <f>IFERROR(IF(Cadastro!I81="","",Cadastro!I81),"")</f>
        <v/>
      </c>
      <c r="X81" s="94" t="str">
        <f>IF(P81="","",SUMIF(Movimento!$D$9:$D$7010,Saldo!P81,Movimento!$G$9:$G$7010))</f>
        <v/>
      </c>
      <c r="Y81" s="94" t="str">
        <f>IF(P81="","",SUMIF(MovSaida!$D$9:$D$7010,Saldo!P81,MovSaida!$F$9:$F$7010))</f>
        <v/>
      </c>
      <c r="Z81" s="94" t="str">
        <f>IFERROR(IF(P81="","",SUMIFS(InvAjust!$G$9:$G$6009,InvAjust!$E$9:$E$6009,Saldo!P81,InvAjust!$C$9:$C$6009,"Add")-SUMIFS(InvAjust!$G$9:$G$6009,InvAjust!$E$9:$E$6009,Saldo!P81,InvAjust!$C$9:$C$6009,"Remove")),"")</f>
        <v/>
      </c>
      <c r="AA81" s="98" t="str">
        <f t="shared" si="32"/>
        <v/>
      </c>
    </row>
    <row r="82" spans="1:27" ht="18.95" customHeight="1" x14ac:dyDescent="0.25">
      <c r="A82" s="82"/>
      <c r="C82" s="89" t="str">
        <f t="shared" si="21"/>
        <v/>
      </c>
      <c r="D82" s="89" t="str">
        <f t="shared" si="22"/>
        <v/>
      </c>
      <c r="E82" s="89" t="str">
        <f t="shared" si="23"/>
        <v/>
      </c>
      <c r="F82" s="89" t="str">
        <f t="shared" si="24"/>
        <v/>
      </c>
      <c r="G82" s="90" t="str">
        <f t="shared" si="25"/>
        <v/>
      </c>
      <c r="H82" s="91" t="str">
        <f t="shared" si="26"/>
        <v/>
      </c>
      <c r="I82" s="91" t="str">
        <f t="shared" si="27"/>
        <v/>
      </c>
      <c r="J82" s="91" t="str">
        <f t="shared" si="28"/>
        <v/>
      </c>
      <c r="K82" s="92" t="str">
        <f t="shared" si="17"/>
        <v/>
      </c>
      <c r="L82" s="92" t="str">
        <f t="shared" si="18"/>
        <v/>
      </c>
      <c r="M82" s="92" t="str">
        <f t="shared" si="19"/>
        <v/>
      </c>
      <c r="N82" s="92" t="str">
        <f t="shared" si="20"/>
        <v/>
      </c>
      <c r="O82" s="76" t="str">
        <f>IF(Cadastro!D82="","",Cadastro!D82)</f>
        <v/>
      </c>
      <c r="P82" s="76" t="str">
        <f>IF(Cadastro!C82="","",Cadastro!C82)</f>
        <v/>
      </c>
      <c r="Q82" s="93" t="str">
        <f t="shared" si="29"/>
        <v/>
      </c>
      <c r="R82" s="94" t="str">
        <f>IF(Cadastro!H82="","",Cadastro!H82)</f>
        <v/>
      </c>
      <c r="S82" s="95" t="str">
        <f t="shared" si="30"/>
        <v/>
      </c>
      <c r="T82" s="96" t="str">
        <f t="shared" si="31"/>
        <v/>
      </c>
      <c r="U82" s="96" t="str">
        <f>IFERROR(IF(P82="","",SUMIF(Movimento!$D$9:$D$7010,Saldo!P82,Movimento!$I$9:$I$7010)+W82)/(V82+X82),"")</f>
        <v/>
      </c>
      <c r="V82" s="94" t="str">
        <f>IFERROR(IF(Cadastro!E82="","",Cadastro!E82),"")</f>
        <v/>
      </c>
      <c r="W82" s="97" t="str">
        <f>IFERROR(IF(Cadastro!I82="","",Cadastro!I82),"")</f>
        <v/>
      </c>
      <c r="X82" s="94" t="str">
        <f>IF(P82="","",SUMIF(Movimento!$D$9:$D$7010,Saldo!P82,Movimento!$G$9:$G$7010))</f>
        <v/>
      </c>
      <c r="Y82" s="94" t="str">
        <f>IF(P82="","",SUMIF(MovSaida!$D$9:$D$7010,Saldo!P82,MovSaida!$F$9:$F$7010))</f>
        <v/>
      </c>
      <c r="Z82" s="94" t="str">
        <f>IFERROR(IF(P82="","",SUMIFS(InvAjust!$G$9:$G$6009,InvAjust!$E$9:$E$6009,Saldo!P82,InvAjust!$C$9:$C$6009,"Add")-SUMIFS(InvAjust!$G$9:$G$6009,InvAjust!$E$9:$E$6009,Saldo!P82,InvAjust!$C$9:$C$6009,"Remove")),"")</f>
        <v/>
      </c>
      <c r="AA82" s="98" t="str">
        <f t="shared" si="32"/>
        <v/>
      </c>
    </row>
    <row r="83" spans="1:27" ht="18.95" customHeight="1" x14ac:dyDescent="0.25">
      <c r="A83" s="82"/>
      <c r="C83" s="89" t="str">
        <f t="shared" si="21"/>
        <v/>
      </c>
      <c r="D83" s="89" t="str">
        <f t="shared" si="22"/>
        <v/>
      </c>
      <c r="E83" s="89" t="str">
        <f t="shared" si="23"/>
        <v/>
      </c>
      <c r="F83" s="89" t="str">
        <f t="shared" si="24"/>
        <v/>
      </c>
      <c r="G83" s="90" t="str">
        <f t="shared" si="25"/>
        <v/>
      </c>
      <c r="H83" s="91" t="str">
        <f t="shared" si="26"/>
        <v/>
      </c>
      <c r="I83" s="91" t="str">
        <f t="shared" si="27"/>
        <v/>
      </c>
      <c r="J83" s="91" t="str">
        <f t="shared" si="28"/>
        <v/>
      </c>
      <c r="K83" s="92" t="str">
        <f t="shared" si="17"/>
        <v/>
      </c>
      <c r="L83" s="92" t="str">
        <f t="shared" si="18"/>
        <v/>
      </c>
      <c r="M83" s="92" t="str">
        <f t="shared" si="19"/>
        <v/>
      </c>
      <c r="N83" s="92" t="str">
        <f t="shared" si="20"/>
        <v/>
      </c>
      <c r="O83" s="76" t="str">
        <f>IF(Cadastro!D83="","",Cadastro!D83)</f>
        <v/>
      </c>
      <c r="P83" s="76" t="str">
        <f>IF(Cadastro!C83="","",Cadastro!C83)</f>
        <v/>
      </c>
      <c r="Q83" s="93" t="str">
        <f t="shared" si="29"/>
        <v/>
      </c>
      <c r="R83" s="94" t="str">
        <f>IF(Cadastro!H83="","",Cadastro!H83)</f>
        <v/>
      </c>
      <c r="S83" s="95" t="str">
        <f t="shared" si="30"/>
        <v/>
      </c>
      <c r="T83" s="96" t="str">
        <f t="shared" si="31"/>
        <v/>
      </c>
      <c r="U83" s="96" t="str">
        <f>IFERROR(IF(P83="","",SUMIF(Movimento!$D$9:$D$7010,Saldo!P83,Movimento!$I$9:$I$7010)+W83)/(V83+X83),"")</f>
        <v/>
      </c>
      <c r="V83" s="94" t="str">
        <f>IFERROR(IF(Cadastro!E83="","",Cadastro!E83),"")</f>
        <v/>
      </c>
      <c r="W83" s="97" t="str">
        <f>IFERROR(IF(Cadastro!I83="","",Cadastro!I83),"")</f>
        <v/>
      </c>
      <c r="X83" s="94" t="str">
        <f>IF(P83="","",SUMIF(Movimento!$D$9:$D$7010,Saldo!P83,Movimento!$G$9:$G$7010))</f>
        <v/>
      </c>
      <c r="Y83" s="94" t="str">
        <f>IF(P83="","",SUMIF(MovSaida!$D$9:$D$7010,Saldo!P83,MovSaida!$F$9:$F$7010))</f>
        <v/>
      </c>
      <c r="Z83" s="94" t="str">
        <f>IFERROR(IF(P83="","",SUMIFS(InvAjust!$G$9:$G$6009,InvAjust!$E$9:$E$6009,Saldo!P83,InvAjust!$C$9:$C$6009,"Add")-SUMIFS(InvAjust!$G$9:$G$6009,InvAjust!$E$9:$E$6009,Saldo!P83,InvAjust!$C$9:$C$6009,"Remove")),"")</f>
        <v/>
      </c>
      <c r="AA83" s="98" t="str">
        <f t="shared" si="32"/>
        <v/>
      </c>
    </row>
    <row r="84" spans="1:27" ht="18.95" customHeight="1" x14ac:dyDescent="0.25">
      <c r="A84" s="82"/>
      <c r="C84" s="89" t="str">
        <f t="shared" si="21"/>
        <v/>
      </c>
      <c r="D84" s="89" t="str">
        <f t="shared" si="22"/>
        <v/>
      </c>
      <c r="E84" s="89" t="str">
        <f t="shared" si="23"/>
        <v/>
      </c>
      <c r="F84" s="89" t="str">
        <f t="shared" si="24"/>
        <v/>
      </c>
      <c r="G84" s="90" t="str">
        <f t="shared" si="25"/>
        <v/>
      </c>
      <c r="H84" s="91" t="str">
        <f t="shared" si="26"/>
        <v/>
      </c>
      <c r="I84" s="91" t="str">
        <f t="shared" si="27"/>
        <v/>
      </c>
      <c r="J84" s="91" t="str">
        <f t="shared" si="28"/>
        <v/>
      </c>
      <c r="K84" s="92" t="str">
        <f t="shared" si="17"/>
        <v/>
      </c>
      <c r="L84" s="92" t="str">
        <f t="shared" si="18"/>
        <v/>
      </c>
      <c r="M84" s="92" t="str">
        <f t="shared" si="19"/>
        <v/>
      </c>
      <c r="N84" s="92" t="str">
        <f t="shared" si="20"/>
        <v/>
      </c>
      <c r="O84" s="76" t="str">
        <f>IF(Cadastro!D84="","",Cadastro!D84)</f>
        <v/>
      </c>
      <c r="P84" s="76" t="str">
        <f>IF(Cadastro!C84="","",Cadastro!C84)</f>
        <v/>
      </c>
      <c r="Q84" s="93" t="str">
        <f t="shared" si="29"/>
        <v/>
      </c>
      <c r="R84" s="94" t="str">
        <f>IF(Cadastro!H84="","",Cadastro!H84)</f>
        <v/>
      </c>
      <c r="S84" s="95" t="str">
        <f t="shared" si="30"/>
        <v/>
      </c>
      <c r="T84" s="96" t="str">
        <f t="shared" si="31"/>
        <v/>
      </c>
      <c r="U84" s="96" t="str">
        <f>IFERROR(IF(P84="","",SUMIF(Movimento!$D$9:$D$7010,Saldo!P84,Movimento!$I$9:$I$7010)+W84)/(V84+X84),"")</f>
        <v/>
      </c>
      <c r="V84" s="94" t="str">
        <f>IFERROR(IF(Cadastro!E84="","",Cadastro!E84),"")</f>
        <v/>
      </c>
      <c r="W84" s="97" t="str">
        <f>IFERROR(IF(Cadastro!I84="","",Cadastro!I84),"")</f>
        <v/>
      </c>
      <c r="X84" s="94" t="str">
        <f>IF(P84="","",SUMIF(Movimento!$D$9:$D$7010,Saldo!P84,Movimento!$G$9:$G$7010))</f>
        <v/>
      </c>
      <c r="Y84" s="94" t="str">
        <f>IF(P84="","",SUMIF(MovSaida!$D$9:$D$7010,Saldo!P84,MovSaida!$F$9:$F$7010))</f>
        <v/>
      </c>
      <c r="Z84" s="94" t="str">
        <f>IFERROR(IF(P84="","",SUMIFS(InvAjust!$G$9:$G$6009,InvAjust!$E$9:$E$6009,Saldo!P84,InvAjust!$C$9:$C$6009,"Add")-SUMIFS(InvAjust!$G$9:$G$6009,InvAjust!$E$9:$E$6009,Saldo!P84,InvAjust!$C$9:$C$6009,"Remove")),"")</f>
        <v/>
      </c>
      <c r="AA84" s="98" t="str">
        <f t="shared" si="32"/>
        <v/>
      </c>
    </row>
    <row r="85" spans="1:27" ht="18.95" customHeight="1" x14ac:dyDescent="0.25">
      <c r="A85" s="82"/>
      <c r="C85" s="89" t="str">
        <f t="shared" si="21"/>
        <v/>
      </c>
      <c r="D85" s="89" t="str">
        <f t="shared" si="22"/>
        <v/>
      </c>
      <c r="E85" s="89" t="str">
        <f t="shared" si="23"/>
        <v/>
      </c>
      <c r="F85" s="89" t="str">
        <f t="shared" si="24"/>
        <v/>
      </c>
      <c r="G85" s="90" t="str">
        <f t="shared" si="25"/>
        <v/>
      </c>
      <c r="H85" s="91" t="str">
        <f t="shared" si="26"/>
        <v/>
      </c>
      <c r="I85" s="91" t="str">
        <f t="shared" si="27"/>
        <v/>
      </c>
      <c r="J85" s="91" t="str">
        <f t="shared" si="28"/>
        <v/>
      </c>
      <c r="K85" s="92" t="str">
        <f t="shared" si="17"/>
        <v/>
      </c>
      <c r="L85" s="92" t="str">
        <f t="shared" si="18"/>
        <v/>
      </c>
      <c r="M85" s="92" t="str">
        <f t="shared" si="19"/>
        <v/>
      </c>
      <c r="N85" s="92" t="str">
        <f t="shared" si="20"/>
        <v/>
      </c>
      <c r="O85" s="76" t="str">
        <f>IF(Cadastro!D85="","",Cadastro!D85)</f>
        <v/>
      </c>
      <c r="P85" s="76" t="str">
        <f>IF(Cadastro!C85="","",Cadastro!C85)</f>
        <v/>
      </c>
      <c r="Q85" s="93" t="str">
        <f t="shared" si="29"/>
        <v/>
      </c>
      <c r="R85" s="94" t="str">
        <f>IF(Cadastro!H85="","",Cadastro!H85)</f>
        <v/>
      </c>
      <c r="S85" s="95" t="str">
        <f t="shared" si="30"/>
        <v/>
      </c>
      <c r="T85" s="96" t="str">
        <f t="shared" si="31"/>
        <v/>
      </c>
      <c r="U85" s="96" t="str">
        <f>IFERROR(IF(P85="","",SUMIF(Movimento!$D$9:$D$7010,Saldo!P85,Movimento!$I$9:$I$7010)+W85)/(V85+X85),"")</f>
        <v/>
      </c>
      <c r="V85" s="94" t="str">
        <f>IFERROR(IF(Cadastro!E85="","",Cadastro!E85),"")</f>
        <v/>
      </c>
      <c r="W85" s="97" t="str">
        <f>IFERROR(IF(Cadastro!I85="","",Cadastro!I85),"")</f>
        <v/>
      </c>
      <c r="X85" s="94" t="str">
        <f>IF(P85="","",SUMIF(Movimento!$D$9:$D$7010,Saldo!P85,Movimento!$G$9:$G$7010))</f>
        <v/>
      </c>
      <c r="Y85" s="94" t="str">
        <f>IF(P85="","",SUMIF(MovSaida!$D$9:$D$7010,Saldo!P85,MovSaida!$F$9:$F$7010))</f>
        <v/>
      </c>
      <c r="Z85" s="94" t="str">
        <f>IFERROR(IF(P85="","",SUMIFS(InvAjust!$G$9:$G$6009,InvAjust!$E$9:$E$6009,Saldo!P85,InvAjust!$C$9:$C$6009,"Add")-SUMIFS(InvAjust!$G$9:$G$6009,InvAjust!$E$9:$E$6009,Saldo!P85,InvAjust!$C$9:$C$6009,"Remove")),"")</f>
        <v/>
      </c>
      <c r="AA85" s="98" t="str">
        <f t="shared" si="32"/>
        <v/>
      </c>
    </row>
    <row r="86" spans="1:27" ht="18.95" customHeight="1" x14ac:dyDescent="0.25">
      <c r="A86" s="82"/>
      <c r="C86" s="89" t="str">
        <f t="shared" si="21"/>
        <v/>
      </c>
      <c r="D86" s="89" t="str">
        <f t="shared" si="22"/>
        <v/>
      </c>
      <c r="E86" s="89" t="str">
        <f t="shared" si="23"/>
        <v/>
      </c>
      <c r="F86" s="89" t="str">
        <f t="shared" si="24"/>
        <v/>
      </c>
      <c r="G86" s="90" t="str">
        <f t="shared" si="25"/>
        <v/>
      </c>
      <c r="H86" s="91" t="str">
        <f t="shared" si="26"/>
        <v/>
      </c>
      <c r="I86" s="91" t="str">
        <f t="shared" si="27"/>
        <v/>
      </c>
      <c r="J86" s="91" t="str">
        <f t="shared" si="28"/>
        <v/>
      </c>
      <c r="K86" s="92" t="str">
        <f t="shared" si="17"/>
        <v/>
      </c>
      <c r="L86" s="92" t="str">
        <f t="shared" si="18"/>
        <v/>
      </c>
      <c r="M86" s="92" t="str">
        <f t="shared" si="19"/>
        <v/>
      </c>
      <c r="N86" s="92" t="str">
        <f t="shared" si="20"/>
        <v/>
      </c>
      <c r="O86" s="76" t="str">
        <f>IF(Cadastro!D86="","",Cadastro!D86)</f>
        <v/>
      </c>
      <c r="P86" s="76" t="str">
        <f>IF(Cadastro!C86="","",Cadastro!C86)</f>
        <v/>
      </c>
      <c r="Q86" s="93" t="str">
        <f t="shared" si="29"/>
        <v/>
      </c>
      <c r="R86" s="94" t="str">
        <f>IF(Cadastro!H86="","",Cadastro!H86)</f>
        <v/>
      </c>
      <c r="S86" s="95" t="str">
        <f t="shared" si="30"/>
        <v/>
      </c>
      <c r="T86" s="96" t="str">
        <f t="shared" si="31"/>
        <v/>
      </c>
      <c r="U86" s="96" t="str">
        <f>IFERROR(IF(P86="","",SUMIF(Movimento!$D$9:$D$7010,Saldo!P86,Movimento!$I$9:$I$7010)+W86)/(V86+X86),"")</f>
        <v/>
      </c>
      <c r="V86" s="94" t="str">
        <f>IFERROR(IF(Cadastro!E86="","",Cadastro!E86),"")</f>
        <v/>
      </c>
      <c r="W86" s="97" t="str">
        <f>IFERROR(IF(Cadastro!I86="","",Cadastro!I86),"")</f>
        <v/>
      </c>
      <c r="X86" s="94" t="str">
        <f>IF(P86="","",SUMIF(Movimento!$D$9:$D$7010,Saldo!P86,Movimento!$G$9:$G$7010))</f>
        <v/>
      </c>
      <c r="Y86" s="94" t="str">
        <f>IF(P86="","",SUMIF(MovSaida!$D$9:$D$7010,Saldo!P86,MovSaida!$F$9:$F$7010))</f>
        <v/>
      </c>
      <c r="Z86" s="94" t="str">
        <f>IFERROR(IF(P86="","",SUMIFS(InvAjust!$G$9:$G$6009,InvAjust!$E$9:$E$6009,Saldo!P86,InvAjust!$C$9:$C$6009,"Add")-SUMIFS(InvAjust!$G$9:$G$6009,InvAjust!$E$9:$E$6009,Saldo!P86,InvAjust!$C$9:$C$6009,"Remove")),"")</f>
        <v/>
      </c>
      <c r="AA86" s="98" t="str">
        <f t="shared" si="32"/>
        <v/>
      </c>
    </row>
    <row r="87" spans="1:27" ht="18.95" customHeight="1" x14ac:dyDescent="0.25">
      <c r="A87" s="82"/>
      <c r="C87" s="89" t="str">
        <f t="shared" si="21"/>
        <v/>
      </c>
      <c r="D87" s="89" t="str">
        <f t="shared" si="22"/>
        <v/>
      </c>
      <c r="E87" s="89" t="str">
        <f t="shared" si="23"/>
        <v/>
      </c>
      <c r="F87" s="89" t="str">
        <f t="shared" si="24"/>
        <v/>
      </c>
      <c r="G87" s="90" t="str">
        <f t="shared" si="25"/>
        <v/>
      </c>
      <c r="H87" s="91" t="str">
        <f t="shared" si="26"/>
        <v/>
      </c>
      <c r="I87" s="91" t="str">
        <f t="shared" si="27"/>
        <v/>
      </c>
      <c r="J87" s="91" t="str">
        <f t="shared" si="28"/>
        <v/>
      </c>
      <c r="K87" s="92" t="str">
        <f t="shared" si="17"/>
        <v/>
      </c>
      <c r="L87" s="92" t="str">
        <f t="shared" si="18"/>
        <v/>
      </c>
      <c r="M87" s="92" t="str">
        <f t="shared" si="19"/>
        <v/>
      </c>
      <c r="N87" s="92" t="str">
        <f t="shared" si="20"/>
        <v/>
      </c>
      <c r="O87" s="76" t="str">
        <f>IF(Cadastro!D87="","",Cadastro!D87)</f>
        <v/>
      </c>
      <c r="P87" s="76" t="str">
        <f>IF(Cadastro!C87="","",Cadastro!C87)</f>
        <v/>
      </c>
      <c r="Q87" s="93" t="str">
        <f t="shared" si="29"/>
        <v/>
      </c>
      <c r="R87" s="94" t="str">
        <f>IF(Cadastro!H87="","",Cadastro!H87)</f>
        <v/>
      </c>
      <c r="S87" s="95" t="str">
        <f t="shared" si="30"/>
        <v/>
      </c>
      <c r="T87" s="96" t="str">
        <f t="shared" si="31"/>
        <v/>
      </c>
      <c r="U87" s="96" t="str">
        <f>IFERROR(IF(P87="","",SUMIF(Movimento!$D$9:$D$7010,Saldo!P87,Movimento!$I$9:$I$7010)+W87)/(V87+X87),"")</f>
        <v/>
      </c>
      <c r="V87" s="94" t="str">
        <f>IFERROR(IF(Cadastro!E87="","",Cadastro!E87),"")</f>
        <v/>
      </c>
      <c r="W87" s="97" t="str">
        <f>IFERROR(IF(Cadastro!I87="","",Cadastro!I87),"")</f>
        <v/>
      </c>
      <c r="X87" s="94" t="str">
        <f>IF(P87="","",SUMIF(Movimento!$D$9:$D$7010,Saldo!P87,Movimento!$G$9:$G$7010))</f>
        <v/>
      </c>
      <c r="Y87" s="94" t="str">
        <f>IF(P87="","",SUMIF(MovSaida!$D$9:$D$7010,Saldo!P87,MovSaida!$F$9:$F$7010))</f>
        <v/>
      </c>
      <c r="Z87" s="94" t="str">
        <f>IFERROR(IF(P87="","",SUMIFS(InvAjust!$G$9:$G$6009,InvAjust!$E$9:$E$6009,Saldo!P87,InvAjust!$C$9:$C$6009,"Add")-SUMIFS(InvAjust!$G$9:$G$6009,InvAjust!$E$9:$E$6009,Saldo!P87,InvAjust!$C$9:$C$6009,"Remove")),"")</f>
        <v/>
      </c>
      <c r="AA87" s="98" t="str">
        <f t="shared" si="32"/>
        <v/>
      </c>
    </row>
    <row r="88" spans="1:27" ht="18.95" customHeight="1" x14ac:dyDescent="0.25">
      <c r="A88" s="82"/>
      <c r="C88" s="89" t="str">
        <f t="shared" si="21"/>
        <v/>
      </c>
      <c r="D88" s="89" t="str">
        <f t="shared" si="22"/>
        <v/>
      </c>
      <c r="E88" s="89" t="str">
        <f t="shared" si="23"/>
        <v/>
      </c>
      <c r="F88" s="89" t="str">
        <f t="shared" si="24"/>
        <v/>
      </c>
      <c r="G88" s="90" t="str">
        <f t="shared" si="25"/>
        <v/>
      </c>
      <c r="H88" s="91" t="str">
        <f t="shared" si="26"/>
        <v/>
      </c>
      <c r="I88" s="91" t="str">
        <f t="shared" si="27"/>
        <v/>
      </c>
      <c r="J88" s="91" t="str">
        <f t="shared" si="28"/>
        <v/>
      </c>
      <c r="K88" s="92" t="str">
        <f t="shared" si="17"/>
        <v/>
      </c>
      <c r="L88" s="92" t="str">
        <f t="shared" si="18"/>
        <v/>
      </c>
      <c r="M88" s="92" t="str">
        <f t="shared" si="19"/>
        <v/>
      </c>
      <c r="N88" s="92" t="str">
        <f t="shared" si="20"/>
        <v/>
      </c>
      <c r="O88" s="76" t="str">
        <f>IF(Cadastro!D88="","",Cadastro!D88)</f>
        <v/>
      </c>
      <c r="P88" s="76" t="str">
        <f>IF(Cadastro!C88="","",Cadastro!C88)</f>
        <v/>
      </c>
      <c r="Q88" s="93" t="str">
        <f t="shared" si="29"/>
        <v/>
      </c>
      <c r="R88" s="94" t="str">
        <f>IF(Cadastro!H88="","",Cadastro!H88)</f>
        <v/>
      </c>
      <c r="S88" s="95" t="str">
        <f t="shared" si="30"/>
        <v/>
      </c>
      <c r="T88" s="96" t="str">
        <f t="shared" si="31"/>
        <v/>
      </c>
      <c r="U88" s="96" t="str">
        <f>IFERROR(IF(P88="","",SUMIF(Movimento!$D$9:$D$7010,Saldo!P88,Movimento!$I$9:$I$7010)+W88)/(V88+X88),"")</f>
        <v/>
      </c>
      <c r="V88" s="94" t="str">
        <f>IFERROR(IF(Cadastro!E88="","",Cadastro!E88),"")</f>
        <v/>
      </c>
      <c r="W88" s="97" t="str">
        <f>IFERROR(IF(Cadastro!I88="","",Cadastro!I88),"")</f>
        <v/>
      </c>
      <c r="X88" s="94" t="str">
        <f>IF(P88="","",SUMIF(Movimento!$D$9:$D$7010,Saldo!P88,Movimento!$G$9:$G$7010))</f>
        <v/>
      </c>
      <c r="Y88" s="94" t="str">
        <f>IF(P88="","",SUMIF(MovSaida!$D$9:$D$7010,Saldo!P88,MovSaida!$F$9:$F$7010))</f>
        <v/>
      </c>
      <c r="Z88" s="94" t="str">
        <f>IFERROR(IF(P88="","",SUMIFS(InvAjust!$G$9:$G$6009,InvAjust!$E$9:$E$6009,Saldo!P88,InvAjust!$C$9:$C$6009,"Add")-SUMIFS(InvAjust!$G$9:$G$6009,InvAjust!$E$9:$E$6009,Saldo!P88,InvAjust!$C$9:$C$6009,"Remove")),"")</f>
        <v/>
      </c>
      <c r="AA88" s="98" t="str">
        <f t="shared" si="32"/>
        <v/>
      </c>
    </row>
    <row r="89" spans="1:27" ht="18.95" customHeight="1" x14ac:dyDescent="0.25">
      <c r="A89" s="82"/>
      <c r="C89" s="89" t="str">
        <f t="shared" si="21"/>
        <v/>
      </c>
      <c r="D89" s="89" t="str">
        <f t="shared" si="22"/>
        <v/>
      </c>
      <c r="E89" s="89" t="str">
        <f t="shared" si="23"/>
        <v/>
      </c>
      <c r="F89" s="89" t="str">
        <f t="shared" si="24"/>
        <v/>
      </c>
      <c r="G89" s="90" t="str">
        <f t="shared" si="25"/>
        <v/>
      </c>
      <c r="H89" s="91" t="str">
        <f t="shared" si="26"/>
        <v/>
      </c>
      <c r="I89" s="91" t="str">
        <f t="shared" si="27"/>
        <v/>
      </c>
      <c r="J89" s="91" t="str">
        <f t="shared" si="28"/>
        <v/>
      </c>
      <c r="K89" s="92" t="str">
        <f t="shared" si="17"/>
        <v/>
      </c>
      <c r="L89" s="92" t="str">
        <f t="shared" si="18"/>
        <v/>
      </c>
      <c r="M89" s="92" t="str">
        <f t="shared" si="19"/>
        <v/>
      </c>
      <c r="N89" s="92" t="str">
        <f t="shared" si="20"/>
        <v/>
      </c>
      <c r="O89" s="76" t="str">
        <f>IF(Cadastro!D89="","",Cadastro!D89)</f>
        <v/>
      </c>
      <c r="P89" s="76" t="str">
        <f>IF(Cadastro!C89="","",Cadastro!C89)</f>
        <v/>
      </c>
      <c r="Q89" s="93" t="str">
        <f t="shared" si="29"/>
        <v/>
      </c>
      <c r="R89" s="94" t="str">
        <f>IF(Cadastro!H89="","",Cadastro!H89)</f>
        <v/>
      </c>
      <c r="S89" s="95" t="str">
        <f t="shared" si="30"/>
        <v/>
      </c>
      <c r="T89" s="96" t="str">
        <f t="shared" si="31"/>
        <v/>
      </c>
      <c r="U89" s="96" t="str">
        <f>IFERROR(IF(P89="","",SUMIF(Movimento!$D$9:$D$7010,Saldo!P89,Movimento!$I$9:$I$7010)+W89)/(V89+X89),"")</f>
        <v/>
      </c>
      <c r="V89" s="94" t="str">
        <f>IFERROR(IF(Cadastro!E89="","",Cadastro!E89),"")</f>
        <v/>
      </c>
      <c r="W89" s="97" t="str">
        <f>IFERROR(IF(Cadastro!I89="","",Cadastro!I89),"")</f>
        <v/>
      </c>
      <c r="X89" s="94" t="str">
        <f>IF(P89="","",SUMIF(Movimento!$D$9:$D$7010,Saldo!P89,Movimento!$G$9:$G$7010))</f>
        <v/>
      </c>
      <c r="Y89" s="94" t="str">
        <f>IF(P89="","",SUMIF(MovSaida!$D$9:$D$7010,Saldo!P89,MovSaida!$F$9:$F$7010))</f>
        <v/>
      </c>
      <c r="Z89" s="94" t="str">
        <f>IFERROR(IF(P89="","",SUMIFS(InvAjust!$G$9:$G$6009,InvAjust!$E$9:$E$6009,Saldo!P89,InvAjust!$C$9:$C$6009,"Add")-SUMIFS(InvAjust!$G$9:$G$6009,InvAjust!$E$9:$E$6009,Saldo!P89,InvAjust!$C$9:$C$6009,"Remove")),"")</f>
        <v/>
      </c>
      <c r="AA89" s="98" t="str">
        <f t="shared" si="32"/>
        <v/>
      </c>
    </row>
    <row r="90" spans="1:27" ht="18.95" customHeight="1" x14ac:dyDescent="0.25">
      <c r="A90" s="82"/>
      <c r="C90" s="89" t="str">
        <f t="shared" si="21"/>
        <v/>
      </c>
      <c r="D90" s="89" t="str">
        <f t="shared" si="22"/>
        <v/>
      </c>
      <c r="E90" s="89" t="str">
        <f t="shared" si="23"/>
        <v/>
      </c>
      <c r="F90" s="89" t="str">
        <f t="shared" si="24"/>
        <v/>
      </c>
      <c r="G90" s="90" t="str">
        <f t="shared" si="25"/>
        <v/>
      </c>
      <c r="H90" s="91" t="str">
        <f t="shared" si="26"/>
        <v/>
      </c>
      <c r="I90" s="91" t="str">
        <f t="shared" si="27"/>
        <v/>
      </c>
      <c r="J90" s="91" t="str">
        <f t="shared" si="28"/>
        <v/>
      </c>
      <c r="K90" s="92" t="str">
        <f t="shared" si="17"/>
        <v/>
      </c>
      <c r="L90" s="92" t="str">
        <f t="shared" si="18"/>
        <v/>
      </c>
      <c r="M90" s="92" t="str">
        <f t="shared" si="19"/>
        <v/>
      </c>
      <c r="N90" s="92" t="str">
        <f t="shared" si="20"/>
        <v/>
      </c>
      <c r="O90" s="76" t="str">
        <f>IF(Cadastro!D90="","",Cadastro!D90)</f>
        <v/>
      </c>
      <c r="P90" s="76" t="str">
        <f>IF(Cadastro!C90="","",Cadastro!C90)</f>
        <v/>
      </c>
      <c r="Q90" s="93" t="str">
        <f t="shared" si="29"/>
        <v/>
      </c>
      <c r="R90" s="94" t="str">
        <f>IF(Cadastro!H90="","",Cadastro!H90)</f>
        <v/>
      </c>
      <c r="S90" s="95" t="str">
        <f t="shared" si="30"/>
        <v/>
      </c>
      <c r="T90" s="96" t="str">
        <f t="shared" si="31"/>
        <v/>
      </c>
      <c r="U90" s="96" t="str">
        <f>IFERROR(IF(P90="","",SUMIF(Movimento!$D$9:$D$7010,Saldo!P90,Movimento!$I$9:$I$7010)+W90)/(V90+X90),"")</f>
        <v/>
      </c>
      <c r="V90" s="94" t="str">
        <f>IFERROR(IF(Cadastro!E90="","",Cadastro!E90),"")</f>
        <v/>
      </c>
      <c r="W90" s="97" t="str">
        <f>IFERROR(IF(Cadastro!I90="","",Cadastro!I90),"")</f>
        <v/>
      </c>
      <c r="X90" s="94" t="str">
        <f>IF(P90="","",SUMIF(Movimento!$D$9:$D$7010,Saldo!P90,Movimento!$G$9:$G$7010))</f>
        <v/>
      </c>
      <c r="Y90" s="94" t="str">
        <f>IF(P90="","",SUMIF(MovSaida!$D$9:$D$7010,Saldo!P90,MovSaida!$F$9:$F$7010))</f>
        <v/>
      </c>
      <c r="Z90" s="94" t="str">
        <f>IFERROR(IF(P90="","",SUMIFS(InvAjust!$G$9:$G$6009,InvAjust!$E$9:$E$6009,Saldo!P90,InvAjust!$C$9:$C$6009,"Add")-SUMIFS(InvAjust!$G$9:$G$6009,InvAjust!$E$9:$E$6009,Saldo!P90,InvAjust!$C$9:$C$6009,"Remove")),"")</f>
        <v/>
      </c>
      <c r="AA90" s="98" t="str">
        <f t="shared" si="32"/>
        <v/>
      </c>
    </row>
    <row r="91" spans="1:27" ht="18.95" customHeight="1" x14ac:dyDescent="0.25">
      <c r="A91" s="82"/>
      <c r="C91" s="89" t="str">
        <f t="shared" si="21"/>
        <v/>
      </c>
      <c r="D91" s="89" t="str">
        <f t="shared" si="22"/>
        <v/>
      </c>
      <c r="E91" s="89" t="str">
        <f t="shared" si="23"/>
        <v/>
      </c>
      <c r="F91" s="89" t="str">
        <f t="shared" si="24"/>
        <v/>
      </c>
      <c r="G91" s="90" t="str">
        <f t="shared" si="25"/>
        <v/>
      </c>
      <c r="H91" s="91" t="str">
        <f t="shared" si="26"/>
        <v/>
      </c>
      <c r="I91" s="91" t="str">
        <f t="shared" si="27"/>
        <v/>
      </c>
      <c r="J91" s="91" t="str">
        <f t="shared" si="28"/>
        <v/>
      </c>
      <c r="K91" s="92" t="str">
        <f t="shared" si="17"/>
        <v/>
      </c>
      <c r="L91" s="92" t="str">
        <f t="shared" si="18"/>
        <v/>
      </c>
      <c r="M91" s="92" t="str">
        <f t="shared" si="19"/>
        <v/>
      </c>
      <c r="N91" s="92" t="str">
        <f t="shared" si="20"/>
        <v/>
      </c>
      <c r="O91" s="76" t="str">
        <f>IF(Cadastro!D91="","",Cadastro!D91)</f>
        <v/>
      </c>
      <c r="P91" s="76" t="str">
        <f>IF(Cadastro!C91="","",Cadastro!C91)</f>
        <v/>
      </c>
      <c r="Q91" s="93" t="str">
        <f t="shared" si="29"/>
        <v/>
      </c>
      <c r="R91" s="94" t="str">
        <f>IF(Cadastro!H91="","",Cadastro!H91)</f>
        <v/>
      </c>
      <c r="S91" s="95" t="str">
        <f t="shared" si="30"/>
        <v/>
      </c>
      <c r="T91" s="96" t="str">
        <f t="shared" si="31"/>
        <v/>
      </c>
      <c r="U91" s="96" t="str">
        <f>IFERROR(IF(P91="","",SUMIF(Movimento!$D$9:$D$7010,Saldo!P91,Movimento!$I$9:$I$7010)+W91)/(V91+X91),"")</f>
        <v/>
      </c>
      <c r="V91" s="94" t="str">
        <f>IFERROR(IF(Cadastro!E91="","",Cadastro!E91),"")</f>
        <v/>
      </c>
      <c r="W91" s="97" t="str">
        <f>IFERROR(IF(Cadastro!I91="","",Cadastro!I91),"")</f>
        <v/>
      </c>
      <c r="X91" s="94" t="str">
        <f>IF(P91="","",SUMIF(Movimento!$D$9:$D$7010,Saldo!P91,Movimento!$G$9:$G$7010))</f>
        <v/>
      </c>
      <c r="Y91" s="94" t="str">
        <f>IF(P91="","",SUMIF(MovSaida!$D$9:$D$7010,Saldo!P91,MovSaida!$F$9:$F$7010))</f>
        <v/>
      </c>
      <c r="Z91" s="94" t="str">
        <f>IFERROR(IF(P91="","",SUMIFS(InvAjust!$G$9:$G$6009,InvAjust!$E$9:$E$6009,Saldo!P91,InvAjust!$C$9:$C$6009,"Add")-SUMIFS(InvAjust!$G$9:$G$6009,InvAjust!$E$9:$E$6009,Saldo!P91,InvAjust!$C$9:$C$6009,"Remove")),"")</f>
        <v/>
      </c>
      <c r="AA91" s="98" t="str">
        <f t="shared" si="32"/>
        <v/>
      </c>
    </row>
    <row r="92" spans="1:27" ht="18.95" customHeight="1" x14ac:dyDescent="0.25">
      <c r="A92" s="82"/>
      <c r="C92" s="89" t="str">
        <f t="shared" si="21"/>
        <v/>
      </c>
      <c r="D92" s="89" t="str">
        <f t="shared" si="22"/>
        <v/>
      </c>
      <c r="E92" s="89" t="str">
        <f t="shared" si="23"/>
        <v/>
      </c>
      <c r="F92" s="89" t="str">
        <f t="shared" si="24"/>
        <v/>
      </c>
      <c r="G92" s="90" t="str">
        <f t="shared" si="25"/>
        <v/>
      </c>
      <c r="H92" s="91" t="str">
        <f t="shared" si="26"/>
        <v/>
      </c>
      <c r="I92" s="91" t="str">
        <f t="shared" si="27"/>
        <v/>
      </c>
      <c r="J92" s="91" t="str">
        <f t="shared" si="28"/>
        <v/>
      </c>
      <c r="K92" s="92" t="str">
        <f t="shared" si="17"/>
        <v/>
      </c>
      <c r="L92" s="92" t="str">
        <f t="shared" si="18"/>
        <v/>
      </c>
      <c r="M92" s="92" t="str">
        <f t="shared" si="19"/>
        <v/>
      </c>
      <c r="N92" s="92" t="str">
        <f t="shared" si="20"/>
        <v/>
      </c>
      <c r="O92" s="76" t="str">
        <f>IF(Cadastro!D92="","",Cadastro!D92)</f>
        <v/>
      </c>
      <c r="P92" s="76" t="str">
        <f>IF(Cadastro!C92="","",Cadastro!C92)</f>
        <v/>
      </c>
      <c r="Q92" s="93" t="str">
        <f t="shared" si="29"/>
        <v/>
      </c>
      <c r="R92" s="94" t="str">
        <f>IF(Cadastro!H92="","",Cadastro!H92)</f>
        <v/>
      </c>
      <c r="S92" s="95" t="str">
        <f t="shared" si="30"/>
        <v/>
      </c>
      <c r="T92" s="96" t="str">
        <f t="shared" si="31"/>
        <v/>
      </c>
      <c r="U92" s="96" t="str">
        <f>IFERROR(IF(P92="","",SUMIF(Movimento!$D$9:$D$7010,Saldo!P92,Movimento!$I$9:$I$7010)+W92)/(V92+X92),"")</f>
        <v/>
      </c>
      <c r="V92" s="94" t="str">
        <f>IFERROR(IF(Cadastro!E92="","",Cadastro!E92),"")</f>
        <v/>
      </c>
      <c r="W92" s="97" t="str">
        <f>IFERROR(IF(Cadastro!I92="","",Cadastro!I92),"")</f>
        <v/>
      </c>
      <c r="X92" s="94" t="str">
        <f>IF(P92="","",SUMIF(Movimento!$D$9:$D$7010,Saldo!P92,Movimento!$G$9:$G$7010))</f>
        <v/>
      </c>
      <c r="Y92" s="94" t="str">
        <f>IF(P92="","",SUMIF(MovSaida!$D$9:$D$7010,Saldo!P92,MovSaida!$F$9:$F$7010))</f>
        <v/>
      </c>
      <c r="Z92" s="94" t="str">
        <f>IFERROR(IF(P92="","",SUMIFS(InvAjust!$G$9:$G$6009,InvAjust!$E$9:$E$6009,Saldo!P92,InvAjust!$C$9:$C$6009,"Add")-SUMIFS(InvAjust!$G$9:$G$6009,InvAjust!$E$9:$E$6009,Saldo!P92,InvAjust!$C$9:$C$6009,"Remove")),"")</f>
        <v/>
      </c>
      <c r="AA92" s="98" t="str">
        <f t="shared" si="32"/>
        <v/>
      </c>
    </row>
    <row r="93" spans="1:27" ht="18.95" customHeight="1" x14ac:dyDescent="0.25">
      <c r="A93" s="82"/>
      <c r="C93" s="89" t="str">
        <f t="shared" si="21"/>
        <v/>
      </c>
      <c r="D93" s="89" t="str">
        <f t="shared" si="22"/>
        <v/>
      </c>
      <c r="E93" s="89" t="str">
        <f t="shared" si="23"/>
        <v/>
      </c>
      <c r="F93" s="89" t="str">
        <f t="shared" si="24"/>
        <v/>
      </c>
      <c r="G93" s="90" t="str">
        <f t="shared" si="25"/>
        <v/>
      </c>
      <c r="H93" s="91" t="str">
        <f t="shared" si="26"/>
        <v/>
      </c>
      <c r="I93" s="91" t="str">
        <f t="shared" si="27"/>
        <v/>
      </c>
      <c r="J93" s="91" t="str">
        <f t="shared" si="28"/>
        <v/>
      </c>
      <c r="K93" s="92" t="str">
        <f t="shared" si="17"/>
        <v/>
      </c>
      <c r="L93" s="92" t="str">
        <f t="shared" si="18"/>
        <v/>
      </c>
      <c r="M93" s="92" t="str">
        <f t="shared" si="19"/>
        <v/>
      </c>
      <c r="N93" s="92" t="str">
        <f t="shared" si="20"/>
        <v/>
      </c>
      <c r="O93" s="76" t="str">
        <f>IF(Cadastro!D93="","",Cadastro!D93)</f>
        <v/>
      </c>
      <c r="P93" s="76" t="str">
        <f>IF(Cadastro!C93="","",Cadastro!C93)</f>
        <v/>
      </c>
      <c r="Q93" s="93" t="str">
        <f t="shared" si="29"/>
        <v/>
      </c>
      <c r="R93" s="94" t="str">
        <f>IF(Cadastro!H93="","",Cadastro!H93)</f>
        <v/>
      </c>
      <c r="S93" s="95" t="str">
        <f t="shared" si="30"/>
        <v/>
      </c>
      <c r="T93" s="96" t="str">
        <f t="shared" si="31"/>
        <v/>
      </c>
      <c r="U93" s="96" t="str">
        <f>IFERROR(IF(P93="","",SUMIF(Movimento!$D$9:$D$7010,Saldo!P93,Movimento!$I$9:$I$7010)+W93)/(V93+X93),"")</f>
        <v/>
      </c>
      <c r="V93" s="94" t="str">
        <f>IFERROR(IF(Cadastro!E93="","",Cadastro!E93),"")</f>
        <v/>
      </c>
      <c r="W93" s="97" t="str">
        <f>IFERROR(IF(Cadastro!I93="","",Cadastro!I93),"")</f>
        <v/>
      </c>
      <c r="X93" s="94" t="str">
        <f>IF(P93="","",SUMIF(Movimento!$D$9:$D$7010,Saldo!P93,Movimento!$G$9:$G$7010))</f>
        <v/>
      </c>
      <c r="Y93" s="94" t="str">
        <f>IF(P93="","",SUMIF(MovSaida!$D$9:$D$7010,Saldo!P93,MovSaida!$F$9:$F$7010))</f>
        <v/>
      </c>
      <c r="Z93" s="94" t="str">
        <f>IFERROR(IF(P93="","",SUMIFS(InvAjust!$G$9:$G$6009,InvAjust!$E$9:$E$6009,Saldo!P93,InvAjust!$C$9:$C$6009,"Add")-SUMIFS(InvAjust!$G$9:$G$6009,InvAjust!$E$9:$E$6009,Saldo!P93,InvAjust!$C$9:$C$6009,"Remove")),"")</f>
        <v/>
      </c>
      <c r="AA93" s="98" t="str">
        <f t="shared" si="32"/>
        <v/>
      </c>
    </row>
    <row r="94" spans="1:27" ht="18.95" customHeight="1" x14ac:dyDescent="0.25">
      <c r="A94" s="82"/>
      <c r="C94" s="89" t="str">
        <f t="shared" si="21"/>
        <v/>
      </c>
      <c r="D94" s="89" t="str">
        <f t="shared" si="22"/>
        <v/>
      </c>
      <c r="E94" s="89" t="str">
        <f t="shared" si="23"/>
        <v/>
      </c>
      <c r="F94" s="89" t="str">
        <f t="shared" si="24"/>
        <v/>
      </c>
      <c r="G94" s="90" t="str">
        <f t="shared" si="25"/>
        <v/>
      </c>
      <c r="H94" s="91" t="str">
        <f t="shared" si="26"/>
        <v/>
      </c>
      <c r="I94" s="91" t="str">
        <f t="shared" si="27"/>
        <v/>
      </c>
      <c r="J94" s="91" t="str">
        <f t="shared" si="28"/>
        <v/>
      </c>
      <c r="K94" s="92" t="str">
        <f t="shared" si="17"/>
        <v/>
      </c>
      <c r="L94" s="92" t="str">
        <f t="shared" si="18"/>
        <v/>
      </c>
      <c r="M94" s="92" t="str">
        <f t="shared" si="19"/>
        <v/>
      </c>
      <c r="N94" s="92" t="str">
        <f t="shared" si="20"/>
        <v/>
      </c>
      <c r="O94" s="76" t="str">
        <f>IF(Cadastro!D94="","",Cadastro!D94)</f>
        <v/>
      </c>
      <c r="P94" s="76" t="str">
        <f>IF(Cadastro!C94="","",Cadastro!C94)</f>
        <v/>
      </c>
      <c r="Q94" s="93" t="str">
        <f t="shared" si="29"/>
        <v/>
      </c>
      <c r="R94" s="94" t="str">
        <f>IF(Cadastro!H94="","",Cadastro!H94)</f>
        <v/>
      </c>
      <c r="S94" s="95" t="str">
        <f t="shared" si="30"/>
        <v/>
      </c>
      <c r="T94" s="96" t="str">
        <f t="shared" si="31"/>
        <v/>
      </c>
      <c r="U94" s="96" t="str">
        <f>IFERROR(IF(P94="","",SUMIF(Movimento!$D$9:$D$7010,Saldo!P94,Movimento!$I$9:$I$7010)+W94)/(V94+X94),"")</f>
        <v/>
      </c>
      <c r="V94" s="94" t="str">
        <f>IFERROR(IF(Cadastro!E94="","",Cadastro!E94),"")</f>
        <v/>
      </c>
      <c r="W94" s="97" t="str">
        <f>IFERROR(IF(Cadastro!I94="","",Cadastro!I94),"")</f>
        <v/>
      </c>
      <c r="X94" s="94" t="str">
        <f>IF(P94="","",SUMIF(Movimento!$D$9:$D$7010,Saldo!P94,Movimento!$G$9:$G$7010))</f>
        <v/>
      </c>
      <c r="Y94" s="94" t="str">
        <f>IF(P94="","",SUMIF(MovSaida!$D$9:$D$7010,Saldo!P94,MovSaida!$F$9:$F$7010))</f>
        <v/>
      </c>
      <c r="Z94" s="94" t="str">
        <f>IFERROR(IF(P94="","",SUMIFS(InvAjust!$G$9:$G$6009,InvAjust!$E$9:$E$6009,Saldo!P94,InvAjust!$C$9:$C$6009,"Add")-SUMIFS(InvAjust!$G$9:$G$6009,InvAjust!$E$9:$E$6009,Saldo!P94,InvAjust!$C$9:$C$6009,"Remove")),"")</f>
        <v/>
      </c>
      <c r="AA94" s="98" t="str">
        <f t="shared" si="32"/>
        <v/>
      </c>
    </row>
    <row r="95" spans="1:27" ht="18.95" customHeight="1" x14ac:dyDescent="0.25">
      <c r="A95" s="82"/>
      <c r="C95" s="89" t="str">
        <f t="shared" si="21"/>
        <v/>
      </c>
      <c r="D95" s="89" t="str">
        <f t="shared" si="22"/>
        <v/>
      </c>
      <c r="E95" s="89" t="str">
        <f t="shared" si="23"/>
        <v/>
      </c>
      <c r="F95" s="89" t="str">
        <f t="shared" si="24"/>
        <v/>
      </c>
      <c r="G95" s="90" t="str">
        <f t="shared" si="25"/>
        <v/>
      </c>
      <c r="H95" s="91" t="str">
        <f t="shared" si="26"/>
        <v/>
      </c>
      <c r="I95" s="91" t="str">
        <f t="shared" si="27"/>
        <v/>
      </c>
      <c r="J95" s="91" t="str">
        <f t="shared" si="28"/>
        <v/>
      </c>
      <c r="K95" s="92" t="str">
        <f t="shared" si="17"/>
        <v/>
      </c>
      <c r="L95" s="92" t="str">
        <f t="shared" si="18"/>
        <v/>
      </c>
      <c r="M95" s="92" t="str">
        <f t="shared" si="19"/>
        <v/>
      </c>
      <c r="N95" s="92" t="str">
        <f t="shared" si="20"/>
        <v/>
      </c>
      <c r="O95" s="76" t="str">
        <f>IF(Cadastro!D95="","",Cadastro!D95)</f>
        <v/>
      </c>
      <c r="P95" s="76" t="str">
        <f>IF(Cadastro!C95="","",Cadastro!C95)</f>
        <v/>
      </c>
      <c r="Q95" s="93" t="str">
        <f t="shared" si="29"/>
        <v/>
      </c>
      <c r="R95" s="94" t="str">
        <f>IF(Cadastro!H95="","",Cadastro!H95)</f>
        <v/>
      </c>
      <c r="S95" s="95" t="str">
        <f t="shared" si="30"/>
        <v/>
      </c>
      <c r="T95" s="96" t="str">
        <f t="shared" si="31"/>
        <v/>
      </c>
      <c r="U95" s="96" t="str">
        <f>IFERROR(IF(P95="","",SUMIF(Movimento!$D$9:$D$7010,Saldo!P95,Movimento!$I$9:$I$7010)+W95)/(V95+X95),"")</f>
        <v/>
      </c>
      <c r="V95" s="94" t="str">
        <f>IFERROR(IF(Cadastro!E95="","",Cadastro!E95),"")</f>
        <v/>
      </c>
      <c r="W95" s="97" t="str">
        <f>IFERROR(IF(Cadastro!I95="","",Cadastro!I95),"")</f>
        <v/>
      </c>
      <c r="X95" s="94" t="str">
        <f>IF(P95="","",SUMIF(Movimento!$D$9:$D$7010,Saldo!P95,Movimento!$G$9:$G$7010))</f>
        <v/>
      </c>
      <c r="Y95" s="94" t="str">
        <f>IF(P95="","",SUMIF(MovSaida!$D$9:$D$7010,Saldo!P95,MovSaida!$F$9:$F$7010))</f>
        <v/>
      </c>
      <c r="Z95" s="94" t="str">
        <f>IFERROR(IF(P95="","",SUMIFS(InvAjust!$G$9:$G$6009,InvAjust!$E$9:$E$6009,Saldo!P95,InvAjust!$C$9:$C$6009,"Add")-SUMIFS(InvAjust!$G$9:$G$6009,InvAjust!$E$9:$E$6009,Saldo!P95,InvAjust!$C$9:$C$6009,"Remove")),"")</f>
        <v/>
      </c>
      <c r="AA95" s="98" t="str">
        <f t="shared" si="32"/>
        <v/>
      </c>
    </row>
    <row r="96" spans="1:27" ht="18.95" customHeight="1" x14ac:dyDescent="0.25">
      <c r="A96" s="82"/>
      <c r="C96" s="89" t="str">
        <f t="shared" si="21"/>
        <v/>
      </c>
      <c r="D96" s="89" t="str">
        <f t="shared" si="22"/>
        <v/>
      </c>
      <c r="E96" s="89" t="str">
        <f t="shared" si="23"/>
        <v/>
      </c>
      <c r="F96" s="89" t="str">
        <f t="shared" si="24"/>
        <v/>
      </c>
      <c r="G96" s="90" t="str">
        <f t="shared" si="25"/>
        <v/>
      </c>
      <c r="H96" s="91" t="str">
        <f t="shared" si="26"/>
        <v/>
      </c>
      <c r="I96" s="91" t="str">
        <f t="shared" si="27"/>
        <v/>
      </c>
      <c r="J96" s="91" t="str">
        <f t="shared" si="28"/>
        <v/>
      </c>
      <c r="K96" s="92" t="str">
        <f t="shared" si="17"/>
        <v/>
      </c>
      <c r="L96" s="92" t="str">
        <f t="shared" si="18"/>
        <v/>
      </c>
      <c r="M96" s="92" t="str">
        <f t="shared" si="19"/>
        <v/>
      </c>
      <c r="N96" s="92" t="str">
        <f t="shared" si="20"/>
        <v/>
      </c>
      <c r="O96" s="76" t="str">
        <f>IF(Cadastro!D96="","",Cadastro!D96)</f>
        <v/>
      </c>
      <c r="P96" s="76" t="str">
        <f>IF(Cadastro!C96="","",Cadastro!C96)</f>
        <v/>
      </c>
      <c r="Q96" s="93" t="str">
        <f t="shared" si="29"/>
        <v/>
      </c>
      <c r="R96" s="94" t="str">
        <f>IF(Cadastro!H96="","",Cadastro!H96)</f>
        <v/>
      </c>
      <c r="S96" s="95" t="str">
        <f t="shared" si="30"/>
        <v/>
      </c>
      <c r="T96" s="96" t="str">
        <f t="shared" si="31"/>
        <v/>
      </c>
      <c r="U96" s="96" t="str">
        <f>IFERROR(IF(P96="","",SUMIF(Movimento!$D$9:$D$7010,Saldo!P96,Movimento!$I$9:$I$7010)+W96)/(V96+X96),"")</f>
        <v/>
      </c>
      <c r="V96" s="94" t="str">
        <f>IFERROR(IF(Cadastro!E96="","",Cadastro!E96),"")</f>
        <v/>
      </c>
      <c r="W96" s="97" t="str">
        <f>IFERROR(IF(Cadastro!I96="","",Cadastro!I96),"")</f>
        <v/>
      </c>
      <c r="X96" s="94" t="str">
        <f>IF(P96="","",SUMIF(Movimento!$D$9:$D$7010,Saldo!P96,Movimento!$G$9:$G$7010))</f>
        <v/>
      </c>
      <c r="Y96" s="94" t="str">
        <f>IF(P96="","",SUMIF(MovSaida!$D$9:$D$7010,Saldo!P96,MovSaida!$F$9:$F$7010))</f>
        <v/>
      </c>
      <c r="Z96" s="94" t="str">
        <f>IFERROR(IF(P96="","",SUMIFS(InvAjust!$G$9:$G$6009,InvAjust!$E$9:$E$6009,Saldo!P96,InvAjust!$C$9:$C$6009,"Add")-SUMIFS(InvAjust!$G$9:$G$6009,InvAjust!$E$9:$E$6009,Saldo!P96,InvAjust!$C$9:$C$6009,"Remove")),"")</f>
        <v/>
      </c>
      <c r="AA96" s="98" t="str">
        <f t="shared" si="32"/>
        <v/>
      </c>
    </row>
    <row r="97" spans="1:27" ht="18.95" customHeight="1" x14ac:dyDescent="0.25">
      <c r="A97" s="82"/>
      <c r="C97" s="89" t="str">
        <f t="shared" si="21"/>
        <v/>
      </c>
      <c r="D97" s="89" t="str">
        <f t="shared" si="22"/>
        <v/>
      </c>
      <c r="E97" s="89" t="str">
        <f t="shared" si="23"/>
        <v/>
      </c>
      <c r="F97" s="89" t="str">
        <f t="shared" si="24"/>
        <v/>
      </c>
      <c r="G97" s="90" t="str">
        <f t="shared" si="25"/>
        <v/>
      </c>
      <c r="H97" s="91" t="str">
        <f t="shared" si="26"/>
        <v/>
      </c>
      <c r="I97" s="91" t="str">
        <f t="shared" si="27"/>
        <v/>
      </c>
      <c r="J97" s="91" t="str">
        <f t="shared" si="28"/>
        <v/>
      </c>
      <c r="K97" s="92" t="str">
        <f t="shared" si="17"/>
        <v/>
      </c>
      <c r="L97" s="92" t="str">
        <f t="shared" si="18"/>
        <v/>
      </c>
      <c r="M97" s="92" t="str">
        <f t="shared" si="19"/>
        <v/>
      </c>
      <c r="N97" s="92" t="str">
        <f t="shared" si="20"/>
        <v/>
      </c>
      <c r="O97" s="76" t="str">
        <f>IF(Cadastro!D97="","",Cadastro!D97)</f>
        <v/>
      </c>
      <c r="P97" s="76" t="str">
        <f>IF(Cadastro!C97="","",Cadastro!C97)</f>
        <v/>
      </c>
      <c r="Q97" s="93" t="str">
        <f t="shared" si="29"/>
        <v/>
      </c>
      <c r="R97" s="94" t="str">
        <f>IF(Cadastro!H97="","",Cadastro!H97)</f>
        <v/>
      </c>
      <c r="S97" s="95" t="str">
        <f t="shared" si="30"/>
        <v/>
      </c>
      <c r="T97" s="96" t="str">
        <f t="shared" si="31"/>
        <v/>
      </c>
      <c r="U97" s="96" t="str">
        <f>IFERROR(IF(P97="","",SUMIF(Movimento!$D$9:$D$7010,Saldo!P97,Movimento!$I$9:$I$7010)+W97)/(V97+X97),"")</f>
        <v/>
      </c>
      <c r="V97" s="94" t="str">
        <f>IFERROR(IF(Cadastro!E97="","",Cadastro!E97),"")</f>
        <v/>
      </c>
      <c r="W97" s="97" t="str">
        <f>IFERROR(IF(Cadastro!I97="","",Cadastro!I97),"")</f>
        <v/>
      </c>
      <c r="X97" s="94" t="str">
        <f>IF(P97="","",SUMIF(Movimento!$D$9:$D$7010,Saldo!P97,Movimento!$G$9:$G$7010))</f>
        <v/>
      </c>
      <c r="Y97" s="94" t="str">
        <f>IF(P97="","",SUMIF(MovSaida!$D$9:$D$7010,Saldo!P97,MovSaida!$F$9:$F$7010))</f>
        <v/>
      </c>
      <c r="Z97" s="94" t="str">
        <f>IFERROR(IF(P97="","",SUMIFS(InvAjust!$G$9:$G$6009,InvAjust!$E$9:$E$6009,Saldo!P97,InvAjust!$C$9:$C$6009,"Add")-SUMIFS(InvAjust!$G$9:$G$6009,InvAjust!$E$9:$E$6009,Saldo!P97,InvAjust!$C$9:$C$6009,"Remove")),"")</f>
        <v/>
      </c>
      <c r="AA97" s="98" t="str">
        <f t="shared" si="32"/>
        <v/>
      </c>
    </row>
    <row r="98" spans="1:27" ht="18.95" customHeight="1" x14ac:dyDescent="0.25">
      <c r="A98" s="82"/>
      <c r="C98" s="89" t="str">
        <f t="shared" si="21"/>
        <v/>
      </c>
      <c r="D98" s="89" t="str">
        <f t="shared" si="22"/>
        <v/>
      </c>
      <c r="E98" s="89" t="str">
        <f t="shared" si="23"/>
        <v/>
      </c>
      <c r="F98" s="89" t="str">
        <f t="shared" si="24"/>
        <v/>
      </c>
      <c r="G98" s="90" t="str">
        <f t="shared" si="25"/>
        <v/>
      </c>
      <c r="H98" s="91" t="str">
        <f t="shared" si="26"/>
        <v/>
      </c>
      <c r="I98" s="91" t="str">
        <f t="shared" si="27"/>
        <v/>
      </c>
      <c r="J98" s="91" t="str">
        <f t="shared" si="28"/>
        <v/>
      </c>
      <c r="K98" s="92" t="str">
        <f t="shared" si="17"/>
        <v/>
      </c>
      <c r="L98" s="92" t="str">
        <f t="shared" si="18"/>
        <v/>
      </c>
      <c r="M98" s="92" t="str">
        <f t="shared" si="19"/>
        <v/>
      </c>
      <c r="N98" s="92" t="str">
        <f t="shared" si="20"/>
        <v/>
      </c>
      <c r="O98" s="76" t="str">
        <f>IF(Cadastro!D98="","",Cadastro!D98)</f>
        <v/>
      </c>
      <c r="P98" s="76" t="str">
        <f>IF(Cadastro!C98="","",Cadastro!C98)</f>
        <v/>
      </c>
      <c r="Q98" s="93" t="str">
        <f t="shared" si="29"/>
        <v/>
      </c>
      <c r="R98" s="94" t="str">
        <f>IF(Cadastro!H98="","",Cadastro!H98)</f>
        <v/>
      </c>
      <c r="S98" s="95" t="str">
        <f t="shared" si="30"/>
        <v/>
      </c>
      <c r="T98" s="96" t="str">
        <f t="shared" si="31"/>
        <v/>
      </c>
      <c r="U98" s="96" t="str">
        <f>IFERROR(IF(P98="","",SUMIF(Movimento!$D$9:$D$7010,Saldo!P98,Movimento!$I$9:$I$7010)+W98)/(V98+X98),"")</f>
        <v/>
      </c>
      <c r="V98" s="94" t="str">
        <f>IFERROR(IF(Cadastro!E98="","",Cadastro!E98),"")</f>
        <v/>
      </c>
      <c r="W98" s="97" t="str">
        <f>IFERROR(IF(Cadastro!I98="","",Cadastro!I98),"")</f>
        <v/>
      </c>
      <c r="X98" s="94" t="str">
        <f>IF(P98="","",SUMIF(Movimento!$D$9:$D$7010,Saldo!P98,Movimento!$G$9:$G$7010))</f>
        <v/>
      </c>
      <c r="Y98" s="94" t="str">
        <f>IF(P98="","",SUMIF(MovSaida!$D$9:$D$7010,Saldo!P98,MovSaida!$F$9:$F$7010))</f>
        <v/>
      </c>
      <c r="Z98" s="94" t="str">
        <f>IFERROR(IF(P98="","",SUMIFS(InvAjust!$G$9:$G$6009,InvAjust!$E$9:$E$6009,Saldo!P98,InvAjust!$C$9:$C$6009,"Add")-SUMIFS(InvAjust!$G$9:$G$6009,InvAjust!$E$9:$E$6009,Saldo!P98,InvAjust!$C$9:$C$6009,"Remove")),"")</f>
        <v/>
      </c>
      <c r="AA98" s="98" t="str">
        <f t="shared" si="32"/>
        <v/>
      </c>
    </row>
    <row r="99" spans="1:27" ht="18.95" customHeight="1" x14ac:dyDescent="0.25">
      <c r="A99" s="82"/>
      <c r="C99" s="89" t="str">
        <f t="shared" si="21"/>
        <v/>
      </c>
      <c r="D99" s="89" t="str">
        <f t="shared" si="22"/>
        <v/>
      </c>
      <c r="E99" s="89" t="str">
        <f t="shared" si="23"/>
        <v/>
      </c>
      <c r="F99" s="89" t="str">
        <f t="shared" si="24"/>
        <v/>
      </c>
      <c r="G99" s="90" t="str">
        <f t="shared" si="25"/>
        <v/>
      </c>
      <c r="H99" s="91" t="str">
        <f t="shared" si="26"/>
        <v/>
      </c>
      <c r="I99" s="91" t="str">
        <f t="shared" si="27"/>
        <v/>
      </c>
      <c r="J99" s="91" t="str">
        <f t="shared" si="28"/>
        <v/>
      </c>
      <c r="K99" s="92" t="str">
        <f t="shared" si="17"/>
        <v/>
      </c>
      <c r="L99" s="92" t="str">
        <f t="shared" si="18"/>
        <v/>
      </c>
      <c r="M99" s="92" t="str">
        <f t="shared" si="19"/>
        <v/>
      </c>
      <c r="N99" s="92" t="str">
        <f t="shared" si="20"/>
        <v/>
      </c>
      <c r="O99" s="76" t="str">
        <f>IF(Cadastro!D99="","",Cadastro!D99)</f>
        <v/>
      </c>
      <c r="P99" s="76" t="str">
        <f>IF(Cadastro!C99="","",Cadastro!C99)</f>
        <v/>
      </c>
      <c r="Q99" s="93" t="str">
        <f t="shared" si="29"/>
        <v/>
      </c>
      <c r="R99" s="94" t="str">
        <f>IF(Cadastro!H99="","",Cadastro!H99)</f>
        <v/>
      </c>
      <c r="S99" s="95" t="str">
        <f t="shared" si="30"/>
        <v/>
      </c>
      <c r="T99" s="96" t="str">
        <f t="shared" si="31"/>
        <v/>
      </c>
      <c r="U99" s="96" t="str">
        <f>IFERROR(IF(P99="","",SUMIF(Movimento!$D$9:$D$7010,Saldo!P99,Movimento!$I$9:$I$7010)+W99)/(V99+X99),"")</f>
        <v/>
      </c>
      <c r="V99" s="94" t="str">
        <f>IFERROR(IF(Cadastro!E99="","",Cadastro!E99),"")</f>
        <v/>
      </c>
      <c r="W99" s="97" t="str">
        <f>IFERROR(IF(Cadastro!I99="","",Cadastro!I99),"")</f>
        <v/>
      </c>
      <c r="X99" s="94" t="str">
        <f>IF(P99="","",SUMIF(Movimento!$D$9:$D$7010,Saldo!P99,Movimento!$G$9:$G$7010))</f>
        <v/>
      </c>
      <c r="Y99" s="94" t="str">
        <f>IF(P99="","",SUMIF(MovSaida!$D$9:$D$7010,Saldo!P99,MovSaida!$F$9:$F$7010))</f>
        <v/>
      </c>
      <c r="Z99" s="94" t="str">
        <f>IFERROR(IF(P99="","",SUMIFS(InvAjust!$G$9:$G$6009,InvAjust!$E$9:$E$6009,Saldo!P99,InvAjust!$C$9:$C$6009,"Add")-SUMIFS(InvAjust!$G$9:$G$6009,InvAjust!$E$9:$E$6009,Saldo!P99,InvAjust!$C$9:$C$6009,"Remove")),"")</f>
        <v/>
      </c>
      <c r="AA99" s="98" t="str">
        <f t="shared" si="32"/>
        <v/>
      </c>
    </row>
    <row r="100" spans="1:27" ht="18.95" customHeight="1" x14ac:dyDescent="0.25">
      <c r="A100" s="82"/>
      <c r="C100" s="89" t="str">
        <f t="shared" si="21"/>
        <v/>
      </c>
      <c r="D100" s="89" t="str">
        <f t="shared" si="22"/>
        <v/>
      </c>
      <c r="E100" s="89" t="str">
        <f t="shared" si="23"/>
        <v/>
      </c>
      <c r="F100" s="89" t="str">
        <f t="shared" si="24"/>
        <v/>
      </c>
      <c r="G100" s="90" t="str">
        <f t="shared" si="25"/>
        <v/>
      </c>
      <c r="H100" s="91" t="str">
        <f t="shared" si="26"/>
        <v/>
      </c>
      <c r="I100" s="91" t="str">
        <f t="shared" si="27"/>
        <v/>
      </c>
      <c r="J100" s="91" t="str">
        <f t="shared" si="28"/>
        <v/>
      </c>
      <c r="K100" s="92" t="str">
        <f t="shared" si="17"/>
        <v/>
      </c>
      <c r="L100" s="92" t="str">
        <f t="shared" si="18"/>
        <v/>
      </c>
      <c r="M100" s="92" t="str">
        <f t="shared" si="19"/>
        <v/>
      </c>
      <c r="N100" s="92" t="str">
        <f t="shared" si="20"/>
        <v/>
      </c>
      <c r="O100" s="76" t="str">
        <f>IF(Cadastro!D100="","",Cadastro!D100)</f>
        <v/>
      </c>
      <c r="P100" s="76" t="str">
        <f>IF(Cadastro!C100="","",Cadastro!C100)</f>
        <v/>
      </c>
      <c r="Q100" s="93" t="str">
        <f t="shared" si="29"/>
        <v/>
      </c>
      <c r="R100" s="94" t="str">
        <f>IF(Cadastro!H100="","",Cadastro!H100)</f>
        <v/>
      </c>
      <c r="S100" s="95" t="str">
        <f t="shared" si="30"/>
        <v/>
      </c>
      <c r="T100" s="96" t="str">
        <f t="shared" si="31"/>
        <v/>
      </c>
      <c r="U100" s="96" t="str">
        <f>IFERROR(IF(P100="","",SUMIF(Movimento!$D$9:$D$7010,Saldo!P100,Movimento!$I$9:$I$7010)+W100)/(V100+X100),"")</f>
        <v/>
      </c>
      <c r="V100" s="94" t="str">
        <f>IFERROR(IF(Cadastro!E100="","",Cadastro!E100),"")</f>
        <v/>
      </c>
      <c r="W100" s="97" t="str">
        <f>IFERROR(IF(Cadastro!I100="","",Cadastro!I100),"")</f>
        <v/>
      </c>
      <c r="X100" s="94" t="str">
        <f>IF(P100="","",SUMIF(Movimento!$D$9:$D$7010,Saldo!P100,Movimento!$G$9:$G$7010))</f>
        <v/>
      </c>
      <c r="Y100" s="94" t="str">
        <f>IF(P100="","",SUMIF(MovSaida!$D$9:$D$7010,Saldo!P100,MovSaida!$F$9:$F$7010))</f>
        <v/>
      </c>
      <c r="Z100" s="94" t="str">
        <f>IFERROR(IF(P100="","",SUMIFS(InvAjust!$G$9:$G$6009,InvAjust!$E$9:$E$6009,Saldo!P100,InvAjust!$C$9:$C$6009,"Add")-SUMIFS(InvAjust!$G$9:$G$6009,InvAjust!$E$9:$E$6009,Saldo!P100,InvAjust!$C$9:$C$6009,"Remove")),"")</f>
        <v/>
      </c>
      <c r="AA100" s="98" t="str">
        <f t="shared" si="32"/>
        <v/>
      </c>
    </row>
    <row r="101" spans="1:27" ht="18.95" customHeight="1" x14ac:dyDescent="0.25">
      <c r="A101" s="82"/>
      <c r="C101" s="89" t="str">
        <f t="shared" si="21"/>
        <v/>
      </c>
      <c r="D101" s="89" t="str">
        <f t="shared" si="22"/>
        <v/>
      </c>
      <c r="E101" s="89" t="str">
        <f t="shared" si="23"/>
        <v/>
      </c>
      <c r="F101" s="89" t="str">
        <f t="shared" si="24"/>
        <v/>
      </c>
      <c r="G101" s="90" t="str">
        <f t="shared" si="25"/>
        <v/>
      </c>
      <c r="H101" s="91" t="str">
        <f t="shared" si="26"/>
        <v/>
      </c>
      <c r="I101" s="91" t="str">
        <f t="shared" si="27"/>
        <v/>
      </c>
      <c r="J101" s="91" t="str">
        <f t="shared" si="28"/>
        <v/>
      </c>
      <c r="K101" s="92" t="str">
        <f t="shared" si="17"/>
        <v/>
      </c>
      <c r="L101" s="92" t="str">
        <f t="shared" si="18"/>
        <v/>
      </c>
      <c r="M101" s="92" t="str">
        <f t="shared" si="19"/>
        <v/>
      </c>
      <c r="N101" s="92" t="str">
        <f t="shared" si="20"/>
        <v/>
      </c>
      <c r="O101" s="76" t="str">
        <f>IF(Cadastro!D101="","",Cadastro!D101)</f>
        <v/>
      </c>
      <c r="P101" s="76" t="str">
        <f>IF(Cadastro!C101="","",Cadastro!C101)</f>
        <v/>
      </c>
      <c r="Q101" s="93" t="str">
        <f t="shared" si="29"/>
        <v/>
      </c>
      <c r="R101" s="94" t="str">
        <f>IF(Cadastro!H101="","",Cadastro!H101)</f>
        <v/>
      </c>
      <c r="S101" s="95" t="str">
        <f t="shared" si="30"/>
        <v/>
      </c>
      <c r="T101" s="96" t="str">
        <f t="shared" si="31"/>
        <v/>
      </c>
      <c r="U101" s="96" t="str">
        <f>IFERROR(IF(P101="","",SUMIF(Movimento!$D$9:$D$7010,Saldo!P101,Movimento!$I$9:$I$7010)+W101)/(V101+X101),"")</f>
        <v/>
      </c>
      <c r="V101" s="94" t="str">
        <f>IFERROR(IF(Cadastro!E101="","",Cadastro!E101),"")</f>
        <v/>
      </c>
      <c r="W101" s="97" t="str">
        <f>IFERROR(IF(Cadastro!I101="","",Cadastro!I101),"")</f>
        <v/>
      </c>
      <c r="X101" s="94" t="str">
        <f>IF(P101="","",SUMIF(Movimento!$D$9:$D$7010,Saldo!P101,Movimento!$G$9:$G$7010))</f>
        <v/>
      </c>
      <c r="Y101" s="94" t="str">
        <f>IF(P101="","",SUMIF(MovSaida!$D$9:$D$7010,Saldo!P101,MovSaida!$F$9:$F$7010))</f>
        <v/>
      </c>
      <c r="Z101" s="94" t="str">
        <f>IFERROR(IF(P101="","",SUMIFS(InvAjust!$G$9:$G$6009,InvAjust!$E$9:$E$6009,Saldo!P101,InvAjust!$C$9:$C$6009,"Add")-SUMIFS(InvAjust!$G$9:$G$6009,InvAjust!$E$9:$E$6009,Saldo!P101,InvAjust!$C$9:$C$6009,"Remove")),"")</f>
        <v/>
      </c>
      <c r="AA101" s="98" t="str">
        <f t="shared" si="32"/>
        <v/>
      </c>
    </row>
    <row r="102" spans="1:27" ht="18.95" customHeight="1" x14ac:dyDescent="0.25">
      <c r="A102" s="82"/>
      <c r="C102" s="89" t="str">
        <f t="shared" si="21"/>
        <v/>
      </c>
      <c r="D102" s="89" t="str">
        <f t="shared" si="22"/>
        <v/>
      </c>
      <c r="E102" s="89" t="str">
        <f t="shared" si="23"/>
        <v/>
      </c>
      <c r="F102" s="89" t="str">
        <f t="shared" si="24"/>
        <v/>
      </c>
      <c r="G102" s="90" t="str">
        <f t="shared" si="25"/>
        <v/>
      </c>
      <c r="H102" s="91" t="str">
        <f t="shared" si="26"/>
        <v/>
      </c>
      <c r="I102" s="91" t="str">
        <f t="shared" si="27"/>
        <v/>
      </c>
      <c r="J102" s="91" t="str">
        <f t="shared" si="28"/>
        <v/>
      </c>
      <c r="K102" s="92" t="str">
        <f t="shared" si="17"/>
        <v/>
      </c>
      <c r="L102" s="92" t="str">
        <f t="shared" si="18"/>
        <v/>
      </c>
      <c r="M102" s="92" t="str">
        <f t="shared" si="19"/>
        <v/>
      </c>
      <c r="N102" s="92" t="str">
        <f t="shared" si="20"/>
        <v/>
      </c>
      <c r="O102" s="76" t="str">
        <f>IF(Cadastro!D102="","",Cadastro!D102)</f>
        <v/>
      </c>
      <c r="P102" s="76" t="str">
        <f>IF(Cadastro!C102="","",Cadastro!C102)</f>
        <v/>
      </c>
      <c r="Q102" s="93" t="str">
        <f t="shared" si="29"/>
        <v/>
      </c>
      <c r="R102" s="94" t="str">
        <f>IF(Cadastro!H102="","",Cadastro!H102)</f>
        <v/>
      </c>
      <c r="S102" s="95" t="str">
        <f t="shared" si="30"/>
        <v/>
      </c>
      <c r="T102" s="96" t="str">
        <f t="shared" si="31"/>
        <v/>
      </c>
      <c r="U102" s="96" t="str">
        <f>IFERROR(IF(P102="","",SUMIF(Movimento!$D$9:$D$7010,Saldo!P102,Movimento!$I$9:$I$7010)+W102)/(V102+X102),"")</f>
        <v/>
      </c>
      <c r="V102" s="94" t="str">
        <f>IFERROR(IF(Cadastro!E102="","",Cadastro!E102),"")</f>
        <v/>
      </c>
      <c r="W102" s="97" t="str">
        <f>IFERROR(IF(Cadastro!I102="","",Cadastro!I102),"")</f>
        <v/>
      </c>
      <c r="X102" s="94" t="str">
        <f>IF(P102="","",SUMIF(Movimento!$D$9:$D$7010,Saldo!P102,Movimento!$G$9:$G$7010))</f>
        <v/>
      </c>
      <c r="Y102" s="94" t="str">
        <f>IF(P102="","",SUMIF(MovSaida!$D$9:$D$7010,Saldo!P102,MovSaida!$F$9:$F$7010))</f>
        <v/>
      </c>
      <c r="Z102" s="94" t="str">
        <f>IFERROR(IF(P102="","",SUMIFS(InvAjust!$G$9:$G$6009,InvAjust!$E$9:$E$6009,Saldo!P102,InvAjust!$C$9:$C$6009,"Add")-SUMIFS(InvAjust!$G$9:$G$6009,InvAjust!$E$9:$E$6009,Saldo!P102,InvAjust!$C$9:$C$6009,"Remove")),"")</f>
        <v/>
      </c>
      <c r="AA102" s="98" t="str">
        <f t="shared" si="32"/>
        <v/>
      </c>
    </row>
    <row r="103" spans="1:27" ht="18.95" customHeight="1" x14ac:dyDescent="0.25">
      <c r="A103" s="82"/>
      <c r="C103" s="89" t="str">
        <f t="shared" si="21"/>
        <v/>
      </c>
      <c r="D103" s="89" t="str">
        <f t="shared" si="22"/>
        <v/>
      </c>
      <c r="E103" s="89" t="str">
        <f t="shared" si="23"/>
        <v/>
      </c>
      <c r="F103" s="89" t="str">
        <f t="shared" si="24"/>
        <v/>
      </c>
      <c r="G103" s="90" t="str">
        <f t="shared" si="25"/>
        <v/>
      </c>
      <c r="H103" s="91" t="str">
        <f t="shared" si="26"/>
        <v/>
      </c>
      <c r="I103" s="91" t="str">
        <f t="shared" si="27"/>
        <v/>
      </c>
      <c r="J103" s="91" t="str">
        <f t="shared" si="28"/>
        <v/>
      </c>
      <c r="K103" s="92" t="str">
        <f t="shared" si="17"/>
        <v/>
      </c>
      <c r="L103" s="92" t="str">
        <f t="shared" si="18"/>
        <v/>
      </c>
      <c r="M103" s="92" t="str">
        <f t="shared" si="19"/>
        <v/>
      </c>
      <c r="N103" s="92" t="str">
        <f t="shared" si="20"/>
        <v/>
      </c>
      <c r="O103" s="76" t="str">
        <f>IF(Cadastro!D103="","",Cadastro!D103)</f>
        <v/>
      </c>
      <c r="P103" s="76" t="str">
        <f>IF(Cadastro!C103="","",Cadastro!C103)</f>
        <v/>
      </c>
      <c r="Q103" s="93" t="str">
        <f t="shared" si="29"/>
        <v/>
      </c>
      <c r="R103" s="94" t="str">
        <f>IF(Cadastro!H103="","",Cadastro!H103)</f>
        <v/>
      </c>
      <c r="S103" s="95" t="str">
        <f t="shared" si="30"/>
        <v/>
      </c>
      <c r="T103" s="96" t="str">
        <f t="shared" si="31"/>
        <v/>
      </c>
      <c r="U103" s="96" t="str">
        <f>IFERROR(IF(P103="","",SUMIF(Movimento!$D$9:$D$7010,Saldo!P103,Movimento!$I$9:$I$7010)+W103)/(V103+X103),"")</f>
        <v/>
      </c>
      <c r="V103" s="94" t="str">
        <f>IFERROR(IF(Cadastro!E103="","",Cadastro!E103),"")</f>
        <v/>
      </c>
      <c r="W103" s="97" t="str">
        <f>IFERROR(IF(Cadastro!I103="","",Cadastro!I103),"")</f>
        <v/>
      </c>
      <c r="X103" s="94" t="str">
        <f>IF(P103="","",SUMIF(Movimento!$D$9:$D$7010,Saldo!P103,Movimento!$G$9:$G$7010))</f>
        <v/>
      </c>
      <c r="Y103" s="94" t="str">
        <f>IF(P103="","",SUMIF(MovSaida!$D$9:$D$7010,Saldo!P103,MovSaida!$F$9:$F$7010))</f>
        <v/>
      </c>
      <c r="Z103" s="94" t="str">
        <f>IFERROR(IF(P103="","",SUMIFS(InvAjust!$G$9:$G$6009,InvAjust!$E$9:$E$6009,Saldo!P103,InvAjust!$C$9:$C$6009,"Add")-SUMIFS(InvAjust!$G$9:$G$6009,InvAjust!$E$9:$E$6009,Saldo!P103,InvAjust!$C$9:$C$6009,"Remove")),"")</f>
        <v/>
      </c>
      <c r="AA103" s="98" t="str">
        <f t="shared" si="32"/>
        <v/>
      </c>
    </row>
    <row r="104" spans="1:27" ht="18.95" customHeight="1" x14ac:dyDescent="0.25">
      <c r="A104" s="82"/>
      <c r="C104" s="89" t="str">
        <f t="shared" si="21"/>
        <v/>
      </c>
      <c r="D104" s="89" t="str">
        <f t="shared" si="22"/>
        <v/>
      </c>
      <c r="E104" s="89" t="str">
        <f t="shared" si="23"/>
        <v/>
      </c>
      <c r="F104" s="89" t="str">
        <f t="shared" si="24"/>
        <v/>
      </c>
      <c r="G104" s="90" t="str">
        <f t="shared" si="25"/>
        <v/>
      </c>
      <c r="H104" s="91" t="str">
        <f t="shared" si="26"/>
        <v/>
      </c>
      <c r="I104" s="91" t="str">
        <f t="shared" si="27"/>
        <v/>
      </c>
      <c r="J104" s="91" t="str">
        <f t="shared" si="28"/>
        <v/>
      </c>
      <c r="K104" s="92" t="str">
        <f t="shared" si="17"/>
        <v/>
      </c>
      <c r="L104" s="92" t="str">
        <f t="shared" si="18"/>
        <v/>
      </c>
      <c r="M104" s="92" t="str">
        <f t="shared" si="19"/>
        <v/>
      </c>
      <c r="N104" s="92" t="str">
        <f t="shared" si="20"/>
        <v/>
      </c>
      <c r="O104" s="76" t="str">
        <f>IF(Cadastro!D104="","",Cadastro!D104)</f>
        <v/>
      </c>
      <c r="P104" s="76" t="str">
        <f>IF(Cadastro!C104="","",Cadastro!C104)</f>
        <v/>
      </c>
      <c r="Q104" s="93" t="str">
        <f t="shared" si="29"/>
        <v/>
      </c>
      <c r="R104" s="94" t="str">
        <f>IF(Cadastro!H104="","",Cadastro!H104)</f>
        <v/>
      </c>
      <c r="S104" s="95" t="str">
        <f t="shared" si="30"/>
        <v/>
      </c>
      <c r="T104" s="96" t="str">
        <f t="shared" si="31"/>
        <v/>
      </c>
      <c r="U104" s="96" t="str">
        <f>IFERROR(IF(P104="","",SUMIF(Movimento!$D$9:$D$7010,Saldo!P104,Movimento!$I$9:$I$7010)+W104)/(V104+X104),"")</f>
        <v/>
      </c>
      <c r="V104" s="94" t="str">
        <f>IFERROR(IF(Cadastro!E104="","",Cadastro!E104),"")</f>
        <v/>
      </c>
      <c r="W104" s="97" t="str">
        <f>IFERROR(IF(Cadastro!I104="","",Cadastro!I104),"")</f>
        <v/>
      </c>
      <c r="X104" s="94" t="str">
        <f>IF(P104="","",SUMIF(Movimento!$D$9:$D$7010,Saldo!P104,Movimento!$G$9:$G$7010))</f>
        <v/>
      </c>
      <c r="Y104" s="94" t="str">
        <f>IF(P104="","",SUMIF(MovSaida!$D$9:$D$7010,Saldo!P104,MovSaida!$F$9:$F$7010))</f>
        <v/>
      </c>
      <c r="Z104" s="94" t="str">
        <f>IFERROR(IF(P104="","",SUMIFS(InvAjust!$G$9:$G$6009,InvAjust!$E$9:$E$6009,Saldo!P104,InvAjust!$C$9:$C$6009,"Add")-SUMIFS(InvAjust!$G$9:$G$6009,InvAjust!$E$9:$E$6009,Saldo!P104,InvAjust!$C$9:$C$6009,"Remove")),"")</f>
        <v/>
      </c>
      <c r="AA104" s="98" t="str">
        <f t="shared" si="32"/>
        <v/>
      </c>
    </row>
    <row r="105" spans="1:27" ht="18.95" customHeight="1" x14ac:dyDescent="0.25">
      <c r="A105" s="82"/>
      <c r="C105" s="89" t="str">
        <f t="shared" si="21"/>
        <v/>
      </c>
      <c r="D105" s="89" t="str">
        <f t="shared" si="22"/>
        <v/>
      </c>
      <c r="E105" s="89" t="str">
        <f t="shared" si="23"/>
        <v/>
      </c>
      <c r="F105" s="89" t="str">
        <f t="shared" si="24"/>
        <v/>
      </c>
      <c r="G105" s="90" t="str">
        <f t="shared" si="25"/>
        <v/>
      </c>
      <c r="H105" s="91" t="str">
        <f t="shared" si="26"/>
        <v/>
      </c>
      <c r="I105" s="91" t="str">
        <f t="shared" si="27"/>
        <v/>
      </c>
      <c r="J105" s="91" t="str">
        <f t="shared" si="28"/>
        <v/>
      </c>
      <c r="K105" s="92" t="str">
        <f t="shared" si="17"/>
        <v/>
      </c>
      <c r="L105" s="92" t="str">
        <f t="shared" si="18"/>
        <v/>
      </c>
      <c r="M105" s="92" t="str">
        <f t="shared" si="19"/>
        <v/>
      </c>
      <c r="N105" s="92" t="str">
        <f t="shared" si="20"/>
        <v/>
      </c>
      <c r="O105" s="76" t="str">
        <f>IF(Cadastro!D105="","",Cadastro!D105)</f>
        <v/>
      </c>
      <c r="P105" s="76" t="str">
        <f>IF(Cadastro!C105="","",Cadastro!C105)</f>
        <v/>
      </c>
      <c r="Q105" s="93" t="str">
        <f t="shared" si="29"/>
        <v/>
      </c>
      <c r="R105" s="94" t="str">
        <f>IF(Cadastro!H105="","",Cadastro!H105)</f>
        <v/>
      </c>
      <c r="S105" s="95" t="str">
        <f t="shared" si="30"/>
        <v/>
      </c>
      <c r="T105" s="96" t="str">
        <f t="shared" si="31"/>
        <v/>
      </c>
      <c r="U105" s="96" t="str">
        <f>IFERROR(IF(P105="","",SUMIF(Movimento!$D$9:$D$7010,Saldo!P105,Movimento!$I$9:$I$7010)+W105)/(V105+X105),"")</f>
        <v/>
      </c>
      <c r="V105" s="94" t="str">
        <f>IFERROR(IF(Cadastro!E105="","",Cadastro!E105),"")</f>
        <v/>
      </c>
      <c r="W105" s="97" t="str">
        <f>IFERROR(IF(Cadastro!I105="","",Cadastro!I105),"")</f>
        <v/>
      </c>
      <c r="X105" s="94" t="str">
        <f>IF(P105="","",SUMIF(Movimento!$D$9:$D$7010,Saldo!P105,Movimento!$G$9:$G$7010))</f>
        <v/>
      </c>
      <c r="Y105" s="94" t="str">
        <f>IF(P105="","",SUMIF(MovSaida!$D$9:$D$7010,Saldo!P105,MovSaida!$F$9:$F$7010))</f>
        <v/>
      </c>
      <c r="Z105" s="94" t="str">
        <f>IFERROR(IF(P105="","",SUMIFS(InvAjust!$G$9:$G$6009,InvAjust!$E$9:$E$6009,Saldo!P105,InvAjust!$C$9:$C$6009,"Add")-SUMIFS(InvAjust!$G$9:$G$6009,InvAjust!$E$9:$E$6009,Saldo!P105,InvAjust!$C$9:$C$6009,"Remove")),"")</f>
        <v/>
      </c>
      <c r="AA105" s="98" t="str">
        <f t="shared" si="32"/>
        <v/>
      </c>
    </row>
    <row r="106" spans="1:27" ht="18.95" customHeight="1" x14ac:dyDescent="0.25">
      <c r="A106" s="82"/>
      <c r="C106" s="89" t="str">
        <f t="shared" si="21"/>
        <v/>
      </c>
      <c r="D106" s="89" t="str">
        <f t="shared" si="22"/>
        <v/>
      </c>
      <c r="E106" s="89" t="str">
        <f t="shared" si="23"/>
        <v/>
      </c>
      <c r="F106" s="89" t="str">
        <f t="shared" si="24"/>
        <v/>
      </c>
      <c r="G106" s="90" t="str">
        <f t="shared" si="25"/>
        <v/>
      </c>
      <c r="H106" s="91" t="str">
        <f t="shared" si="26"/>
        <v/>
      </c>
      <c r="I106" s="91" t="str">
        <f t="shared" si="27"/>
        <v/>
      </c>
      <c r="J106" s="91" t="str">
        <f t="shared" si="28"/>
        <v/>
      </c>
      <c r="K106" s="92" t="str">
        <f t="shared" si="17"/>
        <v/>
      </c>
      <c r="L106" s="92" t="str">
        <f t="shared" si="18"/>
        <v/>
      </c>
      <c r="M106" s="92" t="str">
        <f t="shared" si="19"/>
        <v/>
      </c>
      <c r="N106" s="92" t="str">
        <f t="shared" si="20"/>
        <v/>
      </c>
      <c r="O106" s="76" t="str">
        <f>IF(Cadastro!D106="","",Cadastro!D106)</f>
        <v/>
      </c>
      <c r="P106" s="76" t="str">
        <f>IF(Cadastro!C106="","",Cadastro!C106)</f>
        <v/>
      </c>
      <c r="Q106" s="93" t="str">
        <f t="shared" si="29"/>
        <v/>
      </c>
      <c r="R106" s="94" t="str">
        <f>IF(Cadastro!H106="","",Cadastro!H106)</f>
        <v/>
      </c>
      <c r="S106" s="95" t="str">
        <f t="shared" si="30"/>
        <v/>
      </c>
      <c r="T106" s="96" t="str">
        <f t="shared" si="31"/>
        <v/>
      </c>
      <c r="U106" s="96" t="str">
        <f>IFERROR(IF(P106="","",SUMIF(Movimento!$D$9:$D$7010,Saldo!P106,Movimento!$I$9:$I$7010)+W106)/(V106+X106),"")</f>
        <v/>
      </c>
      <c r="V106" s="94" t="str">
        <f>IFERROR(IF(Cadastro!E106="","",Cadastro!E106),"")</f>
        <v/>
      </c>
      <c r="W106" s="97" t="str">
        <f>IFERROR(IF(Cadastro!I106="","",Cadastro!I106),"")</f>
        <v/>
      </c>
      <c r="X106" s="94" t="str">
        <f>IF(P106="","",SUMIF(Movimento!$D$9:$D$7010,Saldo!P106,Movimento!$G$9:$G$7010))</f>
        <v/>
      </c>
      <c r="Y106" s="94" t="str">
        <f>IF(P106="","",SUMIF(MovSaida!$D$9:$D$7010,Saldo!P106,MovSaida!$F$9:$F$7010))</f>
        <v/>
      </c>
      <c r="Z106" s="94" t="str">
        <f>IFERROR(IF(P106="","",SUMIFS(InvAjust!$G$9:$G$6009,InvAjust!$E$9:$E$6009,Saldo!P106,InvAjust!$C$9:$C$6009,"Add")-SUMIFS(InvAjust!$G$9:$G$6009,InvAjust!$E$9:$E$6009,Saldo!P106,InvAjust!$C$9:$C$6009,"Remove")),"")</f>
        <v/>
      </c>
      <c r="AA106" s="98" t="str">
        <f t="shared" si="32"/>
        <v/>
      </c>
    </row>
    <row r="107" spans="1:27" ht="18.95" customHeight="1" x14ac:dyDescent="0.25">
      <c r="A107" s="82"/>
      <c r="C107" s="89" t="str">
        <f t="shared" si="21"/>
        <v/>
      </c>
      <c r="D107" s="89" t="str">
        <f t="shared" si="22"/>
        <v/>
      </c>
      <c r="E107" s="89" t="str">
        <f t="shared" si="23"/>
        <v/>
      </c>
      <c r="F107" s="89" t="str">
        <f t="shared" si="24"/>
        <v/>
      </c>
      <c r="G107" s="90" t="str">
        <f t="shared" si="25"/>
        <v/>
      </c>
      <c r="H107" s="91" t="str">
        <f t="shared" si="26"/>
        <v/>
      </c>
      <c r="I107" s="91" t="str">
        <f t="shared" si="27"/>
        <v/>
      </c>
      <c r="J107" s="91" t="str">
        <f t="shared" si="28"/>
        <v/>
      </c>
      <c r="K107" s="92" t="str">
        <f t="shared" si="17"/>
        <v/>
      </c>
      <c r="L107" s="92" t="str">
        <f t="shared" si="18"/>
        <v/>
      </c>
      <c r="M107" s="92" t="str">
        <f t="shared" si="19"/>
        <v/>
      </c>
      <c r="N107" s="92" t="str">
        <f t="shared" si="20"/>
        <v/>
      </c>
      <c r="O107" s="76" t="str">
        <f>IF(Cadastro!D107="","",Cadastro!D107)</f>
        <v/>
      </c>
      <c r="P107" s="76" t="str">
        <f>IF(Cadastro!C107="","",Cadastro!C107)</f>
        <v/>
      </c>
      <c r="Q107" s="93" t="str">
        <f t="shared" si="29"/>
        <v/>
      </c>
      <c r="R107" s="94" t="str">
        <f>IF(Cadastro!H107="","",Cadastro!H107)</f>
        <v/>
      </c>
      <c r="S107" s="95" t="str">
        <f t="shared" si="30"/>
        <v/>
      </c>
      <c r="T107" s="96" t="str">
        <f t="shared" si="31"/>
        <v/>
      </c>
      <c r="U107" s="96" t="str">
        <f>IFERROR(IF(P107="","",SUMIF(Movimento!$D$9:$D$7010,Saldo!P107,Movimento!$I$9:$I$7010)+W107)/(V107+X107),"")</f>
        <v/>
      </c>
      <c r="V107" s="94" t="str">
        <f>IFERROR(IF(Cadastro!E107="","",Cadastro!E107),"")</f>
        <v/>
      </c>
      <c r="W107" s="97" t="str">
        <f>IFERROR(IF(Cadastro!I107="","",Cadastro!I107),"")</f>
        <v/>
      </c>
      <c r="X107" s="94" t="str">
        <f>IF(P107="","",SUMIF(Movimento!$D$9:$D$7010,Saldo!P107,Movimento!$G$9:$G$7010))</f>
        <v/>
      </c>
      <c r="Y107" s="94" t="str">
        <f>IF(P107="","",SUMIF(MovSaida!$D$9:$D$7010,Saldo!P107,MovSaida!$F$9:$F$7010))</f>
        <v/>
      </c>
      <c r="Z107" s="94" t="str">
        <f>IFERROR(IF(P107="","",SUMIFS(InvAjust!$G$9:$G$6009,InvAjust!$E$9:$E$6009,Saldo!P107,InvAjust!$C$9:$C$6009,"Add")-SUMIFS(InvAjust!$G$9:$G$6009,InvAjust!$E$9:$E$6009,Saldo!P107,InvAjust!$C$9:$C$6009,"Remove")),"")</f>
        <v/>
      </c>
      <c r="AA107" s="98" t="str">
        <f t="shared" si="32"/>
        <v/>
      </c>
    </row>
    <row r="108" spans="1:27" ht="18.95" customHeight="1" x14ac:dyDescent="0.25">
      <c r="A108" s="82"/>
      <c r="C108" s="89" t="str">
        <f t="shared" si="21"/>
        <v/>
      </c>
      <c r="D108" s="89" t="str">
        <f t="shared" si="22"/>
        <v/>
      </c>
      <c r="E108" s="89" t="str">
        <f t="shared" si="23"/>
        <v/>
      </c>
      <c r="F108" s="89" t="str">
        <f t="shared" si="24"/>
        <v/>
      </c>
      <c r="G108" s="90" t="str">
        <f t="shared" si="25"/>
        <v/>
      </c>
      <c r="H108" s="91" t="str">
        <f t="shared" si="26"/>
        <v/>
      </c>
      <c r="I108" s="91" t="str">
        <f t="shared" si="27"/>
        <v/>
      </c>
      <c r="J108" s="91" t="str">
        <f t="shared" si="28"/>
        <v/>
      </c>
      <c r="K108" s="92" t="str">
        <f t="shared" si="17"/>
        <v/>
      </c>
      <c r="L108" s="92" t="str">
        <f t="shared" si="18"/>
        <v/>
      </c>
      <c r="M108" s="92" t="str">
        <f t="shared" si="19"/>
        <v/>
      </c>
      <c r="N108" s="92" t="str">
        <f t="shared" si="20"/>
        <v/>
      </c>
      <c r="O108" s="76" t="str">
        <f>IF(Cadastro!D108="","",Cadastro!D108)</f>
        <v/>
      </c>
      <c r="P108" s="76" t="str">
        <f>IF(Cadastro!C108="","",Cadastro!C108)</f>
        <v/>
      </c>
      <c r="Q108" s="93" t="str">
        <f t="shared" si="29"/>
        <v/>
      </c>
      <c r="R108" s="94" t="str">
        <f>IF(Cadastro!H108="","",Cadastro!H108)</f>
        <v/>
      </c>
      <c r="S108" s="95" t="str">
        <f t="shared" si="30"/>
        <v/>
      </c>
      <c r="T108" s="96" t="str">
        <f t="shared" si="31"/>
        <v/>
      </c>
      <c r="U108" s="96" t="str">
        <f>IFERROR(IF(P108="","",SUMIF(Movimento!$D$9:$D$7010,Saldo!P108,Movimento!$I$9:$I$7010)+W108)/(V108+X108),"")</f>
        <v/>
      </c>
      <c r="V108" s="94" t="str">
        <f>IFERROR(IF(Cadastro!E108="","",Cadastro!E108),"")</f>
        <v/>
      </c>
      <c r="W108" s="97" t="str">
        <f>IFERROR(IF(Cadastro!I108="","",Cadastro!I108),"")</f>
        <v/>
      </c>
      <c r="X108" s="94" t="str">
        <f>IF(P108="","",SUMIF(Movimento!$D$9:$D$7010,Saldo!P108,Movimento!$G$9:$G$7010))</f>
        <v/>
      </c>
      <c r="Y108" s="94" t="str">
        <f>IF(P108="","",SUMIF(MovSaida!$D$9:$D$7010,Saldo!P108,MovSaida!$F$9:$F$7010))</f>
        <v/>
      </c>
      <c r="Z108" s="94" t="str">
        <f>IFERROR(IF(P108="","",SUMIFS(InvAjust!$G$9:$G$6009,InvAjust!$E$9:$E$6009,Saldo!P108,InvAjust!$C$9:$C$6009,"Add")-SUMIFS(InvAjust!$G$9:$G$6009,InvAjust!$E$9:$E$6009,Saldo!P108,InvAjust!$C$9:$C$6009,"Remove")),"")</f>
        <v/>
      </c>
      <c r="AA108" s="98" t="str">
        <f t="shared" si="32"/>
        <v/>
      </c>
    </row>
    <row r="109" spans="1:27" ht="18.95" customHeight="1" x14ac:dyDescent="0.25">
      <c r="A109" s="82"/>
      <c r="C109" s="89" t="str">
        <f t="shared" si="21"/>
        <v/>
      </c>
      <c r="D109" s="89" t="str">
        <f t="shared" si="22"/>
        <v/>
      </c>
      <c r="E109" s="89" t="str">
        <f t="shared" si="23"/>
        <v/>
      </c>
      <c r="F109" s="89" t="str">
        <f t="shared" si="24"/>
        <v/>
      </c>
      <c r="G109" s="90" t="str">
        <f t="shared" si="25"/>
        <v/>
      </c>
      <c r="H109" s="91" t="str">
        <f t="shared" si="26"/>
        <v/>
      </c>
      <c r="I109" s="91" t="str">
        <f t="shared" si="27"/>
        <v/>
      </c>
      <c r="J109" s="91" t="str">
        <f t="shared" si="28"/>
        <v/>
      </c>
      <c r="K109" s="92" t="str">
        <f t="shared" si="17"/>
        <v/>
      </c>
      <c r="L109" s="92" t="str">
        <f t="shared" si="18"/>
        <v/>
      </c>
      <c r="M109" s="92" t="str">
        <f t="shared" si="19"/>
        <v/>
      </c>
      <c r="N109" s="92" t="str">
        <f t="shared" si="20"/>
        <v/>
      </c>
      <c r="O109" s="76" t="str">
        <f>IF(Cadastro!D109="","",Cadastro!D109)</f>
        <v/>
      </c>
      <c r="P109" s="76" t="str">
        <f>IF(Cadastro!C109="","",Cadastro!C109)</f>
        <v/>
      </c>
      <c r="Q109" s="93" t="str">
        <f t="shared" si="29"/>
        <v/>
      </c>
      <c r="R109" s="94" t="str">
        <f>IF(Cadastro!H109="","",Cadastro!H109)</f>
        <v/>
      </c>
      <c r="S109" s="95" t="str">
        <f t="shared" si="30"/>
        <v/>
      </c>
      <c r="T109" s="96" t="str">
        <f t="shared" si="31"/>
        <v/>
      </c>
      <c r="U109" s="96" t="str">
        <f>IFERROR(IF(P109="","",SUMIF(Movimento!$D$9:$D$7010,Saldo!P109,Movimento!$I$9:$I$7010)+W109)/(V109+X109),"")</f>
        <v/>
      </c>
      <c r="V109" s="94" t="str">
        <f>IFERROR(IF(Cadastro!E109="","",Cadastro!E109),"")</f>
        <v/>
      </c>
      <c r="W109" s="97" t="str">
        <f>IFERROR(IF(Cadastro!I109="","",Cadastro!I109),"")</f>
        <v/>
      </c>
      <c r="X109" s="94" t="str">
        <f>IF(P109="","",SUMIF(Movimento!$D$9:$D$7010,Saldo!P109,Movimento!$G$9:$G$7010))</f>
        <v/>
      </c>
      <c r="Y109" s="94" t="str">
        <f>IF(P109="","",SUMIF(MovSaida!$D$9:$D$7010,Saldo!P109,MovSaida!$F$9:$F$7010))</f>
        <v/>
      </c>
      <c r="Z109" s="94" t="str">
        <f>IFERROR(IF(P109="","",SUMIFS(InvAjust!$G$9:$G$6009,InvAjust!$E$9:$E$6009,Saldo!P109,InvAjust!$C$9:$C$6009,"Add")-SUMIFS(InvAjust!$G$9:$G$6009,InvAjust!$E$9:$E$6009,Saldo!P109,InvAjust!$C$9:$C$6009,"Remove")),"")</f>
        <v/>
      </c>
      <c r="AA109" s="98" t="str">
        <f t="shared" si="32"/>
        <v/>
      </c>
    </row>
    <row r="110" spans="1:27" ht="18.95" customHeight="1" x14ac:dyDescent="0.25">
      <c r="A110" s="82"/>
      <c r="C110" s="89" t="str">
        <f t="shared" si="21"/>
        <v/>
      </c>
      <c r="D110" s="89" t="str">
        <f t="shared" si="22"/>
        <v/>
      </c>
      <c r="E110" s="89" t="str">
        <f t="shared" si="23"/>
        <v/>
      </c>
      <c r="F110" s="89" t="str">
        <f t="shared" si="24"/>
        <v/>
      </c>
      <c r="G110" s="90" t="str">
        <f t="shared" si="25"/>
        <v/>
      </c>
      <c r="H110" s="91" t="str">
        <f t="shared" si="26"/>
        <v/>
      </c>
      <c r="I110" s="91" t="str">
        <f t="shared" si="27"/>
        <v/>
      </c>
      <c r="J110" s="91" t="str">
        <f t="shared" si="28"/>
        <v/>
      </c>
      <c r="K110" s="92" t="str">
        <f t="shared" si="17"/>
        <v/>
      </c>
      <c r="L110" s="92" t="str">
        <f t="shared" si="18"/>
        <v/>
      </c>
      <c r="M110" s="92" t="str">
        <f t="shared" si="19"/>
        <v/>
      </c>
      <c r="N110" s="92" t="str">
        <f t="shared" si="20"/>
        <v/>
      </c>
      <c r="O110" s="76" t="str">
        <f>IF(Cadastro!D110="","",Cadastro!D110)</f>
        <v/>
      </c>
      <c r="P110" s="76" t="str">
        <f>IF(Cadastro!C110="","",Cadastro!C110)</f>
        <v/>
      </c>
      <c r="Q110" s="93" t="str">
        <f t="shared" si="29"/>
        <v/>
      </c>
      <c r="R110" s="94" t="str">
        <f>IF(Cadastro!H110="","",Cadastro!H110)</f>
        <v/>
      </c>
      <c r="S110" s="95" t="str">
        <f t="shared" si="30"/>
        <v/>
      </c>
      <c r="T110" s="96" t="str">
        <f t="shared" si="31"/>
        <v/>
      </c>
      <c r="U110" s="96" t="str">
        <f>IFERROR(IF(P110="","",SUMIF(Movimento!$D$9:$D$7010,Saldo!P110,Movimento!$I$9:$I$7010)+W110)/(V110+X110),"")</f>
        <v/>
      </c>
      <c r="V110" s="94" t="str">
        <f>IFERROR(IF(Cadastro!E110="","",Cadastro!E110),"")</f>
        <v/>
      </c>
      <c r="W110" s="97" t="str">
        <f>IFERROR(IF(Cadastro!I110="","",Cadastro!I110),"")</f>
        <v/>
      </c>
      <c r="X110" s="94" t="str">
        <f>IF(P110="","",SUMIF(Movimento!$D$9:$D$7010,Saldo!P110,Movimento!$G$9:$G$7010))</f>
        <v/>
      </c>
      <c r="Y110" s="94" t="str">
        <f>IF(P110="","",SUMIF(MovSaida!$D$9:$D$7010,Saldo!P110,MovSaida!$F$9:$F$7010))</f>
        <v/>
      </c>
      <c r="Z110" s="94" t="str">
        <f>IFERROR(IF(P110="","",SUMIFS(InvAjust!$G$9:$G$6009,InvAjust!$E$9:$E$6009,Saldo!P110,InvAjust!$C$9:$C$6009,"Add")-SUMIFS(InvAjust!$G$9:$G$6009,InvAjust!$E$9:$E$6009,Saldo!P110,InvAjust!$C$9:$C$6009,"Remove")),"")</f>
        <v/>
      </c>
      <c r="AA110" s="98" t="str">
        <f t="shared" si="32"/>
        <v/>
      </c>
    </row>
    <row r="111" spans="1:27" ht="18.95" customHeight="1" x14ac:dyDescent="0.25">
      <c r="A111" s="82"/>
      <c r="C111" s="89" t="str">
        <f t="shared" si="21"/>
        <v/>
      </c>
      <c r="D111" s="89" t="str">
        <f t="shared" si="22"/>
        <v/>
      </c>
      <c r="E111" s="89" t="str">
        <f t="shared" si="23"/>
        <v/>
      </c>
      <c r="F111" s="89" t="str">
        <f t="shared" si="24"/>
        <v/>
      </c>
      <c r="G111" s="90" t="str">
        <f t="shared" si="25"/>
        <v/>
      </c>
      <c r="H111" s="91" t="str">
        <f t="shared" si="26"/>
        <v/>
      </c>
      <c r="I111" s="91" t="str">
        <f t="shared" si="27"/>
        <v/>
      </c>
      <c r="J111" s="91" t="str">
        <f t="shared" si="28"/>
        <v/>
      </c>
      <c r="K111" s="92" t="str">
        <f t="shared" si="17"/>
        <v/>
      </c>
      <c r="L111" s="92" t="str">
        <f t="shared" si="18"/>
        <v/>
      </c>
      <c r="M111" s="92" t="str">
        <f t="shared" si="19"/>
        <v/>
      </c>
      <c r="N111" s="92" t="str">
        <f t="shared" si="20"/>
        <v/>
      </c>
      <c r="O111" s="76" t="str">
        <f>IF(Cadastro!D111="","",Cadastro!D111)</f>
        <v/>
      </c>
      <c r="P111" s="76" t="str">
        <f>IF(Cadastro!C111="","",Cadastro!C111)</f>
        <v/>
      </c>
      <c r="Q111" s="93" t="str">
        <f t="shared" si="29"/>
        <v/>
      </c>
      <c r="R111" s="94" t="str">
        <f>IF(Cadastro!H111="","",Cadastro!H111)</f>
        <v/>
      </c>
      <c r="S111" s="95" t="str">
        <f t="shared" si="30"/>
        <v/>
      </c>
      <c r="T111" s="96" t="str">
        <f t="shared" si="31"/>
        <v/>
      </c>
      <c r="U111" s="96" t="str">
        <f>IFERROR(IF(P111="","",SUMIF(Movimento!$D$9:$D$7010,Saldo!P111,Movimento!$I$9:$I$7010)+W111)/(V111+X111),"")</f>
        <v/>
      </c>
      <c r="V111" s="94" t="str">
        <f>IFERROR(IF(Cadastro!E111="","",Cadastro!E111),"")</f>
        <v/>
      </c>
      <c r="W111" s="97" t="str">
        <f>IFERROR(IF(Cadastro!I111="","",Cadastro!I111),"")</f>
        <v/>
      </c>
      <c r="X111" s="94" t="str">
        <f>IF(P111="","",SUMIF(Movimento!$D$9:$D$7010,Saldo!P111,Movimento!$G$9:$G$7010))</f>
        <v/>
      </c>
      <c r="Y111" s="94" t="str">
        <f>IF(P111="","",SUMIF(MovSaida!$D$9:$D$7010,Saldo!P111,MovSaida!$F$9:$F$7010))</f>
        <v/>
      </c>
      <c r="Z111" s="94" t="str">
        <f>IFERROR(IF(P111="","",SUMIFS(InvAjust!$G$9:$G$6009,InvAjust!$E$9:$E$6009,Saldo!P111,InvAjust!$C$9:$C$6009,"Add")-SUMIFS(InvAjust!$G$9:$G$6009,InvAjust!$E$9:$E$6009,Saldo!P111,InvAjust!$C$9:$C$6009,"Remove")),"")</f>
        <v/>
      </c>
      <c r="AA111" s="98" t="str">
        <f t="shared" si="32"/>
        <v/>
      </c>
    </row>
    <row r="112" spans="1:27" ht="18.95" customHeight="1" x14ac:dyDescent="0.25">
      <c r="A112" s="82"/>
      <c r="C112" s="89" t="str">
        <f t="shared" si="21"/>
        <v/>
      </c>
      <c r="D112" s="89" t="str">
        <f t="shared" si="22"/>
        <v/>
      </c>
      <c r="E112" s="89" t="str">
        <f t="shared" si="23"/>
        <v/>
      </c>
      <c r="F112" s="89" t="str">
        <f t="shared" si="24"/>
        <v/>
      </c>
      <c r="G112" s="90" t="str">
        <f t="shared" si="25"/>
        <v/>
      </c>
      <c r="H112" s="91" t="str">
        <f t="shared" si="26"/>
        <v/>
      </c>
      <c r="I112" s="91" t="str">
        <f t="shared" si="27"/>
        <v/>
      </c>
      <c r="J112" s="91" t="str">
        <f t="shared" si="28"/>
        <v/>
      </c>
      <c r="K112" s="92" t="str">
        <f t="shared" si="17"/>
        <v/>
      </c>
      <c r="L112" s="92" t="str">
        <f t="shared" si="18"/>
        <v/>
      </c>
      <c r="M112" s="92" t="str">
        <f t="shared" si="19"/>
        <v/>
      </c>
      <c r="N112" s="92" t="str">
        <f t="shared" si="20"/>
        <v/>
      </c>
      <c r="O112" s="76" t="str">
        <f>IF(Cadastro!D112="","",Cadastro!D112)</f>
        <v/>
      </c>
      <c r="P112" s="76" t="str">
        <f>IF(Cadastro!C112="","",Cadastro!C112)</f>
        <v/>
      </c>
      <c r="Q112" s="93" t="str">
        <f t="shared" si="29"/>
        <v/>
      </c>
      <c r="R112" s="94" t="str">
        <f>IF(Cadastro!H112="","",Cadastro!H112)</f>
        <v/>
      </c>
      <c r="S112" s="95" t="str">
        <f t="shared" si="30"/>
        <v/>
      </c>
      <c r="T112" s="96" t="str">
        <f t="shared" si="31"/>
        <v/>
      </c>
      <c r="U112" s="96" t="str">
        <f>IFERROR(IF(P112="","",SUMIF(Movimento!$D$9:$D$7010,Saldo!P112,Movimento!$I$9:$I$7010)+W112)/(V112+X112),"")</f>
        <v/>
      </c>
      <c r="V112" s="94" t="str">
        <f>IFERROR(IF(Cadastro!E112="","",Cadastro!E112),"")</f>
        <v/>
      </c>
      <c r="W112" s="97" t="str">
        <f>IFERROR(IF(Cadastro!I112="","",Cadastro!I112),"")</f>
        <v/>
      </c>
      <c r="X112" s="94" t="str">
        <f>IF(P112="","",SUMIF(Movimento!$D$9:$D$7010,Saldo!P112,Movimento!$G$9:$G$7010))</f>
        <v/>
      </c>
      <c r="Y112" s="94" t="str">
        <f>IF(P112="","",SUMIF(MovSaida!$D$9:$D$7010,Saldo!P112,MovSaida!$F$9:$F$7010))</f>
        <v/>
      </c>
      <c r="Z112" s="94" t="str">
        <f>IFERROR(IF(P112="","",SUMIFS(InvAjust!$G$9:$G$6009,InvAjust!$E$9:$E$6009,Saldo!P112,InvAjust!$C$9:$C$6009,"Add")-SUMIFS(InvAjust!$G$9:$G$6009,InvAjust!$E$9:$E$6009,Saldo!P112,InvAjust!$C$9:$C$6009,"Remove")),"")</f>
        <v/>
      </c>
      <c r="AA112" s="98" t="str">
        <f t="shared" si="32"/>
        <v/>
      </c>
    </row>
    <row r="113" spans="1:27" ht="18.95" customHeight="1" x14ac:dyDescent="0.25">
      <c r="A113" s="82"/>
      <c r="C113" s="89" t="str">
        <f t="shared" si="21"/>
        <v/>
      </c>
      <c r="D113" s="89" t="str">
        <f t="shared" si="22"/>
        <v/>
      </c>
      <c r="E113" s="89" t="str">
        <f t="shared" si="23"/>
        <v/>
      </c>
      <c r="F113" s="89" t="str">
        <f t="shared" si="24"/>
        <v/>
      </c>
      <c r="G113" s="90" t="str">
        <f t="shared" si="25"/>
        <v/>
      </c>
      <c r="H113" s="91" t="str">
        <f t="shared" si="26"/>
        <v/>
      </c>
      <c r="I113" s="91" t="str">
        <f t="shared" si="27"/>
        <v/>
      </c>
      <c r="J113" s="91" t="str">
        <f t="shared" si="28"/>
        <v/>
      </c>
      <c r="K113" s="92" t="str">
        <f t="shared" si="17"/>
        <v/>
      </c>
      <c r="L113" s="92" t="str">
        <f t="shared" si="18"/>
        <v/>
      </c>
      <c r="M113" s="92" t="str">
        <f t="shared" si="19"/>
        <v/>
      </c>
      <c r="N113" s="92" t="str">
        <f t="shared" si="20"/>
        <v/>
      </c>
      <c r="O113" s="76" t="str">
        <f>IF(Cadastro!D113="","",Cadastro!D113)</f>
        <v/>
      </c>
      <c r="P113" s="76" t="str">
        <f>IF(Cadastro!C113="","",Cadastro!C113)</f>
        <v/>
      </c>
      <c r="Q113" s="93" t="str">
        <f t="shared" si="29"/>
        <v/>
      </c>
      <c r="R113" s="94" t="str">
        <f>IF(Cadastro!H113="","",Cadastro!H113)</f>
        <v/>
      </c>
      <c r="S113" s="95" t="str">
        <f t="shared" si="30"/>
        <v/>
      </c>
      <c r="T113" s="96" t="str">
        <f t="shared" si="31"/>
        <v/>
      </c>
      <c r="U113" s="96" t="str">
        <f>IFERROR(IF(P113="","",SUMIF(Movimento!$D$9:$D$7010,Saldo!P113,Movimento!$I$9:$I$7010)+W113)/(V113+X113),"")</f>
        <v/>
      </c>
      <c r="V113" s="94" t="str">
        <f>IFERROR(IF(Cadastro!E113="","",Cadastro!E113),"")</f>
        <v/>
      </c>
      <c r="W113" s="97" t="str">
        <f>IFERROR(IF(Cadastro!I113="","",Cadastro!I113),"")</f>
        <v/>
      </c>
      <c r="X113" s="94" t="str">
        <f>IF(P113="","",SUMIF(Movimento!$D$9:$D$7010,Saldo!P113,Movimento!$G$9:$G$7010))</f>
        <v/>
      </c>
      <c r="Y113" s="94" t="str">
        <f>IF(P113="","",SUMIF(MovSaida!$D$9:$D$7010,Saldo!P113,MovSaida!$F$9:$F$7010))</f>
        <v/>
      </c>
      <c r="Z113" s="94" t="str">
        <f>IFERROR(IF(P113="","",SUMIFS(InvAjust!$G$9:$G$6009,InvAjust!$E$9:$E$6009,Saldo!P113,InvAjust!$C$9:$C$6009,"Add")-SUMIFS(InvAjust!$G$9:$G$6009,InvAjust!$E$9:$E$6009,Saldo!P113,InvAjust!$C$9:$C$6009,"Remove")),"")</f>
        <v/>
      </c>
      <c r="AA113" s="98" t="str">
        <f t="shared" si="32"/>
        <v/>
      </c>
    </row>
    <row r="114" spans="1:27" ht="18.95" customHeight="1" x14ac:dyDescent="0.25">
      <c r="A114" s="82"/>
      <c r="C114" s="89" t="str">
        <f t="shared" si="21"/>
        <v/>
      </c>
      <c r="D114" s="89" t="str">
        <f t="shared" si="22"/>
        <v/>
      </c>
      <c r="E114" s="89" t="str">
        <f t="shared" si="23"/>
        <v/>
      </c>
      <c r="F114" s="89" t="str">
        <f t="shared" si="24"/>
        <v/>
      </c>
      <c r="G114" s="90" t="str">
        <f t="shared" si="25"/>
        <v/>
      </c>
      <c r="H114" s="91" t="str">
        <f t="shared" si="26"/>
        <v/>
      </c>
      <c r="I114" s="91" t="str">
        <f t="shared" si="27"/>
        <v/>
      </c>
      <c r="J114" s="91" t="str">
        <f t="shared" si="28"/>
        <v/>
      </c>
      <c r="K114" s="92" t="str">
        <f t="shared" si="17"/>
        <v/>
      </c>
      <c r="L114" s="92" t="str">
        <f t="shared" si="18"/>
        <v/>
      </c>
      <c r="M114" s="92" t="str">
        <f t="shared" si="19"/>
        <v/>
      </c>
      <c r="N114" s="92" t="str">
        <f t="shared" si="20"/>
        <v/>
      </c>
      <c r="O114" s="76" t="str">
        <f>IF(Cadastro!D114="","",Cadastro!D114)</f>
        <v/>
      </c>
      <c r="P114" s="76" t="str">
        <f>IF(Cadastro!C114="","",Cadastro!C114)</f>
        <v/>
      </c>
      <c r="Q114" s="93" t="str">
        <f t="shared" si="29"/>
        <v/>
      </c>
      <c r="R114" s="94" t="str">
        <f>IF(Cadastro!H114="","",Cadastro!H114)</f>
        <v/>
      </c>
      <c r="S114" s="95" t="str">
        <f t="shared" si="30"/>
        <v/>
      </c>
      <c r="T114" s="96" t="str">
        <f t="shared" si="31"/>
        <v/>
      </c>
      <c r="U114" s="96" t="str">
        <f>IFERROR(IF(P114="","",SUMIF(Movimento!$D$9:$D$7010,Saldo!P114,Movimento!$I$9:$I$7010)+W114)/(V114+X114),"")</f>
        <v/>
      </c>
      <c r="V114" s="94" t="str">
        <f>IFERROR(IF(Cadastro!E114="","",Cadastro!E114),"")</f>
        <v/>
      </c>
      <c r="W114" s="97" t="str">
        <f>IFERROR(IF(Cadastro!I114="","",Cadastro!I114),"")</f>
        <v/>
      </c>
      <c r="X114" s="94" t="str">
        <f>IF(P114="","",SUMIF(Movimento!$D$9:$D$7010,Saldo!P114,Movimento!$G$9:$G$7010))</f>
        <v/>
      </c>
      <c r="Y114" s="94" t="str">
        <f>IF(P114="","",SUMIF(MovSaida!$D$9:$D$7010,Saldo!P114,MovSaida!$F$9:$F$7010))</f>
        <v/>
      </c>
      <c r="Z114" s="94" t="str">
        <f>IFERROR(IF(P114="","",SUMIFS(InvAjust!$G$9:$G$6009,InvAjust!$E$9:$E$6009,Saldo!P114,InvAjust!$C$9:$C$6009,"Add")-SUMIFS(InvAjust!$G$9:$G$6009,InvAjust!$E$9:$E$6009,Saldo!P114,InvAjust!$C$9:$C$6009,"Remove")),"")</f>
        <v/>
      </c>
      <c r="AA114" s="98" t="str">
        <f t="shared" si="32"/>
        <v/>
      </c>
    </row>
    <row r="115" spans="1:27" ht="18.95" customHeight="1" x14ac:dyDescent="0.25">
      <c r="A115" s="82"/>
      <c r="C115" s="89" t="str">
        <f t="shared" si="21"/>
        <v/>
      </c>
      <c r="D115" s="89" t="str">
        <f t="shared" si="22"/>
        <v/>
      </c>
      <c r="E115" s="89" t="str">
        <f t="shared" si="23"/>
        <v/>
      </c>
      <c r="F115" s="89" t="str">
        <f t="shared" si="24"/>
        <v/>
      </c>
      <c r="G115" s="90" t="str">
        <f t="shared" si="25"/>
        <v/>
      </c>
      <c r="H115" s="91" t="str">
        <f t="shared" si="26"/>
        <v/>
      </c>
      <c r="I115" s="91" t="str">
        <f t="shared" si="27"/>
        <v/>
      </c>
      <c r="J115" s="91" t="str">
        <f t="shared" si="28"/>
        <v/>
      </c>
      <c r="K115" s="92" t="str">
        <f t="shared" si="17"/>
        <v/>
      </c>
      <c r="L115" s="92" t="str">
        <f t="shared" si="18"/>
        <v/>
      </c>
      <c r="M115" s="92" t="str">
        <f t="shared" si="19"/>
        <v/>
      </c>
      <c r="N115" s="92" t="str">
        <f t="shared" si="20"/>
        <v/>
      </c>
      <c r="O115" s="76" t="str">
        <f>IF(Cadastro!D115="","",Cadastro!D115)</f>
        <v/>
      </c>
      <c r="P115" s="76" t="str">
        <f>IF(Cadastro!C115="","",Cadastro!C115)</f>
        <v/>
      </c>
      <c r="Q115" s="93" t="str">
        <f t="shared" si="29"/>
        <v/>
      </c>
      <c r="R115" s="94" t="str">
        <f>IF(Cadastro!H115="","",Cadastro!H115)</f>
        <v/>
      </c>
      <c r="S115" s="95" t="str">
        <f t="shared" si="30"/>
        <v/>
      </c>
      <c r="T115" s="96" t="str">
        <f t="shared" si="31"/>
        <v/>
      </c>
      <c r="U115" s="96" t="str">
        <f>IFERROR(IF(P115="","",SUMIF(Movimento!$D$9:$D$7010,Saldo!P115,Movimento!$I$9:$I$7010)+W115)/(V115+X115),"")</f>
        <v/>
      </c>
      <c r="V115" s="94" t="str">
        <f>IFERROR(IF(Cadastro!E115="","",Cadastro!E115),"")</f>
        <v/>
      </c>
      <c r="W115" s="97" t="str">
        <f>IFERROR(IF(Cadastro!I115="","",Cadastro!I115),"")</f>
        <v/>
      </c>
      <c r="X115" s="94" t="str">
        <f>IF(P115="","",SUMIF(Movimento!$D$9:$D$7010,Saldo!P115,Movimento!$G$9:$G$7010))</f>
        <v/>
      </c>
      <c r="Y115" s="94" t="str">
        <f>IF(P115="","",SUMIF(MovSaida!$D$9:$D$7010,Saldo!P115,MovSaida!$F$9:$F$7010))</f>
        <v/>
      </c>
      <c r="Z115" s="94" t="str">
        <f>IFERROR(IF(P115="","",SUMIFS(InvAjust!$G$9:$G$6009,InvAjust!$E$9:$E$6009,Saldo!P115,InvAjust!$C$9:$C$6009,"Add")-SUMIFS(InvAjust!$G$9:$G$6009,InvAjust!$E$9:$E$6009,Saldo!P115,InvAjust!$C$9:$C$6009,"Remove")),"")</f>
        <v/>
      </c>
      <c r="AA115" s="98" t="str">
        <f t="shared" si="32"/>
        <v/>
      </c>
    </row>
    <row r="116" spans="1:27" ht="18.95" customHeight="1" x14ac:dyDescent="0.25">
      <c r="A116" s="82"/>
      <c r="C116" s="89" t="str">
        <f t="shared" si="21"/>
        <v/>
      </c>
      <c r="D116" s="89" t="str">
        <f t="shared" si="22"/>
        <v/>
      </c>
      <c r="E116" s="89" t="str">
        <f t="shared" si="23"/>
        <v/>
      </c>
      <c r="F116" s="89" t="str">
        <f t="shared" si="24"/>
        <v/>
      </c>
      <c r="G116" s="90" t="str">
        <f t="shared" si="25"/>
        <v/>
      </c>
      <c r="H116" s="91" t="str">
        <f t="shared" si="26"/>
        <v/>
      </c>
      <c r="I116" s="91" t="str">
        <f t="shared" si="27"/>
        <v/>
      </c>
      <c r="J116" s="91" t="str">
        <f t="shared" si="28"/>
        <v/>
      </c>
      <c r="K116" s="92" t="str">
        <f t="shared" si="17"/>
        <v/>
      </c>
      <c r="L116" s="92" t="str">
        <f t="shared" si="18"/>
        <v/>
      </c>
      <c r="M116" s="92" t="str">
        <f t="shared" si="19"/>
        <v/>
      </c>
      <c r="N116" s="92" t="str">
        <f t="shared" si="20"/>
        <v/>
      </c>
      <c r="O116" s="76" t="str">
        <f>IF(Cadastro!D116="","",Cadastro!D116)</f>
        <v/>
      </c>
      <c r="P116" s="76" t="str">
        <f>IF(Cadastro!C116="","",Cadastro!C116)</f>
        <v/>
      </c>
      <c r="Q116" s="93" t="str">
        <f t="shared" si="29"/>
        <v/>
      </c>
      <c r="R116" s="94" t="str">
        <f>IF(Cadastro!H116="","",Cadastro!H116)</f>
        <v/>
      </c>
      <c r="S116" s="95" t="str">
        <f t="shared" si="30"/>
        <v/>
      </c>
      <c r="T116" s="96" t="str">
        <f t="shared" si="31"/>
        <v/>
      </c>
      <c r="U116" s="96" t="str">
        <f>IFERROR(IF(P116="","",SUMIF(Movimento!$D$9:$D$7010,Saldo!P116,Movimento!$I$9:$I$7010)+W116)/(V116+X116),"")</f>
        <v/>
      </c>
      <c r="V116" s="94" t="str">
        <f>IFERROR(IF(Cadastro!E116="","",Cadastro!E116),"")</f>
        <v/>
      </c>
      <c r="W116" s="97" t="str">
        <f>IFERROR(IF(Cadastro!I116="","",Cadastro!I116),"")</f>
        <v/>
      </c>
      <c r="X116" s="94" t="str">
        <f>IF(P116="","",SUMIF(Movimento!$D$9:$D$7010,Saldo!P116,Movimento!$G$9:$G$7010))</f>
        <v/>
      </c>
      <c r="Y116" s="94" t="str">
        <f>IF(P116="","",SUMIF(MovSaida!$D$9:$D$7010,Saldo!P116,MovSaida!$F$9:$F$7010))</f>
        <v/>
      </c>
      <c r="Z116" s="94" t="str">
        <f>IFERROR(IF(P116="","",SUMIFS(InvAjust!$G$9:$G$6009,InvAjust!$E$9:$E$6009,Saldo!P116,InvAjust!$C$9:$C$6009,"Add")-SUMIFS(InvAjust!$G$9:$G$6009,InvAjust!$E$9:$E$6009,Saldo!P116,InvAjust!$C$9:$C$6009,"Remove")),"")</f>
        <v/>
      </c>
      <c r="AA116" s="98" t="str">
        <f t="shared" si="32"/>
        <v/>
      </c>
    </row>
    <row r="117" spans="1:27" ht="18.95" customHeight="1" x14ac:dyDescent="0.25">
      <c r="A117" s="82"/>
      <c r="C117" s="89" t="str">
        <f t="shared" si="21"/>
        <v/>
      </c>
      <c r="D117" s="89" t="str">
        <f t="shared" si="22"/>
        <v/>
      </c>
      <c r="E117" s="89" t="str">
        <f t="shared" si="23"/>
        <v/>
      </c>
      <c r="F117" s="89" t="str">
        <f t="shared" si="24"/>
        <v/>
      </c>
      <c r="G117" s="90" t="str">
        <f t="shared" si="25"/>
        <v/>
      </c>
      <c r="H117" s="91" t="str">
        <f t="shared" si="26"/>
        <v/>
      </c>
      <c r="I117" s="91" t="str">
        <f t="shared" si="27"/>
        <v/>
      </c>
      <c r="J117" s="91" t="str">
        <f t="shared" si="28"/>
        <v/>
      </c>
      <c r="K117" s="92" t="str">
        <f t="shared" si="17"/>
        <v/>
      </c>
      <c r="L117" s="92" t="str">
        <f t="shared" si="18"/>
        <v/>
      </c>
      <c r="M117" s="92" t="str">
        <f t="shared" si="19"/>
        <v/>
      </c>
      <c r="N117" s="92" t="str">
        <f t="shared" si="20"/>
        <v/>
      </c>
      <c r="O117" s="76" t="str">
        <f>IF(Cadastro!D117="","",Cadastro!D117)</f>
        <v/>
      </c>
      <c r="P117" s="76" t="str">
        <f>IF(Cadastro!C117="","",Cadastro!C117)</f>
        <v/>
      </c>
      <c r="Q117" s="93" t="str">
        <f t="shared" si="29"/>
        <v/>
      </c>
      <c r="R117" s="94" t="str">
        <f>IF(Cadastro!H117="","",Cadastro!H117)</f>
        <v/>
      </c>
      <c r="S117" s="95" t="str">
        <f t="shared" si="30"/>
        <v/>
      </c>
      <c r="T117" s="96" t="str">
        <f t="shared" si="31"/>
        <v/>
      </c>
      <c r="U117" s="96" t="str">
        <f>IFERROR(IF(P117="","",SUMIF(Movimento!$D$9:$D$7010,Saldo!P117,Movimento!$I$9:$I$7010)+W117)/(V117+X117),"")</f>
        <v/>
      </c>
      <c r="V117" s="94" t="str">
        <f>IFERROR(IF(Cadastro!E117="","",Cadastro!E117),"")</f>
        <v/>
      </c>
      <c r="W117" s="97" t="str">
        <f>IFERROR(IF(Cadastro!I117="","",Cadastro!I117),"")</f>
        <v/>
      </c>
      <c r="X117" s="94" t="str">
        <f>IF(P117="","",SUMIF(Movimento!$D$9:$D$7010,Saldo!P117,Movimento!$G$9:$G$7010))</f>
        <v/>
      </c>
      <c r="Y117" s="94" t="str">
        <f>IF(P117="","",SUMIF(MovSaida!$D$9:$D$7010,Saldo!P117,MovSaida!$F$9:$F$7010))</f>
        <v/>
      </c>
      <c r="Z117" s="94" t="str">
        <f>IFERROR(IF(P117="","",SUMIFS(InvAjust!$G$9:$G$6009,InvAjust!$E$9:$E$6009,Saldo!P117,InvAjust!$C$9:$C$6009,"Add")-SUMIFS(InvAjust!$G$9:$G$6009,InvAjust!$E$9:$E$6009,Saldo!P117,InvAjust!$C$9:$C$6009,"Remove")),"")</f>
        <v/>
      </c>
      <c r="AA117" s="98" t="str">
        <f t="shared" si="32"/>
        <v/>
      </c>
    </row>
    <row r="118" spans="1:27" ht="18.95" customHeight="1" x14ac:dyDescent="0.25">
      <c r="A118" s="82"/>
      <c r="C118" s="89" t="str">
        <f t="shared" si="21"/>
        <v/>
      </c>
      <c r="D118" s="89" t="str">
        <f t="shared" si="22"/>
        <v/>
      </c>
      <c r="E118" s="89" t="str">
        <f t="shared" si="23"/>
        <v/>
      </c>
      <c r="F118" s="89" t="str">
        <f t="shared" si="24"/>
        <v/>
      </c>
      <c r="G118" s="90" t="str">
        <f t="shared" si="25"/>
        <v/>
      </c>
      <c r="H118" s="91" t="str">
        <f t="shared" si="26"/>
        <v/>
      </c>
      <c r="I118" s="91" t="str">
        <f t="shared" si="27"/>
        <v/>
      </c>
      <c r="J118" s="91" t="str">
        <f t="shared" si="28"/>
        <v/>
      </c>
      <c r="K118" s="92" t="str">
        <f t="shared" si="17"/>
        <v/>
      </c>
      <c r="L118" s="92" t="str">
        <f t="shared" si="18"/>
        <v/>
      </c>
      <c r="M118" s="92" t="str">
        <f t="shared" si="19"/>
        <v/>
      </c>
      <c r="N118" s="92" t="str">
        <f t="shared" si="20"/>
        <v/>
      </c>
      <c r="O118" s="76" t="str">
        <f>IF(Cadastro!D118="","",Cadastro!D118)</f>
        <v/>
      </c>
      <c r="P118" s="76" t="str">
        <f>IF(Cadastro!C118="","",Cadastro!C118)</f>
        <v/>
      </c>
      <c r="Q118" s="93" t="str">
        <f t="shared" si="29"/>
        <v/>
      </c>
      <c r="R118" s="94" t="str">
        <f>IF(Cadastro!H118="","",Cadastro!H118)</f>
        <v/>
      </c>
      <c r="S118" s="95" t="str">
        <f t="shared" si="30"/>
        <v/>
      </c>
      <c r="T118" s="96" t="str">
        <f t="shared" si="31"/>
        <v/>
      </c>
      <c r="U118" s="96" t="str">
        <f>IFERROR(IF(P118="","",SUMIF(Movimento!$D$9:$D$7010,Saldo!P118,Movimento!$I$9:$I$7010)+W118)/(V118+X118),"")</f>
        <v/>
      </c>
      <c r="V118" s="94" t="str">
        <f>IFERROR(IF(Cadastro!E118="","",Cadastro!E118),"")</f>
        <v/>
      </c>
      <c r="W118" s="97" t="str">
        <f>IFERROR(IF(Cadastro!I118="","",Cadastro!I118),"")</f>
        <v/>
      </c>
      <c r="X118" s="94" t="str">
        <f>IF(P118="","",SUMIF(Movimento!$D$9:$D$7010,Saldo!P118,Movimento!$G$9:$G$7010))</f>
        <v/>
      </c>
      <c r="Y118" s="94" t="str">
        <f>IF(P118="","",SUMIF(MovSaida!$D$9:$D$7010,Saldo!P118,MovSaida!$F$9:$F$7010))</f>
        <v/>
      </c>
      <c r="Z118" s="94" t="str">
        <f>IFERROR(IF(P118="","",SUMIFS(InvAjust!$G$9:$G$6009,InvAjust!$E$9:$E$6009,Saldo!P118,InvAjust!$C$9:$C$6009,"Add")-SUMIFS(InvAjust!$G$9:$G$6009,InvAjust!$E$9:$E$6009,Saldo!P118,InvAjust!$C$9:$C$6009,"Remove")),"")</f>
        <v/>
      </c>
      <c r="AA118" s="98" t="str">
        <f t="shared" si="32"/>
        <v/>
      </c>
    </row>
    <row r="119" spans="1:27" ht="18.95" customHeight="1" x14ac:dyDescent="0.25">
      <c r="A119" s="82"/>
      <c r="C119" s="89" t="str">
        <f t="shared" si="21"/>
        <v/>
      </c>
      <c r="D119" s="89" t="str">
        <f t="shared" si="22"/>
        <v/>
      </c>
      <c r="E119" s="89" t="str">
        <f t="shared" si="23"/>
        <v/>
      </c>
      <c r="F119" s="89" t="str">
        <f t="shared" si="24"/>
        <v/>
      </c>
      <c r="G119" s="90" t="str">
        <f t="shared" si="25"/>
        <v/>
      </c>
      <c r="H119" s="91" t="str">
        <f t="shared" si="26"/>
        <v/>
      </c>
      <c r="I119" s="91" t="str">
        <f t="shared" si="27"/>
        <v/>
      </c>
      <c r="J119" s="91" t="str">
        <f t="shared" si="28"/>
        <v/>
      </c>
      <c r="K119" s="92" t="str">
        <f t="shared" si="17"/>
        <v/>
      </c>
      <c r="L119" s="92" t="str">
        <f t="shared" si="18"/>
        <v/>
      </c>
      <c r="M119" s="92" t="str">
        <f t="shared" si="19"/>
        <v/>
      </c>
      <c r="N119" s="92" t="str">
        <f t="shared" si="20"/>
        <v/>
      </c>
      <c r="O119" s="76" t="str">
        <f>IF(Cadastro!D119="","",Cadastro!D119)</f>
        <v/>
      </c>
      <c r="P119" s="76" t="str">
        <f>IF(Cadastro!C119="","",Cadastro!C119)</f>
        <v/>
      </c>
      <c r="Q119" s="93" t="str">
        <f t="shared" si="29"/>
        <v/>
      </c>
      <c r="R119" s="94" t="str">
        <f>IF(Cadastro!H119="","",Cadastro!H119)</f>
        <v/>
      </c>
      <c r="S119" s="95" t="str">
        <f t="shared" si="30"/>
        <v/>
      </c>
      <c r="T119" s="96" t="str">
        <f t="shared" si="31"/>
        <v/>
      </c>
      <c r="U119" s="96" t="str">
        <f>IFERROR(IF(P119="","",SUMIF(Movimento!$D$9:$D$7010,Saldo!P119,Movimento!$I$9:$I$7010)+W119)/(V119+X119),"")</f>
        <v/>
      </c>
      <c r="V119" s="94" t="str">
        <f>IFERROR(IF(Cadastro!E119="","",Cadastro!E119),"")</f>
        <v/>
      </c>
      <c r="W119" s="97" t="str">
        <f>IFERROR(IF(Cadastro!I119="","",Cadastro!I119),"")</f>
        <v/>
      </c>
      <c r="X119" s="94" t="str">
        <f>IF(P119="","",SUMIF(Movimento!$D$9:$D$7010,Saldo!P119,Movimento!$G$9:$G$7010))</f>
        <v/>
      </c>
      <c r="Y119" s="94" t="str">
        <f>IF(P119="","",SUMIF(MovSaida!$D$9:$D$7010,Saldo!P119,MovSaida!$F$9:$F$7010))</f>
        <v/>
      </c>
      <c r="Z119" s="94" t="str">
        <f>IFERROR(IF(P119="","",SUMIFS(InvAjust!$G$9:$G$6009,InvAjust!$E$9:$E$6009,Saldo!P119,InvAjust!$C$9:$C$6009,"Add")-SUMIFS(InvAjust!$G$9:$G$6009,InvAjust!$E$9:$E$6009,Saldo!P119,InvAjust!$C$9:$C$6009,"Remove")),"")</f>
        <v/>
      </c>
      <c r="AA119" s="98" t="str">
        <f t="shared" si="32"/>
        <v/>
      </c>
    </row>
    <row r="120" spans="1:27" ht="18.95" customHeight="1" x14ac:dyDescent="0.25">
      <c r="A120" s="82"/>
      <c r="C120" s="89" t="str">
        <f t="shared" si="21"/>
        <v/>
      </c>
      <c r="D120" s="89" t="str">
        <f t="shared" si="22"/>
        <v/>
      </c>
      <c r="E120" s="89" t="str">
        <f t="shared" si="23"/>
        <v/>
      </c>
      <c r="F120" s="89" t="str">
        <f t="shared" si="24"/>
        <v/>
      </c>
      <c r="G120" s="90" t="str">
        <f t="shared" si="25"/>
        <v/>
      </c>
      <c r="H120" s="91" t="str">
        <f t="shared" si="26"/>
        <v/>
      </c>
      <c r="I120" s="91" t="str">
        <f t="shared" si="27"/>
        <v/>
      </c>
      <c r="J120" s="91" t="str">
        <f t="shared" si="28"/>
        <v/>
      </c>
      <c r="K120" s="92" t="str">
        <f t="shared" si="17"/>
        <v/>
      </c>
      <c r="L120" s="92" t="str">
        <f t="shared" si="18"/>
        <v/>
      </c>
      <c r="M120" s="92" t="str">
        <f t="shared" si="19"/>
        <v/>
      </c>
      <c r="N120" s="92" t="str">
        <f t="shared" si="20"/>
        <v/>
      </c>
      <c r="O120" s="76" t="str">
        <f>IF(Cadastro!D120="","",Cadastro!D120)</f>
        <v/>
      </c>
      <c r="P120" s="76" t="str">
        <f>IF(Cadastro!C120="","",Cadastro!C120)</f>
        <v/>
      </c>
      <c r="Q120" s="93" t="str">
        <f t="shared" si="29"/>
        <v/>
      </c>
      <c r="R120" s="94" t="str">
        <f>IF(Cadastro!H120="","",Cadastro!H120)</f>
        <v/>
      </c>
      <c r="S120" s="95" t="str">
        <f t="shared" si="30"/>
        <v/>
      </c>
      <c r="T120" s="96" t="str">
        <f t="shared" si="31"/>
        <v/>
      </c>
      <c r="U120" s="96" t="str">
        <f>IFERROR(IF(P120="","",SUMIF(Movimento!$D$9:$D$7010,Saldo!P120,Movimento!$I$9:$I$7010)+W120)/(V120+X120),"")</f>
        <v/>
      </c>
      <c r="V120" s="94" t="str">
        <f>IFERROR(IF(Cadastro!E120="","",Cadastro!E120),"")</f>
        <v/>
      </c>
      <c r="W120" s="97" t="str">
        <f>IFERROR(IF(Cadastro!I120="","",Cadastro!I120),"")</f>
        <v/>
      </c>
      <c r="X120" s="94" t="str">
        <f>IF(P120="","",SUMIF(Movimento!$D$9:$D$7010,Saldo!P120,Movimento!$G$9:$G$7010))</f>
        <v/>
      </c>
      <c r="Y120" s="94" t="str">
        <f>IF(P120="","",SUMIF(MovSaida!$D$9:$D$7010,Saldo!P120,MovSaida!$F$9:$F$7010))</f>
        <v/>
      </c>
      <c r="Z120" s="94" t="str">
        <f>IFERROR(IF(P120="","",SUMIFS(InvAjust!$G$9:$G$6009,InvAjust!$E$9:$E$6009,Saldo!P120,InvAjust!$C$9:$C$6009,"Add")-SUMIFS(InvAjust!$G$9:$G$6009,InvAjust!$E$9:$E$6009,Saldo!P120,InvAjust!$C$9:$C$6009,"Remove")),"")</f>
        <v/>
      </c>
      <c r="AA120" s="98" t="str">
        <f t="shared" si="32"/>
        <v/>
      </c>
    </row>
    <row r="121" spans="1:27" ht="18.95" customHeight="1" x14ac:dyDescent="0.25">
      <c r="A121" s="82"/>
      <c r="C121" s="89" t="str">
        <f t="shared" si="21"/>
        <v/>
      </c>
      <c r="D121" s="89" t="str">
        <f t="shared" si="22"/>
        <v/>
      </c>
      <c r="E121" s="89" t="str">
        <f t="shared" si="23"/>
        <v/>
      </c>
      <c r="F121" s="89" t="str">
        <f t="shared" si="24"/>
        <v/>
      </c>
      <c r="G121" s="90" t="str">
        <f t="shared" si="25"/>
        <v/>
      </c>
      <c r="H121" s="91" t="str">
        <f t="shared" si="26"/>
        <v/>
      </c>
      <c r="I121" s="91" t="str">
        <f t="shared" si="27"/>
        <v/>
      </c>
      <c r="J121" s="91" t="str">
        <f t="shared" si="28"/>
        <v/>
      </c>
      <c r="K121" s="92" t="str">
        <f t="shared" si="17"/>
        <v/>
      </c>
      <c r="L121" s="92" t="str">
        <f t="shared" si="18"/>
        <v/>
      </c>
      <c r="M121" s="92" t="str">
        <f t="shared" si="19"/>
        <v/>
      </c>
      <c r="N121" s="92" t="str">
        <f t="shared" si="20"/>
        <v/>
      </c>
      <c r="O121" s="76" t="str">
        <f>IF(Cadastro!D121="","",Cadastro!D121)</f>
        <v/>
      </c>
      <c r="P121" s="76" t="str">
        <f>IF(Cadastro!C121="","",Cadastro!C121)</f>
        <v/>
      </c>
      <c r="Q121" s="93" t="str">
        <f t="shared" si="29"/>
        <v/>
      </c>
      <c r="R121" s="94" t="str">
        <f>IF(Cadastro!H121="","",Cadastro!H121)</f>
        <v/>
      </c>
      <c r="S121" s="95" t="str">
        <f t="shared" si="30"/>
        <v/>
      </c>
      <c r="T121" s="96" t="str">
        <f t="shared" si="31"/>
        <v/>
      </c>
      <c r="U121" s="96" t="str">
        <f>IFERROR(IF(P121="","",SUMIF(Movimento!$D$9:$D$7010,Saldo!P121,Movimento!$I$9:$I$7010)+W121)/(V121+X121),"")</f>
        <v/>
      </c>
      <c r="V121" s="94" t="str">
        <f>IFERROR(IF(Cadastro!E121="","",Cadastro!E121),"")</f>
        <v/>
      </c>
      <c r="W121" s="97" t="str">
        <f>IFERROR(IF(Cadastro!I121="","",Cadastro!I121),"")</f>
        <v/>
      </c>
      <c r="X121" s="94" t="str">
        <f>IF(P121="","",SUMIF(Movimento!$D$9:$D$7010,Saldo!P121,Movimento!$G$9:$G$7010))</f>
        <v/>
      </c>
      <c r="Y121" s="94" t="str">
        <f>IF(P121="","",SUMIF(MovSaida!$D$9:$D$7010,Saldo!P121,MovSaida!$F$9:$F$7010))</f>
        <v/>
      </c>
      <c r="Z121" s="94" t="str">
        <f>IFERROR(IF(P121="","",SUMIFS(InvAjust!$G$9:$G$6009,InvAjust!$E$9:$E$6009,Saldo!P121,InvAjust!$C$9:$C$6009,"Add")-SUMIFS(InvAjust!$G$9:$G$6009,InvAjust!$E$9:$E$6009,Saldo!P121,InvAjust!$C$9:$C$6009,"Remove")),"")</f>
        <v/>
      </c>
      <c r="AA121" s="98" t="str">
        <f t="shared" si="32"/>
        <v/>
      </c>
    </row>
    <row r="122" spans="1:27" ht="18.95" customHeight="1" x14ac:dyDescent="0.25">
      <c r="A122" s="82"/>
      <c r="C122" s="89" t="str">
        <f t="shared" si="21"/>
        <v/>
      </c>
      <c r="D122" s="89" t="str">
        <f t="shared" si="22"/>
        <v/>
      </c>
      <c r="E122" s="89" t="str">
        <f t="shared" si="23"/>
        <v/>
      </c>
      <c r="F122" s="89" t="str">
        <f t="shared" si="24"/>
        <v/>
      </c>
      <c r="G122" s="90" t="str">
        <f t="shared" si="25"/>
        <v/>
      </c>
      <c r="H122" s="91" t="str">
        <f t="shared" si="26"/>
        <v/>
      </c>
      <c r="I122" s="91" t="str">
        <f t="shared" si="27"/>
        <v/>
      </c>
      <c r="J122" s="91" t="str">
        <f t="shared" si="28"/>
        <v/>
      </c>
      <c r="K122" s="92" t="str">
        <f t="shared" si="17"/>
        <v/>
      </c>
      <c r="L122" s="92" t="str">
        <f t="shared" si="18"/>
        <v/>
      </c>
      <c r="M122" s="92" t="str">
        <f t="shared" si="19"/>
        <v/>
      </c>
      <c r="N122" s="92" t="str">
        <f t="shared" si="20"/>
        <v/>
      </c>
      <c r="O122" s="76" t="str">
        <f>IF(Cadastro!D122="","",Cadastro!D122)</f>
        <v/>
      </c>
      <c r="P122" s="76" t="str">
        <f>IF(Cadastro!C122="","",Cadastro!C122)</f>
        <v/>
      </c>
      <c r="Q122" s="93" t="str">
        <f t="shared" si="29"/>
        <v/>
      </c>
      <c r="R122" s="94" t="str">
        <f>IF(Cadastro!H122="","",Cadastro!H122)</f>
        <v/>
      </c>
      <c r="S122" s="95" t="str">
        <f t="shared" si="30"/>
        <v/>
      </c>
      <c r="T122" s="96" t="str">
        <f t="shared" si="31"/>
        <v/>
      </c>
      <c r="U122" s="96" t="str">
        <f>IFERROR(IF(P122="","",SUMIF(Movimento!$D$9:$D$7010,Saldo!P122,Movimento!$I$9:$I$7010)+W122)/(V122+X122),"")</f>
        <v/>
      </c>
      <c r="V122" s="94" t="str">
        <f>IFERROR(IF(Cadastro!E122="","",Cadastro!E122),"")</f>
        <v/>
      </c>
      <c r="W122" s="97" t="str">
        <f>IFERROR(IF(Cadastro!I122="","",Cadastro!I122),"")</f>
        <v/>
      </c>
      <c r="X122" s="94" t="str">
        <f>IF(P122="","",SUMIF(Movimento!$D$9:$D$7010,Saldo!P122,Movimento!$G$9:$G$7010))</f>
        <v/>
      </c>
      <c r="Y122" s="94" t="str">
        <f>IF(P122="","",SUMIF(MovSaida!$D$9:$D$7010,Saldo!P122,MovSaida!$F$9:$F$7010))</f>
        <v/>
      </c>
      <c r="Z122" s="94" t="str">
        <f>IFERROR(IF(P122="","",SUMIFS(InvAjust!$G$9:$G$6009,InvAjust!$E$9:$E$6009,Saldo!P122,InvAjust!$C$9:$C$6009,"Add")-SUMIFS(InvAjust!$G$9:$G$6009,InvAjust!$E$9:$E$6009,Saldo!P122,InvAjust!$C$9:$C$6009,"Remove")),"")</f>
        <v/>
      </c>
      <c r="AA122" s="98" t="str">
        <f t="shared" si="32"/>
        <v/>
      </c>
    </row>
    <row r="123" spans="1:27" ht="18.95" customHeight="1" x14ac:dyDescent="0.25">
      <c r="A123" s="82"/>
      <c r="C123" s="89" t="str">
        <f t="shared" si="21"/>
        <v/>
      </c>
      <c r="D123" s="89" t="str">
        <f t="shared" si="22"/>
        <v/>
      </c>
      <c r="E123" s="89" t="str">
        <f t="shared" si="23"/>
        <v/>
      </c>
      <c r="F123" s="89" t="str">
        <f t="shared" si="24"/>
        <v/>
      </c>
      <c r="G123" s="90" t="str">
        <f t="shared" si="25"/>
        <v/>
      </c>
      <c r="H123" s="91" t="str">
        <f t="shared" si="26"/>
        <v/>
      </c>
      <c r="I123" s="91" t="str">
        <f t="shared" si="27"/>
        <v/>
      </c>
      <c r="J123" s="91" t="str">
        <f t="shared" si="28"/>
        <v/>
      </c>
      <c r="K123" s="92" t="str">
        <f t="shared" si="17"/>
        <v/>
      </c>
      <c r="L123" s="92" t="str">
        <f t="shared" si="18"/>
        <v/>
      </c>
      <c r="M123" s="92" t="str">
        <f t="shared" si="19"/>
        <v/>
      </c>
      <c r="N123" s="92" t="str">
        <f t="shared" si="20"/>
        <v/>
      </c>
      <c r="O123" s="76" t="str">
        <f>IF(Cadastro!D123="","",Cadastro!D123)</f>
        <v/>
      </c>
      <c r="P123" s="76" t="str">
        <f>IF(Cadastro!C123="","",Cadastro!C123)</f>
        <v/>
      </c>
      <c r="Q123" s="93" t="str">
        <f t="shared" si="29"/>
        <v/>
      </c>
      <c r="R123" s="94" t="str">
        <f>IF(Cadastro!H123="","",Cadastro!H123)</f>
        <v/>
      </c>
      <c r="S123" s="95" t="str">
        <f t="shared" si="30"/>
        <v/>
      </c>
      <c r="T123" s="96" t="str">
        <f t="shared" si="31"/>
        <v/>
      </c>
      <c r="U123" s="96" t="str">
        <f>IFERROR(IF(P123="","",SUMIF(Movimento!$D$9:$D$7010,Saldo!P123,Movimento!$I$9:$I$7010)+W123)/(V123+X123),"")</f>
        <v/>
      </c>
      <c r="V123" s="94" t="str">
        <f>IFERROR(IF(Cadastro!E123="","",Cadastro!E123),"")</f>
        <v/>
      </c>
      <c r="W123" s="97" t="str">
        <f>IFERROR(IF(Cadastro!I123="","",Cadastro!I123),"")</f>
        <v/>
      </c>
      <c r="X123" s="94" t="str">
        <f>IF(P123="","",SUMIF(Movimento!$D$9:$D$7010,Saldo!P123,Movimento!$G$9:$G$7010))</f>
        <v/>
      </c>
      <c r="Y123" s="94" t="str">
        <f>IF(P123="","",SUMIF(MovSaida!$D$9:$D$7010,Saldo!P123,MovSaida!$F$9:$F$7010))</f>
        <v/>
      </c>
      <c r="Z123" s="94" t="str">
        <f>IFERROR(IF(P123="","",SUMIFS(InvAjust!$G$9:$G$6009,InvAjust!$E$9:$E$6009,Saldo!P123,InvAjust!$C$9:$C$6009,"Add")-SUMIFS(InvAjust!$G$9:$G$6009,InvAjust!$E$9:$E$6009,Saldo!P123,InvAjust!$C$9:$C$6009,"Remove")),"")</f>
        <v/>
      </c>
      <c r="AA123" s="98" t="str">
        <f t="shared" si="32"/>
        <v/>
      </c>
    </row>
    <row r="124" spans="1:27" ht="18.95" customHeight="1" x14ac:dyDescent="0.25">
      <c r="A124" s="82"/>
      <c r="C124" s="89" t="str">
        <f t="shared" si="21"/>
        <v/>
      </c>
      <c r="D124" s="89" t="str">
        <f t="shared" si="22"/>
        <v/>
      </c>
      <c r="E124" s="89" t="str">
        <f t="shared" si="23"/>
        <v/>
      </c>
      <c r="F124" s="89" t="str">
        <f t="shared" si="24"/>
        <v/>
      </c>
      <c r="G124" s="90" t="str">
        <f t="shared" si="25"/>
        <v/>
      </c>
      <c r="H124" s="91" t="str">
        <f t="shared" si="26"/>
        <v/>
      </c>
      <c r="I124" s="91" t="str">
        <f t="shared" si="27"/>
        <v/>
      </c>
      <c r="J124" s="91" t="str">
        <f t="shared" si="28"/>
        <v/>
      </c>
      <c r="K124" s="92" t="str">
        <f t="shared" si="17"/>
        <v/>
      </c>
      <c r="L124" s="92" t="str">
        <f t="shared" si="18"/>
        <v/>
      </c>
      <c r="M124" s="92" t="str">
        <f t="shared" si="19"/>
        <v/>
      </c>
      <c r="N124" s="92" t="str">
        <f t="shared" si="20"/>
        <v/>
      </c>
      <c r="O124" s="76" t="str">
        <f>IF(Cadastro!D124="","",Cadastro!D124)</f>
        <v/>
      </c>
      <c r="P124" s="76" t="str">
        <f>IF(Cadastro!C124="","",Cadastro!C124)</f>
        <v/>
      </c>
      <c r="Q124" s="93" t="str">
        <f t="shared" si="29"/>
        <v/>
      </c>
      <c r="R124" s="94" t="str">
        <f>IF(Cadastro!H124="","",Cadastro!H124)</f>
        <v/>
      </c>
      <c r="S124" s="95" t="str">
        <f t="shared" si="30"/>
        <v/>
      </c>
      <c r="T124" s="96" t="str">
        <f t="shared" si="31"/>
        <v/>
      </c>
      <c r="U124" s="96" t="str">
        <f>IFERROR(IF(P124="","",SUMIF(Movimento!$D$9:$D$7010,Saldo!P124,Movimento!$I$9:$I$7010)+W124)/(V124+X124),"")</f>
        <v/>
      </c>
      <c r="V124" s="94" t="str">
        <f>IFERROR(IF(Cadastro!E124="","",Cadastro!E124),"")</f>
        <v/>
      </c>
      <c r="W124" s="97" t="str">
        <f>IFERROR(IF(Cadastro!I124="","",Cadastro!I124),"")</f>
        <v/>
      </c>
      <c r="X124" s="94" t="str">
        <f>IF(P124="","",SUMIF(Movimento!$D$9:$D$7010,Saldo!P124,Movimento!$G$9:$G$7010))</f>
        <v/>
      </c>
      <c r="Y124" s="94" t="str">
        <f>IF(P124="","",SUMIF(MovSaida!$D$9:$D$7010,Saldo!P124,MovSaida!$F$9:$F$7010))</f>
        <v/>
      </c>
      <c r="Z124" s="94" t="str">
        <f>IFERROR(IF(P124="","",SUMIFS(InvAjust!$G$9:$G$6009,InvAjust!$E$9:$E$6009,Saldo!P124,InvAjust!$C$9:$C$6009,"Add")-SUMIFS(InvAjust!$G$9:$G$6009,InvAjust!$E$9:$E$6009,Saldo!P124,InvAjust!$C$9:$C$6009,"Remove")),"")</f>
        <v/>
      </c>
      <c r="AA124" s="98" t="str">
        <f t="shared" si="32"/>
        <v/>
      </c>
    </row>
    <row r="125" spans="1:27" ht="18.95" customHeight="1" x14ac:dyDescent="0.25">
      <c r="A125" s="82"/>
      <c r="C125" s="89" t="str">
        <f t="shared" si="21"/>
        <v/>
      </c>
      <c r="D125" s="89" t="str">
        <f t="shared" si="22"/>
        <v/>
      </c>
      <c r="E125" s="89" t="str">
        <f t="shared" si="23"/>
        <v/>
      </c>
      <c r="F125" s="89" t="str">
        <f t="shared" si="24"/>
        <v/>
      </c>
      <c r="G125" s="90" t="str">
        <f t="shared" si="25"/>
        <v/>
      </c>
      <c r="H125" s="91" t="str">
        <f t="shared" si="26"/>
        <v/>
      </c>
      <c r="I125" s="91" t="str">
        <f t="shared" si="27"/>
        <v/>
      </c>
      <c r="J125" s="91" t="str">
        <f t="shared" si="28"/>
        <v/>
      </c>
      <c r="K125" s="92" t="str">
        <f t="shared" si="17"/>
        <v/>
      </c>
      <c r="L125" s="92" t="str">
        <f t="shared" si="18"/>
        <v/>
      </c>
      <c r="M125" s="92" t="str">
        <f t="shared" si="19"/>
        <v/>
      </c>
      <c r="N125" s="92" t="str">
        <f t="shared" si="20"/>
        <v/>
      </c>
      <c r="O125" s="76" t="str">
        <f>IF(Cadastro!D125="","",Cadastro!D125)</f>
        <v/>
      </c>
      <c r="P125" s="76" t="str">
        <f>IF(Cadastro!C125="","",Cadastro!C125)</f>
        <v/>
      </c>
      <c r="Q125" s="93" t="str">
        <f t="shared" si="29"/>
        <v/>
      </c>
      <c r="R125" s="94" t="str">
        <f>IF(Cadastro!H125="","",Cadastro!H125)</f>
        <v/>
      </c>
      <c r="S125" s="95" t="str">
        <f t="shared" si="30"/>
        <v/>
      </c>
      <c r="T125" s="96" t="str">
        <f t="shared" si="31"/>
        <v/>
      </c>
      <c r="U125" s="96" t="str">
        <f>IFERROR(IF(P125="","",SUMIF(Movimento!$D$9:$D$7010,Saldo!P125,Movimento!$I$9:$I$7010)+W125)/(V125+X125),"")</f>
        <v/>
      </c>
      <c r="V125" s="94" t="str">
        <f>IFERROR(IF(Cadastro!E125="","",Cadastro!E125),"")</f>
        <v/>
      </c>
      <c r="W125" s="97" t="str">
        <f>IFERROR(IF(Cadastro!I125="","",Cadastro!I125),"")</f>
        <v/>
      </c>
      <c r="X125" s="94" t="str">
        <f>IF(P125="","",SUMIF(Movimento!$D$9:$D$7010,Saldo!P125,Movimento!$G$9:$G$7010))</f>
        <v/>
      </c>
      <c r="Y125" s="94" t="str">
        <f>IF(P125="","",SUMIF(MovSaida!$D$9:$D$7010,Saldo!P125,MovSaida!$F$9:$F$7010))</f>
        <v/>
      </c>
      <c r="Z125" s="94" t="str">
        <f>IFERROR(IF(P125="","",SUMIFS(InvAjust!$G$9:$G$6009,InvAjust!$E$9:$E$6009,Saldo!P125,InvAjust!$C$9:$C$6009,"Add")-SUMIFS(InvAjust!$G$9:$G$6009,InvAjust!$E$9:$E$6009,Saldo!P125,InvAjust!$C$9:$C$6009,"Remove")),"")</f>
        <v/>
      </c>
      <c r="AA125" s="98" t="str">
        <f t="shared" si="32"/>
        <v/>
      </c>
    </row>
    <row r="126" spans="1:27" ht="18.95" customHeight="1" x14ac:dyDescent="0.25">
      <c r="A126" s="82"/>
      <c r="C126" s="89" t="str">
        <f t="shared" si="21"/>
        <v/>
      </c>
      <c r="D126" s="89" t="str">
        <f t="shared" si="22"/>
        <v/>
      </c>
      <c r="E126" s="89" t="str">
        <f t="shared" si="23"/>
        <v/>
      </c>
      <c r="F126" s="89" t="str">
        <f t="shared" si="24"/>
        <v/>
      </c>
      <c r="G126" s="90" t="str">
        <f t="shared" si="25"/>
        <v/>
      </c>
      <c r="H126" s="91" t="str">
        <f t="shared" si="26"/>
        <v/>
      </c>
      <c r="I126" s="91" t="str">
        <f t="shared" si="27"/>
        <v/>
      </c>
      <c r="J126" s="91" t="str">
        <f t="shared" si="28"/>
        <v/>
      </c>
      <c r="K126" s="92" t="str">
        <f t="shared" si="17"/>
        <v/>
      </c>
      <c r="L126" s="92" t="str">
        <f t="shared" si="18"/>
        <v/>
      </c>
      <c r="M126" s="92" t="str">
        <f t="shared" si="19"/>
        <v/>
      </c>
      <c r="N126" s="92" t="str">
        <f t="shared" si="20"/>
        <v/>
      </c>
      <c r="O126" s="76" t="str">
        <f>IF(Cadastro!D126="","",Cadastro!D126)</f>
        <v/>
      </c>
      <c r="P126" s="76" t="str">
        <f>IF(Cadastro!C126="","",Cadastro!C126)</f>
        <v/>
      </c>
      <c r="Q126" s="93" t="str">
        <f t="shared" si="29"/>
        <v/>
      </c>
      <c r="R126" s="94" t="str">
        <f>IF(Cadastro!H126="","",Cadastro!H126)</f>
        <v/>
      </c>
      <c r="S126" s="95" t="str">
        <f t="shared" si="30"/>
        <v/>
      </c>
      <c r="T126" s="96" t="str">
        <f t="shared" si="31"/>
        <v/>
      </c>
      <c r="U126" s="96" t="str">
        <f>IFERROR(IF(P126="","",SUMIF(Movimento!$D$9:$D$7010,Saldo!P126,Movimento!$I$9:$I$7010)+W126)/(V126+X126),"")</f>
        <v/>
      </c>
      <c r="V126" s="94" t="str">
        <f>IFERROR(IF(Cadastro!E126="","",Cadastro!E126),"")</f>
        <v/>
      </c>
      <c r="W126" s="97" t="str">
        <f>IFERROR(IF(Cadastro!I126="","",Cadastro!I126),"")</f>
        <v/>
      </c>
      <c r="X126" s="94" t="str">
        <f>IF(P126="","",SUMIF(Movimento!$D$9:$D$7010,Saldo!P126,Movimento!$G$9:$G$7010))</f>
        <v/>
      </c>
      <c r="Y126" s="94" t="str">
        <f>IF(P126="","",SUMIF(MovSaida!$D$9:$D$7010,Saldo!P126,MovSaida!$F$9:$F$7010))</f>
        <v/>
      </c>
      <c r="Z126" s="94" t="str">
        <f>IFERROR(IF(P126="","",SUMIFS(InvAjust!$G$9:$G$6009,InvAjust!$E$9:$E$6009,Saldo!P126,InvAjust!$C$9:$C$6009,"Add")-SUMIFS(InvAjust!$G$9:$G$6009,InvAjust!$E$9:$E$6009,Saldo!P126,InvAjust!$C$9:$C$6009,"Remove")),"")</f>
        <v/>
      </c>
      <c r="AA126" s="98" t="str">
        <f t="shared" si="32"/>
        <v/>
      </c>
    </row>
    <row r="127" spans="1:27" ht="18.95" customHeight="1" x14ac:dyDescent="0.25">
      <c r="A127" s="82"/>
      <c r="C127" s="89" t="str">
        <f t="shared" si="21"/>
        <v/>
      </c>
      <c r="D127" s="89" t="str">
        <f t="shared" si="22"/>
        <v/>
      </c>
      <c r="E127" s="89" t="str">
        <f t="shared" si="23"/>
        <v/>
      </c>
      <c r="F127" s="89" t="str">
        <f t="shared" si="24"/>
        <v/>
      </c>
      <c r="G127" s="90" t="str">
        <f t="shared" si="25"/>
        <v/>
      </c>
      <c r="H127" s="91" t="str">
        <f t="shared" si="26"/>
        <v/>
      </c>
      <c r="I127" s="91" t="str">
        <f t="shared" si="27"/>
        <v/>
      </c>
      <c r="J127" s="91" t="str">
        <f t="shared" si="28"/>
        <v/>
      </c>
      <c r="K127" s="92" t="str">
        <f t="shared" si="17"/>
        <v/>
      </c>
      <c r="L127" s="92" t="str">
        <f t="shared" si="18"/>
        <v/>
      </c>
      <c r="M127" s="92" t="str">
        <f t="shared" si="19"/>
        <v/>
      </c>
      <c r="N127" s="92" t="str">
        <f t="shared" si="20"/>
        <v/>
      </c>
      <c r="O127" s="76" t="str">
        <f>IF(Cadastro!D127="","",Cadastro!D127)</f>
        <v/>
      </c>
      <c r="P127" s="76" t="str">
        <f>IF(Cadastro!C127="","",Cadastro!C127)</f>
        <v/>
      </c>
      <c r="Q127" s="93" t="str">
        <f t="shared" si="29"/>
        <v/>
      </c>
      <c r="R127" s="94" t="str">
        <f>IF(Cadastro!H127="","",Cadastro!H127)</f>
        <v/>
      </c>
      <c r="S127" s="95" t="str">
        <f t="shared" si="30"/>
        <v/>
      </c>
      <c r="T127" s="96" t="str">
        <f t="shared" si="31"/>
        <v/>
      </c>
      <c r="U127" s="96" t="str">
        <f>IFERROR(IF(P127="","",SUMIF(Movimento!$D$9:$D$7010,Saldo!P127,Movimento!$I$9:$I$7010)+W127)/(V127+X127),"")</f>
        <v/>
      </c>
      <c r="V127" s="94" t="str">
        <f>IFERROR(IF(Cadastro!E127="","",Cadastro!E127),"")</f>
        <v/>
      </c>
      <c r="W127" s="97" t="str">
        <f>IFERROR(IF(Cadastro!I127="","",Cadastro!I127),"")</f>
        <v/>
      </c>
      <c r="X127" s="94" t="str">
        <f>IF(P127="","",SUMIF(Movimento!$D$9:$D$7010,Saldo!P127,Movimento!$G$9:$G$7010))</f>
        <v/>
      </c>
      <c r="Y127" s="94" t="str">
        <f>IF(P127="","",SUMIF(MovSaida!$D$9:$D$7010,Saldo!P127,MovSaida!$F$9:$F$7010))</f>
        <v/>
      </c>
      <c r="Z127" s="94" t="str">
        <f>IFERROR(IF(P127="","",SUMIFS(InvAjust!$G$9:$G$6009,InvAjust!$E$9:$E$6009,Saldo!P127,InvAjust!$C$9:$C$6009,"Add")-SUMIFS(InvAjust!$G$9:$G$6009,InvAjust!$E$9:$E$6009,Saldo!P127,InvAjust!$C$9:$C$6009,"Remove")),"")</f>
        <v/>
      </c>
      <c r="AA127" s="98" t="str">
        <f t="shared" si="32"/>
        <v/>
      </c>
    </row>
    <row r="128" spans="1:27" ht="18.95" customHeight="1" x14ac:dyDescent="0.25">
      <c r="A128" s="82"/>
      <c r="C128" s="89" t="str">
        <f t="shared" si="21"/>
        <v/>
      </c>
      <c r="D128" s="89" t="str">
        <f t="shared" si="22"/>
        <v/>
      </c>
      <c r="E128" s="89" t="str">
        <f t="shared" si="23"/>
        <v/>
      </c>
      <c r="F128" s="89" t="str">
        <f t="shared" si="24"/>
        <v/>
      </c>
      <c r="G128" s="90" t="str">
        <f t="shared" si="25"/>
        <v/>
      </c>
      <c r="H128" s="91" t="str">
        <f t="shared" si="26"/>
        <v/>
      </c>
      <c r="I128" s="91" t="str">
        <f t="shared" si="27"/>
        <v/>
      </c>
      <c r="J128" s="91" t="str">
        <f t="shared" si="28"/>
        <v/>
      </c>
      <c r="K128" s="92" t="str">
        <f t="shared" si="17"/>
        <v/>
      </c>
      <c r="L128" s="92" t="str">
        <f t="shared" si="18"/>
        <v/>
      </c>
      <c r="M128" s="92" t="str">
        <f t="shared" si="19"/>
        <v/>
      </c>
      <c r="N128" s="92" t="str">
        <f t="shared" si="20"/>
        <v/>
      </c>
      <c r="O128" s="76" t="str">
        <f>IF(Cadastro!D128="","",Cadastro!D128)</f>
        <v/>
      </c>
      <c r="P128" s="76" t="str">
        <f>IF(Cadastro!C128="","",Cadastro!C128)</f>
        <v/>
      </c>
      <c r="Q128" s="93" t="str">
        <f t="shared" si="29"/>
        <v/>
      </c>
      <c r="R128" s="94" t="str">
        <f>IF(Cadastro!H128="","",Cadastro!H128)</f>
        <v/>
      </c>
      <c r="S128" s="95" t="str">
        <f t="shared" si="30"/>
        <v/>
      </c>
      <c r="T128" s="96" t="str">
        <f t="shared" si="31"/>
        <v/>
      </c>
      <c r="U128" s="96" t="str">
        <f>IFERROR(IF(P128="","",SUMIF(Movimento!$D$9:$D$7010,Saldo!P128,Movimento!$I$9:$I$7010)+W128)/(V128+X128),"")</f>
        <v/>
      </c>
      <c r="V128" s="94" t="str">
        <f>IFERROR(IF(Cadastro!E128="","",Cadastro!E128),"")</f>
        <v/>
      </c>
      <c r="W128" s="97" t="str">
        <f>IFERROR(IF(Cadastro!I128="","",Cadastro!I128),"")</f>
        <v/>
      </c>
      <c r="X128" s="94" t="str">
        <f>IF(P128="","",SUMIF(Movimento!$D$9:$D$7010,Saldo!P128,Movimento!$G$9:$G$7010))</f>
        <v/>
      </c>
      <c r="Y128" s="94" t="str">
        <f>IF(P128="","",SUMIF(MovSaida!$D$9:$D$7010,Saldo!P128,MovSaida!$F$9:$F$7010))</f>
        <v/>
      </c>
      <c r="Z128" s="94" t="str">
        <f>IFERROR(IF(P128="","",SUMIFS(InvAjust!$G$9:$G$6009,InvAjust!$E$9:$E$6009,Saldo!P128,InvAjust!$C$9:$C$6009,"Add")-SUMIFS(InvAjust!$G$9:$G$6009,InvAjust!$E$9:$E$6009,Saldo!P128,InvAjust!$C$9:$C$6009,"Remove")),"")</f>
        <v/>
      </c>
      <c r="AA128" s="98" t="str">
        <f t="shared" si="32"/>
        <v/>
      </c>
    </row>
    <row r="129" spans="1:27" ht="18.95" customHeight="1" x14ac:dyDescent="0.25">
      <c r="A129" s="82"/>
      <c r="C129" s="89" t="str">
        <f t="shared" si="21"/>
        <v/>
      </c>
      <c r="D129" s="89" t="str">
        <f t="shared" si="22"/>
        <v/>
      </c>
      <c r="E129" s="89" t="str">
        <f t="shared" si="23"/>
        <v/>
      </c>
      <c r="F129" s="89" t="str">
        <f t="shared" si="24"/>
        <v/>
      </c>
      <c r="G129" s="90" t="str">
        <f t="shared" si="25"/>
        <v/>
      </c>
      <c r="H129" s="91" t="str">
        <f t="shared" si="26"/>
        <v/>
      </c>
      <c r="I129" s="91" t="str">
        <f t="shared" si="27"/>
        <v/>
      </c>
      <c r="J129" s="91" t="str">
        <f t="shared" si="28"/>
        <v/>
      </c>
      <c r="K129" s="92" t="str">
        <f t="shared" si="17"/>
        <v/>
      </c>
      <c r="L129" s="92" t="str">
        <f t="shared" si="18"/>
        <v/>
      </c>
      <c r="M129" s="92" t="str">
        <f t="shared" si="19"/>
        <v/>
      </c>
      <c r="N129" s="92" t="str">
        <f t="shared" si="20"/>
        <v/>
      </c>
      <c r="O129" s="76" t="str">
        <f>IF(Cadastro!D129="","",Cadastro!D129)</f>
        <v/>
      </c>
      <c r="P129" s="76" t="str">
        <f>IF(Cadastro!C129="","",Cadastro!C129)</f>
        <v/>
      </c>
      <c r="Q129" s="93" t="str">
        <f t="shared" si="29"/>
        <v/>
      </c>
      <c r="R129" s="94" t="str">
        <f>IF(Cadastro!H129="","",Cadastro!H129)</f>
        <v/>
      </c>
      <c r="S129" s="95" t="str">
        <f t="shared" si="30"/>
        <v/>
      </c>
      <c r="T129" s="96" t="str">
        <f t="shared" si="31"/>
        <v/>
      </c>
      <c r="U129" s="96" t="str">
        <f>IFERROR(IF(P129="","",SUMIF(Movimento!$D$9:$D$7010,Saldo!P129,Movimento!$I$9:$I$7010)+W129)/(V129+X129),"")</f>
        <v/>
      </c>
      <c r="V129" s="94" t="str">
        <f>IFERROR(IF(Cadastro!E129="","",Cadastro!E129),"")</f>
        <v/>
      </c>
      <c r="W129" s="97" t="str">
        <f>IFERROR(IF(Cadastro!I129="","",Cadastro!I129),"")</f>
        <v/>
      </c>
      <c r="X129" s="94" t="str">
        <f>IF(P129="","",SUMIF(Movimento!$D$9:$D$7010,Saldo!P129,Movimento!$G$9:$G$7010))</f>
        <v/>
      </c>
      <c r="Y129" s="94" t="str">
        <f>IF(P129="","",SUMIF(MovSaida!$D$9:$D$7010,Saldo!P129,MovSaida!$F$9:$F$7010))</f>
        <v/>
      </c>
      <c r="Z129" s="94" t="str">
        <f>IFERROR(IF(P129="","",SUMIFS(InvAjust!$G$9:$G$6009,InvAjust!$E$9:$E$6009,Saldo!P129,InvAjust!$C$9:$C$6009,"Add")-SUMIFS(InvAjust!$G$9:$G$6009,InvAjust!$E$9:$E$6009,Saldo!P129,InvAjust!$C$9:$C$6009,"Remove")),"")</f>
        <v/>
      </c>
      <c r="AA129" s="98" t="str">
        <f t="shared" si="32"/>
        <v/>
      </c>
    </row>
    <row r="130" spans="1:27" ht="18.95" customHeight="1" x14ac:dyDescent="0.25">
      <c r="A130" s="82"/>
      <c r="C130" s="89" t="str">
        <f t="shared" si="21"/>
        <v/>
      </c>
      <c r="D130" s="89" t="str">
        <f t="shared" si="22"/>
        <v/>
      </c>
      <c r="E130" s="89" t="str">
        <f t="shared" si="23"/>
        <v/>
      </c>
      <c r="F130" s="89" t="str">
        <f t="shared" si="24"/>
        <v/>
      </c>
      <c r="G130" s="90" t="str">
        <f t="shared" si="25"/>
        <v/>
      </c>
      <c r="H130" s="91" t="str">
        <f t="shared" si="26"/>
        <v/>
      </c>
      <c r="I130" s="91" t="str">
        <f t="shared" si="27"/>
        <v/>
      </c>
      <c r="J130" s="91" t="str">
        <f t="shared" si="28"/>
        <v/>
      </c>
      <c r="K130" s="92" t="str">
        <f t="shared" si="17"/>
        <v/>
      </c>
      <c r="L130" s="92" t="str">
        <f t="shared" si="18"/>
        <v/>
      </c>
      <c r="M130" s="92" t="str">
        <f t="shared" si="19"/>
        <v/>
      </c>
      <c r="N130" s="92" t="str">
        <f t="shared" si="20"/>
        <v/>
      </c>
      <c r="O130" s="76" t="str">
        <f>IF(Cadastro!D130="","",Cadastro!D130)</f>
        <v/>
      </c>
      <c r="P130" s="76" t="str">
        <f>IF(Cadastro!C130="","",Cadastro!C130)</f>
        <v/>
      </c>
      <c r="Q130" s="93" t="str">
        <f t="shared" si="29"/>
        <v/>
      </c>
      <c r="R130" s="94" t="str">
        <f>IF(Cadastro!H130="","",Cadastro!H130)</f>
        <v/>
      </c>
      <c r="S130" s="95" t="str">
        <f t="shared" si="30"/>
        <v/>
      </c>
      <c r="T130" s="96" t="str">
        <f t="shared" si="31"/>
        <v/>
      </c>
      <c r="U130" s="96" t="str">
        <f>IFERROR(IF(P130="","",SUMIF(Movimento!$D$9:$D$7010,Saldo!P130,Movimento!$I$9:$I$7010)+W130)/(V130+X130),"")</f>
        <v/>
      </c>
      <c r="V130" s="94" t="str">
        <f>IFERROR(IF(Cadastro!E130="","",Cadastro!E130),"")</f>
        <v/>
      </c>
      <c r="W130" s="97" t="str">
        <f>IFERROR(IF(Cadastro!I130="","",Cadastro!I130),"")</f>
        <v/>
      </c>
      <c r="X130" s="94" t="str">
        <f>IF(P130="","",SUMIF(Movimento!$D$9:$D$7010,Saldo!P130,Movimento!$G$9:$G$7010))</f>
        <v/>
      </c>
      <c r="Y130" s="94" t="str">
        <f>IF(P130="","",SUMIF(MovSaida!$D$9:$D$7010,Saldo!P130,MovSaida!$F$9:$F$7010))</f>
        <v/>
      </c>
      <c r="Z130" s="94" t="str">
        <f>IFERROR(IF(P130="","",SUMIFS(InvAjust!$G$9:$G$6009,InvAjust!$E$9:$E$6009,Saldo!P130,InvAjust!$C$9:$C$6009,"Add")-SUMIFS(InvAjust!$G$9:$G$6009,InvAjust!$E$9:$E$6009,Saldo!P130,InvAjust!$C$9:$C$6009,"Remove")),"")</f>
        <v/>
      </c>
      <c r="AA130" s="98" t="str">
        <f t="shared" si="32"/>
        <v/>
      </c>
    </row>
    <row r="131" spans="1:27" ht="18.95" customHeight="1" x14ac:dyDescent="0.25">
      <c r="A131" s="82"/>
      <c r="C131" s="89" t="str">
        <f t="shared" si="21"/>
        <v/>
      </c>
      <c r="D131" s="89" t="str">
        <f t="shared" si="22"/>
        <v/>
      </c>
      <c r="E131" s="89" t="str">
        <f t="shared" si="23"/>
        <v/>
      </c>
      <c r="F131" s="89" t="str">
        <f t="shared" si="24"/>
        <v/>
      </c>
      <c r="G131" s="90" t="str">
        <f t="shared" si="25"/>
        <v/>
      </c>
      <c r="H131" s="91" t="str">
        <f t="shared" si="26"/>
        <v/>
      </c>
      <c r="I131" s="91" t="str">
        <f t="shared" si="27"/>
        <v/>
      </c>
      <c r="J131" s="91" t="str">
        <f t="shared" si="28"/>
        <v/>
      </c>
      <c r="K131" s="92" t="str">
        <f t="shared" si="17"/>
        <v/>
      </c>
      <c r="L131" s="92" t="str">
        <f t="shared" si="18"/>
        <v/>
      </c>
      <c r="M131" s="92" t="str">
        <f t="shared" si="19"/>
        <v/>
      </c>
      <c r="N131" s="92" t="str">
        <f t="shared" si="20"/>
        <v/>
      </c>
      <c r="O131" s="76" t="str">
        <f>IF(Cadastro!D131="","",Cadastro!D131)</f>
        <v/>
      </c>
      <c r="P131" s="76" t="str">
        <f>IF(Cadastro!C131="","",Cadastro!C131)</f>
        <v/>
      </c>
      <c r="Q131" s="93" t="str">
        <f t="shared" si="29"/>
        <v/>
      </c>
      <c r="R131" s="94" t="str">
        <f>IF(Cadastro!H131="","",Cadastro!H131)</f>
        <v/>
      </c>
      <c r="S131" s="95" t="str">
        <f t="shared" si="30"/>
        <v/>
      </c>
      <c r="T131" s="96" t="str">
        <f t="shared" si="31"/>
        <v/>
      </c>
      <c r="U131" s="96" t="str">
        <f>IFERROR(IF(P131="","",SUMIF(Movimento!$D$9:$D$7010,Saldo!P131,Movimento!$I$9:$I$7010)+W131)/(V131+X131),"")</f>
        <v/>
      </c>
      <c r="V131" s="94" t="str">
        <f>IFERROR(IF(Cadastro!E131="","",Cadastro!E131),"")</f>
        <v/>
      </c>
      <c r="W131" s="97" t="str">
        <f>IFERROR(IF(Cadastro!I131="","",Cadastro!I131),"")</f>
        <v/>
      </c>
      <c r="X131" s="94" t="str">
        <f>IF(P131="","",SUMIF(Movimento!$D$9:$D$7010,Saldo!P131,Movimento!$G$9:$G$7010))</f>
        <v/>
      </c>
      <c r="Y131" s="94" t="str">
        <f>IF(P131="","",SUMIF(MovSaida!$D$9:$D$7010,Saldo!P131,MovSaida!$F$9:$F$7010))</f>
        <v/>
      </c>
      <c r="Z131" s="94" t="str">
        <f>IFERROR(IF(P131="","",SUMIFS(InvAjust!$G$9:$G$6009,InvAjust!$E$9:$E$6009,Saldo!P131,InvAjust!$C$9:$C$6009,"Add")-SUMIFS(InvAjust!$G$9:$G$6009,InvAjust!$E$9:$E$6009,Saldo!P131,InvAjust!$C$9:$C$6009,"Remove")),"")</f>
        <v/>
      </c>
      <c r="AA131" s="98" t="str">
        <f t="shared" si="32"/>
        <v/>
      </c>
    </row>
    <row r="132" spans="1:27" ht="18.95" customHeight="1" x14ac:dyDescent="0.25">
      <c r="A132" s="82"/>
      <c r="C132" s="89" t="str">
        <f t="shared" si="21"/>
        <v/>
      </c>
      <c r="D132" s="89" t="str">
        <f t="shared" si="22"/>
        <v/>
      </c>
      <c r="E132" s="89" t="str">
        <f t="shared" si="23"/>
        <v/>
      </c>
      <c r="F132" s="89" t="str">
        <f t="shared" si="24"/>
        <v/>
      </c>
      <c r="G132" s="90" t="str">
        <f t="shared" si="25"/>
        <v/>
      </c>
      <c r="H132" s="91" t="str">
        <f t="shared" si="26"/>
        <v/>
      </c>
      <c r="I132" s="91" t="str">
        <f t="shared" si="27"/>
        <v/>
      </c>
      <c r="J132" s="91" t="str">
        <f t="shared" si="28"/>
        <v/>
      </c>
      <c r="K132" s="92" t="str">
        <f t="shared" si="17"/>
        <v/>
      </c>
      <c r="L132" s="92" t="str">
        <f t="shared" si="18"/>
        <v/>
      </c>
      <c r="M132" s="92" t="str">
        <f t="shared" si="19"/>
        <v/>
      </c>
      <c r="N132" s="92" t="str">
        <f t="shared" si="20"/>
        <v/>
      </c>
      <c r="O132" s="76" t="str">
        <f>IF(Cadastro!D132="","",Cadastro!D132)</f>
        <v/>
      </c>
      <c r="P132" s="76" t="str">
        <f>IF(Cadastro!C132="","",Cadastro!C132)</f>
        <v/>
      </c>
      <c r="Q132" s="93" t="str">
        <f t="shared" si="29"/>
        <v/>
      </c>
      <c r="R132" s="94" t="str">
        <f>IF(Cadastro!H132="","",Cadastro!H132)</f>
        <v/>
      </c>
      <c r="S132" s="95" t="str">
        <f t="shared" si="30"/>
        <v/>
      </c>
      <c r="T132" s="96" t="str">
        <f t="shared" si="31"/>
        <v/>
      </c>
      <c r="U132" s="96" t="str">
        <f>IFERROR(IF(P132="","",SUMIF(Movimento!$D$9:$D$7010,Saldo!P132,Movimento!$I$9:$I$7010)+W132)/(V132+X132),"")</f>
        <v/>
      </c>
      <c r="V132" s="94" t="str">
        <f>IFERROR(IF(Cadastro!E132="","",Cadastro!E132),"")</f>
        <v/>
      </c>
      <c r="W132" s="97" t="str">
        <f>IFERROR(IF(Cadastro!I132="","",Cadastro!I132),"")</f>
        <v/>
      </c>
      <c r="X132" s="94" t="str">
        <f>IF(P132="","",SUMIF(Movimento!$D$9:$D$7010,Saldo!P132,Movimento!$G$9:$G$7010))</f>
        <v/>
      </c>
      <c r="Y132" s="94" t="str">
        <f>IF(P132="","",SUMIF(MovSaida!$D$9:$D$7010,Saldo!P132,MovSaida!$F$9:$F$7010))</f>
        <v/>
      </c>
      <c r="Z132" s="94" t="str">
        <f>IFERROR(IF(P132="","",SUMIFS(InvAjust!$G$9:$G$6009,InvAjust!$E$9:$E$6009,Saldo!P132,InvAjust!$C$9:$C$6009,"Add")-SUMIFS(InvAjust!$G$9:$G$6009,InvAjust!$E$9:$E$6009,Saldo!P132,InvAjust!$C$9:$C$6009,"Remove")),"")</f>
        <v/>
      </c>
      <c r="AA132" s="98" t="str">
        <f t="shared" si="32"/>
        <v/>
      </c>
    </row>
    <row r="133" spans="1:27" ht="18.95" customHeight="1" x14ac:dyDescent="0.25">
      <c r="A133" s="82"/>
      <c r="C133" s="89" t="str">
        <f t="shared" si="21"/>
        <v/>
      </c>
      <c r="D133" s="89" t="str">
        <f t="shared" si="22"/>
        <v/>
      </c>
      <c r="E133" s="89" t="str">
        <f t="shared" si="23"/>
        <v/>
      </c>
      <c r="F133" s="89" t="str">
        <f t="shared" si="24"/>
        <v/>
      </c>
      <c r="G133" s="90" t="str">
        <f t="shared" si="25"/>
        <v/>
      </c>
      <c r="H133" s="91" t="str">
        <f t="shared" si="26"/>
        <v/>
      </c>
      <c r="I133" s="91" t="str">
        <f t="shared" si="27"/>
        <v/>
      </c>
      <c r="J133" s="91" t="str">
        <f t="shared" si="28"/>
        <v/>
      </c>
      <c r="K133" s="92" t="str">
        <f t="shared" si="17"/>
        <v/>
      </c>
      <c r="L133" s="92" t="str">
        <f t="shared" si="18"/>
        <v/>
      </c>
      <c r="M133" s="92" t="str">
        <f t="shared" si="19"/>
        <v/>
      </c>
      <c r="N133" s="92" t="str">
        <f t="shared" si="20"/>
        <v/>
      </c>
      <c r="O133" s="76" t="str">
        <f>IF(Cadastro!D133="","",Cadastro!D133)</f>
        <v/>
      </c>
      <c r="P133" s="76" t="str">
        <f>IF(Cadastro!C133="","",Cadastro!C133)</f>
        <v/>
      </c>
      <c r="Q133" s="93" t="str">
        <f t="shared" si="29"/>
        <v/>
      </c>
      <c r="R133" s="94" t="str">
        <f>IF(Cadastro!H133="","",Cadastro!H133)</f>
        <v/>
      </c>
      <c r="S133" s="95" t="str">
        <f t="shared" si="30"/>
        <v/>
      </c>
      <c r="T133" s="96" t="str">
        <f t="shared" si="31"/>
        <v/>
      </c>
      <c r="U133" s="96" t="str">
        <f>IFERROR(IF(P133="","",SUMIF(Movimento!$D$9:$D$7010,Saldo!P133,Movimento!$I$9:$I$7010)+W133)/(V133+X133),"")</f>
        <v/>
      </c>
      <c r="V133" s="94" t="str">
        <f>IFERROR(IF(Cadastro!E133="","",Cadastro!E133),"")</f>
        <v/>
      </c>
      <c r="W133" s="97" t="str">
        <f>IFERROR(IF(Cadastro!I133="","",Cadastro!I133),"")</f>
        <v/>
      </c>
      <c r="X133" s="94" t="str">
        <f>IF(P133="","",SUMIF(Movimento!$D$9:$D$7010,Saldo!P133,Movimento!$G$9:$G$7010))</f>
        <v/>
      </c>
      <c r="Y133" s="94" t="str">
        <f>IF(P133="","",SUMIF(MovSaida!$D$9:$D$7010,Saldo!P133,MovSaida!$F$9:$F$7010))</f>
        <v/>
      </c>
      <c r="Z133" s="94" t="str">
        <f>IFERROR(IF(P133="","",SUMIFS(InvAjust!$G$9:$G$6009,InvAjust!$E$9:$E$6009,Saldo!P133,InvAjust!$C$9:$C$6009,"Add")-SUMIFS(InvAjust!$G$9:$G$6009,InvAjust!$E$9:$E$6009,Saldo!P133,InvAjust!$C$9:$C$6009,"Remove")),"")</f>
        <v/>
      </c>
      <c r="AA133" s="98" t="str">
        <f t="shared" si="32"/>
        <v/>
      </c>
    </row>
    <row r="134" spans="1:27" ht="18.95" customHeight="1" x14ac:dyDescent="0.25">
      <c r="A134" s="82"/>
      <c r="C134" s="89" t="str">
        <f t="shared" si="21"/>
        <v/>
      </c>
      <c r="D134" s="89" t="str">
        <f t="shared" si="22"/>
        <v/>
      </c>
      <c r="E134" s="89" t="str">
        <f t="shared" si="23"/>
        <v/>
      </c>
      <c r="F134" s="89" t="str">
        <f t="shared" si="24"/>
        <v/>
      </c>
      <c r="G134" s="90" t="str">
        <f t="shared" si="25"/>
        <v/>
      </c>
      <c r="H134" s="91" t="str">
        <f t="shared" si="26"/>
        <v/>
      </c>
      <c r="I134" s="91" t="str">
        <f t="shared" si="27"/>
        <v/>
      </c>
      <c r="J134" s="91" t="str">
        <f t="shared" si="28"/>
        <v/>
      </c>
      <c r="K134" s="92" t="str">
        <f t="shared" si="17"/>
        <v/>
      </c>
      <c r="L134" s="92" t="str">
        <f t="shared" si="18"/>
        <v/>
      </c>
      <c r="M134" s="92" t="str">
        <f t="shared" si="19"/>
        <v/>
      </c>
      <c r="N134" s="92" t="str">
        <f t="shared" si="20"/>
        <v/>
      </c>
      <c r="O134" s="76" t="str">
        <f>IF(Cadastro!D134="","",Cadastro!D134)</f>
        <v/>
      </c>
      <c r="P134" s="76" t="str">
        <f>IF(Cadastro!C134="","",Cadastro!C134)</f>
        <v/>
      </c>
      <c r="Q134" s="93" t="str">
        <f t="shared" si="29"/>
        <v/>
      </c>
      <c r="R134" s="94" t="str">
        <f>IF(Cadastro!H134="","",Cadastro!H134)</f>
        <v/>
      </c>
      <c r="S134" s="95" t="str">
        <f t="shared" si="30"/>
        <v/>
      </c>
      <c r="T134" s="96" t="str">
        <f t="shared" si="31"/>
        <v/>
      </c>
      <c r="U134" s="96" t="str">
        <f>IFERROR(IF(P134="","",SUMIF(Movimento!$D$9:$D$7010,Saldo!P134,Movimento!$I$9:$I$7010)+W134)/(V134+X134),"")</f>
        <v/>
      </c>
      <c r="V134" s="94" t="str">
        <f>IFERROR(IF(Cadastro!E134="","",Cadastro!E134),"")</f>
        <v/>
      </c>
      <c r="W134" s="97" t="str">
        <f>IFERROR(IF(Cadastro!I134="","",Cadastro!I134),"")</f>
        <v/>
      </c>
      <c r="X134" s="94" t="str">
        <f>IF(P134="","",SUMIF(Movimento!$D$9:$D$7010,Saldo!P134,Movimento!$G$9:$G$7010))</f>
        <v/>
      </c>
      <c r="Y134" s="94" t="str">
        <f>IF(P134="","",SUMIF(MovSaida!$D$9:$D$7010,Saldo!P134,MovSaida!$F$9:$F$7010))</f>
        <v/>
      </c>
      <c r="Z134" s="94" t="str">
        <f>IFERROR(IF(P134="","",SUMIFS(InvAjust!$G$9:$G$6009,InvAjust!$E$9:$E$6009,Saldo!P134,InvAjust!$C$9:$C$6009,"Add")-SUMIFS(InvAjust!$G$9:$G$6009,InvAjust!$E$9:$E$6009,Saldo!P134,InvAjust!$C$9:$C$6009,"Remove")),"")</f>
        <v/>
      </c>
      <c r="AA134" s="98" t="str">
        <f t="shared" si="32"/>
        <v/>
      </c>
    </row>
    <row r="135" spans="1:27" ht="18.95" customHeight="1" x14ac:dyDescent="0.25">
      <c r="A135" s="82"/>
      <c r="C135" s="89" t="str">
        <f t="shared" si="21"/>
        <v/>
      </c>
      <c r="D135" s="89" t="str">
        <f t="shared" si="22"/>
        <v/>
      </c>
      <c r="E135" s="89" t="str">
        <f t="shared" si="23"/>
        <v/>
      </c>
      <c r="F135" s="89" t="str">
        <f t="shared" si="24"/>
        <v/>
      </c>
      <c r="G135" s="90" t="str">
        <f t="shared" si="25"/>
        <v/>
      </c>
      <c r="H135" s="91" t="str">
        <f t="shared" si="26"/>
        <v/>
      </c>
      <c r="I135" s="91" t="str">
        <f t="shared" si="27"/>
        <v/>
      </c>
      <c r="J135" s="91" t="str">
        <f t="shared" si="28"/>
        <v/>
      </c>
      <c r="K135" s="92" t="str">
        <f t="shared" si="17"/>
        <v/>
      </c>
      <c r="L135" s="92" t="str">
        <f t="shared" si="18"/>
        <v/>
      </c>
      <c r="M135" s="92" t="str">
        <f t="shared" si="19"/>
        <v/>
      </c>
      <c r="N135" s="92" t="str">
        <f t="shared" si="20"/>
        <v/>
      </c>
      <c r="O135" s="76" t="str">
        <f>IF(Cadastro!D135="","",Cadastro!D135)</f>
        <v/>
      </c>
      <c r="P135" s="76" t="str">
        <f>IF(Cadastro!C135="","",Cadastro!C135)</f>
        <v/>
      </c>
      <c r="Q135" s="93" t="str">
        <f t="shared" si="29"/>
        <v/>
      </c>
      <c r="R135" s="94" t="str">
        <f>IF(Cadastro!H135="","",Cadastro!H135)</f>
        <v/>
      </c>
      <c r="S135" s="95" t="str">
        <f t="shared" si="30"/>
        <v/>
      </c>
      <c r="T135" s="96" t="str">
        <f t="shared" si="31"/>
        <v/>
      </c>
      <c r="U135" s="96" t="str">
        <f>IFERROR(IF(P135="","",SUMIF(Movimento!$D$9:$D$7010,Saldo!P135,Movimento!$I$9:$I$7010)+W135)/(V135+X135),"")</f>
        <v/>
      </c>
      <c r="V135" s="94" t="str">
        <f>IFERROR(IF(Cadastro!E135="","",Cadastro!E135),"")</f>
        <v/>
      </c>
      <c r="W135" s="97" t="str">
        <f>IFERROR(IF(Cadastro!I135="","",Cadastro!I135),"")</f>
        <v/>
      </c>
      <c r="X135" s="94" t="str">
        <f>IF(P135="","",SUMIF(Movimento!$D$9:$D$7010,Saldo!P135,Movimento!$G$9:$G$7010))</f>
        <v/>
      </c>
      <c r="Y135" s="94" t="str">
        <f>IF(P135="","",SUMIF(MovSaida!$D$9:$D$7010,Saldo!P135,MovSaida!$F$9:$F$7010))</f>
        <v/>
      </c>
      <c r="Z135" s="94" t="str">
        <f>IFERROR(IF(P135="","",SUMIFS(InvAjust!$G$9:$G$6009,InvAjust!$E$9:$E$6009,Saldo!P135,InvAjust!$C$9:$C$6009,"Add")-SUMIFS(InvAjust!$G$9:$G$6009,InvAjust!$E$9:$E$6009,Saldo!P135,InvAjust!$C$9:$C$6009,"Remove")),"")</f>
        <v/>
      </c>
      <c r="AA135" s="98" t="str">
        <f t="shared" si="32"/>
        <v/>
      </c>
    </row>
    <row r="136" spans="1:27" ht="18.95" customHeight="1" x14ac:dyDescent="0.25">
      <c r="A136" s="82"/>
      <c r="C136" s="89" t="str">
        <f t="shared" si="21"/>
        <v/>
      </c>
      <c r="D136" s="89" t="str">
        <f t="shared" si="22"/>
        <v/>
      </c>
      <c r="E136" s="89" t="str">
        <f t="shared" si="23"/>
        <v/>
      </c>
      <c r="F136" s="89" t="str">
        <f t="shared" si="24"/>
        <v/>
      </c>
      <c r="G136" s="90" t="str">
        <f t="shared" si="25"/>
        <v/>
      </c>
      <c r="H136" s="91" t="str">
        <f t="shared" si="26"/>
        <v/>
      </c>
      <c r="I136" s="91" t="str">
        <f t="shared" si="27"/>
        <v/>
      </c>
      <c r="J136" s="91" t="str">
        <f t="shared" si="28"/>
        <v/>
      </c>
      <c r="K136" s="92" t="str">
        <f t="shared" si="17"/>
        <v/>
      </c>
      <c r="L136" s="92" t="str">
        <f t="shared" si="18"/>
        <v/>
      </c>
      <c r="M136" s="92" t="str">
        <f t="shared" si="19"/>
        <v/>
      </c>
      <c r="N136" s="92" t="str">
        <f t="shared" si="20"/>
        <v/>
      </c>
      <c r="O136" s="76" t="str">
        <f>IF(Cadastro!D136="","",Cadastro!D136)</f>
        <v/>
      </c>
      <c r="P136" s="76" t="str">
        <f>IF(Cadastro!C136="","",Cadastro!C136)</f>
        <v/>
      </c>
      <c r="Q136" s="93" t="str">
        <f t="shared" si="29"/>
        <v/>
      </c>
      <c r="R136" s="94" t="str">
        <f>IF(Cadastro!H136="","",Cadastro!H136)</f>
        <v/>
      </c>
      <c r="S136" s="95" t="str">
        <f t="shared" si="30"/>
        <v/>
      </c>
      <c r="T136" s="96" t="str">
        <f t="shared" si="31"/>
        <v/>
      </c>
      <c r="U136" s="96" t="str">
        <f>IFERROR(IF(P136="","",SUMIF(Movimento!$D$9:$D$7010,Saldo!P136,Movimento!$I$9:$I$7010)+W136)/(V136+X136),"")</f>
        <v/>
      </c>
      <c r="V136" s="94" t="str">
        <f>IFERROR(IF(Cadastro!E136="","",Cadastro!E136),"")</f>
        <v/>
      </c>
      <c r="W136" s="97" t="str">
        <f>IFERROR(IF(Cadastro!I136="","",Cadastro!I136),"")</f>
        <v/>
      </c>
      <c r="X136" s="94" t="str">
        <f>IF(P136="","",SUMIF(Movimento!$D$9:$D$7010,Saldo!P136,Movimento!$G$9:$G$7010))</f>
        <v/>
      </c>
      <c r="Y136" s="94" t="str">
        <f>IF(P136="","",SUMIF(MovSaida!$D$9:$D$7010,Saldo!P136,MovSaida!$F$9:$F$7010))</f>
        <v/>
      </c>
      <c r="Z136" s="94" t="str">
        <f>IFERROR(IF(P136="","",SUMIFS(InvAjust!$G$9:$G$6009,InvAjust!$E$9:$E$6009,Saldo!P136,InvAjust!$C$9:$C$6009,"Add")-SUMIFS(InvAjust!$G$9:$G$6009,InvAjust!$E$9:$E$6009,Saldo!P136,InvAjust!$C$9:$C$6009,"Remove")),"")</f>
        <v/>
      </c>
      <c r="AA136" s="98" t="str">
        <f t="shared" si="32"/>
        <v/>
      </c>
    </row>
    <row r="137" spans="1:27" ht="18.95" customHeight="1" x14ac:dyDescent="0.25">
      <c r="A137" s="82"/>
      <c r="C137" s="89" t="str">
        <f t="shared" si="21"/>
        <v/>
      </c>
      <c r="D137" s="89" t="str">
        <f t="shared" si="22"/>
        <v/>
      </c>
      <c r="E137" s="89" t="str">
        <f t="shared" si="23"/>
        <v/>
      </c>
      <c r="F137" s="89" t="str">
        <f t="shared" si="24"/>
        <v/>
      </c>
      <c r="G137" s="90" t="str">
        <f t="shared" si="25"/>
        <v/>
      </c>
      <c r="H137" s="91" t="str">
        <f t="shared" si="26"/>
        <v/>
      </c>
      <c r="I137" s="91" t="str">
        <f t="shared" si="27"/>
        <v/>
      </c>
      <c r="J137" s="91" t="str">
        <f t="shared" si="28"/>
        <v/>
      </c>
      <c r="K137" s="92" t="str">
        <f t="shared" ref="K137:K200" si="33">IFERROR(Q137/SUM($Q$9:$Q$1009),"")</f>
        <v/>
      </c>
      <c r="L137" s="92" t="str">
        <f t="shared" ref="L137:L200" si="34">IFERROR(T137/SUM($T$9:$T$1009),"")</f>
        <v/>
      </c>
      <c r="M137" s="92" t="str">
        <f t="shared" ref="M137:M200" si="35">IFERROR(X137/SUM($X$9:$X$1009),"")</f>
        <v/>
      </c>
      <c r="N137" s="92" t="str">
        <f t="shared" ref="N137:N200" si="36">IFERROR(Y137/SUM($Y$9:$Y$1009),"")</f>
        <v/>
      </c>
      <c r="O137" s="76" t="str">
        <f>IF(Cadastro!D137="","",Cadastro!D137)</f>
        <v/>
      </c>
      <c r="P137" s="76" t="str">
        <f>IF(Cadastro!C137="","",Cadastro!C137)</f>
        <v/>
      </c>
      <c r="Q137" s="93" t="str">
        <f t="shared" si="29"/>
        <v/>
      </c>
      <c r="R137" s="94" t="str">
        <f>IF(Cadastro!H137="","",Cadastro!H137)</f>
        <v/>
      </c>
      <c r="S137" s="95" t="str">
        <f t="shared" si="30"/>
        <v/>
      </c>
      <c r="T137" s="96" t="str">
        <f t="shared" si="31"/>
        <v/>
      </c>
      <c r="U137" s="96" t="str">
        <f>IFERROR(IF(P137="","",SUMIF(Movimento!$D$9:$D$7010,Saldo!P137,Movimento!$I$9:$I$7010)+W137)/(V137+X137),"")</f>
        <v/>
      </c>
      <c r="V137" s="94" t="str">
        <f>IFERROR(IF(Cadastro!E137="","",Cadastro!E137),"")</f>
        <v/>
      </c>
      <c r="W137" s="97" t="str">
        <f>IFERROR(IF(Cadastro!I137="","",Cadastro!I137),"")</f>
        <v/>
      </c>
      <c r="X137" s="94" t="str">
        <f>IF(P137="","",SUMIF(Movimento!$D$9:$D$7010,Saldo!P137,Movimento!$G$9:$G$7010))</f>
        <v/>
      </c>
      <c r="Y137" s="94" t="str">
        <f>IF(P137="","",SUMIF(MovSaida!$D$9:$D$7010,Saldo!P137,MovSaida!$F$9:$F$7010))</f>
        <v/>
      </c>
      <c r="Z137" s="94" t="str">
        <f>IFERROR(IF(P137="","",SUMIFS(InvAjust!$G$9:$G$6009,InvAjust!$E$9:$E$6009,Saldo!P137,InvAjust!$C$9:$C$6009,"Add")-SUMIFS(InvAjust!$G$9:$G$6009,InvAjust!$E$9:$E$6009,Saldo!P137,InvAjust!$C$9:$C$6009,"Remove")),"")</f>
        <v/>
      </c>
      <c r="AA137" s="98" t="str">
        <f t="shared" si="32"/>
        <v/>
      </c>
    </row>
    <row r="138" spans="1:27" ht="18.95" customHeight="1" x14ac:dyDescent="0.25">
      <c r="A138" s="82"/>
      <c r="C138" s="89" t="str">
        <f t="shared" ref="C138:C201" si="37">IFERROR("q"&amp;_xlfn.RANK.EQ(G138,$G$9:$G$1009,0),"")</f>
        <v/>
      </c>
      <c r="D138" s="89" t="str">
        <f t="shared" ref="D138:D201" si="38">IFERROR("v"&amp;_xlfn.RANK.EQ(H138,$H$9:$H$1009,0),"")</f>
        <v/>
      </c>
      <c r="E138" s="89" t="str">
        <f t="shared" ref="E138:E201" si="39">IFERROR("e"&amp;_xlfn.RANK.EQ(I138,$I$9:$I$1009,0),"")</f>
        <v/>
      </c>
      <c r="F138" s="89" t="str">
        <f t="shared" ref="F138:F201" si="40">IFERROR("s"&amp;_xlfn.RANK.EQ(J138,$J$9:$J$1009,0),"")</f>
        <v/>
      </c>
      <c r="G138" s="90" t="str">
        <f t="shared" ref="G138:G201" si="41">IF(O138="","",Q138+ROW(Q138)/10)</f>
        <v/>
      </c>
      <c r="H138" s="91" t="str">
        <f t="shared" ref="H138:H201" si="42">IF(O138="","",T138+ROW(T138)/10)</f>
        <v/>
      </c>
      <c r="I138" s="91" t="str">
        <f t="shared" ref="I138:I201" si="43">IF(O138="","",X138+ROW(X138)/10)</f>
        <v/>
      </c>
      <c r="J138" s="91" t="str">
        <f t="shared" ref="J138:J201" si="44">IF(O138="","",Y138+ROW(Y138)/10)</f>
        <v/>
      </c>
      <c r="K138" s="92" t="str">
        <f t="shared" si="33"/>
        <v/>
      </c>
      <c r="L138" s="92" t="str">
        <f t="shared" si="34"/>
        <v/>
      </c>
      <c r="M138" s="92" t="str">
        <f t="shared" si="35"/>
        <v/>
      </c>
      <c r="N138" s="92" t="str">
        <f t="shared" si="36"/>
        <v/>
      </c>
      <c r="O138" s="76" t="str">
        <f>IF(Cadastro!D138="","",Cadastro!D138)</f>
        <v/>
      </c>
      <c r="P138" s="76" t="str">
        <f>IF(Cadastro!C138="","",Cadastro!C138)</f>
        <v/>
      </c>
      <c r="Q138" s="93" t="str">
        <f t="shared" ref="Q138:Q201" si="45">IFERROR(V138+X138-Y138+Z138,"")</f>
        <v/>
      </c>
      <c r="R138" s="94" t="str">
        <f>IF(Cadastro!H138="","",Cadastro!H138)</f>
        <v/>
      </c>
      <c r="S138" s="95" t="str">
        <f t="shared" ref="S138:S201" si="46">IFERROR(IF(Q138&gt;=R138,(Q138/R138)-1,(R138-Q138)/R138*-1),"")</f>
        <v/>
      </c>
      <c r="T138" s="96" t="str">
        <f t="shared" ref="T138:T201" si="47">IFERROR(IF(P138="","",Q138*U138),"")</f>
        <v/>
      </c>
      <c r="U138" s="96" t="str">
        <f>IFERROR(IF(P138="","",SUMIF(Movimento!$D$9:$D$7010,Saldo!P138,Movimento!$I$9:$I$7010)+W138)/(V138+X138),"")</f>
        <v/>
      </c>
      <c r="V138" s="94" t="str">
        <f>IFERROR(IF(Cadastro!E138="","",Cadastro!E138),"")</f>
        <v/>
      </c>
      <c r="W138" s="97" t="str">
        <f>IFERROR(IF(Cadastro!I138="","",Cadastro!I138),"")</f>
        <v/>
      </c>
      <c r="X138" s="94" t="str">
        <f>IF(P138="","",SUMIF(Movimento!$D$9:$D$7010,Saldo!P138,Movimento!$G$9:$G$7010))</f>
        <v/>
      </c>
      <c r="Y138" s="94" t="str">
        <f>IF(P138="","",SUMIF(MovSaida!$D$9:$D$7010,Saldo!P138,MovSaida!$F$9:$F$7010))</f>
        <v/>
      </c>
      <c r="Z138" s="94" t="str">
        <f>IFERROR(IF(P138="","",SUMIFS(InvAjust!$G$9:$G$6009,InvAjust!$E$9:$E$6009,Saldo!P138,InvAjust!$C$9:$C$6009,"Add")-SUMIFS(InvAjust!$G$9:$G$6009,InvAjust!$E$9:$E$6009,Saldo!P138,InvAjust!$C$9:$C$6009,"Remove")),"")</f>
        <v/>
      </c>
      <c r="AA138" s="98" t="str">
        <f t="shared" ref="AA138:AA201" si="48">IFERROR(ABS(Z138)*U138,"")</f>
        <v/>
      </c>
    </row>
    <row r="139" spans="1:27" ht="18.95" customHeight="1" x14ac:dyDescent="0.25">
      <c r="A139" s="82"/>
      <c r="C139" s="89" t="str">
        <f t="shared" si="37"/>
        <v/>
      </c>
      <c r="D139" s="89" t="str">
        <f t="shared" si="38"/>
        <v/>
      </c>
      <c r="E139" s="89" t="str">
        <f t="shared" si="39"/>
        <v/>
      </c>
      <c r="F139" s="89" t="str">
        <f t="shared" si="40"/>
        <v/>
      </c>
      <c r="G139" s="90" t="str">
        <f t="shared" si="41"/>
        <v/>
      </c>
      <c r="H139" s="91" t="str">
        <f t="shared" si="42"/>
        <v/>
      </c>
      <c r="I139" s="91" t="str">
        <f t="shared" si="43"/>
        <v/>
      </c>
      <c r="J139" s="91" t="str">
        <f t="shared" si="44"/>
        <v/>
      </c>
      <c r="K139" s="92" t="str">
        <f t="shared" si="33"/>
        <v/>
      </c>
      <c r="L139" s="92" t="str">
        <f t="shared" si="34"/>
        <v/>
      </c>
      <c r="M139" s="92" t="str">
        <f t="shared" si="35"/>
        <v/>
      </c>
      <c r="N139" s="92" t="str">
        <f t="shared" si="36"/>
        <v/>
      </c>
      <c r="O139" s="76" t="str">
        <f>IF(Cadastro!D139="","",Cadastro!D139)</f>
        <v/>
      </c>
      <c r="P139" s="76" t="str">
        <f>IF(Cadastro!C139="","",Cadastro!C139)</f>
        <v/>
      </c>
      <c r="Q139" s="93" t="str">
        <f t="shared" si="45"/>
        <v/>
      </c>
      <c r="R139" s="94" t="str">
        <f>IF(Cadastro!H139="","",Cadastro!H139)</f>
        <v/>
      </c>
      <c r="S139" s="95" t="str">
        <f t="shared" si="46"/>
        <v/>
      </c>
      <c r="T139" s="96" t="str">
        <f t="shared" si="47"/>
        <v/>
      </c>
      <c r="U139" s="96" t="str">
        <f>IFERROR(IF(P139="","",SUMIF(Movimento!$D$9:$D$7010,Saldo!P139,Movimento!$I$9:$I$7010)+W139)/(V139+X139),"")</f>
        <v/>
      </c>
      <c r="V139" s="94" t="str">
        <f>IFERROR(IF(Cadastro!E139="","",Cadastro!E139),"")</f>
        <v/>
      </c>
      <c r="W139" s="97" t="str">
        <f>IFERROR(IF(Cadastro!I139="","",Cadastro!I139),"")</f>
        <v/>
      </c>
      <c r="X139" s="94" t="str">
        <f>IF(P139="","",SUMIF(Movimento!$D$9:$D$7010,Saldo!P139,Movimento!$G$9:$G$7010))</f>
        <v/>
      </c>
      <c r="Y139" s="94" t="str">
        <f>IF(P139="","",SUMIF(MovSaida!$D$9:$D$7010,Saldo!P139,MovSaida!$F$9:$F$7010))</f>
        <v/>
      </c>
      <c r="Z139" s="94" t="str">
        <f>IFERROR(IF(P139="","",SUMIFS(InvAjust!$G$9:$G$6009,InvAjust!$E$9:$E$6009,Saldo!P139,InvAjust!$C$9:$C$6009,"Add")-SUMIFS(InvAjust!$G$9:$G$6009,InvAjust!$E$9:$E$6009,Saldo!P139,InvAjust!$C$9:$C$6009,"Remove")),"")</f>
        <v/>
      </c>
      <c r="AA139" s="98" t="str">
        <f t="shared" si="48"/>
        <v/>
      </c>
    </row>
    <row r="140" spans="1:27" ht="18.95" customHeight="1" x14ac:dyDescent="0.25">
      <c r="A140" s="82"/>
      <c r="C140" s="89" t="str">
        <f t="shared" si="37"/>
        <v/>
      </c>
      <c r="D140" s="89" t="str">
        <f t="shared" si="38"/>
        <v/>
      </c>
      <c r="E140" s="89" t="str">
        <f t="shared" si="39"/>
        <v/>
      </c>
      <c r="F140" s="89" t="str">
        <f t="shared" si="40"/>
        <v/>
      </c>
      <c r="G140" s="90" t="str">
        <f t="shared" si="41"/>
        <v/>
      </c>
      <c r="H140" s="91" t="str">
        <f t="shared" si="42"/>
        <v/>
      </c>
      <c r="I140" s="91" t="str">
        <f t="shared" si="43"/>
        <v/>
      </c>
      <c r="J140" s="91" t="str">
        <f t="shared" si="44"/>
        <v/>
      </c>
      <c r="K140" s="92" t="str">
        <f t="shared" si="33"/>
        <v/>
      </c>
      <c r="L140" s="92" t="str">
        <f t="shared" si="34"/>
        <v/>
      </c>
      <c r="M140" s="92" t="str">
        <f t="shared" si="35"/>
        <v/>
      </c>
      <c r="N140" s="92" t="str">
        <f t="shared" si="36"/>
        <v/>
      </c>
      <c r="O140" s="76" t="str">
        <f>IF(Cadastro!D140="","",Cadastro!D140)</f>
        <v/>
      </c>
      <c r="P140" s="76" t="str">
        <f>IF(Cadastro!C140="","",Cadastro!C140)</f>
        <v/>
      </c>
      <c r="Q140" s="93" t="str">
        <f t="shared" si="45"/>
        <v/>
      </c>
      <c r="R140" s="94" t="str">
        <f>IF(Cadastro!H140="","",Cadastro!H140)</f>
        <v/>
      </c>
      <c r="S140" s="95" t="str">
        <f t="shared" si="46"/>
        <v/>
      </c>
      <c r="T140" s="96" t="str">
        <f t="shared" si="47"/>
        <v/>
      </c>
      <c r="U140" s="96" t="str">
        <f>IFERROR(IF(P140="","",SUMIF(Movimento!$D$9:$D$7010,Saldo!P140,Movimento!$I$9:$I$7010)+W140)/(V140+X140),"")</f>
        <v/>
      </c>
      <c r="V140" s="94" t="str">
        <f>IFERROR(IF(Cadastro!E140="","",Cadastro!E140),"")</f>
        <v/>
      </c>
      <c r="W140" s="97" t="str">
        <f>IFERROR(IF(Cadastro!I140="","",Cadastro!I140),"")</f>
        <v/>
      </c>
      <c r="X140" s="94" t="str">
        <f>IF(P140="","",SUMIF(Movimento!$D$9:$D$7010,Saldo!P140,Movimento!$G$9:$G$7010))</f>
        <v/>
      </c>
      <c r="Y140" s="94" t="str">
        <f>IF(P140="","",SUMIF(MovSaida!$D$9:$D$7010,Saldo!P140,MovSaida!$F$9:$F$7010))</f>
        <v/>
      </c>
      <c r="Z140" s="94" t="str">
        <f>IFERROR(IF(P140="","",SUMIFS(InvAjust!$G$9:$G$6009,InvAjust!$E$9:$E$6009,Saldo!P140,InvAjust!$C$9:$C$6009,"Add")-SUMIFS(InvAjust!$G$9:$G$6009,InvAjust!$E$9:$E$6009,Saldo!P140,InvAjust!$C$9:$C$6009,"Remove")),"")</f>
        <v/>
      </c>
      <c r="AA140" s="98" t="str">
        <f t="shared" si="48"/>
        <v/>
      </c>
    </row>
    <row r="141" spans="1:27" ht="18.95" customHeight="1" x14ac:dyDescent="0.25">
      <c r="A141" s="82"/>
      <c r="C141" s="89" t="str">
        <f t="shared" si="37"/>
        <v/>
      </c>
      <c r="D141" s="89" t="str">
        <f t="shared" si="38"/>
        <v/>
      </c>
      <c r="E141" s="89" t="str">
        <f t="shared" si="39"/>
        <v/>
      </c>
      <c r="F141" s="89" t="str">
        <f t="shared" si="40"/>
        <v/>
      </c>
      <c r="G141" s="90" t="str">
        <f t="shared" si="41"/>
        <v/>
      </c>
      <c r="H141" s="91" t="str">
        <f t="shared" si="42"/>
        <v/>
      </c>
      <c r="I141" s="91" t="str">
        <f t="shared" si="43"/>
        <v/>
      </c>
      <c r="J141" s="91" t="str">
        <f t="shared" si="44"/>
        <v/>
      </c>
      <c r="K141" s="92" t="str">
        <f t="shared" si="33"/>
        <v/>
      </c>
      <c r="L141" s="92" t="str">
        <f t="shared" si="34"/>
        <v/>
      </c>
      <c r="M141" s="92" t="str">
        <f t="shared" si="35"/>
        <v/>
      </c>
      <c r="N141" s="92" t="str">
        <f t="shared" si="36"/>
        <v/>
      </c>
      <c r="O141" s="76" t="str">
        <f>IF(Cadastro!D141="","",Cadastro!D141)</f>
        <v/>
      </c>
      <c r="P141" s="76" t="str">
        <f>IF(Cadastro!C141="","",Cadastro!C141)</f>
        <v/>
      </c>
      <c r="Q141" s="93" t="str">
        <f t="shared" si="45"/>
        <v/>
      </c>
      <c r="R141" s="94" t="str">
        <f>IF(Cadastro!H141="","",Cadastro!H141)</f>
        <v/>
      </c>
      <c r="S141" s="95" t="str">
        <f t="shared" si="46"/>
        <v/>
      </c>
      <c r="T141" s="96" t="str">
        <f t="shared" si="47"/>
        <v/>
      </c>
      <c r="U141" s="96" t="str">
        <f>IFERROR(IF(P141="","",SUMIF(Movimento!$D$9:$D$7010,Saldo!P141,Movimento!$I$9:$I$7010)+W141)/(V141+X141),"")</f>
        <v/>
      </c>
      <c r="V141" s="94" t="str">
        <f>IFERROR(IF(Cadastro!E141="","",Cadastro!E141),"")</f>
        <v/>
      </c>
      <c r="W141" s="97" t="str">
        <f>IFERROR(IF(Cadastro!I141="","",Cadastro!I141),"")</f>
        <v/>
      </c>
      <c r="X141" s="94" t="str">
        <f>IF(P141="","",SUMIF(Movimento!$D$9:$D$7010,Saldo!P141,Movimento!$G$9:$G$7010))</f>
        <v/>
      </c>
      <c r="Y141" s="94" t="str">
        <f>IF(P141="","",SUMIF(MovSaida!$D$9:$D$7010,Saldo!P141,MovSaida!$F$9:$F$7010))</f>
        <v/>
      </c>
      <c r="Z141" s="94" t="str">
        <f>IFERROR(IF(P141="","",SUMIFS(InvAjust!$G$9:$G$6009,InvAjust!$E$9:$E$6009,Saldo!P141,InvAjust!$C$9:$C$6009,"Add")-SUMIFS(InvAjust!$G$9:$G$6009,InvAjust!$E$9:$E$6009,Saldo!P141,InvAjust!$C$9:$C$6009,"Remove")),"")</f>
        <v/>
      </c>
      <c r="AA141" s="98" t="str">
        <f t="shared" si="48"/>
        <v/>
      </c>
    </row>
    <row r="142" spans="1:27" ht="18.95" customHeight="1" x14ac:dyDescent="0.25">
      <c r="A142" s="82"/>
      <c r="C142" s="89" t="str">
        <f t="shared" si="37"/>
        <v/>
      </c>
      <c r="D142" s="89" t="str">
        <f t="shared" si="38"/>
        <v/>
      </c>
      <c r="E142" s="89" t="str">
        <f t="shared" si="39"/>
        <v/>
      </c>
      <c r="F142" s="89" t="str">
        <f t="shared" si="40"/>
        <v/>
      </c>
      <c r="G142" s="90" t="str">
        <f t="shared" si="41"/>
        <v/>
      </c>
      <c r="H142" s="91" t="str">
        <f t="shared" si="42"/>
        <v/>
      </c>
      <c r="I142" s="91" t="str">
        <f t="shared" si="43"/>
        <v/>
      </c>
      <c r="J142" s="91" t="str">
        <f t="shared" si="44"/>
        <v/>
      </c>
      <c r="K142" s="92" t="str">
        <f t="shared" si="33"/>
        <v/>
      </c>
      <c r="L142" s="92" t="str">
        <f t="shared" si="34"/>
        <v/>
      </c>
      <c r="M142" s="92" t="str">
        <f t="shared" si="35"/>
        <v/>
      </c>
      <c r="N142" s="92" t="str">
        <f t="shared" si="36"/>
        <v/>
      </c>
      <c r="O142" s="76" t="str">
        <f>IF(Cadastro!D142="","",Cadastro!D142)</f>
        <v/>
      </c>
      <c r="P142" s="76" t="str">
        <f>IF(Cadastro!C142="","",Cadastro!C142)</f>
        <v/>
      </c>
      <c r="Q142" s="93" t="str">
        <f t="shared" si="45"/>
        <v/>
      </c>
      <c r="R142" s="94" t="str">
        <f>IF(Cadastro!H142="","",Cadastro!H142)</f>
        <v/>
      </c>
      <c r="S142" s="95" t="str">
        <f t="shared" si="46"/>
        <v/>
      </c>
      <c r="T142" s="96" t="str">
        <f t="shared" si="47"/>
        <v/>
      </c>
      <c r="U142" s="96" t="str">
        <f>IFERROR(IF(P142="","",SUMIF(Movimento!$D$9:$D$7010,Saldo!P142,Movimento!$I$9:$I$7010)+W142)/(V142+X142),"")</f>
        <v/>
      </c>
      <c r="V142" s="94" t="str">
        <f>IFERROR(IF(Cadastro!E142="","",Cadastro!E142),"")</f>
        <v/>
      </c>
      <c r="W142" s="97" t="str">
        <f>IFERROR(IF(Cadastro!I142="","",Cadastro!I142),"")</f>
        <v/>
      </c>
      <c r="X142" s="94" t="str">
        <f>IF(P142="","",SUMIF(Movimento!$D$9:$D$7010,Saldo!P142,Movimento!$G$9:$G$7010))</f>
        <v/>
      </c>
      <c r="Y142" s="94" t="str">
        <f>IF(P142="","",SUMIF(MovSaida!$D$9:$D$7010,Saldo!P142,MovSaida!$F$9:$F$7010))</f>
        <v/>
      </c>
      <c r="Z142" s="94" t="str">
        <f>IFERROR(IF(P142="","",SUMIFS(InvAjust!$G$9:$G$6009,InvAjust!$E$9:$E$6009,Saldo!P142,InvAjust!$C$9:$C$6009,"Add")-SUMIFS(InvAjust!$G$9:$G$6009,InvAjust!$E$9:$E$6009,Saldo!P142,InvAjust!$C$9:$C$6009,"Remove")),"")</f>
        <v/>
      </c>
      <c r="AA142" s="98" t="str">
        <f t="shared" si="48"/>
        <v/>
      </c>
    </row>
    <row r="143" spans="1:27" ht="18.95" customHeight="1" x14ac:dyDescent="0.25">
      <c r="A143" s="82"/>
      <c r="C143" s="89" t="str">
        <f t="shared" si="37"/>
        <v/>
      </c>
      <c r="D143" s="89" t="str">
        <f t="shared" si="38"/>
        <v/>
      </c>
      <c r="E143" s="89" t="str">
        <f t="shared" si="39"/>
        <v/>
      </c>
      <c r="F143" s="89" t="str">
        <f t="shared" si="40"/>
        <v/>
      </c>
      <c r="G143" s="90" t="str">
        <f t="shared" si="41"/>
        <v/>
      </c>
      <c r="H143" s="91" t="str">
        <f t="shared" si="42"/>
        <v/>
      </c>
      <c r="I143" s="91" t="str">
        <f t="shared" si="43"/>
        <v/>
      </c>
      <c r="J143" s="91" t="str">
        <f t="shared" si="44"/>
        <v/>
      </c>
      <c r="K143" s="92" t="str">
        <f t="shared" si="33"/>
        <v/>
      </c>
      <c r="L143" s="92" t="str">
        <f t="shared" si="34"/>
        <v/>
      </c>
      <c r="M143" s="92" t="str">
        <f t="shared" si="35"/>
        <v/>
      </c>
      <c r="N143" s="92" t="str">
        <f t="shared" si="36"/>
        <v/>
      </c>
      <c r="O143" s="76" t="str">
        <f>IF(Cadastro!D143="","",Cadastro!D143)</f>
        <v/>
      </c>
      <c r="P143" s="76" t="str">
        <f>IF(Cadastro!C143="","",Cadastro!C143)</f>
        <v/>
      </c>
      <c r="Q143" s="93" t="str">
        <f t="shared" si="45"/>
        <v/>
      </c>
      <c r="R143" s="94" t="str">
        <f>IF(Cadastro!H143="","",Cadastro!H143)</f>
        <v/>
      </c>
      <c r="S143" s="95" t="str">
        <f t="shared" si="46"/>
        <v/>
      </c>
      <c r="T143" s="96" t="str">
        <f t="shared" si="47"/>
        <v/>
      </c>
      <c r="U143" s="96" t="str">
        <f>IFERROR(IF(P143="","",SUMIF(Movimento!$D$9:$D$7010,Saldo!P143,Movimento!$I$9:$I$7010)+W143)/(V143+X143),"")</f>
        <v/>
      </c>
      <c r="V143" s="94" t="str">
        <f>IFERROR(IF(Cadastro!E143="","",Cadastro!E143),"")</f>
        <v/>
      </c>
      <c r="W143" s="97" t="str">
        <f>IFERROR(IF(Cadastro!I143="","",Cadastro!I143),"")</f>
        <v/>
      </c>
      <c r="X143" s="94" t="str">
        <f>IF(P143="","",SUMIF(Movimento!$D$9:$D$7010,Saldo!P143,Movimento!$G$9:$G$7010))</f>
        <v/>
      </c>
      <c r="Y143" s="94" t="str">
        <f>IF(P143="","",SUMIF(MovSaida!$D$9:$D$7010,Saldo!P143,MovSaida!$F$9:$F$7010))</f>
        <v/>
      </c>
      <c r="Z143" s="94" t="str">
        <f>IFERROR(IF(P143="","",SUMIFS(InvAjust!$G$9:$G$6009,InvAjust!$E$9:$E$6009,Saldo!P143,InvAjust!$C$9:$C$6009,"Add")-SUMIFS(InvAjust!$G$9:$G$6009,InvAjust!$E$9:$E$6009,Saldo!P143,InvAjust!$C$9:$C$6009,"Remove")),"")</f>
        <v/>
      </c>
      <c r="AA143" s="98" t="str">
        <f t="shared" si="48"/>
        <v/>
      </c>
    </row>
    <row r="144" spans="1:27" ht="18.95" customHeight="1" x14ac:dyDescent="0.25">
      <c r="A144" s="82"/>
      <c r="C144" s="89" t="str">
        <f t="shared" si="37"/>
        <v/>
      </c>
      <c r="D144" s="89" t="str">
        <f t="shared" si="38"/>
        <v/>
      </c>
      <c r="E144" s="89" t="str">
        <f t="shared" si="39"/>
        <v/>
      </c>
      <c r="F144" s="89" t="str">
        <f t="shared" si="40"/>
        <v/>
      </c>
      <c r="G144" s="90" t="str">
        <f t="shared" si="41"/>
        <v/>
      </c>
      <c r="H144" s="91" t="str">
        <f t="shared" si="42"/>
        <v/>
      </c>
      <c r="I144" s="91" t="str">
        <f t="shared" si="43"/>
        <v/>
      </c>
      <c r="J144" s="91" t="str">
        <f t="shared" si="44"/>
        <v/>
      </c>
      <c r="K144" s="92" t="str">
        <f t="shared" si="33"/>
        <v/>
      </c>
      <c r="L144" s="92" t="str">
        <f t="shared" si="34"/>
        <v/>
      </c>
      <c r="M144" s="92" t="str">
        <f t="shared" si="35"/>
        <v/>
      </c>
      <c r="N144" s="92" t="str">
        <f t="shared" si="36"/>
        <v/>
      </c>
      <c r="O144" s="76" t="str">
        <f>IF(Cadastro!D144="","",Cadastro!D144)</f>
        <v/>
      </c>
      <c r="P144" s="76" t="str">
        <f>IF(Cadastro!C144="","",Cadastro!C144)</f>
        <v/>
      </c>
      <c r="Q144" s="93" t="str">
        <f t="shared" si="45"/>
        <v/>
      </c>
      <c r="R144" s="94" t="str">
        <f>IF(Cadastro!H144="","",Cadastro!H144)</f>
        <v/>
      </c>
      <c r="S144" s="95" t="str">
        <f t="shared" si="46"/>
        <v/>
      </c>
      <c r="T144" s="96" t="str">
        <f t="shared" si="47"/>
        <v/>
      </c>
      <c r="U144" s="96" t="str">
        <f>IFERROR(IF(P144="","",SUMIF(Movimento!$D$9:$D$7010,Saldo!P144,Movimento!$I$9:$I$7010)+W144)/(V144+X144),"")</f>
        <v/>
      </c>
      <c r="V144" s="94" t="str">
        <f>IFERROR(IF(Cadastro!E144="","",Cadastro!E144),"")</f>
        <v/>
      </c>
      <c r="W144" s="97" t="str">
        <f>IFERROR(IF(Cadastro!I144="","",Cadastro!I144),"")</f>
        <v/>
      </c>
      <c r="X144" s="94" t="str">
        <f>IF(P144="","",SUMIF(Movimento!$D$9:$D$7010,Saldo!P144,Movimento!$G$9:$G$7010))</f>
        <v/>
      </c>
      <c r="Y144" s="94" t="str">
        <f>IF(P144="","",SUMIF(MovSaida!$D$9:$D$7010,Saldo!P144,MovSaida!$F$9:$F$7010))</f>
        <v/>
      </c>
      <c r="Z144" s="94" t="str">
        <f>IFERROR(IF(P144="","",SUMIFS(InvAjust!$G$9:$G$6009,InvAjust!$E$9:$E$6009,Saldo!P144,InvAjust!$C$9:$C$6009,"Add")-SUMIFS(InvAjust!$G$9:$G$6009,InvAjust!$E$9:$E$6009,Saldo!P144,InvAjust!$C$9:$C$6009,"Remove")),"")</f>
        <v/>
      </c>
      <c r="AA144" s="98" t="str">
        <f t="shared" si="48"/>
        <v/>
      </c>
    </row>
    <row r="145" spans="1:27" ht="18.95" customHeight="1" x14ac:dyDescent="0.25">
      <c r="A145" s="82"/>
      <c r="C145" s="89" t="str">
        <f t="shared" si="37"/>
        <v/>
      </c>
      <c r="D145" s="89" t="str">
        <f t="shared" si="38"/>
        <v/>
      </c>
      <c r="E145" s="89" t="str">
        <f t="shared" si="39"/>
        <v/>
      </c>
      <c r="F145" s="89" t="str">
        <f t="shared" si="40"/>
        <v/>
      </c>
      <c r="G145" s="90" t="str">
        <f t="shared" si="41"/>
        <v/>
      </c>
      <c r="H145" s="91" t="str">
        <f t="shared" si="42"/>
        <v/>
      </c>
      <c r="I145" s="91" t="str">
        <f t="shared" si="43"/>
        <v/>
      </c>
      <c r="J145" s="91" t="str">
        <f t="shared" si="44"/>
        <v/>
      </c>
      <c r="K145" s="92" t="str">
        <f t="shared" si="33"/>
        <v/>
      </c>
      <c r="L145" s="92" t="str">
        <f t="shared" si="34"/>
        <v/>
      </c>
      <c r="M145" s="92" t="str">
        <f t="shared" si="35"/>
        <v/>
      </c>
      <c r="N145" s="92" t="str">
        <f t="shared" si="36"/>
        <v/>
      </c>
      <c r="O145" s="76" t="str">
        <f>IF(Cadastro!D145="","",Cadastro!D145)</f>
        <v/>
      </c>
      <c r="P145" s="76" t="str">
        <f>IF(Cadastro!C145="","",Cadastro!C145)</f>
        <v/>
      </c>
      <c r="Q145" s="93" t="str">
        <f t="shared" si="45"/>
        <v/>
      </c>
      <c r="R145" s="94" t="str">
        <f>IF(Cadastro!H145="","",Cadastro!H145)</f>
        <v/>
      </c>
      <c r="S145" s="95" t="str">
        <f t="shared" si="46"/>
        <v/>
      </c>
      <c r="T145" s="96" t="str">
        <f t="shared" si="47"/>
        <v/>
      </c>
      <c r="U145" s="96" t="str">
        <f>IFERROR(IF(P145="","",SUMIF(Movimento!$D$9:$D$7010,Saldo!P145,Movimento!$I$9:$I$7010)+W145)/(V145+X145),"")</f>
        <v/>
      </c>
      <c r="V145" s="94" t="str">
        <f>IFERROR(IF(Cadastro!E145="","",Cadastro!E145),"")</f>
        <v/>
      </c>
      <c r="W145" s="97" t="str">
        <f>IFERROR(IF(Cadastro!I145="","",Cadastro!I145),"")</f>
        <v/>
      </c>
      <c r="X145" s="94" t="str">
        <f>IF(P145="","",SUMIF(Movimento!$D$9:$D$7010,Saldo!P145,Movimento!$G$9:$G$7010))</f>
        <v/>
      </c>
      <c r="Y145" s="94" t="str">
        <f>IF(P145="","",SUMIF(MovSaida!$D$9:$D$7010,Saldo!P145,MovSaida!$F$9:$F$7010))</f>
        <v/>
      </c>
      <c r="Z145" s="94" t="str">
        <f>IFERROR(IF(P145="","",SUMIFS(InvAjust!$G$9:$G$6009,InvAjust!$E$9:$E$6009,Saldo!P145,InvAjust!$C$9:$C$6009,"Add")-SUMIFS(InvAjust!$G$9:$G$6009,InvAjust!$E$9:$E$6009,Saldo!P145,InvAjust!$C$9:$C$6009,"Remove")),"")</f>
        <v/>
      </c>
      <c r="AA145" s="98" t="str">
        <f t="shared" si="48"/>
        <v/>
      </c>
    </row>
    <row r="146" spans="1:27" ht="18.95" customHeight="1" x14ac:dyDescent="0.25">
      <c r="A146" s="82"/>
      <c r="C146" s="89" t="str">
        <f t="shared" si="37"/>
        <v/>
      </c>
      <c r="D146" s="89" t="str">
        <f t="shared" si="38"/>
        <v/>
      </c>
      <c r="E146" s="89" t="str">
        <f t="shared" si="39"/>
        <v/>
      </c>
      <c r="F146" s="89" t="str">
        <f t="shared" si="40"/>
        <v/>
      </c>
      <c r="G146" s="90" t="str">
        <f t="shared" si="41"/>
        <v/>
      </c>
      <c r="H146" s="91" t="str">
        <f t="shared" si="42"/>
        <v/>
      </c>
      <c r="I146" s="91" t="str">
        <f t="shared" si="43"/>
        <v/>
      </c>
      <c r="J146" s="91" t="str">
        <f t="shared" si="44"/>
        <v/>
      </c>
      <c r="K146" s="92" t="str">
        <f t="shared" si="33"/>
        <v/>
      </c>
      <c r="L146" s="92" t="str">
        <f t="shared" si="34"/>
        <v/>
      </c>
      <c r="M146" s="92" t="str">
        <f t="shared" si="35"/>
        <v/>
      </c>
      <c r="N146" s="92" t="str">
        <f t="shared" si="36"/>
        <v/>
      </c>
      <c r="O146" s="76" t="str">
        <f>IF(Cadastro!D146="","",Cadastro!D146)</f>
        <v/>
      </c>
      <c r="P146" s="76" t="str">
        <f>IF(Cadastro!C146="","",Cadastro!C146)</f>
        <v/>
      </c>
      <c r="Q146" s="93" t="str">
        <f t="shared" si="45"/>
        <v/>
      </c>
      <c r="R146" s="94" t="str">
        <f>IF(Cadastro!H146="","",Cadastro!H146)</f>
        <v/>
      </c>
      <c r="S146" s="95" t="str">
        <f t="shared" si="46"/>
        <v/>
      </c>
      <c r="T146" s="96" t="str">
        <f t="shared" si="47"/>
        <v/>
      </c>
      <c r="U146" s="96" t="str">
        <f>IFERROR(IF(P146="","",SUMIF(Movimento!$D$9:$D$7010,Saldo!P146,Movimento!$I$9:$I$7010)+W146)/(V146+X146),"")</f>
        <v/>
      </c>
      <c r="V146" s="94" t="str">
        <f>IFERROR(IF(Cadastro!E146="","",Cadastro!E146),"")</f>
        <v/>
      </c>
      <c r="W146" s="97" t="str">
        <f>IFERROR(IF(Cadastro!I146="","",Cadastro!I146),"")</f>
        <v/>
      </c>
      <c r="X146" s="94" t="str">
        <f>IF(P146="","",SUMIF(Movimento!$D$9:$D$7010,Saldo!P146,Movimento!$G$9:$G$7010))</f>
        <v/>
      </c>
      <c r="Y146" s="94" t="str">
        <f>IF(P146="","",SUMIF(MovSaida!$D$9:$D$7010,Saldo!P146,MovSaida!$F$9:$F$7010))</f>
        <v/>
      </c>
      <c r="Z146" s="94" t="str">
        <f>IFERROR(IF(P146="","",SUMIFS(InvAjust!$G$9:$G$6009,InvAjust!$E$9:$E$6009,Saldo!P146,InvAjust!$C$9:$C$6009,"Add")-SUMIFS(InvAjust!$G$9:$G$6009,InvAjust!$E$9:$E$6009,Saldo!P146,InvAjust!$C$9:$C$6009,"Remove")),"")</f>
        <v/>
      </c>
      <c r="AA146" s="98" t="str">
        <f t="shared" si="48"/>
        <v/>
      </c>
    </row>
    <row r="147" spans="1:27" ht="18.95" customHeight="1" x14ac:dyDescent="0.25">
      <c r="A147" s="82"/>
      <c r="C147" s="89" t="str">
        <f t="shared" si="37"/>
        <v/>
      </c>
      <c r="D147" s="89" t="str">
        <f t="shared" si="38"/>
        <v/>
      </c>
      <c r="E147" s="89" t="str">
        <f t="shared" si="39"/>
        <v/>
      </c>
      <c r="F147" s="89" t="str">
        <f t="shared" si="40"/>
        <v/>
      </c>
      <c r="G147" s="90" t="str">
        <f t="shared" si="41"/>
        <v/>
      </c>
      <c r="H147" s="91" t="str">
        <f t="shared" si="42"/>
        <v/>
      </c>
      <c r="I147" s="91" t="str">
        <f t="shared" si="43"/>
        <v/>
      </c>
      <c r="J147" s="91" t="str">
        <f t="shared" si="44"/>
        <v/>
      </c>
      <c r="K147" s="92" t="str">
        <f t="shared" si="33"/>
        <v/>
      </c>
      <c r="L147" s="92" t="str">
        <f t="shared" si="34"/>
        <v/>
      </c>
      <c r="M147" s="92" t="str">
        <f t="shared" si="35"/>
        <v/>
      </c>
      <c r="N147" s="92" t="str">
        <f t="shared" si="36"/>
        <v/>
      </c>
      <c r="O147" s="76" t="str">
        <f>IF(Cadastro!D147="","",Cadastro!D147)</f>
        <v/>
      </c>
      <c r="P147" s="76" t="str">
        <f>IF(Cadastro!C147="","",Cadastro!C147)</f>
        <v/>
      </c>
      <c r="Q147" s="93" t="str">
        <f t="shared" si="45"/>
        <v/>
      </c>
      <c r="R147" s="94" t="str">
        <f>IF(Cadastro!H147="","",Cadastro!H147)</f>
        <v/>
      </c>
      <c r="S147" s="95" t="str">
        <f t="shared" si="46"/>
        <v/>
      </c>
      <c r="T147" s="96" t="str">
        <f t="shared" si="47"/>
        <v/>
      </c>
      <c r="U147" s="96" t="str">
        <f>IFERROR(IF(P147="","",SUMIF(Movimento!$D$9:$D$7010,Saldo!P147,Movimento!$I$9:$I$7010)+W147)/(V147+X147),"")</f>
        <v/>
      </c>
      <c r="V147" s="94" t="str">
        <f>IFERROR(IF(Cadastro!E147="","",Cadastro!E147),"")</f>
        <v/>
      </c>
      <c r="W147" s="97" t="str">
        <f>IFERROR(IF(Cadastro!I147="","",Cadastro!I147),"")</f>
        <v/>
      </c>
      <c r="X147" s="94" t="str">
        <f>IF(P147="","",SUMIF(Movimento!$D$9:$D$7010,Saldo!P147,Movimento!$G$9:$G$7010))</f>
        <v/>
      </c>
      <c r="Y147" s="94" t="str">
        <f>IF(P147="","",SUMIF(MovSaida!$D$9:$D$7010,Saldo!P147,MovSaida!$F$9:$F$7010))</f>
        <v/>
      </c>
      <c r="Z147" s="94" t="str">
        <f>IFERROR(IF(P147="","",SUMIFS(InvAjust!$G$9:$G$6009,InvAjust!$E$9:$E$6009,Saldo!P147,InvAjust!$C$9:$C$6009,"Add")-SUMIFS(InvAjust!$G$9:$G$6009,InvAjust!$E$9:$E$6009,Saldo!P147,InvAjust!$C$9:$C$6009,"Remove")),"")</f>
        <v/>
      </c>
      <c r="AA147" s="98" t="str">
        <f t="shared" si="48"/>
        <v/>
      </c>
    </row>
    <row r="148" spans="1:27" ht="18.95" customHeight="1" x14ac:dyDescent="0.25">
      <c r="A148" s="82"/>
      <c r="C148" s="89" t="str">
        <f t="shared" si="37"/>
        <v/>
      </c>
      <c r="D148" s="89" t="str">
        <f t="shared" si="38"/>
        <v/>
      </c>
      <c r="E148" s="89" t="str">
        <f t="shared" si="39"/>
        <v/>
      </c>
      <c r="F148" s="89" t="str">
        <f t="shared" si="40"/>
        <v/>
      </c>
      <c r="G148" s="90" t="str">
        <f t="shared" si="41"/>
        <v/>
      </c>
      <c r="H148" s="91" t="str">
        <f t="shared" si="42"/>
        <v/>
      </c>
      <c r="I148" s="91" t="str">
        <f t="shared" si="43"/>
        <v/>
      </c>
      <c r="J148" s="91" t="str">
        <f t="shared" si="44"/>
        <v/>
      </c>
      <c r="K148" s="92" t="str">
        <f t="shared" si="33"/>
        <v/>
      </c>
      <c r="L148" s="92" t="str">
        <f t="shared" si="34"/>
        <v/>
      </c>
      <c r="M148" s="92" t="str">
        <f t="shared" si="35"/>
        <v/>
      </c>
      <c r="N148" s="92" t="str">
        <f t="shared" si="36"/>
        <v/>
      </c>
      <c r="O148" s="76" t="str">
        <f>IF(Cadastro!D148="","",Cadastro!D148)</f>
        <v/>
      </c>
      <c r="P148" s="76" t="str">
        <f>IF(Cadastro!C148="","",Cadastro!C148)</f>
        <v/>
      </c>
      <c r="Q148" s="93" t="str">
        <f t="shared" si="45"/>
        <v/>
      </c>
      <c r="R148" s="94" t="str">
        <f>IF(Cadastro!H148="","",Cadastro!H148)</f>
        <v/>
      </c>
      <c r="S148" s="95" t="str">
        <f t="shared" si="46"/>
        <v/>
      </c>
      <c r="T148" s="96" t="str">
        <f t="shared" si="47"/>
        <v/>
      </c>
      <c r="U148" s="96" t="str">
        <f>IFERROR(IF(P148="","",SUMIF(Movimento!$D$9:$D$7010,Saldo!P148,Movimento!$I$9:$I$7010)+W148)/(V148+X148),"")</f>
        <v/>
      </c>
      <c r="V148" s="94" t="str">
        <f>IFERROR(IF(Cadastro!E148="","",Cadastro!E148),"")</f>
        <v/>
      </c>
      <c r="W148" s="97" t="str">
        <f>IFERROR(IF(Cadastro!I148="","",Cadastro!I148),"")</f>
        <v/>
      </c>
      <c r="X148" s="94" t="str">
        <f>IF(P148="","",SUMIF(Movimento!$D$9:$D$7010,Saldo!P148,Movimento!$G$9:$G$7010))</f>
        <v/>
      </c>
      <c r="Y148" s="94" t="str">
        <f>IF(P148="","",SUMIF(MovSaida!$D$9:$D$7010,Saldo!P148,MovSaida!$F$9:$F$7010))</f>
        <v/>
      </c>
      <c r="Z148" s="94" t="str">
        <f>IFERROR(IF(P148="","",SUMIFS(InvAjust!$G$9:$G$6009,InvAjust!$E$9:$E$6009,Saldo!P148,InvAjust!$C$9:$C$6009,"Add")-SUMIFS(InvAjust!$G$9:$G$6009,InvAjust!$E$9:$E$6009,Saldo!P148,InvAjust!$C$9:$C$6009,"Remove")),"")</f>
        <v/>
      </c>
      <c r="AA148" s="98" t="str">
        <f t="shared" si="48"/>
        <v/>
      </c>
    </row>
    <row r="149" spans="1:27" ht="18.95" customHeight="1" x14ac:dyDescent="0.25">
      <c r="A149" s="82"/>
      <c r="C149" s="89" t="str">
        <f t="shared" si="37"/>
        <v/>
      </c>
      <c r="D149" s="89" t="str">
        <f t="shared" si="38"/>
        <v/>
      </c>
      <c r="E149" s="89" t="str">
        <f t="shared" si="39"/>
        <v/>
      </c>
      <c r="F149" s="89" t="str">
        <f t="shared" si="40"/>
        <v/>
      </c>
      <c r="G149" s="90" t="str">
        <f t="shared" si="41"/>
        <v/>
      </c>
      <c r="H149" s="91" t="str">
        <f t="shared" si="42"/>
        <v/>
      </c>
      <c r="I149" s="91" t="str">
        <f t="shared" si="43"/>
        <v/>
      </c>
      <c r="J149" s="91" t="str">
        <f t="shared" si="44"/>
        <v/>
      </c>
      <c r="K149" s="92" t="str">
        <f t="shared" si="33"/>
        <v/>
      </c>
      <c r="L149" s="92" t="str">
        <f t="shared" si="34"/>
        <v/>
      </c>
      <c r="M149" s="92" t="str">
        <f t="shared" si="35"/>
        <v/>
      </c>
      <c r="N149" s="92" t="str">
        <f t="shared" si="36"/>
        <v/>
      </c>
      <c r="O149" s="76" t="str">
        <f>IF(Cadastro!D149="","",Cadastro!D149)</f>
        <v/>
      </c>
      <c r="P149" s="76" t="str">
        <f>IF(Cadastro!C149="","",Cadastro!C149)</f>
        <v/>
      </c>
      <c r="Q149" s="93" t="str">
        <f t="shared" si="45"/>
        <v/>
      </c>
      <c r="R149" s="94" t="str">
        <f>IF(Cadastro!H149="","",Cadastro!H149)</f>
        <v/>
      </c>
      <c r="S149" s="95" t="str">
        <f t="shared" si="46"/>
        <v/>
      </c>
      <c r="T149" s="96" t="str">
        <f t="shared" si="47"/>
        <v/>
      </c>
      <c r="U149" s="96" t="str">
        <f>IFERROR(IF(P149="","",SUMIF(Movimento!$D$9:$D$7010,Saldo!P149,Movimento!$I$9:$I$7010)+W149)/(V149+X149),"")</f>
        <v/>
      </c>
      <c r="V149" s="94" t="str">
        <f>IFERROR(IF(Cadastro!E149="","",Cadastro!E149),"")</f>
        <v/>
      </c>
      <c r="W149" s="97" t="str">
        <f>IFERROR(IF(Cadastro!I149="","",Cadastro!I149),"")</f>
        <v/>
      </c>
      <c r="X149" s="94" t="str">
        <f>IF(P149="","",SUMIF(Movimento!$D$9:$D$7010,Saldo!P149,Movimento!$G$9:$G$7010))</f>
        <v/>
      </c>
      <c r="Y149" s="94" t="str">
        <f>IF(P149="","",SUMIF(MovSaida!$D$9:$D$7010,Saldo!P149,MovSaida!$F$9:$F$7010))</f>
        <v/>
      </c>
      <c r="Z149" s="94" t="str">
        <f>IFERROR(IF(P149="","",SUMIFS(InvAjust!$G$9:$G$6009,InvAjust!$E$9:$E$6009,Saldo!P149,InvAjust!$C$9:$C$6009,"Add")-SUMIFS(InvAjust!$G$9:$G$6009,InvAjust!$E$9:$E$6009,Saldo!P149,InvAjust!$C$9:$C$6009,"Remove")),"")</f>
        <v/>
      </c>
      <c r="AA149" s="98" t="str">
        <f t="shared" si="48"/>
        <v/>
      </c>
    </row>
    <row r="150" spans="1:27" ht="18.95" customHeight="1" x14ac:dyDescent="0.25">
      <c r="A150" s="82"/>
      <c r="C150" s="89" t="str">
        <f t="shared" si="37"/>
        <v/>
      </c>
      <c r="D150" s="89" t="str">
        <f t="shared" si="38"/>
        <v/>
      </c>
      <c r="E150" s="89" t="str">
        <f t="shared" si="39"/>
        <v/>
      </c>
      <c r="F150" s="89" t="str">
        <f t="shared" si="40"/>
        <v/>
      </c>
      <c r="G150" s="90" t="str">
        <f t="shared" si="41"/>
        <v/>
      </c>
      <c r="H150" s="91" t="str">
        <f t="shared" si="42"/>
        <v/>
      </c>
      <c r="I150" s="91" t="str">
        <f t="shared" si="43"/>
        <v/>
      </c>
      <c r="J150" s="91" t="str">
        <f t="shared" si="44"/>
        <v/>
      </c>
      <c r="K150" s="92" t="str">
        <f t="shared" si="33"/>
        <v/>
      </c>
      <c r="L150" s="92" t="str">
        <f t="shared" si="34"/>
        <v/>
      </c>
      <c r="M150" s="92" t="str">
        <f t="shared" si="35"/>
        <v/>
      </c>
      <c r="N150" s="92" t="str">
        <f t="shared" si="36"/>
        <v/>
      </c>
      <c r="O150" s="76" t="str">
        <f>IF(Cadastro!D150="","",Cadastro!D150)</f>
        <v/>
      </c>
      <c r="P150" s="76" t="str">
        <f>IF(Cadastro!C150="","",Cadastro!C150)</f>
        <v/>
      </c>
      <c r="Q150" s="93" t="str">
        <f t="shared" si="45"/>
        <v/>
      </c>
      <c r="R150" s="94" t="str">
        <f>IF(Cadastro!H150="","",Cadastro!H150)</f>
        <v/>
      </c>
      <c r="S150" s="95" t="str">
        <f t="shared" si="46"/>
        <v/>
      </c>
      <c r="T150" s="96" t="str">
        <f t="shared" si="47"/>
        <v/>
      </c>
      <c r="U150" s="96" t="str">
        <f>IFERROR(IF(P150="","",SUMIF(Movimento!$D$9:$D$7010,Saldo!P150,Movimento!$I$9:$I$7010)+W150)/(V150+X150),"")</f>
        <v/>
      </c>
      <c r="V150" s="94" t="str">
        <f>IFERROR(IF(Cadastro!E150="","",Cadastro!E150),"")</f>
        <v/>
      </c>
      <c r="W150" s="97" t="str">
        <f>IFERROR(IF(Cadastro!I150="","",Cadastro!I150),"")</f>
        <v/>
      </c>
      <c r="X150" s="94" t="str">
        <f>IF(P150="","",SUMIF(Movimento!$D$9:$D$7010,Saldo!P150,Movimento!$G$9:$G$7010))</f>
        <v/>
      </c>
      <c r="Y150" s="94" t="str">
        <f>IF(P150="","",SUMIF(MovSaida!$D$9:$D$7010,Saldo!P150,MovSaida!$F$9:$F$7010))</f>
        <v/>
      </c>
      <c r="Z150" s="94" t="str">
        <f>IFERROR(IF(P150="","",SUMIFS(InvAjust!$G$9:$G$6009,InvAjust!$E$9:$E$6009,Saldo!P150,InvAjust!$C$9:$C$6009,"Add")-SUMIFS(InvAjust!$G$9:$G$6009,InvAjust!$E$9:$E$6009,Saldo!P150,InvAjust!$C$9:$C$6009,"Remove")),"")</f>
        <v/>
      </c>
      <c r="AA150" s="98" t="str">
        <f t="shared" si="48"/>
        <v/>
      </c>
    </row>
    <row r="151" spans="1:27" ht="18.95" customHeight="1" x14ac:dyDescent="0.25">
      <c r="A151" s="82"/>
      <c r="C151" s="89" t="str">
        <f t="shared" si="37"/>
        <v/>
      </c>
      <c r="D151" s="89" t="str">
        <f t="shared" si="38"/>
        <v/>
      </c>
      <c r="E151" s="89" t="str">
        <f t="shared" si="39"/>
        <v/>
      </c>
      <c r="F151" s="89" t="str">
        <f t="shared" si="40"/>
        <v/>
      </c>
      <c r="G151" s="90" t="str">
        <f t="shared" si="41"/>
        <v/>
      </c>
      <c r="H151" s="91" t="str">
        <f t="shared" si="42"/>
        <v/>
      </c>
      <c r="I151" s="91" t="str">
        <f t="shared" si="43"/>
        <v/>
      </c>
      <c r="J151" s="91" t="str">
        <f t="shared" si="44"/>
        <v/>
      </c>
      <c r="K151" s="92" t="str">
        <f t="shared" si="33"/>
        <v/>
      </c>
      <c r="L151" s="92" t="str">
        <f t="shared" si="34"/>
        <v/>
      </c>
      <c r="M151" s="92" t="str">
        <f t="shared" si="35"/>
        <v/>
      </c>
      <c r="N151" s="92" t="str">
        <f t="shared" si="36"/>
        <v/>
      </c>
      <c r="O151" s="76" t="str">
        <f>IF(Cadastro!D151="","",Cadastro!D151)</f>
        <v/>
      </c>
      <c r="P151" s="76" t="str">
        <f>IF(Cadastro!C151="","",Cadastro!C151)</f>
        <v/>
      </c>
      <c r="Q151" s="93" t="str">
        <f t="shared" si="45"/>
        <v/>
      </c>
      <c r="R151" s="94" t="str">
        <f>IF(Cadastro!H151="","",Cadastro!H151)</f>
        <v/>
      </c>
      <c r="S151" s="95" t="str">
        <f t="shared" si="46"/>
        <v/>
      </c>
      <c r="T151" s="96" t="str">
        <f t="shared" si="47"/>
        <v/>
      </c>
      <c r="U151" s="96" t="str">
        <f>IFERROR(IF(P151="","",SUMIF(Movimento!$D$9:$D$7010,Saldo!P151,Movimento!$I$9:$I$7010)+W151)/(V151+X151),"")</f>
        <v/>
      </c>
      <c r="V151" s="94" t="str">
        <f>IFERROR(IF(Cadastro!E151="","",Cadastro!E151),"")</f>
        <v/>
      </c>
      <c r="W151" s="97" t="str">
        <f>IFERROR(IF(Cadastro!I151="","",Cadastro!I151),"")</f>
        <v/>
      </c>
      <c r="X151" s="94" t="str">
        <f>IF(P151="","",SUMIF(Movimento!$D$9:$D$7010,Saldo!P151,Movimento!$G$9:$G$7010))</f>
        <v/>
      </c>
      <c r="Y151" s="94" t="str">
        <f>IF(P151="","",SUMIF(MovSaida!$D$9:$D$7010,Saldo!P151,MovSaida!$F$9:$F$7010))</f>
        <v/>
      </c>
      <c r="Z151" s="94" t="str">
        <f>IFERROR(IF(P151="","",SUMIFS(InvAjust!$G$9:$G$6009,InvAjust!$E$9:$E$6009,Saldo!P151,InvAjust!$C$9:$C$6009,"Add")-SUMIFS(InvAjust!$G$9:$G$6009,InvAjust!$E$9:$E$6009,Saldo!P151,InvAjust!$C$9:$C$6009,"Remove")),"")</f>
        <v/>
      </c>
      <c r="AA151" s="98" t="str">
        <f t="shared" si="48"/>
        <v/>
      </c>
    </row>
    <row r="152" spans="1:27" ht="18.95" customHeight="1" x14ac:dyDescent="0.25">
      <c r="A152" s="82"/>
      <c r="C152" s="89" t="str">
        <f t="shared" si="37"/>
        <v/>
      </c>
      <c r="D152" s="89" t="str">
        <f t="shared" si="38"/>
        <v/>
      </c>
      <c r="E152" s="89" t="str">
        <f t="shared" si="39"/>
        <v/>
      </c>
      <c r="F152" s="89" t="str">
        <f t="shared" si="40"/>
        <v/>
      </c>
      <c r="G152" s="90" t="str">
        <f t="shared" si="41"/>
        <v/>
      </c>
      <c r="H152" s="91" t="str">
        <f t="shared" si="42"/>
        <v/>
      </c>
      <c r="I152" s="91" t="str">
        <f t="shared" si="43"/>
        <v/>
      </c>
      <c r="J152" s="91" t="str">
        <f t="shared" si="44"/>
        <v/>
      </c>
      <c r="K152" s="92" t="str">
        <f t="shared" si="33"/>
        <v/>
      </c>
      <c r="L152" s="92" t="str">
        <f t="shared" si="34"/>
        <v/>
      </c>
      <c r="M152" s="92" t="str">
        <f t="shared" si="35"/>
        <v/>
      </c>
      <c r="N152" s="92" t="str">
        <f t="shared" si="36"/>
        <v/>
      </c>
      <c r="O152" s="76" t="str">
        <f>IF(Cadastro!D152="","",Cadastro!D152)</f>
        <v/>
      </c>
      <c r="P152" s="76" t="str">
        <f>IF(Cadastro!C152="","",Cadastro!C152)</f>
        <v/>
      </c>
      <c r="Q152" s="93" t="str">
        <f t="shared" si="45"/>
        <v/>
      </c>
      <c r="R152" s="94" t="str">
        <f>IF(Cadastro!H152="","",Cadastro!H152)</f>
        <v/>
      </c>
      <c r="S152" s="95" t="str">
        <f t="shared" si="46"/>
        <v/>
      </c>
      <c r="T152" s="96" t="str">
        <f t="shared" si="47"/>
        <v/>
      </c>
      <c r="U152" s="96" t="str">
        <f>IFERROR(IF(P152="","",SUMIF(Movimento!$D$9:$D$7010,Saldo!P152,Movimento!$I$9:$I$7010)+W152)/(V152+X152),"")</f>
        <v/>
      </c>
      <c r="V152" s="94" t="str">
        <f>IFERROR(IF(Cadastro!E152="","",Cadastro!E152),"")</f>
        <v/>
      </c>
      <c r="W152" s="97" t="str">
        <f>IFERROR(IF(Cadastro!I152="","",Cadastro!I152),"")</f>
        <v/>
      </c>
      <c r="X152" s="94" t="str">
        <f>IF(P152="","",SUMIF(Movimento!$D$9:$D$7010,Saldo!P152,Movimento!$G$9:$G$7010))</f>
        <v/>
      </c>
      <c r="Y152" s="94" t="str">
        <f>IF(P152="","",SUMIF(MovSaida!$D$9:$D$7010,Saldo!P152,MovSaida!$F$9:$F$7010))</f>
        <v/>
      </c>
      <c r="Z152" s="94" t="str">
        <f>IFERROR(IF(P152="","",SUMIFS(InvAjust!$G$9:$G$6009,InvAjust!$E$9:$E$6009,Saldo!P152,InvAjust!$C$9:$C$6009,"Add")-SUMIFS(InvAjust!$G$9:$G$6009,InvAjust!$E$9:$E$6009,Saldo!P152,InvAjust!$C$9:$C$6009,"Remove")),"")</f>
        <v/>
      </c>
      <c r="AA152" s="98" t="str">
        <f t="shared" si="48"/>
        <v/>
      </c>
    </row>
    <row r="153" spans="1:27" ht="18.95" customHeight="1" x14ac:dyDescent="0.25">
      <c r="A153" s="82"/>
      <c r="C153" s="89" t="str">
        <f t="shared" si="37"/>
        <v/>
      </c>
      <c r="D153" s="89" t="str">
        <f t="shared" si="38"/>
        <v/>
      </c>
      <c r="E153" s="89" t="str">
        <f t="shared" si="39"/>
        <v/>
      </c>
      <c r="F153" s="89" t="str">
        <f t="shared" si="40"/>
        <v/>
      </c>
      <c r="G153" s="90" t="str">
        <f t="shared" si="41"/>
        <v/>
      </c>
      <c r="H153" s="91" t="str">
        <f t="shared" si="42"/>
        <v/>
      </c>
      <c r="I153" s="91" t="str">
        <f t="shared" si="43"/>
        <v/>
      </c>
      <c r="J153" s="91" t="str">
        <f t="shared" si="44"/>
        <v/>
      </c>
      <c r="K153" s="92" t="str">
        <f t="shared" si="33"/>
        <v/>
      </c>
      <c r="L153" s="92" t="str">
        <f t="shared" si="34"/>
        <v/>
      </c>
      <c r="M153" s="92" t="str">
        <f t="shared" si="35"/>
        <v/>
      </c>
      <c r="N153" s="92" t="str">
        <f t="shared" si="36"/>
        <v/>
      </c>
      <c r="O153" s="76" t="str">
        <f>IF(Cadastro!D153="","",Cadastro!D153)</f>
        <v/>
      </c>
      <c r="P153" s="76" t="str">
        <f>IF(Cadastro!C153="","",Cadastro!C153)</f>
        <v/>
      </c>
      <c r="Q153" s="93" t="str">
        <f t="shared" si="45"/>
        <v/>
      </c>
      <c r="R153" s="94" t="str">
        <f>IF(Cadastro!H153="","",Cadastro!H153)</f>
        <v/>
      </c>
      <c r="S153" s="95" t="str">
        <f t="shared" si="46"/>
        <v/>
      </c>
      <c r="T153" s="96" t="str">
        <f t="shared" si="47"/>
        <v/>
      </c>
      <c r="U153" s="96" t="str">
        <f>IFERROR(IF(P153="","",SUMIF(Movimento!$D$9:$D$7010,Saldo!P153,Movimento!$I$9:$I$7010)+W153)/(V153+X153),"")</f>
        <v/>
      </c>
      <c r="V153" s="94" t="str">
        <f>IFERROR(IF(Cadastro!E153="","",Cadastro!E153),"")</f>
        <v/>
      </c>
      <c r="W153" s="97" t="str">
        <f>IFERROR(IF(Cadastro!I153="","",Cadastro!I153),"")</f>
        <v/>
      </c>
      <c r="X153" s="94" t="str">
        <f>IF(P153="","",SUMIF(Movimento!$D$9:$D$7010,Saldo!P153,Movimento!$G$9:$G$7010))</f>
        <v/>
      </c>
      <c r="Y153" s="94" t="str">
        <f>IF(P153="","",SUMIF(MovSaida!$D$9:$D$7010,Saldo!P153,MovSaida!$F$9:$F$7010))</f>
        <v/>
      </c>
      <c r="Z153" s="94" t="str">
        <f>IFERROR(IF(P153="","",SUMIFS(InvAjust!$G$9:$G$6009,InvAjust!$E$9:$E$6009,Saldo!P153,InvAjust!$C$9:$C$6009,"Add")-SUMIFS(InvAjust!$G$9:$G$6009,InvAjust!$E$9:$E$6009,Saldo!P153,InvAjust!$C$9:$C$6009,"Remove")),"")</f>
        <v/>
      </c>
      <c r="AA153" s="98" t="str">
        <f t="shared" si="48"/>
        <v/>
      </c>
    </row>
    <row r="154" spans="1:27" ht="18.95" customHeight="1" x14ac:dyDescent="0.25">
      <c r="A154" s="82"/>
      <c r="C154" s="89" t="str">
        <f t="shared" si="37"/>
        <v/>
      </c>
      <c r="D154" s="89" t="str">
        <f t="shared" si="38"/>
        <v/>
      </c>
      <c r="E154" s="89" t="str">
        <f t="shared" si="39"/>
        <v/>
      </c>
      <c r="F154" s="89" t="str">
        <f t="shared" si="40"/>
        <v/>
      </c>
      <c r="G154" s="90" t="str">
        <f t="shared" si="41"/>
        <v/>
      </c>
      <c r="H154" s="91" t="str">
        <f t="shared" si="42"/>
        <v/>
      </c>
      <c r="I154" s="91" t="str">
        <f t="shared" si="43"/>
        <v/>
      </c>
      <c r="J154" s="91" t="str">
        <f t="shared" si="44"/>
        <v/>
      </c>
      <c r="K154" s="92" t="str">
        <f t="shared" si="33"/>
        <v/>
      </c>
      <c r="L154" s="92" t="str">
        <f t="shared" si="34"/>
        <v/>
      </c>
      <c r="M154" s="92" t="str">
        <f t="shared" si="35"/>
        <v/>
      </c>
      <c r="N154" s="92" t="str">
        <f t="shared" si="36"/>
        <v/>
      </c>
      <c r="O154" s="76" t="str">
        <f>IF(Cadastro!D154="","",Cadastro!D154)</f>
        <v/>
      </c>
      <c r="P154" s="76" t="str">
        <f>IF(Cadastro!C154="","",Cadastro!C154)</f>
        <v/>
      </c>
      <c r="Q154" s="93" t="str">
        <f t="shared" si="45"/>
        <v/>
      </c>
      <c r="R154" s="94" t="str">
        <f>IF(Cadastro!H154="","",Cadastro!H154)</f>
        <v/>
      </c>
      <c r="S154" s="95" t="str">
        <f t="shared" si="46"/>
        <v/>
      </c>
      <c r="T154" s="96" t="str">
        <f t="shared" si="47"/>
        <v/>
      </c>
      <c r="U154" s="96" t="str">
        <f>IFERROR(IF(P154="","",SUMIF(Movimento!$D$9:$D$7010,Saldo!P154,Movimento!$I$9:$I$7010)+W154)/(V154+X154),"")</f>
        <v/>
      </c>
      <c r="V154" s="94" t="str">
        <f>IFERROR(IF(Cadastro!E154="","",Cadastro!E154),"")</f>
        <v/>
      </c>
      <c r="W154" s="97" t="str">
        <f>IFERROR(IF(Cadastro!I154="","",Cadastro!I154),"")</f>
        <v/>
      </c>
      <c r="X154" s="94" t="str">
        <f>IF(P154="","",SUMIF(Movimento!$D$9:$D$7010,Saldo!P154,Movimento!$G$9:$G$7010))</f>
        <v/>
      </c>
      <c r="Y154" s="94" t="str">
        <f>IF(P154="","",SUMIF(MovSaida!$D$9:$D$7010,Saldo!P154,MovSaida!$F$9:$F$7010))</f>
        <v/>
      </c>
      <c r="Z154" s="94" t="str">
        <f>IFERROR(IF(P154="","",SUMIFS(InvAjust!$G$9:$G$6009,InvAjust!$E$9:$E$6009,Saldo!P154,InvAjust!$C$9:$C$6009,"Add")-SUMIFS(InvAjust!$G$9:$G$6009,InvAjust!$E$9:$E$6009,Saldo!P154,InvAjust!$C$9:$C$6009,"Remove")),"")</f>
        <v/>
      </c>
      <c r="AA154" s="98" t="str">
        <f t="shared" si="48"/>
        <v/>
      </c>
    </row>
    <row r="155" spans="1:27" ht="18.95" customHeight="1" x14ac:dyDescent="0.25">
      <c r="A155" s="82"/>
      <c r="C155" s="89" t="str">
        <f t="shared" si="37"/>
        <v/>
      </c>
      <c r="D155" s="89" t="str">
        <f t="shared" si="38"/>
        <v/>
      </c>
      <c r="E155" s="89" t="str">
        <f t="shared" si="39"/>
        <v/>
      </c>
      <c r="F155" s="89" t="str">
        <f t="shared" si="40"/>
        <v/>
      </c>
      <c r="G155" s="90" t="str">
        <f t="shared" si="41"/>
        <v/>
      </c>
      <c r="H155" s="91" t="str">
        <f t="shared" si="42"/>
        <v/>
      </c>
      <c r="I155" s="91" t="str">
        <f t="shared" si="43"/>
        <v/>
      </c>
      <c r="J155" s="91" t="str">
        <f t="shared" si="44"/>
        <v/>
      </c>
      <c r="K155" s="92" t="str">
        <f t="shared" si="33"/>
        <v/>
      </c>
      <c r="L155" s="92" t="str">
        <f t="shared" si="34"/>
        <v/>
      </c>
      <c r="M155" s="92" t="str">
        <f t="shared" si="35"/>
        <v/>
      </c>
      <c r="N155" s="92" t="str">
        <f t="shared" si="36"/>
        <v/>
      </c>
      <c r="O155" s="76" t="str">
        <f>IF(Cadastro!D155="","",Cadastro!D155)</f>
        <v/>
      </c>
      <c r="P155" s="76" t="str">
        <f>IF(Cadastro!C155="","",Cadastro!C155)</f>
        <v/>
      </c>
      <c r="Q155" s="93" t="str">
        <f t="shared" si="45"/>
        <v/>
      </c>
      <c r="R155" s="94" t="str">
        <f>IF(Cadastro!H155="","",Cadastro!H155)</f>
        <v/>
      </c>
      <c r="S155" s="95" t="str">
        <f t="shared" si="46"/>
        <v/>
      </c>
      <c r="T155" s="96" t="str">
        <f t="shared" si="47"/>
        <v/>
      </c>
      <c r="U155" s="96" t="str">
        <f>IFERROR(IF(P155="","",SUMIF(Movimento!$D$9:$D$7010,Saldo!P155,Movimento!$I$9:$I$7010)+W155)/(V155+X155),"")</f>
        <v/>
      </c>
      <c r="V155" s="94" t="str">
        <f>IFERROR(IF(Cadastro!E155="","",Cadastro!E155),"")</f>
        <v/>
      </c>
      <c r="W155" s="97" t="str">
        <f>IFERROR(IF(Cadastro!I155="","",Cadastro!I155),"")</f>
        <v/>
      </c>
      <c r="X155" s="94" t="str">
        <f>IF(P155="","",SUMIF(Movimento!$D$9:$D$7010,Saldo!P155,Movimento!$G$9:$G$7010))</f>
        <v/>
      </c>
      <c r="Y155" s="94" t="str">
        <f>IF(P155="","",SUMIF(MovSaida!$D$9:$D$7010,Saldo!P155,MovSaida!$F$9:$F$7010))</f>
        <v/>
      </c>
      <c r="Z155" s="94" t="str">
        <f>IFERROR(IF(P155="","",SUMIFS(InvAjust!$G$9:$G$6009,InvAjust!$E$9:$E$6009,Saldo!P155,InvAjust!$C$9:$C$6009,"Add")-SUMIFS(InvAjust!$G$9:$G$6009,InvAjust!$E$9:$E$6009,Saldo!P155,InvAjust!$C$9:$C$6009,"Remove")),"")</f>
        <v/>
      </c>
      <c r="AA155" s="98" t="str">
        <f t="shared" si="48"/>
        <v/>
      </c>
    </row>
    <row r="156" spans="1:27" ht="18.95" customHeight="1" x14ac:dyDescent="0.25">
      <c r="A156" s="82"/>
      <c r="C156" s="89" t="str">
        <f t="shared" si="37"/>
        <v/>
      </c>
      <c r="D156" s="89" t="str">
        <f t="shared" si="38"/>
        <v/>
      </c>
      <c r="E156" s="89" t="str">
        <f t="shared" si="39"/>
        <v/>
      </c>
      <c r="F156" s="89" t="str">
        <f t="shared" si="40"/>
        <v/>
      </c>
      <c r="G156" s="90" t="str">
        <f t="shared" si="41"/>
        <v/>
      </c>
      <c r="H156" s="91" t="str">
        <f t="shared" si="42"/>
        <v/>
      </c>
      <c r="I156" s="91" t="str">
        <f t="shared" si="43"/>
        <v/>
      </c>
      <c r="J156" s="91" t="str">
        <f t="shared" si="44"/>
        <v/>
      </c>
      <c r="K156" s="92" t="str">
        <f t="shared" si="33"/>
        <v/>
      </c>
      <c r="L156" s="92" t="str">
        <f t="shared" si="34"/>
        <v/>
      </c>
      <c r="M156" s="92" t="str">
        <f t="shared" si="35"/>
        <v/>
      </c>
      <c r="N156" s="92" t="str">
        <f t="shared" si="36"/>
        <v/>
      </c>
      <c r="O156" s="76" t="str">
        <f>IF(Cadastro!D156="","",Cadastro!D156)</f>
        <v/>
      </c>
      <c r="P156" s="76" t="str">
        <f>IF(Cadastro!C156="","",Cadastro!C156)</f>
        <v/>
      </c>
      <c r="Q156" s="93" t="str">
        <f t="shared" si="45"/>
        <v/>
      </c>
      <c r="R156" s="94" t="str">
        <f>IF(Cadastro!H156="","",Cadastro!H156)</f>
        <v/>
      </c>
      <c r="S156" s="95" t="str">
        <f t="shared" si="46"/>
        <v/>
      </c>
      <c r="T156" s="96" t="str">
        <f t="shared" si="47"/>
        <v/>
      </c>
      <c r="U156" s="96" t="str">
        <f>IFERROR(IF(P156="","",SUMIF(Movimento!$D$9:$D$7010,Saldo!P156,Movimento!$I$9:$I$7010)+W156)/(V156+X156),"")</f>
        <v/>
      </c>
      <c r="V156" s="94" t="str">
        <f>IFERROR(IF(Cadastro!E156="","",Cadastro!E156),"")</f>
        <v/>
      </c>
      <c r="W156" s="97" t="str">
        <f>IFERROR(IF(Cadastro!I156="","",Cadastro!I156),"")</f>
        <v/>
      </c>
      <c r="X156" s="94" t="str">
        <f>IF(P156="","",SUMIF(Movimento!$D$9:$D$7010,Saldo!P156,Movimento!$G$9:$G$7010))</f>
        <v/>
      </c>
      <c r="Y156" s="94" t="str">
        <f>IF(P156="","",SUMIF(MovSaida!$D$9:$D$7010,Saldo!P156,MovSaida!$F$9:$F$7010))</f>
        <v/>
      </c>
      <c r="Z156" s="94" t="str">
        <f>IFERROR(IF(P156="","",SUMIFS(InvAjust!$G$9:$G$6009,InvAjust!$E$9:$E$6009,Saldo!P156,InvAjust!$C$9:$C$6009,"Add")-SUMIFS(InvAjust!$G$9:$G$6009,InvAjust!$E$9:$E$6009,Saldo!P156,InvAjust!$C$9:$C$6009,"Remove")),"")</f>
        <v/>
      </c>
      <c r="AA156" s="98" t="str">
        <f t="shared" si="48"/>
        <v/>
      </c>
    </row>
    <row r="157" spans="1:27" ht="18.95" customHeight="1" x14ac:dyDescent="0.25">
      <c r="A157" s="82"/>
      <c r="C157" s="89" t="str">
        <f t="shared" si="37"/>
        <v/>
      </c>
      <c r="D157" s="89" t="str">
        <f t="shared" si="38"/>
        <v/>
      </c>
      <c r="E157" s="89" t="str">
        <f t="shared" si="39"/>
        <v/>
      </c>
      <c r="F157" s="89" t="str">
        <f t="shared" si="40"/>
        <v/>
      </c>
      <c r="G157" s="90" t="str">
        <f t="shared" si="41"/>
        <v/>
      </c>
      <c r="H157" s="91" t="str">
        <f t="shared" si="42"/>
        <v/>
      </c>
      <c r="I157" s="91" t="str">
        <f t="shared" si="43"/>
        <v/>
      </c>
      <c r="J157" s="91" t="str">
        <f t="shared" si="44"/>
        <v/>
      </c>
      <c r="K157" s="92" t="str">
        <f t="shared" si="33"/>
        <v/>
      </c>
      <c r="L157" s="92" t="str">
        <f t="shared" si="34"/>
        <v/>
      </c>
      <c r="M157" s="92" t="str">
        <f t="shared" si="35"/>
        <v/>
      </c>
      <c r="N157" s="92" t="str">
        <f t="shared" si="36"/>
        <v/>
      </c>
      <c r="O157" s="76" t="str">
        <f>IF(Cadastro!D157="","",Cadastro!D157)</f>
        <v/>
      </c>
      <c r="P157" s="76" t="str">
        <f>IF(Cadastro!C157="","",Cadastro!C157)</f>
        <v/>
      </c>
      <c r="Q157" s="93" t="str">
        <f t="shared" si="45"/>
        <v/>
      </c>
      <c r="R157" s="94" t="str">
        <f>IF(Cadastro!H157="","",Cadastro!H157)</f>
        <v/>
      </c>
      <c r="S157" s="95" t="str">
        <f t="shared" si="46"/>
        <v/>
      </c>
      <c r="T157" s="96" t="str">
        <f t="shared" si="47"/>
        <v/>
      </c>
      <c r="U157" s="96" t="str">
        <f>IFERROR(IF(P157="","",SUMIF(Movimento!$D$9:$D$7010,Saldo!P157,Movimento!$I$9:$I$7010)+W157)/(V157+X157),"")</f>
        <v/>
      </c>
      <c r="V157" s="94" t="str">
        <f>IFERROR(IF(Cadastro!E157="","",Cadastro!E157),"")</f>
        <v/>
      </c>
      <c r="W157" s="97" t="str">
        <f>IFERROR(IF(Cadastro!I157="","",Cadastro!I157),"")</f>
        <v/>
      </c>
      <c r="X157" s="94" t="str">
        <f>IF(P157="","",SUMIF(Movimento!$D$9:$D$7010,Saldo!P157,Movimento!$G$9:$G$7010))</f>
        <v/>
      </c>
      <c r="Y157" s="94" t="str">
        <f>IF(P157="","",SUMIF(MovSaida!$D$9:$D$7010,Saldo!P157,MovSaida!$F$9:$F$7010))</f>
        <v/>
      </c>
      <c r="Z157" s="94" t="str">
        <f>IFERROR(IF(P157="","",SUMIFS(InvAjust!$G$9:$G$6009,InvAjust!$E$9:$E$6009,Saldo!P157,InvAjust!$C$9:$C$6009,"Add")-SUMIFS(InvAjust!$G$9:$G$6009,InvAjust!$E$9:$E$6009,Saldo!P157,InvAjust!$C$9:$C$6009,"Remove")),"")</f>
        <v/>
      </c>
      <c r="AA157" s="98" t="str">
        <f t="shared" si="48"/>
        <v/>
      </c>
    </row>
    <row r="158" spans="1:27" ht="18.95" customHeight="1" x14ac:dyDescent="0.25">
      <c r="A158" s="82"/>
      <c r="C158" s="89" t="str">
        <f t="shared" si="37"/>
        <v/>
      </c>
      <c r="D158" s="89" t="str">
        <f t="shared" si="38"/>
        <v/>
      </c>
      <c r="E158" s="89" t="str">
        <f t="shared" si="39"/>
        <v/>
      </c>
      <c r="F158" s="89" t="str">
        <f t="shared" si="40"/>
        <v/>
      </c>
      <c r="G158" s="90" t="str">
        <f t="shared" si="41"/>
        <v/>
      </c>
      <c r="H158" s="91" t="str">
        <f t="shared" si="42"/>
        <v/>
      </c>
      <c r="I158" s="91" t="str">
        <f t="shared" si="43"/>
        <v/>
      </c>
      <c r="J158" s="91" t="str">
        <f t="shared" si="44"/>
        <v/>
      </c>
      <c r="K158" s="92" t="str">
        <f t="shared" si="33"/>
        <v/>
      </c>
      <c r="L158" s="92" t="str">
        <f t="shared" si="34"/>
        <v/>
      </c>
      <c r="M158" s="92" t="str">
        <f t="shared" si="35"/>
        <v/>
      </c>
      <c r="N158" s="92" t="str">
        <f t="shared" si="36"/>
        <v/>
      </c>
      <c r="O158" s="76" t="str">
        <f>IF(Cadastro!D158="","",Cadastro!D158)</f>
        <v/>
      </c>
      <c r="P158" s="76" t="str">
        <f>IF(Cadastro!C158="","",Cadastro!C158)</f>
        <v/>
      </c>
      <c r="Q158" s="93" t="str">
        <f t="shared" si="45"/>
        <v/>
      </c>
      <c r="R158" s="94" t="str">
        <f>IF(Cadastro!H158="","",Cadastro!H158)</f>
        <v/>
      </c>
      <c r="S158" s="95" t="str">
        <f t="shared" si="46"/>
        <v/>
      </c>
      <c r="T158" s="96" t="str">
        <f t="shared" si="47"/>
        <v/>
      </c>
      <c r="U158" s="96" t="str">
        <f>IFERROR(IF(P158="","",SUMIF(Movimento!$D$9:$D$7010,Saldo!P158,Movimento!$I$9:$I$7010)+W158)/(V158+X158),"")</f>
        <v/>
      </c>
      <c r="V158" s="94" t="str">
        <f>IFERROR(IF(Cadastro!E158="","",Cadastro!E158),"")</f>
        <v/>
      </c>
      <c r="W158" s="97" t="str">
        <f>IFERROR(IF(Cadastro!I158="","",Cadastro!I158),"")</f>
        <v/>
      </c>
      <c r="X158" s="94" t="str">
        <f>IF(P158="","",SUMIF(Movimento!$D$9:$D$7010,Saldo!P158,Movimento!$G$9:$G$7010))</f>
        <v/>
      </c>
      <c r="Y158" s="94" t="str">
        <f>IF(P158="","",SUMIF(MovSaida!$D$9:$D$7010,Saldo!P158,MovSaida!$F$9:$F$7010))</f>
        <v/>
      </c>
      <c r="Z158" s="94" t="str">
        <f>IFERROR(IF(P158="","",SUMIFS(InvAjust!$G$9:$G$6009,InvAjust!$E$9:$E$6009,Saldo!P158,InvAjust!$C$9:$C$6009,"Add")-SUMIFS(InvAjust!$G$9:$G$6009,InvAjust!$E$9:$E$6009,Saldo!P158,InvAjust!$C$9:$C$6009,"Remove")),"")</f>
        <v/>
      </c>
      <c r="AA158" s="98" t="str">
        <f t="shared" si="48"/>
        <v/>
      </c>
    </row>
    <row r="159" spans="1:27" ht="18.95" customHeight="1" x14ac:dyDescent="0.25">
      <c r="A159" s="82"/>
      <c r="C159" s="89" t="str">
        <f t="shared" si="37"/>
        <v/>
      </c>
      <c r="D159" s="89" t="str">
        <f t="shared" si="38"/>
        <v/>
      </c>
      <c r="E159" s="89" t="str">
        <f t="shared" si="39"/>
        <v/>
      </c>
      <c r="F159" s="89" t="str">
        <f t="shared" si="40"/>
        <v/>
      </c>
      <c r="G159" s="90" t="str">
        <f t="shared" si="41"/>
        <v/>
      </c>
      <c r="H159" s="91" t="str">
        <f t="shared" si="42"/>
        <v/>
      </c>
      <c r="I159" s="91" t="str">
        <f t="shared" si="43"/>
        <v/>
      </c>
      <c r="J159" s="91" t="str">
        <f t="shared" si="44"/>
        <v/>
      </c>
      <c r="K159" s="92" t="str">
        <f t="shared" si="33"/>
        <v/>
      </c>
      <c r="L159" s="92" t="str">
        <f t="shared" si="34"/>
        <v/>
      </c>
      <c r="M159" s="92" t="str">
        <f t="shared" si="35"/>
        <v/>
      </c>
      <c r="N159" s="92" t="str">
        <f t="shared" si="36"/>
        <v/>
      </c>
      <c r="O159" s="76" t="str">
        <f>IF(Cadastro!D159="","",Cadastro!D159)</f>
        <v/>
      </c>
      <c r="P159" s="76" t="str">
        <f>IF(Cadastro!C159="","",Cadastro!C159)</f>
        <v/>
      </c>
      <c r="Q159" s="93" t="str">
        <f t="shared" si="45"/>
        <v/>
      </c>
      <c r="R159" s="94" t="str">
        <f>IF(Cadastro!H159="","",Cadastro!H159)</f>
        <v/>
      </c>
      <c r="S159" s="95" t="str">
        <f t="shared" si="46"/>
        <v/>
      </c>
      <c r="T159" s="96" t="str">
        <f t="shared" si="47"/>
        <v/>
      </c>
      <c r="U159" s="96" t="str">
        <f>IFERROR(IF(P159="","",SUMIF(Movimento!$D$9:$D$7010,Saldo!P159,Movimento!$I$9:$I$7010)+W159)/(V159+X159),"")</f>
        <v/>
      </c>
      <c r="V159" s="94" t="str">
        <f>IFERROR(IF(Cadastro!E159="","",Cadastro!E159),"")</f>
        <v/>
      </c>
      <c r="W159" s="97" t="str">
        <f>IFERROR(IF(Cadastro!I159="","",Cadastro!I159),"")</f>
        <v/>
      </c>
      <c r="X159" s="94" t="str">
        <f>IF(P159="","",SUMIF(Movimento!$D$9:$D$7010,Saldo!P159,Movimento!$G$9:$G$7010))</f>
        <v/>
      </c>
      <c r="Y159" s="94" t="str">
        <f>IF(P159="","",SUMIF(MovSaida!$D$9:$D$7010,Saldo!P159,MovSaida!$F$9:$F$7010))</f>
        <v/>
      </c>
      <c r="Z159" s="94" t="str">
        <f>IFERROR(IF(P159="","",SUMIFS(InvAjust!$G$9:$G$6009,InvAjust!$E$9:$E$6009,Saldo!P159,InvAjust!$C$9:$C$6009,"Add")-SUMIFS(InvAjust!$G$9:$G$6009,InvAjust!$E$9:$E$6009,Saldo!P159,InvAjust!$C$9:$C$6009,"Remove")),"")</f>
        <v/>
      </c>
      <c r="AA159" s="98" t="str">
        <f t="shared" si="48"/>
        <v/>
      </c>
    </row>
    <row r="160" spans="1:27" ht="18.95" customHeight="1" x14ac:dyDescent="0.25">
      <c r="A160" s="82"/>
      <c r="C160" s="89" t="str">
        <f t="shared" si="37"/>
        <v/>
      </c>
      <c r="D160" s="89" t="str">
        <f t="shared" si="38"/>
        <v/>
      </c>
      <c r="E160" s="89" t="str">
        <f t="shared" si="39"/>
        <v/>
      </c>
      <c r="F160" s="89" t="str">
        <f t="shared" si="40"/>
        <v/>
      </c>
      <c r="G160" s="90" t="str">
        <f t="shared" si="41"/>
        <v/>
      </c>
      <c r="H160" s="91" t="str">
        <f t="shared" si="42"/>
        <v/>
      </c>
      <c r="I160" s="91" t="str">
        <f t="shared" si="43"/>
        <v/>
      </c>
      <c r="J160" s="91" t="str">
        <f t="shared" si="44"/>
        <v/>
      </c>
      <c r="K160" s="92" t="str">
        <f t="shared" si="33"/>
        <v/>
      </c>
      <c r="L160" s="92" t="str">
        <f t="shared" si="34"/>
        <v/>
      </c>
      <c r="M160" s="92" t="str">
        <f t="shared" si="35"/>
        <v/>
      </c>
      <c r="N160" s="92" t="str">
        <f t="shared" si="36"/>
        <v/>
      </c>
      <c r="O160" s="76" t="str">
        <f>IF(Cadastro!D160="","",Cadastro!D160)</f>
        <v/>
      </c>
      <c r="P160" s="76" t="str">
        <f>IF(Cadastro!C160="","",Cadastro!C160)</f>
        <v/>
      </c>
      <c r="Q160" s="93" t="str">
        <f t="shared" si="45"/>
        <v/>
      </c>
      <c r="R160" s="94" t="str">
        <f>IF(Cadastro!H160="","",Cadastro!H160)</f>
        <v/>
      </c>
      <c r="S160" s="95" t="str">
        <f t="shared" si="46"/>
        <v/>
      </c>
      <c r="T160" s="96" t="str">
        <f t="shared" si="47"/>
        <v/>
      </c>
      <c r="U160" s="96" t="str">
        <f>IFERROR(IF(P160="","",SUMIF(Movimento!$D$9:$D$7010,Saldo!P160,Movimento!$I$9:$I$7010)+W160)/(V160+X160),"")</f>
        <v/>
      </c>
      <c r="V160" s="94" t="str">
        <f>IFERROR(IF(Cadastro!E160="","",Cadastro!E160),"")</f>
        <v/>
      </c>
      <c r="W160" s="97" t="str">
        <f>IFERROR(IF(Cadastro!I160="","",Cadastro!I160),"")</f>
        <v/>
      </c>
      <c r="X160" s="94" t="str">
        <f>IF(P160="","",SUMIF(Movimento!$D$9:$D$7010,Saldo!P160,Movimento!$G$9:$G$7010))</f>
        <v/>
      </c>
      <c r="Y160" s="94" t="str">
        <f>IF(P160="","",SUMIF(MovSaida!$D$9:$D$7010,Saldo!P160,MovSaida!$F$9:$F$7010))</f>
        <v/>
      </c>
      <c r="Z160" s="94" t="str">
        <f>IFERROR(IF(P160="","",SUMIFS(InvAjust!$G$9:$G$6009,InvAjust!$E$9:$E$6009,Saldo!P160,InvAjust!$C$9:$C$6009,"Add")-SUMIFS(InvAjust!$G$9:$G$6009,InvAjust!$E$9:$E$6009,Saldo!P160,InvAjust!$C$9:$C$6009,"Remove")),"")</f>
        <v/>
      </c>
      <c r="AA160" s="98" t="str">
        <f t="shared" si="48"/>
        <v/>
      </c>
    </row>
    <row r="161" spans="1:27" ht="18.95" customHeight="1" x14ac:dyDescent="0.25">
      <c r="A161" s="82"/>
      <c r="C161" s="89" t="str">
        <f t="shared" si="37"/>
        <v/>
      </c>
      <c r="D161" s="89" t="str">
        <f t="shared" si="38"/>
        <v/>
      </c>
      <c r="E161" s="89" t="str">
        <f t="shared" si="39"/>
        <v/>
      </c>
      <c r="F161" s="89" t="str">
        <f t="shared" si="40"/>
        <v/>
      </c>
      <c r="G161" s="90" t="str">
        <f t="shared" si="41"/>
        <v/>
      </c>
      <c r="H161" s="91" t="str">
        <f t="shared" si="42"/>
        <v/>
      </c>
      <c r="I161" s="91" t="str">
        <f t="shared" si="43"/>
        <v/>
      </c>
      <c r="J161" s="91" t="str">
        <f t="shared" si="44"/>
        <v/>
      </c>
      <c r="K161" s="92" t="str">
        <f t="shared" si="33"/>
        <v/>
      </c>
      <c r="L161" s="92" t="str">
        <f t="shared" si="34"/>
        <v/>
      </c>
      <c r="M161" s="92" t="str">
        <f t="shared" si="35"/>
        <v/>
      </c>
      <c r="N161" s="92" t="str">
        <f t="shared" si="36"/>
        <v/>
      </c>
      <c r="O161" s="76" t="str">
        <f>IF(Cadastro!D161="","",Cadastro!D161)</f>
        <v/>
      </c>
      <c r="P161" s="76" t="str">
        <f>IF(Cadastro!C161="","",Cadastro!C161)</f>
        <v/>
      </c>
      <c r="Q161" s="93" t="str">
        <f t="shared" si="45"/>
        <v/>
      </c>
      <c r="R161" s="94" t="str">
        <f>IF(Cadastro!H161="","",Cadastro!H161)</f>
        <v/>
      </c>
      <c r="S161" s="95" t="str">
        <f t="shared" si="46"/>
        <v/>
      </c>
      <c r="T161" s="96" t="str">
        <f t="shared" si="47"/>
        <v/>
      </c>
      <c r="U161" s="96" t="str">
        <f>IFERROR(IF(P161="","",SUMIF(Movimento!$D$9:$D$7010,Saldo!P161,Movimento!$I$9:$I$7010)+W161)/(V161+X161),"")</f>
        <v/>
      </c>
      <c r="V161" s="94" t="str">
        <f>IFERROR(IF(Cadastro!E161="","",Cadastro!E161),"")</f>
        <v/>
      </c>
      <c r="W161" s="97" t="str">
        <f>IFERROR(IF(Cadastro!I161="","",Cadastro!I161),"")</f>
        <v/>
      </c>
      <c r="X161" s="94" t="str">
        <f>IF(P161="","",SUMIF(Movimento!$D$9:$D$7010,Saldo!P161,Movimento!$G$9:$G$7010))</f>
        <v/>
      </c>
      <c r="Y161" s="94" t="str">
        <f>IF(P161="","",SUMIF(MovSaida!$D$9:$D$7010,Saldo!P161,MovSaida!$F$9:$F$7010))</f>
        <v/>
      </c>
      <c r="Z161" s="94" t="str">
        <f>IFERROR(IF(P161="","",SUMIFS(InvAjust!$G$9:$G$6009,InvAjust!$E$9:$E$6009,Saldo!P161,InvAjust!$C$9:$C$6009,"Add")-SUMIFS(InvAjust!$G$9:$G$6009,InvAjust!$E$9:$E$6009,Saldo!P161,InvAjust!$C$9:$C$6009,"Remove")),"")</f>
        <v/>
      </c>
      <c r="AA161" s="98" t="str">
        <f t="shared" si="48"/>
        <v/>
      </c>
    </row>
    <row r="162" spans="1:27" ht="18.95" customHeight="1" x14ac:dyDescent="0.25">
      <c r="A162" s="82"/>
      <c r="C162" s="89" t="str">
        <f t="shared" si="37"/>
        <v/>
      </c>
      <c r="D162" s="89" t="str">
        <f t="shared" si="38"/>
        <v/>
      </c>
      <c r="E162" s="89" t="str">
        <f t="shared" si="39"/>
        <v/>
      </c>
      <c r="F162" s="89" t="str">
        <f t="shared" si="40"/>
        <v/>
      </c>
      <c r="G162" s="90" t="str">
        <f t="shared" si="41"/>
        <v/>
      </c>
      <c r="H162" s="91" t="str">
        <f t="shared" si="42"/>
        <v/>
      </c>
      <c r="I162" s="91" t="str">
        <f t="shared" si="43"/>
        <v/>
      </c>
      <c r="J162" s="91" t="str">
        <f t="shared" si="44"/>
        <v/>
      </c>
      <c r="K162" s="92" t="str">
        <f t="shared" si="33"/>
        <v/>
      </c>
      <c r="L162" s="92" t="str">
        <f t="shared" si="34"/>
        <v/>
      </c>
      <c r="M162" s="92" t="str">
        <f t="shared" si="35"/>
        <v/>
      </c>
      <c r="N162" s="92" t="str">
        <f t="shared" si="36"/>
        <v/>
      </c>
      <c r="O162" s="76" t="str">
        <f>IF(Cadastro!D162="","",Cadastro!D162)</f>
        <v/>
      </c>
      <c r="P162" s="76" t="str">
        <f>IF(Cadastro!C162="","",Cadastro!C162)</f>
        <v/>
      </c>
      <c r="Q162" s="93" t="str">
        <f t="shared" si="45"/>
        <v/>
      </c>
      <c r="R162" s="94" t="str">
        <f>IF(Cadastro!H162="","",Cadastro!H162)</f>
        <v/>
      </c>
      <c r="S162" s="95" t="str">
        <f t="shared" si="46"/>
        <v/>
      </c>
      <c r="T162" s="96" t="str">
        <f t="shared" si="47"/>
        <v/>
      </c>
      <c r="U162" s="96" t="str">
        <f>IFERROR(IF(P162="","",SUMIF(Movimento!$D$9:$D$7010,Saldo!P162,Movimento!$I$9:$I$7010)+W162)/(V162+X162),"")</f>
        <v/>
      </c>
      <c r="V162" s="94" t="str">
        <f>IFERROR(IF(Cadastro!E162="","",Cadastro!E162),"")</f>
        <v/>
      </c>
      <c r="W162" s="97" t="str">
        <f>IFERROR(IF(Cadastro!I162="","",Cadastro!I162),"")</f>
        <v/>
      </c>
      <c r="X162" s="94" t="str">
        <f>IF(P162="","",SUMIF(Movimento!$D$9:$D$7010,Saldo!P162,Movimento!$G$9:$G$7010))</f>
        <v/>
      </c>
      <c r="Y162" s="94" t="str">
        <f>IF(P162="","",SUMIF(MovSaida!$D$9:$D$7010,Saldo!P162,MovSaida!$F$9:$F$7010))</f>
        <v/>
      </c>
      <c r="Z162" s="94" t="str">
        <f>IFERROR(IF(P162="","",SUMIFS(InvAjust!$G$9:$G$6009,InvAjust!$E$9:$E$6009,Saldo!P162,InvAjust!$C$9:$C$6009,"Add")-SUMIFS(InvAjust!$G$9:$G$6009,InvAjust!$E$9:$E$6009,Saldo!P162,InvAjust!$C$9:$C$6009,"Remove")),"")</f>
        <v/>
      </c>
      <c r="AA162" s="98" t="str">
        <f t="shared" si="48"/>
        <v/>
      </c>
    </row>
    <row r="163" spans="1:27" ht="18.95" customHeight="1" x14ac:dyDescent="0.25">
      <c r="A163" s="82"/>
      <c r="C163" s="89" t="str">
        <f t="shared" si="37"/>
        <v/>
      </c>
      <c r="D163" s="89" t="str">
        <f t="shared" si="38"/>
        <v/>
      </c>
      <c r="E163" s="89" t="str">
        <f t="shared" si="39"/>
        <v/>
      </c>
      <c r="F163" s="89" t="str">
        <f t="shared" si="40"/>
        <v/>
      </c>
      <c r="G163" s="90" t="str">
        <f t="shared" si="41"/>
        <v/>
      </c>
      <c r="H163" s="91" t="str">
        <f t="shared" si="42"/>
        <v/>
      </c>
      <c r="I163" s="91" t="str">
        <f t="shared" si="43"/>
        <v/>
      </c>
      <c r="J163" s="91" t="str">
        <f t="shared" si="44"/>
        <v/>
      </c>
      <c r="K163" s="92" t="str">
        <f t="shared" si="33"/>
        <v/>
      </c>
      <c r="L163" s="92" t="str">
        <f t="shared" si="34"/>
        <v/>
      </c>
      <c r="M163" s="92" t="str">
        <f t="shared" si="35"/>
        <v/>
      </c>
      <c r="N163" s="92" t="str">
        <f t="shared" si="36"/>
        <v/>
      </c>
      <c r="O163" s="76" t="str">
        <f>IF(Cadastro!D163="","",Cadastro!D163)</f>
        <v/>
      </c>
      <c r="P163" s="76" t="str">
        <f>IF(Cadastro!C163="","",Cadastro!C163)</f>
        <v/>
      </c>
      <c r="Q163" s="93" t="str">
        <f t="shared" si="45"/>
        <v/>
      </c>
      <c r="R163" s="94" t="str">
        <f>IF(Cadastro!H163="","",Cadastro!H163)</f>
        <v/>
      </c>
      <c r="S163" s="95" t="str">
        <f t="shared" si="46"/>
        <v/>
      </c>
      <c r="T163" s="96" t="str">
        <f t="shared" si="47"/>
        <v/>
      </c>
      <c r="U163" s="96" t="str">
        <f>IFERROR(IF(P163="","",SUMIF(Movimento!$D$9:$D$7010,Saldo!P163,Movimento!$I$9:$I$7010)+W163)/(V163+X163),"")</f>
        <v/>
      </c>
      <c r="V163" s="94" t="str">
        <f>IFERROR(IF(Cadastro!E163="","",Cadastro!E163),"")</f>
        <v/>
      </c>
      <c r="W163" s="97" t="str">
        <f>IFERROR(IF(Cadastro!I163="","",Cadastro!I163),"")</f>
        <v/>
      </c>
      <c r="X163" s="94" t="str">
        <f>IF(P163="","",SUMIF(Movimento!$D$9:$D$7010,Saldo!P163,Movimento!$G$9:$G$7010))</f>
        <v/>
      </c>
      <c r="Y163" s="94" t="str">
        <f>IF(P163="","",SUMIF(MovSaida!$D$9:$D$7010,Saldo!P163,MovSaida!$F$9:$F$7010))</f>
        <v/>
      </c>
      <c r="Z163" s="94" t="str">
        <f>IFERROR(IF(P163="","",SUMIFS(InvAjust!$G$9:$G$6009,InvAjust!$E$9:$E$6009,Saldo!P163,InvAjust!$C$9:$C$6009,"Add")-SUMIFS(InvAjust!$G$9:$G$6009,InvAjust!$E$9:$E$6009,Saldo!P163,InvAjust!$C$9:$C$6009,"Remove")),"")</f>
        <v/>
      </c>
      <c r="AA163" s="98" t="str">
        <f t="shared" si="48"/>
        <v/>
      </c>
    </row>
    <row r="164" spans="1:27" ht="18.95" customHeight="1" x14ac:dyDescent="0.25">
      <c r="A164" s="82"/>
      <c r="C164" s="89" t="str">
        <f t="shared" si="37"/>
        <v/>
      </c>
      <c r="D164" s="89" t="str">
        <f t="shared" si="38"/>
        <v/>
      </c>
      <c r="E164" s="89" t="str">
        <f t="shared" si="39"/>
        <v/>
      </c>
      <c r="F164" s="89" t="str">
        <f t="shared" si="40"/>
        <v/>
      </c>
      <c r="G164" s="90" t="str">
        <f t="shared" si="41"/>
        <v/>
      </c>
      <c r="H164" s="91" t="str">
        <f t="shared" si="42"/>
        <v/>
      </c>
      <c r="I164" s="91" t="str">
        <f t="shared" si="43"/>
        <v/>
      </c>
      <c r="J164" s="91" t="str">
        <f t="shared" si="44"/>
        <v/>
      </c>
      <c r="K164" s="92" t="str">
        <f t="shared" si="33"/>
        <v/>
      </c>
      <c r="L164" s="92" t="str">
        <f t="shared" si="34"/>
        <v/>
      </c>
      <c r="M164" s="92" t="str">
        <f t="shared" si="35"/>
        <v/>
      </c>
      <c r="N164" s="92" t="str">
        <f t="shared" si="36"/>
        <v/>
      </c>
      <c r="O164" s="76" t="str">
        <f>IF(Cadastro!D164="","",Cadastro!D164)</f>
        <v/>
      </c>
      <c r="P164" s="76" t="str">
        <f>IF(Cadastro!C164="","",Cadastro!C164)</f>
        <v/>
      </c>
      <c r="Q164" s="93" t="str">
        <f t="shared" si="45"/>
        <v/>
      </c>
      <c r="R164" s="94" t="str">
        <f>IF(Cadastro!H164="","",Cadastro!H164)</f>
        <v/>
      </c>
      <c r="S164" s="95" t="str">
        <f t="shared" si="46"/>
        <v/>
      </c>
      <c r="T164" s="96" t="str">
        <f t="shared" si="47"/>
        <v/>
      </c>
      <c r="U164" s="96" t="str">
        <f>IFERROR(IF(P164="","",SUMIF(Movimento!$D$9:$D$7010,Saldo!P164,Movimento!$I$9:$I$7010)+W164)/(V164+X164),"")</f>
        <v/>
      </c>
      <c r="V164" s="94" t="str">
        <f>IFERROR(IF(Cadastro!E164="","",Cadastro!E164),"")</f>
        <v/>
      </c>
      <c r="W164" s="97" t="str">
        <f>IFERROR(IF(Cadastro!I164="","",Cadastro!I164),"")</f>
        <v/>
      </c>
      <c r="X164" s="94" t="str">
        <f>IF(P164="","",SUMIF(Movimento!$D$9:$D$7010,Saldo!P164,Movimento!$G$9:$G$7010))</f>
        <v/>
      </c>
      <c r="Y164" s="94" t="str">
        <f>IF(P164="","",SUMIF(MovSaida!$D$9:$D$7010,Saldo!P164,MovSaida!$F$9:$F$7010))</f>
        <v/>
      </c>
      <c r="Z164" s="94" t="str">
        <f>IFERROR(IF(P164="","",SUMIFS(InvAjust!$G$9:$G$6009,InvAjust!$E$9:$E$6009,Saldo!P164,InvAjust!$C$9:$C$6009,"Add")-SUMIFS(InvAjust!$G$9:$G$6009,InvAjust!$E$9:$E$6009,Saldo!P164,InvAjust!$C$9:$C$6009,"Remove")),"")</f>
        <v/>
      </c>
      <c r="AA164" s="98" t="str">
        <f t="shared" si="48"/>
        <v/>
      </c>
    </row>
    <row r="165" spans="1:27" ht="18.95" customHeight="1" x14ac:dyDescent="0.25">
      <c r="A165" s="82"/>
      <c r="C165" s="89" t="str">
        <f t="shared" si="37"/>
        <v/>
      </c>
      <c r="D165" s="89" t="str">
        <f t="shared" si="38"/>
        <v/>
      </c>
      <c r="E165" s="89" t="str">
        <f t="shared" si="39"/>
        <v/>
      </c>
      <c r="F165" s="89" t="str">
        <f t="shared" si="40"/>
        <v/>
      </c>
      <c r="G165" s="90" t="str">
        <f t="shared" si="41"/>
        <v/>
      </c>
      <c r="H165" s="91" t="str">
        <f t="shared" si="42"/>
        <v/>
      </c>
      <c r="I165" s="91" t="str">
        <f t="shared" si="43"/>
        <v/>
      </c>
      <c r="J165" s="91" t="str">
        <f t="shared" si="44"/>
        <v/>
      </c>
      <c r="K165" s="92" t="str">
        <f t="shared" si="33"/>
        <v/>
      </c>
      <c r="L165" s="92" t="str">
        <f t="shared" si="34"/>
        <v/>
      </c>
      <c r="M165" s="92" t="str">
        <f t="shared" si="35"/>
        <v/>
      </c>
      <c r="N165" s="92" t="str">
        <f t="shared" si="36"/>
        <v/>
      </c>
      <c r="O165" s="76" t="str">
        <f>IF(Cadastro!D165="","",Cadastro!D165)</f>
        <v/>
      </c>
      <c r="P165" s="76" t="str">
        <f>IF(Cadastro!C165="","",Cadastro!C165)</f>
        <v/>
      </c>
      <c r="Q165" s="93" t="str">
        <f t="shared" si="45"/>
        <v/>
      </c>
      <c r="R165" s="94" t="str">
        <f>IF(Cadastro!H165="","",Cadastro!H165)</f>
        <v/>
      </c>
      <c r="S165" s="95" t="str">
        <f t="shared" si="46"/>
        <v/>
      </c>
      <c r="T165" s="96" t="str">
        <f t="shared" si="47"/>
        <v/>
      </c>
      <c r="U165" s="96" t="str">
        <f>IFERROR(IF(P165="","",SUMIF(Movimento!$D$9:$D$7010,Saldo!P165,Movimento!$I$9:$I$7010)+W165)/(V165+X165),"")</f>
        <v/>
      </c>
      <c r="V165" s="94" t="str">
        <f>IFERROR(IF(Cadastro!E165="","",Cadastro!E165),"")</f>
        <v/>
      </c>
      <c r="W165" s="97" t="str">
        <f>IFERROR(IF(Cadastro!I165="","",Cadastro!I165),"")</f>
        <v/>
      </c>
      <c r="X165" s="94" t="str">
        <f>IF(P165="","",SUMIF(Movimento!$D$9:$D$7010,Saldo!P165,Movimento!$G$9:$G$7010))</f>
        <v/>
      </c>
      <c r="Y165" s="94" t="str">
        <f>IF(P165="","",SUMIF(MovSaida!$D$9:$D$7010,Saldo!P165,MovSaida!$F$9:$F$7010))</f>
        <v/>
      </c>
      <c r="Z165" s="94" t="str">
        <f>IFERROR(IF(P165="","",SUMIFS(InvAjust!$G$9:$G$6009,InvAjust!$E$9:$E$6009,Saldo!P165,InvAjust!$C$9:$C$6009,"Add")-SUMIFS(InvAjust!$G$9:$G$6009,InvAjust!$E$9:$E$6009,Saldo!P165,InvAjust!$C$9:$C$6009,"Remove")),"")</f>
        <v/>
      </c>
      <c r="AA165" s="98" t="str">
        <f t="shared" si="48"/>
        <v/>
      </c>
    </row>
    <row r="166" spans="1:27" ht="18.95" customHeight="1" x14ac:dyDescent="0.25">
      <c r="A166" s="82"/>
      <c r="C166" s="89" t="str">
        <f t="shared" si="37"/>
        <v/>
      </c>
      <c r="D166" s="89" t="str">
        <f t="shared" si="38"/>
        <v/>
      </c>
      <c r="E166" s="89" t="str">
        <f t="shared" si="39"/>
        <v/>
      </c>
      <c r="F166" s="89" t="str">
        <f t="shared" si="40"/>
        <v/>
      </c>
      <c r="G166" s="90" t="str">
        <f t="shared" si="41"/>
        <v/>
      </c>
      <c r="H166" s="91" t="str">
        <f t="shared" si="42"/>
        <v/>
      </c>
      <c r="I166" s="91" t="str">
        <f t="shared" si="43"/>
        <v/>
      </c>
      <c r="J166" s="91" t="str">
        <f t="shared" si="44"/>
        <v/>
      </c>
      <c r="K166" s="92" t="str">
        <f t="shared" si="33"/>
        <v/>
      </c>
      <c r="L166" s="92" t="str">
        <f t="shared" si="34"/>
        <v/>
      </c>
      <c r="M166" s="92" t="str">
        <f t="shared" si="35"/>
        <v/>
      </c>
      <c r="N166" s="92" t="str">
        <f t="shared" si="36"/>
        <v/>
      </c>
      <c r="O166" s="76" t="str">
        <f>IF(Cadastro!D166="","",Cadastro!D166)</f>
        <v/>
      </c>
      <c r="P166" s="76" t="str">
        <f>IF(Cadastro!C166="","",Cadastro!C166)</f>
        <v/>
      </c>
      <c r="Q166" s="93" t="str">
        <f t="shared" si="45"/>
        <v/>
      </c>
      <c r="R166" s="94" t="str">
        <f>IF(Cadastro!H166="","",Cadastro!H166)</f>
        <v/>
      </c>
      <c r="S166" s="95" t="str">
        <f t="shared" si="46"/>
        <v/>
      </c>
      <c r="T166" s="96" t="str">
        <f t="shared" si="47"/>
        <v/>
      </c>
      <c r="U166" s="96" t="str">
        <f>IFERROR(IF(P166="","",SUMIF(Movimento!$D$9:$D$7010,Saldo!P166,Movimento!$I$9:$I$7010)+W166)/(V166+X166),"")</f>
        <v/>
      </c>
      <c r="V166" s="94" t="str">
        <f>IFERROR(IF(Cadastro!E166="","",Cadastro!E166),"")</f>
        <v/>
      </c>
      <c r="W166" s="97" t="str">
        <f>IFERROR(IF(Cadastro!I166="","",Cadastro!I166),"")</f>
        <v/>
      </c>
      <c r="X166" s="94" t="str">
        <f>IF(P166="","",SUMIF(Movimento!$D$9:$D$7010,Saldo!P166,Movimento!$G$9:$G$7010))</f>
        <v/>
      </c>
      <c r="Y166" s="94" t="str">
        <f>IF(P166="","",SUMIF(MovSaida!$D$9:$D$7010,Saldo!P166,MovSaida!$F$9:$F$7010))</f>
        <v/>
      </c>
      <c r="Z166" s="94" t="str">
        <f>IFERROR(IF(P166="","",SUMIFS(InvAjust!$G$9:$G$6009,InvAjust!$E$9:$E$6009,Saldo!P166,InvAjust!$C$9:$C$6009,"Add")-SUMIFS(InvAjust!$G$9:$G$6009,InvAjust!$E$9:$E$6009,Saldo!P166,InvAjust!$C$9:$C$6009,"Remove")),"")</f>
        <v/>
      </c>
      <c r="AA166" s="98" t="str">
        <f t="shared" si="48"/>
        <v/>
      </c>
    </row>
    <row r="167" spans="1:27" ht="18.95" customHeight="1" x14ac:dyDescent="0.25">
      <c r="A167" s="82"/>
      <c r="C167" s="89" t="str">
        <f t="shared" si="37"/>
        <v/>
      </c>
      <c r="D167" s="89" t="str">
        <f t="shared" si="38"/>
        <v/>
      </c>
      <c r="E167" s="89" t="str">
        <f t="shared" si="39"/>
        <v/>
      </c>
      <c r="F167" s="89" t="str">
        <f t="shared" si="40"/>
        <v/>
      </c>
      <c r="G167" s="90" t="str">
        <f t="shared" si="41"/>
        <v/>
      </c>
      <c r="H167" s="91" t="str">
        <f t="shared" si="42"/>
        <v/>
      </c>
      <c r="I167" s="91" t="str">
        <f t="shared" si="43"/>
        <v/>
      </c>
      <c r="J167" s="91" t="str">
        <f t="shared" si="44"/>
        <v/>
      </c>
      <c r="K167" s="92" t="str">
        <f t="shared" si="33"/>
        <v/>
      </c>
      <c r="L167" s="92" t="str">
        <f t="shared" si="34"/>
        <v/>
      </c>
      <c r="M167" s="92" t="str">
        <f t="shared" si="35"/>
        <v/>
      </c>
      <c r="N167" s="92" t="str">
        <f t="shared" si="36"/>
        <v/>
      </c>
      <c r="O167" s="76" t="str">
        <f>IF(Cadastro!D167="","",Cadastro!D167)</f>
        <v/>
      </c>
      <c r="P167" s="76" t="str">
        <f>IF(Cadastro!C167="","",Cadastro!C167)</f>
        <v/>
      </c>
      <c r="Q167" s="93" t="str">
        <f t="shared" si="45"/>
        <v/>
      </c>
      <c r="R167" s="94" t="str">
        <f>IF(Cadastro!H167="","",Cadastro!H167)</f>
        <v/>
      </c>
      <c r="S167" s="95" t="str">
        <f t="shared" si="46"/>
        <v/>
      </c>
      <c r="T167" s="96" t="str">
        <f t="shared" si="47"/>
        <v/>
      </c>
      <c r="U167" s="96" t="str">
        <f>IFERROR(IF(P167="","",SUMIF(Movimento!$D$9:$D$7010,Saldo!P167,Movimento!$I$9:$I$7010)+W167)/(V167+X167),"")</f>
        <v/>
      </c>
      <c r="V167" s="94" t="str">
        <f>IFERROR(IF(Cadastro!E167="","",Cadastro!E167),"")</f>
        <v/>
      </c>
      <c r="W167" s="97" t="str">
        <f>IFERROR(IF(Cadastro!I167="","",Cadastro!I167),"")</f>
        <v/>
      </c>
      <c r="X167" s="94" t="str">
        <f>IF(P167="","",SUMIF(Movimento!$D$9:$D$7010,Saldo!P167,Movimento!$G$9:$G$7010))</f>
        <v/>
      </c>
      <c r="Y167" s="94" t="str">
        <f>IF(P167="","",SUMIF(MovSaida!$D$9:$D$7010,Saldo!P167,MovSaida!$F$9:$F$7010))</f>
        <v/>
      </c>
      <c r="Z167" s="94" t="str">
        <f>IFERROR(IF(P167="","",SUMIFS(InvAjust!$G$9:$G$6009,InvAjust!$E$9:$E$6009,Saldo!P167,InvAjust!$C$9:$C$6009,"Add")-SUMIFS(InvAjust!$G$9:$G$6009,InvAjust!$E$9:$E$6009,Saldo!P167,InvAjust!$C$9:$C$6009,"Remove")),"")</f>
        <v/>
      </c>
      <c r="AA167" s="98" t="str">
        <f t="shared" si="48"/>
        <v/>
      </c>
    </row>
    <row r="168" spans="1:27" ht="18.95" customHeight="1" x14ac:dyDescent="0.25">
      <c r="A168" s="82"/>
      <c r="C168" s="89" t="str">
        <f t="shared" si="37"/>
        <v/>
      </c>
      <c r="D168" s="89" t="str">
        <f t="shared" si="38"/>
        <v/>
      </c>
      <c r="E168" s="89" t="str">
        <f t="shared" si="39"/>
        <v/>
      </c>
      <c r="F168" s="89" t="str">
        <f t="shared" si="40"/>
        <v/>
      </c>
      <c r="G168" s="90" t="str">
        <f t="shared" si="41"/>
        <v/>
      </c>
      <c r="H168" s="91" t="str">
        <f t="shared" si="42"/>
        <v/>
      </c>
      <c r="I168" s="91" t="str">
        <f t="shared" si="43"/>
        <v/>
      </c>
      <c r="J168" s="91" t="str">
        <f t="shared" si="44"/>
        <v/>
      </c>
      <c r="K168" s="92" t="str">
        <f t="shared" si="33"/>
        <v/>
      </c>
      <c r="L168" s="92" t="str">
        <f t="shared" si="34"/>
        <v/>
      </c>
      <c r="M168" s="92" t="str">
        <f t="shared" si="35"/>
        <v/>
      </c>
      <c r="N168" s="92" t="str">
        <f t="shared" si="36"/>
        <v/>
      </c>
      <c r="O168" s="76" t="str">
        <f>IF(Cadastro!D168="","",Cadastro!D168)</f>
        <v/>
      </c>
      <c r="P168" s="76" t="str">
        <f>IF(Cadastro!C168="","",Cadastro!C168)</f>
        <v/>
      </c>
      <c r="Q168" s="93" t="str">
        <f t="shared" si="45"/>
        <v/>
      </c>
      <c r="R168" s="94" t="str">
        <f>IF(Cadastro!H168="","",Cadastro!H168)</f>
        <v/>
      </c>
      <c r="S168" s="95" t="str">
        <f t="shared" si="46"/>
        <v/>
      </c>
      <c r="T168" s="96" t="str">
        <f t="shared" si="47"/>
        <v/>
      </c>
      <c r="U168" s="96" t="str">
        <f>IFERROR(IF(P168="","",SUMIF(Movimento!$D$9:$D$7010,Saldo!P168,Movimento!$I$9:$I$7010)+W168)/(V168+X168),"")</f>
        <v/>
      </c>
      <c r="V168" s="94" t="str">
        <f>IFERROR(IF(Cadastro!E168="","",Cadastro!E168),"")</f>
        <v/>
      </c>
      <c r="W168" s="97" t="str">
        <f>IFERROR(IF(Cadastro!I168="","",Cadastro!I168),"")</f>
        <v/>
      </c>
      <c r="X168" s="94" t="str">
        <f>IF(P168="","",SUMIF(Movimento!$D$9:$D$7010,Saldo!P168,Movimento!$G$9:$G$7010))</f>
        <v/>
      </c>
      <c r="Y168" s="94" t="str">
        <f>IF(P168="","",SUMIF(MovSaida!$D$9:$D$7010,Saldo!P168,MovSaida!$F$9:$F$7010))</f>
        <v/>
      </c>
      <c r="Z168" s="94" t="str">
        <f>IFERROR(IF(P168="","",SUMIFS(InvAjust!$G$9:$G$6009,InvAjust!$E$9:$E$6009,Saldo!P168,InvAjust!$C$9:$C$6009,"Add")-SUMIFS(InvAjust!$G$9:$G$6009,InvAjust!$E$9:$E$6009,Saldo!P168,InvAjust!$C$9:$C$6009,"Remove")),"")</f>
        <v/>
      </c>
      <c r="AA168" s="98" t="str">
        <f t="shared" si="48"/>
        <v/>
      </c>
    </row>
    <row r="169" spans="1:27" ht="18.95" customHeight="1" x14ac:dyDescent="0.25">
      <c r="A169" s="82"/>
      <c r="C169" s="89" t="str">
        <f t="shared" si="37"/>
        <v/>
      </c>
      <c r="D169" s="89" t="str">
        <f t="shared" si="38"/>
        <v/>
      </c>
      <c r="E169" s="89" t="str">
        <f t="shared" si="39"/>
        <v/>
      </c>
      <c r="F169" s="89" t="str">
        <f t="shared" si="40"/>
        <v/>
      </c>
      <c r="G169" s="90" t="str">
        <f t="shared" si="41"/>
        <v/>
      </c>
      <c r="H169" s="91" t="str">
        <f t="shared" si="42"/>
        <v/>
      </c>
      <c r="I169" s="91" t="str">
        <f t="shared" si="43"/>
        <v/>
      </c>
      <c r="J169" s="91" t="str">
        <f t="shared" si="44"/>
        <v/>
      </c>
      <c r="K169" s="92" t="str">
        <f t="shared" si="33"/>
        <v/>
      </c>
      <c r="L169" s="92" t="str">
        <f t="shared" si="34"/>
        <v/>
      </c>
      <c r="M169" s="92" t="str">
        <f t="shared" si="35"/>
        <v/>
      </c>
      <c r="N169" s="92" t="str">
        <f t="shared" si="36"/>
        <v/>
      </c>
      <c r="O169" s="76" t="str">
        <f>IF(Cadastro!D169="","",Cadastro!D169)</f>
        <v/>
      </c>
      <c r="P169" s="76" t="str">
        <f>IF(Cadastro!C169="","",Cadastro!C169)</f>
        <v/>
      </c>
      <c r="Q169" s="93" t="str">
        <f t="shared" si="45"/>
        <v/>
      </c>
      <c r="R169" s="94" t="str">
        <f>IF(Cadastro!H169="","",Cadastro!H169)</f>
        <v/>
      </c>
      <c r="S169" s="95" t="str">
        <f t="shared" si="46"/>
        <v/>
      </c>
      <c r="T169" s="96" t="str">
        <f t="shared" si="47"/>
        <v/>
      </c>
      <c r="U169" s="96" t="str">
        <f>IFERROR(IF(P169="","",SUMIF(Movimento!$D$9:$D$7010,Saldo!P169,Movimento!$I$9:$I$7010)+W169)/(V169+X169),"")</f>
        <v/>
      </c>
      <c r="V169" s="94" t="str">
        <f>IFERROR(IF(Cadastro!E169="","",Cadastro!E169),"")</f>
        <v/>
      </c>
      <c r="W169" s="97" t="str">
        <f>IFERROR(IF(Cadastro!I169="","",Cadastro!I169),"")</f>
        <v/>
      </c>
      <c r="X169" s="94" t="str">
        <f>IF(P169="","",SUMIF(Movimento!$D$9:$D$7010,Saldo!P169,Movimento!$G$9:$G$7010))</f>
        <v/>
      </c>
      <c r="Y169" s="94" t="str">
        <f>IF(P169="","",SUMIF(MovSaida!$D$9:$D$7010,Saldo!P169,MovSaida!$F$9:$F$7010))</f>
        <v/>
      </c>
      <c r="Z169" s="94" t="str">
        <f>IFERROR(IF(P169="","",SUMIFS(InvAjust!$G$9:$G$6009,InvAjust!$E$9:$E$6009,Saldo!P169,InvAjust!$C$9:$C$6009,"Add")-SUMIFS(InvAjust!$G$9:$G$6009,InvAjust!$E$9:$E$6009,Saldo!P169,InvAjust!$C$9:$C$6009,"Remove")),"")</f>
        <v/>
      </c>
      <c r="AA169" s="98" t="str">
        <f t="shared" si="48"/>
        <v/>
      </c>
    </row>
    <row r="170" spans="1:27" ht="18.95" customHeight="1" x14ac:dyDescent="0.25">
      <c r="A170" s="82"/>
      <c r="C170" s="89" t="str">
        <f t="shared" si="37"/>
        <v/>
      </c>
      <c r="D170" s="89" t="str">
        <f t="shared" si="38"/>
        <v/>
      </c>
      <c r="E170" s="89" t="str">
        <f t="shared" si="39"/>
        <v/>
      </c>
      <c r="F170" s="89" t="str">
        <f t="shared" si="40"/>
        <v/>
      </c>
      <c r="G170" s="90" t="str">
        <f t="shared" si="41"/>
        <v/>
      </c>
      <c r="H170" s="91" t="str">
        <f t="shared" si="42"/>
        <v/>
      </c>
      <c r="I170" s="91" t="str">
        <f t="shared" si="43"/>
        <v/>
      </c>
      <c r="J170" s="91" t="str">
        <f t="shared" si="44"/>
        <v/>
      </c>
      <c r="K170" s="92" t="str">
        <f t="shared" si="33"/>
        <v/>
      </c>
      <c r="L170" s="92" t="str">
        <f t="shared" si="34"/>
        <v/>
      </c>
      <c r="M170" s="92" t="str">
        <f t="shared" si="35"/>
        <v/>
      </c>
      <c r="N170" s="92" t="str">
        <f t="shared" si="36"/>
        <v/>
      </c>
      <c r="O170" s="76" t="str">
        <f>IF(Cadastro!D170="","",Cadastro!D170)</f>
        <v/>
      </c>
      <c r="P170" s="76" t="str">
        <f>IF(Cadastro!C170="","",Cadastro!C170)</f>
        <v/>
      </c>
      <c r="Q170" s="93" t="str">
        <f t="shared" si="45"/>
        <v/>
      </c>
      <c r="R170" s="94" t="str">
        <f>IF(Cadastro!H170="","",Cadastro!H170)</f>
        <v/>
      </c>
      <c r="S170" s="95" t="str">
        <f t="shared" si="46"/>
        <v/>
      </c>
      <c r="T170" s="96" t="str">
        <f t="shared" si="47"/>
        <v/>
      </c>
      <c r="U170" s="96" t="str">
        <f>IFERROR(IF(P170="","",SUMIF(Movimento!$D$9:$D$7010,Saldo!P170,Movimento!$I$9:$I$7010)+W170)/(V170+X170),"")</f>
        <v/>
      </c>
      <c r="V170" s="94" t="str">
        <f>IFERROR(IF(Cadastro!E170="","",Cadastro!E170),"")</f>
        <v/>
      </c>
      <c r="W170" s="97" t="str">
        <f>IFERROR(IF(Cadastro!I170="","",Cadastro!I170),"")</f>
        <v/>
      </c>
      <c r="X170" s="94" t="str">
        <f>IF(P170="","",SUMIF(Movimento!$D$9:$D$7010,Saldo!P170,Movimento!$G$9:$G$7010))</f>
        <v/>
      </c>
      <c r="Y170" s="94" t="str">
        <f>IF(P170="","",SUMIF(MovSaida!$D$9:$D$7010,Saldo!P170,MovSaida!$F$9:$F$7010))</f>
        <v/>
      </c>
      <c r="Z170" s="94" t="str">
        <f>IFERROR(IF(P170="","",SUMIFS(InvAjust!$G$9:$G$6009,InvAjust!$E$9:$E$6009,Saldo!P170,InvAjust!$C$9:$C$6009,"Add")-SUMIFS(InvAjust!$G$9:$G$6009,InvAjust!$E$9:$E$6009,Saldo!P170,InvAjust!$C$9:$C$6009,"Remove")),"")</f>
        <v/>
      </c>
      <c r="AA170" s="98" t="str">
        <f t="shared" si="48"/>
        <v/>
      </c>
    </row>
    <row r="171" spans="1:27" ht="18.95" customHeight="1" x14ac:dyDescent="0.25">
      <c r="A171" s="82"/>
      <c r="C171" s="89" t="str">
        <f t="shared" si="37"/>
        <v/>
      </c>
      <c r="D171" s="89" t="str">
        <f t="shared" si="38"/>
        <v/>
      </c>
      <c r="E171" s="89" t="str">
        <f t="shared" si="39"/>
        <v/>
      </c>
      <c r="F171" s="89" t="str">
        <f t="shared" si="40"/>
        <v/>
      </c>
      <c r="G171" s="90" t="str">
        <f t="shared" si="41"/>
        <v/>
      </c>
      <c r="H171" s="91" t="str">
        <f t="shared" si="42"/>
        <v/>
      </c>
      <c r="I171" s="91" t="str">
        <f t="shared" si="43"/>
        <v/>
      </c>
      <c r="J171" s="91" t="str">
        <f t="shared" si="44"/>
        <v/>
      </c>
      <c r="K171" s="92" t="str">
        <f t="shared" si="33"/>
        <v/>
      </c>
      <c r="L171" s="92" t="str">
        <f t="shared" si="34"/>
        <v/>
      </c>
      <c r="M171" s="92" t="str">
        <f t="shared" si="35"/>
        <v/>
      </c>
      <c r="N171" s="92" t="str">
        <f t="shared" si="36"/>
        <v/>
      </c>
      <c r="O171" s="76" t="str">
        <f>IF(Cadastro!D171="","",Cadastro!D171)</f>
        <v/>
      </c>
      <c r="P171" s="76" t="str">
        <f>IF(Cadastro!C171="","",Cadastro!C171)</f>
        <v/>
      </c>
      <c r="Q171" s="93" t="str">
        <f t="shared" si="45"/>
        <v/>
      </c>
      <c r="R171" s="94" t="str">
        <f>IF(Cadastro!H171="","",Cadastro!H171)</f>
        <v/>
      </c>
      <c r="S171" s="95" t="str">
        <f t="shared" si="46"/>
        <v/>
      </c>
      <c r="T171" s="96" t="str">
        <f t="shared" si="47"/>
        <v/>
      </c>
      <c r="U171" s="96" t="str">
        <f>IFERROR(IF(P171="","",SUMIF(Movimento!$D$9:$D$7010,Saldo!P171,Movimento!$I$9:$I$7010)+W171)/(V171+X171),"")</f>
        <v/>
      </c>
      <c r="V171" s="94" t="str">
        <f>IFERROR(IF(Cadastro!E171="","",Cadastro!E171),"")</f>
        <v/>
      </c>
      <c r="W171" s="97" t="str">
        <f>IFERROR(IF(Cadastro!I171="","",Cadastro!I171),"")</f>
        <v/>
      </c>
      <c r="X171" s="94" t="str">
        <f>IF(P171="","",SUMIF(Movimento!$D$9:$D$7010,Saldo!P171,Movimento!$G$9:$G$7010))</f>
        <v/>
      </c>
      <c r="Y171" s="94" t="str">
        <f>IF(P171="","",SUMIF(MovSaida!$D$9:$D$7010,Saldo!P171,MovSaida!$F$9:$F$7010))</f>
        <v/>
      </c>
      <c r="Z171" s="94" t="str">
        <f>IFERROR(IF(P171="","",SUMIFS(InvAjust!$G$9:$G$6009,InvAjust!$E$9:$E$6009,Saldo!P171,InvAjust!$C$9:$C$6009,"Add")-SUMIFS(InvAjust!$G$9:$G$6009,InvAjust!$E$9:$E$6009,Saldo!P171,InvAjust!$C$9:$C$6009,"Remove")),"")</f>
        <v/>
      </c>
      <c r="AA171" s="98" t="str">
        <f t="shared" si="48"/>
        <v/>
      </c>
    </row>
    <row r="172" spans="1:27" ht="18.95" customHeight="1" x14ac:dyDescent="0.25">
      <c r="A172" s="82"/>
      <c r="C172" s="89" t="str">
        <f t="shared" si="37"/>
        <v/>
      </c>
      <c r="D172" s="89" t="str">
        <f t="shared" si="38"/>
        <v/>
      </c>
      <c r="E172" s="89" t="str">
        <f t="shared" si="39"/>
        <v/>
      </c>
      <c r="F172" s="89" t="str">
        <f t="shared" si="40"/>
        <v/>
      </c>
      <c r="G172" s="90" t="str">
        <f t="shared" si="41"/>
        <v/>
      </c>
      <c r="H172" s="91" t="str">
        <f t="shared" si="42"/>
        <v/>
      </c>
      <c r="I172" s="91" t="str">
        <f t="shared" si="43"/>
        <v/>
      </c>
      <c r="J172" s="91" t="str">
        <f t="shared" si="44"/>
        <v/>
      </c>
      <c r="K172" s="92" t="str">
        <f t="shared" si="33"/>
        <v/>
      </c>
      <c r="L172" s="92" t="str">
        <f t="shared" si="34"/>
        <v/>
      </c>
      <c r="M172" s="92" t="str">
        <f t="shared" si="35"/>
        <v/>
      </c>
      <c r="N172" s="92" t="str">
        <f t="shared" si="36"/>
        <v/>
      </c>
      <c r="O172" s="76" t="str">
        <f>IF(Cadastro!D172="","",Cadastro!D172)</f>
        <v/>
      </c>
      <c r="P172" s="76" t="str">
        <f>IF(Cadastro!C172="","",Cadastro!C172)</f>
        <v/>
      </c>
      <c r="Q172" s="93" t="str">
        <f t="shared" si="45"/>
        <v/>
      </c>
      <c r="R172" s="94" t="str">
        <f>IF(Cadastro!H172="","",Cadastro!H172)</f>
        <v/>
      </c>
      <c r="S172" s="95" t="str">
        <f t="shared" si="46"/>
        <v/>
      </c>
      <c r="T172" s="96" t="str">
        <f t="shared" si="47"/>
        <v/>
      </c>
      <c r="U172" s="96" t="str">
        <f>IFERROR(IF(P172="","",SUMIF(Movimento!$D$9:$D$7010,Saldo!P172,Movimento!$I$9:$I$7010)+W172)/(V172+X172),"")</f>
        <v/>
      </c>
      <c r="V172" s="94" t="str">
        <f>IFERROR(IF(Cadastro!E172="","",Cadastro!E172),"")</f>
        <v/>
      </c>
      <c r="W172" s="97" t="str">
        <f>IFERROR(IF(Cadastro!I172="","",Cadastro!I172),"")</f>
        <v/>
      </c>
      <c r="X172" s="94" t="str">
        <f>IF(P172="","",SUMIF(Movimento!$D$9:$D$7010,Saldo!P172,Movimento!$G$9:$G$7010))</f>
        <v/>
      </c>
      <c r="Y172" s="94" t="str">
        <f>IF(P172="","",SUMIF(MovSaida!$D$9:$D$7010,Saldo!P172,MovSaida!$F$9:$F$7010))</f>
        <v/>
      </c>
      <c r="Z172" s="94" t="str">
        <f>IFERROR(IF(P172="","",SUMIFS(InvAjust!$G$9:$G$6009,InvAjust!$E$9:$E$6009,Saldo!P172,InvAjust!$C$9:$C$6009,"Add")-SUMIFS(InvAjust!$G$9:$G$6009,InvAjust!$E$9:$E$6009,Saldo!P172,InvAjust!$C$9:$C$6009,"Remove")),"")</f>
        <v/>
      </c>
      <c r="AA172" s="98" t="str">
        <f t="shared" si="48"/>
        <v/>
      </c>
    </row>
    <row r="173" spans="1:27" ht="18.95" customHeight="1" x14ac:dyDescent="0.25">
      <c r="A173" s="82"/>
      <c r="C173" s="89" t="str">
        <f t="shared" si="37"/>
        <v/>
      </c>
      <c r="D173" s="89" t="str">
        <f t="shared" si="38"/>
        <v/>
      </c>
      <c r="E173" s="89" t="str">
        <f t="shared" si="39"/>
        <v/>
      </c>
      <c r="F173" s="89" t="str">
        <f t="shared" si="40"/>
        <v/>
      </c>
      <c r="G173" s="90" t="str">
        <f t="shared" si="41"/>
        <v/>
      </c>
      <c r="H173" s="91" t="str">
        <f t="shared" si="42"/>
        <v/>
      </c>
      <c r="I173" s="91" t="str">
        <f t="shared" si="43"/>
        <v/>
      </c>
      <c r="J173" s="91" t="str">
        <f t="shared" si="44"/>
        <v/>
      </c>
      <c r="K173" s="92" t="str">
        <f t="shared" si="33"/>
        <v/>
      </c>
      <c r="L173" s="92" t="str">
        <f t="shared" si="34"/>
        <v/>
      </c>
      <c r="M173" s="92" t="str">
        <f t="shared" si="35"/>
        <v/>
      </c>
      <c r="N173" s="92" t="str">
        <f t="shared" si="36"/>
        <v/>
      </c>
      <c r="O173" s="76" t="str">
        <f>IF(Cadastro!D173="","",Cadastro!D173)</f>
        <v/>
      </c>
      <c r="P173" s="76" t="str">
        <f>IF(Cadastro!C173="","",Cadastro!C173)</f>
        <v/>
      </c>
      <c r="Q173" s="93" t="str">
        <f t="shared" si="45"/>
        <v/>
      </c>
      <c r="R173" s="94" t="str">
        <f>IF(Cadastro!H173="","",Cadastro!H173)</f>
        <v/>
      </c>
      <c r="S173" s="95" t="str">
        <f t="shared" si="46"/>
        <v/>
      </c>
      <c r="T173" s="96" t="str">
        <f t="shared" si="47"/>
        <v/>
      </c>
      <c r="U173" s="96" t="str">
        <f>IFERROR(IF(P173="","",SUMIF(Movimento!$D$9:$D$7010,Saldo!P173,Movimento!$I$9:$I$7010)+W173)/(V173+X173),"")</f>
        <v/>
      </c>
      <c r="V173" s="94" t="str">
        <f>IFERROR(IF(Cadastro!E173="","",Cadastro!E173),"")</f>
        <v/>
      </c>
      <c r="W173" s="97" t="str">
        <f>IFERROR(IF(Cadastro!I173="","",Cadastro!I173),"")</f>
        <v/>
      </c>
      <c r="X173" s="94" t="str">
        <f>IF(P173="","",SUMIF(Movimento!$D$9:$D$7010,Saldo!P173,Movimento!$G$9:$G$7010))</f>
        <v/>
      </c>
      <c r="Y173" s="94" t="str">
        <f>IF(P173="","",SUMIF(MovSaida!$D$9:$D$7010,Saldo!P173,MovSaida!$F$9:$F$7010))</f>
        <v/>
      </c>
      <c r="Z173" s="94" t="str">
        <f>IFERROR(IF(P173="","",SUMIFS(InvAjust!$G$9:$G$6009,InvAjust!$E$9:$E$6009,Saldo!P173,InvAjust!$C$9:$C$6009,"Add")-SUMIFS(InvAjust!$G$9:$G$6009,InvAjust!$E$9:$E$6009,Saldo!P173,InvAjust!$C$9:$C$6009,"Remove")),"")</f>
        <v/>
      </c>
      <c r="AA173" s="98" t="str">
        <f t="shared" si="48"/>
        <v/>
      </c>
    </row>
    <row r="174" spans="1:27" ht="18.95" customHeight="1" x14ac:dyDescent="0.25">
      <c r="A174" s="82"/>
      <c r="C174" s="89" t="str">
        <f t="shared" si="37"/>
        <v/>
      </c>
      <c r="D174" s="89" t="str">
        <f t="shared" si="38"/>
        <v/>
      </c>
      <c r="E174" s="89" t="str">
        <f t="shared" si="39"/>
        <v/>
      </c>
      <c r="F174" s="89" t="str">
        <f t="shared" si="40"/>
        <v/>
      </c>
      <c r="G174" s="90" t="str">
        <f t="shared" si="41"/>
        <v/>
      </c>
      <c r="H174" s="91" t="str">
        <f t="shared" si="42"/>
        <v/>
      </c>
      <c r="I174" s="91" t="str">
        <f t="shared" si="43"/>
        <v/>
      </c>
      <c r="J174" s="91" t="str">
        <f t="shared" si="44"/>
        <v/>
      </c>
      <c r="K174" s="92" t="str">
        <f t="shared" si="33"/>
        <v/>
      </c>
      <c r="L174" s="92" t="str">
        <f t="shared" si="34"/>
        <v/>
      </c>
      <c r="M174" s="92" t="str">
        <f t="shared" si="35"/>
        <v/>
      </c>
      <c r="N174" s="92" t="str">
        <f t="shared" si="36"/>
        <v/>
      </c>
      <c r="O174" s="76" t="str">
        <f>IF(Cadastro!D174="","",Cadastro!D174)</f>
        <v/>
      </c>
      <c r="P174" s="76" t="str">
        <f>IF(Cadastro!C174="","",Cadastro!C174)</f>
        <v/>
      </c>
      <c r="Q174" s="93" t="str">
        <f t="shared" si="45"/>
        <v/>
      </c>
      <c r="R174" s="94" t="str">
        <f>IF(Cadastro!H174="","",Cadastro!H174)</f>
        <v/>
      </c>
      <c r="S174" s="95" t="str">
        <f t="shared" si="46"/>
        <v/>
      </c>
      <c r="T174" s="96" t="str">
        <f t="shared" si="47"/>
        <v/>
      </c>
      <c r="U174" s="96" t="str">
        <f>IFERROR(IF(P174="","",SUMIF(Movimento!$D$9:$D$7010,Saldo!P174,Movimento!$I$9:$I$7010)+W174)/(V174+X174),"")</f>
        <v/>
      </c>
      <c r="V174" s="94" t="str">
        <f>IFERROR(IF(Cadastro!E174="","",Cadastro!E174),"")</f>
        <v/>
      </c>
      <c r="W174" s="97" t="str">
        <f>IFERROR(IF(Cadastro!I174="","",Cadastro!I174),"")</f>
        <v/>
      </c>
      <c r="X174" s="94" t="str">
        <f>IF(P174="","",SUMIF(Movimento!$D$9:$D$7010,Saldo!P174,Movimento!$G$9:$G$7010))</f>
        <v/>
      </c>
      <c r="Y174" s="94" t="str">
        <f>IF(P174="","",SUMIF(MovSaida!$D$9:$D$7010,Saldo!P174,MovSaida!$F$9:$F$7010))</f>
        <v/>
      </c>
      <c r="Z174" s="94" t="str">
        <f>IFERROR(IF(P174="","",SUMIFS(InvAjust!$G$9:$G$6009,InvAjust!$E$9:$E$6009,Saldo!P174,InvAjust!$C$9:$C$6009,"Add")-SUMIFS(InvAjust!$G$9:$G$6009,InvAjust!$E$9:$E$6009,Saldo!P174,InvAjust!$C$9:$C$6009,"Remove")),"")</f>
        <v/>
      </c>
      <c r="AA174" s="98" t="str">
        <f t="shared" si="48"/>
        <v/>
      </c>
    </row>
    <row r="175" spans="1:27" ht="18.95" customHeight="1" x14ac:dyDescent="0.25">
      <c r="A175" s="82"/>
      <c r="C175" s="89" t="str">
        <f t="shared" si="37"/>
        <v/>
      </c>
      <c r="D175" s="89" t="str">
        <f t="shared" si="38"/>
        <v/>
      </c>
      <c r="E175" s="89" t="str">
        <f t="shared" si="39"/>
        <v/>
      </c>
      <c r="F175" s="89" t="str">
        <f t="shared" si="40"/>
        <v/>
      </c>
      <c r="G175" s="90" t="str">
        <f t="shared" si="41"/>
        <v/>
      </c>
      <c r="H175" s="91" t="str">
        <f t="shared" si="42"/>
        <v/>
      </c>
      <c r="I175" s="91" t="str">
        <f t="shared" si="43"/>
        <v/>
      </c>
      <c r="J175" s="91" t="str">
        <f t="shared" si="44"/>
        <v/>
      </c>
      <c r="K175" s="92" t="str">
        <f t="shared" si="33"/>
        <v/>
      </c>
      <c r="L175" s="92" t="str">
        <f t="shared" si="34"/>
        <v/>
      </c>
      <c r="M175" s="92" t="str">
        <f t="shared" si="35"/>
        <v/>
      </c>
      <c r="N175" s="92" t="str">
        <f t="shared" si="36"/>
        <v/>
      </c>
      <c r="O175" s="76" t="str">
        <f>IF(Cadastro!D175="","",Cadastro!D175)</f>
        <v/>
      </c>
      <c r="P175" s="76" t="str">
        <f>IF(Cadastro!C175="","",Cadastro!C175)</f>
        <v/>
      </c>
      <c r="Q175" s="93" t="str">
        <f t="shared" si="45"/>
        <v/>
      </c>
      <c r="R175" s="94" t="str">
        <f>IF(Cadastro!H175="","",Cadastro!H175)</f>
        <v/>
      </c>
      <c r="S175" s="95" t="str">
        <f t="shared" si="46"/>
        <v/>
      </c>
      <c r="T175" s="96" t="str">
        <f t="shared" si="47"/>
        <v/>
      </c>
      <c r="U175" s="96" t="str">
        <f>IFERROR(IF(P175="","",SUMIF(Movimento!$D$9:$D$7010,Saldo!P175,Movimento!$I$9:$I$7010)+W175)/(V175+X175),"")</f>
        <v/>
      </c>
      <c r="V175" s="94" t="str">
        <f>IFERROR(IF(Cadastro!E175="","",Cadastro!E175),"")</f>
        <v/>
      </c>
      <c r="W175" s="97" t="str">
        <f>IFERROR(IF(Cadastro!I175="","",Cadastro!I175),"")</f>
        <v/>
      </c>
      <c r="X175" s="94" t="str">
        <f>IF(P175="","",SUMIF(Movimento!$D$9:$D$7010,Saldo!P175,Movimento!$G$9:$G$7010))</f>
        <v/>
      </c>
      <c r="Y175" s="94" t="str">
        <f>IF(P175="","",SUMIF(MovSaida!$D$9:$D$7010,Saldo!P175,MovSaida!$F$9:$F$7010))</f>
        <v/>
      </c>
      <c r="Z175" s="94" t="str">
        <f>IFERROR(IF(P175="","",SUMIFS(InvAjust!$G$9:$G$6009,InvAjust!$E$9:$E$6009,Saldo!P175,InvAjust!$C$9:$C$6009,"Add")-SUMIFS(InvAjust!$G$9:$G$6009,InvAjust!$E$9:$E$6009,Saldo!P175,InvAjust!$C$9:$C$6009,"Remove")),"")</f>
        <v/>
      </c>
      <c r="AA175" s="98" t="str">
        <f t="shared" si="48"/>
        <v/>
      </c>
    </row>
    <row r="176" spans="1:27" ht="18.95" customHeight="1" x14ac:dyDescent="0.25">
      <c r="A176" s="82"/>
      <c r="C176" s="89" t="str">
        <f t="shared" si="37"/>
        <v/>
      </c>
      <c r="D176" s="89" t="str">
        <f t="shared" si="38"/>
        <v/>
      </c>
      <c r="E176" s="89" t="str">
        <f t="shared" si="39"/>
        <v/>
      </c>
      <c r="F176" s="89" t="str">
        <f t="shared" si="40"/>
        <v/>
      </c>
      <c r="G176" s="90" t="str">
        <f t="shared" si="41"/>
        <v/>
      </c>
      <c r="H176" s="91" t="str">
        <f t="shared" si="42"/>
        <v/>
      </c>
      <c r="I176" s="91" t="str">
        <f t="shared" si="43"/>
        <v/>
      </c>
      <c r="J176" s="91" t="str">
        <f t="shared" si="44"/>
        <v/>
      </c>
      <c r="K176" s="92" t="str">
        <f t="shared" si="33"/>
        <v/>
      </c>
      <c r="L176" s="92" t="str">
        <f t="shared" si="34"/>
        <v/>
      </c>
      <c r="M176" s="92" t="str">
        <f t="shared" si="35"/>
        <v/>
      </c>
      <c r="N176" s="92" t="str">
        <f t="shared" si="36"/>
        <v/>
      </c>
      <c r="O176" s="76" t="str">
        <f>IF(Cadastro!D176="","",Cadastro!D176)</f>
        <v/>
      </c>
      <c r="P176" s="76" t="str">
        <f>IF(Cadastro!C176="","",Cadastro!C176)</f>
        <v/>
      </c>
      <c r="Q176" s="93" t="str">
        <f t="shared" si="45"/>
        <v/>
      </c>
      <c r="R176" s="94" t="str">
        <f>IF(Cadastro!H176="","",Cadastro!H176)</f>
        <v/>
      </c>
      <c r="S176" s="95" t="str">
        <f t="shared" si="46"/>
        <v/>
      </c>
      <c r="T176" s="96" t="str">
        <f t="shared" si="47"/>
        <v/>
      </c>
      <c r="U176" s="96" t="str">
        <f>IFERROR(IF(P176="","",SUMIF(Movimento!$D$9:$D$7010,Saldo!P176,Movimento!$I$9:$I$7010)+W176)/(V176+X176),"")</f>
        <v/>
      </c>
      <c r="V176" s="94" t="str">
        <f>IFERROR(IF(Cadastro!E176="","",Cadastro!E176),"")</f>
        <v/>
      </c>
      <c r="W176" s="97" t="str">
        <f>IFERROR(IF(Cadastro!I176="","",Cadastro!I176),"")</f>
        <v/>
      </c>
      <c r="X176" s="94" t="str">
        <f>IF(P176="","",SUMIF(Movimento!$D$9:$D$7010,Saldo!P176,Movimento!$G$9:$G$7010))</f>
        <v/>
      </c>
      <c r="Y176" s="94" t="str">
        <f>IF(P176="","",SUMIF(MovSaida!$D$9:$D$7010,Saldo!P176,MovSaida!$F$9:$F$7010))</f>
        <v/>
      </c>
      <c r="Z176" s="94" t="str">
        <f>IFERROR(IF(P176="","",SUMIFS(InvAjust!$G$9:$G$6009,InvAjust!$E$9:$E$6009,Saldo!P176,InvAjust!$C$9:$C$6009,"Add")-SUMIFS(InvAjust!$G$9:$G$6009,InvAjust!$E$9:$E$6009,Saldo!P176,InvAjust!$C$9:$C$6009,"Remove")),"")</f>
        <v/>
      </c>
      <c r="AA176" s="98" t="str">
        <f t="shared" si="48"/>
        <v/>
      </c>
    </row>
    <row r="177" spans="1:27" ht="18.95" customHeight="1" x14ac:dyDescent="0.25">
      <c r="A177" s="82"/>
      <c r="C177" s="89" t="str">
        <f t="shared" si="37"/>
        <v/>
      </c>
      <c r="D177" s="89" t="str">
        <f t="shared" si="38"/>
        <v/>
      </c>
      <c r="E177" s="89" t="str">
        <f t="shared" si="39"/>
        <v/>
      </c>
      <c r="F177" s="89" t="str">
        <f t="shared" si="40"/>
        <v/>
      </c>
      <c r="G177" s="90" t="str">
        <f t="shared" si="41"/>
        <v/>
      </c>
      <c r="H177" s="91" t="str">
        <f t="shared" si="42"/>
        <v/>
      </c>
      <c r="I177" s="91" t="str">
        <f t="shared" si="43"/>
        <v/>
      </c>
      <c r="J177" s="91" t="str">
        <f t="shared" si="44"/>
        <v/>
      </c>
      <c r="K177" s="92" t="str">
        <f t="shared" si="33"/>
        <v/>
      </c>
      <c r="L177" s="92" t="str">
        <f t="shared" si="34"/>
        <v/>
      </c>
      <c r="M177" s="92" t="str">
        <f t="shared" si="35"/>
        <v/>
      </c>
      <c r="N177" s="92" t="str">
        <f t="shared" si="36"/>
        <v/>
      </c>
      <c r="O177" s="76" t="str">
        <f>IF(Cadastro!D177="","",Cadastro!D177)</f>
        <v/>
      </c>
      <c r="P177" s="76" t="str">
        <f>IF(Cadastro!C177="","",Cadastro!C177)</f>
        <v/>
      </c>
      <c r="Q177" s="93" t="str">
        <f t="shared" si="45"/>
        <v/>
      </c>
      <c r="R177" s="94" t="str">
        <f>IF(Cadastro!H177="","",Cadastro!H177)</f>
        <v/>
      </c>
      <c r="S177" s="95" t="str">
        <f t="shared" si="46"/>
        <v/>
      </c>
      <c r="T177" s="96" t="str">
        <f t="shared" si="47"/>
        <v/>
      </c>
      <c r="U177" s="96" t="str">
        <f>IFERROR(IF(P177="","",SUMIF(Movimento!$D$9:$D$7010,Saldo!P177,Movimento!$I$9:$I$7010)+W177)/(V177+X177),"")</f>
        <v/>
      </c>
      <c r="V177" s="94" t="str">
        <f>IFERROR(IF(Cadastro!E177="","",Cadastro!E177),"")</f>
        <v/>
      </c>
      <c r="W177" s="97" t="str">
        <f>IFERROR(IF(Cadastro!I177="","",Cadastro!I177),"")</f>
        <v/>
      </c>
      <c r="X177" s="94" t="str">
        <f>IF(P177="","",SUMIF(Movimento!$D$9:$D$7010,Saldo!P177,Movimento!$G$9:$G$7010))</f>
        <v/>
      </c>
      <c r="Y177" s="94" t="str">
        <f>IF(P177="","",SUMIF(MovSaida!$D$9:$D$7010,Saldo!P177,MovSaida!$F$9:$F$7010))</f>
        <v/>
      </c>
      <c r="Z177" s="94" t="str">
        <f>IFERROR(IF(P177="","",SUMIFS(InvAjust!$G$9:$G$6009,InvAjust!$E$9:$E$6009,Saldo!P177,InvAjust!$C$9:$C$6009,"Add")-SUMIFS(InvAjust!$G$9:$G$6009,InvAjust!$E$9:$E$6009,Saldo!P177,InvAjust!$C$9:$C$6009,"Remove")),"")</f>
        <v/>
      </c>
      <c r="AA177" s="98" t="str">
        <f t="shared" si="48"/>
        <v/>
      </c>
    </row>
    <row r="178" spans="1:27" ht="18.95" customHeight="1" x14ac:dyDescent="0.25">
      <c r="A178" s="82"/>
      <c r="C178" s="89" t="str">
        <f t="shared" si="37"/>
        <v/>
      </c>
      <c r="D178" s="89" t="str">
        <f t="shared" si="38"/>
        <v/>
      </c>
      <c r="E178" s="89" t="str">
        <f t="shared" si="39"/>
        <v/>
      </c>
      <c r="F178" s="89" t="str">
        <f t="shared" si="40"/>
        <v/>
      </c>
      <c r="G178" s="90" t="str">
        <f t="shared" si="41"/>
        <v/>
      </c>
      <c r="H178" s="91" t="str">
        <f t="shared" si="42"/>
        <v/>
      </c>
      <c r="I178" s="91" t="str">
        <f t="shared" si="43"/>
        <v/>
      </c>
      <c r="J178" s="91" t="str">
        <f t="shared" si="44"/>
        <v/>
      </c>
      <c r="K178" s="92" t="str">
        <f t="shared" si="33"/>
        <v/>
      </c>
      <c r="L178" s="92" t="str">
        <f t="shared" si="34"/>
        <v/>
      </c>
      <c r="M178" s="92" t="str">
        <f t="shared" si="35"/>
        <v/>
      </c>
      <c r="N178" s="92" t="str">
        <f t="shared" si="36"/>
        <v/>
      </c>
      <c r="O178" s="76" t="str">
        <f>IF(Cadastro!D178="","",Cadastro!D178)</f>
        <v/>
      </c>
      <c r="P178" s="76" t="str">
        <f>IF(Cadastro!C178="","",Cadastro!C178)</f>
        <v/>
      </c>
      <c r="Q178" s="93" t="str">
        <f t="shared" si="45"/>
        <v/>
      </c>
      <c r="R178" s="94" t="str">
        <f>IF(Cadastro!H178="","",Cadastro!H178)</f>
        <v/>
      </c>
      <c r="S178" s="95" t="str">
        <f t="shared" si="46"/>
        <v/>
      </c>
      <c r="T178" s="96" t="str">
        <f t="shared" si="47"/>
        <v/>
      </c>
      <c r="U178" s="96" t="str">
        <f>IFERROR(IF(P178="","",SUMIF(Movimento!$D$9:$D$7010,Saldo!P178,Movimento!$I$9:$I$7010)+W178)/(V178+X178),"")</f>
        <v/>
      </c>
      <c r="V178" s="94" t="str">
        <f>IFERROR(IF(Cadastro!E178="","",Cadastro!E178),"")</f>
        <v/>
      </c>
      <c r="W178" s="97" t="str">
        <f>IFERROR(IF(Cadastro!I178="","",Cadastro!I178),"")</f>
        <v/>
      </c>
      <c r="X178" s="94" t="str">
        <f>IF(P178="","",SUMIF(Movimento!$D$9:$D$7010,Saldo!P178,Movimento!$G$9:$G$7010))</f>
        <v/>
      </c>
      <c r="Y178" s="94" t="str">
        <f>IF(P178="","",SUMIF(MovSaida!$D$9:$D$7010,Saldo!P178,MovSaida!$F$9:$F$7010))</f>
        <v/>
      </c>
      <c r="Z178" s="94" t="str">
        <f>IFERROR(IF(P178="","",SUMIFS(InvAjust!$G$9:$G$6009,InvAjust!$E$9:$E$6009,Saldo!P178,InvAjust!$C$9:$C$6009,"Add")-SUMIFS(InvAjust!$G$9:$G$6009,InvAjust!$E$9:$E$6009,Saldo!P178,InvAjust!$C$9:$C$6009,"Remove")),"")</f>
        <v/>
      </c>
      <c r="AA178" s="98" t="str">
        <f t="shared" si="48"/>
        <v/>
      </c>
    </row>
    <row r="179" spans="1:27" ht="18.95" customHeight="1" x14ac:dyDescent="0.25">
      <c r="A179" s="82"/>
      <c r="C179" s="89" t="str">
        <f t="shared" si="37"/>
        <v/>
      </c>
      <c r="D179" s="89" t="str">
        <f t="shared" si="38"/>
        <v/>
      </c>
      <c r="E179" s="89" t="str">
        <f t="shared" si="39"/>
        <v/>
      </c>
      <c r="F179" s="89" t="str">
        <f t="shared" si="40"/>
        <v/>
      </c>
      <c r="G179" s="90" t="str">
        <f t="shared" si="41"/>
        <v/>
      </c>
      <c r="H179" s="91" t="str">
        <f t="shared" si="42"/>
        <v/>
      </c>
      <c r="I179" s="91" t="str">
        <f t="shared" si="43"/>
        <v/>
      </c>
      <c r="J179" s="91" t="str">
        <f t="shared" si="44"/>
        <v/>
      </c>
      <c r="K179" s="92" t="str">
        <f t="shared" si="33"/>
        <v/>
      </c>
      <c r="L179" s="92" t="str">
        <f t="shared" si="34"/>
        <v/>
      </c>
      <c r="M179" s="92" t="str">
        <f t="shared" si="35"/>
        <v/>
      </c>
      <c r="N179" s="92" t="str">
        <f t="shared" si="36"/>
        <v/>
      </c>
      <c r="O179" s="76" t="str">
        <f>IF(Cadastro!D179="","",Cadastro!D179)</f>
        <v/>
      </c>
      <c r="P179" s="76" t="str">
        <f>IF(Cadastro!C179="","",Cadastro!C179)</f>
        <v/>
      </c>
      <c r="Q179" s="93" t="str">
        <f t="shared" si="45"/>
        <v/>
      </c>
      <c r="R179" s="94" t="str">
        <f>IF(Cadastro!H179="","",Cadastro!H179)</f>
        <v/>
      </c>
      <c r="S179" s="95" t="str">
        <f t="shared" si="46"/>
        <v/>
      </c>
      <c r="T179" s="96" t="str">
        <f t="shared" si="47"/>
        <v/>
      </c>
      <c r="U179" s="96" t="str">
        <f>IFERROR(IF(P179="","",SUMIF(Movimento!$D$9:$D$7010,Saldo!P179,Movimento!$I$9:$I$7010)+W179)/(V179+X179),"")</f>
        <v/>
      </c>
      <c r="V179" s="94" t="str">
        <f>IFERROR(IF(Cadastro!E179="","",Cadastro!E179),"")</f>
        <v/>
      </c>
      <c r="W179" s="97" t="str">
        <f>IFERROR(IF(Cadastro!I179="","",Cadastro!I179),"")</f>
        <v/>
      </c>
      <c r="X179" s="94" t="str">
        <f>IF(P179="","",SUMIF(Movimento!$D$9:$D$7010,Saldo!P179,Movimento!$G$9:$G$7010))</f>
        <v/>
      </c>
      <c r="Y179" s="94" t="str">
        <f>IF(P179="","",SUMIF(MovSaida!$D$9:$D$7010,Saldo!P179,MovSaida!$F$9:$F$7010))</f>
        <v/>
      </c>
      <c r="Z179" s="94" t="str">
        <f>IFERROR(IF(P179="","",SUMIFS(InvAjust!$G$9:$G$6009,InvAjust!$E$9:$E$6009,Saldo!P179,InvAjust!$C$9:$C$6009,"Add")-SUMIFS(InvAjust!$G$9:$G$6009,InvAjust!$E$9:$E$6009,Saldo!P179,InvAjust!$C$9:$C$6009,"Remove")),"")</f>
        <v/>
      </c>
      <c r="AA179" s="98" t="str">
        <f t="shared" si="48"/>
        <v/>
      </c>
    </row>
    <row r="180" spans="1:27" ht="18.95" customHeight="1" x14ac:dyDescent="0.25">
      <c r="A180" s="82"/>
      <c r="C180" s="89" t="str">
        <f t="shared" si="37"/>
        <v/>
      </c>
      <c r="D180" s="89" t="str">
        <f t="shared" si="38"/>
        <v/>
      </c>
      <c r="E180" s="89" t="str">
        <f t="shared" si="39"/>
        <v/>
      </c>
      <c r="F180" s="89" t="str">
        <f t="shared" si="40"/>
        <v/>
      </c>
      <c r="G180" s="90" t="str">
        <f t="shared" si="41"/>
        <v/>
      </c>
      <c r="H180" s="91" t="str">
        <f t="shared" si="42"/>
        <v/>
      </c>
      <c r="I180" s="91" t="str">
        <f t="shared" si="43"/>
        <v/>
      </c>
      <c r="J180" s="91" t="str">
        <f t="shared" si="44"/>
        <v/>
      </c>
      <c r="K180" s="92" t="str">
        <f t="shared" si="33"/>
        <v/>
      </c>
      <c r="L180" s="92" t="str">
        <f t="shared" si="34"/>
        <v/>
      </c>
      <c r="M180" s="92" t="str">
        <f t="shared" si="35"/>
        <v/>
      </c>
      <c r="N180" s="92" t="str">
        <f t="shared" si="36"/>
        <v/>
      </c>
      <c r="O180" s="76" t="str">
        <f>IF(Cadastro!D180="","",Cadastro!D180)</f>
        <v/>
      </c>
      <c r="P180" s="76" t="str">
        <f>IF(Cadastro!C180="","",Cadastro!C180)</f>
        <v/>
      </c>
      <c r="Q180" s="93" t="str">
        <f t="shared" si="45"/>
        <v/>
      </c>
      <c r="R180" s="94" t="str">
        <f>IF(Cadastro!H180="","",Cadastro!H180)</f>
        <v/>
      </c>
      <c r="S180" s="95" t="str">
        <f t="shared" si="46"/>
        <v/>
      </c>
      <c r="T180" s="96" t="str">
        <f t="shared" si="47"/>
        <v/>
      </c>
      <c r="U180" s="96" t="str">
        <f>IFERROR(IF(P180="","",SUMIF(Movimento!$D$9:$D$7010,Saldo!P180,Movimento!$I$9:$I$7010)+W180)/(V180+X180),"")</f>
        <v/>
      </c>
      <c r="V180" s="94" t="str">
        <f>IFERROR(IF(Cadastro!E180="","",Cadastro!E180),"")</f>
        <v/>
      </c>
      <c r="W180" s="97" t="str">
        <f>IFERROR(IF(Cadastro!I180="","",Cadastro!I180),"")</f>
        <v/>
      </c>
      <c r="X180" s="94" t="str">
        <f>IF(P180="","",SUMIF(Movimento!$D$9:$D$7010,Saldo!P180,Movimento!$G$9:$G$7010))</f>
        <v/>
      </c>
      <c r="Y180" s="94" t="str">
        <f>IF(P180="","",SUMIF(MovSaida!$D$9:$D$7010,Saldo!P180,MovSaida!$F$9:$F$7010))</f>
        <v/>
      </c>
      <c r="Z180" s="94" t="str">
        <f>IFERROR(IF(P180="","",SUMIFS(InvAjust!$G$9:$G$6009,InvAjust!$E$9:$E$6009,Saldo!P180,InvAjust!$C$9:$C$6009,"Add")-SUMIFS(InvAjust!$G$9:$G$6009,InvAjust!$E$9:$E$6009,Saldo!P180,InvAjust!$C$9:$C$6009,"Remove")),"")</f>
        <v/>
      </c>
      <c r="AA180" s="98" t="str">
        <f t="shared" si="48"/>
        <v/>
      </c>
    </row>
    <row r="181" spans="1:27" ht="18.95" customHeight="1" x14ac:dyDescent="0.25">
      <c r="A181" s="82"/>
      <c r="C181" s="89" t="str">
        <f t="shared" si="37"/>
        <v/>
      </c>
      <c r="D181" s="89" t="str">
        <f t="shared" si="38"/>
        <v/>
      </c>
      <c r="E181" s="89" t="str">
        <f t="shared" si="39"/>
        <v/>
      </c>
      <c r="F181" s="89" t="str">
        <f t="shared" si="40"/>
        <v/>
      </c>
      <c r="G181" s="90" t="str">
        <f t="shared" si="41"/>
        <v/>
      </c>
      <c r="H181" s="91" t="str">
        <f t="shared" si="42"/>
        <v/>
      </c>
      <c r="I181" s="91" t="str">
        <f t="shared" si="43"/>
        <v/>
      </c>
      <c r="J181" s="91" t="str">
        <f t="shared" si="44"/>
        <v/>
      </c>
      <c r="K181" s="92" t="str">
        <f t="shared" si="33"/>
        <v/>
      </c>
      <c r="L181" s="92" t="str">
        <f t="shared" si="34"/>
        <v/>
      </c>
      <c r="M181" s="92" t="str">
        <f t="shared" si="35"/>
        <v/>
      </c>
      <c r="N181" s="92" t="str">
        <f t="shared" si="36"/>
        <v/>
      </c>
      <c r="O181" s="76" t="str">
        <f>IF(Cadastro!D181="","",Cadastro!D181)</f>
        <v/>
      </c>
      <c r="P181" s="76" t="str">
        <f>IF(Cadastro!C181="","",Cadastro!C181)</f>
        <v/>
      </c>
      <c r="Q181" s="93" t="str">
        <f t="shared" si="45"/>
        <v/>
      </c>
      <c r="R181" s="94" t="str">
        <f>IF(Cadastro!H181="","",Cadastro!H181)</f>
        <v/>
      </c>
      <c r="S181" s="95" t="str">
        <f t="shared" si="46"/>
        <v/>
      </c>
      <c r="T181" s="96" t="str">
        <f t="shared" si="47"/>
        <v/>
      </c>
      <c r="U181" s="96" t="str">
        <f>IFERROR(IF(P181="","",SUMIF(Movimento!$D$9:$D$7010,Saldo!P181,Movimento!$I$9:$I$7010)+W181)/(V181+X181),"")</f>
        <v/>
      </c>
      <c r="V181" s="94" t="str">
        <f>IFERROR(IF(Cadastro!E181="","",Cadastro!E181),"")</f>
        <v/>
      </c>
      <c r="W181" s="97" t="str">
        <f>IFERROR(IF(Cadastro!I181="","",Cadastro!I181),"")</f>
        <v/>
      </c>
      <c r="X181" s="94" t="str">
        <f>IF(P181="","",SUMIF(Movimento!$D$9:$D$7010,Saldo!P181,Movimento!$G$9:$G$7010))</f>
        <v/>
      </c>
      <c r="Y181" s="94" t="str">
        <f>IF(P181="","",SUMIF(MovSaida!$D$9:$D$7010,Saldo!P181,MovSaida!$F$9:$F$7010))</f>
        <v/>
      </c>
      <c r="Z181" s="94" t="str">
        <f>IFERROR(IF(P181="","",SUMIFS(InvAjust!$G$9:$G$6009,InvAjust!$E$9:$E$6009,Saldo!P181,InvAjust!$C$9:$C$6009,"Add")-SUMIFS(InvAjust!$G$9:$G$6009,InvAjust!$E$9:$E$6009,Saldo!P181,InvAjust!$C$9:$C$6009,"Remove")),"")</f>
        <v/>
      </c>
      <c r="AA181" s="98" t="str">
        <f t="shared" si="48"/>
        <v/>
      </c>
    </row>
    <row r="182" spans="1:27" ht="18.95" customHeight="1" x14ac:dyDescent="0.25">
      <c r="A182" s="82"/>
      <c r="C182" s="89" t="str">
        <f t="shared" si="37"/>
        <v/>
      </c>
      <c r="D182" s="89" t="str">
        <f t="shared" si="38"/>
        <v/>
      </c>
      <c r="E182" s="89" t="str">
        <f t="shared" si="39"/>
        <v/>
      </c>
      <c r="F182" s="89" t="str">
        <f t="shared" si="40"/>
        <v/>
      </c>
      <c r="G182" s="90" t="str">
        <f t="shared" si="41"/>
        <v/>
      </c>
      <c r="H182" s="91" t="str">
        <f t="shared" si="42"/>
        <v/>
      </c>
      <c r="I182" s="91" t="str">
        <f t="shared" si="43"/>
        <v/>
      </c>
      <c r="J182" s="91" t="str">
        <f t="shared" si="44"/>
        <v/>
      </c>
      <c r="K182" s="92" t="str">
        <f t="shared" si="33"/>
        <v/>
      </c>
      <c r="L182" s="92" t="str">
        <f t="shared" si="34"/>
        <v/>
      </c>
      <c r="M182" s="92" t="str">
        <f t="shared" si="35"/>
        <v/>
      </c>
      <c r="N182" s="92" t="str">
        <f t="shared" si="36"/>
        <v/>
      </c>
      <c r="O182" s="76" t="str">
        <f>IF(Cadastro!D182="","",Cadastro!D182)</f>
        <v/>
      </c>
      <c r="P182" s="76" t="str">
        <f>IF(Cadastro!C182="","",Cadastro!C182)</f>
        <v/>
      </c>
      <c r="Q182" s="93" t="str">
        <f t="shared" si="45"/>
        <v/>
      </c>
      <c r="R182" s="94" t="str">
        <f>IF(Cadastro!H182="","",Cadastro!H182)</f>
        <v/>
      </c>
      <c r="S182" s="95" t="str">
        <f t="shared" si="46"/>
        <v/>
      </c>
      <c r="T182" s="96" t="str">
        <f t="shared" si="47"/>
        <v/>
      </c>
      <c r="U182" s="96" t="str">
        <f>IFERROR(IF(P182="","",SUMIF(Movimento!$D$9:$D$7010,Saldo!P182,Movimento!$I$9:$I$7010)+W182)/(V182+X182),"")</f>
        <v/>
      </c>
      <c r="V182" s="94" t="str">
        <f>IFERROR(IF(Cadastro!E182="","",Cadastro!E182),"")</f>
        <v/>
      </c>
      <c r="W182" s="97" t="str">
        <f>IFERROR(IF(Cadastro!I182="","",Cadastro!I182),"")</f>
        <v/>
      </c>
      <c r="X182" s="94" t="str">
        <f>IF(P182="","",SUMIF(Movimento!$D$9:$D$7010,Saldo!P182,Movimento!$G$9:$G$7010))</f>
        <v/>
      </c>
      <c r="Y182" s="94" t="str">
        <f>IF(P182="","",SUMIF(MovSaida!$D$9:$D$7010,Saldo!P182,MovSaida!$F$9:$F$7010))</f>
        <v/>
      </c>
      <c r="Z182" s="94" t="str">
        <f>IFERROR(IF(P182="","",SUMIFS(InvAjust!$G$9:$G$6009,InvAjust!$E$9:$E$6009,Saldo!P182,InvAjust!$C$9:$C$6009,"Add")-SUMIFS(InvAjust!$G$9:$G$6009,InvAjust!$E$9:$E$6009,Saldo!P182,InvAjust!$C$9:$C$6009,"Remove")),"")</f>
        <v/>
      </c>
      <c r="AA182" s="98" t="str">
        <f t="shared" si="48"/>
        <v/>
      </c>
    </row>
    <row r="183" spans="1:27" ht="18.95" customHeight="1" x14ac:dyDescent="0.25">
      <c r="A183" s="82"/>
      <c r="C183" s="89" t="str">
        <f t="shared" si="37"/>
        <v/>
      </c>
      <c r="D183" s="89" t="str">
        <f t="shared" si="38"/>
        <v/>
      </c>
      <c r="E183" s="89" t="str">
        <f t="shared" si="39"/>
        <v/>
      </c>
      <c r="F183" s="89" t="str">
        <f t="shared" si="40"/>
        <v/>
      </c>
      <c r="G183" s="90" t="str">
        <f t="shared" si="41"/>
        <v/>
      </c>
      <c r="H183" s="91" t="str">
        <f t="shared" si="42"/>
        <v/>
      </c>
      <c r="I183" s="91" t="str">
        <f t="shared" si="43"/>
        <v/>
      </c>
      <c r="J183" s="91" t="str">
        <f t="shared" si="44"/>
        <v/>
      </c>
      <c r="K183" s="92" t="str">
        <f t="shared" si="33"/>
        <v/>
      </c>
      <c r="L183" s="92" t="str">
        <f t="shared" si="34"/>
        <v/>
      </c>
      <c r="M183" s="92" t="str">
        <f t="shared" si="35"/>
        <v/>
      </c>
      <c r="N183" s="92" t="str">
        <f t="shared" si="36"/>
        <v/>
      </c>
      <c r="O183" s="76" t="str">
        <f>IF(Cadastro!D183="","",Cadastro!D183)</f>
        <v/>
      </c>
      <c r="P183" s="76" t="str">
        <f>IF(Cadastro!C183="","",Cadastro!C183)</f>
        <v/>
      </c>
      <c r="Q183" s="93" t="str">
        <f t="shared" si="45"/>
        <v/>
      </c>
      <c r="R183" s="94" t="str">
        <f>IF(Cadastro!H183="","",Cadastro!H183)</f>
        <v/>
      </c>
      <c r="S183" s="95" t="str">
        <f t="shared" si="46"/>
        <v/>
      </c>
      <c r="T183" s="96" t="str">
        <f t="shared" si="47"/>
        <v/>
      </c>
      <c r="U183" s="96" t="str">
        <f>IFERROR(IF(P183="","",SUMIF(Movimento!$D$9:$D$7010,Saldo!P183,Movimento!$I$9:$I$7010)+W183)/(V183+X183),"")</f>
        <v/>
      </c>
      <c r="V183" s="94" t="str">
        <f>IFERROR(IF(Cadastro!E183="","",Cadastro!E183),"")</f>
        <v/>
      </c>
      <c r="W183" s="97" t="str">
        <f>IFERROR(IF(Cadastro!I183="","",Cadastro!I183),"")</f>
        <v/>
      </c>
      <c r="X183" s="94" t="str">
        <f>IF(P183="","",SUMIF(Movimento!$D$9:$D$7010,Saldo!P183,Movimento!$G$9:$G$7010))</f>
        <v/>
      </c>
      <c r="Y183" s="94" t="str">
        <f>IF(P183="","",SUMIF(MovSaida!$D$9:$D$7010,Saldo!P183,MovSaida!$F$9:$F$7010))</f>
        <v/>
      </c>
      <c r="Z183" s="94" t="str">
        <f>IFERROR(IF(P183="","",SUMIFS(InvAjust!$G$9:$G$6009,InvAjust!$E$9:$E$6009,Saldo!P183,InvAjust!$C$9:$C$6009,"Add")-SUMIFS(InvAjust!$G$9:$G$6009,InvAjust!$E$9:$E$6009,Saldo!P183,InvAjust!$C$9:$C$6009,"Remove")),"")</f>
        <v/>
      </c>
      <c r="AA183" s="98" t="str">
        <f t="shared" si="48"/>
        <v/>
      </c>
    </row>
    <row r="184" spans="1:27" ht="18.95" customHeight="1" x14ac:dyDescent="0.25">
      <c r="A184" s="82"/>
      <c r="C184" s="89" t="str">
        <f t="shared" si="37"/>
        <v/>
      </c>
      <c r="D184" s="89" t="str">
        <f t="shared" si="38"/>
        <v/>
      </c>
      <c r="E184" s="89" t="str">
        <f t="shared" si="39"/>
        <v/>
      </c>
      <c r="F184" s="89" t="str">
        <f t="shared" si="40"/>
        <v/>
      </c>
      <c r="G184" s="90" t="str">
        <f t="shared" si="41"/>
        <v/>
      </c>
      <c r="H184" s="91" t="str">
        <f t="shared" si="42"/>
        <v/>
      </c>
      <c r="I184" s="91" t="str">
        <f t="shared" si="43"/>
        <v/>
      </c>
      <c r="J184" s="91" t="str">
        <f t="shared" si="44"/>
        <v/>
      </c>
      <c r="K184" s="92" t="str">
        <f t="shared" si="33"/>
        <v/>
      </c>
      <c r="L184" s="92" t="str">
        <f t="shared" si="34"/>
        <v/>
      </c>
      <c r="M184" s="92" t="str">
        <f t="shared" si="35"/>
        <v/>
      </c>
      <c r="N184" s="92" t="str">
        <f t="shared" si="36"/>
        <v/>
      </c>
      <c r="O184" s="76" t="str">
        <f>IF(Cadastro!D184="","",Cadastro!D184)</f>
        <v/>
      </c>
      <c r="P184" s="76" t="str">
        <f>IF(Cadastro!C184="","",Cadastro!C184)</f>
        <v/>
      </c>
      <c r="Q184" s="93" t="str">
        <f t="shared" si="45"/>
        <v/>
      </c>
      <c r="R184" s="94" t="str">
        <f>IF(Cadastro!H184="","",Cadastro!H184)</f>
        <v/>
      </c>
      <c r="S184" s="95" t="str">
        <f t="shared" si="46"/>
        <v/>
      </c>
      <c r="T184" s="96" t="str">
        <f t="shared" si="47"/>
        <v/>
      </c>
      <c r="U184" s="96" t="str">
        <f>IFERROR(IF(P184="","",SUMIF(Movimento!$D$9:$D$7010,Saldo!P184,Movimento!$I$9:$I$7010)+W184)/(V184+X184),"")</f>
        <v/>
      </c>
      <c r="V184" s="94" t="str">
        <f>IFERROR(IF(Cadastro!E184="","",Cadastro!E184),"")</f>
        <v/>
      </c>
      <c r="W184" s="97" t="str">
        <f>IFERROR(IF(Cadastro!I184="","",Cadastro!I184),"")</f>
        <v/>
      </c>
      <c r="X184" s="94" t="str">
        <f>IF(P184="","",SUMIF(Movimento!$D$9:$D$7010,Saldo!P184,Movimento!$G$9:$G$7010))</f>
        <v/>
      </c>
      <c r="Y184" s="94" t="str">
        <f>IF(P184="","",SUMIF(MovSaida!$D$9:$D$7010,Saldo!P184,MovSaida!$F$9:$F$7010))</f>
        <v/>
      </c>
      <c r="Z184" s="94" t="str">
        <f>IFERROR(IF(P184="","",SUMIFS(InvAjust!$G$9:$G$6009,InvAjust!$E$9:$E$6009,Saldo!P184,InvAjust!$C$9:$C$6009,"Add")-SUMIFS(InvAjust!$G$9:$G$6009,InvAjust!$E$9:$E$6009,Saldo!P184,InvAjust!$C$9:$C$6009,"Remove")),"")</f>
        <v/>
      </c>
      <c r="AA184" s="98" t="str">
        <f t="shared" si="48"/>
        <v/>
      </c>
    </row>
    <row r="185" spans="1:27" ht="18.95" customHeight="1" x14ac:dyDescent="0.25">
      <c r="A185" s="82"/>
      <c r="C185" s="89" t="str">
        <f t="shared" si="37"/>
        <v/>
      </c>
      <c r="D185" s="89" t="str">
        <f t="shared" si="38"/>
        <v/>
      </c>
      <c r="E185" s="89" t="str">
        <f t="shared" si="39"/>
        <v/>
      </c>
      <c r="F185" s="89" t="str">
        <f t="shared" si="40"/>
        <v/>
      </c>
      <c r="G185" s="90" t="str">
        <f t="shared" si="41"/>
        <v/>
      </c>
      <c r="H185" s="91" t="str">
        <f t="shared" si="42"/>
        <v/>
      </c>
      <c r="I185" s="91" t="str">
        <f t="shared" si="43"/>
        <v/>
      </c>
      <c r="J185" s="91" t="str">
        <f t="shared" si="44"/>
        <v/>
      </c>
      <c r="K185" s="92" t="str">
        <f t="shared" si="33"/>
        <v/>
      </c>
      <c r="L185" s="92" t="str">
        <f t="shared" si="34"/>
        <v/>
      </c>
      <c r="M185" s="92" t="str">
        <f t="shared" si="35"/>
        <v/>
      </c>
      <c r="N185" s="92" t="str">
        <f t="shared" si="36"/>
        <v/>
      </c>
      <c r="O185" s="76" t="str">
        <f>IF(Cadastro!D185="","",Cadastro!D185)</f>
        <v/>
      </c>
      <c r="P185" s="76" t="str">
        <f>IF(Cadastro!C185="","",Cadastro!C185)</f>
        <v/>
      </c>
      <c r="Q185" s="93" t="str">
        <f t="shared" si="45"/>
        <v/>
      </c>
      <c r="R185" s="94" t="str">
        <f>IF(Cadastro!H185="","",Cadastro!H185)</f>
        <v/>
      </c>
      <c r="S185" s="95" t="str">
        <f t="shared" si="46"/>
        <v/>
      </c>
      <c r="T185" s="96" t="str">
        <f t="shared" si="47"/>
        <v/>
      </c>
      <c r="U185" s="96" t="str">
        <f>IFERROR(IF(P185="","",SUMIF(Movimento!$D$9:$D$7010,Saldo!P185,Movimento!$I$9:$I$7010)+W185)/(V185+X185),"")</f>
        <v/>
      </c>
      <c r="V185" s="94" t="str">
        <f>IFERROR(IF(Cadastro!E185="","",Cadastro!E185),"")</f>
        <v/>
      </c>
      <c r="W185" s="97" t="str">
        <f>IFERROR(IF(Cadastro!I185="","",Cadastro!I185),"")</f>
        <v/>
      </c>
      <c r="X185" s="94" t="str">
        <f>IF(P185="","",SUMIF(Movimento!$D$9:$D$7010,Saldo!P185,Movimento!$G$9:$G$7010))</f>
        <v/>
      </c>
      <c r="Y185" s="94" t="str">
        <f>IF(P185="","",SUMIF(MovSaida!$D$9:$D$7010,Saldo!P185,MovSaida!$F$9:$F$7010))</f>
        <v/>
      </c>
      <c r="Z185" s="94" t="str">
        <f>IFERROR(IF(P185="","",SUMIFS(InvAjust!$G$9:$G$6009,InvAjust!$E$9:$E$6009,Saldo!P185,InvAjust!$C$9:$C$6009,"Add")-SUMIFS(InvAjust!$G$9:$G$6009,InvAjust!$E$9:$E$6009,Saldo!P185,InvAjust!$C$9:$C$6009,"Remove")),"")</f>
        <v/>
      </c>
      <c r="AA185" s="98" t="str">
        <f t="shared" si="48"/>
        <v/>
      </c>
    </row>
    <row r="186" spans="1:27" ht="18.95" customHeight="1" x14ac:dyDescent="0.25">
      <c r="A186" s="82"/>
      <c r="C186" s="89" t="str">
        <f t="shared" si="37"/>
        <v/>
      </c>
      <c r="D186" s="89" t="str">
        <f t="shared" si="38"/>
        <v/>
      </c>
      <c r="E186" s="89" t="str">
        <f t="shared" si="39"/>
        <v/>
      </c>
      <c r="F186" s="89" t="str">
        <f t="shared" si="40"/>
        <v/>
      </c>
      <c r="G186" s="90" t="str">
        <f t="shared" si="41"/>
        <v/>
      </c>
      <c r="H186" s="91" t="str">
        <f t="shared" si="42"/>
        <v/>
      </c>
      <c r="I186" s="91" t="str">
        <f t="shared" si="43"/>
        <v/>
      </c>
      <c r="J186" s="91" t="str">
        <f t="shared" si="44"/>
        <v/>
      </c>
      <c r="K186" s="92" t="str">
        <f t="shared" si="33"/>
        <v/>
      </c>
      <c r="L186" s="92" t="str">
        <f t="shared" si="34"/>
        <v/>
      </c>
      <c r="M186" s="92" t="str">
        <f t="shared" si="35"/>
        <v/>
      </c>
      <c r="N186" s="92" t="str">
        <f t="shared" si="36"/>
        <v/>
      </c>
      <c r="O186" s="76" t="str">
        <f>IF(Cadastro!D186="","",Cadastro!D186)</f>
        <v/>
      </c>
      <c r="P186" s="76" t="str">
        <f>IF(Cadastro!C186="","",Cadastro!C186)</f>
        <v/>
      </c>
      <c r="Q186" s="93" t="str">
        <f t="shared" si="45"/>
        <v/>
      </c>
      <c r="R186" s="94" t="str">
        <f>IF(Cadastro!H186="","",Cadastro!H186)</f>
        <v/>
      </c>
      <c r="S186" s="95" t="str">
        <f t="shared" si="46"/>
        <v/>
      </c>
      <c r="T186" s="96" t="str">
        <f t="shared" si="47"/>
        <v/>
      </c>
      <c r="U186" s="96" t="str">
        <f>IFERROR(IF(P186="","",SUMIF(Movimento!$D$9:$D$7010,Saldo!P186,Movimento!$I$9:$I$7010)+W186)/(V186+X186),"")</f>
        <v/>
      </c>
      <c r="V186" s="94" t="str">
        <f>IFERROR(IF(Cadastro!E186="","",Cadastro!E186),"")</f>
        <v/>
      </c>
      <c r="W186" s="97" t="str">
        <f>IFERROR(IF(Cadastro!I186="","",Cadastro!I186),"")</f>
        <v/>
      </c>
      <c r="X186" s="94" t="str">
        <f>IF(P186="","",SUMIF(Movimento!$D$9:$D$7010,Saldo!P186,Movimento!$G$9:$G$7010))</f>
        <v/>
      </c>
      <c r="Y186" s="94" t="str">
        <f>IF(P186="","",SUMIF(MovSaida!$D$9:$D$7010,Saldo!P186,MovSaida!$F$9:$F$7010))</f>
        <v/>
      </c>
      <c r="Z186" s="94" t="str">
        <f>IFERROR(IF(P186="","",SUMIFS(InvAjust!$G$9:$G$6009,InvAjust!$E$9:$E$6009,Saldo!P186,InvAjust!$C$9:$C$6009,"Add")-SUMIFS(InvAjust!$G$9:$G$6009,InvAjust!$E$9:$E$6009,Saldo!P186,InvAjust!$C$9:$C$6009,"Remove")),"")</f>
        <v/>
      </c>
      <c r="AA186" s="98" t="str">
        <f t="shared" si="48"/>
        <v/>
      </c>
    </row>
    <row r="187" spans="1:27" ht="18.95" customHeight="1" x14ac:dyDescent="0.25">
      <c r="A187" s="82"/>
      <c r="C187" s="89" t="str">
        <f t="shared" si="37"/>
        <v/>
      </c>
      <c r="D187" s="89" t="str">
        <f t="shared" si="38"/>
        <v/>
      </c>
      <c r="E187" s="89" t="str">
        <f t="shared" si="39"/>
        <v/>
      </c>
      <c r="F187" s="89" t="str">
        <f t="shared" si="40"/>
        <v/>
      </c>
      <c r="G187" s="90" t="str">
        <f t="shared" si="41"/>
        <v/>
      </c>
      <c r="H187" s="91" t="str">
        <f t="shared" si="42"/>
        <v/>
      </c>
      <c r="I187" s="91" t="str">
        <f t="shared" si="43"/>
        <v/>
      </c>
      <c r="J187" s="91" t="str">
        <f t="shared" si="44"/>
        <v/>
      </c>
      <c r="K187" s="92" t="str">
        <f t="shared" si="33"/>
        <v/>
      </c>
      <c r="L187" s="92" t="str">
        <f t="shared" si="34"/>
        <v/>
      </c>
      <c r="M187" s="92" t="str">
        <f t="shared" si="35"/>
        <v/>
      </c>
      <c r="N187" s="92" t="str">
        <f t="shared" si="36"/>
        <v/>
      </c>
      <c r="O187" s="76" t="str">
        <f>IF(Cadastro!D187="","",Cadastro!D187)</f>
        <v/>
      </c>
      <c r="P187" s="76" t="str">
        <f>IF(Cadastro!C187="","",Cadastro!C187)</f>
        <v/>
      </c>
      <c r="Q187" s="93" t="str">
        <f t="shared" si="45"/>
        <v/>
      </c>
      <c r="R187" s="94" t="str">
        <f>IF(Cadastro!H187="","",Cadastro!H187)</f>
        <v/>
      </c>
      <c r="S187" s="95" t="str">
        <f t="shared" si="46"/>
        <v/>
      </c>
      <c r="T187" s="96" t="str">
        <f t="shared" si="47"/>
        <v/>
      </c>
      <c r="U187" s="96" t="str">
        <f>IFERROR(IF(P187="","",SUMIF(Movimento!$D$9:$D$7010,Saldo!P187,Movimento!$I$9:$I$7010)+W187)/(V187+X187),"")</f>
        <v/>
      </c>
      <c r="V187" s="94" t="str">
        <f>IFERROR(IF(Cadastro!E187="","",Cadastro!E187),"")</f>
        <v/>
      </c>
      <c r="W187" s="97" t="str">
        <f>IFERROR(IF(Cadastro!I187="","",Cadastro!I187),"")</f>
        <v/>
      </c>
      <c r="X187" s="94" t="str">
        <f>IF(P187="","",SUMIF(Movimento!$D$9:$D$7010,Saldo!P187,Movimento!$G$9:$G$7010))</f>
        <v/>
      </c>
      <c r="Y187" s="94" t="str">
        <f>IF(P187="","",SUMIF(MovSaida!$D$9:$D$7010,Saldo!P187,MovSaida!$F$9:$F$7010))</f>
        <v/>
      </c>
      <c r="Z187" s="94" t="str">
        <f>IFERROR(IF(P187="","",SUMIFS(InvAjust!$G$9:$G$6009,InvAjust!$E$9:$E$6009,Saldo!P187,InvAjust!$C$9:$C$6009,"Add")-SUMIFS(InvAjust!$G$9:$G$6009,InvAjust!$E$9:$E$6009,Saldo!P187,InvAjust!$C$9:$C$6009,"Remove")),"")</f>
        <v/>
      </c>
      <c r="AA187" s="98" t="str">
        <f t="shared" si="48"/>
        <v/>
      </c>
    </row>
    <row r="188" spans="1:27" ht="18.95" customHeight="1" x14ac:dyDescent="0.25">
      <c r="A188" s="82"/>
      <c r="C188" s="89" t="str">
        <f t="shared" si="37"/>
        <v/>
      </c>
      <c r="D188" s="89" t="str">
        <f t="shared" si="38"/>
        <v/>
      </c>
      <c r="E188" s="89" t="str">
        <f t="shared" si="39"/>
        <v/>
      </c>
      <c r="F188" s="89" t="str">
        <f t="shared" si="40"/>
        <v/>
      </c>
      <c r="G188" s="90" t="str">
        <f t="shared" si="41"/>
        <v/>
      </c>
      <c r="H188" s="91" t="str">
        <f t="shared" si="42"/>
        <v/>
      </c>
      <c r="I188" s="91" t="str">
        <f t="shared" si="43"/>
        <v/>
      </c>
      <c r="J188" s="91" t="str">
        <f t="shared" si="44"/>
        <v/>
      </c>
      <c r="K188" s="92" t="str">
        <f t="shared" si="33"/>
        <v/>
      </c>
      <c r="L188" s="92" t="str">
        <f t="shared" si="34"/>
        <v/>
      </c>
      <c r="M188" s="92" t="str">
        <f t="shared" si="35"/>
        <v/>
      </c>
      <c r="N188" s="92" t="str">
        <f t="shared" si="36"/>
        <v/>
      </c>
      <c r="O188" s="76" t="str">
        <f>IF(Cadastro!D188="","",Cadastro!D188)</f>
        <v/>
      </c>
      <c r="P188" s="76" t="str">
        <f>IF(Cadastro!C188="","",Cadastro!C188)</f>
        <v/>
      </c>
      <c r="Q188" s="93" t="str">
        <f t="shared" si="45"/>
        <v/>
      </c>
      <c r="R188" s="94" t="str">
        <f>IF(Cadastro!H188="","",Cadastro!H188)</f>
        <v/>
      </c>
      <c r="S188" s="95" t="str">
        <f t="shared" si="46"/>
        <v/>
      </c>
      <c r="T188" s="96" t="str">
        <f t="shared" si="47"/>
        <v/>
      </c>
      <c r="U188" s="96" t="str">
        <f>IFERROR(IF(P188="","",SUMIF(Movimento!$D$9:$D$7010,Saldo!P188,Movimento!$I$9:$I$7010)+W188)/(V188+X188),"")</f>
        <v/>
      </c>
      <c r="V188" s="94" t="str">
        <f>IFERROR(IF(Cadastro!E188="","",Cadastro!E188),"")</f>
        <v/>
      </c>
      <c r="W188" s="97" t="str">
        <f>IFERROR(IF(Cadastro!I188="","",Cadastro!I188),"")</f>
        <v/>
      </c>
      <c r="X188" s="94" t="str">
        <f>IF(P188="","",SUMIF(Movimento!$D$9:$D$7010,Saldo!P188,Movimento!$G$9:$G$7010))</f>
        <v/>
      </c>
      <c r="Y188" s="94" t="str">
        <f>IF(P188="","",SUMIF(MovSaida!$D$9:$D$7010,Saldo!P188,MovSaida!$F$9:$F$7010))</f>
        <v/>
      </c>
      <c r="Z188" s="94" t="str">
        <f>IFERROR(IF(P188="","",SUMIFS(InvAjust!$G$9:$G$6009,InvAjust!$E$9:$E$6009,Saldo!P188,InvAjust!$C$9:$C$6009,"Add")-SUMIFS(InvAjust!$G$9:$G$6009,InvAjust!$E$9:$E$6009,Saldo!P188,InvAjust!$C$9:$C$6009,"Remove")),"")</f>
        <v/>
      </c>
      <c r="AA188" s="98" t="str">
        <f t="shared" si="48"/>
        <v/>
      </c>
    </row>
    <row r="189" spans="1:27" ht="18.95" customHeight="1" x14ac:dyDescent="0.25">
      <c r="A189" s="82"/>
      <c r="C189" s="89" t="str">
        <f t="shared" si="37"/>
        <v/>
      </c>
      <c r="D189" s="89" t="str">
        <f t="shared" si="38"/>
        <v/>
      </c>
      <c r="E189" s="89" t="str">
        <f t="shared" si="39"/>
        <v/>
      </c>
      <c r="F189" s="89" t="str">
        <f t="shared" si="40"/>
        <v/>
      </c>
      <c r="G189" s="90" t="str">
        <f t="shared" si="41"/>
        <v/>
      </c>
      <c r="H189" s="91" t="str">
        <f t="shared" si="42"/>
        <v/>
      </c>
      <c r="I189" s="91" t="str">
        <f t="shared" si="43"/>
        <v/>
      </c>
      <c r="J189" s="91" t="str">
        <f t="shared" si="44"/>
        <v/>
      </c>
      <c r="K189" s="92" t="str">
        <f t="shared" si="33"/>
        <v/>
      </c>
      <c r="L189" s="92" t="str">
        <f t="shared" si="34"/>
        <v/>
      </c>
      <c r="M189" s="92" t="str">
        <f t="shared" si="35"/>
        <v/>
      </c>
      <c r="N189" s="92" t="str">
        <f t="shared" si="36"/>
        <v/>
      </c>
      <c r="O189" s="76" t="str">
        <f>IF(Cadastro!D189="","",Cadastro!D189)</f>
        <v/>
      </c>
      <c r="P189" s="76" t="str">
        <f>IF(Cadastro!C189="","",Cadastro!C189)</f>
        <v/>
      </c>
      <c r="Q189" s="93" t="str">
        <f t="shared" si="45"/>
        <v/>
      </c>
      <c r="R189" s="94" t="str">
        <f>IF(Cadastro!H189="","",Cadastro!H189)</f>
        <v/>
      </c>
      <c r="S189" s="95" t="str">
        <f t="shared" si="46"/>
        <v/>
      </c>
      <c r="T189" s="96" t="str">
        <f t="shared" si="47"/>
        <v/>
      </c>
      <c r="U189" s="96" t="str">
        <f>IFERROR(IF(P189="","",SUMIF(Movimento!$D$9:$D$7010,Saldo!P189,Movimento!$I$9:$I$7010)+W189)/(V189+X189),"")</f>
        <v/>
      </c>
      <c r="V189" s="94" t="str">
        <f>IFERROR(IF(Cadastro!E189="","",Cadastro!E189),"")</f>
        <v/>
      </c>
      <c r="W189" s="97" t="str">
        <f>IFERROR(IF(Cadastro!I189="","",Cadastro!I189),"")</f>
        <v/>
      </c>
      <c r="X189" s="94" t="str">
        <f>IF(P189="","",SUMIF(Movimento!$D$9:$D$7010,Saldo!P189,Movimento!$G$9:$G$7010))</f>
        <v/>
      </c>
      <c r="Y189" s="94" t="str">
        <f>IF(P189="","",SUMIF(MovSaida!$D$9:$D$7010,Saldo!P189,MovSaida!$F$9:$F$7010))</f>
        <v/>
      </c>
      <c r="Z189" s="94" t="str">
        <f>IFERROR(IF(P189="","",SUMIFS(InvAjust!$G$9:$G$6009,InvAjust!$E$9:$E$6009,Saldo!P189,InvAjust!$C$9:$C$6009,"Add")-SUMIFS(InvAjust!$G$9:$G$6009,InvAjust!$E$9:$E$6009,Saldo!P189,InvAjust!$C$9:$C$6009,"Remove")),"")</f>
        <v/>
      </c>
      <c r="AA189" s="98" t="str">
        <f t="shared" si="48"/>
        <v/>
      </c>
    </row>
    <row r="190" spans="1:27" ht="18.95" customHeight="1" x14ac:dyDescent="0.25">
      <c r="A190" s="82"/>
      <c r="C190" s="89" t="str">
        <f t="shared" si="37"/>
        <v/>
      </c>
      <c r="D190" s="89" t="str">
        <f t="shared" si="38"/>
        <v/>
      </c>
      <c r="E190" s="89" t="str">
        <f t="shared" si="39"/>
        <v/>
      </c>
      <c r="F190" s="89" t="str">
        <f t="shared" si="40"/>
        <v/>
      </c>
      <c r="G190" s="90" t="str">
        <f t="shared" si="41"/>
        <v/>
      </c>
      <c r="H190" s="91" t="str">
        <f t="shared" si="42"/>
        <v/>
      </c>
      <c r="I190" s="91" t="str">
        <f t="shared" si="43"/>
        <v/>
      </c>
      <c r="J190" s="91" t="str">
        <f t="shared" si="44"/>
        <v/>
      </c>
      <c r="K190" s="92" t="str">
        <f t="shared" si="33"/>
        <v/>
      </c>
      <c r="L190" s="92" t="str">
        <f t="shared" si="34"/>
        <v/>
      </c>
      <c r="M190" s="92" t="str">
        <f t="shared" si="35"/>
        <v/>
      </c>
      <c r="N190" s="92" t="str">
        <f t="shared" si="36"/>
        <v/>
      </c>
      <c r="O190" s="76" t="str">
        <f>IF(Cadastro!D190="","",Cadastro!D190)</f>
        <v/>
      </c>
      <c r="P190" s="76" t="str">
        <f>IF(Cadastro!C190="","",Cadastro!C190)</f>
        <v/>
      </c>
      <c r="Q190" s="93" t="str">
        <f t="shared" si="45"/>
        <v/>
      </c>
      <c r="R190" s="94" t="str">
        <f>IF(Cadastro!H190="","",Cadastro!H190)</f>
        <v/>
      </c>
      <c r="S190" s="95" t="str">
        <f t="shared" si="46"/>
        <v/>
      </c>
      <c r="T190" s="96" t="str">
        <f t="shared" si="47"/>
        <v/>
      </c>
      <c r="U190" s="96" t="str">
        <f>IFERROR(IF(P190="","",SUMIF(Movimento!$D$9:$D$7010,Saldo!P190,Movimento!$I$9:$I$7010)+W190)/(V190+X190),"")</f>
        <v/>
      </c>
      <c r="V190" s="94" t="str">
        <f>IFERROR(IF(Cadastro!E190="","",Cadastro!E190),"")</f>
        <v/>
      </c>
      <c r="W190" s="97" t="str">
        <f>IFERROR(IF(Cadastro!I190="","",Cadastro!I190),"")</f>
        <v/>
      </c>
      <c r="X190" s="94" t="str">
        <f>IF(P190="","",SUMIF(Movimento!$D$9:$D$7010,Saldo!P190,Movimento!$G$9:$G$7010))</f>
        <v/>
      </c>
      <c r="Y190" s="94" t="str">
        <f>IF(P190="","",SUMIF(MovSaida!$D$9:$D$7010,Saldo!P190,MovSaida!$F$9:$F$7010))</f>
        <v/>
      </c>
      <c r="Z190" s="94" t="str">
        <f>IFERROR(IF(P190="","",SUMIFS(InvAjust!$G$9:$G$6009,InvAjust!$E$9:$E$6009,Saldo!P190,InvAjust!$C$9:$C$6009,"Add")-SUMIFS(InvAjust!$G$9:$G$6009,InvAjust!$E$9:$E$6009,Saldo!P190,InvAjust!$C$9:$C$6009,"Remove")),"")</f>
        <v/>
      </c>
      <c r="AA190" s="98" t="str">
        <f t="shared" si="48"/>
        <v/>
      </c>
    </row>
    <row r="191" spans="1:27" ht="18.95" customHeight="1" x14ac:dyDescent="0.25">
      <c r="A191" s="82"/>
      <c r="C191" s="89" t="str">
        <f t="shared" si="37"/>
        <v/>
      </c>
      <c r="D191" s="89" t="str">
        <f t="shared" si="38"/>
        <v/>
      </c>
      <c r="E191" s="89" t="str">
        <f t="shared" si="39"/>
        <v/>
      </c>
      <c r="F191" s="89" t="str">
        <f t="shared" si="40"/>
        <v/>
      </c>
      <c r="G191" s="90" t="str">
        <f t="shared" si="41"/>
        <v/>
      </c>
      <c r="H191" s="91" t="str">
        <f t="shared" si="42"/>
        <v/>
      </c>
      <c r="I191" s="91" t="str">
        <f t="shared" si="43"/>
        <v/>
      </c>
      <c r="J191" s="91" t="str">
        <f t="shared" si="44"/>
        <v/>
      </c>
      <c r="K191" s="92" t="str">
        <f t="shared" si="33"/>
        <v/>
      </c>
      <c r="L191" s="92" t="str">
        <f t="shared" si="34"/>
        <v/>
      </c>
      <c r="M191" s="92" t="str">
        <f t="shared" si="35"/>
        <v/>
      </c>
      <c r="N191" s="92" t="str">
        <f t="shared" si="36"/>
        <v/>
      </c>
      <c r="O191" s="76" t="str">
        <f>IF(Cadastro!D191="","",Cadastro!D191)</f>
        <v/>
      </c>
      <c r="P191" s="76" t="str">
        <f>IF(Cadastro!C191="","",Cadastro!C191)</f>
        <v/>
      </c>
      <c r="Q191" s="93" t="str">
        <f t="shared" si="45"/>
        <v/>
      </c>
      <c r="R191" s="94" t="str">
        <f>IF(Cadastro!H191="","",Cadastro!H191)</f>
        <v/>
      </c>
      <c r="S191" s="95" t="str">
        <f t="shared" si="46"/>
        <v/>
      </c>
      <c r="T191" s="96" t="str">
        <f t="shared" si="47"/>
        <v/>
      </c>
      <c r="U191" s="96" t="str">
        <f>IFERROR(IF(P191="","",SUMIF(Movimento!$D$9:$D$7010,Saldo!P191,Movimento!$I$9:$I$7010)+W191)/(V191+X191),"")</f>
        <v/>
      </c>
      <c r="V191" s="94" t="str">
        <f>IFERROR(IF(Cadastro!E191="","",Cadastro!E191),"")</f>
        <v/>
      </c>
      <c r="W191" s="97" t="str">
        <f>IFERROR(IF(Cadastro!I191="","",Cadastro!I191),"")</f>
        <v/>
      </c>
      <c r="X191" s="94" t="str">
        <f>IF(P191="","",SUMIF(Movimento!$D$9:$D$7010,Saldo!P191,Movimento!$G$9:$G$7010))</f>
        <v/>
      </c>
      <c r="Y191" s="94" t="str">
        <f>IF(P191="","",SUMIF(MovSaida!$D$9:$D$7010,Saldo!P191,MovSaida!$F$9:$F$7010))</f>
        <v/>
      </c>
      <c r="Z191" s="94" t="str">
        <f>IFERROR(IF(P191="","",SUMIFS(InvAjust!$G$9:$G$6009,InvAjust!$E$9:$E$6009,Saldo!P191,InvAjust!$C$9:$C$6009,"Add")-SUMIFS(InvAjust!$G$9:$G$6009,InvAjust!$E$9:$E$6009,Saldo!P191,InvAjust!$C$9:$C$6009,"Remove")),"")</f>
        <v/>
      </c>
      <c r="AA191" s="98" t="str">
        <f t="shared" si="48"/>
        <v/>
      </c>
    </row>
    <row r="192" spans="1:27" ht="18.95" customHeight="1" x14ac:dyDescent="0.25">
      <c r="A192" s="82"/>
      <c r="C192" s="89" t="str">
        <f t="shared" si="37"/>
        <v/>
      </c>
      <c r="D192" s="89" t="str">
        <f t="shared" si="38"/>
        <v/>
      </c>
      <c r="E192" s="89" t="str">
        <f t="shared" si="39"/>
        <v/>
      </c>
      <c r="F192" s="89" t="str">
        <f t="shared" si="40"/>
        <v/>
      </c>
      <c r="G192" s="90" t="str">
        <f t="shared" si="41"/>
        <v/>
      </c>
      <c r="H192" s="91" t="str">
        <f t="shared" si="42"/>
        <v/>
      </c>
      <c r="I192" s="91" t="str">
        <f t="shared" si="43"/>
        <v/>
      </c>
      <c r="J192" s="91" t="str">
        <f t="shared" si="44"/>
        <v/>
      </c>
      <c r="K192" s="92" t="str">
        <f t="shared" si="33"/>
        <v/>
      </c>
      <c r="L192" s="92" t="str">
        <f t="shared" si="34"/>
        <v/>
      </c>
      <c r="M192" s="92" t="str">
        <f t="shared" si="35"/>
        <v/>
      </c>
      <c r="N192" s="92" t="str">
        <f t="shared" si="36"/>
        <v/>
      </c>
      <c r="O192" s="76" t="str">
        <f>IF(Cadastro!D192="","",Cadastro!D192)</f>
        <v/>
      </c>
      <c r="P192" s="76" t="str">
        <f>IF(Cadastro!C192="","",Cadastro!C192)</f>
        <v/>
      </c>
      <c r="Q192" s="93" t="str">
        <f t="shared" si="45"/>
        <v/>
      </c>
      <c r="R192" s="94" t="str">
        <f>IF(Cadastro!H192="","",Cadastro!H192)</f>
        <v/>
      </c>
      <c r="S192" s="95" t="str">
        <f t="shared" si="46"/>
        <v/>
      </c>
      <c r="T192" s="96" t="str">
        <f t="shared" si="47"/>
        <v/>
      </c>
      <c r="U192" s="96" t="str">
        <f>IFERROR(IF(P192="","",SUMIF(Movimento!$D$9:$D$7010,Saldo!P192,Movimento!$I$9:$I$7010)+W192)/(V192+X192),"")</f>
        <v/>
      </c>
      <c r="V192" s="94" t="str">
        <f>IFERROR(IF(Cadastro!E192="","",Cadastro!E192),"")</f>
        <v/>
      </c>
      <c r="W192" s="97" t="str">
        <f>IFERROR(IF(Cadastro!I192="","",Cadastro!I192),"")</f>
        <v/>
      </c>
      <c r="X192" s="94" t="str">
        <f>IF(P192="","",SUMIF(Movimento!$D$9:$D$7010,Saldo!P192,Movimento!$G$9:$G$7010))</f>
        <v/>
      </c>
      <c r="Y192" s="94" t="str">
        <f>IF(P192="","",SUMIF(MovSaida!$D$9:$D$7010,Saldo!P192,MovSaida!$F$9:$F$7010))</f>
        <v/>
      </c>
      <c r="Z192" s="94" t="str">
        <f>IFERROR(IF(P192="","",SUMIFS(InvAjust!$G$9:$G$6009,InvAjust!$E$9:$E$6009,Saldo!P192,InvAjust!$C$9:$C$6009,"Add")-SUMIFS(InvAjust!$G$9:$G$6009,InvAjust!$E$9:$E$6009,Saldo!P192,InvAjust!$C$9:$C$6009,"Remove")),"")</f>
        <v/>
      </c>
      <c r="AA192" s="98" t="str">
        <f t="shared" si="48"/>
        <v/>
      </c>
    </row>
    <row r="193" spans="1:27" ht="18.95" customHeight="1" x14ac:dyDescent="0.25">
      <c r="A193" s="82"/>
      <c r="C193" s="89" t="str">
        <f t="shared" si="37"/>
        <v/>
      </c>
      <c r="D193" s="89" t="str">
        <f t="shared" si="38"/>
        <v/>
      </c>
      <c r="E193" s="89" t="str">
        <f t="shared" si="39"/>
        <v/>
      </c>
      <c r="F193" s="89" t="str">
        <f t="shared" si="40"/>
        <v/>
      </c>
      <c r="G193" s="90" t="str">
        <f t="shared" si="41"/>
        <v/>
      </c>
      <c r="H193" s="91" t="str">
        <f t="shared" si="42"/>
        <v/>
      </c>
      <c r="I193" s="91" t="str">
        <f t="shared" si="43"/>
        <v/>
      </c>
      <c r="J193" s="91" t="str">
        <f t="shared" si="44"/>
        <v/>
      </c>
      <c r="K193" s="92" t="str">
        <f t="shared" si="33"/>
        <v/>
      </c>
      <c r="L193" s="92" t="str">
        <f t="shared" si="34"/>
        <v/>
      </c>
      <c r="M193" s="92" t="str">
        <f t="shared" si="35"/>
        <v/>
      </c>
      <c r="N193" s="92" t="str">
        <f t="shared" si="36"/>
        <v/>
      </c>
      <c r="O193" s="76" t="str">
        <f>IF(Cadastro!D193="","",Cadastro!D193)</f>
        <v/>
      </c>
      <c r="P193" s="76" t="str">
        <f>IF(Cadastro!C193="","",Cadastro!C193)</f>
        <v/>
      </c>
      <c r="Q193" s="93" t="str">
        <f t="shared" si="45"/>
        <v/>
      </c>
      <c r="R193" s="94" t="str">
        <f>IF(Cadastro!H193="","",Cadastro!H193)</f>
        <v/>
      </c>
      <c r="S193" s="95" t="str">
        <f t="shared" si="46"/>
        <v/>
      </c>
      <c r="T193" s="96" t="str">
        <f t="shared" si="47"/>
        <v/>
      </c>
      <c r="U193" s="96" t="str">
        <f>IFERROR(IF(P193="","",SUMIF(Movimento!$D$9:$D$7010,Saldo!P193,Movimento!$I$9:$I$7010)+W193)/(V193+X193),"")</f>
        <v/>
      </c>
      <c r="V193" s="94" t="str">
        <f>IFERROR(IF(Cadastro!E193="","",Cadastro!E193),"")</f>
        <v/>
      </c>
      <c r="W193" s="97" t="str">
        <f>IFERROR(IF(Cadastro!I193="","",Cadastro!I193),"")</f>
        <v/>
      </c>
      <c r="X193" s="94" t="str">
        <f>IF(P193="","",SUMIF(Movimento!$D$9:$D$7010,Saldo!P193,Movimento!$G$9:$G$7010))</f>
        <v/>
      </c>
      <c r="Y193" s="94" t="str">
        <f>IF(P193="","",SUMIF(MovSaida!$D$9:$D$7010,Saldo!P193,MovSaida!$F$9:$F$7010))</f>
        <v/>
      </c>
      <c r="Z193" s="94" t="str">
        <f>IFERROR(IF(P193="","",SUMIFS(InvAjust!$G$9:$G$6009,InvAjust!$E$9:$E$6009,Saldo!P193,InvAjust!$C$9:$C$6009,"Add")-SUMIFS(InvAjust!$G$9:$G$6009,InvAjust!$E$9:$E$6009,Saldo!P193,InvAjust!$C$9:$C$6009,"Remove")),"")</f>
        <v/>
      </c>
      <c r="AA193" s="98" t="str">
        <f t="shared" si="48"/>
        <v/>
      </c>
    </row>
    <row r="194" spans="1:27" ht="18.95" customHeight="1" x14ac:dyDescent="0.25">
      <c r="A194" s="82"/>
      <c r="C194" s="89" t="str">
        <f t="shared" si="37"/>
        <v/>
      </c>
      <c r="D194" s="89" t="str">
        <f t="shared" si="38"/>
        <v/>
      </c>
      <c r="E194" s="89" t="str">
        <f t="shared" si="39"/>
        <v/>
      </c>
      <c r="F194" s="89" t="str">
        <f t="shared" si="40"/>
        <v/>
      </c>
      <c r="G194" s="90" t="str">
        <f t="shared" si="41"/>
        <v/>
      </c>
      <c r="H194" s="91" t="str">
        <f t="shared" si="42"/>
        <v/>
      </c>
      <c r="I194" s="91" t="str">
        <f t="shared" si="43"/>
        <v/>
      </c>
      <c r="J194" s="91" t="str">
        <f t="shared" si="44"/>
        <v/>
      </c>
      <c r="K194" s="92" t="str">
        <f t="shared" si="33"/>
        <v/>
      </c>
      <c r="L194" s="92" t="str">
        <f t="shared" si="34"/>
        <v/>
      </c>
      <c r="M194" s="92" t="str">
        <f t="shared" si="35"/>
        <v/>
      </c>
      <c r="N194" s="92" t="str">
        <f t="shared" si="36"/>
        <v/>
      </c>
      <c r="O194" s="76" t="str">
        <f>IF(Cadastro!D194="","",Cadastro!D194)</f>
        <v/>
      </c>
      <c r="P194" s="76" t="str">
        <f>IF(Cadastro!C194="","",Cadastro!C194)</f>
        <v/>
      </c>
      <c r="Q194" s="93" t="str">
        <f t="shared" si="45"/>
        <v/>
      </c>
      <c r="R194" s="94" t="str">
        <f>IF(Cadastro!H194="","",Cadastro!H194)</f>
        <v/>
      </c>
      <c r="S194" s="95" t="str">
        <f t="shared" si="46"/>
        <v/>
      </c>
      <c r="T194" s="96" t="str">
        <f t="shared" si="47"/>
        <v/>
      </c>
      <c r="U194" s="96" t="str">
        <f>IFERROR(IF(P194="","",SUMIF(Movimento!$D$9:$D$7010,Saldo!P194,Movimento!$I$9:$I$7010)+W194)/(V194+X194),"")</f>
        <v/>
      </c>
      <c r="V194" s="94" t="str">
        <f>IFERROR(IF(Cadastro!E194="","",Cadastro!E194),"")</f>
        <v/>
      </c>
      <c r="W194" s="97" t="str">
        <f>IFERROR(IF(Cadastro!I194="","",Cadastro!I194),"")</f>
        <v/>
      </c>
      <c r="X194" s="94" t="str">
        <f>IF(P194="","",SUMIF(Movimento!$D$9:$D$7010,Saldo!P194,Movimento!$G$9:$G$7010))</f>
        <v/>
      </c>
      <c r="Y194" s="94" t="str">
        <f>IF(P194="","",SUMIF(MovSaida!$D$9:$D$7010,Saldo!P194,MovSaida!$F$9:$F$7010))</f>
        <v/>
      </c>
      <c r="Z194" s="94" t="str">
        <f>IFERROR(IF(P194="","",SUMIFS(InvAjust!$G$9:$G$6009,InvAjust!$E$9:$E$6009,Saldo!P194,InvAjust!$C$9:$C$6009,"Add")-SUMIFS(InvAjust!$G$9:$G$6009,InvAjust!$E$9:$E$6009,Saldo!P194,InvAjust!$C$9:$C$6009,"Remove")),"")</f>
        <v/>
      </c>
      <c r="AA194" s="98" t="str">
        <f t="shared" si="48"/>
        <v/>
      </c>
    </row>
    <row r="195" spans="1:27" ht="18.95" customHeight="1" x14ac:dyDescent="0.25">
      <c r="A195" s="82"/>
      <c r="C195" s="89" t="str">
        <f t="shared" si="37"/>
        <v/>
      </c>
      <c r="D195" s="89" t="str">
        <f t="shared" si="38"/>
        <v/>
      </c>
      <c r="E195" s="89" t="str">
        <f t="shared" si="39"/>
        <v/>
      </c>
      <c r="F195" s="89" t="str">
        <f t="shared" si="40"/>
        <v/>
      </c>
      <c r="G195" s="90" t="str">
        <f t="shared" si="41"/>
        <v/>
      </c>
      <c r="H195" s="91" t="str">
        <f t="shared" si="42"/>
        <v/>
      </c>
      <c r="I195" s="91" t="str">
        <f t="shared" si="43"/>
        <v/>
      </c>
      <c r="J195" s="91" t="str">
        <f t="shared" si="44"/>
        <v/>
      </c>
      <c r="K195" s="92" t="str">
        <f t="shared" si="33"/>
        <v/>
      </c>
      <c r="L195" s="92" t="str">
        <f t="shared" si="34"/>
        <v/>
      </c>
      <c r="M195" s="92" t="str">
        <f t="shared" si="35"/>
        <v/>
      </c>
      <c r="N195" s="92" t="str">
        <f t="shared" si="36"/>
        <v/>
      </c>
      <c r="O195" s="76" t="str">
        <f>IF(Cadastro!D195="","",Cadastro!D195)</f>
        <v/>
      </c>
      <c r="P195" s="76" t="str">
        <f>IF(Cadastro!C195="","",Cadastro!C195)</f>
        <v/>
      </c>
      <c r="Q195" s="93" t="str">
        <f t="shared" si="45"/>
        <v/>
      </c>
      <c r="R195" s="94" t="str">
        <f>IF(Cadastro!H195="","",Cadastro!H195)</f>
        <v/>
      </c>
      <c r="S195" s="95" t="str">
        <f t="shared" si="46"/>
        <v/>
      </c>
      <c r="T195" s="96" t="str">
        <f t="shared" si="47"/>
        <v/>
      </c>
      <c r="U195" s="96" t="str">
        <f>IFERROR(IF(P195="","",SUMIF(Movimento!$D$9:$D$7010,Saldo!P195,Movimento!$I$9:$I$7010)+W195)/(V195+X195),"")</f>
        <v/>
      </c>
      <c r="V195" s="94" t="str">
        <f>IFERROR(IF(Cadastro!E195="","",Cadastro!E195),"")</f>
        <v/>
      </c>
      <c r="W195" s="97" t="str">
        <f>IFERROR(IF(Cadastro!I195="","",Cadastro!I195),"")</f>
        <v/>
      </c>
      <c r="X195" s="94" t="str">
        <f>IF(P195="","",SUMIF(Movimento!$D$9:$D$7010,Saldo!P195,Movimento!$G$9:$G$7010))</f>
        <v/>
      </c>
      <c r="Y195" s="94" t="str">
        <f>IF(P195="","",SUMIF(MovSaida!$D$9:$D$7010,Saldo!P195,MovSaida!$F$9:$F$7010))</f>
        <v/>
      </c>
      <c r="Z195" s="94" t="str">
        <f>IFERROR(IF(P195="","",SUMIFS(InvAjust!$G$9:$G$6009,InvAjust!$E$9:$E$6009,Saldo!P195,InvAjust!$C$9:$C$6009,"Add")-SUMIFS(InvAjust!$G$9:$G$6009,InvAjust!$E$9:$E$6009,Saldo!P195,InvAjust!$C$9:$C$6009,"Remove")),"")</f>
        <v/>
      </c>
      <c r="AA195" s="98" t="str">
        <f t="shared" si="48"/>
        <v/>
      </c>
    </row>
    <row r="196" spans="1:27" ht="18.95" customHeight="1" x14ac:dyDescent="0.25">
      <c r="A196" s="82"/>
      <c r="C196" s="89" t="str">
        <f t="shared" si="37"/>
        <v/>
      </c>
      <c r="D196" s="89" t="str">
        <f t="shared" si="38"/>
        <v/>
      </c>
      <c r="E196" s="89" t="str">
        <f t="shared" si="39"/>
        <v/>
      </c>
      <c r="F196" s="89" t="str">
        <f t="shared" si="40"/>
        <v/>
      </c>
      <c r="G196" s="90" t="str">
        <f t="shared" si="41"/>
        <v/>
      </c>
      <c r="H196" s="91" t="str">
        <f t="shared" si="42"/>
        <v/>
      </c>
      <c r="I196" s="91" t="str">
        <f t="shared" si="43"/>
        <v/>
      </c>
      <c r="J196" s="91" t="str">
        <f t="shared" si="44"/>
        <v/>
      </c>
      <c r="K196" s="92" t="str">
        <f t="shared" si="33"/>
        <v/>
      </c>
      <c r="L196" s="92" t="str">
        <f t="shared" si="34"/>
        <v/>
      </c>
      <c r="M196" s="92" t="str">
        <f t="shared" si="35"/>
        <v/>
      </c>
      <c r="N196" s="92" t="str">
        <f t="shared" si="36"/>
        <v/>
      </c>
      <c r="O196" s="76" t="str">
        <f>IF(Cadastro!D196="","",Cadastro!D196)</f>
        <v/>
      </c>
      <c r="P196" s="76" t="str">
        <f>IF(Cadastro!C196="","",Cadastro!C196)</f>
        <v/>
      </c>
      <c r="Q196" s="93" t="str">
        <f t="shared" si="45"/>
        <v/>
      </c>
      <c r="R196" s="94" t="str">
        <f>IF(Cadastro!H196="","",Cadastro!H196)</f>
        <v/>
      </c>
      <c r="S196" s="95" t="str">
        <f t="shared" si="46"/>
        <v/>
      </c>
      <c r="T196" s="96" t="str">
        <f t="shared" si="47"/>
        <v/>
      </c>
      <c r="U196" s="96" t="str">
        <f>IFERROR(IF(P196="","",SUMIF(Movimento!$D$9:$D$7010,Saldo!P196,Movimento!$I$9:$I$7010)+W196)/(V196+X196),"")</f>
        <v/>
      </c>
      <c r="V196" s="94" t="str">
        <f>IFERROR(IF(Cadastro!E196="","",Cadastro!E196),"")</f>
        <v/>
      </c>
      <c r="W196" s="97" t="str">
        <f>IFERROR(IF(Cadastro!I196="","",Cadastro!I196),"")</f>
        <v/>
      </c>
      <c r="X196" s="94" t="str">
        <f>IF(P196="","",SUMIF(Movimento!$D$9:$D$7010,Saldo!P196,Movimento!$G$9:$G$7010))</f>
        <v/>
      </c>
      <c r="Y196" s="94" t="str">
        <f>IF(P196="","",SUMIF(MovSaida!$D$9:$D$7010,Saldo!P196,MovSaida!$F$9:$F$7010))</f>
        <v/>
      </c>
      <c r="Z196" s="94" t="str">
        <f>IFERROR(IF(P196="","",SUMIFS(InvAjust!$G$9:$G$6009,InvAjust!$E$9:$E$6009,Saldo!P196,InvAjust!$C$9:$C$6009,"Add")-SUMIFS(InvAjust!$G$9:$G$6009,InvAjust!$E$9:$E$6009,Saldo!P196,InvAjust!$C$9:$C$6009,"Remove")),"")</f>
        <v/>
      </c>
      <c r="AA196" s="98" t="str">
        <f t="shared" si="48"/>
        <v/>
      </c>
    </row>
    <row r="197" spans="1:27" ht="18.95" customHeight="1" x14ac:dyDescent="0.25">
      <c r="A197" s="82"/>
      <c r="C197" s="89" t="str">
        <f t="shared" si="37"/>
        <v/>
      </c>
      <c r="D197" s="89" t="str">
        <f t="shared" si="38"/>
        <v/>
      </c>
      <c r="E197" s="89" t="str">
        <f t="shared" si="39"/>
        <v/>
      </c>
      <c r="F197" s="89" t="str">
        <f t="shared" si="40"/>
        <v/>
      </c>
      <c r="G197" s="90" t="str">
        <f t="shared" si="41"/>
        <v/>
      </c>
      <c r="H197" s="91" t="str">
        <f t="shared" si="42"/>
        <v/>
      </c>
      <c r="I197" s="91" t="str">
        <f t="shared" si="43"/>
        <v/>
      </c>
      <c r="J197" s="91" t="str">
        <f t="shared" si="44"/>
        <v/>
      </c>
      <c r="K197" s="92" t="str">
        <f t="shared" si="33"/>
        <v/>
      </c>
      <c r="L197" s="92" t="str">
        <f t="shared" si="34"/>
        <v/>
      </c>
      <c r="M197" s="92" t="str">
        <f t="shared" si="35"/>
        <v/>
      </c>
      <c r="N197" s="92" t="str">
        <f t="shared" si="36"/>
        <v/>
      </c>
      <c r="O197" s="76" t="str">
        <f>IF(Cadastro!D197="","",Cadastro!D197)</f>
        <v/>
      </c>
      <c r="P197" s="76" t="str">
        <f>IF(Cadastro!C197="","",Cadastro!C197)</f>
        <v/>
      </c>
      <c r="Q197" s="93" t="str">
        <f t="shared" si="45"/>
        <v/>
      </c>
      <c r="R197" s="94" t="str">
        <f>IF(Cadastro!H197="","",Cadastro!H197)</f>
        <v/>
      </c>
      <c r="S197" s="95" t="str">
        <f t="shared" si="46"/>
        <v/>
      </c>
      <c r="T197" s="96" t="str">
        <f t="shared" si="47"/>
        <v/>
      </c>
      <c r="U197" s="96" t="str">
        <f>IFERROR(IF(P197="","",SUMIF(Movimento!$D$9:$D$7010,Saldo!P197,Movimento!$I$9:$I$7010)+W197)/(V197+X197),"")</f>
        <v/>
      </c>
      <c r="V197" s="94" t="str">
        <f>IFERROR(IF(Cadastro!E197="","",Cadastro!E197),"")</f>
        <v/>
      </c>
      <c r="W197" s="97" t="str">
        <f>IFERROR(IF(Cadastro!I197="","",Cadastro!I197),"")</f>
        <v/>
      </c>
      <c r="X197" s="94" t="str">
        <f>IF(P197="","",SUMIF(Movimento!$D$9:$D$7010,Saldo!P197,Movimento!$G$9:$G$7010))</f>
        <v/>
      </c>
      <c r="Y197" s="94" t="str">
        <f>IF(P197="","",SUMIF(MovSaida!$D$9:$D$7010,Saldo!P197,MovSaida!$F$9:$F$7010))</f>
        <v/>
      </c>
      <c r="Z197" s="94" t="str">
        <f>IFERROR(IF(P197="","",SUMIFS(InvAjust!$G$9:$G$6009,InvAjust!$E$9:$E$6009,Saldo!P197,InvAjust!$C$9:$C$6009,"Add")-SUMIFS(InvAjust!$G$9:$G$6009,InvAjust!$E$9:$E$6009,Saldo!P197,InvAjust!$C$9:$C$6009,"Remove")),"")</f>
        <v/>
      </c>
      <c r="AA197" s="98" t="str">
        <f t="shared" si="48"/>
        <v/>
      </c>
    </row>
    <row r="198" spans="1:27" ht="18.95" customHeight="1" x14ac:dyDescent="0.25">
      <c r="A198" s="82"/>
      <c r="C198" s="89" t="str">
        <f t="shared" si="37"/>
        <v/>
      </c>
      <c r="D198" s="89" t="str">
        <f t="shared" si="38"/>
        <v/>
      </c>
      <c r="E198" s="89" t="str">
        <f t="shared" si="39"/>
        <v/>
      </c>
      <c r="F198" s="89" t="str">
        <f t="shared" si="40"/>
        <v/>
      </c>
      <c r="G198" s="90" t="str">
        <f t="shared" si="41"/>
        <v/>
      </c>
      <c r="H198" s="91" t="str">
        <f t="shared" si="42"/>
        <v/>
      </c>
      <c r="I198" s="91" t="str">
        <f t="shared" si="43"/>
        <v/>
      </c>
      <c r="J198" s="91" t="str">
        <f t="shared" si="44"/>
        <v/>
      </c>
      <c r="K198" s="92" t="str">
        <f t="shared" si="33"/>
        <v/>
      </c>
      <c r="L198" s="92" t="str">
        <f t="shared" si="34"/>
        <v/>
      </c>
      <c r="M198" s="92" t="str">
        <f t="shared" si="35"/>
        <v/>
      </c>
      <c r="N198" s="92" t="str">
        <f t="shared" si="36"/>
        <v/>
      </c>
      <c r="O198" s="76" t="str">
        <f>IF(Cadastro!D198="","",Cadastro!D198)</f>
        <v/>
      </c>
      <c r="P198" s="76" t="str">
        <f>IF(Cadastro!C198="","",Cadastro!C198)</f>
        <v/>
      </c>
      <c r="Q198" s="93" t="str">
        <f t="shared" si="45"/>
        <v/>
      </c>
      <c r="R198" s="94" t="str">
        <f>IF(Cadastro!H198="","",Cadastro!H198)</f>
        <v/>
      </c>
      <c r="S198" s="95" t="str">
        <f t="shared" si="46"/>
        <v/>
      </c>
      <c r="T198" s="96" t="str">
        <f t="shared" si="47"/>
        <v/>
      </c>
      <c r="U198" s="96" t="str">
        <f>IFERROR(IF(P198="","",SUMIF(Movimento!$D$9:$D$7010,Saldo!P198,Movimento!$I$9:$I$7010)+W198)/(V198+X198),"")</f>
        <v/>
      </c>
      <c r="V198" s="94" t="str">
        <f>IFERROR(IF(Cadastro!E198="","",Cadastro!E198),"")</f>
        <v/>
      </c>
      <c r="W198" s="97" t="str">
        <f>IFERROR(IF(Cadastro!I198="","",Cadastro!I198),"")</f>
        <v/>
      </c>
      <c r="X198" s="94" t="str">
        <f>IF(P198="","",SUMIF(Movimento!$D$9:$D$7010,Saldo!P198,Movimento!$G$9:$G$7010))</f>
        <v/>
      </c>
      <c r="Y198" s="94" t="str">
        <f>IF(P198="","",SUMIF(MovSaida!$D$9:$D$7010,Saldo!P198,MovSaida!$F$9:$F$7010))</f>
        <v/>
      </c>
      <c r="Z198" s="94" t="str">
        <f>IFERROR(IF(P198="","",SUMIFS(InvAjust!$G$9:$G$6009,InvAjust!$E$9:$E$6009,Saldo!P198,InvAjust!$C$9:$C$6009,"Add")-SUMIFS(InvAjust!$G$9:$G$6009,InvAjust!$E$9:$E$6009,Saldo!P198,InvAjust!$C$9:$C$6009,"Remove")),"")</f>
        <v/>
      </c>
      <c r="AA198" s="98" t="str">
        <f t="shared" si="48"/>
        <v/>
      </c>
    </row>
    <row r="199" spans="1:27" ht="18.95" customHeight="1" x14ac:dyDescent="0.25">
      <c r="A199" s="82"/>
      <c r="C199" s="89" t="str">
        <f t="shared" si="37"/>
        <v/>
      </c>
      <c r="D199" s="89" t="str">
        <f t="shared" si="38"/>
        <v/>
      </c>
      <c r="E199" s="89" t="str">
        <f t="shared" si="39"/>
        <v/>
      </c>
      <c r="F199" s="89" t="str">
        <f t="shared" si="40"/>
        <v/>
      </c>
      <c r="G199" s="90" t="str">
        <f t="shared" si="41"/>
        <v/>
      </c>
      <c r="H199" s="91" t="str">
        <f t="shared" si="42"/>
        <v/>
      </c>
      <c r="I199" s="91" t="str">
        <f t="shared" si="43"/>
        <v/>
      </c>
      <c r="J199" s="91" t="str">
        <f t="shared" si="44"/>
        <v/>
      </c>
      <c r="K199" s="92" t="str">
        <f t="shared" si="33"/>
        <v/>
      </c>
      <c r="L199" s="92" t="str">
        <f t="shared" si="34"/>
        <v/>
      </c>
      <c r="M199" s="92" t="str">
        <f t="shared" si="35"/>
        <v/>
      </c>
      <c r="N199" s="92" t="str">
        <f t="shared" si="36"/>
        <v/>
      </c>
      <c r="O199" s="76" t="str">
        <f>IF(Cadastro!D199="","",Cadastro!D199)</f>
        <v/>
      </c>
      <c r="P199" s="76" t="str">
        <f>IF(Cadastro!C199="","",Cadastro!C199)</f>
        <v/>
      </c>
      <c r="Q199" s="93" t="str">
        <f t="shared" si="45"/>
        <v/>
      </c>
      <c r="R199" s="94" t="str">
        <f>IF(Cadastro!H199="","",Cadastro!H199)</f>
        <v/>
      </c>
      <c r="S199" s="95" t="str">
        <f t="shared" si="46"/>
        <v/>
      </c>
      <c r="T199" s="96" t="str">
        <f t="shared" si="47"/>
        <v/>
      </c>
      <c r="U199" s="96" t="str">
        <f>IFERROR(IF(P199="","",SUMIF(Movimento!$D$9:$D$7010,Saldo!P199,Movimento!$I$9:$I$7010)+W199)/(V199+X199),"")</f>
        <v/>
      </c>
      <c r="V199" s="94" t="str">
        <f>IFERROR(IF(Cadastro!E199="","",Cadastro!E199),"")</f>
        <v/>
      </c>
      <c r="W199" s="97" t="str">
        <f>IFERROR(IF(Cadastro!I199="","",Cadastro!I199),"")</f>
        <v/>
      </c>
      <c r="X199" s="94" t="str">
        <f>IF(P199="","",SUMIF(Movimento!$D$9:$D$7010,Saldo!P199,Movimento!$G$9:$G$7010))</f>
        <v/>
      </c>
      <c r="Y199" s="94" t="str">
        <f>IF(P199="","",SUMIF(MovSaida!$D$9:$D$7010,Saldo!P199,MovSaida!$F$9:$F$7010))</f>
        <v/>
      </c>
      <c r="Z199" s="94" t="str">
        <f>IFERROR(IF(P199="","",SUMIFS(InvAjust!$G$9:$G$6009,InvAjust!$E$9:$E$6009,Saldo!P199,InvAjust!$C$9:$C$6009,"Add")-SUMIFS(InvAjust!$G$9:$G$6009,InvAjust!$E$9:$E$6009,Saldo!P199,InvAjust!$C$9:$C$6009,"Remove")),"")</f>
        <v/>
      </c>
      <c r="AA199" s="98" t="str">
        <f t="shared" si="48"/>
        <v/>
      </c>
    </row>
    <row r="200" spans="1:27" ht="18.95" customHeight="1" x14ac:dyDescent="0.25">
      <c r="A200" s="82"/>
      <c r="C200" s="89" t="str">
        <f t="shared" si="37"/>
        <v/>
      </c>
      <c r="D200" s="89" t="str">
        <f t="shared" si="38"/>
        <v/>
      </c>
      <c r="E200" s="89" t="str">
        <f t="shared" si="39"/>
        <v/>
      </c>
      <c r="F200" s="89" t="str">
        <f t="shared" si="40"/>
        <v/>
      </c>
      <c r="G200" s="90" t="str">
        <f t="shared" si="41"/>
        <v/>
      </c>
      <c r="H200" s="91" t="str">
        <f t="shared" si="42"/>
        <v/>
      </c>
      <c r="I200" s="91" t="str">
        <f t="shared" si="43"/>
        <v/>
      </c>
      <c r="J200" s="91" t="str">
        <f t="shared" si="44"/>
        <v/>
      </c>
      <c r="K200" s="92" t="str">
        <f t="shared" si="33"/>
        <v/>
      </c>
      <c r="L200" s="92" t="str">
        <f t="shared" si="34"/>
        <v/>
      </c>
      <c r="M200" s="92" t="str">
        <f t="shared" si="35"/>
        <v/>
      </c>
      <c r="N200" s="92" t="str">
        <f t="shared" si="36"/>
        <v/>
      </c>
      <c r="O200" s="76" t="str">
        <f>IF(Cadastro!D200="","",Cadastro!D200)</f>
        <v/>
      </c>
      <c r="P200" s="76" t="str">
        <f>IF(Cadastro!C200="","",Cadastro!C200)</f>
        <v/>
      </c>
      <c r="Q200" s="93" t="str">
        <f t="shared" si="45"/>
        <v/>
      </c>
      <c r="R200" s="94" t="str">
        <f>IF(Cadastro!H200="","",Cadastro!H200)</f>
        <v/>
      </c>
      <c r="S200" s="95" t="str">
        <f t="shared" si="46"/>
        <v/>
      </c>
      <c r="T200" s="96" t="str">
        <f t="shared" si="47"/>
        <v/>
      </c>
      <c r="U200" s="96" t="str">
        <f>IFERROR(IF(P200="","",SUMIF(Movimento!$D$9:$D$7010,Saldo!P200,Movimento!$I$9:$I$7010)+W200)/(V200+X200),"")</f>
        <v/>
      </c>
      <c r="V200" s="94" t="str">
        <f>IFERROR(IF(Cadastro!E200="","",Cadastro!E200),"")</f>
        <v/>
      </c>
      <c r="W200" s="97" t="str">
        <f>IFERROR(IF(Cadastro!I200="","",Cadastro!I200),"")</f>
        <v/>
      </c>
      <c r="X200" s="94" t="str">
        <f>IF(P200="","",SUMIF(Movimento!$D$9:$D$7010,Saldo!P200,Movimento!$G$9:$G$7010))</f>
        <v/>
      </c>
      <c r="Y200" s="94" t="str">
        <f>IF(P200="","",SUMIF(MovSaida!$D$9:$D$7010,Saldo!P200,MovSaida!$F$9:$F$7010))</f>
        <v/>
      </c>
      <c r="Z200" s="94" t="str">
        <f>IFERROR(IF(P200="","",SUMIFS(InvAjust!$G$9:$G$6009,InvAjust!$E$9:$E$6009,Saldo!P200,InvAjust!$C$9:$C$6009,"Add")-SUMIFS(InvAjust!$G$9:$G$6009,InvAjust!$E$9:$E$6009,Saldo!P200,InvAjust!$C$9:$C$6009,"Remove")),"")</f>
        <v/>
      </c>
      <c r="AA200" s="98" t="str">
        <f t="shared" si="48"/>
        <v/>
      </c>
    </row>
    <row r="201" spans="1:27" ht="18.95" customHeight="1" x14ac:dyDescent="0.25">
      <c r="A201" s="82"/>
      <c r="C201" s="89" t="str">
        <f t="shared" si="37"/>
        <v/>
      </c>
      <c r="D201" s="89" t="str">
        <f t="shared" si="38"/>
        <v/>
      </c>
      <c r="E201" s="89" t="str">
        <f t="shared" si="39"/>
        <v/>
      </c>
      <c r="F201" s="89" t="str">
        <f t="shared" si="40"/>
        <v/>
      </c>
      <c r="G201" s="90" t="str">
        <f t="shared" si="41"/>
        <v/>
      </c>
      <c r="H201" s="91" t="str">
        <f t="shared" si="42"/>
        <v/>
      </c>
      <c r="I201" s="91" t="str">
        <f t="shared" si="43"/>
        <v/>
      </c>
      <c r="J201" s="91" t="str">
        <f t="shared" si="44"/>
        <v/>
      </c>
      <c r="K201" s="92" t="str">
        <f t="shared" ref="K201:K264" si="49">IFERROR(Q201/SUM($Q$9:$Q$1009),"")</f>
        <v/>
      </c>
      <c r="L201" s="92" t="str">
        <f t="shared" ref="L201:L264" si="50">IFERROR(T201/SUM($T$9:$T$1009),"")</f>
        <v/>
      </c>
      <c r="M201" s="92" t="str">
        <f t="shared" ref="M201:M264" si="51">IFERROR(X201/SUM($X$9:$X$1009),"")</f>
        <v/>
      </c>
      <c r="N201" s="92" t="str">
        <f t="shared" ref="N201:N264" si="52">IFERROR(Y201/SUM($Y$9:$Y$1009),"")</f>
        <v/>
      </c>
      <c r="O201" s="76" t="str">
        <f>IF(Cadastro!D201="","",Cadastro!D201)</f>
        <v/>
      </c>
      <c r="P201" s="76" t="str">
        <f>IF(Cadastro!C201="","",Cadastro!C201)</f>
        <v/>
      </c>
      <c r="Q201" s="93" t="str">
        <f t="shared" si="45"/>
        <v/>
      </c>
      <c r="R201" s="94" t="str">
        <f>IF(Cadastro!H201="","",Cadastro!H201)</f>
        <v/>
      </c>
      <c r="S201" s="95" t="str">
        <f t="shared" si="46"/>
        <v/>
      </c>
      <c r="T201" s="96" t="str">
        <f t="shared" si="47"/>
        <v/>
      </c>
      <c r="U201" s="96" t="str">
        <f>IFERROR(IF(P201="","",SUMIF(Movimento!$D$9:$D$7010,Saldo!P201,Movimento!$I$9:$I$7010)+W201)/(V201+X201),"")</f>
        <v/>
      </c>
      <c r="V201" s="94" t="str">
        <f>IFERROR(IF(Cadastro!E201="","",Cadastro!E201),"")</f>
        <v/>
      </c>
      <c r="W201" s="97" t="str">
        <f>IFERROR(IF(Cadastro!I201="","",Cadastro!I201),"")</f>
        <v/>
      </c>
      <c r="X201" s="94" t="str">
        <f>IF(P201="","",SUMIF(Movimento!$D$9:$D$7010,Saldo!P201,Movimento!$G$9:$G$7010))</f>
        <v/>
      </c>
      <c r="Y201" s="94" t="str">
        <f>IF(P201="","",SUMIF(MovSaida!$D$9:$D$7010,Saldo!P201,MovSaida!$F$9:$F$7010))</f>
        <v/>
      </c>
      <c r="Z201" s="94" t="str">
        <f>IFERROR(IF(P201="","",SUMIFS(InvAjust!$G$9:$G$6009,InvAjust!$E$9:$E$6009,Saldo!P201,InvAjust!$C$9:$C$6009,"Add")-SUMIFS(InvAjust!$G$9:$G$6009,InvAjust!$E$9:$E$6009,Saldo!P201,InvAjust!$C$9:$C$6009,"Remove")),"")</f>
        <v/>
      </c>
      <c r="AA201" s="98" t="str">
        <f t="shared" si="48"/>
        <v/>
      </c>
    </row>
    <row r="202" spans="1:27" ht="18.95" customHeight="1" x14ac:dyDescent="0.25">
      <c r="A202" s="82"/>
      <c r="C202" s="89" t="str">
        <f t="shared" ref="C202:C265" si="53">IFERROR("q"&amp;_xlfn.RANK.EQ(G202,$G$9:$G$1009,0),"")</f>
        <v/>
      </c>
      <c r="D202" s="89" t="str">
        <f t="shared" ref="D202:D265" si="54">IFERROR("v"&amp;_xlfn.RANK.EQ(H202,$H$9:$H$1009,0),"")</f>
        <v/>
      </c>
      <c r="E202" s="89" t="str">
        <f t="shared" ref="E202:E265" si="55">IFERROR("e"&amp;_xlfn.RANK.EQ(I202,$I$9:$I$1009,0),"")</f>
        <v/>
      </c>
      <c r="F202" s="89" t="str">
        <f t="shared" ref="F202:F265" si="56">IFERROR("s"&amp;_xlfn.RANK.EQ(J202,$J$9:$J$1009,0),"")</f>
        <v/>
      </c>
      <c r="G202" s="90" t="str">
        <f t="shared" ref="G202:G265" si="57">IF(O202="","",Q202+ROW(Q202)/10)</f>
        <v/>
      </c>
      <c r="H202" s="91" t="str">
        <f t="shared" ref="H202:H265" si="58">IF(O202="","",T202+ROW(T202)/10)</f>
        <v/>
      </c>
      <c r="I202" s="91" t="str">
        <f t="shared" ref="I202:I265" si="59">IF(O202="","",X202+ROW(X202)/10)</f>
        <v/>
      </c>
      <c r="J202" s="91" t="str">
        <f t="shared" ref="J202:J265" si="60">IF(O202="","",Y202+ROW(Y202)/10)</f>
        <v/>
      </c>
      <c r="K202" s="92" t="str">
        <f t="shared" si="49"/>
        <v/>
      </c>
      <c r="L202" s="92" t="str">
        <f t="shared" si="50"/>
        <v/>
      </c>
      <c r="M202" s="92" t="str">
        <f t="shared" si="51"/>
        <v/>
      </c>
      <c r="N202" s="92" t="str">
        <f t="shared" si="52"/>
        <v/>
      </c>
      <c r="O202" s="76" t="str">
        <f>IF(Cadastro!D202="","",Cadastro!D202)</f>
        <v/>
      </c>
      <c r="P202" s="76" t="str">
        <f>IF(Cadastro!C202="","",Cadastro!C202)</f>
        <v/>
      </c>
      <c r="Q202" s="93" t="str">
        <f t="shared" ref="Q202:Q265" si="61">IFERROR(V202+X202-Y202+Z202,"")</f>
        <v/>
      </c>
      <c r="R202" s="94" t="str">
        <f>IF(Cadastro!H202="","",Cadastro!H202)</f>
        <v/>
      </c>
      <c r="S202" s="95" t="str">
        <f t="shared" ref="S202:S265" si="62">IFERROR(IF(Q202&gt;=R202,(Q202/R202)-1,(R202-Q202)/R202*-1),"")</f>
        <v/>
      </c>
      <c r="T202" s="96" t="str">
        <f t="shared" ref="T202:T265" si="63">IFERROR(IF(P202="","",Q202*U202),"")</f>
        <v/>
      </c>
      <c r="U202" s="96" t="str">
        <f>IFERROR(IF(P202="","",SUMIF(Movimento!$D$9:$D$7010,Saldo!P202,Movimento!$I$9:$I$7010)+W202)/(V202+X202),"")</f>
        <v/>
      </c>
      <c r="V202" s="94" t="str">
        <f>IFERROR(IF(Cadastro!E202="","",Cadastro!E202),"")</f>
        <v/>
      </c>
      <c r="W202" s="97" t="str">
        <f>IFERROR(IF(Cadastro!I202="","",Cadastro!I202),"")</f>
        <v/>
      </c>
      <c r="X202" s="94" t="str">
        <f>IF(P202="","",SUMIF(Movimento!$D$9:$D$7010,Saldo!P202,Movimento!$G$9:$G$7010))</f>
        <v/>
      </c>
      <c r="Y202" s="94" t="str">
        <f>IF(P202="","",SUMIF(MovSaida!$D$9:$D$7010,Saldo!P202,MovSaida!$F$9:$F$7010))</f>
        <v/>
      </c>
      <c r="Z202" s="94" t="str">
        <f>IFERROR(IF(P202="","",SUMIFS(InvAjust!$G$9:$G$6009,InvAjust!$E$9:$E$6009,Saldo!P202,InvAjust!$C$9:$C$6009,"Add")-SUMIFS(InvAjust!$G$9:$G$6009,InvAjust!$E$9:$E$6009,Saldo!P202,InvAjust!$C$9:$C$6009,"Remove")),"")</f>
        <v/>
      </c>
      <c r="AA202" s="98" t="str">
        <f t="shared" ref="AA202:AA265" si="64">IFERROR(ABS(Z202)*U202,"")</f>
        <v/>
      </c>
    </row>
    <row r="203" spans="1:27" ht="18.95" customHeight="1" x14ac:dyDescent="0.25">
      <c r="A203" s="82"/>
      <c r="C203" s="89" t="str">
        <f t="shared" si="53"/>
        <v/>
      </c>
      <c r="D203" s="89" t="str">
        <f t="shared" si="54"/>
        <v/>
      </c>
      <c r="E203" s="89" t="str">
        <f t="shared" si="55"/>
        <v/>
      </c>
      <c r="F203" s="89" t="str">
        <f t="shared" si="56"/>
        <v/>
      </c>
      <c r="G203" s="90" t="str">
        <f t="shared" si="57"/>
        <v/>
      </c>
      <c r="H203" s="91" t="str">
        <f t="shared" si="58"/>
        <v/>
      </c>
      <c r="I203" s="91" t="str">
        <f t="shared" si="59"/>
        <v/>
      </c>
      <c r="J203" s="91" t="str">
        <f t="shared" si="60"/>
        <v/>
      </c>
      <c r="K203" s="92" t="str">
        <f t="shared" si="49"/>
        <v/>
      </c>
      <c r="L203" s="92" t="str">
        <f t="shared" si="50"/>
        <v/>
      </c>
      <c r="M203" s="92" t="str">
        <f t="shared" si="51"/>
        <v/>
      </c>
      <c r="N203" s="92" t="str">
        <f t="shared" si="52"/>
        <v/>
      </c>
      <c r="O203" s="76" t="str">
        <f>IF(Cadastro!D203="","",Cadastro!D203)</f>
        <v/>
      </c>
      <c r="P203" s="76" t="str">
        <f>IF(Cadastro!C203="","",Cadastro!C203)</f>
        <v/>
      </c>
      <c r="Q203" s="93" t="str">
        <f t="shared" si="61"/>
        <v/>
      </c>
      <c r="R203" s="94" t="str">
        <f>IF(Cadastro!H203="","",Cadastro!H203)</f>
        <v/>
      </c>
      <c r="S203" s="95" t="str">
        <f t="shared" si="62"/>
        <v/>
      </c>
      <c r="T203" s="96" t="str">
        <f t="shared" si="63"/>
        <v/>
      </c>
      <c r="U203" s="96" t="str">
        <f>IFERROR(IF(P203="","",SUMIF(Movimento!$D$9:$D$7010,Saldo!P203,Movimento!$I$9:$I$7010)+W203)/(V203+X203),"")</f>
        <v/>
      </c>
      <c r="V203" s="94" t="str">
        <f>IFERROR(IF(Cadastro!E203="","",Cadastro!E203),"")</f>
        <v/>
      </c>
      <c r="W203" s="97" t="str">
        <f>IFERROR(IF(Cadastro!I203="","",Cadastro!I203),"")</f>
        <v/>
      </c>
      <c r="X203" s="94" t="str">
        <f>IF(P203="","",SUMIF(Movimento!$D$9:$D$7010,Saldo!P203,Movimento!$G$9:$G$7010))</f>
        <v/>
      </c>
      <c r="Y203" s="94" t="str">
        <f>IF(P203="","",SUMIF(MovSaida!$D$9:$D$7010,Saldo!P203,MovSaida!$F$9:$F$7010))</f>
        <v/>
      </c>
      <c r="Z203" s="94" t="str">
        <f>IFERROR(IF(P203="","",SUMIFS(InvAjust!$G$9:$G$6009,InvAjust!$E$9:$E$6009,Saldo!P203,InvAjust!$C$9:$C$6009,"Add")-SUMIFS(InvAjust!$G$9:$G$6009,InvAjust!$E$9:$E$6009,Saldo!P203,InvAjust!$C$9:$C$6009,"Remove")),"")</f>
        <v/>
      </c>
      <c r="AA203" s="98" t="str">
        <f t="shared" si="64"/>
        <v/>
      </c>
    </row>
    <row r="204" spans="1:27" ht="18.95" customHeight="1" x14ac:dyDescent="0.25">
      <c r="A204" s="82"/>
      <c r="C204" s="89" t="str">
        <f t="shared" si="53"/>
        <v/>
      </c>
      <c r="D204" s="89" t="str">
        <f t="shared" si="54"/>
        <v/>
      </c>
      <c r="E204" s="89" t="str">
        <f t="shared" si="55"/>
        <v/>
      </c>
      <c r="F204" s="89" t="str">
        <f t="shared" si="56"/>
        <v/>
      </c>
      <c r="G204" s="90" t="str">
        <f t="shared" si="57"/>
        <v/>
      </c>
      <c r="H204" s="91" t="str">
        <f t="shared" si="58"/>
        <v/>
      </c>
      <c r="I204" s="91" t="str">
        <f t="shared" si="59"/>
        <v/>
      </c>
      <c r="J204" s="91" t="str">
        <f t="shared" si="60"/>
        <v/>
      </c>
      <c r="K204" s="92" t="str">
        <f t="shared" si="49"/>
        <v/>
      </c>
      <c r="L204" s="92" t="str">
        <f t="shared" si="50"/>
        <v/>
      </c>
      <c r="M204" s="92" t="str">
        <f t="shared" si="51"/>
        <v/>
      </c>
      <c r="N204" s="92" t="str">
        <f t="shared" si="52"/>
        <v/>
      </c>
      <c r="O204" s="76" t="str">
        <f>IF(Cadastro!D204="","",Cadastro!D204)</f>
        <v/>
      </c>
      <c r="P204" s="76" t="str">
        <f>IF(Cadastro!C204="","",Cadastro!C204)</f>
        <v/>
      </c>
      <c r="Q204" s="93" t="str">
        <f t="shared" si="61"/>
        <v/>
      </c>
      <c r="R204" s="94" t="str">
        <f>IF(Cadastro!H204="","",Cadastro!H204)</f>
        <v/>
      </c>
      <c r="S204" s="95" t="str">
        <f t="shared" si="62"/>
        <v/>
      </c>
      <c r="T204" s="96" t="str">
        <f t="shared" si="63"/>
        <v/>
      </c>
      <c r="U204" s="96" t="str">
        <f>IFERROR(IF(P204="","",SUMIF(Movimento!$D$9:$D$7010,Saldo!P204,Movimento!$I$9:$I$7010)+W204)/(V204+X204),"")</f>
        <v/>
      </c>
      <c r="V204" s="94" t="str">
        <f>IFERROR(IF(Cadastro!E204="","",Cadastro!E204),"")</f>
        <v/>
      </c>
      <c r="W204" s="97" t="str">
        <f>IFERROR(IF(Cadastro!I204="","",Cadastro!I204),"")</f>
        <v/>
      </c>
      <c r="X204" s="94" t="str">
        <f>IF(P204="","",SUMIF(Movimento!$D$9:$D$7010,Saldo!P204,Movimento!$G$9:$G$7010))</f>
        <v/>
      </c>
      <c r="Y204" s="94" t="str">
        <f>IF(P204="","",SUMIF(MovSaida!$D$9:$D$7010,Saldo!P204,MovSaida!$F$9:$F$7010))</f>
        <v/>
      </c>
      <c r="Z204" s="94" t="str">
        <f>IFERROR(IF(P204="","",SUMIFS(InvAjust!$G$9:$G$6009,InvAjust!$E$9:$E$6009,Saldo!P204,InvAjust!$C$9:$C$6009,"Add")-SUMIFS(InvAjust!$G$9:$G$6009,InvAjust!$E$9:$E$6009,Saldo!P204,InvAjust!$C$9:$C$6009,"Remove")),"")</f>
        <v/>
      </c>
      <c r="AA204" s="98" t="str">
        <f t="shared" si="64"/>
        <v/>
      </c>
    </row>
    <row r="205" spans="1:27" ht="18.95" customHeight="1" x14ac:dyDescent="0.25">
      <c r="A205" s="82"/>
      <c r="C205" s="89" t="str">
        <f t="shared" si="53"/>
        <v/>
      </c>
      <c r="D205" s="89" t="str">
        <f t="shared" si="54"/>
        <v/>
      </c>
      <c r="E205" s="89" t="str">
        <f t="shared" si="55"/>
        <v/>
      </c>
      <c r="F205" s="89" t="str">
        <f t="shared" si="56"/>
        <v/>
      </c>
      <c r="G205" s="90" t="str">
        <f t="shared" si="57"/>
        <v/>
      </c>
      <c r="H205" s="91" t="str">
        <f t="shared" si="58"/>
        <v/>
      </c>
      <c r="I205" s="91" t="str">
        <f t="shared" si="59"/>
        <v/>
      </c>
      <c r="J205" s="91" t="str">
        <f t="shared" si="60"/>
        <v/>
      </c>
      <c r="K205" s="92" t="str">
        <f t="shared" si="49"/>
        <v/>
      </c>
      <c r="L205" s="92" t="str">
        <f t="shared" si="50"/>
        <v/>
      </c>
      <c r="M205" s="92" t="str">
        <f t="shared" si="51"/>
        <v/>
      </c>
      <c r="N205" s="92" t="str">
        <f t="shared" si="52"/>
        <v/>
      </c>
      <c r="O205" s="76" t="str">
        <f>IF(Cadastro!D205="","",Cadastro!D205)</f>
        <v/>
      </c>
      <c r="P205" s="76" t="str">
        <f>IF(Cadastro!C205="","",Cadastro!C205)</f>
        <v/>
      </c>
      <c r="Q205" s="93" t="str">
        <f t="shared" si="61"/>
        <v/>
      </c>
      <c r="R205" s="94" t="str">
        <f>IF(Cadastro!H205="","",Cadastro!H205)</f>
        <v/>
      </c>
      <c r="S205" s="95" t="str">
        <f t="shared" si="62"/>
        <v/>
      </c>
      <c r="T205" s="96" t="str">
        <f t="shared" si="63"/>
        <v/>
      </c>
      <c r="U205" s="96" t="str">
        <f>IFERROR(IF(P205="","",SUMIF(Movimento!$D$9:$D$7010,Saldo!P205,Movimento!$I$9:$I$7010)+W205)/(V205+X205),"")</f>
        <v/>
      </c>
      <c r="V205" s="94" t="str">
        <f>IFERROR(IF(Cadastro!E205="","",Cadastro!E205),"")</f>
        <v/>
      </c>
      <c r="W205" s="97" t="str">
        <f>IFERROR(IF(Cadastro!I205="","",Cadastro!I205),"")</f>
        <v/>
      </c>
      <c r="X205" s="94" t="str">
        <f>IF(P205="","",SUMIF(Movimento!$D$9:$D$7010,Saldo!P205,Movimento!$G$9:$G$7010))</f>
        <v/>
      </c>
      <c r="Y205" s="94" t="str">
        <f>IF(P205="","",SUMIF(MovSaida!$D$9:$D$7010,Saldo!P205,MovSaida!$F$9:$F$7010))</f>
        <v/>
      </c>
      <c r="Z205" s="94" t="str">
        <f>IFERROR(IF(P205="","",SUMIFS(InvAjust!$G$9:$G$6009,InvAjust!$E$9:$E$6009,Saldo!P205,InvAjust!$C$9:$C$6009,"Add")-SUMIFS(InvAjust!$G$9:$G$6009,InvAjust!$E$9:$E$6009,Saldo!P205,InvAjust!$C$9:$C$6009,"Remove")),"")</f>
        <v/>
      </c>
      <c r="AA205" s="98" t="str">
        <f t="shared" si="64"/>
        <v/>
      </c>
    </row>
    <row r="206" spans="1:27" ht="18.95" customHeight="1" x14ac:dyDescent="0.25">
      <c r="A206" s="82"/>
      <c r="C206" s="89" t="str">
        <f t="shared" si="53"/>
        <v/>
      </c>
      <c r="D206" s="89" t="str">
        <f t="shared" si="54"/>
        <v/>
      </c>
      <c r="E206" s="89" t="str">
        <f t="shared" si="55"/>
        <v/>
      </c>
      <c r="F206" s="89" t="str">
        <f t="shared" si="56"/>
        <v/>
      </c>
      <c r="G206" s="90" t="str">
        <f t="shared" si="57"/>
        <v/>
      </c>
      <c r="H206" s="91" t="str">
        <f t="shared" si="58"/>
        <v/>
      </c>
      <c r="I206" s="91" t="str">
        <f t="shared" si="59"/>
        <v/>
      </c>
      <c r="J206" s="91" t="str">
        <f t="shared" si="60"/>
        <v/>
      </c>
      <c r="K206" s="92" t="str">
        <f t="shared" si="49"/>
        <v/>
      </c>
      <c r="L206" s="92" t="str">
        <f t="shared" si="50"/>
        <v/>
      </c>
      <c r="M206" s="92" t="str">
        <f t="shared" si="51"/>
        <v/>
      </c>
      <c r="N206" s="92" t="str">
        <f t="shared" si="52"/>
        <v/>
      </c>
      <c r="O206" s="76" t="str">
        <f>IF(Cadastro!D206="","",Cadastro!D206)</f>
        <v/>
      </c>
      <c r="P206" s="76" t="str">
        <f>IF(Cadastro!C206="","",Cadastro!C206)</f>
        <v/>
      </c>
      <c r="Q206" s="93" t="str">
        <f t="shared" si="61"/>
        <v/>
      </c>
      <c r="R206" s="94" t="str">
        <f>IF(Cadastro!H206="","",Cadastro!H206)</f>
        <v/>
      </c>
      <c r="S206" s="95" t="str">
        <f t="shared" si="62"/>
        <v/>
      </c>
      <c r="T206" s="96" t="str">
        <f t="shared" si="63"/>
        <v/>
      </c>
      <c r="U206" s="96" t="str">
        <f>IFERROR(IF(P206="","",SUMIF(Movimento!$D$9:$D$7010,Saldo!P206,Movimento!$I$9:$I$7010)+W206)/(V206+X206),"")</f>
        <v/>
      </c>
      <c r="V206" s="94" t="str">
        <f>IFERROR(IF(Cadastro!E206="","",Cadastro!E206),"")</f>
        <v/>
      </c>
      <c r="W206" s="97" t="str">
        <f>IFERROR(IF(Cadastro!I206="","",Cadastro!I206),"")</f>
        <v/>
      </c>
      <c r="X206" s="94" t="str">
        <f>IF(P206="","",SUMIF(Movimento!$D$9:$D$7010,Saldo!P206,Movimento!$G$9:$G$7010))</f>
        <v/>
      </c>
      <c r="Y206" s="94" t="str">
        <f>IF(P206="","",SUMIF(MovSaida!$D$9:$D$7010,Saldo!P206,MovSaida!$F$9:$F$7010))</f>
        <v/>
      </c>
      <c r="Z206" s="94" t="str">
        <f>IFERROR(IF(P206="","",SUMIFS(InvAjust!$G$9:$G$6009,InvAjust!$E$9:$E$6009,Saldo!P206,InvAjust!$C$9:$C$6009,"Add")-SUMIFS(InvAjust!$G$9:$G$6009,InvAjust!$E$9:$E$6009,Saldo!P206,InvAjust!$C$9:$C$6009,"Remove")),"")</f>
        <v/>
      </c>
      <c r="AA206" s="98" t="str">
        <f t="shared" si="64"/>
        <v/>
      </c>
    </row>
    <row r="207" spans="1:27" ht="18.95" customHeight="1" x14ac:dyDescent="0.25">
      <c r="A207" s="82"/>
      <c r="C207" s="89" t="str">
        <f t="shared" si="53"/>
        <v/>
      </c>
      <c r="D207" s="89" t="str">
        <f t="shared" si="54"/>
        <v/>
      </c>
      <c r="E207" s="89" t="str">
        <f t="shared" si="55"/>
        <v/>
      </c>
      <c r="F207" s="89" t="str">
        <f t="shared" si="56"/>
        <v/>
      </c>
      <c r="G207" s="90" t="str">
        <f t="shared" si="57"/>
        <v/>
      </c>
      <c r="H207" s="91" t="str">
        <f t="shared" si="58"/>
        <v/>
      </c>
      <c r="I207" s="91" t="str">
        <f t="shared" si="59"/>
        <v/>
      </c>
      <c r="J207" s="91" t="str">
        <f t="shared" si="60"/>
        <v/>
      </c>
      <c r="K207" s="92" t="str">
        <f t="shared" si="49"/>
        <v/>
      </c>
      <c r="L207" s="92" t="str">
        <f t="shared" si="50"/>
        <v/>
      </c>
      <c r="M207" s="92" t="str">
        <f t="shared" si="51"/>
        <v/>
      </c>
      <c r="N207" s="92" t="str">
        <f t="shared" si="52"/>
        <v/>
      </c>
      <c r="O207" s="76" t="str">
        <f>IF(Cadastro!D207="","",Cadastro!D207)</f>
        <v/>
      </c>
      <c r="P207" s="76" t="str">
        <f>IF(Cadastro!C207="","",Cadastro!C207)</f>
        <v/>
      </c>
      <c r="Q207" s="93" t="str">
        <f t="shared" si="61"/>
        <v/>
      </c>
      <c r="R207" s="94" t="str">
        <f>IF(Cadastro!H207="","",Cadastro!H207)</f>
        <v/>
      </c>
      <c r="S207" s="95" t="str">
        <f t="shared" si="62"/>
        <v/>
      </c>
      <c r="T207" s="96" t="str">
        <f t="shared" si="63"/>
        <v/>
      </c>
      <c r="U207" s="96" t="str">
        <f>IFERROR(IF(P207="","",SUMIF(Movimento!$D$9:$D$7010,Saldo!P207,Movimento!$I$9:$I$7010)+W207)/(V207+X207),"")</f>
        <v/>
      </c>
      <c r="V207" s="94" t="str">
        <f>IFERROR(IF(Cadastro!E207="","",Cadastro!E207),"")</f>
        <v/>
      </c>
      <c r="W207" s="97" t="str">
        <f>IFERROR(IF(Cadastro!I207="","",Cadastro!I207),"")</f>
        <v/>
      </c>
      <c r="X207" s="94" t="str">
        <f>IF(P207="","",SUMIF(Movimento!$D$9:$D$7010,Saldo!P207,Movimento!$G$9:$G$7010))</f>
        <v/>
      </c>
      <c r="Y207" s="94" t="str">
        <f>IF(P207="","",SUMIF(MovSaida!$D$9:$D$7010,Saldo!P207,MovSaida!$F$9:$F$7010))</f>
        <v/>
      </c>
      <c r="Z207" s="94" t="str">
        <f>IFERROR(IF(P207="","",SUMIFS(InvAjust!$G$9:$G$6009,InvAjust!$E$9:$E$6009,Saldo!P207,InvAjust!$C$9:$C$6009,"Add")-SUMIFS(InvAjust!$G$9:$G$6009,InvAjust!$E$9:$E$6009,Saldo!P207,InvAjust!$C$9:$C$6009,"Remove")),"")</f>
        <v/>
      </c>
      <c r="AA207" s="98" t="str">
        <f t="shared" si="64"/>
        <v/>
      </c>
    </row>
    <row r="208" spans="1:27" ht="18.95" customHeight="1" x14ac:dyDescent="0.25">
      <c r="A208" s="82"/>
      <c r="C208" s="89" t="str">
        <f t="shared" si="53"/>
        <v/>
      </c>
      <c r="D208" s="89" t="str">
        <f t="shared" si="54"/>
        <v/>
      </c>
      <c r="E208" s="89" t="str">
        <f t="shared" si="55"/>
        <v/>
      </c>
      <c r="F208" s="89" t="str">
        <f t="shared" si="56"/>
        <v/>
      </c>
      <c r="G208" s="90" t="str">
        <f t="shared" si="57"/>
        <v/>
      </c>
      <c r="H208" s="91" t="str">
        <f t="shared" si="58"/>
        <v/>
      </c>
      <c r="I208" s="91" t="str">
        <f t="shared" si="59"/>
        <v/>
      </c>
      <c r="J208" s="91" t="str">
        <f t="shared" si="60"/>
        <v/>
      </c>
      <c r="K208" s="92" t="str">
        <f t="shared" si="49"/>
        <v/>
      </c>
      <c r="L208" s="92" t="str">
        <f t="shared" si="50"/>
        <v/>
      </c>
      <c r="M208" s="92" t="str">
        <f t="shared" si="51"/>
        <v/>
      </c>
      <c r="N208" s="92" t="str">
        <f t="shared" si="52"/>
        <v/>
      </c>
      <c r="O208" s="76" t="str">
        <f>IF(Cadastro!D208="","",Cadastro!D208)</f>
        <v/>
      </c>
      <c r="P208" s="76" t="str">
        <f>IF(Cadastro!C208="","",Cadastro!C208)</f>
        <v/>
      </c>
      <c r="Q208" s="93" t="str">
        <f t="shared" si="61"/>
        <v/>
      </c>
      <c r="R208" s="94" t="str">
        <f>IF(Cadastro!H208="","",Cadastro!H208)</f>
        <v/>
      </c>
      <c r="S208" s="95" t="str">
        <f t="shared" si="62"/>
        <v/>
      </c>
      <c r="T208" s="96" t="str">
        <f t="shared" si="63"/>
        <v/>
      </c>
      <c r="U208" s="96" t="str">
        <f>IFERROR(IF(P208="","",SUMIF(Movimento!$D$9:$D$7010,Saldo!P208,Movimento!$I$9:$I$7010)+W208)/(V208+X208),"")</f>
        <v/>
      </c>
      <c r="V208" s="94" t="str">
        <f>IFERROR(IF(Cadastro!E208="","",Cadastro!E208),"")</f>
        <v/>
      </c>
      <c r="W208" s="97" t="str">
        <f>IFERROR(IF(Cadastro!I208="","",Cadastro!I208),"")</f>
        <v/>
      </c>
      <c r="X208" s="94" t="str">
        <f>IF(P208="","",SUMIF(Movimento!$D$9:$D$7010,Saldo!P208,Movimento!$G$9:$G$7010))</f>
        <v/>
      </c>
      <c r="Y208" s="94" t="str">
        <f>IF(P208="","",SUMIF(MovSaida!$D$9:$D$7010,Saldo!P208,MovSaida!$F$9:$F$7010))</f>
        <v/>
      </c>
      <c r="Z208" s="94" t="str">
        <f>IFERROR(IF(P208="","",SUMIFS(InvAjust!$G$9:$G$6009,InvAjust!$E$9:$E$6009,Saldo!P208,InvAjust!$C$9:$C$6009,"Add")-SUMIFS(InvAjust!$G$9:$G$6009,InvAjust!$E$9:$E$6009,Saldo!P208,InvAjust!$C$9:$C$6009,"Remove")),"")</f>
        <v/>
      </c>
      <c r="AA208" s="98" t="str">
        <f t="shared" si="64"/>
        <v/>
      </c>
    </row>
    <row r="209" spans="1:27" ht="18.95" customHeight="1" x14ac:dyDescent="0.25">
      <c r="A209" s="82"/>
      <c r="C209" s="89" t="str">
        <f t="shared" si="53"/>
        <v/>
      </c>
      <c r="D209" s="89" t="str">
        <f t="shared" si="54"/>
        <v/>
      </c>
      <c r="E209" s="89" t="str">
        <f t="shared" si="55"/>
        <v/>
      </c>
      <c r="F209" s="89" t="str">
        <f t="shared" si="56"/>
        <v/>
      </c>
      <c r="G209" s="90" t="str">
        <f t="shared" si="57"/>
        <v/>
      </c>
      <c r="H209" s="91" t="str">
        <f t="shared" si="58"/>
        <v/>
      </c>
      <c r="I209" s="91" t="str">
        <f t="shared" si="59"/>
        <v/>
      </c>
      <c r="J209" s="91" t="str">
        <f t="shared" si="60"/>
        <v/>
      </c>
      <c r="K209" s="92" t="str">
        <f t="shared" si="49"/>
        <v/>
      </c>
      <c r="L209" s="92" t="str">
        <f t="shared" si="50"/>
        <v/>
      </c>
      <c r="M209" s="92" t="str">
        <f t="shared" si="51"/>
        <v/>
      </c>
      <c r="N209" s="92" t="str">
        <f t="shared" si="52"/>
        <v/>
      </c>
      <c r="O209" s="76" t="str">
        <f>IF(Cadastro!D209="","",Cadastro!D209)</f>
        <v/>
      </c>
      <c r="P209" s="76" t="str">
        <f>IF(Cadastro!C209="","",Cadastro!C209)</f>
        <v/>
      </c>
      <c r="Q209" s="93" t="str">
        <f t="shared" si="61"/>
        <v/>
      </c>
      <c r="R209" s="94" t="str">
        <f>IF(Cadastro!H209="","",Cadastro!H209)</f>
        <v/>
      </c>
      <c r="S209" s="95" t="str">
        <f t="shared" si="62"/>
        <v/>
      </c>
      <c r="T209" s="96" t="str">
        <f t="shared" si="63"/>
        <v/>
      </c>
      <c r="U209" s="96" t="str">
        <f>IFERROR(IF(P209="","",SUMIF(Movimento!$D$9:$D$7010,Saldo!P209,Movimento!$I$9:$I$7010)+W209)/(V209+X209),"")</f>
        <v/>
      </c>
      <c r="V209" s="94" t="str">
        <f>IFERROR(IF(Cadastro!E209="","",Cadastro!E209),"")</f>
        <v/>
      </c>
      <c r="W209" s="97" t="str">
        <f>IFERROR(IF(Cadastro!I209="","",Cadastro!I209),"")</f>
        <v/>
      </c>
      <c r="X209" s="94" t="str">
        <f>IF(P209="","",SUMIF(Movimento!$D$9:$D$7010,Saldo!P209,Movimento!$G$9:$G$7010))</f>
        <v/>
      </c>
      <c r="Y209" s="94" t="str">
        <f>IF(P209="","",SUMIF(MovSaida!$D$9:$D$7010,Saldo!P209,MovSaida!$F$9:$F$7010))</f>
        <v/>
      </c>
      <c r="Z209" s="94" t="str">
        <f>IFERROR(IF(P209="","",SUMIFS(InvAjust!$G$9:$G$6009,InvAjust!$E$9:$E$6009,Saldo!P209,InvAjust!$C$9:$C$6009,"Add")-SUMIFS(InvAjust!$G$9:$G$6009,InvAjust!$E$9:$E$6009,Saldo!P209,InvAjust!$C$9:$C$6009,"Remove")),"")</f>
        <v/>
      </c>
      <c r="AA209" s="98" t="str">
        <f t="shared" si="64"/>
        <v/>
      </c>
    </row>
    <row r="210" spans="1:27" ht="18.95" customHeight="1" x14ac:dyDescent="0.25">
      <c r="A210" s="82"/>
      <c r="C210" s="89" t="str">
        <f t="shared" si="53"/>
        <v/>
      </c>
      <c r="D210" s="89" t="str">
        <f t="shared" si="54"/>
        <v/>
      </c>
      <c r="E210" s="89" t="str">
        <f t="shared" si="55"/>
        <v/>
      </c>
      <c r="F210" s="89" t="str">
        <f t="shared" si="56"/>
        <v/>
      </c>
      <c r="G210" s="90" t="str">
        <f t="shared" si="57"/>
        <v/>
      </c>
      <c r="H210" s="91" t="str">
        <f t="shared" si="58"/>
        <v/>
      </c>
      <c r="I210" s="91" t="str">
        <f t="shared" si="59"/>
        <v/>
      </c>
      <c r="J210" s="91" t="str">
        <f t="shared" si="60"/>
        <v/>
      </c>
      <c r="K210" s="92" t="str">
        <f t="shared" si="49"/>
        <v/>
      </c>
      <c r="L210" s="92" t="str">
        <f t="shared" si="50"/>
        <v/>
      </c>
      <c r="M210" s="92" t="str">
        <f t="shared" si="51"/>
        <v/>
      </c>
      <c r="N210" s="92" t="str">
        <f t="shared" si="52"/>
        <v/>
      </c>
      <c r="O210" s="76" t="str">
        <f>IF(Cadastro!D210="","",Cadastro!D210)</f>
        <v/>
      </c>
      <c r="P210" s="76" t="str">
        <f>IF(Cadastro!C210="","",Cadastro!C210)</f>
        <v/>
      </c>
      <c r="Q210" s="93" t="str">
        <f t="shared" si="61"/>
        <v/>
      </c>
      <c r="R210" s="94" t="str">
        <f>IF(Cadastro!H210="","",Cadastro!H210)</f>
        <v/>
      </c>
      <c r="S210" s="95" t="str">
        <f t="shared" si="62"/>
        <v/>
      </c>
      <c r="T210" s="96" t="str">
        <f t="shared" si="63"/>
        <v/>
      </c>
      <c r="U210" s="96" t="str">
        <f>IFERROR(IF(P210="","",SUMIF(Movimento!$D$9:$D$7010,Saldo!P210,Movimento!$I$9:$I$7010)+W210)/(V210+X210),"")</f>
        <v/>
      </c>
      <c r="V210" s="94" t="str">
        <f>IFERROR(IF(Cadastro!E210="","",Cadastro!E210),"")</f>
        <v/>
      </c>
      <c r="W210" s="97" t="str">
        <f>IFERROR(IF(Cadastro!I210="","",Cadastro!I210),"")</f>
        <v/>
      </c>
      <c r="X210" s="94" t="str">
        <f>IF(P210="","",SUMIF(Movimento!$D$9:$D$7010,Saldo!P210,Movimento!$G$9:$G$7010))</f>
        <v/>
      </c>
      <c r="Y210" s="94" t="str">
        <f>IF(P210="","",SUMIF(MovSaida!$D$9:$D$7010,Saldo!P210,MovSaida!$F$9:$F$7010))</f>
        <v/>
      </c>
      <c r="Z210" s="94" t="str">
        <f>IFERROR(IF(P210="","",SUMIFS(InvAjust!$G$9:$G$6009,InvAjust!$E$9:$E$6009,Saldo!P210,InvAjust!$C$9:$C$6009,"Add")-SUMIFS(InvAjust!$G$9:$G$6009,InvAjust!$E$9:$E$6009,Saldo!P210,InvAjust!$C$9:$C$6009,"Remove")),"")</f>
        <v/>
      </c>
      <c r="AA210" s="98" t="str">
        <f t="shared" si="64"/>
        <v/>
      </c>
    </row>
    <row r="211" spans="1:27" ht="18.95" customHeight="1" x14ac:dyDescent="0.25">
      <c r="A211" s="82"/>
      <c r="C211" s="89" t="str">
        <f t="shared" si="53"/>
        <v/>
      </c>
      <c r="D211" s="89" t="str">
        <f t="shared" si="54"/>
        <v/>
      </c>
      <c r="E211" s="89" t="str">
        <f t="shared" si="55"/>
        <v/>
      </c>
      <c r="F211" s="89" t="str">
        <f t="shared" si="56"/>
        <v/>
      </c>
      <c r="G211" s="90" t="str">
        <f t="shared" si="57"/>
        <v/>
      </c>
      <c r="H211" s="91" t="str">
        <f t="shared" si="58"/>
        <v/>
      </c>
      <c r="I211" s="91" t="str">
        <f t="shared" si="59"/>
        <v/>
      </c>
      <c r="J211" s="91" t="str">
        <f t="shared" si="60"/>
        <v/>
      </c>
      <c r="K211" s="92" t="str">
        <f t="shared" si="49"/>
        <v/>
      </c>
      <c r="L211" s="92" t="str">
        <f t="shared" si="50"/>
        <v/>
      </c>
      <c r="M211" s="92" t="str">
        <f t="shared" si="51"/>
        <v/>
      </c>
      <c r="N211" s="92" t="str">
        <f t="shared" si="52"/>
        <v/>
      </c>
      <c r="O211" s="76" t="str">
        <f>IF(Cadastro!D211="","",Cadastro!D211)</f>
        <v/>
      </c>
      <c r="P211" s="76" t="str">
        <f>IF(Cadastro!C211="","",Cadastro!C211)</f>
        <v/>
      </c>
      <c r="Q211" s="93" t="str">
        <f t="shared" si="61"/>
        <v/>
      </c>
      <c r="R211" s="94" t="str">
        <f>IF(Cadastro!H211="","",Cadastro!H211)</f>
        <v/>
      </c>
      <c r="S211" s="95" t="str">
        <f t="shared" si="62"/>
        <v/>
      </c>
      <c r="T211" s="96" t="str">
        <f t="shared" si="63"/>
        <v/>
      </c>
      <c r="U211" s="96" t="str">
        <f>IFERROR(IF(P211="","",SUMIF(Movimento!$D$9:$D$7010,Saldo!P211,Movimento!$I$9:$I$7010)+W211)/(V211+X211),"")</f>
        <v/>
      </c>
      <c r="V211" s="94" t="str">
        <f>IFERROR(IF(Cadastro!E211="","",Cadastro!E211),"")</f>
        <v/>
      </c>
      <c r="W211" s="97" t="str">
        <f>IFERROR(IF(Cadastro!I211="","",Cadastro!I211),"")</f>
        <v/>
      </c>
      <c r="X211" s="94" t="str">
        <f>IF(P211="","",SUMIF(Movimento!$D$9:$D$7010,Saldo!P211,Movimento!$G$9:$G$7010))</f>
        <v/>
      </c>
      <c r="Y211" s="94" t="str">
        <f>IF(P211="","",SUMIF(MovSaida!$D$9:$D$7010,Saldo!P211,MovSaida!$F$9:$F$7010))</f>
        <v/>
      </c>
      <c r="Z211" s="94" t="str">
        <f>IFERROR(IF(P211="","",SUMIFS(InvAjust!$G$9:$G$6009,InvAjust!$E$9:$E$6009,Saldo!P211,InvAjust!$C$9:$C$6009,"Add")-SUMIFS(InvAjust!$G$9:$G$6009,InvAjust!$E$9:$E$6009,Saldo!P211,InvAjust!$C$9:$C$6009,"Remove")),"")</f>
        <v/>
      </c>
      <c r="AA211" s="98" t="str">
        <f t="shared" si="64"/>
        <v/>
      </c>
    </row>
    <row r="212" spans="1:27" ht="18.95" customHeight="1" x14ac:dyDescent="0.25">
      <c r="A212" s="82"/>
      <c r="C212" s="89" t="str">
        <f t="shared" si="53"/>
        <v/>
      </c>
      <c r="D212" s="89" t="str">
        <f t="shared" si="54"/>
        <v/>
      </c>
      <c r="E212" s="89" t="str">
        <f t="shared" si="55"/>
        <v/>
      </c>
      <c r="F212" s="89" t="str">
        <f t="shared" si="56"/>
        <v/>
      </c>
      <c r="G212" s="90" t="str">
        <f t="shared" si="57"/>
        <v/>
      </c>
      <c r="H212" s="91" t="str">
        <f t="shared" si="58"/>
        <v/>
      </c>
      <c r="I212" s="91" t="str">
        <f t="shared" si="59"/>
        <v/>
      </c>
      <c r="J212" s="91" t="str">
        <f t="shared" si="60"/>
        <v/>
      </c>
      <c r="K212" s="92" t="str">
        <f t="shared" si="49"/>
        <v/>
      </c>
      <c r="L212" s="92" t="str">
        <f t="shared" si="50"/>
        <v/>
      </c>
      <c r="M212" s="92" t="str">
        <f t="shared" si="51"/>
        <v/>
      </c>
      <c r="N212" s="92" t="str">
        <f t="shared" si="52"/>
        <v/>
      </c>
      <c r="O212" s="76" t="str">
        <f>IF(Cadastro!D212="","",Cadastro!D212)</f>
        <v/>
      </c>
      <c r="P212" s="76" t="str">
        <f>IF(Cadastro!C212="","",Cadastro!C212)</f>
        <v/>
      </c>
      <c r="Q212" s="93" t="str">
        <f t="shared" si="61"/>
        <v/>
      </c>
      <c r="R212" s="94" t="str">
        <f>IF(Cadastro!H212="","",Cadastro!H212)</f>
        <v/>
      </c>
      <c r="S212" s="95" t="str">
        <f t="shared" si="62"/>
        <v/>
      </c>
      <c r="T212" s="96" t="str">
        <f t="shared" si="63"/>
        <v/>
      </c>
      <c r="U212" s="96" t="str">
        <f>IFERROR(IF(P212="","",SUMIF(Movimento!$D$9:$D$7010,Saldo!P212,Movimento!$I$9:$I$7010)+W212)/(V212+X212),"")</f>
        <v/>
      </c>
      <c r="V212" s="94" t="str">
        <f>IFERROR(IF(Cadastro!E212="","",Cadastro!E212),"")</f>
        <v/>
      </c>
      <c r="W212" s="97" t="str">
        <f>IFERROR(IF(Cadastro!I212="","",Cadastro!I212),"")</f>
        <v/>
      </c>
      <c r="X212" s="94" t="str">
        <f>IF(P212="","",SUMIF(Movimento!$D$9:$D$7010,Saldo!P212,Movimento!$G$9:$G$7010))</f>
        <v/>
      </c>
      <c r="Y212" s="94" t="str">
        <f>IF(P212="","",SUMIF(MovSaida!$D$9:$D$7010,Saldo!P212,MovSaida!$F$9:$F$7010))</f>
        <v/>
      </c>
      <c r="Z212" s="94" t="str">
        <f>IFERROR(IF(P212="","",SUMIFS(InvAjust!$G$9:$G$6009,InvAjust!$E$9:$E$6009,Saldo!P212,InvAjust!$C$9:$C$6009,"Add")-SUMIFS(InvAjust!$G$9:$G$6009,InvAjust!$E$9:$E$6009,Saldo!P212,InvAjust!$C$9:$C$6009,"Remove")),"")</f>
        <v/>
      </c>
      <c r="AA212" s="98" t="str">
        <f t="shared" si="64"/>
        <v/>
      </c>
    </row>
    <row r="213" spans="1:27" ht="18.95" customHeight="1" x14ac:dyDescent="0.25">
      <c r="A213" s="82"/>
      <c r="C213" s="89" t="str">
        <f t="shared" si="53"/>
        <v/>
      </c>
      <c r="D213" s="89" t="str">
        <f t="shared" si="54"/>
        <v/>
      </c>
      <c r="E213" s="89" t="str">
        <f t="shared" si="55"/>
        <v/>
      </c>
      <c r="F213" s="89" t="str">
        <f t="shared" si="56"/>
        <v/>
      </c>
      <c r="G213" s="90" t="str">
        <f t="shared" si="57"/>
        <v/>
      </c>
      <c r="H213" s="91" t="str">
        <f t="shared" si="58"/>
        <v/>
      </c>
      <c r="I213" s="91" t="str">
        <f t="shared" si="59"/>
        <v/>
      </c>
      <c r="J213" s="91" t="str">
        <f t="shared" si="60"/>
        <v/>
      </c>
      <c r="K213" s="92" t="str">
        <f t="shared" si="49"/>
        <v/>
      </c>
      <c r="L213" s="92" t="str">
        <f t="shared" si="50"/>
        <v/>
      </c>
      <c r="M213" s="92" t="str">
        <f t="shared" si="51"/>
        <v/>
      </c>
      <c r="N213" s="92" t="str">
        <f t="shared" si="52"/>
        <v/>
      </c>
      <c r="O213" s="76" t="str">
        <f>IF(Cadastro!D213="","",Cadastro!D213)</f>
        <v/>
      </c>
      <c r="P213" s="76" t="str">
        <f>IF(Cadastro!C213="","",Cadastro!C213)</f>
        <v/>
      </c>
      <c r="Q213" s="93" t="str">
        <f t="shared" si="61"/>
        <v/>
      </c>
      <c r="R213" s="94" t="str">
        <f>IF(Cadastro!H213="","",Cadastro!H213)</f>
        <v/>
      </c>
      <c r="S213" s="95" t="str">
        <f t="shared" si="62"/>
        <v/>
      </c>
      <c r="T213" s="96" t="str">
        <f t="shared" si="63"/>
        <v/>
      </c>
      <c r="U213" s="96" t="str">
        <f>IFERROR(IF(P213="","",SUMIF(Movimento!$D$9:$D$7010,Saldo!P213,Movimento!$I$9:$I$7010)+W213)/(V213+X213),"")</f>
        <v/>
      </c>
      <c r="V213" s="94" t="str">
        <f>IFERROR(IF(Cadastro!E213="","",Cadastro!E213),"")</f>
        <v/>
      </c>
      <c r="W213" s="97" t="str">
        <f>IFERROR(IF(Cadastro!I213="","",Cadastro!I213),"")</f>
        <v/>
      </c>
      <c r="X213" s="94" t="str">
        <f>IF(P213="","",SUMIF(Movimento!$D$9:$D$7010,Saldo!P213,Movimento!$G$9:$G$7010))</f>
        <v/>
      </c>
      <c r="Y213" s="94" t="str">
        <f>IF(P213="","",SUMIF(MovSaida!$D$9:$D$7010,Saldo!P213,MovSaida!$F$9:$F$7010))</f>
        <v/>
      </c>
      <c r="Z213" s="94" t="str">
        <f>IFERROR(IF(P213="","",SUMIFS(InvAjust!$G$9:$G$6009,InvAjust!$E$9:$E$6009,Saldo!P213,InvAjust!$C$9:$C$6009,"Add")-SUMIFS(InvAjust!$G$9:$G$6009,InvAjust!$E$9:$E$6009,Saldo!P213,InvAjust!$C$9:$C$6009,"Remove")),"")</f>
        <v/>
      </c>
      <c r="AA213" s="98" t="str">
        <f t="shared" si="64"/>
        <v/>
      </c>
    </row>
    <row r="214" spans="1:27" ht="18.95" customHeight="1" x14ac:dyDescent="0.25">
      <c r="A214" s="82"/>
      <c r="C214" s="89" t="str">
        <f t="shared" si="53"/>
        <v/>
      </c>
      <c r="D214" s="89" t="str">
        <f t="shared" si="54"/>
        <v/>
      </c>
      <c r="E214" s="89" t="str">
        <f t="shared" si="55"/>
        <v/>
      </c>
      <c r="F214" s="89" t="str">
        <f t="shared" si="56"/>
        <v/>
      </c>
      <c r="G214" s="90" t="str">
        <f t="shared" si="57"/>
        <v/>
      </c>
      <c r="H214" s="91" t="str">
        <f t="shared" si="58"/>
        <v/>
      </c>
      <c r="I214" s="91" t="str">
        <f t="shared" si="59"/>
        <v/>
      </c>
      <c r="J214" s="91" t="str">
        <f t="shared" si="60"/>
        <v/>
      </c>
      <c r="K214" s="92" t="str">
        <f t="shared" si="49"/>
        <v/>
      </c>
      <c r="L214" s="92" t="str">
        <f t="shared" si="50"/>
        <v/>
      </c>
      <c r="M214" s="92" t="str">
        <f t="shared" si="51"/>
        <v/>
      </c>
      <c r="N214" s="92" t="str">
        <f t="shared" si="52"/>
        <v/>
      </c>
      <c r="O214" s="76" t="str">
        <f>IF(Cadastro!D214="","",Cadastro!D214)</f>
        <v/>
      </c>
      <c r="P214" s="76" t="str">
        <f>IF(Cadastro!C214="","",Cadastro!C214)</f>
        <v/>
      </c>
      <c r="Q214" s="93" t="str">
        <f t="shared" si="61"/>
        <v/>
      </c>
      <c r="R214" s="94" t="str">
        <f>IF(Cadastro!H214="","",Cadastro!H214)</f>
        <v/>
      </c>
      <c r="S214" s="95" t="str">
        <f t="shared" si="62"/>
        <v/>
      </c>
      <c r="T214" s="96" t="str">
        <f t="shared" si="63"/>
        <v/>
      </c>
      <c r="U214" s="96" t="str">
        <f>IFERROR(IF(P214="","",SUMIF(Movimento!$D$9:$D$7010,Saldo!P214,Movimento!$I$9:$I$7010)+W214)/(V214+X214),"")</f>
        <v/>
      </c>
      <c r="V214" s="94" t="str">
        <f>IFERROR(IF(Cadastro!E214="","",Cadastro!E214),"")</f>
        <v/>
      </c>
      <c r="W214" s="97" t="str">
        <f>IFERROR(IF(Cadastro!I214="","",Cadastro!I214),"")</f>
        <v/>
      </c>
      <c r="X214" s="94" t="str">
        <f>IF(P214="","",SUMIF(Movimento!$D$9:$D$7010,Saldo!P214,Movimento!$G$9:$G$7010))</f>
        <v/>
      </c>
      <c r="Y214" s="94" t="str">
        <f>IF(P214="","",SUMIF(MovSaida!$D$9:$D$7010,Saldo!P214,MovSaida!$F$9:$F$7010))</f>
        <v/>
      </c>
      <c r="Z214" s="94" t="str">
        <f>IFERROR(IF(P214="","",SUMIFS(InvAjust!$G$9:$G$6009,InvAjust!$E$9:$E$6009,Saldo!P214,InvAjust!$C$9:$C$6009,"Add")-SUMIFS(InvAjust!$G$9:$G$6009,InvAjust!$E$9:$E$6009,Saldo!P214,InvAjust!$C$9:$C$6009,"Remove")),"")</f>
        <v/>
      </c>
      <c r="AA214" s="98" t="str">
        <f t="shared" si="64"/>
        <v/>
      </c>
    </row>
    <row r="215" spans="1:27" ht="18.95" customHeight="1" x14ac:dyDescent="0.25">
      <c r="A215" s="82"/>
      <c r="C215" s="89" t="str">
        <f t="shared" si="53"/>
        <v/>
      </c>
      <c r="D215" s="89" t="str">
        <f t="shared" si="54"/>
        <v/>
      </c>
      <c r="E215" s="89" t="str">
        <f t="shared" si="55"/>
        <v/>
      </c>
      <c r="F215" s="89" t="str">
        <f t="shared" si="56"/>
        <v/>
      </c>
      <c r="G215" s="90" t="str">
        <f t="shared" si="57"/>
        <v/>
      </c>
      <c r="H215" s="91" t="str">
        <f t="shared" si="58"/>
        <v/>
      </c>
      <c r="I215" s="91" t="str">
        <f t="shared" si="59"/>
        <v/>
      </c>
      <c r="J215" s="91" t="str">
        <f t="shared" si="60"/>
        <v/>
      </c>
      <c r="K215" s="92" t="str">
        <f t="shared" si="49"/>
        <v/>
      </c>
      <c r="L215" s="92" t="str">
        <f t="shared" si="50"/>
        <v/>
      </c>
      <c r="M215" s="92" t="str">
        <f t="shared" si="51"/>
        <v/>
      </c>
      <c r="N215" s="92" t="str">
        <f t="shared" si="52"/>
        <v/>
      </c>
      <c r="O215" s="76" t="str">
        <f>IF(Cadastro!D215="","",Cadastro!D215)</f>
        <v/>
      </c>
      <c r="P215" s="76" t="str">
        <f>IF(Cadastro!C215="","",Cadastro!C215)</f>
        <v/>
      </c>
      <c r="Q215" s="93" t="str">
        <f t="shared" si="61"/>
        <v/>
      </c>
      <c r="R215" s="94" t="str">
        <f>IF(Cadastro!H215="","",Cadastro!H215)</f>
        <v/>
      </c>
      <c r="S215" s="95" t="str">
        <f t="shared" si="62"/>
        <v/>
      </c>
      <c r="T215" s="96" t="str">
        <f t="shared" si="63"/>
        <v/>
      </c>
      <c r="U215" s="96" t="str">
        <f>IFERROR(IF(P215="","",SUMIF(Movimento!$D$9:$D$7010,Saldo!P215,Movimento!$I$9:$I$7010)+W215)/(V215+X215),"")</f>
        <v/>
      </c>
      <c r="V215" s="94" t="str">
        <f>IFERROR(IF(Cadastro!E215="","",Cadastro!E215),"")</f>
        <v/>
      </c>
      <c r="W215" s="97" t="str">
        <f>IFERROR(IF(Cadastro!I215="","",Cadastro!I215),"")</f>
        <v/>
      </c>
      <c r="X215" s="94" t="str">
        <f>IF(P215="","",SUMIF(Movimento!$D$9:$D$7010,Saldo!P215,Movimento!$G$9:$G$7010))</f>
        <v/>
      </c>
      <c r="Y215" s="94" t="str">
        <f>IF(P215="","",SUMIF(MovSaida!$D$9:$D$7010,Saldo!P215,MovSaida!$F$9:$F$7010))</f>
        <v/>
      </c>
      <c r="Z215" s="94" t="str">
        <f>IFERROR(IF(P215="","",SUMIFS(InvAjust!$G$9:$G$6009,InvAjust!$E$9:$E$6009,Saldo!P215,InvAjust!$C$9:$C$6009,"Add")-SUMIFS(InvAjust!$G$9:$G$6009,InvAjust!$E$9:$E$6009,Saldo!P215,InvAjust!$C$9:$C$6009,"Remove")),"")</f>
        <v/>
      </c>
      <c r="AA215" s="98" t="str">
        <f t="shared" si="64"/>
        <v/>
      </c>
    </row>
    <row r="216" spans="1:27" ht="18.95" customHeight="1" x14ac:dyDescent="0.25">
      <c r="A216" s="82"/>
      <c r="C216" s="89" t="str">
        <f t="shared" si="53"/>
        <v/>
      </c>
      <c r="D216" s="89" t="str">
        <f t="shared" si="54"/>
        <v/>
      </c>
      <c r="E216" s="89" t="str">
        <f t="shared" si="55"/>
        <v/>
      </c>
      <c r="F216" s="89" t="str">
        <f t="shared" si="56"/>
        <v/>
      </c>
      <c r="G216" s="90" t="str">
        <f t="shared" si="57"/>
        <v/>
      </c>
      <c r="H216" s="91" t="str">
        <f t="shared" si="58"/>
        <v/>
      </c>
      <c r="I216" s="91" t="str">
        <f t="shared" si="59"/>
        <v/>
      </c>
      <c r="J216" s="91" t="str">
        <f t="shared" si="60"/>
        <v/>
      </c>
      <c r="K216" s="92" t="str">
        <f t="shared" si="49"/>
        <v/>
      </c>
      <c r="L216" s="92" t="str">
        <f t="shared" si="50"/>
        <v/>
      </c>
      <c r="M216" s="92" t="str">
        <f t="shared" si="51"/>
        <v/>
      </c>
      <c r="N216" s="92" t="str">
        <f t="shared" si="52"/>
        <v/>
      </c>
      <c r="O216" s="76" t="str">
        <f>IF(Cadastro!D216="","",Cadastro!D216)</f>
        <v/>
      </c>
      <c r="P216" s="76" t="str">
        <f>IF(Cadastro!C216="","",Cadastro!C216)</f>
        <v/>
      </c>
      <c r="Q216" s="93" t="str">
        <f t="shared" si="61"/>
        <v/>
      </c>
      <c r="R216" s="94" t="str">
        <f>IF(Cadastro!H216="","",Cadastro!H216)</f>
        <v/>
      </c>
      <c r="S216" s="95" t="str">
        <f t="shared" si="62"/>
        <v/>
      </c>
      <c r="T216" s="96" t="str">
        <f t="shared" si="63"/>
        <v/>
      </c>
      <c r="U216" s="96" t="str">
        <f>IFERROR(IF(P216="","",SUMIF(Movimento!$D$9:$D$7010,Saldo!P216,Movimento!$I$9:$I$7010)+W216)/(V216+X216),"")</f>
        <v/>
      </c>
      <c r="V216" s="94" t="str">
        <f>IFERROR(IF(Cadastro!E216="","",Cadastro!E216),"")</f>
        <v/>
      </c>
      <c r="W216" s="97" t="str">
        <f>IFERROR(IF(Cadastro!I216="","",Cadastro!I216),"")</f>
        <v/>
      </c>
      <c r="X216" s="94" t="str">
        <f>IF(P216="","",SUMIF(Movimento!$D$9:$D$7010,Saldo!P216,Movimento!$G$9:$G$7010))</f>
        <v/>
      </c>
      <c r="Y216" s="94" t="str">
        <f>IF(P216="","",SUMIF(MovSaida!$D$9:$D$7010,Saldo!P216,MovSaida!$F$9:$F$7010))</f>
        <v/>
      </c>
      <c r="Z216" s="94" t="str">
        <f>IFERROR(IF(P216="","",SUMIFS(InvAjust!$G$9:$G$6009,InvAjust!$E$9:$E$6009,Saldo!P216,InvAjust!$C$9:$C$6009,"Add")-SUMIFS(InvAjust!$G$9:$G$6009,InvAjust!$E$9:$E$6009,Saldo!P216,InvAjust!$C$9:$C$6009,"Remove")),"")</f>
        <v/>
      </c>
      <c r="AA216" s="98" t="str">
        <f t="shared" si="64"/>
        <v/>
      </c>
    </row>
    <row r="217" spans="1:27" ht="18.95" customHeight="1" x14ac:dyDescent="0.25">
      <c r="A217" s="82"/>
      <c r="C217" s="89" t="str">
        <f t="shared" si="53"/>
        <v/>
      </c>
      <c r="D217" s="89" t="str">
        <f t="shared" si="54"/>
        <v/>
      </c>
      <c r="E217" s="89" t="str">
        <f t="shared" si="55"/>
        <v/>
      </c>
      <c r="F217" s="89" t="str">
        <f t="shared" si="56"/>
        <v/>
      </c>
      <c r="G217" s="90" t="str">
        <f t="shared" si="57"/>
        <v/>
      </c>
      <c r="H217" s="91" t="str">
        <f t="shared" si="58"/>
        <v/>
      </c>
      <c r="I217" s="91" t="str">
        <f t="shared" si="59"/>
        <v/>
      </c>
      <c r="J217" s="91" t="str">
        <f t="shared" si="60"/>
        <v/>
      </c>
      <c r="K217" s="92" t="str">
        <f t="shared" si="49"/>
        <v/>
      </c>
      <c r="L217" s="92" t="str">
        <f t="shared" si="50"/>
        <v/>
      </c>
      <c r="M217" s="92" t="str">
        <f t="shared" si="51"/>
        <v/>
      </c>
      <c r="N217" s="92" t="str">
        <f t="shared" si="52"/>
        <v/>
      </c>
      <c r="O217" s="76" t="str">
        <f>IF(Cadastro!D217="","",Cadastro!D217)</f>
        <v/>
      </c>
      <c r="P217" s="76" t="str">
        <f>IF(Cadastro!C217="","",Cadastro!C217)</f>
        <v/>
      </c>
      <c r="Q217" s="93" t="str">
        <f t="shared" si="61"/>
        <v/>
      </c>
      <c r="R217" s="94" t="str">
        <f>IF(Cadastro!H217="","",Cadastro!H217)</f>
        <v/>
      </c>
      <c r="S217" s="95" t="str">
        <f t="shared" si="62"/>
        <v/>
      </c>
      <c r="T217" s="96" t="str">
        <f t="shared" si="63"/>
        <v/>
      </c>
      <c r="U217" s="96" t="str">
        <f>IFERROR(IF(P217="","",SUMIF(Movimento!$D$9:$D$7010,Saldo!P217,Movimento!$I$9:$I$7010)+W217)/(V217+X217),"")</f>
        <v/>
      </c>
      <c r="V217" s="94" t="str">
        <f>IFERROR(IF(Cadastro!E217="","",Cadastro!E217),"")</f>
        <v/>
      </c>
      <c r="W217" s="97" t="str">
        <f>IFERROR(IF(Cadastro!I217="","",Cadastro!I217),"")</f>
        <v/>
      </c>
      <c r="X217" s="94" t="str">
        <f>IF(P217="","",SUMIF(Movimento!$D$9:$D$7010,Saldo!P217,Movimento!$G$9:$G$7010))</f>
        <v/>
      </c>
      <c r="Y217" s="94" t="str">
        <f>IF(P217="","",SUMIF(MovSaida!$D$9:$D$7010,Saldo!P217,MovSaida!$F$9:$F$7010))</f>
        <v/>
      </c>
      <c r="Z217" s="94" t="str">
        <f>IFERROR(IF(P217="","",SUMIFS(InvAjust!$G$9:$G$6009,InvAjust!$E$9:$E$6009,Saldo!P217,InvAjust!$C$9:$C$6009,"Add")-SUMIFS(InvAjust!$G$9:$G$6009,InvAjust!$E$9:$E$6009,Saldo!P217,InvAjust!$C$9:$C$6009,"Remove")),"")</f>
        <v/>
      </c>
      <c r="AA217" s="98" t="str">
        <f t="shared" si="64"/>
        <v/>
      </c>
    </row>
    <row r="218" spans="1:27" ht="18.95" customHeight="1" x14ac:dyDescent="0.25">
      <c r="A218" s="82"/>
      <c r="C218" s="89" t="str">
        <f t="shared" si="53"/>
        <v/>
      </c>
      <c r="D218" s="89" t="str">
        <f t="shared" si="54"/>
        <v/>
      </c>
      <c r="E218" s="89" t="str">
        <f t="shared" si="55"/>
        <v/>
      </c>
      <c r="F218" s="89" t="str">
        <f t="shared" si="56"/>
        <v/>
      </c>
      <c r="G218" s="90" t="str">
        <f t="shared" si="57"/>
        <v/>
      </c>
      <c r="H218" s="91" t="str">
        <f t="shared" si="58"/>
        <v/>
      </c>
      <c r="I218" s="91" t="str">
        <f t="shared" si="59"/>
        <v/>
      </c>
      <c r="J218" s="91" t="str">
        <f t="shared" si="60"/>
        <v/>
      </c>
      <c r="K218" s="92" t="str">
        <f t="shared" si="49"/>
        <v/>
      </c>
      <c r="L218" s="92" t="str">
        <f t="shared" si="50"/>
        <v/>
      </c>
      <c r="M218" s="92" t="str">
        <f t="shared" si="51"/>
        <v/>
      </c>
      <c r="N218" s="92" t="str">
        <f t="shared" si="52"/>
        <v/>
      </c>
      <c r="O218" s="76" t="str">
        <f>IF(Cadastro!D218="","",Cadastro!D218)</f>
        <v/>
      </c>
      <c r="P218" s="76" t="str">
        <f>IF(Cadastro!C218="","",Cadastro!C218)</f>
        <v/>
      </c>
      <c r="Q218" s="93" t="str">
        <f t="shared" si="61"/>
        <v/>
      </c>
      <c r="R218" s="94" t="str">
        <f>IF(Cadastro!H218="","",Cadastro!H218)</f>
        <v/>
      </c>
      <c r="S218" s="95" t="str">
        <f t="shared" si="62"/>
        <v/>
      </c>
      <c r="T218" s="96" t="str">
        <f t="shared" si="63"/>
        <v/>
      </c>
      <c r="U218" s="96" t="str">
        <f>IFERROR(IF(P218="","",SUMIF(Movimento!$D$9:$D$7010,Saldo!P218,Movimento!$I$9:$I$7010)+W218)/(V218+X218),"")</f>
        <v/>
      </c>
      <c r="V218" s="94" t="str">
        <f>IFERROR(IF(Cadastro!E218="","",Cadastro!E218),"")</f>
        <v/>
      </c>
      <c r="W218" s="97" t="str">
        <f>IFERROR(IF(Cadastro!I218="","",Cadastro!I218),"")</f>
        <v/>
      </c>
      <c r="X218" s="94" t="str">
        <f>IF(P218="","",SUMIF(Movimento!$D$9:$D$7010,Saldo!P218,Movimento!$G$9:$G$7010))</f>
        <v/>
      </c>
      <c r="Y218" s="94" t="str">
        <f>IF(P218="","",SUMIF(MovSaida!$D$9:$D$7010,Saldo!P218,MovSaida!$F$9:$F$7010))</f>
        <v/>
      </c>
      <c r="Z218" s="94" t="str">
        <f>IFERROR(IF(P218="","",SUMIFS(InvAjust!$G$9:$G$6009,InvAjust!$E$9:$E$6009,Saldo!P218,InvAjust!$C$9:$C$6009,"Add")-SUMIFS(InvAjust!$G$9:$G$6009,InvAjust!$E$9:$E$6009,Saldo!P218,InvAjust!$C$9:$C$6009,"Remove")),"")</f>
        <v/>
      </c>
      <c r="AA218" s="98" t="str">
        <f t="shared" si="64"/>
        <v/>
      </c>
    </row>
    <row r="219" spans="1:27" ht="18.95" customHeight="1" x14ac:dyDescent="0.25">
      <c r="A219" s="82"/>
      <c r="C219" s="89" t="str">
        <f t="shared" si="53"/>
        <v/>
      </c>
      <c r="D219" s="89" t="str">
        <f t="shared" si="54"/>
        <v/>
      </c>
      <c r="E219" s="89" t="str">
        <f t="shared" si="55"/>
        <v/>
      </c>
      <c r="F219" s="89" t="str">
        <f t="shared" si="56"/>
        <v/>
      </c>
      <c r="G219" s="90" t="str">
        <f t="shared" si="57"/>
        <v/>
      </c>
      <c r="H219" s="91" t="str">
        <f t="shared" si="58"/>
        <v/>
      </c>
      <c r="I219" s="91" t="str">
        <f t="shared" si="59"/>
        <v/>
      </c>
      <c r="J219" s="91" t="str">
        <f t="shared" si="60"/>
        <v/>
      </c>
      <c r="K219" s="92" t="str">
        <f t="shared" si="49"/>
        <v/>
      </c>
      <c r="L219" s="92" t="str">
        <f t="shared" si="50"/>
        <v/>
      </c>
      <c r="M219" s="92" t="str">
        <f t="shared" si="51"/>
        <v/>
      </c>
      <c r="N219" s="92" t="str">
        <f t="shared" si="52"/>
        <v/>
      </c>
      <c r="O219" s="76" t="str">
        <f>IF(Cadastro!D219="","",Cadastro!D219)</f>
        <v/>
      </c>
      <c r="P219" s="76" t="str">
        <f>IF(Cadastro!C219="","",Cadastro!C219)</f>
        <v/>
      </c>
      <c r="Q219" s="93" t="str">
        <f t="shared" si="61"/>
        <v/>
      </c>
      <c r="R219" s="94" t="str">
        <f>IF(Cadastro!H219="","",Cadastro!H219)</f>
        <v/>
      </c>
      <c r="S219" s="95" t="str">
        <f t="shared" si="62"/>
        <v/>
      </c>
      <c r="T219" s="96" t="str">
        <f t="shared" si="63"/>
        <v/>
      </c>
      <c r="U219" s="96" t="str">
        <f>IFERROR(IF(P219="","",SUMIF(Movimento!$D$9:$D$7010,Saldo!P219,Movimento!$I$9:$I$7010)+W219)/(V219+X219),"")</f>
        <v/>
      </c>
      <c r="V219" s="94" t="str">
        <f>IFERROR(IF(Cadastro!E219="","",Cadastro!E219),"")</f>
        <v/>
      </c>
      <c r="W219" s="97" t="str">
        <f>IFERROR(IF(Cadastro!I219="","",Cadastro!I219),"")</f>
        <v/>
      </c>
      <c r="X219" s="94" t="str">
        <f>IF(P219="","",SUMIF(Movimento!$D$9:$D$7010,Saldo!P219,Movimento!$G$9:$G$7010))</f>
        <v/>
      </c>
      <c r="Y219" s="94" t="str">
        <f>IF(P219="","",SUMIF(MovSaida!$D$9:$D$7010,Saldo!P219,MovSaida!$F$9:$F$7010))</f>
        <v/>
      </c>
      <c r="Z219" s="94" t="str">
        <f>IFERROR(IF(P219="","",SUMIFS(InvAjust!$G$9:$G$6009,InvAjust!$E$9:$E$6009,Saldo!P219,InvAjust!$C$9:$C$6009,"Add")-SUMIFS(InvAjust!$G$9:$G$6009,InvAjust!$E$9:$E$6009,Saldo!P219,InvAjust!$C$9:$C$6009,"Remove")),"")</f>
        <v/>
      </c>
      <c r="AA219" s="98" t="str">
        <f t="shared" si="64"/>
        <v/>
      </c>
    </row>
    <row r="220" spans="1:27" ht="18.95" customHeight="1" x14ac:dyDescent="0.25">
      <c r="A220" s="82"/>
      <c r="C220" s="89" t="str">
        <f t="shared" si="53"/>
        <v/>
      </c>
      <c r="D220" s="89" t="str">
        <f t="shared" si="54"/>
        <v/>
      </c>
      <c r="E220" s="89" t="str">
        <f t="shared" si="55"/>
        <v/>
      </c>
      <c r="F220" s="89" t="str">
        <f t="shared" si="56"/>
        <v/>
      </c>
      <c r="G220" s="90" t="str">
        <f t="shared" si="57"/>
        <v/>
      </c>
      <c r="H220" s="91" t="str">
        <f t="shared" si="58"/>
        <v/>
      </c>
      <c r="I220" s="91" t="str">
        <f t="shared" si="59"/>
        <v/>
      </c>
      <c r="J220" s="91" t="str">
        <f t="shared" si="60"/>
        <v/>
      </c>
      <c r="K220" s="92" t="str">
        <f t="shared" si="49"/>
        <v/>
      </c>
      <c r="L220" s="92" t="str">
        <f t="shared" si="50"/>
        <v/>
      </c>
      <c r="M220" s="92" t="str">
        <f t="shared" si="51"/>
        <v/>
      </c>
      <c r="N220" s="92" t="str">
        <f t="shared" si="52"/>
        <v/>
      </c>
      <c r="O220" s="76" t="str">
        <f>IF(Cadastro!D220="","",Cadastro!D220)</f>
        <v/>
      </c>
      <c r="P220" s="76" t="str">
        <f>IF(Cadastro!C220="","",Cadastro!C220)</f>
        <v/>
      </c>
      <c r="Q220" s="93" t="str">
        <f t="shared" si="61"/>
        <v/>
      </c>
      <c r="R220" s="94" t="str">
        <f>IF(Cadastro!H220="","",Cadastro!H220)</f>
        <v/>
      </c>
      <c r="S220" s="95" t="str">
        <f t="shared" si="62"/>
        <v/>
      </c>
      <c r="T220" s="96" t="str">
        <f t="shared" si="63"/>
        <v/>
      </c>
      <c r="U220" s="96" t="str">
        <f>IFERROR(IF(P220="","",SUMIF(Movimento!$D$9:$D$7010,Saldo!P220,Movimento!$I$9:$I$7010)+W220)/(V220+X220),"")</f>
        <v/>
      </c>
      <c r="V220" s="94" t="str">
        <f>IFERROR(IF(Cadastro!E220="","",Cadastro!E220),"")</f>
        <v/>
      </c>
      <c r="W220" s="97" t="str">
        <f>IFERROR(IF(Cadastro!I220="","",Cadastro!I220),"")</f>
        <v/>
      </c>
      <c r="X220" s="94" t="str">
        <f>IF(P220="","",SUMIF(Movimento!$D$9:$D$7010,Saldo!P220,Movimento!$G$9:$G$7010))</f>
        <v/>
      </c>
      <c r="Y220" s="94" t="str">
        <f>IF(P220="","",SUMIF(MovSaida!$D$9:$D$7010,Saldo!P220,MovSaida!$F$9:$F$7010))</f>
        <v/>
      </c>
      <c r="Z220" s="94" t="str">
        <f>IFERROR(IF(P220="","",SUMIFS(InvAjust!$G$9:$G$6009,InvAjust!$E$9:$E$6009,Saldo!P220,InvAjust!$C$9:$C$6009,"Add")-SUMIFS(InvAjust!$G$9:$G$6009,InvAjust!$E$9:$E$6009,Saldo!P220,InvAjust!$C$9:$C$6009,"Remove")),"")</f>
        <v/>
      </c>
      <c r="AA220" s="98" t="str">
        <f t="shared" si="64"/>
        <v/>
      </c>
    </row>
    <row r="221" spans="1:27" ht="18.95" customHeight="1" x14ac:dyDescent="0.25">
      <c r="A221" s="82"/>
      <c r="C221" s="89" t="str">
        <f t="shared" si="53"/>
        <v/>
      </c>
      <c r="D221" s="89" t="str">
        <f t="shared" si="54"/>
        <v/>
      </c>
      <c r="E221" s="89" t="str">
        <f t="shared" si="55"/>
        <v/>
      </c>
      <c r="F221" s="89" t="str">
        <f t="shared" si="56"/>
        <v/>
      </c>
      <c r="G221" s="90" t="str">
        <f t="shared" si="57"/>
        <v/>
      </c>
      <c r="H221" s="91" t="str">
        <f t="shared" si="58"/>
        <v/>
      </c>
      <c r="I221" s="91" t="str">
        <f t="shared" si="59"/>
        <v/>
      </c>
      <c r="J221" s="91" t="str">
        <f t="shared" si="60"/>
        <v/>
      </c>
      <c r="K221" s="92" t="str">
        <f t="shared" si="49"/>
        <v/>
      </c>
      <c r="L221" s="92" t="str">
        <f t="shared" si="50"/>
        <v/>
      </c>
      <c r="M221" s="92" t="str">
        <f t="shared" si="51"/>
        <v/>
      </c>
      <c r="N221" s="92" t="str">
        <f t="shared" si="52"/>
        <v/>
      </c>
      <c r="O221" s="76" t="str">
        <f>IF(Cadastro!D221="","",Cadastro!D221)</f>
        <v/>
      </c>
      <c r="P221" s="76" t="str">
        <f>IF(Cadastro!C221="","",Cadastro!C221)</f>
        <v/>
      </c>
      <c r="Q221" s="93" t="str">
        <f t="shared" si="61"/>
        <v/>
      </c>
      <c r="R221" s="94" t="str">
        <f>IF(Cadastro!H221="","",Cadastro!H221)</f>
        <v/>
      </c>
      <c r="S221" s="95" t="str">
        <f t="shared" si="62"/>
        <v/>
      </c>
      <c r="T221" s="96" t="str">
        <f t="shared" si="63"/>
        <v/>
      </c>
      <c r="U221" s="96" t="str">
        <f>IFERROR(IF(P221="","",SUMIF(Movimento!$D$9:$D$7010,Saldo!P221,Movimento!$I$9:$I$7010)+W221)/(V221+X221),"")</f>
        <v/>
      </c>
      <c r="V221" s="94" t="str">
        <f>IFERROR(IF(Cadastro!E221="","",Cadastro!E221),"")</f>
        <v/>
      </c>
      <c r="W221" s="97" t="str">
        <f>IFERROR(IF(Cadastro!I221="","",Cadastro!I221),"")</f>
        <v/>
      </c>
      <c r="X221" s="94" t="str">
        <f>IF(P221="","",SUMIF(Movimento!$D$9:$D$7010,Saldo!P221,Movimento!$G$9:$G$7010))</f>
        <v/>
      </c>
      <c r="Y221" s="94" t="str">
        <f>IF(P221="","",SUMIF(MovSaida!$D$9:$D$7010,Saldo!P221,MovSaida!$F$9:$F$7010))</f>
        <v/>
      </c>
      <c r="Z221" s="94" t="str">
        <f>IFERROR(IF(P221="","",SUMIFS(InvAjust!$G$9:$G$6009,InvAjust!$E$9:$E$6009,Saldo!P221,InvAjust!$C$9:$C$6009,"Add")-SUMIFS(InvAjust!$G$9:$G$6009,InvAjust!$E$9:$E$6009,Saldo!P221,InvAjust!$C$9:$C$6009,"Remove")),"")</f>
        <v/>
      </c>
      <c r="AA221" s="98" t="str">
        <f t="shared" si="64"/>
        <v/>
      </c>
    </row>
    <row r="222" spans="1:27" ht="18.95" customHeight="1" x14ac:dyDescent="0.25">
      <c r="A222" s="82"/>
      <c r="C222" s="89" t="str">
        <f t="shared" si="53"/>
        <v/>
      </c>
      <c r="D222" s="89" t="str">
        <f t="shared" si="54"/>
        <v/>
      </c>
      <c r="E222" s="89" t="str">
        <f t="shared" si="55"/>
        <v/>
      </c>
      <c r="F222" s="89" t="str">
        <f t="shared" si="56"/>
        <v/>
      </c>
      <c r="G222" s="90" t="str">
        <f t="shared" si="57"/>
        <v/>
      </c>
      <c r="H222" s="91" t="str">
        <f t="shared" si="58"/>
        <v/>
      </c>
      <c r="I222" s="91" t="str">
        <f t="shared" si="59"/>
        <v/>
      </c>
      <c r="J222" s="91" t="str">
        <f t="shared" si="60"/>
        <v/>
      </c>
      <c r="K222" s="92" t="str">
        <f t="shared" si="49"/>
        <v/>
      </c>
      <c r="L222" s="92" t="str">
        <f t="shared" si="50"/>
        <v/>
      </c>
      <c r="M222" s="92" t="str">
        <f t="shared" si="51"/>
        <v/>
      </c>
      <c r="N222" s="92" t="str">
        <f t="shared" si="52"/>
        <v/>
      </c>
      <c r="O222" s="76" t="str">
        <f>IF(Cadastro!D222="","",Cadastro!D222)</f>
        <v/>
      </c>
      <c r="P222" s="76" t="str">
        <f>IF(Cadastro!C222="","",Cadastro!C222)</f>
        <v/>
      </c>
      <c r="Q222" s="93" t="str">
        <f t="shared" si="61"/>
        <v/>
      </c>
      <c r="R222" s="94" t="str">
        <f>IF(Cadastro!H222="","",Cadastro!H222)</f>
        <v/>
      </c>
      <c r="S222" s="95" t="str">
        <f t="shared" si="62"/>
        <v/>
      </c>
      <c r="T222" s="96" t="str">
        <f t="shared" si="63"/>
        <v/>
      </c>
      <c r="U222" s="96" t="str">
        <f>IFERROR(IF(P222="","",SUMIF(Movimento!$D$9:$D$7010,Saldo!P222,Movimento!$I$9:$I$7010)+W222)/(V222+X222),"")</f>
        <v/>
      </c>
      <c r="V222" s="94" t="str">
        <f>IFERROR(IF(Cadastro!E222="","",Cadastro!E222),"")</f>
        <v/>
      </c>
      <c r="W222" s="97" t="str">
        <f>IFERROR(IF(Cadastro!I222="","",Cadastro!I222),"")</f>
        <v/>
      </c>
      <c r="X222" s="94" t="str">
        <f>IF(P222="","",SUMIF(Movimento!$D$9:$D$7010,Saldo!P222,Movimento!$G$9:$G$7010))</f>
        <v/>
      </c>
      <c r="Y222" s="94" t="str">
        <f>IF(P222="","",SUMIF(MovSaida!$D$9:$D$7010,Saldo!P222,MovSaida!$F$9:$F$7010))</f>
        <v/>
      </c>
      <c r="Z222" s="94" t="str">
        <f>IFERROR(IF(P222="","",SUMIFS(InvAjust!$G$9:$G$6009,InvAjust!$E$9:$E$6009,Saldo!P222,InvAjust!$C$9:$C$6009,"Add")-SUMIFS(InvAjust!$G$9:$G$6009,InvAjust!$E$9:$E$6009,Saldo!P222,InvAjust!$C$9:$C$6009,"Remove")),"")</f>
        <v/>
      </c>
      <c r="AA222" s="98" t="str">
        <f t="shared" si="64"/>
        <v/>
      </c>
    </row>
    <row r="223" spans="1:27" ht="18.95" customHeight="1" x14ac:dyDescent="0.25">
      <c r="A223" s="82"/>
      <c r="C223" s="89" t="str">
        <f t="shared" si="53"/>
        <v/>
      </c>
      <c r="D223" s="89" t="str">
        <f t="shared" si="54"/>
        <v/>
      </c>
      <c r="E223" s="89" t="str">
        <f t="shared" si="55"/>
        <v/>
      </c>
      <c r="F223" s="89" t="str">
        <f t="shared" si="56"/>
        <v/>
      </c>
      <c r="G223" s="90" t="str">
        <f t="shared" si="57"/>
        <v/>
      </c>
      <c r="H223" s="91" t="str">
        <f t="shared" si="58"/>
        <v/>
      </c>
      <c r="I223" s="91" t="str">
        <f t="shared" si="59"/>
        <v/>
      </c>
      <c r="J223" s="91" t="str">
        <f t="shared" si="60"/>
        <v/>
      </c>
      <c r="K223" s="92" t="str">
        <f t="shared" si="49"/>
        <v/>
      </c>
      <c r="L223" s="92" t="str">
        <f t="shared" si="50"/>
        <v/>
      </c>
      <c r="M223" s="92" t="str">
        <f t="shared" si="51"/>
        <v/>
      </c>
      <c r="N223" s="92" t="str">
        <f t="shared" si="52"/>
        <v/>
      </c>
      <c r="O223" s="76" t="str">
        <f>IF(Cadastro!D223="","",Cadastro!D223)</f>
        <v/>
      </c>
      <c r="P223" s="76" t="str">
        <f>IF(Cadastro!C223="","",Cadastro!C223)</f>
        <v/>
      </c>
      <c r="Q223" s="93" t="str">
        <f t="shared" si="61"/>
        <v/>
      </c>
      <c r="R223" s="94" t="str">
        <f>IF(Cadastro!H223="","",Cadastro!H223)</f>
        <v/>
      </c>
      <c r="S223" s="95" t="str">
        <f t="shared" si="62"/>
        <v/>
      </c>
      <c r="T223" s="96" t="str">
        <f t="shared" si="63"/>
        <v/>
      </c>
      <c r="U223" s="96" t="str">
        <f>IFERROR(IF(P223="","",SUMIF(Movimento!$D$9:$D$7010,Saldo!P223,Movimento!$I$9:$I$7010)+W223)/(V223+X223),"")</f>
        <v/>
      </c>
      <c r="V223" s="94" t="str">
        <f>IFERROR(IF(Cadastro!E223="","",Cadastro!E223),"")</f>
        <v/>
      </c>
      <c r="W223" s="97" t="str">
        <f>IFERROR(IF(Cadastro!I223="","",Cadastro!I223),"")</f>
        <v/>
      </c>
      <c r="X223" s="94" t="str">
        <f>IF(P223="","",SUMIF(Movimento!$D$9:$D$7010,Saldo!P223,Movimento!$G$9:$G$7010))</f>
        <v/>
      </c>
      <c r="Y223" s="94" t="str">
        <f>IF(P223="","",SUMIF(MovSaida!$D$9:$D$7010,Saldo!P223,MovSaida!$F$9:$F$7010))</f>
        <v/>
      </c>
      <c r="Z223" s="94" t="str">
        <f>IFERROR(IF(P223="","",SUMIFS(InvAjust!$G$9:$G$6009,InvAjust!$E$9:$E$6009,Saldo!P223,InvAjust!$C$9:$C$6009,"Add")-SUMIFS(InvAjust!$G$9:$G$6009,InvAjust!$E$9:$E$6009,Saldo!P223,InvAjust!$C$9:$C$6009,"Remove")),"")</f>
        <v/>
      </c>
      <c r="AA223" s="98" t="str">
        <f t="shared" si="64"/>
        <v/>
      </c>
    </row>
    <row r="224" spans="1:27" ht="18.95" customHeight="1" x14ac:dyDescent="0.25">
      <c r="A224" s="82"/>
      <c r="C224" s="89" t="str">
        <f t="shared" si="53"/>
        <v/>
      </c>
      <c r="D224" s="89" t="str">
        <f t="shared" si="54"/>
        <v/>
      </c>
      <c r="E224" s="89" t="str">
        <f t="shared" si="55"/>
        <v/>
      </c>
      <c r="F224" s="89" t="str">
        <f t="shared" si="56"/>
        <v/>
      </c>
      <c r="G224" s="90" t="str">
        <f t="shared" si="57"/>
        <v/>
      </c>
      <c r="H224" s="91" t="str">
        <f t="shared" si="58"/>
        <v/>
      </c>
      <c r="I224" s="91" t="str">
        <f t="shared" si="59"/>
        <v/>
      </c>
      <c r="J224" s="91" t="str">
        <f t="shared" si="60"/>
        <v/>
      </c>
      <c r="K224" s="92" t="str">
        <f t="shared" si="49"/>
        <v/>
      </c>
      <c r="L224" s="92" t="str">
        <f t="shared" si="50"/>
        <v/>
      </c>
      <c r="M224" s="92" t="str">
        <f t="shared" si="51"/>
        <v/>
      </c>
      <c r="N224" s="92" t="str">
        <f t="shared" si="52"/>
        <v/>
      </c>
      <c r="O224" s="76" t="str">
        <f>IF(Cadastro!D224="","",Cadastro!D224)</f>
        <v/>
      </c>
      <c r="P224" s="76" t="str">
        <f>IF(Cadastro!C224="","",Cadastro!C224)</f>
        <v/>
      </c>
      <c r="Q224" s="93" t="str">
        <f t="shared" si="61"/>
        <v/>
      </c>
      <c r="R224" s="94" t="str">
        <f>IF(Cadastro!H224="","",Cadastro!H224)</f>
        <v/>
      </c>
      <c r="S224" s="95" t="str">
        <f t="shared" si="62"/>
        <v/>
      </c>
      <c r="T224" s="96" t="str">
        <f t="shared" si="63"/>
        <v/>
      </c>
      <c r="U224" s="96" t="str">
        <f>IFERROR(IF(P224="","",SUMIF(Movimento!$D$9:$D$7010,Saldo!P224,Movimento!$I$9:$I$7010)+W224)/(V224+X224),"")</f>
        <v/>
      </c>
      <c r="V224" s="94" t="str">
        <f>IFERROR(IF(Cadastro!E224="","",Cadastro!E224),"")</f>
        <v/>
      </c>
      <c r="W224" s="97" t="str">
        <f>IFERROR(IF(Cadastro!I224="","",Cadastro!I224),"")</f>
        <v/>
      </c>
      <c r="X224" s="94" t="str">
        <f>IF(P224="","",SUMIF(Movimento!$D$9:$D$7010,Saldo!P224,Movimento!$G$9:$G$7010))</f>
        <v/>
      </c>
      <c r="Y224" s="94" t="str">
        <f>IF(P224="","",SUMIF(MovSaida!$D$9:$D$7010,Saldo!P224,MovSaida!$F$9:$F$7010))</f>
        <v/>
      </c>
      <c r="Z224" s="94" t="str">
        <f>IFERROR(IF(P224="","",SUMIFS(InvAjust!$G$9:$G$6009,InvAjust!$E$9:$E$6009,Saldo!P224,InvAjust!$C$9:$C$6009,"Add")-SUMIFS(InvAjust!$G$9:$G$6009,InvAjust!$E$9:$E$6009,Saldo!P224,InvAjust!$C$9:$C$6009,"Remove")),"")</f>
        <v/>
      </c>
      <c r="AA224" s="98" t="str">
        <f t="shared" si="64"/>
        <v/>
      </c>
    </row>
    <row r="225" spans="1:27" ht="18.95" customHeight="1" x14ac:dyDescent="0.25">
      <c r="A225" s="82"/>
      <c r="C225" s="89" t="str">
        <f t="shared" si="53"/>
        <v/>
      </c>
      <c r="D225" s="89" t="str">
        <f t="shared" si="54"/>
        <v/>
      </c>
      <c r="E225" s="89" t="str">
        <f t="shared" si="55"/>
        <v/>
      </c>
      <c r="F225" s="89" t="str">
        <f t="shared" si="56"/>
        <v/>
      </c>
      <c r="G225" s="90" t="str">
        <f t="shared" si="57"/>
        <v/>
      </c>
      <c r="H225" s="91" t="str">
        <f t="shared" si="58"/>
        <v/>
      </c>
      <c r="I225" s="91" t="str">
        <f t="shared" si="59"/>
        <v/>
      </c>
      <c r="J225" s="91" t="str">
        <f t="shared" si="60"/>
        <v/>
      </c>
      <c r="K225" s="92" t="str">
        <f t="shared" si="49"/>
        <v/>
      </c>
      <c r="L225" s="92" t="str">
        <f t="shared" si="50"/>
        <v/>
      </c>
      <c r="M225" s="92" t="str">
        <f t="shared" si="51"/>
        <v/>
      </c>
      <c r="N225" s="92" t="str">
        <f t="shared" si="52"/>
        <v/>
      </c>
      <c r="O225" s="76" t="str">
        <f>IF(Cadastro!D225="","",Cadastro!D225)</f>
        <v/>
      </c>
      <c r="P225" s="76" t="str">
        <f>IF(Cadastro!C225="","",Cadastro!C225)</f>
        <v/>
      </c>
      <c r="Q225" s="93" t="str">
        <f t="shared" si="61"/>
        <v/>
      </c>
      <c r="R225" s="94" t="str">
        <f>IF(Cadastro!H225="","",Cadastro!H225)</f>
        <v/>
      </c>
      <c r="S225" s="95" t="str">
        <f t="shared" si="62"/>
        <v/>
      </c>
      <c r="T225" s="96" t="str">
        <f t="shared" si="63"/>
        <v/>
      </c>
      <c r="U225" s="96" t="str">
        <f>IFERROR(IF(P225="","",SUMIF(Movimento!$D$9:$D$7010,Saldo!P225,Movimento!$I$9:$I$7010)+W225)/(V225+X225),"")</f>
        <v/>
      </c>
      <c r="V225" s="94" t="str">
        <f>IFERROR(IF(Cadastro!E225="","",Cadastro!E225),"")</f>
        <v/>
      </c>
      <c r="W225" s="97" t="str">
        <f>IFERROR(IF(Cadastro!I225="","",Cadastro!I225),"")</f>
        <v/>
      </c>
      <c r="X225" s="94" t="str">
        <f>IF(P225="","",SUMIF(Movimento!$D$9:$D$7010,Saldo!P225,Movimento!$G$9:$G$7010))</f>
        <v/>
      </c>
      <c r="Y225" s="94" t="str">
        <f>IF(P225="","",SUMIF(MovSaida!$D$9:$D$7010,Saldo!P225,MovSaida!$F$9:$F$7010))</f>
        <v/>
      </c>
      <c r="Z225" s="94" t="str">
        <f>IFERROR(IF(P225="","",SUMIFS(InvAjust!$G$9:$G$6009,InvAjust!$E$9:$E$6009,Saldo!P225,InvAjust!$C$9:$C$6009,"Add")-SUMIFS(InvAjust!$G$9:$G$6009,InvAjust!$E$9:$E$6009,Saldo!P225,InvAjust!$C$9:$C$6009,"Remove")),"")</f>
        <v/>
      </c>
      <c r="AA225" s="98" t="str">
        <f t="shared" si="64"/>
        <v/>
      </c>
    </row>
    <row r="226" spans="1:27" ht="18.95" customHeight="1" x14ac:dyDescent="0.25">
      <c r="A226" s="82"/>
      <c r="C226" s="89" t="str">
        <f t="shared" si="53"/>
        <v/>
      </c>
      <c r="D226" s="89" t="str">
        <f t="shared" si="54"/>
        <v/>
      </c>
      <c r="E226" s="89" t="str">
        <f t="shared" si="55"/>
        <v/>
      </c>
      <c r="F226" s="89" t="str">
        <f t="shared" si="56"/>
        <v/>
      </c>
      <c r="G226" s="90" t="str">
        <f t="shared" si="57"/>
        <v/>
      </c>
      <c r="H226" s="91" t="str">
        <f t="shared" si="58"/>
        <v/>
      </c>
      <c r="I226" s="91" t="str">
        <f t="shared" si="59"/>
        <v/>
      </c>
      <c r="J226" s="91" t="str">
        <f t="shared" si="60"/>
        <v/>
      </c>
      <c r="K226" s="92" t="str">
        <f t="shared" si="49"/>
        <v/>
      </c>
      <c r="L226" s="92" t="str">
        <f t="shared" si="50"/>
        <v/>
      </c>
      <c r="M226" s="92" t="str">
        <f t="shared" si="51"/>
        <v/>
      </c>
      <c r="N226" s="92" t="str">
        <f t="shared" si="52"/>
        <v/>
      </c>
      <c r="O226" s="76" t="str">
        <f>IF(Cadastro!D226="","",Cadastro!D226)</f>
        <v/>
      </c>
      <c r="P226" s="76" t="str">
        <f>IF(Cadastro!C226="","",Cadastro!C226)</f>
        <v/>
      </c>
      <c r="Q226" s="93" t="str">
        <f t="shared" si="61"/>
        <v/>
      </c>
      <c r="R226" s="94" t="str">
        <f>IF(Cadastro!H226="","",Cadastro!H226)</f>
        <v/>
      </c>
      <c r="S226" s="95" t="str">
        <f t="shared" si="62"/>
        <v/>
      </c>
      <c r="T226" s="96" t="str">
        <f t="shared" si="63"/>
        <v/>
      </c>
      <c r="U226" s="96" t="str">
        <f>IFERROR(IF(P226="","",SUMIF(Movimento!$D$9:$D$7010,Saldo!P226,Movimento!$I$9:$I$7010)+W226)/(V226+X226),"")</f>
        <v/>
      </c>
      <c r="V226" s="94" t="str">
        <f>IFERROR(IF(Cadastro!E226="","",Cadastro!E226),"")</f>
        <v/>
      </c>
      <c r="W226" s="97" t="str">
        <f>IFERROR(IF(Cadastro!I226="","",Cadastro!I226),"")</f>
        <v/>
      </c>
      <c r="X226" s="94" t="str">
        <f>IF(P226="","",SUMIF(Movimento!$D$9:$D$7010,Saldo!P226,Movimento!$G$9:$G$7010))</f>
        <v/>
      </c>
      <c r="Y226" s="94" t="str">
        <f>IF(P226="","",SUMIF(MovSaida!$D$9:$D$7010,Saldo!P226,MovSaida!$F$9:$F$7010))</f>
        <v/>
      </c>
      <c r="Z226" s="94" t="str">
        <f>IFERROR(IF(P226="","",SUMIFS(InvAjust!$G$9:$G$6009,InvAjust!$E$9:$E$6009,Saldo!P226,InvAjust!$C$9:$C$6009,"Add")-SUMIFS(InvAjust!$G$9:$G$6009,InvAjust!$E$9:$E$6009,Saldo!P226,InvAjust!$C$9:$C$6009,"Remove")),"")</f>
        <v/>
      </c>
      <c r="AA226" s="98" t="str">
        <f t="shared" si="64"/>
        <v/>
      </c>
    </row>
    <row r="227" spans="1:27" ht="18.95" customHeight="1" x14ac:dyDescent="0.25">
      <c r="A227" s="82"/>
      <c r="C227" s="89" t="str">
        <f t="shared" si="53"/>
        <v/>
      </c>
      <c r="D227" s="89" t="str">
        <f t="shared" si="54"/>
        <v/>
      </c>
      <c r="E227" s="89" t="str">
        <f t="shared" si="55"/>
        <v/>
      </c>
      <c r="F227" s="89" t="str">
        <f t="shared" si="56"/>
        <v/>
      </c>
      <c r="G227" s="90" t="str">
        <f t="shared" si="57"/>
        <v/>
      </c>
      <c r="H227" s="91" t="str">
        <f t="shared" si="58"/>
        <v/>
      </c>
      <c r="I227" s="91" t="str">
        <f t="shared" si="59"/>
        <v/>
      </c>
      <c r="J227" s="91" t="str">
        <f t="shared" si="60"/>
        <v/>
      </c>
      <c r="K227" s="92" t="str">
        <f t="shared" si="49"/>
        <v/>
      </c>
      <c r="L227" s="92" t="str">
        <f t="shared" si="50"/>
        <v/>
      </c>
      <c r="M227" s="92" t="str">
        <f t="shared" si="51"/>
        <v/>
      </c>
      <c r="N227" s="92" t="str">
        <f t="shared" si="52"/>
        <v/>
      </c>
      <c r="O227" s="76" t="str">
        <f>IF(Cadastro!D227="","",Cadastro!D227)</f>
        <v/>
      </c>
      <c r="P227" s="76" t="str">
        <f>IF(Cadastro!C227="","",Cadastro!C227)</f>
        <v/>
      </c>
      <c r="Q227" s="93" t="str">
        <f t="shared" si="61"/>
        <v/>
      </c>
      <c r="R227" s="94" t="str">
        <f>IF(Cadastro!H227="","",Cadastro!H227)</f>
        <v/>
      </c>
      <c r="S227" s="95" t="str">
        <f t="shared" si="62"/>
        <v/>
      </c>
      <c r="T227" s="96" t="str">
        <f t="shared" si="63"/>
        <v/>
      </c>
      <c r="U227" s="96" t="str">
        <f>IFERROR(IF(P227="","",SUMIF(Movimento!$D$9:$D$7010,Saldo!P227,Movimento!$I$9:$I$7010)+W227)/(V227+X227),"")</f>
        <v/>
      </c>
      <c r="V227" s="94" t="str">
        <f>IFERROR(IF(Cadastro!E227="","",Cadastro!E227),"")</f>
        <v/>
      </c>
      <c r="W227" s="97" t="str">
        <f>IFERROR(IF(Cadastro!I227="","",Cadastro!I227),"")</f>
        <v/>
      </c>
      <c r="X227" s="94" t="str">
        <f>IF(P227="","",SUMIF(Movimento!$D$9:$D$7010,Saldo!P227,Movimento!$G$9:$G$7010))</f>
        <v/>
      </c>
      <c r="Y227" s="94" t="str">
        <f>IF(P227="","",SUMIF(MovSaida!$D$9:$D$7010,Saldo!P227,MovSaida!$F$9:$F$7010))</f>
        <v/>
      </c>
      <c r="Z227" s="94" t="str">
        <f>IFERROR(IF(P227="","",SUMIFS(InvAjust!$G$9:$G$6009,InvAjust!$E$9:$E$6009,Saldo!P227,InvAjust!$C$9:$C$6009,"Add")-SUMIFS(InvAjust!$G$9:$G$6009,InvAjust!$E$9:$E$6009,Saldo!P227,InvAjust!$C$9:$C$6009,"Remove")),"")</f>
        <v/>
      </c>
      <c r="AA227" s="98" t="str">
        <f t="shared" si="64"/>
        <v/>
      </c>
    </row>
    <row r="228" spans="1:27" ht="18.95" customHeight="1" x14ac:dyDescent="0.25">
      <c r="A228" s="82"/>
      <c r="C228" s="89" t="str">
        <f t="shared" si="53"/>
        <v/>
      </c>
      <c r="D228" s="89" t="str">
        <f t="shared" si="54"/>
        <v/>
      </c>
      <c r="E228" s="89" t="str">
        <f t="shared" si="55"/>
        <v/>
      </c>
      <c r="F228" s="89" t="str">
        <f t="shared" si="56"/>
        <v/>
      </c>
      <c r="G228" s="90" t="str">
        <f t="shared" si="57"/>
        <v/>
      </c>
      <c r="H228" s="91" t="str">
        <f t="shared" si="58"/>
        <v/>
      </c>
      <c r="I228" s="91" t="str">
        <f t="shared" si="59"/>
        <v/>
      </c>
      <c r="J228" s="91" t="str">
        <f t="shared" si="60"/>
        <v/>
      </c>
      <c r="K228" s="92" t="str">
        <f t="shared" si="49"/>
        <v/>
      </c>
      <c r="L228" s="92" t="str">
        <f t="shared" si="50"/>
        <v/>
      </c>
      <c r="M228" s="92" t="str">
        <f t="shared" si="51"/>
        <v/>
      </c>
      <c r="N228" s="92" t="str">
        <f t="shared" si="52"/>
        <v/>
      </c>
      <c r="O228" s="76" t="str">
        <f>IF(Cadastro!D228="","",Cadastro!D228)</f>
        <v/>
      </c>
      <c r="P228" s="76" t="str">
        <f>IF(Cadastro!C228="","",Cadastro!C228)</f>
        <v/>
      </c>
      <c r="Q228" s="93" t="str">
        <f t="shared" si="61"/>
        <v/>
      </c>
      <c r="R228" s="94" t="str">
        <f>IF(Cadastro!H228="","",Cadastro!H228)</f>
        <v/>
      </c>
      <c r="S228" s="95" t="str">
        <f t="shared" si="62"/>
        <v/>
      </c>
      <c r="T228" s="96" t="str">
        <f t="shared" si="63"/>
        <v/>
      </c>
      <c r="U228" s="96" t="str">
        <f>IFERROR(IF(P228="","",SUMIF(Movimento!$D$9:$D$7010,Saldo!P228,Movimento!$I$9:$I$7010)+W228)/(V228+X228),"")</f>
        <v/>
      </c>
      <c r="V228" s="94" t="str">
        <f>IFERROR(IF(Cadastro!E228="","",Cadastro!E228),"")</f>
        <v/>
      </c>
      <c r="W228" s="97" t="str">
        <f>IFERROR(IF(Cadastro!I228="","",Cadastro!I228),"")</f>
        <v/>
      </c>
      <c r="X228" s="94" t="str">
        <f>IF(P228="","",SUMIF(Movimento!$D$9:$D$7010,Saldo!P228,Movimento!$G$9:$G$7010))</f>
        <v/>
      </c>
      <c r="Y228" s="94" t="str">
        <f>IF(P228="","",SUMIF(MovSaida!$D$9:$D$7010,Saldo!P228,MovSaida!$F$9:$F$7010))</f>
        <v/>
      </c>
      <c r="Z228" s="94" t="str">
        <f>IFERROR(IF(P228="","",SUMIFS(InvAjust!$G$9:$G$6009,InvAjust!$E$9:$E$6009,Saldo!P228,InvAjust!$C$9:$C$6009,"Add")-SUMIFS(InvAjust!$G$9:$G$6009,InvAjust!$E$9:$E$6009,Saldo!P228,InvAjust!$C$9:$C$6009,"Remove")),"")</f>
        <v/>
      </c>
      <c r="AA228" s="98" t="str">
        <f t="shared" si="64"/>
        <v/>
      </c>
    </row>
    <row r="229" spans="1:27" ht="18.95" customHeight="1" x14ac:dyDescent="0.25">
      <c r="A229" s="82"/>
      <c r="C229" s="89" t="str">
        <f t="shared" si="53"/>
        <v/>
      </c>
      <c r="D229" s="89" t="str">
        <f t="shared" si="54"/>
        <v/>
      </c>
      <c r="E229" s="89" t="str">
        <f t="shared" si="55"/>
        <v/>
      </c>
      <c r="F229" s="89" t="str">
        <f t="shared" si="56"/>
        <v/>
      </c>
      <c r="G229" s="90" t="str">
        <f t="shared" si="57"/>
        <v/>
      </c>
      <c r="H229" s="91" t="str">
        <f t="shared" si="58"/>
        <v/>
      </c>
      <c r="I229" s="91" t="str">
        <f t="shared" si="59"/>
        <v/>
      </c>
      <c r="J229" s="91" t="str">
        <f t="shared" si="60"/>
        <v/>
      </c>
      <c r="K229" s="92" t="str">
        <f t="shared" si="49"/>
        <v/>
      </c>
      <c r="L229" s="92" t="str">
        <f t="shared" si="50"/>
        <v/>
      </c>
      <c r="M229" s="92" t="str">
        <f t="shared" si="51"/>
        <v/>
      </c>
      <c r="N229" s="92" t="str">
        <f t="shared" si="52"/>
        <v/>
      </c>
      <c r="O229" s="76" t="str">
        <f>IF(Cadastro!D229="","",Cadastro!D229)</f>
        <v/>
      </c>
      <c r="P229" s="76" t="str">
        <f>IF(Cadastro!C229="","",Cadastro!C229)</f>
        <v/>
      </c>
      <c r="Q229" s="93" t="str">
        <f t="shared" si="61"/>
        <v/>
      </c>
      <c r="R229" s="94" t="str">
        <f>IF(Cadastro!H229="","",Cadastro!H229)</f>
        <v/>
      </c>
      <c r="S229" s="95" t="str">
        <f t="shared" si="62"/>
        <v/>
      </c>
      <c r="T229" s="96" t="str">
        <f t="shared" si="63"/>
        <v/>
      </c>
      <c r="U229" s="96" t="str">
        <f>IFERROR(IF(P229="","",SUMIF(Movimento!$D$9:$D$7010,Saldo!P229,Movimento!$I$9:$I$7010)+W229)/(V229+X229),"")</f>
        <v/>
      </c>
      <c r="V229" s="94" t="str">
        <f>IFERROR(IF(Cadastro!E229="","",Cadastro!E229),"")</f>
        <v/>
      </c>
      <c r="W229" s="97" t="str">
        <f>IFERROR(IF(Cadastro!I229="","",Cadastro!I229),"")</f>
        <v/>
      </c>
      <c r="X229" s="94" t="str">
        <f>IF(P229="","",SUMIF(Movimento!$D$9:$D$7010,Saldo!P229,Movimento!$G$9:$G$7010))</f>
        <v/>
      </c>
      <c r="Y229" s="94" t="str">
        <f>IF(P229="","",SUMIF(MovSaida!$D$9:$D$7010,Saldo!P229,MovSaida!$F$9:$F$7010))</f>
        <v/>
      </c>
      <c r="Z229" s="94" t="str">
        <f>IFERROR(IF(P229="","",SUMIFS(InvAjust!$G$9:$G$6009,InvAjust!$E$9:$E$6009,Saldo!P229,InvAjust!$C$9:$C$6009,"Add")-SUMIFS(InvAjust!$G$9:$G$6009,InvAjust!$E$9:$E$6009,Saldo!P229,InvAjust!$C$9:$C$6009,"Remove")),"")</f>
        <v/>
      </c>
      <c r="AA229" s="98" t="str">
        <f t="shared" si="64"/>
        <v/>
      </c>
    </row>
    <row r="230" spans="1:27" ht="18.95" customHeight="1" x14ac:dyDescent="0.25">
      <c r="A230" s="82"/>
      <c r="C230" s="89" t="str">
        <f t="shared" si="53"/>
        <v/>
      </c>
      <c r="D230" s="89" t="str">
        <f t="shared" si="54"/>
        <v/>
      </c>
      <c r="E230" s="89" t="str">
        <f t="shared" si="55"/>
        <v/>
      </c>
      <c r="F230" s="89" t="str">
        <f t="shared" si="56"/>
        <v/>
      </c>
      <c r="G230" s="90" t="str">
        <f t="shared" si="57"/>
        <v/>
      </c>
      <c r="H230" s="91" t="str">
        <f t="shared" si="58"/>
        <v/>
      </c>
      <c r="I230" s="91" t="str">
        <f t="shared" si="59"/>
        <v/>
      </c>
      <c r="J230" s="91" t="str">
        <f t="shared" si="60"/>
        <v/>
      </c>
      <c r="K230" s="92" t="str">
        <f t="shared" si="49"/>
        <v/>
      </c>
      <c r="L230" s="92" t="str">
        <f t="shared" si="50"/>
        <v/>
      </c>
      <c r="M230" s="92" t="str">
        <f t="shared" si="51"/>
        <v/>
      </c>
      <c r="N230" s="92" t="str">
        <f t="shared" si="52"/>
        <v/>
      </c>
      <c r="O230" s="76" t="str">
        <f>IF(Cadastro!D230="","",Cadastro!D230)</f>
        <v/>
      </c>
      <c r="P230" s="76" t="str">
        <f>IF(Cadastro!C230="","",Cadastro!C230)</f>
        <v/>
      </c>
      <c r="Q230" s="93" t="str">
        <f t="shared" si="61"/>
        <v/>
      </c>
      <c r="R230" s="94" t="str">
        <f>IF(Cadastro!H230="","",Cadastro!H230)</f>
        <v/>
      </c>
      <c r="S230" s="95" t="str">
        <f t="shared" si="62"/>
        <v/>
      </c>
      <c r="T230" s="96" t="str">
        <f t="shared" si="63"/>
        <v/>
      </c>
      <c r="U230" s="96" t="str">
        <f>IFERROR(IF(P230="","",SUMIF(Movimento!$D$9:$D$7010,Saldo!P230,Movimento!$I$9:$I$7010)+W230)/(V230+X230),"")</f>
        <v/>
      </c>
      <c r="V230" s="94" t="str">
        <f>IFERROR(IF(Cadastro!E230="","",Cadastro!E230),"")</f>
        <v/>
      </c>
      <c r="W230" s="97" t="str">
        <f>IFERROR(IF(Cadastro!I230="","",Cadastro!I230),"")</f>
        <v/>
      </c>
      <c r="X230" s="94" t="str">
        <f>IF(P230="","",SUMIF(Movimento!$D$9:$D$7010,Saldo!P230,Movimento!$G$9:$G$7010))</f>
        <v/>
      </c>
      <c r="Y230" s="94" t="str">
        <f>IF(P230="","",SUMIF(MovSaida!$D$9:$D$7010,Saldo!P230,MovSaida!$F$9:$F$7010))</f>
        <v/>
      </c>
      <c r="Z230" s="94" t="str">
        <f>IFERROR(IF(P230="","",SUMIFS(InvAjust!$G$9:$G$6009,InvAjust!$E$9:$E$6009,Saldo!P230,InvAjust!$C$9:$C$6009,"Add")-SUMIFS(InvAjust!$G$9:$G$6009,InvAjust!$E$9:$E$6009,Saldo!P230,InvAjust!$C$9:$C$6009,"Remove")),"")</f>
        <v/>
      </c>
      <c r="AA230" s="98" t="str">
        <f t="shared" si="64"/>
        <v/>
      </c>
    </row>
    <row r="231" spans="1:27" ht="18.95" customHeight="1" x14ac:dyDescent="0.25">
      <c r="A231" s="82"/>
      <c r="C231" s="89" t="str">
        <f t="shared" si="53"/>
        <v/>
      </c>
      <c r="D231" s="89" t="str">
        <f t="shared" si="54"/>
        <v/>
      </c>
      <c r="E231" s="89" t="str">
        <f t="shared" si="55"/>
        <v/>
      </c>
      <c r="F231" s="89" t="str">
        <f t="shared" si="56"/>
        <v/>
      </c>
      <c r="G231" s="90" t="str">
        <f t="shared" si="57"/>
        <v/>
      </c>
      <c r="H231" s="91" t="str">
        <f t="shared" si="58"/>
        <v/>
      </c>
      <c r="I231" s="91" t="str">
        <f t="shared" si="59"/>
        <v/>
      </c>
      <c r="J231" s="91" t="str">
        <f t="shared" si="60"/>
        <v/>
      </c>
      <c r="K231" s="92" t="str">
        <f t="shared" si="49"/>
        <v/>
      </c>
      <c r="L231" s="92" t="str">
        <f t="shared" si="50"/>
        <v/>
      </c>
      <c r="M231" s="92" t="str">
        <f t="shared" si="51"/>
        <v/>
      </c>
      <c r="N231" s="92" t="str">
        <f t="shared" si="52"/>
        <v/>
      </c>
      <c r="O231" s="76" t="str">
        <f>IF(Cadastro!D231="","",Cadastro!D231)</f>
        <v/>
      </c>
      <c r="P231" s="76" t="str">
        <f>IF(Cadastro!C231="","",Cadastro!C231)</f>
        <v/>
      </c>
      <c r="Q231" s="93" t="str">
        <f t="shared" si="61"/>
        <v/>
      </c>
      <c r="R231" s="94" t="str">
        <f>IF(Cadastro!H231="","",Cadastro!H231)</f>
        <v/>
      </c>
      <c r="S231" s="95" t="str">
        <f t="shared" si="62"/>
        <v/>
      </c>
      <c r="T231" s="96" t="str">
        <f t="shared" si="63"/>
        <v/>
      </c>
      <c r="U231" s="96" t="str">
        <f>IFERROR(IF(P231="","",SUMIF(Movimento!$D$9:$D$7010,Saldo!P231,Movimento!$I$9:$I$7010)+W231)/(V231+X231),"")</f>
        <v/>
      </c>
      <c r="V231" s="94" t="str">
        <f>IFERROR(IF(Cadastro!E231="","",Cadastro!E231),"")</f>
        <v/>
      </c>
      <c r="W231" s="97" t="str">
        <f>IFERROR(IF(Cadastro!I231="","",Cadastro!I231),"")</f>
        <v/>
      </c>
      <c r="X231" s="94" t="str">
        <f>IF(P231="","",SUMIF(Movimento!$D$9:$D$7010,Saldo!P231,Movimento!$G$9:$G$7010))</f>
        <v/>
      </c>
      <c r="Y231" s="94" t="str">
        <f>IF(P231="","",SUMIF(MovSaida!$D$9:$D$7010,Saldo!P231,MovSaida!$F$9:$F$7010))</f>
        <v/>
      </c>
      <c r="Z231" s="94" t="str">
        <f>IFERROR(IF(P231="","",SUMIFS(InvAjust!$G$9:$G$6009,InvAjust!$E$9:$E$6009,Saldo!P231,InvAjust!$C$9:$C$6009,"Add")-SUMIFS(InvAjust!$G$9:$G$6009,InvAjust!$E$9:$E$6009,Saldo!P231,InvAjust!$C$9:$C$6009,"Remove")),"")</f>
        <v/>
      </c>
      <c r="AA231" s="98" t="str">
        <f t="shared" si="64"/>
        <v/>
      </c>
    </row>
    <row r="232" spans="1:27" ht="18.95" customHeight="1" x14ac:dyDescent="0.25">
      <c r="A232" s="82"/>
      <c r="C232" s="89" t="str">
        <f t="shared" si="53"/>
        <v/>
      </c>
      <c r="D232" s="89" t="str">
        <f t="shared" si="54"/>
        <v/>
      </c>
      <c r="E232" s="89" t="str">
        <f t="shared" si="55"/>
        <v/>
      </c>
      <c r="F232" s="89" t="str">
        <f t="shared" si="56"/>
        <v/>
      </c>
      <c r="G232" s="90" t="str">
        <f t="shared" si="57"/>
        <v/>
      </c>
      <c r="H232" s="91" t="str">
        <f t="shared" si="58"/>
        <v/>
      </c>
      <c r="I232" s="91" t="str">
        <f t="shared" si="59"/>
        <v/>
      </c>
      <c r="J232" s="91" t="str">
        <f t="shared" si="60"/>
        <v/>
      </c>
      <c r="K232" s="92" t="str">
        <f t="shared" si="49"/>
        <v/>
      </c>
      <c r="L232" s="92" t="str">
        <f t="shared" si="50"/>
        <v/>
      </c>
      <c r="M232" s="92" t="str">
        <f t="shared" si="51"/>
        <v/>
      </c>
      <c r="N232" s="92" t="str">
        <f t="shared" si="52"/>
        <v/>
      </c>
      <c r="O232" s="76" t="str">
        <f>IF(Cadastro!D232="","",Cadastro!D232)</f>
        <v/>
      </c>
      <c r="P232" s="76" t="str">
        <f>IF(Cadastro!C232="","",Cadastro!C232)</f>
        <v/>
      </c>
      <c r="Q232" s="93" t="str">
        <f t="shared" si="61"/>
        <v/>
      </c>
      <c r="R232" s="94" t="str">
        <f>IF(Cadastro!H232="","",Cadastro!H232)</f>
        <v/>
      </c>
      <c r="S232" s="95" t="str">
        <f t="shared" si="62"/>
        <v/>
      </c>
      <c r="T232" s="96" t="str">
        <f t="shared" si="63"/>
        <v/>
      </c>
      <c r="U232" s="96" t="str">
        <f>IFERROR(IF(P232="","",SUMIF(Movimento!$D$9:$D$7010,Saldo!P232,Movimento!$I$9:$I$7010)+W232)/(V232+X232),"")</f>
        <v/>
      </c>
      <c r="V232" s="94" t="str">
        <f>IFERROR(IF(Cadastro!E232="","",Cadastro!E232),"")</f>
        <v/>
      </c>
      <c r="W232" s="97" t="str">
        <f>IFERROR(IF(Cadastro!I232="","",Cadastro!I232),"")</f>
        <v/>
      </c>
      <c r="X232" s="94" t="str">
        <f>IF(P232="","",SUMIF(Movimento!$D$9:$D$7010,Saldo!P232,Movimento!$G$9:$G$7010))</f>
        <v/>
      </c>
      <c r="Y232" s="94" t="str">
        <f>IF(P232="","",SUMIF(MovSaida!$D$9:$D$7010,Saldo!P232,MovSaida!$F$9:$F$7010))</f>
        <v/>
      </c>
      <c r="Z232" s="94" t="str">
        <f>IFERROR(IF(P232="","",SUMIFS(InvAjust!$G$9:$G$6009,InvAjust!$E$9:$E$6009,Saldo!P232,InvAjust!$C$9:$C$6009,"Add")-SUMIFS(InvAjust!$G$9:$G$6009,InvAjust!$E$9:$E$6009,Saldo!P232,InvAjust!$C$9:$C$6009,"Remove")),"")</f>
        <v/>
      </c>
      <c r="AA232" s="98" t="str">
        <f t="shared" si="64"/>
        <v/>
      </c>
    </row>
    <row r="233" spans="1:27" ht="18.95" customHeight="1" x14ac:dyDescent="0.25">
      <c r="A233" s="82"/>
      <c r="C233" s="89" t="str">
        <f t="shared" si="53"/>
        <v/>
      </c>
      <c r="D233" s="89" t="str">
        <f t="shared" si="54"/>
        <v/>
      </c>
      <c r="E233" s="89" t="str">
        <f t="shared" si="55"/>
        <v/>
      </c>
      <c r="F233" s="89" t="str">
        <f t="shared" si="56"/>
        <v/>
      </c>
      <c r="G233" s="90" t="str">
        <f t="shared" si="57"/>
        <v/>
      </c>
      <c r="H233" s="91" t="str">
        <f t="shared" si="58"/>
        <v/>
      </c>
      <c r="I233" s="91" t="str">
        <f t="shared" si="59"/>
        <v/>
      </c>
      <c r="J233" s="91" t="str">
        <f t="shared" si="60"/>
        <v/>
      </c>
      <c r="K233" s="92" t="str">
        <f t="shared" si="49"/>
        <v/>
      </c>
      <c r="L233" s="92" t="str">
        <f t="shared" si="50"/>
        <v/>
      </c>
      <c r="M233" s="92" t="str">
        <f t="shared" si="51"/>
        <v/>
      </c>
      <c r="N233" s="92" t="str">
        <f t="shared" si="52"/>
        <v/>
      </c>
      <c r="O233" s="76" t="str">
        <f>IF(Cadastro!D233="","",Cadastro!D233)</f>
        <v/>
      </c>
      <c r="P233" s="76" t="str">
        <f>IF(Cadastro!C233="","",Cadastro!C233)</f>
        <v/>
      </c>
      <c r="Q233" s="93" t="str">
        <f t="shared" si="61"/>
        <v/>
      </c>
      <c r="R233" s="94" t="str">
        <f>IF(Cadastro!H233="","",Cadastro!H233)</f>
        <v/>
      </c>
      <c r="S233" s="95" t="str">
        <f t="shared" si="62"/>
        <v/>
      </c>
      <c r="T233" s="96" t="str">
        <f t="shared" si="63"/>
        <v/>
      </c>
      <c r="U233" s="96" t="str">
        <f>IFERROR(IF(P233="","",SUMIF(Movimento!$D$9:$D$7010,Saldo!P233,Movimento!$I$9:$I$7010)+W233)/(V233+X233),"")</f>
        <v/>
      </c>
      <c r="V233" s="94" t="str">
        <f>IFERROR(IF(Cadastro!E233="","",Cadastro!E233),"")</f>
        <v/>
      </c>
      <c r="W233" s="97" t="str">
        <f>IFERROR(IF(Cadastro!I233="","",Cadastro!I233),"")</f>
        <v/>
      </c>
      <c r="X233" s="94" t="str">
        <f>IF(P233="","",SUMIF(Movimento!$D$9:$D$7010,Saldo!P233,Movimento!$G$9:$G$7010))</f>
        <v/>
      </c>
      <c r="Y233" s="94" t="str">
        <f>IF(P233="","",SUMIF(MovSaida!$D$9:$D$7010,Saldo!P233,MovSaida!$F$9:$F$7010))</f>
        <v/>
      </c>
      <c r="Z233" s="94" t="str">
        <f>IFERROR(IF(P233="","",SUMIFS(InvAjust!$G$9:$G$6009,InvAjust!$E$9:$E$6009,Saldo!P233,InvAjust!$C$9:$C$6009,"Add")-SUMIFS(InvAjust!$G$9:$G$6009,InvAjust!$E$9:$E$6009,Saldo!P233,InvAjust!$C$9:$C$6009,"Remove")),"")</f>
        <v/>
      </c>
      <c r="AA233" s="98" t="str">
        <f t="shared" si="64"/>
        <v/>
      </c>
    </row>
    <row r="234" spans="1:27" ht="18.95" customHeight="1" x14ac:dyDescent="0.25">
      <c r="A234" s="82"/>
      <c r="C234" s="89" t="str">
        <f t="shared" si="53"/>
        <v/>
      </c>
      <c r="D234" s="89" t="str">
        <f t="shared" si="54"/>
        <v/>
      </c>
      <c r="E234" s="89" t="str">
        <f t="shared" si="55"/>
        <v/>
      </c>
      <c r="F234" s="89" t="str">
        <f t="shared" si="56"/>
        <v/>
      </c>
      <c r="G234" s="90" t="str">
        <f t="shared" si="57"/>
        <v/>
      </c>
      <c r="H234" s="91" t="str">
        <f t="shared" si="58"/>
        <v/>
      </c>
      <c r="I234" s="91" t="str">
        <f t="shared" si="59"/>
        <v/>
      </c>
      <c r="J234" s="91" t="str">
        <f t="shared" si="60"/>
        <v/>
      </c>
      <c r="K234" s="92" t="str">
        <f t="shared" si="49"/>
        <v/>
      </c>
      <c r="L234" s="92" t="str">
        <f t="shared" si="50"/>
        <v/>
      </c>
      <c r="M234" s="92" t="str">
        <f t="shared" si="51"/>
        <v/>
      </c>
      <c r="N234" s="92" t="str">
        <f t="shared" si="52"/>
        <v/>
      </c>
      <c r="O234" s="76" t="str">
        <f>IF(Cadastro!D234="","",Cadastro!D234)</f>
        <v/>
      </c>
      <c r="P234" s="76" t="str">
        <f>IF(Cadastro!C234="","",Cadastro!C234)</f>
        <v/>
      </c>
      <c r="Q234" s="93" t="str">
        <f t="shared" si="61"/>
        <v/>
      </c>
      <c r="R234" s="94" t="str">
        <f>IF(Cadastro!H234="","",Cadastro!H234)</f>
        <v/>
      </c>
      <c r="S234" s="95" t="str">
        <f t="shared" si="62"/>
        <v/>
      </c>
      <c r="T234" s="96" t="str">
        <f t="shared" si="63"/>
        <v/>
      </c>
      <c r="U234" s="96" t="str">
        <f>IFERROR(IF(P234="","",SUMIF(Movimento!$D$9:$D$7010,Saldo!P234,Movimento!$I$9:$I$7010)+W234)/(V234+X234),"")</f>
        <v/>
      </c>
      <c r="V234" s="94" t="str">
        <f>IFERROR(IF(Cadastro!E234="","",Cadastro!E234),"")</f>
        <v/>
      </c>
      <c r="W234" s="97" t="str">
        <f>IFERROR(IF(Cadastro!I234="","",Cadastro!I234),"")</f>
        <v/>
      </c>
      <c r="X234" s="94" t="str">
        <f>IF(P234="","",SUMIF(Movimento!$D$9:$D$7010,Saldo!P234,Movimento!$G$9:$G$7010))</f>
        <v/>
      </c>
      <c r="Y234" s="94" t="str">
        <f>IF(P234="","",SUMIF(MovSaida!$D$9:$D$7010,Saldo!P234,MovSaida!$F$9:$F$7010))</f>
        <v/>
      </c>
      <c r="Z234" s="94" t="str">
        <f>IFERROR(IF(P234="","",SUMIFS(InvAjust!$G$9:$G$6009,InvAjust!$E$9:$E$6009,Saldo!P234,InvAjust!$C$9:$C$6009,"Add")-SUMIFS(InvAjust!$G$9:$G$6009,InvAjust!$E$9:$E$6009,Saldo!P234,InvAjust!$C$9:$C$6009,"Remove")),"")</f>
        <v/>
      </c>
      <c r="AA234" s="98" t="str">
        <f t="shared" si="64"/>
        <v/>
      </c>
    </row>
    <row r="235" spans="1:27" ht="18.95" customHeight="1" x14ac:dyDescent="0.25">
      <c r="A235" s="82"/>
      <c r="C235" s="89" t="str">
        <f t="shared" si="53"/>
        <v/>
      </c>
      <c r="D235" s="89" t="str">
        <f t="shared" si="54"/>
        <v/>
      </c>
      <c r="E235" s="89" t="str">
        <f t="shared" si="55"/>
        <v/>
      </c>
      <c r="F235" s="89" t="str">
        <f t="shared" si="56"/>
        <v/>
      </c>
      <c r="G235" s="90" t="str">
        <f t="shared" si="57"/>
        <v/>
      </c>
      <c r="H235" s="91" t="str">
        <f t="shared" si="58"/>
        <v/>
      </c>
      <c r="I235" s="91" t="str">
        <f t="shared" si="59"/>
        <v/>
      </c>
      <c r="J235" s="91" t="str">
        <f t="shared" si="60"/>
        <v/>
      </c>
      <c r="K235" s="92" t="str">
        <f t="shared" si="49"/>
        <v/>
      </c>
      <c r="L235" s="92" t="str">
        <f t="shared" si="50"/>
        <v/>
      </c>
      <c r="M235" s="92" t="str">
        <f t="shared" si="51"/>
        <v/>
      </c>
      <c r="N235" s="92" t="str">
        <f t="shared" si="52"/>
        <v/>
      </c>
      <c r="O235" s="76" t="str">
        <f>IF(Cadastro!D235="","",Cadastro!D235)</f>
        <v/>
      </c>
      <c r="P235" s="76" t="str">
        <f>IF(Cadastro!C235="","",Cadastro!C235)</f>
        <v/>
      </c>
      <c r="Q235" s="93" t="str">
        <f t="shared" si="61"/>
        <v/>
      </c>
      <c r="R235" s="94" t="str">
        <f>IF(Cadastro!H235="","",Cadastro!H235)</f>
        <v/>
      </c>
      <c r="S235" s="95" t="str">
        <f t="shared" si="62"/>
        <v/>
      </c>
      <c r="T235" s="96" t="str">
        <f t="shared" si="63"/>
        <v/>
      </c>
      <c r="U235" s="96" t="str">
        <f>IFERROR(IF(P235="","",SUMIF(Movimento!$D$9:$D$7010,Saldo!P235,Movimento!$I$9:$I$7010)+W235)/(V235+X235),"")</f>
        <v/>
      </c>
      <c r="V235" s="94" t="str">
        <f>IFERROR(IF(Cadastro!E235="","",Cadastro!E235),"")</f>
        <v/>
      </c>
      <c r="W235" s="97" t="str">
        <f>IFERROR(IF(Cadastro!I235="","",Cadastro!I235),"")</f>
        <v/>
      </c>
      <c r="X235" s="94" t="str">
        <f>IF(P235="","",SUMIF(Movimento!$D$9:$D$7010,Saldo!P235,Movimento!$G$9:$G$7010))</f>
        <v/>
      </c>
      <c r="Y235" s="94" t="str">
        <f>IF(P235="","",SUMIF(MovSaida!$D$9:$D$7010,Saldo!P235,MovSaida!$F$9:$F$7010))</f>
        <v/>
      </c>
      <c r="Z235" s="94" t="str">
        <f>IFERROR(IF(P235="","",SUMIFS(InvAjust!$G$9:$G$6009,InvAjust!$E$9:$E$6009,Saldo!P235,InvAjust!$C$9:$C$6009,"Add")-SUMIFS(InvAjust!$G$9:$G$6009,InvAjust!$E$9:$E$6009,Saldo!P235,InvAjust!$C$9:$C$6009,"Remove")),"")</f>
        <v/>
      </c>
      <c r="AA235" s="98" t="str">
        <f t="shared" si="64"/>
        <v/>
      </c>
    </row>
    <row r="236" spans="1:27" ht="18.95" customHeight="1" x14ac:dyDescent="0.25">
      <c r="A236" s="82"/>
      <c r="C236" s="89" t="str">
        <f t="shared" si="53"/>
        <v/>
      </c>
      <c r="D236" s="89" t="str">
        <f t="shared" si="54"/>
        <v/>
      </c>
      <c r="E236" s="89" t="str">
        <f t="shared" si="55"/>
        <v/>
      </c>
      <c r="F236" s="89" t="str">
        <f t="shared" si="56"/>
        <v/>
      </c>
      <c r="G236" s="90" t="str">
        <f t="shared" si="57"/>
        <v/>
      </c>
      <c r="H236" s="91" t="str">
        <f t="shared" si="58"/>
        <v/>
      </c>
      <c r="I236" s="91" t="str">
        <f t="shared" si="59"/>
        <v/>
      </c>
      <c r="J236" s="91" t="str">
        <f t="shared" si="60"/>
        <v/>
      </c>
      <c r="K236" s="92" t="str">
        <f t="shared" si="49"/>
        <v/>
      </c>
      <c r="L236" s="92" t="str">
        <f t="shared" si="50"/>
        <v/>
      </c>
      <c r="M236" s="92" t="str">
        <f t="shared" si="51"/>
        <v/>
      </c>
      <c r="N236" s="92" t="str">
        <f t="shared" si="52"/>
        <v/>
      </c>
      <c r="O236" s="76" t="str">
        <f>IF(Cadastro!D236="","",Cadastro!D236)</f>
        <v/>
      </c>
      <c r="P236" s="76" t="str">
        <f>IF(Cadastro!C236="","",Cadastro!C236)</f>
        <v/>
      </c>
      <c r="Q236" s="93" t="str">
        <f t="shared" si="61"/>
        <v/>
      </c>
      <c r="R236" s="94" t="str">
        <f>IF(Cadastro!H236="","",Cadastro!H236)</f>
        <v/>
      </c>
      <c r="S236" s="95" t="str">
        <f t="shared" si="62"/>
        <v/>
      </c>
      <c r="T236" s="96" t="str">
        <f t="shared" si="63"/>
        <v/>
      </c>
      <c r="U236" s="96" t="str">
        <f>IFERROR(IF(P236="","",SUMIF(Movimento!$D$9:$D$7010,Saldo!P236,Movimento!$I$9:$I$7010)+W236)/(V236+X236),"")</f>
        <v/>
      </c>
      <c r="V236" s="94" t="str">
        <f>IFERROR(IF(Cadastro!E236="","",Cadastro!E236),"")</f>
        <v/>
      </c>
      <c r="W236" s="97" t="str">
        <f>IFERROR(IF(Cadastro!I236="","",Cadastro!I236),"")</f>
        <v/>
      </c>
      <c r="X236" s="94" t="str">
        <f>IF(P236="","",SUMIF(Movimento!$D$9:$D$7010,Saldo!P236,Movimento!$G$9:$G$7010))</f>
        <v/>
      </c>
      <c r="Y236" s="94" t="str">
        <f>IF(P236="","",SUMIF(MovSaida!$D$9:$D$7010,Saldo!P236,MovSaida!$F$9:$F$7010))</f>
        <v/>
      </c>
      <c r="Z236" s="94" t="str">
        <f>IFERROR(IF(P236="","",SUMIFS(InvAjust!$G$9:$G$6009,InvAjust!$E$9:$E$6009,Saldo!P236,InvAjust!$C$9:$C$6009,"Add")-SUMIFS(InvAjust!$G$9:$G$6009,InvAjust!$E$9:$E$6009,Saldo!P236,InvAjust!$C$9:$C$6009,"Remove")),"")</f>
        <v/>
      </c>
      <c r="AA236" s="98" t="str">
        <f t="shared" si="64"/>
        <v/>
      </c>
    </row>
    <row r="237" spans="1:27" ht="18.95" customHeight="1" x14ac:dyDescent="0.25">
      <c r="A237" s="82"/>
      <c r="C237" s="89" t="str">
        <f t="shared" si="53"/>
        <v/>
      </c>
      <c r="D237" s="89" t="str">
        <f t="shared" si="54"/>
        <v/>
      </c>
      <c r="E237" s="89" t="str">
        <f t="shared" si="55"/>
        <v/>
      </c>
      <c r="F237" s="89" t="str">
        <f t="shared" si="56"/>
        <v/>
      </c>
      <c r="G237" s="90" t="str">
        <f t="shared" si="57"/>
        <v/>
      </c>
      <c r="H237" s="91" t="str">
        <f t="shared" si="58"/>
        <v/>
      </c>
      <c r="I237" s="91" t="str">
        <f t="shared" si="59"/>
        <v/>
      </c>
      <c r="J237" s="91" t="str">
        <f t="shared" si="60"/>
        <v/>
      </c>
      <c r="K237" s="92" t="str">
        <f t="shared" si="49"/>
        <v/>
      </c>
      <c r="L237" s="92" t="str">
        <f t="shared" si="50"/>
        <v/>
      </c>
      <c r="M237" s="92" t="str">
        <f t="shared" si="51"/>
        <v/>
      </c>
      <c r="N237" s="92" t="str">
        <f t="shared" si="52"/>
        <v/>
      </c>
      <c r="O237" s="76" t="str">
        <f>IF(Cadastro!D237="","",Cadastro!D237)</f>
        <v/>
      </c>
      <c r="P237" s="76" t="str">
        <f>IF(Cadastro!C237="","",Cadastro!C237)</f>
        <v/>
      </c>
      <c r="Q237" s="93" t="str">
        <f t="shared" si="61"/>
        <v/>
      </c>
      <c r="R237" s="94" t="str">
        <f>IF(Cadastro!H237="","",Cadastro!H237)</f>
        <v/>
      </c>
      <c r="S237" s="95" t="str">
        <f t="shared" si="62"/>
        <v/>
      </c>
      <c r="T237" s="96" t="str">
        <f t="shared" si="63"/>
        <v/>
      </c>
      <c r="U237" s="96" t="str">
        <f>IFERROR(IF(P237="","",SUMIF(Movimento!$D$9:$D$7010,Saldo!P237,Movimento!$I$9:$I$7010)+W237)/(V237+X237),"")</f>
        <v/>
      </c>
      <c r="V237" s="94" t="str">
        <f>IFERROR(IF(Cadastro!E237="","",Cadastro!E237),"")</f>
        <v/>
      </c>
      <c r="W237" s="97" t="str">
        <f>IFERROR(IF(Cadastro!I237="","",Cadastro!I237),"")</f>
        <v/>
      </c>
      <c r="X237" s="94" t="str">
        <f>IF(P237="","",SUMIF(Movimento!$D$9:$D$7010,Saldo!P237,Movimento!$G$9:$G$7010))</f>
        <v/>
      </c>
      <c r="Y237" s="94" t="str">
        <f>IF(P237="","",SUMIF(MovSaida!$D$9:$D$7010,Saldo!P237,MovSaida!$F$9:$F$7010))</f>
        <v/>
      </c>
      <c r="Z237" s="94" t="str">
        <f>IFERROR(IF(P237="","",SUMIFS(InvAjust!$G$9:$G$6009,InvAjust!$E$9:$E$6009,Saldo!P237,InvAjust!$C$9:$C$6009,"Add")-SUMIFS(InvAjust!$G$9:$G$6009,InvAjust!$E$9:$E$6009,Saldo!P237,InvAjust!$C$9:$C$6009,"Remove")),"")</f>
        <v/>
      </c>
      <c r="AA237" s="98" t="str">
        <f t="shared" si="64"/>
        <v/>
      </c>
    </row>
    <row r="238" spans="1:27" ht="18.95" customHeight="1" x14ac:dyDescent="0.25">
      <c r="A238" s="82"/>
      <c r="C238" s="89" t="str">
        <f t="shared" si="53"/>
        <v/>
      </c>
      <c r="D238" s="89" t="str">
        <f t="shared" si="54"/>
        <v/>
      </c>
      <c r="E238" s="89" t="str">
        <f t="shared" si="55"/>
        <v/>
      </c>
      <c r="F238" s="89" t="str">
        <f t="shared" si="56"/>
        <v/>
      </c>
      <c r="G238" s="90" t="str">
        <f t="shared" si="57"/>
        <v/>
      </c>
      <c r="H238" s="91" t="str">
        <f t="shared" si="58"/>
        <v/>
      </c>
      <c r="I238" s="91" t="str">
        <f t="shared" si="59"/>
        <v/>
      </c>
      <c r="J238" s="91" t="str">
        <f t="shared" si="60"/>
        <v/>
      </c>
      <c r="K238" s="92" t="str">
        <f t="shared" si="49"/>
        <v/>
      </c>
      <c r="L238" s="92" t="str">
        <f t="shared" si="50"/>
        <v/>
      </c>
      <c r="M238" s="92" t="str">
        <f t="shared" si="51"/>
        <v/>
      </c>
      <c r="N238" s="92" t="str">
        <f t="shared" si="52"/>
        <v/>
      </c>
      <c r="O238" s="76" t="str">
        <f>IF(Cadastro!D238="","",Cadastro!D238)</f>
        <v/>
      </c>
      <c r="P238" s="76" t="str">
        <f>IF(Cadastro!C238="","",Cadastro!C238)</f>
        <v/>
      </c>
      <c r="Q238" s="93" t="str">
        <f t="shared" si="61"/>
        <v/>
      </c>
      <c r="R238" s="94" t="str">
        <f>IF(Cadastro!H238="","",Cadastro!H238)</f>
        <v/>
      </c>
      <c r="S238" s="95" t="str">
        <f t="shared" si="62"/>
        <v/>
      </c>
      <c r="T238" s="96" t="str">
        <f t="shared" si="63"/>
        <v/>
      </c>
      <c r="U238" s="96" t="str">
        <f>IFERROR(IF(P238="","",SUMIF(Movimento!$D$9:$D$7010,Saldo!P238,Movimento!$I$9:$I$7010)+W238)/(V238+X238),"")</f>
        <v/>
      </c>
      <c r="V238" s="94" t="str">
        <f>IFERROR(IF(Cadastro!E238="","",Cadastro!E238),"")</f>
        <v/>
      </c>
      <c r="W238" s="97" t="str">
        <f>IFERROR(IF(Cadastro!I238="","",Cadastro!I238),"")</f>
        <v/>
      </c>
      <c r="X238" s="94" t="str">
        <f>IF(P238="","",SUMIF(Movimento!$D$9:$D$7010,Saldo!P238,Movimento!$G$9:$G$7010))</f>
        <v/>
      </c>
      <c r="Y238" s="94" t="str">
        <f>IF(P238="","",SUMIF(MovSaida!$D$9:$D$7010,Saldo!P238,MovSaida!$F$9:$F$7010))</f>
        <v/>
      </c>
      <c r="Z238" s="94" t="str">
        <f>IFERROR(IF(P238="","",SUMIFS(InvAjust!$G$9:$G$6009,InvAjust!$E$9:$E$6009,Saldo!P238,InvAjust!$C$9:$C$6009,"Add")-SUMIFS(InvAjust!$G$9:$G$6009,InvAjust!$E$9:$E$6009,Saldo!P238,InvAjust!$C$9:$C$6009,"Remove")),"")</f>
        <v/>
      </c>
      <c r="AA238" s="98" t="str">
        <f t="shared" si="64"/>
        <v/>
      </c>
    </row>
    <row r="239" spans="1:27" ht="18.95" customHeight="1" x14ac:dyDescent="0.25">
      <c r="A239" s="82"/>
      <c r="C239" s="89" t="str">
        <f t="shared" si="53"/>
        <v/>
      </c>
      <c r="D239" s="89" t="str">
        <f t="shared" si="54"/>
        <v/>
      </c>
      <c r="E239" s="89" t="str">
        <f t="shared" si="55"/>
        <v/>
      </c>
      <c r="F239" s="89" t="str">
        <f t="shared" si="56"/>
        <v/>
      </c>
      <c r="G239" s="90" t="str">
        <f t="shared" si="57"/>
        <v/>
      </c>
      <c r="H239" s="91" t="str">
        <f t="shared" si="58"/>
        <v/>
      </c>
      <c r="I239" s="91" t="str">
        <f t="shared" si="59"/>
        <v/>
      </c>
      <c r="J239" s="91" t="str">
        <f t="shared" si="60"/>
        <v/>
      </c>
      <c r="K239" s="92" t="str">
        <f t="shared" si="49"/>
        <v/>
      </c>
      <c r="L239" s="92" t="str">
        <f t="shared" si="50"/>
        <v/>
      </c>
      <c r="M239" s="92" t="str">
        <f t="shared" si="51"/>
        <v/>
      </c>
      <c r="N239" s="92" t="str">
        <f t="shared" si="52"/>
        <v/>
      </c>
      <c r="O239" s="76" t="str">
        <f>IF(Cadastro!D239="","",Cadastro!D239)</f>
        <v/>
      </c>
      <c r="P239" s="76" t="str">
        <f>IF(Cadastro!C239="","",Cadastro!C239)</f>
        <v/>
      </c>
      <c r="Q239" s="93" t="str">
        <f t="shared" si="61"/>
        <v/>
      </c>
      <c r="R239" s="94" t="str">
        <f>IF(Cadastro!H239="","",Cadastro!H239)</f>
        <v/>
      </c>
      <c r="S239" s="95" t="str">
        <f t="shared" si="62"/>
        <v/>
      </c>
      <c r="T239" s="96" t="str">
        <f t="shared" si="63"/>
        <v/>
      </c>
      <c r="U239" s="96" t="str">
        <f>IFERROR(IF(P239="","",SUMIF(Movimento!$D$9:$D$7010,Saldo!P239,Movimento!$I$9:$I$7010)+W239)/(V239+X239),"")</f>
        <v/>
      </c>
      <c r="V239" s="94" t="str">
        <f>IFERROR(IF(Cadastro!E239="","",Cadastro!E239),"")</f>
        <v/>
      </c>
      <c r="W239" s="97" t="str">
        <f>IFERROR(IF(Cadastro!I239="","",Cadastro!I239),"")</f>
        <v/>
      </c>
      <c r="X239" s="94" t="str">
        <f>IF(P239="","",SUMIF(Movimento!$D$9:$D$7010,Saldo!P239,Movimento!$G$9:$G$7010))</f>
        <v/>
      </c>
      <c r="Y239" s="94" t="str">
        <f>IF(P239="","",SUMIF(MovSaida!$D$9:$D$7010,Saldo!P239,MovSaida!$F$9:$F$7010))</f>
        <v/>
      </c>
      <c r="Z239" s="94" t="str">
        <f>IFERROR(IF(P239="","",SUMIFS(InvAjust!$G$9:$G$6009,InvAjust!$E$9:$E$6009,Saldo!P239,InvAjust!$C$9:$C$6009,"Add")-SUMIFS(InvAjust!$G$9:$G$6009,InvAjust!$E$9:$E$6009,Saldo!P239,InvAjust!$C$9:$C$6009,"Remove")),"")</f>
        <v/>
      </c>
      <c r="AA239" s="98" t="str">
        <f t="shared" si="64"/>
        <v/>
      </c>
    </row>
    <row r="240" spans="1:27" ht="18.95" customHeight="1" x14ac:dyDescent="0.25">
      <c r="A240" s="82"/>
      <c r="C240" s="89" t="str">
        <f t="shared" si="53"/>
        <v/>
      </c>
      <c r="D240" s="89" t="str">
        <f t="shared" si="54"/>
        <v/>
      </c>
      <c r="E240" s="89" t="str">
        <f t="shared" si="55"/>
        <v/>
      </c>
      <c r="F240" s="89" t="str">
        <f t="shared" si="56"/>
        <v/>
      </c>
      <c r="G240" s="90" t="str">
        <f t="shared" si="57"/>
        <v/>
      </c>
      <c r="H240" s="91" t="str">
        <f t="shared" si="58"/>
        <v/>
      </c>
      <c r="I240" s="91" t="str">
        <f t="shared" si="59"/>
        <v/>
      </c>
      <c r="J240" s="91" t="str">
        <f t="shared" si="60"/>
        <v/>
      </c>
      <c r="K240" s="92" t="str">
        <f t="shared" si="49"/>
        <v/>
      </c>
      <c r="L240" s="92" t="str">
        <f t="shared" si="50"/>
        <v/>
      </c>
      <c r="M240" s="92" t="str">
        <f t="shared" si="51"/>
        <v/>
      </c>
      <c r="N240" s="92" t="str">
        <f t="shared" si="52"/>
        <v/>
      </c>
      <c r="O240" s="76" t="str">
        <f>IF(Cadastro!D240="","",Cadastro!D240)</f>
        <v/>
      </c>
      <c r="P240" s="76" t="str">
        <f>IF(Cadastro!C240="","",Cadastro!C240)</f>
        <v/>
      </c>
      <c r="Q240" s="93" t="str">
        <f t="shared" si="61"/>
        <v/>
      </c>
      <c r="R240" s="94" t="str">
        <f>IF(Cadastro!H240="","",Cadastro!H240)</f>
        <v/>
      </c>
      <c r="S240" s="95" t="str">
        <f t="shared" si="62"/>
        <v/>
      </c>
      <c r="T240" s="96" t="str">
        <f t="shared" si="63"/>
        <v/>
      </c>
      <c r="U240" s="96" t="str">
        <f>IFERROR(IF(P240="","",SUMIF(Movimento!$D$9:$D$7010,Saldo!P240,Movimento!$I$9:$I$7010)+W240)/(V240+X240),"")</f>
        <v/>
      </c>
      <c r="V240" s="94" t="str">
        <f>IFERROR(IF(Cadastro!E240="","",Cadastro!E240),"")</f>
        <v/>
      </c>
      <c r="W240" s="97" t="str">
        <f>IFERROR(IF(Cadastro!I240="","",Cadastro!I240),"")</f>
        <v/>
      </c>
      <c r="X240" s="94" t="str">
        <f>IF(P240="","",SUMIF(Movimento!$D$9:$D$7010,Saldo!P240,Movimento!$G$9:$G$7010))</f>
        <v/>
      </c>
      <c r="Y240" s="94" t="str">
        <f>IF(P240="","",SUMIF(MovSaida!$D$9:$D$7010,Saldo!P240,MovSaida!$F$9:$F$7010))</f>
        <v/>
      </c>
      <c r="Z240" s="94" t="str">
        <f>IFERROR(IF(P240="","",SUMIFS(InvAjust!$G$9:$G$6009,InvAjust!$E$9:$E$6009,Saldo!P240,InvAjust!$C$9:$C$6009,"Add")-SUMIFS(InvAjust!$G$9:$G$6009,InvAjust!$E$9:$E$6009,Saldo!P240,InvAjust!$C$9:$C$6009,"Remove")),"")</f>
        <v/>
      </c>
      <c r="AA240" s="98" t="str">
        <f t="shared" si="64"/>
        <v/>
      </c>
    </row>
    <row r="241" spans="1:27" ht="18.95" customHeight="1" x14ac:dyDescent="0.25">
      <c r="A241" s="82"/>
      <c r="C241" s="89" t="str">
        <f t="shared" si="53"/>
        <v/>
      </c>
      <c r="D241" s="89" t="str">
        <f t="shared" si="54"/>
        <v/>
      </c>
      <c r="E241" s="89" t="str">
        <f t="shared" si="55"/>
        <v/>
      </c>
      <c r="F241" s="89" t="str">
        <f t="shared" si="56"/>
        <v/>
      </c>
      <c r="G241" s="90" t="str">
        <f t="shared" si="57"/>
        <v/>
      </c>
      <c r="H241" s="91" t="str">
        <f t="shared" si="58"/>
        <v/>
      </c>
      <c r="I241" s="91" t="str">
        <f t="shared" si="59"/>
        <v/>
      </c>
      <c r="J241" s="91" t="str">
        <f t="shared" si="60"/>
        <v/>
      </c>
      <c r="K241" s="92" t="str">
        <f t="shared" si="49"/>
        <v/>
      </c>
      <c r="L241" s="92" t="str">
        <f t="shared" si="50"/>
        <v/>
      </c>
      <c r="M241" s="92" t="str">
        <f t="shared" si="51"/>
        <v/>
      </c>
      <c r="N241" s="92" t="str">
        <f t="shared" si="52"/>
        <v/>
      </c>
      <c r="O241" s="76" t="str">
        <f>IF(Cadastro!D241="","",Cadastro!D241)</f>
        <v/>
      </c>
      <c r="P241" s="76" t="str">
        <f>IF(Cadastro!C241="","",Cadastro!C241)</f>
        <v/>
      </c>
      <c r="Q241" s="93" t="str">
        <f t="shared" si="61"/>
        <v/>
      </c>
      <c r="R241" s="94" t="str">
        <f>IF(Cadastro!H241="","",Cadastro!H241)</f>
        <v/>
      </c>
      <c r="S241" s="95" t="str">
        <f t="shared" si="62"/>
        <v/>
      </c>
      <c r="T241" s="96" t="str">
        <f t="shared" si="63"/>
        <v/>
      </c>
      <c r="U241" s="96" t="str">
        <f>IFERROR(IF(P241="","",SUMIF(Movimento!$D$9:$D$7010,Saldo!P241,Movimento!$I$9:$I$7010)+W241)/(V241+X241),"")</f>
        <v/>
      </c>
      <c r="V241" s="94" t="str">
        <f>IFERROR(IF(Cadastro!E241="","",Cadastro!E241),"")</f>
        <v/>
      </c>
      <c r="W241" s="97" t="str">
        <f>IFERROR(IF(Cadastro!I241="","",Cadastro!I241),"")</f>
        <v/>
      </c>
      <c r="X241" s="94" t="str">
        <f>IF(P241="","",SUMIF(Movimento!$D$9:$D$7010,Saldo!P241,Movimento!$G$9:$G$7010))</f>
        <v/>
      </c>
      <c r="Y241" s="94" t="str">
        <f>IF(P241="","",SUMIF(MovSaida!$D$9:$D$7010,Saldo!P241,MovSaida!$F$9:$F$7010))</f>
        <v/>
      </c>
      <c r="Z241" s="94" t="str">
        <f>IFERROR(IF(P241="","",SUMIFS(InvAjust!$G$9:$G$6009,InvAjust!$E$9:$E$6009,Saldo!P241,InvAjust!$C$9:$C$6009,"Add")-SUMIFS(InvAjust!$G$9:$G$6009,InvAjust!$E$9:$E$6009,Saldo!P241,InvAjust!$C$9:$C$6009,"Remove")),"")</f>
        <v/>
      </c>
      <c r="AA241" s="98" t="str">
        <f t="shared" si="64"/>
        <v/>
      </c>
    </row>
    <row r="242" spans="1:27" ht="18.95" customHeight="1" x14ac:dyDescent="0.25">
      <c r="A242" s="82"/>
      <c r="C242" s="89" t="str">
        <f t="shared" si="53"/>
        <v/>
      </c>
      <c r="D242" s="89" t="str">
        <f t="shared" si="54"/>
        <v/>
      </c>
      <c r="E242" s="89" t="str">
        <f t="shared" si="55"/>
        <v/>
      </c>
      <c r="F242" s="89" t="str">
        <f t="shared" si="56"/>
        <v/>
      </c>
      <c r="G242" s="90" t="str">
        <f t="shared" si="57"/>
        <v/>
      </c>
      <c r="H242" s="91" t="str">
        <f t="shared" si="58"/>
        <v/>
      </c>
      <c r="I242" s="91" t="str">
        <f t="shared" si="59"/>
        <v/>
      </c>
      <c r="J242" s="91" t="str">
        <f t="shared" si="60"/>
        <v/>
      </c>
      <c r="K242" s="92" t="str">
        <f t="shared" si="49"/>
        <v/>
      </c>
      <c r="L242" s="92" t="str">
        <f t="shared" si="50"/>
        <v/>
      </c>
      <c r="M242" s="92" t="str">
        <f t="shared" si="51"/>
        <v/>
      </c>
      <c r="N242" s="92" t="str">
        <f t="shared" si="52"/>
        <v/>
      </c>
      <c r="O242" s="76" t="str">
        <f>IF(Cadastro!D242="","",Cadastro!D242)</f>
        <v/>
      </c>
      <c r="P242" s="76" t="str">
        <f>IF(Cadastro!C242="","",Cadastro!C242)</f>
        <v/>
      </c>
      <c r="Q242" s="93" t="str">
        <f t="shared" si="61"/>
        <v/>
      </c>
      <c r="R242" s="94" t="str">
        <f>IF(Cadastro!H242="","",Cadastro!H242)</f>
        <v/>
      </c>
      <c r="S242" s="95" t="str">
        <f t="shared" si="62"/>
        <v/>
      </c>
      <c r="T242" s="96" t="str">
        <f t="shared" si="63"/>
        <v/>
      </c>
      <c r="U242" s="96" t="str">
        <f>IFERROR(IF(P242="","",SUMIF(Movimento!$D$9:$D$7010,Saldo!P242,Movimento!$I$9:$I$7010)+W242)/(V242+X242),"")</f>
        <v/>
      </c>
      <c r="V242" s="94" t="str">
        <f>IFERROR(IF(Cadastro!E242="","",Cadastro!E242),"")</f>
        <v/>
      </c>
      <c r="W242" s="97" t="str">
        <f>IFERROR(IF(Cadastro!I242="","",Cadastro!I242),"")</f>
        <v/>
      </c>
      <c r="X242" s="94" t="str">
        <f>IF(P242="","",SUMIF(Movimento!$D$9:$D$7010,Saldo!P242,Movimento!$G$9:$G$7010))</f>
        <v/>
      </c>
      <c r="Y242" s="94" t="str">
        <f>IF(P242="","",SUMIF(MovSaida!$D$9:$D$7010,Saldo!P242,MovSaida!$F$9:$F$7010))</f>
        <v/>
      </c>
      <c r="Z242" s="94" t="str">
        <f>IFERROR(IF(P242="","",SUMIFS(InvAjust!$G$9:$G$6009,InvAjust!$E$9:$E$6009,Saldo!P242,InvAjust!$C$9:$C$6009,"Add")-SUMIFS(InvAjust!$G$9:$G$6009,InvAjust!$E$9:$E$6009,Saldo!P242,InvAjust!$C$9:$C$6009,"Remove")),"")</f>
        <v/>
      </c>
      <c r="AA242" s="98" t="str">
        <f t="shared" si="64"/>
        <v/>
      </c>
    </row>
    <row r="243" spans="1:27" ht="18.95" customHeight="1" x14ac:dyDescent="0.25">
      <c r="A243" s="82"/>
      <c r="C243" s="89" t="str">
        <f t="shared" si="53"/>
        <v/>
      </c>
      <c r="D243" s="89" t="str">
        <f t="shared" si="54"/>
        <v/>
      </c>
      <c r="E243" s="89" t="str">
        <f t="shared" si="55"/>
        <v/>
      </c>
      <c r="F243" s="89" t="str">
        <f t="shared" si="56"/>
        <v/>
      </c>
      <c r="G243" s="90" t="str">
        <f t="shared" si="57"/>
        <v/>
      </c>
      <c r="H243" s="91" t="str">
        <f t="shared" si="58"/>
        <v/>
      </c>
      <c r="I243" s="91" t="str">
        <f t="shared" si="59"/>
        <v/>
      </c>
      <c r="J243" s="91" t="str">
        <f t="shared" si="60"/>
        <v/>
      </c>
      <c r="K243" s="92" t="str">
        <f t="shared" si="49"/>
        <v/>
      </c>
      <c r="L243" s="92" t="str">
        <f t="shared" si="50"/>
        <v/>
      </c>
      <c r="M243" s="92" t="str">
        <f t="shared" si="51"/>
        <v/>
      </c>
      <c r="N243" s="92" t="str">
        <f t="shared" si="52"/>
        <v/>
      </c>
      <c r="O243" s="76" t="str">
        <f>IF(Cadastro!D243="","",Cadastro!D243)</f>
        <v/>
      </c>
      <c r="P243" s="76" t="str">
        <f>IF(Cadastro!C243="","",Cadastro!C243)</f>
        <v/>
      </c>
      <c r="Q243" s="93" t="str">
        <f t="shared" si="61"/>
        <v/>
      </c>
      <c r="R243" s="94" t="str">
        <f>IF(Cadastro!H243="","",Cadastro!H243)</f>
        <v/>
      </c>
      <c r="S243" s="95" t="str">
        <f t="shared" si="62"/>
        <v/>
      </c>
      <c r="T243" s="96" t="str">
        <f t="shared" si="63"/>
        <v/>
      </c>
      <c r="U243" s="96" t="str">
        <f>IFERROR(IF(P243="","",SUMIF(Movimento!$D$9:$D$7010,Saldo!P243,Movimento!$I$9:$I$7010)+W243)/(V243+X243),"")</f>
        <v/>
      </c>
      <c r="V243" s="94" t="str">
        <f>IFERROR(IF(Cadastro!E243="","",Cadastro!E243),"")</f>
        <v/>
      </c>
      <c r="W243" s="97" t="str">
        <f>IFERROR(IF(Cadastro!I243="","",Cadastro!I243),"")</f>
        <v/>
      </c>
      <c r="X243" s="94" t="str">
        <f>IF(P243="","",SUMIF(Movimento!$D$9:$D$7010,Saldo!P243,Movimento!$G$9:$G$7010))</f>
        <v/>
      </c>
      <c r="Y243" s="94" t="str">
        <f>IF(P243="","",SUMIF(MovSaida!$D$9:$D$7010,Saldo!P243,MovSaida!$F$9:$F$7010))</f>
        <v/>
      </c>
      <c r="Z243" s="94" t="str">
        <f>IFERROR(IF(P243="","",SUMIFS(InvAjust!$G$9:$G$6009,InvAjust!$E$9:$E$6009,Saldo!P243,InvAjust!$C$9:$C$6009,"Add")-SUMIFS(InvAjust!$G$9:$G$6009,InvAjust!$E$9:$E$6009,Saldo!P243,InvAjust!$C$9:$C$6009,"Remove")),"")</f>
        <v/>
      </c>
      <c r="AA243" s="98" t="str">
        <f t="shared" si="64"/>
        <v/>
      </c>
    </row>
    <row r="244" spans="1:27" ht="18.95" customHeight="1" x14ac:dyDescent="0.25">
      <c r="A244" s="82"/>
      <c r="C244" s="89" t="str">
        <f t="shared" si="53"/>
        <v/>
      </c>
      <c r="D244" s="89" t="str">
        <f t="shared" si="54"/>
        <v/>
      </c>
      <c r="E244" s="89" t="str">
        <f t="shared" si="55"/>
        <v/>
      </c>
      <c r="F244" s="89" t="str">
        <f t="shared" si="56"/>
        <v/>
      </c>
      <c r="G244" s="90" t="str">
        <f t="shared" si="57"/>
        <v/>
      </c>
      <c r="H244" s="91" t="str">
        <f t="shared" si="58"/>
        <v/>
      </c>
      <c r="I244" s="91" t="str">
        <f t="shared" si="59"/>
        <v/>
      </c>
      <c r="J244" s="91" t="str">
        <f t="shared" si="60"/>
        <v/>
      </c>
      <c r="K244" s="92" t="str">
        <f t="shared" si="49"/>
        <v/>
      </c>
      <c r="L244" s="92" t="str">
        <f t="shared" si="50"/>
        <v/>
      </c>
      <c r="M244" s="92" t="str">
        <f t="shared" si="51"/>
        <v/>
      </c>
      <c r="N244" s="92" t="str">
        <f t="shared" si="52"/>
        <v/>
      </c>
      <c r="O244" s="76" t="str">
        <f>IF(Cadastro!D244="","",Cadastro!D244)</f>
        <v/>
      </c>
      <c r="P244" s="76" t="str">
        <f>IF(Cadastro!C244="","",Cadastro!C244)</f>
        <v/>
      </c>
      <c r="Q244" s="93" t="str">
        <f t="shared" si="61"/>
        <v/>
      </c>
      <c r="R244" s="94" t="str">
        <f>IF(Cadastro!H244="","",Cadastro!H244)</f>
        <v/>
      </c>
      <c r="S244" s="95" t="str">
        <f t="shared" si="62"/>
        <v/>
      </c>
      <c r="T244" s="96" t="str">
        <f t="shared" si="63"/>
        <v/>
      </c>
      <c r="U244" s="96" t="str">
        <f>IFERROR(IF(P244="","",SUMIF(Movimento!$D$9:$D$7010,Saldo!P244,Movimento!$I$9:$I$7010)+W244)/(V244+X244),"")</f>
        <v/>
      </c>
      <c r="V244" s="94" t="str">
        <f>IFERROR(IF(Cadastro!E244="","",Cadastro!E244),"")</f>
        <v/>
      </c>
      <c r="W244" s="97" t="str">
        <f>IFERROR(IF(Cadastro!I244="","",Cadastro!I244),"")</f>
        <v/>
      </c>
      <c r="X244" s="94" t="str">
        <f>IF(P244="","",SUMIF(Movimento!$D$9:$D$7010,Saldo!P244,Movimento!$G$9:$G$7010))</f>
        <v/>
      </c>
      <c r="Y244" s="94" t="str">
        <f>IF(P244="","",SUMIF(MovSaida!$D$9:$D$7010,Saldo!P244,MovSaida!$F$9:$F$7010))</f>
        <v/>
      </c>
      <c r="Z244" s="94" t="str">
        <f>IFERROR(IF(P244="","",SUMIFS(InvAjust!$G$9:$G$6009,InvAjust!$E$9:$E$6009,Saldo!P244,InvAjust!$C$9:$C$6009,"Add")-SUMIFS(InvAjust!$G$9:$G$6009,InvAjust!$E$9:$E$6009,Saldo!P244,InvAjust!$C$9:$C$6009,"Remove")),"")</f>
        <v/>
      </c>
      <c r="AA244" s="98" t="str">
        <f t="shared" si="64"/>
        <v/>
      </c>
    </row>
    <row r="245" spans="1:27" ht="18.95" customHeight="1" x14ac:dyDescent="0.25">
      <c r="A245" s="82"/>
      <c r="C245" s="89" t="str">
        <f t="shared" si="53"/>
        <v/>
      </c>
      <c r="D245" s="89" t="str">
        <f t="shared" si="54"/>
        <v/>
      </c>
      <c r="E245" s="89" t="str">
        <f t="shared" si="55"/>
        <v/>
      </c>
      <c r="F245" s="89" t="str">
        <f t="shared" si="56"/>
        <v/>
      </c>
      <c r="G245" s="90" t="str">
        <f t="shared" si="57"/>
        <v/>
      </c>
      <c r="H245" s="91" t="str">
        <f t="shared" si="58"/>
        <v/>
      </c>
      <c r="I245" s="91" t="str">
        <f t="shared" si="59"/>
        <v/>
      </c>
      <c r="J245" s="91" t="str">
        <f t="shared" si="60"/>
        <v/>
      </c>
      <c r="K245" s="92" t="str">
        <f t="shared" si="49"/>
        <v/>
      </c>
      <c r="L245" s="92" t="str">
        <f t="shared" si="50"/>
        <v/>
      </c>
      <c r="M245" s="92" t="str">
        <f t="shared" si="51"/>
        <v/>
      </c>
      <c r="N245" s="92" t="str">
        <f t="shared" si="52"/>
        <v/>
      </c>
      <c r="O245" s="76" t="str">
        <f>IF(Cadastro!D245="","",Cadastro!D245)</f>
        <v/>
      </c>
      <c r="P245" s="76" t="str">
        <f>IF(Cadastro!C245="","",Cadastro!C245)</f>
        <v/>
      </c>
      <c r="Q245" s="93" t="str">
        <f t="shared" si="61"/>
        <v/>
      </c>
      <c r="R245" s="94" t="str">
        <f>IF(Cadastro!H245="","",Cadastro!H245)</f>
        <v/>
      </c>
      <c r="S245" s="95" t="str">
        <f t="shared" si="62"/>
        <v/>
      </c>
      <c r="T245" s="96" t="str">
        <f t="shared" si="63"/>
        <v/>
      </c>
      <c r="U245" s="96" t="str">
        <f>IFERROR(IF(P245="","",SUMIF(Movimento!$D$9:$D$7010,Saldo!P245,Movimento!$I$9:$I$7010)+W245)/(V245+X245),"")</f>
        <v/>
      </c>
      <c r="V245" s="94" t="str">
        <f>IFERROR(IF(Cadastro!E245="","",Cadastro!E245),"")</f>
        <v/>
      </c>
      <c r="W245" s="97" t="str">
        <f>IFERROR(IF(Cadastro!I245="","",Cadastro!I245),"")</f>
        <v/>
      </c>
      <c r="X245" s="94" t="str">
        <f>IF(P245="","",SUMIF(Movimento!$D$9:$D$7010,Saldo!P245,Movimento!$G$9:$G$7010))</f>
        <v/>
      </c>
      <c r="Y245" s="94" t="str">
        <f>IF(P245="","",SUMIF(MovSaida!$D$9:$D$7010,Saldo!P245,MovSaida!$F$9:$F$7010))</f>
        <v/>
      </c>
      <c r="Z245" s="94" t="str">
        <f>IFERROR(IF(P245="","",SUMIFS(InvAjust!$G$9:$G$6009,InvAjust!$E$9:$E$6009,Saldo!P245,InvAjust!$C$9:$C$6009,"Add")-SUMIFS(InvAjust!$G$9:$G$6009,InvAjust!$E$9:$E$6009,Saldo!P245,InvAjust!$C$9:$C$6009,"Remove")),"")</f>
        <v/>
      </c>
      <c r="AA245" s="98" t="str">
        <f t="shared" si="64"/>
        <v/>
      </c>
    </row>
    <row r="246" spans="1:27" ht="18.95" customHeight="1" x14ac:dyDescent="0.25">
      <c r="A246" s="82"/>
      <c r="C246" s="89" t="str">
        <f t="shared" si="53"/>
        <v/>
      </c>
      <c r="D246" s="89" t="str">
        <f t="shared" si="54"/>
        <v/>
      </c>
      <c r="E246" s="89" t="str">
        <f t="shared" si="55"/>
        <v/>
      </c>
      <c r="F246" s="89" t="str">
        <f t="shared" si="56"/>
        <v/>
      </c>
      <c r="G246" s="90" t="str">
        <f t="shared" si="57"/>
        <v/>
      </c>
      <c r="H246" s="91" t="str">
        <f t="shared" si="58"/>
        <v/>
      </c>
      <c r="I246" s="91" t="str">
        <f t="shared" si="59"/>
        <v/>
      </c>
      <c r="J246" s="91" t="str">
        <f t="shared" si="60"/>
        <v/>
      </c>
      <c r="K246" s="92" t="str">
        <f t="shared" si="49"/>
        <v/>
      </c>
      <c r="L246" s="92" t="str">
        <f t="shared" si="50"/>
        <v/>
      </c>
      <c r="M246" s="92" t="str">
        <f t="shared" si="51"/>
        <v/>
      </c>
      <c r="N246" s="92" t="str">
        <f t="shared" si="52"/>
        <v/>
      </c>
      <c r="O246" s="76" t="str">
        <f>IF(Cadastro!D246="","",Cadastro!D246)</f>
        <v/>
      </c>
      <c r="P246" s="76" t="str">
        <f>IF(Cadastro!C246="","",Cadastro!C246)</f>
        <v/>
      </c>
      <c r="Q246" s="93" t="str">
        <f t="shared" si="61"/>
        <v/>
      </c>
      <c r="R246" s="94" t="str">
        <f>IF(Cadastro!H246="","",Cadastro!H246)</f>
        <v/>
      </c>
      <c r="S246" s="95" t="str">
        <f t="shared" si="62"/>
        <v/>
      </c>
      <c r="T246" s="96" t="str">
        <f t="shared" si="63"/>
        <v/>
      </c>
      <c r="U246" s="96" t="str">
        <f>IFERROR(IF(P246="","",SUMIF(Movimento!$D$9:$D$7010,Saldo!P246,Movimento!$I$9:$I$7010)+W246)/(V246+X246),"")</f>
        <v/>
      </c>
      <c r="V246" s="94" t="str">
        <f>IFERROR(IF(Cadastro!E246="","",Cadastro!E246),"")</f>
        <v/>
      </c>
      <c r="W246" s="97" t="str">
        <f>IFERROR(IF(Cadastro!I246="","",Cadastro!I246),"")</f>
        <v/>
      </c>
      <c r="X246" s="94" t="str">
        <f>IF(P246="","",SUMIF(Movimento!$D$9:$D$7010,Saldo!P246,Movimento!$G$9:$G$7010))</f>
        <v/>
      </c>
      <c r="Y246" s="94" t="str">
        <f>IF(P246="","",SUMIF(MovSaida!$D$9:$D$7010,Saldo!P246,MovSaida!$F$9:$F$7010))</f>
        <v/>
      </c>
      <c r="Z246" s="94" t="str">
        <f>IFERROR(IF(P246="","",SUMIFS(InvAjust!$G$9:$G$6009,InvAjust!$E$9:$E$6009,Saldo!P246,InvAjust!$C$9:$C$6009,"Add")-SUMIFS(InvAjust!$G$9:$G$6009,InvAjust!$E$9:$E$6009,Saldo!P246,InvAjust!$C$9:$C$6009,"Remove")),"")</f>
        <v/>
      </c>
      <c r="AA246" s="98" t="str">
        <f t="shared" si="64"/>
        <v/>
      </c>
    </row>
    <row r="247" spans="1:27" ht="18.95" customHeight="1" x14ac:dyDescent="0.25">
      <c r="A247" s="82"/>
      <c r="C247" s="89" t="str">
        <f t="shared" si="53"/>
        <v/>
      </c>
      <c r="D247" s="89" t="str">
        <f t="shared" si="54"/>
        <v/>
      </c>
      <c r="E247" s="89" t="str">
        <f t="shared" si="55"/>
        <v/>
      </c>
      <c r="F247" s="89" t="str">
        <f t="shared" si="56"/>
        <v/>
      </c>
      <c r="G247" s="90" t="str">
        <f t="shared" si="57"/>
        <v/>
      </c>
      <c r="H247" s="91" t="str">
        <f t="shared" si="58"/>
        <v/>
      </c>
      <c r="I247" s="91" t="str">
        <f t="shared" si="59"/>
        <v/>
      </c>
      <c r="J247" s="91" t="str">
        <f t="shared" si="60"/>
        <v/>
      </c>
      <c r="K247" s="92" t="str">
        <f t="shared" si="49"/>
        <v/>
      </c>
      <c r="L247" s="92" t="str">
        <f t="shared" si="50"/>
        <v/>
      </c>
      <c r="M247" s="92" t="str">
        <f t="shared" si="51"/>
        <v/>
      </c>
      <c r="N247" s="92" t="str">
        <f t="shared" si="52"/>
        <v/>
      </c>
      <c r="O247" s="76" t="str">
        <f>IF(Cadastro!D247="","",Cadastro!D247)</f>
        <v/>
      </c>
      <c r="P247" s="76" t="str">
        <f>IF(Cadastro!C247="","",Cadastro!C247)</f>
        <v/>
      </c>
      <c r="Q247" s="93" t="str">
        <f t="shared" si="61"/>
        <v/>
      </c>
      <c r="R247" s="94" t="str">
        <f>IF(Cadastro!H247="","",Cadastro!H247)</f>
        <v/>
      </c>
      <c r="S247" s="95" t="str">
        <f t="shared" si="62"/>
        <v/>
      </c>
      <c r="T247" s="96" t="str">
        <f t="shared" si="63"/>
        <v/>
      </c>
      <c r="U247" s="96" t="str">
        <f>IFERROR(IF(P247="","",SUMIF(Movimento!$D$9:$D$7010,Saldo!P247,Movimento!$I$9:$I$7010)+W247)/(V247+X247),"")</f>
        <v/>
      </c>
      <c r="V247" s="94" t="str">
        <f>IFERROR(IF(Cadastro!E247="","",Cadastro!E247),"")</f>
        <v/>
      </c>
      <c r="W247" s="97" t="str">
        <f>IFERROR(IF(Cadastro!I247="","",Cadastro!I247),"")</f>
        <v/>
      </c>
      <c r="X247" s="94" t="str">
        <f>IF(P247="","",SUMIF(Movimento!$D$9:$D$7010,Saldo!P247,Movimento!$G$9:$G$7010))</f>
        <v/>
      </c>
      <c r="Y247" s="94" t="str">
        <f>IF(P247="","",SUMIF(MovSaida!$D$9:$D$7010,Saldo!P247,MovSaida!$F$9:$F$7010))</f>
        <v/>
      </c>
      <c r="Z247" s="94" t="str">
        <f>IFERROR(IF(P247="","",SUMIFS(InvAjust!$G$9:$G$6009,InvAjust!$E$9:$E$6009,Saldo!P247,InvAjust!$C$9:$C$6009,"Add")-SUMIFS(InvAjust!$G$9:$G$6009,InvAjust!$E$9:$E$6009,Saldo!P247,InvAjust!$C$9:$C$6009,"Remove")),"")</f>
        <v/>
      </c>
      <c r="AA247" s="98" t="str">
        <f t="shared" si="64"/>
        <v/>
      </c>
    </row>
    <row r="248" spans="1:27" ht="18.95" customHeight="1" x14ac:dyDescent="0.25">
      <c r="A248" s="82"/>
      <c r="C248" s="89" t="str">
        <f t="shared" si="53"/>
        <v/>
      </c>
      <c r="D248" s="89" t="str">
        <f t="shared" si="54"/>
        <v/>
      </c>
      <c r="E248" s="89" t="str">
        <f t="shared" si="55"/>
        <v/>
      </c>
      <c r="F248" s="89" t="str">
        <f t="shared" si="56"/>
        <v/>
      </c>
      <c r="G248" s="90" t="str">
        <f t="shared" si="57"/>
        <v/>
      </c>
      <c r="H248" s="91" t="str">
        <f t="shared" si="58"/>
        <v/>
      </c>
      <c r="I248" s="91" t="str">
        <f t="shared" si="59"/>
        <v/>
      </c>
      <c r="J248" s="91" t="str">
        <f t="shared" si="60"/>
        <v/>
      </c>
      <c r="K248" s="92" t="str">
        <f t="shared" si="49"/>
        <v/>
      </c>
      <c r="L248" s="92" t="str">
        <f t="shared" si="50"/>
        <v/>
      </c>
      <c r="M248" s="92" t="str">
        <f t="shared" si="51"/>
        <v/>
      </c>
      <c r="N248" s="92" t="str">
        <f t="shared" si="52"/>
        <v/>
      </c>
      <c r="O248" s="76" t="str">
        <f>IF(Cadastro!D248="","",Cadastro!D248)</f>
        <v/>
      </c>
      <c r="P248" s="76" t="str">
        <f>IF(Cadastro!C248="","",Cadastro!C248)</f>
        <v/>
      </c>
      <c r="Q248" s="93" t="str">
        <f t="shared" si="61"/>
        <v/>
      </c>
      <c r="R248" s="94" t="str">
        <f>IF(Cadastro!H248="","",Cadastro!H248)</f>
        <v/>
      </c>
      <c r="S248" s="95" t="str">
        <f t="shared" si="62"/>
        <v/>
      </c>
      <c r="T248" s="96" t="str">
        <f t="shared" si="63"/>
        <v/>
      </c>
      <c r="U248" s="96" t="str">
        <f>IFERROR(IF(P248="","",SUMIF(Movimento!$D$9:$D$7010,Saldo!P248,Movimento!$I$9:$I$7010)+W248)/(V248+X248),"")</f>
        <v/>
      </c>
      <c r="V248" s="94" t="str">
        <f>IFERROR(IF(Cadastro!E248="","",Cadastro!E248),"")</f>
        <v/>
      </c>
      <c r="W248" s="97" t="str">
        <f>IFERROR(IF(Cadastro!I248="","",Cadastro!I248),"")</f>
        <v/>
      </c>
      <c r="X248" s="94" t="str">
        <f>IF(P248="","",SUMIF(Movimento!$D$9:$D$7010,Saldo!P248,Movimento!$G$9:$G$7010))</f>
        <v/>
      </c>
      <c r="Y248" s="94" t="str">
        <f>IF(P248="","",SUMIF(MovSaida!$D$9:$D$7010,Saldo!P248,MovSaida!$F$9:$F$7010))</f>
        <v/>
      </c>
      <c r="Z248" s="94" t="str">
        <f>IFERROR(IF(P248="","",SUMIFS(InvAjust!$G$9:$G$6009,InvAjust!$E$9:$E$6009,Saldo!P248,InvAjust!$C$9:$C$6009,"Add")-SUMIFS(InvAjust!$G$9:$G$6009,InvAjust!$E$9:$E$6009,Saldo!P248,InvAjust!$C$9:$C$6009,"Remove")),"")</f>
        <v/>
      </c>
      <c r="AA248" s="98" t="str">
        <f t="shared" si="64"/>
        <v/>
      </c>
    </row>
    <row r="249" spans="1:27" ht="18.95" customHeight="1" x14ac:dyDescent="0.25">
      <c r="A249" s="82"/>
      <c r="C249" s="89" t="str">
        <f t="shared" si="53"/>
        <v/>
      </c>
      <c r="D249" s="89" t="str">
        <f t="shared" si="54"/>
        <v/>
      </c>
      <c r="E249" s="89" t="str">
        <f t="shared" si="55"/>
        <v/>
      </c>
      <c r="F249" s="89" t="str">
        <f t="shared" si="56"/>
        <v/>
      </c>
      <c r="G249" s="90" t="str">
        <f t="shared" si="57"/>
        <v/>
      </c>
      <c r="H249" s="91" t="str">
        <f t="shared" si="58"/>
        <v/>
      </c>
      <c r="I249" s="91" t="str">
        <f t="shared" si="59"/>
        <v/>
      </c>
      <c r="J249" s="91" t="str">
        <f t="shared" si="60"/>
        <v/>
      </c>
      <c r="K249" s="92" t="str">
        <f t="shared" si="49"/>
        <v/>
      </c>
      <c r="L249" s="92" t="str">
        <f t="shared" si="50"/>
        <v/>
      </c>
      <c r="M249" s="92" t="str">
        <f t="shared" si="51"/>
        <v/>
      </c>
      <c r="N249" s="92" t="str">
        <f t="shared" si="52"/>
        <v/>
      </c>
      <c r="O249" s="76" t="str">
        <f>IF(Cadastro!D249="","",Cadastro!D249)</f>
        <v/>
      </c>
      <c r="P249" s="76" t="str">
        <f>IF(Cadastro!C249="","",Cadastro!C249)</f>
        <v/>
      </c>
      <c r="Q249" s="93" t="str">
        <f t="shared" si="61"/>
        <v/>
      </c>
      <c r="R249" s="94" t="str">
        <f>IF(Cadastro!H249="","",Cadastro!H249)</f>
        <v/>
      </c>
      <c r="S249" s="95" t="str">
        <f t="shared" si="62"/>
        <v/>
      </c>
      <c r="T249" s="96" t="str">
        <f t="shared" si="63"/>
        <v/>
      </c>
      <c r="U249" s="96" t="str">
        <f>IFERROR(IF(P249="","",SUMIF(Movimento!$D$9:$D$7010,Saldo!P249,Movimento!$I$9:$I$7010)+W249)/(V249+X249),"")</f>
        <v/>
      </c>
      <c r="V249" s="94" t="str">
        <f>IFERROR(IF(Cadastro!E249="","",Cadastro!E249),"")</f>
        <v/>
      </c>
      <c r="W249" s="97" t="str">
        <f>IFERROR(IF(Cadastro!I249="","",Cadastro!I249),"")</f>
        <v/>
      </c>
      <c r="X249" s="94" t="str">
        <f>IF(P249="","",SUMIF(Movimento!$D$9:$D$7010,Saldo!P249,Movimento!$G$9:$G$7010))</f>
        <v/>
      </c>
      <c r="Y249" s="94" t="str">
        <f>IF(P249="","",SUMIF(MovSaida!$D$9:$D$7010,Saldo!P249,MovSaida!$F$9:$F$7010))</f>
        <v/>
      </c>
      <c r="Z249" s="94" t="str">
        <f>IFERROR(IF(P249="","",SUMIFS(InvAjust!$G$9:$G$6009,InvAjust!$E$9:$E$6009,Saldo!P249,InvAjust!$C$9:$C$6009,"Add")-SUMIFS(InvAjust!$G$9:$G$6009,InvAjust!$E$9:$E$6009,Saldo!P249,InvAjust!$C$9:$C$6009,"Remove")),"")</f>
        <v/>
      </c>
      <c r="AA249" s="98" t="str">
        <f t="shared" si="64"/>
        <v/>
      </c>
    </row>
    <row r="250" spans="1:27" ht="18.95" customHeight="1" x14ac:dyDescent="0.25">
      <c r="A250" s="82"/>
      <c r="C250" s="89" t="str">
        <f t="shared" si="53"/>
        <v/>
      </c>
      <c r="D250" s="89" t="str">
        <f t="shared" si="54"/>
        <v/>
      </c>
      <c r="E250" s="89" t="str">
        <f t="shared" si="55"/>
        <v/>
      </c>
      <c r="F250" s="89" t="str">
        <f t="shared" si="56"/>
        <v/>
      </c>
      <c r="G250" s="90" t="str">
        <f t="shared" si="57"/>
        <v/>
      </c>
      <c r="H250" s="91" t="str">
        <f t="shared" si="58"/>
        <v/>
      </c>
      <c r="I250" s="91" t="str">
        <f t="shared" si="59"/>
        <v/>
      </c>
      <c r="J250" s="91" t="str">
        <f t="shared" si="60"/>
        <v/>
      </c>
      <c r="K250" s="92" t="str">
        <f t="shared" si="49"/>
        <v/>
      </c>
      <c r="L250" s="92" t="str">
        <f t="shared" si="50"/>
        <v/>
      </c>
      <c r="M250" s="92" t="str">
        <f t="shared" si="51"/>
        <v/>
      </c>
      <c r="N250" s="92" t="str">
        <f t="shared" si="52"/>
        <v/>
      </c>
      <c r="O250" s="76" t="str">
        <f>IF(Cadastro!D250="","",Cadastro!D250)</f>
        <v/>
      </c>
      <c r="P250" s="76" t="str">
        <f>IF(Cadastro!C250="","",Cadastro!C250)</f>
        <v/>
      </c>
      <c r="Q250" s="93" t="str">
        <f t="shared" si="61"/>
        <v/>
      </c>
      <c r="R250" s="94" t="str">
        <f>IF(Cadastro!H250="","",Cadastro!H250)</f>
        <v/>
      </c>
      <c r="S250" s="95" t="str">
        <f t="shared" si="62"/>
        <v/>
      </c>
      <c r="T250" s="96" t="str">
        <f t="shared" si="63"/>
        <v/>
      </c>
      <c r="U250" s="96" t="str">
        <f>IFERROR(IF(P250="","",SUMIF(Movimento!$D$9:$D$7010,Saldo!P250,Movimento!$I$9:$I$7010)+W250)/(V250+X250),"")</f>
        <v/>
      </c>
      <c r="V250" s="94" t="str">
        <f>IFERROR(IF(Cadastro!E250="","",Cadastro!E250),"")</f>
        <v/>
      </c>
      <c r="W250" s="97" t="str">
        <f>IFERROR(IF(Cadastro!I250="","",Cadastro!I250),"")</f>
        <v/>
      </c>
      <c r="X250" s="94" t="str">
        <f>IF(P250="","",SUMIF(Movimento!$D$9:$D$7010,Saldo!P250,Movimento!$G$9:$G$7010))</f>
        <v/>
      </c>
      <c r="Y250" s="94" t="str">
        <f>IF(P250="","",SUMIF(MovSaida!$D$9:$D$7010,Saldo!P250,MovSaida!$F$9:$F$7010))</f>
        <v/>
      </c>
      <c r="Z250" s="94" t="str">
        <f>IFERROR(IF(P250="","",SUMIFS(InvAjust!$G$9:$G$6009,InvAjust!$E$9:$E$6009,Saldo!P250,InvAjust!$C$9:$C$6009,"Add")-SUMIFS(InvAjust!$G$9:$G$6009,InvAjust!$E$9:$E$6009,Saldo!P250,InvAjust!$C$9:$C$6009,"Remove")),"")</f>
        <v/>
      </c>
      <c r="AA250" s="98" t="str">
        <f t="shared" si="64"/>
        <v/>
      </c>
    </row>
    <row r="251" spans="1:27" ht="18.95" customHeight="1" x14ac:dyDescent="0.25">
      <c r="A251" s="82"/>
      <c r="C251" s="89" t="str">
        <f t="shared" si="53"/>
        <v/>
      </c>
      <c r="D251" s="89" t="str">
        <f t="shared" si="54"/>
        <v/>
      </c>
      <c r="E251" s="89" t="str">
        <f t="shared" si="55"/>
        <v/>
      </c>
      <c r="F251" s="89" t="str">
        <f t="shared" si="56"/>
        <v/>
      </c>
      <c r="G251" s="90" t="str">
        <f t="shared" si="57"/>
        <v/>
      </c>
      <c r="H251" s="91" t="str">
        <f t="shared" si="58"/>
        <v/>
      </c>
      <c r="I251" s="91" t="str">
        <f t="shared" si="59"/>
        <v/>
      </c>
      <c r="J251" s="91" t="str">
        <f t="shared" si="60"/>
        <v/>
      </c>
      <c r="K251" s="92" t="str">
        <f t="shared" si="49"/>
        <v/>
      </c>
      <c r="L251" s="92" t="str">
        <f t="shared" si="50"/>
        <v/>
      </c>
      <c r="M251" s="92" t="str">
        <f t="shared" si="51"/>
        <v/>
      </c>
      <c r="N251" s="92" t="str">
        <f t="shared" si="52"/>
        <v/>
      </c>
      <c r="O251" s="76" t="str">
        <f>IF(Cadastro!D251="","",Cadastro!D251)</f>
        <v/>
      </c>
      <c r="P251" s="76" t="str">
        <f>IF(Cadastro!C251="","",Cadastro!C251)</f>
        <v/>
      </c>
      <c r="Q251" s="93" t="str">
        <f t="shared" si="61"/>
        <v/>
      </c>
      <c r="R251" s="94" t="str">
        <f>IF(Cadastro!H251="","",Cadastro!H251)</f>
        <v/>
      </c>
      <c r="S251" s="95" t="str">
        <f t="shared" si="62"/>
        <v/>
      </c>
      <c r="T251" s="96" t="str">
        <f t="shared" si="63"/>
        <v/>
      </c>
      <c r="U251" s="96" t="str">
        <f>IFERROR(IF(P251="","",SUMIF(Movimento!$D$9:$D$7010,Saldo!P251,Movimento!$I$9:$I$7010)+W251)/(V251+X251),"")</f>
        <v/>
      </c>
      <c r="V251" s="94" t="str">
        <f>IFERROR(IF(Cadastro!E251="","",Cadastro!E251),"")</f>
        <v/>
      </c>
      <c r="W251" s="97" t="str">
        <f>IFERROR(IF(Cadastro!I251="","",Cadastro!I251),"")</f>
        <v/>
      </c>
      <c r="X251" s="94" t="str">
        <f>IF(P251="","",SUMIF(Movimento!$D$9:$D$7010,Saldo!P251,Movimento!$G$9:$G$7010))</f>
        <v/>
      </c>
      <c r="Y251" s="94" t="str">
        <f>IF(P251="","",SUMIF(MovSaida!$D$9:$D$7010,Saldo!P251,MovSaida!$F$9:$F$7010))</f>
        <v/>
      </c>
      <c r="Z251" s="94" t="str">
        <f>IFERROR(IF(P251="","",SUMIFS(InvAjust!$G$9:$G$6009,InvAjust!$E$9:$E$6009,Saldo!P251,InvAjust!$C$9:$C$6009,"Add")-SUMIFS(InvAjust!$G$9:$G$6009,InvAjust!$E$9:$E$6009,Saldo!P251,InvAjust!$C$9:$C$6009,"Remove")),"")</f>
        <v/>
      </c>
      <c r="AA251" s="98" t="str">
        <f t="shared" si="64"/>
        <v/>
      </c>
    </row>
    <row r="252" spans="1:27" ht="18.95" customHeight="1" x14ac:dyDescent="0.25">
      <c r="A252" s="82"/>
      <c r="C252" s="89" t="str">
        <f t="shared" si="53"/>
        <v/>
      </c>
      <c r="D252" s="89" t="str">
        <f t="shared" si="54"/>
        <v/>
      </c>
      <c r="E252" s="89" t="str">
        <f t="shared" si="55"/>
        <v/>
      </c>
      <c r="F252" s="89" t="str">
        <f t="shared" si="56"/>
        <v/>
      </c>
      <c r="G252" s="90" t="str">
        <f t="shared" si="57"/>
        <v/>
      </c>
      <c r="H252" s="91" t="str">
        <f t="shared" si="58"/>
        <v/>
      </c>
      <c r="I252" s="91" t="str">
        <f t="shared" si="59"/>
        <v/>
      </c>
      <c r="J252" s="91" t="str">
        <f t="shared" si="60"/>
        <v/>
      </c>
      <c r="K252" s="92" t="str">
        <f t="shared" si="49"/>
        <v/>
      </c>
      <c r="L252" s="92" t="str">
        <f t="shared" si="50"/>
        <v/>
      </c>
      <c r="M252" s="92" t="str">
        <f t="shared" si="51"/>
        <v/>
      </c>
      <c r="N252" s="92" t="str">
        <f t="shared" si="52"/>
        <v/>
      </c>
      <c r="O252" s="76" t="str">
        <f>IF(Cadastro!D252="","",Cadastro!D252)</f>
        <v/>
      </c>
      <c r="P252" s="76" t="str">
        <f>IF(Cadastro!C252="","",Cadastro!C252)</f>
        <v/>
      </c>
      <c r="Q252" s="93" t="str">
        <f t="shared" si="61"/>
        <v/>
      </c>
      <c r="R252" s="94" t="str">
        <f>IF(Cadastro!H252="","",Cadastro!H252)</f>
        <v/>
      </c>
      <c r="S252" s="95" t="str">
        <f t="shared" si="62"/>
        <v/>
      </c>
      <c r="T252" s="96" t="str">
        <f t="shared" si="63"/>
        <v/>
      </c>
      <c r="U252" s="96" t="str">
        <f>IFERROR(IF(P252="","",SUMIF(Movimento!$D$9:$D$7010,Saldo!P252,Movimento!$I$9:$I$7010)+W252)/(V252+X252),"")</f>
        <v/>
      </c>
      <c r="V252" s="94" t="str">
        <f>IFERROR(IF(Cadastro!E252="","",Cadastro!E252),"")</f>
        <v/>
      </c>
      <c r="W252" s="97" t="str">
        <f>IFERROR(IF(Cadastro!I252="","",Cadastro!I252),"")</f>
        <v/>
      </c>
      <c r="X252" s="94" t="str">
        <f>IF(P252="","",SUMIF(Movimento!$D$9:$D$7010,Saldo!P252,Movimento!$G$9:$G$7010))</f>
        <v/>
      </c>
      <c r="Y252" s="94" t="str">
        <f>IF(P252="","",SUMIF(MovSaida!$D$9:$D$7010,Saldo!P252,MovSaida!$F$9:$F$7010))</f>
        <v/>
      </c>
      <c r="Z252" s="94" t="str">
        <f>IFERROR(IF(P252="","",SUMIFS(InvAjust!$G$9:$G$6009,InvAjust!$E$9:$E$6009,Saldo!P252,InvAjust!$C$9:$C$6009,"Add")-SUMIFS(InvAjust!$G$9:$G$6009,InvAjust!$E$9:$E$6009,Saldo!P252,InvAjust!$C$9:$C$6009,"Remove")),"")</f>
        <v/>
      </c>
      <c r="AA252" s="98" t="str">
        <f t="shared" si="64"/>
        <v/>
      </c>
    </row>
    <row r="253" spans="1:27" ht="18.95" customHeight="1" x14ac:dyDescent="0.25">
      <c r="A253" s="82"/>
      <c r="C253" s="89" t="str">
        <f t="shared" si="53"/>
        <v/>
      </c>
      <c r="D253" s="89" t="str">
        <f t="shared" si="54"/>
        <v/>
      </c>
      <c r="E253" s="89" t="str">
        <f t="shared" si="55"/>
        <v/>
      </c>
      <c r="F253" s="89" t="str">
        <f t="shared" si="56"/>
        <v/>
      </c>
      <c r="G253" s="90" t="str">
        <f t="shared" si="57"/>
        <v/>
      </c>
      <c r="H253" s="91" t="str">
        <f t="shared" si="58"/>
        <v/>
      </c>
      <c r="I253" s="91" t="str">
        <f t="shared" si="59"/>
        <v/>
      </c>
      <c r="J253" s="91" t="str">
        <f t="shared" si="60"/>
        <v/>
      </c>
      <c r="K253" s="92" t="str">
        <f t="shared" si="49"/>
        <v/>
      </c>
      <c r="L253" s="92" t="str">
        <f t="shared" si="50"/>
        <v/>
      </c>
      <c r="M253" s="92" t="str">
        <f t="shared" si="51"/>
        <v/>
      </c>
      <c r="N253" s="92" t="str">
        <f t="shared" si="52"/>
        <v/>
      </c>
      <c r="O253" s="76" t="str">
        <f>IF(Cadastro!D253="","",Cadastro!D253)</f>
        <v/>
      </c>
      <c r="P253" s="76" t="str">
        <f>IF(Cadastro!C253="","",Cadastro!C253)</f>
        <v/>
      </c>
      <c r="Q253" s="93" t="str">
        <f t="shared" si="61"/>
        <v/>
      </c>
      <c r="R253" s="94" t="str">
        <f>IF(Cadastro!H253="","",Cadastro!H253)</f>
        <v/>
      </c>
      <c r="S253" s="95" t="str">
        <f t="shared" si="62"/>
        <v/>
      </c>
      <c r="T253" s="96" t="str">
        <f t="shared" si="63"/>
        <v/>
      </c>
      <c r="U253" s="96" t="str">
        <f>IFERROR(IF(P253="","",SUMIF(Movimento!$D$9:$D$7010,Saldo!P253,Movimento!$I$9:$I$7010)+W253)/(V253+X253),"")</f>
        <v/>
      </c>
      <c r="V253" s="94" t="str">
        <f>IFERROR(IF(Cadastro!E253="","",Cadastro!E253),"")</f>
        <v/>
      </c>
      <c r="W253" s="97" t="str">
        <f>IFERROR(IF(Cadastro!I253="","",Cadastro!I253),"")</f>
        <v/>
      </c>
      <c r="X253" s="94" t="str">
        <f>IF(P253="","",SUMIF(Movimento!$D$9:$D$7010,Saldo!P253,Movimento!$G$9:$G$7010))</f>
        <v/>
      </c>
      <c r="Y253" s="94" t="str">
        <f>IF(P253="","",SUMIF(MovSaida!$D$9:$D$7010,Saldo!P253,MovSaida!$F$9:$F$7010))</f>
        <v/>
      </c>
      <c r="Z253" s="94" t="str">
        <f>IFERROR(IF(P253="","",SUMIFS(InvAjust!$G$9:$G$6009,InvAjust!$E$9:$E$6009,Saldo!P253,InvAjust!$C$9:$C$6009,"Add")-SUMIFS(InvAjust!$G$9:$G$6009,InvAjust!$E$9:$E$6009,Saldo!P253,InvAjust!$C$9:$C$6009,"Remove")),"")</f>
        <v/>
      </c>
      <c r="AA253" s="98" t="str">
        <f t="shared" si="64"/>
        <v/>
      </c>
    </row>
    <row r="254" spans="1:27" ht="18.95" customHeight="1" x14ac:dyDescent="0.25">
      <c r="A254" s="82"/>
      <c r="C254" s="89" t="str">
        <f t="shared" si="53"/>
        <v/>
      </c>
      <c r="D254" s="89" t="str">
        <f t="shared" si="54"/>
        <v/>
      </c>
      <c r="E254" s="89" t="str">
        <f t="shared" si="55"/>
        <v/>
      </c>
      <c r="F254" s="89" t="str">
        <f t="shared" si="56"/>
        <v/>
      </c>
      <c r="G254" s="90" t="str">
        <f t="shared" si="57"/>
        <v/>
      </c>
      <c r="H254" s="91" t="str">
        <f t="shared" si="58"/>
        <v/>
      </c>
      <c r="I254" s="91" t="str">
        <f t="shared" si="59"/>
        <v/>
      </c>
      <c r="J254" s="91" t="str">
        <f t="shared" si="60"/>
        <v/>
      </c>
      <c r="K254" s="92" t="str">
        <f t="shared" si="49"/>
        <v/>
      </c>
      <c r="L254" s="92" t="str">
        <f t="shared" si="50"/>
        <v/>
      </c>
      <c r="M254" s="92" t="str">
        <f t="shared" si="51"/>
        <v/>
      </c>
      <c r="N254" s="92" t="str">
        <f t="shared" si="52"/>
        <v/>
      </c>
      <c r="O254" s="76" t="str">
        <f>IF(Cadastro!D254="","",Cadastro!D254)</f>
        <v/>
      </c>
      <c r="P254" s="76" t="str">
        <f>IF(Cadastro!C254="","",Cadastro!C254)</f>
        <v/>
      </c>
      <c r="Q254" s="93" t="str">
        <f t="shared" si="61"/>
        <v/>
      </c>
      <c r="R254" s="94" t="str">
        <f>IF(Cadastro!H254="","",Cadastro!H254)</f>
        <v/>
      </c>
      <c r="S254" s="95" t="str">
        <f t="shared" si="62"/>
        <v/>
      </c>
      <c r="T254" s="96" t="str">
        <f t="shared" si="63"/>
        <v/>
      </c>
      <c r="U254" s="96" t="str">
        <f>IFERROR(IF(P254="","",SUMIF(Movimento!$D$9:$D$7010,Saldo!P254,Movimento!$I$9:$I$7010)+W254)/(V254+X254),"")</f>
        <v/>
      </c>
      <c r="V254" s="94" t="str">
        <f>IFERROR(IF(Cadastro!E254="","",Cadastro!E254),"")</f>
        <v/>
      </c>
      <c r="W254" s="97" t="str">
        <f>IFERROR(IF(Cadastro!I254="","",Cadastro!I254),"")</f>
        <v/>
      </c>
      <c r="X254" s="94" t="str">
        <f>IF(P254="","",SUMIF(Movimento!$D$9:$D$7010,Saldo!P254,Movimento!$G$9:$G$7010))</f>
        <v/>
      </c>
      <c r="Y254" s="94" t="str">
        <f>IF(P254="","",SUMIF(MovSaida!$D$9:$D$7010,Saldo!P254,MovSaida!$F$9:$F$7010))</f>
        <v/>
      </c>
      <c r="Z254" s="94" t="str">
        <f>IFERROR(IF(P254="","",SUMIFS(InvAjust!$G$9:$G$6009,InvAjust!$E$9:$E$6009,Saldo!P254,InvAjust!$C$9:$C$6009,"Add")-SUMIFS(InvAjust!$G$9:$G$6009,InvAjust!$E$9:$E$6009,Saldo!P254,InvAjust!$C$9:$C$6009,"Remove")),"")</f>
        <v/>
      </c>
      <c r="AA254" s="98" t="str">
        <f t="shared" si="64"/>
        <v/>
      </c>
    </row>
    <row r="255" spans="1:27" ht="18.95" customHeight="1" x14ac:dyDescent="0.25">
      <c r="A255" s="82"/>
      <c r="C255" s="89" t="str">
        <f t="shared" si="53"/>
        <v/>
      </c>
      <c r="D255" s="89" t="str">
        <f t="shared" si="54"/>
        <v/>
      </c>
      <c r="E255" s="89" t="str">
        <f t="shared" si="55"/>
        <v/>
      </c>
      <c r="F255" s="89" t="str">
        <f t="shared" si="56"/>
        <v/>
      </c>
      <c r="G255" s="90" t="str">
        <f t="shared" si="57"/>
        <v/>
      </c>
      <c r="H255" s="91" t="str">
        <f t="shared" si="58"/>
        <v/>
      </c>
      <c r="I255" s="91" t="str">
        <f t="shared" si="59"/>
        <v/>
      </c>
      <c r="J255" s="91" t="str">
        <f t="shared" si="60"/>
        <v/>
      </c>
      <c r="K255" s="92" t="str">
        <f t="shared" si="49"/>
        <v/>
      </c>
      <c r="L255" s="92" t="str">
        <f t="shared" si="50"/>
        <v/>
      </c>
      <c r="M255" s="92" t="str">
        <f t="shared" si="51"/>
        <v/>
      </c>
      <c r="N255" s="92" t="str">
        <f t="shared" si="52"/>
        <v/>
      </c>
      <c r="O255" s="76" t="str">
        <f>IF(Cadastro!D255="","",Cadastro!D255)</f>
        <v/>
      </c>
      <c r="P255" s="76" t="str">
        <f>IF(Cadastro!C255="","",Cadastro!C255)</f>
        <v/>
      </c>
      <c r="Q255" s="93" t="str">
        <f t="shared" si="61"/>
        <v/>
      </c>
      <c r="R255" s="94" t="str">
        <f>IF(Cadastro!H255="","",Cadastro!H255)</f>
        <v/>
      </c>
      <c r="S255" s="95" t="str">
        <f t="shared" si="62"/>
        <v/>
      </c>
      <c r="T255" s="96" t="str">
        <f t="shared" si="63"/>
        <v/>
      </c>
      <c r="U255" s="96" t="str">
        <f>IFERROR(IF(P255="","",SUMIF(Movimento!$D$9:$D$7010,Saldo!P255,Movimento!$I$9:$I$7010)+W255)/(V255+X255),"")</f>
        <v/>
      </c>
      <c r="V255" s="94" t="str">
        <f>IFERROR(IF(Cadastro!E255="","",Cadastro!E255),"")</f>
        <v/>
      </c>
      <c r="W255" s="97" t="str">
        <f>IFERROR(IF(Cadastro!I255="","",Cadastro!I255),"")</f>
        <v/>
      </c>
      <c r="X255" s="94" t="str">
        <f>IF(P255="","",SUMIF(Movimento!$D$9:$D$7010,Saldo!P255,Movimento!$G$9:$G$7010))</f>
        <v/>
      </c>
      <c r="Y255" s="94" t="str">
        <f>IF(P255="","",SUMIF(MovSaida!$D$9:$D$7010,Saldo!P255,MovSaida!$F$9:$F$7010))</f>
        <v/>
      </c>
      <c r="Z255" s="94" t="str">
        <f>IFERROR(IF(P255="","",SUMIFS(InvAjust!$G$9:$G$6009,InvAjust!$E$9:$E$6009,Saldo!P255,InvAjust!$C$9:$C$6009,"Add")-SUMIFS(InvAjust!$G$9:$G$6009,InvAjust!$E$9:$E$6009,Saldo!P255,InvAjust!$C$9:$C$6009,"Remove")),"")</f>
        <v/>
      </c>
      <c r="AA255" s="98" t="str">
        <f t="shared" si="64"/>
        <v/>
      </c>
    </row>
    <row r="256" spans="1:27" ht="18.95" customHeight="1" x14ac:dyDescent="0.25">
      <c r="A256" s="82"/>
      <c r="C256" s="89" t="str">
        <f t="shared" si="53"/>
        <v/>
      </c>
      <c r="D256" s="89" t="str">
        <f t="shared" si="54"/>
        <v/>
      </c>
      <c r="E256" s="89" t="str">
        <f t="shared" si="55"/>
        <v/>
      </c>
      <c r="F256" s="89" t="str">
        <f t="shared" si="56"/>
        <v/>
      </c>
      <c r="G256" s="90" t="str">
        <f t="shared" si="57"/>
        <v/>
      </c>
      <c r="H256" s="91" t="str">
        <f t="shared" si="58"/>
        <v/>
      </c>
      <c r="I256" s="91" t="str">
        <f t="shared" si="59"/>
        <v/>
      </c>
      <c r="J256" s="91" t="str">
        <f t="shared" si="60"/>
        <v/>
      </c>
      <c r="K256" s="92" t="str">
        <f t="shared" si="49"/>
        <v/>
      </c>
      <c r="L256" s="92" t="str">
        <f t="shared" si="50"/>
        <v/>
      </c>
      <c r="M256" s="92" t="str">
        <f t="shared" si="51"/>
        <v/>
      </c>
      <c r="N256" s="92" t="str">
        <f t="shared" si="52"/>
        <v/>
      </c>
      <c r="O256" s="76" t="str">
        <f>IF(Cadastro!D256="","",Cadastro!D256)</f>
        <v/>
      </c>
      <c r="P256" s="76" t="str">
        <f>IF(Cadastro!C256="","",Cadastro!C256)</f>
        <v/>
      </c>
      <c r="Q256" s="93" t="str">
        <f t="shared" si="61"/>
        <v/>
      </c>
      <c r="R256" s="94" t="str">
        <f>IF(Cadastro!H256="","",Cadastro!H256)</f>
        <v/>
      </c>
      <c r="S256" s="95" t="str">
        <f t="shared" si="62"/>
        <v/>
      </c>
      <c r="T256" s="96" t="str">
        <f t="shared" si="63"/>
        <v/>
      </c>
      <c r="U256" s="96" t="str">
        <f>IFERROR(IF(P256="","",SUMIF(Movimento!$D$9:$D$7010,Saldo!P256,Movimento!$I$9:$I$7010)+W256)/(V256+X256),"")</f>
        <v/>
      </c>
      <c r="V256" s="94" t="str">
        <f>IFERROR(IF(Cadastro!E256="","",Cadastro!E256),"")</f>
        <v/>
      </c>
      <c r="W256" s="97" t="str">
        <f>IFERROR(IF(Cadastro!I256="","",Cadastro!I256),"")</f>
        <v/>
      </c>
      <c r="X256" s="94" t="str">
        <f>IF(P256="","",SUMIF(Movimento!$D$9:$D$7010,Saldo!P256,Movimento!$G$9:$G$7010))</f>
        <v/>
      </c>
      <c r="Y256" s="94" t="str">
        <f>IF(P256="","",SUMIF(MovSaida!$D$9:$D$7010,Saldo!P256,MovSaida!$F$9:$F$7010))</f>
        <v/>
      </c>
      <c r="Z256" s="94" t="str">
        <f>IFERROR(IF(P256="","",SUMIFS(InvAjust!$G$9:$G$6009,InvAjust!$E$9:$E$6009,Saldo!P256,InvAjust!$C$9:$C$6009,"Add")-SUMIFS(InvAjust!$G$9:$G$6009,InvAjust!$E$9:$E$6009,Saldo!P256,InvAjust!$C$9:$C$6009,"Remove")),"")</f>
        <v/>
      </c>
      <c r="AA256" s="98" t="str">
        <f t="shared" si="64"/>
        <v/>
      </c>
    </row>
    <row r="257" spans="1:27" ht="18.95" customHeight="1" x14ac:dyDescent="0.25">
      <c r="A257" s="82"/>
      <c r="C257" s="89" t="str">
        <f t="shared" si="53"/>
        <v/>
      </c>
      <c r="D257" s="89" t="str">
        <f t="shared" si="54"/>
        <v/>
      </c>
      <c r="E257" s="89" t="str">
        <f t="shared" si="55"/>
        <v/>
      </c>
      <c r="F257" s="89" t="str">
        <f t="shared" si="56"/>
        <v/>
      </c>
      <c r="G257" s="90" t="str">
        <f t="shared" si="57"/>
        <v/>
      </c>
      <c r="H257" s="91" t="str">
        <f t="shared" si="58"/>
        <v/>
      </c>
      <c r="I257" s="91" t="str">
        <f t="shared" si="59"/>
        <v/>
      </c>
      <c r="J257" s="91" t="str">
        <f t="shared" si="60"/>
        <v/>
      </c>
      <c r="K257" s="92" t="str">
        <f t="shared" si="49"/>
        <v/>
      </c>
      <c r="L257" s="92" t="str">
        <f t="shared" si="50"/>
        <v/>
      </c>
      <c r="M257" s="92" t="str">
        <f t="shared" si="51"/>
        <v/>
      </c>
      <c r="N257" s="92" t="str">
        <f t="shared" si="52"/>
        <v/>
      </c>
      <c r="O257" s="76" t="str">
        <f>IF(Cadastro!D257="","",Cadastro!D257)</f>
        <v/>
      </c>
      <c r="P257" s="76" t="str">
        <f>IF(Cadastro!C257="","",Cadastro!C257)</f>
        <v/>
      </c>
      <c r="Q257" s="93" t="str">
        <f t="shared" si="61"/>
        <v/>
      </c>
      <c r="R257" s="94" t="str">
        <f>IF(Cadastro!H257="","",Cadastro!H257)</f>
        <v/>
      </c>
      <c r="S257" s="95" t="str">
        <f t="shared" si="62"/>
        <v/>
      </c>
      <c r="T257" s="96" t="str">
        <f t="shared" si="63"/>
        <v/>
      </c>
      <c r="U257" s="96" t="str">
        <f>IFERROR(IF(P257="","",SUMIF(Movimento!$D$9:$D$7010,Saldo!P257,Movimento!$I$9:$I$7010)+W257)/(V257+X257),"")</f>
        <v/>
      </c>
      <c r="V257" s="94" t="str">
        <f>IFERROR(IF(Cadastro!E257="","",Cadastro!E257),"")</f>
        <v/>
      </c>
      <c r="W257" s="97" t="str">
        <f>IFERROR(IF(Cadastro!I257="","",Cadastro!I257),"")</f>
        <v/>
      </c>
      <c r="X257" s="94" t="str">
        <f>IF(P257="","",SUMIF(Movimento!$D$9:$D$7010,Saldo!P257,Movimento!$G$9:$G$7010))</f>
        <v/>
      </c>
      <c r="Y257" s="94" t="str">
        <f>IF(P257="","",SUMIF(MovSaida!$D$9:$D$7010,Saldo!P257,MovSaida!$F$9:$F$7010))</f>
        <v/>
      </c>
      <c r="Z257" s="94" t="str">
        <f>IFERROR(IF(P257="","",SUMIFS(InvAjust!$G$9:$G$6009,InvAjust!$E$9:$E$6009,Saldo!P257,InvAjust!$C$9:$C$6009,"Add")-SUMIFS(InvAjust!$G$9:$G$6009,InvAjust!$E$9:$E$6009,Saldo!P257,InvAjust!$C$9:$C$6009,"Remove")),"")</f>
        <v/>
      </c>
      <c r="AA257" s="98" t="str">
        <f t="shared" si="64"/>
        <v/>
      </c>
    </row>
    <row r="258" spans="1:27" ht="18.95" customHeight="1" x14ac:dyDescent="0.25">
      <c r="A258" s="82"/>
      <c r="C258" s="89" t="str">
        <f t="shared" si="53"/>
        <v/>
      </c>
      <c r="D258" s="89" t="str">
        <f t="shared" si="54"/>
        <v/>
      </c>
      <c r="E258" s="89" t="str">
        <f t="shared" si="55"/>
        <v/>
      </c>
      <c r="F258" s="89" t="str">
        <f t="shared" si="56"/>
        <v/>
      </c>
      <c r="G258" s="90" t="str">
        <f t="shared" si="57"/>
        <v/>
      </c>
      <c r="H258" s="91" t="str">
        <f t="shared" si="58"/>
        <v/>
      </c>
      <c r="I258" s="91" t="str">
        <f t="shared" si="59"/>
        <v/>
      </c>
      <c r="J258" s="91" t="str">
        <f t="shared" si="60"/>
        <v/>
      </c>
      <c r="K258" s="92" t="str">
        <f t="shared" si="49"/>
        <v/>
      </c>
      <c r="L258" s="92" t="str">
        <f t="shared" si="50"/>
        <v/>
      </c>
      <c r="M258" s="92" t="str">
        <f t="shared" si="51"/>
        <v/>
      </c>
      <c r="N258" s="92" t="str">
        <f t="shared" si="52"/>
        <v/>
      </c>
      <c r="O258" s="76" t="str">
        <f>IF(Cadastro!D258="","",Cadastro!D258)</f>
        <v/>
      </c>
      <c r="P258" s="76" t="str">
        <f>IF(Cadastro!C258="","",Cadastro!C258)</f>
        <v/>
      </c>
      <c r="Q258" s="93" t="str">
        <f t="shared" si="61"/>
        <v/>
      </c>
      <c r="R258" s="94" t="str">
        <f>IF(Cadastro!H258="","",Cadastro!H258)</f>
        <v/>
      </c>
      <c r="S258" s="95" t="str">
        <f t="shared" si="62"/>
        <v/>
      </c>
      <c r="T258" s="96" t="str">
        <f t="shared" si="63"/>
        <v/>
      </c>
      <c r="U258" s="96" t="str">
        <f>IFERROR(IF(P258="","",SUMIF(Movimento!$D$9:$D$7010,Saldo!P258,Movimento!$I$9:$I$7010)+W258)/(V258+X258),"")</f>
        <v/>
      </c>
      <c r="V258" s="94" t="str">
        <f>IFERROR(IF(Cadastro!E258="","",Cadastro!E258),"")</f>
        <v/>
      </c>
      <c r="W258" s="97" t="str">
        <f>IFERROR(IF(Cadastro!I258="","",Cadastro!I258),"")</f>
        <v/>
      </c>
      <c r="X258" s="94" t="str">
        <f>IF(P258="","",SUMIF(Movimento!$D$9:$D$7010,Saldo!P258,Movimento!$G$9:$G$7010))</f>
        <v/>
      </c>
      <c r="Y258" s="94" t="str">
        <f>IF(P258="","",SUMIF(MovSaida!$D$9:$D$7010,Saldo!P258,MovSaida!$F$9:$F$7010))</f>
        <v/>
      </c>
      <c r="Z258" s="94" t="str">
        <f>IFERROR(IF(P258="","",SUMIFS(InvAjust!$G$9:$G$6009,InvAjust!$E$9:$E$6009,Saldo!P258,InvAjust!$C$9:$C$6009,"Add")-SUMIFS(InvAjust!$G$9:$G$6009,InvAjust!$E$9:$E$6009,Saldo!P258,InvAjust!$C$9:$C$6009,"Remove")),"")</f>
        <v/>
      </c>
      <c r="AA258" s="98" t="str">
        <f t="shared" si="64"/>
        <v/>
      </c>
    </row>
    <row r="259" spans="1:27" ht="18.95" customHeight="1" x14ac:dyDescent="0.25">
      <c r="A259" s="82"/>
      <c r="C259" s="89" t="str">
        <f t="shared" si="53"/>
        <v/>
      </c>
      <c r="D259" s="89" t="str">
        <f t="shared" si="54"/>
        <v/>
      </c>
      <c r="E259" s="89" t="str">
        <f t="shared" si="55"/>
        <v/>
      </c>
      <c r="F259" s="89" t="str">
        <f t="shared" si="56"/>
        <v/>
      </c>
      <c r="G259" s="90" t="str">
        <f t="shared" si="57"/>
        <v/>
      </c>
      <c r="H259" s="91" t="str">
        <f t="shared" si="58"/>
        <v/>
      </c>
      <c r="I259" s="91" t="str">
        <f t="shared" si="59"/>
        <v/>
      </c>
      <c r="J259" s="91" t="str">
        <f t="shared" si="60"/>
        <v/>
      </c>
      <c r="K259" s="92" t="str">
        <f t="shared" si="49"/>
        <v/>
      </c>
      <c r="L259" s="92" t="str">
        <f t="shared" si="50"/>
        <v/>
      </c>
      <c r="M259" s="92" t="str">
        <f t="shared" si="51"/>
        <v/>
      </c>
      <c r="N259" s="92" t="str">
        <f t="shared" si="52"/>
        <v/>
      </c>
      <c r="O259" s="76" t="str">
        <f>IF(Cadastro!D259="","",Cadastro!D259)</f>
        <v/>
      </c>
      <c r="P259" s="76" t="str">
        <f>IF(Cadastro!C259="","",Cadastro!C259)</f>
        <v/>
      </c>
      <c r="Q259" s="93" t="str">
        <f t="shared" si="61"/>
        <v/>
      </c>
      <c r="R259" s="94" t="str">
        <f>IF(Cadastro!H259="","",Cadastro!H259)</f>
        <v/>
      </c>
      <c r="S259" s="95" t="str">
        <f t="shared" si="62"/>
        <v/>
      </c>
      <c r="T259" s="96" t="str">
        <f t="shared" si="63"/>
        <v/>
      </c>
      <c r="U259" s="96" t="str">
        <f>IFERROR(IF(P259="","",SUMIF(Movimento!$D$9:$D$7010,Saldo!P259,Movimento!$I$9:$I$7010)+W259)/(V259+X259),"")</f>
        <v/>
      </c>
      <c r="V259" s="94" t="str">
        <f>IFERROR(IF(Cadastro!E259="","",Cadastro!E259),"")</f>
        <v/>
      </c>
      <c r="W259" s="97" t="str">
        <f>IFERROR(IF(Cadastro!I259="","",Cadastro!I259),"")</f>
        <v/>
      </c>
      <c r="X259" s="94" t="str">
        <f>IF(P259="","",SUMIF(Movimento!$D$9:$D$7010,Saldo!P259,Movimento!$G$9:$G$7010))</f>
        <v/>
      </c>
      <c r="Y259" s="94" t="str">
        <f>IF(P259="","",SUMIF(MovSaida!$D$9:$D$7010,Saldo!P259,MovSaida!$F$9:$F$7010))</f>
        <v/>
      </c>
      <c r="Z259" s="94" t="str">
        <f>IFERROR(IF(P259="","",SUMIFS(InvAjust!$G$9:$G$6009,InvAjust!$E$9:$E$6009,Saldo!P259,InvAjust!$C$9:$C$6009,"Add")-SUMIFS(InvAjust!$G$9:$G$6009,InvAjust!$E$9:$E$6009,Saldo!P259,InvAjust!$C$9:$C$6009,"Remove")),"")</f>
        <v/>
      </c>
      <c r="AA259" s="98" t="str">
        <f t="shared" si="64"/>
        <v/>
      </c>
    </row>
    <row r="260" spans="1:27" ht="18.95" customHeight="1" x14ac:dyDescent="0.25">
      <c r="A260" s="82"/>
      <c r="C260" s="89" t="str">
        <f t="shared" si="53"/>
        <v/>
      </c>
      <c r="D260" s="89" t="str">
        <f t="shared" si="54"/>
        <v/>
      </c>
      <c r="E260" s="89" t="str">
        <f t="shared" si="55"/>
        <v/>
      </c>
      <c r="F260" s="89" t="str">
        <f t="shared" si="56"/>
        <v/>
      </c>
      <c r="G260" s="90" t="str">
        <f t="shared" si="57"/>
        <v/>
      </c>
      <c r="H260" s="91" t="str">
        <f t="shared" si="58"/>
        <v/>
      </c>
      <c r="I260" s="91" t="str">
        <f t="shared" si="59"/>
        <v/>
      </c>
      <c r="J260" s="91" t="str">
        <f t="shared" si="60"/>
        <v/>
      </c>
      <c r="K260" s="92" t="str">
        <f t="shared" si="49"/>
        <v/>
      </c>
      <c r="L260" s="92" t="str">
        <f t="shared" si="50"/>
        <v/>
      </c>
      <c r="M260" s="92" t="str">
        <f t="shared" si="51"/>
        <v/>
      </c>
      <c r="N260" s="92" t="str">
        <f t="shared" si="52"/>
        <v/>
      </c>
      <c r="O260" s="76" t="str">
        <f>IF(Cadastro!D260="","",Cadastro!D260)</f>
        <v/>
      </c>
      <c r="P260" s="76" t="str">
        <f>IF(Cadastro!C260="","",Cadastro!C260)</f>
        <v/>
      </c>
      <c r="Q260" s="93" t="str">
        <f t="shared" si="61"/>
        <v/>
      </c>
      <c r="R260" s="94" t="str">
        <f>IF(Cadastro!H260="","",Cadastro!H260)</f>
        <v/>
      </c>
      <c r="S260" s="95" t="str">
        <f t="shared" si="62"/>
        <v/>
      </c>
      <c r="T260" s="96" t="str">
        <f t="shared" si="63"/>
        <v/>
      </c>
      <c r="U260" s="96" t="str">
        <f>IFERROR(IF(P260="","",SUMIF(Movimento!$D$9:$D$7010,Saldo!P260,Movimento!$I$9:$I$7010)+W260)/(V260+X260),"")</f>
        <v/>
      </c>
      <c r="V260" s="94" t="str">
        <f>IFERROR(IF(Cadastro!E260="","",Cadastro!E260),"")</f>
        <v/>
      </c>
      <c r="W260" s="97" t="str">
        <f>IFERROR(IF(Cadastro!I260="","",Cadastro!I260),"")</f>
        <v/>
      </c>
      <c r="X260" s="94" t="str">
        <f>IF(P260="","",SUMIF(Movimento!$D$9:$D$7010,Saldo!P260,Movimento!$G$9:$G$7010))</f>
        <v/>
      </c>
      <c r="Y260" s="94" t="str">
        <f>IF(P260="","",SUMIF(MovSaida!$D$9:$D$7010,Saldo!P260,MovSaida!$F$9:$F$7010))</f>
        <v/>
      </c>
      <c r="Z260" s="94" t="str">
        <f>IFERROR(IF(P260="","",SUMIFS(InvAjust!$G$9:$G$6009,InvAjust!$E$9:$E$6009,Saldo!P260,InvAjust!$C$9:$C$6009,"Add")-SUMIFS(InvAjust!$G$9:$G$6009,InvAjust!$E$9:$E$6009,Saldo!P260,InvAjust!$C$9:$C$6009,"Remove")),"")</f>
        <v/>
      </c>
      <c r="AA260" s="98" t="str">
        <f t="shared" si="64"/>
        <v/>
      </c>
    </row>
    <row r="261" spans="1:27" ht="18.95" customHeight="1" x14ac:dyDescent="0.25">
      <c r="A261" s="82"/>
      <c r="C261" s="89" t="str">
        <f t="shared" si="53"/>
        <v/>
      </c>
      <c r="D261" s="89" t="str">
        <f t="shared" si="54"/>
        <v/>
      </c>
      <c r="E261" s="89" t="str">
        <f t="shared" si="55"/>
        <v/>
      </c>
      <c r="F261" s="89" t="str">
        <f t="shared" si="56"/>
        <v/>
      </c>
      <c r="G261" s="90" t="str">
        <f t="shared" si="57"/>
        <v/>
      </c>
      <c r="H261" s="91" t="str">
        <f t="shared" si="58"/>
        <v/>
      </c>
      <c r="I261" s="91" t="str">
        <f t="shared" si="59"/>
        <v/>
      </c>
      <c r="J261" s="91" t="str">
        <f t="shared" si="60"/>
        <v/>
      </c>
      <c r="K261" s="92" t="str">
        <f t="shared" si="49"/>
        <v/>
      </c>
      <c r="L261" s="92" t="str">
        <f t="shared" si="50"/>
        <v/>
      </c>
      <c r="M261" s="92" t="str">
        <f t="shared" si="51"/>
        <v/>
      </c>
      <c r="N261" s="92" t="str">
        <f t="shared" si="52"/>
        <v/>
      </c>
      <c r="O261" s="76" t="str">
        <f>IF(Cadastro!D261="","",Cadastro!D261)</f>
        <v/>
      </c>
      <c r="P261" s="76" t="str">
        <f>IF(Cadastro!C261="","",Cadastro!C261)</f>
        <v/>
      </c>
      <c r="Q261" s="93" t="str">
        <f t="shared" si="61"/>
        <v/>
      </c>
      <c r="R261" s="94" t="str">
        <f>IF(Cadastro!H261="","",Cadastro!H261)</f>
        <v/>
      </c>
      <c r="S261" s="95" t="str">
        <f t="shared" si="62"/>
        <v/>
      </c>
      <c r="T261" s="96" t="str">
        <f t="shared" si="63"/>
        <v/>
      </c>
      <c r="U261" s="96" t="str">
        <f>IFERROR(IF(P261="","",SUMIF(Movimento!$D$9:$D$7010,Saldo!P261,Movimento!$I$9:$I$7010)+W261)/(V261+X261),"")</f>
        <v/>
      </c>
      <c r="V261" s="94" t="str">
        <f>IFERROR(IF(Cadastro!E261="","",Cadastro!E261),"")</f>
        <v/>
      </c>
      <c r="W261" s="97" t="str">
        <f>IFERROR(IF(Cadastro!I261="","",Cadastro!I261),"")</f>
        <v/>
      </c>
      <c r="X261" s="94" t="str">
        <f>IF(P261="","",SUMIF(Movimento!$D$9:$D$7010,Saldo!P261,Movimento!$G$9:$G$7010))</f>
        <v/>
      </c>
      <c r="Y261" s="94" t="str">
        <f>IF(P261="","",SUMIF(MovSaida!$D$9:$D$7010,Saldo!P261,MovSaida!$F$9:$F$7010))</f>
        <v/>
      </c>
      <c r="Z261" s="94" t="str">
        <f>IFERROR(IF(P261="","",SUMIFS(InvAjust!$G$9:$G$6009,InvAjust!$E$9:$E$6009,Saldo!P261,InvAjust!$C$9:$C$6009,"Add")-SUMIFS(InvAjust!$G$9:$G$6009,InvAjust!$E$9:$E$6009,Saldo!P261,InvAjust!$C$9:$C$6009,"Remove")),"")</f>
        <v/>
      </c>
      <c r="AA261" s="98" t="str">
        <f t="shared" si="64"/>
        <v/>
      </c>
    </row>
    <row r="262" spans="1:27" ht="18.95" customHeight="1" x14ac:dyDescent="0.25">
      <c r="A262" s="82"/>
      <c r="C262" s="89" t="str">
        <f t="shared" si="53"/>
        <v/>
      </c>
      <c r="D262" s="89" t="str">
        <f t="shared" si="54"/>
        <v/>
      </c>
      <c r="E262" s="89" t="str">
        <f t="shared" si="55"/>
        <v/>
      </c>
      <c r="F262" s="89" t="str">
        <f t="shared" si="56"/>
        <v/>
      </c>
      <c r="G262" s="90" t="str">
        <f t="shared" si="57"/>
        <v/>
      </c>
      <c r="H262" s="91" t="str">
        <f t="shared" si="58"/>
        <v/>
      </c>
      <c r="I262" s="91" t="str">
        <f t="shared" si="59"/>
        <v/>
      </c>
      <c r="J262" s="91" t="str">
        <f t="shared" si="60"/>
        <v/>
      </c>
      <c r="K262" s="92" t="str">
        <f t="shared" si="49"/>
        <v/>
      </c>
      <c r="L262" s="92" t="str">
        <f t="shared" si="50"/>
        <v/>
      </c>
      <c r="M262" s="92" t="str">
        <f t="shared" si="51"/>
        <v/>
      </c>
      <c r="N262" s="92" t="str">
        <f t="shared" si="52"/>
        <v/>
      </c>
      <c r="O262" s="76" t="str">
        <f>IF(Cadastro!D262="","",Cadastro!D262)</f>
        <v/>
      </c>
      <c r="P262" s="76" t="str">
        <f>IF(Cadastro!C262="","",Cadastro!C262)</f>
        <v/>
      </c>
      <c r="Q262" s="93" t="str">
        <f t="shared" si="61"/>
        <v/>
      </c>
      <c r="R262" s="94" t="str">
        <f>IF(Cadastro!H262="","",Cadastro!H262)</f>
        <v/>
      </c>
      <c r="S262" s="95" t="str">
        <f t="shared" si="62"/>
        <v/>
      </c>
      <c r="T262" s="96" t="str">
        <f t="shared" si="63"/>
        <v/>
      </c>
      <c r="U262" s="96" t="str">
        <f>IFERROR(IF(P262="","",SUMIF(Movimento!$D$9:$D$7010,Saldo!P262,Movimento!$I$9:$I$7010)+W262)/(V262+X262),"")</f>
        <v/>
      </c>
      <c r="V262" s="94" t="str">
        <f>IFERROR(IF(Cadastro!E262="","",Cadastro!E262),"")</f>
        <v/>
      </c>
      <c r="W262" s="97" t="str">
        <f>IFERROR(IF(Cadastro!I262="","",Cadastro!I262),"")</f>
        <v/>
      </c>
      <c r="X262" s="94" t="str">
        <f>IF(P262="","",SUMIF(Movimento!$D$9:$D$7010,Saldo!P262,Movimento!$G$9:$G$7010))</f>
        <v/>
      </c>
      <c r="Y262" s="94" t="str">
        <f>IF(P262="","",SUMIF(MovSaida!$D$9:$D$7010,Saldo!P262,MovSaida!$F$9:$F$7010))</f>
        <v/>
      </c>
      <c r="Z262" s="94" t="str">
        <f>IFERROR(IF(P262="","",SUMIFS(InvAjust!$G$9:$G$6009,InvAjust!$E$9:$E$6009,Saldo!P262,InvAjust!$C$9:$C$6009,"Add")-SUMIFS(InvAjust!$G$9:$G$6009,InvAjust!$E$9:$E$6009,Saldo!P262,InvAjust!$C$9:$C$6009,"Remove")),"")</f>
        <v/>
      </c>
      <c r="AA262" s="98" t="str">
        <f t="shared" si="64"/>
        <v/>
      </c>
    </row>
    <row r="263" spans="1:27" ht="18.95" customHeight="1" x14ac:dyDescent="0.25">
      <c r="A263" s="82"/>
      <c r="C263" s="89" t="str">
        <f t="shared" si="53"/>
        <v/>
      </c>
      <c r="D263" s="89" t="str">
        <f t="shared" si="54"/>
        <v/>
      </c>
      <c r="E263" s="89" t="str">
        <f t="shared" si="55"/>
        <v/>
      </c>
      <c r="F263" s="89" t="str">
        <f t="shared" si="56"/>
        <v/>
      </c>
      <c r="G263" s="90" t="str">
        <f t="shared" si="57"/>
        <v/>
      </c>
      <c r="H263" s="91" t="str">
        <f t="shared" si="58"/>
        <v/>
      </c>
      <c r="I263" s="91" t="str">
        <f t="shared" si="59"/>
        <v/>
      </c>
      <c r="J263" s="91" t="str">
        <f t="shared" si="60"/>
        <v/>
      </c>
      <c r="K263" s="92" t="str">
        <f t="shared" si="49"/>
        <v/>
      </c>
      <c r="L263" s="92" t="str">
        <f t="shared" si="50"/>
        <v/>
      </c>
      <c r="M263" s="92" t="str">
        <f t="shared" si="51"/>
        <v/>
      </c>
      <c r="N263" s="92" t="str">
        <f t="shared" si="52"/>
        <v/>
      </c>
      <c r="O263" s="76" t="str">
        <f>IF(Cadastro!D263="","",Cadastro!D263)</f>
        <v/>
      </c>
      <c r="P263" s="76" t="str">
        <f>IF(Cadastro!C263="","",Cadastro!C263)</f>
        <v/>
      </c>
      <c r="Q263" s="93" t="str">
        <f t="shared" si="61"/>
        <v/>
      </c>
      <c r="R263" s="94" t="str">
        <f>IF(Cadastro!H263="","",Cadastro!H263)</f>
        <v/>
      </c>
      <c r="S263" s="95" t="str">
        <f t="shared" si="62"/>
        <v/>
      </c>
      <c r="T263" s="96" t="str">
        <f t="shared" si="63"/>
        <v/>
      </c>
      <c r="U263" s="96" t="str">
        <f>IFERROR(IF(P263="","",SUMIF(Movimento!$D$9:$D$7010,Saldo!P263,Movimento!$I$9:$I$7010)+W263)/(V263+X263),"")</f>
        <v/>
      </c>
      <c r="V263" s="94" t="str">
        <f>IFERROR(IF(Cadastro!E263="","",Cadastro!E263),"")</f>
        <v/>
      </c>
      <c r="W263" s="97" t="str">
        <f>IFERROR(IF(Cadastro!I263="","",Cadastro!I263),"")</f>
        <v/>
      </c>
      <c r="X263" s="94" t="str">
        <f>IF(P263="","",SUMIF(Movimento!$D$9:$D$7010,Saldo!P263,Movimento!$G$9:$G$7010))</f>
        <v/>
      </c>
      <c r="Y263" s="94" t="str">
        <f>IF(P263="","",SUMIF(MovSaida!$D$9:$D$7010,Saldo!P263,MovSaida!$F$9:$F$7010))</f>
        <v/>
      </c>
      <c r="Z263" s="94" t="str">
        <f>IFERROR(IF(P263="","",SUMIFS(InvAjust!$G$9:$G$6009,InvAjust!$E$9:$E$6009,Saldo!P263,InvAjust!$C$9:$C$6009,"Add")-SUMIFS(InvAjust!$G$9:$G$6009,InvAjust!$E$9:$E$6009,Saldo!P263,InvAjust!$C$9:$C$6009,"Remove")),"")</f>
        <v/>
      </c>
      <c r="AA263" s="98" t="str">
        <f t="shared" si="64"/>
        <v/>
      </c>
    </row>
    <row r="264" spans="1:27" ht="18.95" customHeight="1" x14ac:dyDescent="0.25">
      <c r="A264" s="82"/>
      <c r="C264" s="89" t="str">
        <f t="shared" si="53"/>
        <v/>
      </c>
      <c r="D264" s="89" t="str">
        <f t="shared" si="54"/>
        <v/>
      </c>
      <c r="E264" s="89" t="str">
        <f t="shared" si="55"/>
        <v/>
      </c>
      <c r="F264" s="89" t="str">
        <f t="shared" si="56"/>
        <v/>
      </c>
      <c r="G264" s="90" t="str">
        <f t="shared" si="57"/>
        <v/>
      </c>
      <c r="H264" s="91" t="str">
        <f t="shared" si="58"/>
        <v/>
      </c>
      <c r="I264" s="91" t="str">
        <f t="shared" si="59"/>
        <v/>
      </c>
      <c r="J264" s="91" t="str">
        <f t="shared" si="60"/>
        <v/>
      </c>
      <c r="K264" s="92" t="str">
        <f t="shared" si="49"/>
        <v/>
      </c>
      <c r="L264" s="92" t="str">
        <f t="shared" si="50"/>
        <v/>
      </c>
      <c r="M264" s="92" t="str">
        <f t="shared" si="51"/>
        <v/>
      </c>
      <c r="N264" s="92" t="str">
        <f t="shared" si="52"/>
        <v/>
      </c>
      <c r="O264" s="76" t="str">
        <f>IF(Cadastro!D264="","",Cadastro!D264)</f>
        <v/>
      </c>
      <c r="P264" s="76" t="str">
        <f>IF(Cadastro!C264="","",Cadastro!C264)</f>
        <v/>
      </c>
      <c r="Q264" s="93" t="str">
        <f t="shared" si="61"/>
        <v/>
      </c>
      <c r="R264" s="94" t="str">
        <f>IF(Cadastro!H264="","",Cadastro!H264)</f>
        <v/>
      </c>
      <c r="S264" s="95" t="str">
        <f t="shared" si="62"/>
        <v/>
      </c>
      <c r="T264" s="96" t="str">
        <f t="shared" si="63"/>
        <v/>
      </c>
      <c r="U264" s="96" t="str">
        <f>IFERROR(IF(P264="","",SUMIF(Movimento!$D$9:$D$7010,Saldo!P264,Movimento!$I$9:$I$7010)+W264)/(V264+X264),"")</f>
        <v/>
      </c>
      <c r="V264" s="94" t="str">
        <f>IFERROR(IF(Cadastro!E264="","",Cadastro!E264),"")</f>
        <v/>
      </c>
      <c r="W264" s="97" t="str">
        <f>IFERROR(IF(Cadastro!I264="","",Cadastro!I264),"")</f>
        <v/>
      </c>
      <c r="X264" s="94" t="str">
        <f>IF(P264="","",SUMIF(Movimento!$D$9:$D$7010,Saldo!P264,Movimento!$G$9:$G$7010))</f>
        <v/>
      </c>
      <c r="Y264" s="94" t="str">
        <f>IF(P264="","",SUMIF(MovSaida!$D$9:$D$7010,Saldo!P264,MovSaida!$F$9:$F$7010))</f>
        <v/>
      </c>
      <c r="Z264" s="94" t="str">
        <f>IFERROR(IF(P264="","",SUMIFS(InvAjust!$G$9:$G$6009,InvAjust!$E$9:$E$6009,Saldo!P264,InvAjust!$C$9:$C$6009,"Add")-SUMIFS(InvAjust!$G$9:$G$6009,InvAjust!$E$9:$E$6009,Saldo!P264,InvAjust!$C$9:$C$6009,"Remove")),"")</f>
        <v/>
      </c>
      <c r="AA264" s="98" t="str">
        <f t="shared" si="64"/>
        <v/>
      </c>
    </row>
    <row r="265" spans="1:27" ht="18.95" customHeight="1" x14ac:dyDescent="0.25">
      <c r="A265" s="82"/>
      <c r="C265" s="89" t="str">
        <f t="shared" si="53"/>
        <v/>
      </c>
      <c r="D265" s="89" t="str">
        <f t="shared" si="54"/>
        <v/>
      </c>
      <c r="E265" s="89" t="str">
        <f t="shared" si="55"/>
        <v/>
      </c>
      <c r="F265" s="89" t="str">
        <f t="shared" si="56"/>
        <v/>
      </c>
      <c r="G265" s="90" t="str">
        <f t="shared" si="57"/>
        <v/>
      </c>
      <c r="H265" s="91" t="str">
        <f t="shared" si="58"/>
        <v/>
      </c>
      <c r="I265" s="91" t="str">
        <f t="shared" si="59"/>
        <v/>
      </c>
      <c r="J265" s="91" t="str">
        <f t="shared" si="60"/>
        <v/>
      </c>
      <c r="K265" s="92" t="str">
        <f t="shared" ref="K265:K328" si="65">IFERROR(Q265/SUM($Q$9:$Q$1009),"")</f>
        <v/>
      </c>
      <c r="L265" s="92" t="str">
        <f t="shared" ref="L265:L328" si="66">IFERROR(T265/SUM($T$9:$T$1009),"")</f>
        <v/>
      </c>
      <c r="M265" s="92" t="str">
        <f t="shared" ref="M265:M328" si="67">IFERROR(X265/SUM($X$9:$X$1009),"")</f>
        <v/>
      </c>
      <c r="N265" s="92" t="str">
        <f t="shared" ref="N265:N328" si="68">IFERROR(Y265/SUM($Y$9:$Y$1009),"")</f>
        <v/>
      </c>
      <c r="O265" s="76" t="str">
        <f>IF(Cadastro!D265="","",Cadastro!D265)</f>
        <v/>
      </c>
      <c r="P265" s="76" t="str">
        <f>IF(Cadastro!C265="","",Cadastro!C265)</f>
        <v/>
      </c>
      <c r="Q265" s="93" t="str">
        <f t="shared" si="61"/>
        <v/>
      </c>
      <c r="R265" s="94" t="str">
        <f>IF(Cadastro!H265="","",Cadastro!H265)</f>
        <v/>
      </c>
      <c r="S265" s="95" t="str">
        <f t="shared" si="62"/>
        <v/>
      </c>
      <c r="T265" s="96" t="str">
        <f t="shared" si="63"/>
        <v/>
      </c>
      <c r="U265" s="96" t="str">
        <f>IFERROR(IF(P265="","",SUMIF(Movimento!$D$9:$D$7010,Saldo!P265,Movimento!$I$9:$I$7010)+W265)/(V265+X265),"")</f>
        <v/>
      </c>
      <c r="V265" s="94" t="str">
        <f>IFERROR(IF(Cadastro!E265="","",Cadastro!E265),"")</f>
        <v/>
      </c>
      <c r="W265" s="97" t="str">
        <f>IFERROR(IF(Cadastro!I265="","",Cadastro!I265),"")</f>
        <v/>
      </c>
      <c r="X265" s="94" t="str">
        <f>IF(P265="","",SUMIF(Movimento!$D$9:$D$7010,Saldo!P265,Movimento!$G$9:$G$7010))</f>
        <v/>
      </c>
      <c r="Y265" s="94" t="str">
        <f>IF(P265="","",SUMIF(MovSaida!$D$9:$D$7010,Saldo!P265,MovSaida!$F$9:$F$7010))</f>
        <v/>
      </c>
      <c r="Z265" s="94" t="str">
        <f>IFERROR(IF(P265="","",SUMIFS(InvAjust!$G$9:$G$6009,InvAjust!$E$9:$E$6009,Saldo!P265,InvAjust!$C$9:$C$6009,"Add")-SUMIFS(InvAjust!$G$9:$G$6009,InvAjust!$E$9:$E$6009,Saldo!P265,InvAjust!$C$9:$C$6009,"Remove")),"")</f>
        <v/>
      </c>
      <c r="AA265" s="98" t="str">
        <f t="shared" si="64"/>
        <v/>
      </c>
    </row>
    <row r="266" spans="1:27" ht="18.95" customHeight="1" x14ac:dyDescent="0.25">
      <c r="A266" s="82"/>
      <c r="C266" s="89" t="str">
        <f t="shared" ref="C266:C329" si="69">IFERROR("q"&amp;_xlfn.RANK.EQ(G266,$G$9:$G$1009,0),"")</f>
        <v/>
      </c>
      <c r="D266" s="89" t="str">
        <f t="shared" ref="D266:D329" si="70">IFERROR("v"&amp;_xlfn.RANK.EQ(H266,$H$9:$H$1009,0),"")</f>
        <v/>
      </c>
      <c r="E266" s="89" t="str">
        <f t="shared" ref="E266:E329" si="71">IFERROR("e"&amp;_xlfn.RANK.EQ(I266,$I$9:$I$1009,0),"")</f>
        <v/>
      </c>
      <c r="F266" s="89" t="str">
        <f t="shared" ref="F266:F329" si="72">IFERROR("s"&amp;_xlfn.RANK.EQ(J266,$J$9:$J$1009,0),"")</f>
        <v/>
      </c>
      <c r="G266" s="90" t="str">
        <f t="shared" ref="G266:G329" si="73">IF(O266="","",Q266+ROW(Q266)/10)</f>
        <v/>
      </c>
      <c r="H266" s="91" t="str">
        <f t="shared" ref="H266:H329" si="74">IF(O266="","",T266+ROW(T266)/10)</f>
        <v/>
      </c>
      <c r="I266" s="91" t="str">
        <f t="shared" ref="I266:I329" si="75">IF(O266="","",X266+ROW(X266)/10)</f>
        <v/>
      </c>
      <c r="J266" s="91" t="str">
        <f t="shared" ref="J266:J329" si="76">IF(O266="","",Y266+ROW(Y266)/10)</f>
        <v/>
      </c>
      <c r="K266" s="92" t="str">
        <f t="shared" si="65"/>
        <v/>
      </c>
      <c r="L266" s="92" t="str">
        <f t="shared" si="66"/>
        <v/>
      </c>
      <c r="M266" s="92" t="str">
        <f t="shared" si="67"/>
        <v/>
      </c>
      <c r="N266" s="92" t="str">
        <f t="shared" si="68"/>
        <v/>
      </c>
      <c r="O266" s="76" t="str">
        <f>IF(Cadastro!D266="","",Cadastro!D266)</f>
        <v/>
      </c>
      <c r="P266" s="76" t="str">
        <f>IF(Cadastro!C266="","",Cadastro!C266)</f>
        <v/>
      </c>
      <c r="Q266" s="93" t="str">
        <f t="shared" ref="Q266:Q329" si="77">IFERROR(V266+X266-Y266+Z266,"")</f>
        <v/>
      </c>
      <c r="R266" s="94" t="str">
        <f>IF(Cadastro!H266="","",Cadastro!H266)</f>
        <v/>
      </c>
      <c r="S266" s="95" t="str">
        <f t="shared" ref="S266:S329" si="78">IFERROR(IF(Q266&gt;=R266,(Q266/R266)-1,(R266-Q266)/R266*-1),"")</f>
        <v/>
      </c>
      <c r="T266" s="96" t="str">
        <f t="shared" ref="T266:T329" si="79">IFERROR(IF(P266="","",Q266*U266),"")</f>
        <v/>
      </c>
      <c r="U266" s="96" t="str">
        <f>IFERROR(IF(P266="","",SUMIF(Movimento!$D$9:$D$7010,Saldo!P266,Movimento!$I$9:$I$7010)+W266)/(V266+X266),"")</f>
        <v/>
      </c>
      <c r="V266" s="94" t="str">
        <f>IFERROR(IF(Cadastro!E266="","",Cadastro!E266),"")</f>
        <v/>
      </c>
      <c r="W266" s="97" t="str">
        <f>IFERROR(IF(Cadastro!I266="","",Cadastro!I266),"")</f>
        <v/>
      </c>
      <c r="X266" s="94" t="str">
        <f>IF(P266="","",SUMIF(Movimento!$D$9:$D$7010,Saldo!P266,Movimento!$G$9:$G$7010))</f>
        <v/>
      </c>
      <c r="Y266" s="94" t="str">
        <f>IF(P266="","",SUMIF(MovSaida!$D$9:$D$7010,Saldo!P266,MovSaida!$F$9:$F$7010))</f>
        <v/>
      </c>
      <c r="Z266" s="94" t="str">
        <f>IFERROR(IF(P266="","",SUMIFS(InvAjust!$G$9:$G$6009,InvAjust!$E$9:$E$6009,Saldo!P266,InvAjust!$C$9:$C$6009,"Add")-SUMIFS(InvAjust!$G$9:$G$6009,InvAjust!$E$9:$E$6009,Saldo!P266,InvAjust!$C$9:$C$6009,"Remove")),"")</f>
        <v/>
      </c>
      <c r="AA266" s="98" t="str">
        <f t="shared" ref="AA266:AA329" si="80">IFERROR(ABS(Z266)*U266,"")</f>
        <v/>
      </c>
    </row>
    <row r="267" spans="1:27" ht="18.95" customHeight="1" x14ac:dyDescent="0.25">
      <c r="A267" s="82"/>
      <c r="C267" s="89" t="str">
        <f t="shared" si="69"/>
        <v/>
      </c>
      <c r="D267" s="89" t="str">
        <f t="shared" si="70"/>
        <v/>
      </c>
      <c r="E267" s="89" t="str">
        <f t="shared" si="71"/>
        <v/>
      </c>
      <c r="F267" s="89" t="str">
        <f t="shared" si="72"/>
        <v/>
      </c>
      <c r="G267" s="90" t="str">
        <f t="shared" si="73"/>
        <v/>
      </c>
      <c r="H267" s="91" t="str">
        <f t="shared" si="74"/>
        <v/>
      </c>
      <c r="I267" s="91" t="str">
        <f t="shared" si="75"/>
        <v/>
      </c>
      <c r="J267" s="91" t="str">
        <f t="shared" si="76"/>
        <v/>
      </c>
      <c r="K267" s="92" t="str">
        <f t="shared" si="65"/>
        <v/>
      </c>
      <c r="L267" s="92" t="str">
        <f t="shared" si="66"/>
        <v/>
      </c>
      <c r="M267" s="92" t="str">
        <f t="shared" si="67"/>
        <v/>
      </c>
      <c r="N267" s="92" t="str">
        <f t="shared" si="68"/>
        <v/>
      </c>
      <c r="O267" s="76" t="str">
        <f>IF(Cadastro!D267="","",Cadastro!D267)</f>
        <v/>
      </c>
      <c r="P267" s="76" t="str">
        <f>IF(Cadastro!C267="","",Cadastro!C267)</f>
        <v/>
      </c>
      <c r="Q267" s="93" t="str">
        <f t="shared" si="77"/>
        <v/>
      </c>
      <c r="R267" s="94" t="str">
        <f>IF(Cadastro!H267="","",Cadastro!H267)</f>
        <v/>
      </c>
      <c r="S267" s="95" t="str">
        <f t="shared" si="78"/>
        <v/>
      </c>
      <c r="T267" s="96" t="str">
        <f t="shared" si="79"/>
        <v/>
      </c>
      <c r="U267" s="96" t="str">
        <f>IFERROR(IF(P267="","",SUMIF(Movimento!$D$9:$D$7010,Saldo!P267,Movimento!$I$9:$I$7010)+W267)/(V267+X267),"")</f>
        <v/>
      </c>
      <c r="V267" s="94" t="str">
        <f>IFERROR(IF(Cadastro!E267="","",Cadastro!E267),"")</f>
        <v/>
      </c>
      <c r="W267" s="97" t="str">
        <f>IFERROR(IF(Cadastro!I267="","",Cadastro!I267),"")</f>
        <v/>
      </c>
      <c r="X267" s="94" t="str">
        <f>IF(P267="","",SUMIF(Movimento!$D$9:$D$7010,Saldo!P267,Movimento!$G$9:$G$7010))</f>
        <v/>
      </c>
      <c r="Y267" s="94" t="str">
        <f>IF(P267="","",SUMIF(MovSaida!$D$9:$D$7010,Saldo!P267,MovSaida!$F$9:$F$7010))</f>
        <v/>
      </c>
      <c r="Z267" s="94" t="str">
        <f>IFERROR(IF(P267="","",SUMIFS(InvAjust!$G$9:$G$6009,InvAjust!$E$9:$E$6009,Saldo!P267,InvAjust!$C$9:$C$6009,"Add")-SUMIFS(InvAjust!$G$9:$G$6009,InvAjust!$E$9:$E$6009,Saldo!P267,InvAjust!$C$9:$C$6009,"Remove")),"")</f>
        <v/>
      </c>
      <c r="AA267" s="98" t="str">
        <f t="shared" si="80"/>
        <v/>
      </c>
    </row>
    <row r="268" spans="1:27" ht="18.95" customHeight="1" x14ac:dyDescent="0.25">
      <c r="A268" s="82"/>
      <c r="C268" s="89" t="str">
        <f t="shared" si="69"/>
        <v/>
      </c>
      <c r="D268" s="89" t="str">
        <f t="shared" si="70"/>
        <v/>
      </c>
      <c r="E268" s="89" t="str">
        <f t="shared" si="71"/>
        <v/>
      </c>
      <c r="F268" s="89" t="str">
        <f t="shared" si="72"/>
        <v/>
      </c>
      <c r="G268" s="90" t="str">
        <f t="shared" si="73"/>
        <v/>
      </c>
      <c r="H268" s="91" t="str">
        <f t="shared" si="74"/>
        <v/>
      </c>
      <c r="I268" s="91" t="str">
        <f t="shared" si="75"/>
        <v/>
      </c>
      <c r="J268" s="91" t="str">
        <f t="shared" si="76"/>
        <v/>
      </c>
      <c r="K268" s="92" t="str">
        <f t="shared" si="65"/>
        <v/>
      </c>
      <c r="L268" s="92" t="str">
        <f t="shared" si="66"/>
        <v/>
      </c>
      <c r="M268" s="92" t="str">
        <f t="shared" si="67"/>
        <v/>
      </c>
      <c r="N268" s="92" t="str">
        <f t="shared" si="68"/>
        <v/>
      </c>
      <c r="O268" s="76" t="str">
        <f>IF(Cadastro!D268="","",Cadastro!D268)</f>
        <v/>
      </c>
      <c r="P268" s="76" t="str">
        <f>IF(Cadastro!C268="","",Cadastro!C268)</f>
        <v/>
      </c>
      <c r="Q268" s="93" t="str">
        <f t="shared" si="77"/>
        <v/>
      </c>
      <c r="R268" s="94" t="str">
        <f>IF(Cadastro!H268="","",Cadastro!H268)</f>
        <v/>
      </c>
      <c r="S268" s="95" t="str">
        <f t="shared" si="78"/>
        <v/>
      </c>
      <c r="T268" s="96" t="str">
        <f t="shared" si="79"/>
        <v/>
      </c>
      <c r="U268" s="96" t="str">
        <f>IFERROR(IF(P268="","",SUMIF(Movimento!$D$9:$D$7010,Saldo!P268,Movimento!$I$9:$I$7010)+W268)/(V268+X268),"")</f>
        <v/>
      </c>
      <c r="V268" s="94" t="str">
        <f>IFERROR(IF(Cadastro!E268="","",Cadastro!E268),"")</f>
        <v/>
      </c>
      <c r="W268" s="97" t="str">
        <f>IFERROR(IF(Cadastro!I268="","",Cadastro!I268),"")</f>
        <v/>
      </c>
      <c r="X268" s="94" t="str">
        <f>IF(P268="","",SUMIF(Movimento!$D$9:$D$7010,Saldo!P268,Movimento!$G$9:$G$7010))</f>
        <v/>
      </c>
      <c r="Y268" s="94" t="str">
        <f>IF(P268="","",SUMIF(MovSaida!$D$9:$D$7010,Saldo!P268,MovSaida!$F$9:$F$7010))</f>
        <v/>
      </c>
      <c r="Z268" s="94" t="str">
        <f>IFERROR(IF(P268="","",SUMIFS(InvAjust!$G$9:$G$6009,InvAjust!$E$9:$E$6009,Saldo!P268,InvAjust!$C$9:$C$6009,"Add")-SUMIFS(InvAjust!$G$9:$G$6009,InvAjust!$E$9:$E$6009,Saldo!P268,InvAjust!$C$9:$C$6009,"Remove")),"")</f>
        <v/>
      </c>
      <c r="AA268" s="98" t="str">
        <f t="shared" si="80"/>
        <v/>
      </c>
    </row>
    <row r="269" spans="1:27" ht="18.95" customHeight="1" x14ac:dyDescent="0.25">
      <c r="A269" s="82"/>
      <c r="C269" s="89" t="str">
        <f t="shared" si="69"/>
        <v/>
      </c>
      <c r="D269" s="89" t="str">
        <f t="shared" si="70"/>
        <v/>
      </c>
      <c r="E269" s="89" t="str">
        <f t="shared" si="71"/>
        <v/>
      </c>
      <c r="F269" s="89" t="str">
        <f t="shared" si="72"/>
        <v/>
      </c>
      <c r="G269" s="90" t="str">
        <f t="shared" si="73"/>
        <v/>
      </c>
      <c r="H269" s="91" t="str">
        <f t="shared" si="74"/>
        <v/>
      </c>
      <c r="I269" s="91" t="str">
        <f t="shared" si="75"/>
        <v/>
      </c>
      <c r="J269" s="91" t="str">
        <f t="shared" si="76"/>
        <v/>
      </c>
      <c r="K269" s="92" t="str">
        <f t="shared" si="65"/>
        <v/>
      </c>
      <c r="L269" s="92" t="str">
        <f t="shared" si="66"/>
        <v/>
      </c>
      <c r="M269" s="92" t="str">
        <f t="shared" si="67"/>
        <v/>
      </c>
      <c r="N269" s="92" t="str">
        <f t="shared" si="68"/>
        <v/>
      </c>
      <c r="O269" s="76" t="str">
        <f>IF(Cadastro!D269="","",Cadastro!D269)</f>
        <v/>
      </c>
      <c r="P269" s="76" t="str">
        <f>IF(Cadastro!C269="","",Cadastro!C269)</f>
        <v/>
      </c>
      <c r="Q269" s="93" t="str">
        <f t="shared" si="77"/>
        <v/>
      </c>
      <c r="R269" s="94" t="str">
        <f>IF(Cadastro!H269="","",Cadastro!H269)</f>
        <v/>
      </c>
      <c r="S269" s="95" t="str">
        <f t="shared" si="78"/>
        <v/>
      </c>
      <c r="T269" s="96" t="str">
        <f t="shared" si="79"/>
        <v/>
      </c>
      <c r="U269" s="96" t="str">
        <f>IFERROR(IF(P269="","",SUMIF(Movimento!$D$9:$D$7010,Saldo!P269,Movimento!$I$9:$I$7010)+W269)/(V269+X269),"")</f>
        <v/>
      </c>
      <c r="V269" s="94" t="str">
        <f>IFERROR(IF(Cadastro!E269="","",Cadastro!E269),"")</f>
        <v/>
      </c>
      <c r="W269" s="97" t="str">
        <f>IFERROR(IF(Cadastro!I269="","",Cadastro!I269),"")</f>
        <v/>
      </c>
      <c r="X269" s="94" t="str">
        <f>IF(P269="","",SUMIF(Movimento!$D$9:$D$7010,Saldo!P269,Movimento!$G$9:$G$7010))</f>
        <v/>
      </c>
      <c r="Y269" s="94" t="str">
        <f>IF(P269="","",SUMIF(MovSaida!$D$9:$D$7010,Saldo!P269,MovSaida!$F$9:$F$7010))</f>
        <v/>
      </c>
      <c r="Z269" s="94" t="str">
        <f>IFERROR(IF(P269="","",SUMIFS(InvAjust!$G$9:$G$6009,InvAjust!$E$9:$E$6009,Saldo!P269,InvAjust!$C$9:$C$6009,"Add")-SUMIFS(InvAjust!$G$9:$G$6009,InvAjust!$E$9:$E$6009,Saldo!P269,InvAjust!$C$9:$C$6009,"Remove")),"")</f>
        <v/>
      </c>
      <c r="AA269" s="98" t="str">
        <f t="shared" si="80"/>
        <v/>
      </c>
    </row>
    <row r="270" spans="1:27" ht="18.95" customHeight="1" x14ac:dyDescent="0.25">
      <c r="A270" s="82"/>
      <c r="C270" s="89" t="str">
        <f t="shared" si="69"/>
        <v/>
      </c>
      <c r="D270" s="89" t="str">
        <f t="shared" si="70"/>
        <v/>
      </c>
      <c r="E270" s="89" t="str">
        <f t="shared" si="71"/>
        <v/>
      </c>
      <c r="F270" s="89" t="str">
        <f t="shared" si="72"/>
        <v/>
      </c>
      <c r="G270" s="90" t="str">
        <f t="shared" si="73"/>
        <v/>
      </c>
      <c r="H270" s="91" t="str">
        <f t="shared" si="74"/>
        <v/>
      </c>
      <c r="I270" s="91" t="str">
        <f t="shared" si="75"/>
        <v/>
      </c>
      <c r="J270" s="91" t="str">
        <f t="shared" si="76"/>
        <v/>
      </c>
      <c r="K270" s="92" t="str">
        <f t="shared" si="65"/>
        <v/>
      </c>
      <c r="L270" s="92" t="str">
        <f t="shared" si="66"/>
        <v/>
      </c>
      <c r="M270" s="92" t="str">
        <f t="shared" si="67"/>
        <v/>
      </c>
      <c r="N270" s="92" t="str">
        <f t="shared" si="68"/>
        <v/>
      </c>
      <c r="O270" s="76" t="str">
        <f>IF(Cadastro!D270="","",Cadastro!D270)</f>
        <v/>
      </c>
      <c r="P270" s="76" t="str">
        <f>IF(Cadastro!C270="","",Cadastro!C270)</f>
        <v/>
      </c>
      <c r="Q270" s="93" t="str">
        <f t="shared" si="77"/>
        <v/>
      </c>
      <c r="R270" s="94" t="str">
        <f>IF(Cadastro!H270="","",Cadastro!H270)</f>
        <v/>
      </c>
      <c r="S270" s="95" t="str">
        <f t="shared" si="78"/>
        <v/>
      </c>
      <c r="T270" s="96" t="str">
        <f t="shared" si="79"/>
        <v/>
      </c>
      <c r="U270" s="96" t="str">
        <f>IFERROR(IF(P270="","",SUMIF(Movimento!$D$9:$D$7010,Saldo!P270,Movimento!$I$9:$I$7010)+W270)/(V270+X270),"")</f>
        <v/>
      </c>
      <c r="V270" s="94" t="str">
        <f>IFERROR(IF(Cadastro!E270="","",Cadastro!E270),"")</f>
        <v/>
      </c>
      <c r="W270" s="97" t="str">
        <f>IFERROR(IF(Cadastro!I270="","",Cadastro!I270),"")</f>
        <v/>
      </c>
      <c r="X270" s="94" t="str">
        <f>IF(P270="","",SUMIF(Movimento!$D$9:$D$7010,Saldo!P270,Movimento!$G$9:$G$7010))</f>
        <v/>
      </c>
      <c r="Y270" s="94" t="str">
        <f>IF(P270="","",SUMIF(MovSaida!$D$9:$D$7010,Saldo!P270,MovSaida!$F$9:$F$7010))</f>
        <v/>
      </c>
      <c r="Z270" s="94" t="str">
        <f>IFERROR(IF(P270="","",SUMIFS(InvAjust!$G$9:$G$6009,InvAjust!$E$9:$E$6009,Saldo!P270,InvAjust!$C$9:$C$6009,"Add")-SUMIFS(InvAjust!$G$9:$G$6009,InvAjust!$E$9:$E$6009,Saldo!P270,InvAjust!$C$9:$C$6009,"Remove")),"")</f>
        <v/>
      </c>
      <c r="AA270" s="98" t="str">
        <f t="shared" si="80"/>
        <v/>
      </c>
    </row>
    <row r="271" spans="1:27" ht="18.95" customHeight="1" x14ac:dyDescent="0.25">
      <c r="A271" s="82"/>
      <c r="C271" s="89" t="str">
        <f t="shared" si="69"/>
        <v/>
      </c>
      <c r="D271" s="89" t="str">
        <f t="shared" si="70"/>
        <v/>
      </c>
      <c r="E271" s="89" t="str">
        <f t="shared" si="71"/>
        <v/>
      </c>
      <c r="F271" s="89" t="str">
        <f t="shared" si="72"/>
        <v/>
      </c>
      <c r="G271" s="90" t="str">
        <f t="shared" si="73"/>
        <v/>
      </c>
      <c r="H271" s="91" t="str">
        <f t="shared" si="74"/>
        <v/>
      </c>
      <c r="I271" s="91" t="str">
        <f t="shared" si="75"/>
        <v/>
      </c>
      <c r="J271" s="91" t="str">
        <f t="shared" si="76"/>
        <v/>
      </c>
      <c r="K271" s="92" t="str">
        <f t="shared" si="65"/>
        <v/>
      </c>
      <c r="L271" s="92" t="str">
        <f t="shared" si="66"/>
        <v/>
      </c>
      <c r="M271" s="92" t="str">
        <f t="shared" si="67"/>
        <v/>
      </c>
      <c r="N271" s="92" t="str">
        <f t="shared" si="68"/>
        <v/>
      </c>
      <c r="O271" s="76" t="str">
        <f>IF(Cadastro!D271="","",Cadastro!D271)</f>
        <v/>
      </c>
      <c r="P271" s="76" t="str">
        <f>IF(Cadastro!C271="","",Cadastro!C271)</f>
        <v/>
      </c>
      <c r="Q271" s="93" t="str">
        <f t="shared" si="77"/>
        <v/>
      </c>
      <c r="R271" s="94" t="str">
        <f>IF(Cadastro!H271="","",Cadastro!H271)</f>
        <v/>
      </c>
      <c r="S271" s="95" t="str">
        <f t="shared" si="78"/>
        <v/>
      </c>
      <c r="T271" s="96" t="str">
        <f t="shared" si="79"/>
        <v/>
      </c>
      <c r="U271" s="96" t="str">
        <f>IFERROR(IF(P271="","",SUMIF(Movimento!$D$9:$D$7010,Saldo!P271,Movimento!$I$9:$I$7010)+W271)/(V271+X271),"")</f>
        <v/>
      </c>
      <c r="V271" s="94" t="str">
        <f>IFERROR(IF(Cadastro!E271="","",Cadastro!E271),"")</f>
        <v/>
      </c>
      <c r="W271" s="97" t="str">
        <f>IFERROR(IF(Cadastro!I271="","",Cadastro!I271),"")</f>
        <v/>
      </c>
      <c r="X271" s="94" t="str">
        <f>IF(P271="","",SUMIF(Movimento!$D$9:$D$7010,Saldo!P271,Movimento!$G$9:$G$7010))</f>
        <v/>
      </c>
      <c r="Y271" s="94" t="str">
        <f>IF(P271="","",SUMIF(MovSaida!$D$9:$D$7010,Saldo!P271,MovSaida!$F$9:$F$7010))</f>
        <v/>
      </c>
      <c r="Z271" s="94" t="str">
        <f>IFERROR(IF(P271="","",SUMIFS(InvAjust!$G$9:$G$6009,InvAjust!$E$9:$E$6009,Saldo!P271,InvAjust!$C$9:$C$6009,"Add")-SUMIFS(InvAjust!$G$9:$G$6009,InvAjust!$E$9:$E$6009,Saldo!P271,InvAjust!$C$9:$C$6009,"Remove")),"")</f>
        <v/>
      </c>
      <c r="AA271" s="98" t="str">
        <f t="shared" si="80"/>
        <v/>
      </c>
    </row>
    <row r="272" spans="1:27" ht="18.95" customHeight="1" x14ac:dyDescent="0.25">
      <c r="A272" s="82"/>
      <c r="C272" s="89" t="str">
        <f t="shared" si="69"/>
        <v/>
      </c>
      <c r="D272" s="89" t="str">
        <f t="shared" si="70"/>
        <v/>
      </c>
      <c r="E272" s="89" t="str">
        <f t="shared" si="71"/>
        <v/>
      </c>
      <c r="F272" s="89" t="str">
        <f t="shared" si="72"/>
        <v/>
      </c>
      <c r="G272" s="90" t="str">
        <f t="shared" si="73"/>
        <v/>
      </c>
      <c r="H272" s="91" t="str">
        <f t="shared" si="74"/>
        <v/>
      </c>
      <c r="I272" s="91" t="str">
        <f t="shared" si="75"/>
        <v/>
      </c>
      <c r="J272" s="91" t="str">
        <f t="shared" si="76"/>
        <v/>
      </c>
      <c r="K272" s="92" t="str">
        <f t="shared" si="65"/>
        <v/>
      </c>
      <c r="L272" s="92" t="str">
        <f t="shared" si="66"/>
        <v/>
      </c>
      <c r="M272" s="92" t="str">
        <f t="shared" si="67"/>
        <v/>
      </c>
      <c r="N272" s="92" t="str">
        <f t="shared" si="68"/>
        <v/>
      </c>
      <c r="O272" s="76" t="str">
        <f>IF(Cadastro!D272="","",Cadastro!D272)</f>
        <v/>
      </c>
      <c r="P272" s="76" t="str">
        <f>IF(Cadastro!C272="","",Cadastro!C272)</f>
        <v/>
      </c>
      <c r="Q272" s="93" t="str">
        <f t="shared" si="77"/>
        <v/>
      </c>
      <c r="R272" s="94" t="str">
        <f>IF(Cadastro!H272="","",Cadastro!H272)</f>
        <v/>
      </c>
      <c r="S272" s="95" t="str">
        <f t="shared" si="78"/>
        <v/>
      </c>
      <c r="T272" s="96" t="str">
        <f t="shared" si="79"/>
        <v/>
      </c>
      <c r="U272" s="96" t="str">
        <f>IFERROR(IF(P272="","",SUMIF(Movimento!$D$9:$D$7010,Saldo!P272,Movimento!$I$9:$I$7010)+W272)/(V272+X272),"")</f>
        <v/>
      </c>
      <c r="V272" s="94" t="str">
        <f>IFERROR(IF(Cadastro!E272="","",Cadastro!E272),"")</f>
        <v/>
      </c>
      <c r="W272" s="97" t="str">
        <f>IFERROR(IF(Cadastro!I272="","",Cadastro!I272),"")</f>
        <v/>
      </c>
      <c r="X272" s="94" t="str">
        <f>IF(P272="","",SUMIF(Movimento!$D$9:$D$7010,Saldo!P272,Movimento!$G$9:$G$7010))</f>
        <v/>
      </c>
      <c r="Y272" s="94" t="str">
        <f>IF(P272="","",SUMIF(MovSaida!$D$9:$D$7010,Saldo!P272,MovSaida!$F$9:$F$7010))</f>
        <v/>
      </c>
      <c r="Z272" s="94" t="str">
        <f>IFERROR(IF(P272="","",SUMIFS(InvAjust!$G$9:$G$6009,InvAjust!$E$9:$E$6009,Saldo!P272,InvAjust!$C$9:$C$6009,"Add")-SUMIFS(InvAjust!$G$9:$G$6009,InvAjust!$E$9:$E$6009,Saldo!P272,InvAjust!$C$9:$C$6009,"Remove")),"")</f>
        <v/>
      </c>
      <c r="AA272" s="98" t="str">
        <f t="shared" si="80"/>
        <v/>
      </c>
    </row>
    <row r="273" spans="1:27" ht="18.95" customHeight="1" x14ac:dyDescent="0.25">
      <c r="A273" s="82"/>
      <c r="C273" s="89" t="str">
        <f t="shared" si="69"/>
        <v/>
      </c>
      <c r="D273" s="89" t="str">
        <f t="shared" si="70"/>
        <v/>
      </c>
      <c r="E273" s="89" t="str">
        <f t="shared" si="71"/>
        <v/>
      </c>
      <c r="F273" s="89" t="str">
        <f t="shared" si="72"/>
        <v/>
      </c>
      <c r="G273" s="90" t="str">
        <f t="shared" si="73"/>
        <v/>
      </c>
      <c r="H273" s="91" t="str">
        <f t="shared" si="74"/>
        <v/>
      </c>
      <c r="I273" s="91" t="str">
        <f t="shared" si="75"/>
        <v/>
      </c>
      <c r="J273" s="91" t="str">
        <f t="shared" si="76"/>
        <v/>
      </c>
      <c r="K273" s="92" t="str">
        <f t="shared" si="65"/>
        <v/>
      </c>
      <c r="L273" s="92" t="str">
        <f t="shared" si="66"/>
        <v/>
      </c>
      <c r="M273" s="92" t="str">
        <f t="shared" si="67"/>
        <v/>
      </c>
      <c r="N273" s="92" t="str">
        <f t="shared" si="68"/>
        <v/>
      </c>
      <c r="O273" s="76" t="str">
        <f>IF(Cadastro!D273="","",Cadastro!D273)</f>
        <v/>
      </c>
      <c r="P273" s="76" t="str">
        <f>IF(Cadastro!C273="","",Cadastro!C273)</f>
        <v/>
      </c>
      <c r="Q273" s="93" t="str">
        <f t="shared" si="77"/>
        <v/>
      </c>
      <c r="R273" s="94" t="str">
        <f>IF(Cadastro!H273="","",Cadastro!H273)</f>
        <v/>
      </c>
      <c r="S273" s="95" t="str">
        <f t="shared" si="78"/>
        <v/>
      </c>
      <c r="T273" s="96" t="str">
        <f t="shared" si="79"/>
        <v/>
      </c>
      <c r="U273" s="96" t="str">
        <f>IFERROR(IF(P273="","",SUMIF(Movimento!$D$9:$D$7010,Saldo!P273,Movimento!$I$9:$I$7010)+W273)/(V273+X273),"")</f>
        <v/>
      </c>
      <c r="V273" s="94" t="str">
        <f>IFERROR(IF(Cadastro!E273="","",Cadastro!E273),"")</f>
        <v/>
      </c>
      <c r="W273" s="97" t="str">
        <f>IFERROR(IF(Cadastro!I273="","",Cadastro!I273),"")</f>
        <v/>
      </c>
      <c r="X273" s="94" t="str">
        <f>IF(P273="","",SUMIF(Movimento!$D$9:$D$7010,Saldo!P273,Movimento!$G$9:$G$7010))</f>
        <v/>
      </c>
      <c r="Y273" s="94" t="str">
        <f>IF(P273="","",SUMIF(MovSaida!$D$9:$D$7010,Saldo!P273,MovSaida!$F$9:$F$7010))</f>
        <v/>
      </c>
      <c r="Z273" s="94" t="str">
        <f>IFERROR(IF(P273="","",SUMIFS(InvAjust!$G$9:$G$6009,InvAjust!$E$9:$E$6009,Saldo!P273,InvAjust!$C$9:$C$6009,"Add")-SUMIFS(InvAjust!$G$9:$G$6009,InvAjust!$E$9:$E$6009,Saldo!P273,InvAjust!$C$9:$C$6009,"Remove")),"")</f>
        <v/>
      </c>
      <c r="AA273" s="98" t="str">
        <f t="shared" si="80"/>
        <v/>
      </c>
    </row>
    <row r="274" spans="1:27" ht="18.95" customHeight="1" x14ac:dyDescent="0.25">
      <c r="A274" s="82"/>
      <c r="C274" s="89" t="str">
        <f t="shared" si="69"/>
        <v/>
      </c>
      <c r="D274" s="89" t="str">
        <f t="shared" si="70"/>
        <v/>
      </c>
      <c r="E274" s="89" t="str">
        <f t="shared" si="71"/>
        <v/>
      </c>
      <c r="F274" s="89" t="str">
        <f t="shared" si="72"/>
        <v/>
      </c>
      <c r="G274" s="90" t="str">
        <f t="shared" si="73"/>
        <v/>
      </c>
      <c r="H274" s="91" t="str">
        <f t="shared" si="74"/>
        <v/>
      </c>
      <c r="I274" s="91" t="str">
        <f t="shared" si="75"/>
        <v/>
      </c>
      <c r="J274" s="91" t="str">
        <f t="shared" si="76"/>
        <v/>
      </c>
      <c r="K274" s="92" t="str">
        <f t="shared" si="65"/>
        <v/>
      </c>
      <c r="L274" s="92" t="str">
        <f t="shared" si="66"/>
        <v/>
      </c>
      <c r="M274" s="92" t="str">
        <f t="shared" si="67"/>
        <v/>
      </c>
      <c r="N274" s="92" t="str">
        <f t="shared" si="68"/>
        <v/>
      </c>
      <c r="O274" s="76" t="str">
        <f>IF(Cadastro!D274="","",Cadastro!D274)</f>
        <v/>
      </c>
      <c r="P274" s="76" t="str">
        <f>IF(Cadastro!C274="","",Cadastro!C274)</f>
        <v/>
      </c>
      <c r="Q274" s="93" t="str">
        <f t="shared" si="77"/>
        <v/>
      </c>
      <c r="R274" s="94" t="str">
        <f>IF(Cadastro!H274="","",Cadastro!H274)</f>
        <v/>
      </c>
      <c r="S274" s="95" t="str">
        <f t="shared" si="78"/>
        <v/>
      </c>
      <c r="T274" s="96" t="str">
        <f t="shared" si="79"/>
        <v/>
      </c>
      <c r="U274" s="96" t="str">
        <f>IFERROR(IF(P274="","",SUMIF(Movimento!$D$9:$D$7010,Saldo!P274,Movimento!$I$9:$I$7010)+W274)/(V274+X274),"")</f>
        <v/>
      </c>
      <c r="V274" s="94" t="str">
        <f>IFERROR(IF(Cadastro!E274="","",Cadastro!E274),"")</f>
        <v/>
      </c>
      <c r="W274" s="97" t="str">
        <f>IFERROR(IF(Cadastro!I274="","",Cadastro!I274),"")</f>
        <v/>
      </c>
      <c r="X274" s="94" t="str">
        <f>IF(P274="","",SUMIF(Movimento!$D$9:$D$7010,Saldo!P274,Movimento!$G$9:$G$7010))</f>
        <v/>
      </c>
      <c r="Y274" s="94" t="str">
        <f>IF(P274="","",SUMIF(MovSaida!$D$9:$D$7010,Saldo!P274,MovSaida!$F$9:$F$7010))</f>
        <v/>
      </c>
      <c r="Z274" s="94" t="str">
        <f>IFERROR(IF(P274="","",SUMIFS(InvAjust!$G$9:$G$6009,InvAjust!$E$9:$E$6009,Saldo!P274,InvAjust!$C$9:$C$6009,"Add")-SUMIFS(InvAjust!$G$9:$G$6009,InvAjust!$E$9:$E$6009,Saldo!P274,InvAjust!$C$9:$C$6009,"Remove")),"")</f>
        <v/>
      </c>
      <c r="AA274" s="98" t="str">
        <f t="shared" si="80"/>
        <v/>
      </c>
    </row>
    <row r="275" spans="1:27" ht="18.95" customHeight="1" x14ac:dyDescent="0.25">
      <c r="A275" s="82"/>
      <c r="C275" s="89" t="str">
        <f t="shared" si="69"/>
        <v/>
      </c>
      <c r="D275" s="89" t="str">
        <f t="shared" si="70"/>
        <v/>
      </c>
      <c r="E275" s="89" t="str">
        <f t="shared" si="71"/>
        <v/>
      </c>
      <c r="F275" s="89" t="str">
        <f t="shared" si="72"/>
        <v/>
      </c>
      <c r="G275" s="90" t="str">
        <f t="shared" si="73"/>
        <v/>
      </c>
      <c r="H275" s="91" t="str">
        <f t="shared" si="74"/>
        <v/>
      </c>
      <c r="I275" s="91" t="str">
        <f t="shared" si="75"/>
        <v/>
      </c>
      <c r="J275" s="91" t="str">
        <f t="shared" si="76"/>
        <v/>
      </c>
      <c r="K275" s="92" t="str">
        <f t="shared" si="65"/>
        <v/>
      </c>
      <c r="L275" s="92" t="str">
        <f t="shared" si="66"/>
        <v/>
      </c>
      <c r="M275" s="92" t="str">
        <f t="shared" si="67"/>
        <v/>
      </c>
      <c r="N275" s="92" t="str">
        <f t="shared" si="68"/>
        <v/>
      </c>
      <c r="O275" s="76" t="str">
        <f>IF(Cadastro!D275="","",Cadastro!D275)</f>
        <v/>
      </c>
      <c r="P275" s="76" t="str">
        <f>IF(Cadastro!C275="","",Cadastro!C275)</f>
        <v/>
      </c>
      <c r="Q275" s="93" t="str">
        <f t="shared" si="77"/>
        <v/>
      </c>
      <c r="R275" s="94" t="str">
        <f>IF(Cadastro!H275="","",Cadastro!H275)</f>
        <v/>
      </c>
      <c r="S275" s="95" t="str">
        <f t="shared" si="78"/>
        <v/>
      </c>
      <c r="T275" s="96" t="str">
        <f t="shared" si="79"/>
        <v/>
      </c>
      <c r="U275" s="96" t="str">
        <f>IFERROR(IF(P275="","",SUMIF(Movimento!$D$9:$D$7010,Saldo!P275,Movimento!$I$9:$I$7010)+W275)/(V275+X275),"")</f>
        <v/>
      </c>
      <c r="V275" s="94" t="str">
        <f>IFERROR(IF(Cadastro!E275="","",Cadastro!E275),"")</f>
        <v/>
      </c>
      <c r="W275" s="97" t="str">
        <f>IFERROR(IF(Cadastro!I275="","",Cadastro!I275),"")</f>
        <v/>
      </c>
      <c r="X275" s="94" t="str">
        <f>IF(P275="","",SUMIF(Movimento!$D$9:$D$7010,Saldo!P275,Movimento!$G$9:$G$7010))</f>
        <v/>
      </c>
      <c r="Y275" s="94" t="str">
        <f>IF(P275="","",SUMIF(MovSaida!$D$9:$D$7010,Saldo!P275,MovSaida!$F$9:$F$7010))</f>
        <v/>
      </c>
      <c r="Z275" s="94" t="str">
        <f>IFERROR(IF(P275="","",SUMIFS(InvAjust!$G$9:$G$6009,InvAjust!$E$9:$E$6009,Saldo!P275,InvAjust!$C$9:$C$6009,"Add")-SUMIFS(InvAjust!$G$9:$G$6009,InvAjust!$E$9:$E$6009,Saldo!P275,InvAjust!$C$9:$C$6009,"Remove")),"")</f>
        <v/>
      </c>
      <c r="AA275" s="98" t="str">
        <f t="shared" si="80"/>
        <v/>
      </c>
    </row>
    <row r="276" spans="1:27" ht="18.95" customHeight="1" x14ac:dyDescent="0.25">
      <c r="A276" s="82"/>
      <c r="C276" s="89" t="str">
        <f t="shared" si="69"/>
        <v/>
      </c>
      <c r="D276" s="89" t="str">
        <f t="shared" si="70"/>
        <v/>
      </c>
      <c r="E276" s="89" t="str">
        <f t="shared" si="71"/>
        <v/>
      </c>
      <c r="F276" s="89" t="str">
        <f t="shared" si="72"/>
        <v/>
      </c>
      <c r="G276" s="90" t="str">
        <f t="shared" si="73"/>
        <v/>
      </c>
      <c r="H276" s="91" t="str">
        <f t="shared" si="74"/>
        <v/>
      </c>
      <c r="I276" s="91" t="str">
        <f t="shared" si="75"/>
        <v/>
      </c>
      <c r="J276" s="91" t="str">
        <f t="shared" si="76"/>
        <v/>
      </c>
      <c r="K276" s="92" t="str">
        <f t="shared" si="65"/>
        <v/>
      </c>
      <c r="L276" s="92" t="str">
        <f t="shared" si="66"/>
        <v/>
      </c>
      <c r="M276" s="92" t="str">
        <f t="shared" si="67"/>
        <v/>
      </c>
      <c r="N276" s="92" t="str">
        <f t="shared" si="68"/>
        <v/>
      </c>
      <c r="O276" s="76" t="str">
        <f>IF(Cadastro!D276="","",Cadastro!D276)</f>
        <v/>
      </c>
      <c r="P276" s="76" t="str">
        <f>IF(Cadastro!C276="","",Cadastro!C276)</f>
        <v/>
      </c>
      <c r="Q276" s="93" t="str">
        <f t="shared" si="77"/>
        <v/>
      </c>
      <c r="R276" s="94" t="str">
        <f>IF(Cadastro!H276="","",Cadastro!H276)</f>
        <v/>
      </c>
      <c r="S276" s="95" t="str">
        <f t="shared" si="78"/>
        <v/>
      </c>
      <c r="T276" s="96" t="str">
        <f t="shared" si="79"/>
        <v/>
      </c>
      <c r="U276" s="96" t="str">
        <f>IFERROR(IF(P276="","",SUMIF(Movimento!$D$9:$D$7010,Saldo!P276,Movimento!$I$9:$I$7010)+W276)/(V276+X276),"")</f>
        <v/>
      </c>
      <c r="V276" s="94" t="str">
        <f>IFERROR(IF(Cadastro!E276="","",Cadastro!E276),"")</f>
        <v/>
      </c>
      <c r="W276" s="97" t="str">
        <f>IFERROR(IF(Cadastro!I276="","",Cadastro!I276),"")</f>
        <v/>
      </c>
      <c r="X276" s="94" t="str">
        <f>IF(P276="","",SUMIF(Movimento!$D$9:$D$7010,Saldo!P276,Movimento!$G$9:$G$7010))</f>
        <v/>
      </c>
      <c r="Y276" s="94" t="str">
        <f>IF(P276="","",SUMIF(MovSaida!$D$9:$D$7010,Saldo!P276,MovSaida!$F$9:$F$7010))</f>
        <v/>
      </c>
      <c r="Z276" s="94" t="str">
        <f>IFERROR(IF(P276="","",SUMIFS(InvAjust!$G$9:$G$6009,InvAjust!$E$9:$E$6009,Saldo!P276,InvAjust!$C$9:$C$6009,"Add")-SUMIFS(InvAjust!$G$9:$G$6009,InvAjust!$E$9:$E$6009,Saldo!P276,InvAjust!$C$9:$C$6009,"Remove")),"")</f>
        <v/>
      </c>
      <c r="AA276" s="98" t="str">
        <f t="shared" si="80"/>
        <v/>
      </c>
    </row>
    <row r="277" spans="1:27" ht="18.95" customHeight="1" x14ac:dyDescent="0.25">
      <c r="A277" s="82"/>
      <c r="C277" s="89" t="str">
        <f t="shared" si="69"/>
        <v/>
      </c>
      <c r="D277" s="89" t="str">
        <f t="shared" si="70"/>
        <v/>
      </c>
      <c r="E277" s="89" t="str">
        <f t="shared" si="71"/>
        <v/>
      </c>
      <c r="F277" s="89" t="str">
        <f t="shared" si="72"/>
        <v/>
      </c>
      <c r="G277" s="90" t="str">
        <f t="shared" si="73"/>
        <v/>
      </c>
      <c r="H277" s="91" t="str">
        <f t="shared" si="74"/>
        <v/>
      </c>
      <c r="I277" s="91" t="str">
        <f t="shared" si="75"/>
        <v/>
      </c>
      <c r="J277" s="91" t="str">
        <f t="shared" si="76"/>
        <v/>
      </c>
      <c r="K277" s="92" t="str">
        <f t="shared" si="65"/>
        <v/>
      </c>
      <c r="L277" s="92" t="str">
        <f t="shared" si="66"/>
        <v/>
      </c>
      <c r="M277" s="92" t="str">
        <f t="shared" si="67"/>
        <v/>
      </c>
      <c r="N277" s="92" t="str">
        <f t="shared" si="68"/>
        <v/>
      </c>
      <c r="O277" s="76" t="str">
        <f>IF(Cadastro!D277="","",Cadastro!D277)</f>
        <v/>
      </c>
      <c r="P277" s="76" t="str">
        <f>IF(Cadastro!C277="","",Cadastro!C277)</f>
        <v/>
      </c>
      <c r="Q277" s="93" t="str">
        <f t="shared" si="77"/>
        <v/>
      </c>
      <c r="R277" s="94" t="str">
        <f>IF(Cadastro!H277="","",Cadastro!H277)</f>
        <v/>
      </c>
      <c r="S277" s="95" t="str">
        <f t="shared" si="78"/>
        <v/>
      </c>
      <c r="T277" s="96" t="str">
        <f t="shared" si="79"/>
        <v/>
      </c>
      <c r="U277" s="96" t="str">
        <f>IFERROR(IF(P277="","",SUMIF(Movimento!$D$9:$D$7010,Saldo!P277,Movimento!$I$9:$I$7010)+W277)/(V277+X277),"")</f>
        <v/>
      </c>
      <c r="V277" s="94" t="str">
        <f>IFERROR(IF(Cadastro!E277="","",Cadastro!E277),"")</f>
        <v/>
      </c>
      <c r="W277" s="97" t="str">
        <f>IFERROR(IF(Cadastro!I277="","",Cadastro!I277),"")</f>
        <v/>
      </c>
      <c r="X277" s="94" t="str">
        <f>IF(P277="","",SUMIF(Movimento!$D$9:$D$7010,Saldo!P277,Movimento!$G$9:$G$7010))</f>
        <v/>
      </c>
      <c r="Y277" s="94" t="str">
        <f>IF(P277="","",SUMIF(MovSaida!$D$9:$D$7010,Saldo!P277,MovSaida!$F$9:$F$7010))</f>
        <v/>
      </c>
      <c r="Z277" s="94" t="str">
        <f>IFERROR(IF(P277="","",SUMIFS(InvAjust!$G$9:$G$6009,InvAjust!$E$9:$E$6009,Saldo!P277,InvAjust!$C$9:$C$6009,"Add")-SUMIFS(InvAjust!$G$9:$G$6009,InvAjust!$E$9:$E$6009,Saldo!P277,InvAjust!$C$9:$C$6009,"Remove")),"")</f>
        <v/>
      </c>
      <c r="AA277" s="98" t="str">
        <f t="shared" si="80"/>
        <v/>
      </c>
    </row>
    <row r="278" spans="1:27" ht="18.95" customHeight="1" x14ac:dyDescent="0.25">
      <c r="A278" s="82"/>
      <c r="C278" s="89" t="str">
        <f t="shared" si="69"/>
        <v/>
      </c>
      <c r="D278" s="89" t="str">
        <f t="shared" si="70"/>
        <v/>
      </c>
      <c r="E278" s="89" t="str">
        <f t="shared" si="71"/>
        <v/>
      </c>
      <c r="F278" s="89" t="str">
        <f t="shared" si="72"/>
        <v/>
      </c>
      <c r="G278" s="90" t="str">
        <f t="shared" si="73"/>
        <v/>
      </c>
      <c r="H278" s="91" t="str">
        <f t="shared" si="74"/>
        <v/>
      </c>
      <c r="I278" s="91" t="str">
        <f t="shared" si="75"/>
        <v/>
      </c>
      <c r="J278" s="91" t="str">
        <f t="shared" si="76"/>
        <v/>
      </c>
      <c r="K278" s="92" t="str">
        <f t="shared" si="65"/>
        <v/>
      </c>
      <c r="L278" s="92" t="str">
        <f t="shared" si="66"/>
        <v/>
      </c>
      <c r="M278" s="92" t="str">
        <f t="shared" si="67"/>
        <v/>
      </c>
      <c r="N278" s="92" t="str">
        <f t="shared" si="68"/>
        <v/>
      </c>
      <c r="O278" s="76" t="str">
        <f>IF(Cadastro!D278="","",Cadastro!D278)</f>
        <v/>
      </c>
      <c r="P278" s="76" t="str">
        <f>IF(Cadastro!C278="","",Cadastro!C278)</f>
        <v/>
      </c>
      <c r="Q278" s="93" t="str">
        <f t="shared" si="77"/>
        <v/>
      </c>
      <c r="R278" s="94" t="str">
        <f>IF(Cadastro!H278="","",Cadastro!H278)</f>
        <v/>
      </c>
      <c r="S278" s="95" t="str">
        <f t="shared" si="78"/>
        <v/>
      </c>
      <c r="T278" s="96" t="str">
        <f t="shared" si="79"/>
        <v/>
      </c>
      <c r="U278" s="96" t="str">
        <f>IFERROR(IF(P278="","",SUMIF(Movimento!$D$9:$D$7010,Saldo!P278,Movimento!$I$9:$I$7010)+W278)/(V278+X278),"")</f>
        <v/>
      </c>
      <c r="V278" s="94" t="str">
        <f>IFERROR(IF(Cadastro!E278="","",Cadastro!E278),"")</f>
        <v/>
      </c>
      <c r="W278" s="97" t="str">
        <f>IFERROR(IF(Cadastro!I278="","",Cadastro!I278),"")</f>
        <v/>
      </c>
      <c r="X278" s="94" t="str">
        <f>IF(P278="","",SUMIF(Movimento!$D$9:$D$7010,Saldo!P278,Movimento!$G$9:$G$7010))</f>
        <v/>
      </c>
      <c r="Y278" s="94" t="str">
        <f>IF(P278="","",SUMIF(MovSaida!$D$9:$D$7010,Saldo!P278,MovSaida!$F$9:$F$7010))</f>
        <v/>
      </c>
      <c r="Z278" s="94" t="str">
        <f>IFERROR(IF(P278="","",SUMIFS(InvAjust!$G$9:$G$6009,InvAjust!$E$9:$E$6009,Saldo!P278,InvAjust!$C$9:$C$6009,"Add")-SUMIFS(InvAjust!$G$9:$G$6009,InvAjust!$E$9:$E$6009,Saldo!P278,InvAjust!$C$9:$C$6009,"Remove")),"")</f>
        <v/>
      </c>
      <c r="AA278" s="98" t="str">
        <f t="shared" si="80"/>
        <v/>
      </c>
    </row>
    <row r="279" spans="1:27" ht="18.95" customHeight="1" x14ac:dyDescent="0.25">
      <c r="A279" s="82"/>
      <c r="C279" s="89" t="str">
        <f t="shared" si="69"/>
        <v/>
      </c>
      <c r="D279" s="89" t="str">
        <f t="shared" si="70"/>
        <v/>
      </c>
      <c r="E279" s="89" t="str">
        <f t="shared" si="71"/>
        <v/>
      </c>
      <c r="F279" s="89" t="str">
        <f t="shared" si="72"/>
        <v/>
      </c>
      <c r="G279" s="90" t="str">
        <f t="shared" si="73"/>
        <v/>
      </c>
      <c r="H279" s="91" t="str">
        <f t="shared" si="74"/>
        <v/>
      </c>
      <c r="I279" s="91" t="str">
        <f t="shared" si="75"/>
        <v/>
      </c>
      <c r="J279" s="91" t="str">
        <f t="shared" si="76"/>
        <v/>
      </c>
      <c r="K279" s="92" t="str">
        <f t="shared" si="65"/>
        <v/>
      </c>
      <c r="L279" s="92" t="str">
        <f t="shared" si="66"/>
        <v/>
      </c>
      <c r="M279" s="92" t="str">
        <f t="shared" si="67"/>
        <v/>
      </c>
      <c r="N279" s="92" t="str">
        <f t="shared" si="68"/>
        <v/>
      </c>
      <c r="O279" s="76" t="str">
        <f>IF(Cadastro!D279="","",Cadastro!D279)</f>
        <v/>
      </c>
      <c r="P279" s="76" t="str">
        <f>IF(Cadastro!C279="","",Cadastro!C279)</f>
        <v/>
      </c>
      <c r="Q279" s="93" t="str">
        <f t="shared" si="77"/>
        <v/>
      </c>
      <c r="R279" s="94" t="str">
        <f>IF(Cadastro!H279="","",Cadastro!H279)</f>
        <v/>
      </c>
      <c r="S279" s="95" t="str">
        <f t="shared" si="78"/>
        <v/>
      </c>
      <c r="T279" s="96" t="str">
        <f t="shared" si="79"/>
        <v/>
      </c>
      <c r="U279" s="96" t="str">
        <f>IFERROR(IF(P279="","",SUMIF(Movimento!$D$9:$D$7010,Saldo!P279,Movimento!$I$9:$I$7010)+W279)/(V279+X279),"")</f>
        <v/>
      </c>
      <c r="V279" s="94" t="str">
        <f>IFERROR(IF(Cadastro!E279="","",Cadastro!E279),"")</f>
        <v/>
      </c>
      <c r="W279" s="97" t="str">
        <f>IFERROR(IF(Cadastro!I279="","",Cadastro!I279),"")</f>
        <v/>
      </c>
      <c r="X279" s="94" t="str">
        <f>IF(P279="","",SUMIF(Movimento!$D$9:$D$7010,Saldo!P279,Movimento!$G$9:$G$7010))</f>
        <v/>
      </c>
      <c r="Y279" s="94" t="str">
        <f>IF(P279="","",SUMIF(MovSaida!$D$9:$D$7010,Saldo!P279,MovSaida!$F$9:$F$7010))</f>
        <v/>
      </c>
      <c r="Z279" s="94" t="str">
        <f>IFERROR(IF(P279="","",SUMIFS(InvAjust!$G$9:$G$6009,InvAjust!$E$9:$E$6009,Saldo!P279,InvAjust!$C$9:$C$6009,"Add")-SUMIFS(InvAjust!$G$9:$G$6009,InvAjust!$E$9:$E$6009,Saldo!P279,InvAjust!$C$9:$C$6009,"Remove")),"")</f>
        <v/>
      </c>
      <c r="AA279" s="98" t="str">
        <f t="shared" si="80"/>
        <v/>
      </c>
    </row>
    <row r="280" spans="1:27" ht="18.95" customHeight="1" x14ac:dyDescent="0.25">
      <c r="A280" s="82"/>
      <c r="C280" s="89" t="str">
        <f t="shared" si="69"/>
        <v/>
      </c>
      <c r="D280" s="89" t="str">
        <f t="shared" si="70"/>
        <v/>
      </c>
      <c r="E280" s="89" t="str">
        <f t="shared" si="71"/>
        <v/>
      </c>
      <c r="F280" s="89" t="str">
        <f t="shared" si="72"/>
        <v/>
      </c>
      <c r="G280" s="90" t="str">
        <f t="shared" si="73"/>
        <v/>
      </c>
      <c r="H280" s="91" t="str">
        <f t="shared" si="74"/>
        <v/>
      </c>
      <c r="I280" s="91" t="str">
        <f t="shared" si="75"/>
        <v/>
      </c>
      <c r="J280" s="91" t="str">
        <f t="shared" si="76"/>
        <v/>
      </c>
      <c r="K280" s="92" t="str">
        <f t="shared" si="65"/>
        <v/>
      </c>
      <c r="L280" s="92" t="str">
        <f t="shared" si="66"/>
        <v/>
      </c>
      <c r="M280" s="92" t="str">
        <f t="shared" si="67"/>
        <v/>
      </c>
      <c r="N280" s="92" t="str">
        <f t="shared" si="68"/>
        <v/>
      </c>
      <c r="O280" s="76" t="str">
        <f>IF(Cadastro!D280="","",Cadastro!D280)</f>
        <v/>
      </c>
      <c r="P280" s="76" t="str">
        <f>IF(Cadastro!C280="","",Cadastro!C280)</f>
        <v/>
      </c>
      <c r="Q280" s="93" t="str">
        <f t="shared" si="77"/>
        <v/>
      </c>
      <c r="R280" s="94" t="str">
        <f>IF(Cadastro!H280="","",Cadastro!H280)</f>
        <v/>
      </c>
      <c r="S280" s="95" t="str">
        <f t="shared" si="78"/>
        <v/>
      </c>
      <c r="T280" s="96" t="str">
        <f t="shared" si="79"/>
        <v/>
      </c>
      <c r="U280" s="96" t="str">
        <f>IFERROR(IF(P280="","",SUMIF(Movimento!$D$9:$D$7010,Saldo!P280,Movimento!$I$9:$I$7010)+W280)/(V280+X280),"")</f>
        <v/>
      </c>
      <c r="V280" s="94" t="str">
        <f>IFERROR(IF(Cadastro!E280="","",Cadastro!E280),"")</f>
        <v/>
      </c>
      <c r="W280" s="97" t="str">
        <f>IFERROR(IF(Cadastro!I280="","",Cadastro!I280),"")</f>
        <v/>
      </c>
      <c r="X280" s="94" t="str">
        <f>IF(P280="","",SUMIF(Movimento!$D$9:$D$7010,Saldo!P280,Movimento!$G$9:$G$7010))</f>
        <v/>
      </c>
      <c r="Y280" s="94" t="str">
        <f>IF(P280="","",SUMIF(MovSaida!$D$9:$D$7010,Saldo!P280,MovSaida!$F$9:$F$7010))</f>
        <v/>
      </c>
      <c r="Z280" s="94" t="str">
        <f>IFERROR(IF(P280="","",SUMIFS(InvAjust!$G$9:$G$6009,InvAjust!$E$9:$E$6009,Saldo!P280,InvAjust!$C$9:$C$6009,"Add")-SUMIFS(InvAjust!$G$9:$G$6009,InvAjust!$E$9:$E$6009,Saldo!P280,InvAjust!$C$9:$C$6009,"Remove")),"")</f>
        <v/>
      </c>
      <c r="AA280" s="98" t="str">
        <f t="shared" si="80"/>
        <v/>
      </c>
    </row>
    <row r="281" spans="1:27" ht="18.95" customHeight="1" x14ac:dyDescent="0.25">
      <c r="A281" s="82"/>
      <c r="C281" s="89" t="str">
        <f t="shared" si="69"/>
        <v/>
      </c>
      <c r="D281" s="89" t="str">
        <f t="shared" si="70"/>
        <v/>
      </c>
      <c r="E281" s="89" t="str">
        <f t="shared" si="71"/>
        <v/>
      </c>
      <c r="F281" s="89" t="str">
        <f t="shared" si="72"/>
        <v/>
      </c>
      <c r="G281" s="90" t="str">
        <f t="shared" si="73"/>
        <v/>
      </c>
      <c r="H281" s="91" t="str">
        <f t="shared" si="74"/>
        <v/>
      </c>
      <c r="I281" s="91" t="str">
        <f t="shared" si="75"/>
        <v/>
      </c>
      <c r="J281" s="91" t="str">
        <f t="shared" si="76"/>
        <v/>
      </c>
      <c r="K281" s="92" t="str">
        <f t="shared" si="65"/>
        <v/>
      </c>
      <c r="L281" s="92" t="str">
        <f t="shared" si="66"/>
        <v/>
      </c>
      <c r="M281" s="92" t="str">
        <f t="shared" si="67"/>
        <v/>
      </c>
      <c r="N281" s="92" t="str">
        <f t="shared" si="68"/>
        <v/>
      </c>
      <c r="O281" s="76" t="str">
        <f>IF(Cadastro!D281="","",Cadastro!D281)</f>
        <v/>
      </c>
      <c r="P281" s="76" t="str">
        <f>IF(Cadastro!C281="","",Cadastro!C281)</f>
        <v/>
      </c>
      <c r="Q281" s="93" t="str">
        <f t="shared" si="77"/>
        <v/>
      </c>
      <c r="R281" s="94" t="str">
        <f>IF(Cadastro!H281="","",Cadastro!H281)</f>
        <v/>
      </c>
      <c r="S281" s="95" t="str">
        <f t="shared" si="78"/>
        <v/>
      </c>
      <c r="T281" s="96" t="str">
        <f t="shared" si="79"/>
        <v/>
      </c>
      <c r="U281" s="96" t="str">
        <f>IFERROR(IF(P281="","",SUMIF(Movimento!$D$9:$D$7010,Saldo!P281,Movimento!$I$9:$I$7010)+W281)/(V281+X281),"")</f>
        <v/>
      </c>
      <c r="V281" s="94" t="str">
        <f>IFERROR(IF(Cadastro!E281="","",Cadastro!E281),"")</f>
        <v/>
      </c>
      <c r="W281" s="97" t="str">
        <f>IFERROR(IF(Cadastro!I281="","",Cadastro!I281),"")</f>
        <v/>
      </c>
      <c r="X281" s="94" t="str">
        <f>IF(P281="","",SUMIF(Movimento!$D$9:$D$7010,Saldo!P281,Movimento!$G$9:$G$7010))</f>
        <v/>
      </c>
      <c r="Y281" s="94" t="str">
        <f>IF(P281="","",SUMIF(MovSaida!$D$9:$D$7010,Saldo!P281,MovSaida!$F$9:$F$7010))</f>
        <v/>
      </c>
      <c r="Z281" s="94" t="str">
        <f>IFERROR(IF(P281="","",SUMIFS(InvAjust!$G$9:$G$6009,InvAjust!$E$9:$E$6009,Saldo!P281,InvAjust!$C$9:$C$6009,"Add")-SUMIFS(InvAjust!$G$9:$G$6009,InvAjust!$E$9:$E$6009,Saldo!P281,InvAjust!$C$9:$C$6009,"Remove")),"")</f>
        <v/>
      </c>
      <c r="AA281" s="98" t="str">
        <f t="shared" si="80"/>
        <v/>
      </c>
    </row>
    <row r="282" spans="1:27" ht="18.95" customHeight="1" x14ac:dyDescent="0.25">
      <c r="A282" s="82"/>
      <c r="C282" s="89" t="str">
        <f t="shared" si="69"/>
        <v/>
      </c>
      <c r="D282" s="89" t="str">
        <f t="shared" si="70"/>
        <v/>
      </c>
      <c r="E282" s="89" t="str">
        <f t="shared" si="71"/>
        <v/>
      </c>
      <c r="F282" s="89" t="str">
        <f t="shared" si="72"/>
        <v/>
      </c>
      <c r="G282" s="90" t="str">
        <f t="shared" si="73"/>
        <v/>
      </c>
      <c r="H282" s="91" t="str">
        <f t="shared" si="74"/>
        <v/>
      </c>
      <c r="I282" s="91" t="str">
        <f t="shared" si="75"/>
        <v/>
      </c>
      <c r="J282" s="91" t="str">
        <f t="shared" si="76"/>
        <v/>
      </c>
      <c r="K282" s="92" t="str">
        <f t="shared" si="65"/>
        <v/>
      </c>
      <c r="L282" s="92" t="str">
        <f t="shared" si="66"/>
        <v/>
      </c>
      <c r="M282" s="92" t="str">
        <f t="shared" si="67"/>
        <v/>
      </c>
      <c r="N282" s="92" t="str">
        <f t="shared" si="68"/>
        <v/>
      </c>
      <c r="O282" s="76" t="str">
        <f>IF(Cadastro!D282="","",Cadastro!D282)</f>
        <v/>
      </c>
      <c r="P282" s="76" t="str">
        <f>IF(Cadastro!C282="","",Cadastro!C282)</f>
        <v/>
      </c>
      <c r="Q282" s="93" t="str">
        <f t="shared" si="77"/>
        <v/>
      </c>
      <c r="R282" s="94" t="str">
        <f>IF(Cadastro!H282="","",Cadastro!H282)</f>
        <v/>
      </c>
      <c r="S282" s="95" t="str">
        <f t="shared" si="78"/>
        <v/>
      </c>
      <c r="T282" s="96" t="str">
        <f t="shared" si="79"/>
        <v/>
      </c>
      <c r="U282" s="96" t="str">
        <f>IFERROR(IF(P282="","",SUMIF(Movimento!$D$9:$D$7010,Saldo!P282,Movimento!$I$9:$I$7010)+W282)/(V282+X282),"")</f>
        <v/>
      </c>
      <c r="V282" s="94" t="str">
        <f>IFERROR(IF(Cadastro!E282="","",Cadastro!E282),"")</f>
        <v/>
      </c>
      <c r="W282" s="97" t="str">
        <f>IFERROR(IF(Cadastro!I282="","",Cadastro!I282),"")</f>
        <v/>
      </c>
      <c r="X282" s="94" t="str">
        <f>IF(P282="","",SUMIF(Movimento!$D$9:$D$7010,Saldo!P282,Movimento!$G$9:$G$7010))</f>
        <v/>
      </c>
      <c r="Y282" s="94" t="str">
        <f>IF(P282="","",SUMIF(MovSaida!$D$9:$D$7010,Saldo!P282,MovSaida!$F$9:$F$7010))</f>
        <v/>
      </c>
      <c r="Z282" s="94" t="str">
        <f>IFERROR(IF(P282="","",SUMIFS(InvAjust!$G$9:$G$6009,InvAjust!$E$9:$E$6009,Saldo!P282,InvAjust!$C$9:$C$6009,"Add")-SUMIFS(InvAjust!$G$9:$G$6009,InvAjust!$E$9:$E$6009,Saldo!P282,InvAjust!$C$9:$C$6009,"Remove")),"")</f>
        <v/>
      </c>
      <c r="AA282" s="98" t="str">
        <f t="shared" si="80"/>
        <v/>
      </c>
    </row>
    <row r="283" spans="1:27" ht="18.95" customHeight="1" x14ac:dyDescent="0.25">
      <c r="A283" s="82"/>
      <c r="C283" s="89" t="str">
        <f t="shared" si="69"/>
        <v/>
      </c>
      <c r="D283" s="89" t="str">
        <f t="shared" si="70"/>
        <v/>
      </c>
      <c r="E283" s="89" t="str">
        <f t="shared" si="71"/>
        <v/>
      </c>
      <c r="F283" s="89" t="str">
        <f t="shared" si="72"/>
        <v/>
      </c>
      <c r="G283" s="90" t="str">
        <f t="shared" si="73"/>
        <v/>
      </c>
      <c r="H283" s="91" t="str">
        <f t="shared" si="74"/>
        <v/>
      </c>
      <c r="I283" s="91" t="str">
        <f t="shared" si="75"/>
        <v/>
      </c>
      <c r="J283" s="91" t="str">
        <f t="shared" si="76"/>
        <v/>
      </c>
      <c r="K283" s="92" t="str">
        <f t="shared" si="65"/>
        <v/>
      </c>
      <c r="L283" s="92" t="str">
        <f t="shared" si="66"/>
        <v/>
      </c>
      <c r="M283" s="92" t="str">
        <f t="shared" si="67"/>
        <v/>
      </c>
      <c r="N283" s="92" t="str">
        <f t="shared" si="68"/>
        <v/>
      </c>
      <c r="O283" s="76" t="str">
        <f>IF(Cadastro!D283="","",Cadastro!D283)</f>
        <v/>
      </c>
      <c r="P283" s="76" t="str">
        <f>IF(Cadastro!C283="","",Cadastro!C283)</f>
        <v/>
      </c>
      <c r="Q283" s="93" t="str">
        <f t="shared" si="77"/>
        <v/>
      </c>
      <c r="R283" s="94" t="str">
        <f>IF(Cadastro!H283="","",Cadastro!H283)</f>
        <v/>
      </c>
      <c r="S283" s="95" t="str">
        <f t="shared" si="78"/>
        <v/>
      </c>
      <c r="T283" s="96" t="str">
        <f t="shared" si="79"/>
        <v/>
      </c>
      <c r="U283" s="96" t="str">
        <f>IFERROR(IF(P283="","",SUMIF(Movimento!$D$9:$D$7010,Saldo!P283,Movimento!$I$9:$I$7010)+W283)/(V283+X283),"")</f>
        <v/>
      </c>
      <c r="V283" s="94" t="str">
        <f>IFERROR(IF(Cadastro!E283="","",Cadastro!E283),"")</f>
        <v/>
      </c>
      <c r="W283" s="97" t="str">
        <f>IFERROR(IF(Cadastro!I283="","",Cadastro!I283),"")</f>
        <v/>
      </c>
      <c r="X283" s="94" t="str">
        <f>IF(P283="","",SUMIF(Movimento!$D$9:$D$7010,Saldo!P283,Movimento!$G$9:$G$7010))</f>
        <v/>
      </c>
      <c r="Y283" s="94" t="str">
        <f>IF(P283="","",SUMIF(MovSaida!$D$9:$D$7010,Saldo!P283,MovSaida!$F$9:$F$7010))</f>
        <v/>
      </c>
      <c r="Z283" s="94" t="str">
        <f>IFERROR(IF(P283="","",SUMIFS(InvAjust!$G$9:$G$6009,InvAjust!$E$9:$E$6009,Saldo!P283,InvAjust!$C$9:$C$6009,"Add")-SUMIFS(InvAjust!$G$9:$G$6009,InvAjust!$E$9:$E$6009,Saldo!P283,InvAjust!$C$9:$C$6009,"Remove")),"")</f>
        <v/>
      </c>
      <c r="AA283" s="98" t="str">
        <f t="shared" si="80"/>
        <v/>
      </c>
    </row>
    <row r="284" spans="1:27" ht="18.95" customHeight="1" x14ac:dyDescent="0.25">
      <c r="A284" s="82"/>
      <c r="C284" s="89" t="str">
        <f t="shared" si="69"/>
        <v/>
      </c>
      <c r="D284" s="89" t="str">
        <f t="shared" si="70"/>
        <v/>
      </c>
      <c r="E284" s="89" t="str">
        <f t="shared" si="71"/>
        <v/>
      </c>
      <c r="F284" s="89" t="str">
        <f t="shared" si="72"/>
        <v/>
      </c>
      <c r="G284" s="90" t="str">
        <f t="shared" si="73"/>
        <v/>
      </c>
      <c r="H284" s="91" t="str">
        <f t="shared" si="74"/>
        <v/>
      </c>
      <c r="I284" s="91" t="str">
        <f t="shared" si="75"/>
        <v/>
      </c>
      <c r="J284" s="91" t="str">
        <f t="shared" si="76"/>
        <v/>
      </c>
      <c r="K284" s="92" t="str">
        <f t="shared" si="65"/>
        <v/>
      </c>
      <c r="L284" s="92" t="str">
        <f t="shared" si="66"/>
        <v/>
      </c>
      <c r="M284" s="92" t="str">
        <f t="shared" si="67"/>
        <v/>
      </c>
      <c r="N284" s="92" t="str">
        <f t="shared" si="68"/>
        <v/>
      </c>
      <c r="O284" s="76" t="str">
        <f>IF(Cadastro!D284="","",Cadastro!D284)</f>
        <v/>
      </c>
      <c r="P284" s="76" t="str">
        <f>IF(Cadastro!C284="","",Cadastro!C284)</f>
        <v/>
      </c>
      <c r="Q284" s="93" t="str">
        <f t="shared" si="77"/>
        <v/>
      </c>
      <c r="R284" s="94" t="str">
        <f>IF(Cadastro!H284="","",Cadastro!H284)</f>
        <v/>
      </c>
      <c r="S284" s="95" t="str">
        <f t="shared" si="78"/>
        <v/>
      </c>
      <c r="T284" s="96" t="str">
        <f t="shared" si="79"/>
        <v/>
      </c>
      <c r="U284" s="96" t="str">
        <f>IFERROR(IF(P284="","",SUMIF(Movimento!$D$9:$D$7010,Saldo!P284,Movimento!$I$9:$I$7010)+W284)/(V284+X284),"")</f>
        <v/>
      </c>
      <c r="V284" s="94" t="str">
        <f>IFERROR(IF(Cadastro!E284="","",Cadastro!E284),"")</f>
        <v/>
      </c>
      <c r="W284" s="97" t="str">
        <f>IFERROR(IF(Cadastro!I284="","",Cadastro!I284),"")</f>
        <v/>
      </c>
      <c r="X284" s="94" t="str">
        <f>IF(P284="","",SUMIF(Movimento!$D$9:$D$7010,Saldo!P284,Movimento!$G$9:$G$7010))</f>
        <v/>
      </c>
      <c r="Y284" s="94" t="str">
        <f>IF(P284="","",SUMIF(MovSaida!$D$9:$D$7010,Saldo!P284,MovSaida!$F$9:$F$7010))</f>
        <v/>
      </c>
      <c r="Z284" s="94" t="str">
        <f>IFERROR(IF(P284="","",SUMIFS(InvAjust!$G$9:$G$6009,InvAjust!$E$9:$E$6009,Saldo!P284,InvAjust!$C$9:$C$6009,"Add")-SUMIFS(InvAjust!$G$9:$G$6009,InvAjust!$E$9:$E$6009,Saldo!P284,InvAjust!$C$9:$C$6009,"Remove")),"")</f>
        <v/>
      </c>
      <c r="AA284" s="98" t="str">
        <f t="shared" si="80"/>
        <v/>
      </c>
    </row>
    <row r="285" spans="1:27" ht="18.95" customHeight="1" x14ac:dyDescent="0.25">
      <c r="A285" s="82"/>
      <c r="C285" s="89" t="str">
        <f t="shared" si="69"/>
        <v/>
      </c>
      <c r="D285" s="89" t="str">
        <f t="shared" si="70"/>
        <v/>
      </c>
      <c r="E285" s="89" t="str">
        <f t="shared" si="71"/>
        <v/>
      </c>
      <c r="F285" s="89" t="str">
        <f t="shared" si="72"/>
        <v/>
      </c>
      <c r="G285" s="90" t="str">
        <f t="shared" si="73"/>
        <v/>
      </c>
      <c r="H285" s="91" t="str">
        <f t="shared" si="74"/>
        <v/>
      </c>
      <c r="I285" s="91" t="str">
        <f t="shared" si="75"/>
        <v/>
      </c>
      <c r="J285" s="91" t="str">
        <f t="shared" si="76"/>
        <v/>
      </c>
      <c r="K285" s="92" t="str">
        <f t="shared" si="65"/>
        <v/>
      </c>
      <c r="L285" s="92" t="str">
        <f t="shared" si="66"/>
        <v/>
      </c>
      <c r="M285" s="92" t="str">
        <f t="shared" si="67"/>
        <v/>
      </c>
      <c r="N285" s="92" t="str">
        <f t="shared" si="68"/>
        <v/>
      </c>
      <c r="O285" s="76" t="str">
        <f>IF(Cadastro!D285="","",Cadastro!D285)</f>
        <v/>
      </c>
      <c r="P285" s="76" t="str">
        <f>IF(Cadastro!C285="","",Cadastro!C285)</f>
        <v/>
      </c>
      <c r="Q285" s="93" t="str">
        <f t="shared" si="77"/>
        <v/>
      </c>
      <c r="R285" s="94" t="str">
        <f>IF(Cadastro!H285="","",Cadastro!H285)</f>
        <v/>
      </c>
      <c r="S285" s="95" t="str">
        <f t="shared" si="78"/>
        <v/>
      </c>
      <c r="T285" s="96" t="str">
        <f t="shared" si="79"/>
        <v/>
      </c>
      <c r="U285" s="96" t="str">
        <f>IFERROR(IF(P285="","",SUMIF(Movimento!$D$9:$D$7010,Saldo!P285,Movimento!$I$9:$I$7010)+W285)/(V285+X285),"")</f>
        <v/>
      </c>
      <c r="V285" s="94" t="str">
        <f>IFERROR(IF(Cadastro!E285="","",Cadastro!E285),"")</f>
        <v/>
      </c>
      <c r="W285" s="97" t="str">
        <f>IFERROR(IF(Cadastro!I285="","",Cadastro!I285),"")</f>
        <v/>
      </c>
      <c r="X285" s="94" t="str">
        <f>IF(P285="","",SUMIF(Movimento!$D$9:$D$7010,Saldo!P285,Movimento!$G$9:$G$7010))</f>
        <v/>
      </c>
      <c r="Y285" s="94" t="str">
        <f>IF(P285="","",SUMIF(MovSaida!$D$9:$D$7010,Saldo!P285,MovSaida!$F$9:$F$7010))</f>
        <v/>
      </c>
      <c r="Z285" s="94" t="str">
        <f>IFERROR(IF(P285="","",SUMIFS(InvAjust!$G$9:$G$6009,InvAjust!$E$9:$E$6009,Saldo!P285,InvAjust!$C$9:$C$6009,"Add")-SUMIFS(InvAjust!$G$9:$G$6009,InvAjust!$E$9:$E$6009,Saldo!P285,InvAjust!$C$9:$C$6009,"Remove")),"")</f>
        <v/>
      </c>
      <c r="AA285" s="98" t="str">
        <f t="shared" si="80"/>
        <v/>
      </c>
    </row>
    <row r="286" spans="1:27" ht="18.95" customHeight="1" x14ac:dyDescent="0.25">
      <c r="A286" s="82"/>
      <c r="C286" s="89" t="str">
        <f t="shared" si="69"/>
        <v/>
      </c>
      <c r="D286" s="89" t="str">
        <f t="shared" si="70"/>
        <v/>
      </c>
      <c r="E286" s="89" t="str">
        <f t="shared" si="71"/>
        <v/>
      </c>
      <c r="F286" s="89" t="str">
        <f t="shared" si="72"/>
        <v/>
      </c>
      <c r="G286" s="90" t="str">
        <f t="shared" si="73"/>
        <v/>
      </c>
      <c r="H286" s="91" t="str">
        <f t="shared" si="74"/>
        <v/>
      </c>
      <c r="I286" s="91" t="str">
        <f t="shared" si="75"/>
        <v/>
      </c>
      <c r="J286" s="91" t="str">
        <f t="shared" si="76"/>
        <v/>
      </c>
      <c r="K286" s="92" t="str">
        <f t="shared" si="65"/>
        <v/>
      </c>
      <c r="L286" s="92" t="str">
        <f t="shared" si="66"/>
        <v/>
      </c>
      <c r="M286" s="92" t="str">
        <f t="shared" si="67"/>
        <v/>
      </c>
      <c r="N286" s="92" t="str">
        <f t="shared" si="68"/>
        <v/>
      </c>
      <c r="O286" s="76" t="str">
        <f>IF(Cadastro!D286="","",Cadastro!D286)</f>
        <v/>
      </c>
      <c r="P286" s="76" t="str">
        <f>IF(Cadastro!C286="","",Cadastro!C286)</f>
        <v/>
      </c>
      <c r="Q286" s="93" t="str">
        <f t="shared" si="77"/>
        <v/>
      </c>
      <c r="R286" s="94" t="str">
        <f>IF(Cadastro!H286="","",Cadastro!H286)</f>
        <v/>
      </c>
      <c r="S286" s="95" t="str">
        <f t="shared" si="78"/>
        <v/>
      </c>
      <c r="T286" s="96" t="str">
        <f t="shared" si="79"/>
        <v/>
      </c>
      <c r="U286" s="96" t="str">
        <f>IFERROR(IF(P286="","",SUMIF(Movimento!$D$9:$D$7010,Saldo!P286,Movimento!$I$9:$I$7010)+W286)/(V286+X286),"")</f>
        <v/>
      </c>
      <c r="V286" s="94" t="str">
        <f>IFERROR(IF(Cadastro!E286="","",Cadastro!E286),"")</f>
        <v/>
      </c>
      <c r="W286" s="97" t="str">
        <f>IFERROR(IF(Cadastro!I286="","",Cadastro!I286),"")</f>
        <v/>
      </c>
      <c r="X286" s="94" t="str">
        <f>IF(P286="","",SUMIF(Movimento!$D$9:$D$7010,Saldo!P286,Movimento!$G$9:$G$7010))</f>
        <v/>
      </c>
      <c r="Y286" s="94" t="str">
        <f>IF(P286="","",SUMIF(MovSaida!$D$9:$D$7010,Saldo!P286,MovSaida!$F$9:$F$7010))</f>
        <v/>
      </c>
      <c r="Z286" s="94" t="str">
        <f>IFERROR(IF(P286="","",SUMIFS(InvAjust!$G$9:$G$6009,InvAjust!$E$9:$E$6009,Saldo!P286,InvAjust!$C$9:$C$6009,"Add")-SUMIFS(InvAjust!$G$9:$G$6009,InvAjust!$E$9:$E$6009,Saldo!P286,InvAjust!$C$9:$C$6009,"Remove")),"")</f>
        <v/>
      </c>
      <c r="AA286" s="98" t="str">
        <f t="shared" si="80"/>
        <v/>
      </c>
    </row>
    <row r="287" spans="1:27" ht="18.95" customHeight="1" x14ac:dyDescent="0.25">
      <c r="A287" s="82"/>
      <c r="C287" s="89" t="str">
        <f t="shared" si="69"/>
        <v/>
      </c>
      <c r="D287" s="89" t="str">
        <f t="shared" si="70"/>
        <v/>
      </c>
      <c r="E287" s="89" t="str">
        <f t="shared" si="71"/>
        <v/>
      </c>
      <c r="F287" s="89" t="str">
        <f t="shared" si="72"/>
        <v/>
      </c>
      <c r="G287" s="90" t="str">
        <f t="shared" si="73"/>
        <v/>
      </c>
      <c r="H287" s="91" t="str">
        <f t="shared" si="74"/>
        <v/>
      </c>
      <c r="I287" s="91" t="str">
        <f t="shared" si="75"/>
        <v/>
      </c>
      <c r="J287" s="91" t="str">
        <f t="shared" si="76"/>
        <v/>
      </c>
      <c r="K287" s="92" t="str">
        <f t="shared" si="65"/>
        <v/>
      </c>
      <c r="L287" s="92" t="str">
        <f t="shared" si="66"/>
        <v/>
      </c>
      <c r="M287" s="92" t="str">
        <f t="shared" si="67"/>
        <v/>
      </c>
      <c r="N287" s="92" t="str">
        <f t="shared" si="68"/>
        <v/>
      </c>
      <c r="O287" s="76" t="str">
        <f>IF(Cadastro!D287="","",Cadastro!D287)</f>
        <v/>
      </c>
      <c r="P287" s="76" t="str">
        <f>IF(Cadastro!C287="","",Cadastro!C287)</f>
        <v/>
      </c>
      <c r="Q287" s="93" t="str">
        <f t="shared" si="77"/>
        <v/>
      </c>
      <c r="R287" s="94" t="str">
        <f>IF(Cadastro!H287="","",Cadastro!H287)</f>
        <v/>
      </c>
      <c r="S287" s="95" t="str">
        <f t="shared" si="78"/>
        <v/>
      </c>
      <c r="T287" s="96" t="str">
        <f t="shared" si="79"/>
        <v/>
      </c>
      <c r="U287" s="96" t="str">
        <f>IFERROR(IF(P287="","",SUMIF(Movimento!$D$9:$D$7010,Saldo!P287,Movimento!$I$9:$I$7010)+W287)/(V287+X287),"")</f>
        <v/>
      </c>
      <c r="V287" s="94" t="str">
        <f>IFERROR(IF(Cadastro!E287="","",Cadastro!E287),"")</f>
        <v/>
      </c>
      <c r="W287" s="97" t="str">
        <f>IFERROR(IF(Cadastro!I287="","",Cadastro!I287),"")</f>
        <v/>
      </c>
      <c r="X287" s="94" t="str">
        <f>IF(P287="","",SUMIF(Movimento!$D$9:$D$7010,Saldo!P287,Movimento!$G$9:$G$7010))</f>
        <v/>
      </c>
      <c r="Y287" s="94" t="str">
        <f>IF(P287="","",SUMIF(MovSaida!$D$9:$D$7010,Saldo!P287,MovSaida!$F$9:$F$7010))</f>
        <v/>
      </c>
      <c r="Z287" s="94" t="str">
        <f>IFERROR(IF(P287="","",SUMIFS(InvAjust!$G$9:$G$6009,InvAjust!$E$9:$E$6009,Saldo!P287,InvAjust!$C$9:$C$6009,"Add")-SUMIFS(InvAjust!$G$9:$G$6009,InvAjust!$E$9:$E$6009,Saldo!P287,InvAjust!$C$9:$C$6009,"Remove")),"")</f>
        <v/>
      </c>
      <c r="AA287" s="98" t="str">
        <f t="shared" si="80"/>
        <v/>
      </c>
    </row>
    <row r="288" spans="1:27" ht="18.95" customHeight="1" x14ac:dyDescent="0.25">
      <c r="A288" s="82"/>
      <c r="C288" s="89" t="str">
        <f t="shared" si="69"/>
        <v/>
      </c>
      <c r="D288" s="89" t="str">
        <f t="shared" si="70"/>
        <v/>
      </c>
      <c r="E288" s="89" t="str">
        <f t="shared" si="71"/>
        <v/>
      </c>
      <c r="F288" s="89" t="str">
        <f t="shared" si="72"/>
        <v/>
      </c>
      <c r="G288" s="90" t="str">
        <f t="shared" si="73"/>
        <v/>
      </c>
      <c r="H288" s="91" t="str">
        <f t="shared" si="74"/>
        <v/>
      </c>
      <c r="I288" s="91" t="str">
        <f t="shared" si="75"/>
        <v/>
      </c>
      <c r="J288" s="91" t="str">
        <f t="shared" si="76"/>
        <v/>
      </c>
      <c r="K288" s="92" t="str">
        <f t="shared" si="65"/>
        <v/>
      </c>
      <c r="L288" s="92" t="str">
        <f t="shared" si="66"/>
        <v/>
      </c>
      <c r="M288" s="92" t="str">
        <f t="shared" si="67"/>
        <v/>
      </c>
      <c r="N288" s="92" t="str">
        <f t="shared" si="68"/>
        <v/>
      </c>
      <c r="O288" s="76" t="str">
        <f>IF(Cadastro!D288="","",Cadastro!D288)</f>
        <v/>
      </c>
      <c r="P288" s="76" t="str">
        <f>IF(Cadastro!C288="","",Cadastro!C288)</f>
        <v/>
      </c>
      <c r="Q288" s="93" t="str">
        <f t="shared" si="77"/>
        <v/>
      </c>
      <c r="R288" s="94" t="str">
        <f>IF(Cadastro!H288="","",Cadastro!H288)</f>
        <v/>
      </c>
      <c r="S288" s="95" t="str">
        <f t="shared" si="78"/>
        <v/>
      </c>
      <c r="T288" s="96" t="str">
        <f t="shared" si="79"/>
        <v/>
      </c>
      <c r="U288" s="96" t="str">
        <f>IFERROR(IF(P288="","",SUMIF(Movimento!$D$9:$D$7010,Saldo!P288,Movimento!$I$9:$I$7010)+W288)/(V288+X288),"")</f>
        <v/>
      </c>
      <c r="V288" s="94" t="str">
        <f>IFERROR(IF(Cadastro!E288="","",Cadastro!E288),"")</f>
        <v/>
      </c>
      <c r="W288" s="97" t="str">
        <f>IFERROR(IF(Cadastro!I288="","",Cadastro!I288),"")</f>
        <v/>
      </c>
      <c r="X288" s="94" t="str">
        <f>IF(P288="","",SUMIF(Movimento!$D$9:$D$7010,Saldo!P288,Movimento!$G$9:$G$7010))</f>
        <v/>
      </c>
      <c r="Y288" s="94" t="str">
        <f>IF(P288="","",SUMIF(MovSaida!$D$9:$D$7010,Saldo!P288,MovSaida!$F$9:$F$7010))</f>
        <v/>
      </c>
      <c r="Z288" s="94" t="str">
        <f>IFERROR(IF(P288="","",SUMIFS(InvAjust!$G$9:$G$6009,InvAjust!$E$9:$E$6009,Saldo!P288,InvAjust!$C$9:$C$6009,"Add")-SUMIFS(InvAjust!$G$9:$G$6009,InvAjust!$E$9:$E$6009,Saldo!P288,InvAjust!$C$9:$C$6009,"Remove")),"")</f>
        <v/>
      </c>
      <c r="AA288" s="98" t="str">
        <f t="shared" si="80"/>
        <v/>
      </c>
    </row>
    <row r="289" spans="1:27" ht="18.95" customHeight="1" x14ac:dyDescent="0.25">
      <c r="A289" s="82"/>
      <c r="C289" s="89" t="str">
        <f t="shared" si="69"/>
        <v/>
      </c>
      <c r="D289" s="89" t="str">
        <f t="shared" si="70"/>
        <v/>
      </c>
      <c r="E289" s="89" t="str">
        <f t="shared" si="71"/>
        <v/>
      </c>
      <c r="F289" s="89" t="str">
        <f t="shared" si="72"/>
        <v/>
      </c>
      <c r="G289" s="90" t="str">
        <f t="shared" si="73"/>
        <v/>
      </c>
      <c r="H289" s="91" t="str">
        <f t="shared" si="74"/>
        <v/>
      </c>
      <c r="I289" s="91" t="str">
        <f t="shared" si="75"/>
        <v/>
      </c>
      <c r="J289" s="91" t="str">
        <f t="shared" si="76"/>
        <v/>
      </c>
      <c r="K289" s="92" t="str">
        <f t="shared" si="65"/>
        <v/>
      </c>
      <c r="L289" s="92" t="str">
        <f t="shared" si="66"/>
        <v/>
      </c>
      <c r="M289" s="92" t="str">
        <f t="shared" si="67"/>
        <v/>
      </c>
      <c r="N289" s="92" t="str">
        <f t="shared" si="68"/>
        <v/>
      </c>
      <c r="O289" s="76" t="str">
        <f>IF(Cadastro!D289="","",Cadastro!D289)</f>
        <v/>
      </c>
      <c r="P289" s="76" t="str">
        <f>IF(Cadastro!C289="","",Cadastro!C289)</f>
        <v/>
      </c>
      <c r="Q289" s="93" t="str">
        <f t="shared" si="77"/>
        <v/>
      </c>
      <c r="R289" s="94" t="str">
        <f>IF(Cadastro!H289="","",Cadastro!H289)</f>
        <v/>
      </c>
      <c r="S289" s="95" t="str">
        <f t="shared" si="78"/>
        <v/>
      </c>
      <c r="T289" s="96" t="str">
        <f t="shared" si="79"/>
        <v/>
      </c>
      <c r="U289" s="96" t="str">
        <f>IFERROR(IF(P289="","",SUMIF(Movimento!$D$9:$D$7010,Saldo!P289,Movimento!$I$9:$I$7010)+W289)/(V289+X289),"")</f>
        <v/>
      </c>
      <c r="V289" s="94" t="str">
        <f>IFERROR(IF(Cadastro!E289="","",Cadastro!E289),"")</f>
        <v/>
      </c>
      <c r="W289" s="97" t="str">
        <f>IFERROR(IF(Cadastro!I289="","",Cadastro!I289),"")</f>
        <v/>
      </c>
      <c r="X289" s="94" t="str">
        <f>IF(P289="","",SUMIF(Movimento!$D$9:$D$7010,Saldo!P289,Movimento!$G$9:$G$7010))</f>
        <v/>
      </c>
      <c r="Y289" s="94" t="str">
        <f>IF(P289="","",SUMIF(MovSaida!$D$9:$D$7010,Saldo!P289,MovSaida!$F$9:$F$7010))</f>
        <v/>
      </c>
      <c r="Z289" s="94" t="str">
        <f>IFERROR(IF(P289="","",SUMIFS(InvAjust!$G$9:$G$6009,InvAjust!$E$9:$E$6009,Saldo!P289,InvAjust!$C$9:$C$6009,"Add")-SUMIFS(InvAjust!$G$9:$G$6009,InvAjust!$E$9:$E$6009,Saldo!P289,InvAjust!$C$9:$C$6009,"Remove")),"")</f>
        <v/>
      </c>
      <c r="AA289" s="98" t="str">
        <f t="shared" si="80"/>
        <v/>
      </c>
    </row>
    <row r="290" spans="1:27" ht="18.95" customHeight="1" x14ac:dyDescent="0.25">
      <c r="A290" s="82"/>
      <c r="C290" s="89" t="str">
        <f t="shared" si="69"/>
        <v/>
      </c>
      <c r="D290" s="89" t="str">
        <f t="shared" si="70"/>
        <v/>
      </c>
      <c r="E290" s="89" t="str">
        <f t="shared" si="71"/>
        <v/>
      </c>
      <c r="F290" s="89" t="str">
        <f t="shared" si="72"/>
        <v/>
      </c>
      <c r="G290" s="90" t="str">
        <f t="shared" si="73"/>
        <v/>
      </c>
      <c r="H290" s="91" t="str">
        <f t="shared" si="74"/>
        <v/>
      </c>
      <c r="I290" s="91" t="str">
        <f t="shared" si="75"/>
        <v/>
      </c>
      <c r="J290" s="91" t="str">
        <f t="shared" si="76"/>
        <v/>
      </c>
      <c r="K290" s="92" t="str">
        <f t="shared" si="65"/>
        <v/>
      </c>
      <c r="L290" s="92" t="str">
        <f t="shared" si="66"/>
        <v/>
      </c>
      <c r="M290" s="92" t="str">
        <f t="shared" si="67"/>
        <v/>
      </c>
      <c r="N290" s="92" t="str">
        <f t="shared" si="68"/>
        <v/>
      </c>
      <c r="O290" s="76" t="str">
        <f>IF(Cadastro!D290="","",Cadastro!D290)</f>
        <v/>
      </c>
      <c r="P290" s="76" t="str">
        <f>IF(Cadastro!C290="","",Cadastro!C290)</f>
        <v/>
      </c>
      <c r="Q290" s="93" t="str">
        <f t="shared" si="77"/>
        <v/>
      </c>
      <c r="R290" s="94" t="str">
        <f>IF(Cadastro!H290="","",Cadastro!H290)</f>
        <v/>
      </c>
      <c r="S290" s="95" t="str">
        <f t="shared" si="78"/>
        <v/>
      </c>
      <c r="T290" s="96" t="str">
        <f t="shared" si="79"/>
        <v/>
      </c>
      <c r="U290" s="96" t="str">
        <f>IFERROR(IF(P290="","",SUMIF(Movimento!$D$9:$D$7010,Saldo!P290,Movimento!$I$9:$I$7010)+W290)/(V290+X290),"")</f>
        <v/>
      </c>
      <c r="V290" s="94" t="str">
        <f>IFERROR(IF(Cadastro!E290="","",Cadastro!E290),"")</f>
        <v/>
      </c>
      <c r="W290" s="97" t="str">
        <f>IFERROR(IF(Cadastro!I290="","",Cadastro!I290),"")</f>
        <v/>
      </c>
      <c r="X290" s="94" t="str">
        <f>IF(P290="","",SUMIF(Movimento!$D$9:$D$7010,Saldo!P290,Movimento!$G$9:$G$7010))</f>
        <v/>
      </c>
      <c r="Y290" s="94" t="str">
        <f>IF(P290="","",SUMIF(MovSaida!$D$9:$D$7010,Saldo!P290,MovSaida!$F$9:$F$7010))</f>
        <v/>
      </c>
      <c r="Z290" s="94" t="str">
        <f>IFERROR(IF(P290="","",SUMIFS(InvAjust!$G$9:$G$6009,InvAjust!$E$9:$E$6009,Saldo!P290,InvAjust!$C$9:$C$6009,"Add")-SUMIFS(InvAjust!$G$9:$G$6009,InvAjust!$E$9:$E$6009,Saldo!P290,InvAjust!$C$9:$C$6009,"Remove")),"")</f>
        <v/>
      </c>
      <c r="AA290" s="98" t="str">
        <f t="shared" si="80"/>
        <v/>
      </c>
    </row>
    <row r="291" spans="1:27" ht="18.95" customHeight="1" x14ac:dyDescent="0.25">
      <c r="A291" s="82"/>
      <c r="C291" s="89" t="str">
        <f t="shared" si="69"/>
        <v/>
      </c>
      <c r="D291" s="89" t="str">
        <f t="shared" si="70"/>
        <v/>
      </c>
      <c r="E291" s="89" t="str">
        <f t="shared" si="71"/>
        <v/>
      </c>
      <c r="F291" s="89" t="str">
        <f t="shared" si="72"/>
        <v/>
      </c>
      <c r="G291" s="90" t="str">
        <f t="shared" si="73"/>
        <v/>
      </c>
      <c r="H291" s="91" t="str">
        <f t="shared" si="74"/>
        <v/>
      </c>
      <c r="I291" s="91" t="str">
        <f t="shared" si="75"/>
        <v/>
      </c>
      <c r="J291" s="91" t="str">
        <f t="shared" si="76"/>
        <v/>
      </c>
      <c r="K291" s="92" t="str">
        <f t="shared" si="65"/>
        <v/>
      </c>
      <c r="L291" s="92" t="str">
        <f t="shared" si="66"/>
        <v/>
      </c>
      <c r="M291" s="92" t="str">
        <f t="shared" si="67"/>
        <v/>
      </c>
      <c r="N291" s="92" t="str">
        <f t="shared" si="68"/>
        <v/>
      </c>
      <c r="O291" s="76" t="str">
        <f>IF(Cadastro!D291="","",Cadastro!D291)</f>
        <v/>
      </c>
      <c r="P291" s="76" t="str">
        <f>IF(Cadastro!C291="","",Cadastro!C291)</f>
        <v/>
      </c>
      <c r="Q291" s="93" t="str">
        <f t="shared" si="77"/>
        <v/>
      </c>
      <c r="R291" s="94" t="str">
        <f>IF(Cadastro!H291="","",Cadastro!H291)</f>
        <v/>
      </c>
      <c r="S291" s="95" t="str">
        <f t="shared" si="78"/>
        <v/>
      </c>
      <c r="T291" s="96" t="str">
        <f t="shared" si="79"/>
        <v/>
      </c>
      <c r="U291" s="96" t="str">
        <f>IFERROR(IF(P291="","",SUMIF(Movimento!$D$9:$D$7010,Saldo!P291,Movimento!$I$9:$I$7010)+W291)/(V291+X291),"")</f>
        <v/>
      </c>
      <c r="V291" s="94" t="str">
        <f>IFERROR(IF(Cadastro!E291="","",Cadastro!E291),"")</f>
        <v/>
      </c>
      <c r="W291" s="97" t="str">
        <f>IFERROR(IF(Cadastro!I291="","",Cadastro!I291),"")</f>
        <v/>
      </c>
      <c r="X291" s="94" t="str">
        <f>IF(P291="","",SUMIF(Movimento!$D$9:$D$7010,Saldo!P291,Movimento!$G$9:$G$7010))</f>
        <v/>
      </c>
      <c r="Y291" s="94" t="str">
        <f>IF(P291="","",SUMIF(MovSaida!$D$9:$D$7010,Saldo!P291,MovSaida!$F$9:$F$7010))</f>
        <v/>
      </c>
      <c r="Z291" s="94" t="str">
        <f>IFERROR(IF(P291="","",SUMIFS(InvAjust!$G$9:$G$6009,InvAjust!$E$9:$E$6009,Saldo!P291,InvAjust!$C$9:$C$6009,"Add")-SUMIFS(InvAjust!$G$9:$G$6009,InvAjust!$E$9:$E$6009,Saldo!P291,InvAjust!$C$9:$C$6009,"Remove")),"")</f>
        <v/>
      </c>
      <c r="AA291" s="98" t="str">
        <f t="shared" si="80"/>
        <v/>
      </c>
    </row>
    <row r="292" spans="1:27" ht="18.95" customHeight="1" x14ac:dyDescent="0.25">
      <c r="A292" s="82"/>
      <c r="C292" s="89" t="str">
        <f t="shared" si="69"/>
        <v/>
      </c>
      <c r="D292" s="89" t="str">
        <f t="shared" si="70"/>
        <v/>
      </c>
      <c r="E292" s="89" t="str">
        <f t="shared" si="71"/>
        <v/>
      </c>
      <c r="F292" s="89" t="str">
        <f t="shared" si="72"/>
        <v/>
      </c>
      <c r="G292" s="90" t="str">
        <f t="shared" si="73"/>
        <v/>
      </c>
      <c r="H292" s="91" t="str">
        <f t="shared" si="74"/>
        <v/>
      </c>
      <c r="I292" s="91" t="str">
        <f t="shared" si="75"/>
        <v/>
      </c>
      <c r="J292" s="91" t="str">
        <f t="shared" si="76"/>
        <v/>
      </c>
      <c r="K292" s="92" t="str">
        <f t="shared" si="65"/>
        <v/>
      </c>
      <c r="L292" s="92" t="str">
        <f t="shared" si="66"/>
        <v/>
      </c>
      <c r="M292" s="92" t="str">
        <f t="shared" si="67"/>
        <v/>
      </c>
      <c r="N292" s="92" t="str">
        <f t="shared" si="68"/>
        <v/>
      </c>
      <c r="O292" s="76" t="str">
        <f>IF(Cadastro!D292="","",Cadastro!D292)</f>
        <v/>
      </c>
      <c r="P292" s="76" t="str">
        <f>IF(Cadastro!C292="","",Cadastro!C292)</f>
        <v/>
      </c>
      <c r="Q292" s="93" t="str">
        <f t="shared" si="77"/>
        <v/>
      </c>
      <c r="R292" s="94" t="str">
        <f>IF(Cadastro!H292="","",Cadastro!H292)</f>
        <v/>
      </c>
      <c r="S292" s="95" t="str">
        <f t="shared" si="78"/>
        <v/>
      </c>
      <c r="T292" s="96" t="str">
        <f t="shared" si="79"/>
        <v/>
      </c>
      <c r="U292" s="96" t="str">
        <f>IFERROR(IF(P292="","",SUMIF(Movimento!$D$9:$D$7010,Saldo!P292,Movimento!$I$9:$I$7010)+W292)/(V292+X292),"")</f>
        <v/>
      </c>
      <c r="V292" s="94" t="str">
        <f>IFERROR(IF(Cadastro!E292="","",Cadastro!E292),"")</f>
        <v/>
      </c>
      <c r="W292" s="97" t="str">
        <f>IFERROR(IF(Cadastro!I292="","",Cadastro!I292),"")</f>
        <v/>
      </c>
      <c r="X292" s="94" t="str">
        <f>IF(P292="","",SUMIF(Movimento!$D$9:$D$7010,Saldo!P292,Movimento!$G$9:$G$7010))</f>
        <v/>
      </c>
      <c r="Y292" s="94" t="str">
        <f>IF(P292="","",SUMIF(MovSaida!$D$9:$D$7010,Saldo!P292,MovSaida!$F$9:$F$7010))</f>
        <v/>
      </c>
      <c r="Z292" s="94" t="str">
        <f>IFERROR(IF(P292="","",SUMIFS(InvAjust!$G$9:$G$6009,InvAjust!$E$9:$E$6009,Saldo!P292,InvAjust!$C$9:$C$6009,"Add")-SUMIFS(InvAjust!$G$9:$G$6009,InvAjust!$E$9:$E$6009,Saldo!P292,InvAjust!$C$9:$C$6009,"Remove")),"")</f>
        <v/>
      </c>
      <c r="AA292" s="98" t="str">
        <f t="shared" si="80"/>
        <v/>
      </c>
    </row>
    <row r="293" spans="1:27" ht="18.95" customHeight="1" x14ac:dyDescent="0.25">
      <c r="A293" s="82"/>
      <c r="C293" s="89" t="str">
        <f t="shared" si="69"/>
        <v/>
      </c>
      <c r="D293" s="89" t="str">
        <f t="shared" si="70"/>
        <v/>
      </c>
      <c r="E293" s="89" t="str">
        <f t="shared" si="71"/>
        <v/>
      </c>
      <c r="F293" s="89" t="str">
        <f t="shared" si="72"/>
        <v/>
      </c>
      <c r="G293" s="90" t="str">
        <f t="shared" si="73"/>
        <v/>
      </c>
      <c r="H293" s="91" t="str">
        <f t="shared" si="74"/>
        <v/>
      </c>
      <c r="I293" s="91" t="str">
        <f t="shared" si="75"/>
        <v/>
      </c>
      <c r="J293" s="91" t="str">
        <f t="shared" si="76"/>
        <v/>
      </c>
      <c r="K293" s="92" t="str">
        <f t="shared" si="65"/>
        <v/>
      </c>
      <c r="L293" s="92" t="str">
        <f t="shared" si="66"/>
        <v/>
      </c>
      <c r="M293" s="92" t="str">
        <f t="shared" si="67"/>
        <v/>
      </c>
      <c r="N293" s="92" t="str">
        <f t="shared" si="68"/>
        <v/>
      </c>
      <c r="O293" s="76" t="str">
        <f>IF(Cadastro!D293="","",Cadastro!D293)</f>
        <v/>
      </c>
      <c r="P293" s="76" t="str">
        <f>IF(Cadastro!C293="","",Cadastro!C293)</f>
        <v/>
      </c>
      <c r="Q293" s="93" t="str">
        <f t="shared" si="77"/>
        <v/>
      </c>
      <c r="R293" s="94" t="str">
        <f>IF(Cadastro!H293="","",Cadastro!H293)</f>
        <v/>
      </c>
      <c r="S293" s="95" t="str">
        <f t="shared" si="78"/>
        <v/>
      </c>
      <c r="T293" s="96" t="str">
        <f t="shared" si="79"/>
        <v/>
      </c>
      <c r="U293" s="96" t="str">
        <f>IFERROR(IF(P293="","",SUMIF(Movimento!$D$9:$D$7010,Saldo!P293,Movimento!$I$9:$I$7010)+W293)/(V293+X293),"")</f>
        <v/>
      </c>
      <c r="V293" s="94" t="str">
        <f>IFERROR(IF(Cadastro!E293="","",Cadastro!E293),"")</f>
        <v/>
      </c>
      <c r="W293" s="97" t="str">
        <f>IFERROR(IF(Cadastro!I293="","",Cadastro!I293),"")</f>
        <v/>
      </c>
      <c r="X293" s="94" t="str">
        <f>IF(P293="","",SUMIF(Movimento!$D$9:$D$7010,Saldo!P293,Movimento!$G$9:$G$7010))</f>
        <v/>
      </c>
      <c r="Y293" s="94" t="str">
        <f>IF(P293="","",SUMIF(MovSaida!$D$9:$D$7010,Saldo!P293,MovSaida!$F$9:$F$7010))</f>
        <v/>
      </c>
      <c r="Z293" s="94" t="str">
        <f>IFERROR(IF(P293="","",SUMIFS(InvAjust!$G$9:$G$6009,InvAjust!$E$9:$E$6009,Saldo!P293,InvAjust!$C$9:$C$6009,"Add")-SUMIFS(InvAjust!$G$9:$G$6009,InvAjust!$E$9:$E$6009,Saldo!P293,InvAjust!$C$9:$C$6009,"Remove")),"")</f>
        <v/>
      </c>
      <c r="AA293" s="98" t="str">
        <f t="shared" si="80"/>
        <v/>
      </c>
    </row>
    <row r="294" spans="1:27" ht="18.95" customHeight="1" x14ac:dyDescent="0.25">
      <c r="A294" s="82"/>
      <c r="C294" s="89" t="str">
        <f t="shared" si="69"/>
        <v/>
      </c>
      <c r="D294" s="89" t="str">
        <f t="shared" si="70"/>
        <v/>
      </c>
      <c r="E294" s="89" t="str">
        <f t="shared" si="71"/>
        <v/>
      </c>
      <c r="F294" s="89" t="str">
        <f t="shared" si="72"/>
        <v/>
      </c>
      <c r="G294" s="90" t="str">
        <f t="shared" si="73"/>
        <v/>
      </c>
      <c r="H294" s="91" t="str">
        <f t="shared" si="74"/>
        <v/>
      </c>
      <c r="I294" s="91" t="str">
        <f t="shared" si="75"/>
        <v/>
      </c>
      <c r="J294" s="91" t="str">
        <f t="shared" si="76"/>
        <v/>
      </c>
      <c r="K294" s="92" t="str">
        <f t="shared" si="65"/>
        <v/>
      </c>
      <c r="L294" s="92" t="str">
        <f t="shared" si="66"/>
        <v/>
      </c>
      <c r="M294" s="92" t="str">
        <f t="shared" si="67"/>
        <v/>
      </c>
      <c r="N294" s="92" t="str">
        <f t="shared" si="68"/>
        <v/>
      </c>
      <c r="O294" s="76" t="str">
        <f>IF(Cadastro!D294="","",Cadastro!D294)</f>
        <v/>
      </c>
      <c r="P294" s="76" t="str">
        <f>IF(Cadastro!C294="","",Cadastro!C294)</f>
        <v/>
      </c>
      <c r="Q294" s="93" t="str">
        <f t="shared" si="77"/>
        <v/>
      </c>
      <c r="R294" s="94" t="str">
        <f>IF(Cadastro!H294="","",Cadastro!H294)</f>
        <v/>
      </c>
      <c r="S294" s="95" t="str">
        <f t="shared" si="78"/>
        <v/>
      </c>
      <c r="T294" s="96" t="str">
        <f t="shared" si="79"/>
        <v/>
      </c>
      <c r="U294" s="96" t="str">
        <f>IFERROR(IF(P294="","",SUMIF(Movimento!$D$9:$D$7010,Saldo!P294,Movimento!$I$9:$I$7010)+W294)/(V294+X294),"")</f>
        <v/>
      </c>
      <c r="V294" s="94" t="str">
        <f>IFERROR(IF(Cadastro!E294="","",Cadastro!E294),"")</f>
        <v/>
      </c>
      <c r="W294" s="97" t="str">
        <f>IFERROR(IF(Cadastro!I294="","",Cadastro!I294),"")</f>
        <v/>
      </c>
      <c r="X294" s="94" t="str">
        <f>IF(P294="","",SUMIF(Movimento!$D$9:$D$7010,Saldo!P294,Movimento!$G$9:$G$7010))</f>
        <v/>
      </c>
      <c r="Y294" s="94" t="str">
        <f>IF(P294="","",SUMIF(MovSaida!$D$9:$D$7010,Saldo!P294,MovSaida!$F$9:$F$7010))</f>
        <v/>
      </c>
      <c r="Z294" s="94" t="str">
        <f>IFERROR(IF(P294="","",SUMIFS(InvAjust!$G$9:$G$6009,InvAjust!$E$9:$E$6009,Saldo!P294,InvAjust!$C$9:$C$6009,"Add")-SUMIFS(InvAjust!$G$9:$G$6009,InvAjust!$E$9:$E$6009,Saldo!P294,InvAjust!$C$9:$C$6009,"Remove")),"")</f>
        <v/>
      </c>
      <c r="AA294" s="98" t="str">
        <f t="shared" si="80"/>
        <v/>
      </c>
    </row>
    <row r="295" spans="1:27" ht="18.95" customHeight="1" x14ac:dyDescent="0.25">
      <c r="A295" s="82"/>
      <c r="C295" s="89" t="str">
        <f t="shared" si="69"/>
        <v/>
      </c>
      <c r="D295" s="89" t="str">
        <f t="shared" si="70"/>
        <v/>
      </c>
      <c r="E295" s="89" t="str">
        <f t="shared" si="71"/>
        <v/>
      </c>
      <c r="F295" s="89" t="str">
        <f t="shared" si="72"/>
        <v/>
      </c>
      <c r="G295" s="90" t="str">
        <f t="shared" si="73"/>
        <v/>
      </c>
      <c r="H295" s="91" t="str">
        <f t="shared" si="74"/>
        <v/>
      </c>
      <c r="I295" s="91" t="str">
        <f t="shared" si="75"/>
        <v/>
      </c>
      <c r="J295" s="91" t="str">
        <f t="shared" si="76"/>
        <v/>
      </c>
      <c r="K295" s="92" t="str">
        <f t="shared" si="65"/>
        <v/>
      </c>
      <c r="L295" s="92" t="str">
        <f t="shared" si="66"/>
        <v/>
      </c>
      <c r="M295" s="92" t="str">
        <f t="shared" si="67"/>
        <v/>
      </c>
      <c r="N295" s="92" t="str">
        <f t="shared" si="68"/>
        <v/>
      </c>
      <c r="O295" s="76" t="str">
        <f>IF(Cadastro!D295="","",Cadastro!D295)</f>
        <v/>
      </c>
      <c r="P295" s="76" t="str">
        <f>IF(Cadastro!C295="","",Cadastro!C295)</f>
        <v/>
      </c>
      <c r="Q295" s="93" t="str">
        <f t="shared" si="77"/>
        <v/>
      </c>
      <c r="R295" s="94" t="str">
        <f>IF(Cadastro!H295="","",Cadastro!H295)</f>
        <v/>
      </c>
      <c r="S295" s="95" t="str">
        <f t="shared" si="78"/>
        <v/>
      </c>
      <c r="T295" s="96" t="str">
        <f t="shared" si="79"/>
        <v/>
      </c>
      <c r="U295" s="96" t="str">
        <f>IFERROR(IF(P295="","",SUMIF(Movimento!$D$9:$D$7010,Saldo!P295,Movimento!$I$9:$I$7010)+W295)/(V295+X295),"")</f>
        <v/>
      </c>
      <c r="V295" s="94" t="str">
        <f>IFERROR(IF(Cadastro!E295="","",Cadastro!E295),"")</f>
        <v/>
      </c>
      <c r="W295" s="97" t="str">
        <f>IFERROR(IF(Cadastro!I295="","",Cadastro!I295),"")</f>
        <v/>
      </c>
      <c r="X295" s="94" t="str">
        <f>IF(P295="","",SUMIF(Movimento!$D$9:$D$7010,Saldo!P295,Movimento!$G$9:$G$7010))</f>
        <v/>
      </c>
      <c r="Y295" s="94" t="str">
        <f>IF(P295="","",SUMIF(MovSaida!$D$9:$D$7010,Saldo!P295,MovSaida!$F$9:$F$7010))</f>
        <v/>
      </c>
      <c r="Z295" s="94" t="str">
        <f>IFERROR(IF(P295="","",SUMIFS(InvAjust!$G$9:$G$6009,InvAjust!$E$9:$E$6009,Saldo!P295,InvAjust!$C$9:$C$6009,"Add")-SUMIFS(InvAjust!$G$9:$G$6009,InvAjust!$E$9:$E$6009,Saldo!P295,InvAjust!$C$9:$C$6009,"Remove")),"")</f>
        <v/>
      </c>
      <c r="AA295" s="98" t="str">
        <f t="shared" si="80"/>
        <v/>
      </c>
    </row>
    <row r="296" spans="1:27" ht="18.95" customHeight="1" x14ac:dyDescent="0.25">
      <c r="A296" s="82"/>
      <c r="C296" s="89" t="str">
        <f t="shared" si="69"/>
        <v/>
      </c>
      <c r="D296" s="89" t="str">
        <f t="shared" si="70"/>
        <v/>
      </c>
      <c r="E296" s="89" t="str">
        <f t="shared" si="71"/>
        <v/>
      </c>
      <c r="F296" s="89" t="str">
        <f t="shared" si="72"/>
        <v/>
      </c>
      <c r="G296" s="90" t="str">
        <f t="shared" si="73"/>
        <v/>
      </c>
      <c r="H296" s="91" t="str">
        <f t="shared" si="74"/>
        <v/>
      </c>
      <c r="I296" s="91" t="str">
        <f t="shared" si="75"/>
        <v/>
      </c>
      <c r="J296" s="91" t="str">
        <f t="shared" si="76"/>
        <v/>
      </c>
      <c r="K296" s="92" t="str">
        <f t="shared" si="65"/>
        <v/>
      </c>
      <c r="L296" s="92" t="str">
        <f t="shared" si="66"/>
        <v/>
      </c>
      <c r="M296" s="92" t="str">
        <f t="shared" si="67"/>
        <v/>
      </c>
      <c r="N296" s="92" t="str">
        <f t="shared" si="68"/>
        <v/>
      </c>
      <c r="O296" s="76" t="str">
        <f>IF(Cadastro!D296="","",Cadastro!D296)</f>
        <v/>
      </c>
      <c r="P296" s="76" t="str">
        <f>IF(Cadastro!C296="","",Cadastro!C296)</f>
        <v/>
      </c>
      <c r="Q296" s="93" t="str">
        <f t="shared" si="77"/>
        <v/>
      </c>
      <c r="R296" s="94" t="str">
        <f>IF(Cadastro!H296="","",Cadastro!H296)</f>
        <v/>
      </c>
      <c r="S296" s="95" t="str">
        <f t="shared" si="78"/>
        <v/>
      </c>
      <c r="T296" s="96" t="str">
        <f t="shared" si="79"/>
        <v/>
      </c>
      <c r="U296" s="96" t="str">
        <f>IFERROR(IF(P296="","",SUMIF(Movimento!$D$9:$D$7010,Saldo!P296,Movimento!$I$9:$I$7010)+W296)/(V296+X296),"")</f>
        <v/>
      </c>
      <c r="V296" s="94" t="str">
        <f>IFERROR(IF(Cadastro!E296="","",Cadastro!E296),"")</f>
        <v/>
      </c>
      <c r="W296" s="97" t="str">
        <f>IFERROR(IF(Cadastro!I296="","",Cadastro!I296),"")</f>
        <v/>
      </c>
      <c r="X296" s="94" t="str">
        <f>IF(P296="","",SUMIF(Movimento!$D$9:$D$7010,Saldo!P296,Movimento!$G$9:$G$7010))</f>
        <v/>
      </c>
      <c r="Y296" s="94" t="str">
        <f>IF(P296="","",SUMIF(MovSaida!$D$9:$D$7010,Saldo!P296,MovSaida!$F$9:$F$7010))</f>
        <v/>
      </c>
      <c r="Z296" s="94" t="str">
        <f>IFERROR(IF(P296="","",SUMIFS(InvAjust!$G$9:$G$6009,InvAjust!$E$9:$E$6009,Saldo!P296,InvAjust!$C$9:$C$6009,"Add")-SUMIFS(InvAjust!$G$9:$G$6009,InvAjust!$E$9:$E$6009,Saldo!P296,InvAjust!$C$9:$C$6009,"Remove")),"")</f>
        <v/>
      </c>
      <c r="AA296" s="98" t="str">
        <f t="shared" si="80"/>
        <v/>
      </c>
    </row>
    <row r="297" spans="1:27" ht="18.95" customHeight="1" x14ac:dyDescent="0.25">
      <c r="A297" s="82"/>
      <c r="C297" s="89" t="str">
        <f t="shared" si="69"/>
        <v/>
      </c>
      <c r="D297" s="89" t="str">
        <f t="shared" si="70"/>
        <v/>
      </c>
      <c r="E297" s="89" t="str">
        <f t="shared" si="71"/>
        <v/>
      </c>
      <c r="F297" s="89" t="str">
        <f t="shared" si="72"/>
        <v/>
      </c>
      <c r="G297" s="90" t="str">
        <f t="shared" si="73"/>
        <v/>
      </c>
      <c r="H297" s="91" t="str">
        <f t="shared" si="74"/>
        <v/>
      </c>
      <c r="I297" s="91" t="str">
        <f t="shared" si="75"/>
        <v/>
      </c>
      <c r="J297" s="91" t="str">
        <f t="shared" si="76"/>
        <v/>
      </c>
      <c r="K297" s="92" t="str">
        <f t="shared" si="65"/>
        <v/>
      </c>
      <c r="L297" s="92" t="str">
        <f t="shared" si="66"/>
        <v/>
      </c>
      <c r="M297" s="92" t="str">
        <f t="shared" si="67"/>
        <v/>
      </c>
      <c r="N297" s="92" t="str">
        <f t="shared" si="68"/>
        <v/>
      </c>
      <c r="O297" s="76" t="str">
        <f>IF(Cadastro!D297="","",Cadastro!D297)</f>
        <v/>
      </c>
      <c r="P297" s="76" t="str">
        <f>IF(Cadastro!C297="","",Cadastro!C297)</f>
        <v/>
      </c>
      <c r="Q297" s="93" t="str">
        <f t="shared" si="77"/>
        <v/>
      </c>
      <c r="R297" s="94" t="str">
        <f>IF(Cadastro!H297="","",Cadastro!H297)</f>
        <v/>
      </c>
      <c r="S297" s="95" t="str">
        <f t="shared" si="78"/>
        <v/>
      </c>
      <c r="T297" s="96" t="str">
        <f t="shared" si="79"/>
        <v/>
      </c>
      <c r="U297" s="96" t="str">
        <f>IFERROR(IF(P297="","",SUMIF(Movimento!$D$9:$D$7010,Saldo!P297,Movimento!$I$9:$I$7010)+W297)/(V297+X297),"")</f>
        <v/>
      </c>
      <c r="V297" s="94" t="str">
        <f>IFERROR(IF(Cadastro!E297="","",Cadastro!E297),"")</f>
        <v/>
      </c>
      <c r="W297" s="97" t="str">
        <f>IFERROR(IF(Cadastro!I297="","",Cadastro!I297),"")</f>
        <v/>
      </c>
      <c r="X297" s="94" t="str">
        <f>IF(P297="","",SUMIF(Movimento!$D$9:$D$7010,Saldo!P297,Movimento!$G$9:$G$7010))</f>
        <v/>
      </c>
      <c r="Y297" s="94" t="str">
        <f>IF(P297="","",SUMIF(MovSaida!$D$9:$D$7010,Saldo!P297,MovSaida!$F$9:$F$7010))</f>
        <v/>
      </c>
      <c r="Z297" s="94" t="str">
        <f>IFERROR(IF(P297="","",SUMIFS(InvAjust!$G$9:$G$6009,InvAjust!$E$9:$E$6009,Saldo!P297,InvAjust!$C$9:$C$6009,"Add")-SUMIFS(InvAjust!$G$9:$G$6009,InvAjust!$E$9:$E$6009,Saldo!P297,InvAjust!$C$9:$C$6009,"Remove")),"")</f>
        <v/>
      </c>
      <c r="AA297" s="98" t="str">
        <f t="shared" si="80"/>
        <v/>
      </c>
    </row>
    <row r="298" spans="1:27" ht="18.95" customHeight="1" x14ac:dyDescent="0.25">
      <c r="A298" s="82"/>
      <c r="C298" s="89" t="str">
        <f t="shared" si="69"/>
        <v/>
      </c>
      <c r="D298" s="89" t="str">
        <f t="shared" si="70"/>
        <v/>
      </c>
      <c r="E298" s="89" t="str">
        <f t="shared" si="71"/>
        <v/>
      </c>
      <c r="F298" s="89" t="str">
        <f t="shared" si="72"/>
        <v/>
      </c>
      <c r="G298" s="90" t="str">
        <f t="shared" si="73"/>
        <v/>
      </c>
      <c r="H298" s="91" t="str">
        <f t="shared" si="74"/>
        <v/>
      </c>
      <c r="I298" s="91" t="str">
        <f t="shared" si="75"/>
        <v/>
      </c>
      <c r="J298" s="91" t="str">
        <f t="shared" si="76"/>
        <v/>
      </c>
      <c r="K298" s="92" t="str">
        <f t="shared" si="65"/>
        <v/>
      </c>
      <c r="L298" s="92" t="str">
        <f t="shared" si="66"/>
        <v/>
      </c>
      <c r="M298" s="92" t="str">
        <f t="shared" si="67"/>
        <v/>
      </c>
      <c r="N298" s="92" t="str">
        <f t="shared" si="68"/>
        <v/>
      </c>
      <c r="O298" s="76" t="str">
        <f>IF(Cadastro!D298="","",Cadastro!D298)</f>
        <v/>
      </c>
      <c r="P298" s="76" t="str">
        <f>IF(Cadastro!C298="","",Cadastro!C298)</f>
        <v/>
      </c>
      <c r="Q298" s="93" t="str">
        <f t="shared" si="77"/>
        <v/>
      </c>
      <c r="R298" s="94" t="str">
        <f>IF(Cadastro!H298="","",Cadastro!H298)</f>
        <v/>
      </c>
      <c r="S298" s="95" t="str">
        <f t="shared" si="78"/>
        <v/>
      </c>
      <c r="T298" s="96" t="str">
        <f t="shared" si="79"/>
        <v/>
      </c>
      <c r="U298" s="96" t="str">
        <f>IFERROR(IF(P298="","",SUMIF(Movimento!$D$9:$D$7010,Saldo!P298,Movimento!$I$9:$I$7010)+W298)/(V298+X298),"")</f>
        <v/>
      </c>
      <c r="V298" s="94" t="str">
        <f>IFERROR(IF(Cadastro!E298="","",Cadastro!E298),"")</f>
        <v/>
      </c>
      <c r="W298" s="97" t="str">
        <f>IFERROR(IF(Cadastro!I298="","",Cadastro!I298),"")</f>
        <v/>
      </c>
      <c r="X298" s="94" t="str">
        <f>IF(P298="","",SUMIF(Movimento!$D$9:$D$7010,Saldo!P298,Movimento!$G$9:$G$7010))</f>
        <v/>
      </c>
      <c r="Y298" s="94" t="str">
        <f>IF(P298="","",SUMIF(MovSaida!$D$9:$D$7010,Saldo!P298,MovSaida!$F$9:$F$7010))</f>
        <v/>
      </c>
      <c r="Z298" s="94" t="str">
        <f>IFERROR(IF(P298="","",SUMIFS(InvAjust!$G$9:$G$6009,InvAjust!$E$9:$E$6009,Saldo!P298,InvAjust!$C$9:$C$6009,"Add")-SUMIFS(InvAjust!$G$9:$G$6009,InvAjust!$E$9:$E$6009,Saldo!P298,InvAjust!$C$9:$C$6009,"Remove")),"")</f>
        <v/>
      </c>
      <c r="AA298" s="98" t="str">
        <f t="shared" si="80"/>
        <v/>
      </c>
    </row>
    <row r="299" spans="1:27" ht="18.95" customHeight="1" x14ac:dyDescent="0.25">
      <c r="A299" s="82"/>
      <c r="C299" s="89" t="str">
        <f t="shared" si="69"/>
        <v/>
      </c>
      <c r="D299" s="89" t="str">
        <f t="shared" si="70"/>
        <v/>
      </c>
      <c r="E299" s="89" t="str">
        <f t="shared" si="71"/>
        <v/>
      </c>
      <c r="F299" s="89" t="str">
        <f t="shared" si="72"/>
        <v/>
      </c>
      <c r="G299" s="90" t="str">
        <f t="shared" si="73"/>
        <v/>
      </c>
      <c r="H299" s="91" t="str">
        <f t="shared" si="74"/>
        <v/>
      </c>
      <c r="I299" s="91" t="str">
        <f t="shared" si="75"/>
        <v/>
      </c>
      <c r="J299" s="91" t="str">
        <f t="shared" si="76"/>
        <v/>
      </c>
      <c r="K299" s="92" t="str">
        <f t="shared" si="65"/>
        <v/>
      </c>
      <c r="L299" s="92" t="str">
        <f t="shared" si="66"/>
        <v/>
      </c>
      <c r="M299" s="92" t="str">
        <f t="shared" si="67"/>
        <v/>
      </c>
      <c r="N299" s="92" t="str">
        <f t="shared" si="68"/>
        <v/>
      </c>
      <c r="O299" s="76" t="str">
        <f>IF(Cadastro!D299="","",Cadastro!D299)</f>
        <v/>
      </c>
      <c r="P299" s="76" t="str">
        <f>IF(Cadastro!C299="","",Cadastro!C299)</f>
        <v/>
      </c>
      <c r="Q299" s="93" t="str">
        <f t="shared" si="77"/>
        <v/>
      </c>
      <c r="R299" s="94" t="str">
        <f>IF(Cadastro!H299="","",Cadastro!H299)</f>
        <v/>
      </c>
      <c r="S299" s="95" t="str">
        <f t="shared" si="78"/>
        <v/>
      </c>
      <c r="T299" s="96" t="str">
        <f t="shared" si="79"/>
        <v/>
      </c>
      <c r="U299" s="96" t="str">
        <f>IFERROR(IF(P299="","",SUMIF(Movimento!$D$9:$D$7010,Saldo!P299,Movimento!$I$9:$I$7010)+W299)/(V299+X299),"")</f>
        <v/>
      </c>
      <c r="V299" s="94" t="str">
        <f>IFERROR(IF(Cadastro!E299="","",Cadastro!E299),"")</f>
        <v/>
      </c>
      <c r="W299" s="97" t="str">
        <f>IFERROR(IF(Cadastro!I299="","",Cadastro!I299),"")</f>
        <v/>
      </c>
      <c r="X299" s="94" t="str">
        <f>IF(P299="","",SUMIF(Movimento!$D$9:$D$7010,Saldo!P299,Movimento!$G$9:$G$7010))</f>
        <v/>
      </c>
      <c r="Y299" s="94" t="str">
        <f>IF(P299="","",SUMIF(MovSaida!$D$9:$D$7010,Saldo!P299,MovSaida!$F$9:$F$7010))</f>
        <v/>
      </c>
      <c r="Z299" s="94" t="str">
        <f>IFERROR(IF(P299="","",SUMIFS(InvAjust!$G$9:$G$6009,InvAjust!$E$9:$E$6009,Saldo!P299,InvAjust!$C$9:$C$6009,"Add")-SUMIFS(InvAjust!$G$9:$G$6009,InvAjust!$E$9:$E$6009,Saldo!P299,InvAjust!$C$9:$C$6009,"Remove")),"")</f>
        <v/>
      </c>
      <c r="AA299" s="98" t="str">
        <f t="shared" si="80"/>
        <v/>
      </c>
    </row>
    <row r="300" spans="1:27" ht="18.95" customHeight="1" x14ac:dyDescent="0.25">
      <c r="A300" s="82"/>
      <c r="C300" s="89" t="str">
        <f t="shared" si="69"/>
        <v/>
      </c>
      <c r="D300" s="89" t="str">
        <f t="shared" si="70"/>
        <v/>
      </c>
      <c r="E300" s="89" t="str">
        <f t="shared" si="71"/>
        <v/>
      </c>
      <c r="F300" s="89" t="str">
        <f t="shared" si="72"/>
        <v/>
      </c>
      <c r="G300" s="90" t="str">
        <f t="shared" si="73"/>
        <v/>
      </c>
      <c r="H300" s="91" t="str">
        <f t="shared" si="74"/>
        <v/>
      </c>
      <c r="I300" s="91" t="str">
        <f t="shared" si="75"/>
        <v/>
      </c>
      <c r="J300" s="91" t="str">
        <f t="shared" si="76"/>
        <v/>
      </c>
      <c r="K300" s="92" t="str">
        <f t="shared" si="65"/>
        <v/>
      </c>
      <c r="L300" s="92" t="str">
        <f t="shared" si="66"/>
        <v/>
      </c>
      <c r="M300" s="92" t="str">
        <f t="shared" si="67"/>
        <v/>
      </c>
      <c r="N300" s="92" t="str">
        <f t="shared" si="68"/>
        <v/>
      </c>
      <c r="O300" s="76" t="str">
        <f>IF(Cadastro!D300="","",Cadastro!D300)</f>
        <v/>
      </c>
      <c r="P300" s="76" t="str">
        <f>IF(Cadastro!C300="","",Cadastro!C300)</f>
        <v/>
      </c>
      <c r="Q300" s="93" t="str">
        <f t="shared" si="77"/>
        <v/>
      </c>
      <c r="R300" s="94" t="str">
        <f>IF(Cadastro!H300="","",Cadastro!H300)</f>
        <v/>
      </c>
      <c r="S300" s="95" t="str">
        <f t="shared" si="78"/>
        <v/>
      </c>
      <c r="T300" s="96" t="str">
        <f t="shared" si="79"/>
        <v/>
      </c>
      <c r="U300" s="96" t="str">
        <f>IFERROR(IF(P300="","",SUMIF(Movimento!$D$9:$D$7010,Saldo!P300,Movimento!$I$9:$I$7010)+W300)/(V300+X300),"")</f>
        <v/>
      </c>
      <c r="V300" s="94" t="str">
        <f>IFERROR(IF(Cadastro!E300="","",Cadastro!E300),"")</f>
        <v/>
      </c>
      <c r="W300" s="97" t="str">
        <f>IFERROR(IF(Cadastro!I300="","",Cadastro!I300),"")</f>
        <v/>
      </c>
      <c r="X300" s="94" t="str">
        <f>IF(P300="","",SUMIF(Movimento!$D$9:$D$7010,Saldo!P300,Movimento!$G$9:$G$7010))</f>
        <v/>
      </c>
      <c r="Y300" s="94" t="str">
        <f>IF(P300="","",SUMIF(MovSaida!$D$9:$D$7010,Saldo!P300,MovSaida!$F$9:$F$7010))</f>
        <v/>
      </c>
      <c r="Z300" s="94" t="str">
        <f>IFERROR(IF(P300="","",SUMIFS(InvAjust!$G$9:$G$6009,InvAjust!$E$9:$E$6009,Saldo!P300,InvAjust!$C$9:$C$6009,"Add")-SUMIFS(InvAjust!$G$9:$G$6009,InvAjust!$E$9:$E$6009,Saldo!P300,InvAjust!$C$9:$C$6009,"Remove")),"")</f>
        <v/>
      </c>
      <c r="AA300" s="98" t="str">
        <f t="shared" si="80"/>
        <v/>
      </c>
    </row>
    <row r="301" spans="1:27" ht="18.95" customHeight="1" x14ac:dyDescent="0.25">
      <c r="A301" s="82"/>
      <c r="C301" s="89" t="str">
        <f t="shared" si="69"/>
        <v/>
      </c>
      <c r="D301" s="89" t="str">
        <f t="shared" si="70"/>
        <v/>
      </c>
      <c r="E301" s="89" t="str">
        <f t="shared" si="71"/>
        <v/>
      </c>
      <c r="F301" s="89" t="str">
        <f t="shared" si="72"/>
        <v/>
      </c>
      <c r="G301" s="90" t="str">
        <f t="shared" si="73"/>
        <v/>
      </c>
      <c r="H301" s="91" t="str">
        <f t="shared" si="74"/>
        <v/>
      </c>
      <c r="I301" s="91" t="str">
        <f t="shared" si="75"/>
        <v/>
      </c>
      <c r="J301" s="91" t="str">
        <f t="shared" si="76"/>
        <v/>
      </c>
      <c r="K301" s="92" t="str">
        <f t="shared" si="65"/>
        <v/>
      </c>
      <c r="L301" s="92" t="str">
        <f t="shared" si="66"/>
        <v/>
      </c>
      <c r="M301" s="92" t="str">
        <f t="shared" si="67"/>
        <v/>
      </c>
      <c r="N301" s="92" t="str">
        <f t="shared" si="68"/>
        <v/>
      </c>
      <c r="O301" s="76" t="str">
        <f>IF(Cadastro!D301="","",Cadastro!D301)</f>
        <v/>
      </c>
      <c r="P301" s="76" t="str">
        <f>IF(Cadastro!C301="","",Cadastro!C301)</f>
        <v/>
      </c>
      <c r="Q301" s="93" t="str">
        <f t="shared" si="77"/>
        <v/>
      </c>
      <c r="R301" s="94" t="str">
        <f>IF(Cadastro!H301="","",Cadastro!H301)</f>
        <v/>
      </c>
      <c r="S301" s="95" t="str">
        <f t="shared" si="78"/>
        <v/>
      </c>
      <c r="T301" s="96" t="str">
        <f t="shared" si="79"/>
        <v/>
      </c>
      <c r="U301" s="96" t="str">
        <f>IFERROR(IF(P301="","",SUMIF(Movimento!$D$9:$D$7010,Saldo!P301,Movimento!$I$9:$I$7010)+W301)/(V301+X301),"")</f>
        <v/>
      </c>
      <c r="V301" s="94" t="str">
        <f>IFERROR(IF(Cadastro!E301="","",Cadastro!E301),"")</f>
        <v/>
      </c>
      <c r="W301" s="97" t="str">
        <f>IFERROR(IF(Cadastro!I301="","",Cadastro!I301),"")</f>
        <v/>
      </c>
      <c r="X301" s="94" t="str">
        <f>IF(P301="","",SUMIF(Movimento!$D$9:$D$7010,Saldo!P301,Movimento!$G$9:$G$7010))</f>
        <v/>
      </c>
      <c r="Y301" s="94" t="str">
        <f>IF(P301="","",SUMIF(MovSaida!$D$9:$D$7010,Saldo!P301,MovSaida!$F$9:$F$7010))</f>
        <v/>
      </c>
      <c r="Z301" s="94" t="str">
        <f>IFERROR(IF(P301="","",SUMIFS(InvAjust!$G$9:$G$6009,InvAjust!$E$9:$E$6009,Saldo!P301,InvAjust!$C$9:$C$6009,"Add")-SUMIFS(InvAjust!$G$9:$G$6009,InvAjust!$E$9:$E$6009,Saldo!P301,InvAjust!$C$9:$C$6009,"Remove")),"")</f>
        <v/>
      </c>
      <c r="AA301" s="98" t="str">
        <f t="shared" si="80"/>
        <v/>
      </c>
    </row>
    <row r="302" spans="1:27" ht="18.95" customHeight="1" x14ac:dyDescent="0.25">
      <c r="A302" s="82"/>
      <c r="C302" s="89" t="str">
        <f t="shared" si="69"/>
        <v/>
      </c>
      <c r="D302" s="89" t="str">
        <f t="shared" si="70"/>
        <v/>
      </c>
      <c r="E302" s="89" t="str">
        <f t="shared" si="71"/>
        <v/>
      </c>
      <c r="F302" s="89" t="str">
        <f t="shared" si="72"/>
        <v/>
      </c>
      <c r="G302" s="90" t="str">
        <f t="shared" si="73"/>
        <v/>
      </c>
      <c r="H302" s="91" t="str">
        <f t="shared" si="74"/>
        <v/>
      </c>
      <c r="I302" s="91" t="str">
        <f t="shared" si="75"/>
        <v/>
      </c>
      <c r="J302" s="91" t="str">
        <f t="shared" si="76"/>
        <v/>
      </c>
      <c r="K302" s="92" t="str">
        <f t="shared" si="65"/>
        <v/>
      </c>
      <c r="L302" s="92" t="str">
        <f t="shared" si="66"/>
        <v/>
      </c>
      <c r="M302" s="92" t="str">
        <f t="shared" si="67"/>
        <v/>
      </c>
      <c r="N302" s="92" t="str">
        <f t="shared" si="68"/>
        <v/>
      </c>
      <c r="O302" s="76" t="str">
        <f>IF(Cadastro!D302="","",Cadastro!D302)</f>
        <v/>
      </c>
      <c r="P302" s="76" t="str">
        <f>IF(Cadastro!C302="","",Cadastro!C302)</f>
        <v/>
      </c>
      <c r="Q302" s="93" t="str">
        <f t="shared" si="77"/>
        <v/>
      </c>
      <c r="R302" s="94" t="str">
        <f>IF(Cadastro!H302="","",Cadastro!H302)</f>
        <v/>
      </c>
      <c r="S302" s="95" t="str">
        <f t="shared" si="78"/>
        <v/>
      </c>
      <c r="T302" s="96" t="str">
        <f t="shared" si="79"/>
        <v/>
      </c>
      <c r="U302" s="96" t="str">
        <f>IFERROR(IF(P302="","",SUMIF(Movimento!$D$9:$D$7010,Saldo!P302,Movimento!$I$9:$I$7010)+W302)/(V302+X302),"")</f>
        <v/>
      </c>
      <c r="V302" s="94" t="str">
        <f>IFERROR(IF(Cadastro!E302="","",Cadastro!E302),"")</f>
        <v/>
      </c>
      <c r="W302" s="97" t="str">
        <f>IFERROR(IF(Cadastro!I302="","",Cadastro!I302),"")</f>
        <v/>
      </c>
      <c r="X302" s="94" t="str">
        <f>IF(P302="","",SUMIF(Movimento!$D$9:$D$7010,Saldo!P302,Movimento!$G$9:$G$7010))</f>
        <v/>
      </c>
      <c r="Y302" s="94" t="str">
        <f>IF(P302="","",SUMIF(MovSaida!$D$9:$D$7010,Saldo!P302,MovSaida!$F$9:$F$7010))</f>
        <v/>
      </c>
      <c r="Z302" s="94" t="str">
        <f>IFERROR(IF(P302="","",SUMIFS(InvAjust!$G$9:$G$6009,InvAjust!$E$9:$E$6009,Saldo!P302,InvAjust!$C$9:$C$6009,"Add")-SUMIFS(InvAjust!$G$9:$G$6009,InvAjust!$E$9:$E$6009,Saldo!P302,InvAjust!$C$9:$C$6009,"Remove")),"")</f>
        <v/>
      </c>
      <c r="AA302" s="98" t="str">
        <f t="shared" si="80"/>
        <v/>
      </c>
    </row>
    <row r="303" spans="1:27" ht="18.95" customHeight="1" x14ac:dyDescent="0.25">
      <c r="A303" s="82"/>
      <c r="C303" s="89" t="str">
        <f t="shared" si="69"/>
        <v/>
      </c>
      <c r="D303" s="89" t="str">
        <f t="shared" si="70"/>
        <v/>
      </c>
      <c r="E303" s="89" t="str">
        <f t="shared" si="71"/>
        <v/>
      </c>
      <c r="F303" s="89" t="str">
        <f t="shared" si="72"/>
        <v/>
      </c>
      <c r="G303" s="90" t="str">
        <f t="shared" si="73"/>
        <v/>
      </c>
      <c r="H303" s="91" t="str">
        <f t="shared" si="74"/>
        <v/>
      </c>
      <c r="I303" s="91" t="str">
        <f t="shared" si="75"/>
        <v/>
      </c>
      <c r="J303" s="91" t="str">
        <f t="shared" si="76"/>
        <v/>
      </c>
      <c r="K303" s="92" t="str">
        <f t="shared" si="65"/>
        <v/>
      </c>
      <c r="L303" s="92" t="str">
        <f t="shared" si="66"/>
        <v/>
      </c>
      <c r="M303" s="92" t="str">
        <f t="shared" si="67"/>
        <v/>
      </c>
      <c r="N303" s="92" t="str">
        <f t="shared" si="68"/>
        <v/>
      </c>
      <c r="O303" s="76" t="str">
        <f>IF(Cadastro!D303="","",Cadastro!D303)</f>
        <v/>
      </c>
      <c r="P303" s="76" t="str">
        <f>IF(Cadastro!C303="","",Cadastro!C303)</f>
        <v/>
      </c>
      <c r="Q303" s="93" t="str">
        <f t="shared" si="77"/>
        <v/>
      </c>
      <c r="R303" s="94" t="str">
        <f>IF(Cadastro!H303="","",Cadastro!H303)</f>
        <v/>
      </c>
      <c r="S303" s="95" t="str">
        <f t="shared" si="78"/>
        <v/>
      </c>
      <c r="T303" s="96" t="str">
        <f t="shared" si="79"/>
        <v/>
      </c>
      <c r="U303" s="96" t="str">
        <f>IFERROR(IF(P303="","",SUMIF(Movimento!$D$9:$D$7010,Saldo!P303,Movimento!$I$9:$I$7010)+W303)/(V303+X303),"")</f>
        <v/>
      </c>
      <c r="V303" s="94" t="str">
        <f>IFERROR(IF(Cadastro!E303="","",Cadastro!E303),"")</f>
        <v/>
      </c>
      <c r="W303" s="97" t="str">
        <f>IFERROR(IF(Cadastro!I303="","",Cadastro!I303),"")</f>
        <v/>
      </c>
      <c r="X303" s="94" t="str">
        <f>IF(P303="","",SUMIF(Movimento!$D$9:$D$7010,Saldo!P303,Movimento!$G$9:$G$7010))</f>
        <v/>
      </c>
      <c r="Y303" s="94" t="str">
        <f>IF(P303="","",SUMIF(MovSaida!$D$9:$D$7010,Saldo!P303,MovSaida!$F$9:$F$7010))</f>
        <v/>
      </c>
      <c r="Z303" s="94" t="str">
        <f>IFERROR(IF(P303="","",SUMIFS(InvAjust!$G$9:$G$6009,InvAjust!$E$9:$E$6009,Saldo!P303,InvAjust!$C$9:$C$6009,"Add")-SUMIFS(InvAjust!$G$9:$G$6009,InvAjust!$E$9:$E$6009,Saldo!P303,InvAjust!$C$9:$C$6009,"Remove")),"")</f>
        <v/>
      </c>
      <c r="AA303" s="98" t="str">
        <f t="shared" si="80"/>
        <v/>
      </c>
    </row>
    <row r="304" spans="1:27" ht="18.95" customHeight="1" x14ac:dyDescent="0.25">
      <c r="A304" s="82"/>
      <c r="C304" s="89" t="str">
        <f t="shared" si="69"/>
        <v/>
      </c>
      <c r="D304" s="89" t="str">
        <f t="shared" si="70"/>
        <v/>
      </c>
      <c r="E304" s="89" t="str">
        <f t="shared" si="71"/>
        <v/>
      </c>
      <c r="F304" s="89" t="str">
        <f t="shared" si="72"/>
        <v/>
      </c>
      <c r="G304" s="90" t="str">
        <f t="shared" si="73"/>
        <v/>
      </c>
      <c r="H304" s="91" t="str">
        <f t="shared" si="74"/>
        <v/>
      </c>
      <c r="I304" s="91" t="str">
        <f t="shared" si="75"/>
        <v/>
      </c>
      <c r="J304" s="91" t="str">
        <f t="shared" si="76"/>
        <v/>
      </c>
      <c r="K304" s="92" t="str">
        <f t="shared" si="65"/>
        <v/>
      </c>
      <c r="L304" s="92" t="str">
        <f t="shared" si="66"/>
        <v/>
      </c>
      <c r="M304" s="92" t="str">
        <f t="shared" si="67"/>
        <v/>
      </c>
      <c r="N304" s="92" t="str">
        <f t="shared" si="68"/>
        <v/>
      </c>
      <c r="O304" s="76" t="str">
        <f>IF(Cadastro!D304="","",Cadastro!D304)</f>
        <v/>
      </c>
      <c r="P304" s="76" t="str">
        <f>IF(Cadastro!C304="","",Cadastro!C304)</f>
        <v/>
      </c>
      <c r="Q304" s="93" t="str">
        <f t="shared" si="77"/>
        <v/>
      </c>
      <c r="R304" s="94" t="str">
        <f>IF(Cadastro!H304="","",Cadastro!H304)</f>
        <v/>
      </c>
      <c r="S304" s="95" t="str">
        <f t="shared" si="78"/>
        <v/>
      </c>
      <c r="T304" s="96" t="str">
        <f t="shared" si="79"/>
        <v/>
      </c>
      <c r="U304" s="96" t="str">
        <f>IFERROR(IF(P304="","",SUMIF(Movimento!$D$9:$D$7010,Saldo!P304,Movimento!$I$9:$I$7010)+W304)/(V304+X304),"")</f>
        <v/>
      </c>
      <c r="V304" s="94" t="str">
        <f>IFERROR(IF(Cadastro!E304="","",Cadastro!E304),"")</f>
        <v/>
      </c>
      <c r="W304" s="97" t="str">
        <f>IFERROR(IF(Cadastro!I304="","",Cadastro!I304),"")</f>
        <v/>
      </c>
      <c r="X304" s="94" t="str">
        <f>IF(P304="","",SUMIF(Movimento!$D$9:$D$7010,Saldo!P304,Movimento!$G$9:$G$7010))</f>
        <v/>
      </c>
      <c r="Y304" s="94" t="str">
        <f>IF(P304="","",SUMIF(MovSaida!$D$9:$D$7010,Saldo!P304,MovSaida!$F$9:$F$7010))</f>
        <v/>
      </c>
      <c r="Z304" s="94" t="str">
        <f>IFERROR(IF(P304="","",SUMIFS(InvAjust!$G$9:$G$6009,InvAjust!$E$9:$E$6009,Saldo!P304,InvAjust!$C$9:$C$6009,"Add")-SUMIFS(InvAjust!$G$9:$G$6009,InvAjust!$E$9:$E$6009,Saldo!P304,InvAjust!$C$9:$C$6009,"Remove")),"")</f>
        <v/>
      </c>
      <c r="AA304" s="98" t="str">
        <f t="shared" si="80"/>
        <v/>
      </c>
    </row>
    <row r="305" spans="1:27" ht="18.95" customHeight="1" x14ac:dyDescent="0.25">
      <c r="A305" s="82"/>
      <c r="C305" s="89" t="str">
        <f t="shared" si="69"/>
        <v/>
      </c>
      <c r="D305" s="89" t="str">
        <f t="shared" si="70"/>
        <v/>
      </c>
      <c r="E305" s="89" t="str">
        <f t="shared" si="71"/>
        <v/>
      </c>
      <c r="F305" s="89" t="str">
        <f t="shared" si="72"/>
        <v/>
      </c>
      <c r="G305" s="90" t="str">
        <f t="shared" si="73"/>
        <v/>
      </c>
      <c r="H305" s="91" t="str">
        <f t="shared" si="74"/>
        <v/>
      </c>
      <c r="I305" s="91" t="str">
        <f t="shared" si="75"/>
        <v/>
      </c>
      <c r="J305" s="91" t="str">
        <f t="shared" si="76"/>
        <v/>
      </c>
      <c r="K305" s="92" t="str">
        <f t="shared" si="65"/>
        <v/>
      </c>
      <c r="L305" s="92" t="str">
        <f t="shared" si="66"/>
        <v/>
      </c>
      <c r="M305" s="92" t="str">
        <f t="shared" si="67"/>
        <v/>
      </c>
      <c r="N305" s="92" t="str">
        <f t="shared" si="68"/>
        <v/>
      </c>
      <c r="O305" s="76" t="str">
        <f>IF(Cadastro!D305="","",Cadastro!D305)</f>
        <v/>
      </c>
      <c r="P305" s="76" t="str">
        <f>IF(Cadastro!C305="","",Cadastro!C305)</f>
        <v/>
      </c>
      <c r="Q305" s="93" t="str">
        <f t="shared" si="77"/>
        <v/>
      </c>
      <c r="R305" s="94" t="str">
        <f>IF(Cadastro!H305="","",Cadastro!H305)</f>
        <v/>
      </c>
      <c r="S305" s="95" t="str">
        <f t="shared" si="78"/>
        <v/>
      </c>
      <c r="T305" s="96" t="str">
        <f t="shared" si="79"/>
        <v/>
      </c>
      <c r="U305" s="96" t="str">
        <f>IFERROR(IF(P305="","",SUMIF(Movimento!$D$9:$D$7010,Saldo!P305,Movimento!$I$9:$I$7010)+W305)/(V305+X305),"")</f>
        <v/>
      </c>
      <c r="V305" s="94" t="str">
        <f>IFERROR(IF(Cadastro!E305="","",Cadastro!E305),"")</f>
        <v/>
      </c>
      <c r="W305" s="97" t="str">
        <f>IFERROR(IF(Cadastro!I305="","",Cadastro!I305),"")</f>
        <v/>
      </c>
      <c r="X305" s="94" t="str">
        <f>IF(P305="","",SUMIF(Movimento!$D$9:$D$7010,Saldo!P305,Movimento!$G$9:$G$7010))</f>
        <v/>
      </c>
      <c r="Y305" s="94" t="str">
        <f>IF(P305="","",SUMIF(MovSaida!$D$9:$D$7010,Saldo!P305,MovSaida!$F$9:$F$7010))</f>
        <v/>
      </c>
      <c r="Z305" s="94" t="str">
        <f>IFERROR(IF(P305="","",SUMIFS(InvAjust!$G$9:$G$6009,InvAjust!$E$9:$E$6009,Saldo!P305,InvAjust!$C$9:$C$6009,"Add")-SUMIFS(InvAjust!$G$9:$G$6009,InvAjust!$E$9:$E$6009,Saldo!P305,InvAjust!$C$9:$C$6009,"Remove")),"")</f>
        <v/>
      </c>
      <c r="AA305" s="98" t="str">
        <f t="shared" si="80"/>
        <v/>
      </c>
    </row>
    <row r="306" spans="1:27" ht="18.95" customHeight="1" x14ac:dyDescent="0.25">
      <c r="A306" s="82"/>
      <c r="C306" s="89" t="str">
        <f t="shared" si="69"/>
        <v/>
      </c>
      <c r="D306" s="89" t="str">
        <f t="shared" si="70"/>
        <v/>
      </c>
      <c r="E306" s="89" t="str">
        <f t="shared" si="71"/>
        <v/>
      </c>
      <c r="F306" s="89" t="str">
        <f t="shared" si="72"/>
        <v/>
      </c>
      <c r="G306" s="90" t="str">
        <f t="shared" si="73"/>
        <v/>
      </c>
      <c r="H306" s="91" t="str">
        <f t="shared" si="74"/>
        <v/>
      </c>
      <c r="I306" s="91" t="str">
        <f t="shared" si="75"/>
        <v/>
      </c>
      <c r="J306" s="91" t="str">
        <f t="shared" si="76"/>
        <v/>
      </c>
      <c r="K306" s="92" t="str">
        <f t="shared" si="65"/>
        <v/>
      </c>
      <c r="L306" s="92" t="str">
        <f t="shared" si="66"/>
        <v/>
      </c>
      <c r="M306" s="92" t="str">
        <f t="shared" si="67"/>
        <v/>
      </c>
      <c r="N306" s="92" t="str">
        <f t="shared" si="68"/>
        <v/>
      </c>
      <c r="O306" s="76" t="str">
        <f>IF(Cadastro!D306="","",Cadastro!D306)</f>
        <v/>
      </c>
      <c r="P306" s="76" t="str">
        <f>IF(Cadastro!C306="","",Cadastro!C306)</f>
        <v/>
      </c>
      <c r="Q306" s="93" t="str">
        <f t="shared" si="77"/>
        <v/>
      </c>
      <c r="R306" s="94" t="str">
        <f>IF(Cadastro!H306="","",Cadastro!H306)</f>
        <v/>
      </c>
      <c r="S306" s="95" t="str">
        <f t="shared" si="78"/>
        <v/>
      </c>
      <c r="T306" s="96" t="str">
        <f t="shared" si="79"/>
        <v/>
      </c>
      <c r="U306" s="96" t="str">
        <f>IFERROR(IF(P306="","",SUMIF(Movimento!$D$9:$D$7010,Saldo!P306,Movimento!$I$9:$I$7010)+W306)/(V306+X306),"")</f>
        <v/>
      </c>
      <c r="V306" s="94" t="str">
        <f>IFERROR(IF(Cadastro!E306="","",Cadastro!E306),"")</f>
        <v/>
      </c>
      <c r="W306" s="97" t="str">
        <f>IFERROR(IF(Cadastro!I306="","",Cadastro!I306),"")</f>
        <v/>
      </c>
      <c r="X306" s="94" t="str">
        <f>IF(P306="","",SUMIF(Movimento!$D$9:$D$7010,Saldo!P306,Movimento!$G$9:$G$7010))</f>
        <v/>
      </c>
      <c r="Y306" s="94" t="str">
        <f>IF(P306="","",SUMIF(MovSaida!$D$9:$D$7010,Saldo!P306,MovSaida!$F$9:$F$7010))</f>
        <v/>
      </c>
      <c r="Z306" s="94" t="str">
        <f>IFERROR(IF(P306="","",SUMIFS(InvAjust!$G$9:$G$6009,InvAjust!$E$9:$E$6009,Saldo!P306,InvAjust!$C$9:$C$6009,"Add")-SUMIFS(InvAjust!$G$9:$G$6009,InvAjust!$E$9:$E$6009,Saldo!P306,InvAjust!$C$9:$C$6009,"Remove")),"")</f>
        <v/>
      </c>
      <c r="AA306" s="98" t="str">
        <f t="shared" si="80"/>
        <v/>
      </c>
    </row>
    <row r="307" spans="1:27" ht="18.95" customHeight="1" x14ac:dyDescent="0.25">
      <c r="A307" s="82"/>
      <c r="C307" s="89" t="str">
        <f t="shared" si="69"/>
        <v/>
      </c>
      <c r="D307" s="89" t="str">
        <f t="shared" si="70"/>
        <v/>
      </c>
      <c r="E307" s="89" t="str">
        <f t="shared" si="71"/>
        <v/>
      </c>
      <c r="F307" s="89" t="str">
        <f t="shared" si="72"/>
        <v/>
      </c>
      <c r="G307" s="90" t="str">
        <f t="shared" si="73"/>
        <v/>
      </c>
      <c r="H307" s="91" t="str">
        <f t="shared" si="74"/>
        <v/>
      </c>
      <c r="I307" s="91" t="str">
        <f t="shared" si="75"/>
        <v/>
      </c>
      <c r="J307" s="91" t="str">
        <f t="shared" si="76"/>
        <v/>
      </c>
      <c r="K307" s="92" t="str">
        <f t="shared" si="65"/>
        <v/>
      </c>
      <c r="L307" s="92" t="str">
        <f t="shared" si="66"/>
        <v/>
      </c>
      <c r="M307" s="92" t="str">
        <f t="shared" si="67"/>
        <v/>
      </c>
      <c r="N307" s="92" t="str">
        <f t="shared" si="68"/>
        <v/>
      </c>
      <c r="O307" s="76" t="str">
        <f>IF(Cadastro!D307="","",Cadastro!D307)</f>
        <v/>
      </c>
      <c r="P307" s="76" t="str">
        <f>IF(Cadastro!C307="","",Cadastro!C307)</f>
        <v/>
      </c>
      <c r="Q307" s="93" t="str">
        <f t="shared" si="77"/>
        <v/>
      </c>
      <c r="R307" s="94" t="str">
        <f>IF(Cadastro!H307="","",Cadastro!H307)</f>
        <v/>
      </c>
      <c r="S307" s="95" t="str">
        <f t="shared" si="78"/>
        <v/>
      </c>
      <c r="T307" s="96" t="str">
        <f t="shared" si="79"/>
        <v/>
      </c>
      <c r="U307" s="96" t="str">
        <f>IFERROR(IF(P307="","",SUMIF(Movimento!$D$9:$D$7010,Saldo!P307,Movimento!$I$9:$I$7010)+W307)/(V307+X307),"")</f>
        <v/>
      </c>
      <c r="V307" s="94" t="str">
        <f>IFERROR(IF(Cadastro!E307="","",Cadastro!E307),"")</f>
        <v/>
      </c>
      <c r="W307" s="97" t="str">
        <f>IFERROR(IF(Cadastro!I307="","",Cadastro!I307),"")</f>
        <v/>
      </c>
      <c r="X307" s="94" t="str">
        <f>IF(P307="","",SUMIF(Movimento!$D$9:$D$7010,Saldo!P307,Movimento!$G$9:$G$7010))</f>
        <v/>
      </c>
      <c r="Y307" s="94" t="str">
        <f>IF(P307="","",SUMIF(MovSaida!$D$9:$D$7010,Saldo!P307,MovSaida!$F$9:$F$7010))</f>
        <v/>
      </c>
      <c r="Z307" s="94" t="str">
        <f>IFERROR(IF(P307="","",SUMIFS(InvAjust!$G$9:$G$6009,InvAjust!$E$9:$E$6009,Saldo!P307,InvAjust!$C$9:$C$6009,"Add")-SUMIFS(InvAjust!$G$9:$G$6009,InvAjust!$E$9:$E$6009,Saldo!P307,InvAjust!$C$9:$C$6009,"Remove")),"")</f>
        <v/>
      </c>
      <c r="AA307" s="98" t="str">
        <f t="shared" si="80"/>
        <v/>
      </c>
    </row>
    <row r="308" spans="1:27" ht="18.95" customHeight="1" x14ac:dyDescent="0.25">
      <c r="A308" s="82"/>
      <c r="C308" s="89" t="str">
        <f t="shared" si="69"/>
        <v/>
      </c>
      <c r="D308" s="89" t="str">
        <f t="shared" si="70"/>
        <v/>
      </c>
      <c r="E308" s="89" t="str">
        <f t="shared" si="71"/>
        <v/>
      </c>
      <c r="F308" s="89" t="str">
        <f t="shared" si="72"/>
        <v/>
      </c>
      <c r="G308" s="90" t="str">
        <f t="shared" si="73"/>
        <v/>
      </c>
      <c r="H308" s="91" t="str">
        <f t="shared" si="74"/>
        <v/>
      </c>
      <c r="I308" s="91" t="str">
        <f t="shared" si="75"/>
        <v/>
      </c>
      <c r="J308" s="91" t="str">
        <f t="shared" si="76"/>
        <v/>
      </c>
      <c r="K308" s="92" t="str">
        <f t="shared" si="65"/>
        <v/>
      </c>
      <c r="L308" s="92" t="str">
        <f t="shared" si="66"/>
        <v/>
      </c>
      <c r="M308" s="92" t="str">
        <f t="shared" si="67"/>
        <v/>
      </c>
      <c r="N308" s="92" t="str">
        <f t="shared" si="68"/>
        <v/>
      </c>
      <c r="O308" s="76" t="str">
        <f>IF(Cadastro!D308="","",Cadastro!D308)</f>
        <v/>
      </c>
      <c r="P308" s="76" t="str">
        <f>IF(Cadastro!C308="","",Cadastro!C308)</f>
        <v/>
      </c>
      <c r="Q308" s="93" t="str">
        <f t="shared" si="77"/>
        <v/>
      </c>
      <c r="R308" s="94" t="str">
        <f>IF(Cadastro!H308="","",Cadastro!H308)</f>
        <v/>
      </c>
      <c r="S308" s="95" t="str">
        <f t="shared" si="78"/>
        <v/>
      </c>
      <c r="T308" s="96" t="str">
        <f t="shared" si="79"/>
        <v/>
      </c>
      <c r="U308" s="96" t="str">
        <f>IFERROR(IF(P308="","",SUMIF(Movimento!$D$9:$D$7010,Saldo!P308,Movimento!$I$9:$I$7010)+W308)/(V308+X308),"")</f>
        <v/>
      </c>
      <c r="V308" s="94" t="str">
        <f>IFERROR(IF(Cadastro!E308="","",Cadastro!E308),"")</f>
        <v/>
      </c>
      <c r="W308" s="97" t="str">
        <f>IFERROR(IF(Cadastro!I308="","",Cadastro!I308),"")</f>
        <v/>
      </c>
      <c r="X308" s="94" t="str">
        <f>IF(P308="","",SUMIF(Movimento!$D$9:$D$7010,Saldo!P308,Movimento!$G$9:$G$7010))</f>
        <v/>
      </c>
      <c r="Y308" s="94" t="str">
        <f>IF(P308="","",SUMIF(MovSaida!$D$9:$D$7010,Saldo!P308,MovSaida!$F$9:$F$7010))</f>
        <v/>
      </c>
      <c r="Z308" s="94" t="str">
        <f>IFERROR(IF(P308="","",SUMIFS(InvAjust!$G$9:$G$6009,InvAjust!$E$9:$E$6009,Saldo!P308,InvAjust!$C$9:$C$6009,"Add")-SUMIFS(InvAjust!$G$9:$G$6009,InvAjust!$E$9:$E$6009,Saldo!P308,InvAjust!$C$9:$C$6009,"Remove")),"")</f>
        <v/>
      </c>
      <c r="AA308" s="98" t="str">
        <f t="shared" si="80"/>
        <v/>
      </c>
    </row>
    <row r="309" spans="1:27" ht="18.95" customHeight="1" x14ac:dyDescent="0.25">
      <c r="A309" s="82"/>
      <c r="C309" s="89" t="str">
        <f t="shared" si="69"/>
        <v/>
      </c>
      <c r="D309" s="89" t="str">
        <f t="shared" si="70"/>
        <v/>
      </c>
      <c r="E309" s="89" t="str">
        <f t="shared" si="71"/>
        <v/>
      </c>
      <c r="F309" s="89" t="str">
        <f t="shared" si="72"/>
        <v/>
      </c>
      <c r="G309" s="90" t="str">
        <f t="shared" si="73"/>
        <v/>
      </c>
      <c r="H309" s="91" t="str">
        <f t="shared" si="74"/>
        <v/>
      </c>
      <c r="I309" s="91" t="str">
        <f t="shared" si="75"/>
        <v/>
      </c>
      <c r="J309" s="91" t="str">
        <f t="shared" si="76"/>
        <v/>
      </c>
      <c r="K309" s="92" t="str">
        <f t="shared" si="65"/>
        <v/>
      </c>
      <c r="L309" s="92" t="str">
        <f t="shared" si="66"/>
        <v/>
      </c>
      <c r="M309" s="92" t="str">
        <f t="shared" si="67"/>
        <v/>
      </c>
      <c r="N309" s="92" t="str">
        <f t="shared" si="68"/>
        <v/>
      </c>
      <c r="O309" s="76" t="str">
        <f>IF(Cadastro!D309="","",Cadastro!D309)</f>
        <v/>
      </c>
      <c r="P309" s="76" t="str">
        <f>IF(Cadastro!C309="","",Cadastro!C309)</f>
        <v/>
      </c>
      <c r="Q309" s="93" t="str">
        <f t="shared" si="77"/>
        <v/>
      </c>
      <c r="R309" s="94" t="str">
        <f>IF(Cadastro!H309="","",Cadastro!H309)</f>
        <v/>
      </c>
      <c r="S309" s="95" t="str">
        <f t="shared" si="78"/>
        <v/>
      </c>
      <c r="T309" s="96" t="str">
        <f t="shared" si="79"/>
        <v/>
      </c>
      <c r="U309" s="96" t="str">
        <f>IFERROR(IF(P309="","",SUMIF(Movimento!$D$9:$D$7010,Saldo!P309,Movimento!$I$9:$I$7010)+W309)/(V309+X309),"")</f>
        <v/>
      </c>
      <c r="V309" s="94" t="str">
        <f>IFERROR(IF(Cadastro!E309="","",Cadastro!E309),"")</f>
        <v/>
      </c>
      <c r="W309" s="97" t="str">
        <f>IFERROR(IF(Cadastro!I309="","",Cadastro!I309),"")</f>
        <v/>
      </c>
      <c r="X309" s="94" t="str">
        <f>IF(P309="","",SUMIF(Movimento!$D$9:$D$7010,Saldo!P309,Movimento!$G$9:$G$7010))</f>
        <v/>
      </c>
      <c r="Y309" s="94" t="str">
        <f>IF(P309="","",SUMIF(MovSaida!$D$9:$D$7010,Saldo!P309,MovSaida!$F$9:$F$7010))</f>
        <v/>
      </c>
      <c r="Z309" s="94" t="str">
        <f>IFERROR(IF(P309="","",SUMIFS(InvAjust!$G$9:$G$6009,InvAjust!$E$9:$E$6009,Saldo!P309,InvAjust!$C$9:$C$6009,"Add")-SUMIFS(InvAjust!$G$9:$G$6009,InvAjust!$E$9:$E$6009,Saldo!P309,InvAjust!$C$9:$C$6009,"Remove")),"")</f>
        <v/>
      </c>
      <c r="AA309" s="98" t="str">
        <f t="shared" si="80"/>
        <v/>
      </c>
    </row>
    <row r="310" spans="1:27" ht="18.95" customHeight="1" x14ac:dyDescent="0.25">
      <c r="A310" s="82"/>
      <c r="C310" s="89" t="str">
        <f t="shared" si="69"/>
        <v/>
      </c>
      <c r="D310" s="89" t="str">
        <f t="shared" si="70"/>
        <v/>
      </c>
      <c r="E310" s="89" t="str">
        <f t="shared" si="71"/>
        <v/>
      </c>
      <c r="F310" s="89" t="str">
        <f t="shared" si="72"/>
        <v/>
      </c>
      <c r="G310" s="90" t="str">
        <f t="shared" si="73"/>
        <v/>
      </c>
      <c r="H310" s="91" t="str">
        <f t="shared" si="74"/>
        <v/>
      </c>
      <c r="I310" s="91" t="str">
        <f t="shared" si="75"/>
        <v/>
      </c>
      <c r="J310" s="91" t="str">
        <f t="shared" si="76"/>
        <v/>
      </c>
      <c r="K310" s="92" t="str">
        <f t="shared" si="65"/>
        <v/>
      </c>
      <c r="L310" s="92" t="str">
        <f t="shared" si="66"/>
        <v/>
      </c>
      <c r="M310" s="92" t="str">
        <f t="shared" si="67"/>
        <v/>
      </c>
      <c r="N310" s="92" t="str">
        <f t="shared" si="68"/>
        <v/>
      </c>
      <c r="O310" s="76" t="str">
        <f>IF(Cadastro!D310="","",Cadastro!D310)</f>
        <v/>
      </c>
      <c r="P310" s="76" t="str">
        <f>IF(Cadastro!C310="","",Cadastro!C310)</f>
        <v/>
      </c>
      <c r="Q310" s="93" t="str">
        <f t="shared" si="77"/>
        <v/>
      </c>
      <c r="R310" s="94" t="str">
        <f>IF(Cadastro!H310="","",Cadastro!H310)</f>
        <v/>
      </c>
      <c r="S310" s="95" t="str">
        <f t="shared" si="78"/>
        <v/>
      </c>
      <c r="T310" s="96" t="str">
        <f t="shared" si="79"/>
        <v/>
      </c>
      <c r="U310" s="96" t="str">
        <f>IFERROR(IF(P310="","",SUMIF(Movimento!$D$9:$D$7010,Saldo!P310,Movimento!$I$9:$I$7010)+W310)/(V310+X310),"")</f>
        <v/>
      </c>
      <c r="V310" s="94" t="str">
        <f>IFERROR(IF(Cadastro!E310="","",Cadastro!E310),"")</f>
        <v/>
      </c>
      <c r="W310" s="97" t="str">
        <f>IFERROR(IF(Cadastro!I310="","",Cadastro!I310),"")</f>
        <v/>
      </c>
      <c r="X310" s="94" t="str">
        <f>IF(P310="","",SUMIF(Movimento!$D$9:$D$7010,Saldo!P310,Movimento!$G$9:$G$7010))</f>
        <v/>
      </c>
      <c r="Y310" s="94" t="str">
        <f>IF(P310="","",SUMIF(MovSaida!$D$9:$D$7010,Saldo!P310,MovSaida!$F$9:$F$7010))</f>
        <v/>
      </c>
      <c r="Z310" s="94" t="str">
        <f>IFERROR(IF(P310="","",SUMIFS(InvAjust!$G$9:$G$6009,InvAjust!$E$9:$E$6009,Saldo!P310,InvAjust!$C$9:$C$6009,"Add")-SUMIFS(InvAjust!$G$9:$G$6009,InvAjust!$E$9:$E$6009,Saldo!P310,InvAjust!$C$9:$C$6009,"Remove")),"")</f>
        <v/>
      </c>
      <c r="AA310" s="98" t="str">
        <f t="shared" si="80"/>
        <v/>
      </c>
    </row>
    <row r="311" spans="1:27" ht="18.95" customHeight="1" x14ac:dyDescent="0.25">
      <c r="A311" s="82"/>
      <c r="C311" s="89" t="str">
        <f t="shared" si="69"/>
        <v/>
      </c>
      <c r="D311" s="89" t="str">
        <f t="shared" si="70"/>
        <v/>
      </c>
      <c r="E311" s="89" t="str">
        <f t="shared" si="71"/>
        <v/>
      </c>
      <c r="F311" s="89" t="str">
        <f t="shared" si="72"/>
        <v/>
      </c>
      <c r="G311" s="90" t="str">
        <f t="shared" si="73"/>
        <v/>
      </c>
      <c r="H311" s="91" t="str">
        <f t="shared" si="74"/>
        <v/>
      </c>
      <c r="I311" s="91" t="str">
        <f t="shared" si="75"/>
        <v/>
      </c>
      <c r="J311" s="91" t="str">
        <f t="shared" si="76"/>
        <v/>
      </c>
      <c r="K311" s="92" t="str">
        <f t="shared" si="65"/>
        <v/>
      </c>
      <c r="L311" s="92" t="str">
        <f t="shared" si="66"/>
        <v/>
      </c>
      <c r="M311" s="92" t="str">
        <f t="shared" si="67"/>
        <v/>
      </c>
      <c r="N311" s="92" t="str">
        <f t="shared" si="68"/>
        <v/>
      </c>
      <c r="O311" s="76" t="str">
        <f>IF(Cadastro!D311="","",Cadastro!D311)</f>
        <v/>
      </c>
      <c r="P311" s="76" t="str">
        <f>IF(Cadastro!C311="","",Cadastro!C311)</f>
        <v/>
      </c>
      <c r="Q311" s="93" t="str">
        <f t="shared" si="77"/>
        <v/>
      </c>
      <c r="R311" s="94" t="str">
        <f>IF(Cadastro!H311="","",Cadastro!H311)</f>
        <v/>
      </c>
      <c r="S311" s="95" t="str">
        <f t="shared" si="78"/>
        <v/>
      </c>
      <c r="T311" s="96" t="str">
        <f t="shared" si="79"/>
        <v/>
      </c>
      <c r="U311" s="96" t="str">
        <f>IFERROR(IF(P311="","",SUMIF(Movimento!$D$9:$D$7010,Saldo!P311,Movimento!$I$9:$I$7010)+W311)/(V311+X311),"")</f>
        <v/>
      </c>
      <c r="V311" s="94" t="str">
        <f>IFERROR(IF(Cadastro!E311="","",Cadastro!E311),"")</f>
        <v/>
      </c>
      <c r="W311" s="97" t="str">
        <f>IFERROR(IF(Cadastro!I311="","",Cadastro!I311),"")</f>
        <v/>
      </c>
      <c r="X311" s="94" t="str">
        <f>IF(P311="","",SUMIF(Movimento!$D$9:$D$7010,Saldo!P311,Movimento!$G$9:$G$7010))</f>
        <v/>
      </c>
      <c r="Y311" s="94" t="str">
        <f>IF(P311="","",SUMIF(MovSaida!$D$9:$D$7010,Saldo!P311,MovSaida!$F$9:$F$7010))</f>
        <v/>
      </c>
      <c r="Z311" s="94" t="str">
        <f>IFERROR(IF(P311="","",SUMIFS(InvAjust!$G$9:$G$6009,InvAjust!$E$9:$E$6009,Saldo!P311,InvAjust!$C$9:$C$6009,"Add")-SUMIFS(InvAjust!$G$9:$G$6009,InvAjust!$E$9:$E$6009,Saldo!P311,InvAjust!$C$9:$C$6009,"Remove")),"")</f>
        <v/>
      </c>
      <c r="AA311" s="98" t="str">
        <f t="shared" si="80"/>
        <v/>
      </c>
    </row>
    <row r="312" spans="1:27" ht="18.95" customHeight="1" x14ac:dyDescent="0.25">
      <c r="A312" s="82"/>
      <c r="C312" s="89" t="str">
        <f t="shared" si="69"/>
        <v/>
      </c>
      <c r="D312" s="89" t="str">
        <f t="shared" si="70"/>
        <v/>
      </c>
      <c r="E312" s="89" t="str">
        <f t="shared" si="71"/>
        <v/>
      </c>
      <c r="F312" s="89" t="str">
        <f t="shared" si="72"/>
        <v/>
      </c>
      <c r="G312" s="90" t="str">
        <f t="shared" si="73"/>
        <v/>
      </c>
      <c r="H312" s="91" t="str">
        <f t="shared" si="74"/>
        <v/>
      </c>
      <c r="I312" s="91" t="str">
        <f t="shared" si="75"/>
        <v/>
      </c>
      <c r="J312" s="91" t="str">
        <f t="shared" si="76"/>
        <v/>
      </c>
      <c r="K312" s="92" t="str">
        <f t="shared" si="65"/>
        <v/>
      </c>
      <c r="L312" s="92" t="str">
        <f t="shared" si="66"/>
        <v/>
      </c>
      <c r="M312" s="92" t="str">
        <f t="shared" si="67"/>
        <v/>
      </c>
      <c r="N312" s="92" t="str">
        <f t="shared" si="68"/>
        <v/>
      </c>
      <c r="O312" s="76" t="str">
        <f>IF(Cadastro!D312="","",Cadastro!D312)</f>
        <v/>
      </c>
      <c r="P312" s="76" t="str">
        <f>IF(Cadastro!C312="","",Cadastro!C312)</f>
        <v/>
      </c>
      <c r="Q312" s="93" t="str">
        <f t="shared" si="77"/>
        <v/>
      </c>
      <c r="R312" s="94" t="str">
        <f>IF(Cadastro!H312="","",Cadastro!H312)</f>
        <v/>
      </c>
      <c r="S312" s="95" t="str">
        <f t="shared" si="78"/>
        <v/>
      </c>
      <c r="T312" s="96" t="str">
        <f t="shared" si="79"/>
        <v/>
      </c>
      <c r="U312" s="96" t="str">
        <f>IFERROR(IF(P312="","",SUMIF(Movimento!$D$9:$D$7010,Saldo!P312,Movimento!$I$9:$I$7010)+W312)/(V312+X312),"")</f>
        <v/>
      </c>
      <c r="V312" s="94" t="str">
        <f>IFERROR(IF(Cadastro!E312="","",Cadastro!E312),"")</f>
        <v/>
      </c>
      <c r="W312" s="97" t="str">
        <f>IFERROR(IF(Cadastro!I312="","",Cadastro!I312),"")</f>
        <v/>
      </c>
      <c r="X312" s="94" t="str">
        <f>IF(P312="","",SUMIF(Movimento!$D$9:$D$7010,Saldo!P312,Movimento!$G$9:$G$7010))</f>
        <v/>
      </c>
      <c r="Y312" s="94" t="str">
        <f>IF(P312="","",SUMIF(MovSaida!$D$9:$D$7010,Saldo!P312,MovSaida!$F$9:$F$7010))</f>
        <v/>
      </c>
      <c r="Z312" s="94" t="str">
        <f>IFERROR(IF(P312="","",SUMIFS(InvAjust!$G$9:$G$6009,InvAjust!$E$9:$E$6009,Saldo!P312,InvAjust!$C$9:$C$6009,"Add")-SUMIFS(InvAjust!$G$9:$G$6009,InvAjust!$E$9:$E$6009,Saldo!P312,InvAjust!$C$9:$C$6009,"Remove")),"")</f>
        <v/>
      </c>
      <c r="AA312" s="98" t="str">
        <f t="shared" si="80"/>
        <v/>
      </c>
    </row>
    <row r="313" spans="1:27" ht="18.95" customHeight="1" x14ac:dyDescent="0.25">
      <c r="A313" s="82"/>
      <c r="C313" s="89" t="str">
        <f t="shared" si="69"/>
        <v/>
      </c>
      <c r="D313" s="89" t="str">
        <f t="shared" si="70"/>
        <v/>
      </c>
      <c r="E313" s="89" t="str">
        <f t="shared" si="71"/>
        <v/>
      </c>
      <c r="F313" s="89" t="str">
        <f t="shared" si="72"/>
        <v/>
      </c>
      <c r="G313" s="90" t="str">
        <f t="shared" si="73"/>
        <v/>
      </c>
      <c r="H313" s="91" t="str">
        <f t="shared" si="74"/>
        <v/>
      </c>
      <c r="I313" s="91" t="str">
        <f t="shared" si="75"/>
        <v/>
      </c>
      <c r="J313" s="91" t="str">
        <f t="shared" si="76"/>
        <v/>
      </c>
      <c r="K313" s="92" t="str">
        <f t="shared" si="65"/>
        <v/>
      </c>
      <c r="L313" s="92" t="str">
        <f t="shared" si="66"/>
        <v/>
      </c>
      <c r="M313" s="92" t="str">
        <f t="shared" si="67"/>
        <v/>
      </c>
      <c r="N313" s="92" t="str">
        <f t="shared" si="68"/>
        <v/>
      </c>
      <c r="O313" s="76" t="str">
        <f>IF(Cadastro!D313="","",Cadastro!D313)</f>
        <v/>
      </c>
      <c r="P313" s="76" t="str">
        <f>IF(Cadastro!C313="","",Cadastro!C313)</f>
        <v/>
      </c>
      <c r="Q313" s="93" t="str">
        <f t="shared" si="77"/>
        <v/>
      </c>
      <c r="R313" s="94" t="str">
        <f>IF(Cadastro!H313="","",Cadastro!H313)</f>
        <v/>
      </c>
      <c r="S313" s="95" t="str">
        <f t="shared" si="78"/>
        <v/>
      </c>
      <c r="T313" s="96" t="str">
        <f t="shared" si="79"/>
        <v/>
      </c>
      <c r="U313" s="96" t="str">
        <f>IFERROR(IF(P313="","",SUMIF(Movimento!$D$9:$D$7010,Saldo!P313,Movimento!$I$9:$I$7010)+W313)/(V313+X313),"")</f>
        <v/>
      </c>
      <c r="V313" s="94" t="str">
        <f>IFERROR(IF(Cadastro!E313="","",Cadastro!E313),"")</f>
        <v/>
      </c>
      <c r="W313" s="97" t="str">
        <f>IFERROR(IF(Cadastro!I313="","",Cadastro!I313),"")</f>
        <v/>
      </c>
      <c r="X313" s="94" t="str">
        <f>IF(P313="","",SUMIF(Movimento!$D$9:$D$7010,Saldo!P313,Movimento!$G$9:$G$7010))</f>
        <v/>
      </c>
      <c r="Y313" s="94" t="str">
        <f>IF(P313="","",SUMIF(MovSaida!$D$9:$D$7010,Saldo!P313,MovSaida!$F$9:$F$7010))</f>
        <v/>
      </c>
      <c r="Z313" s="94" t="str">
        <f>IFERROR(IF(P313="","",SUMIFS(InvAjust!$G$9:$G$6009,InvAjust!$E$9:$E$6009,Saldo!P313,InvAjust!$C$9:$C$6009,"Add")-SUMIFS(InvAjust!$G$9:$G$6009,InvAjust!$E$9:$E$6009,Saldo!P313,InvAjust!$C$9:$C$6009,"Remove")),"")</f>
        <v/>
      </c>
      <c r="AA313" s="98" t="str">
        <f t="shared" si="80"/>
        <v/>
      </c>
    </row>
    <row r="314" spans="1:27" ht="18.95" customHeight="1" x14ac:dyDescent="0.25">
      <c r="A314" s="82"/>
      <c r="C314" s="89" t="str">
        <f t="shared" si="69"/>
        <v/>
      </c>
      <c r="D314" s="89" t="str">
        <f t="shared" si="70"/>
        <v/>
      </c>
      <c r="E314" s="89" t="str">
        <f t="shared" si="71"/>
        <v/>
      </c>
      <c r="F314" s="89" t="str">
        <f t="shared" si="72"/>
        <v/>
      </c>
      <c r="G314" s="90" t="str">
        <f t="shared" si="73"/>
        <v/>
      </c>
      <c r="H314" s="91" t="str">
        <f t="shared" si="74"/>
        <v/>
      </c>
      <c r="I314" s="91" t="str">
        <f t="shared" si="75"/>
        <v/>
      </c>
      <c r="J314" s="91" t="str">
        <f t="shared" si="76"/>
        <v/>
      </c>
      <c r="K314" s="92" t="str">
        <f t="shared" si="65"/>
        <v/>
      </c>
      <c r="L314" s="92" t="str">
        <f t="shared" si="66"/>
        <v/>
      </c>
      <c r="M314" s="92" t="str">
        <f t="shared" si="67"/>
        <v/>
      </c>
      <c r="N314" s="92" t="str">
        <f t="shared" si="68"/>
        <v/>
      </c>
      <c r="O314" s="76" t="str">
        <f>IF(Cadastro!D314="","",Cadastro!D314)</f>
        <v/>
      </c>
      <c r="P314" s="76" t="str">
        <f>IF(Cadastro!C314="","",Cadastro!C314)</f>
        <v/>
      </c>
      <c r="Q314" s="93" t="str">
        <f t="shared" si="77"/>
        <v/>
      </c>
      <c r="R314" s="94" t="str">
        <f>IF(Cadastro!H314="","",Cadastro!H314)</f>
        <v/>
      </c>
      <c r="S314" s="95" t="str">
        <f t="shared" si="78"/>
        <v/>
      </c>
      <c r="T314" s="96" t="str">
        <f t="shared" si="79"/>
        <v/>
      </c>
      <c r="U314" s="96" t="str">
        <f>IFERROR(IF(P314="","",SUMIF(Movimento!$D$9:$D$7010,Saldo!P314,Movimento!$I$9:$I$7010)+W314)/(V314+X314),"")</f>
        <v/>
      </c>
      <c r="V314" s="94" t="str">
        <f>IFERROR(IF(Cadastro!E314="","",Cadastro!E314),"")</f>
        <v/>
      </c>
      <c r="W314" s="97" t="str">
        <f>IFERROR(IF(Cadastro!I314="","",Cadastro!I314),"")</f>
        <v/>
      </c>
      <c r="X314" s="94" t="str">
        <f>IF(P314="","",SUMIF(Movimento!$D$9:$D$7010,Saldo!P314,Movimento!$G$9:$G$7010))</f>
        <v/>
      </c>
      <c r="Y314" s="94" t="str">
        <f>IF(P314="","",SUMIF(MovSaida!$D$9:$D$7010,Saldo!P314,MovSaida!$F$9:$F$7010))</f>
        <v/>
      </c>
      <c r="Z314" s="94" t="str">
        <f>IFERROR(IF(P314="","",SUMIFS(InvAjust!$G$9:$G$6009,InvAjust!$E$9:$E$6009,Saldo!P314,InvAjust!$C$9:$C$6009,"Add")-SUMIFS(InvAjust!$G$9:$G$6009,InvAjust!$E$9:$E$6009,Saldo!P314,InvAjust!$C$9:$C$6009,"Remove")),"")</f>
        <v/>
      </c>
      <c r="AA314" s="98" t="str">
        <f t="shared" si="80"/>
        <v/>
      </c>
    </row>
    <row r="315" spans="1:27" ht="18.95" customHeight="1" x14ac:dyDescent="0.25">
      <c r="A315" s="82"/>
      <c r="C315" s="89" t="str">
        <f t="shared" si="69"/>
        <v/>
      </c>
      <c r="D315" s="89" t="str">
        <f t="shared" si="70"/>
        <v/>
      </c>
      <c r="E315" s="89" t="str">
        <f t="shared" si="71"/>
        <v/>
      </c>
      <c r="F315" s="89" t="str">
        <f t="shared" si="72"/>
        <v/>
      </c>
      <c r="G315" s="90" t="str">
        <f t="shared" si="73"/>
        <v/>
      </c>
      <c r="H315" s="91" t="str">
        <f t="shared" si="74"/>
        <v/>
      </c>
      <c r="I315" s="91" t="str">
        <f t="shared" si="75"/>
        <v/>
      </c>
      <c r="J315" s="91" t="str">
        <f t="shared" si="76"/>
        <v/>
      </c>
      <c r="K315" s="92" t="str">
        <f t="shared" si="65"/>
        <v/>
      </c>
      <c r="L315" s="92" t="str">
        <f t="shared" si="66"/>
        <v/>
      </c>
      <c r="M315" s="92" t="str">
        <f t="shared" si="67"/>
        <v/>
      </c>
      <c r="N315" s="92" t="str">
        <f t="shared" si="68"/>
        <v/>
      </c>
      <c r="O315" s="76" t="str">
        <f>IF(Cadastro!D315="","",Cadastro!D315)</f>
        <v/>
      </c>
      <c r="P315" s="76" t="str">
        <f>IF(Cadastro!C315="","",Cadastro!C315)</f>
        <v/>
      </c>
      <c r="Q315" s="93" t="str">
        <f t="shared" si="77"/>
        <v/>
      </c>
      <c r="R315" s="94" t="str">
        <f>IF(Cadastro!H315="","",Cadastro!H315)</f>
        <v/>
      </c>
      <c r="S315" s="95" t="str">
        <f t="shared" si="78"/>
        <v/>
      </c>
      <c r="T315" s="96" t="str">
        <f t="shared" si="79"/>
        <v/>
      </c>
      <c r="U315" s="96" t="str">
        <f>IFERROR(IF(P315="","",SUMIF(Movimento!$D$9:$D$7010,Saldo!P315,Movimento!$I$9:$I$7010)+W315)/(V315+X315),"")</f>
        <v/>
      </c>
      <c r="V315" s="94" t="str">
        <f>IFERROR(IF(Cadastro!E315="","",Cadastro!E315),"")</f>
        <v/>
      </c>
      <c r="W315" s="97" t="str">
        <f>IFERROR(IF(Cadastro!I315="","",Cadastro!I315),"")</f>
        <v/>
      </c>
      <c r="X315" s="94" t="str">
        <f>IF(P315="","",SUMIF(Movimento!$D$9:$D$7010,Saldo!P315,Movimento!$G$9:$G$7010))</f>
        <v/>
      </c>
      <c r="Y315" s="94" t="str">
        <f>IF(P315="","",SUMIF(MovSaida!$D$9:$D$7010,Saldo!P315,MovSaida!$F$9:$F$7010))</f>
        <v/>
      </c>
      <c r="Z315" s="94" t="str">
        <f>IFERROR(IF(P315="","",SUMIFS(InvAjust!$G$9:$G$6009,InvAjust!$E$9:$E$6009,Saldo!P315,InvAjust!$C$9:$C$6009,"Add")-SUMIFS(InvAjust!$G$9:$G$6009,InvAjust!$E$9:$E$6009,Saldo!P315,InvAjust!$C$9:$C$6009,"Remove")),"")</f>
        <v/>
      </c>
      <c r="AA315" s="98" t="str">
        <f t="shared" si="80"/>
        <v/>
      </c>
    </row>
    <row r="316" spans="1:27" ht="18.95" customHeight="1" x14ac:dyDescent="0.25">
      <c r="A316" s="82"/>
      <c r="C316" s="89" t="str">
        <f t="shared" si="69"/>
        <v/>
      </c>
      <c r="D316" s="89" t="str">
        <f t="shared" si="70"/>
        <v/>
      </c>
      <c r="E316" s="89" t="str">
        <f t="shared" si="71"/>
        <v/>
      </c>
      <c r="F316" s="89" t="str">
        <f t="shared" si="72"/>
        <v/>
      </c>
      <c r="G316" s="90" t="str">
        <f t="shared" si="73"/>
        <v/>
      </c>
      <c r="H316" s="91" t="str">
        <f t="shared" si="74"/>
        <v/>
      </c>
      <c r="I316" s="91" t="str">
        <f t="shared" si="75"/>
        <v/>
      </c>
      <c r="J316" s="91" t="str">
        <f t="shared" si="76"/>
        <v/>
      </c>
      <c r="K316" s="92" t="str">
        <f t="shared" si="65"/>
        <v/>
      </c>
      <c r="L316" s="92" t="str">
        <f t="shared" si="66"/>
        <v/>
      </c>
      <c r="M316" s="92" t="str">
        <f t="shared" si="67"/>
        <v/>
      </c>
      <c r="N316" s="92" t="str">
        <f t="shared" si="68"/>
        <v/>
      </c>
      <c r="O316" s="76" t="str">
        <f>IF(Cadastro!D316="","",Cadastro!D316)</f>
        <v/>
      </c>
      <c r="P316" s="76" t="str">
        <f>IF(Cadastro!C316="","",Cadastro!C316)</f>
        <v/>
      </c>
      <c r="Q316" s="93" t="str">
        <f t="shared" si="77"/>
        <v/>
      </c>
      <c r="R316" s="94" t="str">
        <f>IF(Cadastro!H316="","",Cadastro!H316)</f>
        <v/>
      </c>
      <c r="S316" s="95" t="str">
        <f t="shared" si="78"/>
        <v/>
      </c>
      <c r="T316" s="96" t="str">
        <f t="shared" si="79"/>
        <v/>
      </c>
      <c r="U316" s="96" t="str">
        <f>IFERROR(IF(P316="","",SUMIF(Movimento!$D$9:$D$7010,Saldo!P316,Movimento!$I$9:$I$7010)+W316)/(V316+X316),"")</f>
        <v/>
      </c>
      <c r="V316" s="94" t="str">
        <f>IFERROR(IF(Cadastro!E316="","",Cadastro!E316),"")</f>
        <v/>
      </c>
      <c r="W316" s="97" t="str">
        <f>IFERROR(IF(Cadastro!I316="","",Cadastro!I316),"")</f>
        <v/>
      </c>
      <c r="X316" s="94" t="str">
        <f>IF(P316="","",SUMIF(Movimento!$D$9:$D$7010,Saldo!P316,Movimento!$G$9:$G$7010))</f>
        <v/>
      </c>
      <c r="Y316" s="94" t="str">
        <f>IF(P316="","",SUMIF(MovSaida!$D$9:$D$7010,Saldo!P316,MovSaida!$F$9:$F$7010))</f>
        <v/>
      </c>
      <c r="Z316" s="94" t="str">
        <f>IFERROR(IF(P316="","",SUMIFS(InvAjust!$G$9:$G$6009,InvAjust!$E$9:$E$6009,Saldo!P316,InvAjust!$C$9:$C$6009,"Add")-SUMIFS(InvAjust!$G$9:$G$6009,InvAjust!$E$9:$E$6009,Saldo!P316,InvAjust!$C$9:$C$6009,"Remove")),"")</f>
        <v/>
      </c>
      <c r="AA316" s="98" t="str">
        <f t="shared" si="80"/>
        <v/>
      </c>
    </row>
    <row r="317" spans="1:27" ht="18.95" customHeight="1" x14ac:dyDescent="0.25">
      <c r="A317" s="82"/>
      <c r="C317" s="89" t="str">
        <f t="shared" si="69"/>
        <v/>
      </c>
      <c r="D317" s="89" t="str">
        <f t="shared" si="70"/>
        <v/>
      </c>
      <c r="E317" s="89" t="str">
        <f t="shared" si="71"/>
        <v/>
      </c>
      <c r="F317" s="89" t="str">
        <f t="shared" si="72"/>
        <v/>
      </c>
      <c r="G317" s="90" t="str">
        <f t="shared" si="73"/>
        <v/>
      </c>
      <c r="H317" s="91" t="str">
        <f t="shared" si="74"/>
        <v/>
      </c>
      <c r="I317" s="91" t="str">
        <f t="shared" si="75"/>
        <v/>
      </c>
      <c r="J317" s="91" t="str">
        <f t="shared" si="76"/>
        <v/>
      </c>
      <c r="K317" s="92" t="str">
        <f t="shared" si="65"/>
        <v/>
      </c>
      <c r="L317" s="92" t="str">
        <f t="shared" si="66"/>
        <v/>
      </c>
      <c r="M317" s="92" t="str">
        <f t="shared" si="67"/>
        <v/>
      </c>
      <c r="N317" s="92" t="str">
        <f t="shared" si="68"/>
        <v/>
      </c>
      <c r="O317" s="76" t="str">
        <f>IF(Cadastro!D317="","",Cadastro!D317)</f>
        <v/>
      </c>
      <c r="P317" s="76" t="str">
        <f>IF(Cadastro!C317="","",Cadastro!C317)</f>
        <v/>
      </c>
      <c r="Q317" s="93" t="str">
        <f t="shared" si="77"/>
        <v/>
      </c>
      <c r="R317" s="94" t="str">
        <f>IF(Cadastro!H317="","",Cadastro!H317)</f>
        <v/>
      </c>
      <c r="S317" s="95" t="str">
        <f t="shared" si="78"/>
        <v/>
      </c>
      <c r="T317" s="96" t="str">
        <f t="shared" si="79"/>
        <v/>
      </c>
      <c r="U317" s="96" t="str">
        <f>IFERROR(IF(P317="","",SUMIF(Movimento!$D$9:$D$7010,Saldo!P317,Movimento!$I$9:$I$7010)+W317)/(V317+X317),"")</f>
        <v/>
      </c>
      <c r="V317" s="94" t="str">
        <f>IFERROR(IF(Cadastro!E317="","",Cadastro!E317),"")</f>
        <v/>
      </c>
      <c r="W317" s="97" t="str">
        <f>IFERROR(IF(Cadastro!I317="","",Cadastro!I317),"")</f>
        <v/>
      </c>
      <c r="X317" s="94" t="str">
        <f>IF(P317="","",SUMIF(Movimento!$D$9:$D$7010,Saldo!P317,Movimento!$G$9:$G$7010))</f>
        <v/>
      </c>
      <c r="Y317" s="94" t="str">
        <f>IF(P317="","",SUMIF(MovSaida!$D$9:$D$7010,Saldo!P317,MovSaida!$F$9:$F$7010))</f>
        <v/>
      </c>
      <c r="Z317" s="94" t="str">
        <f>IFERROR(IF(P317="","",SUMIFS(InvAjust!$G$9:$G$6009,InvAjust!$E$9:$E$6009,Saldo!P317,InvAjust!$C$9:$C$6009,"Add")-SUMIFS(InvAjust!$G$9:$G$6009,InvAjust!$E$9:$E$6009,Saldo!P317,InvAjust!$C$9:$C$6009,"Remove")),"")</f>
        <v/>
      </c>
      <c r="AA317" s="98" t="str">
        <f t="shared" si="80"/>
        <v/>
      </c>
    </row>
    <row r="318" spans="1:27" ht="18.95" customHeight="1" x14ac:dyDescent="0.25">
      <c r="A318" s="82"/>
      <c r="C318" s="89" t="str">
        <f t="shared" si="69"/>
        <v/>
      </c>
      <c r="D318" s="89" t="str">
        <f t="shared" si="70"/>
        <v/>
      </c>
      <c r="E318" s="89" t="str">
        <f t="shared" si="71"/>
        <v/>
      </c>
      <c r="F318" s="89" t="str">
        <f t="shared" si="72"/>
        <v/>
      </c>
      <c r="G318" s="90" t="str">
        <f t="shared" si="73"/>
        <v/>
      </c>
      <c r="H318" s="91" t="str">
        <f t="shared" si="74"/>
        <v/>
      </c>
      <c r="I318" s="91" t="str">
        <f t="shared" si="75"/>
        <v/>
      </c>
      <c r="J318" s="91" t="str">
        <f t="shared" si="76"/>
        <v/>
      </c>
      <c r="K318" s="92" t="str">
        <f t="shared" si="65"/>
        <v/>
      </c>
      <c r="L318" s="92" t="str">
        <f t="shared" si="66"/>
        <v/>
      </c>
      <c r="M318" s="92" t="str">
        <f t="shared" si="67"/>
        <v/>
      </c>
      <c r="N318" s="92" t="str">
        <f t="shared" si="68"/>
        <v/>
      </c>
      <c r="O318" s="76" t="str">
        <f>IF(Cadastro!D318="","",Cadastro!D318)</f>
        <v/>
      </c>
      <c r="P318" s="76" t="str">
        <f>IF(Cadastro!C318="","",Cadastro!C318)</f>
        <v/>
      </c>
      <c r="Q318" s="93" t="str">
        <f t="shared" si="77"/>
        <v/>
      </c>
      <c r="R318" s="94" t="str">
        <f>IF(Cadastro!H318="","",Cadastro!H318)</f>
        <v/>
      </c>
      <c r="S318" s="95" t="str">
        <f t="shared" si="78"/>
        <v/>
      </c>
      <c r="T318" s="96" t="str">
        <f t="shared" si="79"/>
        <v/>
      </c>
      <c r="U318" s="96" t="str">
        <f>IFERROR(IF(P318="","",SUMIF(Movimento!$D$9:$D$7010,Saldo!P318,Movimento!$I$9:$I$7010)+W318)/(V318+X318),"")</f>
        <v/>
      </c>
      <c r="V318" s="94" t="str">
        <f>IFERROR(IF(Cadastro!E318="","",Cadastro!E318),"")</f>
        <v/>
      </c>
      <c r="W318" s="97" t="str">
        <f>IFERROR(IF(Cadastro!I318="","",Cadastro!I318),"")</f>
        <v/>
      </c>
      <c r="X318" s="94" t="str">
        <f>IF(P318="","",SUMIF(Movimento!$D$9:$D$7010,Saldo!P318,Movimento!$G$9:$G$7010))</f>
        <v/>
      </c>
      <c r="Y318" s="94" t="str">
        <f>IF(P318="","",SUMIF(MovSaida!$D$9:$D$7010,Saldo!P318,MovSaida!$F$9:$F$7010))</f>
        <v/>
      </c>
      <c r="Z318" s="94" t="str">
        <f>IFERROR(IF(P318="","",SUMIFS(InvAjust!$G$9:$G$6009,InvAjust!$E$9:$E$6009,Saldo!P318,InvAjust!$C$9:$C$6009,"Add")-SUMIFS(InvAjust!$G$9:$G$6009,InvAjust!$E$9:$E$6009,Saldo!P318,InvAjust!$C$9:$C$6009,"Remove")),"")</f>
        <v/>
      </c>
      <c r="AA318" s="98" t="str">
        <f t="shared" si="80"/>
        <v/>
      </c>
    </row>
    <row r="319" spans="1:27" ht="18.95" customHeight="1" x14ac:dyDescent="0.25">
      <c r="A319" s="82"/>
      <c r="C319" s="89" t="str">
        <f t="shared" si="69"/>
        <v/>
      </c>
      <c r="D319" s="89" t="str">
        <f t="shared" si="70"/>
        <v/>
      </c>
      <c r="E319" s="89" t="str">
        <f t="shared" si="71"/>
        <v/>
      </c>
      <c r="F319" s="89" t="str">
        <f t="shared" si="72"/>
        <v/>
      </c>
      <c r="G319" s="90" t="str">
        <f t="shared" si="73"/>
        <v/>
      </c>
      <c r="H319" s="91" t="str">
        <f t="shared" si="74"/>
        <v/>
      </c>
      <c r="I319" s="91" t="str">
        <f t="shared" si="75"/>
        <v/>
      </c>
      <c r="J319" s="91" t="str">
        <f t="shared" si="76"/>
        <v/>
      </c>
      <c r="K319" s="92" t="str">
        <f t="shared" si="65"/>
        <v/>
      </c>
      <c r="L319" s="92" t="str">
        <f t="shared" si="66"/>
        <v/>
      </c>
      <c r="M319" s="92" t="str">
        <f t="shared" si="67"/>
        <v/>
      </c>
      <c r="N319" s="92" t="str">
        <f t="shared" si="68"/>
        <v/>
      </c>
      <c r="O319" s="76" t="str">
        <f>IF(Cadastro!D319="","",Cadastro!D319)</f>
        <v/>
      </c>
      <c r="P319" s="76" t="str">
        <f>IF(Cadastro!C319="","",Cadastro!C319)</f>
        <v/>
      </c>
      <c r="Q319" s="93" t="str">
        <f t="shared" si="77"/>
        <v/>
      </c>
      <c r="R319" s="94" t="str">
        <f>IF(Cadastro!H319="","",Cadastro!H319)</f>
        <v/>
      </c>
      <c r="S319" s="95" t="str">
        <f t="shared" si="78"/>
        <v/>
      </c>
      <c r="T319" s="96" t="str">
        <f t="shared" si="79"/>
        <v/>
      </c>
      <c r="U319" s="96" t="str">
        <f>IFERROR(IF(P319="","",SUMIF(Movimento!$D$9:$D$7010,Saldo!P319,Movimento!$I$9:$I$7010)+W319)/(V319+X319),"")</f>
        <v/>
      </c>
      <c r="V319" s="94" t="str">
        <f>IFERROR(IF(Cadastro!E319="","",Cadastro!E319),"")</f>
        <v/>
      </c>
      <c r="W319" s="97" t="str">
        <f>IFERROR(IF(Cadastro!I319="","",Cadastro!I319),"")</f>
        <v/>
      </c>
      <c r="X319" s="94" t="str">
        <f>IF(P319="","",SUMIF(Movimento!$D$9:$D$7010,Saldo!P319,Movimento!$G$9:$G$7010))</f>
        <v/>
      </c>
      <c r="Y319" s="94" t="str">
        <f>IF(P319="","",SUMIF(MovSaida!$D$9:$D$7010,Saldo!P319,MovSaida!$F$9:$F$7010))</f>
        <v/>
      </c>
      <c r="Z319" s="94" t="str">
        <f>IFERROR(IF(P319="","",SUMIFS(InvAjust!$G$9:$G$6009,InvAjust!$E$9:$E$6009,Saldo!P319,InvAjust!$C$9:$C$6009,"Add")-SUMIFS(InvAjust!$G$9:$G$6009,InvAjust!$E$9:$E$6009,Saldo!P319,InvAjust!$C$9:$C$6009,"Remove")),"")</f>
        <v/>
      </c>
      <c r="AA319" s="98" t="str">
        <f t="shared" si="80"/>
        <v/>
      </c>
    </row>
    <row r="320" spans="1:27" ht="18.95" customHeight="1" x14ac:dyDescent="0.25">
      <c r="A320" s="82"/>
      <c r="C320" s="89" t="str">
        <f t="shared" si="69"/>
        <v/>
      </c>
      <c r="D320" s="89" t="str">
        <f t="shared" si="70"/>
        <v/>
      </c>
      <c r="E320" s="89" t="str">
        <f t="shared" si="71"/>
        <v/>
      </c>
      <c r="F320" s="89" t="str">
        <f t="shared" si="72"/>
        <v/>
      </c>
      <c r="G320" s="90" t="str">
        <f t="shared" si="73"/>
        <v/>
      </c>
      <c r="H320" s="91" t="str">
        <f t="shared" si="74"/>
        <v/>
      </c>
      <c r="I320" s="91" t="str">
        <f t="shared" si="75"/>
        <v/>
      </c>
      <c r="J320" s="91" t="str">
        <f t="shared" si="76"/>
        <v/>
      </c>
      <c r="K320" s="92" t="str">
        <f t="shared" si="65"/>
        <v/>
      </c>
      <c r="L320" s="92" t="str">
        <f t="shared" si="66"/>
        <v/>
      </c>
      <c r="M320" s="92" t="str">
        <f t="shared" si="67"/>
        <v/>
      </c>
      <c r="N320" s="92" t="str">
        <f t="shared" si="68"/>
        <v/>
      </c>
      <c r="O320" s="76" t="str">
        <f>IF(Cadastro!D320="","",Cadastro!D320)</f>
        <v/>
      </c>
      <c r="P320" s="76" t="str">
        <f>IF(Cadastro!C320="","",Cadastro!C320)</f>
        <v/>
      </c>
      <c r="Q320" s="93" t="str">
        <f t="shared" si="77"/>
        <v/>
      </c>
      <c r="R320" s="94" t="str">
        <f>IF(Cadastro!H320="","",Cadastro!H320)</f>
        <v/>
      </c>
      <c r="S320" s="95" t="str">
        <f t="shared" si="78"/>
        <v/>
      </c>
      <c r="T320" s="96" t="str">
        <f t="shared" si="79"/>
        <v/>
      </c>
      <c r="U320" s="96" t="str">
        <f>IFERROR(IF(P320="","",SUMIF(Movimento!$D$9:$D$7010,Saldo!P320,Movimento!$I$9:$I$7010)+W320)/(V320+X320),"")</f>
        <v/>
      </c>
      <c r="V320" s="94" t="str">
        <f>IFERROR(IF(Cadastro!E320="","",Cadastro!E320),"")</f>
        <v/>
      </c>
      <c r="W320" s="97" t="str">
        <f>IFERROR(IF(Cadastro!I320="","",Cadastro!I320),"")</f>
        <v/>
      </c>
      <c r="X320" s="94" t="str">
        <f>IF(P320="","",SUMIF(Movimento!$D$9:$D$7010,Saldo!P320,Movimento!$G$9:$G$7010))</f>
        <v/>
      </c>
      <c r="Y320" s="94" t="str">
        <f>IF(P320="","",SUMIF(MovSaida!$D$9:$D$7010,Saldo!P320,MovSaida!$F$9:$F$7010))</f>
        <v/>
      </c>
      <c r="Z320" s="94" t="str">
        <f>IFERROR(IF(P320="","",SUMIFS(InvAjust!$G$9:$G$6009,InvAjust!$E$9:$E$6009,Saldo!P320,InvAjust!$C$9:$C$6009,"Add")-SUMIFS(InvAjust!$G$9:$G$6009,InvAjust!$E$9:$E$6009,Saldo!P320,InvAjust!$C$9:$C$6009,"Remove")),"")</f>
        <v/>
      </c>
      <c r="AA320" s="98" t="str">
        <f t="shared" si="80"/>
        <v/>
      </c>
    </row>
    <row r="321" spans="1:27" ht="18.95" customHeight="1" x14ac:dyDescent="0.25">
      <c r="A321" s="82"/>
      <c r="C321" s="89" t="str">
        <f t="shared" si="69"/>
        <v/>
      </c>
      <c r="D321" s="89" t="str">
        <f t="shared" si="70"/>
        <v/>
      </c>
      <c r="E321" s="89" t="str">
        <f t="shared" si="71"/>
        <v/>
      </c>
      <c r="F321" s="89" t="str">
        <f t="shared" si="72"/>
        <v/>
      </c>
      <c r="G321" s="90" t="str">
        <f t="shared" si="73"/>
        <v/>
      </c>
      <c r="H321" s="91" t="str">
        <f t="shared" si="74"/>
        <v/>
      </c>
      <c r="I321" s="91" t="str">
        <f t="shared" si="75"/>
        <v/>
      </c>
      <c r="J321" s="91" t="str">
        <f t="shared" si="76"/>
        <v/>
      </c>
      <c r="K321" s="92" t="str">
        <f t="shared" si="65"/>
        <v/>
      </c>
      <c r="L321" s="92" t="str">
        <f t="shared" si="66"/>
        <v/>
      </c>
      <c r="M321" s="92" t="str">
        <f t="shared" si="67"/>
        <v/>
      </c>
      <c r="N321" s="92" t="str">
        <f t="shared" si="68"/>
        <v/>
      </c>
      <c r="O321" s="76" t="str">
        <f>IF(Cadastro!D321="","",Cadastro!D321)</f>
        <v/>
      </c>
      <c r="P321" s="76" t="str">
        <f>IF(Cadastro!C321="","",Cadastro!C321)</f>
        <v/>
      </c>
      <c r="Q321" s="93" t="str">
        <f t="shared" si="77"/>
        <v/>
      </c>
      <c r="R321" s="94" t="str">
        <f>IF(Cadastro!H321="","",Cadastro!H321)</f>
        <v/>
      </c>
      <c r="S321" s="95" t="str">
        <f t="shared" si="78"/>
        <v/>
      </c>
      <c r="T321" s="96" t="str">
        <f t="shared" si="79"/>
        <v/>
      </c>
      <c r="U321" s="96" t="str">
        <f>IFERROR(IF(P321="","",SUMIF(Movimento!$D$9:$D$7010,Saldo!P321,Movimento!$I$9:$I$7010)+W321)/(V321+X321),"")</f>
        <v/>
      </c>
      <c r="V321" s="94" t="str">
        <f>IFERROR(IF(Cadastro!E321="","",Cadastro!E321),"")</f>
        <v/>
      </c>
      <c r="W321" s="97" t="str">
        <f>IFERROR(IF(Cadastro!I321="","",Cadastro!I321),"")</f>
        <v/>
      </c>
      <c r="X321" s="94" t="str">
        <f>IF(P321="","",SUMIF(Movimento!$D$9:$D$7010,Saldo!P321,Movimento!$G$9:$G$7010))</f>
        <v/>
      </c>
      <c r="Y321" s="94" t="str">
        <f>IF(P321="","",SUMIF(MovSaida!$D$9:$D$7010,Saldo!P321,MovSaida!$F$9:$F$7010))</f>
        <v/>
      </c>
      <c r="Z321" s="94" t="str">
        <f>IFERROR(IF(P321="","",SUMIFS(InvAjust!$G$9:$G$6009,InvAjust!$E$9:$E$6009,Saldo!P321,InvAjust!$C$9:$C$6009,"Add")-SUMIFS(InvAjust!$G$9:$G$6009,InvAjust!$E$9:$E$6009,Saldo!P321,InvAjust!$C$9:$C$6009,"Remove")),"")</f>
        <v/>
      </c>
      <c r="AA321" s="98" t="str">
        <f t="shared" si="80"/>
        <v/>
      </c>
    </row>
    <row r="322" spans="1:27" ht="18.95" customHeight="1" x14ac:dyDescent="0.25">
      <c r="A322" s="82"/>
      <c r="C322" s="89" t="str">
        <f t="shared" si="69"/>
        <v/>
      </c>
      <c r="D322" s="89" t="str">
        <f t="shared" si="70"/>
        <v/>
      </c>
      <c r="E322" s="89" t="str">
        <f t="shared" si="71"/>
        <v/>
      </c>
      <c r="F322" s="89" t="str">
        <f t="shared" si="72"/>
        <v/>
      </c>
      <c r="G322" s="90" t="str">
        <f t="shared" si="73"/>
        <v/>
      </c>
      <c r="H322" s="91" t="str">
        <f t="shared" si="74"/>
        <v/>
      </c>
      <c r="I322" s="91" t="str">
        <f t="shared" si="75"/>
        <v/>
      </c>
      <c r="J322" s="91" t="str">
        <f t="shared" si="76"/>
        <v/>
      </c>
      <c r="K322" s="92" t="str">
        <f t="shared" si="65"/>
        <v/>
      </c>
      <c r="L322" s="92" t="str">
        <f t="shared" si="66"/>
        <v/>
      </c>
      <c r="M322" s="92" t="str">
        <f t="shared" si="67"/>
        <v/>
      </c>
      <c r="N322" s="92" t="str">
        <f t="shared" si="68"/>
        <v/>
      </c>
      <c r="O322" s="76" t="str">
        <f>IF(Cadastro!D322="","",Cadastro!D322)</f>
        <v/>
      </c>
      <c r="P322" s="76" t="str">
        <f>IF(Cadastro!C322="","",Cadastro!C322)</f>
        <v/>
      </c>
      <c r="Q322" s="93" t="str">
        <f t="shared" si="77"/>
        <v/>
      </c>
      <c r="R322" s="94" t="str">
        <f>IF(Cadastro!H322="","",Cadastro!H322)</f>
        <v/>
      </c>
      <c r="S322" s="95" t="str">
        <f t="shared" si="78"/>
        <v/>
      </c>
      <c r="T322" s="96" t="str">
        <f t="shared" si="79"/>
        <v/>
      </c>
      <c r="U322" s="96" t="str">
        <f>IFERROR(IF(P322="","",SUMIF(Movimento!$D$9:$D$7010,Saldo!P322,Movimento!$I$9:$I$7010)+W322)/(V322+X322),"")</f>
        <v/>
      </c>
      <c r="V322" s="94" t="str">
        <f>IFERROR(IF(Cadastro!E322="","",Cadastro!E322),"")</f>
        <v/>
      </c>
      <c r="W322" s="97" t="str">
        <f>IFERROR(IF(Cadastro!I322="","",Cadastro!I322),"")</f>
        <v/>
      </c>
      <c r="X322" s="94" t="str">
        <f>IF(P322="","",SUMIF(Movimento!$D$9:$D$7010,Saldo!P322,Movimento!$G$9:$G$7010))</f>
        <v/>
      </c>
      <c r="Y322" s="94" t="str">
        <f>IF(P322="","",SUMIF(MovSaida!$D$9:$D$7010,Saldo!P322,MovSaida!$F$9:$F$7010))</f>
        <v/>
      </c>
      <c r="Z322" s="94" t="str">
        <f>IFERROR(IF(P322="","",SUMIFS(InvAjust!$G$9:$G$6009,InvAjust!$E$9:$E$6009,Saldo!P322,InvAjust!$C$9:$C$6009,"Add")-SUMIFS(InvAjust!$G$9:$G$6009,InvAjust!$E$9:$E$6009,Saldo!P322,InvAjust!$C$9:$C$6009,"Remove")),"")</f>
        <v/>
      </c>
      <c r="AA322" s="98" t="str">
        <f t="shared" si="80"/>
        <v/>
      </c>
    </row>
    <row r="323" spans="1:27" ht="18.95" customHeight="1" x14ac:dyDescent="0.25">
      <c r="A323" s="82"/>
      <c r="C323" s="89" t="str">
        <f t="shared" si="69"/>
        <v/>
      </c>
      <c r="D323" s="89" t="str">
        <f t="shared" si="70"/>
        <v/>
      </c>
      <c r="E323" s="89" t="str">
        <f t="shared" si="71"/>
        <v/>
      </c>
      <c r="F323" s="89" t="str">
        <f t="shared" si="72"/>
        <v/>
      </c>
      <c r="G323" s="90" t="str">
        <f t="shared" si="73"/>
        <v/>
      </c>
      <c r="H323" s="91" t="str">
        <f t="shared" si="74"/>
        <v/>
      </c>
      <c r="I323" s="91" t="str">
        <f t="shared" si="75"/>
        <v/>
      </c>
      <c r="J323" s="91" t="str">
        <f t="shared" si="76"/>
        <v/>
      </c>
      <c r="K323" s="92" t="str">
        <f t="shared" si="65"/>
        <v/>
      </c>
      <c r="L323" s="92" t="str">
        <f t="shared" si="66"/>
        <v/>
      </c>
      <c r="M323" s="92" t="str">
        <f t="shared" si="67"/>
        <v/>
      </c>
      <c r="N323" s="92" t="str">
        <f t="shared" si="68"/>
        <v/>
      </c>
      <c r="O323" s="76" t="str">
        <f>IF(Cadastro!D323="","",Cadastro!D323)</f>
        <v/>
      </c>
      <c r="P323" s="76" t="str">
        <f>IF(Cadastro!C323="","",Cadastro!C323)</f>
        <v/>
      </c>
      <c r="Q323" s="93" t="str">
        <f t="shared" si="77"/>
        <v/>
      </c>
      <c r="R323" s="94" t="str">
        <f>IF(Cadastro!H323="","",Cadastro!H323)</f>
        <v/>
      </c>
      <c r="S323" s="95" t="str">
        <f t="shared" si="78"/>
        <v/>
      </c>
      <c r="T323" s="96" t="str">
        <f t="shared" si="79"/>
        <v/>
      </c>
      <c r="U323" s="96" t="str">
        <f>IFERROR(IF(P323="","",SUMIF(Movimento!$D$9:$D$7010,Saldo!P323,Movimento!$I$9:$I$7010)+W323)/(V323+X323),"")</f>
        <v/>
      </c>
      <c r="V323" s="94" t="str">
        <f>IFERROR(IF(Cadastro!E323="","",Cadastro!E323),"")</f>
        <v/>
      </c>
      <c r="W323" s="97" t="str">
        <f>IFERROR(IF(Cadastro!I323="","",Cadastro!I323),"")</f>
        <v/>
      </c>
      <c r="X323" s="94" t="str">
        <f>IF(P323="","",SUMIF(Movimento!$D$9:$D$7010,Saldo!P323,Movimento!$G$9:$G$7010))</f>
        <v/>
      </c>
      <c r="Y323" s="94" t="str">
        <f>IF(P323="","",SUMIF(MovSaida!$D$9:$D$7010,Saldo!P323,MovSaida!$F$9:$F$7010))</f>
        <v/>
      </c>
      <c r="Z323" s="94" t="str">
        <f>IFERROR(IF(P323="","",SUMIFS(InvAjust!$G$9:$G$6009,InvAjust!$E$9:$E$6009,Saldo!P323,InvAjust!$C$9:$C$6009,"Add")-SUMIFS(InvAjust!$G$9:$G$6009,InvAjust!$E$9:$E$6009,Saldo!P323,InvAjust!$C$9:$C$6009,"Remove")),"")</f>
        <v/>
      </c>
      <c r="AA323" s="98" t="str">
        <f t="shared" si="80"/>
        <v/>
      </c>
    </row>
    <row r="324" spans="1:27" ht="18.95" customHeight="1" x14ac:dyDescent="0.25">
      <c r="A324" s="82"/>
      <c r="C324" s="89" t="str">
        <f t="shared" si="69"/>
        <v/>
      </c>
      <c r="D324" s="89" t="str">
        <f t="shared" si="70"/>
        <v/>
      </c>
      <c r="E324" s="89" t="str">
        <f t="shared" si="71"/>
        <v/>
      </c>
      <c r="F324" s="89" t="str">
        <f t="shared" si="72"/>
        <v/>
      </c>
      <c r="G324" s="90" t="str">
        <f t="shared" si="73"/>
        <v/>
      </c>
      <c r="H324" s="91" t="str">
        <f t="shared" si="74"/>
        <v/>
      </c>
      <c r="I324" s="91" t="str">
        <f t="shared" si="75"/>
        <v/>
      </c>
      <c r="J324" s="91" t="str">
        <f t="shared" si="76"/>
        <v/>
      </c>
      <c r="K324" s="92" t="str">
        <f t="shared" si="65"/>
        <v/>
      </c>
      <c r="L324" s="92" t="str">
        <f t="shared" si="66"/>
        <v/>
      </c>
      <c r="M324" s="92" t="str">
        <f t="shared" si="67"/>
        <v/>
      </c>
      <c r="N324" s="92" t="str">
        <f t="shared" si="68"/>
        <v/>
      </c>
      <c r="O324" s="76" t="str">
        <f>IF(Cadastro!D324="","",Cadastro!D324)</f>
        <v/>
      </c>
      <c r="P324" s="76" t="str">
        <f>IF(Cadastro!C324="","",Cadastro!C324)</f>
        <v/>
      </c>
      <c r="Q324" s="93" t="str">
        <f t="shared" si="77"/>
        <v/>
      </c>
      <c r="R324" s="94" t="str">
        <f>IF(Cadastro!H324="","",Cadastro!H324)</f>
        <v/>
      </c>
      <c r="S324" s="95" t="str">
        <f t="shared" si="78"/>
        <v/>
      </c>
      <c r="T324" s="96" t="str">
        <f t="shared" si="79"/>
        <v/>
      </c>
      <c r="U324" s="96" t="str">
        <f>IFERROR(IF(P324="","",SUMIF(Movimento!$D$9:$D$7010,Saldo!P324,Movimento!$I$9:$I$7010)+W324)/(V324+X324),"")</f>
        <v/>
      </c>
      <c r="V324" s="94" t="str">
        <f>IFERROR(IF(Cadastro!E324="","",Cadastro!E324),"")</f>
        <v/>
      </c>
      <c r="W324" s="97" t="str">
        <f>IFERROR(IF(Cadastro!I324="","",Cadastro!I324),"")</f>
        <v/>
      </c>
      <c r="X324" s="94" t="str">
        <f>IF(P324="","",SUMIF(Movimento!$D$9:$D$7010,Saldo!P324,Movimento!$G$9:$G$7010))</f>
        <v/>
      </c>
      <c r="Y324" s="94" t="str">
        <f>IF(P324="","",SUMIF(MovSaida!$D$9:$D$7010,Saldo!P324,MovSaida!$F$9:$F$7010))</f>
        <v/>
      </c>
      <c r="Z324" s="94" t="str">
        <f>IFERROR(IF(P324="","",SUMIFS(InvAjust!$G$9:$G$6009,InvAjust!$E$9:$E$6009,Saldo!P324,InvAjust!$C$9:$C$6009,"Add")-SUMIFS(InvAjust!$G$9:$G$6009,InvAjust!$E$9:$E$6009,Saldo!P324,InvAjust!$C$9:$C$6009,"Remove")),"")</f>
        <v/>
      </c>
      <c r="AA324" s="98" t="str">
        <f t="shared" si="80"/>
        <v/>
      </c>
    </row>
    <row r="325" spans="1:27" ht="18.95" customHeight="1" x14ac:dyDescent="0.25">
      <c r="A325" s="82"/>
      <c r="C325" s="89" t="str">
        <f t="shared" si="69"/>
        <v/>
      </c>
      <c r="D325" s="89" t="str">
        <f t="shared" si="70"/>
        <v/>
      </c>
      <c r="E325" s="89" t="str">
        <f t="shared" si="71"/>
        <v/>
      </c>
      <c r="F325" s="89" t="str">
        <f t="shared" si="72"/>
        <v/>
      </c>
      <c r="G325" s="90" t="str">
        <f t="shared" si="73"/>
        <v/>
      </c>
      <c r="H325" s="91" t="str">
        <f t="shared" si="74"/>
        <v/>
      </c>
      <c r="I325" s="91" t="str">
        <f t="shared" si="75"/>
        <v/>
      </c>
      <c r="J325" s="91" t="str">
        <f t="shared" si="76"/>
        <v/>
      </c>
      <c r="K325" s="92" t="str">
        <f t="shared" si="65"/>
        <v/>
      </c>
      <c r="L325" s="92" t="str">
        <f t="shared" si="66"/>
        <v/>
      </c>
      <c r="M325" s="92" t="str">
        <f t="shared" si="67"/>
        <v/>
      </c>
      <c r="N325" s="92" t="str">
        <f t="shared" si="68"/>
        <v/>
      </c>
      <c r="O325" s="76" t="str">
        <f>IF(Cadastro!D325="","",Cadastro!D325)</f>
        <v/>
      </c>
      <c r="P325" s="76" t="str">
        <f>IF(Cadastro!C325="","",Cadastro!C325)</f>
        <v/>
      </c>
      <c r="Q325" s="93" t="str">
        <f t="shared" si="77"/>
        <v/>
      </c>
      <c r="R325" s="94" t="str">
        <f>IF(Cadastro!H325="","",Cadastro!H325)</f>
        <v/>
      </c>
      <c r="S325" s="95" t="str">
        <f t="shared" si="78"/>
        <v/>
      </c>
      <c r="T325" s="96" t="str">
        <f t="shared" si="79"/>
        <v/>
      </c>
      <c r="U325" s="96" t="str">
        <f>IFERROR(IF(P325="","",SUMIF(Movimento!$D$9:$D$7010,Saldo!P325,Movimento!$I$9:$I$7010)+W325)/(V325+X325),"")</f>
        <v/>
      </c>
      <c r="V325" s="94" t="str">
        <f>IFERROR(IF(Cadastro!E325="","",Cadastro!E325),"")</f>
        <v/>
      </c>
      <c r="W325" s="97" t="str">
        <f>IFERROR(IF(Cadastro!I325="","",Cadastro!I325),"")</f>
        <v/>
      </c>
      <c r="X325" s="94" t="str">
        <f>IF(P325="","",SUMIF(Movimento!$D$9:$D$7010,Saldo!P325,Movimento!$G$9:$G$7010))</f>
        <v/>
      </c>
      <c r="Y325" s="94" t="str">
        <f>IF(P325="","",SUMIF(MovSaida!$D$9:$D$7010,Saldo!P325,MovSaida!$F$9:$F$7010))</f>
        <v/>
      </c>
      <c r="Z325" s="94" t="str">
        <f>IFERROR(IF(P325="","",SUMIFS(InvAjust!$G$9:$G$6009,InvAjust!$E$9:$E$6009,Saldo!P325,InvAjust!$C$9:$C$6009,"Add")-SUMIFS(InvAjust!$G$9:$G$6009,InvAjust!$E$9:$E$6009,Saldo!P325,InvAjust!$C$9:$C$6009,"Remove")),"")</f>
        <v/>
      </c>
      <c r="AA325" s="98" t="str">
        <f t="shared" si="80"/>
        <v/>
      </c>
    </row>
    <row r="326" spans="1:27" ht="18.95" customHeight="1" x14ac:dyDescent="0.25">
      <c r="A326" s="82"/>
      <c r="C326" s="89" t="str">
        <f t="shared" si="69"/>
        <v/>
      </c>
      <c r="D326" s="89" t="str">
        <f t="shared" si="70"/>
        <v/>
      </c>
      <c r="E326" s="89" t="str">
        <f t="shared" si="71"/>
        <v/>
      </c>
      <c r="F326" s="89" t="str">
        <f t="shared" si="72"/>
        <v/>
      </c>
      <c r="G326" s="90" t="str">
        <f t="shared" si="73"/>
        <v/>
      </c>
      <c r="H326" s="91" t="str">
        <f t="shared" si="74"/>
        <v/>
      </c>
      <c r="I326" s="91" t="str">
        <f t="shared" si="75"/>
        <v/>
      </c>
      <c r="J326" s="91" t="str">
        <f t="shared" si="76"/>
        <v/>
      </c>
      <c r="K326" s="92" t="str">
        <f t="shared" si="65"/>
        <v/>
      </c>
      <c r="L326" s="92" t="str">
        <f t="shared" si="66"/>
        <v/>
      </c>
      <c r="M326" s="92" t="str">
        <f t="shared" si="67"/>
        <v/>
      </c>
      <c r="N326" s="92" t="str">
        <f t="shared" si="68"/>
        <v/>
      </c>
      <c r="O326" s="76" t="str">
        <f>IF(Cadastro!D326="","",Cadastro!D326)</f>
        <v/>
      </c>
      <c r="P326" s="76" t="str">
        <f>IF(Cadastro!C326="","",Cadastro!C326)</f>
        <v/>
      </c>
      <c r="Q326" s="93" t="str">
        <f t="shared" si="77"/>
        <v/>
      </c>
      <c r="R326" s="94" t="str">
        <f>IF(Cadastro!H326="","",Cadastro!H326)</f>
        <v/>
      </c>
      <c r="S326" s="95" t="str">
        <f t="shared" si="78"/>
        <v/>
      </c>
      <c r="T326" s="96" t="str">
        <f t="shared" si="79"/>
        <v/>
      </c>
      <c r="U326" s="96" t="str">
        <f>IFERROR(IF(P326="","",SUMIF(Movimento!$D$9:$D$7010,Saldo!P326,Movimento!$I$9:$I$7010)+W326)/(V326+X326),"")</f>
        <v/>
      </c>
      <c r="V326" s="94" t="str">
        <f>IFERROR(IF(Cadastro!E326="","",Cadastro!E326),"")</f>
        <v/>
      </c>
      <c r="W326" s="97" t="str">
        <f>IFERROR(IF(Cadastro!I326="","",Cadastro!I326),"")</f>
        <v/>
      </c>
      <c r="X326" s="94" t="str">
        <f>IF(P326="","",SUMIF(Movimento!$D$9:$D$7010,Saldo!P326,Movimento!$G$9:$G$7010))</f>
        <v/>
      </c>
      <c r="Y326" s="94" t="str">
        <f>IF(P326="","",SUMIF(MovSaida!$D$9:$D$7010,Saldo!P326,MovSaida!$F$9:$F$7010))</f>
        <v/>
      </c>
      <c r="Z326" s="94" t="str">
        <f>IFERROR(IF(P326="","",SUMIFS(InvAjust!$G$9:$G$6009,InvAjust!$E$9:$E$6009,Saldo!P326,InvAjust!$C$9:$C$6009,"Add")-SUMIFS(InvAjust!$G$9:$G$6009,InvAjust!$E$9:$E$6009,Saldo!P326,InvAjust!$C$9:$C$6009,"Remove")),"")</f>
        <v/>
      </c>
      <c r="AA326" s="98" t="str">
        <f t="shared" si="80"/>
        <v/>
      </c>
    </row>
    <row r="327" spans="1:27" ht="18.95" customHeight="1" x14ac:dyDescent="0.25">
      <c r="A327" s="82"/>
      <c r="C327" s="89" t="str">
        <f t="shared" si="69"/>
        <v/>
      </c>
      <c r="D327" s="89" t="str">
        <f t="shared" si="70"/>
        <v/>
      </c>
      <c r="E327" s="89" t="str">
        <f t="shared" si="71"/>
        <v/>
      </c>
      <c r="F327" s="89" t="str">
        <f t="shared" si="72"/>
        <v/>
      </c>
      <c r="G327" s="90" t="str">
        <f t="shared" si="73"/>
        <v/>
      </c>
      <c r="H327" s="91" t="str">
        <f t="shared" si="74"/>
        <v/>
      </c>
      <c r="I327" s="91" t="str">
        <f t="shared" si="75"/>
        <v/>
      </c>
      <c r="J327" s="91" t="str">
        <f t="shared" si="76"/>
        <v/>
      </c>
      <c r="K327" s="92" t="str">
        <f t="shared" si="65"/>
        <v/>
      </c>
      <c r="L327" s="92" t="str">
        <f t="shared" si="66"/>
        <v/>
      </c>
      <c r="M327" s="92" t="str">
        <f t="shared" si="67"/>
        <v/>
      </c>
      <c r="N327" s="92" t="str">
        <f t="shared" si="68"/>
        <v/>
      </c>
      <c r="O327" s="76" t="str">
        <f>IF(Cadastro!D327="","",Cadastro!D327)</f>
        <v/>
      </c>
      <c r="P327" s="76" t="str">
        <f>IF(Cadastro!C327="","",Cadastro!C327)</f>
        <v/>
      </c>
      <c r="Q327" s="93" t="str">
        <f t="shared" si="77"/>
        <v/>
      </c>
      <c r="R327" s="94" t="str">
        <f>IF(Cadastro!H327="","",Cadastro!H327)</f>
        <v/>
      </c>
      <c r="S327" s="95" t="str">
        <f t="shared" si="78"/>
        <v/>
      </c>
      <c r="T327" s="96" t="str">
        <f t="shared" si="79"/>
        <v/>
      </c>
      <c r="U327" s="96" t="str">
        <f>IFERROR(IF(P327="","",SUMIF(Movimento!$D$9:$D$7010,Saldo!P327,Movimento!$I$9:$I$7010)+W327)/(V327+X327),"")</f>
        <v/>
      </c>
      <c r="V327" s="94" t="str">
        <f>IFERROR(IF(Cadastro!E327="","",Cadastro!E327),"")</f>
        <v/>
      </c>
      <c r="W327" s="97" t="str">
        <f>IFERROR(IF(Cadastro!I327="","",Cadastro!I327),"")</f>
        <v/>
      </c>
      <c r="X327" s="94" t="str">
        <f>IF(P327="","",SUMIF(Movimento!$D$9:$D$7010,Saldo!P327,Movimento!$G$9:$G$7010))</f>
        <v/>
      </c>
      <c r="Y327" s="94" t="str">
        <f>IF(P327="","",SUMIF(MovSaida!$D$9:$D$7010,Saldo!P327,MovSaida!$F$9:$F$7010))</f>
        <v/>
      </c>
      <c r="Z327" s="94" t="str">
        <f>IFERROR(IF(P327="","",SUMIFS(InvAjust!$G$9:$G$6009,InvAjust!$E$9:$E$6009,Saldo!P327,InvAjust!$C$9:$C$6009,"Add")-SUMIFS(InvAjust!$G$9:$G$6009,InvAjust!$E$9:$E$6009,Saldo!P327,InvAjust!$C$9:$C$6009,"Remove")),"")</f>
        <v/>
      </c>
      <c r="AA327" s="98" t="str">
        <f t="shared" si="80"/>
        <v/>
      </c>
    </row>
    <row r="328" spans="1:27" ht="18.95" customHeight="1" x14ac:dyDescent="0.25">
      <c r="A328" s="82"/>
      <c r="C328" s="89" t="str">
        <f t="shared" si="69"/>
        <v/>
      </c>
      <c r="D328" s="89" t="str">
        <f t="shared" si="70"/>
        <v/>
      </c>
      <c r="E328" s="89" t="str">
        <f t="shared" si="71"/>
        <v/>
      </c>
      <c r="F328" s="89" t="str">
        <f t="shared" si="72"/>
        <v/>
      </c>
      <c r="G328" s="90" t="str">
        <f t="shared" si="73"/>
        <v/>
      </c>
      <c r="H328" s="91" t="str">
        <f t="shared" si="74"/>
        <v/>
      </c>
      <c r="I328" s="91" t="str">
        <f t="shared" si="75"/>
        <v/>
      </c>
      <c r="J328" s="91" t="str">
        <f t="shared" si="76"/>
        <v/>
      </c>
      <c r="K328" s="92" t="str">
        <f t="shared" si="65"/>
        <v/>
      </c>
      <c r="L328" s="92" t="str">
        <f t="shared" si="66"/>
        <v/>
      </c>
      <c r="M328" s="92" t="str">
        <f t="shared" si="67"/>
        <v/>
      </c>
      <c r="N328" s="92" t="str">
        <f t="shared" si="68"/>
        <v/>
      </c>
      <c r="O328" s="76" t="str">
        <f>IF(Cadastro!D328="","",Cadastro!D328)</f>
        <v/>
      </c>
      <c r="P328" s="76" t="str">
        <f>IF(Cadastro!C328="","",Cadastro!C328)</f>
        <v/>
      </c>
      <c r="Q328" s="93" t="str">
        <f t="shared" si="77"/>
        <v/>
      </c>
      <c r="R328" s="94" t="str">
        <f>IF(Cadastro!H328="","",Cadastro!H328)</f>
        <v/>
      </c>
      <c r="S328" s="95" t="str">
        <f t="shared" si="78"/>
        <v/>
      </c>
      <c r="T328" s="96" t="str">
        <f t="shared" si="79"/>
        <v/>
      </c>
      <c r="U328" s="96" t="str">
        <f>IFERROR(IF(P328="","",SUMIF(Movimento!$D$9:$D$7010,Saldo!P328,Movimento!$I$9:$I$7010)+W328)/(V328+X328),"")</f>
        <v/>
      </c>
      <c r="V328" s="94" t="str">
        <f>IFERROR(IF(Cadastro!E328="","",Cadastro!E328),"")</f>
        <v/>
      </c>
      <c r="W328" s="97" t="str">
        <f>IFERROR(IF(Cadastro!I328="","",Cadastro!I328),"")</f>
        <v/>
      </c>
      <c r="X328" s="94" t="str">
        <f>IF(P328="","",SUMIF(Movimento!$D$9:$D$7010,Saldo!P328,Movimento!$G$9:$G$7010))</f>
        <v/>
      </c>
      <c r="Y328" s="94" t="str">
        <f>IF(P328="","",SUMIF(MovSaida!$D$9:$D$7010,Saldo!P328,MovSaida!$F$9:$F$7010))</f>
        <v/>
      </c>
      <c r="Z328" s="94" t="str">
        <f>IFERROR(IF(P328="","",SUMIFS(InvAjust!$G$9:$G$6009,InvAjust!$E$9:$E$6009,Saldo!P328,InvAjust!$C$9:$C$6009,"Add")-SUMIFS(InvAjust!$G$9:$G$6009,InvAjust!$E$9:$E$6009,Saldo!P328,InvAjust!$C$9:$C$6009,"Remove")),"")</f>
        <v/>
      </c>
      <c r="AA328" s="98" t="str">
        <f t="shared" si="80"/>
        <v/>
      </c>
    </row>
    <row r="329" spans="1:27" ht="18.95" customHeight="1" x14ac:dyDescent="0.25">
      <c r="A329" s="82"/>
      <c r="C329" s="89" t="str">
        <f t="shared" si="69"/>
        <v/>
      </c>
      <c r="D329" s="89" t="str">
        <f t="shared" si="70"/>
        <v/>
      </c>
      <c r="E329" s="89" t="str">
        <f t="shared" si="71"/>
        <v/>
      </c>
      <c r="F329" s="89" t="str">
        <f t="shared" si="72"/>
        <v/>
      </c>
      <c r="G329" s="90" t="str">
        <f t="shared" si="73"/>
        <v/>
      </c>
      <c r="H329" s="91" t="str">
        <f t="shared" si="74"/>
        <v/>
      </c>
      <c r="I329" s="91" t="str">
        <f t="shared" si="75"/>
        <v/>
      </c>
      <c r="J329" s="91" t="str">
        <f t="shared" si="76"/>
        <v/>
      </c>
      <c r="K329" s="92" t="str">
        <f t="shared" ref="K329:K392" si="81">IFERROR(Q329/SUM($Q$9:$Q$1009),"")</f>
        <v/>
      </c>
      <c r="L329" s="92" t="str">
        <f t="shared" ref="L329:L392" si="82">IFERROR(T329/SUM($T$9:$T$1009),"")</f>
        <v/>
      </c>
      <c r="M329" s="92" t="str">
        <f t="shared" ref="M329:M392" si="83">IFERROR(X329/SUM($X$9:$X$1009),"")</f>
        <v/>
      </c>
      <c r="N329" s="92" t="str">
        <f t="shared" ref="N329:N392" si="84">IFERROR(Y329/SUM($Y$9:$Y$1009),"")</f>
        <v/>
      </c>
      <c r="O329" s="76" t="str">
        <f>IF(Cadastro!D329="","",Cadastro!D329)</f>
        <v/>
      </c>
      <c r="P329" s="76" t="str">
        <f>IF(Cadastro!C329="","",Cadastro!C329)</f>
        <v/>
      </c>
      <c r="Q329" s="93" t="str">
        <f t="shared" si="77"/>
        <v/>
      </c>
      <c r="R329" s="94" t="str">
        <f>IF(Cadastro!H329="","",Cadastro!H329)</f>
        <v/>
      </c>
      <c r="S329" s="95" t="str">
        <f t="shared" si="78"/>
        <v/>
      </c>
      <c r="T329" s="96" t="str">
        <f t="shared" si="79"/>
        <v/>
      </c>
      <c r="U329" s="96" t="str">
        <f>IFERROR(IF(P329="","",SUMIF(Movimento!$D$9:$D$7010,Saldo!P329,Movimento!$I$9:$I$7010)+W329)/(V329+X329),"")</f>
        <v/>
      </c>
      <c r="V329" s="94" t="str">
        <f>IFERROR(IF(Cadastro!E329="","",Cadastro!E329),"")</f>
        <v/>
      </c>
      <c r="W329" s="97" t="str">
        <f>IFERROR(IF(Cadastro!I329="","",Cadastro!I329),"")</f>
        <v/>
      </c>
      <c r="X329" s="94" t="str">
        <f>IF(P329="","",SUMIF(Movimento!$D$9:$D$7010,Saldo!P329,Movimento!$G$9:$G$7010))</f>
        <v/>
      </c>
      <c r="Y329" s="94" t="str">
        <f>IF(P329="","",SUMIF(MovSaida!$D$9:$D$7010,Saldo!P329,MovSaida!$F$9:$F$7010))</f>
        <v/>
      </c>
      <c r="Z329" s="94" t="str">
        <f>IFERROR(IF(P329="","",SUMIFS(InvAjust!$G$9:$G$6009,InvAjust!$E$9:$E$6009,Saldo!P329,InvAjust!$C$9:$C$6009,"Add")-SUMIFS(InvAjust!$G$9:$G$6009,InvAjust!$E$9:$E$6009,Saldo!P329,InvAjust!$C$9:$C$6009,"Remove")),"")</f>
        <v/>
      </c>
      <c r="AA329" s="98" t="str">
        <f t="shared" si="80"/>
        <v/>
      </c>
    </row>
    <row r="330" spans="1:27" ht="18.95" customHeight="1" x14ac:dyDescent="0.25">
      <c r="A330" s="82"/>
      <c r="C330" s="89" t="str">
        <f t="shared" ref="C330:C393" si="85">IFERROR("q"&amp;_xlfn.RANK.EQ(G330,$G$9:$G$1009,0),"")</f>
        <v/>
      </c>
      <c r="D330" s="89" t="str">
        <f t="shared" ref="D330:D393" si="86">IFERROR("v"&amp;_xlfn.RANK.EQ(H330,$H$9:$H$1009,0),"")</f>
        <v/>
      </c>
      <c r="E330" s="89" t="str">
        <f t="shared" ref="E330:E393" si="87">IFERROR("e"&amp;_xlfn.RANK.EQ(I330,$I$9:$I$1009,0),"")</f>
        <v/>
      </c>
      <c r="F330" s="89" t="str">
        <f t="shared" ref="F330:F393" si="88">IFERROR("s"&amp;_xlfn.RANK.EQ(J330,$J$9:$J$1009,0),"")</f>
        <v/>
      </c>
      <c r="G330" s="90" t="str">
        <f t="shared" ref="G330:G393" si="89">IF(O330="","",Q330+ROW(Q330)/10)</f>
        <v/>
      </c>
      <c r="H330" s="91" t="str">
        <f t="shared" ref="H330:H393" si="90">IF(O330="","",T330+ROW(T330)/10)</f>
        <v/>
      </c>
      <c r="I330" s="91" t="str">
        <f t="shared" ref="I330:I393" si="91">IF(O330="","",X330+ROW(X330)/10)</f>
        <v/>
      </c>
      <c r="J330" s="91" t="str">
        <f t="shared" ref="J330:J393" si="92">IF(O330="","",Y330+ROW(Y330)/10)</f>
        <v/>
      </c>
      <c r="K330" s="92" t="str">
        <f t="shared" si="81"/>
        <v/>
      </c>
      <c r="L330" s="92" t="str">
        <f t="shared" si="82"/>
        <v/>
      </c>
      <c r="M330" s="92" t="str">
        <f t="shared" si="83"/>
        <v/>
      </c>
      <c r="N330" s="92" t="str">
        <f t="shared" si="84"/>
        <v/>
      </c>
      <c r="O330" s="76" t="str">
        <f>IF(Cadastro!D330="","",Cadastro!D330)</f>
        <v/>
      </c>
      <c r="P330" s="76" t="str">
        <f>IF(Cadastro!C330="","",Cadastro!C330)</f>
        <v/>
      </c>
      <c r="Q330" s="93" t="str">
        <f t="shared" ref="Q330:Q393" si="93">IFERROR(V330+X330-Y330+Z330,"")</f>
        <v/>
      </c>
      <c r="R330" s="94" t="str">
        <f>IF(Cadastro!H330="","",Cadastro!H330)</f>
        <v/>
      </c>
      <c r="S330" s="95" t="str">
        <f t="shared" ref="S330:S393" si="94">IFERROR(IF(Q330&gt;=R330,(Q330/R330)-1,(R330-Q330)/R330*-1),"")</f>
        <v/>
      </c>
      <c r="T330" s="96" t="str">
        <f t="shared" ref="T330:T393" si="95">IFERROR(IF(P330="","",Q330*U330),"")</f>
        <v/>
      </c>
      <c r="U330" s="96" t="str">
        <f>IFERROR(IF(P330="","",SUMIF(Movimento!$D$9:$D$7010,Saldo!P330,Movimento!$I$9:$I$7010)+W330)/(V330+X330),"")</f>
        <v/>
      </c>
      <c r="V330" s="94" t="str">
        <f>IFERROR(IF(Cadastro!E330="","",Cadastro!E330),"")</f>
        <v/>
      </c>
      <c r="W330" s="97" t="str">
        <f>IFERROR(IF(Cadastro!I330="","",Cadastro!I330),"")</f>
        <v/>
      </c>
      <c r="X330" s="94" t="str">
        <f>IF(P330="","",SUMIF(Movimento!$D$9:$D$7010,Saldo!P330,Movimento!$G$9:$G$7010))</f>
        <v/>
      </c>
      <c r="Y330" s="94" t="str">
        <f>IF(P330="","",SUMIF(MovSaida!$D$9:$D$7010,Saldo!P330,MovSaida!$F$9:$F$7010))</f>
        <v/>
      </c>
      <c r="Z330" s="94" t="str">
        <f>IFERROR(IF(P330="","",SUMIFS(InvAjust!$G$9:$G$6009,InvAjust!$E$9:$E$6009,Saldo!P330,InvAjust!$C$9:$C$6009,"Add")-SUMIFS(InvAjust!$G$9:$G$6009,InvAjust!$E$9:$E$6009,Saldo!P330,InvAjust!$C$9:$C$6009,"Remove")),"")</f>
        <v/>
      </c>
      <c r="AA330" s="98" t="str">
        <f t="shared" ref="AA330:AA393" si="96">IFERROR(ABS(Z330)*U330,"")</f>
        <v/>
      </c>
    </row>
    <row r="331" spans="1:27" ht="18.95" customHeight="1" x14ac:dyDescent="0.25">
      <c r="A331" s="82"/>
      <c r="C331" s="89" t="str">
        <f t="shared" si="85"/>
        <v/>
      </c>
      <c r="D331" s="89" t="str">
        <f t="shared" si="86"/>
        <v/>
      </c>
      <c r="E331" s="89" t="str">
        <f t="shared" si="87"/>
        <v/>
      </c>
      <c r="F331" s="89" t="str">
        <f t="shared" si="88"/>
        <v/>
      </c>
      <c r="G331" s="90" t="str">
        <f t="shared" si="89"/>
        <v/>
      </c>
      <c r="H331" s="91" t="str">
        <f t="shared" si="90"/>
        <v/>
      </c>
      <c r="I331" s="91" t="str">
        <f t="shared" si="91"/>
        <v/>
      </c>
      <c r="J331" s="91" t="str">
        <f t="shared" si="92"/>
        <v/>
      </c>
      <c r="K331" s="92" t="str">
        <f t="shared" si="81"/>
        <v/>
      </c>
      <c r="L331" s="92" t="str">
        <f t="shared" si="82"/>
        <v/>
      </c>
      <c r="M331" s="92" t="str">
        <f t="shared" si="83"/>
        <v/>
      </c>
      <c r="N331" s="92" t="str">
        <f t="shared" si="84"/>
        <v/>
      </c>
      <c r="O331" s="76" t="str">
        <f>IF(Cadastro!D331="","",Cadastro!D331)</f>
        <v/>
      </c>
      <c r="P331" s="76" t="str">
        <f>IF(Cadastro!C331="","",Cadastro!C331)</f>
        <v/>
      </c>
      <c r="Q331" s="93" t="str">
        <f t="shared" si="93"/>
        <v/>
      </c>
      <c r="R331" s="94" t="str">
        <f>IF(Cadastro!H331="","",Cadastro!H331)</f>
        <v/>
      </c>
      <c r="S331" s="95" t="str">
        <f t="shared" si="94"/>
        <v/>
      </c>
      <c r="T331" s="96" t="str">
        <f t="shared" si="95"/>
        <v/>
      </c>
      <c r="U331" s="96" t="str">
        <f>IFERROR(IF(P331="","",SUMIF(Movimento!$D$9:$D$7010,Saldo!P331,Movimento!$I$9:$I$7010)+W331)/(V331+X331),"")</f>
        <v/>
      </c>
      <c r="V331" s="94" t="str">
        <f>IFERROR(IF(Cadastro!E331="","",Cadastro!E331),"")</f>
        <v/>
      </c>
      <c r="W331" s="97" t="str">
        <f>IFERROR(IF(Cadastro!I331="","",Cadastro!I331),"")</f>
        <v/>
      </c>
      <c r="X331" s="94" t="str">
        <f>IF(P331="","",SUMIF(Movimento!$D$9:$D$7010,Saldo!P331,Movimento!$G$9:$G$7010))</f>
        <v/>
      </c>
      <c r="Y331" s="94" t="str">
        <f>IF(P331="","",SUMIF(MovSaida!$D$9:$D$7010,Saldo!P331,MovSaida!$F$9:$F$7010))</f>
        <v/>
      </c>
      <c r="Z331" s="94" t="str">
        <f>IFERROR(IF(P331="","",SUMIFS(InvAjust!$G$9:$G$6009,InvAjust!$E$9:$E$6009,Saldo!P331,InvAjust!$C$9:$C$6009,"Add")-SUMIFS(InvAjust!$G$9:$G$6009,InvAjust!$E$9:$E$6009,Saldo!P331,InvAjust!$C$9:$C$6009,"Remove")),"")</f>
        <v/>
      </c>
      <c r="AA331" s="98" t="str">
        <f t="shared" si="96"/>
        <v/>
      </c>
    </row>
    <row r="332" spans="1:27" ht="18.95" customHeight="1" x14ac:dyDescent="0.25">
      <c r="A332" s="82"/>
      <c r="C332" s="89" t="str">
        <f t="shared" si="85"/>
        <v/>
      </c>
      <c r="D332" s="89" t="str">
        <f t="shared" si="86"/>
        <v/>
      </c>
      <c r="E332" s="89" t="str">
        <f t="shared" si="87"/>
        <v/>
      </c>
      <c r="F332" s="89" t="str">
        <f t="shared" si="88"/>
        <v/>
      </c>
      <c r="G332" s="90" t="str">
        <f t="shared" si="89"/>
        <v/>
      </c>
      <c r="H332" s="91" t="str">
        <f t="shared" si="90"/>
        <v/>
      </c>
      <c r="I332" s="91" t="str">
        <f t="shared" si="91"/>
        <v/>
      </c>
      <c r="J332" s="91" t="str">
        <f t="shared" si="92"/>
        <v/>
      </c>
      <c r="K332" s="92" t="str">
        <f t="shared" si="81"/>
        <v/>
      </c>
      <c r="L332" s="92" t="str">
        <f t="shared" si="82"/>
        <v/>
      </c>
      <c r="M332" s="92" t="str">
        <f t="shared" si="83"/>
        <v/>
      </c>
      <c r="N332" s="92" t="str">
        <f t="shared" si="84"/>
        <v/>
      </c>
      <c r="O332" s="76" t="str">
        <f>IF(Cadastro!D332="","",Cadastro!D332)</f>
        <v/>
      </c>
      <c r="P332" s="76" t="str">
        <f>IF(Cadastro!C332="","",Cadastro!C332)</f>
        <v/>
      </c>
      <c r="Q332" s="93" t="str">
        <f t="shared" si="93"/>
        <v/>
      </c>
      <c r="R332" s="94" t="str">
        <f>IF(Cadastro!H332="","",Cadastro!H332)</f>
        <v/>
      </c>
      <c r="S332" s="95" t="str">
        <f t="shared" si="94"/>
        <v/>
      </c>
      <c r="T332" s="96" t="str">
        <f t="shared" si="95"/>
        <v/>
      </c>
      <c r="U332" s="96" t="str">
        <f>IFERROR(IF(P332="","",SUMIF(Movimento!$D$9:$D$7010,Saldo!P332,Movimento!$I$9:$I$7010)+W332)/(V332+X332),"")</f>
        <v/>
      </c>
      <c r="V332" s="94" t="str">
        <f>IFERROR(IF(Cadastro!E332="","",Cadastro!E332),"")</f>
        <v/>
      </c>
      <c r="W332" s="97" t="str">
        <f>IFERROR(IF(Cadastro!I332="","",Cadastro!I332),"")</f>
        <v/>
      </c>
      <c r="X332" s="94" t="str">
        <f>IF(P332="","",SUMIF(Movimento!$D$9:$D$7010,Saldo!P332,Movimento!$G$9:$G$7010))</f>
        <v/>
      </c>
      <c r="Y332" s="94" t="str">
        <f>IF(P332="","",SUMIF(MovSaida!$D$9:$D$7010,Saldo!P332,MovSaida!$F$9:$F$7010))</f>
        <v/>
      </c>
      <c r="Z332" s="94" t="str">
        <f>IFERROR(IF(P332="","",SUMIFS(InvAjust!$G$9:$G$6009,InvAjust!$E$9:$E$6009,Saldo!P332,InvAjust!$C$9:$C$6009,"Add")-SUMIFS(InvAjust!$G$9:$G$6009,InvAjust!$E$9:$E$6009,Saldo!P332,InvAjust!$C$9:$C$6009,"Remove")),"")</f>
        <v/>
      </c>
      <c r="AA332" s="98" t="str">
        <f t="shared" si="96"/>
        <v/>
      </c>
    </row>
    <row r="333" spans="1:27" ht="18.95" customHeight="1" x14ac:dyDescent="0.25">
      <c r="A333" s="82"/>
      <c r="C333" s="89" t="str">
        <f t="shared" si="85"/>
        <v/>
      </c>
      <c r="D333" s="89" t="str">
        <f t="shared" si="86"/>
        <v/>
      </c>
      <c r="E333" s="89" t="str">
        <f t="shared" si="87"/>
        <v/>
      </c>
      <c r="F333" s="89" t="str">
        <f t="shared" si="88"/>
        <v/>
      </c>
      <c r="G333" s="90" t="str">
        <f t="shared" si="89"/>
        <v/>
      </c>
      <c r="H333" s="91" t="str">
        <f t="shared" si="90"/>
        <v/>
      </c>
      <c r="I333" s="91" t="str">
        <f t="shared" si="91"/>
        <v/>
      </c>
      <c r="J333" s="91" t="str">
        <f t="shared" si="92"/>
        <v/>
      </c>
      <c r="K333" s="92" t="str">
        <f t="shared" si="81"/>
        <v/>
      </c>
      <c r="L333" s="92" t="str">
        <f t="shared" si="82"/>
        <v/>
      </c>
      <c r="M333" s="92" t="str">
        <f t="shared" si="83"/>
        <v/>
      </c>
      <c r="N333" s="92" t="str">
        <f t="shared" si="84"/>
        <v/>
      </c>
      <c r="O333" s="76" t="str">
        <f>IF(Cadastro!D333="","",Cadastro!D333)</f>
        <v/>
      </c>
      <c r="P333" s="76" t="str">
        <f>IF(Cadastro!C333="","",Cadastro!C333)</f>
        <v/>
      </c>
      <c r="Q333" s="93" t="str">
        <f t="shared" si="93"/>
        <v/>
      </c>
      <c r="R333" s="94" t="str">
        <f>IF(Cadastro!H333="","",Cadastro!H333)</f>
        <v/>
      </c>
      <c r="S333" s="95" t="str">
        <f t="shared" si="94"/>
        <v/>
      </c>
      <c r="T333" s="96" t="str">
        <f t="shared" si="95"/>
        <v/>
      </c>
      <c r="U333" s="96" t="str">
        <f>IFERROR(IF(P333="","",SUMIF(Movimento!$D$9:$D$7010,Saldo!P333,Movimento!$I$9:$I$7010)+W333)/(V333+X333),"")</f>
        <v/>
      </c>
      <c r="V333" s="94" t="str">
        <f>IFERROR(IF(Cadastro!E333="","",Cadastro!E333),"")</f>
        <v/>
      </c>
      <c r="W333" s="97" t="str">
        <f>IFERROR(IF(Cadastro!I333="","",Cadastro!I333),"")</f>
        <v/>
      </c>
      <c r="X333" s="94" t="str">
        <f>IF(P333="","",SUMIF(Movimento!$D$9:$D$7010,Saldo!P333,Movimento!$G$9:$G$7010))</f>
        <v/>
      </c>
      <c r="Y333" s="94" t="str">
        <f>IF(P333="","",SUMIF(MovSaida!$D$9:$D$7010,Saldo!P333,MovSaida!$F$9:$F$7010))</f>
        <v/>
      </c>
      <c r="Z333" s="94" t="str">
        <f>IFERROR(IF(P333="","",SUMIFS(InvAjust!$G$9:$G$6009,InvAjust!$E$9:$E$6009,Saldo!P333,InvAjust!$C$9:$C$6009,"Add")-SUMIFS(InvAjust!$G$9:$G$6009,InvAjust!$E$9:$E$6009,Saldo!P333,InvAjust!$C$9:$C$6009,"Remove")),"")</f>
        <v/>
      </c>
      <c r="AA333" s="98" t="str">
        <f t="shared" si="96"/>
        <v/>
      </c>
    </row>
    <row r="334" spans="1:27" ht="18.95" customHeight="1" x14ac:dyDescent="0.25">
      <c r="A334" s="82"/>
      <c r="C334" s="89" t="str">
        <f t="shared" si="85"/>
        <v/>
      </c>
      <c r="D334" s="89" t="str">
        <f t="shared" si="86"/>
        <v/>
      </c>
      <c r="E334" s="89" t="str">
        <f t="shared" si="87"/>
        <v/>
      </c>
      <c r="F334" s="89" t="str">
        <f t="shared" si="88"/>
        <v/>
      </c>
      <c r="G334" s="90" t="str">
        <f t="shared" si="89"/>
        <v/>
      </c>
      <c r="H334" s="91" t="str">
        <f t="shared" si="90"/>
        <v/>
      </c>
      <c r="I334" s="91" t="str">
        <f t="shared" si="91"/>
        <v/>
      </c>
      <c r="J334" s="91" t="str">
        <f t="shared" si="92"/>
        <v/>
      </c>
      <c r="K334" s="92" t="str">
        <f t="shared" si="81"/>
        <v/>
      </c>
      <c r="L334" s="92" t="str">
        <f t="shared" si="82"/>
        <v/>
      </c>
      <c r="M334" s="92" t="str">
        <f t="shared" si="83"/>
        <v/>
      </c>
      <c r="N334" s="92" t="str">
        <f t="shared" si="84"/>
        <v/>
      </c>
      <c r="O334" s="76" t="str">
        <f>IF(Cadastro!D334="","",Cadastro!D334)</f>
        <v/>
      </c>
      <c r="P334" s="76" t="str">
        <f>IF(Cadastro!C334="","",Cadastro!C334)</f>
        <v/>
      </c>
      <c r="Q334" s="93" t="str">
        <f t="shared" si="93"/>
        <v/>
      </c>
      <c r="R334" s="94" t="str">
        <f>IF(Cadastro!H334="","",Cadastro!H334)</f>
        <v/>
      </c>
      <c r="S334" s="95" t="str">
        <f t="shared" si="94"/>
        <v/>
      </c>
      <c r="T334" s="96" t="str">
        <f t="shared" si="95"/>
        <v/>
      </c>
      <c r="U334" s="96" t="str">
        <f>IFERROR(IF(P334="","",SUMIF(Movimento!$D$9:$D$7010,Saldo!P334,Movimento!$I$9:$I$7010)+W334)/(V334+X334),"")</f>
        <v/>
      </c>
      <c r="V334" s="94" t="str">
        <f>IFERROR(IF(Cadastro!E334="","",Cadastro!E334),"")</f>
        <v/>
      </c>
      <c r="W334" s="97" t="str">
        <f>IFERROR(IF(Cadastro!I334="","",Cadastro!I334),"")</f>
        <v/>
      </c>
      <c r="X334" s="94" t="str">
        <f>IF(P334="","",SUMIF(Movimento!$D$9:$D$7010,Saldo!P334,Movimento!$G$9:$G$7010))</f>
        <v/>
      </c>
      <c r="Y334" s="94" t="str">
        <f>IF(P334="","",SUMIF(MovSaida!$D$9:$D$7010,Saldo!P334,MovSaida!$F$9:$F$7010))</f>
        <v/>
      </c>
      <c r="Z334" s="94" t="str">
        <f>IFERROR(IF(P334="","",SUMIFS(InvAjust!$G$9:$G$6009,InvAjust!$E$9:$E$6009,Saldo!P334,InvAjust!$C$9:$C$6009,"Add")-SUMIFS(InvAjust!$G$9:$G$6009,InvAjust!$E$9:$E$6009,Saldo!P334,InvAjust!$C$9:$C$6009,"Remove")),"")</f>
        <v/>
      </c>
      <c r="AA334" s="98" t="str">
        <f t="shared" si="96"/>
        <v/>
      </c>
    </row>
    <row r="335" spans="1:27" ht="18.95" customHeight="1" x14ac:dyDescent="0.25">
      <c r="A335" s="82"/>
      <c r="C335" s="89" t="str">
        <f t="shared" si="85"/>
        <v/>
      </c>
      <c r="D335" s="89" t="str">
        <f t="shared" si="86"/>
        <v/>
      </c>
      <c r="E335" s="89" t="str">
        <f t="shared" si="87"/>
        <v/>
      </c>
      <c r="F335" s="89" t="str">
        <f t="shared" si="88"/>
        <v/>
      </c>
      <c r="G335" s="90" t="str">
        <f t="shared" si="89"/>
        <v/>
      </c>
      <c r="H335" s="91" t="str">
        <f t="shared" si="90"/>
        <v/>
      </c>
      <c r="I335" s="91" t="str">
        <f t="shared" si="91"/>
        <v/>
      </c>
      <c r="J335" s="91" t="str">
        <f t="shared" si="92"/>
        <v/>
      </c>
      <c r="K335" s="92" t="str">
        <f t="shared" si="81"/>
        <v/>
      </c>
      <c r="L335" s="92" t="str">
        <f t="shared" si="82"/>
        <v/>
      </c>
      <c r="M335" s="92" t="str">
        <f t="shared" si="83"/>
        <v/>
      </c>
      <c r="N335" s="92" t="str">
        <f t="shared" si="84"/>
        <v/>
      </c>
      <c r="O335" s="76" t="str">
        <f>IF(Cadastro!D335="","",Cadastro!D335)</f>
        <v/>
      </c>
      <c r="P335" s="76" t="str">
        <f>IF(Cadastro!C335="","",Cadastro!C335)</f>
        <v/>
      </c>
      <c r="Q335" s="93" t="str">
        <f t="shared" si="93"/>
        <v/>
      </c>
      <c r="R335" s="94" t="str">
        <f>IF(Cadastro!H335="","",Cadastro!H335)</f>
        <v/>
      </c>
      <c r="S335" s="95" t="str">
        <f t="shared" si="94"/>
        <v/>
      </c>
      <c r="T335" s="96" t="str">
        <f t="shared" si="95"/>
        <v/>
      </c>
      <c r="U335" s="96" t="str">
        <f>IFERROR(IF(P335="","",SUMIF(Movimento!$D$9:$D$7010,Saldo!P335,Movimento!$I$9:$I$7010)+W335)/(V335+X335),"")</f>
        <v/>
      </c>
      <c r="V335" s="94" t="str">
        <f>IFERROR(IF(Cadastro!E335="","",Cadastro!E335),"")</f>
        <v/>
      </c>
      <c r="W335" s="97" t="str">
        <f>IFERROR(IF(Cadastro!I335="","",Cadastro!I335),"")</f>
        <v/>
      </c>
      <c r="X335" s="94" t="str">
        <f>IF(P335="","",SUMIF(Movimento!$D$9:$D$7010,Saldo!P335,Movimento!$G$9:$G$7010))</f>
        <v/>
      </c>
      <c r="Y335" s="94" t="str">
        <f>IF(P335="","",SUMIF(MovSaida!$D$9:$D$7010,Saldo!P335,MovSaida!$F$9:$F$7010))</f>
        <v/>
      </c>
      <c r="Z335" s="94" t="str">
        <f>IFERROR(IF(P335="","",SUMIFS(InvAjust!$G$9:$G$6009,InvAjust!$E$9:$E$6009,Saldo!P335,InvAjust!$C$9:$C$6009,"Add")-SUMIFS(InvAjust!$G$9:$G$6009,InvAjust!$E$9:$E$6009,Saldo!P335,InvAjust!$C$9:$C$6009,"Remove")),"")</f>
        <v/>
      </c>
      <c r="AA335" s="98" t="str">
        <f t="shared" si="96"/>
        <v/>
      </c>
    </row>
    <row r="336" spans="1:27" ht="18.95" customHeight="1" x14ac:dyDescent="0.25">
      <c r="A336" s="82"/>
      <c r="C336" s="89" t="str">
        <f t="shared" si="85"/>
        <v/>
      </c>
      <c r="D336" s="89" t="str">
        <f t="shared" si="86"/>
        <v/>
      </c>
      <c r="E336" s="89" t="str">
        <f t="shared" si="87"/>
        <v/>
      </c>
      <c r="F336" s="89" t="str">
        <f t="shared" si="88"/>
        <v/>
      </c>
      <c r="G336" s="90" t="str">
        <f t="shared" si="89"/>
        <v/>
      </c>
      <c r="H336" s="91" t="str">
        <f t="shared" si="90"/>
        <v/>
      </c>
      <c r="I336" s="91" t="str">
        <f t="shared" si="91"/>
        <v/>
      </c>
      <c r="J336" s="91" t="str">
        <f t="shared" si="92"/>
        <v/>
      </c>
      <c r="K336" s="92" t="str">
        <f t="shared" si="81"/>
        <v/>
      </c>
      <c r="L336" s="92" t="str">
        <f t="shared" si="82"/>
        <v/>
      </c>
      <c r="M336" s="92" t="str">
        <f t="shared" si="83"/>
        <v/>
      </c>
      <c r="N336" s="92" t="str">
        <f t="shared" si="84"/>
        <v/>
      </c>
      <c r="O336" s="76" t="str">
        <f>IF(Cadastro!D336="","",Cadastro!D336)</f>
        <v/>
      </c>
      <c r="P336" s="76" t="str">
        <f>IF(Cadastro!C336="","",Cadastro!C336)</f>
        <v/>
      </c>
      <c r="Q336" s="93" t="str">
        <f t="shared" si="93"/>
        <v/>
      </c>
      <c r="R336" s="94" t="str">
        <f>IF(Cadastro!H336="","",Cadastro!H336)</f>
        <v/>
      </c>
      <c r="S336" s="95" t="str">
        <f t="shared" si="94"/>
        <v/>
      </c>
      <c r="T336" s="96" t="str">
        <f t="shared" si="95"/>
        <v/>
      </c>
      <c r="U336" s="96" t="str">
        <f>IFERROR(IF(P336="","",SUMIF(Movimento!$D$9:$D$7010,Saldo!P336,Movimento!$I$9:$I$7010)+W336)/(V336+X336),"")</f>
        <v/>
      </c>
      <c r="V336" s="94" t="str">
        <f>IFERROR(IF(Cadastro!E336="","",Cadastro!E336),"")</f>
        <v/>
      </c>
      <c r="W336" s="97" t="str">
        <f>IFERROR(IF(Cadastro!I336="","",Cadastro!I336),"")</f>
        <v/>
      </c>
      <c r="X336" s="94" t="str">
        <f>IF(P336="","",SUMIF(Movimento!$D$9:$D$7010,Saldo!P336,Movimento!$G$9:$G$7010))</f>
        <v/>
      </c>
      <c r="Y336" s="94" t="str">
        <f>IF(P336="","",SUMIF(MovSaida!$D$9:$D$7010,Saldo!P336,MovSaida!$F$9:$F$7010))</f>
        <v/>
      </c>
      <c r="Z336" s="94" t="str">
        <f>IFERROR(IF(P336="","",SUMIFS(InvAjust!$G$9:$G$6009,InvAjust!$E$9:$E$6009,Saldo!P336,InvAjust!$C$9:$C$6009,"Add")-SUMIFS(InvAjust!$G$9:$G$6009,InvAjust!$E$9:$E$6009,Saldo!P336,InvAjust!$C$9:$C$6009,"Remove")),"")</f>
        <v/>
      </c>
      <c r="AA336" s="98" t="str">
        <f t="shared" si="96"/>
        <v/>
      </c>
    </row>
    <row r="337" spans="1:27" ht="18.95" customHeight="1" x14ac:dyDescent="0.25">
      <c r="A337" s="82"/>
      <c r="C337" s="89" t="str">
        <f t="shared" si="85"/>
        <v/>
      </c>
      <c r="D337" s="89" t="str">
        <f t="shared" si="86"/>
        <v/>
      </c>
      <c r="E337" s="89" t="str">
        <f t="shared" si="87"/>
        <v/>
      </c>
      <c r="F337" s="89" t="str">
        <f t="shared" si="88"/>
        <v/>
      </c>
      <c r="G337" s="90" t="str">
        <f t="shared" si="89"/>
        <v/>
      </c>
      <c r="H337" s="91" t="str">
        <f t="shared" si="90"/>
        <v/>
      </c>
      <c r="I337" s="91" t="str">
        <f t="shared" si="91"/>
        <v/>
      </c>
      <c r="J337" s="91" t="str">
        <f t="shared" si="92"/>
        <v/>
      </c>
      <c r="K337" s="92" t="str">
        <f t="shared" si="81"/>
        <v/>
      </c>
      <c r="L337" s="92" t="str">
        <f t="shared" si="82"/>
        <v/>
      </c>
      <c r="M337" s="92" t="str">
        <f t="shared" si="83"/>
        <v/>
      </c>
      <c r="N337" s="92" t="str">
        <f t="shared" si="84"/>
        <v/>
      </c>
      <c r="O337" s="76" t="str">
        <f>IF(Cadastro!D337="","",Cadastro!D337)</f>
        <v/>
      </c>
      <c r="P337" s="76" t="str">
        <f>IF(Cadastro!C337="","",Cadastro!C337)</f>
        <v/>
      </c>
      <c r="Q337" s="93" t="str">
        <f t="shared" si="93"/>
        <v/>
      </c>
      <c r="R337" s="94" t="str">
        <f>IF(Cadastro!H337="","",Cadastro!H337)</f>
        <v/>
      </c>
      <c r="S337" s="95" t="str">
        <f t="shared" si="94"/>
        <v/>
      </c>
      <c r="T337" s="96" t="str">
        <f t="shared" si="95"/>
        <v/>
      </c>
      <c r="U337" s="96" t="str">
        <f>IFERROR(IF(P337="","",SUMIF(Movimento!$D$9:$D$7010,Saldo!P337,Movimento!$I$9:$I$7010)+W337)/(V337+X337),"")</f>
        <v/>
      </c>
      <c r="V337" s="94" t="str">
        <f>IFERROR(IF(Cadastro!E337="","",Cadastro!E337),"")</f>
        <v/>
      </c>
      <c r="W337" s="97" t="str">
        <f>IFERROR(IF(Cadastro!I337="","",Cadastro!I337),"")</f>
        <v/>
      </c>
      <c r="X337" s="94" t="str">
        <f>IF(P337="","",SUMIF(Movimento!$D$9:$D$7010,Saldo!P337,Movimento!$G$9:$G$7010))</f>
        <v/>
      </c>
      <c r="Y337" s="94" t="str">
        <f>IF(P337="","",SUMIF(MovSaida!$D$9:$D$7010,Saldo!P337,MovSaida!$F$9:$F$7010))</f>
        <v/>
      </c>
      <c r="Z337" s="94" t="str">
        <f>IFERROR(IF(P337="","",SUMIFS(InvAjust!$G$9:$G$6009,InvAjust!$E$9:$E$6009,Saldo!P337,InvAjust!$C$9:$C$6009,"Add")-SUMIFS(InvAjust!$G$9:$G$6009,InvAjust!$E$9:$E$6009,Saldo!P337,InvAjust!$C$9:$C$6009,"Remove")),"")</f>
        <v/>
      </c>
      <c r="AA337" s="98" t="str">
        <f t="shared" si="96"/>
        <v/>
      </c>
    </row>
    <row r="338" spans="1:27" ht="18.95" customHeight="1" x14ac:dyDescent="0.25">
      <c r="A338" s="82"/>
      <c r="C338" s="89" t="str">
        <f t="shared" si="85"/>
        <v/>
      </c>
      <c r="D338" s="89" t="str">
        <f t="shared" si="86"/>
        <v/>
      </c>
      <c r="E338" s="89" t="str">
        <f t="shared" si="87"/>
        <v/>
      </c>
      <c r="F338" s="89" t="str">
        <f t="shared" si="88"/>
        <v/>
      </c>
      <c r="G338" s="90" t="str">
        <f t="shared" si="89"/>
        <v/>
      </c>
      <c r="H338" s="91" t="str">
        <f t="shared" si="90"/>
        <v/>
      </c>
      <c r="I338" s="91" t="str">
        <f t="shared" si="91"/>
        <v/>
      </c>
      <c r="J338" s="91" t="str">
        <f t="shared" si="92"/>
        <v/>
      </c>
      <c r="K338" s="92" t="str">
        <f t="shared" si="81"/>
        <v/>
      </c>
      <c r="L338" s="92" t="str">
        <f t="shared" si="82"/>
        <v/>
      </c>
      <c r="M338" s="92" t="str">
        <f t="shared" si="83"/>
        <v/>
      </c>
      <c r="N338" s="92" t="str">
        <f t="shared" si="84"/>
        <v/>
      </c>
      <c r="O338" s="76" t="str">
        <f>IF(Cadastro!D338="","",Cadastro!D338)</f>
        <v/>
      </c>
      <c r="P338" s="76" t="str">
        <f>IF(Cadastro!C338="","",Cadastro!C338)</f>
        <v/>
      </c>
      <c r="Q338" s="93" t="str">
        <f t="shared" si="93"/>
        <v/>
      </c>
      <c r="R338" s="94" t="str">
        <f>IF(Cadastro!H338="","",Cadastro!H338)</f>
        <v/>
      </c>
      <c r="S338" s="95" t="str">
        <f t="shared" si="94"/>
        <v/>
      </c>
      <c r="T338" s="96" t="str">
        <f t="shared" si="95"/>
        <v/>
      </c>
      <c r="U338" s="96" t="str">
        <f>IFERROR(IF(P338="","",SUMIF(Movimento!$D$9:$D$7010,Saldo!P338,Movimento!$I$9:$I$7010)+W338)/(V338+X338),"")</f>
        <v/>
      </c>
      <c r="V338" s="94" t="str">
        <f>IFERROR(IF(Cadastro!E338="","",Cadastro!E338),"")</f>
        <v/>
      </c>
      <c r="W338" s="97" t="str">
        <f>IFERROR(IF(Cadastro!I338="","",Cadastro!I338),"")</f>
        <v/>
      </c>
      <c r="X338" s="94" t="str">
        <f>IF(P338="","",SUMIF(Movimento!$D$9:$D$7010,Saldo!P338,Movimento!$G$9:$G$7010))</f>
        <v/>
      </c>
      <c r="Y338" s="94" t="str">
        <f>IF(P338="","",SUMIF(MovSaida!$D$9:$D$7010,Saldo!P338,MovSaida!$F$9:$F$7010))</f>
        <v/>
      </c>
      <c r="Z338" s="94" t="str">
        <f>IFERROR(IF(P338="","",SUMIFS(InvAjust!$G$9:$G$6009,InvAjust!$E$9:$E$6009,Saldo!P338,InvAjust!$C$9:$C$6009,"Add")-SUMIFS(InvAjust!$G$9:$G$6009,InvAjust!$E$9:$E$6009,Saldo!P338,InvAjust!$C$9:$C$6009,"Remove")),"")</f>
        <v/>
      </c>
      <c r="AA338" s="98" t="str">
        <f t="shared" si="96"/>
        <v/>
      </c>
    </row>
    <row r="339" spans="1:27" ht="18.95" customHeight="1" x14ac:dyDescent="0.25">
      <c r="A339" s="82"/>
      <c r="C339" s="89" t="str">
        <f t="shared" si="85"/>
        <v/>
      </c>
      <c r="D339" s="89" t="str">
        <f t="shared" si="86"/>
        <v/>
      </c>
      <c r="E339" s="89" t="str">
        <f t="shared" si="87"/>
        <v/>
      </c>
      <c r="F339" s="89" t="str">
        <f t="shared" si="88"/>
        <v/>
      </c>
      <c r="G339" s="90" t="str">
        <f t="shared" si="89"/>
        <v/>
      </c>
      <c r="H339" s="91" t="str">
        <f t="shared" si="90"/>
        <v/>
      </c>
      <c r="I339" s="91" t="str">
        <f t="shared" si="91"/>
        <v/>
      </c>
      <c r="J339" s="91" t="str">
        <f t="shared" si="92"/>
        <v/>
      </c>
      <c r="K339" s="92" t="str">
        <f t="shared" si="81"/>
        <v/>
      </c>
      <c r="L339" s="92" t="str">
        <f t="shared" si="82"/>
        <v/>
      </c>
      <c r="M339" s="92" t="str">
        <f t="shared" si="83"/>
        <v/>
      </c>
      <c r="N339" s="92" t="str">
        <f t="shared" si="84"/>
        <v/>
      </c>
      <c r="O339" s="76" t="str">
        <f>IF(Cadastro!D339="","",Cadastro!D339)</f>
        <v/>
      </c>
      <c r="P339" s="76" t="str">
        <f>IF(Cadastro!C339="","",Cadastro!C339)</f>
        <v/>
      </c>
      <c r="Q339" s="93" t="str">
        <f t="shared" si="93"/>
        <v/>
      </c>
      <c r="R339" s="94" t="str">
        <f>IF(Cadastro!H339="","",Cadastro!H339)</f>
        <v/>
      </c>
      <c r="S339" s="95" t="str">
        <f t="shared" si="94"/>
        <v/>
      </c>
      <c r="T339" s="96" t="str">
        <f t="shared" si="95"/>
        <v/>
      </c>
      <c r="U339" s="96" t="str">
        <f>IFERROR(IF(P339="","",SUMIF(Movimento!$D$9:$D$7010,Saldo!P339,Movimento!$I$9:$I$7010)+W339)/(V339+X339),"")</f>
        <v/>
      </c>
      <c r="V339" s="94" t="str">
        <f>IFERROR(IF(Cadastro!E339="","",Cadastro!E339),"")</f>
        <v/>
      </c>
      <c r="W339" s="97" t="str">
        <f>IFERROR(IF(Cadastro!I339="","",Cadastro!I339),"")</f>
        <v/>
      </c>
      <c r="X339" s="94" t="str">
        <f>IF(P339="","",SUMIF(Movimento!$D$9:$D$7010,Saldo!P339,Movimento!$G$9:$G$7010))</f>
        <v/>
      </c>
      <c r="Y339" s="94" t="str">
        <f>IF(P339="","",SUMIF(MovSaida!$D$9:$D$7010,Saldo!P339,MovSaida!$F$9:$F$7010))</f>
        <v/>
      </c>
      <c r="Z339" s="94" t="str">
        <f>IFERROR(IF(P339="","",SUMIFS(InvAjust!$G$9:$G$6009,InvAjust!$E$9:$E$6009,Saldo!P339,InvAjust!$C$9:$C$6009,"Add")-SUMIFS(InvAjust!$G$9:$G$6009,InvAjust!$E$9:$E$6009,Saldo!P339,InvAjust!$C$9:$C$6009,"Remove")),"")</f>
        <v/>
      </c>
      <c r="AA339" s="98" t="str">
        <f t="shared" si="96"/>
        <v/>
      </c>
    </row>
    <row r="340" spans="1:27" ht="18.95" customHeight="1" x14ac:dyDescent="0.25">
      <c r="A340" s="82"/>
      <c r="C340" s="89" t="str">
        <f t="shared" si="85"/>
        <v/>
      </c>
      <c r="D340" s="89" t="str">
        <f t="shared" si="86"/>
        <v/>
      </c>
      <c r="E340" s="89" t="str">
        <f t="shared" si="87"/>
        <v/>
      </c>
      <c r="F340" s="89" t="str">
        <f t="shared" si="88"/>
        <v/>
      </c>
      <c r="G340" s="90" t="str">
        <f t="shared" si="89"/>
        <v/>
      </c>
      <c r="H340" s="91" t="str">
        <f t="shared" si="90"/>
        <v/>
      </c>
      <c r="I340" s="91" t="str">
        <f t="shared" si="91"/>
        <v/>
      </c>
      <c r="J340" s="91" t="str">
        <f t="shared" si="92"/>
        <v/>
      </c>
      <c r="K340" s="92" t="str">
        <f t="shared" si="81"/>
        <v/>
      </c>
      <c r="L340" s="92" t="str">
        <f t="shared" si="82"/>
        <v/>
      </c>
      <c r="M340" s="92" t="str">
        <f t="shared" si="83"/>
        <v/>
      </c>
      <c r="N340" s="92" t="str">
        <f t="shared" si="84"/>
        <v/>
      </c>
      <c r="O340" s="76" t="str">
        <f>IF(Cadastro!D340="","",Cadastro!D340)</f>
        <v/>
      </c>
      <c r="P340" s="76" t="str">
        <f>IF(Cadastro!C340="","",Cadastro!C340)</f>
        <v/>
      </c>
      <c r="Q340" s="93" t="str">
        <f t="shared" si="93"/>
        <v/>
      </c>
      <c r="R340" s="94" t="str">
        <f>IF(Cadastro!H340="","",Cadastro!H340)</f>
        <v/>
      </c>
      <c r="S340" s="95" t="str">
        <f t="shared" si="94"/>
        <v/>
      </c>
      <c r="T340" s="96" t="str">
        <f t="shared" si="95"/>
        <v/>
      </c>
      <c r="U340" s="96" t="str">
        <f>IFERROR(IF(P340="","",SUMIF(Movimento!$D$9:$D$7010,Saldo!P340,Movimento!$I$9:$I$7010)+W340)/(V340+X340),"")</f>
        <v/>
      </c>
      <c r="V340" s="94" t="str">
        <f>IFERROR(IF(Cadastro!E340="","",Cadastro!E340),"")</f>
        <v/>
      </c>
      <c r="W340" s="97" t="str">
        <f>IFERROR(IF(Cadastro!I340="","",Cadastro!I340),"")</f>
        <v/>
      </c>
      <c r="X340" s="94" t="str">
        <f>IF(P340="","",SUMIF(Movimento!$D$9:$D$7010,Saldo!P340,Movimento!$G$9:$G$7010))</f>
        <v/>
      </c>
      <c r="Y340" s="94" t="str">
        <f>IF(P340="","",SUMIF(MovSaida!$D$9:$D$7010,Saldo!P340,MovSaida!$F$9:$F$7010))</f>
        <v/>
      </c>
      <c r="Z340" s="94" t="str">
        <f>IFERROR(IF(P340="","",SUMIFS(InvAjust!$G$9:$G$6009,InvAjust!$E$9:$E$6009,Saldo!P340,InvAjust!$C$9:$C$6009,"Add")-SUMIFS(InvAjust!$G$9:$G$6009,InvAjust!$E$9:$E$6009,Saldo!P340,InvAjust!$C$9:$C$6009,"Remove")),"")</f>
        <v/>
      </c>
      <c r="AA340" s="98" t="str">
        <f t="shared" si="96"/>
        <v/>
      </c>
    </row>
    <row r="341" spans="1:27" ht="18.95" customHeight="1" x14ac:dyDescent="0.25">
      <c r="A341" s="82"/>
      <c r="C341" s="89" t="str">
        <f t="shared" si="85"/>
        <v/>
      </c>
      <c r="D341" s="89" t="str">
        <f t="shared" si="86"/>
        <v/>
      </c>
      <c r="E341" s="89" t="str">
        <f t="shared" si="87"/>
        <v/>
      </c>
      <c r="F341" s="89" t="str">
        <f t="shared" si="88"/>
        <v/>
      </c>
      <c r="G341" s="90" t="str">
        <f t="shared" si="89"/>
        <v/>
      </c>
      <c r="H341" s="91" t="str">
        <f t="shared" si="90"/>
        <v/>
      </c>
      <c r="I341" s="91" t="str">
        <f t="shared" si="91"/>
        <v/>
      </c>
      <c r="J341" s="91" t="str">
        <f t="shared" si="92"/>
        <v/>
      </c>
      <c r="K341" s="92" t="str">
        <f t="shared" si="81"/>
        <v/>
      </c>
      <c r="L341" s="92" t="str">
        <f t="shared" si="82"/>
        <v/>
      </c>
      <c r="M341" s="92" t="str">
        <f t="shared" si="83"/>
        <v/>
      </c>
      <c r="N341" s="92" t="str">
        <f t="shared" si="84"/>
        <v/>
      </c>
      <c r="O341" s="76" t="str">
        <f>IF(Cadastro!D341="","",Cadastro!D341)</f>
        <v/>
      </c>
      <c r="P341" s="76" t="str">
        <f>IF(Cadastro!C341="","",Cadastro!C341)</f>
        <v/>
      </c>
      <c r="Q341" s="93" t="str">
        <f t="shared" si="93"/>
        <v/>
      </c>
      <c r="R341" s="94" t="str">
        <f>IF(Cadastro!H341="","",Cadastro!H341)</f>
        <v/>
      </c>
      <c r="S341" s="95" t="str">
        <f t="shared" si="94"/>
        <v/>
      </c>
      <c r="T341" s="96" t="str">
        <f t="shared" si="95"/>
        <v/>
      </c>
      <c r="U341" s="96" t="str">
        <f>IFERROR(IF(P341="","",SUMIF(Movimento!$D$9:$D$7010,Saldo!P341,Movimento!$I$9:$I$7010)+W341)/(V341+X341),"")</f>
        <v/>
      </c>
      <c r="V341" s="94" t="str">
        <f>IFERROR(IF(Cadastro!E341="","",Cadastro!E341),"")</f>
        <v/>
      </c>
      <c r="W341" s="97" t="str">
        <f>IFERROR(IF(Cadastro!I341="","",Cadastro!I341),"")</f>
        <v/>
      </c>
      <c r="X341" s="94" t="str">
        <f>IF(P341="","",SUMIF(Movimento!$D$9:$D$7010,Saldo!P341,Movimento!$G$9:$G$7010))</f>
        <v/>
      </c>
      <c r="Y341" s="94" t="str">
        <f>IF(P341="","",SUMIF(MovSaida!$D$9:$D$7010,Saldo!P341,MovSaida!$F$9:$F$7010))</f>
        <v/>
      </c>
      <c r="Z341" s="94" t="str">
        <f>IFERROR(IF(P341="","",SUMIFS(InvAjust!$G$9:$G$6009,InvAjust!$E$9:$E$6009,Saldo!P341,InvAjust!$C$9:$C$6009,"Add")-SUMIFS(InvAjust!$G$9:$G$6009,InvAjust!$E$9:$E$6009,Saldo!P341,InvAjust!$C$9:$C$6009,"Remove")),"")</f>
        <v/>
      </c>
      <c r="AA341" s="98" t="str">
        <f t="shared" si="96"/>
        <v/>
      </c>
    </row>
    <row r="342" spans="1:27" ht="18.95" customHeight="1" x14ac:dyDescent="0.25">
      <c r="A342" s="82"/>
      <c r="C342" s="89" t="str">
        <f t="shared" si="85"/>
        <v/>
      </c>
      <c r="D342" s="89" t="str">
        <f t="shared" si="86"/>
        <v/>
      </c>
      <c r="E342" s="89" t="str">
        <f t="shared" si="87"/>
        <v/>
      </c>
      <c r="F342" s="89" t="str">
        <f t="shared" si="88"/>
        <v/>
      </c>
      <c r="G342" s="90" t="str">
        <f t="shared" si="89"/>
        <v/>
      </c>
      <c r="H342" s="91" t="str">
        <f t="shared" si="90"/>
        <v/>
      </c>
      <c r="I342" s="91" t="str">
        <f t="shared" si="91"/>
        <v/>
      </c>
      <c r="J342" s="91" t="str">
        <f t="shared" si="92"/>
        <v/>
      </c>
      <c r="K342" s="92" t="str">
        <f t="shared" si="81"/>
        <v/>
      </c>
      <c r="L342" s="92" t="str">
        <f t="shared" si="82"/>
        <v/>
      </c>
      <c r="M342" s="92" t="str">
        <f t="shared" si="83"/>
        <v/>
      </c>
      <c r="N342" s="92" t="str">
        <f t="shared" si="84"/>
        <v/>
      </c>
      <c r="O342" s="76" t="str">
        <f>IF(Cadastro!D342="","",Cadastro!D342)</f>
        <v/>
      </c>
      <c r="P342" s="76" t="str">
        <f>IF(Cadastro!C342="","",Cadastro!C342)</f>
        <v/>
      </c>
      <c r="Q342" s="93" t="str">
        <f t="shared" si="93"/>
        <v/>
      </c>
      <c r="R342" s="94" t="str">
        <f>IF(Cadastro!H342="","",Cadastro!H342)</f>
        <v/>
      </c>
      <c r="S342" s="95" t="str">
        <f t="shared" si="94"/>
        <v/>
      </c>
      <c r="T342" s="96" t="str">
        <f t="shared" si="95"/>
        <v/>
      </c>
      <c r="U342" s="96" t="str">
        <f>IFERROR(IF(P342="","",SUMIF(Movimento!$D$9:$D$7010,Saldo!P342,Movimento!$I$9:$I$7010)+W342)/(V342+X342),"")</f>
        <v/>
      </c>
      <c r="V342" s="94" t="str">
        <f>IFERROR(IF(Cadastro!E342="","",Cadastro!E342),"")</f>
        <v/>
      </c>
      <c r="W342" s="97" t="str">
        <f>IFERROR(IF(Cadastro!I342="","",Cadastro!I342),"")</f>
        <v/>
      </c>
      <c r="X342" s="94" t="str">
        <f>IF(P342="","",SUMIF(Movimento!$D$9:$D$7010,Saldo!P342,Movimento!$G$9:$G$7010))</f>
        <v/>
      </c>
      <c r="Y342" s="94" t="str">
        <f>IF(P342="","",SUMIF(MovSaida!$D$9:$D$7010,Saldo!P342,MovSaida!$F$9:$F$7010))</f>
        <v/>
      </c>
      <c r="Z342" s="94" t="str">
        <f>IFERROR(IF(P342="","",SUMIFS(InvAjust!$G$9:$G$6009,InvAjust!$E$9:$E$6009,Saldo!P342,InvAjust!$C$9:$C$6009,"Add")-SUMIFS(InvAjust!$G$9:$G$6009,InvAjust!$E$9:$E$6009,Saldo!P342,InvAjust!$C$9:$C$6009,"Remove")),"")</f>
        <v/>
      </c>
      <c r="AA342" s="98" t="str">
        <f t="shared" si="96"/>
        <v/>
      </c>
    </row>
    <row r="343" spans="1:27" ht="18.95" customHeight="1" x14ac:dyDescent="0.25">
      <c r="A343" s="82"/>
      <c r="C343" s="89" t="str">
        <f t="shared" si="85"/>
        <v/>
      </c>
      <c r="D343" s="89" t="str">
        <f t="shared" si="86"/>
        <v/>
      </c>
      <c r="E343" s="89" t="str">
        <f t="shared" si="87"/>
        <v/>
      </c>
      <c r="F343" s="89" t="str">
        <f t="shared" si="88"/>
        <v/>
      </c>
      <c r="G343" s="90" t="str">
        <f t="shared" si="89"/>
        <v/>
      </c>
      <c r="H343" s="91" t="str">
        <f t="shared" si="90"/>
        <v/>
      </c>
      <c r="I343" s="91" t="str">
        <f t="shared" si="91"/>
        <v/>
      </c>
      <c r="J343" s="91" t="str">
        <f t="shared" si="92"/>
        <v/>
      </c>
      <c r="K343" s="92" t="str">
        <f t="shared" si="81"/>
        <v/>
      </c>
      <c r="L343" s="92" t="str">
        <f t="shared" si="82"/>
        <v/>
      </c>
      <c r="M343" s="92" t="str">
        <f t="shared" si="83"/>
        <v/>
      </c>
      <c r="N343" s="92" t="str">
        <f t="shared" si="84"/>
        <v/>
      </c>
      <c r="O343" s="76" t="str">
        <f>IF(Cadastro!D343="","",Cadastro!D343)</f>
        <v/>
      </c>
      <c r="P343" s="76" t="str">
        <f>IF(Cadastro!C343="","",Cadastro!C343)</f>
        <v/>
      </c>
      <c r="Q343" s="93" t="str">
        <f t="shared" si="93"/>
        <v/>
      </c>
      <c r="R343" s="94" t="str">
        <f>IF(Cadastro!H343="","",Cadastro!H343)</f>
        <v/>
      </c>
      <c r="S343" s="95" t="str">
        <f t="shared" si="94"/>
        <v/>
      </c>
      <c r="T343" s="96" t="str">
        <f t="shared" si="95"/>
        <v/>
      </c>
      <c r="U343" s="96" t="str">
        <f>IFERROR(IF(P343="","",SUMIF(Movimento!$D$9:$D$7010,Saldo!P343,Movimento!$I$9:$I$7010)+W343)/(V343+X343),"")</f>
        <v/>
      </c>
      <c r="V343" s="94" t="str">
        <f>IFERROR(IF(Cadastro!E343="","",Cadastro!E343),"")</f>
        <v/>
      </c>
      <c r="W343" s="97" t="str">
        <f>IFERROR(IF(Cadastro!I343="","",Cadastro!I343),"")</f>
        <v/>
      </c>
      <c r="X343" s="94" t="str">
        <f>IF(P343="","",SUMIF(Movimento!$D$9:$D$7010,Saldo!P343,Movimento!$G$9:$G$7010))</f>
        <v/>
      </c>
      <c r="Y343" s="94" t="str">
        <f>IF(P343="","",SUMIF(MovSaida!$D$9:$D$7010,Saldo!P343,MovSaida!$F$9:$F$7010))</f>
        <v/>
      </c>
      <c r="Z343" s="94" t="str">
        <f>IFERROR(IF(P343="","",SUMIFS(InvAjust!$G$9:$G$6009,InvAjust!$E$9:$E$6009,Saldo!P343,InvAjust!$C$9:$C$6009,"Add")-SUMIFS(InvAjust!$G$9:$G$6009,InvAjust!$E$9:$E$6009,Saldo!P343,InvAjust!$C$9:$C$6009,"Remove")),"")</f>
        <v/>
      </c>
      <c r="AA343" s="98" t="str">
        <f t="shared" si="96"/>
        <v/>
      </c>
    </row>
    <row r="344" spans="1:27" ht="18.95" customHeight="1" x14ac:dyDescent="0.25">
      <c r="A344" s="82"/>
      <c r="C344" s="89" t="str">
        <f t="shared" si="85"/>
        <v/>
      </c>
      <c r="D344" s="89" t="str">
        <f t="shared" si="86"/>
        <v/>
      </c>
      <c r="E344" s="89" t="str">
        <f t="shared" si="87"/>
        <v/>
      </c>
      <c r="F344" s="89" t="str">
        <f t="shared" si="88"/>
        <v/>
      </c>
      <c r="G344" s="90" t="str">
        <f t="shared" si="89"/>
        <v/>
      </c>
      <c r="H344" s="91" t="str">
        <f t="shared" si="90"/>
        <v/>
      </c>
      <c r="I344" s="91" t="str">
        <f t="shared" si="91"/>
        <v/>
      </c>
      <c r="J344" s="91" t="str">
        <f t="shared" si="92"/>
        <v/>
      </c>
      <c r="K344" s="92" t="str">
        <f t="shared" si="81"/>
        <v/>
      </c>
      <c r="L344" s="92" t="str">
        <f t="shared" si="82"/>
        <v/>
      </c>
      <c r="M344" s="92" t="str">
        <f t="shared" si="83"/>
        <v/>
      </c>
      <c r="N344" s="92" t="str">
        <f t="shared" si="84"/>
        <v/>
      </c>
      <c r="O344" s="76" t="str">
        <f>IF(Cadastro!D344="","",Cadastro!D344)</f>
        <v/>
      </c>
      <c r="P344" s="76" t="str">
        <f>IF(Cadastro!C344="","",Cadastro!C344)</f>
        <v/>
      </c>
      <c r="Q344" s="93" t="str">
        <f t="shared" si="93"/>
        <v/>
      </c>
      <c r="R344" s="94" t="str">
        <f>IF(Cadastro!H344="","",Cadastro!H344)</f>
        <v/>
      </c>
      <c r="S344" s="95" t="str">
        <f t="shared" si="94"/>
        <v/>
      </c>
      <c r="T344" s="96" t="str">
        <f t="shared" si="95"/>
        <v/>
      </c>
      <c r="U344" s="96" t="str">
        <f>IFERROR(IF(P344="","",SUMIF(Movimento!$D$9:$D$7010,Saldo!P344,Movimento!$I$9:$I$7010)+W344)/(V344+X344),"")</f>
        <v/>
      </c>
      <c r="V344" s="94" t="str">
        <f>IFERROR(IF(Cadastro!E344="","",Cadastro!E344),"")</f>
        <v/>
      </c>
      <c r="W344" s="97" t="str">
        <f>IFERROR(IF(Cadastro!I344="","",Cadastro!I344),"")</f>
        <v/>
      </c>
      <c r="X344" s="94" t="str">
        <f>IF(P344="","",SUMIF(Movimento!$D$9:$D$7010,Saldo!P344,Movimento!$G$9:$G$7010))</f>
        <v/>
      </c>
      <c r="Y344" s="94" t="str">
        <f>IF(P344="","",SUMIF(MovSaida!$D$9:$D$7010,Saldo!P344,MovSaida!$F$9:$F$7010))</f>
        <v/>
      </c>
      <c r="Z344" s="94" t="str">
        <f>IFERROR(IF(P344="","",SUMIFS(InvAjust!$G$9:$G$6009,InvAjust!$E$9:$E$6009,Saldo!P344,InvAjust!$C$9:$C$6009,"Add")-SUMIFS(InvAjust!$G$9:$G$6009,InvAjust!$E$9:$E$6009,Saldo!P344,InvAjust!$C$9:$C$6009,"Remove")),"")</f>
        <v/>
      </c>
      <c r="AA344" s="98" t="str">
        <f t="shared" si="96"/>
        <v/>
      </c>
    </row>
    <row r="345" spans="1:27" ht="18.95" customHeight="1" x14ac:dyDescent="0.25">
      <c r="A345" s="82"/>
      <c r="C345" s="89" t="str">
        <f t="shared" si="85"/>
        <v/>
      </c>
      <c r="D345" s="89" t="str">
        <f t="shared" si="86"/>
        <v/>
      </c>
      <c r="E345" s="89" t="str">
        <f t="shared" si="87"/>
        <v/>
      </c>
      <c r="F345" s="89" t="str">
        <f t="shared" si="88"/>
        <v/>
      </c>
      <c r="G345" s="90" t="str">
        <f t="shared" si="89"/>
        <v/>
      </c>
      <c r="H345" s="91" t="str">
        <f t="shared" si="90"/>
        <v/>
      </c>
      <c r="I345" s="91" t="str">
        <f t="shared" si="91"/>
        <v/>
      </c>
      <c r="J345" s="91" t="str">
        <f t="shared" si="92"/>
        <v/>
      </c>
      <c r="K345" s="92" t="str">
        <f t="shared" si="81"/>
        <v/>
      </c>
      <c r="L345" s="92" t="str">
        <f t="shared" si="82"/>
        <v/>
      </c>
      <c r="M345" s="92" t="str">
        <f t="shared" si="83"/>
        <v/>
      </c>
      <c r="N345" s="92" t="str">
        <f t="shared" si="84"/>
        <v/>
      </c>
      <c r="O345" s="76" t="str">
        <f>IF(Cadastro!D345="","",Cadastro!D345)</f>
        <v/>
      </c>
      <c r="P345" s="76" t="str">
        <f>IF(Cadastro!C345="","",Cadastro!C345)</f>
        <v/>
      </c>
      <c r="Q345" s="93" t="str">
        <f t="shared" si="93"/>
        <v/>
      </c>
      <c r="R345" s="94" t="str">
        <f>IF(Cadastro!H345="","",Cadastro!H345)</f>
        <v/>
      </c>
      <c r="S345" s="95" t="str">
        <f t="shared" si="94"/>
        <v/>
      </c>
      <c r="T345" s="96" t="str">
        <f t="shared" si="95"/>
        <v/>
      </c>
      <c r="U345" s="96" t="str">
        <f>IFERROR(IF(P345="","",SUMIF(Movimento!$D$9:$D$7010,Saldo!P345,Movimento!$I$9:$I$7010)+W345)/(V345+X345),"")</f>
        <v/>
      </c>
      <c r="V345" s="94" t="str">
        <f>IFERROR(IF(Cadastro!E345="","",Cadastro!E345),"")</f>
        <v/>
      </c>
      <c r="W345" s="97" t="str">
        <f>IFERROR(IF(Cadastro!I345="","",Cadastro!I345),"")</f>
        <v/>
      </c>
      <c r="X345" s="94" t="str">
        <f>IF(P345="","",SUMIF(Movimento!$D$9:$D$7010,Saldo!P345,Movimento!$G$9:$G$7010))</f>
        <v/>
      </c>
      <c r="Y345" s="94" t="str">
        <f>IF(P345="","",SUMIF(MovSaida!$D$9:$D$7010,Saldo!P345,MovSaida!$F$9:$F$7010))</f>
        <v/>
      </c>
      <c r="Z345" s="94" t="str">
        <f>IFERROR(IF(P345="","",SUMIFS(InvAjust!$G$9:$G$6009,InvAjust!$E$9:$E$6009,Saldo!P345,InvAjust!$C$9:$C$6009,"Add")-SUMIFS(InvAjust!$G$9:$G$6009,InvAjust!$E$9:$E$6009,Saldo!P345,InvAjust!$C$9:$C$6009,"Remove")),"")</f>
        <v/>
      </c>
      <c r="AA345" s="98" t="str">
        <f t="shared" si="96"/>
        <v/>
      </c>
    </row>
    <row r="346" spans="1:27" ht="18.95" customHeight="1" x14ac:dyDescent="0.25">
      <c r="A346" s="82"/>
      <c r="C346" s="89" t="str">
        <f t="shared" si="85"/>
        <v/>
      </c>
      <c r="D346" s="89" t="str">
        <f t="shared" si="86"/>
        <v/>
      </c>
      <c r="E346" s="89" t="str">
        <f t="shared" si="87"/>
        <v/>
      </c>
      <c r="F346" s="89" t="str">
        <f t="shared" si="88"/>
        <v/>
      </c>
      <c r="G346" s="90" t="str">
        <f t="shared" si="89"/>
        <v/>
      </c>
      <c r="H346" s="91" t="str">
        <f t="shared" si="90"/>
        <v/>
      </c>
      <c r="I346" s="91" t="str">
        <f t="shared" si="91"/>
        <v/>
      </c>
      <c r="J346" s="91" t="str">
        <f t="shared" si="92"/>
        <v/>
      </c>
      <c r="K346" s="92" t="str">
        <f t="shared" si="81"/>
        <v/>
      </c>
      <c r="L346" s="92" t="str">
        <f t="shared" si="82"/>
        <v/>
      </c>
      <c r="M346" s="92" t="str">
        <f t="shared" si="83"/>
        <v/>
      </c>
      <c r="N346" s="92" t="str">
        <f t="shared" si="84"/>
        <v/>
      </c>
      <c r="O346" s="76" t="str">
        <f>IF(Cadastro!D346="","",Cadastro!D346)</f>
        <v/>
      </c>
      <c r="P346" s="76" t="str">
        <f>IF(Cadastro!C346="","",Cadastro!C346)</f>
        <v/>
      </c>
      <c r="Q346" s="93" t="str">
        <f t="shared" si="93"/>
        <v/>
      </c>
      <c r="R346" s="94" t="str">
        <f>IF(Cadastro!H346="","",Cadastro!H346)</f>
        <v/>
      </c>
      <c r="S346" s="95" t="str">
        <f t="shared" si="94"/>
        <v/>
      </c>
      <c r="T346" s="96" t="str">
        <f t="shared" si="95"/>
        <v/>
      </c>
      <c r="U346" s="96" t="str">
        <f>IFERROR(IF(P346="","",SUMIF(Movimento!$D$9:$D$7010,Saldo!P346,Movimento!$I$9:$I$7010)+W346)/(V346+X346),"")</f>
        <v/>
      </c>
      <c r="V346" s="94" t="str">
        <f>IFERROR(IF(Cadastro!E346="","",Cadastro!E346),"")</f>
        <v/>
      </c>
      <c r="W346" s="97" t="str">
        <f>IFERROR(IF(Cadastro!I346="","",Cadastro!I346),"")</f>
        <v/>
      </c>
      <c r="X346" s="94" t="str">
        <f>IF(P346="","",SUMIF(Movimento!$D$9:$D$7010,Saldo!P346,Movimento!$G$9:$G$7010))</f>
        <v/>
      </c>
      <c r="Y346" s="94" t="str">
        <f>IF(P346="","",SUMIF(MovSaida!$D$9:$D$7010,Saldo!P346,MovSaida!$F$9:$F$7010))</f>
        <v/>
      </c>
      <c r="Z346" s="94" t="str">
        <f>IFERROR(IF(P346="","",SUMIFS(InvAjust!$G$9:$G$6009,InvAjust!$E$9:$E$6009,Saldo!P346,InvAjust!$C$9:$C$6009,"Add")-SUMIFS(InvAjust!$G$9:$G$6009,InvAjust!$E$9:$E$6009,Saldo!P346,InvAjust!$C$9:$C$6009,"Remove")),"")</f>
        <v/>
      </c>
      <c r="AA346" s="98" t="str">
        <f t="shared" si="96"/>
        <v/>
      </c>
    </row>
    <row r="347" spans="1:27" ht="18.95" customHeight="1" x14ac:dyDescent="0.25">
      <c r="A347" s="82"/>
      <c r="C347" s="89" t="str">
        <f t="shared" si="85"/>
        <v/>
      </c>
      <c r="D347" s="89" t="str">
        <f t="shared" si="86"/>
        <v/>
      </c>
      <c r="E347" s="89" t="str">
        <f t="shared" si="87"/>
        <v/>
      </c>
      <c r="F347" s="89" t="str">
        <f t="shared" si="88"/>
        <v/>
      </c>
      <c r="G347" s="90" t="str">
        <f t="shared" si="89"/>
        <v/>
      </c>
      <c r="H347" s="91" t="str">
        <f t="shared" si="90"/>
        <v/>
      </c>
      <c r="I347" s="91" t="str">
        <f t="shared" si="91"/>
        <v/>
      </c>
      <c r="J347" s="91" t="str">
        <f t="shared" si="92"/>
        <v/>
      </c>
      <c r="K347" s="92" t="str">
        <f t="shared" si="81"/>
        <v/>
      </c>
      <c r="L347" s="92" t="str">
        <f t="shared" si="82"/>
        <v/>
      </c>
      <c r="M347" s="92" t="str">
        <f t="shared" si="83"/>
        <v/>
      </c>
      <c r="N347" s="92" t="str">
        <f t="shared" si="84"/>
        <v/>
      </c>
      <c r="O347" s="76" t="str">
        <f>IF(Cadastro!D347="","",Cadastro!D347)</f>
        <v/>
      </c>
      <c r="P347" s="76" t="str">
        <f>IF(Cadastro!C347="","",Cadastro!C347)</f>
        <v/>
      </c>
      <c r="Q347" s="93" t="str">
        <f t="shared" si="93"/>
        <v/>
      </c>
      <c r="R347" s="94" t="str">
        <f>IF(Cadastro!H347="","",Cadastro!H347)</f>
        <v/>
      </c>
      <c r="S347" s="95" t="str">
        <f t="shared" si="94"/>
        <v/>
      </c>
      <c r="T347" s="96" t="str">
        <f t="shared" si="95"/>
        <v/>
      </c>
      <c r="U347" s="96" t="str">
        <f>IFERROR(IF(P347="","",SUMIF(Movimento!$D$9:$D$7010,Saldo!P347,Movimento!$I$9:$I$7010)+W347)/(V347+X347),"")</f>
        <v/>
      </c>
      <c r="V347" s="94" t="str">
        <f>IFERROR(IF(Cadastro!E347="","",Cadastro!E347),"")</f>
        <v/>
      </c>
      <c r="W347" s="97" t="str">
        <f>IFERROR(IF(Cadastro!I347="","",Cadastro!I347),"")</f>
        <v/>
      </c>
      <c r="X347" s="94" t="str">
        <f>IF(P347="","",SUMIF(Movimento!$D$9:$D$7010,Saldo!P347,Movimento!$G$9:$G$7010))</f>
        <v/>
      </c>
      <c r="Y347" s="94" t="str">
        <f>IF(P347="","",SUMIF(MovSaida!$D$9:$D$7010,Saldo!P347,MovSaida!$F$9:$F$7010))</f>
        <v/>
      </c>
      <c r="Z347" s="94" t="str">
        <f>IFERROR(IF(P347="","",SUMIFS(InvAjust!$G$9:$G$6009,InvAjust!$E$9:$E$6009,Saldo!P347,InvAjust!$C$9:$C$6009,"Add")-SUMIFS(InvAjust!$G$9:$G$6009,InvAjust!$E$9:$E$6009,Saldo!P347,InvAjust!$C$9:$C$6009,"Remove")),"")</f>
        <v/>
      </c>
      <c r="AA347" s="98" t="str">
        <f t="shared" si="96"/>
        <v/>
      </c>
    </row>
    <row r="348" spans="1:27" ht="18.95" customHeight="1" x14ac:dyDescent="0.25">
      <c r="A348" s="82"/>
      <c r="C348" s="89" t="str">
        <f t="shared" si="85"/>
        <v/>
      </c>
      <c r="D348" s="89" t="str">
        <f t="shared" si="86"/>
        <v/>
      </c>
      <c r="E348" s="89" t="str">
        <f t="shared" si="87"/>
        <v/>
      </c>
      <c r="F348" s="89" t="str">
        <f t="shared" si="88"/>
        <v/>
      </c>
      <c r="G348" s="90" t="str">
        <f t="shared" si="89"/>
        <v/>
      </c>
      <c r="H348" s="91" t="str">
        <f t="shared" si="90"/>
        <v/>
      </c>
      <c r="I348" s="91" t="str">
        <f t="shared" si="91"/>
        <v/>
      </c>
      <c r="J348" s="91" t="str">
        <f t="shared" si="92"/>
        <v/>
      </c>
      <c r="K348" s="92" t="str">
        <f t="shared" si="81"/>
        <v/>
      </c>
      <c r="L348" s="92" t="str">
        <f t="shared" si="82"/>
        <v/>
      </c>
      <c r="M348" s="92" t="str">
        <f t="shared" si="83"/>
        <v/>
      </c>
      <c r="N348" s="92" t="str">
        <f t="shared" si="84"/>
        <v/>
      </c>
      <c r="O348" s="76" t="str">
        <f>IF(Cadastro!D348="","",Cadastro!D348)</f>
        <v/>
      </c>
      <c r="P348" s="76" t="str">
        <f>IF(Cadastro!C348="","",Cadastro!C348)</f>
        <v/>
      </c>
      <c r="Q348" s="93" t="str">
        <f t="shared" si="93"/>
        <v/>
      </c>
      <c r="R348" s="94" t="str">
        <f>IF(Cadastro!H348="","",Cadastro!H348)</f>
        <v/>
      </c>
      <c r="S348" s="95" t="str">
        <f t="shared" si="94"/>
        <v/>
      </c>
      <c r="T348" s="96" t="str">
        <f t="shared" si="95"/>
        <v/>
      </c>
      <c r="U348" s="96" t="str">
        <f>IFERROR(IF(P348="","",SUMIF(Movimento!$D$9:$D$7010,Saldo!P348,Movimento!$I$9:$I$7010)+W348)/(V348+X348),"")</f>
        <v/>
      </c>
      <c r="V348" s="94" t="str">
        <f>IFERROR(IF(Cadastro!E348="","",Cadastro!E348),"")</f>
        <v/>
      </c>
      <c r="W348" s="97" t="str">
        <f>IFERROR(IF(Cadastro!I348="","",Cadastro!I348),"")</f>
        <v/>
      </c>
      <c r="X348" s="94" t="str">
        <f>IF(P348="","",SUMIF(Movimento!$D$9:$D$7010,Saldo!P348,Movimento!$G$9:$G$7010))</f>
        <v/>
      </c>
      <c r="Y348" s="94" t="str">
        <f>IF(P348="","",SUMIF(MovSaida!$D$9:$D$7010,Saldo!P348,MovSaida!$F$9:$F$7010))</f>
        <v/>
      </c>
      <c r="Z348" s="94" t="str">
        <f>IFERROR(IF(P348="","",SUMIFS(InvAjust!$G$9:$G$6009,InvAjust!$E$9:$E$6009,Saldo!P348,InvAjust!$C$9:$C$6009,"Add")-SUMIFS(InvAjust!$G$9:$G$6009,InvAjust!$E$9:$E$6009,Saldo!P348,InvAjust!$C$9:$C$6009,"Remove")),"")</f>
        <v/>
      </c>
      <c r="AA348" s="98" t="str">
        <f t="shared" si="96"/>
        <v/>
      </c>
    </row>
    <row r="349" spans="1:27" ht="18.95" customHeight="1" x14ac:dyDescent="0.25">
      <c r="A349" s="82"/>
      <c r="C349" s="89" t="str">
        <f t="shared" si="85"/>
        <v/>
      </c>
      <c r="D349" s="89" t="str">
        <f t="shared" si="86"/>
        <v/>
      </c>
      <c r="E349" s="89" t="str">
        <f t="shared" si="87"/>
        <v/>
      </c>
      <c r="F349" s="89" t="str">
        <f t="shared" si="88"/>
        <v/>
      </c>
      <c r="G349" s="90" t="str">
        <f t="shared" si="89"/>
        <v/>
      </c>
      <c r="H349" s="91" t="str">
        <f t="shared" si="90"/>
        <v/>
      </c>
      <c r="I349" s="91" t="str">
        <f t="shared" si="91"/>
        <v/>
      </c>
      <c r="J349" s="91" t="str">
        <f t="shared" si="92"/>
        <v/>
      </c>
      <c r="K349" s="92" t="str">
        <f t="shared" si="81"/>
        <v/>
      </c>
      <c r="L349" s="92" t="str">
        <f t="shared" si="82"/>
        <v/>
      </c>
      <c r="M349" s="92" t="str">
        <f t="shared" si="83"/>
        <v/>
      </c>
      <c r="N349" s="92" t="str">
        <f t="shared" si="84"/>
        <v/>
      </c>
      <c r="O349" s="76" t="str">
        <f>IF(Cadastro!D349="","",Cadastro!D349)</f>
        <v/>
      </c>
      <c r="P349" s="76" t="str">
        <f>IF(Cadastro!C349="","",Cadastro!C349)</f>
        <v/>
      </c>
      <c r="Q349" s="93" t="str">
        <f t="shared" si="93"/>
        <v/>
      </c>
      <c r="R349" s="94" t="str">
        <f>IF(Cadastro!H349="","",Cadastro!H349)</f>
        <v/>
      </c>
      <c r="S349" s="95" t="str">
        <f t="shared" si="94"/>
        <v/>
      </c>
      <c r="T349" s="96" t="str">
        <f t="shared" si="95"/>
        <v/>
      </c>
      <c r="U349" s="96" t="str">
        <f>IFERROR(IF(P349="","",SUMIF(Movimento!$D$9:$D$7010,Saldo!P349,Movimento!$I$9:$I$7010)+W349)/(V349+X349),"")</f>
        <v/>
      </c>
      <c r="V349" s="94" t="str">
        <f>IFERROR(IF(Cadastro!E349="","",Cadastro!E349),"")</f>
        <v/>
      </c>
      <c r="W349" s="97" t="str">
        <f>IFERROR(IF(Cadastro!I349="","",Cadastro!I349),"")</f>
        <v/>
      </c>
      <c r="X349" s="94" t="str">
        <f>IF(P349="","",SUMIF(Movimento!$D$9:$D$7010,Saldo!P349,Movimento!$G$9:$G$7010))</f>
        <v/>
      </c>
      <c r="Y349" s="94" t="str">
        <f>IF(P349="","",SUMIF(MovSaida!$D$9:$D$7010,Saldo!P349,MovSaida!$F$9:$F$7010))</f>
        <v/>
      </c>
      <c r="Z349" s="94" t="str">
        <f>IFERROR(IF(P349="","",SUMIFS(InvAjust!$G$9:$G$6009,InvAjust!$E$9:$E$6009,Saldo!P349,InvAjust!$C$9:$C$6009,"Add")-SUMIFS(InvAjust!$G$9:$G$6009,InvAjust!$E$9:$E$6009,Saldo!P349,InvAjust!$C$9:$C$6009,"Remove")),"")</f>
        <v/>
      </c>
      <c r="AA349" s="98" t="str">
        <f t="shared" si="96"/>
        <v/>
      </c>
    </row>
    <row r="350" spans="1:27" ht="18.95" customHeight="1" x14ac:dyDescent="0.25">
      <c r="A350" s="82"/>
      <c r="C350" s="89" t="str">
        <f t="shared" si="85"/>
        <v/>
      </c>
      <c r="D350" s="89" t="str">
        <f t="shared" si="86"/>
        <v/>
      </c>
      <c r="E350" s="89" t="str">
        <f t="shared" si="87"/>
        <v/>
      </c>
      <c r="F350" s="89" t="str">
        <f t="shared" si="88"/>
        <v/>
      </c>
      <c r="G350" s="90" t="str">
        <f t="shared" si="89"/>
        <v/>
      </c>
      <c r="H350" s="91" t="str">
        <f t="shared" si="90"/>
        <v/>
      </c>
      <c r="I350" s="91" t="str">
        <f t="shared" si="91"/>
        <v/>
      </c>
      <c r="J350" s="91" t="str">
        <f t="shared" si="92"/>
        <v/>
      </c>
      <c r="K350" s="92" t="str">
        <f t="shared" si="81"/>
        <v/>
      </c>
      <c r="L350" s="92" t="str">
        <f t="shared" si="82"/>
        <v/>
      </c>
      <c r="M350" s="92" t="str">
        <f t="shared" si="83"/>
        <v/>
      </c>
      <c r="N350" s="92" t="str">
        <f t="shared" si="84"/>
        <v/>
      </c>
      <c r="O350" s="76" t="str">
        <f>IF(Cadastro!D350="","",Cadastro!D350)</f>
        <v/>
      </c>
      <c r="P350" s="76" t="str">
        <f>IF(Cadastro!C350="","",Cadastro!C350)</f>
        <v/>
      </c>
      <c r="Q350" s="93" t="str">
        <f t="shared" si="93"/>
        <v/>
      </c>
      <c r="R350" s="94" t="str">
        <f>IF(Cadastro!H350="","",Cadastro!H350)</f>
        <v/>
      </c>
      <c r="S350" s="95" t="str">
        <f t="shared" si="94"/>
        <v/>
      </c>
      <c r="T350" s="96" t="str">
        <f t="shared" si="95"/>
        <v/>
      </c>
      <c r="U350" s="96" t="str">
        <f>IFERROR(IF(P350="","",SUMIF(Movimento!$D$9:$D$7010,Saldo!P350,Movimento!$I$9:$I$7010)+W350)/(V350+X350),"")</f>
        <v/>
      </c>
      <c r="V350" s="94" t="str">
        <f>IFERROR(IF(Cadastro!E350="","",Cadastro!E350),"")</f>
        <v/>
      </c>
      <c r="W350" s="97" t="str">
        <f>IFERROR(IF(Cadastro!I350="","",Cadastro!I350),"")</f>
        <v/>
      </c>
      <c r="X350" s="94" t="str">
        <f>IF(P350="","",SUMIF(Movimento!$D$9:$D$7010,Saldo!P350,Movimento!$G$9:$G$7010))</f>
        <v/>
      </c>
      <c r="Y350" s="94" t="str">
        <f>IF(P350="","",SUMIF(MovSaida!$D$9:$D$7010,Saldo!P350,MovSaida!$F$9:$F$7010))</f>
        <v/>
      </c>
      <c r="Z350" s="94" t="str">
        <f>IFERROR(IF(P350="","",SUMIFS(InvAjust!$G$9:$G$6009,InvAjust!$E$9:$E$6009,Saldo!P350,InvAjust!$C$9:$C$6009,"Add")-SUMIFS(InvAjust!$G$9:$G$6009,InvAjust!$E$9:$E$6009,Saldo!P350,InvAjust!$C$9:$C$6009,"Remove")),"")</f>
        <v/>
      </c>
      <c r="AA350" s="98" t="str">
        <f t="shared" si="96"/>
        <v/>
      </c>
    </row>
    <row r="351" spans="1:27" ht="18.95" customHeight="1" x14ac:dyDescent="0.25">
      <c r="A351" s="82"/>
      <c r="C351" s="89" t="str">
        <f t="shared" si="85"/>
        <v/>
      </c>
      <c r="D351" s="89" t="str">
        <f t="shared" si="86"/>
        <v/>
      </c>
      <c r="E351" s="89" t="str">
        <f t="shared" si="87"/>
        <v/>
      </c>
      <c r="F351" s="89" t="str">
        <f t="shared" si="88"/>
        <v/>
      </c>
      <c r="G351" s="90" t="str">
        <f t="shared" si="89"/>
        <v/>
      </c>
      <c r="H351" s="91" t="str">
        <f t="shared" si="90"/>
        <v/>
      </c>
      <c r="I351" s="91" t="str">
        <f t="shared" si="91"/>
        <v/>
      </c>
      <c r="J351" s="91" t="str">
        <f t="shared" si="92"/>
        <v/>
      </c>
      <c r="K351" s="92" t="str">
        <f t="shared" si="81"/>
        <v/>
      </c>
      <c r="L351" s="92" t="str">
        <f t="shared" si="82"/>
        <v/>
      </c>
      <c r="M351" s="92" t="str">
        <f t="shared" si="83"/>
        <v/>
      </c>
      <c r="N351" s="92" t="str">
        <f t="shared" si="84"/>
        <v/>
      </c>
      <c r="O351" s="76" t="str">
        <f>IF(Cadastro!D351="","",Cadastro!D351)</f>
        <v/>
      </c>
      <c r="P351" s="76" t="str">
        <f>IF(Cadastro!C351="","",Cadastro!C351)</f>
        <v/>
      </c>
      <c r="Q351" s="93" t="str">
        <f t="shared" si="93"/>
        <v/>
      </c>
      <c r="R351" s="94" t="str">
        <f>IF(Cadastro!H351="","",Cadastro!H351)</f>
        <v/>
      </c>
      <c r="S351" s="95" t="str">
        <f t="shared" si="94"/>
        <v/>
      </c>
      <c r="T351" s="96" t="str">
        <f t="shared" si="95"/>
        <v/>
      </c>
      <c r="U351" s="96" t="str">
        <f>IFERROR(IF(P351="","",SUMIF(Movimento!$D$9:$D$7010,Saldo!P351,Movimento!$I$9:$I$7010)+W351)/(V351+X351),"")</f>
        <v/>
      </c>
      <c r="V351" s="94" t="str">
        <f>IFERROR(IF(Cadastro!E351="","",Cadastro!E351),"")</f>
        <v/>
      </c>
      <c r="W351" s="97" t="str">
        <f>IFERROR(IF(Cadastro!I351="","",Cadastro!I351),"")</f>
        <v/>
      </c>
      <c r="X351" s="94" t="str">
        <f>IF(P351="","",SUMIF(Movimento!$D$9:$D$7010,Saldo!P351,Movimento!$G$9:$G$7010))</f>
        <v/>
      </c>
      <c r="Y351" s="94" t="str">
        <f>IF(P351="","",SUMIF(MovSaida!$D$9:$D$7010,Saldo!P351,MovSaida!$F$9:$F$7010))</f>
        <v/>
      </c>
      <c r="Z351" s="94" t="str">
        <f>IFERROR(IF(P351="","",SUMIFS(InvAjust!$G$9:$G$6009,InvAjust!$E$9:$E$6009,Saldo!P351,InvAjust!$C$9:$C$6009,"Add")-SUMIFS(InvAjust!$G$9:$G$6009,InvAjust!$E$9:$E$6009,Saldo!P351,InvAjust!$C$9:$C$6009,"Remove")),"")</f>
        <v/>
      </c>
      <c r="AA351" s="98" t="str">
        <f t="shared" si="96"/>
        <v/>
      </c>
    </row>
    <row r="352" spans="1:27" ht="18.95" customHeight="1" x14ac:dyDescent="0.25">
      <c r="A352" s="82"/>
      <c r="C352" s="89" t="str">
        <f t="shared" si="85"/>
        <v/>
      </c>
      <c r="D352" s="89" t="str">
        <f t="shared" si="86"/>
        <v/>
      </c>
      <c r="E352" s="89" t="str">
        <f t="shared" si="87"/>
        <v/>
      </c>
      <c r="F352" s="89" t="str">
        <f t="shared" si="88"/>
        <v/>
      </c>
      <c r="G352" s="90" t="str">
        <f t="shared" si="89"/>
        <v/>
      </c>
      <c r="H352" s="91" t="str">
        <f t="shared" si="90"/>
        <v/>
      </c>
      <c r="I352" s="91" t="str">
        <f t="shared" si="91"/>
        <v/>
      </c>
      <c r="J352" s="91" t="str">
        <f t="shared" si="92"/>
        <v/>
      </c>
      <c r="K352" s="92" t="str">
        <f t="shared" si="81"/>
        <v/>
      </c>
      <c r="L352" s="92" t="str">
        <f t="shared" si="82"/>
        <v/>
      </c>
      <c r="M352" s="92" t="str">
        <f t="shared" si="83"/>
        <v/>
      </c>
      <c r="N352" s="92" t="str">
        <f t="shared" si="84"/>
        <v/>
      </c>
      <c r="O352" s="76" t="str">
        <f>IF(Cadastro!D352="","",Cadastro!D352)</f>
        <v/>
      </c>
      <c r="P352" s="76" t="str">
        <f>IF(Cadastro!C352="","",Cadastro!C352)</f>
        <v/>
      </c>
      <c r="Q352" s="93" t="str">
        <f t="shared" si="93"/>
        <v/>
      </c>
      <c r="R352" s="94" t="str">
        <f>IF(Cadastro!H352="","",Cadastro!H352)</f>
        <v/>
      </c>
      <c r="S352" s="95" t="str">
        <f t="shared" si="94"/>
        <v/>
      </c>
      <c r="T352" s="96" t="str">
        <f t="shared" si="95"/>
        <v/>
      </c>
      <c r="U352" s="96" t="str">
        <f>IFERROR(IF(P352="","",SUMIF(Movimento!$D$9:$D$7010,Saldo!P352,Movimento!$I$9:$I$7010)+W352)/(V352+X352),"")</f>
        <v/>
      </c>
      <c r="V352" s="94" t="str">
        <f>IFERROR(IF(Cadastro!E352="","",Cadastro!E352),"")</f>
        <v/>
      </c>
      <c r="W352" s="97" t="str">
        <f>IFERROR(IF(Cadastro!I352="","",Cadastro!I352),"")</f>
        <v/>
      </c>
      <c r="X352" s="94" t="str">
        <f>IF(P352="","",SUMIF(Movimento!$D$9:$D$7010,Saldo!P352,Movimento!$G$9:$G$7010))</f>
        <v/>
      </c>
      <c r="Y352" s="94" t="str">
        <f>IF(P352="","",SUMIF(MovSaida!$D$9:$D$7010,Saldo!P352,MovSaida!$F$9:$F$7010))</f>
        <v/>
      </c>
      <c r="Z352" s="94" t="str">
        <f>IFERROR(IF(P352="","",SUMIFS(InvAjust!$G$9:$G$6009,InvAjust!$E$9:$E$6009,Saldo!P352,InvAjust!$C$9:$C$6009,"Add")-SUMIFS(InvAjust!$G$9:$G$6009,InvAjust!$E$9:$E$6009,Saldo!P352,InvAjust!$C$9:$C$6009,"Remove")),"")</f>
        <v/>
      </c>
      <c r="AA352" s="98" t="str">
        <f t="shared" si="96"/>
        <v/>
      </c>
    </row>
    <row r="353" spans="1:27" ht="18.95" customHeight="1" x14ac:dyDescent="0.25">
      <c r="A353" s="82"/>
      <c r="C353" s="89" t="str">
        <f t="shared" si="85"/>
        <v/>
      </c>
      <c r="D353" s="89" t="str">
        <f t="shared" si="86"/>
        <v/>
      </c>
      <c r="E353" s="89" t="str">
        <f t="shared" si="87"/>
        <v/>
      </c>
      <c r="F353" s="89" t="str">
        <f t="shared" si="88"/>
        <v/>
      </c>
      <c r="G353" s="90" t="str">
        <f t="shared" si="89"/>
        <v/>
      </c>
      <c r="H353" s="91" t="str">
        <f t="shared" si="90"/>
        <v/>
      </c>
      <c r="I353" s="91" t="str">
        <f t="shared" si="91"/>
        <v/>
      </c>
      <c r="J353" s="91" t="str">
        <f t="shared" si="92"/>
        <v/>
      </c>
      <c r="K353" s="92" t="str">
        <f t="shared" si="81"/>
        <v/>
      </c>
      <c r="L353" s="92" t="str">
        <f t="shared" si="82"/>
        <v/>
      </c>
      <c r="M353" s="92" t="str">
        <f t="shared" si="83"/>
        <v/>
      </c>
      <c r="N353" s="92" t="str">
        <f t="shared" si="84"/>
        <v/>
      </c>
      <c r="O353" s="76" t="str">
        <f>IF(Cadastro!D353="","",Cadastro!D353)</f>
        <v/>
      </c>
      <c r="P353" s="76" t="str">
        <f>IF(Cadastro!C353="","",Cadastro!C353)</f>
        <v/>
      </c>
      <c r="Q353" s="93" t="str">
        <f t="shared" si="93"/>
        <v/>
      </c>
      <c r="R353" s="94" t="str">
        <f>IF(Cadastro!H353="","",Cadastro!H353)</f>
        <v/>
      </c>
      <c r="S353" s="95" t="str">
        <f t="shared" si="94"/>
        <v/>
      </c>
      <c r="T353" s="96" t="str">
        <f t="shared" si="95"/>
        <v/>
      </c>
      <c r="U353" s="96" t="str">
        <f>IFERROR(IF(P353="","",SUMIF(Movimento!$D$9:$D$7010,Saldo!P353,Movimento!$I$9:$I$7010)+W353)/(V353+X353),"")</f>
        <v/>
      </c>
      <c r="V353" s="94" t="str">
        <f>IFERROR(IF(Cadastro!E353="","",Cadastro!E353),"")</f>
        <v/>
      </c>
      <c r="W353" s="97" t="str">
        <f>IFERROR(IF(Cadastro!I353="","",Cadastro!I353),"")</f>
        <v/>
      </c>
      <c r="X353" s="94" t="str">
        <f>IF(P353="","",SUMIF(Movimento!$D$9:$D$7010,Saldo!P353,Movimento!$G$9:$G$7010))</f>
        <v/>
      </c>
      <c r="Y353" s="94" t="str">
        <f>IF(P353="","",SUMIF(MovSaida!$D$9:$D$7010,Saldo!P353,MovSaida!$F$9:$F$7010))</f>
        <v/>
      </c>
      <c r="Z353" s="94" t="str">
        <f>IFERROR(IF(P353="","",SUMIFS(InvAjust!$G$9:$G$6009,InvAjust!$E$9:$E$6009,Saldo!P353,InvAjust!$C$9:$C$6009,"Add")-SUMIFS(InvAjust!$G$9:$G$6009,InvAjust!$E$9:$E$6009,Saldo!P353,InvAjust!$C$9:$C$6009,"Remove")),"")</f>
        <v/>
      </c>
      <c r="AA353" s="98" t="str">
        <f t="shared" si="96"/>
        <v/>
      </c>
    </row>
    <row r="354" spans="1:27" ht="18.95" customHeight="1" x14ac:dyDescent="0.25">
      <c r="A354" s="82"/>
      <c r="C354" s="89" t="str">
        <f t="shared" si="85"/>
        <v/>
      </c>
      <c r="D354" s="89" t="str">
        <f t="shared" si="86"/>
        <v/>
      </c>
      <c r="E354" s="89" t="str">
        <f t="shared" si="87"/>
        <v/>
      </c>
      <c r="F354" s="89" t="str">
        <f t="shared" si="88"/>
        <v/>
      </c>
      <c r="G354" s="90" t="str">
        <f t="shared" si="89"/>
        <v/>
      </c>
      <c r="H354" s="91" t="str">
        <f t="shared" si="90"/>
        <v/>
      </c>
      <c r="I354" s="91" t="str">
        <f t="shared" si="91"/>
        <v/>
      </c>
      <c r="J354" s="91" t="str">
        <f t="shared" si="92"/>
        <v/>
      </c>
      <c r="K354" s="92" t="str">
        <f t="shared" si="81"/>
        <v/>
      </c>
      <c r="L354" s="92" t="str">
        <f t="shared" si="82"/>
        <v/>
      </c>
      <c r="M354" s="92" t="str">
        <f t="shared" si="83"/>
        <v/>
      </c>
      <c r="N354" s="92" t="str">
        <f t="shared" si="84"/>
        <v/>
      </c>
      <c r="O354" s="76" t="str">
        <f>IF(Cadastro!D354="","",Cadastro!D354)</f>
        <v/>
      </c>
      <c r="P354" s="76" t="str">
        <f>IF(Cadastro!C354="","",Cadastro!C354)</f>
        <v/>
      </c>
      <c r="Q354" s="93" t="str">
        <f t="shared" si="93"/>
        <v/>
      </c>
      <c r="R354" s="94" t="str">
        <f>IF(Cadastro!H354="","",Cadastro!H354)</f>
        <v/>
      </c>
      <c r="S354" s="95" t="str">
        <f t="shared" si="94"/>
        <v/>
      </c>
      <c r="T354" s="96" t="str">
        <f t="shared" si="95"/>
        <v/>
      </c>
      <c r="U354" s="96" t="str">
        <f>IFERROR(IF(P354="","",SUMIF(Movimento!$D$9:$D$7010,Saldo!P354,Movimento!$I$9:$I$7010)+W354)/(V354+X354),"")</f>
        <v/>
      </c>
      <c r="V354" s="94" t="str">
        <f>IFERROR(IF(Cadastro!E354="","",Cadastro!E354),"")</f>
        <v/>
      </c>
      <c r="W354" s="97" t="str">
        <f>IFERROR(IF(Cadastro!I354="","",Cadastro!I354),"")</f>
        <v/>
      </c>
      <c r="X354" s="94" t="str">
        <f>IF(P354="","",SUMIF(Movimento!$D$9:$D$7010,Saldo!P354,Movimento!$G$9:$G$7010))</f>
        <v/>
      </c>
      <c r="Y354" s="94" t="str">
        <f>IF(P354="","",SUMIF(MovSaida!$D$9:$D$7010,Saldo!P354,MovSaida!$F$9:$F$7010))</f>
        <v/>
      </c>
      <c r="Z354" s="94" t="str">
        <f>IFERROR(IF(P354="","",SUMIFS(InvAjust!$G$9:$G$6009,InvAjust!$E$9:$E$6009,Saldo!P354,InvAjust!$C$9:$C$6009,"Add")-SUMIFS(InvAjust!$G$9:$G$6009,InvAjust!$E$9:$E$6009,Saldo!P354,InvAjust!$C$9:$C$6009,"Remove")),"")</f>
        <v/>
      </c>
      <c r="AA354" s="98" t="str">
        <f t="shared" si="96"/>
        <v/>
      </c>
    </row>
    <row r="355" spans="1:27" ht="18.95" customHeight="1" x14ac:dyDescent="0.25">
      <c r="A355" s="82"/>
      <c r="C355" s="89" t="str">
        <f t="shared" si="85"/>
        <v/>
      </c>
      <c r="D355" s="89" t="str">
        <f t="shared" si="86"/>
        <v/>
      </c>
      <c r="E355" s="89" t="str">
        <f t="shared" si="87"/>
        <v/>
      </c>
      <c r="F355" s="89" t="str">
        <f t="shared" si="88"/>
        <v/>
      </c>
      <c r="G355" s="90" t="str">
        <f t="shared" si="89"/>
        <v/>
      </c>
      <c r="H355" s="91" t="str">
        <f t="shared" si="90"/>
        <v/>
      </c>
      <c r="I355" s="91" t="str">
        <f t="shared" si="91"/>
        <v/>
      </c>
      <c r="J355" s="91" t="str">
        <f t="shared" si="92"/>
        <v/>
      </c>
      <c r="K355" s="92" t="str">
        <f t="shared" si="81"/>
        <v/>
      </c>
      <c r="L355" s="92" t="str">
        <f t="shared" si="82"/>
        <v/>
      </c>
      <c r="M355" s="92" t="str">
        <f t="shared" si="83"/>
        <v/>
      </c>
      <c r="N355" s="92" t="str">
        <f t="shared" si="84"/>
        <v/>
      </c>
      <c r="O355" s="76" t="str">
        <f>IF(Cadastro!D355="","",Cadastro!D355)</f>
        <v/>
      </c>
      <c r="P355" s="76" t="str">
        <f>IF(Cadastro!C355="","",Cadastro!C355)</f>
        <v/>
      </c>
      <c r="Q355" s="93" t="str">
        <f t="shared" si="93"/>
        <v/>
      </c>
      <c r="R355" s="94" t="str">
        <f>IF(Cadastro!H355="","",Cadastro!H355)</f>
        <v/>
      </c>
      <c r="S355" s="95" t="str">
        <f t="shared" si="94"/>
        <v/>
      </c>
      <c r="T355" s="96" t="str">
        <f t="shared" si="95"/>
        <v/>
      </c>
      <c r="U355" s="96" t="str">
        <f>IFERROR(IF(P355="","",SUMIF(Movimento!$D$9:$D$7010,Saldo!P355,Movimento!$I$9:$I$7010)+W355)/(V355+X355),"")</f>
        <v/>
      </c>
      <c r="V355" s="94" t="str">
        <f>IFERROR(IF(Cadastro!E355="","",Cadastro!E355),"")</f>
        <v/>
      </c>
      <c r="W355" s="97" t="str">
        <f>IFERROR(IF(Cadastro!I355="","",Cadastro!I355),"")</f>
        <v/>
      </c>
      <c r="X355" s="94" t="str">
        <f>IF(P355="","",SUMIF(Movimento!$D$9:$D$7010,Saldo!P355,Movimento!$G$9:$G$7010))</f>
        <v/>
      </c>
      <c r="Y355" s="94" t="str">
        <f>IF(P355="","",SUMIF(MovSaida!$D$9:$D$7010,Saldo!P355,MovSaida!$F$9:$F$7010))</f>
        <v/>
      </c>
      <c r="Z355" s="94" t="str">
        <f>IFERROR(IF(P355="","",SUMIFS(InvAjust!$G$9:$G$6009,InvAjust!$E$9:$E$6009,Saldo!P355,InvAjust!$C$9:$C$6009,"Add")-SUMIFS(InvAjust!$G$9:$G$6009,InvAjust!$E$9:$E$6009,Saldo!P355,InvAjust!$C$9:$C$6009,"Remove")),"")</f>
        <v/>
      </c>
      <c r="AA355" s="98" t="str">
        <f t="shared" si="96"/>
        <v/>
      </c>
    </row>
    <row r="356" spans="1:27" ht="18.95" customHeight="1" x14ac:dyDescent="0.25">
      <c r="A356" s="82"/>
      <c r="C356" s="89" t="str">
        <f t="shared" si="85"/>
        <v/>
      </c>
      <c r="D356" s="89" t="str">
        <f t="shared" si="86"/>
        <v/>
      </c>
      <c r="E356" s="89" t="str">
        <f t="shared" si="87"/>
        <v/>
      </c>
      <c r="F356" s="89" t="str">
        <f t="shared" si="88"/>
        <v/>
      </c>
      <c r="G356" s="90" t="str">
        <f t="shared" si="89"/>
        <v/>
      </c>
      <c r="H356" s="91" t="str">
        <f t="shared" si="90"/>
        <v/>
      </c>
      <c r="I356" s="91" t="str">
        <f t="shared" si="91"/>
        <v/>
      </c>
      <c r="J356" s="91" t="str">
        <f t="shared" si="92"/>
        <v/>
      </c>
      <c r="K356" s="92" t="str">
        <f t="shared" si="81"/>
        <v/>
      </c>
      <c r="L356" s="92" t="str">
        <f t="shared" si="82"/>
        <v/>
      </c>
      <c r="M356" s="92" t="str">
        <f t="shared" si="83"/>
        <v/>
      </c>
      <c r="N356" s="92" t="str">
        <f t="shared" si="84"/>
        <v/>
      </c>
      <c r="O356" s="76" t="str">
        <f>IF(Cadastro!D356="","",Cadastro!D356)</f>
        <v/>
      </c>
      <c r="P356" s="76" t="str">
        <f>IF(Cadastro!C356="","",Cadastro!C356)</f>
        <v/>
      </c>
      <c r="Q356" s="93" t="str">
        <f t="shared" si="93"/>
        <v/>
      </c>
      <c r="R356" s="94" t="str">
        <f>IF(Cadastro!H356="","",Cadastro!H356)</f>
        <v/>
      </c>
      <c r="S356" s="95" t="str">
        <f t="shared" si="94"/>
        <v/>
      </c>
      <c r="T356" s="96" t="str">
        <f t="shared" si="95"/>
        <v/>
      </c>
      <c r="U356" s="96" t="str">
        <f>IFERROR(IF(P356="","",SUMIF(Movimento!$D$9:$D$7010,Saldo!P356,Movimento!$I$9:$I$7010)+W356)/(V356+X356),"")</f>
        <v/>
      </c>
      <c r="V356" s="94" t="str">
        <f>IFERROR(IF(Cadastro!E356="","",Cadastro!E356),"")</f>
        <v/>
      </c>
      <c r="W356" s="97" t="str">
        <f>IFERROR(IF(Cadastro!I356="","",Cadastro!I356),"")</f>
        <v/>
      </c>
      <c r="X356" s="94" t="str">
        <f>IF(P356="","",SUMIF(Movimento!$D$9:$D$7010,Saldo!P356,Movimento!$G$9:$G$7010))</f>
        <v/>
      </c>
      <c r="Y356" s="94" t="str">
        <f>IF(P356="","",SUMIF(MovSaida!$D$9:$D$7010,Saldo!P356,MovSaida!$F$9:$F$7010))</f>
        <v/>
      </c>
      <c r="Z356" s="94" t="str">
        <f>IFERROR(IF(P356="","",SUMIFS(InvAjust!$G$9:$G$6009,InvAjust!$E$9:$E$6009,Saldo!P356,InvAjust!$C$9:$C$6009,"Add")-SUMIFS(InvAjust!$G$9:$G$6009,InvAjust!$E$9:$E$6009,Saldo!P356,InvAjust!$C$9:$C$6009,"Remove")),"")</f>
        <v/>
      </c>
      <c r="AA356" s="98" t="str">
        <f t="shared" si="96"/>
        <v/>
      </c>
    </row>
    <row r="357" spans="1:27" ht="18.95" customHeight="1" x14ac:dyDescent="0.25">
      <c r="A357" s="82"/>
      <c r="C357" s="89" t="str">
        <f t="shared" si="85"/>
        <v/>
      </c>
      <c r="D357" s="89" t="str">
        <f t="shared" si="86"/>
        <v/>
      </c>
      <c r="E357" s="89" t="str">
        <f t="shared" si="87"/>
        <v/>
      </c>
      <c r="F357" s="89" t="str">
        <f t="shared" si="88"/>
        <v/>
      </c>
      <c r="G357" s="90" t="str">
        <f t="shared" si="89"/>
        <v/>
      </c>
      <c r="H357" s="91" t="str">
        <f t="shared" si="90"/>
        <v/>
      </c>
      <c r="I357" s="91" t="str">
        <f t="shared" si="91"/>
        <v/>
      </c>
      <c r="J357" s="91" t="str">
        <f t="shared" si="92"/>
        <v/>
      </c>
      <c r="K357" s="92" t="str">
        <f t="shared" si="81"/>
        <v/>
      </c>
      <c r="L357" s="92" t="str">
        <f t="shared" si="82"/>
        <v/>
      </c>
      <c r="M357" s="92" t="str">
        <f t="shared" si="83"/>
        <v/>
      </c>
      <c r="N357" s="92" t="str">
        <f t="shared" si="84"/>
        <v/>
      </c>
      <c r="O357" s="76" t="str">
        <f>IF(Cadastro!D357="","",Cadastro!D357)</f>
        <v/>
      </c>
      <c r="P357" s="76" t="str">
        <f>IF(Cadastro!C357="","",Cadastro!C357)</f>
        <v/>
      </c>
      <c r="Q357" s="93" t="str">
        <f t="shared" si="93"/>
        <v/>
      </c>
      <c r="R357" s="94" t="str">
        <f>IF(Cadastro!H357="","",Cadastro!H357)</f>
        <v/>
      </c>
      <c r="S357" s="95" t="str">
        <f t="shared" si="94"/>
        <v/>
      </c>
      <c r="T357" s="96" t="str">
        <f t="shared" si="95"/>
        <v/>
      </c>
      <c r="U357" s="96" t="str">
        <f>IFERROR(IF(P357="","",SUMIF(Movimento!$D$9:$D$7010,Saldo!P357,Movimento!$I$9:$I$7010)+W357)/(V357+X357),"")</f>
        <v/>
      </c>
      <c r="V357" s="94" t="str">
        <f>IFERROR(IF(Cadastro!E357="","",Cadastro!E357),"")</f>
        <v/>
      </c>
      <c r="W357" s="97" t="str">
        <f>IFERROR(IF(Cadastro!I357="","",Cadastro!I357),"")</f>
        <v/>
      </c>
      <c r="X357" s="94" t="str">
        <f>IF(P357="","",SUMIF(Movimento!$D$9:$D$7010,Saldo!P357,Movimento!$G$9:$G$7010))</f>
        <v/>
      </c>
      <c r="Y357" s="94" t="str">
        <f>IF(P357="","",SUMIF(MovSaida!$D$9:$D$7010,Saldo!P357,MovSaida!$F$9:$F$7010))</f>
        <v/>
      </c>
      <c r="Z357" s="94" t="str">
        <f>IFERROR(IF(P357="","",SUMIFS(InvAjust!$G$9:$G$6009,InvAjust!$E$9:$E$6009,Saldo!P357,InvAjust!$C$9:$C$6009,"Add")-SUMIFS(InvAjust!$G$9:$G$6009,InvAjust!$E$9:$E$6009,Saldo!P357,InvAjust!$C$9:$C$6009,"Remove")),"")</f>
        <v/>
      </c>
      <c r="AA357" s="98" t="str">
        <f t="shared" si="96"/>
        <v/>
      </c>
    </row>
    <row r="358" spans="1:27" ht="18.95" customHeight="1" x14ac:dyDescent="0.25">
      <c r="A358" s="82"/>
      <c r="C358" s="89" t="str">
        <f t="shared" si="85"/>
        <v/>
      </c>
      <c r="D358" s="89" t="str">
        <f t="shared" si="86"/>
        <v/>
      </c>
      <c r="E358" s="89" t="str">
        <f t="shared" si="87"/>
        <v/>
      </c>
      <c r="F358" s="89" t="str">
        <f t="shared" si="88"/>
        <v/>
      </c>
      <c r="G358" s="90" t="str">
        <f t="shared" si="89"/>
        <v/>
      </c>
      <c r="H358" s="91" t="str">
        <f t="shared" si="90"/>
        <v/>
      </c>
      <c r="I358" s="91" t="str">
        <f t="shared" si="91"/>
        <v/>
      </c>
      <c r="J358" s="91" t="str">
        <f t="shared" si="92"/>
        <v/>
      </c>
      <c r="K358" s="92" t="str">
        <f t="shared" si="81"/>
        <v/>
      </c>
      <c r="L358" s="92" t="str">
        <f t="shared" si="82"/>
        <v/>
      </c>
      <c r="M358" s="92" t="str">
        <f t="shared" si="83"/>
        <v/>
      </c>
      <c r="N358" s="92" t="str">
        <f t="shared" si="84"/>
        <v/>
      </c>
      <c r="O358" s="76" t="str">
        <f>IF(Cadastro!D358="","",Cadastro!D358)</f>
        <v/>
      </c>
      <c r="P358" s="76" t="str">
        <f>IF(Cadastro!C358="","",Cadastro!C358)</f>
        <v/>
      </c>
      <c r="Q358" s="93" t="str">
        <f t="shared" si="93"/>
        <v/>
      </c>
      <c r="R358" s="94" t="str">
        <f>IF(Cadastro!H358="","",Cadastro!H358)</f>
        <v/>
      </c>
      <c r="S358" s="95" t="str">
        <f t="shared" si="94"/>
        <v/>
      </c>
      <c r="T358" s="96" t="str">
        <f t="shared" si="95"/>
        <v/>
      </c>
      <c r="U358" s="96" t="str">
        <f>IFERROR(IF(P358="","",SUMIF(Movimento!$D$9:$D$7010,Saldo!P358,Movimento!$I$9:$I$7010)+W358)/(V358+X358),"")</f>
        <v/>
      </c>
      <c r="V358" s="94" t="str">
        <f>IFERROR(IF(Cadastro!E358="","",Cadastro!E358),"")</f>
        <v/>
      </c>
      <c r="W358" s="97" t="str">
        <f>IFERROR(IF(Cadastro!I358="","",Cadastro!I358),"")</f>
        <v/>
      </c>
      <c r="X358" s="94" t="str">
        <f>IF(P358="","",SUMIF(Movimento!$D$9:$D$7010,Saldo!P358,Movimento!$G$9:$G$7010))</f>
        <v/>
      </c>
      <c r="Y358" s="94" t="str">
        <f>IF(P358="","",SUMIF(MovSaida!$D$9:$D$7010,Saldo!P358,MovSaida!$F$9:$F$7010))</f>
        <v/>
      </c>
      <c r="Z358" s="94" t="str">
        <f>IFERROR(IF(P358="","",SUMIFS(InvAjust!$G$9:$G$6009,InvAjust!$E$9:$E$6009,Saldo!P358,InvAjust!$C$9:$C$6009,"Add")-SUMIFS(InvAjust!$G$9:$G$6009,InvAjust!$E$9:$E$6009,Saldo!P358,InvAjust!$C$9:$C$6009,"Remove")),"")</f>
        <v/>
      </c>
      <c r="AA358" s="98" t="str">
        <f t="shared" si="96"/>
        <v/>
      </c>
    </row>
    <row r="359" spans="1:27" ht="18.95" customHeight="1" x14ac:dyDescent="0.25">
      <c r="A359" s="82"/>
      <c r="C359" s="89" t="str">
        <f t="shared" si="85"/>
        <v/>
      </c>
      <c r="D359" s="89" t="str">
        <f t="shared" si="86"/>
        <v/>
      </c>
      <c r="E359" s="89" t="str">
        <f t="shared" si="87"/>
        <v/>
      </c>
      <c r="F359" s="89" t="str">
        <f t="shared" si="88"/>
        <v/>
      </c>
      <c r="G359" s="90" t="str">
        <f t="shared" si="89"/>
        <v/>
      </c>
      <c r="H359" s="91" t="str">
        <f t="shared" si="90"/>
        <v/>
      </c>
      <c r="I359" s="91" t="str">
        <f t="shared" si="91"/>
        <v/>
      </c>
      <c r="J359" s="91" t="str">
        <f t="shared" si="92"/>
        <v/>
      </c>
      <c r="K359" s="92" t="str">
        <f t="shared" si="81"/>
        <v/>
      </c>
      <c r="L359" s="92" t="str">
        <f t="shared" si="82"/>
        <v/>
      </c>
      <c r="M359" s="92" t="str">
        <f t="shared" si="83"/>
        <v/>
      </c>
      <c r="N359" s="92" t="str">
        <f t="shared" si="84"/>
        <v/>
      </c>
      <c r="O359" s="76" t="str">
        <f>IF(Cadastro!D359="","",Cadastro!D359)</f>
        <v/>
      </c>
      <c r="P359" s="76" t="str">
        <f>IF(Cadastro!C359="","",Cadastro!C359)</f>
        <v/>
      </c>
      <c r="Q359" s="93" t="str">
        <f t="shared" si="93"/>
        <v/>
      </c>
      <c r="R359" s="94" t="str">
        <f>IF(Cadastro!H359="","",Cadastro!H359)</f>
        <v/>
      </c>
      <c r="S359" s="95" t="str">
        <f t="shared" si="94"/>
        <v/>
      </c>
      <c r="T359" s="96" t="str">
        <f t="shared" si="95"/>
        <v/>
      </c>
      <c r="U359" s="96" t="str">
        <f>IFERROR(IF(P359="","",SUMIF(Movimento!$D$9:$D$7010,Saldo!P359,Movimento!$I$9:$I$7010)+W359)/(V359+X359),"")</f>
        <v/>
      </c>
      <c r="V359" s="94" t="str">
        <f>IFERROR(IF(Cadastro!E359="","",Cadastro!E359),"")</f>
        <v/>
      </c>
      <c r="W359" s="97" t="str">
        <f>IFERROR(IF(Cadastro!I359="","",Cadastro!I359),"")</f>
        <v/>
      </c>
      <c r="X359" s="94" t="str">
        <f>IF(P359="","",SUMIF(Movimento!$D$9:$D$7010,Saldo!P359,Movimento!$G$9:$G$7010))</f>
        <v/>
      </c>
      <c r="Y359" s="94" t="str">
        <f>IF(P359="","",SUMIF(MovSaida!$D$9:$D$7010,Saldo!P359,MovSaida!$F$9:$F$7010))</f>
        <v/>
      </c>
      <c r="Z359" s="94" t="str">
        <f>IFERROR(IF(P359="","",SUMIFS(InvAjust!$G$9:$G$6009,InvAjust!$E$9:$E$6009,Saldo!P359,InvAjust!$C$9:$C$6009,"Add")-SUMIFS(InvAjust!$G$9:$G$6009,InvAjust!$E$9:$E$6009,Saldo!P359,InvAjust!$C$9:$C$6009,"Remove")),"")</f>
        <v/>
      </c>
      <c r="AA359" s="98" t="str">
        <f t="shared" si="96"/>
        <v/>
      </c>
    </row>
    <row r="360" spans="1:27" ht="18.95" customHeight="1" x14ac:dyDescent="0.25">
      <c r="A360" s="82"/>
      <c r="C360" s="89" t="str">
        <f t="shared" si="85"/>
        <v/>
      </c>
      <c r="D360" s="89" t="str">
        <f t="shared" si="86"/>
        <v/>
      </c>
      <c r="E360" s="89" t="str">
        <f t="shared" si="87"/>
        <v/>
      </c>
      <c r="F360" s="89" t="str">
        <f t="shared" si="88"/>
        <v/>
      </c>
      <c r="G360" s="90" t="str">
        <f t="shared" si="89"/>
        <v/>
      </c>
      <c r="H360" s="91" t="str">
        <f t="shared" si="90"/>
        <v/>
      </c>
      <c r="I360" s="91" t="str">
        <f t="shared" si="91"/>
        <v/>
      </c>
      <c r="J360" s="91" t="str">
        <f t="shared" si="92"/>
        <v/>
      </c>
      <c r="K360" s="92" t="str">
        <f t="shared" si="81"/>
        <v/>
      </c>
      <c r="L360" s="92" t="str">
        <f t="shared" si="82"/>
        <v/>
      </c>
      <c r="M360" s="92" t="str">
        <f t="shared" si="83"/>
        <v/>
      </c>
      <c r="N360" s="92" t="str">
        <f t="shared" si="84"/>
        <v/>
      </c>
      <c r="O360" s="76" t="str">
        <f>IF(Cadastro!D360="","",Cadastro!D360)</f>
        <v/>
      </c>
      <c r="P360" s="76" t="str">
        <f>IF(Cadastro!C360="","",Cadastro!C360)</f>
        <v/>
      </c>
      <c r="Q360" s="93" t="str">
        <f t="shared" si="93"/>
        <v/>
      </c>
      <c r="R360" s="94" t="str">
        <f>IF(Cadastro!H360="","",Cadastro!H360)</f>
        <v/>
      </c>
      <c r="S360" s="95" t="str">
        <f t="shared" si="94"/>
        <v/>
      </c>
      <c r="T360" s="96" t="str">
        <f t="shared" si="95"/>
        <v/>
      </c>
      <c r="U360" s="96" t="str">
        <f>IFERROR(IF(P360="","",SUMIF(Movimento!$D$9:$D$7010,Saldo!P360,Movimento!$I$9:$I$7010)+W360)/(V360+X360),"")</f>
        <v/>
      </c>
      <c r="V360" s="94" t="str">
        <f>IFERROR(IF(Cadastro!E360="","",Cadastro!E360),"")</f>
        <v/>
      </c>
      <c r="W360" s="97" t="str">
        <f>IFERROR(IF(Cadastro!I360="","",Cadastro!I360),"")</f>
        <v/>
      </c>
      <c r="X360" s="94" t="str">
        <f>IF(P360="","",SUMIF(Movimento!$D$9:$D$7010,Saldo!P360,Movimento!$G$9:$G$7010))</f>
        <v/>
      </c>
      <c r="Y360" s="94" t="str">
        <f>IF(P360="","",SUMIF(MovSaida!$D$9:$D$7010,Saldo!P360,MovSaida!$F$9:$F$7010))</f>
        <v/>
      </c>
      <c r="Z360" s="94" t="str">
        <f>IFERROR(IF(P360="","",SUMIFS(InvAjust!$G$9:$G$6009,InvAjust!$E$9:$E$6009,Saldo!P360,InvAjust!$C$9:$C$6009,"Add")-SUMIFS(InvAjust!$G$9:$G$6009,InvAjust!$E$9:$E$6009,Saldo!P360,InvAjust!$C$9:$C$6009,"Remove")),"")</f>
        <v/>
      </c>
      <c r="AA360" s="98" t="str">
        <f t="shared" si="96"/>
        <v/>
      </c>
    </row>
    <row r="361" spans="1:27" ht="18.95" customHeight="1" x14ac:dyDescent="0.25">
      <c r="A361" s="82"/>
      <c r="C361" s="89" t="str">
        <f t="shared" si="85"/>
        <v/>
      </c>
      <c r="D361" s="89" t="str">
        <f t="shared" si="86"/>
        <v/>
      </c>
      <c r="E361" s="89" t="str">
        <f t="shared" si="87"/>
        <v/>
      </c>
      <c r="F361" s="89" t="str">
        <f t="shared" si="88"/>
        <v/>
      </c>
      <c r="G361" s="90" t="str">
        <f t="shared" si="89"/>
        <v/>
      </c>
      <c r="H361" s="91" t="str">
        <f t="shared" si="90"/>
        <v/>
      </c>
      <c r="I361" s="91" t="str">
        <f t="shared" si="91"/>
        <v/>
      </c>
      <c r="J361" s="91" t="str">
        <f t="shared" si="92"/>
        <v/>
      </c>
      <c r="K361" s="92" t="str">
        <f t="shared" si="81"/>
        <v/>
      </c>
      <c r="L361" s="92" t="str">
        <f t="shared" si="82"/>
        <v/>
      </c>
      <c r="M361" s="92" t="str">
        <f t="shared" si="83"/>
        <v/>
      </c>
      <c r="N361" s="92" t="str">
        <f t="shared" si="84"/>
        <v/>
      </c>
      <c r="O361" s="76" t="str">
        <f>IF(Cadastro!D361="","",Cadastro!D361)</f>
        <v/>
      </c>
      <c r="P361" s="76" t="str">
        <f>IF(Cadastro!C361="","",Cadastro!C361)</f>
        <v/>
      </c>
      <c r="Q361" s="93" t="str">
        <f t="shared" si="93"/>
        <v/>
      </c>
      <c r="R361" s="94" t="str">
        <f>IF(Cadastro!H361="","",Cadastro!H361)</f>
        <v/>
      </c>
      <c r="S361" s="95" t="str">
        <f t="shared" si="94"/>
        <v/>
      </c>
      <c r="T361" s="96" t="str">
        <f t="shared" si="95"/>
        <v/>
      </c>
      <c r="U361" s="96" t="str">
        <f>IFERROR(IF(P361="","",SUMIF(Movimento!$D$9:$D$7010,Saldo!P361,Movimento!$I$9:$I$7010)+W361)/(V361+X361),"")</f>
        <v/>
      </c>
      <c r="V361" s="94" t="str">
        <f>IFERROR(IF(Cadastro!E361="","",Cadastro!E361),"")</f>
        <v/>
      </c>
      <c r="W361" s="97" t="str">
        <f>IFERROR(IF(Cadastro!I361="","",Cadastro!I361),"")</f>
        <v/>
      </c>
      <c r="X361" s="94" t="str">
        <f>IF(P361="","",SUMIF(Movimento!$D$9:$D$7010,Saldo!P361,Movimento!$G$9:$G$7010))</f>
        <v/>
      </c>
      <c r="Y361" s="94" t="str">
        <f>IF(P361="","",SUMIF(MovSaida!$D$9:$D$7010,Saldo!P361,MovSaida!$F$9:$F$7010))</f>
        <v/>
      </c>
      <c r="Z361" s="94" t="str">
        <f>IFERROR(IF(P361="","",SUMIFS(InvAjust!$G$9:$G$6009,InvAjust!$E$9:$E$6009,Saldo!P361,InvAjust!$C$9:$C$6009,"Add")-SUMIFS(InvAjust!$G$9:$G$6009,InvAjust!$E$9:$E$6009,Saldo!P361,InvAjust!$C$9:$C$6009,"Remove")),"")</f>
        <v/>
      </c>
      <c r="AA361" s="98" t="str">
        <f t="shared" si="96"/>
        <v/>
      </c>
    </row>
    <row r="362" spans="1:27" ht="18.95" customHeight="1" x14ac:dyDescent="0.25">
      <c r="A362" s="82"/>
      <c r="C362" s="89" t="str">
        <f t="shared" si="85"/>
        <v/>
      </c>
      <c r="D362" s="89" t="str">
        <f t="shared" si="86"/>
        <v/>
      </c>
      <c r="E362" s="89" t="str">
        <f t="shared" si="87"/>
        <v/>
      </c>
      <c r="F362" s="89" t="str">
        <f t="shared" si="88"/>
        <v/>
      </c>
      <c r="G362" s="90" t="str">
        <f t="shared" si="89"/>
        <v/>
      </c>
      <c r="H362" s="91" t="str">
        <f t="shared" si="90"/>
        <v/>
      </c>
      <c r="I362" s="91" t="str">
        <f t="shared" si="91"/>
        <v/>
      </c>
      <c r="J362" s="91" t="str">
        <f t="shared" si="92"/>
        <v/>
      </c>
      <c r="K362" s="92" t="str">
        <f t="shared" si="81"/>
        <v/>
      </c>
      <c r="L362" s="92" t="str">
        <f t="shared" si="82"/>
        <v/>
      </c>
      <c r="M362" s="92" t="str">
        <f t="shared" si="83"/>
        <v/>
      </c>
      <c r="N362" s="92" t="str">
        <f t="shared" si="84"/>
        <v/>
      </c>
      <c r="O362" s="76" t="str">
        <f>IF(Cadastro!D362="","",Cadastro!D362)</f>
        <v/>
      </c>
      <c r="P362" s="76" t="str">
        <f>IF(Cadastro!C362="","",Cadastro!C362)</f>
        <v/>
      </c>
      <c r="Q362" s="93" t="str">
        <f t="shared" si="93"/>
        <v/>
      </c>
      <c r="R362" s="94" t="str">
        <f>IF(Cadastro!H362="","",Cadastro!H362)</f>
        <v/>
      </c>
      <c r="S362" s="95" t="str">
        <f t="shared" si="94"/>
        <v/>
      </c>
      <c r="T362" s="96" t="str">
        <f t="shared" si="95"/>
        <v/>
      </c>
      <c r="U362" s="96" t="str">
        <f>IFERROR(IF(P362="","",SUMIF(Movimento!$D$9:$D$7010,Saldo!P362,Movimento!$I$9:$I$7010)+W362)/(V362+X362),"")</f>
        <v/>
      </c>
      <c r="V362" s="94" t="str">
        <f>IFERROR(IF(Cadastro!E362="","",Cadastro!E362),"")</f>
        <v/>
      </c>
      <c r="W362" s="97" t="str">
        <f>IFERROR(IF(Cadastro!I362="","",Cadastro!I362),"")</f>
        <v/>
      </c>
      <c r="X362" s="94" t="str">
        <f>IF(P362="","",SUMIF(Movimento!$D$9:$D$7010,Saldo!P362,Movimento!$G$9:$G$7010))</f>
        <v/>
      </c>
      <c r="Y362" s="94" t="str">
        <f>IF(P362="","",SUMIF(MovSaida!$D$9:$D$7010,Saldo!P362,MovSaida!$F$9:$F$7010))</f>
        <v/>
      </c>
      <c r="Z362" s="94" t="str">
        <f>IFERROR(IF(P362="","",SUMIFS(InvAjust!$G$9:$G$6009,InvAjust!$E$9:$E$6009,Saldo!P362,InvAjust!$C$9:$C$6009,"Add")-SUMIFS(InvAjust!$G$9:$G$6009,InvAjust!$E$9:$E$6009,Saldo!P362,InvAjust!$C$9:$C$6009,"Remove")),"")</f>
        <v/>
      </c>
      <c r="AA362" s="98" t="str">
        <f t="shared" si="96"/>
        <v/>
      </c>
    </row>
    <row r="363" spans="1:27" ht="18.95" customHeight="1" x14ac:dyDescent="0.25">
      <c r="A363" s="82"/>
      <c r="C363" s="89" t="str">
        <f t="shared" si="85"/>
        <v/>
      </c>
      <c r="D363" s="89" t="str">
        <f t="shared" si="86"/>
        <v/>
      </c>
      <c r="E363" s="89" t="str">
        <f t="shared" si="87"/>
        <v/>
      </c>
      <c r="F363" s="89" t="str">
        <f t="shared" si="88"/>
        <v/>
      </c>
      <c r="G363" s="90" t="str">
        <f t="shared" si="89"/>
        <v/>
      </c>
      <c r="H363" s="91" t="str">
        <f t="shared" si="90"/>
        <v/>
      </c>
      <c r="I363" s="91" t="str">
        <f t="shared" si="91"/>
        <v/>
      </c>
      <c r="J363" s="91" t="str">
        <f t="shared" si="92"/>
        <v/>
      </c>
      <c r="K363" s="92" t="str">
        <f t="shared" si="81"/>
        <v/>
      </c>
      <c r="L363" s="92" t="str">
        <f t="shared" si="82"/>
        <v/>
      </c>
      <c r="M363" s="92" t="str">
        <f t="shared" si="83"/>
        <v/>
      </c>
      <c r="N363" s="92" t="str">
        <f t="shared" si="84"/>
        <v/>
      </c>
      <c r="O363" s="76" t="str">
        <f>IF(Cadastro!D363="","",Cadastro!D363)</f>
        <v/>
      </c>
      <c r="P363" s="76" t="str">
        <f>IF(Cadastro!C363="","",Cadastro!C363)</f>
        <v/>
      </c>
      <c r="Q363" s="93" t="str">
        <f t="shared" si="93"/>
        <v/>
      </c>
      <c r="R363" s="94" t="str">
        <f>IF(Cadastro!H363="","",Cadastro!H363)</f>
        <v/>
      </c>
      <c r="S363" s="95" t="str">
        <f t="shared" si="94"/>
        <v/>
      </c>
      <c r="T363" s="96" t="str">
        <f t="shared" si="95"/>
        <v/>
      </c>
      <c r="U363" s="96" t="str">
        <f>IFERROR(IF(P363="","",SUMIF(Movimento!$D$9:$D$7010,Saldo!P363,Movimento!$I$9:$I$7010)+W363)/(V363+X363),"")</f>
        <v/>
      </c>
      <c r="V363" s="94" t="str">
        <f>IFERROR(IF(Cadastro!E363="","",Cadastro!E363),"")</f>
        <v/>
      </c>
      <c r="W363" s="97" t="str">
        <f>IFERROR(IF(Cadastro!I363="","",Cadastro!I363),"")</f>
        <v/>
      </c>
      <c r="X363" s="94" t="str">
        <f>IF(P363="","",SUMIF(Movimento!$D$9:$D$7010,Saldo!P363,Movimento!$G$9:$G$7010))</f>
        <v/>
      </c>
      <c r="Y363" s="94" t="str">
        <f>IF(P363="","",SUMIF(MovSaida!$D$9:$D$7010,Saldo!P363,MovSaida!$F$9:$F$7010))</f>
        <v/>
      </c>
      <c r="Z363" s="94" t="str">
        <f>IFERROR(IF(P363="","",SUMIFS(InvAjust!$G$9:$G$6009,InvAjust!$E$9:$E$6009,Saldo!P363,InvAjust!$C$9:$C$6009,"Add")-SUMIFS(InvAjust!$G$9:$G$6009,InvAjust!$E$9:$E$6009,Saldo!P363,InvAjust!$C$9:$C$6009,"Remove")),"")</f>
        <v/>
      </c>
      <c r="AA363" s="98" t="str">
        <f t="shared" si="96"/>
        <v/>
      </c>
    </row>
    <row r="364" spans="1:27" ht="18.95" customHeight="1" x14ac:dyDescent="0.25">
      <c r="A364" s="82"/>
      <c r="C364" s="89" t="str">
        <f t="shared" si="85"/>
        <v/>
      </c>
      <c r="D364" s="89" t="str">
        <f t="shared" si="86"/>
        <v/>
      </c>
      <c r="E364" s="89" t="str">
        <f t="shared" si="87"/>
        <v/>
      </c>
      <c r="F364" s="89" t="str">
        <f t="shared" si="88"/>
        <v/>
      </c>
      <c r="G364" s="90" t="str">
        <f t="shared" si="89"/>
        <v/>
      </c>
      <c r="H364" s="91" t="str">
        <f t="shared" si="90"/>
        <v/>
      </c>
      <c r="I364" s="91" t="str">
        <f t="shared" si="91"/>
        <v/>
      </c>
      <c r="J364" s="91" t="str">
        <f t="shared" si="92"/>
        <v/>
      </c>
      <c r="K364" s="92" t="str">
        <f t="shared" si="81"/>
        <v/>
      </c>
      <c r="L364" s="92" t="str">
        <f t="shared" si="82"/>
        <v/>
      </c>
      <c r="M364" s="92" t="str">
        <f t="shared" si="83"/>
        <v/>
      </c>
      <c r="N364" s="92" t="str">
        <f t="shared" si="84"/>
        <v/>
      </c>
      <c r="O364" s="76" t="str">
        <f>IF(Cadastro!D364="","",Cadastro!D364)</f>
        <v/>
      </c>
      <c r="P364" s="76" t="str">
        <f>IF(Cadastro!C364="","",Cadastro!C364)</f>
        <v/>
      </c>
      <c r="Q364" s="93" t="str">
        <f t="shared" si="93"/>
        <v/>
      </c>
      <c r="R364" s="94" t="str">
        <f>IF(Cadastro!H364="","",Cadastro!H364)</f>
        <v/>
      </c>
      <c r="S364" s="95" t="str">
        <f t="shared" si="94"/>
        <v/>
      </c>
      <c r="T364" s="96" t="str">
        <f t="shared" si="95"/>
        <v/>
      </c>
      <c r="U364" s="96" t="str">
        <f>IFERROR(IF(P364="","",SUMIF(Movimento!$D$9:$D$7010,Saldo!P364,Movimento!$I$9:$I$7010)+W364)/(V364+X364),"")</f>
        <v/>
      </c>
      <c r="V364" s="94" t="str">
        <f>IFERROR(IF(Cadastro!E364="","",Cadastro!E364),"")</f>
        <v/>
      </c>
      <c r="W364" s="97" t="str">
        <f>IFERROR(IF(Cadastro!I364="","",Cadastro!I364),"")</f>
        <v/>
      </c>
      <c r="X364" s="94" t="str">
        <f>IF(P364="","",SUMIF(Movimento!$D$9:$D$7010,Saldo!P364,Movimento!$G$9:$G$7010))</f>
        <v/>
      </c>
      <c r="Y364" s="94" t="str">
        <f>IF(P364="","",SUMIF(MovSaida!$D$9:$D$7010,Saldo!P364,MovSaida!$F$9:$F$7010))</f>
        <v/>
      </c>
      <c r="Z364" s="94" t="str">
        <f>IFERROR(IF(P364="","",SUMIFS(InvAjust!$G$9:$G$6009,InvAjust!$E$9:$E$6009,Saldo!P364,InvAjust!$C$9:$C$6009,"Add")-SUMIFS(InvAjust!$G$9:$G$6009,InvAjust!$E$9:$E$6009,Saldo!P364,InvAjust!$C$9:$C$6009,"Remove")),"")</f>
        <v/>
      </c>
      <c r="AA364" s="98" t="str">
        <f t="shared" si="96"/>
        <v/>
      </c>
    </row>
    <row r="365" spans="1:27" ht="18.95" customHeight="1" x14ac:dyDescent="0.25">
      <c r="A365" s="82"/>
      <c r="C365" s="89" t="str">
        <f t="shared" si="85"/>
        <v/>
      </c>
      <c r="D365" s="89" t="str">
        <f t="shared" si="86"/>
        <v/>
      </c>
      <c r="E365" s="89" t="str">
        <f t="shared" si="87"/>
        <v/>
      </c>
      <c r="F365" s="89" t="str">
        <f t="shared" si="88"/>
        <v/>
      </c>
      <c r="G365" s="90" t="str">
        <f t="shared" si="89"/>
        <v/>
      </c>
      <c r="H365" s="91" t="str">
        <f t="shared" si="90"/>
        <v/>
      </c>
      <c r="I365" s="91" t="str">
        <f t="shared" si="91"/>
        <v/>
      </c>
      <c r="J365" s="91" t="str">
        <f t="shared" si="92"/>
        <v/>
      </c>
      <c r="K365" s="92" t="str">
        <f t="shared" si="81"/>
        <v/>
      </c>
      <c r="L365" s="92" t="str">
        <f t="shared" si="82"/>
        <v/>
      </c>
      <c r="M365" s="92" t="str">
        <f t="shared" si="83"/>
        <v/>
      </c>
      <c r="N365" s="92" t="str">
        <f t="shared" si="84"/>
        <v/>
      </c>
      <c r="O365" s="76" t="str">
        <f>IF(Cadastro!D365="","",Cadastro!D365)</f>
        <v/>
      </c>
      <c r="P365" s="76" t="str">
        <f>IF(Cadastro!C365="","",Cadastro!C365)</f>
        <v/>
      </c>
      <c r="Q365" s="93" t="str">
        <f t="shared" si="93"/>
        <v/>
      </c>
      <c r="R365" s="94" t="str">
        <f>IF(Cadastro!H365="","",Cadastro!H365)</f>
        <v/>
      </c>
      <c r="S365" s="95" t="str">
        <f t="shared" si="94"/>
        <v/>
      </c>
      <c r="T365" s="96" t="str">
        <f t="shared" si="95"/>
        <v/>
      </c>
      <c r="U365" s="96" t="str">
        <f>IFERROR(IF(P365="","",SUMIF(Movimento!$D$9:$D$7010,Saldo!P365,Movimento!$I$9:$I$7010)+W365)/(V365+X365),"")</f>
        <v/>
      </c>
      <c r="V365" s="94" t="str">
        <f>IFERROR(IF(Cadastro!E365="","",Cadastro!E365),"")</f>
        <v/>
      </c>
      <c r="W365" s="97" t="str">
        <f>IFERROR(IF(Cadastro!I365="","",Cadastro!I365),"")</f>
        <v/>
      </c>
      <c r="X365" s="94" t="str">
        <f>IF(P365="","",SUMIF(Movimento!$D$9:$D$7010,Saldo!P365,Movimento!$G$9:$G$7010))</f>
        <v/>
      </c>
      <c r="Y365" s="94" t="str">
        <f>IF(P365="","",SUMIF(MovSaida!$D$9:$D$7010,Saldo!P365,MovSaida!$F$9:$F$7010))</f>
        <v/>
      </c>
      <c r="Z365" s="94" t="str">
        <f>IFERROR(IF(P365="","",SUMIFS(InvAjust!$G$9:$G$6009,InvAjust!$E$9:$E$6009,Saldo!P365,InvAjust!$C$9:$C$6009,"Add")-SUMIFS(InvAjust!$G$9:$G$6009,InvAjust!$E$9:$E$6009,Saldo!P365,InvAjust!$C$9:$C$6009,"Remove")),"")</f>
        <v/>
      </c>
      <c r="AA365" s="98" t="str">
        <f t="shared" si="96"/>
        <v/>
      </c>
    </row>
    <row r="366" spans="1:27" ht="18.95" customHeight="1" x14ac:dyDescent="0.25">
      <c r="A366" s="82"/>
      <c r="C366" s="89" t="str">
        <f t="shared" si="85"/>
        <v/>
      </c>
      <c r="D366" s="89" t="str">
        <f t="shared" si="86"/>
        <v/>
      </c>
      <c r="E366" s="89" t="str">
        <f t="shared" si="87"/>
        <v/>
      </c>
      <c r="F366" s="89" t="str">
        <f t="shared" si="88"/>
        <v/>
      </c>
      <c r="G366" s="90" t="str">
        <f t="shared" si="89"/>
        <v/>
      </c>
      <c r="H366" s="91" t="str">
        <f t="shared" si="90"/>
        <v/>
      </c>
      <c r="I366" s="91" t="str">
        <f t="shared" si="91"/>
        <v/>
      </c>
      <c r="J366" s="91" t="str">
        <f t="shared" si="92"/>
        <v/>
      </c>
      <c r="K366" s="92" t="str">
        <f t="shared" si="81"/>
        <v/>
      </c>
      <c r="L366" s="92" t="str">
        <f t="shared" si="82"/>
        <v/>
      </c>
      <c r="M366" s="92" t="str">
        <f t="shared" si="83"/>
        <v/>
      </c>
      <c r="N366" s="92" t="str">
        <f t="shared" si="84"/>
        <v/>
      </c>
      <c r="O366" s="76" t="str">
        <f>IF(Cadastro!D366="","",Cadastro!D366)</f>
        <v/>
      </c>
      <c r="P366" s="76" t="str">
        <f>IF(Cadastro!C366="","",Cadastro!C366)</f>
        <v/>
      </c>
      <c r="Q366" s="93" t="str">
        <f t="shared" si="93"/>
        <v/>
      </c>
      <c r="R366" s="94" t="str">
        <f>IF(Cadastro!H366="","",Cadastro!H366)</f>
        <v/>
      </c>
      <c r="S366" s="95" t="str">
        <f t="shared" si="94"/>
        <v/>
      </c>
      <c r="T366" s="96" t="str">
        <f t="shared" si="95"/>
        <v/>
      </c>
      <c r="U366" s="96" t="str">
        <f>IFERROR(IF(P366="","",SUMIF(Movimento!$D$9:$D$7010,Saldo!P366,Movimento!$I$9:$I$7010)+W366)/(V366+X366),"")</f>
        <v/>
      </c>
      <c r="V366" s="94" t="str">
        <f>IFERROR(IF(Cadastro!E366="","",Cadastro!E366),"")</f>
        <v/>
      </c>
      <c r="W366" s="97" t="str">
        <f>IFERROR(IF(Cadastro!I366="","",Cadastro!I366),"")</f>
        <v/>
      </c>
      <c r="X366" s="94" t="str">
        <f>IF(P366="","",SUMIF(Movimento!$D$9:$D$7010,Saldo!P366,Movimento!$G$9:$G$7010))</f>
        <v/>
      </c>
      <c r="Y366" s="94" t="str">
        <f>IF(P366="","",SUMIF(MovSaida!$D$9:$D$7010,Saldo!P366,MovSaida!$F$9:$F$7010))</f>
        <v/>
      </c>
      <c r="Z366" s="94" t="str">
        <f>IFERROR(IF(P366="","",SUMIFS(InvAjust!$G$9:$G$6009,InvAjust!$E$9:$E$6009,Saldo!P366,InvAjust!$C$9:$C$6009,"Add")-SUMIFS(InvAjust!$G$9:$G$6009,InvAjust!$E$9:$E$6009,Saldo!P366,InvAjust!$C$9:$C$6009,"Remove")),"")</f>
        <v/>
      </c>
      <c r="AA366" s="98" t="str">
        <f t="shared" si="96"/>
        <v/>
      </c>
    </row>
    <row r="367" spans="1:27" ht="18.95" customHeight="1" x14ac:dyDescent="0.25">
      <c r="A367" s="82"/>
      <c r="C367" s="89" t="str">
        <f t="shared" si="85"/>
        <v/>
      </c>
      <c r="D367" s="89" t="str">
        <f t="shared" si="86"/>
        <v/>
      </c>
      <c r="E367" s="89" t="str">
        <f t="shared" si="87"/>
        <v/>
      </c>
      <c r="F367" s="89" t="str">
        <f t="shared" si="88"/>
        <v/>
      </c>
      <c r="G367" s="90" t="str">
        <f t="shared" si="89"/>
        <v/>
      </c>
      <c r="H367" s="91" t="str">
        <f t="shared" si="90"/>
        <v/>
      </c>
      <c r="I367" s="91" t="str">
        <f t="shared" si="91"/>
        <v/>
      </c>
      <c r="J367" s="91" t="str">
        <f t="shared" si="92"/>
        <v/>
      </c>
      <c r="K367" s="92" t="str">
        <f t="shared" si="81"/>
        <v/>
      </c>
      <c r="L367" s="92" t="str">
        <f t="shared" si="82"/>
        <v/>
      </c>
      <c r="M367" s="92" t="str">
        <f t="shared" si="83"/>
        <v/>
      </c>
      <c r="N367" s="92" t="str">
        <f t="shared" si="84"/>
        <v/>
      </c>
      <c r="O367" s="76" t="str">
        <f>IF(Cadastro!D367="","",Cadastro!D367)</f>
        <v/>
      </c>
      <c r="P367" s="76" t="str">
        <f>IF(Cadastro!C367="","",Cadastro!C367)</f>
        <v/>
      </c>
      <c r="Q367" s="93" t="str">
        <f t="shared" si="93"/>
        <v/>
      </c>
      <c r="R367" s="94" t="str">
        <f>IF(Cadastro!H367="","",Cadastro!H367)</f>
        <v/>
      </c>
      <c r="S367" s="95" t="str">
        <f t="shared" si="94"/>
        <v/>
      </c>
      <c r="T367" s="96" t="str">
        <f t="shared" si="95"/>
        <v/>
      </c>
      <c r="U367" s="96" t="str">
        <f>IFERROR(IF(P367="","",SUMIF(Movimento!$D$9:$D$7010,Saldo!P367,Movimento!$I$9:$I$7010)+W367)/(V367+X367),"")</f>
        <v/>
      </c>
      <c r="V367" s="94" t="str">
        <f>IFERROR(IF(Cadastro!E367="","",Cadastro!E367),"")</f>
        <v/>
      </c>
      <c r="W367" s="97" t="str">
        <f>IFERROR(IF(Cadastro!I367="","",Cadastro!I367),"")</f>
        <v/>
      </c>
      <c r="X367" s="94" t="str">
        <f>IF(P367="","",SUMIF(Movimento!$D$9:$D$7010,Saldo!P367,Movimento!$G$9:$G$7010))</f>
        <v/>
      </c>
      <c r="Y367" s="94" t="str">
        <f>IF(P367="","",SUMIF(MovSaida!$D$9:$D$7010,Saldo!P367,MovSaida!$F$9:$F$7010))</f>
        <v/>
      </c>
      <c r="Z367" s="94" t="str">
        <f>IFERROR(IF(P367="","",SUMIFS(InvAjust!$G$9:$G$6009,InvAjust!$E$9:$E$6009,Saldo!P367,InvAjust!$C$9:$C$6009,"Add")-SUMIFS(InvAjust!$G$9:$G$6009,InvAjust!$E$9:$E$6009,Saldo!P367,InvAjust!$C$9:$C$6009,"Remove")),"")</f>
        <v/>
      </c>
      <c r="AA367" s="98" t="str">
        <f t="shared" si="96"/>
        <v/>
      </c>
    </row>
    <row r="368" spans="1:27" ht="18.95" customHeight="1" x14ac:dyDescent="0.25">
      <c r="A368" s="82"/>
      <c r="C368" s="89" t="str">
        <f t="shared" si="85"/>
        <v/>
      </c>
      <c r="D368" s="89" t="str">
        <f t="shared" si="86"/>
        <v/>
      </c>
      <c r="E368" s="89" t="str">
        <f t="shared" si="87"/>
        <v/>
      </c>
      <c r="F368" s="89" t="str">
        <f t="shared" si="88"/>
        <v/>
      </c>
      <c r="G368" s="90" t="str">
        <f t="shared" si="89"/>
        <v/>
      </c>
      <c r="H368" s="91" t="str">
        <f t="shared" si="90"/>
        <v/>
      </c>
      <c r="I368" s="91" t="str">
        <f t="shared" si="91"/>
        <v/>
      </c>
      <c r="J368" s="91" t="str">
        <f t="shared" si="92"/>
        <v/>
      </c>
      <c r="K368" s="92" t="str">
        <f t="shared" si="81"/>
        <v/>
      </c>
      <c r="L368" s="92" t="str">
        <f t="shared" si="82"/>
        <v/>
      </c>
      <c r="M368" s="92" t="str">
        <f t="shared" si="83"/>
        <v/>
      </c>
      <c r="N368" s="92" t="str">
        <f t="shared" si="84"/>
        <v/>
      </c>
      <c r="O368" s="76" t="str">
        <f>IF(Cadastro!D368="","",Cadastro!D368)</f>
        <v/>
      </c>
      <c r="P368" s="76" t="str">
        <f>IF(Cadastro!C368="","",Cadastro!C368)</f>
        <v/>
      </c>
      <c r="Q368" s="93" t="str">
        <f t="shared" si="93"/>
        <v/>
      </c>
      <c r="R368" s="94" t="str">
        <f>IF(Cadastro!H368="","",Cadastro!H368)</f>
        <v/>
      </c>
      <c r="S368" s="95" t="str">
        <f t="shared" si="94"/>
        <v/>
      </c>
      <c r="T368" s="96" t="str">
        <f t="shared" si="95"/>
        <v/>
      </c>
      <c r="U368" s="96" t="str">
        <f>IFERROR(IF(P368="","",SUMIF(Movimento!$D$9:$D$7010,Saldo!P368,Movimento!$I$9:$I$7010)+W368)/(V368+X368),"")</f>
        <v/>
      </c>
      <c r="V368" s="94" t="str">
        <f>IFERROR(IF(Cadastro!E368="","",Cadastro!E368),"")</f>
        <v/>
      </c>
      <c r="W368" s="97" t="str">
        <f>IFERROR(IF(Cadastro!I368="","",Cadastro!I368),"")</f>
        <v/>
      </c>
      <c r="X368" s="94" t="str">
        <f>IF(P368="","",SUMIF(Movimento!$D$9:$D$7010,Saldo!P368,Movimento!$G$9:$G$7010))</f>
        <v/>
      </c>
      <c r="Y368" s="94" t="str">
        <f>IF(P368="","",SUMIF(MovSaida!$D$9:$D$7010,Saldo!P368,MovSaida!$F$9:$F$7010))</f>
        <v/>
      </c>
      <c r="Z368" s="94" t="str">
        <f>IFERROR(IF(P368="","",SUMIFS(InvAjust!$G$9:$G$6009,InvAjust!$E$9:$E$6009,Saldo!P368,InvAjust!$C$9:$C$6009,"Add")-SUMIFS(InvAjust!$G$9:$G$6009,InvAjust!$E$9:$E$6009,Saldo!P368,InvAjust!$C$9:$C$6009,"Remove")),"")</f>
        <v/>
      </c>
      <c r="AA368" s="98" t="str">
        <f t="shared" si="96"/>
        <v/>
      </c>
    </row>
    <row r="369" spans="1:27" ht="18.95" customHeight="1" x14ac:dyDescent="0.25">
      <c r="A369" s="82"/>
      <c r="C369" s="89" t="str">
        <f t="shared" si="85"/>
        <v/>
      </c>
      <c r="D369" s="89" t="str">
        <f t="shared" si="86"/>
        <v/>
      </c>
      <c r="E369" s="89" t="str">
        <f t="shared" si="87"/>
        <v/>
      </c>
      <c r="F369" s="89" t="str">
        <f t="shared" si="88"/>
        <v/>
      </c>
      <c r="G369" s="90" t="str">
        <f t="shared" si="89"/>
        <v/>
      </c>
      <c r="H369" s="91" t="str">
        <f t="shared" si="90"/>
        <v/>
      </c>
      <c r="I369" s="91" t="str">
        <f t="shared" si="91"/>
        <v/>
      </c>
      <c r="J369" s="91" t="str">
        <f t="shared" si="92"/>
        <v/>
      </c>
      <c r="K369" s="92" t="str">
        <f t="shared" si="81"/>
        <v/>
      </c>
      <c r="L369" s="92" t="str">
        <f t="shared" si="82"/>
        <v/>
      </c>
      <c r="M369" s="92" t="str">
        <f t="shared" si="83"/>
        <v/>
      </c>
      <c r="N369" s="92" t="str">
        <f t="shared" si="84"/>
        <v/>
      </c>
      <c r="O369" s="76" t="str">
        <f>IF(Cadastro!D369="","",Cadastro!D369)</f>
        <v/>
      </c>
      <c r="P369" s="76" t="str">
        <f>IF(Cadastro!C369="","",Cadastro!C369)</f>
        <v/>
      </c>
      <c r="Q369" s="93" t="str">
        <f t="shared" si="93"/>
        <v/>
      </c>
      <c r="R369" s="94" t="str">
        <f>IF(Cadastro!H369="","",Cadastro!H369)</f>
        <v/>
      </c>
      <c r="S369" s="95" t="str">
        <f t="shared" si="94"/>
        <v/>
      </c>
      <c r="T369" s="96" t="str">
        <f t="shared" si="95"/>
        <v/>
      </c>
      <c r="U369" s="96" t="str">
        <f>IFERROR(IF(P369="","",SUMIF(Movimento!$D$9:$D$7010,Saldo!P369,Movimento!$I$9:$I$7010)+W369)/(V369+X369),"")</f>
        <v/>
      </c>
      <c r="V369" s="94" t="str">
        <f>IFERROR(IF(Cadastro!E369="","",Cadastro!E369),"")</f>
        <v/>
      </c>
      <c r="W369" s="97" t="str">
        <f>IFERROR(IF(Cadastro!I369="","",Cadastro!I369),"")</f>
        <v/>
      </c>
      <c r="X369" s="94" t="str">
        <f>IF(P369="","",SUMIF(Movimento!$D$9:$D$7010,Saldo!P369,Movimento!$G$9:$G$7010))</f>
        <v/>
      </c>
      <c r="Y369" s="94" t="str">
        <f>IF(P369="","",SUMIF(MovSaida!$D$9:$D$7010,Saldo!P369,MovSaida!$F$9:$F$7010))</f>
        <v/>
      </c>
      <c r="Z369" s="94" t="str">
        <f>IFERROR(IF(P369="","",SUMIFS(InvAjust!$G$9:$G$6009,InvAjust!$E$9:$E$6009,Saldo!P369,InvAjust!$C$9:$C$6009,"Add")-SUMIFS(InvAjust!$G$9:$G$6009,InvAjust!$E$9:$E$6009,Saldo!P369,InvAjust!$C$9:$C$6009,"Remove")),"")</f>
        <v/>
      </c>
      <c r="AA369" s="98" t="str">
        <f t="shared" si="96"/>
        <v/>
      </c>
    </row>
    <row r="370" spans="1:27" ht="18.95" customHeight="1" x14ac:dyDescent="0.25">
      <c r="A370" s="82"/>
      <c r="C370" s="89" t="str">
        <f t="shared" si="85"/>
        <v/>
      </c>
      <c r="D370" s="89" t="str">
        <f t="shared" si="86"/>
        <v/>
      </c>
      <c r="E370" s="89" t="str">
        <f t="shared" si="87"/>
        <v/>
      </c>
      <c r="F370" s="89" t="str">
        <f t="shared" si="88"/>
        <v/>
      </c>
      <c r="G370" s="90" t="str">
        <f t="shared" si="89"/>
        <v/>
      </c>
      <c r="H370" s="91" t="str">
        <f t="shared" si="90"/>
        <v/>
      </c>
      <c r="I370" s="91" t="str">
        <f t="shared" si="91"/>
        <v/>
      </c>
      <c r="J370" s="91" t="str">
        <f t="shared" si="92"/>
        <v/>
      </c>
      <c r="K370" s="92" t="str">
        <f t="shared" si="81"/>
        <v/>
      </c>
      <c r="L370" s="92" t="str">
        <f t="shared" si="82"/>
        <v/>
      </c>
      <c r="M370" s="92" t="str">
        <f t="shared" si="83"/>
        <v/>
      </c>
      <c r="N370" s="92" t="str">
        <f t="shared" si="84"/>
        <v/>
      </c>
      <c r="O370" s="76" t="str">
        <f>IF(Cadastro!D370="","",Cadastro!D370)</f>
        <v/>
      </c>
      <c r="P370" s="76" t="str">
        <f>IF(Cadastro!C370="","",Cadastro!C370)</f>
        <v/>
      </c>
      <c r="Q370" s="93" t="str">
        <f t="shared" si="93"/>
        <v/>
      </c>
      <c r="R370" s="94" t="str">
        <f>IF(Cadastro!H370="","",Cadastro!H370)</f>
        <v/>
      </c>
      <c r="S370" s="95" t="str">
        <f t="shared" si="94"/>
        <v/>
      </c>
      <c r="T370" s="96" t="str">
        <f t="shared" si="95"/>
        <v/>
      </c>
      <c r="U370" s="96" t="str">
        <f>IFERROR(IF(P370="","",SUMIF(Movimento!$D$9:$D$7010,Saldo!P370,Movimento!$I$9:$I$7010)+W370)/(V370+X370),"")</f>
        <v/>
      </c>
      <c r="V370" s="94" t="str">
        <f>IFERROR(IF(Cadastro!E370="","",Cadastro!E370),"")</f>
        <v/>
      </c>
      <c r="W370" s="97" t="str">
        <f>IFERROR(IF(Cadastro!I370="","",Cadastro!I370),"")</f>
        <v/>
      </c>
      <c r="X370" s="94" t="str">
        <f>IF(P370="","",SUMIF(Movimento!$D$9:$D$7010,Saldo!P370,Movimento!$G$9:$G$7010))</f>
        <v/>
      </c>
      <c r="Y370" s="94" t="str">
        <f>IF(P370="","",SUMIF(MovSaida!$D$9:$D$7010,Saldo!P370,MovSaida!$F$9:$F$7010))</f>
        <v/>
      </c>
      <c r="Z370" s="94" t="str">
        <f>IFERROR(IF(P370="","",SUMIFS(InvAjust!$G$9:$G$6009,InvAjust!$E$9:$E$6009,Saldo!P370,InvAjust!$C$9:$C$6009,"Add")-SUMIFS(InvAjust!$G$9:$G$6009,InvAjust!$E$9:$E$6009,Saldo!P370,InvAjust!$C$9:$C$6009,"Remove")),"")</f>
        <v/>
      </c>
      <c r="AA370" s="98" t="str">
        <f t="shared" si="96"/>
        <v/>
      </c>
    </row>
    <row r="371" spans="1:27" ht="18.95" customHeight="1" x14ac:dyDescent="0.25">
      <c r="A371" s="82"/>
      <c r="C371" s="89" t="str">
        <f t="shared" si="85"/>
        <v/>
      </c>
      <c r="D371" s="89" t="str">
        <f t="shared" si="86"/>
        <v/>
      </c>
      <c r="E371" s="89" t="str">
        <f t="shared" si="87"/>
        <v/>
      </c>
      <c r="F371" s="89" t="str">
        <f t="shared" si="88"/>
        <v/>
      </c>
      <c r="G371" s="90" t="str">
        <f t="shared" si="89"/>
        <v/>
      </c>
      <c r="H371" s="91" t="str">
        <f t="shared" si="90"/>
        <v/>
      </c>
      <c r="I371" s="91" t="str">
        <f t="shared" si="91"/>
        <v/>
      </c>
      <c r="J371" s="91" t="str">
        <f t="shared" si="92"/>
        <v/>
      </c>
      <c r="K371" s="92" t="str">
        <f t="shared" si="81"/>
        <v/>
      </c>
      <c r="L371" s="92" t="str">
        <f t="shared" si="82"/>
        <v/>
      </c>
      <c r="M371" s="92" t="str">
        <f t="shared" si="83"/>
        <v/>
      </c>
      <c r="N371" s="92" t="str">
        <f t="shared" si="84"/>
        <v/>
      </c>
      <c r="O371" s="76" t="str">
        <f>IF(Cadastro!D371="","",Cadastro!D371)</f>
        <v/>
      </c>
      <c r="P371" s="76" t="str">
        <f>IF(Cadastro!C371="","",Cadastro!C371)</f>
        <v/>
      </c>
      <c r="Q371" s="93" t="str">
        <f t="shared" si="93"/>
        <v/>
      </c>
      <c r="R371" s="94" t="str">
        <f>IF(Cadastro!H371="","",Cadastro!H371)</f>
        <v/>
      </c>
      <c r="S371" s="95" t="str">
        <f t="shared" si="94"/>
        <v/>
      </c>
      <c r="T371" s="96" t="str">
        <f t="shared" si="95"/>
        <v/>
      </c>
      <c r="U371" s="96" t="str">
        <f>IFERROR(IF(P371="","",SUMIF(Movimento!$D$9:$D$7010,Saldo!P371,Movimento!$I$9:$I$7010)+W371)/(V371+X371),"")</f>
        <v/>
      </c>
      <c r="V371" s="94" t="str">
        <f>IFERROR(IF(Cadastro!E371="","",Cadastro!E371),"")</f>
        <v/>
      </c>
      <c r="W371" s="97" t="str">
        <f>IFERROR(IF(Cadastro!I371="","",Cadastro!I371),"")</f>
        <v/>
      </c>
      <c r="X371" s="94" t="str">
        <f>IF(P371="","",SUMIF(Movimento!$D$9:$D$7010,Saldo!P371,Movimento!$G$9:$G$7010))</f>
        <v/>
      </c>
      <c r="Y371" s="94" t="str">
        <f>IF(P371="","",SUMIF(MovSaida!$D$9:$D$7010,Saldo!P371,MovSaida!$F$9:$F$7010))</f>
        <v/>
      </c>
      <c r="Z371" s="94" t="str">
        <f>IFERROR(IF(P371="","",SUMIFS(InvAjust!$G$9:$G$6009,InvAjust!$E$9:$E$6009,Saldo!P371,InvAjust!$C$9:$C$6009,"Add")-SUMIFS(InvAjust!$G$9:$G$6009,InvAjust!$E$9:$E$6009,Saldo!P371,InvAjust!$C$9:$C$6009,"Remove")),"")</f>
        <v/>
      </c>
      <c r="AA371" s="98" t="str">
        <f t="shared" si="96"/>
        <v/>
      </c>
    </row>
    <row r="372" spans="1:27" ht="18.95" customHeight="1" x14ac:dyDescent="0.25">
      <c r="A372" s="82"/>
      <c r="C372" s="89" t="str">
        <f t="shared" si="85"/>
        <v/>
      </c>
      <c r="D372" s="89" t="str">
        <f t="shared" si="86"/>
        <v/>
      </c>
      <c r="E372" s="89" t="str">
        <f t="shared" si="87"/>
        <v/>
      </c>
      <c r="F372" s="89" t="str">
        <f t="shared" si="88"/>
        <v/>
      </c>
      <c r="G372" s="90" t="str">
        <f t="shared" si="89"/>
        <v/>
      </c>
      <c r="H372" s="91" t="str">
        <f t="shared" si="90"/>
        <v/>
      </c>
      <c r="I372" s="91" t="str">
        <f t="shared" si="91"/>
        <v/>
      </c>
      <c r="J372" s="91" t="str">
        <f t="shared" si="92"/>
        <v/>
      </c>
      <c r="K372" s="92" t="str">
        <f t="shared" si="81"/>
        <v/>
      </c>
      <c r="L372" s="92" t="str">
        <f t="shared" si="82"/>
        <v/>
      </c>
      <c r="M372" s="92" t="str">
        <f t="shared" si="83"/>
        <v/>
      </c>
      <c r="N372" s="92" t="str">
        <f t="shared" si="84"/>
        <v/>
      </c>
      <c r="O372" s="76" t="str">
        <f>IF(Cadastro!D372="","",Cadastro!D372)</f>
        <v/>
      </c>
      <c r="P372" s="76" t="str">
        <f>IF(Cadastro!C372="","",Cadastro!C372)</f>
        <v/>
      </c>
      <c r="Q372" s="93" t="str">
        <f t="shared" si="93"/>
        <v/>
      </c>
      <c r="R372" s="94" t="str">
        <f>IF(Cadastro!H372="","",Cadastro!H372)</f>
        <v/>
      </c>
      <c r="S372" s="95" t="str">
        <f t="shared" si="94"/>
        <v/>
      </c>
      <c r="T372" s="96" t="str">
        <f t="shared" si="95"/>
        <v/>
      </c>
      <c r="U372" s="96" t="str">
        <f>IFERROR(IF(P372="","",SUMIF(Movimento!$D$9:$D$7010,Saldo!P372,Movimento!$I$9:$I$7010)+W372)/(V372+X372),"")</f>
        <v/>
      </c>
      <c r="V372" s="94" t="str">
        <f>IFERROR(IF(Cadastro!E372="","",Cadastro!E372),"")</f>
        <v/>
      </c>
      <c r="W372" s="97" t="str">
        <f>IFERROR(IF(Cadastro!I372="","",Cadastro!I372),"")</f>
        <v/>
      </c>
      <c r="X372" s="94" t="str">
        <f>IF(P372="","",SUMIF(Movimento!$D$9:$D$7010,Saldo!P372,Movimento!$G$9:$G$7010))</f>
        <v/>
      </c>
      <c r="Y372" s="94" t="str">
        <f>IF(P372="","",SUMIF(MovSaida!$D$9:$D$7010,Saldo!P372,MovSaida!$F$9:$F$7010))</f>
        <v/>
      </c>
      <c r="Z372" s="94" t="str">
        <f>IFERROR(IF(P372="","",SUMIFS(InvAjust!$G$9:$G$6009,InvAjust!$E$9:$E$6009,Saldo!P372,InvAjust!$C$9:$C$6009,"Add")-SUMIFS(InvAjust!$G$9:$G$6009,InvAjust!$E$9:$E$6009,Saldo!P372,InvAjust!$C$9:$C$6009,"Remove")),"")</f>
        <v/>
      </c>
      <c r="AA372" s="98" t="str">
        <f t="shared" si="96"/>
        <v/>
      </c>
    </row>
    <row r="373" spans="1:27" ht="18.95" customHeight="1" x14ac:dyDescent="0.25">
      <c r="A373" s="82"/>
      <c r="C373" s="89" t="str">
        <f t="shared" si="85"/>
        <v/>
      </c>
      <c r="D373" s="89" t="str">
        <f t="shared" si="86"/>
        <v/>
      </c>
      <c r="E373" s="89" t="str">
        <f t="shared" si="87"/>
        <v/>
      </c>
      <c r="F373" s="89" t="str">
        <f t="shared" si="88"/>
        <v/>
      </c>
      <c r="G373" s="90" t="str">
        <f t="shared" si="89"/>
        <v/>
      </c>
      <c r="H373" s="91" t="str">
        <f t="shared" si="90"/>
        <v/>
      </c>
      <c r="I373" s="91" t="str">
        <f t="shared" si="91"/>
        <v/>
      </c>
      <c r="J373" s="91" t="str">
        <f t="shared" si="92"/>
        <v/>
      </c>
      <c r="K373" s="92" t="str">
        <f t="shared" si="81"/>
        <v/>
      </c>
      <c r="L373" s="92" t="str">
        <f t="shared" si="82"/>
        <v/>
      </c>
      <c r="M373" s="92" t="str">
        <f t="shared" si="83"/>
        <v/>
      </c>
      <c r="N373" s="92" t="str">
        <f t="shared" si="84"/>
        <v/>
      </c>
      <c r="O373" s="76" t="str">
        <f>IF(Cadastro!D373="","",Cadastro!D373)</f>
        <v/>
      </c>
      <c r="P373" s="76" t="str">
        <f>IF(Cadastro!C373="","",Cadastro!C373)</f>
        <v/>
      </c>
      <c r="Q373" s="93" t="str">
        <f t="shared" si="93"/>
        <v/>
      </c>
      <c r="R373" s="94" t="str">
        <f>IF(Cadastro!H373="","",Cadastro!H373)</f>
        <v/>
      </c>
      <c r="S373" s="95" t="str">
        <f t="shared" si="94"/>
        <v/>
      </c>
      <c r="T373" s="96" t="str">
        <f t="shared" si="95"/>
        <v/>
      </c>
      <c r="U373" s="96" t="str">
        <f>IFERROR(IF(P373="","",SUMIF(Movimento!$D$9:$D$7010,Saldo!P373,Movimento!$I$9:$I$7010)+W373)/(V373+X373),"")</f>
        <v/>
      </c>
      <c r="V373" s="94" t="str">
        <f>IFERROR(IF(Cadastro!E373="","",Cadastro!E373),"")</f>
        <v/>
      </c>
      <c r="W373" s="97" t="str">
        <f>IFERROR(IF(Cadastro!I373="","",Cadastro!I373),"")</f>
        <v/>
      </c>
      <c r="X373" s="94" t="str">
        <f>IF(P373="","",SUMIF(Movimento!$D$9:$D$7010,Saldo!P373,Movimento!$G$9:$G$7010))</f>
        <v/>
      </c>
      <c r="Y373" s="94" t="str">
        <f>IF(P373="","",SUMIF(MovSaida!$D$9:$D$7010,Saldo!P373,MovSaida!$F$9:$F$7010))</f>
        <v/>
      </c>
      <c r="Z373" s="94" t="str">
        <f>IFERROR(IF(P373="","",SUMIFS(InvAjust!$G$9:$G$6009,InvAjust!$E$9:$E$6009,Saldo!P373,InvAjust!$C$9:$C$6009,"Add")-SUMIFS(InvAjust!$G$9:$G$6009,InvAjust!$E$9:$E$6009,Saldo!P373,InvAjust!$C$9:$C$6009,"Remove")),"")</f>
        <v/>
      </c>
      <c r="AA373" s="98" t="str">
        <f t="shared" si="96"/>
        <v/>
      </c>
    </row>
    <row r="374" spans="1:27" ht="18.95" customHeight="1" x14ac:dyDescent="0.25">
      <c r="A374" s="82"/>
      <c r="C374" s="89" t="str">
        <f t="shared" si="85"/>
        <v/>
      </c>
      <c r="D374" s="89" t="str">
        <f t="shared" si="86"/>
        <v/>
      </c>
      <c r="E374" s="89" t="str">
        <f t="shared" si="87"/>
        <v/>
      </c>
      <c r="F374" s="89" t="str">
        <f t="shared" si="88"/>
        <v/>
      </c>
      <c r="G374" s="90" t="str">
        <f t="shared" si="89"/>
        <v/>
      </c>
      <c r="H374" s="91" t="str">
        <f t="shared" si="90"/>
        <v/>
      </c>
      <c r="I374" s="91" t="str">
        <f t="shared" si="91"/>
        <v/>
      </c>
      <c r="J374" s="91" t="str">
        <f t="shared" si="92"/>
        <v/>
      </c>
      <c r="K374" s="92" t="str">
        <f t="shared" si="81"/>
        <v/>
      </c>
      <c r="L374" s="92" t="str">
        <f t="shared" si="82"/>
        <v/>
      </c>
      <c r="M374" s="92" t="str">
        <f t="shared" si="83"/>
        <v/>
      </c>
      <c r="N374" s="92" t="str">
        <f t="shared" si="84"/>
        <v/>
      </c>
      <c r="O374" s="76" t="str">
        <f>IF(Cadastro!D374="","",Cadastro!D374)</f>
        <v/>
      </c>
      <c r="P374" s="76" t="str">
        <f>IF(Cadastro!C374="","",Cadastro!C374)</f>
        <v/>
      </c>
      <c r="Q374" s="93" t="str">
        <f t="shared" si="93"/>
        <v/>
      </c>
      <c r="R374" s="94" t="str">
        <f>IF(Cadastro!H374="","",Cadastro!H374)</f>
        <v/>
      </c>
      <c r="S374" s="95" t="str">
        <f t="shared" si="94"/>
        <v/>
      </c>
      <c r="T374" s="96" t="str">
        <f t="shared" si="95"/>
        <v/>
      </c>
      <c r="U374" s="96" t="str">
        <f>IFERROR(IF(P374="","",SUMIF(Movimento!$D$9:$D$7010,Saldo!P374,Movimento!$I$9:$I$7010)+W374)/(V374+X374),"")</f>
        <v/>
      </c>
      <c r="V374" s="94" t="str">
        <f>IFERROR(IF(Cadastro!E374="","",Cadastro!E374),"")</f>
        <v/>
      </c>
      <c r="W374" s="97" t="str">
        <f>IFERROR(IF(Cadastro!I374="","",Cadastro!I374),"")</f>
        <v/>
      </c>
      <c r="X374" s="94" t="str">
        <f>IF(P374="","",SUMIF(Movimento!$D$9:$D$7010,Saldo!P374,Movimento!$G$9:$G$7010))</f>
        <v/>
      </c>
      <c r="Y374" s="94" t="str">
        <f>IF(P374="","",SUMIF(MovSaida!$D$9:$D$7010,Saldo!P374,MovSaida!$F$9:$F$7010))</f>
        <v/>
      </c>
      <c r="Z374" s="94" t="str">
        <f>IFERROR(IF(P374="","",SUMIFS(InvAjust!$G$9:$G$6009,InvAjust!$E$9:$E$6009,Saldo!P374,InvAjust!$C$9:$C$6009,"Add")-SUMIFS(InvAjust!$G$9:$G$6009,InvAjust!$E$9:$E$6009,Saldo!P374,InvAjust!$C$9:$C$6009,"Remove")),"")</f>
        <v/>
      </c>
      <c r="AA374" s="98" t="str">
        <f t="shared" si="96"/>
        <v/>
      </c>
    </row>
    <row r="375" spans="1:27" ht="18.95" customHeight="1" x14ac:dyDescent="0.25">
      <c r="A375" s="82"/>
      <c r="C375" s="89" t="str">
        <f t="shared" si="85"/>
        <v/>
      </c>
      <c r="D375" s="89" t="str">
        <f t="shared" si="86"/>
        <v/>
      </c>
      <c r="E375" s="89" t="str">
        <f t="shared" si="87"/>
        <v/>
      </c>
      <c r="F375" s="89" t="str">
        <f t="shared" si="88"/>
        <v/>
      </c>
      <c r="G375" s="90" t="str">
        <f t="shared" si="89"/>
        <v/>
      </c>
      <c r="H375" s="91" t="str">
        <f t="shared" si="90"/>
        <v/>
      </c>
      <c r="I375" s="91" t="str">
        <f t="shared" si="91"/>
        <v/>
      </c>
      <c r="J375" s="91" t="str">
        <f t="shared" si="92"/>
        <v/>
      </c>
      <c r="K375" s="92" t="str">
        <f t="shared" si="81"/>
        <v/>
      </c>
      <c r="L375" s="92" t="str">
        <f t="shared" si="82"/>
        <v/>
      </c>
      <c r="M375" s="92" t="str">
        <f t="shared" si="83"/>
        <v/>
      </c>
      <c r="N375" s="92" t="str">
        <f t="shared" si="84"/>
        <v/>
      </c>
      <c r="O375" s="76" t="str">
        <f>IF(Cadastro!D375="","",Cadastro!D375)</f>
        <v/>
      </c>
      <c r="P375" s="76" t="str">
        <f>IF(Cadastro!C375="","",Cadastro!C375)</f>
        <v/>
      </c>
      <c r="Q375" s="93" t="str">
        <f t="shared" si="93"/>
        <v/>
      </c>
      <c r="R375" s="94" t="str">
        <f>IF(Cadastro!H375="","",Cadastro!H375)</f>
        <v/>
      </c>
      <c r="S375" s="95" t="str">
        <f t="shared" si="94"/>
        <v/>
      </c>
      <c r="T375" s="96" t="str">
        <f t="shared" si="95"/>
        <v/>
      </c>
      <c r="U375" s="96" t="str">
        <f>IFERROR(IF(P375="","",SUMIF(Movimento!$D$9:$D$7010,Saldo!P375,Movimento!$I$9:$I$7010)+W375)/(V375+X375),"")</f>
        <v/>
      </c>
      <c r="V375" s="94" t="str">
        <f>IFERROR(IF(Cadastro!E375="","",Cadastro!E375),"")</f>
        <v/>
      </c>
      <c r="W375" s="97" t="str">
        <f>IFERROR(IF(Cadastro!I375="","",Cadastro!I375),"")</f>
        <v/>
      </c>
      <c r="X375" s="94" t="str">
        <f>IF(P375="","",SUMIF(Movimento!$D$9:$D$7010,Saldo!P375,Movimento!$G$9:$G$7010))</f>
        <v/>
      </c>
      <c r="Y375" s="94" t="str">
        <f>IF(P375="","",SUMIF(MovSaida!$D$9:$D$7010,Saldo!P375,MovSaida!$F$9:$F$7010))</f>
        <v/>
      </c>
      <c r="Z375" s="94" t="str">
        <f>IFERROR(IF(P375="","",SUMIFS(InvAjust!$G$9:$G$6009,InvAjust!$E$9:$E$6009,Saldo!P375,InvAjust!$C$9:$C$6009,"Add")-SUMIFS(InvAjust!$G$9:$G$6009,InvAjust!$E$9:$E$6009,Saldo!P375,InvAjust!$C$9:$C$6009,"Remove")),"")</f>
        <v/>
      </c>
      <c r="AA375" s="98" t="str">
        <f t="shared" si="96"/>
        <v/>
      </c>
    </row>
    <row r="376" spans="1:27" ht="18.95" customHeight="1" x14ac:dyDescent="0.25">
      <c r="A376" s="82"/>
      <c r="C376" s="89" t="str">
        <f t="shared" si="85"/>
        <v/>
      </c>
      <c r="D376" s="89" t="str">
        <f t="shared" si="86"/>
        <v/>
      </c>
      <c r="E376" s="89" t="str">
        <f t="shared" si="87"/>
        <v/>
      </c>
      <c r="F376" s="89" t="str">
        <f t="shared" si="88"/>
        <v/>
      </c>
      <c r="G376" s="90" t="str">
        <f t="shared" si="89"/>
        <v/>
      </c>
      <c r="H376" s="91" t="str">
        <f t="shared" si="90"/>
        <v/>
      </c>
      <c r="I376" s="91" t="str">
        <f t="shared" si="91"/>
        <v/>
      </c>
      <c r="J376" s="91" t="str">
        <f t="shared" si="92"/>
        <v/>
      </c>
      <c r="K376" s="92" t="str">
        <f t="shared" si="81"/>
        <v/>
      </c>
      <c r="L376" s="92" t="str">
        <f t="shared" si="82"/>
        <v/>
      </c>
      <c r="M376" s="92" t="str">
        <f t="shared" si="83"/>
        <v/>
      </c>
      <c r="N376" s="92" t="str">
        <f t="shared" si="84"/>
        <v/>
      </c>
      <c r="O376" s="76" t="str">
        <f>IF(Cadastro!D376="","",Cadastro!D376)</f>
        <v/>
      </c>
      <c r="P376" s="76" t="str">
        <f>IF(Cadastro!C376="","",Cadastro!C376)</f>
        <v/>
      </c>
      <c r="Q376" s="93" t="str">
        <f t="shared" si="93"/>
        <v/>
      </c>
      <c r="R376" s="94" t="str">
        <f>IF(Cadastro!H376="","",Cadastro!H376)</f>
        <v/>
      </c>
      <c r="S376" s="95" t="str">
        <f t="shared" si="94"/>
        <v/>
      </c>
      <c r="T376" s="96" t="str">
        <f t="shared" si="95"/>
        <v/>
      </c>
      <c r="U376" s="96" t="str">
        <f>IFERROR(IF(P376="","",SUMIF(Movimento!$D$9:$D$7010,Saldo!P376,Movimento!$I$9:$I$7010)+W376)/(V376+X376),"")</f>
        <v/>
      </c>
      <c r="V376" s="94" t="str">
        <f>IFERROR(IF(Cadastro!E376="","",Cadastro!E376),"")</f>
        <v/>
      </c>
      <c r="W376" s="97" t="str">
        <f>IFERROR(IF(Cadastro!I376="","",Cadastro!I376),"")</f>
        <v/>
      </c>
      <c r="X376" s="94" t="str">
        <f>IF(P376="","",SUMIF(Movimento!$D$9:$D$7010,Saldo!P376,Movimento!$G$9:$G$7010))</f>
        <v/>
      </c>
      <c r="Y376" s="94" t="str">
        <f>IF(P376="","",SUMIF(MovSaida!$D$9:$D$7010,Saldo!P376,MovSaida!$F$9:$F$7010))</f>
        <v/>
      </c>
      <c r="Z376" s="94" t="str">
        <f>IFERROR(IF(P376="","",SUMIFS(InvAjust!$G$9:$G$6009,InvAjust!$E$9:$E$6009,Saldo!P376,InvAjust!$C$9:$C$6009,"Add")-SUMIFS(InvAjust!$G$9:$G$6009,InvAjust!$E$9:$E$6009,Saldo!P376,InvAjust!$C$9:$C$6009,"Remove")),"")</f>
        <v/>
      </c>
      <c r="AA376" s="98" t="str">
        <f t="shared" si="96"/>
        <v/>
      </c>
    </row>
    <row r="377" spans="1:27" ht="18.95" customHeight="1" x14ac:dyDescent="0.25">
      <c r="A377" s="82"/>
      <c r="C377" s="89" t="str">
        <f t="shared" si="85"/>
        <v/>
      </c>
      <c r="D377" s="89" t="str">
        <f t="shared" si="86"/>
        <v/>
      </c>
      <c r="E377" s="89" t="str">
        <f t="shared" si="87"/>
        <v/>
      </c>
      <c r="F377" s="89" t="str">
        <f t="shared" si="88"/>
        <v/>
      </c>
      <c r="G377" s="90" t="str">
        <f t="shared" si="89"/>
        <v/>
      </c>
      <c r="H377" s="91" t="str">
        <f t="shared" si="90"/>
        <v/>
      </c>
      <c r="I377" s="91" t="str">
        <f t="shared" si="91"/>
        <v/>
      </c>
      <c r="J377" s="91" t="str">
        <f t="shared" si="92"/>
        <v/>
      </c>
      <c r="K377" s="92" t="str">
        <f t="shared" si="81"/>
        <v/>
      </c>
      <c r="L377" s="92" t="str">
        <f t="shared" si="82"/>
        <v/>
      </c>
      <c r="M377" s="92" t="str">
        <f t="shared" si="83"/>
        <v/>
      </c>
      <c r="N377" s="92" t="str">
        <f t="shared" si="84"/>
        <v/>
      </c>
      <c r="O377" s="76" t="str">
        <f>IF(Cadastro!D377="","",Cadastro!D377)</f>
        <v/>
      </c>
      <c r="P377" s="76" t="str">
        <f>IF(Cadastro!C377="","",Cadastro!C377)</f>
        <v/>
      </c>
      <c r="Q377" s="93" t="str">
        <f t="shared" si="93"/>
        <v/>
      </c>
      <c r="R377" s="94" t="str">
        <f>IF(Cadastro!H377="","",Cadastro!H377)</f>
        <v/>
      </c>
      <c r="S377" s="95" t="str">
        <f t="shared" si="94"/>
        <v/>
      </c>
      <c r="T377" s="96" t="str">
        <f t="shared" si="95"/>
        <v/>
      </c>
      <c r="U377" s="96" t="str">
        <f>IFERROR(IF(P377="","",SUMIF(Movimento!$D$9:$D$7010,Saldo!P377,Movimento!$I$9:$I$7010)+W377)/(V377+X377),"")</f>
        <v/>
      </c>
      <c r="V377" s="94" t="str">
        <f>IFERROR(IF(Cadastro!E377="","",Cadastro!E377),"")</f>
        <v/>
      </c>
      <c r="W377" s="97" t="str">
        <f>IFERROR(IF(Cadastro!I377="","",Cadastro!I377),"")</f>
        <v/>
      </c>
      <c r="X377" s="94" t="str">
        <f>IF(P377="","",SUMIF(Movimento!$D$9:$D$7010,Saldo!P377,Movimento!$G$9:$G$7010))</f>
        <v/>
      </c>
      <c r="Y377" s="94" t="str">
        <f>IF(P377="","",SUMIF(MovSaida!$D$9:$D$7010,Saldo!P377,MovSaida!$F$9:$F$7010))</f>
        <v/>
      </c>
      <c r="Z377" s="94" t="str">
        <f>IFERROR(IF(P377="","",SUMIFS(InvAjust!$G$9:$G$6009,InvAjust!$E$9:$E$6009,Saldo!P377,InvAjust!$C$9:$C$6009,"Add")-SUMIFS(InvAjust!$G$9:$G$6009,InvAjust!$E$9:$E$6009,Saldo!P377,InvAjust!$C$9:$C$6009,"Remove")),"")</f>
        <v/>
      </c>
      <c r="AA377" s="98" t="str">
        <f t="shared" si="96"/>
        <v/>
      </c>
    </row>
    <row r="378" spans="1:27" ht="18.95" customHeight="1" x14ac:dyDescent="0.25">
      <c r="A378" s="82"/>
      <c r="C378" s="89" t="str">
        <f t="shared" si="85"/>
        <v/>
      </c>
      <c r="D378" s="89" t="str">
        <f t="shared" si="86"/>
        <v/>
      </c>
      <c r="E378" s="89" t="str">
        <f t="shared" si="87"/>
        <v/>
      </c>
      <c r="F378" s="89" t="str">
        <f t="shared" si="88"/>
        <v/>
      </c>
      <c r="G378" s="90" t="str">
        <f t="shared" si="89"/>
        <v/>
      </c>
      <c r="H378" s="91" t="str">
        <f t="shared" si="90"/>
        <v/>
      </c>
      <c r="I378" s="91" t="str">
        <f t="shared" si="91"/>
        <v/>
      </c>
      <c r="J378" s="91" t="str">
        <f t="shared" si="92"/>
        <v/>
      </c>
      <c r="K378" s="92" t="str">
        <f t="shared" si="81"/>
        <v/>
      </c>
      <c r="L378" s="92" t="str">
        <f t="shared" si="82"/>
        <v/>
      </c>
      <c r="M378" s="92" t="str">
        <f t="shared" si="83"/>
        <v/>
      </c>
      <c r="N378" s="92" t="str">
        <f t="shared" si="84"/>
        <v/>
      </c>
      <c r="O378" s="76" t="str">
        <f>IF(Cadastro!D378="","",Cadastro!D378)</f>
        <v/>
      </c>
      <c r="P378" s="76" t="str">
        <f>IF(Cadastro!C378="","",Cadastro!C378)</f>
        <v/>
      </c>
      <c r="Q378" s="93" t="str">
        <f t="shared" si="93"/>
        <v/>
      </c>
      <c r="R378" s="94" t="str">
        <f>IF(Cadastro!H378="","",Cadastro!H378)</f>
        <v/>
      </c>
      <c r="S378" s="95" t="str">
        <f t="shared" si="94"/>
        <v/>
      </c>
      <c r="T378" s="96" t="str">
        <f t="shared" si="95"/>
        <v/>
      </c>
      <c r="U378" s="96" t="str">
        <f>IFERROR(IF(P378="","",SUMIF(Movimento!$D$9:$D$7010,Saldo!P378,Movimento!$I$9:$I$7010)+W378)/(V378+X378),"")</f>
        <v/>
      </c>
      <c r="V378" s="94" t="str">
        <f>IFERROR(IF(Cadastro!E378="","",Cadastro!E378),"")</f>
        <v/>
      </c>
      <c r="W378" s="97" t="str">
        <f>IFERROR(IF(Cadastro!I378="","",Cadastro!I378),"")</f>
        <v/>
      </c>
      <c r="X378" s="94" t="str">
        <f>IF(P378="","",SUMIF(Movimento!$D$9:$D$7010,Saldo!P378,Movimento!$G$9:$G$7010))</f>
        <v/>
      </c>
      <c r="Y378" s="94" t="str">
        <f>IF(P378="","",SUMIF(MovSaida!$D$9:$D$7010,Saldo!P378,MovSaida!$F$9:$F$7010))</f>
        <v/>
      </c>
      <c r="Z378" s="94" t="str">
        <f>IFERROR(IF(P378="","",SUMIFS(InvAjust!$G$9:$G$6009,InvAjust!$E$9:$E$6009,Saldo!P378,InvAjust!$C$9:$C$6009,"Add")-SUMIFS(InvAjust!$G$9:$G$6009,InvAjust!$E$9:$E$6009,Saldo!P378,InvAjust!$C$9:$C$6009,"Remove")),"")</f>
        <v/>
      </c>
      <c r="AA378" s="98" t="str">
        <f t="shared" si="96"/>
        <v/>
      </c>
    </row>
    <row r="379" spans="1:27" ht="18.95" customHeight="1" x14ac:dyDescent="0.25">
      <c r="A379" s="82"/>
      <c r="C379" s="89" t="str">
        <f t="shared" si="85"/>
        <v/>
      </c>
      <c r="D379" s="89" t="str">
        <f t="shared" si="86"/>
        <v/>
      </c>
      <c r="E379" s="89" t="str">
        <f t="shared" si="87"/>
        <v/>
      </c>
      <c r="F379" s="89" t="str">
        <f t="shared" si="88"/>
        <v/>
      </c>
      <c r="G379" s="90" t="str">
        <f t="shared" si="89"/>
        <v/>
      </c>
      <c r="H379" s="91" t="str">
        <f t="shared" si="90"/>
        <v/>
      </c>
      <c r="I379" s="91" t="str">
        <f t="shared" si="91"/>
        <v/>
      </c>
      <c r="J379" s="91" t="str">
        <f t="shared" si="92"/>
        <v/>
      </c>
      <c r="K379" s="92" t="str">
        <f t="shared" si="81"/>
        <v/>
      </c>
      <c r="L379" s="92" t="str">
        <f t="shared" si="82"/>
        <v/>
      </c>
      <c r="M379" s="92" t="str">
        <f t="shared" si="83"/>
        <v/>
      </c>
      <c r="N379" s="92" t="str">
        <f t="shared" si="84"/>
        <v/>
      </c>
      <c r="O379" s="76" t="str">
        <f>IF(Cadastro!D379="","",Cadastro!D379)</f>
        <v/>
      </c>
      <c r="P379" s="76" t="str">
        <f>IF(Cadastro!C379="","",Cadastro!C379)</f>
        <v/>
      </c>
      <c r="Q379" s="93" t="str">
        <f t="shared" si="93"/>
        <v/>
      </c>
      <c r="R379" s="94" t="str">
        <f>IF(Cadastro!H379="","",Cadastro!H379)</f>
        <v/>
      </c>
      <c r="S379" s="95" t="str">
        <f t="shared" si="94"/>
        <v/>
      </c>
      <c r="T379" s="96" t="str">
        <f t="shared" si="95"/>
        <v/>
      </c>
      <c r="U379" s="96" t="str">
        <f>IFERROR(IF(P379="","",SUMIF(Movimento!$D$9:$D$7010,Saldo!P379,Movimento!$I$9:$I$7010)+W379)/(V379+X379),"")</f>
        <v/>
      </c>
      <c r="V379" s="94" t="str">
        <f>IFERROR(IF(Cadastro!E379="","",Cadastro!E379),"")</f>
        <v/>
      </c>
      <c r="W379" s="97" t="str">
        <f>IFERROR(IF(Cadastro!I379="","",Cadastro!I379),"")</f>
        <v/>
      </c>
      <c r="X379" s="94" t="str">
        <f>IF(P379="","",SUMIF(Movimento!$D$9:$D$7010,Saldo!P379,Movimento!$G$9:$G$7010))</f>
        <v/>
      </c>
      <c r="Y379" s="94" t="str">
        <f>IF(P379="","",SUMIF(MovSaida!$D$9:$D$7010,Saldo!P379,MovSaida!$F$9:$F$7010))</f>
        <v/>
      </c>
      <c r="Z379" s="94" t="str">
        <f>IFERROR(IF(P379="","",SUMIFS(InvAjust!$G$9:$G$6009,InvAjust!$E$9:$E$6009,Saldo!P379,InvAjust!$C$9:$C$6009,"Add")-SUMIFS(InvAjust!$G$9:$G$6009,InvAjust!$E$9:$E$6009,Saldo!P379,InvAjust!$C$9:$C$6009,"Remove")),"")</f>
        <v/>
      </c>
      <c r="AA379" s="98" t="str">
        <f t="shared" si="96"/>
        <v/>
      </c>
    </row>
    <row r="380" spans="1:27" ht="18.95" customHeight="1" x14ac:dyDescent="0.25">
      <c r="A380" s="82"/>
      <c r="C380" s="89" t="str">
        <f t="shared" si="85"/>
        <v/>
      </c>
      <c r="D380" s="89" t="str">
        <f t="shared" si="86"/>
        <v/>
      </c>
      <c r="E380" s="89" t="str">
        <f t="shared" si="87"/>
        <v/>
      </c>
      <c r="F380" s="89" t="str">
        <f t="shared" si="88"/>
        <v/>
      </c>
      <c r="G380" s="90" t="str">
        <f t="shared" si="89"/>
        <v/>
      </c>
      <c r="H380" s="91" t="str">
        <f t="shared" si="90"/>
        <v/>
      </c>
      <c r="I380" s="91" t="str">
        <f t="shared" si="91"/>
        <v/>
      </c>
      <c r="J380" s="91" t="str">
        <f t="shared" si="92"/>
        <v/>
      </c>
      <c r="K380" s="92" t="str">
        <f t="shared" si="81"/>
        <v/>
      </c>
      <c r="L380" s="92" t="str">
        <f t="shared" si="82"/>
        <v/>
      </c>
      <c r="M380" s="92" t="str">
        <f t="shared" si="83"/>
        <v/>
      </c>
      <c r="N380" s="92" t="str">
        <f t="shared" si="84"/>
        <v/>
      </c>
      <c r="O380" s="76" t="str">
        <f>IF(Cadastro!D380="","",Cadastro!D380)</f>
        <v/>
      </c>
      <c r="P380" s="76" t="str">
        <f>IF(Cadastro!C380="","",Cadastro!C380)</f>
        <v/>
      </c>
      <c r="Q380" s="93" t="str">
        <f t="shared" si="93"/>
        <v/>
      </c>
      <c r="R380" s="94" t="str">
        <f>IF(Cadastro!H380="","",Cadastro!H380)</f>
        <v/>
      </c>
      <c r="S380" s="95" t="str">
        <f t="shared" si="94"/>
        <v/>
      </c>
      <c r="T380" s="96" t="str">
        <f t="shared" si="95"/>
        <v/>
      </c>
      <c r="U380" s="96" t="str">
        <f>IFERROR(IF(P380="","",SUMIF(Movimento!$D$9:$D$7010,Saldo!P380,Movimento!$I$9:$I$7010)+W380)/(V380+X380),"")</f>
        <v/>
      </c>
      <c r="V380" s="94" t="str">
        <f>IFERROR(IF(Cadastro!E380="","",Cadastro!E380),"")</f>
        <v/>
      </c>
      <c r="W380" s="97" t="str">
        <f>IFERROR(IF(Cadastro!I380="","",Cadastro!I380),"")</f>
        <v/>
      </c>
      <c r="X380" s="94" t="str">
        <f>IF(P380="","",SUMIF(Movimento!$D$9:$D$7010,Saldo!P380,Movimento!$G$9:$G$7010))</f>
        <v/>
      </c>
      <c r="Y380" s="94" t="str">
        <f>IF(P380="","",SUMIF(MovSaida!$D$9:$D$7010,Saldo!P380,MovSaida!$F$9:$F$7010))</f>
        <v/>
      </c>
      <c r="Z380" s="94" t="str">
        <f>IFERROR(IF(P380="","",SUMIFS(InvAjust!$G$9:$G$6009,InvAjust!$E$9:$E$6009,Saldo!P380,InvAjust!$C$9:$C$6009,"Add")-SUMIFS(InvAjust!$G$9:$G$6009,InvAjust!$E$9:$E$6009,Saldo!P380,InvAjust!$C$9:$C$6009,"Remove")),"")</f>
        <v/>
      </c>
      <c r="AA380" s="98" t="str">
        <f t="shared" si="96"/>
        <v/>
      </c>
    </row>
    <row r="381" spans="1:27" ht="18.95" customHeight="1" x14ac:dyDescent="0.25">
      <c r="A381" s="82"/>
      <c r="C381" s="89" t="str">
        <f t="shared" si="85"/>
        <v/>
      </c>
      <c r="D381" s="89" t="str">
        <f t="shared" si="86"/>
        <v/>
      </c>
      <c r="E381" s="89" t="str">
        <f t="shared" si="87"/>
        <v/>
      </c>
      <c r="F381" s="89" t="str">
        <f t="shared" si="88"/>
        <v/>
      </c>
      <c r="G381" s="90" t="str">
        <f t="shared" si="89"/>
        <v/>
      </c>
      <c r="H381" s="91" t="str">
        <f t="shared" si="90"/>
        <v/>
      </c>
      <c r="I381" s="91" t="str">
        <f t="shared" si="91"/>
        <v/>
      </c>
      <c r="J381" s="91" t="str">
        <f t="shared" si="92"/>
        <v/>
      </c>
      <c r="K381" s="92" t="str">
        <f t="shared" si="81"/>
        <v/>
      </c>
      <c r="L381" s="92" t="str">
        <f t="shared" si="82"/>
        <v/>
      </c>
      <c r="M381" s="92" t="str">
        <f t="shared" si="83"/>
        <v/>
      </c>
      <c r="N381" s="92" t="str">
        <f t="shared" si="84"/>
        <v/>
      </c>
      <c r="O381" s="76" t="str">
        <f>IF(Cadastro!D381="","",Cadastro!D381)</f>
        <v/>
      </c>
      <c r="P381" s="76" t="str">
        <f>IF(Cadastro!C381="","",Cadastro!C381)</f>
        <v/>
      </c>
      <c r="Q381" s="93" t="str">
        <f t="shared" si="93"/>
        <v/>
      </c>
      <c r="R381" s="94" t="str">
        <f>IF(Cadastro!H381="","",Cadastro!H381)</f>
        <v/>
      </c>
      <c r="S381" s="95" t="str">
        <f t="shared" si="94"/>
        <v/>
      </c>
      <c r="T381" s="96" t="str">
        <f t="shared" si="95"/>
        <v/>
      </c>
      <c r="U381" s="96" t="str">
        <f>IFERROR(IF(P381="","",SUMIF(Movimento!$D$9:$D$7010,Saldo!P381,Movimento!$I$9:$I$7010)+W381)/(V381+X381),"")</f>
        <v/>
      </c>
      <c r="V381" s="94" t="str">
        <f>IFERROR(IF(Cadastro!E381="","",Cadastro!E381),"")</f>
        <v/>
      </c>
      <c r="W381" s="97" t="str">
        <f>IFERROR(IF(Cadastro!I381="","",Cadastro!I381),"")</f>
        <v/>
      </c>
      <c r="X381" s="94" t="str">
        <f>IF(P381="","",SUMIF(Movimento!$D$9:$D$7010,Saldo!P381,Movimento!$G$9:$G$7010))</f>
        <v/>
      </c>
      <c r="Y381" s="94" t="str">
        <f>IF(P381="","",SUMIF(MovSaida!$D$9:$D$7010,Saldo!P381,MovSaida!$F$9:$F$7010))</f>
        <v/>
      </c>
      <c r="Z381" s="94" t="str">
        <f>IFERROR(IF(P381="","",SUMIFS(InvAjust!$G$9:$G$6009,InvAjust!$E$9:$E$6009,Saldo!P381,InvAjust!$C$9:$C$6009,"Add")-SUMIFS(InvAjust!$G$9:$G$6009,InvAjust!$E$9:$E$6009,Saldo!P381,InvAjust!$C$9:$C$6009,"Remove")),"")</f>
        <v/>
      </c>
      <c r="AA381" s="98" t="str">
        <f t="shared" si="96"/>
        <v/>
      </c>
    </row>
    <row r="382" spans="1:27" ht="18.95" customHeight="1" x14ac:dyDescent="0.25">
      <c r="A382" s="82"/>
      <c r="C382" s="89" t="str">
        <f t="shared" si="85"/>
        <v/>
      </c>
      <c r="D382" s="89" t="str">
        <f t="shared" si="86"/>
        <v/>
      </c>
      <c r="E382" s="89" t="str">
        <f t="shared" si="87"/>
        <v/>
      </c>
      <c r="F382" s="89" t="str">
        <f t="shared" si="88"/>
        <v/>
      </c>
      <c r="G382" s="90" t="str">
        <f t="shared" si="89"/>
        <v/>
      </c>
      <c r="H382" s="91" t="str">
        <f t="shared" si="90"/>
        <v/>
      </c>
      <c r="I382" s="91" t="str">
        <f t="shared" si="91"/>
        <v/>
      </c>
      <c r="J382" s="91" t="str">
        <f t="shared" si="92"/>
        <v/>
      </c>
      <c r="K382" s="92" t="str">
        <f t="shared" si="81"/>
        <v/>
      </c>
      <c r="L382" s="92" t="str">
        <f t="shared" si="82"/>
        <v/>
      </c>
      <c r="M382" s="92" t="str">
        <f t="shared" si="83"/>
        <v/>
      </c>
      <c r="N382" s="92" t="str">
        <f t="shared" si="84"/>
        <v/>
      </c>
      <c r="O382" s="76" t="str">
        <f>IF(Cadastro!D382="","",Cadastro!D382)</f>
        <v/>
      </c>
      <c r="P382" s="76" t="str">
        <f>IF(Cadastro!C382="","",Cadastro!C382)</f>
        <v/>
      </c>
      <c r="Q382" s="93" t="str">
        <f t="shared" si="93"/>
        <v/>
      </c>
      <c r="R382" s="94" t="str">
        <f>IF(Cadastro!H382="","",Cadastro!H382)</f>
        <v/>
      </c>
      <c r="S382" s="95" t="str">
        <f t="shared" si="94"/>
        <v/>
      </c>
      <c r="T382" s="96" t="str">
        <f t="shared" si="95"/>
        <v/>
      </c>
      <c r="U382" s="96" t="str">
        <f>IFERROR(IF(P382="","",SUMIF(Movimento!$D$9:$D$7010,Saldo!P382,Movimento!$I$9:$I$7010)+W382)/(V382+X382),"")</f>
        <v/>
      </c>
      <c r="V382" s="94" t="str">
        <f>IFERROR(IF(Cadastro!E382="","",Cadastro!E382),"")</f>
        <v/>
      </c>
      <c r="W382" s="97" t="str">
        <f>IFERROR(IF(Cadastro!I382="","",Cadastro!I382),"")</f>
        <v/>
      </c>
      <c r="X382" s="94" t="str">
        <f>IF(P382="","",SUMIF(Movimento!$D$9:$D$7010,Saldo!P382,Movimento!$G$9:$G$7010))</f>
        <v/>
      </c>
      <c r="Y382" s="94" t="str">
        <f>IF(P382="","",SUMIF(MovSaida!$D$9:$D$7010,Saldo!P382,MovSaida!$F$9:$F$7010))</f>
        <v/>
      </c>
      <c r="Z382" s="94" t="str">
        <f>IFERROR(IF(P382="","",SUMIFS(InvAjust!$G$9:$G$6009,InvAjust!$E$9:$E$6009,Saldo!P382,InvAjust!$C$9:$C$6009,"Add")-SUMIFS(InvAjust!$G$9:$G$6009,InvAjust!$E$9:$E$6009,Saldo!P382,InvAjust!$C$9:$C$6009,"Remove")),"")</f>
        <v/>
      </c>
      <c r="AA382" s="98" t="str">
        <f t="shared" si="96"/>
        <v/>
      </c>
    </row>
    <row r="383" spans="1:27" ht="18.95" customHeight="1" x14ac:dyDescent="0.25">
      <c r="A383" s="82"/>
      <c r="C383" s="89" t="str">
        <f t="shared" si="85"/>
        <v/>
      </c>
      <c r="D383" s="89" t="str">
        <f t="shared" si="86"/>
        <v/>
      </c>
      <c r="E383" s="89" t="str">
        <f t="shared" si="87"/>
        <v/>
      </c>
      <c r="F383" s="89" t="str">
        <f t="shared" si="88"/>
        <v/>
      </c>
      <c r="G383" s="90" t="str">
        <f t="shared" si="89"/>
        <v/>
      </c>
      <c r="H383" s="91" t="str">
        <f t="shared" si="90"/>
        <v/>
      </c>
      <c r="I383" s="91" t="str">
        <f t="shared" si="91"/>
        <v/>
      </c>
      <c r="J383" s="91" t="str">
        <f t="shared" si="92"/>
        <v/>
      </c>
      <c r="K383" s="92" t="str">
        <f t="shared" si="81"/>
        <v/>
      </c>
      <c r="L383" s="92" t="str">
        <f t="shared" si="82"/>
        <v/>
      </c>
      <c r="M383" s="92" t="str">
        <f t="shared" si="83"/>
        <v/>
      </c>
      <c r="N383" s="92" t="str">
        <f t="shared" si="84"/>
        <v/>
      </c>
      <c r="O383" s="76" t="str">
        <f>IF(Cadastro!D383="","",Cadastro!D383)</f>
        <v/>
      </c>
      <c r="P383" s="76" t="str">
        <f>IF(Cadastro!C383="","",Cadastro!C383)</f>
        <v/>
      </c>
      <c r="Q383" s="93" t="str">
        <f t="shared" si="93"/>
        <v/>
      </c>
      <c r="R383" s="94" t="str">
        <f>IF(Cadastro!H383="","",Cadastro!H383)</f>
        <v/>
      </c>
      <c r="S383" s="95" t="str">
        <f t="shared" si="94"/>
        <v/>
      </c>
      <c r="T383" s="96" t="str">
        <f t="shared" si="95"/>
        <v/>
      </c>
      <c r="U383" s="96" t="str">
        <f>IFERROR(IF(P383="","",SUMIF(Movimento!$D$9:$D$7010,Saldo!P383,Movimento!$I$9:$I$7010)+W383)/(V383+X383),"")</f>
        <v/>
      </c>
      <c r="V383" s="94" t="str">
        <f>IFERROR(IF(Cadastro!E383="","",Cadastro!E383),"")</f>
        <v/>
      </c>
      <c r="W383" s="97" t="str">
        <f>IFERROR(IF(Cadastro!I383="","",Cadastro!I383),"")</f>
        <v/>
      </c>
      <c r="X383" s="94" t="str">
        <f>IF(P383="","",SUMIF(Movimento!$D$9:$D$7010,Saldo!P383,Movimento!$G$9:$G$7010))</f>
        <v/>
      </c>
      <c r="Y383" s="94" t="str">
        <f>IF(P383="","",SUMIF(MovSaida!$D$9:$D$7010,Saldo!P383,MovSaida!$F$9:$F$7010))</f>
        <v/>
      </c>
      <c r="Z383" s="94" t="str">
        <f>IFERROR(IF(P383="","",SUMIFS(InvAjust!$G$9:$G$6009,InvAjust!$E$9:$E$6009,Saldo!P383,InvAjust!$C$9:$C$6009,"Add")-SUMIFS(InvAjust!$G$9:$G$6009,InvAjust!$E$9:$E$6009,Saldo!P383,InvAjust!$C$9:$C$6009,"Remove")),"")</f>
        <v/>
      </c>
      <c r="AA383" s="98" t="str">
        <f t="shared" si="96"/>
        <v/>
      </c>
    </row>
    <row r="384" spans="1:27" ht="18.95" customHeight="1" x14ac:dyDescent="0.25">
      <c r="A384" s="82"/>
      <c r="C384" s="89" t="str">
        <f t="shared" si="85"/>
        <v/>
      </c>
      <c r="D384" s="89" t="str">
        <f t="shared" si="86"/>
        <v/>
      </c>
      <c r="E384" s="89" t="str">
        <f t="shared" si="87"/>
        <v/>
      </c>
      <c r="F384" s="89" t="str">
        <f t="shared" si="88"/>
        <v/>
      </c>
      <c r="G384" s="90" t="str">
        <f t="shared" si="89"/>
        <v/>
      </c>
      <c r="H384" s="91" t="str">
        <f t="shared" si="90"/>
        <v/>
      </c>
      <c r="I384" s="91" t="str">
        <f t="shared" si="91"/>
        <v/>
      </c>
      <c r="J384" s="91" t="str">
        <f t="shared" si="92"/>
        <v/>
      </c>
      <c r="K384" s="92" t="str">
        <f t="shared" si="81"/>
        <v/>
      </c>
      <c r="L384" s="92" t="str">
        <f t="shared" si="82"/>
        <v/>
      </c>
      <c r="M384" s="92" t="str">
        <f t="shared" si="83"/>
        <v/>
      </c>
      <c r="N384" s="92" t="str">
        <f t="shared" si="84"/>
        <v/>
      </c>
      <c r="O384" s="76" t="str">
        <f>IF(Cadastro!D384="","",Cadastro!D384)</f>
        <v/>
      </c>
      <c r="P384" s="76" t="str">
        <f>IF(Cadastro!C384="","",Cadastro!C384)</f>
        <v/>
      </c>
      <c r="Q384" s="93" t="str">
        <f t="shared" si="93"/>
        <v/>
      </c>
      <c r="R384" s="94" t="str">
        <f>IF(Cadastro!H384="","",Cadastro!H384)</f>
        <v/>
      </c>
      <c r="S384" s="95" t="str">
        <f t="shared" si="94"/>
        <v/>
      </c>
      <c r="T384" s="96" t="str">
        <f t="shared" si="95"/>
        <v/>
      </c>
      <c r="U384" s="96" t="str">
        <f>IFERROR(IF(P384="","",SUMIF(Movimento!$D$9:$D$7010,Saldo!P384,Movimento!$I$9:$I$7010)+W384)/(V384+X384),"")</f>
        <v/>
      </c>
      <c r="V384" s="94" t="str">
        <f>IFERROR(IF(Cadastro!E384="","",Cadastro!E384),"")</f>
        <v/>
      </c>
      <c r="W384" s="97" t="str">
        <f>IFERROR(IF(Cadastro!I384="","",Cadastro!I384),"")</f>
        <v/>
      </c>
      <c r="X384" s="94" t="str">
        <f>IF(P384="","",SUMIF(Movimento!$D$9:$D$7010,Saldo!P384,Movimento!$G$9:$G$7010))</f>
        <v/>
      </c>
      <c r="Y384" s="94" t="str">
        <f>IF(P384="","",SUMIF(MovSaida!$D$9:$D$7010,Saldo!P384,MovSaida!$F$9:$F$7010))</f>
        <v/>
      </c>
      <c r="Z384" s="94" t="str">
        <f>IFERROR(IF(P384="","",SUMIFS(InvAjust!$G$9:$G$6009,InvAjust!$E$9:$E$6009,Saldo!P384,InvAjust!$C$9:$C$6009,"Add")-SUMIFS(InvAjust!$G$9:$G$6009,InvAjust!$E$9:$E$6009,Saldo!P384,InvAjust!$C$9:$C$6009,"Remove")),"")</f>
        <v/>
      </c>
      <c r="AA384" s="98" t="str">
        <f t="shared" si="96"/>
        <v/>
      </c>
    </row>
    <row r="385" spans="1:27" ht="18.95" customHeight="1" x14ac:dyDescent="0.25">
      <c r="A385" s="82"/>
      <c r="C385" s="89" t="str">
        <f t="shared" si="85"/>
        <v/>
      </c>
      <c r="D385" s="89" t="str">
        <f t="shared" si="86"/>
        <v/>
      </c>
      <c r="E385" s="89" t="str">
        <f t="shared" si="87"/>
        <v/>
      </c>
      <c r="F385" s="89" t="str">
        <f t="shared" si="88"/>
        <v/>
      </c>
      <c r="G385" s="90" t="str">
        <f t="shared" si="89"/>
        <v/>
      </c>
      <c r="H385" s="91" t="str">
        <f t="shared" si="90"/>
        <v/>
      </c>
      <c r="I385" s="91" t="str">
        <f t="shared" si="91"/>
        <v/>
      </c>
      <c r="J385" s="91" t="str">
        <f t="shared" si="92"/>
        <v/>
      </c>
      <c r="K385" s="92" t="str">
        <f t="shared" si="81"/>
        <v/>
      </c>
      <c r="L385" s="92" t="str">
        <f t="shared" si="82"/>
        <v/>
      </c>
      <c r="M385" s="92" t="str">
        <f t="shared" si="83"/>
        <v/>
      </c>
      <c r="N385" s="92" t="str">
        <f t="shared" si="84"/>
        <v/>
      </c>
      <c r="O385" s="76" t="str">
        <f>IF(Cadastro!D385="","",Cadastro!D385)</f>
        <v/>
      </c>
      <c r="P385" s="76" t="str">
        <f>IF(Cadastro!C385="","",Cadastro!C385)</f>
        <v/>
      </c>
      <c r="Q385" s="93" t="str">
        <f t="shared" si="93"/>
        <v/>
      </c>
      <c r="R385" s="94" t="str">
        <f>IF(Cadastro!H385="","",Cadastro!H385)</f>
        <v/>
      </c>
      <c r="S385" s="95" t="str">
        <f t="shared" si="94"/>
        <v/>
      </c>
      <c r="T385" s="96" t="str">
        <f t="shared" si="95"/>
        <v/>
      </c>
      <c r="U385" s="96" t="str">
        <f>IFERROR(IF(P385="","",SUMIF(Movimento!$D$9:$D$7010,Saldo!P385,Movimento!$I$9:$I$7010)+W385)/(V385+X385),"")</f>
        <v/>
      </c>
      <c r="V385" s="94" t="str">
        <f>IFERROR(IF(Cadastro!E385="","",Cadastro!E385),"")</f>
        <v/>
      </c>
      <c r="W385" s="97" t="str">
        <f>IFERROR(IF(Cadastro!I385="","",Cadastro!I385),"")</f>
        <v/>
      </c>
      <c r="X385" s="94" t="str">
        <f>IF(P385="","",SUMIF(Movimento!$D$9:$D$7010,Saldo!P385,Movimento!$G$9:$G$7010))</f>
        <v/>
      </c>
      <c r="Y385" s="94" t="str">
        <f>IF(P385="","",SUMIF(MovSaida!$D$9:$D$7010,Saldo!P385,MovSaida!$F$9:$F$7010))</f>
        <v/>
      </c>
      <c r="Z385" s="94" t="str">
        <f>IFERROR(IF(P385="","",SUMIFS(InvAjust!$G$9:$G$6009,InvAjust!$E$9:$E$6009,Saldo!P385,InvAjust!$C$9:$C$6009,"Add")-SUMIFS(InvAjust!$G$9:$G$6009,InvAjust!$E$9:$E$6009,Saldo!P385,InvAjust!$C$9:$C$6009,"Remove")),"")</f>
        <v/>
      </c>
      <c r="AA385" s="98" t="str">
        <f t="shared" si="96"/>
        <v/>
      </c>
    </row>
    <row r="386" spans="1:27" ht="18.95" customHeight="1" x14ac:dyDescent="0.25">
      <c r="A386" s="82"/>
      <c r="C386" s="89" t="str">
        <f t="shared" si="85"/>
        <v/>
      </c>
      <c r="D386" s="89" t="str">
        <f t="shared" si="86"/>
        <v/>
      </c>
      <c r="E386" s="89" t="str">
        <f t="shared" si="87"/>
        <v/>
      </c>
      <c r="F386" s="89" t="str">
        <f t="shared" si="88"/>
        <v/>
      </c>
      <c r="G386" s="90" t="str">
        <f t="shared" si="89"/>
        <v/>
      </c>
      <c r="H386" s="91" t="str">
        <f t="shared" si="90"/>
        <v/>
      </c>
      <c r="I386" s="91" t="str">
        <f t="shared" si="91"/>
        <v/>
      </c>
      <c r="J386" s="91" t="str">
        <f t="shared" si="92"/>
        <v/>
      </c>
      <c r="K386" s="92" t="str">
        <f t="shared" si="81"/>
        <v/>
      </c>
      <c r="L386" s="92" t="str">
        <f t="shared" si="82"/>
        <v/>
      </c>
      <c r="M386" s="92" t="str">
        <f t="shared" si="83"/>
        <v/>
      </c>
      <c r="N386" s="92" t="str">
        <f t="shared" si="84"/>
        <v/>
      </c>
      <c r="O386" s="76" t="str">
        <f>IF(Cadastro!D386="","",Cadastro!D386)</f>
        <v/>
      </c>
      <c r="P386" s="76" t="str">
        <f>IF(Cadastro!C386="","",Cadastro!C386)</f>
        <v/>
      </c>
      <c r="Q386" s="93" t="str">
        <f t="shared" si="93"/>
        <v/>
      </c>
      <c r="R386" s="94" t="str">
        <f>IF(Cadastro!H386="","",Cadastro!H386)</f>
        <v/>
      </c>
      <c r="S386" s="95" t="str">
        <f t="shared" si="94"/>
        <v/>
      </c>
      <c r="T386" s="96" t="str">
        <f t="shared" si="95"/>
        <v/>
      </c>
      <c r="U386" s="96" t="str">
        <f>IFERROR(IF(P386="","",SUMIF(Movimento!$D$9:$D$7010,Saldo!P386,Movimento!$I$9:$I$7010)+W386)/(V386+X386),"")</f>
        <v/>
      </c>
      <c r="V386" s="94" t="str">
        <f>IFERROR(IF(Cadastro!E386="","",Cadastro!E386),"")</f>
        <v/>
      </c>
      <c r="W386" s="97" t="str">
        <f>IFERROR(IF(Cadastro!I386="","",Cadastro!I386),"")</f>
        <v/>
      </c>
      <c r="X386" s="94" t="str">
        <f>IF(P386="","",SUMIF(Movimento!$D$9:$D$7010,Saldo!P386,Movimento!$G$9:$G$7010))</f>
        <v/>
      </c>
      <c r="Y386" s="94" t="str">
        <f>IF(P386="","",SUMIF(MovSaida!$D$9:$D$7010,Saldo!P386,MovSaida!$F$9:$F$7010))</f>
        <v/>
      </c>
      <c r="Z386" s="94" t="str">
        <f>IFERROR(IF(P386="","",SUMIFS(InvAjust!$G$9:$G$6009,InvAjust!$E$9:$E$6009,Saldo!P386,InvAjust!$C$9:$C$6009,"Add")-SUMIFS(InvAjust!$G$9:$G$6009,InvAjust!$E$9:$E$6009,Saldo!P386,InvAjust!$C$9:$C$6009,"Remove")),"")</f>
        <v/>
      </c>
      <c r="AA386" s="98" t="str">
        <f t="shared" si="96"/>
        <v/>
      </c>
    </row>
    <row r="387" spans="1:27" ht="18.95" customHeight="1" x14ac:dyDescent="0.25">
      <c r="A387" s="82"/>
      <c r="C387" s="89" t="str">
        <f t="shared" si="85"/>
        <v/>
      </c>
      <c r="D387" s="89" t="str">
        <f t="shared" si="86"/>
        <v/>
      </c>
      <c r="E387" s="89" t="str">
        <f t="shared" si="87"/>
        <v/>
      </c>
      <c r="F387" s="89" t="str">
        <f t="shared" si="88"/>
        <v/>
      </c>
      <c r="G387" s="90" t="str">
        <f t="shared" si="89"/>
        <v/>
      </c>
      <c r="H387" s="91" t="str">
        <f t="shared" si="90"/>
        <v/>
      </c>
      <c r="I387" s="91" t="str">
        <f t="shared" si="91"/>
        <v/>
      </c>
      <c r="J387" s="91" t="str">
        <f t="shared" si="92"/>
        <v/>
      </c>
      <c r="K387" s="92" t="str">
        <f t="shared" si="81"/>
        <v/>
      </c>
      <c r="L387" s="92" t="str">
        <f t="shared" si="82"/>
        <v/>
      </c>
      <c r="M387" s="92" t="str">
        <f t="shared" si="83"/>
        <v/>
      </c>
      <c r="N387" s="92" t="str">
        <f t="shared" si="84"/>
        <v/>
      </c>
      <c r="O387" s="76" t="str">
        <f>IF(Cadastro!D387="","",Cadastro!D387)</f>
        <v/>
      </c>
      <c r="P387" s="76" t="str">
        <f>IF(Cadastro!C387="","",Cadastro!C387)</f>
        <v/>
      </c>
      <c r="Q387" s="93" t="str">
        <f t="shared" si="93"/>
        <v/>
      </c>
      <c r="R387" s="94" t="str">
        <f>IF(Cadastro!H387="","",Cadastro!H387)</f>
        <v/>
      </c>
      <c r="S387" s="95" t="str">
        <f t="shared" si="94"/>
        <v/>
      </c>
      <c r="T387" s="96" t="str">
        <f t="shared" si="95"/>
        <v/>
      </c>
      <c r="U387" s="96" t="str">
        <f>IFERROR(IF(P387="","",SUMIF(Movimento!$D$9:$D$7010,Saldo!P387,Movimento!$I$9:$I$7010)+W387)/(V387+X387),"")</f>
        <v/>
      </c>
      <c r="V387" s="94" t="str">
        <f>IFERROR(IF(Cadastro!E387="","",Cadastro!E387),"")</f>
        <v/>
      </c>
      <c r="W387" s="97" t="str">
        <f>IFERROR(IF(Cadastro!I387="","",Cadastro!I387),"")</f>
        <v/>
      </c>
      <c r="X387" s="94" t="str">
        <f>IF(P387="","",SUMIF(Movimento!$D$9:$D$7010,Saldo!P387,Movimento!$G$9:$G$7010))</f>
        <v/>
      </c>
      <c r="Y387" s="94" t="str">
        <f>IF(P387="","",SUMIF(MovSaida!$D$9:$D$7010,Saldo!P387,MovSaida!$F$9:$F$7010))</f>
        <v/>
      </c>
      <c r="Z387" s="94" t="str">
        <f>IFERROR(IF(P387="","",SUMIFS(InvAjust!$G$9:$G$6009,InvAjust!$E$9:$E$6009,Saldo!P387,InvAjust!$C$9:$C$6009,"Add")-SUMIFS(InvAjust!$G$9:$G$6009,InvAjust!$E$9:$E$6009,Saldo!P387,InvAjust!$C$9:$C$6009,"Remove")),"")</f>
        <v/>
      </c>
      <c r="AA387" s="98" t="str">
        <f t="shared" si="96"/>
        <v/>
      </c>
    </row>
    <row r="388" spans="1:27" ht="18.95" customHeight="1" x14ac:dyDescent="0.25">
      <c r="A388" s="82"/>
      <c r="C388" s="89" t="str">
        <f t="shared" si="85"/>
        <v/>
      </c>
      <c r="D388" s="89" t="str">
        <f t="shared" si="86"/>
        <v/>
      </c>
      <c r="E388" s="89" t="str">
        <f t="shared" si="87"/>
        <v/>
      </c>
      <c r="F388" s="89" t="str">
        <f t="shared" si="88"/>
        <v/>
      </c>
      <c r="G388" s="90" t="str">
        <f t="shared" si="89"/>
        <v/>
      </c>
      <c r="H388" s="91" t="str">
        <f t="shared" si="90"/>
        <v/>
      </c>
      <c r="I388" s="91" t="str">
        <f t="shared" si="91"/>
        <v/>
      </c>
      <c r="J388" s="91" t="str">
        <f t="shared" si="92"/>
        <v/>
      </c>
      <c r="K388" s="92" t="str">
        <f t="shared" si="81"/>
        <v/>
      </c>
      <c r="L388" s="92" t="str">
        <f t="shared" si="82"/>
        <v/>
      </c>
      <c r="M388" s="92" t="str">
        <f t="shared" si="83"/>
        <v/>
      </c>
      <c r="N388" s="92" t="str">
        <f t="shared" si="84"/>
        <v/>
      </c>
      <c r="O388" s="76" t="str">
        <f>IF(Cadastro!D388="","",Cadastro!D388)</f>
        <v/>
      </c>
      <c r="P388" s="76" t="str">
        <f>IF(Cadastro!C388="","",Cadastro!C388)</f>
        <v/>
      </c>
      <c r="Q388" s="93" t="str">
        <f t="shared" si="93"/>
        <v/>
      </c>
      <c r="R388" s="94" t="str">
        <f>IF(Cadastro!H388="","",Cadastro!H388)</f>
        <v/>
      </c>
      <c r="S388" s="95" t="str">
        <f t="shared" si="94"/>
        <v/>
      </c>
      <c r="T388" s="96" t="str">
        <f t="shared" si="95"/>
        <v/>
      </c>
      <c r="U388" s="96" t="str">
        <f>IFERROR(IF(P388="","",SUMIF(Movimento!$D$9:$D$7010,Saldo!P388,Movimento!$I$9:$I$7010)+W388)/(V388+X388),"")</f>
        <v/>
      </c>
      <c r="V388" s="94" t="str">
        <f>IFERROR(IF(Cadastro!E388="","",Cadastro!E388),"")</f>
        <v/>
      </c>
      <c r="W388" s="97" t="str">
        <f>IFERROR(IF(Cadastro!I388="","",Cadastro!I388),"")</f>
        <v/>
      </c>
      <c r="X388" s="94" t="str">
        <f>IF(P388="","",SUMIF(Movimento!$D$9:$D$7010,Saldo!P388,Movimento!$G$9:$G$7010))</f>
        <v/>
      </c>
      <c r="Y388" s="94" t="str">
        <f>IF(P388="","",SUMIF(MovSaida!$D$9:$D$7010,Saldo!P388,MovSaida!$F$9:$F$7010))</f>
        <v/>
      </c>
      <c r="Z388" s="94" t="str">
        <f>IFERROR(IF(P388="","",SUMIFS(InvAjust!$G$9:$G$6009,InvAjust!$E$9:$E$6009,Saldo!P388,InvAjust!$C$9:$C$6009,"Add")-SUMIFS(InvAjust!$G$9:$G$6009,InvAjust!$E$9:$E$6009,Saldo!P388,InvAjust!$C$9:$C$6009,"Remove")),"")</f>
        <v/>
      </c>
      <c r="AA388" s="98" t="str">
        <f t="shared" si="96"/>
        <v/>
      </c>
    </row>
    <row r="389" spans="1:27" ht="18.95" customHeight="1" x14ac:dyDescent="0.25">
      <c r="A389" s="82"/>
      <c r="C389" s="89" t="str">
        <f t="shared" si="85"/>
        <v/>
      </c>
      <c r="D389" s="89" t="str">
        <f t="shared" si="86"/>
        <v/>
      </c>
      <c r="E389" s="89" t="str">
        <f t="shared" si="87"/>
        <v/>
      </c>
      <c r="F389" s="89" t="str">
        <f t="shared" si="88"/>
        <v/>
      </c>
      <c r="G389" s="90" t="str">
        <f t="shared" si="89"/>
        <v/>
      </c>
      <c r="H389" s="91" t="str">
        <f t="shared" si="90"/>
        <v/>
      </c>
      <c r="I389" s="91" t="str">
        <f t="shared" si="91"/>
        <v/>
      </c>
      <c r="J389" s="91" t="str">
        <f t="shared" si="92"/>
        <v/>
      </c>
      <c r="K389" s="92" t="str">
        <f t="shared" si="81"/>
        <v/>
      </c>
      <c r="L389" s="92" t="str">
        <f t="shared" si="82"/>
        <v/>
      </c>
      <c r="M389" s="92" t="str">
        <f t="shared" si="83"/>
        <v/>
      </c>
      <c r="N389" s="92" t="str">
        <f t="shared" si="84"/>
        <v/>
      </c>
      <c r="O389" s="76" t="str">
        <f>IF(Cadastro!D389="","",Cadastro!D389)</f>
        <v/>
      </c>
      <c r="P389" s="76" t="str">
        <f>IF(Cadastro!C389="","",Cadastro!C389)</f>
        <v/>
      </c>
      <c r="Q389" s="93" t="str">
        <f t="shared" si="93"/>
        <v/>
      </c>
      <c r="R389" s="94" t="str">
        <f>IF(Cadastro!H389="","",Cadastro!H389)</f>
        <v/>
      </c>
      <c r="S389" s="95" t="str">
        <f t="shared" si="94"/>
        <v/>
      </c>
      <c r="T389" s="96" t="str">
        <f t="shared" si="95"/>
        <v/>
      </c>
      <c r="U389" s="96" t="str">
        <f>IFERROR(IF(P389="","",SUMIF(Movimento!$D$9:$D$7010,Saldo!P389,Movimento!$I$9:$I$7010)+W389)/(V389+X389),"")</f>
        <v/>
      </c>
      <c r="V389" s="94" t="str">
        <f>IFERROR(IF(Cadastro!E389="","",Cadastro!E389),"")</f>
        <v/>
      </c>
      <c r="W389" s="97" t="str">
        <f>IFERROR(IF(Cadastro!I389="","",Cadastro!I389),"")</f>
        <v/>
      </c>
      <c r="X389" s="94" t="str">
        <f>IF(P389="","",SUMIF(Movimento!$D$9:$D$7010,Saldo!P389,Movimento!$G$9:$G$7010))</f>
        <v/>
      </c>
      <c r="Y389" s="94" t="str">
        <f>IF(P389="","",SUMIF(MovSaida!$D$9:$D$7010,Saldo!P389,MovSaida!$F$9:$F$7010))</f>
        <v/>
      </c>
      <c r="Z389" s="94" t="str">
        <f>IFERROR(IF(P389="","",SUMIFS(InvAjust!$G$9:$G$6009,InvAjust!$E$9:$E$6009,Saldo!P389,InvAjust!$C$9:$C$6009,"Add")-SUMIFS(InvAjust!$G$9:$G$6009,InvAjust!$E$9:$E$6009,Saldo!P389,InvAjust!$C$9:$C$6009,"Remove")),"")</f>
        <v/>
      </c>
      <c r="AA389" s="98" t="str">
        <f t="shared" si="96"/>
        <v/>
      </c>
    </row>
    <row r="390" spans="1:27" ht="18.95" customHeight="1" x14ac:dyDescent="0.25">
      <c r="A390" s="82"/>
      <c r="C390" s="89" t="str">
        <f t="shared" si="85"/>
        <v/>
      </c>
      <c r="D390" s="89" t="str">
        <f t="shared" si="86"/>
        <v/>
      </c>
      <c r="E390" s="89" t="str">
        <f t="shared" si="87"/>
        <v/>
      </c>
      <c r="F390" s="89" t="str">
        <f t="shared" si="88"/>
        <v/>
      </c>
      <c r="G390" s="90" t="str">
        <f t="shared" si="89"/>
        <v/>
      </c>
      <c r="H390" s="91" t="str">
        <f t="shared" si="90"/>
        <v/>
      </c>
      <c r="I390" s="91" t="str">
        <f t="shared" si="91"/>
        <v/>
      </c>
      <c r="J390" s="91" t="str">
        <f t="shared" si="92"/>
        <v/>
      </c>
      <c r="K390" s="92" t="str">
        <f t="shared" si="81"/>
        <v/>
      </c>
      <c r="L390" s="92" t="str">
        <f t="shared" si="82"/>
        <v/>
      </c>
      <c r="M390" s="92" t="str">
        <f t="shared" si="83"/>
        <v/>
      </c>
      <c r="N390" s="92" t="str">
        <f t="shared" si="84"/>
        <v/>
      </c>
      <c r="O390" s="76" t="str">
        <f>IF(Cadastro!D390="","",Cadastro!D390)</f>
        <v/>
      </c>
      <c r="P390" s="76" t="str">
        <f>IF(Cadastro!C390="","",Cadastro!C390)</f>
        <v/>
      </c>
      <c r="Q390" s="93" t="str">
        <f t="shared" si="93"/>
        <v/>
      </c>
      <c r="R390" s="94" t="str">
        <f>IF(Cadastro!H390="","",Cadastro!H390)</f>
        <v/>
      </c>
      <c r="S390" s="95" t="str">
        <f t="shared" si="94"/>
        <v/>
      </c>
      <c r="T390" s="96" t="str">
        <f t="shared" si="95"/>
        <v/>
      </c>
      <c r="U390" s="96" t="str">
        <f>IFERROR(IF(P390="","",SUMIF(Movimento!$D$9:$D$7010,Saldo!P390,Movimento!$I$9:$I$7010)+W390)/(V390+X390),"")</f>
        <v/>
      </c>
      <c r="V390" s="94" t="str">
        <f>IFERROR(IF(Cadastro!E390="","",Cadastro!E390),"")</f>
        <v/>
      </c>
      <c r="W390" s="97" t="str">
        <f>IFERROR(IF(Cadastro!I390="","",Cadastro!I390),"")</f>
        <v/>
      </c>
      <c r="X390" s="94" t="str">
        <f>IF(P390="","",SUMIF(Movimento!$D$9:$D$7010,Saldo!P390,Movimento!$G$9:$G$7010))</f>
        <v/>
      </c>
      <c r="Y390" s="94" t="str">
        <f>IF(P390="","",SUMIF(MovSaida!$D$9:$D$7010,Saldo!P390,MovSaida!$F$9:$F$7010))</f>
        <v/>
      </c>
      <c r="Z390" s="94" t="str">
        <f>IFERROR(IF(P390="","",SUMIFS(InvAjust!$G$9:$G$6009,InvAjust!$E$9:$E$6009,Saldo!P390,InvAjust!$C$9:$C$6009,"Add")-SUMIFS(InvAjust!$G$9:$G$6009,InvAjust!$E$9:$E$6009,Saldo!P390,InvAjust!$C$9:$C$6009,"Remove")),"")</f>
        <v/>
      </c>
      <c r="AA390" s="98" t="str">
        <f t="shared" si="96"/>
        <v/>
      </c>
    </row>
    <row r="391" spans="1:27" ht="18.95" customHeight="1" x14ac:dyDescent="0.25">
      <c r="A391" s="82"/>
      <c r="C391" s="89" t="str">
        <f t="shared" si="85"/>
        <v/>
      </c>
      <c r="D391" s="89" t="str">
        <f t="shared" si="86"/>
        <v/>
      </c>
      <c r="E391" s="89" t="str">
        <f t="shared" si="87"/>
        <v/>
      </c>
      <c r="F391" s="89" t="str">
        <f t="shared" si="88"/>
        <v/>
      </c>
      <c r="G391" s="90" t="str">
        <f t="shared" si="89"/>
        <v/>
      </c>
      <c r="H391" s="91" t="str">
        <f t="shared" si="90"/>
        <v/>
      </c>
      <c r="I391" s="91" t="str">
        <f t="shared" si="91"/>
        <v/>
      </c>
      <c r="J391" s="91" t="str">
        <f t="shared" si="92"/>
        <v/>
      </c>
      <c r="K391" s="92" t="str">
        <f t="shared" si="81"/>
        <v/>
      </c>
      <c r="L391" s="92" t="str">
        <f t="shared" si="82"/>
        <v/>
      </c>
      <c r="M391" s="92" t="str">
        <f t="shared" si="83"/>
        <v/>
      </c>
      <c r="N391" s="92" t="str">
        <f t="shared" si="84"/>
        <v/>
      </c>
      <c r="O391" s="76" t="str">
        <f>IF(Cadastro!D391="","",Cadastro!D391)</f>
        <v/>
      </c>
      <c r="P391" s="76" t="str">
        <f>IF(Cadastro!C391="","",Cadastro!C391)</f>
        <v/>
      </c>
      <c r="Q391" s="93" t="str">
        <f t="shared" si="93"/>
        <v/>
      </c>
      <c r="R391" s="94" t="str">
        <f>IF(Cadastro!H391="","",Cadastro!H391)</f>
        <v/>
      </c>
      <c r="S391" s="95" t="str">
        <f t="shared" si="94"/>
        <v/>
      </c>
      <c r="T391" s="96" t="str">
        <f t="shared" si="95"/>
        <v/>
      </c>
      <c r="U391" s="96" t="str">
        <f>IFERROR(IF(P391="","",SUMIF(Movimento!$D$9:$D$7010,Saldo!P391,Movimento!$I$9:$I$7010)+W391)/(V391+X391),"")</f>
        <v/>
      </c>
      <c r="V391" s="94" t="str">
        <f>IFERROR(IF(Cadastro!E391="","",Cadastro!E391),"")</f>
        <v/>
      </c>
      <c r="W391" s="97" t="str">
        <f>IFERROR(IF(Cadastro!I391="","",Cadastro!I391),"")</f>
        <v/>
      </c>
      <c r="X391" s="94" t="str">
        <f>IF(P391="","",SUMIF(Movimento!$D$9:$D$7010,Saldo!P391,Movimento!$G$9:$G$7010))</f>
        <v/>
      </c>
      <c r="Y391" s="94" t="str">
        <f>IF(P391="","",SUMIF(MovSaida!$D$9:$D$7010,Saldo!P391,MovSaida!$F$9:$F$7010))</f>
        <v/>
      </c>
      <c r="Z391" s="94" t="str">
        <f>IFERROR(IF(P391="","",SUMIFS(InvAjust!$G$9:$G$6009,InvAjust!$E$9:$E$6009,Saldo!P391,InvAjust!$C$9:$C$6009,"Add")-SUMIFS(InvAjust!$G$9:$G$6009,InvAjust!$E$9:$E$6009,Saldo!P391,InvAjust!$C$9:$C$6009,"Remove")),"")</f>
        <v/>
      </c>
      <c r="AA391" s="98" t="str">
        <f t="shared" si="96"/>
        <v/>
      </c>
    </row>
    <row r="392" spans="1:27" ht="18.95" customHeight="1" x14ac:dyDescent="0.25">
      <c r="A392" s="82"/>
      <c r="C392" s="89" t="str">
        <f t="shared" si="85"/>
        <v/>
      </c>
      <c r="D392" s="89" t="str">
        <f t="shared" si="86"/>
        <v/>
      </c>
      <c r="E392" s="89" t="str">
        <f t="shared" si="87"/>
        <v/>
      </c>
      <c r="F392" s="89" t="str">
        <f t="shared" si="88"/>
        <v/>
      </c>
      <c r="G392" s="90" t="str">
        <f t="shared" si="89"/>
        <v/>
      </c>
      <c r="H392" s="91" t="str">
        <f t="shared" si="90"/>
        <v/>
      </c>
      <c r="I392" s="91" t="str">
        <f t="shared" si="91"/>
        <v/>
      </c>
      <c r="J392" s="91" t="str">
        <f t="shared" si="92"/>
        <v/>
      </c>
      <c r="K392" s="92" t="str">
        <f t="shared" si="81"/>
        <v/>
      </c>
      <c r="L392" s="92" t="str">
        <f t="shared" si="82"/>
        <v/>
      </c>
      <c r="M392" s="92" t="str">
        <f t="shared" si="83"/>
        <v/>
      </c>
      <c r="N392" s="92" t="str">
        <f t="shared" si="84"/>
        <v/>
      </c>
      <c r="O392" s="76" t="str">
        <f>IF(Cadastro!D392="","",Cadastro!D392)</f>
        <v/>
      </c>
      <c r="P392" s="76" t="str">
        <f>IF(Cadastro!C392="","",Cadastro!C392)</f>
        <v/>
      </c>
      <c r="Q392" s="93" t="str">
        <f t="shared" si="93"/>
        <v/>
      </c>
      <c r="R392" s="94" t="str">
        <f>IF(Cadastro!H392="","",Cadastro!H392)</f>
        <v/>
      </c>
      <c r="S392" s="95" t="str">
        <f t="shared" si="94"/>
        <v/>
      </c>
      <c r="T392" s="96" t="str">
        <f t="shared" si="95"/>
        <v/>
      </c>
      <c r="U392" s="96" t="str">
        <f>IFERROR(IF(P392="","",SUMIF(Movimento!$D$9:$D$7010,Saldo!P392,Movimento!$I$9:$I$7010)+W392)/(V392+X392),"")</f>
        <v/>
      </c>
      <c r="V392" s="94" t="str">
        <f>IFERROR(IF(Cadastro!E392="","",Cadastro!E392),"")</f>
        <v/>
      </c>
      <c r="W392" s="97" t="str">
        <f>IFERROR(IF(Cadastro!I392="","",Cadastro!I392),"")</f>
        <v/>
      </c>
      <c r="X392" s="94" t="str">
        <f>IF(P392="","",SUMIF(Movimento!$D$9:$D$7010,Saldo!P392,Movimento!$G$9:$G$7010))</f>
        <v/>
      </c>
      <c r="Y392" s="94" t="str">
        <f>IF(P392="","",SUMIF(MovSaida!$D$9:$D$7010,Saldo!P392,MovSaida!$F$9:$F$7010))</f>
        <v/>
      </c>
      <c r="Z392" s="94" t="str">
        <f>IFERROR(IF(P392="","",SUMIFS(InvAjust!$G$9:$G$6009,InvAjust!$E$9:$E$6009,Saldo!P392,InvAjust!$C$9:$C$6009,"Add")-SUMIFS(InvAjust!$G$9:$G$6009,InvAjust!$E$9:$E$6009,Saldo!P392,InvAjust!$C$9:$C$6009,"Remove")),"")</f>
        <v/>
      </c>
      <c r="AA392" s="98" t="str">
        <f t="shared" si="96"/>
        <v/>
      </c>
    </row>
    <row r="393" spans="1:27" ht="18.95" customHeight="1" x14ac:dyDescent="0.25">
      <c r="A393" s="82"/>
      <c r="C393" s="89" t="str">
        <f t="shared" si="85"/>
        <v/>
      </c>
      <c r="D393" s="89" t="str">
        <f t="shared" si="86"/>
        <v/>
      </c>
      <c r="E393" s="89" t="str">
        <f t="shared" si="87"/>
        <v/>
      </c>
      <c r="F393" s="89" t="str">
        <f t="shared" si="88"/>
        <v/>
      </c>
      <c r="G393" s="90" t="str">
        <f t="shared" si="89"/>
        <v/>
      </c>
      <c r="H393" s="91" t="str">
        <f t="shared" si="90"/>
        <v/>
      </c>
      <c r="I393" s="91" t="str">
        <f t="shared" si="91"/>
        <v/>
      </c>
      <c r="J393" s="91" t="str">
        <f t="shared" si="92"/>
        <v/>
      </c>
      <c r="K393" s="92" t="str">
        <f t="shared" ref="K393:K456" si="97">IFERROR(Q393/SUM($Q$9:$Q$1009),"")</f>
        <v/>
      </c>
      <c r="L393" s="92" t="str">
        <f t="shared" ref="L393:L456" si="98">IFERROR(T393/SUM($T$9:$T$1009),"")</f>
        <v/>
      </c>
      <c r="M393" s="92" t="str">
        <f t="shared" ref="M393:M456" si="99">IFERROR(X393/SUM($X$9:$X$1009),"")</f>
        <v/>
      </c>
      <c r="N393" s="92" t="str">
        <f t="shared" ref="N393:N456" si="100">IFERROR(Y393/SUM($Y$9:$Y$1009),"")</f>
        <v/>
      </c>
      <c r="O393" s="76" t="str">
        <f>IF(Cadastro!D393="","",Cadastro!D393)</f>
        <v/>
      </c>
      <c r="P393" s="76" t="str">
        <f>IF(Cadastro!C393="","",Cadastro!C393)</f>
        <v/>
      </c>
      <c r="Q393" s="93" t="str">
        <f t="shared" si="93"/>
        <v/>
      </c>
      <c r="R393" s="94" t="str">
        <f>IF(Cadastro!H393="","",Cadastro!H393)</f>
        <v/>
      </c>
      <c r="S393" s="95" t="str">
        <f t="shared" si="94"/>
        <v/>
      </c>
      <c r="T393" s="96" t="str">
        <f t="shared" si="95"/>
        <v/>
      </c>
      <c r="U393" s="96" t="str">
        <f>IFERROR(IF(P393="","",SUMIF(Movimento!$D$9:$D$7010,Saldo!P393,Movimento!$I$9:$I$7010)+W393)/(V393+X393),"")</f>
        <v/>
      </c>
      <c r="V393" s="94" t="str">
        <f>IFERROR(IF(Cadastro!E393="","",Cadastro!E393),"")</f>
        <v/>
      </c>
      <c r="W393" s="97" t="str">
        <f>IFERROR(IF(Cadastro!I393="","",Cadastro!I393),"")</f>
        <v/>
      </c>
      <c r="X393" s="94" t="str">
        <f>IF(P393="","",SUMIF(Movimento!$D$9:$D$7010,Saldo!P393,Movimento!$G$9:$G$7010))</f>
        <v/>
      </c>
      <c r="Y393" s="94" t="str">
        <f>IF(P393="","",SUMIF(MovSaida!$D$9:$D$7010,Saldo!P393,MovSaida!$F$9:$F$7010))</f>
        <v/>
      </c>
      <c r="Z393" s="94" t="str">
        <f>IFERROR(IF(P393="","",SUMIFS(InvAjust!$G$9:$G$6009,InvAjust!$E$9:$E$6009,Saldo!P393,InvAjust!$C$9:$C$6009,"Add")-SUMIFS(InvAjust!$G$9:$G$6009,InvAjust!$E$9:$E$6009,Saldo!P393,InvAjust!$C$9:$C$6009,"Remove")),"")</f>
        <v/>
      </c>
      <c r="AA393" s="98" t="str">
        <f t="shared" si="96"/>
        <v/>
      </c>
    </row>
    <row r="394" spans="1:27" ht="18.95" customHeight="1" x14ac:dyDescent="0.25">
      <c r="A394" s="82"/>
      <c r="C394" s="89" t="str">
        <f t="shared" ref="C394:C457" si="101">IFERROR("q"&amp;_xlfn.RANK.EQ(G394,$G$9:$G$1009,0),"")</f>
        <v/>
      </c>
      <c r="D394" s="89" t="str">
        <f t="shared" ref="D394:D457" si="102">IFERROR("v"&amp;_xlfn.RANK.EQ(H394,$H$9:$H$1009,0),"")</f>
        <v/>
      </c>
      <c r="E394" s="89" t="str">
        <f t="shared" ref="E394:E457" si="103">IFERROR("e"&amp;_xlfn.RANK.EQ(I394,$I$9:$I$1009,0),"")</f>
        <v/>
      </c>
      <c r="F394" s="89" t="str">
        <f t="shared" ref="F394:F457" si="104">IFERROR("s"&amp;_xlfn.RANK.EQ(J394,$J$9:$J$1009,0),"")</f>
        <v/>
      </c>
      <c r="G394" s="90" t="str">
        <f t="shared" ref="G394:G457" si="105">IF(O394="","",Q394+ROW(Q394)/10)</f>
        <v/>
      </c>
      <c r="H394" s="91" t="str">
        <f t="shared" ref="H394:H457" si="106">IF(O394="","",T394+ROW(T394)/10)</f>
        <v/>
      </c>
      <c r="I394" s="91" t="str">
        <f t="shared" ref="I394:I457" si="107">IF(O394="","",X394+ROW(X394)/10)</f>
        <v/>
      </c>
      <c r="J394" s="91" t="str">
        <f t="shared" ref="J394:J457" si="108">IF(O394="","",Y394+ROW(Y394)/10)</f>
        <v/>
      </c>
      <c r="K394" s="92" t="str">
        <f t="shared" si="97"/>
        <v/>
      </c>
      <c r="L394" s="92" t="str">
        <f t="shared" si="98"/>
        <v/>
      </c>
      <c r="M394" s="92" t="str">
        <f t="shared" si="99"/>
        <v/>
      </c>
      <c r="N394" s="92" t="str">
        <f t="shared" si="100"/>
        <v/>
      </c>
      <c r="O394" s="76" t="str">
        <f>IF(Cadastro!D394="","",Cadastro!D394)</f>
        <v/>
      </c>
      <c r="P394" s="76" t="str">
        <f>IF(Cadastro!C394="","",Cadastro!C394)</f>
        <v/>
      </c>
      <c r="Q394" s="93" t="str">
        <f t="shared" ref="Q394:Q457" si="109">IFERROR(V394+X394-Y394+Z394,"")</f>
        <v/>
      </c>
      <c r="R394" s="94" t="str">
        <f>IF(Cadastro!H394="","",Cadastro!H394)</f>
        <v/>
      </c>
      <c r="S394" s="95" t="str">
        <f t="shared" ref="S394:S457" si="110">IFERROR(IF(Q394&gt;=R394,(Q394/R394)-1,(R394-Q394)/R394*-1),"")</f>
        <v/>
      </c>
      <c r="T394" s="96" t="str">
        <f t="shared" ref="T394:T457" si="111">IFERROR(IF(P394="","",Q394*U394),"")</f>
        <v/>
      </c>
      <c r="U394" s="96" t="str">
        <f>IFERROR(IF(P394="","",SUMIF(Movimento!$D$9:$D$7010,Saldo!P394,Movimento!$I$9:$I$7010)+W394)/(V394+X394),"")</f>
        <v/>
      </c>
      <c r="V394" s="94" t="str">
        <f>IFERROR(IF(Cadastro!E394="","",Cadastro!E394),"")</f>
        <v/>
      </c>
      <c r="W394" s="97" t="str">
        <f>IFERROR(IF(Cadastro!I394="","",Cadastro!I394),"")</f>
        <v/>
      </c>
      <c r="X394" s="94" t="str">
        <f>IF(P394="","",SUMIF(Movimento!$D$9:$D$7010,Saldo!P394,Movimento!$G$9:$G$7010))</f>
        <v/>
      </c>
      <c r="Y394" s="94" t="str">
        <f>IF(P394="","",SUMIF(MovSaida!$D$9:$D$7010,Saldo!P394,MovSaida!$F$9:$F$7010))</f>
        <v/>
      </c>
      <c r="Z394" s="94" t="str">
        <f>IFERROR(IF(P394="","",SUMIFS(InvAjust!$G$9:$G$6009,InvAjust!$E$9:$E$6009,Saldo!P394,InvAjust!$C$9:$C$6009,"Add")-SUMIFS(InvAjust!$G$9:$G$6009,InvAjust!$E$9:$E$6009,Saldo!P394,InvAjust!$C$9:$C$6009,"Remove")),"")</f>
        <v/>
      </c>
      <c r="AA394" s="98" t="str">
        <f t="shared" ref="AA394:AA457" si="112">IFERROR(ABS(Z394)*U394,"")</f>
        <v/>
      </c>
    </row>
    <row r="395" spans="1:27" ht="18.95" customHeight="1" x14ac:dyDescent="0.25">
      <c r="A395" s="82"/>
      <c r="C395" s="89" t="str">
        <f t="shared" si="101"/>
        <v/>
      </c>
      <c r="D395" s="89" t="str">
        <f t="shared" si="102"/>
        <v/>
      </c>
      <c r="E395" s="89" t="str">
        <f t="shared" si="103"/>
        <v/>
      </c>
      <c r="F395" s="89" t="str">
        <f t="shared" si="104"/>
        <v/>
      </c>
      <c r="G395" s="90" t="str">
        <f t="shared" si="105"/>
        <v/>
      </c>
      <c r="H395" s="91" t="str">
        <f t="shared" si="106"/>
        <v/>
      </c>
      <c r="I395" s="91" t="str">
        <f t="shared" si="107"/>
        <v/>
      </c>
      <c r="J395" s="91" t="str">
        <f t="shared" si="108"/>
        <v/>
      </c>
      <c r="K395" s="92" t="str">
        <f t="shared" si="97"/>
        <v/>
      </c>
      <c r="L395" s="92" t="str">
        <f t="shared" si="98"/>
        <v/>
      </c>
      <c r="M395" s="92" t="str">
        <f t="shared" si="99"/>
        <v/>
      </c>
      <c r="N395" s="92" t="str">
        <f t="shared" si="100"/>
        <v/>
      </c>
      <c r="O395" s="76" t="str">
        <f>IF(Cadastro!D395="","",Cadastro!D395)</f>
        <v/>
      </c>
      <c r="P395" s="76" t="str">
        <f>IF(Cadastro!C395="","",Cadastro!C395)</f>
        <v/>
      </c>
      <c r="Q395" s="93" t="str">
        <f t="shared" si="109"/>
        <v/>
      </c>
      <c r="R395" s="94" t="str">
        <f>IF(Cadastro!H395="","",Cadastro!H395)</f>
        <v/>
      </c>
      <c r="S395" s="95" t="str">
        <f t="shared" si="110"/>
        <v/>
      </c>
      <c r="T395" s="96" t="str">
        <f t="shared" si="111"/>
        <v/>
      </c>
      <c r="U395" s="96" t="str">
        <f>IFERROR(IF(P395="","",SUMIF(Movimento!$D$9:$D$7010,Saldo!P395,Movimento!$I$9:$I$7010)+W395)/(V395+X395),"")</f>
        <v/>
      </c>
      <c r="V395" s="94" t="str">
        <f>IFERROR(IF(Cadastro!E395="","",Cadastro!E395),"")</f>
        <v/>
      </c>
      <c r="W395" s="97" t="str">
        <f>IFERROR(IF(Cadastro!I395="","",Cadastro!I395),"")</f>
        <v/>
      </c>
      <c r="X395" s="94" t="str">
        <f>IF(P395="","",SUMIF(Movimento!$D$9:$D$7010,Saldo!P395,Movimento!$G$9:$G$7010))</f>
        <v/>
      </c>
      <c r="Y395" s="94" t="str">
        <f>IF(P395="","",SUMIF(MovSaida!$D$9:$D$7010,Saldo!P395,MovSaida!$F$9:$F$7010))</f>
        <v/>
      </c>
      <c r="Z395" s="94" t="str">
        <f>IFERROR(IF(P395="","",SUMIFS(InvAjust!$G$9:$G$6009,InvAjust!$E$9:$E$6009,Saldo!P395,InvAjust!$C$9:$C$6009,"Add")-SUMIFS(InvAjust!$G$9:$G$6009,InvAjust!$E$9:$E$6009,Saldo!P395,InvAjust!$C$9:$C$6009,"Remove")),"")</f>
        <v/>
      </c>
      <c r="AA395" s="98" t="str">
        <f t="shared" si="112"/>
        <v/>
      </c>
    </row>
    <row r="396" spans="1:27" ht="18.95" customHeight="1" x14ac:dyDescent="0.25">
      <c r="A396" s="82"/>
      <c r="C396" s="89" t="str">
        <f t="shared" si="101"/>
        <v/>
      </c>
      <c r="D396" s="89" t="str">
        <f t="shared" si="102"/>
        <v/>
      </c>
      <c r="E396" s="89" t="str">
        <f t="shared" si="103"/>
        <v/>
      </c>
      <c r="F396" s="89" t="str">
        <f t="shared" si="104"/>
        <v/>
      </c>
      <c r="G396" s="90" t="str">
        <f t="shared" si="105"/>
        <v/>
      </c>
      <c r="H396" s="91" t="str">
        <f t="shared" si="106"/>
        <v/>
      </c>
      <c r="I396" s="91" t="str">
        <f t="shared" si="107"/>
        <v/>
      </c>
      <c r="J396" s="91" t="str">
        <f t="shared" si="108"/>
        <v/>
      </c>
      <c r="K396" s="92" t="str">
        <f t="shared" si="97"/>
        <v/>
      </c>
      <c r="L396" s="92" t="str">
        <f t="shared" si="98"/>
        <v/>
      </c>
      <c r="M396" s="92" t="str">
        <f t="shared" si="99"/>
        <v/>
      </c>
      <c r="N396" s="92" t="str">
        <f t="shared" si="100"/>
        <v/>
      </c>
      <c r="O396" s="76" t="str">
        <f>IF(Cadastro!D396="","",Cadastro!D396)</f>
        <v/>
      </c>
      <c r="P396" s="76" t="str">
        <f>IF(Cadastro!C396="","",Cadastro!C396)</f>
        <v/>
      </c>
      <c r="Q396" s="93" t="str">
        <f t="shared" si="109"/>
        <v/>
      </c>
      <c r="R396" s="94" t="str">
        <f>IF(Cadastro!H396="","",Cadastro!H396)</f>
        <v/>
      </c>
      <c r="S396" s="95" t="str">
        <f t="shared" si="110"/>
        <v/>
      </c>
      <c r="T396" s="96" t="str">
        <f t="shared" si="111"/>
        <v/>
      </c>
      <c r="U396" s="96" t="str">
        <f>IFERROR(IF(P396="","",SUMIF(Movimento!$D$9:$D$7010,Saldo!P396,Movimento!$I$9:$I$7010)+W396)/(V396+X396),"")</f>
        <v/>
      </c>
      <c r="V396" s="94" t="str">
        <f>IFERROR(IF(Cadastro!E396="","",Cadastro!E396),"")</f>
        <v/>
      </c>
      <c r="W396" s="97" t="str">
        <f>IFERROR(IF(Cadastro!I396="","",Cadastro!I396),"")</f>
        <v/>
      </c>
      <c r="X396" s="94" t="str">
        <f>IF(P396="","",SUMIF(Movimento!$D$9:$D$7010,Saldo!P396,Movimento!$G$9:$G$7010))</f>
        <v/>
      </c>
      <c r="Y396" s="94" t="str">
        <f>IF(P396="","",SUMIF(MovSaida!$D$9:$D$7010,Saldo!P396,MovSaida!$F$9:$F$7010))</f>
        <v/>
      </c>
      <c r="Z396" s="94" t="str">
        <f>IFERROR(IF(P396="","",SUMIFS(InvAjust!$G$9:$G$6009,InvAjust!$E$9:$E$6009,Saldo!P396,InvAjust!$C$9:$C$6009,"Add")-SUMIFS(InvAjust!$G$9:$G$6009,InvAjust!$E$9:$E$6009,Saldo!P396,InvAjust!$C$9:$C$6009,"Remove")),"")</f>
        <v/>
      </c>
      <c r="AA396" s="98" t="str">
        <f t="shared" si="112"/>
        <v/>
      </c>
    </row>
    <row r="397" spans="1:27" ht="18.95" customHeight="1" x14ac:dyDescent="0.25">
      <c r="A397" s="82"/>
      <c r="C397" s="89" t="str">
        <f t="shared" si="101"/>
        <v/>
      </c>
      <c r="D397" s="89" t="str">
        <f t="shared" si="102"/>
        <v/>
      </c>
      <c r="E397" s="89" t="str">
        <f t="shared" si="103"/>
        <v/>
      </c>
      <c r="F397" s="89" t="str">
        <f t="shared" si="104"/>
        <v/>
      </c>
      <c r="G397" s="90" t="str">
        <f t="shared" si="105"/>
        <v/>
      </c>
      <c r="H397" s="91" t="str">
        <f t="shared" si="106"/>
        <v/>
      </c>
      <c r="I397" s="91" t="str">
        <f t="shared" si="107"/>
        <v/>
      </c>
      <c r="J397" s="91" t="str">
        <f t="shared" si="108"/>
        <v/>
      </c>
      <c r="K397" s="92" t="str">
        <f t="shared" si="97"/>
        <v/>
      </c>
      <c r="L397" s="92" t="str">
        <f t="shared" si="98"/>
        <v/>
      </c>
      <c r="M397" s="92" t="str">
        <f t="shared" si="99"/>
        <v/>
      </c>
      <c r="N397" s="92" t="str">
        <f t="shared" si="100"/>
        <v/>
      </c>
      <c r="O397" s="76" t="str">
        <f>IF(Cadastro!D397="","",Cadastro!D397)</f>
        <v/>
      </c>
      <c r="P397" s="76" t="str">
        <f>IF(Cadastro!C397="","",Cadastro!C397)</f>
        <v/>
      </c>
      <c r="Q397" s="93" t="str">
        <f t="shared" si="109"/>
        <v/>
      </c>
      <c r="R397" s="94" t="str">
        <f>IF(Cadastro!H397="","",Cadastro!H397)</f>
        <v/>
      </c>
      <c r="S397" s="95" t="str">
        <f t="shared" si="110"/>
        <v/>
      </c>
      <c r="T397" s="96" t="str">
        <f t="shared" si="111"/>
        <v/>
      </c>
      <c r="U397" s="96" t="str">
        <f>IFERROR(IF(P397="","",SUMIF(Movimento!$D$9:$D$7010,Saldo!P397,Movimento!$I$9:$I$7010)+W397)/(V397+X397),"")</f>
        <v/>
      </c>
      <c r="V397" s="94" t="str">
        <f>IFERROR(IF(Cadastro!E397="","",Cadastro!E397),"")</f>
        <v/>
      </c>
      <c r="W397" s="97" t="str">
        <f>IFERROR(IF(Cadastro!I397="","",Cadastro!I397),"")</f>
        <v/>
      </c>
      <c r="X397" s="94" t="str">
        <f>IF(P397="","",SUMIF(Movimento!$D$9:$D$7010,Saldo!P397,Movimento!$G$9:$G$7010))</f>
        <v/>
      </c>
      <c r="Y397" s="94" t="str">
        <f>IF(P397="","",SUMIF(MovSaida!$D$9:$D$7010,Saldo!P397,MovSaida!$F$9:$F$7010))</f>
        <v/>
      </c>
      <c r="Z397" s="94" t="str">
        <f>IFERROR(IF(P397="","",SUMIFS(InvAjust!$G$9:$G$6009,InvAjust!$E$9:$E$6009,Saldo!P397,InvAjust!$C$9:$C$6009,"Add")-SUMIFS(InvAjust!$G$9:$G$6009,InvAjust!$E$9:$E$6009,Saldo!P397,InvAjust!$C$9:$C$6009,"Remove")),"")</f>
        <v/>
      </c>
      <c r="AA397" s="98" t="str">
        <f t="shared" si="112"/>
        <v/>
      </c>
    </row>
    <row r="398" spans="1:27" ht="18.95" customHeight="1" x14ac:dyDescent="0.25">
      <c r="A398" s="82"/>
      <c r="C398" s="89" t="str">
        <f t="shared" si="101"/>
        <v/>
      </c>
      <c r="D398" s="89" t="str">
        <f t="shared" si="102"/>
        <v/>
      </c>
      <c r="E398" s="89" t="str">
        <f t="shared" si="103"/>
        <v/>
      </c>
      <c r="F398" s="89" t="str">
        <f t="shared" si="104"/>
        <v/>
      </c>
      <c r="G398" s="90" t="str">
        <f t="shared" si="105"/>
        <v/>
      </c>
      <c r="H398" s="91" t="str">
        <f t="shared" si="106"/>
        <v/>
      </c>
      <c r="I398" s="91" t="str">
        <f t="shared" si="107"/>
        <v/>
      </c>
      <c r="J398" s="91" t="str">
        <f t="shared" si="108"/>
        <v/>
      </c>
      <c r="K398" s="92" t="str">
        <f t="shared" si="97"/>
        <v/>
      </c>
      <c r="L398" s="92" t="str">
        <f t="shared" si="98"/>
        <v/>
      </c>
      <c r="M398" s="92" t="str">
        <f t="shared" si="99"/>
        <v/>
      </c>
      <c r="N398" s="92" t="str">
        <f t="shared" si="100"/>
        <v/>
      </c>
      <c r="O398" s="76" t="str">
        <f>IF(Cadastro!D398="","",Cadastro!D398)</f>
        <v/>
      </c>
      <c r="P398" s="76" t="str">
        <f>IF(Cadastro!C398="","",Cadastro!C398)</f>
        <v/>
      </c>
      <c r="Q398" s="93" t="str">
        <f t="shared" si="109"/>
        <v/>
      </c>
      <c r="R398" s="94" t="str">
        <f>IF(Cadastro!H398="","",Cadastro!H398)</f>
        <v/>
      </c>
      <c r="S398" s="95" t="str">
        <f t="shared" si="110"/>
        <v/>
      </c>
      <c r="T398" s="96" t="str">
        <f t="shared" si="111"/>
        <v/>
      </c>
      <c r="U398" s="96" t="str">
        <f>IFERROR(IF(P398="","",SUMIF(Movimento!$D$9:$D$7010,Saldo!P398,Movimento!$I$9:$I$7010)+W398)/(V398+X398),"")</f>
        <v/>
      </c>
      <c r="V398" s="94" t="str">
        <f>IFERROR(IF(Cadastro!E398="","",Cadastro!E398),"")</f>
        <v/>
      </c>
      <c r="W398" s="97" t="str">
        <f>IFERROR(IF(Cadastro!I398="","",Cadastro!I398),"")</f>
        <v/>
      </c>
      <c r="X398" s="94" t="str">
        <f>IF(P398="","",SUMIF(Movimento!$D$9:$D$7010,Saldo!P398,Movimento!$G$9:$G$7010))</f>
        <v/>
      </c>
      <c r="Y398" s="94" t="str">
        <f>IF(P398="","",SUMIF(MovSaida!$D$9:$D$7010,Saldo!P398,MovSaida!$F$9:$F$7010))</f>
        <v/>
      </c>
      <c r="Z398" s="94" t="str">
        <f>IFERROR(IF(P398="","",SUMIFS(InvAjust!$G$9:$G$6009,InvAjust!$E$9:$E$6009,Saldo!P398,InvAjust!$C$9:$C$6009,"Add")-SUMIFS(InvAjust!$G$9:$G$6009,InvAjust!$E$9:$E$6009,Saldo!P398,InvAjust!$C$9:$C$6009,"Remove")),"")</f>
        <v/>
      </c>
      <c r="AA398" s="98" t="str">
        <f t="shared" si="112"/>
        <v/>
      </c>
    </row>
    <row r="399" spans="1:27" ht="18.95" customHeight="1" x14ac:dyDescent="0.25">
      <c r="A399" s="82"/>
      <c r="C399" s="89" t="str">
        <f t="shared" si="101"/>
        <v/>
      </c>
      <c r="D399" s="89" t="str">
        <f t="shared" si="102"/>
        <v/>
      </c>
      <c r="E399" s="89" t="str">
        <f t="shared" si="103"/>
        <v/>
      </c>
      <c r="F399" s="89" t="str">
        <f t="shared" si="104"/>
        <v/>
      </c>
      <c r="G399" s="90" t="str">
        <f t="shared" si="105"/>
        <v/>
      </c>
      <c r="H399" s="91" t="str">
        <f t="shared" si="106"/>
        <v/>
      </c>
      <c r="I399" s="91" t="str">
        <f t="shared" si="107"/>
        <v/>
      </c>
      <c r="J399" s="91" t="str">
        <f t="shared" si="108"/>
        <v/>
      </c>
      <c r="K399" s="92" t="str">
        <f t="shared" si="97"/>
        <v/>
      </c>
      <c r="L399" s="92" t="str">
        <f t="shared" si="98"/>
        <v/>
      </c>
      <c r="M399" s="92" t="str">
        <f t="shared" si="99"/>
        <v/>
      </c>
      <c r="N399" s="92" t="str">
        <f t="shared" si="100"/>
        <v/>
      </c>
      <c r="O399" s="76" t="str">
        <f>IF(Cadastro!D399="","",Cadastro!D399)</f>
        <v/>
      </c>
      <c r="P399" s="76" t="str">
        <f>IF(Cadastro!C399="","",Cadastro!C399)</f>
        <v/>
      </c>
      <c r="Q399" s="93" t="str">
        <f t="shared" si="109"/>
        <v/>
      </c>
      <c r="R399" s="94" t="str">
        <f>IF(Cadastro!H399="","",Cadastro!H399)</f>
        <v/>
      </c>
      <c r="S399" s="95" t="str">
        <f t="shared" si="110"/>
        <v/>
      </c>
      <c r="T399" s="96" t="str">
        <f t="shared" si="111"/>
        <v/>
      </c>
      <c r="U399" s="96" t="str">
        <f>IFERROR(IF(P399="","",SUMIF(Movimento!$D$9:$D$7010,Saldo!P399,Movimento!$I$9:$I$7010)+W399)/(V399+X399),"")</f>
        <v/>
      </c>
      <c r="V399" s="94" t="str">
        <f>IFERROR(IF(Cadastro!E399="","",Cadastro!E399),"")</f>
        <v/>
      </c>
      <c r="W399" s="97" t="str">
        <f>IFERROR(IF(Cadastro!I399="","",Cadastro!I399),"")</f>
        <v/>
      </c>
      <c r="X399" s="94" t="str">
        <f>IF(P399="","",SUMIF(Movimento!$D$9:$D$7010,Saldo!P399,Movimento!$G$9:$G$7010))</f>
        <v/>
      </c>
      <c r="Y399" s="94" t="str">
        <f>IF(P399="","",SUMIF(MovSaida!$D$9:$D$7010,Saldo!P399,MovSaida!$F$9:$F$7010))</f>
        <v/>
      </c>
      <c r="Z399" s="94" t="str">
        <f>IFERROR(IF(P399="","",SUMIFS(InvAjust!$G$9:$G$6009,InvAjust!$E$9:$E$6009,Saldo!P399,InvAjust!$C$9:$C$6009,"Add")-SUMIFS(InvAjust!$G$9:$G$6009,InvAjust!$E$9:$E$6009,Saldo!P399,InvAjust!$C$9:$C$6009,"Remove")),"")</f>
        <v/>
      </c>
      <c r="AA399" s="98" t="str">
        <f t="shared" si="112"/>
        <v/>
      </c>
    </row>
    <row r="400" spans="1:27" ht="18.95" customHeight="1" x14ac:dyDescent="0.25">
      <c r="A400" s="82"/>
      <c r="C400" s="89" t="str">
        <f t="shared" si="101"/>
        <v/>
      </c>
      <c r="D400" s="89" t="str">
        <f t="shared" si="102"/>
        <v/>
      </c>
      <c r="E400" s="89" t="str">
        <f t="shared" si="103"/>
        <v/>
      </c>
      <c r="F400" s="89" t="str">
        <f t="shared" si="104"/>
        <v/>
      </c>
      <c r="G400" s="90" t="str">
        <f t="shared" si="105"/>
        <v/>
      </c>
      <c r="H400" s="91" t="str">
        <f t="shared" si="106"/>
        <v/>
      </c>
      <c r="I400" s="91" t="str">
        <f t="shared" si="107"/>
        <v/>
      </c>
      <c r="J400" s="91" t="str">
        <f t="shared" si="108"/>
        <v/>
      </c>
      <c r="K400" s="92" t="str">
        <f t="shared" si="97"/>
        <v/>
      </c>
      <c r="L400" s="92" t="str">
        <f t="shared" si="98"/>
        <v/>
      </c>
      <c r="M400" s="92" t="str">
        <f t="shared" si="99"/>
        <v/>
      </c>
      <c r="N400" s="92" t="str">
        <f t="shared" si="100"/>
        <v/>
      </c>
      <c r="O400" s="76" t="str">
        <f>IF(Cadastro!D400="","",Cadastro!D400)</f>
        <v/>
      </c>
      <c r="P400" s="76" t="str">
        <f>IF(Cadastro!C400="","",Cadastro!C400)</f>
        <v/>
      </c>
      <c r="Q400" s="93" t="str">
        <f t="shared" si="109"/>
        <v/>
      </c>
      <c r="R400" s="94" t="str">
        <f>IF(Cadastro!H400="","",Cadastro!H400)</f>
        <v/>
      </c>
      <c r="S400" s="95" t="str">
        <f t="shared" si="110"/>
        <v/>
      </c>
      <c r="T400" s="96" t="str">
        <f t="shared" si="111"/>
        <v/>
      </c>
      <c r="U400" s="96" t="str">
        <f>IFERROR(IF(P400="","",SUMIF(Movimento!$D$9:$D$7010,Saldo!P400,Movimento!$I$9:$I$7010)+W400)/(V400+X400),"")</f>
        <v/>
      </c>
      <c r="V400" s="94" t="str">
        <f>IFERROR(IF(Cadastro!E400="","",Cadastro!E400),"")</f>
        <v/>
      </c>
      <c r="W400" s="97" t="str">
        <f>IFERROR(IF(Cadastro!I400="","",Cadastro!I400),"")</f>
        <v/>
      </c>
      <c r="X400" s="94" t="str">
        <f>IF(P400="","",SUMIF(Movimento!$D$9:$D$7010,Saldo!P400,Movimento!$G$9:$G$7010))</f>
        <v/>
      </c>
      <c r="Y400" s="94" t="str">
        <f>IF(P400="","",SUMIF(MovSaida!$D$9:$D$7010,Saldo!P400,MovSaida!$F$9:$F$7010))</f>
        <v/>
      </c>
      <c r="Z400" s="94" t="str">
        <f>IFERROR(IF(P400="","",SUMIFS(InvAjust!$G$9:$G$6009,InvAjust!$E$9:$E$6009,Saldo!P400,InvAjust!$C$9:$C$6009,"Add")-SUMIFS(InvAjust!$G$9:$G$6009,InvAjust!$E$9:$E$6009,Saldo!P400,InvAjust!$C$9:$C$6009,"Remove")),"")</f>
        <v/>
      </c>
      <c r="AA400" s="98" t="str">
        <f t="shared" si="112"/>
        <v/>
      </c>
    </row>
    <row r="401" spans="1:27" ht="18.95" customHeight="1" x14ac:dyDescent="0.25">
      <c r="A401" s="82"/>
      <c r="C401" s="89" t="str">
        <f t="shared" si="101"/>
        <v/>
      </c>
      <c r="D401" s="89" t="str">
        <f t="shared" si="102"/>
        <v/>
      </c>
      <c r="E401" s="89" t="str">
        <f t="shared" si="103"/>
        <v/>
      </c>
      <c r="F401" s="89" t="str">
        <f t="shared" si="104"/>
        <v/>
      </c>
      <c r="G401" s="90" t="str">
        <f t="shared" si="105"/>
        <v/>
      </c>
      <c r="H401" s="91" t="str">
        <f t="shared" si="106"/>
        <v/>
      </c>
      <c r="I401" s="91" t="str">
        <f t="shared" si="107"/>
        <v/>
      </c>
      <c r="J401" s="91" t="str">
        <f t="shared" si="108"/>
        <v/>
      </c>
      <c r="K401" s="92" t="str">
        <f t="shared" si="97"/>
        <v/>
      </c>
      <c r="L401" s="92" t="str">
        <f t="shared" si="98"/>
        <v/>
      </c>
      <c r="M401" s="92" t="str">
        <f t="shared" si="99"/>
        <v/>
      </c>
      <c r="N401" s="92" t="str">
        <f t="shared" si="100"/>
        <v/>
      </c>
      <c r="O401" s="76" t="str">
        <f>IF(Cadastro!D401="","",Cadastro!D401)</f>
        <v/>
      </c>
      <c r="P401" s="76" t="str">
        <f>IF(Cadastro!C401="","",Cadastro!C401)</f>
        <v/>
      </c>
      <c r="Q401" s="93" t="str">
        <f t="shared" si="109"/>
        <v/>
      </c>
      <c r="R401" s="94" t="str">
        <f>IF(Cadastro!H401="","",Cadastro!H401)</f>
        <v/>
      </c>
      <c r="S401" s="95" t="str">
        <f t="shared" si="110"/>
        <v/>
      </c>
      <c r="T401" s="96" t="str">
        <f t="shared" si="111"/>
        <v/>
      </c>
      <c r="U401" s="96" t="str">
        <f>IFERROR(IF(P401="","",SUMIF(Movimento!$D$9:$D$7010,Saldo!P401,Movimento!$I$9:$I$7010)+W401)/(V401+X401),"")</f>
        <v/>
      </c>
      <c r="V401" s="94" t="str">
        <f>IFERROR(IF(Cadastro!E401="","",Cadastro!E401),"")</f>
        <v/>
      </c>
      <c r="W401" s="97" t="str">
        <f>IFERROR(IF(Cadastro!I401="","",Cadastro!I401),"")</f>
        <v/>
      </c>
      <c r="X401" s="94" t="str">
        <f>IF(P401="","",SUMIF(Movimento!$D$9:$D$7010,Saldo!P401,Movimento!$G$9:$G$7010))</f>
        <v/>
      </c>
      <c r="Y401" s="94" t="str">
        <f>IF(P401="","",SUMIF(MovSaida!$D$9:$D$7010,Saldo!P401,MovSaida!$F$9:$F$7010))</f>
        <v/>
      </c>
      <c r="Z401" s="94" t="str">
        <f>IFERROR(IF(P401="","",SUMIFS(InvAjust!$G$9:$G$6009,InvAjust!$E$9:$E$6009,Saldo!P401,InvAjust!$C$9:$C$6009,"Add")-SUMIFS(InvAjust!$G$9:$G$6009,InvAjust!$E$9:$E$6009,Saldo!P401,InvAjust!$C$9:$C$6009,"Remove")),"")</f>
        <v/>
      </c>
      <c r="AA401" s="98" t="str">
        <f t="shared" si="112"/>
        <v/>
      </c>
    </row>
    <row r="402" spans="1:27" ht="18.95" customHeight="1" x14ac:dyDescent="0.25">
      <c r="A402" s="82"/>
      <c r="C402" s="89" t="str">
        <f t="shared" si="101"/>
        <v/>
      </c>
      <c r="D402" s="89" t="str">
        <f t="shared" si="102"/>
        <v/>
      </c>
      <c r="E402" s="89" t="str">
        <f t="shared" si="103"/>
        <v/>
      </c>
      <c r="F402" s="89" t="str">
        <f t="shared" si="104"/>
        <v/>
      </c>
      <c r="G402" s="90" t="str">
        <f t="shared" si="105"/>
        <v/>
      </c>
      <c r="H402" s="91" t="str">
        <f t="shared" si="106"/>
        <v/>
      </c>
      <c r="I402" s="91" t="str">
        <f t="shared" si="107"/>
        <v/>
      </c>
      <c r="J402" s="91" t="str">
        <f t="shared" si="108"/>
        <v/>
      </c>
      <c r="K402" s="92" t="str">
        <f t="shared" si="97"/>
        <v/>
      </c>
      <c r="L402" s="92" t="str">
        <f t="shared" si="98"/>
        <v/>
      </c>
      <c r="M402" s="92" t="str">
        <f t="shared" si="99"/>
        <v/>
      </c>
      <c r="N402" s="92" t="str">
        <f t="shared" si="100"/>
        <v/>
      </c>
      <c r="O402" s="76" t="str">
        <f>IF(Cadastro!D402="","",Cadastro!D402)</f>
        <v/>
      </c>
      <c r="P402" s="76" t="str">
        <f>IF(Cadastro!C402="","",Cadastro!C402)</f>
        <v/>
      </c>
      <c r="Q402" s="93" t="str">
        <f t="shared" si="109"/>
        <v/>
      </c>
      <c r="R402" s="94" t="str">
        <f>IF(Cadastro!H402="","",Cadastro!H402)</f>
        <v/>
      </c>
      <c r="S402" s="95" t="str">
        <f t="shared" si="110"/>
        <v/>
      </c>
      <c r="T402" s="96" t="str">
        <f t="shared" si="111"/>
        <v/>
      </c>
      <c r="U402" s="96" t="str">
        <f>IFERROR(IF(P402="","",SUMIF(Movimento!$D$9:$D$7010,Saldo!P402,Movimento!$I$9:$I$7010)+W402)/(V402+X402),"")</f>
        <v/>
      </c>
      <c r="V402" s="94" t="str">
        <f>IFERROR(IF(Cadastro!E402="","",Cadastro!E402),"")</f>
        <v/>
      </c>
      <c r="W402" s="97" t="str">
        <f>IFERROR(IF(Cadastro!I402="","",Cadastro!I402),"")</f>
        <v/>
      </c>
      <c r="X402" s="94" t="str">
        <f>IF(P402="","",SUMIF(Movimento!$D$9:$D$7010,Saldo!P402,Movimento!$G$9:$G$7010))</f>
        <v/>
      </c>
      <c r="Y402" s="94" t="str">
        <f>IF(P402="","",SUMIF(MovSaida!$D$9:$D$7010,Saldo!P402,MovSaida!$F$9:$F$7010))</f>
        <v/>
      </c>
      <c r="Z402" s="94" t="str">
        <f>IFERROR(IF(P402="","",SUMIFS(InvAjust!$G$9:$G$6009,InvAjust!$E$9:$E$6009,Saldo!P402,InvAjust!$C$9:$C$6009,"Add")-SUMIFS(InvAjust!$G$9:$G$6009,InvAjust!$E$9:$E$6009,Saldo!P402,InvAjust!$C$9:$C$6009,"Remove")),"")</f>
        <v/>
      </c>
      <c r="AA402" s="98" t="str">
        <f t="shared" si="112"/>
        <v/>
      </c>
    </row>
    <row r="403" spans="1:27" ht="18.95" customHeight="1" x14ac:dyDescent="0.25">
      <c r="A403" s="82"/>
      <c r="C403" s="89" t="str">
        <f t="shared" si="101"/>
        <v/>
      </c>
      <c r="D403" s="89" t="str">
        <f t="shared" si="102"/>
        <v/>
      </c>
      <c r="E403" s="89" t="str">
        <f t="shared" si="103"/>
        <v/>
      </c>
      <c r="F403" s="89" t="str">
        <f t="shared" si="104"/>
        <v/>
      </c>
      <c r="G403" s="90" t="str">
        <f t="shared" si="105"/>
        <v/>
      </c>
      <c r="H403" s="91" t="str">
        <f t="shared" si="106"/>
        <v/>
      </c>
      <c r="I403" s="91" t="str">
        <f t="shared" si="107"/>
        <v/>
      </c>
      <c r="J403" s="91" t="str">
        <f t="shared" si="108"/>
        <v/>
      </c>
      <c r="K403" s="92" t="str">
        <f t="shared" si="97"/>
        <v/>
      </c>
      <c r="L403" s="92" t="str">
        <f t="shared" si="98"/>
        <v/>
      </c>
      <c r="M403" s="92" t="str">
        <f t="shared" si="99"/>
        <v/>
      </c>
      <c r="N403" s="92" t="str">
        <f t="shared" si="100"/>
        <v/>
      </c>
      <c r="O403" s="76" t="str">
        <f>IF(Cadastro!D403="","",Cadastro!D403)</f>
        <v/>
      </c>
      <c r="P403" s="76" t="str">
        <f>IF(Cadastro!C403="","",Cadastro!C403)</f>
        <v/>
      </c>
      <c r="Q403" s="93" t="str">
        <f t="shared" si="109"/>
        <v/>
      </c>
      <c r="R403" s="94" t="str">
        <f>IF(Cadastro!H403="","",Cadastro!H403)</f>
        <v/>
      </c>
      <c r="S403" s="95" t="str">
        <f t="shared" si="110"/>
        <v/>
      </c>
      <c r="T403" s="96" t="str">
        <f t="shared" si="111"/>
        <v/>
      </c>
      <c r="U403" s="96" t="str">
        <f>IFERROR(IF(P403="","",SUMIF(Movimento!$D$9:$D$7010,Saldo!P403,Movimento!$I$9:$I$7010)+W403)/(V403+X403),"")</f>
        <v/>
      </c>
      <c r="V403" s="94" t="str">
        <f>IFERROR(IF(Cadastro!E403="","",Cadastro!E403),"")</f>
        <v/>
      </c>
      <c r="W403" s="97" t="str">
        <f>IFERROR(IF(Cadastro!I403="","",Cadastro!I403),"")</f>
        <v/>
      </c>
      <c r="X403" s="94" t="str">
        <f>IF(P403="","",SUMIF(Movimento!$D$9:$D$7010,Saldo!P403,Movimento!$G$9:$G$7010))</f>
        <v/>
      </c>
      <c r="Y403" s="94" t="str">
        <f>IF(P403="","",SUMIF(MovSaida!$D$9:$D$7010,Saldo!P403,MovSaida!$F$9:$F$7010))</f>
        <v/>
      </c>
      <c r="Z403" s="94" t="str">
        <f>IFERROR(IF(P403="","",SUMIFS(InvAjust!$G$9:$G$6009,InvAjust!$E$9:$E$6009,Saldo!P403,InvAjust!$C$9:$C$6009,"Add")-SUMIFS(InvAjust!$G$9:$G$6009,InvAjust!$E$9:$E$6009,Saldo!P403,InvAjust!$C$9:$C$6009,"Remove")),"")</f>
        <v/>
      </c>
      <c r="AA403" s="98" t="str">
        <f t="shared" si="112"/>
        <v/>
      </c>
    </row>
    <row r="404" spans="1:27" ht="18.95" customHeight="1" x14ac:dyDescent="0.25">
      <c r="A404" s="82"/>
      <c r="C404" s="89" t="str">
        <f t="shared" si="101"/>
        <v/>
      </c>
      <c r="D404" s="89" t="str">
        <f t="shared" si="102"/>
        <v/>
      </c>
      <c r="E404" s="89" t="str">
        <f t="shared" si="103"/>
        <v/>
      </c>
      <c r="F404" s="89" t="str">
        <f t="shared" si="104"/>
        <v/>
      </c>
      <c r="G404" s="90" t="str">
        <f t="shared" si="105"/>
        <v/>
      </c>
      <c r="H404" s="91" t="str">
        <f t="shared" si="106"/>
        <v/>
      </c>
      <c r="I404" s="91" t="str">
        <f t="shared" si="107"/>
        <v/>
      </c>
      <c r="J404" s="91" t="str">
        <f t="shared" si="108"/>
        <v/>
      </c>
      <c r="K404" s="92" t="str">
        <f t="shared" si="97"/>
        <v/>
      </c>
      <c r="L404" s="92" t="str">
        <f t="shared" si="98"/>
        <v/>
      </c>
      <c r="M404" s="92" t="str">
        <f t="shared" si="99"/>
        <v/>
      </c>
      <c r="N404" s="92" t="str">
        <f t="shared" si="100"/>
        <v/>
      </c>
      <c r="O404" s="76" t="str">
        <f>IF(Cadastro!D404="","",Cadastro!D404)</f>
        <v/>
      </c>
      <c r="P404" s="76" t="str">
        <f>IF(Cadastro!C404="","",Cadastro!C404)</f>
        <v/>
      </c>
      <c r="Q404" s="93" t="str">
        <f t="shared" si="109"/>
        <v/>
      </c>
      <c r="R404" s="94" t="str">
        <f>IF(Cadastro!H404="","",Cadastro!H404)</f>
        <v/>
      </c>
      <c r="S404" s="95" t="str">
        <f t="shared" si="110"/>
        <v/>
      </c>
      <c r="T404" s="96" t="str">
        <f t="shared" si="111"/>
        <v/>
      </c>
      <c r="U404" s="96" t="str">
        <f>IFERROR(IF(P404="","",SUMIF(Movimento!$D$9:$D$7010,Saldo!P404,Movimento!$I$9:$I$7010)+W404)/(V404+X404),"")</f>
        <v/>
      </c>
      <c r="V404" s="94" t="str">
        <f>IFERROR(IF(Cadastro!E404="","",Cadastro!E404),"")</f>
        <v/>
      </c>
      <c r="W404" s="97" t="str">
        <f>IFERROR(IF(Cadastro!I404="","",Cadastro!I404),"")</f>
        <v/>
      </c>
      <c r="X404" s="94" t="str">
        <f>IF(P404="","",SUMIF(Movimento!$D$9:$D$7010,Saldo!P404,Movimento!$G$9:$G$7010))</f>
        <v/>
      </c>
      <c r="Y404" s="94" t="str">
        <f>IF(P404="","",SUMIF(MovSaida!$D$9:$D$7010,Saldo!P404,MovSaida!$F$9:$F$7010))</f>
        <v/>
      </c>
      <c r="Z404" s="94" t="str">
        <f>IFERROR(IF(P404="","",SUMIFS(InvAjust!$G$9:$G$6009,InvAjust!$E$9:$E$6009,Saldo!P404,InvAjust!$C$9:$C$6009,"Add")-SUMIFS(InvAjust!$G$9:$G$6009,InvAjust!$E$9:$E$6009,Saldo!P404,InvAjust!$C$9:$C$6009,"Remove")),"")</f>
        <v/>
      </c>
      <c r="AA404" s="98" t="str">
        <f t="shared" si="112"/>
        <v/>
      </c>
    </row>
    <row r="405" spans="1:27" ht="18.95" customHeight="1" x14ac:dyDescent="0.25">
      <c r="A405" s="82"/>
      <c r="C405" s="89" t="str">
        <f t="shared" si="101"/>
        <v/>
      </c>
      <c r="D405" s="89" t="str">
        <f t="shared" si="102"/>
        <v/>
      </c>
      <c r="E405" s="89" t="str">
        <f t="shared" si="103"/>
        <v/>
      </c>
      <c r="F405" s="89" t="str">
        <f t="shared" si="104"/>
        <v/>
      </c>
      <c r="G405" s="90" t="str">
        <f t="shared" si="105"/>
        <v/>
      </c>
      <c r="H405" s="91" t="str">
        <f t="shared" si="106"/>
        <v/>
      </c>
      <c r="I405" s="91" t="str">
        <f t="shared" si="107"/>
        <v/>
      </c>
      <c r="J405" s="91" t="str">
        <f t="shared" si="108"/>
        <v/>
      </c>
      <c r="K405" s="92" t="str">
        <f t="shared" si="97"/>
        <v/>
      </c>
      <c r="L405" s="92" t="str">
        <f t="shared" si="98"/>
        <v/>
      </c>
      <c r="M405" s="92" t="str">
        <f t="shared" si="99"/>
        <v/>
      </c>
      <c r="N405" s="92" t="str">
        <f t="shared" si="100"/>
        <v/>
      </c>
      <c r="O405" s="76" t="str">
        <f>IF(Cadastro!D405="","",Cadastro!D405)</f>
        <v/>
      </c>
      <c r="P405" s="76" t="str">
        <f>IF(Cadastro!C405="","",Cadastro!C405)</f>
        <v/>
      </c>
      <c r="Q405" s="93" t="str">
        <f t="shared" si="109"/>
        <v/>
      </c>
      <c r="R405" s="94" t="str">
        <f>IF(Cadastro!H405="","",Cadastro!H405)</f>
        <v/>
      </c>
      <c r="S405" s="95" t="str">
        <f t="shared" si="110"/>
        <v/>
      </c>
      <c r="T405" s="96" t="str">
        <f t="shared" si="111"/>
        <v/>
      </c>
      <c r="U405" s="96" t="str">
        <f>IFERROR(IF(P405="","",SUMIF(Movimento!$D$9:$D$7010,Saldo!P405,Movimento!$I$9:$I$7010)+W405)/(V405+X405),"")</f>
        <v/>
      </c>
      <c r="V405" s="94" t="str">
        <f>IFERROR(IF(Cadastro!E405="","",Cadastro!E405),"")</f>
        <v/>
      </c>
      <c r="W405" s="97" t="str">
        <f>IFERROR(IF(Cadastro!I405="","",Cadastro!I405),"")</f>
        <v/>
      </c>
      <c r="X405" s="94" t="str">
        <f>IF(P405="","",SUMIF(Movimento!$D$9:$D$7010,Saldo!P405,Movimento!$G$9:$G$7010))</f>
        <v/>
      </c>
      <c r="Y405" s="94" t="str">
        <f>IF(P405="","",SUMIF(MovSaida!$D$9:$D$7010,Saldo!P405,MovSaida!$F$9:$F$7010))</f>
        <v/>
      </c>
      <c r="Z405" s="94" t="str">
        <f>IFERROR(IF(P405="","",SUMIFS(InvAjust!$G$9:$G$6009,InvAjust!$E$9:$E$6009,Saldo!P405,InvAjust!$C$9:$C$6009,"Add")-SUMIFS(InvAjust!$G$9:$G$6009,InvAjust!$E$9:$E$6009,Saldo!P405,InvAjust!$C$9:$C$6009,"Remove")),"")</f>
        <v/>
      </c>
      <c r="AA405" s="98" t="str">
        <f t="shared" si="112"/>
        <v/>
      </c>
    </row>
    <row r="406" spans="1:27" ht="18.95" customHeight="1" x14ac:dyDescent="0.25">
      <c r="A406" s="82"/>
      <c r="C406" s="89" t="str">
        <f t="shared" si="101"/>
        <v/>
      </c>
      <c r="D406" s="89" t="str">
        <f t="shared" si="102"/>
        <v/>
      </c>
      <c r="E406" s="89" t="str">
        <f t="shared" si="103"/>
        <v/>
      </c>
      <c r="F406" s="89" t="str">
        <f t="shared" si="104"/>
        <v/>
      </c>
      <c r="G406" s="90" t="str">
        <f t="shared" si="105"/>
        <v/>
      </c>
      <c r="H406" s="91" t="str">
        <f t="shared" si="106"/>
        <v/>
      </c>
      <c r="I406" s="91" t="str">
        <f t="shared" si="107"/>
        <v/>
      </c>
      <c r="J406" s="91" t="str">
        <f t="shared" si="108"/>
        <v/>
      </c>
      <c r="K406" s="92" t="str">
        <f t="shared" si="97"/>
        <v/>
      </c>
      <c r="L406" s="92" t="str">
        <f t="shared" si="98"/>
        <v/>
      </c>
      <c r="M406" s="92" t="str">
        <f t="shared" si="99"/>
        <v/>
      </c>
      <c r="N406" s="92" t="str">
        <f t="shared" si="100"/>
        <v/>
      </c>
      <c r="O406" s="76" t="str">
        <f>IF(Cadastro!D406="","",Cadastro!D406)</f>
        <v/>
      </c>
      <c r="P406" s="76" t="str">
        <f>IF(Cadastro!C406="","",Cadastro!C406)</f>
        <v/>
      </c>
      <c r="Q406" s="93" t="str">
        <f t="shared" si="109"/>
        <v/>
      </c>
      <c r="R406" s="94" t="str">
        <f>IF(Cadastro!H406="","",Cadastro!H406)</f>
        <v/>
      </c>
      <c r="S406" s="95" t="str">
        <f t="shared" si="110"/>
        <v/>
      </c>
      <c r="T406" s="96" t="str">
        <f t="shared" si="111"/>
        <v/>
      </c>
      <c r="U406" s="96" t="str">
        <f>IFERROR(IF(P406="","",SUMIF(Movimento!$D$9:$D$7010,Saldo!P406,Movimento!$I$9:$I$7010)+W406)/(V406+X406),"")</f>
        <v/>
      </c>
      <c r="V406" s="94" t="str">
        <f>IFERROR(IF(Cadastro!E406="","",Cadastro!E406),"")</f>
        <v/>
      </c>
      <c r="W406" s="97" t="str">
        <f>IFERROR(IF(Cadastro!I406="","",Cadastro!I406),"")</f>
        <v/>
      </c>
      <c r="X406" s="94" t="str">
        <f>IF(P406="","",SUMIF(Movimento!$D$9:$D$7010,Saldo!P406,Movimento!$G$9:$G$7010))</f>
        <v/>
      </c>
      <c r="Y406" s="94" t="str">
        <f>IF(P406="","",SUMIF(MovSaida!$D$9:$D$7010,Saldo!P406,MovSaida!$F$9:$F$7010))</f>
        <v/>
      </c>
      <c r="Z406" s="94" t="str">
        <f>IFERROR(IF(P406="","",SUMIFS(InvAjust!$G$9:$G$6009,InvAjust!$E$9:$E$6009,Saldo!P406,InvAjust!$C$9:$C$6009,"Add")-SUMIFS(InvAjust!$G$9:$G$6009,InvAjust!$E$9:$E$6009,Saldo!P406,InvAjust!$C$9:$C$6009,"Remove")),"")</f>
        <v/>
      </c>
      <c r="AA406" s="98" t="str">
        <f t="shared" si="112"/>
        <v/>
      </c>
    </row>
    <row r="407" spans="1:27" ht="18.95" customHeight="1" x14ac:dyDescent="0.25">
      <c r="A407" s="82"/>
      <c r="C407" s="89" t="str">
        <f t="shared" si="101"/>
        <v/>
      </c>
      <c r="D407" s="89" t="str">
        <f t="shared" si="102"/>
        <v/>
      </c>
      <c r="E407" s="89" t="str">
        <f t="shared" si="103"/>
        <v/>
      </c>
      <c r="F407" s="89" t="str">
        <f t="shared" si="104"/>
        <v/>
      </c>
      <c r="G407" s="90" t="str">
        <f t="shared" si="105"/>
        <v/>
      </c>
      <c r="H407" s="91" t="str">
        <f t="shared" si="106"/>
        <v/>
      </c>
      <c r="I407" s="91" t="str">
        <f t="shared" si="107"/>
        <v/>
      </c>
      <c r="J407" s="91" t="str">
        <f t="shared" si="108"/>
        <v/>
      </c>
      <c r="K407" s="92" t="str">
        <f t="shared" si="97"/>
        <v/>
      </c>
      <c r="L407" s="92" t="str">
        <f t="shared" si="98"/>
        <v/>
      </c>
      <c r="M407" s="92" t="str">
        <f t="shared" si="99"/>
        <v/>
      </c>
      <c r="N407" s="92" t="str">
        <f t="shared" si="100"/>
        <v/>
      </c>
      <c r="O407" s="76" t="str">
        <f>IF(Cadastro!D407="","",Cadastro!D407)</f>
        <v/>
      </c>
      <c r="P407" s="76" t="str">
        <f>IF(Cadastro!C407="","",Cadastro!C407)</f>
        <v/>
      </c>
      <c r="Q407" s="93" t="str">
        <f t="shared" si="109"/>
        <v/>
      </c>
      <c r="R407" s="94" t="str">
        <f>IF(Cadastro!H407="","",Cadastro!H407)</f>
        <v/>
      </c>
      <c r="S407" s="95" t="str">
        <f t="shared" si="110"/>
        <v/>
      </c>
      <c r="T407" s="96" t="str">
        <f t="shared" si="111"/>
        <v/>
      </c>
      <c r="U407" s="96" t="str">
        <f>IFERROR(IF(P407="","",SUMIF(Movimento!$D$9:$D$7010,Saldo!P407,Movimento!$I$9:$I$7010)+W407)/(V407+X407),"")</f>
        <v/>
      </c>
      <c r="V407" s="94" t="str">
        <f>IFERROR(IF(Cadastro!E407="","",Cadastro!E407),"")</f>
        <v/>
      </c>
      <c r="W407" s="97" t="str">
        <f>IFERROR(IF(Cadastro!I407="","",Cadastro!I407),"")</f>
        <v/>
      </c>
      <c r="X407" s="94" t="str">
        <f>IF(P407="","",SUMIF(Movimento!$D$9:$D$7010,Saldo!P407,Movimento!$G$9:$G$7010))</f>
        <v/>
      </c>
      <c r="Y407" s="94" t="str">
        <f>IF(P407="","",SUMIF(MovSaida!$D$9:$D$7010,Saldo!P407,MovSaida!$F$9:$F$7010))</f>
        <v/>
      </c>
      <c r="Z407" s="94" t="str">
        <f>IFERROR(IF(P407="","",SUMIFS(InvAjust!$G$9:$G$6009,InvAjust!$E$9:$E$6009,Saldo!P407,InvAjust!$C$9:$C$6009,"Add")-SUMIFS(InvAjust!$G$9:$G$6009,InvAjust!$E$9:$E$6009,Saldo!P407,InvAjust!$C$9:$C$6009,"Remove")),"")</f>
        <v/>
      </c>
      <c r="AA407" s="98" t="str">
        <f t="shared" si="112"/>
        <v/>
      </c>
    </row>
    <row r="408" spans="1:27" ht="18.95" customHeight="1" x14ac:dyDescent="0.25">
      <c r="A408" s="82"/>
      <c r="C408" s="89" t="str">
        <f t="shared" si="101"/>
        <v/>
      </c>
      <c r="D408" s="89" t="str">
        <f t="shared" si="102"/>
        <v/>
      </c>
      <c r="E408" s="89" t="str">
        <f t="shared" si="103"/>
        <v/>
      </c>
      <c r="F408" s="89" t="str">
        <f t="shared" si="104"/>
        <v/>
      </c>
      <c r="G408" s="90" t="str">
        <f t="shared" si="105"/>
        <v/>
      </c>
      <c r="H408" s="91" t="str">
        <f t="shared" si="106"/>
        <v/>
      </c>
      <c r="I408" s="91" t="str">
        <f t="shared" si="107"/>
        <v/>
      </c>
      <c r="J408" s="91" t="str">
        <f t="shared" si="108"/>
        <v/>
      </c>
      <c r="K408" s="92" t="str">
        <f t="shared" si="97"/>
        <v/>
      </c>
      <c r="L408" s="92" t="str">
        <f t="shared" si="98"/>
        <v/>
      </c>
      <c r="M408" s="92" t="str">
        <f t="shared" si="99"/>
        <v/>
      </c>
      <c r="N408" s="92" t="str">
        <f t="shared" si="100"/>
        <v/>
      </c>
      <c r="O408" s="76" t="str">
        <f>IF(Cadastro!D408="","",Cadastro!D408)</f>
        <v/>
      </c>
      <c r="P408" s="76" t="str">
        <f>IF(Cadastro!C408="","",Cadastro!C408)</f>
        <v/>
      </c>
      <c r="Q408" s="93" t="str">
        <f t="shared" si="109"/>
        <v/>
      </c>
      <c r="R408" s="94" t="str">
        <f>IF(Cadastro!H408="","",Cadastro!H408)</f>
        <v/>
      </c>
      <c r="S408" s="95" t="str">
        <f t="shared" si="110"/>
        <v/>
      </c>
      <c r="T408" s="96" t="str">
        <f t="shared" si="111"/>
        <v/>
      </c>
      <c r="U408" s="96" t="str">
        <f>IFERROR(IF(P408="","",SUMIF(Movimento!$D$9:$D$7010,Saldo!P408,Movimento!$I$9:$I$7010)+W408)/(V408+X408),"")</f>
        <v/>
      </c>
      <c r="V408" s="94" t="str">
        <f>IFERROR(IF(Cadastro!E408="","",Cadastro!E408),"")</f>
        <v/>
      </c>
      <c r="W408" s="97" t="str">
        <f>IFERROR(IF(Cadastro!I408="","",Cadastro!I408),"")</f>
        <v/>
      </c>
      <c r="X408" s="94" t="str">
        <f>IF(P408="","",SUMIF(Movimento!$D$9:$D$7010,Saldo!P408,Movimento!$G$9:$G$7010))</f>
        <v/>
      </c>
      <c r="Y408" s="94" t="str">
        <f>IF(P408="","",SUMIF(MovSaida!$D$9:$D$7010,Saldo!P408,MovSaida!$F$9:$F$7010))</f>
        <v/>
      </c>
      <c r="Z408" s="94" t="str">
        <f>IFERROR(IF(P408="","",SUMIFS(InvAjust!$G$9:$G$6009,InvAjust!$E$9:$E$6009,Saldo!P408,InvAjust!$C$9:$C$6009,"Add")-SUMIFS(InvAjust!$G$9:$G$6009,InvAjust!$E$9:$E$6009,Saldo!P408,InvAjust!$C$9:$C$6009,"Remove")),"")</f>
        <v/>
      </c>
      <c r="AA408" s="98" t="str">
        <f t="shared" si="112"/>
        <v/>
      </c>
    </row>
    <row r="409" spans="1:27" ht="18.95" customHeight="1" x14ac:dyDescent="0.25">
      <c r="A409" s="82"/>
      <c r="C409" s="89" t="str">
        <f t="shared" si="101"/>
        <v/>
      </c>
      <c r="D409" s="89" t="str">
        <f t="shared" si="102"/>
        <v/>
      </c>
      <c r="E409" s="89" t="str">
        <f t="shared" si="103"/>
        <v/>
      </c>
      <c r="F409" s="89" t="str">
        <f t="shared" si="104"/>
        <v/>
      </c>
      <c r="G409" s="90" t="str">
        <f t="shared" si="105"/>
        <v/>
      </c>
      <c r="H409" s="91" t="str">
        <f t="shared" si="106"/>
        <v/>
      </c>
      <c r="I409" s="91" t="str">
        <f t="shared" si="107"/>
        <v/>
      </c>
      <c r="J409" s="91" t="str">
        <f t="shared" si="108"/>
        <v/>
      </c>
      <c r="K409" s="92" t="str">
        <f t="shared" si="97"/>
        <v/>
      </c>
      <c r="L409" s="92" t="str">
        <f t="shared" si="98"/>
        <v/>
      </c>
      <c r="M409" s="92" t="str">
        <f t="shared" si="99"/>
        <v/>
      </c>
      <c r="N409" s="92" t="str">
        <f t="shared" si="100"/>
        <v/>
      </c>
      <c r="O409" s="76" t="str">
        <f>IF(Cadastro!D409="","",Cadastro!D409)</f>
        <v/>
      </c>
      <c r="P409" s="76" t="str">
        <f>IF(Cadastro!C409="","",Cadastro!C409)</f>
        <v/>
      </c>
      <c r="Q409" s="93" t="str">
        <f t="shared" si="109"/>
        <v/>
      </c>
      <c r="R409" s="94" t="str">
        <f>IF(Cadastro!H409="","",Cadastro!H409)</f>
        <v/>
      </c>
      <c r="S409" s="95" t="str">
        <f t="shared" si="110"/>
        <v/>
      </c>
      <c r="T409" s="96" t="str">
        <f t="shared" si="111"/>
        <v/>
      </c>
      <c r="U409" s="96" t="str">
        <f>IFERROR(IF(P409="","",SUMIF(Movimento!$D$9:$D$7010,Saldo!P409,Movimento!$I$9:$I$7010)+W409)/(V409+X409),"")</f>
        <v/>
      </c>
      <c r="V409" s="94" t="str">
        <f>IFERROR(IF(Cadastro!E409="","",Cadastro!E409),"")</f>
        <v/>
      </c>
      <c r="W409" s="97" t="str">
        <f>IFERROR(IF(Cadastro!I409="","",Cadastro!I409),"")</f>
        <v/>
      </c>
      <c r="X409" s="94" t="str">
        <f>IF(P409="","",SUMIF(Movimento!$D$9:$D$7010,Saldo!P409,Movimento!$G$9:$G$7010))</f>
        <v/>
      </c>
      <c r="Y409" s="94" t="str">
        <f>IF(P409="","",SUMIF(MovSaida!$D$9:$D$7010,Saldo!P409,MovSaida!$F$9:$F$7010))</f>
        <v/>
      </c>
      <c r="Z409" s="94" t="str">
        <f>IFERROR(IF(P409="","",SUMIFS(InvAjust!$G$9:$G$6009,InvAjust!$E$9:$E$6009,Saldo!P409,InvAjust!$C$9:$C$6009,"Add")-SUMIFS(InvAjust!$G$9:$G$6009,InvAjust!$E$9:$E$6009,Saldo!P409,InvAjust!$C$9:$C$6009,"Remove")),"")</f>
        <v/>
      </c>
      <c r="AA409" s="98" t="str">
        <f t="shared" si="112"/>
        <v/>
      </c>
    </row>
    <row r="410" spans="1:27" ht="18.95" customHeight="1" x14ac:dyDescent="0.25">
      <c r="A410" s="82"/>
      <c r="C410" s="89" t="str">
        <f t="shared" si="101"/>
        <v/>
      </c>
      <c r="D410" s="89" t="str">
        <f t="shared" si="102"/>
        <v/>
      </c>
      <c r="E410" s="89" t="str">
        <f t="shared" si="103"/>
        <v/>
      </c>
      <c r="F410" s="89" t="str">
        <f t="shared" si="104"/>
        <v/>
      </c>
      <c r="G410" s="90" t="str">
        <f t="shared" si="105"/>
        <v/>
      </c>
      <c r="H410" s="91" t="str">
        <f t="shared" si="106"/>
        <v/>
      </c>
      <c r="I410" s="91" t="str">
        <f t="shared" si="107"/>
        <v/>
      </c>
      <c r="J410" s="91" t="str">
        <f t="shared" si="108"/>
        <v/>
      </c>
      <c r="K410" s="92" t="str">
        <f t="shared" si="97"/>
        <v/>
      </c>
      <c r="L410" s="92" t="str">
        <f t="shared" si="98"/>
        <v/>
      </c>
      <c r="M410" s="92" t="str">
        <f t="shared" si="99"/>
        <v/>
      </c>
      <c r="N410" s="92" t="str">
        <f t="shared" si="100"/>
        <v/>
      </c>
      <c r="O410" s="76" t="str">
        <f>IF(Cadastro!D410="","",Cadastro!D410)</f>
        <v/>
      </c>
      <c r="P410" s="76" t="str">
        <f>IF(Cadastro!C410="","",Cadastro!C410)</f>
        <v/>
      </c>
      <c r="Q410" s="93" t="str">
        <f t="shared" si="109"/>
        <v/>
      </c>
      <c r="R410" s="94" t="str">
        <f>IF(Cadastro!H410="","",Cadastro!H410)</f>
        <v/>
      </c>
      <c r="S410" s="95" t="str">
        <f t="shared" si="110"/>
        <v/>
      </c>
      <c r="T410" s="96" t="str">
        <f t="shared" si="111"/>
        <v/>
      </c>
      <c r="U410" s="96" t="str">
        <f>IFERROR(IF(P410="","",SUMIF(Movimento!$D$9:$D$7010,Saldo!P410,Movimento!$I$9:$I$7010)+W410)/(V410+X410),"")</f>
        <v/>
      </c>
      <c r="V410" s="94" t="str">
        <f>IFERROR(IF(Cadastro!E410="","",Cadastro!E410),"")</f>
        <v/>
      </c>
      <c r="W410" s="97" t="str">
        <f>IFERROR(IF(Cadastro!I410="","",Cadastro!I410),"")</f>
        <v/>
      </c>
      <c r="X410" s="94" t="str">
        <f>IF(P410="","",SUMIF(Movimento!$D$9:$D$7010,Saldo!P410,Movimento!$G$9:$G$7010))</f>
        <v/>
      </c>
      <c r="Y410" s="94" t="str">
        <f>IF(P410="","",SUMIF(MovSaida!$D$9:$D$7010,Saldo!P410,MovSaida!$F$9:$F$7010))</f>
        <v/>
      </c>
      <c r="Z410" s="94" t="str">
        <f>IFERROR(IF(P410="","",SUMIFS(InvAjust!$G$9:$G$6009,InvAjust!$E$9:$E$6009,Saldo!P410,InvAjust!$C$9:$C$6009,"Add")-SUMIFS(InvAjust!$G$9:$G$6009,InvAjust!$E$9:$E$6009,Saldo!P410,InvAjust!$C$9:$C$6009,"Remove")),"")</f>
        <v/>
      </c>
      <c r="AA410" s="98" t="str">
        <f t="shared" si="112"/>
        <v/>
      </c>
    </row>
    <row r="411" spans="1:27" ht="18.95" customHeight="1" x14ac:dyDescent="0.25">
      <c r="A411" s="82"/>
      <c r="C411" s="89" t="str">
        <f t="shared" si="101"/>
        <v/>
      </c>
      <c r="D411" s="89" t="str">
        <f t="shared" si="102"/>
        <v/>
      </c>
      <c r="E411" s="89" t="str">
        <f t="shared" si="103"/>
        <v/>
      </c>
      <c r="F411" s="89" t="str">
        <f t="shared" si="104"/>
        <v/>
      </c>
      <c r="G411" s="90" t="str">
        <f t="shared" si="105"/>
        <v/>
      </c>
      <c r="H411" s="91" t="str">
        <f t="shared" si="106"/>
        <v/>
      </c>
      <c r="I411" s="91" t="str">
        <f t="shared" si="107"/>
        <v/>
      </c>
      <c r="J411" s="91" t="str">
        <f t="shared" si="108"/>
        <v/>
      </c>
      <c r="K411" s="92" t="str">
        <f t="shared" si="97"/>
        <v/>
      </c>
      <c r="L411" s="92" t="str">
        <f t="shared" si="98"/>
        <v/>
      </c>
      <c r="M411" s="92" t="str">
        <f t="shared" si="99"/>
        <v/>
      </c>
      <c r="N411" s="92" t="str">
        <f t="shared" si="100"/>
        <v/>
      </c>
      <c r="O411" s="76" t="str">
        <f>IF(Cadastro!D411="","",Cadastro!D411)</f>
        <v/>
      </c>
      <c r="P411" s="76" t="str">
        <f>IF(Cadastro!C411="","",Cadastro!C411)</f>
        <v/>
      </c>
      <c r="Q411" s="93" t="str">
        <f t="shared" si="109"/>
        <v/>
      </c>
      <c r="R411" s="94" t="str">
        <f>IF(Cadastro!H411="","",Cadastro!H411)</f>
        <v/>
      </c>
      <c r="S411" s="95" t="str">
        <f t="shared" si="110"/>
        <v/>
      </c>
      <c r="T411" s="96" t="str">
        <f t="shared" si="111"/>
        <v/>
      </c>
      <c r="U411" s="96" t="str">
        <f>IFERROR(IF(P411="","",SUMIF(Movimento!$D$9:$D$7010,Saldo!P411,Movimento!$I$9:$I$7010)+W411)/(V411+X411),"")</f>
        <v/>
      </c>
      <c r="V411" s="94" t="str">
        <f>IFERROR(IF(Cadastro!E411="","",Cadastro!E411),"")</f>
        <v/>
      </c>
      <c r="W411" s="97" t="str">
        <f>IFERROR(IF(Cadastro!I411="","",Cadastro!I411),"")</f>
        <v/>
      </c>
      <c r="X411" s="94" t="str">
        <f>IF(P411="","",SUMIF(Movimento!$D$9:$D$7010,Saldo!P411,Movimento!$G$9:$G$7010))</f>
        <v/>
      </c>
      <c r="Y411" s="94" t="str">
        <f>IF(P411="","",SUMIF(MovSaida!$D$9:$D$7010,Saldo!P411,MovSaida!$F$9:$F$7010))</f>
        <v/>
      </c>
      <c r="Z411" s="94" t="str">
        <f>IFERROR(IF(P411="","",SUMIFS(InvAjust!$G$9:$G$6009,InvAjust!$E$9:$E$6009,Saldo!P411,InvAjust!$C$9:$C$6009,"Add")-SUMIFS(InvAjust!$G$9:$G$6009,InvAjust!$E$9:$E$6009,Saldo!P411,InvAjust!$C$9:$C$6009,"Remove")),"")</f>
        <v/>
      </c>
      <c r="AA411" s="98" t="str">
        <f t="shared" si="112"/>
        <v/>
      </c>
    </row>
    <row r="412" spans="1:27" ht="18.95" customHeight="1" x14ac:dyDescent="0.25">
      <c r="A412" s="82"/>
      <c r="C412" s="89" t="str">
        <f t="shared" si="101"/>
        <v/>
      </c>
      <c r="D412" s="89" t="str">
        <f t="shared" si="102"/>
        <v/>
      </c>
      <c r="E412" s="89" t="str">
        <f t="shared" si="103"/>
        <v/>
      </c>
      <c r="F412" s="89" t="str">
        <f t="shared" si="104"/>
        <v/>
      </c>
      <c r="G412" s="90" t="str">
        <f t="shared" si="105"/>
        <v/>
      </c>
      <c r="H412" s="91" t="str">
        <f t="shared" si="106"/>
        <v/>
      </c>
      <c r="I412" s="91" t="str">
        <f t="shared" si="107"/>
        <v/>
      </c>
      <c r="J412" s="91" t="str">
        <f t="shared" si="108"/>
        <v/>
      </c>
      <c r="K412" s="92" t="str">
        <f t="shared" si="97"/>
        <v/>
      </c>
      <c r="L412" s="92" t="str">
        <f t="shared" si="98"/>
        <v/>
      </c>
      <c r="M412" s="92" t="str">
        <f t="shared" si="99"/>
        <v/>
      </c>
      <c r="N412" s="92" t="str">
        <f t="shared" si="100"/>
        <v/>
      </c>
      <c r="O412" s="76" t="str">
        <f>IF(Cadastro!D412="","",Cadastro!D412)</f>
        <v/>
      </c>
      <c r="P412" s="76" t="str">
        <f>IF(Cadastro!C412="","",Cadastro!C412)</f>
        <v/>
      </c>
      <c r="Q412" s="93" t="str">
        <f t="shared" si="109"/>
        <v/>
      </c>
      <c r="R412" s="94" t="str">
        <f>IF(Cadastro!H412="","",Cadastro!H412)</f>
        <v/>
      </c>
      <c r="S412" s="95" t="str">
        <f t="shared" si="110"/>
        <v/>
      </c>
      <c r="T412" s="96" t="str">
        <f t="shared" si="111"/>
        <v/>
      </c>
      <c r="U412" s="96" t="str">
        <f>IFERROR(IF(P412="","",SUMIF(Movimento!$D$9:$D$7010,Saldo!P412,Movimento!$I$9:$I$7010)+W412)/(V412+X412),"")</f>
        <v/>
      </c>
      <c r="V412" s="94" t="str">
        <f>IFERROR(IF(Cadastro!E412="","",Cadastro!E412),"")</f>
        <v/>
      </c>
      <c r="W412" s="97" t="str">
        <f>IFERROR(IF(Cadastro!I412="","",Cadastro!I412),"")</f>
        <v/>
      </c>
      <c r="X412" s="94" t="str">
        <f>IF(P412="","",SUMIF(Movimento!$D$9:$D$7010,Saldo!P412,Movimento!$G$9:$G$7010))</f>
        <v/>
      </c>
      <c r="Y412" s="94" t="str">
        <f>IF(P412="","",SUMIF(MovSaida!$D$9:$D$7010,Saldo!P412,MovSaida!$F$9:$F$7010))</f>
        <v/>
      </c>
      <c r="Z412" s="94" t="str">
        <f>IFERROR(IF(P412="","",SUMIFS(InvAjust!$G$9:$G$6009,InvAjust!$E$9:$E$6009,Saldo!P412,InvAjust!$C$9:$C$6009,"Add")-SUMIFS(InvAjust!$G$9:$G$6009,InvAjust!$E$9:$E$6009,Saldo!P412,InvAjust!$C$9:$C$6009,"Remove")),"")</f>
        <v/>
      </c>
      <c r="AA412" s="98" t="str">
        <f t="shared" si="112"/>
        <v/>
      </c>
    </row>
    <row r="413" spans="1:27" ht="18.95" customHeight="1" x14ac:dyDescent="0.25">
      <c r="A413" s="82"/>
      <c r="C413" s="89" t="str">
        <f t="shared" si="101"/>
        <v/>
      </c>
      <c r="D413" s="89" t="str">
        <f t="shared" si="102"/>
        <v/>
      </c>
      <c r="E413" s="89" t="str">
        <f t="shared" si="103"/>
        <v/>
      </c>
      <c r="F413" s="89" t="str">
        <f t="shared" si="104"/>
        <v/>
      </c>
      <c r="G413" s="90" t="str">
        <f t="shared" si="105"/>
        <v/>
      </c>
      <c r="H413" s="91" t="str">
        <f t="shared" si="106"/>
        <v/>
      </c>
      <c r="I413" s="91" t="str">
        <f t="shared" si="107"/>
        <v/>
      </c>
      <c r="J413" s="91" t="str">
        <f t="shared" si="108"/>
        <v/>
      </c>
      <c r="K413" s="92" t="str">
        <f t="shared" si="97"/>
        <v/>
      </c>
      <c r="L413" s="92" t="str">
        <f t="shared" si="98"/>
        <v/>
      </c>
      <c r="M413" s="92" t="str">
        <f t="shared" si="99"/>
        <v/>
      </c>
      <c r="N413" s="92" t="str">
        <f t="shared" si="100"/>
        <v/>
      </c>
      <c r="O413" s="76" t="str">
        <f>IF(Cadastro!D413="","",Cadastro!D413)</f>
        <v/>
      </c>
      <c r="P413" s="76" t="str">
        <f>IF(Cadastro!C413="","",Cadastro!C413)</f>
        <v/>
      </c>
      <c r="Q413" s="93" t="str">
        <f t="shared" si="109"/>
        <v/>
      </c>
      <c r="R413" s="94" t="str">
        <f>IF(Cadastro!H413="","",Cadastro!H413)</f>
        <v/>
      </c>
      <c r="S413" s="95" t="str">
        <f t="shared" si="110"/>
        <v/>
      </c>
      <c r="T413" s="96" t="str">
        <f t="shared" si="111"/>
        <v/>
      </c>
      <c r="U413" s="96" t="str">
        <f>IFERROR(IF(P413="","",SUMIF(Movimento!$D$9:$D$7010,Saldo!P413,Movimento!$I$9:$I$7010)+W413)/(V413+X413),"")</f>
        <v/>
      </c>
      <c r="V413" s="94" t="str">
        <f>IFERROR(IF(Cadastro!E413="","",Cadastro!E413),"")</f>
        <v/>
      </c>
      <c r="W413" s="97" t="str">
        <f>IFERROR(IF(Cadastro!I413="","",Cadastro!I413),"")</f>
        <v/>
      </c>
      <c r="X413" s="94" t="str">
        <f>IF(P413="","",SUMIF(Movimento!$D$9:$D$7010,Saldo!P413,Movimento!$G$9:$G$7010))</f>
        <v/>
      </c>
      <c r="Y413" s="94" t="str">
        <f>IF(P413="","",SUMIF(MovSaida!$D$9:$D$7010,Saldo!P413,MovSaida!$F$9:$F$7010))</f>
        <v/>
      </c>
      <c r="Z413" s="94" t="str">
        <f>IFERROR(IF(P413="","",SUMIFS(InvAjust!$G$9:$G$6009,InvAjust!$E$9:$E$6009,Saldo!P413,InvAjust!$C$9:$C$6009,"Add")-SUMIFS(InvAjust!$G$9:$G$6009,InvAjust!$E$9:$E$6009,Saldo!P413,InvAjust!$C$9:$C$6009,"Remove")),"")</f>
        <v/>
      </c>
      <c r="AA413" s="98" t="str">
        <f t="shared" si="112"/>
        <v/>
      </c>
    </row>
    <row r="414" spans="1:27" ht="18.95" customHeight="1" x14ac:dyDescent="0.25">
      <c r="A414" s="82"/>
      <c r="C414" s="89" t="str">
        <f t="shared" si="101"/>
        <v/>
      </c>
      <c r="D414" s="89" t="str">
        <f t="shared" si="102"/>
        <v/>
      </c>
      <c r="E414" s="89" t="str">
        <f t="shared" si="103"/>
        <v/>
      </c>
      <c r="F414" s="89" t="str">
        <f t="shared" si="104"/>
        <v/>
      </c>
      <c r="G414" s="90" t="str">
        <f t="shared" si="105"/>
        <v/>
      </c>
      <c r="H414" s="91" t="str">
        <f t="shared" si="106"/>
        <v/>
      </c>
      <c r="I414" s="91" t="str">
        <f t="shared" si="107"/>
        <v/>
      </c>
      <c r="J414" s="91" t="str">
        <f t="shared" si="108"/>
        <v/>
      </c>
      <c r="K414" s="92" t="str">
        <f t="shared" si="97"/>
        <v/>
      </c>
      <c r="L414" s="92" t="str">
        <f t="shared" si="98"/>
        <v/>
      </c>
      <c r="M414" s="92" t="str">
        <f t="shared" si="99"/>
        <v/>
      </c>
      <c r="N414" s="92" t="str">
        <f t="shared" si="100"/>
        <v/>
      </c>
      <c r="O414" s="76" t="str">
        <f>IF(Cadastro!D414="","",Cadastro!D414)</f>
        <v/>
      </c>
      <c r="P414" s="76" t="str">
        <f>IF(Cadastro!C414="","",Cadastro!C414)</f>
        <v/>
      </c>
      <c r="Q414" s="93" t="str">
        <f t="shared" si="109"/>
        <v/>
      </c>
      <c r="R414" s="94" t="str">
        <f>IF(Cadastro!H414="","",Cadastro!H414)</f>
        <v/>
      </c>
      <c r="S414" s="95" t="str">
        <f t="shared" si="110"/>
        <v/>
      </c>
      <c r="T414" s="96" t="str">
        <f t="shared" si="111"/>
        <v/>
      </c>
      <c r="U414" s="96" t="str">
        <f>IFERROR(IF(P414="","",SUMIF(Movimento!$D$9:$D$7010,Saldo!P414,Movimento!$I$9:$I$7010)+W414)/(V414+X414),"")</f>
        <v/>
      </c>
      <c r="V414" s="94" t="str">
        <f>IFERROR(IF(Cadastro!E414="","",Cadastro!E414),"")</f>
        <v/>
      </c>
      <c r="W414" s="97" t="str">
        <f>IFERROR(IF(Cadastro!I414="","",Cadastro!I414),"")</f>
        <v/>
      </c>
      <c r="X414" s="94" t="str">
        <f>IF(P414="","",SUMIF(Movimento!$D$9:$D$7010,Saldo!P414,Movimento!$G$9:$G$7010))</f>
        <v/>
      </c>
      <c r="Y414" s="94" t="str">
        <f>IF(P414="","",SUMIF(MovSaida!$D$9:$D$7010,Saldo!P414,MovSaida!$F$9:$F$7010))</f>
        <v/>
      </c>
      <c r="Z414" s="94" t="str">
        <f>IFERROR(IF(P414="","",SUMIFS(InvAjust!$G$9:$G$6009,InvAjust!$E$9:$E$6009,Saldo!P414,InvAjust!$C$9:$C$6009,"Add")-SUMIFS(InvAjust!$G$9:$G$6009,InvAjust!$E$9:$E$6009,Saldo!P414,InvAjust!$C$9:$C$6009,"Remove")),"")</f>
        <v/>
      </c>
      <c r="AA414" s="98" t="str">
        <f t="shared" si="112"/>
        <v/>
      </c>
    </row>
    <row r="415" spans="1:27" ht="18.95" customHeight="1" x14ac:dyDescent="0.25">
      <c r="A415" s="82"/>
      <c r="C415" s="89" t="str">
        <f t="shared" si="101"/>
        <v/>
      </c>
      <c r="D415" s="89" t="str">
        <f t="shared" si="102"/>
        <v/>
      </c>
      <c r="E415" s="89" t="str">
        <f t="shared" si="103"/>
        <v/>
      </c>
      <c r="F415" s="89" t="str">
        <f t="shared" si="104"/>
        <v/>
      </c>
      <c r="G415" s="90" t="str">
        <f t="shared" si="105"/>
        <v/>
      </c>
      <c r="H415" s="91" t="str">
        <f t="shared" si="106"/>
        <v/>
      </c>
      <c r="I415" s="91" t="str">
        <f t="shared" si="107"/>
        <v/>
      </c>
      <c r="J415" s="91" t="str">
        <f t="shared" si="108"/>
        <v/>
      </c>
      <c r="K415" s="92" t="str">
        <f t="shared" si="97"/>
        <v/>
      </c>
      <c r="L415" s="92" t="str">
        <f t="shared" si="98"/>
        <v/>
      </c>
      <c r="M415" s="92" t="str">
        <f t="shared" si="99"/>
        <v/>
      </c>
      <c r="N415" s="92" t="str">
        <f t="shared" si="100"/>
        <v/>
      </c>
      <c r="O415" s="76" t="str">
        <f>IF(Cadastro!D415="","",Cadastro!D415)</f>
        <v/>
      </c>
      <c r="P415" s="76" t="str">
        <f>IF(Cadastro!C415="","",Cadastro!C415)</f>
        <v/>
      </c>
      <c r="Q415" s="93" t="str">
        <f t="shared" si="109"/>
        <v/>
      </c>
      <c r="R415" s="94" t="str">
        <f>IF(Cadastro!H415="","",Cadastro!H415)</f>
        <v/>
      </c>
      <c r="S415" s="95" t="str">
        <f t="shared" si="110"/>
        <v/>
      </c>
      <c r="T415" s="96" t="str">
        <f t="shared" si="111"/>
        <v/>
      </c>
      <c r="U415" s="96" t="str">
        <f>IFERROR(IF(P415="","",SUMIF(Movimento!$D$9:$D$7010,Saldo!P415,Movimento!$I$9:$I$7010)+W415)/(V415+X415),"")</f>
        <v/>
      </c>
      <c r="V415" s="94" t="str">
        <f>IFERROR(IF(Cadastro!E415="","",Cadastro!E415),"")</f>
        <v/>
      </c>
      <c r="W415" s="97" t="str">
        <f>IFERROR(IF(Cadastro!I415="","",Cadastro!I415),"")</f>
        <v/>
      </c>
      <c r="X415" s="94" t="str">
        <f>IF(P415="","",SUMIF(Movimento!$D$9:$D$7010,Saldo!P415,Movimento!$G$9:$G$7010))</f>
        <v/>
      </c>
      <c r="Y415" s="94" t="str">
        <f>IF(P415="","",SUMIF(MovSaida!$D$9:$D$7010,Saldo!P415,MovSaida!$F$9:$F$7010))</f>
        <v/>
      </c>
      <c r="Z415" s="94" t="str">
        <f>IFERROR(IF(P415="","",SUMIFS(InvAjust!$G$9:$G$6009,InvAjust!$E$9:$E$6009,Saldo!P415,InvAjust!$C$9:$C$6009,"Add")-SUMIFS(InvAjust!$G$9:$G$6009,InvAjust!$E$9:$E$6009,Saldo!P415,InvAjust!$C$9:$C$6009,"Remove")),"")</f>
        <v/>
      </c>
      <c r="AA415" s="98" t="str">
        <f t="shared" si="112"/>
        <v/>
      </c>
    </row>
    <row r="416" spans="1:27" ht="18.95" customHeight="1" x14ac:dyDescent="0.25">
      <c r="A416" s="82"/>
      <c r="C416" s="89" t="str">
        <f t="shared" si="101"/>
        <v/>
      </c>
      <c r="D416" s="89" t="str">
        <f t="shared" si="102"/>
        <v/>
      </c>
      <c r="E416" s="89" t="str">
        <f t="shared" si="103"/>
        <v/>
      </c>
      <c r="F416" s="89" t="str">
        <f t="shared" si="104"/>
        <v/>
      </c>
      <c r="G416" s="90" t="str">
        <f t="shared" si="105"/>
        <v/>
      </c>
      <c r="H416" s="91" t="str">
        <f t="shared" si="106"/>
        <v/>
      </c>
      <c r="I416" s="91" t="str">
        <f t="shared" si="107"/>
        <v/>
      </c>
      <c r="J416" s="91" t="str">
        <f t="shared" si="108"/>
        <v/>
      </c>
      <c r="K416" s="92" t="str">
        <f t="shared" si="97"/>
        <v/>
      </c>
      <c r="L416" s="92" t="str">
        <f t="shared" si="98"/>
        <v/>
      </c>
      <c r="M416" s="92" t="str">
        <f t="shared" si="99"/>
        <v/>
      </c>
      <c r="N416" s="92" t="str">
        <f t="shared" si="100"/>
        <v/>
      </c>
      <c r="O416" s="76" t="str">
        <f>IF(Cadastro!D416="","",Cadastro!D416)</f>
        <v/>
      </c>
      <c r="P416" s="76" t="str">
        <f>IF(Cadastro!C416="","",Cadastro!C416)</f>
        <v/>
      </c>
      <c r="Q416" s="93" t="str">
        <f t="shared" si="109"/>
        <v/>
      </c>
      <c r="R416" s="94" t="str">
        <f>IF(Cadastro!H416="","",Cadastro!H416)</f>
        <v/>
      </c>
      <c r="S416" s="95" t="str">
        <f t="shared" si="110"/>
        <v/>
      </c>
      <c r="T416" s="96" t="str">
        <f t="shared" si="111"/>
        <v/>
      </c>
      <c r="U416" s="96" t="str">
        <f>IFERROR(IF(P416="","",SUMIF(Movimento!$D$9:$D$7010,Saldo!P416,Movimento!$I$9:$I$7010)+W416)/(V416+X416),"")</f>
        <v/>
      </c>
      <c r="V416" s="94" t="str">
        <f>IFERROR(IF(Cadastro!E416="","",Cadastro!E416),"")</f>
        <v/>
      </c>
      <c r="W416" s="97" t="str">
        <f>IFERROR(IF(Cadastro!I416="","",Cadastro!I416),"")</f>
        <v/>
      </c>
      <c r="X416" s="94" t="str">
        <f>IF(P416="","",SUMIF(Movimento!$D$9:$D$7010,Saldo!P416,Movimento!$G$9:$G$7010))</f>
        <v/>
      </c>
      <c r="Y416" s="94" t="str">
        <f>IF(P416="","",SUMIF(MovSaida!$D$9:$D$7010,Saldo!P416,MovSaida!$F$9:$F$7010))</f>
        <v/>
      </c>
      <c r="Z416" s="94" t="str">
        <f>IFERROR(IF(P416="","",SUMIFS(InvAjust!$G$9:$G$6009,InvAjust!$E$9:$E$6009,Saldo!P416,InvAjust!$C$9:$C$6009,"Add")-SUMIFS(InvAjust!$G$9:$G$6009,InvAjust!$E$9:$E$6009,Saldo!P416,InvAjust!$C$9:$C$6009,"Remove")),"")</f>
        <v/>
      </c>
      <c r="AA416" s="98" t="str">
        <f t="shared" si="112"/>
        <v/>
      </c>
    </row>
    <row r="417" spans="1:27" ht="18.95" customHeight="1" x14ac:dyDescent="0.25">
      <c r="A417" s="82"/>
      <c r="C417" s="89" t="str">
        <f t="shared" si="101"/>
        <v/>
      </c>
      <c r="D417" s="89" t="str">
        <f t="shared" si="102"/>
        <v/>
      </c>
      <c r="E417" s="89" t="str">
        <f t="shared" si="103"/>
        <v/>
      </c>
      <c r="F417" s="89" t="str">
        <f t="shared" si="104"/>
        <v/>
      </c>
      <c r="G417" s="90" t="str">
        <f t="shared" si="105"/>
        <v/>
      </c>
      <c r="H417" s="91" t="str">
        <f t="shared" si="106"/>
        <v/>
      </c>
      <c r="I417" s="91" t="str">
        <f t="shared" si="107"/>
        <v/>
      </c>
      <c r="J417" s="91" t="str">
        <f t="shared" si="108"/>
        <v/>
      </c>
      <c r="K417" s="92" t="str">
        <f t="shared" si="97"/>
        <v/>
      </c>
      <c r="L417" s="92" t="str">
        <f t="shared" si="98"/>
        <v/>
      </c>
      <c r="M417" s="92" t="str">
        <f t="shared" si="99"/>
        <v/>
      </c>
      <c r="N417" s="92" t="str">
        <f t="shared" si="100"/>
        <v/>
      </c>
      <c r="O417" s="76" t="str">
        <f>IF(Cadastro!D417="","",Cadastro!D417)</f>
        <v/>
      </c>
      <c r="P417" s="76" t="str">
        <f>IF(Cadastro!C417="","",Cadastro!C417)</f>
        <v/>
      </c>
      <c r="Q417" s="93" t="str">
        <f t="shared" si="109"/>
        <v/>
      </c>
      <c r="R417" s="94" t="str">
        <f>IF(Cadastro!H417="","",Cadastro!H417)</f>
        <v/>
      </c>
      <c r="S417" s="95" t="str">
        <f t="shared" si="110"/>
        <v/>
      </c>
      <c r="T417" s="96" t="str">
        <f t="shared" si="111"/>
        <v/>
      </c>
      <c r="U417" s="96" t="str">
        <f>IFERROR(IF(P417="","",SUMIF(Movimento!$D$9:$D$7010,Saldo!P417,Movimento!$I$9:$I$7010)+W417)/(V417+X417),"")</f>
        <v/>
      </c>
      <c r="V417" s="94" t="str">
        <f>IFERROR(IF(Cadastro!E417="","",Cadastro!E417),"")</f>
        <v/>
      </c>
      <c r="W417" s="97" t="str">
        <f>IFERROR(IF(Cadastro!I417="","",Cadastro!I417),"")</f>
        <v/>
      </c>
      <c r="X417" s="94" t="str">
        <f>IF(P417="","",SUMIF(Movimento!$D$9:$D$7010,Saldo!P417,Movimento!$G$9:$G$7010))</f>
        <v/>
      </c>
      <c r="Y417" s="94" t="str">
        <f>IF(P417="","",SUMIF(MovSaida!$D$9:$D$7010,Saldo!P417,MovSaida!$F$9:$F$7010))</f>
        <v/>
      </c>
      <c r="Z417" s="94" t="str">
        <f>IFERROR(IF(P417="","",SUMIFS(InvAjust!$G$9:$G$6009,InvAjust!$E$9:$E$6009,Saldo!P417,InvAjust!$C$9:$C$6009,"Add")-SUMIFS(InvAjust!$G$9:$G$6009,InvAjust!$E$9:$E$6009,Saldo!P417,InvAjust!$C$9:$C$6009,"Remove")),"")</f>
        <v/>
      </c>
      <c r="AA417" s="98" t="str">
        <f t="shared" si="112"/>
        <v/>
      </c>
    </row>
    <row r="418" spans="1:27" ht="18.95" customHeight="1" x14ac:dyDescent="0.25">
      <c r="A418" s="82"/>
      <c r="C418" s="89" t="str">
        <f t="shared" si="101"/>
        <v/>
      </c>
      <c r="D418" s="89" t="str">
        <f t="shared" si="102"/>
        <v/>
      </c>
      <c r="E418" s="89" t="str">
        <f t="shared" si="103"/>
        <v/>
      </c>
      <c r="F418" s="89" t="str">
        <f t="shared" si="104"/>
        <v/>
      </c>
      <c r="G418" s="90" t="str">
        <f t="shared" si="105"/>
        <v/>
      </c>
      <c r="H418" s="91" t="str">
        <f t="shared" si="106"/>
        <v/>
      </c>
      <c r="I418" s="91" t="str">
        <f t="shared" si="107"/>
        <v/>
      </c>
      <c r="J418" s="91" t="str">
        <f t="shared" si="108"/>
        <v/>
      </c>
      <c r="K418" s="92" t="str">
        <f t="shared" si="97"/>
        <v/>
      </c>
      <c r="L418" s="92" t="str">
        <f t="shared" si="98"/>
        <v/>
      </c>
      <c r="M418" s="92" t="str">
        <f t="shared" si="99"/>
        <v/>
      </c>
      <c r="N418" s="92" t="str">
        <f t="shared" si="100"/>
        <v/>
      </c>
      <c r="O418" s="76" t="str">
        <f>IF(Cadastro!D418="","",Cadastro!D418)</f>
        <v/>
      </c>
      <c r="P418" s="76" t="str">
        <f>IF(Cadastro!C418="","",Cadastro!C418)</f>
        <v/>
      </c>
      <c r="Q418" s="93" t="str">
        <f t="shared" si="109"/>
        <v/>
      </c>
      <c r="R418" s="94" t="str">
        <f>IF(Cadastro!H418="","",Cadastro!H418)</f>
        <v/>
      </c>
      <c r="S418" s="95" t="str">
        <f t="shared" si="110"/>
        <v/>
      </c>
      <c r="T418" s="96" t="str">
        <f t="shared" si="111"/>
        <v/>
      </c>
      <c r="U418" s="96" t="str">
        <f>IFERROR(IF(P418="","",SUMIF(Movimento!$D$9:$D$7010,Saldo!P418,Movimento!$I$9:$I$7010)+W418)/(V418+X418),"")</f>
        <v/>
      </c>
      <c r="V418" s="94" t="str">
        <f>IFERROR(IF(Cadastro!E418="","",Cadastro!E418),"")</f>
        <v/>
      </c>
      <c r="W418" s="97" t="str">
        <f>IFERROR(IF(Cadastro!I418="","",Cadastro!I418),"")</f>
        <v/>
      </c>
      <c r="X418" s="94" t="str">
        <f>IF(P418="","",SUMIF(Movimento!$D$9:$D$7010,Saldo!P418,Movimento!$G$9:$G$7010))</f>
        <v/>
      </c>
      <c r="Y418" s="94" t="str">
        <f>IF(P418="","",SUMIF(MovSaida!$D$9:$D$7010,Saldo!P418,MovSaida!$F$9:$F$7010))</f>
        <v/>
      </c>
      <c r="Z418" s="94" t="str">
        <f>IFERROR(IF(P418="","",SUMIFS(InvAjust!$G$9:$G$6009,InvAjust!$E$9:$E$6009,Saldo!P418,InvAjust!$C$9:$C$6009,"Add")-SUMIFS(InvAjust!$G$9:$G$6009,InvAjust!$E$9:$E$6009,Saldo!P418,InvAjust!$C$9:$C$6009,"Remove")),"")</f>
        <v/>
      </c>
      <c r="AA418" s="98" t="str">
        <f t="shared" si="112"/>
        <v/>
      </c>
    </row>
    <row r="419" spans="1:27" ht="18.95" customHeight="1" x14ac:dyDescent="0.25">
      <c r="A419" s="82"/>
      <c r="C419" s="89" t="str">
        <f t="shared" si="101"/>
        <v/>
      </c>
      <c r="D419" s="89" t="str">
        <f t="shared" si="102"/>
        <v/>
      </c>
      <c r="E419" s="89" t="str">
        <f t="shared" si="103"/>
        <v/>
      </c>
      <c r="F419" s="89" t="str">
        <f t="shared" si="104"/>
        <v/>
      </c>
      <c r="G419" s="90" t="str">
        <f t="shared" si="105"/>
        <v/>
      </c>
      <c r="H419" s="91" t="str">
        <f t="shared" si="106"/>
        <v/>
      </c>
      <c r="I419" s="91" t="str">
        <f t="shared" si="107"/>
        <v/>
      </c>
      <c r="J419" s="91" t="str">
        <f t="shared" si="108"/>
        <v/>
      </c>
      <c r="K419" s="92" t="str">
        <f t="shared" si="97"/>
        <v/>
      </c>
      <c r="L419" s="92" t="str">
        <f t="shared" si="98"/>
        <v/>
      </c>
      <c r="M419" s="92" t="str">
        <f t="shared" si="99"/>
        <v/>
      </c>
      <c r="N419" s="92" t="str">
        <f t="shared" si="100"/>
        <v/>
      </c>
      <c r="O419" s="76" t="str">
        <f>IF(Cadastro!D419="","",Cadastro!D419)</f>
        <v/>
      </c>
      <c r="P419" s="76" t="str">
        <f>IF(Cadastro!C419="","",Cadastro!C419)</f>
        <v/>
      </c>
      <c r="Q419" s="93" t="str">
        <f t="shared" si="109"/>
        <v/>
      </c>
      <c r="R419" s="94" t="str">
        <f>IF(Cadastro!H419="","",Cadastro!H419)</f>
        <v/>
      </c>
      <c r="S419" s="95" t="str">
        <f t="shared" si="110"/>
        <v/>
      </c>
      <c r="T419" s="96" t="str">
        <f t="shared" si="111"/>
        <v/>
      </c>
      <c r="U419" s="96" t="str">
        <f>IFERROR(IF(P419="","",SUMIF(Movimento!$D$9:$D$7010,Saldo!P419,Movimento!$I$9:$I$7010)+W419)/(V419+X419),"")</f>
        <v/>
      </c>
      <c r="V419" s="94" t="str">
        <f>IFERROR(IF(Cadastro!E419="","",Cadastro!E419),"")</f>
        <v/>
      </c>
      <c r="W419" s="97" t="str">
        <f>IFERROR(IF(Cadastro!I419="","",Cadastro!I419),"")</f>
        <v/>
      </c>
      <c r="X419" s="94" t="str">
        <f>IF(P419="","",SUMIF(Movimento!$D$9:$D$7010,Saldo!P419,Movimento!$G$9:$G$7010))</f>
        <v/>
      </c>
      <c r="Y419" s="94" t="str">
        <f>IF(P419="","",SUMIF(MovSaida!$D$9:$D$7010,Saldo!P419,MovSaida!$F$9:$F$7010))</f>
        <v/>
      </c>
      <c r="Z419" s="94" t="str">
        <f>IFERROR(IF(P419="","",SUMIFS(InvAjust!$G$9:$G$6009,InvAjust!$E$9:$E$6009,Saldo!P419,InvAjust!$C$9:$C$6009,"Add")-SUMIFS(InvAjust!$G$9:$G$6009,InvAjust!$E$9:$E$6009,Saldo!P419,InvAjust!$C$9:$C$6009,"Remove")),"")</f>
        <v/>
      </c>
      <c r="AA419" s="98" t="str">
        <f t="shared" si="112"/>
        <v/>
      </c>
    </row>
    <row r="420" spans="1:27" ht="18.95" customHeight="1" x14ac:dyDescent="0.25">
      <c r="A420" s="82"/>
      <c r="C420" s="89" t="str">
        <f t="shared" si="101"/>
        <v/>
      </c>
      <c r="D420" s="89" t="str">
        <f t="shared" si="102"/>
        <v/>
      </c>
      <c r="E420" s="89" t="str">
        <f t="shared" si="103"/>
        <v/>
      </c>
      <c r="F420" s="89" t="str">
        <f t="shared" si="104"/>
        <v/>
      </c>
      <c r="G420" s="90" t="str">
        <f t="shared" si="105"/>
        <v/>
      </c>
      <c r="H420" s="91" t="str">
        <f t="shared" si="106"/>
        <v/>
      </c>
      <c r="I420" s="91" t="str">
        <f t="shared" si="107"/>
        <v/>
      </c>
      <c r="J420" s="91" t="str">
        <f t="shared" si="108"/>
        <v/>
      </c>
      <c r="K420" s="92" t="str">
        <f t="shared" si="97"/>
        <v/>
      </c>
      <c r="L420" s="92" t="str">
        <f t="shared" si="98"/>
        <v/>
      </c>
      <c r="M420" s="92" t="str">
        <f t="shared" si="99"/>
        <v/>
      </c>
      <c r="N420" s="92" t="str">
        <f t="shared" si="100"/>
        <v/>
      </c>
      <c r="O420" s="76" t="str">
        <f>IF(Cadastro!D420="","",Cadastro!D420)</f>
        <v/>
      </c>
      <c r="P420" s="76" t="str">
        <f>IF(Cadastro!C420="","",Cadastro!C420)</f>
        <v/>
      </c>
      <c r="Q420" s="93" t="str">
        <f t="shared" si="109"/>
        <v/>
      </c>
      <c r="R420" s="94" t="str">
        <f>IF(Cadastro!H420="","",Cadastro!H420)</f>
        <v/>
      </c>
      <c r="S420" s="95" t="str">
        <f t="shared" si="110"/>
        <v/>
      </c>
      <c r="T420" s="96" t="str">
        <f t="shared" si="111"/>
        <v/>
      </c>
      <c r="U420" s="96" t="str">
        <f>IFERROR(IF(P420="","",SUMIF(Movimento!$D$9:$D$7010,Saldo!P420,Movimento!$I$9:$I$7010)+W420)/(V420+X420),"")</f>
        <v/>
      </c>
      <c r="V420" s="94" t="str">
        <f>IFERROR(IF(Cadastro!E420="","",Cadastro!E420),"")</f>
        <v/>
      </c>
      <c r="W420" s="97" t="str">
        <f>IFERROR(IF(Cadastro!I420="","",Cadastro!I420),"")</f>
        <v/>
      </c>
      <c r="X420" s="94" t="str">
        <f>IF(P420="","",SUMIF(Movimento!$D$9:$D$7010,Saldo!P420,Movimento!$G$9:$G$7010))</f>
        <v/>
      </c>
      <c r="Y420" s="94" t="str">
        <f>IF(P420="","",SUMIF(MovSaida!$D$9:$D$7010,Saldo!P420,MovSaida!$F$9:$F$7010))</f>
        <v/>
      </c>
      <c r="Z420" s="94" t="str">
        <f>IFERROR(IF(P420="","",SUMIFS(InvAjust!$G$9:$G$6009,InvAjust!$E$9:$E$6009,Saldo!P420,InvAjust!$C$9:$C$6009,"Add")-SUMIFS(InvAjust!$G$9:$G$6009,InvAjust!$E$9:$E$6009,Saldo!P420,InvAjust!$C$9:$C$6009,"Remove")),"")</f>
        <v/>
      </c>
      <c r="AA420" s="98" t="str">
        <f t="shared" si="112"/>
        <v/>
      </c>
    </row>
    <row r="421" spans="1:27" ht="18.95" customHeight="1" x14ac:dyDescent="0.25">
      <c r="A421" s="82"/>
      <c r="C421" s="89" t="str">
        <f t="shared" si="101"/>
        <v/>
      </c>
      <c r="D421" s="89" t="str">
        <f t="shared" si="102"/>
        <v/>
      </c>
      <c r="E421" s="89" t="str">
        <f t="shared" si="103"/>
        <v/>
      </c>
      <c r="F421" s="89" t="str">
        <f t="shared" si="104"/>
        <v/>
      </c>
      <c r="G421" s="90" t="str">
        <f t="shared" si="105"/>
        <v/>
      </c>
      <c r="H421" s="91" t="str">
        <f t="shared" si="106"/>
        <v/>
      </c>
      <c r="I421" s="91" t="str">
        <f t="shared" si="107"/>
        <v/>
      </c>
      <c r="J421" s="91" t="str">
        <f t="shared" si="108"/>
        <v/>
      </c>
      <c r="K421" s="92" t="str">
        <f t="shared" si="97"/>
        <v/>
      </c>
      <c r="L421" s="92" t="str">
        <f t="shared" si="98"/>
        <v/>
      </c>
      <c r="M421" s="92" t="str">
        <f t="shared" si="99"/>
        <v/>
      </c>
      <c r="N421" s="92" t="str">
        <f t="shared" si="100"/>
        <v/>
      </c>
      <c r="O421" s="76" t="str">
        <f>IF(Cadastro!D421="","",Cadastro!D421)</f>
        <v/>
      </c>
      <c r="P421" s="76" t="str">
        <f>IF(Cadastro!C421="","",Cadastro!C421)</f>
        <v/>
      </c>
      <c r="Q421" s="93" t="str">
        <f t="shared" si="109"/>
        <v/>
      </c>
      <c r="R421" s="94" t="str">
        <f>IF(Cadastro!H421="","",Cadastro!H421)</f>
        <v/>
      </c>
      <c r="S421" s="95" t="str">
        <f t="shared" si="110"/>
        <v/>
      </c>
      <c r="T421" s="96" t="str">
        <f t="shared" si="111"/>
        <v/>
      </c>
      <c r="U421" s="96" t="str">
        <f>IFERROR(IF(P421="","",SUMIF(Movimento!$D$9:$D$7010,Saldo!P421,Movimento!$I$9:$I$7010)+W421)/(V421+X421),"")</f>
        <v/>
      </c>
      <c r="V421" s="94" t="str">
        <f>IFERROR(IF(Cadastro!E421="","",Cadastro!E421),"")</f>
        <v/>
      </c>
      <c r="W421" s="97" t="str">
        <f>IFERROR(IF(Cadastro!I421="","",Cadastro!I421),"")</f>
        <v/>
      </c>
      <c r="X421" s="94" t="str">
        <f>IF(P421="","",SUMIF(Movimento!$D$9:$D$7010,Saldo!P421,Movimento!$G$9:$G$7010))</f>
        <v/>
      </c>
      <c r="Y421" s="94" t="str">
        <f>IF(P421="","",SUMIF(MovSaida!$D$9:$D$7010,Saldo!P421,MovSaida!$F$9:$F$7010))</f>
        <v/>
      </c>
      <c r="Z421" s="94" t="str">
        <f>IFERROR(IF(P421="","",SUMIFS(InvAjust!$G$9:$G$6009,InvAjust!$E$9:$E$6009,Saldo!P421,InvAjust!$C$9:$C$6009,"Add")-SUMIFS(InvAjust!$G$9:$G$6009,InvAjust!$E$9:$E$6009,Saldo!P421,InvAjust!$C$9:$C$6009,"Remove")),"")</f>
        <v/>
      </c>
      <c r="AA421" s="98" t="str">
        <f t="shared" si="112"/>
        <v/>
      </c>
    </row>
    <row r="422" spans="1:27" ht="18.95" customHeight="1" x14ac:dyDescent="0.25">
      <c r="A422" s="82"/>
      <c r="C422" s="89" t="str">
        <f t="shared" si="101"/>
        <v/>
      </c>
      <c r="D422" s="89" t="str">
        <f t="shared" si="102"/>
        <v/>
      </c>
      <c r="E422" s="89" t="str">
        <f t="shared" si="103"/>
        <v/>
      </c>
      <c r="F422" s="89" t="str">
        <f t="shared" si="104"/>
        <v/>
      </c>
      <c r="G422" s="90" t="str">
        <f t="shared" si="105"/>
        <v/>
      </c>
      <c r="H422" s="91" t="str">
        <f t="shared" si="106"/>
        <v/>
      </c>
      <c r="I422" s="91" t="str">
        <f t="shared" si="107"/>
        <v/>
      </c>
      <c r="J422" s="91" t="str">
        <f t="shared" si="108"/>
        <v/>
      </c>
      <c r="K422" s="92" t="str">
        <f t="shared" si="97"/>
        <v/>
      </c>
      <c r="L422" s="92" t="str">
        <f t="shared" si="98"/>
        <v/>
      </c>
      <c r="M422" s="92" t="str">
        <f t="shared" si="99"/>
        <v/>
      </c>
      <c r="N422" s="92" t="str">
        <f t="shared" si="100"/>
        <v/>
      </c>
      <c r="O422" s="76" t="str">
        <f>IF(Cadastro!D422="","",Cadastro!D422)</f>
        <v/>
      </c>
      <c r="P422" s="76" t="str">
        <f>IF(Cadastro!C422="","",Cadastro!C422)</f>
        <v/>
      </c>
      <c r="Q422" s="93" t="str">
        <f t="shared" si="109"/>
        <v/>
      </c>
      <c r="R422" s="94" t="str">
        <f>IF(Cadastro!H422="","",Cadastro!H422)</f>
        <v/>
      </c>
      <c r="S422" s="95" t="str">
        <f t="shared" si="110"/>
        <v/>
      </c>
      <c r="T422" s="96" t="str">
        <f t="shared" si="111"/>
        <v/>
      </c>
      <c r="U422" s="96" t="str">
        <f>IFERROR(IF(P422="","",SUMIF(Movimento!$D$9:$D$7010,Saldo!P422,Movimento!$I$9:$I$7010)+W422)/(V422+X422),"")</f>
        <v/>
      </c>
      <c r="V422" s="94" t="str">
        <f>IFERROR(IF(Cadastro!E422="","",Cadastro!E422),"")</f>
        <v/>
      </c>
      <c r="W422" s="97" t="str">
        <f>IFERROR(IF(Cadastro!I422="","",Cadastro!I422),"")</f>
        <v/>
      </c>
      <c r="X422" s="94" t="str">
        <f>IF(P422="","",SUMIF(Movimento!$D$9:$D$7010,Saldo!P422,Movimento!$G$9:$G$7010))</f>
        <v/>
      </c>
      <c r="Y422" s="94" t="str">
        <f>IF(P422="","",SUMIF(MovSaida!$D$9:$D$7010,Saldo!P422,MovSaida!$F$9:$F$7010))</f>
        <v/>
      </c>
      <c r="Z422" s="94" t="str">
        <f>IFERROR(IF(P422="","",SUMIFS(InvAjust!$G$9:$G$6009,InvAjust!$E$9:$E$6009,Saldo!P422,InvAjust!$C$9:$C$6009,"Add")-SUMIFS(InvAjust!$G$9:$G$6009,InvAjust!$E$9:$E$6009,Saldo!P422,InvAjust!$C$9:$C$6009,"Remove")),"")</f>
        <v/>
      </c>
      <c r="AA422" s="98" t="str">
        <f t="shared" si="112"/>
        <v/>
      </c>
    </row>
    <row r="423" spans="1:27" ht="18.95" customHeight="1" x14ac:dyDescent="0.25">
      <c r="A423" s="82"/>
      <c r="C423" s="89" t="str">
        <f t="shared" si="101"/>
        <v/>
      </c>
      <c r="D423" s="89" t="str">
        <f t="shared" si="102"/>
        <v/>
      </c>
      <c r="E423" s="89" t="str">
        <f t="shared" si="103"/>
        <v/>
      </c>
      <c r="F423" s="89" t="str">
        <f t="shared" si="104"/>
        <v/>
      </c>
      <c r="G423" s="90" t="str">
        <f t="shared" si="105"/>
        <v/>
      </c>
      <c r="H423" s="91" t="str">
        <f t="shared" si="106"/>
        <v/>
      </c>
      <c r="I423" s="91" t="str">
        <f t="shared" si="107"/>
        <v/>
      </c>
      <c r="J423" s="91" t="str">
        <f t="shared" si="108"/>
        <v/>
      </c>
      <c r="K423" s="92" t="str">
        <f t="shared" si="97"/>
        <v/>
      </c>
      <c r="L423" s="92" t="str">
        <f t="shared" si="98"/>
        <v/>
      </c>
      <c r="M423" s="92" t="str">
        <f t="shared" si="99"/>
        <v/>
      </c>
      <c r="N423" s="92" t="str">
        <f t="shared" si="100"/>
        <v/>
      </c>
      <c r="O423" s="76" t="str">
        <f>IF(Cadastro!D423="","",Cadastro!D423)</f>
        <v/>
      </c>
      <c r="P423" s="76" t="str">
        <f>IF(Cadastro!C423="","",Cadastro!C423)</f>
        <v/>
      </c>
      <c r="Q423" s="93" t="str">
        <f t="shared" si="109"/>
        <v/>
      </c>
      <c r="R423" s="94" t="str">
        <f>IF(Cadastro!H423="","",Cadastro!H423)</f>
        <v/>
      </c>
      <c r="S423" s="95" t="str">
        <f t="shared" si="110"/>
        <v/>
      </c>
      <c r="T423" s="96" t="str">
        <f t="shared" si="111"/>
        <v/>
      </c>
      <c r="U423" s="96" t="str">
        <f>IFERROR(IF(P423="","",SUMIF(Movimento!$D$9:$D$7010,Saldo!P423,Movimento!$I$9:$I$7010)+W423)/(V423+X423),"")</f>
        <v/>
      </c>
      <c r="V423" s="94" t="str">
        <f>IFERROR(IF(Cadastro!E423="","",Cadastro!E423),"")</f>
        <v/>
      </c>
      <c r="W423" s="97" t="str">
        <f>IFERROR(IF(Cadastro!I423="","",Cadastro!I423),"")</f>
        <v/>
      </c>
      <c r="X423" s="94" t="str">
        <f>IF(P423="","",SUMIF(Movimento!$D$9:$D$7010,Saldo!P423,Movimento!$G$9:$G$7010))</f>
        <v/>
      </c>
      <c r="Y423" s="94" t="str">
        <f>IF(P423="","",SUMIF(MovSaida!$D$9:$D$7010,Saldo!P423,MovSaida!$F$9:$F$7010))</f>
        <v/>
      </c>
      <c r="Z423" s="94" t="str">
        <f>IFERROR(IF(P423="","",SUMIFS(InvAjust!$G$9:$G$6009,InvAjust!$E$9:$E$6009,Saldo!P423,InvAjust!$C$9:$C$6009,"Add")-SUMIFS(InvAjust!$G$9:$G$6009,InvAjust!$E$9:$E$6009,Saldo!P423,InvAjust!$C$9:$C$6009,"Remove")),"")</f>
        <v/>
      </c>
      <c r="AA423" s="98" t="str">
        <f t="shared" si="112"/>
        <v/>
      </c>
    </row>
    <row r="424" spans="1:27" ht="18.95" customHeight="1" x14ac:dyDescent="0.25">
      <c r="A424" s="82"/>
      <c r="C424" s="89" t="str">
        <f t="shared" si="101"/>
        <v/>
      </c>
      <c r="D424" s="89" t="str">
        <f t="shared" si="102"/>
        <v/>
      </c>
      <c r="E424" s="89" t="str">
        <f t="shared" si="103"/>
        <v/>
      </c>
      <c r="F424" s="89" t="str">
        <f t="shared" si="104"/>
        <v/>
      </c>
      <c r="G424" s="90" t="str">
        <f t="shared" si="105"/>
        <v/>
      </c>
      <c r="H424" s="91" t="str">
        <f t="shared" si="106"/>
        <v/>
      </c>
      <c r="I424" s="91" t="str">
        <f t="shared" si="107"/>
        <v/>
      </c>
      <c r="J424" s="91" t="str">
        <f t="shared" si="108"/>
        <v/>
      </c>
      <c r="K424" s="92" t="str">
        <f t="shared" si="97"/>
        <v/>
      </c>
      <c r="L424" s="92" t="str">
        <f t="shared" si="98"/>
        <v/>
      </c>
      <c r="M424" s="92" t="str">
        <f t="shared" si="99"/>
        <v/>
      </c>
      <c r="N424" s="92" t="str">
        <f t="shared" si="100"/>
        <v/>
      </c>
      <c r="O424" s="76" t="str">
        <f>IF(Cadastro!D424="","",Cadastro!D424)</f>
        <v/>
      </c>
      <c r="P424" s="76" t="str">
        <f>IF(Cadastro!C424="","",Cadastro!C424)</f>
        <v/>
      </c>
      <c r="Q424" s="93" t="str">
        <f t="shared" si="109"/>
        <v/>
      </c>
      <c r="R424" s="94" t="str">
        <f>IF(Cadastro!H424="","",Cadastro!H424)</f>
        <v/>
      </c>
      <c r="S424" s="95" t="str">
        <f t="shared" si="110"/>
        <v/>
      </c>
      <c r="T424" s="96" t="str">
        <f t="shared" si="111"/>
        <v/>
      </c>
      <c r="U424" s="96" t="str">
        <f>IFERROR(IF(P424="","",SUMIF(Movimento!$D$9:$D$7010,Saldo!P424,Movimento!$I$9:$I$7010)+W424)/(V424+X424),"")</f>
        <v/>
      </c>
      <c r="V424" s="94" t="str">
        <f>IFERROR(IF(Cadastro!E424="","",Cadastro!E424),"")</f>
        <v/>
      </c>
      <c r="W424" s="97" t="str">
        <f>IFERROR(IF(Cadastro!I424="","",Cadastro!I424),"")</f>
        <v/>
      </c>
      <c r="X424" s="94" t="str">
        <f>IF(P424="","",SUMIF(Movimento!$D$9:$D$7010,Saldo!P424,Movimento!$G$9:$G$7010))</f>
        <v/>
      </c>
      <c r="Y424" s="94" t="str">
        <f>IF(P424="","",SUMIF(MovSaida!$D$9:$D$7010,Saldo!P424,MovSaida!$F$9:$F$7010))</f>
        <v/>
      </c>
      <c r="Z424" s="94" t="str">
        <f>IFERROR(IF(P424="","",SUMIFS(InvAjust!$G$9:$G$6009,InvAjust!$E$9:$E$6009,Saldo!P424,InvAjust!$C$9:$C$6009,"Add")-SUMIFS(InvAjust!$G$9:$G$6009,InvAjust!$E$9:$E$6009,Saldo!P424,InvAjust!$C$9:$C$6009,"Remove")),"")</f>
        <v/>
      </c>
      <c r="AA424" s="98" t="str">
        <f t="shared" si="112"/>
        <v/>
      </c>
    </row>
    <row r="425" spans="1:27" ht="18.95" customHeight="1" x14ac:dyDescent="0.25">
      <c r="A425" s="82"/>
      <c r="C425" s="89" t="str">
        <f t="shared" si="101"/>
        <v/>
      </c>
      <c r="D425" s="89" t="str">
        <f t="shared" si="102"/>
        <v/>
      </c>
      <c r="E425" s="89" t="str">
        <f t="shared" si="103"/>
        <v/>
      </c>
      <c r="F425" s="89" t="str">
        <f t="shared" si="104"/>
        <v/>
      </c>
      <c r="G425" s="90" t="str">
        <f t="shared" si="105"/>
        <v/>
      </c>
      <c r="H425" s="91" t="str">
        <f t="shared" si="106"/>
        <v/>
      </c>
      <c r="I425" s="91" t="str">
        <f t="shared" si="107"/>
        <v/>
      </c>
      <c r="J425" s="91" t="str">
        <f t="shared" si="108"/>
        <v/>
      </c>
      <c r="K425" s="92" t="str">
        <f t="shared" si="97"/>
        <v/>
      </c>
      <c r="L425" s="92" t="str">
        <f t="shared" si="98"/>
        <v/>
      </c>
      <c r="M425" s="92" t="str">
        <f t="shared" si="99"/>
        <v/>
      </c>
      <c r="N425" s="92" t="str">
        <f t="shared" si="100"/>
        <v/>
      </c>
      <c r="O425" s="76" t="str">
        <f>IF(Cadastro!D425="","",Cadastro!D425)</f>
        <v/>
      </c>
      <c r="P425" s="76" t="str">
        <f>IF(Cadastro!C425="","",Cadastro!C425)</f>
        <v/>
      </c>
      <c r="Q425" s="93" t="str">
        <f t="shared" si="109"/>
        <v/>
      </c>
      <c r="R425" s="94" t="str">
        <f>IF(Cadastro!H425="","",Cadastro!H425)</f>
        <v/>
      </c>
      <c r="S425" s="95" t="str">
        <f t="shared" si="110"/>
        <v/>
      </c>
      <c r="T425" s="96" t="str">
        <f t="shared" si="111"/>
        <v/>
      </c>
      <c r="U425" s="96" t="str">
        <f>IFERROR(IF(P425="","",SUMIF(Movimento!$D$9:$D$7010,Saldo!P425,Movimento!$I$9:$I$7010)+W425)/(V425+X425),"")</f>
        <v/>
      </c>
      <c r="V425" s="94" t="str">
        <f>IFERROR(IF(Cadastro!E425="","",Cadastro!E425),"")</f>
        <v/>
      </c>
      <c r="W425" s="97" t="str">
        <f>IFERROR(IF(Cadastro!I425="","",Cadastro!I425),"")</f>
        <v/>
      </c>
      <c r="X425" s="94" t="str">
        <f>IF(P425="","",SUMIF(Movimento!$D$9:$D$7010,Saldo!P425,Movimento!$G$9:$G$7010))</f>
        <v/>
      </c>
      <c r="Y425" s="94" t="str">
        <f>IF(P425="","",SUMIF(MovSaida!$D$9:$D$7010,Saldo!P425,MovSaida!$F$9:$F$7010))</f>
        <v/>
      </c>
      <c r="Z425" s="94" t="str">
        <f>IFERROR(IF(P425="","",SUMIFS(InvAjust!$G$9:$G$6009,InvAjust!$E$9:$E$6009,Saldo!P425,InvAjust!$C$9:$C$6009,"Add")-SUMIFS(InvAjust!$G$9:$G$6009,InvAjust!$E$9:$E$6009,Saldo!P425,InvAjust!$C$9:$C$6009,"Remove")),"")</f>
        <v/>
      </c>
      <c r="AA425" s="98" t="str">
        <f t="shared" si="112"/>
        <v/>
      </c>
    </row>
    <row r="426" spans="1:27" ht="18.95" customHeight="1" x14ac:dyDescent="0.25">
      <c r="A426" s="82"/>
      <c r="C426" s="89" t="str">
        <f t="shared" si="101"/>
        <v/>
      </c>
      <c r="D426" s="89" t="str">
        <f t="shared" si="102"/>
        <v/>
      </c>
      <c r="E426" s="89" t="str">
        <f t="shared" si="103"/>
        <v/>
      </c>
      <c r="F426" s="89" t="str">
        <f t="shared" si="104"/>
        <v/>
      </c>
      <c r="G426" s="90" t="str">
        <f t="shared" si="105"/>
        <v/>
      </c>
      <c r="H426" s="91" t="str">
        <f t="shared" si="106"/>
        <v/>
      </c>
      <c r="I426" s="91" t="str">
        <f t="shared" si="107"/>
        <v/>
      </c>
      <c r="J426" s="91" t="str">
        <f t="shared" si="108"/>
        <v/>
      </c>
      <c r="K426" s="92" t="str">
        <f t="shared" si="97"/>
        <v/>
      </c>
      <c r="L426" s="92" t="str">
        <f t="shared" si="98"/>
        <v/>
      </c>
      <c r="M426" s="92" t="str">
        <f t="shared" si="99"/>
        <v/>
      </c>
      <c r="N426" s="92" t="str">
        <f t="shared" si="100"/>
        <v/>
      </c>
      <c r="O426" s="76" t="str">
        <f>IF(Cadastro!D426="","",Cadastro!D426)</f>
        <v/>
      </c>
      <c r="P426" s="76" t="str">
        <f>IF(Cadastro!C426="","",Cadastro!C426)</f>
        <v/>
      </c>
      <c r="Q426" s="93" t="str">
        <f t="shared" si="109"/>
        <v/>
      </c>
      <c r="R426" s="94" t="str">
        <f>IF(Cadastro!H426="","",Cadastro!H426)</f>
        <v/>
      </c>
      <c r="S426" s="95" t="str">
        <f t="shared" si="110"/>
        <v/>
      </c>
      <c r="T426" s="96" t="str">
        <f t="shared" si="111"/>
        <v/>
      </c>
      <c r="U426" s="96" t="str">
        <f>IFERROR(IF(P426="","",SUMIF(Movimento!$D$9:$D$7010,Saldo!P426,Movimento!$I$9:$I$7010)+W426)/(V426+X426),"")</f>
        <v/>
      </c>
      <c r="V426" s="94" t="str">
        <f>IFERROR(IF(Cadastro!E426="","",Cadastro!E426),"")</f>
        <v/>
      </c>
      <c r="W426" s="97" t="str">
        <f>IFERROR(IF(Cadastro!I426="","",Cadastro!I426),"")</f>
        <v/>
      </c>
      <c r="X426" s="94" t="str">
        <f>IF(P426="","",SUMIF(Movimento!$D$9:$D$7010,Saldo!P426,Movimento!$G$9:$G$7010))</f>
        <v/>
      </c>
      <c r="Y426" s="94" t="str">
        <f>IF(P426="","",SUMIF(MovSaida!$D$9:$D$7010,Saldo!P426,MovSaida!$F$9:$F$7010))</f>
        <v/>
      </c>
      <c r="Z426" s="94" t="str">
        <f>IFERROR(IF(P426="","",SUMIFS(InvAjust!$G$9:$G$6009,InvAjust!$E$9:$E$6009,Saldo!P426,InvAjust!$C$9:$C$6009,"Add")-SUMIFS(InvAjust!$G$9:$G$6009,InvAjust!$E$9:$E$6009,Saldo!P426,InvAjust!$C$9:$C$6009,"Remove")),"")</f>
        <v/>
      </c>
      <c r="AA426" s="98" t="str">
        <f t="shared" si="112"/>
        <v/>
      </c>
    </row>
    <row r="427" spans="1:27" ht="18.95" customHeight="1" x14ac:dyDescent="0.25">
      <c r="A427" s="82"/>
      <c r="C427" s="89" t="str">
        <f t="shared" si="101"/>
        <v/>
      </c>
      <c r="D427" s="89" t="str">
        <f t="shared" si="102"/>
        <v/>
      </c>
      <c r="E427" s="89" t="str">
        <f t="shared" si="103"/>
        <v/>
      </c>
      <c r="F427" s="89" t="str">
        <f t="shared" si="104"/>
        <v/>
      </c>
      <c r="G427" s="90" t="str">
        <f t="shared" si="105"/>
        <v/>
      </c>
      <c r="H427" s="91" t="str">
        <f t="shared" si="106"/>
        <v/>
      </c>
      <c r="I427" s="91" t="str">
        <f t="shared" si="107"/>
        <v/>
      </c>
      <c r="J427" s="91" t="str">
        <f t="shared" si="108"/>
        <v/>
      </c>
      <c r="K427" s="92" t="str">
        <f t="shared" si="97"/>
        <v/>
      </c>
      <c r="L427" s="92" t="str">
        <f t="shared" si="98"/>
        <v/>
      </c>
      <c r="M427" s="92" t="str">
        <f t="shared" si="99"/>
        <v/>
      </c>
      <c r="N427" s="92" t="str">
        <f t="shared" si="100"/>
        <v/>
      </c>
      <c r="O427" s="76" t="str">
        <f>IF(Cadastro!D427="","",Cadastro!D427)</f>
        <v/>
      </c>
      <c r="P427" s="76" t="str">
        <f>IF(Cadastro!C427="","",Cadastro!C427)</f>
        <v/>
      </c>
      <c r="Q427" s="93" t="str">
        <f t="shared" si="109"/>
        <v/>
      </c>
      <c r="R427" s="94" t="str">
        <f>IF(Cadastro!H427="","",Cadastro!H427)</f>
        <v/>
      </c>
      <c r="S427" s="95" t="str">
        <f t="shared" si="110"/>
        <v/>
      </c>
      <c r="T427" s="96" t="str">
        <f t="shared" si="111"/>
        <v/>
      </c>
      <c r="U427" s="96" t="str">
        <f>IFERROR(IF(P427="","",SUMIF(Movimento!$D$9:$D$7010,Saldo!P427,Movimento!$I$9:$I$7010)+W427)/(V427+X427),"")</f>
        <v/>
      </c>
      <c r="V427" s="94" t="str">
        <f>IFERROR(IF(Cadastro!E427="","",Cadastro!E427),"")</f>
        <v/>
      </c>
      <c r="W427" s="97" t="str">
        <f>IFERROR(IF(Cadastro!I427="","",Cadastro!I427),"")</f>
        <v/>
      </c>
      <c r="X427" s="94" t="str">
        <f>IF(P427="","",SUMIF(Movimento!$D$9:$D$7010,Saldo!P427,Movimento!$G$9:$G$7010))</f>
        <v/>
      </c>
      <c r="Y427" s="94" t="str">
        <f>IF(P427="","",SUMIF(MovSaida!$D$9:$D$7010,Saldo!P427,MovSaida!$F$9:$F$7010))</f>
        <v/>
      </c>
      <c r="Z427" s="94" t="str">
        <f>IFERROR(IF(P427="","",SUMIFS(InvAjust!$G$9:$G$6009,InvAjust!$E$9:$E$6009,Saldo!P427,InvAjust!$C$9:$C$6009,"Add")-SUMIFS(InvAjust!$G$9:$G$6009,InvAjust!$E$9:$E$6009,Saldo!P427,InvAjust!$C$9:$C$6009,"Remove")),"")</f>
        <v/>
      </c>
      <c r="AA427" s="98" t="str">
        <f t="shared" si="112"/>
        <v/>
      </c>
    </row>
    <row r="428" spans="1:27" ht="18.95" customHeight="1" x14ac:dyDescent="0.25">
      <c r="A428" s="82"/>
      <c r="C428" s="89" t="str">
        <f t="shared" si="101"/>
        <v/>
      </c>
      <c r="D428" s="89" t="str">
        <f t="shared" si="102"/>
        <v/>
      </c>
      <c r="E428" s="89" t="str">
        <f t="shared" si="103"/>
        <v/>
      </c>
      <c r="F428" s="89" t="str">
        <f t="shared" si="104"/>
        <v/>
      </c>
      <c r="G428" s="90" t="str">
        <f t="shared" si="105"/>
        <v/>
      </c>
      <c r="H428" s="91" t="str">
        <f t="shared" si="106"/>
        <v/>
      </c>
      <c r="I428" s="91" t="str">
        <f t="shared" si="107"/>
        <v/>
      </c>
      <c r="J428" s="91" t="str">
        <f t="shared" si="108"/>
        <v/>
      </c>
      <c r="K428" s="92" t="str">
        <f t="shared" si="97"/>
        <v/>
      </c>
      <c r="L428" s="92" t="str">
        <f t="shared" si="98"/>
        <v/>
      </c>
      <c r="M428" s="92" t="str">
        <f t="shared" si="99"/>
        <v/>
      </c>
      <c r="N428" s="92" t="str">
        <f t="shared" si="100"/>
        <v/>
      </c>
      <c r="O428" s="76" t="str">
        <f>IF(Cadastro!D428="","",Cadastro!D428)</f>
        <v/>
      </c>
      <c r="P428" s="76" t="str">
        <f>IF(Cadastro!C428="","",Cadastro!C428)</f>
        <v/>
      </c>
      <c r="Q428" s="93" t="str">
        <f t="shared" si="109"/>
        <v/>
      </c>
      <c r="R428" s="94" t="str">
        <f>IF(Cadastro!H428="","",Cadastro!H428)</f>
        <v/>
      </c>
      <c r="S428" s="95" t="str">
        <f t="shared" si="110"/>
        <v/>
      </c>
      <c r="T428" s="96" t="str">
        <f t="shared" si="111"/>
        <v/>
      </c>
      <c r="U428" s="96" t="str">
        <f>IFERROR(IF(P428="","",SUMIF(Movimento!$D$9:$D$7010,Saldo!P428,Movimento!$I$9:$I$7010)+W428)/(V428+X428),"")</f>
        <v/>
      </c>
      <c r="V428" s="94" t="str">
        <f>IFERROR(IF(Cadastro!E428="","",Cadastro!E428),"")</f>
        <v/>
      </c>
      <c r="W428" s="97" t="str">
        <f>IFERROR(IF(Cadastro!I428="","",Cadastro!I428),"")</f>
        <v/>
      </c>
      <c r="X428" s="94" t="str">
        <f>IF(P428="","",SUMIF(Movimento!$D$9:$D$7010,Saldo!P428,Movimento!$G$9:$G$7010))</f>
        <v/>
      </c>
      <c r="Y428" s="94" t="str">
        <f>IF(P428="","",SUMIF(MovSaida!$D$9:$D$7010,Saldo!P428,MovSaida!$F$9:$F$7010))</f>
        <v/>
      </c>
      <c r="Z428" s="94" t="str">
        <f>IFERROR(IF(P428="","",SUMIFS(InvAjust!$G$9:$G$6009,InvAjust!$E$9:$E$6009,Saldo!P428,InvAjust!$C$9:$C$6009,"Add")-SUMIFS(InvAjust!$G$9:$G$6009,InvAjust!$E$9:$E$6009,Saldo!P428,InvAjust!$C$9:$C$6009,"Remove")),"")</f>
        <v/>
      </c>
      <c r="AA428" s="98" t="str">
        <f t="shared" si="112"/>
        <v/>
      </c>
    </row>
    <row r="429" spans="1:27" ht="18.95" customHeight="1" x14ac:dyDescent="0.25">
      <c r="A429" s="82"/>
      <c r="C429" s="89" t="str">
        <f t="shared" si="101"/>
        <v/>
      </c>
      <c r="D429" s="89" t="str">
        <f t="shared" si="102"/>
        <v/>
      </c>
      <c r="E429" s="89" t="str">
        <f t="shared" si="103"/>
        <v/>
      </c>
      <c r="F429" s="89" t="str">
        <f t="shared" si="104"/>
        <v/>
      </c>
      <c r="G429" s="90" t="str">
        <f t="shared" si="105"/>
        <v/>
      </c>
      <c r="H429" s="91" t="str">
        <f t="shared" si="106"/>
        <v/>
      </c>
      <c r="I429" s="91" t="str">
        <f t="shared" si="107"/>
        <v/>
      </c>
      <c r="J429" s="91" t="str">
        <f t="shared" si="108"/>
        <v/>
      </c>
      <c r="K429" s="92" t="str">
        <f t="shared" si="97"/>
        <v/>
      </c>
      <c r="L429" s="92" t="str">
        <f t="shared" si="98"/>
        <v/>
      </c>
      <c r="M429" s="92" t="str">
        <f t="shared" si="99"/>
        <v/>
      </c>
      <c r="N429" s="92" t="str">
        <f t="shared" si="100"/>
        <v/>
      </c>
      <c r="O429" s="76" t="str">
        <f>IF(Cadastro!D429="","",Cadastro!D429)</f>
        <v/>
      </c>
      <c r="P429" s="76" t="str">
        <f>IF(Cadastro!C429="","",Cadastro!C429)</f>
        <v/>
      </c>
      <c r="Q429" s="93" t="str">
        <f t="shared" si="109"/>
        <v/>
      </c>
      <c r="R429" s="94" t="str">
        <f>IF(Cadastro!H429="","",Cadastro!H429)</f>
        <v/>
      </c>
      <c r="S429" s="95" t="str">
        <f t="shared" si="110"/>
        <v/>
      </c>
      <c r="T429" s="96" t="str">
        <f t="shared" si="111"/>
        <v/>
      </c>
      <c r="U429" s="96" t="str">
        <f>IFERROR(IF(P429="","",SUMIF(Movimento!$D$9:$D$7010,Saldo!P429,Movimento!$I$9:$I$7010)+W429)/(V429+X429),"")</f>
        <v/>
      </c>
      <c r="V429" s="94" t="str">
        <f>IFERROR(IF(Cadastro!E429="","",Cadastro!E429),"")</f>
        <v/>
      </c>
      <c r="W429" s="97" t="str">
        <f>IFERROR(IF(Cadastro!I429="","",Cadastro!I429),"")</f>
        <v/>
      </c>
      <c r="X429" s="94" t="str">
        <f>IF(P429="","",SUMIF(Movimento!$D$9:$D$7010,Saldo!P429,Movimento!$G$9:$G$7010))</f>
        <v/>
      </c>
      <c r="Y429" s="94" t="str">
        <f>IF(P429="","",SUMIF(MovSaida!$D$9:$D$7010,Saldo!P429,MovSaida!$F$9:$F$7010))</f>
        <v/>
      </c>
      <c r="Z429" s="94" t="str">
        <f>IFERROR(IF(P429="","",SUMIFS(InvAjust!$G$9:$G$6009,InvAjust!$E$9:$E$6009,Saldo!P429,InvAjust!$C$9:$C$6009,"Add")-SUMIFS(InvAjust!$G$9:$G$6009,InvAjust!$E$9:$E$6009,Saldo!P429,InvAjust!$C$9:$C$6009,"Remove")),"")</f>
        <v/>
      </c>
      <c r="AA429" s="98" t="str">
        <f t="shared" si="112"/>
        <v/>
      </c>
    </row>
    <row r="430" spans="1:27" ht="18.95" customHeight="1" x14ac:dyDescent="0.25">
      <c r="A430" s="82"/>
      <c r="C430" s="89" t="str">
        <f t="shared" si="101"/>
        <v/>
      </c>
      <c r="D430" s="89" t="str">
        <f t="shared" si="102"/>
        <v/>
      </c>
      <c r="E430" s="89" t="str">
        <f t="shared" si="103"/>
        <v/>
      </c>
      <c r="F430" s="89" t="str">
        <f t="shared" si="104"/>
        <v/>
      </c>
      <c r="G430" s="90" t="str">
        <f t="shared" si="105"/>
        <v/>
      </c>
      <c r="H430" s="91" t="str">
        <f t="shared" si="106"/>
        <v/>
      </c>
      <c r="I430" s="91" t="str">
        <f t="shared" si="107"/>
        <v/>
      </c>
      <c r="J430" s="91" t="str">
        <f t="shared" si="108"/>
        <v/>
      </c>
      <c r="K430" s="92" t="str">
        <f t="shared" si="97"/>
        <v/>
      </c>
      <c r="L430" s="92" t="str">
        <f t="shared" si="98"/>
        <v/>
      </c>
      <c r="M430" s="92" t="str">
        <f t="shared" si="99"/>
        <v/>
      </c>
      <c r="N430" s="92" t="str">
        <f t="shared" si="100"/>
        <v/>
      </c>
      <c r="O430" s="76" t="str">
        <f>IF(Cadastro!D430="","",Cadastro!D430)</f>
        <v/>
      </c>
      <c r="P430" s="76" t="str">
        <f>IF(Cadastro!C430="","",Cadastro!C430)</f>
        <v/>
      </c>
      <c r="Q430" s="93" t="str">
        <f t="shared" si="109"/>
        <v/>
      </c>
      <c r="R430" s="94" t="str">
        <f>IF(Cadastro!H430="","",Cadastro!H430)</f>
        <v/>
      </c>
      <c r="S430" s="95" t="str">
        <f t="shared" si="110"/>
        <v/>
      </c>
      <c r="T430" s="96" t="str">
        <f t="shared" si="111"/>
        <v/>
      </c>
      <c r="U430" s="96" t="str">
        <f>IFERROR(IF(P430="","",SUMIF(Movimento!$D$9:$D$7010,Saldo!P430,Movimento!$I$9:$I$7010)+W430)/(V430+X430),"")</f>
        <v/>
      </c>
      <c r="V430" s="94" t="str">
        <f>IFERROR(IF(Cadastro!E430="","",Cadastro!E430),"")</f>
        <v/>
      </c>
      <c r="W430" s="97" t="str">
        <f>IFERROR(IF(Cadastro!I430="","",Cadastro!I430),"")</f>
        <v/>
      </c>
      <c r="X430" s="94" t="str">
        <f>IF(P430="","",SUMIF(Movimento!$D$9:$D$7010,Saldo!P430,Movimento!$G$9:$G$7010))</f>
        <v/>
      </c>
      <c r="Y430" s="94" t="str">
        <f>IF(P430="","",SUMIF(MovSaida!$D$9:$D$7010,Saldo!P430,MovSaida!$F$9:$F$7010))</f>
        <v/>
      </c>
      <c r="Z430" s="94" t="str">
        <f>IFERROR(IF(P430="","",SUMIFS(InvAjust!$G$9:$G$6009,InvAjust!$E$9:$E$6009,Saldo!P430,InvAjust!$C$9:$C$6009,"Add")-SUMIFS(InvAjust!$G$9:$G$6009,InvAjust!$E$9:$E$6009,Saldo!P430,InvAjust!$C$9:$C$6009,"Remove")),"")</f>
        <v/>
      </c>
      <c r="AA430" s="98" t="str">
        <f t="shared" si="112"/>
        <v/>
      </c>
    </row>
    <row r="431" spans="1:27" ht="18.95" customHeight="1" x14ac:dyDescent="0.25">
      <c r="A431" s="82"/>
      <c r="C431" s="89" t="str">
        <f t="shared" si="101"/>
        <v/>
      </c>
      <c r="D431" s="89" t="str">
        <f t="shared" si="102"/>
        <v/>
      </c>
      <c r="E431" s="89" t="str">
        <f t="shared" si="103"/>
        <v/>
      </c>
      <c r="F431" s="89" t="str">
        <f t="shared" si="104"/>
        <v/>
      </c>
      <c r="G431" s="90" t="str">
        <f t="shared" si="105"/>
        <v/>
      </c>
      <c r="H431" s="91" t="str">
        <f t="shared" si="106"/>
        <v/>
      </c>
      <c r="I431" s="91" t="str">
        <f t="shared" si="107"/>
        <v/>
      </c>
      <c r="J431" s="91" t="str">
        <f t="shared" si="108"/>
        <v/>
      </c>
      <c r="K431" s="92" t="str">
        <f t="shared" si="97"/>
        <v/>
      </c>
      <c r="L431" s="92" t="str">
        <f t="shared" si="98"/>
        <v/>
      </c>
      <c r="M431" s="92" t="str">
        <f t="shared" si="99"/>
        <v/>
      </c>
      <c r="N431" s="92" t="str">
        <f t="shared" si="100"/>
        <v/>
      </c>
      <c r="O431" s="76" t="str">
        <f>IF(Cadastro!D431="","",Cadastro!D431)</f>
        <v/>
      </c>
      <c r="P431" s="76" t="str">
        <f>IF(Cadastro!C431="","",Cadastro!C431)</f>
        <v/>
      </c>
      <c r="Q431" s="93" t="str">
        <f t="shared" si="109"/>
        <v/>
      </c>
      <c r="R431" s="94" t="str">
        <f>IF(Cadastro!H431="","",Cadastro!H431)</f>
        <v/>
      </c>
      <c r="S431" s="95" t="str">
        <f t="shared" si="110"/>
        <v/>
      </c>
      <c r="T431" s="96" t="str">
        <f t="shared" si="111"/>
        <v/>
      </c>
      <c r="U431" s="96" t="str">
        <f>IFERROR(IF(P431="","",SUMIF(Movimento!$D$9:$D$7010,Saldo!P431,Movimento!$I$9:$I$7010)+W431)/(V431+X431),"")</f>
        <v/>
      </c>
      <c r="V431" s="94" t="str">
        <f>IFERROR(IF(Cadastro!E431="","",Cadastro!E431),"")</f>
        <v/>
      </c>
      <c r="W431" s="97" t="str">
        <f>IFERROR(IF(Cadastro!I431="","",Cadastro!I431),"")</f>
        <v/>
      </c>
      <c r="X431" s="94" t="str">
        <f>IF(P431="","",SUMIF(Movimento!$D$9:$D$7010,Saldo!P431,Movimento!$G$9:$G$7010))</f>
        <v/>
      </c>
      <c r="Y431" s="94" t="str">
        <f>IF(P431="","",SUMIF(MovSaida!$D$9:$D$7010,Saldo!P431,MovSaida!$F$9:$F$7010))</f>
        <v/>
      </c>
      <c r="Z431" s="94" t="str">
        <f>IFERROR(IF(P431="","",SUMIFS(InvAjust!$G$9:$G$6009,InvAjust!$E$9:$E$6009,Saldo!P431,InvAjust!$C$9:$C$6009,"Add")-SUMIFS(InvAjust!$G$9:$G$6009,InvAjust!$E$9:$E$6009,Saldo!P431,InvAjust!$C$9:$C$6009,"Remove")),"")</f>
        <v/>
      </c>
      <c r="AA431" s="98" t="str">
        <f t="shared" si="112"/>
        <v/>
      </c>
    </row>
    <row r="432" spans="1:27" ht="18.95" customHeight="1" x14ac:dyDescent="0.25">
      <c r="A432" s="82"/>
      <c r="C432" s="89" t="str">
        <f t="shared" si="101"/>
        <v/>
      </c>
      <c r="D432" s="89" t="str">
        <f t="shared" si="102"/>
        <v/>
      </c>
      <c r="E432" s="89" t="str">
        <f t="shared" si="103"/>
        <v/>
      </c>
      <c r="F432" s="89" t="str">
        <f t="shared" si="104"/>
        <v/>
      </c>
      <c r="G432" s="90" t="str">
        <f t="shared" si="105"/>
        <v/>
      </c>
      <c r="H432" s="91" t="str">
        <f t="shared" si="106"/>
        <v/>
      </c>
      <c r="I432" s="91" t="str">
        <f t="shared" si="107"/>
        <v/>
      </c>
      <c r="J432" s="91" t="str">
        <f t="shared" si="108"/>
        <v/>
      </c>
      <c r="K432" s="92" t="str">
        <f t="shared" si="97"/>
        <v/>
      </c>
      <c r="L432" s="92" t="str">
        <f t="shared" si="98"/>
        <v/>
      </c>
      <c r="M432" s="92" t="str">
        <f t="shared" si="99"/>
        <v/>
      </c>
      <c r="N432" s="92" t="str">
        <f t="shared" si="100"/>
        <v/>
      </c>
      <c r="O432" s="76" t="str">
        <f>IF(Cadastro!D432="","",Cadastro!D432)</f>
        <v/>
      </c>
      <c r="P432" s="76" t="str">
        <f>IF(Cadastro!C432="","",Cadastro!C432)</f>
        <v/>
      </c>
      <c r="Q432" s="93" t="str">
        <f t="shared" si="109"/>
        <v/>
      </c>
      <c r="R432" s="94" t="str">
        <f>IF(Cadastro!H432="","",Cadastro!H432)</f>
        <v/>
      </c>
      <c r="S432" s="95" t="str">
        <f t="shared" si="110"/>
        <v/>
      </c>
      <c r="T432" s="96" t="str">
        <f t="shared" si="111"/>
        <v/>
      </c>
      <c r="U432" s="96" t="str">
        <f>IFERROR(IF(P432="","",SUMIF(Movimento!$D$9:$D$7010,Saldo!P432,Movimento!$I$9:$I$7010)+W432)/(V432+X432),"")</f>
        <v/>
      </c>
      <c r="V432" s="94" t="str">
        <f>IFERROR(IF(Cadastro!E432="","",Cadastro!E432),"")</f>
        <v/>
      </c>
      <c r="W432" s="97" t="str">
        <f>IFERROR(IF(Cadastro!I432="","",Cadastro!I432),"")</f>
        <v/>
      </c>
      <c r="X432" s="94" t="str">
        <f>IF(P432="","",SUMIF(Movimento!$D$9:$D$7010,Saldo!P432,Movimento!$G$9:$G$7010))</f>
        <v/>
      </c>
      <c r="Y432" s="94" t="str">
        <f>IF(P432="","",SUMIF(MovSaida!$D$9:$D$7010,Saldo!P432,MovSaida!$F$9:$F$7010))</f>
        <v/>
      </c>
      <c r="Z432" s="94" t="str">
        <f>IFERROR(IF(P432="","",SUMIFS(InvAjust!$G$9:$G$6009,InvAjust!$E$9:$E$6009,Saldo!P432,InvAjust!$C$9:$C$6009,"Add")-SUMIFS(InvAjust!$G$9:$G$6009,InvAjust!$E$9:$E$6009,Saldo!P432,InvAjust!$C$9:$C$6009,"Remove")),"")</f>
        <v/>
      </c>
      <c r="AA432" s="98" t="str">
        <f t="shared" si="112"/>
        <v/>
      </c>
    </row>
    <row r="433" spans="1:27" ht="18.95" customHeight="1" x14ac:dyDescent="0.25">
      <c r="A433" s="82"/>
      <c r="C433" s="89" t="str">
        <f t="shared" si="101"/>
        <v/>
      </c>
      <c r="D433" s="89" t="str">
        <f t="shared" si="102"/>
        <v/>
      </c>
      <c r="E433" s="89" t="str">
        <f t="shared" si="103"/>
        <v/>
      </c>
      <c r="F433" s="89" t="str">
        <f t="shared" si="104"/>
        <v/>
      </c>
      <c r="G433" s="90" t="str">
        <f t="shared" si="105"/>
        <v/>
      </c>
      <c r="H433" s="91" t="str">
        <f t="shared" si="106"/>
        <v/>
      </c>
      <c r="I433" s="91" t="str">
        <f t="shared" si="107"/>
        <v/>
      </c>
      <c r="J433" s="91" t="str">
        <f t="shared" si="108"/>
        <v/>
      </c>
      <c r="K433" s="92" t="str">
        <f t="shared" si="97"/>
        <v/>
      </c>
      <c r="L433" s="92" t="str">
        <f t="shared" si="98"/>
        <v/>
      </c>
      <c r="M433" s="92" t="str">
        <f t="shared" si="99"/>
        <v/>
      </c>
      <c r="N433" s="92" t="str">
        <f t="shared" si="100"/>
        <v/>
      </c>
      <c r="O433" s="76" t="str">
        <f>IF(Cadastro!D433="","",Cadastro!D433)</f>
        <v/>
      </c>
      <c r="P433" s="76" t="str">
        <f>IF(Cadastro!C433="","",Cadastro!C433)</f>
        <v/>
      </c>
      <c r="Q433" s="93" t="str">
        <f t="shared" si="109"/>
        <v/>
      </c>
      <c r="R433" s="94" t="str">
        <f>IF(Cadastro!H433="","",Cadastro!H433)</f>
        <v/>
      </c>
      <c r="S433" s="95" t="str">
        <f t="shared" si="110"/>
        <v/>
      </c>
      <c r="T433" s="96" t="str">
        <f t="shared" si="111"/>
        <v/>
      </c>
      <c r="U433" s="96" t="str">
        <f>IFERROR(IF(P433="","",SUMIF(Movimento!$D$9:$D$7010,Saldo!P433,Movimento!$I$9:$I$7010)+W433)/(V433+X433),"")</f>
        <v/>
      </c>
      <c r="V433" s="94" t="str">
        <f>IFERROR(IF(Cadastro!E433="","",Cadastro!E433),"")</f>
        <v/>
      </c>
      <c r="W433" s="97" t="str">
        <f>IFERROR(IF(Cadastro!I433="","",Cadastro!I433),"")</f>
        <v/>
      </c>
      <c r="X433" s="94" t="str">
        <f>IF(P433="","",SUMIF(Movimento!$D$9:$D$7010,Saldo!P433,Movimento!$G$9:$G$7010))</f>
        <v/>
      </c>
      <c r="Y433" s="94" t="str">
        <f>IF(P433="","",SUMIF(MovSaida!$D$9:$D$7010,Saldo!P433,MovSaida!$F$9:$F$7010))</f>
        <v/>
      </c>
      <c r="Z433" s="94" t="str">
        <f>IFERROR(IF(P433="","",SUMIFS(InvAjust!$G$9:$G$6009,InvAjust!$E$9:$E$6009,Saldo!P433,InvAjust!$C$9:$C$6009,"Add")-SUMIFS(InvAjust!$G$9:$G$6009,InvAjust!$E$9:$E$6009,Saldo!P433,InvAjust!$C$9:$C$6009,"Remove")),"")</f>
        <v/>
      </c>
      <c r="AA433" s="98" t="str">
        <f t="shared" si="112"/>
        <v/>
      </c>
    </row>
    <row r="434" spans="1:27" ht="18.95" customHeight="1" x14ac:dyDescent="0.25">
      <c r="A434" s="82"/>
      <c r="C434" s="89" t="str">
        <f t="shared" si="101"/>
        <v/>
      </c>
      <c r="D434" s="89" t="str">
        <f t="shared" si="102"/>
        <v/>
      </c>
      <c r="E434" s="89" t="str">
        <f t="shared" si="103"/>
        <v/>
      </c>
      <c r="F434" s="89" t="str">
        <f t="shared" si="104"/>
        <v/>
      </c>
      <c r="G434" s="90" t="str">
        <f t="shared" si="105"/>
        <v/>
      </c>
      <c r="H434" s="91" t="str">
        <f t="shared" si="106"/>
        <v/>
      </c>
      <c r="I434" s="91" t="str">
        <f t="shared" si="107"/>
        <v/>
      </c>
      <c r="J434" s="91" t="str">
        <f t="shared" si="108"/>
        <v/>
      </c>
      <c r="K434" s="92" t="str">
        <f t="shared" si="97"/>
        <v/>
      </c>
      <c r="L434" s="92" t="str">
        <f t="shared" si="98"/>
        <v/>
      </c>
      <c r="M434" s="92" t="str">
        <f t="shared" si="99"/>
        <v/>
      </c>
      <c r="N434" s="92" t="str">
        <f t="shared" si="100"/>
        <v/>
      </c>
      <c r="O434" s="76" t="str">
        <f>IF(Cadastro!D434="","",Cadastro!D434)</f>
        <v/>
      </c>
      <c r="P434" s="76" t="str">
        <f>IF(Cadastro!C434="","",Cadastro!C434)</f>
        <v/>
      </c>
      <c r="Q434" s="93" t="str">
        <f t="shared" si="109"/>
        <v/>
      </c>
      <c r="R434" s="94" t="str">
        <f>IF(Cadastro!H434="","",Cadastro!H434)</f>
        <v/>
      </c>
      <c r="S434" s="95" t="str">
        <f t="shared" si="110"/>
        <v/>
      </c>
      <c r="T434" s="96" t="str">
        <f t="shared" si="111"/>
        <v/>
      </c>
      <c r="U434" s="96" t="str">
        <f>IFERROR(IF(P434="","",SUMIF(Movimento!$D$9:$D$7010,Saldo!P434,Movimento!$I$9:$I$7010)+W434)/(V434+X434),"")</f>
        <v/>
      </c>
      <c r="V434" s="94" t="str">
        <f>IFERROR(IF(Cadastro!E434="","",Cadastro!E434),"")</f>
        <v/>
      </c>
      <c r="W434" s="97" t="str">
        <f>IFERROR(IF(Cadastro!I434="","",Cadastro!I434),"")</f>
        <v/>
      </c>
      <c r="X434" s="94" t="str">
        <f>IF(P434="","",SUMIF(Movimento!$D$9:$D$7010,Saldo!P434,Movimento!$G$9:$G$7010))</f>
        <v/>
      </c>
      <c r="Y434" s="94" t="str">
        <f>IF(P434="","",SUMIF(MovSaida!$D$9:$D$7010,Saldo!P434,MovSaida!$F$9:$F$7010))</f>
        <v/>
      </c>
      <c r="Z434" s="94" t="str">
        <f>IFERROR(IF(P434="","",SUMIFS(InvAjust!$G$9:$G$6009,InvAjust!$E$9:$E$6009,Saldo!P434,InvAjust!$C$9:$C$6009,"Add")-SUMIFS(InvAjust!$G$9:$G$6009,InvAjust!$E$9:$E$6009,Saldo!P434,InvAjust!$C$9:$C$6009,"Remove")),"")</f>
        <v/>
      </c>
      <c r="AA434" s="98" t="str">
        <f t="shared" si="112"/>
        <v/>
      </c>
    </row>
    <row r="435" spans="1:27" ht="18.95" customHeight="1" x14ac:dyDescent="0.25">
      <c r="A435" s="82"/>
      <c r="C435" s="89" t="str">
        <f t="shared" si="101"/>
        <v/>
      </c>
      <c r="D435" s="89" t="str">
        <f t="shared" si="102"/>
        <v/>
      </c>
      <c r="E435" s="89" t="str">
        <f t="shared" si="103"/>
        <v/>
      </c>
      <c r="F435" s="89" t="str">
        <f t="shared" si="104"/>
        <v/>
      </c>
      <c r="G435" s="90" t="str">
        <f t="shared" si="105"/>
        <v/>
      </c>
      <c r="H435" s="91" t="str">
        <f t="shared" si="106"/>
        <v/>
      </c>
      <c r="I435" s="91" t="str">
        <f t="shared" si="107"/>
        <v/>
      </c>
      <c r="J435" s="91" t="str">
        <f t="shared" si="108"/>
        <v/>
      </c>
      <c r="K435" s="92" t="str">
        <f t="shared" si="97"/>
        <v/>
      </c>
      <c r="L435" s="92" t="str">
        <f t="shared" si="98"/>
        <v/>
      </c>
      <c r="M435" s="92" t="str">
        <f t="shared" si="99"/>
        <v/>
      </c>
      <c r="N435" s="92" t="str">
        <f t="shared" si="100"/>
        <v/>
      </c>
      <c r="O435" s="76" t="str">
        <f>IF(Cadastro!D435="","",Cadastro!D435)</f>
        <v/>
      </c>
      <c r="P435" s="76" t="str">
        <f>IF(Cadastro!C435="","",Cadastro!C435)</f>
        <v/>
      </c>
      <c r="Q435" s="93" t="str">
        <f t="shared" si="109"/>
        <v/>
      </c>
      <c r="R435" s="94" t="str">
        <f>IF(Cadastro!H435="","",Cadastro!H435)</f>
        <v/>
      </c>
      <c r="S435" s="95" t="str">
        <f t="shared" si="110"/>
        <v/>
      </c>
      <c r="T435" s="96" t="str">
        <f t="shared" si="111"/>
        <v/>
      </c>
      <c r="U435" s="96" t="str">
        <f>IFERROR(IF(P435="","",SUMIF(Movimento!$D$9:$D$7010,Saldo!P435,Movimento!$I$9:$I$7010)+W435)/(V435+X435),"")</f>
        <v/>
      </c>
      <c r="V435" s="94" t="str">
        <f>IFERROR(IF(Cadastro!E435="","",Cadastro!E435),"")</f>
        <v/>
      </c>
      <c r="W435" s="97" t="str">
        <f>IFERROR(IF(Cadastro!I435="","",Cadastro!I435),"")</f>
        <v/>
      </c>
      <c r="X435" s="94" t="str">
        <f>IF(P435="","",SUMIF(Movimento!$D$9:$D$7010,Saldo!P435,Movimento!$G$9:$G$7010))</f>
        <v/>
      </c>
      <c r="Y435" s="94" t="str">
        <f>IF(P435="","",SUMIF(MovSaida!$D$9:$D$7010,Saldo!P435,MovSaida!$F$9:$F$7010))</f>
        <v/>
      </c>
      <c r="Z435" s="94" t="str">
        <f>IFERROR(IF(P435="","",SUMIFS(InvAjust!$G$9:$G$6009,InvAjust!$E$9:$E$6009,Saldo!P435,InvAjust!$C$9:$C$6009,"Add")-SUMIFS(InvAjust!$G$9:$G$6009,InvAjust!$E$9:$E$6009,Saldo!P435,InvAjust!$C$9:$C$6009,"Remove")),"")</f>
        <v/>
      </c>
      <c r="AA435" s="98" t="str">
        <f t="shared" si="112"/>
        <v/>
      </c>
    </row>
    <row r="436" spans="1:27" ht="18.95" customHeight="1" x14ac:dyDescent="0.25">
      <c r="A436" s="82"/>
      <c r="C436" s="89" t="str">
        <f t="shared" si="101"/>
        <v/>
      </c>
      <c r="D436" s="89" t="str">
        <f t="shared" si="102"/>
        <v/>
      </c>
      <c r="E436" s="89" t="str">
        <f t="shared" si="103"/>
        <v/>
      </c>
      <c r="F436" s="89" t="str">
        <f t="shared" si="104"/>
        <v/>
      </c>
      <c r="G436" s="90" t="str">
        <f t="shared" si="105"/>
        <v/>
      </c>
      <c r="H436" s="91" t="str">
        <f t="shared" si="106"/>
        <v/>
      </c>
      <c r="I436" s="91" t="str">
        <f t="shared" si="107"/>
        <v/>
      </c>
      <c r="J436" s="91" t="str">
        <f t="shared" si="108"/>
        <v/>
      </c>
      <c r="K436" s="92" t="str">
        <f t="shared" si="97"/>
        <v/>
      </c>
      <c r="L436" s="92" t="str">
        <f t="shared" si="98"/>
        <v/>
      </c>
      <c r="M436" s="92" t="str">
        <f t="shared" si="99"/>
        <v/>
      </c>
      <c r="N436" s="92" t="str">
        <f t="shared" si="100"/>
        <v/>
      </c>
      <c r="O436" s="76" t="str">
        <f>IF(Cadastro!D436="","",Cadastro!D436)</f>
        <v/>
      </c>
      <c r="P436" s="76" t="str">
        <f>IF(Cadastro!C436="","",Cadastro!C436)</f>
        <v/>
      </c>
      <c r="Q436" s="93" t="str">
        <f t="shared" si="109"/>
        <v/>
      </c>
      <c r="R436" s="94" t="str">
        <f>IF(Cadastro!H436="","",Cadastro!H436)</f>
        <v/>
      </c>
      <c r="S436" s="95" t="str">
        <f t="shared" si="110"/>
        <v/>
      </c>
      <c r="T436" s="96" t="str">
        <f t="shared" si="111"/>
        <v/>
      </c>
      <c r="U436" s="96" t="str">
        <f>IFERROR(IF(P436="","",SUMIF(Movimento!$D$9:$D$7010,Saldo!P436,Movimento!$I$9:$I$7010)+W436)/(V436+X436),"")</f>
        <v/>
      </c>
      <c r="V436" s="94" t="str">
        <f>IFERROR(IF(Cadastro!E436="","",Cadastro!E436),"")</f>
        <v/>
      </c>
      <c r="W436" s="97" t="str">
        <f>IFERROR(IF(Cadastro!I436="","",Cadastro!I436),"")</f>
        <v/>
      </c>
      <c r="X436" s="94" t="str">
        <f>IF(P436="","",SUMIF(Movimento!$D$9:$D$7010,Saldo!P436,Movimento!$G$9:$G$7010))</f>
        <v/>
      </c>
      <c r="Y436" s="94" t="str">
        <f>IF(P436="","",SUMIF(MovSaida!$D$9:$D$7010,Saldo!P436,MovSaida!$F$9:$F$7010))</f>
        <v/>
      </c>
      <c r="Z436" s="94" t="str">
        <f>IFERROR(IF(P436="","",SUMIFS(InvAjust!$G$9:$G$6009,InvAjust!$E$9:$E$6009,Saldo!P436,InvAjust!$C$9:$C$6009,"Add")-SUMIFS(InvAjust!$G$9:$G$6009,InvAjust!$E$9:$E$6009,Saldo!P436,InvAjust!$C$9:$C$6009,"Remove")),"")</f>
        <v/>
      </c>
      <c r="AA436" s="98" t="str">
        <f t="shared" si="112"/>
        <v/>
      </c>
    </row>
    <row r="437" spans="1:27" ht="18.95" customHeight="1" x14ac:dyDescent="0.25">
      <c r="A437" s="82"/>
      <c r="C437" s="89" t="str">
        <f t="shared" si="101"/>
        <v/>
      </c>
      <c r="D437" s="89" t="str">
        <f t="shared" si="102"/>
        <v/>
      </c>
      <c r="E437" s="89" t="str">
        <f t="shared" si="103"/>
        <v/>
      </c>
      <c r="F437" s="89" t="str">
        <f t="shared" si="104"/>
        <v/>
      </c>
      <c r="G437" s="90" t="str">
        <f t="shared" si="105"/>
        <v/>
      </c>
      <c r="H437" s="91" t="str">
        <f t="shared" si="106"/>
        <v/>
      </c>
      <c r="I437" s="91" t="str">
        <f t="shared" si="107"/>
        <v/>
      </c>
      <c r="J437" s="91" t="str">
        <f t="shared" si="108"/>
        <v/>
      </c>
      <c r="K437" s="92" t="str">
        <f t="shared" si="97"/>
        <v/>
      </c>
      <c r="L437" s="92" t="str">
        <f t="shared" si="98"/>
        <v/>
      </c>
      <c r="M437" s="92" t="str">
        <f t="shared" si="99"/>
        <v/>
      </c>
      <c r="N437" s="92" t="str">
        <f t="shared" si="100"/>
        <v/>
      </c>
      <c r="O437" s="76" t="str">
        <f>IF(Cadastro!D437="","",Cadastro!D437)</f>
        <v/>
      </c>
      <c r="P437" s="76" t="str">
        <f>IF(Cadastro!C437="","",Cadastro!C437)</f>
        <v/>
      </c>
      <c r="Q437" s="93" t="str">
        <f t="shared" si="109"/>
        <v/>
      </c>
      <c r="R437" s="94" t="str">
        <f>IF(Cadastro!H437="","",Cadastro!H437)</f>
        <v/>
      </c>
      <c r="S437" s="95" t="str">
        <f t="shared" si="110"/>
        <v/>
      </c>
      <c r="T437" s="96" t="str">
        <f t="shared" si="111"/>
        <v/>
      </c>
      <c r="U437" s="96" t="str">
        <f>IFERROR(IF(P437="","",SUMIF(Movimento!$D$9:$D$7010,Saldo!P437,Movimento!$I$9:$I$7010)+W437)/(V437+X437),"")</f>
        <v/>
      </c>
      <c r="V437" s="94" t="str">
        <f>IFERROR(IF(Cadastro!E437="","",Cadastro!E437),"")</f>
        <v/>
      </c>
      <c r="W437" s="97" t="str">
        <f>IFERROR(IF(Cadastro!I437="","",Cadastro!I437),"")</f>
        <v/>
      </c>
      <c r="X437" s="94" t="str">
        <f>IF(P437="","",SUMIF(Movimento!$D$9:$D$7010,Saldo!P437,Movimento!$G$9:$G$7010))</f>
        <v/>
      </c>
      <c r="Y437" s="94" t="str">
        <f>IF(P437="","",SUMIF(MovSaida!$D$9:$D$7010,Saldo!P437,MovSaida!$F$9:$F$7010))</f>
        <v/>
      </c>
      <c r="Z437" s="94" t="str">
        <f>IFERROR(IF(P437="","",SUMIFS(InvAjust!$G$9:$G$6009,InvAjust!$E$9:$E$6009,Saldo!P437,InvAjust!$C$9:$C$6009,"Add")-SUMIFS(InvAjust!$G$9:$G$6009,InvAjust!$E$9:$E$6009,Saldo!P437,InvAjust!$C$9:$C$6009,"Remove")),"")</f>
        <v/>
      </c>
      <c r="AA437" s="98" t="str">
        <f t="shared" si="112"/>
        <v/>
      </c>
    </row>
    <row r="438" spans="1:27" ht="18.95" customHeight="1" x14ac:dyDescent="0.25">
      <c r="A438" s="82"/>
      <c r="C438" s="89" t="str">
        <f t="shared" si="101"/>
        <v/>
      </c>
      <c r="D438" s="89" t="str">
        <f t="shared" si="102"/>
        <v/>
      </c>
      <c r="E438" s="89" t="str">
        <f t="shared" si="103"/>
        <v/>
      </c>
      <c r="F438" s="89" t="str">
        <f t="shared" si="104"/>
        <v/>
      </c>
      <c r="G438" s="90" t="str">
        <f t="shared" si="105"/>
        <v/>
      </c>
      <c r="H438" s="91" t="str">
        <f t="shared" si="106"/>
        <v/>
      </c>
      <c r="I438" s="91" t="str">
        <f t="shared" si="107"/>
        <v/>
      </c>
      <c r="J438" s="91" t="str">
        <f t="shared" si="108"/>
        <v/>
      </c>
      <c r="K438" s="92" t="str">
        <f t="shared" si="97"/>
        <v/>
      </c>
      <c r="L438" s="92" t="str">
        <f t="shared" si="98"/>
        <v/>
      </c>
      <c r="M438" s="92" t="str">
        <f t="shared" si="99"/>
        <v/>
      </c>
      <c r="N438" s="92" t="str">
        <f t="shared" si="100"/>
        <v/>
      </c>
      <c r="O438" s="76" t="str">
        <f>IF(Cadastro!D438="","",Cadastro!D438)</f>
        <v/>
      </c>
      <c r="P438" s="76" t="str">
        <f>IF(Cadastro!C438="","",Cadastro!C438)</f>
        <v/>
      </c>
      <c r="Q438" s="93" t="str">
        <f t="shared" si="109"/>
        <v/>
      </c>
      <c r="R438" s="94" t="str">
        <f>IF(Cadastro!H438="","",Cadastro!H438)</f>
        <v/>
      </c>
      <c r="S438" s="95" t="str">
        <f t="shared" si="110"/>
        <v/>
      </c>
      <c r="T438" s="96" t="str">
        <f t="shared" si="111"/>
        <v/>
      </c>
      <c r="U438" s="96" t="str">
        <f>IFERROR(IF(P438="","",SUMIF(Movimento!$D$9:$D$7010,Saldo!P438,Movimento!$I$9:$I$7010)+W438)/(V438+X438),"")</f>
        <v/>
      </c>
      <c r="V438" s="94" t="str">
        <f>IFERROR(IF(Cadastro!E438="","",Cadastro!E438),"")</f>
        <v/>
      </c>
      <c r="W438" s="97" t="str">
        <f>IFERROR(IF(Cadastro!I438="","",Cadastro!I438),"")</f>
        <v/>
      </c>
      <c r="X438" s="94" t="str">
        <f>IF(P438="","",SUMIF(Movimento!$D$9:$D$7010,Saldo!P438,Movimento!$G$9:$G$7010))</f>
        <v/>
      </c>
      <c r="Y438" s="94" t="str">
        <f>IF(P438="","",SUMIF(MovSaida!$D$9:$D$7010,Saldo!P438,MovSaida!$F$9:$F$7010))</f>
        <v/>
      </c>
      <c r="Z438" s="94" t="str">
        <f>IFERROR(IF(P438="","",SUMIFS(InvAjust!$G$9:$G$6009,InvAjust!$E$9:$E$6009,Saldo!P438,InvAjust!$C$9:$C$6009,"Add")-SUMIFS(InvAjust!$G$9:$G$6009,InvAjust!$E$9:$E$6009,Saldo!P438,InvAjust!$C$9:$C$6009,"Remove")),"")</f>
        <v/>
      </c>
      <c r="AA438" s="98" t="str">
        <f t="shared" si="112"/>
        <v/>
      </c>
    </row>
    <row r="439" spans="1:27" ht="18.95" customHeight="1" x14ac:dyDescent="0.25">
      <c r="A439" s="82"/>
      <c r="C439" s="89" t="str">
        <f t="shared" si="101"/>
        <v/>
      </c>
      <c r="D439" s="89" t="str">
        <f t="shared" si="102"/>
        <v/>
      </c>
      <c r="E439" s="89" t="str">
        <f t="shared" si="103"/>
        <v/>
      </c>
      <c r="F439" s="89" t="str">
        <f t="shared" si="104"/>
        <v/>
      </c>
      <c r="G439" s="90" t="str">
        <f t="shared" si="105"/>
        <v/>
      </c>
      <c r="H439" s="91" t="str">
        <f t="shared" si="106"/>
        <v/>
      </c>
      <c r="I439" s="91" t="str">
        <f t="shared" si="107"/>
        <v/>
      </c>
      <c r="J439" s="91" t="str">
        <f t="shared" si="108"/>
        <v/>
      </c>
      <c r="K439" s="92" t="str">
        <f t="shared" si="97"/>
        <v/>
      </c>
      <c r="L439" s="92" t="str">
        <f t="shared" si="98"/>
        <v/>
      </c>
      <c r="M439" s="92" t="str">
        <f t="shared" si="99"/>
        <v/>
      </c>
      <c r="N439" s="92" t="str">
        <f t="shared" si="100"/>
        <v/>
      </c>
      <c r="O439" s="76" t="str">
        <f>IF(Cadastro!D439="","",Cadastro!D439)</f>
        <v/>
      </c>
      <c r="P439" s="76" t="str">
        <f>IF(Cadastro!C439="","",Cadastro!C439)</f>
        <v/>
      </c>
      <c r="Q439" s="93" t="str">
        <f t="shared" si="109"/>
        <v/>
      </c>
      <c r="R439" s="94" t="str">
        <f>IF(Cadastro!H439="","",Cadastro!H439)</f>
        <v/>
      </c>
      <c r="S439" s="95" t="str">
        <f t="shared" si="110"/>
        <v/>
      </c>
      <c r="T439" s="96" t="str">
        <f t="shared" si="111"/>
        <v/>
      </c>
      <c r="U439" s="96" t="str">
        <f>IFERROR(IF(P439="","",SUMIF(Movimento!$D$9:$D$7010,Saldo!P439,Movimento!$I$9:$I$7010)+W439)/(V439+X439),"")</f>
        <v/>
      </c>
      <c r="V439" s="94" t="str">
        <f>IFERROR(IF(Cadastro!E439="","",Cadastro!E439),"")</f>
        <v/>
      </c>
      <c r="W439" s="97" t="str">
        <f>IFERROR(IF(Cadastro!I439="","",Cadastro!I439),"")</f>
        <v/>
      </c>
      <c r="X439" s="94" t="str">
        <f>IF(P439="","",SUMIF(Movimento!$D$9:$D$7010,Saldo!P439,Movimento!$G$9:$G$7010))</f>
        <v/>
      </c>
      <c r="Y439" s="94" t="str">
        <f>IF(P439="","",SUMIF(MovSaida!$D$9:$D$7010,Saldo!P439,MovSaida!$F$9:$F$7010))</f>
        <v/>
      </c>
      <c r="Z439" s="94" t="str">
        <f>IFERROR(IF(P439="","",SUMIFS(InvAjust!$G$9:$G$6009,InvAjust!$E$9:$E$6009,Saldo!P439,InvAjust!$C$9:$C$6009,"Add")-SUMIFS(InvAjust!$G$9:$G$6009,InvAjust!$E$9:$E$6009,Saldo!P439,InvAjust!$C$9:$C$6009,"Remove")),"")</f>
        <v/>
      </c>
      <c r="AA439" s="98" t="str">
        <f t="shared" si="112"/>
        <v/>
      </c>
    </row>
    <row r="440" spans="1:27" ht="18.95" customHeight="1" x14ac:dyDescent="0.25">
      <c r="A440" s="82"/>
      <c r="C440" s="89" t="str">
        <f t="shared" si="101"/>
        <v/>
      </c>
      <c r="D440" s="89" t="str">
        <f t="shared" si="102"/>
        <v/>
      </c>
      <c r="E440" s="89" t="str">
        <f t="shared" si="103"/>
        <v/>
      </c>
      <c r="F440" s="89" t="str">
        <f t="shared" si="104"/>
        <v/>
      </c>
      <c r="G440" s="90" t="str">
        <f t="shared" si="105"/>
        <v/>
      </c>
      <c r="H440" s="91" t="str">
        <f t="shared" si="106"/>
        <v/>
      </c>
      <c r="I440" s="91" t="str">
        <f t="shared" si="107"/>
        <v/>
      </c>
      <c r="J440" s="91" t="str">
        <f t="shared" si="108"/>
        <v/>
      </c>
      <c r="K440" s="92" t="str">
        <f t="shared" si="97"/>
        <v/>
      </c>
      <c r="L440" s="92" t="str">
        <f t="shared" si="98"/>
        <v/>
      </c>
      <c r="M440" s="92" t="str">
        <f t="shared" si="99"/>
        <v/>
      </c>
      <c r="N440" s="92" t="str">
        <f t="shared" si="100"/>
        <v/>
      </c>
      <c r="O440" s="76" t="str">
        <f>IF(Cadastro!D440="","",Cadastro!D440)</f>
        <v/>
      </c>
      <c r="P440" s="76" t="str">
        <f>IF(Cadastro!C440="","",Cadastro!C440)</f>
        <v/>
      </c>
      <c r="Q440" s="93" t="str">
        <f t="shared" si="109"/>
        <v/>
      </c>
      <c r="R440" s="94" t="str">
        <f>IF(Cadastro!H440="","",Cadastro!H440)</f>
        <v/>
      </c>
      <c r="S440" s="95" t="str">
        <f t="shared" si="110"/>
        <v/>
      </c>
      <c r="T440" s="96" t="str">
        <f t="shared" si="111"/>
        <v/>
      </c>
      <c r="U440" s="96" t="str">
        <f>IFERROR(IF(P440="","",SUMIF(Movimento!$D$9:$D$7010,Saldo!P440,Movimento!$I$9:$I$7010)+W440)/(V440+X440),"")</f>
        <v/>
      </c>
      <c r="V440" s="94" t="str">
        <f>IFERROR(IF(Cadastro!E440="","",Cadastro!E440),"")</f>
        <v/>
      </c>
      <c r="W440" s="97" t="str">
        <f>IFERROR(IF(Cadastro!I440="","",Cadastro!I440),"")</f>
        <v/>
      </c>
      <c r="X440" s="94" t="str">
        <f>IF(P440="","",SUMIF(Movimento!$D$9:$D$7010,Saldo!P440,Movimento!$G$9:$G$7010))</f>
        <v/>
      </c>
      <c r="Y440" s="94" t="str">
        <f>IF(P440="","",SUMIF(MovSaida!$D$9:$D$7010,Saldo!P440,MovSaida!$F$9:$F$7010))</f>
        <v/>
      </c>
      <c r="Z440" s="94" t="str">
        <f>IFERROR(IF(P440="","",SUMIFS(InvAjust!$G$9:$G$6009,InvAjust!$E$9:$E$6009,Saldo!P440,InvAjust!$C$9:$C$6009,"Add")-SUMIFS(InvAjust!$G$9:$G$6009,InvAjust!$E$9:$E$6009,Saldo!P440,InvAjust!$C$9:$C$6009,"Remove")),"")</f>
        <v/>
      </c>
      <c r="AA440" s="98" t="str">
        <f t="shared" si="112"/>
        <v/>
      </c>
    </row>
    <row r="441" spans="1:27" ht="18.95" customHeight="1" x14ac:dyDescent="0.25">
      <c r="A441" s="82"/>
      <c r="C441" s="89" t="str">
        <f t="shared" si="101"/>
        <v/>
      </c>
      <c r="D441" s="89" t="str">
        <f t="shared" si="102"/>
        <v/>
      </c>
      <c r="E441" s="89" t="str">
        <f t="shared" si="103"/>
        <v/>
      </c>
      <c r="F441" s="89" t="str">
        <f t="shared" si="104"/>
        <v/>
      </c>
      <c r="G441" s="90" t="str">
        <f t="shared" si="105"/>
        <v/>
      </c>
      <c r="H441" s="91" t="str">
        <f t="shared" si="106"/>
        <v/>
      </c>
      <c r="I441" s="91" t="str">
        <f t="shared" si="107"/>
        <v/>
      </c>
      <c r="J441" s="91" t="str">
        <f t="shared" si="108"/>
        <v/>
      </c>
      <c r="K441" s="92" t="str">
        <f t="shared" si="97"/>
        <v/>
      </c>
      <c r="L441" s="92" t="str">
        <f t="shared" si="98"/>
        <v/>
      </c>
      <c r="M441" s="92" t="str">
        <f t="shared" si="99"/>
        <v/>
      </c>
      <c r="N441" s="92" t="str">
        <f t="shared" si="100"/>
        <v/>
      </c>
      <c r="O441" s="76" t="str">
        <f>IF(Cadastro!D441="","",Cadastro!D441)</f>
        <v/>
      </c>
      <c r="P441" s="76" t="str">
        <f>IF(Cadastro!C441="","",Cadastro!C441)</f>
        <v/>
      </c>
      <c r="Q441" s="93" t="str">
        <f t="shared" si="109"/>
        <v/>
      </c>
      <c r="R441" s="94" t="str">
        <f>IF(Cadastro!H441="","",Cadastro!H441)</f>
        <v/>
      </c>
      <c r="S441" s="95" t="str">
        <f t="shared" si="110"/>
        <v/>
      </c>
      <c r="T441" s="96" t="str">
        <f t="shared" si="111"/>
        <v/>
      </c>
      <c r="U441" s="96" t="str">
        <f>IFERROR(IF(P441="","",SUMIF(Movimento!$D$9:$D$7010,Saldo!P441,Movimento!$I$9:$I$7010)+W441)/(V441+X441),"")</f>
        <v/>
      </c>
      <c r="V441" s="94" t="str">
        <f>IFERROR(IF(Cadastro!E441="","",Cadastro!E441),"")</f>
        <v/>
      </c>
      <c r="W441" s="97" t="str">
        <f>IFERROR(IF(Cadastro!I441="","",Cadastro!I441),"")</f>
        <v/>
      </c>
      <c r="X441" s="94" t="str">
        <f>IF(P441="","",SUMIF(Movimento!$D$9:$D$7010,Saldo!P441,Movimento!$G$9:$G$7010))</f>
        <v/>
      </c>
      <c r="Y441" s="94" t="str">
        <f>IF(P441="","",SUMIF(MovSaida!$D$9:$D$7010,Saldo!P441,MovSaida!$F$9:$F$7010))</f>
        <v/>
      </c>
      <c r="Z441" s="94" t="str">
        <f>IFERROR(IF(P441="","",SUMIFS(InvAjust!$G$9:$G$6009,InvAjust!$E$9:$E$6009,Saldo!P441,InvAjust!$C$9:$C$6009,"Add")-SUMIFS(InvAjust!$G$9:$G$6009,InvAjust!$E$9:$E$6009,Saldo!P441,InvAjust!$C$9:$C$6009,"Remove")),"")</f>
        <v/>
      </c>
      <c r="AA441" s="98" t="str">
        <f t="shared" si="112"/>
        <v/>
      </c>
    </row>
    <row r="442" spans="1:27" ht="18.95" customHeight="1" x14ac:dyDescent="0.25">
      <c r="A442" s="82"/>
      <c r="C442" s="89" t="str">
        <f t="shared" si="101"/>
        <v/>
      </c>
      <c r="D442" s="89" t="str">
        <f t="shared" si="102"/>
        <v/>
      </c>
      <c r="E442" s="89" t="str">
        <f t="shared" si="103"/>
        <v/>
      </c>
      <c r="F442" s="89" t="str">
        <f t="shared" si="104"/>
        <v/>
      </c>
      <c r="G442" s="90" t="str">
        <f t="shared" si="105"/>
        <v/>
      </c>
      <c r="H442" s="91" t="str">
        <f t="shared" si="106"/>
        <v/>
      </c>
      <c r="I442" s="91" t="str">
        <f t="shared" si="107"/>
        <v/>
      </c>
      <c r="J442" s="91" t="str">
        <f t="shared" si="108"/>
        <v/>
      </c>
      <c r="K442" s="92" t="str">
        <f t="shared" si="97"/>
        <v/>
      </c>
      <c r="L442" s="92" t="str">
        <f t="shared" si="98"/>
        <v/>
      </c>
      <c r="M442" s="92" t="str">
        <f t="shared" si="99"/>
        <v/>
      </c>
      <c r="N442" s="92" t="str">
        <f t="shared" si="100"/>
        <v/>
      </c>
      <c r="O442" s="76" t="str">
        <f>IF(Cadastro!D442="","",Cadastro!D442)</f>
        <v/>
      </c>
      <c r="P442" s="76" t="str">
        <f>IF(Cadastro!C442="","",Cadastro!C442)</f>
        <v/>
      </c>
      <c r="Q442" s="93" t="str">
        <f t="shared" si="109"/>
        <v/>
      </c>
      <c r="R442" s="94" t="str">
        <f>IF(Cadastro!H442="","",Cadastro!H442)</f>
        <v/>
      </c>
      <c r="S442" s="95" t="str">
        <f t="shared" si="110"/>
        <v/>
      </c>
      <c r="T442" s="96" t="str">
        <f t="shared" si="111"/>
        <v/>
      </c>
      <c r="U442" s="96" t="str">
        <f>IFERROR(IF(P442="","",SUMIF(Movimento!$D$9:$D$7010,Saldo!P442,Movimento!$I$9:$I$7010)+W442)/(V442+X442),"")</f>
        <v/>
      </c>
      <c r="V442" s="94" t="str">
        <f>IFERROR(IF(Cadastro!E442="","",Cadastro!E442),"")</f>
        <v/>
      </c>
      <c r="W442" s="97" t="str">
        <f>IFERROR(IF(Cadastro!I442="","",Cadastro!I442),"")</f>
        <v/>
      </c>
      <c r="X442" s="94" t="str">
        <f>IF(P442="","",SUMIF(Movimento!$D$9:$D$7010,Saldo!P442,Movimento!$G$9:$G$7010))</f>
        <v/>
      </c>
      <c r="Y442" s="94" t="str">
        <f>IF(P442="","",SUMIF(MovSaida!$D$9:$D$7010,Saldo!P442,MovSaida!$F$9:$F$7010))</f>
        <v/>
      </c>
      <c r="Z442" s="94" t="str">
        <f>IFERROR(IF(P442="","",SUMIFS(InvAjust!$G$9:$G$6009,InvAjust!$E$9:$E$6009,Saldo!P442,InvAjust!$C$9:$C$6009,"Add")-SUMIFS(InvAjust!$G$9:$G$6009,InvAjust!$E$9:$E$6009,Saldo!P442,InvAjust!$C$9:$C$6009,"Remove")),"")</f>
        <v/>
      </c>
      <c r="AA442" s="98" t="str">
        <f t="shared" si="112"/>
        <v/>
      </c>
    </row>
    <row r="443" spans="1:27" ht="18.95" customHeight="1" x14ac:dyDescent="0.25">
      <c r="A443" s="82"/>
      <c r="C443" s="89" t="str">
        <f t="shared" si="101"/>
        <v/>
      </c>
      <c r="D443" s="89" t="str">
        <f t="shared" si="102"/>
        <v/>
      </c>
      <c r="E443" s="89" t="str">
        <f t="shared" si="103"/>
        <v/>
      </c>
      <c r="F443" s="89" t="str">
        <f t="shared" si="104"/>
        <v/>
      </c>
      <c r="G443" s="90" t="str">
        <f t="shared" si="105"/>
        <v/>
      </c>
      <c r="H443" s="91" t="str">
        <f t="shared" si="106"/>
        <v/>
      </c>
      <c r="I443" s="91" t="str">
        <f t="shared" si="107"/>
        <v/>
      </c>
      <c r="J443" s="91" t="str">
        <f t="shared" si="108"/>
        <v/>
      </c>
      <c r="K443" s="92" t="str">
        <f t="shared" si="97"/>
        <v/>
      </c>
      <c r="L443" s="92" t="str">
        <f t="shared" si="98"/>
        <v/>
      </c>
      <c r="M443" s="92" t="str">
        <f t="shared" si="99"/>
        <v/>
      </c>
      <c r="N443" s="92" t="str">
        <f t="shared" si="100"/>
        <v/>
      </c>
      <c r="O443" s="76" t="str">
        <f>IF(Cadastro!D443="","",Cadastro!D443)</f>
        <v/>
      </c>
      <c r="P443" s="76" t="str">
        <f>IF(Cadastro!C443="","",Cadastro!C443)</f>
        <v/>
      </c>
      <c r="Q443" s="93" t="str">
        <f t="shared" si="109"/>
        <v/>
      </c>
      <c r="R443" s="94" t="str">
        <f>IF(Cadastro!H443="","",Cadastro!H443)</f>
        <v/>
      </c>
      <c r="S443" s="95" t="str">
        <f t="shared" si="110"/>
        <v/>
      </c>
      <c r="T443" s="96" t="str">
        <f t="shared" si="111"/>
        <v/>
      </c>
      <c r="U443" s="96" t="str">
        <f>IFERROR(IF(P443="","",SUMIF(Movimento!$D$9:$D$7010,Saldo!P443,Movimento!$I$9:$I$7010)+W443)/(V443+X443),"")</f>
        <v/>
      </c>
      <c r="V443" s="94" t="str">
        <f>IFERROR(IF(Cadastro!E443="","",Cadastro!E443),"")</f>
        <v/>
      </c>
      <c r="W443" s="97" t="str">
        <f>IFERROR(IF(Cadastro!I443="","",Cadastro!I443),"")</f>
        <v/>
      </c>
      <c r="X443" s="94" t="str">
        <f>IF(P443="","",SUMIF(Movimento!$D$9:$D$7010,Saldo!P443,Movimento!$G$9:$G$7010))</f>
        <v/>
      </c>
      <c r="Y443" s="94" t="str">
        <f>IF(P443="","",SUMIF(MovSaida!$D$9:$D$7010,Saldo!P443,MovSaida!$F$9:$F$7010))</f>
        <v/>
      </c>
      <c r="Z443" s="94" t="str">
        <f>IFERROR(IF(P443="","",SUMIFS(InvAjust!$G$9:$G$6009,InvAjust!$E$9:$E$6009,Saldo!P443,InvAjust!$C$9:$C$6009,"Add")-SUMIFS(InvAjust!$G$9:$G$6009,InvAjust!$E$9:$E$6009,Saldo!P443,InvAjust!$C$9:$C$6009,"Remove")),"")</f>
        <v/>
      </c>
      <c r="AA443" s="98" t="str">
        <f t="shared" si="112"/>
        <v/>
      </c>
    </row>
    <row r="444" spans="1:27" ht="18.95" customHeight="1" x14ac:dyDescent="0.25">
      <c r="A444" s="82"/>
      <c r="C444" s="89" t="str">
        <f t="shared" si="101"/>
        <v/>
      </c>
      <c r="D444" s="89" t="str">
        <f t="shared" si="102"/>
        <v/>
      </c>
      <c r="E444" s="89" t="str">
        <f t="shared" si="103"/>
        <v/>
      </c>
      <c r="F444" s="89" t="str">
        <f t="shared" si="104"/>
        <v/>
      </c>
      <c r="G444" s="90" t="str">
        <f t="shared" si="105"/>
        <v/>
      </c>
      <c r="H444" s="91" t="str">
        <f t="shared" si="106"/>
        <v/>
      </c>
      <c r="I444" s="91" t="str">
        <f t="shared" si="107"/>
        <v/>
      </c>
      <c r="J444" s="91" t="str">
        <f t="shared" si="108"/>
        <v/>
      </c>
      <c r="K444" s="92" t="str">
        <f t="shared" si="97"/>
        <v/>
      </c>
      <c r="L444" s="92" t="str">
        <f t="shared" si="98"/>
        <v/>
      </c>
      <c r="M444" s="92" t="str">
        <f t="shared" si="99"/>
        <v/>
      </c>
      <c r="N444" s="92" t="str">
        <f t="shared" si="100"/>
        <v/>
      </c>
      <c r="O444" s="76" t="str">
        <f>IF(Cadastro!D444="","",Cadastro!D444)</f>
        <v/>
      </c>
      <c r="P444" s="76" t="str">
        <f>IF(Cadastro!C444="","",Cadastro!C444)</f>
        <v/>
      </c>
      <c r="Q444" s="93" t="str">
        <f t="shared" si="109"/>
        <v/>
      </c>
      <c r="R444" s="94" t="str">
        <f>IF(Cadastro!H444="","",Cadastro!H444)</f>
        <v/>
      </c>
      <c r="S444" s="95" t="str">
        <f t="shared" si="110"/>
        <v/>
      </c>
      <c r="T444" s="96" t="str">
        <f t="shared" si="111"/>
        <v/>
      </c>
      <c r="U444" s="96" t="str">
        <f>IFERROR(IF(P444="","",SUMIF(Movimento!$D$9:$D$7010,Saldo!P444,Movimento!$I$9:$I$7010)+W444)/(V444+X444),"")</f>
        <v/>
      </c>
      <c r="V444" s="94" t="str">
        <f>IFERROR(IF(Cadastro!E444="","",Cadastro!E444),"")</f>
        <v/>
      </c>
      <c r="W444" s="97" t="str">
        <f>IFERROR(IF(Cadastro!I444="","",Cadastro!I444),"")</f>
        <v/>
      </c>
      <c r="X444" s="94" t="str">
        <f>IF(P444="","",SUMIF(Movimento!$D$9:$D$7010,Saldo!P444,Movimento!$G$9:$G$7010))</f>
        <v/>
      </c>
      <c r="Y444" s="94" t="str">
        <f>IF(P444="","",SUMIF(MovSaida!$D$9:$D$7010,Saldo!P444,MovSaida!$F$9:$F$7010))</f>
        <v/>
      </c>
      <c r="Z444" s="94" t="str">
        <f>IFERROR(IF(P444="","",SUMIFS(InvAjust!$G$9:$G$6009,InvAjust!$E$9:$E$6009,Saldo!P444,InvAjust!$C$9:$C$6009,"Add")-SUMIFS(InvAjust!$G$9:$G$6009,InvAjust!$E$9:$E$6009,Saldo!P444,InvAjust!$C$9:$C$6009,"Remove")),"")</f>
        <v/>
      </c>
      <c r="AA444" s="98" t="str">
        <f t="shared" si="112"/>
        <v/>
      </c>
    </row>
    <row r="445" spans="1:27" ht="18.95" customHeight="1" x14ac:dyDescent="0.25">
      <c r="A445" s="82"/>
      <c r="C445" s="89" t="str">
        <f t="shared" si="101"/>
        <v/>
      </c>
      <c r="D445" s="89" t="str">
        <f t="shared" si="102"/>
        <v/>
      </c>
      <c r="E445" s="89" t="str">
        <f t="shared" si="103"/>
        <v/>
      </c>
      <c r="F445" s="89" t="str">
        <f t="shared" si="104"/>
        <v/>
      </c>
      <c r="G445" s="90" t="str">
        <f t="shared" si="105"/>
        <v/>
      </c>
      <c r="H445" s="91" t="str">
        <f t="shared" si="106"/>
        <v/>
      </c>
      <c r="I445" s="91" t="str">
        <f t="shared" si="107"/>
        <v/>
      </c>
      <c r="J445" s="91" t="str">
        <f t="shared" si="108"/>
        <v/>
      </c>
      <c r="K445" s="92" t="str">
        <f t="shared" si="97"/>
        <v/>
      </c>
      <c r="L445" s="92" t="str">
        <f t="shared" si="98"/>
        <v/>
      </c>
      <c r="M445" s="92" t="str">
        <f t="shared" si="99"/>
        <v/>
      </c>
      <c r="N445" s="92" t="str">
        <f t="shared" si="100"/>
        <v/>
      </c>
      <c r="O445" s="76" t="str">
        <f>IF(Cadastro!D445="","",Cadastro!D445)</f>
        <v/>
      </c>
      <c r="P445" s="76" t="str">
        <f>IF(Cadastro!C445="","",Cadastro!C445)</f>
        <v/>
      </c>
      <c r="Q445" s="93" t="str">
        <f t="shared" si="109"/>
        <v/>
      </c>
      <c r="R445" s="94" t="str">
        <f>IF(Cadastro!H445="","",Cadastro!H445)</f>
        <v/>
      </c>
      <c r="S445" s="95" t="str">
        <f t="shared" si="110"/>
        <v/>
      </c>
      <c r="T445" s="96" t="str">
        <f t="shared" si="111"/>
        <v/>
      </c>
      <c r="U445" s="96" t="str">
        <f>IFERROR(IF(P445="","",SUMIF(Movimento!$D$9:$D$7010,Saldo!P445,Movimento!$I$9:$I$7010)+W445)/(V445+X445),"")</f>
        <v/>
      </c>
      <c r="V445" s="94" t="str">
        <f>IFERROR(IF(Cadastro!E445="","",Cadastro!E445),"")</f>
        <v/>
      </c>
      <c r="W445" s="97" t="str">
        <f>IFERROR(IF(Cadastro!I445="","",Cadastro!I445),"")</f>
        <v/>
      </c>
      <c r="X445" s="94" t="str">
        <f>IF(P445="","",SUMIF(Movimento!$D$9:$D$7010,Saldo!P445,Movimento!$G$9:$G$7010))</f>
        <v/>
      </c>
      <c r="Y445" s="94" t="str">
        <f>IF(P445="","",SUMIF(MovSaida!$D$9:$D$7010,Saldo!P445,MovSaida!$F$9:$F$7010))</f>
        <v/>
      </c>
      <c r="Z445" s="94" t="str">
        <f>IFERROR(IF(P445="","",SUMIFS(InvAjust!$G$9:$G$6009,InvAjust!$E$9:$E$6009,Saldo!P445,InvAjust!$C$9:$C$6009,"Add")-SUMIFS(InvAjust!$G$9:$G$6009,InvAjust!$E$9:$E$6009,Saldo!P445,InvAjust!$C$9:$C$6009,"Remove")),"")</f>
        <v/>
      </c>
      <c r="AA445" s="98" t="str">
        <f t="shared" si="112"/>
        <v/>
      </c>
    </row>
    <row r="446" spans="1:27" ht="18.95" customHeight="1" x14ac:dyDescent="0.25">
      <c r="A446" s="82"/>
      <c r="C446" s="89" t="str">
        <f t="shared" si="101"/>
        <v/>
      </c>
      <c r="D446" s="89" t="str">
        <f t="shared" si="102"/>
        <v/>
      </c>
      <c r="E446" s="89" t="str">
        <f t="shared" si="103"/>
        <v/>
      </c>
      <c r="F446" s="89" t="str">
        <f t="shared" si="104"/>
        <v/>
      </c>
      <c r="G446" s="90" t="str">
        <f t="shared" si="105"/>
        <v/>
      </c>
      <c r="H446" s="91" t="str">
        <f t="shared" si="106"/>
        <v/>
      </c>
      <c r="I446" s="91" t="str">
        <f t="shared" si="107"/>
        <v/>
      </c>
      <c r="J446" s="91" t="str">
        <f t="shared" si="108"/>
        <v/>
      </c>
      <c r="K446" s="92" t="str">
        <f t="shared" si="97"/>
        <v/>
      </c>
      <c r="L446" s="92" t="str">
        <f t="shared" si="98"/>
        <v/>
      </c>
      <c r="M446" s="92" t="str">
        <f t="shared" si="99"/>
        <v/>
      </c>
      <c r="N446" s="92" t="str">
        <f t="shared" si="100"/>
        <v/>
      </c>
      <c r="O446" s="76" t="str">
        <f>IF(Cadastro!D446="","",Cadastro!D446)</f>
        <v/>
      </c>
      <c r="P446" s="76" t="str">
        <f>IF(Cadastro!C446="","",Cadastro!C446)</f>
        <v/>
      </c>
      <c r="Q446" s="93" t="str">
        <f t="shared" si="109"/>
        <v/>
      </c>
      <c r="R446" s="94" t="str">
        <f>IF(Cadastro!H446="","",Cadastro!H446)</f>
        <v/>
      </c>
      <c r="S446" s="95" t="str">
        <f t="shared" si="110"/>
        <v/>
      </c>
      <c r="T446" s="96" t="str">
        <f t="shared" si="111"/>
        <v/>
      </c>
      <c r="U446" s="96" t="str">
        <f>IFERROR(IF(P446="","",SUMIF(Movimento!$D$9:$D$7010,Saldo!P446,Movimento!$I$9:$I$7010)+W446)/(V446+X446),"")</f>
        <v/>
      </c>
      <c r="V446" s="94" t="str">
        <f>IFERROR(IF(Cadastro!E446="","",Cadastro!E446),"")</f>
        <v/>
      </c>
      <c r="W446" s="97" t="str">
        <f>IFERROR(IF(Cadastro!I446="","",Cadastro!I446),"")</f>
        <v/>
      </c>
      <c r="X446" s="94" t="str">
        <f>IF(P446="","",SUMIF(Movimento!$D$9:$D$7010,Saldo!P446,Movimento!$G$9:$G$7010))</f>
        <v/>
      </c>
      <c r="Y446" s="94" t="str">
        <f>IF(P446="","",SUMIF(MovSaida!$D$9:$D$7010,Saldo!P446,MovSaida!$F$9:$F$7010))</f>
        <v/>
      </c>
      <c r="Z446" s="94" t="str">
        <f>IFERROR(IF(P446="","",SUMIFS(InvAjust!$G$9:$G$6009,InvAjust!$E$9:$E$6009,Saldo!P446,InvAjust!$C$9:$C$6009,"Add")-SUMIFS(InvAjust!$G$9:$G$6009,InvAjust!$E$9:$E$6009,Saldo!P446,InvAjust!$C$9:$C$6009,"Remove")),"")</f>
        <v/>
      </c>
      <c r="AA446" s="98" t="str">
        <f t="shared" si="112"/>
        <v/>
      </c>
    </row>
    <row r="447" spans="1:27" ht="18.95" customHeight="1" x14ac:dyDescent="0.25">
      <c r="A447" s="82"/>
      <c r="C447" s="89" t="str">
        <f t="shared" si="101"/>
        <v/>
      </c>
      <c r="D447" s="89" t="str">
        <f t="shared" si="102"/>
        <v/>
      </c>
      <c r="E447" s="89" t="str">
        <f t="shared" si="103"/>
        <v/>
      </c>
      <c r="F447" s="89" t="str">
        <f t="shared" si="104"/>
        <v/>
      </c>
      <c r="G447" s="90" t="str">
        <f t="shared" si="105"/>
        <v/>
      </c>
      <c r="H447" s="91" t="str">
        <f t="shared" si="106"/>
        <v/>
      </c>
      <c r="I447" s="91" t="str">
        <f t="shared" si="107"/>
        <v/>
      </c>
      <c r="J447" s="91" t="str">
        <f t="shared" si="108"/>
        <v/>
      </c>
      <c r="K447" s="92" t="str">
        <f t="shared" si="97"/>
        <v/>
      </c>
      <c r="L447" s="92" t="str">
        <f t="shared" si="98"/>
        <v/>
      </c>
      <c r="M447" s="92" t="str">
        <f t="shared" si="99"/>
        <v/>
      </c>
      <c r="N447" s="92" t="str">
        <f t="shared" si="100"/>
        <v/>
      </c>
      <c r="O447" s="76" t="str">
        <f>IF(Cadastro!D447="","",Cadastro!D447)</f>
        <v/>
      </c>
      <c r="P447" s="76" t="str">
        <f>IF(Cadastro!C447="","",Cadastro!C447)</f>
        <v/>
      </c>
      <c r="Q447" s="93" t="str">
        <f t="shared" si="109"/>
        <v/>
      </c>
      <c r="R447" s="94" t="str">
        <f>IF(Cadastro!H447="","",Cadastro!H447)</f>
        <v/>
      </c>
      <c r="S447" s="95" t="str">
        <f t="shared" si="110"/>
        <v/>
      </c>
      <c r="T447" s="96" t="str">
        <f t="shared" si="111"/>
        <v/>
      </c>
      <c r="U447" s="96" t="str">
        <f>IFERROR(IF(P447="","",SUMIF(Movimento!$D$9:$D$7010,Saldo!P447,Movimento!$I$9:$I$7010)+W447)/(V447+X447),"")</f>
        <v/>
      </c>
      <c r="V447" s="94" t="str">
        <f>IFERROR(IF(Cadastro!E447="","",Cadastro!E447),"")</f>
        <v/>
      </c>
      <c r="W447" s="97" t="str">
        <f>IFERROR(IF(Cadastro!I447="","",Cadastro!I447),"")</f>
        <v/>
      </c>
      <c r="X447" s="94" t="str">
        <f>IF(P447="","",SUMIF(Movimento!$D$9:$D$7010,Saldo!P447,Movimento!$G$9:$G$7010))</f>
        <v/>
      </c>
      <c r="Y447" s="94" t="str">
        <f>IF(P447="","",SUMIF(MovSaida!$D$9:$D$7010,Saldo!P447,MovSaida!$F$9:$F$7010))</f>
        <v/>
      </c>
      <c r="Z447" s="94" t="str">
        <f>IFERROR(IF(P447="","",SUMIFS(InvAjust!$G$9:$G$6009,InvAjust!$E$9:$E$6009,Saldo!P447,InvAjust!$C$9:$C$6009,"Add")-SUMIFS(InvAjust!$G$9:$G$6009,InvAjust!$E$9:$E$6009,Saldo!P447,InvAjust!$C$9:$C$6009,"Remove")),"")</f>
        <v/>
      </c>
      <c r="AA447" s="98" t="str">
        <f t="shared" si="112"/>
        <v/>
      </c>
    </row>
    <row r="448" spans="1:27" ht="18.95" customHeight="1" x14ac:dyDescent="0.25">
      <c r="A448" s="82"/>
      <c r="C448" s="89" t="str">
        <f t="shared" si="101"/>
        <v/>
      </c>
      <c r="D448" s="89" t="str">
        <f t="shared" si="102"/>
        <v/>
      </c>
      <c r="E448" s="89" t="str">
        <f t="shared" si="103"/>
        <v/>
      </c>
      <c r="F448" s="89" t="str">
        <f t="shared" si="104"/>
        <v/>
      </c>
      <c r="G448" s="90" t="str">
        <f t="shared" si="105"/>
        <v/>
      </c>
      <c r="H448" s="91" t="str">
        <f t="shared" si="106"/>
        <v/>
      </c>
      <c r="I448" s="91" t="str">
        <f t="shared" si="107"/>
        <v/>
      </c>
      <c r="J448" s="91" t="str">
        <f t="shared" si="108"/>
        <v/>
      </c>
      <c r="K448" s="92" t="str">
        <f t="shared" si="97"/>
        <v/>
      </c>
      <c r="L448" s="92" t="str">
        <f t="shared" si="98"/>
        <v/>
      </c>
      <c r="M448" s="92" t="str">
        <f t="shared" si="99"/>
        <v/>
      </c>
      <c r="N448" s="92" t="str">
        <f t="shared" si="100"/>
        <v/>
      </c>
      <c r="O448" s="76" t="str">
        <f>IF(Cadastro!D448="","",Cadastro!D448)</f>
        <v/>
      </c>
      <c r="P448" s="76" t="str">
        <f>IF(Cadastro!C448="","",Cadastro!C448)</f>
        <v/>
      </c>
      <c r="Q448" s="93" t="str">
        <f t="shared" si="109"/>
        <v/>
      </c>
      <c r="R448" s="94" t="str">
        <f>IF(Cadastro!H448="","",Cadastro!H448)</f>
        <v/>
      </c>
      <c r="S448" s="95" t="str">
        <f t="shared" si="110"/>
        <v/>
      </c>
      <c r="T448" s="96" t="str">
        <f t="shared" si="111"/>
        <v/>
      </c>
      <c r="U448" s="96" t="str">
        <f>IFERROR(IF(P448="","",SUMIF(Movimento!$D$9:$D$7010,Saldo!P448,Movimento!$I$9:$I$7010)+W448)/(V448+X448),"")</f>
        <v/>
      </c>
      <c r="V448" s="94" t="str">
        <f>IFERROR(IF(Cadastro!E448="","",Cadastro!E448),"")</f>
        <v/>
      </c>
      <c r="W448" s="97" t="str">
        <f>IFERROR(IF(Cadastro!I448="","",Cadastro!I448),"")</f>
        <v/>
      </c>
      <c r="X448" s="94" t="str">
        <f>IF(P448="","",SUMIF(Movimento!$D$9:$D$7010,Saldo!P448,Movimento!$G$9:$G$7010))</f>
        <v/>
      </c>
      <c r="Y448" s="94" t="str">
        <f>IF(P448="","",SUMIF(MovSaida!$D$9:$D$7010,Saldo!P448,MovSaida!$F$9:$F$7010))</f>
        <v/>
      </c>
      <c r="Z448" s="94" t="str">
        <f>IFERROR(IF(P448="","",SUMIFS(InvAjust!$G$9:$G$6009,InvAjust!$E$9:$E$6009,Saldo!P448,InvAjust!$C$9:$C$6009,"Add")-SUMIFS(InvAjust!$G$9:$G$6009,InvAjust!$E$9:$E$6009,Saldo!P448,InvAjust!$C$9:$C$6009,"Remove")),"")</f>
        <v/>
      </c>
      <c r="AA448" s="98" t="str">
        <f t="shared" si="112"/>
        <v/>
      </c>
    </row>
    <row r="449" spans="1:27" ht="18.95" customHeight="1" x14ac:dyDescent="0.25">
      <c r="A449" s="82"/>
      <c r="C449" s="89" t="str">
        <f t="shared" si="101"/>
        <v/>
      </c>
      <c r="D449" s="89" t="str">
        <f t="shared" si="102"/>
        <v/>
      </c>
      <c r="E449" s="89" t="str">
        <f t="shared" si="103"/>
        <v/>
      </c>
      <c r="F449" s="89" t="str">
        <f t="shared" si="104"/>
        <v/>
      </c>
      <c r="G449" s="90" t="str">
        <f t="shared" si="105"/>
        <v/>
      </c>
      <c r="H449" s="91" t="str">
        <f t="shared" si="106"/>
        <v/>
      </c>
      <c r="I449" s="91" t="str">
        <f t="shared" si="107"/>
        <v/>
      </c>
      <c r="J449" s="91" t="str">
        <f t="shared" si="108"/>
        <v/>
      </c>
      <c r="K449" s="92" t="str">
        <f t="shared" si="97"/>
        <v/>
      </c>
      <c r="L449" s="92" t="str">
        <f t="shared" si="98"/>
        <v/>
      </c>
      <c r="M449" s="92" t="str">
        <f t="shared" si="99"/>
        <v/>
      </c>
      <c r="N449" s="92" t="str">
        <f t="shared" si="100"/>
        <v/>
      </c>
      <c r="O449" s="76" t="str">
        <f>IF(Cadastro!D449="","",Cadastro!D449)</f>
        <v/>
      </c>
      <c r="P449" s="76" t="str">
        <f>IF(Cadastro!C449="","",Cadastro!C449)</f>
        <v/>
      </c>
      <c r="Q449" s="93" t="str">
        <f t="shared" si="109"/>
        <v/>
      </c>
      <c r="R449" s="94" t="str">
        <f>IF(Cadastro!H449="","",Cadastro!H449)</f>
        <v/>
      </c>
      <c r="S449" s="95" t="str">
        <f t="shared" si="110"/>
        <v/>
      </c>
      <c r="T449" s="96" t="str">
        <f t="shared" si="111"/>
        <v/>
      </c>
      <c r="U449" s="96" t="str">
        <f>IFERROR(IF(P449="","",SUMIF(Movimento!$D$9:$D$7010,Saldo!P449,Movimento!$I$9:$I$7010)+W449)/(V449+X449),"")</f>
        <v/>
      </c>
      <c r="V449" s="94" t="str">
        <f>IFERROR(IF(Cadastro!E449="","",Cadastro!E449),"")</f>
        <v/>
      </c>
      <c r="W449" s="97" t="str">
        <f>IFERROR(IF(Cadastro!I449="","",Cadastro!I449),"")</f>
        <v/>
      </c>
      <c r="X449" s="94" t="str">
        <f>IF(P449="","",SUMIF(Movimento!$D$9:$D$7010,Saldo!P449,Movimento!$G$9:$G$7010))</f>
        <v/>
      </c>
      <c r="Y449" s="94" t="str">
        <f>IF(P449="","",SUMIF(MovSaida!$D$9:$D$7010,Saldo!P449,MovSaida!$F$9:$F$7010))</f>
        <v/>
      </c>
      <c r="Z449" s="94" t="str">
        <f>IFERROR(IF(P449="","",SUMIFS(InvAjust!$G$9:$G$6009,InvAjust!$E$9:$E$6009,Saldo!P449,InvAjust!$C$9:$C$6009,"Add")-SUMIFS(InvAjust!$G$9:$G$6009,InvAjust!$E$9:$E$6009,Saldo!P449,InvAjust!$C$9:$C$6009,"Remove")),"")</f>
        <v/>
      </c>
      <c r="AA449" s="98" t="str">
        <f t="shared" si="112"/>
        <v/>
      </c>
    </row>
    <row r="450" spans="1:27" ht="18.95" customHeight="1" x14ac:dyDescent="0.25">
      <c r="A450" s="82"/>
      <c r="C450" s="89" t="str">
        <f t="shared" si="101"/>
        <v/>
      </c>
      <c r="D450" s="89" t="str">
        <f t="shared" si="102"/>
        <v/>
      </c>
      <c r="E450" s="89" t="str">
        <f t="shared" si="103"/>
        <v/>
      </c>
      <c r="F450" s="89" t="str">
        <f t="shared" si="104"/>
        <v/>
      </c>
      <c r="G450" s="90" t="str">
        <f t="shared" si="105"/>
        <v/>
      </c>
      <c r="H450" s="91" t="str">
        <f t="shared" si="106"/>
        <v/>
      </c>
      <c r="I450" s="91" t="str">
        <f t="shared" si="107"/>
        <v/>
      </c>
      <c r="J450" s="91" t="str">
        <f t="shared" si="108"/>
        <v/>
      </c>
      <c r="K450" s="92" t="str">
        <f t="shared" si="97"/>
        <v/>
      </c>
      <c r="L450" s="92" t="str">
        <f t="shared" si="98"/>
        <v/>
      </c>
      <c r="M450" s="92" t="str">
        <f t="shared" si="99"/>
        <v/>
      </c>
      <c r="N450" s="92" t="str">
        <f t="shared" si="100"/>
        <v/>
      </c>
      <c r="O450" s="76" t="str">
        <f>IF(Cadastro!D450="","",Cadastro!D450)</f>
        <v/>
      </c>
      <c r="P450" s="76" t="str">
        <f>IF(Cadastro!C450="","",Cadastro!C450)</f>
        <v/>
      </c>
      <c r="Q450" s="93" t="str">
        <f t="shared" si="109"/>
        <v/>
      </c>
      <c r="R450" s="94" t="str">
        <f>IF(Cadastro!H450="","",Cadastro!H450)</f>
        <v/>
      </c>
      <c r="S450" s="95" t="str">
        <f t="shared" si="110"/>
        <v/>
      </c>
      <c r="T450" s="96" t="str">
        <f t="shared" si="111"/>
        <v/>
      </c>
      <c r="U450" s="96" t="str">
        <f>IFERROR(IF(P450="","",SUMIF(Movimento!$D$9:$D$7010,Saldo!P450,Movimento!$I$9:$I$7010)+W450)/(V450+X450),"")</f>
        <v/>
      </c>
      <c r="V450" s="94" t="str">
        <f>IFERROR(IF(Cadastro!E450="","",Cadastro!E450),"")</f>
        <v/>
      </c>
      <c r="W450" s="97" t="str">
        <f>IFERROR(IF(Cadastro!I450="","",Cadastro!I450),"")</f>
        <v/>
      </c>
      <c r="X450" s="94" t="str">
        <f>IF(P450="","",SUMIF(Movimento!$D$9:$D$7010,Saldo!P450,Movimento!$G$9:$G$7010))</f>
        <v/>
      </c>
      <c r="Y450" s="94" t="str">
        <f>IF(P450="","",SUMIF(MovSaida!$D$9:$D$7010,Saldo!P450,MovSaida!$F$9:$F$7010))</f>
        <v/>
      </c>
      <c r="Z450" s="94" t="str">
        <f>IFERROR(IF(P450="","",SUMIFS(InvAjust!$G$9:$G$6009,InvAjust!$E$9:$E$6009,Saldo!P450,InvAjust!$C$9:$C$6009,"Add")-SUMIFS(InvAjust!$G$9:$G$6009,InvAjust!$E$9:$E$6009,Saldo!P450,InvAjust!$C$9:$C$6009,"Remove")),"")</f>
        <v/>
      </c>
      <c r="AA450" s="98" t="str">
        <f t="shared" si="112"/>
        <v/>
      </c>
    </row>
    <row r="451" spans="1:27" ht="18.95" customHeight="1" x14ac:dyDescent="0.25">
      <c r="A451" s="82"/>
      <c r="C451" s="89" t="str">
        <f t="shared" si="101"/>
        <v/>
      </c>
      <c r="D451" s="89" t="str">
        <f t="shared" si="102"/>
        <v/>
      </c>
      <c r="E451" s="89" t="str">
        <f t="shared" si="103"/>
        <v/>
      </c>
      <c r="F451" s="89" t="str">
        <f t="shared" si="104"/>
        <v/>
      </c>
      <c r="G451" s="90" t="str">
        <f t="shared" si="105"/>
        <v/>
      </c>
      <c r="H451" s="91" t="str">
        <f t="shared" si="106"/>
        <v/>
      </c>
      <c r="I451" s="91" t="str">
        <f t="shared" si="107"/>
        <v/>
      </c>
      <c r="J451" s="91" t="str">
        <f t="shared" si="108"/>
        <v/>
      </c>
      <c r="K451" s="92" t="str">
        <f t="shared" si="97"/>
        <v/>
      </c>
      <c r="L451" s="92" t="str">
        <f t="shared" si="98"/>
        <v/>
      </c>
      <c r="M451" s="92" t="str">
        <f t="shared" si="99"/>
        <v/>
      </c>
      <c r="N451" s="92" t="str">
        <f t="shared" si="100"/>
        <v/>
      </c>
      <c r="O451" s="76" t="str">
        <f>IF(Cadastro!D451="","",Cadastro!D451)</f>
        <v/>
      </c>
      <c r="P451" s="76" t="str">
        <f>IF(Cadastro!C451="","",Cadastro!C451)</f>
        <v/>
      </c>
      <c r="Q451" s="93" t="str">
        <f t="shared" si="109"/>
        <v/>
      </c>
      <c r="R451" s="94" t="str">
        <f>IF(Cadastro!H451="","",Cadastro!H451)</f>
        <v/>
      </c>
      <c r="S451" s="95" t="str">
        <f t="shared" si="110"/>
        <v/>
      </c>
      <c r="T451" s="96" t="str">
        <f t="shared" si="111"/>
        <v/>
      </c>
      <c r="U451" s="96" t="str">
        <f>IFERROR(IF(P451="","",SUMIF(Movimento!$D$9:$D$7010,Saldo!P451,Movimento!$I$9:$I$7010)+W451)/(V451+X451),"")</f>
        <v/>
      </c>
      <c r="V451" s="94" t="str">
        <f>IFERROR(IF(Cadastro!E451="","",Cadastro!E451),"")</f>
        <v/>
      </c>
      <c r="W451" s="97" t="str">
        <f>IFERROR(IF(Cadastro!I451="","",Cadastro!I451),"")</f>
        <v/>
      </c>
      <c r="X451" s="94" t="str">
        <f>IF(P451="","",SUMIF(Movimento!$D$9:$D$7010,Saldo!P451,Movimento!$G$9:$G$7010))</f>
        <v/>
      </c>
      <c r="Y451" s="94" t="str">
        <f>IF(P451="","",SUMIF(MovSaida!$D$9:$D$7010,Saldo!P451,MovSaida!$F$9:$F$7010))</f>
        <v/>
      </c>
      <c r="Z451" s="94" t="str">
        <f>IFERROR(IF(P451="","",SUMIFS(InvAjust!$G$9:$G$6009,InvAjust!$E$9:$E$6009,Saldo!P451,InvAjust!$C$9:$C$6009,"Add")-SUMIFS(InvAjust!$G$9:$G$6009,InvAjust!$E$9:$E$6009,Saldo!P451,InvAjust!$C$9:$C$6009,"Remove")),"")</f>
        <v/>
      </c>
      <c r="AA451" s="98" t="str">
        <f t="shared" si="112"/>
        <v/>
      </c>
    </row>
    <row r="452" spans="1:27" ht="18.95" customHeight="1" x14ac:dyDescent="0.25">
      <c r="A452" s="82"/>
      <c r="C452" s="89" t="str">
        <f t="shared" si="101"/>
        <v/>
      </c>
      <c r="D452" s="89" t="str">
        <f t="shared" si="102"/>
        <v/>
      </c>
      <c r="E452" s="89" t="str">
        <f t="shared" si="103"/>
        <v/>
      </c>
      <c r="F452" s="89" t="str">
        <f t="shared" si="104"/>
        <v/>
      </c>
      <c r="G452" s="90" t="str">
        <f t="shared" si="105"/>
        <v/>
      </c>
      <c r="H452" s="91" t="str">
        <f t="shared" si="106"/>
        <v/>
      </c>
      <c r="I452" s="91" t="str">
        <f t="shared" si="107"/>
        <v/>
      </c>
      <c r="J452" s="91" t="str">
        <f t="shared" si="108"/>
        <v/>
      </c>
      <c r="K452" s="92" t="str">
        <f t="shared" si="97"/>
        <v/>
      </c>
      <c r="L452" s="92" t="str">
        <f t="shared" si="98"/>
        <v/>
      </c>
      <c r="M452" s="92" t="str">
        <f t="shared" si="99"/>
        <v/>
      </c>
      <c r="N452" s="92" t="str">
        <f t="shared" si="100"/>
        <v/>
      </c>
      <c r="O452" s="76" t="str">
        <f>IF(Cadastro!D452="","",Cadastro!D452)</f>
        <v/>
      </c>
      <c r="P452" s="76" t="str">
        <f>IF(Cadastro!C452="","",Cadastro!C452)</f>
        <v/>
      </c>
      <c r="Q452" s="93" t="str">
        <f t="shared" si="109"/>
        <v/>
      </c>
      <c r="R452" s="94" t="str">
        <f>IF(Cadastro!H452="","",Cadastro!H452)</f>
        <v/>
      </c>
      <c r="S452" s="95" t="str">
        <f t="shared" si="110"/>
        <v/>
      </c>
      <c r="T452" s="96" t="str">
        <f t="shared" si="111"/>
        <v/>
      </c>
      <c r="U452" s="96" t="str">
        <f>IFERROR(IF(P452="","",SUMIF(Movimento!$D$9:$D$7010,Saldo!P452,Movimento!$I$9:$I$7010)+W452)/(V452+X452),"")</f>
        <v/>
      </c>
      <c r="V452" s="94" t="str">
        <f>IFERROR(IF(Cadastro!E452="","",Cadastro!E452),"")</f>
        <v/>
      </c>
      <c r="W452" s="97" t="str">
        <f>IFERROR(IF(Cadastro!I452="","",Cadastro!I452),"")</f>
        <v/>
      </c>
      <c r="X452" s="94" t="str">
        <f>IF(P452="","",SUMIF(Movimento!$D$9:$D$7010,Saldo!P452,Movimento!$G$9:$G$7010))</f>
        <v/>
      </c>
      <c r="Y452" s="94" t="str">
        <f>IF(P452="","",SUMIF(MovSaida!$D$9:$D$7010,Saldo!P452,MovSaida!$F$9:$F$7010))</f>
        <v/>
      </c>
      <c r="Z452" s="94" t="str">
        <f>IFERROR(IF(P452="","",SUMIFS(InvAjust!$G$9:$G$6009,InvAjust!$E$9:$E$6009,Saldo!P452,InvAjust!$C$9:$C$6009,"Add")-SUMIFS(InvAjust!$G$9:$G$6009,InvAjust!$E$9:$E$6009,Saldo!P452,InvAjust!$C$9:$C$6009,"Remove")),"")</f>
        <v/>
      </c>
      <c r="AA452" s="98" t="str">
        <f t="shared" si="112"/>
        <v/>
      </c>
    </row>
    <row r="453" spans="1:27" ht="18.95" customHeight="1" x14ac:dyDescent="0.25">
      <c r="A453" s="82"/>
      <c r="C453" s="89" t="str">
        <f t="shared" si="101"/>
        <v/>
      </c>
      <c r="D453" s="89" t="str">
        <f t="shared" si="102"/>
        <v/>
      </c>
      <c r="E453" s="89" t="str">
        <f t="shared" si="103"/>
        <v/>
      </c>
      <c r="F453" s="89" t="str">
        <f t="shared" si="104"/>
        <v/>
      </c>
      <c r="G453" s="90" t="str">
        <f t="shared" si="105"/>
        <v/>
      </c>
      <c r="H453" s="91" t="str">
        <f t="shared" si="106"/>
        <v/>
      </c>
      <c r="I453" s="91" t="str">
        <f t="shared" si="107"/>
        <v/>
      </c>
      <c r="J453" s="91" t="str">
        <f t="shared" si="108"/>
        <v/>
      </c>
      <c r="K453" s="92" t="str">
        <f t="shared" si="97"/>
        <v/>
      </c>
      <c r="L453" s="92" t="str">
        <f t="shared" si="98"/>
        <v/>
      </c>
      <c r="M453" s="92" t="str">
        <f t="shared" si="99"/>
        <v/>
      </c>
      <c r="N453" s="92" t="str">
        <f t="shared" si="100"/>
        <v/>
      </c>
      <c r="O453" s="76" t="str">
        <f>IF(Cadastro!D453="","",Cadastro!D453)</f>
        <v/>
      </c>
      <c r="P453" s="76" t="str">
        <f>IF(Cadastro!C453="","",Cadastro!C453)</f>
        <v/>
      </c>
      <c r="Q453" s="93" t="str">
        <f t="shared" si="109"/>
        <v/>
      </c>
      <c r="R453" s="94" t="str">
        <f>IF(Cadastro!H453="","",Cadastro!H453)</f>
        <v/>
      </c>
      <c r="S453" s="95" t="str">
        <f t="shared" si="110"/>
        <v/>
      </c>
      <c r="T453" s="96" t="str">
        <f t="shared" si="111"/>
        <v/>
      </c>
      <c r="U453" s="96" t="str">
        <f>IFERROR(IF(P453="","",SUMIF(Movimento!$D$9:$D$7010,Saldo!P453,Movimento!$I$9:$I$7010)+W453)/(V453+X453),"")</f>
        <v/>
      </c>
      <c r="V453" s="94" t="str">
        <f>IFERROR(IF(Cadastro!E453="","",Cadastro!E453),"")</f>
        <v/>
      </c>
      <c r="W453" s="97" t="str">
        <f>IFERROR(IF(Cadastro!I453="","",Cadastro!I453),"")</f>
        <v/>
      </c>
      <c r="X453" s="94" t="str">
        <f>IF(P453="","",SUMIF(Movimento!$D$9:$D$7010,Saldo!P453,Movimento!$G$9:$G$7010))</f>
        <v/>
      </c>
      <c r="Y453" s="94" t="str">
        <f>IF(P453="","",SUMIF(MovSaida!$D$9:$D$7010,Saldo!P453,MovSaida!$F$9:$F$7010))</f>
        <v/>
      </c>
      <c r="Z453" s="94" t="str">
        <f>IFERROR(IF(P453="","",SUMIFS(InvAjust!$G$9:$G$6009,InvAjust!$E$9:$E$6009,Saldo!P453,InvAjust!$C$9:$C$6009,"Add")-SUMIFS(InvAjust!$G$9:$G$6009,InvAjust!$E$9:$E$6009,Saldo!P453,InvAjust!$C$9:$C$6009,"Remove")),"")</f>
        <v/>
      </c>
      <c r="AA453" s="98" t="str">
        <f t="shared" si="112"/>
        <v/>
      </c>
    </row>
    <row r="454" spans="1:27" ht="18.95" customHeight="1" x14ac:dyDescent="0.25">
      <c r="A454" s="82"/>
      <c r="C454" s="89" t="str">
        <f t="shared" si="101"/>
        <v/>
      </c>
      <c r="D454" s="89" t="str">
        <f t="shared" si="102"/>
        <v/>
      </c>
      <c r="E454" s="89" t="str">
        <f t="shared" si="103"/>
        <v/>
      </c>
      <c r="F454" s="89" t="str">
        <f t="shared" si="104"/>
        <v/>
      </c>
      <c r="G454" s="90" t="str">
        <f t="shared" si="105"/>
        <v/>
      </c>
      <c r="H454" s="91" t="str">
        <f t="shared" si="106"/>
        <v/>
      </c>
      <c r="I454" s="91" t="str">
        <f t="shared" si="107"/>
        <v/>
      </c>
      <c r="J454" s="91" t="str">
        <f t="shared" si="108"/>
        <v/>
      </c>
      <c r="K454" s="92" t="str">
        <f t="shared" si="97"/>
        <v/>
      </c>
      <c r="L454" s="92" t="str">
        <f t="shared" si="98"/>
        <v/>
      </c>
      <c r="M454" s="92" t="str">
        <f t="shared" si="99"/>
        <v/>
      </c>
      <c r="N454" s="92" t="str">
        <f t="shared" si="100"/>
        <v/>
      </c>
      <c r="O454" s="76" t="str">
        <f>IF(Cadastro!D454="","",Cadastro!D454)</f>
        <v/>
      </c>
      <c r="P454" s="76" t="str">
        <f>IF(Cadastro!C454="","",Cadastro!C454)</f>
        <v/>
      </c>
      <c r="Q454" s="93" t="str">
        <f t="shared" si="109"/>
        <v/>
      </c>
      <c r="R454" s="94" t="str">
        <f>IF(Cadastro!H454="","",Cadastro!H454)</f>
        <v/>
      </c>
      <c r="S454" s="95" t="str">
        <f t="shared" si="110"/>
        <v/>
      </c>
      <c r="T454" s="96" t="str">
        <f t="shared" si="111"/>
        <v/>
      </c>
      <c r="U454" s="96" t="str">
        <f>IFERROR(IF(P454="","",SUMIF(Movimento!$D$9:$D$7010,Saldo!P454,Movimento!$I$9:$I$7010)+W454)/(V454+X454),"")</f>
        <v/>
      </c>
      <c r="V454" s="94" t="str">
        <f>IFERROR(IF(Cadastro!E454="","",Cadastro!E454),"")</f>
        <v/>
      </c>
      <c r="W454" s="97" t="str">
        <f>IFERROR(IF(Cadastro!I454="","",Cadastro!I454),"")</f>
        <v/>
      </c>
      <c r="X454" s="94" t="str">
        <f>IF(P454="","",SUMIF(Movimento!$D$9:$D$7010,Saldo!P454,Movimento!$G$9:$G$7010))</f>
        <v/>
      </c>
      <c r="Y454" s="94" t="str">
        <f>IF(P454="","",SUMIF(MovSaida!$D$9:$D$7010,Saldo!P454,MovSaida!$F$9:$F$7010))</f>
        <v/>
      </c>
      <c r="Z454" s="94" t="str">
        <f>IFERROR(IF(P454="","",SUMIFS(InvAjust!$G$9:$G$6009,InvAjust!$E$9:$E$6009,Saldo!P454,InvAjust!$C$9:$C$6009,"Add")-SUMIFS(InvAjust!$G$9:$G$6009,InvAjust!$E$9:$E$6009,Saldo!P454,InvAjust!$C$9:$C$6009,"Remove")),"")</f>
        <v/>
      </c>
      <c r="AA454" s="98" t="str">
        <f t="shared" si="112"/>
        <v/>
      </c>
    </row>
    <row r="455" spans="1:27" ht="18.95" customHeight="1" x14ac:dyDescent="0.25">
      <c r="A455" s="82"/>
      <c r="C455" s="89" t="str">
        <f t="shared" si="101"/>
        <v/>
      </c>
      <c r="D455" s="89" t="str">
        <f t="shared" si="102"/>
        <v/>
      </c>
      <c r="E455" s="89" t="str">
        <f t="shared" si="103"/>
        <v/>
      </c>
      <c r="F455" s="89" t="str">
        <f t="shared" si="104"/>
        <v/>
      </c>
      <c r="G455" s="90" t="str">
        <f t="shared" si="105"/>
        <v/>
      </c>
      <c r="H455" s="91" t="str">
        <f t="shared" si="106"/>
        <v/>
      </c>
      <c r="I455" s="91" t="str">
        <f t="shared" si="107"/>
        <v/>
      </c>
      <c r="J455" s="91" t="str">
        <f t="shared" si="108"/>
        <v/>
      </c>
      <c r="K455" s="92" t="str">
        <f t="shared" si="97"/>
        <v/>
      </c>
      <c r="L455" s="92" t="str">
        <f t="shared" si="98"/>
        <v/>
      </c>
      <c r="M455" s="92" t="str">
        <f t="shared" si="99"/>
        <v/>
      </c>
      <c r="N455" s="92" t="str">
        <f t="shared" si="100"/>
        <v/>
      </c>
      <c r="O455" s="76" t="str">
        <f>IF(Cadastro!D455="","",Cadastro!D455)</f>
        <v/>
      </c>
      <c r="P455" s="76" t="str">
        <f>IF(Cadastro!C455="","",Cadastro!C455)</f>
        <v/>
      </c>
      <c r="Q455" s="93" t="str">
        <f t="shared" si="109"/>
        <v/>
      </c>
      <c r="R455" s="94" t="str">
        <f>IF(Cadastro!H455="","",Cadastro!H455)</f>
        <v/>
      </c>
      <c r="S455" s="95" t="str">
        <f t="shared" si="110"/>
        <v/>
      </c>
      <c r="T455" s="96" t="str">
        <f t="shared" si="111"/>
        <v/>
      </c>
      <c r="U455" s="96" t="str">
        <f>IFERROR(IF(P455="","",SUMIF(Movimento!$D$9:$D$7010,Saldo!P455,Movimento!$I$9:$I$7010)+W455)/(V455+X455),"")</f>
        <v/>
      </c>
      <c r="V455" s="94" t="str">
        <f>IFERROR(IF(Cadastro!E455="","",Cadastro!E455),"")</f>
        <v/>
      </c>
      <c r="W455" s="97" t="str">
        <f>IFERROR(IF(Cadastro!I455="","",Cadastro!I455),"")</f>
        <v/>
      </c>
      <c r="X455" s="94" t="str">
        <f>IF(P455="","",SUMIF(Movimento!$D$9:$D$7010,Saldo!P455,Movimento!$G$9:$G$7010))</f>
        <v/>
      </c>
      <c r="Y455" s="94" t="str">
        <f>IF(P455="","",SUMIF(MovSaida!$D$9:$D$7010,Saldo!P455,MovSaida!$F$9:$F$7010))</f>
        <v/>
      </c>
      <c r="Z455" s="94" t="str">
        <f>IFERROR(IF(P455="","",SUMIFS(InvAjust!$G$9:$G$6009,InvAjust!$E$9:$E$6009,Saldo!P455,InvAjust!$C$9:$C$6009,"Add")-SUMIFS(InvAjust!$G$9:$G$6009,InvAjust!$E$9:$E$6009,Saldo!P455,InvAjust!$C$9:$C$6009,"Remove")),"")</f>
        <v/>
      </c>
      <c r="AA455" s="98" t="str">
        <f t="shared" si="112"/>
        <v/>
      </c>
    </row>
    <row r="456" spans="1:27" ht="18.95" customHeight="1" x14ac:dyDescent="0.25">
      <c r="A456" s="82"/>
      <c r="C456" s="89" t="str">
        <f t="shared" si="101"/>
        <v/>
      </c>
      <c r="D456" s="89" t="str">
        <f t="shared" si="102"/>
        <v/>
      </c>
      <c r="E456" s="89" t="str">
        <f t="shared" si="103"/>
        <v/>
      </c>
      <c r="F456" s="89" t="str">
        <f t="shared" si="104"/>
        <v/>
      </c>
      <c r="G456" s="90" t="str">
        <f t="shared" si="105"/>
        <v/>
      </c>
      <c r="H456" s="91" t="str">
        <f t="shared" si="106"/>
        <v/>
      </c>
      <c r="I456" s="91" t="str">
        <f t="shared" si="107"/>
        <v/>
      </c>
      <c r="J456" s="91" t="str">
        <f t="shared" si="108"/>
        <v/>
      </c>
      <c r="K456" s="92" t="str">
        <f t="shared" si="97"/>
        <v/>
      </c>
      <c r="L456" s="92" t="str">
        <f t="shared" si="98"/>
        <v/>
      </c>
      <c r="M456" s="92" t="str">
        <f t="shared" si="99"/>
        <v/>
      </c>
      <c r="N456" s="92" t="str">
        <f t="shared" si="100"/>
        <v/>
      </c>
      <c r="O456" s="76" t="str">
        <f>IF(Cadastro!D456="","",Cadastro!D456)</f>
        <v/>
      </c>
      <c r="P456" s="76" t="str">
        <f>IF(Cadastro!C456="","",Cadastro!C456)</f>
        <v/>
      </c>
      <c r="Q456" s="93" t="str">
        <f t="shared" si="109"/>
        <v/>
      </c>
      <c r="R456" s="94" t="str">
        <f>IF(Cadastro!H456="","",Cadastro!H456)</f>
        <v/>
      </c>
      <c r="S456" s="95" t="str">
        <f t="shared" si="110"/>
        <v/>
      </c>
      <c r="T456" s="96" t="str">
        <f t="shared" si="111"/>
        <v/>
      </c>
      <c r="U456" s="96" t="str">
        <f>IFERROR(IF(P456="","",SUMIF(Movimento!$D$9:$D$7010,Saldo!P456,Movimento!$I$9:$I$7010)+W456)/(V456+X456),"")</f>
        <v/>
      </c>
      <c r="V456" s="94" t="str">
        <f>IFERROR(IF(Cadastro!E456="","",Cadastro!E456),"")</f>
        <v/>
      </c>
      <c r="W456" s="97" t="str">
        <f>IFERROR(IF(Cadastro!I456="","",Cadastro!I456),"")</f>
        <v/>
      </c>
      <c r="X456" s="94" t="str">
        <f>IF(P456="","",SUMIF(Movimento!$D$9:$D$7010,Saldo!P456,Movimento!$G$9:$G$7010))</f>
        <v/>
      </c>
      <c r="Y456" s="94" t="str">
        <f>IF(P456="","",SUMIF(MovSaida!$D$9:$D$7010,Saldo!P456,MovSaida!$F$9:$F$7010))</f>
        <v/>
      </c>
      <c r="Z456" s="94" t="str">
        <f>IFERROR(IF(P456="","",SUMIFS(InvAjust!$G$9:$G$6009,InvAjust!$E$9:$E$6009,Saldo!P456,InvAjust!$C$9:$C$6009,"Add")-SUMIFS(InvAjust!$G$9:$G$6009,InvAjust!$E$9:$E$6009,Saldo!P456,InvAjust!$C$9:$C$6009,"Remove")),"")</f>
        <v/>
      </c>
      <c r="AA456" s="98" t="str">
        <f t="shared" si="112"/>
        <v/>
      </c>
    </row>
    <row r="457" spans="1:27" ht="18.95" customHeight="1" x14ac:dyDescent="0.25">
      <c r="A457" s="82"/>
      <c r="C457" s="89" t="str">
        <f t="shared" si="101"/>
        <v/>
      </c>
      <c r="D457" s="89" t="str">
        <f t="shared" si="102"/>
        <v/>
      </c>
      <c r="E457" s="89" t="str">
        <f t="shared" si="103"/>
        <v/>
      </c>
      <c r="F457" s="89" t="str">
        <f t="shared" si="104"/>
        <v/>
      </c>
      <c r="G457" s="90" t="str">
        <f t="shared" si="105"/>
        <v/>
      </c>
      <c r="H457" s="91" t="str">
        <f t="shared" si="106"/>
        <v/>
      </c>
      <c r="I457" s="91" t="str">
        <f t="shared" si="107"/>
        <v/>
      </c>
      <c r="J457" s="91" t="str">
        <f t="shared" si="108"/>
        <v/>
      </c>
      <c r="K457" s="92" t="str">
        <f t="shared" ref="K457:K520" si="113">IFERROR(Q457/SUM($Q$9:$Q$1009),"")</f>
        <v/>
      </c>
      <c r="L457" s="92" t="str">
        <f t="shared" ref="L457:L520" si="114">IFERROR(T457/SUM($T$9:$T$1009),"")</f>
        <v/>
      </c>
      <c r="M457" s="92" t="str">
        <f t="shared" ref="M457:M520" si="115">IFERROR(X457/SUM($X$9:$X$1009),"")</f>
        <v/>
      </c>
      <c r="N457" s="92" t="str">
        <f t="shared" ref="N457:N520" si="116">IFERROR(Y457/SUM($Y$9:$Y$1009),"")</f>
        <v/>
      </c>
      <c r="O457" s="76" t="str">
        <f>IF(Cadastro!D457="","",Cadastro!D457)</f>
        <v/>
      </c>
      <c r="P457" s="76" t="str">
        <f>IF(Cadastro!C457="","",Cadastro!C457)</f>
        <v/>
      </c>
      <c r="Q457" s="93" t="str">
        <f t="shared" si="109"/>
        <v/>
      </c>
      <c r="R457" s="94" t="str">
        <f>IF(Cadastro!H457="","",Cadastro!H457)</f>
        <v/>
      </c>
      <c r="S457" s="95" t="str">
        <f t="shared" si="110"/>
        <v/>
      </c>
      <c r="T457" s="96" t="str">
        <f t="shared" si="111"/>
        <v/>
      </c>
      <c r="U457" s="96" t="str">
        <f>IFERROR(IF(P457="","",SUMIF(Movimento!$D$9:$D$7010,Saldo!P457,Movimento!$I$9:$I$7010)+W457)/(V457+X457),"")</f>
        <v/>
      </c>
      <c r="V457" s="94" t="str">
        <f>IFERROR(IF(Cadastro!E457="","",Cadastro!E457),"")</f>
        <v/>
      </c>
      <c r="W457" s="97" t="str">
        <f>IFERROR(IF(Cadastro!I457="","",Cadastro!I457),"")</f>
        <v/>
      </c>
      <c r="X457" s="94" t="str">
        <f>IF(P457="","",SUMIF(Movimento!$D$9:$D$7010,Saldo!P457,Movimento!$G$9:$G$7010))</f>
        <v/>
      </c>
      <c r="Y457" s="94" t="str">
        <f>IF(P457="","",SUMIF(MovSaida!$D$9:$D$7010,Saldo!P457,MovSaida!$F$9:$F$7010))</f>
        <v/>
      </c>
      <c r="Z457" s="94" t="str">
        <f>IFERROR(IF(P457="","",SUMIFS(InvAjust!$G$9:$G$6009,InvAjust!$E$9:$E$6009,Saldo!P457,InvAjust!$C$9:$C$6009,"Add")-SUMIFS(InvAjust!$G$9:$G$6009,InvAjust!$E$9:$E$6009,Saldo!P457,InvAjust!$C$9:$C$6009,"Remove")),"")</f>
        <v/>
      </c>
      <c r="AA457" s="98" t="str">
        <f t="shared" si="112"/>
        <v/>
      </c>
    </row>
    <row r="458" spans="1:27" ht="18.95" customHeight="1" x14ac:dyDescent="0.25">
      <c r="A458" s="82"/>
      <c r="C458" s="89" t="str">
        <f t="shared" ref="C458:C521" si="117">IFERROR("q"&amp;_xlfn.RANK.EQ(G458,$G$9:$G$1009,0),"")</f>
        <v/>
      </c>
      <c r="D458" s="89" t="str">
        <f t="shared" ref="D458:D521" si="118">IFERROR("v"&amp;_xlfn.RANK.EQ(H458,$H$9:$H$1009,0),"")</f>
        <v/>
      </c>
      <c r="E458" s="89" t="str">
        <f t="shared" ref="E458:E521" si="119">IFERROR("e"&amp;_xlfn.RANK.EQ(I458,$I$9:$I$1009,0),"")</f>
        <v/>
      </c>
      <c r="F458" s="89" t="str">
        <f t="shared" ref="F458:F521" si="120">IFERROR("s"&amp;_xlfn.RANK.EQ(J458,$J$9:$J$1009,0),"")</f>
        <v/>
      </c>
      <c r="G458" s="90" t="str">
        <f t="shared" ref="G458:G521" si="121">IF(O458="","",Q458+ROW(Q458)/10)</f>
        <v/>
      </c>
      <c r="H458" s="91" t="str">
        <f t="shared" ref="H458:H521" si="122">IF(O458="","",T458+ROW(T458)/10)</f>
        <v/>
      </c>
      <c r="I458" s="91" t="str">
        <f t="shared" ref="I458:I521" si="123">IF(O458="","",X458+ROW(X458)/10)</f>
        <v/>
      </c>
      <c r="J458" s="91" t="str">
        <f t="shared" ref="J458:J521" si="124">IF(O458="","",Y458+ROW(Y458)/10)</f>
        <v/>
      </c>
      <c r="K458" s="92" t="str">
        <f t="shared" si="113"/>
        <v/>
      </c>
      <c r="L458" s="92" t="str">
        <f t="shared" si="114"/>
        <v/>
      </c>
      <c r="M458" s="92" t="str">
        <f t="shared" si="115"/>
        <v/>
      </c>
      <c r="N458" s="92" t="str">
        <f t="shared" si="116"/>
        <v/>
      </c>
      <c r="O458" s="76" t="str">
        <f>IF(Cadastro!D458="","",Cadastro!D458)</f>
        <v/>
      </c>
      <c r="P458" s="76" t="str">
        <f>IF(Cadastro!C458="","",Cadastro!C458)</f>
        <v/>
      </c>
      <c r="Q458" s="93" t="str">
        <f t="shared" ref="Q458:Q521" si="125">IFERROR(V458+X458-Y458+Z458,"")</f>
        <v/>
      </c>
      <c r="R458" s="94" t="str">
        <f>IF(Cadastro!H458="","",Cadastro!H458)</f>
        <v/>
      </c>
      <c r="S458" s="95" t="str">
        <f t="shared" ref="S458:S521" si="126">IFERROR(IF(Q458&gt;=R458,(Q458/R458)-1,(R458-Q458)/R458*-1),"")</f>
        <v/>
      </c>
      <c r="T458" s="96" t="str">
        <f t="shared" ref="T458:T521" si="127">IFERROR(IF(P458="","",Q458*U458),"")</f>
        <v/>
      </c>
      <c r="U458" s="96" t="str">
        <f>IFERROR(IF(P458="","",SUMIF(Movimento!$D$9:$D$7010,Saldo!P458,Movimento!$I$9:$I$7010)+W458)/(V458+X458),"")</f>
        <v/>
      </c>
      <c r="V458" s="94" t="str">
        <f>IFERROR(IF(Cadastro!E458="","",Cadastro!E458),"")</f>
        <v/>
      </c>
      <c r="W458" s="97" t="str">
        <f>IFERROR(IF(Cadastro!I458="","",Cadastro!I458),"")</f>
        <v/>
      </c>
      <c r="X458" s="94" t="str">
        <f>IF(P458="","",SUMIF(Movimento!$D$9:$D$7010,Saldo!P458,Movimento!$G$9:$G$7010))</f>
        <v/>
      </c>
      <c r="Y458" s="94" t="str">
        <f>IF(P458="","",SUMIF(MovSaida!$D$9:$D$7010,Saldo!P458,MovSaida!$F$9:$F$7010))</f>
        <v/>
      </c>
      <c r="Z458" s="94" t="str">
        <f>IFERROR(IF(P458="","",SUMIFS(InvAjust!$G$9:$G$6009,InvAjust!$E$9:$E$6009,Saldo!P458,InvAjust!$C$9:$C$6009,"Add")-SUMIFS(InvAjust!$G$9:$G$6009,InvAjust!$E$9:$E$6009,Saldo!P458,InvAjust!$C$9:$C$6009,"Remove")),"")</f>
        <v/>
      </c>
      <c r="AA458" s="98" t="str">
        <f t="shared" ref="AA458:AA521" si="128">IFERROR(ABS(Z458)*U458,"")</f>
        <v/>
      </c>
    </row>
    <row r="459" spans="1:27" ht="18.95" customHeight="1" x14ac:dyDescent="0.25">
      <c r="A459" s="82"/>
      <c r="C459" s="89" t="str">
        <f t="shared" si="117"/>
        <v/>
      </c>
      <c r="D459" s="89" t="str">
        <f t="shared" si="118"/>
        <v/>
      </c>
      <c r="E459" s="89" t="str">
        <f t="shared" si="119"/>
        <v/>
      </c>
      <c r="F459" s="89" t="str">
        <f t="shared" si="120"/>
        <v/>
      </c>
      <c r="G459" s="90" t="str">
        <f t="shared" si="121"/>
        <v/>
      </c>
      <c r="H459" s="91" t="str">
        <f t="shared" si="122"/>
        <v/>
      </c>
      <c r="I459" s="91" t="str">
        <f t="shared" si="123"/>
        <v/>
      </c>
      <c r="J459" s="91" t="str">
        <f t="shared" si="124"/>
        <v/>
      </c>
      <c r="K459" s="92" t="str">
        <f t="shared" si="113"/>
        <v/>
      </c>
      <c r="L459" s="92" t="str">
        <f t="shared" si="114"/>
        <v/>
      </c>
      <c r="M459" s="92" t="str">
        <f t="shared" si="115"/>
        <v/>
      </c>
      <c r="N459" s="92" t="str">
        <f t="shared" si="116"/>
        <v/>
      </c>
      <c r="O459" s="76" t="str">
        <f>IF(Cadastro!D459="","",Cadastro!D459)</f>
        <v/>
      </c>
      <c r="P459" s="76" t="str">
        <f>IF(Cadastro!C459="","",Cadastro!C459)</f>
        <v/>
      </c>
      <c r="Q459" s="93" t="str">
        <f t="shared" si="125"/>
        <v/>
      </c>
      <c r="R459" s="94" t="str">
        <f>IF(Cadastro!H459="","",Cadastro!H459)</f>
        <v/>
      </c>
      <c r="S459" s="95" t="str">
        <f t="shared" si="126"/>
        <v/>
      </c>
      <c r="T459" s="96" t="str">
        <f t="shared" si="127"/>
        <v/>
      </c>
      <c r="U459" s="96" t="str">
        <f>IFERROR(IF(P459="","",SUMIF(Movimento!$D$9:$D$7010,Saldo!P459,Movimento!$I$9:$I$7010)+W459)/(V459+X459),"")</f>
        <v/>
      </c>
      <c r="V459" s="94" t="str">
        <f>IFERROR(IF(Cadastro!E459="","",Cadastro!E459),"")</f>
        <v/>
      </c>
      <c r="W459" s="97" t="str">
        <f>IFERROR(IF(Cadastro!I459="","",Cadastro!I459),"")</f>
        <v/>
      </c>
      <c r="X459" s="94" t="str">
        <f>IF(P459="","",SUMIF(Movimento!$D$9:$D$7010,Saldo!P459,Movimento!$G$9:$G$7010))</f>
        <v/>
      </c>
      <c r="Y459" s="94" t="str">
        <f>IF(P459="","",SUMIF(MovSaida!$D$9:$D$7010,Saldo!P459,MovSaida!$F$9:$F$7010))</f>
        <v/>
      </c>
      <c r="Z459" s="94" t="str">
        <f>IFERROR(IF(P459="","",SUMIFS(InvAjust!$G$9:$G$6009,InvAjust!$E$9:$E$6009,Saldo!P459,InvAjust!$C$9:$C$6009,"Add")-SUMIFS(InvAjust!$G$9:$G$6009,InvAjust!$E$9:$E$6009,Saldo!P459,InvAjust!$C$9:$C$6009,"Remove")),"")</f>
        <v/>
      </c>
      <c r="AA459" s="98" t="str">
        <f t="shared" si="128"/>
        <v/>
      </c>
    </row>
    <row r="460" spans="1:27" ht="18.95" customHeight="1" x14ac:dyDescent="0.25">
      <c r="A460" s="82"/>
      <c r="C460" s="89" t="str">
        <f t="shared" si="117"/>
        <v/>
      </c>
      <c r="D460" s="89" t="str">
        <f t="shared" si="118"/>
        <v/>
      </c>
      <c r="E460" s="89" t="str">
        <f t="shared" si="119"/>
        <v/>
      </c>
      <c r="F460" s="89" t="str">
        <f t="shared" si="120"/>
        <v/>
      </c>
      <c r="G460" s="90" t="str">
        <f t="shared" si="121"/>
        <v/>
      </c>
      <c r="H460" s="91" t="str">
        <f t="shared" si="122"/>
        <v/>
      </c>
      <c r="I460" s="91" t="str">
        <f t="shared" si="123"/>
        <v/>
      </c>
      <c r="J460" s="91" t="str">
        <f t="shared" si="124"/>
        <v/>
      </c>
      <c r="K460" s="92" t="str">
        <f t="shared" si="113"/>
        <v/>
      </c>
      <c r="L460" s="92" t="str">
        <f t="shared" si="114"/>
        <v/>
      </c>
      <c r="M460" s="92" t="str">
        <f t="shared" si="115"/>
        <v/>
      </c>
      <c r="N460" s="92" t="str">
        <f t="shared" si="116"/>
        <v/>
      </c>
      <c r="O460" s="76" t="str">
        <f>IF(Cadastro!D460="","",Cadastro!D460)</f>
        <v/>
      </c>
      <c r="P460" s="76" t="str">
        <f>IF(Cadastro!C460="","",Cadastro!C460)</f>
        <v/>
      </c>
      <c r="Q460" s="93" t="str">
        <f t="shared" si="125"/>
        <v/>
      </c>
      <c r="R460" s="94" t="str">
        <f>IF(Cadastro!H460="","",Cadastro!H460)</f>
        <v/>
      </c>
      <c r="S460" s="95" t="str">
        <f t="shared" si="126"/>
        <v/>
      </c>
      <c r="T460" s="96" t="str">
        <f t="shared" si="127"/>
        <v/>
      </c>
      <c r="U460" s="96" t="str">
        <f>IFERROR(IF(P460="","",SUMIF(Movimento!$D$9:$D$7010,Saldo!P460,Movimento!$I$9:$I$7010)+W460)/(V460+X460),"")</f>
        <v/>
      </c>
      <c r="V460" s="94" t="str">
        <f>IFERROR(IF(Cadastro!E460="","",Cadastro!E460),"")</f>
        <v/>
      </c>
      <c r="W460" s="97" t="str">
        <f>IFERROR(IF(Cadastro!I460="","",Cadastro!I460),"")</f>
        <v/>
      </c>
      <c r="X460" s="94" t="str">
        <f>IF(P460="","",SUMIF(Movimento!$D$9:$D$7010,Saldo!P460,Movimento!$G$9:$G$7010))</f>
        <v/>
      </c>
      <c r="Y460" s="94" t="str">
        <f>IF(P460="","",SUMIF(MovSaida!$D$9:$D$7010,Saldo!P460,MovSaida!$F$9:$F$7010))</f>
        <v/>
      </c>
      <c r="Z460" s="94" t="str">
        <f>IFERROR(IF(P460="","",SUMIFS(InvAjust!$G$9:$G$6009,InvAjust!$E$9:$E$6009,Saldo!P460,InvAjust!$C$9:$C$6009,"Add")-SUMIFS(InvAjust!$G$9:$G$6009,InvAjust!$E$9:$E$6009,Saldo!P460,InvAjust!$C$9:$C$6009,"Remove")),"")</f>
        <v/>
      </c>
      <c r="AA460" s="98" t="str">
        <f t="shared" si="128"/>
        <v/>
      </c>
    </row>
    <row r="461" spans="1:27" ht="18.95" customHeight="1" x14ac:dyDescent="0.25">
      <c r="A461" s="82"/>
      <c r="C461" s="89" t="str">
        <f t="shared" si="117"/>
        <v/>
      </c>
      <c r="D461" s="89" t="str">
        <f t="shared" si="118"/>
        <v/>
      </c>
      <c r="E461" s="89" t="str">
        <f t="shared" si="119"/>
        <v/>
      </c>
      <c r="F461" s="89" t="str">
        <f t="shared" si="120"/>
        <v/>
      </c>
      <c r="G461" s="90" t="str">
        <f t="shared" si="121"/>
        <v/>
      </c>
      <c r="H461" s="91" t="str">
        <f t="shared" si="122"/>
        <v/>
      </c>
      <c r="I461" s="91" t="str">
        <f t="shared" si="123"/>
        <v/>
      </c>
      <c r="J461" s="91" t="str">
        <f t="shared" si="124"/>
        <v/>
      </c>
      <c r="K461" s="92" t="str">
        <f t="shared" si="113"/>
        <v/>
      </c>
      <c r="L461" s="92" t="str">
        <f t="shared" si="114"/>
        <v/>
      </c>
      <c r="M461" s="92" t="str">
        <f t="shared" si="115"/>
        <v/>
      </c>
      <c r="N461" s="92" t="str">
        <f t="shared" si="116"/>
        <v/>
      </c>
      <c r="O461" s="76" t="str">
        <f>IF(Cadastro!D461="","",Cadastro!D461)</f>
        <v/>
      </c>
      <c r="P461" s="76" t="str">
        <f>IF(Cadastro!C461="","",Cadastro!C461)</f>
        <v/>
      </c>
      <c r="Q461" s="93" t="str">
        <f t="shared" si="125"/>
        <v/>
      </c>
      <c r="R461" s="94" t="str">
        <f>IF(Cadastro!H461="","",Cadastro!H461)</f>
        <v/>
      </c>
      <c r="S461" s="95" t="str">
        <f t="shared" si="126"/>
        <v/>
      </c>
      <c r="T461" s="96" t="str">
        <f t="shared" si="127"/>
        <v/>
      </c>
      <c r="U461" s="96" t="str">
        <f>IFERROR(IF(P461="","",SUMIF(Movimento!$D$9:$D$7010,Saldo!P461,Movimento!$I$9:$I$7010)+W461)/(V461+X461),"")</f>
        <v/>
      </c>
      <c r="V461" s="94" t="str">
        <f>IFERROR(IF(Cadastro!E461="","",Cadastro!E461),"")</f>
        <v/>
      </c>
      <c r="W461" s="97" t="str">
        <f>IFERROR(IF(Cadastro!I461="","",Cadastro!I461),"")</f>
        <v/>
      </c>
      <c r="X461" s="94" t="str">
        <f>IF(P461="","",SUMIF(Movimento!$D$9:$D$7010,Saldo!P461,Movimento!$G$9:$G$7010))</f>
        <v/>
      </c>
      <c r="Y461" s="94" t="str">
        <f>IF(P461="","",SUMIF(MovSaida!$D$9:$D$7010,Saldo!P461,MovSaida!$F$9:$F$7010))</f>
        <v/>
      </c>
      <c r="Z461" s="94" t="str">
        <f>IFERROR(IF(P461="","",SUMIFS(InvAjust!$G$9:$G$6009,InvAjust!$E$9:$E$6009,Saldo!P461,InvAjust!$C$9:$C$6009,"Add")-SUMIFS(InvAjust!$G$9:$G$6009,InvAjust!$E$9:$E$6009,Saldo!P461,InvAjust!$C$9:$C$6009,"Remove")),"")</f>
        <v/>
      </c>
      <c r="AA461" s="98" t="str">
        <f t="shared" si="128"/>
        <v/>
      </c>
    </row>
    <row r="462" spans="1:27" ht="18.95" customHeight="1" x14ac:dyDescent="0.25">
      <c r="A462" s="82"/>
      <c r="C462" s="89" t="str">
        <f t="shared" si="117"/>
        <v/>
      </c>
      <c r="D462" s="89" t="str">
        <f t="shared" si="118"/>
        <v/>
      </c>
      <c r="E462" s="89" t="str">
        <f t="shared" si="119"/>
        <v/>
      </c>
      <c r="F462" s="89" t="str">
        <f t="shared" si="120"/>
        <v/>
      </c>
      <c r="G462" s="90" t="str">
        <f t="shared" si="121"/>
        <v/>
      </c>
      <c r="H462" s="91" t="str">
        <f t="shared" si="122"/>
        <v/>
      </c>
      <c r="I462" s="91" t="str">
        <f t="shared" si="123"/>
        <v/>
      </c>
      <c r="J462" s="91" t="str">
        <f t="shared" si="124"/>
        <v/>
      </c>
      <c r="K462" s="92" t="str">
        <f t="shared" si="113"/>
        <v/>
      </c>
      <c r="L462" s="92" t="str">
        <f t="shared" si="114"/>
        <v/>
      </c>
      <c r="M462" s="92" t="str">
        <f t="shared" si="115"/>
        <v/>
      </c>
      <c r="N462" s="92" t="str">
        <f t="shared" si="116"/>
        <v/>
      </c>
      <c r="O462" s="76" t="str">
        <f>IF(Cadastro!D462="","",Cadastro!D462)</f>
        <v/>
      </c>
      <c r="P462" s="76" t="str">
        <f>IF(Cadastro!C462="","",Cadastro!C462)</f>
        <v/>
      </c>
      <c r="Q462" s="93" t="str">
        <f t="shared" si="125"/>
        <v/>
      </c>
      <c r="R462" s="94" t="str">
        <f>IF(Cadastro!H462="","",Cadastro!H462)</f>
        <v/>
      </c>
      <c r="S462" s="95" t="str">
        <f t="shared" si="126"/>
        <v/>
      </c>
      <c r="T462" s="96" t="str">
        <f t="shared" si="127"/>
        <v/>
      </c>
      <c r="U462" s="96" t="str">
        <f>IFERROR(IF(P462="","",SUMIF(Movimento!$D$9:$D$7010,Saldo!P462,Movimento!$I$9:$I$7010)+W462)/(V462+X462),"")</f>
        <v/>
      </c>
      <c r="V462" s="94" t="str">
        <f>IFERROR(IF(Cadastro!E462="","",Cadastro!E462),"")</f>
        <v/>
      </c>
      <c r="W462" s="97" t="str">
        <f>IFERROR(IF(Cadastro!I462="","",Cadastro!I462),"")</f>
        <v/>
      </c>
      <c r="X462" s="94" t="str">
        <f>IF(P462="","",SUMIF(Movimento!$D$9:$D$7010,Saldo!P462,Movimento!$G$9:$G$7010))</f>
        <v/>
      </c>
      <c r="Y462" s="94" t="str">
        <f>IF(P462="","",SUMIF(MovSaida!$D$9:$D$7010,Saldo!P462,MovSaida!$F$9:$F$7010))</f>
        <v/>
      </c>
      <c r="Z462" s="94" t="str">
        <f>IFERROR(IF(P462="","",SUMIFS(InvAjust!$G$9:$G$6009,InvAjust!$E$9:$E$6009,Saldo!P462,InvAjust!$C$9:$C$6009,"Add")-SUMIFS(InvAjust!$G$9:$G$6009,InvAjust!$E$9:$E$6009,Saldo!P462,InvAjust!$C$9:$C$6009,"Remove")),"")</f>
        <v/>
      </c>
      <c r="AA462" s="98" t="str">
        <f t="shared" si="128"/>
        <v/>
      </c>
    </row>
    <row r="463" spans="1:27" ht="18.95" customHeight="1" x14ac:dyDescent="0.25">
      <c r="A463" s="82"/>
      <c r="C463" s="89" t="str">
        <f t="shared" si="117"/>
        <v/>
      </c>
      <c r="D463" s="89" t="str">
        <f t="shared" si="118"/>
        <v/>
      </c>
      <c r="E463" s="89" t="str">
        <f t="shared" si="119"/>
        <v/>
      </c>
      <c r="F463" s="89" t="str">
        <f t="shared" si="120"/>
        <v/>
      </c>
      <c r="G463" s="90" t="str">
        <f t="shared" si="121"/>
        <v/>
      </c>
      <c r="H463" s="91" t="str">
        <f t="shared" si="122"/>
        <v/>
      </c>
      <c r="I463" s="91" t="str">
        <f t="shared" si="123"/>
        <v/>
      </c>
      <c r="J463" s="91" t="str">
        <f t="shared" si="124"/>
        <v/>
      </c>
      <c r="K463" s="92" t="str">
        <f t="shared" si="113"/>
        <v/>
      </c>
      <c r="L463" s="92" t="str">
        <f t="shared" si="114"/>
        <v/>
      </c>
      <c r="M463" s="92" t="str">
        <f t="shared" si="115"/>
        <v/>
      </c>
      <c r="N463" s="92" t="str">
        <f t="shared" si="116"/>
        <v/>
      </c>
      <c r="O463" s="76" t="str">
        <f>IF(Cadastro!D463="","",Cadastro!D463)</f>
        <v/>
      </c>
      <c r="P463" s="76" t="str">
        <f>IF(Cadastro!C463="","",Cadastro!C463)</f>
        <v/>
      </c>
      <c r="Q463" s="93" t="str">
        <f t="shared" si="125"/>
        <v/>
      </c>
      <c r="R463" s="94" t="str">
        <f>IF(Cadastro!H463="","",Cadastro!H463)</f>
        <v/>
      </c>
      <c r="S463" s="95" t="str">
        <f t="shared" si="126"/>
        <v/>
      </c>
      <c r="T463" s="96" t="str">
        <f t="shared" si="127"/>
        <v/>
      </c>
      <c r="U463" s="96" t="str">
        <f>IFERROR(IF(P463="","",SUMIF(Movimento!$D$9:$D$7010,Saldo!P463,Movimento!$I$9:$I$7010)+W463)/(V463+X463),"")</f>
        <v/>
      </c>
      <c r="V463" s="94" t="str">
        <f>IFERROR(IF(Cadastro!E463="","",Cadastro!E463),"")</f>
        <v/>
      </c>
      <c r="W463" s="97" t="str">
        <f>IFERROR(IF(Cadastro!I463="","",Cadastro!I463),"")</f>
        <v/>
      </c>
      <c r="X463" s="94" t="str">
        <f>IF(P463="","",SUMIF(Movimento!$D$9:$D$7010,Saldo!P463,Movimento!$G$9:$G$7010))</f>
        <v/>
      </c>
      <c r="Y463" s="94" t="str">
        <f>IF(P463="","",SUMIF(MovSaida!$D$9:$D$7010,Saldo!P463,MovSaida!$F$9:$F$7010))</f>
        <v/>
      </c>
      <c r="Z463" s="94" t="str">
        <f>IFERROR(IF(P463="","",SUMIFS(InvAjust!$G$9:$G$6009,InvAjust!$E$9:$E$6009,Saldo!P463,InvAjust!$C$9:$C$6009,"Add")-SUMIFS(InvAjust!$G$9:$G$6009,InvAjust!$E$9:$E$6009,Saldo!P463,InvAjust!$C$9:$C$6009,"Remove")),"")</f>
        <v/>
      </c>
      <c r="AA463" s="98" t="str">
        <f t="shared" si="128"/>
        <v/>
      </c>
    </row>
    <row r="464" spans="1:27" ht="18.95" customHeight="1" x14ac:dyDescent="0.25">
      <c r="A464" s="82"/>
      <c r="C464" s="89" t="str">
        <f t="shared" si="117"/>
        <v/>
      </c>
      <c r="D464" s="89" t="str">
        <f t="shared" si="118"/>
        <v/>
      </c>
      <c r="E464" s="89" t="str">
        <f t="shared" si="119"/>
        <v/>
      </c>
      <c r="F464" s="89" t="str">
        <f t="shared" si="120"/>
        <v/>
      </c>
      <c r="G464" s="90" t="str">
        <f t="shared" si="121"/>
        <v/>
      </c>
      <c r="H464" s="91" t="str">
        <f t="shared" si="122"/>
        <v/>
      </c>
      <c r="I464" s="91" t="str">
        <f t="shared" si="123"/>
        <v/>
      </c>
      <c r="J464" s="91" t="str">
        <f t="shared" si="124"/>
        <v/>
      </c>
      <c r="K464" s="92" t="str">
        <f t="shared" si="113"/>
        <v/>
      </c>
      <c r="L464" s="92" t="str">
        <f t="shared" si="114"/>
        <v/>
      </c>
      <c r="M464" s="92" t="str">
        <f t="shared" si="115"/>
        <v/>
      </c>
      <c r="N464" s="92" t="str">
        <f t="shared" si="116"/>
        <v/>
      </c>
      <c r="O464" s="76" t="str">
        <f>IF(Cadastro!D464="","",Cadastro!D464)</f>
        <v/>
      </c>
      <c r="P464" s="76" t="str">
        <f>IF(Cadastro!C464="","",Cadastro!C464)</f>
        <v/>
      </c>
      <c r="Q464" s="93" t="str">
        <f t="shared" si="125"/>
        <v/>
      </c>
      <c r="R464" s="94" t="str">
        <f>IF(Cadastro!H464="","",Cadastro!H464)</f>
        <v/>
      </c>
      <c r="S464" s="95" t="str">
        <f t="shared" si="126"/>
        <v/>
      </c>
      <c r="T464" s="96" t="str">
        <f t="shared" si="127"/>
        <v/>
      </c>
      <c r="U464" s="96" t="str">
        <f>IFERROR(IF(P464="","",SUMIF(Movimento!$D$9:$D$7010,Saldo!P464,Movimento!$I$9:$I$7010)+W464)/(V464+X464),"")</f>
        <v/>
      </c>
      <c r="V464" s="94" t="str">
        <f>IFERROR(IF(Cadastro!E464="","",Cadastro!E464),"")</f>
        <v/>
      </c>
      <c r="W464" s="97" t="str">
        <f>IFERROR(IF(Cadastro!I464="","",Cadastro!I464),"")</f>
        <v/>
      </c>
      <c r="X464" s="94" t="str">
        <f>IF(P464="","",SUMIF(Movimento!$D$9:$D$7010,Saldo!P464,Movimento!$G$9:$G$7010))</f>
        <v/>
      </c>
      <c r="Y464" s="94" t="str">
        <f>IF(P464="","",SUMIF(MovSaida!$D$9:$D$7010,Saldo!P464,MovSaida!$F$9:$F$7010))</f>
        <v/>
      </c>
      <c r="Z464" s="94" t="str">
        <f>IFERROR(IF(P464="","",SUMIFS(InvAjust!$G$9:$G$6009,InvAjust!$E$9:$E$6009,Saldo!P464,InvAjust!$C$9:$C$6009,"Add")-SUMIFS(InvAjust!$G$9:$G$6009,InvAjust!$E$9:$E$6009,Saldo!P464,InvAjust!$C$9:$C$6009,"Remove")),"")</f>
        <v/>
      </c>
      <c r="AA464" s="98" t="str">
        <f t="shared" si="128"/>
        <v/>
      </c>
    </row>
    <row r="465" spans="1:27" ht="18.95" customHeight="1" x14ac:dyDescent="0.25">
      <c r="A465" s="82"/>
      <c r="C465" s="89" t="str">
        <f t="shared" si="117"/>
        <v/>
      </c>
      <c r="D465" s="89" t="str">
        <f t="shared" si="118"/>
        <v/>
      </c>
      <c r="E465" s="89" t="str">
        <f t="shared" si="119"/>
        <v/>
      </c>
      <c r="F465" s="89" t="str">
        <f t="shared" si="120"/>
        <v/>
      </c>
      <c r="G465" s="90" t="str">
        <f t="shared" si="121"/>
        <v/>
      </c>
      <c r="H465" s="91" t="str">
        <f t="shared" si="122"/>
        <v/>
      </c>
      <c r="I465" s="91" t="str">
        <f t="shared" si="123"/>
        <v/>
      </c>
      <c r="J465" s="91" t="str">
        <f t="shared" si="124"/>
        <v/>
      </c>
      <c r="K465" s="92" t="str">
        <f t="shared" si="113"/>
        <v/>
      </c>
      <c r="L465" s="92" t="str">
        <f t="shared" si="114"/>
        <v/>
      </c>
      <c r="M465" s="92" t="str">
        <f t="shared" si="115"/>
        <v/>
      </c>
      <c r="N465" s="92" t="str">
        <f t="shared" si="116"/>
        <v/>
      </c>
      <c r="O465" s="76" t="str">
        <f>IF(Cadastro!D465="","",Cadastro!D465)</f>
        <v/>
      </c>
      <c r="P465" s="76" t="str">
        <f>IF(Cadastro!C465="","",Cadastro!C465)</f>
        <v/>
      </c>
      <c r="Q465" s="93" t="str">
        <f t="shared" si="125"/>
        <v/>
      </c>
      <c r="R465" s="94" t="str">
        <f>IF(Cadastro!H465="","",Cadastro!H465)</f>
        <v/>
      </c>
      <c r="S465" s="95" t="str">
        <f t="shared" si="126"/>
        <v/>
      </c>
      <c r="T465" s="96" t="str">
        <f t="shared" si="127"/>
        <v/>
      </c>
      <c r="U465" s="96" t="str">
        <f>IFERROR(IF(P465="","",SUMIF(Movimento!$D$9:$D$7010,Saldo!P465,Movimento!$I$9:$I$7010)+W465)/(V465+X465),"")</f>
        <v/>
      </c>
      <c r="V465" s="94" t="str">
        <f>IFERROR(IF(Cadastro!E465="","",Cadastro!E465),"")</f>
        <v/>
      </c>
      <c r="W465" s="97" t="str">
        <f>IFERROR(IF(Cadastro!I465="","",Cadastro!I465),"")</f>
        <v/>
      </c>
      <c r="X465" s="94" t="str">
        <f>IF(P465="","",SUMIF(Movimento!$D$9:$D$7010,Saldo!P465,Movimento!$G$9:$G$7010))</f>
        <v/>
      </c>
      <c r="Y465" s="94" t="str">
        <f>IF(P465="","",SUMIF(MovSaida!$D$9:$D$7010,Saldo!P465,MovSaida!$F$9:$F$7010))</f>
        <v/>
      </c>
      <c r="Z465" s="94" t="str">
        <f>IFERROR(IF(P465="","",SUMIFS(InvAjust!$G$9:$G$6009,InvAjust!$E$9:$E$6009,Saldo!P465,InvAjust!$C$9:$C$6009,"Add")-SUMIFS(InvAjust!$G$9:$G$6009,InvAjust!$E$9:$E$6009,Saldo!P465,InvAjust!$C$9:$C$6009,"Remove")),"")</f>
        <v/>
      </c>
      <c r="AA465" s="98" t="str">
        <f t="shared" si="128"/>
        <v/>
      </c>
    </row>
    <row r="466" spans="1:27" ht="18.95" customHeight="1" x14ac:dyDescent="0.25">
      <c r="A466" s="82"/>
      <c r="C466" s="89" t="str">
        <f t="shared" si="117"/>
        <v/>
      </c>
      <c r="D466" s="89" t="str">
        <f t="shared" si="118"/>
        <v/>
      </c>
      <c r="E466" s="89" t="str">
        <f t="shared" si="119"/>
        <v/>
      </c>
      <c r="F466" s="89" t="str">
        <f t="shared" si="120"/>
        <v/>
      </c>
      <c r="G466" s="90" t="str">
        <f t="shared" si="121"/>
        <v/>
      </c>
      <c r="H466" s="91" t="str">
        <f t="shared" si="122"/>
        <v/>
      </c>
      <c r="I466" s="91" t="str">
        <f t="shared" si="123"/>
        <v/>
      </c>
      <c r="J466" s="91" t="str">
        <f t="shared" si="124"/>
        <v/>
      </c>
      <c r="K466" s="92" t="str">
        <f t="shared" si="113"/>
        <v/>
      </c>
      <c r="L466" s="92" t="str">
        <f t="shared" si="114"/>
        <v/>
      </c>
      <c r="M466" s="92" t="str">
        <f t="shared" si="115"/>
        <v/>
      </c>
      <c r="N466" s="92" t="str">
        <f t="shared" si="116"/>
        <v/>
      </c>
      <c r="O466" s="76" t="str">
        <f>IF(Cadastro!D466="","",Cadastro!D466)</f>
        <v/>
      </c>
      <c r="P466" s="76" t="str">
        <f>IF(Cadastro!C466="","",Cadastro!C466)</f>
        <v/>
      </c>
      <c r="Q466" s="93" t="str">
        <f t="shared" si="125"/>
        <v/>
      </c>
      <c r="R466" s="94" t="str">
        <f>IF(Cadastro!H466="","",Cadastro!H466)</f>
        <v/>
      </c>
      <c r="S466" s="95" t="str">
        <f t="shared" si="126"/>
        <v/>
      </c>
      <c r="T466" s="96" t="str">
        <f t="shared" si="127"/>
        <v/>
      </c>
      <c r="U466" s="96" t="str">
        <f>IFERROR(IF(P466="","",SUMIF(Movimento!$D$9:$D$7010,Saldo!P466,Movimento!$I$9:$I$7010)+W466)/(V466+X466),"")</f>
        <v/>
      </c>
      <c r="V466" s="94" t="str">
        <f>IFERROR(IF(Cadastro!E466="","",Cadastro!E466),"")</f>
        <v/>
      </c>
      <c r="W466" s="97" t="str">
        <f>IFERROR(IF(Cadastro!I466="","",Cadastro!I466),"")</f>
        <v/>
      </c>
      <c r="X466" s="94" t="str">
        <f>IF(P466="","",SUMIF(Movimento!$D$9:$D$7010,Saldo!P466,Movimento!$G$9:$G$7010))</f>
        <v/>
      </c>
      <c r="Y466" s="94" t="str">
        <f>IF(P466="","",SUMIF(MovSaida!$D$9:$D$7010,Saldo!P466,MovSaida!$F$9:$F$7010))</f>
        <v/>
      </c>
      <c r="Z466" s="94" t="str">
        <f>IFERROR(IF(P466="","",SUMIFS(InvAjust!$G$9:$G$6009,InvAjust!$E$9:$E$6009,Saldo!P466,InvAjust!$C$9:$C$6009,"Add")-SUMIFS(InvAjust!$G$9:$G$6009,InvAjust!$E$9:$E$6009,Saldo!P466,InvAjust!$C$9:$C$6009,"Remove")),"")</f>
        <v/>
      </c>
      <c r="AA466" s="98" t="str">
        <f t="shared" si="128"/>
        <v/>
      </c>
    </row>
    <row r="467" spans="1:27" ht="18.95" customHeight="1" x14ac:dyDescent="0.25">
      <c r="A467" s="82"/>
      <c r="C467" s="89" t="str">
        <f t="shared" si="117"/>
        <v/>
      </c>
      <c r="D467" s="89" t="str">
        <f t="shared" si="118"/>
        <v/>
      </c>
      <c r="E467" s="89" t="str">
        <f t="shared" si="119"/>
        <v/>
      </c>
      <c r="F467" s="89" t="str">
        <f t="shared" si="120"/>
        <v/>
      </c>
      <c r="G467" s="90" t="str">
        <f t="shared" si="121"/>
        <v/>
      </c>
      <c r="H467" s="91" t="str">
        <f t="shared" si="122"/>
        <v/>
      </c>
      <c r="I467" s="91" t="str">
        <f t="shared" si="123"/>
        <v/>
      </c>
      <c r="J467" s="91" t="str">
        <f t="shared" si="124"/>
        <v/>
      </c>
      <c r="K467" s="92" t="str">
        <f t="shared" si="113"/>
        <v/>
      </c>
      <c r="L467" s="92" t="str">
        <f t="shared" si="114"/>
        <v/>
      </c>
      <c r="M467" s="92" t="str">
        <f t="shared" si="115"/>
        <v/>
      </c>
      <c r="N467" s="92" t="str">
        <f t="shared" si="116"/>
        <v/>
      </c>
      <c r="O467" s="76" t="str">
        <f>IF(Cadastro!D467="","",Cadastro!D467)</f>
        <v/>
      </c>
      <c r="P467" s="76" t="str">
        <f>IF(Cadastro!C467="","",Cadastro!C467)</f>
        <v/>
      </c>
      <c r="Q467" s="93" t="str">
        <f t="shared" si="125"/>
        <v/>
      </c>
      <c r="R467" s="94" t="str">
        <f>IF(Cadastro!H467="","",Cadastro!H467)</f>
        <v/>
      </c>
      <c r="S467" s="95" t="str">
        <f t="shared" si="126"/>
        <v/>
      </c>
      <c r="T467" s="96" t="str">
        <f t="shared" si="127"/>
        <v/>
      </c>
      <c r="U467" s="96" t="str">
        <f>IFERROR(IF(P467="","",SUMIF(Movimento!$D$9:$D$7010,Saldo!P467,Movimento!$I$9:$I$7010)+W467)/(V467+X467),"")</f>
        <v/>
      </c>
      <c r="V467" s="94" t="str">
        <f>IFERROR(IF(Cadastro!E467="","",Cadastro!E467),"")</f>
        <v/>
      </c>
      <c r="W467" s="97" t="str">
        <f>IFERROR(IF(Cadastro!I467="","",Cadastro!I467),"")</f>
        <v/>
      </c>
      <c r="X467" s="94" t="str">
        <f>IF(P467="","",SUMIF(Movimento!$D$9:$D$7010,Saldo!P467,Movimento!$G$9:$G$7010))</f>
        <v/>
      </c>
      <c r="Y467" s="94" t="str">
        <f>IF(P467="","",SUMIF(MovSaida!$D$9:$D$7010,Saldo!P467,MovSaida!$F$9:$F$7010))</f>
        <v/>
      </c>
      <c r="Z467" s="94" t="str">
        <f>IFERROR(IF(P467="","",SUMIFS(InvAjust!$G$9:$G$6009,InvAjust!$E$9:$E$6009,Saldo!P467,InvAjust!$C$9:$C$6009,"Add")-SUMIFS(InvAjust!$G$9:$G$6009,InvAjust!$E$9:$E$6009,Saldo!P467,InvAjust!$C$9:$C$6009,"Remove")),"")</f>
        <v/>
      </c>
      <c r="AA467" s="98" t="str">
        <f t="shared" si="128"/>
        <v/>
      </c>
    </row>
    <row r="468" spans="1:27" ht="18.95" customHeight="1" x14ac:dyDescent="0.25">
      <c r="A468" s="82"/>
      <c r="C468" s="89" t="str">
        <f t="shared" si="117"/>
        <v/>
      </c>
      <c r="D468" s="89" t="str">
        <f t="shared" si="118"/>
        <v/>
      </c>
      <c r="E468" s="89" t="str">
        <f t="shared" si="119"/>
        <v/>
      </c>
      <c r="F468" s="89" t="str">
        <f t="shared" si="120"/>
        <v/>
      </c>
      <c r="G468" s="90" t="str">
        <f t="shared" si="121"/>
        <v/>
      </c>
      <c r="H468" s="91" t="str">
        <f t="shared" si="122"/>
        <v/>
      </c>
      <c r="I468" s="91" t="str">
        <f t="shared" si="123"/>
        <v/>
      </c>
      <c r="J468" s="91" t="str">
        <f t="shared" si="124"/>
        <v/>
      </c>
      <c r="K468" s="92" t="str">
        <f t="shared" si="113"/>
        <v/>
      </c>
      <c r="L468" s="92" t="str">
        <f t="shared" si="114"/>
        <v/>
      </c>
      <c r="M468" s="92" t="str">
        <f t="shared" si="115"/>
        <v/>
      </c>
      <c r="N468" s="92" t="str">
        <f t="shared" si="116"/>
        <v/>
      </c>
      <c r="O468" s="76" t="str">
        <f>IF(Cadastro!D468="","",Cadastro!D468)</f>
        <v/>
      </c>
      <c r="P468" s="76" t="str">
        <f>IF(Cadastro!C468="","",Cadastro!C468)</f>
        <v/>
      </c>
      <c r="Q468" s="93" t="str">
        <f t="shared" si="125"/>
        <v/>
      </c>
      <c r="R468" s="94" t="str">
        <f>IF(Cadastro!H468="","",Cadastro!H468)</f>
        <v/>
      </c>
      <c r="S468" s="95" t="str">
        <f t="shared" si="126"/>
        <v/>
      </c>
      <c r="T468" s="96" t="str">
        <f t="shared" si="127"/>
        <v/>
      </c>
      <c r="U468" s="96" t="str">
        <f>IFERROR(IF(P468="","",SUMIF(Movimento!$D$9:$D$7010,Saldo!P468,Movimento!$I$9:$I$7010)+W468)/(V468+X468),"")</f>
        <v/>
      </c>
      <c r="V468" s="94" t="str">
        <f>IFERROR(IF(Cadastro!E468="","",Cadastro!E468),"")</f>
        <v/>
      </c>
      <c r="W468" s="97" t="str">
        <f>IFERROR(IF(Cadastro!I468="","",Cadastro!I468),"")</f>
        <v/>
      </c>
      <c r="X468" s="94" t="str">
        <f>IF(P468="","",SUMIF(Movimento!$D$9:$D$7010,Saldo!P468,Movimento!$G$9:$G$7010))</f>
        <v/>
      </c>
      <c r="Y468" s="94" t="str">
        <f>IF(P468="","",SUMIF(MovSaida!$D$9:$D$7010,Saldo!P468,MovSaida!$F$9:$F$7010))</f>
        <v/>
      </c>
      <c r="Z468" s="94" t="str">
        <f>IFERROR(IF(P468="","",SUMIFS(InvAjust!$G$9:$G$6009,InvAjust!$E$9:$E$6009,Saldo!P468,InvAjust!$C$9:$C$6009,"Add")-SUMIFS(InvAjust!$G$9:$G$6009,InvAjust!$E$9:$E$6009,Saldo!P468,InvAjust!$C$9:$C$6009,"Remove")),"")</f>
        <v/>
      </c>
      <c r="AA468" s="98" t="str">
        <f t="shared" si="128"/>
        <v/>
      </c>
    </row>
    <row r="469" spans="1:27" ht="18.95" customHeight="1" x14ac:dyDescent="0.25">
      <c r="A469" s="82"/>
      <c r="C469" s="89" t="str">
        <f t="shared" si="117"/>
        <v/>
      </c>
      <c r="D469" s="89" t="str">
        <f t="shared" si="118"/>
        <v/>
      </c>
      <c r="E469" s="89" t="str">
        <f t="shared" si="119"/>
        <v/>
      </c>
      <c r="F469" s="89" t="str">
        <f t="shared" si="120"/>
        <v/>
      </c>
      <c r="G469" s="90" t="str">
        <f t="shared" si="121"/>
        <v/>
      </c>
      <c r="H469" s="91" t="str">
        <f t="shared" si="122"/>
        <v/>
      </c>
      <c r="I469" s="91" t="str">
        <f t="shared" si="123"/>
        <v/>
      </c>
      <c r="J469" s="91" t="str">
        <f t="shared" si="124"/>
        <v/>
      </c>
      <c r="K469" s="92" t="str">
        <f t="shared" si="113"/>
        <v/>
      </c>
      <c r="L469" s="92" t="str">
        <f t="shared" si="114"/>
        <v/>
      </c>
      <c r="M469" s="92" t="str">
        <f t="shared" si="115"/>
        <v/>
      </c>
      <c r="N469" s="92" t="str">
        <f t="shared" si="116"/>
        <v/>
      </c>
      <c r="O469" s="76" t="str">
        <f>IF(Cadastro!D469="","",Cadastro!D469)</f>
        <v/>
      </c>
      <c r="P469" s="76" t="str">
        <f>IF(Cadastro!C469="","",Cadastro!C469)</f>
        <v/>
      </c>
      <c r="Q469" s="93" t="str">
        <f t="shared" si="125"/>
        <v/>
      </c>
      <c r="R469" s="94" t="str">
        <f>IF(Cadastro!H469="","",Cadastro!H469)</f>
        <v/>
      </c>
      <c r="S469" s="95" t="str">
        <f t="shared" si="126"/>
        <v/>
      </c>
      <c r="T469" s="96" t="str">
        <f t="shared" si="127"/>
        <v/>
      </c>
      <c r="U469" s="96" t="str">
        <f>IFERROR(IF(P469="","",SUMIF(Movimento!$D$9:$D$7010,Saldo!P469,Movimento!$I$9:$I$7010)+W469)/(V469+X469),"")</f>
        <v/>
      </c>
      <c r="V469" s="94" t="str">
        <f>IFERROR(IF(Cadastro!E469="","",Cadastro!E469),"")</f>
        <v/>
      </c>
      <c r="W469" s="97" t="str">
        <f>IFERROR(IF(Cadastro!I469="","",Cadastro!I469),"")</f>
        <v/>
      </c>
      <c r="X469" s="94" t="str">
        <f>IF(P469="","",SUMIF(Movimento!$D$9:$D$7010,Saldo!P469,Movimento!$G$9:$G$7010))</f>
        <v/>
      </c>
      <c r="Y469" s="94" t="str">
        <f>IF(P469="","",SUMIF(MovSaida!$D$9:$D$7010,Saldo!P469,MovSaida!$F$9:$F$7010))</f>
        <v/>
      </c>
      <c r="Z469" s="94" t="str">
        <f>IFERROR(IF(P469="","",SUMIFS(InvAjust!$G$9:$G$6009,InvAjust!$E$9:$E$6009,Saldo!P469,InvAjust!$C$9:$C$6009,"Add")-SUMIFS(InvAjust!$G$9:$G$6009,InvAjust!$E$9:$E$6009,Saldo!P469,InvAjust!$C$9:$C$6009,"Remove")),"")</f>
        <v/>
      </c>
      <c r="AA469" s="98" t="str">
        <f t="shared" si="128"/>
        <v/>
      </c>
    </row>
    <row r="470" spans="1:27" ht="18.95" customHeight="1" x14ac:dyDescent="0.25">
      <c r="A470" s="82"/>
      <c r="C470" s="89" t="str">
        <f t="shared" si="117"/>
        <v/>
      </c>
      <c r="D470" s="89" t="str">
        <f t="shared" si="118"/>
        <v/>
      </c>
      <c r="E470" s="89" t="str">
        <f t="shared" si="119"/>
        <v/>
      </c>
      <c r="F470" s="89" t="str">
        <f t="shared" si="120"/>
        <v/>
      </c>
      <c r="G470" s="90" t="str">
        <f t="shared" si="121"/>
        <v/>
      </c>
      <c r="H470" s="91" t="str">
        <f t="shared" si="122"/>
        <v/>
      </c>
      <c r="I470" s="91" t="str">
        <f t="shared" si="123"/>
        <v/>
      </c>
      <c r="J470" s="91" t="str">
        <f t="shared" si="124"/>
        <v/>
      </c>
      <c r="K470" s="92" t="str">
        <f t="shared" si="113"/>
        <v/>
      </c>
      <c r="L470" s="92" t="str">
        <f t="shared" si="114"/>
        <v/>
      </c>
      <c r="M470" s="92" t="str">
        <f t="shared" si="115"/>
        <v/>
      </c>
      <c r="N470" s="92" t="str">
        <f t="shared" si="116"/>
        <v/>
      </c>
      <c r="O470" s="76" t="str">
        <f>IF(Cadastro!D470="","",Cadastro!D470)</f>
        <v/>
      </c>
      <c r="P470" s="76" t="str">
        <f>IF(Cadastro!C470="","",Cadastro!C470)</f>
        <v/>
      </c>
      <c r="Q470" s="93" t="str">
        <f t="shared" si="125"/>
        <v/>
      </c>
      <c r="R470" s="94" t="str">
        <f>IF(Cadastro!H470="","",Cadastro!H470)</f>
        <v/>
      </c>
      <c r="S470" s="95" t="str">
        <f t="shared" si="126"/>
        <v/>
      </c>
      <c r="T470" s="96" t="str">
        <f t="shared" si="127"/>
        <v/>
      </c>
      <c r="U470" s="96" t="str">
        <f>IFERROR(IF(P470="","",SUMIF(Movimento!$D$9:$D$7010,Saldo!P470,Movimento!$I$9:$I$7010)+W470)/(V470+X470),"")</f>
        <v/>
      </c>
      <c r="V470" s="94" t="str">
        <f>IFERROR(IF(Cadastro!E470="","",Cadastro!E470),"")</f>
        <v/>
      </c>
      <c r="W470" s="97" t="str">
        <f>IFERROR(IF(Cadastro!I470="","",Cadastro!I470),"")</f>
        <v/>
      </c>
      <c r="X470" s="94" t="str">
        <f>IF(P470="","",SUMIF(Movimento!$D$9:$D$7010,Saldo!P470,Movimento!$G$9:$G$7010))</f>
        <v/>
      </c>
      <c r="Y470" s="94" t="str">
        <f>IF(P470="","",SUMIF(MovSaida!$D$9:$D$7010,Saldo!P470,MovSaida!$F$9:$F$7010))</f>
        <v/>
      </c>
      <c r="Z470" s="94" t="str">
        <f>IFERROR(IF(P470="","",SUMIFS(InvAjust!$G$9:$G$6009,InvAjust!$E$9:$E$6009,Saldo!P470,InvAjust!$C$9:$C$6009,"Add")-SUMIFS(InvAjust!$G$9:$G$6009,InvAjust!$E$9:$E$6009,Saldo!P470,InvAjust!$C$9:$C$6009,"Remove")),"")</f>
        <v/>
      </c>
      <c r="AA470" s="98" t="str">
        <f t="shared" si="128"/>
        <v/>
      </c>
    </row>
    <row r="471" spans="1:27" ht="18.95" customHeight="1" x14ac:dyDescent="0.25">
      <c r="A471" s="82"/>
      <c r="C471" s="89" t="str">
        <f t="shared" si="117"/>
        <v/>
      </c>
      <c r="D471" s="89" t="str">
        <f t="shared" si="118"/>
        <v/>
      </c>
      <c r="E471" s="89" t="str">
        <f t="shared" si="119"/>
        <v/>
      </c>
      <c r="F471" s="89" t="str">
        <f t="shared" si="120"/>
        <v/>
      </c>
      <c r="G471" s="90" t="str">
        <f t="shared" si="121"/>
        <v/>
      </c>
      <c r="H471" s="91" t="str">
        <f t="shared" si="122"/>
        <v/>
      </c>
      <c r="I471" s="91" t="str">
        <f t="shared" si="123"/>
        <v/>
      </c>
      <c r="J471" s="91" t="str">
        <f t="shared" si="124"/>
        <v/>
      </c>
      <c r="K471" s="92" t="str">
        <f t="shared" si="113"/>
        <v/>
      </c>
      <c r="L471" s="92" t="str">
        <f t="shared" si="114"/>
        <v/>
      </c>
      <c r="M471" s="92" t="str">
        <f t="shared" si="115"/>
        <v/>
      </c>
      <c r="N471" s="92" t="str">
        <f t="shared" si="116"/>
        <v/>
      </c>
      <c r="O471" s="76" t="str">
        <f>IF(Cadastro!D471="","",Cadastro!D471)</f>
        <v/>
      </c>
      <c r="P471" s="76" t="str">
        <f>IF(Cadastro!C471="","",Cadastro!C471)</f>
        <v/>
      </c>
      <c r="Q471" s="93" t="str">
        <f t="shared" si="125"/>
        <v/>
      </c>
      <c r="R471" s="94" t="str">
        <f>IF(Cadastro!H471="","",Cadastro!H471)</f>
        <v/>
      </c>
      <c r="S471" s="95" t="str">
        <f t="shared" si="126"/>
        <v/>
      </c>
      <c r="T471" s="96" t="str">
        <f t="shared" si="127"/>
        <v/>
      </c>
      <c r="U471" s="96" t="str">
        <f>IFERROR(IF(P471="","",SUMIF(Movimento!$D$9:$D$7010,Saldo!P471,Movimento!$I$9:$I$7010)+W471)/(V471+X471),"")</f>
        <v/>
      </c>
      <c r="V471" s="94" t="str">
        <f>IFERROR(IF(Cadastro!E471="","",Cadastro!E471),"")</f>
        <v/>
      </c>
      <c r="W471" s="97" t="str">
        <f>IFERROR(IF(Cadastro!I471="","",Cadastro!I471),"")</f>
        <v/>
      </c>
      <c r="X471" s="94" t="str">
        <f>IF(P471="","",SUMIF(Movimento!$D$9:$D$7010,Saldo!P471,Movimento!$G$9:$G$7010))</f>
        <v/>
      </c>
      <c r="Y471" s="94" t="str">
        <f>IF(P471="","",SUMIF(MovSaida!$D$9:$D$7010,Saldo!P471,MovSaida!$F$9:$F$7010))</f>
        <v/>
      </c>
      <c r="Z471" s="94" t="str">
        <f>IFERROR(IF(P471="","",SUMIFS(InvAjust!$G$9:$G$6009,InvAjust!$E$9:$E$6009,Saldo!P471,InvAjust!$C$9:$C$6009,"Add")-SUMIFS(InvAjust!$G$9:$G$6009,InvAjust!$E$9:$E$6009,Saldo!P471,InvAjust!$C$9:$C$6009,"Remove")),"")</f>
        <v/>
      </c>
      <c r="AA471" s="98" t="str">
        <f t="shared" si="128"/>
        <v/>
      </c>
    </row>
    <row r="472" spans="1:27" ht="18.95" customHeight="1" x14ac:dyDescent="0.25">
      <c r="A472" s="82"/>
      <c r="C472" s="89" t="str">
        <f t="shared" si="117"/>
        <v/>
      </c>
      <c r="D472" s="89" t="str">
        <f t="shared" si="118"/>
        <v/>
      </c>
      <c r="E472" s="89" t="str">
        <f t="shared" si="119"/>
        <v/>
      </c>
      <c r="F472" s="89" t="str">
        <f t="shared" si="120"/>
        <v/>
      </c>
      <c r="G472" s="90" t="str">
        <f t="shared" si="121"/>
        <v/>
      </c>
      <c r="H472" s="91" t="str">
        <f t="shared" si="122"/>
        <v/>
      </c>
      <c r="I472" s="91" t="str">
        <f t="shared" si="123"/>
        <v/>
      </c>
      <c r="J472" s="91" t="str">
        <f t="shared" si="124"/>
        <v/>
      </c>
      <c r="K472" s="92" t="str">
        <f t="shared" si="113"/>
        <v/>
      </c>
      <c r="L472" s="92" t="str">
        <f t="shared" si="114"/>
        <v/>
      </c>
      <c r="M472" s="92" t="str">
        <f t="shared" si="115"/>
        <v/>
      </c>
      <c r="N472" s="92" t="str">
        <f t="shared" si="116"/>
        <v/>
      </c>
      <c r="O472" s="76" t="str">
        <f>IF(Cadastro!D472="","",Cadastro!D472)</f>
        <v/>
      </c>
      <c r="P472" s="76" t="str">
        <f>IF(Cadastro!C472="","",Cadastro!C472)</f>
        <v/>
      </c>
      <c r="Q472" s="93" t="str">
        <f t="shared" si="125"/>
        <v/>
      </c>
      <c r="R472" s="94" t="str">
        <f>IF(Cadastro!H472="","",Cadastro!H472)</f>
        <v/>
      </c>
      <c r="S472" s="95" t="str">
        <f t="shared" si="126"/>
        <v/>
      </c>
      <c r="T472" s="96" t="str">
        <f t="shared" si="127"/>
        <v/>
      </c>
      <c r="U472" s="96" t="str">
        <f>IFERROR(IF(P472="","",SUMIF(Movimento!$D$9:$D$7010,Saldo!P472,Movimento!$I$9:$I$7010)+W472)/(V472+X472),"")</f>
        <v/>
      </c>
      <c r="V472" s="94" t="str">
        <f>IFERROR(IF(Cadastro!E472="","",Cadastro!E472),"")</f>
        <v/>
      </c>
      <c r="W472" s="97" t="str">
        <f>IFERROR(IF(Cadastro!I472="","",Cadastro!I472),"")</f>
        <v/>
      </c>
      <c r="X472" s="94" t="str">
        <f>IF(P472="","",SUMIF(Movimento!$D$9:$D$7010,Saldo!P472,Movimento!$G$9:$G$7010))</f>
        <v/>
      </c>
      <c r="Y472" s="94" t="str">
        <f>IF(P472="","",SUMIF(MovSaida!$D$9:$D$7010,Saldo!P472,MovSaida!$F$9:$F$7010))</f>
        <v/>
      </c>
      <c r="Z472" s="94" t="str">
        <f>IFERROR(IF(P472="","",SUMIFS(InvAjust!$G$9:$G$6009,InvAjust!$E$9:$E$6009,Saldo!P472,InvAjust!$C$9:$C$6009,"Add")-SUMIFS(InvAjust!$G$9:$G$6009,InvAjust!$E$9:$E$6009,Saldo!P472,InvAjust!$C$9:$C$6009,"Remove")),"")</f>
        <v/>
      </c>
      <c r="AA472" s="98" t="str">
        <f t="shared" si="128"/>
        <v/>
      </c>
    </row>
    <row r="473" spans="1:27" ht="18.95" customHeight="1" x14ac:dyDescent="0.25">
      <c r="A473" s="82"/>
      <c r="C473" s="89" t="str">
        <f t="shared" si="117"/>
        <v/>
      </c>
      <c r="D473" s="89" t="str">
        <f t="shared" si="118"/>
        <v/>
      </c>
      <c r="E473" s="89" t="str">
        <f t="shared" si="119"/>
        <v/>
      </c>
      <c r="F473" s="89" t="str">
        <f t="shared" si="120"/>
        <v/>
      </c>
      <c r="G473" s="90" t="str">
        <f t="shared" si="121"/>
        <v/>
      </c>
      <c r="H473" s="91" t="str">
        <f t="shared" si="122"/>
        <v/>
      </c>
      <c r="I473" s="91" t="str">
        <f t="shared" si="123"/>
        <v/>
      </c>
      <c r="J473" s="91" t="str">
        <f t="shared" si="124"/>
        <v/>
      </c>
      <c r="K473" s="92" t="str">
        <f t="shared" si="113"/>
        <v/>
      </c>
      <c r="L473" s="92" t="str">
        <f t="shared" si="114"/>
        <v/>
      </c>
      <c r="M473" s="92" t="str">
        <f t="shared" si="115"/>
        <v/>
      </c>
      <c r="N473" s="92" t="str">
        <f t="shared" si="116"/>
        <v/>
      </c>
      <c r="O473" s="76" t="str">
        <f>IF(Cadastro!D473="","",Cadastro!D473)</f>
        <v/>
      </c>
      <c r="P473" s="76" t="str">
        <f>IF(Cadastro!C473="","",Cadastro!C473)</f>
        <v/>
      </c>
      <c r="Q473" s="93" t="str">
        <f t="shared" si="125"/>
        <v/>
      </c>
      <c r="R473" s="94" t="str">
        <f>IF(Cadastro!H473="","",Cadastro!H473)</f>
        <v/>
      </c>
      <c r="S473" s="95" t="str">
        <f t="shared" si="126"/>
        <v/>
      </c>
      <c r="T473" s="96" t="str">
        <f t="shared" si="127"/>
        <v/>
      </c>
      <c r="U473" s="96" t="str">
        <f>IFERROR(IF(P473="","",SUMIF(Movimento!$D$9:$D$7010,Saldo!P473,Movimento!$I$9:$I$7010)+W473)/(V473+X473),"")</f>
        <v/>
      </c>
      <c r="V473" s="94" t="str">
        <f>IFERROR(IF(Cadastro!E473="","",Cadastro!E473),"")</f>
        <v/>
      </c>
      <c r="W473" s="97" t="str">
        <f>IFERROR(IF(Cadastro!I473="","",Cadastro!I473),"")</f>
        <v/>
      </c>
      <c r="X473" s="94" t="str">
        <f>IF(P473="","",SUMIF(Movimento!$D$9:$D$7010,Saldo!P473,Movimento!$G$9:$G$7010))</f>
        <v/>
      </c>
      <c r="Y473" s="94" t="str">
        <f>IF(P473="","",SUMIF(MovSaida!$D$9:$D$7010,Saldo!P473,MovSaida!$F$9:$F$7010))</f>
        <v/>
      </c>
      <c r="Z473" s="94" t="str">
        <f>IFERROR(IF(P473="","",SUMIFS(InvAjust!$G$9:$G$6009,InvAjust!$E$9:$E$6009,Saldo!P473,InvAjust!$C$9:$C$6009,"Add")-SUMIFS(InvAjust!$G$9:$G$6009,InvAjust!$E$9:$E$6009,Saldo!P473,InvAjust!$C$9:$C$6009,"Remove")),"")</f>
        <v/>
      </c>
      <c r="AA473" s="98" t="str">
        <f t="shared" si="128"/>
        <v/>
      </c>
    </row>
    <row r="474" spans="1:27" ht="18.95" customHeight="1" x14ac:dyDescent="0.25">
      <c r="A474" s="82"/>
      <c r="C474" s="89" t="str">
        <f t="shared" si="117"/>
        <v/>
      </c>
      <c r="D474" s="89" t="str">
        <f t="shared" si="118"/>
        <v/>
      </c>
      <c r="E474" s="89" t="str">
        <f t="shared" si="119"/>
        <v/>
      </c>
      <c r="F474" s="89" t="str">
        <f t="shared" si="120"/>
        <v/>
      </c>
      <c r="G474" s="90" t="str">
        <f t="shared" si="121"/>
        <v/>
      </c>
      <c r="H474" s="91" t="str">
        <f t="shared" si="122"/>
        <v/>
      </c>
      <c r="I474" s="91" t="str">
        <f t="shared" si="123"/>
        <v/>
      </c>
      <c r="J474" s="91" t="str">
        <f t="shared" si="124"/>
        <v/>
      </c>
      <c r="K474" s="92" t="str">
        <f t="shared" si="113"/>
        <v/>
      </c>
      <c r="L474" s="92" t="str">
        <f t="shared" si="114"/>
        <v/>
      </c>
      <c r="M474" s="92" t="str">
        <f t="shared" si="115"/>
        <v/>
      </c>
      <c r="N474" s="92" t="str">
        <f t="shared" si="116"/>
        <v/>
      </c>
      <c r="O474" s="76" t="str">
        <f>IF(Cadastro!D474="","",Cadastro!D474)</f>
        <v/>
      </c>
      <c r="P474" s="76" t="str">
        <f>IF(Cadastro!C474="","",Cadastro!C474)</f>
        <v/>
      </c>
      <c r="Q474" s="93" t="str">
        <f t="shared" si="125"/>
        <v/>
      </c>
      <c r="R474" s="94" t="str">
        <f>IF(Cadastro!H474="","",Cadastro!H474)</f>
        <v/>
      </c>
      <c r="S474" s="95" t="str">
        <f t="shared" si="126"/>
        <v/>
      </c>
      <c r="T474" s="96" t="str">
        <f t="shared" si="127"/>
        <v/>
      </c>
      <c r="U474" s="96" t="str">
        <f>IFERROR(IF(P474="","",SUMIF(Movimento!$D$9:$D$7010,Saldo!P474,Movimento!$I$9:$I$7010)+W474)/(V474+X474),"")</f>
        <v/>
      </c>
      <c r="V474" s="94" t="str">
        <f>IFERROR(IF(Cadastro!E474="","",Cadastro!E474),"")</f>
        <v/>
      </c>
      <c r="W474" s="97" t="str">
        <f>IFERROR(IF(Cadastro!I474="","",Cadastro!I474),"")</f>
        <v/>
      </c>
      <c r="X474" s="94" t="str">
        <f>IF(P474="","",SUMIF(Movimento!$D$9:$D$7010,Saldo!P474,Movimento!$G$9:$G$7010))</f>
        <v/>
      </c>
      <c r="Y474" s="94" t="str">
        <f>IF(P474="","",SUMIF(MovSaida!$D$9:$D$7010,Saldo!P474,MovSaida!$F$9:$F$7010))</f>
        <v/>
      </c>
      <c r="Z474" s="94" t="str">
        <f>IFERROR(IF(P474="","",SUMIFS(InvAjust!$G$9:$G$6009,InvAjust!$E$9:$E$6009,Saldo!P474,InvAjust!$C$9:$C$6009,"Add")-SUMIFS(InvAjust!$G$9:$G$6009,InvAjust!$E$9:$E$6009,Saldo!P474,InvAjust!$C$9:$C$6009,"Remove")),"")</f>
        <v/>
      </c>
      <c r="AA474" s="98" t="str">
        <f t="shared" si="128"/>
        <v/>
      </c>
    </row>
    <row r="475" spans="1:27" ht="18.95" customHeight="1" x14ac:dyDescent="0.25">
      <c r="A475" s="82"/>
      <c r="C475" s="89" t="str">
        <f t="shared" si="117"/>
        <v/>
      </c>
      <c r="D475" s="89" t="str">
        <f t="shared" si="118"/>
        <v/>
      </c>
      <c r="E475" s="89" t="str">
        <f t="shared" si="119"/>
        <v/>
      </c>
      <c r="F475" s="89" t="str">
        <f t="shared" si="120"/>
        <v/>
      </c>
      <c r="G475" s="90" t="str">
        <f t="shared" si="121"/>
        <v/>
      </c>
      <c r="H475" s="91" t="str">
        <f t="shared" si="122"/>
        <v/>
      </c>
      <c r="I475" s="91" t="str">
        <f t="shared" si="123"/>
        <v/>
      </c>
      <c r="J475" s="91" t="str">
        <f t="shared" si="124"/>
        <v/>
      </c>
      <c r="K475" s="92" t="str">
        <f t="shared" si="113"/>
        <v/>
      </c>
      <c r="L475" s="92" t="str">
        <f t="shared" si="114"/>
        <v/>
      </c>
      <c r="M475" s="92" t="str">
        <f t="shared" si="115"/>
        <v/>
      </c>
      <c r="N475" s="92" t="str">
        <f t="shared" si="116"/>
        <v/>
      </c>
      <c r="O475" s="76" t="str">
        <f>IF(Cadastro!D475="","",Cadastro!D475)</f>
        <v/>
      </c>
      <c r="P475" s="76" t="str">
        <f>IF(Cadastro!C475="","",Cadastro!C475)</f>
        <v/>
      </c>
      <c r="Q475" s="93" t="str">
        <f t="shared" si="125"/>
        <v/>
      </c>
      <c r="R475" s="94" t="str">
        <f>IF(Cadastro!H475="","",Cadastro!H475)</f>
        <v/>
      </c>
      <c r="S475" s="95" t="str">
        <f t="shared" si="126"/>
        <v/>
      </c>
      <c r="T475" s="96" t="str">
        <f t="shared" si="127"/>
        <v/>
      </c>
      <c r="U475" s="96" t="str">
        <f>IFERROR(IF(P475="","",SUMIF(Movimento!$D$9:$D$7010,Saldo!P475,Movimento!$I$9:$I$7010)+W475)/(V475+X475),"")</f>
        <v/>
      </c>
      <c r="V475" s="94" t="str">
        <f>IFERROR(IF(Cadastro!E475="","",Cadastro!E475),"")</f>
        <v/>
      </c>
      <c r="W475" s="97" t="str">
        <f>IFERROR(IF(Cadastro!I475="","",Cadastro!I475),"")</f>
        <v/>
      </c>
      <c r="X475" s="94" t="str">
        <f>IF(P475="","",SUMIF(Movimento!$D$9:$D$7010,Saldo!P475,Movimento!$G$9:$G$7010))</f>
        <v/>
      </c>
      <c r="Y475" s="94" t="str">
        <f>IF(P475="","",SUMIF(MovSaida!$D$9:$D$7010,Saldo!P475,MovSaida!$F$9:$F$7010))</f>
        <v/>
      </c>
      <c r="Z475" s="94" t="str">
        <f>IFERROR(IF(P475="","",SUMIFS(InvAjust!$G$9:$G$6009,InvAjust!$E$9:$E$6009,Saldo!P475,InvAjust!$C$9:$C$6009,"Add")-SUMIFS(InvAjust!$G$9:$G$6009,InvAjust!$E$9:$E$6009,Saldo!P475,InvAjust!$C$9:$C$6009,"Remove")),"")</f>
        <v/>
      </c>
      <c r="AA475" s="98" t="str">
        <f t="shared" si="128"/>
        <v/>
      </c>
    </row>
    <row r="476" spans="1:27" ht="18.95" customHeight="1" x14ac:dyDescent="0.25">
      <c r="A476" s="82"/>
      <c r="C476" s="89" t="str">
        <f t="shared" si="117"/>
        <v/>
      </c>
      <c r="D476" s="89" t="str">
        <f t="shared" si="118"/>
        <v/>
      </c>
      <c r="E476" s="89" t="str">
        <f t="shared" si="119"/>
        <v/>
      </c>
      <c r="F476" s="89" t="str">
        <f t="shared" si="120"/>
        <v/>
      </c>
      <c r="G476" s="90" t="str">
        <f t="shared" si="121"/>
        <v/>
      </c>
      <c r="H476" s="91" t="str">
        <f t="shared" si="122"/>
        <v/>
      </c>
      <c r="I476" s="91" t="str">
        <f t="shared" si="123"/>
        <v/>
      </c>
      <c r="J476" s="91" t="str">
        <f t="shared" si="124"/>
        <v/>
      </c>
      <c r="K476" s="92" t="str">
        <f t="shared" si="113"/>
        <v/>
      </c>
      <c r="L476" s="92" t="str">
        <f t="shared" si="114"/>
        <v/>
      </c>
      <c r="M476" s="92" t="str">
        <f t="shared" si="115"/>
        <v/>
      </c>
      <c r="N476" s="92" t="str">
        <f t="shared" si="116"/>
        <v/>
      </c>
      <c r="O476" s="76" t="str">
        <f>IF(Cadastro!D476="","",Cadastro!D476)</f>
        <v/>
      </c>
      <c r="P476" s="76" t="str">
        <f>IF(Cadastro!C476="","",Cadastro!C476)</f>
        <v/>
      </c>
      <c r="Q476" s="93" t="str">
        <f t="shared" si="125"/>
        <v/>
      </c>
      <c r="R476" s="94" t="str">
        <f>IF(Cadastro!H476="","",Cadastro!H476)</f>
        <v/>
      </c>
      <c r="S476" s="95" t="str">
        <f t="shared" si="126"/>
        <v/>
      </c>
      <c r="T476" s="96" t="str">
        <f t="shared" si="127"/>
        <v/>
      </c>
      <c r="U476" s="96" t="str">
        <f>IFERROR(IF(P476="","",SUMIF(Movimento!$D$9:$D$7010,Saldo!P476,Movimento!$I$9:$I$7010)+W476)/(V476+X476),"")</f>
        <v/>
      </c>
      <c r="V476" s="94" t="str">
        <f>IFERROR(IF(Cadastro!E476="","",Cadastro!E476),"")</f>
        <v/>
      </c>
      <c r="W476" s="97" t="str">
        <f>IFERROR(IF(Cadastro!I476="","",Cadastro!I476),"")</f>
        <v/>
      </c>
      <c r="X476" s="94" t="str">
        <f>IF(P476="","",SUMIF(Movimento!$D$9:$D$7010,Saldo!P476,Movimento!$G$9:$G$7010))</f>
        <v/>
      </c>
      <c r="Y476" s="94" t="str">
        <f>IF(P476="","",SUMIF(MovSaida!$D$9:$D$7010,Saldo!P476,MovSaida!$F$9:$F$7010))</f>
        <v/>
      </c>
      <c r="Z476" s="94" t="str">
        <f>IFERROR(IF(P476="","",SUMIFS(InvAjust!$G$9:$G$6009,InvAjust!$E$9:$E$6009,Saldo!P476,InvAjust!$C$9:$C$6009,"Add")-SUMIFS(InvAjust!$G$9:$G$6009,InvAjust!$E$9:$E$6009,Saldo!P476,InvAjust!$C$9:$C$6009,"Remove")),"")</f>
        <v/>
      </c>
      <c r="AA476" s="98" t="str">
        <f t="shared" si="128"/>
        <v/>
      </c>
    </row>
    <row r="477" spans="1:27" ht="18.95" customHeight="1" x14ac:dyDescent="0.25">
      <c r="A477" s="82"/>
      <c r="C477" s="89" t="str">
        <f t="shared" si="117"/>
        <v/>
      </c>
      <c r="D477" s="89" t="str">
        <f t="shared" si="118"/>
        <v/>
      </c>
      <c r="E477" s="89" t="str">
        <f t="shared" si="119"/>
        <v/>
      </c>
      <c r="F477" s="89" t="str">
        <f t="shared" si="120"/>
        <v/>
      </c>
      <c r="G477" s="90" t="str">
        <f t="shared" si="121"/>
        <v/>
      </c>
      <c r="H477" s="91" t="str">
        <f t="shared" si="122"/>
        <v/>
      </c>
      <c r="I477" s="91" t="str">
        <f t="shared" si="123"/>
        <v/>
      </c>
      <c r="J477" s="91" t="str">
        <f t="shared" si="124"/>
        <v/>
      </c>
      <c r="K477" s="92" t="str">
        <f t="shared" si="113"/>
        <v/>
      </c>
      <c r="L477" s="92" t="str">
        <f t="shared" si="114"/>
        <v/>
      </c>
      <c r="M477" s="92" t="str">
        <f t="shared" si="115"/>
        <v/>
      </c>
      <c r="N477" s="92" t="str">
        <f t="shared" si="116"/>
        <v/>
      </c>
      <c r="O477" s="76" t="str">
        <f>IF(Cadastro!D477="","",Cadastro!D477)</f>
        <v/>
      </c>
      <c r="P477" s="76" t="str">
        <f>IF(Cadastro!C477="","",Cadastro!C477)</f>
        <v/>
      </c>
      <c r="Q477" s="93" t="str">
        <f t="shared" si="125"/>
        <v/>
      </c>
      <c r="R477" s="94" t="str">
        <f>IF(Cadastro!H477="","",Cadastro!H477)</f>
        <v/>
      </c>
      <c r="S477" s="95" t="str">
        <f t="shared" si="126"/>
        <v/>
      </c>
      <c r="T477" s="96" t="str">
        <f t="shared" si="127"/>
        <v/>
      </c>
      <c r="U477" s="96" t="str">
        <f>IFERROR(IF(P477="","",SUMIF(Movimento!$D$9:$D$7010,Saldo!P477,Movimento!$I$9:$I$7010)+W477)/(V477+X477),"")</f>
        <v/>
      </c>
      <c r="V477" s="94" t="str">
        <f>IFERROR(IF(Cadastro!E477="","",Cadastro!E477),"")</f>
        <v/>
      </c>
      <c r="W477" s="97" t="str">
        <f>IFERROR(IF(Cadastro!I477="","",Cadastro!I477),"")</f>
        <v/>
      </c>
      <c r="X477" s="94" t="str">
        <f>IF(P477="","",SUMIF(Movimento!$D$9:$D$7010,Saldo!P477,Movimento!$G$9:$G$7010))</f>
        <v/>
      </c>
      <c r="Y477" s="94" t="str">
        <f>IF(P477="","",SUMIF(MovSaida!$D$9:$D$7010,Saldo!P477,MovSaida!$F$9:$F$7010))</f>
        <v/>
      </c>
      <c r="Z477" s="94" t="str">
        <f>IFERROR(IF(P477="","",SUMIFS(InvAjust!$G$9:$G$6009,InvAjust!$E$9:$E$6009,Saldo!P477,InvAjust!$C$9:$C$6009,"Add")-SUMIFS(InvAjust!$G$9:$G$6009,InvAjust!$E$9:$E$6009,Saldo!P477,InvAjust!$C$9:$C$6009,"Remove")),"")</f>
        <v/>
      </c>
      <c r="AA477" s="98" t="str">
        <f t="shared" si="128"/>
        <v/>
      </c>
    </row>
    <row r="478" spans="1:27" ht="18.95" customHeight="1" x14ac:dyDescent="0.25">
      <c r="A478" s="82"/>
      <c r="C478" s="89" t="str">
        <f t="shared" si="117"/>
        <v/>
      </c>
      <c r="D478" s="89" t="str">
        <f t="shared" si="118"/>
        <v/>
      </c>
      <c r="E478" s="89" t="str">
        <f t="shared" si="119"/>
        <v/>
      </c>
      <c r="F478" s="89" t="str">
        <f t="shared" si="120"/>
        <v/>
      </c>
      <c r="G478" s="90" t="str">
        <f t="shared" si="121"/>
        <v/>
      </c>
      <c r="H478" s="91" t="str">
        <f t="shared" si="122"/>
        <v/>
      </c>
      <c r="I478" s="91" t="str">
        <f t="shared" si="123"/>
        <v/>
      </c>
      <c r="J478" s="91" t="str">
        <f t="shared" si="124"/>
        <v/>
      </c>
      <c r="K478" s="92" t="str">
        <f t="shared" si="113"/>
        <v/>
      </c>
      <c r="L478" s="92" t="str">
        <f t="shared" si="114"/>
        <v/>
      </c>
      <c r="M478" s="92" t="str">
        <f t="shared" si="115"/>
        <v/>
      </c>
      <c r="N478" s="92" t="str">
        <f t="shared" si="116"/>
        <v/>
      </c>
      <c r="O478" s="76" t="str">
        <f>IF(Cadastro!D478="","",Cadastro!D478)</f>
        <v/>
      </c>
      <c r="P478" s="76" t="str">
        <f>IF(Cadastro!C478="","",Cadastro!C478)</f>
        <v/>
      </c>
      <c r="Q478" s="93" t="str">
        <f t="shared" si="125"/>
        <v/>
      </c>
      <c r="R478" s="94" t="str">
        <f>IF(Cadastro!H478="","",Cadastro!H478)</f>
        <v/>
      </c>
      <c r="S478" s="95" t="str">
        <f t="shared" si="126"/>
        <v/>
      </c>
      <c r="T478" s="96" t="str">
        <f t="shared" si="127"/>
        <v/>
      </c>
      <c r="U478" s="96" t="str">
        <f>IFERROR(IF(P478="","",SUMIF(Movimento!$D$9:$D$7010,Saldo!P478,Movimento!$I$9:$I$7010)+W478)/(V478+X478),"")</f>
        <v/>
      </c>
      <c r="V478" s="94" t="str">
        <f>IFERROR(IF(Cadastro!E478="","",Cadastro!E478),"")</f>
        <v/>
      </c>
      <c r="W478" s="97" t="str">
        <f>IFERROR(IF(Cadastro!I478="","",Cadastro!I478),"")</f>
        <v/>
      </c>
      <c r="X478" s="94" t="str">
        <f>IF(P478="","",SUMIF(Movimento!$D$9:$D$7010,Saldo!P478,Movimento!$G$9:$G$7010))</f>
        <v/>
      </c>
      <c r="Y478" s="94" t="str">
        <f>IF(P478="","",SUMIF(MovSaida!$D$9:$D$7010,Saldo!P478,MovSaida!$F$9:$F$7010))</f>
        <v/>
      </c>
      <c r="Z478" s="94" t="str">
        <f>IFERROR(IF(P478="","",SUMIFS(InvAjust!$G$9:$G$6009,InvAjust!$E$9:$E$6009,Saldo!P478,InvAjust!$C$9:$C$6009,"Add")-SUMIFS(InvAjust!$G$9:$G$6009,InvAjust!$E$9:$E$6009,Saldo!P478,InvAjust!$C$9:$C$6009,"Remove")),"")</f>
        <v/>
      </c>
      <c r="AA478" s="98" t="str">
        <f t="shared" si="128"/>
        <v/>
      </c>
    </row>
    <row r="479" spans="1:27" ht="18.95" customHeight="1" x14ac:dyDescent="0.25">
      <c r="A479" s="82"/>
      <c r="C479" s="89" t="str">
        <f t="shared" si="117"/>
        <v/>
      </c>
      <c r="D479" s="89" t="str">
        <f t="shared" si="118"/>
        <v/>
      </c>
      <c r="E479" s="89" t="str">
        <f t="shared" si="119"/>
        <v/>
      </c>
      <c r="F479" s="89" t="str">
        <f t="shared" si="120"/>
        <v/>
      </c>
      <c r="G479" s="90" t="str">
        <f t="shared" si="121"/>
        <v/>
      </c>
      <c r="H479" s="91" t="str">
        <f t="shared" si="122"/>
        <v/>
      </c>
      <c r="I479" s="91" t="str">
        <f t="shared" si="123"/>
        <v/>
      </c>
      <c r="J479" s="91" t="str">
        <f t="shared" si="124"/>
        <v/>
      </c>
      <c r="K479" s="92" t="str">
        <f t="shared" si="113"/>
        <v/>
      </c>
      <c r="L479" s="92" t="str">
        <f t="shared" si="114"/>
        <v/>
      </c>
      <c r="M479" s="92" t="str">
        <f t="shared" si="115"/>
        <v/>
      </c>
      <c r="N479" s="92" t="str">
        <f t="shared" si="116"/>
        <v/>
      </c>
      <c r="O479" s="76" t="str">
        <f>IF(Cadastro!D479="","",Cadastro!D479)</f>
        <v/>
      </c>
      <c r="P479" s="76" t="str">
        <f>IF(Cadastro!C479="","",Cadastro!C479)</f>
        <v/>
      </c>
      <c r="Q479" s="93" t="str">
        <f t="shared" si="125"/>
        <v/>
      </c>
      <c r="R479" s="94" t="str">
        <f>IF(Cadastro!H479="","",Cadastro!H479)</f>
        <v/>
      </c>
      <c r="S479" s="95" t="str">
        <f t="shared" si="126"/>
        <v/>
      </c>
      <c r="T479" s="96" t="str">
        <f t="shared" si="127"/>
        <v/>
      </c>
      <c r="U479" s="96" t="str">
        <f>IFERROR(IF(P479="","",SUMIF(Movimento!$D$9:$D$7010,Saldo!P479,Movimento!$I$9:$I$7010)+W479)/(V479+X479),"")</f>
        <v/>
      </c>
      <c r="V479" s="94" t="str">
        <f>IFERROR(IF(Cadastro!E479="","",Cadastro!E479),"")</f>
        <v/>
      </c>
      <c r="W479" s="97" t="str">
        <f>IFERROR(IF(Cadastro!I479="","",Cadastro!I479),"")</f>
        <v/>
      </c>
      <c r="X479" s="94" t="str">
        <f>IF(P479="","",SUMIF(Movimento!$D$9:$D$7010,Saldo!P479,Movimento!$G$9:$G$7010))</f>
        <v/>
      </c>
      <c r="Y479" s="94" t="str">
        <f>IF(P479="","",SUMIF(MovSaida!$D$9:$D$7010,Saldo!P479,MovSaida!$F$9:$F$7010))</f>
        <v/>
      </c>
      <c r="Z479" s="94" t="str">
        <f>IFERROR(IF(P479="","",SUMIFS(InvAjust!$G$9:$G$6009,InvAjust!$E$9:$E$6009,Saldo!P479,InvAjust!$C$9:$C$6009,"Add")-SUMIFS(InvAjust!$G$9:$G$6009,InvAjust!$E$9:$E$6009,Saldo!P479,InvAjust!$C$9:$C$6009,"Remove")),"")</f>
        <v/>
      </c>
      <c r="AA479" s="98" t="str">
        <f t="shared" si="128"/>
        <v/>
      </c>
    </row>
    <row r="480" spans="1:27" ht="18.95" customHeight="1" x14ac:dyDescent="0.25">
      <c r="A480" s="82"/>
      <c r="C480" s="89" t="str">
        <f t="shared" si="117"/>
        <v/>
      </c>
      <c r="D480" s="89" t="str">
        <f t="shared" si="118"/>
        <v/>
      </c>
      <c r="E480" s="89" t="str">
        <f t="shared" si="119"/>
        <v/>
      </c>
      <c r="F480" s="89" t="str">
        <f t="shared" si="120"/>
        <v/>
      </c>
      <c r="G480" s="90" t="str">
        <f t="shared" si="121"/>
        <v/>
      </c>
      <c r="H480" s="91" t="str">
        <f t="shared" si="122"/>
        <v/>
      </c>
      <c r="I480" s="91" t="str">
        <f t="shared" si="123"/>
        <v/>
      </c>
      <c r="J480" s="91" t="str">
        <f t="shared" si="124"/>
        <v/>
      </c>
      <c r="K480" s="92" t="str">
        <f t="shared" si="113"/>
        <v/>
      </c>
      <c r="L480" s="92" t="str">
        <f t="shared" si="114"/>
        <v/>
      </c>
      <c r="M480" s="92" t="str">
        <f t="shared" si="115"/>
        <v/>
      </c>
      <c r="N480" s="92" t="str">
        <f t="shared" si="116"/>
        <v/>
      </c>
      <c r="O480" s="76" t="str">
        <f>IF(Cadastro!D480="","",Cadastro!D480)</f>
        <v/>
      </c>
      <c r="P480" s="76" t="str">
        <f>IF(Cadastro!C480="","",Cadastro!C480)</f>
        <v/>
      </c>
      <c r="Q480" s="93" t="str">
        <f t="shared" si="125"/>
        <v/>
      </c>
      <c r="R480" s="94" t="str">
        <f>IF(Cadastro!H480="","",Cadastro!H480)</f>
        <v/>
      </c>
      <c r="S480" s="95" t="str">
        <f t="shared" si="126"/>
        <v/>
      </c>
      <c r="T480" s="96" t="str">
        <f t="shared" si="127"/>
        <v/>
      </c>
      <c r="U480" s="96" t="str">
        <f>IFERROR(IF(P480="","",SUMIF(Movimento!$D$9:$D$7010,Saldo!P480,Movimento!$I$9:$I$7010)+W480)/(V480+X480),"")</f>
        <v/>
      </c>
      <c r="V480" s="94" t="str">
        <f>IFERROR(IF(Cadastro!E480="","",Cadastro!E480),"")</f>
        <v/>
      </c>
      <c r="W480" s="97" t="str">
        <f>IFERROR(IF(Cadastro!I480="","",Cadastro!I480),"")</f>
        <v/>
      </c>
      <c r="X480" s="94" t="str">
        <f>IF(P480="","",SUMIF(Movimento!$D$9:$D$7010,Saldo!P480,Movimento!$G$9:$G$7010))</f>
        <v/>
      </c>
      <c r="Y480" s="94" t="str">
        <f>IF(P480="","",SUMIF(MovSaida!$D$9:$D$7010,Saldo!P480,MovSaida!$F$9:$F$7010))</f>
        <v/>
      </c>
      <c r="Z480" s="94" t="str">
        <f>IFERROR(IF(P480="","",SUMIFS(InvAjust!$G$9:$G$6009,InvAjust!$E$9:$E$6009,Saldo!P480,InvAjust!$C$9:$C$6009,"Add")-SUMIFS(InvAjust!$G$9:$G$6009,InvAjust!$E$9:$E$6009,Saldo!P480,InvAjust!$C$9:$C$6009,"Remove")),"")</f>
        <v/>
      </c>
      <c r="AA480" s="98" t="str">
        <f t="shared" si="128"/>
        <v/>
      </c>
    </row>
    <row r="481" spans="1:27" ht="18.95" customHeight="1" x14ac:dyDescent="0.25">
      <c r="A481" s="82"/>
      <c r="C481" s="89" t="str">
        <f t="shared" si="117"/>
        <v/>
      </c>
      <c r="D481" s="89" t="str">
        <f t="shared" si="118"/>
        <v/>
      </c>
      <c r="E481" s="89" t="str">
        <f t="shared" si="119"/>
        <v/>
      </c>
      <c r="F481" s="89" t="str">
        <f t="shared" si="120"/>
        <v/>
      </c>
      <c r="G481" s="90" t="str">
        <f t="shared" si="121"/>
        <v/>
      </c>
      <c r="H481" s="91" t="str">
        <f t="shared" si="122"/>
        <v/>
      </c>
      <c r="I481" s="91" t="str">
        <f t="shared" si="123"/>
        <v/>
      </c>
      <c r="J481" s="91" t="str">
        <f t="shared" si="124"/>
        <v/>
      </c>
      <c r="K481" s="92" t="str">
        <f t="shared" si="113"/>
        <v/>
      </c>
      <c r="L481" s="92" t="str">
        <f t="shared" si="114"/>
        <v/>
      </c>
      <c r="M481" s="92" t="str">
        <f t="shared" si="115"/>
        <v/>
      </c>
      <c r="N481" s="92" t="str">
        <f t="shared" si="116"/>
        <v/>
      </c>
      <c r="O481" s="76" t="str">
        <f>IF(Cadastro!D481="","",Cadastro!D481)</f>
        <v/>
      </c>
      <c r="P481" s="76" t="str">
        <f>IF(Cadastro!C481="","",Cadastro!C481)</f>
        <v/>
      </c>
      <c r="Q481" s="93" t="str">
        <f t="shared" si="125"/>
        <v/>
      </c>
      <c r="R481" s="94" t="str">
        <f>IF(Cadastro!H481="","",Cadastro!H481)</f>
        <v/>
      </c>
      <c r="S481" s="95" t="str">
        <f t="shared" si="126"/>
        <v/>
      </c>
      <c r="T481" s="96" t="str">
        <f t="shared" si="127"/>
        <v/>
      </c>
      <c r="U481" s="96" t="str">
        <f>IFERROR(IF(P481="","",SUMIF(Movimento!$D$9:$D$7010,Saldo!P481,Movimento!$I$9:$I$7010)+W481)/(V481+X481),"")</f>
        <v/>
      </c>
      <c r="V481" s="94" t="str">
        <f>IFERROR(IF(Cadastro!E481="","",Cadastro!E481),"")</f>
        <v/>
      </c>
      <c r="W481" s="97" t="str">
        <f>IFERROR(IF(Cadastro!I481="","",Cadastro!I481),"")</f>
        <v/>
      </c>
      <c r="X481" s="94" t="str">
        <f>IF(P481="","",SUMIF(Movimento!$D$9:$D$7010,Saldo!P481,Movimento!$G$9:$G$7010))</f>
        <v/>
      </c>
      <c r="Y481" s="94" t="str">
        <f>IF(P481="","",SUMIF(MovSaida!$D$9:$D$7010,Saldo!P481,MovSaida!$F$9:$F$7010))</f>
        <v/>
      </c>
      <c r="Z481" s="94" t="str">
        <f>IFERROR(IF(P481="","",SUMIFS(InvAjust!$G$9:$G$6009,InvAjust!$E$9:$E$6009,Saldo!P481,InvAjust!$C$9:$C$6009,"Add")-SUMIFS(InvAjust!$G$9:$G$6009,InvAjust!$E$9:$E$6009,Saldo!P481,InvAjust!$C$9:$C$6009,"Remove")),"")</f>
        <v/>
      </c>
      <c r="AA481" s="98" t="str">
        <f t="shared" si="128"/>
        <v/>
      </c>
    </row>
    <row r="482" spans="1:27" ht="18.95" customHeight="1" x14ac:dyDescent="0.25">
      <c r="A482" s="82"/>
      <c r="C482" s="89" t="str">
        <f t="shared" si="117"/>
        <v/>
      </c>
      <c r="D482" s="89" t="str">
        <f t="shared" si="118"/>
        <v/>
      </c>
      <c r="E482" s="89" t="str">
        <f t="shared" si="119"/>
        <v/>
      </c>
      <c r="F482" s="89" t="str">
        <f t="shared" si="120"/>
        <v/>
      </c>
      <c r="G482" s="90" t="str">
        <f t="shared" si="121"/>
        <v/>
      </c>
      <c r="H482" s="91" t="str">
        <f t="shared" si="122"/>
        <v/>
      </c>
      <c r="I482" s="91" t="str">
        <f t="shared" si="123"/>
        <v/>
      </c>
      <c r="J482" s="91" t="str">
        <f t="shared" si="124"/>
        <v/>
      </c>
      <c r="K482" s="92" t="str">
        <f t="shared" si="113"/>
        <v/>
      </c>
      <c r="L482" s="92" t="str">
        <f t="shared" si="114"/>
        <v/>
      </c>
      <c r="M482" s="92" t="str">
        <f t="shared" si="115"/>
        <v/>
      </c>
      <c r="N482" s="92" t="str">
        <f t="shared" si="116"/>
        <v/>
      </c>
      <c r="O482" s="76" t="str">
        <f>IF(Cadastro!D482="","",Cadastro!D482)</f>
        <v/>
      </c>
      <c r="P482" s="76" t="str">
        <f>IF(Cadastro!C482="","",Cadastro!C482)</f>
        <v/>
      </c>
      <c r="Q482" s="93" t="str">
        <f t="shared" si="125"/>
        <v/>
      </c>
      <c r="R482" s="94" t="str">
        <f>IF(Cadastro!H482="","",Cadastro!H482)</f>
        <v/>
      </c>
      <c r="S482" s="95" t="str">
        <f t="shared" si="126"/>
        <v/>
      </c>
      <c r="T482" s="96" t="str">
        <f t="shared" si="127"/>
        <v/>
      </c>
      <c r="U482" s="96" t="str">
        <f>IFERROR(IF(P482="","",SUMIF(Movimento!$D$9:$D$7010,Saldo!P482,Movimento!$I$9:$I$7010)+W482)/(V482+X482),"")</f>
        <v/>
      </c>
      <c r="V482" s="94" t="str">
        <f>IFERROR(IF(Cadastro!E482="","",Cadastro!E482),"")</f>
        <v/>
      </c>
      <c r="W482" s="97" t="str">
        <f>IFERROR(IF(Cadastro!I482="","",Cadastro!I482),"")</f>
        <v/>
      </c>
      <c r="X482" s="94" t="str">
        <f>IF(P482="","",SUMIF(Movimento!$D$9:$D$7010,Saldo!P482,Movimento!$G$9:$G$7010))</f>
        <v/>
      </c>
      <c r="Y482" s="94" t="str">
        <f>IF(P482="","",SUMIF(MovSaida!$D$9:$D$7010,Saldo!P482,MovSaida!$F$9:$F$7010))</f>
        <v/>
      </c>
      <c r="Z482" s="94" t="str">
        <f>IFERROR(IF(P482="","",SUMIFS(InvAjust!$G$9:$G$6009,InvAjust!$E$9:$E$6009,Saldo!P482,InvAjust!$C$9:$C$6009,"Add")-SUMIFS(InvAjust!$G$9:$G$6009,InvAjust!$E$9:$E$6009,Saldo!P482,InvAjust!$C$9:$C$6009,"Remove")),"")</f>
        <v/>
      </c>
      <c r="AA482" s="98" t="str">
        <f t="shared" si="128"/>
        <v/>
      </c>
    </row>
    <row r="483" spans="1:27" ht="18.95" customHeight="1" x14ac:dyDescent="0.25">
      <c r="A483" s="82"/>
      <c r="C483" s="89" t="str">
        <f t="shared" si="117"/>
        <v/>
      </c>
      <c r="D483" s="89" t="str">
        <f t="shared" si="118"/>
        <v/>
      </c>
      <c r="E483" s="89" t="str">
        <f t="shared" si="119"/>
        <v/>
      </c>
      <c r="F483" s="89" t="str">
        <f t="shared" si="120"/>
        <v/>
      </c>
      <c r="G483" s="90" t="str">
        <f t="shared" si="121"/>
        <v/>
      </c>
      <c r="H483" s="91" t="str">
        <f t="shared" si="122"/>
        <v/>
      </c>
      <c r="I483" s="91" t="str">
        <f t="shared" si="123"/>
        <v/>
      </c>
      <c r="J483" s="91" t="str">
        <f t="shared" si="124"/>
        <v/>
      </c>
      <c r="K483" s="92" t="str">
        <f t="shared" si="113"/>
        <v/>
      </c>
      <c r="L483" s="92" t="str">
        <f t="shared" si="114"/>
        <v/>
      </c>
      <c r="M483" s="92" t="str">
        <f t="shared" si="115"/>
        <v/>
      </c>
      <c r="N483" s="92" t="str">
        <f t="shared" si="116"/>
        <v/>
      </c>
      <c r="O483" s="76" t="str">
        <f>IF(Cadastro!D483="","",Cadastro!D483)</f>
        <v/>
      </c>
      <c r="P483" s="76" t="str">
        <f>IF(Cadastro!C483="","",Cadastro!C483)</f>
        <v/>
      </c>
      <c r="Q483" s="93" t="str">
        <f t="shared" si="125"/>
        <v/>
      </c>
      <c r="R483" s="94" t="str">
        <f>IF(Cadastro!H483="","",Cadastro!H483)</f>
        <v/>
      </c>
      <c r="S483" s="95" t="str">
        <f t="shared" si="126"/>
        <v/>
      </c>
      <c r="T483" s="96" t="str">
        <f t="shared" si="127"/>
        <v/>
      </c>
      <c r="U483" s="96" t="str">
        <f>IFERROR(IF(P483="","",SUMIF(Movimento!$D$9:$D$7010,Saldo!P483,Movimento!$I$9:$I$7010)+W483)/(V483+X483),"")</f>
        <v/>
      </c>
      <c r="V483" s="94" t="str">
        <f>IFERROR(IF(Cadastro!E483="","",Cadastro!E483),"")</f>
        <v/>
      </c>
      <c r="W483" s="97" t="str">
        <f>IFERROR(IF(Cadastro!I483="","",Cadastro!I483),"")</f>
        <v/>
      </c>
      <c r="X483" s="94" t="str">
        <f>IF(P483="","",SUMIF(Movimento!$D$9:$D$7010,Saldo!P483,Movimento!$G$9:$G$7010))</f>
        <v/>
      </c>
      <c r="Y483" s="94" t="str">
        <f>IF(P483="","",SUMIF(MovSaida!$D$9:$D$7010,Saldo!P483,MovSaida!$F$9:$F$7010))</f>
        <v/>
      </c>
      <c r="Z483" s="94" t="str">
        <f>IFERROR(IF(P483="","",SUMIFS(InvAjust!$G$9:$G$6009,InvAjust!$E$9:$E$6009,Saldo!P483,InvAjust!$C$9:$C$6009,"Add")-SUMIFS(InvAjust!$G$9:$G$6009,InvAjust!$E$9:$E$6009,Saldo!P483,InvAjust!$C$9:$C$6009,"Remove")),"")</f>
        <v/>
      </c>
      <c r="AA483" s="98" t="str">
        <f t="shared" si="128"/>
        <v/>
      </c>
    </row>
    <row r="484" spans="1:27" ht="18.95" customHeight="1" x14ac:dyDescent="0.25">
      <c r="A484" s="82"/>
      <c r="C484" s="89" t="str">
        <f t="shared" si="117"/>
        <v/>
      </c>
      <c r="D484" s="89" t="str">
        <f t="shared" si="118"/>
        <v/>
      </c>
      <c r="E484" s="89" t="str">
        <f t="shared" si="119"/>
        <v/>
      </c>
      <c r="F484" s="89" t="str">
        <f t="shared" si="120"/>
        <v/>
      </c>
      <c r="G484" s="90" t="str">
        <f t="shared" si="121"/>
        <v/>
      </c>
      <c r="H484" s="91" t="str">
        <f t="shared" si="122"/>
        <v/>
      </c>
      <c r="I484" s="91" t="str">
        <f t="shared" si="123"/>
        <v/>
      </c>
      <c r="J484" s="91" t="str">
        <f t="shared" si="124"/>
        <v/>
      </c>
      <c r="K484" s="92" t="str">
        <f t="shared" si="113"/>
        <v/>
      </c>
      <c r="L484" s="92" t="str">
        <f t="shared" si="114"/>
        <v/>
      </c>
      <c r="M484" s="92" t="str">
        <f t="shared" si="115"/>
        <v/>
      </c>
      <c r="N484" s="92" t="str">
        <f t="shared" si="116"/>
        <v/>
      </c>
      <c r="O484" s="76" t="str">
        <f>IF(Cadastro!D484="","",Cadastro!D484)</f>
        <v/>
      </c>
      <c r="P484" s="76" t="str">
        <f>IF(Cadastro!C484="","",Cadastro!C484)</f>
        <v/>
      </c>
      <c r="Q484" s="93" t="str">
        <f t="shared" si="125"/>
        <v/>
      </c>
      <c r="R484" s="94" t="str">
        <f>IF(Cadastro!H484="","",Cadastro!H484)</f>
        <v/>
      </c>
      <c r="S484" s="95" t="str">
        <f t="shared" si="126"/>
        <v/>
      </c>
      <c r="T484" s="96" t="str">
        <f t="shared" si="127"/>
        <v/>
      </c>
      <c r="U484" s="96" t="str">
        <f>IFERROR(IF(P484="","",SUMIF(Movimento!$D$9:$D$7010,Saldo!P484,Movimento!$I$9:$I$7010)+W484)/(V484+X484),"")</f>
        <v/>
      </c>
      <c r="V484" s="94" t="str">
        <f>IFERROR(IF(Cadastro!E484="","",Cadastro!E484),"")</f>
        <v/>
      </c>
      <c r="W484" s="97" t="str">
        <f>IFERROR(IF(Cadastro!I484="","",Cadastro!I484),"")</f>
        <v/>
      </c>
      <c r="X484" s="94" t="str">
        <f>IF(P484="","",SUMIF(Movimento!$D$9:$D$7010,Saldo!P484,Movimento!$G$9:$G$7010))</f>
        <v/>
      </c>
      <c r="Y484" s="94" t="str">
        <f>IF(P484="","",SUMIF(MovSaida!$D$9:$D$7010,Saldo!P484,MovSaida!$F$9:$F$7010))</f>
        <v/>
      </c>
      <c r="Z484" s="94" t="str">
        <f>IFERROR(IF(P484="","",SUMIFS(InvAjust!$G$9:$G$6009,InvAjust!$E$9:$E$6009,Saldo!P484,InvAjust!$C$9:$C$6009,"Add")-SUMIFS(InvAjust!$G$9:$G$6009,InvAjust!$E$9:$E$6009,Saldo!P484,InvAjust!$C$9:$C$6009,"Remove")),"")</f>
        <v/>
      </c>
      <c r="AA484" s="98" t="str">
        <f t="shared" si="128"/>
        <v/>
      </c>
    </row>
    <row r="485" spans="1:27" ht="18.95" customHeight="1" x14ac:dyDescent="0.25">
      <c r="A485" s="82"/>
      <c r="C485" s="89" t="str">
        <f t="shared" si="117"/>
        <v/>
      </c>
      <c r="D485" s="89" t="str">
        <f t="shared" si="118"/>
        <v/>
      </c>
      <c r="E485" s="89" t="str">
        <f t="shared" si="119"/>
        <v/>
      </c>
      <c r="F485" s="89" t="str">
        <f t="shared" si="120"/>
        <v/>
      </c>
      <c r="G485" s="90" t="str">
        <f t="shared" si="121"/>
        <v/>
      </c>
      <c r="H485" s="91" t="str">
        <f t="shared" si="122"/>
        <v/>
      </c>
      <c r="I485" s="91" t="str">
        <f t="shared" si="123"/>
        <v/>
      </c>
      <c r="J485" s="91" t="str">
        <f t="shared" si="124"/>
        <v/>
      </c>
      <c r="K485" s="92" t="str">
        <f t="shared" si="113"/>
        <v/>
      </c>
      <c r="L485" s="92" t="str">
        <f t="shared" si="114"/>
        <v/>
      </c>
      <c r="M485" s="92" t="str">
        <f t="shared" si="115"/>
        <v/>
      </c>
      <c r="N485" s="92" t="str">
        <f t="shared" si="116"/>
        <v/>
      </c>
      <c r="O485" s="76" t="str">
        <f>IF(Cadastro!D485="","",Cadastro!D485)</f>
        <v/>
      </c>
      <c r="P485" s="76" t="str">
        <f>IF(Cadastro!C485="","",Cadastro!C485)</f>
        <v/>
      </c>
      <c r="Q485" s="93" t="str">
        <f t="shared" si="125"/>
        <v/>
      </c>
      <c r="R485" s="94" t="str">
        <f>IF(Cadastro!H485="","",Cadastro!H485)</f>
        <v/>
      </c>
      <c r="S485" s="95" t="str">
        <f t="shared" si="126"/>
        <v/>
      </c>
      <c r="T485" s="96" t="str">
        <f t="shared" si="127"/>
        <v/>
      </c>
      <c r="U485" s="96" t="str">
        <f>IFERROR(IF(P485="","",SUMIF(Movimento!$D$9:$D$7010,Saldo!P485,Movimento!$I$9:$I$7010)+W485)/(V485+X485),"")</f>
        <v/>
      </c>
      <c r="V485" s="94" t="str">
        <f>IFERROR(IF(Cadastro!E485="","",Cadastro!E485),"")</f>
        <v/>
      </c>
      <c r="W485" s="97" t="str">
        <f>IFERROR(IF(Cadastro!I485="","",Cadastro!I485),"")</f>
        <v/>
      </c>
      <c r="X485" s="94" t="str">
        <f>IF(P485="","",SUMIF(Movimento!$D$9:$D$7010,Saldo!P485,Movimento!$G$9:$G$7010))</f>
        <v/>
      </c>
      <c r="Y485" s="94" t="str">
        <f>IF(P485="","",SUMIF(MovSaida!$D$9:$D$7010,Saldo!P485,MovSaida!$F$9:$F$7010))</f>
        <v/>
      </c>
      <c r="Z485" s="94" t="str">
        <f>IFERROR(IF(P485="","",SUMIFS(InvAjust!$G$9:$G$6009,InvAjust!$E$9:$E$6009,Saldo!P485,InvAjust!$C$9:$C$6009,"Add")-SUMIFS(InvAjust!$G$9:$G$6009,InvAjust!$E$9:$E$6009,Saldo!P485,InvAjust!$C$9:$C$6009,"Remove")),"")</f>
        <v/>
      </c>
      <c r="AA485" s="98" t="str">
        <f t="shared" si="128"/>
        <v/>
      </c>
    </row>
    <row r="486" spans="1:27" ht="18.95" customHeight="1" x14ac:dyDescent="0.25">
      <c r="A486" s="82"/>
      <c r="C486" s="89" t="str">
        <f t="shared" si="117"/>
        <v/>
      </c>
      <c r="D486" s="89" t="str">
        <f t="shared" si="118"/>
        <v/>
      </c>
      <c r="E486" s="89" t="str">
        <f t="shared" si="119"/>
        <v/>
      </c>
      <c r="F486" s="89" t="str">
        <f t="shared" si="120"/>
        <v/>
      </c>
      <c r="G486" s="90" t="str">
        <f t="shared" si="121"/>
        <v/>
      </c>
      <c r="H486" s="91" t="str">
        <f t="shared" si="122"/>
        <v/>
      </c>
      <c r="I486" s="91" t="str">
        <f t="shared" si="123"/>
        <v/>
      </c>
      <c r="J486" s="91" t="str">
        <f t="shared" si="124"/>
        <v/>
      </c>
      <c r="K486" s="92" t="str">
        <f t="shared" si="113"/>
        <v/>
      </c>
      <c r="L486" s="92" t="str">
        <f t="shared" si="114"/>
        <v/>
      </c>
      <c r="M486" s="92" t="str">
        <f t="shared" si="115"/>
        <v/>
      </c>
      <c r="N486" s="92" t="str">
        <f t="shared" si="116"/>
        <v/>
      </c>
      <c r="O486" s="76" t="str">
        <f>IF(Cadastro!D486="","",Cadastro!D486)</f>
        <v/>
      </c>
      <c r="P486" s="76" t="str">
        <f>IF(Cadastro!C486="","",Cadastro!C486)</f>
        <v/>
      </c>
      <c r="Q486" s="93" t="str">
        <f t="shared" si="125"/>
        <v/>
      </c>
      <c r="R486" s="94" t="str">
        <f>IF(Cadastro!H486="","",Cadastro!H486)</f>
        <v/>
      </c>
      <c r="S486" s="95" t="str">
        <f t="shared" si="126"/>
        <v/>
      </c>
      <c r="T486" s="96" t="str">
        <f t="shared" si="127"/>
        <v/>
      </c>
      <c r="U486" s="96" t="str">
        <f>IFERROR(IF(P486="","",SUMIF(Movimento!$D$9:$D$7010,Saldo!P486,Movimento!$I$9:$I$7010)+W486)/(V486+X486),"")</f>
        <v/>
      </c>
      <c r="V486" s="94" t="str">
        <f>IFERROR(IF(Cadastro!E486="","",Cadastro!E486),"")</f>
        <v/>
      </c>
      <c r="W486" s="97" t="str">
        <f>IFERROR(IF(Cadastro!I486="","",Cadastro!I486),"")</f>
        <v/>
      </c>
      <c r="X486" s="94" t="str">
        <f>IF(P486="","",SUMIF(Movimento!$D$9:$D$7010,Saldo!P486,Movimento!$G$9:$G$7010))</f>
        <v/>
      </c>
      <c r="Y486" s="94" t="str">
        <f>IF(P486="","",SUMIF(MovSaida!$D$9:$D$7010,Saldo!P486,MovSaida!$F$9:$F$7010))</f>
        <v/>
      </c>
      <c r="Z486" s="94" t="str">
        <f>IFERROR(IF(P486="","",SUMIFS(InvAjust!$G$9:$G$6009,InvAjust!$E$9:$E$6009,Saldo!P486,InvAjust!$C$9:$C$6009,"Add")-SUMIFS(InvAjust!$G$9:$G$6009,InvAjust!$E$9:$E$6009,Saldo!P486,InvAjust!$C$9:$C$6009,"Remove")),"")</f>
        <v/>
      </c>
      <c r="AA486" s="98" t="str">
        <f t="shared" si="128"/>
        <v/>
      </c>
    </row>
    <row r="487" spans="1:27" ht="18.95" customHeight="1" x14ac:dyDescent="0.25">
      <c r="A487" s="82"/>
      <c r="C487" s="89" t="str">
        <f t="shared" si="117"/>
        <v/>
      </c>
      <c r="D487" s="89" t="str">
        <f t="shared" si="118"/>
        <v/>
      </c>
      <c r="E487" s="89" t="str">
        <f t="shared" si="119"/>
        <v/>
      </c>
      <c r="F487" s="89" t="str">
        <f t="shared" si="120"/>
        <v/>
      </c>
      <c r="G487" s="90" t="str">
        <f t="shared" si="121"/>
        <v/>
      </c>
      <c r="H487" s="91" t="str">
        <f t="shared" si="122"/>
        <v/>
      </c>
      <c r="I487" s="91" t="str">
        <f t="shared" si="123"/>
        <v/>
      </c>
      <c r="J487" s="91" t="str">
        <f t="shared" si="124"/>
        <v/>
      </c>
      <c r="K487" s="92" t="str">
        <f t="shared" si="113"/>
        <v/>
      </c>
      <c r="L487" s="92" t="str">
        <f t="shared" si="114"/>
        <v/>
      </c>
      <c r="M487" s="92" t="str">
        <f t="shared" si="115"/>
        <v/>
      </c>
      <c r="N487" s="92" t="str">
        <f t="shared" si="116"/>
        <v/>
      </c>
      <c r="O487" s="76" t="str">
        <f>IF(Cadastro!D487="","",Cadastro!D487)</f>
        <v/>
      </c>
      <c r="P487" s="76" t="str">
        <f>IF(Cadastro!C487="","",Cadastro!C487)</f>
        <v/>
      </c>
      <c r="Q487" s="93" t="str">
        <f t="shared" si="125"/>
        <v/>
      </c>
      <c r="R487" s="94" t="str">
        <f>IF(Cadastro!H487="","",Cadastro!H487)</f>
        <v/>
      </c>
      <c r="S487" s="95" t="str">
        <f t="shared" si="126"/>
        <v/>
      </c>
      <c r="T487" s="96" t="str">
        <f t="shared" si="127"/>
        <v/>
      </c>
      <c r="U487" s="96" t="str">
        <f>IFERROR(IF(P487="","",SUMIF(Movimento!$D$9:$D$7010,Saldo!P487,Movimento!$I$9:$I$7010)+W487)/(V487+X487),"")</f>
        <v/>
      </c>
      <c r="V487" s="94" t="str">
        <f>IFERROR(IF(Cadastro!E487="","",Cadastro!E487),"")</f>
        <v/>
      </c>
      <c r="W487" s="97" t="str">
        <f>IFERROR(IF(Cadastro!I487="","",Cadastro!I487),"")</f>
        <v/>
      </c>
      <c r="X487" s="94" t="str">
        <f>IF(P487="","",SUMIF(Movimento!$D$9:$D$7010,Saldo!P487,Movimento!$G$9:$G$7010))</f>
        <v/>
      </c>
      <c r="Y487" s="94" t="str">
        <f>IF(P487="","",SUMIF(MovSaida!$D$9:$D$7010,Saldo!P487,MovSaida!$F$9:$F$7010))</f>
        <v/>
      </c>
      <c r="Z487" s="94" t="str">
        <f>IFERROR(IF(P487="","",SUMIFS(InvAjust!$G$9:$G$6009,InvAjust!$E$9:$E$6009,Saldo!P487,InvAjust!$C$9:$C$6009,"Add")-SUMIFS(InvAjust!$G$9:$G$6009,InvAjust!$E$9:$E$6009,Saldo!P487,InvAjust!$C$9:$C$6009,"Remove")),"")</f>
        <v/>
      </c>
      <c r="AA487" s="98" t="str">
        <f t="shared" si="128"/>
        <v/>
      </c>
    </row>
    <row r="488" spans="1:27" ht="18.95" customHeight="1" x14ac:dyDescent="0.25">
      <c r="A488" s="82"/>
      <c r="C488" s="89" t="str">
        <f t="shared" si="117"/>
        <v/>
      </c>
      <c r="D488" s="89" t="str">
        <f t="shared" si="118"/>
        <v/>
      </c>
      <c r="E488" s="89" t="str">
        <f t="shared" si="119"/>
        <v/>
      </c>
      <c r="F488" s="89" t="str">
        <f t="shared" si="120"/>
        <v/>
      </c>
      <c r="G488" s="90" t="str">
        <f t="shared" si="121"/>
        <v/>
      </c>
      <c r="H488" s="91" t="str">
        <f t="shared" si="122"/>
        <v/>
      </c>
      <c r="I488" s="91" t="str">
        <f t="shared" si="123"/>
        <v/>
      </c>
      <c r="J488" s="91" t="str">
        <f t="shared" si="124"/>
        <v/>
      </c>
      <c r="K488" s="92" t="str">
        <f t="shared" si="113"/>
        <v/>
      </c>
      <c r="L488" s="92" t="str">
        <f t="shared" si="114"/>
        <v/>
      </c>
      <c r="M488" s="92" t="str">
        <f t="shared" si="115"/>
        <v/>
      </c>
      <c r="N488" s="92" t="str">
        <f t="shared" si="116"/>
        <v/>
      </c>
      <c r="O488" s="76" t="str">
        <f>IF(Cadastro!D488="","",Cadastro!D488)</f>
        <v/>
      </c>
      <c r="P488" s="76" t="str">
        <f>IF(Cadastro!C488="","",Cadastro!C488)</f>
        <v/>
      </c>
      <c r="Q488" s="93" t="str">
        <f t="shared" si="125"/>
        <v/>
      </c>
      <c r="R488" s="94" t="str">
        <f>IF(Cadastro!H488="","",Cadastro!H488)</f>
        <v/>
      </c>
      <c r="S488" s="95" t="str">
        <f t="shared" si="126"/>
        <v/>
      </c>
      <c r="T488" s="96" t="str">
        <f t="shared" si="127"/>
        <v/>
      </c>
      <c r="U488" s="96" t="str">
        <f>IFERROR(IF(P488="","",SUMIF(Movimento!$D$9:$D$7010,Saldo!P488,Movimento!$I$9:$I$7010)+W488)/(V488+X488),"")</f>
        <v/>
      </c>
      <c r="V488" s="94" t="str">
        <f>IFERROR(IF(Cadastro!E488="","",Cadastro!E488),"")</f>
        <v/>
      </c>
      <c r="W488" s="97" t="str">
        <f>IFERROR(IF(Cadastro!I488="","",Cadastro!I488),"")</f>
        <v/>
      </c>
      <c r="X488" s="94" t="str">
        <f>IF(P488="","",SUMIF(Movimento!$D$9:$D$7010,Saldo!P488,Movimento!$G$9:$G$7010))</f>
        <v/>
      </c>
      <c r="Y488" s="94" t="str">
        <f>IF(P488="","",SUMIF(MovSaida!$D$9:$D$7010,Saldo!P488,MovSaida!$F$9:$F$7010))</f>
        <v/>
      </c>
      <c r="Z488" s="94" t="str">
        <f>IFERROR(IF(P488="","",SUMIFS(InvAjust!$G$9:$G$6009,InvAjust!$E$9:$E$6009,Saldo!P488,InvAjust!$C$9:$C$6009,"Add")-SUMIFS(InvAjust!$G$9:$G$6009,InvAjust!$E$9:$E$6009,Saldo!P488,InvAjust!$C$9:$C$6009,"Remove")),"")</f>
        <v/>
      </c>
      <c r="AA488" s="98" t="str">
        <f t="shared" si="128"/>
        <v/>
      </c>
    </row>
    <row r="489" spans="1:27" ht="18.95" customHeight="1" x14ac:dyDescent="0.25">
      <c r="A489" s="82"/>
      <c r="C489" s="89" t="str">
        <f t="shared" si="117"/>
        <v/>
      </c>
      <c r="D489" s="89" t="str">
        <f t="shared" si="118"/>
        <v/>
      </c>
      <c r="E489" s="89" t="str">
        <f t="shared" si="119"/>
        <v/>
      </c>
      <c r="F489" s="89" t="str">
        <f t="shared" si="120"/>
        <v/>
      </c>
      <c r="G489" s="90" t="str">
        <f t="shared" si="121"/>
        <v/>
      </c>
      <c r="H489" s="91" t="str">
        <f t="shared" si="122"/>
        <v/>
      </c>
      <c r="I489" s="91" t="str">
        <f t="shared" si="123"/>
        <v/>
      </c>
      <c r="J489" s="91" t="str">
        <f t="shared" si="124"/>
        <v/>
      </c>
      <c r="K489" s="92" t="str">
        <f t="shared" si="113"/>
        <v/>
      </c>
      <c r="L489" s="92" t="str">
        <f t="shared" si="114"/>
        <v/>
      </c>
      <c r="M489" s="92" t="str">
        <f t="shared" si="115"/>
        <v/>
      </c>
      <c r="N489" s="92" t="str">
        <f t="shared" si="116"/>
        <v/>
      </c>
      <c r="O489" s="76" t="str">
        <f>IF(Cadastro!D489="","",Cadastro!D489)</f>
        <v/>
      </c>
      <c r="P489" s="76" t="str">
        <f>IF(Cadastro!C489="","",Cadastro!C489)</f>
        <v/>
      </c>
      <c r="Q489" s="93" t="str">
        <f t="shared" si="125"/>
        <v/>
      </c>
      <c r="R489" s="94" t="str">
        <f>IF(Cadastro!H489="","",Cadastro!H489)</f>
        <v/>
      </c>
      <c r="S489" s="95" t="str">
        <f t="shared" si="126"/>
        <v/>
      </c>
      <c r="T489" s="96" t="str">
        <f t="shared" si="127"/>
        <v/>
      </c>
      <c r="U489" s="96" t="str">
        <f>IFERROR(IF(P489="","",SUMIF(Movimento!$D$9:$D$7010,Saldo!P489,Movimento!$I$9:$I$7010)+W489)/(V489+X489),"")</f>
        <v/>
      </c>
      <c r="V489" s="94" t="str">
        <f>IFERROR(IF(Cadastro!E489="","",Cadastro!E489),"")</f>
        <v/>
      </c>
      <c r="W489" s="97" t="str">
        <f>IFERROR(IF(Cadastro!I489="","",Cadastro!I489),"")</f>
        <v/>
      </c>
      <c r="X489" s="94" t="str">
        <f>IF(P489="","",SUMIF(Movimento!$D$9:$D$7010,Saldo!P489,Movimento!$G$9:$G$7010))</f>
        <v/>
      </c>
      <c r="Y489" s="94" t="str">
        <f>IF(P489="","",SUMIF(MovSaida!$D$9:$D$7010,Saldo!P489,MovSaida!$F$9:$F$7010))</f>
        <v/>
      </c>
      <c r="Z489" s="94" t="str">
        <f>IFERROR(IF(P489="","",SUMIFS(InvAjust!$G$9:$G$6009,InvAjust!$E$9:$E$6009,Saldo!P489,InvAjust!$C$9:$C$6009,"Add")-SUMIFS(InvAjust!$G$9:$G$6009,InvAjust!$E$9:$E$6009,Saldo!P489,InvAjust!$C$9:$C$6009,"Remove")),"")</f>
        <v/>
      </c>
      <c r="AA489" s="98" t="str">
        <f t="shared" si="128"/>
        <v/>
      </c>
    </row>
    <row r="490" spans="1:27" ht="18.95" customHeight="1" x14ac:dyDescent="0.25">
      <c r="A490" s="82"/>
      <c r="C490" s="89" t="str">
        <f t="shared" si="117"/>
        <v/>
      </c>
      <c r="D490" s="89" t="str">
        <f t="shared" si="118"/>
        <v/>
      </c>
      <c r="E490" s="89" t="str">
        <f t="shared" si="119"/>
        <v/>
      </c>
      <c r="F490" s="89" t="str">
        <f t="shared" si="120"/>
        <v/>
      </c>
      <c r="G490" s="90" t="str">
        <f t="shared" si="121"/>
        <v/>
      </c>
      <c r="H490" s="91" t="str">
        <f t="shared" si="122"/>
        <v/>
      </c>
      <c r="I490" s="91" t="str">
        <f t="shared" si="123"/>
        <v/>
      </c>
      <c r="J490" s="91" t="str">
        <f t="shared" si="124"/>
        <v/>
      </c>
      <c r="K490" s="92" t="str">
        <f t="shared" si="113"/>
        <v/>
      </c>
      <c r="L490" s="92" t="str">
        <f t="shared" si="114"/>
        <v/>
      </c>
      <c r="M490" s="92" t="str">
        <f t="shared" si="115"/>
        <v/>
      </c>
      <c r="N490" s="92" t="str">
        <f t="shared" si="116"/>
        <v/>
      </c>
      <c r="O490" s="76" t="str">
        <f>IF(Cadastro!D490="","",Cadastro!D490)</f>
        <v/>
      </c>
      <c r="P490" s="76" t="str">
        <f>IF(Cadastro!C490="","",Cadastro!C490)</f>
        <v/>
      </c>
      <c r="Q490" s="93" t="str">
        <f t="shared" si="125"/>
        <v/>
      </c>
      <c r="R490" s="94" t="str">
        <f>IF(Cadastro!H490="","",Cadastro!H490)</f>
        <v/>
      </c>
      <c r="S490" s="95" t="str">
        <f t="shared" si="126"/>
        <v/>
      </c>
      <c r="T490" s="96" t="str">
        <f t="shared" si="127"/>
        <v/>
      </c>
      <c r="U490" s="96" t="str">
        <f>IFERROR(IF(P490="","",SUMIF(Movimento!$D$9:$D$7010,Saldo!P490,Movimento!$I$9:$I$7010)+W490)/(V490+X490),"")</f>
        <v/>
      </c>
      <c r="V490" s="94" t="str">
        <f>IFERROR(IF(Cadastro!E490="","",Cadastro!E490),"")</f>
        <v/>
      </c>
      <c r="W490" s="97" t="str">
        <f>IFERROR(IF(Cadastro!I490="","",Cadastro!I490),"")</f>
        <v/>
      </c>
      <c r="X490" s="94" t="str">
        <f>IF(P490="","",SUMIF(Movimento!$D$9:$D$7010,Saldo!P490,Movimento!$G$9:$G$7010))</f>
        <v/>
      </c>
      <c r="Y490" s="94" t="str">
        <f>IF(P490="","",SUMIF(MovSaida!$D$9:$D$7010,Saldo!P490,MovSaida!$F$9:$F$7010))</f>
        <v/>
      </c>
      <c r="Z490" s="94" t="str">
        <f>IFERROR(IF(P490="","",SUMIFS(InvAjust!$G$9:$G$6009,InvAjust!$E$9:$E$6009,Saldo!P490,InvAjust!$C$9:$C$6009,"Add")-SUMIFS(InvAjust!$G$9:$G$6009,InvAjust!$E$9:$E$6009,Saldo!P490,InvAjust!$C$9:$C$6009,"Remove")),"")</f>
        <v/>
      </c>
      <c r="AA490" s="98" t="str">
        <f t="shared" si="128"/>
        <v/>
      </c>
    </row>
    <row r="491" spans="1:27" ht="18.95" customHeight="1" x14ac:dyDescent="0.25">
      <c r="A491" s="82"/>
      <c r="C491" s="89" t="str">
        <f t="shared" si="117"/>
        <v/>
      </c>
      <c r="D491" s="89" t="str">
        <f t="shared" si="118"/>
        <v/>
      </c>
      <c r="E491" s="89" t="str">
        <f t="shared" si="119"/>
        <v/>
      </c>
      <c r="F491" s="89" t="str">
        <f t="shared" si="120"/>
        <v/>
      </c>
      <c r="G491" s="90" t="str">
        <f t="shared" si="121"/>
        <v/>
      </c>
      <c r="H491" s="91" t="str">
        <f t="shared" si="122"/>
        <v/>
      </c>
      <c r="I491" s="91" t="str">
        <f t="shared" si="123"/>
        <v/>
      </c>
      <c r="J491" s="91" t="str">
        <f t="shared" si="124"/>
        <v/>
      </c>
      <c r="K491" s="92" t="str">
        <f t="shared" si="113"/>
        <v/>
      </c>
      <c r="L491" s="92" t="str">
        <f t="shared" si="114"/>
        <v/>
      </c>
      <c r="M491" s="92" t="str">
        <f t="shared" si="115"/>
        <v/>
      </c>
      <c r="N491" s="92" t="str">
        <f t="shared" si="116"/>
        <v/>
      </c>
      <c r="O491" s="76" t="str">
        <f>IF(Cadastro!D491="","",Cadastro!D491)</f>
        <v/>
      </c>
      <c r="P491" s="76" t="str">
        <f>IF(Cadastro!C491="","",Cadastro!C491)</f>
        <v/>
      </c>
      <c r="Q491" s="93" t="str">
        <f t="shared" si="125"/>
        <v/>
      </c>
      <c r="R491" s="94" t="str">
        <f>IF(Cadastro!H491="","",Cadastro!H491)</f>
        <v/>
      </c>
      <c r="S491" s="95" t="str">
        <f t="shared" si="126"/>
        <v/>
      </c>
      <c r="T491" s="96" t="str">
        <f t="shared" si="127"/>
        <v/>
      </c>
      <c r="U491" s="96" t="str">
        <f>IFERROR(IF(P491="","",SUMIF(Movimento!$D$9:$D$7010,Saldo!P491,Movimento!$I$9:$I$7010)+W491)/(V491+X491),"")</f>
        <v/>
      </c>
      <c r="V491" s="94" t="str">
        <f>IFERROR(IF(Cadastro!E491="","",Cadastro!E491),"")</f>
        <v/>
      </c>
      <c r="W491" s="97" t="str">
        <f>IFERROR(IF(Cadastro!I491="","",Cadastro!I491),"")</f>
        <v/>
      </c>
      <c r="X491" s="94" t="str">
        <f>IF(P491="","",SUMIF(Movimento!$D$9:$D$7010,Saldo!P491,Movimento!$G$9:$G$7010))</f>
        <v/>
      </c>
      <c r="Y491" s="94" t="str">
        <f>IF(P491="","",SUMIF(MovSaida!$D$9:$D$7010,Saldo!P491,MovSaida!$F$9:$F$7010))</f>
        <v/>
      </c>
      <c r="Z491" s="94" t="str">
        <f>IFERROR(IF(P491="","",SUMIFS(InvAjust!$G$9:$G$6009,InvAjust!$E$9:$E$6009,Saldo!P491,InvAjust!$C$9:$C$6009,"Add")-SUMIFS(InvAjust!$G$9:$G$6009,InvAjust!$E$9:$E$6009,Saldo!P491,InvAjust!$C$9:$C$6009,"Remove")),"")</f>
        <v/>
      </c>
      <c r="AA491" s="98" t="str">
        <f t="shared" si="128"/>
        <v/>
      </c>
    </row>
    <row r="492" spans="1:27" ht="18.95" customHeight="1" x14ac:dyDescent="0.25">
      <c r="A492" s="82"/>
      <c r="C492" s="89" t="str">
        <f t="shared" si="117"/>
        <v/>
      </c>
      <c r="D492" s="89" t="str">
        <f t="shared" si="118"/>
        <v/>
      </c>
      <c r="E492" s="89" t="str">
        <f t="shared" si="119"/>
        <v/>
      </c>
      <c r="F492" s="89" t="str">
        <f t="shared" si="120"/>
        <v/>
      </c>
      <c r="G492" s="90" t="str">
        <f t="shared" si="121"/>
        <v/>
      </c>
      <c r="H492" s="91" t="str">
        <f t="shared" si="122"/>
        <v/>
      </c>
      <c r="I492" s="91" t="str">
        <f t="shared" si="123"/>
        <v/>
      </c>
      <c r="J492" s="91" t="str">
        <f t="shared" si="124"/>
        <v/>
      </c>
      <c r="K492" s="92" t="str">
        <f t="shared" si="113"/>
        <v/>
      </c>
      <c r="L492" s="92" t="str">
        <f t="shared" si="114"/>
        <v/>
      </c>
      <c r="M492" s="92" t="str">
        <f t="shared" si="115"/>
        <v/>
      </c>
      <c r="N492" s="92" t="str">
        <f t="shared" si="116"/>
        <v/>
      </c>
      <c r="O492" s="76" t="str">
        <f>IF(Cadastro!D492="","",Cadastro!D492)</f>
        <v/>
      </c>
      <c r="P492" s="76" t="str">
        <f>IF(Cadastro!C492="","",Cadastro!C492)</f>
        <v/>
      </c>
      <c r="Q492" s="93" t="str">
        <f t="shared" si="125"/>
        <v/>
      </c>
      <c r="R492" s="94" t="str">
        <f>IF(Cadastro!H492="","",Cadastro!H492)</f>
        <v/>
      </c>
      <c r="S492" s="95" t="str">
        <f t="shared" si="126"/>
        <v/>
      </c>
      <c r="T492" s="96" t="str">
        <f t="shared" si="127"/>
        <v/>
      </c>
      <c r="U492" s="96" t="str">
        <f>IFERROR(IF(P492="","",SUMIF(Movimento!$D$9:$D$7010,Saldo!P492,Movimento!$I$9:$I$7010)+W492)/(V492+X492),"")</f>
        <v/>
      </c>
      <c r="V492" s="94" t="str">
        <f>IFERROR(IF(Cadastro!E492="","",Cadastro!E492),"")</f>
        <v/>
      </c>
      <c r="W492" s="97" t="str">
        <f>IFERROR(IF(Cadastro!I492="","",Cadastro!I492),"")</f>
        <v/>
      </c>
      <c r="X492" s="94" t="str">
        <f>IF(P492="","",SUMIF(Movimento!$D$9:$D$7010,Saldo!P492,Movimento!$G$9:$G$7010))</f>
        <v/>
      </c>
      <c r="Y492" s="94" t="str">
        <f>IF(P492="","",SUMIF(MovSaida!$D$9:$D$7010,Saldo!P492,MovSaida!$F$9:$F$7010))</f>
        <v/>
      </c>
      <c r="Z492" s="94" t="str">
        <f>IFERROR(IF(P492="","",SUMIFS(InvAjust!$G$9:$G$6009,InvAjust!$E$9:$E$6009,Saldo!P492,InvAjust!$C$9:$C$6009,"Add")-SUMIFS(InvAjust!$G$9:$G$6009,InvAjust!$E$9:$E$6009,Saldo!P492,InvAjust!$C$9:$C$6009,"Remove")),"")</f>
        <v/>
      </c>
      <c r="AA492" s="98" t="str">
        <f t="shared" si="128"/>
        <v/>
      </c>
    </row>
    <row r="493" spans="1:27" ht="18.95" customHeight="1" x14ac:dyDescent="0.25">
      <c r="A493" s="82"/>
      <c r="C493" s="89" t="str">
        <f t="shared" si="117"/>
        <v/>
      </c>
      <c r="D493" s="89" t="str">
        <f t="shared" si="118"/>
        <v/>
      </c>
      <c r="E493" s="89" t="str">
        <f t="shared" si="119"/>
        <v/>
      </c>
      <c r="F493" s="89" t="str">
        <f t="shared" si="120"/>
        <v/>
      </c>
      <c r="G493" s="90" t="str">
        <f t="shared" si="121"/>
        <v/>
      </c>
      <c r="H493" s="91" t="str">
        <f t="shared" si="122"/>
        <v/>
      </c>
      <c r="I493" s="91" t="str">
        <f t="shared" si="123"/>
        <v/>
      </c>
      <c r="J493" s="91" t="str">
        <f t="shared" si="124"/>
        <v/>
      </c>
      <c r="K493" s="92" t="str">
        <f t="shared" si="113"/>
        <v/>
      </c>
      <c r="L493" s="92" t="str">
        <f t="shared" si="114"/>
        <v/>
      </c>
      <c r="M493" s="92" t="str">
        <f t="shared" si="115"/>
        <v/>
      </c>
      <c r="N493" s="92" t="str">
        <f t="shared" si="116"/>
        <v/>
      </c>
      <c r="O493" s="76" t="str">
        <f>IF(Cadastro!D493="","",Cadastro!D493)</f>
        <v/>
      </c>
      <c r="P493" s="76" t="str">
        <f>IF(Cadastro!C493="","",Cadastro!C493)</f>
        <v/>
      </c>
      <c r="Q493" s="93" t="str">
        <f t="shared" si="125"/>
        <v/>
      </c>
      <c r="R493" s="94" t="str">
        <f>IF(Cadastro!H493="","",Cadastro!H493)</f>
        <v/>
      </c>
      <c r="S493" s="95" t="str">
        <f t="shared" si="126"/>
        <v/>
      </c>
      <c r="T493" s="96" t="str">
        <f t="shared" si="127"/>
        <v/>
      </c>
      <c r="U493" s="96" t="str">
        <f>IFERROR(IF(P493="","",SUMIF(Movimento!$D$9:$D$7010,Saldo!P493,Movimento!$I$9:$I$7010)+W493)/(V493+X493),"")</f>
        <v/>
      </c>
      <c r="V493" s="94" t="str">
        <f>IFERROR(IF(Cadastro!E493="","",Cadastro!E493),"")</f>
        <v/>
      </c>
      <c r="W493" s="97" t="str">
        <f>IFERROR(IF(Cadastro!I493="","",Cadastro!I493),"")</f>
        <v/>
      </c>
      <c r="X493" s="94" t="str">
        <f>IF(P493="","",SUMIF(Movimento!$D$9:$D$7010,Saldo!P493,Movimento!$G$9:$G$7010))</f>
        <v/>
      </c>
      <c r="Y493" s="94" t="str">
        <f>IF(P493="","",SUMIF(MovSaida!$D$9:$D$7010,Saldo!P493,MovSaida!$F$9:$F$7010))</f>
        <v/>
      </c>
      <c r="Z493" s="94" t="str">
        <f>IFERROR(IF(P493="","",SUMIFS(InvAjust!$G$9:$G$6009,InvAjust!$E$9:$E$6009,Saldo!P493,InvAjust!$C$9:$C$6009,"Add")-SUMIFS(InvAjust!$G$9:$G$6009,InvAjust!$E$9:$E$6009,Saldo!P493,InvAjust!$C$9:$C$6009,"Remove")),"")</f>
        <v/>
      </c>
      <c r="AA493" s="98" t="str">
        <f t="shared" si="128"/>
        <v/>
      </c>
    </row>
    <row r="494" spans="1:27" ht="18.95" customHeight="1" x14ac:dyDescent="0.25">
      <c r="A494" s="82"/>
      <c r="C494" s="89" t="str">
        <f t="shared" si="117"/>
        <v/>
      </c>
      <c r="D494" s="89" t="str">
        <f t="shared" si="118"/>
        <v/>
      </c>
      <c r="E494" s="89" t="str">
        <f t="shared" si="119"/>
        <v/>
      </c>
      <c r="F494" s="89" t="str">
        <f t="shared" si="120"/>
        <v/>
      </c>
      <c r="G494" s="90" t="str">
        <f t="shared" si="121"/>
        <v/>
      </c>
      <c r="H494" s="91" t="str">
        <f t="shared" si="122"/>
        <v/>
      </c>
      <c r="I494" s="91" t="str">
        <f t="shared" si="123"/>
        <v/>
      </c>
      <c r="J494" s="91" t="str">
        <f t="shared" si="124"/>
        <v/>
      </c>
      <c r="K494" s="92" t="str">
        <f t="shared" si="113"/>
        <v/>
      </c>
      <c r="L494" s="92" t="str">
        <f t="shared" si="114"/>
        <v/>
      </c>
      <c r="M494" s="92" t="str">
        <f t="shared" si="115"/>
        <v/>
      </c>
      <c r="N494" s="92" t="str">
        <f t="shared" si="116"/>
        <v/>
      </c>
      <c r="O494" s="76" t="str">
        <f>IF(Cadastro!D494="","",Cadastro!D494)</f>
        <v/>
      </c>
      <c r="P494" s="76" t="str">
        <f>IF(Cadastro!C494="","",Cadastro!C494)</f>
        <v/>
      </c>
      <c r="Q494" s="93" t="str">
        <f t="shared" si="125"/>
        <v/>
      </c>
      <c r="R494" s="94" t="str">
        <f>IF(Cadastro!H494="","",Cadastro!H494)</f>
        <v/>
      </c>
      <c r="S494" s="95" t="str">
        <f t="shared" si="126"/>
        <v/>
      </c>
      <c r="T494" s="96" t="str">
        <f t="shared" si="127"/>
        <v/>
      </c>
      <c r="U494" s="96" t="str">
        <f>IFERROR(IF(P494="","",SUMIF(Movimento!$D$9:$D$7010,Saldo!P494,Movimento!$I$9:$I$7010)+W494)/(V494+X494),"")</f>
        <v/>
      </c>
      <c r="V494" s="94" t="str">
        <f>IFERROR(IF(Cadastro!E494="","",Cadastro!E494),"")</f>
        <v/>
      </c>
      <c r="W494" s="97" t="str">
        <f>IFERROR(IF(Cadastro!I494="","",Cadastro!I494),"")</f>
        <v/>
      </c>
      <c r="X494" s="94" t="str">
        <f>IF(P494="","",SUMIF(Movimento!$D$9:$D$7010,Saldo!P494,Movimento!$G$9:$G$7010))</f>
        <v/>
      </c>
      <c r="Y494" s="94" t="str">
        <f>IF(P494="","",SUMIF(MovSaida!$D$9:$D$7010,Saldo!P494,MovSaida!$F$9:$F$7010))</f>
        <v/>
      </c>
      <c r="Z494" s="94" t="str">
        <f>IFERROR(IF(P494="","",SUMIFS(InvAjust!$G$9:$G$6009,InvAjust!$E$9:$E$6009,Saldo!P494,InvAjust!$C$9:$C$6009,"Add")-SUMIFS(InvAjust!$G$9:$G$6009,InvAjust!$E$9:$E$6009,Saldo!P494,InvAjust!$C$9:$C$6009,"Remove")),"")</f>
        <v/>
      </c>
      <c r="AA494" s="98" t="str">
        <f t="shared" si="128"/>
        <v/>
      </c>
    </row>
    <row r="495" spans="1:27" ht="18.95" customHeight="1" x14ac:dyDescent="0.25">
      <c r="A495" s="82"/>
      <c r="C495" s="89" t="str">
        <f t="shared" si="117"/>
        <v/>
      </c>
      <c r="D495" s="89" t="str">
        <f t="shared" si="118"/>
        <v/>
      </c>
      <c r="E495" s="89" t="str">
        <f t="shared" si="119"/>
        <v/>
      </c>
      <c r="F495" s="89" t="str">
        <f t="shared" si="120"/>
        <v/>
      </c>
      <c r="G495" s="90" t="str">
        <f t="shared" si="121"/>
        <v/>
      </c>
      <c r="H495" s="91" t="str">
        <f t="shared" si="122"/>
        <v/>
      </c>
      <c r="I495" s="91" t="str">
        <f t="shared" si="123"/>
        <v/>
      </c>
      <c r="J495" s="91" t="str">
        <f t="shared" si="124"/>
        <v/>
      </c>
      <c r="K495" s="92" t="str">
        <f t="shared" si="113"/>
        <v/>
      </c>
      <c r="L495" s="92" t="str">
        <f t="shared" si="114"/>
        <v/>
      </c>
      <c r="M495" s="92" t="str">
        <f t="shared" si="115"/>
        <v/>
      </c>
      <c r="N495" s="92" t="str">
        <f t="shared" si="116"/>
        <v/>
      </c>
      <c r="O495" s="76" t="str">
        <f>IF(Cadastro!D495="","",Cadastro!D495)</f>
        <v/>
      </c>
      <c r="P495" s="76" t="str">
        <f>IF(Cadastro!C495="","",Cadastro!C495)</f>
        <v/>
      </c>
      <c r="Q495" s="93" t="str">
        <f t="shared" si="125"/>
        <v/>
      </c>
      <c r="R495" s="94" t="str">
        <f>IF(Cadastro!H495="","",Cadastro!H495)</f>
        <v/>
      </c>
      <c r="S495" s="95" t="str">
        <f t="shared" si="126"/>
        <v/>
      </c>
      <c r="T495" s="96" t="str">
        <f t="shared" si="127"/>
        <v/>
      </c>
      <c r="U495" s="96" t="str">
        <f>IFERROR(IF(P495="","",SUMIF(Movimento!$D$9:$D$7010,Saldo!P495,Movimento!$I$9:$I$7010)+W495)/(V495+X495),"")</f>
        <v/>
      </c>
      <c r="V495" s="94" t="str">
        <f>IFERROR(IF(Cadastro!E495="","",Cadastro!E495),"")</f>
        <v/>
      </c>
      <c r="W495" s="97" t="str">
        <f>IFERROR(IF(Cadastro!I495="","",Cadastro!I495),"")</f>
        <v/>
      </c>
      <c r="X495" s="94" t="str">
        <f>IF(P495="","",SUMIF(Movimento!$D$9:$D$7010,Saldo!P495,Movimento!$G$9:$G$7010))</f>
        <v/>
      </c>
      <c r="Y495" s="94" t="str">
        <f>IF(P495="","",SUMIF(MovSaida!$D$9:$D$7010,Saldo!P495,MovSaida!$F$9:$F$7010))</f>
        <v/>
      </c>
      <c r="Z495" s="94" t="str">
        <f>IFERROR(IF(P495="","",SUMIFS(InvAjust!$G$9:$G$6009,InvAjust!$E$9:$E$6009,Saldo!P495,InvAjust!$C$9:$C$6009,"Add")-SUMIFS(InvAjust!$G$9:$G$6009,InvAjust!$E$9:$E$6009,Saldo!P495,InvAjust!$C$9:$C$6009,"Remove")),"")</f>
        <v/>
      </c>
      <c r="AA495" s="98" t="str">
        <f t="shared" si="128"/>
        <v/>
      </c>
    </row>
    <row r="496" spans="1:27" ht="18.95" customHeight="1" x14ac:dyDescent="0.25">
      <c r="A496" s="82"/>
      <c r="C496" s="89" t="str">
        <f t="shared" si="117"/>
        <v/>
      </c>
      <c r="D496" s="89" t="str">
        <f t="shared" si="118"/>
        <v/>
      </c>
      <c r="E496" s="89" t="str">
        <f t="shared" si="119"/>
        <v/>
      </c>
      <c r="F496" s="89" t="str">
        <f t="shared" si="120"/>
        <v/>
      </c>
      <c r="G496" s="90" t="str">
        <f t="shared" si="121"/>
        <v/>
      </c>
      <c r="H496" s="91" t="str">
        <f t="shared" si="122"/>
        <v/>
      </c>
      <c r="I496" s="91" t="str">
        <f t="shared" si="123"/>
        <v/>
      </c>
      <c r="J496" s="91" t="str">
        <f t="shared" si="124"/>
        <v/>
      </c>
      <c r="K496" s="92" t="str">
        <f t="shared" si="113"/>
        <v/>
      </c>
      <c r="L496" s="92" t="str">
        <f t="shared" si="114"/>
        <v/>
      </c>
      <c r="M496" s="92" t="str">
        <f t="shared" si="115"/>
        <v/>
      </c>
      <c r="N496" s="92" t="str">
        <f t="shared" si="116"/>
        <v/>
      </c>
      <c r="O496" s="76" t="str">
        <f>IF(Cadastro!D496="","",Cadastro!D496)</f>
        <v/>
      </c>
      <c r="P496" s="76" t="str">
        <f>IF(Cadastro!C496="","",Cadastro!C496)</f>
        <v/>
      </c>
      <c r="Q496" s="93" t="str">
        <f t="shared" si="125"/>
        <v/>
      </c>
      <c r="R496" s="94" t="str">
        <f>IF(Cadastro!H496="","",Cadastro!H496)</f>
        <v/>
      </c>
      <c r="S496" s="95" t="str">
        <f t="shared" si="126"/>
        <v/>
      </c>
      <c r="T496" s="96" t="str">
        <f t="shared" si="127"/>
        <v/>
      </c>
      <c r="U496" s="96" t="str">
        <f>IFERROR(IF(P496="","",SUMIF(Movimento!$D$9:$D$7010,Saldo!P496,Movimento!$I$9:$I$7010)+W496)/(V496+X496),"")</f>
        <v/>
      </c>
      <c r="V496" s="94" t="str">
        <f>IFERROR(IF(Cadastro!E496="","",Cadastro!E496),"")</f>
        <v/>
      </c>
      <c r="W496" s="97" t="str">
        <f>IFERROR(IF(Cadastro!I496="","",Cadastro!I496),"")</f>
        <v/>
      </c>
      <c r="X496" s="94" t="str">
        <f>IF(P496="","",SUMIF(Movimento!$D$9:$D$7010,Saldo!P496,Movimento!$G$9:$G$7010))</f>
        <v/>
      </c>
      <c r="Y496" s="94" t="str">
        <f>IF(P496="","",SUMIF(MovSaida!$D$9:$D$7010,Saldo!P496,MovSaida!$F$9:$F$7010))</f>
        <v/>
      </c>
      <c r="Z496" s="94" t="str">
        <f>IFERROR(IF(P496="","",SUMIFS(InvAjust!$G$9:$G$6009,InvAjust!$E$9:$E$6009,Saldo!P496,InvAjust!$C$9:$C$6009,"Add")-SUMIFS(InvAjust!$G$9:$G$6009,InvAjust!$E$9:$E$6009,Saldo!P496,InvAjust!$C$9:$C$6009,"Remove")),"")</f>
        <v/>
      </c>
      <c r="AA496" s="98" t="str">
        <f t="shared" si="128"/>
        <v/>
      </c>
    </row>
    <row r="497" spans="1:27" ht="18.95" customHeight="1" x14ac:dyDescent="0.25">
      <c r="A497" s="82"/>
      <c r="C497" s="89" t="str">
        <f t="shared" si="117"/>
        <v/>
      </c>
      <c r="D497" s="89" t="str">
        <f t="shared" si="118"/>
        <v/>
      </c>
      <c r="E497" s="89" t="str">
        <f t="shared" si="119"/>
        <v/>
      </c>
      <c r="F497" s="89" t="str">
        <f t="shared" si="120"/>
        <v/>
      </c>
      <c r="G497" s="90" t="str">
        <f t="shared" si="121"/>
        <v/>
      </c>
      <c r="H497" s="91" t="str">
        <f t="shared" si="122"/>
        <v/>
      </c>
      <c r="I497" s="91" t="str">
        <f t="shared" si="123"/>
        <v/>
      </c>
      <c r="J497" s="91" t="str">
        <f t="shared" si="124"/>
        <v/>
      </c>
      <c r="K497" s="92" t="str">
        <f t="shared" si="113"/>
        <v/>
      </c>
      <c r="L497" s="92" t="str">
        <f t="shared" si="114"/>
        <v/>
      </c>
      <c r="M497" s="92" t="str">
        <f t="shared" si="115"/>
        <v/>
      </c>
      <c r="N497" s="92" t="str">
        <f t="shared" si="116"/>
        <v/>
      </c>
      <c r="O497" s="76" t="str">
        <f>IF(Cadastro!D497="","",Cadastro!D497)</f>
        <v/>
      </c>
      <c r="P497" s="76" t="str">
        <f>IF(Cadastro!C497="","",Cadastro!C497)</f>
        <v/>
      </c>
      <c r="Q497" s="93" t="str">
        <f t="shared" si="125"/>
        <v/>
      </c>
      <c r="R497" s="94" t="str">
        <f>IF(Cadastro!H497="","",Cadastro!H497)</f>
        <v/>
      </c>
      <c r="S497" s="95" t="str">
        <f t="shared" si="126"/>
        <v/>
      </c>
      <c r="T497" s="96" t="str">
        <f t="shared" si="127"/>
        <v/>
      </c>
      <c r="U497" s="96" t="str">
        <f>IFERROR(IF(P497="","",SUMIF(Movimento!$D$9:$D$7010,Saldo!P497,Movimento!$I$9:$I$7010)+W497)/(V497+X497),"")</f>
        <v/>
      </c>
      <c r="V497" s="94" t="str">
        <f>IFERROR(IF(Cadastro!E497="","",Cadastro!E497),"")</f>
        <v/>
      </c>
      <c r="W497" s="97" t="str">
        <f>IFERROR(IF(Cadastro!I497="","",Cadastro!I497),"")</f>
        <v/>
      </c>
      <c r="X497" s="94" t="str">
        <f>IF(P497="","",SUMIF(Movimento!$D$9:$D$7010,Saldo!P497,Movimento!$G$9:$G$7010))</f>
        <v/>
      </c>
      <c r="Y497" s="94" t="str">
        <f>IF(P497="","",SUMIF(MovSaida!$D$9:$D$7010,Saldo!P497,MovSaida!$F$9:$F$7010))</f>
        <v/>
      </c>
      <c r="Z497" s="94" t="str">
        <f>IFERROR(IF(P497="","",SUMIFS(InvAjust!$G$9:$G$6009,InvAjust!$E$9:$E$6009,Saldo!P497,InvAjust!$C$9:$C$6009,"Add")-SUMIFS(InvAjust!$G$9:$G$6009,InvAjust!$E$9:$E$6009,Saldo!P497,InvAjust!$C$9:$C$6009,"Remove")),"")</f>
        <v/>
      </c>
      <c r="AA497" s="98" t="str">
        <f t="shared" si="128"/>
        <v/>
      </c>
    </row>
    <row r="498" spans="1:27" ht="18.95" customHeight="1" x14ac:dyDescent="0.25">
      <c r="A498" s="82"/>
      <c r="C498" s="89" t="str">
        <f t="shared" si="117"/>
        <v/>
      </c>
      <c r="D498" s="89" t="str">
        <f t="shared" si="118"/>
        <v/>
      </c>
      <c r="E498" s="89" t="str">
        <f t="shared" si="119"/>
        <v/>
      </c>
      <c r="F498" s="89" t="str">
        <f t="shared" si="120"/>
        <v/>
      </c>
      <c r="G498" s="90" t="str">
        <f t="shared" si="121"/>
        <v/>
      </c>
      <c r="H498" s="91" t="str">
        <f t="shared" si="122"/>
        <v/>
      </c>
      <c r="I498" s="91" t="str">
        <f t="shared" si="123"/>
        <v/>
      </c>
      <c r="J498" s="91" t="str">
        <f t="shared" si="124"/>
        <v/>
      </c>
      <c r="K498" s="92" t="str">
        <f t="shared" si="113"/>
        <v/>
      </c>
      <c r="L498" s="92" t="str">
        <f t="shared" si="114"/>
        <v/>
      </c>
      <c r="M498" s="92" t="str">
        <f t="shared" si="115"/>
        <v/>
      </c>
      <c r="N498" s="92" t="str">
        <f t="shared" si="116"/>
        <v/>
      </c>
      <c r="O498" s="76" t="str">
        <f>IF(Cadastro!D498="","",Cadastro!D498)</f>
        <v/>
      </c>
      <c r="P498" s="76" t="str">
        <f>IF(Cadastro!C498="","",Cadastro!C498)</f>
        <v/>
      </c>
      <c r="Q498" s="93" t="str">
        <f t="shared" si="125"/>
        <v/>
      </c>
      <c r="R498" s="94" t="str">
        <f>IF(Cadastro!H498="","",Cadastro!H498)</f>
        <v/>
      </c>
      <c r="S498" s="95" t="str">
        <f t="shared" si="126"/>
        <v/>
      </c>
      <c r="T498" s="96" t="str">
        <f t="shared" si="127"/>
        <v/>
      </c>
      <c r="U498" s="96" t="str">
        <f>IFERROR(IF(P498="","",SUMIF(Movimento!$D$9:$D$7010,Saldo!P498,Movimento!$I$9:$I$7010)+W498)/(V498+X498),"")</f>
        <v/>
      </c>
      <c r="V498" s="94" t="str">
        <f>IFERROR(IF(Cadastro!E498="","",Cadastro!E498),"")</f>
        <v/>
      </c>
      <c r="W498" s="97" t="str">
        <f>IFERROR(IF(Cadastro!I498="","",Cadastro!I498),"")</f>
        <v/>
      </c>
      <c r="X498" s="94" t="str">
        <f>IF(P498="","",SUMIF(Movimento!$D$9:$D$7010,Saldo!P498,Movimento!$G$9:$G$7010))</f>
        <v/>
      </c>
      <c r="Y498" s="94" t="str">
        <f>IF(P498="","",SUMIF(MovSaida!$D$9:$D$7010,Saldo!P498,MovSaida!$F$9:$F$7010))</f>
        <v/>
      </c>
      <c r="Z498" s="94" t="str">
        <f>IFERROR(IF(P498="","",SUMIFS(InvAjust!$G$9:$G$6009,InvAjust!$E$9:$E$6009,Saldo!P498,InvAjust!$C$9:$C$6009,"Add")-SUMIFS(InvAjust!$G$9:$G$6009,InvAjust!$E$9:$E$6009,Saldo!P498,InvAjust!$C$9:$C$6009,"Remove")),"")</f>
        <v/>
      </c>
      <c r="AA498" s="98" t="str">
        <f t="shared" si="128"/>
        <v/>
      </c>
    </row>
    <row r="499" spans="1:27" ht="18.95" customHeight="1" x14ac:dyDescent="0.25">
      <c r="A499" s="82"/>
      <c r="C499" s="89" t="str">
        <f t="shared" si="117"/>
        <v/>
      </c>
      <c r="D499" s="89" t="str">
        <f t="shared" si="118"/>
        <v/>
      </c>
      <c r="E499" s="89" t="str">
        <f t="shared" si="119"/>
        <v/>
      </c>
      <c r="F499" s="89" t="str">
        <f t="shared" si="120"/>
        <v/>
      </c>
      <c r="G499" s="90" t="str">
        <f t="shared" si="121"/>
        <v/>
      </c>
      <c r="H499" s="91" t="str">
        <f t="shared" si="122"/>
        <v/>
      </c>
      <c r="I499" s="91" t="str">
        <f t="shared" si="123"/>
        <v/>
      </c>
      <c r="J499" s="91" t="str">
        <f t="shared" si="124"/>
        <v/>
      </c>
      <c r="K499" s="92" t="str">
        <f t="shared" si="113"/>
        <v/>
      </c>
      <c r="L499" s="92" t="str">
        <f t="shared" si="114"/>
        <v/>
      </c>
      <c r="M499" s="92" t="str">
        <f t="shared" si="115"/>
        <v/>
      </c>
      <c r="N499" s="92" t="str">
        <f t="shared" si="116"/>
        <v/>
      </c>
      <c r="O499" s="76" t="str">
        <f>IF(Cadastro!D499="","",Cadastro!D499)</f>
        <v/>
      </c>
      <c r="P499" s="76" t="str">
        <f>IF(Cadastro!C499="","",Cadastro!C499)</f>
        <v/>
      </c>
      <c r="Q499" s="93" t="str">
        <f t="shared" si="125"/>
        <v/>
      </c>
      <c r="R499" s="94" t="str">
        <f>IF(Cadastro!H499="","",Cadastro!H499)</f>
        <v/>
      </c>
      <c r="S499" s="95" t="str">
        <f t="shared" si="126"/>
        <v/>
      </c>
      <c r="T499" s="96" t="str">
        <f t="shared" si="127"/>
        <v/>
      </c>
      <c r="U499" s="96" t="str">
        <f>IFERROR(IF(P499="","",SUMIF(Movimento!$D$9:$D$7010,Saldo!P499,Movimento!$I$9:$I$7010)+W499)/(V499+X499),"")</f>
        <v/>
      </c>
      <c r="V499" s="94" t="str">
        <f>IFERROR(IF(Cadastro!E499="","",Cadastro!E499),"")</f>
        <v/>
      </c>
      <c r="W499" s="97" t="str">
        <f>IFERROR(IF(Cadastro!I499="","",Cadastro!I499),"")</f>
        <v/>
      </c>
      <c r="X499" s="94" t="str">
        <f>IF(P499="","",SUMIF(Movimento!$D$9:$D$7010,Saldo!P499,Movimento!$G$9:$G$7010))</f>
        <v/>
      </c>
      <c r="Y499" s="94" t="str">
        <f>IF(P499="","",SUMIF(MovSaida!$D$9:$D$7010,Saldo!P499,MovSaida!$F$9:$F$7010))</f>
        <v/>
      </c>
      <c r="Z499" s="94" t="str">
        <f>IFERROR(IF(P499="","",SUMIFS(InvAjust!$G$9:$G$6009,InvAjust!$E$9:$E$6009,Saldo!P499,InvAjust!$C$9:$C$6009,"Add")-SUMIFS(InvAjust!$G$9:$G$6009,InvAjust!$E$9:$E$6009,Saldo!P499,InvAjust!$C$9:$C$6009,"Remove")),"")</f>
        <v/>
      </c>
      <c r="AA499" s="98" t="str">
        <f t="shared" si="128"/>
        <v/>
      </c>
    </row>
    <row r="500" spans="1:27" ht="18.95" customHeight="1" x14ac:dyDescent="0.25">
      <c r="A500" s="82"/>
      <c r="C500" s="89" t="str">
        <f t="shared" si="117"/>
        <v/>
      </c>
      <c r="D500" s="89" t="str">
        <f t="shared" si="118"/>
        <v/>
      </c>
      <c r="E500" s="89" t="str">
        <f t="shared" si="119"/>
        <v/>
      </c>
      <c r="F500" s="89" t="str">
        <f t="shared" si="120"/>
        <v/>
      </c>
      <c r="G500" s="90" t="str">
        <f t="shared" si="121"/>
        <v/>
      </c>
      <c r="H500" s="91" t="str">
        <f t="shared" si="122"/>
        <v/>
      </c>
      <c r="I500" s="91" t="str">
        <f t="shared" si="123"/>
        <v/>
      </c>
      <c r="J500" s="91" t="str">
        <f t="shared" si="124"/>
        <v/>
      </c>
      <c r="K500" s="92" t="str">
        <f t="shared" si="113"/>
        <v/>
      </c>
      <c r="L500" s="92" t="str">
        <f t="shared" si="114"/>
        <v/>
      </c>
      <c r="M500" s="92" t="str">
        <f t="shared" si="115"/>
        <v/>
      </c>
      <c r="N500" s="92" t="str">
        <f t="shared" si="116"/>
        <v/>
      </c>
      <c r="O500" s="76" t="str">
        <f>IF(Cadastro!D500="","",Cadastro!D500)</f>
        <v/>
      </c>
      <c r="P500" s="76" t="str">
        <f>IF(Cadastro!C500="","",Cadastro!C500)</f>
        <v/>
      </c>
      <c r="Q500" s="93" t="str">
        <f t="shared" si="125"/>
        <v/>
      </c>
      <c r="R500" s="94" t="str">
        <f>IF(Cadastro!H500="","",Cadastro!H500)</f>
        <v/>
      </c>
      <c r="S500" s="95" t="str">
        <f t="shared" si="126"/>
        <v/>
      </c>
      <c r="T500" s="96" t="str">
        <f t="shared" si="127"/>
        <v/>
      </c>
      <c r="U500" s="96" t="str">
        <f>IFERROR(IF(P500="","",SUMIF(Movimento!$D$9:$D$7010,Saldo!P500,Movimento!$I$9:$I$7010)+W500)/(V500+X500),"")</f>
        <v/>
      </c>
      <c r="V500" s="94" t="str">
        <f>IFERROR(IF(Cadastro!E500="","",Cadastro!E500),"")</f>
        <v/>
      </c>
      <c r="W500" s="97" t="str">
        <f>IFERROR(IF(Cadastro!I500="","",Cadastro!I500),"")</f>
        <v/>
      </c>
      <c r="X500" s="94" t="str">
        <f>IF(P500="","",SUMIF(Movimento!$D$9:$D$7010,Saldo!P500,Movimento!$G$9:$G$7010))</f>
        <v/>
      </c>
      <c r="Y500" s="94" t="str">
        <f>IF(P500="","",SUMIF(MovSaida!$D$9:$D$7010,Saldo!P500,MovSaida!$F$9:$F$7010))</f>
        <v/>
      </c>
      <c r="Z500" s="94" t="str">
        <f>IFERROR(IF(P500="","",SUMIFS(InvAjust!$G$9:$G$6009,InvAjust!$E$9:$E$6009,Saldo!P500,InvAjust!$C$9:$C$6009,"Add")-SUMIFS(InvAjust!$G$9:$G$6009,InvAjust!$E$9:$E$6009,Saldo!P500,InvAjust!$C$9:$C$6009,"Remove")),"")</f>
        <v/>
      </c>
      <c r="AA500" s="98" t="str">
        <f t="shared" si="128"/>
        <v/>
      </c>
    </row>
    <row r="501" spans="1:27" ht="18.95" customHeight="1" x14ac:dyDescent="0.25">
      <c r="A501" s="82"/>
      <c r="C501" s="89" t="str">
        <f t="shared" si="117"/>
        <v/>
      </c>
      <c r="D501" s="89" t="str">
        <f t="shared" si="118"/>
        <v/>
      </c>
      <c r="E501" s="89" t="str">
        <f t="shared" si="119"/>
        <v/>
      </c>
      <c r="F501" s="89" t="str">
        <f t="shared" si="120"/>
        <v/>
      </c>
      <c r="G501" s="90" t="str">
        <f t="shared" si="121"/>
        <v/>
      </c>
      <c r="H501" s="91" t="str">
        <f t="shared" si="122"/>
        <v/>
      </c>
      <c r="I501" s="91" t="str">
        <f t="shared" si="123"/>
        <v/>
      </c>
      <c r="J501" s="91" t="str">
        <f t="shared" si="124"/>
        <v/>
      </c>
      <c r="K501" s="92" t="str">
        <f t="shared" si="113"/>
        <v/>
      </c>
      <c r="L501" s="92" t="str">
        <f t="shared" si="114"/>
        <v/>
      </c>
      <c r="M501" s="92" t="str">
        <f t="shared" si="115"/>
        <v/>
      </c>
      <c r="N501" s="92" t="str">
        <f t="shared" si="116"/>
        <v/>
      </c>
      <c r="O501" s="76" t="str">
        <f>IF(Cadastro!D501="","",Cadastro!D501)</f>
        <v/>
      </c>
      <c r="P501" s="76" t="str">
        <f>IF(Cadastro!C501="","",Cadastro!C501)</f>
        <v/>
      </c>
      <c r="Q501" s="93" t="str">
        <f t="shared" si="125"/>
        <v/>
      </c>
      <c r="R501" s="94" t="str">
        <f>IF(Cadastro!H501="","",Cadastro!H501)</f>
        <v/>
      </c>
      <c r="S501" s="95" t="str">
        <f t="shared" si="126"/>
        <v/>
      </c>
      <c r="T501" s="96" t="str">
        <f t="shared" si="127"/>
        <v/>
      </c>
      <c r="U501" s="96" t="str">
        <f>IFERROR(IF(P501="","",SUMIF(Movimento!$D$9:$D$7010,Saldo!P501,Movimento!$I$9:$I$7010)+W501)/(V501+X501),"")</f>
        <v/>
      </c>
      <c r="V501" s="94" t="str">
        <f>IFERROR(IF(Cadastro!E501="","",Cadastro!E501),"")</f>
        <v/>
      </c>
      <c r="W501" s="97" t="str">
        <f>IFERROR(IF(Cadastro!I501="","",Cadastro!I501),"")</f>
        <v/>
      </c>
      <c r="X501" s="94" t="str">
        <f>IF(P501="","",SUMIF(Movimento!$D$9:$D$7010,Saldo!P501,Movimento!$G$9:$G$7010))</f>
        <v/>
      </c>
      <c r="Y501" s="94" t="str">
        <f>IF(P501="","",SUMIF(MovSaida!$D$9:$D$7010,Saldo!P501,MovSaida!$F$9:$F$7010))</f>
        <v/>
      </c>
      <c r="Z501" s="94" t="str">
        <f>IFERROR(IF(P501="","",SUMIFS(InvAjust!$G$9:$G$6009,InvAjust!$E$9:$E$6009,Saldo!P501,InvAjust!$C$9:$C$6009,"Add")-SUMIFS(InvAjust!$G$9:$G$6009,InvAjust!$E$9:$E$6009,Saldo!P501,InvAjust!$C$9:$C$6009,"Remove")),"")</f>
        <v/>
      </c>
      <c r="AA501" s="98" t="str">
        <f t="shared" si="128"/>
        <v/>
      </c>
    </row>
    <row r="502" spans="1:27" ht="18.95" customHeight="1" x14ac:dyDescent="0.25">
      <c r="A502" s="82"/>
      <c r="C502" s="89" t="str">
        <f t="shared" si="117"/>
        <v/>
      </c>
      <c r="D502" s="89" t="str">
        <f t="shared" si="118"/>
        <v/>
      </c>
      <c r="E502" s="89" t="str">
        <f t="shared" si="119"/>
        <v/>
      </c>
      <c r="F502" s="89" t="str">
        <f t="shared" si="120"/>
        <v/>
      </c>
      <c r="G502" s="90" t="str">
        <f t="shared" si="121"/>
        <v/>
      </c>
      <c r="H502" s="91" t="str">
        <f t="shared" si="122"/>
        <v/>
      </c>
      <c r="I502" s="91" t="str">
        <f t="shared" si="123"/>
        <v/>
      </c>
      <c r="J502" s="91" t="str">
        <f t="shared" si="124"/>
        <v/>
      </c>
      <c r="K502" s="92" t="str">
        <f t="shared" si="113"/>
        <v/>
      </c>
      <c r="L502" s="92" t="str">
        <f t="shared" si="114"/>
        <v/>
      </c>
      <c r="M502" s="92" t="str">
        <f t="shared" si="115"/>
        <v/>
      </c>
      <c r="N502" s="92" t="str">
        <f t="shared" si="116"/>
        <v/>
      </c>
      <c r="O502" s="76" t="str">
        <f>IF(Cadastro!D502="","",Cadastro!D502)</f>
        <v/>
      </c>
      <c r="P502" s="76" t="str">
        <f>IF(Cadastro!C502="","",Cadastro!C502)</f>
        <v/>
      </c>
      <c r="Q502" s="93" t="str">
        <f t="shared" si="125"/>
        <v/>
      </c>
      <c r="R502" s="94" t="str">
        <f>IF(Cadastro!H502="","",Cadastro!H502)</f>
        <v/>
      </c>
      <c r="S502" s="95" t="str">
        <f t="shared" si="126"/>
        <v/>
      </c>
      <c r="T502" s="96" t="str">
        <f t="shared" si="127"/>
        <v/>
      </c>
      <c r="U502" s="96" t="str">
        <f>IFERROR(IF(P502="","",SUMIF(Movimento!$D$9:$D$7010,Saldo!P502,Movimento!$I$9:$I$7010)+W502)/(V502+X502),"")</f>
        <v/>
      </c>
      <c r="V502" s="94" t="str">
        <f>IFERROR(IF(Cadastro!E502="","",Cadastro!E502),"")</f>
        <v/>
      </c>
      <c r="W502" s="97" t="str">
        <f>IFERROR(IF(Cadastro!I502="","",Cadastro!I502),"")</f>
        <v/>
      </c>
      <c r="X502" s="94" t="str">
        <f>IF(P502="","",SUMIF(Movimento!$D$9:$D$7010,Saldo!P502,Movimento!$G$9:$G$7010))</f>
        <v/>
      </c>
      <c r="Y502" s="94" t="str">
        <f>IF(P502="","",SUMIF(MovSaida!$D$9:$D$7010,Saldo!P502,MovSaida!$F$9:$F$7010))</f>
        <v/>
      </c>
      <c r="Z502" s="94" t="str">
        <f>IFERROR(IF(P502="","",SUMIFS(InvAjust!$G$9:$G$6009,InvAjust!$E$9:$E$6009,Saldo!P502,InvAjust!$C$9:$C$6009,"Add")-SUMIFS(InvAjust!$G$9:$G$6009,InvAjust!$E$9:$E$6009,Saldo!P502,InvAjust!$C$9:$C$6009,"Remove")),"")</f>
        <v/>
      </c>
      <c r="AA502" s="98" t="str">
        <f t="shared" si="128"/>
        <v/>
      </c>
    </row>
    <row r="503" spans="1:27" ht="18.95" customHeight="1" x14ac:dyDescent="0.25">
      <c r="A503" s="82"/>
      <c r="C503" s="89" t="str">
        <f t="shared" si="117"/>
        <v/>
      </c>
      <c r="D503" s="89" t="str">
        <f t="shared" si="118"/>
        <v/>
      </c>
      <c r="E503" s="89" t="str">
        <f t="shared" si="119"/>
        <v/>
      </c>
      <c r="F503" s="89" t="str">
        <f t="shared" si="120"/>
        <v/>
      </c>
      <c r="G503" s="90" t="str">
        <f t="shared" si="121"/>
        <v/>
      </c>
      <c r="H503" s="91" t="str">
        <f t="shared" si="122"/>
        <v/>
      </c>
      <c r="I503" s="91" t="str">
        <f t="shared" si="123"/>
        <v/>
      </c>
      <c r="J503" s="91" t="str">
        <f t="shared" si="124"/>
        <v/>
      </c>
      <c r="K503" s="92" t="str">
        <f t="shared" si="113"/>
        <v/>
      </c>
      <c r="L503" s="92" t="str">
        <f t="shared" si="114"/>
        <v/>
      </c>
      <c r="M503" s="92" t="str">
        <f t="shared" si="115"/>
        <v/>
      </c>
      <c r="N503" s="92" t="str">
        <f t="shared" si="116"/>
        <v/>
      </c>
      <c r="O503" s="76" t="str">
        <f>IF(Cadastro!D503="","",Cadastro!D503)</f>
        <v/>
      </c>
      <c r="P503" s="76" t="str">
        <f>IF(Cadastro!C503="","",Cadastro!C503)</f>
        <v/>
      </c>
      <c r="Q503" s="93" t="str">
        <f t="shared" si="125"/>
        <v/>
      </c>
      <c r="R503" s="94" t="str">
        <f>IF(Cadastro!H503="","",Cadastro!H503)</f>
        <v/>
      </c>
      <c r="S503" s="95" t="str">
        <f t="shared" si="126"/>
        <v/>
      </c>
      <c r="T503" s="96" t="str">
        <f t="shared" si="127"/>
        <v/>
      </c>
      <c r="U503" s="96" t="str">
        <f>IFERROR(IF(P503="","",SUMIF(Movimento!$D$9:$D$7010,Saldo!P503,Movimento!$I$9:$I$7010)+W503)/(V503+X503),"")</f>
        <v/>
      </c>
      <c r="V503" s="94" t="str">
        <f>IFERROR(IF(Cadastro!E503="","",Cadastro!E503),"")</f>
        <v/>
      </c>
      <c r="W503" s="97" t="str">
        <f>IFERROR(IF(Cadastro!I503="","",Cadastro!I503),"")</f>
        <v/>
      </c>
      <c r="X503" s="94" t="str">
        <f>IF(P503="","",SUMIF(Movimento!$D$9:$D$7010,Saldo!P503,Movimento!$G$9:$G$7010))</f>
        <v/>
      </c>
      <c r="Y503" s="94" t="str">
        <f>IF(P503="","",SUMIF(MovSaida!$D$9:$D$7010,Saldo!P503,MovSaida!$F$9:$F$7010))</f>
        <v/>
      </c>
      <c r="Z503" s="94" t="str">
        <f>IFERROR(IF(P503="","",SUMIFS(InvAjust!$G$9:$G$6009,InvAjust!$E$9:$E$6009,Saldo!P503,InvAjust!$C$9:$C$6009,"Add")-SUMIFS(InvAjust!$G$9:$G$6009,InvAjust!$E$9:$E$6009,Saldo!P503,InvAjust!$C$9:$C$6009,"Remove")),"")</f>
        <v/>
      </c>
      <c r="AA503" s="98" t="str">
        <f t="shared" si="128"/>
        <v/>
      </c>
    </row>
    <row r="504" spans="1:27" ht="18.95" customHeight="1" x14ac:dyDescent="0.25">
      <c r="A504" s="82"/>
      <c r="C504" s="89" t="str">
        <f t="shared" si="117"/>
        <v/>
      </c>
      <c r="D504" s="89" t="str">
        <f t="shared" si="118"/>
        <v/>
      </c>
      <c r="E504" s="89" t="str">
        <f t="shared" si="119"/>
        <v/>
      </c>
      <c r="F504" s="89" t="str">
        <f t="shared" si="120"/>
        <v/>
      </c>
      <c r="G504" s="90" t="str">
        <f t="shared" si="121"/>
        <v/>
      </c>
      <c r="H504" s="91" t="str">
        <f t="shared" si="122"/>
        <v/>
      </c>
      <c r="I504" s="91" t="str">
        <f t="shared" si="123"/>
        <v/>
      </c>
      <c r="J504" s="91" t="str">
        <f t="shared" si="124"/>
        <v/>
      </c>
      <c r="K504" s="92" t="str">
        <f t="shared" si="113"/>
        <v/>
      </c>
      <c r="L504" s="92" t="str">
        <f t="shared" si="114"/>
        <v/>
      </c>
      <c r="M504" s="92" t="str">
        <f t="shared" si="115"/>
        <v/>
      </c>
      <c r="N504" s="92" t="str">
        <f t="shared" si="116"/>
        <v/>
      </c>
      <c r="O504" s="76" t="str">
        <f>IF(Cadastro!D504="","",Cadastro!D504)</f>
        <v/>
      </c>
      <c r="P504" s="76" t="str">
        <f>IF(Cadastro!C504="","",Cadastro!C504)</f>
        <v/>
      </c>
      <c r="Q504" s="93" t="str">
        <f t="shared" si="125"/>
        <v/>
      </c>
      <c r="R504" s="94" t="str">
        <f>IF(Cadastro!H504="","",Cadastro!H504)</f>
        <v/>
      </c>
      <c r="S504" s="95" t="str">
        <f t="shared" si="126"/>
        <v/>
      </c>
      <c r="T504" s="96" t="str">
        <f t="shared" si="127"/>
        <v/>
      </c>
      <c r="U504" s="96" t="str">
        <f>IFERROR(IF(P504="","",SUMIF(Movimento!$D$9:$D$7010,Saldo!P504,Movimento!$I$9:$I$7010)+W504)/(V504+X504),"")</f>
        <v/>
      </c>
      <c r="V504" s="94" t="str">
        <f>IFERROR(IF(Cadastro!E504="","",Cadastro!E504),"")</f>
        <v/>
      </c>
      <c r="W504" s="97" t="str">
        <f>IFERROR(IF(Cadastro!I504="","",Cadastro!I504),"")</f>
        <v/>
      </c>
      <c r="X504" s="94" t="str">
        <f>IF(P504="","",SUMIF(Movimento!$D$9:$D$7010,Saldo!P504,Movimento!$G$9:$G$7010))</f>
        <v/>
      </c>
      <c r="Y504" s="94" t="str">
        <f>IF(P504="","",SUMIF(MovSaida!$D$9:$D$7010,Saldo!P504,MovSaida!$F$9:$F$7010))</f>
        <v/>
      </c>
      <c r="Z504" s="94" t="str">
        <f>IFERROR(IF(P504="","",SUMIFS(InvAjust!$G$9:$G$6009,InvAjust!$E$9:$E$6009,Saldo!P504,InvAjust!$C$9:$C$6009,"Add")-SUMIFS(InvAjust!$G$9:$G$6009,InvAjust!$E$9:$E$6009,Saldo!P504,InvAjust!$C$9:$C$6009,"Remove")),"")</f>
        <v/>
      </c>
      <c r="AA504" s="98" t="str">
        <f t="shared" si="128"/>
        <v/>
      </c>
    </row>
    <row r="505" spans="1:27" ht="18.95" customHeight="1" x14ac:dyDescent="0.25">
      <c r="A505" s="82"/>
      <c r="C505" s="89" t="str">
        <f t="shared" si="117"/>
        <v/>
      </c>
      <c r="D505" s="89" t="str">
        <f t="shared" si="118"/>
        <v/>
      </c>
      <c r="E505" s="89" t="str">
        <f t="shared" si="119"/>
        <v/>
      </c>
      <c r="F505" s="89" t="str">
        <f t="shared" si="120"/>
        <v/>
      </c>
      <c r="G505" s="90" t="str">
        <f t="shared" si="121"/>
        <v/>
      </c>
      <c r="H505" s="91" t="str">
        <f t="shared" si="122"/>
        <v/>
      </c>
      <c r="I505" s="91" t="str">
        <f t="shared" si="123"/>
        <v/>
      </c>
      <c r="J505" s="91" t="str">
        <f t="shared" si="124"/>
        <v/>
      </c>
      <c r="K505" s="92" t="str">
        <f t="shared" si="113"/>
        <v/>
      </c>
      <c r="L505" s="92" t="str">
        <f t="shared" si="114"/>
        <v/>
      </c>
      <c r="M505" s="92" t="str">
        <f t="shared" si="115"/>
        <v/>
      </c>
      <c r="N505" s="92" t="str">
        <f t="shared" si="116"/>
        <v/>
      </c>
      <c r="O505" s="76" t="str">
        <f>IF(Cadastro!D505="","",Cadastro!D505)</f>
        <v/>
      </c>
      <c r="P505" s="76" t="str">
        <f>IF(Cadastro!C505="","",Cadastro!C505)</f>
        <v/>
      </c>
      <c r="Q505" s="93" t="str">
        <f t="shared" si="125"/>
        <v/>
      </c>
      <c r="R505" s="94" t="str">
        <f>IF(Cadastro!H505="","",Cadastro!H505)</f>
        <v/>
      </c>
      <c r="S505" s="95" t="str">
        <f t="shared" si="126"/>
        <v/>
      </c>
      <c r="T505" s="96" t="str">
        <f t="shared" si="127"/>
        <v/>
      </c>
      <c r="U505" s="96" t="str">
        <f>IFERROR(IF(P505="","",SUMIF(Movimento!$D$9:$D$7010,Saldo!P505,Movimento!$I$9:$I$7010)+W505)/(V505+X505),"")</f>
        <v/>
      </c>
      <c r="V505" s="94" t="str">
        <f>IFERROR(IF(Cadastro!E505="","",Cadastro!E505),"")</f>
        <v/>
      </c>
      <c r="W505" s="97" t="str">
        <f>IFERROR(IF(Cadastro!I505="","",Cadastro!I505),"")</f>
        <v/>
      </c>
      <c r="X505" s="94" t="str">
        <f>IF(P505="","",SUMIF(Movimento!$D$9:$D$7010,Saldo!P505,Movimento!$G$9:$G$7010))</f>
        <v/>
      </c>
      <c r="Y505" s="94" t="str">
        <f>IF(P505="","",SUMIF(MovSaida!$D$9:$D$7010,Saldo!P505,MovSaida!$F$9:$F$7010))</f>
        <v/>
      </c>
      <c r="Z505" s="94" t="str">
        <f>IFERROR(IF(P505="","",SUMIFS(InvAjust!$G$9:$G$6009,InvAjust!$E$9:$E$6009,Saldo!P505,InvAjust!$C$9:$C$6009,"Add")-SUMIFS(InvAjust!$G$9:$G$6009,InvAjust!$E$9:$E$6009,Saldo!P505,InvAjust!$C$9:$C$6009,"Remove")),"")</f>
        <v/>
      </c>
      <c r="AA505" s="98" t="str">
        <f t="shared" si="128"/>
        <v/>
      </c>
    </row>
    <row r="506" spans="1:27" ht="18.95" customHeight="1" x14ac:dyDescent="0.25">
      <c r="A506" s="82"/>
      <c r="C506" s="89" t="str">
        <f t="shared" si="117"/>
        <v/>
      </c>
      <c r="D506" s="89" t="str">
        <f t="shared" si="118"/>
        <v/>
      </c>
      <c r="E506" s="89" t="str">
        <f t="shared" si="119"/>
        <v/>
      </c>
      <c r="F506" s="89" t="str">
        <f t="shared" si="120"/>
        <v/>
      </c>
      <c r="G506" s="90" t="str">
        <f t="shared" si="121"/>
        <v/>
      </c>
      <c r="H506" s="91" t="str">
        <f t="shared" si="122"/>
        <v/>
      </c>
      <c r="I506" s="91" t="str">
        <f t="shared" si="123"/>
        <v/>
      </c>
      <c r="J506" s="91" t="str">
        <f t="shared" si="124"/>
        <v/>
      </c>
      <c r="K506" s="92" t="str">
        <f t="shared" si="113"/>
        <v/>
      </c>
      <c r="L506" s="92" t="str">
        <f t="shared" si="114"/>
        <v/>
      </c>
      <c r="M506" s="92" t="str">
        <f t="shared" si="115"/>
        <v/>
      </c>
      <c r="N506" s="92" t="str">
        <f t="shared" si="116"/>
        <v/>
      </c>
      <c r="O506" s="76" t="str">
        <f>IF(Cadastro!D506="","",Cadastro!D506)</f>
        <v/>
      </c>
      <c r="P506" s="76" t="str">
        <f>IF(Cadastro!C506="","",Cadastro!C506)</f>
        <v/>
      </c>
      <c r="Q506" s="93" t="str">
        <f t="shared" si="125"/>
        <v/>
      </c>
      <c r="R506" s="94" t="str">
        <f>IF(Cadastro!H506="","",Cadastro!H506)</f>
        <v/>
      </c>
      <c r="S506" s="95" t="str">
        <f t="shared" si="126"/>
        <v/>
      </c>
      <c r="T506" s="96" t="str">
        <f t="shared" si="127"/>
        <v/>
      </c>
      <c r="U506" s="96" t="str">
        <f>IFERROR(IF(P506="","",SUMIF(Movimento!$D$9:$D$7010,Saldo!P506,Movimento!$I$9:$I$7010)+W506)/(V506+X506),"")</f>
        <v/>
      </c>
      <c r="V506" s="94" t="str">
        <f>IFERROR(IF(Cadastro!E506="","",Cadastro!E506),"")</f>
        <v/>
      </c>
      <c r="W506" s="97" t="str">
        <f>IFERROR(IF(Cadastro!I506="","",Cadastro!I506),"")</f>
        <v/>
      </c>
      <c r="X506" s="94" t="str">
        <f>IF(P506="","",SUMIF(Movimento!$D$9:$D$7010,Saldo!P506,Movimento!$G$9:$G$7010))</f>
        <v/>
      </c>
      <c r="Y506" s="94" t="str">
        <f>IF(P506="","",SUMIF(MovSaida!$D$9:$D$7010,Saldo!P506,MovSaida!$F$9:$F$7010))</f>
        <v/>
      </c>
      <c r="Z506" s="94" t="str">
        <f>IFERROR(IF(P506="","",SUMIFS(InvAjust!$G$9:$G$6009,InvAjust!$E$9:$E$6009,Saldo!P506,InvAjust!$C$9:$C$6009,"Add")-SUMIFS(InvAjust!$G$9:$G$6009,InvAjust!$E$9:$E$6009,Saldo!P506,InvAjust!$C$9:$C$6009,"Remove")),"")</f>
        <v/>
      </c>
      <c r="AA506" s="98" t="str">
        <f t="shared" si="128"/>
        <v/>
      </c>
    </row>
    <row r="507" spans="1:27" ht="18.95" customHeight="1" x14ac:dyDescent="0.25">
      <c r="A507" s="82"/>
      <c r="C507" s="89" t="str">
        <f t="shared" si="117"/>
        <v/>
      </c>
      <c r="D507" s="89" t="str">
        <f t="shared" si="118"/>
        <v/>
      </c>
      <c r="E507" s="89" t="str">
        <f t="shared" si="119"/>
        <v/>
      </c>
      <c r="F507" s="89" t="str">
        <f t="shared" si="120"/>
        <v/>
      </c>
      <c r="G507" s="90" t="str">
        <f t="shared" si="121"/>
        <v/>
      </c>
      <c r="H507" s="91" t="str">
        <f t="shared" si="122"/>
        <v/>
      </c>
      <c r="I507" s="91" t="str">
        <f t="shared" si="123"/>
        <v/>
      </c>
      <c r="J507" s="91" t="str">
        <f t="shared" si="124"/>
        <v/>
      </c>
      <c r="K507" s="92" t="str">
        <f t="shared" si="113"/>
        <v/>
      </c>
      <c r="L507" s="92" t="str">
        <f t="shared" si="114"/>
        <v/>
      </c>
      <c r="M507" s="92" t="str">
        <f t="shared" si="115"/>
        <v/>
      </c>
      <c r="N507" s="92" t="str">
        <f t="shared" si="116"/>
        <v/>
      </c>
      <c r="O507" s="76" t="str">
        <f>IF(Cadastro!D507="","",Cadastro!D507)</f>
        <v/>
      </c>
      <c r="P507" s="76" t="str">
        <f>IF(Cadastro!C507="","",Cadastro!C507)</f>
        <v/>
      </c>
      <c r="Q507" s="93" t="str">
        <f t="shared" si="125"/>
        <v/>
      </c>
      <c r="R507" s="94" t="str">
        <f>IF(Cadastro!H507="","",Cadastro!H507)</f>
        <v/>
      </c>
      <c r="S507" s="95" t="str">
        <f t="shared" si="126"/>
        <v/>
      </c>
      <c r="T507" s="96" t="str">
        <f t="shared" si="127"/>
        <v/>
      </c>
      <c r="U507" s="96" t="str">
        <f>IFERROR(IF(P507="","",SUMIF(Movimento!$D$9:$D$7010,Saldo!P507,Movimento!$I$9:$I$7010)+W507)/(V507+X507),"")</f>
        <v/>
      </c>
      <c r="V507" s="94" t="str">
        <f>IFERROR(IF(Cadastro!E507="","",Cadastro!E507),"")</f>
        <v/>
      </c>
      <c r="W507" s="97" t="str">
        <f>IFERROR(IF(Cadastro!I507="","",Cadastro!I507),"")</f>
        <v/>
      </c>
      <c r="X507" s="94" t="str">
        <f>IF(P507="","",SUMIF(Movimento!$D$9:$D$7010,Saldo!P507,Movimento!$G$9:$G$7010))</f>
        <v/>
      </c>
      <c r="Y507" s="94" t="str">
        <f>IF(P507="","",SUMIF(MovSaida!$D$9:$D$7010,Saldo!P507,MovSaida!$F$9:$F$7010))</f>
        <v/>
      </c>
      <c r="Z507" s="94" t="str">
        <f>IFERROR(IF(P507="","",SUMIFS(InvAjust!$G$9:$G$6009,InvAjust!$E$9:$E$6009,Saldo!P507,InvAjust!$C$9:$C$6009,"Add")-SUMIFS(InvAjust!$G$9:$G$6009,InvAjust!$E$9:$E$6009,Saldo!P507,InvAjust!$C$9:$C$6009,"Remove")),"")</f>
        <v/>
      </c>
      <c r="AA507" s="98" t="str">
        <f t="shared" si="128"/>
        <v/>
      </c>
    </row>
    <row r="508" spans="1:27" ht="18.95" customHeight="1" x14ac:dyDescent="0.25">
      <c r="A508" s="82"/>
      <c r="C508" s="89" t="str">
        <f t="shared" si="117"/>
        <v/>
      </c>
      <c r="D508" s="89" t="str">
        <f t="shared" si="118"/>
        <v/>
      </c>
      <c r="E508" s="89" t="str">
        <f t="shared" si="119"/>
        <v/>
      </c>
      <c r="F508" s="89" t="str">
        <f t="shared" si="120"/>
        <v/>
      </c>
      <c r="G508" s="90" t="str">
        <f t="shared" si="121"/>
        <v/>
      </c>
      <c r="H508" s="91" t="str">
        <f t="shared" si="122"/>
        <v/>
      </c>
      <c r="I508" s="91" t="str">
        <f t="shared" si="123"/>
        <v/>
      </c>
      <c r="J508" s="91" t="str">
        <f t="shared" si="124"/>
        <v/>
      </c>
      <c r="K508" s="92" t="str">
        <f t="shared" si="113"/>
        <v/>
      </c>
      <c r="L508" s="92" t="str">
        <f t="shared" si="114"/>
        <v/>
      </c>
      <c r="M508" s="92" t="str">
        <f t="shared" si="115"/>
        <v/>
      </c>
      <c r="N508" s="92" t="str">
        <f t="shared" si="116"/>
        <v/>
      </c>
      <c r="O508" s="76" t="str">
        <f>IF(Cadastro!D508="","",Cadastro!D508)</f>
        <v/>
      </c>
      <c r="P508" s="76" t="str">
        <f>IF(Cadastro!C508="","",Cadastro!C508)</f>
        <v/>
      </c>
      <c r="Q508" s="93" t="str">
        <f t="shared" si="125"/>
        <v/>
      </c>
      <c r="R508" s="94" t="str">
        <f>IF(Cadastro!H508="","",Cadastro!H508)</f>
        <v/>
      </c>
      <c r="S508" s="95" t="str">
        <f t="shared" si="126"/>
        <v/>
      </c>
      <c r="T508" s="96" t="str">
        <f t="shared" si="127"/>
        <v/>
      </c>
      <c r="U508" s="96" t="str">
        <f>IFERROR(IF(P508="","",SUMIF(Movimento!$D$9:$D$7010,Saldo!P508,Movimento!$I$9:$I$7010)+W508)/(V508+X508),"")</f>
        <v/>
      </c>
      <c r="V508" s="94" t="str">
        <f>IFERROR(IF(Cadastro!E508="","",Cadastro!E508),"")</f>
        <v/>
      </c>
      <c r="W508" s="97" t="str">
        <f>IFERROR(IF(Cadastro!I508="","",Cadastro!I508),"")</f>
        <v/>
      </c>
      <c r="X508" s="94" t="str">
        <f>IF(P508="","",SUMIF(Movimento!$D$9:$D$7010,Saldo!P508,Movimento!$G$9:$G$7010))</f>
        <v/>
      </c>
      <c r="Y508" s="94" t="str">
        <f>IF(P508="","",SUMIF(MovSaida!$D$9:$D$7010,Saldo!P508,MovSaida!$F$9:$F$7010))</f>
        <v/>
      </c>
      <c r="Z508" s="94" t="str">
        <f>IFERROR(IF(P508="","",SUMIFS(InvAjust!$G$9:$G$6009,InvAjust!$E$9:$E$6009,Saldo!P508,InvAjust!$C$9:$C$6009,"Add")-SUMIFS(InvAjust!$G$9:$G$6009,InvAjust!$E$9:$E$6009,Saldo!P508,InvAjust!$C$9:$C$6009,"Remove")),"")</f>
        <v/>
      </c>
      <c r="AA508" s="98" t="str">
        <f t="shared" si="128"/>
        <v/>
      </c>
    </row>
    <row r="509" spans="1:27" ht="18.95" customHeight="1" x14ac:dyDescent="0.25">
      <c r="A509" s="82"/>
      <c r="C509" s="89" t="str">
        <f t="shared" si="117"/>
        <v/>
      </c>
      <c r="D509" s="89" t="str">
        <f t="shared" si="118"/>
        <v/>
      </c>
      <c r="E509" s="89" t="str">
        <f t="shared" si="119"/>
        <v/>
      </c>
      <c r="F509" s="89" t="str">
        <f t="shared" si="120"/>
        <v/>
      </c>
      <c r="G509" s="90" t="str">
        <f t="shared" si="121"/>
        <v/>
      </c>
      <c r="H509" s="91" t="str">
        <f t="shared" si="122"/>
        <v/>
      </c>
      <c r="I509" s="91" t="str">
        <f t="shared" si="123"/>
        <v/>
      </c>
      <c r="J509" s="91" t="str">
        <f t="shared" si="124"/>
        <v/>
      </c>
      <c r="K509" s="92" t="str">
        <f t="shared" si="113"/>
        <v/>
      </c>
      <c r="L509" s="92" t="str">
        <f t="shared" si="114"/>
        <v/>
      </c>
      <c r="M509" s="92" t="str">
        <f t="shared" si="115"/>
        <v/>
      </c>
      <c r="N509" s="92" t="str">
        <f t="shared" si="116"/>
        <v/>
      </c>
      <c r="O509" s="76" t="str">
        <f>IF(Cadastro!D509="","",Cadastro!D509)</f>
        <v/>
      </c>
      <c r="P509" s="76" t="str">
        <f>IF(Cadastro!C509="","",Cadastro!C509)</f>
        <v/>
      </c>
      <c r="Q509" s="93" t="str">
        <f t="shared" si="125"/>
        <v/>
      </c>
      <c r="R509" s="94" t="str">
        <f>IF(Cadastro!H509="","",Cadastro!H509)</f>
        <v/>
      </c>
      <c r="S509" s="95" t="str">
        <f t="shared" si="126"/>
        <v/>
      </c>
      <c r="T509" s="96" t="str">
        <f t="shared" si="127"/>
        <v/>
      </c>
      <c r="U509" s="96" t="str">
        <f>IFERROR(IF(P509="","",SUMIF(Movimento!$D$9:$D$7010,Saldo!P509,Movimento!$I$9:$I$7010)+W509)/(V509+X509),"")</f>
        <v/>
      </c>
      <c r="V509" s="94" t="str">
        <f>IFERROR(IF(Cadastro!E509="","",Cadastro!E509),"")</f>
        <v/>
      </c>
      <c r="W509" s="97" t="str">
        <f>IFERROR(IF(Cadastro!I509="","",Cadastro!I509),"")</f>
        <v/>
      </c>
      <c r="X509" s="94" t="str">
        <f>IF(P509="","",SUMIF(Movimento!$D$9:$D$7010,Saldo!P509,Movimento!$G$9:$G$7010))</f>
        <v/>
      </c>
      <c r="Y509" s="94" t="str">
        <f>IF(P509="","",SUMIF(MovSaida!$D$9:$D$7010,Saldo!P509,MovSaida!$F$9:$F$7010))</f>
        <v/>
      </c>
      <c r="Z509" s="94" t="str">
        <f>IFERROR(IF(P509="","",SUMIFS(InvAjust!$G$9:$G$6009,InvAjust!$E$9:$E$6009,Saldo!P509,InvAjust!$C$9:$C$6009,"Add")-SUMIFS(InvAjust!$G$9:$G$6009,InvAjust!$E$9:$E$6009,Saldo!P509,InvAjust!$C$9:$C$6009,"Remove")),"")</f>
        <v/>
      </c>
      <c r="AA509" s="98" t="str">
        <f t="shared" si="128"/>
        <v/>
      </c>
    </row>
    <row r="510" spans="1:27" ht="18.95" customHeight="1" x14ac:dyDescent="0.25">
      <c r="A510" s="82"/>
      <c r="C510" s="89" t="str">
        <f t="shared" si="117"/>
        <v/>
      </c>
      <c r="D510" s="89" t="str">
        <f t="shared" si="118"/>
        <v/>
      </c>
      <c r="E510" s="89" t="str">
        <f t="shared" si="119"/>
        <v/>
      </c>
      <c r="F510" s="89" t="str">
        <f t="shared" si="120"/>
        <v/>
      </c>
      <c r="G510" s="90" t="str">
        <f t="shared" si="121"/>
        <v/>
      </c>
      <c r="H510" s="91" t="str">
        <f t="shared" si="122"/>
        <v/>
      </c>
      <c r="I510" s="91" t="str">
        <f t="shared" si="123"/>
        <v/>
      </c>
      <c r="J510" s="91" t="str">
        <f t="shared" si="124"/>
        <v/>
      </c>
      <c r="K510" s="92" t="str">
        <f t="shared" si="113"/>
        <v/>
      </c>
      <c r="L510" s="92" t="str">
        <f t="shared" si="114"/>
        <v/>
      </c>
      <c r="M510" s="92" t="str">
        <f t="shared" si="115"/>
        <v/>
      </c>
      <c r="N510" s="92" t="str">
        <f t="shared" si="116"/>
        <v/>
      </c>
      <c r="O510" s="76" t="str">
        <f>IF(Cadastro!D510="","",Cadastro!D510)</f>
        <v/>
      </c>
      <c r="P510" s="76" t="str">
        <f>IF(Cadastro!C510="","",Cadastro!C510)</f>
        <v/>
      </c>
      <c r="Q510" s="93" t="str">
        <f t="shared" si="125"/>
        <v/>
      </c>
      <c r="R510" s="94" t="str">
        <f>IF(Cadastro!H510="","",Cadastro!H510)</f>
        <v/>
      </c>
      <c r="S510" s="95" t="str">
        <f t="shared" si="126"/>
        <v/>
      </c>
      <c r="T510" s="96" t="str">
        <f t="shared" si="127"/>
        <v/>
      </c>
      <c r="U510" s="96" t="str">
        <f>IFERROR(IF(P510="","",SUMIF(Movimento!$D$9:$D$7010,Saldo!P510,Movimento!$I$9:$I$7010)+W510)/(V510+X510),"")</f>
        <v/>
      </c>
      <c r="V510" s="94" t="str">
        <f>IFERROR(IF(Cadastro!E510="","",Cadastro!E510),"")</f>
        <v/>
      </c>
      <c r="W510" s="97" t="str">
        <f>IFERROR(IF(Cadastro!I510="","",Cadastro!I510),"")</f>
        <v/>
      </c>
      <c r="X510" s="94" t="str">
        <f>IF(P510="","",SUMIF(Movimento!$D$9:$D$7010,Saldo!P510,Movimento!$G$9:$G$7010))</f>
        <v/>
      </c>
      <c r="Y510" s="94" t="str">
        <f>IF(P510="","",SUMIF(MovSaida!$D$9:$D$7010,Saldo!P510,MovSaida!$F$9:$F$7010))</f>
        <v/>
      </c>
      <c r="Z510" s="94" t="str">
        <f>IFERROR(IF(P510="","",SUMIFS(InvAjust!$G$9:$G$6009,InvAjust!$E$9:$E$6009,Saldo!P510,InvAjust!$C$9:$C$6009,"Add")-SUMIFS(InvAjust!$G$9:$G$6009,InvAjust!$E$9:$E$6009,Saldo!P510,InvAjust!$C$9:$C$6009,"Remove")),"")</f>
        <v/>
      </c>
      <c r="AA510" s="98" t="str">
        <f t="shared" si="128"/>
        <v/>
      </c>
    </row>
    <row r="511" spans="1:27" ht="18.95" customHeight="1" x14ac:dyDescent="0.25">
      <c r="A511" s="82"/>
      <c r="C511" s="89" t="str">
        <f t="shared" si="117"/>
        <v/>
      </c>
      <c r="D511" s="89" t="str">
        <f t="shared" si="118"/>
        <v/>
      </c>
      <c r="E511" s="89" t="str">
        <f t="shared" si="119"/>
        <v/>
      </c>
      <c r="F511" s="89" t="str">
        <f t="shared" si="120"/>
        <v/>
      </c>
      <c r="G511" s="90" t="str">
        <f t="shared" si="121"/>
        <v/>
      </c>
      <c r="H511" s="91" t="str">
        <f t="shared" si="122"/>
        <v/>
      </c>
      <c r="I511" s="91" t="str">
        <f t="shared" si="123"/>
        <v/>
      </c>
      <c r="J511" s="91" t="str">
        <f t="shared" si="124"/>
        <v/>
      </c>
      <c r="K511" s="92" t="str">
        <f t="shared" si="113"/>
        <v/>
      </c>
      <c r="L511" s="92" t="str">
        <f t="shared" si="114"/>
        <v/>
      </c>
      <c r="M511" s="92" t="str">
        <f t="shared" si="115"/>
        <v/>
      </c>
      <c r="N511" s="92" t="str">
        <f t="shared" si="116"/>
        <v/>
      </c>
      <c r="O511" s="76" t="str">
        <f>IF(Cadastro!D511="","",Cadastro!D511)</f>
        <v/>
      </c>
      <c r="P511" s="76" t="str">
        <f>IF(Cadastro!C511="","",Cadastro!C511)</f>
        <v/>
      </c>
      <c r="Q511" s="93" t="str">
        <f t="shared" si="125"/>
        <v/>
      </c>
      <c r="R511" s="94" t="str">
        <f>IF(Cadastro!H511="","",Cadastro!H511)</f>
        <v/>
      </c>
      <c r="S511" s="95" t="str">
        <f t="shared" si="126"/>
        <v/>
      </c>
      <c r="T511" s="96" t="str">
        <f t="shared" si="127"/>
        <v/>
      </c>
      <c r="U511" s="96" t="str">
        <f>IFERROR(IF(P511="","",SUMIF(Movimento!$D$9:$D$7010,Saldo!P511,Movimento!$I$9:$I$7010)+W511)/(V511+X511),"")</f>
        <v/>
      </c>
      <c r="V511" s="94" t="str">
        <f>IFERROR(IF(Cadastro!E511="","",Cadastro!E511),"")</f>
        <v/>
      </c>
      <c r="W511" s="97" t="str">
        <f>IFERROR(IF(Cadastro!I511="","",Cadastro!I511),"")</f>
        <v/>
      </c>
      <c r="X511" s="94" t="str">
        <f>IF(P511="","",SUMIF(Movimento!$D$9:$D$7010,Saldo!P511,Movimento!$G$9:$G$7010))</f>
        <v/>
      </c>
      <c r="Y511" s="94" t="str">
        <f>IF(P511="","",SUMIF(MovSaida!$D$9:$D$7010,Saldo!P511,MovSaida!$F$9:$F$7010))</f>
        <v/>
      </c>
      <c r="Z511" s="94" t="str">
        <f>IFERROR(IF(P511="","",SUMIFS(InvAjust!$G$9:$G$6009,InvAjust!$E$9:$E$6009,Saldo!P511,InvAjust!$C$9:$C$6009,"Add")-SUMIFS(InvAjust!$G$9:$G$6009,InvAjust!$E$9:$E$6009,Saldo!P511,InvAjust!$C$9:$C$6009,"Remove")),"")</f>
        <v/>
      </c>
      <c r="AA511" s="98" t="str">
        <f t="shared" si="128"/>
        <v/>
      </c>
    </row>
    <row r="512" spans="1:27" ht="18.95" customHeight="1" x14ac:dyDescent="0.25">
      <c r="A512" s="82"/>
      <c r="C512" s="89" t="str">
        <f t="shared" si="117"/>
        <v/>
      </c>
      <c r="D512" s="89" t="str">
        <f t="shared" si="118"/>
        <v/>
      </c>
      <c r="E512" s="89" t="str">
        <f t="shared" si="119"/>
        <v/>
      </c>
      <c r="F512" s="89" t="str">
        <f t="shared" si="120"/>
        <v/>
      </c>
      <c r="G512" s="90" t="str">
        <f t="shared" si="121"/>
        <v/>
      </c>
      <c r="H512" s="91" t="str">
        <f t="shared" si="122"/>
        <v/>
      </c>
      <c r="I512" s="91" t="str">
        <f t="shared" si="123"/>
        <v/>
      </c>
      <c r="J512" s="91" t="str">
        <f t="shared" si="124"/>
        <v/>
      </c>
      <c r="K512" s="92" t="str">
        <f t="shared" si="113"/>
        <v/>
      </c>
      <c r="L512" s="92" t="str">
        <f t="shared" si="114"/>
        <v/>
      </c>
      <c r="M512" s="92" t="str">
        <f t="shared" si="115"/>
        <v/>
      </c>
      <c r="N512" s="92" t="str">
        <f t="shared" si="116"/>
        <v/>
      </c>
      <c r="O512" s="76" t="str">
        <f>IF(Cadastro!D512="","",Cadastro!D512)</f>
        <v/>
      </c>
      <c r="P512" s="76" t="str">
        <f>IF(Cadastro!C512="","",Cadastro!C512)</f>
        <v/>
      </c>
      <c r="Q512" s="93" t="str">
        <f t="shared" si="125"/>
        <v/>
      </c>
      <c r="R512" s="94" t="str">
        <f>IF(Cadastro!H512="","",Cadastro!H512)</f>
        <v/>
      </c>
      <c r="S512" s="95" t="str">
        <f t="shared" si="126"/>
        <v/>
      </c>
      <c r="T512" s="96" t="str">
        <f t="shared" si="127"/>
        <v/>
      </c>
      <c r="U512" s="96" t="str">
        <f>IFERROR(IF(P512="","",SUMIF(Movimento!$D$9:$D$7010,Saldo!P512,Movimento!$I$9:$I$7010)+W512)/(V512+X512),"")</f>
        <v/>
      </c>
      <c r="V512" s="94" t="str">
        <f>IFERROR(IF(Cadastro!E512="","",Cadastro!E512),"")</f>
        <v/>
      </c>
      <c r="W512" s="97" t="str">
        <f>IFERROR(IF(Cadastro!I512="","",Cadastro!I512),"")</f>
        <v/>
      </c>
      <c r="X512" s="94" t="str">
        <f>IF(P512="","",SUMIF(Movimento!$D$9:$D$7010,Saldo!P512,Movimento!$G$9:$G$7010))</f>
        <v/>
      </c>
      <c r="Y512" s="94" t="str">
        <f>IF(P512="","",SUMIF(MovSaida!$D$9:$D$7010,Saldo!P512,MovSaida!$F$9:$F$7010))</f>
        <v/>
      </c>
      <c r="Z512" s="94" t="str">
        <f>IFERROR(IF(P512="","",SUMIFS(InvAjust!$G$9:$G$6009,InvAjust!$E$9:$E$6009,Saldo!P512,InvAjust!$C$9:$C$6009,"Add")-SUMIFS(InvAjust!$G$9:$G$6009,InvAjust!$E$9:$E$6009,Saldo!P512,InvAjust!$C$9:$C$6009,"Remove")),"")</f>
        <v/>
      </c>
      <c r="AA512" s="98" t="str">
        <f t="shared" si="128"/>
        <v/>
      </c>
    </row>
    <row r="513" spans="1:27" ht="18.95" customHeight="1" x14ac:dyDescent="0.25">
      <c r="A513" s="82"/>
      <c r="C513" s="89" t="str">
        <f t="shared" si="117"/>
        <v/>
      </c>
      <c r="D513" s="89" t="str">
        <f t="shared" si="118"/>
        <v/>
      </c>
      <c r="E513" s="89" t="str">
        <f t="shared" si="119"/>
        <v/>
      </c>
      <c r="F513" s="89" t="str">
        <f t="shared" si="120"/>
        <v/>
      </c>
      <c r="G513" s="90" t="str">
        <f t="shared" si="121"/>
        <v/>
      </c>
      <c r="H513" s="91" t="str">
        <f t="shared" si="122"/>
        <v/>
      </c>
      <c r="I513" s="91" t="str">
        <f t="shared" si="123"/>
        <v/>
      </c>
      <c r="J513" s="91" t="str">
        <f t="shared" si="124"/>
        <v/>
      </c>
      <c r="K513" s="92" t="str">
        <f t="shared" si="113"/>
        <v/>
      </c>
      <c r="L513" s="92" t="str">
        <f t="shared" si="114"/>
        <v/>
      </c>
      <c r="M513" s="92" t="str">
        <f t="shared" si="115"/>
        <v/>
      </c>
      <c r="N513" s="92" t="str">
        <f t="shared" si="116"/>
        <v/>
      </c>
      <c r="O513" s="76" t="str">
        <f>IF(Cadastro!D513="","",Cadastro!D513)</f>
        <v/>
      </c>
      <c r="P513" s="76" t="str">
        <f>IF(Cadastro!C513="","",Cadastro!C513)</f>
        <v/>
      </c>
      <c r="Q513" s="93" t="str">
        <f t="shared" si="125"/>
        <v/>
      </c>
      <c r="R513" s="94" t="str">
        <f>IF(Cadastro!H513="","",Cadastro!H513)</f>
        <v/>
      </c>
      <c r="S513" s="95" t="str">
        <f t="shared" si="126"/>
        <v/>
      </c>
      <c r="T513" s="96" t="str">
        <f t="shared" si="127"/>
        <v/>
      </c>
      <c r="U513" s="96" t="str">
        <f>IFERROR(IF(P513="","",SUMIF(Movimento!$D$9:$D$7010,Saldo!P513,Movimento!$I$9:$I$7010)+W513)/(V513+X513),"")</f>
        <v/>
      </c>
      <c r="V513" s="94" t="str">
        <f>IFERROR(IF(Cadastro!E513="","",Cadastro!E513),"")</f>
        <v/>
      </c>
      <c r="W513" s="97" t="str">
        <f>IFERROR(IF(Cadastro!I513="","",Cadastro!I513),"")</f>
        <v/>
      </c>
      <c r="X513" s="94" t="str">
        <f>IF(P513="","",SUMIF(Movimento!$D$9:$D$7010,Saldo!P513,Movimento!$G$9:$G$7010))</f>
        <v/>
      </c>
      <c r="Y513" s="94" t="str">
        <f>IF(P513="","",SUMIF(MovSaida!$D$9:$D$7010,Saldo!P513,MovSaida!$F$9:$F$7010))</f>
        <v/>
      </c>
      <c r="Z513" s="94" t="str">
        <f>IFERROR(IF(P513="","",SUMIFS(InvAjust!$G$9:$G$6009,InvAjust!$E$9:$E$6009,Saldo!P513,InvAjust!$C$9:$C$6009,"Add")-SUMIFS(InvAjust!$G$9:$G$6009,InvAjust!$E$9:$E$6009,Saldo!P513,InvAjust!$C$9:$C$6009,"Remove")),"")</f>
        <v/>
      </c>
      <c r="AA513" s="98" t="str">
        <f t="shared" si="128"/>
        <v/>
      </c>
    </row>
    <row r="514" spans="1:27" ht="18.95" customHeight="1" x14ac:dyDescent="0.25">
      <c r="A514" s="82"/>
      <c r="C514" s="89" t="str">
        <f t="shared" si="117"/>
        <v/>
      </c>
      <c r="D514" s="89" t="str">
        <f t="shared" si="118"/>
        <v/>
      </c>
      <c r="E514" s="89" t="str">
        <f t="shared" si="119"/>
        <v/>
      </c>
      <c r="F514" s="89" t="str">
        <f t="shared" si="120"/>
        <v/>
      </c>
      <c r="G514" s="90" t="str">
        <f t="shared" si="121"/>
        <v/>
      </c>
      <c r="H514" s="91" t="str">
        <f t="shared" si="122"/>
        <v/>
      </c>
      <c r="I514" s="91" t="str">
        <f t="shared" si="123"/>
        <v/>
      </c>
      <c r="J514" s="91" t="str">
        <f t="shared" si="124"/>
        <v/>
      </c>
      <c r="K514" s="92" t="str">
        <f t="shared" si="113"/>
        <v/>
      </c>
      <c r="L514" s="92" t="str">
        <f t="shared" si="114"/>
        <v/>
      </c>
      <c r="M514" s="92" t="str">
        <f t="shared" si="115"/>
        <v/>
      </c>
      <c r="N514" s="92" t="str">
        <f t="shared" si="116"/>
        <v/>
      </c>
      <c r="O514" s="76" t="str">
        <f>IF(Cadastro!D514="","",Cadastro!D514)</f>
        <v/>
      </c>
      <c r="P514" s="76" t="str">
        <f>IF(Cadastro!C514="","",Cadastro!C514)</f>
        <v/>
      </c>
      <c r="Q514" s="93" t="str">
        <f t="shared" si="125"/>
        <v/>
      </c>
      <c r="R514" s="94" t="str">
        <f>IF(Cadastro!H514="","",Cadastro!H514)</f>
        <v/>
      </c>
      <c r="S514" s="95" t="str">
        <f t="shared" si="126"/>
        <v/>
      </c>
      <c r="T514" s="96" t="str">
        <f t="shared" si="127"/>
        <v/>
      </c>
      <c r="U514" s="96" t="str">
        <f>IFERROR(IF(P514="","",SUMIF(Movimento!$D$9:$D$7010,Saldo!P514,Movimento!$I$9:$I$7010)+W514)/(V514+X514),"")</f>
        <v/>
      </c>
      <c r="V514" s="94" t="str">
        <f>IFERROR(IF(Cadastro!E514="","",Cadastro!E514),"")</f>
        <v/>
      </c>
      <c r="W514" s="97" t="str">
        <f>IFERROR(IF(Cadastro!I514="","",Cadastro!I514),"")</f>
        <v/>
      </c>
      <c r="X514" s="94" t="str">
        <f>IF(P514="","",SUMIF(Movimento!$D$9:$D$7010,Saldo!P514,Movimento!$G$9:$G$7010))</f>
        <v/>
      </c>
      <c r="Y514" s="94" t="str">
        <f>IF(P514="","",SUMIF(MovSaida!$D$9:$D$7010,Saldo!P514,MovSaida!$F$9:$F$7010))</f>
        <v/>
      </c>
      <c r="Z514" s="94" t="str">
        <f>IFERROR(IF(P514="","",SUMIFS(InvAjust!$G$9:$G$6009,InvAjust!$E$9:$E$6009,Saldo!P514,InvAjust!$C$9:$C$6009,"Add")-SUMIFS(InvAjust!$G$9:$G$6009,InvAjust!$E$9:$E$6009,Saldo!P514,InvAjust!$C$9:$C$6009,"Remove")),"")</f>
        <v/>
      </c>
      <c r="AA514" s="98" t="str">
        <f t="shared" si="128"/>
        <v/>
      </c>
    </row>
    <row r="515" spans="1:27" ht="18.95" customHeight="1" x14ac:dyDescent="0.25">
      <c r="A515" s="82"/>
      <c r="C515" s="89" t="str">
        <f t="shared" si="117"/>
        <v/>
      </c>
      <c r="D515" s="89" t="str">
        <f t="shared" si="118"/>
        <v/>
      </c>
      <c r="E515" s="89" t="str">
        <f t="shared" si="119"/>
        <v/>
      </c>
      <c r="F515" s="89" t="str">
        <f t="shared" si="120"/>
        <v/>
      </c>
      <c r="G515" s="90" t="str">
        <f t="shared" si="121"/>
        <v/>
      </c>
      <c r="H515" s="91" t="str">
        <f t="shared" si="122"/>
        <v/>
      </c>
      <c r="I515" s="91" t="str">
        <f t="shared" si="123"/>
        <v/>
      </c>
      <c r="J515" s="91" t="str">
        <f t="shared" si="124"/>
        <v/>
      </c>
      <c r="K515" s="92" t="str">
        <f t="shared" si="113"/>
        <v/>
      </c>
      <c r="L515" s="92" t="str">
        <f t="shared" si="114"/>
        <v/>
      </c>
      <c r="M515" s="92" t="str">
        <f t="shared" si="115"/>
        <v/>
      </c>
      <c r="N515" s="92" t="str">
        <f t="shared" si="116"/>
        <v/>
      </c>
      <c r="O515" s="76" t="str">
        <f>IF(Cadastro!D515="","",Cadastro!D515)</f>
        <v/>
      </c>
      <c r="P515" s="76" t="str">
        <f>IF(Cadastro!C515="","",Cadastro!C515)</f>
        <v/>
      </c>
      <c r="Q515" s="93" t="str">
        <f t="shared" si="125"/>
        <v/>
      </c>
      <c r="R515" s="94" t="str">
        <f>IF(Cadastro!H515="","",Cadastro!H515)</f>
        <v/>
      </c>
      <c r="S515" s="95" t="str">
        <f t="shared" si="126"/>
        <v/>
      </c>
      <c r="T515" s="96" t="str">
        <f t="shared" si="127"/>
        <v/>
      </c>
      <c r="U515" s="96" t="str">
        <f>IFERROR(IF(P515="","",SUMIF(Movimento!$D$9:$D$7010,Saldo!P515,Movimento!$I$9:$I$7010)+W515)/(V515+X515),"")</f>
        <v/>
      </c>
      <c r="V515" s="94" t="str">
        <f>IFERROR(IF(Cadastro!E515="","",Cadastro!E515),"")</f>
        <v/>
      </c>
      <c r="W515" s="97" t="str">
        <f>IFERROR(IF(Cadastro!I515="","",Cadastro!I515),"")</f>
        <v/>
      </c>
      <c r="X515" s="94" t="str">
        <f>IF(P515="","",SUMIF(Movimento!$D$9:$D$7010,Saldo!P515,Movimento!$G$9:$G$7010))</f>
        <v/>
      </c>
      <c r="Y515" s="94" t="str">
        <f>IF(P515="","",SUMIF(MovSaida!$D$9:$D$7010,Saldo!P515,MovSaida!$F$9:$F$7010))</f>
        <v/>
      </c>
      <c r="Z515" s="94" t="str">
        <f>IFERROR(IF(P515="","",SUMIFS(InvAjust!$G$9:$G$6009,InvAjust!$E$9:$E$6009,Saldo!P515,InvAjust!$C$9:$C$6009,"Add")-SUMIFS(InvAjust!$G$9:$G$6009,InvAjust!$E$9:$E$6009,Saldo!P515,InvAjust!$C$9:$C$6009,"Remove")),"")</f>
        <v/>
      </c>
      <c r="AA515" s="98" t="str">
        <f t="shared" si="128"/>
        <v/>
      </c>
    </row>
    <row r="516" spans="1:27" ht="18.95" customHeight="1" x14ac:dyDescent="0.25">
      <c r="A516" s="82"/>
      <c r="C516" s="89" t="str">
        <f t="shared" si="117"/>
        <v/>
      </c>
      <c r="D516" s="89" t="str">
        <f t="shared" si="118"/>
        <v/>
      </c>
      <c r="E516" s="89" t="str">
        <f t="shared" si="119"/>
        <v/>
      </c>
      <c r="F516" s="89" t="str">
        <f t="shared" si="120"/>
        <v/>
      </c>
      <c r="G516" s="90" t="str">
        <f t="shared" si="121"/>
        <v/>
      </c>
      <c r="H516" s="91" t="str">
        <f t="shared" si="122"/>
        <v/>
      </c>
      <c r="I516" s="91" t="str">
        <f t="shared" si="123"/>
        <v/>
      </c>
      <c r="J516" s="91" t="str">
        <f t="shared" si="124"/>
        <v/>
      </c>
      <c r="K516" s="92" t="str">
        <f t="shared" si="113"/>
        <v/>
      </c>
      <c r="L516" s="92" t="str">
        <f t="shared" si="114"/>
        <v/>
      </c>
      <c r="M516" s="92" t="str">
        <f t="shared" si="115"/>
        <v/>
      </c>
      <c r="N516" s="92" t="str">
        <f t="shared" si="116"/>
        <v/>
      </c>
      <c r="O516" s="76" t="str">
        <f>IF(Cadastro!D516="","",Cadastro!D516)</f>
        <v/>
      </c>
      <c r="P516" s="76" t="str">
        <f>IF(Cadastro!C516="","",Cadastro!C516)</f>
        <v/>
      </c>
      <c r="Q516" s="93" t="str">
        <f t="shared" si="125"/>
        <v/>
      </c>
      <c r="R516" s="94" t="str">
        <f>IF(Cadastro!H516="","",Cadastro!H516)</f>
        <v/>
      </c>
      <c r="S516" s="95" t="str">
        <f t="shared" si="126"/>
        <v/>
      </c>
      <c r="T516" s="96" t="str">
        <f t="shared" si="127"/>
        <v/>
      </c>
      <c r="U516" s="96" t="str">
        <f>IFERROR(IF(P516="","",SUMIF(Movimento!$D$9:$D$7010,Saldo!P516,Movimento!$I$9:$I$7010)+W516)/(V516+X516),"")</f>
        <v/>
      </c>
      <c r="V516" s="94" t="str">
        <f>IFERROR(IF(Cadastro!E516="","",Cadastro!E516),"")</f>
        <v/>
      </c>
      <c r="W516" s="97" t="str">
        <f>IFERROR(IF(Cadastro!I516="","",Cadastro!I516),"")</f>
        <v/>
      </c>
      <c r="X516" s="94" t="str">
        <f>IF(P516="","",SUMIF(Movimento!$D$9:$D$7010,Saldo!P516,Movimento!$G$9:$G$7010))</f>
        <v/>
      </c>
      <c r="Y516" s="94" t="str">
        <f>IF(P516="","",SUMIF(MovSaida!$D$9:$D$7010,Saldo!P516,MovSaida!$F$9:$F$7010))</f>
        <v/>
      </c>
      <c r="Z516" s="94" t="str">
        <f>IFERROR(IF(P516="","",SUMIFS(InvAjust!$G$9:$G$6009,InvAjust!$E$9:$E$6009,Saldo!P516,InvAjust!$C$9:$C$6009,"Add")-SUMIFS(InvAjust!$G$9:$G$6009,InvAjust!$E$9:$E$6009,Saldo!P516,InvAjust!$C$9:$C$6009,"Remove")),"")</f>
        <v/>
      </c>
      <c r="AA516" s="98" t="str">
        <f t="shared" si="128"/>
        <v/>
      </c>
    </row>
    <row r="517" spans="1:27" ht="18.95" customHeight="1" x14ac:dyDescent="0.25">
      <c r="A517" s="82"/>
      <c r="C517" s="89" t="str">
        <f t="shared" si="117"/>
        <v/>
      </c>
      <c r="D517" s="89" t="str">
        <f t="shared" si="118"/>
        <v/>
      </c>
      <c r="E517" s="89" t="str">
        <f t="shared" si="119"/>
        <v/>
      </c>
      <c r="F517" s="89" t="str">
        <f t="shared" si="120"/>
        <v/>
      </c>
      <c r="G517" s="90" t="str">
        <f t="shared" si="121"/>
        <v/>
      </c>
      <c r="H517" s="91" t="str">
        <f t="shared" si="122"/>
        <v/>
      </c>
      <c r="I517" s="91" t="str">
        <f t="shared" si="123"/>
        <v/>
      </c>
      <c r="J517" s="91" t="str">
        <f t="shared" si="124"/>
        <v/>
      </c>
      <c r="K517" s="92" t="str">
        <f t="shared" si="113"/>
        <v/>
      </c>
      <c r="L517" s="92" t="str">
        <f t="shared" si="114"/>
        <v/>
      </c>
      <c r="M517" s="92" t="str">
        <f t="shared" si="115"/>
        <v/>
      </c>
      <c r="N517" s="92" t="str">
        <f t="shared" si="116"/>
        <v/>
      </c>
      <c r="O517" s="76" t="str">
        <f>IF(Cadastro!D517="","",Cadastro!D517)</f>
        <v/>
      </c>
      <c r="P517" s="76" t="str">
        <f>IF(Cadastro!C517="","",Cadastro!C517)</f>
        <v/>
      </c>
      <c r="Q517" s="93" t="str">
        <f t="shared" si="125"/>
        <v/>
      </c>
      <c r="R517" s="94" t="str">
        <f>IF(Cadastro!H517="","",Cadastro!H517)</f>
        <v/>
      </c>
      <c r="S517" s="95" t="str">
        <f t="shared" si="126"/>
        <v/>
      </c>
      <c r="T517" s="96" t="str">
        <f t="shared" si="127"/>
        <v/>
      </c>
      <c r="U517" s="96" t="str">
        <f>IFERROR(IF(P517="","",SUMIF(Movimento!$D$9:$D$7010,Saldo!P517,Movimento!$I$9:$I$7010)+W517)/(V517+X517),"")</f>
        <v/>
      </c>
      <c r="V517" s="94" t="str">
        <f>IFERROR(IF(Cadastro!E517="","",Cadastro!E517),"")</f>
        <v/>
      </c>
      <c r="W517" s="97" t="str">
        <f>IFERROR(IF(Cadastro!I517="","",Cadastro!I517),"")</f>
        <v/>
      </c>
      <c r="X517" s="94" t="str">
        <f>IF(P517="","",SUMIF(Movimento!$D$9:$D$7010,Saldo!P517,Movimento!$G$9:$G$7010))</f>
        <v/>
      </c>
      <c r="Y517" s="94" t="str">
        <f>IF(P517="","",SUMIF(MovSaida!$D$9:$D$7010,Saldo!P517,MovSaida!$F$9:$F$7010))</f>
        <v/>
      </c>
      <c r="Z517" s="94" t="str">
        <f>IFERROR(IF(P517="","",SUMIFS(InvAjust!$G$9:$G$6009,InvAjust!$E$9:$E$6009,Saldo!P517,InvAjust!$C$9:$C$6009,"Add")-SUMIFS(InvAjust!$G$9:$G$6009,InvAjust!$E$9:$E$6009,Saldo!P517,InvAjust!$C$9:$C$6009,"Remove")),"")</f>
        <v/>
      </c>
      <c r="AA517" s="98" t="str">
        <f t="shared" si="128"/>
        <v/>
      </c>
    </row>
    <row r="518" spans="1:27" ht="18.95" customHeight="1" x14ac:dyDescent="0.25">
      <c r="A518" s="82"/>
      <c r="C518" s="89" t="str">
        <f t="shared" si="117"/>
        <v/>
      </c>
      <c r="D518" s="89" t="str">
        <f t="shared" si="118"/>
        <v/>
      </c>
      <c r="E518" s="89" t="str">
        <f t="shared" si="119"/>
        <v/>
      </c>
      <c r="F518" s="89" t="str">
        <f t="shared" si="120"/>
        <v/>
      </c>
      <c r="G518" s="90" t="str">
        <f t="shared" si="121"/>
        <v/>
      </c>
      <c r="H518" s="91" t="str">
        <f t="shared" si="122"/>
        <v/>
      </c>
      <c r="I518" s="91" t="str">
        <f t="shared" si="123"/>
        <v/>
      </c>
      <c r="J518" s="91" t="str">
        <f t="shared" si="124"/>
        <v/>
      </c>
      <c r="K518" s="92" t="str">
        <f t="shared" si="113"/>
        <v/>
      </c>
      <c r="L518" s="92" t="str">
        <f t="shared" si="114"/>
        <v/>
      </c>
      <c r="M518" s="92" t="str">
        <f t="shared" si="115"/>
        <v/>
      </c>
      <c r="N518" s="92" t="str">
        <f t="shared" si="116"/>
        <v/>
      </c>
      <c r="O518" s="76" t="str">
        <f>IF(Cadastro!D518="","",Cadastro!D518)</f>
        <v/>
      </c>
      <c r="P518" s="76" t="str">
        <f>IF(Cadastro!C518="","",Cadastro!C518)</f>
        <v/>
      </c>
      <c r="Q518" s="93" t="str">
        <f t="shared" si="125"/>
        <v/>
      </c>
      <c r="R518" s="94" t="str">
        <f>IF(Cadastro!H518="","",Cadastro!H518)</f>
        <v/>
      </c>
      <c r="S518" s="95" t="str">
        <f t="shared" si="126"/>
        <v/>
      </c>
      <c r="T518" s="96" t="str">
        <f t="shared" si="127"/>
        <v/>
      </c>
      <c r="U518" s="96" t="str">
        <f>IFERROR(IF(P518="","",SUMIF(Movimento!$D$9:$D$7010,Saldo!P518,Movimento!$I$9:$I$7010)+W518)/(V518+X518),"")</f>
        <v/>
      </c>
      <c r="V518" s="94" t="str">
        <f>IFERROR(IF(Cadastro!E518="","",Cadastro!E518),"")</f>
        <v/>
      </c>
      <c r="W518" s="97" t="str">
        <f>IFERROR(IF(Cadastro!I518="","",Cadastro!I518),"")</f>
        <v/>
      </c>
      <c r="X518" s="94" t="str">
        <f>IF(P518="","",SUMIF(Movimento!$D$9:$D$7010,Saldo!P518,Movimento!$G$9:$G$7010))</f>
        <v/>
      </c>
      <c r="Y518" s="94" t="str">
        <f>IF(P518="","",SUMIF(MovSaida!$D$9:$D$7010,Saldo!P518,MovSaida!$F$9:$F$7010))</f>
        <v/>
      </c>
      <c r="Z518" s="94" t="str">
        <f>IFERROR(IF(P518="","",SUMIFS(InvAjust!$G$9:$G$6009,InvAjust!$E$9:$E$6009,Saldo!P518,InvAjust!$C$9:$C$6009,"Add")-SUMIFS(InvAjust!$G$9:$G$6009,InvAjust!$E$9:$E$6009,Saldo!P518,InvAjust!$C$9:$C$6009,"Remove")),"")</f>
        <v/>
      </c>
      <c r="AA518" s="98" t="str">
        <f t="shared" si="128"/>
        <v/>
      </c>
    </row>
    <row r="519" spans="1:27" ht="18.95" customHeight="1" x14ac:dyDescent="0.25">
      <c r="A519" s="82"/>
      <c r="C519" s="89" t="str">
        <f t="shared" si="117"/>
        <v/>
      </c>
      <c r="D519" s="89" t="str">
        <f t="shared" si="118"/>
        <v/>
      </c>
      <c r="E519" s="89" t="str">
        <f t="shared" si="119"/>
        <v/>
      </c>
      <c r="F519" s="89" t="str">
        <f t="shared" si="120"/>
        <v/>
      </c>
      <c r="G519" s="90" t="str">
        <f t="shared" si="121"/>
        <v/>
      </c>
      <c r="H519" s="91" t="str">
        <f t="shared" si="122"/>
        <v/>
      </c>
      <c r="I519" s="91" t="str">
        <f t="shared" si="123"/>
        <v/>
      </c>
      <c r="J519" s="91" t="str">
        <f t="shared" si="124"/>
        <v/>
      </c>
      <c r="K519" s="92" t="str">
        <f t="shared" si="113"/>
        <v/>
      </c>
      <c r="L519" s="92" t="str">
        <f t="shared" si="114"/>
        <v/>
      </c>
      <c r="M519" s="92" t="str">
        <f t="shared" si="115"/>
        <v/>
      </c>
      <c r="N519" s="92" t="str">
        <f t="shared" si="116"/>
        <v/>
      </c>
      <c r="O519" s="76" t="str">
        <f>IF(Cadastro!D519="","",Cadastro!D519)</f>
        <v/>
      </c>
      <c r="P519" s="76" t="str">
        <f>IF(Cadastro!C519="","",Cadastro!C519)</f>
        <v/>
      </c>
      <c r="Q519" s="93" t="str">
        <f t="shared" si="125"/>
        <v/>
      </c>
      <c r="R519" s="94" t="str">
        <f>IF(Cadastro!H519="","",Cadastro!H519)</f>
        <v/>
      </c>
      <c r="S519" s="95" t="str">
        <f t="shared" si="126"/>
        <v/>
      </c>
      <c r="T519" s="96" t="str">
        <f t="shared" si="127"/>
        <v/>
      </c>
      <c r="U519" s="96" t="str">
        <f>IFERROR(IF(P519="","",SUMIF(Movimento!$D$9:$D$7010,Saldo!P519,Movimento!$I$9:$I$7010)+W519)/(V519+X519),"")</f>
        <v/>
      </c>
      <c r="V519" s="94" t="str">
        <f>IFERROR(IF(Cadastro!E519="","",Cadastro!E519),"")</f>
        <v/>
      </c>
      <c r="W519" s="97" t="str">
        <f>IFERROR(IF(Cadastro!I519="","",Cadastro!I519),"")</f>
        <v/>
      </c>
      <c r="X519" s="94" t="str">
        <f>IF(P519="","",SUMIF(Movimento!$D$9:$D$7010,Saldo!P519,Movimento!$G$9:$G$7010))</f>
        <v/>
      </c>
      <c r="Y519" s="94" t="str">
        <f>IF(P519="","",SUMIF(MovSaida!$D$9:$D$7010,Saldo!P519,MovSaida!$F$9:$F$7010))</f>
        <v/>
      </c>
      <c r="Z519" s="94" t="str">
        <f>IFERROR(IF(P519="","",SUMIFS(InvAjust!$G$9:$G$6009,InvAjust!$E$9:$E$6009,Saldo!P519,InvAjust!$C$9:$C$6009,"Add")-SUMIFS(InvAjust!$G$9:$G$6009,InvAjust!$E$9:$E$6009,Saldo!P519,InvAjust!$C$9:$C$6009,"Remove")),"")</f>
        <v/>
      </c>
      <c r="AA519" s="98" t="str">
        <f t="shared" si="128"/>
        <v/>
      </c>
    </row>
    <row r="520" spans="1:27" ht="18.95" customHeight="1" x14ac:dyDescent="0.25">
      <c r="A520" s="82"/>
      <c r="C520" s="89" t="str">
        <f t="shared" si="117"/>
        <v/>
      </c>
      <c r="D520" s="89" t="str">
        <f t="shared" si="118"/>
        <v/>
      </c>
      <c r="E520" s="89" t="str">
        <f t="shared" si="119"/>
        <v/>
      </c>
      <c r="F520" s="89" t="str">
        <f t="shared" si="120"/>
        <v/>
      </c>
      <c r="G520" s="90" t="str">
        <f t="shared" si="121"/>
        <v/>
      </c>
      <c r="H520" s="91" t="str">
        <f t="shared" si="122"/>
        <v/>
      </c>
      <c r="I520" s="91" t="str">
        <f t="shared" si="123"/>
        <v/>
      </c>
      <c r="J520" s="91" t="str">
        <f t="shared" si="124"/>
        <v/>
      </c>
      <c r="K520" s="92" t="str">
        <f t="shared" si="113"/>
        <v/>
      </c>
      <c r="L520" s="92" t="str">
        <f t="shared" si="114"/>
        <v/>
      </c>
      <c r="M520" s="92" t="str">
        <f t="shared" si="115"/>
        <v/>
      </c>
      <c r="N520" s="92" t="str">
        <f t="shared" si="116"/>
        <v/>
      </c>
      <c r="O520" s="76" t="str">
        <f>IF(Cadastro!D520="","",Cadastro!D520)</f>
        <v/>
      </c>
      <c r="P520" s="76" t="str">
        <f>IF(Cadastro!C520="","",Cadastro!C520)</f>
        <v/>
      </c>
      <c r="Q520" s="93" t="str">
        <f t="shared" si="125"/>
        <v/>
      </c>
      <c r="R520" s="94" t="str">
        <f>IF(Cadastro!H520="","",Cadastro!H520)</f>
        <v/>
      </c>
      <c r="S520" s="95" t="str">
        <f t="shared" si="126"/>
        <v/>
      </c>
      <c r="T520" s="96" t="str">
        <f t="shared" si="127"/>
        <v/>
      </c>
      <c r="U520" s="96" t="str">
        <f>IFERROR(IF(P520="","",SUMIF(Movimento!$D$9:$D$7010,Saldo!P520,Movimento!$I$9:$I$7010)+W520)/(V520+X520),"")</f>
        <v/>
      </c>
      <c r="V520" s="94" t="str">
        <f>IFERROR(IF(Cadastro!E520="","",Cadastro!E520),"")</f>
        <v/>
      </c>
      <c r="W520" s="97" t="str">
        <f>IFERROR(IF(Cadastro!I520="","",Cadastro!I520),"")</f>
        <v/>
      </c>
      <c r="X520" s="94" t="str">
        <f>IF(P520="","",SUMIF(Movimento!$D$9:$D$7010,Saldo!P520,Movimento!$G$9:$G$7010))</f>
        <v/>
      </c>
      <c r="Y520" s="94" t="str">
        <f>IF(P520="","",SUMIF(MovSaida!$D$9:$D$7010,Saldo!P520,MovSaida!$F$9:$F$7010))</f>
        <v/>
      </c>
      <c r="Z520" s="94" t="str">
        <f>IFERROR(IF(P520="","",SUMIFS(InvAjust!$G$9:$G$6009,InvAjust!$E$9:$E$6009,Saldo!P520,InvAjust!$C$9:$C$6009,"Add")-SUMIFS(InvAjust!$G$9:$G$6009,InvAjust!$E$9:$E$6009,Saldo!P520,InvAjust!$C$9:$C$6009,"Remove")),"")</f>
        <v/>
      </c>
      <c r="AA520" s="98" t="str">
        <f t="shared" si="128"/>
        <v/>
      </c>
    </row>
    <row r="521" spans="1:27" ht="18.95" customHeight="1" x14ac:dyDescent="0.25">
      <c r="A521" s="82"/>
      <c r="C521" s="89" t="str">
        <f t="shared" si="117"/>
        <v/>
      </c>
      <c r="D521" s="89" t="str">
        <f t="shared" si="118"/>
        <v/>
      </c>
      <c r="E521" s="89" t="str">
        <f t="shared" si="119"/>
        <v/>
      </c>
      <c r="F521" s="89" t="str">
        <f t="shared" si="120"/>
        <v/>
      </c>
      <c r="G521" s="90" t="str">
        <f t="shared" si="121"/>
        <v/>
      </c>
      <c r="H521" s="91" t="str">
        <f t="shared" si="122"/>
        <v/>
      </c>
      <c r="I521" s="91" t="str">
        <f t="shared" si="123"/>
        <v/>
      </c>
      <c r="J521" s="91" t="str">
        <f t="shared" si="124"/>
        <v/>
      </c>
      <c r="K521" s="92" t="str">
        <f t="shared" ref="K521:K584" si="129">IFERROR(Q521/SUM($Q$9:$Q$1009),"")</f>
        <v/>
      </c>
      <c r="L521" s="92" t="str">
        <f t="shared" ref="L521:L584" si="130">IFERROR(T521/SUM($T$9:$T$1009),"")</f>
        <v/>
      </c>
      <c r="M521" s="92" t="str">
        <f t="shared" ref="M521:M584" si="131">IFERROR(X521/SUM($X$9:$X$1009),"")</f>
        <v/>
      </c>
      <c r="N521" s="92" t="str">
        <f t="shared" ref="N521:N584" si="132">IFERROR(Y521/SUM($Y$9:$Y$1009),"")</f>
        <v/>
      </c>
      <c r="O521" s="76" t="str">
        <f>IF(Cadastro!D521="","",Cadastro!D521)</f>
        <v/>
      </c>
      <c r="P521" s="76" t="str">
        <f>IF(Cadastro!C521="","",Cadastro!C521)</f>
        <v/>
      </c>
      <c r="Q521" s="93" t="str">
        <f t="shared" si="125"/>
        <v/>
      </c>
      <c r="R521" s="94" t="str">
        <f>IF(Cadastro!H521="","",Cadastro!H521)</f>
        <v/>
      </c>
      <c r="S521" s="95" t="str">
        <f t="shared" si="126"/>
        <v/>
      </c>
      <c r="T521" s="96" t="str">
        <f t="shared" si="127"/>
        <v/>
      </c>
      <c r="U521" s="96" t="str">
        <f>IFERROR(IF(P521="","",SUMIF(Movimento!$D$9:$D$7010,Saldo!P521,Movimento!$I$9:$I$7010)+W521)/(V521+X521),"")</f>
        <v/>
      </c>
      <c r="V521" s="94" t="str">
        <f>IFERROR(IF(Cadastro!E521="","",Cadastro!E521),"")</f>
        <v/>
      </c>
      <c r="W521" s="97" t="str">
        <f>IFERROR(IF(Cadastro!I521="","",Cadastro!I521),"")</f>
        <v/>
      </c>
      <c r="X521" s="94" t="str">
        <f>IF(P521="","",SUMIF(Movimento!$D$9:$D$7010,Saldo!P521,Movimento!$G$9:$G$7010))</f>
        <v/>
      </c>
      <c r="Y521" s="94" t="str">
        <f>IF(P521="","",SUMIF(MovSaida!$D$9:$D$7010,Saldo!P521,MovSaida!$F$9:$F$7010))</f>
        <v/>
      </c>
      <c r="Z521" s="94" t="str">
        <f>IFERROR(IF(P521="","",SUMIFS(InvAjust!$G$9:$G$6009,InvAjust!$E$9:$E$6009,Saldo!P521,InvAjust!$C$9:$C$6009,"Add")-SUMIFS(InvAjust!$G$9:$G$6009,InvAjust!$E$9:$E$6009,Saldo!P521,InvAjust!$C$9:$C$6009,"Remove")),"")</f>
        <v/>
      </c>
      <c r="AA521" s="98" t="str">
        <f t="shared" si="128"/>
        <v/>
      </c>
    </row>
    <row r="522" spans="1:27" ht="18.95" customHeight="1" x14ac:dyDescent="0.25">
      <c r="A522" s="82"/>
      <c r="C522" s="89" t="str">
        <f t="shared" ref="C522:C585" si="133">IFERROR("q"&amp;_xlfn.RANK.EQ(G522,$G$9:$G$1009,0),"")</f>
        <v/>
      </c>
      <c r="D522" s="89" t="str">
        <f t="shared" ref="D522:D585" si="134">IFERROR("v"&amp;_xlfn.RANK.EQ(H522,$H$9:$H$1009,0),"")</f>
        <v/>
      </c>
      <c r="E522" s="89" t="str">
        <f t="shared" ref="E522:E585" si="135">IFERROR("e"&amp;_xlfn.RANK.EQ(I522,$I$9:$I$1009,0),"")</f>
        <v/>
      </c>
      <c r="F522" s="89" t="str">
        <f t="shared" ref="F522:F585" si="136">IFERROR("s"&amp;_xlfn.RANK.EQ(J522,$J$9:$J$1009,0),"")</f>
        <v/>
      </c>
      <c r="G522" s="90" t="str">
        <f t="shared" ref="G522:G585" si="137">IF(O522="","",Q522+ROW(Q522)/10)</f>
        <v/>
      </c>
      <c r="H522" s="91" t="str">
        <f t="shared" ref="H522:H585" si="138">IF(O522="","",T522+ROW(T522)/10)</f>
        <v/>
      </c>
      <c r="I522" s="91" t="str">
        <f t="shared" ref="I522:I585" si="139">IF(O522="","",X522+ROW(X522)/10)</f>
        <v/>
      </c>
      <c r="J522" s="91" t="str">
        <f t="shared" ref="J522:J585" si="140">IF(O522="","",Y522+ROW(Y522)/10)</f>
        <v/>
      </c>
      <c r="K522" s="92" t="str">
        <f t="shared" si="129"/>
        <v/>
      </c>
      <c r="L522" s="92" t="str">
        <f t="shared" si="130"/>
        <v/>
      </c>
      <c r="M522" s="92" t="str">
        <f t="shared" si="131"/>
        <v/>
      </c>
      <c r="N522" s="92" t="str">
        <f t="shared" si="132"/>
        <v/>
      </c>
      <c r="O522" s="76" t="str">
        <f>IF(Cadastro!D522="","",Cadastro!D522)</f>
        <v/>
      </c>
      <c r="P522" s="76" t="str">
        <f>IF(Cadastro!C522="","",Cadastro!C522)</f>
        <v/>
      </c>
      <c r="Q522" s="93" t="str">
        <f t="shared" ref="Q522:Q585" si="141">IFERROR(V522+X522-Y522+Z522,"")</f>
        <v/>
      </c>
      <c r="R522" s="94" t="str">
        <f>IF(Cadastro!H522="","",Cadastro!H522)</f>
        <v/>
      </c>
      <c r="S522" s="95" t="str">
        <f t="shared" ref="S522:S585" si="142">IFERROR(IF(Q522&gt;=R522,(Q522/R522)-1,(R522-Q522)/R522*-1),"")</f>
        <v/>
      </c>
      <c r="T522" s="96" t="str">
        <f t="shared" ref="T522:T585" si="143">IFERROR(IF(P522="","",Q522*U522),"")</f>
        <v/>
      </c>
      <c r="U522" s="96" t="str">
        <f>IFERROR(IF(P522="","",SUMIF(Movimento!$D$9:$D$7010,Saldo!P522,Movimento!$I$9:$I$7010)+W522)/(V522+X522),"")</f>
        <v/>
      </c>
      <c r="V522" s="94" t="str">
        <f>IFERROR(IF(Cadastro!E522="","",Cadastro!E522),"")</f>
        <v/>
      </c>
      <c r="W522" s="97" t="str">
        <f>IFERROR(IF(Cadastro!I522="","",Cadastro!I522),"")</f>
        <v/>
      </c>
      <c r="X522" s="94" t="str">
        <f>IF(P522="","",SUMIF(Movimento!$D$9:$D$7010,Saldo!P522,Movimento!$G$9:$G$7010))</f>
        <v/>
      </c>
      <c r="Y522" s="94" t="str">
        <f>IF(P522="","",SUMIF(MovSaida!$D$9:$D$7010,Saldo!P522,MovSaida!$F$9:$F$7010))</f>
        <v/>
      </c>
      <c r="Z522" s="94" t="str">
        <f>IFERROR(IF(P522="","",SUMIFS(InvAjust!$G$9:$G$6009,InvAjust!$E$9:$E$6009,Saldo!P522,InvAjust!$C$9:$C$6009,"Add")-SUMIFS(InvAjust!$G$9:$G$6009,InvAjust!$E$9:$E$6009,Saldo!P522,InvAjust!$C$9:$C$6009,"Remove")),"")</f>
        <v/>
      </c>
      <c r="AA522" s="98" t="str">
        <f t="shared" ref="AA522:AA585" si="144">IFERROR(ABS(Z522)*U522,"")</f>
        <v/>
      </c>
    </row>
    <row r="523" spans="1:27" ht="18.95" customHeight="1" x14ac:dyDescent="0.25">
      <c r="A523" s="82"/>
      <c r="C523" s="89" t="str">
        <f t="shared" si="133"/>
        <v/>
      </c>
      <c r="D523" s="89" t="str">
        <f t="shared" si="134"/>
        <v/>
      </c>
      <c r="E523" s="89" t="str">
        <f t="shared" si="135"/>
        <v/>
      </c>
      <c r="F523" s="89" t="str">
        <f t="shared" si="136"/>
        <v/>
      </c>
      <c r="G523" s="90" t="str">
        <f t="shared" si="137"/>
        <v/>
      </c>
      <c r="H523" s="91" t="str">
        <f t="shared" si="138"/>
        <v/>
      </c>
      <c r="I523" s="91" t="str">
        <f t="shared" si="139"/>
        <v/>
      </c>
      <c r="J523" s="91" t="str">
        <f t="shared" si="140"/>
        <v/>
      </c>
      <c r="K523" s="92" t="str">
        <f t="shared" si="129"/>
        <v/>
      </c>
      <c r="L523" s="92" t="str">
        <f t="shared" si="130"/>
        <v/>
      </c>
      <c r="M523" s="92" t="str">
        <f t="shared" si="131"/>
        <v/>
      </c>
      <c r="N523" s="92" t="str">
        <f t="shared" si="132"/>
        <v/>
      </c>
      <c r="O523" s="76" t="str">
        <f>IF(Cadastro!D523="","",Cadastro!D523)</f>
        <v/>
      </c>
      <c r="P523" s="76" t="str">
        <f>IF(Cadastro!C523="","",Cadastro!C523)</f>
        <v/>
      </c>
      <c r="Q523" s="93" t="str">
        <f t="shared" si="141"/>
        <v/>
      </c>
      <c r="R523" s="94" t="str">
        <f>IF(Cadastro!H523="","",Cadastro!H523)</f>
        <v/>
      </c>
      <c r="S523" s="95" t="str">
        <f t="shared" si="142"/>
        <v/>
      </c>
      <c r="T523" s="96" t="str">
        <f t="shared" si="143"/>
        <v/>
      </c>
      <c r="U523" s="96" t="str">
        <f>IFERROR(IF(P523="","",SUMIF(Movimento!$D$9:$D$7010,Saldo!P523,Movimento!$I$9:$I$7010)+W523)/(V523+X523),"")</f>
        <v/>
      </c>
      <c r="V523" s="94" t="str">
        <f>IFERROR(IF(Cadastro!E523="","",Cadastro!E523),"")</f>
        <v/>
      </c>
      <c r="W523" s="97" t="str">
        <f>IFERROR(IF(Cadastro!I523="","",Cadastro!I523),"")</f>
        <v/>
      </c>
      <c r="X523" s="94" t="str">
        <f>IF(P523="","",SUMIF(Movimento!$D$9:$D$7010,Saldo!P523,Movimento!$G$9:$G$7010))</f>
        <v/>
      </c>
      <c r="Y523" s="94" t="str">
        <f>IF(P523="","",SUMIF(MovSaida!$D$9:$D$7010,Saldo!P523,MovSaida!$F$9:$F$7010))</f>
        <v/>
      </c>
      <c r="Z523" s="94" t="str">
        <f>IFERROR(IF(P523="","",SUMIFS(InvAjust!$G$9:$G$6009,InvAjust!$E$9:$E$6009,Saldo!P523,InvAjust!$C$9:$C$6009,"Add")-SUMIFS(InvAjust!$G$9:$G$6009,InvAjust!$E$9:$E$6009,Saldo!P523,InvAjust!$C$9:$C$6009,"Remove")),"")</f>
        <v/>
      </c>
      <c r="AA523" s="98" t="str">
        <f t="shared" si="144"/>
        <v/>
      </c>
    </row>
    <row r="524" spans="1:27" ht="18.95" customHeight="1" x14ac:dyDescent="0.25">
      <c r="A524" s="82"/>
      <c r="C524" s="89" t="str">
        <f t="shared" si="133"/>
        <v/>
      </c>
      <c r="D524" s="89" t="str">
        <f t="shared" si="134"/>
        <v/>
      </c>
      <c r="E524" s="89" t="str">
        <f t="shared" si="135"/>
        <v/>
      </c>
      <c r="F524" s="89" t="str">
        <f t="shared" si="136"/>
        <v/>
      </c>
      <c r="G524" s="90" t="str">
        <f t="shared" si="137"/>
        <v/>
      </c>
      <c r="H524" s="91" t="str">
        <f t="shared" si="138"/>
        <v/>
      </c>
      <c r="I524" s="91" t="str">
        <f t="shared" si="139"/>
        <v/>
      </c>
      <c r="J524" s="91" t="str">
        <f t="shared" si="140"/>
        <v/>
      </c>
      <c r="K524" s="92" t="str">
        <f t="shared" si="129"/>
        <v/>
      </c>
      <c r="L524" s="92" t="str">
        <f t="shared" si="130"/>
        <v/>
      </c>
      <c r="M524" s="92" t="str">
        <f t="shared" si="131"/>
        <v/>
      </c>
      <c r="N524" s="92" t="str">
        <f t="shared" si="132"/>
        <v/>
      </c>
      <c r="O524" s="76" t="str">
        <f>IF(Cadastro!D524="","",Cadastro!D524)</f>
        <v/>
      </c>
      <c r="P524" s="76" t="str">
        <f>IF(Cadastro!C524="","",Cadastro!C524)</f>
        <v/>
      </c>
      <c r="Q524" s="93" t="str">
        <f t="shared" si="141"/>
        <v/>
      </c>
      <c r="R524" s="94" t="str">
        <f>IF(Cadastro!H524="","",Cadastro!H524)</f>
        <v/>
      </c>
      <c r="S524" s="95" t="str">
        <f t="shared" si="142"/>
        <v/>
      </c>
      <c r="T524" s="96" t="str">
        <f t="shared" si="143"/>
        <v/>
      </c>
      <c r="U524" s="96" t="str">
        <f>IFERROR(IF(P524="","",SUMIF(Movimento!$D$9:$D$7010,Saldo!P524,Movimento!$I$9:$I$7010)+W524)/(V524+X524),"")</f>
        <v/>
      </c>
      <c r="V524" s="94" t="str">
        <f>IFERROR(IF(Cadastro!E524="","",Cadastro!E524),"")</f>
        <v/>
      </c>
      <c r="W524" s="97" t="str">
        <f>IFERROR(IF(Cadastro!I524="","",Cadastro!I524),"")</f>
        <v/>
      </c>
      <c r="X524" s="94" t="str">
        <f>IF(P524="","",SUMIF(Movimento!$D$9:$D$7010,Saldo!P524,Movimento!$G$9:$G$7010))</f>
        <v/>
      </c>
      <c r="Y524" s="94" t="str">
        <f>IF(P524="","",SUMIF(MovSaida!$D$9:$D$7010,Saldo!P524,MovSaida!$F$9:$F$7010))</f>
        <v/>
      </c>
      <c r="Z524" s="94" t="str">
        <f>IFERROR(IF(P524="","",SUMIFS(InvAjust!$G$9:$G$6009,InvAjust!$E$9:$E$6009,Saldo!P524,InvAjust!$C$9:$C$6009,"Add")-SUMIFS(InvAjust!$G$9:$G$6009,InvAjust!$E$9:$E$6009,Saldo!P524,InvAjust!$C$9:$C$6009,"Remove")),"")</f>
        <v/>
      </c>
      <c r="AA524" s="98" t="str">
        <f t="shared" si="144"/>
        <v/>
      </c>
    </row>
    <row r="525" spans="1:27" ht="18.95" customHeight="1" x14ac:dyDescent="0.25">
      <c r="A525" s="82"/>
      <c r="C525" s="89" t="str">
        <f t="shared" si="133"/>
        <v/>
      </c>
      <c r="D525" s="89" t="str">
        <f t="shared" si="134"/>
        <v/>
      </c>
      <c r="E525" s="89" t="str">
        <f t="shared" si="135"/>
        <v/>
      </c>
      <c r="F525" s="89" t="str">
        <f t="shared" si="136"/>
        <v/>
      </c>
      <c r="G525" s="90" t="str">
        <f t="shared" si="137"/>
        <v/>
      </c>
      <c r="H525" s="91" t="str">
        <f t="shared" si="138"/>
        <v/>
      </c>
      <c r="I525" s="91" t="str">
        <f t="shared" si="139"/>
        <v/>
      </c>
      <c r="J525" s="91" t="str">
        <f t="shared" si="140"/>
        <v/>
      </c>
      <c r="K525" s="92" t="str">
        <f t="shared" si="129"/>
        <v/>
      </c>
      <c r="L525" s="92" t="str">
        <f t="shared" si="130"/>
        <v/>
      </c>
      <c r="M525" s="92" t="str">
        <f t="shared" si="131"/>
        <v/>
      </c>
      <c r="N525" s="92" t="str">
        <f t="shared" si="132"/>
        <v/>
      </c>
      <c r="O525" s="76" t="str">
        <f>IF(Cadastro!D525="","",Cadastro!D525)</f>
        <v/>
      </c>
      <c r="P525" s="76" t="str">
        <f>IF(Cadastro!C525="","",Cadastro!C525)</f>
        <v/>
      </c>
      <c r="Q525" s="93" t="str">
        <f t="shared" si="141"/>
        <v/>
      </c>
      <c r="R525" s="94" t="str">
        <f>IF(Cadastro!H525="","",Cadastro!H525)</f>
        <v/>
      </c>
      <c r="S525" s="95" t="str">
        <f t="shared" si="142"/>
        <v/>
      </c>
      <c r="T525" s="96" t="str">
        <f t="shared" si="143"/>
        <v/>
      </c>
      <c r="U525" s="96" t="str">
        <f>IFERROR(IF(P525="","",SUMIF(Movimento!$D$9:$D$7010,Saldo!P525,Movimento!$I$9:$I$7010)+W525)/(V525+X525),"")</f>
        <v/>
      </c>
      <c r="V525" s="94" t="str">
        <f>IFERROR(IF(Cadastro!E525="","",Cadastro!E525),"")</f>
        <v/>
      </c>
      <c r="W525" s="97" t="str">
        <f>IFERROR(IF(Cadastro!I525="","",Cadastro!I525),"")</f>
        <v/>
      </c>
      <c r="X525" s="94" t="str">
        <f>IF(P525="","",SUMIF(Movimento!$D$9:$D$7010,Saldo!P525,Movimento!$G$9:$G$7010))</f>
        <v/>
      </c>
      <c r="Y525" s="94" t="str">
        <f>IF(P525="","",SUMIF(MovSaida!$D$9:$D$7010,Saldo!P525,MovSaida!$F$9:$F$7010))</f>
        <v/>
      </c>
      <c r="Z525" s="94" t="str">
        <f>IFERROR(IF(P525="","",SUMIFS(InvAjust!$G$9:$G$6009,InvAjust!$E$9:$E$6009,Saldo!P525,InvAjust!$C$9:$C$6009,"Add")-SUMIFS(InvAjust!$G$9:$G$6009,InvAjust!$E$9:$E$6009,Saldo!P525,InvAjust!$C$9:$C$6009,"Remove")),"")</f>
        <v/>
      </c>
      <c r="AA525" s="98" t="str">
        <f t="shared" si="144"/>
        <v/>
      </c>
    </row>
    <row r="526" spans="1:27" ht="18.95" customHeight="1" x14ac:dyDescent="0.25">
      <c r="A526" s="82"/>
      <c r="C526" s="89" t="str">
        <f t="shared" si="133"/>
        <v/>
      </c>
      <c r="D526" s="89" t="str">
        <f t="shared" si="134"/>
        <v/>
      </c>
      <c r="E526" s="89" t="str">
        <f t="shared" si="135"/>
        <v/>
      </c>
      <c r="F526" s="89" t="str">
        <f t="shared" si="136"/>
        <v/>
      </c>
      <c r="G526" s="90" t="str">
        <f t="shared" si="137"/>
        <v/>
      </c>
      <c r="H526" s="91" t="str">
        <f t="shared" si="138"/>
        <v/>
      </c>
      <c r="I526" s="91" t="str">
        <f t="shared" si="139"/>
        <v/>
      </c>
      <c r="J526" s="91" t="str">
        <f t="shared" si="140"/>
        <v/>
      </c>
      <c r="K526" s="92" t="str">
        <f t="shared" si="129"/>
        <v/>
      </c>
      <c r="L526" s="92" t="str">
        <f t="shared" si="130"/>
        <v/>
      </c>
      <c r="M526" s="92" t="str">
        <f t="shared" si="131"/>
        <v/>
      </c>
      <c r="N526" s="92" t="str">
        <f t="shared" si="132"/>
        <v/>
      </c>
      <c r="O526" s="76" t="str">
        <f>IF(Cadastro!D526="","",Cadastro!D526)</f>
        <v/>
      </c>
      <c r="P526" s="76" t="str">
        <f>IF(Cadastro!C526="","",Cadastro!C526)</f>
        <v/>
      </c>
      <c r="Q526" s="93" t="str">
        <f t="shared" si="141"/>
        <v/>
      </c>
      <c r="R526" s="94" t="str">
        <f>IF(Cadastro!H526="","",Cadastro!H526)</f>
        <v/>
      </c>
      <c r="S526" s="95" t="str">
        <f t="shared" si="142"/>
        <v/>
      </c>
      <c r="T526" s="96" t="str">
        <f t="shared" si="143"/>
        <v/>
      </c>
      <c r="U526" s="96" t="str">
        <f>IFERROR(IF(P526="","",SUMIF(Movimento!$D$9:$D$7010,Saldo!P526,Movimento!$I$9:$I$7010)+W526)/(V526+X526),"")</f>
        <v/>
      </c>
      <c r="V526" s="94" t="str">
        <f>IFERROR(IF(Cadastro!E526="","",Cadastro!E526),"")</f>
        <v/>
      </c>
      <c r="W526" s="97" t="str">
        <f>IFERROR(IF(Cadastro!I526="","",Cadastro!I526),"")</f>
        <v/>
      </c>
      <c r="X526" s="94" t="str">
        <f>IF(P526="","",SUMIF(Movimento!$D$9:$D$7010,Saldo!P526,Movimento!$G$9:$G$7010))</f>
        <v/>
      </c>
      <c r="Y526" s="94" t="str">
        <f>IF(P526="","",SUMIF(MovSaida!$D$9:$D$7010,Saldo!P526,MovSaida!$F$9:$F$7010))</f>
        <v/>
      </c>
      <c r="Z526" s="94" t="str">
        <f>IFERROR(IF(P526="","",SUMIFS(InvAjust!$G$9:$G$6009,InvAjust!$E$9:$E$6009,Saldo!P526,InvAjust!$C$9:$C$6009,"Add")-SUMIFS(InvAjust!$G$9:$G$6009,InvAjust!$E$9:$E$6009,Saldo!P526,InvAjust!$C$9:$C$6009,"Remove")),"")</f>
        <v/>
      </c>
      <c r="AA526" s="98" t="str">
        <f t="shared" si="144"/>
        <v/>
      </c>
    </row>
    <row r="527" spans="1:27" ht="18.95" customHeight="1" x14ac:dyDescent="0.25">
      <c r="A527" s="82"/>
      <c r="C527" s="89" t="str">
        <f t="shared" si="133"/>
        <v/>
      </c>
      <c r="D527" s="89" t="str">
        <f t="shared" si="134"/>
        <v/>
      </c>
      <c r="E527" s="89" t="str">
        <f t="shared" si="135"/>
        <v/>
      </c>
      <c r="F527" s="89" t="str">
        <f t="shared" si="136"/>
        <v/>
      </c>
      <c r="G527" s="90" t="str">
        <f t="shared" si="137"/>
        <v/>
      </c>
      <c r="H527" s="91" t="str">
        <f t="shared" si="138"/>
        <v/>
      </c>
      <c r="I527" s="91" t="str">
        <f t="shared" si="139"/>
        <v/>
      </c>
      <c r="J527" s="91" t="str">
        <f t="shared" si="140"/>
        <v/>
      </c>
      <c r="K527" s="92" t="str">
        <f t="shared" si="129"/>
        <v/>
      </c>
      <c r="L527" s="92" t="str">
        <f t="shared" si="130"/>
        <v/>
      </c>
      <c r="M527" s="92" t="str">
        <f t="shared" si="131"/>
        <v/>
      </c>
      <c r="N527" s="92" t="str">
        <f t="shared" si="132"/>
        <v/>
      </c>
      <c r="O527" s="76" t="str">
        <f>IF(Cadastro!D527="","",Cadastro!D527)</f>
        <v/>
      </c>
      <c r="P527" s="76" t="str">
        <f>IF(Cadastro!C527="","",Cadastro!C527)</f>
        <v/>
      </c>
      <c r="Q527" s="93" t="str">
        <f t="shared" si="141"/>
        <v/>
      </c>
      <c r="R527" s="94" t="str">
        <f>IF(Cadastro!H527="","",Cadastro!H527)</f>
        <v/>
      </c>
      <c r="S527" s="95" t="str">
        <f t="shared" si="142"/>
        <v/>
      </c>
      <c r="T527" s="96" t="str">
        <f t="shared" si="143"/>
        <v/>
      </c>
      <c r="U527" s="96" t="str">
        <f>IFERROR(IF(P527="","",SUMIF(Movimento!$D$9:$D$7010,Saldo!P527,Movimento!$I$9:$I$7010)+W527)/(V527+X527),"")</f>
        <v/>
      </c>
      <c r="V527" s="94" t="str">
        <f>IFERROR(IF(Cadastro!E527="","",Cadastro!E527),"")</f>
        <v/>
      </c>
      <c r="W527" s="97" t="str">
        <f>IFERROR(IF(Cadastro!I527="","",Cadastro!I527),"")</f>
        <v/>
      </c>
      <c r="X527" s="94" t="str">
        <f>IF(P527="","",SUMIF(Movimento!$D$9:$D$7010,Saldo!P527,Movimento!$G$9:$G$7010))</f>
        <v/>
      </c>
      <c r="Y527" s="94" t="str">
        <f>IF(P527="","",SUMIF(MovSaida!$D$9:$D$7010,Saldo!P527,MovSaida!$F$9:$F$7010))</f>
        <v/>
      </c>
      <c r="Z527" s="94" t="str">
        <f>IFERROR(IF(P527="","",SUMIFS(InvAjust!$G$9:$G$6009,InvAjust!$E$9:$E$6009,Saldo!P527,InvAjust!$C$9:$C$6009,"Add")-SUMIFS(InvAjust!$G$9:$G$6009,InvAjust!$E$9:$E$6009,Saldo!P527,InvAjust!$C$9:$C$6009,"Remove")),"")</f>
        <v/>
      </c>
      <c r="AA527" s="98" t="str">
        <f t="shared" si="144"/>
        <v/>
      </c>
    </row>
    <row r="528" spans="1:27" ht="18.95" customHeight="1" x14ac:dyDescent="0.25">
      <c r="A528" s="82"/>
      <c r="C528" s="89" t="str">
        <f t="shared" si="133"/>
        <v/>
      </c>
      <c r="D528" s="89" t="str">
        <f t="shared" si="134"/>
        <v/>
      </c>
      <c r="E528" s="89" t="str">
        <f t="shared" si="135"/>
        <v/>
      </c>
      <c r="F528" s="89" t="str">
        <f t="shared" si="136"/>
        <v/>
      </c>
      <c r="G528" s="90" t="str">
        <f t="shared" si="137"/>
        <v/>
      </c>
      <c r="H528" s="91" t="str">
        <f t="shared" si="138"/>
        <v/>
      </c>
      <c r="I528" s="91" t="str">
        <f t="shared" si="139"/>
        <v/>
      </c>
      <c r="J528" s="91" t="str">
        <f t="shared" si="140"/>
        <v/>
      </c>
      <c r="K528" s="92" t="str">
        <f t="shared" si="129"/>
        <v/>
      </c>
      <c r="L528" s="92" t="str">
        <f t="shared" si="130"/>
        <v/>
      </c>
      <c r="M528" s="92" t="str">
        <f t="shared" si="131"/>
        <v/>
      </c>
      <c r="N528" s="92" t="str">
        <f t="shared" si="132"/>
        <v/>
      </c>
      <c r="O528" s="76" t="str">
        <f>IF(Cadastro!D528="","",Cadastro!D528)</f>
        <v/>
      </c>
      <c r="P528" s="76" t="str">
        <f>IF(Cadastro!C528="","",Cadastro!C528)</f>
        <v/>
      </c>
      <c r="Q528" s="93" t="str">
        <f t="shared" si="141"/>
        <v/>
      </c>
      <c r="R528" s="94" t="str">
        <f>IF(Cadastro!H528="","",Cadastro!H528)</f>
        <v/>
      </c>
      <c r="S528" s="95" t="str">
        <f t="shared" si="142"/>
        <v/>
      </c>
      <c r="T528" s="96" t="str">
        <f t="shared" si="143"/>
        <v/>
      </c>
      <c r="U528" s="96" t="str">
        <f>IFERROR(IF(P528="","",SUMIF(Movimento!$D$9:$D$7010,Saldo!P528,Movimento!$I$9:$I$7010)+W528)/(V528+X528),"")</f>
        <v/>
      </c>
      <c r="V528" s="94" t="str">
        <f>IFERROR(IF(Cadastro!E528="","",Cadastro!E528),"")</f>
        <v/>
      </c>
      <c r="W528" s="97" t="str">
        <f>IFERROR(IF(Cadastro!I528="","",Cadastro!I528),"")</f>
        <v/>
      </c>
      <c r="X528" s="94" t="str">
        <f>IF(P528="","",SUMIF(Movimento!$D$9:$D$7010,Saldo!P528,Movimento!$G$9:$G$7010))</f>
        <v/>
      </c>
      <c r="Y528" s="94" t="str">
        <f>IF(P528="","",SUMIF(MovSaida!$D$9:$D$7010,Saldo!P528,MovSaida!$F$9:$F$7010))</f>
        <v/>
      </c>
      <c r="Z528" s="94" t="str">
        <f>IFERROR(IF(P528="","",SUMIFS(InvAjust!$G$9:$G$6009,InvAjust!$E$9:$E$6009,Saldo!P528,InvAjust!$C$9:$C$6009,"Add")-SUMIFS(InvAjust!$G$9:$G$6009,InvAjust!$E$9:$E$6009,Saldo!P528,InvAjust!$C$9:$C$6009,"Remove")),"")</f>
        <v/>
      </c>
      <c r="AA528" s="98" t="str">
        <f t="shared" si="144"/>
        <v/>
      </c>
    </row>
    <row r="529" spans="1:27" ht="18.95" customHeight="1" x14ac:dyDescent="0.25">
      <c r="A529" s="82"/>
      <c r="C529" s="89" t="str">
        <f t="shared" si="133"/>
        <v/>
      </c>
      <c r="D529" s="89" t="str">
        <f t="shared" si="134"/>
        <v/>
      </c>
      <c r="E529" s="89" t="str">
        <f t="shared" si="135"/>
        <v/>
      </c>
      <c r="F529" s="89" t="str">
        <f t="shared" si="136"/>
        <v/>
      </c>
      <c r="G529" s="90" t="str">
        <f t="shared" si="137"/>
        <v/>
      </c>
      <c r="H529" s="91" t="str">
        <f t="shared" si="138"/>
        <v/>
      </c>
      <c r="I529" s="91" t="str">
        <f t="shared" si="139"/>
        <v/>
      </c>
      <c r="J529" s="91" t="str">
        <f t="shared" si="140"/>
        <v/>
      </c>
      <c r="K529" s="92" t="str">
        <f t="shared" si="129"/>
        <v/>
      </c>
      <c r="L529" s="92" t="str">
        <f t="shared" si="130"/>
        <v/>
      </c>
      <c r="M529" s="92" t="str">
        <f t="shared" si="131"/>
        <v/>
      </c>
      <c r="N529" s="92" t="str">
        <f t="shared" si="132"/>
        <v/>
      </c>
      <c r="O529" s="76" t="str">
        <f>IF(Cadastro!D529="","",Cadastro!D529)</f>
        <v/>
      </c>
      <c r="P529" s="76" t="str">
        <f>IF(Cadastro!C529="","",Cadastro!C529)</f>
        <v/>
      </c>
      <c r="Q529" s="93" t="str">
        <f t="shared" si="141"/>
        <v/>
      </c>
      <c r="R529" s="94" t="str">
        <f>IF(Cadastro!H529="","",Cadastro!H529)</f>
        <v/>
      </c>
      <c r="S529" s="95" t="str">
        <f t="shared" si="142"/>
        <v/>
      </c>
      <c r="T529" s="96" t="str">
        <f t="shared" si="143"/>
        <v/>
      </c>
      <c r="U529" s="96" t="str">
        <f>IFERROR(IF(P529="","",SUMIF(Movimento!$D$9:$D$7010,Saldo!P529,Movimento!$I$9:$I$7010)+W529)/(V529+X529),"")</f>
        <v/>
      </c>
      <c r="V529" s="94" t="str">
        <f>IFERROR(IF(Cadastro!E529="","",Cadastro!E529),"")</f>
        <v/>
      </c>
      <c r="W529" s="97" t="str">
        <f>IFERROR(IF(Cadastro!I529="","",Cadastro!I529),"")</f>
        <v/>
      </c>
      <c r="X529" s="94" t="str">
        <f>IF(P529="","",SUMIF(Movimento!$D$9:$D$7010,Saldo!P529,Movimento!$G$9:$G$7010))</f>
        <v/>
      </c>
      <c r="Y529" s="94" t="str">
        <f>IF(P529="","",SUMIF(MovSaida!$D$9:$D$7010,Saldo!P529,MovSaida!$F$9:$F$7010))</f>
        <v/>
      </c>
      <c r="Z529" s="94" t="str">
        <f>IFERROR(IF(P529="","",SUMIFS(InvAjust!$G$9:$G$6009,InvAjust!$E$9:$E$6009,Saldo!P529,InvAjust!$C$9:$C$6009,"Add")-SUMIFS(InvAjust!$G$9:$G$6009,InvAjust!$E$9:$E$6009,Saldo!P529,InvAjust!$C$9:$C$6009,"Remove")),"")</f>
        <v/>
      </c>
      <c r="AA529" s="98" t="str">
        <f t="shared" si="144"/>
        <v/>
      </c>
    </row>
    <row r="530" spans="1:27" ht="18.95" customHeight="1" x14ac:dyDescent="0.25">
      <c r="A530" s="82"/>
      <c r="C530" s="89" t="str">
        <f t="shared" si="133"/>
        <v/>
      </c>
      <c r="D530" s="89" t="str">
        <f t="shared" si="134"/>
        <v/>
      </c>
      <c r="E530" s="89" t="str">
        <f t="shared" si="135"/>
        <v/>
      </c>
      <c r="F530" s="89" t="str">
        <f t="shared" si="136"/>
        <v/>
      </c>
      <c r="G530" s="90" t="str">
        <f t="shared" si="137"/>
        <v/>
      </c>
      <c r="H530" s="91" t="str">
        <f t="shared" si="138"/>
        <v/>
      </c>
      <c r="I530" s="91" t="str">
        <f t="shared" si="139"/>
        <v/>
      </c>
      <c r="J530" s="91" t="str">
        <f t="shared" si="140"/>
        <v/>
      </c>
      <c r="K530" s="92" t="str">
        <f t="shared" si="129"/>
        <v/>
      </c>
      <c r="L530" s="92" t="str">
        <f t="shared" si="130"/>
        <v/>
      </c>
      <c r="M530" s="92" t="str">
        <f t="shared" si="131"/>
        <v/>
      </c>
      <c r="N530" s="92" t="str">
        <f t="shared" si="132"/>
        <v/>
      </c>
      <c r="O530" s="76" t="str">
        <f>IF(Cadastro!D530="","",Cadastro!D530)</f>
        <v/>
      </c>
      <c r="P530" s="76" t="str">
        <f>IF(Cadastro!C530="","",Cadastro!C530)</f>
        <v/>
      </c>
      <c r="Q530" s="93" t="str">
        <f t="shared" si="141"/>
        <v/>
      </c>
      <c r="R530" s="94" t="str">
        <f>IF(Cadastro!H530="","",Cadastro!H530)</f>
        <v/>
      </c>
      <c r="S530" s="95" t="str">
        <f t="shared" si="142"/>
        <v/>
      </c>
      <c r="T530" s="96" t="str">
        <f t="shared" si="143"/>
        <v/>
      </c>
      <c r="U530" s="96" t="str">
        <f>IFERROR(IF(P530="","",SUMIF(Movimento!$D$9:$D$7010,Saldo!P530,Movimento!$I$9:$I$7010)+W530)/(V530+X530),"")</f>
        <v/>
      </c>
      <c r="V530" s="94" t="str">
        <f>IFERROR(IF(Cadastro!E530="","",Cadastro!E530),"")</f>
        <v/>
      </c>
      <c r="W530" s="97" t="str">
        <f>IFERROR(IF(Cadastro!I530="","",Cadastro!I530),"")</f>
        <v/>
      </c>
      <c r="X530" s="94" t="str">
        <f>IF(P530="","",SUMIF(Movimento!$D$9:$D$7010,Saldo!P530,Movimento!$G$9:$G$7010))</f>
        <v/>
      </c>
      <c r="Y530" s="94" t="str">
        <f>IF(P530="","",SUMIF(MovSaida!$D$9:$D$7010,Saldo!P530,MovSaida!$F$9:$F$7010))</f>
        <v/>
      </c>
      <c r="Z530" s="94" t="str">
        <f>IFERROR(IF(P530="","",SUMIFS(InvAjust!$G$9:$G$6009,InvAjust!$E$9:$E$6009,Saldo!P530,InvAjust!$C$9:$C$6009,"Add")-SUMIFS(InvAjust!$G$9:$G$6009,InvAjust!$E$9:$E$6009,Saldo!P530,InvAjust!$C$9:$C$6009,"Remove")),"")</f>
        <v/>
      </c>
      <c r="AA530" s="98" t="str">
        <f t="shared" si="144"/>
        <v/>
      </c>
    </row>
    <row r="531" spans="1:27" ht="18.95" customHeight="1" x14ac:dyDescent="0.25">
      <c r="A531" s="82"/>
      <c r="C531" s="89" t="str">
        <f t="shared" si="133"/>
        <v/>
      </c>
      <c r="D531" s="89" t="str">
        <f t="shared" si="134"/>
        <v/>
      </c>
      <c r="E531" s="89" t="str">
        <f t="shared" si="135"/>
        <v/>
      </c>
      <c r="F531" s="89" t="str">
        <f t="shared" si="136"/>
        <v/>
      </c>
      <c r="G531" s="90" t="str">
        <f t="shared" si="137"/>
        <v/>
      </c>
      <c r="H531" s="91" t="str">
        <f t="shared" si="138"/>
        <v/>
      </c>
      <c r="I531" s="91" t="str">
        <f t="shared" si="139"/>
        <v/>
      </c>
      <c r="J531" s="91" t="str">
        <f t="shared" si="140"/>
        <v/>
      </c>
      <c r="K531" s="92" t="str">
        <f t="shared" si="129"/>
        <v/>
      </c>
      <c r="L531" s="92" t="str">
        <f t="shared" si="130"/>
        <v/>
      </c>
      <c r="M531" s="92" t="str">
        <f t="shared" si="131"/>
        <v/>
      </c>
      <c r="N531" s="92" t="str">
        <f t="shared" si="132"/>
        <v/>
      </c>
      <c r="O531" s="76" t="str">
        <f>IF(Cadastro!D531="","",Cadastro!D531)</f>
        <v/>
      </c>
      <c r="P531" s="76" t="str">
        <f>IF(Cadastro!C531="","",Cadastro!C531)</f>
        <v/>
      </c>
      <c r="Q531" s="93" t="str">
        <f t="shared" si="141"/>
        <v/>
      </c>
      <c r="R531" s="94" t="str">
        <f>IF(Cadastro!H531="","",Cadastro!H531)</f>
        <v/>
      </c>
      <c r="S531" s="95" t="str">
        <f t="shared" si="142"/>
        <v/>
      </c>
      <c r="T531" s="96" t="str">
        <f t="shared" si="143"/>
        <v/>
      </c>
      <c r="U531" s="96" t="str">
        <f>IFERROR(IF(P531="","",SUMIF(Movimento!$D$9:$D$7010,Saldo!P531,Movimento!$I$9:$I$7010)+W531)/(V531+X531),"")</f>
        <v/>
      </c>
      <c r="V531" s="94" t="str">
        <f>IFERROR(IF(Cadastro!E531="","",Cadastro!E531),"")</f>
        <v/>
      </c>
      <c r="W531" s="97" t="str">
        <f>IFERROR(IF(Cadastro!I531="","",Cadastro!I531),"")</f>
        <v/>
      </c>
      <c r="X531" s="94" t="str">
        <f>IF(P531="","",SUMIF(Movimento!$D$9:$D$7010,Saldo!P531,Movimento!$G$9:$G$7010))</f>
        <v/>
      </c>
      <c r="Y531" s="94" t="str">
        <f>IF(P531="","",SUMIF(MovSaida!$D$9:$D$7010,Saldo!P531,MovSaida!$F$9:$F$7010))</f>
        <v/>
      </c>
      <c r="Z531" s="94" t="str">
        <f>IFERROR(IF(P531="","",SUMIFS(InvAjust!$G$9:$G$6009,InvAjust!$E$9:$E$6009,Saldo!P531,InvAjust!$C$9:$C$6009,"Add")-SUMIFS(InvAjust!$G$9:$G$6009,InvAjust!$E$9:$E$6009,Saldo!P531,InvAjust!$C$9:$C$6009,"Remove")),"")</f>
        <v/>
      </c>
      <c r="AA531" s="98" t="str">
        <f t="shared" si="144"/>
        <v/>
      </c>
    </row>
    <row r="532" spans="1:27" ht="18.95" customHeight="1" x14ac:dyDescent="0.25">
      <c r="A532" s="82"/>
      <c r="C532" s="89" t="str">
        <f t="shared" si="133"/>
        <v/>
      </c>
      <c r="D532" s="89" t="str">
        <f t="shared" si="134"/>
        <v/>
      </c>
      <c r="E532" s="89" t="str">
        <f t="shared" si="135"/>
        <v/>
      </c>
      <c r="F532" s="89" t="str">
        <f t="shared" si="136"/>
        <v/>
      </c>
      <c r="G532" s="90" t="str">
        <f t="shared" si="137"/>
        <v/>
      </c>
      <c r="H532" s="91" t="str">
        <f t="shared" si="138"/>
        <v/>
      </c>
      <c r="I532" s="91" t="str">
        <f t="shared" si="139"/>
        <v/>
      </c>
      <c r="J532" s="91" t="str">
        <f t="shared" si="140"/>
        <v/>
      </c>
      <c r="K532" s="92" t="str">
        <f t="shared" si="129"/>
        <v/>
      </c>
      <c r="L532" s="92" t="str">
        <f t="shared" si="130"/>
        <v/>
      </c>
      <c r="M532" s="92" t="str">
        <f t="shared" si="131"/>
        <v/>
      </c>
      <c r="N532" s="92" t="str">
        <f t="shared" si="132"/>
        <v/>
      </c>
      <c r="O532" s="76" t="str">
        <f>IF(Cadastro!D532="","",Cadastro!D532)</f>
        <v/>
      </c>
      <c r="P532" s="76" t="str">
        <f>IF(Cadastro!C532="","",Cadastro!C532)</f>
        <v/>
      </c>
      <c r="Q532" s="93" t="str">
        <f t="shared" si="141"/>
        <v/>
      </c>
      <c r="R532" s="94" t="str">
        <f>IF(Cadastro!H532="","",Cadastro!H532)</f>
        <v/>
      </c>
      <c r="S532" s="95" t="str">
        <f t="shared" si="142"/>
        <v/>
      </c>
      <c r="T532" s="96" t="str">
        <f t="shared" si="143"/>
        <v/>
      </c>
      <c r="U532" s="96" t="str">
        <f>IFERROR(IF(P532="","",SUMIF(Movimento!$D$9:$D$7010,Saldo!P532,Movimento!$I$9:$I$7010)+W532)/(V532+X532),"")</f>
        <v/>
      </c>
      <c r="V532" s="94" t="str">
        <f>IFERROR(IF(Cadastro!E532="","",Cadastro!E532),"")</f>
        <v/>
      </c>
      <c r="W532" s="97" t="str">
        <f>IFERROR(IF(Cadastro!I532="","",Cadastro!I532),"")</f>
        <v/>
      </c>
      <c r="X532" s="94" t="str">
        <f>IF(P532="","",SUMIF(Movimento!$D$9:$D$7010,Saldo!P532,Movimento!$G$9:$G$7010))</f>
        <v/>
      </c>
      <c r="Y532" s="94" t="str">
        <f>IF(P532="","",SUMIF(MovSaida!$D$9:$D$7010,Saldo!P532,MovSaida!$F$9:$F$7010))</f>
        <v/>
      </c>
      <c r="Z532" s="94" t="str">
        <f>IFERROR(IF(P532="","",SUMIFS(InvAjust!$G$9:$G$6009,InvAjust!$E$9:$E$6009,Saldo!P532,InvAjust!$C$9:$C$6009,"Add")-SUMIFS(InvAjust!$G$9:$G$6009,InvAjust!$E$9:$E$6009,Saldo!P532,InvAjust!$C$9:$C$6009,"Remove")),"")</f>
        <v/>
      </c>
      <c r="AA532" s="98" t="str">
        <f t="shared" si="144"/>
        <v/>
      </c>
    </row>
    <row r="533" spans="1:27" ht="18.95" customHeight="1" x14ac:dyDescent="0.25">
      <c r="A533" s="82"/>
      <c r="C533" s="89" t="str">
        <f t="shared" si="133"/>
        <v/>
      </c>
      <c r="D533" s="89" t="str">
        <f t="shared" si="134"/>
        <v/>
      </c>
      <c r="E533" s="89" t="str">
        <f t="shared" si="135"/>
        <v/>
      </c>
      <c r="F533" s="89" t="str">
        <f t="shared" si="136"/>
        <v/>
      </c>
      <c r="G533" s="90" t="str">
        <f t="shared" si="137"/>
        <v/>
      </c>
      <c r="H533" s="91" t="str">
        <f t="shared" si="138"/>
        <v/>
      </c>
      <c r="I533" s="91" t="str">
        <f t="shared" si="139"/>
        <v/>
      </c>
      <c r="J533" s="91" t="str">
        <f t="shared" si="140"/>
        <v/>
      </c>
      <c r="K533" s="92" t="str">
        <f t="shared" si="129"/>
        <v/>
      </c>
      <c r="L533" s="92" t="str">
        <f t="shared" si="130"/>
        <v/>
      </c>
      <c r="M533" s="92" t="str">
        <f t="shared" si="131"/>
        <v/>
      </c>
      <c r="N533" s="92" t="str">
        <f t="shared" si="132"/>
        <v/>
      </c>
      <c r="O533" s="76" t="str">
        <f>IF(Cadastro!D533="","",Cadastro!D533)</f>
        <v/>
      </c>
      <c r="P533" s="76" t="str">
        <f>IF(Cadastro!C533="","",Cadastro!C533)</f>
        <v/>
      </c>
      <c r="Q533" s="93" t="str">
        <f t="shared" si="141"/>
        <v/>
      </c>
      <c r="R533" s="94" t="str">
        <f>IF(Cadastro!H533="","",Cadastro!H533)</f>
        <v/>
      </c>
      <c r="S533" s="95" t="str">
        <f t="shared" si="142"/>
        <v/>
      </c>
      <c r="T533" s="96" t="str">
        <f t="shared" si="143"/>
        <v/>
      </c>
      <c r="U533" s="96" t="str">
        <f>IFERROR(IF(P533="","",SUMIF(Movimento!$D$9:$D$7010,Saldo!P533,Movimento!$I$9:$I$7010)+W533)/(V533+X533),"")</f>
        <v/>
      </c>
      <c r="V533" s="94" t="str">
        <f>IFERROR(IF(Cadastro!E533="","",Cadastro!E533),"")</f>
        <v/>
      </c>
      <c r="W533" s="97" t="str">
        <f>IFERROR(IF(Cadastro!I533="","",Cadastro!I533),"")</f>
        <v/>
      </c>
      <c r="X533" s="94" t="str">
        <f>IF(P533="","",SUMIF(Movimento!$D$9:$D$7010,Saldo!P533,Movimento!$G$9:$G$7010))</f>
        <v/>
      </c>
      <c r="Y533" s="94" t="str">
        <f>IF(P533="","",SUMIF(MovSaida!$D$9:$D$7010,Saldo!P533,MovSaida!$F$9:$F$7010))</f>
        <v/>
      </c>
      <c r="Z533" s="94" t="str">
        <f>IFERROR(IF(P533="","",SUMIFS(InvAjust!$G$9:$G$6009,InvAjust!$E$9:$E$6009,Saldo!P533,InvAjust!$C$9:$C$6009,"Add")-SUMIFS(InvAjust!$G$9:$G$6009,InvAjust!$E$9:$E$6009,Saldo!P533,InvAjust!$C$9:$C$6009,"Remove")),"")</f>
        <v/>
      </c>
      <c r="AA533" s="98" t="str">
        <f t="shared" si="144"/>
        <v/>
      </c>
    </row>
    <row r="534" spans="1:27" ht="18.95" customHeight="1" x14ac:dyDescent="0.25">
      <c r="A534" s="82"/>
      <c r="C534" s="89" t="str">
        <f t="shared" si="133"/>
        <v/>
      </c>
      <c r="D534" s="89" t="str">
        <f t="shared" si="134"/>
        <v/>
      </c>
      <c r="E534" s="89" t="str">
        <f t="shared" si="135"/>
        <v/>
      </c>
      <c r="F534" s="89" t="str">
        <f t="shared" si="136"/>
        <v/>
      </c>
      <c r="G534" s="90" t="str">
        <f t="shared" si="137"/>
        <v/>
      </c>
      <c r="H534" s="91" t="str">
        <f t="shared" si="138"/>
        <v/>
      </c>
      <c r="I534" s="91" t="str">
        <f t="shared" si="139"/>
        <v/>
      </c>
      <c r="J534" s="91" t="str">
        <f t="shared" si="140"/>
        <v/>
      </c>
      <c r="K534" s="92" t="str">
        <f t="shared" si="129"/>
        <v/>
      </c>
      <c r="L534" s="92" t="str">
        <f t="shared" si="130"/>
        <v/>
      </c>
      <c r="M534" s="92" t="str">
        <f t="shared" si="131"/>
        <v/>
      </c>
      <c r="N534" s="92" t="str">
        <f t="shared" si="132"/>
        <v/>
      </c>
      <c r="O534" s="76" t="str">
        <f>IF(Cadastro!D534="","",Cadastro!D534)</f>
        <v/>
      </c>
      <c r="P534" s="76" t="str">
        <f>IF(Cadastro!C534="","",Cadastro!C534)</f>
        <v/>
      </c>
      <c r="Q534" s="93" t="str">
        <f t="shared" si="141"/>
        <v/>
      </c>
      <c r="R534" s="94" t="str">
        <f>IF(Cadastro!H534="","",Cadastro!H534)</f>
        <v/>
      </c>
      <c r="S534" s="95" t="str">
        <f t="shared" si="142"/>
        <v/>
      </c>
      <c r="T534" s="96" t="str">
        <f t="shared" si="143"/>
        <v/>
      </c>
      <c r="U534" s="96" t="str">
        <f>IFERROR(IF(P534="","",SUMIF(Movimento!$D$9:$D$7010,Saldo!P534,Movimento!$I$9:$I$7010)+W534)/(V534+X534),"")</f>
        <v/>
      </c>
      <c r="V534" s="94" t="str">
        <f>IFERROR(IF(Cadastro!E534="","",Cadastro!E534),"")</f>
        <v/>
      </c>
      <c r="W534" s="97" t="str">
        <f>IFERROR(IF(Cadastro!I534="","",Cadastro!I534),"")</f>
        <v/>
      </c>
      <c r="X534" s="94" t="str">
        <f>IF(P534="","",SUMIF(Movimento!$D$9:$D$7010,Saldo!P534,Movimento!$G$9:$G$7010))</f>
        <v/>
      </c>
      <c r="Y534" s="94" t="str">
        <f>IF(P534="","",SUMIF(MovSaida!$D$9:$D$7010,Saldo!P534,MovSaida!$F$9:$F$7010))</f>
        <v/>
      </c>
      <c r="Z534" s="94" t="str">
        <f>IFERROR(IF(P534="","",SUMIFS(InvAjust!$G$9:$G$6009,InvAjust!$E$9:$E$6009,Saldo!P534,InvAjust!$C$9:$C$6009,"Add")-SUMIFS(InvAjust!$G$9:$G$6009,InvAjust!$E$9:$E$6009,Saldo!P534,InvAjust!$C$9:$C$6009,"Remove")),"")</f>
        <v/>
      </c>
      <c r="AA534" s="98" t="str">
        <f t="shared" si="144"/>
        <v/>
      </c>
    </row>
    <row r="535" spans="1:27" ht="18.95" customHeight="1" x14ac:dyDescent="0.25">
      <c r="A535" s="82"/>
      <c r="C535" s="89" t="str">
        <f t="shared" si="133"/>
        <v/>
      </c>
      <c r="D535" s="89" t="str">
        <f t="shared" si="134"/>
        <v/>
      </c>
      <c r="E535" s="89" t="str">
        <f t="shared" si="135"/>
        <v/>
      </c>
      <c r="F535" s="89" t="str">
        <f t="shared" si="136"/>
        <v/>
      </c>
      <c r="G535" s="90" t="str">
        <f t="shared" si="137"/>
        <v/>
      </c>
      <c r="H535" s="91" t="str">
        <f t="shared" si="138"/>
        <v/>
      </c>
      <c r="I535" s="91" t="str">
        <f t="shared" si="139"/>
        <v/>
      </c>
      <c r="J535" s="91" t="str">
        <f t="shared" si="140"/>
        <v/>
      </c>
      <c r="K535" s="92" t="str">
        <f t="shared" si="129"/>
        <v/>
      </c>
      <c r="L535" s="92" t="str">
        <f t="shared" si="130"/>
        <v/>
      </c>
      <c r="M535" s="92" t="str">
        <f t="shared" si="131"/>
        <v/>
      </c>
      <c r="N535" s="92" t="str">
        <f t="shared" si="132"/>
        <v/>
      </c>
      <c r="O535" s="76" t="str">
        <f>IF(Cadastro!D535="","",Cadastro!D535)</f>
        <v/>
      </c>
      <c r="P535" s="76" t="str">
        <f>IF(Cadastro!C535="","",Cadastro!C535)</f>
        <v/>
      </c>
      <c r="Q535" s="93" t="str">
        <f t="shared" si="141"/>
        <v/>
      </c>
      <c r="R535" s="94" t="str">
        <f>IF(Cadastro!H535="","",Cadastro!H535)</f>
        <v/>
      </c>
      <c r="S535" s="95" t="str">
        <f t="shared" si="142"/>
        <v/>
      </c>
      <c r="T535" s="96" t="str">
        <f t="shared" si="143"/>
        <v/>
      </c>
      <c r="U535" s="96" t="str">
        <f>IFERROR(IF(P535="","",SUMIF(Movimento!$D$9:$D$7010,Saldo!P535,Movimento!$I$9:$I$7010)+W535)/(V535+X535),"")</f>
        <v/>
      </c>
      <c r="V535" s="94" t="str">
        <f>IFERROR(IF(Cadastro!E535="","",Cadastro!E535),"")</f>
        <v/>
      </c>
      <c r="W535" s="97" t="str">
        <f>IFERROR(IF(Cadastro!I535="","",Cadastro!I535),"")</f>
        <v/>
      </c>
      <c r="X535" s="94" t="str">
        <f>IF(P535="","",SUMIF(Movimento!$D$9:$D$7010,Saldo!P535,Movimento!$G$9:$G$7010))</f>
        <v/>
      </c>
      <c r="Y535" s="94" t="str">
        <f>IF(P535="","",SUMIF(MovSaida!$D$9:$D$7010,Saldo!P535,MovSaida!$F$9:$F$7010))</f>
        <v/>
      </c>
      <c r="Z535" s="94" t="str">
        <f>IFERROR(IF(P535="","",SUMIFS(InvAjust!$G$9:$G$6009,InvAjust!$E$9:$E$6009,Saldo!P535,InvAjust!$C$9:$C$6009,"Add")-SUMIFS(InvAjust!$G$9:$G$6009,InvAjust!$E$9:$E$6009,Saldo!P535,InvAjust!$C$9:$C$6009,"Remove")),"")</f>
        <v/>
      </c>
      <c r="AA535" s="98" t="str">
        <f t="shared" si="144"/>
        <v/>
      </c>
    </row>
    <row r="536" spans="1:27" ht="18.95" customHeight="1" x14ac:dyDescent="0.25">
      <c r="A536" s="82"/>
      <c r="C536" s="89" t="str">
        <f t="shared" si="133"/>
        <v/>
      </c>
      <c r="D536" s="89" t="str">
        <f t="shared" si="134"/>
        <v/>
      </c>
      <c r="E536" s="89" t="str">
        <f t="shared" si="135"/>
        <v/>
      </c>
      <c r="F536" s="89" t="str">
        <f t="shared" si="136"/>
        <v/>
      </c>
      <c r="G536" s="90" t="str">
        <f t="shared" si="137"/>
        <v/>
      </c>
      <c r="H536" s="91" t="str">
        <f t="shared" si="138"/>
        <v/>
      </c>
      <c r="I536" s="91" t="str">
        <f t="shared" si="139"/>
        <v/>
      </c>
      <c r="J536" s="91" t="str">
        <f t="shared" si="140"/>
        <v/>
      </c>
      <c r="K536" s="92" t="str">
        <f t="shared" si="129"/>
        <v/>
      </c>
      <c r="L536" s="92" t="str">
        <f t="shared" si="130"/>
        <v/>
      </c>
      <c r="M536" s="92" t="str">
        <f t="shared" si="131"/>
        <v/>
      </c>
      <c r="N536" s="92" t="str">
        <f t="shared" si="132"/>
        <v/>
      </c>
      <c r="O536" s="76" t="str">
        <f>IF(Cadastro!D536="","",Cadastro!D536)</f>
        <v/>
      </c>
      <c r="P536" s="76" t="str">
        <f>IF(Cadastro!C536="","",Cadastro!C536)</f>
        <v/>
      </c>
      <c r="Q536" s="93" t="str">
        <f t="shared" si="141"/>
        <v/>
      </c>
      <c r="R536" s="94" t="str">
        <f>IF(Cadastro!H536="","",Cadastro!H536)</f>
        <v/>
      </c>
      <c r="S536" s="95" t="str">
        <f t="shared" si="142"/>
        <v/>
      </c>
      <c r="T536" s="96" t="str">
        <f t="shared" si="143"/>
        <v/>
      </c>
      <c r="U536" s="96" t="str">
        <f>IFERROR(IF(P536="","",SUMIF(Movimento!$D$9:$D$7010,Saldo!P536,Movimento!$I$9:$I$7010)+W536)/(V536+X536),"")</f>
        <v/>
      </c>
      <c r="V536" s="94" t="str">
        <f>IFERROR(IF(Cadastro!E536="","",Cadastro!E536),"")</f>
        <v/>
      </c>
      <c r="W536" s="97" t="str">
        <f>IFERROR(IF(Cadastro!I536="","",Cadastro!I536),"")</f>
        <v/>
      </c>
      <c r="X536" s="94" t="str">
        <f>IF(P536="","",SUMIF(Movimento!$D$9:$D$7010,Saldo!P536,Movimento!$G$9:$G$7010))</f>
        <v/>
      </c>
      <c r="Y536" s="94" t="str">
        <f>IF(P536="","",SUMIF(MovSaida!$D$9:$D$7010,Saldo!P536,MovSaida!$F$9:$F$7010))</f>
        <v/>
      </c>
      <c r="Z536" s="94" t="str">
        <f>IFERROR(IF(P536="","",SUMIFS(InvAjust!$G$9:$G$6009,InvAjust!$E$9:$E$6009,Saldo!P536,InvAjust!$C$9:$C$6009,"Add")-SUMIFS(InvAjust!$G$9:$G$6009,InvAjust!$E$9:$E$6009,Saldo!P536,InvAjust!$C$9:$C$6009,"Remove")),"")</f>
        <v/>
      </c>
      <c r="AA536" s="98" t="str">
        <f t="shared" si="144"/>
        <v/>
      </c>
    </row>
    <row r="537" spans="1:27" ht="18.95" customHeight="1" x14ac:dyDescent="0.25">
      <c r="A537" s="82"/>
      <c r="C537" s="89" t="str">
        <f t="shared" si="133"/>
        <v/>
      </c>
      <c r="D537" s="89" t="str">
        <f t="shared" si="134"/>
        <v/>
      </c>
      <c r="E537" s="89" t="str">
        <f t="shared" si="135"/>
        <v/>
      </c>
      <c r="F537" s="89" t="str">
        <f t="shared" si="136"/>
        <v/>
      </c>
      <c r="G537" s="90" t="str">
        <f t="shared" si="137"/>
        <v/>
      </c>
      <c r="H537" s="91" t="str">
        <f t="shared" si="138"/>
        <v/>
      </c>
      <c r="I537" s="91" t="str">
        <f t="shared" si="139"/>
        <v/>
      </c>
      <c r="J537" s="91" t="str">
        <f t="shared" si="140"/>
        <v/>
      </c>
      <c r="K537" s="92" t="str">
        <f t="shared" si="129"/>
        <v/>
      </c>
      <c r="L537" s="92" t="str">
        <f t="shared" si="130"/>
        <v/>
      </c>
      <c r="M537" s="92" t="str">
        <f t="shared" si="131"/>
        <v/>
      </c>
      <c r="N537" s="92" t="str">
        <f t="shared" si="132"/>
        <v/>
      </c>
      <c r="O537" s="76" t="str">
        <f>IF(Cadastro!D537="","",Cadastro!D537)</f>
        <v/>
      </c>
      <c r="P537" s="76" t="str">
        <f>IF(Cadastro!C537="","",Cadastro!C537)</f>
        <v/>
      </c>
      <c r="Q537" s="93" t="str">
        <f t="shared" si="141"/>
        <v/>
      </c>
      <c r="R537" s="94" t="str">
        <f>IF(Cadastro!H537="","",Cadastro!H537)</f>
        <v/>
      </c>
      <c r="S537" s="95" t="str">
        <f t="shared" si="142"/>
        <v/>
      </c>
      <c r="T537" s="96" t="str">
        <f t="shared" si="143"/>
        <v/>
      </c>
      <c r="U537" s="96" t="str">
        <f>IFERROR(IF(P537="","",SUMIF(Movimento!$D$9:$D$7010,Saldo!P537,Movimento!$I$9:$I$7010)+W537)/(V537+X537),"")</f>
        <v/>
      </c>
      <c r="V537" s="94" t="str">
        <f>IFERROR(IF(Cadastro!E537="","",Cadastro!E537),"")</f>
        <v/>
      </c>
      <c r="W537" s="97" t="str">
        <f>IFERROR(IF(Cadastro!I537="","",Cadastro!I537),"")</f>
        <v/>
      </c>
      <c r="X537" s="94" t="str">
        <f>IF(P537="","",SUMIF(Movimento!$D$9:$D$7010,Saldo!P537,Movimento!$G$9:$G$7010))</f>
        <v/>
      </c>
      <c r="Y537" s="94" t="str">
        <f>IF(P537="","",SUMIF(MovSaida!$D$9:$D$7010,Saldo!P537,MovSaida!$F$9:$F$7010))</f>
        <v/>
      </c>
      <c r="Z537" s="94" t="str">
        <f>IFERROR(IF(P537="","",SUMIFS(InvAjust!$G$9:$G$6009,InvAjust!$E$9:$E$6009,Saldo!P537,InvAjust!$C$9:$C$6009,"Add")-SUMIFS(InvAjust!$G$9:$G$6009,InvAjust!$E$9:$E$6009,Saldo!P537,InvAjust!$C$9:$C$6009,"Remove")),"")</f>
        <v/>
      </c>
      <c r="AA537" s="98" t="str">
        <f t="shared" si="144"/>
        <v/>
      </c>
    </row>
    <row r="538" spans="1:27" ht="18.95" customHeight="1" x14ac:dyDescent="0.25">
      <c r="A538" s="82"/>
      <c r="C538" s="89" t="str">
        <f t="shared" si="133"/>
        <v/>
      </c>
      <c r="D538" s="89" t="str">
        <f t="shared" si="134"/>
        <v/>
      </c>
      <c r="E538" s="89" t="str">
        <f t="shared" si="135"/>
        <v/>
      </c>
      <c r="F538" s="89" t="str">
        <f t="shared" si="136"/>
        <v/>
      </c>
      <c r="G538" s="90" t="str">
        <f t="shared" si="137"/>
        <v/>
      </c>
      <c r="H538" s="91" t="str">
        <f t="shared" si="138"/>
        <v/>
      </c>
      <c r="I538" s="91" t="str">
        <f t="shared" si="139"/>
        <v/>
      </c>
      <c r="J538" s="91" t="str">
        <f t="shared" si="140"/>
        <v/>
      </c>
      <c r="K538" s="92" t="str">
        <f t="shared" si="129"/>
        <v/>
      </c>
      <c r="L538" s="92" t="str">
        <f t="shared" si="130"/>
        <v/>
      </c>
      <c r="M538" s="92" t="str">
        <f t="shared" si="131"/>
        <v/>
      </c>
      <c r="N538" s="92" t="str">
        <f t="shared" si="132"/>
        <v/>
      </c>
      <c r="O538" s="76" t="str">
        <f>IF(Cadastro!D538="","",Cadastro!D538)</f>
        <v/>
      </c>
      <c r="P538" s="76" t="str">
        <f>IF(Cadastro!C538="","",Cadastro!C538)</f>
        <v/>
      </c>
      <c r="Q538" s="93" t="str">
        <f t="shared" si="141"/>
        <v/>
      </c>
      <c r="R538" s="94" t="str">
        <f>IF(Cadastro!H538="","",Cadastro!H538)</f>
        <v/>
      </c>
      <c r="S538" s="95" t="str">
        <f t="shared" si="142"/>
        <v/>
      </c>
      <c r="T538" s="96" t="str">
        <f t="shared" si="143"/>
        <v/>
      </c>
      <c r="U538" s="96" t="str">
        <f>IFERROR(IF(P538="","",SUMIF(Movimento!$D$9:$D$7010,Saldo!P538,Movimento!$I$9:$I$7010)+W538)/(V538+X538),"")</f>
        <v/>
      </c>
      <c r="V538" s="94" t="str">
        <f>IFERROR(IF(Cadastro!E538="","",Cadastro!E538),"")</f>
        <v/>
      </c>
      <c r="W538" s="97" t="str">
        <f>IFERROR(IF(Cadastro!I538="","",Cadastro!I538),"")</f>
        <v/>
      </c>
      <c r="X538" s="94" t="str">
        <f>IF(P538="","",SUMIF(Movimento!$D$9:$D$7010,Saldo!P538,Movimento!$G$9:$G$7010))</f>
        <v/>
      </c>
      <c r="Y538" s="94" t="str">
        <f>IF(P538="","",SUMIF(MovSaida!$D$9:$D$7010,Saldo!P538,MovSaida!$F$9:$F$7010))</f>
        <v/>
      </c>
      <c r="Z538" s="94" t="str">
        <f>IFERROR(IF(P538="","",SUMIFS(InvAjust!$G$9:$G$6009,InvAjust!$E$9:$E$6009,Saldo!P538,InvAjust!$C$9:$C$6009,"Add")-SUMIFS(InvAjust!$G$9:$G$6009,InvAjust!$E$9:$E$6009,Saldo!P538,InvAjust!$C$9:$C$6009,"Remove")),"")</f>
        <v/>
      </c>
      <c r="AA538" s="98" t="str">
        <f t="shared" si="144"/>
        <v/>
      </c>
    </row>
    <row r="539" spans="1:27" ht="18.95" customHeight="1" x14ac:dyDescent="0.25">
      <c r="A539" s="82"/>
      <c r="C539" s="89" t="str">
        <f t="shared" si="133"/>
        <v/>
      </c>
      <c r="D539" s="89" t="str">
        <f t="shared" si="134"/>
        <v/>
      </c>
      <c r="E539" s="89" t="str">
        <f t="shared" si="135"/>
        <v/>
      </c>
      <c r="F539" s="89" t="str">
        <f t="shared" si="136"/>
        <v/>
      </c>
      <c r="G539" s="90" t="str">
        <f t="shared" si="137"/>
        <v/>
      </c>
      <c r="H539" s="91" t="str">
        <f t="shared" si="138"/>
        <v/>
      </c>
      <c r="I539" s="91" t="str">
        <f t="shared" si="139"/>
        <v/>
      </c>
      <c r="J539" s="91" t="str">
        <f t="shared" si="140"/>
        <v/>
      </c>
      <c r="K539" s="92" t="str">
        <f t="shared" si="129"/>
        <v/>
      </c>
      <c r="L539" s="92" t="str">
        <f t="shared" si="130"/>
        <v/>
      </c>
      <c r="M539" s="92" t="str">
        <f t="shared" si="131"/>
        <v/>
      </c>
      <c r="N539" s="92" t="str">
        <f t="shared" si="132"/>
        <v/>
      </c>
      <c r="O539" s="76" t="str">
        <f>IF(Cadastro!D539="","",Cadastro!D539)</f>
        <v/>
      </c>
      <c r="P539" s="76" t="str">
        <f>IF(Cadastro!C539="","",Cadastro!C539)</f>
        <v/>
      </c>
      <c r="Q539" s="93" t="str">
        <f t="shared" si="141"/>
        <v/>
      </c>
      <c r="R539" s="94" t="str">
        <f>IF(Cadastro!H539="","",Cadastro!H539)</f>
        <v/>
      </c>
      <c r="S539" s="95" t="str">
        <f t="shared" si="142"/>
        <v/>
      </c>
      <c r="T539" s="96" t="str">
        <f t="shared" si="143"/>
        <v/>
      </c>
      <c r="U539" s="96" t="str">
        <f>IFERROR(IF(P539="","",SUMIF(Movimento!$D$9:$D$7010,Saldo!P539,Movimento!$I$9:$I$7010)+W539)/(V539+X539),"")</f>
        <v/>
      </c>
      <c r="V539" s="94" t="str">
        <f>IFERROR(IF(Cadastro!E539="","",Cadastro!E539),"")</f>
        <v/>
      </c>
      <c r="W539" s="97" t="str">
        <f>IFERROR(IF(Cadastro!I539="","",Cadastro!I539),"")</f>
        <v/>
      </c>
      <c r="X539" s="94" t="str">
        <f>IF(P539="","",SUMIF(Movimento!$D$9:$D$7010,Saldo!P539,Movimento!$G$9:$G$7010))</f>
        <v/>
      </c>
      <c r="Y539" s="94" t="str">
        <f>IF(P539="","",SUMIF(MovSaida!$D$9:$D$7010,Saldo!P539,MovSaida!$F$9:$F$7010))</f>
        <v/>
      </c>
      <c r="Z539" s="94" t="str">
        <f>IFERROR(IF(P539="","",SUMIFS(InvAjust!$G$9:$G$6009,InvAjust!$E$9:$E$6009,Saldo!P539,InvAjust!$C$9:$C$6009,"Add")-SUMIFS(InvAjust!$G$9:$G$6009,InvAjust!$E$9:$E$6009,Saldo!P539,InvAjust!$C$9:$C$6009,"Remove")),"")</f>
        <v/>
      </c>
      <c r="AA539" s="98" t="str">
        <f t="shared" si="144"/>
        <v/>
      </c>
    </row>
    <row r="540" spans="1:27" ht="18.95" customHeight="1" x14ac:dyDescent="0.25">
      <c r="A540" s="82"/>
      <c r="C540" s="89" t="str">
        <f t="shared" si="133"/>
        <v/>
      </c>
      <c r="D540" s="89" t="str">
        <f t="shared" si="134"/>
        <v/>
      </c>
      <c r="E540" s="89" t="str">
        <f t="shared" si="135"/>
        <v/>
      </c>
      <c r="F540" s="89" t="str">
        <f t="shared" si="136"/>
        <v/>
      </c>
      <c r="G540" s="90" t="str">
        <f t="shared" si="137"/>
        <v/>
      </c>
      <c r="H540" s="91" t="str">
        <f t="shared" si="138"/>
        <v/>
      </c>
      <c r="I540" s="91" t="str">
        <f t="shared" si="139"/>
        <v/>
      </c>
      <c r="J540" s="91" t="str">
        <f t="shared" si="140"/>
        <v/>
      </c>
      <c r="K540" s="92" t="str">
        <f t="shared" si="129"/>
        <v/>
      </c>
      <c r="L540" s="92" t="str">
        <f t="shared" si="130"/>
        <v/>
      </c>
      <c r="M540" s="92" t="str">
        <f t="shared" si="131"/>
        <v/>
      </c>
      <c r="N540" s="92" t="str">
        <f t="shared" si="132"/>
        <v/>
      </c>
      <c r="O540" s="76" t="str">
        <f>IF(Cadastro!D540="","",Cadastro!D540)</f>
        <v/>
      </c>
      <c r="P540" s="76" t="str">
        <f>IF(Cadastro!C540="","",Cadastro!C540)</f>
        <v/>
      </c>
      <c r="Q540" s="93" t="str">
        <f t="shared" si="141"/>
        <v/>
      </c>
      <c r="R540" s="94" t="str">
        <f>IF(Cadastro!H540="","",Cadastro!H540)</f>
        <v/>
      </c>
      <c r="S540" s="95" t="str">
        <f t="shared" si="142"/>
        <v/>
      </c>
      <c r="T540" s="96" t="str">
        <f t="shared" si="143"/>
        <v/>
      </c>
      <c r="U540" s="96" t="str">
        <f>IFERROR(IF(P540="","",SUMIF(Movimento!$D$9:$D$7010,Saldo!P540,Movimento!$I$9:$I$7010)+W540)/(V540+X540),"")</f>
        <v/>
      </c>
      <c r="V540" s="94" t="str">
        <f>IFERROR(IF(Cadastro!E540="","",Cadastro!E540),"")</f>
        <v/>
      </c>
      <c r="W540" s="97" t="str">
        <f>IFERROR(IF(Cadastro!I540="","",Cadastro!I540),"")</f>
        <v/>
      </c>
      <c r="X540" s="94" t="str">
        <f>IF(P540="","",SUMIF(Movimento!$D$9:$D$7010,Saldo!P540,Movimento!$G$9:$G$7010))</f>
        <v/>
      </c>
      <c r="Y540" s="94" t="str">
        <f>IF(P540="","",SUMIF(MovSaida!$D$9:$D$7010,Saldo!P540,MovSaida!$F$9:$F$7010))</f>
        <v/>
      </c>
      <c r="Z540" s="94" t="str">
        <f>IFERROR(IF(P540="","",SUMIFS(InvAjust!$G$9:$G$6009,InvAjust!$E$9:$E$6009,Saldo!P540,InvAjust!$C$9:$C$6009,"Add")-SUMIFS(InvAjust!$G$9:$G$6009,InvAjust!$E$9:$E$6009,Saldo!P540,InvAjust!$C$9:$C$6009,"Remove")),"")</f>
        <v/>
      </c>
      <c r="AA540" s="98" t="str">
        <f t="shared" si="144"/>
        <v/>
      </c>
    </row>
    <row r="541" spans="1:27" ht="18.95" customHeight="1" x14ac:dyDescent="0.25">
      <c r="A541" s="82"/>
      <c r="C541" s="89" t="str">
        <f t="shared" si="133"/>
        <v/>
      </c>
      <c r="D541" s="89" t="str">
        <f t="shared" si="134"/>
        <v/>
      </c>
      <c r="E541" s="89" t="str">
        <f t="shared" si="135"/>
        <v/>
      </c>
      <c r="F541" s="89" t="str">
        <f t="shared" si="136"/>
        <v/>
      </c>
      <c r="G541" s="90" t="str">
        <f t="shared" si="137"/>
        <v/>
      </c>
      <c r="H541" s="91" t="str">
        <f t="shared" si="138"/>
        <v/>
      </c>
      <c r="I541" s="91" t="str">
        <f t="shared" si="139"/>
        <v/>
      </c>
      <c r="J541" s="91" t="str">
        <f t="shared" si="140"/>
        <v/>
      </c>
      <c r="K541" s="92" t="str">
        <f t="shared" si="129"/>
        <v/>
      </c>
      <c r="L541" s="92" t="str">
        <f t="shared" si="130"/>
        <v/>
      </c>
      <c r="M541" s="92" t="str">
        <f t="shared" si="131"/>
        <v/>
      </c>
      <c r="N541" s="92" t="str">
        <f t="shared" si="132"/>
        <v/>
      </c>
      <c r="O541" s="76" t="str">
        <f>IF(Cadastro!D541="","",Cadastro!D541)</f>
        <v/>
      </c>
      <c r="P541" s="76" t="str">
        <f>IF(Cadastro!C541="","",Cadastro!C541)</f>
        <v/>
      </c>
      <c r="Q541" s="93" t="str">
        <f t="shared" si="141"/>
        <v/>
      </c>
      <c r="R541" s="94" t="str">
        <f>IF(Cadastro!H541="","",Cadastro!H541)</f>
        <v/>
      </c>
      <c r="S541" s="95" t="str">
        <f t="shared" si="142"/>
        <v/>
      </c>
      <c r="T541" s="96" t="str">
        <f t="shared" si="143"/>
        <v/>
      </c>
      <c r="U541" s="96" t="str">
        <f>IFERROR(IF(P541="","",SUMIF(Movimento!$D$9:$D$7010,Saldo!P541,Movimento!$I$9:$I$7010)+W541)/(V541+X541),"")</f>
        <v/>
      </c>
      <c r="V541" s="94" t="str">
        <f>IFERROR(IF(Cadastro!E541="","",Cadastro!E541),"")</f>
        <v/>
      </c>
      <c r="W541" s="97" t="str">
        <f>IFERROR(IF(Cadastro!I541="","",Cadastro!I541),"")</f>
        <v/>
      </c>
      <c r="X541" s="94" t="str">
        <f>IF(P541="","",SUMIF(Movimento!$D$9:$D$7010,Saldo!P541,Movimento!$G$9:$G$7010))</f>
        <v/>
      </c>
      <c r="Y541" s="94" t="str">
        <f>IF(P541="","",SUMIF(MovSaida!$D$9:$D$7010,Saldo!P541,MovSaida!$F$9:$F$7010))</f>
        <v/>
      </c>
      <c r="Z541" s="94" t="str">
        <f>IFERROR(IF(P541="","",SUMIFS(InvAjust!$G$9:$G$6009,InvAjust!$E$9:$E$6009,Saldo!P541,InvAjust!$C$9:$C$6009,"Add")-SUMIFS(InvAjust!$G$9:$G$6009,InvAjust!$E$9:$E$6009,Saldo!P541,InvAjust!$C$9:$C$6009,"Remove")),"")</f>
        <v/>
      </c>
      <c r="AA541" s="98" t="str">
        <f t="shared" si="144"/>
        <v/>
      </c>
    </row>
    <row r="542" spans="1:27" ht="18.95" customHeight="1" x14ac:dyDescent="0.25">
      <c r="A542" s="82"/>
      <c r="C542" s="89" t="str">
        <f t="shared" si="133"/>
        <v/>
      </c>
      <c r="D542" s="89" t="str">
        <f t="shared" si="134"/>
        <v/>
      </c>
      <c r="E542" s="89" t="str">
        <f t="shared" si="135"/>
        <v/>
      </c>
      <c r="F542" s="89" t="str">
        <f t="shared" si="136"/>
        <v/>
      </c>
      <c r="G542" s="90" t="str">
        <f t="shared" si="137"/>
        <v/>
      </c>
      <c r="H542" s="91" t="str">
        <f t="shared" si="138"/>
        <v/>
      </c>
      <c r="I542" s="91" t="str">
        <f t="shared" si="139"/>
        <v/>
      </c>
      <c r="J542" s="91" t="str">
        <f t="shared" si="140"/>
        <v/>
      </c>
      <c r="K542" s="92" t="str">
        <f t="shared" si="129"/>
        <v/>
      </c>
      <c r="L542" s="92" t="str">
        <f t="shared" si="130"/>
        <v/>
      </c>
      <c r="M542" s="92" t="str">
        <f t="shared" si="131"/>
        <v/>
      </c>
      <c r="N542" s="92" t="str">
        <f t="shared" si="132"/>
        <v/>
      </c>
      <c r="O542" s="76" t="str">
        <f>IF(Cadastro!D542="","",Cadastro!D542)</f>
        <v/>
      </c>
      <c r="P542" s="76" t="str">
        <f>IF(Cadastro!C542="","",Cadastro!C542)</f>
        <v/>
      </c>
      <c r="Q542" s="93" t="str">
        <f t="shared" si="141"/>
        <v/>
      </c>
      <c r="R542" s="94" t="str">
        <f>IF(Cadastro!H542="","",Cadastro!H542)</f>
        <v/>
      </c>
      <c r="S542" s="95" t="str">
        <f t="shared" si="142"/>
        <v/>
      </c>
      <c r="T542" s="96" t="str">
        <f t="shared" si="143"/>
        <v/>
      </c>
      <c r="U542" s="96" t="str">
        <f>IFERROR(IF(P542="","",SUMIF(Movimento!$D$9:$D$7010,Saldo!P542,Movimento!$I$9:$I$7010)+W542)/(V542+X542),"")</f>
        <v/>
      </c>
      <c r="V542" s="94" t="str">
        <f>IFERROR(IF(Cadastro!E542="","",Cadastro!E542),"")</f>
        <v/>
      </c>
      <c r="W542" s="97" t="str">
        <f>IFERROR(IF(Cadastro!I542="","",Cadastro!I542),"")</f>
        <v/>
      </c>
      <c r="X542" s="94" t="str">
        <f>IF(P542="","",SUMIF(Movimento!$D$9:$D$7010,Saldo!P542,Movimento!$G$9:$G$7010))</f>
        <v/>
      </c>
      <c r="Y542" s="94" t="str">
        <f>IF(P542="","",SUMIF(MovSaida!$D$9:$D$7010,Saldo!P542,MovSaida!$F$9:$F$7010))</f>
        <v/>
      </c>
      <c r="Z542" s="94" t="str">
        <f>IFERROR(IF(P542="","",SUMIFS(InvAjust!$G$9:$G$6009,InvAjust!$E$9:$E$6009,Saldo!P542,InvAjust!$C$9:$C$6009,"Add")-SUMIFS(InvAjust!$G$9:$G$6009,InvAjust!$E$9:$E$6009,Saldo!P542,InvAjust!$C$9:$C$6009,"Remove")),"")</f>
        <v/>
      </c>
      <c r="AA542" s="98" t="str">
        <f t="shared" si="144"/>
        <v/>
      </c>
    </row>
    <row r="543" spans="1:27" ht="18.95" customHeight="1" x14ac:dyDescent="0.25">
      <c r="A543" s="82"/>
      <c r="C543" s="89" t="str">
        <f t="shared" si="133"/>
        <v/>
      </c>
      <c r="D543" s="89" t="str">
        <f t="shared" si="134"/>
        <v/>
      </c>
      <c r="E543" s="89" t="str">
        <f t="shared" si="135"/>
        <v/>
      </c>
      <c r="F543" s="89" t="str">
        <f t="shared" si="136"/>
        <v/>
      </c>
      <c r="G543" s="90" t="str">
        <f t="shared" si="137"/>
        <v/>
      </c>
      <c r="H543" s="91" t="str">
        <f t="shared" si="138"/>
        <v/>
      </c>
      <c r="I543" s="91" t="str">
        <f t="shared" si="139"/>
        <v/>
      </c>
      <c r="J543" s="91" t="str">
        <f t="shared" si="140"/>
        <v/>
      </c>
      <c r="K543" s="92" t="str">
        <f t="shared" si="129"/>
        <v/>
      </c>
      <c r="L543" s="92" t="str">
        <f t="shared" si="130"/>
        <v/>
      </c>
      <c r="M543" s="92" t="str">
        <f t="shared" si="131"/>
        <v/>
      </c>
      <c r="N543" s="92" t="str">
        <f t="shared" si="132"/>
        <v/>
      </c>
      <c r="O543" s="76" t="str">
        <f>IF(Cadastro!D543="","",Cadastro!D543)</f>
        <v/>
      </c>
      <c r="P543" s="76" t="str">
        <f>IF(Cadastro!C543="","",Cadastro!C543)</f>
        <v/>
      </c>
      <c r="Q543" s="93" t="str">
        <f t="shared" si="141"/>
        <v/>
      </c>
      <c r="R543" s="94" t="str">
        <f>IF(Cadastro!H543="","",Cadastro!H543)</f>
        <v/>
      </c>
      <c r="S543" s="95" t="str">
        <f t="shared" si="142"/>
        <v/>
      </c>
      <c r="T543" s="96" t="str">
        <f t="shared" si="143"/>
        <v/>
      </c>
      <c r="U543" s="96" t="str">
        <f>IFERROR(IF(P543="","",SUMIF(Movimento!$D$9:$D$7010,Saldo!P543,Movimento!$I$9:$I$7010)+W543)/(V543+X543),"")</f>
        <v/>
      </c>
      <c r="V543" s="94" t="str">
        <f>IFERROR(IF(Cadastro!E543="","",Cadastro!E543),"")</f>
        <v/>
      </c>
      <c r="W543" s="97" t="str">
        <f>IFERROR(IF(Cadastro!I543="","",Cadastro!I543),"")</f>
        <v/>
      </c>
      <c r="X543" s="94" t="str">
        <f>IF(P543="","",SUMIF(Movimento!$D$9:$D$7010,Saldo!P543,Movimento!$G$9:$G$7010))</f>
        <v/>
      </c>
      <c r="Y543" s="94" t="str">
        <f>IF(P543="","",SUMIF(MovSaida!$D$9:$D$7010,Saldo!P543,MovSaida!$F$9:$F$7010))</f>
        <v/>
      </c>
      <c r="Z543" s="94" t="str">
        <f>IFERROR(IF(P543="","",SUMIFS(InvAjust!$G$9:$G$6009,InvAjust!$E$9:$E$6009,Saldo!P543,InvAjust!$C$9:$C$6009,"Add")-SUMIFS(InvAjust!$G$9:$G$6009,InvAjust!$E$9:$E$6009,Saldo!P543,InvAjust!$C$9:$C$6009,"Remove")),"")</f>
        <v/>
      </c>
      <c r="AA543" s="98" t="str">
        <f t="shared" si="144"/>
        <v/>
      </c>
    </row>
    <row r="544" spans="1:27" ht="18.95" customHeight="1" x14ac:dyDescent="0.25">
      <c r="A544" s="82"/>
      <c r="C544" s="89" t="str">
        <f t="shared" si="133"/>
        <v/>
      </c>
      <c r="D544" s="89" t="str">
        <f t="shared" si="134"/>
        <v/>
      </c>
      <c r="E544" s="89" t="str">
        <f t="shared" si="135"/>
        <v/>
      </c>
      <c r="F544" s="89" t="str">
        <f t="shared" si="136"/>
        <v/>
      </c>
      <c r="G544" s="90" t="str">
        <f t="shared" si="137"/>
        <v/>
      </c>
      <c r="H544" s="91" t="str">
        <f t="shared" si="138"/>
        <v/>
      </c>
      <c r="I544" s="91" t="str">
        <f t="shared" si="139"/>
        <v/>
      </c>
      <c r="J544" s="91" t="str">
        <f t="shared" si="140"/>
        <v/>
      </c>
      <c r="K544" s="92" t="str">
        <f t="shared" si="129"/>
        <v/>
      </c>
      <c r="L544" s="92" t="str">
        <f t="shared" si="130"/>
        <v/>
      </c>
      <c r="M544" s="92" t="str">
        <f t="shared" si="131"/>
        <v/>
      </c>
      <c r="N544" s="92" t="str">
        <f t="shared" si="132"/>
        <v/>
      </c>
      <c r="O544" s="76" t="str">
        <f>IF(Cadastro!D544="","",Cadastro!D544)</f>
        <v/>
      </c>
      <c r="P544" s="76" t="str">
        <f>IF(Cadastro!C544="","",Cadastro!C544)</f>
        <v/>
      </c>
      <c r="Q544" s="93" t="str">
        <f t="shared" si="141"/>
        <v/>
      </c>
      <c r="R544" s="94" t="str">
        <f>IF(Cadastro!H544="","",Cadastro!H544)</f>
        <v/>
      </c>
      <c r="S544" s="95" t="str">
        <f t="shared" si="142"/>
        <v/>
      </c>
      <c r="T544" s="96" t="str">
        <f t="shared" si="143"/>
        <v/>
      </c>
      <c r="U544" s="96" t="str">
        <f>IFERROR(IF(P544="","",SUMIF(Movimento!$D$9:$D$7010,Saldo!P544,Movimento!$I$9:$I$7010)+W544)/(V544+X544),"")</f>
        <v/>
      </c>
      <c r="V544" s="94" t="str">
        <f>IFERROR(IF(Cadastro!E544="","",Cadastro!E544),"")</f>
        <v/>
      </c>
      <c r="W544" s="97" t="str">
        <f>IFERROR(IF(Cadastro!I544="","",Cadastro!I544),"")</f>
        <v/>
      </c>
      <c r="X544" s="94" t="str">
        <f>IF(P544="","",SUMIF(Movimento!$D$9:$D$7010,Saldo!P544,Movimento!$G$9:$G$7010))</f>
        <v/>
      </c>
      <c r="Y544" s="94" t="str">
        <f>IF(P544="","",SUMIF(MovSaida!$D$9:$D$7010,Saldo!P544,MovSaida!$F$9:$F$7010))</f>
        <v/>
      </c>
      <c r="Z544" s="94" t="str">
        <f>IFERROR(IF(P544="","",SUMIFS(InvAjust!$G$9:$G$6009,InvAjust!$E$9:$E$6009,Saldo!P544,InvAjust!$C$9:$C$6009,"Add")-SUMIFS(InvAjust!$G$9:$G$6009,InvAjust!$E$9:$E$6009,Saldo!P544,InvAjust!$C$9:$C$6009,"Remove")),"")</f>
        <v/>
      </c>
      <c r="AA544" s="98" t="str">
        <f t="shared" si="144"/>
        <v/>
      </c>
    </row>
    <row r="545" spans="1:27" ht="18.95" customHeight="1" x14ac:dyDescent="0.25">
      <c r="A545" s="82"/>
      <c r="C545" s="89" t="str">
        <f t="shared" si="133"/>
        <v/>
      </c>
      <c r="D545" s="89" t="str">
        <f t="shared" si="134"/>
        <v/>
      </c>
      <c r="E545" s="89" t="str">
        <f t="shared" si="135"/>
        <v/>
      </c>
      <c r="F545" s="89" t="str">
        <f t="shared" si="136"/>
        <v/>
      </c>
      <c r="G545" s="90" t="str">
        <f t="shared" si="137"/>
        <v/>
      </c>
      <c r="H545" s="91" t="str">
        <f t="shared" si="138"/>
        <v/>
      </c>
      <c r="I545" s="91" t="str">
        <f t="shared" si="139"/>
        <v/>
      </c>
      <c r="J545" s="91" t="str">
        <f t="shared" si="140"/>
        <v/>
      </c>
      <c r="K545" s="92" t="str">
        <f t="shared" si="129"/>
        <v/>
      </c>
      <c r="L545" s="92" t="str">
        <f t="shared" si="130"/>
        <v/>
      </c>
      <c r="M545" s="92" t="str">
        <f t="shared" si="131"/>
        <v/>
      </c>
      <c r="N545" s="92" t="str">
        <f t="shared" si="132"/>
        <v/>
      </c>
      <c r="O545" s="76" t="str">
        <f>IF(Cadastro!D545="","",Cadastro!D545)</f>
        <v/>
      </c>
      <c r="P545" s="76" t="str">
        <f>IF(Cadastro!C545="","",Cadastro!C545)</f>
        <v/>
      </c>
      <c r="Q545" s="93" t="str">
        <f t="shared" si="141"/>
        <v/>
      </c>
      <c r="R545" s="94" t="str">
        <f>IF(Cadastro!H545="","",Cadastro!H545)</f>
        <v/>
      </c>
      <c r="S545" s="95" t="str">
        <f t="shared" si="142"/>
        <v/>
      </c>
      <c r="T545" s="96" t="str">
        <f t="shared" si="143"/>
        <v/>
      </c>
      <c r="U545" s="96" t="str">
        <f>IFERROR(IF(P545="","",SUMIF(Movimento!$D$9:$D$7010,Saldo!P545,Movimento!$I$9:$I$7010)+W545)/(V545+X545),"")</f>
        <v/>
      </c>
      <c r="V545" s="94" t="str">
        <f>IFERROR(IF(Cadastro!E545="","",Cadastro!E545),"")</f>
        <v/>
      </c>
      <c r="W545" s="97" t="str">
        <f>IFERROR(IF(Cadastro!I545="","",Cadastro!I545),"")</f>
        <v/>
      </c>
      <c r="X545" s="94" t="str">
        <f>IF(P545="","",SUMIF(Movimento!$D$9:$D$7010,Saldo!P545,Movimento!$G$9:$G$7010))</f>
        <v/>
      </c>
      <c r="Y545" s="94" t="str">
        <f>IF(P545="","",SUMIF(MovSaida!$D$9:$D$7010,Saldo!P545,MovSaida!$F$9:$F$7010))</f>
        <v/>
      </c>
      <c r="Z545" s="94" t="str">
        <f>IFERROR(IF(P545="","",SUMIFS(InvAjust!$G$9:$G$6009,InvAjust!$E$9:$E$6009,Saldo!P545,InvAjust!$C$9:$C$6009,"Add")-SUMIFS(InvAjust!$G$9:$G$6009,InvAjust!$E$9:$E$6009,Saldo!P545,InvAjust!$C$9:$C$6009,"Remove")),"")</f>
        <v/>
      </c>
      <c r="AA545" s="98" t="str">
        <f t="shared" si="144"/>
        <v/>
      </c>
    </row>
    <row r="546" spans="1:27" ht="18.95" customHeight="1" x14ac:dyDescent="0.25">
      <c r="A546" s="82"/>
      <c r="C546" s="89" t="str">
        <f t="shared" si="133"/>
        <v/>
      </c>
      <c r="D546" s="89" t="str">
        <f t="shared" si="134"/>
        <v/>
      </c>
      <c r="E546" s="89" t="str">
        <f t="shared" si="135"/>
        <v/>
      </c>
      <c r="F546" s="89" t="str">
        <f t="shared" si="136"/>
        <v/>
      </c>
      <c r="G546" s="90" t="str">
        <f t="shared" si="137"/>
        <v/>
      </c>
      <c r="H546" s="91" t="str">
        <f t="shared" si="138"/>
        <v/>
      </c>
      <c r="I546" s="91" t="str">
        <f t="shared" si="139"/>
        <v/>
      </c>
      <c r="J546" s="91" t="str">
        <f t="shared" si="140"/>
        <v/>
      </c>
      <c r="K546" s="92" t="str">
        <f t="shared" si="129"/>
        <v/>
      </c>
      <c r="L546" s="92" t="str">
        <f t="shared" si="130"/>
        <v/>
      </c>
      <c r="M546" s="92" t="str">
        <f t="shared" si="131"/>
        <v/>
      </c>
      <c r="N546" s="92" t="str">
        <f t="shared" si="132"/>
        <v/>
      </c>
      <c r="O546" s="76" t="str">
        <f>IF(Cadastro!D546="","",Cadastro!D546)</f>
        <v/>
      </c>
      <c r="P546" s="76" t="str">
        <f>IF(Cadastro!C546="","",Cadastro!C546)</f>
        <v/>
      </c>
      <c r="Q546" s="93" t="str">
        <f t="shared" si="141"/>
        <v/>
      </c>
      <c r="R546" s="94" t="str">
        <f>IF(Cadastro!H546="","",Cadastro!H546)</f>
        <v/>
      </c>
      <c r="S546" s="95" t="str">
        <f t="shared" si="142"/>
        <v/>
      </c>
      <c r="T546" s="96" t="str">
        <f t="shared" si="143"/>
        <v/>
      </c>
      <c r="U546" s="96" t="str">
        <f>IFERROR(IF(P546="","",SUMIF(Movimento!$D$9:$D$7010,Saldo!P546,Movimento!$I$9:$I$7010)+W546)/(V546+X546),"")</f>
        <v/>
      </c>
      <c r="V546" s="94" t="str">
        <f>IFERROR(IF(Cadastro!E546="","",Cadastro!E546),"")</f>
        <v/>
      </c>
      <c r="W546" s="97" t="str">
        <f>IFERROR(IF(Cadastro!I546="","",Cadastro!I546),"")</f>
        <v/>
      </c>
      <c r="X546" s="94" t="str">
        <f>IF(P546="","",SUMIF(Movimento!$D$9:$D$7010,Saldo!P546,Movimento!$G$9:$G$7010))</f>
        <v/>
      </c>
      <c r="Y546" s="94" t="str">
        <f>IF(P546="","",SUMIF(MovSaida!$D$9:$D$7010,Saldo!P546,MovSaida!$F$9:$F$7010))</f>
        <v/>
      </c>
      <c r="Z546" s="94" t="str">
        <f>IFERROR(IF(P546="","",SUMIFS(InvAjust!$G$9:$G$6009,InvAjust!$E$9:$E$6009,Saldo!P546,InvAjust!$C$9:$C$6009,"Add")-SUMIFS(InvAjust!$G$9:$G$6009,InvAjust!$E$9:$E$6009,Saldo!P546,InvAjust!$C$9:$C$6009,"Remove")),"")</f>
        <v/>
      </c>
      <c r="AA546" s="98" t="str">
        <f t="shared" si="144"/>
        <v/>
      </c>
    </row>
    <row r="547" spans="1:27" ht="18.95" customHeight="1" x14ac:dyDescent="0.25">
      <c r="A547" s="82"/>
      <c r="C547" s="89" t="str">
        <f t="shared" si="133"/>
        <v/>
      </c>
      <c r="D547" s="89" t="str">
        <f t="shared" si="134"/>
        <v/>
      </c>
      <c r="E547" s="89" t="str">
        <f t="shared" si="135"/>
        <v/>
      </c>
      <c r="F547" s="89" t="str">
        <f t="shared" si="136"/>
        <v/>
      </c>
      <c r="G547" s="90" t="str">
        <f t="shared" si="137"/>
        <v/>
      </c>
      <c r="H547" s="91" t="str">
        <f t="shared" si="138"/>
        <v/>
      </c>
      <c r="I547" s="91" t="str">
        <f t="shared" si="139"/>
        <v/>
      </c>
      <c r="J547" s="91" t="str">
        <f t="shared" si="140"/>
        <v/>
      </c>
      <c r="K547" s="92" t="str">
        <f t="shared" si="129"/>
        <v/>
      </c>
      <c r="L547" s="92" t="str">
        <f t="shared" si="130"/>
        <v/>
      </c>
      <c r="M547" s="92" t="str">
        <f t="shared" si="131"/>
        <v/>
      </c>
      <c r="N547" s="92" t="str">
        <f t="shared" si="132"/>
        <v/>
      </c>
      <c r="O547" s="76" t="str">
        <f>IF(Cadastro!D547="","",Cadastro!D547)</f>
        <v/>
      </c>
      <c r="P547" s="76" t="str">
        <f>IF(Cadastro!C547="","",Cadastro!C547)</f>
        <v/>
      </c>
      <c r="Q547" s="93" t="str">
        <f t="shared" si="141"/>
        <v/>
      </c>
      <c r="R547" s="94" t="str">
        <f>IF(Cadastro!H547="","",Cadastro!H547)</f>
        <v/>
      </c>
      <c r="S547" s="95" t="str">
        <f t="shared" si="142"/>
        <v/>
      </c>
      <c r="T547" s="96" t="str">
        <f t="shared" si="143"/>
        <v/>
      </c>
      <c r="U547" s="96" t="str">
        <f>IFERROR(IF(P547="","",SUMIF(Movimento!$D$9:$D$7010,Saldo!P547,Movimento!$I$9:$I$7010)+W547)/(V547+X547),"")</f>
        <v/>
      </c>
      <c r="V547" s="94" t="str">
        <f>IFERROR(IF(Cadastro!E547="","",Cadastro!E547),"")</f>
        <v/>
      </c>
      <c r="W547" s="97" t="str">
        <f>IFERROR(IF(Cadastro!I547="","",Cadastro!I547),"")</f>
        <v/>
      </c>
      <c r="X547" s="94" t="str">
        <f>IF(P547="","",SUMIF(Movimento!$D$9:$D$7010,Saldo!P547,Movimento!$G$9:$G$7010))</f>
        <v/>
      </c>
      <c r="Y547" s="94" t="str">
        <f>IF(P547="","",SUMIF(MovSaida!$D$9:$D$7010,Saldo!P547,MovSaida!$F$9:$F$7010))</f>
        <v/>
      </c>
      <c r="Z547" s="94" t="str">
        <f>IFERROR(IF(P547="","",SUMIFS(InvAjust!$G$9:$G$6009,InvAjust!$E$9:$E$6009,Saldo!P547,InvAjust!$C$9:$C$6009,"Add")-SUMIFS(InvAjust!$G$9:$G$6009,InvAjust!$E$9:$E$6009,Saldo!P547,InvAjust!$C$9:$C$6009,"Remove")),"")</f>
        <v/>
      </c>
      <c r="AA547" s="98" t="str">
        <f t="shared" si="144"/>
        <v/>
      </c>
    </row>
    <row r="548" spans="1:27" ht="18.95" customHeight="1" x14ac:dyDescent="0.25">
      <c r="A548" s="82"/>
      <c r="C548" s="89" t="str">
        <f t="shared" si="133"/>
        <v/>
      </c>
      <c r="D548" s="89" t="str">
        <f t="shared" si="134"/>
        <v/>
      </c>
      <c r="E548" s="89" t="str">
        <f t="shared" si="135"/>
        <v/>
      </c>
      <c r="F548" s="89" t="str">
        <f t="shared" si="136"/>
        <v/>
      </c>
      <c r="G548" s="90" t="str">
        <f t="shared" si="137"/>
        <v/>
      </c>
      <c r="H548" s="91" t="str">
        <f t="shared" si="138"/>
        <v/>
      </c>
      <c r="I548" s="91" t="str">
        <f t="shared" si="139"/>
        <v/>
      </c>
      <c r="J548" s="91" t="str">
        <f t="shared" si="140"/>
        <v/>
      </c>
      <c r="K548" s="92" t="str">
        <f t="shared" si="129"/>
        <v/>
      </c>
      <c r="L548" s="92" t="str">
        <f t="shared" si="130"/>
        <v/>
      </c>
      <c r="M548" s="92" t="str">
        <f t="shared" si="131"/>
        <v/>
      </c>
      <c r="N548" s="92" t="str">
        <f t="shared" si="132"/>
        <v/>
      </c>
      <c r="O548" s="76" t="str">
        <f>IF(Cadastro!D548="","",Cadastro!D548)</f>
        <v/>
      </c>
      <c r="P548" s="76" t="str">
        <f>IF(Cadastro!C548="","",Cadastro!C548)</f>
        <v/>
      </c>
      <c r="Q548" s="93" t="str">
        <f t="shared" si="141"/>
        <v/>
      </c>
      <c r="R548" s="94" t="str">
        <f>IF(Cadastro!H548="","",Cadastro!H548)</f>
        <v/>
      </c>
      <c r="S548" s="95" t="str">
        <f t="shared" si="142"/>
        <v/>
      </c>
      <c r="T548" s="96" t="str">
        <f t="shared" si="143"/>
        <v/>
      </c>
      <c r="U548" s="96" t="str">
        <f>IFERROR(IF(P548="","",SUMIF(Movimento!$D$9:$D$7010,Saldo!P548,Movimento!$I$9:$I$7010)+W548)/(V548+X548),"")</f>
        <v/>
      </c>
      <c r="V548" s="94" t="str">
        <f>IFERROR(IF(Cadastro!E548="","",Cadastro!E548),"")</f>
        <v/>
      </c>
      <c r="W548" s="97" t="str">
        <f>IFERROR(IF(Cadastro!I548="","",Cadastro!I548),"")</f>
        <v/>
      </c>
      <c r="X548" s="94" t="str">
        <f>IF(P548="","",SUMIF(Movimento!$D$9:$D$7010,Saldo!P548,Movimento!$G$9:$G$7010))</f>
        <v/>
      </c>
      <c r="Y548" s="94" t="str">
        <f>IF(P548="","",SUMIF(MovSaida!$D$9:$D$7010,Saldo!P548,MovSaida!$F$9:$F$7010))</f>
        <v/>
      </c>
      <c r="Z548" s="94" t="str">
        <f>IFERROR(IF(P548="","",SUMIFS(InvAjust!$G$9:$G$6009,InvAjust!$E$9:$E$6009,Saldo!P548,InvAjust!$C$9:$C$6009,"Add")-SUMIFS(InvAjust!$G$9:$G$6009,InvAjust!$E$9:$E$6009,Saldo!P548,InvAjust!$C$9:$C$6009,"Remove")),"")</f>
        <v/>
      </c>
      <c r="AA548" s="98" t="str">
        <f t="shared" si="144"/>
        <v/>
      </c>
    </row>
    <row r="549" spans="1:27" ht="18.95" customHeight="1" x14ac:dyDescent="0.25">
      <c r="A549" s="82"/>
      <c r="C549" s="89" t="str">
        <f t="shared" si="133"/>
        <v/>
      </c>
      <c r="D549" s="89" t="str">
        <f t="shared" si="134"/>
        <v/>
      </c>
      <c r="E549" s="89" t="str">
        <f t="shared" si="135"/>
        <v/>
      </c>
      <c r="F549" s="89" t="str">
        <f t="shared" si="136"/>
        <v/>
      </c>
      <c r="G549" s="90" t="str">
        <f t="shared" si="137"/>
        <v/>
      </c>
      <c r="H549" s="91" t="str">
        <f t="shared" si="138"/>
        <v/>
      </c>
      <c r="I549" s="91" t="str">
        <f t="shared" si="139"/>
        <v/>
      </c>
      <c r="J549" s="91" t="str">
        <f t="shared" si="140"/>
        <v/>
      </c>
      <c r="K549" s="92" t="str">
        <f t="shared" si="129"/>
        <v/>
      </c>
      <c r="L549" s="92" t="str">
        <f t="shared" si="130"/>
        <v/>
      </c>
      <c r="M549" s="92" t="str">
        <f t="shared" si="131"/>
        <v/>
      </c>
      <c r="N549" s="92" t="str">
        <f t="shared" si="132"/>
        <v/>
      </c>
      <c r="O549" s="76" t="str">
        <f>IF(Cadastro!D549="","",Cadastro!D549)</f>
        <v/>
      </c>
      <c r="P549" s="76" t="str">
        <f>IF(Cadastro!C549="","",Cadastro!C549)</f>
        <v/>
      </c>
      <c r="Q549" s="93" t="str">
        <f t="shared" si="141"/>
        <v/>
      </c>
      <c r="R549" s="94" t="str">
        <f>IF(Cadastro!H549="","",Cadastro!H549)</f>
        <v/>
      </c>
      <c r="S549" s="95" t="str">
        <f t="shared" si="142"/>
        <v/>
      </c>
      <c r="T549" s="96" t="str">
        <f t="shared" si="143"/>
        <v/>
      </c>
      <c r="U549" s="96" t="str">
        <f>IFERROR(IF(P549="","",SUMIF(Movimento!$D$9:$D$7010,Saldo!P549,Movimento!$I$9:$I$7010)+W549)/(V549+X549),"")</f>
        <v/>
      </c>
      <c r="V549" s="94" t="str">
        <f>IFERROR(IF(Cadastro!E549="","",Cadastro!E549),"")</f>
        <v/>
      </c>
      <c r="W549" s="97" t="str">
        <f>IFERROR(IF(Cadastro!I549="","",Cadastro!I549),"")</f>
        <v/>
      </c>
      <c r="X549" s="94" t="str">
        <f>IF(P549="","",SUMIF(Movimento!$D$9:$D$7010,Saldo!P549,Movimento!$G$9:$G$7010))</f>
        <v/>
      </c>
      <c r="Y549" s="94" t="str">
        <f>IF(P549="","",SUMIF(MovSaida!$D$9:$D$7010,Saldo!P549,MovSaida!$F$9:$F$7010))</f>
        <v/>
      </c>
      <c r="Z549" s="94" t="str">
        <f>IFERROR(IF(P549="","",SUMIFS(InvAjust!$G$9:$G$6009,InvAjust!$E$9:$E$6009,Saldo!P549,InvAjust!$C$9:$C$6009,"Add")-SUMIFS(InvAjust!$G$9:$G$6009,InvAjust!$E$9:$E$6009,Saldo!P549,InvAjust!$C$9:$C$6009,"Remove")),"")</f>
        <v/>
      </c>
      <c r="AA549" s="98" t="str">
        <f t="shared" si="144"/>
        <v/>
      </c>
    </row>
    <row r="550" spans="1:27" ht="18.95" customHeight="1" x14ac:dyDescent="0.25">
      <c r="A550" s="82"/>
      <c r="C550" s="89" t="str">
        <f t="shared" si="133"/>
        <v/>
      </c>
      <c r="D550" s="89" t="str">
        <f t="shared" si="134"/>
        <v/>
      </c>
      <c r="E550" s="89" t="str">
        <f t="shared" si="135"/>
        <v/>
      </c>
      <c r="F550" s="89" t="str">
        <f t="shared" si="136"/>
        <v/>
      </c>
      <c r="G550" s="90" t="str">
        <f t="shared" si="137"/>
        <v/>
      </c>
      <c r="H550" s="91" t="str">
        <f t="shared" si="138"/>
        <v/>
      </c>
      <c r="I550" s="91" t="str">
        <f t="shared" si="139"/>
        <v/>
      </c>
      <c r="J550" s="91" t="str">
        <f t="shared" si="140"/>
        <v/>
      </c>
      <c r="K550" s="92" t="str">
        <f t="shared" si="129"/>
        <v/>
      </c>
      <c r="L550" s="92" t="str">
        <f t="shared" si="130"/>
        <v/>
      </c>
      <c r="M550" s="92" t="str">
        <f t="shared" si="131"/>
        <v/>
      </c>
      <c r="N550" s="92" t="str">
        <f t="shared" si="132"/>
        <v/>
      </c>
      <c r="O550" s="76" t="str">
        <f>IF(Cadastro!D550="","",Cadastro!D550)</f>
        <v/>
      </c>
      <c r="P550" s="76" t="str">
        <f>IF(Cadastro!C550="","",Cadastro!C550)</f>
        <v/>
      </c>
      <c r="Q550" s="93" t="str">
        <f t="shared" si="141"/>
        <v/>
      </c>
      <c r="R550" s="94" t="str">
        <f>IF(Cadastro!H550="","",Cadastro!H550)</f>
        <v/>
      </c>
      <c r="S550" s="95" t="str">
        <f t="shared" si="142"/>
        <v/>
      </c>
      <c r="T550" s="96" t="str">
        <f t="shared" si="143"/>
        <v/>
      </c>
      <c r="U550" s="96" t="str">
        <f>IFERROR(IF(P550="","",SUMIF(Movimento!$D$9:$D$7010,Saldo!P550,Movimento!$I$9:$I$7010)+W550)/(V550+X550),"")</f>
        <v/>
      </c>
      <c r="V550" s="94" t="str">
        <f>IFERROR(IF(Cadastro!E550="","",Cadastro!E550),"")</f>
        <v/>
      </c>
      <c r="W550" s="97" t="str">
        <f>IFERROR(IF(Cadastro!I550="","",Cadastro!I550),"")</f>
        <v/>
      </c>
      <c r="X550" s="94" t="str">
        <f>IF(P550="","",SUMIF(Movimento!$D$9:$D$7010,Saldo!P550,Movimento!$G$9:$G$7010))</f>
        <v/>
      </c>
      <c r="Y550" s="94" t="str">
        <f>IF(P550="","",SUMIF(MovSaida!$D$9:$D$7010,Saldo!P550,MovSaida!$F$9:$F$7010))</f>
        <v/>
      </c>
      <c r="Z550" s="94" t="str">
        <f>IFERROR(IF(P550="","",SUMIFS(InvAjust!$G$9:$G$6009,InvAjust!$E$9:$E$6009,Saldo!P550,InvAjust!$C$9:$C$6009,"Add")-SUMIFS(InvAjust!$G$9:$G$6009,InvAjust!$E$9:$E$6009,Saldo!P550,InvAjust!$C$9:$C$6009,"Remove")),"")</f>
        <v/>
      </c>
      <c r="AA550" s="98" t="str">
        <f t="shared" si="144"/>
        <v/>
      </c>
    </row>
    <row r="551" spans="1:27" ht="18.95" customHeight="1" x14ac:dyDescent="0.25">
      <c r="A551" s="82"/>
      <c r="C551" s="89" t="str">
        <f t="shared" si="133"/>
        <v/>
      </c>
      <c r="D551" s="89" t="str">
        <f t="shared" si="134"/>
        <v/>
      </c>
      <c r="E551" s="89" t="str">
        <f t="shared" si="135"/>
        <v/>
      </c>
      <c r="F551" s="89" t="str">
        <f t="shared" si="136"/>
        <v/>
      </c>
      <c r="G551" s="90" t="str">
        <f t="shared" si="137"/>
        <v/>
      </c>
      <c r="H551" s="91" t="str">
        <f t="shared" si="138"/>
        <v/>
      </c>
      <c r="I551" s="91" t="str">
        <f t="shared" si="139"/>
        <v/>
      </c>
      <c r="J551" s="91" t="str">
        <f t="shared" si="140"/>
        <v/>
      </c>
      <c r="K551" s="92" t="str">
        <f t="shared" si="129"/>
        <v/>
      </c>
      <c r="L551" s="92" t="str">
        <f t="shared" si="130"/>
        <v/>
      </c>
      <c r="M551" s="92" t="str">
        <f t="shared" si="131"/>
        <v/>
      </c>
      <c r="N551" s="92" t="str">
        <f t="shared" si="132"/>
        <v/>
      </c>
      <c r="O551" s="76" t="str">
        <f>IF(Cadastro!D551="","",Cadastro!D551)</f>
        <v/>
      </c>
      <c r="P551" s="76" t="str">
        <f>IF(Cadastro!C551="","",Cadastro!C551)</f>
        <v/>
      </c>
      <c r="Q551" s="93" t="str">
        <f t="shared" si="141"/>
        <v/>
      </c>
      <c r="R551" s="94" t="str">
        <f>IF(Cadastro!H551="","",Cadastro!H551)</f>
        <v/>
      </c>
      <c r="S551" s="95" t="str">
        <f t="shared" si="142"/>
        <v/>
      </c>
      <c r="T551" s="96" t="str">
        <f t="shared" si="143"/>
        <v/>
      </c>
      <c r="U551" s="96" t="str">
        <f>IFERROR(IF(P551="","",SUMIF(Movimento!$D$9:$D$7010,Saldo!P551,Movimento!$I$9:$I$7010)+W551)/(V551+X551),"")</f>
        <v/>
      </c>
      <c r="V551" s="94" t="str">
        <f>IFERROR(IF(Cadastro!E551="","",Cadastro!E551),"")</f>
        <v/>
      </c>
      <c r="W551" s="97" t="str">
        <f>IFERROR(IF(Cadastro!I551="","",Cadastro!I551),"")</f>
        <v/>
      </c>
      <c r="X551" s="94" t="str">
        <f>IF(P551="","",SUMIF(Movimento!$D$9:$D$7010,Saldo!P551,Movimento!$G$9:$G$7010))</f>
        <v/>
      </c>
      <c r="Y551" s="94" t="str">
        <f>IF(P551="","",SUMIF(MovSaida!$D$9:$D$7010,Saldo!P551,MovSaida!$F$9:$F$7010))</f>
        <v/>
      </c>
      <c r="Z551" s="94" t="str">
        <f>IFERROR(IF(P551="","",SUMIFS(InvAjust!$G$9:$G$6009,InvAjust!$E$9:$E$6009,Saldo!P551,InvAjust!$C$9:$C$6009,"Add")-SUMIFS(InvAjust!$G$9:$G$6009,InvAjust!$E$9:$E$6009,Saldo!P551,InvAjust!$C$9:$C$6009,"Remove")),"")</f>
        <v/>
      </c>
      <c r="AA551" s="98" t="str">
        <f t="shared" si="144"/>
        <v/>
      </c>
    </row>
    <row r="552" spans="1:27" ht="18.95" customHeight="1" x14ac:dyDescent="0.25">
      <c r="A552" s="82"/>
      <c r="C552" s="89" t="str">
        <f t="shared" si="133"/>
        <v/>
      </c>
      <c r="D552" s="89" t="str">
        <f t="shared" si="134"/>
        <v/>
      </c>
      <c r="E552" s="89" t="str">
        <f t="shared" si="135"/>
        <v/>
      </c>
      <c r="F552" s="89" t="str">
        <f t="shared" si="136"/>
        <v/>
      </c>
      <c r="G552" s="90" t="str">
        <f t="shared" si="137"/>
        <v/>
      </c>
      <c r="H552" s="91" t="str">
        <f t="shared" si="138"/>
        <v/>
      </c>
      <c r="I552" s="91" t="str">
        <f t="shared" si="139"/>
        <v/>
      </c>
      <c r="J552" s="91" t="str">
        <f t="shared" si="140"/>
        <v/>
      </c>
      <c r="K552" s="92" t="str">
        <f t="shared" si="129"/>
        <v/>
      </c>
      <c r="L552" s="92" t="str">
        <f t="shared" si="130"/>
        <v/>
      </c>
      <c r="M552" s="92" t="str">
        <f t="shared" si="131"/>
        <v/>
      </c>
      <c r="N552" s="92" t="str">
        <f t="shared" si="132"/>
        <v/>
      </c>
      <c r="O552" s="76" t="str">
        <f>IF(Cadastro!D552="","",Cadastro!D552)</f>
        <v/>
      </c>
      <c r="P552" s="76" t="str">
        <f>IF(Cadastro!C552="","",Cadastro!C552)</f>
        <v/>
      </c>
      <c r="Q552" s="93" t="str">
        <f t="shared" si="141"/>
        <v/>
      </c>
      <c r="R552" s="94" t="str">
        <f>IF(Cadastro!H552="","",Cadastro!H552)</f>
        <v/>
      </c>
      <c r="S552" s="95" t="str">
        <f t="shared" si="142"/>
        <v/>
      </c>
      <c r="T552" s="96" t="str">
        <f t="shared" si="143"/>
        <v/>
      </c>
      <c r="U552" s="96" t="str">
        <f>IFERROR(IF(P552="","",SUMIF(Movimento!$D$9:$D$7010,Saldo!P552,Movimento!$I$9:$I$7010)+W552)/(V552+X552),"")</f>
        <v/>
      </c>
      <c r="V552" s="94" t="str">
        <f>IFERROR(IF(Cadastro!E552="","",Cadastro!E552),"")</f>
        <v/>
      </c>
      <c r="W552" s="97" t="str">
        <f>IFERROR(IF(Cadastro!I552="","",Cadastro!I552),"")</f>
        <v/>
      </c>
      <c r="X552" s="94" t="str">
        <f>IF(P552="","",SUMIF(Movimento!$D$9:$D$7010,Saldo!P552,Movimento!$G$9:$G$7010))</f>
        <v/>
      </c>
      <c r="Y552" s="94" t="str">
        <f>IF(P552="","",SUMIF(MovSaida!$D$9:$D$7010,Saldo!P552,MovSaida!$F$9:$F$7010))</f>
        <v/>
      </c>
      <c r="Z552" s="94" t="str">
        <f>IFERROR(IF(P552="","",SUMIFS(InvAjust!$G$9:$G$6009,InvAjust!$E$9:$E$6009,Saldo!P552,InvAjust!$C$9:$C$6009,"Add")-SUMIFS(InvAjust!$G$9:$G$6009,InvAjust!$E$9:$E$6009,Saldo!P552,InvAjust!$C$9:$C$6009,"Remove")),"")</f>
        <v/>
      </c>
      <c r="AA552" s="98" t="str">
        <f t="shared" si="144"/>
        <v/>
      </c>
    </row>
    <row r="553" spans="1:27" ht="18.95" customHeight="1" x14ac:dyDescent="0.25">
      <c r="A553" s="82"/>
      <c r="C553" s="89" t="str">
        <f t="shared" si="133"/>
        <v/>
      </c>
      <c r="D553" s="89" t="str">
        <f t="shared" si="134"/>
        <v/>
      </c>
      <c r="E553" s="89" t="str">
        <f t="shared" si="135"/>
        <v/>
      </c>
      <c r="F553" s="89" t="str">
        <f t="shared" si="136"/>
        <v/>
      </c>
      <c r="G553" s="90" t="str">
        <f t="shared" si="137"/>
        <v/>
      </c>
      <c r="H553" s="91" t="str">
        <f t="shared" si="138"/>
        <v/>
      </c>
      <c r="I553" s="91" t="str">
        <f t="shared" si="139"/>
        <v/>
      </c>
      <c r="J553" s="91" t="str">
        <f t="shared" si="140"/>
        <v/>
      </c>
      <c r="K553" s="92" t="str">
        <f t="shared" si="129"/>
        <v/>
      </c>
      <c r="L553" s="92" t="str">
        <f t="shared" si="130"/>
        <v/>
      </c>
      <c r="M553" s="92" t="str">
        <f t="shared" si="131"/>
        <v/>
      </c>
      <c r="N553" s="92" t="str">
        <f t="shared" si="132"/>
        <v/>
      </c>
      <c r="O553" s="76" t="str">
        <f>IF(Cadastro!D553="","",Cadastro!D553)</f>
        <v/>
      </c>
      <c r="P553" s="76" t="str">
        <f>IF(Cadastro!C553="","",Cadastro!C553)</f>
        <v/>
      </c>
      <c r="Q553" s="93" t="str">
        <f t="shared" si="141"/>
        <v/>
      </c>
      <c r="R553" s="94" t="str">
        <f>IF(Cadastro!H553="","",Cadastro!H553)</f>
        <v/>
      </c>
      <c r="S553" s="95" t="str">
        <f t="shared" si="142"/>
        <v/>
      </c>
      <c r="T553" s="96" t="str">
        <f t="shared" si="143"/>
        <v/>
      </c>
      <c r="U553" s="96" t="str">
        <f>IFERROR(IF(P553="","",SUMIF(Movimento!$D$9:$D$7010,Saldo!P553,Movimento!$I$9:$I$7010)+W553)/(V553+X553),"")</f>
        <v/>
      </c>
      <c r="V553" s="94" t="str">
        <f>IFERROR(IF(Cadastro!E553="","",Cadastro!E553),"")</f>
        <v/>
      </c>
      <c r="W553" s="97" t="str">
        <f>IFERROR(IF(Cadastro!I553="","",Cadastro!I553),"")</f>
        <v/>
      </c>
      <c r="X553" s="94" t="str">
        <f>IF(P553="","",SUMIF(Movimento!$D$9:$D$7010,Saldo!P553,Movimento!$G$9:$G$7010))</f>
        <v/>
      </c>
      <c r="Y553" s="94" t="str">
        <f>IF(P553="","",SUMIF(MovSaida!$D$9:$D$7010,Saldo!P553,MovSaida!$F$9:$F$7010))</f>
        <v/>
      </c>
      <c r="Z553" s="94" t="str">
        <f>IFERROR(IF(P553="","",SUMIFS(InvAjust!$G$9:$G$6009,InvAjust!$E$9:$E$6009,Saldo!P553,InvAjust!$C$9:$C$6009,"Add")-SUMIFS(InvAjust!$G$9:$G$6009,InvAjust!$E$9:$E$6009,Saldo!P553,InvAjust!$C$9:$C$6009,"Remove")),"")</f>
        <v/>
      </c>
      <c r="AA553" s="98" t="str">
        <f t="shared" si="144"/>
        <v/>
      </c>
    </row>
    <row r="554" spans="1:27" ht="18.95" customHeight="1" x14ac:dyDescent="0.25">
      <c r="A554" s="82"/>
      <c r="C554" s="89" t="str">
        <f t="shared" si="133"/>
        <v/>
      </c>
      <c r="D554" s="89" t="str">
        <f t="shared" si="134"/>
        <v/>
      </c>
      <c r="E554" s="89" t="str">
        <f t="shared" si="135"/>
        <v/>
      </c>
      <c r="F554" s="89" t="str">
        <f t="shared" si="136"/>
        <v/>
      </c>
      <c r="G554" s="90" t="str">
        <f t="shared" si="137"/>
        <v/>
      </c>
      <c r="H554" s="91" t="str">
        <f t="shared" si="138"/>
        <v/>
      </c>
      <c r="I554" s="91" t="str">
        <f t="shared" si="139"/>
        <v/>
      </c>
      <c r="J554" s="91" t="str">
        <f t="shared" si="140"/>
        <v/>
      </c>
      <c r="K554" s="92" t="str">
        <f t="shared" si="129"/>
        <v/>
      </c>
      <c r="L554" s="92" t="str">
        <f t="shared" si="130"/>
        <v/>
      </c>
      <c r="M554" s="92" t="str">
        <f t="shared" si="131"/>
        <v/>
      </c>
      <c r="N554" s="92" t="str">
        <f t="shared" si="132"/>
        <v/>
      </c>
      <c r="O554" s="76" t="str">
        <f>IF(Cadastro!D554="","",Cadastro!D554)</f>
        <v/>
      </c>
      <c r="P554" s="76" t="str">
        <f>IF(Cadastro!C554="","",Cadastro!C554)</f>
        <v/>
      </c>
      <c r="Q554" s="93" t="str">
        <f t="shared" si="141"/>
        <v/>
      </c>
      <c r="R554" s="94" t="str">
        <f>IF(Cadastro!H554="","",Cadastro!H554)</f>
        <v/>
      </c>
      <c r="S554" s="95" t="str">
        <f t="shared" si="142"/>
        <v/>
      </c>
      <c r="T554" s="96" t="str">
        <f t="shared" si="143"/>
        <v/>
      </c>
      <c r="U554" s="96" t="str">
        <f>IFERROR(IF(P554="","",SUMIF(Movimento!$D$9:$D$7010,Saldo!P554,Movimento!$I$9:$I$7010)+W554)/(V554+X554),"")</f>
        <v/>
      </c>
      <c r="V554" s="94" t="str">
        <f>IFERROR(IF(Cadastro!E554="","",Cadastro!E554),"")</f>
        <v/>
      </c>
      <c r="W554" s="97" t="str">
        <f>IFERROR(IF(Cadastro!I554="","",Cadastro!I554),"")</f>
        <v/>
      </c>
      <c r="X554" s="94" t="str">
        <f>IF(P554="","",SUMIF(Movimento!$D$9:$D$7010,Saldo!P554,Movimento!$G$9:$G$7010))</f>
        <v/>
      </c>
      <c r="Y554" s="94" t="str">
        <f>IF(P554="","",SUMIF(MovSaida!$D$9:$D$7010,Saldo!P554,MovSaida!$F$9:$F$7010))</f>
        <v/>
      </c>
      <c r="Z554" s="94" t="str">
        <f>IFERROR(IF(P554="","",SUMIFS(InvAjust!$G$9:$G$6009,InvAjust!$E$9:$E$6009,Saldo!P554,InvAjust!$C$9:$C$6009,"Add")-SUMIFS(InvAjust!$G$9:$G$6009,InvAjust!$E$9:$E$6009,Saldo!P554,InvAjust!$C$9:$C$6009,"Remove")),"")</f>
        <v/>
      </c>
      <c r="AA554" s="98" t="str">
        <f t="shared" si="144"/>
        <v/>
      </c>
    </row>
    <row r="555" spans="1:27" ht="18.95" customHeight="1" x14ac:dyDescent="0.25">
      <c r="A555" s="82"/>
      <c r="C555" s="89" t="str">
        <f t="shared" si="133"/>
        <v/>
      </c>
      <c r="D555" s="89" t="str">
        <f t="shared" si="134"/>
        <v/>
      </c>
      <c r="E555" s="89" t="str">
        <f t="shared" si="135"/>
        <v/>
      </c>
      <c r="F555" s="89" t="str">
        <f t="shared" si="136"/>
        <v/>
      </c>
      <c r="G555" s="90" t="str">
        <f t="shared" si="137"/>
        <v/>
      </c>
      <c r="H555" s="91" t="str">
        <f t="shared" si="138"/>
        <v/>
      </c>
      <c r="I555" s="91" t="str">
        <f t="shared" si="139"/>
        <v/>
      </c>
      <c r="J555" s="91" t="str">
        <f t="shared" si="140"/>
        <v/>
      </c>
      <c r="K555" s="92" t="str">
        <f t="shared" si="129"/>
        <v/>
      </c>
      <c r="L555" s="92" t="str">
        <f t="shared" si="130"/>
        <v/>
      </c>
      <c r="M555" s="92" t="str">
        <f t="shared" si="131"/>
        <v/>
      </c>
      <c r="N555" s="92" t="str">
        <f t="shared" si="132"/>
        <v/>
      </c>
      <c r="O555" s="76" t="str">
        <f>IF(Cadastro!D555="","",Cadastro!D555)</f>
        <v/>
      </c>
      <c r="P555" s="76" t="str">
        <f>IF(Cadastro!C555="","",Cadastro!C555)</f>
        <v/>
      </c>
      <c r="Q555" s="93" t="str">
        <f t="shared" si="141"/>
        <v/>
      </c>
      <c r="R555" s="94" t="str">
        <f>IF(Cadastro!H555="","",Cadastro!H555)</f>
        <v/>
      </c>
      <c r="S555" s="95" t="str">
        <f t="shared" si="142"/>
        <v/>
      </c>
      <c r="T555" s="96" t="str">
        <f t="shared" si="143"/>
        <v/>
      </c>
      <c r="U555" s="96" t="str">
        <f>IFERROR(IF(P555="","",SUMIF(Movimento!$D$9:$D$7010,Saldo!P555,Movimento!$I$9:$I$7010)+W555)/(V555+X555),"")</f>
        <v/>
      </c>
      <c r="V555" s="94" t="str">
        <f>IFERROR(IF(Cadastro!E555="","",Cadastro!E555),"")</f>
        <v/>
      </c>
      <c r="W555" s="97" t="str">
        <f>IFERROR(IF(Cadastro!I555="","",Cadastro!I555),"")</f>
        <v/>
      </c>
      <c r="X555" s="94" t="str">
        <f>IF(P555="","",SUMIF(Movimento!$D$9:$D$7010,Saldo!P555,Movimento!$G$9:$G$7010))</f>
        <v/>
      </c>
      <c r="Y555" s="94" t="str">
        <f>IF(P555="","",SUMIF(MovSaida!$D$9:$D$7010,Saldo!P555,MovSaida!$F$9:$F$7010))</f>
        <v/>
      </c>
      <c r="Z555" s="94" t="str">
        <f>IFERROR(IF(P555="","",SUMIFS(InvAjust!$G$9:$G$6009,InvAjust!$E$9:$E$6009,Saldo!P555,InvAjust!$C$9:$C$6009,"Add")-SUMIFS(InvAjust!$G$9:$G$6009,InvAjust!$E$9:$E$6009,Saldo!P555,InvAjust!$C$9:$C$6009,"Remove")),"")</f>
        <v/>
      </c>
      <c r="AA555" s="98" t="str">
        <f t="shared" si="144"/>
        <v/>
      </c>
    </row>
    <row r="556" spans="1:27" ht="18.95" customHeight="1" x14ac:dyDescent="0.25">
      <c r="A556" s="82"/>
      <c r="C556" s="89" t="str">
        <f t="shared" si="133"/>
        <v/>
      </c>
      <c r="D556" s="89" t="str">
        <f t="shared" si="134"/>
        <v/>
      </c>
      <c r="E556" s="89" t="str">
        <f t="shared" si="135"/>
        <v/>
      </c>
      <c r="F556" s="89" t="str">
        <f t="shared" si="136"/>
        <v/>
      </c>
      <c r="G556" s="90" t="str">
        <f t="shared" si="137"/>
        <v/>
      </c>
      <c r="H556" s="91" t="str">
        <f t="shared" si="138"/>
        <v/>
      </c>
      <c r="I556" s="91" t="str">
        <f t="shared" si="139"/>
        <v/>
      </c>
      <c r="J556" s="91" t="str">
        <f t="shared" si="140"/>
        <v/>
      </c>
      <c r="K556" s="92" t="str">
        <f t="shared" si="129"/>
        <v/>
      </c>
      <c r="L556" s="92" t="str">
        <f t="shared" si="130"/>
        <v/>
      </c>
      <c r="M556" s="92" t="str">
        <f t="shared" si="131"/>
        <v/>
      </c>
      <c r="N556" s="92" t="str">
        <f t="shared" si="132"/>
        <v/>
      </c>
      <c r="O556" s="76" t="str">
        <f>IF(Cadastro!D556="","",Cadastro!D556)</f>
        <v/>
      </c>
      <c r="P556" s="76" t="str">
        <f>IF(Cadastro!C556="","",Cadastro!C556)</f>
        <v/>
      </c>
      <c r="Q556" s="93" t="str">
        <f t="shared" si="141"/>
        <v/>
      </c>
      <c r="R556" s="94" t="str">
        <f>IF(Cadastro!H556="","",Cadastro!H556)</f>
        <v/>
      </c>
      <c r="S556" s="95" t="str">
        <f t="shared" si="142"/>
        <v/>
      </c>
      <c r="T556" s="96" t="str">
        <f t="shared" si="143"/>
        <v/>
      </c>
      <c r="U556" s="96" t="str">
        <f>IFERROR(IF(P556="","",SUMIF(Movimento!$D$9:$D$7010,Saldo!P556,Movimento!$I$9:$I$7010)+W556)/(V556+X556),"")</f>
        <v/>
      </c>
      <c r="V556" s="94" t="str">
        <f>IFERROR(IF(Cadastro!E556="","",Cadastro!E556),"")</f>
        <v/>
      </c>
      <c r="W556" s="97" t="str">
        <f>IFERROR(IF(Cadastro!I556="","",Cadastro!I556),"")</f>
        <v/>
      </c>
      <c r="X556" s="94" t="str">
        <f>IF(P556="","",SUMIF(Movimento!$D$9:$D$7010,Saldo!P556,Movimento!$G$9:$G$7010))</f>
        <v/>
      </c>
      <c r="Y556" s="94" t="str">
        <f>IF(P556="","",SUMIF(MovSaida!$D$9:$D$7010,Saldo!P556,MovSaida!$F$9:$F$7010))</f>
        <v/>
      </c>
      <c r="Z556" s="94" t="str">
        <f>IFERROR(IF(P556="","",SUMIFS(InvAjust!$G$9:$G$6009,InvAjust!$E$9:$E$6009,Saldo!P556,InvAjust!$C$9:$C$6009,"Add")-SUMIFS(InvAjust!$G$9:$G$6009,InvAjust!$E$9:$E$6009,Saldo!P556,InvAjust!$C$9:$C$6009,"Remove")),"")</f>
        <v/>
      </c>
      <c r="AA556" s="98" t="str">
        <f t="shared" si="144"/>
        <v/>
      </c>
    </row>
    <row r="557" spans="1:27" ht="18.95" customHeight="1" x14ac:dyDescent="0.25">
      <c r="A557" s="82"/>
      <c r="C557" s="89" t="str">
        <f t="shared" si="133"/>
        <v/>
      </c>
      <c r="D557" s="89" t="str">
        <f t="shared" si="134"/>
        <v/>
      </c>
      <c r="E557" s="89" t="str">
        <f t="shared" si="135"/>
        <v/>
      </c>
      <c r="F557" s="89" t="str">
        <f t="shared" si="136"/>
        <v/>
      </c>
      <c r="G557" s="90" t="str">
        <f t="shared" si="137"/>
        <v/>
      </c>
      <c r="H557" s="91" t="str">
        <f t="shared" si="138"/>
        <v/>
      </c>
      <c r="I557" s="91" t="str">
        <f t="shared" si="139"/>
        <v/>
      </c>
      <c r="J557" s="91" t="str">
        <f t="shared" si="140"/>
        <v/>
      </c>
      <c r="K557" s="92" t="str">
        <f t="shared" si="129"/>
        <v/>
      </c>
      <c r="L557" s="92" t="str">
        <f t="shared" si="130"/>
        <v/>
      </c>
      <c r="M557" s="92" t="str">
        <f t="shared" si="131"/>
        <v/>
      </c>
      <c r="N557" s="92" t="str">
        <f t="shared" si="132"/>
        <v/>
      </c>
      <c r="O557" s="76" t="str">
        <f>IF(Cadastro!D557="","",Cadastro!D557)</f>
        <v/>
      </c>
      <c r="P557" s="76" t="str">
        <f>IF(Cadastro!C557="","",Cadastro!C557)</f>
        <v/>
      </c>
      <c r="Q557" s="93" t="str">
        <f t="shared" si="141"/>
        <v/>
      </c>
      <c r="R557" s="94" t="str">
        <f>IF(Cadastro!H557="","",Cadastro!H557)</f>
        <v/>
      </c>
      <c r="S557" s="95" t="str">
        <f t="shared" si="142"/>
        <v/>
      </c>
      <c r="T557" s="96" t="str">
        <f t="shared" si="143"/>
        <v/>
      </c>
      <c r="U557" s="96" t="str">
        <f>IFERROR(IF(P557="","",SUMIF(Movimento!$D$9:$D$7010,Saldo!P557,Movimento!$I$9:$I$7010)+W557)/(V557+X557),"")</f>
        <v/>
      </c>
      <c r="V557" s="94" t="str">
        <f>IFERROR(IF(Cadastro!E557="","",Cadastro!E557),"")</f>
        <v/>
      </c>
      <c r="W557" s="97" t="str">
        <f>IFERROR(IF(Cadastro!I557="","",Cadastro!I557),"")</f>
        <v/>
      </c>
      <c r="X557" s="94" t="str">
        <f>IF(P557="","",SUMIF(Movimento!$D$9:$D$7010,Saldo!P557,Movimento!$G$9:$G$7010))</f>
        <v/>
      </c>
      <c r="Y557" s="94" t="str">
        <f>IF(P557="","",SUMIF(MovSaida!$D$9:$D$7010,Saldo!P557,MovSaida!$F$9:$F$7010))</f>
        <v/>
      </c>
      <c r="Z557" s="94" t="str">
        <f>IFERROR(IF(P557="","",SUMIFS(InvAjust!$G$9:$G$6009,InvAjust!$E$9:$E$6009,Saldo!P557,InvAjust!$C$9:$C$6009,"Add")-SUMIFS(InvAjust!$G$9:$G$6009,InvAjust!$E$9:$E$6009,Saldo!P557,InvAjust!$C$9:$C$6009,"Remove")),"")</f>
        <v/>
      </c>
      <c r="AA557" s="98" t="str">
        <f t="shared" si="144"/>
        <v/>
      </c>
    </row>
    <row r="558" spans="1:27" ht="18.95" customHeight="1" x14ac:dyDescent="0.25">
      <c r="A558" s="82"/>
      <c r="C558" s="89" t="str">
        <f t="shared" si="133"/>
        <v/>
      </c>
      <c r="D558" s="89" t="str">
        <f t="shared" si="134"/>
        <v/>
      </c>
      <c r="E558" s="89" t="str">
        <f t="shared" si="135"/>
        <v/>
      </c>
      <c r="F558" s="89" t="str">
        <f t="shared" si="136"/>
        <v/>
      </c>
      <c r="G558" s="90" t="str">
        <f t="shared" si="137"/>
        <v/>
      </c>
      <c r="H558" s="91" t="str">
        <f t="shared" si="138"/>
        <v/>
      </c>
      <c r="I558" s="91" t="str">
        <f t="shared" si="139"/>
        <v/>
      </c>
      <c r="J558" s="91" t="str">
        <f t="shared" si="140"/>
        <v/>
      </c>
      <c r="K558" s="92" t="str">
        <f t="shared" si="129"/>
        <v/>
      </c>
      <c r="L558" s="92" t="str">
        <f t="shared" si="130"/>
        <v/>
      </c>
      <c r="M558" s="92" t="str">
        <f t="shared" si="131"/>
        <v/>
      </c>
      <c r="N558" s="92" t="str">
        <f t="shared" si="132"/>
        <v/>
      </c>
      <c r="O558" s="76" t="str">
        <f>IF(Cadastro!D558="","",Cadastro!D558)</f>
        <v/>
      </c>
      <c r="P558" s="76" t="str">
        <f>IF(Cadastro!C558="","",Cadastro!C558)</f>
        <v/>
      </c>
      <c r="Q558" s="93" t="str">
        <f t="shared" si="141"/>
        <v/>
      </c>
      <c r="R558" s="94" t="str">
        <f>IF(Cadastro!H558="","",Cadastro!H558)</f>
        <v/>
      </c>
      <c r="S558" s="95" t="str">
        <f t="shared" si="142"/>
        <v/>
      </c>
      <c r="T558" s="96" t="str">
        <f t="shared" si="143"/>
        <v/>
      </c>
      <c r="U558" s="96" t="str">
        <f>IFERROR(IF(P558="","",SUMIF(Movimento!$D$9:$D$7010,Saldo!P558,Movimento!$I$9:$I$7010)+W558)/(V558+X558),"")</f>
        <v/>
      </c>
      <c r="V558" s="94" t="str">
        <f>IFERROR(IF(Cadastro!E558="","",Cadastro!E558),"")</f>
        <v/>
      </c>
      <c r="W558" s="97" t="str">
        <f>IFERROR(IF(Cadastro!I558="","",Cadastro!I558),"")</f>
        <v/>
      </c>
      <c r="X558" s="94" t="str">
        <f>IF(P558="","",SUMIF(Movimento!$D$9:$D$7010,Saldo!P558,Movimento!$G$9:$G$7010))</f>
        <v/>
      </c>
      <c r="Y558" s="94" t="str">
        <f>IF(P558="","",SUMIF(MovSaida!$D$9:$D$7010,Saldo!P558,MovSaida!$F$9:$F$7010))</f>
        <v/>
      </c>
      <c r="Z558" s="94" t="str">
        <f>IFERROR(IF(P558="","",SUMIFS(InvAjust!$G$9:$G$6009,InvAjust!$E$9:$E$6009,Saldo!P558,InvAjust!$C$9:$C$6009,"Add")-SUMIFS(InvAjust!$G$9:$G$6009,InvAjust!$E$9:$E$6009,Saldo!P558,InvAjust!$C$9:$C$6009,"Remove")),"")</f>
        <v/>
      </c>
      <c r="AA558" s="98" t="str">
        <f t="shared" si="144"/>
        <v/>
      </c>
    </row>
    <row r="559" spans="1:27" ht="18.95" customHeight="1" x14ac:dyDescent="0.25">
      <c r="A559" s="82"/>
      <c r="C559" s="89" t="str">
        <f t="shared" si="133"/>
        <v/>
      </c>
      <c r="D559" s="89" t="str">
        <f t="shared" si="134"/>
        <v/>
      </c>
      <c r="E559" s="89" t="str">
        <f t="shared" si="135"/>
        <v/>
      </c>
      <c r="F559" s="89" t="str">
        <f t="shared" si="136"/>
        <v/>
      </c>
      <c r="G559" s="90" t="str">
        <f t="shared" si="137"/>
        <v/>
      </c>
      <c r="H559" s="91" t="str">
        <f t="shared" si="138"/>
        <v/>
      </c>
      <c r="I559" s="91" t="str">
        <f t="shared" si="139"/>
        <v/>
      </c>
      <c r="J559" s="91" t="str">
        <f t="shared" si="140"/>
        <v/>
      </c>
      <c r="K559" s="92" t="str">
        <f t="shared" si="129"/>
        <v/>
      </c>
      <c r="L559" s="92" t="str">
        <f t="shared" si="130"/>
        <v/>
      </c>
      <c r="M559" s="92" t="str">
        <f t="shared" si="131"/>
        <v/>
      </c>
      <c r="N559" s="92" t="str">
        <f t="shared" si="132"/>
        <v/>
      </c>
      <c r="O559" s="76" t="str">
        <f>IF(Cadastro!D559="","",Cadastro!D559)</f>
        <v/>
      </c>
      <c r="P559" s="76" t="str">
        <f>IF(Cadastro!C559="","",Cadastro!C559)</f>
        <v/>
      </c>
      <c r="Q559" s="93" t="str">
        <f t="shared" si="141"/>
        <v/>
      </c>
      <c r="R559" s="94" t="str">
        <f>IF(Cadastro!H559="","",Cadastro!H559)</f>
        <v/>
      </c>
      <c r="S559" s="95" t="str">
        <f t="shared" si="142"/>
        <v/>
      </c>
      <c r="T559" s="96" t="str">
        <f t="shared" si="143"/>
        <v/>
      </c>
      <c r="U559" s="96" t="str">
        <f>IFERROR(IF(P559="","",SUMIF(Movimento!$D$9:$D$7010,Saldo!P559,Movimento!$I$9:$I$7010)+W559)/(V559+X559),"")</f>
        <v/>
      </c>
      <c r="V559" s="94" t="str">
        <f>IFERROR(IF(Cadastro!E559="","",Cadastro!E559),"")</f>
        <v/>
      </c>
      <c r="W559" s="97" t="str">
        <f>IFERROR(IF(Cadastro!I559="","",Cadastro!I559),"")</f>
        <v/>
      </c>
      <c r="X559" s="94" t="str">
        <f>IF(P559="","",SUMIF(Movimento!$D$9:$D$7010,Saldo!P559,Movimento!$G$9:$G$7010))</f>
        <v/>
      </c>
      <c r="Y559" s="94" t="str">
        <f>IF(P559="","",SUMIF(MovSaida!$D$9:$D$7010,Saldo!P559,MovSaida!$F$9:$F$7010))</f>
        <v/>
      </c>
      <c r="Z559" s="94" t="str">
        <f>IFERROR(IF(P559="","",SUMIFS(InvAjust!$G$9:$G$6009,InvAjust!$E$9:$E$6009,Saldo!P559,InvAjust!$C$9:$C$6009,"Add")-SUMIFS(InvAjust!$G$9:$G$6009,InvAjust!$E$9:$E$6009,Saldo!P559,InvAjust!$C$9:$C$6009,"Remove")),"")</f>
        <v/>
      </c>
      <c r="AA559" s="98" t="str">
        <f t="shared" si="144"/>
        <v/>
      </c>
    </row>
    <row r="560" spans="1:27" ht="18.95" customHeight="1" x14ac:dyDescent="0.25">
      <c r="A560" s="82"/>
      <c r="C560" s="89" t="str">
        <f t="shared" si="133"/>
        <v/>
      </c>
      <c r="D560" s="89" t="str">
        <f t="shared" si="134"/>
        <v/>
      </c>
      <c r="E560" s="89" t="str">
        <f t="shared" si="135"/>
        <v/>
      </c>
      <c r="F560" s="89" t="str">
        <f t="shared" si="136"/>
        <v/>
      </c>
      <c r="G560" s="90" t="str">
        <f t="shared" si="137"/>
        <v/>
      </c>
      <c r="H560" s="91" t="str">
        <f t="shared" si="138"/>
        <v/>
      </c>
      <c r="I560" s="91" t="str">
        <f t="shared" si="139"/>
        <v/>
      </c>
      <c r="J560" s="91" t="str">
        <f t="shared" si="140"/>
        <v/>
      </c>
      <c r="K560" s="92" t="str">
        <f t="shared" si="129"/>
        <v/>
      </c>
      <c r="L560" s="92" t="str">
        <f t="shared" si="130"/>
        <v/>
      </c>
      <c r="M560" s="92" t="str">
        <f t="shared" si="131"/>
        <v/>
      </c>
      <c r="N560" s="92" t="str">
        <f t="shared" si="132"/>
        <v/>
      </c>
      <c r="O560" s="76" t="str">
        <f>IF(Cadastro!D560="","",Cadastro!D560)</f>
        <v/>
      </c>
      <c r="P560" s="76" t="str">
        <f>IF(Cadastro!C560="","",Cadastro!C560)</f>
        <v/>
      </c>
      <c r="Q560" s="93" t="str">
        <f t="shared" si="141"/>
        <v/>
      </c>
      <c r="R560" s="94" t="str">
        <f>IF(Cadastro!H560="","",Cadastro!H560)</f>
        <v/>
      </c>
      <c r="S560" s="95" t="str">
        <f t="shared" si="142"/>
        <v/>
      </c>
      <c r="T560" s="96" t="str">
        <f t="shared" si="143"/>
        <v/>
      </c>
      <c r="U560" s="96" t="str">
        <f>IFERROR(IF(P560="","",SUMIF(Movimento!$D$9:$D$7010,Saldo!P560,Movimento!$I$9:$I$7010)+W560)/(V560+X560),"")</f>
        <v/>
      </c>
      <c r="V560" s="94" t="str">
        <f>IFERROR(IF(Cadastro!E560="","",Cadastro!E560),"")</f>
        <v/>
      </c>
      <c r="W560" s="97" t="str">
        <f>IFERROR(IF(Cadastro!I560="","",Cadastro!I560),"")</f>
        <v/>
      </c>
      <c r="X560" s="94" t="str">
        <f>IF(P560="","",SUMIF(Movimento!$D$9:$D$7010,Saldo!P560,Movimento!$G$9:$G$7010))</f>
        <v/>
      </c>
      <c r="Y560" s="94" t="str">
        <f>IF(P560="","",SUMIF(MovSaida!$D$9:$D$7010,Saldo!P560,MovSaida!$F$9:$F$7010))</f>
        <v/>
      </c>
      <c r="Z560" s="94" t="str">
        <f>IFERROR(IF(P560="","",SUMIFS(InvAjust!$G$9:$G$6009,InvAjust!$E$9:$E$6009,Saldo!P560,InvAjust!$C$9:$C$6009,"Add")-SUMIFS(InvAjust!$G$9:$G$6009,InvAjust!$E$9:$E$6009,Saldo!P560,InvAjust!$C$9:$C$6009,"Remove")),"")</f>
        <v/>
      </c>
      <c r="AA560" s="98" t="str">
        <f t="shared" si="144"/>
        <v/>
      </c>
    </row>
    <row r="561" spans="1:27" ht="18.95" customHeight="1" x14ac:dyDescent="0.25">
      <c r="A561" s="82"/>
      <c r="C561" s="89" t="str">
        <f t="shared" si="133"/>
        <v/>
      </c>
      <c r="D561" s="89" t="str">
        <f t="shared" si="134"/>
        <v/>
      </c>
      <c r="E561" s="89" t="str">
        <f t="shared" si="135"/>
        <v/>
      </c>
      <c r="F561" s="89" t="str">
        <f t="shared" si="136"/>
        <v/>
      </c>
      <c r="G561" s="90" t="str">
        <f t="shared" si="137"/>
        <v/>
      </c>
      <c r="H561" s="91" t="str">
        <f t="shared" si="138"/>
        <v/>
      </c>
      <c r="I561" s="91" t="str">
        <f t="shared" si="139"/>
        <v/>
      </c>
      <c r="J561" s="91" t="str">
        <f t="shared" si="140"/>
        <v/>
      </c>
      <c r="K561" s="92" t="str">
        <f t="shared" si="129"/>
        <v/>
      </c>
      <c r="L561" s="92" t="str">
        <f t="shared" si="130"/>
        <v/>
      </c>
      <c r="M561" s="92" t="str">
        <f t="shared" si="131"/>
        <v/>
      </c>
      <c r="N561" s="92" t="str">
        <f t="shared" si="132"/>
        <v/>
      </c>
      <c r="O561" s="76" t="str">
        <f>IF(Cadastro!D561="","",Cadastro!D561)</f>
        <v/>
      </c>
      <c r="P561" s="76" t="str">
        <f>IF(Cadastro!C561="","",Cadastro!C561)</f>
        <v/>
      </c>
      <c r="Q561" s="93" t="str">
        <f t="shared" si="141"/>
        <v/>
      </c>
      <c r="R561" s="94" t="str">
        <f>IF(Cadastro!H561="","",Cadastro!H561)</f>
        <v/>
      </c>
      <c r="S561" s="95" t="str">
        <f t="shared" si="142"/>
        <v/>
      </c>
      <c r="T561" s="96" t="str">
        <f t="shared" si="143"/>
        <v/>
      </c>
      <c r="U561" s="96" t="str">
        <f>IFERROR(IF(P561="","",SUMIF(Movimento!$D$9:$D$7010,Saldo!P561,Movimento!$I$9:$I$7010)+W561)/(V561+X561),"")</f>
        <v/>
      </c>
      <c r="V561" s="94" t="str">
        <f>IFERROR(IF(Cadastro!E561="","",Cadastro!E561),"")</f>
        <v/>
      </c>
      <c r="W561" s="97" t="str">
        <f>IFERROR(IF(Cadastro!I561="","",Cadastro!I561),"")</f>
        <v/>
      </c>
      <c r="X561" s="94" t="str">
        <f>IF(P561="","",SUMIF(Movimento!$D$9:$D$7010,Saldo!P561,Movimento!$G$9:$G$7010))</f>
        <v/>
      </c>
      <c r="Y561" s="94" t="str">
        <f>IF(P561="","",SUMIF(MovSaida!$D$9:$D$7010,Saldo!P561,MovSaida!$F$9:$F$7010))</f>
        <v/>
      </c>
      <c r="Z561" s="94" t="str">
        <f>IFERROR(IF(P561="","",SUMIFS(InvAjust!$G$9:$G$6009,InvAjust!$E$9:$E$6009,Saldo!P561,InvAjust!$C$9:$C$6009,"Add")-SUMIFS(InvAjust!$G$9:$G$6009,InvAjust!$E$9:$E$6009,Saldo!P561,InvAjust!$C$9:$C$6009,"Remove")),"")</f>
        <v/>
      </c>
      <c r="AA561" s="98" t="str">
        <f t="shared" si="144"/>
        <v/>
      </c>
    </row>
    <row r="562" spans="1:27" ht="18.95" customHeight="1" x14ac:dyDescent="0.25">
      <c r="A562" s="82"/>
      <c r="C562" s="89" t="str">
        <f t="shared" si="133"/>
        <v/>
      </c>
      <c r="D562" s="89" t="str">
        <f t="shared" si="134"/>
        <v/>
      </c>
      <c r="E562" s="89" t="str">
        <f t="shared" si="135"/>
        <v/>
      </c>
      <c r="F562" s="89" t="str">
        <f t="shared" si="136"/>
        <v/>
      </c>
      <c r="G562" s="90" t="str">
        <f t="shared" si="137"/>
        <v/>
      </c>
      <c r="H562" s="91" t="str">
        <f t="shared" si="138"/>
        <v/>
      </c>
      <c r="I562" s="91" t="str">
        <f t="shared" si="139"/>
        <v/>
      </c>
      <c r="J562" s="91" t="str">
        <f t="shared" si="140"/>
        <v/>
      </c>
      <c r="K562" s="92" t="str">
        <f t="shared" si="129"/>
        <v/>
      </c>
      <c r="L562" s="92" t="str">
        <f t="shared" si="130"/>
        <v/>
      </c>
      <c r="M562" s="92" t="str">
        <f t="shared" si="131"/>
        <v/>
      </c>
      <c r="N562" s="92" t="str">
        <f t="shared" si="132"/>
        <v/>
      </c>
      <c r="O562" s="76" t="str">
        <f>IF(Cadastro!D562="","",Cadastro!D562)</f>
        <v/>
      </c>
      <c r="P562" s="76" t="str">
        <f>IF(Cadastro!C562="","",Cadastro!C562)</f>
        <v/>
      </c>
      <c r="Q562" s="93" t="str">
        <f t="shared" si="141"/>
        <v/>
      </c>
      <c r="R562" s="94" t="str">
        <f>IF(Cadastro!H562="","",Cadastro!H562)</f>
        <v/>
      </c>
      <c r="S562" s="95" t="str">
        <f t="shared" si="142"/>
        <v/>
      </c>
      <c r="T562" s="96" t="str">
        <f t="shared" si="143"/>
        <v/>
      </c>
      <c r="U562" s="96" t="str">
        <f>IFERROR(IF(P562="","",SUMIF(Movimento!$D$9:$D$7010,Saldo!P562,Movimento!$I$9:$I$7010)+W562)/(V562+X562),"")</f>
        <v/>
      </c>
      <c r="V562" s="94" t="str">
        <f>IFERROR(IF(Cadastro!E562="","",Cadastro!E562),"")</f>
        <v/>
      </c>
      <c r="W562" s="97" t="str">
        <f>IFERROR(IF(Cadastro!I562="","",Cadastro!I562),"")</f>
        <v/>
      </c>
      <c r="X562" s="94" t="str">
        <f>IF(P562="","",SUMIF(Movimento!$D$9:$D$7010,Saldo!P562,Movimento!$G$9:$G$7010))</f>
        <v/>
      </c>
      <c r="Y562" s="94" t="str">
        <f>IF(P562="","",SUMIF(MovSaida!$D$9:$D$7010,Saldo!P562,MovSaida!$F$9:$F$7010))</f>
        <v/>
      </c>
      <c r="Z562" s="94" t="str">
        <f>IFERROR(IF(P562="","",SUMIFS(InvAjust!$G$9:$G$6009,InvAjust!$E$9:$E$6009,Saldo!P562,InvAjust!$C$9:$C$6009,"Add")-SUMIFS(InvAjust!$G$9:$G$6009,InvAjust!$E$9:$E$6009,Saldo!P562,InvAjust!$C$9:$C$6009,"Remove")),"")</f>
        <v/>
      </c>
      <c r="AA562" s="98" t="str">
        <f t="shared" si="144"/>
        <v/>
      </c>
    </row>
    <row r="563" spans="1:27" ht="18.95" customHeight="1" x14ac:dyDescent="0.25">
      <c r="A563" s="82"/>
      <c r="C563" s="89" t="str">
        <f t="shared" si="133"/>
        <v/>
      </c>
      <c r="D563" s="89" t="str">
        <f t="shared" si="134"/>
        <v/>
      </c>
      <c r="E563" s="89" t="str">
        <f t="shared" si="135"/>
        <v/>
      </c>
      <c r="F563" s="89" t="str">
        <f t="shared" si="136"/>
        <v/>
      </c>
      <c r="G563" s="90" t="str">
        <f t="shared" si="137"/>
        <v/>
      </c>
      <c r="H563" s="91" t="str">
        <f t="shared" si="138"/>
        <v/>
      </c>
      <c r="I563" s="91" t="str">
        <f t="shared" si="139"/>
        <v/>
      </c>
      <c r="J563" s="91" t="str">
        <f t="shared" si="140"/>
        <v/>
      </c>
      <c r="K563" s="92" t="str">
        <f t="shared" si="129"/>
        <v/>
      </c>
      <c r="L563" s="92" t="str">
        <f t="shared" si="130"/>
        <v/>
      </c>
      <c r="M563" s="92" t="str">
        <f t="shared" si="131"/>
        <v/>
      </c>
      <c r="N563" s="92" t="str">
        <f t="shared" si="132"/>
        <v/>
      </c>
      <c r="O563" s="76" t="str">
        <f>IF(Cadastro!D563="","",Cadastro!D563)</f>
        <v/>
      </c>
      <c r="P563" s="76" t="str">
        <f>IF(Cadastro!C563="","",Cadastro!C563)</f>
        <v/>
      </c>
      <c r="Q563" s="93" t="str">
        <f t="shared" si="141"/>
        <v/>
      </c>
      <c r="R563" s="94" t="str">
        <f>IF(Cadastro!H563="","",Cadastro!H563)</f>
        <v/>
      </c>
      <c r="S563" s="95" t="str">
        <f t="shared" si="142"/>
        <v/>
      </c>
      <c r="T563" s="96" t="str">
        <f t="shared" si="143"/>
        <v/>
      </c>
      <c r="U563" s="96" t="str">
        <f>IFERROR(IF(P563="","",SUMIF(Movimento!$D$9:$D$7010,Saldo!P563,Movimento!$I$9:$I$7010)+W563)/(V563+X563),"")</f>
        <v/>
      </c>
      <c r="V563" s="94" t="str">
        <f>IFERROR(IF(Cadastro!E563="","",Cadastro!E563),"")</f>
        <v/>
      </c>
      <c r="W563" s="97" t="str">
        <f>IFERROR(IF(Cadastro!I563="","",Cadastro!I563),"")</f>
        <v/>
      </c>
      <c r="X563" s="94" t="str">
        <f>IF(P563="","",SUMIF(Movimento!$D$9:$D$7010,Saldo!P563,Movimento!$G$9:$G$7010))</f>
        <v/>
      </c>
      <c r="Y563" s="94" t="str">
        <f>IF(P563="","",SUMIF(MovSaida!$D$9:$D$7010,Saldo!P563,MovSaida!$F$9:$F$7010))</f>
        <v/>
      </c>
      <c r="Z563" s="94" t="str">
        <f>IFERROR(IF(P563="","",SUMIFS(InvAjust!$G$9:$G$6009,InvAjust!$E$9:$E$6009,Saldo!P563,InvAjust!$C$9:$C$6009,"Add")-SUMIFS(InvAjust!$G$9:$G$6009,InvAjust!$E$9:$E$6009,Saldo!P563,InvAjust!$C$9:$C$6009,"Remove")),"")</f>
        <v/>
      </c>
      <c r="AA563" s="98" t="str">
        <f t="shared" si="144"/>
        <v/>
      </c>
    </row>
    <row r="564" spans="1:27" ht="18.95" customHeight="1" x14ac:dyDescent="0.25">
      <c r="A564" s="82"/>
      <c r="C564" s="89" t="str">
        <f t="shared" si="133"/>
        <v/>
      </c>
      <c r="D564" s="89" t="str">
        <f t="shared" si="134"/>
        <v/>
      </c>
      <c r="E564" s="89" t="str">
        <f t="shared" si="135"/>
        <v/>
      </c>
      <c r="F564" s="89" t="str">
        <f t="shared" si="136"/>
        <v/>
      </c>
      <c r="G564" s="90" t="str">
        <f t="shared" si="137"/>
        <v/>
      </c>
      <c r="H564" s="91" t="str">
        <f t="shared" si="138"/>
        <v/>
      </c>
      <c r="I564" s="91" t="str">
        <f t="shared" si="139"/>
        <v/>
      </c>
      <c r="J564" s="91" t="str">
        <f t="shared" si="140"/>
        <v/>
      </c>
      <c r="K564" s="92" t="str">
        <f t="shared" si="129"/>
        <v/>
      </c>
      <c r="L564" s="92" t="str">
        <f t="shared" si="130"/>
        <v/>
      </c>
      <c r="M564" s="92" t="str">
        <f t="shared" si="131"/>
        <v/>
      </c>
      <c r="N564" s="92" t="str">
        <f t="shared" si="132"/>
        <v/>
      </c>
      <c r="O564" s="76" t="str">
        <f>IF(Cadastro!D564="","",Cadastro!D564)</f>
        <v/>
      </c>
      <c r="P564" s="76" t="str">
        <f>IF(Cadastro!C564="","",Cadastro!C564)</f>
        <v/>
      </c>
      <c r="Q564" s="93" t="str">
        <f t="shared" si="141"/>
        <v/>
      </c>
      <c r="R564" s="94" t="str">
        <f>IF(Cadastro!H564="","",Cadastro!H564)</f>
        <v/>
      </c>
      <c r="S564" s="95" t="str">
        <f t="shared" si="142"/>
        <v/>
      </c>
      <c r="T564" s="96" t="str">
        <f t="shared" si="143"/>
        <v/>
      </c>
      <c r="U564" s="96" t="str">
        <f>IFERROR(IF(P564="","",SUMIF(Movimento!$D$9:$D$7010,Saldo!P564,Movimento!$I$9:$I$7010)+W564)/(V564+X564),"")</f>
        <v/>
      </c>
      <c r="V564" s="94" t="str">
        <f>IFERROR(IF(Cadastro!E564="","",Cadastro!E564),"")</f>
        <v/>
      </c>
      <c r="W564" s="97" t="str">
        <f>IFERROR(IF(Cadastro!I564="","",Cadastro!I564),"")</f>
        <v/>
      </c>
      <c r="X564" s="94" t="str">
        <f>IF(P564="","",SUMIF(Movimento!$D$9:$D$7010,Saldo!P564,Movimento!$G$9:$G$7010))</f>
        <v/>
      </c>
      <c r="Y564" s="94" t="str">
        <f>IF(P564="","",SUMIF(MovSaida!$D$9:$D$7010,Saldo!P564,MovSaida!$F$9:$F$7010))</f>
        <v/>
      </c>
      <c r="Z564" s="94" t="str">
        <f>IFERROR(IF(P564="","",SUMIFS(InvAjust!$G$9:$G$6009,InvAjust!$E$9:$E$6009,Saldo!P564,InvAjust!$C$9:$C$6009,"Add")-SUMIFS(InvAjust!$G$9:$G$6009,InvAjust!$E$9:$E$6009,Saldo!P564,InvAjust!$C$9:$C$6009,"Remove")),"")</f>
        <v/>
      </c>
      <c r="AA564" s="98" t="str">
        <f t="shared" si="144"/>
        <v/>
      </c>
    </row>
    <row r="565" spans="1:27" ht="18.95" customHeight="1" x14ac:dyDescent="0.25">
      <c r="A565" s="82"/>
      <c r="C565" s="89" t="str">
        <f t="shared" si="133"/>
        <v/>
      </c>
      <c r="D565" s="89" t="str">
        <f t="shared" si="134"/>
        <v/>
      </c>
      <c r="E565" s="89" t="str">
        <f t="shared" si="135"/>
        <v/>
      </c>
      <c r="F565" s="89" t="str">
        <f t="shared" si="136"/>
        <v/>
      </c>
      <c r="G565" s="90" t="str">
        <f t="shared" si="137"/>
        <v/>
      </c>
      <c r="H565" s="91" t="str">
        <f t="shared" si="138"/>
        <v/>
      </c>
      <c r="I565" s="91" t="str">
        <f t="shared" si="139"/>
        <v/>
      </c>
      <c r="J565" s="91" t="str">
        <f t="shared" si="140"/>
        <v/>
      </c>
      <c r="K565" s="92" t="str">
        <f t="shared" si="129"/>
        <v/>
      </c>
      <c r="L565" s="92" t="str">
        <f t="shared" si="130"/>
        <v/>
      </c>
      <c r="M565" s="92" t="str">
        <f t="shared" si="131"/>
        <v/>
      </c>
      <c r="N565" s="92" t="str">
        <f t="shared" si="132"/>
        <v/>
      </c>
      <c r="O565" s="76" t="str">
        <f>IF(Cadastro!D565="","",Cadastro!D565)</f>
        <v/>
      </c>
      <c r="P565" s="76" t="str">
        <f>IF(Cadastro!C565="","",Cadastro!C565)</f>
        <v/>
      </c>
      <c r="Q565" s="93" t="str">
        <f t="shared" si="141"/>
        <v/>
      </c>
      <c r="R565" s="94" t="str">
        <f>IF(Cadastro!H565="","",Cadastro!H565)</f>
        <v/>
      </c>
      <c r="S565" s="95" t="str">
        <f t="shared" si="142"/>
        <v/>
      </c>
      <c r="T565" s="96" t="str">
        <f t="shared" si="143"/>
        <v/>
      </c>
      <c r="U565" s="96" t="str">
        <f>IFERROR(IF(P565="","",SUMIF(Movimento!$D$9:$D$7010,Saldo!P565,Movimento!$I$9:$I$7010)+W565)/(V565+X565),"")</f>
        <v/>
      </c>
      <c r="V565" s="94" t="str">
        <f>IFERROR(IF(Cadastro!E565="","",Cadastro!E565),"")</f>
        <v/>
      </c>
      <c r="W565" s="97" t="str">
        <f>IFERROR(IF(Cadastro!I565="","",Cadastro!I565),"")</f>
        <v/>
      </c>
      <c r="X565" s="94" t="str">
        <f>IF(P565="","",SUMIF(Movimento!$D$9:$D$7010,Saldo!P565,Movimento!$G$9:$G$7010))</f>
        <v/>
      </c>
      <c r="Y565" s="94" t="str">
        <f>IF(P565="","",SUMIF(MovSaida!$D$9:$D$7010,Saldo!P565,MovSaida!$F$9:$F$7010))</f>
        <v/>
      </c>
      <c r="Z565" s="94" t="str">
        <f>IFERROR(IF(P565="","",SUMIFS(InvAjust!$G$9:$G$6009,InvAjust!$E$9:$E$6009,Saldo!P565,InvAjust!$C$9:$C$6009,"Add")-SUMIFS(InvAjust!$G$9:$G$6009,InvAjust!$E$9:$E$6009,Saldo!P565,InvAjust!$C$9:$C$6009,"Remove")),"")</f>
        <v/>
      </c>
      <c r="AA565" s="98" t="str">
        <f t="shared" si="144"/>
        <v/>
      </c>
    </row>
    <row r="566" spans="1:27" ht="18.95" customHeight="1" x14ac:dyDescent="0.25">
      <c r="A566" s="82"/>
      <c r="C566" s="89" t="str">
        <f t="shared" si="133"/>
        <v/>
      </c>
      <c r="D566" s="89" t="str">
        <f t="shared" si="134"/>
        <v/>
      </c>
      <c r="E566" s="89" t="str">
        <f t="shared" si="135"/>
        <v/>
      </c>
      <c r="F566" s="89" t="str">
        <f t="shared" si="136"/>
        <v/>
      </c>
      <c r="G566" s="90" t="str">
        <f t="shared" si="137"/>
        <v/>
      </c>
      <c r="H566" s="91" t="str">
        <f t="shared" si="138"/>
        <v/>
      </c>
      <c r="I566" s="91" t="str">
        <f t="shared" si="139"/>
        <v/>
      </c>
      <c r="J566" s="91" t="str">
        <f t="shared" si="140"/>
        <v/>
      </c>
      <c r="K566" s="92" t="str">
        <f t="shared" si="129"/>
        <v/>
      </c>
      <c r="L566" s="92" t="str">
        <f t="shared" si="130"/>
        <v/>
      </c>
      <c r="M566" s="92" t="str">
        <f t="shared" si="131"/>
        <v/>
      </c>
      <c r="N566" s="92" t="str">
        <f t="shared" si="132"/>
        <v/>
      </c>
      <c r="O566" s="76" t="str">
        <f>IF(Cadastro!D566="","",Cadastro!D566)</f>
        <v/>
      </c>
      <c r="P566" s="76" t="str">
        <f>IF(Cadastro!C566="","",Cadastro!C566)</f>
        <v/>
      </c>
      <c r="Q566" s="93" t="str">
        <f t="shared" si="141"/>
        <v/>
      </c>
      <c r="R566" s="94" t="str">
        <f>IF(Cadastro!H566="","",Cadastro!H566)</f>
        <v/>
      </c>
      <c r="S566" s="95" t="str">
        <f t="shared" si="142"/>
        <v/>
      </c>
      <c r="T566" s="96" t="str">
        <f t="shared" si="143"/>
        <v/>
      </c>
      <c r="U566" s="96" t="str">
        <f>IFERROR(IF(P566="","",SUMIF(Movimento!$D$9:$D$7010,Saldo!P566,Movimento!$I$9:$I$7010)+W566)/(V566+X566),"")</f>
        <v/>
      </c>
      <c r="V566" s="94" t="str">
        <f>IFERROR(IF(Cadastro!E566="","",Cadastro!E566),"")</f>
        <v/>
      </c>
      <c r="W566" s="97" t="str">
        <f>IFERROR(IF(Cadastro!I566="","",Cadastro!I566),"")</f>
        <v/>
      </c>
      <c r="X566" s="94" t="str">
        <f>IF(P566="","",SUMIF(Movimento!$D$9:$D$7010,Saldo!P566,Movimento!$G$9:$G$7010))</f>
        <v/>
      </c>
      <c r="Y566" s="94" t="str">
        <f>IF(P566="","",SUMIF(MovSaida!$D$9:$D$7010,Saldo!P566,MovSaida!$F$9:$F$7010))</f>
        <v/>
      </c>
      <c r="Z566" s="94" t="str">
        <f>IFERROR(IF(P566="","",SUMIFS(InvAjust!$G$9:$G$6009,InvAjust!$E$9:$E$6009,Saldo!P566,InvAjust!$C$9:$C$6009,"Add")-SUMIFS(InvAjust!$G$9:$G$6009,InvAjust!$E$9:$E$6009,Saldo!P566,InvAjust!$C$9:$C$6009,"Remove")),"")</f>
        <v/>
      </c>
      <c r="AA566" s="98" t="str">
        <f t="shared" si="144"/>
        <v/>
      </c>
    </row>
    <row r="567" spans="1:27" ht="18.95" customHeight="1" x14ac:dyDescent="0.25">
      <c r="A567" s="82"/>
      <c r="C567" s="89" t="str">
        <f t="shared" si="133"/>
        <v/>
      </c>
      <c r="D567" s="89" t="str">
        <f t="shared" si="134"/>
        <v/>
      </c>
      <c r="E567" s="89" t="str">
        <f t="shared" si="135"/>
        <v/>
      </c>
      <c r="F567" s="89" t="str">
        <f t="shared" si="136"/>
        <v/>
      </c>
      <c r="G567" s="90" t="str">
        <f t="shared" si="137"/>
        <v/>
      </c>
      <c r="H567" s="91" t="str">
        <f t="shared" si="138"/>
        <v/>
      </c>
      <c r="I567" s="91" t="str">
        <f t="shared" si="139"/>
        <v/>
      </c>
      <c r="J567" s="91" t="str">
        <f t="shared" si="140"/>
        <v/>
      </c>
      <c r="K567" s="92" t="str">
        <f t="shared" si="129"/>
        <v/>
      </c>
      <c r="L567" s="92" t="str">
        <f t="shared" si="130"/>
        <v/>
      </c>
      <c r="M567" s="92" t="str">
        <f t="shared" si="131"/>
        <v/>
      </c>
      <c r="N567" s="92" t="str">
        <f t="shared" si="132"/>
        <v/>
      </c>
      <c r="O567" s="76" t="str">
        <f>IF(Cadastro!D567="","",Cadastro!D567)</f>
        <v/>
      </c>
      <c r="P567" s="76" t="str">
        <f>IF(Cadastro!C567="","",Cadastro!C567)</f>
        <v/>
      </c>
      <c r="Q567" s="93" t="str">
        <f t="shared" si="141"/>
        <v/>
      </c>
      <c r="R567" s="94" t="str">
        <f>IF(Cadastro!H567="","",Cadastro!H567)</f>
        <v/>
      </c>
      <c r="S567" s="95" t="str">
        <f t="shared" si="142"/>
        <v/>
      </c>
      <c r="T567" s="96" t="str">
        <f t="shared" si="143"/>
        <v/>
      </c>
      <c r="U567" s="96" t="str">
        <f>IFERROR(IF(P567="","",SUMIF(Movimento!$D$9:$D$7010,Saldo!P567,Movimento!$I$9:$I$7010)+W567)/(V567+X567),"")</f>
        <v/>
      </c>
      <c r="V567" s="94" t="str">
        <f>IFERROR(IF(Cadastro!E567="","",Cadastro!E567),"")</f>
        <v/>
      </c>
      <c r="W567" s="97" t="str">
        <f>IFERROR(IF(Cadastro!I567="","",Cadastro!I567),"")</f>
        <v/>
      </c>
      <c r="X567" s="94" t="str">
        <f>IF(P567="","",SUMIF(Movimento!$D$9:$D$7010,Saldo!P567,Movimento!$G$9:$G$7010))</f>
        <v/>
      </c>
      <c r="Y567" s="94" t="str">
        <f>IF(P567="","",SUMIF(MovSaida!$D$9:$D$7010,Saldo!P567,MovSaida!$F$9:$F$7010))</f>
        <v/>
      </c>
      <c r="Z567" s="94" t="str">
        <f>IFERROR(IF(P567="","",SUMIFS(InvAjust!$G$9:$G$6009,InvAjust!$E$9:$E$6009,Saldo!P567,InvAjust!$C$9:$C$6009,"Add")-SUMIFS(InvAjust!$G$9:$G$6009,InvAjust!$E$9:$E$6009,Saldo!P567,InvAjust!$C$9:$C$6009,"Remove")),"")</f>
        <v/>
      </c>
      <c r="AA567" s="98" t="str">
        <f t="shared" si="144"/>
        <v/>
      </c>
    </row>
    <row r="568" spans="1:27" ht="18.95" customHeight="1" x14ac:dyDescent="0.25">
      <c r="A568" s="82"/>
      <c r="C568" s="89" t="str">
        <f t="shared" si="133"/>
        <v/>
      </c>
      <c r="D568" s="89" t="str">
        <f t="shared" si="134"/>
        <v/>
      </c>
      <c r="E568" s="89" t="str">
        <f t="shared" si="135"/>
        <v/>
      </c>
      <c r="F568" s="89" t="str">
        <f t="shared" si="136"/>
        <v/>
      </c>
      <c r="G568" s="90" t="str">
        <f t="shared" si="137"/>
        <v/>
      </c>
      <c r="H568" s="91" t="str">
        <f t="shared" si="138"/>
        <v/>
      </c>
      <c r="I568" s="91" t="str">
        <f t="shared" si="139"/>
        <v/>
      </c>
      <c r="J568" s="91" t="str">
        <f t="shared" si="140"/>
        <v/>
      </c>
      <c r="K568" s="92" t="str">
        <f t="shared" si="129"/>
        <v/>
      </c>
      <c r="L568" s="92" t="str">
        <f t="shared" si="130"/>
        <v/>
      </c>
      <c r="M568" s="92" t="str">
        <f t="shared" si="131"/>
        <v/>
      </c>
      <c r="N568" s="92" t="str">
        <f t="shared" si="132"/>
        <v/>
      </c>
      <c r="O568" s="76" t="str">
        <f>IF(Cadastro!D568="","",Cadastro!D568)</f>
        <v/>
      </c>
      <c r="P568" s="76" t="str">
        <f>IF(Cadastro!C568="","",Cadastro!C568)</f>
        <v/>
      </c>
      <c r="Q568" s="93" t="str">
        <f t="shared" si="141"/>
        <v/>
      </c>
      <c r="R568" s="94" t="str">
        <f>IF(Cadastro!H568="","",Cadastro!H568)</f>
        <v/>
      </c>
      <c r="S568" s="95" t="str">
        <f t="shared" si="142"/>
        <v/>
      </c>
      <c r="T568" s="96" t="str">
        <f t="shared" si="143"/>
        <v/>
      </c>
      <c r="U568" s="96" t="str">
        <f>IFERROR(IF(P568="","",SUMIF(Movimento!$D$9:$D$7010,Saldo!P568,Movimento!$I$9:$I$7010)+W568)/(V568+X568),"")</f>
        <v/>
      </c>
      <c r="V568" s="94" t="str">
        <f>IFERROR(IF(Cadastro!E568="","",Cadastro!E568),"")</f>
        <v/>
      </c>
      <c r="W568" s="97" t="str">
        <f>IFERROR(IF(Cadastro!I568="","",Cadastro!I568),"")</f>
        <v/>
      </c>
      <c r="X568" s="94" t="str">
        <f>IF(P568="","",SUMIF(Movimento!$D$9:$D$7010,Saldo!P568,Movimento!$G$9:$G$7010))</f>
        <v/>
      </c>
      <c r="Y568" s="94" t="str">
        <f>IF(P568="","",SUMIF(MovSaida!$D$9:$D$7010,Saldo!P568,MovSaida!$F$9:$F$7010))</f>
        <v/>
      </c>
      <c r="Z568" s="94" t="str">
        <f>IFERROR(IF(P568="","",SUMIFS(InvAjust!$G$9:$G$6009,InvAjust!$E$9:$E$6009,Saldo!P568,InvAjust!$C$9:$C$6009,"Add")-SUMIFS(InvAjust!$G$9:$G$6009,InvAjust!$E$9:$E$6009,Saldo!P568,InvAjust!$C$9:$C$6009,"Remove")),"")</f>
        <v/>
      </c>
      <c r="AA568" s="98" t="str">
        <f t="shared" si="144"/>
        <v/>
      </c>
    </row>
    <row r="569" spans="1:27" ht="18.95" customHeight="1" x14ac:dyDescent="0.25">
      <c r="A569" s="82"/>
      <c r="C569" s="89" t="str">
        <f t="shared" si="133"/>
        <v/>
      </c>
      <c r="D569" s="89" t="str">
        <f t="shared" si="134"/>
        <v/>
      </c>
      <c r="E569" s="89" t="str">
        <f t="shared" si="135"/>
        <v/>
      </c>
      <c r="F569" s="89" t="str">
        <f t="shared" si="136"/>
        <v/>
      </c>
      <c r="G569" s="90" t="str">
        <f t="shared" si="137"/>
        <v/>
      </c>
      <c r="H569" s="91" t="str">
        <f t="shared" si="138"/>
        <v/>
      </c>
      <c r="I569" s="91" t="str">
        <f t="shared" si="139"/>
        <v/>
      </c>
      <c r="J569" s="91" t="str">
        <f t="shared" si="140"/>
        <v/>
      </c>
      <c r="K569" s="92" t="str">
        <f t="shared" si="129"/>
        <v/>
      </c>
      <c r="L569" s="92" t="str">
        <f t="shared" si="130"/>
        <v/>
      </c>
      <c r="M569" s="92" t="str">
        <f t="shared" si="131"/>
        <v/>
      </c>
      <c r="N569" s="92" t="str">
        <f t="shared" si="132"/>
        <v/>
      </c>
      <c r="O569" s="76" t="str">
        <f>IF(Cadastro!D569="","",Cadastro!D569)</f>
        <v/>
      </c>
      <c r="P569" s="76" t="str">
        <f>IF(Cadastro!C569="","",Cadastro!C569)</f>
        <v/>
      </c>
      <c r="Q569" s="93" t="str">
        <f t="shared" si="141"/>
        <v/>
      </c>
      <c r="R569" s="94" t="str">
        <f>IF(Cadastro!H569="","",Cadastro!H569)</f>
        <v/>
      </c>
      <c r="S569" s="95" t="str">
        <f t="shared" si="142"/>
        <v/>
      </c>
      <c r="T569" s="96" t="str">
        <f t="shared" si="143"/>
        <v/>
      </c>
      <c r="U569" s="96" t="str">
        <f>IFERROR(IF(P569="","",SUMIF(Movimento!$D$9:$D$7010,Saldo!P569,Movimento!$I$9:$I$7010)+W569)/(V569+X569),"")</f>
        <v/>
      </c>
      <c r="V569" s="94" t="str">
        <f>IFERROR(IF(Cadastro!E569="","",Cadastro!E569),"")</f>
        <v/>
      </c>
      <c r="W569" s="97" t="str">
        <f>IFERROR(IF(Cadastro!I569="","",Cadastro!I569),"")</f>
        <v/>
      </c>
      <c r="X569" s="94" t="str">
        <f>IF(P569="","",SUMIF(Movimento!$D$9:$D$7010,Saldo!P569,Movimento!$G$9:$G$7010))</f>
        <v/>
      </c>
      <c r="Y569" s="94" t="str">
        <f>IF(P569="","",SUMIF(MovSaida!$D$9:$D$7010,Saldo!P569,MovSaida!$F$9:$F$7010))</f>
        <v/>
      </c>
      <c r="Z569" s="94" t="str">
        <f>IFERROR(IF(P569="","",SUMIFS(InvAjust!$G$9:$G$6009,InvAjust!$E$9:$E$6009,Saldo!P569,InvAjust!$C$9:$C$6009,"Add")-SUMIFS(InvAjust!$G$9:$G$6009,InvAjust!$E$9:$E$6009,Saldo!P569,InvAjust!$C$9:$C$6009,"Remove")),"")</f>
        <v/>
      </c>
      <c r="AA569" s="98" t="str">
        <f t="shared" si="144"/>
        <v/>
      </c>
    </row>
    <row r="570" spans="1:27" ht="18.95" customHeight="1" x14ac:dyDescent="0.25">
      <c r="A570" s="82"/>
      <c r="C570" s="89" t="str">
        <f t="shared" si="133"/>
        <v/>
      </c>
      <c r="D570" s="89" t="str">
        <f t="shared" si="134"/>
        <v/>
      </c>
      <c r="E570" s="89" t="str">
        <f t="shared" si="135"/>
        <v/>
      </c>
      <c r="F570" s="89" t="str">
        <f t="shared" si="136"/>
        <v/>
      </c>
      <c r="G570" s="90" t="str">
        <f t="shared" si="137"/>
        <v/>
      </c>
      <c r="H570" s="91" t="str">
        <f t="shared" si="138"/>
        <v/>
      </c>
      <c r="I570" s="91" t="str">
        <f t="shared" si="139"/>
        <v/>
      </c>
      <c r="J570" s="91" t="str">
        <f t="shared" si="140"/>
        <v/>
      </c>
      <c r="K570" s="92" t="str">
        <f t="shared" si="129"/>
        <v/>
      </c>
      <c r="L570" s="92" t="str">
        <f t="shared" si="130"/>
        <v/>
      </c>
      <c r="M570" s="92" t="str">
        <f t="shared" si="131"/>
        <v/>
      </c>
      <c r="N570" s="92" t="str">
        <f t="shared" si="132"/>
        <v/>
      </c>
      <c r="O570" s="76" t="str">
        <f>IF(Cadastro!D570="","",Cadastro!D570)</f>
        <v/>
      </c>
      <c r="P570" s="76" t="str">
        <f>IF(Cadastro!C570="","",Cadastro!C570)</f>
        <v/>
      </c>
      <c r="Q570" s="93" t="str">
        <f t="shared" si="141"/>
        <v/>
      </c>
      <c r="R570" s="94" t="str">
        <f>IF(Cadastro!H570="","",Cadastro!H570)</f>
        <v/>
      </c>
      <c r="S570" s="95" t="str">
        <f t="shared" si="142"/>
        <v/>
      </c>
      <c r="T570" s="96" t="str">
        <f t="shared" si="143"/>
        <v/>
      </c>
      <c r="U570" s="96" t="str">
        <f>IFERROR(IF(P570="","",SUMIF(Movimento!$D$9:$D$7010,Saldo!P570,Movimento!$I$9:$I$7010)+W570)/(V570+X570),"")</f>
        <v/>
      </c>
      <c r="V570" s="94" t="str">
        <f>IFERROR(IF(Cadastro!E570="","",Cadastro!E570),"")</f>
        <v/>
      </c>
      <c r="W570" s="97" t="str">
        <f>IFERROR(IF(Cadastro!I570="","",Cadastro!I570),"")</f>
        <v/>
      </c>
      <c r="X570" s="94" t="str">
        <f>IF(P570="","",SUMIF(Movimento!$D$9:$D$7010,Saldo!P570,Movimento!$G$9:$G$7010))</f>
        <v/>
      </c>
      <c r="Y570" s="94" t="str">
        <f>IF(P570="","",SUMIF(MovSaida!$D$9:$D$7010,Saldo!P570,MovSaida!$F$9:$F$7010))</f>
        <v/>
      </c>
      <c r="Z570" s="94" t="str">
        <f>IFERROR(IF(P570="","",SUMIFS(InvAjust!$G$9:$G$6009,InvAjust!$E$9:$E$6009,Saldo!P570,InvAjust!$C$9:$C$6009,"Add")-SUMIFS(InvAjust!$G$9:$G$6009,InvAjust!$E$9:$E$6009,Saldo!P570,InvAjust!$C$9:$C$6009,"Remove")),"")</f>
        <v/>
      </c>
      <c r="AA570" s="98" t="str">
        <f t="shared" si="144"/>
        <v/>
      </c>
    </row>
    <row r="571" spans="1:27" ht="18.95" customHeight="1" x14ac:dyDescent="0.25">
      <c r="A571" s="82"/>
      <c r="C571" s="89" t="str">
        <f t="shared" si="133"/>
        <v/>
      </c>
      <c r="D571" s="89" t="str">
        <f t="shared" si="134"/>
        <v/>
      </c>
      <c r="E571" s="89" t="str">
        <f t="shared" si="135"/>
        <v/>
      </c>
      <c r="F571" s="89" t="str">
        <f t="shared" si="136"/>
        <v/>
      </c>
      <c r="G571" s="90" t="str">
        <f t="shared" si="137"/>
        <v/>
      </c>
      <c r="H571" s="91" t="str">
        <f t="shared" si="138"/>
        <v/>
      </c>
      <c r="I571" s="91" t="str">
        <f t="shared" si="139"/>
        <v/>
      </c>
      <c r="J571" s="91" t="str">
        <f t="shared" si="140"/>
        <v/>
      </c>
      <c r="K571" s="92" t="str">
        <f t="shared" si="129"/>
        <v/>
      </c>
      <c r="L571" s="92" t="str">
        <f t="shared" si="130"/>
        <v/>
      </c>
      <c r="M571" s="92" t="str">
        <f t="shared" si="131"/>
        <v/>
      </c>
      <c r="N571" s="92" t="str">
        <f t="shared" si="132"/>
        <v/>
      </c>
      <c r="O571" s="76" t="str">
        <f>IF(Cadastro!D571="","",Cadastro!D571)</f>
        <v/>
      </c>
      <c r="P571" s="76" t="str">
        <f>IF(Cadastro!C571="","",Cadastro!C571)</f>
        <v/>
      </c>
      <c r="Q571" s="93" t="str">
        <f t="shared" si="141"/>
        <v/>
      </c>
      <c r="R571" s="94" t="str">
        <f>IF(Cadastro!H571="","",Cadastro!H571)</f>
        <v/>
      </c>
      <c r="S571" s="95" t="str">
        <f t="shared" si="142"/>
        <v/>
      </c>
      <c r="T571" s="96" t="str">
        <f t="shared" si="143"/>
        <v/>
      </c>
      <c r="U571" s="96" t="str">
        <f>IFERROR(IF(P571="","",SUMIF(Movimento!$D$9:$D$7010,Saldo!P571,Movimento!$I$9:$I$7010)+W571)/(V571+X571),"")</f>
        <v/>
      </c>
      <c r="V571" s="94" t="str">
        <f>IFERROR(IF(Cadastro!E571="","",Cadastro!E571),"")</f>
        <v/>
      </c>
      <c r="W571" s="97" t="str">
        <f>IFERROR(IF(Cadastro!I571="","",Cadastro!I571),"")</f>
        <v/>
      </c>
      <c r="X571" s="94" t="str">
        <f>IF(P571="","",SUMIF(Movimento!$D$9:$D$7010,Saldo!P571,Movimento!$G$9:$G$7010))</f>
        <v/>
      </c>
      <c r="Y571" s="94" t="str">
        <f>IF(P571="","",SUMIF(MovSaida!$D$9:$D$7010,Saldo!P571,MovSaida!$F$9:$F$7010))</f>
        <v/>
      </c>
      <c r="Z571" s="94" t="str">
        <f>IFERROR(IF(P571="","",SUMIFS(InvAjust!$G$9:$G$6009,InvAjust!$E$9:$E$6009,Saldo!P571,InvAjust!$C$9:$C$6009,"Add")-SUMIFS(InvAjust!$G$9:$G$6009,InvAjust!$E$9:$E$6009,Saldo!P571,InvAjust!$C$9:$C$6009,"Remove")),"")</f>
        <v/>
      </c>
      <c r="AA571" s="98" t="str">
        <f t="shared" si="144"/>
        <v/>
      </c>
    </row>
    <row r="572" spans="1:27" ht="18.95" customHeight="1" x14ac:dyDescent="0.25">
      <c r="A572" s="82"/>
      <c r="C572" s="89" t="str">
        <f t="shared" si="133"/>
        <v/>
      </c>
      <c r="D572" s="89" t="str">
        <f t="shared" si="134"/>
        <v/>
      </c>
      <c r="E572" s="89" t="str">
        <f t="shared" si="135"/>
        <v/>
      </c>
      <c r="F572" s="89" t="str">
        <f t="shared" si="136"/>
        <v/>
      </c>
      <c r="G572" s="90" t="str">
        <f t="shared" si="137"/>
        <v/>
      </c>
      <c r="H572" s="91" t="str">
        <f t="shared" si="138"/>
        <v/>
      </c>
      <c r="I572" s="91" t="str">
        <f t="shared" si="139"/>
        <v/>
      </c>
      <c r="J572" s="91" t="str">
        <f t="shared" si="140"/>
        <v/>
      </c>
      <c r="K572" s="92" t="str">
        <f t="shared" si="129"/>
        <v/>
      </c>
      <c r="L572" s="92" t="str">
        <f t="shared" si="130"/>
        <v/>
      </c>
      <c r="M572" s="92" t="str">
        <f t="shared" si="131"/>
        <v/>
      </c>
      <c r="N572" s="92" t="str">
        <f t="shared" si="132"/>
        <v/>
      </c>
      <c r="O572" s="76" t="str">
        <f>IF(Cadastro!D572="","",Cadastro!D572)</f>
        <v/>
      </c>
      <c r="P572" s="76" t="str">
        <f>IF(Cadastro!C572="","",Cadastro!C572)</f>
        <v/>
      </c>
      <c r="Q572" s="93" t="str">
        <f t="shared" si="141"/>
        <v/>
      </c>
      <c r="R572" s="94" t="str">
        <f>IF(Cadastro!H572="","",Cadastro!H572)</f>
        <v/>
      </c>
      <c r="S572" s="95" t="str">
        <f t="shared" si="142"/>
        <v/>
      </c>
      <c r="T572" s="96" t="str">
        <f t="shared" si="143"/>
        <v/>
      </c>
      <c r="U572" s="96" t="str">
        <f>IFERROR(IF(P572="","",SUMIF(Movimento!$D$9:$D$7010,Saldo!P572,Movimento!$I$9:$I$7010)+W572)/(V572+X572),"")</f>
        <v/>
      </c>
      <c r="V572" s="94" t="str">
        <f>IFERROR(IF(Cadastro!E572="","",Cadastro!E572),"")</f>
        <v/>
      </c>
      <c r="W572" s="97" t="str">
        <f>IFERROR(IF(Cadastro!I572="","",Cadastro!I572),"")</f>
        <v/>
      </c>
      <c r="X572" s="94" t="str">
        <f>IF(P572="","",SUMIF(Movimento!$D$9:$D$7010,Saldo!P572,Movimento!$G$9:$G$7010))</f>
        <v/>
      </c>
      <c r="Y572" s="94" t="str">
        <f>IF(P572="","",SUMIF(MovSaida!$D$9:$D$7010,Saldo!P572,MovSaida!$F$9:$F$7010))</f>
        <v/>
      </c>
      <c r="Z572" s="94" t="str">
        <f>IFERROR(IF(P572="","",SUMIFS(InvAjust!$G$9:$G$6009,InvAjust!$E$9:$E$6009,Saldo!P572,InvAjust!$C$9:$C$6009,"Add")-SUMIFS(InvAjust!$G$9:$G$6009,InvAjust!$E$9:$E$6009,Saldo!P572,InvAjust!$C$9:$C$6009,"Remove")),"")</f>
        <v/>
      </c>
      <c r="AA572" s="98" t="str">
        <f t="shared" si="144"/>
        <v/>
      </c>
    </row>
    <row r="573" spans="1:27" ht="18.95" customHeight="1" x14ac:dyDescent="0.25">
      <c r="A573" s="82"/>
      <c r="C573" s="89" t="str">
        <f t="shared" si="133"/>
        <v/>
      </c>
      <c r="D573" s="89" t="str">
        <f t="shared" si="134"/>
        <v/>
      </c>
      <c r="E573" s="89" t="str">
        <f t="shared" si="135"/>
        <v/>
      </c>
      <c r="F573" s="89" t="str">
        <f t="shared" si="136"/>
        <v/>
      </c>
      <c r="G573" s="90" t="str">
        <f t="shared" si="137"/>
        <v/>
      </c>
      <c r="H573" s="91" t="str">
        <f t="shared" si="138"/>
        <v/>
      </c>
      <c r="I573" s="91" t="str">
        <f t="shared" si="139"/>
        <v/>
      </c>
      <c r="J573" s="91" t="str">
        <f t="shared" si="140"/>
        <v/>
      </c>
      <c r="K573" s="92" t="str">
        <f t="shared" si="129"/>
        <v/>
      </c>
      <c r="L573" s="92" t="str">
        <f t="shared" si="130"/>
        <v/>
      </c>
      <c r="M573" s="92" t="str">
        <f t="shared" si="131"/>
        <v/>
      </c>
      <c r="N573" s="92" t="str">
        <f t="shared" si="132"/>
        <v/>
      </c>
      <c r="O573" s="76" t="str">
        <f>IF(Cadastro!D573="","",Cadastro!D573)</f>
        <v/>
      </c>
      <c r="P573" s="76" t="str">
        <f>IF(Cadastro!C573="","",Cadastro!C573)</f>
        <v/>
      </c>
      <c r="Q573" s="93" t="str">
        <f t="shared" si="141"/>
        <v/>
      </c>
      <c r="R573" s="94" t="str">
        <f>IF(Cadastro!H573="","",Cadastro!H573)</f>
        <v/>
      </c>
      <c r="S573" s="95" t="str">
        <f t="shared" si="142"/>
        <v/>
      </c>
      <c r="T573" s="96" t="str">
        <f t="shared" si="143"/>
        <v/>
      </c>
      <c r="U573" s="96" t="str">
        <f>IFERROR(IF(P573="","",SUMIF(Movimento!$D$9:$D$7010,Saldo!P573,Movimento!$I$9:$I$7010)+W573)/(V573+X573),"")</f>
        <v/>
      </c>
      <c r="V573" s="94" t="str">
        <f>IFERROR(IF(Cadastro!E573="","",Cadastro!E573),"")</f>
        <v/>
      </c>
      <c r="W573" s="97" t="str">
        <f>IFERROR(IF(Cadastro!I573="","",Cadastro!I573),"")</f>
        <v/>
      </c>
      <c r="X573" s="94" t="str">
        <f>IF(P573="","",SUMIF(Movimento!$D$9:$D$7010,Saldo!P573,Movimento!$G$9:$G$7010))</f>
        <v/>
      </c>
      <c r="Y573" s="94" t="str">
        <f>IF(P573="","",SUMIF(MovSaida!$D$9:$D$7010,Saldo!P573,MovSaida!$F$9:$F$7010))</f>
        <v/>
      </c>
      <c r="Z573" s="94" t="str">
        <f>IFERROR(IF(P573="","",SUMIFS(InvAjust!$G$9:$G$6009,InvAjust!$E$9:$E$6009,Saldo!P573,InvAjust!$C$9:$C$6009,"Add")-SUMIFS(InvAjust!$G$9:$G$6009,InvAjust!$E$9:$E$6009,Saldo!P573,InvAjust!$C$9:$C$6009,"Remove")),"")</f>
        <v/>
      </c>
      <c r="AA573" s="98" t="str">
        <f t="shared" si="144"/>
        <v/>
      </c>
    </row>
    <row r="574" spans="1:27" ht="18.95" customHeight="1" x14ac:dyDescent="0.25">
      <c r="A574" s="82"/>
      <c r="C574" s="89" t="str">
        <f t="shared" si="133"/>
        <v/>
      </c>
      <c r="D574" s="89" t="str">
        <f t="shared" si="134"/>
        <v/>
      </c>
      <c r="E574" s="89" t="str">
        <f t="shared" si="135"/>
        <v/>
      </c>
      <c r="F574" s="89" t="str">
        <f t="shared" si="136"/>
        <v/>
      </c>
      <c r="G574" s="90" t="str">
        <f t="shared" si="137"/>
        <v/>
      </c>
      <c r="H574" s="91" t="str">
        <f t="shared" si="138"/>
        <v/>
      </c>
      <c r="I574" s="91" t="str">
        <f t="shared" si="139"/>
        <v/>
      </c>
      <c r="J574" s="91" t="str">
        <f t="shared" si="140"/>
        <v/>
      </c>
      <c r="K574" s="92" t="str">
        <f t="shared" si="129"/>
        <v/>
      </c>
      <c r="L574" s="92" t="str">
        <f t="shared" si="130"/>
        <v/>
      </c>
      <c r="M574" s="92" t="str">
        <f t="shared" si="131"/>
        <v/>
      </c>
      <c r="N574" s="92" t="str">
        <f t="shared" si="132"/>
        <v/>
      </c>
      <c r="O574" s="76" t="str">
        <f>IF(Cadastro!D574="","",Cadastro!D574)</f>
        <v/>
      </c>
      <c r="P574" s="76" t="str">
        <f>IF(Cadastro!C574="","",Cadastro!C574)</f>
        <v/>
      </c>
      <c r="Q574" s="93" t="str">
        <f t="shared" si="141"/>
        <v/>
      </c>
      <c r="R574" s="94" t="str">
        <f>IF(Cadastro!H574="","",Cadastro!H574)</f>
        <v/>
      </c>
      <c r="S574" s="95" t="str">
        <f t="shared" si="142"/>
        <v/>
      </c>
      <c r="T574" s="96" t="str">
        <f t="shared" si="143"/>
        <v/>
      </c>
      <c r="U574" s="96" t="str">
        <f>IFERROR(IF(P574="","",SUMIF(Movimento!$D$9:$D$7010,Saldo!P574,Movimento!$I$9:$I$7010)+W574)/(V574+X574),"")</f>
        <v/>
      </c>
      <c r="V574" s="94" t="str">
        <f>IFERROR(IF(Cadastro!E574="","",Cadastro!E574),"")</f>
        <v/>
      </c>
      <c r="W574" s="97" t="str">
        <f>IFERROR(IF(Cadastro!I574="","",Cadastro!I574),"")</f>
        <v/>
      </c>
      <c r="X574" s="94" t="str">
        <f>IF(P574="","",SUMIF(Movimento!$D$9:$D$7010,Saldo!P574,Movimento!$G$9:$G$7010))</f>
        <v/>
      </c>
      <c r="Y574" s="94" t="str">
        <f>IF(P574="","",SUMIF(MovSaida!$D$9:$D$7010,Saldo!P574,MovSaida!$F$9:$F$7010))</f>
        <v/>
      </c>
      <c r="Z574" s="94" t="str">
        <f>IFERROR(IF(P574="","",SUMIFS(InvAjust!$G$9:$G$6009,InvAjust!$E$9:$E$6009,Saldo!P574,InvAjust!$C$9:$C$6009,"Add")-SUMIFS(InvAjust!$G$9:$G$6009,InvAjust!$E$9:$E$6009,Saldo!P574,InvAjust!$C$9:$C$6009,"Remove")),"")</f>
        <v/>
      </c>
      <c r="AA574" s="98" t="str">
        <f t="shared" si="144"/>
        <v/>
      </c>
    </row>
    <row r="575" spans="1:27" ht="18.95" customHeight="1" x14ac:dyDescent="0.25">
      <c r="A575" s="82"/>
      <c r="C575" s="89" t="str">
        <f t="shared" si="133"/>
        <v/>
      </c>
      <c r="D575" s="89" t="str">
        <f t="shared" si="134"/>
        <v/>
      </c>
      <c r="E575" s="89" t="str">
        <f t="shared" si="135"/>
        <v/>
      </c>
      <c r="F575" s="89" t="str">
        <f t="shared" si="136"/>
        <v/>
      </c>
      <c r="G575" s="90" t="str">
        <f t="shared" si="137"/>
        <v/>
      </c>
      <c r="H575" s="91" t="str">
        <f t="shared" si="138"/>
        <v/>
      </c>
      <c r="I575" s="91" t="str">
        <f t="shared" si="139"/>
        <v/>
      </c>
      <c r="J575" s="91" t="str">
        <f t="shared" si="140"/>
        <v/>
      </c>
      <c r="K575" s="92" t="str">
        <f t="shared" si="129"/>
        <v/>
      </c>
      <c r="L575" s="92" t="str">
        <f t="shared" si="130"/>
        <v/>
      </c>
      <c r="M575" s="92" t="str">
        <f t="shared" si="131"/>
        <v/>
      </c>
      <c r="N575" s="92" t="str">
        <f t="shared" si="132"/>
        <v/>
      </c>
      <c r="O575" s="76" t="str">
        <f>IF(Cadastro!D575="","",Cadastro!D575)</f>
        <v/>
      </c>
      <c r="P575" s="76" t="str">
        <f>IF(Cadastro!C575="","",Cadastro!C575)</f>
        <v/>
      </c>
      <c r="Q575" s="93" t="str">
        <f t="shared" si="141"/>
        <v/>
      </c>
      <c r="R575" s="94" t="str">
        <f>IF(Cadastro!H575="","",Cadastro!H575)</f>
        <v/>
      </c>
      <c r="S575" s="95" t="str">
        <f t="shared" si="142"/>
        <v/>
      </c>
      <c r="T575" s="96" t="str">
        <f t="shared" si="143"/>
        <v/>
      </c>
      <c r="U575" s="96" t="str">
        <f>IFERROR(IF(P575="","",SUMIF(Movimento!$D$9:$D$7010,Saldo!P575,Movimento!$I$9:$I$7010)+W575)/(V575+X575),"")</f>
        <v/>
      </c>
      <c r="V575" s="94" t="str">
        <f>IFERROR(IF(Cadastro!E575="","",Cadastro!E575),"")</f>
        <v/>
      </c>
      <c r="W575" s="97" t="str">
        <f>IFERROR(IF(Cadastro!I575="","",Cadastro!I575),"")</f>
        <v/>
      </c>
      <c r="X575" s="94" t="str">
        <f>IF(P575="","",SUMIF(Movimento!$D$9:$D$7010,Saldo!P575,Movimento!$G$9:$G$7010))</f>
        <v/>
      </c>
      <c r="Y575" s="94" t="str">
        <f>IF(P575="","",SUMIF(MovSaida!$D$9:$D$7010,Saldo!P575,MovSaida!$F$9:$F$7010))</f>
        <v/>
      </c>
      <c r="Z575" s="94" t="str">
        <f>IFERROR(IF(P575="","",SUMIFS(InvAjust!$G$9:$G$6009,InvAjust!$E$9:$E$6009,Saldo!P575,InvAjust!$C$9:$C$6009,"Add")-SUMIFS(InvAjust!$G$9:$G$6009,InvAjust!$E$9:$E$6009,Saldo!P575,InvAjust!$C$9:$C$6009,"Remove")),"")</f>
        <v/>
      </c>
      <c r="AA575" s="98" t="str">
        <f t="shared" si="144"/>
        <v/>
      </c>
    </row>
    <row r="576" spans="1:27" ht="18.95" customHeight="1" x14ac:dyDescent="0.25">
      <c r="A576" s="82"/>
      <c r="C576" s="89" t="str">
        <f t="shared" si="133"/>
        <v/>
      </c>
      <c r="D576" s="89" t="str">
        <f t="shared" si="134"/>
        <v/>
      </c>
      <c r="E576" s="89" t="str">
        <f t="shared" si="135"/>
        <v/>
      </c>
      <c r="F576" s="89" t="str">
        <f t="shared" si="136"/>
        <v/>
      </c>
      <c r="G576" s="90" t="str">
        <f t="shared" si="137"/>
        <v/>
      </c>
      <c r="H576" s="91" t="str">
        <f t="shared" si="138"/>
        <v/>
      </c>
      <c r="I576" s="91" t="str">
        <f t="shared" si="139"/>
        <v/>
      </c>
      <c r="J576" s="91" t="str">
        <f t="shared" si="140"/>
        <v/>
      </c>
      <c r="K576" s="92" t="str">
        <f t="shared" si="129"/>
        <v/>
      </c>
      <c r="L576" s="92" t="str">
        <f t="shared" si="130"/>
        <v/>
      </c>
      <c r="M576" s="92" t="str">
        <f t="shared" si="131"/>
        <v/>
      </c>
      <c r="N576" s="92" t="str">
        <f t="shared" si="132"/>
        <v/>
      </c>
      <c r="O576" s="76" t="str">
        <f>IF(Cadastro!D576="","",Cadastro!D576)</f>
        <v/>
      </c>
      <c r="P576" s="76" t="str">
        <f>IF(Cadastro!C576="","",Cadastro!C576)</f>
        <v/>
      </c>
      <c r="Q576" s="93" t="str">
        <f t="shared" si="141"/>
        <v/>
      </c>
      <c r="R576" s="94" t="str">
        <f>IF(Cadastro!H576="","",Cadastro!H576)</f>
        <v/>
      </c>
      <c r="S576" s="95" t="str">
        <f t="shared" si="142"/>
        <v/>
      </c>
      <c r="T576" s="96" t="str">
        <f t="shared" si="143"/>
        <v/>
      </c>
      <c r="U576" s="96" t="str">
        <f>IFERROR(IF(P576="","",SUMIF(Movimento!$D$9:$D$7010,Saldo!P576,Movimento!$I$9:$I$7010)+W576)/(V576+X576),"")</f>
        <v/>
      </c>
      <c r="V576" s="94" t="str">
        <f>IFERROR(IF(Cadastro!E576="","",Cadastro!E576),"")</f>
        <v/>
      </c>
      <c r="W576" s="97" t="str">
        <f>IFERROR(IF(Cadastro!I576="","",Cadastro!I576),"")</f>
        <v/>
      </c>
      <c r="X576" s="94" t="str">
        <f>IF(P576="","",SUMIF(Movimento!$D$9:$D$7010,Saldo!P576,Movimento!$G$9:$G$7010))</f>
        <v/>
      </c>
      <c r="Y576" s="94" t="str">
        <f>IF(P576="","",SUMIF(MovSaida!$D$9:$D$7010,Saldo!P576,MovSaida!$F$9:$F$7010))</f>
        <v/>
      </c>
      <c r="Z576" s="94" t="str">
        <f>IFERROR(IF(P576="","",SUMIFS(InvAjust!$G$9:$G$6009,InvAjust!$E$9:$E$6009,Saldo!P576,InvAjust!$C$9:$C$6009,"Add")-SUMIFS(InvAjust!$G$9:$G$6009,InvAjust!$E$9:$E$6009,Saldo!P576,InvAjust!$C$9:$C$6009,"Remove")),"")</f>
        <v/>
      </c>
      <c r="AA576" s="98" t="str">
        <f t="shared" si="144"/>
        <v/>
      </c>
    </row>
    <row r="577" spans="1:27" ht="18.95" customHeight="1" x14ac:dyDescent="0.25">
      <c r="A577" s="82"/>
      <c r="C577" s="89" t="str">
        <f t="shared" si="133"/>
        <v/>
      </c>
      <c r="D577" s="89" t="str">
        <f t="shared" si="134"/>
        <v/>
      </c>
      <c r="E577" s="89" t="str">
        <f t="shared" si="135"/>
        <v/>
      </c>
      <c r="F577" s="89" t="str">
        <f t="shared" si="136"/>
        <v/>
      </c>
      <c r="G577" s="90" t="str">
        <f t="shared" si="137"/>
        <v/>
      </c>
      <c r="H577" s="91" t="str">
        <f t="shared" si="138"/>
        <v/>
      </c>
      <c r="I577" s="91" t="str">
        <f t="shared" si="139"/>
        <v/>
      </c>
      <c r="J577" s="91" t="str">
        <f t="shared" si="140"/>
        <v/>
      </c>
      <c r="K577" s="92" t="str">
        <f t="shared" si="129"/>
        <v/>
      </c>
      <c r="L577" s="92" t="str">
        <f t="shared" si="130"/>
        <v/>
      </c>
      <c r="M577" s="92" t="str">
        <f t="shared" si="131"/>
        <v/>
      </c>
      <c r="N577" s="92" t="str">
        <f t="shared" si="132"/>
        <v/>
      </c>
      <c r="O577" s="76" t="str">
        <f>IF(Cadastro!D577="","",Cadastro!D577)</f>
        <v/>
      </c>
      <c r="P577" s="76" t="str">
        <f>IF(Cadastro!C577="","",Cadastro!C577)</f>
        <v/>
      </c>
      <c r="Q577" s="93" t="str">
        <f t="shared" si="141"/>
        <v/>
      </c>
      <c r="R577" s="94" t="str">
        <f>IF(Cadastro!H577="","",Cadastro!H577)</f>
        <v/>
      </c>
      <c r="S577" s="95" t="str">
        <f t="shared" si="142"/>
        <v/>
      </c>
      <c r="T577" s="96" t="str">
        <f t="shared" si="143"/>
        <v/>
      </c>
      <c r="U577" s="96" t="str">
        <f>IFERROR(IF(P577="","",SUMIF(Movimento!$D$9:$D$7010,Saldo!P577,Movimento!$I$9:$I$7010)+W577)/(V577+X577),"")</f>
        <v/>
      </c>
      <c r="V577" s="94" t="str">
        <f>IFERROR(IF(Cadastro!E577="","",Cadastro!E577),"")</f>
        <v/>
      </c>
      <c r="W577" s="97" t="str">
        <f>IFERROR(IF(Cadastro!I577="","",Cadastro!I577),"")</f>
        <v/>
      </c>
      <c r="X577" s="94" t="str">
        <f>IF(P577="","",SUMIF(Movimento!$D$9:$D$7010,Saldo!P577,Movimento!$G$9:$G$7010))</f>
        <v/>
      </c>
      <c r="Y577" s="94" t="str">
        <f>IF(P577="","",SUMIF(MovSaida!$D$9:$D$7010,Saldo!P577,MovSaida!$F$9:$F$7010))</f>
        <v/>
      </c>
      <c r="Z577" s="94" t="str">
        <f>IFERROR(IF(P577="","",SUMIFS(InvAjust!$G$9:$G$6009,InvAjust!$E$9:$E$6009,Saldo!P577,InvAjust!$C$9:$C$6009,"Add")-SUMIFS(InvAjust!$G$9:$G$6009,InvAjust!$E$9:$E$6009,Saldo!P577,InvAjust!$C$9:$C$6009,"Remove")),"")</f>
        <v/>
      </c>
      <c r="AA577" s="98" t="str">
        <f t="shared" si="144"/>
        <v/>
      </c>
    </row>
    <row r="578" spans="1:27" ht="18.95" customHeight="1" x14ac:dyDescent="0.25">
      <c r="A578" s="82"/>
      <c r="C578" s="89" t="str">
        <f t="shared" si="133"/>
        <v/>
      </c>
      <c r="D578" s="89" t="str">
        <f t="shared" si="134"/>
        <v/>
      </c>
      <c r="E578" s="89" t="str">
        <f t="shared" si="135"/>
        <v/>
      </c>
      <c r="F578" s="89" t="str">
        <f t="shared" si="136"/>
        <v/>
      </c>
      <c r="G578" s="90" t="str">
        <f t="shared" si="137"/>
        <v/>
      </c>
      <c r="H578" s="91" t="str">
        <f t="shared" si="138"/>
        <v/>
      </c>
      <c r="I578" s="91" t="str">
        <f t="shared" si="139"/>
        <v/>
      </c>
      <c r="J578" s="91" t="str">
        <f t="shared" si="140"/>
        <v/>
      </c>
      <c r="K578" s="92" t="str">
        <f t="shared" si="129"/>
        <v/>
      </c>
      <c r="L578" s="92" t="str">
        <f t="shared" si="130"/>
        <v/>
      </c>
      <c r="M578" s="92" t="str">
        <f t="shared" si="131"/>
        <v/>
      </c>
      <c r="N578" s="92" t="str">
        <f t="shared" si="132"/>
        <v/>
      </c>
      <c r="O578" s="76" t="str">
        <f>IF(Cadastro!D578="","",Cadastro!D578)</f>
        <v/>
      </c>
      <c r="P578" s="76" t="str">
        <f>IF(Cadastro!C578="","",Cadastro!C578)</f>
        <v/>
      </c>
      <c r="Q578" s="93" t="str">
        <f t="shared" si="141"/>
        <v/>
      </c>
      <c r="R578" s="94" t="str">
        <f>IF(Cadastro!H578="","",Cadastro!H578)</f>
        <v/>
      </c>
      <c r="S578" s="95" t="str">
        <f t="shared" si="142"/>
        <v/>
      </c>
      <c r="T578" s="96" t="str">
        <f t="shared" si="143"/>
        <v/>
      </c>
      <c r="U578" s="96" t="str">
        <f>IFERROR(IF(P578="","",SUMIF(Movimento!$D$9:$D$7010,Saldo!P578,Movimento!$I$9:$I$7010)+W578)/(V578+X578),"")</f>
        <v/>
      </c>
      <c r="V578" s="94" t="str">
        <f>IFERROR(IF(Cadastro!E578="","",Cadastro!E578),"")</f>
        <v/>
      </c>
      <c r="W578" s="97" t="str">
        <f>IFERROR(IF(Cadastro!I578="","",Cadastro!I578),"")</f>
        <v/>
      </c>
      <c r="X578" s="94" t="str">
        <f>IF(P578="","",SUMIF(Movimento!$D$9:$D$7010,Saldo!P578,Movimento!$G$9:$G$7010))</f>
        <v/>
      </c>
      <c r="Y578" s="94" t="str">
        <f>IF(P578="","",SUMIF(MovSaida!$D$9:$D$7010,Saldo!P578,MovSaida!$F$9:$F$7010))</f>
        <v/>
      </c>
      <c r="Z578" s="94" t="str">
        <f>IFERROR(IF(P578="","",SUMIFS(InvAjust!$G$9:$G$6009,InvAjust!$E$9:$E$6009,Saldo!P578,InvAjust!$C$9:$C$6009,"Add")-SUMIFS(InvAjust!$G$9:$G$6009,InvAjust!$E$9:$E$6009,Saldo!P578,InvAjust!$C$9:$C$6009,"Remove")),"")</f>
        <v/>
      </c>
      <c r="AA578" s="98" t="str">
        <f t="shared" si="144"/>
        <v/>
      </c>
    </row>
    <row r="579" spans="1:27" ht="18.95" customHeight="1" x14ac:dyDescent="0.25">
      <c r="A579" s="82"/>
      <c r="C579" s="89" t="str">
        <f t="shared" si="133"/>
        <v/>
      </c>
      <c r="D579" s="89" t="str">
        <f t="shared" si="134"/>
        <v/>
      </c>
      <c r="E579" s="89" t="str">
        <f t="shared" si="135"/>
        <v/>
      </c>
      <c r="F579" s="89" t="str">
        <f t="shared" si="136"/>
        <v/>
      </c>
      <c r="G579" s="90" t="str">
        <f t="shared" si="137"/>
        <v/>
      </c>
      <c r="H579" s="91" t="str">
        <f t="shared" si="138"/>
        <v/>
      </c>
      <c r="I579" s="91" t="str">
        <f t="shared" si="139"/>
        <v/>
      </c>
      <c r="J579" s="91" t="str">
        <f t="shared" si="140"/>
        <v/>
      </c>
      <c r="K579" s="92" t="str">
        <f t="shared" si="129"/>
        <v/>
      </c>
      <c r="L579" s="92" t="str">
        <f t="shared" si="130"/>
        <v/>
      </c>
      <c r="M579" s="92" t="str">
        <f t="shared" si="131"/>
        <v/>
      </c>
      <c r="N579" s="92" t="str">
        <f t="shared" si="132"/>
        <v/>
      </c>
      <c r="O579" s="76" t="str">
        <f>IF(Cadastro!D579="","",Cadastro!D579)</f>
        <v/>
      </c>
      <c r="P579" s="76" t="str">
        <f>IF(Cadastro!C579="","",Cadastro!C579)</f>
        <v/>
      </c>
      <c r="Q579" s="93" t="str">
        <f t="shared" si="141"/>
        <v/>
      </c>
      <c r="R579" s="94" t="str">
        <f>IF(Cadastro!H579="","",Cadastro!H579)</f>
        <v/>
      </c>
      <c r="S579" s="95" t="str">
        <f t="shared" si="142"/>
        <v/>
      </c>
      <c r="T579" s="96" t="str">
        <f t="shared" si="143"/>
        <v/>
      </c>
      <c r="U579" s="96" t="str">
        <f>IFERROR(IF(P579="","",SUMIF(Movimento!$D$9:$D$7010,Saldo!P579,Movimento!$I$9:$I$7010)+W579)/(V579+X579),"")</f>
        <v/>
      </c>
      <c r="V579" s="94" t="str">
        <f>IFERROR(IF(Cadastro!E579="","",Cadastro!E579),"")</f>
        <v/>
      </c>
      <c r="W579" s="97" t="str">
        <f>IFERROR(IF(Cadastro!I579="","",Cadastro!I579),"")</f>
        <v/>
      </c>
      <c r="X579" s="94" t="str">
        <f>IF(P579="","",SUMIF(Movimento!$D$9:$D$7010,Saldo!P579,Movimento!$G$9:$G$7010))</f>
        <v/>
      </c>
      <c r="Y579" s="94" t="str">
        <f>IF(P579="","",SUMIF(MovSaida!$D$9:$D$7010,Saldo!P579,MovSaida!$F$9:$F$7010))</f>
        <v/>
      </c>
      <c r="Z579" s="94" t="str">
        <f>IFERROR(IF(P579="","",SUMIFS(InvAjust!$G$9:$G$6009,InvAjust!$E$9:$E$6009,Saldo!P579,InvAjust!$C$9:$C$6009,"Add")-SUMIFS(InvAjust!$G$9:$G$6009,InvAjust!$E$9:$E$6009,Saldo!P579,InvAjust!$C$9:$C$6009,"Remove")),"")</f>
        <v/>
      </c>
      <c r="AA579" s="98" t="str">
        <f t="shared" si="144"/>
        <v/>
      </c>
    </row>
    <row r="580" spans="1:27" ht="18.95" customHeight="1" x14ac:dyDescent="0.25">
      <c r="A580" s="82"/>
      <c r="C580" s="89" t="str">
        <f t="shared" si="133"/>
        <v/>
      </c>
      <c r="D580" s="89" t="str">
        <f t="shared" si="134"/>
        <v/>
      </c>
      <c r="E580" s="89" t="str">
        <f t="shared" si="135"/>
        <v/>
      </c>
      <c r="F580" s="89" t="str">
        <f t="shared" si="136"/>
        <v/>
      </c>
      <c r="G580" s="90" t="str">
        <f t="shared" si="137"/>
        <v/>
      </c>
      <c r="H580" s="91" t="str">
        <f t="shared" si="138"/>
        <v/>
      </c>
      <c r="I580" s="91" t="str">
        <f t="shared" si="139"/>
        <v/>
      </c>
      <c r="J580" s="91" t="str">
        <f t="shared" si="140"/>
        <v/>
      </c>
      <c r="K580" s="92" t="str">
        <f t="shared" si="129"/>
        <v/>
      </c>
      <c r="L580" s="92" t="str">
        <f t="shared" si="130"/>
        <v/>
      </c>
      <c r="M580" s="92" t="str">
        <f t="shared" si="131"/>
        <v/>
      </c>
      <c r="N580" s="92" t="str">
        <f t="shared" si="132"/>
        <v/>
      </c>
      <c r="O580" s="76" t="str">
        <f>IF(Cadastro!D580="","",Cadastro!D580)</f>
        <v/>
      </c>
      <c r="P580" s="76" t="str">
        <f>IF(Cadastro!C580="","",Cadastro!C580)</f>
        <v/>
      </c>
      <c r="Q580" s="93" t="str">
        <f t="shared" si="141"/>
        <v/>
      </c>
      <c r="R580" s="94" t="str">
        <f>IF(Cadastro!H580="","",Cadastro!H580)</f>
        <v/>
      </c>
      <c r="S580" s="95" t="str">
        <f t="shared" si="142"/>
        <v/>
      </c>
      <c r="T580" s="96" t="str">
        <f t="shared" si="143"/>
        <v/>
      </c>
      <c r="U580" s="96" t="str">
        <f>IFERROR(IF(P580="","",SUMIF(Movimento!$D$9:$D$7010,Saldo!P580,Movimento!$I$9:$I$7010)+W580)/(V580+X580),"")</f>
        <v/>
      </c>
      <c r="V580" s="94" t="str">
        <f>IFERROR(IF(Cadastro!E580="","",Cadastro!E580),"")</f>
        <v/>
      </c>
      <c r="W580" s="97" t="str">
        <f>IFERROR(IF(Cadastro!I580="","",Cadastro!I580),"")</f>
        <v/>
      </c>
      <c r="X580" s="94" t="str">
        <f>IF(P580="","",SUMIF(Movimento!$D$9:$D$7010,Saldo!P580,Movimento!$G$9:$G$7010))</f>
        <v/>
      </c>
      <c r="Y580" s="94" t="str">
        <f>IF(P580="","",SUMIF(MovSaida!$D$9:$D$7010,Saldo!P580,MovSaida!$F$9:$F$7010))</f>
        <v/>
      </c>
      <c r="Z580" s="94" t="str">
        <f>IFERROR(IF(P580="","",SUMIFS(InvAjust!$G$9:$G$6009,InvAjust!$E$9:$E$6009,Saldo!P580,InvAjust!$C$9:$C$6009,"Add")-SUMIFS(InvAjust!$G$9:$G$6009,InvAjust!$E$9:$E$6009,Saldo!P580,InvAjust!$C$9:$C$6009,"Remove")),"")</f>
        <v/>
      </c>
      <c r="AA580" s="98" t="str">
        <f t="shared" si="144"/>
        <v/>
      </c>
    </row>
    <row r="581" spans="1:27" ht="18.95" customHeight="1" x14ac:dyDescent="0.25">
      <c r="A581" s="82"/>
      <c r="C581" s="89" t="str">
        <f t="shared" si="133"/>
        <v/>
      </c>
      <c r="D581" s="89" t="str">
        <f t="shared" si="134"/>
        <v/>
      </c>
      <c r="E581" s="89" t="str">
        <f t="shared" si="135"/>
        <v/>
      </c>
      <c r="F581" s="89" t="str">
        <f t="shared" si="136"/>
        <v/>
      </c>
      <c r="G581" s="90" t="str">
        <f t="shared" si="137"/>
        <v/>
      </c>
      <c r="H581" s="91" t="str">
        <f t="shared" si="138"/>
        <v/>
      </c>
      <c r="I581" s="91" t="str">
        <f t="shared" si="139"/>
        <v/>
      </c>
      <c r="J581" s="91" t="str">
        <f t="shared" si="140"/>
        <v/>
      </c>
      <c r="K581" s="92" t="str">
        <f t="shared" si="129"/>
        <v/>
      </c>
      <c r="L581" s="92" t="str">
        <f t="shared" si="130"/>
        <v/>
      </c>
      <c r="M581" s="92" t="str">
        <f t="shared" si="131"/>
        <v/>
      </c>
      <c r="N581" s="92" t="str">
        <f t="shared" si="132"/>
        <v/>
      </c>
      <c r="O581" s="76" t="str">
        <f>IF(Cadastro!D581="","",Cadastro!D581)</f>
        <v/>
      </c>
      <c r="P581" s="76" t="str">
        <f>IF(Cadastro!C581="","",Cadastro!C581)</f>
        <v/>
      </c>
      <c r="Q581" s="93" t="str">
        <f t="shared" si="141"/>
        <v/>
      </c>
      <c r="R581" s="94" t="str">
        <f>IF(Cadastro!H581="","",Cadastro!H581)</f>
        <v/>
      </c>
      <c r="S581" s="95" t="str">
        <f t="shared" si="142"/>
        <v/>
      </c>
      <c r="T581" s="96" t="str">
        <f t="shared" si="143"/>
        <v/>
      </c>
      <c r="U581" s="96" t="str">
        <f>IFERROR(IF(P581="","",SUMIF(Movimento!$D$9:$D$7010,Saldo!P581,Movimento!$I$9:$I$7010)+W581)/(V581+X581),"")</f>
        <v/>
      </c>
      <c r="V581" s="94" t="str">
        <f>IFERROR(IF(Cadastro!E581="","",Cadastro!E581),"")</f>
        <v/>
      </c>
      <c r="W581" s="97" t="str">
        <f>IFERROR(IF(Cadastro!I581="","",Cadastro!I581),"")</f>
        <v/>
      </c>
      <c r="X581" s="94" t="str">
        <f>IF(P581="","",SUMIF(Movimento!$D$9:$D$7010,Saldo!P581,Movimento!$G$9:$G$7010))</f>
        <v/>
      </c>
      <c r="Y581" s="94" t="str">
        <f>IF(P581="","",SUMIF(MovSaida!$D$9:$D$7010,Saldo!P581,MovSaida!$F$9:$F$7010))</f>
        <v/>
      </c>
      <c r="Z581" s="94" t="str">
        <f>IFERROR(IF(P581="","",SUMIFS(InvAjust!$G$9:$G$6009,InvAjust!$E$9:$E$6009,Saldo!P581,InvAjust!$C$9:$C$6009,"Add")-SUMIFS(InvAjust!$G$9:$G$6009,InvAjust!$E$9:$E$6009,Saldo!P581,InvAjust!$C$9:$C$6009,"Remove")),"")</f>
        <v/>
      </c>
      <c r="AA581" s="98" t="str">
        <f t="shared" si="144"/>
        <v/>
      </c>
    </row>
    <row r="582" spans="1:27" ht="18.95" customHeight="1" x14ac:dyDescent="0.25">
      <c r="A582" s="82"/>
      <c r="C582" s="89" t="str">
        <f t="shared" si="133"/>
        <v/>
      </c>
      <c r="D582" s="89" t="str">
        <f t="shared" si="134"/>
        <v/>
      </c>
      <c r="E582" s="89" t="str">
        <f t="shared" si="135"/>
        <v/>
      </c>
      <c r="F582" s="89" t="str">
        <f t="shared" si="136"/>
        <v/>
      </c>
      <c r="G582" s="90" t="str">
        <f t="shared" si="137"/>
        <v/>
      </c>
      <c r="H582" s="91" t="str">
        <f t="shared" si="138"/>
        <v/>
      </c>
      <c r="I582" s="91" t="str">
        <f t="shared" si="139"/>
        <v/>
      </c>
      <c r="J582" s="91" t="str">
        <f t="shared" si="140"/>
        <v/>
      </c>
      <c r="K582" s="92" t="str">
        <f t="shared" si="129"/>
        <v/>
      </c>
      <c r="L582" s="92" t="str">
        <f t="shared" si="130"/>
        <v/>
      </c>
      <c r="M582" s="92" t="str">
        <f t="shared" si="131"/>
        <v/>
      </c>
      <c r="N582" s="92" t="str">
        <f t="shared" si="132"/>
        <v/>
      </c>
      <c r="O582" s="76" t="str">
        <f>IF(Cadastro!D582="","",Cadastro!D582)</f>
        <v/>
      </c>
      <c r="P582" s="76" t="str">
        <f>IF(Cadastro!C582="","",Cadastro!C582)</f>
        <v/>
      </c>
      <c r="Q582" s="93" t="str">
        <f t="shared" si="141"/>
        <v/>
      </c>
      <c r="R582" s="94" t="str">
        <f>IF(Cadastro!H582="","",Cadastro!H582)</f>
        <v/>
      </c>
      <c r="S582" s="95" t="str">
        <f t="shared" si="142"/>
        <v/>
      </c>
      <c r="T582" s="96" t="str">
        <f t="shared" si="143"/>
        <v/>
      </c>
      <c r="U582" s="96" t="str">
        <f>IFERROR(IF(P582="","",SUMIF(Movimento!$D$9:$D$7010,Saldo!P582,Movimento!$I$9:$I$7010)+W582)/(V582+X582),"")</f>
        <v/>
      </c>
      <c r="V582" s="94" t="str">
        <f>IFERROR(IF(Cadastro!E582="","",Cadastro!E582),"")</f>
        <v/>
      </c>
      <c r="W582" s="97" t="str">
        <f>IFERROR(IF(Cadastro!I582="","",Cadastro!I582),"")</f>
        <v/>
      </c>
      <c r="X582" s="94" t="str">
        <f>IF(P582="","",SUMIF(Movimento!$D$9:$D$7010,Saldo!P582,Movimento!$G$9:$G$7010))</f>
        <v/>
      </c>
      <c r="Y582" s="94" t="str">
        <f>IF(P582="","",SUMIF(MovSaida!$D$9:$D$7010,Saldo!P582,MovSaida!$F$9:$F$7010))</f>
        <v/>
      </c>
      <c r="Z582" s="94" t="str">
        <f>IFERROR(IF(P582="","",SUMIFS(InvAjust!$G$9:$G$6009,InvAjust!$E$9:$E$6009,Saldo!P582,InvAjust!$C$9:$C$6009,"Add")-SUMIFS(InvAjust!$G$9:$G$6009,InvAjust!$E$9:$E$6009,Saldo!P582,InvAjust!$C$9:$C$6009,"Remove")),"")</f>
        <v/>
      </c>
      <c r="AA582" s="98" t="str">
        <f t="shared" si="144"/>
        <v/>
      </c>
    </row>
    <row r="583" spans="1:27" ht="18.95" customHeight="1" x14ac:dyDescent="0.25">
      <c r="A583" s="82"/>
      <c r="C583" s="89" t="str">
        <f t="shared" si="133"/>
        <v/>
      </c>
      <c r="D583" s="89" t="str">
        <f t="shared" si="134"/>
        <v/>
      </c>
      <c r="E583" s="89" t="str">
        <f t="shared" si="135"/>
        <v/>
      </c>
      <c r="F583" s="89" t="str">
        <f t="shared" si="136"/>
        <v/>
      </c>
      <c r="G583" s="90" t="str">
        <f t="shared" si="137"/>
        <v/>
      </c>
      <c r="H583" s="91" t="str">
        <f t="shared" si="138"/>
        <v/>
      </c>
      <c r="I583" s="91" t="str">
        <f t="shared" si="139"/>
        <v/>
      </c>
      <c r="J583" s="91" t="str">
        <f t="shared" si="140"/>
        <v/>
      </c>
      <c r="K583" s="92" t="str">
        <f t="shared" si="129"/>
        <v/>
      </c>
      <c r="L583" s="92" t="str">
        <f t="shared" si="130"/>
        <v/>
      </c>
      <c r="M583" s="92" t="str">
        <f t="shared" si="131"/>
        <v/>
      </c>
      <c r="N583" s="92" t="str">
        <f t="shared" si="132"/>
        <v/>
      </c>
      <c r="O583" s="76" t="str">
        <f>IF(Cadastro!D583="","",Cadastro!D583)</f>
        <v/>
      </c>
      <c r="P583" s="76" t="str">
        <f>IF(Cadastro!C583="","",Cadastro!C583)</f>
        <v/>
      </c>
      <c r="Q583" s="93" t="str">
        <f t="shared" si="141"/>
        <v/>
      </c>
      <c r="R583" s="94" t="str">
        <f>IF(Cadastro!H583="","",Cadastro!H583)</f>
        <v/>
      </c>
      <c r="S583" s="95" t="str">
        <f t="shared" si="142"/>
        <v/>
      </c>
      <c r="T583" s="96" t="str">
        <f t="shared" si="143"/>
        <v/>
      </c>
      <c r="U583" s="96" t="str">
        <f>IFERROR(IF(P583="","",SUMIF(Movimento!$D$9:$D$7010,Saldo!P583,Movimento!$I$9:$I$7010)+W583)/(V583+X583),"")</f>
        <v/>
      </c>
      <c r="V583" s="94" t="str">
        <f>IFERROR(IF(Cadastro!E583="","",Cadastro!E583),"")</f>
        <v/>
      </c>
      <c r="W583" s="97" t="str">
        <f>IFERROR(IF(Cadastro!I583="","",Cadastro!I583),"")</f>
        <v/>
      </c>
      <c r="X583" s="94" t="str">
        <f>IF(P583="","",SUMIF(Movimento!$D$9:$D$7010,Saldo!P583,Movimento!$G$9:$G$7010))</f>
        <v/>
      </c>
      <c r="Y583" s="94" t="str">
        <f>IF(P583="","",SUMIF(MovSaida!$D$9:$D$7010,Saldo!P583,MovSaida!$F$9:$F$7010))</f>
        <v/>
      </c>
      <c r="Z583" s="94" t="str">
        <f>IFERROR(IF(P583="","",SUMIFS(InvAjust!$G$9:$G$6009,InvAjust!$E$9:$E$6009,Saldo!P583,InvAjust!$C$9:$C$6009,"Add")-SUMIFS(InvAjust!$G$9:$G$6009,InvAjust!$E$9:$E$6009,Saldo!P583,InvAjust!$C$9:$C$6009,"Remove")),"")</f>
        <v/>
      </c>
      <c r="AA583" s="98" t="str">
        <f t="shared" si="144"/>
        <v/>
      </c>
    </row>
    <row r="584" spans="1:27" ht="18.95" customHeight="1" x14ac:dyDescent="0.25">
      <c r="A584" s="82"/>
      <c r="C584" s="89" t="str">
        <f t="shared" si="133"/>
        <v/>
      </c>
      <c r="D584" s="89" t="str">
        <f t="shared" si="134"/>
        <v/>
      </c>
      <c r="E584" s="89" t="str">
        <f t="shared" si="135"/>
        <v/>
      </c>
      <c r="F584" s="89" t="str">
        <f t="shared" si="136"/>
        <v/>
      </c>
      <c r="G584" s="90" t="str">
        <f t="shared" si="137"/>
        <v/>
      </c>
      <c r="H584" s="91" t="str">
        <f t="shared" si="138"/>
        <v/>
      </c>
      <c r="I584" s="91" t="str">
        <f t="shared" si="139"/>
        <v/>
      </c>
      <c r="J584" s="91" t="str">
        <f t="shared" si="140"/>
        <v/>
      </c>
      <c r="K584" s="92" t="str">
        <f t="shared" si="129"/>
        <v/>
      </c>
      <c r="L584" s="92" t="str">
        <f t="shared" si="130"/>
        <v/>
      </c>
      <c r="M584" s="92" t="str">
        <f t="shared" si="131"/>
        <v/>
      </c>
      <c r="N584" s="92" t="str">
        <f t="shared" si="132"/>
        <v/>
      </c>
      <c r="O584" s="76" t="str">
        <f>IF(Cadastro!D584="","",Cadastro!D584)</f>
        <v/>
      </c>
      <c r="P584" s="76" t="str">
        <f>IF(Cadastro!C584="","",Cadastro!C584)</f>
        <v/>
      </c>
      <c r="Q584" s="93" t="str">
        <f t="shared" si="141"/>
        <v/>
      </c>
      <c r="R584" s="94" t="str">
        <f>IF(Cadastro!H584="","",Cadastro!H584)</f>
        <v/>
      </c>
      <c r="S584" s="95" t="str">
        <f t="shared" si="142"/>
        <v/>
      </c>
      <c r="T584" s="96" t="str">
        <f t="shared" si="143"/>
        <v/>
      </c>
      <c r="U584" s="96" t="str">
        <f>IFERROR(IF(P584="","",SUMIF(Movimento!$D$9:$D$7010,Saldo!P584,Movimento!$I$9:$I$7010)+W584)/(V584+X584),"")</f>
        <v/>
      </c>
      <c r="V584" s="94" t="str">
        <f>IFERROR(IF(Cadastro!E584="","",Cadastro!E584),"")</f>
        <v/>
      </c>
      <c r="W584" s="97" t="str">
        <f>IFERROR(IF(Cadastro!I584="","",Cadastro!I584),"")</f>
        <v/>
      </c>
      <c r="X584" s="94" t="str">
        <f>IF(P584="","",SUMIF(Movimento!$D$9:$D$7010,Saldo!P584,Movimento!$G$9:$G$7010))</f>
        <v/>
      </c>
      <c r="Y584" s="94" t="str">
        <f>IF(P584="","",SUMIF(MovSaida!$D$9:$D$7010,Saldo!P584,MovSaida!$F$9:$F$7010))</f>
        <v/>
      </c>
      <c r="Z584" s="94" t="str">
        <f>IFERROR(IF(P584="","",SUMIFS(InvAjust!$G$9:$G$6009,InvAjust!$E$9:$E$6009,Saldo!P584,InvAjust!$C$9:$C$6009,"Add")-SUMIFS(InvAjust!$G$9:$G$6009,InvAjust!$E$9:$E$6009,Saldo!P584,InvAjust!$C$9:$C$6009,"Remove")),"")</f>
        <v/>
      </c>
      <c r="AA584" s="98" t="str">
        <f t="shared" si="144"/>
        <v/>
      </c>
    </row>
    <row r="585" spans="1:27" ht="18.95" customHeight="1" x14ac:dyDescent="0.25">
      <c r="A585" s="82"/>
      <c r="C585" s="89" t="str">
        <f t="shared" si="133"/>
        <v/>
      </c>
      <c r="D585" s="89" t="str">
        <f t="shared" si="134"/>
        <v/>
      </c>
      <c r="E585" s="89" t="str">
        <f t="shared" si="135"/>
        <v/>
      </c>
      <c r="F585" s="89" t="str">
        <f t="shared" si="136"/>
        <v/>
      </c>
      <c r="G585" s="90" t="str">
        <f t="shared" si="137"/>
        <v/>
      </c>
      <c r="H585" s="91" t="str">
        <f t="shared" si="138"/>
        <v/>
      </c>
      <c r="I585" s="91" t="str">
        <f t="shared" si="139"/>
        <v/>
      </c>
      <c r="J585" s="91" t="str">
        <f t="shared" si="140"/>
        <v/>
      </c>
      <c r="K585" s="92" t="str">
        <f t="shared" ref="K585:K648" si="145">IFERROR(Q585/SUM($Q$9:$Q$1009),"")</f>
        <v/>
      </c>
      <c r="L585" s="92" t="str">
        <f t="shared" ref="L585:L648" si="146">IFERROR(T585/SUM($T$9:$T$1009),"")</f>
        <v/>
      </c>
      <c r="M585" s="92" t="str">
        <f t="shared" ref="M585:M648" si="147">IFERROR(X585/SUM($X$9:$X$1009),"")</f>
        <v/>
      </c>
      <c r="N585" s="92" t="str">
        <f t="shared" ref="N585:N648" si="148">IFERROR(Y585/SUM($Y$9:$Y$1009),"")</f>
        <v/>
      </c>
      <c r="O585" s="76" t="str">
        <f>IF(Cadastro!D585="","",Cadastro!D585)</f>
        <v/>
      </c>
      <c r="P585" s="76" t="str">
        <f>IF(Cadastro!C585="","",Cadastro!C585)</f>
        <v/>
      </c>
      <c r="Q585" s="93" t="str">
        <f t="shared" si="141"/>
        <v/>
      </c>
      <c r="R585" s="94" t="str">
        <f>IF(Cadastro!H585="","",Cadastro!H585)</f>
        <v/>
      </c>
      <c r="S585" s="95" t="str">
        <f t="shared" si="142"/>
        <v/>
      </c>
      <c r="T585" s="96" t="str">
        <f t="shared" si="143"/>
        <v/>
      </c>
      <c r="U585" s="96" t="str">
        <f>IFERROR(IF(P585="","",SUMIF(Movimento!$D$9:$D$7010,Saldo!P585,Movimento!$I$9:$I$7010)+W585)/(V585+X585),"")</f>
        <v/>
      </c>
      <c r="V585" s="94" t="str">
        <f>IFERROR(IF(Cadastro!E585="","",Cadastro!E585),"")</f>
        <v/>
      </c>
      <c r="W585" s="97" t="str">
        <f>IFERROR(IF(Cadastro!I585="","",Cadastro!I585),"")</f>
        <v/>
      </c>
      <c r="X585" s="94" t="str">
        <f>IF(P585="","",SUMIF(Movimento!$D$9:$D$7010,Saldo!P585,Movimento!$G$9:$G$7010))</f>
        <v/>
      </c>
      <c r="Y585" s="94" t="str">
        <f>IF(P585="","",SUMIF(MovSaida!$D$9:$D$7010,Saldo!P585,MovSaida!$F$9:$F$7010))</f>
        <v/>
      </c>
      <c r="Z585" s="94" t="str">
        <f>IFERROR(IF(P585="","",SUMIFS(InvAjust!$G$9:$G$6009,InvAjust!$E$9:$E$6009,Saldo!P585,InvAjust!$C$9:$C$6009,"Add")-SUMIFS(InvAjust!$G$9:$G$6009,InvAjust!$E$9:$E$6009,Saldo!P585,InvAjust!$C$9:$C$6009,"Remove")),"")</f>
        <v/>
      </c>
      <c r="AA585" s="98" t="str">
        <f t="shared" si="144"/>
        <v/>
      </c>
    </row>
    <row r="586" spans="1:27" ht="18.95" customHeight="1" x14ac:dyDescent="0.25">
      <c r="A586" s="82"/>
      <c r="C586" s="89" t="str">
        <f t="shared" ref="C586:C649" si="149">IFERROR("q"&amp;_xlfn.RANK.EQ(G586,$G$9:$G$1009,0),"")</f>
        <v/>
      </c>
      <c r="D586" s="89" t="str">
        <f t="shared" ref="D586:D649" si="150">IFERROR("v"&amp;_xlfn.RANK.EQ(H586,$H$9:$H$1009,0),"")</f>
        <v/>
      </c>
      <c r="E586" s="89" t="str">
        <f t="shared" ref="E586:E649" si="151">IFERROR("e"&amp;_xlfn.RANK.EQ(I586,$I$9:$I$1009,0),"")</f>
        <v/>
      </c>
      <c r="F586" s="89" t="str">
        <f t="shared" ref="F586:F649" si="152">IFERROR("s"&amp;_xlfn.RANK.EQ(J586,$J$9:$J$1009,0),"")</f>
        <v/>
      </c>
      <c r="G586" s="90" t="str">
        <f t="shared" ref="G586:G649" si="153">IF(O586="","",Q586+ROW(Q586)/10)</f>
        <v/>
      </c>
      <c r="H586" s="91" t="str">
        <f t="shared" ref="H586:H649" si="154">IF(O586="","",T586+ROW(T586)/10)</f>
        <v/>
      </c>
      <c r="I586" s="91" t="str">
        <f t="shared" ref="I586:I649" si="155">IF(O586="","",X586+ROW(X586)/10)</f>
        <v/>
      </c>
      <c r="J586" s="91" t="str">
        <f t="shared" ref="J586:J649" si="156">IF(O586="","",Y586+ROW(Y586)/10)</f>
        <v/>
      </c>
      <c r="K586" s="92" t="str">
        <f t="shared" si="145"/>
        <v/>
      </c>
      <c r="L586" s="92" t="str">
        <f t="shared" si="146"/>
        <v/>
      </c>
      <c r="M586" s="92" t="str">
        <f t="shared" si="147"/>
        <v/>
      </c>
      <c r="N586" s="92" t="str">
        <f t="shared" si="148"/>
        <v/>
      </c>
      <c r="O586" s="76" t="str">
        <f>IF(Cadastro!D586="","",Cadastro!D586)</f>
        <v/>
      </c>
      <c r="P586" s="76" t="str">
        <f>IF(Cadastro!C586="","",Cadastro!C586)</f>
        <v/>
      </c>
      <c r="Q586" s="93" t="str">
        <f t="shared" ref="Q586:Q649" si="157">IFERROR(V586+X586-Y586+Z586,"")</f>
        <v/>
      </c>
      <c r="R586" s="94" t="str">
        <f>IF(Cadastro!H586="","",Cadastro!H586)</f>
        <v/>
      </c>
      <c r="S586" s="95" t="str">
        <f t="shared" ref="S586:S649" si="158">IFERROR(IF(Q586&gt;=R586,(Q586/R586)-1,(R586-Q586)/R586*-1),"")</f>
        <v/>
      </c>
      <c r="T586" s="96" t="str">
        <f t="shared" ref="T586:T649" si="159">IFERROR(IF(P586="","",Q586*U586),"")</f>
        <v/>
      </c>
      <c r="U586" s="96" t="str">
        <f>IFERROR(IF(P586="","",SUMIF(Movimento!$D$9:$D$7010,Saldo!P586,Movimento!$I$9:$I$7010)+W586)/(V586+X586),"")</f>
        <v/>
      </c>
      <c r="V586" s="94" t="str">
        <f>IFERROR(IF(Cadastro!E586="","",Cadastro!E586),"")</f>
        <v/>
      </c>
      <c r="W586" s="97" t="str">
        <f>IFERROR(IF(Cadastro!I586="","",Cadastro!I586),"")</f>
        <v/>
      </c>
      <c r="X586" s="94" t="str">
        <f>IF(P586="","",SUMIF(Movimento!$D$9:$D$7010,Saldo!P586,Movimento!$G$9:$G$7010))</f>
        <v/>
      </c>
      <c r="Y586" s="94" t="str">
        <f>IF(P586="","",SUMIF(MovSaida!$D$9:$D$7010,Saldo!P586,MovSaida!$F$9:$F$7010))</f>
        <v/>
      </c>
      <c r="Z586" s="94" t="str">
        <f>IFERROR(IF(P586="","",SUMIFS(InvAjust!$G$9:$G$6009,InvAjust!$E$9:$E$6009,Saldo!P586,InvAjust!$C$9:$C$6009,"Add")-SUMIFS(InvAjust!$G$9:$G$6009,InvAjust!$E$9:$E$6009,Saldo!P586,InvAjust!$C$9:$C$6009,"Remove")),"")</f>
        <v/>
      </c>
      <c r="AA586" s="98" t="str">
        <f t="shared" ref="AA586:AA649" si="160">IFERROR(ABS(Z586)*U586,"")</f>
        <v/>
      </c>
    </row>
    <row r="587" spans="1:27" ht="18.95" customHeight="1" x14ac:dyDescent="0.25">
      <c r="A587" s="82"/>
      <c r="C587" s="89" t="str">
        <f t="shared" si="149"/>
        <v/>
      </c>
      <c r="D587" s="89" t="str">
        <f t="shared" si="150"/>
        <v/>
      </c>
      <c r="E587" s="89" t="str">
        <f t="shared" si="151"/>
        <v/>
      </c>
      <c r="F587" s="89" t="str">
        <f t="shared" si="152"/>
        <v/>
      </c>
      <c r="G587" s="90" t="str">
        <f t="shared" si="153"/>
        <v/>
      </c>
      <c r="H587" s="91" t="str">
        <f t="shared" si="154"/>
        <v/>
      </c>
      <c r="I587" s="91" t="str">
        <f t="shared" si="155"/>
        <v/>
      </c>
      <c r="J587" s="91" t="str">
        <f t="shared" si="156"/>
        <v/>
      </c>
      <c r="K587" s="92" t="str">
        <f t="shared" si="145"/>
        <v/>
      </c>
      <c r="L587" s="92" t="str">
        <f t="shared" si="146"/>
        <v/>
      </c>
      <c r="M587" s="92" t="str">
        <f t="shared" si="147"/>
        <v/>
      </c>
      <c r="N587" s="92" t="str">
        <f t="shared" si="148"/>
        <v/>
      </c>
      <c r="O587" s="76" t="str">
        <f>IF(Cadastro!D587="","",Cadastro!D587)</f>
        <v/>
      </c>
      <c r="P587" s="76" t="str">
        <f>IF(Cadastro!C587="","",Cadastro!C587)</f>
        <v/>
      </c>
      <c r="Q587" s="93" t="str">
        <f t="shared" si="157"/>
        <v/>
      </c>
      <c r="R587" s="94" t="str">
        <f>IF(Cadastro!H587="","",Cadastro!H587)</f>
        <v/>
      </c>
      <c r="S587" s="95" t="str">
        <f t="shared" si="158"/>
        <v/>
      </c>
      <c r="T587" s="96" t="str">
        <f t="shared" si="159"/>
        <v/>
      </c>
      <c r="U587" s="96" t="str">
        <f>IFERROR(IF(P587="","",SUMIF(Movimento!$D$9:$D$7010,Saldo!P587,Movimento!$I$9:$I$7010)+W587)/(V587+X587),"")</f>
        <v/>
      </c>
      <c r="V587" s="94" t="str">
        <f>IFERROR(IF(Cadastro!E587="","",Cadastro!E587),"")</f>
        <v/>
      </c>
      <c r="W587" s="97" t="str">
        <f>IFERROR(IF(Cadastro!I587="","",Cadastro!I587),"")</f>
        <v/>
      </c>
      <c r="X587" s="94" t="str">
        <f>IF(P587="","",SUMIF(Movimento!$D$9:$D$7010,Saldo!P587,Movimento!$G$9:$G$7010))</f>
        <v/>
      </c>
      <c r="Y587" s="94" t="str">
        <f>IF(P587="","",SUMIF(MovSaida!$D$9:$D$7010,Saldo!P587,MovSaida!$F$9:$F$7010))</f>
        <v/>
      </c>
      <c r="Z587" s="94" t="str">
        <f>IFERROR(IF(P587="","",SUMIFS(InvAjust!$G$9:$G$6009,InvAjust!$E$9:$E$6009,Saldo!P587,InvAjust!$C$9:$C$6009,"Add")-SUMIFS(InvAjust!$G$9:$G$6009,InvAjust!$E$9:$E$6009,Saldo!P587,InvAjust!$C$9:$C$6009,"Remove")),"")</f>
        <v/>
      </c>
      <c r="AA587" s="98" t="str">
        <f t="shared" si="160"/>
        <v/>
      </c>
    </row>
    <row r="588" spans="1:27" ht="18.95" customHeight="1" x14ac:dyDescent="0.25">
      <c r="A588" s="82"/>
      <c r="C588" s="89" t="str">
        <f t="shared" si="149"/>
        <v/>
      </c>
      <c r="D588" s="89" t="str">
        <f t="shared" si="150"/>
        <v/>
      </c>
      <c r="E588" s="89" t="str">
        <f t="shared" si="151"/>
        <v/>
      </c>
      <c r="F588" s="89" t="str">
        <f t="shared" si="152"/>
        <v/>
      </c>
      <c r="G588" s="90" t="str">
        <f t="shared" si="153"/>
        <v/>
      </c>
      <c r="H588" s="91" t="str">
        <f t="shared" si="154"/>
        <v/>
      </c>
      <c r="I588" s="91" t="str">
        <f t="shared" si="155"/>
        <v/>
      </c>
      <c r="J588" s="91" t="str">
        <f t="shared" si="156"/>
        <v/>
      </c>
      <c r="K588" s="92" t="str">
        <f t="shared" si="145"/>
        <v/>
      </c>
      <c r="L588" s="92" t="str">
        <f t="shared" si="146"/>
        <v/>
      </c>
      <c r="M588" s="92" t="str">
        <f t="shared" si="147"/>
        <v/>
      </c>
      <c r="N588" s="92" t="str">
        <f t="shared" si="148"/>
        <v/>
      </c>
      <c r="O588" s="76" t="str">
        <f>IF(Cadastro!D588="","",Cadastro!D588)</f>
        <v/>
      </c>
      <c r="P588" s="76" t="str">
        <f>IF(Cadastro!C588="","",Cadastro!C588)</f>
        <v/>
      </c>
      <c r="Q588" s="93" t="str">
        <f t="shared" si="157"/>
        <v/>
      </c>
      <c r="R588" s="94" t="str">
        <f>IF(Cadastro!H588="","",Cadastro!H588)</f>
        <v/>
      </c>
      <c r="S588" s="95" t="str">
        <f t="shared" si="158"/>
        <v/>
      </c>
      <c r="T588" s="96" t="str">
        <f t="shared" si="159"/>
        <v/>
      </c>
      <c r="U588" s="96" t="str">
        <f>IFERROR(IF(P588="","",SUMIF(Movimento!$D$9:$D$7010,Saldo!P588,Movimento!$I$9:$I$7010)+W588)/(V588+X588),"")</f>
        <v/>
      </c>
      <c r="V588" s="94" t="str">
        <f>IFERROR(IF(Cadastro!E588="","",Cadastro!E588),"")</f>
        <v/>
      </c>
      <c r="W588" s="97" t="str">
        <f>IFERROR(IF(Cadastro!I588="","",Cadastro!I588),"")</f>
        <v/>
      </c>
      <c r="X588" s="94" t="str">
        <f>IF(P588="","",SUMIF(Movimento!$D$9:$D$7010,Saldo!P588,Movimento!$G$9:$G$7010))</f>
        <v/>
      </c>
      <c r="Y588" s="94" t="str">
        <f>IF(P588="","",SUMIF(MovSaida!$D$9:$D$7010,Saldo!P588,MovSaida!$F$9:$F$7010))</f>
        <v/>
      </c>
      <c r="Z588" s="94" t="str">
        <f>IFERROR(IF(P588="","",SUMIFS(InvAjust!$G$9:$G$6009,InvAjust!$E$9:$E$6009,Saldo!P588,InvAjust!$C$9:$C$6009,"Add")-SUMIFS(InvAjust!$G$9:$G$6009,InvAjust!$E$9:$E$6009,Saldo!P588,InvAjust!$C$9:$C$6009,"Remove")),"")</f>
        <v/>
      </c>
      <c r="AA588" s="98" t="str">
        <f t="shared" si="160"/>
        <v/>
      </c>
    </row>
    <row r="589" spans="1:27" ht="18.95" customHeight="1" x14ac:dyDescent="0.25">
      <c r="A589" s="82"/>
      <c r="C589" s="89" t="str">
        <f t="shared" si="149"/>
        <v/>
      </c>
      <c r="D589" s="89" t="str">
        <f t="shared" si="150"/>
        <v/>
      </c>
      <c r="E589" s="89" t="str">
        <f t="shared" si="151"/>
        <v/>
      </c>
      <c r="F589" s="89" t="str">
        <f t="shared" si="152"/>
        <v/>
      </c>
      <c r="G589" s="90" t="str">
        <f t="shared" si="153"/>
        <v/>
      </c>
      <c r="H589" s="91" t="str">
        <f t="shared" si="154"/>
        <v/>
      </c>
      <c r="I589" s="91" t="str">
        <f t="shared" si="155"/>
        <v/>
      </c>
      <c r="J589" s="91" t="str">
        <f t="shared" si="156"/>
        <v/>
      </c>
      <c r="K589" s="92" t="str">
        <f t="shared" si="145"/>
        <v/>
      </c>
      <c r="L589" s="92" t="str">
        <f t="shared" si="146"/>
        <v/>
      </c>
      <c r="M589" s="92" t="str">
        <f t="shared" si="147"/>
        <v/>
      </c>
      <c r="N589" s="92" t="str">
        <f t="shared" si="148"/>
        <v/>
      </c>
      <c r="O589" s="76" t="str">
        <f>IF(Cadastro!D589="","",Cadastro!D589)</f>
        <v/>
      </c>
      <c r="P589" s="76" t="str">
        <f>IF(Cadastro!C589="","",Cadastro!C589)</f>
        <v/>
      </c>
      <c r="Q589" s="93" t="str">
        <f t="shared" si="157"/>
        <v/>
      </c>
      <c r="R589" s="94" t="str">
        <f>IF(Cadastro!H589="","",Cadastro!H589)</f>
        <v/>
      </c>
      <c r="S589" s="95" t="str">
        <f t="shared" si="158"/>
        <v/>
      </c>
      <c r="T589" s="96" t="str">
        <f t="shared" si="159"/>
        <v/>
      </c>
      <c r="U589" s="96" t="str">
        <f>IFERROR(IF(P589="","",SUMIF(Movimento!$D$9:$D$7010,Saldo!P589,Movimento!$I$9:$I$7010)+W589)/(V589+X589),"")</f>
        <v/>
      </c>
      <c r="V589" s="94" t="str">
        <f>IFERROR(IF(Cadastro!E589="","",Cadastro!E589),"")</f>
        <v/>
      </c>
      <c r="W589" s="97" t="str">
        <f>IFERROR(IF(Cadastro!I589="","",Cadastro!I589),"")</f>
        <v/>
      </c>
      <c r="X589" s="94" t="str">
        <f>IF(P589="","",SUMIF(Movimento!$D$9:$D$7010,Saldo!P589,Movimento!$G$9:$G$7010))</f>
        <v/>
      </c>
      <c r="Y589" s="94" t="str">
        <f>IF(P589="","",SUMIF(MovSaida!$D$9:$D$7010,Saldo!P589,MovSaida!$F$9:$F$7010))</f>
        <v/>
      </c>
      <c r="Z589" s="94" t="str">
        <f>IFERROR(IF(P589="","",SUMIFS(InvAjust!$G$9:$G$6009,InvAjust!$E$9:$E$6009,Saldo!P589,InvAjust!$C$9:$C$6009,"Add")-SUMIFS(InvAjust!$G$9:$G$6009,InvAjust!$E$9:$E$6009,Saldo!P589,InvAjust!$C$9:$C$6009,"Remove")),"")</f>
        <v/>
      </c>
      <c r="AA589" s="98" t="str">
        <f t="shared" si="160"/>
        <v/>
      </c>
    </row>
    <row r="590" spans="1:27" ht="18.95" customHeight="1" x14ac:dyDescent="0.25">
      <c r="A590" s="82"/>
      <c r="C590" s="89" t="str">
        <f t="shared" si="149"/>
        <v/>
      </c>
      <c r="D590" s="89" t="str">
        <f t="shared" si="150"/>
        <v/>
      </c>
      <c r="E590" s="89" t="str">
        <f t="shared" si="151"/>
        <v/>
      </c>
      <c r="F590" s="89" t="str">
        <f t="shared" si="152"/>
        <v/>
      </c>
      <c r="G590" s="90" t="str">
        <f t="shared" si="153"/>
        <v/>
      </c>
      <c r="H590" s="91" t="str">
        <f t="shared" si="154"/>
        <v/>
      </c>
      <c r="I590" s="91" t="str">
        <f t="shared" si="155"/>
        <v/>
      </c>
      <c r="J590" s="91" t="str">
        <f t="shared" si="156"/>
        <v/>
      </c>
      <c r="K590" s="92" t="str">
        <f t="shared" si="145"/>
        <v/>
      </c>
      <c r="L590" s="92" t="str">
        <f t="shared" si="146"/>
        <v/>
      </c>
      <c r="M590" s="92" t="str">
        <f t="shared" si="147"/>
        <v/>
      </c>
      <c r="N590" s="92" t="str">
        <f t="shared" si="148"/>
        <v/>
      </c>
      <c r="O590" s="76" t="str">
        <f>IF(Cadastro!D590="","",Cadastro!D590)</f>
        <v/>
      </c>
      <c r="P590" s="76" t="str">
        <f>IF(Cadastro!C590="","",Cadastro!C590)</f>
        <v/>
      </c>
      <c r="Q590" s="93" t="str">
        <f t="shared" si="157"/>
        <v/>
      </c>
      <c r="R590" s="94" t="str">
        <f>IF(Cadastro!H590="","",Cadastro!H590)</f>
        <v/>
      </c>
      <c r="S590" s="95" t="str">
        <f t="shared" si="158"/>
        <v/>
      </c>
      <c r="T590" s="96" t="str">
        <f t="shared" si="159"/>
        <v/>
      </c>
      <c r="U590" s="96" t="str">
        <f>IFERROR(IF(P590="","",SUMIF(Movimento!$D$9:$D$7010,Saldo!P590,Movimento!$I$9:$I$7010)+W590)/(V590+X590),"")</f>
        <v/>
      </c>
      <c r="V590" s="94" t="str">
        <f>IFERROR(IF(Cadastro!E590="","",Cadastro!E590),"")</f>
        <v/>
      </c>
      <c r="W590" s="97" t="str">
        <f>IFERROR(IF(Cadastro!I590="","",Cadastro!I590),"")</f>
        <v/>
      </c>
      <c r="X590" s="94" t="str">
        <f>IF(P590="","",SUMIF(Movimento!$D$9:$D$7010,Saldo!P590,Movimento!$G$9:$G$7010))</f>
        <v/>
      </c>
      <c r="Y590" s="94" t="str">
        <f>IF(P590="","",SUMIF(MovSaida!$D$9:$D$7010,Saldo!P590,MovSaida!$F$9:$F$7010))</f>
        <v/>
      </c>
      <c r="Z590" s="94" t="str">
        <f>IFERROR(IF(P590="","",SUMIFS(InvAjust!$G$9:$G$6009,InvAjust!$E$9:$E$6009,Saldo!P590,InvAjust!$C$9:$C$6009,"Add")-SUMIFS(InvAjust!$G$9:$G$6009,InvAjust!$E$9:$E$6009,Saldo!P590,InvAjust!$C$9:$C$6009,"Remove")),"")</f>
        <v/>
      </c>
      <c r="AA590" s="98" t="str">
        <f t="shared" si="160"/>
        <v/>
      </c>
    </row>
    <row r="591" spans="1:27" ht="18.95" customHeight="1" x14ac:dyDescent="0.25">
      <c r="A591" s="82"/>
      <c r="C591" s="89" t="str">
        <f t="shared" si="149"/>
        <v/>
      </c>
      <c r="D591" s="89" t="str">
        <f t="shared" si="150"/>
        <v/>
      </c>
      <c r="E591" s="89" t="str">
        <f t="shared" si="151"/>
        <v/>
      </c>
      <c r="F591" s="89" t="str">
        <f t="shared" si="152"/>
        <v/>
      </c>
      <c r="G591" s="90" t="str">
        <f t="shared" si="153"/>
        <v/>
      </c>
      <c r="H591" s="91" t="str">
        <f t="shared" si="154"/>
        <v/>
      </c>
      <c r="I591" s="91" t="str">
        <f t="shared" si="155"/>
        <v/>
      </c>
      <c r="J591" s="91" t="str">
        <f t="shared" si="156"/>
        <v/>
      </c>
      <c r="K591" s="92" t="str">
        <f t="shared" si="145"/>
        <v/>
      </c>
      <c r="L591" s="92" t="str">
        <f t="shared" si="146"/>
        <v/>
      </c>
      <c r="M591" s="92" t="str">
        <f t="shared" si="147"/>
        <v/>
      </c>
      <c r="N591" s="92" t="str">
        <f t="shared" si="148"/>
        <v/>
      </c>
      <c r="O591" s="76" t="str">
        <f>IF(Cadastro!D591="","",Cadastro!D591)</f>
        <v/>
      </c>
      <c r="P591" s="76" t="str">
        <f>IF(Cadastro!C591="","",Cadastro!C591)</f>
        <v/>
      </c>
      <c r="Q591" s="93" t="str">
        <f t="shared" si="157"/>
        <v/>
      </c>
      <c r="R591" s="94" t="str">
        <f>IF(Cadastro!H591="","",Cadastro!H591)</f>
        <v/>
      </c>
      <c r="S591" s="95" t="str">
        <f t="shared" si="158"/>
        <v/>
      </c>
      <c r="T591" s="96" t="str">
        <f t="shared" si="159"/>
        <v/>
      </c>
      <c r="U591" s="96" t="str">
        <f>IFERROR(IF(P591="","",SUMIF(Movimento!$D$9:$D$7010,Saldo!P591,Movimento!$I$9:$I$7010)+W591)/(V591+X591),"")</f>
        <v/>
      </c>
      <c r="V591" s="94" t="str">
        <f>IFERROR(IF(Cadastro!E591="","",Cadastro!E591),"")</f>
        <v/>
      </c>
      <c r="W591" s="97" t="str">
        <f>IFERROR(IF(Cadastro!I591="","",Cadastro!I591),"")</f>
        <v/>
      </c>
      <c r="X591" s="94" t="str">
        <f>IF(P591="","",SUMIF(Movimento!$D$9:$D$7010,Saldo!P591,Movimento!$G$9:$G$7010))</f>
        <v/>
      </c>
      <c r="Y591" s="94" t="str">
        <f>IF(P591="","",SUMIF(MovSaida!$D$9:$D$7010,Saldo!P591,MovSaida!$F$9:$F$7010))</f>
        <v/>
      </c>
      <c r="Z591" s="94" t="str">
        <f>IFERROR(IF(P591="","",SUMIFS(InvAjust!$G$9:$G$6009,InvAjust!$E$9:$E$6009,Saldo!P591,InvAjust!$C$9:$C$6009,"Add")-SUMIFS(InvAjust!$G$9:$G$6009,InvAjust!$E$9:$E$6009,Saldo!P591,InvAjust!$C$9:$C$6009,"Remove")),"")</f>
        <v/>
      </c>
      <c r="AA591" s="98" t="str">
        <f t="shared" si="160"/>
        <v/>
      </c>
    </row>
    <row r="592" spans="1:27" ht="18.95" customHeight="1" x14ac:dyDescent="0.25">
      <c r="A592" s="82"/>
      <c r="C592" s="89" t="str">
        <f t="shared" si="149"/>
        <v/>
      </c>
      <c r="D592" s="89" t="str">
        <f t="shared" si="150"/>
        <v/>
      </c>
      <c r="E592" s="89" t="str">
        <f t="shared" si="151"/>
        <v/>
      </c>
      <c r="F592" s="89" t="str">
        <f t="shared" si="152"/>
        <v/>
      </c>
      <c r="G592" s="90" t="str">
        <f t="shared" si="153"/>
        <v/>
      </c>
      <c r="H592" s="91" t="str">
        <f t="shared" si="154"/>
        <v/>
      </c>
      <c r="I592" s="91" t="str">
        <f t="shared" si="155"/>
        <v/>
      </c>
      <c r="J592" s="91" t="str">
        <f t="shared" si="156"/>
        <v/>
      </c>
      <c r="K592" s="92" t="str">
        <f t="shared" si="145"/>
        <v/>
      </c>
      <c r="L592" s="92" t="str">
        <f t="shared" si="146"/>
        <v/>
      </c>
      <c r="M592" s="92" t="str">
        <f t="shared" si="147"/>
        <v/>
      </c>
      <c r="N592" s="92" t="str">
        <f t="shared" si="148"/>
        <v/>
      </c>
      <c r="O592" s="76" t="str">
        <f>IF(Cadastro!D592="","",Cadastro!D592)</f>
        <v/>
      </c>
      <c r="P592" s="76" t="str">
        <f>IF(Cadastro!C592="","",Cadastro!C592)</f>
        <v/>
      </c>
      <c r="Q592" s="93" t="str">
        <f t="shared" si="157"/>
        <v/>
      </c>
      <c r="R592" s="94" t="str">
        <f>IF(Cadastro!H592="","",Cadastro!H592)</f>
        <v/>
      </c>
      <c r="S592" s="95" t="str">
        <f t="shared" si="158"/>
        <v/>
      </c>
      <c r="T592" s="96" t="str">
        <f t="shared" si="159"/>
        <v/>
      </c>
      <c r="U592" s="96" t="str">
        <f>IFERROR(IF(P592="","",SUMIF(Movimento!$D$9:$D$7010,Saldo!P592,Movimento!$I$9:$I$7010)+W592)/(V592+X592),"")</f>
        <v/>
      </c>
      <c r="V592" s="94" t="str">
        <f>IFERROR(IF(Cadastro!E592="","",Cadastro!E592),"")</f>
        <v/>
      </c>
      <c r="W592" s="97" t="str">
        <f>IFERROR(IF(Cadastro!I592="","",Cadastro!I592),"")</f>
        <v/>
      </c>
      <c r="X592" s="94" t="str">
        <f>IF(P592="","",SUMIF(Movimento!$D$9:$D$7010,Saldo!P592,Movimento!$G$9:$G$7010))</f>
        <v/>
      </c>
      <c r="Y592" s="94" t="str">
        <f>IF(P592="","",SUMIF(MovSaida!$D$9:$D$7010,Saldo!P592,MovSaida!$F$9:$F$7010))</f>
        <v/>
      </c>
      <c r="Z592" s="94" t="str">
        <f>IFERROR(IF(P592="","",SUMIFS(InvAjust!$G$9:$G$6009,InvAjust!$E$9:$E$6009,Saldo!P592,InvAjust!$C$9:$C$6009,"Add")-SUMIFS(InvAjust!$G$9:$G$6009,InvAjust!$E$9:$E$6009,Saldo!P592,InvAjust!$C$9:$C$6009,"Remove")),"")</f>
        <v/>
      </c>
      <c r="AA592" s="98" t="str">
        <f t="shared" si="160"/>
        <v/>
      </c>
    </row>
    <row r="593" spans="1:27" ht="18.95" customHeight="1" x14ac:dyDescent="0.25">
      <c r="A593" s="82"/>
      <c r="C593" s="89" t="str">
        <f t="shared" si="149"/>
        <v/>
      </c>
      <c r="D593" s="89" t="str">
        <f t="shared" si="150"/>
        <v/>
      </c>
      <c r="E593" s="89" t="str">
        <f t="shared" si="151"/>
        <v/>
      </c>
      <c r="F593" s="89" t="str">
        <f t="shared" si="152"/>
        <v/>
      </c>
      <c r="G593" s="90" t="str">
        <f t="shared" si="153"/>
        <v/>
      </c>
      <c r="H593" s="91" t="str">
        <f t="shared" si="154"/>
        <v/>
      </c>
      <c r="I593" s="91" t="str">
        <f t="shared" si="155"/>
        <v/>
      </c>
      <c r="J593" s="91" t="str">
        <f t="shared" si="156"/>
        <v/>
      </c>
      <c r="K593" s="92" t="str">
        <f t="shared" si="145"/>
        <v/>
      </c>
      <c r="L593" s="92" t="str">
        <f t="shared" si="146"/>
        <v/>
      </c>
      <c r="M593" s="92" t="str">
        <f t="shared" si="147"/>
        <v/>
      </c>
      <c r="N593" s="92" t="str">
        <f t="shared" si="148"/>
        <v/>
      </c>
      <c r="O593" s="76" t="str">
        <f>IF(Cadastro!D593="","",Cadastro!D593)</f>
        <v/>
      </c>
      <c r="P593" s="76" t="str">
        <f>IF(Cadastro!C593="","",Cadastro!C593)</f>
        <v/>
      </c>
      <c r="Q593" s="93" t="str">
        <f t="shared" si="157"/>
        <v/>
      </c>
      <c r="R593" s="94" t="str">
        <f>IF(Cadastro!H593="","",Cadastro!H593)</f>
        <v/>
      </c>
      <c r="S593" s="95" t="str">
        <f t="shared" si="158"/>
        <v/>
      </c>
      <c r="T593" s="96" t="str">
        <f t="shared" si="159"/>
        <v/>
      </c>
      <c r="U593" s="96" t="str">
        <f>IFERROR(IF(P593="","",SUMIF(Movimento!$D$9:$D$7010,Saldo!P593,Movimento!$I$9:$I$7010)+W593)/(V593+X593),"")</f>
        <v/>
      </c>
      <c r="V593" s="94" t="str">
        <f>IFERROR(IF(Cadastro!E593="","",Cadastro!E593),"")</f>
        <v/>
      </c>
      <c r="W593" s="97" t="str">
        <f>IFERROR(IF(Cadastro!I593="","",Cadastro!I593),"")</f>
        <v/>
      </c>
      <c r="X593" s="94" t="str">
        <f>IF(P593="","",SUMIF(Movimento!$D$9:$D$7010,Saldo!P593,Movimento!$G$9:$G$7010))</f>
        <v/>
      </c>
      <c r="Y593" s="94" t="str">
        <f>IF(P593="","",SUMIF(MovSaida!$D$9:$D$7010,Saldo!P593,MovSaida!$F$9:$F$7010))</f>
        <v/>
      </c>
      <c r="Z593" s="94" t="str">
        <f>IFERROR(IF(P593="","",SUMIFS(InvAjust!$G$9:$G$6009,InvAjust!$E$9:$E$6009,Saldo!P593,InvAjust!$C$9:$C$6009,"Add")-SUMIFS(InvAjust!$G$9:$G$6009,InvAjust!$E$9:$E$6009,Saldo!P593,InvAjust!$C$9:$C$6009,"Remove")),"")</f>
        <v/>
      </c>
      <c r="AA593" s="98" t="str">
        <f t="shared" si="160"/>
        <v/>
      </c>
    </row>
    <row r="594" spans="1:27" ht="18.95" customHeight="1" x14ac:dyDescent="0.25">
      <c r="A594" s="82"/>
      <c r="C594" s="89" t="str">
        <f t="shared" si="149"/>
        <v/>
      </c>
      <c r="D594" s="89" t="str">
        <f t="shared" si="150"/>
        <v/>
      </c>
      <c r="E594" s="89" t="str">
        <f t="shared" si="151"/>
        <v/>
      </c>
      <c r="F594" s="89" t="str">
        <f t="shared" si="152"/>
        <v/>
      </c>
      <c r="G594" s="90" t="str">
        <f t="shared" si="153"/>
        <v/>
      </c>
      <c r="H594" s="91" t="str">
        <f t="shared" si="154"/>
        <v/>
      </c>
      <c r="I594" s="91" t="str">
        <f t="shared" si="155"/>
        <v/>
      </c>
      <c r="J594" s="91" t="str">
        <f t="shared" si="156"/>
        <v/>
      </c>
      <c r="K594" s="92" t="str">
        <f t="shared" si="145"/>
        <v/>
      </c>
      <c r="L594" s="92" t="str">
        <f t="shared" si="146"/>
        <v/>
      </c>
      <c r="M594" s="92" t="str">
        <f t="shared" si="147"/>
        <v/>
      </c>
      <c r="N594" s="92" t="str">
        <f t="shared" si="148"/>
        <v/>
      </c>
      <c r="O594" s="76" t="str">
        <f>IF(Cadastro!D594="","",Cadastro!D594)</f>
        <v/>
      </c>
      <c r="P594" s="76" t="str">
        <f>IF(Cadastro!C594="","",Cadastro!C594)</f>
        <v/>
      </c>
      <c r="Q594" s="93" t="str">
        <f t="shared" si="157"/>
        <v/>
      </c>
      <c r="R594" s="94" t="str">
        <f>IF(Cadastro!H594="","",Cadastro!H594)</f>
        <v/>
      </c>
      <c r="S594" s="95" t="str">
        <f t="shared" si="158"/>
        <v/>
      </c>
      <c r="T594" s="96" t="str">
        <f t="shared" si="159"/>
        <v/>
      </c>
      <c r="U594" s="96" t="str">
        <f>IFERROR(IF(P594="","",SUMIF(Movimento!$D$9:$D$7010,Saldo!P594,Movimento!$I$9:$I$7010)+W594)/(V594+X594),"")</f>
        <v/>
      </c>
      <c r="V594" s="94" t="str">
        <f>IFERROR(IF(Cadastro!E594="","",Cadastro!E594),"")</f>
        <v/>
      </c>
      <c r="W594" s="97" t="str">
        <f>IFERROR(IF(Cadastro!I594="","",Cadastro!I594),"")</f>
        <v/>
      </c>
      <c r="X594" s="94" t="str">
        <f>IF(P594="","",SUMIF(Movimento!$D$9:$D$7010,Saldo!P594,Movimento!$G$9:$G$7010))</f>
        <v/>
      </c>
      <c r="Y594" s="94" t="str">
        <f>IF(P594="","",SUMIF(MovSaida!$D$9:$D$7010,Saldo!P594,MovSaida!$F$9:$F$7010))</f>
        <v/>
      </c>
      <c r="Z594" s="94" t="str">
        <f>IFERROR(IF(P594="","",SUMIFS(InvAjust!$G$9:$G$6009,InvAjust!$E$9:$E$6009,Saldo!P594,InvAjust!$C$9:$C$6009,"Add")-SUMIFS(InvAjust!$G$9:$G$6009,InvAjust!$E$9:$E$6009,Saldo!P594,InvAjust!$C$9:$C$6009,"Remove")),"")</f>
        <v/>
      </c>
      <c r="AA594" s="98" t="str">
        <f t="shared" si="160"/>
        <v/>
      </c>
    </row>
    <row r="595" spans="1:27" ht="18.95" customHeight="1" x14ac:dyDescent="0.25">
      <c r="A595" s="82"/>
      <c r="C595" s="89" t="str">
        <f t="shared" si="149"/>
        <v/>
      </c>
      <c r="D595" s="89" t="str">
        <f t="shared" si="150"/>
        <v/>
      </c>
      <c r="E595" s="89" t="str">
        <f t="shared" si="151"/>
        <v/>
      </c>
      <c r="F595" s="89" t="str">
        <f t="shared" si="152"/>
        <v/>
      </c>
      <c r="G595" s="90" t="str">
        <f t="shared" si="153"/>
        <v/>
      </c>
      <c r="H595" s="91" t="str">
        <f t="shared" si="154"/>
        <v/>
      </c>
      <c r="I595" s="91" t="str">
        <f t="shared" si="155"/>
        <v/>
      </c>
      <c r="J595" s="91" t="str">
        <f t="shared" si="156"/>
        <v/>
      </c>
      <c r="K595" s="92" t="str">
        <f t="shared" si="145"/>
        <v/>
      </c>
      <c r="L595" s="92" t="str">
        <f t="shared" si="146"/>
        <v/>
      </c>
      <c r="M595" s="92" t="str">
        <f t="shared" si="147"/>
        <v/>
      </c>
      <c r="N595" s="92" t="str">
        <f t="shared" si="148"/>
        <v/>
      </c>
      <c r="O595" s="76" t="str">
        <f>IF(Cadastro!D595="","",Cadastro!D595)</f>
        <v/>
      </c>
      <c r="P595" s="76" t="str">
        <f>IF(Cadastro!C595="","",Cadastro!C595)</f>
        <v/>
      </c>
      <c r="Q595" s="93" t="str">
        <f t="shared" si="157"/>
        <v/>
      </c>
      <c r="R595" s="94" t="str">
        <f>IF(Cadastro!H595="","",Cadastro!H595)</f>
        <v/>
      </c>
      <c r="S595" s="95" t="str">
        <f t="shared" si="158"/>
        <v/>
      </c>
      <c r="T595" s="96" t="str">
        <f t="shared" si="159"/>
        <v/>
      </c>
      <c r="U595" s="96" t="str">
        <f>IFERROR(IF(P595="","",SUMIF(Movimento!$D$9:$D$7010,Saldo!P595,Movimento!$I$9:$I$7010)+W595)/(V595+X595),"")</f>
        <v/>
      </c>
      <c r="V595" s="94" t="str">
        <f>IFERROR(IF(Cadastro!E595="","",Cadastro!E595),"")</f>
        <v/>
      </c>
      <c r="W595" s="97" t="str">
        <f>IFERROR(IF(Cadastro!I595="","",Cadastro!I595),"")</f>
        <v/>
      </c>
      <c r="X595" s="94" t="str">
        <f>IF(P595="","",SUMIF(Movimento!$D$9:$D$7010,Saldo!P595,Movimento!$G$9:$G$7010))</f>
        <v/>
      </c>
      <c r="Y595" s="94" t="str">
        <f>IF(P595="","",SUMIF(MovSaida!$D$9:$D$7010,Saldo!P595,MovSaida!$F$9:$F$7010))</f>
        <v/>
      </c>
      <c r="Z595" s="94" t="str">
        <f>IFERROR(IF(P595="","",SUMIFS(InvAjust!$G$9:$G$6009,InvAjust!$E$9:$E$6009,Saldo!P595,InvAjust!$C$9:$C$6009,"Add")-SUMIFS(InvAjust!$G$9:$G$6009,InvAjust!$E$9:$E$6009,Saldo!P595,InvAjust!$C$9:$C$6009,"Remove")),"")</f>
        <v/>
      </c>
      <c r="AA595" s="98" t="str">
        <f t="shared" si="160"/>
        <v/>
      </c>
    </row>
    <row r="596" spans="1:27" ht="18.95" customHeight="1" x14ac:dyDescent="0.25">
      <c r="A596" s="82"/>
      <c r="C596" s="89" t="str">
        <f t="shared" si="149"/>
        <v/>
      </c>
      <c r="D596" s="89" t="str">
        <f t="shared" si="150"/>
        <v/>
      </c>
      <c r="E596" s="89" t="str">
        <f t="shared" si="151"/>
        <v/>
      </c>
      <c r="F596" s="89" t="str">
        <f t="shared" si="152"/>
        <v/>
      </c>
      <c r="G596" s="90" t="str">
        <f t="shared" si="153"/>
        <v/>
      </c>
      <c r="H596" s="91" t="str">
        <f t="shared" si="154"/>
        <v/>
      </c>
      <c r="I596" s="91" t="str">
        <f t="shared" si="155"/>
        <v/>
      </c>
      <c r="J596" s="91" t="str">
        <f t="shared" si="156"/>
        <v/>
      </c>
      <c r="K596" s="92" t="str">
        <f t="shared" si="145"/>
        <v/>
      </c>
      <c r="L596" s="92" t="str">
        <f t="shared" si="146"/>
        <v/>
      </c>
      <c r="M596" s="92" t="str">
        <f t="shared" si="147"/>
        <v/>
      </c>
      <c r="N596" s="92" t="str">
        <f t="shared" si="148"/>
        <v/>
      </c>
      <c r="O596" s="76" t="str">
        <f>IF(Cadastro!D596="","",Cadastro!D596)</f>
        <v/>
      </c>
      <c r="P596" s="76" t="str">
        <f>IF(Cadastro!C596="","",Cadastro!C596)</f>
        <v/>
      </c>
      <c r="Q596" s="93" t="str">
        <f t="shared" si="157"/>
        <v/>
      </c>
      <c r="R596" s="94" t="str">
        <f>IF(Cadastro!H596="","",Cadastro!H596)</f>
        <v/>
      </c>
      <c r="S596" s="95" t="str">
        <f t="shared" si="158"/>
        <v/>
      </c>
      <c r="T596" s="96" t="str">
        <f t="shared" si="159"/>
        <v/>
      </c>
      <c r="U596" s="96" t="str">
        <f>IFERROR(IF(P596="","",SUMIF(Movimento!$D$9:$D$7010,Saldo!P596,Movimento!$I$9:$I$7010)+W596)/(V596+X596),"")</f>
        <v/>
      </c>
      <c r="V596" s="94" t="str">
        <f>IFERROR(IF(Cadastro!E596="","",Cadastro!E596),"")</f>
        <v/>
      </c>
      <c r="W596" s="97" t="str">
        <f>IFERROR(IF(Cadastro!I596="","",Cadastro!I596),"")</f>
        <v/>
      </c>
      <c r="X596" s="94" t="str">
        <f>IF(P596="","",SUMIF(Movimento!$D$9:$D$7010,Saldo!P596,Movimento!$G$9:$G$7010))</f>
        <v/>
      </c>
      <c r="Y596" s="94" t="str">
        <f>IF(P596="","",SUMIF(MovSaida!$D$9:$D$7010,Saldo!P596,MovSaida!$F$9:$F$7010))</f>
        <v/>
      </c>
      <c r="Z596" s="94" t="str">
        <f>IFERROR(IF(P596="","",SUMIFS(InvAjust!$G$9:$G$6009,InvAjust!$E$9:$E$6009,Saldo!P596,InvAjust!$C$9:$C$6009,"Add")-SUMIFS(InvAjust!$G$9:$G$6009,InvAjust!$E$9:$E$6009,Saldo!P596,InvAjust!$C$9:$C$6009,"Remove")),"")</f>
        <v/>
      </c>
      <c r="AA596" s="98" t="str">
        <f t="shared" si="160"/>
        <v/>
      </c>
    </row>
    <row r="597" spans="1:27" ht="18.95" customHeight="1" x14ac:dyDescent="0.25">
      <c r="A597" s="82"/>
      <c r="C597" s="89" t="str">
        <f t="shared" si="149"/>
        <v/>
      </c>
      <c r="D597" s="89" t="str">
        <f t="shared" si="150"/>
        <v/>
      </c>
      <c r="E597" s="89" t="str">
        <f t="shared" si="151"/>
        <v/>
      </c>
      <c r="F597" s="89" t="str">
        <f t="shared" si="152"/>
        <v/>
      </c>
      <c r="G597" s="90" t="str">
        <f t="shared" si="153"/>
        <v/>
      </c>
      <c r="H597" s="91" t="str">
        <f t="shared" si="154"/>
        <v/>
      </c>
      <c r="I597" s="91" t="str">
        <f t="shared" si="155"/>
        <v/>
      </c>
      <c r="J597" s="91" t="str">
        <f t="shared" si="156"/>
        <v/>
      </c>
      <c r="K597" s="92" t="str">
        <f t="shared" si="145"/>
        <v/>
      </c>
      <c r="L597" s="92" t="str">
        <f t="shared" si="146"/>
        <v/>
      </c>
      <c r="M597" s="92" t="str">
        <f t="shared" si="147"/>
        <v/>
      </c>
      <c r="N597" s="92" t="str">
        <f t="shared" si="148"/>
        <v/>
      </c>
      <c r="O597" s="76" t="str">
        <f>IF(Cadastro!D597="","",Cadastro!D597)</f>
        <v/>
      </c>
      <c r="P597" s="76" t="str">
        <f>IF(Cadastro!C597="","",Cadastro!C597)</f>
        <v/>
      </c>
      <c r="Q597" s="93" t="str">
        <f t="shared" si="157"/>
        <v/>
      </c>
      <c r="R597" s="94" t="str">
        <f>IF(Cadastro!H597="","",Cadastro!H597)</f>
        <v/>
      </c>
      <c r="S597" s="95" t="str">
        <f t="shared" si="158"/>
        <v/>
      </c>
      <c r="T597" s="96" t="str">
        <f t="shared" si="159"/>
        <v/>
      </c>
      <c r="U597" s="96" t="str">
        <f>IFERROR(IF(P597="","",SUMIF(Movimento!$D$9:$D$7010,Saldo!P597,Movimento!$I$9:$I$7010)+W597)/(V597+X597),"")</f>
        <v/>
      </c>
      <c r="V597" s="94" t="str">
        <f>IFERROR(IF(Cadastro!E597="","",Cadastro!E597),"")</f>
        <v/>
      </c>
      <c r="W597" s="97" t="str">
        <f>IFERROR(IF(Cadastro!I597="","",Cadastro!I597),"")</f>
        <v/>
      </c>
      <c r="X597" s="94" t="str">
        <f>IF(P597="","",SUMIF(Movimento!$D$9:$D$7010,Saldo!P597,Movimento!$G$9:$G$7010))</f>
        <v/>
      </c>
      <c r="Y597" s="94" t="str">
        <f>IF(P597="","",SUMIF(MovSaida!$D$9:$D$7010,Saldo!P597,MovSaida!$F$9:$F$7010))</f>
        <v/>
      </c>
      <c r="Z597" s="94" t="str">
        <f>IFERROR(IF(P597="","",SUMIFS(InvAjust!$G$9:$G$6009,InvAjust!$E$9:$E$6009,Saldo!P597,InvAjust!$C$9:$C$6009,"Add")-SUMIFS(InvAjust!$G$9:$G$6009,InvAjust!$E$9:$E$6009,Saldo!P597,InvAjust!$C$9:$C$6009,"Remove")),"")</f>
        <v/>
      </c>
      <c r="AA597" s="98" t="str">
        <f t="shared" si="160"/>
        <v/>
      </c>
    </row>
    <row r="598" spans="1:27" ht="18.95" customHeight="1" x14ac:dyDescent="0.25">
      <c r="A598" s="82"/>
      <c r="C598" s="89" t="str">
        <f t="shared" si="149"/>
        <v/>
      </c>
      <c r="D598" s="89" t="str">
        <f t="shared" si="150"/>
        <v/>
      </c>
      <c r="E598" s="89" t="str">
        <f t="shared" si="151"/>
        <v/>
      </c>
      <c r="F598" s="89" t="str">
        <f t="shared" si="152"/>
        <v/>
      </c>
      <c r="G598" s="90" t="str">
        <f t="shared" si="153"/>
        <v/>
      </c>
      <c r="H598" s="91" t="str">
        <f t="shared" si="154"/>
        <v/>
      </c>
      <c r="I598" s="91" t="str">
        <f t="shared" si="155"/>
        <v/>
      </c>
      <c r="J598" s="91" t="str">
        <f t="shared" si="156"/>
        <v/>
      </c>
      <c r="K598" s="92" t="str">
        <f t="shared" si="145"/>
        <v/>
      </c>
      <c r="L598" s="92" t="str">
        <f t="shared" si="146"/>
        <v/>
      </c>
      <c r="M598" s="92" t="str">
        <f t="shared" si="147"/>
        <v/>
      </c>
      <c r="N598" s="92" t="str">
        <f t="shared" si="148"/>
        <v/>
      </c>
      <c r="O598" s="76" t="str">
        <f>IF(Cadastro!D598="","",Cadastro!D598)</f>
        <v/>
      </c>
      <c r="P598" s="76" t="str">
        <f>IF(Cadastro!C598="","",Cadastro!C598)</f>
        <v/>
      </c>
      <c r="Q598" s="93" t="str">
        <f t="shared" si="157"/>
        <v/>
      </c>
      <c r="R598" s="94" t="str">
        <f>IF(Cadastro!H598="","",Cadastro!H598)</f>
        <v/>
      </c>
      <c r="S598" s="95" t="str">
        <f t="shared" si="158"/>
        <v/>
      </c>
      <c r="T598" s="96" t="str">
        <f t="shared" si="159"/>
        <v/>
      </c>
      <c r="U598" s="96" t="str">
        <f>IFERROR(IF(P598="","",SUMIF(Movimento!$D$9:$D$7010,Saldo!P598,Movimento!$I$9:$I$7010)+W598)/(V598+X598),"")</f>
        <v/>
      </c>
      <c r="V598" s="94" t="str">
        <f>IFERROR(IF(Cadastro!E598="","",Cadastro!E598),"")</f>
        <v/>
      </c>
      <c r="W598" s="97" t="str">
        <f>IFERROR(IF(Cadastro!I598="","",Cadastro!I598),"")</f>
        <v/>
      </c>
      <c r="X598" s="94" t="str">
        <f>IF(P598="","",SUMIF(Movimento!$D$9:$D$7010,Saldo!P598,Movimento!$G$9:$G$7010))</f>
        <v/>
      </c>
      <c r="Y598" s="94" t="str">
        <f>IF(P598="","",SUMIF(MovSaida!$D$9:$D$7010,Saldo!P598,MovSaida!$F$9:$F$7010))</f>
        <v/>
      </c>
      <c r="Z598" s="94" t="str">
        <f>IFERROR(IF(P598="","",SUMIFS(InvAjust!$G$9:$G$6009,InvAjust!$E$9:$E$6009,Saldo!P598,InvAjust!$C$9:$C$6009,"Add")-SUMIFS(InvAjust!$G$9:$G$6009,InvAjust!$E$9:$E$6009,Saldo!P598,InvAjust!$C$9:$C$6009,"Remove")),"")</f>
        <v/>
      </c>
      <c r="AA598" s="98" t="str">
        <f t="shared" si="160"/>
        <v/>
      </c>
    </row>
    <row r="599" spans="1:27" ht="18.95" customHeight="1" x14ac:dyDescent="0.25">
      <c r="A599" s="82"/>
      <c r="C599" s="89" t="str">
        <f t="shared" si="149"/>
        <v/>
      </c>
      <c r="D599" s="89" t="str">
        <f t="shared" si="150"/>
        <v/>
      </c>
      <c r="E599" s="89" t="str">
        <f t="shared" si="151"/>
        <v/>
      </c>
      <c r="F599" s="89" t="str">
        <f t="shared" si="152"/>
        <v/>
      </c>
      <c r="G599" s="90" t="str">
        <f t="shared" si="153"/>
        <v/>
      </c>
      <c r="H599" s="91" t="str">
        <f t="shared" si="154"/>
        <v/>
      </c>
      <c r="I599" s="91" t="str">
        <f t="shared" si="155"/>
        <v/>
      </c>
      <c r="J599" s="91" t="str">
        <f t="shared" si="156"/>
        <v/>
      </c>
      <c r="K599" s="92" t="str">
        <f t="shared" si="145"/>
        <v/>
      </c>
      <c r="L599" s="92" t="str">
        <f t="shared" si="146"/>
        <v/>
      </c>
      <c r="M599" s="92" t="str">
        <f t="shared" si="147"/>
        <v/>
      </c>
      <c r="N599" s="92" t="str">
        <f t="shared" si="148"/>
        <v/>
      </c>
      <c r="O599" s="76" t="str">
        <f>IF(Cadastro!D599="","",Cadastro!D599)</f>
        <v/>
      </c>
      <c r="P599" s="76" t="str">
        <f>IF(Cadastro!C599="","",Cadastro!C599)</f>
        <v/>
      </c>
      <c r="Q599" s="93" t="str">
        <f t="shared" si="157"/>
        <v/>
      </c>
      <c r="R599" s="94" t="str">
        <f>IF(Cadastro!H599="","",Cadastro!H599)</f>
        <v/>
      </c>
      <c r="S599" s="95" t="str">
        <f t="shared" si="158"/>
        <v/>
      </c>
      <c r="T599" s="96" t="str">
        <f t="shared" si="159"/>
        <v/>
      </c>
      <c r="U599" s="96" t="str">
        <f>IFERROR(IF(P599="","",SUMIF(Movimento!$D$9:$D$7010,Saldo!P599,Movimento!$I$9:$I$7010)+W599)/(V599+X599),"")</f>
        <v/>
      </c>
      <c r="V599" s="94" t="str">
        <f>IFERROR(IF(Cadastro!E599="","",Cadastro!E599),"")</f>
        <v/>
      </c>
      <c r="W599" s="97" t="str">
        <f>IFERROR(IF(Cadastro!I599="","",Cadastro!I599),"")</f>
        <v/>
      </c>
      <c r="X599" s="94" t="str">
        <f>IF(P599="","",SUMIF(Movimento!$D$9:$D$7010,Saldo!P599,Movimento!$G$9:$G$7010))</f>
        <v/>
      </c>
      <c r="Y599" s="94" t="str">
        <f>IF(P599="","",SUMIF(MovSaida!$D$9:$D$7010,Saldo!P599,MovSaida!$F$9:$F$7010))</f>
        <v/>
      </c>
      <c r="Z599" s="94" t="str">
        <f>IFERROR(IF(P599="","",SUMIFS(InvAjust!$G$9:$G$6009,InvAjust!$E$9:$E$6009,Saldo!P599,InvAjust!$C$9:$C$6009,"Add")-SUMIFS(InvAjust!$G$9:$G$6009,InvAjust!$E$9:$E$6009,Saldo!P599,InvAjust!$C$9:$C$6009,"Remove")),"")</f>
        <v/>
      </c>
      <c r="AA599" s="98" t="str">
        <f t="shared" si="160"/>
        <v/>
      </c>
    </row>
    <row r="600" spans="1:27" ht="18.95" customHeight="1" x14ac:dyDescent="0.25">
      <c r="A600" s="82"/>
      <c r="C600" s="89" t="str">
        <f t="shared" si="149"/>
        <v/>
      </c>
      <c r="D600" s="89" t="str">
        <f t="shared" si="150"/>
        <v/>
      </c>
      <c r="E600" s="89" t="str">
        <f t="shared" si="151"/>
        <v/>
      </c>
      <c r="F600" s="89" t="str">
        <f t="shared" si="152"/>
        <v/>
      </c>
      <c r="G600" s="90" t="str">
        <f t="shared" si="153"/>
        <v/>
      </c>
      <c r="H600" s="91" t="str">
        <f t="shared" si="154"/>
        <v/>
      </c>
      <c r="I600" s="91" t="str">
        <f t="shared" si="155"/>
        <v/>
      </c>
      <c r="J600" s="91" t="str">
        <f t="shared" si="156"/>
        <v/>
      </c>
      <c r="K600" s="92" t="str">
        <f t="shared" si="145"/>
        <v/>
      </c>
      <c r="L600" s="92" t="str">
        <f t="shared" si="146"/>
        <v/>
      </c>
      <c r="M600" s="92" t="str">
        <f t="shared" si="147"/>
        <v/>
      </c>
      <c r="N600" s="92" t="str">
        <f t="shared" si="148"/>
        <v/>
      </c>
      <c r="O600" s="76" t="str">
        <f>IF(Cadastro!D600="","",Cadastro!D600)</f>
        <v/>
      </c>
      <c r="P600" s="76" t="str">
        <f>IF(Cadastro!C600="","",Cadastro!C600)</f>
        <v/>
      </c>
      <c r="Q600" s="93" t="str">
        <f t="shared" si="157"/>
        <v/>
      </c>
      <c r="R600" s="94" t="str">
        <f>IF(Cadastro!H600="","",Cadastro!H600)</f>
        <v/>
      </c>
      <c r="S600" s="95" t="str">
        <f t="shared" si="158"/>
        <v/>
      </c>
      <c r="T600" s="96" t="str">
        <f t="shared" si="159"/>
        <v/>
      </c>
      <c r="U600" s="96" t="str">
        <f>IFERROR(IF(P600="","",SUMIF(Movimento!$D$9:$D$7010,Saldo!P600,Movimento!$I$9:$I$7010)+W600)/(V600+X600),"")</f>
        <v/>
      </c>
      <c r="V600" s="94" t="str">
        <f>IFERROR(IF(Cadastro!E600="","",Cadastro!E600),"")</f>
        <v/>
      </c>
      <c r="W600" s="97" t="str">
        <f>IFERROR(IF(Cadastro!I600="","",Cadastro!I600),"")</f>
        <v/>
      </c>
      <c r="X600" s="94" t="str">
        <f>IF(P600="","",SUMIF(Movimento!$D$9:$D$7010,Saldo!P600,Movimento!$G$9:$G$7010))</f>
        <v/>
      </c>
      <c r="Y600" s="94" t="str">
        <f>IF(P600="","",SUMIF(MovSaida!$D$9:$D$7010,Saldo!P600,MovSaida!$F$9:$F$7010))</f>
        <v/>
      </c>
      <c r="Z600" s="94" t="str">
        <f>IFERROR(IF(P600="","",SUMIFS(InvAjust!$G$9:$G$6009,InvAjust!$E$9:$E$6009,Saldo!P600,InvAjust!$C$9:$C$6009,"Add")-SUMIFS(InvAjust!$G$9:$G$6009,InvAjust!$E$9:$E$6009,Saldo!P600,InvAjust!$C$9:$C$6009,"Remove")),"")</f>
        <v/>
      </c>
      <c r="AA600" s="98" t="str">
        <f t="shared" si="160"/>
        <v/>
      </c>
    </row>
    <row r="601" spans="1:27" ht="18.95" customHeight="1" x14ac:dyDescent="0.25">
      <c r="A601" s="82"/>
      <c r="C601" s="89" t="str">
        <f t="shared" si="149"/>
        <v/>
      </c>
      <c r="D601" s="89" t="str">
        <f t="shared" si="150"/>
        <v/>
      </c>
      <c r="E601" s="89" t="str">
        <f t="shared" si="151"/>
        <v/>
      </c>
      <c r="F601" s="89" t="str">
        <f t="shared" si="152"/>
        <v/>
      </c>
      <c r="G601" s="90" t="str">
        <f t="shared" si="153"/>
        <v/>
      </c>
      <c r="H601" s="91" t="str">
        <f t="shared" si="154"/>
        <v/>
      </c>
      <c r="I601" s="91" t="str">
        <f t="shared" si="155"/>
        <v/>
      </c>
      <c r="J601" s="91" t="str">
        <f t="shared" si="156"/>
        <v/>
      </c>
      <c r="K601" s="92" t="str">
        <f t="shared" si="145"/>
        <v/>
      </c>
      <c r="L601" s="92" t="str">
        <f t="shared" si="146"/>
        <v/>
      </c>
      <c r="M601" s="92" t="str">
        <f t="shared" si="147"/>
        <v/>
      </c>
      <c r="N601" s="92" t="str">
        <f t="shared" si="148"/>
        <v/>
      </c>
      <c r="O601" s="76" t="str">
        <f>IF(Cadastro!D601="","",Cadastro!D601)</f>
        <v/>
      </c>
      <c r="P601" s="76" t="str">
        <f>IF(Cadastro!C601="","",Cadastro!C601)</f>
        <v/>
      </c>
      <c r="Q601" s="93" t="str">
        <f t="shared" si="157"/>
        <v/>
      </c>
      <c r="R601" s="94" t="str">
        <f>IF(Cadastro!H601="","",Cadastro!H601)</f>
        <v/>
      </c>
      <c r="S601" s="95" t="str">
        <f t="shared" si="158"/>
        <v/>
      </c>
      <c r="T601" s="96" t="str">
        <f t="shared" si="159"/>
        <v/>
      </c>
      <c r="U601" s="96" t="str">
        <f>IFERROR(IF(P601="","",SUMIF(Movimento!$D$9:$D$7010,Saldo!P601,Movimento!$I$9:$I$7010)+W601)/(V601+X601),"")</f>
        <v/>
      </c>
      <c r="V601" s="94" t="str">
        <f>IFERROR(IF(Cadastro!E601="","",Cadastro!E601),"")</f>
        <v/>
      </c>
      <c r="W601" s="97" t="str">
        <f>IFERROR(IF(Cadastro!I601="","",Cadastro!I601),"")</f>
        <v/>
      </c>
      <c r="X601" s="94" t="str">
        <f>IF(P601="","",SUMIF(Movimento!$D$9:$D$7010,Saldo!P601,Movimento!$G$9:$G$7010))</f>
        <v/>
      </c>
      <c r="Y601" s="94" t="str">
        <f>IF(P601="","",SUMIF(MovSaida!$D$9:$D$7010,Saldo!P601,MovSaida!$F$9:$F$7010))</f>
        <v/>
      </c>
      <c r="Z601" s="94" t="str">
        <f>IFERROR(IF(P601="","",SUMIFS(InvAjust!$G$9:$G$6009,InvAjust!$E$9:$E$6009,Saldo!P601,InvAjust!$C$9:$C$6009,"Add")-SUMIFS(InvAjust!$G$9:$G$6009,InvAjust!$E$9:$E$6009,Saldo!P601,InvAjust!$C$9:$C$6009,"Remove")),"")</f>
        <v/>
      </c>
      <c r="AA601" s="98" t="str">
        <f t="shared" si="160"/>
        <v/>
      </c>
    </row>
    <row r="602" spans="1:27" ht="18.95" customHeight="1" x14ac:dyDescent="0.25">
      <c r="A602" s="82"/>
      <c r="C602" s="89" t="str">
        <f t="shared" si="149"/>
        <v/>
      </c>
      <c r="D602" s="89" t="str">
        <f t="shared" si="150"/>
        <v/>
      </c>
      <c r="E602" s="89" t="str">
        <f t="shared" si="151"/>
        <v/>
      </c>
      <c r="F602" s="89" t="str">
        <f t="shared" si="152"/>
        <v/>
      </c>
      <c r="G602" s="90" t="str">
        <f t="shared" si="153"/>
        <v/>
      </c>
      <c r="H602" s="91" t="str">
        <f t="shared" si="154"/>
        <v/>
      </c>
      <c r="I602" s="91" t="str">
        <f t="shared" si="155"/>
        <v/>
      </c>
      <c r="J602" s="91" t="str">
        <f t="shared" si="156"/>
        <v/>
      </c>
      <c r="K602" s="92" t="str">
        <f t="shared" si="145"/>
        <v/>
      </c>
      <c r="L602" s="92" t="str">
        <f t="shared" si="146"/>
        <v/>
      </c>
      <c r="M602" s="92" t="str">
        <f t="shared" si="147"/>
        <v/>
      </c>
      <c r="N602" s="92" t="str">
        <f t="shared" si="148"/>
        <v/>
      </c>
      <c r="O602" s="76" t="str">
        <f>IF(Cadastro!D602="","",Cadastro!D602)</f>
        <v/>
      </c>
      <c r="P602" s="76" t="str">
        <f>IF(Cadastro!C602="","",Cadastro!C602)</f>
        <v/>
      </c>
      <c r="Q602" s="93" t="str">
        <f t="shared" si="157"/>
        <v/>
      </c>
      <c r="R602" s="94" t="str">
        <f>IF(Cadastro!H602="","",Cadastro!H602)</f>
        <v/>
      </c>
      <c r="S602" s="95" t="str">
        <f t="shared" si="158"/>
        <v/>
      </c>
      <c r="T602" s="96" t="str">
        <f t="shared" si="159"/>
        <v/>
      </c>
      <c r="U602" s="96" t="str">
        <f>IFERROR(IF(P602="","",SUMIF(Movimento!$D$9:$D$7010,Saldo!P602,Movimento!$I$9:$I$7010)+W602)/(V602+X602),"")</f>
        <v/>
      </c>
      <c r="V602" s="94" t="str">
        <f>IFERROR(IF(Cadastro!E602="","",Cadastro!E602),"")</f>
        <v/>
      </c>
      <c r="W602" s="97" t="str">
        <f>IFERROR(IF(Cadastro!I602="","",Cadastro!I602),"")</f>
        <v/>
      </c>
      <c r="X602" s="94" t="str">
        <f>IF(P602="","",SUMIF(Movimento!$D$9:$D$7010,Saldo!P602,Movimento!$G$9:$G$7010))</f>
        <v/>
      </c>
      <c r="Y602" s="94" t="str">
        <f>IF(P602="","",SUMIF(MovSaida!$D$9:$D$7010,Saldo!P602,MovSaida!$F$9:$F$7010))</f>
        <v/>
      </c>
      <c r="Z602" s="94" t="str">
        <f>IFERROR(IF(P602="","",SUMIFS(InvAjust!$G$9:$G$6009,InvAjust!$E$9:$E$6009,Saldo!P602,InvAjust!$C$9:$C$6009,"Add")-SUMIFS(InvAjust!$G$9:$G$6009,InvAjust!$E$9:$E$6009,Saldo!P602,InvAjust!$C$9:$C$6009,"Remove")),"")</f>
        <v/>
      </c>
      <c r="AA602" s="98" t="str">
        <f t="shared" si="160"/>
        <v/>
      </c>
    </row>
    <row r="603" spans="1:27" ht="18.95" customHeight="1" x14ac:dyDescent="0.25">
      <c r="A603" s="82"/>
      <c r="C603" s="89" t="str">
        <f t="shared" si="149"/>
        <v/>
      </c>
      <c r="D603" s="89" t="str">
        <f t="shared" si="150"/>
        <v/>
      </c>
      <c r="E603" s="89" t="str">
        <f t="shared" si="151"/>
        <v/>
      </c>
      <c r="F603" s="89" t="str">
        <f t="shared" si="152"/>
        <v/>
      </c>
      <c r="G603" s="90" t="str">
        <f t="shared" si="153"/>
        <v/>
      </c>
      <c r="H603" s="91" t="str">
        <f t="shared" si="154"/>
        <v/>
      </c>
      <c r="I603" s="91" t="str">
        <f t="shared" si="155"/>
        <v/>
      </c>
      <c r="J603" s="91" t="str">
        <f t="shared" si="156"/>
        <v/>
      </c>
      <c r="K603" s="92" t="str">
        <f t="shared" si="145"/>
        <v/>
      </c>
      <c r="L603" s="92" t="str">
        <f t="shared" si="146"/>
        <v/>
      </c>
      <c r="M603" s="92" t="str">
        <f t="shared" si="147"/>
        <v/>
      </c>
      <c r="N603" s="92" t="str">
        <f t="shared" si="148"/>
        <v/>
      </c>
      <c r="O603" s="76" t="str">
        <f>IF(Cadastro!D603="","",Cadastro!D603)</f>
        <v/>
      </c>
      <c r="P603" s="76" t="str">
        <f>IF(Cadastro!C603="","",Cadastro!C603)</f>
        <v/>
      </c>
      <c r="Q603" s="93" t="str">
        <f t="shared" si="157"/>
        <v/>
      </c>
      <c r="R603" s="94" t="str">
        <f>IF(Cadastro!H603="","",Cadastro!H603)</f>
        <v/>
      </c>
      <c r="S603" s="95" t="str">
        <f t="shared" si="158"/>
        <v/>
      </c>
      <c r="T603" s="96" t="str">
        <f t="shared" si="159"/>
        <v/>
      </c>
      <c r="U603" s="96" t="str">
        <f>IFERROR(IF(P603="","",SUMIF(Movimento!$D$9:$D$7010,Saldo!P603,Movimento!$I$9:$I$7010)+W603)/(V603+X603),"")</f>
        <v/>
      </c>
      <c r="V603" s="94" t="str">
        <f>IFERROR(IF(Cadastro!E603="","",Cadastro!E603),"")</f>
        <v/>
      </c>
      <c r="W603" s="97" t="str">
        <f>IFERROR(IF(Cadastro!I603="","",Cadastro!I603),"")</f>
        <v/>
      </c>
      <c r="X603" s="94" t="str">
        <f>IF(P603="","",SUMIF(Movimento!$D$9:$D$7010,Saldo!P603,Movimento!$G$9:$G$7010))</f>
        <v/>
      </c>
      <c r="Y603" s="94" t="str">
        <f>IF(P603="","",SUMIF(MovSaida!$D$9:$D$7010,Saldo!P603,MovSaida!$F$9:$F$7010))</f>
        <v/>
      </c>
      <c r="Z603" s="94" t="str">
        <f>IFERROR(IF(P603="","",SUMIFS(InvAjust!$G$9:$G$6009,InvAjust!$E$9:$E$6009,Saldo!P603,InvAjust!$C$9:$C$6009,"Add")-SUMIFS(InvAjust!$G$9:$G$6009,InvAjust!$E$9:$E$6009,Saldo!P603,InvAjust!$C$9:$C$6009,"Remove")),"")</f>
        <v/>
      </c>
      <c r="AA603" s="98" t="str">
        <f t="shared" si="160"/>
        <v/>
      </c>
    </row>
    <row r="604" spans="1:27" ht="18.95" customHeight="1" x14ac:dyDescent="0.25">
      <c r="A604" s="82"/>
      <c r="C604" s="89" t="str">
        <f t="shared" si="149"/>
        <v/>
      </c>
      <c r="D604" s="89" t="str">
        <f t="shared" si="150"/>
        <v/>
      </c>
      <c r="E604" s="89" t="str">
        <f t="shared" si="151"/>
        <v/>
      </c>
      <c r="F604" s="89" t="str">
        <f t="shared" si="152"/>
        <v/>
      </c>
      <c r="G604" s="90" t="str">
        <f t="shared" si="153"/>
        <v/>
      </c>
      <c r="H604" s="91" t="str">
        <f t="shared" si="154"/>
        <v/>
      </c>
      <c r="I604" s="91" t="str">
        <f t="shared" si="155"/>
        <v/>
      </c>
      <c r="J604" s="91" t="str">
        <f t="shared" si="156"/>
        <v/>
      </c>
      <c r="K604" s="92" t="str">
        <f t="shared" si="145"/>
        <v/>
      </c>
      <c r="L604" s="92" t="str">
        <f t="shared" si="146"/>
        <v/>
      </c>
      <c r="M604" s="92" t="str">
        <f t="shared" si="147"/>
        <v/>
      </c>
      <c r="N604" s="92" t="str">
        <f t="shared" si="148"/>
        <v/>
      </c>
      <c r="O604" s="76" t="str">
        <f>IF(Cadastro!D604="","",Cadastro!D604)</f>
        <v/>
      </c>
      <c r="P604" s="76" t="str">
        <f>IF(Cadastro!C604="","",Cadastro!C604)</f>
        <v/>
      </c>
      <c r="Q604" s="93" t="str">
        <f t="shared" si="157"/>
        <v/>
      </c>
      <c r="R604" s="94" t="str">
        <f>IF(Cadastro!H604="","",Cadastro!H604)</f>
        <v/>
      </c>
      <c r="S604" s="95" t="str">
        <f t="shared" si="158"/>
        <v/>
      </c>
      <c r="T604" s="96" t="str">
        <f t="shared" si="159"/>
        <v/>
      </c>
      <c r="U604" s="96" t="str">
        <f>IFERROR(IF(P604="","",SUMIF(Movimento!$D$9:$D$7010,Saldo!P604,Movimento!$I$9:$I$7010)+W604)/(V604+X604),"")</f>
        <v/>
      </c>
      <c r="V604" s="94" t="str">
        <f>IFERROR(IF(Cadastro!E604="","",Cadastro!E604),"")</f>
        <v/>
      </c>
      <c r="W604" s="97" t="str">
        <f>IFERROR(IF(Cadastro!I604="","",Cadastro!I604),"")</f>
        <v/>
      </c>
      <c r="X604" s="94" t="str">
        <f>IF(P604="","",SUMIF(Movimento!$D$9:$D$7010,Saldo!P604,Movimento!$G$9:$G$7010))</f>
        <v/>
      </c>
      <c r="Y604" s="94" t="str">
        <f>IF(P604="","",SUMIF(MovSaida!$D$9:$D$7010,Saldo!P604,MovSaida!$F$9:$F$7010))</f>
        <v/>
      </c>
      <c r="Z604" s="94" t="str">
        <f>IFERROR(IF(P604="","",SUMIFS(InvAjust!$G$9:$G$6009,InvAjust!$E$9:$E$6009,Saldo!P604,InvAjust!$C$9:$C$6009,"Add")-SUMIFS(InvAjust!$G$9:$G$6009,InvAjust!$E$9:$E$6009,Saldo!P604,InvAjust!$C$9:$C$6009,"Remove")),"")</f>
        <v/>
      </c>
      <c r="AA604" s="98" t="str">
        <f t="shared" si="160"/>
        <v/>
      </c>
    </row>
    <row r="605" spans="1:27" ht="18.95" customHeight="1" x14ac:dyDescent="0.25">
      <c r="A605" s="82"/>
      <c r="C605" s="89" t="str">
        <f t="shared" si="149"/>
        <v/>
      </c>
      <c r="D605" s="89" t="str">
        <f t="shared" si="150"/>
        <v/>
      </c>
      <c r="E605" s="89" t="str">
        <f t="shared" si="151"/>
        <v/>
      </c>
      <c r="F605" s="89" t="str">
        <f t="shared" si="152"/>
        <v/>
      </c>
      <c r="G605" s="90" t="str">
        <f t="shared" si="153"/>
        <v/>
      </c>
      <c r="H605" s="91" t="str">
        <f t="shared" si="154"/>
        <v/>
      </c>
      <c r="I605" s="91" t="str">
        <f t="shared" si="155"/>
        <v/>
      </c>
      <c r="J605" s="91" t="str">
        <f t="shared" si="156"/>
        <v/>
      </c>
      <c r="K605" s="92" t="str">
        <f t="shared" si="145"/>
        <v/>
      </c>
      <c r="L605" s="92" t="str">
        <f t="shared" si="146"/>
        <v/>
      </c>
      <c r="M605" s="92" t="str">
        <f t="shared" si="147"/>
        <v/>
      </c>
      <c r="N605" s="92" t="str">
        <f t="shared" si="148"/>
        <v/>
      </c>
      <c r="O605" s="76" t="str">
        <f>IF(Cadastro!D605="","",Cadastro!D605)</f>
        <v/>
      </c>
      <c r="P605" s="76" t="str">
        <f>IF(Cadastro!C605="","",Cadastro!C605)</f>
        <v/>
      </c>
      <c r="Q605" s="93" t="str">
        <f t="shared" si="157"/>
        <v/>
      </c>
      <c r="R605" s="94" t="str">
        <f>IF(Cadastro!H605="","",Cadastro!H605)</f>
        <v/>
      </c>
      <c r="S605" s="95" t="str">
        <f t="shared" si="158"/>
        <v/>
      </c>
      <c r="T605" s="96" t="str">
        <f t="shared" si="159"/>
        <v/>
      </c>
      <c r="U605" s="96" t="str">
        <f>IFERROR(IF(P605="","",SUMIF(Movimento!$D$9:$D$7010,Saldo!P605,Movimento!$I$9:$I$7010)+W605)/(V605+X605),"")</f>
        <v/>
      </c>
      <c r="V605" s="94" t="str">
        <f>IFERROR(IF(Cadastro!E605="","",Cadastro!E605),"")</f>
        <v/>
      </c>
      <c r="W605" s="97" t="str">
        <f>IFERROR(IF(Cadastro!I605="","",Cadastro!I605),"")</f>
        <v/>
      </c>
      <c r="X605" s="94" t="str">
        <f>IF(P605="","",SUMIF(Movimento!$D$9:$D$7010,Saldo!P605,Movimento!$G$9:$G$7010))</f>
        <v/>
      </c>
      <c r="Y605" s="94" t="str">
        <f>IF(P605="","",SUMIF(MovSaida!$D$9:$D$7010,Saldo!P605,MovSaida!$F$9:$F$7010))</f>
        <v/>
      </c>
      <c r="Z605" s="94" t="str">
        <f>IFERROR(IF(P605="","",SUMIFS(InvAjust!$G$9:$G$6009,InvAjust!$E$9:$E$6009,Saldo!P605,InvAjust!$C$9:$C$6009,"Add")-SUMIFS(InvAjust!$G$9:$G$6009,InvAjust!$E$9:$E$6009,Saldo!P605,InvAjust!$C$9:$C$6009,"Remove")),"")</f>
        <v/>
      </c>
      <c r="AA605" s="98" t="str">
        <f t="shared" si="160"/>
        <v/>
      </c>
    </row>
    <row r="606" spans="1:27" ht="18.95" customHeight="1" x14ac:dyDescent="0.25">
      <c r="A606" s="82"/>
      <c r="C606" s="89" t="str">
        <f t="shared" si="149"/>
        <v/>
      </c>
      <c r="D606" s="89" t="str">
        <f t="shared" si="150"/>
        <v/>
      </c>
      <c r="E606" s="89" t="str">
        <f t="shared" si="151"/>
        <v/>
      </c>
      <c r="F606" s="89" t="str">
        <f t="shared" si="152"/>
        <v/>
      </c>
      <c r="G606" s="90" t="str">
        <f t="shared" si="153"/>
        <v/>
      </c>
      <c r="H606" s="91" t="str">
        <f t="shared" si="154"/>
        <v/>
      </c>
      <c r="I606" s="91" t="str">
        <f t="shared" si="155"/>
        <v/>
      </c>
      <c r="J606" s="91" t="str">
        <f t="shared" si="156"/>
        <v/>
      </c>
      <c r="K606" s="92" t="str">
        <f t="shared" si="145"/>
        <v/>
      </c>
      <c r="L606" s="92" t="str">
        <f t="shared" si="146"/>
        <v/>
      </c>
      <c r="M606" s="92" t="str">
        <f t="shared" si="147"/>
        <v/>
      </c>
      <c r="N606" s="92" t="str">
        <f t="shared" si="148"/>
        <v/>
      </c>
      <c r="O606" s="76" t="str">
        <f>IF(Cadastro!D606="","",Cadastro!D606)</f>
        <v/>
      </c>
      <c r="P606" s="76" t="str">
        <f>IF(Cadastro!C606="","",Cadastro!C606)</f>
        <v/>
      </c>
      <c r="Q606" s="93" t="str">
        <f t="shared" si="157"/>
        <v/>
      </c>
      <c r="R606" s="94" t="str">
        <f>IF(Cadastro!H606="","",Cadastro!H606)</f>
        <v/>
      </c>
      <c r="S606" s="95" t="str">
        <f t="shared" si="158"/>
        <v/>
      </c>
      <c r="T606" s="96" t="str">
        <f t="shared" si="159"/>
        <v/>
      </c>
      <c r="U606" s="96" t="str">
        <f>IFERROR(IF(P606="","",SUMIF(Movimento!$D$9:$D$7010,Saldo!P606,Movimento!$I$9:$I$7010)+W606)/(V606+X606),"")</f>
        <v/>
      </c>
      <c r="V606" s="94" t="str">
        <f>IFERROR(IF(Cadastro!E606="","",Cadastro!E606),"")</f>
        <v/>
      </c>
      <c r="W606" s="97" t="str">
        <f>IFERROR(IF(Cadastro!I606="","",Cadastro!I606),"")</f>
        <v/>
      </c>
      <c r="X606" s="94" t="str">
        <f>IF(P606="","",SUMIF(Movimento!$D$9:$D$7010,Saldo!P606,Movimento!$G$9:$G$7010))</f>
        <v/>
      </c>
      <c r="Y606" s="94" t="str">
        <f>IF(P606="","",SUMIF(MovSaida!$D$9:$D$7010,Saldo!P606,MovSaida!$F$9:$F$7010))</f>
        <v/>
      </c>
      <c r="Z606" s="94" t="str">
        <f>IFERROR(IF(P606="","",SUMIFS(InvAjust!$G$9:$G$6009,InvAjust!$E$9:$E$6009,Saldo!P606,InvAjust!$C$9:$C$6009,"Add")-SUMIFS(InvAjust!$G$9:$G$6009,InvAjust!$E$9:$E$6009,Saldo!P606,InvAjust!$C$9:$C$6009,"Remove")),"")</f>
        <v/>
      </c>
      <c r="AA606" s="98" t="str">
        <f t="shared" si="160"/>
        <v/>
      </c>
    </row>
    <row r="607" spans="1:27" ht="18.95" customHeight="1" x14ac:dyDescent="0.25">
      <c r="A607" s="82"/>
      <c r="C607" s="89" t="str">
        <f t="shared" si="149"/>
        <v/>
      </c>
      <c r="D607" s="89" t="str">
        <f t="shared" si="150"/>
        <v/>
      </c>
      <c r="E607" s="89" t="str">
        <f t="shared" si="151"/>
        <v/>
      </c>
      <c r="F607" s="89" t="str">
        <f t="shared" si="152"/>
        <v/>
      </c>
      <c r="G607" s="90" t="str">
        <f t="shared" si="153"/>
        <v/>
      </c>
      <c r="H607" s="91" t="str">
        <f t="shared" si="154"/>
        <v/>
      </c>
      <c r="I607" s="91" t="str">
        <f t="shared" si="155"/>
        <v/>
      </c>
      <c r="J607" s="91" t="str">
        <f t="shared" si="156"/>
        <v/>
      </c>
      <c r="K607" s="92" t="str">
        <f t="shared" si="145"/>
        <v/>
      </c>
      <c r="L607" s="92" t="str">
        <f t="shared" si="146"/>
        <v/>
      </c>
      <c r="M607" s="92" t="str">
        <f t="shared" si="147"/>
        <v/>
      </c>
      <c r="N607" s="92" t="str">
        <f t="shared" si="148"/>
        <v/>
      </c>
      <c r="O607" s="76" t="str">
        <f>IF(Cadastro!D607="","",Cadastro!D607)</f>
        <v/>
      </c>
      <c r="P607" s="76" t="str">
        <f>IF(Cadastro!C607="","",Cadastro!C607)</f>
        <v/>
      </c>
      <c r="Q607" s="93" t="str">
        <f t="shared" si="157"/>
        <v/>
      </c>
      <c r="R607" s="94" t="str">
        <f>IF(Cadastro!H607="","",Cadastro!H607)</f>
        <v/>
      </c>
      <c r="S607" s="95" t="str">
        <f t="shared" si="158"/>
        <v/>
      </c>
      <c r="T607" s="96" t="str">
        <f t="shared" si="159"/>
        <v/>
      </c>
      <c r="U607" s="96" t="str">
        <f>IFERROR(IF(P607="","",SUMIF(Movimento!$D$9:$D$7010,Saldo!P607,Movimento!$I$9:$I$7010)+W607)/(V607+X607),"")</f>
        <v/>
      </c>
      <c r="V607" s="94" t="str">
        <f>IFERROR(IF(Cadastro!E607="","",Cadastro!E607),"")</f>
        <v/>
      </c>
      <c r="W607" s="97" t="str">
        <f>IFERROR(IF(Cadastro!I607="","",Cadastro!I607),"")</f>
        <v/>
      </c>
      <c r="X607" s="94" t="str">
        <f>IF(P607="","",SUMIF(Movimento!$D$9:$D$7010,Saldo!P607,Movimento!$G$9:$G$7010))</f>
        <v/>
      </c>
      <c r="Y607" s="94" t="str">
        <f>IF(P607="","",SUMIF(MovSaida!$D$9:$D$7010,Saldo!P607,MovSaida!$F$9:$F$7010))</f>
        <v/>
      </c>
      <c r="Z607" s="94" t="str">
        <f>IFERROR(IF(P607="","",SUMIFS(InvAjust!$G$9:$G$6009,InvAjust!$E$9:$E$6009,Saldo!P607,InvAjust!$C$9:$C$6009,"Add")-SUMIFS(InvAjust!$G$9:$G$6009,InvAjust!$E$9:$E$6009,Saldo!P607,InvAjust!$C$9:$C$6009,"Remove")),"")</f>
        <v/>
      </c>
      <c r="AA607" s="98" t="str">
        <f t="shared" si="160"/>
        <v/>
      </c>
    </row>
    <row r="608" spans="1:27" ht="18.95" customHeight="1" x14ac:dyDescent="0.25">
      <c r="A608" s="82"/>
      <c r="C608" s="89" t="str">
        <f t="shared" si="149"/>
        <v/>
      </c>
      <c r="D608" s="89" t="str">
        <f t="shared" si="150"/>
        <v/>
      </c>
      <c r="E608" s="89" t="str">
        <f t="shared" si="151"/>
        <v/>
      </c>
      <c r="F608" s="89" t="str">
        <f t="shared" si="152"/>
        <v/>
      </c>
      <c r="G608" s="90" t="str">
        <f t="shared" si="153"/>
        <v/>
      </c>
      <c r="H608" s="91" t="str">
        <f t="shared" si="154"/>
        <v/>
      </c>
      <c r="I608" s="91" t="str">
        <f t="shared" si="155"/>
        <v/>
      </c>
      <c r="J608" s="91" t="str">
        <f t="shared" si="156"/>
        <v/>
      </c>
      <c r="K608" s="92" t="str">
        <f t="shared" si="145"/>
        <v/>
      </c>
      <c r="L608" s="92" t="str">
        <f t="shared" si="146"/>
        <v/>
      </c>
      <c r="M608" s="92" t="str">
        <f t="shared" si="147"/>
        <v/>
      </c>
      <c r="N608" s="92" t="str">
        <f t="shared" si="148"/>
        <v/>
      </c>
      <c r="O608" s="76" t="str">
        <f>IF(Cadastro!D608="","",Cadastro!D608)</f>
        <v/>
      </c>
      <c r="P608" s="76" t="str">
        <f>IF(Cadastro!C608="","",Cadastro!C608)</f>
        <v/>
      </c>
      <c r="Q608" s="93" t="str">
        <f t="shared" si="157"/>
        <v/>
      </c>
      <c r="R608" s="94" t="str">
        <f>IF(Cadastro!H608="","",Cadastro!H608)</f>
        <v/>
      </c>
      <c r="S608" s="95" t="str">
        <f t="shared" si="158"/>
        <v/>
      </c>
      <c r="T608" s="96" t="str">
        <f t="shared" si="159"/>
        <v/>
      </c>
      <c r="U608" s="96" t="str">
        <f>IFERROR(IF(P608="","",SUMIF(Movimento!$D$9:$D$7010,Saldo!P608,Movimento!$I$9:$I$7010)+W608)/(V608+X608),"")</f>
        <v/>
      </c>
      <c r="V608" s="94" t="str">
        <f>IFERROR(IF(Cadastro!E608="","",Cadastro!E608),"")</f>
        <v/>
      </c>
      <c r="W608" s="97" t="str">
        <f>IFERROR(IF(Cadastro!I608="","",Cadastro!I608),"")</f>
        <v/>
      </c>
      <c r="X608" s="94" t="str">
        <f>IF(P608="","",SUMIF(Movimento!$D$9:$D$7010,Saldo!P608,Movimento!$G$9:$G$7010))</f>
        <v/>
      </c>
      <c r="Y608" s="94" t="str">
        <f>IF(P608="","",SUMIF(MovSaida!$D$9:$D$7010,Saldo!P608,MovSaida!$F$9:$F$7010))</f>
        <v/>
      </c>
      <c r="Z608" s="94" t="str">
        <f>IFERROR(IF(P608="","",SUMIFS(InvAjust!$G$9:$G$6009,InvAjust!$E$9:$E$6009,Saldo!P608,InvAjust!$C$9:$C$6009,"Add")-SUMIFS(InvAjust!$G$9:$G$6009,InvAjust!$E$9:$E$6009,Saldo!P608,InvAjust!$C$9:$C$6009,"Remove")),"")</f>
        <v/>
      </c>
      <c r="AA608" s="98" t="str">
        <f t="shared" si="160"/>
        <v/>
      </c>
    </row>
    <row r="609" spans="1:27" ht="18.95" customHeight="1" x14ac:dyDescent="0.25">
      <c r="A609" s="82"/>
      <c r="C609" s="89" t="str">
        <f t="shared" si="149"/>
        <v/>
      </c>
      <c r="D609" s="89" t="str">
        <f t="shared" si="150"/>
        <v/>
      </c>
      <c r="E609" s="89" t="str">
        <f t="shared" si="151"/>
        <v/>
      </c>
      <c r="F609" s="89" t="str">
        <f t="shared" si="152"/>
        <v/>
      </c>
      <c r="G609" s="90" t="str">
        <f t="shared" si="153"/>
        <v/>
      </c>
      <c r="H609" s="91" t="str">
        <f t="shared" si="154"/>
        <v/>
      </c>
      <c r="I609" s="91" t="str">
        <f t="shared" si="155"/>
        <v/>
      </c>
      <c r="J609" s="91" t="str">
        <f t="shared" si="156"/>
        <v/>
      </c>
      <c r="K609" s="92" t="str">
        <f t="shared" si="145"/>
        <v/>
      </c>
      <c r="L609" s="92" t="str">
        <f t="shared" si="146"/>
        <v/>
      </c>
      <c r="M609" s="92" t="str">
        <f t="shared" si="147"/>
        <v/>
      </c>
      <c r="N609" s="92" t="str">
        <f t="shared" si="148"/>
        <v/>
      </c>
      <c r="O609" s="76" t="str">
        <f>IF(Cadastro!D609="","",Cadastro!D609)</f>
        <v/>
      </c>
      <c r="P609" s="76" t="str">
        <f>IF(Cadastro!C609="","",Cadastro!C609)</f>
        <v/>
      </c>
      <c r="Q609" s="93" t="str">
        <f t="shared" si="157"/>
        <v/>
      </c>
      <c r="R609" s="94" t="str">
        <f>IF(Cadastro!H609="","",Cadastro!H609)</f>
        <v/>
      </c>
      <c r="S609" s="95" t="str">
        <f t="shared" si="158"/>
        <v/>
      </c>
      <c r="T609" s="96" t="str">
        <f t="shared" si="159"/>
        <v/>
      </c>
      <c r="U609" s="96" t="str">
        <f>IFERROR(IF(P609="","",SUMIF(Movimento!$D$9:$D$7010,Saldo!P609,Movimento!$I$9:$I$7010)+W609)/(V609+X609),"")</f>
        <v/>
      </c>
      <c r="V609" s="94" t="str">
        <f>IFERROR(IF(Cadastro!E609="","",Cadastro!E609),"")</f>
        <v/>
      </c>
      <c r="W609" s="97" t="str">
        <f>IFERROR(IF(Cadastro!I609="","",Cadastro!I609),"")</f>
        <v/>
      </c>
      <c r="X609" s="94" t="str">
        <f>IF(P609="","",SUMIF(Movimento!$D$9:$D$7010,Saldo!P609,Movimento!$G$9:$G$7010))</f>
        <v/>
      </c>
      <c r="Y609" s="94" t="str">
        <f>IF(P609="","",SUMIF(MovSaida!$D$9:$D$7010,Saldo!P609,MovSaida!$F$9:$F$7010))</f>
        <v/>
      </c>
      <c r="Z609" s="94" t="str">
        <f>IFERROR(IF(P609="","",SUMIFS(InvAjust!$G$9:$G$6009,InvAjust!$E$9:$E$6009,Saldo!P609,InvAjust!$C$9:$C$6009,"Add")-SUMIFS(InvAjust!$G$9:$G$6009,InvAjust!$E$9:$E$6009,Saldo!P609,InvAjust!$C$9:$C$6009,"Remove")),"")</f>
        <v/>
      </c>
      <c r="AA609" s="98" t="str">
        <f t="shared" si="160"/>
        <v/>
      </c>
    </row>
    <row r="610" spans="1:27" ht="18.95" customHeight="1" x14ac:dyDescent="0.25">
      <c r="A610" s="82"/>
      <c r="C610" s="89" t="str">
        <f t="shared" si="149"/>
        <v/>
      </c>
      <c r="D610" s="89" t="str">
        <f t="shared" si="150"/>
        <v/>
      </c>
      <c r="E610" s="89" t="str">
        <f t="shared" si="151"/>
        <v/>
      </c>
      <c r="F610" s="89" t="str">
        <f t="shared" si="152"/>
        <v/>
      </c>
      <c r="G610" s="90" t="str">
        <f t="shared" si="153"/>
        <v/>
      </c>
      <c r="H610" s="91" t="str">
        <f t="shared" si="154"/>
        <v/>
      </c>
      <c r="I610" s="91" t="str">
        <f t="shared" si="155"/>
        <v/>
      </c>
      <c r="J610" s="91" t="str">
        <f t="shared" si="156"/>
        <v/>
      </c>
      <c r="K610" s="92" t="str">
        <f t="shared" si="145"/>
        <v/>
      </c>
      <c r="L610" s="92" t="str">
        <f t="shared" si="146"/>
        <v/>
      </c>
      <c r="M610" s="92" t="str">
        <f t="shared" si="147"/>
        <v/>
      </c>
      <c r="N610" s="92" t="str">
        <f t="shared" si="148"/>
        <v/>
      </c>
      <c r="O610" s="76" t="str">
        <f>IF(Cadastro!D610="","",Cadastro!D610)</f>
        <v/>
      </c>
      <c r="P610" s="76" t="str">
        <f>IF(Cadastro!C610="","",Cadastro!C610)</f>
        <v/>
      </c>
      <c r="Q610" s="93" t="str">
        <f t="shared" si="157"/>
        <v/>
      </c>
      <c r="R610" s="94" t="str">
        <f>IF(Cadastro!H610="","",Cadastro!H610)</f>
        <v/>
      </c>
      <c r="S610" s="95" t="str">
        <f t="shared" si="158"/>
        <v/>
      </c>
      <c r="T610" s="96" t="str">
        <f t="shared" si="159"/>
        <v/>
      </c>
      <c r="U610" s="96" t="str">
        <f>IFERROR(IF(P610="","",SUMIF(Movimento!$D$9:$D$7010,Saldo!P610,Movimento!$I$9:$I$7010)+W610)/(V610+X610),"")</f>
        <v/>
      </c>
      <c r="V610" s="94" t="str">
        <f>IFERROR(IF(Cadastro!E610="","",Cadastro!E610),"")</f>
        <v/>
      </c>
      <c r="W610" s="97" t="str">
        <f>IFERROR(IF(Cadastro!I610="","",Cadastro!I610),"")</f>
        <v/>
      </c>
      <c r="X610" s="94" t="str">
        <f>IF(P610="","",SUMIF(Movimento!$D$9:$D$7010,Saldo!P610,Movimento!$G$9:$G$7010))</f>
        <v/>
      </c>
      <c r="Y610" s="94" t="str">
        <f>IF(P610="","",SUMIF(MovSaida!$D$9:$D$7010,Saldo!P610,MovSaida!$F$9:$F$7010))</f>
        <v/>
      </c>
      <c r="Z610" s="94" t="str">
        <f>IFERROR(IF(P610="","",SUMIFS(InvAjust!$G$9:$G$6009,InvAjust!$E$9:$E$6009,Saldo!P610,InvAjust!$C$9:$C$6009,"Add")-SUMIFS(InvAjust!$G$9:$G$6009,InvAjust!$E$9:$E$6009,Saldo!P610,InvAjust!$C$9:$C$6009,"Remove")),"")</f>
        <v/>
      </c>
      <c r="AA610" s="98" t="str">
        <f t="shared" si="160"/>
        <v/>
      </c>
    </row>
    <row r="611" spans="1:27" ht="18.95" customHeight="1" x14ac:dyDescent="0.25">
      <c r="A611" s="82"/>
      <c r="C611" s="89" t="str">
        <f t="shared" si="149"/>
        <v/>
      </c>
      <c r="D611" s="89" t="str">
        <f t="shared" si="150"/>
        <v/>
      </c>
      <c r="E611" s="89" t="str">
        <f t="shared" si="151"/>
        <v/>
      </c>
      <c r="F611" s="89" t="str">
        <f t="shared" si="152"/>
        <v/>
      </c>
      <c r="G611" s="90" t="str">
        <f t="shared" si="153"/>
        <v/>
      </c>
      <c r="H611" s="91" t="str">
        <f t="shared" si="154"/>
        <v/>
      </c>
      <c r="I611" s="91" t="str">
        <f t="shared" si="155"/>
        <v/>
      </c>
      <c r="J611" s="91" t="str">
        <f t="shared" si="156"/>
        <v/>
      </c>
      <c r="K611" s="92" t="str">
        <f t="shared" si="145"/>
        <v/>
      </c>
      <c r="L611" s="92" t="str">
        <f t="shared" si="146"/>
        <v/>
      </c>
      <c r="M611" s="92" t="str">
        <f t="shared" si="147"/>
        <v/>
      </c>
      <c r="N611" s="92" t="str">
        <f t="shared" si="148"/>
        <v/>
      </c>
      <c r="O611" s="76" t="str">
        <f>IF(Cadastro!D611="","",Cadastro!D611)</f>
        <v/>
      </c>
      <c r="P611" s="76" t="str">
        <f>IF(Cadastro!C611="","",Cadastro!C611)</f>
        <v/>
      </c>
      <c r="Q611" s="93" t="str">
        <f t="shared" si="157"/>
        <v/>
      </c>
      <c r="R611" s="94" t="str">
        <f>IF(Cadastro!H611="","",Cadastro!H611)</f>
        <v/>
      </c>
      <c r="S611" s="95" t="str">
        <f t="shared" si="158"/>
        <v/>
      </c>
      <c r="T611" s="96" t="str">
        <f t="shared" si="159"/>
        <v/>
      </c>
      <c r="U611" s="96" t="str">
        <f>IFERROR(IF(P611="","",SUMIF(Movimento!$D$9:$D$7010,Saldo!P611,Movimento!$I$9:$I$7010)+W611)/(V611+X611),"")</f>
        <v/>
      </c>
      <c r="V611" s="94" t="str">
        <f>IFERROR(IF(Cadastro!E611="","",Cadastro!E611),"")</f>
        <v/>
      </c>
      <c r="W611" s="97" t="str">
        <f>IFERROR(IF(Cadastro!I611="","",Cadastro!I611),"")</f>
        <v/>
      </c>
      <c r="X611" s="94" t="str">
        <f>IF(P611="","",SUMIF(Movimento!$D$9:$D$7010,Saldo!P611,Movimento!$G$9:$G$7010))</f>
        <v/>
      </c>
      <c r="Y611" s="94" t="str">
        <f>IF(P611="","",SUMIF(MovSaida!$D$9:$D$7010,Saldo!P611,MovSaida!$F$9:$F$7010))</f>
        <v/>
      </c>
      <c r="Z611" s="94" t="str">
        <f>IFERROR(IF(P611="","",SUMIFS(InvAjust!$G$9:$G$6009,InvAjust!$E$9:$E$6009,Saldo!P611,InvAjust!$C$9:$C$6009,"Add")-SUMIFS(InvAjust!$G$9:$G$6009,InvAjust!$E$9:$E$6009,Saldo!P611,InvAjust!$C$9:$C$6009,"Remove")),"")</f>
        <v/>
      </c>
      <c r="AA611" s="98" t="str">
        <f t="shared" si="160"/>
        <v/>
      </c>
    </row>
    <row r="612" spans="1:27" ht="18.95" customHeight="1" x14ac:dyDescent="0.25">
      <c r="A612" s="82"/>
      <c r="C612" s="89" t="str">
        <f t="shared" si="149"/>
        <v/>
      </c>
      <c r="D612" s="89" t="str">
        <f t="shared" si="150"/>
        <v/>
      </c>
      <c r="E612" s="89" t="str">
        <f t="shared" si="151"/>
        <v/>
      </c>
      <c r="F612" s="89" t="str">
        <f t="shared" si="152"/>
        <v/>
      </c>
      <c r="G612" s="90" t="str">
        <f t="shared" si="153"/>
        <v/>
      </c>
      <c r="H612" s="91" t="str">
        <f t="shared" si="154"/>
        <v/>
      </c>
      <c r="I612" s="91" t="str">
        <f t="shared" si="155"/>
        <v/>
      </c>
      <c r="J612" s="91" t="str">
        <f t="shared" si="156"/>
        <v/>
      </c>
      <c r="K612" s="92" t="str">
        <f t="shared" si="145"/>
        <v/>
      </c>
      <c r="L612" s="92" t="str">
        <f t="shared" si="146"/>
        <v/>
      </c>
      <c r="M612" s="92" t="str">
        <f t="shared" si="147"/>
        <v/>
      </c>
      <c r="N612" s="92" t="str">
        <f t="shared" si="148"/>
        <v/>
      </c>
      <c r="O612" s="76" t="str">
        <f>IF(Cadastro!D612="","",Cadastro!D612)</f>
        <v/>
      </c>
      <c r="P612" s="76" t="str">
        <f>IF(Cadastro!C612="","",Cadastro!C612)</f>
        <v/>
      </c>
      <c r="Q612" s="93" t="str">
        <f t="shared" si="157"/>
        <v/>
      </c>
      <c r="R612" s="94" t="str">
        <f>IF(Cadastro!H612="","",Cadastro!H612)</f>
        <v/>
      </c>
      <c r="S612" s="95" t="str">
        <f t="shared" si="158"/>
        <v/>
      </c>
      <c r="T612" s="96" t="str">
        <f t="shared" si="159"/>
        <v/>
      </c>
      <c r="U612" s="96" t="str">
        <f>IFERROR(IF(P612="","",SUMIF(Movimento!$D$9:$D$7010,Saldo!P612,Movimento!$I$9:$I$7010)+W612)/(V612+X612),"")</f>
        <v/>
      </c>
      <c r="V612" s="94" t="str">
        <f>IFERROR(IF(Cadastro!E612="","",Cadastro!E612),"")</f>
        <v/>
      </c>
      <c r="W612" s="97" t="str">
        <f>IFERROR(IF(Cadastro!I612="","",Cadastro!I612),"")</f>
        <v/>
      </c>
      <c r="X612" s="94" t="str">
        <f>IF(P612="","",SUMIF(Movimento!$D$9:$D$7010,Saldo!P612,Movimento!$G$9:$G$7010))</f>
        <v/>
      </c>
      <c r="Y612" s="94" t="str">
        <f>IF(P612="","",SUMIF(MovSaida!$D$9:$D$7010,Saldo!P612,MovSaida!$F$9:$F$7010))</f>
        <v/>
      </c>
      <c r="Z612" s="94" t="str">
        <f>IFERROR(IF(P612="","",SUMIFS(InvAjust!$G$9:$G$6009,InvAjust!$E$9:$E$6009,Saldo!P612,InvAjust!$C$9:$C$6009,"Add")-SUMIFS(InvAjust!$G$9:$G$6009,InvAjust!$E$9:$E$6009,Saldo!P612,InvAjust!$C$9:$C$6009,"Remove")),"")</f>
        <v/>
      </c>
      <c r="AA612" s="98" t="str">
        <f t="shared" si="160"/>
        <v/>
      </c>
    </row>
    <row r="613" spans="1:27" ht="18.95" customHeight="1" x14ac:dyDescent="0.25">
      <c r="A613" s="82"/>
      <c r="C613" s="89" t="str">
        <f t="shared" si="149"/>
        <v/>
      </c>
      <c r="D613" s="89" t="str">
        <f t="shared" si="150"/>
        <v/>
      </c>
      <c r="E613" s="89" t="str">
        <f t="shared" si="151"/>
        <v/>
      </c>
      <c r="F613" s="89" t="str">
        <f t="shared" si="152"/>
        <v/>
      </c>
      <c r="G613" s="90" t="str">
        <f t="shared" si="153"/>
        <v/>
      </c>
      <c r="H613" s="91" t="str">
        <f t="shared" si="154"/>
        <v/>
      </c>
      <c r="I613" s="91" t="str">
        <f t="shared" si="155"/>
        <v/>
      </c>
      <c r="J613" s="91" t="str">
        <f t="shared" si="156"/>
        <v/>
      </c>
      <c r="K613" s="92" t="str">
        <f t="shared" si="145"/>
        <v/>
      </c>
      <c r="L613" s="92" t="str">
        <f t="shared" si="146"/>
        <v/>
      </c>
      <c r="M613" s="92" t="str">
        <f t="shared" si="147"/>
        <v/>
      </c>
      <c r="N613" s="92" t="str">
        <f t="shared" si="148"/>
        <v/>
      </c>
      <c r="O613" s="76" t="str">
        <f>IF(Cadastro!D613="","",Cadastro!D613)</f>
        <v/>
      </c>
      <c r="P613" s="76" t="str">
        <f>IF(Cadastro!C613="","",Cadastro!C613)</f>
        <v/>
      </c>
      <c r="Q613" s="93" t="str">
        <f t="shared" si="157"/>
        <v/>
      </c>
      <c r="R613" s="94" t="str">
        <f>IF(Cadastro!H613="","",Cadastro!H613)</f>
        <v/>
      </c>
      <c r="S613" s="95" t="str">
        <f t="shared" si="158"/>
        <v/>
      </c>
      <c r="T613" s="96" t="str">
        <f t="shared" si="159"/>
        <v/>
      </c>
      <c r="U613" s="96" t="str">
        <f>IFERROR(IF(P613="","",SUMIF(Movimento!$D$9:$D$7010,Saldo!P613,Movimento!$I$9:$I$7010)+W613)/(V613+X613),"")</f>
        <v/>
      </c>
      <c r="V613" s="94" t="str">
        <f>IFERROR(IF(Cadastro!E613="","",Cadastro!E613),"")</f>
        <v/>
      </c>
      <c r="W613" s="97" t="str">
        <f>IFERROR(IF(Cadastro!I613="","",Cadastro!I613),"")</f>
        <v/>
      </c>
      <c r="X613" s="94" t="str">
        <f>IF(P613="","",SUMIF(Movimento!$D$9:$D$7010,Saldo!P613,Movimento!$G$9:$G$7010))</f>
        <v/>
      </c>
      <c r="Y613" s="94" t="str">
        <f>IF(P613="","",SUMIF(MovSaida!$D$9:$D$7010,Saldo!P613,MovSaida!$F$9:$F$7010))</f>
        <v/>
      </c>
      <c r="Z613" s="94" t="str">
        <f>IFERROR(IF(P613="","",SUMIFS(InvAjust!$G$9:$G$6009,InvAjust!$E$9:$E$6009,Saldo!P613,InvAjust!$C$9:$C$6009,"Add")-SUMIFS(InvAjust!$G$9:$G$6009,InvAjust!$E$9:$E$6009,Saldo!P613,InvAjust!$C$9:$C$6009,"Remove")),"")</f>
        <v/>
      </c>
      <c r="AA613" s="98" t="str">
        <f t="shared" si="160"/>
        <v/>
      </c>
    </row>
    <row r="614" spans="1:27" ht="18.95" customHeight="1" x14ac:dyDescent="0.25">
      <c r="A614" s="82"/>
      <c r="C614" s="89" t="str">
        <f t="shared" si="149"/>
        <v/>
      </c>
      <c r="D614" s="89" t="str">
        <f t="shared" si="150"/>
        <v/>
      </c>
      <c r="E614" s="89" t="str">
        <f t="shared" si="151"/>
        <v/>
      </c>
      <c r="F614" s="89" t="str">
        <f t="shared" si="152"/>
        <v/>
      </c>
      <c r="G614" s="90" t="str">
        <f t="shared" si="153"/>
        <v/>
      </c>
      <c r="H614" s="91" t="str">
        <f t="shared" si="154"/>
        <v/>
      </c>
      <c r="I614" s="91" t="str">
        <f t="shared" si="155"/>
        <v/>
      </c>
      <c r="J614" s="91" t="str">
        <f t="shared" si="156"/>
        <v/>
      </c>
      <c r="K614" s="92" t="str">
        <f t="shared" si="145"/>
        <v/>
      </c>
      <c r="L614" s="92" t="str">
        <f t="shared" si="146"/>
        <v/>
      </c>
      <c r="M614" s="92" t="str">
        <f t="shared" si="147"/>
        <v/>
      </c>
      <c r="N614" s="92" t="str">
        <f t="shared" si="148"/>
        <v/>
      </c>
      <c r="O614" s="76" t="str">
        <f>IF(Cadastro!D614="","",Cadastro!D614)</f>
        <v/>
      </c>
      <c r="P614" s="76" t="str">
        <f>IF(Cadastro!C614="","",Cadastro!C614)</f>
        <v/>
      </c>
      <c r="Q614" s="93" t="str">
        <f t="shared" si="157"/>
        <v/>
      </c>
      <c r="R614" s="94" t="str">
        <f>IF(Cadastro!H614="","",Cadastro!H614)</f>
        <v/>
      </c>
      <c r="S614" s="95" t="str">
        <f t="shared" si="158"/>
        <v/>
      </c>
      <c r="T614" s="96" t="str">
        <f t="shared" si="159"/>
        <v/>
      </c>
      <c r="U614" s="96" t="str">
        <f>IFERROR(IF(P614="","",SUMIF(Movimento!$D$9:$D$7010,Saldo!P614,Movimento!$I$9:$I$7010)+W614)/(V614+X614),"")</f>
        <v/>
      </c>
      <c r="V614" s="94" t="str">
        <f>IFERROR(IF(Cadastro!E614="","",Cadastro!E614),"")</f>
        <v/>
      </c>
      <c r="W614" s="97" t="str">
        <f>IFERROR(IF(Cadastro!I614="","",Cadastro!I614),"")</f>
        <v/>
      </c>
      <c r="X614" s="94" t="str">
        <f>IF(P614="","",SUMIF(Movimento!$D$9:$D$7010,Saldo!P614,Movimento!$G$9:$G$7010))</f>
        <v/>
      </c>
      <c r="Y614" s="94" t="str">
        <f>IF(P614="","",SUMIF(MovSaida!$D$9:$D$7010,Saldo!P614,MovSaida!$F$9:$F$7010))</f>
        <v/>
      </c>
      <c r="Z614" s="94" t="str">
        <f>IFERROR(IF(P614="","",SUMIFS(InvAjust!$G$9:$G$6009,InvAjust!$E$9:$E$6009,Saldo!P614,InvAjust!$C$9:$C$6009,"Add")-SUMIFS(InvAjust!$G$9:$G$6009,InvAjust!$E$9:$E$6009,Saldo!P614,InvAjust!$C$9:$C$6009,"Remove")),"")</f>
        <v/>
      </c>
      <c r="AA614" s="98" t="str">
        <f t="shared" si="160"/>
        <v/>
      </c>
    </row>
    <row r="615" spans="1:27" ht="18.95" customHeight="1" x14ac:dyDescent="0.25">
      <c r="A615" s="82"/>
      <c r="C615" s="89" t="str">
        <f t="shared" si="149"/>
        <v/>
      </c>
      <c r="D615" s="89" t="str">
        <f t="shared" si="150"/>
        <v/>
      </c>
      <c r="E615" s="89" t="str">
        <f t="shared" si="151"/>
        <v/>
      </c>
      <c r="F615" s="89" t="str">
        <f t="shared" si="152"/>
        <v/>
      </c>
      <c r="G615" s="90" t="str">
        <f t="shared" si="153"/>
        <v/>
      </c>
      <c r="H615" s="91" t="str">
        <f t="shared" si="154"/>
        <v/>
      </c>
      <c r="I615" s="91" t="str">
        <f t="shared" si="155"/>
        <v/>
      </c>
      <c r="J615" s="91" t="str">
        <f t="shared" si="156"/>
        <v/>
      </c>
      <c r="K615" s="92" t="str">
        <f t="shared" si="145"/>
        <v/>
      </c>
      <c r="L615" s="92" t="str">
        <f t="shared" si="146"/>
        <v/>
      </c>
      <c r="M615" s="92" t="str">
        <f t="shared" si="147"/>
        <v/>
      </c>
      <c r="N615" s="92" t="str">
        <f t="shared" si="148"/>
        <v/>
      </c>
      <c r="O615" s="76" t="str">
        <f>IF(Cadastro!D615="","",Cadastro!D615)</f>
        <v/>
      </c>
      <c r="P615" s="76" t="str">
        <f>IF(Cadastro!C615="","",Cadastro!C615)</f>
        <v/>
      </c>
      <c r="Q615" s="93" t="str">
        <f t="shared" si="157"/>
        <v/>
      </c>
      <c r="R615" s="94" t="str">
        <f>IF(Cadastro!H615="","",Cadastro!H615)</f>
        <v/>
      </c>
      <c r="S615" s="95" t="str">
        <f t="shared" si="158"/>
        <v/>
      </c>
      <c r="T615" s="96" t="str">
        <f t="shared" si="159"/>
        <v/>
      </c>
      <c r="U615" s="96" t="str">
        <f>IFERROR(IF(P615="","",SUMIF(Movimento!$D$9:$D$7010,Saldo!P615,Movimento!$I$9:$I$7010)+W615)/(V615+X615),"")</f>
        <v/>
      </c>
      <c r="V615" s="94" t="str">
        <f>IFERROR(IF(Cadastro!E615="","",Cadastro!E615),"")</f>
        <v/>
      </c>
      <c r="W615" s="97" t="str">
        <f>IFERROR(IF(Cadastro!I615="","",Cadastro!I615),"")</f>
        <v/>
      </c>
      <c r="X615" s="94" t="str">
        <f>IF(P615="","",SUMIF(Movimento!$D$9:$D$7010,Saldo!P615,Movimento!$G$9:$G$7010))</f>
        <v/>
      </c>
      <c r="Y615" s="94" t="str">
        <f>IF(P615="","",SUMIF(MovSaida!$D$9:$D$7010,Saldo!P615,MovSaida!$F$9:$F$7010))</f>
        <v/>
      </c>
      <c r="Z615" s="94" t="str">
        <f>IFERROR(IF(P615="","",SUMIFS(InvAjust!$G$9:$G$6009,InvAjust!$E$9:$E$6009,Saldo!P615,InvAjust!$C$9:$C$6009,"Add")-SUMIFS(InvAjust!$G$9:$G$6009,InvAjust!$E$9:$E$6009,Saldo!P615,InvAjust!$C$9:$C$6009,"Remove")),"")</f>
        <v/>
      </c>
      <c r="AA615" s="98" t="str">
        <f t="shared" si="160"/>
        <v/>
      </c>
    </row>
    <row r="616" spans="1:27" ht="18.95" customHeight="1" x14ac:dyDescent="0.25">
      <c r="A616" s="82"/>
      <c r="C616" s="89" t="str">
        <f t="shared" si="149"/>
        <v/>
      </c>
      <c r="D616" s="89" t="str">
        <f t="shared" si="150"/>
        <v/>
      </c>
      <c r="E616" s="89" t="str">
        <f t="shared" si="151"/>
        <v/>
      </c>
      <c r="F616" s="89" t="str">
        <f t="shared" si="152"/>
        <v/>
      </c>
      <c r="G616" s="90" t="str">
        <f t="shared" si="153"/>
        <v/>
      </c>
      <c r="H616" s="91" t="str">
        <f t="shared" si="154"/>
        <v/>
      </c>
      <c r="I616" s="91" t="str">
        <f t="shared" si="155"/>
        <v/>
      </c>
      <c r="J616" s="91" t="str">
        <f t="shared" si="156"/>
        <v/>
      </c>
      <c r="K616" s="92" t="str">
        <f t="shared" si="145"/>
        <v/>
      </c>
      <c r="L616" s="92" t="str">
        <f t="shared" si="146"/>
        <v/>
      </c>
      <c r="M616" s="92" t="str">
        <f t="shared" si="147"/>
        <v/>
      </c>
      <c r="N616" s="92" t="str">
        <f t="shared" si="148"/>
        <v/>
      </c>
      <c r="O616" s="76" t="str">
        <f>IF(Cadastro!D616="","",Cadastro!D616)</f>
        <v/>
      </c>
      <c r="P616" s="76" t="str">
        <f>IF(Cadastro!C616="","",Cadastro!C616)</f>
        <v/>
      </c>
      <c r="Q616" s="93" t="str">
        <f t="shared" si="157"/>
        <v/>
      </c>
      <c r="R616" s="94" t="str">
        <f>IF(Cadastro!H616="","",Cadastro!H616)</f>
        <v/>
      </c>
      <c r="S616" s="95" t="str">
        <f t="shared" si="158"/>
        <v/>
      </c>
      <c r="T616" s="96" t="str">
        <f t="shared" si="159"/>
        <v/>
      </c>
      <c r="U616" s="96" t="str">
        <f>IFERROR(IF(P616="","",SUMIF(Movimento!$D$9:$D$7010,Saldo!P616,Movimento!$I$9:$I$7010)+W616)/(V616+X616),"")</f>
        <v/>
      </c>
      <c r="V616" s="94" t="str">
        <f>IFERROR(IF(Cadastro!E616="","",Cadastro!E616),"")</f>
        <v/>
      </c>
      <c r="W616" s="97" t="str">
        <f>IFERROR(IF(Cadastro!I616="","",Cadastro!I616),"")</f>
        <v/>
      </c>
      <c r="X616" s="94" t="str">
        <f>IF(P616="","",SUMIF(Movimento!$D$9:$D$7010,Saldo!P616,Movimento!$G$9:$G$7010))</f>
        <v/>
      </c>
      <c r="Y616" s="94" t="str">
        <f>IF(P616="","",SUMIF(MovSaida!$D$9:$D$7010,Saldo!P616,MovSaida!$F$9:$F$7010))</f>
        <v/>
      </c>
      <c r="Z616" s="94" t="str">
        <f>IFERROR(IF(P616="","",SUMIFS(InvAjust!$G$9:$G$6009,InvAjust!$E$9:$E$6009,Saldo!P616,InvAjust!$C$9:$C$6009,"Add")-SUMIFS(InvAjust!$G$9:$G$6009,InvAjust!$E$9:$E$6009,Saldo!P616,InvAjust!$C$9:$C$6009,"Remove")),"")</f>
        <v/>
      </c>
      <c r="AA616" s="98" t="str">
        <f t="shared" si="160"/>
        <v/>
      </c>
    </row>
    <row r="617" spans="1:27" ht="18.95" customHeight="1" x14ac:dyDescent="0.25">
      <c r="A617" s="82"/>
      <c r="C617" s="89" t="str">
        <f t="shared" si="149"/>
        <v/>
      </c>
      <c r="D617" s="89" t="str">
        <f t="shared" si="150"/>
        <v/>
      </c>
      <c r="E617" s="89" t="str">
        <f t="shared" si="151"/>
        <v/>
      </c>
      <c r="F617" s="89" t="str">
        <f t="shared" si="152"/>
        <v/>
      </c>
      <c r="G617" s="90" t="str">
        <f t="shared" si="153"/>
        <v/>
      </c>
      <c r="H617" s="91" t="str">
        <f t="shared" si="154"/>
        <v/>
      </c>
      <c r="I617" s="91" t="str">
        <f t="shared" si="155"/>
        <v/>
      </c>
      <c r="J617" s="91" t="str">
        <f t="shared" si="156"/>
        <v/>
      </c>
      <c r="K617" s="92" t="str">
        <f t="shared" si="145"/>
        <v/>
      </c>
      <c r="L617" s="92" t="str">
        <f t="shared" si="146"/>
        <v/>
      </c>
      <c r="M617" s="92" t="str">
        <f t="shared" si="147"/>
        <v/>
      </c>
      <c r="N617" s="92" t="str">
        <f t="shared" si="148"/>
        <v/>
      </c>
      <c r="O617" s="76" t="str">
        <f>IF(Cadastro!D617="","",Cadastro!D617)</f>
        <v/>
      </c>
      <c r="P617" s="76" t="str">
        <f>IF(Cadastro!C617="","",Cadastro!C617)</f>
        <v/>
      </c>
      <c r="Q617" s="93" t="str">
        <f t="shared" si="157"/>
        <v/>
      </c>
      <c r="R617" s="94" t="str">
        <f>IF(Cadastro!H617="","",Cadastro!H617)</f>
        <v/>
      </c>
      <c r="S617" s="95" t="str">
        <f t="shared" si="158"/>
        <v/>
      </c>
      <c r="T617" s="96" t="str">
        <f t="shared" si="159"/>
        <v/>
      </c>
      <c r="U617" s="96" t="str">
        <f>IFERROR(IF(P617="","",SUMIF(Movimento!$D$9:$D$7010,Saldo!P617,Movimento!$I$9:$I$7010)+W617)/(V617+X617),"")</f>
        <v/>
      </c>
      <c r="V617" s="94" t="str">
        <f>IFERROR(IF(Cadastro!E617="","",Cadastro!E617),"")</f>
        <v/>
      </c>
      <c r="W617" s="97" t="str">
        <f>IFERROR(IF(Cadastro!I617="","",Cadastro!I617),"")</f>
        <v/>
      </c>
      <c r="X617" s="94" t="str">
        <f>IF(P617="","",SUMIF(Movimento!$D$9:$D$7010,Saldo!P617,Movimento!$G$9:$G$7010))</f>
        <v/>
      </c>
      <c r="Y617" s="94" t="str">
        <f>IF(P617="","",SUMIF(MovSaida!$D$9:$D$7010,Saldo!P617,MovSaida!$F$9:$F$7010))</f>
        <v/>
      </c>
      <c r="Z617" s="94" t="str">
        <f>IFERROR(IF(P617="","",SUMIFS(InvAjust!$G$9:$G$6009,InvAjust!$E$9:$E$6009,Saldo!P617,InvAjust!$C$9:$C$6009,"Add")-SUMIFS(InvAjust!$G$9:$G$6009,InvAjust!$E$9:$E$6009,Saldo!P617,InvAjust!$C$9:$C$6009,"Remove")),"")</f>
        <v/>
      </c>
      <c r="AA617" s="98" t="str">
        <f t="shared" si="160"/>
        <v/>
      </c>
    </row>
    <row r="618" spans="1:27" ht="18.95" customHeight="1" x14ac:dyDescent="0.25">
      <c r="A618" s="82"/>
      <c r="C618" s="89" t="str">
        <f t="shared" si="149"/>
        <v/>
      </c>
      <c r="D618" s="89" t="str">
        <f t="shared" si="150"/>
        <v/>
      </c>
      <c r="E618" s="89" t="str">
        <f t="shared" si="151"/>
        <v/>
      </c>
      <c r="F618" s="89" t="str">
        <f t="shared" si="152"/>
        <v/>
      </c>
      <c r="G618" s="90" t="str">
        <f t="shared" si="153"/>
        <v/>
      </c>
      <c r="H618" s="91" t="str">
        <f t="shared" si="154"/>
        <v/>
      </c>
      <c r="I618" s="91" t="str">
        <f t="shared" si="155"/>
        <v/>
      </c>
      <c r="J618" s="91" t="str">
        <f t="shared" si="156"/>
        <v/>
      </c>
      <c r="K618" s="92" t="str">
        <f t="shared" si="145"/>
        <v/>
      </c>
      <c r="L618" s="92" t="str">
        <f t="shared" si="146"/>
        <v/>
      </c>
      <c r="M618" s="92" t="str">
        <f t="shared" si="147"/>
        <v/>
      </c>
      <c r="N618" s="92" t="str">
        <f t="shared" si="148"/>
        <v/>
      </c>
      <c r="O618" s="76" t="str">
        <f>IF(Cadastro!D618="","",Cadastro!D618)</f>
        <v/>
      </c>
      <c r="P618" s="76" t="str">
        <f>IF(Cadastro!C618="","",Cadastro!C618)</f>
        <v/>
      </c>
      <c r="Q618" s="93" t="str">
        <f t="shared" si="157"/>
        <v/>
      </c>
      <c r="R618" s="94" t="str">
        <f>IF(Cadastro!H618="","",Cadastro!H618)</f>
        <v/>
      </c>
      <c r="S618" s="95" t="str">
        <f t="shared" si="158"/>
        <v/>
      </c>
      <c r="T618" s="96" t="str">
        <f t="shared" si="159"/>
        <v/>
      </c>
      <c r="U618" s="96" t="str">
        <f>IFERROR(IF(P618="","",SUMIF(Movimento!$D$9:$D$7010,Saldo!P618,Movimento!$I$9:$I$7010)+W618)/(V618+X618),"")</f>
        <v/>
      </c>
      <c r="V618" s="94" t="str">
        <f>IFERROR(IF(Cadastro!E618="","",Cadastro!E618),"")</f>
        <v/>
      </c>
      <c r="W618" s="97" t="str">
        <f>IFERROR(IF(Cadastro!I618="","",Cadastro!I618),"")</f>
        <v/>
      </c>
      <c r="X618" s="94" t="str">
        <f>IF(P618="","",SUMIF(Movimento!$D$9:$D$7010,Saldo!P618,Movimento!$G$9:$G$7010))</f>
        <v/>
      </c>
      <c r="Y618" s="94" t="str">
        <f>IF(P618="","",SUMIF(MovSaida!$D$9:$D$7010,Saldo!P618,MovSaida!$F$9:$F$7010))</f>
        <v/>
      </c>
      <c r="Z618" s="94" t="str">
        <f>IFERROR(IF(P618="","",SUMIFS(InvAjust!$G$9:$G$6009,InvAjust!$E$9:$E$6009,Saldo!P618,InvAjust!$C$9:$C$6009,"Add")-SUMIFS(InvAjust!$G$9:$G$6009,InvAjust!$E$9:$E$6009,Saldo!P618,InvAjust!$C$9:$C$6009,"Remove")),"")</f>
        <v/>
      </c>
      <c r="AA618" s="98" t="str">
        <f t="shared" si="160"/>
        <v/>
      </c>
    </row>
    <row r="619" spans="1:27" ht="18.95" customHeight="1" x14ac:dyDescent="0.25">
      <c r="A619" s="82"/>
      <c r="C619" s="89" t="str">
        <f t="shared" si="149"/>
        <v/>
      </c>
      <c r="D619" s="89" t="str">
        <f t="shared" si="150"/>
        <v/>
      </c>
      <c r="E619" s="89" t="str">
        <f t="shared" si="151"/>
        <v/>
      </c>
      <c r="F619" s="89" t="str">
        <f t="shared" si="152"/>
        <v/>
      </c>
      <c r="G619" s="90" t="str">
        <f t="shared" si="153"/>
        <v/>
      </c>
      <c r="H619" s="91" t="str">
        <f t="shared" si="154"/>
        <v/>
      </c>
      <c r="I619" s="91" t="str">
        <f t="shared" si="155"/>
        <v/>
      </c>
      <c r="J619" s="91" t="str">
        <f t="shared" si="156"/>
        <v/>
      </c>
      <c r="K619" s="92" t="str">
        <f t="shared" si="145"/>
        <v/>
      </c>
      <c r="L619" s="92" t="str">
        <f t="shared" si="146"/>
        <v/>
      </c>
      <c r="M619" s="92" t="str">
        <f t="shared" si="147"/>
        <v/>
      </c>
      <c r="N619" s="92" t="str">
        <f t="shared" si="148"/>
        <v/>
      </c>
      <c r="O619" s="76" t="str">
        <f>IF(Cadastro!D619="","",Cadastro!D619)</f>
        <v/>
      </c>
      <c r="P619" s="76" t="str">
        <f>IF(Cadastro!C619="","",Cadastro!C619)</f>
        <v/>
      </c>
      <c r="Q619" s="93" t="str">
        <f t="shared" si="157"/>
        <v/>
      </c>
      <c r="R619" s="94" t="str">
        <f>IF(Cadastro!H619="","",Cadastro!H619)</f>
        <v/>
      </c>
      <c r="S619" s="95" t="str">
        <f t="shared" si="158"/>
        <v/>
      </c>
      <c r="T619" s="96" t="str">
        <f t="shared" si="159"/>
        <v/>
      </c>
      <c r="U619" s="96" t="str">
        <f>IFERROR(IF(P619="","",SUMIF(Movimento!$D$9:$D$7010,Saldo!P619,Movimento!$I$9:$I$7010)+W619)/(V619+X619),"")</f>
        <v/>
      </c>
      <c r="V619" s="94" t="str">
        <f>IFERROR(IF(Cadastro!E619="","",Cadastro!E619),"")</f>
        <v/>
      </c>
      <c r="W619" s="97" t="str">
        <f>IFERROR(IF(Cadastro!I619="","",Cadastro!I619),"")</f>
        <v/>
      </c>
      <c r="X619" s="94" t="str">
        <f>IF(P619="","",SUMIF(Movimento!$D$9:$D$7010,Saldo!P619,Movimento!$G$9:$G$7010))</f>
        <v/>
      </c>
      <c r="Y619" s="94" t="str">
        <f>IF(P619="","",SUMIF(MovSaida!$D$9:$D$7010,Saldo!P619,MovSaida!$F$9:$F$7010))</f>
        <v/>
      </c>
      <c r="Z619" s="94" t="str">
        <f>IFERROR(IF(P619="","",SUMIFS(InvAjust!$G$9:$G$6009,InvAjust!$E$9:$E$6009,Saldo!P619,InvAjust!$C$9:$C$6009,"Add")-SUMIFS(InvAjust!$G$9:$G$6009,InvAjust!$E$9:$E$6009,Saldo!P619,InvAjust!$C$9:$C$6009,"Remove")),"")</f>
        <v/>
      </c>
      <c r="AA619" s="98" t="str">
        <f t="shared" si="160"/>
        <v/>
      </c>
    </row>
    <row r="620" spans="1:27" ht="18.95" customHeight="1" x14ac:dyDescent="0.25">
      <c r="A620" s="82"/>
      <c r="C620" s="89" t="str">
        <f t="shared" si="149"/>
        <v/>
      </c>
      <c r="D620" s="89" t="str">
        <f t="shared" si="150"/>
        <v/>
      </c>
      <c r="E620" s="89" t="str">
        <f t="shared" si="151"/>
        <v/>
      </c>
      <c r="F620" s="89" t="str">
        <f t="shared" si="152"/>
        <v/>
      </c>
      <c r="G620" s="90" t="str">
        <f t="shared" si="153"/>
        <v/>
      </c>
      <c r="H620" s="91" t="str">
        <f t="shared" si="154"/>
        <v/>
      </c>
      <c r="I620" s="91" t="str">
        <f t="shared" si="155"/>
        <v/>
      </c>
      <c r="J620" s="91" t="str">
        <f t="shared" si="156"/>
        <v/>
      </c>
      <c r="K620" s="92" t="str">
        <f t="shared" si="145"/>
        <v/>
      </c>
      <c r="L620" s="92" t="str">
        <f t="shared" si="146"/>
        <v/>
      </c>
      <c r="M620" s="92" t="str">
        <f t="shared" si="147"/>
        <v/>
      </c>
      <c r="N620" s="92" t="str">
        <f t="shared" si="148"/>
        <v/>
      </c>
      <c r="O620" s="76" t="str">
        <f>IF(Cadastro!D620="","",Cadastro!D620)</f>
        <v/>
      </c>
      <c r="P620" s="76" t="str">
        <f>IF(Cadastro!C620="","",Cadastro!C620)</f>
        <v/>
      </c>
      <c r="Q620" s="93" t="str">
        <f t="shared" si="157"/>
        <v/>
      </c>
      <c r="R620" s="94" t="str">
        <f>IF(Cadastro!H620="","",Cadastro!H620)</f>
        <v/>
      </c>
      <c r="S620" s="95" t="str">
        <f t="shared" si="158"/>
        <v/>
      </c>
      <c r="T620" s="96" t="str">
        <f t="shared" si="159"/>
        <v/>
      </c>
      <c r="U620" s="96" t="str">
        <f>IFERROR(IF(P620="","",SUMIF(Movimento!$D$9:$D$7010,Saldo!P620,Movimento!$I$9:$I$7010)+W620)/(V620+X620),"")</f>
        <v/>
      </c>
      <c r="V620" s="94" t="str">
        <f>IFERROR(IF(Cadastro!E620="","",Cadastro!E620),"")</f>
        <v/>
      </c>
      <c r="W620" s="97" t="str">
        <f>IFERROR(IF(Cadastro!I620="","",Cadastro!I620),"")</f>
        <v/>
      </c>
      <c r="X620" s="94" t="str">
        <f>IF(P620="","",SUMIF(Movimento!$D$9:$D$7010,Saldo!P620,Movimento!$G$9:$G$7010))</f>
        <v/>
      </c>
      <c r="Y620" s="94" t="str">
        <f>IF(P620="","",SUMIF(MovSaida!$D$9:$D$7010,Saldo!P620,MovSaida!$F$9:$F$7010))</f>
        <v/>
      </c>
      <c r="Z620" s="94" t="str">
        <f>IFERROR(IF(P620="","",SUMIFS(InvAjust!$G$9:$G$6009,InvAjust!$E$9:$E$6009,Saldo!P620,InvAjust!$C$9:$C$6009,"Add")-SUMIFS(InvAjust!$G$9:$G$6009,InvAjust!$E$9:$E$6009,Saldo!P620,InvAjust!$C$9:$C$6009,"Remove")),"")</f>
        <v/>
      </c>
      <c r="AA620" s="98" t="str">
        <f t="shared" si="160"/>
        <v/>
      </c>
    </row>
    <row r="621" spans="1:27" ht="18.95" customHeight="1" x14ac:dyDescent="0.25">
      <c r="A621" s="82"/>
      <c r="C621" s="89" t="str">
        <f t="shared" si="149"/>
        <v/>
      </c>
      <c r="D621" s="89" t="str">
        <f t="shared" si="150"/>
        <v/>
      </c>
      <c r="E621" s="89" t="str">
        <f t="shared" si="151"/>
        <v/>
      </c>
      <c r="F621" s="89" t="str">
        <f t="shared" si="152"/>
        <v/>
      </c>
      <c r="G621" s="90" t="str">
        <f t="shared" si="153"/>
        <v/>
      </c>
      <c r="H621" s="91" t="str">
        <f t="shared" si="154"/>
        <v/>
      </c>
      <c r="I621" s="91" t="str">
        <f t="shared" si="155"/>
        <v/>
      </c>
      <c r="J621" s="91" t="str">
        <f t="shared" si="156"/>
        <v/>
      </c>
      <c r="K621" s="92" t="str">
        <f t="shared" si="145"/>
        <v/>
      </c>
      <c r="L621" s="92" t="str">
        <f t="shared" si="146"/>
        <v/>
      </c>
      <c r="M621" s="92" t="str">
        <f t="shared" si="147"/>
        <v/>
      </c>
      <c r="N621" s="92" t="str">
        <f t="shared" si="148"/>
        <v/>
      </c>
      <c r="O621" s="76" t="str">
        <f>IF(Cadastro!D621="","",Cadastro!D621)</f>
        <v/>
      </c>
      <c r="P621" s="76" t="str">
        <f>IF(Cadastro!C621="","",Cadastro!C621)</f>
        <v/>
      </c>
      <c r="Q621" s="93" t="str">
        <f t="shared" si="157"/>
        <v/>
      </c>
      <c r="R621" s="94" t="str">
        <f>IF(Cadastro!H621="","",Cadastro!H621)</f>
        <v/>
      </c>
      <c r="S621" s="95" t="str">
        <f t="shared" si="158"/>
        <v/>
      </c>
      <c r="T621" s="96" t="str">
        <f t="shared" si="159"/>
        <v/>
      </c>
      <c r="U621" s="96" t="str">
        <f>IFERROR(IF(P621="","",SUMIF(Movimento!$D$9:$D$7010,Saldo!P621,Movimento!$I$9:$I$7010)+W621)/(V621+X621),"")</f>
        <v/>
      </c>
      <c r="V621" s="94" t="str">
        <f>IFERROR(IF(Cadastro!E621="","",Cadastro!E621),"")</f>
        <v/>
      </c>
      <c r="W621" s="97" t="str">
        <f>IFERROR(IF(Cadastro!I621="","",Cadastro!I621),"")</f>
        <v/>
      </c>
      <c r="X621" s="94" t="str">
        <f>IF(P621="","",SUMIF(Movimento!$D$9:$D$7010,Saldo!P621,Movimento!$G$9:$G$7010))</f>
        <v/>
      </c>
      <c r="Y621" s="94" t="str">
        <f>IF(P621="","",SUMIF(MovSaida!$D$9:$D$7010,Saldo!P621,MovSaida!$F$9:$F$7010))</f>
        <v/>
      </c>
      <c r="Z621" s="94" t="str">
        <f>IFERROR(IF(P621="","",SUMIFS(InvAjust!$G$9:$G$6009,InvAjust!$E$9:$E$6009,Saldo!P621,InvAjust!$C$9:$C$6009,"Add")-SUMIFS(InvAjust!$G$9:$G$6009,InvAjust!$E$9:$E$6009,Saldo!P621,InvAjust!$C$9:$C$6009,"Remove")),"")</f>
        <v/>
      </c>
      <c r="AA621" s="98" t="str">
        <f t="shared" si="160"/>
        <v/>
      </c>
    </row>
    <row r="622" spans="1:27" ht="18.95" customHeight="1" x14ac:dyDescent="0.25">
      <c r="A622" s="82"/>
      <c r="C622" s="89" t="str">
        <f t="shared" si="149"/>
        <v/>
      </c>
      <c r="D622" s="89" t="str">
        <f t="shared" si="150"/>
        <v/>
      </c>
      <c r="E622" s="89" t="str">
        <f t="shared" si="151"/>
        <v/>
      </c>
      <c r="F622" s="89" t="str">
        <f t="shared" si="152"/>
        <v/>
      </c>
      <c r="G622" s="90" t="str">
        <f t="shared" si="153"/>
        <v/>
      </c>
      <c r="H622" s="91" t="str">
        <f t="shared" si="154"/>
        <v/>
      </c>
      <c r="I622" s="91" t="str">
        <f t="shared" si="155"/>
        <v/>
      </c>
      <c r="J622" s="91" t="str">
        <f t="shared" si="156"/>
        <v/>
      </c>
      <c r="K622" s="92" t="str">
        <f t="shared" si="145"/>
        <v/>
      </c>
      <c r="L622" s="92" t="str">
        <f t="shared" si="146"/>
        <v/>
      </c>
      <c r="M622" s="92" t="str">
        <f t="shared" si="147"/>
        <v/>
      </c>
      <c r="N622" s="92" t="str">
        <f t="shared" si="148"/>
        <v/>
      </c>
      <c r="O622" s="76" t="str">
        <f>IF(Cadastro!D622="","",Cadastro!D622)</f>
        <v/>
      </c>
      <c r="P622" s="76" t="str">
        <f>IF(Cadastro!C622="","",Cadastro!C622)</f>
        <v/>
      </c>
      <c r="Q622" s="93" t="str">
        <f t="shared" si="157"/>
        <v/>
      </c>
      <c r="R622" s="94" t="str">
        <f>IF(Cadastro!H622="","",Cadastro!H622)</f>
        <v/>
      </c>
      <c r="S622" s="95" t="str">
        <f t="shared" si="158"/>
        <v/>
      </c>
      <c r="T622" s="96" t="str">
        <f t="shared" si="159"/>
        <v/>
      </c>
      <c r="U622" s="96" t="str">
        <f>IFERROR(IF(P622="","",SUMIF(Movimento!$D$9:$D$7010,Saldo!P622,Movimento!$I$9:$I$7010)+W622)/(V622+X622),"")</f>
        <v/>
      </c>
      <c r="V622" s="94" t="str">
        <f>IFERROR(IF(Cadastro!E622="","",Cadastro!E622),"")</f>
        <v/>
      </c>
      <c r="W622" s="97" t="str">
        <f>IFERROR(IF(Cadastro!I622="","",Cadastro!I622),"")</f>
        <v/>
      </c>
      <c r="X622" s="94" t="str">
        <f>IF(P622="","",SUMIF(Movimento!$D$9:$D$7010,Saldo!P622,Movimento!$G$9:$G$7010))</f>
        <v/>
      </c>
      <c r="Y622" s="94" t="str">
        <f>IF(P622="","",SUMIF(MovSaida!$D$9:$D$7010,Saldo!P622,MovSaida!$F$9:$F$7010))</f>
        <v/>
      </c>
      <c r="Z622" s="94" t="str">
        <f>IFERROR(IF(P622="","",SUMIFS(InvAjust!$G$9:$G$6009,InvAjust!$E$9:$E$6009,Saldo!P622,InvAjust!$C$9:$C$6009,"Add")-SUMIFS(InvAjust!$G$9:$G$6009,InvAjust!$E$9:$E$6009,Saldo!P622,InvAjust!$C$9:$C$6009,"Remove")),"")</f>
        <v/>
      </c>
      <c r="AA622" s="98" t="str">
        <f t="shared" si="160"/>
        <v/>
      </c>
    </row>
    <row r="623" spans="1:27" ht="18.95" customHeight="1" x14ac:dyDescent="0.25">
      <c r="A623" s="82"/>
      <c r="C623" s="89" t="str">
        <f t="shared" si="149"/>
        <v/>
      </c>
      <c r="D623" s="89" t="str">
        <f t="shared" si="150"/>
        <v/>
      </c>
      <c r="E623" s="89" t="str">
        <f t="shared" si="151"/>
        <v/>
      </c>
      <c r="F623" s="89" t="str">
        <f t="shared" si="152"/>
        <v/>
      </c>
      <c r="G623" s="90" t="str">
        <f t="shared" si="153"/>
        <v/>
      </c>
      <c r="H623" s="91" t="str">
        <f t="shared" si="154"/>
        <v/>
      </c>
      <c r="I623" s="91" t="str">
        <f t="shared" si="155"/>
        <v/>
      </c>
      <c r="J623" s="91" t="str">
        <f t="shared" si="156"/>
        <v/>
      </c>
      <c r="K623" s="92" t="str">
        <f t="shared" si="145"/>
        <v/>
      </c>
      <c r="L623" s="92" t="str">
        <f t="shared" si="146"/>
        <v/>
      </c>
      <c r="M623" s="92" t="str">
        <f t="shared" si="147"/>
        <v/>
      </c>
      <c r="N623" s="92" t="str">
        <f t="shared" si="148"/>
        <v/>
      </c>
      <c r="O623" s="76" t="str">
        <f>IF(Cadastro!D623="","",Cadastro!D623)</f>
        <v/>
      </c>
      <c r="P623" s="76" t="str">
        <f>IF(Cadastro!C623="","",Cadastro!C623)</f>
        <v/>
      </c>
      <c r="Q623" s="93" t="str">
        <f t="shared" si="157"/>
        <v/>
      </c>
      <c r="R623" s="94" t="str">
        <f>IF(Cadastro!H623="","",Cadastro!H623)</f>
        <v/>
      </c>
      <c r="S623" s="95" t="str">
        <f t="shared" si="158"/>
        <v/>
      </c>
      <c r="T623" s="96" t="str">
        <f t="shared" si="159"/>
        <v/>
      </c>
      <c r="U623" s="96" t="str">
        <f>IFERROR(IF(P623="","",SUMIF(Movimento!$D$9:$D$7010,Saldo!P623,Movimento!$I$9:$I$7010)+W623)/(V623+X623),"")</f>
        <v/>
      </c>
      <c r="V623" s="94" t="str">
        <f>IFERROR(IF(Cadastro!E623="","",Cadastro!E623),"")</f>
        <v/>
      </c>
      <c r="W623" s="97" t="str">
        <f>IFERROR(IF(Cadastro!I623="","",Cadastro!I623),"")</f>
        <v/>
      </c>
      <c r="X623" s="94" t="str">
        <f>IF(P623="","",SUMIF(Movimento!$D$9:$D$7010,Saldo!P623,Movimento!$G$9:$G$7010))</f>
        <v/>
      </c>
      <c r="Y623" s="94" t="str">
        <f>IF(P623="","",SUMIF(MovSaida!$D$9:$D$7010,Saldo!P623,MovSaida!$F$9:$F$7010))</f>
        <v/>
      </c>
      <c r="Z623" s="94" t="str">
        <f>IFERROR(IF(P623="","",SUMIFS(InvAjust!$G$9:$G$6009,InvAjust!$E$9:$E$6009,Saldo!P623,InvAjust!$C$9:$C$6009,"Add")-SUMIFS(InvAjust!$G$9:$G$6009,InvAjust!$E$9:$E$6009,Saldo!P623,InvAjust!$C$9:$C$6009,"Remove")),"")</f>
        <v/>
      </c>
      <c r="AA623" s="98" t="str">
        <f t="shared" si="160"/>
        <v/>
      </c>
    </row>
    <row r="624" spans="1:27" ht="18.95" customHeight="1" x14ac:dyDescent="0.25">
      <c r="A624" s="82"/>
      <c r="C624" s="89" t="str">
        <f t="shared" si="149"/>
        <v/>
      </c>
      <c r="D624" s="89" t="str">
        <f t="shared" si="150"/>
        <v/>
      </c>
      <c r="E624" s="89" t="str">
        <f t="shared" si="151"/>
        <v/>
      </c>
      <c r="F624" s="89" t="str">
        <f t="shared" si="152"/>
        <v/>
      </c>
      <c r="G624" s="90" t="str">
        <f t="shared" si="153"/>
        <v/>
      </c>
      <c r="H624" s="91" t="str">
        <f t="shared" si="154"/>
        <v/>
      </c>
      <c r="I624" s="91" t="str">
        <f t="shared" si="155"/>
        <v/>
      </c>
      <c r="J624" s="91" t="str">
        <f t="shared" si="156"/>
        <v/>
      </c>
      <c r="K624" s="92" t="str">
        <f t="shared" si="145"/>
        <v/>
      </c>
      <c r="L624" s="92" t="str">
        <f t="shared" si="146"/>
        <v/>
      </c>
      <c r="M624" s="92" t="str">
        <f t="shared" si="147"/>
        <v/>
      </c>
      <c r="N624" s="92" t="str">
        <f t="shared" si="148"/>
        <v/>
      </c>
      <c r="O624" s="76" t="str">
        <f>IF(Cadastro!D624="","",Cadastro!D624)</f>
        <v/>
      </c>
      <c r="P624" s="76" t="str">
        <f>IF(Cadastro!C624="","",Cadastro!C624)</f>
        <v/>
      </c>
      <c r="Q624" s="93" t="str">
        <f t="shared" si="157"/>
        <v/>
      </c>
      <c r="R624" s="94" t="str">
        <f>IF(Cadastro!H624="","",Cadastro!H624)</f>
        <v/>
      </c>
      <c r="S624" s="95" t="str">
        <f t="shared" si="158"/>
        <v/>
      </c>
      <c r="T624" s="96" t="str">
        <f t="shared" si="159"/>
        <v/>
      </c>
      <c r="U624" s="96" t="str">
        <f>IFERROR(IF(P624="","",SUMIF(Movimento!$D$9:$D$7010,Saldo!P624,Movimento!$I$9:$I$7010)+W624)/(V624+X624),"")</f>
        <v/>
      </c>
      <c r="V624" s="94" t="str">
        <f>IFERROR(IF(Cadastro!E624="","",Cadastro!E624),"")</f>
        <v/>
      </c>
      <c r="W624" s="97" t="str">
        <f>IFERROR(IF(Cadastro!I624="","",Cadastro!I624),"")</f>
        <v/>
      </c>
      <c r="X624" s="94" t="str">
        <f>IF(P624="","",SUMIF(Movimento!$D$9:$D$7010,Saldo!P624,Movimento!$G$9:$G$7010))</f>
        <v/>
      </c>
      <c r="Y624" s="94" t="str">
        <f>IF(P624="","",SUMIF(MovSaida!$D$9:$D$7010,Saldo!P624,MovSaida!$F$9:$F$7010))</f>
        <v/>
      </c>
      <c r="Z624" s="94" t="str">
        <f>IFERROR(IF(P624="","",SUMIFS(InvAjust!$G$9:$G$6009,InvAjust!$E$9:$E$6009,Saldo!P624,InvAjust!$C$9:$C$6009,"Add")-SUMIFS(InvAjust!$G$9:$G$6009,InvAjust!$E$9:$E$6009,Saldo!P624,InvAjust!$C$9:$C$6009,"Remove")),"")</f>
        <v/>
      </c>
      <c r="AA624" s="98" t="str">
        <f t="shared" si="160"/>
        <v/>
      </c>
    </row>
    <row r="625" spans="1:27" ht="18.95" customHeight="1" x14ac:dyDescent="0.25">
      <c r="A625" s="82"/>
      <c r="C625" s="89" t="str">
        <f t="shared" si="149"/>
        <v/>
      </c>
      <c r="D625" s="89" t="str">
        <f t="shared" si="150"/>
        <v/>
      </c>
      <c r="E625" s="89" t="str">
        <f t="shared" si="151"/>
        <v/>
      </c>
      <c r="F625" s="89" t="str">
        <f t="shared" si="152"/>
        <v/>
      </c>
      <c r="G625" s="90" t="str">
        <f t="shared" si="153"/>
        <v/>
      </c>
      <c r="H625" s="91" t="str">
        <f t="shared" si="154"/>
        <v/>
      </c>
      <c r="I625" s="91" t="str">
        <f t="shared" si="155"/>
        <v/>
      </c>
      <c r="J625" s="91" t="str">
        <f t="shared" si="156"/>
        <v/>
      </c>
      <c r="K625" s="92" t="str">
        <f t="shared" si="145"/>
        <v/>
      </c>
      <c r="L625" s="92" t="str">
        <f t="shared" si="146"/>
        <v/>
      </c>
      <c r="M625" s="92" t="str">
        <f t="shared" si="147"/>
        <v/>
      </c>
      <c r="N625" s="92" t="str">
        <f t="shared" si="148"/>
        <v/>
      </c>
      <c r="O625" s="76" t="str">
        <f>IF(Cadastro!D625="","",Cadastro!D625)</f>
        <v/>
      </c>
      <c r="P625" s="76" t="str">
        <f>IF(Cadastro!C625="","",Cadastro!C625)</f>
        <v/>
      </c>
      <c r="Q625" s="93" t="str">
        <f t="shared" si="157"/>
        <v/>
      </c>
      <c r="R625" s="94" t="str">
        <f>IF(Cadastro!H625="","",Cadastro!H625)</f>
        <v/>
      </c>
      <c r="S625" s="95" t="str">
        <f t="shared" si="158"/>
        <v/>
      </c>
      <c r="T625" s="96" t="str">
        <f t="shared" si="159"/>
        <v/>
      </c>
      <c r="U625" s="96" t="str">
        <f>IFERROR(IF(P625="","",SUMIF(Movimento!$D$9:$D$7010,Saldo!P625,Movimento!$I$9:$I$7010)+W625)/(V625+X625),"")</f>
        <v/>
      </c>
      <c r="V625" s="94" t="str">
        <f>IFERROR(IF(Cadastro!E625="","",Cadastro!E625),"")</f>
        <v/>
      </c>
      <c r="W625" s="97" t="str">
        <f>IFERROR(IF(Cadastro!I625="","",Cadastro!I625),"")</f>
        <v/>
      </c>
      <c r="X625" s="94" t="str">
        <f>IF(P625="","",SUMIF(Movimento!$D$9:$D$7010,Saldo!P625,Movimento!$G$9:$G$7010))</f>
        <v/>
      </c>
      <c r="Y625" s="94" t="str">
        <f>IF(P625="","",SUMIF(MovSaida!$D$9:$D$7010,Saldo!P625,MovSaida!$F$9:$F$7010))</f>
        <v/>
      </c>
      <c r="Z625" s="94" t="str">
        <f>IFERROR(IF(P625="","",SUMIFS(InvAjust!$G$9:$G$6009,InvAjust!$E$9:$E$6009,Saldo!P625,InvAjust!$C$9:$C$6009,"Add")-SUMIFS(InvAjust!$G$9:$G$6009,InvAjust!$E$9:$E$6009,Saldo!P625,InvAjust!$C$9:$C$6009,"Remove")),"")</f>
        <v/>
      </c>
      <c r="AA625" s="98" t="str">
        <f t="shared" si="160"/>
        <v/>
      </c>
    </row>
    <row r="626" spans="1:27" ht="18.95" customHeight="1" x14ac:dyDescent="0.25">
      <c r="A626" s="82"/>
      <c r="C626" s="89" t="str">
        <f t="shared" si="149"/>
        <v/>
      </c>
      <c r="D626" s="89" t="str">
        <f t="shared" si="150"/>
        <v/>
      </c>
      <c r="E626" s="89" t="str">
        <f t="shared" si="151"/>
        <v/>
      </c>
      <c r="F626" s="89" t="str">
        <f t="shared" si="152"/>
        <v/>
      </c>
      <c r="G626" s="90" t="str">
        <f t="shared" si="153"/>
        <v/>
      </c>
      <c r="H626" s="91" t="str">
        <f t="shared" si="154"/>
        <v/>
      </c>
      <c r="I626" s="91" t="str">
        <f t="shared" si="155"/>
        <v/>
      </c>
      <c r="J626" s="91" t="str">
        <f t="shared" si="156"/>
        <v/>
      </c>
      <c r="K626" s="92" t="str">
        <f t="shared" si="145"/>
        <v/>
      </c>
      <c r="L626" s="92" t="str">
        <f t="shared" si="146"/>
        <v/>
      </c>
      <c r="M626" s="92" t="str">
        <f t="shared" si="147"/>
        <v/>
      </c>
      <c r="N626" s="92" t="str">
        <f t="shared" si="148"/>
        <v/>
      </c>
      <c r="O626" s="76" t="str">
        <f>IF(Cadastro!D626="","",Cadastro!D626)</f>
        <v/>
      </c>
      <c r="P626" s="76" t="str">
        <f>IF(Cadastro!C626="","",Cadastro!C626)</f>
        <v/>
      </c>
      <c r="Q626" s="93" t="str">
        <f t="shared" si="157"/>
        <v/>
      </c>
      <c r="R626" s="94" t="str">
        <f>IF(Cadastro!H626="","",Cadastro!H626)</f>
        <v/>
      </c>
      <c r="S626" s="95" t="str">
        <f t="shared" si="158"/>
        <v/>
      </c>
      <c r="T626" s="96" t="str">
        <f t="shared" si="159"/>
        <v/>
      </c>
      <c r="U626" s="96" t="str">
        <f>IFERROR(IF(P626="","",SUMIF(Movimento!$D$9:$D$7010,Saldo!P626,Movimento!$I$9:$I$7010)+W626)/(V626+X626),"")</f>
        <v/>
      </c>
      <c r="V626" s="94" t="str">
        <f>IFERROR(IF(Cadastro!E626="","",Cadastro!E626),"")</f>
        <v/>
      </c>
      <c r="W626" s="97" t="str">
        <f>IFERROR(IF(Cadastro!I626="","",Cadastro!I626),"")</f>
        <v/>
      </c>
      <c r="X626" s="94" t="str">
        <f>IF(P626="","",SUMIF(Movimento!$D$9:$D$7010,Saldo!P626,Movimento!$G$9:$G$7010))</f>
        <v/>
      </c>
      <c r="Y626" s="94" t="str">
        <f>IF(P626="","",SUMIF(MovSaida!$D$9:$D$7010,Saldo!P626,MovSaida!$F$9:$F$7010))</f>
        <v/>
      </c>
      <c r="Z626" s="94" t="str">
        <f>IFERROR(IF(P626="","",SUMIFS(InvAjust!$G$9:$G$6009,InvAjust!$E$9:$E$6009,Saldo!P626,InvAjust!$C$9:$C$6009,"Add")-SUMIFS(InvAjust!$G$9:$G$6009,InvAjust!$E$9:$E$6009,Saldo!P626,InvAjust!$C$9:$C$6009,"Remove")),"")</f>
        <v/>
      </c>
      <c r="AA626" s="98" t="str">
        <f t="shared" si="160"/>
        <v/>
      </c>
    </row>
    <row r="627" spans="1:27" ht="18.95" customHeight="1" x14ac:dyDescent="0.25">
      <c r="A627" s="82"/>
      <c r="C627" s="89" t="str">
        <f t="shared" si="149"/>
        <v/>
      </c>
      <c r="D627" s="89" t="str">
        <f t="shared" si="150"/>
        <v/>
      </c>
      <c r="E627" s="89" t="str">
        <f t="shared" si="151"/>
        <v/>
      </c>
      <c r="F627" s="89" t="str">
        <f t="shared" si="152"/>
        <v/>
      </c>
      <c r="G627" s="90" t="str">
        <f t="shared" si="153"/>
        <v/>
      </c>
      <c r="H627" s="91" t="str">
        <f t="shared" si="154"/>
        <v/>
      </c>
      <c r="I627" s="91" t="str">
        <f t="shared" si="155"/>
        <v/>
      </c>
      <c r="J627" s="91" t="str">
        <f t="shared" si="156"/>
        <v/>
      </c>
      <c r="K627" s="92" t="str">
        <f t="shared" si="145"/>
        <v/>
      </c>
      <c r="L627" s="92" t="str">
        <f t="shared" si="146"/>
        <v/>
      </c>
      <c r="M627" s="92" t="str">
        <f t="shared" si="147"/>
        <v/>
      </c>
      <c r="N627" s="92" t="str">
        <f t="shared" si="148"/>
        <v/>
      </c>
      <c r="O627" s="76" t="str">
        <f>IF(Cadastro!D627="","",Cadastro!D627)</f>
        <v/>
      </c>
      <c r="P627" s="76" t="str">
        <f>IF(Cadastro!C627="","",Cadastro!C627)</f>
        <v/>
      </c>
      <c r="Q627" s="93" t="str">
        <f t="shared" si="157"/>
        <v/>
      </c>
      <c r="R627" s="94" t="str">
        <f>IF(Cadastro!H627="","",Cadastro!H627)</f>
        <v/>
      </c>
      <c r="S627" s="95" t="str">
        <f t="shared" si="158"/>
        <v/>
      </c>
      <c r="T627" s="96" t="str">
        <f t="shared" si="159"/>
        <v/>
      </c>
      <c r="U627" s="96" t="str">
        <f>IFERROR(IF(P627="","",SUMIF(Movimento!$D$9:$D$7010,Saldo!P627,Movimento!$I$9:$I$7010)+W627)/(V627+X627),"")</f>
        <v/>
      </c>
      <c r="V627" s="94" t="str">
        <f>IFERROR(IF(Cadastro!E627="","",Cadastro!E627),"")</f>
        <v/>
      </c>
      <c r="W627" s="97" t="str">
        <f>IFERROR(IF(Cadastro!I627="","",Cadastro!I627),"")</f>
        <v/>
      </c>
      <c r="X627" s="94" t="str">
        <f>IF(P627="","",SUMIF(Movimento!$D$9:$D$7010,Saldo!P627,Movimento!$G$9:$G$7010))</f>
        <v/>
      </c>
      <c r="Y627" s="94" t="str">
        <f>IF(P627="","",SUMIF(MovSaida!$D$9:$D$7010,Saldo!P627,MovSaida!$F$9:$F$7010))</f>
        <v/>
      </c>
      <c r="Z627" s="94" t="str">
        <f>IFERROR(IF(P627="","",SUMIFS(InvAjust!$G$9:$G$6009,InvAjust!$E$9:$E$6009,Saldo!P627,InvAjust!$C$9:$C$6009,"Add")-SUMIFS(InvAjust!$G$9:$G$6009,InvAjust!$E$9:$E$6009,Saldo!P627,InvAjust!$C$9:$C$6009,"Remove")),"")</f>
        <v/>
      </c>
      <c r="AA627" s="98" t="str">
        <f t="shared" si="160"/>
        <v/>
      </c>
    </row>
    <row r="628" spans="1:27" ht="18.95" customHeight="1" x14ac:dyDescent="0.25">
      <c r="A628" s="82"/>
      <c r="C628" s="89" t="str">
        <f t="shared" si="149"/>
        <v/>
      </c>
      <c r="D628" s="89" t="str">
        <f t="shared" si="150"/>
        <v/>
      </c>
      <c r="E628" s="89" t="str">
        <f t="shared" si="151"/>
        <v/>
      </c>
      <c r="F628" s="89" t="str">
        <f t="shared" si="152"/>
        <v/>
      </c>
      <c r="G628" s="90" t="str">
        <f t="shared" si="153"/>
        <v/>
      </c>
      <c r="H628" s="91" t="str">
        <f t="shared" si="154"/>
        <v/>
      </c>
      <c r="I628" s="91" t="str">
        <f t="shared" si="155"/>
        <v/>
      </c>
      <c r="J628" s="91" t="str">
        <f t="shared" si="156"/>
        <v/>
      </c>
      <c r="K628" s="92" t="str">
        <f t="shared" si="145"/>
        <v/>
      </c>
      <c r="L628" s="92" t="str">
        <f t="shared" si="146"/>
        <v/>
      </c>
      <c r="M628" s="92" t="str">
        <f t="shared" si="147"/>
        <v/>
      </c>
      <c r="N628" s="92" t="str">
        <f t="shared" si="148"/>
        <v/>
      </c>
      <c r="O628" s="76" t="str">
        <f>IF(Cadastro!D628="","",Cadastro!D628)</f>
        <v/>
      </c>
      <c r="P628" s="76" t="str">
        <f>IF(Cadastro!C628="","",Cadastro!C628)</f>
        <v/>
      </c>
      <c r="Q628" s="93" t="str">
        <f t="shared" si="157"/>
        <v/>
      </c>
      <c r="R628" s="94" t="str">
        <f>IF(Cadastro!H628="","",Cadastro!H628)</f>
        <v/>
      </c>
      <c r="S628" s="95" t="str">
        <f t="shared" si="158"/>
        <v/>
      </c>
      <c r="T628" s="96" t="str">
        <f t="shared" si="159"/>
        <v/>
      </c>
      <c r="U628" s="96" t="str">
        <f>IFERROR(IF(P628="","",SUMIF(Movimento!$D$9:$D$7010,Saldo!P628,Movimento!$I$9:$I$7010)+W628)/(V628+X628),"")</f>
        <v/>
      </c>
      <c r="V628" s="94" t="str">
        <f>IFERROR(IF(Cadastro!E628="","",Cadastro!E628),"")</f>
        <v/>
      </c>
      <c r="W628" s="97" t="str">
        <f>IFERROR(IF(Cadastro!I628="","",Cadastro!I628),"")</f>
        <v/>
      </c>
      <c r="X628" s="94" t="str">
        <f>IF(P628="","",SUMIF(Movimento!$D$9:$D$7010,Saldo!P628,Movimento!$G$9:$G$7010))</f>
        <v/>
      </c>
      <c r="Y628" s="94" t="str">
        <f>IF(P628="","",SUMIF(MovSaida!$D$9:$D$7010,Saldo!P628,MovSaida!$F$9:$F$7010))</f>
        <v/>
      </c>
      <c r="Z628" s="94" t="str">
        <f>IFERROR(IF(P628="","",SUMIFS(InvAjust!$G$9:$G$6009,InvAjust!$E$9:$E$6009,Saldo!P628,InvAjust!$C$9:$C$6009,"Add")-SUMIFS(InvAjust!$G$9:$G$6009,InvAjust!$E$9:$E$6009,Saldo!P628,InvAjust!$C$9:$C$6009,"Remove")),"")</f>
        <v/>
      </c>
      <c r="AA628" s="98" t="str">
        <f t="shared" si="160"/>
        <v/>
      </c>
    </row>
    <row r="629" spans="1:27" ht="18.95" customHeight="1" x14ac:dyDescent="0.25">
      <c r="A629" s="82"/>
      <c r="C629" s="89" t="str">
        <f t="shared" si="149"/>
        <v/>
      </c>
      <c r="D629" s="89" t="str">
        <f t="shared" si="150"/>
        <v/>
      </c>
      <c r="E629" s="89" t="str">
        <f t="shared" si="151"/>
        <v/>
      </c>
      <c r="F629" s="89" t="str">
        <f t="shared" si="152"/>
        <v/>
      </c>
      <c r="G629" s="90" t="str">
        <f t="shared" si="153"/>
        <v/>
      </c>
      <c r="H629" s="91" t="str">
        <f t="shared" si="154"/>
        <v/>
      </c>
      <c r="I629" s="91" t="str">
        <f t="shared" si="155"/>
        <v/>
      </c>
      <c r="J629" s="91" t="str">
        <f t="shared" si="156"/>
        <v/>
      </c>
      <c r="K629" s="92" t="str">
        <f t="shared" si="145"/>
        <v/>
      </c>
      <c r="L629" s="92" t="str">
        <f t="shared" si="146"/>
        <v/>
      </c>
      <c r="M629" s="92" t="str">
        <f t="shared" si="147"/>
        <v/>
      </c>
      <c r="N629" s="92" t="str">
        <f t="shared" si="148"/>
        <v/>
      </c>
      <c r="O629" s="76" t="str">
        <f>IF(Cadastro!D629="","",Cadastro!D629)</f>
        <v/>
      </c>
      <c r="P629" s="76" t="str">
        <f>IF(Cadastro!C629="","",Cadastro!C629)</f>
        <v/>
      </c>
      <c r="Q629" s="93" t="str">
        <f t="shared" si="157"/>
        <v/>
      </c>
      <c r="R629" s="94" t="str">
        <f>IF(Cadastro!H629="","",Cadastro!H629)</f>
        <v/>
      </c>
      <c r="S629" s="95" t="str">
        <f t="shared" si="158"/>
        <v/>
      </c>
      <c r="T629" s="96" t="str">
        <f t="shared" si="159"/>
        <v/>
      </c>
      <c r="U629" s="96" t="str">
        <f>IFERROR(IF(P629="","",SUMIF(Movimento!$D$9:$D$7010,Saldo!P629,Movimento!$I$9:$I$7010)+W629)/(V629+X629),"")</f>
        <v/>
      </c>
      <c r="V629" s="94" t="str">
        <f>IFERROR(IF(Cadastro!E629="","",Cadastro!E629),"")</f>
        <v/>
      </c>
      <c r="W629" s="97" t="str">
        <f>IFERROR(IF(Cadastro!I629="","",Cadastro!I629),"")</f>
        <v/>
      </c>
      <c r="X629" s="94" t="str">
        <f>IF(P629="","",SUMIF(Movimento!$D$9:$D$7010,Saldo!P629,Movimento!$G$9:$G$7010))</f>
        <v/>
      </c>
      <c r="Y629" s="94" t="str">
        <f>IF(P629="","",SUMIF(MovSaida!$D$9:$D$7010,Saldo!P629,MovSaida!$F$9:$F$7010))</f>
        <v/>
      </c>
      <c r="Z629" s="94" t="str">
        <f>IFERROR(IF(P629="","",SUMIFS(InvAjust!$G$9:$G$6009,InvAjust!$E$9:$E$6009,Saldo!P629,InvAjust!$C$9:$C$6009,"Add")-SUMIFS(InvAjust!$G$9:$G$6009,InvAjust!$E$9:$E$6009,Saldo!P629,InvAjust!$C$9:$C$6009,"Remove")),"")</f>
        <v/>
      </c>
      <c r="AA629" s="98" t="str">
        <f t="shared" si="160"/>
        <v/>
      </c>
    </row>
    <row r="630" spans="1:27" ht="18.95" customHeight="1" x14ac:dyDescent="0.25">
      <c r="A630" s="82"/>
      <c r="C630" s="89" t="str">
        <f t="shared" si="149"/>
        <v/>
      </c>
      <c r="D630" s="89" t="str">
        <f t="shared" si="150"/>
        <v/>
      </c>
      <c r="E630" s="89" t="str">
        <f t="shared" si="151"/>
        <v/>
      </c>
      <c r="F630" s="89" t="str">
        <f t="shared" si="152"/>
        <v/>
      </c>
      <c r="G630" s="90" t="str">
        <f t="shared" si="153"/>
        <v/>
      </c>
      <c r="H630" s="91" t="str">
        <f t="shared" si="154"/>
        <v/>
      </c>
      <c r="I630" s="91" t="str">
        <f t="shared" si="155"/>
        <v/>
      </c>
      <c r="J630" s="91" t="str">
        <f t="shared" si="156"/>
        <v/>
      </c>
      <c r="K630" s="92" t="str">
        <f t="shared" si="145"/>
        <v/>
      </c>
      <c r="L630" s="92" t="str">
        <f t="shared" si="146"/>
        <v/>
      </c>
      <c r="M630" s="92" t="str">
        <f t="shared" si="147"/>
        <v/>
      </c>
      <c r="N630" s="92" t="str">
        <f t="shared" si="148"/>
        <v/>
      </c>
      <c r="O630" s="76" t="str">
        <f>IF(Cadastro!D630="","",Cadastro!D630)</f>
        <v/>
      </c>
      <c r="P630" s="76" t="str">
        <f>IF(Cadastro!C630="","",Cadastro!C630)</f>
        <v/>
      </c>
      <c r="Q630" s="93" t="str">
        <f t="shared" si="157"/>
        <v/>
      </c>
      <c r="R630" s="94" t="str">
        <f>IF(Cadastro!H630="","",Cadastro!H630)</f>
        <v/>
      </c>
      <c r="S630" s="95" t="str">
        <f t="shared" si="158"/>
        <v/>
      </c>
      <c r="T630" s="96" t="str">
        <f t="shared" si="159"/>
        <v/>
      </c>
      <c r="U630" s="96" t="str">
        <f>IFERROR(IF(P630="","",SUMIF(Movimento!$D$9:$D$7010,Saldo!P630,Movimento!$I$9:$I$7010)+W630)/(V630+X630),"")</f>
        <v/>
      </c>
      <c r="V630" s="94" t="str">
        <f>IFERROR(IF(Cadastro!E630="","",Cadastro!E630),"")</f>
        <v/>
      </c>
      <c r="W630" s="97" t="str">
        <f>IFERROR(IF(Cadastro!I630="","",Cadastro!I630),"")</f>
        <v/>
      </c>
      <c r="X630" s="94" t="str">
        <f>IF(P630="","",SUMIF(Movimento!$D$9:$D$7010,Saldo!P630,Movimento!$G$9:$G$7010))</f>
        <v/>
      </c>
      <c r="Y630" s="94" t="str">
        <f>IF(P630="","",SUMIF(MovSaida!$D$9:$D$7010,Saldo!P630,MovSaida!$F$9:$F$7010))</f>
        <v/>
      </c>
      <c r="Z630" s="94" t="str">
        <f>IFERROR(IF(P630="","",SUMIFS(InvAjust!$G$9:$G$6009,InvAjust!$E$9:$E$6009,Saldo!P630,InvAjust!$C$9:$C$6009,"Add")-SUMIFS(InvAjust!$G$9:$G$6009,InvAjust!$E$9:$E$6009,Saldo!P630,InvAjust!$C$9:$C$6009,"Remove")),"")</f>
        <v/>
      </c>
      <c r="AA630" s="98" t="str">
        <f t="shared" si="160"/>
        <v/>
      </c>
    </row>
    <row r="631" spans="1:27" ht="18.95" customHeight="1" x14ac:dyDescent="0.25">
      <c r="A631" s="82"/>
      <c r="C631" s="89" t="str">
        <f t="shared" si="149"/>
        <v/>
      </c>
      <c r="D631" s="89" t="str">
        <f t="shared" si="150"/>
        <v/>
      </c>
      <c r="E631" s="89" t="str">
        <f t="shared" si="151"/>
        <v/>
      </c>
      <c r="F631" s="89" t="str">
        <f t="shared" si="152"/>
        <v/>
      </c>
      <c r="G631" s="90" t="str">
        <f t="shared" si="153"/>
        <v/>
      </c>
      <c r="H631" s="91" t="str">
        <f t="shared" si="154"/>
        <v/>
      </c>
      <c r="I631" s="91" t="str">
        <f t="shared" si="155"/>
        <v/>
      </c>
      <c r="J631" s="91" t="str">
        <f t="shared" si="156"/>
        <v/>
      </c>
      <c r="K631" s="92" t="str">
        <f t="shared" si="145"/>
        <v/>
      </c>
      <c r="L631" s="92" t="str">
        <f t="shared" si="146"/>
        <v/>
      </c>
      <c r="M631" s="92" t="str">
        <f t="shared" si="147"/>
        <v/>
      </c>
      <c r="N631" s="92" t="str">
        <f t="shared" si="148"/>
        <v/>
      </c>
      <c r="O631" s="76" t="str">
        <f>IF(Cadastro!D631="","",Cadastro!D631)</f>
        <v/>
      </c>
      <c r="P631" s="76" t="str">
        <f>IF(Cadastro!C631="","",Cadastro!C631)</f>
        <v/>
      </c>
      <c r="Q631" s="93" t="str">
        <f t="shared" si="157"/>
        <v/>
      </c>
      <c r="R631" s="94" t="str">
        <f>IF(Cadastro!H631="","",Cadastro!H631)</f>
        <v/>
      </c>
      <c r="S631" s="95" t="str">
        <f t="shared" si="158"/>
        <v/>
      </c>
      <c r="T631" s="96" t="str">
        <f t="shared" si="159"/>
        <v/>
      </c>
      <c r="U631" s="96" t="str">
        <f>IFERROR(IF(P631="","",SUMIF(Movimento!$D$9:$D$7010,Saldo!P631,Movimento!$I$9:$I$7010)+W631)/(V631+X631),"")</f>
        <v/>
      </c>
      <c r="V631" s="94" t="str">
        <f>IFERROR(IF(Cadastro!E631="","",Cadastro!E631),"")</f>
        <v/>
      </c>
      <c r="W631" s="97" t="str">
        <f>IFERROR(IF(Cadastro!I631="","",Cadastro!I631),"")</f>
        <v/>
      </c>
      <c r="X631" s="94" t="str">
        <f>IF(P631="","",SUMIF(Movimento!$D$9:$D$7010,Saldo!P631,Movimento!$G$9:$G$7010))</f>
        <v/>
      </c>
      <c r="Y631" s="94" t="str">
        <f>IF(P631="","",SUMIF(MovSaida!$D$9:$D$7010,Saldo!P631,MovSaida!$F$9:$F$7010))</f>
        <v/>
      </c>
      <c r="Z631" s="94" t="str">
        <f>IFERROR(IF(P631="","",SUMIFS(InvAjust!$G$9:$G$6009,InvAjust!$E$9:$E$6009,Saldo!P631,InvAjust!$C$9:$C$6009,"Add")-SUMIFS(InvAjust!$G$9:$G$6009,InvAjust!$E$9:$E$6009,Saldo!P631,InvAjust!$C$9:$C$6009,"Remove")),"")</f>
        <v/>
      </c>
      <c r="AA631" s="98" t="str">
        <f t="shared" si="160"/>
        <v/>
      </c>
    </row>
    <row r="632" spans="1:27" ht="18.95" customHeight="1" x14ac:dyDescent="0.25">
      <c r="A632" s="82"/>
      <c r="C632" s="89" t="str">
        <f t="shared" si="149"/>
        <v/>
      </c>
      <c r="D632" s="89" t="str">
        <f t="shared" si="150"/>
        <v/>
      </c>
      <c r="E632" s="89" t="str">
        <f t="shared" si="151"/>
        <v/>
      </c>
      <c r="F632" s="89" t="str">
        <f t="shared" si="152"/>
        <v/>
      </c>
      <c r="G632" s="90" t="str">
        <f t="shared" si="153"/>
        <v/>
      </c>
      <c r="H632" s="91" t="str">
        <f t="shared" si="154"/>
        <v/>
      </c>
      <c r="I632" s="91" t="str">
        <f t="shared" si="155"/>
        <v/>
      </c>
      <c r="J632" s="91" t="str">
        <f t="shared" si="156"/>
        <v/>
      </c>
      <c r="K632" s="92" t="str">
        <f t="shared" si="145"/>
        <v/>
      </c>
      <c r="L632" s="92" t="str">
        <f t="shared" si="146"/>
        <v/>
      </c>
      <c r="M632" s="92" t="str">
        <f t="shared" si="147"/>
        <v/>
      </c>
      <c r="N632" s="92" t="str">
        <f t="shared" si="148"/>
        <v/>
      </c>
      <c r="O632" s="76" t="str">
        <f>IF(Cadastro!D632="","",Cadastro!D632)</f>
        <v/>
      </c>
      <c r="P632" s="76" t="str">
        <f>IF(Cadastro!C632="","",Cadastro!C632)</f>
        <v/>
      </c>
      <c r="Q632" s="93" t="str">
        <f t="shared" si="157"/>
        <v/>
      </c>
      <c r="R632" s="94" t="str">
        <f>IF(Cadastro!H632="","",Cadastro!H632)</f>
        <v/>
      </c>
      <c r="S632" s="95" t="str">
        <f t="shared" si="158"/>
        <v/>
      </c>
      <c r="T632" s="96" t="str">
        <f t="shared" si="159"/>
        <v/>
      </c>
      <c r="U632" s="96" t="str">
        <f>IFERROR(IF(P632="","",SUMIF(Movimento!$D$9:$D$7010,Saldo!P632,Movimento!$I$9:$I$7010)+W632)/(V632+X632),"")</f>
        <v/>
      </c>
      <c r="V632" s="94" t="str">
        <f>IFERROR(IF(Cadastro!E632="","",Cadastro!E632),"")</f>
        <v/>
      </c>
      <c r="W632" s="97" t="str">
        <f>IFERROR(IF(Cadastro!I632="","",Cadastro!I632),"")</f>
        <v/>
      </c>
      <c r="X632" s="94" t="str">
        <f>IF(P632="","",SUMIF(Movimento!$D$9:$D$7010,Saldo!P632,Movimento!$G$9:$G$7010))</f>
        <v/>
      </c>
      <c r="Y632" s="94" t="str">
        <f>IF(P632="","",SUMIF(MovSaida!$D$9:$D$7010,Saldo!P632,MovSaida!$F$9:$F$7010))</f>
        <v/>
      </c>
      <c r="Z632" s="94" t="str">
        <f>IFERROR(IF(P632="","",SUMIFS(InvAjust!$G$9:$G$6009,InvAjust!$E$9:$E$6009,Saldo!P632,InvAjust!$C$9:$C$6009,"Add")-SUMIFS(InvAjust!$G$9:$G$6009,InvAjust!$E$9:$E$6009,Saldo!P632,InvAjust!$C$9:$C$6009,"Remove")),"")</f>
        <v/>
      </c>
      <c r="AA632" s="98" t="str">
        <f t="shared" si="160"/>
        <v/>
      </c>
    </row>
    <row r="633" spans="1:27" ht="18.95" customHeight="1" x14ac:dyDescent="0.25">
      <c r="A633" s="82"/>
      <c r="C633" s="89" t="str">
        <f t="shared" si="149"/>
        <v/>
      </c>
      <c r="D633" s="89" t="str">
        <f t="shared" si="150"/>
        <v/>
      </c>
      <c r="E633" s="89" t="str">
        <f t="shared" si="151"/>
        <v/>
      </c>
      <c r="F633" s="89" t="str">
        <f t="shared" si="152"/>
        <v/>
      </c>
      <c r="G633" s="90" t="str">
        <f t="shared" si="153"/>
        <v/>
      </c>
      <c r="H633" s="91" t="str">
        <f t="shared" si="154"/>
        <v/>
      </c>
      <c r="I633" s="91" t="str">
        <f t="shared" si="155"/>
        <v/>
      </c>
      <c r="J633" s="91" t="str">
        <f t="shared" si="156"/>
        <v/>
      </c>
      <c r="K633" s="92" t="str">
        <f t="shared" si="145"/>
        <v/>
      </c>
      <c r="L633" s="92" t="str">
        <f t="shared" si="146"/>
        <v/>
      </c>
      <c r="M633" s="92" t="str">
        <f t="shared" si="147"/>
        <v/>
      </c>
      <c r="N633" s="92" t="str">
        <f t="shared" si="148"/>
        <v/>
      </c>
      <c r="O633" s="76" t="str">
        <f>IF(Cadastro!D633="","",Cadastro!D633)</f>
        <v/>
      </c>
      <c r="P633" s="76" t="str">
        <f>IF(Cadastro!C633="","",Cadastro!C633)</f>
        <v/>
      </c>
      <c r="Q633" s="93" t="str">
        <f t="shared" si="157"/>
        <v/>
      </c>
      <c r="R633" s="94" t="str">
        <f>IF(Cadastro!H633="","",Cadastro!H633)</f>
        <v/>
      </c>
      <c r="S633" s="95" t="str">
        <f t="shared" si="158"/>
        <v/>
      </c>
      <c r="T633" s="96" t="str">
        <f t="shared" si="159"/>
        <v/>
      </c>
      <c r="U633" s="96" t="str">
        <f>IFERROR(IF(P633="","",SUMIF(Movimento!$D$9:$D$7010,Saldo!P633,Movimento!$I$9:$I$7010)+W633)/(V633+X633),"")</f>
        <v/>
      </c>
      <c r="V633" s="94" t="str">
        <f>IFERROR(IF(Cadastro!E633="","",Cadastro!E633),"")</f>
        <v/>
      </c>
      <c r="W633" s="97" t="str">
        <f>IFERROR(IF(Cadastro!I633="","",Cadastro!I633),"")</f>
        <v/>
      </c>
      <c r="X633" s="94" t="str">
        <f>IF(P633="","",SUMIF(Movimento!$D$9:$D$7010,Saldo!P633,Movimento!$G$9:$G$7010))</f>
        <v/>
      </c>
      <c r="Y633" s="94" t="str">
        <f>IF(P633="","",SUMIF(MovSaida!$D$9:$D$7010,Saldo!P633,MovSaida!$F$9:$F$7010))</f>
        <v/>
      </c>
      <c r="Z633" s="94" t="str">
        <f>IFERROR(IF(P633="","",SUMIFS(InvAjust!$G$9:$G$6009,InvAjust!$E$9:$E$6009,Saldo!P633,InvAjust!$C$9:$C$6009,"Add")-SUMIFS(InvAjust!$G$9:$G$6009,InvAjust!$E$9:$E$6009,Saldo!P633,InvAjust!$C$9:$C$6009,"Remove")),"")</f>
        <v/>
      </c>
      <c r="AA633" s="98" t="str">
        <f t="shared" si="160"/>
        <v/>
      </c>
    </row>
    <row r="634" spans="1:27" ht="18.95" customHeight="1" x14ac:dyDescent="0.25">
      <c r="A634" s="82"/>
      <c r="C634" s="89" t="str">
        <f t="shared" si="149"/>
        <v/>
      </c>
      <c r="D634" s="89" t="str">
        <f t="shared" si="150"/>
        <v/>
      </c>
      <c r="E634" s="89" t="str">
        <f t="shared" si="151"/>
        <v/>
      </c>
      <c r="F634" s="89" t="str">
        <f t="shared" si="152"/>
        <v/>
      </c>
      <c r="G634" s="90" t="str">
        <f t="shared" si="153"/>
        <v/>
      </c>
      <c r="H634" s="91" t="str">
        <f t="shared" si="154"/>
        <v/>
      </c>
      <c r="I634" s="91" t="str">
        <f t="shared" si="155"/>
        <v/>
      </c>
      <c r="J634" s="91" t="str">
        <f t="shared" si="156"/>
        <v/>
      </c>
      <c r="K634" s="92" t="str">
        <f t="shared" si="145"/>
        <v/>
      </c>
      <c r="L634" s="92" t="str">
        <f t="shared" si="146"/>
        <v/>
      </c>
      <c r="M634" s="92" t="str">
        <f t="shared" si="147"/>
        <v/>
      </c>
      <c r="N634" s="92" t="str">
        <f t="shared" si="148"/>
        <v/>
      </c>
      <c r="O634" s="76" t="str">
        <f>IF(Cadastro!D634="","",Cadastro!D634)</f>
        <v/>
      </c>
      <c r="P634" s="76" t="str">
        <f>IF(Cadastro!C634="","",Cadastro!C634)</f>
        <v/>
      </c>
      <c r="Q634" s="93" t="str">
        <f t="shared" si="157"/>
        <v/>
      </c>
      <c r="R634" s="94" t="str">
        <f>IF(Cadastro!H634="","",Cadastro!H634)</f>
        <v/>
      </c>
      <c r="S634" s="95" t="str">
        <f t="shared" si="158"/>
        <v/>
      </c>
      <c r="T634" s="96" t="str">
        <f t="shared" si="159"/>
        <v/>
      </c>
      <c r="U634" s="96" t="str">
        <f>IFERROR(IF(P634="","",SUMIF(Movimento!$D$9:$D$7010,Saldo!P634,Movimento!$I$9:$I$7010)+W634)/(V634+X634),"")</f>
        <v/>
      </c>
      <c r="V634" s="94" t="str">
        <f>IFERROR(IF(Cadastro!E634="","",Cadastro!E634),"")</f>
        <v/>
      </c>
      <c r="W634" s="97" t="str">
        <f>IFERROR(IF(Cadastro!I634="","",Cadastro!I634),"")</f>
        <v/>
      </c>
      <c r="X634" s="94" t="str">
        <f>IF(P634="","",SUMIF(Movimento!$D$9:$D$7010,Saldo!P634,Movimento!$G$9:$G$7010))</f>
        <v/>
      </c>
      <c r="Y634" s="94" t="str">
        <f>IF(P634="","",SUMIF(MovSaida!$D$9:$D$7010,Saldo!P634,MovSaida!$F$9:$F$7010))</f>
        <v/>
      </c>
      <c r="Z634" s="94" t="str">
        <f>IFERROR(IF(P634="","",SUMIFS(InvAjust!$G$9:$G$6009,InvAjust!$E$9:$E$6009,Saldo!P634,InvAjust!$C$9:$C$6009,"Add")-SUMIFS(InvAjust!$G$9:$G$6009,InvAjust!$E$9:$E$6009,Saldo!P634,InvAjust!$C$9:$C$6009,"Remove")),"")</f>
        <v/>
      </c>
      <c r="AA634" s="98" t="str">
        <f t="shared" si="160"/>
        <v/>
      </c>
    </row>
    <row r="635" spans="1:27" ht="18.95" customHeight="1" x14ac:dyDescent="0.25">
      <c r="A635" s="82"/>
      <c r="C635" s="89" t="str">
        <f t="shared" si="149"/>
        <v/>
      </c>
      <c r="D635" s="89" t="str">
        <f t="shared" si="150"/>
        <v/>
      </c>
      <c r="E635" s="89" t="str">
        <f t="shared" si="151"/>
        <v/>
      </c>
      <c r="F635" s="89" t="str">
        <f t="shared" si="152"/>
        <v/>
      </c>
      <c r="G635" s="90" t="str">
        <f t="shared" si="153"/>
        <v/>
      </c>
      <c r="H635" s="91" t="str">
        <f t="shared" si="154"/>
        <v/>
      </c>
      <c r="I635" s="91" t="str">
        <f t="shared" si="155"/>
        <v/>
      </c>
      <c r="J635" s="91" t="str">
        <f t="shared" si="156"/>
        <v/>
      </c>
      <c r="K635" s="92" t="str">
        <f t="shared" si="145"/>
        <v/>
      </c>
      <c r="L635" s="92" t="str">
        <f t="shared" si="146"/>
        <v/>
      </c>
      <c r="M635" s="92" t="str">
        <f t="shared" si="147"/>
        <v/>
      </c>
      <c r="N635" s="92" t="str">
        <f t="shared" si="148"/>
        <v/>
      </c>
      <c r="O635" s="76" t="str">
        <f>IF(Cadastro!D635="","",Cadastro!D635)</f>
        <v/>
      </c>
      <c r="P635" s="76" t="str">
        <f>IF(Cadastro!C635="","",Cadastro!C635)</f>
        <v/>
      </c>
      <c r="Q635" s="93" t="str">
        <f t="shared" si="157"/>
        <v/>
      </c>
      <c r="R635" s="94" t="str">
        <f>IF(Cadastro!H635="","",Cadastro!H635)</f>
        <v/>
      </c>
      <c r="S635" s="95" t="str">
        <f t="shared" si="158"/>
        <v/>
      </c>
      <c r="T635" s="96" t="str">
        <f t="shared" si="159"/>
        <v/>
      </c>
      <c r="U635" s="96" t="str">
        <f>IFERROR(IF(P635="","",SUMIF(Movimento!$D$9:$D$7010,Saldo!P635,Movimento!$I$9:$I$7010)+W635)/(V635+X635),"")</f>
        <v/>
      </c>
      <c r="V635" s="94" t="str">
        <f>IFERROR(IF(Cadastro!E635="","",Cadastro!E635),"")</f>
        <v/>
      </c>
      <c r="W635" s="97" t="str">
        <f>IFERROR(IF(Cadastro!I635="","",Cadastro!I635),"")</f>
        <v/>
      </c>
      <c r="X635" s="94" t="str">
        <f>IF(P635="","",SUMIF(Movimento!$D$9:$D$7010,Saldo!P635,Movimento!$G$9:$G$7010))</f>
        <v/>
      </c>
      <c r="Y635" s="94" t="str">
        <f>IF(P635="","",SUMIF(MovSaida!$D$9:$D$7010,Saldo!P635,MovSaida!$F$9:$F$7010))</f>
        <v/>
      </c>
      <c r="Z635" s="94" t="str">
        <f>IFERROR(IF(P635="","",SUMIFS(InvAjust!$G$9:$G$6009,InvAjust!$E$9:$E$6009,Saldo!P635,InvAjust!$C$9:$C$6009,"Add")-SUMIFS(InvAjust!$G$9:$G$6009,InvAjust!$E$9:$E$6009,Saldo!P635,InvAjust!$C$9:$C$6009,"Remove")),"")</f>
        <v/>
      </c>
      <c r="AA635" s="98" t="str">
        <f t="shared" si="160"/>
        <v/>
      </c>
    </row>
    <row r="636" spans="1:27" ht="18.95" customHeight="1" x14ac:dyDescent="0.25">
      <c r="A636" s="82"/>
      <c r="C636" s="89" t="str">
        <f t="shared" si="149"/>
        <v/>
      </c>
      <c r="D636" s="89" t="str">
        <f t="shared" si="150"/>
        <v/>
      </c>
      <c r="E636" s="89" t="str">
        <f t="shared" si="151"/>
        <v/>
      </c>
      <c r="F636" s="89" t="str">
        <f t="shared" si="152"/>
        <v/>
      </c>
      <c r="G636" s="90" t="str">
        <f t="shared" si="153"/>
        <v/>
      </c>
      <c r="H636" s="91" t="str">
        <f t="shared" si="154"/>
        <v/>
      </c>
      <c r="I636" s="91" t="str">
        <f t="shared" si="155"/>
        <v/>
      </c>
      <c r="J636" s="91" t="str">
        <f t="shared" si="156"/>
        <v/>
      </c>
      <c r="K636" s="92" t="str">
        <f t="shared" si="145"/>
        <v/>
      </c>
      <c r="L636" s="92" t="str">
        <f t="shared" si="146"/>
        <v/>
      </c>
      <c r="M636" s="92" t="str">
        <f t="shared" si="147"/>
        <v/>
      </c>
      <c r="N636" s="92" t="str">
        <f t="shared" si="148"/>
        <v/>
      </c>
      <c r="O636" s="76" t="str">
        <f>IF(Cadastro!D636="","",Cadastro!D636)</f>
        <v/>
      </c>
      <c r="P636" s="76" t="str">
        <f>IF(Cadastro!C636="","",Cadastro!C636)</f>
        <v/>
      </c>
      <c r="Q636" s="93" t="str">
        <f t="shared" si="157"/>
        <v/>
      </c>
      <c r="R636" s="94" t="str">
        <f>IF(Cadastro!H636="","",Cadastro!H636)</f>
        <v/>
      </c>
      <c r="S636" s="95" t="str">
        <f t="shared" si="158"/>
        <v/>
      </c>
      <c r="T636" s="96" t="str">
        <f t="shared" si="159"/>
        <v/>
      </c>
      <c r="U636" s="96" t="str">
        <f>IFERROR(IF(P636="","",SUMIF(Movimento!$D$9:$D$7010,Saldo!P636,Movimento!$I$9:$I$7010)+W636)/(V636+X636),"")</f>
        <v/>
      </c>
      <c r="V636" s="94" t="str">
        <f>IFERROR(IF(Cadastro!E636="","",Cadastro!E636),"")</f>
        <v/>
      </c>
      <c r="W636" s="97" t="str">
        <f>IFERROR(IF(Cadastro!I636="","",Cadastro!I636),"")</f>
        <v/>
      </c>
      <c r="X636" s="94" t="str">
        <f>IF(P636="","",SUMIF(Movimento!$D$9:$D$7010,Saldo!P636,Movimento!$G$9:$G$7010))</f>
        <v/>
      </c>
      <c r="Y636" s="94" t="str">
        <f>IF(P636="","",SUMIF(MovSaida!$D$9:$D$7010,Saldo!P636,MovSaida!$F$9:$F$7010))</f>
        <v/>
      </c>
      <c r="Z636" s="94" t="str">
        <f>IFERROR(IF(P636="","",SUMIFS(InvAjust!$G$9:$G$6009,InvAjust!$E$9:$E$6009,Saldo!P636,InvAjust!$C$9:$C$6009,"Add")-SUMIFS(InvAjust!$G$9:$G$6009,InvAjust!$E$9:$E$6009,Saldo!P636,InvAjust!$C$9:$C$6009,"Remove")),"")</f>
        <v/>
      </c>
      <c r="AA636" s="98" t="str">
        <f t="shared" si="160"/>
        <v/>
      </c>
    </row>
    <row r="637" spans="1:27" ht="18.95" customHeight="1" x14ac:dyDescent="0.25">
      <c r="A637" s="82"/>
      <c r="C637" s="89" t="str">
        <f t="shared" si="149"/>
        <v/>
      </c>
      <c r="D637" s="89" t="str">
        <f t="shared" si="150"/>
        <v/>
      </c>
      <c r="E637" s="89" t="str">
        <f t="shared" si="151"/>
        <v/>
      </c>
      <c r="F637" s="89" t="str">
        <f t="shared" si="152"/>
        <v/>
      </c>
      <c r="G637" s="90" t="str">
        <f t="shared" si="153"/>
        <v/>
      </c>
      <c r="H637" s="91" t="str">
        <f t="shared" si="154"/>
        <v/>
      </c>
      <c r="I637" s="91" t="str">
        <f t="shared" si="155"/>
        <v/>
      </c>
      <c r="J637" s="91" t="str">
        <f t="shared" si="156"/>
        <v/>
      </c>
      <c r="K637" s="92" t="str">
        <f t="shared" si="145"/>
        <v/>
      </c>
      <c r="L637" s="92" t="str">
        <f t="shared" si="146"/>
        <v/>
      </c>
      <c r="M637" s="92" t="str">
        <f t="shared" si="147"/>
        <v/>
      </c>
      <c r="N637" s="92" t="str">
        <f t="shared" si="148"/>
        <v/>
      </c>
      <c r="O637" s="76" t="str">
        <f>IF(Cadastro!D637="","",Cadastro!D637)</f>
        <v/>
      </c>
      <c r="P637" s="76" t="str">
        <f>IF(Cadastro!C637="","",Cadastro!C637)</f>
        <v/>
      </c>
      <c r="Q637" s="93" t="str">
        <f t="shared" si="157"/>
        <v/>
      </c>
      <c r="R637" s="94" t="str">
        <f>IF(Cadastro!H637="","",Cadastro!H637)</f>
        <v/>
      </c>
      <c r="S637" s="95" t="str">
        <f t="shared" si="158"/>
        <v/>
      </c>
      <c r="T637" s="96" t="str">
        <f t="shared" si="159"/>
        <v/>
      </c>
      <c r="U637" s="96" t="str">
        <f>IFERROR(IF(P637="","",SUMIF(Movimento!$D$9:$D$7010,Saldo!P637,Movimento!$I$9:$I$7010)+W637)/(V637+X637),"")</f>
        <v/>
      </c>
      <c r="V637" s="94" t="str">
        <f>IFERROR(IF(Cadastro!E637="","",Cadastro!E637),"")</f>
        <v/>
      </c>
      <c r="W637" s="97" t="str">
        <f>IFERROR(IF(Cadastro!I637="","",Cadastro!I637),"")</f>
        <v/>
      </c>
      <c r="X637" s="94" t="str">
        <f>IF(P637="","",SUMIF(Movimento!$D$9:$D$7010,Saldo!P637,Movimento!$G$9:$G$7010))</f>
        <v/>
      </c>
      <c r="Y637" s="94" t="str">
        <f>IF(P637="","",SUMIF(MovSaida!$D$9:$D$7010,Saldo!P637,MovSaida!$F$9:$F$7010))</f>
        <v/>
      </c>
      <c r="Z637" s="94" t="str">
        <f>IFERROR(IF(P637="","",SUMIFS(InvAjust!$G$9:$G$6009,InvAjust!$E$9:$E$6009,Saldo!P637,InvAjust!$C$9:$C$6009,"Add")-SUMIFS(InvAjust!$G$9:$G$6009,InvAjust!$E$9:$E$6009,Saldo!P637,InvAjust!$C$9:$C$6009,"Remove")),"")</f>
        <v/>
      </c>
      <c r="AA637" s="98" t="str">
        <f t="shared" si="160"/>
        <v/>
      </c>
    </row>
    <row r="638" spans="1:27" ht="18.95" customHeight="1" x14ac:dyDescent="0.25">
      <c r="A638" s="82"/>
      <c r="C638" s="89" t="str">
        <f t="shared" si="149"/>
        <v/>
      </c>
      <c r="D638" s="89" t="str">
        <f t="shared" si="150"/>
        <v/>
      </c>
      <c r="E638" s="89" t="str">
        <f t="shared" si="151"/>
        <v/>
      </c>
      <c r="F638" s="89" t="str">
        <f t="shared" si="152"/>
        <v/>
      </c>
      <c r="G638" s="90" t="str">
        <f t="shared" si="153"/>
        <v/>
      </c>
      <c r="H638" s="91" t="str">
        <f t="shared" si="154"/>
        <v/>
      </c>
      <c r="I638" s="91" t="str">
        <f t="shared" si="155"/>
        <v/>
      </c>
      <c r="J638" s="91" t="str">
        <f t="shared" si="156"/>
        <v/>
      </c>
      <c r="K638" s="92" t="str">
        <f t="shared" si="145"/>
        <v/>
      </c>
      <c r="L638" s="92" t="str">
        <f t="shared" si="146"/>
        <v/>
      </c>
      <c r="M638" s="92" t="str">
        <f t="shared" si="147"/>
        <v/>
      </c>
      <c r="N638" s="92" t="str">
        <f t="shared" si="148"/>
        <v/>
      </c>
      <c r="O638" s="76" t="str">
        <f>IF(Cadastro!D638="","",Cadastro!D638)</f>
        <v/>
      </c>
      <c r="P638" s="76" t="str">
        <f>IF(Cadastro!C638="","",Cadastro!C638)</f>
        <v/>
      </c>
      <c r="Q638" s="93" t="str">
        <f t="shared" si="157"/>
        <v/>
      </c>
      <c r="R638" s="94" t="str">
        <f>IF(Cadastro!H638="","",Cadastro!H638)</f>
        <v/>
      </c>
      <c r="S638" s="95" t="str">
        <f t="shared" si="158"/>
        <v/>
      </c>
      <c r="T638" s="96" t="str">
        <f t="shared" si="159"/>
        <v/>
      </c>
      <c r="U638" s="96" t="str">
        <f>IFERROR(IF(P638="","",SUMIF(Movimento!$D$9:$D$7010,Saldo!P638,Movimento!$I$9:$I$7010)+W638)/(V638+X638),"")</f>
        <v/>
      </c>
      <c r="V638" s="94" t="str">
        <f>IFERROR(IF(Cadastro!E638="","",Cadastro!E638),"")</f>
        <v/>
      </c>
      <c r="W638" s="97" t="str">
        <f>IFERROR(IF(Cadastro!I638="","",Cadastro!I638),"")</f>
        <v/>
      </c>
      <c r="X638" s="94" t="str">
        <f>IF(P638="","",SUMIF(Movimento!$D$9:$D$7010,Saldo!P638,Movimento!$G$9:$G$7010))</f>
        <v/>
      </c>
      <c r="Y638" s="94" t="str">
        <f>IF(P638="","",SUMIF(MovSaida!$D$9:$D$7010,Saldo!P638,MovSaida!$F$9:$F$7010))</f>
        <v/>
      </c>
      <c r="Z638" s="94" t="str">
        <f>IFERROR(IF(P638="","",SUMIFS(InvAjust!$G$9:$G$6009,InvAjust!$E$9:$E$6009,Saldo!P638,InvAjust!$C$9:$C$6009,"Add")-SUMIFS(InvAjust!$G$9:$G$6009,InvAjust!$E$9:$E$6009,Saldo!P638,InvAjust!$C$9:$C$6009,"Remove")),"")</f>
        <v/>
      </c>
      <c r="AA638" s="98" t="str">
        <f t="shared" si="160"/>
        <v/>
      </c>
    </row>
    <row r="639" spans="1:27" ht="18.95" customHeight="1" x14ac:dyDescent="0.25">
      <c r="A639" s="82"/>
      <c r="C639" s="89" t="str">
        <f t="shared" si="149"/>
        <v/>
      </c>
      <c r="D639" s="89" t="str">
        <f t="shared" si="150"/>
        <v/>
      </c>
      <c r="E639" s="89" t="str">
        <f t="shared" si="151"/>
        <v/>
      </c>
      <c r="F639" s="89" t="str">
        <f t="shared" si="152"/>
        <v/>
      </c>
      <c r="G639" s="90" t="str">
        <f t="shared" si="153"/>
        <v/>
      </c>
      <c r="H639" s="91" t="str">
        <f t="shared" si="154"/>
        <v/>
      </c>
      <c r="I639" s="91" t="str">
        <f t="shared" si="155"/>
        <v/>
      </c>
      <c r="J639" s="91" t="str">
        <f t="shared" si="156"/>
        <v/>
      </c>
      <c r="K639" s="92" t="str">
        <f t="shared" si="145"/>
        <v/>
      </c>
      <c r="L639" s="92" t="str">
        <f t="shared" si="146"/>
        <v/>
      </c>
      <c r="M639" s="92" t="str">
        <f t="shared" si="147"/>
        <v/>
      </c>
      <c r="N639" s="92" t="str">
        <f t="shared" si="148"/>
        <v/>
      </c>
      <c r="O639" s="76" t="str">
        <f>IF(Cadastro!D639="","",Cadastro!D639)</f>
        <v/>
      </c>
      <c r="P639" s="76" t="str">
        <f>IF(Cadastro!C639="","",Cadastro!C639)</f>
        <v/>
      </c>
      <c r="Q639" s="93" t="str">
        <f t="shared" si="157"/>
        <v/>
      </c>
      <c r="R639" s="94" t="str">
        <f>IF(Cadastro!H639="","",Cadastro!H639)</f>
        <v/>
      </c>
      <c r="S639" s="95" t="str">
        <f t="shared" si="158"/>
        <v/>
      </c>
      <c r="T639" s="96" t="str">
        <f t="shared" si="159"/>
        <v/>
      </c>
      <c r="U639" s="96" t="str">
        <f>IFERROR(IF(P639="","",SUMIF(Movimento!$D$9:$D$7010,Saldo!P639,Movimento!$I$9:$I$7010)+W639)/(V639+X639),"")</f>
        <v/>
      </c>
      <c r="V639" s="94" t="str">
        <f>IFERROR(IF(Cadastro!E639="","",Cadastro!E639),"")</f>
        <v/>
      </c>
      <c r="W639" s="97" t="str">
        <f>IFERROR(IF(Cadastro!I639="","",Cadastro!I639),"")</f>
        <v/>
      </c>
      <c r="X639" s="94" t="str">
        <f>IF(P639="","",SUMIF(Movimento!$D$9:$D$7010,Saldo!P639,Movimento!$G$9:$G$7010))</f>
        <v/>
      </c>
      <c r="Y639" s="94" t="str">
        <f>IF(P639="","",SUMIF(MovSaida!$D$9:$D$7010,Saldo!P639,MovSaida!$F$9:$F$7010))</f>
        <v/>
      </c>
      <c r="Z639" s="94" t="str">
        <f>IFERROR(IF(P639="","",SUMIFS(InvAjust!$G$9:$G$6009,InvAjust!$E$9:$E$6009,Saldo!P639,InvAjust!$C$9:$C$6009,"Add")-SUMIFS(InvAjust!$G$9:$G$6009,InvAjust!$E$9:$E$6009,Saldo!P639,InvAjust!$C$9:$C$6009,"Remove")),"")</f>
        <v/>
      </c>
      <c r="AA639" s="98" t="str">
        <f t="shared" si="160"/>
        <v/>
      </c>
    </row>
    <row r="640" spans="1:27" ht="18.95" customHeight="1" x14ac:dyDescent="0.25">
      <c r="A640" s="82"/>
      <c r="C640" s="89" t="str">
        <f t="shared" si="149"/>
        <v/>
      </c>
      <c r="D640" s="89" t="str">
        <f t="shared" si="150"/>
        <v/>
      </c>
      <c r="E640" s="89" t="str">
        <f t="shared" si="151"/>
        <v/>
      </c>
      <c r="F640" s="89" t="str">
        <f t="shared" si="152"/>
        <v/>
      </c>
      <c r="G640" s="90" t="str">
        <f t="shared" si="153"/>
        <v/>
      </c>
      <c r="H640" s="91" t="str">
        <f t="shared" si="154"/>
        <v/>
      </c>
      <c r="I640" s="91" t="str">
        <f t="shared" si="155"/>
        <v/>
      </c>
      <c r="J640" s="91" t="str">
        <f t="shared" si="156"/>
        <v/>
      </c>
      <c r="K640" s="92" t="str">
        <f t="shared" si="145"/>
        <v/>
      </c>
      <c r="L640" s="92" t="str">
        <f t="shared" si="146"/>
        <v/>
      </c>
      <c r="M640" s="92" t="str">
        <f t="shared" si="147"/>
        <v/>
      </c>
      <c r="N640" s="92" t="str">
        <f t="shared" si="148"/>
        <v/>
      </c>
      <c r="O640" s="76" t="str">
        <f>IF(Cadastro!D640="","",Cadastro!D640)</f>
        <v/>
      </c>
      <c r="P640" s="76" t="str">
        <f>IF(Cadastro!C640="","",Cadastro!C640)</f>
        <v/>
      </c>
      <c r="Q640" s="93" t="str">
        <f t="shared" si="157"/>
        <v/>
      </c>
      <c r="R640" s="94" t="str">
        <f>IF(Cadastro!H640="","",Cadastro!H640)</f>
        <v/>
      </c>
      <c r="S640" s="95" t="str">
        <f t="shared" si="158"/>
        <v/>
      </c>
      <c r="T640" s="96" t="str">
        <f t="shared" si="159"/>
        <v/>
      </c>
      <c r="U640" s="96" t="str">
        <f>IFERROR(IF(P640="","",SUMIF(Movimento!$D$9:$D$7010,Saldo!P640,Movimento!$I$9:$I$7010)+W640)/(V640+X640),"")</f>
        <v/>
      </c>
      <c r="V640" s="94" t="str">
        <f>IFERROR(IF(Cadastro!E640="","",Cadastro!E640),"")</f>
        <v/>
      </c>
      <c r="W640" s="97" t="str">
        <f>IFERROR(IF(Cadastro!I640="","",Cadastro!I640),"")</f>
        <v/>
      </c>
      <c r="X640" s="94" t="str">
        <f>IF(P640="","",SUMIF(Movimento!$D$9:$D$7010,Saldo!P640,Movimento!$G$9:$G$7010))</f>
        <v/>
      </c>
      <c r="Y640" s="94" t="str">
        <f>IF(P640="","",SUMIF(MovSaida!$D$9:$D$7010,Saldo!P640,MovSaida!$F$9:$F$7010))</f>
        <v/>
      </c>
      <c r="Z640" s="94" t="str">
        <f>IFERROR(IF(P640="","",SUMIFS(InvAjust!$G$9:$G$6009,InvAjust!$E$9:$E$6009,Saldo!P640,InvAjust!$C$9:$C$6009,"Add")-SUMIFS(InvAjust!$G$9:$G$6009,InvAjust!$E$9:$E$6009,Saldo!P640,InvAjust!$C$9:$C$6009,"Remove")),"")</f>
        <v/>
      </c>
      <c r="AA640" s="98" t="str">
        <f t="shared" si="160"/>
        <v/>
      </c>
    </row>
    <row r="641" spans="1:27" ht="18.95" customHeight="1" x14ac:dyDescent="0.25">
      <c r="A641" s="82"/>
      <c r="C641" s="89" t="str">
        <f t="shared" si="149"/>
        <v/>
      </c>
      <c r="D641" s="89" t="str">
        <f t="shared" si="150"/>
        <v/>
      </c>
      <c r="E641" s="89" t="str">
        <f t="shared" si="151"/>
        <v/>
      </c>
      <c r="F641" s="89" t="str">
        <f t="shared" si="152"/>
        <v/>
      </c>
      <c r="G641" s="90" t="str">
        <f t="shared" si="153"/>
        <v/>
      </c>
      <c r="H641" s="91" t="str">
        <f t="shared" si="154"/>
        <v/>
      </c>
      <c r="I641" s="91" t="str">
        <f t="shared" si="155"/>
        <v/>
      </c>
      <c r="J641" s="91" t="str">
        <f t="shared" si="156"/>
        <v/>
      </c>
      <c r="K641" s="92" t="str">
        <f t="shared" si="145"/>
        <v/>
      </c>
      <c r="L641" s="92" t="str">
        <f t="shared" si="146"/>
        <v/>
      </c>
      <c r="M641" s="92" t="str">
        <f t="shared" si="147"/>
        <v/>
      </c>
      <c r="N641" s="92" t="str">
        <f t="shared" si="148"/>
        <v/>
      </c>
      <c r="O641" s="76" t="str">
        <f>IF(Cadastro!D641="","",Cadastro!D641)</f>
        <v/>
      </c>
      <c r="P641" s="76" t="str">
        <f>IF(Cadastro!C641="","",Cadastro!C641)</f>
        <v/>
      </c>
      <c r="Q641" s="93" t="str">
        <f t="shared" si="157"/>
        <v/>
      </c>
      <c r="R641" s="94" t="str">
        <f>IF(Cadastro!H641="","",Cadastro!H641)</f>
        <v/>
      </c>
      <c r="S641" s="95" t="str">
        <f t="shared" si="158"/>
        <v/>
      </c>
      <c r="T641" s="96" t="str">
        <f t="shared" si="159"/>
        <v/>
      </c>
      <c r="U641" s="96" t="str">
        <f>IFERROR(IF(P641="","",SUMIF(Movimento!$D$9:$D$7010,Saldo!P641,Movimento!$I$9:$I$7010)+W641)/(V641+X641),"")</f>
        <v/>
      </c>
      <c r="V641" s="94" t="str">
        <f>IFERROR(IF(Cadastro!E641="","",Cadastro!E641),"")</f>
        <v/>
      </c>
      <c r="W641" s="97" t="str">
        <f>IFERROR(IF(Cadastro!I641="","",Cadastro!I641),"")</f>
        <v/>
      </c>
      <c r="X641" s="94" t="str">
        <f>IF(P641="","",SUMIF(Movimento!$D$9:$D$7010,Saldo!P641,Movimento!$G$9:$G$7010))</f>
        <v/>
      </c>
      <c r="Y641" s="94" t="str">
        <f>IF(P641="","",SUMIF(MovSaida!$D$9:$D$7010,Saldo!P641,MovSaida!$F$9:$F$7010))</f>
        <v/>
      </c>
      <c r="Z641" s="94" t="str">
        <f>IFERROR(IF(P641="","",SUMIFS(InvAjust!$G$9:$G$6009,InvAjust!$E$9:$E$6009,Saldo!P641,InvAjust!$C$9:$C$6009,"Add")-SUMIFS(InvAjust!$G$9:$G$6009,InvAjust!$E$9:$E$6009,Saldo!P641,InvAjust!$C$9:$C$6009,"Remove")),"")</f>
        <v/>
      </c>
      <c r="AA641" s="98" t="str">
        <f t="shared" si="160"/>
        <v/>
      </c>
    </row>
    <row r="642" spans="1:27" ht="18.95" customHeight="1" x14ac:dyDescent="0.25">
      <c r="A642" s="82"/>
      <c r="C642" s="89" t="str">
        <f t="shared" si="149"/>
        <v/>
      </c>
      <c r="D642" s="89" t="str">
        <f t="shared" si="150"/>
        <v/>
      </c>
      <c r="E642" s="89" t="str">
        <f t="shared" si="151"/>
        <v/>
      </c>
      <c r="F642" s="89" t="str">
        <f t="shared" si="152"/>
        <v/>
      </c>
      <c r="G642" s="90" t="str">
        <f t="shared" si="153"/>
        <v/>
      </c>
      <c r="H642" s="91" t="str">
        <f t="shared" si="154"/>
        <v/>
      </c>
      <c r="I642" s="91" t="str">
        <f t="shared" si="155"/>
        <v/>
      </c>
      <c r="J642" s="91" t="str">
        <f t="shared" si="156"/>
        <v/>
      </c>
      <c r="K642" s="92" t="str">
        <f t="shared" si="145"/>
        <v/>
      </c>
      <c r="L642" s="92" t="str">
        <f t="shared" si="146"/>
        <v/>
      </c>
      <c r="M642" s="92" t="str">
        <f t="shared" si="147"/>
        <v/>
      </c>
      <c r="N642" s="92" t="str">
        <f t="shared" si="148"/>
        <v/>
      </c>
      <c r="O642" s="76" t="str">
        <f>IF(Cadastro!D642="","",Cadastro!D642)</f>
        <v/>
      </c>
      <c r="P642" s="76" t="str">
        <f>IF(Cadastro!C642="","",Cadastro!C642)</f>
        <v/>
      </c>
      <c r="Q642" s="93" t="str">
        <f t="shared" si="157"/>
        <v/>
      </c>
      <c r="R642" s="94" t="str">
        <f>IF(Cadastro!H642="","",Cadastro!H642)</f>
        <v/>
      </c>
      <c r="S642" s="95" t="str">
        <f t="shared" si="158"/>
        <v/>
      </c>
      <c r="T642" s="96" t="str">
        <f t="shared" si="159"/>
        <v/>
      </c>
      <c r="U642" s="96" t="str">
        <f>IFERROR(IF(P642="","",SUMIF(Movimento!$D$9:$D$7010,Saldo!P642,Movimento!$I$9:$I$7010)+W642)/(V642+X642),"")</f>
        <v/>
      </c>
      <c r="V642" s="94" t="str">
        <f>IFERROR(IF(Cadastro!E642="","",Cadastro!E642),"")</f>
        <v/>
      </c>
      <c r="W642" s="97" t="str">
        <f>IFERROR(IF(Cadastro!I642="","",Cadastro!I642),"")</f>
        <v/>
      </c>
      <c r="X642" s="94" t="str">
        <f>IF(P642="","",SUMIF(Movimento!$D$9:$D$7010,Saldo!P642,Movimento!$G$9:$G$7010))</f>
        <v/>
      </c>
      <c r="Y642" s="94" t="str">
        <f>IF(P642="","",SUMIF(MovSaida!$D$9:$D$7010,Saldo!P642,MovSaida!$F$9:$F$7010))</f>
        <v/>
      </c>
      <c r="Z642" s="94" t="str">
        <f>IFERROR(IF(P642="","",SUMIFS(InvAjust!$G$9:$G$6009,InvAjust!$E$9:$E$6009,Saldo!P642,InvAjust!$C$9:$C$6009,"Add")-SUMIFS(InvAjust!$G$9:$G$6009,InvAjust!$E$9:$E$6009,Saldo!P642,InvAjust!$C$9:$C$6009,"Remove")),"")</f>
        <v/>
      </c>
      <c r="AA642" s="98" t="str">
        <f t="shared" si="160"/>
        <v/>
      </c>
    </row>
    <row r="643" spans="1:27" ht="18.95" customHeight="1" x14ac:dyDescent="0.25">
      <c r="A643" s="82"/>
      <c r="C643" s="89" t="str">
        <f t="shared" si="149"/>
        <v/>
      </c>
      <c r="D643" s="89" t="str">
        <f t="shared" si="150"/>
        <v/>
      </c>
      <c r="E643" s="89" t="str">
        <f t="shared" si="151"/>
        <v/>
      </c>
      <c r="F643" s="89" t="str">
        <f t="shared" si="152"/>
        <v/>
      </c>
      <c r="G643" s="90" t="str">
        <f t="shared" si="153"/>
        <v/>
      </c>
      <c r="H643" s="91" t="str">
        <f t="shared" si="154"/>
        <v/>
      </c>
      <c r="I643" s="91" t="str">
        <f t="shared" si="155"/>
        <v/>
      </c>
      <c r="J643" s="91" t="str">
        <f t="shared" si="156"/>
        <v/>
      </c>
      <c r="K643" s="92" t="str">
        <f t="shared" si="145"/>
        <v/>
      </c>
      <c r="L643" s="92" t="str">
        <f t="shared" si="146"/>
        <v/>
      </c>
      <c r="M643" s="92" t="str">
        <f t="shared" si="147"/>
        <v/>
      </c>
      <c r="N643" s="92" t="str">
        <f t="shared" si="148"/>
        <v/>
      </c>
      <c r="O643" s="76" t="str">
        <f>IF(Cadastro!D643="","",Cadastro!D643)</f>
        <v/>
      </c>
      <c r="P643" s="76" t="str">
        <f>IF(Cadastro!C643="","",Cadastro!C643)</f>
        <v/>
      </c>
      <c r="Q643" s="93" t="str">
        <f t="shared" si="157"/>
        <v/>
      </c>
      <c r="R643" s="94" t="str">
        <f>IF(Cadastro!H643="","",Cadastro!H643)</f>
        <v/>
      </c>
      <c r="S643" s="95" t="str">
        <f t="shared" si="158"/>
        <v/>
      </c>
      <c r="T643" s="96" t="str">
        <f t="shared" si="159"/>
        <v/>
      </c>
      <c r="U643" s="96" t="str">
        <f>IFERROR(IF(P643="","",SUMIF(Movimento!$D$9:$D$7010,Saldo!P643,Movimento!$I$9:$I$7010)+W643)/(V643+X643),"")</f>
        <v/>
      </c>
      <c r="V643" s="94" t="str">
        <f>IFERROR(IF(Cadastro!E643="","",Cadastro!E643),"")</f>
        <v/>
      </c>
      <c r="W643" s="97" t="str">
        <f>IFERROR(IF(Cadastro!I643="","",Cadastro!I643),"")</f>
        <v/>
      </c>
      <c r="X643" s="94" t="str">
        <f>IF(P643="","",SUMIF(Movimento!$D$9:$D$7010,Saldo!P643,Movimento!$G$9:$G$7010))</f>
        <v/>
      </c>
      <c r="Y643" s="94" t="str">
        <f>IF(P643="","",SUMIF(MovSaida!$D$9:$D$7010,Saldo!P643,MovSaida!$F$9:$F$7010))</f>
        <v/>
      </c>
      <c r="Z643" s="94" t="str">
        <f>IFERROR(IF(P643="","",SUMIFS(InvAjust!$G$9:$G$6009,InvAjust!$E$9:$E$6009,Saldo!P643,InvAjust!$C$9:$C$6009,"Add")-SUMIFS(InvAjust!$G$9:$G$6009,InvAjust!$E$9:$E$6009,Saldo!P643,InvAjust!$C$9:$C$6009,"Remove")),"")</f>
        <v/>
      </c>
      <c r="AA643" s="98" t="str">
        <f t="shared" si="160"/>
        <v/>
      </c>
    </row>
    <row r="644" spans="1:27" ht="18.95" customHeight="1" x14ac:dyDescent="0.25">
      <c r="A644" s="82"/>
      <c r="C644" s="89" t="str">
        <f t="shared" si="149"/>
        <v/>
      </c>
      <c r="D644" s="89" t="str">
        <f t="shared" si="150"/>
        <v/>
      </c>
      <c r="E644" s="89" t="str">
        <f t="shared" si="151"/>
        <v/>
      </c>
      <c r="F644" s="89" t="str">
        <f t="shared" si="152"/>
        <v/>
      </c>
      <c r="G644" s="90" t="str">
        <f t="shared" si="153"/>
        <v/>
      </c>
      <c r="H644" s="91" t="str">
        <f t="shared" si="154"/>
        <v/>
      </c>
      <c r="I644" s="91" t="str">
        <f t="shared" si="155"/>
        <v/>
      </c>
      <c r="J644" s="91" t="str">
        <f t="shared" si="156"/>
        <v/>
      </c>
      <c r="K644" s="92" t="str">
        <f t="shared" si="145"/>
        <v/>
      </c>
      <c r="L644" s="92" t="str">
        <f t="shared" si="146"/>
        <v/>
      </c>
      <c r="M644" s="92" t="str">
        <f t="shared" si="147"/>
        <v/>
      </c>
      <c r="N644" s="92" t="str">
        <f t="shared" si="148"/>
        <v/>
      </c>
      <c r="O644" s="76" t="str">
        <f>IF(Cadastro!D644="","",Cadastro!D644)</f>
        <v/>
      </c>
      <c r="P644" s="76" t="str">
        <f>IF(Cadastro!C644="","",Cadastro!C644)</f>
        <v/>
      </c>
      <c r="Q644" s="93" t="str">
        <f t="shared" si="157"/>
        <v/>
      </c>
      <c r="R644" s="94" t="str">
        <f>IF(Cadastro!H644="","",Cadastro!H644)</f>
        <v/>
      </c>
      <c r="S644" s="95" t="str">
        <f t="shared" si="158"/>
        <v/>
      </c>
      <c r="T644" s="96" t="str">
        <f t="shared" si="159"/>
        <v/>
      </c>
      <c r="U644" s="96" t="str">
        <f>IFERROR(IF(P644="","",SUMIF(Movimento!$D$9:$D$7010,Saldo!P644,Movimento!$I$9:$I$7010)+W644)/(V644+X644),"")</f>
        <v/>
      </c>
      <c r="V644" s="94" t="str">
        <f>IFERROR(IF(Cadastro!E644="","",Cadastro!E644),"")</f>
        <v/>
      </c>
      <c r="W644" s="97" t="str">
        <f>IFERROR(IF(Cadastro!I644="","",Cadastro!I644),"")</f>
        <v/>
      </c>
      <c r="X644" s="94" t="str">
        <f>IF(P644="","",SUMIF(Movimento!$D$9:$D$7010,Saldo!P644,Movimento!$G$9:$G$7010))</f>
        <v/>
      </c>
      <c r="Y644" s="94" t="str">
        <f>IF(P644="","",SUMIF(MovSaida!$D$9:$D$7010,Saldo!P644,MovSaida!$F$9:$F$7010))</f>
        <v/>
      </c>
      <c r="Z644" s="94" t="str">
        <f>IFERROR(IF(P644="","",SUMIFS(InvAjust!$G$9:$G$6009,InvAjust!$E$9:$E$6009,Saldo!P644,InvAjust!$C$9:$C$6009,"Add")-SUMIFS(InvAjust!$G$9:$G$6009,InvAjust!$E$9:$E$6009,Saldo!P644,InvAjust!$C$9:$C$6009,"Remove")),"")</f>
        <v/>
      </c>
      <c r="AA644" s="98" t="str">
        <f t="shared" si="160"/>
        <v/>
      </c>
    </row>
    <row r="645" spans="1:27" ht="18.95" customHeight="1" x14ac:dyDescent="0.25">
      <c r="A645" s="82"/>
      <c r="C645" s="89" t="str">
        <f t="shared" si="149"/>
        <v/>
      </c>
      <c r="D645" s="89" t="str">
        <f t="shared" si="150"/>
        <v/>
      </c>
      <c r="E645" s="89" t="str">
        <f t="shared" si="151"/>
        <v/>
      </c>
      <c r="F645" s="89" t="str">
        <f t="shared" si="152"/>
        <v/>
      </c>
      <c r="G645" s="90" t="str">
        <f t="shared" si="153"/>
        <v/>
      </c>
      <c r="H645" s="91" t="str">
        <f t="shared" si="154"/>
        <v/>
      </c>
      <c r="I645" s="91" t="str">
        <f t="shared" si="155"/>
        <v/>
      </c>
      <c r="J645" s="91" t="str">
        <f t="shared" si="156"/>
        <v/>
      </c>
      <c r="K645" s="92" t="str">
        <f t="shared" si="145"/>
        <v/>
      </c>
      <c r="L645" s="92" t="str">
        <f t="shared" si="146"/>
        <v/>
      </c>
      <c r="M645" s="92" t="str">
        <f t="shared" si="147"/>
        <v/>
      </c>
      <c r="N645" s="92" t="str">
        <f t="shared" si="148"/>
        <v/>
      </c>
      <c r="O645" s="76" t="str">
        <f>IF(Cadastro!D645="","",Cadastro!D645)</f>
        <v/>
      </c>
      <c r="P645" s="76" t="str">
        <f>IF(Cadastro!C645="","",Cadastro!C645)</f>
        <v/>
      </c>
      <c r="Q645" s="93" t="str">
        <f t="shared" si="157"/>
        <v/>
      </c>
      <c r="R645" s="94" t="str">
        <f>IF(Cadastro!H645="","",Cadastro!H645)</f>
        <v/>
      </c>
      <c r="S645" s="95" t="str">
        <f t="shared" si="158"/>
        <v/>
      </c>
      <c r="T645" s="96" t="str">
        <f t="shared" si="159"/>
        <v/>
      </c>
      <c r="U645" s="96" t="str">
        <f>IFERROR(IF(P645="","",SUMIF(Movimento!$D$9:$D$7010,Saldo!P645,Movimento!$I$9:$I$7010)+W645)/(V645+X645),"")</f>
        <v/>
      </c>
      <c r="V645" s="94" t="str">
        <f>IFERROR(IF(Cadastro!E645="","",Cadastro!E645),"")</f>
        <v/>
      </c>
      <c r="W645" s="97" t="str">
        <f>IFERROR(IF(Cadastro!I645="","",Cadastro!I645),"")</f>
        <v/>
      </c>
      <c r="X645" s="94" t="str">
        <f>IF(P645="","",SUMIF(Movimento!$D$9:$D$7010,Saldo!P645,Movimento!$G$9:$G$7010))</f>
        <v/>
      </c>
      <c r="Y645" s="94" t="str">
        <f>IF(P645="","",SUMIF(MovSaida!$D$9:$D$7010,Saldo!P645,MovSaida!$F$9:$F$7010))</f>
        <v/>
      </c>
      <c r="Z645" s="94" t="str">
        <f>IFERROR(IF(P645="","",SUMIFS(InvAjust!$G$9:$G$6009,InvAjust!$E$9:$E$6009,Saldo!P645,InvAjust!$C$9:$C$6009,"Add")-SUMIFS(InvAjust!$G$9:$G$6009,InvAjust!$E$9:$E$6009,Saldo!P645,InvAjust!$C$9:$C$6009,"Remove")),"")</f>
        <v/>
      </c>
      <c r="AA645" s="98" t="str">
        <f t="shared" si="160"/>
        <v/>
      </c>
    </row>
    <row r="646" spans="1:27" ht="18.95" customHeight="1" x14ac:dyDescent="0.25">
      <c r="A646" s="82"/>
      <c r="C646" s="89" t="str">
        <f t="shared" si="149"/>
        <v/>
      </c>
      <c r="D646" s="89" t="str">
        <f t="shared" si="150"/>
        <v/>
      </c>
      <c r="E646" s="89" t="str">
        <f t="shared" si="151"/>
        <v/>
      </c>
      <c r="F646" s="89" t="str">
        <f t="shared" si="152"/>
        <v/>
      </c>
      <c r="G646" s="90" t="str">
        <f t="shared" si="153"/>
        <v/>
      </c>
      <c r="H646" s="91" t="str">
        <f t="shared" si="154"/>
        <v/>
      </c>
      <c r="I646" s="91" t="str">
        <f t="shared" si="155"/>
        <v/>
      </c>
      <c r="J646" s="91" t="str">
        <f t="shared" si="156"/>
        <v/>
      </c>
      <c r="K646" s="92" t="str">
        <f t="shared" si="145"/>
        <v/>
      </c>
      <c r="L646" s="92" t="str">
        <f t="shared" si="146"/>
        <v/>
      </c>
      <c r="M646" s="92" t="str">
        <f t="shared" si="147"/>
        <v/>
      </c>
      <c r="N646" s="92" t="str">
        <f t="shared" si="148"/>
        <v/>
      </c>
      <c r="O646" s="76" t="str">
        <f>IF(Cadastro!D646="","",Cadastro!D646)</f>
        <v/>
      </c>
      <c r="P646" s="76" t="str">
        <f>IF(Cadastro!C646="","",Cadastro!C646)</f>
        <v/>
      </c>
      <c r="Q646" s="93" t="str">
        <f t="shared" si="157"/>
        <v/>
      </c>
      <c r="R646" s="94" t="str">
        <f>IF(Cadastro!H646="","",Cadastro!H646)</f>
        <v/>
      </c>
      <c r="S646" s="95" t="str">
        <f t="shared" si="158"/>
        <v/>
      </c>
      <c r="T646" s="96" t="str">
        <f t="shared" si="159"/>
        <v/>
      </c>
      <c r="U646" s="96" t="str">
        <f>IFERROR(IF(P646="","",SUMIF(Movimento!$D$9:$D$7010,Saldo!P646,Movimento!$I$9:$I$7010)+W646)/(V646+X646),"")</f>
        <v/>
      </c>
      <c r="V646" s="94" t="str">
        <f>IFERROR(IF(Cadastro!E646="","",Cadastro!E646),"")</f>
        <v/>
      </c>
      <c r="W646" s="97" t="str">
        <f>IFERROR(IF(Cadastro!I646="","",Cadastro!I646),"")</f>
        <v/>
      </c>
      <c r="X646" s="94" t="str">
        <f>IF(P646="","",SUMIF(Movimento!$D$9:$D$7010,Saldo!P646,Movimento!$G$9:$G$7010))</f>
        <v/>
      </c>
      <c r="Y646" s="94" t="str">
        <f>IF(P646="","",SUMIF(MovSaida!$D$9:$D$7010,Saldo!P646,MovSaida!$F$9:$F$7010))</f>
        <v/>
      </c>
      <c r="Z646" s="94" t="str">
        <f>IFERROR(IF(P646="","",SUMIFS(InvAjust!$G$9:$G$6009,InvAjust!$E$9:$E$6009,Saldo!P646,InvAjust!$C$9:$C$6009,"Add")-SUMIFS(InvAjust!$G$9:$G$6009,InvAjust!$E$9:$E$6009,Saldo!P646,InvAjust!$C$9:$C$6009,"Remove")),"")</f>
        <v/>
      </c>
      <c r="AA646" s="98" t="str">
        <f t="shared" si="160"/>
        <v/>
      </c>
    </row>
    <row r="647" spans="1:27" ht="18.95" customHeight="1" x14ac:dyDescent="0.25">
      <c r="A647" s="82"/>
      <c r="C647" s="89" t="str">
        <f t="shared" si="149"/>
        <v/>
      </c>
      <c r="D647" s="89" t="str">
        <f t="shared" si="150"/>
        <v/>
      </c>
      <c r="E647" s="89" t="str">
        <f t="shared" si="151"/>
        <v/>
      </c>
      <c r="F647" s="89" t="str">
        <f t="shared" si="152"/>
        <v/>
      </c>
      <c r="G647" s="90" t="str">
        <f t="shared" si="153"/>
        <v/>
      </c>
      <c r="H647" s="91" t="str">
        <f t="shared" si="154"/>
        <v/>
      </c>
      <c r="I647" s="91" t="str">
        <f t="shared" si="155"/>
        <v/>
      </c>
      <c r="J647" s="91" t="str">
        <f t="shared" si="156"/>
        <v/>
      </c>
      <c r="K647" s="92" t="str">
        <f t="shared" si="145"/>
        <v/>
      </c>
      <c r="L647" s="92" t="str">
        <f t="shared" si="146"/>
        <v/>
      </c>
      <c r="M647" s="92" t="str">
        <f t="shared" si="147"/>
        <v/>
      </c>
      <c r="N647" s="92" t="str">
        <f t="shared" si="148"/>
        <v/>
      </c>
      <c r="O647" s="76" t="str">
        <f>IF(Cadastro!D647="","",Cadastro!D647)</f>
        <v/>
      </c>
      <c r="P647" s="76" t="str">
        <f>IF(Cadastro!C647="","",Cadastro!C647)</f>
        <v/>
      </c>
      <c r="Q647" s="93" t="str">
        <f t="shared" si="157"/>
        <v/>
      </c>
      <c r="R647" s="94" t="str">
        <f>IF(Cadastro!H647="","",Cadastro!H647)</f>
        <v/>
      </c>
      <c r="S647" s="95" t="str">
        <f t="shared" si="158"/>
        <v/>
      </c>
      <c r="T647" s="96" t="str">
        <f t="shared" si="159"/>
        <v/>
      </c>
      <c r="U647" s="96" t="str">
        <f>IFERROR(IF(P647="","",SUMIF(Movimento!$D$9:$D$7010,Saldo!P647,Movimento!$I$9:$I$7010)+W647)/(V647+X647),"")</f>
        <v/>
      </c>
      <c r="V647" s="94" t="str">
        <f>IFERROR(IF(Cadastro!E647="","",Cadastro!E647),"")</f>
        <v/>
      </c>
      <c r="W647" s="97" t="str">
        <f>IFERROR(IF(Cadastro!I647="","",Cadastro!I647),"")</f>
        <v/>
      </c>
      <c r="X647" s="94" t="str">
        <f>IF(P647="","",SUMIF(Movimento!$D$9:$D$7010,Saldo!P647,Movimento!$G$9:$G$7010))</f>
        <v/>
      </c>
      <c r="Y647" s="94" t="str">
        <f>IF(P647="","",SUMIF(MovSaida!$D$9:$D$7010,Saldo!P647,MovSaida!$F$9:$F$7010))</f>
        <v/>
      </c>
      <c r="Z647" s="94" t="str">
        <f>IFERROR(IF(P647="","",SUMIFS(InvAjust!$G$9:$G$6009,InvAjust!$E$9:$E$6009,Saldo!P647,InvAjust!$C$9:$C$6009,"Add")-SUMIFS(InvAjust!$G$9:$G$6009,InvAjust!$E$9:$E$6009,Saldo!P647,InvAjust!$C$9:$C$6009,"Remove")),"")</f>
        <v/>
      </c>
      <c r="AA647" s="98" t="str">
        <f t="shared" si="160"/>
        <v/>
      </c>
    </row>
    <row r="648" spans="1:27" ht="18.95" customHeight="1" x14ac:dyDescent="0.25">
      <c r="A648" s="82"/>
      <c r="C648" s="89" t="str">
        <f t="shared" si="149"/>
        <v/>
      </c>
      <c r="D648" s="89" t="str">
        <f t="shared" si="150"/>
        <v/>
      </c>
      <c r="E648" s="89" t="str">
        <f t="shared" si="151"/>
        <v/>
      </c>
      <c r="F648" s="89" t="str">
        <f t="shared" si="152"/>
        <v/>
      </c>
      <c r="G648" s="90" t="str">
        <f t="shared" si="153"/>
        <v/>
      </c>
      <c r="H648" s="91" t="str">
        <f t="shared" si="154"/>
        <v/>
      </c>
      <c r="I648" s="91" t="str">
        <f t="shared" si="155"/>
        <v/>
      </c>
      <c r="J648" s="91" t="str">
        <f t="shared" si="156"/>
        <v/>
      </c>
      <c r="K648" s="92" t="str">
        <f t="shared" si="145"/>
        <v/>
      </c>
      <c r="L648" s="92" t="str">
        <f t="shared" si="146"/>
        <v/>
      </c>
      <c r="M648" s="92" t="str">
        <f t="shared" si="147"/>
        <v/>
      </c>
      <c r="N648" s="92" t="str">
        <f t="shared" si="148"/>
        <v/>
      </c>
      <c r="O648" s="76" t="str">
        <f>IF(Cadastro!D648="","",Cadastro!D648)</f>
        <v/>
      </c>
      <c r="P648" s="76" t="str">
        <f>IF(Cadastro!C648="","",Cadastro!C648)</f>
        <v/>
      </c>
      <c r="Q648" s="93" t="str">
        <f t="shared" si="157"/>
        <v/>
      </c>
      <c r="R648" s="94" t="str">
        <f>IF(Cadastro!H648="","",Cadastro!H648)</f>
        <v/>
      </c>
      <c r="S648" s="95" t="str">
        <f t="shared" si="158"/>
        <v/>
      </c>
      <c r="T648" s="96" t="str">
        <f t="shared" si="159"/>
        <v/>
      </c>
      <c r="U648" s="96" t="str">
        <f>IFERROR(IF(P648="","",SUMIF(Movimento!$D$9:$D$7010,Saldo!P648,Movimento!$I$9:$I$7010)+W648)/(V648+X648),"")</f>
        <v/>
      </c>
      <c r="V648" s="94" t="str">
        <f>IFERROR(IF(Cadastro!E648="","",Cadastro!E648),"")</f>
        <v/>
      </c>
      <c r="W648" s="97" t="str">
        <f>IFERROR(IF(Cadastro!I648="","",Cadastro!I648),"")</f>
        <v/>
      </c>
      <c r="X648" s="94" t="str">
        <f>IF(P648="","",SUMIF(Movimento!$D$9:$D$7010,Saldo!P648,Movimento!$G$9:$G$7010))</f>
        <v/>
      </c>
      <c r="Y648" s="94" t="str">
        <f>IF(P648="","",SUMIF(MovSaida!$D$9:$D$7010,Saldo!P648,MovSaida!$F$9:$F$7010))</f>
        <v/>
      </c>
      <c r="Z648" s="94" t="str">
        <f>IFERROR(IF(P648="","",SUMIFS(InvAjust!$G$9:$G$6009,InvAjust!$E$9:$E$6009,Saldo!P648,InvAjust!$C$9:$C$6009,"Add")-SUMIFS(InvAjust!$G$9:$G$6009,InvAjust!$E$9:$E$6009,Saldo!P648,InvAjust!$C$9:$C$6009,"Remove")),"")</f>
        <v/>
      </c>
      <c r="AA648" s="98" t="str">
        <f t="shared" si="160"/>
        <v/>
      </c>
    </row>
    <row r="649" spans="1:27" ht="18.95" customHeight="1" x14ac:dyDescent="0.25">
      <c r="A649" s="82"/>
      <c r="C649" s="89" t="str">
        <f t="shared" si="149"/>
        <v/>
      </c>
      <c r="D649" s="89" t="str">
        <f t="shared" si="150"/>
        <v/>
      </c>
      <c r="E649" s="89" t="str">
        <f t="shared" si="151"/>
        <v/>
      </c>
      <c r="F649" s="89" t="str">
        <f t="shared" si="152"/>
        <v/>
      </c>
      <c r="G649" s="90" t="str">
        <f t="shared" si="153"/>
        <v/>
      </c>
      <c r="H649" s="91" t="str">
        <f t="shared" si="154"/>
        <v/>
      </c>
      <c r="I649" s="91" t="str">
        <f t="shared" si="155"/>
        <v/>
      </c>
      <c r="J649" s="91" t="str">
        <f t="shared" si="156"/>
        <v/>
      </c>
      <c r="K649" s="92" t="str">
        <f t="shared" ref="K649:K712" si="161">IFERROR(Q649/SUM($Q$9:$Q$1009),"")</f>
        <v/>
      </c>
      <c r="L649" s="92" t="str">
        <f t="shared" ref="L649:L712" si="162">IFERROR(T649/SUM($T$9:$T$1009),"")</f>
        <v/>
      </c>
      <c r="M649" s="92" t="str">
        <f t="shared" ref="M649:M712" si="163">IFERROR(X649/SUM($X$9:$X$1009),"")</f>
        <v/>
      </c>
      <c r="N649" s="92" t="str">
        <f t="shared" ref="N649:N712" si="164">IFERROR(Y649/SUM($Y$9:$Y$1009),"")</f>
        <v/>
      </c>
      <c r="O649" s="76" t="str">
        <f>IF(Cadastro!D649="","",Cadastro!D649)</f>
        <v/>
      </c>
      <c r="P649" s="76" t="str">
        <f>IF(Cadastro!C649="","",Cadastro!C649)</f>
        <v/>
      </c>
      <c r="Q649" s="93" t="str">
        <f t="shared" si="157"/>
        <v/>
      </c>
      <c r="R649" s="94" t="str">
        <f>IF(Cadastro!H649="","",Cadastro!H649)</f>
        <v/>
      </c>
      <c r="S649" s="95" t="str">
        <f t="shared" si="158"/>
        <v/>
      </c>
      <c r="T649" s="96" t="str">
        <f t="shared" si="159"/>
        <v/>
      </c>
      <c r="U649" s="96" t="str">
        <f>IFERROR(IF(P649="","",SUMIF(Movimento!$D$9:$D$7010,Saldo!P649,Movimento!$I$9:$I$7010)+W649)/(V649+X649),"")</f>
        <v/>
      </c>
      <c r="V649" s="94" t="str">
        <f>IFERROR(IF(Cadastro!E649="","",Cadastro!E649),"")</f>
        <v/>
      </c>
      <c r="W649" s="97" t="str">
        <f>IFERROR(IF(Cadastro!I649="","",Cadastro!I649),"")</f>
        <v/>
      </c>
      <c r="X649" s="94" t="str">
        <f>IF(P649="","",SUMIF(Movimento!$D$9:$D$7010,Saldo!P649,Movimento!$G$9:$G$7010))</f>
        <v/>
      </c>
      <c r="Y649" s="94" t="str">
        <f>IF(P649="","",SUMIF(MovSaida!$D$9:$D$7010,Saldo!P649,MovSaida!$F$9:$F$7010))</f>
        <v/>
      </c>
      <c r="Z649" s="94" t="str">
        <f>IFERROR(IF(P649="","",SUMIFS(InvAjust!$G$9:$G$6009,InvAjust!$E$9:$E$6009,Saldo!P649,InvAjust!$C$9:$C$6009,"Add")-SUMIFS(InvAjust!$G$9:$G$6009,InvAjust!$E$9:$E$6009,Saldo!P649,InvAjust!$C$9:$C$6009,"Remove")),"")</f>
        <v/>
      </c>
      <c r="AA649" s="98" t="str">
        <f t="shared" si="160"/>
        <v/>
      </c>
    </row>
    <row r="650" spans="1:27" ht="18.95" customHeight="1" x14ac:dyDescent="0.25">
      <c r="A650" s="82"/>
      <c r="C650" s="89" t="str">
        <f t="shared" ref="C650:C713" si="165">IFERROR("q"&amp;_xlfn.RANK.EQ(G650,$G$9:$G$1009,0),"")</f>
        <v/>
      </c>
      <c r="D650" s="89" t="str">
        <f t="shared" ref="D650:D713" si="166">IFERROR("v"&amp;_xlfn.RANK.EQ(H650,$H$9:$H$1009,0),"")</f>
        <v/>
      </c>
      <c r="E650" s="89" t="str">
        <f t="shared" ref="E650:E713" si="167">IFERROR("e"&amp;_xlfn.RANK.EQ(I650,$I$9:$I$1009,0),"")</f>
        <v/>
      </c>
      <c r="F650" s="89" t="str">
        <f t="shared" ref="F650:F713" si="168">IFERROR("s"&amp;_xlfn.RANK.EQ(J650,$J$9:$J$1009,0),"")</f>
        <v/>
      </c>
      <c r="G650" s="90" t="str">
        <f t="shared" ref="G650:G713" si="169">IF(O650="","",Q650+ROW(Q650)/10)</f>
        <v/>
      </c>
      <c r="H650" s="91" t="str">
        <f t="shared" ref="H650:H713" si="170">IF(O650="","",T650+ROW(T650)/10)</f>
        <v/>
      </c>
      <c r="I650" s="91" t="str">
        <f t="shared" ref="I650:I713" si="171">IF(O650="","",X650+ROW(X650)/10)</f>
        <v/>
      </c>
      <c r="J650" s="91" t="str">
        <f t="shared" ref="J650:J713" si="172">IF(O650="","",Y650+ROW(Y650)/10)</f>
        <v/>
      </c>
      <c r="K650" s="92" t="str">
        <f t="shared" si="161"/>
        <v/>
      </c>
      <c r="L650" s="92" t="str">
        <f t="shared" si="162"/>
        <v/>
      </c>
      <c r="M650" s="92" t="str">
        <f t="shared" si="163"/>
        <v/>
      </c>
      <c r="N650" s="92" t="str">
        <f t="shared" si="164"/>
        <v/>
      </c>
      <c r="O650" s="76" t="str">
        <f>IF(Cadastro!D650="","",Cadastro!D650)</f>
        <v/>
      </c>
      <c r="P650" s="76" t="str">
        <f>IF(Cadastro!C650="","",Cadastro!C650)</f>
        <v/>
      </c>
      <c r="Q650" s="93" t="str">
        <f t="shared" ref="Q650:Q713" si="173">IFERROR(V650+X650-Y650+Z650,"")</f>
        <v/>
      </c>
      <c r="R650" s="94" t="str">
        <f>IF(Cadastro!H650="","",Cadastro!H650)</f>
        <v/>
      </c>
      <c r="S650" s="95" t="str">
        <f t="shared" ref="S650:S713" si="174">IFERROR(IF(Q650&gt;=R650,(Q650/R650)-1,(R650-Q650)/R650*-1),"")</f>
        <v/>
      </c>
      <c r="T650" s="96" t="str">
        <f t="shared" ref="T650:T713" si="175">IFERROR(IF(P650="","",Q650*U650),"")</f>
        <v/>
      </c>
      <c r="U650" s="96" t="str">
        <f>IFERROR(IF(P650="","",SUMIF(Movimento!$D$9:$D$7010,Saldo!P650,Movimento!$I$9:$I$7010)+W650)/(V650+X650),"")</f>
        <v/>
      </c>
      <c r="V650" s="94" t="str">
        <f>IFERROR(IF(Cadastro!E650="","",Cadastro!E650),"")</f>
        <v/>
      </c>
      <c r="W650" s="97" t="str">
        <f>IFERROR(IF(Cadastro!I650="","",Cadastro!I650),"")</f>
        <v/>
      </c>
      <c r="X650" s="94" t="str">
        <f>IF(P650="","",SUMIF(Movimento!$D$9:$D$7010,Saldo!P650,Movimento!$G$9:$G$7010))</f>
        <v/>
      </c>
      <c r="Y650" s="94" t="str">
        <f>IF(P650="","",SUMIF(MovSaida!$D$9:$D$7010,Saldo!P650,MovSaida!$F$9:$F$7010))</f>
        <v/>
      </c>
      <c r="Z650" s="94" t="str">
        <f>IFERROR(IF(P650="","",SUMIFS(InvAjust!$G$9:$G$6009,InvAjust!$E$9:$E$6009,Saldo!P650,InvAjust!$C$9:$C$6009,"Add")-SUMIFS(InvAjust!$G$9:$G$6009,InvAjust!$E$9:$E$6009,Saldo!P650,InvAjust!$C$9:$C$6009,"Remove")),"")</f>
        <v/>
      </c>
      <c r="AA650" s="98" t="str">
        <f t="shared" ref="AA650:AA713" si="176">IFERROR(ABS(Z650)*U650,"")</f>
        <v/>
      </c>
    </row>
    <row r="651" spans="1:27" ht="18.95" customHeight="1" x14ac:dyDescent="0.25">
      <c r="A651" s="82"/>
      <c r="C651" s="89" t="str">
        <f t="shared" si="165"/>
        <v/>
      </c>
      <c r="D651" s="89" t="str">
        <f t="shared" si="166"/>
        <v/>
      </c>
      <c r="E651" s="89" t="str">
        <f t="shared" si="167"/>
        <v/>
      </c>
      <c r="F651" s="89" t="str">
        <f t="shared" si="168"/>
        <v/>
      </c>
      <c r="G651" s="90" t="str">
        <f t="shared" si="169"/>
        <v/>
      </c>
      <c r="H651" s="91" t="str">
        <f t="shared" si="170"/>
        <v/>
      </c>
      <c r="I651" s="91" t="str">
        <f t="shared" si="171"/>
        <v/>
      </c>
      <c r="J651" s="91" t="str">
        <f t="shared" si="172"/>
        <v/>
      </c>
      <c r="K651" s="92" t="str">
        <f t="shared" si="161"/>
        <v/>
      </c>
      <c r="L651" s="92" t="str">
        <f t="shared" si="162"/>
        <v/>
      </c>
      <c r="M651" s="92" t="str">
        <f t="shared" si="163"/>
        <v/>
      </c>
      <c r="N651" s="92" t="str">
        <f t="shared" si="164"/>
        <v/>
      </c>
      <c r="O651" s="76" t="str">
        <f>IF(Cadastro!D651="","",Cadastro!D651)</f>
        <v/>
      </c>
      <c r="P651" s="76" t="str">
        <f>IF(Cadastro!C651="","",Cadastro!C651)</f>
        <v/>
      </c>
      <c r="Q651" s="93" t="str">
        <f t="shared" si="173"/>
        <v/>
      </c>
      <c r="R651" s="94" t="str">
        <f>IF(Cadastro!H651="","",Cadastro!H651)</f>
        <v/>
      </c>
      <c r="S651" s="95" t="str">
        <f t="shared" si="174"/>
        <v/>
      </c>
      <c r="T651" s="96" t="str">
        <f t="shared" si="175"/>
        <v/>
      </c>
      <c r="U651" s="96" t="str">
        <f>IFERROR(IF(P651="","",SUMIF(Movimento!$D$9:$D$7010,Saldo!P651,Movimento!$I$9:$I$7010)+W651)/(V651+X651),"")</f>
        <v/>
      </c>
      <c r="V651" s="94" t="str">
        <f>IFERROR(IF(Cadastro!E651="","",Cadastro!E651),"")</f>
        <v/>
      </c>
      <c r="W651" s="97" t="str">
        <f>IFERROR(IF(Cadastro!I651="","",Cadastro!I651),"")</f>
        <v/>
      </c>
      <c r="X651" s="94" t="str">
        <f>IF(P651="","",SUMIF(Movimento!$D$9:$D$7010,Saldo!P651,Movimento!$G$9:$G$7010))</f>
        <v/>
      </c>
      <c r="Y651" s="94" t="str">
        <f>IF(P651="","",SUMIF(MovSaida!$D$9:$D$7010,Saldo!P651,MovSaida!$F$9:$F$7010))</f>
        <v/>
      </c>
      <c r="Z651" s="94" t="str">
        <f>IFERROR(IF(P651="","",SUMIFS(InvAjust!$G$9:$G$6009,InvAjust!$E$9:$E$6009,Saldo!P651,InvAjust!$C$9:$C$6009,"Add")-SUMIFS(InvAjust!$G$9:$G$6009,InvAjust!$E$9:$E$6009,Saldo!P651,InvAjust!$C$9:$C$6009,"Remove")),"")</f>
        <v/>
      </c>
      <c r="AA651" s="98" t="str">
        <f t="shared" si="176"/>
        <v/>
      </c>
    </row>
    <row r="652" spans="1:27" ht="18.95" customHeight="1" x14ac:dyDescent="0.25">
      <c r="A652" s="82"/>
      <c r="C652" s="89" t="str">
        <f t="shared" si="165"/>
        <v/>
      </c>
      <c r="D652" s="89" t="str">
        <f t="shared" si="166"/>
        <v/>
      </c>
      <c r="E652" s="89" t="str">
        <f t="shared" si="167"/>
        <v/>
      </c>
      <c r="F652" s="89" t="str">
        <f t="shared" si="168"/>
        <v/>
      </c>
      <c r="G652" s="90" t="str">
        <f t="shared" si="169"/>
        <v/>
      </c>
      <c r="H652" s="91" t="str">
        <f t="shared" si="170"/>
        <v/>
      </c>
      <c r="I652" s="91" t="str">
        <f t="shared" si="171"/>
        <v/>
      </c>
      <c r="J652" s="91" t="str">
        <f t="shared" si="172"/>
        <v/>
      </c>
      <c r="K652" s="92" t="str">
        <f t="shared" si="161"/>
        <v/>
      </c>
      <c r="L652" s="92" t="str">
        <f t="shared" si="162"/>
        <v/>
      </c>
      <c r="M652" s="92" t="str">
        <f t="shared" si="163"/>
        <v/>
      </c>
      <c r="N652" s="92" t="str">
        <f t="shared" si="164"/>
        <v/>
      </c>
      <c r="O652" s="76" t="str">
        <f>IF(Cadastro!D652="","",Cadastro!D652)</f>
        <v/>
      </c>
      <c r="P652" s="76" t="str">
        <f>IF(Cadastro!C652="","",Cadastro!C652)</f>
        <v/>
      </c>
      <c r="Q652" s="93" t="str">
        <f t="shared" si="173"/>
        <v/>
      </c>
      <c r="R652" s="94" t="str">
        <f>IF(Cadastro!H652="","",Cadastro!H652)</f>
        <v/>
      </c>
      <c r="S652" s="95" t="str">
        <f t="shared" si="174"/>
        <v/>
      </c>
      <c r="T652" s="96" t="str">
        <f t="shared" si="175"/>
        <v/>
      </c>
      <c r="U652" s="96" t="str">
        <f>IFERROR(IF(P652="","",SUMIF(Movimento!$D$9:$D$7010,Saldo!P652,Movimento!$I$9:$I$7010)+W652)/(V652+X652),"")</f>
        <v/>
      </c>
      <c r="V652" s="94" t="str">
        <f>IFERROR(IF(Cadastro!E652="","",Cadastro!E652),"")</f>
        <v/>
      </c>
      <c r="W652" s="97" t="str">
        <f>IFERROR(IF(Cadastro!I652="","",Cadastro!I652),"")</f>
        <v/>
      </c>
      <c r="X652" s="94" t="str">
        <f>IF(P652="","",SUMIF(Movimento!$D$9:$D$7010,Saldo!P652,Movimento!$G$9:$G$7010))</f>
        <v/>
      </c>
      <c r="Y652" s="94" t="str">
        <f>IF(P652="","",SUMIF(MovSaida!$D$9:$D$7010,Saldo!P652,MovSaida!$F$9:$F$7010))</f>
        <v/>
      </c>
      <c r="Z652" s="94" t="str">
        <f>IFERROR(IF(P652="","",SUMIFS(InvAjust!$G$9:$G$6009,InvAjust!$E$9:$E$6009,Saldo!P652,InvAjust!$C$9:$C$6009,"Add")-SUMIFS(InvAjust!$G$9:$G$6009,InvAjust!$E$9:$E$6009,Saldo!P652,InvAjust!$C$9:$C$6009,"Remove")),"")</f>
        <v/>
      </c>
      <c r="AA652" s="98" t="str">
        <f t="shared" si="176"/>
        <v/>
      </c>
    </row>
    <row r="653" spans="1:27" ht="18.95" customHeight="1" x14ac:dyDescent="0.25">
      <c r="A653" s="82"/>
      <c r="C653" s="89" t="str">
        <f t="shared" si="165"/>
        <v/>
      </c>
      <c r="D653" s="89" t="str">
        <f t="shared" si="166"/>
        <v/>
      </c>
      <c r="E653" s="89" t="str">
        <f t="shared" si="167"/>
        <v/>
      </c>
      <c r="F653" s="89" t="str">
        <f t="shared" si="168"/>
        <v/>
      </c>
      <c r="G653" s="90" t="str">
        <f t="shared" si="169"/>
        <v/>
      </c>
      <c r="H653" s="91" t="str">
        <f t="shared" si="170"/>
        <v/>
      </c>
      <c r="I653" s="91" t="str">
        <f t="shared" si="171"/>
        <v/>
      </c>
      <c r="J653" s="91" t="str">
        <f t="shared" si="172"/>
        <v/>
      </c>
      <c r="K653" s="92" t="str">
        <f t="shared" si="161"/>
        <v/>
      </c>
      <c r="L653" s="92" t="str">
        <f t="shared" si="162"/>
        <v/>
      </c>
      <c r="M653" s="92" t="str">
        <f t="shared" si="163"/>
        <v/>
      </c>
      <c r="N653" s="92" t="str">
        <f t="shared" si="164"/>
        <v/>
      </c>
      <c r="O653" s="76" t="str">
        <f>IF(Cadastro!D653="","",Cadastro!D653)</f>
        <v/>
      </c>
      <c r="P653" s="76" t="str">
        <f>IF(Cadastro!C653="","",Cadastro!C653)</f>
        <v/>
      </c>
      <c r="Q653" s="93" t="str">
        <f t="shared" si="173"/>
        <v/>
      </c>
      <c r="R653" s="94" t="str">
        <f>IF(Cadastro!H653="","",Cadastro!H653)</f>
        <v/>
      </c>
      <c r="S653" s="95" t="str">
        <f t="shared" si="174"/>
        <v/>
      </c>
      <c r="T653" s="96" t="str">
        <f t="shared" si="175"/>
        <v/>
      </c>
      <c r="U653" s="96" t="str">
        <f>IFERROR(IF(P653="","",SUMIF(Movimento!$D$9:$D$7010,Saldo!P653,Movimento!$I$9:$I$7010)+W653)/(V653+X653),"")</f>
        <v/>
      </c>
      <c r="V653" s="94" t="str">
        <f>IFERROR(IF(Cadastro!E653="","",Cadastro!E653),"")</f>
        <v/>
      </c>
      <c r="W653" s="97" t="str">
        <f>IFERROR(IF(Cadastro!I653="","",Cadastro!I653),"")</f>
        <v/>
      </c>
      <c r="X653" s="94" t="str">
        <f>IF(P653="","",SUMIF(Movimento!$D$9:$D$7010,Saldo!P653,Movimento!$G$9:$G$7010))</f>
        <v/>
      </c>
      <c r="Y653" s="94" t="str">
        <f>IF(P653="","",SUMIF(MovSaida!$D$9:$D$7010,Saldo!P653,MovSaida!$F$9:$F$7010))</f>
        <v/>
      </c>
      <c r="Z653" s="94" t="str">
        <f>IFERROR(IF(P653="","",SUMIFS(InvAjust!$G$9:$G$6009,InvAjust!$E$9:$E$6009,Saldo!P653,InvAjust!$C$9:$C$6009,"Add")-SUMIFS(InvAjust!$G$9:$G$6009,InvAjust!$E$9:$E$6009,Saldo!P653,InvAjust!$C$9:$C$6009,"Remove")),"")</f>
        <v/>
      </c>
      <c r="AA653" s="98" t="str">
        <f t="shared" si="176"/>
        <v/>
      </c>
    </row>
    <row r="654" spans="1:27" ht="18.95" customHeight="1" x14ac:dyDescent="0.25">
      <c r="A654" s="82"/>
      <c r="C654" s="89" t="str">
        <f t="shared" si="165"/>
        <v/>
      </c>
      <c r="D654" s="89" t="str">
        <f t="shared" si="166"/>
        <v/>
      </c>
      <c r="E654" s="89" t="str">
        <f t="shared" si="167"/>
        <v/>
      </c>
      <c r="F654" s="89" t="str">
        <f t="shared" si="168"/>
        <v/>
      </c>
      <c r="G654" s="90" t="str">
        <f t="shared" si="169"/>
        <v/>
      </c>
      <c r="H654" s="91" t="str">
        <f t="shared" si="170"/>
        <v/>
      </c>
      <c r="I654" s="91" t="str">
        <f t="shared" si="171"/>
        <v/>
      </c>
      <c r="J654" s="91" t="str">
        <f t="shared" si="172"/>
        <v/>
      </c>
      <c r="K654" s="92" t="str">
        <f t="shared" si="161"/>
        <v/>
      </c>
      <c r="L654" s="92" t="str">
        <f t="shared" si="162"/>
        <v/>
      </c>
      <c r="M654" s="92" t="str">
        <f t="shared" si="163"/>
        <v/>
      </c>
      <c r="N654" s="92" t="str">
        <f t="shared" si="164"/>
        <v/>
      </c>
      <c r="O654" s="76" t="str">
        <f>IF(Cadastro!D654="","",Cadastro!D654)</f>
        <v/>
      </c>
      <c r="P654" s="76" t="str">
        <f>IF(Cadastro!C654="","",Cadastro!C654)</f>
        <v/>
      </c>
      <c r="Q654" s="93" t="str">
        <f t="shared" si="173"/>
        <v/>
      </c>
      <c r="R654" s="94" t="str">
        <f>IF(Cadastro!H654="","",Cadastro!H654)</f>
        <v/>
      </c>
      <c r="S654" s="95" t="str">
        <f t="shared" si="174"/>
        <v/>
      </c>
      <c r="T654" s="96" t="str">
        <f t="shared" si="175"/>
        <v/>
      </c>
      <c r="U654" s="96" t="str">
        <f>IFERROR(IF(P654="","",SUMIF(Movimento!$D$9:$D$7010,Saldo!P654,Movimento!$I$9:$I$7010)+W654)/(V654+X654),"")</f>
        <v/>
      </c>
      <c r="V654" s="94" t="str">
        <f>IFERROR(IF(Cadastro!E654="","",Cadastro!E654),"")</f>
        <v/>
      </c>
      <c r="W654" s="97" t="str">
        <f>IFERROR(IF(Cadastro!I654="","",Cadastro!I654),"")</f>
        <v/>
      </c>
      <c r="X654" s="94" t="str">
        <f>IF(P654="","",SUMIF(Movimento!$D$9:$D$7010,Saldo!P654,Movimento!$G$9:$G$7010))</f>
        <v/>
      </c>
      <c r="Y654" s="94" t="str">
        <f>IF(P654="","",SUMIF(MovSaida!$D$9:$D$7010,Saldo!P654,MovSaida!$F$9:$F$7010))</f>
        <v/>
      </c>
      <c r="Z654" s="94" t="str">
        <f>IFERROR(IF(P654="","",SUMIFS(InvAjust!$G$9:$G$6009,InvAjust!$E$9:$E$6009,Saldo!P654,InvAjust!$C$9:$C$6009,"Add")-SUMIFS(InvAjust!$G$9:$G$6009,InvAjust!$E$9:$E$6009,Saldo!P654,InvAjust!$C$9:$C$6009,"Remove")),"")</f>
        <v/>
      </c>
      <c r="AA654" s="98" t="str">
        <f t="shared" si="176"/>
        <v/>
      </c>
    </row>
    <row r="655" spans="1:27" ht="18.95" customHeight="1" x14ac:dyDescent="0.25">
      <c r="A655" s="82"/>
      <c r="C655" s="89" t="str">
        <f t="shared" si="165"/>
        <v/>
      </c>
      <c r="D655" s="89" t="str">
        <f t="shared" si="166"/>
        <v/>
      </c>
      <c r="E655" s="89" t="str">
        <f t="shared" si="167"/>
        <v/>
      </c>
      <c r="F655" s="89" t="str">
        <f t="shared" si="168"/>
        <v/>
      </c>
      <c r="G655" s="90" t="str">
        <f t="shared" si="169"/>
        <v/>
      </c>
      <c r="H655" s="91" t="str">
        <f t="shared" si="170"/>
        <v/>
      </c>
      <c r="I655" s="91" t="str">
        <f t="shared" si="171"/>
        <v/>
      </c>
      <c r="J655" s="91" t="str">
        <f t="shared" si="172"/>
        <v/>
      </c>
      <c r="K655" s="92" t="str">
        <f t="shared" si="161"/>
        <v/>
      </c>
      <c r="L655" s="92" t="str">
        <f t="shared" si="162"/>
        <v/>
      </c>
      <c r="M655" s="92" t="str">
        <f t="shared" si="163"/>
        <v/>
      </c>
      <c r="N655" s="92" t="str">
        <f t="shared" si="164"/>
        <v/>
      </c>
      <c r="O655" s="76" t="str">
        <f>IF(Cadastro!D655="","",Cadastro!D655)</f>
        <v/>
      </c>
      <c r="P655" s="76" t="str">
        <f>IF(Cadastro!C655="","",Cadastro!C655)</f>
        <v/>
      </c>
      <c r="Q655" s="93" t="str">
        <f t="shared" si="173"/>
        <v/>
      </c>
      <c r="R655" s="94" t="str">
        <f>IF(Cadastro!H655="","",Cadastro!H655)</f>
        <v/>
      </c>
      <c r="S655" s="95" t="str">
        <f t="shared" si="174"/>
        <v/>
      </c>
      <c r="T655" s="96" t="str">
        <f t="shared" si="175"/>
        <v/>
      </c>
      <c r="U655" s="96" t="str">
        <f>IFERROR(IF(P655="","",SUMIF(Movimento!$D$9:$D$7010,Saldo!P655,Movimento!$I$9:$I$7010)+W655)/(V655+X655),"")</f>
        <v/>
      </c>
      <c r="V655" s="94" t="str">
        <f>IFERROR(IF(Cadastro!E655="","",Cadastro!E655),"")</f>
        <v/>
      </c>
      <c r="W655" s="97" t="str">
        <f>IFERROR(IF(Cadastro!I655="","",Cadastro!I655),"")</f>
        <v/>
      </c>
      <c r="X655" s="94" t="str">
        <f>IF(P655="","",SUMIF(Movimento!$D$9:$D$7010,Saldo!P655,Movimento!$G$9:$G$7010))</f>
        <v/>
      </c>
      <c r="Y655" s="94" t="str">
        <f>IF(P655="","",SUMIF(MovSaida!$D$9:$D$7010,Saldo!P655,MovSaida!$F$9:$F$7010))</f>
        <v/>
      </c>
      <c r="Z655" s="94" t="str">
        <f>IFERROR(IF(P655="","",SUMIFS(InvAjust!$G$9:$G$6009,InvAjust!$E$9:$E$6009,Saldo!P655,InvAjust!$C$9:$C$6009,"Add")-SUMIFS(InvAjust!$G$9:$G$6009,InvAjust!$E$9:$E$6009,Saldo!P655,InvAjust!$C$9:$C$6009,"Remove")),"")</f>
        <v/>
      </c>
      <c r="AA655" s="98" t="str">
        <f t="shared" si="176"/>
        <v/>
      </c>
    </row>
    <row r="656" spans="1:27" ht="18.95" customHeight="1" x14ac:dyDescent="0.25">
      <c r="A656" s="82"/>
      <c r="C656" s="89" t="str">
        <f t="shared" si="165"/>
        <v/>
      </c>
      <c r="D656" s="89" t="str">
        <f t="shared" si="166"/>
        <v/>
      </c>
      <c r="E656" s="89" t="str">
        <f t="shared" si="167"/>
        <v/>
      </c>
      <c r="F656" s="89" t="str">
        <f t="shared" si="168"/>
        <v/>
      </c>
      <c r="G656" s="90" t="str">
        <f t="shared" si="169"/>
        <v/>
      </c>
      <c r="H656" s="91" t="str">
        <f t="shared" si="170"/>
        <v/>
      </c>
      <c r="I656" s="91" t="str">
        <f t="shared" si="171"/>
        <v/>
      </c>
      <c r="J656" s="91" t="str">
        <f t="shared" si="172"/>
        <v/>
      </c>
      <c r="K656" s="92" t="str">
        <f t="shared" si="161"/>
        <v/>
      </c>
      <c r="L656" s="92" t="str">
        <f t="shared" si="162"/>
        <v/>
      </c>
      <c r="M656" s="92" t="str">
        <f t="shared" si="163"/>
        <v/>
      </c>
      <c r="N656" s="92" t="str">
        <f t="shared" si="164"/>
        <v/>
      </c>
      <c r="O656" s="76" t="str">
        <f>IF(Cadastro!D656="","",Cadastro!D656)</f>
        <v/>
      </c>
      <c r="P656" s="76" t="str">
        <f>IF(Cadastro!C656="","",Cadastro!C656)</f>
        <v/>
      </c>
      <c r="Q656" s="93" t="str">
        <f t="shared" si="173"/>
        <v/>
      </c>
      <c r="R656" s="94" t="str">
        <f>IF(Cadastro!H656="","",Cadastro!H656)</f>
        <v/>
      </c>
      <c r="S656" s="95" t="str">
        <f t="shared" si="174"/>
        <v/>
      </c>
      <c r="T656" s="96" t="str">
        <f t="shared" si="175"/>
        <v/>
      </c>
      <c r="U656" s="96" t="str">
        <f>IFERROR(IF(P656="","",SUMIF(Movimento!$D$9:$D$7010,Saldo!P656,Movimento!$I$9:$I$7010)+W656)/(V656+X656),"")</f>
        <v/>
      </c>
      <c r="V656" s="94" t="str">
        <f>IFERROR(IF(Cadastro!E656="","",Cadastro!E656),"")</f>
        <v/>
      </c>
      <c r="W656" s="97" t="str">
        <f>IFERROR(IF(Cadastro!I656="","",Cadastro!I656),"")</f>
        <v/>
      </c>
      <c r="X656" s="94" t="str">
        <f>IF(P656="","",SUMIF(Movimento!$D$9:$D$7010,Saldo!P656,Movimento!$G$9:$G$7010))</f>
        <v/>
      </c>
      <c r="Y656" s="94" t="str">
        <f>IF(P656="","",SUMIF(MovSaida!$D$9:$D$7010,Saldo!P656,MovSaida!$F$9:$F$7010))</f>
        <v/>
      </c>
      <c r="Z656" s="94" t="str">
        <f>IFERROR(IF(P656="","",SUMIFS(InvAjust!$G$9:$G$6009,InvAjust!$E$9:$E$6009,Saldo!P656,InvAjust!$C$9:$C$6009,"Add")-SUMIFS(InvAjust!$G$9:$G$6009,InvAjust!$E$9:$E$6009,Saldo!P656,InvAjust!$C$9:$C$6009,"Remove")),"")</f>
        <v/>
      </c>
      <c r="AA656" s="98" t="str">
        <f t="shared" si="176"/>
        <v/>
      </c>
    </row>
    <row r="657" spans="1:27" ht="18.95" customHeight="1" x14ac:dyDescent="0.25">
      <c r="A657" s="82"/>
      <c r="C657" s="89" t="str">
        <f t="shared" si="165"/>
        <v/>
      </c>
      <c r="D657" s="89" t="str">
        <f t="shared" si="166"/>
        <v/>
      </c>
      <c r="E657" s="89" t="str">
        <f t="shared" si="167"/>
        <v/>
      </c>
      <c r="F657" s="89" t="str">
        <f t="shared" si="168"/>
        <v/>
      </c>
      <c r="G657" s="90" t="str">
        <f t="shared" si="169"/>
        <v/>
      </c>
      <c r="H657" s="91" t="str">
        <f t="shared" si="170"/>
        <v/>
      </c>
      <c r="I657" s="91" t="str">
        <f t="shared" si="171"/>
        <v/>
      </c>
      <c r="J657" s="91" t="str">
        <f t="shared" si="172"/>
        <v/>
      </c>
      <c r="K657" s="92" t="str">
        <f t="shared" si="161"/>
        <v/>
      </c>
      <c r="L657" s="92" t="str">
        <f t="shared" si="162"/>
        <v/>
      </c>
      <c r="M657" s="92" t="str">
        <f t="shared" si="163"/>
        <v/>
      </c>
      <c r="N657" s="92" t="str">
        <f t="shared" si="164"/>
        <v/>
      </c>
      <c r="O657" s="76" t="str">
        <f>IF(Cadastro!D657="","",Cadastro!D657)</f>
        <v/>
      </c>
      <c r="P657" s="76" t="str">
        <f>IF(Cadastro!C657="","",Cadastro!C657)</f>
        <v/>
      </c>
      <c r="Q657" s="93" t="str">
        <f t="shared" si="173"/>
        <v/>
      </c>
      <c r="R657" s="94" t="str">
        <f>IF(Cadastro!H657="","",Cadastro!H657)</f>
        <v/>
      </c>
      <c r="S657" s="95" t="str">
        <f t="shared" si="174"/>
        <v/>
      </c>
      <c r="T657" s="96" t="str">
        <f t="shared" si="175"/>
        <v/>
      </c>
      <c r="U657" s="96" t="str">
        <f>IFERROR(IF(P657="","",SUMIF(Movimento!$D$9:$D$7010,Saldo!P657,Movimento!$I$9:$I$7010)+W657)/(V657+X657),"")</f>
        <v/>
      </c>
      <c r="V657" s="94" t="str">
        <f>IFERROR(IF(Cadastro!E657="","",Cadastro!E657),"")</f>
        <v/>
      </c>
      <c r="W657" s="97" t="str">
        <f>IFERROR(IF(Cadastro!I657="","",Cadastro!I657),"")</f>
        <v/>
      </c>
      <c r="X657" s="94" t="str">
        <f>IF(P657="","",SUMIF(Movimento!$D$9:$D$7010,Saldo!P657,Movimento!$G$9:$G$7010))</f>
        <v/>
      </c>
      <c r="Y657" s="94" t="str">
        <f>IF(P657="","",SUMIF(MovSaida!$D$9:$D$7010,Saldo!P657,MovSaida!$F$9:$F$7010))</f>
        <v/>
      </c>
      <c r="Z657" s="94" t="str">
        <f>IFERROR(IF(P657="","",SUMIFS(InvAjust!$G$9:$G$6009,InvAjust!$E$9:$E$6009,Saldo!P657,InvAjust!$C$9:$C$6009,"Add")-SUMIFS(InvAjust!$G$9:$G$6009,InvAjust!$E$9:$E$6009,Saldo!P657,InvAjust!$C$9:$C$6009,"Remove")),"")</f>
        <v/>
      </c>
      <c r="AA657" s="98" t="str">
        <f t="shared" si="176"/>
        <v/>
      </c>
    </row>
    <row r="658" spans="1:27" ht="18.95" customHeight="1" x14ac:dyDescent="0.25">
      <c r="A658" s="82"/>
      <c r="C658" s="89" t="str">
        <f t="shared" si="165"/>
        <v/>
      </c>
      <c r="D658" s="89" t="str">
        <f t="shared" si="166"/>
        <v/>
      </c>
      <c r="E658" s="89" t="str">
        <f t="shared" si="167"/>
        <v/>
      </c>
      <c r="F658" s="89" t="str">
        <f t="shared" si="168"/>
        <v/>
      </c>
      <c r="G658" s="90" t="str">
        <f t="shared" si="169"/>
        <v/>
      </c>
      <c r="H658" s="91" t="str">
        <f t="shared" si="170"/>
        <v/>
      </c>
      <c r="I658" s="91" t="str">
        <f t="shared" si="171"/>
        <v/>
      </c>
      <c r="J658" s="91" t="str">
        <f t="shared" si="172"/>
        <v/>
      </c>
      <c r="K658" s="92" t="str">
        <f t="shared" si="161"/>
        <v/>
      </c>
      <c r="L658" s="92" t="str">
        <f t="shared" si="162"/>
        <v/>
      </c>
      <c r="M658" s="92" t="str">
        <f t="shared" si="163"/>
        <v/>
      </c>
      <c r="N658" s="92" t="str">
        <f t="shared" si="164"/>
        <v/>
      </c>
      <c r="O658" s="76" t="str">
        <f>IF(Cadastro!D658="","",Cadastro!D658)</f>
        <v/>
      </c>
      <c r="P658" s="76" t="str">
        <f>IF(Cadastro!C658="","",Cadastro!C658)</f>
        <v/>
      </c>
      <c r="Q658" s="93" t="str">
        <f t="shared" si="173"/>
        <v/>
      </c>
      <c r="R658" s="94" t="str">
        <f>IF(Cadastro!H658="","",Cadastro!H658)</f>
        <v/>
      </c>
      <c r="S658" s="95" t="str">
        <f t="shared" si="174"/>
        <v/>
      </c>
      <c r="T658" s="96" t="str">
        <f t="shared" si="175"/>
        <v/>
      </c>
      <c r="U658" s="96" t="str">
        <f>IFERROR(IF(P658="","",SUMIF(Movimento!$D$9:$D$7010,Saldo!P658,Movimento!$I$9:$I$7010)+W658)/(V658+X658),"")</f>
        <v/>
      </c>
      <c r="V658" s="94" t="str">
        <f>IFERROR(IF(Cadastro!E658="","",Cadastro!E658),"")</f>
        <v/>
      </c>
      <c r="W658" s="97" t="str">
        <f>IFERROR(IF(Cadastro!I658="","",Cadastro!I658),"")</f>
        <v/>
      </c>
      <c r="X658" s="94" t="str">
        <f>IF(P658="","",SUMIF(Movimento!$D$9:$D$7010,Saldo!P658,Movimento!$G$9:$G$7010))</f>
        <v/>
      </c>
      <c r="Y658" s="94" t="str">
        <f>IF(P658="","",SUMIF(MovSaida!$D$9:$D$7010,Saldo!P658,MovSaida!$F$9:$F$7010))</f>
        <v/>
      </c>
      <c r="Z658" s="94" t="str">
        <f>IFERROR(IF(P658="","",SUMIFS(InvAjust!$G$9:$G$6009,InvAjust!$E$9:$E$6009,Saldo!P658,InvAjust!$C$9:$C$6009,"Add")-SUMIFS(InvAjust!$G$9:$G$6009,InvAjust!$E$9:$E$6009,Saldo!P658,InvAjust!$C$9:$C$6009,"Remove")),"")</f>
        <v/>
      </c>
      <c r="AA658" s="98" t="str">
        <f t="shared" si="176"/>
        <v/>
      </c>
    </row>
    <row r="659" spans="1:27" ht="18.95" customHeight="1" x14ac:dyDescent="0.25">
      <c r="A659" s="82"/>
      <c r="C659" s="89" t="str">
        <f t="shared" si="165"/>
        <v/>
      </c>
      <c r="D659" s="89" t="str">
        <f t="shared" si="166"/>
        <v/>
      </c>
      <c r="E659" s="89" t="str">
        <f t="shared" si="167"/>
        <v/>
      </c>
      <c r="F659" s="89" t="str">
        <f t="shared" si="168"/>
        <v/>
      </c>
      <c r="G659" s="90" t="str">
        <f t="shared" si="169"/>
        <v/>
      </c>
      <c r="H659" s="91" t="str">
        <f t="shared" si="170"/>
        <v/>
      </c>
      <c r="I659" s="91" t="str">
        <f t="shared" si="171"/>
        <v/>
      </c>
      <c r="J659" s="91" t="str">
        <f t="shared" si="172"/>
        <v/>
      </c>
      <c r="K659" s="92" t="str">
        <f t="shared" si="161"/>
        <v/>
      </c>
      <c r="L659" s="92" t="str">
        <f t="shared" si="162"/>
        <v/>
      </c>
      <c r="M659" s="92" t="str">
        <f t="shared" si="163"/>
        <v/>
      </c>
      <c r="N659" s="92" t="str">
        <f t="shared" si="164"/>
        <v/>
      </c>
      <c r="O659" s="76" t="str">
        <f>IF(Cadastro!D659="","",Cadastro!D659)</f>
        <v/>
      </c>
      <c r="P659" s="76" t="str">
        <f>IF(Cadastro!C659="","",Cadastro!C659)</f>
        <v/>
      </c>
      <c r="Q659" s="93" t="str">
        <f t="shared" si="173"/>
        <v/>
      </c>
      <c r="R659" s="94" t="str">
        <f>IF(Cadastro!H659="","",Cadastro!H659)</f>
        <v/>
      </c>
      <c r="S659" s="95" t="str">
        <f t="shared" si="174"/>
        <v/>
      </c>
      <c r="T659" s="96" t="str">
        <f t="shared" si="175"/>
        <v/>
      </c>
      <c r="U659" s="96" t="str">
        <f>IFERROR(IF(P659="","",SUMIF(Movimento!$D$9:$D$7010,Saldo!P659,Movimento!$I$9:$I$7010)+W659)/(V659+X659),"")</f>
        <v/>
      </c>
      <c r="V659" s="94" t="str">
        <f>IFERROR(IF(Cadastro!E659="","",Cadastro!E659),"")</f>
        <v/>
      </c>
      <c r="W659" s="97" t="str">
        <f>IFERROR(IF(Cadastro!I659="","",Cadastro!I659),"")</f>
        <v/>
      </c>
      <c r="X659" s="94" t="str">
        <f>IF(P659="","",SUMIF(Movimento!$D$9:$D$7010,Saldo!P659,Movimento!$G$9:$G$7010))</f>
        <v/>
      </c>
      <c r="Y659" s="94" t="str">
        <f>IF(P659="","",SUMIF(MovSaida!$D$9:$D$7010,Saldo!P659,MovSaida!$F$9:$F$7010))</f>
        <v/>
      </c>
      <c r="Z659" s="94" t="str">
        <f>IFERROR(IF(P659="","",SUMIFS(InvAjust!$G$9:$G$6009,InvAjust!$E$9:$E$6009,Saldo!P659,InvAjust!$C$9:$C$6009,"Add")-SUMIFS(InvAjust!$G$9:$G$6009,InvAjust!$E$9:$E$6009,Saldo!P659,InvAjust!$C$9:$C$6009,"Remove")),"")</f>
        <v/>
      </c>
      <c r="AA659" s="98" t="str">
        <f t="shared" si="176"/>
        <v/>
      </c>
    </row>
    <row r="660" spans="1:27" ht="18.95" customHeight="1" x14ac:dyDescent="0.25">
      <c r="A660" s="82"/>
      <c r="C660" s="89" t="str">
        <f t="shared" si="165"/>
        <v/>
      </c>
      <c r="D660" s="89" t="str">
        <f t="shared" si="166"/>
        <v/>
      </c>
      <c r="E660" s="89" t="str">
        <f t="shared" si="167"/>
        <v/>
      </c>
      <c r="F660" s="89" t="str">
        <f t="shared" si="168"/>
        <v/>
      </c>
      <c r="G660" s="90" t="str">
        <f t="shared" si="169"/>
        <v/>
      </c>
      <c r="H660" s="91" t="str">
        <f t="shared" si="170"/>
        <v/>
      </c>
      <c r="I660" s="91" t="str">
        <f t="shared" si="171"/>
        <v/>
      </c>
      <c r="J660" s="91" t="str">
        <f t="shared" si="172"/>
        <v/>
      </c>
      <c r="K660" s="92" t="str">
        <f t="shared" si="161"/>
        <v/>
      </c>
      <c r="L660" s="92" t="str">
        <f t="shared" si="162"/>
        <v/>
      </c>
      <c r="M660" s="92" t="str">
        <f t="shared" si="163"/>
        <v/>
      </c>
      <c r="N660" s="92" t="str">
        <f t="shared" si="164"/>
        <v/>
      </c>
      <c r="O660" s="76" t="str">
        <f>IF(Cadastro!D660="","",Cadastro!D660)</f>
        <v/>
      </c>
      <c r="P660" s="76" t="str">
        <f>IF(Cadastro!C660="","",Cadastro!C660)</f>
        <v/>
      </c>
      <c r="Q660" s="93" t="str">
        <f t="shared" si="173"/>
        <v/>
      </c>
      <c r="R660" s="94" t="str">
        <f>IF(Cadastro!H660="","",Cadastro!H660)</f>
        <v/>
      </c>
      <c r="S660" s="95" t="str">
        <f t="shared" si="174"/>
        <v/>
      </c>
      <c r="T660" s="96" t="str">
        <f t="shared" si="175"/>
        <v/>
      </c>
      <c r="U660" s="96" t="str">
        <f>IFERROR(IF(P660="","",SUMIF(Movimento!$D$9:$D$7010,Saldo!P660,Movimento!$I$9:$I$7010)+W660)/(V660+X660),"")</f>
        <v/>
      </c>
      <c r="V660" s="94" t="str">
        <f>IFERROR(IF(Cadastro!E660="","",Cadastro!E660),"")</f>
        <v/>
      </c>
      <c r="W660" s="97" t="str">
        <f>IFERROR(IF(Cadastro!I660="","",Cadastro!I660),"")</f>
        <v/>
      </c>
      <c r="X660" s="94" t="str">
        <f>IF(P660="","",SUMIF(Movimento!$D$9:$D$7010,Saldo!P660,Movimento!$G$9:$G$7010))</f>
        <v/>
      </c>
      <c r="Y660" s="94" t="str">
        <f>IF(P660="","",SUMIF(MovSaida!$D$9:$D$7010,Saldo!P660,MovSaida!$F$9:$F$7010))</f>
        <v/>
      </c>
      <c r="Z660" s="94" t="str">
        <f>IFERROR(IF(P660="","",SUMIFS(InvAjust!$G$9:$G$6009,InvAjust!$E$9:$E$6009,Saldo!P660,InvAjust!$C$9:$C$6009,"Add")-SUMIFS(InvAjust!$G$9:$G$6009,InvAjust!$E$9:$E$6009,Saldo!P660,InvAjust!$C$9:$C$6009,"Remove")),"")</f>
        <v/>
      </c>
      <c r="AA660" s="98" t="str">
        <f t="shared" si="176"/>
        <v/>
      </c>
    </row>
    <row r="661" spans="1:27" ht="18.95" customHeight="1" x14ac:dyDescent="0.25">
      <c r="A661" s="82"/>
      <c r="C661" s="89" t="str">
        <f t="shared" si="165"/>
        <v/>
      </c>
      <c r="D661" s="89" t="str">
        <f t="shared" si="166"/>
        <v/>
      </c>
      <c r="E661" s="89" t="str">
        <f t="shared" si="167"/>
        <v/>
      </c>
      <c r="F661" s="89" t="str">
        <f t="shared" si="168"/>
        <v/>
      </c>
      <c r="G661" s="90" t="str">
        <f t="shared" si="169"/>
        <v/>
      </c>
      <c r="H661" s="91" t="str">
        <f t="shared" si="170"/>
        <v/>
      </c>
      <c r="I661" s="91" t="str">
        <f t="shared" si="171"/>
        <v/>
      </c>
      <c r="J661" s="91" t="str">
        <f t="shared" si="172"/>
        <v/>
      </c>
      <c r="K661" s="92" t="str">
        <f t="shared" si="161"/>
        <v/>
      </c>
      <c r="L661" s="92" t="str">
        <f t="shared" si="162"/>
        <v/>
      </c>
      <c r="M661" s="92" t="str">
        <f t="shared" si="163"/>
        <v/>
      </c>
      <c r="N661" s="92" t="str">
        <f t="shared" si="164"/>
        <v/>
      </c>
      <c r="O661" s="76" t="str">
        <f>IF(Cadastro!D661="","",Cadastro!D661)</f>
        <v/>
      </c>
      <c r="P661" s="76" t="str">
        <f>IF(Cadastro!C661="","",Cadastro!C661)</f>
        <v/>
      </c>
      <c r="Q661" s="93" t="str">
        <f t="shared" si="173"/>
        <v/>
      </c>
      <c r="R661" s="94" t="str">
        <f>IF(Cadastro!H661="","",Cadastro!H661)</f>
        <v/>
      </c>
      <c r="S661" s="95" t="str">
        <f t="shared" si="174"/>
        <v/>
      </c>
      <c r="T661" s="96" t="str">
        <f t="shared" si="175"/>
        <v/>
      </c>
      <c r="U661" s="96" t="str">
        <f>IFERROR(IF(P661="","",SUMIF(Movimento!$D$9:$D$7010,Saldo!P661,Movimento!$I$9:$I$7010)+W661)/(V661+X661),"")</f>
        <v/>
      </c>
      <c r="V661" s="94" t="str">
        <f>IFERROR(IF(Cadastro!E661="","",Cadastro!E661),"")</f>
        <v/>
      </c>
      <c r="W661" s="97" t="str">
        <f>IFERROR(IF(Cadastro!I661="","",Cadastro!I661),"")</f>
        <v/>
      </c>
      <c r="X661" s="94" t="str">
        <f>IF(P661="","",SUMIF(Movimento!$D$9:$D$7010,Saldo!P661,Movimento!$G$9:$G$7010))</f>
        <v/>
      </c>
      <c r="Y661" s="94" t="str">
        <f>IF(P661="","",SUMIF(MovSaida!$D$9:$D$7010,Saldo!P661,MovSaida!$F$9:$F$7010))</f>
        <v/>
      </c>
      <c r="Z661" s="94" t="str">
        <f>IFERROR(IF(P661="","",SUMIFS(InvAjust!$G$9:$G$6009,InvAjust!$E$9:$E$6009,Saldo!P661,InvAjust!$C$9:$C$6009,"Add")-SUMIFS(InvAjust!$G$9:$G$6009,InvAjust!$E$9:$E$6009,Saldo!P661,InvAjust!$C$9:$C$6009,"Remove")),"")</f>
        <v/>
      </c>
      <c r="AA661" s="98" t="str">
        <f t="shared" si="176"/>
        <v/>
      </c>
    </row>
    <row r="662" spans="1:27" ht="18.95" customHeight="1" x14ac:dyDescent="0.25">
      <c r="A662" s="82"/>
      <c r="C662" s="89" t="str">
        <f t="shared" si="165"/>
        <v/>
      </c>
      <c r="D662" s="89" t="str">
        <f t="shared" si="166"/>
        <v/>
      </c>
      <c r="E662" s="89" t="str">
        <f t="shared" si="167"/>
        <v/>
      </c>
      <c r="F662" s="89" t="str">
        <f t="shared" si="168"/>
        <v/>
      </c>
      <c r="G662" s="90" t="str">
        <f t="shared" si="169"/>
        <v/>
      </c>
      <c r="H662" s="91" t="str">
        <f t="shared" si="170"/>
        <v/>
      </c>
      <c r="I662" s="91" t="str">
        <f t="shared" si="171"/>
        <v/>
      </c>
      <c r="J662" s="91" t="str">
        <f t="shared" si="172"/>
        <v/>
      </c>
      <c r="K662" s="92" t="str">
        <f t="shared" si="161"/>
        <v/>
      </c>
      <c r="L662" s="92" t="str">
        <f t="shared" si="162"/>
        <v/>
      </c>
      <c r="M662" s="92" t="str">
        <f t="shared" si="163"/>
        <v/>
      </c>
      <c r="N662" s="92" t="str">
        <f t="shared" si="164"/>
        <v/>
      </c>
      <c r="O662" s="76" t="str">
        <f>IF(Cadastro!D662="","",Cadastro!D662)</f>
        <v/>
      </c>
      <c r="P662" s="76" t="str">
        <f>IF(Cadastro!C662="","",Cadastro!C662)</f>
        <v/>
      </c>
      <c r="Q662" s="93" t="str">
        <f t="shared" si="173"/>
        <v/>
      </c>
      <c r="R662" s="94" t="str">
        <f>IF(Cadastro!H662="","",Cadastro!H662)</f>
        <v/>
      </c>
      <c r="S662" s="95" t="str">
        <f t="shared" si="174"/>
        <v/>
      </c>
      <c r="T662" s="96" t="str">
        <f t="shared" si="175"/>
        <v/>
      </c>
      <c r="U662" s="96" t="str">
        <f>IFERROR(IF(P662="","",SUMIF(Movimento!$D$9:$D$7010,Saldo!P662,Movimento!$I$9:$I$7010)+W662)/(V662+X662),"")</f>
        <v/>
      </c>
      <c r="V662" s="94" t="str">
        <f>IFERROR(IF(Cadastro!E662="","",Cadastro!E662),"")</f>
        <v/>
      </c>
      <c r="W662" s="97" t="str">
        <f>IFERROR(IF(Cadastro!I662="","",Cadastro!I662),"")</f>
        <v/>
      </c>
      <c r="X662" s="94" t="str">
        <f>IF(P662="","",SUMIF(Movimento!$D$9:$D$7010,Saldo!P662,Movimento!$G$9:$G$7010))</f>
        <v/>
      </c>
      <c r="Y662" s="94" t="str">
        <f>IF(P662="","",SUMIF(MovSaida!$D$9:$D$7010,Saldo!P662,MovSaida!$F$9:$F$7010))</f>
        <v/>
      </c>
      <c r="Z662" s="94" t="str">
        <f>IFERROR(IF(P662="","",SUMIFS(InvAjust!$G$9:$G$6009,InvAjust!$E$9:$E$6009,Saldo!P662,InvAjust!$C$9:$C$6009,"Add")-SUMIFS(InvAjust!$G$9:$G$6009,InvAjust!$E$9:$E$6009,Saldo!P662,InvAjust!$C$9:$C$6009,"Remove")),"")</f>
        <v/>
      </c>
      <c r="AA662" s="98" t="str">
        <f t="shared" si="176"/>
        <v/>
      </c>
    </row>
    <row r="663" spans="1:27" ht="18.95" customHeight="1" x14ac:dyDescent="0.25">
      <c r="A663" s="82"/>
      <c r="C663" s="89" t="str">
        <f t="shared" si="165"/>
        <v/>
      </c>
      <c r="D663" s="89" t="str">
        <f t="shared" si="166"/>
        <v/>
      </c>
      <c r="E663" s="89" t="str">
        <f t="shared" si="167"/>
        <v/>
      </c>
      <c r="F663" s="89" t="str">
        <f t="shared" si="168"/>
        <v/>
      </c>
      <c r="G663" s="90" t="str">
        <f t="shared" si="169"/>
        <v/>
      </c>
      <c r="H663" s="91" t="str">
        <f t="shared" si="170"/>
        <v/>
      </c>
      <c r="I663" s="91" t="str">
        <f t="shared" si="171"/>
        <v/>
      </c>
      <c r="J663" s="91" t="str">
        <f t="shared" si="172"/>
        <v/>
      </c>
      <c r="K663" s="92" t="str">
        <f t="shared" si="161"/>
        <v/>
      </c>
      <c r="L663" s="92" t="str">
        <f t="shared" si="162"/>
        <v/>
      </c>
      <c r="M663" s="92" t="str">
        <f t="shared" si="163"/>
        <v/>
      </c>
      <c r="N663" s="92" t="str">
        <f t="shared" si="164"/>
        <v/>
      </c>
      <c r="O663" s="76" t="str">
        <f>IF(Cadastro!D663="","",Cadastro!D663)</f>
        <v/>
      </c>
      <c r="P663" s="76" t="str">
        <f>IF(Cadastro!C663="","",Cadastro!C663)</f>
        <v/>
      </c>
      <c r="Q663" s="93" t="str">
        <f t="shared" si="173"/>
        <v/>
      </c>
      <c r="R663" s="94" t="str">
        <f>IF(Cadastro!H663="","",Cadastro!H663)</f>
        <v/>
      </c>
      <c r="S663" s="95" t="str">
        <f t="shared" si="174"/>
        <v/>
      </c>
      <c r="T663" s="96" t="str">
        <f t="shared" si="175"/>
        <v/>
      </c>
      <c r="U663" s="96" t="str">
        <f>IFERROR(IF(P663="","",SUMIF(Movimento!$D$9:$D$7010,Saldo!P663,Movimento!$I$9:$I$7010)+W663)/(V663+X663),"")</f>
        <v/>
      </c>
      <c r="V663" s="94" t="str">
        <f>IFERROR(IF(Cadastro!E663="","",Cadastro!E663),"")</f>
        <v/>
      </c>
      <c r="W663" s="97" t="str">
        <f>IFERROR(IF(Cadastro!I663="","",Cadastro!I663),"")</f>
        <v/>
      </c>
      <c r="X663" s="94" t="str">
        <f>IF(P663="","",SUMIF(Movimento!$D$9:$D$7010,Saldo!P663,Movimento!$G$9:$G$7010))</f>
        <v/>
      </c>
      <c r="Y663" s="94" t="str">
        <f>IF(P663="","",SUMIF(MovSaida!$D$9:$D$7010,Saldo!P663,MovSaida!$F$9:$F$7010))</f>
        <v/>
      </c>
      <c r="Z663" s="94" t="str">
        <f>IFERROR(IF(P663="","",SUMIFS(InvAjust!$G$9:$G$6009,InvAjust!$E$9:$E$6009,Saldo!P663,InvAjust!$C$9:$C$6009,"Add")-SUMIFS(InvAjust!$G$9:$G$6009,InvAjust!$E$9:$E$6009,Saldo!P663,InvAjust!$C$9:$C$6009,"Remove")),"")</f>
        <v/>
      </c>
      <c r="AA663" s="98" t="str">
        <f t="shared" si="176"/>
        <v/>
      </c>
    </row>
    <row r="664" spans="1:27" ht="18.95" customHeight="1" x14ac:dyDescent="0.25">
      <c r="A664" s="82"/>
      <c r="C664" s="89" t="str">
        <f t="shared" si="165"/>
        <v/>
      </c>
      <c r="D664" s="89" t="str">
        <f t="shared" si="166"/>
        <v/>
      </c>
      <c r="E664" s="89" t="str">
        <f t="shared" si="167"/>
        <v/>
      </c>
      <c r="F664" s="89" t="str">
        <f t="shared" si="168"/>
        <v/>
      </c>
      <c r="G664" s="90" t="str">
        <f t="shared" si="169"/>
        <v/>
      </c>
      <c r="H664" s="91" t="str">
        <f t="shared" si="170"/>
        <v/>
      </c>
      <c r="I664" s="91" t="str">
        <f t="shared" si="171"/>
        <v/>
      </c>
      <c r="J664" s="91" t="str">
        <f t="shared" si="172"/>
        <v/>
      </c>
      <c r="K664" s="92" t="str">
        <f t="shared" si="161"/>
        <v/>
      </c>
      <c r="L664" s="92" t="str">
        <f t="shared" si="162"/>
        <v/>
      </c>
      <c r="M664" s="92" t="str">
        <f t="shared" si="163"/>
        <v/>
      </c>
      <c r="N664" s="92" t="str">
        <f t="shared" si="164"/>
        <v/>
      </c>
      <c r="O664" s="76" t="str">
        <f>IF(Cadastro!D664="","",Cadastro!D664)</f>
        <v/>
      </c>
      <c r="P664" s="76" t="str">
        <f>IF(Cadastro!C664="","",Cadastro!C664)</f>
        <v/>
      </c>
      <c r="Q664" s="93" t="str">
        <f t="shared" si="173"/>
        <v/>
      </c>
      <c r="R664" s="94" t="str">
        <f>IF(Cadastro!H664="","",Cadastro!H664)</f>
        <v/>
      </c>
      <c r="S664" s="95" t="str">
        <f t="shared" si="174"/>
        <v/>
      </c>
      <c r="T664" s="96" t="str">
        <f t="shared" si="175"/>
        <v/>
      </c>
      <c r="U664" s="96" t="str">
        <f>IFERROR(IF(P664="","",SUMIF(Movimento!$D$9:$D$7010,Saldo!P664,Movimento!$I$9:$I$7010)+W664)/(V664+X664),"")</f>
        <v/>
      </c>
      <c r="V664" s="94" t="str">
        <f>IFERROR(IF(Cadastro!E664="","",Cadastro!E664),"")</f>
        <v/>
      </c>
      <c r="W664" s="97" t="str">
        <f>IFERROR(IF(Cadastro!I664="","",Cadastro!I664),"")</f>
        <v/>
      </c>
      <c r="X664" s="94" t="str">
        <f>IF(P664="","",SUMIF(Movimento!$D$9:$D$7010,Saldo!P664,Movimento!$G$9:$G$7010))</f>
        <v/>
      </c>
      <c r="Y664" s="94" t="str">
        <f>IF(P664="","",SUMIF(MovSaida!$D$9:$D$7010,Saldo!P664,MovSaida!$F$9:$F$7010))</f>
        <v/>
      </c>
      <c r="Z664" s="94" t="str">
        <f>IFERROR(IF(P664="","",SUMIFS(InvAjust!$G$9:$G$6009,InvAjust!$E$9:$E$6009,Saldo!P664,InvAjust!$C$9:$C$6009,"Add")-SUMIFS(InvAjust!$G$9:$G$6009,InvAjust!$E$9:$E$6009,Saldo!P664,InvAjust!$C$9:$C$6009,"Remove")),"")</f>
        <v/>
      </c>
      <c r="AA664" s="98" t="str">
        <f t="shared" si="176"/>
        <v/>
      </c>
    </row>
    <row r="665" spans="1:27" ht="18.95" customHeight="1" x14ac:dyDescent="0.25">
      <c r="A665" s="82"/>
      <c r="C665" s="89" t="str">
        <f t="shared" si="165"/>
        <v/>
      </c>
      <c r="D665" s="89" t="str">
        <f t="shared" si="166"/>
        <v/>
      </c>
      <c r="E665" s="89" t="str">
        <f t="shared" si="167"/>
        <v/>
      </c>
      <c r="F665" s="89" t="str">
        <f t="shared" si="168"/>
        <v/>
      </c>
      <c r="G665" s="90" t="str">
        <f t="shared" si="169"/>
        <v/>
      </c>
      <c r="H665" s="91" t="str">
        <f t="shared" si="170"/>
        <v/>
      </c>
      <c r="I665" s="91" t="str">
        <f t="shared" si="171"/>
        <v/>
      </c>
      <c r="J665" s="91" t="str">
        <f t="shared" si="172"/>
        <v/>
      </c>
      <c r="K665" s="92" t="str">
        <f t="shared" si="161"/>
        <v/>
      </c>
      <c r="L665" s="92" t="str">
        <f t="shared" si="162"/>
        <v/>
      </c>
      <c r="M665" s="92" t="str">
        <f t="shared" si="163"/>
        <v/>
      </c>
      <c r="N665" s="92" t="str">
        <f t="shared" si="164"/>
        <v/>
      </c>
      <c r="O665" s="76" t="str">
        <f>IF(Cadastro!D665="","",Cadastro!D665)</f>
        <v/>
      </c>
      <c r="P665" s="76" t="str">
        <f>IF(Cadastro!C665="","",Cadastro!C665)</f>
        <v/>
      </c>
      <c r="Q665" s="93" t="str">
        <f t="shared" si="173"/>
        <v/>
      </c>
      <c r="R665" s="94" t="str">
        <f>IF(Cadastro!H665="","",Cadastro!H665)</f>
        <v/>
      </c>
      <c r="S665" s="95" t="str">
        <f t="shared" si="174"/>
        <v/>
      </c>
      <c r="T665" s="96" t="str">
        <f t="shared" si="175"/>
        <v/>
      </c>
      <c r="U665" s="96" t="str">
        <f>IFERROR(IF(P665="","",SUMIF(Movimento!$D$9:$D$7010,Saldo!P665,Movimento!$I$9:$I$7010)+W665)/(V665+X665),"")</f>
        <v/>
      </c>
      <c r="V665" s="94" t="str">
        <f>IFERROR(IF(Cadastro!E665="","",Cadastro!E665),"")</f>
        <v/>
      </c>
      <c r="W665" s="97" t="str">
        <f>IFERROR(IF(Cadastro!I665="","",Cadastro!I665),"")</f>
        <v/>
      </c>
      <c r="X665" s="94" t="str">
        <f>IF(P665="","",SUMIF(Movimento!$D$9:$D$7010,Saldo!P665,Movimento!$G$9:$G$7010))</f>
        <v/>
      </c>
      <c r="Y665" s="94" t="str">
        <f>IF(P665="","",SUMIF(MovSaida!$D$9:$D$7010,Saldo!P665,MovSaida!$F$9:$F$7010))</f>
        <v/>
      </c>
      <c r="Z665" s="94" t="str">
        <f>IFERROR(IF(P665="","",SUMIFS(InvAjust!$G$9:$G$6009,InvAjust!$E$9:$E$6009,Saldo!P665,InvAjust!$C$9:$C$6009,"Add")-SUMIFS(InvAjust!$G$9:$G$6009,InvAjust!$E$9:$E$6009,Saldo!P665,InvAjust!$C$9:$C$6009,"Remove")),"")</f>
        <v/>
      </c>
      <c r="AA665" s="98" t="str">
        <f t="shared" si="176"/>
        <v/>
      </c>
    </row>
    <row r="666" spans="1:27" ht="18.95" customHeight="1" x14ac:dyDescent="0.25">
      <c r="A666" s="82"/>
      <c r="C666" s="89" t="str">
        <f t="shared" si="165"/>
        <v/>
      </c>
      <c r="D666" s="89" t="str">
        <f t="shared" si="166"/>
        <v/>
      </c>
      <c r="E666" s="89" t="str">
        <f t="shared" si="167"/>
        <v/>
      </c>
      <c r="F666" s="89" t="str">
        <f t="shared" si="168"/>
        <v/>
      </c>
      <c r="G666" s="90" t="str">
        <f t="shared" si="169"/>
        <v/>
      </c>
      <c r="H666" s="91" t="str">
        <f t="shared" si="170"/>
        <v/>
      </c>
      <c r="I666" s="91" t="str">
        <f t="shared" si="171"/>
        <v/>
      </c>
      <c r="J666" s="91" t="str">
        <f t="shared" si="172"/>
        <v/>
      </c>
      <c r="K666" s="92" t="str">
        <f t="shared" si="161"/>
        <v/>
      </c>
      <c r="L666" s="92" t="str">
        <f t="shared" si="162"/>
        <v/>
      </c>
      <c r="M666" s="92" t="str">
        <f t="shared" si="163"/>
        <v/>
      </c>
      <c r="N666" s="92" t="str">
        <f t="shared" si="164"/>
        <v/>
      </c>
      <c r="O666" s="76" t="str">
        <f>IF(Cadastro!D666="","",Cadastro!D666)</f>
        <v/>
      </c>
      <c r="P666" s="76" t="str">
        <f>IF(Cadastro!C666="","",Cadastro!C666)</f>
        <v/>
      </c>
      <c r="Q666" s="93" t="str">
        <f t="shared" si="173"/>
        <v/>
      </c>
      <c r="R666" s="94" t="str">
        <f>IF(Cadastro!H666="","",Cadastro!H666)</f>
        <v/>
      </c>
      <c r="S666" s="95" t="str">
        <f t="shared" si="174"/>
        <v/>
      </c>
      <c r="T666" s="96" t="str">
        <f t="shared" si="175"/>
        <v/>
      </c>
      <c r="U666" s="96" t="str">
        <f>IFERROR(IF(P666="","",SUMIF(Movimento!$D$9:$D$7010,Saldo!P666,Movimento!$I$9:$I$7010)+W666)/(V666+X666),"")</f>
        <v/>
      </c>
      <c r="V666" s="94" t="str">
        <f>IFERROR(IF(Cadastro!E666="","",Cadastro!E666),"")</f>
        <v/>
      </c>
      <c r="W666" s="97" t="str">
        <f>IFERROR(IF(Cadastro!I666="","",Cadastro!I666),"")</f>
        <v/>
      </c>
      <c r="X666" s="94" t="str">
        <f>IF(P666="","",SUMIF(Movimento!$D$9:$D$7010,Saldo!P666,Movimento!$G$9:$G$7010))</f>
        <v/>
      </c>
      <c r="Y666" s="94" t="str">
        <f>IF(P666="","",SUMIF(MovSaida!$D$9:$D$7010,Saldo!P666,MovSaida!$F$9:$F$7010))</f>
        <v/>
      </c>
      <c r="Z666" s="94" t="str">
        <f>IFERROR(IF(P666="","",SUMIFS(InvAjust!$G$9:$G$6009,InvAjust!$E$9:$E$6009,Saldo!P666,InvAjust!$C$9:$C$6009,"Add")-SUMIFS(InvAjust!$G$9:$G$6009,InvAjust!$E$9:$E$6009,Saldo!P666,InvAjust!$C$9:$C$6009,"Remove")),"")</f>
        <v/>
      </c>
      <c r="AA666" s="98" t="str">
        <f t="shared" si="176"/>
        <v/>
      </c>
    </row>
    <row r="667" spans="1:27" ht="18.95" customHeight="1" x14ac:dyDescent="0.25">
      <c r="A667" s="82"/>
      <c r="C667" s="89" t="str">
        <f t="shared" si="165"/>
        <v/>
      </c>
      <c r="D667" s="89" t="str">
        <f t="shared" si="166"/>
        <v/>
      </c>
      <c r="E667" s="89" t="str">
        <f t="shared" si="167"/>
        <v/>
      </c>
      <c r="F667" s="89" t="str">
        <f t="shared" si="168"/>
        <v/>
      </c>
      <c r="G667" s="90" t="str">
        <f t="shared" si="169"/>
        <v/>
      </c>
      <c r="H667" s="91" t="str">
        <f t="shared" si="170"/>
        <v/>
      </c>
      <c r="I667" s="91" t="str">
        <f t="shared" si="171"/>
        <v/>
      </c>
      <c r="J667" s="91" t="str">
        <f t="shared" si="172"/>
        <v/>
      </c>
      <c r="K667" s="92" t="str">
        <f t="shared" si="161"/>
        <v/>
      </c>
      <c r="L667" s="92" t="str">
        <f t="shared" si="162"/>
        <v/>
      </c>
      <c r="M667" s="92" t="str">
        <f t="shared" si="163"/>
        <v/>
      </c>
      <c r="N667" s="92" t="str">
        <f t="shared" si="164"/>
        <v/>
      </c>
      <c r="O667" s="76" t="str">
        <f>IF(Cadastro!D667="","",Cadastro!D667)</f>
        <v/>
      </c>
      <c r="P667" s="76" t="str">
        <f>IF(Cadastro!C667="","",Cadastro!C667)</f>
        <v/>
      </c>
      <c r="Q667" s="93" t="str">
        <f t="shared" si="173"/>
        <v/>
      </c>
      <c r="R667" s="94" t="str">
        <f>IF(Cadastro!H667="","",Cadastro!H667)</f>
        <v/>
      </c>
      <c r="S667" s="95" t="str">
        <f t="shared" si="174"/>
        <v/>
      </c>
      <c r="T667" s="96" t="str">
        <f t="shared" si="175"/>
        <v/>
      </c>
      <c r="U667" s="96" t="str">
        <f>IFERROR(IF(P667="","",SUMIF(Movimento!$D$9:$D$7010,Saldo!P667,Movimento!$I$9:$I$7010)+W667)/(V667+X667),"")</f>
        <v/>
      </c>
      <c r="V667" s="94" t="str">
        <f>IFERROR(IF(Cadastro!E667="","",Cadastro!E667),"")</f>
        <v/>
      </c>
      <c r="W667" s="97" t="str">
        <f>IFERROR(IF(Cadastro!I667="","",Cadastro!I667),"")</f>
        <v/>
      </c>
      <c r="X667" s="94" t="str">
        <f>IF(P667="","",SUMIF(Movimento!$D$9:$D$7010,Saldo!P667,Movimento!$G$9:$G$7010))</f>
        <v/>
      </c>
      <c r="Y667" s="94" t="str">
        <f>IF(P667="","",SUMIF(MovSaida!$D$9:$D$7010,Saldo!P667,MovSaida!$F$9:$F$7010))</f>
        <v/>
      </c>
      <c r="Z667" s="94" t="str">
        <f>IFERROR(IF(P667="","",SUMIFS(InvAjust!$G$9:$G$6009,InvAjust!$E$9:$E$6009,Saldo!P667,InvAjust!$C$9:$C$6009,"Add")-SUMIFS(InvAjust!$G$9:$G$6009,InvAjust!$E$9:$E$6009,Saldo!P667,InvAjust!$C$9:$C$6009,"Remove")),"")</f>
        <v/>
      </c>
      <c r="AA667" s="98" t="str">
        <f t="shared" si="176"/>
        <v/>
      </c>
    </row>
    <row r="668" spans="1:27" ht="18.95" customHeight="1" x14ac:dyDescent="0.25">
      <c r="A668" s="82"/>
      <c r="C668" s="89" t="str">
        <f t="shared" si="165"/>
        <v/>
      </c>
      <c r="D668" s="89" t="str">
        <f t="shared" si="166"/>
        <v/>
      </c>
      <c r="E668" s="89" t="str">
        <f t="shared" si="167"/>
        <v/>
      </c>
      <c r="F668" s="89" t="str">
        <f t="shared" si="168"/>
        <v/>
      </c>
      <c r="G668" s="90" t="str">
        <f t="shared" si="169"/>
        <v/>
      </c>
      <c r="H668" s="91" t="str">
        <f t="shared" si="170"/>
        <v/>
      </c>
      <c r="I668" s="91" t="str">
        <f t="shared" si="171"/>
        <v/>
      </c>
      <c r="J668" s="91" t="str">
        <f t="shared" si="172"/>
        <v/>
      </c>
      <c r="K668" s="92" t="str">
        <f t="shared" si="161"/>
        <v/>
      </c>
      <c r="L668" s="92" t="str">
        <f t="shared" si="162"/>
        <v/>
      </c>
      <c r="M668" s="92" t="str">
        <f t="shared" si="163"/>
        <v/>
      </c>
      <c r="N668" s="92" t="str">
        <f t="shared" si="164"/>
        <v/>
      </c>
      <c r="O668" s="76" t="str">
        <f>IF(Cadastro!D668="","",Cadastro!D668)</f>
        <v/>
      </c>
      <c r="P668" s="76" t="str">
        <f>IF(Cadastro!C668="","",Cadastro!C668)</f>
        <v/>
      </c>
      <c r="Q668" s="93" t="str">
        <f t="shared" si="173"/>
        <v/>
      </c>
      <c r="R668" s="94" t="str">
        <f>IF(Cadastro!H668="","",Cadastro!H668)</f>
        <v/>
      </c>
      <c r="S668" s="95" t="str">
        <f t="shared" si="174"/>
        <v/>
      </c>
      <c r="T668" s="96" t="str">
        <f t="shared" si="175"/>
        <v/>
      </c>
      <c r="U668" s="96" t="str">
        <f>IFERROR(IF(P668="","",SUMIF(Movimento!$D$9:$D$7010,Saldo!P668,Movimento!$I$9:$I$7010)+W668)/(V668+X668),"")</f>
        <v/>
      </c>
      <c r="V668" s="94" t="str">
        <f>IFERROR(IF(Cadastro!E668="","",Cadastro!E668),"")</f>
        <v/>
      </c>
      <c r="W668" s="97" t="str">
        <f>IFERROR(IF(Cadastro!I668="","",Cadastro!I668),"")</f>
        <v/>
      </c>
      <c r="X668" s="94" t="str">
        <f>IF(P668="","",SUMIF(Movimento!$D$9:$D$7010,Saldo!P668,Movimento!$G$9:$G$7010))</f>
        <v/>
      </c>
      <c r="Y668" s="94" t="str">
        <f>IF(P668="","",SUMIF(MovSaida!$D$9:$D$7010,Saldo!P668,MovSaida!$F$9:$F$7010))</f>
        <v/>
      </c>
      <c r="Z668" s="94" t="str">
        <f>IFERROR(IF(P668="","",SUMIFS(InvAjust!$G$9:$G$6009,InvAjust!$E$9:$E$6009,Saldo!P668,InvAjust!$C$9:$C$6009,"Add")-SUMIFS(InvAjust!$G$9:$G$6009,InvAjust!$E$9:$E$6009,Saldo!P668,InvAjust!$C$9:$C$6009,"Remove")),"")</f>
        <v/>
      </c>
      <c r="AA668" s="98" t="str">
        <f t="shared" si="176"/>
        <v/>
      </c>
    </row>
    <row r="669" spans="1:27" ht="18.95" customHeight="1" x14ac:dyDescent="0.25">
      <c r="A669" s="82"/>
      <c r="C669" s="89" t="str">
        <f t="shared" si="165"/>
        <v/>
      </c>
      <c r="D669" s="89" t="str">
        <f t="shared" si="166"/>
        <v/>
      </c>
      <c r="E669" s="89" t="str">
        <f t="shared" si="167"/>
        <v/>
      </c>
      <c r="F669" s="89" t="str">
        <f t="shared" si="168"/>
        <v/>
      </c>
      <c r="G669" s="90" t="str">
        <f t="shared" si="169"/>
        <v/>
      </c>
      <c r="H669" s="91" t="str">
        <f t="shared" si="170"/>
        <v/>
      </c>
      <c r="I669" s="91" t="str">
        <f t="shared" si="171"/>
        <v/>
      </c>
      <c r="J669" s="91" t="str">
        <f t="shared" si="172"/>
        <v/>
      </c>
      <c r="K669" s="92" t="str">
        <f t="shared" si="161"/>
        <v/>
      </c>
      <c r="L669" s="92" t="str">
        <f t="shared" si="162"/>
        <v/>
      </c>
      <c r="M669" s="92" t="str">
        <f t="shared" si="163"/>
        <v/>
      </c>
      <c r="N669" s="92" t="str">
        <f t="shared" si="164"/>
        <v/>
      </c>
      <c r="O669" s="76" t="str">
        <f>IF(Cadastro!D669="","",Cadastro!D669)</f>
        <v/>
      </c>
      <c r="P669" s="76" t="str">
        <f>IF(Cadastro!C669="","",Cadastro!C669)</f>
        <v/>
      </c>
      <c r="Q669" s="93" t="str">
        <f t="shared" si="173"/>
        <v/>
      </c>
      <c r="R669" s="94" t="str">
        <f>IF(Cadastro!H669="","",Cadastro!H669)</f>
        <v/>
      </c>
      <c r="S669" s="95" t="str">
        <f t="shared" si="174"/>
        <v/>
      </c>
      <c r="T669" s="96" t="str">
        <f t="shared" si="175"/>
        <v/>
      </c>
      <c r="U669" s="96" t="str">
        <f>IFERROR(IF(P669="","",SUMIF(Movimento!$D$9:$D$7010,Saldo!P669,Movimento!$I$9:$I$7010)+W669)/(V669+X669),"")</f>
        <v/>
      </c>
      <c r="V669" s="94" t="str">
        <f>IFERROR(IF(Cadastro!E669="","",Cadastro!E669),"")</f>
        <v/>
      </c>
      <c r="W669" s="97" t="str">
        <f>IFERROR(IF(Cadastro!I669="","",Cadastro!I669),"")</f>
        <v/>
      </c>
      <c r="X669" s="94" t="str">
        <f>IF(P669="","",SUMIF(Movimento!$D$9:$D$7010,Saldo!P669,Movimento!$G$9:$G$7010))</f>
        <v/>
      </c>
      <c r="Y669" s="94" t="str">
        <f>IF(P669="","",SUMIF(MovSaida!$D$9:$D$7010,Saldo!P669,MovSaida!$F$9:$F$7010))</f>
        <v/>
      </c>
      <c r="Z669" s="94" t="str">
        <f>IFERROR(IF(P669="","",SUMIFS(InvAjust!$G$9:$G$6009,InvAjust!$E$9:$E$6009,Saldo!P669,InvAjust!$C$9:$C$6009,"Add")-SUMIFS(InvAjust!$G$9:$G$6009,InvAjust!$E$9:$E$6009,Saldo!P669,InvAjust!$C$9:$C$6009,"Remove")),"")</f>
        <v/>
      </c>
      <c r="AA669" s="98" t="str">
        <f t="shared" si="176"/>
        <v/>
      </c>
    </row>
    <row r="670" spans="1:27" ht="18.95" customHeight="1" x14ac:dyDescent="0.25">
      <c r="A670" s="82"/>
      <c r="C670" s="89" t="str">
        <f t="shared" si="165"/>
        <v/>
      </c>
      <c r="D670" s="89" t="str">
        <f t="shared" si="166"/>
        <v/>
      </c>
      <c r="E670" s="89" t="str">
        <f t="shared" si="167"/>
        <v/>
      </c>
      <c r="F670" s="89" t="str">
        <f t="shared" si="168"/>
        <v/>
      </c>
      <c r="G670" s="90" t="str">
        <f t="shared" si="169"/>
        <v/>
      </c>
      <c r="H670" s="91" t="str">
        <f t="shared" si="170"/>
        <v/>
      </c>
      <c r="I670" s="91" t="str">
        <f t="shared" si="171"/>
        <v/>
      </c>
      <c r="J670" s="91" t="str">
        <f t="shared" si="172"/>
        <v/>
      </c>
      <c r="K670" s="92" t="str">
        <f t="shared" si="161"/>
        <v/>
      </c>
      <c r="L670" s="92" t="str">
        <f t="shared" si="162"/>
        <v/>
      </c>
      <c r="M670" s="92" t="str">
        <f t="shared" si="163"/>
        <v/>
      </c>
      <c r="N670" s="92" t="str">
        <f t="shared" si="164"/>
        <v/>
      </c>
      <c r="O670" s="76" t="str">
        <f>IF(Cadastro!D670="","",Cadastro!D670)</f>
        <v/>
      </c>
      <c r="P670" s="76" t="str">
        <f>IF(Cadastro!C670="","",Cadastro!C670)</f>
        <v/>
      </c>
      <c r="Q670" s="93" t="str">
        <f t="shared" si="173"/>
        <v/>
      </c>
      <c r="R670" s="94" t="str">
        <f>IF(Cadastro!H670="","",Cadastro!H670)</f>
        <v/>
      </c>
      <c r="S670" s="95" t="str">
        <f t="shared" si="174"/>
        <v/>
      </c>
      <c r="T670" s="96" t="str">
        <f t="shared" si="175"/>
        <v/>
      </c>
      <c r="U670" s="96" t="str">
        <f>IFERROR(IF(P670="","",SUMIF(Movimento!$D$9:$D$7010,Saldo!P670,Movimento!$I$9:$I$7010)+W670)/(V670+X670),"")</f>
        <v/>
      </c>
      <c r="V670" s="94" t="str">
        <f>IFERROR(IF(Cadastro!E670="","",Cadastro!E670),"")</f>
        <v/>
      </c>
      <c r="W670" s="97" t="str">
        <f>IFERROR(IF(Cadastro!I670="","",Cadastro!I670),"")</f>
        <v/>
      </c>
      <c r="X670" s="94" t="str">
        <f>IF(P670="","",SUMIF(Movimento!$D$9:$D$7010,Saldo!P670,Movimento!$G$9:$G$7010))</f>
        <v/>
      </c>
      <c r="Y670" s="94" t="str">
        <f>IF(P670="","",SUMIF(MovSaida!$D$9:$D$7010,Saldo!P670,MovSaida!$F$9:$F$7010))</f>
        <v/>
      </c>
      <c r="Z670" s="94" t="str">
        <f>IFERROR(IF(P670="","",SUMIFS(InvAjust!$G$9:$G$6009,InvAjust!$E$9:$E$6009,Saldo!P670,InvAjust!$C$9:$C$6009,"Add")-SUMIFS(InvAjust!$G$9:$G$6009,InvAjust!$E$9:$E$6009,Saldo!P670,InvAjust!$C$9:$C$6009,"Remove")),"")</f>
        <v/>
      </c>
      <c r="AA670" s="98" t="str">
        <f t="shared" si="176"/>
        <v/>
      </c>
    </row>
    <row r="671" spans="1:27" ht="18.95" customHeight="1" x14ac:dyDescent="0.25">
      <c r="A671" s="82"/>
      <c r="C671" s="89" t="str">
        <f t="shared" si="165"/>
        <v/>
      </c>
      <c r="D671" s="89" t="str">
        <f t="shared" si="166"/>
        <v/>
      </c>
      <c r="E671" s="89" t="str">
        <f t="shared" si="167"/>
        <v/>
      </c>
      <c r="F671" s="89" t="str">
        <f t="shared" si="168"/>
        <v/>
      </c>
      <c r="G671" s="90" t="str">
        <f t="shared" si="169"/>
        <v/>
      </c>
      <c r="H671" s="91" t="str">
        <f t="shared" si="170"/>
        <v/>
      </c>
      <c r="I671" s="91" t="str">
        <f t="shared" si="171"/>
        <v/>
      </c>
      <c r="J671" s="91" t="str">
        <f t="shared" si="172"/>
        <v/>
      </c>
      <c r="K671" s="92" t="str">
        <f t="shared" si="161"/>
        <v/>
      </c>
      <c r="L671" s="92" t="str">
        <f t="shared" si="162"/>
        <v/>
      </c>
      <c r="M671" s="92" t="str">
        <f t="shared" si="163"/>
        <v/>
      </c>
      <c r="N671" s="92" t="str">
        <f t="shared" si="164"/>
        <v/>
      </c>
      <c r="O671" s="76" t="str">
        <f>IF(Cadastro!D671="","",Cadastro!D671)</f>
        <v/>
      </c>
      <c r="P671" s="76" t="str">
        <f>IF(Cadastro!C671="","",Cadastro!C671)</f>
        <v/>
      </c>
      <c r="Q671" s="93" t="str">
        <f t="shared" si="173"/>
        <v/>
      </c>
      <c r="R671" s="94" t="str">
        <f>IF(Cadastro!H671="","",Cadastro!H671)</f>
        <v/>
      </c>
      <c r="S671" s="95" t="str">
        <f t="shared" si="174"/>
        <v/>
      </c>
      <c r="T671" s="96" t="str">
        <f t="shared" si="175"/>
        <v/>
      </c>
      <c r="U671" s="96" t="str">
        <f>IFERROR(IF(P671="","",SUMIF(Movimento!$D$9:$D$7010,Saldo!P671,Movimento!$I$9:$I$7010)+W671)/(V671+X671),"")</f>
        <v/>
      </c>
      <c r="V671" s="94" t="str">
        <f>IFERROR(IF(Cadastro!E671="","",Cadastro!E671),"")</f>
        <v/>
      </c>
      <c r="W671" s="97" t="str">
        <f>IFERROR(IF(Cadastro!I671="","",Cadastro!I671),"")</f>
        <v/>
      </c>
      <c r="X671" s="94" t="str">
        <f>IF(P671="","",SUMIF(Movimento!$D$9:$D$7010,Saldo!P671,Movimento!$G$9:$G$7010))</f>
        <v/>
      </c>
      <c r="Y671" s="94" t="str">
        <f>IF(P671="","",SUMIF(MovSaida!$D$9:$D$7010,Saldo!P671,MovSaida!$F$9:$F$7010))</f>
        <v/>
      </c>
      <c r="Z671" s="94" t="str">
        <f>IFERROR(IF(P671="","",SUMIFS(InvAjust!$G$9:$G$6009,InvAjust!$E$9:$E$6009,Saldo!P671,InvAjust!$C$9:$C$6009,"Add")-SUMIFS(InvAjust!$G$9:$G$6009,InvAjust!$E$9:$E$6009,Saldo!P671,InvAjust!$C$9:$C$6009,"Remove")),"")</f>
        <v/>
      </c>
      <c r="AA671" s="98" t="str">
        <f t="shared" si="176"/>
        <v/>
      </c>
    </row>
    <row r="672" spans="1:27" ht="18.95" customHeight="1" x14ac:dyDescent="0.25">
      <c r="A672" s="82"/>
      <c r="C672" s="89" t="str">
        <f t="shared" si="165"/>
        <v/>
      </c>
      <c r="D672" s="89" t="str">
        <f t="shared" si="166"/>
        <v/>
      </c>
      <c r="E672" s="89" t="str">
        <f t="shared" si="167"/>
        <v/>
      </c>
      <c r="F672" s="89" t="str">
        <f t="shared" si="168"/>
        <v/>
      </c>
      <c r="G672" s="90" t="str">
        <f t="shared" si="169"/>
        <v/>
      </c>
      <c r="H672" s="91" t="str">
        <f t="shared" si="170"/>
        <v/>
      </c>
      <c r="I672" s="91" t="str">
        <f t="shared" si="171"/>
        <v/>
      </c>
      <c r="J672" s="91" t="str">
        <f t="shared" si="172"/>
        <v/>
      </c>
      <c r="K672" s="92" t="str">
        <f t="shared" si="161"/>
        <v/>
      </c>
      <c r="L672" s="92" t="str">
        <f t="shared" si="162"/>
        <v/>
      </c>
      <c r="M672" s="92" t="str">
        <f t="shared" si="163"/>
        <v/>
      </c>
      <c r="N672" s="92" t="str">
        <f t="shared" si="164"/>
        <v/>
      </c>
      <c r="O672" s="76" t="str">
        <f>IF(Cadastro!D672="","",Cadastro!D672)</f>
        <v/>
      </c>
      <c r="P672" s="76" t="str">
        <f>IF(Cadastro!C672="","",Cadastro!C672)</f>
        <v/>
      </c>
      <c r="Q672" s="93" t="str">
        <f t="shared" si="173"/>
        <v/>
      </c>
      <c r="R672" s="94" t="str">
        <f>IF(Cadastro!H672="","",Cadastro!H672)</f>
        <v/>
      </c>
      <c r="S672" s="95" t="str">
        <f t="shared" si="174"/>
        <v/>
      </c>
      <c r="T672" s="96" t="str">
        <f t="shared" si="175"/>
        <v/>
      </c>
      <c r="U672" s="96" t="str">
        <f>IFERROR(IF(P672="","",SUMIF(Movimento!$D$9:$D$7010,Saldo!P672,Movimento!$I$9:$I$7010)+W672)/(V672+X672),"")</f>
        <v/>
      </c>
      <c r="V672" s="94" t="str">
        <f>IFERROR(IF(Cadastro!E672="","",Cadastro!E672),"")</f>
        <v/>
      </c>
      <c r="W672" s="97" t="str">
        <f>IFERROR(IF(Cadastro!I672="","",Cadastro!I672),"")</f>
        <v/>
      </c>
      <c r="X672" s="94" t="str">
        <f>IF(P672="","",SUMIF(Movimento!$D$9:$D$7010,Saldo!P672,Movimento!$G$9:$G$7010))</f>
        <v/>
      </c>
      <c r="Y672" s="94" t="str">
        <f>IF(P672="","",SUMIF(MovSaida!$D$9:$D$7010,Saldo!P672,MovSaida!$F$9:$F$7010))</f>
        <v/>
      </c>
      <c r="Z672" s="94" t="str">
        <f>IFERROR(IF(P672="","",SUMIFS(InvAjust!$G$9:$G$6009,InvAjust!$E$9:$E$6009,Saldo!P672,InvAjust!$C$9:$C$6009,"Add")-SUMIFS(InvAjust!$G$9:$G$6009,InvAjust!$E$9:$E$6009,Saldo!P672,InvAjust!$C$9:$C$6009,"Remove")),"")</f>
        <v/>
      </c>
      <c r="AA672" s="98" t="str">
        <f t="shared" si="176"/>
        <v/>
      </c>
    </row>
    <row r="673" spans="1:27" ht="18.95" customHeight="1" x14ac:dyDescent="0.25">
      <c r="A673" s="82"/>
      <c r="C673" s="89" t="str">
        <f t="shared" si="165"/>
        <v/>
      </c>
      <c r="D673" s="89" t="str">
        <f t="shared" si="166"/>
        <v/>
      </c>
      <c r="E673" s="89" t="str">
        <f t="shared" si="167"/>
        <v/>
      </c>
      <c r="F673" s="89" t="str">
        <f t="shared" si="168"/>
        <v/>
      </c>
      <c r="G673" s="90" t="str">
        <f t="shared" si="169"/>
        <v/>
      </c>
      <c r="H673" s="91" t="str">
        <f t="shared" si="170"/>
        <v/>
      </c>
      <c r="I673" s="91" t="str">
        <f t="shared" si="171"/>
        <v/>
      </c>
      <c r="J673" s="91" t="str">
        <f t="shared" si="172"/>
        <v/>
      </c>
      <c r="K673" s="92" t="str">
        <f t="shared" si="161"/>
        <v/>
      </c>
      <c r="L673" s="92" t="str">
        <f t="shared" si="162"/>
        <v/>
      </c>
      <c r="M673" s="92" t="str">
        <f t="shared" si="163"/>
        <v/>
      </c>
      <c r="N673" s="92" t="str">
        <f t="shared" si="164"/>
        <v/>
      </c>
      <c r="O673" s="76" t="str">
        <f>IF(Cadastro!D673="","",Cadastro!D673)</f>
        <v/>
      </c>
      <c r="P673" s="76" t="str">
        <f>IF(Cadastro!C673="","",Cadastro!C673)</f>
        <v/>
      </c>
      <c r="Q673" s="93" t="str">
        <f t="shared" si="173"/>
        <v/>
      </c>
      <c r="R673" s="94" t="str">
        <f>IF(Cadastro!H673="","",Cadastro!H673)</f>
        <v/>
      </c>
      <c r="S673" s="95" t="str">
        <f t="shared" si="174"/>
        <v/>
      </c>
      <c r="T673" s="96" t="str">
        <f t="shared" si="175"/>
        <v/>
      </c>
      <c r="U673" s="96" t="str">
        <f>IFERROR(IF(P673="","",SUMIF(Movimento!$D$9:$D$7010,Saldo!P673,Movimento!$I$9:$I$7010)+W673)/(V673+X673),"")</f>
        <v/>
      </c>
      <c r="V673" s="94" t="str">
        <f>IFERROR(IF(Cadastro!E673="","",Cadastro!E673),"")</f>
        <v/>
      </c>
      <c r="W673" s="97" t="str">
        <f>IFERROR(IF(Cadastro!I673="","",Cadastro!I673),"")</f>
        <v/>
      </c>
      <c r="X673" s="94" t="str">
        <f>IF(P673="","",SUMIF(Movimento!$D$9:$D$7010,Saldo!P673,Movimento!$G$9:$G$7010))</f>
        <v/>
      </c>
      <c r="Y673" s="94" t="str">
        <f>IF(P673="","",SUMIF(MovSaida!$D$9:$D$7010,Saldo!P673,MovSaida!$F$9:$F$7010))</f>
        <v/>
      </c>
      <c r="Z673" s="94" t="str">
        <f>IFERROR(IF(P673="","",SUMIFS(InvAjust!$G$9:$G$6009,InvAjust!$E$9:$E$6009,Saldo!P673,InvAjust!$C$9:$C$6009,"Add")-SUMIFS(InvAjust!$G$9:$G$6009,InvAjust!$E$9:$E$6009,Saldo!P673,InvAjust!$C$9:$C$6009,"Remove")),"")</f>
        <v/>
      </c>
      <c r="AA673" s="98" t="str">
        <f t="shared" si="176"/>
        <v/>
      </c>
    </row>
    <row r="674" spans="1:27" ht="18.95" customHeight="1" x14ac:dyDescent="0.25">
      <c r="A674" s="82"/>
      <c r="C674" s="89" t="str">
        <f t="shared" si="165"/>
        <v/>
      </c>
      <c r="D674" s="89" t="str">
        <f t="shared" si="166"/>
        <v/>
      </c>
      <c r="E674" s="89" t="str">
        <f t="shared" si="167"/>
        <v/>
      </c>
      <c r="F674" s="89" t="str">
        <f t="shared" si="168"/>
        <v/>
      </c>
      <c r="G674" s="90" t="str">
        <f t="shared" si="169"/>
        <v/>
      </c>
      <c r="H674" s="91" t="str">
        <f t="shared" si="170"/>
        <v/>
      </c>
      <c r="I674" s="91" t="str">
        <f t="shared" si="171"/>
        <v/>
      </c>
      <c r="J674" s="91" t="str">
        <f t="shared" si="172"/>
        <v/>
      </c>
      <c r="K674" s="92" t="str">
        <f t="shared" si="161"/>
        <v/>
      </c>
      <c r="L674" s="92" t="str">
        <f t="shared" si="162"/>
        <v/>
      </c>
      <c r="M674" s="92" t="str">
        <f t="shared" si="163"/>
        <v/>
      </c>
      <c r="N674" s="92" t="str">
        <f t="shared" si="164"/>
        <v/>
      </c>
      <c r="O674" s="76" t="str">
        <f>IF(Cadastro!D674="","",Cadastro!D674)</f>
        <v/>
      </c>
      <c r="P674" s="76" t="str">
        <f>IF(Cadastro!C674="","",Cadastro!C674)</f>
        <v/>
      </c>
      <c r="Q674" s="93" t="str">
        <f t="shared" si="173"/>
        <v/>
      </c>
      <c r="R674" s="94" t="str">
        <f>IF(Cadastro!H674="","",Cadastro!H674)</f>
        <v/>
      </c>
      <c r="S674" s="95" t="str">
        <f t="shared" si="174"/>
        <v/>
      </c>
      <c r="T674" s="96" t="str">
        <f t="shared" si="175"/>
        <v/>
      </c>
      <c r="U674" s="96" t="str">
        <f>IFERROR(IF(P674="","",SUMIF(Movimento!$D$9:$D$7010,Saldo!P674,Movimento!$I$9:$I$7010)+W674)/(V674+X674),"")</f>
        <v/>
      </c>
      <c r="V674" s="94" t="str">
        <f>IFERROR(IF(Cadastro!E674="","",Cadastro!E674),"")</f>
        <v/>
      </c>
      <c r="W674" s="97" t="str">
        <f>IFERROR(IF(Cadastro!I674="","",Cadastro!I674),"")</f>
        <v/>
      </c>
      <c r="X674" s="94" t="str">
        <f>IF(P674="","",SUMIF(Movimento!$D$9:$D$7010,Saldo!P674,Movimento!$G$9:$G$7010))</f>
        <v/>
      </c>
      <c r="Y674" s="94" t="str">
        <f>IF(P674="","",SUMIF(MovSaida!$D$9:$D$7010,Saldo!P674,MovSaida!$F$9:$F$7010))</f>
        <v/>
      </c>
      <c r="Z674" s="94" t="str">
        <f>IFERROR(IF(P674="","",SUMIFS(InvAjust!$G$9:$G$6009,InvAjust!$E$9:$E$6009,Saldo!P674,InvAjust!$C$9:$C$6009,"Add")-SUMIFS(InvAjust!$G$9:$G$6009,InvAjust!$E$9:$E$6009,Saldo!P674,InvAjust!$C$9:$C$6009,"Remove")),"")</f>
        <v/>
      </c>
      <c r="AA674" s="98" t="str">
        <f t="shared" si="176"/>
        <v/>
      </c>
    </row>
    <row r="675" spans="1:27" ht="18.95" customHeight="1" x14ac:dyDescent="0.25">
      <c r="A675" s="82"/>
      <c r="C675" s="89" t="str">
        <f t="shared" si="165"/>
        <v/>
      </c>
      <c r="D675" s="89" t="str">
        <f t="shared" si="166"/>
        <v/>
      </c>
      <c r="E675" s="89" t="str">
        <f t="shared" si="167"/>
        <v/>
      </c>
      <c r="F675" s="89" t="str">
        <f t="shared" si="168"/>
        <v/>
      </c>
      <c r="G675" s="90" t="str">
        <f t="shared" si="169"/>
        <v/>
      </c>
      <c r="H675" s="91" t="str">
        <f t="shared" si="170"/>
        <v/>
      </c>
      <c r="I675" s="91" t="str">
        <f t="shared" si="171"/>
        <v/>
      </c>
      <c r="J675" s="91" t="str">
        <f t="shared" si="172"/>
        <v/>
      </c>
      <c r="K675" s="92" t="str">
        <f t="shared" si="161"/>
        <v/>
      </c>
      <c r="L675" s="92" t="str">
        <f t="shared" si="162"/>
        <v/>
      </c>
      <c r="M675" s="92" t="str">
        <f t="shared" si="163"/>
        <v/>
      </c>
      <c r="N675" s="92" t="str">
        <f t="shared" si="164"/>
        <v/>
      </c>
      <c r="O675" s="76" t="str">
        <f>IF(Cadastro!D675="","",Cadastro!D675)</f>
        <v/>
      </c>
      <c r="P675" s="76" t="str">
        <f>IF(Cadastro!C675="","",Cadastro!C675)</f>
        <v/>
      </c>
      <c r="Q675" s="93" t="str">
        <f t="shared" si="173"/>
        <v/>
      </c>
      <c r="R675" s="94" t="str">
        <f>IF(Cadastro!H675="","",Cadastro!H675)</f>
        <v/>
      </c>
      <c r="S675" s="95" t="str">
        <f t="shared" si="174"/>
        <v/>
      </c>
      <c r="T675" s="96" t="str">
        <f t="shared" si="175"/>
        <v/>
      </c>
      <c r="U675" s="96" t="str">
        <f>IFERROR(IF(P675="","",SUMIF(Movimento!$D$9:$D$7010,Saldo!P675,Movimento!$I$9:$I$7010)+W675)/(V675+X675),"")</f>
        <v/>
      </c>
      <c r="V675" s="94" t="str">
        <f>IFERROR(IF(Cadastro!E675="","",Cadastro!E675),"")</f>
        <v/>
      </c>
      <c r="W675" s="97" t="str">
        <f>IFERROR(IF(Cadastro!I675="","",Cadastro!I675),"")</f>
        <v/>
      </c>
      <c r="X675" s="94" t="str">
        <f>IF(P675="","",SUMIF(Movimento!$D$9:$D$7010,Saldo!P675,Movimento!$G$9:$G$7010))</f>
        <v/>
      </c>
      <c r="Y675" s="94" t="str">
        <f>IF(P675="","",SUMIF(MovSaida!$D$9:$D$7010,Saldo!P675,MovSaida!$F$9:$F$7010))</f>
        <v/>
      </c>
      <c r="Z675" s="94" t="str">
        <f>IFERROR(IF(P675="","",SUMIFS(InvAjust!$G$9:$G$6009,InvAjust!$E$9:$E$6009,Saldo!P675,InvAjust!$C$9:$C$6009,"Add")-SUMIFS(InvAjust!$G$9:$G$6009,InvAjust!$E$9:$E$6009,Saldo!P675,InvAjust!$C$9:$C$6009,"Remove")),"")</f>
        <v/>
      </c>
      <c r="AA675" s="98" t="str">
        <f t="shared" si="176"/>
        <v/>
      </c>
    </row>
    <row r="676" spans="1:27" ht="18.95" customHeight="1" x14ac:dyDescent="0.25">
      <c r="A676" s="82"/>
      <c r="C676" s="89" t="str">
        <f t="shared" si="165"/>
        <v/>
      </c>
      <c r="D676" s="89" t="str">
        <f t="shared" si="166"/>
        <v/>
      </c>
      <c r="E676" s="89" t="str">
        <f t="shared" si="167"/>
        <v/>
      </c>
      <c r="F676" s="89" t="str">
        <f t="shared" si="168"/>
        <v/>
      </c>
      <c r="G676" s="90" t="str">
        <f t="shared" si="169"/>
        <v/>
      </c>
      <c r="H676" s="91" t="str">
        <f t="shared" si="170"/>
        <v/>
      </c>
      <c r="I676" s="91" t="str">
        <f t="shared" si="171"/>
        <v/>
      </c>
      <c r="J676" s="91" t="str">
        <f t="shared" si="172"/>
        <v/>
      </c>
      <c r="K676" s="92" t="str">
        <f t="shared" si="161"/>
        <v/>
      </c>
      <c r="L676" s="92" t="str">
        <f t="shared" si="162"/>
        <v/>
      </c>
      <c r="M676" s="92" t="str">
        <f t="shared" si="163"/>
        <v/>
      </c>
      <c r="N676" s="92" t="str">
        <f t="shared" si="164"/>
        <v/>
      </c>
      <c r="O676" s="76" t="str">
        <f>IF(Cadastro!D676="","",Cadastro!D676)</f>
        <v/>
      </c>
      <c r="P676" s="76" t="str">
        <f>IF(Cadastro!C676="","",Cadastro!C676)</f>
        <v/>
      </c>
      <c r="Q676" s="93" t="str">
        <f t="shared" si="173"/>
        <v/>
      </c>
      <c r="R676" s="94" t="str">
        <f>IF(Cadastro!H676="","",Cadastro!H676)</f>
        <v/>
      </c>
      <c r="S676" s="95" t="str">
        <f t="shared" si="174"/>
        <v/>
      </c>
      <c r="T676" s="96" t="str">
        <f t="shared" si="175"/>
        <v/>
      </c>
      <c r="U676" s="96" t="str">
        <f>IFERROR(IF(P676="","",SUMIF(Movimento!$D$9:$D$7010,Saldo!P676,Movimento!$I$9:$I$7010)+W676)/(V676+X676),"")</f>
        <v/>
      </c>
      <c r="V676" s="94" t="str">
        <f>IFERROR(IF(Cadastro!E676="","",Cadastro!E676),"")</f>
        <v/>
      </c>
      <c r="W676" s="97" t="str">
        <f>IFERROR(IF(Cadastro!I676="","",Cadastro!I676),"")</f>
        <v/>
      </c>
      <c r="X676" s="94" t="str">
        <f>IF(P676="","",SUMIF(Movimento!$D$9:$D$7010,Saldo!P676,Movimento!$G$9:$G$7010))</f>
        <v/>
      </c>
      <c r="Y676" s="94" t="str">
        <f>IF(P676="","",SUMIF(MovSaida!$D$9:$D$7010,Saldo!P676,MovSaida!$F$9:$F$7010))</f>
        <v/>
      </c>
      <c r="Z676" s="94" t="str">
        <f>IFERROR(IF(P676="","",SUMIFS(InvAjust!$G$9:$G$6009,InvAjust!$E$9:$E$6009,Saldo!P676,InvAjust!$C$9:$C$6009,"Add")-SUMIFS(InvAjust!$G$9:$G$6009,InvAjust!$E$9:$E$6009,Saldo!P676,InvAjust!$C$9:$C$6009,"Remove")),"")</f>
        <v/>
      </c>
      <c r="AA676" s="98" t="str">
        <f t="shared" si="176"/>
        <v/>
      </c>
    </row>
    <row r="677" spans="1:27" ht="18.95" customHeight="1" x14ac:dyDescent="0.25">
      <c r="A677" s="82"/>
      <c r="C677" s="89" t="str">
        <f t="shared" si="165"/>
        <v/>
      </c>
      <c r="D677" s="89" t="str">
        <f t="shared" si="166"/>
        <v/>
      </c>
      <c r="E677" s="89" t="str">
        <f t="shared" si="167"/>
        <v/>
      </c>
      <c r="F677" s="89" t="str">
        <f t="shared" si="168"/>
        <v/>
      </c>
      <c r="G677" s="90" t="str">
        <f t="shared" si="169"/>
        <v/>
      </c>
      <c r="H677" s="91" t="str">
        <f t="shared" si="170"/>
        <v/>
      </c>
      <c r="I677" s="91" t="str">
        <f t="shared" si="171"/>
        <v/>
      </c>
      <c r="J677" s="91" t="str">
        <f t="shared" si="172"/>
        <v/>
      </c>
      <c r="K677" s="92" t="str">
        <f t="shared" si="161"/>
        <v/>
      </c>
      <c r="L677" s="92" t="str">
        <f t="shared" si="162"/>
        <v/>
      </c>
      <c r="M677" s="92" t="str">
        <f t="shared" si="163"/>
        <v/>
      </c>
      <c r="N677" s="92" t="str">
        <f t="shared" si="164"/>
        <v/>
      </c>
      <c r="O677" s="76" t="str">
        <f>IF(Cadastro!D677="","",Cadastro!D677)</f>
        <v/>
      </c>
      <c r="P677" s="76" t="str">
        <f>IF(Cadastro!C677="","",Cadastro!C677)</f>
        <v/>
      </c>
      <c r="Q677" s="93" t="str">
        <f t="shared" si="173"/>
        <v/>
      </c>
      <c r="R677" s="94" t="str">
        <f>IF(Cadastro!H677="","",Cadastro!H677)</f>
        <v/>
      </c>
      <c r="S677" s="95" t="str">
        <f t="shared" si="174"/>
        <v/>
      </c>
      <c r="T677" s="96" t="str">
        <f t="shared" si="175"/>
        <v/>
      </c>
      <c r="U677" s="96" t="str">
        <f>IFERROR(IF(P677="","",SUMIF(Movimento!$D$9:$D$7010,Saldo!P677,Movimento!$I$9:$I$7010)+W677)/(V677+X677),"")</f>
        <v/>
      </c>
      <c r="V677" s="94" t="str">
        <f>IFERROR(IF(Cadastro!E677="","",Cadastro!E677),"")</f>
        <v/>
      </c>
      <c r="W677" s="97" t="str">
        <f>IFERROR(IF(Cadastro!I677="","",Cadastro!I677),"")</f>
        <v/>
      </c>
      <c r="X677" s="94" t="str">
        <f>IF(P677="","",SUMIF(Movimento!$D$9:$D$7010,Saldo!P677,Movimento!$G$9:$G$7010))</f>
        <v/>
      </c>
      <c r="Y677" s="94" t="str">
        <f>IF(P677="","",SUMIF(MovSaida!$D$9:$D$7010,Saldo!P677,MovSaida!$F$9:$F$7010))</f>
        <v/>
      </c>
      <c r="Z677" s="94" t="str">
        <f>IFERROR(IF(P677="","",SUMIFS(InvAjust!$G$9:$G$6009,InvAjust!$E$9:$E$6009,Saldo!P677,InvAjust!$C$9:$C$6009,"Add")-SUMIFS(InvAjust!$G$9:$G$6009,InvAjust!$E$9:$E$6009,Saldo!P677,InvAjust!$C$9:$C$6009,"Remove")),"")</f>
        <v/>
      </c>
      <c r="AA677" s="98" t="str">
        <f t="shared" si="176"/>
        <v/>
      </c>
    </row>
    <row r="678" spans="1:27" ht="18.95" customHeight="1" x14ac:dyDescent="0.25">
      <c r="A678" s="82"/>
      <c r="C678" s="89" t="str">
        <f t="shared" si="165"/>
        <v/>
      </c>
      <c r="D678" s="89" t="str">
        <f t="shared" si="166"/>
        <v/>
      </c>
      <c r="E678" s="89" t="str">
        <f t="shared" si="167"/>
        <v/>
      </c>
      <c r="F678" s="89" t="str">
        <f t="shared" si="168"/>
        <v/>
      </c>
      <c r="G678" s="90" t="str">
        <f t="shared" si="169"/>
        <v/>
      </c>
      <c r="H678" s="91" t="str">
        <f t="shared" si="170"/>
        <v/>
      </c>
      <c r="I678" s="91" t="str">
        <f t="shared" si="171"/>
        <v/>
      </c>
      <c r="J678" s="91" t="str">
        <f t="shared" si="172"/>
        <v/>
      </c>
      <c r="K678" s="92" t="str">
        <f t="shared" si="161"/>
        <v/>
      </c>
      <c r="L678" s="92" t="str">
        <f t="shared" si="162"/>
        <v/>
      </c>
      <c r="M678" s="92" t="str">
        <f t="shared" si="163"/>
        <v/>
      </c>
      <c r="N678" s="92" t="str">
        <f t="shared" si="164"/>
        <v/>
      </c>
      <c r="O678" s="76" t="str">
        <f>IF(Cadastro!D678="","",Cadastro!D678)</f>
        <v/>
      </c>
      <c r="P678" s="76" t="str">
        <f>IF(Cadastro!C678="","",Cadastro!C678)</f>
        <v/>
      </c>
      <c r="Q678" s="93" t="str">
        <f t="shared" si="173"/>
        <v/>
      </c>
      <c r="R678" s="94" t="str">
        <f>IF(Cadastro!H678="","",Cadastro!H678)</f>
        <v/>
      </c>
      <c r="S678" s="95" t="str">
        <f t="shared" si="174"/>
        <v/>
      </c>
      <c r="T678" s="96" t="str">
        <f t="shared" si="175"/>
        <v/>
      </c>
      <c r="U678" s="96" t="str">
        <f>IFERROR(IF(P678="","",SUMIF(Movimento!$D$9:$D$7010,Saldo!P678,Movimento!$I$9:$I$7010)+W678)/(V678+X678),"")</f>
        <v/>
      </c>
      <c r="V678" s="94" t="str">
        <f>IFERROR(IF(Cadastro!E678="","",Cadastro!E678),"")</f>
        <v/>
      </c>
      <c r="W678" s="97" t="str">
        <f>IFERROR(IF(Cadastro!I678="","",Cadastro!I678),"")</f>
        <v/>
      </c>
      <c r="X678" s="94" t="str">
        <f>IF(P678="","",SUMIF(Movimento!$D$9:$D$7010,Saldo!P678,Movimento!$G$9:$G$7010))</f>
        <v/>
      </c>
      <c r="Y678" s="94" t="str">
        <f>IF(P678="","",SUMIF(MovSaida!$D$9:$D$7010,Saldo!P678,MovSaida!$F$9:$F$7010))</f>
        <v/>
      </c>
      <c r="Z678" s="94" t="str">
        <f>IFERROR(IF(P678="","",SUMIFS(InvAjust!$G$9:$G$6009,InvAjust!$E$9:$E$6009,Saldo!P678,InvAjust!$C$9:$C$6009,"Add")-SUMIFS(InvAjust!$G$9:$G$6009,InvAjust!$E$9:$E$6009,Saldo!P678,InvAjust!$C$9:$C$6009,"Remove")),"")</f>
        <v/>
      </c>
      <c r="AA678" s="98" t="str">
        <f t="shared" si="176"/>
        <v/>
      </c>
    </row>
    <row r="679" spans="1:27" ht="18.95" customHeight="1" x14ac:dyDescent="0.25">
      <c r="A679" s="82"/>
      <c r="C679" s="89" t="str">
        <f t="shared" si="165"/>
        <v/>
      </c>
      <c r="D679" s="89" t="str">
        <f t="shared" si="166"/>
        <v/>
      </c>
      <c r="E679" s="89" t="str">
        <f t="shared" si="167"/>
        <v/>
      </c>
      <c r="F679" s="89" t="str">
        <f t="shared" si="168"/>
        <v/>
      </c>
      <c r="G679" s="90" t="str">
        <f t="shared" si="169"/>
        <v/>
      </c>
      <c r="H679" s="91" t="str">
        <f t="shared" si="170"/>
        <v/>
      </c>
      <c r="I679" s="91" t="str">
        <f t="shared" si="171"/>
        <v/>
      </c>
      <c r="J679" s="91" t="str">
        <f t="shared" si="172"/>
        <v/>
      </c>
      <c r="K679" s="92" t="str">
        <f t="shared" si="161"/>
        <v/>
      </c>
      <c r="L679" s="92" t="str">
        <f t="shared" si="162"/>
        <v/>
      </c>
      <c r="M679" s="92" t="str">
        <f t="shared" si="163"/>
        <v/>
      </c>
      <c r="N679" s="92" t="str">
        <f t="shared" si="164"/>
        <v/>
      </c>
      <c r="O679" s="76" t="str">
        <f>IF(Cadastro!D679="","",Cadastro!D679)</f>
        <v/>
      </c>
      <c r="P679" s="76" t="str">
        <f>IF(Cadastro!C679="","",Cadastro!C679)</f>
        <v/>
      </c>
      <c r="Q679" s="93" t="str">
        <f t="shared" si="173"/>
        <v/>
      </c>
      <c r="R679" s="94" t="str">
        <f>IF(Cadastro!H679="","",Cadastro!H679)</f>
        <v/>
      </c>
      <c r="S679" s="95" t="str">
        <f t="shared" si="174"/>
        <v/>
      </c>
      <c r="T679" s="96" t="str">
        <f t="shared" si="175"/>
        <v/>
      </c>
      <c r="U679" s="96" t="str">
        <f>IFERROR(IF(P679="","",SUMIF(Movimento!$D$9:$D$7010,Saldo!P679,Movimento!$I$9:$I$7010)+W679)/(V679+X679),"")</f>
        <v/>
      </c>
      <c r="V679" s="94" t="str">
        <f>IFERROR(IF(Cadastro!E679="","",Cadastro!E679),"")</f>
        <v/>
      </c>
      <c r="W679" s="97" t="str">
        <f>IFERROR(IF(Cadastro!I679="","",Cadastro!I679),"")</f>
        <v/>
      </c>
      <c r="X679" s="94" t="str">
        <f>IF(P679="","",SUMIF(Movimento!$D$9:$D$7010,Saldo!P679,Movimento!$G$9:$G$7010))</f>
        <v/>
      </c>
      <c r="Y679" s="94" t="str">
        <f>IF(P679="","",SUMIF(MovSaida!$D$9:$D$7010,Saldo!P679,MovSaida!$F$9:$F$7010))</f>
        <v/>
      </c>
      <c r="Z679" s="94" t="str">
        <f>IFERROR(IF(P679="","",SUMIFS(InvAjust!$G$9:$G$6009,InvAjust!$E$9:$E$6009,Saldo!P679,InvAjust!$C$9:$C$6009,"Add")-SUMIFS(InvAjust!$G$9:$G$6009,InvAjust!$E$9:$E$6009,Saldo!P679,InvAjust!$C$9:$C$6009,"Remove")),"")</f>
        <v/>
      </c>
      <c r="AA679" s="98" t="str">
        <f t="shared" si="176"/>
        <v/>
      </c>
    </row>
    <row r="680" spans="1:27" ht="18.95" customHeight="1" x14ac:dyDescent="0.25">
      <c r="A680" s="82"/>
      <c r="C680" s="89" t="str">
        <f t="shared" si="165"/>
        <v/>
      </c>
      <c r="D680" s="89" t="str">
        <f t="shared" si="166"/>
        <v/>
      </c>
      <c r="E680" s="89" t="str">
        <f t="shared" si="167"/>
        <v/>
      </c>
      <c r="F680" s="89" t="str">
        <f t="shared" si="168"/>
        <v/>
      </c>
      <c r="G680" s="90" t="str">
        <f t="shared" si="169"/>
        <v/>
      </c>
      <c r="H680" s="91" t="str">
        <f t="shared" si="170"/>
        <v/>
      </c>
      <c r="I680" s="91" t="str">
        <f t="shared" si="171"/>
        <v/>
      </c>
      <c r="J680" s="91" t="str">
        <f t="shared" si="172"/>
        <v/>
      </c>
      <c r="K680" s="92" t="str">
        <f t="shared" si="161"/>
        <v/>
      </c>
      <c r="L680" s="92" t="str">
        <f t="shared" si="162"/>
        <v/>
      </c>
      <c r="M680" s="92" t="str">
        <f t="shared" si="163"/>
        <v/>
      </c>
      <c r="N680" s="92" t="str">
        <f t="shared" si="164"/>
        <v/>
      </c>
      <c r="O680" s="76" t="str">
        <f>IF(Cadastro!D680="","",Cadastro!D680)</f>
        <v/>
      </c>
      <c r="P680" s="76" t="str">
        <f>IF(Cadastro!C680="","",Cadastro!C680)</f>
        <v/>
      </c>
      <c r="Q680" s="93" t="str">
        <f t="shared" si="173"/>
        <v/>
      </c>
      <c r="R680" s="94" t="str">
        <f>IF(Cadastro!H680="","",Cadastro!H680)</f>
        <v/>
      </c>
      <c r="S680" s="95" t="str">
        <f t="shared" si="174"/>
        <v/>
      </c>
      <c r="T680" s="96" t="str">
        <f t="shared" si="175"/>
        <v/>
      </c>
      <c r="U680" s="96" t="str">
        <f>IFERROR(IF(P680="","",SUMIF(Movimento!$D$9:$D$7010,Saldo!P680,Movimento!$I$9:$I$7010)+W680)/(V680+X680),"")</f>
        <v/>
      </c>
      <c r="V680" s="94" t="str">
        <f>IFERROR(IF(Cadastro!E680="","",Cadastro!E680),"")</f>
        <v/>
      </c>
      <c r="W680" s="97" t="str">
        <f>IFERROR(IF(Cadastro!I680="","",Cadastro!I680),"")</f>
        <v/>
      </c>
      <c r="X680" s="94" t="str">
        <f>IF(P680="","",SUMIF(Movimento!$D$9:$D$7010,Saldo!P680,Movimento!$G$9:$G$7010))</f>
        <v/>
      </c>
      <c r="Y680" s="94" t="str">
        <f>IF(P680="","",SUMIF(MovSaida!$D$9:$D$7010,Saldo!P680,MovSaida!$F$9:$F$7010))</f>
        <v/>
      </c>
      <c r="Z680" s="94" t="str">
        <f>IFERROR(IF(P680="","",SUMIFS(InvAjust!$G$9:$G$6009,InvAjust!$E$9:$E$6009,Saldo!P680,InvAjust!$C$9:$C$6009,"Add")-SUMIFS(InvAjust!$G$9:$G$6009,InvAjust!$E$9:$E$6009,Saldo!P680,InvAjust!$C$9:$C$6009,"Remove")),"")</f>
        <v/>
      </c>
      <c r="AA680" s="98" t="str">
        <f t="shared" si="176"/>
        <v/>
      </c>
    </row>
    <row r="681" spans="1:27" ht="18.95" customHeight="1" x14ac:dyDescent="0.25">
      <c r="A681" s="82"/>
      <c r="C681" s="89" t="str">
        <f t="shared" si="165"/>
        <v/>
      </c>
      <c r="D681" s="89" t="str">
        <f t="shared" si="166"/>
        <v/>
      </c>
      <c r="E681" s="89" t="str">
        <f t="shared" si="167"/>
        <v/>
      </c>
      <c r="F681" s="89" t="str">
        <f t="shared" si="168"/>
        <v/>
      </c>
      <c r="G681" s="90" t="str">
        <f t="shared" si="169"/>
        <v/>
      </c>
      <c r="H681" s="91" t="str">
        <f t="shared" si="170"/>
        <v/>
      </c>
      <c r="I681" s="91" t="str">
        <f t="shared" si="171"/>
        <v/>
      </c>
      <c r="J681" s="91" t="str">
        <f t="shared" si="172"/>
        <v/>
      </c>
      <c r="K681" s="92" t="str">
        <f t="shared" si="161"/>
        <v/>
      </c>
      <c r="L681" s="92" t="str">
        <f t="shared" si="162"/>
        <v/>
      </c>
      <c r="M681" s="92" t="str">
        <f t="shared" si="163"/>
        <v/>
      </c>
      <c r="N681" s="92" t="str">
        <f t="shared" si="164"/>
        <v/>
      </c>
      <c r="O681" s="76" t="str">
        <f>IF(Cadastro!D681="","",Cadastro!D681)</f>
        <v/>
      </c>
      <c r="P681" s="76" t="str">
        <f>IF(Cadastro!C681="","",Cadastro!C681)</f>
        <v/>
      </c>
      <c r="Q681" s="93" t="str">
        <f t="shared" si="173"/>
        <v/>
      </c>
      <c r="R681" s="94" t="str">
        <f>IF(Cadastro!H681="","",Cadastro!H681)</f>
        <v/>
      </c>
      <c r="S681" s="95" t="str">
        <f t="shared" si="174"/>
        <v/>
      </c>
      <c r="T681" s="96" t="str">
        <f t="shared" si="175"/>
        <v/>
      </c>
      <c r="U681" s="96" t="str">
        <f>IFERROR(IF(P681="","",SUMIF(Movimento!$D$9:$D$7010,Saldo!P681,Movimento!$I$9:$I$7010)+W681)/(V681+X681),"")</f>
        <v/>
      </c>
      <c r="V681" s="94" t="str">
        <f>IFERROR(IF(Cadastro!E681="","",Cadastro!E681),"")</f>
        <v/>
      </c>
      <c r="W681" s="97" t="str">
        <f>IFERROR(IF(Cadastro!I681="","",Cadastro!I681),"")</f>
        <v/>
      </c>
      <c r="X681" s="94" t="str">
        <f>IF(P681="","",SUMIF(Movimento!$D$9:$D$7010,Saldo!P681,Movimento!$G$9:$G$7010))</f>
        <v/>
      </c>
      <c r="Y681" s="94" t="str">
        <f>IF(P681="","",SUMIF(MovSaida!$D$9:$D$7010,Saldo!P681,MovSaida!$F$9:$F$7010))</f>
        <v/>
      </c>
      <c r="Z681" s="94" t="str">
        <f>IFERROR(IF(P681="","",SUMIFS(InvAjust!$G$9:$G$6009,InvAjust!$E$9:$E$6009,Saldo!P681,InvAjust!$C$9:$C$6009,"Add")-SUMIFS(InvAjust!$G$9:$G$6009,InvAjust!$E$9:$E$6009,Saldo!P681,InvAjust!$C$9:$C$6009,"Remove")),"")</f>
        <v/>
      </c>
      <c r="AA681" s="98" t="str">
        <f t="shared" si="176"/>
        <v/>
      </c>
    </row>
    <row r="682" spans="1:27" ht="18.95" customHeight="1" x14ac:dyDescent="0.25">
      <c r="A682" s="82"/>
      <c r="C682" s="89" t="str">
        <f t="shared" si="165"/>
        <v/>
      </c>
      <c r="D682" s="89" t="str">
        <f t="shared" si="166"/>
        <v/>
      </c>
      <c r="E682" s="89" t="str">
        <f t="shared" si="167"/>
        <v/>
      </c>
      <c r="F682" s="89" t="str">
        <f t="shared" si="168"/>
        <v/>
      </c>
      <c r="G682" s="90" t="str">
        <f t="shared" si="169"/>
        <v/>
      </c>
      <c r="H682" s="91" t="str">
        <f t="shared" si="170"/>
        <v/>
      </c>
      <c r="I682" s="91" t="str">
        <f t="shared" si="171"/>
        <v/>
      </c>
      <c r="J682" s="91" t="str">
        <f t="shared" si="172"/>
        <v/>
      </c>
      <c r="K682" s="92" t="str">
        <f t="shared" si="161"/>
        <v/>
      </c>
      <c r="L682" s="92" t="str">
        <f t="shared" si="162"/>
        <v/>
      </c>
      <c r="M682" s="92" t="str">
        <f t="shared" si="163"/>
        <v/>
      </c>
      <c r="N682" s="92" t="str">
        <f t="shared" si="164"/>
        <v/>
      </c>
      <c r="O682" s="76" t="str">
        <f>IF(Cadastro!D682="","",Cadastro!D682)</f>
        <v/>
      </c>
      <c r="P682" s="76" t="str">
        <f>IF(Cadastro!C682="","",Cadastro!C682)</f>
        <v/>
      </c>
      <c r="Q682" s="93" t="str">
        <f t="shared" si="173"/>
        <v/>
      </c>
      <c r="R682" s="94" t="str">
        <f>IF(Cadastro!H682="","",Cadastro!H682)</f>
        <v/>
      </c>
      <c r="S682" s="95" t="str">
        <f t="shared" si="174"/>
        <v/>
      </c>
      <c r="T682" s="96" t="str">
        <f t="shared" si="175"/>
        <v/>
      </c>
      <c r="U682" s="96" t="str">
        <f>IFERROR(IF(P682="","",SUMIF(Movimento!$D$9:$D$7010,Saldo!P682,Movimento!$I$9:$I$7010)+W682)/(V682+X682),"")</f>
        <v/>
      </c>
      <c r="V682" s="94" t="str">
        <f>IFERROR(IF(Cadastro!E682="","",Cadastro!E682),"")</f>
        <v/>
      </c>
      <c r="W682" s="97" t="str">
        <f>IFERROR(IF(Cadastro!I682="","",Cadastro!I682),"")</f>
        <v/>
      </c>
      <c r="X682" s="94" t="str">
        <f>IF(P682="","",SUMIF(Movimento!$D$9:$D$7010,Saldo!P682,Movimento!$G$9:$G$7010))</f>
        <v/>
      </c>
      <c r="Y682" s="94" t="str">
        <f>IF(P682="","",SUMIF(MovSaida!$D$9:$D$7010,Saldo!P682,MovSaida!$F$9:$F$7010))</f>
        <v/>
      </c>
      <c r="Z682" s="94" t="str">
        <f>IFERROR(IF(P682="","",SUMIFS(InvAjust!$G$9:$G$6009,InvAjust!$E$9:$E$6009,Saldo!P682,InvAjust!$C$9:$C$6009,"Add")-SUMIFS(InvAjust!$G$9:$G$6009,InvAjust!$E$9:$E$6009,Saldo!P682,InvAjust!$C$9:$C$6009,"Remove")),"")</f>
        <v/>
      </c>
      <c r="AA682" s="98" t="str">
        <f t="shared" si="176"/>
        <v/>
      </c>
    </row>
    <row r="683" spans="1:27" ht="18.95" customHeight="1" x14ac:dyDescent="0.25">
      <c r="A683" s="82"/>
      <c r="C683" s="89" t="str">
        <f t="shared" si="165"/>
        <v/>
      </c>
      <c r="D683" s="89" t="str">
        <f t="shared" si="166"/>
        <v/>
      </c>
      <c r="E683" s="89" t="str">
        <f t="shared" si="167"/>
        <v/>
      </c>
      <c r="F683" s="89" t="str">
        <f t="shared" si="168"/>
        <v/>
      </c>
      <c r="G683" s="90" t="str">
        <f t="shared" si="169"/>
        <v/>
      </c>
      <c r="H683" s="91" t="str">
        <f t="shared" si="170"/>
        <v/>
      </c>
      <c r="I683" s="91" t="str">
        <f t="shared" si="171"/>
        <v/>
      </c>
      <c r="J683" s="91" t="str">
        <f t="shared" si="172"/>
        <v/>
      </c>
      <c r="K683" s="92" t="str">
        <f t="shared" si="161"/>
        <v/>
      </c>
      <c r="L683" s="92" t="str">
        <f t="shared" si="162"/>
        <v/>
      </c>
      <c r="M683" s="92" t="str">
        <f t="shared" si="163"/>
        <v/>
      </c>
      <c r="N683" s="92" t="str">
        <f t="shared" si="164"/>
        <v/>
      </c>
      <c r="O683" s="76" t="str">
        <f>IF(Cadastro!D683="","",Cadastro!D683)</f>
        <v/>
      </c>
      <c r="P683" s="76" t="str">
        <f>IF(Cadastro!C683="","",Cadastro!C683)</f>
        <v/>
      </c>
      <c r="Q683" s="93" t="str">
        <f t="shared" si="173"/>
        <v/>
      </c>
      <c r="R683" s="94" t="str">
        <f>IF(Cadastro!H683="","",Cadastro!H683)</f>
        <v/>
      </c>
      <c r="S683" s="95" t="str">
        <f t="shared" si="174"/>
        <v/>
      </c>
      <c r="T683" s="96" t="str">
        <f t="shared" si="175"/>
        <v/>
      </c>
      <c r="U683" s="96" t="str">
        <f>IFERROR(IF(P683="","",SUMIF(Movimento!$D$9:$D$7010,Saldo!P683,Movimento!$I$9:$I$7010)+W683)/(V683+X683),"")</f>
        <v/>
      </c>
      <c r="V683" s="94" t="str">
        <f>IFERROR(IF(Cadastro!E683="","",Cadastro!E683),"")</f>
        <v/>
      </c>
      <c r="W683" s="97" t="str">
        <f>IFERROR(IF(Cadastro!I683="","",Cadastro!I683),"")</f>
        <v/>
      </c>
      <c r="X683" s="94" t="str">
        <f>IF(P683="","",SUMIF(Movimento!$D$9:$D$7010,Saldo!P683,Movimento!$G$9:$G$7010))</f>
        <v/>
      </c>
      <c r="Y683" s="94" t="str">
        <f>IF(P683="","",SUMIF(MovSaida!$D$9:$D$7010,Saldo!P683,MovSaida!$F$9:$F$7010))</f>
        <v/>
      </c>
      <c r="Z683" s="94" t="str">
        <f>IFERROR(IF(P683="","",SUMIFS(InvAjust!$G$9:$G$6009,InvAjust!$E$9:$E$6009,Saldo!P683,InvAjust!$C$9:$C$6009,"Add")-SUMIFS(InvAjust!$G$9:$G$6009,InvAjust!$E$9:$E$6009,Saldo!P683,InvAjust!$C$9:$C$6009,"Remove")),"")</f>
        <v/>
      </c>
      <c r="AA683" s="98" t="str">
        <f t="shared" si="176"/>
        <v/>
      </c>
    </row>
    <row r="684" spans="1:27" ht="18.95" customHeight="1" x14ac:dyDescent="0.25">
      <c r="A684" s="82"/>
      <c r="C684" s="89" t="str">
        <f t="shared" si="165"/>
        <v/>
      </c>
      <c r="D684" s="89" t="str">
        <f t="shared" si="166"/>
        <v/>
      </c>
      <c r="E684" s="89" t="str">
        <f t="shared" si="167"/>
        <v/>
      </c>
      <c r="F684" s="89" t="str">
        <f t="shared" si="168"/>
        <v/>
      </c>
      <c r="G684" s="90" t="str">
        <f t="shared" si="169"/>
        <v/>
      </c>
      <c r="H684" s="91" t="str">
        <f t="shared" si="170"/>
        <v/>
      </c>
      <c r="I684" s="91" t="str">
        <f t="shared" si="171"/>
        <v/>
      </c>
      <c r="J684" s="91" t="str">
        <f t="shared" si="172"/>
        <v/>
      </c>
      <c r="K684" s="92" t="str">
        <f t="shared" si="161"/>
        <v/>
      </c>
      <c r="L684" s="92" t="str">
        <f t="shared" si="162"/>
        <v/>
      </c>
      <c r="M684" s="92" t="str">
        <f t="shared" si="163"/>
        <v/>
      </c>
      <c r="N684" s="92" t="str">
        <f t="shared" si="164"/>
        <v/>
      </c>
      <c r="O684" s="76" t="str">
        <f>IF(Cadastro!D684="","",Cadastro!D684)</f>
        <v/>
      </c>
      <c r="P684" s="76" t="str">
        <f>IF(Cadastro!C684="","",Cadastro!C684)</f>
        <v/>
      </c>
      <c r="Q684" s="93" t="str">
        <f t="shared" si="173"/>
        <v/>
      </c>
      <c r="R684" s="94" t="str">
        <f>IF(Cadastro!H684="","",Cadastro!H684)</f>
        <v/>
      </c>
      <c r="S684" s="95" t="str">
        <f t="shared" si="174"/>
        <v/>
      </c>
      <c r="T684" s="96" t="str">
        <f t="shared" si="175"/>
        <v/>
      </c>
      <c r="U684" s="96" t="str">
        <f>IFERROR(IF(P684="","",SUMIF(Movimento!$D$9:$D$7010,Saldo!P684,Movimento!$I$9:$I$7010)+W684)/(V684+X684),"")</f>
        <v/>
      </c>
      <c r="V684" s="94" t="str">
        <f>IFERROR(IF(Cadastro!E684="","",Cadastro!E684),"")</f>
        <v/>
      </c>
      <c r="W684" s="97" t="str">
        <f>IFERROR(IF(Cadastro!I684="","",Cadastro!I684),"")</f>
        <v/>
      </c>
      <c r="X684" s="94" t="str">
        <f>IF(P684="","",SUMIF(Movimento!$D$9:$D$7010,Saldo!P684,Movimento!$G$9:$G$7010))</f>
        <v/>
      </c>
      <c r="Y684" s="94" t="str">
        <f>IF(P684="","",SUMIF(MovSaida!$D$9:$D$7010,Saldo!P684,MovSaida!$F$9:$F$7010))</f>
        <v/>
      </c>
      <c r="Z684" s="94" t="str">
        <f>IFERROR(IF(P684="","",SUMIFS(InvAjust!$G$9:$G$6009,InvAjust!$E$9:$E$6009,Saldo!P684,InvAjust!$C$9:$C$6009,"Add")-SUMIFS(InvAjust!$G$9:$G$6009,InvAjust!$E$9:$E$6009,Saldo!P684,InvAjust!$C$9:$C$6009,"Remove")),"")</f>
        <v/>
      </c>
      <c r="AA684" s="98" t="str">
        <f t="shared" si="176"/>
        <v/>
      </c>
    </row>
    <row r="685" spans="1:27" ht="18.95" customHeight="1" x14ac:dyDescent="0.25">
      <c r="A685" s="82"/>
      <c r="C685" s="89" t="str">
        <f t="shared" si="165"/>
        <v/>
      </c>
      <c r="D685" s="89" t="str">
        <f t="shared" si="166"/>
        <v/>
      </c>
      <c r="E685" s="89" t="str">
        <f t="shared" si="167"/>
        <v/>
      </c>
      <c r="F685" s="89" t="str">
        <f t="shared" si="168"/>
        <v/>
      </c>
      <c r="G685" s="90" t="str">
        <f t="shared" si="169"/>
        <v/>
      </c>
      <c r="H685" s="91" t="str">
        <f t="shared" si="170"/>
        <v/>
      </c>
      <c r="I685" s="91" t="str">
        <f t="shared" si="171"/>
        <v/>
      </c>
      <c r="J685" s="91" t="str">
        <f t="shared" si="172"/>
        <v/>
      </c>
      <c r="K685" s="92" t="str">
        <f t="shared" si="161"/>
        <v/>
      </c>
      <c r="L685" s="92" t="str">
        <f t="shared" si="162"/>
        <v/>
      </c>
      <c r="M685" s="92" t="str">
        <f t="shared" si="163"/>
        <v/>
      </c>
      <c r="N685" s="92" t="str">
        <f t="shared" si="164"/>
        <v/>
      </c>
      <c r="O685" s="76" t="str">
        <f>IF(Cadastro!D685="","",Cadastro!D685)</f>
        <v/>
      </c>
      <c r="P685" s="76" t="str">
        <f>IF(Cadastro!C685="","",Cadastro!C685)</f>
        <v/>
      </c>
      <c r="Q685" s="93" t="str">
        <f t="shared" si="173"/>
        <v/>
      </c>
      <c r="R685" s="94" t="str">
        <f>IF(Cadastro!H685="","",Cadastro!H685)</f>
        <v/>
      </c>
      <c r="S685" s="95" t="str">
        <f t="shared" si="174"/>
        <v/>
      </c>
      <c r="T685" s="96" t="str">
        <f t="shared" si="175"/>
        <v/>
      </c>
      <c r="U685" s="96" t="str">
        <f>IFERROR(IF(P685="","",SUMIF(Movimento!$D$9:$D$7010,Saldo!P685,Movimento!$I$9:$I$7010)+W685)/(V685+X685),"")</f>
        <v/>
      </c>
      <c r="V685" s="94" t="str">
        <f>IFERROR(IF(Cadastro!E685="","",Cadastro!E685),"")</f>
        <v/>
      </c>
      <c r="W685" s="97" t="str">
        <f>IFERROR(IF(Cadastro!I685="","",Cadastro!I685),"")</f>
        <v/>
      </c>
      <c r="X685" s="94" t="str">
        <f>IF(P685="","",SUMIF(Movimento!$D$9:$D$7010,Saldo!P685,Movimento!$G$9:$G$7010))</f>
        <v/>
      </c>
      <c r="Y685" s="94" t="str">
        <f>IF(P685="","",SUMIF(MovSaida!$D$9:$D$7010,Saldo!P685,MovSaida!$F$9:$F$7010))</f>
        <v/>
      </c>
      <c r="Z685" s="94" t="str">
        <f>IFERROR(IF(P685="","",SUMIFS(InvAjust!$G$9:$G$6009,InvAjust!$E$9:$E$6009,Saldo!P685,InvAjust!$C$9:$C$6009,"Add")-SUMIFS(InvAjust!$G$9:$G$6009,InvAjust!$E$9:$E$6009,Saldo!P685,InvAjust!$C$9:$C$6009,"Remove")),"")</f>
        <v/>
      </c>
      <c r="AA685" s="98" t="str">
        <f t="shared" si="176"/>
        <v/>
      </c>
    </row>
    <row r="686" spans="1:27" ht="18.95" customHeight="1" x14ac:dyDescent="0.25">
      <c r="A686" s="82"/>
      <c r="C686" s="89" t="str">
        <f t="shared" si="165"/>
        <v/>
      </c>
      <c r="D686" s="89" t="str">
        <f t="shared" si="166"/>
        <v/>
      </c>
      <c r="E686" s="89" t="str">
        <f t="shared" si="167"/>
        <v/>
      </c>
      <c r="F686" s="89" t="str">
        <f t="shared" si="168"/>
        <v/>
      </c>
      <c r="G686" s="90" t="str">
        <f t="shared" si="169"/>
        <v/>
      </c>
      <c r="H686" s="91" t="str">
        <f t="shared" si="170"/>
        <v/>
      </c>
      <c r="I686" s="91" t="str">
        <f t="shared" si="171"/>
        <v/>
      </c>
      <c r="J686" s="91" t="str">
        <f t="shared" si="172"/>
        <v/>
      </c>
      <c r="K686" s="92" t="str">
        <f t="shared" si="161"/>
        <v/>
      </c>
      <c r="L686" s="92" t="str">
        <f t="shared" si="162"/>
        <v/>
      </c>
      <c r="M686" s="92" t="str">
        <f t="shared" si="163"/>
        <v/>
      </c>
      <c r="N686" s="92" t="str">
        <f t="shared" si="164"/>
        <v/>
      </c>
      <c r="O686" s="76" t="str">
        <f>IF(Cadastro!D686="","",Cadastro!D686)</f>
        <v/>
      </c>
      <c r="P686" s="76" t="str">
        <f>IF(Cadastro!C686="","",Cadastro!C686)</f>
        <v/>
      </c>
      <c r="Q686" s="93" t="str">
        <f t="shared" si="173"/>
        <v/>
      </c>
      <c r="R686" s="94" t="str">
        <f>IF(Cadastro!H686="","",Cadastro!H686)</f>
        <v/>
      </c>
      <c r="S686" s="95" t="str">
        <f t="shared" si="174"/>
        <v/>
      </c>
      <c r="T686" s="96" t="str">
        <f t="shared" si="175"/>
        <v/>
      </c>
      <c r="U686" s="96" t="str">
        <f>IFERROR(IF(P686="","",SUMIF(Movimento!$D$9:$D$7010,Saldo!P686,Movimento!$I$9:$I$7010)+W686)/(V686+X686),"")</f>
        <v/>
      </c>
      <c r="V686" s="94" t="str">
        <f>IFERROR(IF(Cadastro!E686="","",Cadastro!E686),"")</f>
        <v/>
      </c>
      <c r="W686" s="97" t="str">
        <f>IFERROR(IF(Cadastro!I686="","",Cadastro!I686),"")</f>
        <v/>
      </c>
      <c r="X686" s="94" t="str">
        <f>IF(P686="","",SUMIF(Movimento!$D$9:$D$7010,Saldo!P686,Movimento!$G$9:$G$7010))</f>
        <v/>
      </c>
      <c r="Y686" s="94" t="str">
        <f>IF(P686="","",SUMIF(MovSaida!$D$9:$D$7010,Saldo!P686,MovSaida!$F$9:$F$7010))</f>
        <v/>
      </c>
      <c r="Z686" s="94" t="str">
        <f>IFERROR(IF(P686="","",SUMIFS(InvAjust!$G$9:$G$6009,InvAjust!$E$9:$E$6009,Saldo!P686,InvAjust!$C$9:$C$6009,"Add")-SUMIFS(InvAjust!$G$9:$G$6009,InvAjust!$E$9:$E$6009,Saldo!P686,InvAjust!$C$9:$C$6009,"Remove")),"")</f>
        <v/>
      </c>
      <c r="AA686" s="98" t="str">
        <f t="shared" si="176"/>
        <v/>
      </c>
    </row>
    <row r="687" spans="1:27" ht="18.95" customHeight="1" x14ac:dyDescent="0.25">
      <c r="A687" s="82"/>
      <c r="C687" s="89" t="str">
        <f t="shared" si="165"/>
        <v/>
      </c>
      <c r="D687" s="89" t="str">
        <f t="shared" si="166"/>
        <v/>
      </c>
      <c r="E687" s="89" t="str">
        <f t="shared" si="167"/>
        <v/>
      </c>
      <c r="F687" s="89" t="str">
        <f t="shared" si="168"/>
        <v/>
      </c>
      <c r="G687" s="90" t="str">
        <f t="shared" si="169"/>
        <v/>
      </c>
      <c r="H687" s="91" t="str">
        <f t="shared" si="170"/>
        <v/>
      </c>
      <c r="I687" s="91" t="str">
        <f t="shared" si="171"/>
        <v/>
      </c>
      <c r="J687" s="91" t="str">
        <f t="shared" si="172"/>
        <v/>
      </c>
      <c r="K687" s="92" t="str">
        <f t="shared" si="161"/>
        <v/>
      </c>
      <c r="L687" s="92" t="str">
        <f t="shared" si="162"/>
        <v/>
      </c>
      <c r="M687" s="92" t="str">
        <f t="shared" si="163"/>
        <v/>
      </c>
      <c r="N687" s="92" t="str">
        <f t="shared" si="164"/>
        <v/>
      </c>
      <c r="O687" s="76" t="str">
        <f>IF(Cadastro!D687="","",Cadastro!D687)</f>
        <v/>
      </c>
      <c r="P687" s="76" t="str">
        <f>IF(Cadastro!C687="","",Cadastro!C687)</f>
        <v/>
      </c>
      <c r="Q687" s="93" t="str">
        <f t="shared" si="173"/>
        <v/>
      </c>
      <c r="R687" s="94" t="str">
        <f>IF(Cadastro!H687="","",Cadastro!H687)</f>
        <v/>
      </c>
      <c r="S687" s="95" t="str">
        <f t="shared" si="174"/>
        <v/>
      </c>
      <c r="T687" s="96" t="str">
        <f t="shared" si="175"/>
        <v/>
      </c>
      <c r="U687" s="96" t="str">
        <f>IFERROR(IF(P687="","",SUMIF(Movimento!$D$9:$D$7010,Saldo!P687,Movimento!$I$9:$I$7010)+W687)/(V687+X687),"")</f>
        <v/>
      </c>
      <c r="V687" s="94" t="str">
        <f>IFERROR(IF(Cadastro!E687="","",Cadastro!E687),"")</f>
        <v/>
      </c>
      <c r="W687" s="97" t="str">
        <f>IFERROR(IF(Cadastro!I687="","",Cadastro!I687),"")</f>
        <v/>
      </c>
      <c r="X687" s="94" t="str">
        <f>IF(P687="","",SUMIF(Movimento!$D$9:$D$7010,Saldo!P687,Movimento!$G$9:$G$7010))</f>
        <v/>
      </c>
      <c r="Y687" s="94" t="str">
        <f>IF(P687="","",SUMIF(MovSaida!$D$9:$D$7010,Saldo!P687,MovSaida!$F$9:$F$7010))</f>
        <v/>
      </c>
      <c r="Z687" s="94" t="str">
        <f>IFERROR(IF(P687="","",SUMIFS(InvAjust!$G$9:$G$6009,InvAjust!$E$9:$E$6009,Saldo!P687,InvAjust!$C$9:$C$6009,"Add")-SUMIFS(InvAjust!$G$9:$G$6009,InvAjust!$E$9:$E$6009,Saldo!P687,InvAjust!$C$9:$C$6009,"Remove")),"")</f>
        <v/>
      </c>
      <c r="AA687" s="98" t="str">
        <f t="shared" si="176"/>
        <v/>
      </c>
    </row>
    <row r="688" spans="1:27" ht="18.95" customHeight="1" x14ac:dyDescent="0.25">
      <c r="A688" s="82"/>
      <c r="C688" s="89" t="str">
        <f t="shared" si="165"/>
        <v/>
      </c>
      <c r="D688" s="89" t="str">
        <f t="shared" si="166"/>
        <v/>
      </c>
      <c r="E688" s="89" t="str">
        <f t="shared" si="167"/>
        <v/>
      </c>
      <c r="F688" s="89" t="str">
        <f t="shared" si="168"/>
        <v/>
      </c>
      <c r="G688" s="90" t="str">
        <f t="shared" si="169"/>
        <v/>
      </c>
      <c r="H688" s="91" t="str">
        <f t="shared" si="170"/>
        <v/>
      </c>
      <c r="I688" s="91" t="str">
        <f t="shared" si="171"/>
        <v/>
      </c>
      <c r="J688" s="91" t="str">
        <f t="shared" si="172"/>
        <v/>
      </c>
      <c r="K688" s="92" t="str">
        <f t="shared" si="161"/>
        <v/>
      </c>
      <c r="L688" s="92" t="str">
        <f t="shared" si="162"/>
        <v/>
      </c>
      <c r="M688" s="92" t="str">
        <f t="shared" si="163"/>
        <v/>
      </c>
      <c r="N688" s="92" t="str">
        <f t="shared" si="164"/>
        <v/>
      </c>
      <c r="O688" s="76" t="str">
        <f>IF(Cadastro!D688="","",Cadastro!D688)</f>
        <v/>
      </c>
      <c r="P688" s="76" t="str">
        <f>IF(Cadastro!C688="","",Cadastro!C688)</f>
        <v/>
      </c>
      <c r="Q688" s="93" t="str">
        <f t="shared" si="173"/>
        <v/>
      </c>
      <c r="R688" s="94" t="str">
        <f>IF(Cadastro!H688="","",Cadastro!H688)</f>
        <v/>
      </c>
      <c r="S688" s="95" t="str">
        <f t="shared" si="174"/>
        <v/>
      </c>
      <c r="T688" s="96" t="str">
        <f t="shared" si="175"/>
        <v/>
      </c>
      <c r="U688" s="96" t="str">
        <f>IFERROR(IF(P688="","",SUMIF(Movimento!$D$9:$D$7010,Saldo!P688,Movimento!$I$9:$I$7010)+W688)/(V688+X688),"")</f>
        <v/>
      </c>
      <c r="V688" s="94" t="str">
        <f>IFERROR(IF(Cadastro!E688="","",Cadastro!E688),"")</f>
        <v/>
      </c>
      <c r="W688" s="97" t="str">
        <f>IFERROR(IF(Cadastro!I688="","",Cadastro!I688),"")</f>
        <v/>
      </c>
      <c r="X688" s="94" t="str">
        <f>IF(P688="","",SUMIF(Movimento!$D$9:$D$7010,Saldo!P688,Movimento!$G$9:$G$7010))</f>
        <v/>
      </c>
      <c r="Y688" s="94" t="str">
        <f>IF(P688="","",SUMIF(MovSaida!$D$9:$D$7010,Saldo!P688,MovSaida!$F$9:$F$7010))</f>
        <v/>
      </c>
      <c r="Z688" s="94" t="str">
        <f>IFERROR(IF(P688="","",SUMIFS(InvAjust!$G$9:$G$6009,InvAjust!$E$9:$E$6009,Saldo!P688,InvAjust!$C$9:$C$6009,"Add")-SUMIFS(InvAjust!$G$9:$G$6009,InvAjust!$E$9:$E$6009,Saldo!P688,InvAjust!$C$9:$C$6009,"Remove")),"")</f>
        <v/>
      </c>
      <c r="AA688" s="98" t="str">
        <f t="shared" si="176"/>
        <v/>
      </c>
    </row>
    <row r="689" spans="1:27" ht="18.95" customHeight="1" x14ac:dyDescent="0.25">
      <c r="A689" s="82"/>
      <c r="C689" s="89" t="str">
        <f t="shared" si="165"/>
        <v/>
      </c>
      <c r="D689" s="89" t="str">
        <f t="shared" si="166"/>
        <v/>
      </c>
      <c r="E689" s="89" t="str">
        <f t="shared" si="167"/>
        <v/>
      </c>
      <c r="F689" s="89" t="str">
        <f t="shared" si="168"/>
        <v/>
      </c>
      <c r="G689" s="90" t="str">
        <f t="shared" si="169"/>
        <v/>
      </c>
      <c r="H689" s="91" t="str">
        <f t="shared" si="170"/>
        <v/>
      </c>
      <c r="I689" s="91" t="str">
        <f t="shared" si="171"/>
        <v/>
      </c>
      <c r="J689" s="91" t="str">
        <f t="shared" si="172"/>
        <v/>
      </c>
      <c r="K689" s="92" t="str">
        <f t="shared" si="161"/>
        <v/>
      </c>
      <c r="L689" s="92" t="str">
        <f t="shared" si="162"/>
        <v/>
      </c>
      <c r="M689" s="92" t="str">
        <f t="shared" si="163"/>
        <v/>
      </c>
      <c r="N689" s="92" t="str">
        <f t="shared" si="164"/>
        <v/>
      </c>
      <c r="O689" s="76" t="str">
        <f>IF(Cadastro!D689="","",Cadastro!D689)</f>
        <v/>
      </c>
      <c r="P689" s="76" t="str">
        <f>IF(Cadastro!C689="","",Cadastro!C689)</f>
        <v/>
      </c>
      <c r="Q689" s="93" t="str">
        <f t="shared" si="173"/>
        <v/>
      </c>
      <c r="R689" s="94" t="str">
        <f>IF(Cadastro!H689="","",Cadastro!H689)</f>
        <v/>
      </c>
      <c r="S689" s="95" t="str">
        <f t="shared" si="174"/>
        <v/>
      </c>
      <c r="T689" s="96" t="str">
        <f t="shared" si="175"/>
        <v/>
      </c>
      <c r="U689" s="96" t="str">
        <f>IFERROR(IF(P689="","",SUMIF(Movimento!$D$9:$D$7010,Saldo!P689,Movimento!$I$9:$I$7010)+W689)/(V689+X689),"")</f>
        <v/>
      </c>
      <c r="V689" s="94" t="str">
        <f>IFERROR(IF(Cadastro!E689="","",Cadastro!E689),"")</f>
        <v/>
      </c>
      <c r="W689" s="97" t="str">
        <f>IFERROR(IF(Cadastro!I689="","",Cadastro!I689),"")</f>
        <v/>
      </c>
      <c r="X689" s="94" t="str">
        <f>IF(P689="","",SUMIF(Movimento!$D$9:$D$7010,Saldo!P689,Movimento!$G$9:$G$7010))</f>
        <v/>
      </c>
      <c r="Y689" s="94" t="str">
        <f>IF(P689="","",SUMIF(MovSaida!$D$9:$D$7010,Saldo!P689,MovSaida!$F$9:$F$7010))</f>
        <v/>
      </c>
      <c r="Z689" s="94" t="str">
        <f>IFERROR(IF(P689="","",SUMIFS(InvAjust!$G$9:$G$6009,InvAjust!$E$9:$E$6009,Saldo!P689,InvAjust!$C$9:$C$6009,"Add")-SUMIFS(InvAjust!$G$9:$G$6009,InvAjust!$E$9:$E$6009,Saldo!P689,InvAjust!$C$9:$C$6009,"Remove")),"")</f>
        <v/>
      </c>
      <c r="AA689" s="98" t="str">
        <f t="shared" si="176"/>
        <v/>
      </c>
    </row>
    <row r="690" spans="1:27" ht="18.95" customHeight="1" x14ac:dyDescent="0.25">
      <c r="A690" s="82"/>
      <c r="C690" s="89" t="str">
        <f t="shared" si="165"/>
        <v/>
      </c>
      <c r="D690" s="89" t="str">
        <f t="shared" si="166"/>
        <v/>
      </c>
      <c r="E690" s="89" t="str">
        <f t="shared" si="167"/>
        <v/>
      </c>
      <c r="F690" s="89" t="str">
        <f t="shared" si="168"/>
        <v/>
      </c>
      <c r="G690" s="90" t="str">
        <f t="shared" si="169"/>
        <v/>
      </c>
      <c r="H690" s="91" t="str">
        <f t="shared" si="170"/>
        <v/>
      </c>
      <c r="I690" s="91" t="str">
        <f t="shared" si="171"/>
        <v/>
      </c>
      <c r="J690" s="91" t="str">
        <f t="shared" si="172"/>
        <v/>
      </c>
      <c r="K690" s="92" t="str">
        <f t="shared" si="161"/>
        <v/>
      </c>
      <c r="L690" s="92" t="str">
        <f t="shared" si="162"/>
        <v/>
      </c>
      <c r="M690" s="92" t="str">
        <f t="shared" si="163"/>
        <v/>
      </c>
      <c r="N690" s="92" t="str">
        <f t="shared" si="164"/>
        <v/>
      </c>
      <c r="O690" s="76" t="str">
        <f>IF(Cadastro!D690="","",Cadastro!D690)</f>
        <v/>
      </c>
      <c r="P690" s="76" t="str">
        <f>IF(Cadastro!C690="","",Cadastro!C690)</f>
        <v/>
      </c>
      <c r="Q690" s="93" t="str">
        <f t="shared" si="173"/>
        <v/>
      </c>
      <c r="R690" s="94" t="str">
        <f>IF(Cadastro!H690="","",Cadastro!H690)</f>
        <v/>
      </c>
      <c r="S690" s="95" t="str">
        <f t="shared" si="174"/>
        <v/>
      </c>
      <c r="T690" s="96" t="str">
        <f t="shared" si="175"/>
        <v/>
      </c>
      <c r="U690" s="96" t="str">
        <f>IFERROR(IF(P690="","",SUMIF(Movimento!$D$9:$D$7010,Saldo!P690,Movimento!$I$9:$I$7010)+W690)/(V690+X690),"")</f>
        <v/>
      </c>
      <c r="V690" s="94" t="str">
        <f>IFERROR(IF(Cadastro!E690="","",Cadastro!E690),"")</f>
        <v/>
      </c>
      <c r="W690" s="97" t="str">
        <f>IFERROR(IF(Cadastro!I690="","",Cadastro!I690),"")</f>
        <v/>
      </c>
      <c r="X690" s="94" t="str">
        <f>IF(P690="","",SUMIF(Movimento!$D$9:$D$7010,Saldo!P690,Movimento!$G$9:$G$7010))</f>
        <v/>
      </c>
      <c r="Y690" s="94" t="str">
        <f>IF(P690="","",SUMIF(MovSaida!$D$9:$D$7010,Saldo!P690,MovSaida!$F$9:$F$7010))</f>
        <v/>
      </c>
      <c r="Z690" s="94" t="str">
        <f>IFERROR(IF(P690="","",SUMIFS(InvAjust!$G$9:$G$6009,InvAjust!$E$9:$E$6009,Saldo!P690,InvAjust!$C$9:$C$6009,"Add")-SUMIFS(InvAjust!$G$9:$G$6009,InvAjust!$E$9:$E$6009,Saldo!P690,InvAjust!$C$9:$C$6009,"Remove")),"")</f>
        <v/>
      </c>
      <c r="AA690" s="98" t="str">
        <f t="shared" si="176"/>
        <v/>
      </c>
    </row>
    <row r="691" spans="1:27" ht="18.95" customHeight="1" x14ac:dyDescent="0.25">
      <c r="A691" s="82"/>
      <c r="C691" s="89" t="str">
        <f t="shared" si="165"/>
        <v/>
      </c>
      <c r="D691" s="89" t="str">
        <f t="shared" si="166"/>
        <v/>
      </c>
      <c r="E691" s="89" t="str">
        <f t="shared" si="167"/>
        <v/>
      </c>
      <c r="F691" s="89" t="str">
        <f t="shared" si="168"/>
        <v/>
      </c>
      <c r="G691" s="90" t="str">
        <f t="shared" si="169"/>
        <v/>
      </c>
      <c r="H691" s="91" t="str">
        <f t="shared" si="170"/>
        <v/>
      </c>
      <c r="I691" s="91" t="str">
        <f t="shared" si="171"/>
        <v/>
      </c>
      <c r="J691" s="91" t="str">
        <f t="shared" si="172"/>
        <v/>
      </c>
      <c r="K691" s="92" t="str">
        <f t="shared" si="161"/>
        <v/>
      </c>
      <c r="L691" s="92" t="str">
        <f t="shared" si="162"/>
        <v/>
      </c>
      <c r="M691" s="92" t="str">
        <f t="shared" si="163"/>
        <v/>
      </c>
      <c r="N691" s="92" t="str">
        <f t="shared" si="164"/>
        <v/>
      </c>
      <c r="O691" s="76" t="str">
        <f>IF(Cadastro!D691="","",Cadastro!D691)</f>
        <v/>
      </c>
      <c r="P691" s="76" t="str">
        <f>IF(Cadastro!C691="","",Cadastro!C691)</f>
        <v/>
      </c>
      <c r="Q691" s="93" t="str">
        <f t="shared" si="173"/>
        <v/>
      </c>
      <c r="R691" s="94" t="str">
        <f>IF(Cadastro!H691="","",Cadastro!H691)</f>
        <v/>
      </c>
      <c r="S691" s="95" t="str">
        <f t="shared" si="174"/>
        <v/>
      </c>
      <c r="T691" s="96" t="str">
        <f t="shared" si="175"/>
        <v/>
      </c>
      <c r="U691" s="96" t="str">
        <f>IFERROR(IF(P691="","",SUMIF(Movimento!$D$9:$D$7010,Saldo!P691,Movimento!$I$9:$I$7010)+W691)/(V691+X691),"")</f>
        <v/>
      </c>
      <c r="V691" s="94" t="str">
        <f>IFERROR(IF(Cadastro!E691="","",Cadastro!E691),"")</f>
        <v/>
      </c>
      <c r="W691" s="97" t="str">
        <f>IFERROR(IF(Cadastro!I691="","",Cadastro!I691),"")</f>
        <v/>
      </c>
      <c r="X691" s="94" t="str">
        <f>IF(P691="","",SUMIF(Movimento!$D$9:$D$7010,Saldo!P691,Movimento!$G$9:$G$7010))</f>
        <v/>
      </c>
      <c r="Y691" s="94" t="str">
        <f>IF(P691="","",SUMIF(MovSaida!$D$9:$D$7010,Saldo!P691,MovSaida!$F$9:$F$7010))</f>
        <v/>
      </c>
      <c r="Z691" s="94" t="str">
        <f>IFERROR(IF(P691="","",SUMIFS(InvAjust!$G$9:$G$6009,InvAjust!$E$9:$E$6009,Saldo!P691,InvAjust!$C$9:$C$6009,"Add")-SUMIFS(InvAjust!$G$9:$G$6009,InvAjust!$E$9:$E$6009,Saldo!P691,InvAjust!$C$9:$C$6009,"Remove")),"")</f>
        <v/>
      </c>
      <c r="AA691" s="98" t="str">
        <f t="shared" si="176"/>
        <v/>
      </c>
    </row>
    <row r="692" spans="1:27" ht="18.95" customHeight="1" x14ac:dyDescent="0.25">
      <c r="A692" s="82"/>
      <c r="C692" s="89" t="str">
        <f t="shared" si="165"/>
        <v/>
      </c>
      <c r="D692" s="89" t="str">
        <f t="shared" si="166"/>
        <v/>
      </c>
      <c r="E692" s="89" t="str">
        <f t="shared" si="167"/>
        <v/>
      </c>
      <c r="F692" s="89" t="str">
        <f t="shared" si="168"/>
        <v/>
      </c>
      <c r="G692" s="90" t="str">
        <f t="shared" si="169"/>
        <v/>
      </c>
      <c r="H692" s="91" t="str">
        <f t="shared" si="170"/>
        <v/>
      </c>
      <c r="I692" s="91" t="str">
        <f t="shared" si="171"/>
        <v/>
      </c>
      <c r="J692" s="91" t="str">
        <f t="shared" si="172"/>
        <v/>
      </c>
      <c r="K692" s="92" t="str">
        <f t="shared" si="161"/>
        <v/>
      </c>
      <c r="L692" s="92" t="str">
        <f t="shared" si="162"/>
        <v/>
      </c>
      <c r="M692" s="92" t="str">
        <f t="shared" si="163"/>
        <v/>
      </c>
      <c r="N692" s="92" t="str">
        <f t="shared" si="164"/>
        <v/>
      </c>
      <c r="O692" s="76" t="str">
        <f>IF(Cadastro!D692="","",Cadastro!D692)</f>
        <v/>
      </c>
      <c r="P692" s="76" t="str">
        <f>IF(Cadastro!C692="","",Cadastro!C692)</f>
        <v/>
      </c>
      <c r="Q692" s="93" t="str">
        <f t="shared" si="173"/>
        <v/>
      </c>
      <c r="R692" s="94" t="str">
        <f>IF(Cadastro!H692="","",Cadastro!H692)</f>
        <v/>
      </c>
      <c r="S692" s="95" t="str">
        <f t="shared" si="174"/>
        <v/>
      </c>
      <c r="T692" s="96" t="str">
        <f t="shared" si="175"/>
        <v/>
      </c>
      <c r="U692" s="96" t="str">
        <f>IFERROR(IF(P692="","",SUMIF(Movimento!$D$9:$D$7010,Saldo!P692,Movimento!$I$9:$I$7010)+W692)/(V692+X692),"")</f>
        <v/>
      </c>
      <c r="V692" s="94" t="str">
        <f>IFERROR(IF(Cadastro!E692="","",Cadastro!E692),"")</f>
        <v/>
      </c>
      <c r="W692" s="97" t="str">
        <f>IFERROR(IF(Cadastro!I692="","",Cadastro!I692),"")</f>
        <v/>
      </c>
      <c r="X692" s="94" t="str">
        <f>IF(P692="","",SUMIF(Movimento!$D$9:$D$7010,Saldo!P692,Movimento!$G$9:$G$7010))</f>
        <v/>
      </c>
      <c r="Y692" s="94" t="str">
        <f>IF(P692="","",SUMIF(MovSaida!$D$9:$D$7010,Saldo!P692,MovSaida!$F$9:$F$7010))</f>
        <v/>
      </c>
      <c r="Z692" s="94" t="str">
        <f>IFERROR(IF(P692="","",SUMIFS(InvAjust!$G$9:$G$6009,InvAjust!$E$9:$E$6009,Saldo!P692,InvAjust!$C$9:$C$6009,"Add")-SUMIFS(InvAjust!$G$9:$G$6009,InvAjust!$E$9:$E$6009,Saldo!P692,InvAjust!$C$9:$C$6009,"Remove")),"")</f>
        <v/>
      </c>
      <c r="AA692" s="98" t="str">
        <f t="shared" si="176"/>
        <v/>
      </c>
    </row>
    <row r="693" spans="1:27" ht="18.95" customHeight="1" x14ac:dyDescent="0.25">
      <c r="A693" s="82"/>
      <c r="C693" s="89" t="str">
        <f t="shared" si="165"/>
        <v/>
      </c>
      <c r="D693" s="89" t="str">
        <f t="shared" si="166"/>
        <v/>
      </c>
      <c r="E693" s="89" t="str">
        <f t="shared" si="167"/>
        <v/>
      </c>
      <c r="F693" s="89" t="str">
        <f t="shared" si="168"/>
        <v/>
      </c>
      <c r="G693" s="90" t="str">
        <f t="shared" si="169"/>
        <v/>
      </c>
      <c r="H693" s="91" t="str">
        <f t="shared" si="170"/>
        <v/>
      </c>
      <c r="I693" s="91" t="str">
        <f t="shared" si="171"/>
        <v/>
      </c>
      <c r="J693" s="91" t="str">
        <f t="shared" si="172"/>
        <v/>
      </c>
      <c r="K693" s="92" t="str">
        <f t="shared" si="161"/>
        <v/>
      </c>
      <c r="L693" s="92" t="str">
        <f t="shared" si="162"/>
        <v/>
      </c>
      <c r="M693" s="92" t="str">
        <f t="shared" si="163"/>
        <v/>
      </c>
      <c r="N693" s="92" t="str">
        <f t="shared" si="164"/>
        <v/>
      </c>
      <c r="O693" s="76" t="str">
        <f>IF(Cadastro!D693="","",Cadastro!D693)</f>
        <v/>
      </c>
      <c r="P693" s="76" t="str">
        <f>IF(Cadastro!C693="","",Cadastro!C693)</f>
        <v/>
      </c>
      <c r="Q693" s="93" t="str">
        <f t="shared" si="173"/>
        <v/>
      </c>
      <c r="R693" s="94" t="str">
        <f>IF(Cadastro!H693="","",Cadastro!H693)</f>
        <v/>
      </c>
      <c r="S693" s="95" t="str">
        <f t="shared" si="174"/>
        <v/>
      </c>
      <c r="T693" s="96" t="str">
        <f t="shared" si="175"/>
        <v/>
      </c>
      <c r="U693" s="96" t="str">
        <f>IFERROR(IF(P693="","",SUMIF(Movimento!$D$9:$D$7010,Saldo!P693,Movimento!$I$9:$I$7010)+W693)/(V693+X693),"")</f>
        <v/>
      </c>
      <c r="V693" s="94" t="str">
        <f>IFERROR(IF(Cadastro!E693="","",Cadastro!E693),"")</f>
        <v/>
      </c>
      <c r="W693" s="97" t="str">
        <f>IFERROR(IF(Cadastro!I693="","",Cadastro!I693),"")</f>
        <v/>
      </c>
      <c r="X693" s="94" t="str">
        <f>IF(P693="","",SUMIF(Movimento!$D$9:$D$7010,Saldo!P693,Movimento!$G$9:$G$7010))</f>
        <v/>
      </c>
      <c r="Y693" s="94" t="str">
        <f>IF(P693="","",SUMIF(MovSaida!$D$9:$D$7010,Saldo!P693,MovSaida!$F$9:$F$7010))</f>
        <v/>
      </c>
      <c r="Z693" s="94" t="str">
        <f>IFERROR(IF(P693="","",SUMIFS(InvAjust!$G$9:$G$6009,InvAjust!$E$9:$E$6009,Saldo!P693,InvAjust!$C$9:$C$6009,"Add")-SUMIFS(InvAjust!$G$9:$G$6009,InvAjust!$E$9:$E$6009,Saldo!P693,InvAjust!$C$9:$C$6009,"Remove")),"")</f>
        <v/>
      </c>
      <c r="AA693" s="98" t="str">
        <f t="shared" si="176"/>
        <v/>
      </c>
    </row>
    <row r="694" spans="1:27" ht="18.95" customHeight="1" x14ac:dyDescent="0.25">
      <c r="A694" s="82"/>
      <c r="C694" s="89" t="str">
        <f t="shared" si="165"/>
        <v/>
      </c>
      <c r="D694" s="89" t="str">
        <f t="shared" si="166"/>
        <v/>
      </c>
      <c r="E694" s="89" t="str">
        <f t="shared" si="167"/>
        <v/>
      </c>
      <c r="F694" s="89" t="str">
        <f t="shared" si="168"/>
        <v/>
      </c>
      <c r="G694" s="90" t="str">
        <f t="shared" si="169"/>
        <v/>
      </c>
      <c r="H694" s="91" t="str">
        <f t="shared" si="170"/>
        <v/>
      </c>
      <c r="I694" s="91" t="str">
        <f t="shared" si="171"/>
        <v/>
      </c>
      <c r="J694" s="91" t="str">
        <f t="shared" si="172"/>
        <v/>
      </c>
      <c r="K694" s="92" t="str">
        <f t="shared" si="161"/>
        <v/>
      </c>
      <c r="L694" s="92" t="str">
        <f t="shared" si="162"/>
        <v/>
      </c>
      <c r="M694" s="92" t="str">
        <f t="shared" si="163"/>
        <v/>
      </c>
      <c r="N694" s="92" t="str">
        <f t="shared" si="164"/>
        <v/>
      </c>
      <c r="O694" s="76" t="str">
        <f>IF(Cadastro!D694="","",Cadastro!D694)</f>
        <v/>
      </c>
      <c r="P694" s="76" t="str">
        <f>IF(Cadastro!C694="","",Cadastro!C694)</f>
        <v/>
      </c>
      <c r="Q694" s="93" t="str">
        <f t="shared" si="173"/>
        <v/>
      </c>
      <c r="R694" s="94" t="str">
        <f>IF(Cadastro!H694="","",Cadastro!H694)</f>
        <v/>
      </c>
      <c r="S694" s="95" t="str">
        <f t="shared" si="174"/>
        <v/>
      </c>
      <c r="T694" s="96" t="str">
        <f t="shared" si="175"/>
        <v/>
      </c>
      <c r="U694" s="96" t="str">
        <f>IFERROR(IF(P694="","",SUMIF(Movimento!$D$9:$D$7010,Saldo!P694,Movimento!$I$9:$I$7010)+W694)/(V694+X694),"")</f>
        <v/>
      </c>
      <c r="V694" s="94" t="str">
        <f>IFERROR(IF(Cadastro!E694="","",Cadastro!E694),"")</f>
        <v/>
      </c>
      <c r="W694" s="97" t="str">
        <f>IFERROR(IF(Cadastro!I694="","",Cadastro!I694),"")</f>
        <v/>
      </c>
      <c r="X694" s="94" t="str">
        <f>IF(P694="","",SUMIF(Movimento!$D$9:$D$7010,Saldo!P694,Movimento!$G$9:$G$7010))</f>
        <v/>
      </c>
      <c r="Y694" s="94" t="str">
        <f>IF(P694="","",SUMIF(MovSaida!$D$9:$D$7010,Saldo!P694,MovSaida!$F$9:$F$7010))</f>
        <v/>
      </c>
      <c r="Z694" s="94" t="str">
        <f>IFERROR(IF(P694="","",SUMIFS(InvAjust!$G$9:$G$6009,InvAjust!$E$9:$E$6009,Saldo!P694,InvAjust!$C$9:$C$6009,"Add")-SUMIFS(InvAjust!$G$9:$G$6009,InvAjust!$E$9:$E$6009,Saldo!P694,InvAjust!$C$9:$C$6009,"Remove")),"")</f>
        <v/>
      </c>
      <c r="AA694" s="98" t="str">
        <f t="shared" si="176"/>
        <v/>
      </c>
    </row>
    <row r="695" spans="1:27" ht="18.95" customHeight="1" x14ac:dyDescent="0.25">
      <c r="A695" s="82"/>
      <c r="C695" s="89" t="str">
        <f t="shared" si="165"/>
        <v/>
      </c>
      <c r="D695" s="89" t="str">
        <f t="shared" si="166"/>
        <v/>
      </c>
      <c r="E695" s="89" t="str">
        <f t="shared" si="167"/>
        <v/>
      </c>
      <c r="F695" s="89" t="str">
        <f t="shared" si="168"/>
        <v/>
      </c>
      <c r="G695" s="90" t="str">
        <f t="shared" si="169"/>
        <v/>
      </c>
      <c r="H695" s="91" t="str">
        <f t="shared" si="170"/>
        <v/>
      </c>
      <c r="I695" s="91" t="str">
        <f t="shared" si="171"/>
        <v/>
      </c>
      <c r="J695" s="91" t="str">
        <f t="shared" si="172"/>
        <v/>
      </c>
      <c r="K695" s="92" t="str">
        <f t="shared" si="161"/>
        <v/>
      </c>
      <c r="L695" s="92" t="str">
        <f t="shared" si="162"/>
        <v/>
      </c>
      <c r="M695" s="92" t="str">
        <f t="shared" si="163"/>
        <v/>
      </c>
      <c r="N695" s="92" t="str">
        <f t="shared" si="164"/>
        <v/>
      </c>
      <c r="O695" s="76" t="str">
        <f>IF(Cadastro!D695="","",Cadastro!D695)</f>
        <v/>
      </c>
      <c r="P695" s="76" t="str">
        <f>IF(Cadastro!C695="","",Cadastro!C695)</f>
        <v/>
      </c>
      <c r="Q695" s="93" t="str">
        <f t="shared" si="173"/>
        <v/>
      </c>
      <c r="R695" s="94" t="str">
        <f>IF(Cadastro!H695="","",Cadastro!H695)</f>
        <v/>
      </c>
      <c r="S695" s="95" t="str">
        <f t="shared" si="174"/>
        <v/>
      </c>
      <c r="T695" s="96" t="str">
        <f t="shared" si="175"/>
        <v/>
      </c>
      <c r="U695" s="96" t="str">
        <f>IFERROR(IF(P695="","",SUMIF(Movimento!$D$9:$D$7010,Saldo!P695,Movimento!$I$9:$I$7010)+W695)/(V695+X695),"")</f>
        <v/>
      </c>
      <c r="V695" s="94" t="str">
        <f>IFERROR(IF(Cadastro!E695="","",Cadastro!E695),"")</f>
        <v/>
      </c>
      <c r="W695" s="97" t="str">
        <f>IFERROR(IF(Cadastro!I695="","",Cadastro!I695),"")</f>
        <v/>
      </c>
      <c r="X695" s="94" t="str">
        <f>IF(P695="","",SUMIF(Movimento!$D$9:$D$7010,Saldo!P695,Movimento!$G$9:$G$7010))</f>
        <v/>
      </c>
      <c r="Y695" s="94" t="str">
        <f>IF(P695="","",SUMIF(MovSaida!$D$9:$D$7010,Saldo!P695,MovSaida!$F$9:$F$7010))</f>
        <v/>
      </c>
      <c r="Z695" s="94" t="str">
        <f>IFERROR(IF(P695="","",SUMIFS(InvAjust!$G$9:$G$6009,InvAjust!$E$9:$E$6009,Saldo!P695,InvAjust!$C$9:$C$6009,"Add")-SUMIFS(InvAjust!$G$9:$G$6009,InvAjust!$E$9:$E$6009,Saldo!P695,InvAjust!$C$9:$C$6009,"Remove")),"")</f>
        <v/>
      </c>
      <c r="AA695" s="98" t="str">
        <f t="shared" si="176"/>
        <v/>
      </c>
    </row>
    <row r="696" spans="1:27" ht="18.95" customHeight="1" x14ac:dyDescent="0.25">
      <c r="A696" s="82"/>
      <c r="C696" s="89" t="str">
        <f t="shared" si="165"/>
        <v/>
      </c>
      <c r="D696" s="89" t="str">
        <f t="shared" si="166"/>
        <v/>
      </c>
      <c r="E696" s="89" t="str">
        <f t="shared" si="167"/>
        <v/>
      </c>
      <c r="F696" s="89" t="str">
        <f t="shared" si="168"/>
        <v/>
      </c>
      <c r="G696" s="90" t="str">
        <f t="shared" si="169"/>
        <v/>
      </c>
      <c r="H696" s="91" t="str">
        <f t="shared" si="170"/>
        <v/>
      </c>
      <c r="I696" s="91" t="str">
        <f t="shared" si="171"/>
        <v/>
      </c>
      <c r="J696" s="91" t="str">
        <f t="shared" si="172"/>
        <v/>
      </c>
      <c r="K696" s="92" t="str">
        <f t="shared" si="161"/>
        <v/>
      </c>
      <c r="L696" s="92" t="str">
        <f t="shared" si="162"/>
        <v/>
      </c>
      <c r="M696" s="92" t="str">
        <f t="shared" si="163"/>
        <v/>
      </c>
      <c r="N696" s="92" t="str">
        <f t="shared" si="164"/>
        <v/>
      </c>
      <c r="O696" s="76" t="str">
        <f>IF(Cadastro!D696="","",Cadastro!D696)</f>
        <v/>
      </c>
      <c r="P696" s="76" t="str">
        <f>IF(Cadastro!C696="","",Cadastro!C696)</f>
        <v/>
      </c>
      <c r="Q696" s="93" t="str">
        <f t="shared" si="173"/>
        <v/>
      </c>
      <c r="R696" s="94" t="str">
        <f>IF(Cadastro!H696="","",Cadastro!H696)</f>
        <v/>
      </c>
      <c r="S696" s="95" t="str">
        <f t="shared" si="174"/>
        <v/>
      </c>
      <c r="T696" s="96" t="str">
        <f t="shared" si="175"/>
        <v/>
      </c>
      <c r="U696" s="96" t="str">
        <f>IFERROR(IF(P696="","",SUMIF(Movimento!$D$9:$D$7010,Saldo!P696,Movimento!$I$9:$I$7010)+W696)/(V696+X696),"")</f>
        <v/>
      </c>
      <c r="V696" s="94" t="str">
        <f>IFERROR(IF(Cadastro!E696="","",Cadastro!E696),"")</f>
        <v/>
      </c>
      <c r="W696" s="97" t="str">
        <f>IFERROR(IF(Cadastro!I696="","",Cadastro!I696),"")</f>
        <v/>
      </c>
      <c r="X696" s="94" t="str">
        <f>IF(P696="","",SUMIF(Movimento!$D$9:$D$7010,Saldo!P696,Movimento!$G$9:$G$7010))</f>
        <v/>
      </c>
      <c r="Y696" s="94" t="str">
        <f>IF(P696="","",SUMIF(MovSaida!$D$9:$D$7010,Saldo!P696,MovSaida!$F$9:$F$7010))</f>
        <v/>
      </c>
      <c r="Z696" s="94" t="str">
        <f>IFERROR(IF(P696="","",SUMIFS(InvAjust!$G$9:$G$6009,InvAjust!$E$9:$E$6009,Saldo!P696,InvAjust!$C$9:$C$6009,"Add")-SUMIFS(InvAjust!$G$9:$G$6009,InvAjust!$E$9:$E$6009,Saldo!P696,InvAjust!$C$9:$C$6009,"Remove")),"")</f>
        <v/>
      </c>
      <c r="AA696" s="98" t="str">
        <f t="shared" si="176"/>
        <v/>
      </c>
    </row>
    <row r="697" spans="1:27" ht="18.95" customHeight="1" x14ac:dyDescent="0.25">
      <c r="A697" s="82"/>
      <c r="C697" s="89" t="str">
        <f t="shared" si="165"/>
        <v/>
      </c>
      <c r="D697" s="89" t="str">
        <f t="shared" si="166"/>
        <v/>
      </c>
      <c r="E697" s="89" t="str">
        <f t="shared" si="167"/>
        <v/>
      </c>
      <c r="F697" s="89" t="str">
        <f t="shared" si="168"/>
        <v/>
      </c>
      <c r="G697" s="90" t="str">
        <f t="shared" si="169"/>
        <v/>
      </c>
      <c r="H697" s="91" t="str">
        <f t="shared" si="170"/>
        <v/>
      </c>
      <c r="I697" s="91" t="str">
        <f t="shared" si="171"/>
        <v/>
      </c>
      <c r="J697" s="91" t="str">
        <f t="shared" si="172"/>
        <v/>
      </c>
      <c r="K697" s="92" t="str">
        <f t="shared" si="161"/>
        <v/>
      </c>
      <c r="L697" s="92" t="str">
        <f t="shared" si="162"/>
        <v/>
      </c>
      <c r="M697" s="92" t="str">
        <f t="shared" si="163"/>
        <v/>
      </c>
      <c r="N697" s="92" t="str">
        <f t="shared" si="164"/>
        <v/>
      </c>
      <c r="O697" s="76" t="str">
        <f>IF(Cadastro!D697="","",Cadastro!D697)</f>
        <v/>
      </c>
      <c r="P697" s="76" t="str">
        <f>IF(Cadastro!C697="","",Cadastro!C697)</f>
        <v/>
      </c>
      <c r="Q697" s="93" t="str">
        <f t="shared" si="173"/>
        <v/>
      </c>
      <c r="R697" s="94" t="str">
        <f>IF(Cadastro!H697="","",Cadastro!H697)</f>
        <v/>
      </c>
      <c r="S697" s="95" t="str">
        <f t="shared" si="174"/>
        <v/>
      </c>
      <c r="T697" s="96" t="str">
        <f t="shared" si="175"/>
        <v/>
      </c>
      <c r="U697" s="96" t="str">
        <f>IFERROR(IF(P697="","",SUMIF(Movimento!$D$9:$D$7010,Saldo!P697,Movimento!$I$9:$I$7010)+W697)/(V697+X697),"")</f>
        <v/>
      </c>
      <c r="V697" s="94" t="str">
        <f>IFERROR(IF(Cadastro!E697="","",Cadastro!E697),"")</f>
        <v/>
      </c>
      <c r="W697" s="97" t="str">
        <f>IFERROR(IF(Cadastro!I697="","",Cadastro!I697),"")</f>
        <v/>
      </c>
      <c r="X697" s="94" t="str">
        <f>IF(P697="","",SUMIF(Movimento!$D$9:$D$7010,Saldo!P697,Movimento!$G$9:$G$7010))</f>
        <v/>
      </c>
      <c r="Y697" s="94" t="str">
        <f>IF(P697="","",SUMIF(MovSaida!$D$9:$D$7010,Saldo!P697,MovSaida!$F$9:$F$7010))</f>
        <v/>
      </c>
      <c r="Z697" s="94" t="str">
        <f>IFERROR(IF(P697="","",SUMIFS(InvAjust!$G$9:$G$6009,InvAjust!$E$9:$E$6009,Saldo!P697,InvAjust!$C$9:$C$6009,"Add")-SUMIFS(InvAjust!$G$9:$G$6009,InvAjust!$E$9:$E$6009,Saldo!P697,InvAjust!$C$9:$C$6009,"Remove")),"")</f>
        <v/>
      </c>
      <c r="AA697" s="98" t="str">
        <f t="shared" si="176"/>
        <v/>
      </c>
    </row>
    <row r="698" spans="1:27" ht="18.95" customHeight="1" x14ac:dyDescent="0.25">
      <c r="A698" s="82"/>
      <c r="C698" s="89" t="str">
        <f t="shared" si="165"/>
        <v/>
      </c>
      <c r="D698" s="89" t="str">
        <f t="shared" si="166"/>
        <v/>
      </c>
      <c r="E698" s="89" t="str">
        <f t="shared" si="167"/>
        <v/>
      </c>
      <c r="F698" s="89" t="str">
        <f t="shared" si="168"/>
        <v/>
      </c>
      <c r="G698" s="90" t="str">
        <f t="shared" si="169"/>
        <v/>
      </c>
      <c r="H698" s="91" t="str">
        <f t="shared" si="170"/>
        <v/>
      </c>
      <c r="I698" s="91" t="str">
        <f t="shared" si="171"/>
        <v/>
      </c>
      <c r="J698" s="91" t="str">
        <f t="shared" si="172"/>
        <v/>
      </c>
      <c r="K698" s="92" t="str">
        <f t="shared" si="161"/>
        <v/>
      </c>
      <c r="L698" s="92" t="str">
        <f t="shared" si="162"/>
        <v/>
      </c>
      <c r="M698" s="92" t="str">
        <f t="shared" si="163"/>
        <v/>
      </c>
      <c r="N698" s="92" t="str">
        <f t="shared" si="164"/>
        <v/>
      </c>
      <c r="O698" s="76" t="str">
        <f>IF(Cadastro!D698="","",Cadastro!D698)</f>
        <v/>
      </c>
      <c r="P698" s="76" t="str">
        <f>IF(Cadastro!C698="","",Cadastro!C698)</f>
        <v/>
      </c>
      <c r="Q698" s="93" t="str">
        <f t="shared" si="173"/>
        <v/>
      </c>
      <c r="R698" s="94" t="str">
        <f>IF(Cadastro!H698="","",Cadastro!H698)</f>
        <v/>
      </c>
      <c r="S698" s="95" t="str">
        <f t="shared" si="174"/>
        <v/>
      </c>
      <c r="T698" s="96" t="str">
        <f t="shared" si="175"/>
        <v/>
      </c>
      <c r="U698" s="96" t="str">
        <f>IFERROR(IF(P698="","",SUMIF(Movimento!$D$9:$D$7010,Saldo!P698,Movimento!$I$9:$I$7010)+W698)/(V698+X698),"")</f>
        <v/>
      </c>
      <c r="V698" s="94" t="str">
        <f>IFERROR(IF(Cadastro!E698="","",Cadastro!E698),"")</f>
        <v/>
      </c>
      <c r="W698" s="97" t="str">
        <f>IFERROR(IF(Cadastro!I698="","",Cadastro!I698),"")</f>
        <v/>
      </c>
      <c r="X698" s="94" t="str">
        <f>IF(P698="","",SUMIF(Movimento!$D$9:$D$7010,Saldo!P698,Movimento!$G$9:$G$7010))</f>
        <v/>
      </c>
      <c r="Y698" s="94" t="str">
        <f>IF(P698="","",SUMIF(MovSaida!$D$9:$D$7010,Saldo!P698,MovSaida!$F$9:$F$7010))</f>
        <v/>
      </c>
      <c r="Z698" s="94" t="str">
        <f>IFERROR(IF(P698="","",SUMIFS(InvAjust!$G$9:$G$6009,InvAjust!$E$9:$E$6009,Saldo!P698,InvAjust!$C$9:$C$6009,"Add")-SUMIFS(InvAjust!$G$9:$G$6009,InvAjust!$E$9:$E$6009,Saldo!P698,InvAjust!$C$9:$C$6009,"Remove")),"")</f>
        <v/>
      </c>
      <c r="AA698" s="98" t="str">
        <f t="shared" si="176"/>
        <v/>
      </c>
    </row>
    <row r="699" spans="1:27" ht="18.95" customHeight="1" x14ac:dyDescent="0.25">
      <c r="A699" s="82"/>
      <c r="C699" s="89" t="str">
        <f t="shared" si="165"/>
        <v/>
      </c>
      <c r="D699" s="89" t="str">
        <f t="shared" si="166"/>
        <v/>
      </c>
      <c r="E699" s="89" t="str">
        <f t="shared" si="167"/>
        <v/>
      </c>
      <c r="F699" s="89" t="str">
        <f t="shared" si="168"/>
        <v/>
      </c>
      <c r="G699" s="90" t="str">
        <f t="shared" si="169"/>
        <v/>
      </c>
      <c r="H699" s="91" t="str">
        <f t="shared" si="170"/>
        <v/>
      </c>
      <c r="I699" s="91" t="str">
        <f t="shared" si="171"/>
        <v/>
      </c>
      <c r="J699" s="91" t="str">
        <f t="shared" si="172"/>
        <v/>
      </c>
      <c r="K699" s="92" t="str">
        <f t="shared" si="161"/>
        <v/>
      </c>
      <c r="L699" s="92" t="str">
        <f t="shared" si="162"/>
        <v/>
      </c>
      <c r="M699" s="92" t="str">
        <f t="shared" si="163"/>
        <v/>
      </c>
      <c r="N699" s="92" t="str">
        <f t="shared" si="164"/>
        <v/>
      </c>
      <c r="O699" s="76" t="str">
        <f>IF(Cadastro!D699="","",Cadastro!D699)</f>
        <v/>
      </c>
      <c r="P699" s="76" t="str">
        <f>IF(Cadastro!C699="","",Cadastro!C699)</f>
        <v/>
      </c>
      <c r="Q699" s="93" t="str">
        <f t="shared" si="173"/>
        <v/>
      </c>
      <c r="R699" s="94" t="str">
        <f>IF(Cadastro!H699="","",Cadastro!H699)</f>
        <v/>
      </c>
      <c r="S699" s="95" t="str">
        <f t="shared" si="174"/>
        <v/>
      </c>
      <c r="T699" s="96" t="str">
        <f t="shared" si="175"/>
        <v/>
      </c>
      <c r="U699" s="96" t="str">
        <f>IFERROR(IF(P699="","",SUMIF(Movimento!$D$9:$D$7010,Saldo!P699,Movimento!$I$9:$I$7010)+W699)/(V699+X699),"")</f>
        <v/>
      </c>
      <c r="V699" s="94" t="str">
        <f>IFERROR(IF(Cadastro!E699="","",Cadastro!E699),"")</f>
        <v/>
      </c>
      <c r="W699" s="97" t="str">
        <f>IFERROR(IF(Cadastro!I699="","",Cadastro!I699),"")</f>
        <v/>
      </c>
      <c r="X699" s="94" t="str">
        <f>IF(P699="","",SUMIF(Movimento!$D$9:$D$7010,Saldo!P699,Movimento!$G$9:$G$7010))</f>
        <v/>
      </c>
      <c r="Y699" s="94" t="str">
        <f>IF(P699="","",SUMIF(MovSaida!$D$9:$D$7010,Saldo!P699,MovSaida!$F$9:$F$7010))</f>
        <v/>
      </c>
      <c r="Z699" s="94" t="str">
        <f>IFERROR(IF(P699="","",SUMIFS(InvAjust!$G$9:$G$6009,InvAjust!$E$9:$E$6009,Saldo!P699,InvAjust!$C$9:$C$6009,"Add")-SUMIFS(InvAjust!$G$9:$G$6009,InvAjust!$E$9:$E$6009,Saldo!P699,InvAjust!$C$9:$C$6009,"Remove")),"")</f>
        <v/>
      </c>
      <c r="AA699" s="98" t="str">
        <f t="shared" si="176"/>
        <v/>
      </c>
    </row>
    <row r="700" spans="1:27" ht="18.95" customHeight="1" x14ac:dyDescent="0.25">
      <c r="A700" s="82"/>
      <c r="C700" s="89" t="str">
        <f t="shared" si="165"/>
        <v/>
      </c>
      <c r="D700" s="89" t="str">
        <f t="shared" si="166"/>
        <v/>
      </c>
      <c r="E700" s="89" t="str">
        <f t="shared" si="167"/>
        <v/>
      </c>
      <c r="F700" s="89" t="str">
        <f t="shared" si="168"/>
        <v/>
      </c>
      <c r="G700" s="90" t="str">
        <f t="shared" si="169"/>
        <v/>
      </c>
      <c r="H700" s="91" t="str">
        <f t="shared" si="170"/>
        <v/>
      </c>
      <c r="I700" s="91" t="str">
        <f t="shared" si="171"/>
        <v/>
      </c>
      <c r="J700" s="91" t="str">
        <f t="shared" si="172"/>
        <v/>
      </c>
      <c r="K700" s="92" t="str">
        <f t="shared" si="161"/>
        <v/>
      </c>
      <c r="L700" s="92" t="str">
        <f t="shared" si="162"/>
        <v/>
      </c>
      <c r="M700" s="92" t="str">
        <f t="shared" si="163"/>
        <v/>
      </c>
      <c r="N700" s="92" t="str">
        <f t="shared" si="164"/>
        <v/>
      </c>
      <c r="O700" s="76" t="str">
        <f>IF(Cadastro!D700="","",Cadastro!D700)</f>
        <v/>
      </c>
      <c r="P700" s="76" t="str">
        <f>IF(Cadastro!C700="","",Cadastro!C700)</f>
        <v/>
      </c>
      <c r="Q700" s="93" t="str">
        <f t="shared" si="173"/>
        <v/>
      </c>
      <c r="R700" s="94" t="str">
        <f>IF(Cadastro!H700="","",Cadastro!H700)</f>
        <v/>
      </c>
      <c r="S700" s="95" t="str">
        <f t="shared" si="174"/>
        <v/>
      </c>
      <c r="T700" s="96" t="str">
        <f t="shared" si="175"/>
        <v/>
      </c>
      <c r="U700" s="96" t="str">
        <f>IFERROR(IF(P700="","",SUMIF(Movimento!$D$9:$D$7010,Saldo!P700,Movimento!$I$9:$I$7010)+W700)/(V700+X700),"")</f>
        <v/>
      </c>
      <c r="V700" s="94" t="str">
        <f>IFERROR(IF(Cadastro!E700="","",Cadastro!E700),"")</f>
        <v/>
      </c>
      <c r="W700" s="97" t="str">
        <f>IFERROR(IF(Cadastro!I700="","",Cadastro!I700),"")</f>
        <v/>
      </c>
      <c r="X700" s="94" t="str">
        <f>IF(P700="","",SUMIF(Movimento!$D$9:$D$7010,Saldo!P700,Movimento!$G$9:$G$7010))</f>
        <v/>
      </c>
      <c r="Y700" s="94" t="str">
        <f>IF(P700="","",SUMIF(MovSaida!$D$9:$D$7010,Saldo!P700,MovSaida!$F$9:$F$7010))</f>
        <v/>
      </c>
      <c r="Z700" s="94" t="str">
        <f>IFERROR(IF(P700="","",SUMIFS(InvAjust!$G$9:$G$6009,InvAjust!$E$9:$E$6009,Saldo!P700,InvAjust!$C$9:$C$6009,"Add")-SUMIFS(InvAjust!$G$9:$G$6009,InvAjust!$E$9:$E$6009,Saldo!P700,InvAjust!$C$9:$C$6009,"Remove")),"")</f>
        <v/>
      </c>
      <c r="AA700" s="98" t="str">
        <f t="shared" si="176"/>
        <v/>
      </c>
    </row>
    <row r="701" spans="1:27" ht="18.95" customHeight="1" x14ac:dyDescent="0.25">
      <c r="A701" s="82"/>
      <c r="C701" s="89" t="str">
        <f t="shared" si="165"/>
        <v/>
      </c>
      <c r="D701" s="89" t="str">
        <f t="shared" si="166"/>
        <v/>
      </c>
      <c r="E701" s="89" t="str">
        <f t="shared" si="167"/>
        <v/>
      </c>
      <c r="F701" s="89" t="str">
        <f t="shared" si="168"/>
        <v/>
      </c>
      <c r="G701" s="90" t="str">
        <f t="shared" si="169"/>
        <v/>
      </c>
      <c r="H701" s="91" t="str">
        <f t="shared" si="170"/>
        <v/>
      </c>
      <c r="I701" s="91" t="str">
        <f t="shared" si="171"/>
        <v/>
      </c>
      <c r="J701" s="91" t="str">
        <f t="shared" si="172"/>
        <v/>
      </c>
      <c r="K701" s="92" t="str">
        <f t="shared" si="161"/>
        <v/>
      </c>
      <c r="L701" s="92" t="str">
        <f t="shared" si="162"/>
        <v/>
      </c>
      <c r="M701" s="92" t="str">
        <f t="shared" si="163"/>
        <v/>
      </c>
      <c r="N701" s="92" t="str">
        <f t="shared" si="164"/>
        <v/>
      </c>
      <c r="O701" s="76" t="str">
        <f>IF(Cadastro!D701="","",Cadastro!D701)</f>
        <v/>
      </c>
      <c r="P701" s="76" t="str">
        <f>IF(Cadastro!C701="","",Cadastro!C701)</f>
        <v/>
      </c>
      <c r="Q701" s="93" t="str">
        <f t="shared" si="173"/>
        <v/>
      </c>
      <c r="R701" s="94" t="str">
        <f>IF(Cadastro!H701="","",Cadastro!H701)</f>
        <v/>
      </c>
      <c r="S701" s="95" t="str">
        <f t="shared" si="174"/>
        <v/>
      </c>
      <c r="T701" s="96" t="str">
        <f t="shared" si="175"/>
        <v/>
      </c>
      <c r="U701" s="96" t="str">
        <f>IFERROR(IF(P701="","",SUMIF(Movimento!$D$9:$D$7010,Saldo!P701,Movimento!$I$9:$I$7010)+W701)/(V701+X701),"")</f>
        <v/>
      </c>
      <c r="V701" s="94" t="str">
        <f>IFERROR(IF(Cadastro!E701="","",Cadastro!E701),"")</f>
        <v/>
      </c>
      <c r="W701" s="97" t="str">
        <f>IFERROR(IF(Cadastro!I701="","",Cadastro!I701),"")</f>
        <v/>
      </c>
      <c r="X701" s="94" t="str">
        <f>IF(P701="","",SUMIF(Movimento!$D$9:$D$7010,Saldo!P701,Movimento!$G$9:$G$7010))</f>
        <v/>
      </c>
      <c r="Y701" s="94" t="str">
        <f>IF(P701="","",SUMIF(MovSaida!$D$9:$D$7010,Saldo!P701,MovSaida!$F$9:$F$7010))</f>
        <v/>
      </c>
      <c r="Z701" s="94" t="str">
        <f>IFERROR(IF(P701="","",SUMIFS(InvAjust!$G$9:$G$6009,InvAjust!$E$9:$E$6009,Saldo!P701,InvAjust!$C$9:$C$6009,"Add")-SUMIFS(InvAjust!$G$9:$G$6009,InvAjust!$E$9:$E$6009,Saldo!P701,InvAjust!$C$9:$C$6009,"Remove")),"")</f>
        <v/>
      </c>
      <c r="AA701" s="98" t="str">
        <f t="shared" si="176"/>
        <v/>
      </c>
    </row>
    <row r="702" spans="1:27" ht="18.95" customHeight="1" x14ac:dyDescent="0.25">
      <c r="A702" s="82"/>
      <c r="C702" s="89" t="str">
        <f t="shared" si="165"/>
        <v/>
      </c>
      <c r="D702" s="89" t="str">
        <f t="shared" si="166"/>
        <v/>
      </c>
      <c r="E702" s="89" t="str">
        <f t="shared" si="167"/>
        <v/>
      </c>
      <c r="F702" s="89" t="str">
        <f t="shared" si="168"/>
        <v/>
      </c>
      <c r="G702" s="90" t="str">
        <f t="shared" si="169"/>
        <v/>
      </c>
      <c r="H702" s="91" t="str">
        <f t="shared" si="170"/>
        <v/>
      </c>
      <c r="I702" s="91" t="str">
        <f t="shared" si="171"/>
        <v/>
      </c>
      <c r="J702" s="91" t="str">
        <f t="shared" si="172"/>
        <v/>
      </c>
      <c r="K702" s="92" t="str">
        <f t="shared" si="161"/>
        <v/>
      </c>
      <c r="L702" s="92" t="str">
        <f t="shared" si="162"/>
        <v/>
      </c>
      <c r="M702" s="92" t="str">
        <f t="shared" si="163"/>
        <v/>
      </c>
      <c r="N702" s="92" t="str">
        <f t="shared" si="164"/>
        <v/>
      </c>
      <c r="O702" s="76" t="str">
        <f>IF(Cadastro!D702="","",Cadastro!D702)</f>
        <v/>
      </c>
      <c r="P702" s="76" t="str">
        <f>IF(Cadastro!C702="","",Cadastro!C702)</f>
        <v/>
      </c>
      <c r="Q702" s="93" t="str">
        <f t="shared" si="173"/>
        <v/>
      </c>
      <c r="R702" s="94" t="str">
        <f>IF(Cadastro!H702="","",Cadastro!H702)</f>
        <v/>
      </c>
      <c r="S702" s="95" t="str">
        <f t="shared" si="174"/>
        <v/>
      </c>
      <c r="T702" s="96" t="str">
        <f t="shared" si="175"/>
        <v/>
      </c>
      <c r="U702" s="96" t="str">
        <f>IFERROR(IF(P702="","",SUMIF(Movimento!$D$9:$D$7010,Saldo!P702,Movimento!$I$9:$I$7010)+W702)/(V702+X702),"")</f>
        <v/>
      </c>
      <c r="V702" s="94" t="str">
        <f>IFERROR(IF(Cadastro!E702="","",Cadastro!E702),"")</f>
        <v/>
      </c>
      <c r="W702" s="97" t="str">
        <f>IFERROR(IF(Cadastro!I702="","",Cadastro!I702),"")</f>
        <v/>
      </c>
      <c r="X702" s="94" t="str">
        <f>IF(P702="","",SUMIF(Movimento!$D$9:$D$7010,Saldo!P702,Movimento!$G$9:$G$7010))</f>
        <v/>
      </c>
      <c r="Y702" s="94" t="str">
        <f>IF(P702="","",SUMIF(MovSaida!$D$9:$D$7010,Saldo!P702,MovSaida!$F$9:$F$7010))</f>
        <v/>
      </c>
      <c r="Z702" s="94" t="str">
        <f>IFERROR(IF(P702="","",SUMIFS(InvAjust!$G$9:$G$6009,InvAjust!$E$9:$E$6009,Saldo!P702,InvAjust!$C$9:$C$6009,"Add")-SUMIFS(InvAjust!$G$9:$G$6009,InvAjust!$E$9:$E$6009,Saldo!P702,InvAjust!$C$9:$C$6009,"Remove")),"")</f>
        <v/>
      </c>
      <c r="AA702" s="98" t="str">
        <f t="shared" si="176"/>
        <v/>
      </c>
    </row>
    <row r="703" spans="1:27" ht="18.95" customHeight="1" x14ac:dyDescent="0.25">
      <c r="A703" s="82"/>
      <c r="C703" s="89" t="str">
        <f t="shared" si="165"/>
        <v/>
      </c>
      <c r="D703" s="89" t="str">
        <f t="shared" si="166"/>
        <v/>
      </c>
      <c r="E703" s="89" t="str">
        <f t="shared" si="167"/>
        <v/>
      </c>
      <c r="F703" s="89" t="str">
        <f t="shared" si="168"/>
        <v/>
      </c>
      <c r="G703" s="90" t="str">
        <f t="shared" si="169"/>
        <v/>
      </c>
      <c r="H703" s="91" t="str">
        <f t="shared" si="170"/>
        <v/>
      </c>
      <c r="I703" s="91" t="str">
        <f t="shared" si="171"/>
        <v/>
      </c>
      <c r="J703" s="91" t="str">
        <f t="shared" si="172"/>
        <v/>
      </c>
      <c r="K703" s="92" t="str">
        <f t="shared" si="161"/>
        <v/>
      </c>
      <c r="L703" s="92" t="str">
        <f t="shared" si="162"/>
        <v/>
      </c>
      <c r="M703" s="92" t="str">
        <f t="shared" si="163"/>
        <v/>
      </c>
      <c r="N703" s="92" t="str">
        <f t="shared" si="164"/>
        <v/>
      </c>
      <c r="O703" s="76" t="str">
        <f>IF(Cadastro!D703="","",Cadastro!D703)</f>
        <v/>
      </c>
      <c r="P703" s="76" t="str">
        <f>IF(Cadastro!C703="","",Cadastro!C703)</f>
        <v/>
      </c>
      <c r="Q703" s="93" t="str">
        <f t="shared" si="173"/>
        <v/>
      </c>
      <c r="R703" s="94" t="str">
        <f>IF(Cadastro!H703="","",Cadastro!H703)</f>
        <v/>
      </c>
      <c r="S703" s="95" t="str">
        <f t="shared" si="174"/>
        <v/>
      </c>
      <c r="T703" s="96" t="str">
        <f t="shared" si="175"/>
        <v/>
      </c>
      <c r="U703" s="96" t="str">
        <f>IFERROR(IF(P703="","",SUMIF(Movimento!$D$9:$D$7010,Saldo!P703,Movimento!$I$9:$I$7010)+W703)/(V703+X703),"")</f>
        <v/>
      </c>
      <c r="V703" s="94" t="str">
        <f>IFERROR(IF(Cadastro!E703="","",Cadastro!E703),"")</f>
        <v/>
      </c>
      <c r="W703" s="97" t="str">
        <f>IFERROR(IF(Cadastro!I703="","",Cadastro!I703),"")</f>
        <v/>
      </c>
      <c r="X703" s="94" t="str">
        <f>IF(P703="","",SUMIF(Movimento!$D$9:$D$7010,Saldo!P703,Movimento!$G$9:$G$7010))</f>
        <v/>
      </c>
      <c r="Y703" s="94" t="str">
        <f>IF(P703="","",SUMIF(MovSaida!$D$9:$D$7010,Saldo!P703,MovSaida!$F$9:$F$7010))</f>
        <v/>
      </c>
      <c r="Z703" s="94" t="str">
        <f>IFERROR(IF(P703="","",SUMIFS(InvAjust!$G$9:$G$6009,InvAjust!$E$9:$E$6009,Saldo!P703,InvAjust!$C$9:$C$6009,"Add")-SUMIFS(InvAjust!$G$9:$G$6009,InvAjust!$E$9:$E$6009,Saldo!P703,InvAjust!$C$9:$C$6009,"Remove")),"")</f>
        <v/>
      </c>
      <c r="AA703" s="98" t="str">
        <f t="shared" si="176"/>
        <v/>
      </c>
    </row>
    <row r="704" spans="1:27" ht="18.95" customHeight="1" x14ac:dyDescent="0.25">
      <c r="A704" s="82"/>
      <c r="C704" s="89" t="str">
        <f t="shared" si="165"/>
        <v/>
      </c>
      <c r="D704" s="89" t="str">
        <f t="shared" si="166"/>
        <v/>
      </c>
      <c r="E704" s="89" t="str">
        <f t="shared" si="167"/>
        <v/>
      </c>
      <c r="F704" s="89" t="str">
        <f t="shared" si="168"/>
        <v/>
      </c>
      <c r="G704" s="90" t="str">
        <f t="shared" si="169"/>
        <v/>
      </c>
      <c r="H704" s="91" t="str">
        <f t="shared" si="170"/>
        <v/>
      </c>
      <c r="I704" s="91" t="str">
        <f t="shared" si="171"/>
        <v/>
      </c>
      <c r="J704" s="91" t="str">
        <f t="shared" si="172"/>
        <v/>
      </c>
      <c r="K704" s="92" t="str">
        <f t="shared" si="161"/>
        <v/>
      </c>
      <c r="L704" s="92" t="str">
        <f t="shared" si="162"/>
        <v/>
      </c>
      <c r="M704" s="92" t="str">
        <f t="shared" si="163"/>
        <v/>
      </c>
      <c r="N704" s="92" t="str">
        <f t="shared" si="164"/>
        <v/>
      </c>
      <c r="O704" s="76" t="str">
        <f>IF(Cadastro!D704="","",Cadastro!D704)</f>
        <v/>
      </c>
      <c r="P704" s="76" t="str">
        <f>IF(Cadastro!C704="","",Cadastro!C704)</f>
        <v/>
      </c>
      <c r="Q704" s="93" t="str">
        <f t="shared" si="173"/>
        <v/>
      </c>
      <c r="R704" s="94" t="str">
        <f>IF(Cadastro!H704="","",Cadastro!H704)</f>
        <v/>
      </c>
      <c r="S704" s="95" t="str">
        <f t="shared" si="174"/>
        <v/>
      </c>
      <c r="T704" s="96" t="str">
        <f t="shared" si="175"/>
        <v/>
      </c>
      <c r="U704" s="96" t="str">
        <f>IFERROR(IF(P704="","",SUMIF(Movimento!$D$9:$D$7010,Saldo!P704,Movimento!$I$9:$I$7010)+W704)/(V704+X704),"")</f>
        <v/>
      </c>
      <c r="V704" s="94" t="str">
        <f>IFERROR(IF(Cadastro!E704="","",Cadastro!E704),"")</f>
        <v/>
      </c>
      <c r="W704" s="97" t="str">
        <f>IFERROR(IF(Cadastro!I704="","",Cadastro!I704),"")</f>
        <v/>
      </c>
      <c r="X704" s="94" t="str">
        <f>IF(P704="","",SUMIF(Movimento!$D$9:$D$7010,Saldo!P704,Movimento!$G$9:$G$7010))</f>
        <v/>
      </c>
      <c r="Y704" s="94" t="str">
        <f>IF(P704="","",SUMIF(MovSaida!$D$9:$D$7010,Saldo!P704,MovSaida!$F$9:$F$7010))</f>
        <v/>
      </c>
      <c r="Z704" s="94" t="str">
        <f>IFERROR(IF(P704="","",SUMIFS(InvAjust!$G$9:$G$6009,InvAjust!$E$9:$E$6009,Saldo!P704,InvAjust!$C$9:$C$6009,"Add")-SUMIFS(InvAjust!$G$9:$G$6009,InvAjust!$E$9:$E$6009,Saldo!P704,InvAjust!$C$9:$C$6009,"Remove")),"")</f>
        <v/>
      </c>
      <c r="AA704" s="98" t="str">
        <f t="shared" si="176"/>
        <v/>
      </c>
    </row>
    <row r="705" spans="1:27" ht="18.95" customHeight="1" x14ac:dyDescent="0.25">
      <c r="A705" s="82"/>
      <c r="C705" s="89" t="str">
        <f t="shared" si="165"/>
        <v/>
      </c>
      <c r="D705" s="89" t="str">
        <f t="shared" si="166"/>
        <v/>
      </c>
      <c r="E705" s="89" t="str">
        <f t="shared" si="167"/>
        <v/>
      </c>
      <c r="F705" s="89" t="str">
        <f t="shared" si="168"/>
        <v/>
      </c>
      <c r="G705" s="90" t="str">
        <f t="shared" si="169"/>
        <v/>
      </c>
      <c r="H705" s="91" t="str">
        <f t="shared" si="170"/>
        <v/>
      </c>
      <c r="I705" s="91" t="str">
        <f t="shared" si="171"/>
        <v/>
      </c>
      <c r="J705" s="91" t="str">
        <f t="shared" si="172"/>
        <v/>
      </c>
      <c r="K705" s="92" t="str">
        <f t="shared" si="161"/>
        <v/>
      </c>
      <c r="L705" s="92" t="str">
        <f t="shared" si="162"/>
        <v/>
      </c>
      <c r="M705" s="92" t="str">
        <f t="shared" si="163"/>
        <v/>
      </c>
      <c r="N705" s="92" t="str">
        <f t="shared" si="164"/>
        <v/>
      </c>
      <c r="O705" s="76" t="str">
        <f>IF(Cadastro!D705="","",Cadastro!D705)</f>
        <v/>
      </c>
      <c r="P705" s="76" t="str">
        <f>IF(Cadastro!C705="","",Cadastro!C705)</f>
        <v/>
      </c>
      <c r="Q705" s="93" t="str">
        <f t="shared" si="173"/>
        <v/>
      </c>
      <c r="R705" s="94" t="str">
        <f>IF(Cadastro!H705="","",Cadastro!H705)</f>
        <v/>
      </c>
      <c r="S705" s="95" t="str">
        <f t="shared" si="174"/>
        <v/>
      </c>
      <c r="T705" s="96" t="str">
        <f t="shared" si="175"/>
        <v/>
      </c>
      <c r="U705" s="96" t="str">
        <f>IFERROR(IF(P705="","",SUMIF(Movimento!$D$9:$D$7010,Saldo!P705,Movimento!$I$9:$I$7010)+W705)/(V705+X705),"")</f>
        <v/>
      </c>
      <c r="V705" s="94" t="str">
        <f>IFERROR(IF(Cadastro!E705="","",Cadastro!E705),"")</f>
        <v/>
      </c>
      <c r="W705" s="97" t="str">
        <f>IFERROR(IF(Cadastro!I705="","",Cadastro!I705),"")</f>
        <v/>
      </c>
      <c r="X705" s="94" t="str">
        <f>IF(P705="","",SUMIF(Movimento!$D$9:$D$7010,Saldo!P705,Movimento!$G$9:$G$7010))</f>
        <v/>
      </c>
      <c r="Y705" s="94" t="str">
        <f>IF(P705="","",SUMIF(MovSaida!$D$9:$D$7010,Saldo!P705,MovSaida!$F$9:$F$7010))</f>
        <v/>
      </c>
      <c r="Z705" s="94" t="str">
        <f>IFERROR(IF(P705="","",SUMIFS(InvAjust!$G$9:$G$6009,InvAjust!$E$9:$E$6009,Saldo!P705,InvAjust!$C$9:$C$6009,"Add")-SUMIFS(InvAjust!$G$9:$G$6009,InvAjust!$E$9:$E$6009,Saldo!P705,InvAjust!$C$9:$C$6009,"Remove")),"")</f>
        <v/>
      </c>
      <c r="AA705" s="98" t="str">
        <f t="shared" si="176"/>
        <v/>
      </c>
    </row>
    <row r="706" spans="1:27" ht="18.95" customHeight="1" x14ac:dyDescent="0.25">
      <c r="A706" s="82"/>
      <c r="C706" s="89" t="str">
        <f t="shared" si="165"/>
        <v/>
      </c>
      <c r="D706" s="89" t="str">
        <f t="shared" si="166"/>
        <v/>
      </c>
      <c r="E706" s="89" t="str">
        <f t="shared" si="167"/>
        <v/>
      </c>
      <c r="F706" s="89" t="str">
        <f t="shared" si="168"/>
        <v/>
      </c>
      <c r="G706" s="90" t="str">
        <f t="shared" si="169"/>
        <v/>
      </c>
      <c r="H706" s="91" t="str">
        <f t="shared" si="170"/>
        <v/>
      </c>
      <c r="I706" s="91" t="str">
        <f t="shared" si="171"/>
        <v/>
      </c>
      <c r="J706" s="91" t="str">
        <f t="shared" si="172"/>
        <v/>
      </c>
      <c r="K706" s="92" t="str">
        <f t="shared" si="161"/>
        <v/>
      </c>
      <c r="L706" s="92" t="str">
        <f t="shared" si="162"/>
        <v/>
      </c>
      <c r="M706" s="92" t="str">
        <f t="shared" si="163"/>
        <v/>
      </c>
      <c r="N706" s="92" t="str">
        <f t="shared" si="164"/>
        <v/>
      </c>
      <c r="O706" s="76" t="str">
        <f>IF(Cadastro!D706="","",Cadastro!D706)</f>
        <v/>
      </c>
      <c r="P706" s="76" t="str">
        <f>IF(Cadastro!C706="","",Cadastro!C706)</f>
        <v/>
      </c>
      <c r="Q706" s="93" t="str">
        <f t="shared" si="173"/>
        <v/>
      </c>
      <c r="R706" s="94" t="str">
        <f>IF(Cadastro!H706="","",Cadastro!H706)</f>
        <v/>
      </c>
      <c r="S706" s="95" t="str">
        <f t="shared" si="174"/>
        <v/>
      </c>
      <c r="T706" s="96" t="str">
        <f t="shared" si="175"/>
        <v/>
      </c>
      <c r="U706" s="96" t="str">
        <f>IFERROR(IF(P706="","",SUMIF(Movimento!$D$9:$D$7010,Saldo!P706,Movimento!$I$9:$I$7010)+W706)/(V706+X706),"")</f>
        <v/>
      </c>
      <c r="V706" s="94" t="str">
        <f>IFERROR(IF(Cadastro!E706="","",Cadastro!E706),"")</f>
        <v/>
      </c>
      <c r="W706" s="97" t="str">
        <f>IFERROR(IF(Cadastro!I706="","",Cadastro!I706),"")</f>
        <v/>
      </c>
      <c r="X706" s="94" t="str">
        <f>IF(P706="","",SUMIF(Movimento!$D$9:$D$7010,Saldo!P706,Movimento!$G$9:$G$7010))</f>
        <v/>
      </c>
      <c r="Y706" s="94" t="str">
        <f>IF(P706="","",SUMIF(MovSaida!$D$9:$D$7010,Saldo!P706,MovSaida!$F$9:$F$7010))</f>
        <v/>
      </c>
      <c r="Z706" s="94" t="str">
        <f>IFERROR(IF(P706="","",SUMIFS(InvAjust!$G$9:$G$6009,InvAjust!$E$9:$E$6009,Saldo!P706,InvAjust!$C$9:$C$6009,"Add")-SUMIFS(InvAjust!$G$9:$G$6009,InvAjust!$E$9:$E$6009,Saldo!P706,InvAjust!$C$9:$C$6009,"Remove")),"")</f>
        <v/>
      </c>
      <c r="AA706" s="98" t="str">
        <f t="shared" si="176"/>
        <v/>
      </c>
    </row>
    <row r="707" spans="1:27" ht="18.95" customHeight="1" x14ac:dyDescent="0.25">
      <c r="A707" s="82"/>
      <c r="C707" s="89" t="str">
        <f t="shared" si="165"/>
        <v/>
      </c>
      <c r="D707" s="89" t="str">
        <f t="shared" si="166"/>
        <v/>
      </c>
      <c r="E707" s="89" t="str">
        <f t="shared" si="167"/>
        <v/>
      </c>
      <c r="F707" s="89" t="str">
        <f t="shared" si="168"/>
        <v/>
      </c>
      <c r="G707" s="90" t="str">
        <f t="shared" si="169"/>
        <v/>
      </c>
      <c r="H707" s="91" t="str">
        <f t="shared" si="170"/>
        <v/>
      </c>
      <c r="I707" s="91" t="str">
        <f t="shared" si="171"/>
        <v/>
      </c>
      <c r="J707" s="91" t="str">
        <f t="shared" si="172"/>
        <v/>
      </c>
      <c r="K707" s="92" t="str">
        <f t="shared" si="161"/>
        <v/>
      </c>
      <c r="L707" s="92" t="str">
        <f t="shared" si="162"/>
        <v/>
      </c>
      <c r="M707" s="92" t="str">
        <f t="shared" si="163"/>
        <v/>
      </c>
      <c r="N707" s="92" t="str">
        <f t="shared" si="164"/>
        <v/>
      </c>
      <c r="O707" s="76" t="str">
        <f>IF(Cadastro!D707="","",Cadastro!D707)</f>
        <v/>
      </c>
      <c r="P707" s="76" t="str">
        <f>IF(Cadastro!C707="","",Cadastro!C707)</f>
        <v/>
      </c>
      <c r="Q707" s="93" t="str">
        <f t="shared" si="173"/>
        <v/>
      </c>
      <c r="R707" s="94" t="str">
        <f>IF(Cadastro!H707="","",Cadastro!H707)</f>
        <v/>
      </c>
      <c r="S707" s="95" t="str">
        <f t="shared" si="174"/>
        <v/>
      </c>
      <c r="T707" s="96" t="str">
        <f t="shared" si="175"/>
        <v/>
      </c>
      <c r="U707" s="96" t="str">
        <f>IFERROR(IF(P707="","",SUMIF(Movimento!$D$9:$D$7010,Saldo!P707,Movimento!$I$9:$I$7010)+W707)/(V707+X707),"")</f>
        <v/>
      </c>
      <c r="V707" s="94" t="str">
        <f>IFERROR(IF(Cadastro!E707="","",Cadastro!E707),"")</f>
        <v/>
      </c>
      <c r="W707" s="97" t="str">
        <f>IFERROR(IF(Cadastro!I707="","",Cadastro!I707),"")</f>
        <v/>
      </c>
      <c r="X707" s="94" t="str">
        <f>IF(P707="","",SUMIF(Movimento!$D$9:$D$7010,Saldo!P707,Movimento!$G$9:$G$7010))</f>
        <v/>
      </c>
      <c r="Y707" s="94" t="str">
        <f>IF(P707="","",SUMIF(MovSaida!$D$9:$D$7010,Saldo!P707,MovSaida!$F$9:$F$7010))</f>
        <v/>
      </c>
      <c r="Z707" s="94" t="str">
        <f>IFERROR(IF(P707="","",SUMIFS(InvAjust!$G$9:$G$6009,InvAjust!$E$9:$E$6009,Saldo!P707,InvAjust!$C$9:$C$6009,"Add")-SUMIFS(InvAjust!$G$9:$G$6009,InvAjust!$E$9:$E$6009,Saldo!P707,InvAjust!$C$9:$C$6009,"Remove")),"")</f>
        <v/>
      </c>
      <c r="AA707" s="98" t="str">
        <f t="shared" si="176"/>
        <v/>
      </c>
    </row>
    <row r="708" spans="1:27" ht="18.95" customHeight="1" x14ac:dyDescent="0.25">
      <c r="A708" s="82"/>
      <c r="C708" s="89" t="str">
        <f t="shared" si="165"/>
        <v/>
      </c>
      <c r="D708" s="89" t="str">
        <f t="shared" si="166"/>
        <v/>
      </c>
      <c r="E708" s="89" t="str">
        <f t="shared" si="167"/>
        <v/>
      </c>
      <c r="F708" s="89" t="str">
        <f t="shared" si="168"/>
        <v/>
      </c>
      <c r="G708" s="90" t="str">
        <f t="shared" si="169"/>
        <v/>
      </c>
      <c r="H708" s="91" t="str">
        <f t="shared" si="170"/>
        <v/>
      </c>
      <c r="I708" s="91" t="str">
        <f t="shared" si="171"/>
        <v/>
      </c>
      <c r="J708" s="91" t="str">
        <f t="shared" si="172"/>
        <v/>
      </c>
      <c r="K708" s="92" t="str">
        <f t="shared" si="161"/>
        <v/>
      </c>
      <c r="L708" s="92" t="str">
        <f t="shared" si="162"/>
        <v/>
      </c>
      <c r="M708" s="92" t="str">
        <f t="shared" si="163"/>
        <v/>
      </c>
      <c r="N708" s="92" t="str">
        <f t="shared" si="164"/>
        <v/>
      </c>
      <c r="O708" s="76" t="str">
        <f>IF(Cadastro!D708="","",Cadastro!D708)</f>
        <v/>
      </c>
      <c r="P708" s="76" t="str">
        <f>IF(Cadastro!C708="","",Cadastro!C708)</f>
        <v/>
      </c>
      <c r="Q708" s="93" t="str">
        <f t="shared" si="173"/>
        <v/>
      </c>
      <c r="R708" s="94" t="str">
        <f>IF(Cadastro!H708="","",Cadastro!H708)</f>
        <v/>
      </c>
      <c r="S708" s="95" t="str">
        <f t="shared" si="174"/>
        <v/>
      </c>
      <c r="T708" s="96" t="str">
        <f t="shared" si="175"/>
        <v/>
      </c>
      <c r="U708" s="96" t="str">
        <f>IFERROR(IF(P708="","",SUMIF(Movimento!$D$9:$D$7010,Saldo!P708,Movimento!$I$9:$I$7010)+W708)/(V708+X708),"")</f>
        <v/>
      </c>
      <c r="V708" s="94" t="str">
        <f>IFERROR(IF(Cadastro!E708="","",Cadastro!E708),"")</f>
        <v/>
      </c>
      <c r="W708" s="97" t="str">
        <f>IFERROR(IF(Cadastro!I708="","",Cadastro!I708),"")</f>
        <v/>
      </c>
      <c r="X708" s="94" t="str">
        <f>IF(P708="","",SUMIF(Movimento!$D$9:$D$7010,Saldo!P708,Movimento!$G$9:$G$7010))</f>
        <v/>
      </c>
      <c r="Y708" s="94" t="str">
        <f>IF(P708="","",SUMIF(MovSaida!$D$9:$D$7010,Saldo!P708,MovSaida!$F$9:$F$7010))</f>
        <v/>
      </c>
      <c r="Z708" s="94" t="str">
        <f>IFERROR(IF(P708="","",SUMIFS(InvAjust!$G$9:$G$6009,InvAjust!$E$9:$E$6009,Saldo!P708,InvAjust!$C$9:$C$6009,"Add")-SUMIFS(InvAjust!$G$9:$G$6009,InvAjust!$E$9:$E$6009,Saldo!P708,InvAjust!$C$9:$C$6009,"Remove")),"")</f>
        <v/>
      </c>
      <c r="AA708" s="98" t="str">
        <f t="shared" si="176"/>
        <v/>
      </c>
    </row>
    <row r="709" spans="1:27" ht="18.95" customHeight="1" x14ac:dyDescent="0.25">
      <c r="A709" s="82"/>
      <c r="C709" s="89" t="str">
        <f t="shared" si="165"/>
        <v/>
      </c>
      <c r="D709" s="89" t="str">
        <f t="shared" si="166"/>
        <v/>
      </c>
      <c r="E709" s="89" t="str">
        <f t="shared" si="167"/>
        <v/>
      </c>
      <c r="F709" s="89" t="str">
        <f t="shared" si="168"/>
        <v/>
      </c>
      <c r="G709" s="90" t="str">
        <f t="shared" si="169"/>
        <v/>
      </c>
      <c r="H709" s="91" t="str">
        <f t="shared" si="170"/>
        <v/>
      </c>
      <c r="I709" s="91" t="str">
        <f t="shared" si="171"/>
        <v/>
      </c>
      <c r="J709" s="91" t="str">
        <f t="shared" si="172"/>
        <v/>
      </c>
      <c r="K709" s="92" t="str">
        <f t="shared" si="161"/>
        <v/>
      </c>
      <c r="L709" s="92" t="str">
        <f t="shared" si="162"/>
        <v/>
      </c>
      <c r="M709" s="92" t="str">
        <f t="shared" si="163"/>
        <v/>
      </c>
      <c r="N709" s="92" t="str">
        <f t="shared" si="164"/>
        <v/>
      </c>
      <c r="O709" s="76" t="str">
        <f>IF(Cadastro!D709="","",Cadastro!D709)</f>
        <v/>
      </c>
      <c r="P709" s="76" t="str">
        <f>IF(Cadastro!C709="","",Cadastro!C709)</f>
        <v/>
      </c>
      <c r="Q709" s="93" t="str">
        <f t="shared" si="173"/>
        <v/>
      </c>
      <c r="R709" s="94" t="str">
        <f>IF(Cadastro!H709="","",Cadastro!H709)</f>
        <v/>
      </c>
      <c r="S709" s="95" t="str">
        <f t="shared" si="174"/>
        <v/>
      </c>
      <c r="T709" s="96" t="str">
        <f t="shared" si="175"/>
        <v/>
      </c>
      <c r="U709" s="96" t="str">
        <f>IFERROR(IF(P709="","",SUMIF(Movimento!$D$9:$D$7010,Saldo!P709,Movimento!$I$9:$I$7010)+W709)/(V709+X709),"")</f>
        <v/>
      </c>
      <c r="V709" s="94" t="str">
        <f>IFERROR(IF(Cadastro!E709="","",Cadastro!E709),"")</f>
        <v/>
      </c>
      <c r="W709" s="97" t="str">
        <f>IFERROR(IF(Cadastro!I709="","",Cadastro!I709),"")</f>
        <v/>
      </c>
      <c r="X709" s="94" t="str">
        <f>IF(P709="","",SUMIF(Movimento!$D$9:$D$7010,Saldo!P709,Movimento!$G$9:$G$7010))</f>
        <v/>
      </c>
      <c r="Y709" s="94" t="str">
        <f>IF(P709="","",SUMIF(MovSaida!$D$9:$D$7010,Saldo!P709,MovSaida!$F$9:$F$7010))</f>
        <v/>
      </c>
      <c r="Z709" s="94" t="str">
        <f>IFERROR(IF(P709="","",SUMIFS(InvAjust!$G$9:$G$6009,InvAjust!$E$9:$E$6009,Saldo!P709,InvAjust!$C$9:$C$6009,"Add")-SUMIFS(InvAjust!$G$9:$G$6009,InvAjust!$E$9:$E$6009,Saldo!P709,InvAjust!$C$9:$C$6009,"Remove")),"")</f>
        <v/>
      </c>
      <c r="AA709" s="98" t="str">
        <f t="shared" si="176"/>
        <v/>
      </c>
    </row>
    <row r="710" spans="1:27" ht="18.95" customHeight="1" x14ac:dyDescent="0.25">
      <c r="A710" s="82"/>
      <c r="C710" s="89" t="str">
        <f t="shared" si="165"/>
        <v/>
      </c>
      <c r="D710" s="89" t="str">
        <f t="shared" si="166"/>
        <v/>
      </c>
      <c r="E710" s="89" t="str">
        <f t="shared" si="167"/>
        <v/>
      </c>
      <c r="F710" s="89" t="str">
        <f t="shared" si="168"/>
        <v/>
      </c>
      <c r="G710" s="90" t="str">
        <f t="shared" si="169"/>
        <v/>
      </c>
      <c r="H710" s="91" t="str">
        <f t="shared" si="170"/>
        <v/>
      </c>
      <c r="I710" s="91" t="str">
        <f t="shared" si="171"/>
        <v/>
      </c>
      <c r="J710" s="91" t="str">
        <f t="shared" si="172"/>
        <v/>
      </c>
      <c r="K710" s="92" t="str">
        <f t="shared" si="161"/>
        <v/>
      </c>
      <c r="L710" s="92" t="str">
        <f t="shared" si="162"/>
        <v/>
      </c>
      <c r="M710" s="92" t="str">
        <f t="shared" si="163"/>
        <v/>
      </c>
      <c r="N710" s="92" t="str">
        <f t="shared" si="164"/>
        <v/>
      </c>
      <c r="O710" s="76" t="str">
        <f>IF(Cadastro!D710="","",Cadastro!D710)</f>
        <v/>
      </c>
      <c r="P710" s="76" t="str">
        <f>IF(Cadastro!C710="","",Cadastro!C710)</f>
        <v/>
      </c>
      <c r="Q710" s="93" t="str">
        <f t="shared" si="173"/>
        <v/>
      </c>
      <c r="R710" s="94" t="str">
        <f>IF(Cadastro!H710="","",Cadastro!H710)</f>
        <v/>
      </c>
      <c r="S710" s="95" t="str">
        <f t="shared" si="174"/>
        <v/>
      </c>
      <c r="T710" s="96" t="str">
        <f t="shared" si="175"/>
        <v/>
      </c>
      <c r="U710" s="96" t="str">
        <f>IFERROR(IF(P710="","",SUMIF(Movimento!$D$9:$D$7010,Saldo!P710,Movimento!$I$9:$I$7010)+W710)/(V710+X710),"")</f>
        <v/>
      </c>
      <c r="V710" s="94" t="str">
        <f>IFERROR(IF(Cadastro!E710="","",Cadastro!E710),"")</f>
        <v/>
      </c>
      <c r="W710" s="97" t="str">
        <f>IFERROR(IF(Cadastro!I710="","",Cadastro!I710),"")</f>
        <v/>
      </c>
      <c r="X710" s="94" t="str">
        <f>IF(P710="","",SUMIF(Movimento!$D$9:$D$7010,Saldo!P710,Movimento!$G$9:$G$7010))</f>
        <v/>
      </c>
      <c r="Y710" s="94" t="str">
        <f>IF(P710="","",SUMIF(MovSaida!$D$9:$D$7010,Saldo!P710,MovSaida!$F$9:$F$7010))</f>
        <v/>
      </c>
      <c r="Z710" s="94" t="str">
        <f>IFERROR(IF(P710="","",SUMIFS(InvAjust!$G$9:$G$6009,InvAjust!$E$9:$E$6009,Saldo!P710,InvAjust!$C$9:$C$6009,"Add")-SUMIFS(InvAjust!$G$9:$G$6009,InvAjust!$E$9:$E$6009,Saldo!P710,InvAjust!$C$9:$C$6009,"Remove")),"")</f>
        <v/>
      </c>
      <c r="AA710" s="98" t="str">
        <f t="shared" si="176"/>
        <v/>
      </c>
    </row>
    <row r="711" spans="1:27" ht="18.95" customHeight="1" x14ac:dyDescent="0.25">
      <c r="A711" s="82"/>
      <c r="C711" s="89" t="str">
        <f t="shared" si="165"/>
        <v/>
      </c>
      <c r="D711" s="89" t="str">
        <f t="shared" si="166"/>
        <v/>
      </c>
      <c r="E711" s="89" t="str">
        <f t="shared" si="167"/>
        <v/>
      </c>
      <c r="F711" s="89" t="str">
        <f t="shared" si="168"/>
        <v/>
      </c>
      <c r="G711" s="90" t="str">
        <f t="shared" si="169"/>
        <v/>
      </c>
      <c r="H711" s="91" t="str">
        <f t="shared" si="170"/>
        <v/>
      </c>
      <c r="I711" s="91" t="str">
        <f t="shared" si="171"/>
        <v/>
      </c>
      <c r="J711" s="91" t="str">
        <f t="shared" si="172"/>
        <v/>
      </c>
      <c r="K711" s="92" t="str">
        <f t="shared" si="161"/>
        <v/>
      </c>
      <c r="L711" s="92" t="str">
        <f t="shared" si="162"/>
        <v/>
      </c>
      <c r="M711" s="92" t="str">
        <f t="shared" si="163"/>
        <v/>
      </c>
      <c r="N711" s="92" t="str">
        <f t="shared" si="164"/>
        <v/>
      </c>
      <c r="O711" s="76" t="str">
        <f>IF(Cadastro!D711="","",Cadastro!D711)</f>
        <v/>
      </c>
      <c r="P711" s="76" t="str">
        <f>IF(Cadastro!C711="","",Cadastro!C711)</f>
        <v/>
      </c>
      <c r="Q711" s="93" t="str">
        <f t="shared" si="173"/>
        <v/>
      </c>
      <c r="R711" s="94" t="str">
        <f>IF(Cadastro!H711="","",Cadastro!H711)</f>
        <v/>
      </c>
      <c r="S711" s="95" t="str">
        <f t="shared" si="174"/>
        <v/>
      </c>
      <c r="T711" s="96" t="str">
        <f t="shared" si="175"/>
        <v/>
      </c>
      <c r="U711" s="96" t="str">
        <f>IFERROR(IF(P711="","",SUMIF(Movimento!$D$9:$D$7010,Saldo!P711,Movimento!$I$9:$I$7010)+W711)/(V711+X711),"")</f>
        <v/>
      </c>
      <c r="V711" s="94" t="str">
        <f>IFERROR(IF(Cadastro!E711="","",Cadastro!E711),"")</f>
        <v/>
      </c>
      <c r="W711" s="97" t="str">
        <f>IFERROR(IF(Cadastro!I711="","",Cadastro!I711),"")</f>
        <v/>
      </c>
      <c r="X711" s="94" t="str">
        <f>IF(P711="","",SUMIF(Movimento!$D$9:$D$7010,Saldo!P711,Movimento!$G$9:$G$7010))</f>
        <v/>
      </c>
      <c r="Y711" s="94" t="str">
        <f>IF(P711="","",SUMIF(MovSaida!$D$9:$D$7010,Saldo!P711,MovSaida!$F$9:$F$7010))</f>
        <v/>
      </c>
      <c r="Z711" s="94" t="str">
        <f>IFERROR(IF(P711="","",SUMIFS(InvAjust!$G$9:$G$6009,InvAjust!$E$9:$E$6009,Saldo!P711,InvAjust!$C$9:$C$6009,"Add")-SUMIFS(InvAjust!$G$9:$G$6009,InvAjust!$E$9:$E$6009,Saldo!P711,InvAjust!$C$9:$C$6009,"Remove")),"")</f>
        <v/>
      </c>
      <c r="AA711" s="98" t="str">
        <f t="shared" si="176"/>
        <v/>
      </c>
    </row>
    <row r="712" spans="1:27" ht="18.95" customHeight="1" x14ac:dyDescent="0.25">
      <c r="A712" s="82"/>
      <c r="C712" s="89" t="str">
        <f t="shared" si="165"/>
        <v/>
      </c>
      <c r="D712" s="89" t="str">
        <f t="shared" si="166"/>
        <v/>
      </c>
      <c r="E712" s="89" t="str">
        <f t="shared" si="167"/>
        <v/>
      </c>
      <c r="F712" s="89" t="str">
        <f t="shared" si="168"/>
        <v/>
      </c>
      <c r="G712" s="90" t="str">
        <f t="shared" si="169"/>
        <v/>
      </c>
      <c r="H712" s="91" t="str">
        <f t="shared" si="170"/>
        <v/>
      </c>
      <c r="I712" s="91" t="str">
        <f t="shared" si="171"/>
        <v/>
      </c>
      <c r="J712" s="91" t="str">
        <f t="shared" si="172"/>
        <v/>
      </c>
      <c r="K712" s="92" t="str">
        <f t="shared" si="161"/>
        <v/>
      </c>
      <c r="L712" s="92" t="str">
        <f t="shared" si="162"/>
        <v/>
      </c>
      <c r="M712" s="92" t="str">
        <f t="shared" si="163"/>
        <v/>
      </c>
      <c r="N712" s="92" t="str">
        <f t="shared" si="164"/>
        <v/>
      </c>
      <c r="O712" s="76" t="str">
        <f>IF(Cadastro!D712="","",Cadastro!D712)</f>
        <v/>
      </c>
      <c r="P712" s="76" t="str">
        <f>IF(Cadastro!C712="","",Cadastro!C712)</f>
        <v/>
      </c>
      <c r="Q712" s="93" t="str">
        <f t="shared" si="173"/>
        <v/>
      </c>
      <c r="R712" s="94" t="str">
        <f>IF(Cadastro!H712="","",Cadastro!H712)</f>
        <v/>
      </c>
      <c r="S712" s="95" t="str">
        <f t="shared" si="174"/>
        <v/>
      </c>
      <c r="T712" s="96" t="str">
        <f t="shared" si="175"/>
        <v/>
      </c>
      <c r="U712" s="96" t="str">
        <f>IFERROR(IF(P712="","",SUMIF(Movimento!$D$9:$D$7010,Saldo!P712,Movimento!$I$9:$I$7010)+W712)/(V712+X712),"")</f>
        <v/>
      </c>
      <c r="V712" s="94" t="str">
        <f>IFERROR(IF(Cadastro!E712="","",Cadastro!E712),"")</f>
        <v/>
      </c>
      <c r="W712" s="97" t="str">
        <f>IFERROR(IF(Cadastro!I712="","",Cadastro!I712),"")</f>
        <v/>
      </c>
      <c r="X712" s="94" t="str">
        <f>IF(P712="","",SUMIF(Movimento!$D$9:$D$7010,Saldo!P712,Movimento!$G$9:$G$7010))</f>
        <v/>
      </c>
      <c r="Y712" s="94" t="str">
        <f>IF(P712="","",SUMIF(MovSaida!$D$9:$D$7010,Saldo!P712,MovSaida!$F$9:$F$7010))</f>
        <v/>
      </c>
      <c r="Z712" s="94" t="str">
        <f>IFERROR(IF(P712="","",SUMIFS(InvAjust!$G$9:$G$6009,InvAjust!$E$9:$E$6009,Saldo!P712,InvAjust!$C$9:$C$6009,"Add")-SUMIFS(InvAjust!$G$9:$G$6009,InvAjust!$E$9:$E$6009,Saldo!P712,InvAjust!$C$9:$C$6009,"Remove")),"")</f>
        <v/>
      </c>
      <c r="AA712" s="98" t="str">
        <f t="shared" si="176"/>
        <v/>
      </c>
    </row>
    <row r="713" spans="1:27" ht="18.95" customHeight="1" x14ac:dyDescent="0.25">
      <c r="A713" s="82"/>
      <c r="C713" s="89" t="str">
        <f t="shared" si="165"/>
        <v/>
      </c>
      <c r="D713" s="89" t="str">
        <f t="shared" si="166"/>
        <v/>
      </c>
      <c r="E713" s="89" t="str">
        <f t="shared" si="167"/>
        <v/>
      </c>
      <c r="F713" s="89" t="str">
        <f t="shared" si="168"/>
        <v/>
      </c>
      <c r="G713" s="90" t="str">
        <f t="shared" si="169"/>
        <v/>
      </c>
      <c r="H713" s="91" t="str">
        <f t="shared" si="170"/>
        <v/>
      </c>
      <c r="I713" s="91" t="str">
        <f t="shared" si="171"/>
        <v/>
      </c>
      <c r="J713" s="91" t="str">
        <f t="shared" si="172"/>
        <v/>
      </c>
      <c r="K713" s="92" t="str">
        <f t="shared" ref="K713:K776" si="177">IFERROR(Q713/SUM($Q$9:$Q$1009),"")</f>
        <v/>
      </c>
      <c r="L713" s="92" t="str">
        <f t="shared" ref="L713:L776" si="178">IFERROR(T713/SUM($T$9:$T$1009),"")</f>
        <v/>
      </c>
      <c r="M713" s="92" t="str">
        <f t="shared" ref="M713:M776" si="179">IFERROR(X713/SUM($X$9:$X$1009),"")</f>
        <v/>
      </c>
      <c r="N713" s="92" t="str">
        <f t="shared" ref="N713:N776" si="180">IFERROR(Y713/SUM($Y$9:$Y$1009),"")</f>
        <v/>
      </c>
      <c r="O713" s="76" t="str">
        <f>IF(Cadastro!D713="","",Cadastro!D713)</f>
        <v/>
      </c>
      <c r="P713" s="76" t="str">
        <f>IF(Cadastro!C713="","",Cadastro!C713)</f>
        <v/>
      </c>
      <c r="Q713" s="93" t="str">
        <f t="shared" si="173"/>
        <v/>
      </c>
      <c r="R713" s="94" t="str">
        <f>IF(Cadastro!H713="","",Cadastro!H713)</f>
        <v/>
      </c>
      <c r="S713" s="95" t="str">
        <f t="shared" si="174"/>
        <v/>
      </c>
      <c r="T713" s="96" t="str">
        <f t="shared" si="175"/>
        <v/>
      </c>
      <c r="U713" s="96" t="str">
        <f>IFERROR(IF(P713="","",SUMIF(Movimento!$D$9:$D$7010,Saldo!P713,Movimento!$I$9:$I$7010)+W713)/(V713+X713),"")</f>
        <v/>
      </c>
      <c r="V713" s="94" t="str">
        <f>IFERROR(IF(Cadastro!E713="","",Cadastro!E713),"")</f>
        <v/>
      </c>
      <c r="W713" s="97" t="str">
        <f>IFERROR(IF(Cadastro!I713="","",Cadastro!I713),"")</f>
        <v/>
      </c>
      <c r="X713" s="94" t="str">
        <f>IF(P713="","",SUMIF(Movimento!$D$9:$D$7010,Saldo!P713,Movimento!$G$9:$G$7010))</f>
        <v/>
      </c>
      <c r="Y713" s="94" t="str">
        <f>IF(P713="","",SUMIF(MovSaida!$D$9:$D$7010,Saldo!P713,MovSaida!$F$9:$F$7010))</f>
        <v/>
      </c>
      <c r="Z713" s="94" t="str">
        <f>IFERROR(IF(P713="","",SUMIFS(InvAjust!$G$9:$G$6009,InvAjust!$E$9:$E$6009,Saldo!P713,InvAjust!$C$9:$C$6009,"Add")-SUMIFS(InvAjust!$G$9:$G$6009,InvAjust!$E$9:$E$6009,Saldo!P713,InvAjust!$C$9:$C$6009,"Remove")),"")</f>
        <v/>
      </c>
      <c r="AA713" s="98" t="str">
        <f t="shared" si="176"/>
        <v/>
      </c>
    </row>
    <row r="714" spans="1:27" ht="18.95" customHeight="1" x14ac:dyDescent="0.25">
      <c r="A714" s="82"/>
      <c r="C714" s="89" t="str">
        <f t="shared" ref="C714:C777" si="181">IFERROR("q"&amp;_xlfn.RANK.EQ(G714,$G$9:$G$1009,0),"")</f>
        <v/>
      </c>
      <c r="D714" s="89" t="str">
        <f t="shared" ref="D714:D777" si="182">IFERROR("v"&amp;_xlfn.RANK.EQ(H714,$H$9:$H$1009,0),"")</f>
        <v/>
      </c>
      <c r="E714" s="89" t="str">
        <f t="shared" ref="E714:E777" si="183">IFERROR("e"&amp;_xlfn.RANK.EQ(I714,$I$9:$I$1009,0),"")</f>
        <v/>
      </c>
      <c r="F714" s="89" t="str">
        <f t="shared" ref="F714:F777" si="184">IFERROR("s"&amp;_xlfn.RANK.EQ(J714,$J$9:$J$1009,0),"")</f>
        <v/>
      </c>
      <c r="G714" s="90" t="str">
        <f t="shared" ref="G714:G777" si="185">IF(O714="","",Q714+ROW(Q714)/10)</f>
        <v/>
      </c>
      <c r="H714" s="91" t="str">
        <f t="shared" ref="H714:H777" si="186">IF(O714="","",T714+ROW(T714)/10)</f>
        <v/>
      </c>
      <c r="I714" s="91" t="str">
        <f t="shared" ref="I714:I777" si="187">IF(O714="","",X714+ROW(X714)/10)</f>
        <v/>
      </c>
      <c r="J714" s="91" t="str">
        <f t="shared" ref="J714:J777" si="188">IF(O714="","",Y714+ROW(Y714)/10)</f>
        <v/>
      </c>
      <c r="K714" s="92" t="str">
        <f t="shared" si="177"/>
        <v/>
      </c>
      <c r="L714" s="92" t="str">
        <f t="shared" si="178"/>
        <v/>
      </c>
      <c r="M714" s="92" t="str">
        <f t="shared" si="179"/>
        <v/>
      </c>
      <c r="N714" s="92" t="str">
        <f t="shared" si="180"/>
        <v/>
      </c>
      <c r="O714" s="76" t="str">
        <f>IF(Cadastro!D714="","",Cadastro!D714)</f>
        <v/>
      </c>
      <c r="P714" s="76" t="str">
        <f>IF(Cadastro!C714="","",Cadastro!C714)</f>
        <v/>
      </c>
      <c r="Q714" s="93" t="str">
        <f t="shared" ref="Q714:Q777" si="189">IFERROR(V714+X714-Y714+Z714,"")</f>
        <v/>
      </c>
      <c r="R714" s="94" t="str">
        <f>IF(Cadastro!H714="","",Cadastro!H714)</f>
        <v/>
      </c>
      <c r="S714" s="95" t="str">
        <f t="shared" ref="S714:S777" si="190">IFERROR(IF(Q714&gt;=R714,(Q714/R714)-1,(R714-Q714)/R714*-1),"")</f>
        <v/>
      </c>
      <c r="T714" s="96" t="str">
        <f t="shared" ref="T714:T777" si="191">IFERROR(IF(P714="","",Q714*U714),"")</f>
        <v/>
      </c>
      <c r="U714" s="96" t="str">
        <f>IFERROR(IF(P714="","",SUMIF(Movimento!$D$9:$D$7010,Saldo!P714,Movimento!$I$9:$I$7010)+W714)/(V714+X714),"")</f>
        <v/>
      </c>
      <c r="V714" s="94" t="str">
        <f>IFERROR(IF(Cadastro!E714="","",Cadastro!E714),"")</f>
        <v/>
      </c>
      <c r="W714" s="97" t="str">
        <f>IFERROR(IF(Cadastro!I714="","",Cadastro!I714),"")</f>
        <v/>
      </c>
      <c r="X714" s="94" t="str">
        <f>IF(P714="","",SUMIF(Movimento!$D$9:$D$7010,Saldo!P714,Movimento!$G$9:$G$7010))</f>
        <v/>
      </c>
      <c r="Y714" s="94" t="str">
        <f>IF(P714="","",SUMIF(MovSaida!$D$9:$D$7010,Saldo!P714,MovSaida!$F$9:$F$7010))</f>
        <v/>
      </c>
      <c r="Z714" s="94" t="str">
        <f>IFERROR(IF(P714="","",SUMIFS(InvAjust!$G$9:$G$6009,InvAjust!$E$9:$E$6009,Saldo!P714,InvAjust!$C$9:$C$6009,"Add")-SUMIFS(InvAjust!$G$9:$G$6009,InvAjust!$E$9:$E$6009,Saldo!P714,InvAjust!$C$9:$C$6009,"Remove")),"")</f>
        <v/>
      </c>
      <c r="AA714" s="98" t="str">
        <f t="shared" ref="AA714:AA777" si="192">IFERROR(ABS(Z714)*U714,"")</f>
        <v/>
      </c>
    </row>
    <row r="715" spans="1:27" ht="18.95" customHeight="1" x14ac:dyDescent="0.25">
      <c r="A715" s="82"/>
      <c r="C715" s="89" t="str">
        <f t="shared" si="181"/>
        <v/>
      </c>
      <c r="D715" s="89" t="str">
        <f t="shared" si="182"/>
        <v/>
      </c>
      <c r="E715" s="89" t="str">
        <f t="shared" si="183"/>
        <v/>
      </c>
      <c r="F715" s="89" t="str">
        <f t="shared" si="184"/>
        <v/>
      </c>
      <c r="G715" s="90" t="str">
        <f t="shared" si="185"/>
        <v/>
      </c>
      <c r="H715" s="91" t="str">
        <f t="shared" si="186"/>
        <v/>
      </c>
      <c r="I715" s="91" t="str">
        <f t="shared" si="187"/>
        <v/>
      </c>
      <c r="J715" s="91" t="str">
        <f t="shared" si="188"/>
        <v/>
      </c>
      <c r="K715" s="92" t="str">
        <f t="shared" si="177"/>
        <v/>
      </c>
      <c r="L715" s="92" t="str">
        <f t="shared" si="178"/>
        <v/>
      </c>
      <c r="M715" s="92" t="str">
        <f t="shared" si="179"/>
        <v/>
      </c>
      <c r="N715" s="92" t="str">
        <f t="shared" si="180"/>
        <v/>
      </c>
      <c r="O715" s="76" t="str">
        <f>IF(Cadastro!D715="","",Cadastro!D715)</f>
        <v/>
      </c>
      <c r="P715" s="76" t="str">
        <f>IF(Cadastro!C715="","",Cadastro!C715)</f>
        <v/>
      </c>
      <c r="Q715" s="93" t="str">
        <f t="shared" si="189"/>
        <v/>
      </c>
      <c r="R715" s="94" t="str">
        <f>IF(Cadastro!H715="","",Cadastro!H715)</f>
        <v/>
      </c>
      <c r="S715" s="95" t="str">
        <f t="shared" si="190"/>
        <v/>
      </c>
      <c r="T715" s="96" t="str">
        <f t="shared" si="191"/>
        <v/>
      </c>
      <c r="U715" s="96" t="str">
        <f>IFERROR(IF(P715="","",SUMIF(Movimento!$D$9:$D$7010,Saldo!P715,Movimento!$I$9:$I$7010)+W715)/(V715+X715),"")</f>
        <v/>
      </c>
      <c r="V715" s="94" t="str">
        <f>IFERROR(IF(Cadastro!E715="","",Cadastro!E715),"")</f>
        <v/>
      </c>
      <c r="W715" s="97" t="str">
        <f>IFERROR(IF(Cadastro!I715="","",Cadastro!I715),"")</f>
        <v/>
      </c>
      <c r="X715" s="94" t="str">
        <f>IF(P715="","",SUMIF(Movimento!$D$9:$D$7010,Saldo!P715,Movimento!$G$9:$G$7010))</f>
        <v/>
      </c>
      <c r="Y715" s="94" t="str">
        <f>IF(P715="","",SUMIF(MovSaida!$D$9:$D$7010,Saldo!P715,MovSaida!$F$9:$F$7010))</f>
        <v/>
      </c>
      <c r="Z715" s="94" t="str">
        <f>IFERROR(IF(P715="","",SUMIFS(InvAjust!$G$9:$G$6009,InvAjust!$E$9:$E$6009,Saldo!P715,InvAjust!$C$9:$C$6009,"Add")-SUMIFS(InvAjust!$G$9:$G$6009,InvAjust!$E$9:$E$6009,Saldo!P715,InvAjust!$C$9:$C$6009,"Remove")),"")</f>
        <v/>
      </c>
      <c r="AA715" s="98" t="str">
        <f t="shared" si="192"/>
        <v/>
      </c>
    </row>
    <row r="716" spans="1:27" ht="18.95" customHeight="1" x14ac:dyDescent="0.25">
      <c r="A716" s="82"/>
      <c r="C716" s="89" t="str">
        <f t="shared" si="181"/>
        <v/>
      </c>
      <c r="D716" s="89" t="str">
        <f t="shared" si="182"/>
        <v/>
      </c>
      <c r="E716" s="89" t="str">
        <f t="shared" si="183"/>
        <v/>
      </c>
      <c r="F716" s="89" t="str">
        <f t="shared" si="184"/>
        <v/>
      </c>
      <c r="G716" s="90" t="str">
        <f t="shared" si="185"/>
        <v/>
      </c>
      <c r="H716" s="91" t="str">
        <f t="shared" si="186"/>
        <v/>
      </c>
      <c r="I716" s="91" t="str">
        <f t="shared" si="187"/>
        <v/>
      </c>
      <c r="J716" s="91" t="str">
        <f t="shared" si="188"/>
        <v/>
      </c>
      <c r="K716" s="92" t="str">
        <f t="shared" si="177"/>
        <v/>
      </c>
      <c r="L716" s="92" t="str">
        <f t="shared" si="178"/>
        <v/>
      </c>
      <c r="M716" s="92" t="str">
        <f t="shared" si="179"/>
        <v/>
      </c>
      <c r="N716" s="92" t="str">
        <f t="shared" si="180"/>
        <v/>
      </c>
      <c r="O716" s="76" t="str">
        <f>IF(Cadastro!D716="","",Cadastro!D716)</f>
        <v/>
      </c>
      <c r="P716" s="76" t="str">
        <f>IF(Cadastro!C716="","",Cadastro!C716)</f>
        <v/>
      </c>
      <c r="Q716" s="93" t="str">
        <f t="shared" si="189"/>
        <v/>
      </c>
      <c r="R716" s="94" t="str">
        <f>IF(Cadastro!H716="","",Cadastro!H716)</f>
        <v/>
      </c>
      <c r="S716" s="95" t="str">
        <f t="shared" si="190"/>
        <v/>
      </c>
      <c r="T716" s="96" t="str">
        <f t="shared" si="191"/>
        <v/>
      </c>
      <c r="U716" s="96" t="str">
        <f>IFERROR(IF(P716="","",SUMIF(Movimento!$D$9:$D$7010,Saldo!P716,Movimento!$I$9:$I$7010)+W716)/(V716+X716),"")</f>
        <v/>
      </c>
      <c r="V716" s="94" t="str">
        <f>IFERROR(IF(Cadastro!E716="","",Cadastro!E716),"")</f>
        <v/>
      </c>
      <c r="W716" s="97" t="str">
        <f>IFERROR(IF(Cadastro!I716="","",Cadastro!I716),"")</f>
        <v/>
      </c>
      <c r="X716" s="94" t="str">
        <f>IF(P716="","",SUMIF(Movimento!$D$9:$D$7010,Saldo!P716,Movimento!$G$9:$G$7010))</f>
        <v/>
      </c>
      <c r="Y716" s="94" t="str">
        <f>IF(P716="","",SUMIF(MovSaida!$D$9:$D$7010,Saldo!P716,MovSaida!$F$9:$F$7010))</f>
        <v/>
      </c>
      <c r="Z716" s="94" t="str">
        <f>IFERROR(IF(P716="","",SUMIFS(InvAjust!$G$9:$G$6009,InvAjust!$E$9:$E$6009,Saldo!P716,InvAjust!$C$9:$C$6009,"Add")-SUMIFS(InvAjust!$G$9:$G$6009,InvAjust!$E$9:$E$6009,Saldo!P716,InvAjust!$C$9:$C$6009,"Remove")),"")</f>
        <v/>
      </c>
      <c r="AA716" s="98" t="str">
        <f t="shared" si="192"/>
        <v/>
      </c>
    </row>
    <row r="717" spans="1:27" ht="18.95" customHeight="1" x14ac:dyDescent="0.25">
      <c r="A717" s="82"/>
      <c r="C717" s="89" t="str">
        <f t="shared" si="181"/>
        <v/>
      </c>
      <c r="D717" s="89" t="str">
        <f t="shared" si="182"/>
        <v/>
      </c>
      <c r="E717" s="89" t="str">
        <f t="shared" si="183"/>
        <v/>
      </c>
      <c r="F717" s="89" t="str">
        <f t="shared" si="184"/>
        <v/>
      </c>
      <c r="G717" s="90" t="str">
        <f t="shared" si="185"/>
        <v/>
      </c>
      <c r="H717" s="91" t="str">
        <f t="shared" si="186"/>
        <v/>
      </c>
      <c r="I717" s="91" t="str">
        <f t="shared" si="187"/>
        <v/>
      </c>
      <c r="J717" s="91" t="str">
        <f t="shared" si="188"/>
        <v/>
      </c>
      <c r="K717" s="92" t="str">
        <f t="shared" si="177"/>
        <v/>
      </c>
      <c r="L717" s="92" t="str">
        <f t="shared" si="178"/>
        <v/>
      </c>
      <c r="M717" s="92" t="str">
        <f t="shared" si="179"/>
        <v/>
      </c>
      <c r="N717" s="92" t="str">
        <f t="shared" si="180"/>
        <v/>
      </c>
      <c r="O717" s="76" t="str">
        <f>IF(Cadastro!D717="","",Cadastro!D717)</f>
        <v/>
      </c>
      <c r="P717" s="76" t="str">
        <f>IF(Cadastro!C717="","",Cadastro!C717)</f>
        <v/>
      </c>
      <c r="Q717" s="93" t="str">
        <f t="shared" si="189"/>
        <v/>
      </c>
      <c r="R717" s="94" t="str">
        <f>IF(Cadastro!H717="","",Cadastro!H717)</f>
        <v/>
      </c>
      <c r="S717" s="95" t="str">
        <f t="shared" si="190"/>
        <v/>
      </c>
      <c r="T717" s="96" t="str">
        <f t="shared" si="191"/>
        <v/>
      </c>
      <c r="U717" s="96" t="str">
        <f>IFERROR(IF(P717="","",SUMIF(Movimento!$D$9:$D$7010,Saldo!P717,Movimento!$I$9:$I$7010)+W717)/(V717+X717),"")</f>
        <v/>
      </c>
      <c r="V717" s="94" t="str">
        <f>IFERROR(IF(Cadastro!E717="","",Cadastro!E717),"")</f>
        <v/>
      </c>
      <c r="W717" s="97" t="str">
        <f>IFERROR(IF(Cadastro!I717="","",Cadastro!I717),"")</f>
        <v/>
      </c>
      <c r="X717" s="94" t="str">
        <f>IF(P717="","",SUMIF(Movimento!$D$9:$D$7010,Saldo!P717,Movimento!$G$9:$G$7010))</f>
        <v/>
      </c>
      <c r="Y717" s="94" t="str">
        <f>IF(P717="","",SUMIF(MovSaida!$D$9:$D$7010,Saldo!P717,MovSaida!$F$9:$F$7010))</f>
        <v/>
      </c>
      <c r="Z717" s="94" t="str">
        <f>IFERROR(IF(P717="","",SUMIFS(InvAjust!$G$9:$G$6009,InvAjust!$E$9:$E$6009,Saldo!P717,InvAjust!$C$9:$C$6009,"Add")-SUMIFS(InvAjust!$G$9:$G$6009,InvAjust!$E$9:$E$6009,Saldo!P717,InvAjust!$C$9:$C$6009,"Remove")),"")</f>
        <v/>
      </c>
      <c r="AA717" s="98" t="str">
        <f t="shared" si="192"/>
        <v/>
      </c>
    </row>
    <row r="718" spans="1:27" ht="18.95" customHeight="1" x14ac:dyDescent="0.25">
      <c r="A718" s="82"/>
      <c r="C718" s="89" t="str">
        <f t="shared" si="181"/>
        <v/>
      </c>
      <c r="D718" s="89" t="str">
        <f t="shared" si="182"/>
        <v/>
      </c>
      <c r="E718" s="89" t="str">
        <f t="shared" si="183"/>
        <v/>
      </c>
      <c r="F718" s="89" t="str">
        <f t="shared" si="184"/>
        <v/>
      </c>
      <c r="G718" s="90" t="str">
        <f t="shared" si="185"/>
        <v/>
      </c>
      <c r="H718" s="91" t="str">
        <f t="shared" si="186"/>
        <v/>
      </c>
      <c r="I718" s="91" t="str">
        <f t="shared" si="187"/>
        <v/>
      </c>
      <c r="J718" s="91" t="str">
        <f t="shared" si="188"/>
        <v/>
      </c>
      <c r="K718" s="92" t="str">
        <f t="shared" si="177"/>
        <v/>
      </c>
      <c r="L718" s="92" t="str">
        <f t="shared" si="178"/>
        <v/>
      </c>
      <c r="M718" s="92" t="str">
        <f t="shared" si="179"/>
        <v/>
      </c>
      <c r="N718" s="92" t="str">
        <f t="shared" si="180"/>
        <v/>
      </c>
      <c r="O718" s="76" t="str">
        <f>IF(Cadastro!D718="","",Cadastro!D718)</f>
        <v/>
      </c>
      <c r="P718" s="76" t="str">
        <f>IF(Cadastro!C718="","",Cadastro!C718)</f>
        <v/>
      </c>
      <c r="Q718" s="93" t="str">
        <f t="shared" si="189"/>
        <v/>
      </c>
      <c r="R718" s="94" t="str">
        <f>IF(Cadastro!H718="","",Cadastro!H718)</f>
        <v/>
      </c>
      <c r="S718" s="95" t="str">
        <f t="shared" si="190"/>
        <v/>
      </c>
      <c r="T718" s="96" t="str">
        <f t="shared" si="191"/>
        <v/>
      </c>
      <c r="U718" s="96" t="str">
        <f>IFERROR(IF(P718="","",SUMIF(Movimento!$D$9:$D$7010,Saldo!P718,Movimento!$I$9:$I$7010)+W718)/(V718+X718),"")</f>
        <v/>
      </c>
      <c r="V718" s="94" t="str">
        <f>IFERROR(IF(Cadastro!E718="","",Cadastro!E718),"")</f>
        <v/>
      </c>
      <c r="W718" s="97" t="str">
        <f>IFERROR(IF(Cadastro!I718="","",Cadastro!I718),"")</f>
        <v/>
      </c>
      <c r="X718" s="94" t="str">
        <f>IF(P718="","",SUMIF(Movimento!$D$9:$D$7010,Saldo!P718,Movimento!$G$9:$G$7010))</f>
        <v/>
      </c>
      <c r="Y718" s="94" t="str">
        <f>IF(P718="","",SUMIF(MovSaida!$D$9:$D$7010,Saldo!P718,MovSaida!$F$9:$F$7010))</f>
        <v/>
      </c>
      <c r="Z718" s="94" t="str">
        <f>IFERROR(IF(P718="","",SUMIFS(InvAjust!$G$9:$G$6009,InvAjust!$E$9:$E$6009,Saldo!P718,InvAjust!$C$9:$C$6009,"Add")-SUMIFS(InvAjust!$G$9:$G$6009,InvAjust!$E$9:$E$6009,Saldo!P718,InvAjust!$C$9:$C$6009,"Remove")),"")</f>
        <v/>
      </c>
      <c r="AA718" s="98" t="str">
        <f t="shared" si="192"/>
        <v/>
      </c>
    </row>
    <row r="719" spans="1:27" ht="18.95" customHeight="1" x14ac:dyDescent="0.25">
      <c r="A719" s="82"/>
      <c r="C719" s="89" t="str">
        <f t="shared" si="181"/>
        <v/>
      </c>
      <c r="D719" s="89" t="str">
        <f t="shared" si="182"/>
        <v/>
      </c>
      <c r="E719" s="89" t="str">
        <f t="shared" si="183"/>
        <v/>
      </c>
      <c r="F719" s="89" t="str">
        <f t="shared" si="184"/>
        <v/>
      </c>
      <c r="G719" s="90" t="str">
        <f t="shared" si="185"/>
        <v/>
      </c>
      <c r="H719" s="91" t="str">
        <f t="shared" si="186"/>
        <v/>
      </c>
      <c r="I719" s="91" t="str">
        <f t="shared" si="187"/>
        <v/>
      </c>
      <c r="J719" s="91" t="str">
        <f t="shared" si="188"/>
        <v/>
      </c>
      <c r="K719" s="92" t="str">
        <f t="shared" si="177"/>
        <v/>
      </c>
      <c r="L719" s="92" t="str">
        <f t="shared" si="178"/>
        <v/>
      </c>
      <c r="M719" s="92" t="str">
        <f t="shared" si="179"/>
        <v/>
      </c>
      <c r="N719" s="92" t="str">
        <f t="shared" si="180"/>
        <v/>
      </c>
      <c r="O719" s="76" t="str">
        <f>IF(Cadastro!D719="","",Cadastro!D719)</f>
        <v/>
      </c>
      <c r="P719" s="76" t="str">
        <f>IF(Cadastro!C719="","",Cadastro!C719)</f>
        <v/>
      </c>
      <c r="Q719" s="93" t="str">
        <f t="shared" si="189"/>
        <v/>
      </c>
      <c r="R719" s="94" t="str">
        <f>IF(Cadastro!H719="","",Cadastro!H719)</f>
        <v/>
      </c>
      <c r="S719" s="95" t="str">
        <f t="shared" si="190"/>
        <v/>
      </c>
      <c r="T719" s="96" t="str">
        <f t="shared" si="191"/>
        <v/>
      </c>
      <c r="U719" s="96" t="str">
        <f>IFERROR(IF(P719="","",SUMIF(Movimento!$D$9:$D$7010,Saldo!P719,Movimento!$I$9:$I$7010)+W719)/(V719+X719),"")</f>
        <v/>
      </c>
      <c r="V719" s="94" t="str">
        <f>IFERROR(IF(Cadastro!E719="","",Cadastro!E719),"")</f>
        <v/>
      </c>
      <c r="W719" s="97" t="str">
        <f>IFERROR(IF(Cadastro!I719="","",Cadastro!I719),"")</f>
        <v/>
      </c>
      <c r="X719" s="94" t="str">
        <f>IF(P719="","",SUMIF(Movimento!$D$9:$D$7010,Saldo!P719,Movimento!$G$9:$G$7010))</f>
        <v/>
      </c>
      <c r="Y719" s="94" t="str">
        <f>IF(P719="","",SUMIF(MovSaida!$D$9:$D$7010,Saldo!P719,MovSaida!$F$9:$F$7010))</f>
        <v/>
      </c>
      <c r="Z719" s="94" t="str">
        <f>IFERROR(IF(P719="","",SUMIFS(InvAjust!$G$9:$G$6009,InvAjust!$E$9:$E$6009,Saldo!P719,InvAjust!$C$9:$C$6009,"Add")-SUMIFS(InvAjust!$G$9:$G$6009,InvAjust!$E$9:$E$6009,Saldo!P719,InvAjust!$C$9:$C$6009,"Remove")),"")</f>
        <v/>
      </c>
      <c r="AA719" s="98" t="str">
        <f t="shared" si="192"/>
        <v/>
      </c>
    </row>
    <row r="720" spans="1:27" ht="18.95" customHeight="1" x14ac:dyDescent="0.25">
      <c r="A720" s="82"/>
      <c r="C720" s="89" t="str">
        <f t="shared" si="181"/>
        <v/>
      </c>
      <c r="D720" s="89" t="str">
        <f t="shared" si="182"/>
        <v/>
      </c>
      <c r="E720" s="89" t="str">
        <f t="shared" si="183"/>
        <v/>
      </c>
      <c r="F720" s="89" t="str">
        <f t="shared" si="184"/>
        <v/>
      </c>
      <c r="G720" s="90" t="str">
        <f t="shared" si="185"/>
        <v/>
      </c>
      <c r="H720" s="91" t="str">
        <f t="shared" si="186"/>
        <v/>
      </c>
      <c r="I720" s="91" t="str">
        <f t="shared" si="187"/>
        <v/>
      </c>
      <c r="J720" s="91" t="str">
        <f t="shared" si="188"/>
        <v/>
      </c>
      <c r="K720" s="92" t="str">
        <f t="shared" si="177"/>
        <v/>
      </c>
      <c r="L720" s="92" t="str">
        <f t="shared" si="178"/>
        <v/>
      </c>
      <c r="M720" s="92" t="str">
        <f t="shared" si="179"/>
        <v/>
      </c>
      <c r="N720" s="92" t="str">
        <f t="shared" si="180"/>
        <v/>
      </c>
      <c r="O720" s="76" t="str">
        <f>IF(Cadastro!D720="","",Cadastro!D720)</f>
        <v/>
      </c>
      <c r="P720" s="76" t="str">
        <f>IF(Cadastro!C720="","",Cadastro!C720)</f>
        <v/>
      </c>
      <c r="Q720" s="93" t="str">
        <f t="shared" si="189"/>
        <v/>
      </c>
      <c r="R720" s="94" t="str">
        <f>IF(Cadastro!H720="","",Cadastro!H720)</f>
        <v/>
      </c>
      <c r="S720" s="95" t="str">
        <f t="shared" si="190"/>
        <v/>
      </c>
      <c r="T720" s="96" t="str">
        <f t="shared" si="191"/>
        <v/>
      </c>
      <c r="U720" s="96" t="str">
        <f>IFERROR(IF(P720="","",SUMIF(Movimento!$D$9:$D$7010,Saldo!P720,Movimento!$I$9:$I$7010)+W720)/(V720+X720),"")</f>
        <v/>
      </c>
      <c r="V720" s="94" t="str">
        <f>IFERROR(IF(Cadastro!E720="","",Cadastro!E720),"")</f>
        <v/>
      </c>
      <c r="W720" s="97" t="str">
        <f>IFERROR(IF(Cadastro!I720="","",Cadastro!I720),"")</f>
        <v/>
      </c>
      <c r="X720" s="94" t="str">
        <f>IF(P720="","",SUMIF(Movimento!$D$9:$D$7010,Saldo!P720,Movimento!$G$9:$G$7010))</f>
        <v/>
      </c>
      <c r="Y720" s="94" t="str">
        <f>IF(P720="","",SUMIF(MovSaida!$D$9:$D$7010,Saldo!P720,MovSaida!$F$9:$F$7010))</f>
        <v/>
      </c>
      <c r="Z720" s="94" t="str">
        <f>IFERROR(IF(P720="","",SUMIFS(InvAjust!$G$9:$G$6009,InvAjust!$E$9:$E$6009,Saldo!P720,InvAjust!$C$9:$C$6009,"Add")-SUMIFS(InvAjust!$G$9:$G$6009,InvAjust!$E$9:$E$6009,Saldo!P720,InvAjust!$C$9:$C$6009,"Remove")),"")</f>
        <v/>
      </c>
      <c r="AA720" s="98" t="str">
        <f t="shared" si="192"/>
        <v/>
      </c>
    </row>
    <row r="721" spans="1:27" ht="18.95" customHeight="1" x14ac:dyDescent="0.25">
      <c r="A721" s="82"/>
      <c r="C721" s="89" t="str">
        <f t="shared" si="181"/>
        <v/>
      </c>
      <c r="D721" s="89" t="str">
        <f t="shared" si="182"/>
        <v/>
      </c>
      <c r="E721" s="89" t="str">
        <f t="shared" si="183"/>
        <v/>
      </c>
      <c r="F721" s="89" t="str">
        <f t="shared" si="184"/>
        <v/>
      </c>
      <c r="G721" s="90" t="str">
        <f t="shared" si="185"/>
        <v/>
      </c>
      <c r="H721" s="91" t="str">
        <f t="shared" si="186"/>
        <v/>
      </c>
      <c r="I721" s="91" t="str">
        <f t="shared" si="187"/>
        <v/>
      </c>
      <c r="J721" s="91" t="str">
        <f t="shared" si="188"/>
        <v/>
      </c>
      <c r="K721" s="92" t="str">
        <f t="shared" si="177"/>
        <v/>
      </c>
      <c r="L721" s="92" t="str">
        <f t="shared" si="178"/>
        <v/>
      </c>
      <c r="M721" s="92" t="str">
        <f t="shared" si="179"/>
        <v/>
      </c>
      <c r="N721" s="92" t="str">
        <f t="shared" si="180"/>
        <v/>
      </c>
      <c r="O721" s="76" t="str">
        <f>IF(Cadastro!D721="","",Cadastro!D721)</f>
        <v/>
      </c>
      <c r="P721" s="76" t="str">
        <f>IF(Cadastro!C721="","",Cadastro!C721)</f>
        <v/>
      </c>
      <c r="Q721" s="93" t="str">
        <f t="shared" si="189"/>
        <v/>
      </c>
      <c r="R721" s="94" t="str">
        <f>IF(Cadastro!H721="","",Cadastro!H721)</f>
        <v/>
      </c>
      <c r="S721" s="95" t="str">
        <f t="shared" si="190"/>
        <v/>
      </c>
      <c r="T721" s="96" t="str">
        <f t="shared" si="191"/>
        <v/>
      </c>
      <c r="U721" s="96" t="str">
        <f>IFERROR(IF(P721="","",SUMIF(Movimento!$D$9:$D$7010,Saldo!P721,Movimento!$I$9:$I$7010)+W721)/(V721+X721),"")</f>
        <v/>
      </c>
      <c r="V721" s="94" t="str">
        <f>IFERROR(IF(Cadastro!E721="","",Cadastro!E721),"")</f>
        <v/>
      </c>
      <c r="W721" s="97" t="str">
        <f>IFERROR(IF(Cadastro!I721="","",Cadastro!I721),"")</f>
        <v/>
      </c>
      <c r="X721" s="94" t="str">
        <f>IF(P721="","",SUMIF(Movimento!$D$9:$D$7010,Saldo!P721,Movimento!$G$9:$G$7010))</f>
        <v/>
      </c>
      <c r="Y721" s="94" t="str">
        <f>IF(P721="","",SUMIF(MovSaida!$D$9:$D$7010,Saldo!P721,MovSaida!$F$9:$F$7010))</f>
        <v/>
      </c>
      <c r="Z721" s="94" t="str">
        <f>IFERROR(IF(P721="","",SUMIFS(InvAjust!$G$9:$G$6009,InvAjust!$E$9:$E$6009,Saldo!P721,InvAjust!$C$9:$C$6009,"Add")-SUMIFS(InvAjust!$G$9:$G$6009,InvAjust!$E$9:$E$6009,Saldo!P721,InvAjust!$C$9:$C$6009,"Remove")),"")</f>
        <v/>
      </c>
      <c r="AA721" s="98" t="str">
        <f t="shared" si="192"/>
        <v/>
      </c>
    </row>
    <row r="722" spans="1:27" ht="18.95" customHeight="1" x14ac:dyDescent="0.25">
      <c r="A722" s="82"/>
      <c r="C722" s="89" t="str">
        <f t="shared" si="181"/>
        <v/>
      </c>
      <c r="D722" s="89" t="str">
        <f t="shared" si="182"/>
        <v/>
      </c>
      <c r="E722" s="89" t="str">
        <f t="shared" si="183"/>
        <v/>
      </c>
      <c r="F722" s="89" t="str">
        <f t="shared" si="184"/>
        <v/>
      </c>
      <c r="G722" s="90" t="str">
        <f t="shared" si="185"/>
        <v/>
      </c>
      <c r="H722" s="91" t="str">
        <f t="shared" si="186"/>
        <v/>
      </c>
      <c r="I722" s="91" t="str">
        <f t="shared" si="187"/>
        <v/>
      </c>
      <c r="J722" s="91" t="str">
        <f t="shared" si="188"/>
        <v/>
      </c>
      <c r="K722" s="92" t="str">
        <f t="shared" si="177"/>
        <v/>
      </c>
      <c r="L722" s="92" t="str">
        <f t="shared" si="178"/>
        <v/>
      </c>
      <c r="M722" s="92" t="str">
        <f t="shared" si="179"/>
        <v/>
      </c>
      <c r="N722" s="92" t="str">
        <f t="shared" si="180"/>
        <v/>
      </c>
      <c r="O722" s="76" t="str">
        <f>IF(Cadastro!D722="","",Cadastro!D722)</f>
        <v/>
      </c>
      <c r="P722" s="76" t="str">
        <f>IF(Cadastro!C722="","",Cadastro!C722)</f>
        <v/>
      </c>
      <c r="Q722" s="93" t="str">
        <f t="shared" si="189"/>
        <v/>
      </c>
      <c r="R722" s="94" t="str">
        <f>IF(Cadastro!H722="","",Cadastro!H722)</f>
        <v/>
      </c>
      <c r="S722" s="95" t="str">
        <f t="shared" si="190"/>
        <v/>
      </c>
      <c r="T722" s="96" t="str">
        <f t="shared" si="191"/>
        <v/>
      </c>
      <c r="U722" s="96" t="str">
        <f>IFERROR(IF(P722="","",SUMIF(Movimento!$D$9:$D$7010,Saldo!P722,Movimento!$I$9:$I$7010)+W722)/(V722+X722),"")</f>
        <v/>
      </c>
      <c r="V722" s="94" t="str">
        <f>IFERROR(IF(Cadastro!E722="","",Cadastro!E722),"")</f>
        <v/>
      </c>
      <c r="W722" s="97" t="str">
        <f>IFERROR(IF(Cadastro!I722="","",Cadastro!I722),"")</f>
        <v/>
      </c>
      <c r="X722" s="94" t="str">
        <f>IF(P722="","",SUMIF(Movimento!$D$9:$D$7010,Saldo!P722,Movimento!$G$9:$G$7010))</f>
        <v/>
      </c>
      <c r="Y722" s="94" t="str">
        <f>IF(P722="","",SUMIF(MovSaida!$D$9:$D$7010,Saldo!P722,MovSaida!$F$9:$F$7010))</f>
        <v/>
      </c>
      <c r="Z722" s="94" t="str">
        <f>IFERROR(IF(P722="","",SUMIFS(InvAjust!$G$9:$G$6009,InvAjust!$E$9:$E$6009,Saldo!P722,InvAjust!$C$9:$C$6009,"Add")-SUMIFS(InvAjust!$G$9:$G$6009,InvAjust!$E$9:$E$6009,Saldo!P722,InvAjust!$C$9:$C$6009,"Remove")),"")</f>
        <v/>
      </c>
      <c r="AA722" s="98" t="str">
        <f t="shared" si="192"/>
        <v/>
      </c>
    </row>
    <row r="723" spans="1:27" ht="18.95" customHeight="1" x14ac:dyDescent="0.25">
      <c r="A723" s="82"/>
      <c r="C723" s="89" t="str">
        <f t="shared" si="181"/>
        <v/>
      </c>
      <c r="D723" s="89" t="str">
        <f t="shared" si="182"/>
        <v/>
      </c>
      <c r="E723" s="89" t="str">
        <f t="shared" si="183"/>
        <v/>
      </c>
      <c r="F723" s="89" t="str">
        <f t="shared" si="184"/>
        <v/>
      </c>
      <c r="G723" s="90" t="str">
        <f t="shared" si="185"/>
        <v/>
      </c>
      <c r="H723" s="91" t="str">
        <f t="shared" si="186"/>
        <v/>
      </c>
      <c r="I723" s="91" t="str">
        <f t="shared" si="187"/>
        <v/>
      </c>
      <c r="J723" s="91" t="str">
        <f t="shared" si="188"/>
        <v/>
      </c>
      <c r="K723" s="92" t="str">
        <f t="shared" si="177"/>
        <v/>
      </c>
      <c r="L723" s="92" t="str">
        <f t="shared" si="178"/>
        <v/>
      </c>
      <c r="M723" s="92" t="str">
        <f t="shared" si="179"/>
        <v/>
      </c>
      <c r="N723" s="92" t="str">
        <f t="shared" si="180"/>
        <v/>
      </c>
      <c r="O723" s="76" t="str">
        <f>IF(Cadastro!D723="","",Cadastro!D723)</f>
        <v/>
      </c>
      <c r="P723" s="76" t="str">
        <f>IF(Cadastro!C723="","",Cadastro!C723)</f>
        <v/>
      </c>
      <c r="Q723" s="93" t="str">
        <f t="shared" si="189"/>
        <v/>
      </c>
      <c r="R723" s="94" t="str">
        <f>IF(Cadastro!H723="","",Cadastro!H723)</f>
        <v/>
      </c>
      <c r="S723" s="95" t="str">
        <f t="shared" si="190"/>
        <v/>
      </c>
      <c r="T723" s="96" t="str">
        <f t="shared" si="191"/>
        <v/>
      </c>
      <c r="U723" s="96" t="str">
        <f>IFERROR(IF(P723="","",SUMIF(Movimento!$D$9:$D$7010,Saldo!P723,Movimento!$I$9:$I$7010)+W723)/(V723+X723),"")</f>
        <v/>
      </c>
      <c r="V723" s="94" t="str">
        <f>IFERROR(IF(Cadastro!E723="","",Cadastro!E723),"")</f>
        <v/>
      </c>
      <c r="W723" s="97" t="str">
        <f>IFERROR(IF(Cadastro!I723="","",Cadastro!I723),"")</f>
        <v/>
      </c>
      <c r="X723" s="94" t="str">
        <f>IF(P723="","",SUMIF(Movimento!$D$9:$D$7010,Saldo!P723,Movimento!$G$9:$G$7010))</f>
        <v/>
      </c>
      <c r="Y723" s="94" t="str">
        <f>IF(P723="","",SUMIF(MovSaida!$D$9:$D$7010,Saldo!P723,MovSaida!$F$9:$F$7010))</f>
        <v/>
      </c>
      <c r="Z723" s="94" t="str">
        <f>IFERROR(IF(P723="","",SUMIFS(InvAjust!$G$9:$G$6009,InvAjust!$E$9:$E$6009,Saldo!P723,InvAjust!$C$9:$C$6009,"Add")-SUMIFS(InvAjust!$G$9:$G$6009,InvAjust!$E$9:$E$6009,Saldo!P723,InvAjust!$C$9:$C$6009,"Remove")),"")</f>
        <v/>
      </c>
      <c r="AA723" s="98" t="str">
        <f t="shared" si="192"/>
        <v/>
      </c>
    </row>
    <row r="724" spans="1:27" ht="18.95" customHeight="1" x14ac:dyDescent="0.25">
      <c r="A724" s="82"/>
      <c r="C724" s="89" t="str">
        <f t="shared" si="181"/>
        <v/>
      </c>
      <c r="D724" s="89" t="str">
        <f t="shared" si="182"/>
        <v/>
      </c>
      <c r="E724" s="89" t="str">
        <f t="shared" si="183"/>
        <v/>
      </c>
      <c r="F724" s="89" t="str">
        <f t="shared" si="184"/>
        <v/>
      </c>
      <c r="G724" s="90" t="str">
        <f t="shared" si="185"/>
        <v/>
      </c>
      <c r="H724" s="91" t="str">
        <f t="shared" si="186"/>
        <v/>
      </c>
      <c r="I724" s="91" t="str">
        <f t="shared" si="187"/>
        <v/>
      </c>
      <c r="J724" s="91" t="str">
        <f t="shared" si="188"/>
        <v/>
      </c>
      <c r="K724" s="92" t="str">
        <f t="shared" si="177"/>
        <v/>
      </c>
      <c r="L724" s="92" t="str">
        <f t="shared" si="178"/>
        <v/>
      </c>
      <c r="M724" s="92" t="str">
        <f t="shared" si="179"/>
        <v/>
      </c>
      <c r="N724" s="92" t="str">
        <f t="shared" si="180"/>
        <v/>
      </c>
      <c r="O724" s="76" t="str">
        <f>IF(Cadastro!D724="","",Cadastro!D724)</f>
        <v/>
      </c>
      <c r="P724" s="76" t="str">
        <f>IF(Cadastro!C724="","",Cadastro!C724)</f>
        <v/>
      </c>
      <c r="Q724" s="93" t="str">
        <f t="shared" si="189"/>
        <v/>
      </c>
      <c r="R724" s="94" t="str">
        <f>IF(Cadastro!H724="","",Cadastro!H724)</f>
        <v/>
      </c>
      <c r="S724" s="95" t="str">
        <f t="shared" si="190"/>
        <v/>
      </c>
      <c r="T724" s="96" t="str">
        <f t="shared" si="191"/>
        <v/>
      </c>
      <c r="U724" s="96" t="str">
        <f>IFERROR(IF(P724="","",SUMIF(Movimento!$D$9:$D$7010,Saldo!P724,Movimento!$I$9:$I$7010)+W724)/(V724+X724),"")</f>
        <v/>
      </c>
      <c r="V724" s="94" t="str">
        <f>IFERROR(IF(Cadastro!E724="","",Cadastro!E724),"")</f>
        <v/>
      </c>
      <c r="W724" s="97" t="str">
        <f>IFERROR(IF(Cadastro!I724="","",Cadastro!I724),"")</f>
        <v/>
      </c>
      <c r="X724" s="94" t="str">
        <f>IF(P724="","",SUMIF(Movimento!$D$9:$D$7010,Saldo!P724,Movimento!$G$9:$G$7010))</f>
        <v/>
      </c>
      <c r="Y724" s="94" t="str">
        <f>IF(P724="","",SUMIF(MovSaida!$D$9:$D$7010,Saldo!P724,MovSaida!$F$9:$F$7010))</f>
        <v/>
      </c>
      <c r="Z724" s="94" t="str">
        <f>IFERROR(IF(P724="","",SUMIFS(InvAjust!$G$9:$G$6009,InvAjust!$E$9:$E$6009,Saldo!P724,InvAjust!$C$9:$C$6009,"Add")-SUMIFS(InvAjust!$G$9:$G$6009,InvAjust!$E$9:$E$6009,Saldo!P724,InvAjust!$C$9:$C$6009,"Remove")),"")</f>
        <v/>
      </c>
      <c r="AA724" s="98" t="str">
        <f t="shared" si="192"/>
        <v/>
      </c>
    </row>
    <row r="725" spans="1:27" ht="18.95" customHeight="1" x14ac:dyDescent="0.25">
      <c r="A725" s="82"/>
      <c r="C725" s="89" t="str">
        <f t="shared" si="181"/>
        <v/>
      </c>
      <c r="D725" s="89" t="str">
        <f t="shared" si="182"/>
        <v/>
      </c>
      <c r="E725" s="89" t="str">
        <f t="shared" si="183"/>
        <v/>
      </c>
      <c r="F725" s="89" t="str">
        <f t="shared" si="184"/>
        <v/>
      </c>
      <c r="G725" s="90" t="str">
        <f t="shared" si="185"/>
        <v/>
      </c>
      <c r="H725" s="91" t="str">
        <f t="shared" si="186"/>
        <v/>
      </c>
      <c r="I725" s="91" t="str">
        <f t="shared" si="187"/>
        <v/>
      </c>
      <c r="J725" s="91" t="str">
        <f t="shared" si="188"/>
        <v/>
      </c>
      <c r="K725" s="92" t="str">
        <f t="shared" si="177"/>
        <v/>
      </c>
      <c r="L725" s="92" t="str">
        <f t="shared" si="178"/>
        <v/>
      </c>
      <c r="M725" s="92" t="str">
        <f t="shared" si="179"/>
        <v/>
      </c>
      <c r="N725" s="92" t="str">
        <f t="shared" si="180"/>
        <v/>
      </c>
      <c r="O725" s="76" t="str">
        <f>IF(Cadastro!D725="","",Cadastro!D725)</f>
        <v/>
      </c>
      <c r="P725" s="76" t="str">
        <f>IF(Cadastro!C725="","",Cadastro!C725)</f>
        <v/>
      </c>
      <c r="Q725" s="93" t="str">
        <f t="shared" si="189"/>
        <v/>
      </c>
      <c r="R725" s="94" t="str">
        <f>IF(Cadastro!H725="","",Cadastro!H725)</f>
        <v/>
      </c>
      <c r="S725" s="95" t="str">
        <f t="shared" si="190"/>
        <v/>
      </c>
      <c r="T725" s="96" t="str">
        <f t="shared" si="191"/>
        <v/>
      </c>
      <c r="U725" s="96" t="str">
        <f>IFERROR(IF(P725="","",SUMIF(Movimento!$D$9:$D$7010,Saldo!P725,Movimento!$I$9:$I$7010)+W725)/(V725+X725),"")</f>
        <v/>
      </c>
      <c r="V725" s="94" t="str">
        <f>IFERROR(IF(Cadastro!E725="","",Cadastro!E725),"")</f>
        <v/>
      </c>
      <c r="W725" s="97" t="str">
        <f>IFERROR(IF(Cadastro!I725="","",Cadastro!I725),"")</f>
        <v/>
      </c>
      <c r="X725" s="94" t="str">
        <f>IF(P725="","",SUMIF(Movimento!$D$9:$D$7010,Saldo!P725,Movimento!$G$9:$G$7010))</f>
        <v/>
      </c>
      <c r="Y725" s="94" t="str">
        <f>IF(P725="","",SUMIF(MovSaida!$D$9:$D$7010,Saldo!P725,MovSaida!$F$9:$F$7010))</f>
        <v/>
      </c>
      <c r="Z725" s="94" t="str">
        <f>IFERROR(IF(P725="","",SUMIFS(InvAjust!$G$9:$G$6009,InvAjust!$E$9:$E$6009,Saldo!P725,InvAjust!$C$9:$C$6009,"Add")-SUMIFS(InvAjust!$G$9:$G$6009,InvAjust!$E$9:$E$6009,Saldo!P725,InvAjust!$C$9:$C$6009,"Remove")),"")</f>
        <v/>
      </c>
      <c r="AA725" s="98" t="str">
        <f t="shared" si="192"/>
        <v/>
      </c>
    </row>
    <row r="726" spans="1:27" ht="18.95" customHeight="1" x14ac:dyDescent="0.25">
      <c r="A726" s="82"/>
      <c r="C726" s="89" t="str">
        <f t="shared" si="181"/>
        <v/>
      </c>
      <c r="D726" s="89" t="str">
        <f t="shared" si="182"/>
        <v/>
      </c>
      <c r="E726" s="89" t="str">
        <f t="shared" si="183"/>
        <v/>
      </c>
      <c r="F726" s="89" t="str">
        <f t="shared" si="184"/>
        <v/>
      </c>
      <c r="G726" s="90" t="str">
        <f t="shared" si="185"/>
        <v/>
      </c>
      <c r="H726" s="91" t="str">
        <f t="shared" si="186"/>
        <v/>
      </c>
      <c r="I726" s="91" t="str">
        <f t="shared" si="187"/>
        <v/>
      </c>
      <c r="J726" s="91" t="str">
        <f t="shared" si="188"/>
        <v/>
      </c>
      <c r="K726" s="92" t="str">
        <f t="shared" si="177"/>
        <v/>
      </c>
      <c r="L726" s="92" t="str">
        <f t="shared" si="178"/>
        <v/>
      </c>
      <c r="M726" s="92" t="str">
        <f t="shared" si="179"/>
        <v/>
      </c>
      <c r="N726" s="92" t="str">
        <f t="shared" si="180"/>
        <v/>
      </c>
      <c r="O726" s="76" t="str">
        <f>IF(Cadastro!D726="","",Cadastro!D726)</f>
        <v/>
      </c>
      <c r="P726" s="76" t="str">
        <f>IF(Cadastro!C726="","",Cadastro!C726)</f>
        <v/>
      </c>
      <c r="Q726" s="93" t="str">
        <f t="shared" si="189"/>
        <v/>
      </c>
      <c r="R726" s="94" t="str">
        <f>IF(Cadastro!H726="","",Cadastro!H726)</f>
        <v/>
      </c>
      <c r="S726" s="95" t="str">
        <f t="shared" si="190"/>
        <v/>
      </c>
      <c r="T726" s="96" t="str">
        <f t="shared" si="191"/>
        <v/>
      </c>
      <c r="U726" s="96" t="str">
        <f>IFERROR(IF(P726="","",SUMIF(Movimento!$D$9:$D$7010,Saldo!P726,Movimento!$I$9:$I$7010)+W726)/(V726+X726),"")</f>
        <v/>
      </c>
      <c r="V726" s="94" t="str">
        <f>IFERROR(IF(Cadastro!E726="","",Cadastro!E726),"")</f>
        <v/>
      </c>
      <c r="W726" s="97" t="str">
        <f>IFERROR(IF(Cadastro!I726="","",Cadastro!I726),"")</f>
        <v/>
      </c>
      <c r="X726" s="94" t="str">
        <f>IF(P726="","",SUMIF(Movimento!$D$9:$D$7010,Saldo!P726,Movimento!$G$9:$G$7010))</f>
        <v/>
      </c>
      <c r="Y726" s="94" t="str">
        <f>IF(P726="","",SUMIF(MovSaida!$D$9:$D$7010,Saldo!P726,MovSaida!$F$9:$F$7010))</f>
        <v/>
      </c>
      <c r="Z726" s="94" t="str">
        <f>IFERROR(IF(P726="","",SUMIFS(InvAjust!$G$9:$G$6009,InvAjust!$E$9:$E$6009,Saldo!P726,InvAjust!$C$9:$C$6009,"Add")-SUMIFS(InvAjust!$G$9:$G$6009,InvAjust!$E$9:$E$6009,Saldo!P726,InvAjust!$C$9:$C$6009,"Remove")),"")</f>
        <v/>
      </c>
      <c r="AA726" s="98" t="str">
        <f t="shared" si="192"/>
        <v/>
      </c>
    </row>
    <row r="727" spans="1:27" ht="18.95" customHeight="1" x14ac:dyDescent="0.25">
      <c r="A727" s="82"/>
      <c r="C727" s="89" t="str">
        <f t="shared" si="181"/>
        <v/>
      </c>
      <c r="D727" s="89" t="str">
        <f t="shared" si="182"/>
        <v/>
      </c>
      <c r="E727" s="89" t="str">
        <f t="shared" si="183"/>
        <v/>
      </c>
      <c r="F727" s="89" t="str">
        <f t="shared" si="184"/>
        <v/>
      </c>
      <c r="G727" s="90" t="str">
        <f t="shared" si="185"/>
        <v/>
      </c>
      <c r="H727" s="91" t="str">
        <f t="shared" si="186"/>
        <v/>
      </c>
      <c r="I727" s="91" t="str">
        <f t="shared" si="187"/>
        <v/>
      </c>
      <c r="J727" s="91" t="str">
        <f t="shared" si="188"/>
        <v/>
      </c>
      <c r="K727" s="92" t="str">
        <f t="shared" si="177"/>
        <v/>
      </c>
      <c r="L727" s="92" t="str">
        <f t="shared" si="178"/>
        <v/>
      </c>
      <c r="M727" s="92" t="str">
        <f t="shared" si="179"/>
        <v/>
      </c>
      <c r="N727" s="92" t="str">
        <f t="shared" si="180"/>
        <v/>
      </c>
      <c r="O727" s="76" t="str">
        <f>IF(Cadastro!D727="","",Cadastro!D727)</f>
        <v/>
      </c>
      <c r="P727" s="76" t="str">
        <f>IF(Cadastro!C727="","",Cadastro!C727)</f>
        <v/>
      </c>
      <c r="Q727" s="93" t="str">
        <f t="shared" si="189"/>
        <v/>
      </c>
      <c r="R727" s="94" t="str">
        <f>IF(Cadastro!H727="","",Cadastro!H727)</f>
        <v/>
      </c>
      <c r="S727" s="95" t="str">
        <f t="shared" si="190"/>
        <v/>
      </c>
      <c r="T727" s="96" t="str">
        <f t="shared" si="191"/>
        <v/>
      </c>
      <c r="U727" s="96" t="str">
        <f>IFERROR(IF(P727="","",SUMIF(Movimento!$D$9:$D$7010,Saldo!P727,Movimento!$I$9:$I$7010)+W727)/(V727+X727),"")</f>
        <v/>
      </c>
      <c r="V727" s="94" t="str">
        <f>IFERROR(IF(Cadastro!E727="","",Cadastro!E727),"")</f>
        <v/>
      </c>
      <c r="W727" s="97" t="str">
        <f>IFERROR(IF(Cadastro!I727="","",Cadastro!I727),"")</f>
        <v/>
      </c>
      <c r="X727" s="94" t="str">
        <f>IF(P727="","",SUMIF(Movimento!$D$9:$D$7010,Saldo!P727,Movimento!$G$9:$G$7010))</f>
        <v/>
      </c>
      <c r="Y727" s="94" t="str">
        <f>IF(P727="","",SUMIF(MovSaida!$D$9:$D$7010,Saldo!P727,MovSaida!$F$9:$F$7010))</f>
        <v/>
      </c>
      <c r="Z727" s="94" t="str">
        <f>IFERROR(IF(P727="","",SUMIFS(InvAjust!$G$9:$G$6009,InvAjust!$E$9:$E$6009,Saldo!P727,InvAjust!$C$9:$C$6009,"Add")-SUMIFS(InvAjust!$G$9:$G$6009,InvAjust!$E$9:$E$6009,Saldo!P727,InvAjust!$C$9:$C$6009,"Remove")),"")</f>
        <v/>
      </c>
      <c r="AA727" s="98" t="str">
        <f t="shared" si="192"/>
        <v/>
      </c>
    </row>
    <row r="728" spans="1:27" ht="18.95" customHeight="1" x14ac:dyDescent="0.25">
      <c r="A728" s="82"/>
      <c r="C728" s="89" t="str">
        <f t="shared" si="181"/>
        <v/>
      </c>
      <c r="D728" s="89" t="str">
        <f t="shared" si="182"/>
        <v/>
      </c>
      <c r="E728" s="89" t="str">
        <f t="shared" si="183"/>
        <v/>
      </c>
      <c r="F728" s="89" t="str">
        <f t="shared" si="184"/>
        <v/>
      </c>
      <c r="G728" s="90" t="str">
        <f t="shared" si="185"/>
        <v/>
      </c>
      <c r="H728" s="91" t="str">
        <f t="shared" si="186"/>
        <v/>
      </c>
      <c r="I728" s="91" t="str">
        <f t="shared" si="187"/>
        <v/>
      </c>
      <c r="J728" s="91" t="str">
        <f t="shared" si="188"/>
        <v/>
      </c>
      <c r="K728" s="92" t="str">
        <f t="shared" si="177"/>
        <v/>
      </c>
      <c r="L728" s="92" t="str">
        <f t="shared" si="178"/>
        <v/>
      </c>
      <c r="M728" s="92" t="str">
        <f t="shared" si="179"/>
        <v/>
      </c>
      <c r="N728" s="92" t="str">
        <f t="shared" si="180"/>
        <v/>
      </c>
      <c r="O728" s="76" t="str">
        <f>IF(Cadastro!D728="","",Cadastro!D728)</f>
        <v/>
      </c>
      <c r="P728" s="76" t="str">
        <f>IF(Cadastro!C728="","",Cadastro!C728)</f>
        <v/>
      </c>
      <c r="Q728" s="93" t="str">
        <f t="shared" si="189"/>
        <v/>
      </c>
      <c r="R728" s="94" t="str">
        <f>IF(Cadastro!H728="","",Cadastro!H728)</f>
        <v/>
      </c>
      <c r="S728" s="95" t="str">
        <f t="shared" si="190"/>
        <v/>
      </c>
      <c r="T728" s="96" t="str">
        <f t="shared" si="191"/>
        <v/>
      </c>
      <c r="U728" s="96" t="str">
        <f>IFERROR(IF(P728="","",SUMIF(Movimento!$D$9:$D$7010,Saldo!P728,Movimento!$I$9:$I$7010)+W728)/(V728+X728),"")</f>
        <v/>
      </c>
      <c r="V728" s="94" t="str">
        <f>IFERROR(IF(Cadastro!E728="","",Cadastro!E728),"")</f>
        <v/>
      </c>
      <c r="W728" s="97" t="str">
        <f>IFERROR(IF(Cadastro!I728="","",Cadastro!I728),"")</f>
        <v/>
      </c>
      <c r="X728" s="94" t="str">
        <f>IF(P728="","",SUMIF(Movimento!$D$9:$D$7010,Saldo!P728,Movimento!$G$9:$G$7010))</f>
        <v/>
      </c>
      <c r="Y728" s="94" t="str">
        <f>IF(P728="","",SUMIF(MovSaida!$D$9:$D$7010,Saldo!P728,MovSaida!$F$9:$F$7010))</f>
        <v/>
      </c>
      <c r="Z728" s="94" t="str">
        <f>IFERROR(IF(P728="","",SUMIFS(InvAjust!$G$9:$G$6009,InvAjust!$E$9:$E$6009,Saldo!P728,InvAjust!$C$9:$C$6009,"Add")-SUMIFS(InvAjust!$G$9:$G$6009,InvAjust!$E$9:$E$6009,Saldo!P728,InvAjust!$C$9:$C$6009,"Remove")),"")</f>
        <v/>
      </c>
      <c r="AA728" s="98" t="str">
        <f t="shared" si="192"/>
        <v/>
      </c>
    </row>
    <row r="729" spans="1:27" ht="18.95" customHeight="1" x14ac:dyDescent="0.25">
      <c r="A729" s="82"/>
      <c r="C729" s="89" t="str">
        <f t="shared" si="181"/>
        <v/>
      </c>
      <c r="D729" s="89" t="str">
        <f t="shared" si="182"/>
        <v/>
      </c>
      <c r="E729" s="89" t="str">
        <f t="shared" si="183"/>
        <v/>
      </c>
      <c r="F729" s="89" t="str">
        <f t="shared" si="184"/>
        <v/>
      </c>
      <c r="G729" s="90" t="str">
        <f t="shared" si="185"/>
        <v/>
      </c>
      <c r="H729" s="91" t="str">
        <f t="shared" si="186"/>
        <v/>
      </c>
      <c r="I729" s="91" t="str">
        <f t="shared" si="187"/>
        <v/>
      </c>
      <c r="J729" s="91" t="str">
        <f t="shared" si="188"/>
        <v/>
      </c>
      <c r="K729" s="92" t="str">
        <f t="shared" si="177"/>
        <v/>
      </c>
      <c r="L729" s="92" t="str">
        <f t="shared" si="178"/>
        <v/>
      </c>
      <c r="M729" s="92" t="str">
        <f t="shared" si="179"/>
        <v/>
      </c>
      <c r="N729" s="92" t="str">
        <f t="shared" si="180"/>
        <v/>
      </c>
      <c r="O729" s="76" t="str">
        <f>IF(Cadastro!D729="","",Cadastro!D729)</f>
        <v/>
      </c>
      <c r="P729" s="76" t="str">
        <f>IF(Cadastro!C729="","",Cadastro!C729)</f>
        <v/>
      </c>
      <c r="Q729" s="93" t="str">
        <f t="shared" si="189"/>
        <v/>
      </c>
      <c r="R729" s="94" t="str">
        <f>IF(Cadastro!H729="","",Cadastro!H729)</f>
        <v/>
      </c>
      <c r="S729" s="95" t="str">
        <f t="shared" si="190"/>
        <v/>
      </c>
      <c r="T729" s="96" t="str">
        <f t="shared" si="191"/>
        <v/>
      </c>
      <c r="U729" s="96" t="str">
        <f>IFERROR(IF(P729="","",SUMIF(Movimento!$D$9:$D$7010,Saldo!P729,Movimento!$I$9:$I$7010)+W729)/(V729+X729),"")</f>
        <v/>
      </c>
      <c r="V729" s="94" t="str">
        <f>IFERROR(IF(Cadastro!E729="","",Cadastro!E729),"")</f>
        <v/>
      </c>
      <c r="W729" s="97" t="str">
        <f>IFERROR(IF(Cadastro!I729="","",Cadastro!I729),"")</f>
        <v/>
      </c>
      <c r="X729" s="94" t="str">
        <f>IF(P729="","",SUMIF(Movimento!$D$9:$D$7010,Saldo!P729,Movimento!$G$9:$G$7010))</f>
        <v/>
      </c>
      <c r="Y729" s="94" t="str">
        <f>IF(P729="","",SUMIF(MovSaida!$D$9:$D$7010,Saldo!P729,MovSaida!$F$9:$F$7010))</f>
        <v/>
      </c>
      <c r="Z729" s="94" t="str">
        <f>IFERROR(IF(P729="","",SUMIFS(InvAjust!$G$9:$G$6009,InvAjust!$E$9:$E$6009,Saldo!P729,InvAjust!$C$9:$C$6009,"Add")-SUMIFS(InvAjust!$G$9:$G$6009,InvAjust!$E$9:$E$6009,Saldo!P729,InvAjust!$C$9:$C$6009,"Remove")),"")</f>
        <v/>
      </c>
      <c r="AA729" s="98" t="str">
        <f t="shared" si="192"/>
        <v/>
      </c>
    </row>
    <row r="730" spans="1:27" ht="18.95" customHeight="1" x14ac:dyDescent="0.25">
      <c r="A730" s="82"/>
      <c r="C730" s="89" t="str">
        <f t="shared" si="181"/>
        <v/>
      </c>
      <c r="D730" s="89" t="str">
        <f t="shared" si="182"/>
        <v/>
      </c>
      <c r="E730" s="89" t="str">
        <f t="shared" si="183"/>
        <v/>
      </c>
      <c r="F730" s="89" t="str">
        <f t="shared" si="184"/>
        <v/>
      </c>
      <c r="G730" s="90" t="str">
        <f t="shared" si="185"/>
        <v/>
      </c>
      <c r="H730" s="91" t="str">
        <f t="shared" si="186"/>
        <v/>
      </c>
      <c r="I730" s="91" t="str">
        <f t="shared" si="187"/>
        <v/>
      </c>
      <c r="J730" s="91" t="str">
        <f t="shared" si="188"/>
        <v/>
      </c>
      <c r="K730" s="92" t="str">
        <f t="shared" si="177"/>
        <v/>
      </c>
      <c r="L730" s="92" t="str">
        <f t="shared" si="178"/>
        <v/>
      </c>
      <c r="M730" s="92" t="str">
        <f t="shared" si="179"/>
        <v/>
      </c>
      <c r="N730" s="92" t="str">
        <f t="shared" si="180"/>
        <v/>
      </c>
      <c r="O730" s="76" t="str">
        <f>IF(Cadastro!D730="","",Cadastro!D730)</f>
        <v/>
      </c>
      <c r="P730" s="76" t="str">
        <f>IF(Cadastro!C730="","",Cadastro!C730)</f>
        <v/>
      </c>
      <c r="Q730" s="93" t="str">
        <f t="shared" si="189"/>
        <v/>
      </c>
      <c r="R730" s="94" t="str">
        <f>IF(Cadastro!H730="","",Cadastro!H730)</f>
        <v/>
      </c>
      <c r="S730" s="95" t="str">
        <f t="shared" si="190"/>
        <v/>
      </c>
      <c r="T730" s="96" t="str">
        <f t="shared" si="191"/>
        <v/>
      </c>
      <c r="U730" s="96" t="str">
        <f>IFERROR(IF(P730="","",SUMIF(Movimento!$D$9:$D$7010,Saldo!P730,Movimento!$I$9:$I$7010)+W730)/(V730+X730),"")</f>
        <v/>
      </c>
      <c r="V730" s="94" t="str">
        <f>IFERROR(IF(Cadastro!E730="","",Cadastro!E730),"")</f>
        <v/>
      </c>
      <c r="W730" s="97" t="str">
        <f>IFERROR(IF(Cadastro!I730="","",Cadastro!I730),"")</f>
        <v/>
      </c>
      <c r="X730" s="94" t="str">
        <f>IF(P730="","",SUMIF(Movimento!$D$9:$D$7010,Saldo!P730,Movimento!$G$9:$G$7010))</f>
        <v/>
      </c>
      <c r="Y730" s="94" t="str">
        <f>IF(P730="","",SUMIF(MovSaida!$D$9:$D$7010,Saldo!P730,MovSaida!$F$9:$F$7010))</f>
        <v/>
      </c>
      <c r="Z730" s="94" t="str">
        <f>IFERROR(IF(P730="","",SUMIFS(InvAjust!$G$9:$G$6009,InvAjust!$E$9:$E$6009,Saldo!P730,InvAjust!$C$9:$C$6009,"Add")-SUMIFS(InvAjust!$G$9:$G$6009,InvAjust!$E$9:$E$6009,Saldo!P730,InvAjust!$C$9:$C$6009,"Remove")),"")</f>
        <v/>
      </c>
      <c r="AA730" s="98" t="str">
        <f t="shared" si="192"/>
        <v/>
      </c>
    </row>
    <row r="731" spans="1:27" ht="18.95" customHeight="1" x14ac:dyDescent="0.25">
      <c r="A731" s="82"/>
      <c r="C731" s="89" t="str">
        <f t="shared" si="181"/>
        <v/>
      </c>
      <c r="D731" s="89" t="str">
        <f t="shared" si="182"/>
        <v/>
      </c>
      <c r="E731" s="89" t="str">
        <f t="shared" si="183"/>
        <v/>
      </c>
      <c r="F731" s="89" t="str">
        <f t="shared" si="184"/>
        <v/>
      </c>
      <c r="G731" s="90" t="str">
        <f t="shared" si="185"/>
        <v/>
      </c>
      <c r="H731" s="91" t="str">
        <f t="shared" si="186"/>
        <v/>
      </c>
      <c r="I731" s="91" t="str">
        <f t="shared" si="187"/>
        <v/>
      </c>
      <c r="J731" s="91" t="str">
        <f t="shared" si="188"/>
        <v/>
      </c>
      <c r="K731" s="92" t="str">
        <f t="shared" si="177"/>
        <v/>
      </c>
      <c r="L731" s="92" t="str">
        <f t="shared" si="178"/>
        <v/>
      </c>
      <c r="M731" s="92" t="str">
        <f t="shared" si="179"/>
        <v/>
      </c>
      <c r="N731" s="92" t="str">
        <f t="shared" si="180"/>
        <v/>
      </c>
      <c r="O731" s="76" t="str">
        <f>IF(Cadastro!D731="","",Cadastro!D731)</f>
        <v/>
      </c>
      <c r="P731" s="76" t="str">
        <f>IF(Cadastro!C731="","",Cadastro!C731)</f>
        <v/>
      </c>
      <c r="Q731" s="93" t="str">
        <f t="shared" si="189"/>
        <v/>
      </c>
      <c r="R731" s="94" t="str">
        <f>IF(Cadastro!H731="","",Cadastro!H731)</f>
        <v/>
      </c>
      <c r="S731" s="95" t="str">
        <f t="shared" si="190"/>
        <v/>
      </c>
      <c r="T731" s="96" t="str">
        <f t="shared" si="191"/>
        <v/>
      </c>
      <c r="U731" s="96" t="str">
        <f>IFERROR(IF(P731="","",SUMIF(Movimento!$D$9:$D$7010,Saldo!P731,Movimento!$I$9:$I$7010)+W731)/(V731+X731),"")</f>
        <v/>
      </c>
      <c r="V731" s="94" t="str">
        <f>IFERROR(IF(Cadastro!E731="","",Cadastro!E731),"")</f>
        <v/>
      </c>
      <c r="W731" s="97" t="str">
        <f>IFERROR(IF(Cadastro!I731="","",Cadastro!I731),"")</f>
        <v/>
      </c>
      <c r="X731" s="94" t="str">
        <f>IF(P731="","",SUMIF(Movimento!$D$9:$D$7010,Saldo!P731,Movimento!$G$9:$G$7010))</f>
        <v/>
      </c>
      <c r="Y731" s="94" t="str">
        <f>IF(P731="","",SUMIF(MovSaida!$D$9:$D$7010,Saldo!P731,MovSaida!$F$9:$F$7010))</f>
        <v/>
      </c>
      <c r="Z731" s="94" t="str">
        <f>IFERROR(IF(P731="","",SUMIFS(InvAjust!$G$9:$G$6009,InvAjust!$E$9:$E$6009,Saldo!P731,InvAjust!$C$9:$C$6009,"Add")-SUMIFS(InvAjust!$G$9:$G$6009,InvAjust!$E$9:$E$6009,Saldo!P731,InvAjust!$C$9:$C$6009,"Remove")),"")</f>
        <v/>
      </c>
      <c r="AA731" s="98" t="str">
        <f t="shared" si="192"/>
        <v/>
      </c>
    </row>
    <row r="732" spans="1:27" ht="18.95" customHeight="1" x14ac:dyDescent="0.25">
      <c r="A732" s="82"/>
      <c r="C732" s="89" t="str">
        <f t="shared" si="181"/>
        <v/>
      </c>
      <c r="D732" s="89" t="str">
        <f t="shared" si="182"/>
        <v/>
      </c>
      <c r="E732" s="89" t="str">
        <f t="shared" si="183"/>
        <v/>
      </c>
      <c r="F732" s="89" t="str">
        <f t="shared" si="184"/>
        <v/>
      </c>
      <c r="G732" s="90" t="str">
        <f t="shared" si="185"/>
        <v/>
      </c>
      <c r="H732" s="91" t="str">
        <f t="shared" si="186"/>
        <v/>
      </c>
      <c r="I732" s="91" t="str">
        <f t="shared" si="187"/>
        <v/>
      </c>
      <c r="J732" s="91" t="str">
        <f t="shared" si="188"/>
        <v/>
      </c>
      <c r="K732" s="92" t="str">
        <f t="shared" si="177"/>
        <v/>
      </c>
      <c r="L732" s="92" t="str">
        <f t="shared" si="178"/>
        <v/>
      </c>
      <c r="M732" s="92" t="str">
        <f t="shared" si="179"/>
        <v/>
      </c>
      <c r="N732" s="92" t="str">
        <f t="shared" si="180"/>
        <v/>
      </c>
      <c r="O732" s="76" t="str">
        <f>IF(Cadastro!D732="","",Cadastro!D732)</f>
        <v/>
      </c>
      <c r="P732" s="76" t="str">
        <f>IF(Cadastro!C732="","",Cadastro!C732)</f>
        <v/>
      </c>
      <c r="Q732" s="93" t="str">
        <f t="shared" si="189"/>
        <v/>
      </c>
      <c r="R732" s="94" t="str">
        <f>IF(Cadastro!H732="","",Cadastro!H732)</f>
        <v/>
      </c>
      <c r="S732" s="95" t="str">
        <f t="shared" si="190"/>
        <v/>
      </c>
      <c r="T732" s="96" t="str">
        <f t="shared" si="191"/>
        <v/>
      </c>
      <c r="U732" s="96" t="str">
        <f>IFERROR(IF(P732="","",SUMIF(Movimento!$D$9:$D$7010,Saldo!P732,Movimento!$I$9:$I$7010)+W732)/(V732+X732),"")</f>
        <v/>
      </c>
      <c r="V732" s="94" t="str">
        <f>IFERROR(IF(Cadastro!E732="","",Cadastro!E732),"")</f>
        <v/>
      </c>
      <c r="W732" s="97" t="str">
        <f>IFERROR(IF(Cadastro!I732="","",Cadastro!I732),"")</f>
        <v/>
      </c>
      <c r="X732" s="94" t="str">
        <f>IF(P732="","",SUMIF(Movimento!$D$9:$D$7010,Saldo!P732,Movimento!$G$9:$G$7010))</f>
        <v/>
      </c>
      <c r="Y732" s="94" t="str">
        <f>IF(P732="","",SUMIF(MovSaida!$D$9:$D$7010,Saldo!P732,MovSaida!$F$9:$F$7010))</f>
        <v/>
      </c>
      <c r="Z732" s="94" t="str">
        <f>IFERROR(IF(P732="","",SUMIFS(InvAjust!$G$9:$G$6009,InvAjust!$E$9:$E$6009,Saldo!P732,InvAjust!$C$9:$C$6009,"Add")-SUMIFS(InvAjust!$G$9:$G$6009,InvAjust!$E$9:$E$6009,Saldo!P732,InvAjust!$C$9:$C$6009,"Remove")),"")</f>
        <v/>
      </c>
      <c r="AA732" s="98" t="str">
        <f t="shared" si="192"/>
        <v/>
      </c>
    </row>
    <row r="733" spans="1:27" ht="18.95" customHeight="1" x14ac:dyDescent="0.25">
      <c r="A733" s="82"/>
      <c r="C733" s="89" t="str">
        <f t="shared" si="181"/>
        <v/>
      </c>
      <c r="D733" s="89" t="str">
        <f t="shared" si="182"/>
        <v/>
      </c>
      <c r="E733" s="89" t="str">
        <f t="shared" si="183"/>
        <v/>
      </c>
      <c r="F733" s="89" t="str">
        <f t="shared" si="184"/>
        <v/>
      </c>
      <c r="G733" s="90" t="str">
        <f t="shared" si="185"/>
        <v/>
      </c>
      <c r="H733" s="91" t="str">
        <f t="shared" si="186"/>
        <v/>
      </c>
      <c r="I733" s="91" t="str">
        <f t="shared" si="187"/>
        <v/>
      </c>
      <c r="J733" s="91" t="str">
        <f t="shared" si="188"/>
        <v/>
      </c>
      <c r="K733" s="92" t="str">
        <f t="shared" si="177"/>
        <v/>
      </c>
      <c r="L733" s="92" t="str">
        <f t="shared" si="178"/>
        <v/>
      </c>
      <c r="M733" s="92" t="str">
        <f t="shared" si="179"/>
        <v/>
      </c>
      <c r="N733" s="92" t="str">
        <f t="shared" si="180"/>
        <v/>
      </c>
      <c r="O733" s="76" t="str">
        <f>IF(Cadastro!D733="","",Cadastro!D733)</f>
        <v/>
      </c>
      <c r="P733" s="76" t="str">
        <f>IF(Cadastro!C733="","",Cadastro!C733)</f>
        <v/>
      </c>
      <c r="Q733" s="93" t="str">
        <f t="shared" si="189"/>
        <v/>
      </c>
      <c r="R733" s="94" t="str">
        <f>IF(Cadastro!H733="","",Cadastro!H733)</f>
        <v/>
      </c>
      <c r="S733" s="95" t="str">
        <f t="shared" si="190"/>
        <v/>
      </c>
      <c r="T733" s="96" t="str">
        <f t="shared" si="191"/>
        <v/>
      </c>
      <c r="U733" s="96" t="str">
        <f>IFERROR(IF(P733="","",SUMIF(Movimento!$D$9:$D$7010,Saldo!P733,Movimento!$I$9:$I$7010)+W733)/(V733+X733),"")</f>
        <v/>
      </c>
      <c r="V733" s="94" t="str">
        <f>IFERROR(IF(Cadastro!E733="","",Cadastro!E733),"")</f>
        <v/>
      </c>
      <c r="W733" s="97" t="str">
        <f>IFERROR(IF(Cadastro!I733="","",Cadastro!I733),"")</f>
        <v/>
      </c>
      <c r="X733" s="94" t="str">
        <f>IF(P733="","",SUMIF(Movimento!$D$9:$D$7010,Saldo!P733,Movimento!$G$9:$G$7010))</f>
        <v/>
      </c>
      <c r="Y733" s="94" t="str">
        <f>IF(P733="","",SUMIF(MovSaida!$D$9:$D$7010,Saldo!P733,MovSaida!$F$9:$F$7010))</f>
        <v/>
      </c>
      <c r="Z733" s="94" t="str">
        <f>IFERROR(IF(P733="","",SUMIFS(InvAjust!$G$9:$G$6009,InvAjust!$E$9:$E$6009,Saldo!P733,InvAjust!$C$9:$C$6009,"Add")-SUMIFS(InvAjust!$G$9:$G$6009,InvAjust!$E$9:$E$6009,Saldo!P733,InvAjust!$C$9:$C$6009,"Remove")),"")</f>
        <v/>
      </c>
      <c r="AA733" s="98" t="str">
        <f t="shared" si="192"/>
        <v/>
      </c>
    </row>
    <row r="734" spans="1:27" ht="18.95" customHeight="1" x14ac:dyDescent="0.25">
      <c r="A734" s="82"/>
      <c r="C734" s="89" t="str">
        <f t="shared" si="181"/>
        <v/>
      </c>
      <c r="D734" s="89" t="str">
        <f t="shared" si="182"/>
        <v/>
      </c>
      <c r="E734" s="89" t="str">
        <f t="shared" si="183"/>
        <v/>
      </c>
      <c r="F734" s="89" t="str">
        <f t="shared" si="184"/>
        <v/>
      </c>
      <c r="G734" s="90" t="str">
        <f t="shared" si="185"/>
        <v/>
      </c>
      <c r="H734" s="91" t="str">
        <f t="shared" si="186"/>
        <v/>
      </c>
      <c r="I734" s="91" t="str">
        <f t="shared" si="187"/>
        <v/>
      </c>
      <c r="J734" s="91" t="str">
        <f t="shared" si="188"/>
        <v/>
      </c>
      <c r="K734" s="92" t="str">
        <f t="shared" si="177"/>
        <v/>
      </c>
      <c r="L734" s="92" t="str">
        <f t="shared" si="178"/>
        <v/>
      </c>
      <c r="M734" s="92" t="str">
        <f t="shared" si="179"/>
        <v/>
      </c>
      <c r="N734" s="92" t="str">
        <f t="shared" si="180"/>
        <v/>
      </c>
      <c r="O734" s="76" t="str">
        <f>IF(Cadastro!D734="","",Cadastro!D734)</f>
        <v/>
      </c>
      <c r="P734" s="76" t="str">
        <f>IF(Cadastro!C734="","",Cadastro!C734)</f>
        <v/>
      </c>
      <c r="Q734" s="93" t="str">
        <f t="shared" si="189"/>
        <v/>
      </c>
      <c r="R734" s="94" t="str">
        <f>IF(Cadastro!H734="","",Cadastro!H734)</f>
        <v/>
      </c>
      <c r="S734" s="95" t="str">
        <f t="shared" si="190"/>
        <v/>
      </c>
      <c r="T734" s="96" t="str">
        <f t="shared" si="191"/>
        <v/>
      </c>
      <c r="U734" s="96" t="str">
        <f>IFERROR(IF(P734="","",SUMIF(Movimento!$D$9:$D$7010,Saldo!P734,Movimento!$I$9:$I$7010)+W734)/(V734+X734),"")</f>
        <v/>
      </c>
      <c r="V734" s="94" t="str">
        <f>IFERROR(IF(Cadastro!E734="","",Cadastro!E734),"")</f>
        <v/>
      </c>
      <c r="W734" s="97" t="str">
        <f>IFERROR(IF(Cadastro!I734="","",Cadastro!I734),"")</f>
        <v/>
      </c>
      <c r="X734" s="94" t="str">
        <f>IF(P734="","",SUMIF(Movimento!$D$9:$D$7010,Saldo!P734,Movimento!$G$9:$G$7010))</f>
        <v/>
      </c>
      <c r="Y734" s="94" t="str">
        <f>IF(P734="","",SUMIF(MovSaida!$D$9:$D$7010,Saldo!P734,MovSaida!$F$9:$F$7010))</f>
        <v/>
      </c>
      <c r="Z734" s="94" t="str">
        <f>IFERROR(IF(P734="","",SUMIFS(InvAjust!$G$9:$G$6009,InvAjust!$E$9:$E$6009,Saldo!P734,InvAjust!$C$9:$C$6009,"Add")-SUMIFS(InvAjust!$G$9:$G$6009,InvAjust!$E$9:$E$6009,Saldo!P734,InvAjust!$C$9:$C$6009,"Remove")),"")</f>
        <v/>
      </c>
      <c r="AA734" s="98" t="str">
        <f t="shared" si="192"/>
        <v/>
      </c>
    </row>
    <row r="735" spans="1:27" ht="18.95" customHeight="1" x14ac:dyDescent="0.25">
      <c r="A735" s="82"/>
      <c r="C735" s="89" t="str">
        <f t="shared" si="181"/>
        <v/>
      </c>
      <c r="D735" s="89" t="str">
        <f t="shared" si="182"/>
        <v/>
      </c>
      <c r="E735" s="89" t="str">
        <f t="shared" si="183"/>
        <v/>
      </c>
      <c r="F735" s="89" t="str">
        <f t="shared" si="184"/>
        <v/>
      </c>
      <c r="G735" s="90" t="str">
        <f t="shared" si="185"/>
        <v/>
      </c>
      <c r="H735" s="91" t="str">
        <f t="shared" si="186"/>
        <v/>
      </c>
      <c r="I735" s="91" t="str">
        <f t="shared" si="187"/>
        <v/>
      </c>
      <c r="J735" s="91" t="str">
        <f t="shared" si="188"/>
        <v/>
      </c>
      <c r="K735" s="92" t="str">
        <f t="shared" si="177"/>
        <v/>
      </c>
      <c r="L735" s="92" t="str">
        <f t="shared" si="178"/>
        <v/>
      </c>
      <c r="M735" s="92" t="str">
        <f t="shared" si="179"/>
        <v/>
      </c>
      <c r="N735" s="92" t="str">
        <f t="shared" si="180"/>
        <v/>
      </c>
      <c r="O735" s="76" t="str">
        <f>IF(Cadastro!D735="","",Cadastro!D735)</f>
        <v/>
      </c>
      <c r="P735" s="76" t="str">
        <f>IF(Cadastro!C735="","",Cadastro!C735)</f>
        <v/>
      </c>
      <c r="Q735" s="93" t="str">
        <f t="shared" si="189"/>
        <v/>
      </c>
      <c r="R735" s="94" t="str">
        <f>IF(Cadastro!H735="","",Cadastro!H735)</f>
        <v/>
      </c>
      <c r="S735" s="95" t="str">
        <f t="shared" si="190"/>
        <v/>
      </c>
      <c r="T735" s="96" t="str">
        <f t="shared" si="191"/>
        <v/>
      </c>
      <c r="U735" s="96" t="str">
        <f>IFERROR(IF(P735="","",SUMIF(Movimento!$D$9:$D$7010,Saldo!P735,Movimento!$I$9:$I$7010)+W735)/(V735+X735),"")</f>
        <v/>
      </c>
      <c r="V735" s="94" t="str">
        <f>IFERROR(IF(Cadastro!E735="","",Cadastro!E735),"")</f>
        <v/>
      </c>
      <c r="W735" s="97" t="str">
        <f>IFERROR(IF(Cadastro!I735="","",Cadastro!I735),"")</f>
        <v/>
      </c>
      <c r="X735" s="94" t="str">
        <f>IF(P735="","",SUMIF(Movimento!$D$9:$D$7010,Saldo!P735,Movimento!$G$9:$G$7010))</f>
        <v/>
      </c>
      <c r="Y735" s="94" t="str">
        <f>IF(P735="","",SUMIF(MovSaida!$D$9:$D$7010,Saldo!P735,MovSaida!$F$9:$F$7010))</f>
        <v/>
      </c>
      <c r="Z735" s="94" t="str">
        <f>IFERROR(IF(P735="","",SUMIFS(InvAjust!$G$9:$G$6009,InvAjust!$E$9:$E$6009,Saldo!P735,InvAjust!$C$9:$C$6009,"Add")-SUMIFS(InvAjust!$G$9:$G$6009,InvAjust!$E$9:$E$6009,Saldo!P735,InvAjust!$C$9:$C$6009,"Remove")),"")</f>
        <v/>
      </c>
      <c r="AA735" s="98" t="str">
        <f t="shared" si="192"/>
        <v/>
      </c>
    </row>
    <row r="736" spans="1:27" ht="18.95" customHeight="1" x14ac:dyDescent="0.25">
      <c r="A736" s="82"/>
      <c r="C736" s="89" t="str">
        <f t="shared" si="181"/>
        <v/>
      </c>
      <c r="D736" s="89" t="str">
        <f t="shared" si="182"/>
        <v/>
      </c>
      <c r="E736" s="89" t="str">
        <f t="shared" si="183"/>
        <v/>
      </c>
      <c r="F736" s="89" t="str">
        <f t="shared" si="184"/>
        <v/>
      </c>
      <c r="G736" s="90" t="str">
        <f t="shared" si="185"/>
        <v/>
      </c>
      <c r="H736" s="91" t="str">
        <f t="shared" si="186"/>
        <v/>
      </c>
      <c r="I736" s="91" t="str">
        <f t="shared" si="187"/>
        <v/>
      </c>
      <c r="J736" s="91" t="str">
        <f t="shared" si="188"/>
        <v/>
      </c>
      <c r="K736" s="92" t="str">
        <f t="shared" si="177"/>
        <v/>
      </c>
      <c r="L736" s="92" t="str">
        <f t="shared" si="178"/>
        <v/>
      </c>
      <c r="M736" s="92" t="str">
        <f t="shared" si="179"/>
        <v/>
      </c>
      <c r="N736" s="92" t="str">
        <f t="shared" si="180"/>
        <v/>
      </c>
      <c r="O736" s="76" t="str">
        <f>IF(Cadastro!D736="","",Cadastro!D736)</f>
        <v/>
      </c>
      <c r="P736" s="76" t="str">
        <f>IF(Cadastro!C736="","",Cadastro!C736)</f>
        <v/>
      </c>
      <c r="Q736" s="93" t="str">
        <f t="shared" si="189"/>
        <v/>
      </c>
      <c r="R736" s="94" t="str">
        <f>IF(Cadastro!H736="","",Cadastro!H736)</f>
        <v/>
      </c>
      <c r="S736" s="95" t="str">
        <f t="shared" si="190"/>
        <v/>
      </c>
      <c r="T736" s="96" t="str">
        <f t="shared" si="191"/>
        <v/>
      </c>
      <c r="U736" s="96" t="str">
        <f>IFERROR(IF(P736="","",SUMIF(Movimento!$D$9:$D$7010,Saldo!P736,Movimento!$I$9:$I$7010)+W736)/(V736+X736),"")</f>
        <v/>
      </c>
      <c r="V736" s="94" t="str">
        <f>IFERROR(IF(Cadastro!E736="","",Cadastro!E736),"")</f>
        <v/>
      </c>
      <c r="W736" s="97" t="str">
        <f>IFERROR(IF(Cadastro!I736="","",Cadastro!I736),"")</f>
        <v/>
      </c>
      <c r="X736" s="94" t="str">
        <f>IF(P736="","",SUMIF(Movimento!$D$9:$D$7010,Saldo!P736,Movimento!$G$9:$G$7010))</f>
        <v/>
      </c>
      <c r="Y736" s="94" t="str">
        <f>IF(P736="","",SUMIF(MovSaida!$D$9:$D$7010,Saldo!P736,MovSaida!$F$9:$F$7010))</f>
        <v/>
      </c>
      <c r="Z736" s="94" t="str">
        <f>IFERROR(IF(P736="","",SUMIFS(InvAjust!$G$9:$G$6009,InvAjust!$E$9:$E$6009,Saldo!P736,InvAjust!$C$9:$C$6009,"Add")-SUMIFS(InvAjust!$G$9:$G$6009,InvAjust!$E$9:$E$6009,Saldo!P736,InvAjust!$C$9:$C$6009,"Remove")),"")</f>
        <v/>
      </c>
      <c r="AA736" s="98" t="str">
        <f t="shared" si="192"/>
        <v/>
      </c>
    </row>
    <row r="737" spans="1:27" ht="18.95" customHeight="1" x14ac:dyDescent="0.25">
      <c r="A737" s="82"/>
      <c r="C737" s="89" t="str">
        <f t="shared" si="181"/>
        <v/>
      </c>
      <c r="D737" s="89" t="str">
        <f t="shared" si="182"/>
        <v/>
      </c>
      <c r="E737" s="89" t="str">
        <f t="shared" si="183"/>
        <v/>
      </c>
      <c r="F737" s="89" t="str">
        <f t="shared" si="184"/>
        <v/>
      </c>
      <c r="G737" s="90" t="str">
        <f t="shared" si="185"/>
        <v/>
      </c>
      <c r="H737" s="91" t="str">
        <f t="shared" si="186"/>
        <v/>
      </c>
      <c r="I737" s="91" t="str">
        <f t="shared" si="187"/>
        <v/>
      </c>
      <c r="J737" s="91" t="str">
        <f t="shared" si="188"/>
        <v/>
      </c>
      <c r="K737" s="92" t="str">
        <f t="shared" si="177"/>
        <v/>
      </c>
      <c r="L737" s="92" t="str">
        <f t="shared" si="178"/>
        <v/>
      </c>
      <c r="M737" s="92" t="str">
        <f t="shared" si="179"/>
        <v/>
      </c>
      <c r="N737" s="92" t="str">
        <f t="shared" si="180"/>
        <v/>
      </c>
      <c r="O737" s="76" t="str">
        <f>IF(Cadastro!D737="","",Cadastro!D737)</f>
        <v/>
      </c>
      <c r="P737" s="76" t="str">
        <f>IF(Cadastro!C737="","",Cadastro!C737)</f>
        <v/>
      </c>
      <c r="Q737" s="93" t="str">
        <f t="shared" si="189"/>
        <v/>
      </c>
      <c r="R737" s="94" t="str">
        <f>IF(Cadastro!H737="","",Cadastro!H737)</f>
        <v/>
      </c>
      <c r="S737" s="95" t="str">
        <f t="shared" si="190"/>
        <v/>
      </c>
      <c r="T737" s="96" t="str">
        <f t="shared" si="191"/>
        <v/>
      </c>
      <c r="U737" s="96" t="str">
        <f>IFERROR(IF(P737="","",SUMIF(Movimento!$D$9:$D$7010,Saldo!P737,Movimento!$I$9:$I$7010)+W737)/(V737+X737),"")</f>
        <v/>
      </c>
      <c r="V737" s="94" t="str">
        <f>IFERROR(IF(Cadastro!E737="","",Cadastro!E737),"")</f>
        <v/>
      </c>
      <c r="W737" s="97" t="str">
        <f>IFERROR(IF(Cadastro!I737="","",Cadastro!I737),"")</f>
        <v/>
      </c>
      <c r="X737" s="94" t="str">
        <f>IF(P737="","",SUMIF(Movimento!$D$9:$D$7010,Saldo!P737,Movimento!$G$9:$G$7010))</f>
        <v/>
      </c>
      <c r="Y737" s="94" t="str">
        <f>IF(P737="","",SUMIF(MovSaida!$D$9:$D$7010,Saldo!P737,MovSaida!$F$9:$F$7010))</f>
        <v/>
      </c>
      <c r="Z737" s="94" t="str">
        <f>IFERROR(IF(P737="","",SUMIFS(InvAjust!$G$9:$G$6009,InvAjust!$E$9:$E$6009,Saldo!P737,InvAjust!$C$9:$C$6009,"Add")-SUMIFS(InvAjust!$G$9:$G$6009,InvAjust!$E$9:$E$6009,Saldo!P737,InvAjust!$C$9:$C$6009,"Remove")),"")</f>
        <v/>
      </c>
      <c r="AA737" s="98" t="str">
        <f t="shared" si="192"/>
        <v/>
      </c>
    </row>
    <row r="738" spans="1:27" ht="18.95" customHeight="1" x14ac:dyDescent="0.25">
      <c r="A738" s="82"/>
      <c r="C738" s="89" t="str">
        <f t="shared" si="181"/>
        <v/>
      </c>
      <c r="D738" s="89" t="str">
        <f t="shared" si="182"/>
        <v/>
      </c>
      <c r="E738" s="89" t="str">
        <f t="shared" si="183"/>
        <v/>
      </c>
      <c r="F738" s="89" t="str">
        <f t="shared" si="184"/>
        <v/>
      </c>
      <c r="G738" s="90" t="str">
        <f t="shared" si="185"/>
        <v/>
      </c>
      <c r="H738" s="91" t="str">
        <f t="shared" si="186"/>
        <v/>
      </c>
      <c r="I738" s="91" t="str">
        <f t="shared" si="187"/>
        <v/>
      </c>
      <c r="J738" s="91" t="str">
        <f t="shared" si="188"/>
        <v/>
      </c>
      <c r="K738" s="92" t="str">
        <f t="shared" si="177"/>
        <v/>
      </c>
      <c r="L738" s="92" t="str">
        <f t="shared" si="178"/>
        <v/>
      </c>
      <c r="M738" s="92" t="str">
        <f t="shared" si="179"/>
        <v/>
      </c>
      <c r="N738" s="92" t="str">
        <f t="shared" si="180"/>
        <v/>
      </c>
      <c r="O738" s="76" t="str">
        <f>IF(Cadastro!D738="","",Cadastro!D738)</f>
        <v/>
      </c>
      <c r="P738" s="76" t="str">
        <f>IF(Cadastro!C738="","",Cadastro!C738)</f>
        <v/>
      </c>
      <c r="Q738" s="93" t="str">
        <f t="shared" si="189"/>
        <v/>
      </c>
      <c r="R738" s="94" t="str">
        <f>IF(Cadastro!H738="","",Cadastro!H738)</f>
        <v/>
      </c>
      <c r="S738" s="95" t="str">
        <f t="shared" si="190"/>
        <v/>
      </c>
      <c r="T738" s="96" t="str">
        <f t="shared" si="191"/>
        <v/>
      </c>
      <c r="U738" s="96" t="str">
        <f>IFERROR(IF(P738="","",SUMIF(Movimento!$D$9:$D$7010,Saldo!P738,Movimento!$I$9:$I$7010)+W738)/(V738+X738),"")</f>
        <v/>
      </c>
      <c r="V738" s="94" t="str">
        <f>IFERROR(IF(Cadastro!E738="","",Cadastro!E738),"")</f>
        <v/>
      </c>
      <c r="W738" s="97" t="str">
        <f>IFERROR(IF(Cadastro!I738="","",Cadastro!I738),"")</f>
        <v/>
      </c>
      <c r="X738" s="94" t="str">
        <f>IF(P738="","",SUMIF(Movimento!$D$9:$D$7010,Saldo!P738,Movimento!$G$9:$G$7010))</f>
        <v/>
      </c>
      <c r="Y738" s="94" t="str">
        <f>IF(P738="","",SUMIF(MovSaida!$D$9:$D$7010,Saldo!P738,MovSaida!$F$9:$F$7010))</f>
        <v/>
      </c>
      <c r="Z738" s="94" t="str">
        <f>IFERROR(IF(P738="","",SUMIFS(InvAjust!$G$9:$G$6009,InvAjust!$E$9:$E$6009,Saldo!P738,InvAjust!$C$9:$C$6009,"Add")-SUMIFS(InvAjust!$G$9:$G$6009,InvAjust!$E$9:$E$6009,Saldo!P738,InvAjust!$C$9:$C$6009,"Remove")),"")</f>
        <v/>
      </c>
      <c r="AA738" s="98" t="str">
        <f t="shared" si="192"/>
        <v/>
      </c>
    </row>
    <row r="739" spans="1:27" ht="18.95" customHeight="1" x14ac:dyDescent="0.25">
      <c r="A739" s="82"/>
      <c r="C739" s="89" t="str">
        <f t="shared" si="181"/>
        <v/>
      </c>
      <c r="D739" s="89" t="str">
        <f t="shared" si="182"/>
        <v/>
      </c>
      <c r="E739" s="89" t="str">
        <f t="shared" si="183"/>
        <v/>
      </c>
      <c r="F739" s="89" t="str">
        <f t="shared" si="184"/>
        <v/>
      </c>
      <c r="G739" s="90" t="str">
        <f t="shared" si="185"/>
        <v/>
      </c>
      <c r="H739" s="91" t="str">
        <f t="shared" si="186"/>
        <v/>
      </c>
      <c r="I739" s="91" t="str">
        <f t="shared" si="187"/>
        <v/>
      </c>
      <c r="J739" s="91" t="str">
        <f t="shared" si="188"/>
        <v/>
      </c>
      <c r="K739" s="92" t="str">
        <f t="shared" si="177"/>
        <v/>
      </c>
      <c r="L739" s="92" t="str">
        <f t="shared" si="178"/>
        <v/>
      </c>
      <c r="M739" s="92" t="str">
        <f t="shared" si="179"/>
        <v/>
      </c>
      <c r="N739" s="92" t="str">
        <f t="shared" si="180"/>
        <v/>
      </c>
      <c r="O739" s="76" t="str">
        <f>IF(Cadastro!D739="","",Cadastro!D739)</f>
        <v/>
      </c>
      <c r="P739" s="76" t="str">
        <f>IF(Cadastro!C739="","",Cadastro!C739)</f>
        <v/>
      </c>
      <c r="Q739" s="93" t="str">
        <f t="shared" si="189"/>
        <v/>
      </c>
      <c r="R739" s="94" t="str">
        <f>IF(Cadastro!H739="","",Cadastro!H739)</f>
        <v/>
      </c>
      <c r="S739" s="95" t="str">
        <f t="shared" si="190"/>
        <v/>
      </c>
      <c r="T739" s="96" t="str">
        <f t="shared" si="191"/>
        <v/>
      </c>
      <c r="U739" s="96" t="str">
        <f>IFERROR(IF(P739="","",SUMIF(Movimento!$D$9:$D$7010,Saldo!P739,Movimento!$I$9:$I$7010)+W739)/(V739+X739),"")</f>
        <v/>
      </c>
      <c r="V739" s="94" t="str">
        <f>IFERROR(IF(Cadastro!E739="","",Cadastro!E739),"")</f>
        <v/>
      </c>
      <c r="W739" s="97" t="str">
        <f>IFERROR(IF(Cadastro!I739="","",Cadastro!I739),"")</f>
        <v/>
      </c>
      <c r="X739" s="94" t="str">
        <f>IF(P739="","",SUMIF(Movimento!$D$9:$D$7010,Saldo!P739,Movimento!$G$9:$G$7010))</f>
        <v/>
      </c>
      <c r="Y739" s="94" t="str">
        <f>IF(P739="","",SUMIF(MovSaida!$D$9:$D$7010,Saldo!P739,MovSaida!$F$9:$F$7010))</f>
        <v/>
      </c>
      <c r="Z739" s="94" t="str">
        <f>IFERROR(IF(P739="","",SUMIFS(InvAjust!$G$9:$G$6009,InvAjust!$E$9:$E$6009,Saldo!P739,InvAjust!$C$9:$C$6009,"Add")-SUMIFS(InvAjust!$G$9:$G$6009,InvAjust!$E$9:$E$6009,Saldo!P739,InvAjust!$C$9:$C$6009,"Remove")),"")</f>
        <v/>
      </c>
      <c r="AA739" s="98" t="str">
        <f t="shared" si="192"/>
        <v/>
      </c>
    </row>
    <row r="740" spans="1:27" ht="18.95" customHeight="1" x14ac:dyDescent="0.25">
      <c r="A740" s="82"/>
      <c r="C740" s="89" t="str">
        <f t="shared" si="181"/>
        <v/>
      </c>
      <c r="D740" s="89" t="str">
        <f t="shared" si="182"/>
        <v/>
      </c>
      <c r="E740" s="89" t="str">
        <f t="shared" si="183"/>
        <v/>
      </c>
      <c r="F740" s="89" t="str">
        <f t="shared" si="184"/>
        <v/>
      </c>
      <c r="G740" s="90" t="str">
        <f t="shared" si="185"/>
        <v/>
      </c>
      <c r="H740" s="91" t="str">
        <f t="shared" si="186"/>
        <v/>
      </c>
      <c r="I740" s="91" t="str">
        <f t="shared" si="187"/>
        <v/>
      </c>
      <c r="J740" s="91" t="str">
        <f t="shared" si="188"/>
        <v/>
      </c>
      <c r="K740" s="92" t="str">
        <f t="shared" si="177"/>
        <v/>
      </c>
      <c r="L740" s="92" t="str">
        <f t="shared" si="178"/>
        <v/>
      </c>
      <c r="M740" s="92" t="str">
        <f t="shared" si="179"/>
        <v/>
      </c>
      <c r="N740" s="92" t="str">
        <f t="shared" si="180"/>
        <v/>
      </c>
      <c r="O740" s="76" t="str">
        <f>IF(Cadastro!D740="","",Cadastro!D740)</f>
        <v/>
      </c>
      <c r="P740" s="76" t="str">
        <f>IF(Cadastro!C740="","",Cadastro!C740)</f>
        <v/>
      </c>
      <c r="Q740" s="93" t="str">
        <f t="shared" si="189"/>
        <v/>
      </c>
      <c r="R740" s="94" t="str">
        <f>IF(Cadastro!H740="","",Cadastro!H740)</f>
        <v/>
      </c>
      <c r="S740" s="95" t="str">
        <f t="shared" si="190"/>
        <v/>
      </c>
      <c r="T740" s="96" t="str">
        <f t="shared" si="191"/>
        <v/>
      </c>
      <c r="U740" s="96" t="str">
        <f>IFERROR(IF(P740="","",SUMIF(Movimento!$D$9:$D$7010,Saldo!P740,Movimento!$I$9:$I$7010)+W740)/(V740+X740),"")</f>
        <v/>
      </c>
      <c r="V740" s="94" t="str">
        <f>IFERROR(IF(Cadastro!E740="","",Cadastro!E740),"")</f>
        <v/>
      </c>
      <c r="W740" s="97" t="str">
        <f>IFERROR(IF(Cadastro!I740="","",Cadastro!I740),"")</f>
        <v/>
      </c>
      <c r="X740" s="94" t="str">
        <f>IF(P740="","",SUMIF(Movimento!$D$9:$D$7010,Saldo!P740,Movimento!$G$9:$G$7010))</f>
        <v/>
      </c>
      <c r="Y740" s="94" t="str">
        <f>IF(P740="","",SUMIF(MovSaida!$D$9:$D$7010,Saldo!P740,MovSaida!$F$9:$F$7010))</f>
        <v/>
      </c>
      <c r="Z740" s="94" t="str">
        <f>IFERROR(IF(P740="","",SUMIFS(InvAjust!$G$9:$G$6009,InvAjust!$E$9:$E$6009,Saldo!P740,InvAjust!$C$9:$C$6009,"Add")-SUMIFS(InvAjust!$G$9:$G$6009,InvAjust!$E$9:$E$6009,Saldo!P740,InvAjust!$C$9:$C$6009,"Remove")),"")</f>
        <v/>
      </c>
      <c r="AA740" s="98" t="str">
        <f t="shared" si="192"/>
        <v/>
      </c>
    </row>
    <row r="741" spans="1:27" ht="18.95" customHeight="1" x14ac:dyDescent="0.25">
      <c r="A741" s="82"/>
      <c r="C741" s="89" t="str">
        <f t="shared" si="181"/>
        <v/>
      </c>
      <c r="D741" s="89" t="str">
        <f t="shared" si="182"/>
        <v/>
      </c>
      <c r="E741" s="89" t="str">
        <f t="shared" si="183"/>
        <v/>
      </c>
      <c r="F741" s="89" t="str">
        <f t="shared" si="184"/>
        <v/>
      </c>
      <c r="G741" s="90" t="str">
        <f t="shared" si="185"/>
        <v/>
      </c>
      <c r="H741" s="91" t="str">
        <f t="shared" si="186"/>
        <v/>
      </c>
      <c r="I741" s="91" t="str">
        <f t="shared" si="187"/>
        <v/>
      </c>
      <c r="J741" s="91" t="str">
        <f t="shared" si="188"/>
        <v/>
      </c>
      <c r="K741" s="92" t="str">
        <f t="shared" si="177"/>
        <v/>
      </c>
      <c r="L741" s="92" t="str">
        <f t="shared" si="178"/>
        <v/>
      </c>
      <c r="M741" s="92" t="str">
        <f t="shared" si="179"/>
        <v/>
      </c>
      <c r="N741" s="92" t="str">
        <f t="shared" si="180"/>
        <v/>
      </c>
      <c r="O741" s="76" t="str">
        <f>IF(Cadastro!D741="","",Cadastro!D741)</f>
        <v/>
      </c>
      <c r="P741" s="76" t="str">
        <f>IF(Cadastro!C741="","",Cadastro!C741)</f>
        <v/>
      </c>
      <c r="Q741" s="93" t="str">
        <f t="shared" si="189"/>
        <v/>
      </c>
      <c r="R741" s="94" t="str">
        <f>IF(Cadastro!H741="","",Cadastro!H741)</f>
        <v/>
      </c>
      <c r="S741" s="95" t="str">
        <f t="shared" si="190"/>
        <v/>
      </c>
      <c r="T741" s="96" t="str">
        <f t="shared" si="191"/>
        <v/>
      </c>
      <c r="U741" s="96" t="str">
        <f>IFERROR(IF(P741="","",SUMIF(Movimento!$D$9:$D$7010,Saldo!P741,Movimento!$I$9:$I$7010)+W741)/(V741+X741),"")</f>
        <v/>
      </c>
      <c r="V741" s="94" t="str">
        <f>IFERROR(IF(Cadastro!E741="","",Cadastro!E741),"")</f>
        <v/>
      </c>
      <c r="W741" s="97" t="str">
        <f>IFERROR(IF(Cadastro!I741="","",Cadastro!I741),"")</f>
        <v/>
      </c>
      <c r="X741" s="94" t="str">
        <f>IF(P741="","",SUMIF(Movimento!$D$9:$D$7010,Saldo!P741,Movimento!$G$9:$G$7010))</f>
        <v/>
      </c>
      <c r="Y741" s="94" t="str">
        <f>IF(P741="","",SUMIF(MovSaida!$D$9:$D$7010,Saldo!P741,MovSaida!$F$9:$F$7010))</f>
        <v/>
      </c>
      <c r="Z741" s="94" t="str">
        <f>IFERROR(IF(P741="","",SUMIFS(InvAjust!$G$9:$G$6009,InvAjust!$E$9:$E$6009,Saldo!P741,InvAjust!$C$9:$C$6009,"Add")-SUMIFS(InvAjust!$G$9:$G$6009,InvAjust!$E$9:$E$6009,Saldo!P741,InvAjust!$C$9:$C$6009,"Remove")),"")</f>
        <v/>
      </c>
      <c r="AA741" s="98" t="str">
        <f t="shared" si="192"/>
        <v/>
      </c>
    </row>
    <row r="742" spans="1:27" ht="18.95" customHeight="1" x14ac:dyDescent="0.25">
      <c r="A742" s="82"/>
      <c r="C742" s="89" t="str">
        <f t="shared" si="181"/>
        <v/>
      </c>
      <c r="D742" s="89" t="str">
        <f t="shared" si="182"/>
        <v/>
      </c>
      <c r="E742" s="89" t="str">
        <f t="shared" si="183"/>
        <v/>
      </c>
      <c r="F742" s="89" t="str">
        <f t="shared" si="184"/>
        <v/>
      </c>
      <c r="G742" s="90" t="str">
        <f t="shared" si="185"/>
        <v/>
      </c>
      <c r="H742" s="91" t="str">
        <f t="shared" si="186"/>
        <v/>
      </c>
      <c r="I742" s="91" t="str">
        <f t="shared" si="187"/>
        <v/>
      </c>
      <c r="J742" s="91" t="str">
        <f t="shared" si="188"/>
        <v/>
      </c>
      <c r="K742" s="92" t="str">
        <f t="shared" si="177"/>
        <v/>
      </c>
      <c r="L742" s="92" t="str">
        <f t="shared" si="178"/>
        <v/>
      </c>
      <c r="M742" s="92" t="str">
        <f t="shared" si="179"/>
        <v/>
      </c>
      <c r="N742" s="92" t="str">
        <f t="shared" si="180"/>
        <v/>
      </c>
      <c r="O742" s="76" t="str">
        <f>IF(Cadastro!D742="","",Cadastro!D742)</f>
        <v/>
      </c>
      <c r="P742" s="76" t="str">
        <f>IF(Cadastro!C742="","",Cadastro!C742)</f>
        <v/>
      </c>
      <c r="Q742" s="93" t="str">
        <f t="shared" si="189"/>
        <v/>
      </c>
      <c r="R742" s="94" t="str">
        <f>IF(Cadastro!H742="","",Cadastro!H742)</f>
        <v/>
      </c>
      <c r="S742" s="95" t="str">
        <f t="shared" si="190"/>
        <v/>
      </c>
      <c r="T742" s="96" t="str">
        <f t="shared" si="191"/>
        <v/>
      </c>
      <c r="U742" s="96" t="str">
        <f>IFERROR(IF(P742="","",SUMIF(Movimento!$D$9:$D$7010,Saldo!P742,Movimento!$I$9:$I$7010)+W742)/(V742+X742),"")</f>
        <v/>
      </c>
      <c r="V742" s="94" t="str">
        <f>IFERROR(IF(Cadastro!E742="","",Cadastro!E742),"")</f>
        <v/>
      </c>
      <c r="W742" s="97" t="str">
        <f>IFERROR(IF(Cadastro!I742="","",Cadastro!I742),"")</f>
        <v/>
      </c>
      <c r="X742" s="94" t="str">
        <f>IF(P742="","",SUMIF(Movimento!$D$9:$D$7010,Saldo!P742,Movimento!$G$9:$G$7010))</f>
        <v/>
      </c>
      <c r="Y742" s="94" t="str">
        <f>IF(P742="","",SUMIF(MovSaida!$D$9:$D$7010,Saldo!P742,MovSaida!$F$9:$F$7010))</f>
        <v/>
      </c>
      <c r="Z742" s="94" t="str">
        <f>IFERROR(IF(P742="","",SUMIFS(InvAjust!$G$9:$G$6009,InvAjust!$E$9:$E$6009,Saldo!P742,InvAjust!$C$9:$C$6009,"Add")-SUMIFS(InvAjust!$G$9:$G$6009,InvAjust!$E$9:$E$6009,Saldo!P742,InvAjust!$C$9:$C$6009,"Remove")),"")</f>
        <v/>
      </c>
      <c r="AA742" s="98" t="str">
        <f t="shared" si="192"/>
        <v/>
      </c>
    </row>
    <row r="743" spans="1:27" ht="18.95" customHeight="1" x14ac:dyDescent="0.25">
      <c r="A743" s="82"/>
      <c r="C743" s="89" t="str">
        <f t="shared" si="181"/>
        <v/>
      </c>
      <c r="D743" s="89" t="str">
        <f t="shared" si="182"/>
        <v/>
      </c>
      <c r="E743" s="89" t="str">
        <f t="shared" si="183"/>
        <v/>
      </c>
      <c r="F743" s="89" t="str">
        <f t="shared" si="184"/>
        <v/>
      </c>
      <c r="G743" s="90" t="str">
        <f t="shared" si="185"/>
        <v/>
      </c>
      <c r="H743" s="91" t="str">
        <f t="shared" si="186"/>
        <v/>
      </c>
      <c r="I743" s="91" t="str">
        <f t="shared" si="187"/>
        <v/>
      </c>
      <c r="J743" s="91" t="str">
        <f t="shared" si="188"/>
        <v/>
      </c>
      <c r="K743" s="92" t="str">
        <f t="shared" si="177"/>
        <v/>
      </c>
      <c r="L743" s="92" t="str">
        <f t="shared" si="178"/>
        <v/>
      </c>
      <c r="M743" s="92" t="str">
        <f t="shared" si="179"/>
        <v/>
      </c>
      <c r="N743" s="92" t="str">
        <f t="shared" si="180"/>
        <v/>
      </c>
      <c r="O743" s="76" t="str">
        <f>IF(Cadastro!D743="","",Cadastro!D743)</f>
        <v/>
      </c>
      <c r="P743" s="76" t="str">
        <f>IF(Cadastro!C743="","",Cadastro!C743)</f>
        <v/>
      </c>
      <c r="Q743" s="93" t="str">
        <f t="shared" si="189"/>
        <v/>
      </c>
      <c r="R743" s="94" t="str">
        <f>IF(Cadastro!H743="","",Cadastro!H743)</f>
        <v/>
      </c>
      <c r="S743" s="95" t="str">
        <f t="shared" si="190"/>
        <v/>
      </c>
      <c r="T743" s="96" t="str">
        <f t="shared" si="191"/>
        <v/>
      </c>
      <c r="U743" s="96" t="str">
        <f>IFERROR(IF(P743="","",SUMIF(Movimento!$D$9:$D$7010,Saldo!P743,Movimento!$I$9:$I$7010)+W743)/(V743+X743),"")</f>
        <v/>
      </c>
      <c r="V743" s="94" t="str">
        <f>IFERROR(IF(Cadastro!E743="","",Cadastro!E743),"")</f>
        <v/>
      </c>
      <c r="W743" s="97" t="str">
        <f>IFERROR(IF(Cadastro!I743="","",Cadastro!I743),"")</f>
        <v/>
      </c>
      <c r="X743" s="94" t="str">
        <f>IF(P743="","",SUMIF(Movimento!$D$9:$D$7010,Saldo!P743,Movimento!$G$9:$G$7010))</f>
        <v/>
      </c>
      <c r="Y743" s="94" t="str">
        <f>IF(P743="","",SUMIF(MovSaida!$D$9:$D$7010,Saldo!P743,MovSaida!$F$9:$F$7010))</f>
        <v/>
      </c>
      <c r="Z743" s="94" t="str">
        <f>IFERROR(IF(P743="","",SUMIFS(InvAjust!$G$9:$G$6009,InvAjust!$E$9:$E$6009,Saldo!P743,InvAjust!$C$9:$C$6009,"Add")-SUMIFS(InvAjust!$G$9:$G$6009,InvAjust!$E$9:$E$6009,Saldo!P743,InvAjust!$C$9:$C$6009,"Remove")),"")</f>
        <v/>
      </c>
      <c r="AA743" s="98" t="str">
        <f t="shared" si="192"/>
        <v/>
      </c>
    </row>
    <row r="744" spans="1:27" ht="18.95" customHeight="1" x14ac:dyDescent="0.25">
      <c r="A744" s="82"/>
      <c r="C744" s="89" t="str">
        <f t="shared" si="181"/>
        <v/>
      </c>
      <c r="D744" s="89" t="str">
        <f t="shared" si="182"/>
        <v/>
      </c>
      <c r="E744" s="89" t="str">
        <f t="shared" si="183"/>
        <v/>
      </c>
      <c r="F744" s="89" t="str">
        <f t="shared" si="184"/>
        <v/>
      </c>
      <c r="G744" s="90" t="str">
        <f t="shared" si="185"/>
        <v/>
      </c>
      <c r="H744" s="91" t="str">
        <f t="shared" si="186"/>
        <v/>
      </c>
      <c r="I744" s="91" t="str">
        <f t="shared" si="187"/>
        <v/>
      </c>
      <c r="J744" s="91" t="str">
        <f t="shared" si="188"/>
        <v/>
      </c>
      <c r="K744" s="92" t="str">
        <f t="shared" si="177"/>
        <v/>
      </c>
      <c r="L744" s="92" t="str">
        <f t="shared" si="178"/>
        <v/>
      </c>
      <c r="M744" s="92" t="str">
        <f t="shared" si="179"/>
        <v/>
      </c>
      <c r="N744" s="92" t="str">
        <f t="shared" si="180"/>
        <v/>
      </c>
      <c r="O744" s="76" t="str">
        <f>IF(Cadastro!D744="","",Cadastro!D744)</f>
        <v/>
      </c>
      <c r="P744" s="76" t="str">
        <f>IF(Cadastro!C744="","",Cadastro!C744)</f>
        <v/>
      </c>
      <c r="Q744" s="93" t="str">
        <f t="shared" si="189"/>
        <v/>
      </c>
      <c r="R744" s="94" t="str">
        <f>IF(Cadastro!H744="","",Cadastro!H744)</f>
        <v/>
      </c>
      <c r="S744" s="95" t="str">
        <f t="shared" si="190"/>
        <v/>
      </c>
      <c r="T744" s="96" t="str">
        <f t="shared" si="191"/>
        <v/>
      </c>
      <c r="U744" s="96" t="str">
        <f>IFERROR(IF(P744="","",SUMIF(Movimento!$D$9:$D$7010,Saldo!P744,Movimento!$I$9:$I$7010)+W744)/(V744+X744),"")</f>
        <v/>
      </c>
      <c r="V744" s="94" t="str">
        <f>IFERROR(IF(Cadastro!E744="","",Cadastro!E744),"")</f>
        <v/>
      </c>
      <c r="W744" s="97" t="str">
        <f>IFERROR(IF(Cadastro!I744="","",Cadastro!I744),"")</f>
        <v/>
      </c>
      <c r="X744" s="94" t="str">
        <f>IF(P744="","",SUMIF(Movimento!$D$9:$D$7010,Saldo!P744,Movimento!$G$9:$G$7010))</f>
        <v/>
      </c>
      <c r="Y744" s="94" t="str">
        <f>IF(P744="","",SUMIF(MovSaida!$D$9:$D$7010,Saldo!P744,MovSaida!$F$9:$F$7010))</f>
        <v/>
      </c>
      <c r="Z744" s="94" t="str">
        <f>IFERROR(IF(P744="","",SUMIFS(InvAjust!$G$9:$G$6009,InvAjust!$E$9:$E$6009,Saldo!P744,InvAjust!$C$9:$C$6009,"Add")-SUMIFS(InvAjust!$G$9:$G$6009,InvAjust!$E$9:$E$6009,Saldo!P744,InvAjust!$C$9:$C$6009,"Remove")),"")</f>
        <v/>
      </c>
      <c r="AA744" s="98" t="str">
        <f t="shared" si="192"/>
        <v/>
      </c>
    </row>
    <row r="745" spans="1:27" ht="18.95" customHeight="1" x14ac:dyDescent="0.25">
      <c r="A745" s="82"/>
      <c r="C745" s="89" t="str">
        <f t="shared" si="181"/>
        <v/>
      </c>
      <c r="D745" s="89" t="str">
        <f t="shared" si="182"/>
        <v/>
      </c>
      <c r="E745" s="89" t="str">
        <f t="shared" si="183"/>
        <v/>
      </c>
      <c r="F745" s="89" t="str">
        <f t="shared" si="184"/>
        <v/>
      </c>
      <c r="G745" s="90" t="str">
        <f t="shared" si="185"/>
        <v/>
      </c>
      <c r="H745" s="91" t="str">
        <f t="shared" si="186"/>
        <v/>
      </c>
      <c r="I745" s="91" t="str">
        <f t="shared" si="187"/>
        <v/>
      </c>
      <c r="J745" s="91" t="str">
        <f t="shared" si="188"/>
        <v/>
      </c>
      <c r="K745" s="92" t="str">
        <f t="shared" si="177"/>
        <v/>
      </c>
      <c r="L745" s="92" t="str">
        <f t="shared" si="178"/>
        <v/>
      </c>
      <c r="M745" s="92" t="str">
        <f t="shared" si="179"/>
        <v/>
      </c>
      <c r="N745" s="92" t="str">
        <f t="shared" si="180"/>
        <v/>
      </c>
      <c r="O745" s="76" t="str">
        <f>IF(Cadastro!D745="","",Cadastro!D745)</f>
        <v/>
      </c>
      <c r="P745" s="76" t="str">
        <f>IF(Cadastro!C745="","",Cadastro!C745)</f>
        <v/>
      </c>
      <c r="Q745" s="93" t="str">
        <f t="shared" si="189"/>
        <v/>
      </c>
      <c r="R745" s="94" t="str">
        <f>IF(Cadastro!H745="","",Cadastro!H745)</f>
        <v/>
      </c>
      <c r="S745" s="95" t="str">
        <f t="shared" si="190"/>
        <v/>
      </c>
      <c r="T745" s="96" t="str">
        <f t="shared" si="191"/>
        <v/>
      </c>
      <c r="U745" s="96" t="str">
        <f>IFERROR(IF(P745="","",SUMIF(Movimento!$D$9:$D$7010,Saldo!P745,Movimento!$I$9:$I$7010)+W745)/(V745+X745),"")</f>
        <v/>
      </c>
      <c r="V745" s="94" t="str">
        <f>IFERROR(IF(Cadastro!E745="","",Cadastro!E745),"")</f>
        <v/>
      </c>
      <c r="W745" s="97" t="str">
        <f>IFERROR(IF(Cadastro!I745="","",Cadastro!I745),"")</f>
        <v/>
      </c>
      <c r="X745" s="94" t="str">
        <f>IF(P745="","",SUMIF(Movimento!$D$9:$D$7010,Saldo!P745,Movimento!$G$9:$G$7010))</f>
        <v/>
      </c>
      <c r="Y745" s="94" t="str">
        <f>IF(P745="","",SUMIF(MovSaida!$D$9:$D$7010,Saldo!P745,MovSaida!$F$9:$F$7010))</f>
        <v/>
      </c>
      <c r="Z745" s="94" t="str">
        <f>IFERROR(IF(P745="","",SUMIFS(InvAjust!$G$9:$G$6009,InvAjust!$E$9:$E$6009,Saldo!P745,InvAjust!$C$9:$C$6009,"Add")-SUMIFS(InvAjust!$G$9:$G$6009,InvAjust!$E$9:$E$6009,Saldo!P745,InvAjust!$C$9:$C$6009,"Remove")),"")</f>
        <v/>
      </c>
      <c r="AA745" s="98" t="str">
        <f t="shared" si="192"/>
        <v/>
      </c>
    </row>
    <row r="746" spans="1:27" ht="18.95" customHeight="1" x14ac:dyDescent="0.25">
      <c r="A746" s="82"/>
      <c r="C746" s="89" t="str">
        <f t="shared" si="181"/>
        <v/>
      </c>
      <c r="D746" s="89" t="str">
        <f t="shared" si="182"/>
        <v/>
      </c>
      <c r="E746" s="89" t="str">
        <f t="shared" si="183"/>
        <v/>
      </c>
      <c r="F746" s="89" t="str">
        <f t="shared" si="184"/>
        <v/>
      </c>
      <c r="G746" s="90" t="str">
        <f t="shared" si="185"/>
        <v/>
      </c>
      <c r="H746" s="91" t="str">
        <f t="shared" si="186"/>
        <v/>
      </c>
      <c r="I746" s="91" t="str">
        <f t="shared" si="187"/>
        <v/>
      </c>
      <c r="J746" s="91" t="str">
        <f t="shared" si="188"/>
        <v/>
      </c>
      <c r="K746" s="92" t="str">
        <f t="shared" si="177"/>
        <v/>
      </c>
      <c r="L746" s="92" t="str">
        <f t="shared" si="178"/>
        <v/>
      </c>
      <c r="M746" s="92" t="str">
        <f t="shared" si="179"/>
        <v/>
      </c>
      <c r="N746" s="92" t="str">
        <f t="shared" si="180"/>
        <v/>
      </c>
      <c r="O746" s="76" t="str">
        <f>IF(Cadastro!D746="","",Cadastro!D746)</f>
        <v/>
      </c>
      <c r="P746" s="76" t="str">
        <f>IF(Cadastro!C746="","",Cadastro!C746)</f>
        <v/>
      </c>
      <c r="Q746" s="93" t="str">
        <f t="shared" si="189"/>
        <v/>
      </c>
      <c r="R746" s="94" t="str">
        <f>IF(Cadastro!H746="","",Cadastro!H746)</f>
        <v/>
      </c>
      <c r="S746" s="95" t="str">
        <f t="shared" si="190"/>
        <v/>
      </c>
      <c r="T746" s="96" t="str">
        <f t="shared" si="191"/>
        <v/>
      </c>
      <c r="U746" s="96" t="str">
        <f>IFERROR(IF(P746="","",SUMIF(Movimento!$D$9:$D$7010,Saldo!P746,Movimento!$I$9:$I$7010)+W746)/(V746+X746),"")</f>
        <v/>
      </c>
      <c r="V746" s="94" t="str">
        <f>IFERROR(IF(Cadastro!E746="","",Cadastro!E746),"")</f>
        <v/>
      </c>
      <c r="W746" s="97" t="str">
        <f>IFERROR(IF(Cadastro!I746="","",Cadastro!I746),"")</f>
        <v/>
      </c>
      <c r="X746" s="94" t="str">
        <f>IF(P746="","",SUMIF(Movimento!$D$9:$D$7010,Saldo!P746,Movimento!$G$9:$G$7010))</f>
        <v/>
      </c>
      <c r="Y746" s="94" t="str">
        <f>IF(P746="","",SUMIF(MovSaida!$D$9:$D$7010,Saldo!P746,MovSaida!$F$9:$F$7010))</f>
        <v/>
      </c>
      <c r="Z746" s="94" t="str">
        <f>IFERROR(IF(P746="","",SUMIFS(InvAjust!$G$9:$G$6009,InvAjust!$E$9:$E$6009,Saldo!P746,InvAjust!$C$9:$C$6009,"Add")-SUMIFS(InvAjust!$G$9:$G$6009,InvAjust!$E$9:$E$6009,Saldo!P746,InvAjust!$C$9:$C$6009,"Remove")),"")</f>
        <v/>
      </c>
      <c r="AA746" s="98" t="str">
        <f t="shared" si="192"/>
        <v/>
      </c>
    </row>
    <row r="747" spans="1:27" ht="18.95" customHeight="1" x14ac:dyDescent="0.25">
      <c r="A747" s="82"/>
      <c r="C747" s="89" t="str">
        <f t="shared" si="181"/>
        <v/>
      </c>
      <c r="D747" s="89" t="str">
        <f t="shared" si="182"/>
        <v/>
      </c>
      <c r="E747" s="89" t="str">
        <f t="shared" si="183"/>
        <v/>
      </c>
      <c r="F747" s="89" t="str">
        <f t="shared" si="184"/>
        <v/>
      </c>
      <c r="G747" s="90" t="str">
        <f t="shared" si="185"/>
        <v/>
      </c>
      <c r="H747" s="91" t="str">
        <f t="shared" si="186"/>
        <v/>
      </c>
      <c r="I747" s="91" t="str">
        <f t="shared" si="187"/>
        <v/>
      </c>
      <c r="J747" s="91" t="str">
        <f t="shared" si="188"/>
        <v/>
      </c>
      <c r="K747" s="92" t="str">
        <f t="shared" si="177"/>
        <v/>
      </c>
      <c r="L747" s="92" t="str">
        <f t="shared" si="178"/>
        <v/>
      </c>
      <c r="M747" s="92" t="str">
        <f t="shared" si="179"/>
        <v/>
      </c>
      <c r="N747" s="92" t="str">
        <f t="shared" si="180"/>
        <v/>
      </c>
      <c r="O747" s="76" t="str">
        <f>IF(Cadastro!D747="","",Cadastro!D747)</f>
        <v/>
      </c>
      <c r="P747" s="76" t="str">
        <f>IF(Cadastro!C747="","",Cadastro!C747)</f>
        <v/>
      </c>
      <c r="Q747" s="93" t="str">
        <f t="shared" si="189"/>
        <v/>
      </c>
      <c r="R747" s="94" t="str">
        <f>IF(Cadastro!H747="","",Cadastro!H747)</f>
        <v/>
      </c>
      <c r="S747" s="95" t="str">
        <f t="shared" si="190"/>
        <v/>
      </c>
      <c r="T747" s="96" t="str">
        <f t="shared" si="191"/>
        <v/>
      </c>
      <c r="U747" s="96" t="str">
        <f>IFERROR(IF(P747="","",SUMIF(Movimento!$D$9:$D$7010,Saldo!P747,Movimento!$I$9:$I$7010)+W747)/(V747+X747),"")</f>
        <v/>
      </c>
      <c r="V747" s="94" t="str">
        <f>IFERROR(IF(Cadastro!E747="","",Cadastro!E747),"")</f>
        <v/>
      </c>
      <c r="W747" s="97" t="str">
        <f>IFERROR(IF(Cadastro!I747="","",Cadastro!I747),"")</f>
        <v/>
      </c>
      <c r="X747" s="94" t="str">
        <f>IF(P747="","",SUMIF(Movimento!$D$9:$D$7010,Saldo!P747,Movimento!$G$9:$G$7010))</f>
        <v/>
      </c>
      <c r="Y747" s="94" t="str">
        <f>IF(P747="","",SUMIF(MovSaida!$D$9:$D$7010,Saldo!P747,MovSaida!$F$9:$F$7010))</f>
        <v/>
      </c>
      <c r="Z747" s="94" t="str">
        <f>IFERROR(IF(P747="","",SUMIFS(InvAjust!$G$9:$G$6009,InvAjust!$E$9:$E$6009,Saldo!P747,InvAjust!$C$9:$C$6009,"Add")-SUMIFS(InvAjust!$G$9:$G$6009,InvAjust!$E$9:$E$6009,Saldo!P747,InvAjust!$C$9:$C$6009,"Remove")),"")</f>
        <v/>
      </c>
      <c r="AA747" s="98" t="str">
        <f t="shared" si="192"/>
        <v/>
      </c>
    </row>
    <row r="748" spans="1:27" ht="18.95" customHeight="1" x14ac:dyDescent="0.25">
      <c r="A748" s="82"/>
      <c r="C748" s="89" t="str">
        <f t="shared" si="181"/>
        <v/>
      </c>
      <c r="D748" s="89" t="str">
        <f t="shared" si="182"/>
        <v/>
      </c>
      <c r="E748" s="89" t="str">
        <f t="shared" si="183"/>
        <v/>
      </c>
      <c r="F748" s="89" t="str">
        <f t="shared" si="184"/>
        <v/>
      </c>
      <c r="G748" s="90" t="str">
        <f t="shared" si="185"/>
        <v/>
      </c>
      <c r="H748" s="91" t="str">
        <f t="shared" si="186"/>
        <v/>
      </c>
      <c r="I748" s="91" t="str">
        <f t="shared" si="187"/>
        <v/>
      </c>
      <c r="J748" s="91" t="str">
        <f t="shared" si="188"/>
        <v/>
      </c>
      <c r="K748" s="92" t="str">
        <f t="shared" si="177"/>
        <v/>
      </c>
      <c r="L748" s="92" t="str">
        <f t="shared" si="178"/>
        <v/>
      </c>
      <c r="M748" s="92" t="str">
        <f t="shared" si="179"/>
        <v/>
      </c>
      <c r="N748" s="92" t="str">
        <f t="shared" si="180"/>
        <v/>
      </c>
      <c r="O748" s="76" t="str">
        <f>IF(Cadastro!D748="","",Cadastro!D748)</f>
        <v/>
      </c>
      <c r="P748" s="76" t="str">
        <f>IF(Cadastro!C748="","",Cadastro!C748)</f>
        <v/>
      </c>
      <c r="Q748" s="93" t="str">
        <f t="shared" si="189"/>
        <v/>
      </c>
      <c r="R748" s="94" t="str">
        <f>IF(Cadastro!H748="","",Cadastro!H748)</f>
        <v/>
      </c>
      <c r="S748" s="95" t="str">
        <f t="shared" si="190"/>
        <v/>
      </c>
      <c r="T748" s="96" t="str">
        <f t="shared" si="191"/>
        <v/>
      </c>
      <c r="U748" s="96" t="str">
        <f>IFERROR(IF(P748="","",SUMIF(Movimento!$D$9:$D$7010,Saldo!P748,Movimento!$I$9:$I$7010)+W748)/(V748+X748),"")</f>
        <v/>
      </c>
      <c r="V748" s="94" t="str">
        <f>IFERROR(IF(Cadastro!E748="","",Cadastro!E748),"")</f>
        <v/>
      </c>
      <c r="W748" s="97" t="str">
        <f>IFERROR(IF(Cadastro!I748="","",Cadastro!I748),"")</f>
        <v/>
      </c>
      <c r="X748" s="94" t="str">
        <f>IF(P748="","",SUMIF(Movimento!$D$9:$D$7010,Saldo!P748,Movimento!$G$9:$G$7010))</f>
        <v/>
      </c>
      <c r="Y748" s="94" t="str">
        <f>IF(P748="","",SUMIF(MovSaida!$D$9:$D$7010,Saldo!P748,MovSaida!$F$9:$F$7010))</f>
        <v/>
      </c>
      <c r="Z748" s="94" t="str">
        <f>IFERROR(IF(P748="","",SUMIFS(InvAjust!$G$9:$G$6009,InvAjust!$E$9:$E$6009,Saldo!P748,InvAjust!$C$9:$C$6009,"Add")-SUMIFS(InvAjust!$G$9:$G$6009,InvAjust!$E$9:$E$6009,Saldo!P748,InvAjust!$C$9:$C$6009,"Remove")),"")</f>
        <v/>
      </c>
      <c r="AA748" s="98" t="str">
        <f t="shared" si="192"/>
        <v/>
      </c>
    </row>
    <row r="749" spans="1:27" ht="18.95" customHeight="1" x14ac:dyDescent="0.25">
      <c r="A749" s="82"/>
      <c r="C749" s="89" t="str">
        <f t="shared" si="181"/>
        <v/>
      </c>
      <c r="D749" s="89" t="str">
        <f t="shared" si="182"/>
        <v/>
      </c>
      <c r="E749" s="89" t="str">
        <f t="shared" si="183"/>
        <v/>
      </c>
      <c r="F749" s="89" t="str">
        <f t="shared" si="184"/>
        <v/>
      </c>
      <c r="G749" s="90" t="str">
        <f t="shared" si="185"/>
        <v/>
      </c>
      <c r="H749" s="91" t="str">
        <f t="shared" si="186"/>
        <v/>
      </c>
      <c r="I749" s="91" t="str">
        <f t="shared" si="187"/>
        <v/>
      </c>
      <c r="J749" s="91" t="str">
        <f t="shared" si="188"/>
        <v/>
      </c>
      <c r="K749" s="92" t="str">
        <f t="shared" si="177"/>
        <v/>
      </c>
      <c r="L749" s="92" t="str">
        <f t="shared" si="178"/>
        <v/>
      </c>
      <c r="M749" s="92" t="str">
        <f t="shared" si="179"/>
        <v/>
      </c>
      <c r="N749" s="92" t="str">
        <f t="shared" si="180"/>
        <v/>
      </c>
      <c r="O749" s="76" t="str">
        <f>IF(Cadastro!D749="","",Cadastro!D749)</f>
        <v/>
      </c>
      <c r="P749" s="76" t="str">
        <f>IF(Cadastro!C749="","",Cadastro!C749)</f>
        <v/>
      </c>
      <c r="Q749" s="93" t="str">
        <f t="shared" si="189"/>
        <v/>
      </c>
      <c r="R749" s="94" t="str">
        <f>IF(Cadastro!H749="","",Cadastro!H749)</f>
        <v/>
      </c>
      <c r="S749" s="95" t="str">
        <f t="shared" si="190"/>
        <v/>
      </c>
      <c r="T749" s="96" t="str">
        <f t="shared" si="191"/>
        <v/>
      </c>
      <c r="U749" s="96" t="str">
        <f>IFERROR(IF(P749="","",SUMIF(Movimento!$D$9:$D$7010,Saldo!P749,Movimento!$I$9:$I$7010)+W749)/(V749+X749),"")</f>
        <v/>
      </c>
      <c r="V749" s="94" t="str">
        <f>IFERROR(IF(Cadastro!E749="","",Cadastro!E749),"")</f>
        <v/>
      </c>
      <c r="W749" s="97" t="str">
        <f>IFERROR(IF(Cadastro!I749="","",Cadastro!I749),"")</f>
        <v/>
      </c>
      <c r="X749" s="94" t="str">
        <f>IF(P749="","",SUMIF(Movimento!$D$9:$D$7010,Saldo!P749,Movimento!$G$9:$G$7010))</f>
        <v/>
      </c>
      <c r="Y749" s="94" t="str">
        <f>IF(P749="","",SUMIF(MovSaida!$D$9:$D$7010,Saldo!P749,MovSaida!$F$9:$F$7010))</f>
        <v/>
      </c>
      <c r="Z749" s="94" t="str">
        <f>IFERROR(IF(P749="","",SUMIFS(InvAjust!$G$9:$G$6009,InvAjust!$E$9:$E$6009,Saldo!P749,InvAjust!$C$9:$C$6009,"Add")-SUMIFS(InvAjust!$G$9:$G$6009,InvAjust!$E$9:$E$6009,Saldo!P749,InvAjust!$C$9:$C$6009,"Remove")),"")</f>
        <v/>
      </c>
      <c r="AA749" s="98" t="str">
        <f t="shared" si="192"/>
        <v/>
      </c>
    </row>
    <row r="750" spans="1:27" ht="18.95" customHeight="1" x14ac:dyDescent="0.25">
      <c r="A750" s="82"/>
      <c r="C750" s="89" t="str">
        <f t="shared" si="181"/>
        <v/>
      </c>
      <c r="D750" s="89" t="str">
        <f t="shared" si="182"/>
        <v/>
      </c>
      <c r="E750" s="89" t="str">
        <f t="shared" si="183"/>
        <v/>
      </c>
      <c r="F750" s="89" t="str">
        <f t="shared" si="184"/>
        <v/>
      </c>
      <c r="G750" s="90" t="str">
        <f t="shared" si="185"/>
        <v/>
      </c>
      <c r="H750" s="91" t="str">
        <f t="shared" si="186"/>
        <v/>
      </c>
      <c r="I750" s="91" t="str">
        <f t="shared" si="187"/>
        <v/>
      </c>
      <c r="J750" s="91" t="str">
        <f t="shared" si="188"/>
        <v/>
      </c>
      <c r="K750" s="92" t="str">
        <f t="shared" si="177"/>
        <v/>
      </c>
      <c r="L750" s="92" t="str">
        <f t="shared" si="178"/>
        <v/>
      </c>
      <c r="M750" s="92" t="str">
        <f t="shared" si="179"/>
        <v/>
      </c>
      <c r="N750" s="92" t="str">
        <f t="shared" si="180"/>
        <v/>
      </c>
      <c r="O750" s="76" t="str">
        <f>IF(Cadastro!D750="","",Cadastro!D750)</f>
        <v/>
      </c>
      <c r="P750" s="76" t="str">
        <f>IF(Cadastro!C750="","",Cadastro!C750)</f>
        <v/>
      </c>
      <c r="Q750" s="93" t="str">
        <f t="shared" si="189"/>
        <v/>
      </c>
      <c r="R750" s="94" t="str">
        <f>IF(Cadastro!H750="","",Cadastro!H750)</f>
        <v/>
      </c>
      <c r="S750" s="95" t="str">
        <f t="shared" si="190"/>
        <v/>
      </c>
      <c r="T750" s="96" t="str">
        <f t="shared" si="191"/>
        <v/>
      </c>
      <c r="U750" s="96" t="str">
        <f>IFERROR(IF(P750="","",SUMIF(Movimento!$D$9:$D$7010,Saldo!P750,Movimento!$I$9:$I$7010)+W750)/(V750+X750),"")</f>
        <v/>
      </c>
      <c r="V750" s="94" t="str">
        <f>IFERROR(IF(Cadastro!E750="","",Cadastro!E750),"")</f>
        <v/>
      </c>
      <c r="W750" s="97" t="str">
        <f>IFERROR(IF(Cadastro!I750="","",Cadastro!I750),"")</f>
        <v/>
      </c>
      <c r="X750" s="94" t="str">
        <f>IF(P750="","",SUMIF(Movimento!$D$9:$D$7010,Saldo!P750,Movimento!$G$9:$G$7010))</f>
        <v/>
      </c>
      <c r="Y750" s="94" t="str">
        <f>IF(P750="","",SUMIF(MovSaida!$D$9:$D$7010,Saldo!P750,MovSaida!$F$9:$F$7010))</f>
        <v/>
      </c>
      <c r="Z750" s="94" t="str">
        <f>IFERROR(IF(P750="","",SUMIFS(InvAjust!$G$9:$G$6009,InvAjust!$E$9:$E$6009,Saldo!P750,InvAjust!$C$9:$C$6009,"Add")-SUMIFS(InvAjust!$G$9:$G$6009,InvAjust!$E$9:$E$6009,Saldo!P750,InvAjust!$C$9:$C$6009,"Remove")),"")</f>
        <v/>
      </c>
      <c r="AA750" s="98" t="str">
        <f t="shared" si="192"/>
        <v/>
      </c>
    </row>
    <row r="751" spans="1:27" ht="18.95" customHeight="1" x14ac:dyDescent="0.25">
      <c r="A751" s="82"/>
      <c r="C751" s="89" t="str">
        <f t="shared" si="181"/>
        <v/>
      </c>
      <c r="D751" s="89" t="str">
        <f t="shared" si="182"/>
        <v/>
      </c>
      <c r="E751" s="89" t="str">
        <f t="shared" si="183"/>
        <v/>
      </c>
      <c r="F751" s="89" t="str">
        <f t="shared" si="184"/>
        <v/>
      </c>
      <c r="G751" s="90" t="str">
        <f t="shared" si="185"/>
        <v/>
      </c>
      <c r="H751" s="91" t="str">
        <f t="shared" si="186"/>
        <v/>
      </c>
      <c r="I751" s="91" t="str">
        <f t="shared" si="187"/>
        <v/>
      </c>
      <c r="J751" s="91" t="str">
        <f t="shared" si="188"/>
        <v/>
      </c>
      <c r="K751" s="92" t="str">
        <f t="shared" si="177"/>
        <v/>
      </c>
      <c r="L751" s="92" t="str">
        <f t="shared" si="178"/>
        <v/>
      </c>
      <c r="M751" s="92" t="str">
        <f t="shared" si="179"/>
        <v/>
      </c>
      <c r="N751" s="92" t="str">
        <f t="shared" si="180"/>
        <v/>
      </c>
      <c r="O751" s="76" t="str">
        <f>IF(Cadastro!D751="","",Cadastro!D751)</f>
        <v/>
      </c>
      <c r="P751" s="76" t="str">
        <f>IF(Cadastro!C751="","",Cadastro!C751)</f>
        <v/>
      </c>
      <c r="Q751" s="93" t="str">
        <f t="shared" si="189"/>
        <v/>
      </c>
      <c r="R751" s="94" t="str">
        <f>IF(Cadastro!H751="","",Cadastro!H751)</f>
        <v/>
      </c>
      <c r="S751" s="95" t="str">
        <f t="shared" si="190"/>
        <v/>
      </c>
      <c r="T751" s="96" t="str">
        <f t="shared" si="191"/>
        <v/>
      </c>
      <c r="U751" s="96" t="str">
        <f>IFERROR(IF(P751="","",SUMIF(Movimento!$D$9:$D$7010,Saldo!P751,Movimento!$I$9:$I$7010)+W751)/(V751+X751),"")</f>
        <v/>
      </c>
      <c r="V751" s="94" t="str">
        <f>IFERROR(IF(Cadastro!E751="","",Cadastro!E751),"")</f>
        <v/>
      </c>
      <c r="W751" s="97" t="str">
        <f>IFERROR(IF(Cadastro!I751="","",Cadastro!I751),"")</f>
        <v/>
      </c>
      <c r="X751" s="94" t="str">
        <f>IF(P751="","",SUMIF(Movimento!$D$9:$D$7010,Saldo!P751,Movimento!$G$9:$G$7010))</f>
        <v/>
      </c>
      <c r="Y751" s="94" t="str">
        <f>IF(P751="","",SUMIF(MovSaida!$D$9:$D$7010,Saldo!P751,MovSaida!$F$9:$F$7010))</f>
        <v/>
      </c>
      <c r="Z751" s="94" t="str">
        <f>IFERROR(IF(P751="","",SUMIFS(InvAjust!$G$9:$G$6009,InvAjust!$E$9:$E$6009,Saldo!P751,InvAjust!$C$9:$C$6009,"Add")-SUMIFS(InvAjust!$G$9:$G$6009,InvAjust!$E$9:$E$6009,Saldo!P751,InvAjust!$C$9:$C$6009,"Remove")),"")</f>
        <v/>
      </c>
      <c r="AA751" s="98" t="str">
        <f t="shared" si="192"/>
        <v/>
      </c>
    </row>
    <row r="752" spans="1:27" ht="18.95" customHeight="1" x14ac:dyDescent="0.25">
      <c r="A752" s="82"/>
      <c r="C752" s="89" t="str">
        <f t="shared" si="181"/>
        <v/>
      </c>
      <c r="D752" s="89" t="str">
        <f t="shared" si="182"/>
        <v/>
      </c>
      <c r="E752" s="89" t="str">
        <f t="shared" si="183"/>
        <v/>
      </c>
      <c r="F752" s="89" t="str">
        <f t="shared" si="184"/>
        <v/>
      </c>
      <c r="G752" s="90" t="str">
        <f t="shared" si="185"/>
        <v/>
      </c>
      <c r="H752" s="91" t="str">
        <f t="shared" si="186"/>
        <v/>
      </c>
      <c r="I752" s="91" t="str">
        <f t="shared" si="187"/>
        <v/>
      </c>
      <c r="J752" s="91" t="str">
        <f t="shared" si="188"/>
        <v/>
      </c>
      <c r="K752" s="92" t="str">
        <f t="shared" si="177"/>
        <v/>
      </c>
      <c r="L752" s="92" t="str">
        <f t="shared" si="178"/>
        <v/>
      </c>
      <c r="M752" s="92" t="str">
        <f t="shared" si="179"/>
        <v/>
      </c>
      <c r="N752" s="92" t="str">
        <f t="shared" si="180"/>
        <v/>
      </c>
      <c r="O752" s="76" t="str">
        <f>IF(Cadastro!D752="","",Cadastro!D752)</f>
        <v/>
      </c>
      <c r="P752" s="76" t="str">
        <f>IF(Cadastro!C752="","",Cadastro!C752)</f>
        <v/>
      </c>
      <c r="Q752" s="93" t="str">
        <f t="shared" si="189"/>
        <v/>
      </c>
      <c r="R752" s="94" t="str">
        <f>IF(Cadastro!H752="","",Cadastro!H752)</f>
        <v/>
      </c>
      <c r="S752" s="95" t="str">
        <f t="shared" si="190"/>
        <v/>
      </c>
      <c r="T752" s="96" t="str">
        <f t="shared" si="191"/>
        <v/>
      </c>
      <c r="U752" s="96" t="str">
        <f>IFERROR(IF(P752="","",SUMIF(Movimento!$D$9:$D$7010,Saldo!P752,Movimento!$I$9:$I$7010)+W752)/(V752+X752),"")</f>
        <v/>
      </c>
      <c r="V752" s="94" t="str">
        <f>IFERROR(IF(Cadastro!E752="","",Cadastro!E752),"")</f>
        <v/>
      </c>
      <c r="W752" s="97" t="str">
        <f>IFERROR(IF(Cadastro!I752="","",Cadastro!I752),"")</f>
        <v/>
      </c>
      <c r="X752" s="94" t="str">
        <f>IF(P752="","",SUMIF(Movimento!$D$9:$D$7010,Saldo!P752,Movimento!$G$9:$G$7010))</f>
        <v/>
      </c>
      <c r="Y752" s="94" t="str">
        <f>IF(P752="","",SUMIF(MovSaida!$D$9:$D$7010,Saldo!P752,MovSaida!$F$9:$F$7010))</f>
        <v/>
      </c>
      <c r="Z752" s="94" t="str">
        <f>IFERROR(IF(P752="","",SUMIFS(InvAjust!$G$9:$G$6009,InvAjust!$E$9:$E$6009,Saldo!P752,InvAjust!$C$9:$C$6009,"Add")-SUMIFS(InvAjust!$G$9:$G$6009,InvAjust!$E$9:$E$6009,Saldo!P752,InvAjust!$C$9:$C$6009,"Remove")),"")</f>
        <v/>
      </c>
      <c r="AA752" s="98" t="str">
        <f t="shared" si="192"/>
        <v/>
      </c>
    </row>
    <row r="753" spans="1:27" ht="18.95" customHeight="1" x14ac:dyDescent="0.25">
      <c r="A753" s="82"/>
      <c r="C753" s="89" t="str">
        <f t="shared" si="181"/>
        <v/>
      </c>
      <c r="D753" s="89" t="str">
        <f t="shared" si="182"/>
        <v/>
      </c>
      <c r="E753" s="89" t="str">
        <f t="shared" si="183"/>
        <v/>
      </c>
      <c r="F753" s="89" t="str">
        <f t="shared" si="184"/>
        <v/>
      </c>
      <c r="G753" s="90" t="str">
        <f t="shared" si="185"/>
        <v/>
      </c>
      <c r="H753" s="91" t="str">
        <f t="shared" si="186"/>
        <v/>
      </c>
      <c r="I753" s="91" t="str">
        <f t="shared" si="187"/>
        <v/>
      </c>
      <c r="J753" s="91" t="str">
        <f t="shared" si="188"/>
        <v/>
      </c>
      <c r="K753" s="92" t="str">
        <f t="shared" si="177"/>
        <v/>
      </c>
      <c r="L753" s="92" t="str">
        <f t="shared" si="178"/>
        <v/>
      </c>
      <c r="M753" s="92" t="str">
        <f t="shared" si="179"/>
        <v/>
      </c>
      <c r="N753" s="92" t="str">
        <f t="shared" si="180"/>
        <v/>
      </c>
      <c r="O753" s="76" t="str">
        <f>IF(Cadastro!D753="","",Cadastro!D753)</f>
        <v/>
      </c>
      <c r="P753" s="76" t="str">
        <f>IF(Cadastro!C753="","",Cadastro!C753)</f>
        <v/>
      </c>
      <c r="Q753" s="93" t="str">
        <f t="shared" si="189"/>
        <v/>
      </c>
      <c r="R753" s="94" t="str">
        <f>IF(Cadastro!H753="","",Cadastro!H753)</f>
        <v/>
      </c>
      <c r="S753" s="95" t="str">
        <f t="shared" si="190"/>
        <v/>
      </c>
      <c r="T753" s="96" t="str">
        <f t="shared" si="191"/>
        <v/>
      </c>
      <c r="U753" s="96" t="str">
        <f>IFERROR(IF(P753="","",SUMIF(Movimento!$D$9:$D$7010,Saldo!P753,Movimento!$I$9:$I$7010)+W753)/(V753+X753),"")</f>
        <v/>
      </c>
      <c r="V753" s="94" t="str">
        <f>IFERROR(IF(Cadastro!E753="","",Cadastro!E753),"")</f>
        <v/>
      </c>
      <c r="W753" s="97" t="str">
        <f>IFERROR(IF(Cadastro!I753="","",Cadastro!I753),"")</f>
        <v/>
      </c>
      <c r="X753" s="94" t="str">
        <f>IF(P753="","",SUMIF(Movimento!$D$9:$D$7010,Saldo!P753,Movimento!$G$9:$G$7010))</f>
        <v/>
      </c>
      <c r="Y753" s="94" t="str">
        <f>IF(P753="","",SUMIF(MovSaida!$D$9:$D$7010,Saldo!P753,MovSaida!$F$9:$F$7010))</f>
        <v/>
      </c>
      <c r="Z753" s="94" t="str">
        <f>IFERROR(IF(P753="","",SUMIFS(InvAjust!$G$9:$G$6009,InvAjust!$E$9:$E$6009,Saldo!P753,InvAjust!$C$9:$C$6009,"Add")-SUMIFS(InvAjust!$G$9:$G$6009,InvAjust!$E$9:$E$6009,Saldo!P753,InvAjust!$C$9:$C$6009,"Remove")),"")</f>
        <v/>
      </c>
      <c r="AA753" s="98" t="str">
        <f t="shared" si="192"/>
        <v/>
      </c>
    </row>
    <row r="754" spans="1:27" ht="18.95" customHeight="1" x14ac:dyDescent="0.25">
      <c r="A754" s="82"/>
      <c r="C754" s="89" t="str">
        <f t="shared" si="181"/>
        <v/>
      </c>
      <c r="D754" s="89" t="str">
        <f t="shared" si="182"/>
        <v/>
      </c>
      <c r="E754" s="89" t="str">
        <f t="shared" si="183"/>
        <v/>
      </c>
      <c r="F754" s="89" t="str">
        <f t="shared" si="184"/>
        <v/>
      </c>
      <c r="G754" s="90" t="str">
        <f t="shared" si="185"/>
        <v/>
      </c>
      <c r="H754" s="91" t="str">
        <f t="shared" si="186"/>
        <v/>
      </c>
      <c r="I754" s="91" t="str">
        <f t="shared" si="187"/>
        <v/>
      </c>
      <c r="J754" s="91" t="str">
        <f t="shared" si="188"/>
        <v/>
      </c>
      <c r="K754" s="92" t="str">
        <f t="shared" si="177"/>
        <v/>
      </c>
      <c r="L754" s="92" t="str">
        <f t="shared" si="178"/>
        <v/>
      </c>
      <c r="M754" s="92" t="str">
        <f t="shared" si="179"/>
        <v/>
      </c>
      <c r="N754" s="92" t="str">
        <f t="shared" si="180"/>
        <v/>
      </c>
      <c r="O754" s="76" t="str">
        <f>IF(Cadastro!D754="","",Cadastro!D754)</f>
        <v/>
      </c>
      <c r="P754" s="76" t="str">
        <f>IF(Cadastro!C754="","",Cadastro!C754)</f>
        <v/>
      </c>
      <c r="Q754" s="93" t="str">
        <f t="shared" si="189"/>
        <v/>
      </c>
      <c r="R754" s="94" t="str">
        <f>IF(Cadastro!H754="","",Cadastro!H754)</f>
        <v/>
      </c>
      <c r="S754" s="95" t="str">
        <f t="shared" si="190"/>
        <v/>
      </c>
      <c r="T754" s="96" t="str">
        <f t="shared" si="191"/>
        <v/>
      </c>
      <c r="U754" s="96" t="str">
        <f>IFERROR(IF(P754="","",SUMIF(Movimento!$D$9:$D$7010,Saldo!P754,Movimento!$I$9:$I$7010)+W754)/(V754+X754),"")</f>
        <v/>
      </c>
      <c r="V754" s="94" t="str">
        <f>IFERROR(IF(Cadastro!E754="","",Cadastro!E754),"")</f>
        <v/>
      </c>
      <c r="W754" s="97" t="str">
        <f>IFERROR(IF(Cadastro!I754="","",Cadastro!I754),"")</f>
        <v/>
      </c>
      <c r="X754" s="94" t="str">
        <f>IF(P754="","",SUMIF(Movimento!$D$9:$D$7010,Saldo!P754,Movimento!$G$9:$G$7010))</f>
        <v/>
      </c>
      <c r="Y754" s="94" t="str">
        <f>IF(P754="","",SUMIF(MovSaida!$D$9:$D$7010,Saldo!P754,MovSaida!$F$9:$F$7010))</f>
        <v/>
      </c>
      <c r="Z754" s="94" t="str">
        <f>IFERROR(IF(P754="","",SUMIFS(InvAjust!$G$9:$G$6009,InvAjust!$E$9:$E$6009,Saldo!P754,InvAjust!$C$9:$C$6009,"Add")-SUMIFS(InvAjust!$G$9:$G$6009,InvAjust!$E$9:$E$6009,Saldo!P754,InvAjust!$C$9:$C$6009,"Remove")),"")</f>
        <v/>
      </c>
      <c r="AA754" s="98" t="str">
        <f t="shared" si="192"/>
        <v/>
      </c>
    </row>
    <row r="755" spans="1:27" ht="18.95" customHeight="1" x14ac:dyDescent="0.25">
      <c r="A755" s="82"/>
      <c r="C755" s="89" t="str">
        <f t="shared" si="181"/>
        <v/>
      </c>
      <c r="D755" s="89" t="str">
        <f t="shared" si="182"/>
        <v/>
      </c>
      <c r="E755" s="89" t="str">
        <f t="shared" si="183"/>
        <v/>
      </c>
      <c r="F755" s="89" t="str">
        <f t="shared" si="184"/>
        <v/>
      </c>
      <c r="G755" s="90" t="str">
        <f t="shared" si="185"/>
        <v/>
      </c>
      <c r="H755" s="91" t="str">
        <f t="shared" si="186"/>
        <v/>
      </c>
      <c r="I755" s="91" t="str">
        <f t="shared" si="187"/>
        <v/>
      </c>
      <c r="J755" s="91" t="str">
        <f t="shared" si="188"/>
        <v/>
      </c>
      <c r="K755" s="92" t="str">
        <f t="shared" si="177"/>
        <v/>
      </c>
      <c r="L755" s="92" t="str">
        <f t="shared" si="178"/>
        <v/>
      </c>
      <c r="M755" s="92" t="str">
        <f t="shared" si="179"/>
        <v/>
      </c>
      <c r="N755" s="92" t="str">
        <f t="shared" si="180"/>
        <v/>
      </c>
      <c r="O755" s="76" t="str">
        <f>IF(Cadastro!D755="","",Cadastro!D755)</f>
        <v/>
      </c>
      <c r="P755" s="76" t="str">
        <f>IF(Cadastro!C755="","",Cadastro!C755)</f>
        <v/>
      </c>
      <c r="Q755" s="93" t="str">
        <f t="shared" si="189"/>
        <v/>
      </c>
      <c r="R755" s="94" t="str">
        <f>IF(Cadastro!H755="","",Cadastro!H755)</f>
        <v/>
      </c>
      <c r="S755" s="95" t="str">
        <f t="shared" si="190"/>
        <v/>
      </c>
      <c r="T755" s="96" t="str">
        <f t="shared" si="191"/>
        <v/>
      </c>
      <c r="U755" s="96" t="str">
        <f>IFERROR(IF(P755="","",SUMIF(Movimento!$D$9:$D$7010,Saldo!P755,Movimento!$I$9:$I$7010)+W755)/(V755+X755),"")</f>
        <v/>
      </c>
      <c r="V755" s="94" t="str">
        <f>IFERROR(IF(Cadastro!E755="","",Cadastro!E755),"")</f>
        <v/>
      </c>
      <c r="W755" s="97" t="str">
        <f>IFERROR(IF(Cadastro!I755="","",Cadastro!I755),"")</f>
        <v/>
      </c>
      <c r="X755" s="94" t="str">
        <f>IF(P755="","",SUMIF(Movimento!$D$9:$D$7010,Saldo!P755,Movimento!$G$9:$G$7010))</f>
        <v/>
      </c>
      <c r="Y755" s="94" t="str">
        <f>IF(P755="","",SUMIF(MovSaida!$D$9:$D$7010,Saldo!P755,MovSaida!$F$9:$F$7010))</f>
        <v/>
      </c>
      <c r="Z755" s="94" t="str">
        <f>IFERROR(IF(P755="","",SUMIFS(InvAjust!$G$9:$G$6009,InvAjust!$E$9:$E$6009,Saldo!P755,InvAjust!$C$9:$C$6009,"Add")-SUMIFS(InvAjust!$G$9:$G$6009,InvAjust!$E$9:$E$6009,Saldo!P755,InvAjust!$C$9:$C$6009,"Remove")),"")</f>
        <v/>
      </c>
      <c r="AA755" s="98" t="str">
        <f t="shared" si="192"/>
        <v/>
      </c>
    </row>
    <row r="756" spans="1:27" ht="18.95" customHeight="1" x14ac:dyDescent="0.25">
      <c r="A756" s="82"/>
      <c r="C756" s="89" t="str">
        <f t="shared" si="181"/>
        <v/>
      </c>
      <c r="D756" s="89" t="str">
        <f t="shared" si="182"/>
        <v/>
      </c>
      <c r="E756" s="89" t="str">
        <f t="shared" si="183"/>
        <v/>
      </c>
      <c r="F756" s="89" t="str">
        <f t="shared" si="184"/>
        <v/>
      </c>
      <c r="G756" s="90" t="str">
        <f t="shared" si="185"/>
        <v/>
      </c>
      <c r="H756" s="91" t="str">
        <f t="shared" si="186"/>
        <v/>
      </c>
      <c r="I756" s="91" t="str">
        <f t="shared" si="187"/>
        <v/>
      </c>
      <c r="J756" s="91" t="str">
        <f t="shared" si="188"/>
        <v/>
      </c>
      <c r="K756" s="92" t="str">
        <f t="shared" si="177"/>
        <v/>
      </c>
      <c r="L756" s="92" t="str">
        <f t="shared" si="178"/>
        <v/>
      </c>
      <c r="M756" s="92" t="str">
        <f t="shared" si="179"/>
        <v/>
      </c>
      <c r="N756" s="92" t="str">
        <f t="shared" si="180"/>
        <v/>
      </c>
      <c r="O756" s="76" t="str">
        <f>IF(Cadastro!D756="","",Cadastro!D756)</f>
        <v/>
      </c>
      <c r="P756" s="76" t="str">
        <f>IF(Cadastro!C756="","",Cadastro!C756)</f>
        <v/>
      </c>
      <c r="Q756" s="93" t="str">
        <f t="shared" si="189"/>
        <v/>
      </c>
      <c r="R756" s="94" t="str">
        <f>IF(Cadastro!H756="","",Cadastro!H756)</f>
        <v/>
      </c>
      <c r="S756" s="95" t="str">
        <f t="shared" si="190"/>
        <v/>
      </c>
      <c r="T756" s="96" t="str">
        <f t="shared" si="191"/>
        <v/>
      </c>
      <c r="U756" s="96" t="str">
        <f>IFERROR(IF(P756="","",SUMIF(Movimento!$D$9:$D$7010,Saldo!P756,Movimento!$I$9:$I$7010)+W756)/(V756+X756),"")</f>
        <v/>
      </c>
      <c r="V756" s="94" t="str">
        <f>IFERROR(IF(Cadastro!E756="","",Cadastro!E756),"")</f>
        <v/>
      </c>
      <c r="W756" s="97" t="str">
        <f>IFERROR(IF(Cadastro!I756="","",Cadastro!I756),"")</f>
        <v/>
      </c>
      <c r="X756" s="94" t="str">
        <f>IF(P756="","",SUMIF(Movimento!$D$9:$D$7010,Saldo!P756,Movimento!$G$9:$G$7010))</f>
        <v/>
      </c>
      <c r="Y756" s="94" t="str">
        <f>IF(P756="","",SUMIF(MovSaida!$D$9:$D$7010,Saldo!P756,MovSaida!$F$9:$F$7010))</f>
        <v/>
      </c>
      <c r="Z756" s="94" t="str">
        <f>IFERROR(IF(P756="","",SUMIFS(InvAjust!$G$9:$G$6009,InvAjust!$E$9:$E$6009,Saldo!P756,InvAjust!$C$9:$C$6009,"Add")-SUMIFS(InvAjust!$G$9:$G$6009,InvAjust!$E$9:$E$6009,Saldo!P756,InvAjust!$C$9:$C$6009,"Remove")),"")</f>
        <v/>
      </c>
      <c r="AA756" s="98" t="str">
        <f t="shared" si="192"/>
        <v/>
      </c>
    </row>
    <row r="757" spans="1:27" ht="18.95" customHeight="1" x14ac:dyDescent="0.25">
      <c r="A757" s="82"/>
      <c r="C757" s="89" t="str">
        <f t="shared" si="181"/>
        <v/>
      </c>
      <c r="D757" s="89" t="str">
        <f t="shared" si="182"/>
        <v/>
      </c>
      <c r="E757" s="89" t="str">
        <f t="shared" si="183"/>
        <v/>
      </c>
      <c r="F757" s="89" t="str">
        <f t="shared" si="184"/>
        <v/>
      </c>
      <c r="G757" s="90" t="str">
        <f t="shared" si="185"/>
        <v/>
      </c>
      <c r="H757" s="91" t="str">
        <f t="shared" si="186"/>
        <v/>
      </c>
      <c r="I757" s="91" t="str">
        <f t="shared" si="187"/>
        <v/>
      </c>
      <c r="J757" s="91" t="str">
        <f t="shared" si="188"/>
        <v/>
      </c>
      <c r="K757" s="92" t="str">
        <f t="shared" si="177"/>
        <v/>
      </c>
      <c r="L757" s="92" t="str">
        <f t="shared" si="178"/>
        <v/>
      </c>
      <c r="M757" s="92" t="str">
        <f t="shared" si="179"/>
        <v/>
      </c>
      <c r="N757" s="92" t="str">
        <f t="shared" si="180"/>
        <v/>
      </c>
      <c r="O757" s="76" t="str">
        <f>IF(Cadastro!D757="","",Cadastro!D757)</f>
        <v/>
      </c>
      <c r="P757" s="76" t="str">
        <f>IF(Cadastro!C757="","",Cadastro!C757)</f>
        <v/>
      </c>
      <c r="Q757" s="93" t="str">
        <f t="shared" si="189"/>
        <v/>
      </c>
      <c r="R757" s="94" t="str">
        <f>IF(Cadastro!H757="","",Cadastro!H757)</f>
        <v/>
      </c>
      <c r="S757" s="95" t="str">
        <f t="shared" si="190"/>
        <v/>
      </c>
      <c r="T757" s="96" t="str">
        <f t="shared" si="191"/>
        <v/>
      </c>
      <c r="U757" s="96" t="str">
        <f>IFERROR(IF(P757="","",SUMIF(Movimento!$D$9:$D$7010,Saldo!P757,Movimento!$I$9:$I$7010)+W757)/(V757+X757),"")</f>
        <v/>
      </c>
      <c r="V757" s="94" t="str">
        <f>IFERROR(IF(Cadastro!E757="","",Cadastro!E757),"")</f>
        <v/>
      </c>
      <c r="W757" s="97" t="str">
        <f>IFERROR(IF(Cadastro!I757="","",Cadastro!I757),"")</f>
        <v/>
      </c>
      <c r="X757" s="94" t="str">
        <f>IF(P757="","",SUMIF(Movimento!$D$9:$D$7010,Saldo!P757,Movimento!$G$9:$G$7010))</f>
        <v/>
      </c>
      <c r="Y757" s="94" t="str">
        <f>IF(P757="","",SUMIF(MovSaida!$D$9:$D$7010,Saldo!P757,MovSaida!$F$9:$F$7010))</f>
        <v/>
      </c>
      <c r="Z757" s="94" t="str">
        <f>IFERROR(IF(P757="","",SUMIFS(InvAjust!$G$9:$G$6009,InvAjust!$E$9:$E$6009,Saldo!P757,InvAjust!$C$9:$C$6009,"Add")-SUMIFS(InvAjust!$G$9:$G$6009,InvAjust!$E$9:$E$6009,Saldo!P757,InvAjust!$C$9:$C$6009,"Remove")),"")</f>
        <v/>
      </c>
      <c r="AA757" s="98" t="str">
        <f t="shared" si="192"/>
        <v/>
      </c>
    </row>
    <row r="758" spans="1:27" ht="18.95" customHeight="1" x14ac:dyDescent="0.25">
      <c r="A758" s="82"/>
      <c r="C758" s="89" t="str">
        <f t="shared" si="181"/>
        <v/>
      </c>
      <c r="D758" s="89" t="str">
        <f t="shared" si="182"/>
        <v/>
      </c>
      <c r="E758" s="89" t="str">
        <f t="shared" si="183"/>
        <v/>
      </c>
      <c r="F758" s="89" t="str">
        <f t="shared" si="184"/>
        <v/>
      </c>
      <c r="G758" s="90" t="str">
        <f t="shared" si="185"/>
        <v/>
      </c>
      <c r="H758" s="91" t="str">
        <f t="shared" si="186"/>
        <v/>
      </c>
      <c r="I758" s="91" t="str">
        <f t="shared" si="187"/>
        <v/>
      </c>
      <c r="J758" s="91" t="str">
        <f t="shared" si="188"/>
        <v/>
      </c>
      <c r="K758" s="92" t="str">
        <f t="shared" si="177"/>
        <v/>
      </c>
      <c r="L758" s="92" t="str">
        <f t="shared" si="178"/>
        <v/>
      </c>
      <c r="M758" s="92" t="str">
        <f t="shared" si="179"/>
        <v/>
      </c>
      <c r="N758" s="92" t="str">
        <f t="shared" si="180"/>
        <v/>
      </c>
      <c r="O758" s="76" t="str">
        <f>IF(Cadastro!D758="","",Cadastro!D758)</f>
        <v/>
      </c>
      <c r="P758" s="76" t="str">
        <f>IF(Cadastro!C758="","",Cadastro!C758)</f>
        <v/>
      </c>
      <c r="Q758" s="93" t="str">
        <f t="shared" si="189"/>
        <v/>
      </c>
      <c r="R758" s="94" t="str">
        <f>IF(Cadastro!H758="","",Cadastro!H758)</f>
        <v/>
      </c>
      <c r="S758" s="95" t="str">
        <f t="shared" si="190"/>
        <v/>
      </c>
      <c r="T758" s="96" t="str">
        <f t="shared" si="191"/>
        <v/>
      </c>
      <c r="U758" s="96" t="str">
        <f>IFERROR(IF(P758="","",SUMIF(Movimento!$D$9:$D$7010,Saldo!P758,Movimento!$I$9:$I$7010)+W758)/(V758+X758),"")</f>
        <v/>
      </c>
      <c r="V758" s="94" t="str">
        <f>IFERROR(IF(Cadastro!E758="","",Cadastro!E758),"")</f>
        <v/>
      </c>
      <c r="W758" s="97" t="str">
        <f>IFERROR(IF(Cadastro!I758="","",Cadastro!I758),"")</f>
        <v/>
      </c>
      <c r="X758" s="94" t="str">
        <f>IF(P758="","",SUMIF(Movimento!$D$9:$D$7010,Saldo!P758,Movimento!$G$9:$G$7010))</f>
        <v/>
      </c>
      <c r="Y758" s="94" t="str">
        <f>IF(P758="","",SUMIF(MovSaida!$D$9:$D$7010,Saldo!P758,MovSaida!$F$9:$F$7010))</f>
        <v/>
      </c>
      <c r="Z758" s="94" t="str">
        <f>IFERROR(IF(P758="","",SUMIFS(InvAjust!$G$9:$G$6009,InvAjust!$E$9:$E$6009,Saldo!P758,InvAjust!$C$9:$C$6009,"Add")-SUMIFS(InvAjust!$G$9:$G$6009,InvAjust!$E$9:$E$6009,Saldo!P758,InvAjust!$C$9:$C$6009,"Remove")),"")</f>
        <v/>
      </c>
      <c r="AA758" s="98" t="str">
        <f t="shared" si="192"/>
        <v/>
      </c>
    </row>
    <row r="759" spans="1:27" ht="18.95" customHeight="1" x14ac:dyDescent="0.25">
      <c r="A759" s="82"/>
      <c r="C759" s="89" t="str">
        <f t="shared" si="181"/>
        <v/>
      </c>
      <c r="D759" s="89" t="str">
        <f t="shared" si="182"/>
        <v/>
      </c>
      <c r="E759" s="89" t="str">
        <f t="shared" si="183"/>
        <v/>
      </c>
      <c r="F759" s="89" t="str">
        <f t="shared" si="184"/>
        <v/>
      </c>
      <c r="G759" s="90" t="str">
        <f t="shared" si="185"/>
        <v/>
      </c>
      <c r="H759" s="91" t="str">
        <f t="shared" si="186"/>
        <v/>
      </c>
      <c r="I759" s="91" t="str">
        <f t="shared" si="187"/>
        <v/>
      </c>
      <c r="J759" s="91" t="str">
        <f t="shared" si="188"/>
        <v/>
      </c>
      <c r="K759" s="92" t="str">
        <f t="shared" si="177"/>
        <v/>
      </c>
      <c r="L759" s="92" t="str">
        <f t="shared" si="178"/>
        <v/>
      </c>
      <c r="M759" s="92" t="str">
        <f t="shared" si="179"/>
        <v/>
      </c>
      <c r="N759" s="92" t="str">
        <f t="shared" si="180"/>
        <v/>
      </c>
      <c r="O759" s="76" t="str">
        <f>IF(Cadastro!D759="","",Cadastro!D759)</f>
        <v/>
      </c>
      <c r="P759" s="76" t="str">
        <f>IF(Cadastro!C759="","",Cadastro!C759)</f>
        <v/>
      </c>
      <c r="Q759" s="93" t="str">
        <f t="shared" si="189"/>
        <v/>
      </c>
      <c r="R759" s="94" t="str">
        <f>IF(Cadastro!H759="","",Cadastro!H759)</f>
        <v/>
      </c>
      <c r="S759" s="95" t="str">
        <f t="shared" si="190"/>
        <v/>
      </c>
      <c r="T759" s="96" t="str">
        <f t="shared" si="191"/>
        <v/>
      </c>
      <c r="U759" s="96" t="str">
        <f>IFERROR(IF(P759="","",SUMIF(Movimento!$D$9:$D$7010,Saldo!P759,Movimento!$I$9:$I$7010)+W759)/(V759+X759),"")</f>
        <v/>
      </c>
      <c r="V759" s="94" t="str">
        <f>IFERROR(IF(Cadastro!E759="","",Cadastro!E759),"")</f>
        <v/>
      </c>
      <c r="W759" s="97" t="str">
        <f>IFERROR(IF(Cadastro!I759="","",Cadastro!I759),"")</f>
        <v/>
      </c>
      <c r="X759" s="94" t="str">
        <f>IF(P759="","",SUMIF(Movimento!$D$9:$D$7010,Saldo!P759,Movimento!$G$9:$G$7010))</f>
        <v/>
      </c>
      <c r="Y759" s="94" t="str">
        <f>IF(P759="","",SUMIF(MovSaida!$D$9:$D$7010,Saldo!P759,MovSaida!$F$9:$F$7010))</f>
        <v/>
      </c>
      <c r="Z759" s="94" t="str">
        <f>IFERROR(IF(P759="","",SUMIFS(InvAjust!$G$9:$G$6009,InvAjust!$E$9:$E$6009,Saldo!P759,InvAjust!$C$9:$C$6009,"Add")-SUMIFS(InvAjust!$G$9:$G$6009,InvAjust!$E$9:$E$6009,Saldo!P759,InvAjust!$C$9:$C$6009,"Remove")),"")</f>
        <v/>
      </c>
      <c r="AA759" s="98" t="str">
        <f t="shared" si="192"/>
        <v/>
      </c>
    </row>
    <row r="760" spans="1:27" ht="18.95" customHeight="1" x14ac:dyDescent="0.25">
      <c r="A760" s="82"/>
      <c r="C760" s="89" t="str">
        <f t="shared" si="181"/>
        <v/>
      </c>
      <c r="D760" s="89" t="str">
        <f t="shared" si="182"/>
        <v/>
      </c>
      <c r="E760" s="89" t="str">
        <f t="shared" si="183"/>
        <v/>
      </c>
      <c r="F760" s="89" t="str">
        <f t="shared" si="184"/>
        <v/>
      </c>
      <c r="G760" s="90" t="str">
        <f t="shared" si="185"/>
        <v/>
      </c>
      <c r="H760" s="91" t="str">
        <f t="shared" si="186"/>
        <v/>
      </c>
      <c r="I760" s="91" t="str">
        <f t="shared" si="187"/>
        <v/>
      </c>
      <c r="J760" s="91" t="str">
        <f t="shared" si="188"/>
        <v/>
      </c>
      <c r="K760" s="92" t="str">
        <f t="shared" si="177"/>
        <v/>
      </c>
      <c r="L760" s="92" t="str">
        <f t="shared" si="178"/>
        <v/>
      </c>
      <c r="M760" s="92" t="str">
        <f t="shared" si="179"/>
        <v/>
      </c>
      <c r="N760" s="92" t="str">
        <f t="shared" si="180"/>
        <v/>
      </c>
      <c r="O760" s="76" t="str">
        <f>IF(Cadastro!D760="","",Cadastro!D760)</f>
        <v/>
      </c>
      <c r="P760" s="76" t="str">
        <f>IF(Cadastro!C760="","",Cadastro!C760)</f>
        <v/>
      </c>
      <c r="Q760" s="93" t="str">
        <f t="shared" si="189"/>
        <v/>
      </c>
      <c r="R760" s="94" t="str">
        <f>IF(Cadastro!H760="","",Cadastro!H760)</f>
        <v/>
      </c>
      <c r="S760" s="95" t="str">
        <f t="shared" si="190"/>
        <v/>
      </c>
      <c r="T760" s="96" t="str">
        <f t="shared" si="191"/>
        <v/>
      </c>
      <c r="U760" s="96" t="str">
        <f>IFERROR(IF(P760="","",SUMIF(Movimento!$D$9:$D$7010,Saldo!P760,Movimento!$I$9:$I$7010)+W760)/(V760+X760),"")</f>
        <v/>
      </c>
      <c r="V760" s="94" t="str">
        <f>IFERROR(IF(Cadastro!E760="","",Cadastro!E760),"")</f>
        <v/>
      </c>
      <c r="W760" s="97" t="str">
        <f>IFERROR(IF(Cadastro!I760="","",Cadastro!I760),"")</f>
        <v/>
      </c>
      <c r="X760" s="94" t="str">
        <f>IF(P760="","",SUMIF(Movimento!$D$9:$D$7010,Saldo!P760,Movimento!$G$9:$G$7010))</f>
        <v/>
      </c>
      <c r="Y760" s="94" t="str">
        <f>IF(P760="","",SUMIF(MovSaida!$D$9:$D$7010,Saldo!P760,MovSaida!$F$9:$F$7010))</f>
        <v/>
      </c>
      <c r="Z760" s="94" t="str">
        <f>IFERROR(IF(P760="","",SUMIFS(InvAjust!$G$9:$G$6009,InvAjust!$E$9:$E$6009,Saldo!P760,InvAjust!$C$9:$C$6009,"Add")-SUMIFS(InvAjust!$G$9:$G$6009,InvAjust!$E$9:$E$6009,Saldo!P760,InvAjust!$C$9:$C$6009,"Remove")),"")</f>
        <v/>
      </c>
      <c r="AA760" s="98" t="str">
        <f t="shared" si="192"/>
        <v/>
      </c>
    </row>
    <row r="761" spans="1:27" ht="18.95" customHeight="1" x14ac:dyDescent="0.25">
      <c r="A761" s="82"/>
      <c r="C761" s="89" t="str">
        <f t="shared" si="181"/>
        <v/>
      </c>
      <c r="D761" s="89" t="str">
        <f t="shared" si="182"/>
        <v/>
      </c>
      <c r="E761" s="89" t="str">
        <f t="shared" si="183"/>
        <v/>
      </c>
      <c r="F761" s="89" t="str">
        <f t="shared" si="184"/>
        <v/>
      </c>
      <c r="G761" s="90" t="str">
        <f t="shared" si="185"/>
        <v/>
      </c>
      <c r="H761" s="91" t="str">
        <f t="shared" si="186"/>
        <v/>
      </c>
      <c r="I761" s="91" t="str">
        <f t="shared" si="187"/>
        <v/>
      </c>
      <c r="J761" s="91" t="str">
        <f t="shared" si="188"/>
        <v/>
      </c>
      <c r="K761" s="92" t="str">
        <f t="shared" si="177"/>
        <v/>
      </c>
      <c r="L761" s="92" t="str">
        <f t="shared" si="178"/>
        <v/>
      </c>
      <c r="M761" s="92" t="str">
        <f t="shared" si="179"/>
        <v/>
      </c>
      <c r="N761" s="92" t="str">
        <f t="shared" si="180"/>
        <v/>
      </c>
      <c r="O761" s="76" t="str">
        <f>IF(Cadastro!D761="","",Cadastro!D761)</f>
        <v/>
      </c>
      <c r="P761" s="76" t="str">
        <f>IF(Cadastro!C761="","",Cadastro!C761)</f>
        <v/>
      </c>
      <c r="Q761" s="93" t="str">
        <f t="shared" si="189"/>
        <v/>
      </c>
      <c r="R761" s="94" t="str">
        <f>IF(Cadastro!H761="","",Cadastro!H761)</f>
        <v/>
      </c>
      <c r="S761" s="95" t="str">
        <f t="shared" si="190"/>
        <v/>
      </c>
      <c r="T761" s="96" t="str">
        <f t="shared" si="191"/>
        <v/>
      </c>
      <c r="U761" s="96" t="str">
        <f>IFERROR(IF(P761="","",SUMIF(Movimento!$D$9:$D$7010,Saldo!P761,Movimento!$I$9:$I$7010)+W761)/(V761+X761),"")</f>
        <v/>
      </c>
      <c r="V761" s="94" t="str">
        <f>IFERROR(IF(Cadastro!E761="","",Cadastro!E761),"")</f>
        <v/>
      </c>
      <c r="W761" s="97" t="str">
        <f>IFERROR(IF(Cadastro!I761="","",Cadastro!I761),"")</f>
        <v/>
      </c>
      <c r="X761" s="94" t="str">
        <f>IF(P761="","",SUMIF(Movimento!$D$9:$D$7010,Saldo!P761,Movimento!$G$9:$G$7010))</f>
        <v/>
      </c>
      <c r="Y761" s="94" t="str">
        <f>IF(P761="","",SUMIF(MovSaida!$D$9:$D$7010,Saldo!P761,MovSaida!$F$9:$F$7010))</f>
        <v/>
      </c>
      <c r="Z761" s="94" t="str">
        <f>IFERROR(IF(P761="","",SUMIFS(InvAjust!$G$9:$G$6009,InvAjust!$E$9:$E$6009,Saldo!P761,InvAjust!$C$9:$C$6009,"Add")-SUMIFS(InvAjust!$G$9:$G$6009,InvAjust!$E$9:$E$6009,Saldo!P761,InvAjust!$C$9:$C$6009,"Remove")),"")</f>
        <v/>
      </c>
      <c r="AA761" s="98" t="str">
        <f t="shared" si="192"/>
        <v/>
      </c>
    </row>
    <row r="762" spans="1:27" ht="18.95" customHeight="1" x14ac:dyDescent="0.25">
      <c r="A762" s="82"/>
      <c r="C762" s="89" t="str">
        <f t="shared" si="181"/>
        <v/>
      </c>
      <c r="D762" s="89" t="str">
        <f t="shared" si="182"/>
        <v/>
      </c>
      <c r="E762" s="89" t="str">
        <f t="shared" si="183"/>
        <v/>
      </c>
      <c r="F762" s="89" t="str">
        <f t="shared" si="184"/>
        <v/>
      </c>
      <c r="G762" s="90" t="str">
        <f t="shared" si="185"/>
        <v/>
      </c>
      <c r="H762" s="91" t="str">
        <f t="shared" si="186"/>
        <v/>
      </c>
      <c r="I762" s="91" t="str">
        <f t="shared" si="187"/>
        <v/>
      </c>
      <c r="J762" s="91" t="str">
        <f t="shared" si="188"/>
        <v/>
      </c>
      <c r="K762" s="92" t="str">
        <f t="shared" si="177"/>
        <v/>
      </c>
      <c r="L762" s="92" t="str">
        <f t="shared" si="178"/>
        <v/>
      </c>
      <c r="M762" s="92" t="str">
        <f t="shared" si="179"/>
        <v/>
      </c>
      <c r="N762" s="92" t="str">
        <f t="shared" si="180"/>
        <v/>
      </c>
      <c r="O762" s="76" t="str">
        <f>IF(Cadastro!D762="","",Cadastro!D762)</f>
        <v/>
      </c>
      <c r="P762" s="76" t="str">
        <f>IF(Cadastro!C762="","",Cadastro!C762)</f>
        <v/>
      </c>
      <c r="Q762" s="93" t="str">
        <f t="shared" si="189"/>
        <v/>
      </c>
      <c r="R762" s="94" t="str">
        <f>IF(Cadastro!H762="","",Cadastro!H762)</f>
        <v/>
      </c>
      <c r="S762" s="95" t="str">
        <f t="shared" si="190"/>
        <v/>
      </c>
      <c r="T762" s="96" t="str">
        <f t="shared" si="191"/>
        <v/>
      </c>
      <c r="U762" s="96" t="str">
        <f>IFERROR(IF(P762="","",SUMIF(Movimento!$D$9:$D$7010,Saldo!P762,Movimento!$I$9:$I$7010)+W762)/(V762+X762),"")</f>
        <v/>
      </c>
      <c r="V762" s="94" t="str">
        <f>IFERROR(IF(Cadastro!E762="","",Cadastro!E762),"")</f>
        <v/>
      </c>
      <c r="W762" s="97" t="str">
        <f>IFERROR(IF(Cadastro!I762="","",Cadastro!I762),"")</f>
        <v/>
      </c>
      <c r="X762" s="94" t="str">
        <f>IF(P762="","",SUMIF(Movimento!$D$9:$D$7010,Saldo!P762,Movimento!$G$9:$G$7010))</f>
        <v/>
      </c>
      <c r="Y762" s="94" t="str">
        <f>IF(P762="","",SUMIF(MovSaida!$D$9:$D$7010,Saldo!P762,MovSaida!$F$9:$F$7010))</f>
        <v/>
      </c>
      <c r="Z762" s="94" t="str">
        <f>IFERROR(IF(P762="","",SUMIFS(InvAjust!$G$9:$G$6009,InvAjust!$E$9:$E$6009,Saldo!P762,InvAjust!$C$9:$C$6009,"Add")-SUMIFS(InvAjust!$G$9:$G$6009,InvAjust!$E$9:$E$6009,Saldo!P762,InvAjust!$C$9:$C$6009,"Remove")),"")</f>
        <v/>
      </c>
      <c r="AA762" s="98" t="str">
        <f t="shared" si="192"/>
        <v/>
      </c>
    </row>
    <row r="763" spans="1:27" ht="18.95" customHeight="1" x14ac:dyDescent="0.25">
      <c r="A763" s="82"/>
      <c r="C763" s="89" t="str">
        <f t="shared" si="181"/>
        <v/>
      </c>
      <c r="D763" s="89" t="str">
        <f t="shared" si="182"/>
        <v/>
      </c>
      <c r="E763" s="89" t="str">
        <f t="shared" si="183"/>
        <v/>
      </c>
      <c r="F763" s="89" t="str">
        <f t="shared" si="184"/>
        <v/>
      </c>
      <c r="G763" s="90" t="str">
        <f t="shared" si="185"/>
        <v/>
      </c>
      <c r="H763" s="91" t="str">
        <f t="shared" si="186"/>
        <v/>
      </c>
      <c r="I763" s="91" t="str">
        <f t="shared" si="187"/>
        <v/>
      </c>
      <c r="J763" s="91" t="str">
        <f t="shared" si="188"/>
        <v/>
      </c>
      <c r="K763" s="92" t="str">
        <f t="shared" si="177"/>
        <v/>
      </c>
      <c r="L763" s="92" t="str">
        <f t="shared" si="178"/>
        <v/>
      </c>
      <c r="M763" s="92" t="str">
        <f t="shared" si="179"/>
        <v/>
      </c>
      <c r="N763" s="92" t="str">
        <f t="shared" si="180"/>
        <v/>
      </c>
      <c r="O763" s="76" t="str">
        <f>IF(Cadastro!D763="","",Cadastro!D763)</f>
        <v/>
      </c>
      <c r="P763" s="76" t="str">
        <f>IF(Cadastro!C763="","",Cadastro!C763)</f>
        <v/>
      </c>
      <c r="Q763" s="93" t="str">
        <f t="shared" si="189"/>
        <v/>
      </c>
      <c r="R763" s="94" t="str">
        <f>IF(Cadastro!H763="","",Cadastro!H763)</f>
        <v/>
      </c>
      <c r="S763" s="95" t="str">
        <f t="shared" si="190"/>
        <v/>
      </c>
      <c r="T763" s="96" t="str">
        <f t="shared" si="191"/>
        <v/>
      </c>
      <c r="U763" s="96" t="str">
        <f>IFERROR(IF(P763="","",SUMIF(Movimento!$D$9:$D$7010,Saldo!P763,Movimento!$I$9:$I$7010)+W763)/(V763+X763),"")</f>
        <v/>
      </c>
      <c r="V763" s="94" t="str">
        <f>IFERROR(IF(Cadastro!E763="","",Cadastro!E763),"")</f>
        <v/>
      </c>
      <c r="W763" s="97" t="str">
        <f>IFERROR(IF(Cadastro!I763="","",Cadastro!I763),"")</f>
        <v/>
      </c>
      <c r="X763" s="94" t="str">
        <f>IF(P763="","",SUMIF(Movimento!$D$9:$D$7010,Saldo!P763,Movimento!$G$9:$G$7010))</f>
        <v/>
      </c>
      <c r="Y763" s="94" t="str">
        <f>IF(P763="","",SUMIF(MovSaida!$D$9:$D$7010,Saldo!P763,MovSaida!$F$9:$F$7010))</f>
        <v/>
      </c>
      <c r="Z763" s="94" t="str">
        <f>IFERROR(IF(P763="","",SUMIFS(InvAjust!$G$9:$G$6009,InvAjust!$E$9:$E$6009,Saldo!P763,InvAjust!$C$9:$C$6009,"Add")-SUMIFS(InvAjust!$G$9:$G$6009,InvAjust!$E$9:$E$6009,Saldo!P763,InvAjust!$C$9:$C$6009,"Remove")),"")</f>
        <v/>
      </c>
      <c r="AA763" s="98" t="str">
        <f t="shared" si="192"/>
        <v/>
      </c>
    </row>
    <row r="764" spans="1:27" ht="18.95" customHeight="1" x14ac:dyDescent="0.25">
      <c r="A764" s="82"/>
      <c r="C764" s="89" t="str">
        <f t="shared" si="181"/>
        <v/>
      </c>
      <c r="D764" s="89" t="str">
        <f t="shared" si="182"/>
        <v/>
      </c>
      <c r="E764" s="89" t="str">
        <f t="shared" si="183"/>
        <v/>
      </c>
      <c r="F764" s="89" t="str">
        <f t="shared" si="184"/>
        <v/>
      </c>
      <c r="G764" s="90" t="str">
        <f t="shared" si="185"/>
        <v/>
      </c>
      <c r="H764" s="91" t="str">
        <f t="shared" si="186"/>
        <v/>
      </c>
      <c r="I764" s="91" t="str">
        <f t="shared" si="187"/>
        <v/>
      </c>
      <c r="J764" s="91" t="str">
        <f t="shared" si="188"/>
        <v/>
      </c>
      <c r="K764" s="92" t="str">
        <f t="shared" si="177"/>
        <v/>
      </c>
      <c r="L764" s="92" t="str">
        <f t="shared" si="178"/>
        <v/>
      </c>
      <c r="M764" s="92" t="str">
        <f t="shared" si="179"/>
        <v/>
      </c>
      <c r="N764" s="92" t="str">
        <f t="shared" si="180"/>
        <v/>
      </c>
      <c r="O764" s="76" t="str">
        <f>IF(Cadastro!D764="","",Cadastro!D764)</f>
        <v/>
      </c>
      <c r="P764" s="76" t="str">
        <f>IF(Cadastro!C764="","",Cadastro!C764)</f>
        <v/>
      </c>
      <c r="Q764" s="93" t="str">
        <f t="shared" si="189"/>
        <v/>
      </c>
      <c r="R764" s="94" t="str">
        <f>IF(Cadastro!H764="","",Cadastro!H764)</f>
        <v/>
      </c>
      <c r="S764" s="95" t="str">
        <f t="shared" si="190"/>
        <v/>
      </c>
      <c r="T764" s="96" t="str">
        <f t="shared" si="191"/>
        <v/>
      </c>
      <c r="U764" s="96" t="str">
        <f>IFERROR(IF(P764="","",SUMIF(Movimento!$D$9:$D$7010,Saldo!P764,Movimento!$I$9:$I$7010)+W764)/(V764+X764),"")</f>
        <v/>
      </c>
      <c r="V764" s="94" t="str">
        <f>IFERROR(IF(Cadastro!E764="","",Cadastro!E764),"")</f>
        <v/>
      </c>
      <c r="W764" s="97" t="str">
        <f>IFERROR(IF(Cadastro!I764="","",Cadastro!I764),"")</f>
        <v/>
      </c>
      <c r="X764" s="94" t="str">
        <f>IF(P764="","",SUMIF(Movimento!$D$9:$D$7010,Saldo!P764,Movimento!$G$9:$G$7010))</f>
        <v/>
      </c>
      <c r="Y764" s="94" t="str">
        <f>IF(P764="","",SUMIF(MovSaida!$D$9:$D$7010,Saldo!P764,MovSaida!$F$9:$F$7010))</f>
        <v/>
      </c>
      <c r="Z764" s="94" t="str">
        <f>IFERROR(IF(P764="","",SUMIFS(InvAjust!$G$9:$G$6009,InvAjust!$E$9:$E$6009,Saldo!P764,InvAjust!$C$9:$C$6009,"Add")-SUMIFS(InvAjust!$G$9:$G$6009,InvAjust!$E$9:$E$6009,Saldo!P764,InvAjust!$C$9:$C$6009,"Remove")),"")</f>
        <v/>
      </c>
      <c r="AA764" s="98" t="str">
        <f t="shared" si="192"/>
        <v/>
      </c>
    </row>
    <row r="765" spans="1:27" ht="18.95" customHeight="1" x14ac:dyDescent="0.25">
      <c r="A765" s="82"/>
      <c r="C765" s="89" t="str">
        <f t="shared" si="181"/>
        <v/>
      </c>
      <c r="D765" s="89" t="str">
        <f t="shared" si="182"/>
        <v/>
      </c>
      <c r="E765" s="89" t="str">
        <f t="shared" si="183"/>
        <v/>
      </c>
      <c r="F765" s="89" t="str">
        <f t="shared" si="184"/>
        <v/>
      </c>
      <c r="G765" s="90" t="str">
        <f t="shared" si="185"/>
        <v/>
      </c>
      <c r="H765" s="91" t="str">
        <f t="shared" si="186"/>
        <v/>
      </c>
      <c r="I765" s="91" t="str">
        <f t="shared" si="187"/>
        <v/>
      </c>
      <c r="J765" s="91" t="str">
        <f t="shared" si="188"/>
        <v/>
      </c>
      <c r="K765" s="92" t="str">
        <f t="shared" si="177"/>
        <v/>
      </c>
      <c r="L765" s="92" t="str">
        <f t="shared" si="178"/>
        <v/>
      </c>
      <c r="M765" s="92" t="str">
        <f t="shared" si="179"/>
        <v/>
      </c>
      <c r="N765" s="92" t="str">
        <f t="shared" si="180"/>
        <v/>
      </c>
      <c r="O765" s="76" t="str">
        <f>IF(Cadastro!D765="","",Cadastro!D765)</f>
        <v/>
      </c>
      <c r="P765" s="76" t="str">
        <f>IF(Cadastro!C765="","",Cadastro!C765)</f>
        <v/>
      </c>
      <c r="Q765" s="93" t="str">
        <f t="shared" si="189"/>
        <v/>
      </c>
      <c r="R765" s="94" t="str">
        <f>IF(Cadastro!H765="","",Cadastro!H765)</f>
        <v/>
      </c>
      <c r="S765" s="95" t="str">
        <f t="shared" si="190"/>
        <v/>
      </c>
      <c r="T765" s="96" t="str">
        <f t="shared" si="191"/>
        <v/>
      </c>
      <c r="U765" s="96" t="str">
        <f>IFERROR(IF(P765="","",SUMIF(Movimento!$D$9:$D$7010,Saldo!P765,Movimento!$I$9:$I$7010)+W765)/(V765+X765),"")</f>
        <v/>
      </c>
      <c r="V765" s="94" t="str">
        <f>IFERROR(IF(Cadastro!E765="","",Cadastro!E765),"")</f>
        <v/>
      </c>
      <c r="W765" s="97" t="str">
        <f>IFERROR(IF(Cadastro!I765="","",Cadastro!I765),"")</f>
        <v/>
      </c>
      <c r="X765" s="94" t="str">
        <f>IF(P765="","",SUMIF(Movimento!$D$9:$D$7010,Saldo!P765,Movimento!$G$9:$G$7010))</f>
        <v/>
      </c>
      <c r="Y765" s="94" t="str">
        <f>IF(P765="","",SUMIF(MovSaida!$D$9:$D$7010,Saldo!P765,MovSaida!$F$9:$F$7010))</f>
        <v/>
      </c>
      <c r="Z765" s="94" t="str">
        <f>IFERROR(IF(P765="","",SUMIFS(InvAjust!$G$9:$G$6009,InvAjust!$E$9:$E$6009,Saldo!P765,InvAjust!$C$9:$C$6009,"Add")-SUMIFS(InvAjust!$G$9:$G$6009,InvAjust!$E$9:$E$6009,Saldo!P765,InvAjust!$C$9:$C$6009,"Remove")),"")</f>
        <v/>
      </c>
      <c r="AA765" s="98" t="str">
        <f t="shared" si="192"/>
        <v/>
      </c>
    </row>
    <row r="766" spans="1:27" ht="18.95" customHeight="1" x14ac:dyDescent="0.25">
      <c r="A766" s="82"/>
      <c r="C766" s="89" t="str">
        <f t="shared" si="181"/>
        <v/>
      </c>
      <c r="D766" s="89" t="str">
        <f t="shared" si="182"/>
        <v/>
      </c>
      <c r="E766" s="89" t="str">
        <f t="shared" si="183"/>
        <v/>
      </c>
      <c r="F766" s="89" t="str">
        <f t="shared" si="184"/>
        <v/>
      </c>
      <c r="G766" s="90" t="str">
        <f t="shared" si="185"/>
        <v/>
      </c>
      <c r="H766" s="91" t="str">
        <f t="shared" si="186"/>
        <v/>
      </c>
      <c r="I766" s="91" t="str">
        <f t="shared" si="187"/>
        <v/>
      </c>
      <c r="J766" s="91" t="str">
        <f t="shared" si="188"/>
        <v/>
      </c>
      <c r="K766" s="92" t="str">
        <f t="shared" si="177"/>
        <v/>
      </c>
      <c r="L766" s="92" t="str">
        <f t="shared" si="178"/>
        <v/>
      </c>
      <c r="M766" s="92" t="str">
        <f t="shared" si="179"/>
        <v/>
      </c>
      <c r="N766" s="92" t="str">
        <f t="shared" si="180"/>
        <v/>
      </c>
      <c r="O766" s="76" t="str">
        <f>IF(Cadastro!D766="","",Cadastro!D766)</f>
        <v/>
      </c>
      <c r="P766" s="76" t="str">
        <f>IF(Cadastro!C766="","",Cadastro!C766)</f>
        <v/>
      </c>
      <c r="Q766" s="93" t="str">
        <f t="shared" si="189"/>
        <v/>
      </c>
      <c r="R766" s="94" t="str">
        <f>IF(Cadastro!H766="","",Cadastro!H766)</f>
        <v/>
      </c>
      <c r="S766" s="95" t="str">
        <f t="shared" si="190"/>
        <v/>
      </c>
      <c r="T766" s="96" t="str">
        <f t="shared" si="191"/>
        <v/>
      </c>
      <c r="U766" s="96" t="str">
        <f>IFERROR(IF(P766="","",SUMIF(Movimento!$D$9:$D$7010,Saldo!P766,Movimento!$I$9:$I$7010)+W766)/(V766+X766),"")</f>
        <v/>
      </c>
      <c r="V766" s="94" t="str">
        <f>IFERROR(IF(Cadastro!E766="","",Cadastro!E766),"")</f>
        <v/>
      </c>
      <c r="W766" s="97" t="str">
        <f>IFERROR(IF(Cadastro!I766="","",Cadastro!I766),"")</f>
        <v/>
      </c>
      <c r="X766" s="94" t="str">
        <f>IF(P766="","",SUMIF(Movimento!$D$9:$D$7010,Saldo!P766,Movimento!$G$9:$G$7010))</f>
        <v/>
      </c>
      <c r="Y766" s="94" t="str">
        <f>IF(P766="","",SUMIF(MovSaida!$D$9:$D$7010,Saldo!P766,MovSaida!$F$9:$F$7010))</f>
        <v/>
      </c>
      <c r="Z766" s="94" t="str">
        <f>IFERROR(IF(P766="","",SUMIFS(InvAjust!$G$9:$G$6009,InvAjust!$E$9:$E$6009,Saldo!P766,InvAjust!$C$9:$C$6009,"Add")-SUMIFS(InvAjust!$G$9:$G$6009,InvAjust!$E$9:$E$6009,Saldo!P766,InvAjust!$C$9:$C$6009,"Remove")),"")</f>
        <v/>
      </c>
      <c r="AA766" s="98" t="str">
        <f t="shared" si="192"/>
        <v/>
      </c>
    </row>
    <row r="767" spans="1:27" ht="18.95" customHeight="1" x14ac:dyDescent="0.25">
      <c r="A767" s="82"/>
      <c r="C767" s="89" t="str">
        <f t="shared" si="181"/>
        <v/>
      </c>
      <c r="D767" s="89" t="str">
        <f t="shared" si="182"/>
        <v/>
      </c>
      <c r="E767" s="89" t="str">
        <f t="shared" si="183"/>
        <v/>
      </c>
      <c r="F767" s="89" t="str">
        <f t="shared" si="184"/>
        <v/>
      </c>
      <c r="G767" s="90" t="str">
        <f t="shared" si="185"/>
        <v/>
      </c>
      <c r="H767" s="91" t="str">
        <f t="shared" si="186"/>
        <v/>
      </c>
      <c r="I767" s="91" t="str">
        <f t="shared" si="187"/>
        <v/>
      </c>
      <c r="J767" s="91" t="str">
        <f t="shared" si="188"/>
        <v/>
      </c>
      <c r="K767" s="92" t="str">
        <f t="shared" si="177"/>
        <v/>
      </c>
      <c r="L767" s="92" t="str">
        <f t="shared" si="178"/>
        <v/>
      </c>
      <c r="M767" s="92" t="str">
        <f t="shared" si="179"/>
        <v/>
      </c>
      <c r="N767" s="92" t="str">
        <f t="shared" si="180"/>
        <v/>
      </c>
      <c r="O767" s="76" t="str">
        <f>IF(Cadastro!D767="","",Cadastro!D767)</f>
        <v/>
      </c>
      <c r="P767" s="76" t="str">
        <f>IF(Cadastro!C767="","",Cadastro!C767)</f>
        <v/>
      </c>
      <c r="Q767" s="93" t="str">
        <f t="shared" si="189"/>
        <v/>
      </c>
      <c r="R767" s="94" t="str">
        <f>IF(Cadastro!H767="","",Cadastro!H767)</f>
        <v/>
      </c>
      <c r="S767" s="95" t="str">
        <f t="shared" si="190"/>
        <v/>
      </c>
      <c r="T767" s="96" t="str">
        <f t="shared" si="191"/>
        <v/>
      </c>
      <c r="U767" s="96" t="str">
        <f>IFERROR(IF(P767="","",SUMIF(Movimento!$D$9:$D$7010,Saldo!P767,Movimento!$I$9:$I$7010)+W767)/(V767+X767),"")</f>
        <v/>
      </c>
      <c r="V767" s="94" t="str">
        <f>IFERROR(IF(Cadastro!E767="","",Cadastro!E767),"")</f>
        <v/>
      </c>
      <c r="W767" s="97" t="str">
        <f>IFERROR(IF(Cadastro!I767="","",Cadastro!I767),"")</f>
        <v/>
      </c>
      <c r="X767" s="94" t="str">
        <f>IF(P767="","",SUMIF(Movimento!$D$9:$D$7010,Saldo!P767,Movimento!$G$9:$G$7010))</f>
        <v/>
      </c>
      <c r="Y767" s="94" t="str">
        <f>IF(P767="","",SUMIF(MovSaida!$D$9:$D$7010,Saldo!P767,MovSaida!$F$9:$F$7010))</f>
        <v/>
      </c>
      <c r="Z767" s="94" t="str">
        <f>IFERROR(IF(P767="","",SUMIFS(InvAjust!$G$9:$G$6009,InvAjust!$E$9:$E$6009,Saldo!P767,InvAjust!$C$9:$C$6009,"Add")-SUMIFS(InvAjust!$G$9:$G$6009,InvAjust!$E$9:$E$6009,Saldo!P767,InvAjust!$C$9:$C$6009,"Remove")),"")</f>
        <v/>
      </c>
      <c r="AA767" s="98" t="str">
        <f t="shared" si="192"/>
        <v/>
      </c>
    </row>
    <row r="768" spans="1:27" ht="18.95" customHeight="1" x14ac:dyDescent="0.25">
      <c r="A768" s="82"/>
      <c r="C768" s="89" t="str">
        <f t="shared" si="181"/>
        <v/>
      </c>
      <c r="D768" s="89" t="str">
        <f t="shared" si="182"/>
        <v/>
      </c>
      <c r="E768" s="89" t="str">
        <f t="shared" si="183"/>
        <v/>
      </c>
      <c r="F768" s="89" t="str">
        <f t="shared" si="184"/>
        <v/>
      </c>
      <c r="G768" s="90" t="str">
        <f t="shared" si="185"/>
        <v/>
      </c>
      <c r="H768" s="91" t="str">
        <f t="shared" si="186"/>
        <v/>
      </c>
      <c r="I768" s="91" t="str">
        <f t="shared" si="187"/>
        <v/>
      </c>
      <c r="J768" s="91" t="str">
        <f t="shared" si="188"/>
        <v/>
      </c>
      <c r="K768" s="92" t="str">
        <f t="shared" si="177"/>
        <v/>
      </c>
      <c r="L768" s="92" t="str">
        <f t="shared" si="178"/>
        <v/>
      </c>
      <c r="M768" s="92" t="str">
        <f t="shared" si="179"/>
        <v/>
      </c>
      <c r="N768" s="92" t="str">
        <f t="shared" si="180"/>
        <v/>
      </c>
      <c r="O768" s="76" t="str">
        <f>IF(Cadastro!D768="","",Cadastro!D768)</f>
        <v/>
      </c>
      <c r="P768" s="76" t="str">
        <f>IF(Cadastro!C768="","",Cadastro!C768)</f>
        <v/>
      </c>
      <c r="Q768" s="93" t="str">
        <f t="shared" si="189"/>
        <v/>
      </c>
      <c r="R768" s="94" t="str">
        <f>IF(Cadastro!H768="","",Cadastro!H768)</f>
        <v/>
      </c>
      <c r="S768" s="95" t="str">
        <f t="shared" si="190"/>
        <v/>
      </c>
      <c r="T768" s="96" t="str">
        <f t="shared" si="191"/>
        <v/>
      </c>
      <c r="U768" s="96" t="str">
        <f>IFERROR(IF(P768="","",SUMIF(Movimento!$D$9:$D$7010,Saldo!P768,Movimento!$I$9:$I$7010)+W768)/(V768+X768),"")</f>
        <v/>
      </c>
      <c r="V768" s="94" t="str">
        <f>IFERROR(IF(Cadastro!E768="","",Cadastro!E768),"")</f>
        <v/>
      </c>
      <c r="W768" s="97" t="str">
        <f>IFERROR(IF(Cadastro!I768="","",Cadastro!I768),"")</f>
        <v/>
      </c>
      <c r="X768" s="94" t="str">
        <f>IF(P768="","",SUMIF(Movimento!$D$9:$D$7010,Saldo!P768,Movimento!$G$9:$G$7010))</f>
        <v/>
      </c>
      <c r="Y768" s="94" t="str">
        <f>IF(P768="","",SUMIF(MovSaida!$D$9:$D$7010,Saldo!P768,MovSaida!$F$9:$F$7010))</f>
        <v/>
      </c>
      <c r="Z768" s="94" t="str">
        <f>IFERROR(IF(P768="","",SUMIFS(InvAjust!$G$9:$G$6009,InvAjust!$E$9:$E$6009,Saldo!P768,InvAjust!$C$9:$C$6009,"Add")-SUMIFS(InvAjust!$G$9:$G$6009,InvAjust!$E$9:$E$6009,Saldo!P768,InvAjust!$C$9:$C$6009,"Remove")),"")</f>
        <v/>
      </c>
      <c r="AA768" s="98" t="str">
        <f t="shared" si="192"/>
        <v/>
      </c>
    </row>
    <row r="769" spans="1:27" ht="18.95" customHeight="1" x14ac:dyDescent="0.25">
      <c r="A769" s="82"/>
      <c r="C769" s="89" t="str">
        <f t="shared" si="181"/>
        <v/>
      </c>
      <c r="D769" s="89" t="str">
        <f t="shared" si="182"/>
        <v/>
      </c>
      <c r="E769" s="89" t="str">
        <f t="shared" si="183"/>
        <v/>
      </c>
      <c r="F769" s="89" t="str">
        <f t="shared" si="184"/>
        <v/>
      </c>
      <c r="G769" s="90" t="str">
        <f t="shared" si="185"/>
        <v/>
      </c>
      <c r="H769" s="91" t="str">
        <f t="shared" si="186"/>
        <v/>
      </c>
      <c r="I769" s="91" t="str">
        <f t="shared" si="187"/>
        <v/>
      </c>
      <c r="J769" s="91" t="str">
        <f t="shared" si="188"/>
        <v/>
      </c>
      <c r="K769" s="92" t="str">
        <f t="shared" si="177"/>
        <v/>
      </c>
      <c r="L769" s="92" t="str">
        <f t="shared" si="178"/>
        <v/>
      </c>
      <c r="M769" s="92" t="str">
        <f t="shared" si="179"/>
        <v/>
      </c>
      <c r="N769" s="92" t="str">
        <f t="shared" si="180"/>
        <v/>
      </c>
      <c r="O769" s="76" t="str">
        <f>IF(Cadastro!D769="","",Cadastro!D769)</f>
        <v/>
      </c>
      <c r="P769" s="76" t="str">
        <f>IF(Cadastro!C769="","",Cadastro!C769)</f>
        <v/>
      </c>
      <c r="Q769" s="93" t="str">
        <f t="shared" si="189"/>
        <v/>
      </c>
      <c r="R769" s="94" t="str">
        <f>IF(Cadastro!H769="","",Cadastro!H769)</f>
        <v/>
      </c>
      <c r="S769" s="95" t="str">
        <f t="shared" si="190"/>
        <v/>
      </c>
      <c r="T769" s="96" t="str">
        <f t="shared" si="191"/>
        <v/>
      </c>
      <c r="U769" s="96" t="str">
        <f>IFERROR(IF(P769="","",SUMIF(Movimento!$D$9:$D$7010,Saldo!P769,Movimento!$I$9:$I$7010)+W769)/(V769+X769),"")</f>
        <v/>
      </c>
      <c r="V769" s="94" t="str">
        <f>IFERROR(IF(Cadastro!E769="","",Cadastro!E769),"")</f>
        <v/>
      </c>
      <c r="W769" s="97" t="str">
        <f>IFERROR(IF(Cadastro!I769="","",Cadastro!I769),"")</f>
        <v/>
      </c>
      <c r="X769" s="94" t="str">
        <f>IF(P769="","",SUMIF(Movimento!$D$9:$D$7010,Saldo!P769,Movimento!$G$9:$G$7010))</f>
        <v/>
      </c>
      <c r="Y769" s="94" t="str">
        <f>IF(P769="","",SUMIF(MovSaida!$D$9:$D$7010,Saldo!P769,MovSaida!$F$9:$F$7010))</f>
        <v/>
      </c>
      <c r="Z769" s="94" t="str">
        <f>IFERROR(IF(P769="","",SUMIFS(InvAjust!$G$9:$G$6009,InvAjust!$E$9:$E$6009,Saldo!P769,InvAjust!$C$9:$C$6009,"Add")-SUMIFS(InvAjust!$G$9:$G$6009,InvAjust!$E$9:$E$6009,Saldo!P769,InvAjust!$C$9:$C$6009,"Remove")),"")</f>
        <v/>
      </c>
      <c r="AA769" s="98" t="str">
        <f t="shared" si="192"/>
        <v/>
      </c>
    </row>
    <row r="770" spans="1:27" ht="18.95" customHeight="1" x14ac:dyDescent="0.25">
      <c r="A770" s="82"/>
      <c r="C770" s="89" t="str">
        <f t="shared" si="181"/>
        <v/>
      </c>
      <c r="D770" s="89" t="str">
        <f t="shared" si="182"/>
        <v/>
      </c>
      <c r="E770" s="89" t="str">
        <f t="shared" si="183"/>
        <v/>
      </c>
      <c r="F770" s="89" t="str">
        <f t="shared" si="184"/>
        <v/>
      </c>
      <c r="G770" s="90" t="str">
        <f t="shared" si="185"/>
        <v/>
      </c>
      <c r="H770" s="91" t="str">
        <f t="shared" si="186"/>
        <v/>
      </c>
      <c r="I770" s="91" t="str">
        <f t="shared" si="187"/>
        <v/>
      </c>
      <c r="J770" s="91" t="str">
        <f t="shared" si="188"/>
        <v/>
      </c>
      <c r="K770" s="92" t="str">
        <f t="shared" si="177"/>
        <v/>
      </c>
      <c r="L770" s="92" t="str">
        <f t="shared" si="178"/>
        <v/>
      </c>
      <c r="M770" s="92" t="str">
        <f t="shared" si="179"/>
        <v/>
      </c>
      <c r="N770" s="92" t="str">
        <f t="shared" si="180"/>
        <v/>
      </c>
      <c r="O770" s="76" t="str">
        <f>IF(Cadastro!D770="","",Cadastro!D770)</f>
        <v/>
      </c>
      <c r="P770" s="76" t="str">
        <f>IF(Cadastro!C770="","",Cadastro!C770)</f>
        <v/>
      </c>
      <c r="Q770" s="93" t="str">
        <f t="shared" si="189"/>
        <v/>
      </c>
      <c r="R770" s="94" t="str">
        <f>IF(Cadastro!H770="","",Cadastro!H770)</f>
        <v/>
      </c>
      <c r="S770" s="95" t="str">
        <f t="shared" si="190"/>
        <v/>
      </c>
      <c r="T770" s="96" t="str">
        <f t="shared" si="191"/>
        <v/>
      </c>
      <c r="U770" s="96" t="str">
        <f>IFERROR(IF(P770="","",SUMIF(Movimento!$D$9:$D$7010,Saldo!P770,Movimento!$I$9:$I$7010)+W770)/(V770+X770),"")</f>
        <v/>
      </c>
      <c r="V770" s="94" t="str">
        <f>IFERROR(IF(Cadastro!E770="","",Cadastro!E770),"")</f>
        <v/>
      </c>
      <c r="W770" s="97" t="str">
        <f>IFERROR(IF(Cadastro!I770="","",Cadastro!I770),"")</f>
        <v/>
      </c>
      <c r="X770" s="94" t="str">
        <f>IF(P770="","",SUMIF(Movimento!$D$9:$D$7010,Saldo!P770,Movimento!$G$9:$G$7010))</f>
        <v/>
      </c>
      <c r="Y770" s="94" t="str">
        <f>IF(P770="","",SUMIF(MovSaida!$D$9:$D$7010,Saldo!P770,MovSaida!$F$9:$F$7010))</f>
        <v/>
      </c>
      <c r="Z770" s="94" t="str">
        <f>IFERROR(IF(P770="","",SUMIFS(InvAjust!$G$9:$G$6009,InvAjust!$E$9:$E$6009,Saldo!P770,InvAjust!$C$9:$C$6009,"Add")-SUMIFS(InvAjust!$G$9:$G$6009,InvAjust!$E$9:$E$6009,Saldo!P770,InvAjust!$C$9:$C$6009,"Remove")),"")</f>
        <v/>
      </c>
      <c r="AA770" s="98" t="str">
        <f t="shared" si="192"/>
        <v/>
      </c>
    </row>
    <row r="771" spans="1:27" ht="18.95" customHeight="1" x14ac:dyDescent="0.25">
      <c r="A771" s="82"/>
      <c r="C771" s="89" t="str">
        <f t="shared" si="181"/>
        <v/>
      </c>
      <c r="D771" s="89" t="str">
        <f t="shared" si="182"/>
        <v/>
      </c>
      <c r="E771" s="89" t="str">
        <f t="shared" si="183"/>
        <v/>
      </c>
      <c r="F771" s="89" t="str">
        <f t="shared" si="184"/>
        <v/>
      </c>
      <c r="G771" s="90" t="str">
        <f t="shared" si="185"/>
        <v/>
      </c>
      <c r="H771" s="91" t="str">
        <f t="shared" si="186"/>
        <v/>
      </c>
      <c r="I771" s="91" t="str">
        <f t="shared" si="187"/>
        <v/>
      </c>
      <c r="J771" s="91" t="str">
        <f t="shared" si="188"/>
        <v/>
      </c>
      <c r="K771" s="92" t="str">
        <f t="shared" si="177"/>
        <v/>
      </c>
      <c r="L771" s="92" t="str">
        <f t="shared" si="178"/>
        <v/>
      </c>
      <c r="M771" s="92" t="str">
        <f t="shared" si="179"/>
        <v/>
      </c>
      <c r="N771" s="92" t="str">
        <f t="shared" si="180"/>
        <v/>
      </c>
      <c r="O771" s="76" t="str">
        <f>IF(Cadastro!D771="","",Cadastro!D771)</f>
        <v/>
      </c>
      <c r="P771" s="76" t="str">
        <f>IF(Cadastro!C771="","",Cadastro!C771)</f>
        <v/>
      </c>
      <c r="Q771" s="93" t="str">
        <f t="shared" si="189"/>
        <v/>
      </c>
      <c r="R771" s="94" t="str">
        <f>IF(Cadastro!H771="","",Cadastro!H771)</f>
        <v/>
      </c>
      <c r="S771" s="95" t="str">
        <f t="shared" si="190"/>
        <v/>
      </c>
      <c r="T771" s="96" t="str">
        <f t="shared" si="191"/>
        <v/>
      </c>
      <c r="U771" s="96" t="str">
        <f>IFERROR(IF(P771="","",SUMIF(Movimento!$D$9:$D$7010,Saldo!P771,Movimento!$I$9:$I$7010)+W771)/(V771+X771),"")</f>
        <v/>
      </c>
      <c r="V771" s="94" t="str">
        <f>IFERROR(IF(Cadastro!E771="","",Cadastro!E771),"")</f>
        <v/>
      </c>
      <c r="W771" s="97" t="str">
        <f>IFERROR(IF(Cadastro!I771="","",Cadastro!I771),"")</f>
        <v/>
      </c>
      <c r="X771" s="94" t="str">
        <f>IF(P771="","",SUMIF(Movimento!$D$9:$D$7010,Saldo!P771,Movimento!$G$9:$G$7010))</f>
        <v/>
      </c>
      <c r="Y771" s="94" t="str">
        <f>IF(P771="","",SUMIF(MovSaida!$D$9:$D$7010,Saldo!P771,MovSaida!$F$9:$F$7010))</f>
        <v/>
      </c>
      <c r="Z771" s="94" t="str">
        <f>IFERROR(IF(P771="","",SUMIFS(InvAjust!$G$9:$G$6009,InvAjust!$E$9:$E$6009,Saldo!P771,InvAjust!$C$9:$C$6009,"Add")-SUMIFS(InvAjust!$G$9:$G$6009,InvAjust!$E$9:$E$6009,Saldo!P771,InvAjust!$C$9:$C$6009,"Remove")),"")</f>
        <v/>
      </c>
      <c r="AA771" s="98" t="str">
        <f t="shared" si="192"/>
        <v/>
      </c>
    </row>
    <row r="772" spans="1:27" ht="18.95" customHeight="1" x14ac:dyDescent="0.25">
      <c r="A772" s="82"/>
      <c r="C772" s="89" t="str">
        <f t="shared" si="181"/>
        <v/>
      </c>
      <c r="D772" s="89" t="str">
        <f t="shared" si="182"/>
        <v/>
      </c>
      <c r="E772" s="89" t="str">
        <f t="shared" si="183"/>
        <v/>
      </c>
      <c r="F772" s="89" t="str">
        <f t="shared" si="184"/>
        <v/>
      </c>
      <c r="G772" s="90" t="str">
        <f t="shared" si="185"/>
        <v/>
      </c>
      <c r="H772" s="91" t="str">
        <f t="shared" si="186"/>
        <v/>
      </c>
      <c r="I772" s="91" t="str">
        <f t="shared" si="187"/>
        <v/>
      </c>
      <c r="J772" s="91" t="str">
        <f t="shared" si="188"/>
        <v/>
      </c>
      <c r="K772" s="92" t="str">
        <f t="shared" si="177"/>
        <v/>
      </c>
      <c r="L772" s="92" t="str">
        <f t="shared" si="178"/>
        <v/>
      </c>
      <c r="M772" s="92" t="str">
        <f t="shared" si="179"/>
        <v/>
      </c>
      <c r="N772" s="92" t="str">
        <f t="shared" si="180"/>
        <v/>
      </c>
      <c r="O772" s="76" t="str">
        <f>IF(Cadastro!D772="","",Cadastro!D772)</f>
        <v/>
      </c>
      <c r="P772" s="76" t="str">
        <f>IF(Cadastro!C772="","",Cadastro!C772)</f>
        <v/>
      </c>
      <c r="Q772" s="93" t="str">
        <f t="shared" si="189"/>
        <v/>
      </c>
      <c r="R772" s="94" t="str">
        <f>IF(Cadastro!H772="","",Cadastro!H772)</f>
        <v/>
      </c>
      <c r="S772" s="95" t="str">
        <f t="shared" si="190"/>
        <v/>
      </c>
      <c r="T772" s="96" t="str">
        <f t="shared" si="191"/>
        <v/>
      </c>
      <c r="U772" s="96" t="str">
        <f>IFERROR(IF(P772="","",SUMIF(Movimento!$D$9:$D$7010,Saldo!P772,Movimento!$I$9:$I$7010)+W772)/(V772+X772),"")</f>
        <v/>
      </c>
      <c r="V772" s="94" t="str">
        <f>IFERROR(IF(Cadastro!E772="","",Cadastro!E772),"")</f>
        <v/>
      </c>
      <c r="W772" s="97" t="str">
        <f>IFERROR(IF(Cadastro!I772="","",Cadastro!I772),"")</f>
        <v/>
      </c>
      <c r="X772" s="94" t="str">
        <f>IF(P772="","",SUMIF(Movimento!$D$9:$D$7010,Saldo!P772,Movimento!$G$9:$G$7010))</f>
        <v/>
      </c>
      <c r="Y772" s="94" t="str">
        <f>IF(P772="","",SUMIF(MovSaida!$D$9:$D$7010,Saldo!P772,MovSaida!$F$9:$F$7010))</f>
        <v/>
      </c>
      <c r="Z772" s="94" t="str">
        <f>IFERROR(IF(P772="","",SUMIFS(InvAjust!$G$9:$G$6009,InvAjust!$E$9:$E$6009,Saldo!P772,InvAjust!$C$9:$C$6009,"Add")-SUMIFS(InvAjust!$G$9:$G$6009,InvAjust!$E$9:$E$6009,Saldo!P772,InvAjust!$C$9:$C$6009,"Remove")),"")</f>
        <v/>
      </c>
      <c r="AA772" s="98" t="str">
        <f t="shared" si="192"/>
        <v/>
      </c>
    </row>
    <row r="773" spans="1:27" ht="18.95" customHeight="1" x14ac:dyDescent="0.25">
      <c r="A773" s="82"/>
      <c r="C773" s="89" t="str">
        <f t="shared" si="181"/>
        <v/>
      </c>
      <c r="D773" s="89" t="str">
        <f t="shared" si="182"/>
        <v/>
      </c>
      <c r="E773" s="89" t="str">
        <f t="shared" si="183"/>
        <v/>
      </c>
      <c r="F773" s="89" t="str">
        <f t="shared" si="184"/>
        <v/>
      </c>
      <c r="G773" s="90" t="str">
        <f t="shared" si="185"/>
        <v/>
      </c>
      <c r="H773" s="91" t="str">
        <f t="shared" si="186"/>
        <v/>
      </c>
      <c r="I773" s="91" t="str">
        <f t="shared" si="187"/>
        <v/>
      </c>
      <c r="J773" s="91" t="str">
        <f t="shared" si="188"/>
        <v/>
      </c>
      <c r="K773" s="92" t="str">
        <f t="shared" si="177"/>
        <v/>
      </c>
      <c r="L773" s="92" t="str">
        <f t="shared" si="178"/>
        <v/>
      </c>
      <c r="M773" s="92" t="str">
        <f t="shared" si="179"/>
        <v/>
      </c>
      <c r="N773" s="92" t="str">
        <f t="shared" si="180"/>
        <v/>
      </c>
      <c r="O773" s="76" t="str">
        <f>IF(Cadastro!D773="","",Cadastro!D773)</f>
        <v/>
      </c>
      <c r="P773" s="76" t="str">
        <f>IF(Cadastro!C773="","",Cadastro!C773)</f>
        <v/>
      </c>
      <c r="Q773" s="93" t="str">
        <f t="shared" si="189"/>
        <v/>
      </c>
      <c r="R773" s="94" t="str">
        <f>IF(Cadastro!H773="","",Cadastro!H773)</f>
        <v/>
      </c>
      <c r="S773" s="95" t="str">
        <f t="shared" si="190"/>
        <v/>
      </c>
      <c r="T773" s="96" t="str">
        <f t="shared" si="191"/>
        <v/>
      </c>
      <c r="U773" s="96" t="str">
        <f>IFERROR(IF(P773="","",SUMIF(Movimento!$D$9:$D$7010,Saldo!P773,Movimento!$I$9:$I$7010)+W773)/(V773+X773),"")</f>
        <v/>
      </c>
      <c r="V773" s="94" t="str">
        <f>IFERROR(IF(Cadastro!E773="","",Cadastro!E773),"")</f>
        <v/>
      </c>
      <c r="W773" s="97" t="str">
        <f>IFERROR(IF(Cadastro!I773="","",Cadastro!I773),"")</f>
        <v/>
      </c>
      <c r="X773" s="94" t="str">
        <f>IF(P773="","",SUMIF(Movimento!$D$9:$D$7010,Saldo!P773,Movimento!$G$9:$G$7010))</f>
        <v/>
      </c>
      <c r="Y773" s="94" t="str">
        <f>IF(P773="","",SUMIF(MovSaida!$D$9:$D$7010,Saldo!P773,MovSaida!$F$9:$F$7010))</f>
        <v/>
      </c>
      <c r="Z773" s="94" t="str">
        <f>IFERROR(IF(P773="","",SUMIFS(InvAjust!$G$9:$G$6009,InvAjust!$E$9:$E$6009,Saldo!P773,InvAjust!$C$9:$C$6009,"Add")-SUMIFS(InvAjust!$G$9:$G$6009,InvAjust!$E$9:$E$6009,Saldo!P773,InvAjust!$C$9:$C$6009,"Remove")),"")</f>
        <v/>
      </c>
      <c r="AA773" s="98" t="str">
        <f t="shared" si="192"/>
        <v/>
      </c>
    </row>
    <row r="774" spans="1:27" ht="18.95" customHeight="1" x14ac:dyDescent="0.25">
      <c r="A774" s="82"/>
      <c r="C774" s="89" t="str">
        <f t="shared" si="181"/>
        <v/>
      </c>
      <c r="D774" s="89" t="str">
        <f t="shared" si="182"/>
        <v/>
      </c>
      <c r="E774" s="89" t="str">
        <f t="shared" si="183"/>
        <v/>
      </c>
      <c r="F774" s="89" t="str">
        <f t="shared" si="184"/>
        <v/>
      </c>
      <c r="G774" s="90" t="str">
        <f t="shared" si="185"/>
        <v/>
      </c>
      <c r="H774" s="91" t="str">
        <f t="shared" si="186"/>
        <v/>
      </c>
      <c r="I774" s="91" t="str">
        <f t="shared" si="187"/>
        <v/>
      </c>
      <c r="J774" s="91" t="str">
        <f t="shared" si="188"/>
        <v/>
      </c>
      <c r="K774" s="92" t="str">
        <f t="shared" si="177"/>
        <v/>
      </c>
      <c r="L774" s="92" t="str">
        <f t="shared" si="178"/>
        <v/>
      </c>
      <c r="M774" s="92" t="str">
        <f t="shared" si="179"/>
        <v/>
      </c>
      <c r="N774" s="92" t="str">
        <f t="shared" si="180"/>
        <v/>
      </c>
      <c r="O774" s="76" t="str">
        <f>IF(Cadastro!D774="","",Cadastro!D774)</f>
        <v/>
      </c>
      <c r="P774" s="76" t="str">
        <f>IF(Cadastro!C774="","",Cadastro!C774)</f>
        <v/>
      </c>
      <c r="Q774" s="93" t="str">
        <f t="shared" si="189"/>
        <v/>
      </c>
      <c r="R774" s="94" t="str">
        <f>IF(Cadastro!H774="","",Cadastro!H774)</f>
        <v/>
      </c>
      <c r="S774" s="95" t="str">
        <f t="shared" si="190"/>
        <v/>
      </c>
      <c r="T774" s="96" t="str">
        <f t="shared" si="191"/>
        <v/>
      </c>
      <c r="U774" s="96" t="str">
        <f>IFERROR(IF(P774="","",SUMIF(Movimento!$D$9:$D$7010,Saldo!P774,Movimento!$I$9:$I$7010)+W774)/(V774+X774),"")</f>
        <v/>
      </c>
      <c r="V774" s="94" t="str">
        <f>IFERROR(IF(Cadastro!E774="","",Cadastro!E774),"")</f>
        <v/>
      </c>
      <c r="W774" s="97" t="str">
        <f>IFERROR(IF(Cadastro!I774="","",Cadastro!I774),"")</f>
        <v/>
      </c>
      <c r="X774" s="94" t="str">
        <f>IF(P774="","",SUMIF(Movimento!$D$9:$D$7010,Saldo!P774,Movimento!$G$9:$G$7010))</f>
        <v/>
      </c>
      <c r="Y774" s="94" t="str">
        <f>IF(P774="","",SUMIF(MovSaida!$D$9:$D$7010,Saldo!P774,MovSaida!$F$9:$F$7010))</f>
        <v/>
      </c>
      <c r="Z774" s="94" t="str">
        <f>IFERROR(IF(P774="","",SUMIFS(InvAjust!$G$9:$G$6009,InvAjust!$E$9:$E$6009,Saldo!P774,InvAjust!$C$9:$C$6009,"Add")-SUMIFS(InvAjust!$G$9:$G$6009,InvAjust!$E$9:$E$6009,Saldo!P774,InvAjust!$C$9:$C$6009,"Remove")),"")</f>
        <v/>
      </c>
      <c r="AA774" s="98" t="str">
        <f t="shared" si="192"/>
        <v/>
      </c>
    </row>
    <row r="775" spans="1:27" ht="18.95" customHeight="1" x14ac:dyDescent="0.25">
      <c r="A775" s="82"/>
      <c r="C775" s="89" t="str">
        <f t="shared" si="181"/>
        <v/>
      </c>
      <c r="D775" s="89" t="str">
        <f t="shared" si="182"/>
        <v/>
      </c>
      <c r="E775" s="89" t="str">
        <f t="shared" si="183"/>
        <v/>
      </c>
      <c r="F775" s="89" t="str">
        <f t="shared" si="184"/>
        <v/>
      </c>
      <c r="G775" s="90" t="str">
        <f t="shared" si="185"/>
        <v/>
      </c>
      <c r="H775" s="91" t="str">
        <f t="shared" si="186"/>
        <v/>
      </c>
      <c r="I775" s="91" t="str">
        <f t="shared" si="187"/>
        <v/>
      </c>
      <c r="J775" s="91" t="str">
        <f t="shared" si="188"/>
        <v/>
      </c>
      <c r="K775" s="92" t="str">
        <f t="shared" si="177"/>
        <v/>
      </c>
      <c r="L775" s="92" t="str">
        <f t="shared" si="178"/>
        <v/>
      </c>
      <c r="M775" s="92" t="str">
        <f t="shared" si="179"/>
        <v/>
      </c>
      <c r="N775" s="92" t="str">
        <f t="shared" si="180"/>
        <v/>
      </c>
      <c r="O775" s="76" t="str">
        <f>IF(Cadastro!D775="","",Cadastro!D775)</f>
        <v/>
      </c>
      <c r="P775" s="76" t="str">
        <f>IF(Cadastro!C775="","",Cadastro!C775)</f>
        <v/>
      </c>
      <c r="Q775" s="93" t="str">
        <f t="shared" si="189"/>
        <v/>
      </c>
      <c r="R775" s="94" t="str">
        <f>IF(Cadastro!H775="","",Cadastro!H775)</f>
        <v/>
      </c>
      <c r="S775" s="95" t="str">
        <f t="shared" si="190"/>
        <v/>
      </c>
      <c r="T775" s="96" t="str">
        <f t="shared" si="191"/>
        <v/>
      </c>
      <c r="U775" s="96" t="str">
        <f>IFERROR(IF(P775="","",SUMIF(Movimento!$D$9:$D$7010,Saldo!P775,Movimento!$I$9:$I$7010)+W775)/(V775+X775),"")</f>
        <v/>
      </c>
      <c r="V775" s="94" t="str">
        <f>IFERROR(IF(Cadastro!E775="","",Cadastro!E775),"")</f>
        <v/>
      </c>
      <c r="W775" s="97" t="str">
        <f>IFERROR(IF(Cadastro!I775="","",Cadastro!I775),"")</f>
        <v/>
      </c>
      <c r="X775" s="94" t="str">
        <f>IF(P775="","",SUMIF(Movimento!$D$9:$D$7010,Saldo!P775,Movimento!$G$9:$G$7010))</f>
        <v/>
      </c>
      <c r="Y775" s="94" t="str">
        <f>IF(P775="","",SUMIF(MovSaida!$D$9:$D$7010,Saldo!P775,MovSaida!$F$9:$F$7010))</f>
        <v/>
      </c>
      <c r="Z775" s="94" t="str">
        <f>IFERROR(IF(P775="","",SUMIFS(InvAjust!$G$9:$G$6009,InvAjust!$E$9:$E$6009,Saldo!P775,InvAjust!$C$9:$C$6009,"Add")-SUMIFS(InvAjust!$G$9:$G$6009,InvAjust!$E$9:$E$6009,Saldo!P775,InvAjust!$C$9:$C$6009,"Remove")),"")</f>
        <v/>
      </c>
      <c r="AA775" s="98" t="str">
        <f t="shared" si="192"/>
        <v/>
      </c>
    </row>
    <row r="776" spans="1:27" ht="18.95" customHeight="1" x14ac:dyDescent="0.25">
      <c r="A776" s="82"/>
      <c r="C776" s="89" t="str">
        <f t="shared" si="181"/>
        <v/>
      </c>
      <c r="D776" s="89" t="str">
        <f t="shared" si="182"/>
        <v/>
      </c>
      <c r="E776" s="89" t="str">
        <f t="shared" si="183"/>
        <v/>
      </c>
      <c r="F776" s="89" t="str">
        <f t="shared" si="184"/>
        <v/>
      </c>
      <c r="G776" s="90" t="str">
        <f t="shared" si="185"/>
        <v/>
      </c>
      <c r="H776" s="91" t="str">
        <f t="shared" si="186"/>
        <v/>
      </c>
      <c r="I776" s="91" t="str">
        <f t="shared" si="187"/>
        <v/>
      </c>
      <c r="J776" s="91" t="str">
        <f t="shared" si="188"/>
        <v/>
      </c>
      <c r="K776" s="92" t="str">
        <f t="shared" si="177"/>
        <v/>
      </c>
      <c r="L776" s="92" t="str">
        <f t="shared" si="178"/>
        <v/>
      </c>
      <c r="M776" s="92" t="str">
        <f t="shared" si="179"/>
        <v/>
      </c>
      <c r="N776" s="92" t="str">
        <f t="shared" si="180"/>
        <v/>
      </c>
      <c r="O776" s="76" t="str">
        <f>IF(Cadastro!D776="","",Cadastro!D776)</f>
        <v/>
      </c>
      <c r="P776" s="76" t="str">
        <f>IF(Cadastro!C776="","",Cadastro!C776)</f>
        <v/>
      </c>
      <c r="Q776" s="93" t="str">
        <f t="shared" si="189"/>
        <v/>
      </c>
      <c r="R776" s="94" t="str">
        <f>IF(Cadastro!H776="","",Cadastro!H776)</f>
        <v/>
      </c>
      <c r="S776" s="95" t="str">
        <f t="shared" si="190"/>
        <v/>
      </c>
      <c r="T776" s="96" t="str">
        <f t="shared" si="191"/>
        <v/>
      </c>
      <c r="U776" s="96" t="str">
        <f>IFERROR(IF(P776="","",SUMIF(Movimento!$D$9:$D$7010,Saldo!P776,Movimento!$I$9:$I$7010)+W776)/(V776+X776),"")</f>
        <v/>
      </c>
      <c r="V776" s="94" t="str">
        <f>IFERROR(IF(Cadastro!E776="","",Cadastro!E776),"")</f>
        <v/>
      </c>
      <c r="W776" s="97" t="str">
        <f>IFERROR(IF(Cadastro!I776="","",Cadastro!I776),"")</f>
        <v/>
      </c>
      <c r="X776" s="94" t="str">
        <f>IF(P776="","",SUMIF(Movimento!$D$9:$D$7010,Saldo!P776,Movimento!$G$9:$G$7010))</f>
        <v/>
      </c>
      <c r="Y776" s="94" t="str">
        <f>IF(P776="","",SUMIF(MovSaida!$D$9:$D$7010,Saldo!P776,MovSaida!$F$9:$F$7010))</f>
        <v/>
      </c>
      <c r="Z776" s="94" t="str">
        <f>IFERROR(IF(P776="","",SUMIFS(InvAjust!$G$9:$G$6009,InvAjust!$E$9:$E$6009,Saldo!P776,InvAjust!$C$9:$C$6009,"Add")-SUMIFS(InvAjust!$G$9:$G$6009,InvAjust!$E$9:$E$6009,Saldo!P776,InvAjust!$C$9:$C$6009,"Remove")),"")</f>
        <v/>
      </c>
      <c r="AA776" s="98" t="str">
        <f t="shared" si="192"/>
        <v/>
      </c>
    </row>
    <row r="777" spans="1:27" ht="18.95" customHeight="1" x14ac:dyDescent="0.25">
      <c r="A777" s="82"/>
      <c r="C777" s="89" t="str">
        <f t="shared" si="181"/>
        <v/>
      </c>
      <c r="D777" s="89" t="str">
        <f t="shared" si="182"/>
        <v/>
      </c>
      <c r="E777" s="89" t="str">
        <f t="shared" si="183"/>
        <v/>
      </c>
      <c r="F777" s="89" t="str">
        <f t="shared" si="184"/>
        <v/>
      </c>
      <c r="G777" s="90" t="str">
        <f t="shared" si="185"/>
        <v/>
      </c>
      <c r="H777" s="91" t="str">
        <f t="shared" si="186"/>
        <v/>
      </c>
      <c r="I777" s="91" t="str">
        <f t="shared" si="187"/>
        <v/>
      </c>
      <c r="J777" s="91" t="str">
        <f t="shared" si="188"/>
        <v/>
      </c>
      <c r="K777" s="92" t="str">
        <f t="shared" ref="K777:K840" si="193">IFERROR(Q777/SUM($Q$9:$Q$1009),"")</f>
        <v/>
      </c>
      <c r="L777" s="92" t="str">
        <f t="shared" ref="L777:L840" si="194">IFERROR(T777/SUM($T$9:$T$1009),"")</f>
        <v/>
      </c>
      <c r="M777" s="92" t="str">
        <f t="shared" ref="M777:M840" si="195">IFERROR(X777/SUM($X$9:$X$1009),"")</f>
        <v/>
      </c>
      <c r="N777" s="92" t="str">
        <f t="shared" ref="N777:N840" si="196">IFERROR(Y777/SUM($Y$9:$Y$1009),"")</f>
        <v/>
      </c>
      <c r="O777" s="76" t="str">
        <f>IF(Cadastro!D777="","",Cadastro!D777)</f>
        <v/>
      </c>
      <c r="P777" s="76" t="str">
        <f>IF(Cadastro!C777="","",Cadastro!C777)</f>
        <v/>
      </c>
      <c r="Q777" s="93" t="str">
        <f t="shared" si="189"/>
        <v/>
      </c>
      <c r="R777" s="94" t="str">
        <f>IF(Cadastro!H777="","",Cadastro!H777)</f>
        <v/>
      </c>
      <c r="S777" s="95" t="str">
        <f t="shared" si="190"/>
        <v/>
      </c>
      <c r="T777" s="96" t="str">
        <f t="shared" si="191"/>
        <v/>
      </c>
      <c r="U777" s="96" t="str">
        <f>IFERROR(IF(P777="","",SUMIF(Movimento!$D$9:$D$7010,Saldo!P777,Movimento!$I$9:$I$7010)+W777)/(V777+X777),"")</f>
        <v/>
      </c>
      <c r="V777" s="94" t="str">
        <f>IFERROR(IF(Cadastro!E777="","",Cadastro!E777),"")</f>
        <v/>
      </c>
      <c r="W777" s="97" t="str">
        <f>IFERROR(IF(Cadastro!I777="","",Cadastro!I777),"")</f>
        <v/>
      </c>
      <c r="X777" s="94" t="str">
        <f>IF(P777="","",SUMIF(Movimento!$D$9:$D$7010,Saldo!P777,Movimento!$G$9:$G$7010))</f>
        <v/>
      </c>
      <c r="Y777" s="94" t="str">
        <f>IF(P777="","",SUMIF(MovSaida!$D$9:$D$7010,Saldo!P777,MovSaida!$F$9:$F$7010))</f>
        <v/>
      </c>
      <c r="Z777" s="94" t="str">
        <f>IFERROR(IF(P777="","",SUMIFS(InvAjust!$G$9:$G$6009,InvAjust!$E$9:$E$6009,Saldo!P777,InvAjust!$C$9:$C$6009,"Add")-SUMIFS(InvAjust!$G$9:$G$6009,InvAjust!$E$9:$E$6009,Saldo!P777,InvAjust!$C$9:$C$6009,"Remove")),"")</f>
        <v/>
      </c>
      <c r="AA777" s="98" t="str">
        <f t="shared" si="192"/>
        <v/>
      </c>
    </row>
    <row r="778" spans="1:27" ht="18.95" customHeight="1" x14ac:dyDescent="0.25">
      <c r="A778" s="82"/>
      <c r="C778" s="89" t="str">
        <f t="shared" ref="C778:C841" si="197">IFERROR("q"&amp;_xlfn.RANK.EQ(G778,$G$9:$G$1009,0),"")</f>
        <v/>
      </c>
      <c r="D778" s="89" t="str">
        <f t="shared" ref="D778:D841" si="198">IFERROR("v"&amp;_xlfn.RANK.EQ(H778,$H$9:$H$1009,0),"")</f>
        <v/>
      </c>
      <c r="E778" s="89" t="str">
        <f t="shared" ref="E778:E841" si="199">IFERROR("e"&amp;_xlfn.RANK.EQ(I778,$I$9:$I$1009,0),"")</f>
        <v/>
      </c>
      <c r="F778" s="89" t="str">
        <f t="shared" ref="F778:F841" si="200">IFERROR("s"&amp;_xlfn.RANK.EQ(J778,$J$9:$J$1009,0),"")</f>
        <v/>
      </c>
      <c r="G778" s="90" t="str">
        <f t="shared" ref="G778:G841" si="201">IF(O778="","",Q778+ROW(Q778)/10)</f>
        <v/>
      </c>
      <c r="H778" s="91" t="str">
        <f t="shared" ref="H778:H841" si="202">IF(O778="","",T778+ROW(T778)/10)</f>
        <v/>
      </c>
      <c r="I778" s="91" t="str">
        <f t="shared" ref="I778:I841" si="203">IF(O778="","",X778+ROW(X778)/10)</f>
        <v/>
      </c>
      <c r="J778" s="91" t="str">
        <f t="shared" ref="J778:J841" si="204">IF(O778="","",Y778+ROW(Y778)/10)</f>
        <v/>
      </c>
      <c r="K778" s="92" t="str">
        <f t="shared" si="193"/>
        <v/>
      </c>
      <c r="L778" s="92" t="str">
        <f t="shared" si="194"/>
        <v/>
      </c>
      <c r="M778" s="92" t="str">
        <f t="shared" si="195"/>
        <v/>
      </c>
      <c r="N778" s="92" t="str">
        <f t="shared" si="196"/>
        <v/>
      </c>
      <c r="O778" s="76" t="str">
        <f>IF(Cadastro!D778="","",Cadastro!D778)</f>
        <v/>
      </c>
      <c r="P778" s="76" t="str">
        <f>IF(Cadastro!C778="","",Cadastro!C778)</f>
        <v/>
      </c>
      <c r="Q778" s="93" t="str">
        <f t="shared" ref="Q778:Q841" si="205">IFERROR(V778+X778-Y778+Z778,"")</f>
        <v/>
      </c>
      <c r="R778" s="94" t="str">
        <f>IF(Cadastro!H778="","",Cadastro!H778)</f>
        <v/>
      </c>
      <c r="S778" s="95" t="str">
        <f t="shared" ref="S778:S841" si="206">IFERROR(IF(Q778&gt;=R778,(Q778/R778)-1,(R778-Q778)/R778*-1),"")</f>
        <v/>
      </c>
      <c r="T778" s="96" t="str">
        <f t="shared" ref="T778:T841" si="207">IFERROR(IF(P778="","",Q778*U778),"")</f>
        <v/>
      </c>
      <c r="U778" s="96" t="str">
        <f>IFERROR(IF(P778="","",SUMIF(Movimento!$D$9:$D$7010,Saldo!P778,Movimento!$I$9:$I$7010)+W778)/(V778+X778),"")</f>
        <v/>
      </c>
      <c r="V778" s="94" t="str">
        <f>IFERROR(IF(Cadastro!E778="","",Cadastro!E778),"")</f>
        <v/>
      </c>
      <c r="W778" s="97" t="str">
        <f>IFERROR(IF(Cadastro!I778="","",Cadastro!I778),"")</f>
        <v/>
      </c>
      <c r="X778" s="94" t="str">
        <f>IF(P778="","",SUMIF(Movimento!$D$9:$D$7010,Saldo!P778,Movimento!$G$9:$G$7010))</f>
        <v/>
      </c>
      <c r="Y778" s="94" t="str">
        <f>IF(P778="","",SUMIF(MovSaida!$D$9:$D$7010,Saldo!P778,MovSaida!$F$9:$F$7010))</f>
        <v/>
      </c>
      <c r="Z778" s="94" t="str">
        <f>IFERROR(IF(P778="","",SUMIFS(InvAjust!$G$9:$G$6009,InvAjust!$E$9:$E$6009,Saldo!P778,InvAjust!$C$9:$C$6009,"Add")-SUMIFS(InvAjust!$G$9:$G$6009,InvAjust!$E$9:$E$6009,Saldo!P778,InvAjust!$C$9:$C$6009,"Remove")),"")</f>
        <v/>
      </c>
      <c r="AA778" s="98" t="str">
        <f t="shared" ref="AA778:AA841" si="208">IFERROR(ABS(Z778)*U778,"")</f>
        <v/>
      </c>
    </row>
    <row r="779" spans="1:27" ht="18.95" customHeight="1" x14ac:dyDescent="0.25">
      <c r="A779" s="82"/>
      <c r="C779" s="89" t="str">
        <f t="shared" si="197"/>
        <v/>
      </c>
      <c r="D779" s="89" t="str">
        <f t="shared" si="198"/>
        <v/>
      </c>
      <c r="E779" s="89" t="str">
        <f t="shared" si="199"/>
        <v/>
      </c>
      <c r="F779" s="89" t="str">
        <f t="shared" si="200"/>
        <v/>
      </c>
      <c r="G779" s="90" t="str">
        <f t="shared" si="201"/>
        <v/>
      </c>
      <c r="H779" s="91" t="str">
        <f t="shared" si="202"/>
        <v/>
      </c>
      <c r="I779" s="91" t="str">
        <f t="shared" si="203"/>
        <v/>
      </c>
      <c r="J779" s="91" t="str">
        <f t="shared" si="204"/>
        <v/>
      </c>
      <c r="K779" s="92" t="str">
        <f t="shared" si="193"/>
        <v/>
      </c>
      <c r="L779" s="92" t="str">
        <f t="shared" si="194"/>
        <v/>
      </c>
      <c r="M779" s="92" t="str">
        <f t="shared" si="195"/>
        <v/>
      </c>
      <c r="N779" s="92" t="str">
        <f t="shared" si="196"/>
        <v/>
      </c>
      <c r="O779" s="76" t="str">
        <f>IF(Cadastro!D779="","",Cadastro!D779)</f>
        <v/>
      </c>
      <c r="P779" s="76" t="str">
        <f>IF(Cadastro!C779="","",Cadastro!C779)</f>
        <v/>
      </c>
      <c r="Q779" s="93" t="str">
        <f t="shared" si="205"/>
        <v/>
      </c>
      <c r="R779" s="94" t="str">
        <f>IF(Cadastro!H779="","",Cadastro!H779)</f>
        <v/>
      </c>
      <c r="S779" s="95" t="str">
        <f t="shared" si="206"/>
        <v/>
      </c>
      <c r="T779" s="96" t="str">
        <f t="shared" si="207"/>
        <v/>
      </c>
      <c r="U779" s="96" t="str">
        <f>IFERROR(IF(P779="","",SUMIF(Movimento!$D$9:$D$7010,Saldo!P779,Movimento!$I$9:$I$7010)+W779)/(V779+X779),"")</f>
        <v/>
      </c>
      <c r="V779" s="94" t="str">
        <f>IFERROR(IF(Cadastro!E779="","",Cadastro!E779),"")</f>
        <v/>
      </c>
      <c r="W779" s="97" t="str">
        <f>IFERROR(IF(Cadastro!I779="","",Cadastro!I779),"")</f>
        <v/>
      </c>
      <c r="X779" s="94" t="str">
        <f>IF(P779="","",SUMIF(Movimento!$D$9:$D$7010,Saldo!P779,Movimento!$G$9:$G$7010))</f>
        <v/>
      </c>
      <c r="Y779" s="94" t="str">
        <f>IF(P779="","",SUMIF(MovSaida!$D$9:$D$7010,Saldo!P779,MovSaida!$F$9:$F$7010))</f>
        <v/>
      </c>
      <c r="Z779" s="94" t="str">
        <f>IFERROR(IF(P779="","",SUMIFS(InvAjust!$G$9:$G$6009,InvAjust!$E$9:$E$6009,Saldo!P779,InvAjust!$C$9:$C$6009,"Add")-SUMIFS(InvAjust!$G$9:$G$6009,InvAjust!$E$9:$E$6009,Saldo!P779,InvAjust!$C$9:$C$6009,"Remove")),"")</f>
        <v/>
      </c>
      <c r="AA779" s="98" t="str">
        <f t="shared" si="208"/>
        <v/>
      </c>
    </row>
    <row r="780" spans="1:27" ht="18.95" customHeight="1" x14ac:dyDescent="0.25">
      <c r="A780" s="82"/>
      <c r="C780" s="89" t="str">
        <f t="shared" si="197"/>
        <v/>
      </c>
      <c r="D780" s="89" t="str">
        <f t="shared" si="198"/>
        <v/>
      </c>
      <c r="E780" s="89" t="str">
        <f t="shared" si="199"/>
        <v/>
      </c>
      <c r="F780" s="89" t="str">
        <f t="shared" si="200"/>
        <v/>
      </c>
      <c r="G780" s="90" t="str">
        <f t="shared" si="201"/>
        <v/>
      </c>
      <c r="H780" s="91" t="str">
        <f t="shared" si="202"/>
        <v/>
      </c>
      <c r="I780" s="91" t="str">
        <f t="shared" si="203"/>
        <v/>
      </c>
      <c r="J780" s="91" t="str">
        <f t="shared" si="204"/>
        <v/>
      </c>
      <c r="K780" s="92" t="str">
        <f t="shared" si="193"/>
        <v/>
      </c>
      <c r="L780" s="92" t="str">
        <f t="shared" si="194"/>
        <v/>
      </c>
      <c r="M780" s="92" t="str">
        <f t="shared" si="195"/>
        <v/>
      </c>
      <c r="N780" s="92" t="str">
        <f t="shared" si="196"/>
        <v/>
      </c>
      <c r="O780" s="76" t="str">
        <f>IF(Cadastro!D780="","",Cadastro!D780)</f>
        <v/>
      </c>
      <c r="P780" s="76" t="str">
        <f>IF(Cadastro!C780="","",Cadastro!C780)</f>
        <v/>
      </c>
      <c r="Q780" s="93" t="str">
        <f t="shared" si="205"/>
        <v/>
      </c>
      <c r="R780" s="94" t="str">
        <f>IF(Cadastro!H780="","",Cadastro!H780)</f>
        <v/>
      </c>
      <c r="S780" s="95" t="str">
        <f t="shared" si="206"/>
        <v/>
      </c>
      <c r="T780" s="96" t="str">
        <f t="shared" si="207"/>
        <v/>
      </c>
      <c r="U780" s="96" t="str">
        <f>IFERROR(IF(P780="","",SUMIF(Movimento!$D$9:$D$7010,Saldo!P780,Movimento!$I$9:$I$7010)+W780)/(V780+X780),"")</f>
        <v/>
      </c>
      <c r="V780" s="94" t="str">
        <f>IFERROR(IF(Cadastro!E780="","",Cadastro!E780),"")</f>
        <v/>
      </c>
      <c r="W780" s="97" t="str">
        <f>IFERROR(IF(Cadastro!I780="","",Cadastro!I780),"")</f>
        <v/>
      </c>
      <c r="X780" s="94" t="str">
        <f>IF(P780="","",SUMIF(Movimento!$D$9:$D$7010,Saldo!P780,Movimento!$G$9:$G$7010))</f>
        <v/>
      </c>
      <c r="Y780" s="94" t="str">
        <f>IF(P780="","",SUMIF(MovSaida!$D$9:$D$7010,Saldo!P780,MovSaida!$F$9:$F$7010))</f>
        <v/>
      </c>
      <c r="Z780" s="94" t="str">
        <f>IFERROR(IF(P780="","",SUMIFS(InvAjust!$G$9:$G$6009,InvAjust!$E$9:$E$6009,Saldo!P780,InvAjust!$C$9:$C$6009,"Add")-SUMIFS(InvAjust!$G$9:$G$6009,InvAjust!$E$9:$E$6009,Saldo!P780,InvAjust!$C$9:$C$6009,"Remove")),"")</f>
        <v/>
      </c>
      <c r="AA780" s="98" t="str">
        <f t="shared" si="208"/>
        <v/>
      </c>
    </row>
    <row r="781" spans="1:27" ht="18.95" customHeight="1" x14ac:dyDescent="0.25">
      <c r="A781" s="82"/>
      <c r="C781" s="89" t="str">
        <f t="shared" si="197"/>
        <v/>
      </c>
      <c r="D781" s="89" t="str">
        <f t="shared" si="198"/>
        <v/>
      </c>
      <c r="E781" s="89" t="str">
        <f t="shared" si="199"/>
        <v/>
      </c>
      <c r="F781" s="89" t="str">
        <f t="shared" si="200"/>
        <v/>
      </c>
      <c r="G781" s="90" t="str">
        <f t="shared" si="201"/>
        <v/>
      </c>
      <c r="H781" s="91" t="str">
        <f t="shared" si="202"/>
        <v/>
      </c>
      <c r="I781" s="91" t="str">
        <f t="shared" si="203"/>
        <v/>
      </c>
      <c r="J781" s="91" t="str">
        <f t="shared" si="204"/>
        <v/>
      </c>
      <c r="K781" s="92" t="str">
        <f t="shared" si="193"/>
        <v/>
      </c>
      <c r="L781" s="92" t="str">
        <f t="shared" si="194"/>
        <v/>
      </c>
      <c r="M781" s="92" t="str">
        <f t="shared" si="195"/>
        <v/>
      </c>
      <c r="N781" s="92" t="str">
        <f t="shared" si="196"/>
        <v/>
      </c>
      <c r="O781" s="76" t="str">
        <f>IF(Cadastro!D781="","",Cadastro!D781)</f>
        <v/>
      </c>
      <c r="P781" s="76" t="str">
        <f>IF(Cadastro!C781="","",Cadastro!C781)</f>
        <v/>
      </c>
      <c r="Q781" s="93" t="str">
        <f t="shared" si="205"/>
        <v/>
      </c>
      <c r="R781" s="94" t="str">
        <f>IF(Cadastro!H781="","",Cadastro!H781)</f>
        <v/>
      </c>
      <c r="S781" s="95" t="str">
        <f t="shared" si="206"/>
        <v/>
      </c>
      <c r="T781" s="96" t="str">
        <f t="shared" si="207"/>
        <v/>
      </c>
      <c r="U781" s="96" t="str">
        <f>IFERROR(IF(P781="","",SUMIF(Movimento!$D$9:$D$7010,Saldo!P781,Movimento!$I$9:$I$7010)+W781)/(V781+X781),"")</f>
        <v/>
      </c>
      <c r="V781" s="94" t="str">
        <f>IFERROR(IF(Cadastro!E781="","",Cadastro!E781),"")</f>
        <v/>
      </c>
      <c r="W781" s="97" t="str">
        <f>IFERROR(IF(Cadastro!I781="","",Cadastro!I781),"")</f>
        <v/>
      </c>
      <c r="X781" s="94" t="str">
        <f>IF(P781="","",SUMIF(Movimento!$D$9:$D$7010,Saldo!P781,Movimento!$G$9:$G$7010))</f>
        <v/>
      </c>
      <c r="Y781" s="94" t="str">
        <f>IF(P781="","",SUMIF(MovSaida!$D$9:$D$7010,Saldo!P781,MovSaida!$F$9:$F$7010))</f>
        <v/>
      </c>
      <c r="Z781" s="94" t="str">
        <f>IFERROR(IF(P781="","",SUMIFS(InvAjust!$G$9:$G$6009,InvAjust!$E$9:$E$6009,Saldo!P781,InvAjust!$C$9:$C$6009,"Add")-SUMIFS(InvAjust!$G$9:$G$6009,InvAjust!$E$9:$E$6009,Saldo!P781,InvAjust!$C$9:$C$6009,"Remove")),"")</f>
        <v/>
      </c>
      <c r="AA781" s="98" t="str">
        <f t="shared" si="208"/>
        <v/>
      </c>
    </row>
    <row r="782" spans="1:27" ht="18.95" customHeight="1" x14ac:dyDescent="0.25">
      <c r="A782" s="82"/>
      <c r="C782" s="89" t="str">
        <f t="shared" si="197"/>
        <v/>
      </c>
      <c r="D782" s="89" t="str">
        <f t="shared" si="198"/>
        <v/>
      </c>
      <c r="E782" s="89" t="str">
        <f t="shared" si="199"/>
        <v/>
      </c>
      <c r="F782" s="89" t="str">
        <f t="shared" si="200"/>
        <v/>
      </c>
      <c r="G782" s="90" t="str">
        <f t="shared" si="201"/>
        <v/>
      </c>
      <c r="H782" s="91" t="str">
        <f t="shared" si="202"/>
        <v/>
      </c>
      <c r="I782" s="91" t="str">
        <f t="shared" si="203"/>
        <v/>
      </c>
      <c r="J782" s="91" t="str">
        <f t="shared" si="204"/>
        <v/>
      </c>
      <c r="K782" s="92" t="str">
        <f t="shared" si="193"/>
        <v/>
      </c>
      <c r="L782" s="92" t="str">
        <f t="shared" si="194"/>
        <v/>
      </c>
      <c r="M782" s="92" t="str">
        <f t="shared" si="195"/>
        <v/>
      </c>
      <c r="N782" s="92" t="str">
        <f t="shared" si="196"/>
        <v/>
      </c>
      <c r="O782" s="76" t="str">
        <f>IF(Cadastro!D782="","",Cadastro!D782)</f>
        <v/>
      </c>
      <c r="P782" s="76" t="str">
        <f>IF(Cadastro!C782="","",Cadastro!C782)</f>
        <v/>
      </c>
      <c r="Q782" s="93" t="str">
        <f t="shared" si="205"/>
        <v/>
      </c>
      <c r="R782" s="94" t="str">
        <f>IF(Cadastro!H782="","",Cadastro!H782)</f>
        <v/>
      </c>
      <c r="S782" s="95" t="str">
        <f t="shared" si="206"/>
        <v/>
      </c>
      <c r="T782" s="96" t="str">
        <f t="shared" si="207"/>
        <v/>
      </c>
      <c r="U782" s="96" t="str">
        <f>IFERROR(IF(P782="","",SUMIF(Movimento!$D$9:$D$7010,Saldo!P782,Movimento!$I$9:$I$7010)+W782)/(V782+X782),"")</f>
        <v/>
      </c>
      <c r="V782" s="94" t="str">
        <f>IFERROR(IF(Cadastro!E782="","",Cadastro!E782),"")</f>
        <v/>
      </c>
      <c r="W782" s="97" t="str">
        <f>IFERROR(IF(Cadastro!I782="","",Cadastro!I782),"")</f>
        <v/>
      </c>
      <c r="X782" s="94" t="str">
        <f>IF(P782="","",SUMIF(Movimento!$D$9:$D$7010,Saldo!P782,Movimento!$G$9:$G$7010))</f>
        <v/>
      </c>
      <c r="Y782" s="94" t="str">
        <f>IF(P782="","",SUMIF(MovSaida!$D$9:$D$7010,Saldo!P782,MovSaida!$F$9:$F$7010))</f>
        <v/>
      </c>
      <c r="Z782" s="94" t="str">
        <f>IFERROR(IF(P782="","",SUMIFS(InvAjust!$G$9:$G$6009,InvAjust!$E$9:$E$6009,Saldo!P782,InvAjust!$C$9:$C$6009,"Add")-SUMIFS(InvAjust!$G$9:$G$6009,InvAjust!$E$9:$E$6009,Saldo!P782,InvAjust!$C$9:$C$6009,"Remove")),"")</f>
        <v/>
      </c>
      <c r="AA782" s="98" t="str">
        <f t="shared" si="208"/>
        <v/>
      </c>
    </row>
    <row r="783" spans="1:27" ht="18.95" customHeight="1" x14ac:dyDescent="0.25">
      <c r="A783" s="82"/>
      <c r="C783" s="89" t="str">
        <f t="shared" si="197"/>
        <v/>
      </c>
      <c r="D783" s="89" t="str">
        <f t="shared" si="198"/>
        <v/>
      </c>
      <c r="E783" s="89" t="str">
        <f t="shared" si="199"/>
        <v/>
      </c>
      <c r="F783" s="89" t="str">
        <f t="shared" si="200"/>
        <v/>
      </c>
      <c r="G783" s="90" t="str">
        <f t="shared" si="201"/>
        <v/>
      </c>
      <c r="H783" s="91" t="str">
        <f t="shared" si="202"/>
        <v/>
      </c>
      <c r="I783" s="91" t="str">
        <f t="shared" si="203"/>
        <v/>
      </c>
      <c r="J783" s="91" t="str">
        <f t="shared" si="204"/>
        <v/>
      </c>
      <c r="K783" s="92" t="str">
        <f t="shared" si="193"/>
        <v/>
      </c>
      <c r="L783" s="92" t="str">
        <f t="shared" si="194"/>
        <v/>
      </c>
      <c r="M783" s="92" t="str">
        <f t="shared" si="195"/>
        <v/>
      </c>
      <c r="N783" s="92" t="str">
        <f t="shared" si="196"/>
        <v/>
      </c>
      <c r="O783" s="76" t="str">
        <f>IF(Cadastro!D783="","",Cadastro!D783)</f>
        <v/>
      </c>
      <c r="P783" s="76" t="str">
        <f>IF(Cadastro!C783="","",Cadastro!C783)</f>
        <v/>
      </c>
      <c r="Q783" s="93" t="str">
        <f t="shared" si="205"/>
        <v/>
      </c>
      <c r="R783" s="94" t="str">
        <f>IF(Cadastro!H783="","",Cadastro!H783)</f>
        <v/>
      </c>
      <c r="S783" s="95" t="str">
        <f t="shared" si="206"/>
        <v/>
      </c>
      <c r="T783" s="96" t="str">
        <f t="shared" si="207"/>
        <v/>
      </c>
      <c r="U783" s="96" t="str">
        <f>IFERROR(IF(P783="","",SUMIF(Movimento!$D$9:$D$7010,Saldo!P783,Movimento!$I$9:$I$7010)+W783)/(V783+X783),"")</f>
        <v/>
      </c>
      <c r="V783" s="94" t="str">
        <f>IFERROR(IF(Cadastro!E783="","",Cadastro!E783),"")</f>
        <v/>
      </c>
      <c r="W783" s="97" t="str">
        <f>IFERROR(IF(Cadastro!I783="","",Cadastro!I783),"")</f>
        <v/>
      </c>
      <c r="X783" s="94" t="str">
        <f>IF(P783="","",SUMIF(Movimento!$D$9:$D$7010,Saldo!P783,Movimento!$G$9:$G$7010))</f>
        <v/>
      </c>
      <c r="Y783" s="94" t="str">
        <f>IF(P783="","",SUMIF(MovSaida!$D$9:$D$7010,Saldo!P783,MovSaida!$F$9:$F$7010))</f>
        <v/>
      </c>
      <c r="Z783" s="94" t="str">
        <f>IFERROR(IF(P783="","",SUMIFS(InvAjust!$G$9:$G$6009,InvAjust!$E$9:$E$6009,Saldo!P783,InvAjust!$C$9:$C$6009,"Add")-SUMIFS(InvAjust!$G$9:$G$6009,InvAjust!$E$9:$E$6009,Saldo!P783,InvAjust!$C$9:$C$6009,"Remove")),"")</f>
        <v/>
      </c>
      <c r="AA783" s="98" t="str">
        <f t="shared" si="208"/>
        <v/>
      </c>
    </row>
    <row r="784" spans="1:27" ht="18.95" customHeight="1" x14ac:dyDescent="0.25">
      <c r="A784" s="82"/>
      <c r="C784" s="89" t="str">
        <f t="shared" si="197"/>
        <v/>
      </c>
      <c r="D784" s="89" t="str">
        <f t="shared" si="198"/>
        <v/>
      </c>
      <c r="E784" s="89" t="str">
        <f t="shared" si="199"/>
        <v/>
      </c>
      <c r="F784" s="89" t="str">
        <f t="shared" si="200"/>
        <v/>
      </c>
      <c r="G784" s="90" t="str">
        <f t="shared" si="201"/>
        <v/>
      </c>
      <c r="H784" s="91" t="str">
        <f t="shared" si="202"/>
        <v/>
      </c>
      <c r="I784" s="91" t="str">
        <f t="shared" si="203"/>
        <v/>
      </c>
      <c r="J784" s="91" t="str">
        <f t="shared" si="204"/>
        <v/>
      </c>
      <c r="K784" s="92" t="str">
        <f t="shared" si="193"/>
        <v/>
      </c>
      <c r="L784" s="92" t="str">
        <f t="shared" si="194"/>
        <v/>
      </c>
      <c r="M784" s="92" t="str">
        <f t="shared" si="195"/>
        <v/>
      </c>
      <c r="N784" s="92" t="str">
        <f t="shared" si="196"/>
        <v/>
      </c>
      <c r="O784" s="76" t="str">
        <f>IF(Cadastro!D784="","",Cadastro!D784)</f>
        <v/>
      </c>
      <c r="P784" s="76" t="str">
        <f>IF(Cadastro!C784="","",Cadastro!C784)</f>
        <v/>
      </c>
      <c r="Q784" s="93" t="str">
        <f t="shared" si="205"/>
        <v/>
      </c>
      <c r="R784" s="94" t="str">
        <f>IF(Cadastro!H784="","",Cadastro!H784)</f>
        <v/>
      </c>
      <c r="S784" s="95" t="str">
        <f t="shared" si="206"/>
        <v/>
      </c>
      <c r="T784" s="96" t="str">
        <f t="shared" si="207"/>
        <v/>
      </c>
      <c r="U784" s="96" t="str">
        <f>IFERROR(IF(P784="","",SUMIF(Movimento!$D$9:$D$7010,Saldo!P784,Movimento!$I$9:$I$7010)+W784)/(V784+X784),"")</f>
        <v/>
      </c>
      <c r="V784" s="94" t="str">
        <f>IFERROR(IF(Cadastro!E784="","",Cadastro!E784),"")</f>
        <v/>
      </c>
      <c r="W784" s="97" t="str">
        <f>IFERROR(IF(Cadastro!I784="","",Cadastro!I784),"")</f>
        <v/>
      </c>
      <c r="X784" s="94" t="str">
        <f>IF(P784="","",SUMIF(Movimento!$D$9:$D$7010,Saldo!P784,Movimento!$G$9:$G$7010))</f>
        <v/>
      </c>
      <c r="Y784" s="94" t="str">
        <f>IF(P784="","",SUMIF(MovSaida!$D$9:$D$7010,Saldo!P784,MovSaida!$F$9:$F$7010))</f>
        <v/>
      </c>
      <c r="Z784" s="94" t="str">
        <f>IFERROR(IF(P784="","",SUMIFS(InvAjust!$G$9:$G$6009,InvAjust!$E$9:$E$6009,Saldo!P784,InvAjust!$C$9:$C$6009,"Add")-SUMIFS(InvAjust!$G$9:$G$6009,InvAjust!$E$9:$E$6009,Saldo!P784,InvAjust!$C$9:$C$6009,"Remove")),"")</f>
        <v/>
      </c>
      <c r="AA784" s="98" t="str">
        <f t="shared" si="208"/>
        <v/>
      </c>
    </row>
    <row r="785" spans="1:27" ht="18.95" customHeight="1" x14ac:dyDescent="0.25">
      <c r="A785" s="82"/>
      <c r="C785" s="89" t="str">
        <f t="shared" si="197"/>
        <v/>
      </c>
      <c r="D785" s="89" t="str">
        <f t="shared" si="198"/>
        <v/>
      </c>
      <c r="E785" s="89" t="str">
        <f t="shared" si="199"/>
        <v/>
      </c>
      <c r="F785" s="89" t="str">
        <f t="shared" si="200"/>
        <v/>
      </c>
      <c r="G785" s="90" t="str">
        <f t="shared" si="201"/>
        <v/>
      </c>
      <c r="H785" s="91" t="str">
        <f t="shared" si="202"/>
        <v/>
      </c>
      <c r="I785" s="91" t="str">
        <f t="shared" si="203"/>
        <v/>
      </c>
      <c r="J785" s="91" t="str">
        <f t="shared" si="204"/>
        <v/>
      </c>
      <c r="K785" s="92" t="str">
        <f t="shared" si="193"/>
        <v/>
      </c>
      <c r="L785" s="92" t="str">
        <f t="shared" si="194"/>
        <v/>
      </c>
      <c r="M785" s="92" t="str">
        <f t="shared" si="195"/>
        <v/>
      </c>
      <c r="N785" s="92" t="str">
        <f t="shared" si="196"/>
        <v/>
      </c>
      <c r="O785" s="76" t="str">
        <f>IF(Cadastro!D785="","",Cadastro!D785)</f>
        <v/>
      </c>
      <c r="P785" s="76" t="str">
        <f>IF(Cadastro!C785="","",Cadastro!C785)</f>
        <v/>
      </c>
      <c r="Q785" s="93" t="str">
        <f t="shared" si="205"/>
        <v/>
      </c>
      <c r="R785" s="94" t="str">
        <f>IF(Cadastro!H785="","",Cadastro!H785)</f>
        <v/>
      </c>
      <c r="S785" s="95" t="str">
        <f t="shared" si="206"/>
        <v/>
      </c>
      <c r="T785" s="96" t="str">
        <f t="shared" si="207"/>
        <v/>
      </c>
      <c r="U785" s="96" t="str">
        <f>IFERROR(IF(P785="","",SUMIF(Movimento!$D$9:$D$7010,Saldo!P785,Movimento!$I$9:$I$7010)+W785)/(V785+X785),"")</f>
        <v/>
      </c>
      <c r="V785" s="94" t="str">
        <f>IFERROR(IF(Cadastro!E785="","",Cadastro!E785),"")</f>
        <v/>
      </c>
      <c r="W785" s="97" t="str">
        <f>IFERROR(IF(Cadastro!I785="","",Cadastro!I785),"")</f>
        <v/>
      </c>
      <c r="X785" s="94" t="str">
        <f>IF(P785="","",SUMIF(Movimento!$D$9:$D$7010,Saldo!P785,Movimento!$G$9:$G$7010))</f>
        <v/>
      </c>
      <c r="Y785" s="94" t="str">
        <f>IF(P785="","",SUMIF(MovSaida!$D$9:$D$7010,Saldo!P785,MovSaida!$F$9:$F$7010))</f>
        <v/>
      </c>
      <c r="Z785" s="94" t="str">
        <f>IFERROR(IF(P785="","",SUMIFS(InvAjust!$G$9:$G$6009,InvAjust!$E$9:$E$6009,Saldo!P785,InvAjust!$C$9:$C$6009,"Add")-SUMIFS(InvAjust!$G$9:$G$6009,InvAjust!$E$9:$E$6009,Saldo!P785,InvAjust!$C$9:$C$6009,"Remove")),"")</f>
        <v/>
      </c>
      <c r="AA785" s="98" t="str">
        <f t="shared" si="208"/>
        <v/>
      </c>
    </row>
    <row r="786" spans="1:27" ht="18.95" customHeight="1" x14ac:dyDescent="0.25">
      <c r="A786" s="82"/>
      <c r="C786" s="89" t="str">
        <f t="shared" si="197"/>
        <v/>
      </c>
      <c r="D786" s="89" t="str">
        <f t="shared" si="198"/>
        <v/>
      </c>
      <c r="E786" s="89" t="str">
        <f t="shared" si="199"/>
        <v/>
      </c>
      <c r="F786" s="89" t="str">
        <f t="shared" si="200"/>
        <v/>
      </c>
      <c r="G786" s="90" t="str">
        <f t="shared" si="201"/>
        <v/>
      </c>
      <c r="H786" s="91" t="str">
        <f t="shared" si="202"/>
        <v/>
      </c>
      <c r="I786" s="91" t="str">
        <f t="shared" si="203"/>
        <v/>
      </c>
      <c r="J786" s="91" t="str">
        <f t="shared" si="204"/>
        <v/>
      </c>
      <c r="K786" s="92" t="str">
        <f t="shared" si="193"/>
        <v/>
      </c>
      <c r="L786" s="92" t="str">
        <f t="shared" si="194"/>
        <v/>
      </c>
      <c r="M786" s="92" t="str">
        <f t="shared" si="195"/>
        <v/>
      </c>
      <c r="N786" s="92" t="str">
        <f t="shared" si="196"/>
        <v/>
      </c>
      <c r="O786" s="76" t="str">
        <f>IF(Cadastro!D786="","",Cadastro!D786)</f>
        <v/>
      </c>
      <c r="P786" s="76" t="str">
        <f>IF(Cadastro!C786="","",Cadastro!C786)</f>
        <v/>
      </c>
      <c r="Q786" s="93" t="str">
        <f t="shared" si="205"/>
        <v/>
      </c>
      <c r="R786" s="94" t="str">
        <f>IF(Cadastro!H786="","",Cadastro!H786)</f>
        <v/>
      </c>
      <c r="S786" s="95" t="str">
        <f t="shared" si="206"/>
        <v/>
      </c>
      <c r="T786" s="96" t="str">
        <f t="shared" si="207"/>
        <v/>
      </c>
      <c r="U786" s="96" t="str">
        <f>IFERROR(IF(P786="","",SUMIF(Movimento!$D$9:$D$7010,Saldo!P786,Movimento!$I$9:$I$7010)+W786)/(V786+X786),"")</f>
        <v/>
      </c>
      <c r="V786" s="94" t="str">
        <f>IFERROR(IF(Cadastro!E786="","",Cadastro!E786),"")</f>
        <v/>
      </c>
      <c r="W786" s="97" t="str">
        <f>IFERROR(IF(Cadastro!I786="","",Cadastro!I786),"")</f>
        <v/>
      </c>
      <c r="X786" s="94" t="str">
        <f>IF(P786="","",SUMIF(Movimento!$D$9:$D$7010,Saldo!P786,Movimento!$G$9:$G$7010))</f>
        <v/>
      </c>
      <c r="Y786" s="94" t="str">
        <f>IF(P786="","",SUMIF(MovSaida!$D$9:$D$7010,Saldo!P786,MovSaida!$F$9:$F$7010))</f>
        <v/>
      </c>
      <c r="Z786" s="94" t="str">
        <f>IFERROR(IF(P786="","",SUMIFS(InvAjust!$G$9:$G$6009,InvAjust!$E$9:$E$6009,Saldo!P786,InvAjust!$C$9:$C$6009,"Add")-SUMIFS(InvAjust!$G$9:$G$6009,InvAjust!$E$9:$E$6009,Saldo!P786,InvAjust!$C$9:$C$6009,"Remove")),"")</f>
        <v/>
      </c>
      <c r="AA786" s="98" t="str">
        <f t="shared" si="208"/>
        <v/>
      </c>
    </row>
    <row r="787" spans="1:27" ht="18.95" customHeight="1" x14ac:dyDescent="0.25">
      <c r="A787" s="82"/>
      <c r="C787" s="89" t="str">
        <f t="shared" si="197"/>
        <v/>
      </c>
      <c r="D787" s="89" t="str">
        <f t="shared" si="198"/>
        <v/>
      </c>
      <c r="E787" s="89" t="str">
        <f t="shared" si="199"/>
        <v/>
      </c>
      <c r="F787" s="89" t="str">
        <f t="shared" si="200"/>
        <v/>
      </c>
      <c r="G787" s="90" t="str">
        <f t="shared" si="201"/>
        <v/>
      </c>
      <c r="H787" s="91" t="str">
        <f t="shared" si="202"/>
        <v/>
      </c>
      <c r="I787" s="91" t="str">
        <f t="shared" si="203"/>
        <v/>
      </c>
      <c r="J787" s="91" t="str">
        <f t="shared" si="204"/>
        <v/>
      </c>
      <c r="K787" s="92" t="str">
        <f t="shared" si="193"/>
        <v/>
      </c>
      <c r="L787" s="92" t="str">
        <f t="shared" si="194"/>
        <v/>
      </c>
      <c r="M787" s="92" t="str">
        <f t="shared" si="195"/>
        <v/>
      </c>
      <c r="N787" s="92" t="str">
        <f t="shared" si="196"/>
        <v/>
      </c>
      <c r="O787" s="76" t="str">
        <f>IF(Cadastro!D787="","",Cadastro!D787)</f>
        <v/>
      </c>
      <c r="P787" s="76" t="str">
        <f>IF(Cadastro!C787="","",Cadastro!C787)</f>
        <v/>
      </c>
      <c r="Q787" s="93" t="str">
        <f t="shared" si="205"/>
        <v/>
      </c>
      <c r="R787" s="94" t="str">
        <f>IF(Cadastro!H787="","",Cadastro!H787)</f>
        <v/>
      </c>
      <c r="S787" s="95" t="str">
        <f t="shared" si="206"/>
        <v/>
      </c>
      <c r="T787" s="96" t="str">
        <f t="shared" si="207"/>
        <v/>
      </c>
      <c r="U787" s="96" t="str">
        <f>IFERROR(IF(P787="","",SUMIF(Movimento!$D$9:$D$7010,Saldo!P787,Movimento!$I$9:$I$7010)+W787)/(V787+X787),"")</f>
        <v/>
      </c>
      <c r="V787" s="94" t="str">
        <f>IFERROR(IF(Cadastro!E787="","",Cadastro!E787),"")</f>
        <v/>
      </c>
      <c r="W787" s="97" t="str">
        <f>IFERROR(IF(Cadastro!I787="","",Cadastro!I787),"")</f>
        <v/>
      </c>
      <c r="X787" s="94" t="str">
        <f>IF(P787="","",SUMIF(Movimento!$D$9:$D$7010,Saldo!P787,Movimento!$G$9:$G$7010))</f>
        <v/>
      </c>
      <c r="Y787" s="94" t="str">
        <f>IF(P787="","",SUMIF(MovSaida!$D$9:$D$7010,Saldo!P787,MovSaida!$F$9:$F$7010))</f>
        <v/>
      </c>
      <c r="Z787" s="94" t="str">
        <f>IFERROR(IF(P787="","",SUMIFS(InvAjust!$G$9:$G$6009,InvAjust!$E$9:$E$6009,Saldo!P787,InvAjust!$C$9:$C$6009,"Add")-SUMIFS(InvAjust!$G$9:$G$6009,InvAjust!$E$9:$E$6009,Saldo!P787,InvAjust!$C$9:$C$6009,"Remove")),"")</f>
        <v/>
      </c>
      <c r="AA787" s="98" t="str">
        <f t="shared" si="208"/>
        <v/>
      </c>
    </row>
    <row r="788" spans="1:27" ht="18.95" customHeight="1" x14ac:dyDescent="0.25">
      <c r="A788" s="82"/>
      <c r="C788" s="89" t="str">
        <f t="shared" si="197"/>
        <v/>
      </c>
      <c r="D788" s="89" t="str">
        <f t="shared" si="198"/>
        <v/>
      </c>
      <c r="E788" s="89" t="str">
        <f t="shared" si="199"/>
        <v/>
      </c>
      <c r="F788" s="89" t="str">
        <f t="shared" si="200"/>
        <v/>
      </c>
      <c r="G788" s="90" t="str">
        <f t="shared" si="201"/>
        <v/>
      </c>
      <c r="H788" s="91" t="str">
        <f t="shared" si="202"/>
        <v/>
      </c>
      <c r="I788" s="91" t="str">
        <f t="shared" si="203"/>
        <v/>
      </c>
      <c r="J788" s="91" t="str">
        <f t="shared" si="204"/>
        <v/>
      </c>
      <c r="K788" s="92" t="str">
        <f t="shared" si="193"/>
        <v/>
      </c>
      <c r="L788" s="92" t="str">
        <f t="shared" si="194"/>
        <v/>
      </c>
      <c r="M788" s="92" t="str">
        <f t="shared" si="195"/>
        <v/>
      </c>
      <c r="N788" s="92" t="str">
        <f t="shared" si="196"/>
        <v/>
      </c>
      <c r="O788" s="76" t="str">
        <f>IF(Cadastro!D788="","",Cadastro!D788)</f>
        <v/>
      </c>
      <c r="P788" s="76" t="str">
        <f>IF(Cadastro!C788="","",Cadastro!C788)</f>
        <v/>
      </c>
      <c r="Q788" s="93" t="str">
        <f t="shared" si="205"/>
        <v/>
      </c>
      <c r="R788" s="94" t="str">
        <f>IF(Cadastro!H788="","",Cadastro!H788)</f>
        <v/>
      </c>
      <c r="S788" s="95" t="str">
        <f t="shared" si="206"/>
        <v/>
      </c>
      <c r="T788" s="96" t="str">
        <f t="shared" si="207"/>
        <v/>
      </c>
      <c r="U788" s="96" t="str">
        <f>IFERROR(IF(P788="","",SUMIF(Movimento!$D$9:$D$7010,Saldo!P788,Movimento!$I$9:$I$7010)+W788)/(V788+X788),"")</f>
        <v/>
      </c>
      <c r="V788" s="94" t="str">
        <f>IFERROR(IF(Cadastro!E788="","",Cadastro!E788),"")</f>
        <v/>
      </c>
      <c r="W788" s="97" t="str">
        <f>IFERROR(IF(Cadastro!I788="","",Cadastro!I788),"")</f>
        <v/>
      </c>
      <c r="X788" s="94" t="str">
        <f>IF(P788="","",SUMIF(Movimento!$D$9:$D$7010,Saldo!P788,Movimento!$G$9:$G$7010))</f>
        <v/>
      </c>
      <c r="Y788" s="94" t="str">
        <f>IF(P788="","",SUMIF(MovSaida!$D$9:$D$7010,Saldo!P788,MovSaida!$F$9:$F$7010))</f>
        <v/>
      </c>
      <c r="Z788" s="94" t="str">
        <f>IFERROR(IF(P788="","",SUMIFS(InvAjust!$G$9:$G$6009,InvAjust!$E$9:$E$6009,Saldo!P788,InvAjust!$C$9:$C$6009,"Add")-SUMIFS(InvAjust!$G$9:$G$6009,InvAjust!$E$9:$E$6009,Saldo!P788,InvAjust!$C$9:$C$6009,"Remove")),"")</f>
        <v/>
      </c>
      <c r="AA788" s="98" t="str">
        <f t="shared" si="208"/>
        <v/>
      </c>
    </row>
    <row r="789" spans="1:27" ht="18.95" customHeight="1" x14ac:dyDescent="0.25">
      <c r="A789" s="82"/>
      <c r="C789" s="89" t="str">
        <f t="shared" si="197"/>
        <v/>
      </c>
      <c r="D789" s="89" t="str">
        <f t="shared" si="198"/>
        <v/>
      </c>
      <c r="E789" s="89" t="str">
        <f t="shared" si="199"/>
        <v/>
      </c>
      <c r="F789" s="89" t="str">
        <f t="shared" si="200"/>
        <v/>
      </c>
      <c r="G789" s="90" t="str">
        <f t="shared" si="201"/>
        <v/>
      </c>
      <c r="H789" s="91" t="str">
        <f t="shared" si="202"/>
        <v/>
      </c>
      <c r="I789" s="91" t="str">
        <f t="shared" si="203"/>
        <v/>
      </c>
      <c r="J789" s="91" t="str">
        <f t="shared" si="204"/>
        <v/>
      </c>
      <c r="K789" s="92" t="str">
        <f t="shared" si="193"/>
        <v/>
      </c>
      <c r="L789" s="92" t="str">
        <f t="shared" si="194"/>
        <v/>
      </c>
      <c r="M789" s="92" t="str">
        <f t="shared" si="195"/>
        <v/>
      </c>
      <c r="N789" s="92" t="str">
        <f t="shared" si="196"/>
        <v/>
      </c>
      <c r="O789" s="76" t="str">
        <f>IF(Cadastro!D789="","",Cadastro!D789)</f>
        <v/>
      </c>
      <c r="P789" s="76" t="str">
        <f>IF(Cadastro!C789="","",Cadastro!C789)</f>
        <v/>
      </c>
      <c r="Q789" s="93" t="str">
        <f t="shared" si="205"/>
        <v/>
      </c>
      <c r="R789" s="94" t="str">
        <f>IF(Cadastro!H789="","",Cadastro!H789)</f>
        <v/>
      </c>
      <c r="S789" s="95" t="str">
        <f t="shared" si="206"/>
        <v/>
      </c>
      <c r="T789" s="96" t="str">
        <f t="shared" si="207"/>
        <v/>
      </c>
      <c r="U789" s="96" t="str">
        <f>IFERROR(IF(P789="","",SUMIF(Movimento!$D$9:$D$7010,Saldo!P789,Movimento!$I$9:$I$7010)+W789)/(V789+X789),"")</f>
        <v/>
      </c>
      <c r="V789" s="94" t="str">
        <f>IFERROR(IF(Cadastro!E789="","",Cadastro!E789),"")</f>
        <v/>
      </c>
      <c r="W789" s="97" t="str">
        <f>IFERROR(IF(Cadastro!I789="","",Cadastro!I789),"")</f>
        <v/>
      </c>
      <c r="X789" s="94" t="str">
        <f>IF(P789="","",SUMIF(Movimento!$D$9:$D$7010,Saldo!P789,Movimento!$G$9:$G$7010))</f>
        <v/>
      </c>
      <c r="Y789" s="94" t="str">
        <f>IF(P789="","",SUMIF(MovSaida!$D$9:$D$7010,Saldo!P789,MovSaida!$F$9:$F$7010))</f>
        <v/>
      </c>
      <c r="Z789" s="94" t="str">
        <f>IFERROR(IF(P789="","",SUMIFS(InvAjust!$G$9:$G$6009,InvAjust!$E$9:$E$6009,Saldo!P789,InvAjust!$C$9:$C$6009,"Add")-SUMIFS(InvAjust!$G$9:$G$6009,InvAjust!$E$9:$E$6009,Saldo!P789,InvAjust!$C$9:$C$6009,"Remove")),"")</f>
        <v/>
      </c>
      <c r="AA789" s="98" t="str">
        <f t="shared" si="208"/>
        <v/>
      </c>
    </row>
    <row r="790" spans="1:27" ht="18.95" customHeight="1" x14ac:dyDescent="0.25">
      <c r="A790" s="82"/>
      <c r="C790" s="89" t="str">
        <f t="shared" si="197"/>
        <v/>
      </c>
      <c r="D790" s="89" t="str">
        <f t="shared" si="198"/>
        <v/>
      </c>
      <c r="E790" s="89" t="str">
        <f t="shared" si="199"/>
        <v/>
      </c>
      <c r="F790" s="89" t="str">
        <f t="shared" si="200"/>
        <v/>
      </c>
      <c r="G790" s="90" t="str">
        <f t="shared" si="201"/>
        <v/>
      </c>
      <c r="H790" s="91" t="str">
        <f t="shared" si="202"/>
        <v/>
      </c>
      <c r="I790" s="91" t="str">
        <f t="shared" si="203"/>
        <v/>
      </c>
      <c r="J790" s="91" t="str">
        <f t="shared" si="204"/>
        <v/>
      </c>
      <c r="K790" s="92" t="str">
        <f t="shared" si="193"/>
        <v/>
      </c>
      <c r="L790" s="92" t="str">
        <f t="shared" si="194"/>
        <v/>
      </c>
      <c r="M790" s="92" t="str">
        <f t="shared" si="195"/>
        <v/>
      </c>
      <c r="N790" s="92" t="str">
        <f t="shared" si="196"/>
        <v/>
      </c>
      <c r="O790" s="76" t="str">
        <f>IF(Cadastro!D790="","",Cadastro!D790)</f>
        <v/>
      </c>
      <c r="P790" s="76" t="str">
        <f>IF(Cadastro!C790="","",Cadastro!C790)</f>
        <v/>
      </c>
      <c r="Q790" s="93" t="str">
        <f t="shared" si="205"/>
        <v/>
      </c>
      <c r="R790" s="94" t="str">
        <f>IF(Cadastro!H790="","",Cadastro!H790)</f>
        <v/>
      </c>
      <c r="S790" s="95" t="str">
        <f t="shared" si="206"/>
        <v/>
      </c>
      <c r="T790" s="96" t="str">
        <f t="shared" si="207"/>
        <v/>
      </c>
      <c r="U790" s="96" t="str">
        <f>IFERROR(IF(P790="","",SUMIF(Movimento!$D$9:$D$7010,Saldo!P790,Movimento!$I$9:$I$7010)+W790)/(V790+X790),"")</f>
        <v/>
      </c>
      <c r="V790" s="94" t="str">
        <f>IFERROR(IF(Cadastro!E790="","",Cadastro!E790),"")</f>
        <v/>
      </c>
      <c r="W790" s="97" t="str">
        <f>IFERROR(IF(Cadastro!I790="","",Cadastro!I790),"")</f>
        <v/>
      </c>
      <c r="X790" s="94" t="str">
        <f>IF(P790="","",SUMIF(Movimento!$D$9:$D$7010,Saldo!P790,Movimento!$G$9:$G$7010))</f>
        <v/>
      </c>
      <c r="Y790" s="94" t="str">
        <f>IF(P790="","",SUMIF(MovSaida!$D$9:$D$7010,Saldo!P790,MovSaida!$F$9:$F$7010))</f>
        <v/>
      </c>
      <c r="Z790" s="94" t="str">
        <f>IFERROR(IF(P790="","",SUMIFS(InvAjust!$G$9:$G$6009,InvAjust!$E$9:$E$6009,Saldo!P790,InvAjust!$C$9:$C$6009,"Add")-SUMIFS(InvAjust!$G$9:$G$6009,InvAjust!$E$9:$E$6009,Saldo!P790,InvAjust!$C$9:$C$6009,"Remove")),"")</f>
        <v/>
      </c>
      <c r="AA790" s="98" t="str">
        <f t="shared" si="208"/>
        <v/>
      </c>
    </row>
    <row r="791" spans="1:27" ht="18.95" customHeight="1" x14ac:dyDescent="0.25">
      <c r="A791" s="82"/>
      <c r="C791" s="89" t="str">
        <f t="shared" si="197"/>
        <v/>
      </c>
      <c r="D791" s="89" t="str">
        <f t="shared" si="198"/>
        <v/>
      </c>
      <c r="E791" s="89" t="str">
        <f t="shared" si="199"/>
        <v/>
      </c>
      <c r="F791" s="89" t="str">
        <f t="shared" si="200"/>
        <v/>
      </c>
      <c r="G791" s="90" t="str">
        <f t="shared" si="201"/>
        <v/>
      </c>
      <c r="H791" s="91" t="str">
        <f t="shared" si="202"/>
        <v/>
      </c>
      <c r="I791" s="91" t="str">
        <f t="shared" si="203"/>
        <v/>
      </c>
      <c r="J791" s="91" t="str">
        <f t="shared" si="204"/>
        <v/>
      </c>
      <c r="K791" s="92" t="str">
        <f t="shared" si="193"/>
        <v/>
      </c>
      <c r="L791" s="92" t="str">
        <f t="shared" si="194"/>
        <v/>
      </c>
      <c r="M791" s="92" t="str">
        <f t="shared" si="195"/>
        <v/>
      </c>
      <c r="N791" s="92" t="str">
        <f t="shared" si="196"/>
        <v/>
      </c>
      <c r="O791" s="76" t="str">
        <f>IF(Cadastro!D791="","",Cadastro!D791)</f>
        <v/>
      </c>
      <c r="P791" s="76" t="str">
        <f>IF(Cadastro!C791="","",Cadastro!C791)</f>
        <v/>
      </c>
      <c r="Q791" s="93" t="str">
        <f t="shared" si="205"/>
        <v/>
      </c>
      <c r="R791" s="94" t="str">
        <f>IF(Cadastro!H791="","",Cadastro!H791)</f>
        <v/>
      </c>
      <c r="S791" s="95" t="str">
        <f t="shared" si="206"/>
        <v/>
      </c>
      <c r="T791" s="96" t="str">
        <f t="shared" si="207"/>
        <v/>
      </c>
      <c r="U791" s="96" t="str">
        <f>IFERROR(IF(P791="","",SUMIF(Movimento!$D$9:$D$7010,Saldo!P791,Movimento!$I$9:$I$7010)+W791)/(V791+X791),"")</f>
        <v/>
      </c>
      <c r="V791" s="94" t="str">
        <f>IFERROR(IF(Cadastro!E791="","",Cadastro!E791),"")</f>
        <v/>
      </c>
      <c r="W791" s="97" t="str">
        <f>IFERROR(IF(Cadastro!I791="","",Cadastro!I791),"")</f>
        <v/>
      </c>
      <c r="X791" s="94" t="str">
        <f>IF(P791="","",SUMIF(Movimento!$D$9:$D$7010,Saldo!P791,Movimento!$G$9:$G$7010))</f>
        <v/>
      </c>
      <c r="Y791" s="94" t="str">
        <f>IF(P791="","",SUMIF(MovSaida!$D$9:$D$7010,Saldo!P791,MovSaida!$F$9:$F$7010))</f>
        <v/>
      </c>
      <c r="Z791" s="94" t="str">
        <f>IFERROR(IF(P791="","",SUMIFS(InvAjust!$G$9:$G$6009,InvAjust!$E$9:$E$6009,Saldo!P791,InvAjust!$C$9:$C$6009,"Add")-SUMIFS(InvAjust!$G$9:$G$6009,InvAjust!$E$9:$E$6009,Saldo!P791,InvAjust!$C$9:$C$6009,"Remove")),"")</f>
        <v/>
      </c>
      <c r="AA791" s="98" t="str">
        <f t="shared" si="208"/>
        <v/>
      </c>
    </row>
    <row r="792" spans="1:27" ht="18.95" customHeight="1" x14ac:dyDescent="0.25">
      <c r="A792" s="82"/>
      <c r="C792" s="89" t="str">
        <f t="shared" si="197"/>
        <v/>
      </c>
      <c r="D792" s="89" t="str">
        <f t="shared" si="198"/>
        <v/>
      </c>
      <c r="E792" s="89" t="str">
        <f t="shared" si="199"/>
        <v/>
      </c>
      <c r="F792" s="89" t="str">
        <f t="shared" si="200"/>
        <v/>
      </c>
      <c r="G792" s="90" t="str">
        <f t="shared" si="201"/>
        <v/>
      </c>
      <c r="H792" s="91" t="str">
        <f t="shared" si="202"/>
        <v/>
      </c>
      <c r="I792" s="91" t="str">
        <f t="shared" si="203"/>
        <v/>
      </c>
      <c r="J792" s="91" t="str">
        <f t="shared" si="204"/>
        <v/>
      </c>
      <c r="K792" s="92" t="str">
        <f t="shared" si="193"/>
        <v/>
      </c>
      <c r="L792" s="92" t="str">
        <f t="shared" si="194"/>
        <v/>
      </c>
      <c r="M792" s="92" t="str">
        <f t="shared" si="195"/>
        <v/>
      </c>
      <c r="N792" s="92" t="str">
        <f t="shared" si="196"/>
        <v/>
      </c>
      <c r="O792" s="76" t="str">
        <f>IF(Cadastro!D792="","",Cadastro!D792)</f>
        <v/>
      </c>
      <c r="P792" s="76" t="str">
        <f>IF(Cadastro!C792="","",Cadastro!C792)</f>
        <v/>
      </c>
      <c r="Q792" s="93" t="str">
        <f t="shared" si="205"/>
        <v/>
      </c>
      <c r="R792" s="94" t="str">
        <f>IF(Cadastro!H792="","",Cadastro!H792)</f>
        <v/>
      </c>
      <c r="S792" s="95" t="str">
        <f t="shared" si="206"/>
        <v/>
      </c>
      <c r="T792" s="96" t="str">
        <f t="shared" si="207"/>
        <v/>
      </c>
      <c r="U792" s="96" t="str">
        <f>IFERROR(IF(P792="","",SUMIF(Movimento!$D$9:$D$7010,Saldo!P792,Movimento!$I$9:$I$7010)+W792)/(V792+X792),"")</f>
        <v/>
      </c>
      <c r="V792" s="94" t="str">
        <f>IFERROR(IF(Cadastro!E792="","",Cadastro!E792),"")</f>
        <v/>
      </c>
      <c r="W792" s="97" t="str">
        <f>IFERROR(IF(Cadastro!I792="","",Cadastro!I792),"")</f>
        <v/>
      </c>
      <c r="X792" s="94" t="str">
        <f>IF(P792="","",SUMIF(Movimento!$D$9:$D$7010,Saldo!P792,Movimento!$G$9:$G$7010))</f>
        <v/>
      </c>
      <c r="Y792" s="94" t="str">
        <f>IF(P792="","",SUMIF(MovSaida!$D$9:$D$7010,Saldo!P792,MovSaida!$F$9:$F$7010))</f>
        <v/>
      </c>
      <c r="Z792" s="94" t="str">
        <f>IFERROR(IF(P792="","",SUMIFS(InvAjust!$G$9:$G$6009,InvAjust!$E$9:$E$6009,Saldo!P792,InvAjust!$C$9:$C$6009,"Add")-SUMIFS(InvAjust!$G$9:$G$6009,InvAjust!$E$9:$E$6009,Saldo!P792,InvAjust!$C$9:$C$6009,"Remove")),"")</f>
        <v/>
      </c>
      <c r="AA792" s="98" t="str">
        <f t="shared" si="208"/>
        <v/>
      </c>
    </row>
    <row r="793" spans="1:27" ht="18.95" customHeight="1" x14ac:dyDescent="0.25">
      <c r="A793" s="82"/>
      <c r="C793" s="89" t="str">
        <f t="shared" si="197"/>
        <v/>
      </c>
      <c r="D793" s="89" t="str">
        <f t="shared" si="198"/>
        <v/>
      </c>
      <c r="E793" s="89" t="str">
        <f t="shared" si="199"/>
        <v/>
      </c>
      <c r="F793" s="89" t="str">
        <f t="shared" si="200"/>
        <v/>
      </c>
      <c r="G793" s="90" t="str">
        <f t="shared" si="201"/>
        <v/>
      </c>
      <c r="H793" s="91" t="str">
        <f t="shared" si="202"/>
        <v/>
      </c>
      <c r="I793" s="91" t="str">
        <f t="shared" si="203"/>
        <v/>
      </c>
      <c r="J793" s="91" t="str">
        <f t="shared" si="204"/>
        <v/>
      </c>
      <c r="K793" s="92" t="str">
        <f t="shared" si="193"/>
        <v/>
      </c>
      <c r="L793" s="92" t="str">
        <f t="shared" si="194"/>
        <v/>
      </c>
      <c r="M793" s="92" t="str">
        <f t="shared" si="195"/>
        <v/>
      </c>
      <c r="N793" s="92" t="str">
        <f t="shared" si="196"/>
        <v/>
      </c>
      <c r="O793" s="76" t="str">
        <f>IF(Cadastro!D793="","",Cadastro!D793)</f>
        <v/>
      </c>
      <c r="P793" s="76" t="str">
        <f>IF(Cadastro!C793="","",Cadastro!C793)</f>
        <v/>
      </c>
      <c r="Q793" s="93" t="str">
        <f t="shared" si="205"/>
        <v/>
      </c>
      <c r="R793" s="94" t="str">
        <f>IF(Cadastro!H793="","",Cadastro!H793)</f>
        <v/>
      </c>
      <c r="S793" s="95" t="str">
        <f t="shared" si="206"/>
        <v/>
      </c>
      <c r="T793" s="96" t="str">
        <f t="shared" si="207"/>
        <v/>
      </c>
      <c r="U793" s="96" t="str">
        <f>IFERROR(IF(P793="","",SUMIF(Movimento!$D$9:$D$7010,Saldo!P793,Movimento!$I$9:$I$7010)+W793)/(V793+X793),"")</f>
        <v/>
      </c>
      <c r="V793" s="94" t="str">
        <f>IFERROR(IF(Cadastro!E793="","",Cadastro!E793),"")</f>
        <v/>
      </c>
      <c r="W793" s="97" t="str">
        <f>IFERROR(IF(Cadastro!I793="","",Cadastro!I793),"")</f>
        <v/>
      </c>
      <c r="X793" s="94" t="str">
        <f>IF(P793="","",SUMIF(Movimento!$D$9:$D$7010,Saldo!P793,Movimento!$G$9:$G$7010))</f>
        <v/>
      </c>
      <c r="Y793" s="94" t="str">
        <f>IF(P793="","",SUMIF(MovSaida!$D$9:$D$7010,Saldo!P793,MovSaida!$F$9:$F$7010))</f>
        <v/>
      </c>
      <c r="Z793" s="94" t="str">
        <f>IFERROR(IF(P793="","",SUMIFS(InvAjust!$G$9:$G$6009,InvAjust!$E$9:$E$6009,Saldo!P793,InvAjust!$C$9:$C$6009,"Add")-SUMIFS(InvAjust!$G$9:$G$6009,InvAjust!$E$9:$E$6009,Saldo!P793,InvAjust!$C$9:$C$6009,"Remove")),"")</f>
        <v/>
      </c>
      <c r="AA793" s="98" t="str">
        <f t="shared" si="208"/>
        <v/>
      </c>
    </row>
    <row r="794" spans="1:27" ht="18.95" customHeight="1" x14ac:dyDescent="0.25">
      <c r="A794" s="82"/>
      <c r="C794" s="89" t="str">
        <f t="shared" si="197"/>
        <v/>
      </c>
      <c r="D794" s="89" t="str">
        <f t="shared" si="198"/>
        <v/>
      </c>
      <c r="E794" s="89" t="str">
        <f t="shared" si="199"/>
        <v/>
      </c>
      <c r="F794" s="89" t="str">
        <f t="shared" si="200"/>
        <v/>
      </c>
      <c r="G794" s="90" t="str">
        <f t="shared" si="201"/>
        <v/>
      </c>
      <c r="H794" s="91" t="str">
        <f t="shared" si="202"/>
        <v/>
      </c>
      <c r="I794" s="91" t="str">
        <f t="shared" si="203"/>
        <v/>
      </c>
      <c r="J794" s="91" t="str">
        <f t="shared" si="204"/>
        <v/>
      </c>
      <c r="K794" s="92" t="str">
        <f t="shared" si="193"/>
        <v/>
      </c>
      <c r="L794" s="92" t="str">
        <f t="shared" si="194"/>
        <v/>
      </c>
      <c r="M794" s="92" t="str">
        <f t="shared" si="195"/>
        <v/>
      </c>
      <c r="N794" s="92" t="str">
        <f t="shared" si="196"/>
        <v/>
      </c>
      <c r="O794" s="76" t="str">
        <f>IF(Cadastro!D794="","",Cadastro!D794)</f>
        <v/>
      </c>
      <c r="P794" s="76" t="str">
        <f>IF(Cadastro!C794="","",Cadastro!C794)</f>
        <v/>
      </c>
      <c r="Q794" s="93" t="str">
        <f t="shared" si="205"/>
        <v/>
      </c>
      <c r="R794" s="94" t="str">
        <f>IF(Cadastro!H794="","",Cadastro!H794)</f>
        <v/>
      </c>
      <c r="S794" s="95" t="str">
        <f t="shared" si="206"/>
        <v/>
      </c>
      <c r="T794" s="96" t="str">
        <f t="shared" si="207"/>
        <v/>
      </c>
      <c r="U794" s="96" t="str">
        <f>IFERROR(IF(P794="","",SUMIF(Movimento!$D$9:$D$7010,Saldo!P794,Movimento!$I$9:$I$7010)+W794)/(V794+X794),"")</f>
        <v/>
      </c>
      <c r="V794" s="94" t="str">
        <f>IFERROR(IF(Cadastro!E794="","",Cadastro!E794),"")</f>
        <v/>
      </c>
      <c r="W794" s="97" t="str">
        <f>IFERROR(IF(Cadastro!I794="","",Cadastro!I794),"")</f>
        <v/>
      </c>
      <c r="X794" s="94" t="str">
        <f>IF(P794="","",SUMIF(Movimento!$D$9:$D$7010,Saldo!P794,Movimento!$G$9:$G$7010))</f>
        <v/>
      </c>
      <c r="Y794" s="94" t="str">
        <f>IF(P794="","",SUMIF(MovSaida!$D$9:$D$7010,Saldo!P794,MovSaida!$F$9:$F$7010))</f>
        <v/>
      </c>
      <c r="Z794" s="94" t="str">
        <f>IFERROR(IF(P794="","",SUMIFS(InvAjust!$G$9:$G$6009,InvAjust!$E$9:$E$6009,Saldo!P794,InvAjust!$C$9:$C$6009,"Add")-SUMIFS(InvAjust!$G$9:$G$6009,InvAjust!$E$9:$E$6009,Saldo!P794,InvAjust!$C$9:$C$6009,"Remove")),"")</f>
        <v/>
      </c>
      <c r="AA794" s="98" t="str">
        <f t="shared" si="208"/>
        <v/>
      </c>
    </row>
    <row r="795" spans="1:27" ht="18.95" customHeight="1" x14ac:dyDescent="0.25">
      <c r="A795" s="82"/>
      <c r="C795" s="89" t="str">
        <f t="shared" si="197"/>
        <v/>
      </c>
      <c r="D795" s="89" t="str">
        <f t="shared" si="198"/>
        <v/>
      </c>
      <c r="E795" s="89" t="str">
        <f t="shared" si="199"/>
        <v/>
      </c>
      <c r="F795" s="89" t="str">
        <f t="shared" si="200"/>
        <v/>
      </c>
      <c r="G795" s="90" t="str">
        <f t="shared" si="201"/>
        <v/>
      </c>
      <c r="H795" s="91" t="str">
        <f t="shared" si="202"/>
        <v/>
      </c>
      <c r="I795" s="91" t="str">
        <f t="shared" si="203"/>
        <v/>
      </c>
      <c r="J795" s="91" t="str">
        <f t="shared" si="204"/>
        <v/>
      </c>
      <c r="K795" s="92" t="str">
        <f t="shared" si="193"/>
        <v/>
      </c>
      <c r="L795" s="92" t="str">
        <f t="shared" si="194"/>
        <v/>
      </c>
      <c r="M795" s="92" t="str">
        <f t="shared" si="195"/>
        <v/>
      </c>
      <c r="N795" s="92" t="str">
        <f t="shared" si="196"/>
        <v/>
      </c>
      <c r="O795" s="76" t="str">
        <f>IF(Cadastro!D795="","",Cadastro!D795)</f>
        <v/>
      </c>
      <c r="P795" s="76" t="str">
        <f>IF(Cadastro!C795="","",Cadastro!C795)</f>
        <v/>
      </c>
      <c r="Q795" s="93" t="str">
        <f t="shared" si="205"/>
        <v/>
      </c>
      <c r="R795" s="94" t="str">
        <f>IF(Cadastro!H795="","",Cadastro!H795)</f>
        <v/>
      </c>
      <c r="S795" s="95" t="str">
        <f t="shared" si="206"/>
        <v/>
      </c>
      <c r="T795" s="96" t="str">
        <f t="shared" si="207"/>
        <v/>
      </c>
      <c r="U795" s="96" t="str">
        <f>IFERROR(IF(P795="","",SUMIF(Movimento!$D$9:$D$7010,Saldo!P795,Movimento!$I$9:$I$7010)+W795)/(V795+X795),"")</f>
        <v/>
      </c>
      <c r="V795" s="94" t="str">
        <f>IFERROR(IF(Cadastro!E795="","",Cadastro!E795),"")</f>
        <v/>
      </c>
      <c r="W795" s="97" t="str">
        <f>IFERROR(IF(Cadastro!I795="","",Cadastro!I795),"")</f>
        <v/>
      </c>
      <c r="X795" s="94" t="str">
        <f>IF(P795="","",SUMIF(Movimento!$D$9:$D$7010,Saldo!P795,Movimento!$G$9:$G$7010))</f>
        <v/>
      </c>
      <c r="Y795" s="94" t="str">
        <f>IF(P795="","",SUMIF(MovSaida!$D$9:$D$7010,Saldo!P795,MovSaida!$F$9:$F$7010))</f>
        <v/>
      </c>
      <c r="Z795" s="94" t="str">
        <f>IFERROR(IF(P795="","",SUMIFS(InvAjust!$G$9:$G$6009,InvAjust!$E$9:$E$6009,Saldo!P795,InvAjust!$C$9:$C$6009,"Add")-SUMIFS(InvAjust!$G$9:$G$6009,InvAjust!$E$9:$E$6009,Saldo!P795,InvAjust!$C$9:$C$6009,"Remove")),"")</f>
        <v/>
      </c>
      <c r="AA795" s="98" t="str">
        <f t="shared" si="208"/>
        <v/>
      </c>
    </row>
    <row r="796" spans="1:27" ht="18.95" customHeight="1" x14ac:dyDescent="0.25">
      <c r="A796" s="82"/>
      <c r="C796" s="89" t="str">
        <f t="shared" si="197"/>
        <v/>
      </c>
      <c r="D796" s="89" t="str">
        <f t="shared" si="198"/>
        <v/>
      </c>
      <c r="E796" s="89" t="str">
        <f t="shared" si="199"/>
        <v/>
      </c>
      <c r="F796" s="89" t="str">
        <f t="shared" si="200"/>
        <v/>
      </c>
      <c r="G796" s="90" t="str">
        <f t="shared" si="201"/>
        <v/>
      </c>
      <c r="H796" s="91" t="str">
        <f t="shared" si="202"/>
        <v/>
      </c>
      <c r="I796" s="91" t="str">
        <f t="shared" si="203"/>
        <v/>
      </c>
      <c r="J796" s="91" t="str">
        <f t="shared" si="204"/>
        <v/>
      </c>
      <c r="K796" s="92" t="str">
        <f t="shared" si="193"/>
        <v/>
      </c>
      <c r="L796" s="92" t="str">
        <f t="shared" si="194"/>
        <v/>
      </c>
      <c r="M796" s="92" t="str">
        <f t="shared" si="195"/>
        <v/>
      </c>
      <c r="N796" s="92" t="str">
        <f t="shared" si="196"/>
        <v/>
      </c>
      <c r="O796" s="76" t="str">
        <f>IF(Cadastro!D796="","",Cadastro!D796)</f>
        <v/>
      </c>
      <c r="P796" s="76" t="str">
        <f>IF(Cadastro!C796="","",Cadastro!C796)</f>
        <v/>
      </c>
      <c r="Q796" s="93" t="str">
        <f t="shared" si="205"/>
        <v/>
      </c>
      <c r="R796" s="94" t="str">
        <f>IF(Cadastro!H796="","",Cadastro!H796)</f>
        <v/>
      </c>
      <c r="S796" s="95" t="str">
        <f t="shared" si="206"/>
        <v/>
      </c>
      <c r="T796" s="96" t="str">
        <f t="shared" si="207"/>
        <v/>
      </c>
      <c r="U796" s="96" t="str">
        <f>IFERROR(IF(P796="","",SUMIF(Movimento!$D$9:$D$7010,Saldo!P796,Movimento!$I$9:$I$7010)+W796)/(V796+X796),"")</f>
        <v/>
      </c>
      <c r="V796" s="94" t="str">
        <f>IFERROR(IF(Cadastro!E796="","",Cadastro!E796),"")</f>
        <v/>
      </c>
      <c r="W796" s="97" t="str">
        <f>IFERROR(IF(Cadastro!I796="","",Cadastro!I796),"")</f>
        <v/>
      </c>
      <c r="X796" s="94" t="str">
        <f>IF(P796="","",SUMIF(Movimento!$D$9:$D$7010,Saldo!P796,Movimento!$G$9:$G$7010))</f>
        <v/>
      </c>
      <c r="Y796" s="94" t="str">
        <f>IF(P796="","",SUMIF(MovSaida!$D$9:$D$7010,Saldo!P796,MovSaida!$F$9:$F$7010))</f>
        <v/>
      </c>
      <c r="Z796" s="94" t="str">
        <f>IFERROR(IF(P796="","",SUMIFS(InvAjust!$G$9:$G$6009,InvAjust!$E$9:$E$6009,Saldo!P796,InvAjust!$C$9:$C$6009,"Add")-SUMIFS(InvAjust!$G$9:$G$6009,InvAjust!$E$9:$E$6009,Saldo!P796,InvAjust!$C$9:$C$6009,"Remove")),"")</f>
        <v/>
      </c>
      <c r="AA796" s="98" t="str">
        <f t="shared" si="208"/>
        <v/>
      </c>
    </row>
    <row r="797" spans="1:27" ht="18.95" customHeight="1" x14ac:dyDescent="0.25">
      <c r="A797" s="82"/>
      <c r="C797" s="89" t="str">
        <f t="shared" si="197"/>
        <v/>
      </c>
      <c r="D797" s="89" t="str">
        <f t="shared" si="198"/>
        <v/>
      </c>
      <c r="E797" s="89" t="str">
        <f t="shared" si="199"/>
        <v/>
      </c>
      <c r="F797" s="89" t="str">
        <f t="shared" si="200"/>
        <v/>
      </c>
      <c r="G797" s="90" t="str">
        <f t="shared" si="201"/>
        <v/>
      </c>
      <c r="H797" s="91" t="str">
        <f t="shared" si="202"/>
        <v/>
      </c>
      <c r="I797" s="91" t="str">
        <f t="shared" si="203"/>
        <v/>
      </c>
      <c r="J797" s="91" t="str">
        <f t="shared" si="204"/>
        <v/>
      </c>
      <c r="K797" s="92" t="str">
        <f t="shared" si="193"/>
        <v/>
      </c>
      <c r="L797" s="92" t="str">
        <f t="shared" si="194"/>
        <v/>
      </c>
      <c r="M797" s="92" t="str">
        <f t="shared" si="195"/>
        <v/>
      </c>
      <c r="N797" s="92" t="str">
        <f t="shared" si="196"/>
        <v/>
      </c>
      <c r="O797" s="76" t="str">
        <f>IF(Cadastro!D797="","",Cadastro!D797)</f>
        <v/>
      </c>
      <c r="P797" s="76" t="str">
        <f>IF(Cadastro!C797="","",Cadastro!C797)</f>
        <v/>
      </c>
      <c r="Q797" s="93" t="str">
        <f t="shared" si="205"/>
        <v/>
      </c>
      <c r="R797" s="94" t="str">
        <f>IF(Cadastro!H797="","",Cadastro!H797)</f>
        <v/>
      </c>
      <c r="S797" s="95" t="str">
        <f t="shared" si="206"/>
        <v/>
      </c>
      <c r="T797" s="96" t="str">
        <f t="shared" si="207"/>
        <v/>
      </c>
      <c r="U797" s="96" t="str">
        <f>IFERROR(IF(P797="","",SUMIF(Movimento!$D$9:$D$7010,Saldo!P797,Movimento!$I$9:$I$7010)+W797)/(V797+X797),"")</f>
        <v/>
      </c>
      <c r="V797" s="94" t="str">
        <f>IFERROR(IF(Cadastro!E797="","",Cadastro!E797),"")</f>
        <v/>
      </c>
      <c r="W797" s="97" t="str">
        <f>IFERROR(IF(Cadastro!I797="","",Cadastro!I797),"")</f>
        <v/>
      </c>
      <c r="X797" s="94" t="str">
        <f>IF(P797="","",SUMIF(Movimento!$D$9:$D$7010,Saldo!P797,Movimento!$G$9:$G$7010))</f>
        <v/>
      </c>
      <c r="Y797" s="94" t="str">
        <f>IF(P797="","",SUMIF(MovSaida!$D$9:$D$7010,Saldo!P797,MovSaida!$F$9:$F$7010))</f>
        <v/>
      </c>
      <c r="Z797" s="94" t="str">
        <f>IFERROR(IF(P797="","",SUMIFS(InvAjust!$G$9:$G$6009,InvAjust!$E$9:$E$6009,Saldo!P797,InvAjust!$C$9:$C$6009,"Add")-SUMIFS(InvAjust!$G$9:$G$6009,InvAjust!$E$9:$E$6009,Saldo!P797,InvAjust!$C$9:$C$6009,"Remove")),"")</f>
        <v/>
      </c>
      <c r="AA797" s="98" t="str">
        <f t="shared" si="208"/>
        <v/>
      </c>
    </row>
    <row r="798" spans="1:27" ht="18.95" customHeight="1" x14ac:dyDescent="0.25">
      <c r="A798" s="82"/>
      <c r="C798" s="89" t="str">
        <f t="shared" si="197"/>
        <v/>
      </c>
      <c r="D798" s="89" t="str">
        <f t="shared" si="198"/>
        <v/>
      </c>
      <c r="E798" s="89" t="str">
        <f t="shared" si="199"/>
        <v/>
      </c>
      <c r="F798" s="89" t="str">
        <f t="shared" si="200"/>
        <v/>
      </c>
      <c r="G798" s="90" t="str">
        <f t="shared" si="201"/>
        <v/>
      </c>
      <c r="H798" s="91" t="str">
        <f t="shared" si="202"/>
        <v/>
      </c>
      <c r="I798" s="91" t="str">
        <f t="shared" si="203"/>
        <v/>
      </c>
      <c r="J798" s="91" t="str">
        <f t="shared" si="204"/>
        <v/>
      </c>
      <c r="K798" s="92" t="str">
        <f t="shared" si="193"/>
        <v/>
      </c>
      <c r="L798" s="92" t="str">
        <f t="shared" si="194"/>
        <v/>
      </c>
      <c r="M798" s="92" t="str">
        <f t="shared" si="195"/>
        <v/>
      </c>
      <c r="N798" s="92" t="str">
        <f t="shared" si="196"/>
        <v/>
      </c>
      <c r="O798" s="76" t="str">
        <f>IF(Cadastro!D798="","",Cadastro!D798)</f>
        <v/>
      </c>
      <c r="P798" s="76" t="str">
        <f>IF(Cadastro!C798="","",Cadastro!C798)</f>
        <v/>
      </c>
      <c r="Q798" s="93" t="str">
        <f t="shared" si="205"/>
        <v/>
      </c>
      <c r="R798" s="94" t="str">
        <f>IF(Cadastro!H798="","",Cadastro!H798)</f>
        <v/>
      </c>
      <c r="S798" s="95" t="str">
        <f t="shared" si="206"/>
        <v/>
      </c>
      <c r="T798" s="96" t="str">
        <f t="shared" si="207"/>
        <v/>
      </c>
      <c r="U798" s="96" t="str">
        <f>IFERROR(IF(P798="","",SUMIF(Movimento!$D$9:$D$7010,Saldo!P798,Movimento!$I$9:$I$7010)+W798)/(V798+X798),"")</f>
        <v/>
      </c>
      <c r="V798" s="94" t="str">
        <f>IFERROR(IF(Cadastro!E798="","",Cadastro!E798),"")</f>
        <v/>
      </c>
      <c r="W798" s="97" t="str">
        <f>IFERROR(IF(Cadastro!I798="","",Cadastro!I798),"")</f>
        <v/>
      </c>
      <c r="X798" s="94" t="str">
        <f>IF(P798="","",SUMIF(Movimento!$D$9:$D$7010,Saldo!P798,Movimento!$G$9:$G$7010))</f>
        <v/>
      </c>
      <c r="Y798" s="94" t="str">
        <f>IF(P798="","",SUMIF(MovSaida!$D$9:$D$7010,Saldo!P798,MovSaida!$F$9:$F$7010))</f>
        <v/>
      </c>
      <c r="Z798" s="94" t="str">
        <f>IFERROR(IF(P798="","",SUMIFS(InvAjust!$G$9:$G$6009,InvAjust!$E$9:$E$6009,Saldo!P798,InvAjust!$C$9:$C$6009,"Add")-SUMIFS(InvAjust!$G$9:$G$6009,InvAjust!$E$9:$E$6009,Saldo!P798,InvAjust!$C$9:$C$6009,"Remove")),"")</f>
        <v/>
      </c>
      <c r="AA798" s="98" t="str">
        <f t="shared" si="208"/>
        <v/>
      </c>
    </row>
    <row r="799" spans="1:27" ht="18.95" customHeight="1" x14ac:dyDescent="0.25">
      <c r="A799" s="82"/>
      <c r="C799" s="89" t="str">
        <f t="shared" si="197"/>
        <v/>
      </c>
      <c r="D799" s="89" t="str">
        <f t="shared" si="198"/>
        <v/>
      </c>
      <c r="E799" s="89" t="str">
        <f t="shared" si="199"/>
        <v/>
      </c>
      <c r="F799" s="89" t="str">
        <f t="shared" si="200"/>
        <v/>
      </c>
      <c r="G799" s="90" t="str">
        <f t="shared" si="201"/>
        <v/>
      </c>
      <c r="H799" s="91" t="str">
        <f t="shared" si="202"/>
        <v/>
      </c>
      <c r="I799" s="91" t="str">
        <f t="shared" si="203"/>
        <v/>
      </c>
      <c r="J799" s="91" t="str">
        <f t="shared" si="204"/>
        <v/>
      </c>
      <c r="K799" s="92" t="str">
        <f t="shared" si="193"/>
        <v/>
      </c>
      <c r="L799" s="92" t="str">
        <f t="shared" si="194"/>
        <v/>
      </c>
      <c r="M799" s="92" t="str">
        <f t="shared" si="195"/>
        <v/>
      </c>
      <c r="N799" s="92" t="str">
        <f t="shared" si="196"/>
        <v/>
      </c>
      <c r="O799" s="76" t="str">
        <f>IF(Cadastro!D799="","",Cadastro!D799)</f>
        <v/>
      </c>
      <c r="P799" s="76" t="str">
        <f>IF(Cadastro!C799="","",Cadastro!C799)</f>
        <v/>
      </c>
      <c r="Q799" s="93" t="str">
        <f t="shared" si="205"/>
        <v/>
      </c>
      <c r="R799" s="94" t="str">
        <f>IF(Cadastro!H799="","",Cadastro!H799)</f>
        <v/>
      </c>
      <c r="S799" s="95" t="str">
        <f t="shared" si="206"/>
        <v/>
      </c>
      <c r="T799" s="96" t="str">
        <f t="shared" si="207"/>
        <v/>
      </c>
      <c r="U799" s="96" t="str">
        <f>IFERROR(IF(P799="","",SUMIF(Movimento!$D$9:$D$7010,Saldo!P799,Movimento!$I$9:$I$7010)+W799)/(V799+X799),"")</f>
        <v/>
      </c>
      <c r="V799" s="94" t="str">
        <f>IFERROR(IF(Cadastro!E799="","",Cadastro!E799),"")</f>
        <v/>
      </c>
      <c r="W799" s="97" t="str">
        <f>IFERROR(IF(Cadastro!I799="","",Cadastro!I799),"")</f>
        <v/>
      </c>
      <c r="X799" s="94" t="str">
        <f>IF(P799="","",SUMIF(Movimento!$D$9:$D$7010,Saldo!P799,Movimento!$G$9:$G$7010))</f>
        <v/>
      </c>
      <c r="Y799" s="94" t="str">
        <f>IF(P799="","",SUMIF(MovSaida!$D$9:$D$7010,Saldo!P799,MovSaida!$F$9:$F$7010))</f>
        <v/>
      </c>
      <c r="Z799" s="94" t="str">
        <f>IFERROR(IF(P799="","",SUMIFS(InvAjust!$G$9:$G$6009,InvAjust!$E$9:$E$6009,Saldo!P799,InvAjust!$C$9:$C$6009,"Add")-SUMIFS(InvAjust!$G$9:$G$6009,InvAjust!$E$9:$E$6009,Saldo!P799,InvAjust!$C$9:$C$6009,"Remove")),"")</f>
        <v/>
      </c>
      <c r="AA799" s="98" t="str">
        <f t="shared" si="208"/>
        <v/>
      </c>
    </row>
    <row r="800" spans="1:27" ht="18.95" customHeight="1" x14ac:dyDescent="0.25">
      <c r="A800" s="82"/>
      <c r="C800" s="89" t="str">
        <f t="shared" si="197"/>
        <v/>
      </c>
      <c r="D800" s="89" t="str">
        <f t="shared" si="198"/>
        <v/>
      </c>
      <c r="E800" s="89" t="str">
        <f t="shared" si="199"/>
        <v/>
      </c>
      <c r="F800" s="89" t="str">
        <f t="shared" si="200"/>
        <v/>
      </c>
      <c r="G800" s="90" t="str">
        <f t="shared" si="201"/>
        <v/>
      </c>
      <c r="H800" s="91" t="str">
        <f t="shared" si="202"/>
        <v/>
      </c>
      <c r="I800" s="91" t="str">
        <f t="shared" si="203"/>
        <v/>
      </c>
      <c r="J800" s="91" t="str">
        <f t="shared" si="204"/>
        <v/>
      </c>
      <c r="K800" s="92" t="str">
        <f t="shared" si="193"/>
        <v/>
      </c>
      <c r="L800" s="92" t="str">
        <f t="shared" si="194"/>
        <v/>
      </c>
      <c r="M800" s="92" t="str">
        <f t="shared" si="195"/>
        <v/>
      </c>
      <c r="N800" s="92" t="str">
        <f t="shared" si="196"/>
        <v/>
      </c>
      <c r="O800" s="76" t="str">
        <f>IF(Cadastro!D800="","",Cadastro!D800)</f>
        <v/>
      </c>
      <c r="P800" s="76" t="str">
        <f>IF(Cadastro!C800="","",Cadastro!C800)</f>
        <v/>
      </c>
      <c r="Q800" s="93" t="str">
        <f t="shared" si="205"/>
        <v/>
      </c>
      <c r="R800" s="94" t="str">
        <f>IF(Cadastro!H800="","",Cadastro!H800)</f>
        <v/>
      </c>
      <c r="S800" s="95" t="str">
        <f t="shared" si="206"/>
        <v/>
      </c>
      <c r="T800" s="96" t="str">
        <f t="shared" si="207"/>
        <v/>
      </c>
      <c r="U800" s="96" t="str">
        <f>IFERROR(IF(P800="","",SUMIF(Movimento!$D$9:$D$7010,Saldo!P800,Movimento!$I$9:$I$7010)+W800)/(V800+X800),"")</f>
        <v/>
      </c>
      <c r="V800" s="94" t="str">
        <f>IFERROR(IF(Cadastro!E800="","",Cadastro!E800),"")</f>
        <v/>
      </c>
      <c r="W800" s="97" t="str">
        <f>IFERROR(IF(Cadastro!I800="","",Cadastro!I800),"")</f>
        <v/>
      </c>
      <c r="X800" s="94" t="str">
        <f>IF(P800="","",SUMIF(Movimento!$D$9:$D$7010,Saldo!P800,Movimento!$G$9:$G$7010))</f>
        <v/>
      </c>
      <c r="Y800" s="94" t="str">
        <f>IF(P800="","",SUMIF(MovSaida!$D$9:$D$7010,Saldo!P800,MovSaida!$F$9:$F$7010))</f>
        <v/>
      </c>
      <c r="Z800" s="94" t="str">
        <f>IFERROR(IF(P800="","",SUMIFS(InvAjust!$G$9:$G$6009,InvAjust!$E$9:$E$6009,Saldo!P800,InvAjust!$C$9:$C$6009,"Add")-SUMIFS(InvAjust!$G$9:$G$6009,InvAjust!$E$9:$E$6009,Saldo!P800,InvAjust!$C$9:$C$6009,"Remove")),"")</f>
        <v/>
      </c>
      <c r="AA800" s="98" t="str">
        <f t="shared" si="208"/>
        <v/>
      </c>
    </row>
    <row r="801" spans="1:27" ht="18.95" customHeight="1" x14ac:dyDescent="0.25">
      <c r="A801" s="82"/>
      <c r="C801" s="89" t="str">
        <f t="shared" si="197"/>
        <v/>
      </c>
      <c r="D801" s="89" t="str">
        <f t="shared" si="198"/>
        <v/>
      </c>
      <c r="E801" s="89" t="str">
        <f t="shared" si="199"/>
        <v/>
      </c>
      <c r="F801" s="89" t="str">
        <f t="shared" si="200"/>
        <v/>
      </c>
      <c r="G801" s="90" t="str">
        <f t="shared" si="201"/>
        <v/>
      </c>
      <c r="H801" s="91" t="str">
        <f t="shared" si="202"/>
        <v/>
      </c>
      <c r="I801" s="91" t="str">
        <f t="shared" si="203"/>
        <v/>
      </c>
      <c r="J801" s="91" t="str">
        <f t="shared" si="204"/>
        <v/>
      </c>
      <c r="K801" s="92" t="str">
        <f t="shared" si="193"/>
        <v/>
      </c>
      <c r="L801" s="92" t="str">
        <f t="shared" si="194"/>
        <v/>
      </c>
      <c r="M801" s="92" t="str">
        <f t="shared" si="195"/>
        <v/>
      </c>
      <c r="N801" s="92" t="str">
        <f t="shared" si="196"/>
        <v/>
      </c>
      <c r="O801" s="76" t="str">
        <f>IF(Cadastro!D801="","",Cadastro!D801)</f>
        <v/>
      </c>
      <c r="P801" s="76" t="str">
        <f>IF(Cadastro!C801="","",Cadastro!C801)</f>
        <v/>
      </c>
      <c r="Q801" s="93" t="str">
        <f t="shared" si="205"/>
        <v/>
      </c>
      <c r="R801" s="94" t="str">
        <f>IF(Cadastro!H801="","",Cadastro!H801)</f>
        <v/>
      </c>
      <c r="S801" s="95" t="str">
        <f t="shared" si="206"/>
        <v/>
      </c>
      <c r="T801" s="96" t="str">
        <f t="shared" si="207"/>
        <v/>
      </c>
      <c r="U801" s="96" t="str">
        <f>IFERROR(IF(P801="","",SUMIF(Movimento!$D$9:$D$7010,Saldo!P801,Movimento!$I$9:$I$7010)+W801)/(V801+X801),"")</f>
        <v/>
      </c>
      <c r="V801" s="94" t="str">
        <f>IFERROR(IF(Cadastro!E801="","",Cadastro!E801),"")</f>
        <v/>
      </c>
      <c r="W801" s="97" t="str">
        <f>IFERROR(IF(Cadastro!I801="","",Cadastro!I801),"")</f>
        <v/>
      </c>
      <c r="X801" s="94" t="str">
        <f>IF(P801="","",SUMIF(Movimento!$D$9:$D$7010,Saldo!P801,Movimento!$G$9:$G$7010))</f>
        <v/>
      </c>
      <c r="Y801" s="94" t="str">
        <f>IF(P801="","",SUMIF(MovSaida!$D$9:$D$7010,Saldo!P801,MovSaida!$F$9:$F$7010))</f>
        <v/>
      </c>
      <c r="Z801" s="94" t="str">
        <f>IFERROR(IF(P801="","",SUMIFS(InvAjust!$G$9:$G$6009,InvAjust!$E$9:$E$6009,Saldo!P801,InvAjust!$C$9:$C$6009,"Add")-SUMIFS(InvAjust!$G$9:$G$6009,InvAjust!$E$9:$E$6009,Saldo!P801,InvAjust!$C$9:$C$6009,"Remove")),"")</f>
        <v/>
      </c>
      <c r="AA801" s="98" t="str">
        <f t="shared" si="208"/>
        <v/>
      </c>
    </row>
    <row r="802" spans="1:27" ht="18.95" customHeight="1" x14ac:dyDescent="0.25">
      <c r="A802" s="82"/>
      <c r="C802" s="89" t="str">
        <f t="shared" si="197"/>
        <v/>
      </c>
      <c r="D802" s="89" t="str">
        <f t="shared" si="198"/>
        <v/>
      </c>
      <c r="E802" s="89" t="str">
        <f t="shared" si="199"/>
        <v/>
      </c>
      <c r="F802" s="89" t="str">
        <f t="shared" si="200"/>
        <v/>
      </c>
      <c r="G802" s="90" t="str">
        <f t="shared" si="201"/>
        <v/>
      </c>
      <c r="H802" s="91" t="str">
        <f t="shared" si="202"/>
        <v/>
      </c>
      <c r="I802" s="91" t="str">
        <f t="shared" si="203"/>
        <v/>
      </c>
      <c r="J802" s="91" t="str">
        <f t="shared" si="204"/>
        <v/>
      </c>
      <c r="K802" s="92" t="str">
        <f t="shared" si="193"/>
        <v/>
      </c>
      <c r="L802" s="92" t="str">
        <f t="shared" si="194"/>
        <v/>
      </c>
      <c r="M802" s="92" t="str">
        <f t="shared" si="195"/>
        <v/>
      </c>
      <c r="N802" s="92" t="str">
        <f t="shared" si="196"/>
        <v/>
      </c>
      <c r="O802" s="76" t="str">
        <f>IF(Cadastro!D802="","",Cadastro!D802)</f>
        <v/>
      </c>
      <c r="P802" s="76" t="str">
        <f>IF(Cadastro!C802="","",Cadastro!C802)</f>
        <v/>
      </c>
      <c r="Q802" s="93" t="str">
        <f t="shared" si="205"/>
        <v/>
      </c>
      <c r="R802" s="94" t="str">
        <f>IF(Cadastro!H802="","",Cadastro!H802)</f>
        <v/>
      </c>
      <c r="S802" s="95" t="str">
        <f t="shared" si="206"/>
        <v/>
      </c>
      <c r="T802" s="96" t="str">
        <f t="shared" si="207"/>
        <v/>
      </c>
      <c r="U802" s="96" t="str">
        <f>IFERROR(IF(P802="","",SUMIF(Movimento!$D$9:$D$7010,Saldo!P802,Movimento!$I$9:$I$7010)+W802)/(V802+X802),"")</f>
        <v/>
      </c>
      <c r="V802" s="94" t="str">
        <f>IFERROR(IF(Cadastro!E802="","",Cadastro!E802),"")</f>
        <v/>
      </c>
      <c r="W802" s="97" t="str">
        <f>IFERROR(IF(Cadastro!I802="","",Cadastro!I802),"")</f>
        <v/>
      </c>
      <c r="X802" s="94" t="str">
        <f>IF(P802="","",SUMIF(Movimento!$D$9:$D$7010,Saldo!P802,Movimento!$G$9:$G$7010))</f>
        <v/>
      </c>
      <c r="Y802" s="94" t="str">
        <f>IF(P802="","",SUMIF(MovSaida!$D$9:$D$7010,Saldo!P802,MovSaida!$F$9:$F$7010))</f>
        <v/>
      </c>
      <c r="Z802" s="94" t="str">
        <f>IFERROR(IF(P802="","",SUMIFS(InvAjust!$G$9:$G$6009,InvAjust!$E$9:$E$6009,Saldo!P802,InvAjust!$C$9:$C$6009,"Add")-SUMIFS(InvAjust!$G$9:$G$6009,InvAjust!$E$9:$E$6009,Saldo!P802,InvAjust!$C$9:$C$6009,"Remove")),"")</f>
        <v/>
      </c>
      <c r="AA802" s="98" t="str">
        <f t="shared" si="208"/>
        <v/>
      </c>
    </row>
    <row r="803" spans="1:27" ht="18.95" customHeight="1" x14ac:dyDescent="0.25">
      <c r="A803" s="82"/>
      <c r="C803" s="89" t="str">
        <f t="shared" si="197"/>
        <v/>
      </c>
      <c r="D803" s="89" t="str">
        <f t="shared" si="198"/>
        <v/>
      </c>
      <c r="E803" s="89" t="str">
        <f t="shared" si="199"/>
        <v/>
      </c>
      <c r="F803" s="89" t="str">
        <f t="shared" si="200"/>
        <v/>
      </c>
      <c r="G803" s="90" t="str">
        <f t="shared" si="201"/>
        <v/>
      </c>
      <c r="H803" s="91" t="str">
        <f t="shared" si="202"/>
        <v/>
      </c>
      <c r="I803" s="91" t="str">
        <f t="shared" si="203"/>
        <v/>
      </c>
      <c r="J803" s="91" t="str">
        <f t="shared" si="204"/>
        <v/>
      </c>
      <c r="K803" s="92" t="str">
        <f t="shared" si="193"/>
        <v/>
      </c>
      <c r="L803" s="92" t="str">
        <f t="shared" si="194"/>
        <v/>
      </c>
      <c r="M803" s="92" t="str">
        <f t="shared" si="195"/>
        <v/>
      </c>
      <c r="N803" s="92" t="str">
        <f t="shared" si="196"/>
        <v/>
      </c>
      <c r="O803" s="76" t="str">
        <f>IF(Cadastro!D803="","",Cadastro!D803)</f>
        <v/>
      </c>
      <c r="P803" s="76" t="str">
        <f>IF(Cadastro!C803="","",Cadastro!C803)</f>
        <v/>
      </c>
      <c r="Q803" s="93" t="str">
        <f t="shared" si="205"/>
        <v/>
      </c>
      <c r="R803" s="94" t="str">
        <f>IF(Cadastro!H803="","",Cadastro!H803)</f>
        <v/>
      </c>
      <c r="S803" s="95" t="str">
        <f t="shared" si="206"/>
        <v/>
      </c>
      <c r="T803" s="96" t="str">
        <f t="shared" si="207"/>
        <v/>
      </c>
      <c r="U803" s="96" t="str">
        <f>IFERROR(IF(P803="","",SUMIF(Movimento!$D$9:$D$7010,Saldo!P803,Movimento!$I$9:$I$7010)+W803)/(V803+X803),"")</f>
        <v/>
      </c>
      <c r="V803" s="94" t="str">
        <f>IFERROR(IF(Cadastro!E803="","",Cadastro!E803),"")</f>
        <v/>
      </c>
      <c r="W803" s="97" t="str">
        <f>IFERROR(IF(Cadastro!I803="","",Cadastro!I803),"")</f>
        <v/>
      </c>
      <c r="X803" s="94" t="str">
        <f>IF(P803="","",SUMIF(Movimento!$D$9:$D$7010,Saldo!P803,Movimento!$G$9:$G$7010))</f>
        <v/>
      </c>
      <c r="Y803" s="94" t="str">
        <f>IF(P803="","",SUMIF(MovSaida!$D$9:$D$7010,Saldo!P803,MovSaida!$F$9:$F$7010))</f>
        <v/>
      </c>
      <c r="Z803" s="94" t="str">
        <f>IFERROR(IF(P803="","",SUMIFS(InvAjust!$G$9:$G$6009,InvAjust!$E$9:$E$6009,Saldo!P803,InvAjust!$C$9:$C$6009,"Add")-SUMIFS(InvAjust!$G$9:$G$6009,InvAjust!$E$9:$E$6009,Saldo!P803,InvAjust!$C$9:$C$6009,"Remove")),"")</f>
        <v/>
      </c>
      <c r="AA803" s="98" t="str">
        <f t="shared" si="208"/>
        <v/>
      </c>
    </row>
    <row r="804" spans="1:27" ht="18.95" customHeight="1" x14ac:dyDescent="0.25">
      <c r="A804" s="82"/>
      <c r="C804" s="89" t="str">
        <f t="shared" si="197"/>
        <v/>
      </c>
      <c r="D804" s="89" t="str">
        <f t="shared" si="198"/>
        <v/>
      </c>
      <c r="E804" s="89" t="str">
        <f t="shared" si="199"/>
        <v/>
      </c>
      <c r="F804" s="89" t="str">
        <f t="shared" si="200"/>
        <v/>
      </c>
      <c r="G804" s="90" t="str">
        <f t="shared" si="201"/>
        <v/>
      </c>
      <c r="H804" s="91" t="str">
        <f t="shared" si="202"/>
        <v/>
      </c>
      <c r="I804" s="91" t="str">
        <f t="shared" si="203"/>
        <v/>
      </c>
      <c r="J804" s="91" t="str">
        <f t="shared" si="204"/>
        <v/>
      </c>
      <c r="K804" s="92" t="str">
        <f t="shared" si="193"/>
        <v/>
      </c>
      <c r="L804" s="92" t="str">
        <f t="shared" si="194"/>
        <v/>
      </c>
      <c r="M804" s="92" t="str">
        <f t="shared" si="195"/>
        <v/>
      </c>
      <c r="N804" s="92" t="str">
        <f t="shared" si="196"/>
        <v/>
      </c>
      <c r="O804" s="76" t="str">
        <f>IF(Cadastro!D804="","",Cadastro!D804)</f>
        <v/>
      </c>
      <c r="P804" s="76" t="str">
        <f>IF(Cadastro!C804="","",Cadastro!C804)</f>
        <v/>
      </c>
      <c r="Q804" s="93" t="str">
        <f t="shared" si="205"/>
        <v/>
      </c>
      <c r="R804" s="94" t="str">
        <f>IF(Cadastro!H804="","",Cadastro!H804)</f>
        <v/>
      </c>
      <c r="S804" s="95" t="str">
        <f t="shared" si="206"/>
        <v/>
      </c>
      <c r="T804" s="96" t="str">
        <f t="shared" si="207"/>
        <v/>
      </c>
      <c r="U804" s="96" t="str">
        <f>IFERROR(IF(P804="","",SUMIF(Movimento!$D$9:$D$7010,Saldo!P804,Movimento!$I$9:$I$7010)+W804)/(V804+X804),"")</f>
        <v/>
      </c>
      <c r="V804" s="94" t="str">
        <f>IFERROR(IF(Cadastro!E804="","",Cadastro!E804),"")</f>
        <v/>
      </c>
      <c r="W804" s="97" t="str">
        <f>IFERROR(IF(Cadastro!I804="","",Cadastro!I804),"")</f>
        <v/>
      </c>
      <c r="X804" s="94" t="str">
        <f>IF(P804="","",SUMIF(Movimento!$D$9:$D$7010,Saldo!P804,Movimento!$G$9:$G$7010))</f>
        <v/>
      </c>
      <c r="Y804" s="94" t="str">
        <f>IF(P804="","",SUMIF(MovSaida!$D$9:$D$7010,Saldo!P804,MovSaida!$F$9:$F$7010))</f>
        <v/>
      </c>
      <c r="Z804" s="94" t="str">
        <f>IFERROR(IF(P804="","",SUMIFS(InvAjust!$G$9:$G$6009,InvAjust!$E$9:$E$6009,Saldo!P804,InvAjust!$C$9:$C$6009,"Add")-SUMIFS(InvAjust!$G$9:$G$6009,InvAjust!$E$9:$E$6009,Saldo!P804,InvAjust!$C$9:$C$6009,"Remove")),"")</f>
        <v/>
      </c>
      <c r="AA804" s="98" t="str">
        <f t="shared" si="208"/>
        <v/>
      </c>
    </row>
    <row r="805" spans="1:27" ht="18.95" customHeight="1" x14ac:dyDescent="0.25">
      <c r="A805" s="82"/>
      <c r="C805" s="89" t="str">
        <f t="shared" si="197"/>
        <v/>
      </c>
      <c r="D805" s="89" t="str">
        <f t="shared" si="198"/>
        <v/>
      </c>
      <c r="E805" s="89" t="str">
        <f t="shared" si="199"/>
        <v/>
      </c>
      <c r="F805" s="89" t="str">
        <f t="shared" si="200"/>
        <v/>
      </c>
      <c r="G805" s="90" t="str">
        <f t="shared" si="201"/>
        <v/>
      </c>
      <c r="H805" s="91" t="str">
        <f t="shared" si="202"/>
        <v/>
      </c>
      <c r="I805" s="91" t="str">
        <f t="shared" si="203"/>
        <v/>
      </c>
      <c r="J805" s="91" t="str">
        <f t="shared" si="204"/>
        <v/>
      </c>
      <c r="K805" s="92" t="str">
        <f t="shared" si="193"/>
        <v/>
      </c>
      <c r="L805" s="92" t="str">
        <f t="shared" si="194"/>
        <v/>
      </c>
      <c r="M805" s="92" t="str">
        <f t="shared" si="195"/>
        <v/>
      </c>
      <c r="N805" s="92" t="str">
        <f t="shared" si="196"/>
        <v/>
      </c>
      <c r="O805" s="76" t="str">
        <f>IF(Cadastro!D805="","",Cadastro!D805)</f>
        <v/>
      </c>
      <c r="P805" s="76" t="str">
        <f>IF(Cadastro!C805="","",Cadastro!C805)</f>
        <v/>
      </c>
      <c r="Q805" s="93" t="str">
        <f t="shared" si="205"/>
        <v/>
      </c>
      <c r="R805" s="94" t="str">
        <f>IF(Cadastro!H805="","",Cadastro!H805)</f>
        <v/>
      </c>
      <c r="S805" s="95" t="str">
        <f t="shared" si="206"/>
        <v/>
      </c>
      <c r="T805" s="96" t="str">
        <f t="shared" si="207"/>
        <v/>
      </c>
      <c r="U805" s="96" t="str">
        <f>IFERROR(IF(P805="","",SUMIF(Movimento!$D$9:$D$7010,Saldo!P805,Movimento!$I$9:$I$7010)+W805)/(V805+X805),"")</f>
        <v/>
      </c>
      <c r="V805" s="94" t="str">
        <f>IFERROR(IF(Cadastro!E805="","",Cadastro!E805),"")</f>
        <v/>
      </c>
      <c r="W805" s="97" t="str">
        <f>IFERROR(IF(Cadastro!I805="","",Cadastro!I805),"")</f>
        <v/>
      </c>
      <c r="X805" s="94" t="str">
        <f>IF(P805="","",SUMIF(Movimento!$D$9:$D$7010,Saldo!P805,Movimento!$G$9:$G$7010))</f>
        <v/>
      </c>
      <c r="Y805" s="94" t="str">
        <f>IF(P805="","",SUMIF(MovSaida!$D$9:$D$7010,Saldo!P805,MovSaida!$F$9:$F$7010))</f>
        <v/>
      </c>
      <c r="Z805" s="94" t="str">
        <f>IFERROR(IF(P805="","",SUMIFS(InvAjust!$G$9:$G$6009,InvAjust!$E$9:$E$6009,Saldo!P805,InvAjust!$C$9:$C$6009,"Add")-SUMIFS(InvAjust!$G$9:$G$6009,InvAjust!$E$9:$E$6009,Saldo!P805,InvAjust!$C$9:$C$6009,"Remove")),"")</f>
        <v/>
      </c>
      <c r="AA805" s="98" t="str">
        <f t="shared" si="208"/>
        <v/>
      </c>
    </row>
    <row r="806" spans="1:27" ht="18.95" customHeight="1" x14ac:dyDescent="0.25">
      <c r="A806" s="82"/>
      <c r="C806" s="89" t="str">
        <f t="shared" si="197"/>
        <v/>
      </c>
      <c r="D806" s="89" t="str">
        <f t="shared" si="198"/>
        <v/>
      </c>
      <c r="E806" s="89" t="str">
        <f t="shared" si="199"/>
        <v/>
      </c>
      <c r="F806" s="89" t="str">
        <f t="shared" si="200"/>
        <v/>
      </c>
      <c r="G806" s="90" t="str">
        <f t="shared" si="201"/>
        <v/>
      </c>
      <c r="H806" s="91" t="str">
        <f t="shared" si="202"/>
        <v/>
      </c>
      <c r="I806" s="91" t="str">
        <f t="shared" si="203"/>
        <v/>
      </c>
      <c r="J806" s="91" t="str">
        <f t="shared" si="204"/>
        <v/>
      </c>
      <c r="K806" s="92" t="str">
        <f t="shared" si="193"/>
        <v/>
      </c>
      <c r="L806" s="92" t="str">
        <f t="shared" si="194"/>
        <v/>
      </c>
      <c r="M806" s="92" t="str">
        <f t="shared" si="195"/>
        <v/>
      </c>
      <c r="N806" s="92" t="str">
        <f t="shared" si="196"/>
        <v/>
      </c>
      <c r="O806" s="76" t="str">
        <f>IF(Cadastro!D806="","",Cadastro!D806)</f>
        <v/>
      </c>
      <c r="P806" s="76" t="str">
        <f>IF(Cadastro!C806="","",Cadastro!C806)</f>
        <v/>
      </c>
      <c r="Q806" s="93" t="str">
        <f t="shared" si="205"/>
        <v/>
      </c>
      <c r="R806" s="94" t="str">
        <f>IF(Cadastro!H806="","",Cadastro!H806)</f>
        <v/>
      </c>
      <c r="S806" s="95" t="str">
        <f t="shared" si="206"/>
        <v/>
      </c>
      <c r="T806" s="96" t="str">
        <f t="shared" si="207"/>
        <v/>
      </c>
      <c r="U806" s="96" t="str">
        <f>IFERROR(IF(P806="","",SUMIF(Movimento!$D$9:$D$7010,Saldo!P806,Movimento!$I$9:$I$7010)+W806)/(V806+X806),"")</f>
        <v/>
      </c>
      <c r="V806" s="94" t="str">
        <f>IFERROR(IF(Cadastro!E806="","",Cadastro!E806),"")</f>
        <v/>
      </c>
      <c r="W806" s="97" t="str">
        <f>IFERROR(IF(Cadastro!I806="","",Cadastro!I806),"")</f>
        <v/>
      </c>
      <c r="X806" s="94" t="str">
        <f>IF(P806="","",SUMIF(Movimento!$D$9:$D$7010,Saldo!P806,Movimento!$G$9:$G$7010))</f>
        <v/>
      </c>
      <c r="Y806" s="94" t="str">
        <f>IF(P806="","",SUMIF(MovSaida!$D$9:$D$7010,Saldo!P806,MovSaida!$F$9:$F$7010))</f>
        <v/>
      </c>
      <c r="Z806" s="94" t="str">
        <f>IFERROR(IF(P806="","",SUMIFS(InvAjust!$G$9:$G$6009,InvAjust!$E$9:$E$6009,Saldo!P806,InvAjust!$C$9:$C$6009,"Add")-SUMIFS(InvAjust!$G$9:$G$6009,InvAjust!$E$9:$E$6009,Saldo!P806,InvAjust!$C$9:$C$6009,"Remove")),"")</f>
        <v/>
      </c>
      <c r="AA806" s="98" t="str">
        <f t="shared" si="208"/>
        <v/>
      </c>
    </row>
    <row r="807" spans="1:27" ht="18.95" customHeight="1" x14ac:dyDescent="0.25">
      <c r="A807" s="82"/>
      <c r="C807" s="89" t="str">
        <f t="shared" si="197"/>
        <v/>
      </c>
      <c r="D807" s="89" t="str">
        <f t="shared" si="198"/>
        <v/>
      </c>
      <c r="E807" s="89" t="str">
        <f t="shared" si="199"/>
        <v/>
      </c>
      <c r="F807" s="89" t="str">
        <f t="shared" si="200"/>
        <v/>
      </c>
      <c r="G807" s="90" t="str">
        <f t="shared" si="201"/>
        <v/>
      </c>
      <c r="H807" s="91" t="str">
        <f t="shared" si="202"/>
        <v/>
      </c>
      <c r="I807" s="91" t="str">
        <f t="shared" si="203"/>
        <v/>
      </c>
      <c r="J807" s="91" t="str">
        <f t="shared" si="204"/>
        <v/>
      </c>
      <c r="K807" s="92" t="str">
        <f t="shared" si="193"/>
        <v/>
      </c>
      <c r="L807" s="92" t="str">
        <f t="shared" si="194"/>
        <v/>
      </c>
      <c r="M807" s="92" t="str">
        <f t="shared" si="195"/>
        <v/>
      </c>
      <c r="N807" s="92" t="str">
        <f t="shared" si="196"/>
        <v/>
      </c>
      <c r="O807" s="76" t="str">
        <f>IF(Cadastro!D807="","",Cadastro!D807)</f>
        <v/>
      </c>
      <c r="P807" s="76" t="str">
        <f>IF(Cadastro!C807="","",Cadastro!C807)</f>
        <v/>
      </c>
      <c r="Q807" s="93" t="str">
        <f t="shared" si="205"/>
        <v/>
      </c>
      <c r="R807" s="94" t="str">
        <f>IF(Cadastro!H807="","",Cadastro!H807)</f>
        <v/>
      </c>
      <c r="S807" s="95" t="str">
        <f t="shared" si="206"/>
        <v/>
      </c>
      <c r="T807" s="96" t="str">
        <f t="shared" si="207"/>
        <v/>
      </c>
      <c r="U807" s="96" t="str">
        <f>IFERROR(IF(P807="","",SUMIF(Movimento!$D$9:$D$7010,Saldo!P807,Movimento!$I$9:$I$7010)+W807)/(V807+X807),"")</f>
        <v/>
      </c>
      <c r="V807" s="94" t="str">
        <f>IFERROR(IF(Cadastro!E807="","",Cadastro!E807),"")</f>
        <v/>
      </c>
      <c r="W807" s="97" t="str">
        <f>IFERROR(IF(Cadastro!I807="","",Cadastro!I807),"")</f>
        <v/>
      </c>
      <c r="X807" s="94" t="str">
        <f>IF(P807="","",SUMIF(Movimento!$D$9:$D$7010,Saldo!P807,Movimento!$G$9:$G$7010))</f>
        <v/>
      </c>
      <c r="Y807" s="94" t="str">
        <f>IF(P807="","",SUMIF(MovSaida!$D$9:$D$7010,Saldo!P807,MovSaida!$F$9:$F$7010))</f>
        <v/>
      </c>
      <c r="Z807" s="94" t="str">
        <f>IFERROR(IF(P807="","",SUMIFS(InvAjust!$G$9:$G$6009,InvAjust!$E$9:$E$6009,Saldo!P807,InvAjust!$C$9:$C$6009,"Add")-SUMIFS(InvAjust!$G$9:$G$6009,InvAjust!$E$9:$E$6009,Saldo!P807,InvAjust!$C$9:$C$6009,"Remove")),"")</f>
        <v/>
      </c>
      <c r="AA807" s="98" t="str">
        <f t="shared" si="208"/>
        <v/>
      </c>
    </row>
    <row r="808" spans="1:27" ht="18.95" customHeight="1" x14ac:dyDescent="0.25">
      <c r="A808" s="82"/>
      <c r="C808" s="89" t="str">
        <f t="shared" si="197"/>
        <v/>
      </c>
      <c r="D808" s="89" t="str">
        <f t="shared" si="198"/>
        <v/>
      </c>
      <c r="E808" s="89" t="str">
        <f t="shared" si="199"/>
        <v/>
      </c>
      <c r="F808" s="89" t="str">
        <f t="shared" si="200"/>
        <v/>
      </c>
      <c r="G808" s="90" t="str">
        <f t="shared" si="201"/>
        <v/>
      </c>
      <c r="H808" s="91" t="str">
        <f t="shared" si="202"/>
        <v/>
      </c>
      <c r="I808" s="91" t="str">
        <f t="shared" si="203"/>
        <v/>
      </c>
      <c r="J808" s="91" t="str">
        <f t="shared" si="204"/>
        <v/>
      </c>
      <c r="K808" s="92" t="str">
        <f t="shared" si="193"/>
        <v/>
      </c>
      <c r="L808" s="92" t="str">
        <f t="shared" si="194"/>
        <v/>
      </c>
      <c r="M808" s="92" t="str">
        <f t="shared" si="195"/>
        <v/>
      </c>
      <c r="N808" s="92" t="str">
        <f t="shared" si="196"/>
        <v/>
      </c>
      <c r="O808" s="76" t="str">
        <f>IF(Cadastro!D808="","",Cadastro!D808)</f>
        <v/>
      </c>
      <c r="P808" s="76" t="str">
        <f>IF(Cadastro!C808="","",Cadastro!C808)</f>
        <v/>
      </c>
      <c r="Q808" s="93" t="str">
        <f t="shared" si="205"/>
        <v/>
      </c>
      <c r="R808" s="94" t="str">
        <f>IF(Cadastro!H808="","",Cadastro!H808)</f>
        <v/>
      </c>
      <c r="S808" s="95" t="str">
        <f t="shared" si="206"/>
        <v/>
      </c>
      <c r="T808" s="96" t="str">
        <f t="shared" si="207"/>
        <v/>
      </c>
      <c r="U808" s="96" t="str">
        <f>IFERROR(IF(P808="","",SUMIF(Movimento!$D$9:$D$7010,Saldo!P808,Movimento!$I$9:$I$7010)+W808)/(V808+X808),"")</f>
        <v/>
      </c>
      <c r="V808" s="94" t="str">
        <f>IFERROR(IF(Cadastro!E808="","",Cadastro!E808),"")</f>
        <v/>
      </c>
      <c r="W808" s="97" t="str">
        <f>IFERROR(IF(Cadastro!I808="","",Cadastro!I808),"")</f>
        <v/>
      </c>
      <c r="X808" s="94" t="str">
        <f>IF(P808="","",SUMIF(Movimento!$D$9:$D$7010,Saldo!P808,Movimento!$G$9:$G$7010))</f>
        <v/>
      </c>
      <c r="Y808" s="94" t="str">
        <f>IF(P808="","",SUMIF(MovSaida!$D$9:$D$7010,Saldo!P808,MovSaida!$F$9:$F$7010))</f>
        <v/>
      </c>
      <c r="Z808" s="94" t="str">
        <f>IFERROR(IF(P808="","",SUMIFS(InvAjust!$G$9:$G$6009,InvAjust!$E$9:$E$6009,Saldo!P808,InvAjust!$C$9:$C$6009,"Add")-SUMIFS(InvAjust!$G$9:$G$6009,InvAjust!$E$9:$E$6009,Saldo!P808,InvAjust!$C$9:$C$6009,"Remove")),"")</f>
        <v/>
      </c>
      <c r="AA808" s="98" t="str">
        <f t="shared" si="208"/>
        <v/>
      </c>
    </row>
    <row r="809" spans="1:27" ht="18.95" customHeight="1" x14ac:dyDescent="0.25">
      <c r="A809" s="82"/>
      <c r="C809" s="89" t="str">
        <f t="shared" si="197"/>
        <v/>
      </c>
      <c r="D809" s="89" t="str">
        <f t="shared" si="198"/>
        <v/>
      </c>
      <c r="E809" s="89" t="str">
        <f t="shared" si="199"/>
        <v/>
      </c>
      <c r="F809" s="89" t="str">
        <f t="shared" si="200"/>
        <v/>
      </c>
      <c r="G809" s="90" t="str">
        <f t="shared" si="201"/>
        <v/>
      </c>
      <c r="H809" s="91" t="str">
        <f t="shared" si="202"/>
        <v/>
      </c>
      <c r="I809" s="91" t="str">
        <f t="shared" si="203"/>
        <v/>
      </c>
      <c r="J809" s="91" t="str">
        <f t="shared" si="204"/>
        <v/>
      </c>
      <c r="K809" s="92" t="str">
        <f t="shared" si="193"/>
        <v/>
      </c>
      <c r="L809" s="92" t="str">
        <f t="shared" si="194"/>
        <v/>
      </c>
      <c r="M809" s="92" t="str">
        <f t="shared" si="195"/>
        <v/>
      </c>
      <c r="N809" s="92" t="str">
        <f t="shared" si="196"/>
        <v/>
      </c>
      <c r="O809" s="76" t="str">
        <f>IF(Cadastro!D809="","",Cadastro!D809)</f>
        <v/>
      </c>
      <c r="P809" s="76" t="str">
        <f>IF(Cadastro!C809="","",Cadastro!C809)</f>
        <v/>
      </c>
      <c r="Q809" s="93" t="str">
        <f t="shared" si="205"/>
        <v/>
      </c>
      <c r="R809" s="94" t="str">
        <f>IF(Cadastro!H809="","",Cadastro!H809)</f>
        <v/>
      </c>
      <c r="S809" s="95" t="str">
        <f t="shared" si="206"/>
        <v/>
      </c>
      <c r="T809" s="96" t="str">
        <f t="shared" si="207"/>
        <v/>
      </c>
      <c r="U809" s="96" t="str">
        <f>IFERROR(IF(P809="","",SUMIF(Movimento!$D$9:$D$7010,Saldo!P809,Movimento!$I$9:$I$7010)+W809)/(V809+X809),"")</f>
        <v/>
      </c>
      <c r="V809" s="94" t="str">
        <f>IFERROR(IF(Cadastro!E809="","",Cadastro!E809),"")</f>
        <v/>
      </c>
      <c r="W809" s="97" t="str">
        <f>IFERROR(IF(Cadastro!I809="","",Cadastro!I809),"")</f>
        <v/>
      </c>
      <c r="X809" s="94" t="str">
        <f>IF(P809="","",SUMIF(Movimento!$D$9:$D$7010,Saldo!P809,Movimento!$G$9:$G$7010))</f>
        <v/>
      </c>
      <c r="Y809" s="94" t="str">
        <f>IF(P809="","",SUMIF(MovSaida!$D$9:$D$7010,Saldo!P809,MovSaida!$F$9:$F$7010))</f>
        <v/>
      </c>
      <c r="Z809" s="94" t="str">
        <f>IFERROR(IF(P809="","",SUMIFS(InvAjust!$G$9:$G$6009,InvAjust!$E$9:$E$6009,Saldo!P809,InvAjust!$C$9:$C$6009,"Add")-SUMIFS(InvAjust!$G$9:$G$6009,InvAjust!$E$9:$E$6009,Saldo!P809,InvAjust!$C$9:$C$6009,"Remove")),"")</f>
        <v/>
      </c>
      <c r="AA809" s="98" t="str">
        <f t="shared" si="208"/>
        <v/>
      </c>
    </row>
    <row r="810" spans="1:27" ht="18.95" customHeight="1" x14ac:dyDescent="0.25">
      <c r="A810" s="82"/>
      <c r="C810" s="89" t="str">
        <f t="shared" si="197"/>
        <v/>
      </c>
      <c r="D810" s="89" t="str">
        <f t="shared" si="198"/>
        <v/>
      </c>
      <c r="E810" s="89" t="str">
        <f t="shared" si="199"/>
        <v/>
      </c>
      <c r="F810" s="89" t="str">
        <f t="shared" si="200"/>
        <v/>
      </c>
      <c r="G810" s="90" t="str">
        <f t="shared" si="201"/>
        <v/>
      </c>
      <c r="H810" s="91" t="str">
        <f t="shared" si="202"/>
        <v/>
      </c>
      <c r="I810" s="91" t="str">
        <f t="shared" si="203"/>
        <v/>
      </c>
      <c r="J810" s="91" t="str">
        <f t="shared" si="204"/>
        <v/>
      </c>
      <c r="K810" s="92" t="str">
        <f t="shared" si="193"/>
        <v/>
      </c>
      <c r="L810" s="92" t="str">
        <f t="shared" si="194"/>
        <v/>
      </c>
      <c r="M810" s="92" t="str">
        <f t="shared" si="195"/>
        <v/>
      </c>
      <c r="N810" s="92" t="str">
        <f t="shared" si="196"/>
        <v/>
      </c>
      <c r="O810" s="76" t="str">
        <f>IF(Cadastro!D810="","",Cadastro!D810)</f>
        <v/>
      </c>
      <c r="P810" s="76" t="str">
        <f>IF(Cadastro!C810="","",Cadastro!C810)</f>
        <v/>
      </c>
      <c r="Q810" s="93" t="str">
        <f t="shared" si="205"/>
        <v/>
      </c>
      <c r="R810" s="94" t="str">
        <f>IF(Cadastro!H810="","",Cadastro!H810)</f>
        <v/>
      </c>
      <c r="S810" s="95" t="str">
        <f t="shared" si="206"/>
        <v/>
      </c>
      <c r="T810" s="96" t="str">
        <f t="shared" si="207"/>
        <v/>
      </c>
      <c r="U810" s="96" t="str">
        <f>IFERROR(IF(P810="","",SUMIF(Movimento!$D$9:$D$7010,Saldo!P810,Movimento!$I$9:$I$7010)+W810)/(V810+X810),"")</f>
        <v/>
      </c>
      <c r="V810" s="94" t="str">
        <f>IFERROR(IF(Cadastro!E810="","",Cadastro!E810),"")</f>
        <v/>
      </c>
      <c r="W810" s="97" t="str">
        <f>IFERROR(IF(Cadastro!I810="","",Cadastro!I810),"")</f>
        <v/>
      </c>
      <c r="X810" s="94" t="str">
        <f>IF(P810="","",SUMIF(Movimento!$D$9:$D$7010,Saldo!P810,Movimento!$G$9:$G$7010))</f>
        <v/>
      </c>
      <c r="Y810" s="94" t="str">
        <f>IF(P810="","",SUMIF(MovSaida!$D$9:$D$7010,Saldo!P810,MovSaida!$F$9:$F$7010))</f>
        <v/>
      </c>
      <c r="Z810" s="94" t="str">
        <f>IFERROR(IF(P810="","",SUMIFS(InvAjust!$G$9:$G$6009,InvAjust!$E$9:$E$6009,Saldo!P810,InvAjust!$C$9:$C$6009,"Add")-SUMIFS(InvAjust!$G$9:$G$6009,InvAjust!$E$9:$E$6009,Saldo!P810,InvAjust!$C$9:$C$6009,"Remove")),"")</f>
        <v/>
      </c>
      <c r="AA810" s="98" t="str">
        <f t="shared" si="208"/>
        <v/>
      </c>
    </row>
    <row r="811" spans="1:27" ht="18.95" customHeight="1" x14ac:dyDescent="0.25">
      <c r="A811" s="82"/>
      <c r="C811" s="89" t="str">
        <f t="shared" si="197"/>
        <v/>
      </c>
      <c r="D811" s="89" t="str">
        <f t="shared" si="198"/>
        <v/>
      </c>
      <c r="E811" s="89" t="str">
        <f t="shared" si="199"/>
        <v/>
      </c>
      <c r="F811" s="89" t="str">
        <f t="shared" si="200"/>
        <v/>
      </c>
      <c r="G811" s="90" t="str">
        <f t="shared" si="201"/>
        <v/>
      </c>
      <c r="H811" s="91" t="str">
        <f t="shared" si="202"/>
        <v/>
      </c>
      <c r="I811" s="91" t="str">
        <f t="shared" si="203"/>
        <v/>
      </c>
      <c r="J811" s="91" t="str">
        <f t="shared" si="204"/>
        <v/>
      </c>
      <c r="K811" s="92" t="str">
        <f t="shared" si="193"/>
        <v/>
      </c>
      <c r="L811" s="92" t="str">
        <f t="shared" si="194"/>
        <v/>
      </c>
      <c r="M811" s="92" t="str">
        <f t="shared" si="195"/>
        <v/>
      </c>
      <c r="N811" s="92" t="str">
        <f t="shared" si="196"/>
        <v/>
      </c>
      <c r="O811" s="76" t="str">
        <f>IF(Cadastro!D811="","",Cadastro!D811)</f>
        <v/>
      </c>
      <c r="P811" s="76" t="str">
        <f>IF(Cadastro!C811="","",Cadastro!C811)</f>
        <v/>
      </c>
      <c r="Q811" s="93" t="str">
        <f t="shared" si="205"/>
        <v/>
      </c>
      <c r="R811" s="94" t="str">
        <f>IF(Cadastro!H811="","",Cadastro!H811)</f>
        <v/>
      </c>
      <c r="S811" s="95" t="str">
        <f t="shared" si="206"/>
        <v/>
      </c>
      <c r="T811" s="96" t="str">
        <f t="shared" si="207"/>
        <v/>
      </c>
      <c r="U811" s="96" t="str">
        <f>IFERROR(IF(P811="","",SUMIF(Movimento!$D$9:$D$7010,Saldo!P811,Movimento!$I$9:$I$7010)+W811)/(V811+X811),"")</f>
        <v/>
      </c>
      <c r="V811" s="94" t="str">
        <f>IFERROR(IF(Cadastro!E811="","",Cadastro!E811),"")</f>
        <v/>
      </c>
      <c r="W811" s="97" t="str">
        <f>IFERROR(IF(Cadastro!I811="","",Cadastro!I811),"")</f>
        <v/>
      </c>
      <c r="X811" s="94" t="str">
        <f>IF(P811="","",SUMIF(Movimento!$D$9:$D$7010,Saldo!P811,Movimento!$G$9:$G$7010))</f>
        <v/>
      </c>
      <c r="Y811" s="94" t="str">
        <f>IF(P811="","",SUMIF(MovSaida!$D$9:$D$7010,Saldo!P811,MovSaida!$F$9:$F$7010))</f>
        <v/>
      </c>
      <c r="Z811" s="94" t="str">
        <f>IFERROR(IF(P811="","",SUMIFS(InvAjust!$G$9:$G$6009,InvAjust!$E$9:$E$6009,Saldo!P811,InvAjust!$C$9:$C$6009,"Add")-SUMIFS(InvAjust!$G$9:$G$6009,InvAjust!$E$9:$E$6009,Saldo!P811,InvAjust!$C$9:$C$6009,"Remove")),"")</f>
        <v/>
      </c>
      <c r="AA811" s="98" t="str">
        <f t="shared" si="208"/>
        <v/>
      </c>
    </row>
    <row r="812" spans="1:27" ht="18.95" customHeight="1" x14ac:dyDescent="0.25">
      <c r="A812" s="82"/>
      <c r="C812" s="89" t="str">
        <f t="shared" si="197"/>
        <v/>
      </c>
      <c r="D812" s="89" t="str">
        <f t="shared" si="198"/>
        <v/>
      </c>
      <c r="E812" s="89" t="str">
        <f t="shared" si="199"/>
        <v/>
      </c>
      <c r="F812" s="89" t="str">
        <f t="shared" si="200"/>
        <v/>
      </c>
      <c r="G812" s="90" t="str">
        <f t="shared" si="201"/>
        <v/>
      </c>
      <c r="H812" s="91" t="str">
        <f t="shared" si="202"/>
        <v/>
      </c>
      <c r="I812" s="91" t="str">
        <f t="shared" si="203"/>
        <v/>
      </c>
      <c r="J812" s="91" t="str">
        <f t="shared" si="204"/>
        <v/>
      </c>
      <c r="K812" s="92" t="str">
        <f t="shared" si="193"/>
        <v/>
      </c>
      <c r="L812" s="92" t="str">
        <f t="shared" si="194"/>
        <v/>
      </c>
      <c r="M812" s="92" t="str">
        <f t="shared" si="195"/>
        <v/>
      </c>
      <c r="N812" s="92" t="str">
        <f t="shared" si="196"/>
        <v/>
      </c>
      <c r="O812" s="76" t="str">
        <f>IF(Cadastro!D812="","",Cadastro!D812)</f>
        <v/>
      </c>
      <c r="P812" s="76" t="str">
        <f>IF(Cadastro!C812="","",Cadastro!C812)</f>
        <v/>
      </c>
      <c r="Q812" s="93" t="str">
        <f t="shared" si="205"/>
        <v/>
      </c>
      <c r="R812" s="94" t="str">
        <f>IF(Cadastro!H812="","",Cadastro!H812)</f>
        <v/>
      </c>
      <c r="S812" s="95" t="str">
        <f t="shared" si="206"/>
        <v/>
      </c>
      <c r="T812" s="96" t="str">
        <f t="shared" si="207"/>
        <v/>
      </c>
      <c r="U812" s="96" t="str">
        <f>IFERROR(IF(P812="","",SUMIF(Movimento!$D$9:$D$7010,Saldo!P812,Movimento!$I$9:$I$7010)+W812)/(V812+X812),"")</f>
        <v/>
      </c>
      <c r="V812" s="94" t="str">
        <f>IFERROR(IF(Cadastro!E812="","",Cadastro!E812),"")</f>
        <v/>
      </c>
      <c r="W812" s="97" t="str">
        <f>IFERROR(IF(Cadastro!I812="","",Cadastro!I812),"")</f>
        <v/>
      </c>
      <c r="X812" s="94" t="str">
        <f>IF(P812="","",SUMIF(Movimento!$D$9:$D$7010,Saldo!P812,Movimento!$G$9:$G$7010))</f>
        <v/>
      </c>
      <c r="Y812" s="94" t="str">
        <f>IF(P812="","",SUMIF(MovSaida!$D$9:$D$7010,Saldo!P812,MovSaida!$F$9:$F$7010))</f>
        <v/>
      </c>
      <c r="Z812" s="94" t="str">
        <f>IFERROR(IF(P812="","",SUMIFS(InvAjust!$G$9:$G$6009,InvAjust!$E$9:$E$6009,Saldo!P812,InvAjust!$C$9:$C$6009,"Add")-SUMIFS(InvAjust!$G$9:$G$6009,InvAjust!$E$9:$E$6009,Saldo!P812,InvAjust!$C$9:$C$6009,"Remove")),"")</f>
        <v/>
      </c>
      <c r="AA812" s="98" t="str">
        <f t="shared" si="208"/>
        <v/>
      </c>
    </row>
    <row r="813" spans="1:27" ht="18.95" customHeight="1" x14ac:dyDescent="0.25">
      <c r="A813" s="82"/>
      <c r="C813" s="89" t="str">
        <f t="shared" si="197"/>
        <v/>
      </c>
      <c r="D813" s="89" t="str">
        <f t="shared" si="198"/>
        <v/>
      </c>
      <c r="E813" s="89" t="str">
        <f t="shared" si="199"/>
        <v/>
      </c>
      <c r="F813" s="89" t="str">
        <f t="shared" si="200"/>
        <v/>
      </c>
      <c r="G813" s="90" t="str">
        <f t="shared" si="201"/>
        <v/>
      </c>
      <c r="H813" s="91" t="str">
        <f t="shared" si="202"/>
        <v/>
      </c>
      <c r="I813" s="91" t="str">
        <f t="shared" si="203"/>
        <v/>
      </c>
      <c r="J813" s="91" t="str">
        <f t="shared" si="204"/>
        <v/>
      </c>
      <c r="K813" s="92" t="str">
        <f t="shared" si="193"/>
        <v/>
      </c>
      <c r="L813" s="92" t="str">
        <f t="shared" si="194"/>
        <v/>
      </c>
      <c r="M813" s="92" t="str">
        <f t="shared" si="195"/>
        <v/>
      </c>
      <c r="N813" s="92" t="str">
        <f t="shared" si="196"/>
        <v/>
      </c>
      <c r="O813" s="76" t="str">
        <f>IF(Cadastro!D813="","",Cadastro!D813)</f>
        <v/>
      </c>
      <c r="P813" s="76" t="str">
        <f>IF(Cadastro!C813="","",Cadastro!C813)</f>
        <v/>
      </c>
      <c r="Q813" s="93" t="str">
        <f t="shared" si="205"/>
        <v/>
      </c>
      <c r="R813" s="94" t="str">
        <f>IF(Cadastro!H813="","",Cadastro!H813)</f>
        <v/>
      </c>
      <c r="S813" s="95" t="str">
        <f t="shared" si="206"/>
        <v/>
      </c>
      <c r="T813" s="96" t="str">
        <f t="shared" si="207"/>
        <v/>
      </c>
      <c r="U813" s="96" t="str">
        <f>IFERROR(IF(P813="","",SUMIF(Movimento!$D$9:$D$7010,Saldo!P813,Movimento!$I$9:$I$7010)+W813)/(V813+X813),"")</f>
        <v/>
      </c>
      <c r="V813" s="94" t="str">
        <f>IFERROR(IF(Cadastro!E813="","",Cadastro!E813),"")</f>
        <v/>
      </c>
      <c r="W813" s="97" t="str">
        <f>IFERROR(IF(Cadastro!I813="","",Cadastro!I813),"")</f>
        <v/>
      </c>
      <c r="X813" s="94" t="str">
        <f>IF(P813="","",SUMIF(Movimento!$D$9:$D$7010,Saldo!P813,Movimento!$G$9:$G$7010))</f>
        <v/>
      </c>
      <c r="Y813" s="94" t="str">
        <f>IF(P813="","",SUMIF(MovSaida!$D$9:$D$7010,Saldo!P813,MovSaida!$F$9:$F$7010))</f>
        <v/>
      </c>
      <c r="Z813" s="94" t="str">
        <f>IFERROR(IF(P813="","",SUMIFS(InvAjust!$G$9:$G$6009,InvAjust!$E$9:$E$6009,Saldo!P813,InvAjust!$C$9:$C$6009,"Add")-SUMIFS(InvAjust!$G$9:$G$6009,InvAjust!$E$9:$E$6009,Saldo!P813,InvAjust!$C$9:$C$6009,"Remove")),"")</f>
        <v/>
      </c>
      <c r="AA813" s="98" t="str">
        <f t="shared" si="208"/>
        <v/>
      </c>
    </row>
    <row r="814" spans="1:27" ht="18.95" customHeight="1" x14ac:dyDescent="0.25">
      <c r="A814" s="82"/>
      <c r="C814" s="89" t="str">
        <f t="shared" si="197"/>
        <v/>
      </c>
      <c r="D814" s="89" t="str">
        <f t="shared" si="198"/>
        <v/>
      </c>
      <c r="E814" s="89" t="str">
        <f t="shared" si="199"/>
        <v/>
      </c>
      <c r="F814" s="89" t="str">
        <f t="shared" si="200"/>
        <v/>
      </c>
      <c r="G814" s="90" t="str">
        <f t="shared" si="201"/>
        <v/>
      </c>
      <c r="H814" s="91" t="str">
        <f t="shared" si="202"/>
        <v/>
      </c>
      <c r="I814" s="91" t="str">
        <f t="shared" si="203"/>
        <v/>
      </c>
      <c r="J814" s="91" t="str">
        <f t="shared" si="204"/>
        <v/>
      </c>
      <c r="K814" s="92" t="str">
        <f t="shared" si="193"/>
        <v/>
      </c>
      <c r="L814" s="92" t="str">
        <f t="shared" si="194"/>
        <v/>
      </c>
      <c r="M814" s="92" t="str">
        <f t="shared" si="195"/>
        <v/>
      </c>
      <c r="N814" s="92" t="str">
        <f t="shared" si="196"/>
        <v/>
      </c>
      <c r="O814" s="76" t="str">
        <f>IF(Cadastro!D814="","",Cadastro!D814)</f>
        <v/>
      </c>
      <c r="P814" s="76" t="str">
        <f>IF(Cadastro!C814="","",Cadastro!C814)</f>
        <v/>
      </c>
      <c r="Q814" s="93" t="str">
        <f t="shared" si="205"/>
        <v/>
      </c>
      <c r="R814" s="94" t="str">
        <f>IF(Cadastro!H814="","",Cadastro!H814)</f>
        <v/>
      </c>
      <c r="S814" s="95" t="str">
        <f t="shared" si="206"/>
        <v/>
      </c>
      <c r="T814" s="96" t="str">
        <f t="shared" si="207"/>
        <v/>
      </c>
      <c r="U814" s="96" t="str">
        <f>IFERROR(IF(P814="","",SUMIF(Movimento!$D$9:$D$7010,Saldo!P814,Movimento!$I$9:$I$7010)+W814)/(V814+X814),"")</f>
        <v/>
      </c>
      <c r="V814" s="94" t="str">
        <f>IFERROR(IF(Cadastro!E814="","",Cadastro!E814),"")</f>
        <v/>
      </c>
      <c r="W814" s="97" t="str">
        <f>IFERROR(IF(Cadastro!I814="","",Cadastro!I814),"")</f>
        <v/>
      </c>
      <c r="X814" s="94" t="str">
        <f>IF(P814="","",SUMIF(Movimento!$D$9:$D$7010,Saldo!P814,Movimento!$G$9:$G$7010))</f>
        <v/>
      </c>
      <c r="Y814" s="94" t="str">
        <f>IF(P814="","",SUMIF(MovSaida!$D$9:$D$7010,Saldo!P814,MovSaida!$F$9:$F$7010))</f>
        <v/>
      </c>
      <c r="Z814" s="94" t="str">
        <f>IFERROR(IF(P814="","",SUMIFS(InvAjust!$G$9:$G$6009,InvAjust!$E$9:$E$6009,Saldo!P814,InvAjust!$C$9:$C$6009,"Add")-SUMIFS(InvAjust!$G$9:$G$6009,InvAjust!$E$9:$E$6009,Saldo!P814,InvAjust!$C$9:$C$6009,"Remove")),"")</f>
        <v/>
      </c>
      <c r="AA814" s="98" t="str">
        <f t="shared" si="208"/>
        <v/>
      </c>
    </row>
    <row r="815" spans="1:27" ht="18.95" customHeight="1" x14ac:dyDescent="0.25">
      <c r="A815" s="82"/>
      <c r="C815" s="89" t="str">
        <f t="shared" si="197"/>
        <v/>
      </c>
      <c r="D815" s="89" t="str">
        <f t="shared" si="198"/>
        <v/>
      </c>
      <c r="E815" s="89" t="str">
        <f t="shared" si="199"/>
        <v/>
      </c>
      <c r="F815" s="89" t="str">
        <f t="shared" si="200"/>
        <v/>
      </c>
      <c r="G815" s="90" t="str">
        <f t="shared" si="201"/>
        <v/>
      </c>
      <c r="H815" s="91" t="str">
        <f t="shared" si="202"/>
        <v/>
      </c>
      <c r="I815" s="91" t="str">
        <f t="shared" si="203"/>
        <v/>
      </c>
      <c r="J815" s="91" t="str">
        <f t="shared" si="204"/>
        <v/>
      </c>
      <c r="K815" s="92" t="str">
        <f t="shared" si="193"/>
        <v/>
      </c>
      <c r="L815" s="92" t="str">
        <f t="shared" si="194"/>
        <v/>
      </c>
      <c r="M815" s="92" t="str">
        <f t="shared" si="195"/>
        <v/>
      </c>
      <c r="N815" s="92" t="str">
        <f t="shared" si="196"/>
        <v/>
      </c>
      <c r="O815" s="76" t="str">
        <f>IF(Cadastro!D815="","",Cadastro!D815)</f>
        <v/>
      </c>
      <c r="P815" s="76" t="str">
        <f>IF(Cadastro!C815="","",Cadastro!C815)</f>
        <v/>
      </c>
      <c r="Q815" s="93" t="str">
        <f t="shared" si="205"/>
        <v/>
      </c>
      <c r="R815" s="94" t="str">
        <f>IF(Cadastro!H815="","",Cadastro!H815)</f>
        <v/>
      </c>
      <c r="S815" s="95" t="str">
        <f t="shared" si="206"/>
        <v/>
      </c>
      <c r="T815" s="96" t="str">
        <f t="shared" si="207"/>
        <v/>
      </c>
      <c r="U815" s="96" t="str">
        <f>IFERROR(IF(P815="","",SUMIF(Movimento!$D$9:$D$7010,Saldo!P815,Movimento!$I$9:$I$7010)+W815)/(V815+X815),"")</f>
        <v/>
      </c>
      <c r="V815" s="94" t="str">
        <f>IFERROR(IF(Cadastro!E815="","",Cadastro!E815),"")</f>
        <v/>
      </c>
      <c r="W815" s="97" t="str">
        <f>IFERROR(IF(Cadastro!I815="","",Cadastro!I815),"")</f>
        <v/>
      </c>
      <c r="X815" s="94" t="str">
        <f>IF(P815="","",SUMIF(Movimento!$D$9:$D$7010,Saldo!P815,Movimento!$G$9:$G$7010))</f>
        <v/>
      </c>
      <c r="Y815" s="94" t="str">
        <f>IF(P815="","",SUMIF(MovSaida!$D$9:$D$7010,Saldo!P815,MovSaida!$F$9:$F$7010))</f>
        <v/>
      </c>
      <c r="Z815" s="94" t="str">
        <f>IFERROR(IF(P815="","",SUMIFS(InvAjust!$G$9:$G$6009,InvAjust!$E$9:$E$6009,Saldo!P815,InvAjust!$C$9:$C$6009,"Add")-SUMIFS(InvAjust!$G$9:$G$6009,InvAjust!$E$9:$E$6009,Saldo!P815,InvAjust!$C$9:$C$6009,"Remove")),"")</f>
        <v/>
      </c>
      <c r="AA815" s="98" t="str">
        <f t="shared" si="208"/>
        <v/>
      </c>
    </row>
    <row r="816" spans="1:27" ht="18.95" customHeight="1" x14ac:dyDescent="0.25">
      <c r="A816" s="82"/>
      <c r="C816" s="89" t="str">
        <f t="shared" si="197"/>
        <v/>
      </c>
      <c r="D816" s="89" t="str">
        <f t="shared" si="198"/>
        <v/>
      </c>
      <c r="E816" s="89" t="str">
        <f t="shared" si="199"/>
        <v/>
      </c>
      <c r="F816" s="89" t="str">
        <f t="shared" si="200"/>
        <v/>
      </c>
      <c r="G816" s="90" t="str">
        <f t="shared" si="201"/>
        <v/>
      </c>
      <c r="H816" s="91" t="str">
        <f t="shared" si="202"/>
        <v/>
      </c>
      <c r="I816" s="91" t="str">
        <f t="shared" si="203"/>
        <v/>
      </c>
      <c r="J816" s="91" t="str">
        <f t="shared" si="204"/>
        <v/>
      </c>
      <c r="K816" s="92" t="str">
        <f t="shared" si="193"/>
        <v/>
      </c>
      <c r="L816" s="92" t="str">
        <f t="shared" si="194"/>
        <v/>
      </c>
      <c r="M816" s="92" t="str">
        <f t="shared" si="195"/>
        <v/>
      </c>
      <c r="N816" s="92" t="str">
        <f t="shared" si="196"/>
        <v/>
      </c>
      <c r="O816" s="76" t="str">
        <f>IF(Cadastro!D816="","",Cadastro!D816)</f>
        <v/>
      </c>
      <c r="P816" s="76" t="str">
        <f>IF(Cadastro!C816="","",Cadastro!C816)</f>
        <v/>
      </c>
      <c r="Q816" s="93" t="str">
        <f t="shared" si="205"/>
        <v/>
      </c>
      <c r="R816" s="94" t="str">
        <f>IF(Cadastro!H816="","",Cadastro!H816)</f>
        <v/>
      </c>
      <c r="S816" s="95" t="str">
        <f t="shared" si="206"/>
        <v/>
      </c>
      <c r="T816" s="96" t="str">
        <f t="shared" si="207"/>
        <v/>
      </c>
      <c r="U816" s="96" t="str">
        <f>IFERROR(IF(P816="","",SUMIF(Movimento!$D$9:$D$7010,Saldo!P816,Movimento!$I$9:$I$7010)+W816)/(V816+X816),"")</f>
        <v/>
      </c>
      <c r="V816" s="94" t="str">
        <f>IFERROR(IF(Cadastro!E816="","",Cadastro!E816),"")</f>
        <v/>
      </c>
      <c r="W816" s="97" t="str">
        <f>IFERROR(IF(Cadastro!I816="","",Cadastro!I816),"")</f>
        <v/>
      </c>
      <c r="X816" s="94" t="str">
        <f>IF(P816="","",SUMIF(Movimento!$D$9:$D$7010,Saldo!P816,Movimento!$G$9:$G$7010))</f>
        <v/>
      </c>
      <c r="Y816" s="94" t="str">
        <f>IF(P816="","",SUMIF(MovSaida!$D$9:$D$7010,Saldo!P816,MovSaida!$F$9:$F$7010))</f>
        <v/>
      </c>
      <c r="Z816" s="94" t="str">
        <f>IFERROR(IF(P816="","",SUMIFS(InvAjust!$G$9:$G$6009,InvAjust!$E$9:$E$6009,Saldo!P816,InvAjust!$C$9:$C$6009,"Add")-SUMIFS(InvAjust!$G$9:$G$6009,InvAjust!$E$9:$E$6009,Saldo!P816,InvAjust!$C$9:$C$6009,"Remove")),"")</f>
        <v/>
      </c>
      <c r="AA816" s="98" t="str">
        <f t="shared" si="208"/>
        <v/>
      </c>
    </row>
    <row r="817" spans="1:27" ht="18.95" customHeight="1" x14ac:dyDescent="0.25">
      <c r="A817" s="82"/>
      <c r="C817" s="89" t="str">
        <f t="shared" si="197"/>
        <v/>
      </c>
      <c r="D817" s="89" t="str">
        <f t="shared" si="198"/>
        <v/>
      </c>
      <c r="E817" s="89" t="str">
        <f t="shared" si="199"/>
        <v/>
      </c>
      <c r="F817" s="89" t="str">
        <f t="shared" si="200"/>
        <v/>
      </c>
      <c r="G817" s="90" t="str">
        <f t="shared" si="201"/>
        <v/>
      </c>
      <c r="H817" s="91" t="str">
        <f t="shared" si="202"/>
        <v/>
      </c>
      <c r="I817" s="91" t="str">
        <f t="shared" si="203"/>
        <v/>
      </c>
      <c r="J817" s="91" t="str">
        <f t="shared" si="204"/>
        <v/>
      </c>
      <c r="K817" s="92" t="str">
        <f t="shared" si="193"/>
        <v/>
      </c>
      <c r="L817" s="92" t="str">
        <f t="shared" si="194"/>
        <v/>
      </c>
      <c r="M817" s="92" t="str">
        <f t="shared" si="195"/>
        <v/>
      </c>
      <c r="N817" s="92" t="str">
        <f t="shared" si="196"/>
        <v/>
      </c>
      <c r="O817" s="76" t="str">
        <f>IF(Cadastro!D817="","",Cadastro!D817)</f>
        <v/>
      </c>
      <c r="P817" s="76" t="str">
        <f>IF(Cadastro!C817="","",Cadastro!C817)</f>
        <v/>
      </c>
      <c r="Q817" s="93" t="str">
        <f t="shared" si="205"/>
        <v/>
      </c>
      <c r="R817" s="94" t="str">
        <f>IF(Cadastro!H817="","",Cadastro!H817)</f>
        <v/>
      </c>
      <c r="S817" s="95" t="str">
        <f t="shared" si="206"/>
        <v/>
      </c>
      <c r="T817" s="96" t="str">
        <f t="shared" si="207"/>
        <v/>
      </c>
      <c r="U817" s="96" t="str">
        <f>IFERROR(IF(P817="","",SUMIF(Movimento!$D$9:$D$7010,Saldo!P817,Movimento!$I$9:$I$7010)+W817)/(V817+X817),"")</f>
        <v/>
      </c>
      <c r="V817" s="94" t="str">
        <f>IFERROR(IF(Cadastro!E817="","",Cadastro!E817),"")</f>
        <v/>
      </c>
      <c r="W817" s="97" t="str">
        <f>IFERROR(IF(Cadastro!I817="","",Cadastro!I817),"")</f>
        <v/>
      </c>
      <c r="X817" s="94" t="str">
        <f>IF(P817="","",SUMIF(Movimento!$D$9:$D$7010,Saldo!P817,Movimento!$G$9:$G$7010))</f>
        <v/>
      </c>
      <c r="Y817" s="94" t="str">
        <f>IF(P817="","",SUMIF(MovSaida!$D$9:$D$7010,Saldo!P817,MovSaida!$F$9:$F$7010))</f>
        <v/>
      </c>
      <c r="Z817" s="94" t="str">
        <f>IFERROR(IF(P817="","",SUMIFS(InvAjust!$G$9:$G$6009,InvAjust!$E$9:$E$6009,Saldo!P817,InvAjust!$C$9:$C$6009,"Add")-SUMIFS(InvAjust!$G$9:$G$6009,InvAjust!$E$9:$E$6009,Saldo!P817,InvAjust!$C$9:$C$6009,"Remove")),"")</f>
        <v/>
      </c>
      <c r="AA817" s="98" t="str">
        <f t="shared" si="208"/>
        <v/>
      </c>
    </row>
    <row r="818" spans="1:27" ht="18.95" customHeight="1" x14ac:dyDescent="0.25">
      <c r="A818" s="82"/>
      <c r="C818" s="89" t="str">
        <f t="shared" si="197"/>
        <v/>
      </c>
      <c r="D818" s="89" t="str">
        <f t="shared" si="198"/>
        <v/>
      </c>
      <c r="E818" s="89" t="str">
        <f t="shared" si="199"/>
        <v/>
      </c>
      <c r="F818" s="89" t="str">
        <f t="shared" si="200"/>
        <v/>
      </c>
      <c r="G818" s="90" t="str">
        <f t="shared" si="201"/>
        <v/>
      </c>
      <c r="H818" s="91" t="str">
        <f t="shared" si="202"/>
        <v/>
      </c>
      <c r="I818" s="91" t="str">
        <f t="shared" si="203"/>
        <v/>
      </c>
      <c r="J818" s="91" t="str">
        <f t="shared" si="204"/>
        <v/>
      </c>
      <c r="K818" s="92" t="str">
        <f t="shared" si="193"/>
        <v/>
      </c>
      <c r="L818" s="92" t="str">
        <f t="shared" si="194"/>
        <v/>
      </c>
      <c r="M818" s="92" t="str">
        <f t="shared" si="195"/>
        <v/>
      </c>
      <c r="N818" s="92" t="str">
        <f t="shared" si="196"/>
        <v/>
      </c>
      <c r="O818" s="76" t="str">
        <f>IF(Cadastro!D818="","",Cadastro!D818)</f>
        <v/>
      </c>
      <c r="P818" s="76" t="str">
        <f>IF(Cadastro!C818="","",Cadastro!C818)</f>
        <v/>
      </c>
      <c r="Q818" s="93" t="str">
        <f t="shared" si="205"/>
        <v/>
      </c>
      <c r="R818" s="94" t="str">
        <f>IF(Cadastro!H818="","",Cadastro!H818)</f>
        <v/>
      </c>
      <c r="S818" s="95" t="str">
        <f t="shared" si="206"/>
        <v/>
      </c>
      <c r="T818" s="96" t="str">
        <f t="shared" si="207"/>
        <v/>
      </c>
      <c r="U818" s="96" t="str">
        <f>IFERROR(IF(P818="","",SUMIF(Movimento!$D$9:$D$7010,Saldo!P818,Movimento!$I$9:$I$7010)+W818)/(V818+X818),"")</f>
        <v/>
      </c>
      <c r="V818" s="94" t="str">
        <f>IFERROR(IF(Cadastro!E818="","",Cadastro!E818),"")</f>
        <v/>
      </c>
      <c r="W818" s="97" t="str">
        <f>IFERROR(IF(Cadastro!I818="","",Cadastro!I818),"")</f>
        <v/>
      </c>
      <c r="X818" s="94" t="str">
        <f>IF(P818="","",SUMIF(Movimento!$D$9:$D$7010,Saldo!P818,Movimento!$G$9:$G$7010))</f>
        <v/>
      </c>
      <c r="Y818" s="94" t="str">
        <f>IF(P818="","",SUMIF(MovSaida!$D$9:$D$7010,Saldo!P818,MovSaida!$F$9:$F$7010))</f>
        <v/>
      </c>
      <c r="Z818" s="94" t="str">
        <f>IFERROR(IF(P818="","",SUMIFS(InvAjust!$G$9:$G$6009,InvAjust!$E$9:$E$6009,Saldo!P818,InvAjust!$C$9:$C$6009,"Add")-SUMIFS(InvAjust!$G$9:$G$6009,InvAjust!$E$9:$E$6009,Saldo!P818,InvAjust!$C$9:$C$6009,"Remove")),"")</f>
        <v/>
      </c>
      <c r="AA818" s="98" t="str">
        <f t="shared" si="208"/>
        <v/>
      </c>
    </row>
    <row r="819" spans="1:27" ht="18.95" customHeight="1" x14ac:dyDescent="0.25">
      <c r="A819" s="82"/>
      <c r="C819" s="89" t="str">
        <f t="shared" si="197"/>
        <v/>
      </c>
      <c r="D819" s="89" t="str">
        <f t="shared" si="198"/>
        <v/>
      </c>
      <c r="E819" s="89" t="str">
        <f t="shared" si="199"/>
        <v/>
      </c>
      <c r="F819" s="89" t="str">
        <f t="shared" si="200"/>
        <v/>
      </c>
      <c r="G819" s="90" t="str">
        <f t="shared" si="201"/>
        <v/>
      </c>
      <c r="H819" s="91" t="str">
        <f t="shared" si="202"/>
        <v/>
      </c>
      <c r="I819" s="91" t="str">
        <f t="shared" si="203"/>
        <v/>
      </c>
      <c r="J819" s="91" t="str">
        <f t="shared" si="204"/>
        <v/>
      </c>
      <c r="K819" s="92" t="str">
        <f t="shared" si="193"/>
        <v/>
      </c>
      <c r="L819" s="92" t="str">
        <f t="shared" si="194"/>
        <v/>
      </c>
      <c r="M819" s="92" t="str">
        <f t="shared" si="195"/>
        <v/>
      </c>
      <c r="N819" s="92" t="str">
        <f t="shared" si="196"/>
        <v/>
      </c>
      <c r="O819" s="76" t="str">
        <f>IF(Cadastro!D819="","",Cadastro!D819)</f>
        <v/>
      </c>
      <c r="P819" s="76" t="str">
        <f>IF(Cadastro!C819="","",Cadastro!C819)</f>
        <v/>
      </c>
      <c r="Q819" s="93" t="str">
        <f t="shared" si="205"/>
        <v/>
      </c>
      <c r="R819" s="94" t="str">
        <f>IF(Cadastro!H819="","",Cadastro!H819)</f>
        <v/>
      </c>
      <c r="S819" s="95" t="str">
        <f t="shared" si="206"/>
        <v/>
      </c>
      <c r="T819" s="96" t="str">
        <f t="shared" si="207"/>
        <v/>
      </c>
      <c r="U819" s="96" t="str">
        <f>IFERROR(IF(P819="","",SUMIF(Movimento!$D$9:$D$7010,Saldo!P819,Movimento!$I$9:$I$7010)+W819)/(V819+X819),"")</f>
        <v/>
      </c>
      <c r="V819" s="94" t="str">
        <f>IFERROR(IF(Cadastro!E819="","",Cadastro!E819),"")</f>
        <v/>
      </c>
      <c r="W819" s="97" t="str">
        <f>IFERROR(IF(Cadastro!I819="","",Cadastro!I819),"")</f>
        <v/>
      </c>
      <c r="X819" s="94" t="str">
        <f>IF(P819="","",SUMIF(Movimento!$D$9:$D$7010,Saldo!P819,Movimento!$G$9:$G$7010))</f>
        <v/>
      </c>
      <c r="Y819" s="94" t="str">
        <f>IF(P819="","",SUMIF(MovSaida!$D$9:$D$7010,Saldo!P819,MovSaida!$F$9:$F$7010))</f>
        <v/>
      </c>
      <c r="Z819" s="94" t="str">
        <f>IFERROR(IF(P819="","",SUMIFS(InvAjust!$G$9:$G$6009,InvAjust!$E$9:$E$6009,Saldo!P819,InvAjust!$C$9:$C$6009,"Add")-SUMIFS(InvAjust!$G$9:$G$6009,InvAjust!$E$9:$E$6009,Saldo!P819,InvAjust!$C$9:$C$6009,"Remove")),"")</f>
        <v/>
      </c>
      <c r="AA819" s="98" t="str">
        <f t="shared" si="208"/>
        <v/>
      </c>
    </row>
    <row r="820" spans="1:27" ht="18.95" customHeight="1" x14ac:dyDescent="0.25">
      <c r="A820" s="82"/>
      <c r="C820" s="89" t="str">
        <f t="shared" si="197"/>
        <v/>
      </c>
      <c r="D820" s="89" t="str">
        <f t="shared" si="198"/>
        <v/>
      </c>
      <c r="E820" s="89" t="str">
        <f t="shared" si="199"/>
        <v/>
      </c>
      <c r="F820" s="89" t="str">
        <f t="shared" si="200"/>
        <v/>
      </c>
      <c r="G820" s="90" t="str">
        <f t="shared" si="201"/>
        <v/>
      </c>
      <c r="H820" s="91" t="str">
        <f t="shared" si="202"/>
        <v/>
      </c>
      <c r="I820" s="91" t="str">
        <f t="shared" si="203"/>
        <v/>
      </c>
      <c r="J820" s="91" t="str">
        <f t="shared" si="204"/>
        <v/>
      </c>
      <c r="K820" s="92" t="str">
        <f t="shared" si="193"/>
        <v/>
      </c>
      <c r="L820" s="92" t="str">
        <f t="shared" si="194"/>
        <v/>
      </c>
      <c r="M820" s="92" t="str">
        <f t="shared" si="195"/>
        <v/>
      </c>
      <c r="N820" s="92" t="str">
        <f t="shared" si="196"/>
        <v/>
      </c>
      <c r="O820" s="76" t="str">
        <f>IF(Cadastro!D820="","",Cadastro!D820)</f>
        <v/>
      </c>
      <c r="P820" s="76" t="str">
        <f>IF(Cadastro!C820="","",Cadastro!C820)</f>
        <v/>
      </c>
      <c r="Q820" s="93" t="str">
        <f t="shared" si="205"/>
        <v/>
      </c>
      <c r="R820" s="94" t="str">
        <f>IF(Cadastro!H820="","",Cadastro!H820)</f>
        <v/>
      </c>
      <c r="S820" s="95" t="str">
        <f t="shared" si="206"/>
        <v/>
      </c>
      <c r="T820" s="96" t="str">
        <f t="shared" si="207"/>
        <v/>
      </c>
      <c r="U820" s="96" t="str">
        <f>IFERROR(IF(P820="","",SUMIF(Movimento!$D$9:$D$7010,Saldo!P820,Movimento!$I$9:$I$7010)+W820)/(V820+X820),"")</f>
        <v/>
      </c>
      <c r="V820" s="94" t="str">
        <f>IFERROR(IF(Cadastro!E820="","",Cadastro!E820),"")</f>
        <v/>
      </c>
      <c r="W820" s="97" t="str">
        <f>IFERROR(IF(Cadastro!I820="","",Cadastro!I820),"")</f>
        <v/>
      </c>
      <c r="X820" s="94" t="str">
        <f>IF(P820="","",SUMIF(Movimento!$D$9:$D$7010,Saldo!P820,Movimento!$G$9:$G$7010))</f>
        <v/>
      </c>
      <c r="Y820" s="94" t="str">
        <f>IF(P820="","",SUMIF(MovSaida!$D$9:$D$7010,Saldo!P820,MovSaida!$F$9:$F$7010))</f>
        <v/>
      </c>
      <c r="Z820" s="94" t="str">
        <f>IFERROR(IF(P820="","",SUMIFS(InvAjust!$G$9:$G$6009,InvAjust!$E$9:$E$6009,Saldo!P820,InvAjust!$C$9:$C$6009,"Add")-SUMIFS(InvAjust!$G$9:$G$6009,InvAjust!$E$9:$E$6009,Saldo!P820,InvAjust!$C$9:$C$6009,"Remove")),"")</f>
        <v/>
      </c>
      <c r="AA820" s="98" t="str">
        <f t="shared" si="208"/>
        <v/>
      </c>
    </row>
    <row r="821" spans="1:27" ht="18.95" customHeight="1" x14ac:dyDescent="0.25">
      <c r="A821" s="82"/>
      <c r="C821" s="89" t="str">
        <f t="shared" si="197"/>
        <v/>
      </c>
      <c r="D821" s="89" t="str">
        <f t="shared" si="198"/>
        <v/>
      </c>
      <c r="E821" s="89" t="str">
        <f t="shared" si="199"/>
        <v/>
      </c>
      <c r="F821" s="89" t="str">
        <f t="shared" si="200"/>
        <v/>
      </c>
      <c r="G821" s="90" t="str">
        <f t="shared" si="201"/>
        <v/>
      </c>
      <c r="H821" s="91" t="str">
        <f t="shared" si="202"/>
        <v/>
      </c>
      <c r="I821" s="91" t="str">
        <f t="shared" si="203"/>
        <v/>
      </c>
      <c r="J821" s="91" t="str">
        <f t="shared" si="204"/>
        <v/>
      </c>
      <c r="K821" s="92" t="str">
        <f t="shared" si="193"/>
        <v/>
      </c>
      <c r="L821" s="92" t="str">
        <f t="shared" si="194"/>
        <v/>
      </c>
      <c r="M821" s="92" t="str">
        <f t="shared" si="195"/>
        <v/>
      </c>
      <c r="N821" s="92" t="str">
        <f t="shared" si="196"/>
        <v/>
      </c>
      <c r="O821" s="76" t="str">
        <f>IF(Cadastro!D821="","",Cadastro!D821)</f>
        <v/>
      </c>
      <c r="P821" s="76" t="str">
        <f>IF(Cadastro!C821="","",Cadastro!C821)</f>
        <v/>
      </c>
      <c r="Q821" s="93" t="str">
        <f t="shared" si="205"/>
        <v/>
      </c>
      <c r="R821" s="94" t="str">
        <f>IF(Cadastro!H821="","",Cadastro!H821)</f>
        <v/>
      </c>
      <c r="S821" s="95" t="str">
        <f t="shared" si="206"/>
        <v/>
      </c>
      <c r="T821" s="96" t="str">
        <f t="shared" si="207"/>
        <v/>
      </c>
      <c r="U821" s="96" t="str">
        <f>IFERROR(IF(P821="","",SUMIF(Movimento!$D$9:$D$7010,Saldo!P821,Movimento!$I$9:$I$7010)+W821)/(V821+X821),"")</f>
        <v/>
      </c>
      <c r="V821" s="94" t="str">
        <f>IFERROR(IF(Cadastro!E821="","",Cadastro!E821),"")</f>
        <v/>
      </c>
      <c r="W821" s="97" t="str">
        <f>IFERROR(IF(Cadastro!I821="","",Cadastro!I821),"")</f>
        <v/>
      </c>
      <c r="X821" s="94" t="str">
        <f>IF(P821="","",SUMIF(Movimento!$D$9:$D$7010,Saldo!P821,Movimento!$G$9:$G$7010))</f>
        <v/>
      </c>
      <c r="Y821" s="94" t="str">
        <f>IF(P821="","",SUMIF(MovSaida!$D$9:$D$7010,Saldo!P821,MovSaida!$F$9:$F$7010))</f>
        <v/>
      </c>
      <c r="Z821" s="94" t="str">
        <f>IFERROR(IF(P821="","",SUMIFS(InvAjust!$G$9:$G$6009,InvAjust!$E$9:$E$6009,Saldo!P821,InvAjust!$C$9:$C$6009,"Add")-SUMIFS(InvAjust!$G$9:$G$6009,InvAjust!$E$9:$E$6009,Saldo!P821,InvAjust!$C$9:$C$6009,"Remove")),"")</f>
        <v/>
      </c>
      <c r="AA821" s="98" t="str">
        <f t="shared" si="208"/>
        <v/>
      </c>
    </row>
    <row r="822" spans="1:27" ht="18.95" customHeight="1" x14ac:dyDescent="0.25">
      <c r="A822" s="82"/>
      <c r="C822" s="89" t="str">
        <f t="shared" si="197"/>
        <v/>
      </c>
      <c r="D822" s="89" t="str">
        <f t="shared" si="198"/>
        <v/>
      </c>
      <c r="E822" s="89" t="str">
        <f t="shared" si="199"/>
        <v/>
      </c>
      <c r="F822" s="89" t="str">
        <f t="shared" si="200"/>
        <v/>
      </c>
      <c r="G822" s="90" t="str">
        <f t="shared" si="201"/>
        <v/>
      </c>
      <c r="H822" s="91" t="str">
        <f t="shared" si="202"/>
        <v/>
      </c>
      <c r="I822" s="91" t="str">
        <f t="shared" si="203"/>
        <v/>
      </c>
      <c r="J822" s="91" t="str">
        <f t="shared" si="204"/>
        <v/>
      </c>
      <c r="K822" s="92" t="str">
        <f t="shared" si="193"/>
        <v/>
      </c>
      <c r="L822" s="92" t="str">
        <f t="shared" si="194"/>
        <v/>
      </c>
      <c r="M822" s="92" t="str">
        <f t="shared" si="195"/>
        <v/>
      </c>
      <c r="N822" s="92" t="str">
        <f t="shared" si="196"/>
        <v/>
      </c>
      <c r="O822" s="76" t="str">
        <f>IF(Cadastro!D822="","",Cadastro!D822)</f>
        <v/>
      </c>
      <c r="P822" s="76" t="str">
        <f>IF(Cadastro!C822="","",Cadastro!C822)</f>
        <v/>
      </c>
      <c r="Q822" s="93" t="str">
        <f t="shared" si="205"/>
        <v/>
      </c>
      <c r="R822" s="94" t="str">
        <f>IF(Cadastro!H822="","",Cadastro!H822)</f>
        <v/>
      </c>
      <c r="S822" s="95" t="str">
        <f t="shared" si="206"/>
        <v/>
      </c>
      <c r="T822" s="96" t="str">
        <f t="shared" si="207"/>
        <v/>
      </c>
      <c r="U822" s="96" t="str">
        <f>IFERROR(IF(P822="","",SUMIF(Movimento!$D$9:$D$7010,Saldo!P822,Movimento!$I$9:$I$7010)+W822)/(V822+X822),"")</f>
        <v/>
      </c>
      <c r="V822" s="94" t="str">
        <f>IFERROR(IF(Cadastro!E822="","",Cadastro!E822),"")</f>
        <v/>
      </c>
      <c r="W822" s="97" t="str">
        <f>IFERROR(IF(Cadastro!I822="","",Cadastro!I822),"")</f>
        <v/>
      </c>
      <c r="X822" s="94" t="str">
        <f>IF(P822="","",SUMIF(Movimento!$D$9:$D$7010,Saldo!P822,Movimento!$G$9:$G$7010))</f>
        <v/>
      </c>
      <c r="Y822" s="94" t="str">
        <f>IF(P822="","",SUMIF(MovSaida!$D$9:$D$7010,Saldo!P822,MovSaida!$F$9:$F$7010))</f>
        <v/>
      </c>
      <c r="Z822" s="94" t="str">
        <f>IFERROR(IF(P822="","",SUMIFS(InvAjust!$G$9:$G$6009,InvAjust!$E$9:$E$6009,Saldo!P822,InvAjust!$C$9:$C$6009,"Add")-SUMIFS(InvAjust!$G$9:$G$6009,InvAjust!$E$9:$E$6009,Saldo!P822,InvAjust!$C$9:$C$6009,"Remove")),"")</f>
        <v/>
      </c>
      <c r="AA822" s="98" t="str">
        <f t="shared" si="208"/>
        <v/>
      </c>
    </row>
    <row r="823" spans="1:27" ht="18.95" customHeight="1" x14ac:dyDescent="0.25">
      <c r="A823" s="82"/>
      <c r="C823" s="89" t="str">
        <f t="shared" si="197"/>
        <v/>
      </c>
      <c r="D823" s="89" t="str">
        <f t="shared" si="198"/>
        <v/>
      </c>
      <c r="E823" s="89" t="str">
        <f t="shared" si="199"/>
        <v/>
      </c>
      <c r="F823" s="89" t="str">
        <f t="shared" si="200"/>
        <v/>
      </c>
      <c r="G823" s="90" t="str">
        <f t="shared" si="201"/>
        <v/>
      </c>
      <c r="H823" s="91" t="str">
        <f t="shared" si="202"/>
        <v/>
      </c>
      <c r="I823" s="91" t="str">
        <f t="shared" si="203"/>
        <v/>
      </c>
      <c r="J823" s="91" t="str">
        <f t="shared" si="204"/>
        <v/>
      </c>
      <c r="K823" s="92" t="str">
        <f t="shared" si="193"/>
        <v/>
      </c>
      <c r="L823" s="92" t="str">
        <f t="shared" si="194"/>
        <v/>
      </c>
      <c r="M823" s="92" t="str">
        <f t="shared" si="195"/>
        <v/>
      </c>
      <c r="N823" s="92" t="str">
        <f t="shared" si="196"/>
        <v/>
      </c>
      <c r="O823" s="76" t="str">
        <f>IF(Cadastro!D823="","",Cadastro!D823)</f>
        <v/>
      </c>
      <c r="P823" s="76" t="str">
        <f>IF(Cadastro!C823="","",Cadastro!C823)</f>
        <v/>
      </c>
      <c r="Q823" s="93" t="str">
        <f t="shared" si="205"/>
        <v/>
      </c>
      <c r="R823" s="94" t="str">
        <f>IF(Cadastro!H823="","",Cadastro!H823)</f>
        <v/>
      </c>
      <c r="S823" s="95" t="str">
        <f t="shared" si="206"/>
        <v/>
      </c>
      <c r="T823" s="96" t="str">
        <f t="shared" si="207"/>
        <v/>
      </c>
      <c r="U823" s="96" t="str">
        <f>IFERROR(IF(P823="","",SUMIF(Movimento!$D$9:$D$7010,Saldo!P823,Movimento!$I$9:$I$7010)+W823)/(V823+X823),"")</f>
        <v/>
      </c>
      <c r="V823" s="94" t="str">
        <f>IFERROR(IF(Cadastro!E823="","",Cadastro!E823),"")</f>
        <v/>
      </c>
      <c r="W823" s="97" t="str">
        <f>IFERROR(IF(Cadastro!I823="","",Cadastro!I823),"")</f>
        <v/>
      </c>
      <c r="X823" s="94" t="str">
        <f>IF(P823="","",SUMIF(Movimento!$D$9:$D$7010,Saldo!P823,Movimento!$G$9:$G$7010))</f>
        <v/>
      </c>
      <c r="Y823" s="94" t="str">
        <f>IF(P823="","",SUMIF(MovSaida!$D$9:$D$7010,Saldo!P823,MovSaida!$F$9:$F$7010))</f>
        <v/>
      </c>
      <c r="Z823" s="94" t="str">
        <f>IFERROR(IF(P823="","",SUMIFS(InvAjust!$G$9:$G$6009,InvAjust!$E$9:$E$6009,Saldo!P823,InvAjust!$C$9:$C$6009,"Add")-SUMIFS(InvAjust!$G$9:$G$6009,InvAjust!$E$9:$E$6009,Saldo!P823,InvAjust!$C$9:$C$6009,"Remove")),"")</f>
        <v/>
      </c>
      <c r="AA823" s="98" t="str">
        <f t="shared" si="208"/>
        <v/>
      </c>
    </row>
    <row r="824" spans="1:27" ht="18.95" customHeight="1" x14ac:dyDescent="0.25">
      <c r="A824" s="82"/>
      <c r="C824" s="89" t="str">
        <f t="shared" si="197"/>
        <v/>
      </c>
      <c r="D824" s="89" t="str">
        <f t="shared" si="198"/>
        <v/>
      </c>
      <c r="E824" s="89" t="str">
        <f t="shared" si="199"/>
        <v/>
      </c>
      <c r="F824" s="89" t="str">
        <f t="shared" si="200"/>
        <v/>
      </c>
      <c r="G824" s="90" t="str">
        <f t="shared" si="201"/>
        <v/>
      </c>
      <c r="H824" s="91" t="str">
        <f t="shared" si="202"/>
        <v/>
      </c>
      <c r="I824" s="91" t="str">
        <f t="shared" si="203"/>
        <v/>
      </c>
      <c r="J824" s="91" t="str">
        <f t="shared" si="204"/>
        <v/>
      </c>
      <c r="K824" s="92" t="str">
        <f t="shared" si="193"/>
        <v/>
      </c>
      <c r="L824" s="92" t="str">
        <f t="shared" si="194"/>
        <v/>
      </c>
      <c r="M824" s="92" t="str">
        <f t="shared" si="195"/>
        <v/>
      </c>
      <c r="N824" s="92" t="str">
        <f t="shared" si="196"/>
        <v/>
      </c>
      <c r="O824" s="76" t="str">
        <f>IF(Cadastro!D824="","",Cadastro!D824)</f>
        <v/>
      </c>
      <c r="P824" s="76" t="str">
        <f>IF(Cadastro!C824="","",Cadastro!C824)</f>
        <v/>
      </c>
      <c r="Q824" s="93" t="str">
        <f t="shared" si="205"/>
        <v/>
      </c>
      <c r="R824" s="94" t="str">
        <f>IF(Cadastro!H824="","",Cadastro!H824)</f>
        <v/>
      </c>
      <c r="S824" s="95" t="str">
        <f t="shared" si="206"/>
        <v/>
      </c>
      <c r="T824" s="96" t="str">
        <f t="shared" si="207"/>
        <v/>
      </c>
      <c r="U824" s="96" t="str">
        <f>IFERROR(IF(P824="","",SUMIF(Movimento!$D$9:$D$7010,Saldo!P824,Movimento!$I$9:$I$7010)+W824)/(V824+X824),"")</f>
        <v/>
      </c>
      <c r="V824" s="94" t="str">
        <f>IFERROR(IF(Cadastro!E824="","",Cadastro!E824),"")</f>
        <v/>
      </c>
      <c r="W824" s="97" t="str">
        <f>IFERROR(IF(Cadastro!I824="","",Cadastro!I824),"")</f>
        <v/>
      </c>
      <c r="X824" s="94" t="str">
        <f>IF(P824="","",SUMIF(Movimento!$D$9:$D$7010,Saldo!P824,Movimento!$G$9:$G$7010))</f>
        <v/>
      </c>
      <c r="Y824" s="94" t="str">
        <f>IF(P824="","",SUMIF(MovSaida!$D$9:$D$7010,Saldo!P824,MovSaida!$F$9:$F$7010))</f>
        <v/>
      </c>
      <c r="Z824" s="94" t="str">
        <f>IFERROR(IF(P824="","",SUMIFS(InvAjust!$G$9:$G$6009,InvAjust!$E$9:$E$6009,Saldo!P824,InvAjust!$C$9:$C$6009,"Add")-SUMIFS(InvAjust!$G$9:$G$6009,InvAjust!$E$9:$E$6009,Saldo!P824,InvAjust!$C$9:$C$6009,"Remove")),"")</f>
        <v/>
      </c>
      <c r="AA824" s="98" t="str">
        <f t="shared" si="208"/>
        <v/>
      </c>
    </row>
    <row r="825" spans="1:27" ht="18.95" customHeight="1" x14ac:dyDescent="0.25">
      <c r="A825" s="82"/>
      <c r="C825" s="89" t="str">
        <f t="shared" si="197"/>
        <v/>
      </c>
      <c r="D825" s="89" t="str">
        <f t="shared" si="198"/>
        <v/>
      </c>
      <c r="E825" s="89" t="str">
        <f t="shared" si="199"/>
        <v/>
      </c>
      <c r="F825" s="89" t="str">
        <f t="shared" si="200"/>
        <v/>
      </c>
      <c r="G825" s="90" t="str">
        <f t="shared" si="201"/>
        <v/>
      </c>
      <c r="H825" s="91" t="str">
        <f t="shared" si="202"/>
        <v/>
      </c>
      <c r="I825" s="91" t="str">
        <f t="shared" si="203"/>
        <v/>
      </c>
      <c r="J825" s="91" t="str">
        <f t="shared" si="204"/>
        <v/>
      </c>
      <c r="K825" s="92" t="str">
        <f t="shared" si="193"/>
        <v/>
      </c>
      <c r="L825" s="92" t="str">
        <f t="shared" si="194"/>
        <v/>
      </c>
      <c r="M825" s="92" t="str">
        <f t="shared" si="195"/>
        <v/>
      </c>
      <c r="N825" s="92" t="str">
        <f t="shared" si="196"/>
        <v/>
      </c>
      <c r="O825" s="76" t="str">
        <f>IF(Cadastro!D825="","",Cadastro!D825)</f>
        <v/>
      </c>
      <c r="P825" s="76" t="str">
        <f>IF(Cadastro!C825="","",Cadastro!C825)</f>
        <v/>
      </c>
      <c r="Q825" s="93" t="str">
        <f t="shared" si="205"/>
        <v/>
      </c>
      <c r="R825" s="94" t="str">
        <f>IF(Cadastro!H825="","",Cadastro!H825)</f>
        <v/>
      </c>
      <c r="S825" s="95" t="str">
        <f t="shared" si="206"/>
        <v/>
      </c>
      <c r="T825" s="96" t="str">
        <f t="shared" si="207"/>
        <v/>
      </c>
      <c r="U825" s="96" t="str">
        <f>IFERROR(IF(P825="","",SUMIF(Movimento!$D$9:$D$7010,Saldo!P825,Movimento!$I$9:$I$7010)+W825)/(V825+X825),"")</f>
        <v/>
      </c>
      <c r="V825" s="94" t="str">
        <f>IFERROR(IF(Cadastro!E825="","",Cadastro!E825),"")</f>
        <v/>
      </c>
      <c r="W825" s="97" t="str">
        <f>IFERROR(IF(Cadastro!I825="","",Cadastro!I825),"")</f>
        <v/>
      </c>
      <c r="X825" s="94" t="str">
        <f>IF(P825="","",SUMIF(Movimento!$D$9:$D$7010,Saldo!P825,Movimento!$G$9:$G$7010))</f>
        <v/>
      </c>
      <c r="Y825" s="94" t="str">
        <f>IF(P825="","",SUMIF(MovSaida!$D$9:$D$7010,Saldo!P825,MovSaida!$F$9:$F$7010))</f>
        <v/>
      </c>
      <c r="Z825" s="94" t="str">
        <f>IFERROR(IF(P825="","",SUMIFS(InvAjust!$G$9:$G$6009,InvAjust!$E$9:$E$6009,Saldo!P825,InvAjust!$C$9:$C$6009,"Add")-SUMIFS(InvAjust!$G$9:$G$6009,InvAjust!$E$9:$E$6009,Saldo!P825,InvAjust!$C$9:$C$6009,"Remove")),"")</f>
        <v/>
      </c>
      <c r="AA825" s="98" t="str">
        <f t="shared" si="208"/>
        <v/>
      </c>
    </row>
    <row r="826" spans="1:27" ht="18.95" customHeight="1" x14ac:dyDescent="0.25">
      <c r="A826" s="82"/>
      <c r="C826" s="89" t="str">
        <f t="shared" si="197"/>
        <v/>
      </c>
      <c r="D826" s="89" t="str">
        <f t="shared" si="198"/>
        <v/>
      </c>
      <c r="E826" s="89" t="str">
        <f t="shared" si="199"/>
        <v/>
      </c>
      <c r="F826" s="89" t="str">
        <f t="shared" si="200"/>
        <v/>
      </c>
      <c r="G826" s="90" t="str">
        <f t="shared" si="201"/>
        <v/>
      </c>
      <c r="H826" s="91" t="str">
        <f t="shared" si="202"/>
        <v/>
      </c>
      <c r="I826" s="91" t="str">
        <f t="shared" si="203"/>
        <v/>
      </c>
      <c r="J826" s="91" t="str">
        <f t="shared" si="204"/>
        <v/>
      </c>
      <c r="K826" s="92" t="str">
        <f t="shared" si="193"/>
        <v/>
      </c>
      <c r="L826" s="92" t="str">
        <f t="shared" si="194"/>
        <v/>
      </c>
      <c r="M826" s="92" t="str">
        <f t="shared" si="195"/>
        <v/>
      </c>
      <c r="N826" s="92" t="str">
        <f t="shared" si="196"/>
        <v/>
      </c>
      <c r="O826" s="76" t="str">
        <f>IF(Cadastro!D826="","",Cadastro!D826)</f>
        <v/>
      </c>
      <c r="P826" s="76" t="str">
        <f>IF(Cadastro!C826="","",Cadastro!C826)</f>
        <v/>
      </c>
      <c r="Q826" s="93" t="str">
        <f t="shared" si="205"/>
        <v/>
      </c>
      <c r="R826" s="94" t="str">
        <f>IF(Cadastro!H826="","",Cadastro!H826)</f>
        <v/>
      </c>
      <c r="S826" s="95" t="str">
        <f t="shared" si="206"/>
        <v/>
      </c>
      <c r="T826" s="96" t="str">
        <f t="shared" si="207"/>
        <v/>
      </c>
      <c r="U826" s="96" t="str">
        <f>IFERROR(IF(P826="","",SUMIF(Movimento!$D$9:$D$7010,Saldo!P826,Movimento!$I$9:$I$7010)+W826)/(V826+X826),"")</f>
        <v/>
      </c>
      <c r="V826" s="94" t="str">
        <f>IFERROR(IF(Cadastro!E826="","",Cadastro!E826),"")</f>
        <v/>
      </c>
      <c r="W826" s="97" t="str">
        <f>IFERROR(IF(Cadastro!I826="","",Cadastro!I826),"")</f>
        <v/>
      </c>
      <c r="X826" s="94" t="str">
        <f>IF(P826="","",SUMIF(Movimento!$D$9:$D$7010,Saldo!P826,Movimento!$G$9:$G$7010))</f>
        <v/>
      </c>
      <c r="Y826" s="94" t="str">
        <f>IF(P826="","",SUMIF(MovSaida!$D$9:$D$7010,Saldo!P826,MovSaida!$F$9:$F$7010))</f>
        <v/>
      </c>
      <c r="Z826" s="94" t="str">
        <f>IFERROR(IF(P826="","",SUMIFS(InvAjust!$G$9:$G$6009,InvAjust!$E$9:$E$6009,Saldo!P826,InvAjust!$C$9:$C$6009,"Add")-SUMIFS(InvAjust!$G$9:$G$6009,InvAjust!$E$9:$E$6009,Saldo!P826,InvAjust!$C$9:$C$6009,"Remove")),"")</f>
        <v/>
      </c>
      <c r="AA826" s="98" t="str">
        <f t="shared" si="208"/>
        <v/>
      </c>
    </row>
    <row r="827" spans="1:27" ht="18.95" customHeight="1" x14ac:dyDescent="0.25">
      <c r="A827" s="82"/>
      <c r="C827" s="89" t="str">
        <f t="shared" si="197"/>
        <v/>
      </c>
      <c r="D827" s="89" t="str">
        <f t="shared" si="198"/>
        <v/>
      </c>
      <c r="E827" s="89" t="str">
        <f t="shared" si="199"/>
        <v/>
      </c>
      <c r="F827" s="89" t="str">
        <f t="shared" si="200"/>
        <v/>
      </c>
      <c r="G827" s="90" t="str">
        <f t="shared" si="201"/>
        <v/>
      </c>
      <c r="H827" s="91" t="str">
        <f t="shared" si="202"/>
        <v/>
      </c>
      <c r="I827" s="91" t="str">
        <f t="shared" si="203"/>
        <v/>
      </c>
      <c r="J827" s="91" t="str">
        <f t="shared" si="204"/>
        <v/>
      </c>
      <c r="K827" s="92" t="str">
        <f t="shared" si="193"/>
        <v/>
      </c>
      <c r="L827" s="92" t="str">
        <f t="shared" si="194"/>
        <v/>
      </c>
      <c r="M827" s="92" t="str">
        <f t="shared" si="195"/>
        <v/>
      </c>
      <c r="N827" s="92" t="str">
        <f t="shared" si="196"/>
        <v/>
      </c>
      <c r="O827" s="76" t="str">
        <f>IF(Cadastro!D827="","",Cadastro!D827)</f>
        <v/>
      </c>
      <c r="P827" s="76" t="str">
        <f>IF(Cadastro!C827="","",Cadastro!C827)</f>
        <v/>
      </c>
      <c r="Q827" s="93" t="str">
        <f t="shared" si="205"/>
        <v/>
      </c>
      <c r="R827" s="94" t="str">
        <f>IF(Cadastro!H827="","",Cadastro!H827)</f>
        <v/>
      </c>
      <c r="S827" s="95" t="str">
        <f t="shared" si="206"/>
        <v/>
      </c>
      <c r="T827" s="96" t="str">
        <f t="shared" si="207"/>
        <v/>
      </c>
      <c r="U827" s="96" t="str">
        <f>IFERROR(IF(P827="","",SUMIF(Movimento!$D$9:$D$7010,Saldo!P827,Movimento!$I$9:$I$7010)+W827)/(V827+X827),"")</f>
        <v/>
      </c>
      <c r="V827" s="94" t="str">
        <f>IFERROR(IF(Cadastro!E827="","",Cadastro!E827),"")</f>
        <v/>
      </c>
      <c r="W827" s="97" t="str">
        <f>IFERROR(IF(Cadastro!I827="","",Cadastro!I827),"")</f>
        <v/>
      </c>
      <c r="X827" s="94" t="str">
        <f>IF(P827="","",SUMIF(Movimento!$D$9:$D$7010,Saldo!P827,Movimento!$G$9:$G$7010))</f>
        <v/>
      </c>
      <c r="Y827" s="94" t="str">
        <f>IF(P827="","",SUMIF(MovSaida!$D$9:$D$7010,Saldo!P827,MovSaida!$F$9:$F$7010))</f>
        <v/>
      </c>
      <c r="Z827" s="94" t="str">
        <f>IFERROR(IF(P827="","",SUMIFS(InvAjust!$G$9:$G$6009,InvAjust!$E$9:$E$6009,Saldo!P827,InvAjust!$C$9:$C$6009,"Add")-SUMIFS(InvAjust!$G$9:$G$6009,InvAjust!$E$9:$E$6009,Saldo!P827,InvAjust!$C$9:$C$6009,"Remove")),"")</f>
        <v/>
      </c>
      <c r="AA827" s="98" t="str">
        <f t="shared" si="208"/>
        <v/>
      </c>
    </row>
    <row r="828" spans="1:27" ht="18.95" customHeight="1" x14ac:dyDescent="0.25">
      <c r="A828" s="82"/>
      <c r="C828" s="89" t="str">
        <f t="shared" si="197"/>
        <v/>
      </c>
      <c r="D828" s="89" t="str">
        <f t="shared" si="198"/>
        <v/>
      </c>
      <c r="E828" s="89" t="str">
        <f t="shared" si="199"/>
        <v/>
      </c>
      <c r="F828" s="89" t="str">
        <f t="shared" si="200"/>
        <v/>
      </c>
      <c r="G828" s="90" t="str">
        <f t="shared" si="201"/>
        <v/>
      </c>
      <c r="H828" s="91" t="str">
        <f t="shared" si="202"/>
        <v/>
      </c>
      <c r="I828" s="91" t="str">
        <f t="shared" si="203"/>
        <v/>
      </c>
      <c r="J828" s="91" t="str">
        <f t="shared" si="204"/>
        <v/>
      </c>
      <c r="K828" s="92" t="str">
        <f t="shared" si="193"/>
        <v/>
      </c>
      <c r="L828" s="92" t="str">
        <f t="shared" si="194"/>
        <v/>
      </c>
      <c r="M828" s="92" t="str">
        <f t="shared" si="195"/>
        <v/>
      </c>
      <c r="N828" s="92" t="str">
        <f t="shared" si="196"/>
        <v/>
      </c>
      <c r="O828" s="76" t="str">
        <f>IF(Cadastro!D828="","",Cadastro!D828)</f>
        <v/>
      </c>
      <c r="P828" s="76" t="str">
        <f>IF(Cadastro!C828="","",Cadastro!C828)</f>
        <v/>
      </c>
      <c r="Q828" s="93" t="str">
        <f t="shared" si="205"/>
        <v/>
      </c>
      <c r="R828" s="94" t="str">
        <f>IF(Cadastro!H828="","",Cadastro!H828)</f>
        <v/>
      </c>
      <c r="S828" s="95" t="str">
        <f t="shared" si="206"/>
        <v/>
      </c>
      <c r="T828" s="96" t="str">
        <f t="shared" si="207"/>
        <v/>
      </c>
      <c r="U828" s="96" t="str">
        <f>IFERROR(IF(P828="","",SUMIF(Movimento!$D$9:$D$7010,Saldo!P828,Movimento!$I$9:$I$7010)+W828)/(V828+X828),"")</f>
        <v/>
      </c>
      <c r="V828" s="94" t="str">
        <f>IFERROR(IF(Cadastro!E828="","",Cadastro!E828),"")</f>
        <v/>
      </c>
      <c r="W828" s="97" t="str">
        <f>IFERROR(IF(Cadastro!I828="","",Cadastro!I828),"")</f>
        <v/>
      </c>
      <c r="X828" s="94" t="str">
        <f>IF(P828="","",SUMIF(Movimento!$D$9:$D$7010,Saldo!P828,Movimento!$G$9:$G$7010))</f>
        <v/>
      </c>
      <c r="Y828" s="94" t="str">
        <f>IF(P828="","",SUMIF(MovSaida!$D$9:$D$7010,Saldo!P828,MovSaida!$F$9:$F$7010))</f>
        <v/>
      </c>
      <c r="Z828" s="94" t="str">
        <f>IFERROR(IF(P828="","",SUMIFS(InvAjust!$G$9:$G$6009,InvAjust!$E$9:$E$6009,Saldo!P828,InvAjust!$C$9:$C$6009,"Add")-SUMIFS(InvAjust!$G$9:$G$6009,InvAjust!$E$9:$E$6009,Saldo!P828,InvAjust!$C$9:$C$6009,"Remove")),"")</f>
        <v/>
      </c>
      <c r="AA828" s="98" t="str">
        <f t="shared" si="208"/>
        <v/>
      </c>
    </row>
    <row r="829" spans="1:27" ht="18.95" customHeight="1" x14ac:dyDescent="0.25">
      <c r="A829" s="82"/>
      <c r="C829" s="89" t="str">
        <f t="shared" si="197"/>
        <v/>
      </c>
      <c r="D829" s="89" t="str">
        <f t="shared" si="198"/>
        <v/>
      </c>
      <c r="E829" s="89" t="str">
        <f t="shared" si="199"/>
        <v/>
      </c>
      <c r="F829" s="89" t="str">
        <f t="shared" si="200"/>
        <v/>
      </c>
      <c r="G829" s="90" t="str">
        <f t="shared" si="201"/>
        <v/>
      </c>
      <c r="H829" s="91" t="str">
        <f t="shared" si="202"/>
        <v/>
      </c>
      <c r="I829" s="91" t="str">
        <f t="shared" si="203"/>
        <v/>
      </c>
      <c r="J829" s="91" t="str">
        <f t="shared" si="204"/>
        <v/>
      </c>
      <c r="K829" s="92" t="str">
        <f t="shared" si="193"/>
        <v/>
      </c>
      <c r="L829" s="92" t="str">
        <f t="shared" si="194"/>
        <v/>
      </c>
      <c r="M829" s="92" t="str">
        <f t="shared" si="195"/>
        <v/>
      </c>
      <c r="N829" s="92" t="str">
        <f t="shared" si="196"/>
        <v/>
      </c>
      <c r="O829" s="76" t="str">
        <f>IF(Cadastro!D829="","",Cadastro!D829)</f>
        <v/>
      </c>
      <c r="P829" s="76" t="str">
        <f>IF(Cadastro!C829="","",Cadastro!C829)</f>
        <v/>
      </c>
      <c r="Q829" s="93" t="str">
        <f t="shared" si="205"/>
        <v/>
      </c>
      <c r="R829" s="94" t="str">
        <f>IF(Cadastro!H829="","",Cadastro!H829)</f>
        <v/>
      </c>
      <c r="S829" s="95" t="str">
        <f t="shared" si="206"/>
        <v/>
      </c>
      <c r="T829" s="96" t="str">
        <f t="shared" si="207"/>
        <v/>
      </c>
      <c r="U829" s="96" t="str">
        <f>IFERROR(IF(P829="","",SUMIF(Movimento!$D$9:$D$7010,Saldo!P829,Movimento!$I$9:$I$7010)+W829)/(V829+X829),"")</f>
        <v/>
      </c>
      <c r="V829" s="94" t="str">
        <f>IFERROR(IF(Cadastro!E829="","",Cadastro!E829),"")</f>
        <v/>
      </c>
      <c r="W829" s="97" t="str">
        <f>IFERROR(IF(Cadastro!I829="","",Cadastro!I829),"")</f>
        <v/>
      </c>
      <c r="X829" s="94" t="str">
        <f>IF(P829="","",SUMIF(Movimento!$D$9:$D$7010,Saldo!P829,Movimento!$G$9:$G$7010))</f>
        <v/>
      </c>
      <c r="Y829" s="94" t="str">
        <f>IF(P829="","",SUMIF(MovSaida!$D$9:$D$7010,Saldo!P829,MovSaida!$F$9:$F$7010))</f>
        <v/>
      </c>
      <c r="Z829" s="94" t="str">
        <f>IFERROR(IF(P829="","",SUMIFS(InvAjust!$G$9:$G$6009,InvAjust!$E$9:$E$6009,Saldo!P829,InvAjust!$C$9:$C$6009,"Add")-SUMIFS(InvAjust!$G$9:$G$6009,InvAjust!$E$9:$E$6009,Saldo!P829,InvAjust!$C$9:$C$6009,"Remove")),"")</f>
        <v/>
      </c>
      <c r="AA829" s="98" t="str">
        <f t="shared" si="208"/>
        <v/>
      </c>
    </row>
    <row r="830" spans="1:27" ht="18.95" customHeight="1" x14ac:dyDescent="0.25">
      <c r="A830" s="82"/>
      <c r="C830" s="89" t="str">
        <f t="shared" si="197"/>
        <v/>
      </c>
      <c r="D830" s="89" t="str">
        <f t="shared" si="198"/>
        <v/>
      </c>
      <c r="E830" s="89" t="str">
        <f t="shared" si="199"/>
        <v/>
      </c>
      <c r="F830" s="89" t="str">
        <f t="shared" si="200"/>
        <v/>
      </c>
      <c r="G830" s="90" t="str">
        <f t="shared" si="201"/>
        <v/>
      </c>
      <c r="H830" s="91" t="str">
        <f t="shared" si="202"/>
        <v/>
      </c>
      <c r="I830" s="91" t="str">
        <f t="shared" si="203"/>
        <v/>
      </c>
      <c r="J830" s="91" t="str">
        <f t="shared" si="204"/>
        <v/>
      </c>
      <c r="K830" s="92" t="str">
        <f t="shared" si="193"/>
        <v/>
      </c>
      <c r="L830" s="92" t="str">
        <f t="shared" si="194"/>
        <v/>
      </c>
      <c r="M830" s="92" t="str">
        <f t="shared" si="195"/>
        <v/>
      </c>
      <c r="N830" s="92" t="str">
        <f t="shared" si="196"/>
        <v/>
      </c>
      <c r="O830" s="76" t="str">
        <f>IF(Cadastro!D830="","",Cadastro!D830)</f>
        <v/>
      </c>
      <c r="P830" s="76" t="str">
        <f>IF(Cadastro!C830="","",Cadastro!C830)</f>
        <v/>
      </c>
      <c r="Q830" s="93" t="str">
        <f t="shared" si="205"/>
        <v/>
      </c>
      <c r="R830" s="94" t="str">
        <f>IF(Cadastro!H830="","",Cadastro!H830)</f>
        <v/>
      </c>
      <c r="S830" s="95" t="str">
        <f t="shared" si="206"/>
        <v/>
      </c>
      <c r="T830" s="96" t="str">
        <f t="shared" si="207"/>
        <v/>
      </c>
      <c r="U830" s="96" t="str">
        <f>IFERROR(IF(P830="","",SUMIF(Movimento!$D$9:$D$7010,Saldo!P830,Movimento!$I$9:$I$7010)+W830)/(V830+X830),"")</f>
        <v/>
      </c>
      <c r="V830" s="94" t="str">
        <f>IFERROR(IF(Cadastro!E830="","",Cadastro!E830),"")</f>
        <v/>
      </c>
      <c r="W830" s="97" t="str">
        <f>IFERROR(IF(Cadastro!I830="","",Cadastro!I830),"")</f>
        <v/>
      </c>
      <c r="X830" s="94" t="str">
        <f>IF(P830="","",SUMIF(Movimento!$D$9:$D$7010,Saldo!P830,Movimento!$G$9:$G$7010))</f>
        <v/>
      </c>
      <c r="Y830" s="94" t="str">
        <f>IF(P830="","",SUMIF(MovSaida!$D$9:$D$7010,Saldo!P830,MovSaida!$F$9:$F$7010))</f>
        <v/>
      </c>
      <c r="Z830" s="94" t="str">
        <f>IFERROR(IF(P830="","",SUMIFS(InvAjust!$G$9:$G$6009,InvAjust!$E$9:$E$6009,Saldo!P830,InvAjust!$C$9:$C$6009,"Add")-SUMIFS(InvAjust!$G$9:$G$6009,InvAjust!$E$9:$E$6009,Saldo!P830,InvAjust!$C$9:$C$6009,"Remove")),"")</f>
        <v/>
      </c>
      <c r="AA830" s="98" t="str">
        <f t="shared" si="208"/>
        <v/>
      </c>
    </row>
    <row r="831" spans="1:27" ht="18.95" customHeight="1" x14ac:dyDescent="0.25">
      <c r="A831" s="82"/>
      <c r="C831" s="89" t="str">
        <f t="shared" si="197"/>
        <v/>
      </c>
      <c r="D831" s="89" t="str">
        <f t="shared" si="198"/>
        <v/>
      </c>
      <c r="E831" s="89" t="str">
        <f t="shared" si="199"/>
        <v/>
      </c>
      <c r="F831" s="89" t="str">
        <f t="shared" si="200"/>
        <v/>
      </c>
      <c r="G831" s="90" t="str">
        <f t="shared" si="201"/>
        <v/>
      </c>
      <c r="H831" s="91" t="str">
        <f t="shared" si="202"/>
        <v/>
      </c>
      <c r="I831" s="91" t="str">
        <f t="shared" si="203"/>
        <v/>
      </c>
      <c r="J831" s="91" t="str">
        <f t="shared" si="204"/>
        <v/>
      </c>
      <c r="K831" s="92" t="str">
        <f t="shared" si="193"/>
        <v/>
      </c>
      <c r="L831" s="92" t="str">
        <f t="shared" si="194"/>
        <v/>
      </c>
      <c r="M831" s="92" t="str">
        <f t="shared" si="195"/>
        <v/>
      </c>
      <c r="N831" s="92" t="str">
        <f t="shared" si="196"/>
        <v/>
      </c>
      <c r="O831" s="76" t="str">
        <f>IF(Cadastro!D831="","",Cadastro!D831)</f>
        <v/>
      </c>
      <c r="P831" s="76" t="str">
        <f>IF(Cadastro!C831="","",Cadastro!C831)</f>
        <v/>
      </c>
      <c r="Q831" s="93" t="str">
        <f t="shared" si="205"/>
        <v/>
      </c>
      <c r="R831" s="94" t="str">
        <f>IF(Cadastro!H831="","",Cadastro!H831)</f>
        <v/>
      </c>
      <c r="S831" s="95" t="str">
        <f t="shared" si="206"/>
        <v/>
      </c>
      <c r="T831" s="96" t="str">
        <f t="shared" si="207"/>
        <v/>
      </c>
      <c r="U831" s="96" t="str">
        <f>IFERROR(IF(P831="","",SUMIF(Movimento!$D$9:$D$7010,Saldo!P831,Movimento!$I$9:$I$7010)+W831)/(V831+X831),"")</f>
        <v/>
      </c>
      <c r="V831" s="94" t="str">
        <f>IFERROR(IF(Cadastro!E831="","",Cadastro!E831),"")</f>
        <v/>
      </c>
      <c r="W831" s="97" t="str">
        <f>IFERROR(IF(Cadastro!I831="","",Cadastro!I831),"")</f>
        <v/>
      </c>
      <c r="X831" s="94" t="str">
        <f>IF(P831="","",SUMIF(Movimento!$D$9:$D$7010,Saldo!P831,Movimento!$G$9:$G$7010))</f>
        <v/>
      </c>
      <c r="Y831" s="94" t="str">
        <f>IF(P831="","",SUMIF(MovSaida!$D$9:$D$7010,Saldo!P831,MovSaida!$F$9:$F$7010))</f>
        <v/>
      </c>
      <c r="Z831" s="94" t="str">
        <f>IFERROR(IF(P831="","",SUMIFS(InvAjust!$G$9:$G$6009,InvAjust!$E$9:$E$6009,Saldo!P831,InvAjust!$C$9:$C$6009,"Add")-SUMIFS(InvAjust!$G$9:$G$6009,InvAjust!$E$9:$E$6009,Saldo!P831,InvAjust!$C$9:$C$6009,"Remove")),"")</f>
        <v/>
      </c>
      <c r="AA831" s="98" t="str">
        <f t="shared" si="208"/>
        <v/>
      </c>
    </row>
    <row r="832" spans="1:27" ht="18.95" customHeight="1" x14ac:dyDescent="0.25">
      <c r="A832" s="82"/>
      <c r="C832" s="89" t="str">
        <f t="shared" si="197"/>
        <v/>
      </c>
      <c r="D832" s="89" t="str">
        <f t="shared" si="198"/>
        <v/>
      </c>
      <c r="E832" s="89" t="str">
        <f t="shared" si="199"/>
        <v/>
      </c>
      <c r="F832" s="89" t="str">
        <f t="shared" si="200"/>
        <v/>
      </c>
      <c r="G832" s="90" t="str">
        <f t="shared" si="201"/>
        <v/>
      </c>
      <c r="H832" s="91" t="str">
        <f t="shared" si="202"/>
        <v/>
      </c>
      <c r="I832" s="91" t="str">
        <f t="shared" si="203"/>
        <v/>
      </c>
      <c r="J832" s="91" t="str">
        <f t="shared" si="204"/>
        <v/>
      </c>
      <c r="K832" s="92" t="str">
        <f t="shared" si="193"/>
        <v/>
      </c>
      <c r="L832" s="92" t="str">
        <f t="shared" si="194"/>
        <v/>
      </c>
      <c r="M832" s="92" t="str">
        <f t="shared" si="195"/>
        <v/>
      </c>
      <c r="N832" s="92" t="str">
        <f t="shared" si="196"/>
        <v/>
      </c>
      <c r="O832" s="76" t="str">
        <f>IF(Cadastro!D832="","",Cadastro!D832)</f>
        <v/>
      </c>
      <c r="P832" s="76" t="str">
        <f>IF(Cadastro!C832="","",Cadastro!C832)</f>
        <v/>
      </c>
      <c r="Q832" s="93" t="str">
        <f t="shared" si="205"/>
        <v/>
      </c>
      <c r="R832" s="94" t="str">
        <f>IF(Cadastro!H832="","",Cadastro!H832)</f>
        <v/>
      </c>
      <c r="S832" s="95" t="str">
        <f t="shared" si="206"/>
        <v/>
      </c>
      <c r="T832" s="96" t="str">
        <f t="shared" si="207"/>
        <v/>
      </c>
      <c r="U832" s="96" t="str">
        <f>IFERROR(IF(P832="","",SUMIF(Movimento!$D$9:$D$7010,Saldo!P832,Movimento!$I$9:$I$7010)+W832)/(V832+X832),"")</f>
        <v/>
      </c>
      <c r="V832" s="94" t="str">
        <f>IFERROR(IF(Cadastro!E832="","",Cadastro!E832),"")</f>
        <v/>
      </c>
      <c r="W832" s="97" t="str">
        <f>IFERROR(IF(Cadastro!I832="","",Cadastro!I832),"")</f>
        <v/>
      </c>
      <c r="X832" s="94" t="str">
        <f>IF(P832="","",SUMIF(Movimento!$D$9:$D$7010,Saldo!P832,Movimento!$G$9:$G$7010))</f>
        <v/>
      </c>
      <c r="Y832" s="94" t="str">
        <f>IF(P832="","",SUMIF(MovSaida!$D$9:$D$7010,Saldo!P832,MovSaida!$F$9:$F$7010))</f>
        <v/>
      </c>
      <c r="Z832" s="94" t="str">
        <f>IFERROR(IF(P832="","",SUMIFS(InvAjust!$G$9:$G$6009,InvAjust!$E$9:$E$6009,Saldo!P832,InvAjust!$C$9:$C$6009,"Add")-SUMIFS(InvAjust!$G$9:$G$6009,InvAjust!$E$9:$E$6009,Saldo!P832,InvAjust!$C$9:$C$6009,"Remove")),"")</f>
        <v/>
      </c>
      <c r="AA832" s="98" t="str">
        <f t="shared" si="208"/>
        <v/>
      </c>
    </row>
    <row r="833" spans="1:27" ht="18.95" customHeight="1" x14ac:dyDescent="0.25">
      <c r="A833" s="82"/>
      <c r="C833" s="89" t="str">
        <f t="shared" si="197"/>
        <v/>
      </c>
      <c r="D833" s="89" t="str">
        <f t="shared" si="198"/>
        <v/>
      </c>
      <c r="E833" s="89" t="str">
        <f t="shared" si="199"/>
        <v/>
      </c>
      <c r="F833" s="89" t="str">
        <f t="shared" si="200"/>
        <v/>
      </c>
      <c r="G833" s="90" t="str">
        <f t="shared" si="201"/>
        <v/>
      </c>
      <c r="H833" s="91" t="str">
        <f t="shared" si="202"/>
        <v/>
      </c>
      <c r="I833" s="91" t="str">
        <f t="shared" si="203"/>
        <v/>
      </c>
      <c r="J833" s="91" t="str">
        <f t="shared" si="204"/>
        <v/>
      </c>
      <c r="K833" s="92" t="str">
        <f t="shared" si="193"/>
        <v/>
      </c>
      <c r="L833" s="92" t="str">
        <f t="shared" si="194"/>
        <v/>
      </c>
      <c r="M833" s="92" t="str">
        <f t="shared" si="195"/>
        <v/>
      </c>
      <c r="N833" s="92" t="str">
        <f t="shared" si="196"/>
        <v/>
      </c>
      <c r="O833" s="76" t="str">
        <f>IF(Cadastro!D833="","",Cadastro!D833)</f>
        <v/>
      </c>
      <c r="P833" s="76" t="str">
        <f>IF(Cadastro!C833="","",Cadastro!C833)</f>
        <v/>
      </c>
      <c r="Q833" s="93" t="str">
        <f t="shared" si="205"/>
        <v/>
      </c>
      <c r="R833" s="94" t="str">
        <f>IF(Cadastro!H833="","",Cadastro!H833)</f>
        <v/>
      </c>
      <c r="S833" s="95" t="str">
        <f t="shared" si="206"/>
        <v/>
      </c>
      <c r="T833" s="96" t="str">
        <f t="shared" si="207"/>
        <v/>
      </c>
      <c r="U833" s="96" t="str">
        <f>IFERROR(IF(P833="","",SUMIF(Movimento!$D$9:$D$7010,Saldo!P833,Movimento!$I$9:$I$7010)+W833)/(V833+X833),"")</f>
        <v/>
      </c>
      <c r="V833" s="94" t="str">
        <f>IFERROR(IF(Cadastro!E833="","",Cadastro!E833),"")</f>
        <v/>
      </c>
      <c r="W833" s="97" t="str">
        <f>IFERROR(IF(Cadastro!I833="","",Cadastro!I833),"")</f>
        <v/>
      </c>
      <c r="X833" s="94" t="str">
        <f>IF(P833="","",SUMIF(Movimento!$D$9:$D$7010,Saldo!P833,Movimento!$G$9:$G$7010))</f>
        <v/>
      </c>
      <c r="Y833" s="94" t="str">
        <f>IF(P833="","",SUMIF(MovSaida!$D$9:$D$7010,Saldo!P833,MovSaida!$F$9:$F$7010))</f>
        <v/>
      </c>
      <c r="Z833" s="94" t="str">
        <f>IFERROR(IF(P833="","",SUMIFS(InvAjust!$G$9:$G$6009,InvAjust!$E$9:$E$6009,Saldo!P833,InvAjust!$C$9:$C$6009,"Add")-SUMIFS(InvAjust!$G$9:$G$6009,InvAjust!$E$9:$E$6009,Saldo!P833,InvAjust!$C$9:$C$6009,"Remove")),"")</f>
        <v/>
      </c>
      <c r="AA833" s="98" t="str">
        <f t="shared" si="208"/>
        <v/>
      </c>
    </row>
    <row r="834" spans="1:27" ht="18.95" customHeight="1" x14ac:dyDescent="0.25">
      <c r="A834" s="82"/>
      <c r="C834" s="89" t="str">
        <f t="shared" si="197"/>
        <v/>
      </c>
      <c r="D834" s="89" t="str">
        <f t="shared" si="198"/>
        <v/>
      </c>
      <c r="E834" s="89" t="str">
        <f t="shared" si="199"/>
        <v/>
      </c>
      <c r="F834" s="89" t="str">
        <f t="shared" si="200"/>
        <v/>
      </c>
      <c r="G834" s="90" t="str">
        <f t="shared" si="201"/>
        <v/>
      </c>
      <c r="H834" s="91" t="str">
        <f t="shared" si="202"/>
        <v/>
      </c>
      <c r="I834" s="91" t="str">
        <f t="shared" si="203"/>
        <v/>
      </c>
      <c r="J834" s="91" t="str">
        <f t="shared" si="204"/>
        <v/>
      </c>
      <c r="K834" s="92" t="str">
        <f t="shared" si="193"/>
        <v/>
      </c>
      <c r="L834" s="92" t="str">
        <f t="shared" si="194"/>
        <v/>
      </c>
      <c r="M834" s="92" t="str">
        <f t="shared" si="195"/>
        <v/>
      </c>
      <c r="N834" s="92" t="str">
        <f t="shared" si="196"/>
        <v/>
      </c>
      <c r="O834" s="76" t="str">
        <f>IF(Cadastro!D834="","",Cadastro!D834)</f>
        <v/>
      </c>
      <c r="P834" s="76" t="str">
        <f>IF(Cadastro!C834="","",Cadastro!C834)</f>
        <v/>
      </c>
      <c r="Q834" s="93" t="str">
        <f t="shared" si="205"/>
        <v/>
      </c>
      <c r="R834" s="94" t="str">
        <f>IF(Cadastro!H834="","",Cadastro!H834)</f>
        <v/>
      </c>
      <c r="S834" s="95" t="str">
        <f t="shared" si="206"/>
        <v/>
      </c>
      <c r="T834" s="96" t="str">
        <f t="shared" si="207"/>
        <v/>
      </c>
      <c r="U834" s="96" t="str">
        <f>IFERROR(IF(P834="","",SUMIF(Movimento!$D$9:$D$7010,Saldo!P834,Movimento!$I$9:$I$7010)+W834)/(V834+X834),"")</f>
        <v/>
      </c>
      <c r="V834" s="94" t="str">
        <f>IFERROR(IF(Cadastro!E834="","",Cadastro!E834),"")</f>
        <v/>
      </c>
      <c r="W834" s="97" t="str">
        <f>IFERROR(IF(Cadastro!I834="","",Cadastro!I834),"")</f>
        <v/>
      </c>
      <c r="X834" s="94" t="str">
        <f>IF(P834="","",SUMIF(Movimento!$D$9:$D$7010,Saldo!P834,Movimento!$G$9:$G$7010))</f>
        <v/>
      </c>
      <c r="Y834" s="94" t="str">
        <f>IF(P834="","",SUMIF(MovSaida!$D$9:$D$7010,Saldo!P834,MovSaida!$F$9:$F$7010))</f>
        <v/>
      </c>
      <c r="Z834" s="94" t="str">
        <f>IFERROR(IF(P834="","",SUMIFS(InvAjust!$G$9:$G$6009,InvAjust!$E$9:$E$6009,Saldo!P834,InvAjust!$C$9:$C$6009,"Add")-SUMIFS(InvAjust!$G$9:$G$6009,InvAjust!$E$9:$E$6009,Saldo!P834,InvAjust!$C$9:$C$6009,"Remove")),"")</f>
        <v/>
      </c>
      <c r="AA834" s="98" t="str">
        <f t="shared" si="208"/>
        <v/>
      </c>
    </row>
    <row r="835" spans="1:27" ht="18.95" customHeight="1" x14ac:dyDescent="0.25">
      <c r="A835" s="82"/>
      <c r="C835" s="89" t="str">
        <f t="shared" si="197"/>
        <v/>
      </c>
      <c r="D835" s="89" t="str">
        <f t="shared" si="198"/>
        <v/>
      </c>
      <c r="E835" s="89" t="str">
        <f t="shared" si="199"/>
        <v/>
      </c>
      <c r="F835" s="89" t="str">
        <f t="shared" si="200"/>
        <v/>
      </c>
      <c r="G835" s="90" t="str">
        <f t="shared" si="201"/>
        <v/>
      </c>
      <c r="H835" s="91" t="str">
        <f t="shared" si="202"/>
        <v/>
      </c>
      <c r="I835" s="91" t="str">
        <f t="shared" si="203"/>
        <v/>
      </c>
      <c r="J835" s="91" t="str">
        <f t="shared" si="204"/>
        <v/>
      </c>
      <c r="K835" s="92" t="str">
        <f t="shared" si="193"/>
        <v/>
      </c>
      <c r="L835" s="92" t="str">
        <f t="shared" si="194"/>
        <v/>
      </c>
      <c r="M835" s="92" t="str">
        <f t="shared" si="195"/>
        <v/>
      </c>
      <c r="N835" s="92" t="str">
        <f t="shared" si="196"/>
        <v/>
      </c>
      <c r="O835" s="76" t="str">
        <f>IF(Cadastro!D835="","",Cadastro!D835)</f>
        <v/>
      </c>
      <c r="P835" s="76" t="str">
        <f>IF(Cadastro!C835="","",Cadastro!C835)</f>
        <v/>
      </c>
      <c r="Q835" s="93" t="str">
        <f t="shared" si="205"/>
        <v/>
      </c>
      <c r="R835" s="94" t="str">
        <f>IF(Cadastro!H835="","",Cadastro!H835)</f>
        <v/>
      </c>
      <c r="S835" s="95" t="str">
        <f t="shared" si="206"/>
        <v/>
      </c>
      <c r="T835" s="96" t="str">
        <f t="shared" si="207"/>
        <v/>
      </c>
      <c r="U835" s="96" t="str">
        <f>IFERROR(IF(P835="","",SUMIF(Movimento!$D$9:$D$7010,Saldo!P835,Movimento!$I$9:$I$7010)+W835)/(V835+X835),"")</f>
        <v/>
      </c>
      <c r="V835" s="94" t="str">
        <f>IFERROR(IF(Cadastro!E835="","",Cadastro!E835),"")</f>
        <v/>
      </c>
      <c r="W835" s="97" t="str">
        <f>IFERROR(IF(Cadastro!I835="","",Cadastro!I835),"")</f>
        <v/>
      </c>
      <c r="X835" s="94" t="str">
        <f>IF(P835="","",SUMIF(Movimento!$D$9:$D$7010,Saldo!P835,Movimento!$G$9:$G$7010))</f>
        <v/>
      </c>
      <c r="Y835" s="94" t="str">
        <f>IF(P835="","",SUMIF(MovSaida!$D$9:$D$7010,Saldo!P835,MovSaida!$F$9:$F$7010))</f>
        <v/>
      </c>
      <c r="Z835" s="94" t="str">
        <f>IFERROR(IF(P835="","",SUMIFS(InvAjust!$G$9:$G$6009,InvAjust!$E$9:$E$6009,Saldo!P835,InvAjust!$C$9:$C$6009,"Add")-SUMIFS(InvAjust!$G$9:$G$6009,InvAjust!$E$9:$E$6009,Saldo!P835,InvAjust!$C$9:$C$6009,"Remove")),"")</f>
        <v/>
      </c>
      <c r="AA835" s="98" t="str">
        <f t="shared" si="208"/>
        <v/>
      </c>
    </row>
    <row r="836" spans="1:27" ht="18.95" customHeight="1" x14ac:dyDescent="0.25">
      <c r="A836" s="82"/>
      <c r="C836" s="89" t="str">
        <f t="shared" si="197"/>
        <v/>
      </c>
      <c r="D836" s="89" t="str">
        <f t="shared" si="198"/>
        <v/>
      </c>
      <c r="E836" s="89" t="str">
        <f t="shared" si="199"/>
        <v/>
      </c>
      <c r="F836" s="89" t="str">
        <f t="shared" si="200"/>
        <v/>
      </c>
      <c r="G836" s="90" t="str">
        <f t="shared" si="201"/>
        <v/>
      </c>
      <c r="H836" s="91" t="str">
        <f t="shared" si="202"/>
        <v/>
      </c>
      <c r="I836" s="91" t="str">
        <f t="shared" si="203"/>
        <v/>
      </c>
      <c r="J836" s="91" t="str">
        <f t="shared" si="204"/>
        <v/>
      </c>
      <c r="K836" s="92" t="str">
        <f t="shared" si="193"/>
        <v/>
      </c>
      <c r="L836" s="92" t="str">
        <f t="shared" si="194"/>
        <v/>
      </c>
      <c r="M836" s="92" t="str">
        <f t="shared" si="195"/>
        <v/>
      </c>
      <c r="N836" s="92" t="str">
        <f t="shared" si="196"/>
        <v/>
      </c>
      <c r="O836" s="76" t="str">
        <f>IF(Cadastro!D836="","",Cadastro!D836)</f>
        <v/>
      </c>
      <c r="P836" s="76" t="str">
        <f>IF(Cadastro!C836="","",Cadastro!C836)</f>
        <v/>
      </c>
      <c r="Q836" s="93" t="str">
        <f t="shared" si="205"/>
        <v/>
      </c>
      <c r="R836" s="94" t="str">
        <f>IF(Cadastro!H836="","",Cadastro!H836)</f>
        <v/>
      </c>
      <c r="S836" s="95" t="str">
        <f t="shared" si="206"/>
        <v/>
      </c>
      <c r="T836" s="96" t="str">
        <f t="shared" si="207"/>
        <v/>
      </c>
      <c r="U836" s="96" t="str">
        <f>IFERROR(IF(P836="","",SUMIF(Movimento!$D$9:$D$7010,Saldo!P836,Movimento!$I$9:$I$7010)+W836)/(V836+X836),"")</f>
        <v/>
      </c>
      <c r="V836" s="94" t="str">
        <f>IFERROR(IF(Cadastro!E836="","",Cadastro!E836),"")</f>
        <v/>
      </c>
      <c r="W836" s="97" t="str">
        <f>IFERROR(IF(Cadastro!I836="","",Cadastro!I836),"")</f>
        <v/>
      </c>
      <c r="X836" s="94" t="str">
        <f>IF(P836="","",SUMIF(Movimento!$D$9:$D$7010,Saldo!P836,Movimento!$G$9:$G$7010))</f>
        <v/>
      </c>
      <c r="Y836" s="94" t="str">
        <f>IF(P836="","",SUMIF(MovSaida!$D$9:$D$7010,Saldo!P836,MovSaida!$F$9:$F$7010))</f>
        <v/>
      </c>
      <c r="Z836" s="94" t="str">
        <f>IFERROR(IF(P836="","",SUMIFS(InvAjust!$G$9:$G$6009,InvAjust!$E$9:$E$6009,Saldo!P836,InvAjust!$C$9:$C$6009,"Add")-SUMIFS(InvAjust!$G$9:$G$6009,InvAjust!$E$9:$E$6009,Saldo!P836,InvAjust!$C$9:$C$6009,"Remove")),"")</f>
        <v/>
      </c>
      <c r="AA836" s="98" t="str">
        <f t="shared" si="208"/>
        <v/>
      </c>
    </row>
    <row r="837" spans="1:27" ht="18.95" customHeight="1" x14ac:dyDescent="0.25">
      <c r="A837" s="82"/>
      <c r="C837" s="89" t="str">
        <f t="shared" si="197"/>
        <v/>
      </c>
      <c r="D837" s="89" t="str">
        <f t="shared" si="198"/>
        <v/>
      </c>
      <c r="E837" s="89" t="str">
        <f t="shared" si="199"/>
        <v/>
      </c>
      <c r="F837" s="89" t="str">
        <f t="shared" si="200"/>
        <v/>
      </c>
      <c r="G837" s="90" t="str">
        <f t="shared" si="201"/>
        <v/>
      </c>
      <c r="H837" s="91" t="str">
        <f t="shared" si="202"/>
        <v/>
      </c>
      <c r="I837" s="91" t="str">
        <f t="shared" si="203"/>
        <v/>
      </c>
      <c r="J837" s="91" t="str">
        <f t="shared" si="204"/>
        <v/>
      </c>
      <c r="K837" s="92" t="str">
        <f t="shared" si="193"/>
        <v/>
      </c>
      <c r="L837" s="92" t="str">
        <f t="shared" si="194"/>
        <v/>
      </c>
      <c r="M837" s="92" t="str">
        <f t="shared" si="195"/>
        <v/>
      </c>
      <c r="N837" s="92" t="str">
        <f t="shared" si="196"/>
        <v/>
      </c>
      <c r="O837" s="76" t="str">
        <f>IF(Cadastro!D837="","",Cadastro!D837)</f>
        <v/>
      </c>
      <c r="P837" s="76" t="str">
        <f>IF(Cadastro!C837="","",Cadastro!C837)</f>
        <v/>
      </c>
      <c r="Q837" s="93" t="str">
        <f t="shared" si="205"/>
        <v/>
      </c>
      <c r="R837" s="94" t="str">
        <f>IF(Cadastro!H837="","",Cadastro!H837)</f>
        <v/>
      </c>
      <c r="S837" s="95" t="str">
        <f t="shared" si="206"/>
        <v/>
      </c>
      <c r="T837" s="96" t="str">
        <f t="shared" si="207"/>
        <v/>
      </c>
      <c r="U837" s="96" t="str">
        <f>IFERROR(IF(P837="","",SUMIF(Movimento!$D$9:$D$7010,Saldo!P837,Movimento!$I$9:$I$7010)+W837)/(V837+X837),"")</f>
        <v/>
      </c>
      <c r="V837" s="94" t="str">
        <f>IFERROR(IF(Cadastro!E837="","",Cadastro!E837),"")</f>
        <v/>
      </c>
      <c r="W837" s="97" t="str">
        <f>IFERROR(IF(Cadastro!I837="","",Cadastro!I837),"")</f>
        <v/>
      </c>
      <c r="X837" s="94" t="str">
        <f>IF(P837="","",SUMIF(Movimento!$D$9:$D$7010,Saldo!P837,Movimento!$G$9:$G$7010))</f>
        <v/>
      </c>
      <c r="Y837" s="94" t="str">
        <f>IF(P837="","",SUMIF(MovSaida!$D$9:$D$7010,Saldo!P837,MovSaida!$F$9:$F$7010))</f>
        <v/>
      </c>
      <c r="Z837" s="94" t="str">
        <f>IFERROR(IF(P837="","",SUMIFS(InvAjust!$G$9:$G$6009,InvAjust!$E$9:$E$6009,Saldo!P837,InvAjust!$C$9:$C$6009,"Add")-SUMIFS(InvAjust!$G$9:$G$6009,InvAjust!$E$9:$E$6009,Saldo!P837,InvAjust!$C$9:$C$6009,"Remove")),"")</f>
        <v/>
      </c>
      <c r="AA837" s="98" t="str">
        <f t="shared" si="208"/>
        <v/>
      </c>
    </row>
    <row r="838" spans="1:27" ht="18.95" customHeight="1" x14ac:dyDescent="0.25">
      <c r="A838" s="82"/>
      <c r="C838" s="89" t="str">
        <f t="shared" si="197"/>
        <v/>
      </c>
      <c r="D838" s="89" t="str">
        <f t="shared" si="198"/>
        <v/>
      </c>
      <c r="E838" s="89" t="str">
        <f t="shared" si="199"/>
        <v/>
      </c>
      <c r="F838" s="89" t="str">
        <f t="shared" si="200"/>
        <v/>
      </c>
      <c r="G838" s="90" t="str">
        <f t="shared" si="201"/>
        <v/>
      </c>
      <c r="H838" s="91" t="str">
        <f t="shared" si="202"/>
        <v/>
      </c>
      <c r="I838" s="91" t="str">
        <f t="shared" si="203"/>
        <v/>
      </c>
      <c r="J838" s="91" t="str">
        <f t="shared" si="204"/>
        <v/>
      </c>
      <c r="K838" s="92" t="str">
        <f t="shared" si="193"/>
        <v/>
      </c>
      <c r="L838" s="92" t="str">
        <f t="shared" si="194"/>
        <v/>
      </c>
      <c r="M838" s="92" t="str">
        <f t="shared" si="195"/>
        <v/>
      </c>
      <c r="N838" s="92" t="str">
        <f t="shared" si="196"/>
        <v/>
      </c>
      <c r="O838" s="76" t="str">
        <f>IF(Cadastro!D838="","",Cadastro!D838)</f>
        <v/>
      </c>
      <c r="P838" s="76" t="str">
        <f>IF(Cadastro!C838="","",Cadastro!C838)</f>
        <v/>
      </c>
      <c r="Q838" s="93" t="str">
        <f t="shared" si="205"/>
        <v/>
      </c>
      <c r="R838" s="94" t="str">
        <f>IF(Cadastro!H838="","",Cadastro!H838)</f>
        <v/>
      </c>
      <c r="S838" s="95" t="str">
        <f t="shared" si="206"/>
        <v/>
      </c>
      <c r="T838" s="96" t="str">
        <f t="shared" si="207"/>
        <v/>
      </c>
      <c r="U838" s="96" t="str">
        <f>IFERROR(IF(P838="","",SUMIF(Movimento!$D$9:$D$7010,Saldo!P838,Movimento!$I$9:$I$7010)+W838)/(V838+X838),"")</f>
        <v/>
      </c>
      <c r="V838" s="94" t="str">
        <f>IFERROR(IF(Cadastro!E838="","",Cadastro!E838),"")</f>
        <v/>
      </c>
      <c r="W838" s="97" t="str">
        <f>IFERROR(IF(Cadastro!I838="","",Cadastro!I838),"")</f>
        <v/>
      </c>
      <c r="X838" s="94" t="str">
        <f>IF(P838="","",SUMIF(Movimento!$D$9:$D$7010,Saldo!P838,Movimento!$G$9:$G$7010))</f>
        <v/>
      </c>
      <c r="Y838" s="94" t="str">
        <f>IF(P838="","",SUMIF(MovSaida!$D$9:$D$7010,Saldo!P838,MovSaida!$F$9:$F$7010))</f>
        <v/>
      </c>
      <c r="Z838" s="94" t="str">
        <f>IFERROR(IF(P838="","",SUMIFS(InvAjust!$G$9:$G$6009,InvAjust!$E$9:$E$6009,Saldo!P838,InvAjust!$C$9:$C$6009,"Add")-SUMIFS(InvAjust!$G$9:$G$6009,InvAjust!$E$9:$E$6009,Saldo!P838,InvAjust!$C$9:$C$6009,"Remove")),"")</f>
        <v/>
      </c>
      <c r="AA838" s="98" t="str">
        <f t="shared" si="208"/>
        <v/>
      </c>
    </row>
    <row r="839" spans="1:27" ht="18.95" customHeight="1" x14ac:dyDescent="0.25">
      <c r="A839" s="82"/>
      <c r="C839" s="89" t="str">
        <f t="shared" si="197"/>
        <v/>
      </c>
      <c r="D839" s="89" t="str">
        <f t="shared" si="198"/>
        <v/>
      </c>
      <c r="E839" s="89" t="str">
        <f t="shared" si="199"/>
        <v/>
      </c>
      <c r="F839" s="89" t="str">
        <f t="shared" si="200"/>
        <v/>
      </c>
      <c r="G839" s="90" t="str">
        <f t="shared" si="201"/>
        <v/>
      </c>
      <c r="H839" s="91" t="str">
        <f t="shared" si="202"/>
        <v/>
      </c>
      <c r="I839" s="91" t="str">
        <f t="shared" si="203"/>
        <v/>
      </c>
      <c r="J839" s="91" t="str">
        <f t="shared" si="204"/>
        <v/>
      </c>
      <c r="K839" s="92" t="str">
        <f t="shared" si="193"/>
        <v/>
      </c>
      <c r="L839" s="92" t="str">
        <f t="shared" si="194"/>
        <v/>
      </c>
      <c r="M839" s="92" t="str">
        <f t="shared" si="195"/>
        <v/>
      </c>
      <c r="N839" s="92" t="str">
        <f t="shared" si="196"/>
        <v/>
      </c>
      <c r="O839" s="76" t="str">
        <f>IF(Cadastro!D839="","",Cadastro!D839)</f>
        <v/>
      </c>
      <c r="P839" s="76" t="str">
        <f>IF(Cadastro!C839="","",Cadastro!C839)</f>
        <v/>
      </c>
      <c r="Q839" s="93" t="str">
        <f t="shared" si="205"/>
        <v/>
      </c>
      <c r="R839" s="94" t="str">
        <f>IF(Cadastro!H839="","",Cadastro!H839)</f>
        <v/>
      </c>
      <c r="S839" s="95" t="str">
        <f t="shared" si="206"/>
        <v/>
      </c>
      <c r="T839" s="96" t="str">
        <f t="shared" si="207"/>
        <v/>
      </c>
      <c r="U839" s="96" t="str">
        <f>IFERROR(IF(P839="","",SUMIF(Movimento!$D$9:$D$7010,Saldo!P839,Movimento!$I$9:$I$7010)+W839)/(V839+X839),"")</f>
        <v/>
      </c>
      <c r="V839" s="94" t="str">
        <f>IFERROR(IF(Cadastro!E839="","",Cadastro!E839),"")</f>
        <v/>
      </c>
      <c r="W839" s="97" t="str">
        <f>IFERROR(IF(Cadastro!I839="","",Cadastro!I839),"")</f>
        <v/>
      </c>
      <c r="X839" s="94" t="str">
        <f>IF(P839="","",SUMIF(Movimento!$D$9:$D$7010,Saldo!P839,Movimento!$G$9:$G$7010))</f>
        <v/>
      </c>
      <c r="Y839" s="94" t="str">
        <f>IF(P839="","",SUMIF(MovSaida!$D$9:$D$7010,Saldo!P839,MovSaida!$F$9:$F$7010))</f>
        <v/>
      </c>
      <c r="Z839" s="94" t="str">
        <f>IFERROR(IF(P839="","",SUMIFS(InvAjust!$G$9:$G$6009,InvAjust!$E$9:$E$6009,Saldo!P839,InvAjust!$C$9:$C$6009,"Add")-SUMIFS(InvAjust!$G$9:$G$6009,InvAjust!$E$9:$E$6009,Saldo!P839,InvAjust!$C$9:$C$6009,"Remove")),"")</f>
        <v/>
      </c>
      <c r="AA839" s="98" t="str">
        <f t="shared" si="208"/>
        <v/>
      </c>
    </row>
    <row r="840" spans="1:27" ht="18.95" customHeight="1" x14ac:dyDescent="0.25">
      <c r="A840" s="82"/>
      <c r="C840" s="89" t="str">
        <f t="shared" si="197"/>
        <v/>
      </c>
      <c r="D840" s="89" t="str">
        <f t="shared" si="198"/>
        <v/>
      </c>
      <c r="E840" s="89" t="str">
        <f t="shared" si="199"/>
        <v/>
      </c>
      <c r="F840" s="89" t="str">
        <f t="shared" si="200"/>
        <v/>
      </c>
      <c r="G840" s="90" t="str">
        <f t="shared" si="201"/>
        <v/>
      </c>
      <c r="H840" s="91" t="str">
        <f t="shared" si="202"/>
        <v/>
      </c>
      <c r="I840" s="91" t="str">
        <f t="shared" si="203"/>
        <v/>
      </c>
      <c r="J840" s="91" t="str">
        <f t="shared" si="204"/>
        <v/>
      </c>
      <c r="K840" s="92" t="str">
        <f t="shared" si="193"/>
        <v/>
      </c>
      <c r="L840" s="92" t="str">
        <f t="shared" si="194"/>
        <v/>
      </c>
      <c r="M840" s="92" t="str">
        <f t="shared" si="195"/>
        <v/>
      </c>
      <c r="N840" s="92" t="str">
        <f t="shared" si="196"/>
        <v/>
      </c>
      <c r="O840" s="76" t="str">
        <f>IF(Cadastro!D840="","",Cadastro!D840)</f>
        <v/>
      </c>
      <c r="P840" s="76" t="str">
        <f>IF(Cadastro!C840="","",Cadastro!C840)</f>
        <v/>
      </c>
      <c r="Q840" s="93" t="str">
        <f t="shared" si="205"/>
        <v/>
      </c>
      <c r="R840" s="94" t="str">
        <f>IF(Cadastro!H840="","",Cadastro!H840)</f>
        <v/>
      </c>
      <c r="S840" s="95" t="str">
        <f t="shared" si="206"/>
        <v/>
      </c>
      <c r="T840" s="96" t="str">
        <f t="shared" si="207"/>
        <v/>
      </c>
      <c r="U840" s="96" t="str">
        <f>IFERROR(IF(P840="","",SUMIF(Movimento!$D$9:$D$7010,Saldo!P840,Movimento!$I$9:$I$7010)+W840)/(V840+X840),"")</f>
        <v/>
      </c>
      <c r="V840" s="94" t="str">
        <f>IFERROR(IF(Cadastro!E840="","",Cadastro!E840),"")</f>
        <v/>
      </c>
      <c r="W840" s="97" t="str">
        <f>IFERROR(IF(Cadastro!I840="","",Cadastro!I840),"")</f>
        <v/>
      </c>
      <c r="X840" s="94" t="str">
        <f>IF(P840="","",SUMIF(Movimento!$D$9:$D$7010,Saldo!P840,Movimento!$G$9:$G$7010))</f>
        <v/>
      </c>
      <c r="Y840" s="94" t="str">
        <f>IF(P840="","",SUMIF(MovSaida!$D$9:$D$7010,Saldo!P840,MovSaida!$F$9:$F$7010))</f>
        <v/>
      </c>
      <c r="Z840" s="94" t="str">
        <f>IFERROR(IF(P840="","",SUMIFS(InvAjust!$G$9:$G$6009,InvAjust!$E$9:$E$6009,Saldo!P840,InvAjust!$C$9:$C$6009,"Add")-SUMIFS(InvAjust!$G$9:$G$6009,InvAjust!$E$9:$E$6009,Saldo!P840,InvAjust!$C$9:$C$6009,"Remove")),"")</f>
        <v/>
      </c>
      <c r="AA840" s="98" t="str">
        <f t="shared" si="208"/>
        <v/>
      </c>
    </row>
    <row r="841" spans="1:27" ht="18.95" customHeight="1" x14ac:dyDescent="0.25">
      <c r="A841" s="82"/>
      <c r="C841" s="89" t="str">
        <f t="shared" si="197"/>
        <v/>
      </c>
      <c r="D841" s="89" t="str">
        <f t="shared" si="198"/>
        <v/>
      </c>
      <c r="E841" s="89" t="str">
        <f t="shared" si="199"/>
        <v/>
      </c>
      <c r="F841" s="89" t="str">
        <f t="shared" si="200"/>
        <v/>
      </c>
      <c r="G841" s="90" t="str">
        <f t="shared" si="201"/>
        <v/>
      </c>
      <c r="H841" s="91" t="str">
        <f t="shared" si="202"/>
        <v/>
      </c>
      <c r="I841" s="91" t="str">
        <f t="shared" si="203"/>
        <v/>
      </c>
      <c r="J841" s="91" t="str">
        <f t="shared" si="204"/>
        <v/>
      </c>
      <c r="K841" s="92" t="str">
        <f t="shared" ref="K841:K904" si="209">IFERROR(Q841/SUM($Q$9:$Q$1009),"")</f>
        <v/>
      </c>
      <c r="L841" s="92" t="str">
        <f t="shared" ref="L841:L904" si="210">IFERROR(T841/SUM($T$9:$T$1009),"")</f>
        <v/>
      </c>
      <c r="M841" s="92" t="str">
        <f t="shared" ref="M841:M904" si="211">IFERROR(X841/SUM($X$9:$X$1009),"")</f>
        <v/>
      </c>
      <c r="N841" s="92" t="str">
        <f t="shared" ref="N841:N904" si="212">IFERROR(Y841/SUM($Y$9:$Y$1009),"")</f>
        <v/>
      </c>
      <c r="O841" s="76" t="str">
        <f>IF(Cadastro!D841="","",Cadastro!D841)</f>
        <v/>
      </c>
      <c r="P841" s="76" t="str">
        <f>IF(Cadastro!C841="","",Cadastro!C841)</f>
        <v/>
      </c>
      <c r="Q841" s="93" t="str">
        <f t="shared" si="205"/>
        <v/>
      </c>
      <c r="R841" s="94" t="str">
        <f>IF(Cadastro!H841="","",Cadastro!H841)</f>
        <v/>
      </c>
      <c r="S841" s="95" t="str">
        <f t="shared" si="206"/>
        <v/>
      </c>
      <c r="T841" s="96" t="str">
        <f t="shared" si="207"/>
        <v/>
      </c>
      <c r="U841" s="96" t="str">
        <f>IFERROR(IF(P841="","",SUMIF(Movimento!$D$9:$D$7010,Saldo!P841,Movimento!$I$9:$I$7010)+W841)/(V841+X841),"")</f>
        <v/>
      </c>
      <c r="V841" s="94" t="str">
        <f>IFERROR(IF(Cadastro!E841="","",Cadastro!E841),"")</f>
        <v/>
      </c>
      <c r="W841" s="97" t="str">
        <f>IFERROR(IF(Cadastro!I841="","",Cadastro!I841),"")</f>
        <v/>
      </c>
      <c r="X841" s="94" t="str">
        <f>IF(P841="","",SUMIF(Movimento!$D$9:$D$7010,Saldo!P841,Movimento!$G$9:$G$7010))</f>
        <v/>
      </c>
      <c r="Y841" s="94" t="str">
        <f>IF(P841="","",SUMIF(MovSaida!$D$9:$D$7010,Saldo!P841,MovSaida!$F$9:$F$7010))</f>
        <v/>
      </c>
      <c r="Z841" s="94" t="str">
        <f>IFERROR(IF(P841="","",SUMIFS(InvAjust!$G$9:$G$6009,InvAjust!$E$9:$E$6009,Saldo!P841,InvAjust!$C$9:$C$6009,"Add")-SUMIFS(InvAjust!$G$9:$G$6009,InvAjust!$E$9:$E$6009,Saldo!P841,InvAjust!$C$9:$C$6009,"Remove")),"")</f>
        <v/>
      </c>
      <c r="AA841" s="98" t="str">
        <f t="shared" si="208"/>
        <v/>
      </c>
    </row>
    <row r="842" spans="1:27" ht="18.95" customHeight="1" x14ac:dyDescent="0.25">
      <c r="A842" s="82"/>
      <c r="C842" s="89" t="str">
        <f t="shared" ref="C842:C905" si="213">IFERROR("q"&amp;_xlfn.RANK.EQ(G842,$G$9:$G$1009,0),"")</f>
        <v/>
      </c>
      <c r="D842" s="89" t="str">
        <f t="shared" ref="D842:D905" si="214">IFERROR("v"&amp;_xlfn.RANK.EQ(H842,$H$9:$H$1009,0),"")</f>
        <v/>
      </c>
      <c r="E842" s="89" t="str">
        <f t="shared" ref="E842:E905" si="215">IFERROR("e"&amp;_xlfn.RANK.EQ(I842,$I$9:$I$1009,0),"")</f>
        <v/>
      </c>
      <c r="F842" s="89" t="str">
        <f t="shared" ref="F842:F905" si="216">IFERROR("s"&amp;_xlfn.RANK.EQ(J842,$J$9:$J$1009,0),"")</f>
        <v/>
      </c>
      <c r="G842" s="90" t="str">
        <f t="shared" ref="G842:G905" si="217">IF(O842="","",Q842+ROW(Q842)/10)</f>
        <v/>
      </c>
      <c r="H842" s="91" t="str">
        <f t="shared" ref="H842:H905" si="218">IF(O842="","",T842+ROW(T842)/10)</f>
        <v/>
      </c>
      <c r="I842" s="91" t="str">
        <f t="shared" ref="I842:I905" si="219">IF(O842="","",X842+ROW(X842)/10)</f>
        <v/>
      </c>
      <c r="J842" s="91" t="str">
        <f t="shared" ref="J842:J905" si="220">IF(O842="","",Y842+ROW(Y842)/10)</f>
        <v/>
      </c>
      <c r="K842" s="92" t="str">
        <f t="shared" si="209"/>
        <v/>
      </c>
      <c r="L842" s="92" t="str">
        <f t="shared" si="210"/>
        <v/>
      </c>
      <c r="M842" s="92" t="str">
        <f t="shared" si="211"/>
        <v/>
      </c>
      <c r="N842" s="92" t="str">
        <f t="shared" si="212"/>
        <v/>
      </c>
      <c r="O842" s="76" t="str">
        <f>IF(Cadastro!D842="","",Cadastro!D842)</f>
        <v/>
      </c>
      <c r="P842" s="76" t="str">
        <f>IF(Cadastro!C842="","",Cadastro!C842)</f>
        <v/>
      </c>
      <c r="Q842" s="93" t="str">
        <f t="shared" ref="Q842:Q905" si="221">IFERROR(V842+X842-Y842+Z842,"")</f>
        <v/>
      </c>
      <c r="R842" s="94" t="str">
        <f>IF(Cadastro!H842="","",Cadastro!H842)</f>
        <v/>
      </c>
      <c r="S842" s="95" t="str">
        <f t="shared" ref="S842:S905" si="222">IFERROR(IF(Q842&gt;=R842,(Q842/R842)-1,(R842-Q842)/R842*-1),"")</f>
        <v/>
      </c>
      <c r="T842" s="96" t="str">
        <f t="shared" ref="T842:T905" si="223">IFERROR(IF(P842="","",Q842*U842),"")</f>
        <v/>
      </c>
      <c r="U842" s="96" t="str">
        <f>IFERROR(IF(P842="","",SUMIF(Movimento!$D$9:$D$7010,Saldo!P842,Movimento!$I$9:$I$7010)+W842)/(V842+X842),"")</f>
        <v/>
      </c>
      <c r="V842" s="94" t="str">
        <f>IFERROR(IF(Cadastro!E842="","",Cadastro!E842),"")</f>
        <v/>
      </c>
      <c r="W842" s="97" t="str">
        <f>IFERROR(IF(Cadastro!I842="","",Cadastro!I842),"")</f>
        <v/>
      </c>
      <c r="X842" s="94" t="str">
        <f>IF(P842="","",SUMIF(Movimento!$D$9:$D$7010,Saldo!P842,Movimento!$G$9:$G$7010))</f>
        <v/>
      </c>
      <c r="Y842" s="94" t="str">
        <f>IF(P842="","",SUMIF(MovSaida!$D$9:$D$7010,Saldo!P842,MovSaida!$F$9:$F$7010))</f>
        <v/>
      </c>
      <c r="Z842" s="94" t="str">
        <f>IFERROR(IF(P842="","",SUMIFS(InvAjust!$G$9:$G$6009,InvAjust!$E$9:$E$6009,Saldo!P842,InvAjust!$C$9:$C$6009,"Add")-SUMIFS(InvAjust!$G$9:$G$6009,InvAjust!$E$9:$E$6009,Saldo!P842,InvAjust!$C$9:$C$6009,"Remove")),"")</f>
        <v/>
      </c>
      <c r="AA842" s="98" t="str">
        <f t="shared" ref="AA842:AA905" si="224">IFERROR(ABS(Z842)*U842,"")</f>
        <v/>
      </c>
    </row>
    <row r="843" spans="1:27" ht="18.95" customHeight="1" x14ac:dyDescent="0.25">
      <c r="A843" s="82"/>
      <c r="C843" s="89" t="str">
        <f t="shared" si="213"/>
        <v/>
      </c>
      <c r="D843" s="89" t="str">
        <f t="shared" si="214"/>
        <v/>
      </c>
      <c r="E843" s="89" t="str">
        <f t="shared" si="215"/>
        <v/>
      </c>
      <c r="F843" s="89" t="str">
        <f t="shared" si="216"/>
        <v/>
      </c>
      <c r="G843" s="90" t="str">
        <f t="shared" si="217"/>
        <v/>
      </c>
      <c r="H843" s="91" t="str">
        <f t="shared" si="218"/>
        <v/>
      </c>
      <c r="I843" s="91" t="str">
        <f t="shared" si="219"/>
        <v/>
      </c>
      <c r="J843" s="91" t="str">
        <f t="shared" si="220"/>
        <v/>
      </c>
      <c r="K843" s="92" t="str">
        <f t="shared" si="209"/>
        <v/>
      </c>
      <c r="L843" s="92" t="str">
        <f t="shared" si="210"/>
        <v/>
      </c>
      <c r="M843" s="92" t="str">
        <f t="shared" si="211"/>
        <v/>
      </c>
      <c r="N843" s="92" t="str">
        <f t="shared" si="212"/>
        <v/>
      </c>
      <c r="O843" s="76" t="str">
        <f>IF(Cadastro!D843="","",Cadastro!D843)</f>
        <v/>
      </c>
      <c r="P843" s="76" t="str">
        <f>IF(Cadastro!C843="","",Cadastro!C843)</f>
        <v/>
      </c>
      <c r="Q843" s="93" t="str">
        <f t="shared" si="221"/>
        <v/>
      </c>
      <c r="R843" s="94" t="str">
        <f>IF(Cadastro!H843="","",Cadastro!H843)</f>
        <v/>
      </c>
      <c r="S843" s="95" t="str">
        <f t="shared" si="222"/>
        <v/>
      </c>
      <c r="T843" s="96" t="str">
        <f t="shared" si="223"/>
        <v/>
      </c>
      <c r="U843" s="96" t="str">
        <f>IFERROR(IF(P843="","",SUMIF(Movimento!$D$9:$D$7010,Saldo!P843,Movimento!$I$9:$I$7010)+W843)/(V843+X843),"")</f>
        <v/>
      </c>
      <c r="V843" s="94" t="str">
        <f>IFERROR(IF(Cadastro!E843="","",Cadastro!E843),"")</f>
        <v/>
      </c>
      <c r="W843" s="97" t="str">
        <f>IFERROR(IF(Cadastro!I843="","",Cadastro!I843),"")</f>
        <v/>
      </c>
      <c r="X843" s="94" t="str">
        <f>IF(P843="","",SUMIF(Movimento!$D$9:$D$7010,Saldo!P843,Movimento!$G$9:$G$7010))</f>
        <v/>
      </c>
      <c r="Y843" s="94" t="str">
        <f>IF(P843="","",SUMIF(MovSaida!$D$9:$D$7010,Saldo!P843,MovSaida!$F$9:$F$7010))</f>
        <v/>
      </c>
      <c r="Z843" s="94" t="str">
        <f>IFERROR(IF(P843="","",SUMIFS(InvAjust!$G$9:$G$6009,InvAjust!$E$9:$E$6009,Saldo!P843,InvAjust!$C$9:$C$6009,"Add")-SUMIFS(InvAjust!$G$9:$G$6009,InvAjust!$E$9:$E$6009,Saldo!P843,InvAjust!$C$9:$C$6009,"Remove")),"")</f>
        <v/>
      </c>
      <c r="AA843" s="98" t="str">
        <f t="shared" si="224"/>
        <v/>
      </c>
    </row>
    <row r="844" spans="1:27" ht="18.95" customHeight="1" x14ac:dyDescent="0.25">
      <c r="A844" s="82"/>
      <c r="C844" s="89" t="str">
        <f t="shared" si="213"/>
        <v/>
      </c>
      <c r="D844" s="89" t="str">
        <f t="shared" si="214"/>
        <v/>
      </c>
      <c r="E844" s="89" t="str">
        <f t="shared" si="215"/>
        <v/>
      </c>
      <c r="F844" s="89" t="str">
        <f t="shared" si="216"/>
        <v/>
      </c>
      <c r="G844" s="90" t="str">
        <f t="shared" si="217"/>
        <v/>
      </c>
      <c r="H844" s="91" t="str">
        <f t="shared" si="218"/>
        <v/>
      </c>
      <c r="I844" s="91" t="str">
        <f t="shared" si="219"/>
        <v/>
      </c>
      <c r="J844" s="91" t="str">
        <f t="shared" si="220"/>
        <v/>
      </c>
      <c r="K844" s="92" t="str">
        <f t="shared" si="209"/>
        <v/>
      </c>
      <c r="L844" s="92" t="str">
        <f t="shared" si="210"/>
        <v/>
      </c>
      <c r="M844" s="92" t="str">
        <f t="shared" si="211"/>
        <v/>
      </c>
      <c r="N844" s="92" t="str">
        <f t="shared" si="212"/>
        <v/>
      </c>
      <c r="O844" s="76" t="str">
        <f>IF(Cadastro!D844="","",Cadastro!D844)</f>
        <v/>
      </c>
      <c r="P844" s="76" t="str">
        <f>IF(Cadastro!C844="","",Cadastro!C844)</f>
        <v/>
      </c>
      <c r="Q844" s="93" t="str">
        <f t="shared" si="221"/>
        <v/>
      </c>
      <c r="R844" s="94" t="str">
        <f>IF(Cadastro!H844="","",Cadastro!H844)</f>
        <v/>
      </c>
      <c r="S844" s="95" t="str">
        <f t="shared" si="222"/>
        <v/>
      </c>
      <c r="T844" s="96" t="str">
        <f t="shared" si="223"/>
        <v/>
      </c>
      <c r="U844" s="96" t="str">
        <f>IFERROR(IF(P844="","",SUMIF(Movimento!$D$9:$D$7010,Saldo!P844,Movimento!$I$9:$I$7010)+W844)/(V844+X844),"")</f>
        <v/>
      </c>
      <c r="V844" s="94" t="str">
        <f>IFERROR(IF(Cadastro!E844="","",Cadastro!E844),"")</f>
        <v/>
      </c>
      <c r="W844" s="97" t="str">
        <f>IFERROR(IF(Cadastro!I844="","",Cadastro!I844),"")</f>
        <v/>
      </c>
      <c r="X844" s="94" t="str">
        <f>IF(P844="","",SUMIF(Movimento!$D$9:$D$7010,Saldo!P844,Movimento!$G$9:$G$7010))</f>
        <v/>
      </c>
      <c r="Y844" s="94" t="str">
        <f>IF(P844="","",SUMIF(MovSaida!$D$9:$D$7010,Saldo!P844,MovSaida!$F$9:$F$7010))</f>
        <v/>
      </c>
      <c r="Z844" s="94" t="str">
        <f>IFERROR(IF(P844="","",SUMIFS(InvAjust!$G$9:$G$6009,InvAjust!$E$9:$E$6009,Saldo!P844,InvAjust!$C$9:$C$6009,"Add")-SUMIFS(InvAjust!$G$9:$G$6009,InvAjust!$E$9:$E$6009,Saldo!P844,InvAjust!$C$9:$C$6009,"Remove")),"")</f>
        <v/>
      </c>
      <c r="AA844" s="98" t="str">
        <f t="shared" si="224"/>
        <v/>
      </c>
    </row>
    <row r="845" spans="1:27" ht="18.95" customHeight="1" x14ac:dyDescent="0.25">
      <c r="A845" s="82"/>
      <c r="C845" s="89" t="str">
        <f t="shared" si="213"/>
        <v/>
      </c>
      <c r="D845" s="89" t="str">
        <f t="shared" si="214"/>
        <v/>
      </c>
      <c r="E845" s="89" t="str">
        <f t="shared" si="215"/>
        <v/>
      </c>
      <c r="F845" s="89" t="str">
        <f t="shared" si="216"/>
        <v/>
      </c>
      <c r="G845" s="90" t="str">
        <f t="shared" si="217"/>
        <v/>
      </c>
      <c r="H845" s="91" t="str">
        <f t="shared" si="218"/>
        <v/>
      </c>
      <c r="I845" s="91" t="str">
        <f t="shared" si="219"/>
        <v/>
      </c>
      <c r="J845" s="91" t="str">
        <f t="shared" si="220"/>
        <v/>
      </c>
      <c r="K845" s="92" t="str">
        <f t="shared" si="209"/>
        <v/>
      </c>
      <c r="L845" s="92" t="str">
        <f t="shared" si="210"/>
        <v/>
      </c>
      <c r="M845" s="92" t="str">
        <f t="shared" si="211"/>
        <v/>
      </c>
      <c r="N845" s="92" t="str">
        <f t="shared" si="212"/>
        <v/>
      </c>
      <c r="O845" s="76" t="str">
        <f>IF(Cadastro!D845="","",Cadastro!D845)</f>
        <v/>
      </c>
      <c r="P845" s="76" t="str">
        <f>IF(Cadastro!C845="","",Cadastro!C845)</f>
        <v/>
      </c>
      <c r="Q845" s="93" t="str">
        <f t="shared" si="221"/>
        <v/>
      </c>
      <c r="R845" s="94" t="str">
        <f>IF(Cadastro!H845="","",Cadastro!H845)</f>
        <v/>
      </c>
      <c r="S845" s="95" t="str">
        <f t="shared" si="222"/>
        <v/>
      </c>
      <c r="T845" s="96" t="str">
        <f t="shared" si="223"/>
        <v/>
      </c>
      <c r="U845" s="96" t="str">
        <f>IFERROR(IF(P845="","",SUMIF(Movimento!$D$9:$D$7010,Saldo!P845,Movimento!$I$9:$I$7010)+W845)/(V845+X845),"")</f>
        <v/>
      </c>
      <c r="V845" s="94" t="str">
        <f>IFERROR(IF(Cadastro!E845="","",Cadastro!E845),"")</f>
        <v/>
      </c>
      <c r="W845" s="97" t="str">
        <f>IFERROR(IF(Cadastro!I845="","",Cadastro!I845),"")</f>
        <v/>
      </c>
      <c r="X845" s="94" t="str">
        <f>IF(P845="","",SUMIF(Movimento!$D$9:$D$7010,Saldo!P845,Movimento!$G$9:$G$7010))</f>
        <v/>
      </c>
      <c r="Y845" s="94" t="str">
        <f>IF(P845="","",SUMIF(MovSaida!$D$9:$D$7010,Saldo!P845,MovSaida!$F$9:$F$7010))</f>
        <v/>
      </c>
      <c r="Z845" s="94" t="str">
        <f>IFERROR(IF(P845="","",SUMIFS(InvAjust!$G$9:$G$6009,InvAjust!$E$9:$E$6009,Saldo!P845,InvAjust!$C$9:$C$6009,"Add")-SUMIFS(InvAjust!$G$9:$G$6009,InvAjust!$E$9:$E$6009,Saldo!P845,InvAjust!$C$9:$C$6009,"Remove")),"")</f>
        <v/>
      </c>
      <c r="AA845" s="98" t="str">
        <f t="shared" si="224"/>
        <v/>
      </c>
    </row>
    <row r="846" spans="1:27" ht="18.95" customHeight="1" x14ac:dyDescent="0.25">
      <c r="A846" s="82"/>
      <c r="C846" s="89" t="str">
        <f t="shared" si="213"/>
        <v/>
      </c>
      <c r="D846" s="89" t="str">
        <f t="shared" si="214"/>
        <v/>
      </c>
      <c r="E846" s="89" t="str">
        <f t="shared" si="215"/>
        <v/>
      </c>
      <c r="F846" s="89" t="str">
        <f t="shared" si="216"/>
        <v/>
      </c>
      <c r="G846" s="90" t="str">
        <f t="shared" si="217"/>
        <v/>
      </c>
      <c r="H846" s="91" t="str">
        <f t="shared" si="218"/>
        <v/>
      </c>
      <c r="I846" s="91" t="str">
        <f t="shared" si="219"/>
        <v/>
      </c>
      <c r="J846" s="91" t="str">
        <f t="shared" si="220"/>
        <v/>
      </c>
      <c r="K846" s="92" t="str">
        <f t="shared" si="209"/>
        <v/>
      </c>
      <c r="L846" s="92" t="str">
        <f t="shared" si="210"/>
        <v/>
      </c>
      <c r="M846" s="92" t="str">
        <f t="shared" si="211"/>
        <v/>
      </c>
      <c r="N846" s="92" t="str">
        <f t="shared" si="212"/>
        <v/>
      </c>
      <c r="O846" s="76" t="str">
        <f>IF(Cadastro!D846="","",Cadastro!D846)</f>
        <v/>
      </c>
      <c r="P846" s="76" t="str">
        <f>IF(Cadastro!C846="","",Cadastro!C846)</f>
        <v/>
      </c>
      <c r="Q846" s="93" t="str">
        <f t="shared" si="221"/>
        <v/>
      </c>
      <c r="R846" s="94" t="str">
        <f>IF(Cadastro!H846="","",Cadastro!H846)</f>
        <v/>
      </c>
      <c r="S846" s="95" t="str">
        <f t="shared" si="222"/>
        <v/>
      </c>
      <c r="T846" s="96" t="str">
        <f t="shared" si="223"/>
        <v/>
      </c>
      <c r="U846" s="96" t="str">
        <f>IFERROR(IF(P846="","",SUMIF(Movimento!$D$9:$D$7010,Saldo!P846,Movimento!$I$9:$I$7010)+W846)/(V846+X846),"")</f>
        <v/>
      </c>
      <c r="V846" s="94" t="str">
        <f>IFERROR(IF(Cadastro!E846="","",Cadastro!E846),"")</f>
        <v/>
      </c>
      <c r="W846" s="97" t="str">
        <f>IFERROR(IF(Cadastro!I846="","",Cadastro!I846),"")</f>
        <v/>
      </c>
      <c r="X846" s="94" t="str">
        <f>IF(P846="","",SUMIF(Movimento!$D$9:$D$7010,Saldo!P846,Movimento!$G$9:$G$7010))</f>
        <v/>
      </c>
      <c r="Y846" s="94" t="str">
        <f>IF(P846="","",SUMIF(MovSaida!$D$9:$D$7010,Saldo!P846,MovSaida!$F$9:$F$7010))</f>
        <v/>
      </c>
      <c r="Z846" s="94" t="str">
        <f>IFERROR(IF(P846="","",SUMIFS(InvAjust!$G$9:$G$6009,InvAjust!$E$9:$E$6009,Saldo!P846,InvAjust!$C$9:$C$6009,"Add")-SUMIFS(InvAjust!$G$9:$G$6009,InvAjust!$E$9:$E$6009,Saldo!P846,InvAjust!$C$9:$C$6009,"Remove")),"")</f>
        <v/>
      </c>
      <c r="AA846" s="98" t="str">
        <f t="shared" si="224"/>
        <v/>
      </c>
    </row>
    <row r="847" spans="1:27" ht="18.95" customHeight="1" x14ac:dyDescent="0.25">
      <c r="A847" s="82"/>
      <c r="C847" s="89" t="str">
        <f t="shared" si="213"/>
        <v/>
      </c>
      <c r="D847" s="89" t="str">
        <f t="shared" si="214"/>
        <v/>
      </c>
      <c r="E847" s="89" t="str">
        <f t="shared" si="215"/>
        <v/>
      </c>
      <c r="F847" s="89" t="str">
        <f t="shared" si="216"/>
        <v/>
      </c>
      <c r="G847" s="90" t="str">
        <f t="shared" si="217"/>
        <v/>
      </c>
      <c r="H847" s="91" t="str">
        <f t="shared" si="218"/>
        <v/>
      </c>
      <c r="I847" s="91" t="str">
        <f t="shared" si="219"/>
        <v/>
      </c>
      <c r="J847" s="91" t="str">
        <f t="shared" si="220"/>
        <v/>
      </c>
      <c r="K847" s="92" t="str">
        <f t="shared" si="209"/>
        <v/>
      </c>
      <c r="L847" s="92" t="str">
        <f t="shared" si="210"/>
        <v/>
      </c>
      <c r="M847" s="92" t="str">
        <f t="shared" si="211"/>
        <v/>
      </c>
      <c r="N847" s="92" t="str">
        <f t="shared" si="212"/>
        <v/>
      </c>
      <c r="O847" s="76" t="str">
        <f>IF(Cadastro!D847="","",Cadastro!D847)</f>
        <v/>
      </c>
      <c r="P847" s="76" t="str">
        <f>IF(Cadastro!C847="","",Cadastro!C847)</f>
        <v/>
      </c>
      <c r="Q847" s="93" t="str">
        <f t="shared" si="221"/>
        <v/>
      </c>
      <c r="R847" s="94" t="str">
        <f>IF(Cadastro!H847="","",Cadastro!H847)</f>
        <v/>
      </c>
      <c r="S847" s="95" t="str">
        <f t="shared" si="222"/>
        <v/>
      </c>
      <c r="T847" s="96" t="str">
        <f t="shared" si="223"/>
        <v/>
      </c>
      <c r="U847" s="96" t="str">
        <f>IFERROR(IF(P847="","",SUMIF(Movimento!$D$9:$D$7010,Saldo!P847,Movimento!$I$9:$I$7010)+W847)/(V847+X847),"")</f>
        <v/>
      </c>
      <c r="V847" s="94" t="str">
        <f>IFERROR(IF(Cadastro!E847="","",Cadastro!E847),"")</f>
        <v/>
      </c>
      <c r="W847" s="97" t="str">
        <f>IFERROR(IF(Cadastro!I847="","",Cadastro!I847),"")</f>
        <v/>
      </c>
      <c r="X847" s="94" t="str">
        <f>IF(P847="","",SUMIF(Movimento!$D$9:$D$7010,Saldo!P847,Movimento!$G$9:$G$7010))</f>
        <v/>
      </c>
      <c r="Y847" s="94" t="str">
        <f>IF(P847="","",SUMIF(MovSaida!$D$9:$D$7010,Saldo!P847,MovSaida!$F$9:$F$7010))</f>
        <v/>
      </c>
      <c r="Z847" s="94" t="str">
        <f>IFERROR(IF(P847="","",SUMIFS(InvAjust!$G$9:$G$6009,InvAjust!$E$9:$E$6009,Saldo!P847,InvAjust!$C$9:$C$6009,"Add")-SUMIFS(InvAjust!$G$9:$G$6009,InvAjust!$E$9:$E$6009,Saldo!P847,InvAjust!$C$9:$C$6009,"Remove")),"")</f>
        <v/>
      </c>
      <c r="AA847" s="98" t="str">
        <f t="shared" si="224"/>
        <v/>
      </c>
    </row>
    <row r="848" spans="1:27" ht="18.95" customHeight="1" x14ac:dyDescent="0.25">
      <c r="A848" s="82"/>
      <c r="C848" s="89" t="str">
        <f t="shared" si="213"/>
        <v/>
      </c>
      <c r="D848" s="89" t="str">
        <f t="shared" si="214"/>
        <v/>
      </c>
      <c r="E848" s="89" t="str">
        <f t="shared" si="215"/>
        <v/>
      </c>
      <c r="F848" s="89" t="str">
        <f t="shared" si="216"/>
        <v/>
      </c>
      <c r="G848" s="90" t="str">
        <f t="shared" si="217"/>
        <v/>
      </c>
      <c r="H848" s="91" t="str">
        <f t="shared" si="218"/>
        <v/>
      </c>
      <c r="I848" s="91" t="str">
        <f t="shared" si="219"/>
        <v/>
      </c>
      <c r="J848" s="91" t="str">
        <f t="shared" si="220"/>
        <v/>
      </c>
      <c r="K848" s="92" t="str">
        <f t="shared" si="209"/>
        <v/>
      </c>
      <c r="L848" s="92" t="str">
        <f t="shared" si="210"/>
        <v/>
      </c>
      <c r="M848" s="92" t="str">
        <f t="shared" si="211"/>
        <v/>
      </c>
      <c r="N848" s="92" t="str">
        <f t="shared" si="212"/>
        <v/>
      </c>
      <c r="O848" s="76" t="str">
        <f>IF(Cadastro!D848="","",Cadastro!D848)</f>
        <v/>
      </c>
      <c r="P848" s="76" t="str">
        <f>IF(Cadastro!C848="","",Cadastro!C848)</f>
        <v/>
      </c>
      <c r="Q848" s="93" t="str">
        <f t="shared" si="221"/>
        <v/>
      </c>
      <c r="R848" s="94" t="str">
        <f>IF(Cadastro!H848="","",Cadastro!H848)</f>
        <v/>
      </c>
      <c r="S848" s="95" t="str">
        <f t="shared" si="222"/>
        <v/>
      </c>
      <c r="T848" s="96" t="str">
        <f t="shared" si="223"/>
        <v/>
      </c>
      <c r="U848" s="96" t="str">
        <f>IFERROR(IF(P848="","",SUMIF(Movimento!$D$9:$D$7010,Saldo!P848,Movimento!$I$9:$I$7010)+W848)/(V848+X848),"")</f>
        <v/>
      </c>
      <c r="V848" s="94" t="str">
        <f>IFERROR(IF(Cadastro!E848="","",Cadastro!E848),"")</f>
        <v/>
      </c>
      <c r="W848" s="97" t="str">
        <f>IFERROR(IF(Cadastro!I848="","",Cadastro!I848),"")</f>
        <v/>
      </c>
      <c r="X848" s="94" t="str">
        <f>IF(P848="","",SUMIF(Movimento!$D$9:$D$7010,Saldo!P848,Movimento!$G$9:$G$7010))</f>
        <v/>
      </c>
      <c r="Y848" s="94" t="str">
        <f>IF(P848="","",SUMIF(MovSaida!$D$9:$D$7010,Saldo!P848,MovSaida!$F$9:$F$7010))</f>
        <v/>
      </c>
      <c r="Z848" s="94" t="str">
        <f>IFERROR(IF(P848="","",SUMIFS(InvAjust!$G$9:$G$6009,InvAjust!$E$9:$E$6009,Saldo!P848,InvAjust!$C$9:$C$6009,"Add")-SUMIFS(InvAjust!$G$9:$G$6009,InvAjust!$E$9:$E$6009,Saldo!P848,InvAjust!$C$9:$C$6009,"Remove")),"")</f>
        <v/>
      </c>
      <c r="AA848" s="98" t="str">
        <f t="shared" si="224"/>
        <v/>
      </c>
    </row>
    <row r="849" spans="1:27" ht="18.95" customHeight="1" x14ac:dyDescent="0.25">
      <c r="A849" s="82"/>
      <c r="C849" s="89" t="str">
        <f t="shared" si="213"/>
        <v/>
      </c>
      <c r="D849" s="89" t="str">
        <f t="shared" si="214"/>
        <v/>
      </c>
      <c r="E849" s="89" t="str">
        <f t="shared" si="215"/>
        <v/>
      </c>
      <c r="F849" s="89" t="str">
        <f t="shared" si="216"/>
        <v/>
      </c>
      <c r="G849" s="90" t="str">
        <f t="shared" si="217"/>
        <v/>
      </c>
      <c r="H849" s="91" t="str">
        <f t="shared" si="218"/>
        <v/>
      </c>
      <c r="I849" s="91" t="str">
        <f t="shared" si="219"/>
        <v/>
      </c>
      <c r="J849" s="91" t="str">
        <f t="shared" si="220"/>
        <v/>
      </c>
      <c r="K849" s="92" t="str">
        <f t="shared" si="209"/>
        <v/>
      </c>
      <c r="L849" s="92" t="str">
        <f t="shared" si="210"/>
        <v/>
      </c>
      <c r="M849" s="92" t="str">
        <f t="shared" si="211"/>
        <v/>
      </c>
      <c r="N849" s="92" t="str">
        <f t="shared" si="212"/>
        <v/>
      </c>
      <c r="O849" s="76" t="str">
        <f>IF(Cadastro!D849="","",Cadastro!D849)</f>
        <v/>
      </c>
      <c r="P849" s="76" t="str">
        <f>IF(Cadastro!C849="","",Cadastro!C849)</f>
        <v/>
      </c>
      <c r="Q849" s="93" t="str">
        <f t="shared" si="221"/>
        <v/>
      </c>
      <c r="R849" s="94" t="str">
        <f>IF(Cadastro!H849="","",Cadastro!H849)</f>
        <v/>
      </c>
      <c r="S849" s="95" t="str">
        <f t="shared" si="222"/>
        <v/>
      </c>
      <c r="T849" s="96" t="str">
        <f t="shared" si="223"/>
        <v/>
      </c>
      <c r="U849" s="96" t="str">
        <f>IFERROR(IF(P849="","",SUMIF(Movimento!$D$9:$D$7010,Saldo!P849,Movimento!$I$9:$I$7010)+W849)/(V849+X849),"")</f>
        <v/>
      </c>
      <c r="V849" s="94" t="str">
        <f>IFERROR(IF(Cadastro!E849="","",Cadastro!E849),"")</f>
        <v/>
      </c>
      <c r="W849" s="97" t="str">
        <f>IFERROR(IF(Cadastro!I849="","",Cadastro!I849),"")</f>
        <v/>
      </c>
      <c r="X849" s="94" t="str">
        <f>IF(P849="","",SUMIF(Movimento!$D$9:$D$7010,Saldo!P849,Movimento!$G$9:$G$7010))</f>
        <v/>
      </c>
      <c r="Y849" s="94" t="str">
        <f>IF(P849="","",SUMIF(MovSaida!$D$9:$D$7010,Saldo!P849,MovSaida!$F$9:$F$7010))</f>
        <v/>
      </c>
      <c r="Z849" s="94" t="str">
        <f>IFERROR(IF(P849="","",SUMIFS(InvAjust!$G$9:$G$6009,InvAjust!$E$9:$E$6009,Saldo!P849,InvAjust!$C$9:$C$6009,"Add")-SUMIFS(InvAjust!$G$9:$G$6009,InvAjust!$E$9:$E$6009,Saldo!P849,InvAjust!$C$9:$C$6009,"Remove")),"")</f>
        <v/>
      </c>
      <c r="AA849" s="98" t="str">
        <f t="shared" si="224"/>
        <v/>
      </c>
    </row>
    <row r="850" spans="1:27" ht="18.95" customHeight="1" x14ac:dyDescent="0.25">
      <c r="A850" s="82"/>
      <c r="C850" s="89" t="str">
        <f t="shared" si="213"/>
        <v/>
      </c>
      <c r="D850" s="89" t="str">
        <f t="shared" si="214"/>
        <v/>
      </c>
      <c r="E850" s="89" t="str">
        <f t="shared" si="215"/>
        <v/>
      </c>
      <c r="F850" s="89" t="str">
        <f t="shared" si="216"/>
        <v/>
      </c>
      <c r="G850" s="90" t="str">
        <f t="shared" si="217"/>
        <v/>
      </c>
      <c r="H850" s="91" t="str">
        <f t="shared" si="218"/>
        <v/>
      </c>
      <c r="I850" s="91" t="str">
        <f t="shared" si="219"/>
        <v/>
      </c>
      <c r="J850" s="91" t="str">
        <f t="shared" si="220"/>
        <v/>
      </c>
      <c r="K850" s="92" t="str">
        <f t="shared" si="209"/>
        <v/>
      </c>
      <c r="L850" s="92" t="str">
        <f t="shared" si="210"/>
        <v/>
      </c>
      <c r="M850" s="92" t="str">
        <f t="shared" si="211"/>
        <v/>
      </c>
      <c r="N850" s="92" t="str">
        <f t="shared" si="212"/>
        <v/>
      </c>
      <c r="O850" s="76" t="str">
        <f>IF(Cadastro!D850="","",Cadastro!D850)</f>
        <v/>
      </c>
      <c r="P850" s="76" t="str">
        <f>IF(Cadastro!C850="","",Cadastro!C850)</f>
        <v/>
      </c>
      <c r="Q850" s="93" t="str">
        <f t="shared" si="221"/>
        <v/>
      </c>
      <c r="R850" s="94" t="str">
        <f>IF(Cadastro!H850="","",Cadastro!H850)</f>
        <v/>
      </c>
      <c r="S850" s="95" t="str">
        <f t="shared" si="222"/>
        <v/>
      </c>
      <c r="T850" s="96" t="str">
        <f t="shared" si="223"/>
        <v/>
      </c>
      <c r="U850" s="96" t="str">
        <f>IFERROR(IF(P850="","",SUMIF(Movimento!$D$9:$D$7010,Saldo!P850,Movimento!$I$9:$I$7010)+W850)/(V850+X850),"")</f>
        <v/>
      </c>
      <c r="V850" s="94" t="str">
        <f>IFERROR(IF(Cadastro!E850="","",Cadastro!E850),"")</f>
        <v/>
      </c>
      <c r="W850" s="97" t="str">
        <f>IFERROR(IF(Cadastro!I850="","",Cadastro!I850),"")</f>
        <v/>
      </c>
      <c r="X850" s="94" t="str">
        <f>IF(P850="","",SUMIF(Movimento!$D$9:$D$7010,Saldo!P850,Movimento!$G$9:$G$7010))</f>
        <v/>
      </c>
      <c r="Y850" s="94" t="str">
        <f>IF(P850="","",SUMIF(MovSaida!$D$9:$D$7010,Saldo!P850,MovSaida!$F$9:$F$7010))</f>
        <v/>
      </c>
      <c r="Z850" s="94" t="str">
        <f>IFERROR(IF(P850="","",SUMIFS(InvAjust!$G$9:$G$6009,InvAjust!$E$9:$E$6009,Saldo!P850,InvAjust!$C$9:$C$6009,"Add")-SUMIFS(InvAjust!$G$9:$G$6009,InvAjust!$E$9:$E$6009,Saldo!P850,InvAjust!$C$9:$C$6009,"Remove")),"")</f>
        <v/>
      </c>
      <c r="AA850" s="98" t="str">
        <f t="shared" si="224"/>
        <v/>
      </c>
    </row>
    <row r="851" spans="1:27" ht="18.95" customHeight="1" x14ac:dyDescent="0.25">
      <c r="A851" s="82"/>
      <c r="C851" s="89" t="str">
        <f t="shared" si="213"/>
        <v/>
      </c>
      <c r="D851" s="89" t="str">
        <f t="shared" si="214"/>
        <v/>
      </c>
      <c r="E851" s="89" t="str">
        <f t="shared" si="215"/>
        <v/>
      </c>
      <c r="F851" s="89" t="str">
        <f t="shared" si="216"/>
        <v/>
      </c>
      <c r="G851" s="90" t="str">
        <f t="shared" si="217"/>
        <v/>
      </c>
      <c r="H851" s="91" t="str">
        <f t="shared" si="218"/>
        <v/>
      </c>
      <c r="I851" s="91" t="str">
        <f t="shared" si="219"/>
        <v/>
      </c>
      <c r="J851" s="91" t="str">
        <f t="shared" si="220"/>
        <v/>
      </c>
      <c r="K851" s="92" t="str">
        <f t="shared" si="209"/>
        <v/>
      </c>
      <c r="L851" s="92" t="str">
        <f t="shared" si="210"/>
        <v/>
      </c>
      <c r="M851" s="92" t="str">
        <f t="shared" si="211"/>
        <v/>
      </c>
      <c r="N851" s="92" t="str">
        <f t="shared" si="212"/>
        <v/>
      </c>
      <c r="O851" s="76" t="str">
        <f>IF(Cadastro!D851="","",Cadastro!D851)</f>
        <v/>
      </c>
      <c r="P851" s="76" t="str">
        <f>IF(Cadastro!C851="","",Cadastro!C851)</f>
        <v/>
      </c>
      <c r="Q851" s="93" t="str">
        <f t="shared" si="221"/>
        <v/>
      </c>
      <c r="R851" s="94" t="str">
        <f>IF(Cadastro!H851="","",Cadastro!H851)</f>
        <v/>
      </c>
      <c r="S851" s="95" t="str">
        <f t="shared" si="222"/>
        <v/>
      </c>
      <c r="T851" s="96" t="str">
        <f t="shared" si="223"/>
        <v/>
      </c>
      <c r="U851" s="96" t="str">
        <f>IFERROR(IF(P851="","",SUMIF(Movimento!$D$9:$D$7010,Saldo!P851,Movimento!$I$9:$I$7010)+W851)/(V851+X851),"")</f>
        <v/>
      </c>
      <c r="V851" s="94" t="str">
        <f>IFERROR(IF(Cadastro!E851="","",Cadastro!E851),"")</f>
        <v/>
      </c>
      <c r="W851" s="97" t="str">
        <f>IFERROR(IF(Cadastro!I851="","",Cadastro!I851),"")</f>
        <v/>
      </c>
      <c r="X851" s="94" t="str">
        <f>IF(P851="","",SUMIF(Movimento!$D$9:$D$7010,Saldo!P851,Movimento!$G$9:$G$7010))</f>
        <v/>
      </c>
      <c r="Y851" s="94" t="str">
        <f>IF(P851="","",SUMIF(MovSaida!$D$9:$D$7010,Saldo!P851,MovSaida!$F$9:$F$7010))</f>
        <v/>
      </c>
      <c r="Z851" s="94" t="str">
        <f>IFERROR(IF(P851="","",SUMIFS(InvAjust!$G$9:$G$6009,InvAjust!$E$9:$E$6009,Saldo!P851,InvAjust!$C$9:$C$6009,"Add")-SUMIFS(InvAjust!$G$9:$G$6009,InvAjust!$E$9:$E$6009,Saldo!P851,InvAjust!$C$9:$C$6009,"Remove")),"")</f>
        <v/>
      </c>
      <c r="AA851" s="98" t="str">
        <f t="shared" si="224"/>
        <v/>
      </c>
    </row>
    <row r="852" spans="1:27" ht="18.95" customHeight="1" x14ac:dyDescent="0.25">
      <c r="A852" s="82"/>
      <c r="C852" s="89" t="str">
        <f t="shared" si="213"/>
        <v/>
      </c>
      <c r="D852" s="89" t="str">
        <f t="shared" si="214"/>
        <v/>
      </c>
      <c r="E852" s="89" t="str">
        <f t="shared" si="215"/>
        <v/>
      </c>
      <c r="F852" s="89" t="str">
        <f t="shared" si="216"/>
        <v/>
      </c>
      <c r="G852" s="90" t="str">
        <f t="shared" si="217"/>
        <v/>
      </c>
      <c r="H852" s="91" t="str">
        <f t="shared" si="218"/>
        <v/>
      </c>
      <c r="I852" s="91" t="str">
        <f t="shared" si="219"/>
        <v/>
      </c>
      <c r="J852" s="91" t="str">
        <f t="shared" si="220"/>
        <v/>
      </c>
      <c r="K852" s="92" t="str">
        <f t="shared" si="209"/>
        <v/>
      </c>
      <c r="L852" s="92" t="str">
        <f t="shared" si="210"/>
        <v/>
      </c>
      <c r="M852" s="92" t="str">
        <f t="shared" si="211"/>
        <v/>
      </c>
      <c r="N852" s="92" t="str">
        <f t="shared" si="212"/>
        <v/>
      </c>
      <c r="O852" s="76" t="str">
        <f>IF(Cadastro!D852="","",Cadastro!D852)</f>
        <v/>
      </c>
      <c r="P852" s="76" t="str">
        <f>IF(Cadastro!C852="","",Cadastro!C852)</f>
        <v/>
      </c>
      <c r="Q852" s="93" t="str">
        <f t="shared" si="221"/>
        <v/>
      </c>
      <c r="R852" s="94" t="str">
        <f>IF(Cadastro!H852="","",Cadastro!H852)</f>
        <v/>
      </c>
      <c r="S852" s="95" t="str">
        <f t="shared" si="222"/>
        <v/>
      </c>
      <c r="T852" s="96" t="str">
        <f t="shared" si="223"/>
        <v/>
      </c>
      <c r="U852" s="96" t="str">
        <f>IFERROR(IF(P852="","",SUMIF(Movimento!$D$9:$D$7010,Saldo!P852,Movimento!$I$9:$I$7010)+W852)/(V852+X852),"")</f>
        <v/>
      </c>
      <c r="V852" s="94" t="str">
        <f>IFERROR(IF(Cadastro!E852="","",Cadastro!E852),"")</f>
        <v/>
      </c>
      <c r="W852" s="97" t="str">
        <f>IFERROR(IF(Cadastro!I852="","",Cadastro!I852),"")</f>
        <v/>
      </c>
      <c r="X852" s="94" t="str">
        <f>IF(P852="","",SUMIF(Movimento!$D$9:$D$7010,Saldo!P852,Movimento!$G$9:$G$7010))</f>
        <v/>
      </c>
      <c r="Y852" s="94" t="str">
        <f>IF(P852="","",SUMIF(MovSaida!$D$9:$D$7010,Saldo!P852,MovSaida!$F$9:$F$7010))</f>
        <v/>
      </c>
      <c r="Z852" s="94" t="str">
        <f>IFERROR(IF(P852="","",SUMIFS(InvAjust!$G$9:$G$6009,InvAjust!$E$9:$E$6009,Saldo!P852,InvAjust!$C$9:$C$6009,"Add")-SUMIFS(InvAjust!$G$9:$G$6009,InvAjust!$E$9:$E$6009,Saldo!P852,InvAjust!$C$9:$C$6009,"Remove")),"")</f>
        <v/>
      </c>
      <c r="AA852" s="98" t="str">
        <f t="shared" si="224"/>
        <v/>
      </c>
    </row>
    <row r="853" spans="1:27" ht="18.95" customHeight="1" x14ac:dyDescent="0.25">
      <c r="A853" s="82"/>
      <c r="C853" s="89" t="str">
        <f t="shared" si="213"/>
        <v/>
      </c>
      <c r="D853" s="89" t="str">
        <f t="shared" si="214"/>
        <v/>
      </c>
      <c r="E853" s="89" t="str">
        <f t="shared" si="215"/>
        <v/>
      </c>
      <c r="F853" s="89" t="str">
        <f t="shared" si="216"/>
        <v/>
      </c>
      <c r="G853" s="90" t="str">
        <f t="shared" si="217"/>
        <v/>
      </c>
      <c r="H853" s="91" t="str">
        <f t="shared" si="218"/>
        <v/>
      </c>
      <c r="I853" s="91" t="str">
        <f t="shared" si="219"/>
        <v/>
      </c>
      <c r="J853" s="91" t="str">
        <f t="shared" si="220"/>
        <v/>
      </c>
      <c r="K853" s="92" t="str">
        <f t="shared" si="209"/>
        <v/>
      </c>
      <c r="L853" s="92" t="str">
        <f t="shared" si="210"/>
        <v/>
      </c>
      <c r="M853" s="92" t="str">
        <f t="shared" si="211"/>
        <v/>
      </c>
      <c r="N853" s="92" t="str">
        <f t="shared" si="212"/>
        <v/>
      </c>
      <c r="O853" s="76" t="str">
        <f>IF(Cadastro!D853="","",Cadastro!D853)</f>
        <v/>
      </c>
      <c r="P853" s="76" t="str">
        <f>IF(Cadastro!C853="","",Cadastro!C853)</f>
        <v/>
      </c>
      <c r="Q853" s="93" t="str">
        <f t="shared" si="221"/>
        <v/>
      </c>
      <c r="R853" s="94" t="str">
        <f>IF(Cadastro!H853="","",Cadastro!H853)</f>
        <v/>
      </c>
      <c r="S853" s="95" t="str">
        <f t="shared" si="222"/>
        <v/>
      </c>
      <c r="T853" s="96" t="str">
        <f t="shared" si="223"/>
        <v/>
      </c>
      <c r="U853" s="96" t="str">
        <f>IFERROR(IF(P853="","",SUMIF(Movimento!$D$9:$D$7010,Saldo!P853,Movimento!$I$9:$I$7010)+W853)/(V853+X853),"")</f>
        <v/>
      </c>
      <c r="V853" s="94" t="str">
        <f>IFERROR(IF(Cadastro!E853="","",Cadastro!E853),"")</f>
        <v/>
      </c>
      <c r="W853" s="97" t="str">
        <f>IFERROR(IF(Cadastro!I853="","",Cadastro!I853),"")</f>
        <v/>
      </c>
      <c r="X853" s="94" t="str">
        <f>IF(P853="","",SUMIF(Movimento!$D$9:$D$7010,Saldo!P853,Movimento!$G$9:$G$7010))</f>
        <v/>
      </c>
      <c r="Y853" s="94" t="str">
        <f>IF(P853="","",SUMIF(MovSaida!$D$9:$D$7010,Saldo!P853,MovSaida!$F$9:$F$7010))</f>
        <v/>
      </c>
      <c r="Z853" s="94" t="str">
        <f>IFERROR(IF(P853="","",SUMIFS(InvAjust!$G$9:$G$6009,InvAjust!$E$9:$E$6009,Saldo!P853,InvAjust!$C$9:$C$6009,"Add")-SUMIFS(InvAjust!$G$9:$G$6009,InvAjust!$E$9:$E$6009,Saldo!P853,InvAjust!$C$9:$C$6009,"Remove")),"")</f>
        <v/>
      </c>
      <c r="AA853" s="98" t="str">
        <f t="shared" si="224"/>
        <v/>
      </c>
    </row>
    <row r="854" spans="1:27" ht="18.95" customHeight="1" x14ac:dyDescent="0.25">
      <c r="A854" s="82"/>
      <c r="C854" s="89" t="str">
        <f t="shared" si="213"/>
        <v/>
      </c>
      <c r="D854" s="89" t="str">
        <f t="shared" si="214"/>
        <v/>
      </c>
      <c r="E854" s="89" t="str">
        <f t="shared" si="215"/>
        <v/>
      </c>
      <c r="F854" s="89" t="str">
        <f t="shared" si="216"/>
        <v/>
      </c>
      <c r="G854" s="90" t="str">
        <f t="shared" si="217"/>
        <v/>
      </c>
      <c r="H854" s="91" t="str">
        <f t="shared" si="218"/>
        <v/>
      </c>
      <c r="I854" s="91" t="str">
        <f t="shared" si="219"/>
        <v/>
      </c>
      <c r="J854" s="91" t="str">
        <f t="shared" si="220"/>
        <v/>
      </c>
      <c r="K854" s="92" t="str">
        <f t="shared" si="209"/>
        <v/>
      </c>
      <c r="L854" s="92" t="str">
        <f t="shared" si="210"/>
        <v/>
      </c>
      <c r="M854" s="92" t="str">
        <f t="shared" si="211"/>
        <v/>
      </c>
      <c r="N854" s="92" t="str">
        <f t="shared" si="212"/>
        <v/>
      </c>
      <c r="O854" s="76" t="str">
        <f>IF(Cadastro!D854="","",Cadastro!D854)</f>
        <v/>
      </c>
      <c r="P854" s="76" t="str">
        <f>IF(Cadastro!C854="","",Cadastro!C854)</f>
        <v/>
      </c>
      <c r="Q854" s="93" t="str">
        <f t="shared" si="221"/>
        <v/>
      </c>
      <c r="R854" s="94" t="str">
        <f>IF(Cadastro!H854="","",Cadastro!H854)</f>
        <v/>
      </c>
      <c r="S854" s="95" t="str">
        <f t="shared" si="222"/>
        <v/>
      </c>
      <c r="T854" s="96" t="str">
        <f t="shared" si="223"/>
        <v/>
      </c>
      <c r="U854" s="96" t="str">
        <f>IFERROR(IF(P854="","",SUMIF(Movimento!$D$9:$D$7010,Saldo!P854,Movimento!$I$9:$I$7010)+W854)/(V854+X854),"")</f>
        <v/>
      </c>
      <c r="V854" s="94" t="str">
        <f>IFERROR(IF(Cadastro!E854="","",Cadastro!E854),"")</f>
        <v/>
      </c>
      <c r="W854" s="97" t="str">
        <f>IFERROR(IF(Cadastro!I854="","",Cadastro!I854),"")</f>
        <v/>
      </c>
      <c r="X854" s="94" t="str">
        <f>IF(P854="","",SUMIF(Movimento!$D$9:$D$7010,Saldo!P854,Movimento!$G$9:$G$7010))</f>
        <v/>
      </c>
      <c r="Y854" s="94" t="str">
        <f>IF(P854="","",SUMIF(MovSaida!$D$9:$D$7010,Saldo!P854,MovSaida!$F$9:$F$7010))</f>
        <v/>
      </c>
      <c r="Z854" s="94" t="str">
        <f>IFERROR(IF(P854="","",SUMIFS(InvAjust!$G$9:$G$6009,InvAjust!$E$9:$E$6009,Saldo!P854,InvAjust!$C$9:$C$6009,"Add")-SUMIFS(InvAjust!$G$9:$G$6009,InvAjust!$E$9:$E$6009,Saldo!P854,InvAjust!$C$9:$C$6009,"Remove")),"")</f>
        <v/>
      </c>
      <c r="AA854" s="98" t="str">
        <f t="shared" si="224"/>
        <v/>
      </c>
    </row>
    <row r="855" spans="1:27" ht="18.95" customHeight="1" x14ac:dyDescent="0.25">
      <c r="A855" s="82"/>
      <c r="C855" s="89" t="str">
        <f t="shared" si="213"/>
        <v/>
      </c>
      <c r="D855" s="89" t="str">
        <f t="shared" si="214"/>
        <v/>
      </c>
      <c r="E855" s="89" t="str">
        <f t="shared" si="215"/>
        <v/>
      </c>
      <c r="F855" s="89" t="str">
        <f t="shared" si="216"/>
        <v/>
      </c>
      <c r="G855" s="90" t="str">
        <f t="shared" si="217"/>
        <v/>
      </c>
      <c r="H855" s="91" t="str">
        <f t="shared" si="218"/>
        <v/>
      </c>
      <c r="I855" s="91" t="str">
        <f t="shared" si="219"/>
        <v/>
      </c>
      <c r="J855" s="91" t="str">
        <f t="shared" si="220"/>
        <v/>
      </c>
      <c r="K855" s="92" t="str">
        <f t="shared" si="209"/>
        <v/>
      </c>
      <c r="L855" s="92" t="str">
        <f t="shared" si="210"/>
        <v/>
      </c>
      <c r="M855" s="92" t="str">
        <f t="shared" si="211"/>
        <v/>
      </c>
      <c r="N855" s="92" t="str">
        <f t="shared" si="212"/>
        <v/>
      </c>
      <c r="O855" s="76" t="str">
        <f>IF(Cadastro!D855="","",Cadastro!D855)</f>
        <v/>
      </c>
      <c r="P855" s="76" t="str">
        <f>IF(Cadastro!C855="","",Cadastro!C855)</f>
        <v/>
      </c>
      <c r="Q855" s="93" t="str">
        <f t="shared" si="221"/>
        <v/>
      </c>
      <c r="R855" s="94" t="str">
        <f>IF(Cadastro!H855="","",Cadastro!H855)</f>
        <v/>
      </c>
      <c r="S855" s="95" t="str">
        <f t="shared" si="222"/>
        <v/>
      </c>
      <c r="T855" s="96" t="str">
        <f t="shared" si="223"/>
        <v/>
      </c>
      <c r="U855" s="96" t="str">
        <f>IFERROR(IF(P855="","",SUMIF(Movimento!$D$9:$D$7010,Saldo!P855,Movimento!$I$9:$I$7010)+W855)/(V855+X855),"")</f>
        <v/>
      </c>
      <c r="V855" s="94" t="str">
        <f>IFERROR(IF(Cadastro!E855="","",Cadastro!E855),"")</f>
        <v/>
      </c>
      <c r="W855" s="97" t="str">
        <f>IFERROR(IF(Cadastro!I855="","",Cadastro!I855),"")</f>
        <v/>
      </c>
      <c r="X855" s="94" t="str">
        <f>IF(P855="","",SUMIF(Movimento!$D$9:$D$7010,Saldo!P855,Movimento!$G$9:$G$7010))</f>
        <v/>
      </c>
      <c r="Y855" s="94" t="str">
        <f>IF(P855="","",SUMIF(MovSaida!$D$9:$D$7010,Saldo!P855,MovSaida!$F$9:$F$7010))</f>
        <v/>
      </c>
      <c r="Z855" s="94" t="str">
        <f>IFERROR(IF(P855="","",SUMIFS(InvAjust!$G$9:$G$6009,InvAjust!$E$9:$E$6009,Saldo!P855,InvAjust!$C$9:$C$6009,"Add")-SUMIFS(InvAjust!$G$9:$G$6009,InvAjust!$E$9:$E$6009,Saldo!P855,InvAjust!$C$9:$C$6009,"Remove")),"")</f>
        <v/>
      </c>
      <c r="AA855" s="98" t="str">
        <f t="shared" si="224"/>
        <v/>
      </c>
    </row>
    <row r="856" spans="1:27" ht="18.95" customHeight="1" x14ac:dyDescent="0.25">
      <c r="A856" s="82"/>
      <c r="C856" s="89" t="str">
        <f t="shared" si="213"/>
        <v/>
      </c>
      <c r="D856" s="89" t="str">
        <f t="shared" si="214"/>
        <v/>
      </c>
      <c r="E856" s="89" t="str">
        <f t="shared" si="215"/>
        <v/>
      </c>
      <c r="F856" s="89" t="str">
        <f t="shared" si="216"/>
        <v/>
      </c>
      <c r="G856" s="90" t="str">
        <f t="shared" si="217"/>
        <v/>
      </c>
      <c r="H856" s="91" t="str">
        <f t="shared" si="218"/>
        <v/>
      </c>
      <c r="I856" s="91" t="str">
        <f t="shared" si="219"/>
        <v/>
      </c>
      <c r="J856" s="91" t="str">
        <f t="shared" si="220"/>
        <v/>
      </c>
      <c r="K856" s="92" t="str">
        <f t="shared" si="209"/>
        <v/>
      </c>
      <c r="L856" s="92" t="str">
        <f t="shared" si="210"/>
        <v/>
      </c>
      <c r="M856" s="92" t="str">
        <f t="shared" si="211"/>
        <v/>
      </c>
      <c r="N856" s="92" t="str">
        <f t="shared" si="212"/>
        <v/>
      </c>
      <c r="O856" s="76" t="str">
        <f>IF(Cadastro!D856="","",Cadastro!D856)</f>
        <v/>
      </c>
      <c r="P856" s="76" t="str">
        <f>IF(Cadastro!C856="","",Cadastro!C856)</f>
        <v/>
      </c>
      <c r="Q856" s="93" t="str">
        <f t="shared" si="221"/>
        <v/>
      </c>
      <c r="R856" s="94" t="str">
        <f>IF(Cadastro!H856="","",Cadastro!H856)</f>
        <v/>
      </c>
      <c r="S856" s="95" t="str">
        <f t="shared" si="222"/>
        <v/>
      </c>
      <c r="T856" s="96" t="str">
        <f t="shared" si="223"/>
        <v/>
      </c>
      <c r="U856" s="96" t="str">
        <f>IFERROR(IF(P856="","",SUMIF(Movimento!$D$9:$D$7010,Saldo!P856,Movimento!$I$9:$I$7010)+W856)/(V856+X856),"")</f>
        <v/>
      </c>
      <c r="V856" s="94" t="str">
        <f>IFERROR(IF(Cadastro!E856="","",Cadastro!E856),"")</f>
        <v/>
      </c>
      <c r="W856" s="97" t="str">
        <f>IFERROR(IF(Cadastro!I856="","",Cadastro!I856),"")</f>
        <v/>
      </c>
      <c r="X856" s="94" t="str">
        <f>IF(P856="","",SUMIF(Movimento!$D$9:$D$7010,Saldo!P856,Movimento!$G$9:$G$7010))</f>
        <v/>
      </c>
      <c r="Y856" s="94" t="str">
        <f>IF(P856="","",SUMIF(MovSaida!$D$9:$D$7010,Saldo!P856,MovSaida!$F$9:$F$7010))</f>
        <v/>
      </c>
      <c r="Z856" s="94" t="str">
        <f>IFERROR(IF(P856="","",SUMIFS(InvAjust!$G$9:$G$6009,InvAjust!$E$9:$E$6009,Saldo!P856,InvAjust!$C$9:$C$6009,"Add")-SUMIFS(InvAjust!$G$9:$G$6009,InvAjust!$E$9:$E$6009,Saldo!P856,InvAjust!$C$9:$C$6009,"Remove")),"")</f>
        <v/>
      </c>
      <c r="AA856" s="98" t="str">
        <f t="shared" si="224"/>
        <v/>
      </c>
    </row>
    <row r="857" spans="1:27" ht="18.95" customHeight="1" x14ac:dyDescent="0.25">
      <c r="A857" s="82"/>
      <c r="C857" s="89" t="str">
        <f t="shared" si="213"/>
        <v/>
      </c>
      <c r="D857" s="89" t="str">
        <f t="shared" si="214"/>
        <v/>
      </c>
      <c r="E857" s="89" t="str">
        <f t="shared" si="215"/>
        <v/>
      </c>
      <c r="F857" s="89" t="str">
        <f t="shared" si="216"/>
        <v/>
      </c>
      <c r="G857" s="90" t="str">
        <f t="shared" si="217"/>
        <v/>
      </c>
      <c r="H857" s="91" t="str">
        <f t="shared" si="218"/>
        <v/>
      </c>
      <c r="I857" s="91" t="str">
        <f t="shared" si="219"/>
        <v/>
      </c>
      <c r="J857" s="91" t="str">
        <f t="shared" si="220"/>
        <v/>
      </c>
      <c r="K857" s="92" t="str">
        <f t="shared" si="209"/>
        <v/>
      </c>
      <c r="L857" s="92" t="str">
        <f t="shared" si="210"/>
        <v/>
      </c>
      <c r="M857" s="92" t="str">
        <f t="shared" si="211"/>
        <v/>
      </c>
      <c r="N857" s="92" t="str">
        <f t="shared" si="212"/>
        <v/>
      </c>
      <c r="O857" s="76" t="str">
        <f>IF(Cadastro!D857="","",Cadastro!D857)</f>
        <v/>
      </c>
      <c r="P857" s="76" t="str">
        <f>IF(Cadastro!C857="","",Cadastro!C857)</f>
        <v/>
      </c>
      <c r="Q857" s="93" t="str">
        <f t="shared" si="221"/>
        <v/>
      </c>
      <c r="R857" s="94" t="str">
        <f>IF(Cadastro!H857="","",Cadastro!H857)</f>
        <v/>
      </c>
      <c r="S857" s="95" t="str">
        <f t="shared" si="222"/>
        <v/>
      </c>
      <c r="T857" s="96" t="str">
        <f t="shared" si="223"/>
        <v/>
      </c>
      <c r="U857" s="96" t="str">
        <f>IFERROR(IF(P857="","",SUMIF(Movimento!$D$9:$D$7010,Saldo!P857,Movimento!$I$9:$I$7010)+W857)/(V857+X857),"")</f>
        <v/>
      </c>
      <c r="V857" s="94" t="str">
        <f>IFERROR(IF(Cadastro!E857="","",Cadastro!E857),"")</f>
        <v/>
      </c>
      <c r="W857" s="97" t="str">
        <f>IFERROR(IF(Cadastro!I857="","",Cadastro!I857),"")</f>
        <v/>
      </c>
      <c r="X857" s="94" t="str">
        <f>IF(P857="","",SUMIF(Movimento!$D$9:$D$7010,Saldo!P857,Movimento!$G$9:$G$7010))</f>
        <v/>
      </c>
      <c r="Y857" s="94" t="str">
        <f>IF(P857="","",SUMIF(MovSaida!$D$9:$D$7010,Saldo!P857,MovSaida!$F$9:$F$7010))</f>
        <v/>
      </c>
      <c r="Z857" s="94" t="str">
        <f>IFERROR(IF(P857="","",SUMIFS(InvAjust!$G$9:$G$6009,InvAjust!$E$9:$E$6009,Saldo!P857,InvAjust!$C$9:$C$6009,"Add")-SUMIFS(InvAjust!$G$9:$G$6009,InvAjust!$E$9:$E$6009,Saldo!P857,InvAjust!$C$9:$C$6009,"Remove")),"")</f>
        <v/>
      </c>
      <c r="AA857" s="98" t="str">
        <f t="shared" si="224"/>
        <v/>
      </c>
    </row>
    <row r="858" spans="1:27" ht="18.95" customHeight="1" x14ac:dyDescent="0.25">
      <c r="A858" s="82"/>
      <c r="C858" s="89" t="str">
        <f t="shared" si="213"/>
        <v/>
      </c>
      <c r="D858" s="89" t="str">
        <f t="shared" si="214"/>
        <v/>
      </c>
      <c r="E858" s="89" t="str">
        <f t="shared" si="215"/>
        <v/>
      </c>
      <c r="F858" s="89" t="str">
        <f t="shared" si="216"/>
        <v/>
      </c>
      <c r="G858" s="90" t="str">
        <f t="shared" si="217"/>
        <v/>
      </c>
      <c r="H858" s="91" t="str">
        <f t="shared" si="218"/>
        <v/>
      </c>
      <c r="I858" s="91" t="str">
        <f t="shared" si="219"/>
        <v/>
      </c>
      <c r="J858" s="91" t="str">
        <f t="shared" si="220"/>
        <v/>
      </c>
      <c r="K858" s="92" t="str">
        <f t="shared" si="209"/>
        <v/>
      </c>
      <c r="L858" s="92" t="str">
        <f t="shared" si="210"/>
        <v/>
      </c>
      <c r="M858" s="92" t="str">
        <f t="shared" si="211"/>
        <v/>
      </c>
      <c r="N858" s="92" t="str">
        <f t="shared" si="212"/>
        <v/>
      </c>
      <c r="O858" s="76" t="str">
        <f>IF(Cadastro!D858="","",Cadastro!D858)</f>
        <v/>
      </c>
      <c r="P858" s="76" t="str">
        <f>IF(Cadastro!C858="","",Cadastro!C858)</f>
        <v/>
      </c>
      <c r="Q858" s="93" t="str">
        <f t="shared" si="221"/>
        <v/>
      </c>
      <c r="R858" s="94" t="str">
        <f>IF(Cadastro!H858="","",Cadastro!H858)</f>
        <v/>
      </c>
      <c r="S858" s="95" t="str">
        <f t="shared" si="222"/>
        <v/>
      </c>
      <c r="T858" s="96" t="str">
        <f t="shared" si="223"/>
        <v/>
      </c>
      <c r="U858" s="96" t="str">
        <f>IFERROR(IF(P858="","",SUMIF(Movimento!$D$9:$D$7010,Saldo!P858,Movimento!$I$9:$I$7010)+W858)/(V858+X858),"")</f>
        <v/>
      </c>
      <c r="V858" s="94" t="str">
        <f>IFERROR(IF(Cadastro!E858="","",Cadastro!E858),"")</f>
        <v/>
      </c>
      <c r="W858" s="97" t="str">
        <f>IFERROR(IF(Cadastro!I858="","",Cadastro!I858),"")</f>
        <v/>
      </c>
      <c r="X858" s="94" t="str">
        <f>IF(P858="","",SUMIF(Movimento!$D$9:$D$7010,Saldo!P858,Movimento!$G$9:$G$7010))</f>
        <v/>
      </c>
      <c r="Y858" s="94" t="str">
        <f>IF(P858="","",SUMIF(MovSaida!$D$9:$D$7010,Saldo!P858,MovSaida!$F$9:$F$7010))</f>
        <v/>
      </c>
      <c r="Z858" s="94" t="str">
        <f>IFERROR(IF(P858="","",SUMIFS(InvAjust!$G$9:$G$6009,InvAjust!$E$9:$E$6009,Saldo!P858,InvAjust!$C$9:$C$6009,"Add")-SUMIFS(InvAjust!$G$9:$G$6009,InvAjust!$E$9:$E$6009,Saldo!P858,InvAjust!$C$9:$C$6009,"Remove")),"")</f>
        <v/>
      </c>
      <c r="AA858" s="98" t="str">
        <f t="shared" si="224"/>
        <v/>
      </c>
    </row>
    <row r="859" spans="1:27" ht="18.95" customHeight="1" x14ac:dyDescent="0.25">
      <c r="A859" s="82"/>
      <c r="C859" s="89" t="str">
        <f t="shared" si="213"/>
        <v/>
      </c>
      <c r="D859" s="89" t="str">
        <f t="shared" si="214"/>
        <v/>
      </c>
      <c r="E859" s="89" t="str">
        <f t="shared" si="215"/>
        <v/>
      </c>
      <c r="F859" s="89" t="str">
        <f t="shared" si="216"/>
        <v/>
      </c>
      <c r="G859" s="90" t="str">
        <f t="shared" si="217"/>
        <v/>
      </c>
      <c r="H859" s="91" t="str">
        <f t="shared" si="218"/>
        <v/>
      </c>
      <c r="I859" s="91" t="str">
        <f t="shared" si="219"/>
        <v/>
      </c>
      <c r="J859" s="91" t="str">
        <f t="shared" si="220"/>
        <v/>
      </c>
      <c r="K859" s="92" t="str">
        <f t="shared" si="209"/>
        <v/>
      </c>
      <c r="L859" s="92" t="str">
        <f t="shared" si="210"/>
        <v/>
      </c>
      <c r="M859" s="92" t="str">
        <f t="shared" si="211"/>
        <v/>
      </c>
      <c r="N859" s="92" t="str">
        <f t="shared" si="212"/>
        <v/>
      </c>
      <c r="O859" s="76" t="str">
        <f>IF(Cadastro!D859="","",Cadastro!D859)</f>
        <v/>
      </c>
      <c r="P859" s="76" t="str">
        <f>IF(Cadastro!C859="","",Cadastro!C859)</f>
        <v/>
      </c>
      <c r="Q859" s="93" t="str">
        <f t="shared" si="221"/>
        <v/>
      </c>
      <c r="R859" s="94" t="str">
        <f>IF(Cadastro!H859="","",Cadastro!H859)</f>
        <v/>
      </c>
      <c r="S859" s="95" t="str">
        <f t="shared" si="222"/>
        <v/>
      </c>
      <c r="T859" s="96" t="str">
        <f t="shared" si="223"/>
        <v/>
      </c>
      <c r="U859" s="96" t="str">
        <f>IFERROR(IF(P859="","",SUMIF(Movimento!$D$9:$D$7010,Saldo!P859,Movimento!$I$9:$I$7010)+W859)/(V859+X859),"")</f>
        <v/>
      </c>
      <c r="V859" s="94" t="str">
        <f>IFERROR(IF(Cadastro!E859="","",Cadastro!E859),"")</f>
        <v/>
      </c>
      <c r="W859" s="97" t="str">
        <f>IFERROR(IF(Cadastro!I859="","",Cadastro!I859),"")</f>
        <v/>
      </c>
      <c r="X859" s="94" t="str">
        <f>IF(P859="","",SUMIF(Movimento!$D$9:$D$7010,Saldo!P859,Movimento!$G$9:$G$7010))</f>
        <v/>
      </c>
      <c r="Y859" s="94" t="str">
        <f>IF(P859="","",SUMIF(MovSaida!$D$9:$D$7010,Saldo!P859,MovSaida!$F$9:$F$7010))</f>
        <v/>
      </c>
      <c r="Z859" s="94" t="str">
        <f>IFERROR(IF(P859="","",SUMIFS(InvAjust!$G$9:$G$6009,InvAjust!$E$9:$E$6009,Saldo!P859,InvAjust!$C$9:$C$6009,"Add")-SUMIFS(InvAjust!$G$9:$G$6009,InvAjust!$E$9:$E$6009,Saldo!P859,InvAjust!$C$9:$C$6009,"Remove")),"")</f>
        <v/>
      </c>
      <c r="AA859" s="98" t="str">
        <f t="shared" si="224"/>
        <v/>
      </c>
    </row>
    <row r="860" spans="1:27" ht="18.95" customHeight="1" x14ac:dyDescent="0.25">
      <c r="A860" s="82"/>
      <c r="C860" s="89" t="str">
        <f t="shared" si="213"/>
        <v/>
      </c>
      <c r="D860" s="89" t="str">
        <f t="shared" si="214"/>
        <v/>
      </c>
      <c r="E860" s="89" t="str">
        <f t="shared" si="215"/>
        <v/>
      </c>
      <c r="F860" s="89" t="str">
        <f t="shared" si="216"/>
        <v/>
      </c>
      <c r="G860" s="90" t="str">
        <f t="shared" si="217"/>
        <v/>
      </c>
      <c r="H860" s="91" t="str">
        <f t="shared" si="218"/>
        <v/>
      </c>
      <c r="I860" s="91" t="str">
        <f t="shared" si="219"/>
        <v/>
      </c>
      <c r="J860" s="91" t="str">
        <f t="shared" si="220"/>
        <v/>
      </c>
      <c r="K860" s="92" t="str">
        <f t="shared" si="209"/>
        <v/>
      </c>
      <c r="L860" s="92" t="str">
        <f t="shared" si="210"/>
        <v/>
      </c>
      <c r="M860" s="92" t="str">
        <f t="shared" si="211"/>
        <v/>
      </c>
      <c r="N860" s="92" t="str">
        <f t="shared" si="212"/>
        <v/>
      </c>
      <c r="O860" s="76" t="str">
        <f>IF(Cadastro!D860="","",Cadastro!D860)</f>
        <v/>
      </c>
      <c r="P860" s="76" t="str">
        <f>IF(Cadastro!C860="","",Cadastro!C860)</f>
        <v/>
      </c>
      <c r="Q860" s="93" t="str">
        <f t="shared" si="221"/>
        <v/>
      </c>
      <c r="R860" s="94" t="str">
        <f>IF(Cadastro!H860="","",Cadastro!H860)</f>
        <v/>
      </c>
      <c r="S860" s="95" t="str">
        <f t="shared" si="222"/>
        <v/>
      </c>
      <c r="T860" s="96" t="str">
        <f t="shared" si="223"/>
        <v/>
      </c>
      <c r="U860" s="96" t="str">
        <f>IFERROR(IF(P860="","",SUMIF(Movimento!$D$9:$D$7010,Saldo!P860,Movimento!$I$9:$I$7010)+W860)/(V860+X860),"")</f>
        <v/>
      </c>
      <c r="V860" s="94" t="str">
        <f>IFERROR(IF(Cadastro!E860="","",Cadastro!E860),"")</f>
        <v/>
      </c>
      <c r="W860" s="97" t="str">
        <f>IFERROR(IF(Cadastro!I860="","",Cadastro!I860),"")</f>
        <v/>
      </c>
      <c r="X860" s="94" t="str">
        <f>IF(P860="","",SUMIF(Movimento!$D$9:$D$7010,Saldo!P860,Movimento!$G$9:$G$7010))</f>
        <v/>
      </c>
      <c r="Y860" s="94" t="str">
        <f>IF(P860="","",SUMIF(MovSaida!$D$9:$D$7010,Saldo!P860,MovSaida!$F$9:$F$7010))</f>
        <v/>
      </c>
      <c r="Z860" s="94" t="str">
        <f>IFERROR(IF(P860="","",SUMIFS(InvAjust!$G$9:$G$6009,InvAjust!$E$9:$E$6009,Saldo!P860,InvAjust!$C$9:$C$6009,"Add")-SUMIFS(InvAjust!$G$9:$G$6009,InvAjust!$E$9:$E$6009,Saldo!P860,InvAjust!$C$9:$C$6009,"Remove")),"")</f>
        <v/>
      </c>
      <c r="AA860" s="98" t="str">
        <f t="shared" si="224"/>
        <v/>
      </c>
    </row>
    <row r="861" spans="1:27" ht="18.95" customHeight="1" x14ac:dyDescent="0.25">
      <c r="A861" s="82"/>
      <c r="C861" s="89" t="str">
        <f t="shared" si="213"/>
        <v/>
      </c>
      <c r="D861" s="89" t="str">
        <f t="shared" si="214"/>
        <v/>
      </c>
      <c r="E861" s="89" t="str">
        <f t="shared" si="215"/>
        <v/>
      </c>
      <c r="F861" s="89" t="str">
        <f t="shared" si="216"/>
        <v/>
      </c>
      <c r="G861" s="90" t="str">
        <f t="shared" si="217"/>
        <v/>
      </c>
      <c r="H861" s="91" t="str">
        <f t="shared" si="218"/>
        <v/>
      </c>
      <c r="I861" s="91" t="str">
        <f t="shared" si="219"/>
        <v/>
      </c>
      <c r="J861" s="91" t="str">
        <f t="shared" si="220"/>
        <v/>
      </c>
      <c r="K861" s="92" t="str">
        <f t="shared" si="209"/>
        <v/>
      </c>
      <c r="L861" s="92" t="str">
        <f t="shared" si="210"/>
        <v/>
      </c>
      <c r="M861" s="92" t="str">
        <f t="shared" si="211"/>
        <v/>
      </c>
      <c r="N861" s="92" t="str">
        <f t="shared" si="212"/>
        <v/>
      </c>
      <c r="O861" s="76" t="str">
        <f>IF(Cadastro!D861="","",Cadastro!D861)</f>
        <v/>
      </c>
      <c r="P861" s="76" t="str">
        <f>IF(Cadastro!C861="","",Cadastro!C861)</f>
        <v/>
      </c>
      <c r="Q861" s="93" t="str">
        <f t="shared" si="221"/>
        <v/>
      </c>
      <c r="R861" s="94" t="str">
        <f>IF(Cadastro!H861="","",Cadastro!H861)</f>
        <v/>
      </c>
      <c r="S861" s="95" t="str">
        <f t="shared" si="222"/>
        <v/>
      </c>
      <c r="T861" s="96" t="str">
        <f t="shared" si="223"/>
        <v/>
      </c>
      <c r="U861" s="96" t="str">
        <f>IFERROR(IF(P861="","",SUMIF(Movimento!$D$9:$D$7010,Saldo!P861,Movimento!$I$9:$I$7010)+W861)/(V861+X861),"")</f>
        <v/>
      </c>
      <c r="V861" s="94" t="str">
        <f>IFERROR(IF(Cadastro!E861="","",Cadastro!E861),"")</f>
        <v/>
      </c>
      <c r="W861" s="97" t="str">
        <f>IFERROR(IF(Cadastro!I861="","",Cadastro!I861),"")</f>
        <v/>
      </c>
      <c r="X861" s="94" t="str">
        <f>IF(P861="","",SUMIF(Movimento!$D$9:$D$7010,Saldo!P861,Movimento!$G$9:$G$7010))</f>
        <v/>
      </c>
      <c r="Y861" s="94" t="str">
        <f>IF(P861="","",SUMIF(MovSaida!$D$9:$D$7010,Saldo!P861,MovSaida!$F$9:$F$7010))</f>
        <v/>
      </c>
      <c r="Z861" s="94" t="str">
        <f>IFERROR(IF(P861="","",SUMIFS(InvAjust!$G$9:$G$6009,InvAjust!$E$9:$E$6009,Saldo!P861,InvAjust!$C$9:$C$6009,"Add")-SUMIFS(InvAjust!$G$9:$G$6009,InvAjust!$E$9:$E$6009,Saldo!P861,InvAjust!$C$9:$C$6009,"Remove")),"")</f>
        <v/>
      </c>
      <c r="AA861" s="98" t="str">
        <f t="shared" si="224"/>
        <v/>
      </c>
    </row>
    <row r="862" spans="1:27" ht="18.95" customHeight="1" x14ac:dyDescent="0.25">
      <c r="A862" s="82"/>
      <c r="C862" s="89" t="str">
        <f t="shared" si="213"/>
        <v/>
      </c>
      <c r="D862" s="89" t="str">
        <f t="shared" si="214"/>
        <v/>
      </c>
      <c r="E862" s="89" t="str">
        <f t="shared" si="215"/>
        <v/>
      </c>
      <c r="F862" s="89" t="str">
        <f t="shared" si="216"/>
        <v/>
      </c>
      <c r="G862" s="90" t="str">
        <f t="shared" si="217"/>
        <v/>
      </c>
      <c r="H862" s="91" t="str">
        <f t="shared" si="218"/>
        <v/>
      </c>
      <c r="I862" s="91" t="str">
        <f t="shared" si="219"/>
        <v/>
      </c>
      <c r="J862" s="91" t="str">
        <f t="shared" si="220"/>
        <v/>
      </c>
      <c r="K862" s="92" t="str">
        <f t="shared" si="209"/>
        <v/>
      </c>
      <c r="L862" s="92" t="str">
        <f t="shared" si="210"/>
        <v/>
      </c>
      <c r="M862" s="92" t="str">
        <f t="shared" si="211"/>
        <v/>
      </c>
      <c r="N862" s="92" t="str">
        <f t="shared" si="212"/>
        <v/>
      </c>
      <c r="O862" s="76" t="str">
        <f>IF(Cadastro!D862="","",Cadastro!D862)</f>
        <v/>
      </c>
      <c r="P862" s="76" t="str">
        <f>IF(Cadastro!C862="","",Cadastro!C862)</f>
        <v/>
      </c>
      <c r="Q862" s="93" t="str">
        <f t="shared" si="221"/>
        <v/>
      </c>
      <c r="R862" s="94" t="str">
        <f>IF(Cadastro!H862="","",Cadastro!H862)</f>
        <v/>
      </c>
      <c r="S862" s="95" t="str">
        <f t="shared" si="222"/>
        <v/>
      </c>
      <c r="T862" s="96" t="str">
        <f t="shared" si="223"/>
        <v/>
      </c>
      <c r="U862" s="96" t="str">
        <f>IFERROR(IF(P862="","",SUMIF(Movimento!$D$9:$D$7010,Saldo!P862,Movimento!$I$9:$I$7010)+W862)/(V862+X862),"")</f>
        <v/>
      </c>
      <c r="V862" s="94" t="str">
        <f>IFERROR(IF(Cadastro!E862="","",Cadastro!E862),"")</f>
        <v/>
      </c>
      <c r="W862" s="97" t="str">
        <f>IFERROR(IF(Cadastro!I862="","",Cadastro!I862),"")</f>
        <v/>
      </c>
      <c r="X862" s="94" t="str">
        <f>IF(P862="","",SUMIF(Movimento!$D$9:$D$7010,Saldo!P862,Movimento!$G$9:$G$7010))</f>
        <v/>
      </c>
      <c r="Y862" s="94" t="str">
        <f>IF(P862="","",SUMIF(MovSaida!$D$9:$D$7010,Saldo!P862,MovSaida!$F$9:$F$7010))</f>
        <v/>
      </c>
      <c r="Z862" s="94" t="str">
        <f>IFERROR(IF(P862="","",SUMIFS(InvAjust!$G$9:$G$6009,InvAjust!$E$9:$E$6009,Saldo!P862,InvAjust!$C$9:$C$6009,"Add")-SUMIFS(InvAjust!$G$9:$G$6009,InvAjust!$E$9:$E$6009,Saldo!P862,InvAjust!$C$9:$C$6009,"Remove")),"")</f>
        <v/>
      </c>
      <c r="AA862" s="98" t="str">
        <f t="shared" si="224"/>
        <v/>
      </c>
    </row>
    <row r="863" spans="1:27" ht="18.95" customHeight="1" x14ac:dyDescent="0.25">
      <c r="A863" s="82"/>
      <c r="C863" s="89" t="str">
        <f t="shared" si="213"/>
        <v/>
      </c>
      <c r="D863" s="89" t="str">
        <f t="shared" si="214"/>
        <v/>
      </c>
      <c r="E863" s="89" t="str">
        <f t="shared" si="215"/>
        <v/>
      </c>
      <c r="F863" s="89" t="str">
        <f t="shared" si="216"/>
        <v/>
      </c>
      <c r="G863" s="90" t="str">
        <f t="shared" si="217"/>
        <v/>
      </c>
      <c r="H863" s="91" t="str">
        <f t="shared" si="218"/>
        <v/>
      </c>
      <c r="I863" s="91" t="str">
        <f t="shared" si="219"/>
        <v/>
      </c>
      <c r="J863" s="91" t="str">
        <f t="shared" si="220"/>
        <v/>
      </c>
      <c r="K863" s="92" t="str">
        <f t="shared" si="209"/>
        <v/>
      </c>
      <c r="L863" s="92" t="str">
        <f t="shared" si="210"/>
        <v/>
      </c>
      <c r="M863" s="92" t="str">
        <f t="shared" si="211"/>
        <v/>
      </c>
      <c r="N863" s="92" t="str">
        <f t="shared" si="212"/>
        <v/>
      </c>
      <c r="O863" s="76" t="str">
        <f>IF(Cadastro!D863="","",Cadastro!D863)</f>
        <v/>
      </c>
      <c r="P863" s="76" t="str">
        <f>IF(Cadastro!C863="","",Cadastro!C863)</f>
        <v/>
      </c>
      <c r="Q863" s="93" t="str">
        <f t="shared" si="221"/>
        <v/>
      </c>
      <c r="R863" s="94" t="str">
        <f>IF(Cadastro!H863="","",Cadastro!H863)</f>
        <v/>
      </c>
      <c r="S863" s="95" t="str">
        <f t="shared" si="222"/>
        <v/>
      </c>
      <c r="T863" s="96" t="str">
        <f t="shared" si="223"/>
        <v/>
      </c>
      <c r="U863" s="96" t="str">
        <f>IFERROR(IF(P863="","",SUMIF(Movimento!$D$9:$D$7010,Saldo!P863,Movimento!$I$9:$I$7010)+W863)/(V863+X863),"")</f>
        <v/>
      </c>
      <c r="V863" s="94" t="str">
        <f>IFERROR(IF(Cadastro!E863="","",Cadastro!E863),"")</f>
        <v/>
      </c>
      <c r="W863" s="97" t="str">
        <f>IFERROR(IF(Cadastro!I863="","",Cadastro!I863),"")</f>
        <v/>
      </c>
      <c r="X863" s="94" t="str">
        <f>IF(P863="","",SUMIF(Movimento!$D$9:$D$7010,Saldo!P863,Movimento!$G$9:$G$7010))</f>
        <v/>
      </c>
      <c r="Y863" s="94" t="str">
        <f>IF(P863="","",SUMIF(MovSaida!$D$9:$D$7010,Saldo!P863,MovSaida!$F$9:$F$7010))</f>
        <v/>
      </c>
      <c r="Z863" s="94" t="str">
        <f>IFERROR(IF(P863="","",SUMIFS(InvAjust!$G$9:$G$6009,InvAjust!$E$9:$E$6009,Saldo!P863,InvAjust!$C$9:$C$6009,"Add")-SUMIFS(InvAjust!$G$9:$G$6009,InvAjust!$E$9:$E$6009,Saldo!P863,InvAjust!$C$9:$C$6009,"Remove")),"")</f>
        <v/>
      </c>
      <c r="AA863" s="98" t="str">
        <f t="shared" si="224"/>
        <v/>
      </c>
    </row>
    <row r="864" spans="1:27" ht="18.95" customHeight="1" x14ac:dyDescent="0.25">
      <c r="A864" s="82"/>
      <c r="C864" s="89" t="str">
        <f t="shared" si="213"/>
        <v/>
      </c>
      <c r="D864" s="89" t="str">
        <f t="shared" si="214"/>
        <v/>
      </c>
      <c r="E864" s="89" t="str">
        <f t="shared" si="215"/>
        <v/>
      </c>
      <c r="F864" s="89" t="str">
        <f t="shared" si="216"/>
        <v/>
      </c>
      <c r="G864" s="90" t="str">
        <f t="shared" si="217"/>
        <v/>
      </c>
      <c r="H864" s="91" t="str">
        <f t="shared" si="218"/>
        <v/>
      </c>
      <c r="I864" s="91" t="str">
        <f t="shared" si="219"/>
        <v/>
      </c>
      <c r="J864" s="91" t="str">
        <f t="shared" si="220"/>
        <v/>
      </c>
      <c r="K864" s="92" t="str">
        <f t="shared" si="209"/>
        <v/>
      </c>
      <c r="L864" s="92" t="str">
        <f t="shared" si="210"/>
        <v/>
      </c>
      <c r="M864" s="92" t="str">
        <f t="shared" si="211"/>
        <v/>
      </c>
      <c r="N864" s="92" t="str">
        <f t="shared" si="212"/>
        <v/>
      </c>
      <c r="O864" s="76" t="str">
        <f>IF(Cadastro!D864="","",Cadastro!D864)</f>
        <v/>
      </c>
      <c r="P864" s="76" t="str">
        <f>IF(Cadastro!C864="","",Cadastro!C864)</f>
        <v/>
      </c>
      <c r="Q864" s="93" t="str">
        <f t="shared" si="221"/>
        <v/>
      </c>
      <c r="R864" s="94" t="str">
        <f>IF(Cadastro!H864="","",Cadastro!H864)</f>
        <v/>
      </c>
      <c r="S864" s="95" t="str">
        <f t="shared" si="222"/>
        <v/>
      </c>
      <c r="T864" s="96" t="str">
        <f t="shared" si="223"/>
        <v/>
      </c>
      <c r="U864" s="96" t="str">
        <f>IFERROR(IF(P864="","",SUMIF(Movimento!$D$9:$D$7010,Saldo!P864,Movimento!$I$9:$I$7010)+W864)/(V864+X864),"")</f>
        <v/>
      </c>
      <c r="V864" s="94" t="str">
        <f>IFERROR(IF(Cadastro!E864="","",Cadastro!E864),"")</f>
        <v/>
      </c>
      <c r="W864" s="97" t="str">
        <f>IFERROR(IF(Cadastro!I864="","",Cadastro!I864),"")</f>
        <v/>
      </c>
      <c r="X864" s="94" t="str">
        <f>IF(P864="","",SUMIF(Movimento!$D$9:$D$7010,Saldo!P864,Movimento!$G$9:$G$7010))</f>
        <v/>
      </c>
      <c r="Y864" s="94" t="str">
        <f>IF(P864="","",SUMIF(MovSaida!$D$9:$D$7010,Saldo!P864,MovSaida!$F$9:$F$7010))</f>
        <v/>
      </c>
      <c r="Z864" s="94" t="str">
        <f>IFERROR(IF(P864="","",SUMIFS(InvAjust!$G$9:$G$6009,InvAjust!$E$9:$E$6009,Saldo!P864,InvAjust!$C$9:$C$6009,"Add")-SUMIFS(InvAjust!$G$9:$G$6009,InvAjust!$E$9:$E$6009,Saldo!P864,InvAjust!$C$9:$C$6009,"Remove")),"")</f>
        <v/>
      </c>
      <c r="AA864" s="98" t="str">
        <f t="shared" si="224"/>
        <v/>
      </c>
    </row>
    <row r="865" spans="1:27" ht="18.95" customHeight="1" x14ac:dyDescent="0.25">
      <c r="A865" s="82"/>
      <c r="C865" s="89" t="str">
        <f t="shared" si="213"/>
        <v/>
      </c>
      <c r="D865" s="89" t="str">
        <f t="shared" si="214"/>
        <v/>
      </c>
      <c r="E865" s="89" t="str">
        <f t="shared" si="215"/>
        <v/>
      </c>
      <c r="F865" s="89" t="str">
        <f t="shared" si="216"/>
        <v/>
      </c>
      <c r="G865" s="90" t="str">
        <f t="shared" si="217"/>
        <v/>
      </c>
      <c r="H865" s="91" t="str">
        <f t="shared" si="218"/>
        <v/>
      </c>
      <c r="I865" s="91" t="str">
        <f t="shared" si="219"/>
        <v/>
      </c>
      <c r="J865" s="91" t="str">
        <f t="shared" si="220"/>
        <v/>
      </c>
      <c r="K865" s="92" t="str">
        <f t="shared" si="209"/>
        <v/>
      </c>
      <c r="L865" s="92" t="str">
        <f t="shared" si="210"/>
        <v/>
      </c>
      <c r="M865" s="92" t="str">
        <f t="shared" si="211"/>
        <v/>
      </c>
      <c r="N865" s="92" t="str">
        <f t="shared" si="212"/>
        <v/>
      </c>
      <c r="O865" s="76" t="str">
        <f>IF(Cadastro!D865="","",Cadastro!D865)</f>
        <v/>
      </c>
      <c r="P865" s="76" t="str">
        <f>IF(Cadastro!C865="","",Cadastro!C865)</f>
        <v/>
      </c>
      <c r="Q865" s="93" t="str">
        <f t="shared" si="221"/>
        <v/>
      </c>
      <c r="R865" s="94" t="str">
        <f>IF(Cadastro!H865="","",Cadastro!H865)</f>
        <v/>
      </c>
      <c r="S865" s="95" t="str">
        <f t="shared" si="222"/>
        <v/>
      </c>
      <c r="T865" s="96" t="str">
        <f t="shared" si="223"/>
        <v/>
      </c>
      <c r="U865" s="96" t="str">
        <f>IFERROR(IF(P865="","",SUMIF(Movimento!$D$9:$D$7010,Saldo!P865,Movimento!$I$9:$I$7010)+W865)/(V865+X865),"")</f>
        <v/>
      </c>
      <c r="V865" s="94" t="str">
        <f>IFERROR(IF(Cadastro!E865="","",Cadastro!E865),"")</f>
        <v/>
      </c>
      <c r="W865" s="97" t="str">
        <f>IFERROR(IF(Cadastro!I865="","",Cadastro!I865),"")</f>
        <v/>
      </c>
      <c r="X865" s="94" t="str">
        <f>IF(P865="","",SUMIF(Movimento!$D$9:$D$7010,Saldo!P865,Movimento!$G$9:$G$7010))</f>
        <v/>
      </c>
      <c r="Y865" s="94" t="str">
        <f>IF(P865="","",SUMIF(MovSaida!$D$9:$D$7010,Saldo!P865,MovSaida!$F$9:$F$7010))</f>
        <v/>
      </c>
      <c r="Z865" s="94" t="str">
        <f>IFERROR(IF(P865="","",SUMIFS(InvAjust!$G$9:$G$6009,InvAjust!$E$9:$E$6009,Saldo!P865,InvAjust!$C$9:$C$6009,"Add")-SUMIFS(InvAjust!$G$9:$G$6009,InvAjust!$E$9:$E$6009,Saldo!P865,InvAjust!$C$9:$C$6009,"Remove")),"")</f>
        <v/>
      </c>
      <c r="AA865" s="98" t="str">
        <f t="shared" si="224"/>
        <v/>
      </c>
    </row>
    <row r="866" spans="1:27" ht="18.95" customHeight="1" x14ac:dyDescent="0.25">
      <c r="A866" s="82"/>
      <c r="C866" s="89" t="str">
        <f t="shared" si="213"/>
        <v/>
      </c>
      <c r="D866" s="89" t="str">
        <f t="shared" si="214"/>
        <v/>
      </c>
      <c r="E866" s="89" t="str">
        <f t="shared" si="215"/>
        <v/>
      </c>
      <c r="F866" s="89" t="str">
        <f t="shared" si="216"/>
        <v/>
      </c>
      <c r="G866" s="90" t="str">
        <f t="shared" si="217"/>
        <v/>
      </c>
      <c r="H866" s="91" t="str">
        <f t="shared" si="218"/>
        <v/>
      </c>
      <c r="I866" s="91" t="str">
        <f t="shared" si="219"/>
        <v/>
      </c>
      <c r="J866" s="91" t="str">
        <f t="shared" si="220"/>
        <v/>
      </c>
      <c r="K866" s="92" t="str">
        <f t="shared" si="209"/>
        <v/>
      </c>
      <c r="L866" s="92" t="str">
        <f t="shared" si="210"/>
        <v/>
      </c>
      <c r="M866" s="92" t="str">
        <f t="shared" si="211"/>
        <v/>
      </c>
      <c r="N866" s="92" t="str">
        <f t="shared" si="212"/>
        <v/>
      </c>
      <c r="O866" s="76" t="str">
        <f>IF(Cadastro!D866="","",Cadastro!D866)</f>
        <v/>
      </c>
      <c r="P866" s="76" t="str">
        <f>IF(Cadastro!C866="","",Cadastro!C866)</f>
        <v/>
      </c>
      <c r="Q866" s="93" t="str">
        <f t="shared" si="221"/>
        <v/>
      </c>
      <c r="R866" s="94" t="str">
        <f>IF(Cadastro!H866="","",Cadastro!H866)</f>
        <v/>
      </c>
      <c r="S866" s="95" t="str">
        <f t="shared" si="222"/>
        <v/>
      </c>
      <c r="T866" s="96" t="str">
        <f t="shared" si="223"/>
        <v/>
      </c>
      <c r="U866" s="96" t="str">
        <f>IFERROR(IF(P866="","",SUMIF(Movimento!$D$9:$D$7010,Saldo!P866,Movimento!$I$9:$I$7010)+W866)/(V866+X866),"")</f>
        <v/>
      </c>
      <c r="V866" s="94" t="str">
        <f>IFERROR(IF(Cadastro!E866="","",Cadastro!E866),"")</f>
        <v/>
      </c>
      <c r="W866" s="97" t="str">
        <f>IFERROR(IF(Cadastro!I866="","",Cadastro!I866),"")</f>
        <v/>
      </c>
      <c r="X866" s="94" t="str">
        <f>IF(P866="","",SUMIF(Movimento!$D$9:$D$7010,Saldo!P866,Movimento!$G$9:$G$7010))</f>
        <v/>
      </c>
      <c r="Y866" s="94" t="str">
        <f>IF(P866="","",SUMIF(MovSaida!$D$9:$D$7010,Saldo!P866,MovSaida!$F$9:$F$7010))</f>
        <v/>
      </c>
      <c r="Z866" s="94" t="str">
        <f>IFERROR(IF(P866="","",SUMIFS(InvAjust!$G$9:$G$6009,InvAjust!$E$9:$E$6009,Saldo!P866,InvAjust!$C$9:$C$6009,"Add")-SUMIFS(InvAjust!$G$9:$G$6009,InvAjust!$E$9:$E$6009,Saldo!P866,InvAjust!$C$9:$C$6009,"Remove")),"")</f>
        <v/>
      </c>
      <c r="AA866" s="98" t="str">
        <f t="shared" si="224"/>
        <v/>
      </c>
    </row>
    <row r="867" spans="1:27" ht="18.95" customHeight="1" x14ac:dyDescent="0.25">
      <c r="A867" s="82"/>
      <c r="C867" s="89" t="str">
        <f t="shared" si="213"/>
        <v/>
      </c>
      <c r="D867" s="89" t="str">
        <f t="shared" si="214"/>
        <v/>
      </c>
      <c r="E867" s="89" t="str">
        <f t="shared" si="215"/>
        <v/>
      </c>
      <c r="F867" s="89" t="str">
        <f t="shared" si="216"/>
        <v/>
      </c>
      <c r="G867" s="90" t="str">
        <f t="shared" si="217"/>
        <v/>
      </c>
      <c r="H867" s="91" t="str">
        <f t="shared" si="218"/>
        <v/>
      </c>
      <c r="I867" s="91" t="str">
        <f t="shared" si="219"/>
        <v/>
      </c>
      <c r="J867" s="91" t="str">
        <f t="shared" si="220"/>
        <v/>
      </c>
      <c r="K867" s="92" t="str">
        <f t="shared" si="209"/>
        <v/>
      </c>
      <c r="L867" s="92" t="str">
        <f t="shared" si="210"/>
        <v/>
      </c>
      <c r="M867" s="92" t="str">
        <f t="shared" si="211"/>
        <v/>
      </c>
      <c r="N867" s="92" t="str">
        <f t="shared" si="212"/>
        <v/>
      </c>
      <c r="O867" s="76" t="str">
        <f>IF(Cadastro!D867="","",Cadastro!D867)</f>
        <v/>
      </c>
      <c r="P867" s="76" t="str">
        <f>IF(Cadastro!C867="","",Cadastro!C867)</f>
        <v/>
      </c>
      <c r="Q867" s="93" t="str">
        <f t="shared" si="221"/>
        <v/>
      </c>
      <c r="R867" s="94" t="str">
        <f>IF(Cadastro!H867="","",Cadastro!H867)</f>
        <v/>
      </c>
      <c r="S867" s="95" t="str">
        <f t="shared" si="222"/>
        <v/>
      </c>
      <c r="T867" s="96" t="str">
        <f t="shared" si="223"/>
        <v/>
      </c>
      <c r="U867" s="96" t="str">
        <f>IFERROR(IF(P867="","",SUMIF(Movimento!$D$9:$D$7010,Saldo!P867,Movimento!$I$9:$I$7010)+W867)/(V867+X867),"")</f>
        <v/>
      </c>
      <c r="V867" s="94" t="str">
        <f>IFERROR(IF(Cadastro!E867="","",Cadastro!E867),"")</f>
        <v/>
      </c>
      <c r="W867" s="97" t="str">
        <f>IFERROR(IF(Cadastro!I867="","",Cadastro!I867),"")</f>
        <v/>
      </c>
      <c r="X867" s="94" t="str">
        <f>IF(P867="","",SUMIF(Movimento!$D$9:$D$7010,Saldo!P867,Movimento!$G$9:$G$7010))</f>
        <v/>
      </c>
      <c r="Y867" s="94" t="str">
        <f>IF(P867="","",SUMIF(MovSaida!$D$9:$D$7010,Saldo!P867,MovSaida!$F$9:$F$7010))</f>
        <v/>
      </c>
      <c r="Z867" s="94" t="str">
        <f>IFERROR(IF(P867="","",SUMIFS(InvAjust!$G$9:$G$6009,InvAjust!$E$9:$E$6009,Saldo!P867,InvAjust!$C$9:$C$6009,"Add")-SUMIFS(InvAjust!$G$9:$G$6009,InvAjust!$E$9:$E$6009,Saldo!P867,InvAjust!$C$9:$C$6009,"Remove")),"")</f>
        <v/>
      </c>
      <c r="AA867" s="98" t="str">
        <f t="shared" si="224"/>
        <v/>
      </c>
    </row>
    <row r="868" spans="1:27" ht="18.95" customHeight="1" x14ac:dyDescent="0.25">
      <c r="A868" s="82"/>
      <c r="C868" s="89" t="str">
        <f t="shared" si="213"/>
        <v/>
      </c>
      <c r="D868" s="89" t="str">
        <f t="shared" si="214"/>
        <v/>
      </c>
      <c r="E868" s="89" t="str">
        <f t="shared" si="215"/>
        <v/>
      </c>
      <c r="F868" s="89" t="str">
        <f t="shared" si="216"/>
        <v/>
      </c>
      <c r="G868" s="90" t="str">
        <f t="shared" si="217"/>
        <v/>
      </c>
      <c r="H868" s="91" t="str">
        <f t="shared" si="218"/>
        <v/>
      </c>
      <c r="I868" s="91" t="str">
        <f t="shared" si="219"/>
        <v/>
      </c>
      <c r="J868" s="91" t="str">
        <f t="shared" si="220"/>
        <v/>
      </c>
      <c r="K868" s="92" t="str">
        <f t="shared" si="209"/>
        <v/>
      </c>
      <c r="L868" s="92" t="str">
        <f t="shared" si="210"/>
        <v/>
      </c>
      <c r="M868" s="92" t="str">
        <f t="shared" si="211"/>
        <v/>
      </c>
      <c r="N868" s="92" t="str">
        <f t="shared" si="212"/>
        <v/>
      </c>
      <c r="O868" s="76" t="str">
        <f>IF(Cadastro!D868="","",Cadastro!D868)</f>
        <v/>
      </c>
      <c r="P868" s="76" t="str">
        <f>IF(Cadastro!C868="","",Cadastro!C868)</f>
        <v/>
      </c>
      <c r="Q868" s="93" t="str">
        <f t="shared" si="221"/>
        <v/>
      </c>
      <c r="R868" s="94" t="str">
        <f>IF(Cadastro!H868="","",Cadastro!H868)</f>
        <v/>
      </c>
      <c r="S868" s="95" t="str">
        <f t="shared" si="222"/>
        <v/>
      </c>
      <c r="T868" s="96" t="str">
        <f t="shared" si="223"/>
        <v/>
      </c>
      <c r="U868" s="96" t="str">
        <f>IFERROR(IF(P868="","",SUMIF(Movimento!$D$9:$D$7010,Saldo!P868,Movimento!$I$9:$I$7010)+W868)/(V868+X868),"")</f>
        <v/>
      </c>
      <c r="V868" s="94" t="str">
        <f>IFERROR(IF(Cadastro!E868="","",Cadastro!E868),"")</f>
        <v/>
      </c>
      <c r="W868" s="97" t="str">
        <f>IFERROR(IF(Cadastro!I868="","",Cadastro!I868),"")</f>
        <v/>
      </c>
      <c r="X868" s="94" t="str">
        <f>IF(P868="","",SUMIF(Movimento!$D$9:$D$7010,Saldo!P868,Movimento!$G$9:$G$7010))</f>
        <v/>
      </c>
      <c r="Y868" s="94" t="str">
        <f>IF(P868="","",SUMIF(MovSaida!$D$9:$D$7010,Saldo!P868,MovSaida!$F$9:$F$7010))</f>
        <v/>
      </c>
      <c r="Z868" s="94" t="str">
        <f>IFERROR(IF(P868="","",SUMIFS(InvAjust!$G$9:$G$6009,InvAjust!$E$9:$E$6009,Saldo!P868,InvAjust!$C$9:$C$6009,"Add")-SUMIFS(InvAjust!$G$9:$G$6009,InvAjust!$E$9:$E$6009,Saldo!P868,InvAjust!$C$9:$C$6009,"Remove")),"")</f>
        <v/>
      </c>
      <c r="AA868" s="98" t="str">
        <f t="shared" si="224"/>
        <v/>
      </c>
    </row>
    <row r="869" spans="1:27" ht="18.95" customHeight="1" x14ac:dyDescent="0.25">
      <c r="A869" s="82"/>
      <c r="C869" s="89" t="str">
        <f t="shared" si="213"/>
        <v/>
      </c>
      <c r="D869" s="89" t="str">
        <f t="shared" si="214"/>
        <v/>
      </c>
      <c r="E869" s="89" t="str">
        <f t="shared" si="215"/>
        <v/>
      </c>
      <c r="F869" s="89" t="str">
        <f t="shared" si="216"/>
        <v/>
      </c>
      <c r="G869" s="90" t="str">
        <f t="shared" si="217"/>
        <v/>
      </c>
      <c r="H869" s="91" t="str">
        <f t="shared" si="218"/>
        <v/>
      </c>
      <c r="I869" s="91" t="str">
        <f t="shared" si="219"/>
        <v/>
      </c>
      <c r="J869" s="91" t="str">
        <f t="shared" si="220"/>
        <v/>
      </c>
      <c r="K869" s="92" t="str">
        <f t="shared" si="209"/>
        <v/>
      </c>
      <c r="L869" s="92" t="str">
        <f t="shared" si="210"/>
        <v/>
      </c>
      <c r="M869" s="92" t="str">
        <f t="shared" si="211"/>
        <v/>
      </c>
      <c r="N869" s="92" t="str">
        <f t="shared" si="212"/>
        <v/>
      </c>
      <c r="O869" s="76" t="str">
        <f>IF(Cadastro!D869="","",Cadastro!D869)</f>
        <v/>
      </c>
      <c r="P869" s="76" t="str">
        <f>IF(Cadastro!C869="","",Cadastro!C869)</f>
        <v/>
      </c>
      <c r="Q869" s="93" t="str">
        <f t="shared" si="221"/>
        <v/>
      </c>
      <c r="R869" s="94" t="str">
        <f>IF(Cadastro!H869="","",Cadastro!H869)</f>
        <v/>
      </c>
      <c r="S869" s="95" t="str">
        <f t="shared" si="222"/>
        <v/>
      </c>
      <c r="T869" s="96" t="str">
        <f t="shared" si="223"/>
        <v/>
      </c>
      <c r="U869" s="96" t="str">
        <f>IFERROR(IF(P869="","",SUMIF(Movimento!$D$9:$D$7010,Saldo!P869,Movimento!$I$9:$I$7010)+W869)/(V869+X869),"")</f>
        <v/>
      </c>
      <c r="V869" s="94" t="str">
        <f>IFERROR(IF(Cadastro!E869="","",Cadastro!E869),"")</f>
        <v/>
      </c>
      <c r="W869" s="97" t="str">
        <f>IFERROR(IF(Cadastro!I869="","",Cadastro!I869),"")</f>
        <v/>
      </c>
      <c r="X869" s="94" t="str">
        <f>IF(P869="","",SUMIF(Movimento!$D$9:$D$7010,Saldo!P869,Movimento!$G$9:$G$7010))</f>
        <v/>
      </c>
      <c r="Y869" s="94" t="str">
        <f>IF(P869="","",SUMIF(MovSaida!$D$9:$D$7010,Saldo!P869,MovSaida!$F$9:$F$7010))</f>
        <v/>
      </c>
      <c r="Z869" s="94" t="str">
        <f>IFERROR(IF(P869="","",SUMIFS(InvAjust!$G$9:$G$6009,InvAjust!$E$9:$E$6009,Saldo!P869,InvAjust!$C$9:$C$6009,"Add")-SUMIFS(InvAjust!$G$9:$G$6009,InvAjust!$E$9:$E$6009,Saldo!P869,InvAjust!$C$9:$C$6009,"Remove")),"")</f>
        <v/>
      </c>
      <c r="AA869" s="98" t="str">
        <f t="shared" si="224"/>
        <v/>
      </c>
    </row>
    <row r="870" spans="1:27" ht="18.95" customHeight="1" x14ac:dyDescent="0.25">
      <c r="A870" s="82"/>
      <c r="C870" s="89" t="str">
        <f t="shared" si="213"/>
        <v/>
      </c>
      <c r="D870" s="89" t="str">
        <f t="shared" si="214"/>
        <v/>
      </c>
      <c r="E870" s="89" t="str">
        <f t="shared" si="215"/>
        <v/>
      </c>
      <c r="F870" s="89" t="str">
        <f t="shared" si="216"/>
        <v/>
      </c>
      <c r="G870" s="90" t="str">
        <f t="shared" si="217"/>
        <v/>
      </c>
      <c r="H870" s="91" t="str">
        <f t="shared" si="218"/>
        <v/>
      </c>
      <c r="I870" s="91" t="str">
        <f t="shared" si="219"/>
        <v/>
      </c>
      <c r="J870" s="91" t="str">
        <f t="shared" si="220"/>
        <v/>
      </c>
      <c r="K870" s="92" t="str">
        <f t="shared" si="209"/>
        <v/>
      </c>
      <c r="L870" s="92" t="str">
        <f t="shared" si="210"/>
        <v/>
      </c>
      <c r="M870" s="92" t="str">
        <f t="shared" si="211"/>
        <v/>
      </c>
      <c r="N870" s="92" t="str">
        <f t="shared" si="212"/>
        <v/>
      </c>
      <c r="O870" s="76" t="str">
        <f>IF(Cadastro!D870="","",Cadastro!D870)</f>
        <v/>
      </c>
      <c r="P870" s="76" t="str">
        <f>IF(Cadastro!C870="","",Cadastro!C870)</f>
        <v/>
      </c>
      <c r="Q870" s="93" t="str">
        <f t="shared" si="221"/>
        <v/>
      </c>
      <c r="R870" s="94" t="str">
        <f>IF(Cadastro!H870="","",Cadastro!H870)</f>
        <v/>
      </c>
      <c r="S870" s="95" t="str">
        <f t="shared" si="222"/>
        <v/>
      </c>
      <c r="T870" s="96" t="str">
        <f t="shared" si="223"/>
        <v/>
      </c>
      <c r="U870" s="96" t="str">
        <f>IFERROR(IF(P870="","",SUMIF(Movimento!$D$9:$D$7010,Saldo!P870,Movimento!$I$9:$I$7010)+W870)/(V870+X870),"")</f>
        <v/>
      </c>
      <c r="V870" s="94" t="str">
        <f>IFERROR(IF(Cadastro!E870="","",Cadastro!E870),"")</f>
        <v/>
      </c>
      <c r="W870" s="97" t="str">
        <f>IFERROR(IF(Cadastro!I870="","",Cadastro!I870),"")</f>
        <v/>
      </c>
      <c r="X870" s="94" t="str">
        <f>IF(P870="","",SUMIF(Movimento!$D$9:$D$7010,Saldo!P870,Movimento!$G$9:$G$7010))</f>
        <v/>
      </c>
      <c r="Y870" s="94" t="str">
        <f>IF(P870="","",SUMIF(MovSaida!$D$9:$D$7010,Saldo!P870,MovSaida!$F$9:$F$7010))</f>
        <v/>
      </c>
      <c r="Z870" s="94" t="str">
        <f>IFERROR(IF(P870="","",SUMIFS(InvAjust!$G$9:$G$6009,InvAjust!$E$9:$E$6009,Saldo!P870,InvAjust!$C$9:$C$6009,"Add")-SUMIFS(InvAjust!$G$9:$G$6009,InvAjust!$E$9:$E$6009,Saldo!P870,InvAjust!$C$9:$C$6009,"Remove")),"")</f>
        <v/>
      </c>
      <c r="AA870" s="98" t="str">
        <f t="shared" si="224"/>
        <v/>
      </c>
    </row>
    <row r="871" spans="1:27" ht="18.95" customHeight="1" x14ac:dyDescent="0.25">
      <c r="A871" s="82"/>
      <c r="C871" s="89" t="str">
        <f t="shared" si="213"/>
        <v/>
      </c>
      <c r="D871" s="89" t="str">
        <f t="shared" si="214"/>
        <v/>
      </c>
      <c r="E871" s="89" t="str">
        <f t="shared" si="215"/>
        <v/>
      </c>
      <c r="F871" s="89" t="str">
        <f t="shared" si="216"/>
        <v/>
      </c>
      <c r="G871" s="90" t="str">
        <f t="shared" si="217"/>
        <v/>
      </c>
      <c r="H871" s="91" t="str">
        <f t="shared" si="218"/>
        <v/>
      </c>
      <c r="I871" s="91" t="str">
        <f t="shared" si="219"/>
        <v/>
      </c>
      <c r="J871" s="91" t="str">
        <f t="shared" si="220"/>
        <v/>
      </c>
      <c r="K871" s="92" t="str">
        <f t="shared" si="209"/>
        <v/>
      </c>
      <c r="L871" s="92" t="str">
        <f t="shared" si="210"/>
        <v/>
      </c>
      <c r="M871" s="92" t="str">
        <f t="shared" si="211"/>
        <v/>
      </c>
      <c r="N871" s="92" t="str">
        <f t="shared" si="212"/>
        <v/>
      </c>
      <c r="O871" s="76" t="str">
        <f>IF(Cadastro!D871="","",Cadastro!D871)</f>
        <v/>
      </c>
      <c r="P871" s="76" t="str">
        <f>IF(Cadastro!C871="","",Cadastro!C871)</f>
        <v/>
      </c>
      <c r="Q871" s="93" t="str">
        <f t="shared" si="221"/>
        <v/>
      </c>
      <c r="R871" s="94" t="str">
        <f>IF(Cadastro!H871="","",Cadastro!H871)</f>
        <v/>
      </c>
      <c r="S871" s="95" t="str">
        <f t="shared" si="222"/>
        <v/>
      </c>
      <c r="T871" s="96" t="str">
        <f t="shared" si="223"/>
        <v/>
      </c>
      <c r="U871" s="96" t="str">
        <f>IFERROR(IF(P871="","",SUMIF(Movimento!$D$9:$D$7010,Saldo!P871,Movimento!$I$9:$I$7010)+W871)/(V871+X871),"")</f>
        <v/>
      </c>
      <c r="V871" s="94" t="str">
        <f>IFERROR(IF(Cadastro!E871="","",Cadastro!E871),"")</f>
        <v/>
      </c>
      <c r="W871" s="97" t="str">
        <f>IFERROR(IF(Cadastro!I871="","",Cadastro!I871),"")</f>
        <v/>
      </c>
      <c r="X871" s="94" t="str">
        <f>IF(P871="","",SUMIF(Movimento!$D$9:$D$7010,Saldo!P871,Movimento!$G$9:$G$7010))</f>
        <v/>
      </c>
      <c r="Y871" s="94" t="str">
        <f>IF(P871="","",SUMIF(MovSaida!$D$9:$D$7010,Saldo!P871,MovSaida!$F$9:$F$7010))</f>
        <v/>
      </c>
      <c r="Z871" s="94" t="str">
        <f>IFERROR(IF(P871="","",SUMIFS(InvAjust!$G$9:$G$6009,InvAjust!$E$9:$E$6009,Saldo!P871,InvAjust!$C$9:$C$6009,"Add")-SUMIFS(InvAjust!$G$9:$G$6009,InvAjust!$E$9:$E$6009,Saldo!P871,InvAjust!$C$9:$C$6009,"Remove")),"")</f>
        <v/>
      </c>
      <c r="AA871" s="98" t="str">
        <f t="shared" si="224"/>
        <v/>
      </c>
    </row>
    <row r="872" spans="1:27" ht="18.95" customHeight="1" x14ac:dyDescent="0.25">
      <c r="A872" s="82"/>
      <c r="C872" s="89" t="str">
        <f t="shared" si="213"/>
        <v/>
      </c>
      <c r="D872" s="89" t="str">
        <f t="shared" si="214"/>
        <v/>
      </c>
      <c r="E872" s="89" t="str">
        <f t="shared" si="215"/>
        <v/>
      </c>
      <c r="F872" s="89" t="str">
        <f t="shared" si="216"/>
        <v/>
      </c>
      <c r="G872" s="90" t="str">
        <f t="shared" si="217"/>
        <v/>
      </c>
      <c r="H872" s="91" t="str">
        <f t="shared" si="218"/>
        <v/>
      </c>
      <c r="I872" s="91" t="str">
        <f t="shared" si="219"/>
        <v/>
      </c>
      <c r="J872" s="91" t="str">
        <f t="shared" si="220"/>
        <v/>
      </c>
      <c r="K872" s="92" t="str">
        <f t="shared" si="209"/>
        <v/>
      </c>
      <c r="L872" s="92" t="str">
        <f t="shared" si="210"/>
        <v/>
      </c>
      <c r="M872" s="92" t="str">
        <f t="shared" si="211"/>
        <v/>
      </c>
      <c r="N872" s="92" t="str">
        <f t="shared" si="212"/>
        <v/>
      </c>
      <c r="O872" s="76" t="str">
        <f>IF(Cadastro!D872="","",Cadastro!D872)</f>
        <v/>
      </c>
      <c r="P872" s="76" t="str">
        <f>IF(Cadastro!C872="","",Cadastro!C872)</f>
        <v/>
      </c>
      <c r="Q872" s="93" t="str">
        <f t="shared" si="221"/>
        <v/>
      </c>
      <c r="R872" s="94" t="str">
        <f>IF(Cadastro!H872="","",Cadastro!H872)</f>
        <v/>
      </c>
      <c r="S872" s="95" t="str">
        <f t="shared" si="222"/>
        <v/>
      </c>
      <c r="T872" s="96" t="str">
        <f t="shared" si="223"/>
        <v/>
      </c>
      <c r="U872" s="96" t="str">
        <f>IFERROR(IF(P872="","",SUMIF(Movimento!$D$9:$D$7010,Saldo!P872,Movimento!$I$9:$I$7010)+W872)/(V872+X872),"")</f>
        <v/>
      </c>
      <c r="V872" s="94" t="str">
        <f>IFERROR(IF(Cadastro!E872="","",Cadastro!E872),"")</f>
        <v/>
      </c>
      <c r="W872" s="97" t="str">
        <f>IFERROR(IF(Cadastro!I872="","",Cadastro!I872),"")</f>
        <v/>
      </c>
      <c r="X872" s="94" t="str">
        <f>IF(P872="","",SUMIF(Movimento!$D$9:$D$7010,Saldo!P872,Movimento!$G$9:$G$7010))</f>
        <v/>
      </c>
      <c r="Y872" s="94" t="str">
        <f>IF(P872="","",SUMIF(MovSaida!$D$9:$D$7010,Saldo!P872,MovSaida!$F$9:$F$7010))</f>
        <v/>
      </c>
      <c r="Z872" s="94" t="str">
        <f>IFERROR(IF(P872="","",SUMIFS(InvAjust!$G$9:$G$6009,InvAjust!$E$9:$E$6009,Saldo!P872,InvAjust!$C$9:$C$6009,"Add")-SUMIFS(InvAjust!$G$9:$G$6009,InvAjust!$E$9:$E$6009,Saldo!P872,InvAjust!$C$9:$C$6009,"Remove")),"")</f>
        <v/>
      </c>
      <c r="AA872" s="98" t="str">
        <f t="shared" si="224"/>
        <v/>
      </c>
    </row>
    <row r="873" spans="1:27" ht="18.95" customHeight="1" x14ac:dyDescent="0.25">
      <c r="A873" s="82"/>
      <c r="C873" s="89" t="str">
        <f t="shared" si="213"/>
        <v/>
      </c>
      <c r="D873" s="89" t="str">
        <f t="shared" si="214"/>
        <v/>
      </c>
      <c r="E873" s="89" t="str">
        <f t="shared" si="215"/>
        <v/>
      </c>
      <c r="F873" s="89" t="str">
        <f t="shared" si="216"/>
        <v/>
      </c>
      <c r="G873" s="90" t="str">
        <f t="shared" si="217"/>
        <v/>
      </c>
      <c r="H873" s="91" t="str">
        <f t="shared" si="218"/>
        <v/>
      </c>
      <c r="I873" s="91" t="str">
        <f t="shared" si="219"/>
        <v/>
      </c>
      <c r="J873" s="91" t="str">
        <f t="shared" si="220"/>
        <v/>
      </c>
      <c r="K873" s="92" t="str">
        <f t="shared" si="209"/>
        <v/>
      </c>
      <c r="L873" s="92" t="str">
        <f t="shared" si="210"/>
        <v/>
      </c>
      <c r="M873" s="92" t="str">
        <f t="shared" si="211"/>
        <v/>
      </c>
      <c r="N873" s="92" t="str">
        <f t="shared" si="212"/>
        <v/>
      </c>
      <c r="O873" s="76" t="str">
        <f>IF(Cadastro!D873="","",Cadastro!D873)</f>
        <v/>
      </c>
      <c r="P873" s="76" t="str">
        <f>IF(Cadastro!C873="","",Cadastro!C873)</f>
        <v/>
      </c>
      <c r="Q873" s="93" t="str">
        <f t="shared" si="221"/>
        <v/>
      </c>
      <c r="R873" s="94" t="str">
        <f>IF(Cadastro!H873="","",Cadastro!H873)</f>
        <v/>
      </c>
      <c r="S873" s="95" t="str">
        <f t="shared" si="222"/>
        <v/>
      </c>
      <c r="T873" s="96" t="str">
        <f t="shared" si="223"/>
        <v/>
      </c>
      <c r="U873" s="96" t="str">
        <f>IFERROR(IF(P873="","",SUMIF(Movimento!$D$9:$D$7010,Saldo!P873,Movimento!$I$9:$I$7010)+W873)/(V873+X873),"")</f>
        <v/>
      </c>
      <c r="V873" s="94" t="str">
        <f>IFERROR(IF(Cadastro!E873="","",Cadastro!E873),"")</f>
        <v/>
      </c>
      <c r="W873" s="97" t="str">
        <f>IFERROR(IF(Cadastro!I873="","",Cadastro!I873),"")</f>
        <v/>
      </c>
      <c r="X873" s="94" t="str">
        <f>IF(P873="","",SUMIF(Movimento!$D$9:$D$7010,Saldo!P873,Movimento!$G$9:$G$7010))</f>
        <v/>
      </c>
      <c r="Y873" s="94" t="str">
        <f>IF(P873="","",SUMIF(MovSaida!$D$9:$D$7010,Saldo!P873,MovSaida!$F$9:$F$7010))</f>
        <v/>
      </c>
      <c r="Z873" s="94" t="str">
        <f>IFERROR(IF(P873="","",SUMIFS(InvAjust!$G$9:$G$6009,InvAjust!$E$9:$E$6009,Saldo!P873,InvAjust!$C$9:$C$6009,"Add")-SUMIFS(InvAjust!$G$9:$G$6009,InvAjust!$E$9:$E$6009,Saldo!P873,InvAjust!$C$9:$C$6009,"Remove")),"")</f>
        <v/>
      </c>
      <c r="AA873" s="98" t="str">
        <f t="shared" si="224"/>
        <v/>
      </c>
    </row>
    <row r="874" spans="1:27" ht="18.95" customHeight="1" x14ac:dyDescent="0.25">
      <c r="A874" s="82"/>
      <c r="C874" s="89" t="str">
        <f t="shared" si="213"/>
        <v/>
      </c>
      <c r="D874" s="89" t="str">
        <f t="shared" si="214"/>
        <v/>
      </c>
      <c r="E874" s="89" t="str">
        <f t="shared" si="215"/>
        <v/>
      </c>
      <c r="F874" s="89" t="str">
        <f t="shared" si="216"/>
        <v/>
      </c>
      <c r="G874" s="90" t="str">
        <f t="shared" si="217"/>
        <v/>
      </c>
      <c r="H874" s="91" t="str">
        <f t="shared" si="218"/>
        <v/>
      </c>
      <c r="I874" s="91" t="str">
        <f t="shared" si="219"/>
        <v/>
      </c>
      <c r="J874" s="91" t="str">
        <f t="shared" si="220"/>
        <v/>
      </c>
      <c r="K874" s="92" t="str">
        <f t="shared" si="209"/>
        <v/>
      </c>
      <c r="L874" s="92" t="str">
        <f t="shared" si="210"/>
        <v/>
      </c>
      <c r="M874" s="92" t="str">
        <f t="shared" si="211"/>
        <v/>
      </c>
      <c r="N874" s="92" t="str">
        <f t="shared" si="212"/>
        <v/>
      </c>
      <c r="O874" s="76" t="str">
        <f>IF(Cadastro!D874="","",Cadastro!D874)</f>
        <v/>
      </c>
      <c r="P874" s="76" t="str">
        <f>IF(Cadastro!C874="","",Cadastro!C874)</f>
        <v/>
      </c>
      <c r="Q874" s="93" t="str">
        <f t="shared" si="221"/>
        <v/>
      </c>
      <c r="R874" s="94" t="str">
        <f>IF(Cadastro!H874="","",Cadastro!H874)</f>
        <v/>
      </c>
      <c r="S874" s="95" t="str">
        <f t="shared" si="222"/>
        <v/>
      </c>
      <c r="T874" s="96" t="str">
        <f t="shared" si="223"/>
        <v/>
      </c>
      <c r="U874" s="96" t="str">
        <f>IFERROR(IF(P874="","",SUMIF(Movimento!$D$9:$D$7010,Saldo!P874,Movimento!$I$9:$I$7010)+W874)/(V874+X874),"")</f>
        <v/>
      </c>
      <c r="V874" s="94" t="str">
        <f>IFERROR(IF(Cadastro!E874="","",Cadastro!E874),"")</f>
        <v/>
      </c>
      <c r="W874" s="97" t="str">
        <f>IFERROR(IF(Cadastro!I874="","",Cadastro!I874),"")</f>
        <v/>
      </c>
      <c r="X874" s="94" t="str">
        <f>IF(P874="","",SUMIF(Movimento!$D$9:$D$7010,Saldo!P874,Movimento!$G$9:$G$7010))</f>
        <v/>
      </c>
      <c r="Y874" s="94" t="str">
        <f>IF(P874="","",SUMIF(MovSaida!$D$9:$D$7010,Saldo!P874,MovSaida!$F$9:$F$7010))</f>
        <v/>
      </c>
      <c r="Z874" s="94" t="str">
        <f>IFERROR(IF(P874="","",SUMIFS(InvAjust!$G$9:$G$6009,InvAjust!$E$9:$E$6009,Saldo!P874,InvAjust!$C$9:$C$6009,"Add")-SUMIFS(InvAjust!$G$9:$G$6009,InvAjust!$E$9:$E$6009,Saldo!P874,InvAjust!$C$9:$C$6009,"Remove")),"")</f>
        <v/>
      </c>
      <c r="AA874" s="98" t="str">
        <f t="shared" si="224"/>
        <v/>
      </c>
    </row>
    <row r="875" spans="1:27" ht="18.95" customHeight="1" x14ac:dyDescent="0.25">
      <c r="A875" s="82"/>
      <c r="C875" s="89" t="str">
        <f t="shared" si="213"/>
        <v/>
      </c>
      <c r="D875" s="89" t="str">
        <f t="shared" si="214"/>
        <v/>
      </c>
      <c r="E875" s="89" t="str">
        <f t="shared" si="215"/>
        <v/>
      </c>
      <c r="F875" s="89" t="str">
        <f t="shared" si="216"/>
        <v/>
      </c>
      <c r="G875" s="90" t="str">
        <f t="shared" si="217"/>
        <v/>
      </c>
      <c r="H875" s="91" t="str">
        <f t="shared" si="218"/>
        <v/>
      </c>
      <c r="I875" s="91" t="str">
        <f t="shared" si="219"/>
        <v/>
      </c>
      <c r="J875" s="91" t="str">
        <f t="shared" si="220"/>
        <v/>
      </c>
      <c r="K875" s="92" t="str">
        <f t="shared" si="209"/>
        <v/>
      </c>
      <c r="L875" s="92" t="str">
        <f t="shared" si="210"/>
        <v/>
      </c>
      <c r="M875" s="92" t="str">
        <f t="shared" si="211"/>
        <v/>
      </c>
      <c r="N875" s="92" t="str">
        <f t="shared" si="212"/>
        <v/>
      </c>
      <c r="O875" s="76" t="str">
        <f>IF(Cadastro!D875="","",Cadastro!D875)</f>
        <v/>
      </c>
      <c r="P875" s="76" t="str">
        <f>IF(Cadastro!C875="","",Cadastro!C875)</f>
        <v/>
      </c>
      <c r="Q875" s="93" t="str">
        <f t="shared" si="221"/>
        <v/>
      </c>
      <c r="R875" s="94" t="str">
        <f>IF(Cadastro!H875="","",Cadastro!H875)</f>
        <v/>
      </c>
      <c r="S875" s="95" t="str">
        <f t="shared" si="222"/>
        <v/>
      </c>
      <c r="T875" s="96" t="str">
        <f t="shared" si="223"/>
        <v/>
      </c>
      <c r="U875" s="96" t="str">
        <f>IFERROR(IF(P875="","",SUMIF(Movimento!$D$9:$D$7010,Saldo!P875,Movimento!$I$9:$I$7010)+W875)/(V875+X875),"")</f>
        <v/>
      </c>
      <c r="V875" s="94" t="str">
        <f>IFERROR(IF(Cadastro!E875="","",Cadastro!E875),"")</f>
        <v/>
      </c>
      <c r="W875" s="97" t="str">
        <f>IFERROR(IF(Cadastro!I875="","",Cadastro!I875),"")</f>
        <v/>
      </c>
      <c r="X875" s="94" t="str">
        <f>IF(P875="","",SUMIF(Movimento!$D$9:$D$7010,Saldo!P875,Movimento!$G$9:$G$7010))</f>
        <v/>
      </c>
      <c r="Y875" s="94" t="str">
        <f>IF(P875="","",SUMIF(MovSaida!$D$9:$D$7010,Saldo!P875,MovSaida!$F$9:$F$7010))</f>
        <v/>
      </c>
      <c r="Z875" s="94" t="str">
        <f>IFERROR(IF(P875="","",SUMIFS(InvAjust!$G$9:$G$6009,InvAjust!$E$9:$E$6009,Saldo!P875,InvAjust!$C$9:$C$6009,"Add")-SUMIFS(InvAjust!$G$9:$G$6009,InvAjust!$E$9:$E$6009,Saldo!P875,InvAjust!$C$9:$C$6009,"Remove")),"")</f>
        <v/>
      </c>
      <c r="AA875" s="98" t="str">
        <f t="shared" si="224"/>
        <v/>
      </c>
    </row>
    <row r="876" spans="1:27" ht="18.95" customHeight="1" x14ac:dyDescent="0.25">
      <c r="A876" s="82"/>
      <c r="C876" s="89" t="str">
        <f t="shared" si="213"/>
        <v/>
      </c>
      <c r="D876" s="89" t="str">
        <f t="shared" si="214"/>
        <v/>
      </c>
      <c r="E876" s="89" t="str">
        <f t="shared" si="215"/>
        <v/>
      </c>
      <c r="F876" s="89" t="str">
        <f t="shared" si="216"/>
        <v/>
      </c>
      <c r="G876" s="90" t="str">
        <f t="shared" si="217"/>
        <v/>
      </c>
      <c r="H876" s="91" t="str">
        <f t="shared" si="218"/>
        <v/>
      </c>
      <c r="I876" s="91" t="str">
        <f t="shared" si="219"/>
        <v/>
      </c>
      <c r="J876" s="91" t="str">
        <f t="shared" si="220"/>
        <v/>
      </c>
      <c r="K876" s="92" t="str">
        <f t="shared" si="209"/>
        <v/>
      </c>
      <c r="L876" s="92" t="str">
        <f t="shared" si="210"/>
        <v/>
      </c>
      <c r="M876" s="92" t="str">
        <f t="shared" si="211"/>
        <v/>
      </c>
      <c r="N876" s="92" t="str">
        <f t="shared" si="212"/>
        <v/>
      </c>
      <c r="O876" s="76" t="str">
        <f>IF(Cadastro!D876="","",Cadastro!D876)</f>
        <v/>
      </c>
      <c r="P876" s="76" t="str">
        <f>IF(Cadastro!C876="","",Cadastro!C876)</f>
        <v/>
      </c>
      <c r="Q876" s="93" t="str">
        <f t="shared" si="221"/>
        <v/>
      </c>
      <c r="R876" s="94" t="str">
        <f>IF(Cadastro!H876="","",Cadastro!H876)</f>
        <v/>
      </c>
      <c r="S876" s="95" t="str">
        <f t="shared" si="222"/>
        <v/>
      </c>
      <c r="T876" s="96" t="str">
        <f t="shared" si="223"/>
        <v/>
      </c>
      <c r="U876" s="96" t="str">
        <f>IFERROR(IF(P876="","",SUMIF(Movimento!$D$9:$D$7010,Saldo!P876,Movimento!$I$9:$I$7010)+W876)/(V876+X876),"")</f>
        <v/>
      </c>
      <c r="V876" s="94" t="str">
        <f>IFERROR(IF(Cadastro!E876="","",Cadastro!E876),"")</f>
        <v/>
      </c>
      <c r="W876" s="97" t="str">
        <f>IFERROR(IF(Cadastro!I876="","",Cadastro!I876),"")</f>
        <v/>
      </c>
      <c r="X876" s="94" t="str">
        <f>IF(P876="","",SUMIF(Movimento!$D$9:$D$7010,Saldo!P876,Movimento!$G$9:$G$7010))</f>
        <v/>
      </c>
      <c r="Y876" s="94" t="str">
        <f>IF(P876="","",SUMIF(MovSaida!$D$9:$D$7010,Saldo!P876,MovSaida!$F$9:$F$7010))</f>
        <v/>
      </c>
      <c r="Z876" s="94" t="str">
        <f>IFERROR(IF(P876="","",SUMIFS(InvAjust!$G$9:$G$6009,InvAjust!$E$9:$E$6009,Saldo!P876,InvAjust!$C$9:$C$6009,"Add")-SUMIFS(InvAjust!$G$9:$G$6009,InvAjust!$E$9:$E$6009,Saldo!P876,InvAjust!$C$9:$C$6009,"Remove")),"")</f>
        <v/>
      </c>
      <c r="AA876" s="98" t="str">
        <f t="shared" si="224"/>
        <v/>
      </c>
    </row>
    <row r="877" spans="1:27" ht="18.95" customHeight="1" x14ac:dyDescent="0.25">
      <c r="A877" s="82"/>
      <c r="C877" s="89" t="str">
        <f t="shared" si="213"/>
        <v/>
      </c>
      <c r="D877" s="89" t="str">
        <f t="shared" si="214"/>
        <v/>
      </c>
      <c r="E877" s="89" t="str">
        <f t="shared" si="215"/>
        <v/>
      </c>
      <c r="F877" s="89" t="str">
        <f t="shared" si="216"/>
        <v/>
      </c>
      <c r="G877" s="90" t="str">
        <f t="shared" si="217"/>
        <v/>
      </c>
      <c r="H877" s="91" t="str">
        <f t="shared" si="218"/>
        <v/>
      </c>
      <c r="I877" s="91" t="str">
        <f t="shared" si="219"/>
        <v/>
      </c>
      <c r="J877" s="91" t="str">
        <f t="shared" si="220"/>
        <v/>
      </c>
      <c r="K877" s="92" t="str">
        <f t="shared" si="209"/>
        <v/>
      </c>
      <c r="L877" s="92" t="str">
        <f t="shared" si="210"/>
        <v/>
      </c>
      <c r="M877" s="92" t="str">
        <f t="shared" si="211"/>
        <v/>
      </c>
      <c r="N877" s="92" t="str">
        <f t="shared" si="212"/>
        <v/>
      </c>
      <c r="O877" s="76" t="str">
        <f>IF(Cadastro!D877="","",Cadastro!D877)</f>
        <v/>
      </c>
      <c r="P877" s="76" t="str">
        <f>IF(Cadastro!C877="","",Cadastro!C877)</f>
        <v/>
      </c>
      <c r="Q877" s="93" t="str">
        <f t="shared" si="221"/>
        <v/>
      </c>
      <c r="R877" s="94" t="str">
        <f>IF(Cadastro!H877="","",Cadastro!H877)</f>
        <v/>
      </c>
      <c r="S877" s="95" t="str">
        <f t="shared" si="222"/>
        <v/>
      </c>
      <c r="T877" s="96" t="str">
        <f t="shared" si="223"/>
        <v/>
      </c>
      <c r="U877" s="96" t="str">
        <f>IFERROR(IF(P877="","",SUMIF(Movimento!$D$9:$D$7010,Saldo!P877,Movimento!$I$9:$I$7010)+W877)/(V877+X877),"")</f>
        <v/>
      </c>
      <c r="V877" s="94" t="str">
        <f>IFERROR(IF(Cadastro!E877="","",Cadastro!E877),"")</f>
        <v/>
      </c>
      <c r="W877" s="97" t="str">
        <f>IFERROR(IF(Cadastro!I877="","",Cadastro!I877),"")</f>
        <v/>
      </c>
      <c r="X877" s="94" t="str">
        <f>IF(P877="","",SUMIF(Movimento!$D$9:$D$7010,Saldo!P877,Movimento!$G$9:$G$7010))</f>
        <v/>
      </c>
      <c r="Y877" s="94" t="str">
        <f>IF(P877="","",SUMIF(MovSaida!$D$9:$D$7010,Saldo!P877,MovSaida!$F$9:$F$7010))</f>
        <v/>
      </c>
      <c r="Z877" s="94" t="str">
        <f>IFERROR(IF(P877="","",SUMIFS(InvAjust!$G$9:$G$6009,InvAjust!$E$9:$E$6009,Saldo!P877,InvAjust!$C$9:$C$6009,"Add")-SUMIFS(InvAjust!$G$9:$G$6009,InvAjust!$E$9:$E$6009,Saldo!P877,InvAjust!$C$9:$C$6009,"Remove")),"")</f>
        <v/>
      </c>
      <c r="AA877" s="98" t="str">
        <f t="shared" si="224"/>
        <v/>
      </c>
    </row>
    <row r="878" spans="1:27" ht="18.95" customHeight="1" x14ac:dyDescent="0.25">
      <c r="A878" s="82"/>
      <c r="C878" s="89" t="str">
        <f t="shared" si="213"/>
        <v/>
      </c>
      <c r="D878" s="89" t="str">
        <f t="shared" si="214"/>
        <v/>
      </c>
      <c r="E878" s="89" t="str">
        <f t="shared" si="215"/>
        <v/>
      </c>
      <c r="F878" s="89" t="str">
        <f t="shared" si="216"/>
        <v/>
      </c>
      <c r="G878" s="90" t="str">
        <f t="shared" si="217"/>
        <v/>
      </c>
      <c r="H878" s="91" t="str">
        <f t="shared" si="218"/>
        <v/>
      </c>
      <c r="I878" s="91" t="str">
        <f t="shared" si="219"/>
        <v/>
      </c>
      <c r="J878" s="91" t="str">
        <f t="shared" si="220"/>
        <v/>
      </c>
      <c r="K878" s="92" t="str">
        <f t="shared" si="209"/>
        <v/>
      </c>
      <c r="L878" s="92" t="str">
        <f t="shared" si="210"/>
        <v/>
      </c>
      <c r="M878" s="92" t="str">
        <f t="shared" si="211"/>
        <v/>
      </c>
      <c r="N878" s="92" t="str">
        <f t="shared" si="212"/>
        <v/>
      </c>
      <c r="O878" s="76" t="str">
        <f>IF(Cadastro!D878="","",Cadastro!D878)</f>
        <v/>
      </c>
      <c r="P878" s="76" t="str">
        <f>IF(Cadastro!C878="","",Cadastro!C878)</f>
        <v/>
      </c>
      <c r="Q878" s="93" t="str">
        <f t="shared" si="221"/>
        <v/>
      </c>
      <c r="R878" s="94" t="str">
        <f>IF(Cadastro!H878="","",Cadastro!H878)</f>
        <v/>
      </c>
      <c r="S878" s="95" t="str">
        <f t="shared" si="222"/>
        <v/>
      </c>
      <c r="T878" s="96" t="str">
        <f t="shared" si="223"/>
        <v/>
      </c>
      <c r="U878" s="96" t="str">
        <f>IFERROR(IF(P878="","",SUMIF(Movimento!$D$9:$D$7010,Saldo!P878,Movimento!$I$9:$I$7010)+W878)/(V878+X878),"")</f>
        <v/>
      </c>
      <c r="V878" s="94" t="str">
        <f>IFERROR(IF(Cadastro!E878="","",Cadastro!E878),"")</f>
        <v/>
      </c>
      <c r="W878" s="97" t="str">
        <f>IFERROR(IF(Cadastro!I878="","",Cadastro!I878),"")</f>
        <v/>
      </c>
      <c r="X878" s="94" t="str">
        <f>IF(P878="","",SUMIF(Movimento!$D$9:$D$7010,Saldo!P878,Movimento!$G$9:$G$7010))</f>
        <v/>
      </c>
      <c r="Y878" s="94" t="str">
        <f>IF(P878="","",SUMIF(MovSaida!$D$9:$D$7010,Saldo!P878,MovSaida!$F$9:$F$7010))</f>
        <v/>
      </c>
      <c r="Z878" s="94" t="str">
        <f>IFERROR(IF(P878="","",SUMIFS(InvAjust!$G$9:$G$6009,InvAjust!$E$9:$E$6009,Saldo!P878,InvAjust!$C$9:$C$6009,"Add")-SUMIFS(InvAjust!$G$9:$G$6009,InvAjust!$E$9:$E$6009,Saldo!P878,InvAjust!$C$9:$C$6009,"Remove")),"")</f>
        <v/>
      </c>
      <c r="AA878" s="98" t="str">
        <f t="shared" si="224"/>
        <v/>
      </c>
    </row>
    <row r="879" spans="1:27" ht="18.95" customHeight="1" x14ac:dyDescent="0.25">
      <c r="A879" s="82"/>
      <c r="C879" s="89" t="str">
        <f t="shared" si="213"/>
        <v/>
      </c>
      <c r="D879" s="89" t="str">
        <f t="shared" si="214"/>
        <v/>
      </c>
      <c r="E879" s="89" t="str">
        <f t="shared" si="215"/>
        <v/>
      </c>
      <c r="F879" s="89" t="str">
        <f t="shared" si="216"/>
        <v/>
      </c>
      <c r="G879" s="90" t="str">
        <f t="shared" si="217"/>
        <v/>
      </c>
      <c r="H879" s="91" t="str">
        <f t="shared" si="218"/>
        <v/>
      </c>
      <c r="I879" s="91" t="str">
        <f t="shared" si="219"/>
        <v/>
      </c>
      <c r="J879" s="91" t="str">
        <f t="shared" si="220"/>
        <v/>
      </c>
      <c r="K879" s="92" t="str">
        <f t="shared" si="209"/>
        <v/>
      </c>
      <c r="L879" s="92" t="str">
        <f t="shared" si="210"/>
        <v/>
      </c>
      <c r="M879" s="92" t="str">
        <f t="shared" si="211"/>
        <v/>
      </c>
      <c r="N879" s="92" t="str">
        <f t="shared" si="212"/>
        <v/>
      </c>
      <c r="O879" s="76" t="str">
        <f>IF(Cadastro!D879="","",Cadastro!D879)</f>
        <v/>
      </c>
      <c r="P879" s="76" t="str">
        <f>IF(Cadastro!C879="","",Cadastro!C879)</f>
        <v/>
      </c>
      <c r="Q879" s="93" t="str">
        <f t="shared" si="221"/>
        <v/>
      </c>
      <c r="R879" s="94" t="str">
        <f>IF(Cadastro!H879="","",Cadastro!H879)</f>
        <v/>
      </c>
      <c r="S879" s="95" t="str">
        <f t="shared" si="222"/>
        <v/>
      </c>
      <c r="T879" s="96" t="str">
        <f t="shared" si="223"/>
        <v/>
      </c>
      <c r="U879" s="96" t="str">
        <f>IFERROR(IF(P879="","",SUMIF(Movimento!$D$9:$D$7010,Saldo!P879,Movimento!$I$9:$I$7010)+W879)/(V879+X879),"")</f>
        <v/>
      </c>
      <c r="V879" s="94" t="str">
        <f>IFERROR(IF(Cadastro!E879="","",Cadastro!E879),"")</f>
        <v/>
      </c>
      <c r="W879" s="97" t="str">
        <f>IFERROR(IF(Cadastro!I879="","",Cadastro!I879),"")</f>
        <v/>
      </c>
      <c r="X879" s="94" t="str">
        <f>IF(P879="","",SUMIF(Movimento!$D$9:$D$7010,Saldo!P879,Movimento!$G$9:$G$7010))</f>
        <v/>
      </c>
      <c r="Y879" s="94" t="str">
        <f>IF(P879="","",SUMIF(MovSaida!$D$9:$D$7010,Saldo!P879,MovSaida!$F$9:$F$7010))</f>
        <v/>
      </c>
      <c r="Z879" s="94" t="str">
        <f>IFERROR(IF(P879="","",SUMIFS(InvAjust!$G$9:$G$6009,InvAjust!$E$9:$E$6009,Saldo!P879,InvAjust!$C$9:$C$6009,"Add")-SUMIFS(InvAjust!$G$9:$G$6009,InvAjust!$E$9:$E$6009,Saldo!P879,InvAjust!$C$9:$C$6009,"Remove")),"")</f>
        <v/>
      </c>
      <c r="AA879" s="98" t="str">
        <f t="shared" si="224"/>
        <v/>
      </c>
    </row>
    <row r="880" spans="1:27" ht="18.95" customHeight="1" x14ac:dyDescent="0.25">
      <c r="A880" s="82"/>
      <c r="C880" s="89" t="str">
        <f t="shared" si="213"/>
        <v/>
      </c>
      <c r="D880" s="89" t="str">
        <f t="shared" si="214"/>
        <v/>
      </c>
      <c r="E880" s="89" t="str">
        <f t="shared" si="215"/>
        <v/>
      </c>
      <c r="F880" s="89" t="str">
        <f t="shared" si="216"/>
        <v/>
      </c>
      <c r="G880" s="90" t="str">
        <f t="shared" si="217"/>
        <v/>
      </c>
      <c r="H880" s="91" t="str">
        <f t="shared" si="218"/>
        <v/>
      </c>
      <c r="I880" s="91" t="str">
        <f t="shared" si="219"/>
        <v/>
      </c>
      <c r="J880" s="91" t="str">
        <f t="shared" si="220"/>
        <v/>
      </c>
      <c r="K880" s="92" t="str">
        <f t="shared" si="209"/>
        <v/>
      </c>
      <c r="L880" s="92" t="str">
        <f t="shared" si="210"/>
        <v/>
      </c>
      <c r="M880" s="92" t="str">
        <f t="shared" si="211"/>
        <v/>
      </c>
      <c r="N880" s="92" t="str">
        <f t="shared" si="212"/>
        <v/>
      </c>
      <c r="O880" s="76" t="str">
        <f>IF(Cadastro!D880="","",Cadastro!D880)</f>
        <v/>
      </c>
      <c r="P880" s="76" t="str">
        <f>IF(Cadastro!C880="","",Cadastro!C880)</f>
        <v/>
      </c>
      <c r="Q880" s="93" t="str">
        <f t="shared" si="221"/>
        <v/>
      </c>
      <c r="R880" s="94" t="str">
        <f>IF(Cadastro!H880="","",Cadastro!H880)</f>
        <v/>
      </c>
      <c r="S880" s="95" t="str">
        <f t="shared" si="222"/>
        <v/>
      </c>
      <c r="T880" s="96" t="str">
        <f t="shared" si="223"/>
        <v/>
      </c>
      <c r="U880" s="96" t="str">
        <f>IFERROR(IF(P880="","",SUMIF(Movimento!$D$9:$D$7010,Saldo!P880,Movimento!$I$9:$I$7010)+W880)/(V880+X880),"")</f>
        <v/>
      </c>
      <c r="V880" s="94" t="str">
        <f>IFERROR(IF(Cadastro!E880="","",Cadastro!E880),"")</f>
        <v/>
      </c>
      <c r="W880" s="97" t="str">
        <f>IFERROR(IF(Cadastro!I880="","",Cadastro!I880),"")</f>
        <v/>
      </c>
      <c r="X880" s="94" t="str">
        <f>IF(P880="","",SUMIF(Movimento!$D$9:$D$7010,Saldo!P880,Movimento!$G$9:$G$7010))</f>
        <v/>
      </c>
      <c r="Y880" s="94" t="str">
        <f>IF(P880="","",SUMIF(MovSaida!$D$9:$D$7010,Saldo!P880,MovSaida!$F$9:$F$7010))</f>
        <v/>
      </c>
      <c r="Z880" s="94" t="str">
        <f>IFERROR(IF(P880="","",SUMIFS(InvAjust!$G$9:$G$6009,InvAjust!$E$9:$E$6009,Saldo!P880,InvAjust!$C$9:$C$6009,"Add")-SUMIFS(InvAjust!$G$9:$G$6009,InvAjust!$E$9:$E$6009,Saldo!P880,InvAjust!$C$9:$C$6009,"Remove")),"")</f>
        <v/>
      </c>
      <c r="AA880" s="98" t="str">
        <f t="shared" si="224"/>
        <v/>
      </c>
    </row>
    <row r="881" spans="1:27" ht="18.95" customHeight="1" x14ac:dyDescent="0.25">
      <c r="A881" s="82"/>
      <c r="C881" s="89" t="str">
        <f t="shared" si="213"/>
        <v/>
      </c>
      <c r="D881" s="89" t="str">
        <f t="shared" si="214"/>
        <v/>
      </c>
      <c r="E881" s="89" t="str">
        <f t="shared" si="215"/>
        <v/>
      </c>
      <c r="F881" s="89" t="str">
        <f t="shared" si="216"/>
        <v/>
      </c>
      <c r="G881" s="90" t="str">
        <f t="shared" si="217"/>
        <v/>
      </c>
      <c r="H881" s="91" t="str">
        <f t="shared" si="218"/>
        <v/>
      </c>
      <c r="I881" s="91" t="str">
        <f t="shared" si="219"/>
        <v/>
      </c>
      <c r="J881" s="91" t="str">
        <f t="shared" si="220"/>
        <v/>
      </c>
      <c r="K881" s="92" t="str">
        <f t="shared" si="209"/>
        <v/>
      </c>
      <c r="L881" s="92" t="str">
        <f t="shared" si="210"/>
        <v/>
      </c>
      <c r="M881" s="92" t="str">
        <f t="shared" si="211"/>
        <v/>
      </c>
      <c r="N881" s="92" t="str">
        <f t="shared" si="212"/>
        <v/>
      </c>
      <c r="O881" s="76" t="str">
        <f>IF(Cadastro!D881="","",Cadastro!D881)</f>
        <v/>
      </c>
      <c r="P881" s="76" t="str">
        <f>IF(Cadastro!C881="","",Cadastro!C881)</f>
        <v/>
      </c>
      <c r="Q881" s="93" t="str">
        <f t="shared" si="221"/>
        <v/>
      </c>
      <c r="R881" s="94" t="str">
        <f>IF(Cadastro!H881="","",Cadastro!H881)</f>
        <v/>
      </c>
      <c r="S881" s="95" t="str">
        <f t="shared" si="222"/>
        <v/>
      </c>
      <c r="T881" s="96" t="str">
        <f t="shared" si="223"/>
        <v/>
      </c>
      <c r="U881" s="96" t="str">
        <f>IFERROR(IF(P881="","",SUMIF(Movimento!$D$9:$D$7010,Saldo!P881,Movimento!$I$9:$I$7010)+W881)/(V881+X881),"")</f>
        <v/>
      </c>
      <c r="V881" s="94" t="str">
        <f>IFERROR(IF(Cadastro!E881="","",Cadastro!E881),"")</f>
        <v/>
      </c>
      <c r="W881" s="97" t="str">
        <f>IFERROR(IF(Cadastro!I881="","",Cadastro!I881),"")</f>
        <v/>
      </c>
      <c r="X881" s="94" t="str">
        <f>IF(P881="","",SUMIF(Movimento!$D$9:$D$7010,Saldo!P881,Movimento!$G$9:$G$7010))</f>
        <v/>
      </c>
      <c r="Y881" s="94" t="str">
        <f>IF(P881="","",SUMIF(MovSaida!$D$9:$D$7010,Saldo!P881,MovSaida!$F$9:$F$7010))</f>
        <v/>
      </c>
      <c r="Z881" s="94" t="str">
        <f>IFERROR(IF(P881="","",SUMIFS(InvAjust!$G$9:$G$6009,InvAjust!$E$9:$E$6009,Saldo!P881,InvAjust!$C$9:$C$6009,"Add")-SUMIFS(InvAjust!$G$9:$G$6009,InvAjust!$E$9:$E$6009,Saldo!P881,InvAjust!$C$9:$C$6009,"Remove")),"")</f>
        <v/>
      </c>
      <c r="AA881" s="98" t="str">
        <f t="shared" si="224"/>
        <v/>
      </c>
    </row>
    <row r="882" spans="1:27" ht="18.95" customHeight="1" x14ac:dyDescent="0.25">
      <c r="A882" s="82"/>
      <c r="C882" s="89" t="str">
        <f t="shared" si="213"/>
        <v/>
      </c>
      <c r="D882" s="89" t="str">
        <f t="shared" si="214"/>
        <v/>
      </c>
      <c r="E882" s="89" t="str">
        <f t="shared" si="215"/>
        <v/>
      </c>
      <c r="F882" s="89" t="str">
        <f t="shared" si="216"/>
        <v/>
      </c>
      <c r="G882" s="90" t="str">
        <f t="shared" si="217"/>
        <v/>
      </c>
      <c r="H882" s="91" t="str">
        <f t="shared" si="218"/>
        <v/>
      </c>
      <c r="I882" s="91" t="str">
        <f t="shared" si="219"/>
        <v/>
      </c>
      <c r="J882" s="91" t="str">
        <f t="shared" si="220"/>
        <v/>
      </c>
      <c r="K882" s="92" t="str">
        <f t="shared" si="209"/>
        <v/>
      </c>
      <c r="L882" s="92" t="str">
        <f t="shared" si="210"/>
        <v/>
      </c>
      <c r="M882" s="92" t="str">
        <f t="shared" si="211"/>
        <v/>
      </c>
      <c r="N882" s="92" t="str">
        <f t="shared" si="212"/>
        <v/>
      </c>
      <c r="O882" s="76" t="str">
        <f>IF(Cadastro!D882="","",Cadastro!D882)</f>
        <v/>
      </c>
      <c r="P882" s="76" t="str">
        <f>IF(Cadastro!C882="","",Cadastro!C882)</f>
        <v/>
      </c>
      <c r="Q882" s="93" t="str">
        <f t="shared" si="221"/>
        <v/>
      </c>
      <c r="R882" s="94" t="str">
        <f>IF(Cadastro!H882="","",Cadastro!H882)</f>
        <v/>
      </c>
      <c r="S882" s="95" t="str">
        <f t="shared" si="222"/>
        <v/>
      </c>
      <c r="T882" s="96" t="str">
        <f t="shared" si="223"/>
        <v/>
      </c>
      <c r="U882" s="96" t="str">
        <f>IFERROR(IF(P882="","",SUMIF(Movimento!$D$9:$D$7010,Saldo!P882,Movimento!$I$9:$I$7010)+W882)/(V882+X882),"")</f>
        <v/>
      </c>
      <c r="V882" s="94" t="str">
        <f>IFERROR(IF(Cadastro!E882="","",Cadastro!E882),"")</f>
        <v/>
      </c>
      <c r="W882" s="97" t="str">
        <f>IFERROR(IF(Cadastro!I882="","",Cadastro!I882),"")</f>
        <v/>
      </c>
      <c r="X882" s="94" t="str">
        <f>IF(P882="","",SUMIF(Movimento!$D$9:$D$7010,Saldo!P882,Movimento!$G$9:$G$7010))</f>
        <v/>
      </c>
      <c r="Y882" s="94" t="str">
        <f>IF(P882="","",SUMIF(MovSaida!$D$9:$D$7010,Saldo!P882,MovSaida!$F$9:$F$7010))</f>
        <v/>
      </c>
      <c r="Z882" s="94" t="str">
        <f>IFERROR(IF(P882="","",SUMIFS(InvAjust!$G$9:$G$6009,InvAjust!$E$9:$E$6009,Saldo!P882,InvAjust!$C$9:$C$6009,"Add")-SUMIFS(InvAjust!$G$9:$G$6009,InvAjust!$E$9:$E$6009,Saldo!P882,InvAjust!$C$9:$C$6009,"Remove")),"")</f>
        <v/>
      </c>
      <c r="AA882" s="98" t="str">
        <f t="shared" si="224"/>
        <v/>
      </c>
    </row>
    <row r="883" spans="1:27" ht="18.95" customHeight="1" x14ac:dyDescent="0.25">
      <c r="A883" s="82"/>
      <c r="C883" s="89" t="str">
        <f t="shared" si="213"/>
        <v/>
      </c>
      <c r="D883" s="89" t="str">
        <f t="shared" si="214"/>
        <v/>
      </c>
      <c r="E883" s="89" t="str">
        <f t="shared" si="215"/>
        <v/>
      </c>
      <c r="F883" s="89" t="str">
        <f t="shared" si="216"/>
        <v/>
      </c>
      <c r="G883" s="90" t="str">
        <f t="shared" si="217"/>
        <v/>
      </c>
      <c r="H883" s="91" t="str">
        <f t="shared" si="218"/>
        <v/>
      </c>
      <c r="I883" s="91" t="str">
        <f t="shared" si="219"/>
        <v/>
      </c>
      <c r="J883" s="91" t="str">
        <f t="shared" si="220"/>
        <v/>
      </c>
      <c r="K883" s="92" t="str">
        <f t="shared" si="209"/>
        <v/>
      </c>
      <c r="L883" s="92" t="str">
        <f t="shared" si="210"/>
        <v/>
      </c>
      <c r="M883" s="92" t="str">
        <f t="shared" si="211"/>
        <v/>
      </c>
      <c r="N883" s="92" t="str">
        <f t="shared" si="212"/>
        <v/>
      </c>
      <c r="O883" s="76" t="str">
        <f>IF(Cadastro!D883="","",Cadastro!D883)</f>
        <v/>
      </c>
      <c r="P883" s="76" t="str">
        <f>IF(Cadastro!C883="","",Cadastro!C883)</f>
        <v/>
      </c>
      <c r="Q883" s="93" t="str">
        <f t="shared" si="221"/>
        <v/>
      </c>
      <c r="R883" s="94" t="str">
        <f>IF(Cadastro!H883="","",Cadastro!H883)</f>
        <v/>
      </c>
      <c r="S883" s="95" t="str">
        <f t="shared" si="222"/>
        <v/>
      </c>
      <c r="T883" s="96" t="str">
        <f t="shared" si="223"/>
        <v/>
      </c>
      <c r="U883" s="96" t="str">
        <f>IFERROR(IF(P883="","",SUMIF(Movimento!$D$9:$D$7010,Saldo!P883,Movimento!$I$9:$I$7010)+W883)/(V883+X883),"")</f>
        <v/>
      </c>
      <c r="V883" s="94" t="str">
        <f>IFERROR(IF(Cadastro!E883="","",Cadastro!E883),"")</f>
        <v/>
      </c>
      <c r="W883" s="97" t="str">
        <f>IFERROR(IF(Cadastro!I883="","",Cadastro!I883),"")</f>
        <v/>
      </c>
      <c r="X883" s="94" t="str">
        <f>IF(P883="","",SUMIF(Movimento!$D$9:$D$7010,Saldo!P883,Movimento!$G$9:$G$7010))</f>
        <v/>
      </c>
      <c r="Y883" s="94" t="str">
        <f>IF(P883="","",SUMIF(MovSaida!$D$9:$D$7010,Saldo!P883,MovSaida!$F$9:$F$7010))</f>
        <v/>
      </c>
      <c r="Z883" s="94" t="str">
        <f>IFERROR(IF(P883="","",SUMIFS(InvAjust!$G$9:$G$6009,InvAjust!$E$9:$E$6009,Saldo!P883,InvAjust!$C$9:$C$6009,"Add")-SUMIFS(InvAjust!$G$9:$G$6009,InvAjust!$E$9:$E$6009,Saldo!P883,InvAjust!$C$9:$C$6009,"Remove")),"")</f>
        <v/>
      </c>
      <c r="AA883" s="98" t="str">
        <f t="shared" si="224"/>
        <v/>
      </c>
    </row>
    <row r="884" spans="1:27" ht="18.95" customHeight="1" x14ac:dyDescent="0.25">
      <c r="A884" s="82"/>
      <c r="C884" s="89" t="str">
        <f t="shared" si="213"/>
        <v/>
      </c>
      <c r="D884" s="89" t="str">
        <f t="shared" si="214"/>
        <v/>
      </c>
      <c r="E884" s="89" t="str">
        <f t="shared" si="215"/>
        <v/>
      </c>
      <c r="F884" s="89" t="str">
        <f t="shared" si="216"/>
        <v/>
      </c>
      <c r="G884" s="90" t="str">
        <f t="shared" si="217"/>
        <v/>
      </c>
      <c r="H884" s="91" t="str">
        <f t="shared" si="218"/>
        <v/>
      </c>
      <c r="I884" s="91" t="str">
        <f t="shared" si="219"/>
        <v/>
      </c>
      <c r="J884" s="91" t="str">
        <f t="shared" si="220"/>
        <v/>
      </c>
      <c r="K884" s="92" t="str">
        <f t="shared" si="209"/>
        <v/>
      </c>
      <c r="L884" s="92" t="str">
        <f t="shared" si="210"/>
        <v/>
      </c>
      <c r="M884" s="92" t="str">
        <f t="shared" si="211"/>
        <v/>
      </c>
      <c r="N884" s="92" t="str">
        <f t="shared" si="212"/>
        <v/>
      </c>
      <c r="O884" s="76" t="str">
        <f>IF(Cadastro!D884="","",Cadastro!D884)</f>
        <v/>
      </c>
      <c r="P884" s="76" t="str">
        <f>IF(Cadastro!C884="","",Cadastro!C884)</f>
        <v/>
      </c>
      <c r="Q884" s="93" t="str">
        <f t="shared" si="221"/>
        <v/>
      </c>
      <c r="R884" s="94" t="str">
        <f>IF(Cadastro!H884="","",Cadastro!H884)</f>
        <v/>
      </c>
      <c r="S884" s="95" t="str">
        <f t="shared" si="222"/>
        <v/>
      </c>
      <c r="T884" s="96" t="str">
        <f t="shared" si="223"/>
        <v/>
      </c>
      <c r="U884" s="96" t="str">
        <f>IFERROR(IF(P884="","",SUMIF(Movimento!$D$9:$D$7010,Saldo!P884,Movimento!$I$9:$I$7010)+W884)/(V884+X884),"")</f>
        <v/>
      </c>
      <c r="V884" s="94" t="str">
        <f>IFERROR(IF(Cadastro!E884="","",Cadastro!E884),"")</f>
        <v/>
      </c>
      <c r="W884" s="97" t="str">
        <f>IFERROR(IF(Cadastro!I884="","",Cadastro!I884),"")</f>
        <v/>
      </c>
      <c r="X884" s="94" t="str">
        <f>IF(P884="","",SUMIF(Movimento!$D$9:$D$7010,Saldo!P884,Movimento!$G$9:$G$7010))</f>
        <v/>
      </c>
      <c r="Y884" s="94" t="str">
        <f>IF(P884="","",SUMIF(MovSaida!$D$9:$D$7010,Saldo!P884,MovSaida!$F$9:$F$7010))</f>
        <v/>
      </c>
      <c r="Z884" s="94" t="str">
        <f>IFERROR(IF(P884="","",SUMIFS(InvAjust!$G$9:$G$6009,InvAjust!$E$9:$E$6009,Saldo!P884,InvAjust!$C$9:$C$6009,"Add")-SUMIFS(InvAjust!$G$9:$G$6009,InvAjust!$E$9:$E$6009,Saldo!P884,InvAjust!$C$9:$C$6009,"Remove")),"")</f>
        <v/>
      </c>
      <c r="AA884" s="98" t="str">
        <f t="shared" si="224"/>
        <v/>
      </c>
    </row>
    <row r="885" spans="1:27" ht="18.95" customHeight="1" x14ac:dyDescent="0.25">
      <c r="A885" s="82"/>
      <c r="C885" s="89" t="str">
        <f t="shared" si="213"/>
        <v/>
      </c>
      <c r="D885" s="89" t="str">
        <f t="shared" si="214"/>
        <v/>
      </c>
      <c r="E885" s="89" t="str">
        <f t="shared" si="215"/>
        <v/>
      </c>
      <c r="F885" s="89" t="str">
        <f t="shared" si="216"/>
        <v/>
      </c>
      <c r="G885" s="90" t="str">
        <f t="shared" si="217"/>
        <v/>
      </c>
      <c r="H885" s="91" t="str">
        <f t="shared" si="218"/>
        <v/>
      </c>
      <c r="I885" s="91" t="str">
        <f t="shared" si="219"/>
        <v/>
      </c>
      <c r="J885" s="91" t="str">
        <f t="shared" si="220"/>
        <v/>
      </c>
      <c r="K885" s="92" t="str">
        <f t="shared" si="209"/>
        <v/>
      </c>
      <c r="L885" s="92" t="str">
        <f t="shared" si="210"/>
        <v/>
      </c>
      <c r="M885" s="92" t="str">
        <f t="shared" si="211"/>
        <v/>
      </c>
      <c r="N885" s="92" t="str">
        <f t="shared" si="212"/>
        <v/>
      </c>
      <c r="O885" s="76" t="str">
        <f>IF(Cadastro!D885="","",Cadastro!D885)</f>
        <v/>
      </c>
      <c r="P885" s="76" t="str">
        <f>IF(Cadastro!C885="","",Cadastro!C885)</f>
        <v/>
      </c>
      <c r="Q885" s="93" t="str">
        <f t="shared" si="221"/>
        <v/>
      </c>
      <c r="R885" s="94" t="str">
        <f>IF(Cadastro!H885="","",Cadastro!H885)</f>
        <v/>
      </c>
      <c r="S885" s="95" t="str">
        <f t="shared" si="222"/>
        <v/>
      </c>
      <c r="T885" s="96" t="str">
        <f t="shared" si="223"/>
        <v/>
      </c>
      <c r="U885" s="96" t="str">
        <f>IFERROR(IF(P885="","",SUMIF(Movimento!$D$9:$D$7010,Saldo!P885,Movimento!$I$9:$I$7010)+W885)/(V885+X885),"")</f>
        <v/>
      </c>
      <c r="V885" s="94" t="str">
        <f>IFERROR(IF(Cadastro!E885="","",Cadastro!E885),"")</f>
        <v/>
      </c>
      <c r="W885" s="97" t="str">
        <f>IFERROR(IF(Cadastro!I885="","",Cadastro!I885),"")</f>
        <v/>
      </c>
      <c r="X885" s="94" t="str">
        <f>IF(P885="","",SUMIF(Movimento!$D$9:$D$7010,Saldo!P885,Movimento!$G$9:$G$7010))</f>
        <v/>
      </c>
      <c r="Y885" s="94" t="str">
        <f>IF(P885="","",SUMIF(MovSaida!$D$9:$D$7010,Saldo!P885,MovSaida!$F$9:$F$7010))</f>
        <v/>
      </c>
      <c r="Z885" s="94" t="str">
        <f>IFERROR(IF(P885="","",SUMIFS(InvAjust!$G$9:$G$6009,InvAjust!$E$9:$E$6009,Saldo!P885,InvAjust!$C$9:$C$6009,"Add")-SUMIFS(InvAjust!$G$9:$G$6009,InvAjust!$E$9:$E$6009,Saldo!P885,InvAjust!$C$9:$C$6009,"Remove")),"")</f>
        <v/>
      </c>
      <c r="AA885" s="98" t="str">
        <f t="shared" si="224"/>
        <v/>
      </c>
    </row>
    <row r="886" spans="1:27" ht="18.95" customHeight="1" x14ac:dyDescent="0.25">
      <c r="A886" s="82"/>
      <c r="C886" s="89" t="str">
        <f t="shared" si="213"/>
        <v/>
      </c>
      <c r="D886" s="89" t="str">
        <f t="shared" si="214"/>
        <v/>
      </c>
      <c r="E886" s="89" t="str">
        <f t="shared" si="215"/>
        <v/>
      </c>
      <c r="F886" s="89" t="str">
        <f t="shared" si="216"/>
        <v/>
      </c>
      <c r="G886" s="90" t="str">
        <f t="shared" si="217"/>
        <v/>
      </c>
      <c r="H886" s="91" t="str">
        <f t="shared" si="218"/>
        <v/>
      </c>
      <c r="I886" s="91" t="str">
        <f t="shared" si="219"/>
        <v/>
      </c>
      <c r="J886" s="91" t="str">
        <f t="shared" si="220"/>
        <v/>
      </c>
      <c r="K886" s="92" t="str">
        <f t="shared" si="209"/>
        <v/>
      </c>
      <c r="L886" s="92" t="str">
        <f t="shared" si="210"/>
        <v/>
      </c>
      <c r="M886" s="92" t="str">
        <f t="shared" si="211"/>
        <v/>
      </c>
      <c r="N886" s="92" t="str">
        <f t="shared" si="212"/>
        <v/>
      </c>
      <c r="O886" s="76" t="str">
        <f>IF(Cadastro!D886="","",Cadastro!D886)</f>
        <v/>
      </c>
      <c r="P886" s="76" t="str">
        <f>IF(Cadastro!C886="","",Cadastro!C886)</f>
        <v/>
      </c>
      <c r="Q886" s="93" t="str">
        <f t="shared" si="221"/>
        <v/>
      </c>
      <c r="R886" s="94" t="str">
        <f>IF(Cadastro!H886="","",Cadastro!H886)</f>
        <v/>
      </c>
      <c r="S886" s="95" t="str">
        <f t="shared" si="222"/>
        <v/>
      </c>
      <c r="T886" s="96" t="str">
        <f t="shared" si="223"/>
        <v/>
      </c>
      <c r="U886" s="96" t="str">
        <f>IFERROR(IF(P886="","",SUMIF(Movimento!$D$9:$D$7010,Saldo!P886,Movimento!$I$9:$I$7010)+W886)/(V886+X886),"")</f>
        <v/>
      </c>
      <c r="V886" s="94" t="str">
        <f>IFERROR(IF(Cadastro!E886="","",Cadastro!E886),"")</f>
        <v/>
      </c>
      <c r="W886" s="97" t="str">
        <f>IFERROR(IF(Cadastro!I886="","",Cadastro!I886),"")</f>
        <v/>
      </c>
      <c r="X886" s="94" t="str">
        <f>IF(P886="","",SUMIF(Movimento!$D$9:$D$7010,Saldo!P886,Movimento!$G$9:$G$7010))</f>
        <v/>
      </c>
      <c r="Y886" s="94" t="str">
        <f>IF(P886="","",SUMIF(MovSaida!$D$9:$D$7010,Saldo!P886,MovSaida!$F$9:$F$7010))</f>
        <v/>
      </c>
      <c r="Z886" s="94" t="str">
        <f>IFERROR(IF(P886="","",SUMIFS(InvAjust!$G$9:$G$6009,InvAjust!$E$9:$E$6009,Saldo!P886,InvAjust!$C$9:$C$6009,"Add")-SUMIFS(InvAjust!$G$9:$G$6009,InvAjust!$E$9:$E$6009,Saldo!P886,InvAjust!$C$9:$C$6009,"Remove")),"")</f>
        <v/>
      </c>
      <c r="AA886" s="98" t="str">
        <f t="shared" si="224"/>
        <v/>
      </c>
    </row>
    <row r="887" spans="1:27" ht="18.95" customHeight="1" x14ac:dyDescent="0.25">
      <c r="A887" s="82"/>
      <c r="C887" s="89" t="str">
        <f t="shared" si="213"/>
        <v/>
      </c>
      <c r="D887" s="89" t="str">
        <f t="shared" si="214"/>
        <v/>
      </c>
      <c r="E887" s="89" t="str">
        <f t="shared" si="215"/>
        <v/>
      </c>
      <c r="F887" s="89" t="str">
        <f t="shared" si="216"/>
        <v/>
      </c>
      <c r="G887" s="90" t="str">
        <f t="shared" si="217"/>
        <v/>
      </c>
      <c r="H887" s="91" t="str">
        <f t="shared" si="218"/>
        <v/>
      </c>
      <c r="I887" s="91" t="str">
        <f t="shared" si="219"/>
        <v/>
      </c>
      <c r="J887" s="91" t="str">
        <f t="shared" si="220"/>
        <v/>
      </c>
      <c r="K887" s="92" t="str">
        <f t="shared" si="209"/>
        <v/>
      </c>
      <c r="L887" s="92" t="str">
        <f t="shared" si="210"/>
        <v/>
      </c>
      <c r="M887" s="92" t="str">
        <f t="shared" si="211"/>
        <v/>
      </c>
      <c r="N887" s="92" t="str">
        <f t="shared" si="212"/>
        <v/>
      </c>
      <c r="O887" s="76" t="str">
        <f>IF(Cadastro!D887="","",Cadastro!D887)</f>
        <v/>
      </c>
      <c r="P887" s="76" t="str">
        <f>IF(Cadastro!C887="","",Cadastro!C887)</f>
        <v/>
      </c>
      <c r="Q887" s="93" t="str">
        <f t="shared" si="221"/>
        <v/>
      </c>
      <c r="R887" s="94" t="str">
        <f>IF(Cadastro!H887="","",Cadastro!H887)</f>
        <v/>
      </c>
      <c r="S887" s="95" t="str">
        <f t="shared" si="222"/>
        <v/>
      </c>
      <c r="T887" s="96" t="str">
        <f t="shared" si="223"/>
        <v/>
      </c>
      <c r="U887" s="96" t="str">
        <f>IFERROR(IF(P887="","",SUMIF(Movimento!$D$9:$D$7010,Saldo!P887,Movimento!$I$9:$I$7010)+W887)/(V887+X887),"")</f>
        <v/>
      </c>
      <c r="V887" s="94" t="str">
        <f>IFERROR(IF(Cadastro!E887="","",Cadastro!E887),"")</f>
        <v/>
      </c>
      <c r="W887" s="97" t="str">
        <f>IFERROR(IF(Cadastro!I887="","",Cadastro!I887),"")</f>
        <v/>
      </c>
      <c r="X887" s="94" t="str">
        <f>IF(P887="","",SUMIF(Movimento!$D$9:$D$7010,Saldo!P887,Movimento!$G$9:$G$7010))</f>
        <v/>
      </c>
      <c r="Y887" s="94" t="str">
        <f>IF(P887="","",SUMIF(MovSaida!$D$9:$D$7010,Saldo!P887,MovSaida!$F$9:$F$7010))</f>
        <v/>
      </c>
      <c r="Z887" s="94" t="str">
        <f>IFERROR(IF(P887="","",SUMIFS(InvAjust!$G$9:$G$6009,InvAjust!$E$9:$E$6009,Saldo!P887,InvAjust!$C$9:$C$6009,"Add")-SUMIFS(InvAjust!$G$9:$G$6009,InvAjust!$E$9:$E$6009,Saldo!P887,InvAjust!$C$9:$C$6009,"Remove")),"")</f>
        <v/>
      </c>
      <c r="AA887" s="98" t="str">
        <f t="shared" si="224"/>
        <v/>
      </c>
    </row>
    <row r="888" spans="1:27" ht="18.95" customHeight="1" x14ac:dyDescent="0.25">
      <c r="A888" s="82"/>
      <c r="C888" s="89" t="str">
        <f t="shared" si="213"/>
        <v/>
      </c>
      <c r="D888" s="89" t="str">
        <f t="shared" si="214"/>
        <v/>
      </c>
      <c r="E888" s="89" t="str">
        <f t="shared" si="215"/>
        <v/>
      </c>
      <c r="F888" s="89" t="str">
        <f t="shared" si="216"/>
        <v/>
      </c>
      <c r="G888" s="90" t="str">
        <f t="shared" si="217"/>
        <v/>
      </c>
      <c r="H888" s="91" t="str">
        <f t="shared" si="218"/>
        <v/>
      </c>
      <c r="I888" s="91" t="str">
        <f t="shared" si="219"/>
        <v/>
      </c>
      <c r="J888" s="91" t="str">
        <f t="shared" si="220"/>
        <v/>
      </c>
      <c r="K888" s="92" t="str">
        <f t="shared" si="209"/>
        <v/>
      </c>
      <c r="L888" s="92" t="str">
        <f t="shared" si="210"/>
        <v/>
      </c>
      <c r="M888" s="92" t="str">
        <f t="shared" si="211"/>
        <v/>
      </c>
      <c r="N888" s="92" t="str">
        <f t="shared" si="212"/>
        <v/>
      </c>
      <c r="O888" s="76" t="str">
        <f>IF(Cadastro!D888="","",Cadastro!D888)</f>
        <v/>
      </c>
      <c r="P888" s="76" t="str">
        <f>IF(Cadastro!C888="","",Cadastro!C888)</f>
        <v/>
      </c>
      <c r="Q888" s="93" t="str">
        <f t="shared" si="221"/>
        <v/>
      </c>
      <c r="R888" s="94" t="str">
        <f>IF(Cadastro!H888="","",Cadastro!H888)</f>
        <v/>
      </c>
      <c r="S888" s="95" t="str">
        <f t="shared" si="222"/>
        <v/>
      </c>
      <c r="T888" s="96" t="str">
        <f t="shared" si="223"/>
        <v/>
      </c>
      <c r="U888" s="96" t="str">
        <f>IFERROR(IF(P888="","",SUMIF(Movimento!$D$9:$D$7010,Saldo!P888,Movimento!$I$9:$I$7010)+W888)/(V888+X888),"")</f>
        <v/>
      </c>
      <c r="V888" s="94" t="str">
        <f>IFERROR(IF(Cadastro!E888="","",Cadastro!E888),"")</f>
        <v/>
      </c>
      <c r="W888" s="97" t="str">
        <f>IFERROR(IF(Cadastro!I888="","",Cadastro!I888),"")</f>
        <v/>
      </c>
      <c r="X888" s="94" t="str">
        <f>IF(P888="","",SUMIF(Movimento!$D$9:$D$7010,Saldo!P888,Movimento!$G$9:$G$7010))</f>
        <v/>
      </c>
      <c r="Y888" s="94" t="str">
        <f>IF(P888="","",SUMIF(MovSaida!$D$9:$D$7010,Saldo!P888,MovSaida!$F$9:$F$7010))</f>
        <v/>
      </c>
      <c r="Z888" s="94" t="str">
        <f>IFERROR(IF(P888="","",SUMIFS(InvAjust!$G$9:$G$6009,InvAjust!$E$9:$E$6009,Saldo!P888,InvAjust!$C$9:$C$6009,"Add")-SUMIFS(InvAjust!$G$9:$G$6009,InvAjust!$E$9:$E$6009,Saldo!P888,InvAjust!$C$9:$C$6009,"Remove")),"")</f>
        <v/>
      </c>
      <c r="AA888" s="98" t="str">
        <f t="shared" si="224"/>
        <v/>
      </c>
    </row>
    <row r="889" spans="1:27" ht="18.95" customHeight="1" x14ac:dyDescent="0.25">
      <c r="A889" s="82"/>
      <c r="C889" s="89" t="str">
        <f t="shared" si="213"/>
        <v/>
      </c>
      <c r="D889" s="89" t="str">
        <f t="shared" si="214"/>
        <v/>
      </c>
      <c r="E889" s="89" t="str">
        <f t="shared" si="215"/>
        <v/>
      </c>
      <c r="F889" s="89" t="str">
        <f t="shared" si="216"/>
        <v/>
      </c>
      <c r="G889" s="90" t="str">
        <f t="shared" si="217"/>
        <v/>
      </c>
      <c r="H889" s="91" t="str">
        <f t="shared" si="218"/>
        <v/>
      </c>
      <c r="I889" s="91" t="str">
        <f t="shared" si="219"/>
        <v/>
      </c>
      <c r="J889" s="91" t="str">
        <f t="shared" si="220"/>
        <v/>
      </c>
      <c r="K889" s="92" t="str">
        <f t="shared" si="209"/>
        <v/>
      </c>
      <c r="L889" s="92" t="str">
        <f t="shared" si="210"/>
        <v/>
      </c>
      <c r="M889" s="92" t="str">
        <f t="shared" si="211"/>
        <v/>
      </c>
      <c r="N889" s="92" t="str">
        <f t="shared" si="212"/>
        <v/>
      </c>
      <c r="O889" s="76" t="str">
        <f>IF(Cadastro!D889="","",Cadastro!D889)</f>
        <v/>
      </c>
      <c r="P889" s="76" t="str">
        <f>IF(Cadastro!C889="","",Cadastro!C889)</f>
        <v/>
      </c>
      <c r="Q889" s="93" t="str">
        <f t="shared" si="221"/>
        <v/>
      </c>
      <c r="R889" s="94" t="str">
        <f>IF(Cadastro!H889="","",Cadastro!H889)</f>
        <v/>
      </c>
      <c r="S889" s="95" t="str">
        <f t="shared" si="222"/>
        <v/>
      </c>
      <c r="T889" s="96" t="str">
        <f t="shared" si="223"/>
        <v/>
      </c>
      <c r="U889" s="96" t="str">
        <f>IFERROR(IF(P889="","",SUMIF(Movimento!$D$9:$D$7010,Saldo!P889,Movimento!$I$9:$I$7010)+W889)/(V889+X889),"")</f>
        <v/>
      </c>
      <c r="V889" s="94" t="str">
        <f>IFERROR(IF(Cadastro!E889="","",Cadastro!E889),"")</f>
        <v/>
      </c>
      <c r="W889" s="97" t="str">
        <f>IFERROR(IF(Cadastro!I889="","",Cadastro!I889),"")</f>
        <v/>
      </c>
      <c r="X889" s="94" t="str">
        <f>IF(P889="","",SUMIF(Movimento!$D$9:$D$7010,Saldo!P889,Movimento!$G$9:$G$7010))</f>
        <v/>
      </c>
      <c r="Y889" s="94" t="str">
        <f>IF(P889="","",SUMIF(MovSaida!$D$9:$D$7010,Saldo!P889,MovSaida!$F$9:$F$7010))</f>
        <v/>
      </c>
      <c r="Z889" s="94" t="str">
        <f>IFERROR(IF(P889="","",SUMIFS(InvAjust!$G$9:$G$6009,InvAjust!$E$9:$E$6009,Saldo!P889,InvAjust!$C$9:$C$6009,"Add")-SUMIFS(InvAjust!$G$9:$G$6009,InvAjust!$E$9:$E$6009,Saldo!P889,InvAjust!$C$9:$C$6009,"Remove")),"")</f>
        <v/>
      </c>
      <c r="AA889" s="98" t="str">
        <f t="shared" si="224"/>
        <v/>
      </c>
    </row>
    <row r="890" spans="1:27" ht="18.95" customHeight="1" x14ac:dyDescent="0.25">
      <c r="A890" s="82"/>
      <c r="C890" s="89" t="str">
        <f t="shared" si="213"/>
        <v/>
      </c>
      <c r="D890" s="89" t="str">
        <f t="shared" si="214"/>
        <v/>
      </c>
      <c r="E890" s="89" t="str">
        <f t="shared" si="215"/>
        <v/>
      </c>
      <c r="F890" s="89" t="str">
        <f t="shared" si="216"/>
        <v/>
      </c>
      <c r="G890" s="90" t="str">
        <f t="shared" si="217"/>
        <v/>
      </c>
      <c r="H890" s="91" t="str">
        <f t="shared" si="218"/>
        <v/>
      </c>
      <c r="I890" s="91" t="str">
        <f t="shared" si="219"/>
        <v/>
      </c>
      <c r="J890" s="91" t="str">
        <f t="shared" si="220"/>
        <v/>
      </c>
      <c r="K890" s="92" t="str">
        <f t="shared" si="209"/>
        <v/>
      </c>
      <c r="L890" s="92" t="str">
        <f t="shared" si="210"/>
        <v/>
      </c>
      <c r="M890" s="92" t="str">
        <f t="shared" si="211"/>
        <v/>
      </c>
      <c r="N890" s="92" t="str">
        <f t="shared" si="212"/>
        <v/>
      </c>
      <c r="O890" s="76" t="str">
        <f>IF(Cadastro!D890="","",Cadastro!D890)</f>
        <v/>
      </c>
      <c r="P890" s="76" t="str">
        <f>IF(Cadastro!C890="","",Cadastro!C890)</f>
        <v/>
      </c>
      <c r="Q890" s="93" t="str">
        <f t="shared" si="221"/>
        <v/>
      </c>
      <c r="R890" s="94" t="str">
        <f>IF(Cadastro!H890="","",Cadastro!H890)</f>
        <v/>
      </c>
      <c r="S890" s="95" t="str">
        <f t="shared" si="222"/>
        <v/>
      </c>
      <c r="T890" s="96" t="str">
        <f t="shared" si="223"/>
        <v/>
      </c>
      <c r="U890" s="96" t="str">
        <f>IFERROR(IF(P890="","",SUMIF(Movimento!$D$9:$D$7010,Saldo!P890,Movimento!$I$9:$I$7010)+W890)/(V890+X890),"")</f>
        <v/>
      </c>
      <c r="V890" s="94" t="str">
        <f>IFERROR(IF(Cadastro!E890="","",Cadastro!E890),"")</f>
        <v/>
      </c>
      <c r="W890" s="97" t="str">
        <f>IFERROR(IF(Cadastro!I890="","",Cadastro!I890),"")</f>
        <v/>
      </c>
      <c r="X890" s="94" t="str">
        <f>IF(P890="","",SUMIF(Movimento!$D$9:$D$7010,Saldo!P890,Movimento!$G$9:$G$7010))</f>
        <v/>
      </c>
      <c r="Y890" s="94" t="str">
        <f>IF(P890="","",SUMIF(MovSaida!$D$9:$D$7010,Saldo!P890,MovSaida!$F$9:$F$7010))</f>
        <v/>
      </c>
      <c r="Z890" s="94" t="str">
        <f>IFERROR(IF(P890="","",SUMIFS(InvAjust!$G$9:$G$6009,InvAjust!$E$9:$E$6009,Saldo!P890,InvAjust!$C$9:$C$6009,"Add")-SUMIFS(InvAjust!$G$9:$G$6009,InvAjust!$E$9:$E$6009,Saldo!P890,InvAjust!$C$9:$C$6009,"Remove")),"")</f>
        <v/>
      </c>
      <c r="AA890" s="98" t="str">
        <f t="shared" si="224"/>
        <v/>
      </c>
    </row>
    <row r="891" spans="1:27" ht="18.95" customHeight="1" x14ac:dyDescent="0.25">
      <c r="A891" s="82"/>
      <c r="C891" s="89" t="str">
        <f t="shared" si="213"/>
        <v/>
      </c>
      <c r="D891" s="89" t="str">
        <f t="shared" si="214"/>
        <v/>
      </c>
      <c r="E891" s="89" t="str">
        <f t="shared" si="215"/>
        <v/>
      </c>
      <c r="F891" s="89" t="str">
        <f t="shared" si="216"/>
        <v/>
      </c>
      <c r="G891" s="90" t="str">
        <f t="shared" si="217"/>
        <v/>
      </c>
      <c r="H891" s="91" t="str">
        <f t="shared" si="218"/>
        <v/>
      </c>
      <c r="I891" s="91" t="str">
        <f t="shared" si="219"/>
        <v/>
      </c>
      <c r="J891" s="91" t="str">
        <f t="shared" si="220"/>
        <v/>
      </c>
      <c r="K891" s="92" t="str">
        <f t="shared" si="209"/>
        <v/>
      </c>
      <c r="L891" s="92" t="str">
        <f t="shared" si="210"/>
        <v/>
      </c>
      <c r="M891" s="92" t="str">
        <f t="shared" si="211"/>
        <v/>
      </c>
      <c r="N891" s="92" t="str">
        <f t="shared" si="212"/>
        <v/>
      </c>
      <c r="O891" s="76" t="str">
        <f>IF(Cadastro!D891="","",Cadastro!D891)</f>
        <v/>
      </c>
      <c r="P891" s="76" t="str">
        <f>IF(Cadastro!C891="","",Cadastro!C891)</f>
        <v/>
      </c>
      <c r="Q891" s="93" t="str">
        <f t="shared" si="221"/>
        <v/>
      </c>
      <c r="R891" s="94" t="str">
        <f>IF(Cadastro!H891="","",Cadastro!H891)</f>
        <v/>
      </c>
      <c r="S891" s="95" t="str">
        <f t="shared" si="222"/>
        <v/>
      </c>
      <c r="T891" s="96" t="str">
        <f t="shared" si="223"/>
        <v/>
      </c>
      <c r="U891" s="96" t="str">
        <f>IFERROR(IF(P891="","",SUMIF(Movimento!$D$9:$D$7010,Saldo!P891,Movimento!$I$9:$I$7010)+W891)/(V891+X891),"")</f>
        <v/>
      </c>
      <c r="V891" s="94" t="str">
        <f>IFERROR(IF(Cadastro!E891="","",Cadastro!E891),"")</f>
        <v/>
      </c>
      <c r="W891" s="97" t="str">
        <f>IFERROR(IF(Cadastro!I891="","",Cadastro!I891),"")</f>
        <v/>
      </c>
      <c r="X891" s="94" t="str">
        <f>IF(P891="","",SUMIF(Movimento!$D$9:$D$7010,Saldo!P891,Movimento!$G$9:$G$7010))</f>
        <v/>
      </c>
      <c r="Y891" s="94" t="str">
        <f>IF(P891="","",SUMIF(MovSaida!$D$9:$D$7010,Saldo!P891,MovSaida!$F$9:$F$7010))</f>
        <v/>
      </c>
      <c r="Z891" s="94" t="str">
        <f>IFERROR(IF(P891="","",SUMIFS(InvAjust!$G$9:$G$6009,InvAjust!$E$9:$E$6009,Saldo!P891,InvAjust!$C$9:$C$6009,"Add")-SUMIFS(InvAjust!$G$9:$G$6009,InvAjust!$E$9:$E$6009,Saldo!P891,InvAjust!$C$9:$C$6009,"Remove")),"")</f>
        <v/>
      </c>
      <c r="AA891" s="98" t="str">
        <f t="shared" si="224"/>
        <v/>
      </c>
    </row>
    <row r="892" spans="1:27" ht="18.95" customHeight="1" x14ac:dyDescent="0.25">
      <c r="A892" s="82"/>
      <c r="C892" s="89" t="str">
        <f t="shared" si="213"/>
        <v/>
      </c>
      <c r="D892" s="89" t="str">
        <f t="shared" si="214"/>
        <v/>
      </c>
      <c r="E892" s="89" t="str">
        <f t="shared" si="215"/>
        <v/>
      </c>
      <c r="F892" s="89" t="str">
        <f t="shared" si="216"/>
        <v/>
      </c>
      <c r="G892" s="90" t="str">
        <f t="shared" si="217"/>
        <v/>
      </c>
      <c r="H892" s="91" t="str">
        <f t="shared" si="218"/>
        <v/>
      </c>
      <c r="I892" s="91" t="str">
        <f t="shared" si="219"/>
        <v/>
      </c>
      <c r="J892" s="91" t="str">
        <f t="shared" si="220"/>
        <v/>
      </c>
      <c r="K892" s="92" t="str">
        <f t="shared" si="209"/>
        <v/>
      </c>
      <c r="L892" s="92" t="str">
        <f t="shared" si="210"/>
        <v/>
      </c>
      <c r="M892" s="92" t="str">
        <f t="shared" si="211"/>
        <v/>
      </c>
      <c r="N892" s="92" t="str">
        <f t="shared" si="212"/>
        <v/>
      </c>
      <c r="O892" s="76" t="str">
        <f>IF(Cadastro!D892="","",Cadastro!D892)</f>
        <v/>
      </c>
      <c r="P892" s="76" t="str">
        <f>IF(Cadastro!C892="","",Cadastro!C892)</f>
        <v/>
      </c>
      <c r="Q892" s="93" t="str">
        <f t="shared" si="221"/>
        <v/>
      </c>
      <c r="R892" s="94" t="str">
        <f>IF(Cadastro!H892="","",Cadastro!H892)</f>
        <v/>
      </c>
      <c r="S892" s="95" t="str">
        <f t="shared" si="222"/>
        <v/>
      </c>
      <c r="T892" s="96" t="str">
        <f t="shared" si="223"/>
        <v/>
      </c>
      <c r="U892" s="96" t="str">
        <f>IFERROR(IF(P892="","",SUMIF(Movimento!$D$9:$D$7010,Saldo!P892,Movimento!$I$9:$I$7010)+W892)/(V892+X892),"")</f>
        <v/>
      </c>
      <c r="V892" s="94" t="str">
        <f>IFERROR(IF(Cadastro!E892="","",Cadastro!E892),"")</f>
        <v/>
      </c>
      <c r="W892" s="97" t="str">
        <f>IFERROR(IF(Cadastro!I892="","",Cadastro!I892),"")</f>
        <v/>
      </c>
      <c r="X892" s="94" t="str">
        <f>IF(P892="","",SUMIF(Movimento!$D$9:$D$7010,Saldo!P892,Movimento!$G$9:$G$7010))</f>
        <v/>
      </c>
      <c r="Y892" s="94" t="str">
        <f>IF(P892="","",SUMIF(MovSaida!$D$9:$D$7010,Saldo!P892,MovSaida!$F$9:$F$7010))</f>
        <v/>
      </c>
      <c r="Z892" s="94" t="str">
        <f>IFERROR(IF(P892="","",SUMIFS(InvAjust!$G$9:$G$6009,InvAjust!$E$9:$E$6009,Saldo!P892,InvAjust!$C$9:$C$6009,"Add")-SUMIFS(InvAjust!$G$9:$G$6009,InvAjust!$E$9:$E$6009,Saldo!P892,InvAjust!$C$9:$C$6009,"Remove")),"")</f>
        <v/>
      </c>
      <c r="AA892" s="98" t="str">
        <f t="shared" si="224"/>
        <v/>
      </c>
    </row>
    <row r="893" spans="1:27" ht="18.95" customHeight="1" x14ac:dyDescent="0.25">
      <c r="A893" s="82"/>
      <c r="C893" s="89" t="str">
        <f t="shared" si="213"/>
        <v/>
      </c>
      <c r="D893" s="89" t="str">
        <f t="shared" si="214"/>
        <v/>
      </c>
      <c r="E893" s="89" t="str">
        <f t="shared" si="215"/>
        <v/>
      </c>
      <c r="F893" s="89" t="str">
        <f t="shared" si="216"/>
        <v/>
      </c>
      <c r="G893" s="90" t="str">
        <f t="shared" si="217"/>
        <v/>
      </c>
      <c r="H893" s="91" t="str">
        <f t="shared" si="218"/>
        <v/>
      </c>
      <c r="I893" s="91" t="str">
        <f t="shared" si="219"/>
        <v/>
      </c>
      <c r="J893" s="91" t="str">
        <f t="shared" si="220"/>
        <v/>
      </c>
      <c r="K893" s="92" t="str">
        <f t="shared" si="209"/>
        <v/>
      </c>
      <c r="L893" s="92" t="str">
        <f t="shared" si="210"/>
        <v/>
      </c>
      <c r="M893" s="92" t="str">
        <f t="shared" si="211"/>
        <v/>
      </c>
      <c r="N893" s="92" t="str">
        <f t="shared" si="212"/>
        <v/>
      </c>
      <c r="O893" s="76" t="str">
        <f>IF(Cadastro!D893="","",Cadastro!D893)</f>
        <v/>
      </c>
      <c r="P893" s="76" t="str">
        <f>IF(Cadastro!C893="","",Cadastro!C893)</f>
        <v/>
      </c>
      <c r="Q893" s="93" t="str">
        <f t="shared" si="221"/>
        <v/>
      </c>
      <c r="R893" s="94" t="str">
        <f>IF(Cadastro!H893="","",Cadastro!H893)</f>
        <v/>
      </c>
      <c r="S893" s="95" t="str">
        <f t="shared" si="222"/>
        <v/>
      </c>
      <c r="T893" s="96" t="str">
        <f t="shared" si="223"/>
        <v/>
      </c>
      <c r="U893" s="96" t="str">
        <f>IFERROR(IF(P893="","",SUMIF(Movimento!$D$9:$D$7010,Saldo!P893,Movimento!$I$9:$I$7010)+W893)/(V893+X893),"")</f>
        <v/>
      </c>
      <c r="V893" s="94" t="str">
        <f>IFERROR(IF(Cadastro!E893="","",Cadastro!E893),"")</f>
        <v/>
      </c>
      <c r="W893" s="97" t="str">
        <f>IFERROR(IF(Cadastro!I893="","",Cadastro!I893),"")</f>
        <v/>
      </c>
      <c r="X893" s="94" t="str">
        <f>IF(P893="","",SUMIF(Movimento!$D$9:$D$7010,Saldo!P893,Movimento!$G$9:$G$7010))</f>
        <v/>
      </c>
      <c r="Y893" s="94" t="str">
        <f>IF(P893="","",SUMIF(MovSaida!$D$9:$D$7010,Saldo!P893,MovSaida!$F$9:$F$7010))</f>
        <v/>
      </c>
      <c r="Z893" s="94" t="str">
        <f>IFERROR(IF(P893="","",SUMIFS(InvAjust!$G$9:$G$6009,InvAjust!$E$9:$E$6009,Saldo!P893,InvAjust!$C$9:$C$6009,"Add")-SUMIFS(InvAjust!$G$9:$G$6009,InvAjust!$E$9:$E$6009,Saldo!P893,InvAjust!$C$9:$C$6009,"Remove")),"")</f>
        <v/>
      </c>
      <c r="AA893" s="98" t="str">
        <f t="shared" si="224"/>
        <v/>
      </c>
    </row>
    <row r="894" spans="1:27" ht="18.95" customHeight="1" x14ac:dyDescent="0.25">
      <c r="A894" s="82"/>
      <c r="C894" s="89" t="str">
        <f t="shared" si="213"/>
        <v/>
      </c>
      <c r="D894" s="89" t="str">
        <f t="shared" si="214"/>
        <v/>
      </c>
      <c r="E894" s="89" t="str">
        <f t="shared" si="215"/>
        <v/>
      </c>
      <c r="F894" s="89" t="str">
        <f t="shared" si="216"/>
        <v/>
      </c>
      <c r="G894" s="90" t="str">
        <f t="shared" si="217"/>
        <v/>
      </c>
      <c r="H894" s="91" t="str">
        <f t="shared" si="218"/>
        <v/>
      </c>
      <c r="I894" s="91" t="str">
        <f t="shared" si="219"/>
        <v/>
      </c>
      <c r="J894" s="91" t="str">
        <f t="shared" si="220"/>
        <v/>
      </c>
      <c r="K894" s="92" t="str">
        <f t="shared" si="209"/>
        <v/>
      </c>
      <c r="L894" s="92" t="str">
        <f t="shared" si="210"/>
        <v/>
      </c>
      <c r="M894" s="92" t="str">
        <f t="shared" si="211"/>
        <v/>
      </c>
      <c r="N894" s="92" t="str">
        <f t="shared" si="212"/>
        <v/>
      </c>
      <c r="O894" s="76" t="str">
        <f>IF(Cadastro!D894="","",Cadastro!D894)</f>
        <v/>
      </c>
      <c r="P894" s="76" t="str">
        <f>IF(Cadastro!C894="","",Cadastro!C894)</f>
        <v/>
      </c>
      <c r="Q894" s="93" t="str">
        <f t="shared" si="221"/>
        <v/>
      </c>
      <c r="R894" s="94" t="str">
        <f>IF(Cadastro!H894="","",Cadastro!H894)</f>
        <v/>
      </c>
      <c r="S894" s="95" t="str">
        <f t="shared" si="222"/>
        <v/>
      </c>
      <c r="T894" s="96" t="str">
        <f t="shared" si="223"/>
        <v/>
      </c>
      <c r="U894" s="96" t="str">
        <f>IFERROR(IF(P894="","",SUMIF(Movimento!$D$9:$D$7010,Saldo!P894,Movimento!$I$9:$I$7010)+W894)/(V894+X894),"")</f>
        <v/>
      </c>
      <c r="V894" s="94" t="str">
        <f>IFERROR(IF(Cadastro!E894="","",Cadastro!E894),"")</f>
        <v/>
      </c>
      <c r="W894" s="97" t="str">
        <f>IFERROR(IF(Cadastro!I894="","",Cadastro!I894),"")</f>
        <v/>
      </c>
      <c r="X894" s="94" t="str">
        <f>IF(P894="","",SUMIF(Movimento!$D$9:$D$7010,Saldo!P894,Movimento!$G$9:$G$7010))</f>
        <v/>
      </c>
      <c r="Y894" s="94" t="str">
        <f>IF(P894="","",SUMIF(MovSaida!$D$9:$D$7010,Saldo!P894,MovSaida!$F$9:$F$7010))</f>
        <v/>
      </c>
      <c r="Z894" s="94" t="str">
        <f>IFERROR(IF(P894="","",SUMIFS(InvAjust!$G$9:$G$6009,InvAjust!$E$9:$E$6009,Saldo!P894,InvAjust!$C$9:$C$6009,"Add")-SUMIFS(InvAjust!$G$9:$G$6009,InvAjust!$E$9:$E$6009,Saldo!P894,InvAjust!$C$9:$C$6009,"Remove")),"")</f>
        <v/>
      </c>
      <c r="AA894" s="98" t="str">
        <f t="shared" si="224"/>
        <v/>
      </c>
    </row>
    <row r="895" spans="1:27" ht="18.95" customHeight="1" x14ac:dyDescent="0.25">
      <c r="A895" s="82"/>
      <c r="C895" s="89" t="str">
        <f t="shared" si="213"/>
        <v/>
      </c>
      <c r="D895" s="89" t="str">
        <f t="shared" si="214"/>
        <v/>
      </c>
      <c r="E895" s="89" t="str">
        <f t="shared" si="215"/>
        <v/>
      </c>
      <c r="F895" s="89" t="str">
        <f t="shared" si="216"/>
        <v/>
      </c>
      <c r="G895" s="90" t="str">
        <f t="shared" si="217"/>
        <v/>
      </c>
      <c r="H895" s="91" t="str">
        <f t="shared" si="218"/>
        <v/>
      </c>
      <c r="I895" s="91" t="str">
        <f t="shared" si="219"/>
        <v/>
      </c>
      <c r="J895" s="91" t="str">
        <f t="shared" si="220"/>
        <v/>
      </c>
      <c r="K895" s="92" t="str">
        <f t="shared" si="209"/>
        <v/>
      </c>
      <c r="L895" s="92" t="str">
        <f t="shared" si="210"/>
        <v/>
      </c>
      <c r="M895" s="92" t="str">
        <f t="shared" si="211"/>
        <v/>
      </c>
      <c r="N895" s="92" t="str">
        <f t="shared" si="212"/>
        <v/>
      </c>
      <c r="O895" s="76" t="str">
        <f>IF(Cadastro!D895="","",Cadastro!D895)</f>
        <v/>
      </c>
      <c r="P895" s="76" t="str">
        <f>IF(Cadastro!C895="","",Cadastro!C895)</f>
        <v/>
      </c>
      <c r="Q895" s="93" t="str">
        <f t="shared" si="221"/>
        <v/>
      </c>
      <c r="R895" s="94" t="str">
        <f>IF(Cadastro!H895="","",Cadastro!H895)</f>
        <v/>
      </c>
      <c r="S895" s="95" t="str">
        <f t="shared" si="222"/>
        <v/>
      </c>
      <c r="T895" s="96" t="str">
        <f t="shared" si="223"/>
        <v/>
      </c>
      <c r="U895" s="96" t="str">
        <f>IFERROR(IF(P895="","",SUMIF(Movimento!$D$9:$D$7010,Saldo!P895,Movimento!$I$9:$I$7010)+W895)/(V895+X895),"")</f>
        <v/>
      </c>
      <c r="V895" s="94" t="str">
        <f>IFERROR(IF(Cadastro!E895="","",Cadastro!E895),"")</f>
        <v/>
      </c>
      <c r="W895" s="97" t="str">
        <f>IFERROR(IF(Cadastro!I895="","",Cadastro!I895),"")</f>
        <v/>
      </c>
      <c r="X895" s="94" t="str">
        <f>IF(P895="","",SUMIF(Movimento!$D$9:$D$7010,Saldo!P895,Movimento!$G$9:$G$7010))</f>
        <v/>
      </c>
      <c r="Y895" s="94" t="str">
        <f>IF(P895="","",SUMIF(MovSaida!$D$9:$D$7010,Saldo!P895,MovSaida!$F$9:$F$7010))</f>
        <v/>
      </c>
      <c r="Z895" s="94" t="str">
        <f>IFERROR(IF(P895="","",SUMIFS(InvAjust!$G$9:$G$6009,InvAjust!$E$9:$E$6009,Saldo!P895,InvAjust!$C$9:$C$6009,"Add")-SUMIFS(InvAjust!$G$9:$G$6009,InvAjust!$E$9:$E$6009,Saldo!P895,InvAjust!$C$9:$C$6009,"Remove")),"")</f>
        <v/>
      </c>
      <c r="AA895" s="98" t="str">
        <f t="shared" si="224"/>
        <v/>
      </c>
    </row>
    <row r="896" spans="1:27" ht="18.95" customHeight="1" x14ac:dyDescent="0.25">
      <c r="A896" s="82"/>
      <c r="C896" s="89" t="str">
        <f t="shared" si="213"/>
        <v/>
      </c>
      <c r="D896" s="89" t="str">
        <f t="shared" si="214"/>
        <v/>
      </c>
      <c r="E896" s="89" t="str">
        <f t="shared" si="215"/>
        <v/>
      </c>
      <c r="F896" s="89" t="str">
        <f t="shared" si="216"/>
        <v/>
      </c>
      <c r="G896" s="90" t="str">
        <f t="shared" si="217"/>
        <v/>
      </c>
      <c r="H896" s="91" t="str">
        <f t="shared" si="218"/>
        <v/>
      </c>
      <c r="I896" s="91" t="str">
        <f t="shared" si="219"/>
        <v/>
      </c>
      <c r="J896" s="91" t="str">
        <f t="shared" si="220"/>
        <v/>
      </c>
      <c r="K896" s="92" t="str">
        <f t="shared" si="209"/>
        <v/>
      </c>
      <c r="L896" s="92" t="str">
        <f t="shared" si="210"/>
        <v/>
      </c>
      <c r="M896" s="92" t="str">
        <f t="shared" si="211"/>
        <v/>
      </c>
      <c r="N896" s="92" t="str">
        <f t="shared" si="212"/>
        <v/>
      </c>
      <c r="O896" s="76" t="str">
        <f>IF(Cadastro!D896="","",Cadastro!D896)</f>
        <v/>
      </c>
      <c r="P896" s="76" t="str">
        <f>IF(Cadastro!C896="","",Cadastro!C896)</f>
        <v/>
      </c>
      <c r="Q896" s="93" t="str">
        <f t="shared" si="221"/>
        <v/>
      </c>
      <c r="R896" s="94" t="str">
        <f>IF(Cadastro!H896="","",Cadastro!H896)</f>
        <v/>
      </c>
      <c r="S896" s="95" t="str">
        <f t="shared" si="222"/>
        <v/>
      </c>
      <c r="T896" s="96" t="str">
        <f t="shared" si="223"/>
        <v/>
      </c>
      <c r="U896" s="96" t="str">
        <f>IFERROR(IF(P896="","",SUMIF(Movimento!$D$9:$D$7010,Saldo!P896,Movimento!$I$9:$I$7010)+W896)/(V896+X896),"")</f>
        <v/>
      </c>
      <c r="V896" s="94" t="str">
        <f>IFERROR(IF(Cadastro!E896="","",Cadastro!E896),"")</f>
        <v/>
      </c>
      <c r="W896" s="97" t="str">
        <f>IFERROR(IF(Cadastro!I896="","",Cadastro!I896),"")</f>
        <v/>
      </c>
      <c r="X896" s="94" t="str">
        <f>IF(P896="","",SUMIF(Movimento!$D$9:$D$7010,Saldo!P896,Movimento!$G$9:$G$7010))</f>
        <v/>
      </c>
      <c r="Y896" s="94" t="str">
        <f>IF(P896="","",SUMIF(MovSaida!$D$9:$D$7010,Saldo!P896,MovSaida!$F$9:$F$7010))</f>
        <v/>
      </c>
      <c r="Z896" s="94" t="str">
        <f>IFERROR(IF(P896="","",SUMIFS(InvAjust!$G$9:$G$6009,InvAjust!$E$9:$E$6009,Saldo!P896,InvAjust!$C$9:$C$6009,"Add")-SUMIFS(InvAjust!$G$9:$G$6009,InvAjust!$E$9:$E$6009,Saldo!P896,InvAjust!$C$9:$C$6009,"Remove")),"")</f>
        <v/>
      </c>
      <c r="AA896" s="98" t="str">
        <f t="shared" si="224"/>
        <v/>
      </c>
    </row>
    <row r="897" spans="1:27" ht="18.95" customHeight="1" x14ac:dyDescent="0.25">
      <c r="A897" s="82"/>
      <c r="C897" s="89" t="str">
        <f t="shared" si="213"/>
        <v/>
      </c>
      <c r="D897" s="89" t="str">
        <f t="shared" si="214"/>
        <v/>
      </c>
      <c r="E897" s="89" t="str">
        <f t="shared" si="215"/>
        <v/>
      </c>
      <c r="F897" s="89" t="str">
        <f t="shared" si="216"/>
        <v/>
      </c>
      <c r="G897" s="90" t="str">
        <f t="shared" si="217"/>
        <v/>
      </c>
      <c r="H897" s="91" t="str">
        <f t="shared" si="218"/>
        <v/>
      </c>
      <c r="I897" s="91" t="str">
        <f t="shared" si="219"/>
        <v/>
      </c>
      <c r="J897" s="91" t="str">
        <f t="shared" si="220"/>
        <v/>
      </c>
      <c r="K897" s="92" t="str">
        <f t="shared" si="209"/>
        <v/>
      </c>
      <c r="L897" s="92" t="str">
        <f t="shared" si="210"/>
        <v/>
      </c>
      <c r="M897" s="92" t="str">
        <f t="shared" si="211"/>
        <v/>
      </c>
      <c r="N897" s="92" t="str">
        <f t="shared" si="212"/>
        <v/>
      </c>
      <c r="O897" s="76" t="str">
        <f>IF(Cadastro!D897="","",Cadastro!D897)</f>
        <v/>
      </c>
      <c r="P897" s="76" t="str">
        <f>IF(Cadastro!C897="","",Cadastro!C897)</f>
        <v/>
      </c>
      <c r="Q897" s="93" t="str">
        <f t="shared" si="221"/>
        <v/>
      </c>
      <c r="R897" s="94" t="str">
        <f>IF(Cadastro!H897="","",Cadastro!H897)</f>
        <v/>
      </c>
      <c r="S897" s="95" t="str">
        <f t="shared" si="222"/>
        <v/>
      </c>
      <c r="T897" s="96" t="str">
        <f t="shared" si="223"/>
        <v/>
      </c>
      <c r="U897" s="96" t="str">
        <f>IFERROR(IF(P897="","",SUMIF(Movimento!$D$9:$D$7010,Saldo!P897,Movimento!$I$9:$I$7010)+W897)/(V897+X897),"")</f>
        <v/>
      </c>
      <c r="V897" s="94" t="str">
        <f>IFERROR(IF(Cadastro!E897="","",Cadastro!E897),"")</f>
        <v/>
      </c>
      <c r="W897" s="97" t="str">
        <f>IFERROR(IF(Cadastro!I897="","",Cadastro!I897),"")</f>
        <v/>
      </c>
      <c r="X897" s="94" t="str">
        <f>IF(P897="","",SUMIF(Movimento!$D$9:$D$7010,Saldo!P897,Movimento!$G$9:$G$7010))</f>
        <v/>
      </c>
      <c r="Y897" s="94" t="str">
        <f>IF(P897="","",SUMIF(MovSaida!$D$9:$D$7010,Saldo!P897,MovSaida!$F$9:$F$7010))</f>
        <v/>
      </c>
      <c r="Z897" s="94" t="str">
        <f>IFERROR(IF(P897="","",SUMIFS(InvAjust!$G$9:$G$6009,InvAjust!$E$9:$E$6009,Saldo!P897,InvAjust!$C$9:$C$6009,"Add")-SUMIFS(InvAjust!$G$9:$G$6009,InvAjust!$E$9:$E$6009,Saldo!P897,InvAjust!$C$9:$C$6009,"Remove")),"")</f>
        <v/>
      </c>
      <c r="AA897" s="98" t="str">
        <f t="shared" si="224"/>
        <v/>
      </c>
    </row>
    <row r="898" spans="1:27" ht="18.95" customHeight="1" x14ac:dyDescent="0.25">
      <c r="A898" s="82"/>
      <c r="C898" s="89" t="str">
        <f t="shared" si="213"/>
        <v/>
      </c>
      <c r="D898" s="89" t="str">
        <f t="shared" si="214"/>
        <v/>
      </c>
      <c r="E898" s="89" t="str">
        <f t="shared" si="215"/>
        <v/>
      </c>
      <c r="F898" s="89" t="str">
        <f t="shared" si="216"/>
        <v/>
      </c>
      <c r="G898" s="90" t="str">
        <f t="shared" si="217"/>
        <v/>
      </c>
      <c r="H898" s="91" t="str">
        <f t="shared" si="218"/>
        <v/>
      </c>
      <c r="I898" s="91" t="str">
        <f t="shared" si="219"/>
        <v/>
      </c>
      <c r="J898" s="91" t="str">
        <f t="shared" si="220"/>
        <v/>
      </c>
      <c r="K898" s="92" t="str">
        <f t="shared" si="209"/>
        <v/>
      </c>
      <c r="L898" s="92" t="str">
        <f t="shared" si="210"/>
        <v/>
      </c>
      <c r="M898" s="92" t="str">
        <f t="shared" si="211"/>
        <v/>
      </c>
      <c r="N898" s="92" t="str">
        <f t="shared" si="212"/>
        <v/>
      </c>
      <c r="O898" s="76" t="str">
        <f>IF(Cadastro!D898="","",Cadastro!D898)</f>
        <v/>
      </c>
      <c r="P898" s="76" t="str">
        <f>IF(Cadastro!C898="","",Cadastro!C898)</f>
        <v/>
      </c>
      <c r="Q898" s="93" t="str">
        <f t="shared" si="221"/>
        <v/>
      </c>
      <c r="R898" s="94" t="str">
        <f>IF(Cadastro!H898="","",Cadastro!H898)</f>
        <v/>
      </c>
      <c r="S898" s="95" t="str">
        <f t="shared" si="222"/>
        <v/>
      </c>
      <c r="T898" s="96" t="str">
        <f t="shared" si="223"/>
        <v/>
      </c>
      <c r="U898" s="96" t="str">
        <f>IFERROR(IF(P898="","",SUMIF(Movimento!$D$9:$D$7010,Saldo!P898,Movimento!$I$9:$I$7010)+W898)/(V898+X898),"")</f>
        <v/>
      </c>
      <c r="V898" s="94" t="str">
        <f>IFERROR(IF(Cadastro!E898="","",Cadastro!E898),"")</f>
        <v/>
      </c>
      <c r="W898" s="97" t="str">
        <f>IFERROR(IF(Cadastro!I898="","",Cadastro!I898),"")</f>
        <v/>
      </c>
      <c r="X898" s="94" t="str">
        <f>IF(P898="","",SUMIF(Movimento!$D$9:$D$7010,Saldo!P898,Movimento!$G$9:$G$7010))</f>
        <v/>
      </c>
      <c r="Y898" s="94" t="str">
        <f>IF(P898="","",SUMIF(MovSaida!$D$9:$D$7010,Saldo!P898,MovSaida!$F$9:$F$7010))</f>
        <v/>
      </c>
      <c r="Z898" s="94" t="str">
        <f>IFERROR(IF(P898="","",SUMIFS(InvAjust!$G$9:$G$6009,InvAjust!$E$9:$E$6009,Saldo!P898,InvAjust!$C$9:$C$6009,"Add")-SUMIFS(InvAjust!$G$9:$G$6009,InvAjust!$E$9:$E$6009,Saldo!P898,InvAjust!$C$9:$C$6009,"Remove")),"")</f>
        <v/>
      </c>
      <c r="AA898" s="98" t="str">
        <f t="shared" si="224"/>
        <v/>
      </c>
    </row>
    <row r="899" spans="1:27" ht="18.95" customHeight="1" x14ac:dyDescent="0.25">
      <c r="A899" s="82"/>
      <c r="C899" s="89" t="str">
        <f t="shared" si="213"/>
        <v/>
      </c>
      <c r="D899" s="89" t="str">
        <f t="shared" si="214"/>
        <v/>
      </c>
      <c r="E899" s="89" t="str">
        <f t="shared" si="215"/>
        <v/>
      </c>
      <c r="F899" s="89" t="str">
        <f t="shared" si="216"/>
        <v/>
      </c>
      <c r="G899" s="90" t="str">
        <f t="shared" si="217"/>
        <v/>
      </c>
      <c r="H899" s="91" t="str">
        <f t="shared" si="218"/>
        <v/>
      </c>
      <c r="I899" s="91" t="str">
        <f t="shared" si="219"/>
        <v/>
      </c>
      <c r="J899" s="91" t="str">
        <f t="shared" si="220"/>
        <v/>
      </c>
      <c r="K899" s="92" t="str">
        <f t="shared" si="209"/>
        <v/>
      </c>
      <c r="L899" s="92" t="str">
        <f t="shared" si="210"/>
        <v/>
      </c>
      <c r="M899" s="92" t="str">
        <f t="shared" si="211"/>
        <v/>
      </c>
      <c r="N899" s="92" t="str">
        <f t="shared" si="212"/>
        <v/>
      </c>
      <c r="O899" s="76" t="str">
        <f>IF(Cadastro!D899="","",Cadastro!D899)</f>
        <v/>
      </c>
      <c r="P899" s="76" t="str">
        <f>IF(Cadastro!C899="","",Cadastro!C899)</f>
        <v/>
      </c>
      <c r="Q899" s="93" t="str">
        <f t="shared" si="221"/>
        <v/>
      </c>
      <c r="R899" s="94" t="str">
        <f>IF(Cadastro!H899="","",Cadastro!H899)</f>
        <v/>
      </c>
      <c r="S899" s="95" t="str">
        <f t="shared" si="222"/>
        <v/>
      </c>
      <c r="T899" s="96" t="str">
        <f t="shared" si="223"/>
        <v/>
      </c>
      <c r="U899" s="96" t="str">
        <f>IFERROR(IF(P899="","",SUMIF(Movimento!$D$9:$D$7010,Saldo!P899,Movimento!$I$9:$I$7010)+W899)/(V899+X899),"")</f>
        <v/>
      </c>
      <c r="V899" s="94" t="str">
        <f>IFERROR(IF(Cadastro!E899="","",Cadastro!E899),"")</f>
        <v/>
      </c>
      <c r="W899" s="97" t="str">
        <f>IFERROR(IF(Cadastro!I899="","",Cadastro!I899),"")</f>
        <v/>
      </c>
      <c r="X899" s="94" t="str">
        <f>IF(P899="","",SUMIF(Movimento!$D$9:$D$7010,Saldo!P899,Movimento!$G$9:$G$7010))</f>
        <v/>
      </c>
      <c r="Y899" s="94" t="str">
        <f>IF(P899="","",SUMIF(MovSaida!$D$9:$D$7010,Saldo!P899,MovSaida!$F$9:$F$7010))</f>
        <v/>
      </c>
      <c r="Z899" s="94" t="str">
        <f>IFERROR(IF(P899="","",SUMIFS(InvAjust!$G$9:$G$6009,InvAjust!$E$9:$E$6009,Saldo!P899,InvAjust!$C$9:$C$6009,"Add")-SUMIFS(InvAjust!$G$9:$G$6009,InvAjust!$E$9:$E$6009,Saldo!P899,InvAjust!$C$9:$C$6009,"Remove")),"")</f>
        <v/>
      </c>
      <c r="AA899" s="98" t="str">
        <f t="shared" si="224"/>
        <v/>
      </c>
    </row>
    <row r="900" spans="1:27" ht="18.95" customHeight="1" x14ac:dyDescent="0.25">
      <c r="A900" s="82"/>
      <c r="C900" s="89" t="str">
        <f t="shared" si="213"/>
        <v/>
      </c>
      <c r="D900" s="89" t="str">
        <f t="shared" si="214"/>
        <v/>
      </c>
      <c r="E900" s="89" t="str">
        <f t="shared" si="215"/>
        <v/>
      </c>
      <c r="F900" s="89" t="str">
        <f t="shared" si="216"/>
        <v/>
      </c>
      <c r="G900" s="90" t="str">
        <f t="shared" si="217"/>
        <v/>
      </c>
      <c r="H900" s="91" t="str">
        <f t="shared" si="218"/>
        <v/>
      </c>
      <c r="I900" s="91" t="str">
        <f t="shared" si="219"/>
        <v/>
      </c>
      <c r="J900" s="91" t="str">
        <f t="shared" si="220"/>
        <v/>
      </c>
      <c r="K900" s="92" t="str">
        <f t="shared" si="209"/>
        <v/>
      </c>
      <c r="L900" s="92" t="str">
        <f t="shared" si="210"/>
        <v/>
      </c>
      <c r="M900" s="92" t="str">
        <f t="shared" si="211"/>
        <v/>
      </c>
      <c r="N900" s="92" t="str">
        <f t="shared" si="212"/>
        <v/>
      </c>
      <c r="O900" s="76" t="str">
        <f>IF(Cadastro!D900="","",Cadastro!D900)</f>
        <v/>
      </c>
      <c r="P900" s="76" t="str">
        <f>IF(Cadastro!C900="","",Cadastro!C900)</f>
        <v/>
      </c>
      <c r="Q900" s="93" t="str">
        <f t="shared" si="221"/>
        <v/>
      </c>
      <c r="R900" s="94" t="str">
        <f>IF(Cadastro!H900="","",Cadastro!H900)</f>
        <v/>
      </c>
      <c r="S900" s="95" t="str">
        <f t="shared" si="222"/>
        <v/>
      </c>
      <c r="T900" s="96" t="str">
        <f t="shared" si="223"/>
        <v/>
      </c>
      <c r="U900" s="96" t="str">
        <f>IFERROR(IF(P900="","",SUMIF(Movimento!$D$9:$D$7010,Saldo!P900,Movimento!$I$9:$I$7010)+W900)/(V900+X900),"")</f>
        <v/>
      </c>
      <c r="V900" s="94" t="str">
        <f>IFERROR(IF(Cadastro!E900="","",Cadastro!E900),"")</f>
        <v/>
      </c>
      <c r="W900" s="97" t="str">
        <f>IFERROR(IF(Cadastro!I900="","",Cadastro!I900),"")</f>
        <v/>
      </c>
      <c r="X900" s="94" t="str">
        <f>IF(P900="","",SUMIF(Movimento!$D$9:$D$7010,Saldo!P900,Movimento!$G$9:$G$7010))</f>
        <v/>
      </c>
      <c r="Y900" s="94" t="str">
        <f>IF(P900="","",SUMIF(MovSaida!$D$9:$D$7010,Saldo!P900,MovSaida!$F$9:$F$7010))</f>
        <v/>
      </c>
      <c r="Z900" s="94" t="str">
        <f>IFERROR(IF(P900="","",SUMIFS(InvAjust!$G$9:$G$6009,InvAjust!$E$9:$E$6009,Saldo!P900,InvAjust!$C$9:$C$6009,"Add")-SUMIFS(InvAjust!$G$9:$G$6009,InvAjust!$E$9:$E$6009,Saldo!P900,InvAjust!$C$9:$C$6009,"Remove")),"")</f>
        <v/>
      </c>
      <c r="AA900" s="98" t="str">
        <f t="shared" si="224"/>
        <v/>
      </c>
    </row>
    <row r="901" spans="1:27" ht="18.95" customHeight="1" x14ac:dyDescent="0.25">
      <c r="A901" s="82"/>
      <c r="C901" s="89" t="str">
        <f t="shared" si="213"/>
        <v/>
      </c>
      <c r="D901" s="89" t="str">
        <f t="shared" si="214"/>
        <v/>
      </c>
      <c r="E901" s="89" t="str">
        <f t="shared" si="215"/>
        <v/>
      </c>
      <c r="F901" s="89" t="str">
        <f t="shared" si="216"/>
        <v/>
      </c>
      <c r="G901" s="90" t="str">
        <f t="shared" si="217"/>
        <v/>
      </c>
      <c r="H901" s="91" t="str">
        <f t="shared" si="218"/>
        <v/>
      </c>
      <c r="I901" s="91" t="str">
        <f t="shared" si="219"/>
        <v/>
      </c>
      <c r="J901" s="91" t="str">
        <f t="shared" si="220"/>
        <v/>
      </c>
      <c r="K901" s="92" t="str">
        <f t="shared" si="209"/>
        <v/>
      </c>
      <c r="L901" s="92" t="str">
        <f t="shared" si="210"/>
        <v/>
      </c>
      <c r="M901" s="92" t="str">
        <f t="shared" si="211"/>
        <v/>
      </c>
      <c r="N901" s="92" t="str">
        <f t="shared" si="212"/>
        <v/>
      </c>
      <c r="O901" s="76" t="str">
        <f>IF(Cadastro!D901="","",Cadastro!D901)</f>
        <v/>
      </c>
      <c r="P901" s="76" t="str">
        <f>IF(Cadastro!C901="","",Cadastro!C901)</f>
        <v/>
      </c>
      <c r="Q901" s="93" t="str">
        <f t="shared" si="221"/>
        <v/>
      </c>
      <c r="R901" s="94" t="str">
        <f>IF(Cadastro!H901="","",Cadastro!H901)</f>
        <v/>
      </c>
      <c r="S901" s="95" t="str">
        <f t="shared" si="222"/>
        <v/>
      </c>
      <c r="T901" s="96" t="str">
        <f t="shared" si="223"/>
        <v/>
      </c>
      <c r="U901" s="96" t="str">
        <f>IFERROR(IF(P901="","",SUMIF(Movimento!$D$9:$D$7010,Saldo!P901,Movimento!$I$9:$I$7010)+W901)/(V901+X901),"")</f>
        <v/>
      </c>
      <c r="V901" s="94" t="str">
        <f>IFERROR(IF(Cadastro!E901="","",Cadastro!E901),"")</f>
        <v/>
      </c>
      <c r="W901" s="97" t="str">
        <f>IFERROR(IF(Cadastro!I901="","",Cadastro!I901),"")</f>
        <v/>
      </c>
      <c r="X901" s="94" t="str">
        <f>IF(P901="","",SUMIF(Movimento!$D$9:$D$7010,Saldo!P901,Movimento!$G$9:$G$7010))</f>
        <v/>
      </c>
      <c r="Y901" s="94" t="str">
        <f>IF(P901="","",SUMIF(MovSaida!$D$9:$D$7010,Saldo!P901,MovSaida!$F$9:$F$7010))</f>
        <v/>
      </c>
      <c r="Z901" s="94" t="str">
        <f>IFERROR(IF(P901="","",SUMIFS(InvAjust!$G$9:$G$6009,InvAjust!$E$9:$E$6009,Saldo!P901,InvAjust!$C$9:$C$6009,"Add")-SUMIFS(InvAjust!$G$9:$G$6009,InvAjust!$E$9:$E$6009,Saldo!P901,InvAjust!$C$9:$C$6009,"Remove")),"")</f>
        <v/>
      </c>
      <c r="AA901" s="98" t="str">
        <f t="shared" si="224"/>
        <v/>
      </c>
    </row>
    <row r="902" spans="1:27" ht="18.95" customHeight="1" x14ac:dyDescent="0.25">
      <c r="A902" s="82"/>
      <c r="C902" s="89" t="str">
        <f t="shared" si="213"/>
        <v/>
      </c>
      <c r="D902" s="89" t="str">
        <f t="shared" si="214"/>
        <v/>
      </c>
      <c r="E902" s="89" t="str">
        <f t="shared" si="215"/>
        <v/>
      </c>
      <c r="F902" s="89" t="str">
        <f t="shared" si="216"/>
        <v/>
      </c>
      <c r="G902" s="90" t="str">
        <f t="shared" si="217"/>
        <v/>
      </c>
      <c r="H902" s="91" t="str">
        <f t="shared" si="218"/>
        <v/>
      </c>
      <c r="I902" s="91" t="str">
        <f t="shared" si="219"/>
        <v/>
      </c>
      <c r="J902" s="91" t="str">
        <f t="shared" si="220"/>
        <v/>
      </c>
      <c r="K902" s="92" t="str">
        <f t="shared" si="209"/>
        <v/>
      </c>
      <c r="L902" s="92" t="str">
        <f t="shared" si="210"/>
        <v/>
      </c>
      <c r="M902" s="92" t="str">
        <f t="shared" si="211"/>
        <v/>
      </c>
      <c r="N902" s="92" t="str">
        <f t="shared" si="212"/>
        <v/>
      </c>
      <c r="O902" s="76" t="str">
        <f>IF(Cadastro!D902="","",Cadastro!D902)</f>
        <v/>
      </c>
      <c r="P902" s="76" t="str">
        <f>IF(Cadastro!C902="","",Cadastro!C902)</f>
        <v/>
      </c>
      <c r="Q902" s="93" t="str">
        <f t="shared" si="221"/>
        <v/>
      </c>
      <c r="R902" s="94" t="str">
        <f>IF(Cadastro!H902="","",Cadastro!H902)</f>
        <v/>
      </c>
      <c r="S902" s="95" t="str">
        <f t="shared" si="222"/>
        <v/>
      </c>
      <c r="T902" s="96" t="str">
        <f t="shared" si="223"/>
        <v/>
      </c>
      <c r="U902" s="96" t="str">
        <f>IFERROR(IF(P902="","",SUMIF(Movimento!$D$9:$D$7010,Saldo!P902,Movimento!$I$9:$I$7010)+W902)/(V902+X902),"")</f>
        <v/>
      </c>
      <c r="V902" s="94" t="str">
        <f>IFERROR(IF(Cadastro!E902="","",Cadastro!E902),"")</f>
        <v/>
      </c>
      <c r="W902" s="97" t="str">
        <f>IFERROR(IF(Cadastro!I902="","",Cadastro!I902),"")</f>
        <v/>
      </c>
      <c r="X902" s="94" t="str">
        <f>IF(P902="","",SUMIF(Movimento!$D$9:$D$7010,Saldo!P902,Movimento!$G$9:$G$7010))</f>
        <v/>
      </c>
      <c r="Y902" s="94" t="str">
        <f>IF(P902="","",SUMIF(MovSaida!$D$9:$D$7010,Saldo!P902,MovSaida!$F$9:$F$7010))</f>
        <v/>
      </c>
      <c r="Z902" s="94" t="str">
        <f>IFERROR(IF(P902="","",SUMIFS(InvAjust!$G$9:$G$6009,InvAjust!$E$9:$E$6009,Saldo!P902,InvAjust!$C$9:$C$6009,"Add")-SUMIFS(InvAjust!$G$9:$G$6009,InvAjust!$E$9:$E$6009,Saldo!P902,InvAjust!$C$9:$C$6009,"Remove")),"")</f>
        <v/>
      </c>
      <c r="AA902" s="98" t="str">
        <f t="shared" si="224"/>
        <v/>
      </c>
    </row>
    <row r="903" spans="1:27" ht="18.95" customHeight="1" x14ac:dyDescent="0.25">
      <c r="A903" s="82"/>
      <c r="C903" s="89" t="str">
        <f t="shared" si="213"/>
        <v/>
      </c>
      <c r="D903" s="89" t="str">
        <f t="shared" si="214"/>
        <v/>
      </c>
      <c r="E903" s="89" t="str">
        <f t="shared" si="215"/>
        <v/>
      </c>
      <c r="F903" s="89" t="str">
        <f t="shared" si="216"/>
        <v/>
      </c>
      <c r="G903" s="90" t="str">
        <f t="shared" si="217"/>
        <v/>
      </c>
      <c r="H903" s="91" t="str">
        <f t="shared" si="218"/>
        <v/>
      </c>
      <c r="I903" s="91" t="str">
        <f t="shared" si="219"/>
        <v/>
      </c>
      <c r="J903" s="91" t="str">
        <f t="shared" si="220"/>
        <v/>
      </c>
      <c r="K903" s="92" t="str">
        <f t="shared" si="209"/>
        <v/>
      </c>
      <c r="L903" s="92" t="str">
        <f t="shared" si="210"/>
        <v/>
      </c>
      <c r="M903" s="92" t="str">
        <f t="shared" si="211"/>
        <v/>
      </c>
      <c r="N903" s="92" t="str">
        <f t="shared" si="212"/>
        <v/>
      </c>
      <c r="O903" s="76" t="str">
        <f>IF(Cadastro!D903="","",Cadastro!D903)</f>
        <v/>
      </c>
      <c r="P903" s="76" t="str">
        <f>IF(Cadastro!C903="","",Cadastro!C903)</f>
        <v/>
      </c>
      <c r="Q903" s="93" t="str">
        <f t="shared" si="221"/>
        <v/>
      </c>
      <c r="R903" s="94" t="str">
        <f>IF(Cadastro!H903="","",Cadastro!H903)</f>
        <v/>
      </c>
      <c r="S903" s="95" t="str">
        <f t="shared" si="222"/>
        <v/>
      </c>
      <c r="T903" s="96" t="str">
        <f t="shared" si="223"/>
        <v/>
      </c>
      <c r="U903" s="96" t="str">
        <f>IFERROR(IF(P903="","",SUMIF(Movimento!$D$9:$D$7010,Saldo!P903,Movimento!$I$9:$I$7010)+W903)/(V903+X903),"")</f>
        <v/>
      </c>
      <c r="V903" s="94" t="str">
        <f>IFERROR(IF(Cadastro!E903="","",Cadastro!E903),"")</f>
        <v/>
      </c>
      <c r="W903" s="97" t="str">
        <f>IFERROR(IF(Cadastro!I903="","",Cadastro!I903),"")</f>
        <v/>
      </c>
      <c r="X903" s="94" t="str">
        <f>IF(P903="","",SUMIF(Movimento!$D$9:$D$7010,Saldo!P903,Movimento!$G$9:$G$7010))</f>
        <v/>
      </c>
      <c r="Y903" s="94" t="str">
        <f>IF(P903="","",SUMIF(MovSaida!$D$9:$D$7010,Saldo!P903,MovSaida!$F$9:$F$7010))</f>
        <v/>
      </c>
      <c r="Z903" s="94" t="str">
        <f>IFERROR(IF(P903="","",SUMIFS(InvAjust!$G$9:$G$6009,InvAjust!$E$9:$E$6009,Saldo!P903,InvAjust!$C$9:$C$6009,"Add")-SUMIFS(InvAjust!$G$9:$G$6009,InvAjust!$E$9:$E$6009,Saldo!P903,InvAjust!$C$9:$C$6009,"Remove")),"")</f>
        <v/>
      </c>
      <c r="AA903" s="98" t="str">
        <f t="shared" si="224"/>
        <v/>
      </c>
    </row>
    <row r="904" spans="1:27" ht="18.95" customHeight="1" x14ac:dyDescent="0.25">
      <c r="A904" s="82"/>
      <c r="C904" s="89" t="str">
        <f t="shared" si="213"/>
        <v/>
      </c>
      <c r="D904" s="89" t="str">
        <f t="shared" si="214"/>
        <v/>
      </c>
      <c r="E904" s="89" t="str">
        <f t="shared" si="215"/>
        <v/>
      </c>
      <c r="F904" s="89" t="str">
        <f t="shared" si="216"/>
        <v/>
      </c>
      <c r="G904" s="90" t="str">
        <f t="shared" si="217"/>
        <v/>
      </c>
      <c r="H904" s="91" t="str">
        <f t="shared" si="218"/>
        <v/>
      </c>
      <c r="I904" s="91" t="str">
        <f t="shared" si="219"/>
        <v/>
      </c>
      <c r="J904" s="91" t="str">
        <f t="shared" si="220"/>
        <v/>
      </c>
      <c r="K904" s="92" t="str">
        <f t="shared" si="209"/>
        <v/>
      </c>
      <c r="L904" s="92" t="str">
        <f t="shared" si="210"/>
        <v/>
      </c>
      <c r="M904" s="92" t="str">
        <f t="shared" si="211"/>
        <v/>
      </c>
      <c r="N904" s="92" t="str">
        <f t="shared" si="212"/>
        <v/>
      </c>
      <c r="O904" s="76" t="str">
        <f>IF(Cadastro!D904="","",Cadastro!D904)</f>
        <v/>
      </c>
      <c r="P904" s="76" t="str">
        <f>IF(Cadastro!C904="","",Cadastro!C904)</f>
        <v/>
      </c>
      <c r="Q904" s="93" t="str">
        <f t="shared" si="221"/>
        <v/>
      </c>
      <c r="R904" s="94" t="str">
        <f>IF(Cadastro!H904="","",Cadastro!H904)</f>
        <v/>
      </c>
      <c r="S904" s="95" t="str">
        <f t="shared" si="222"/>
        <v/>
      </c>
      <c r="T904" s="96" t="str">
        <f t="shared" si="223"/>
        <v/>
      </c>
      <c r="U904" s="96" t="str">
        <f>IFERROR(IF(P904="","",SUMIF(Movimento!$D$9:$D$7010,Saldo!P904,Movimento!$I$9:$I$7010)+W904)/(V904+X904),"")</f>
        <v/>
      </c>
      <c r="V904" s="94" t="str">
        <f>IFERROR(IF(Cadastro!E904="","",Cadastro!E904),"")</f>
        <v/>
      </c>
      <c r="W904" s="97" t="str">
        <f>IFERROR(IF(Cadastro!I904="","",Cadastro!I904),"")</f>
        <v/>
      </c>
      <c r="X904" s="94" t="str">
        <f>IF(P904="","",SUMIF(Movimento!$D$9:$D$7010,Saldo!P904,Movimento!$G$9:$G$7010))</f>
        <v/>
      </c>
      <c r="Y904" s="94" t="str">
        <f>IF(P904="","",SUMIF(MovSaida!$D$9:$D$7010,Saldo!P904,MovSaida!$F$9:$F$7010))</f>
        <v/>
      </c>
      <c r="Z904" s="94" t="str">
        <f>IFERROR(IF(P904="","",SUMIFS(InvAjust!$G$9:$G$6009,InvAjust!$E$9:$E$6009,Saldo!P904,InvAjust!$C$9:$C$6009,"Add")-SUMIFS(InvAjust!$G$9:$G$6009,InvAjust!$E$9:$E$6009,Saldo!P904,InvAjust!$C$9:$C$6009,"Remove")),"")</f>
        <v/>
      </c>
      <c r="AA904" s="98" t="str">
        <f t="shared" si="224"/>
        <v/>
      </c>
    </row>
    <row r="905" spans="1:27" ht="18.95" customHeight="1" x14ac:dyDescent="0.25">
      <c r="A905" s="82"/>
      <c r="C905" s="89" t="str">
        <f t="shared" si="213"/>
        <v/>
      </c>
      <c r="D905" s="89" t="str">
        <f t="shared" si="214"/>
        <v/>
      </c>
      <c r="E905" s="89" t="str">
        <f t="shared" si="215"/>
        <v/>
      </c>
      <c r="F905" s="89" t="str">
        <f t="shared" si="216"/>
        <v/>
      </c>
      <c r="G905" s="90" t="str">
        <f t="shared" si="217"/>
        <v/>
      </c>
      <c r="H905" s="91" t="str">
        <f t="shared" si="218"/>
        <v/>
      </c>
      <c r="I905" s="91" t="str">
        <f t="shared" si="219"/>
        <v/>
      </c>
      <c r="J905" s="91" t="str">
        <f t="shared" si="220"/>
        <v/>
      </c>
      <c r="K905" s="92" t="str">
        <f t="shared" ref="K905:K968" si="225">IFERROR(Q905/SUM($Q$9:$Q$1009),"")</f>
        <v/>
      </c>
      <c r="L905" s="92" t="str">
        <f t="shared" ref="L905:L968" si="226">IFERROR(T905/SUM($T$9:$T$1009),"")</f>
        <v/>
      </c>
      <c r="M905" s="92" t="str">
        <f t="shared" ref="M905:M968" si="227">IFERROR(X905/SUM($X$9:$X$1009),"")</f>
        <v/>
      </c>
      <c r="N905" s="92" t="str">
        <f t="shared" ref="N905:N968" si="228">IFERROR(Y905/SUM($Y$9:$Y$1009),"")</f>
        <v/>
      </c>
      <c r="O905" s="76" t="str">
        <f>IF(Cadastro!D905="","",Cadastro!D905)</f>
        <v/>
      </c>
      <c r="P905" s="76" t="str">
        <f>IF(Cadastro!C905="","",Cadastro!C905)</f>
        <v/>
      </c>
      <c r="Q905" s="93" t="str">
        <f t="shared" si="221"/>
        <v/>
      </c>
      <c r="R905" s="94" t="str">
        <f>IF(Cadastro!H905="","",Cadastro!H905)</f>
        <v/>
      </c>
      <c r="S905" s="95" t="str">
        <f t="shared" si="222"/>
        <v/>
      </c>
      <c r="T905" s="96" t="str">
        <f t="shared" si="223"/>
        <v/>
      </c>
      <c r="U905" s="96" t="str">
        <f>IFERROR(IF(P905="","",SUMIF(Movimento!$D$9:$D$7010,Saldo!P905,Movimento!$I$9:$I$7010)+W905)/(V905+X905),"")</f>
        <v/>
      </c>
      <c r="V905" s="94" t="str">
        <f>IFERROR(IF(Cadastro!E905="","",Cadastro!E905),"")</f>
        <v/>
      </c>
      <c r="W905" s="97" t="str">
        <f>IFERROR(IF(Cadastro!I905="","",Cadastro!I905),"")</f>
        <v/>
      </c>
      <c r="X905" s="94" t="str">
        <f>IF(P905="","",SUMIF(Movimento!$D$9:$D$7010,Saldo!P905,Movimento!$G$9:$G$7010))</f>
        <v/>
      </c>
      <c r="Y905" s="94" t="str">
        <f>IF(P905="","",SUMIF(MovSaida!$D$9:$D$7010,Saldo!P905,MovSaida!$F$9:$F$7010))</f>
        <v/>
      </c>
      <c r="Z905" s="94" t="str">
        <f>IFERROR(IF(P905="","",SUMIFS(InvAjust!$G$9:$G$6009,InvAjust!$E$9:$E$6009,Saldo!P905,InvAjust!$C$9:$C$6009,"Add")-SUMIFS(InvAjust!$G$9:$G$6009,InvAjust!$E$9:$E$6009,Saldo!P905,InvAjust!$C$9:$C$6009,"Remove")),"")</f>
        <v/>
      </c>
      <c r="AA905" s="98" t="str">
        <f t="shared" si="224"/>
        <v/>
      </c>
    </row>
    <row r="906" spans="1:27" ht="18.95" customHeight="1" x14ac:dyDescent="0.25">
      <c r="A906" s="82"/>
      <c r="C906" s="89" t="str">
        <f t="shared" ref="C906:C969" si="229">IFERROR("q"&amp;_xlfn.RANK.EQ(G906,$G$9:$G$1009,0),"")</f>
        <v/>
      </c>
      <c r="D906" s="89" t="str">
        <f t="shared" ref="D906:D969" si="230">IFERROR("v"&amp;_xlfn.RANK.EQ(H906,$H$9:$H$1009,0),"")</f>
        <v/>
      </c>
      <c r="E906" s="89" t="str">
        <f t="shared" ref="E906:E969" si="231">IFERROR("e"&amp;_xlfn.RANK.EQ(I906,$I$9:$I$1009,0),"")</f>
        <v/>
      </c>
      <c r="F906" s="89" t="str">
        <f t="shared" ref="F906:F969" si="232">IFERROR("s"&amp;_xlfn.RANK.EQ(J906,$J$9:$J$1009,0),"")</f>
        <v/>
      </c>
      <c r="G906" s="90" t="str">
        <f t="shared" ref="G906:G969" si="233">IF(O906="","",Q906+ROW(Q906)/10)</f>
        <v/>
      </c>
      <c r="H906" s="91" t="str">
        <f t="shared" ref="H906:H969" si="234">IF(O906="","",T906+ROW(T906)/10)</f>
        <v/>
      </c>
      <c r="I906" s="91" t="str">
        <f t="shared" ref="I906:I969" si="235">IF(O906="","",X906+ROW(X906)/10)</f>
        <v/>
      </c>
      <c r="J906" s="91" t="str">
        <f t="shared" ref="J906:J969" si="236">IF(O906="","",Y906+ROW(Y906)/10)</f>
        <v/>
      </c>
      <c r="K906" s="92" t="str">
        <f t="shared" si="225"/>
        <v/>
      </c>
      <c r="L906" s="92" t="str">
        <f t="shared" si="226"/>
        <v/>
      </c>
      <c r="M906" s="92" t="str">
        <f t="shared" si="227"/>
        <v/>
      </c>
      <c r="N906" s="92" t="str">
        <f t="shared" si="228"/>
        <v/>
      </c>
      <c r="O906" s="76" t="str">
        <f>IF(Cadastro!D906="","",Cadastro!D906)</f>
        <v/>
      </c>
      <c r="P906" s="76" t="str">
        <f>IF(Cadastro!C906="","",Cadastro!C906)</f>
        <v/>
      </c>
      <c r="Q906" s="93" t="str">
        <f t="shared" ref="Q906:Q969" si="237">IFERROR(V906+X906-Y906+Z906,"")</f>
        <v/>
      </c>
      <c r="R906" s="94" t="str">
        <f>IF(Cadastro!H906="","",Cadastro!H906)</f>
        <v/>
      </c>
      <c r="S906" s="95" t="str">
        <f t="shared" ref="S906:S969" si="238">IFERROR(IF(Q906&gt;=R906,(Q906/R906)-1,(R906-Q906)/R906*-1),"")</f>
        <v/>
      </c>
      <c r="T906" s="96" t="str">
        <f t="shared" ref="T906:T969" si="239">IFERROR(IF(P906="","",Q906*U906),"")</f>
        <v/>
      </c>
      <c r="U906" s="96" t="str">
        <f>IFERROR(IF(P906="","",SUMIF(Movimento!$D$9:$D$7010,Saldo!P906,Movimento!$I$9:$I$7010)+W906)/(V906+X906),"")</f>
        <v/>
      </c>
      <c r="V906" s="94" t="str">
        <f>IFERROR(IF(Cadastro!E906="","",Cadastro!E906),"")</f>
        <v/>
      </c>
      <c r="W906" s="97" t="str">
        <f>IFERROR(IF(Cadastro!I906="","",Cadastro!I906),"")</f>
        <v/>
      </c>
      <c r="X906" s="94" t="str">
        <f>IF(P906="","",SUMIF(Movimento!$D$9:$D$7010,Saldo!P906,Movimento!$G$9:$G$7010))</f>
        <v/>
      </c>
      <c r="Y906" s="94" t="str">
        <f>IF(P906="","",SUMIF(MovSaida!$D$9:$D$7010,Saldo!P906,MovSaida!$F$9:$F$7010))</f>
        <v/>
      </c>
      <c r="Z906" s="94" t="str">
        <f>IFERROR(IF(P906="","",SUMIFS(InvAjust!$G$9:$G$6009,InvAjust!$E$9:$E$6009,Saldo!P906,InvAjust!$C$9:$C$6009,"Add")-SUMIFS(InvAjust!$G$9:$G$6009,InvAjust!$E$9:$E$6009,Saldo!P906,InvAjust!$C$9:$C$6009,"Remove")),"")</f>
        <v/>
      </c>
      <c r="AA906" s="98" t="str">
        <f t="shared" ref="AA906:AA969" si="240">IFERROR(ABS(Z906)*U906,"")</f>
        <v/>
      </c>
    </row>
    <row r="907" spans="1:27" ht="18.95" customHeight="1" x14ac:dyDescent="0.25">
      <c r="A907" s="82"/>
      <c r="C907" s="89" t="str">
        <f t="shared" si="229"/>
        <v/>
      </c>
      <c r="D907" s="89" t="str">
        <f t="shared" si="230"/>
        <v/>
      </c>
      <c r="E907" s="89" t="str">
        <f t="shared" si="231"/>
        <v/>
      </c>
      <c r="F907" s="89" t="str">
        <f t="shared" si="232"/>
        <v/>
      </c>
      <c r="G907" s="90" t="str">
        <f t="shared" si="233"/>
        <v/>
      </c>
      <c r="H907" s="91" t="str">
        <f t="shared" si="234"/>
        <v/>
      </c>
      <c r="I907" s="91" t="str">
        <f t="shared" si="235"/>
        <v/>
      </c>
      <c r="J907" s="91" t="str">
        <f t="shared" si="236"/>
        <v/>
      </c>
      <c r="K907" s="92" t="str">
        <f t="shared" si="225"/>
        <v/>
      </c>
      <c r="L907" s="92" t="str">
        <f t="shared" si="226"/>
        <v/>
      </c>
      <c r="M907" s="92" t="str">
        <f t="shared" si="227"/>
        <v/>
      </c>
      <c r="N907" s="92" t="str">
        <f t="shared" si="228"/>
        <v/>
      </c>
      <c r="O907" s="76" t="str">
        <f>IF(Cadastro!D907="","",Cadastro!D907)</f>
        <v/>
      </c>
      <c r="P907" s="76" t="str">
        <f>IF(Cadastro!C907="","",Cadastro!C907)</f>
        <v/>
      </c>
      <c r="Q907" s="93" t="str">
        <f t="shared" si="237"/>
        <v/>
      </c>
      <c r="R907" s="94" t="str">
        <f>IF(Cadastro!H907="","",Cadastro!H907)</f>
        <v/>
      </c>
      <c r="S907" s="95" t="str">
        <f t="shared" si="238"/>
        <v/>
      </c>
      <c r="T907" s="96" t="str">
        <f t="shared" si="239"/>
        <v/>
      </c>
      <c r="U907" s="96" t="str">
        <f>IFERROR(IF(P907="","",SUMIF(Movimento!$D$9:$D$7010,Saldo!P907,Movimento!$I$9:$I$7010)+W907)/(V907+X907),"")</f>
        <v/>
      </c>
      <c r="V907" s="94" t="str">
        <f>IFERROR(IF(Cadastro!E907="","",Cadastro!E907),"")</f>
        <v/>
      </c>
      <c r="W907" s="97" t="str">
        <f>IFERROR(IF(Cadastro!I907="","",Cadastro!I907),"")</f>
        <v/>
      </c>
      <c r="X907" s="94" t="str">
        <f>IF(P907="","",SUMIF(Movimento!$D$9:$D$7010,Saldo!P907,Movimento!$G$9:$G$7010))</f>
        <v/>
      </c>
      <c r="Y907" s="94" t="str">
        <f>IF(P907="","",SUMIF(MovSaida!$D$9:$D$7010,Saldo!P907,MovSaida!$F$9:$F$7010))</f>
        <v/>
      </c>
      <c r="Z907" s="94" t="str">
        <f>IFERROR(IF(P907="","",SUMIFS(InvAjust!$G$9:$G$6009,InvAjust!$E$9:$E$6009,Saldo!P907,InvAjust!$C$9:$C$6009,"Add")-SUMIFS(InvAjust!$G$9:$G$6009,InvAjust!$E$9:$E$6009,Saldo!P907,InvAjust!$C$9:$C$6009,"Remove")),"")</f>
        <v/>
      </c>
      <c r="AA907" s="98" t="str">
        <f t="shared" si="240"/>
        <v/>
      </c>
    </row>
    <row r="908" spans="1:27" ht="18.95" customHeight="1" x14ac:dyDescent="0.25">
      <c r="A908" s="82"/>
      <c r="C908" s="89" t="str">
        <f t="shared" si="229"/>
        <v/>
      </c>
      <c r="D908" s="89" t="str">
        <f t="shared" si="230"/>
        <v/>
      </c>
      <c r="E908" s="89" t="str">
        <f t="shared" si="231"/>
        <v/>
      </c>
      <c r="F908" s="89" t="str">
        <f t="shared" si="232"/>
        <v/>
      </c>
      <c r="G908" s="90" t="str">
        <f t="shared" si="233"/>
        <v/>
      </c>
      <c r="H908" s="91" t="str">
        <f t="shared" si="234"/>
        <v/>
      </c>
      <c r="I908" s="91" t="str">
        <f t="shared" si="235"/>
        <v/>
      </c>
      <c r="J908" s="91" t="str">
        <f t="shared" si="236"/>
        <v/>
      </c>
      <c r="K908" s="92" t="str">
        <f t="shared" si="225"/>
        <v/>
      </c>
      <c r="L908" s="92" t="str">
        <f t="shared" si="226"/>
        <v/>
      </c>
      <c r="M908" s="92" t="str">
        <f t="shared" si="227"/>
        <v/>
      </c>
      <c r="N908" s="92" t="str">
        <f t="shared" si="228"/>
        <v/>
      </c>
      <c r="O908" s="76" t="str">
        <f>IF(Cadastro!D908="","",Cadastro!D908)</f>
        <v/>
      </c>
      <c r="P908" s="76" t="str">
        <f>IF(Cadastro!C908="","",Cadastro!C908)</f>
        <v/>
      </c>
      <c r="Q908" s="93" t="str">
        <f t="shared" si="237"/>
        <v/>
      </c>
      <c r="R908" s="94" t="str">
        <f>IF(Cadastro!H908="","",Cadastro!H908)</f>
        <v/>
      </c>
      <c r="S908" s="95" t="str">
        <f t="shared" si="238"/>
        <v/>
      </c>
      <c r="T908" s="96" t="str">
        <f t="shared" si="239"/>
        <v/>
      </c>
      <c r="U908" s="96" t="str">
        <f>IFERROR(IF(P908="","",SUMIF(Movimento!$D$9:$D$7010,Saldo!P908,Movimento!$I$9:$I$7010)+W908)/(V908+X908),"")</f>
        <v/>
      </c>
      <c r="V908" s="94" t="str">
        <f>IFERROR(IF(Cadastro!E908="","",Cadastro!E908),"")</f>
        <v/>
      </c>
      <c r="W908" s="97" t="str">
        <f>IFERROR(IF(Cadastro!I908="","",Cadastro!I908),"")</f>
        <v/>
      </c>
      <c r="X908" s="94" t="str">
        <f>IF(P908="","",SUMIF(Movimento!$D$9:$D$7010,Saldo!P908,Movimento!$G$9:$G$7010))</f>
        <v/>
      </c>
      <c r="Y908" s="94" t="str">
        <f>IF(P908="","",SUMIF(MovSaida!$D$9:$D$7010,Saldo!P908,MovSaida!$F$9:$F$7010))</f>
        <v/>
      </c>
      <c r="Z908" s="94" t="str">
        <f>IFERROR(IF(P908="","",SUMIFS(InvAjust!$G$9:$G$6009,InvAjust!$E$9:$E$6009,Saldo!P908,InvAjust!$C$9:$C$6009,"Add")-SUMIFS(InvAjust!$G$9:$G$6009,InvAjust!$E$9:$E$6009,Saldo!P908,InvAjust!$C$9:$C$6009,"Remove")),"")</f>
        <v/>
      </c>
      <c r="AA908" s="98" t="str">
        <f t="shared" si="240"/>
        <v/>
      </c>
    </row>
    <row r="909" spans="1:27" ht="18.95" customHeight="1" x14ac:dyDescent="0.25">
      <c r="A909" s="82"/>
      <c r="C909" s="89" t="str">
        <f t="shared" si="229"/>
        <v/>
      </c>
      <c r="D909" s="89" t="str">
        <f t="shared" si="230"/>
        <v/>
      </c>
      <c r="E909" s="89" t="str">
        <f t="shared" si="231"/>
        <v/>
      </c>
      <c r="F909" s="89" t="str">
        <f t="shared" si="232"/>
        <v/>
      </c>
      <c r="G909" s="90" t="str">
        <f t="shared" si="233"/>
        <v/>
      </c>
      <c r="H909" s="91" t="str">
        <f t="shared" si="234"/>
        <v/>
      </c>
      <c r="I909" s="91" t="str">
        <f t="shared" si="235"/>
        <v/>
      </c>
      <c r="J909" s="91" t="str">
        <f t="shared" si="236"/>
        <v/>
      </c>
      <c r="K909" s="92" t="str">
        <f t="shared" si="225"/>
        <v/>
      </c>
      <c r="L909" s="92" t="str">
        <f t="shared" si="226"/>
        <v/>
      </c>
      <c r="M909" s="92" t="str">
        <f t="shared" si="227"/>
        <v/>
      </c>
      <c r="N909" s="92" t="str">
        <f t="shared" si="228"/>
        <v/>
      </c>
      <c r="O909" s="76" t="str">
        <f>IF(Cadastro!D909="","",Cadastro!D909)</f>
        <v/>
      </c>
      <c r="P909" s="76" t="str">
        <f>IF(Cadastro!C909="","",Cadastro!C909)</f>
        <v/>
      </c>
      <c r="Q909" s="93" t="str">
        <f t="shared" si="237"/>
        <v/>
      </c>
      <c r="R909" s="94" t="str">
        <f>IF(Cadastro!H909="","",Cadastro!H909)</f>
        <v/>
      </c>
      <c r="S909" s="95" t="str">
        <f t="shared" si="238"/>
        <v/>
      </c>
      <c r="T909" s="96" t="str">
        <f t="shared" si="239"/>
        <v/>
      </c>
      <c r="U909" s="96" t="str">
        <f>IFERROR(IF(P909="","",SUMIF(Movimento!$D$9:$D$7010,Saldo!P909,Movimento!$I$9:$I$7010)+W909)/(V909+X909),"")</f>
        <v/>
      </c>
      <c r="V909" s="94" t="str">
        <f>IFERROR(IF(Cadastro!E909="","",Cadastro!E909),"")</f>
        <v/>
      </c>
      <c r="W909" s="97" t="str">
        <f>IFERROR(IF(Cadastro!I909="","",Cadastro!I909),"")</f>
        <v/>
      </c>
      <c r="X909" s="94" t="str">
        <f>IF(P909="","",SUMIF(Movimento!$D$9:$D$7010,Saldo!P909,Movimento!$G$9:$G$7010))</f>
        <v/>
      </c>
      <c r="Y909" s="94" t="str">
        <f>IF(P909="","",SUMIF(MovSaida!$D$9:$D$7010,Saldo!P909,MovSaida!$F$9:$F$7010))</f>
        <v/>
      </c>
      <c r="Z909" s="94" t="str">
        <f>IFERROR(IF(P909="","",SUMIFS(InvAjust!$G$9:$G$6009,InvAjust!$E$9:$E$6009,Saldo!P909,InvAjust!$C$9:$C$6009,"Add")-SUMIFS(InvAjust!$G$9:$G$6009,InvAjust!$E$9:$E$6009,Saldo!P909,InvAjust!$C$9:$C$6009,"Remove")),"")</f>
        <v/>
      </c>
      <c r="AA909" s="98" t="str">
        <f t="shared" si="240"/>
        <v/>
      </c>
    </row>
    <row r="910" spans="1:27" ht="18.95" customHeight="1" x14ac:dyDescent="0.25">
      <c r="A910" s="82"/>
      <c r="C910" s="89" t="str">
        <f t="shared" si="229"/>
        <v/>
      </c>
      <c r="D910" s="89" t="str">
        <f t="shared" si="230"/>
        <v/>
      </c>
      <c r="E910" s="89" t="str">
        <f t="shared" si="231"/>
        <v/>
      </c>
      <c r="F910" s="89" t="str">
        <f t="shared" si="232"/>
        <v/>
      </c>
      <c r="G910" s="90" t="str">
        <f t="shared" si="233"/>
        <v/>
      </c>
      <c r="H910" s="91" t="str">
        <f t="shared" si="234"/>
        <v/>
      </c>
      <c r="I910" s="91" t="str">
        <f t="shared" si="235"/>
        <v/>
      </c>
      <c r="J910" s="91" t="str">
        <f t="shared" si="236"/>
        <v/>
      </c>
      <c r="K910" s="92" t="str">
        <f t="shared" si="225"/>
        <v/>
      </c>
      <c r="L910" s="92" t="str">
        <f t="shared" si="226"/>
        <v/>
      </c>
      <c r="M910" s="92" t="str">
        <f t="shared" si="227"/>
        <v/>
      </c>
      <c r="N910" s="92" t="str">
        <f t="shared" si="228"/>
        <v/>
      </c>
      <c r="O910" s="76" t="str">
        <f>IF(Cadastro!D910="","",Cadastro!D910)</f>
        <v/>
      </c>
      <c r="P910" s="76" t="str">
        <f>IF(Cadastro!C910="","",Cadastro!C910)</f>
        <v/>
      </c>
      <c r="Q910" s="93" t="str">
        <f t="shared" si="237"/>
        <v/>
      </c>
      <c r="R910" s="94" t="str">
        <f>IF(Cadastro!H910="","",Cadastro!H910)</f>
        <v/>
      </c>
      <c r="S910" s="95" t="str">
        <f t="shared" si="238"/>
        <v/>
      </c>
      <c r="T910" s="96" t="str">
        <f t="shared" si="239"/>
        <v/>
      </c>
      <c r="U910" s="96" t="str">
        <f>IFERROR(IF(P910="","",SUMIF(Movimento!$D$9:$D$7010,Saldo!P910,Movimento!$I$9:$I$7010)+W910)/(V910+X910),"")</f>
        <v/>
      </c>
      <c r="V910" s="94" t="str">
        <f>IFERROR(IF(Cadastro!E910="","",Cadastro!E910),"")</f>
        <v/>
      </c>
      <c r="W910" s="97" t="str">
        <f>IFERROR(IF(Cadastro!I910="","",Cadastro!I910),"")</f>
        <v/>
      </c>
      <c r="X910" s="94" t="str">
        <f>IF(P910="","",SUMIF(Movimento!$D$9:$D$7010,Saldo!P910,Movimento!$G$9:$G$7010))</f>
        <v/>
      </c>
      <c r="Y910" s="94" t="str">
        <f>IF(P910="","",SUMIF(MovSaida!$D$9:$D$7010,Saldo!P910,MovSaida!$F$9:$F$7010))</f>
        <v/>
      </c>
      <c r="Z910" s="94" t="str">
        <f>IFERROR(IF(P910="","",SUMIFS(InvAjust!$G$9:$G$6009,InvAjust!$E$9:$E$6009,Saldo!P910,InvAjust!$C$9:$C$6009,"Add")-SUMIFS(InvAjust!$G$9:$G$6009,InvAjust!$E$9:$E$6009,Saldo!P910,InvAjust!$C$9:$C$6009,"Remove")),"")</f>
        <v/>
      </c>
      <c r="AA910" s="98" t="str">
        <f t="shared" si="240"/>
        <v/>
      </c>
    </row>
    <row r="911" spans="1:27" ht="18.95" customHeight="1" x14ac:dyDescent="0.25">
      <c r="A911" s="82"/>
      <c r="C911" s="89" t="str">
        <f t="shared" si="229"/>
        <v/>
      </c>
      <c r="D911" s="89" t="str">
        <f t="shared" si="230"/>
        <v/>
      </c>
      <c r="E911" s="89" t="str">
        <f t="shared" si="231"/>
        <v/>
      </c>
      <c r="F911" s="89" t="str">
        <f t="shared" si="232"/>
        <v/>
      </c>
      <c r="G911" s="90" t="str">
        <f t="shared" si="233"/>
        <v/>
      </c>
      <c r="H911" s="91" t="str">
        <f t="shared" si="234"/>
        <v/>
      </c>
      <c r="I911" s="91" t="str">
        <f t="shared" si="235"/>
        <v/>
      </c>
      <c r="J911" s="91" t="str">
        <f t="shared" si="236"/>
        <v/>
      </c>
      <c r="K911" s="92" t="str">
        <f t="shared" si="225"/>
        <v/>
      </c>
      <c r="L911" s="92" t="str">
        <f t="shared" si="226"/>
        <v/>
      </c>
      <c r="M911" s="92" t="str">
        <f t="shared" si="227"/>
        <v/>
      </c>
      <c r="N911" s="92" t="str">
        <f t="shared" si="228"/>
        <v/>
      </c>
      <c r="O911" s="76" t="str">
        <f>IF(Cadastro!D911="","",Cadastro!D911)</f>
        <v/>
      </c>
      <c r="P911" s="76" t="str">
        <f>IF(Cadastro!C911="","",Cadastro!C911)</f>
        <v/>
      </c>
      <c r="Q911" s="93" t="str">
        <f t="shared" si="237"/>
        <v/>
      </c>
      <c r="R911" s="94" t="str">
        <f>IF(Cadastro!H911="","",Cadastro!H911)</f>
        <v/>
      </c>
      <c r="S911" s="95" t="str">
        <f t="shared" si="238"/>
        <v/>
      </c>
      <c r="T911" s="96" t="str">
        <f t="shared" si="239"/>
        <v/>
      </c>
      <c r="U911" s="96" t="str">
        <f>IFERROR(IF(P911="","",SUMIF(Movimento!$D$9:$D$7010,Saldo!P911,Movimento!$I$9:$I$7010)+W911)/(V911+X911),"")</f>
        <v/>
      </c>
      <c r="V911" s="94" t="str">
        <f>IFERROR(IF(Cadastro!E911="","",Cadastro!E911),"")</f>
        <v/>
      </c>
      <c r="W911" s="97" t="str">
        <f>IFERROR(IF(Cadastro!I911="","",Cadastro!I911),"")</f>
        <v/>
      </c>
      <c r="X911" s="94" t="str">
        <f>IF(P911="","",SUMIF(Movimento!$D$9:$D$7010,Saldo!P911,Movimento!$G$9:$G$7010))</f>
        <v/>
      </c>
      <c r="Y911" s="94" t="str">
        <f>IF(P911="","",SUMIF(MovSaida!$D$9:$D$7010,Saldo!P911,MovSaida!$F$9:$F$7010))</f>
        <v/>
      </c>
      <c r="Z911" s="94" t="str">
        <f>IFERROR(IF(P911="","",SUMIFS(InvAjust!$G$9:$G$6009,InvAjust!$E$9:$E$6009,Saldo!P911,InvAjust!$C$9:$C$6009,"Add")-SUMIFS(InvAjust!$G$9:$G$6009,InvAjust!$E$9:$E$6009,Saldo!P911,InvAjust!$C$9:$C$6009,"Remove")),"")</f>
        <v/>
      </c>
      <c r="AA911" s="98" t="str">
        <f t="shared" si="240"/>
        <v/>
      </c>
    </row>
    <row r="912" spans="1:27" ht="18.95" customHeight="1" x14ac:dyDescent="0.25">
      <c r="A912" s="82"/>
      <c r="C912" s="89" t="str">
        <f t="shared" si="229"/>
        <v/>
      </c>
      <c r="D912" s="89" t="str">
        <f t="shared" si="230"/>
        <v/>
      </c>
      <c r="E912" s="89" t="str">
        <f t="shared" si="231"/>
        <v/>
      </c>
      <c r="F912" s="89" t="str">
        <f t="shared" si="232"/>
        <v/>
      </c>
      <c r="G912" s="90" t="str">
        <f t="shared" si="233"/>
        <v/>
      </c>
      <c r="H912" s="91" t="str">
        <f t="shared" si="234"/>
        <v/>
      </c>
      <c r="I912" s="91" t="str">
        <f t="shared" si="235"/>
        <v/>
      </c>
      <c r="J912" s="91" t="str">
        <f t="shared" si="236"/>
        <v/>
      </c>
      <c r="K912" s="92" t="str">
        <f t="shared" si="225"/>
        <v/>
      </c>
      <c r="L912" s="92" t="str">
        <f t="shared" si="226"/>
        <v/>
      </c>
      <c r="M912" s="92" t="str">
        <f t="shared" si="227"/>
        <v/>
      </c>
      <c r="N912" s="92" t="str">
        <f t="shared" si="228"/>
        <v/>
      </c>
      <c r="O912" s="76" t="str">
        <f>IF(Cadastro!D912="","",Cadastro!D912)</f>
        <v/>
      </c>
      <c r="P912" s="76" t="str">
        <f>IF(Cadastro!C912="","",Cadastro!C912)</f>
        <v/>
      </c>
      <c r="Q912" s="93" t="str">
        <f t="shared" si="237"/>
        <v/>
      </c>
      <c r="R912" s="94" t="str">
        <f>IF(Cadastro!H912="","",Cadastro!H912)</f>
        <v/>
      </c>
      <c r="S912" s="95" t="str">
        <f t="shared" si="238"/>
        <v/>
      </c>
      <c r="T912" s="96" t="str">
        <f t="shared" si="239"/>
        <v/>
      </c>
      <c r="U912" s="96" t="str">
        <f>IFERROR(IF(P912="","",SUMIF(Movimento!$D$9:$D$7010,Saldo!P912,Movimento!$I$9:$I$7010)+W912)/(V912+X912),"")</f>
        <v/>
      </c>
      <c r="V912" s="94" t="str">
        <f>IFERROR(IF(Cadastro!E912="","",Cadastro!E912),"")</f>
        <v/>
      </c>
      <c r="W912" s="97" t="str">
        <f>IFERROR(IF(Cadastro!I912="","",Cadastro!I912),"")</f>
        <v/>
      </c>
      <c r="X912" s="94" t="str">
        <f>IF(P912="","",SUMIF(Movimento!$D$9:$D$7010,Saldo!P912,Movimento!$G$9:$G$7010))</f>
        <v/>
      </c>
      <c r="Y912" s="94" t="str">
        <f>IF(P912="","",SUMIF(MovSaida!$D$9:$D$7010,Saldo!P912,MovSaida!$F$9:$F$7010))</f>
        <v/>
      </c>
      <c r="Z912" s="94" t="str">
        <f>IFERROR(IF(P912="","",SUMIFS(InvAjust!$G$9:$G$6009,InvAjust!$E$9:$E$6009,Saldo!P912,InvAjust!$C$9:$C$6009,"Add")-SUMIFS(InvAjust!$G$9:$G$6009,InvAjust!$E$9:$E$6009,Saldo!P912,InvAjust!$C$9:$C$6009,"Remove")),"")</f>
        <v/>
      </c>
      <c r="AA912" s="98" t="str">
        <f t="shared" si="240"/>
        <v/>
      </c>
    </row>
    <row r="913" spans="1:27" ht="18.95" customHeight="1" x14ac:dyDescent="0.25">
      <c r="A913" s="82"/>
      <c r="C913" s="89" t="str">
        <f t="shared" si="229"/>
        <v/>
      </c>
      <c r="D913" s="89" t="str">
        <f t="shared" si="230"/>
        <v/>
      </c>
      <c r="E913" s="89" t="str">
        <f t="shared" si="231"/>
        <v/>
      </c>
      <c r="F913" s="89" t="str">
        <f t="shared" si="232"/>
        <v/>
      </c>
      <c r="G913" s="90" t="str">
        <f t="shared" si="233"/>
        <v/>
      </c>
      <c r="H913" s="91" t="str">
        <f t="shared" si="234"/>
        <v/>
      </c>
      <c r="I913" s="91" t="str">
        <f t="shared" si="235"/>
        <v/>
      </c>
      <c r="J913" s="91" t="str">
        <f t="shared" si="236"/>
        <v/>
      </c>
      <c r="K913" s="92" t="str">
        <f t="shared" si="225"/>
        <v/>
      </c>
      <c r="L913" s="92" t="str">
        <f t="shared" si="226"/>
        <v/>
      </c>
      <c r="M913" s="92" t="str">
        <f t="shared" si="227"/>
        <v/>
      </c>
      <c r="N913" s="92" t="str">
        <f t="shared" si="228"/>
        <v/>
      </c>
      <c r="O913" s="76" t="str">
        <f>IF(Cadastro!D913="","",Cadastro!D913)</f>
        <v/>
      </c>
      <c r="P913" s="76" t="str">
        <f>IF(Cadastro!C913="","",Cadastro!C913)</f>
        <v/>
      </c>
      <c r="Q913" s="93" t="str">
        <f t="shared" si="237"/>
        <v/>
      </c>
      <c r="R913" s="94" t="str">
        <f>IF(Cadastro!H913="","",Cadastro!H913)</f>
        <v/>
      </c>
      <c r="S913" s="95" t="str">
        <f t="shared" si="238"/>
        <v/>
      </c>
      <c r="T913" s="96" t="str">
        <f t="shared" si="239"/>
        <v/>
      </c>
      <c r="U913" s="96" t="str">
        <f>IFERROR(IF(P913="","",SUMIF(Movimento!$D$9:$D$7010,Saldo!P913,Movimento!$I$9:$I$7010)+W913)/(V913+X913),"")</f>
        <v/>
      </c>
      <c r="V913" s="94" t="str">
        <f>IFERROR(IF(Cadastro!E913="","",Cadastro!E913),"")</f>
        <v/>
      </c>
      <c r="W913" s="97" t="str">
        <f>IFERROR(IF(Cadastro!I913="","",Cadastro!I913),"")</f>
        <v/>
      </c>
      <c r="X913" s="94" t="str">
        <f>IF(P913="","",SUMIF(Movimento!$D$9:$D$7010,Saldo!P913,Movimento!$G$9:$G$7010))</f>
        <v/>
      </c>
      <c r="Y913" s="94" t="str">
        <f>IF(P913="","",SUMIF(MovSaida!$D$9:$D$7010,Saldo!P913,MovSaida!$F$9:$F$7010))</f>
        <v/>
      </c>
      <c r="Z913" s="94" t="str">
        <f>IFERROR(IF(P913="","",SUMIFS(InvAjust!$G$9:$G$6009,InvAjust!$E$9:$E$6009,Saldo!P913,InvAjust!$C$9:$C$6009,"Add")-SUMIFS(InvAjust!$G$9:$G$6009,InvAjust!$E$9:$E$6009,Saldo!P913,InvAjust!$C$9:$C$6009,"Remove")),"")</f>
        <v/>
      </c>
      <c r="AA913" s="98" t="str">
        <f t="shared" si="240"/>
        <v/>
      </c>
    </row>
    <row r="914" spans="1:27" ht="18.95" customHeight="1" x14ac:dyDescent="0.25">
      <c r="A914" s="82"/>
      <c r="C914" s="89" t="str">
        <f t="shared" si="229"/>
        <v/>
      </c>
      <c r="D914" s="89" t="str">
        <f t="shared" si="230"/>
        <v/>
      </c>
      <c r="E914" s="89" t="str">
        <f t="shared" si="231"/>
        <v/>
      </c>
      <c r="F914" s="89" t="str">
        <f t="shared" si="232"/>
        <v/>
      </c>
      <c r="G914" s="90" t="str">
        <f t="shared" si="233"/>
        <v/>
      </c>
      <c r="H914" s="91" t="str">
        <f t="shared" si="234"/>
        <v/>
      </c>
      <c r="I914" s="91" t="str">
        <f t="shared" si="235"/>
        <v/>
      </c>
      <c r="J914" s="91" t="str">
        <f t="shared" si="236"/>
        <v/>
      </c>
      <c r="K914" s="92" t="str">
        <f t="shared" si="225"/>
        <v/>
      </c>
      <c r="L914" s="92" t="str">
        <f t="shared" si="226"/>
        <v/>
      </c>
      <c r="M914" s="92" t="str">
        <f t="shared" si="227"/>
        <v/>
      </c>
      <c r="N914" s="92" t="str">
        <f t="shared" si="228"/>
        <v/>
      </c>
      <c r="O914" s="76" t="str">
        <f>IF(Cadastro!D914="","",Cadastro!D914)</f>
        <v/>
      </c>
      <c r="P914" s="76" t="str">
        <f>IF(Cadastro!C914="","",Cadastro!C914)</f>
        <v/>
      </c>
      <c r="Q914" s="93" t="str">
        <f t="shared" si="237"/>
        <v/>
      </c>
      <c r="R914" s="94" t="str">
        <f>IF(Cadastro!H914="","",Cadastro!H914)</f>
        <v/>
      </c>
      <c r="S914" s="95" t="str">
        <f t="shared" si="238"/>
        <v/>
      </c>
      <c r="T914" s="96" t="str">
        <f t="shared" si="239"/>
        <v/>
      </c>
      <c r="U914" s="96" t="str">
        <f>IFERROR(IF(P914="","",SUMIF(Movimento!$D$9:$D$7010,Saldo!P914,Movimento!$I$9:$I$7010)+W914)/(V914+X914),"")</f>
        <v/>
      </c>
      <c r="V914" s="94" t="str">
        <f>IFERROR(IF(Cadastro!E914="","",Cadastro!E914),"")</f>
        <v/>
      </c>
      <c r="W914" s="97" t="str">
        <f>IFERROR(IF(Cadastro!I914="","",Cadastro!I914),"")</f>
        <v/>
      </c>
      <c r="X914" s="94" t="str">
        <f>IF(P914="","",SUMIF(Movimento!$D$9:$D$7010,Saldo!P914,Movimento!$G$9:$G$7010))</f>
        <v/>
      </c>
      <c r="Y914" s="94" t="str">
        <f>IF(P914="","",SUMIF(MovSaida!$D$9:$D$7010,Saldo!P914,MovSaida!$F$9:$F$7010))</f>
        <v/>
      </c>
      <c r="Z914" s="94" t="str">
        <f>IFERROR(IF(P914="","",SUMIFS(InvAjust!$G$9:$G$6009,InvAjust!$E$9:$E$6009,Saldo!P914,InvAjust!$C$9:$C$6009,"Add")-SUMIFS(InvAjust!$G$9:$G$6009,InvAjust!$E$9:$E$6009,Saldo!P914,InvAjust!$C$9:$C$6009,"Remove")),"")</f>
        <v/>
      </c>
      <c r="AA914" s="98" t="str">
        <f t="shared" si="240"/>
        <v/>
      </c>
    </row>
    <row r="915" spans="1:27" ht="18.95" customHeight="1" x14ac:dyDescent="0.25">
      <c r="A915" s="82"/>
      <c r="C915" s="89" t="str">
        <f t="shared" si="229"/>
        <v/>
      </c>
      <c r="D915" s="89" t="str">
        <f t="shared" si="230"/>
        <v/>
      </c>
      <c r="E915" s="89" t="str">
        <f t="shared" si="231"/>
        <v/>
      </c>
      <c r="F915" s="89" t="str">
        <f t="shared" si="232"/>
        <v/>
      </c>
      <c r="G915" s="90" t="str">
        <f t="shared" si="233"/>
        <v/>
      </c>
      <c r="H915" s="91" t="str">
        <f t="shared" si="234"/>
        <v/>
      </c>
      <c r="I915" s="91" t="str">
        <f t="shared" si="235"/>
        <v/>
      </c>
      <c r="J915" s="91" t="str">
        <f t="shared" si="236"/>
        <v/>
      </c>
      <c r="K915" s="92" t="str">
        <f t="shared" si="225"/>
        <v/>
      </c>
      <c r="L915" s="92" t="str">
        <f t="shared" si="226"/>
        <v/>
      </c>
      <c r="M915" s="92" t="str">
        <f t="shared" si="227"/>
        <v/>
      </c>
      <c r="N915" s="92" t="str">
        <f t="shared" si="228"/>
        <v/>
      </c>
      <c r="O915" s="76" t="str">
        <f>IF(Cadastro!D915="","",Cadastro!D915)</f>
        <v/>
      </c>
      <c r="P915" s="76" t="str">
        <f>IF(Cadastro!C915="","",Cadastro!C915)</f>
        <v/>
      </c>
      <c r="Q915" s="93" t="str">
        <f t="shared" si="237"/>
        <v/>
      </c>
      <c r="R915" s="94" t="str">
        <f>IF(Cadastro!H915="","",Cadastro!H915)</f>
        <v/>
      </c>
      <c r="S915" s="95" t="str">
        <f t="shared" si="238"/>
        <v/>
      </c>
      <c r="T915" s="96" t="str">
        <f t="shared" si="239"/>
        <v/>
      </c>
      <c r="U915" s="96" t="str">
        <f>IFERROR(IF(P915="","",SUMIF(Movimento!$D$9:$D$7010,Saldo!P915,Movimento!$I$9:$I$7010)+W915)/(V915+X915),"")</f>
        <v/>
      </c>
      <c r="V915" s="94" t="str">
        <f>IFERROR(IF(Cadastro!E915="","",Cadastro!E915),"")</f>
        <v/>
      </c>
      <c r="W915" s="97" t="str">
        <f>IFERROR(IF(Cadastro!I915="","",Cadastro!I915),"")</f>
        <v/>
      </c>
      <c r="X915" s="94" t="str">
        <f>IF(P915="","",SUMIF(Movimento!$D$9:$D$7010,Saldo!P915,Movimento!$G$9:$G$7010))</f>
        <v/>
      </c>
      <c r="Y915" s="94" t="str">
        <f>IF(P915="","",SUMIF(MovSaida!$D$9:$D$7010,Saldo!P915,MovSaida!$F$9:$F$7010))</f>
        <v/>
      </c>
      <c r="Z915" s="94" t="str">
        <f>IFERROR(IF(P915="","",SUMIFS(InvAjust!$G$9:$G$6009,InvAjust!$E$9:$E$6009,Saldo!P915,InvAjust!$C$9:$C$6009,"Add")-SUMIFS(InvAjust!$G$9:$G$6009,InvAjust!$E$9:$E$6009,Saldo!P915,InvAjust!$C$9:$C$6009,"Remove")),"")</f>
        <v/>
      </c>
      <c r="AA915" s="98" t="str">
        <f t="shared" si="240"/>
        <v/>
      </c>
    </row>
    <row r="916" spans="1:27" ht="18.95" customHeight="1" x14ac:dyDescent="0.25">
      <c r="A916" s="82"/>
      <c r="C916" s="89" t="str">
        <f t="shared" si="229"/>
        <v/>
      </c>
      <c r="D916" s="89" t="str">
        <f t="shared" si="230"/>
        <v/>
      </c>
      <c r="E916" s="89" t="str">
        <f t="shared" si="231"/>
        <v/>
      </c>
      <c r="F916" s="89" t="str">
        <f t="shared" si="232"/>
        <v/>
      </c>
      <c r="G916" s="90" t="str">
        <f t="shared" si="233"/>
        <v/>
      </c>
      <c r="H916" s="91" t="str">
        <f t="shared" si="234"/>
        <v/>
      </c>
      <c r="I916" s="91" t="str">
        <f t="shared" si="235"/>
        <v/>
      </c>
      <c r="J916" s="91" t="str">
        <f t="shared" si="236"/>
        <v/>
      </c>
      <c r="K916" s="92" t="str">
        <f t="shared" si="225"/>
        <v/>
      </c>
      <c r="L916" s="92" t="str">
        <f t="shared" si="226"/>
        <v/>
      </c>
      <c r="M916" s="92" t="str">
        <f t="shared" si="227"/>
        <v/>
      </c>
      <c r="N916" s="92" t="str">
        <f t="shared" si="228"/>
        <v/>
      </c>
      <c r="O916" s="76" t="str">
        <f>IF(Cadastro!D916="","",Cadastro!D916)</f>
        <v/>
      </c>
      <c r="P916" s="76" t="str">
        <f>IF(Cadastro!C916="","",Cadastro!C916)</f>
        <v/>
      </c>
      <c r="Q916" s="93" t="str">
        <f t="shared" si="237"/>
        <v/>
      </c>
      <c r="R916" s="94" t="str">
        <f>IF(Cadastro!H916="","",Cadastro!H916)</f>
        <v/>
      </c>
      <c r="S916" s="95" t="str">
        <f t="shared" si="238"/>
        <v/>
      </c>
      <c r="T916" s="96" t="str">
        <f t="shared" si="239"/>
        <v/>
      </c>
      <c r="U916" s="96" t="str">
        <f>IFERROR(IF(P916="","",SUMIF(Movimento!$D$9:$D$7010,Saldo!P916,Movimento!$I$9:$I$7010)+W916)/(V916+X916),"")</f>
        <v/>
      </c>
      <c r="V916" s="94" t="str">
        <f>IFERROR(IF(Cadastro!E916="","",Cadastro!E916),"")</f>
        <v/>
      </c>
      <c r="W916" s="97" t="str">
        <f>IFERROR(IF(Cadastro!I916="","",Cadastro!I916),"")</f>
        <v/>
      </c>
      <c r="X916" s="94" t="str">
        <f>IF(P916="","",SUMIF(Movimento!$D$9:$D$7010,Saldo!P916,Movimento!$G$9:$G$7010))</f>
        <v/>
      </c>
      <c r="Y916" s="94" t="str">
        <f>IF(P916="","",SUMIF(MovSaida!$D$9:$D$7010,Saldo!P916,MovSaida!$F$9:$F$7010))</f>
        <v/>
      </c>
      <c r="Z916" s="94" t="str">
        <f>IFERROR(IF(P916="","",SUMIFS(InvAjust!$G$9:$G$6009,InvAjust!$E$9:$E$6009,Saldo!P916,InvAjust!$C$9:$C$6009,"Add")-SUMIFS(InvAjust!$G$9:$G$6009,InvAjust!$E$9:$E$6009,Saldo!P916,InvAjust!$C$9:$C$6009,"Remove")),"")</f>
        <v/>
      </c>
      <c r="AA916" s="98" t="str">
        <f t="shared" si="240"/>
        <v/>
      </c>
    </row>
    <row r="917" spans="1:27" ht="18.95" customHeight="1" x14ac:dyDescent="0.25">
      <c r="A917" s="82"/>
      <c r="C917" s="89" t="str">
        <f t="shared" si="229"/>
        <v/>
      </c>
      <c r="D917" s="89" t="str">
        <f t="shared" si="230"/>
        <v/>
      </c>
      <c r="E917" s="89" t="str">
        <f t="shared" si="231"/>
        <v/>
      </c>
      <c r="F917" s="89" t="str">
        <f t="shared" si="232"/>
        <v/>
      </c>
      <c r="G917" s="90" t="str">
        <f t="shared" si="233"/>
        <v/>
      </c>
      <c r="H917" s="91" t="str">
        <f t="shared" si="234"/>
        <v/>
      </c>
      <c r="I917" s="91" t="str">
        <f t="shared" si="235"/>
        <v/>
      </c>
      <c r="J917" s="91" t="str">
        <f t="shared" si="236"/>
        <v/>
      </c>
      <c r="K917" s="92" t="str">
        <f t="shared" si="225"/>
        <v/>
      </c>
      <c r="L917" s="92" t="str">
        <f t="shared" si="226"/>
        <v/>
      </c>
      <c r="M917" s="92" t="str">
        <f t="shared" si="227"/>
        <v/>
      </c>
      <c r="N917" s="92" t="str">
        <f t="shared" si="228"/>
        <v/>
      </c>
      <c r="O917" s="76" t="str">
        <f>IF(Cadastro!D917="","",Cadastro!D917)</f>
        <v/>
      </c>
      <c r="P917" s="76" t="str">
        <f>IF(Cadastro!C917="","",Cadastro!C917)</f>
        <v/>
      </c>
      <c r="Q917" s="93" t="str">
        <f t="shared" si="237"/>
        <v/>
      </c>
      <c r="R917" s="94" t="str">
        <f>IF(Cadastro!H917="","",Cadastro!H917)</f>
        <v/>
      </c>
      <c r="S917" s="95" t="str">
        <f t="shared" si="238"/>
        <v/>
      </c>
      <c r="T917" s="96" t="str">
        <f t="shared" si="239"/>
        <v/>
      </c>
      <c r="U917" s="96" t="str">
        <f>IFERROR(IF(P917="","",SUMIF(Movimento!$D$9:$D$7010,Saldo!P917,Movimento!$I$9:$I$7010)+W917)/(V917+X917),"")</f>
        <v/>
      </c>
      <c r="V917" s="94" t="str">
        <f>IFERROR(IF(Cadastro!E917="","",Cadastro!E917),"")</f>
        <v/>
      </c>
      <c r="W917" s="97" t="str">
        <f>IFERROR(IF(Cadastro!I917="","",Cadastro!I917),"")</f>
        <v/>
      </c>
      <c r="X917" s="94" t="str">
        <f>IF(P917="","",SUMIF(Movimento!$D$9:$D$7010,Saldo!P917,Movimento!$G$9:$G$7010))</f>
        <v/>
      </c>
      <c r="Y917" s="94" t="str">
        <f>IF(P917="","",SUMIF(MovSaida!$D$9:$D$7010,Saldo!P917,MovSaida!$F$9:$F$7010))</f>
        <v/>
      </c>
      <c r="Z917" s="94" t="str">
        <f>IFERROR(IF(P917="","",SUMIFS(InvAjust!$G$9:$G$6009,InvAjust!$E$9:$E$6009,Saldo!P917,InvAjust!$C$9:$C$6009,"Add")-SUMIFS(InvAjust!$G$9:$G$6009,InvAjust!$E$9:$E$6009,Saldo!P917,InvAjust!$C$9:$C$6009,"Remove")),"")</f>
        <v/>
      </c>
      <c r="AA917" s="98" t="str">
        <f t="shared" si="240"/>
        <v/>
      </c>
    </row>
    <row r="918" spans="1:27" ht="18.95" customHeight="1" x14ac:dyDescent="0.25">
      <c r="A918" s="82"/>
      <c r="C918" s="89" t="str">
        <f t="shared" si="229"/>
        <v/>
      </c>
      <c r="D918" s="89" t="str">
        <f t="shared" si="230"/>
        <v/>
      </c>
      <c r="E918" s="89" t="str">
        <f t="shared" si="231"/>
        <v/>
      </c>
      <c r="F918" s="89" t="str">
        <f t="shared" si="232"/>
        <v/>
      </c>
      <c r="G918" s="90" t="str">
        <f t="shared" si="233"/>
        <v/>
      </c>
      <c r="H918" s="91" t="str">
        <f t="shared" si="234"/>
        <v/>
      </c>
      <c r="I918" s="91" t="str">
        <f t="shared" si="235"/>
        <v/>
      </c>
      <c r="J918" s="91" t="str">
        <f t="shared" si="236"/>
        <v/>
      </c>
      <c r="K918" s="92" t="str">
        <f t="shared" si="225"/>
        <v/>
      </c>
      <c r="L918" s="92" t="str">
        <f t="shared" si="226"/>
        <v/>
      </c>
      <c r="M918" s="92" t="str">
        <f t="shared" si="227"/>
        <v/>
      </c>
      <c r="N918" s="92" t="str">
        <f t="shared" si="228"/>
        <v/>
      </c>
      <c r="O918" s="76" t="str">
        <f>IF(Cadastro!D918="","",Cadastro!D918)</f>
        <v/>
      </c>
      <c r="P918" s="76" t="str">
        <f>IF(Cadastro!C918="","",Cadastro!C918)</f>
        <v/>
      </c>
      <c r="Q918" s="93" t="str">
        <f t="shared" si="237"/>
        <v/>
      </c>
      <c r="R918" s="94" t="str">
        <f>IF(Cadastro!H918="","",Cadastro!H918)</f>
        <v/>
      </c>
      <c r="S918" s="95" t="str">
        <f t="shared" si="238"/>
        <v/>
      </c>
      <c r="T918" s="96" t="str">
        <f t="shared" si="239"/>
        <v/>
      </c>
      <c r="U918" s="96" t="str">
        <f>IFERROR(IF(P918="","",SUMIF(Movimento!$D$9:$D$7010,Saldo!P918,Movimento!$I$9:$I$7010)+W918)/(V918+X918),"")</f>
        <v/>
      </c>
      <c r="V918" s="94" t="str">
        <f>IFERROR(IF(Cadastro!E918="","",Cadastro!E918),"")</f>
        <v/>
      </c>
      <c r="W918" s="97" t="str">
        <f>IFERROR(IF(Cadastro!I918="","",Cadastro!I918),"")</f>
        <v/>
      </c>
      <c r="X918" s="94" t="str">
        <f>IF(P918="","",SUMIF(Movimento!$D$9:$D$7010,Saldo!P918,Movimento!$G$9:$G$7010))</f>
        <v/>
      </c>
      <c r="Y918" s="94" t="str">
        <f>IF(P918="","",SUMIF(MovSaida!$D$9:$D$7010,Saldo!P918,MovSaida!$F$9:$F$7010))</f>
        <v/>
      </c>
      <c r="Z918" s="94" t="str">
        <f>IFERROR(IF(P918="","",SUMIFS(InvAjust!$G$9:$G$6009,InvAjust!$E$9:$E$6009,Saldo!P918,InvAjust!$C$9:$C$6009,"Add")-SUMIFS(InvAjust!$G$9:$G$6009,InvAjust!$E$9:$E$6009,Saldo!P918,InvAjust!$C$9:$C$6009,"Remove")),"")</f>
        <v/>
      </c>
      <c r="AA918" s="98" t="str">
        <f t="shared" si="240"/>
        <v/>
      </c>
    </row>
    <row r="919" spans="1:27" ht="18.95" customHeight="1" x14ac:dyDescent="0.25">
      <c r="A919" s="82"/>
      <c r="C919" s="89" t="str">
        <f t="shared" si="229"/>
        <v/>
      </c>
      <c r="D919" s="89" t="str">
        <f t="shared" si="230"/>
        <v/>
      </c>
      <c r="E919" s="89" t="str">
        <f t="shared" si="231"/>
        <v/>
      </c>
      <c r="F919" s="89" t="str">
        <f t="shared" si="232"/>
        <v/>
      </c>
      <c r="G919" s="90" t="str">
        <f t="shared" si="233"/>
        <v/>
      </c>
      <c r="H919" s="91" t="str">
        <f t="shared" si="234"/>
        <v/>
      </c>
      <c r="I919" s="91" t="str">
        <f t="shared" si="235"/>
        <v/>
      </c>
      <c r="J919" s="91" t="str">
        <f t="shared" si="236"/>
        <v/>
      </c>
      <c r="K919" s="92" t="str">
        <f t="shared" si="225"/>
        <v/>
      </c>
      <c r="L919" s="92" t="str">
        <f t="shared" si="226"/>
        <v/>
      </c>
      <c r="M919" s="92" t="str">
        <f t="shared" si="227"/>
        <v/>
      </c>
      <c r="N919" s="92" t="str">
        <f t="shared" si="228"/>
        <v/>
      </c>
      <c r="O919" s="76" t="str">
        <f>IF(Cadastro!D919="","",Cadastro!D919)</f>
        <v/>
      </c>
      <c r="P919" s="76" t="str">
        <f>IF(Cadastro!C919="","",Cadastro!C919)</f>
        <v/>
      </c>
      <c r="Q919" s="93" t="str">
        <f t="shared" si="237"/>
        <v/>
      </c>
      <c r="R919" s="94" t="str">
        <f>IF(Cadastro!H919="","",Cadastro!H919)</f>
        <v/>
      </c>
      <c r="S919" s="95" t="str">
        <f t="shared" si="238"/>
        <v/>
      </c>
      <c r="T919" s="96" t="str">
        <f t="shared" si="239"/>
        <v/>
      </c>
      <c r="U919" s="96" t="str">
        <f>IFERROR(IF(P919="","",SUMIF(Movimento!$D$9:$D$7010,Saldo!P919,Movimento!$I$9:$I$7010)+W919)/(V919+X919),"")</f>
        <v/>
      </c>
      <c r="V919" s="94" t="str">
        <f>IFERROR(IF(Cadastro!E919="","",Cadastro!E919),"")</f>
        <v/>
      </c>
      <c r="W919" s="97" t="str">
        <f>IFERROR(IF(Cadastro!I919="","",Cadastro!I919),"")</f>
        <v/>
      </c>
      <c r="X919" s="94" t="str">
        <f>IF(P919="","",SUMIF(Movimento!$D$9:$D$7010,Saldo!P919,Movimento!$G$9:$G$7010))</f>
        <v/>
      </c>
      <c r="Y919" s="94" t="str">
        <f>IF(P919="","",SUMIF(MovSaida!$D$9:$D$7010,Saldo!P919,MovSaida!$F$9:$F$7010))</f>
        <v/>
      </c>
      <c r="Z919" s="94" t="str">
        <f>IFERROR(IF(P919="","",SUMIFS(InvAjust!$G$9:$G$6009,InvAjust!$E$9:$E$6009,Saldo!P919,InvAjust!$C$9:$C$6009,"Add")-SUMIFS(InvAjust!$G$9:$G$6009,InvAjust!$E$9:$E$6009,Saldo!P919,InvAjust!$C$9:$C$6009,"Remove")),"")</f>
        <v/>
      </c>
      <c r="AA919" s="98" t="str">
        <f t="shared" si="240"/>
        <v/>
      </c>
    </row>
    <row r="920" spans="1:27" ht="18.95" customHeight="1" x14ac:dyDescent="0.25">
      <c r="A920" s="82"/>
      <c r="C920" s="89" t="str">
        <f t="shared" si="229"/>
        <v/>
      </c>
      <c r="D920" s="89" t="str">
        <f t="shared" si="230"/>
        <v/>
      </c>
      <c r="E920" s="89" t="str">
        <f t="shared" si="231"/>
        <v/>
      </c>
      <c r="F920" s="89" t="str">
        <f t="shared" si="232"/>
        <v/>
      </c>
      <c r="G920" s="90" t="str">
        <f t="shared" si="233"/>
        <v/>
      </c>
      <c r="H920" s="91" t="str">
        <f t="shared" si="234"/>
        <v/>
      </c>
      <c r="I920" s="91" t="str">
        <f t="shared" si="235"/>
        <v/>
      </c>
      <c r="J920" s="91" t="str">
        <f t="shared" si="236"/>
        <v/>
      </c>
      <c r="K920" s="92" t="str">
        <f t="shared" si="225"/>
        <v/>
      </c>
      <c r="L920" s="92" t="str">
        <f t="shared" si="226"/>
        <v/>
      </c>
      <c r="M920" s="92" t="str">
        <f t="shared" si="227"/>
        <v/>
      </c>
      <c r="N920" s="92" t="str">
        <f t="shared" si="228"/>
        <v/>
      </c>
      <c r="O920" s="76" t="str">
        <f>IF(Cadastro!D920="","",Cadastro!D920)</f>
        <v/>
      </c>
      <c r="P920" s="76" t="str">
        <f>IF(Cadastro!C920="","",Cadastro!C920)</f>
        <v/>
      </c>
      <c r="Q920" s="93" t="str">
        <f t="shared" si="237"/>
        <v/>
      </c>
      <c r="R920" s="94" t="str">
        <f>IF(Cadastro!H920="","",Cadastro!H920)</f>
        <v/>
      </c>
      <c r="S920" s="95" t="str">
        <f t="shared" si="238"/>
        <v/>
      </c>
      <c r="T920" s="96" t="str">
        <f t="shared" si="239"/>
        <v/>
      </c>
      <c r="U920" s="96" t="str">
        <f>IFERROR(IF(P920="","",SUMIF(Movimento!$D$9:$D$7010,Saldo!P920,Movimento!$I$9:$I$7010)+W920)/(V920+X920),"")</f>
        <v/>
      </c>
      <c r="V920" s="94" t="str">
        <f>IFERROR(IF(Cadastro!E920="","",Cadastro!E920),"")</f>
        <v/>
      </c>
      <c r="W920" s="97" t="str">
        <f>IFERROR(IF(Cadastro!I920="","",Cadastro!I920),"")</f>
        <v/>
      </c>
      <c r="X920" s="94" t="str">
        <f>IF(P920="","",SUMIF(Movimento!$D$9:$D$7010,Saldo!P920,Movimento!$G$9:$G$7010))</f>
        <v/>
      </c>
      <c r="Y920" s="94" t="str">
        <f>IF(P920="","",SUMIF(MovSaida!$D$9:$D$7010,Saldo!P920,MovSaida!$F$9:$F$7010))</f>
        <v/>
      </c>
      <c r="Z920" s="94" t="str">
        <f>IFERROR(IF(P920="","",SUMIFS(InvAjust!$G$9:$G$6009,InvAjust!$E$9:$E$6009,Saldo!P920,InvAjust!$C$9:$C$6009,"Add")-SUMIFS(InvAjust!$G$9:$G$6009,InvAjust!$E$9:$E$6009,Saldo!P920,InvAjust!$C$9:$C$6009,"Remove")),"")</f>
        <v/>
      </c>
      <c r="AA920" s="98" t="str">
        <f t="shared" si="240"/>
        <v/>
      </c>
    </row>
    <row r="921" spans="1:27" ht="18.95" customHeight="1" x14ac:dyDescent="0.25">
      <c r="A921" s="82"/>
      <c r="C921" s="89" t="str">
        <f t="shared" si="229"/>
        <v/>
      </c>
      <c r="D921" s="89" t="str">
        <f t="shared" si="230"/>
        <v/>
      </c>
      <c r="E921" s="89" t="str">
        <f t="shared" si="231"/>
        <v/>
      </c>
      <c r="F921" s="89" t="str">
        <f t="shared" si="232"/>
        <v/>
      </c>
      <c r="G921" s="90" t="str">
        <f t="shared" si="233"/>
        <v/>
      </c>
      <c r="H921" s="91" t="str">
        <f t="shared" si="234"/>
        <v/>
      </c>
      <c r="I921" s="91" t="str">
        <f t="shared" si="235"/>
        <v/>
      </c>
      <c r="J921" s="91" t="str">
        <f t="shared" si="236"/>
        <v/>
      </c>
      <c r="K921" s="92" t="str">
        <f t="shared" si="225"/>
        <v/>
      </c>
      <c r="L921" s="92" t="str">
        <f t="shared" si="226"/>
        <v/>
      </c>
      <c r="M921" s="92" t="str">
        <f t="shared" si="227"/>
        <v/>
      </c>
      <c r="N921" s="92" t="str">
        <f t="shared" si="228"/>
        <v/>
      </c>
      <c r="O921" s="76" t="str">
        <f>IF(Cadastro!D921="","",Cadastro!D921)</f>
        <v/>
      </c>
      <c r="P921" s="76" t="str">
        <f>IF(Cadastro!C921="","",Cadastro!C921)</f>
        <v/>
      </c>
      <c r="Q921" s="93" t="str">
        <f t="shared" si="237"/>
        <v/>
      </c>
      <c r="R921" s="94" t="str">
        <f>IF(Cadastro!H921="","",Cadastro!H921)</f>
        <v/>
      </c>
      <c r="S921" s="95" t="str">
        <f t="shared" si="238"/>
        <v/>
      </c>
      <c r="T921" s="96" t="str">
        <f t="shared" si="239"/>
        <v/>
      </c>
      <c r="U921" s="96" t="str">
        <f>IFERROR(IF(P921="","",SUMIF(Movimento!$D$9:$D$7010,Saldo!P921,Movimento!$I$9:$I$7010)+W921)/(V921+X921),"")</f>
        <v/>
      </c>
      <c r="V921" s="94" t="str">
        <f>IFERROR(IF(Cadastro!E921="","",Cadastro!E921),"")</f>
        <v/>
      </c>
      <c r="W921" s="97" t="str">
        <f>IFERROR(IF(Cadastro!I921="","",Cadastro!I921),"")</f>
        <v/>
      </c>
      <c r="X921" s="94" t="str">
        <f>IF(P921="","",SUMIF(Movimento!$D$9:$D$7010,Saldo!P921,Movimento!$G$9:$G$7010))</f>
        <v/>
      </c>
      <c r="Y921" s="94" t="str">
        <f>IF(P921="","",SUMIF(MovSaida!$D$9:$D$7010,Saldo!P921,MovSaida!$F$9:$F$7010))</f>
        <v/>
      </c>
      <c r="Z921" s="94" t="str">
        <f>IFERROR(IF(P921="","",SUMIFS(InvAjust!$G$9:$G$6009,InvAjust!$E$9:$E$6009,Saldo!P921,InvAjust!$C$9:$C$6009,"Add")-SUMIFS(InvAjust!$G$9:$G$6009,InvAjust!$E$9:$E$6009,Saldo!P921,InvAjust!$C$9:$C$6009,"Remove")),"")</f>
        <v/>
      </c>
      <c r="AA921" s="98" t="str">
        <f t="shared" si="240"/>
        <v/>
      </c>
    </row>
    <row r="922" spans="1:27" ht="18.95" customHeight="1" x14ac:dyDescent="0.25">
      <c r="A922" s="82"/>
      <c r="C922" s="89" t="str">
        <f t="shared" si="229"/>
        <v/>
      </c>
      <c r="D922" s="89" t="str">
        <f t="shared" si="230"/>
        <v/>
      </c>
      <c r="E922" s="89" t="str">
        <f t="shared" si="231"/>
        <v/>
      </c>
      <c r="F922" s="89" t="str">
        <f t="shared" si="232"/>
        <v/>
      </c>
      <c r="G922" s="90" t="str">
        <f t="shared" si="233"/>
        <v/>
      </c>
      <c r="H922" s="91" t="str">
        <f t="shared" si="234"/>
        <v/>
      </c>
      <c r="I922" s="91" t="str">
        <f t="shared" si="235"/>
        <v/>
      </c>
      <c r="J922" s="91" t="str">
        <f t="shared" si="236"/>
        <v/>
      </c>
      <c r="K922" s="92" t="str">
        <f t="shared" si="225"/>
        <v/>
      </c>
      <c r="L922" s="92" t="str">
        <f t="shared" si="226"/>
        <v/>
      </c>
      <c r="M922" s="92" t="str">
        <f t="shared" si="227"/>
        <v/>
      </c>
      <c r="N922" s="92" t="str">
        <f t="shared" si="228"/>
        <v/>
      </c>
      <c r="O922" s="76" t="str">
        <f>IF(Cadastro!D922="","",Cadastro!D922)</f>
        <v/>
      </c>
      <c r="P922" s="76" t="str">
        <f>IF(Cadastro!C922="","",Cadastro!C922)</f>
        <v/>
      </c>
      <c r="Q922" s="93" t="str">
        <f t="shared" si="237"/>
        <v/>
      </c>
      <c r="R922" s="94" t="str">
        <f>IF(Cadastro!H922="","",Cadastro!H922)</f>
        <v/>
      </c>
      <c r="S922" s="95" t="str">
        <f t="shared" si="238"/>
        <v/>
      </c>
      <c r="T922" s="96" t="str">
        <f t="shared" si="239"/>
        <v/>
      </c>
      <c r="U922" s="96" t="str">
        <f>IFERROR(IF(P922="","",SUMIF(Movimento!$D$9:$D$7010,Saldo!P922,Movimento!$I$9:$I$7010)+W922)/(V922+X922),"")</f>
        <v/>
      </c>
      <c r="V922" s="94" t="str">
        <f>IFERROR(IF(Cadastro!E922="","",Cadastro!E922),"")</f>
        <v/>
      </c>
      <c r="W922" s="97" t="str">
        <f>IFERROR(IF(Cadastro!I922="","",Cadastro!I922),"")</f>
        <v/>
      </c>
      <c r="X922" s="94" t="str">
        <f>IF(P922="","",SUMIF(Movimento!$D$9:$D$7010,Saldo!P922,Movimento!$G$9:$G$7010))</f>
        <v/>
      </c>
      <c r="Y922" s="94" t="str">
        <f>IF(P922="","",SUMIF(MovSaida!$D$9:$D$7010,Saldo!P922,MovSaida!$F$9:$F$7010))</f>
        <v/>
      </c>
      <c r="Z922" s="94" t="str">
        <f>IFERROR(IF(P922="","",SUMIFS(InvAjust!$G$9:$G$6009,InvAjust!$E$9:$E$6009,Saldo!P922,InvAjust!$C$9:$C$6009,"Add")-SUMIFS(InvAjust!$G$9:$G$6009,InvAjust!$E$9:$E$6009,Saldo!P922,InvAjust!$C$9:$C$6009,"Remove")),"")</f>
        <v/>
      </c>
      <c r="AA922" s="98" t="str">
        <f t="shared" si="240"/>
        <v/>
      </c>
    </row>
    <row r="923" spans="1:27" ht="18.95" customHeight="1" x14ac:dyDescent="0.25">
      <c r="A923" s="82"/>
      <c r="C923" s="89" t="str">
        <f t="shared" si="229"/>
        <v/>
      </c>
      <c r="D923" s="89" t="str">
        <f t="shared" si="230"/>
        <v/>
      </c>
      <c r="E923" s="89" t="str">
        <f t="shared" si="231"/>
        <v/>
      </c>
      <c r="F923" s="89" t="str">
        <f t="shared" si="232"/>
        <v/>
      </c>
      <c r="G923" s="90" t="str">
        <f t="shared" si="233"/>
        <v/>
      </c>
      <c r="H923" s="91" t="str">
        <f t="shared" si="234"/>
        <v/>
      </c>
      <c r="I923" s="91" t="str">
        <f t="shared" si="235"/>
        <v/>
      </c>
      <c r="J923" s="91" t="str">
        <f t="shared" si="236"/>
        <v/>
      </c>
      <c r="K923" s="92" t="str">
        <f t="shared" si="225"/>
        <v/>
      </c>
      <c r="L923" s="92" t="str">
        <f t="shared" si="226"/>
        <v/>
      </c>
      <c r="M923" s="92" t="str">
        <f t="shared" si="227"/>
        <v/>
      </c>
      <c r="N923" s="92" t="str">
        <f t="shared" si="228"/>
        <v/>
      </c>
      <c r="O923" s="76" t="str">
        <f>IF(Cadastro!D923="","",Cadastro!D923)</f>
        <v/>
      </c>
      <c r="P923" s="76" t="str">
        <f>IF(Cadastro!C923="","",Cadastro!C923)</f>
        <v/>
      </c>
      <c r="Q923" s="93" t="str">
        <f t="shared" si="237"/>
        <v/>
      </c>
      <c r="R923" s="94" t="str">
        <f>IF(Cadastro!H923="","",Cadastro!H923)</f>
        <v/>
      </c>
      <c r="S923" s="95" t="str">
        <f t="shared" si="238"/>
        <v/>
      </c>
      <c r="T923" s="96" t="str">
        <f t="shared" si="239"/>
        <v/>
      </c>
      <c r="U923" s="96" t="str">
        <f>IFERROR(IF(P923="","",SUMIF(Movimento!$D$9:$D$7010,Saldo!P923,Movimento!$I$9:$I$7010)+W923)/(V923+X923),"")</f>
        <v/>
      </c>
      <c r="V923" s="94" t="str">
        <f>IFERROR(IF(Cadastro!E923="","",Cadastro!E923),"")</f>
        <v/>
      </c>
      <c r="W923" s="97" t="str">
        <f>IFERROR(IF(Cadastro!I923="","",Cadastro!I923),"")</f>
        <v/>
      </c>
      <c r="X923" s="94" t="str">
        <f>IF(P923="","",SUMIF(Movimento!$D$9:$D$7010,Saldo!P923,Movimento!$G$9:$G$7010))</f>
        <v/>
      </c>
      <c r="Y923" s="94" t="str">
        <f>IF(P923="","",SUMIF(MovSaida!$D$9:$D$7010,Saldo!P923,MovSaida!$F$9:$F$7010))</f>
        <v/>
      </c>
      <c r="Z923" s="94" t="str">
        <f>IFERROR(IF(P923="","",SUMIFS(InvAjust!$G$9:$G$6009,InvAjust!$E$9:$E$6009,Saldo!P923,InvAjust!$C$9:$C$6009,"Add")-SUMIFS(InvAjust!$G$9:$G$6009,InvAjust!$E$9:$E$6009,Saldo!P923,InvAjust!$C$9:$C$6009,"Remove")),"")</f>
        <v/>
      </c>
      <c r="AA923" s="98" t="str">
        <f t="shared" si="240"/>
        <v/>
      </c>
    </row>
    <row r="924" spans="1:27" ht="18.95" customHeight="1" x14ac:dyDescent="0.25">
      <c r="A924" s="82"/>
      <c r="C924" s="89" t="str">
        <f t="shared" si="229"/>
        <v/>
      </c>
      <c r="D924" s="89" t="str">
        <f t="shared" si="230"/>
        <v/>
      </c>
      <c r="E924" s="89" t="str">
        <f t="shared" si="231"/>
        <v/>
      </c>
      <c r="F924" s="89" t="str">
        <f t="shared" si="232"/>
        <v/>
      </c>
      <c r="G924" s="90" t="str">
        <f t="shared" si="233"/>
        <v/>
      </c>
      <c r="H924" s="91" t="str">
        <f t="shared" si="234"/>
        <v/>
      </c>
      <c r="I924" s="91" t="str">
        <f t="shared" si="235"/>
        <v/>
      </c>
      <c r="J924" s="91" t="str">
        <f t="shared" si="236"/>
        <v/>
      </c>
      <c r="K924" s="92" t="str">
        <f t="shared" si="225"/>
        <v/>
      </c>
      <c r="L924" s="92" t="str">
        <f t="shared" si="226"/>
        <v/>
      </c>
      <c r="M924" s="92" t="str">
        <f t="shared" si="227"/>
        <v/>
      </c>
      <c r="N924" s="92" t="str">
        <f t="shared" si="228"/>
        <v/>
      </c>
      <c r="O924" s="76" t="str">
        <f>IF(Cadastro!D924="","",Cadastro!D924)</f>
        <v/>
      </c>
      <c r="P924" s="76" t="str">
        <f>IF(Cadastro!C924="","",Cadastro!C924)</f>
        <v/>
      </c>
      <c r="Q924" s="93" t="str">
        <f t="shared" si="237"/>
        <v/>
      </c>
      <c r="R924" s="94" t="str">
        <f>IF(Cadastro!H924="","",Cadastro!H924)</f>
        <v/>
      </c>
      <c r="S924" s="95" t="str">
        <f t="shared" si="238"/>
        <v/>
      </c>
      <c r="T924" s="96" t="str">
        <f t="shared" si="239"/>
        <v/>
      </c>
      <c r="U924" s="96" t="str">
        <f>IFERROR(IF(P924="","",SUMIF(Movimento!$D$9:$D$7010,Saldo!P924,Movimento!$I$9:$I$7010)+W924)/(V924+X924),"")</f>
        <v/>
      </c>
      <c r="V924" s="94" t="str">
        <f>IFERROR(IF(Cadastro!E924="","",Cadastro!E924),"")</f>
        <v/>
      </c>
      <c r="W924" s="97" t="str">
        <f>IFERROR(IF(Cadastro!I924="","",Cadastro!I924),"")</f>
        <v/>
      </c>
      <c r="X924" s="94" t="str">
        <f>IF(P924="","",SUMIF(Movimento!$D$9:$D$7010,Saldo!P924,Movimento!$G$9:$G$7010))</f>
        <v/>
      </c>
      <c r="Y924" s="94" t="str">
        <f>IF(P924="","",SUMIF(MovSaida!$D$9:$D$7010,Saldo!P924,MovSaida!$F$9:$F$7010))</f>
        <v/>
      </c>
      <c r="Z924" s="94" t="str">
        <f>IFERROR(IF(P924="","",SUMIFS(InvAjust!$G$9:$G$6009,InvAjust!$E$9:$E$6009,Saldo!P924,InvAjust!$C$9:$C$6009,"Add")-SUMIFS(InvAjust!$G$9:$G$6009,InvAjust!$E$9:$E$6009,Saldo!P924,InvAjust!$C$9:$C$6009,"Remove")),"")</f>
        <v/>
      </c>
      <c r="AA924" s="98" t="str">
        <f t="shared" si="240"/>
        <v/>
      </c>
    </row>
    <row r="925" spans="1:27" ht="18.95" customHeight="1" x14ac:dyDescent="0.25">
      <c r="A925" s="82"/>
      <c r="C925" s="89" t="str">
        <f t="shared" si="229"/>
        <v/>
      </c>
      <c r="D925" s="89" t="str">
        <f t="shared" si="230"/>
        <v/>
      </c>
      <c r="E925" s="89" t="str">
        <f t="shared" si="231"/>
        <v/>
      </c>
      <c r="F925" s="89" t="str">
        <f t="shared" si="232"/>
        <v/>
      </c>
      <c r="G925" s="90" t="str">
        <f t="shared" si="233"/>
        <v/>
      </c>
      <c r="H925" s="91" t="str">
        <f t="shared" si="234"/>
        <v/>
      </c>
      <c r="I925" s="91" t="str">
        <f t="shared" si="235"/>
        <v/>
      </c>
      <c r="J925" s="91" t="str">
        <f t="shared" si="236"/>
        <v/>
      </c>
      <c r="K925" s="92" t="str">
        <f t="shared" si="225"/>
        <v/>
      </c>
      <c r="L925" s="92" t="str">
        <f t="shared" si="226"/>
        <v/>
      </c>
      <c r="M925" s="92" t="str">
        <f t="shared" si="227"/>
        <v/>
      </c>
      <c r="N925" s="92" t="str">
        <f t="shared" si="228"/>
        <v/>
      </c>
      <c r="O925" s="76" t="str">
        <f>IF(Cadastro!D925="","",Cadastro!D925)</f>
        <v/>
      </c>
      <c r="P925" s="76" t="str">
        <f>IF(Cadastro!C925="","",Cadastro!C925)</f>
        <v/>
      </c>
      <c r="Q925" s="93" t="str">
        <f t="shared" si="237"/>
        <v/>
      </c>
      <c r="R925" s="94" t="str">
        <f>IF(Cadastro!H925="","",Cadastro!H925)</f>
        <v/>
      </c>
      <c r="S925" s="95" t="str">
        <f t="shared" si="238"/>
        <v/>
      </c>
      <c r="T925" s="96" t="str">
        <f t="shared" si="239"/>
        <v/>
      </c>
      <c r="U925" s="96" t="str">
        <f>IFERROR(IF(P925="","",SUMIF(Movimento!$D$9:$D$7010,Saldo!P925,Movimento!$I$9:$I$7010)+W925)/(V925+X925),"")</f>
        <v/>
      </c>
      <c r="V925" s="94" t="str">
        <f>IFERROR(IF(Cadastro!E925="","",Cadastro!E925),"")</f>
        <v/>
      </c>
      <c r="W925" s="97" t="str">
        <f>IFERROR(IF(Cadastro!I925="","",Cadastro!I925),"")</f>
        <v/>
      </c>
      <c r="X925" s="94" t="str">
        <f>IF(P925="","",SUMIF(Movimento!$D$9:$D$7010,Saldo!P925,Movimento!$G$9:$G$7010))</f>
        <v/>
      </c>
      <c r="Y925" s="94" t="str">
        <f>IF(P925="","",SUMIF(MovSaida!$D$9:$D$7010,Saldo!P925,MovSaida!$F$9:$F$7010))</f>
        <v/>
      </c>
      <c r="Z925" s="94" t="str">
        <f>IFERROR(IF(P925="","",SUMIFS(InvAjust!$G$9:$G$6009,InvAjust!$E$9:$E$6009,Saldo!P925,InvAjust!$C$9:$C$6009,"Add")-SUMIFS(InvAjust!$G$9:$G$6009,InvAjust!$E$9:$E$6009,Saldo!P925,InvAjust!$C$9:$C$6009,"Remove")),"")</f>
        <v/>
      </c>
      <c r="AA925" s="98" t="str">
        <f t="shared" si="240"/>
        <v/>
      </c>
    </row>
    <row r="926" spans="1:27" ht="18.95" customHeight="1" x14ac:dyDescent="0.25">
      <c r="A926" s="82"/>
      <c r="C926" s="89" t="str">
        <f t="shared" si="229"/>
        <v/>
      </c>
      <c r="D926" s="89" t="str">
        <f t="shared" si="230"/>
        <v/>
      </c>
      <c r="E926" s="89" t="str">
        <f t="shared" si="231"/>
        <v/>
      </c>
      <c r="F926" s="89" t="str">
        <f t="shared" si="232"/>
        <v/>
      </c>
      <c r="G926" s="90" t="str">
        <f t="shared" si="233"/>
        <v/>
      </c>
      <c r="H926" s="91" t="str">
        <f t="shared" si="234"/>
        <v/>
      </c>
      <c r="I926" s="91" t="str">
        <f t="shared" si="235"/>
        <v/>
      </c>
      <c r="J926" s="91" t="str">
        <f t="shared" si="236"/>
        <v/>
      </c>
      <c r="K926" s="92" t="str">
        <f t="shared" si="225"/>
        <v/>
      </c>
      <c r="L926" s="92" t="str">
        <f t="shared" si="226"/>
        <v/>
      </c>
      <c r="M926" s="92" t="str">
        <f t="shared" si="227"/>
        <v/>
      </c>
      <c r="N926" s="92" t="str">
        <f t="shared" si="228"/>
        <v/>
      </c>
      <c r="O926" s="76" t="str">
        <f>IF(Cadastro!D926="","",Cadastro!D926)</f>
        <v/>
      </c>
      <c r="P926" s="76" t="str">
        <f>IF(Cadastro!C926="","",Cadastro!C926)</f>
        <v/>
      </c>
      <c r="Q926" s="93" t="str">
        <f t="shared" si="237"/>
        <v/>
      </c>
      <c r="R926" s="94" t="str">
        <f>IF(Cadastro!H926="","",Cadastro!H926)</f>
        <v/>
      </c>
      <c r="S926" s="95" t="str">
        <f t="shared" si="238"/>
        <v/>
      </c>
      <c r="T926" s="96" t="str">
        <f t="shared" si="239"/>
        <v/>
      </c>
      <c r="U926" s="96" t="str">
        <f>IFERROR(IF(P926="","",SUMIF(Movimento!$D$9:$D$7010,Saldo!P926,Movimento!$I$9:$I$7010)+W926)/(V926+X926),"")</f>
        <v/>
      </c>
      <c r="V926" s="94" t="str">
        <f>IFERROR(IF(Cadastro!E926="","",Cadastro!E926),"")</f>
        <v/>
      </c>
      <c r="W926" s="97" t="str">
        <f>IFERROR(IF(Cadastro!I926="","",Cadastro!I926),"")</f>
        <v/>
      </c>
      <c r="X926" s="94" t="str">
        <f>IF(P926="","",SUMIF(Movimento!$D$9:$D$7010,Saldo!P926,Movimento!$G$9:$G$7010))</f>
        <v/>
      </c>
      <c r="Y926" s="94" t="str">
        <f>IF(P926="","",SUMIF(MovSaida!$D$9:$D$7010,Saldo!P926,MovSaida!$F$9:$F$7010))</f>
        <v/>
      </c>
      <c r="Z926" s="94" t="str">
        <f>IFERROR(IF(P926="","",SUMIFS(InvAjust!$G$9:$G$6009,InvAjust!$E$9:$E$6009,Saldo!P926,InvAjust!$C$9:$C$6009,"Add")-SUMIFS(InvAjust!$G$9:$G$6009,InvAjust!$E$9:$E$6009,Saldo!P926,InvAjust!$C$9:$C$6009,"Remove")),"")</f>
        <v/>
      </c>
      <c r="AA926" s="98" t="str">
        <f t="shared" si="240"/>
        <v/>
      </c>
    </row>
    <row r="927" spans="1:27" ht="18.95" customHeight="1" x14ac:dyDescent="0.25">
      <c r="A927" s="82"/>
      <c r="C927" s="89" t="str">
        <f t="shared" si="229"/>
        <v/>
      </c>
      <c r="D927" s="89" t="str">
        <f t="shared" si="230"/>
        <v/>
      </c>
      <c r="E927" s="89" t="str">
        <f t="shared" si="231"/>
        <v/>
      </c>
      <c r="F927" s="89" t="str">
        <f t="shared" si="232"/>
        <v/>
      </c>
      <c r="G927" s="90" t="str">
        <f t="shared" si="233"/>
        <v/>
      </c>
      <c r="H927" s="91" t="str">
        <f t="shared" si="234"/>
        <v/>
      </c>
      <c r="I927" s="91" t="str">
        <f t="shared" si="235"/>
        <v/>
      </c>
      <c r="J927" s="91" t="str">
        <f t="shared" si="236"/>
        <v/>
      </c>
      <c r="K927" s="92" t="str">
        <f t="shared" si="225"/>
        <v/>
      </c>
      <c r="L927" s="92" t="str">
        <f t="shared" si="226"/>
        <v/>
      </c>
      <c r="M927" s="92" t="str">
        <f t="shared" si="227"/>
        <v/>
      </c>
      <c r="N927" s="92" t="str">
        <f t="shared" si="228"/>
        <v/>
      </c>
      <c r="O927" s="76" t="str">
        <f>IF(Cadastro!D927="","",Cadastro!D927)</f>
        <v/>
      </c>
      <c r="P927" s="76" t="str">
        <f>IF(Cadastro!C927="","",Cadastro!C927)</f>
        <v/>
      </c>
      <c r="Q927" s="93" t="str">
        <f t="shared" si="237"/>
        <v/>
      </c>
      <c r="R927" s="94" t="str">
        <f>IF(Cadastro!H927="","",Cadastro!H927)</f>
        <v/>
      </c>
      <c r="S927" s="95" t="str">
        <f t="shared" si="238"/>
        <v/>
      </c>
      <c r="T927" s="96" t="str">
        <f t="shared" si="239"/>
        <v/>
      </c>
      <c r="U927" s="96" t="str">
        <f>IFERROR(IF(P927="","",SUMIF(Movimento!$D$9:$D$7010,Saldo!P927,Movimento!$I$9:$I$7010)+W927)/(V927+X927),"")</f>
        <v/>
      </c>
      <c r="V927" s="94" t="str">
        <f>IFERROR(IF(Cadastro!E927="","",Cadastro!E927),"")</f>
        <v/>
      </c>
      <c r="W927" s="97" t="str">
        <f>IFERROR(IF(Cadastro!I927="","",Cadastro!I927),"")</f>
        <v/>
      </c>
      <c r="X927" s="94" t="str">
        <f>IF(P927="","",SUMIF(Movimento!$D$9:$D$7010,Saldo!P927,Movimento!$G$9:$G$7010))</f>
        <v/>
      </c>
      <c r="Y927" s="94" t="str">
        <f>IF(P927="","",SUMIF(MovSaida!$D$9:$D$7010,Saldo!P927,MovSaida!$F$9:$F$7010))</f>
        <v/>
      </c>
      <c r="Z927" s="94" t="str">
        <f>IFERROR(IF(P927="","",SUMIFS(InvAjust!$G$9:$G$6009,InvAjust!$E$9:$E$6009,Saldo!P927,InvAjust!$C$9:$C$6009,"Add")-SUMIFS(InvAjust!$G$9:$G$6009,InvAjust!$E$9:$E$6009,Saldo!P927,InvAjust!$C$9:$C$6009,"Remove")),"")</f>
        <v/>
      </c>
      <c r="AA927" s="98" t="str">
        <f t="shared" si="240"/>
        <v/>
      </c>
    </row>
    <row r="928" spans="1:27" ht="18.95" customHeight="1" x14ac:dyDescent="0.25">
      <c r="A928" s="82"/>
      <c r="C928" s="89" t="str">
        <f t="shared" si="229"/>
        <v/>
      </c>
      <c r="D928" s="89" t="str">
        <f t="shared" si="230"/>
        <v/>
      </c>
      <c r="E928" s="89" t="str">
        <f t="shared" si="231"/>
        <v/>
      </c>
      <c r="F928" s="89" t="str">
        <f t="shared" si="232"/>
        <v/>
      </c>
      <c r="G928" s="90" t="str">
        <f t="shared" si="233"/>
        <v/>
      </c>
      <c r="H928" s="91" t="str">
        <f t="shared" si="234"/>
        <v/>
      </c>
      <c r="I928" s="91" t="str">
        <f t="shared" si="235"/>
        <v/>
      </c>
      <c r="J928" s="91" t="str">
        <f t="shared" si="236"/>
        <v/>
      </c>
      <c r="K928" s="92" t="str">
        <f t="shared" si="225"/>
        <v/>
      </c>
      <c r="L928" s="92" t="str">
        <f t="shared" si="226"/>
        <v/>
      </c>
      <c r="M928" s="92" t="str">
        <f t="shared" si="227"/>
        <v/>
      </c>
      <c r="N928" s="92" t="str">
        <f t="shared" si="228"/>
        <v/>
      </c>
      <c r="O928" s="76" t="str">
        <f>IF(Cadastro!D928="","",Cadastro!D928)</f>
        <v/>
      </c>
      <c r="P928" s="76" t="str">
        <f>IF(Cadastro!C928="","",Cadastro!C928)</f>
        <v/>
      </c>
      <c r="Q928" s="93" t="str">
        <f t="shared" si="237"/>
        <v/>
      </c>
      <c r="R928" s="94" t="str">
        <f>IF(Cadastro!H928="","",Cadastro!H928)</f>
        <v/>
      </c>
      <c r="S928" s="95" t="str">
        <f t="shared" si="238"/>
        <v/>
      </c>
      <c r="T928" s="96" t="str">
        <f t="shared" si="239"/>
        <v/>
      </c>
      <c r="U928" s="96" t="str">
        <f>IFERROR(IF(P928="","",SUMIF(Movimento!$D$9:$D$7010,Saldo!P928,Movimento!$I$9:$I$7010)+W928)/(V928+X928),"")</f>
        <v/>
      </c>
      <c r="V928" s="94" t="str">
        <f>IFERROR(IF(Cadastro!E928="","",Cadastro!E928),"")</f>
        <v/>
      </c>
      <c r="W928" s="97" t="str">
        <f>IFERROR(IF(Cadastro!I928="","",Cadastro!I928),"")</f>
        <v/>
      </c>
      <c r="X928" s="94" t="str">
        <f>IF(P928="","",SUMIF(Movimento!$D$9:$D$7010,Saldo!P928,Movimento!$G$9:$G$7010))</f>
        <v/>
      </c>
      <c r="Y928" s="94" t="str">
        <f>IF(P928="","",SUMIF(MovSaida!$D$9:$D$7010,Saldo!P928,MovSaida!$F$9:$F$7010))</f>
        <v/>
      </c>
      <c r="Z928" s="94" t="str">
        <f>IFERROR(IF(P928="","",SUMIFS(InvAjust!$G$9:$G$6009,InvAjust!$E$9:$E$6009,Saldo!P928,InvAjust!$C$9:$C$6009,"Add")-SUMIFS(InvAjust!$G$9:$G$6009,InvAjust!$E$9:$E$6009,Saldo!P928,InvAjust!$C$9:$C$6009,"Remove")),"")</f>
        <v/>
      </c>
      <c r="AA928" s="98" t="str">
        <f t="shared" si="240"/>
        <v/>
      </c>
    </row>
    <row r="929" spans="1:27" ht="18.95" customHeight="1" x14ac:dyDescent="0.25">
      <c r="A929" s="82"/>
      <c r="C929" s="89" t="str">
        <f t="shared" si="229"/>
        <v/>
      </c>
      <c r="D929" s="89" t="str">
        <f t="shared" si="230"/>
        <v/>
      </c>
      <c r="E929" s="89" t="str">
        <f t="shared" si="231"/>
        <v/>
      </c>
      <c r="F929" s="89" t="str">
        <f t="shared" si="232"/>
        <v/>
      </c>
      <c r="G929" s="90" t="str">
        <f t="shared" si="233"/>
        <v/>
      </c>
      <c r="H929" s="91" t="str">
        <f t="shared" si="234"/>
        <v/>
      </c>
      <c r="I929" s="91" t="str">
        <f t="shared" si="235"/>
        <v/>
      </c>
      <c r="J929" s="91" t="str">
        <f t="shared" si="236"/>
        <v/>
      </c>
      <c r="K929" s="92" t="str">
        <f t="shared" si="225"/>
        <v/>
      </c>
      <c r="L929" s="92" t="str">
        <f t="shared" si="226"/>
        <v/>
      </c>
      <c r="M929" s="92" t="str">
        <f t="shared" si="227"/>
        <v/>
      </c>
      <c r="N929" s="92" t="str">
        <f t="shared" si="228"/>
        <v/>
      </c>
      <c r="O929" s="76" t="str">
        <f>IF(Cadastro!D929="","",Cadastro!D929)</f>
        <v/>
      </c>
      <c r="P929" s="76" t="str">
        <f>IF(Cadastro!C929="","",Cadastro!C929)</f>
        <v/>
      </c>
      <c r="Q929" s="93" t="str">
        <f t="shared" si="237"/>
        <v/>
      </c>
      <c r="R929" s="94" t="str">
        <f>IF(Cadastro!H929="","",Cadastro!H929)</f>
        <v/>
      </c>
      <c r="S929" s="95" t="str">
        <f t="shared" si="238"/>
        <v/>
      </c>
      <c r="T929" s="96" t="str">
        <f t="shared" si="239"/>
        <v/>
      </c>
      <c r="U929" s="96" t="str">
        <f>IFERROR(IF(P929="","",SUMIF(Movimento!$D$9:$D$7010,Saldo!P929,Movimento!$I$9:$I$7010)+W929)/(V929+X929),"")</f>
        <v/>
      </c>
      <c r="V929" s="94" t="str">
        <f>IFERROR(IF(Cadastro!E929="","",Cadastro!E929),"")</f>
        <v/>
      </c>
      <c r="W929" s="97" t="str">
        <f>IFERROR(IF(Cadastro!I929="","",Cadastro!I929),"")</f>
        <v/>
      </c>
      <c r="X929" s="94" t="str">
        <f>IF(P929="","",SUMIF(Movimento!$D$9:$D$7010,Saldo!P929,Movimento!$G$9:$G$7010))</f>
        <v/>
      </c>
      <c r="Y929" s="94" t="str">
        <f>IF(P929="","",SUMIF(MovSaida!$D$9:$D$7010,Saldo!P929,MovSaida!$F$9:$F$7010))</f>
        <v/>
      </c>
      <c r="Z929" s="94" t="str">
        <f>IFERROR(IF(P929="","",SUMIFS(InvAjust!$G$9:$G$6009,InvAjust!$E$9:$E$6009,Saldo!P929,InvAjust!$C$9:$C$6009,"Add")-SUMIFS(InvAjust!$G$9:$G$6009,InvAjust!$E$9:$E$6009,Saldo!P929,InvAjust!$C$9:$C$6009,"Remove")),"")</f>
        <v/>
      </c>
      <c r="AA929" s="98" t="str">
        <f t="shared" si="240"/>
        <v/>
      </c>
    </row>
    <row r="930" spans="1:27" ht="18.95" customHeight="1" x14ac:dyDescent="0.25">
      <c r="A930" s="82"/>
      <c r="C930" s="89" t="str">
        <f t="shared" si="229"/>
        <v/>
      </c>
      <c r="D930" s="89" t="str">
        <f t="shared" si="230"/>
        <v/>
      </c>
      <c r="E930" s="89" t="str">
        <f t="shared" si="231"/>
        <v/>
      </c>
      <c r="F930" s="89" t="str">
        <f t="shared" si="232"/>
        <v/>
      </c>
      <c r="G930" s="90" t="str">
        <f t="shared" si="233"/>
        <v/>
      </c>
      <c r="H930" s="91" t="str">
        <f t="shared" si="234"/>
        <v/>
      </c>
      <c r="I930" s="91" t="str">
        <f t="shared" si="235"/>
        <v/>
      </c>
      <c r="J930" s="91" t="str">
        <f t="shared" si="236"/>
        <v/>
      </c>
      <c r="K930" s="92" t="str">
        <f t="shared" si="225"/>
        <v/>
      </c>
      <c r="L930" s="92" t="str">
        <f t="shared" si="226"/>
        <v/>
      </c>
      <c r="M930" s="92" t="str">
        <f t="shared" si="227"/>
        <v/>
      </c>
      <c r="N930" s="92" t="str">
        <f t="shared" si="228"/>
        <v/>
      </c>
      <c r="O930" s="76" t="str">
        <f>IF(Cadastro!D930="","",Cadastro!D930)</f>
        <v/>
      </c>
      <c r="P930" s="76" t="str">
        <f>IF(Cadastro!C930="","",Cadastro!C930)</f>
        <v/>
      </c>
      <c r="Q930" s="93" t="str">
        <f t="shared" si="237"/>
        <v/>
      </c>
      <c r="R930" s="94" t="str">
        <f>IF(Cadastro!H930="","",Cadastro!H930)</f>
        <v/>
      </c>
      <c r="S930" s="95" t="str">
        <f t="shared" si="238"/>
        <v/>
      </c>
      <c r="T930" s="96" t="str">
        <f t="shared" si="239"/>
        <v/>
      </c>
      <c r="U930" s="96" t="str">
        <f>IFERROR(IF(P930="","",SUMIF(Movimento!$D$9:$D$7010,Saldo!P930,Movimento!$I$9:$I$7010)+W930)/(V930+X930),"")</f>
        <v/>
      </c>
      <c r="V930" s="94" t="str">
        <f>IFERROR(IF(Cadastro!E930="","",Cadastro!E930),"")</f>
        <v/>
      </c>
      <c r="W930" s="97" t="str">
        <f>IFERROR(IF(Cadastro!I930="","",Cadastro!I930),"")</f>
        <v/>
      </c>
      <c r="X930" s="94" t="str">
        <f>IF(P930="","",SUMIF(Movimento!$D$9:$D$7010,Saldo!P930,Movimento!$G$9:$G$7010))</f>
        <v/>
      </c>
      <c r="Y930" s="94" t="str">
        <f>IF(P930="","",SUMIF(MovSaida!$D$9:$D$7010,Saldo!P930,MovSaida!$F$9:$F$7010))</f>
        <v/>
      </c>
      <c r="Z930" s="94" t="str">
        <f>IFERROR(IF(P930="","",SUMIFS(InvAjust!$G$9:$G$6009,InvAjust!$E$9:$E$6009,Saldo!P930,InvAjust!$C$9:$C$6009,"Add")-SUMIFS(InvAjust!$G$9:$G$6009,InvAjust!$E$9:$E$6009,Saldo!P930,InvAjust!$C$9:$C$6009,"Remove")),"")</f>
        <v/>
      </c>
      <c r="AA930" s="98" t="str">
        <f t="shared" si="240"/>
        <v/>
      </c>
    </row>
    <row r="931" spans="1:27" ht="18.95" customHeight="1" x14ac:dyDescent="0.25">
      <c r="A931" s="82"/>
      <c r="C931" s="89" t="str">
        <f t="shared" si="229"/>
        <v/>
      </c>
      <c r="D931" s="89" t="str">
        <f t="shared" si="230"/>
        <v/>
      </c>
      <c r="E931" s="89" t="str">
        <f t="shared" si="231"/>
        <v/>
      </c>
      <c r="F931" s="89" t="str">
        <f t="shared" si="232"/>
        <v/>
      </c>
      <c r="G931" s="90" t="str">
        <f t="shared" si="233"/>
        <v/>
      </c>
      <c r="H931" s="91" t="str">
        <f t="shared" si="234"/>
        <v/>
      </c>
      <c r="I931" s="91" t="str">
        <f t="shared" si="235"/>
        <v/>
      </c>
      <c r="J931" s="91" t="str">
        <f t="shared" si="236"/>
        <v/>
      </c>
      <c r="K931" s="92" t="str">
        <f t="shared" si="225"/>
        <v/>
      </c>
      <c r="L931" s="92" t="str">
        <f t="shared" si="226"/>
        <v/>
      </c>
      <c r="M931" s="92" t="str">
        <f t="shared" si="227"/>
        <v/>
      </c>
      <c r="N931" s="92" t="str">
        <f t="shared" si="228"/>
        <v/>
      </c>
      <c r="O931" s="76" t="str">
        <f>IF(Cadastro!D931="","",Cadastro!D931)</f>
        <v/>
      </c>
      <c r="P931" s="76" t="str">
        <f>IF(Cadastro!C931="","",Cadastro!C931)</f>
        <v/>
      </c>
      <c r="Q931" s="93" t="str">
        <f t="shared" si="237"/>
        <v/>
      </c>
      <c r="R931" s="94" t="str">
        <f>IF(Cadastro!H931="","",Cadastro!H931)</f>
        <v/>
      </c>
      <c r="S931" s="95" t="str">
        <f t="shared" si="238"/>
        <v/>
      </c>
      <c r="T931" s="96" t="str">
        <f t="shared" si="239"/>
        <v/>
      </c>
      <c r="U931" s="96" t="str">
        <f>IFERROR(IF(P931="","",SUMIF(Movimento!$D$9:$D$7010,Saldo!P931,Movimento!$I$9:$I$7010)+W931)/(V931+X931),"")</f>
        <v/>
      </c>
      <c r="V931" s="94" t="str">
        <f>IFERROR(IF(Cadastro!E931="","",Cadastro!E931),"")</f>
        <v/>
      </c>
      <c r="W931" s="97" t="str">
        <f>IFERROR(IF(Cadastro!I931="","",Cadastro!I931),"")</f>
        <v/>
      </c>
      <c r="X931" s="94" t="str">
        <f>IF(P931="","",SUMIF(Movimento!$D$9:$D$7010,Saldo!P931,Movimento!$G$9:$G$7010))</f>
        <v/>
      </c>
      <c r="Y931" s="94" t="str">
        <f>IF(P931="","",SUMIF(MovSaida!$D$9:$D$7010,Saldo!P931,MovSaida!$F$9:$F$7010))</f>
        <v/>
      </c>
      <c r="Z931" s="94" t="str">
        <f>IFERROR(IF(P931="","",SUMIFS(InvAjust!$G$9:$G$6009,InvAjust!$E$9:$E$6009,Saldo!P931,InvAjust!$C$9:$C$6009,"Add")-SUMIFS(InvAjust!$G$9:$G$6009,InvAjust!$E$9:$E$6009,Saldo!P931,InvAjust!$C$9:$C$6009,"Remove")),"")</f>
        <v/>
      </c>
      <c r="AA931" s="98" t="str">
        <f t="shared" si="240"/>
        <v/>
      </c>
    </row>
    <row r="932" spans="1:27" ht="18.95" customHeight="1" x14ac:dyDescent="0.25">
      <c r="A932" s="82"/>
      <c r="C932" s="89" t="str">
        <f t="shared" si="229"/>
        <v/>
      </c>
      <c r="D932" s="89" t="str">
        <f t="shared" si="230"/>
        <v/>
      </c>
      <c r="E932" s="89" t="str">
        <f t="shared" si="231"/>
        <v/>
      </c>
      <c r="F932" s="89" t="str">
        <f t="shared" si="232"/>
        <v/>
      </c>
      <c r="G932" s="90" t="str">
        <f t="shared" si="233"/>
        <v/>
      </c>
      <c r="H932" s="91" t="str">
        <f t="shared" si="234"/>
        <v/>
      </c>
      <c r="I932" s="91" t="str">
        <f t="shared" si="235"/>
        <v/>
      </c>
      <c r="J932" s="91" t="str">
        <f t="shared" si="236"/>
        <v/>
      </c>
      <c r="K932" s="92" t="str">
        <f t="shared" si="225"/>
        <v/>
      </c>
      <c r="L932" s="92" t="str">
        <f t="shared" si="226"/>
        <v/>
      </c>
      <c r="M932" s="92" t="str">
        <f t="shared" si="227"/>
        <v/>
      </c>
      <c r="N932" s="92" t="str">
        <f t="shared" si="228"/>
        <v/>
      </c>
      <c r="O932" s="76" t="str">
        <f>IF(Cadastro!D932="","",Cadastro!D932)</f>
        <v/>
      </c>
      <c r="P932" s="76" t="str">
        <f>IF(Cadastro!C932="","",Cadastro!C932)</f>
        <v/>
      </c>
      <c r="Q932" s="93" t="str">
        <f t="shared" si="237"/>
        <v/>
      </c>
      <c r="R932" s="94" t="str">
        <f>IF(Cadastro!H932="","",Cadastro!H932)</f>
        <v/>
      </c>
      <c r="S932" s="95" t="str">
        <f t="shared" si="238"/>
        <v/>
      </c>
      <c r="T932" s="96" t="str">
        <f t="shared" si="239"/>
        <v/>
      </c>
      <c r="U932" s="96" t="str">
        <f>IFERROR(IF(P932="","",SUMIF(Movimento!$D$9:$D$7010,Saldo!P932,Movimento!$I$9:$I$7010)+W932)/(V932+X932),"")</f>
        <v/>
      </c>
      <c r="V932" s="94" t="str">
        <f>IFERROR(IF(Cadastro!E932="","",Cadastro!E932),"")</f>
        <v/>
      </c>
      <c r="W932" s="97" t="str">
        <f>IFERROR(IF(Cadastro!I932="","",Cadastro!I932),"")</f>
        <v/>
      </c>
      <c r="X932" s="94" t="str">
        <f>IF(P932="","",SUMIF(Movimento!$D$9:$D$7010,Saldo!P932,Movimento!$G$9:$G$7010))</f>
        <v/>
      </c>
      <c r="Y932" s="94" t="str">
        <f>IF(P932="","",SUMIF(MovSaida!$D$9:$D$7010,Saldo!P932,MovSaida!$F$9:$F$7010))</f>
        <v/>
      </c>
      <c r="Z932" s="94" t="str">
        <f>IFERROR(IF(P932="","",SUMIFS(InvAjust!$G$9:$G$6009,InvAjust!$E$9:$E$6009,Saldo!P932,InvAjust!$C$9:$C$6009,"Add")-SUMIFS(InvAjust!$G$9:$G$6009,InvAjust!$E$9:$E$6009,Saldo!P932,InvAjust!$C$9:$C$6009,"Remove")),"")</f>
        <v/>
      </c>
      <c r="AA932" s="98" t="str">
        <f t="shared" si="240"/>
        <v/>
      </c>
    </row>
    <row r="933" spans="1:27" ht="18.95" customHeight="1" x14ac:dyDescent="0.25">
      <c r="A933" s="82"/>
      <c r="C933" s="89" t="str">
        <f t="shared" si="229"/>
        <v/>
      </c>
      <c r="D933" s="89" t="str">
        <f t="shared" si="230"/>
        <v/>
      </c>
      <c r="E933" s="89" t="str">
        <f t="shared" si="231"/>
        <v/>
      </c>
      <c r="F933" s="89" t="str">
        <f t="shared" si="232"/>
        <v/>
      </c>
      <c r="G933" s="90" t="str">
        <f t="shared" si="233"/>
        <v/>
      </c>
      <c r="H933" s="91" t="str">
        <f t="shared" si="234"/>
        <v/>
      </c>
      <c r="I933" s="91" t="str">
        <f t="shared" si="235"/>
        <v/>
      </c>
      <c r="J933" s="91" t="str">
        <f t="shared" si="236"/>
        <v/>
      </c>
      <c r="K933" s="92" t="str">
        <f t="shared" si="225"/>
        <v/>
      </c>
      <c r="L933" s="92" t="str">
        <f t="shared" si="226"/>
        <v/>
      </c>
      <c r="M933" s="92" t="str">
        <f t="shared" si="227"/>
        <v/>
      </c>
      <c r="N933" s="92" t="str">
        <f t="shared" si="228"/>
        <v/>
      </c>
      <c r="O933" s="76" t="str">
        <f>IF(Cadastro!D933="","",Cadastro!D933)</f>
        <v/>
      </c>
      <c r="P933" s="76" t="str">
        <f>IF(Cadastro!C933="","",Cadastro!C933)</f>
        <v/>
      </c>
      <c r="Q933" s="93" t="str">
        <f t="shared" si="237"/>
        <v/>
      </c>
      <c r="R933" s="94" t="str">
        <f>IF(Cadastro!H933="","",Cadastro!H933)</f>
        <v/>
      </c>
      <c r="S933" s="95" t="str">
        <f t="shared" si="238"/>
        <v/>
      </c>
      <c r="T933" s="96" t="str">
        <f t="shared" si="239"/>
        <v/>
      </c>
      <c r="U933" s="96" t="str">
        <f>IFERROR(IF(P933="","",SUMIF(Movimento!$D$9:$D$7010,Saldo!P933,Movimento!$I$9:$I$7010)+W933)/(V933+X933),"")</f>
        <v/>
      </c>
      <c r="V933" s="94" t="str">
        <f>IFERROR(IF(Cadastro!E933="","",Cadastro!E933),"")</f>
        <v/>
      </c>
      <c r="W933" s="97" t="str">
        <f>IFERROR(IF(Cadastro!I933="","",Cadastro!I933),"")</f>
        <v/>
      </c>
      <c r="X933" s="94" t="str">
        <f>IF(P933="","",SUMIF(Movimento!$D$9:$D$7010,Saldo!P933,Movimento!$G$9:$G$7010))</f>
        <v/>
      </c>
      <c r="Y933" s="94" t="str">
        <f>IF(P933="","",SUMIF(MovSaida!$D$9:$D$7010,Saldo!P933,MovSaida!$F$9:$F$7010))</f>
        <v/>
      </c>
      <c r="Z933" s="94" t="str">
        <f>IFERROR(IF(P933="","",SUMIFS(InvAjust!$G$9:$G$6009,InvAjust!$E$9:$E$6009,Saldo!P933,InvAjust!$C$9:$C$6009,"Add")-SUMIFS(InvAjust!$G$9:$G$6009,InvAjust!$E$9:$E$6009,Saldo!P933,InvAjust!$C$9:$C$6009,"Remove")),"")</f>
        <v/>
      </c>
      <c r="AA933" s="98" t="str">
        <f t="shared" si="240"/>
        <v/>
      </c>
    </row>
    <row r="934" spans="1:27" ht="18.95" customHeight="1" x14ac:dyDescent="0.25">
      <c r="A934" s="82"/>
      <c r="C934" s="89" t="str">
        <f t="shared" si="229"/>
        <v/>
      </c>
      <c r="D934" s="89" t="str">
        <f t="shared" si="230"/>
        <v/>
      </c>
      <c r="E934" s="89" t="str">
        <f t="shared" si="231"/>
        <v/>
      </c>
      <c r="F934" s="89" t="str">
        <f t="shared" si="232"/>
        <v/>
      </c>
      <c r="G934" s="90" t="str">
        <f t="shared" si="233"/>
        <v/>
      </c>
      <c r="H934" s="91" t="str">
        <f t="shared" si="234"/>
        <v/>
      </c>
      <c r="I934" s="91" t="str">
        <f t="shared" si="235"/>
        <v/>
      </c>
      <c r="J934" s="91" t="str">
        <f t="shared" si="236"/>
        <v/>
      </c>
      <c r="K934" s="92" t="str">
        <f t="shared" si="225"/>
        <v/>
      </c>
      <c r="L934" s="92" t="str">
        <f t="shared" si="226"/>
        <v/>
      </c>
      <c r="M934" s="92" t="str">
        <f t="shared" si="227"/>
        <v/>
      </c>
      <c r="N934" s="92" t="str">
        <f t="shared" si="228"/>
        <v/>
      </c>
      <c r="O934" s="76" t="str">
        <f>IF(Cadastro!D934="","",Cadastro!D934)</f>
        <v/>
      </c>
      <c r="P934" s="76" t="str">
        <f>IF(Cadastro!C934="","",Cadastro!C934)</f>
        <v/>
      </c>
      <c r="Q934" s="93" t="str">
        <f t="shared" si="237"/>
        <v/>
      </c>
      <c r="R934" s="94" t="str">
        <f>IF(Cadastro!H934="","",Cadastro!H934)</f>
        <v/>
      </c>
      <c r="S934" s="95" t="str">
        <f t="shared" si="238"/>
        <v/>
      </c>
      <c r="T934" s="96" t="str">
        <f t="shared" si="239"/>
        <v/>
      </c>
      <c r="U934" s="96" t="str">
        <f>IFERROR(IF(P934="","",SUMIF(Movimento!$D$9:$D$7010,Saldo!P934,Movimento!$I$9:$I$7010)+W934)/(V934+X934),"")</f>
        <v/>
      </c>
      <c r="V934" s="94" t="str">
        <f>IFERROR(IF(Cadastro!E934="","",Cadastro!E934),"")</f>
        <v/>
      </c>
      <c r="W934" s="97" t="str">
        <f>IFERROR(IF(Cadastro!I934="","",Cadastro!I934),"")</f>
        <v/>
      </c>
      <c r="X934" s="94" t="str">
        <f>IF(P934="","",SUMIF(Movimento!$D$9:$D$7010,Saldo!P934,Movimento!$G$9:$G$7010))</f>
        <v/>
      </c>
      <c r="Y934" s="94" t="str">
        <f>IF(P934="","",SUMIF(MovSaida!$D$9:$D$7010,Saldo!P934,MovSaida!$F$9:$F$7010))</f>
        <v/>
      </c>
      <c r="Z934" s="94" t="str">
        <f>IFERROR(IF(P934="","",SUMIFS(InvAjust!$G$9:$G$6009,InvAjust!$E$9:$E$6009,Saldo!P934,InvAjust!$C$9:$C$6009,"Add")-SUMIFS(InvAjust!$G$9:$G$6009,InvAjust!$E$9:$E$6009,Saldo!P934,InvAjust!$C$9:$C$6009,"Remove")),"")</f>
        <v/>
      </c>
      <c r="AA934" s="98" t="str">
        <f t="shared" si="240"/>
        <v/>
      </c>
    </row>
    <row r="935" spans="1:27" ht="18.95" customHeight="1" x14ac:dyDescent="0.25">
      <c r="A935" s="82"/>
      <c r="C935" s="89" t="str">
        <f t="shared" si="229"/>
        <v/>
      </c>
      <c r="D935" s="89" t="str">
        <f t="shared" si="230"/>
        <v/>
      </c>
      <c r="E935" s="89" t="str">
        <f t="shared" si="231"/>
        <v/>
      </c>
      <c r="F935" s="89" t="str">
        <f t="shared" si="232"/>
        <v/>
      </c>
      <c r="G935" s="90" t="str">
        <f t="shared" si="233"/>
        <v/>
      </c>
      <c r="H935" s="91" t="str">
        <f t="shared" si="234"/>
        <v/>
      </c>
      <c r="I935" s="91" t="str">
        <f t="shared" si="235"/>
        <v/>
      </c>
      <c r="J935" s="91" t="str">
        <f t="shared" si="236"/>
        <v/>
      </c>
      <c r="K935" s="92" t="str">
        <f t="shared" si="225"/>
        <v/>
      </c>
      <c r="L935" s="92" t="str">
        <f t="shared" si="226"/>
        <v/>
      </c>
      <c r="M935" s="92" t="str">
        <f t="shared" si="227"/>
        <v/>
      </c>
      <c r="N935" s="92" t="str">
        <f t="shared" si="228"/>
        <v/>
      </c>
      <c r="O935" s="76" t="str">
        <f>IF(Cadastro!D935="","",Cadastro!D935)</f>
        <v/>
      </c>
      <c r="P935" s="76" t="str">
        <f>IF(Cadastro!C935="","",Cadastro!C935)</f>
        <v/>
      </c>
      <c r="Q935" s="93" t="str">
        <f t="shared" si="237"/>
        <v/>
      </c>
      <c r="R935" s="94" t="str">
        <f>IF(Cadastro!H935="","",Cadastro!H935)</f>
        <v/>
      </c>
      <c r="S935" s="95" t="str">
        <f t="shared" si="238"/>
        <v/>
      </c>
      <c r="T935" s="96" t="str">
        <f t="shared" si="239"/>
        <v/>
      </c>
      <c r="U935" s="96" t="str">
        <f>IFERROR(IF(P935="","",SUMIF(Movimento!$D$9:$D$7010,Saldo!P935,Movimento!$I$9:$I$7010)+W935)/(V935+X935),"")</f>
        <v/>
      </c>
      <c r="V935" s="94" t="str">
        <f>IFERROR(IF(Cadastro!E935="","",Cadastro!E935),"")</f>
        <v/>
      </c>
      <c r="W935" s="97" t="str">
        <f>IFERROR(IF(Cadastro!I935="","",Cadastro!I935),"")</f>
        <v/>
      </c>
      <c r="X935" s="94" t="str">
        <f>IF(P935="","",SUMIF(Movimento!$D$9:$D$7010,Saldo!P935,Movimento!$G$9:$G$7010))</f>
        <v/>
      </c>
      <c r="Y935" s="94" t="str">
        <f>IF(P935="","",SUMIF(MovSaida!$D$9:$D$7010,Saldo!P935,MovSaida!$F$9:$F$7010))</f>
        <v/>
      </c>
      <c r="Z935" s="94" t="str">
        <f>IFERROR(IF(P935="","",SUMIFS(InvAjust!$G$9:$G$6009,InvAjust!$E$9:$E$6009,Saldo!P935,InvAjust!$C$9:$C$6009,"Add")-SUMIFS(InvAjust!$G$9:$G$6009,InvAjust!$E$9:$E$6009,Saldo!P935,InvAjust!$C$9:$C$6009,"Remove")),"")</f>
        <v/>
      </c>
      <c r="AA935" s="98" t="str">
        <f t="shared" si="240"/>
        <v/>
      </c>
    </row>
    <row r="936" spans="1:27" ht="18.95" customHeight="1" x14ac:dyDescent="0.25">
      <c r="A936" s="82"/>
      <c r="C936" s="89" t="str">
        <f t="shared" si="229"/>
        <v/>
      </c>
      <c r="D936" s="89" t="str">
        <f t="shared" si="230"/>
        <v/>
      </c>
      <c r="E936" s="89" t="str">
        <f t="shared" si="231"/>
        <v/>
      </c>
      <c r="F936" s="89" t="str">
        <f t="shared" si="232"/>
        <v/>
      </c>
      <c r="G936" s="90" t="str">
        <f t="shared" si="233"/>
        <v/>
      </c>
      <c r="H936" s="91" t="str">
        <f t="shared" si="234"/>
        <v/>
      </c>
      <c r="I936" s="91" t="str">
        <f t="shared" si="235"/>
        <v/>
      </c>
      <c r="J936" s="91" t="str">
        <f t="shared" si="236"/>
        <v/>
      </c>
      <c r="K936" s="92" t="str">
        <f t="shared" si="225"/>
        <v/>
      </c>
      <c r="L936" s="92" t="str">
        <f t="shared" si="226"/>
        <v/>
      </c>
      <c r="M936" s="92" t="str">
        <f t="shared" si="227"/>
        <v/>
      </c>
      <c r="N936" s="92" t="str">
        <f t="shared" si="228"/>
        <v/>
      </c>
      <c r="O936" s="76" t="str">
        <f>IF(Cadastro!D936="","",Cadastro!D936)</f>
        <v/>
      </c>
      <c r="P936" s="76" t="str">
        <f>IF(Cadastro!C936="","",Cadastro!C936)</f>
        <v/>
      </c>
      <c r="Q936" s="93" t="str">
        <f t="shared" si="237"/>
        <v/>
      </c>
      <c r="R936" s="94" t="str">
        <f>IF(Cadastro!H936="","",Cadastro!H936)</f>
        <v/>
      </c>
      <c r="S936" s="95" t="str">
        <f t="shared" si="238"/>
        <v/>
      </c>
      <c r="T936" s="96" t="str">
        <f t="shared" si="239"/>
        <v/>
      </c>
      <c r="U936" s="96" t="str">
        <f>IFERROR(IF(P936="","",SUMIF(Movimento!$D$9:$D$7010,Saldo!P936,Movimento!$I$9:$I$7010)+W936)/(V936+X936),"")</f>
        <v/>
      </c>
      <c r="V936" s="94" t="str">
        <f>IFERROR(IF(Cadastro!E936="","",Cadastro!E936),"")</f>
        <v/>
      </c>
      <c r="W936" s="97" t="str">
        <f>IFERROR(IF(Cadastro!I936="","",Cadastro!I936),"")</f>
        <v/>
      </c>
      <c r="X936" s="94" t="str">
        <f>IF(P936="","",SUMIF(Movimento!$D$9:$D$7010,Saldo!P936,Movimento!$G$9:$G$7010))</f>
        <v/>
      </c>
      <c r="Y936" s="94" t="str">
        <f>IF(P936="","",SUMIF(MovSaida!$D$9:$D$7010,Saldo!P936,MovSaida!$F$9:$F$7010))</f>
        <v/>
      </c>
      <c r="Z936" s="94" t="str">
        <f>IFERROR(IF(P936="","",SUMIFS(InvAjust!$G$9:$G$6009,InvAjust!$E$9:$E$6009,Saldo!P936,InvAjust!$C$9:$C$6009,"Add")-SUMIFS(InvAjust!$G$9:$G$6009,InvAjust!$E$9:$E$6009,Saldo!P936,InvAjust!$C$9:$C$6009,"Remove")),"")</f>
        <v/>
      </c>
      <c r="AA936" s="98" t="str">
        <f t="shared" si="240"/>
        <v/>
      </c>
    </row>
    <row r="937" spans="1:27" ht="18.95" customHeight="1" x14ac:dyDescent="0.25">
      <c r="A937" s="82"/>
      <c r="C937" s="89" t="str">
        <f t="shared" si="229"/>
        <v/>
      </c>
      <c r="D937" s="89" t="str">
        <f t="shared" si="230"/>
        <v/>
      </c>
      <c r="E937" s="89" t="str">
        <f t="shared" si="231"/>
        <v/>
      </c>
      <c r="F937" s="89" t="str">
        <f t="shared" si="232"/>
        <v/>
      </c>
      <c r="G937" s="90" t="str">
        <f t="shared" si="233"/>
        <v/>
      </c>
      <c r="H937" s="91" t="str">
        <f t="shared" si="234"/>
        <v/>
      </c>
      <c r="I937" s="91" t="str">
        <f t="shared" si="235"/>
        <v/>
      </c>
      <c r="J937" s="91" t="str">
        <f t="shared" si="236"/>
        <v/>
      </c>
      <c r="K937" s="92" t="str">
        <f t="shared" si="225"/>
        <v/>
      </c>
      <c r="L937" s="92" t="str">
        <f t="shared" si="226"/>
        <v/>
      </c>
      <c r="M937" s="92" t="str">
        <f t="shared" si="227"/>
        <v/>
      </c>
      <c r="N937" s="92" t="str">
        <f t="shared" si="228"/>
        <v/>
      </c>
      <c r="O937" s="76" t="str">
        <f>IF(Cadastro!D937="","",Cadastro!D937)</f>
        <v/>
      </c>
      <c r="P937" s="76" t="str">
        <f>IF(Cadastro!C937="","",Cadastro!C937)</f>
        <v/>
      </c>
      <c r="Q937" s="93" t="str">
        <f t="shared" si="237"/>
        <v/>
      </c>
      <c r="R937" s="94" t="str">
        <f>IF(Cadastro!H937="","",Cadastro!H937)</f>
        <v/>
      </c>
      <c r="S937" s="95" t="str">
        <f t="shared" si="238"/>
        <v/>
      </c>
      <c r="T937" s="96" t="str">
        <f t="shared" si="239"/>
        <v/>
      </c>
      <c r="U937" s="96" t="str">
        <f>IFERROR(IF(P937="","",SUMIF(Movimento!$D$9:$D$7010,Saldo!P937,Movimento!$I$9:$I$7010)+W937)/(V937+X937),"")</f>
        <v/>
      </c>
      <c r="V937" s="94" t="str">
        <f>IFERROR(IF(Cadastro!E937="","",Cadastro!E937),"")</f>
        <v/>
      </c>
      <c r="W937" s="97" t="str">
        <f>IFERROR(IF(Cadastro!I937="","",Cadastro!I937),"")</f>
        <v/>
      </c>
      <c r="X937" s="94" t="str">
        <f>IF(P937="","",SUMIF(Movimento!$D$9:$D$7010,Saldo!P937,Movimento!$G$9:$G$7010))</f>
        <v/>
      </c>
      <c r="Y937" s="94" t="str">
        <f>IF(P937="","",SUMIF(MovSaida!$D$9:$D$7010,Saldo!P937,MovSaida!$F$9:$F$7010))</f>
        <v/>
      </c>
      <c r="Z937" s="94" t="str">
        <f>IFERROR(IF(P937="","",SUMIFS(InvAjust!$G$9:$G$6009,InvAjust!$E$9:$E$6009,Saldo!P937,InvAjust!$C$9:$C$6009,"Add")-SUMIFS(InvAjust!$G$9:$G$6009,InvAjust!$E$9:$E$6009,Saldo!P937,InvAjust!$C$9:$C$6009,"Remove")),"")</f>
        <v/>
      </c>
      <c r="AA937" s="98" t="str">
        <f t="shared" si="240"/>
        <v/>
      </c>
    </row>
    <row r="938" spans="1:27" ht="18.95" customHeight="1" x14ac:dyDescent="0.25">
      <c r="A938" s="82"/>
      <c r="C938" s="89" t="str">
        <f t="shared" si="229"/>
        <v/>
      </c>
      <c r="D938" s="89" t="str">
        <f t="shared" si="230"/>
        <v/>
      </c>
      <c r="E938" s="89" t="str">
        <f t="shared" si="231"/>
        <v/>
      </c>
      <c r="F938" s="89" t="str">
        <f t="shared" si="232"/>
        <v/>
      </c>
      <c r="G938" s="90" t="str">
        <f t="shared" si="233"/>
        <v/>
      </c>
      <c r="H938" s="91" t="str">
        <f t="shared" si="234"/>
        <v/>
      </c>
      <c r="I938" s="91" t="str">
        <f t="shared" si="235"/>
        <v/>
      </c>
      <c r="J938" s="91" t="str">
        <f t="shared" si="236"/>
        <v/>
      </c>
      <c r="K938" s="92" t="str">
        <f t="shared" si="225"/>
        <v/>
      </c>
      <c r="L938" s="92" t="str">
        <f t="shared" si="226"/>
        <v/>
      </c>
      <c r="M938" s="92" t="str">
        <f t="shared" si="227"/>
        <v/>
      </c>
      <c r="N938" s="92" t="str">
        <f t="shared" si="228"/>
        <v/>
      </c>
      <c r="O938" s="76" t="str">
        <f>IF(Cadastro!D938="","",Cadastro!D938)</f>
        <v/>
      </c>
      <c r="P938" s="76" t="str">
        <f>IF(Cadastro!C938="","",Cadastro!C938)</f>
        <v/>
      </c>
      <c r="Q938" s="93" t="str">
        <f t="shared" si="237"/>
        <v/>
      </c>
      <c r="R938" s="94" t="str">
        <f>IF(Cadastro!H938="","",Cadastro!H938)</f>
        <v/>
      </c>
      <c r="S938" s="95" t="str">
        <f t="shared" si="238"/>
        <v/>
      </c>
      <c r="T938" s="96" t="str">
        <f t="shared" si="239"/>
        <v/>
      </c>
      <c r="U938" s="96" t="str">
        <f>IFERROR(IF(P938="","",SUMIF(Movimento!$D$9:$D$7010,Saldo!P938,Movimento!$I$9:$I$7010)+W938)/(V938+X938),"")</f>
        <v/>
      </c>
      <c r="V938" s="94" t="str">
        <f>IFERROR(IF(Cadastro!E938="","",Cadastro!E938),"")</f>
        <v/>
      </c>
      <c r="W938" s="97" t="str">
        <f>IFERROR(IF(Cadastro!I938="","",Cadastro!I938),"")</f>
        <v/>
      </c>
      <c r="X938" s="94" t="str">
        <f>IF(P938="","",SUMIF(Movimento!$D$9:$D$7010,Saldo!P938,Movimento!$G$9:$G$7010))</f>
        <v/>
      </c>
      <c r="Y938" s="94" t="str">
        <f>IF(P938="","",SUMIF(MovSaida!$D$9:$D$7010,Saldo!P938,MovSaida!$F$9:$F$7010))</f>
        <v/>
      </c>
      <c r="Z938" s="94" t="str">
        <f>IFERROR(IF(P938="","",SUMIFS(InvAjust!$G$9:$G$6009,InvAjust!$E$9:$E$6009,Saldo!P938,InvAjust!$C$9:$C$6009,"Add")-SUMIFS(InvAjust!$G$9:$G$6009,InvAjust!$E$9:$E$6009,Saldo!P938,InvAjust!$C$9:$C$6009,"Remove")),"")</f>
        <v/>
      </c>
      <c r="AA938" s="98" t="str">
        <f t="shared" si="240"/>
        <v/>
      </c>
    </row>
    <row r="939" spans="1:27" ht="18.95" customHeight="1" x14ac:dyDescent="0.25">
      <c r="A939" s="82"/>
      <c r="C939" s="89" t="str">
        <f t="shared" si="229"/>
        <v/>
      </c>
      <c r="D939" s="89" t="str">
        <f t="shared" si="230"/>
        <v/>
      </c>
      <c r="E939" s="89" t="str">
        <f t="shared" si="231"/>
        <v/>
      </c>
      <c r="F939" s="89" t="str">
        <f t="shared" si="232"/>
        <v/>
      </c>
      <c r="G939" s="90" t="str">
        <f t="shared" si="233"/>
        <v/>
      </c>
      <c r="H939" s="91" t="str">
        <f t="shared" si="234"/>
        <v/>
      </c>
      <c r="I939" s="91" t="str">
        <f t="shared" si="235"/>
        <v/>
      </c>
      <c r="J939" s="91" t="str">
        <f t="shared" si="236"/>
        <v/>
      </c>
      <c r="K939" s="92" t="str">
        <f t="shared" si="225"/>
        <v/>
      </c>
      <c r="L939" s="92" t="str">
        <f t="shared" si="226"/>
        <v/>
      </c>
      <c r="M939" s="92" t="str">
        <f t="shared" si="227"/>
        <v/>
      </c>
      <c r="N939" s="92" t="str">
        <f t="shared" si="228"/>
        <v/>
      </c>
      <c r="O939" s="76" t="str">
        <f>IF(Cadastro!D939="","",Cadastro!D939)</f>
        <v/>
      </c>
      <c r="P939" s="76" t="str">
        <f>IF(Cadastro!C939="","",Cadastro!C939)</f>
        <v/>
      </c>
      <c r="Q939" s="93" t="str">
        <f t="shared" si="237"/>
        <v/>
      </c>
      <c r="R939" s="94" t="str">
        <f>IF(Cadastro!H939="","",Cadastro!H939)</f>
        <v/>
      </c>
      <c r="S939" s="95" t="str">
        <f t="shared" si="238"/>
        <v/>
      </c>
      <c r="T939" s="96" t="str">
        <f t="shared" si="239"/>
        <v/>
      </c>
      <c r="U939" s="96" t="str">
        <f>IFERROR(IF(P939="","",SUMIF(Movimento!$D$9:$D$7010,Saldo!P939,Movimento!$I$9:$I$7010)+W939)/(V939+X939),"")</f>
        <v/>
      </c>
      <c r="V939" s="94" t="str">
        <f>IFERROR(IF(Cadastro!E939="","",Cadastro!E939),"")</f>
        <v/>
      </c>
      <c r="W939" s="97" t="str">
        <f>IFERROR(IF(Cadastro!I939="","",Cadastro!I939),"")</f>
        <v/>
      </c>
      <c r="X939" s="94" t="str">
        <f>IF(P939="","",SUMIF(Movimento!$D$9:$D$7010,Saldo!P939,Movimento!$G$9:$G$7010))</f>
        <v/>
      </c>
      <c r="Y939" s="94" t="str">
        <f>IF(P939="","",SUMIF(MovSaida!$D$9:$D$7010,Saldo!P939,MovSaida!$F$9:$F$7010))</f>
        <v/>
      </c>
      <c r="Z939" s="94" t="str">
        <f>IFERROR(IF(P939="","",SUMIFS(InvAjust!$G$9:$G$6009,InvAjust!$E$9:$E$6009,Saldo!P939,InvAjust!$C$9:$C$6009,"Add")-SUMIFS(InvAjust!$G$9:$G$6009,InvAjust!$E$9:$E$6009,Saldo!P939,InvAjust!$C$9:$C$6009,"Remove")),"")</f>
        <v/>
      </c>
      <c r="AA939" s="98" t="str">
        <f t="shared" si="240"/>
        <v/>
      </c>
    </row>
    <row r="940" spans="1:27" ht="18.95" customHeight="1" x14ac:dyDescent="0.25">
      <c r="A940" s="82"/>
      <c r="C940" s="89" t="str">
        <f t="shared" si="229"/>
        <v/>
      </c>
      <c r="D940" s="89" t="str">
        <f t="shared" si="230"/>
        <v/>
      </c>
      <c r="E940" s="89" t="str">
        <f t="shared" si="231"/>
        <v/>
      </c>
      <c r="F940" s="89" t="str">
        <f t="shared" si="232"/>
        <v/>
      </c>
      <c r="G940" s="90" t="str">
        <f t="shared" si="233"/>
        <v/>
      </c>
      <c r="H940" s="91" t="str">
        <f t="shared" si="234"/>
        <v/>
      </c>
      <c r="I940" s="91" t="str">
        <f t="shared" si="235"/>
        <v/>
      </c>
      <c r="J940" s="91" t="str">
        <f t="shared" si="236"/>
        <v/>
      </c>
      <c r="K940" s="92" t="str">
        <f t="shared" si="225"/>
        <v/>
      </c>
      <c r="L940" s="92" t="str">
        <f t="shared" si="226"/>
        <v/>
      </c>
      <c r="M940" s="92" t="str">
        <f t="shared" si="227"/>
        <v/>
      </c>
      <c r="N940" s="92" t="str">
        <f t="shared" si="228"/>
        <v/>
      </c>
      <c r="O940" s="76" t="str">
        <f>IF(Cadastro!D940="","",Cadastro!D940)</f>
        <v/>
      </c>
      <c r="P940" s="76" t="str">
        <f>IF(Cadastro!C940="","",Cadastro!C940)</f>
        <v/>
      </c>
      <c r="Q940" s="93" t="str">
        <f t="shared" si="237"/>
        <v/>
      </c>
      <c r="R940" s="94" t="str">
        <f>IF(Cadastro!H940="","",Cadastro!H940)</f>
        <v/>
      </c>
      <c r="S940" s="95" t="str">
        <f t="shared" si="238"/>
        <v/>
      </c>
      <c r="T940" s="96" t="str">
        <f t="shared" si="239"/>
        <v/>
      </c>
      <c r="U940" s="96" t="str">
        <f>IFERROR(IF(P940="","",SUMIF(Movimento!$D$9:$D$7010,Saldo!P940,Movimento!$I$9:$I$7010)+W940)/(V940+X940),"")</f>
        <v/>
      </c>
      <c r="V940" s="94" t="str">
        <f>IFERROR(IF(Cadastro!E940="","",Cadastro!E940),"")</f>
        <v/>
      </c>
      <c r="W940" s="97" t="str">
        <f>IFERROR(IF(Cadastro!I940="","",Cadastro!I940),"")</f>
        <v/>
      </c>
      <c r="X940" s="94" t="str">
        <f>IF(P940="","",SUMIF(Movimento!$D$9:$D$7010,Saldo!P940,Movimento!$G$9:$G$7010))</f>
        <v/>
      </c>
      <c r="Y940" s="94" t="str">
        <f>IF(P940="","",SUMIF(MovSaida!$D$9:$D$7010,Saldo!P940,MovSaida!$F$9:$F$7010))</f>
        <v/>
      </c>
      <c r="Z940" s="94" t="str">
        <f>IFERROR(IF(P940="","",SUMIFS(InvAjust!$G$9:$G$6009,InvAjust!$E$9:$E$6009,Saldo!P940,InvAjust!$C$9:$C$6009,"Add")-SUMIFS(InvAjust!$G$9:$G$6009,InvAjust!$E$9:$E$6009,Saldo!P940,InvAjust!$C$9:$C$6009,"Remove")),"")</f>
        <v/>
      </c>
      <c r="AA940" s="98" t="str">
        <f t="shared" si="240"/>
        <v/>
      </c>
    </row>
    <row r="941" spans="1:27" ht="18.95" customHeight="1" x14ac:dyDescent="0.25">
      <c r="A941" s="82"/>
      <c r="C941" s="89" t="str">
        <f t="shared" si="229"/>
        <v/>
      </c>
      <c r="D941" s="89" t="str">
        <f t="shared" si="230"/>
        <v/>
      </c>
      <c r="E941" s="89" t="str">
        <f t="shared" si="231"/>
        <v/>
      </c>
      <c r="F941" s="89" t="str">
        <f t="shared" si="232"/>
        <v/>
      </c>
      <c r="G941" s="90" t="str">
        <f t="shared" si="233"/>
        <v/>
      </c>
      <c r="H941" s="91" t="str">
        <f t="shared" si="234"/>
        <v/>
      </c>
      <c r="I941" s="91" t="str">
        <f t="shared" si="235"/>
        <v/>
      </c>
      <c r="J941" s="91" t="str">
        <f t="shared" si="236"/>
        <v/>
      </c>
      <c r="K941" s="92" t="str">
        <f t="shared" si="225"/>
        <v/>
      </c>
      <c r="L941" s="92" t="str">
        <f t="shared" si="226"/>
        <v/>
      </c>
      <c r="M941" s="92" t="str">
        <f t="shared" si="227"/>
        <v/>
      </c>
      <c r="N941" s="92" t="str">
        <f t="shared" si="228"/>
        <v/>
      </c>
      <c r="O941" s="76" t="str">
        <f>IF(Cadastro!D941="","",Cadastro!D941)</f>
        <v/>
      </c>
      <c r="P941" s="76" t="str">
        <f>IF(Cadastro!C941="","",Cadastro!C941)</f>
        <v/>
      </c>
      <c r="Q941" s="93" t="str">
        <f t="shared" si="237"/>
        <v/>
      </c>
      <c r="R941" s="94" t="str">
        <f>IF(Cadastro!H941="","",Cadastro!H941)</f>
        <v/>
      </c>
      <c r="S941" s="95" t="str">
        <f t="shared" si="238"/>
        <v/>
      </c>
      <c r="T941" s="96" t="str">
        <f t="shared" si="239"/>
        <v/>
      </c>
      <c r="U941" s="96" t="str">
        <f>IFERROR(IF(P941="","",SUMIF(Movimento!$D$9:$D$7010,Saldo!P941,Movimento!$I$9:$I$7010)+W941)/(V941+X941),"")</f>
        <v/>
      </c>
      <c r="V941" s="94" t="str">
        <f>IFERROR(IF(Cadastro!E941="","",Cadastro!E941),"")</f>
        <v/>
      </c>
      <c r="W941" s="97" t="str">
        <f>IFERROR(IF(Cadastro!I941="","",Cadastro!I941),"")</f>
        <v/>
      </c>
      <c r="X941" s="94" t="str">
        <f>IF(P941="","",SUMIF(Movimento!$D$9:$D$7010,Saldo!P941,Movimento!$G$9:$G$7010))</f>
        <v/>
      </c>
      <c r="Y941" s="94" t="str">
        <f>IF(P941="","",SUMIF(MovSaida!$D$9:$D$7010,Saldo!P941,MovSaida!$F$9:$F$7010))</f>
        <v/>
      </c>
      <c r="Z941" s="94" t="str">
        <f>IFERROR(IF(P941="","",SUMIFS(InvAjust!$G$9:$G$6009,InvAjust!$E$9:$E$6009,Saldo!P941,InvAjust!$C$9:$C$6009,"Add")-SUMIFS(InvAjust!$G$9:$G$6009,InvAjust!$E$9:$E$6009,Saldo!P941,InvAjust!$C$9:$C$6009,"Remove")),"")</f>
        <v/>
      </c>
      <c r="AA941" s="98" t="str">
        <f t="shared" si="240"/>
        <v/>
      </c>
    </row>
    <row r="942" spans="1:27" ht="18.95" customHeight="1" x14ac:dyDescent="0.25">
      <c r="A942" s="82"/>
      <c r="C942" s="89" t="str">
        <f t="shared" si="229"/>
        <v/>
      </c>
      <c r="D942" s="89" t="str">
        <f t="shared" si="230"/>
        <v/>
      </c>
      <c r="E942" s="89" t="str">
        <f t="shared" si="231"/>
        <v/>
      </c>
      <c r="F942" s="89" t="str">
        <f t="shared" si="232"/>
        <v/>
      </c>
      <c r="G942" s="90" t="str">
        <f t="shared" si="233"/>
        <v/>
      </c>
      <c r="H942" s="91" t="str">
        <f t="shared" si="234"/>
        <v/>
      </c>
      <c r="I942" s="91" t="str">
        <f t="shared" si="235"/>
        <v/>
      </c>
      <c r="J942" s="91" t="str">
        <f t="shared" si="236"/>
        <v/>
      </c>
      <c r="K942" s="92" t="str">
        <f t="shared" si="225"/>
        <v/>
      </c>
      <c r="L942" s="92" t="str">
        <f t="shared" si="226"/>
        <v/>
      </c>
      <c r="M942" s="92" t="str">
        <f t="shared" si="227"/>
        <v/>
      </c>
      <c r="N942" s="92" t="str">
        <f t="shared" si="228"/>
        <v/>
      </c>
      <c r="O942" s="76" t="str">
        <f>IF(Cadastro!D942="","",Cadastro!D942)</f>
        <v/>
      </c>
      <c r="P942" s="76" t="str">
        <f>IF(Cadastro!C942="","",Cadastro!C942)</f>
        <v/>
      </c>
      <c r="Q942" s="93" t="str">
        <f t="shared" si="237"/>
        <v/>
      </c>
      <c r="R942" s="94" t="str">
        <f>IF(Cadastro!H942="","",Cadastro!H942)</f>
        <v/>
      </c>
      <c r="S942" s="95" t="str">
        <f t="shared" si="238"/>
        <v/>
      </c>
      <c r="T942" s="96" t="str">
        <f t="shared" si="239"/>
        <v/>
      </c>
      <c r="U942" s="96" t="str">
        <f>IFERROR(IF(P942="","",SUMIF(Movimento!$D$9:$D$7010,Saldo!P942,Movimento!$I$9:$I$7010)+W942)/(V942+X942),"")</f>
        <v/>
      </c>
      <c r="V942" s="94" t="str">
        <f>IFERROR(IF(Cadastro!E942="","",Cadastro!E942),"")</f>
        <v/>
      </c>
      <c r="W942" s="97" t="str">
        <f>IFERROR(IF(Cadastro!I942="","",Cadastro!I942),"")</f>
        <v/>
      </c>
      <c r="X942" s="94" t="str">
        <f>IF(P942="","",SUMIF(Movimento!$D$9:$D$7010,Saldo!P942,Movimento!$G$9:$G$7010))</f>
        <v/>
      </c>
      <c r="Y942" s="94" t="str">
        <f>IF(P942="","",SUMIF(MovSaida!$D$9:$D$7010,Saldo!P942,MovSaida!$F$9:$F$7010))</f>
        <v/>
      </c>
      <c r="Z942" s="94" t="str">
        <f>IFERROR(IF(P942="","",SUMIFS(InvAjust!$G$9:$G$6009,InvAjust!$E$9:$E$6009,Saldo!P942,InvAjust!$C$9:$C$6009,"Add")-SUMIFS(InvAjust!$G$9:$G$6009,InvAjust!$E$9:$E$6009,Saldo!P942,InvAjust!$C$9:$C$6009,"Remove")),"")</f>
        <v/>
      </c>
      <c r="AA942" s="98" t="str">
        <f t="shared" si="240"/>
        <v/>
      </c>
    </row>
    <row r="943" spans="1:27" ht="18.95" customHeight="1" x14ac:dyDescent="0.25">
      <c r="A943" s="82"/>
      <c r="C943" s="89" t="str">
        <f t="shared" si="229"/>
        <v/>
      </c>
      <c r="D943" s="89" t="str">
        <f t="shared" si="230"/>
        <v/>
      </c>
      <c r="E943" s="89" t="str">
        <f t="shared" si="231"/>
        <v/>
      </c>
      <c r="F943" s="89" t="str">
        <f t="shared" si="232"/>
        <v/>
      </c>
      <c r="G943" s="90" t="str">
        <f t="shared" si="233"/>
        <v/>
      </c>
      <c r="H943" s="91" t="str">
        <f t="shared" si="234"/>
        <v/>
      </c>
      <c r="I943" s="91" t="str">
        <f t="shared" si="235"/>
        <v/>
      </c>
      <c r="J943" s="91" t="str">
        <f t="shared" si="236"/>
        <v/>
      </c>
      <c r="K943" s="92" t="str">
        <f t="shared" si="225"/>
        <v/>
      </c>
      <c r="L943" s="92" t="str">
        <f t="shared" si="226"/>
        <v/>
      </c>
      <c r="M943" s="92" t="str">
        <f t="shared" si="227"/>
        <v/>
      </c>
      <c r="N943" s="92" t="str">
        <f t="shared" si="228"/>
        <v/>
      </c>
      <c r="O943" s="76" t="str">
        <f>IF(Cadastro!D943="","",Cadastro!D943)</f>
        <v/>
      </c>
      <c r="P943" s="76" t="str">
        <f>IF(Cadastro!C943="","",Cadastro!C943)</f>
        <v/>
      </c>
      <c r="Q943" s="93" t="str">
        <f t="shared" si="237"/>
        <v/>
      </c>
      <c r="R943" s="94" t="str">
        <f>IF(Cadastro!H943="","",Cadastro!H943)</f>
        <v/>
      </c>
      <c r="S943" s="95" t="str">
        <f t="shared" si="238"/>
        <v/>
      </c>
      <c r="T943" s="96" t="str">
        <f t="shared" si="239"/>
        <v/>
      </c>
      <c r="U943" s="96" t="str">
        <f>IFERROR(IF(P943="","",SUMIF(Movimento!$D$9:$D$7010,Saldo!P943,Movimento!$I$9:$I$7010)+W943)/(V943+X943),"")</f>
        <v/>
      </c>
      <c r="V943" s="94" t="str">
        <f>IFERROR(IF(Cadastro!E943="","",Cadastro!E943),"")</f>
        <v/>
      </c>
      <c r="W943" s="97" t="str">
        <f>IFERROR(IF(Cadastro!I943="","",Cadastro!I943),"")</f>
        <v/>
      </c>
      <c r="X943" s="94" t="str">
        <f>IF(P943="","",SUMIF(Movimento!$D$9:$D$7010,Saldo!P943,Movimento!$G$9:$G$7010))</f>
        <v/>
      </c>
      <c r="Y943" s="94" t="str">
        <f>IF(P943="","",SUMIF(MovSaida!$D$9:$D$7010,Saldo!P943,MovSaida!$F$9:$F$7010))</f>
        <v/>
      </c>
      <c r="Z943" s="94" t="str">
        <f>IFERROR(IF(P943="","",SUMIFS(InvAjust!$G$9:$G$6009,InvAjust!$E$9:$E$6009,Saldo!P943,InvAjust!$C$9:$C$6009,"Add")-SUMIFS(InvAjust!$G$9:$G$6009,InvAjust!$E$9:$E$6009,Saldo!P943,InvAjust!$C$9:$C$6009,"Remove")),"")</f>
        <v/>
      </c>
      <c r="AA943" s="98" t="str">
        <f t="shared" si="240"/>
        <v/>
      </c>
    </row>
    <row r="944" spans="1:27" ht="18.95" customHeight="1" x14ac:dyDescent="0.25">
      <c r="A944" s="82"/>
      <c r="C944" s="89" t="str">
        <f t="shared" si="229"/>
        <v/>
      </c>
      <c r="D944" s="89" t="str">
        <f t="shared" si="230"/>
        <v/>
      </c>
      <c r="E944" s="89" t="str">
        <f t="shared" si="231"/>
        <v/>
      </c>
      <c r="F944" s="89" t="str">
        <f t="shared" si="232"/>
        <v/>
      </c>
      <c r="G944" s="90" t="str">
        <f t="shared" si="233"/>
        <v/>
      </c>
      <c r="H944" s="91" t="str">
        <f t="shared" si="234"/>
        <v/>
      </c>
      <c r="I944" s="91" t="str">
        <f t="shared" si="235"/>
        <v/>
      </c>
      <c r="J944" s="91" t="str">
        <f t="shared" si="236"/>
        <v/>
      </c>
      <c r="K944" s="92" t="str">
        <f t="shared" si="225"/>
        <v/>
      </c>
      <c r="L944" s="92" t="str">
        <f t="shared" si="226"/>
        <v/>
      </c>
      <c r="M944" s="92" t="str">
        <f t="shared" si="227"/>
        <v/>
      </c>
      <c r="N944" s="92" t="str">
        <f t="shared" si="228"/>
        <v/>
      </c>
      <c r="O944" s="76" t="str">
        <f>IF(Cadastro!D944="","",Cadastro!D944)</f>
        <v/>
      </c>
      <c r="P944" s="76" t="str">
        <f>IF(Cadastro!C944="","",Cadastro!C944)</f>
        <v/>
      </c>
      <c r="Q944" s="93" t="str">
        <f t="shared" si="237"/>
        <v/>
      </c>
      <c r="R944" s="94" t="str">
        <f>IF(Cadastro!H944="","",Cadastro!H944)</f>
        <v/>
      </c>
      <c r="S944" s="95" t="str">
        <f t="shared" si="238"/>
        <v/>
      </c>
      <c r="T944" s="96" t="str">
        <f t="shared" si="239"/>
        <v/>
      </c>
      <c r="U944" s="96" t="str">
        <f>IFERROR(IF(P944="","",SUMIF(Movimento!$D$9:$D$7010,Saldo!P944,Movimento!$I$9:$I$7010)+W944)/(V944+X944),"")</f>
        <v/>
      </c>
      <c r="V944" s="94" t="str">
        <f>IFERROR(IF(Cadastro!E944="","",Cadastro!E944),"")</f>
        <v/>
      </c>
      <c r="W944" s="97" t="str">
        <f>IFERROR(IF(Cadastro!I944="","",Cadastro!I944),"")</f>
        <v/>
      </c>
      <c r="X944" s="94" t="str">
        <f>IF(P944="","",SUMIF(Movimento!$D$9:$D$7010,Saldo!P944,Movimento!$G$9:$G$7010))</f>
        <v/>
      </c>
      <c r="Y944" s="94" t="str">
        <f>IF(P944="","",SUMIF(MovSaida!$D$9:$D$7010,Saldo!P944,MovSaida!$F$9:$F$7010))</f>
        <v/>
      </c>
      <c r="Z944" s="94" t="str">
        <f>IFERROR(IF(P944="","",SUMIFS(InvAjust!$G$9:$G$6009,InvAjust!$E$9:$E$6009,Saldo!P944,InvAjust!$C$9:$C$6009,"Add")-SUMIFS(InvAjust!$G$9:$G$6009,InvAjust!$E$9:$E$6009,Saldo!P944,InvAjust!$C$9:$C$6009,"Remove")),"")</f>
        <v/>
      </c>
      <c r="AA944" s="98" t="str">
        <f t="shared" si="240"/>
        <v/>
      </c>
    </row>
    <row r="945" spans="1:27" ht="18.95" customHeight="1" x14ac:dyDescent="0.25">
      <c r="A945" s="82"/>
      <c r="C945" s="89" t="str">
        <f t="shared" si="229"/>
        <v/>
      </c>
      <c r="D945" s="89" t="str">
        <f t="shared" si="230"/>
        <v/>
      </c>
      <c r="E945" s="89" t="str">
        <f t="shared" si="231"/>
        <v/>
      </c>
      <c r="F945" s="89" t="str">
        <f t="shared" si="232"/>
        <v/>
      </c>
      <c r="G945" s="90" t="str">
        <f t="shared" si="233"/>
        <v/>
      </c>
      <c r="H945" s="91" t="str">
        <f t="shared" si="234"/>
        <v/>
      </c>
      <c r="I945" s="91" t="str">
        <f t="shared" si="235"/>
        <v/>
      </c>
      <c r="J945" s="91" t="str">
        <f t="shared" si="236"/>
        <v/>
      </c>
      <c r="K945" s="92" t="str">
        <f t="shared" si="225"/>
        <v/>
      </c>
      <c r="L945" s="92" t="str">
        <f t="shared" si="226"/>
        <v/>
      </c>
      <c r="M945" s="92" t="str">
        <f t="shared" si="227"/>
        <v/>
      </c>
      <c r="N945" s="92" t="str">
        <f t="shared" si="228"/>
        <v/>
      </c>
      <c r="O945" s="76" t="str">
        <f>IF(Cadastro!D945="","",Cadastro!D945)</f>
        <v/>
      </c>
      <c r="P945" s="76" t="str">
        <f>IF(Cadastro!C945="","",Cadastro!C945)</f>
        <v/>
      </c>
      <c r="Q945" s="93" t="str">
        <f t="shared" si="237"/>
        <v/>
      </c>
      <c r="R945" s="94" t="str">
        <f>IF(Cadastro!H945="","",Cadastro!H945)</f>
        <v/>
      </c>
      <c r="S945" s="95" t="str">
        <f t="shared" si="238"/>
        <v/>
      </c>
      <c r="T945" s="96" t="str">
        <f t="shared" si="239"/>
        <v/>
      </c>
      <c r="U945" s="96" t="str">
        <f>IFERROR(IF(P945="","",SUMIF(Movimento!$D$9:$D$7010,Saldo!P945,Movimento!$I$9:$I$7010)+W945)/(V945+X945),"")</f>
        <v/>
      </c>
      <c r="V945" s="94" t="str">
        <f>IFERROR(IF(Cadastro!E945="","",Cadastro!E945),"")</f>
        <v/>
      </c>
      <c r="W945" s="97" t="str">
        <f>IFERROR(IF(Cadastro!I945="","",Cadastro!I945),"")</f>
        <v/>
      </c>
      <c r="X945" s="94" t="str">
        <f>IF(P945="","",SUMIF(Movimento!$D$9:$D$7010,Saldo!P945,Movimento!$G$9:$G$7010))</f>
        <v/>
      </c>
      <c r="Y945" s="94" t="str">
        <f>IF(P945="","",SUMIF(MovSaida!$D$9:$D$7010,Saldo!P945,MovSaida!$F$9:$F$7010))</f>
        <v/>
      </c>
      <c r="Z945" s="94" t="str">
        <f>IFERROR(IF(P945="","",SUMIFS(InvAjust!$G$9:$G$6009,InvAjust!$E$9:$E$6009,Saldo!P945,InvAjust!$C$9:$C$6009,"Add")-SUMIFS(InvAjust!$G$9:$G$6009,InvAjust!$E$9:$E$6009,Saldo!P945,InvAjust!$C$9:$C$6009,"Remove")),"")</f>
        <v/>
      </c>
      <c r="AA945" s="98" t="str">
        <f t="shared" si="240"/>
        <v/>
      </c>
    </row>
    <row r="946" spans="1:27" ht="18.95" customHeight="1" x14ac:dyDescent="0.25">
      <c r="A946" s="82"/>
      <c r="C946" s="89" t="str">
        <f t="shared" si="229"/>
        <v/>
      </c>
      <c r="D946" s="89" t="str">
        <f t="shared" si="230"/>
        <v/>
      </c>
      <c r="E946" s="89" t="str">
        <f t="shared" si="231"/>
        <v/>
      </c>
      <c r="F946" s="89" t="str">
        <f t="shared" si="232"/>
        <v/>
      </c>
      <c r="G946" s="90" t="str">
        <f t="shared" si="233"/>
        <v/>
      </c>
      <c r="H946" s="91" t="str">
        <f t="shared" si="234"/>
        <v/>
      </c>
      <c r="I946" s="91" t="str">
        <f t="shared" si="235"/>
        <v/>
      </c>
      <c r="J946" s="91" t="str">
        <f t="shared" si="236"/>
        <v/>
      </c>
      <c r="K946" s="92" t="str">
        <f t="shared" si="225"/>
        <v/>
      </c>
      <c r="L946" s="92" t="str">
        <f t="shared" si="226"/>
        <v/>
      </c>
      <c r="M946" s="92" t="str">
        <f t="shared" si="227"/>
        <v/>
      </c>
      <c r="N946" s="92" t="str">
        <f t="shared" si="228"/>
        <v/>
      </c>
      <c r="O946" s="76" t="str">
        <f>IF(Cadastro!D946="","",Cadastro!D946)</f>
        <v/>
      </c>
      <c r="P946" s="76" t="str">
        <f>IF(Cadastro!C946="","",Cadastro!C946)</f>
        <v/>
      </c>
      <c r="Q946" s="93" t="str">
        <f t="shared" si="237"/>
        <v/>
      </c>
      <c r="R946" s="94" t="str">
        <f>IF(Cadastro!H946="","",Cadastro!H946)</f>
        <v/>
      </c>
      <c r="S946" s="95" t="str">
        <f t="shared" si="238"/>
        <v/>
      </c>
      <c r="T946" s="96" t="str">
        <f t="shared" si="239"/>
        <v/>
      </c>
      <c r="U946" s="96" t="str">
        <f>IFERROR(IF(P946="","",SUMIF(Movimento!$D$9:$D$7010,Saldo!P946,Movimento!$I$9:$I$7010)+W946)/(V946+X946),"")</f>
        <v/>
      </c>
      <c r="V946" s="94" t="str">
        <f>IFERROR(IF(Cadastro!E946="","",Cadastro!E946),"")</f>
        <v/>
      </c>
      <c r="W946" s="97" t="str">
        <f>IFERROR(IF(Cadastro!I946="","",Cadastro!I946),"")</f>
        <v/>
      </c>
      <c r="X946" s="94" t="str">
        <f>IF(P946="","",SUMIF(Movimento!$D$9:$D$7010,Saldo!P946,Movimento!$G$9:$G$7010))</f>
        <v/>
      </c>
      <c r="Y946" s="94" t="str">
        <f>IF(P946="","",SUMIF(MovSaida!$D$9:$D$7010,Saldo!P946,MovSaida!$F$9:$F$7010))</f>
        <v/>
      </c>
      <c r="Z946" s="94" t="str">
        <f>IFERROR(IF(P946="","",SUMIFS(InvAjust!$G$9:$G$6009,InvAjust!$E$9:$E$6009,Saldo!P946,InvAjust!$C$9:$C$6009,"Add")-SUMIFS(InvAjust!$G$9:$G$6009,InvAjust!$E$9:$E$6009,Saldo!P946,InvAjust!$C$9:$C$6009,"Remove")),"")</f>
        <v/>
      </c>
      <c r="AA946" s="98" t="str">
        <f t="shared" si="240"/>
        <v/>
      </c>
    </row>
    <row r="947" spans="1:27" ht="18.95" customHeight="1" x14ac:dyDescent="0.25">
      <c r="A947" s="82"/>
      <c r="C947" s="89" t="str">
        <f t="shared" si="229"/>
        <v/>
      </c>
      <c r="D947" s="89" t="str">
        <f t="shared" si="230"/>
        <v/>
      </c>
      <c r="E947" s="89" t="str">
        <f t="shared" si="231"/>
        <v/>
      </c>
      <c r="F947" s="89" t="str">
        <f t="shared" si="232"/>
        <v/>
      </c>
      <c r="G947" s="90" t="str">
        <f t="shared" si="233"/>
        <v/>
      </c>
      <c r="H947" s="91" t="str">
        <f t="shared" si="234"/>
        <v/>
      </c>
      <c r="I947" s="91" t="str">
        <f t="shared" si="235"/>
        <v/>
      </c>
      <c r="J947" s="91" t="str">
        <f t="shared" si="236"/>
        <v/>
      </c>
      <c r="K947" s="92" t="str">
        <f t="shared" si="225"/>
        <v/>
      </c>
      <c r="L947" s="92" t="str">
        <f t="shared" si="226"/>
        <v/>
      </c>
      <c r="M947" s="92" t="str">
        <f t="shared" si="227"/>
        <v/>
      </c>
      <c r="N947" s="92" t="str">
        <f t="shared" si="228"/>
        <v/>
      </c>
      <c r="O947" s="76" t="str">
        <f>IF(Cadastro!D947="","",Cadastro!D947)</f>
        <v/>
      </c>
      <c r="P947" s="76" t="str">
        <f>IF(Cadastro!C947="","",Cadastro!C947)</f>
        <v/>
      </c>
      <c r="Q947" s="93" t="str">
        <f t="shared" si="237"/>
        <v/>
      </c>
      <c r="R947" s="94" t="str">
        <f>IF(Cadastro!H947="","",Cadastro!H947)</f>
        <v/>
      </c>
      <c r="S947" s="95" t="str">
        <f t="shared" si="238"/>
        <v/>
      </c>
      <c r="T947" s="96" t="str">
        <f t="shared" si="239"/>
        <v/>
      </c>
      <c r="U947" s="96" t="str">
        <f>IFERROR(IF(P947="","",SUMIF(Movimento!$D$9:$D$7010,Saldo!P947,Movimento!$I$9:$I$7010)+W947)/(V947+X947),"")</f>
        <v/>
      </c>
      <c r="V947" s="94" t="str">
        <f>IFERROR(IF(Cadastro!E947="","",Cadastro!E947),"")</f>
        <v/>
      </c>
      <c r="W947" s="97" t="str">
        <f>IFERROR(IF(Cadastro!I947="","",Cadastro!I947),"")</f>
        <v/>
      </c>
      <c r="X947" s="94" t="str">
        <f>IF(P947="","",SUMIF(Movimento!$D$9:$D$7010,Saldo!P947,Movimento!$G$9:$G$7010))</f>
        <v/>
      </c>
      <c r="Y947" s="94" t="str">
        <f>IF(P947="","",SUMIF(MovSaida!$D$9:$D$7010,Saldo!P947,MovSaida!$F$9:$F$7010))</f>
        <v/>
      </c>
      <c r="Z947" s="94" t="str">
        <f>IFERROR(IF(P947="","",SUMIFS(InvAjust!$G$9:$G$6009,InvAjust!$E$9:$E$6009,Saldo!P947,InvAjust!$C$9:$C$6009,"Add")-SUMIFS(InvAjust!$G$9:$G$6009,InvAjust!$E$9:$E$6009,Saldo!P947,InvAjust!$C$9:$C$6009,"Remove")),"")</f>
        <v/>
      </c>
      <c r="AA947" s="98" t="str">
        <f t="shared" si="240"/>
        <v/>
      </c>
    </row>
    <row r="948" spans="1:27" ht="18.95" customHeight="1" x14ac:dyDescent="0.25">
      <c r="A948" s="82"/>
      <c r="C948" s="89" t="str">
        <f t="shared" si="229"/>
        <v/>
      </c>
      <c r="D948" s="89" t="str">
        <f t="shared" si="230"/>
        <v/>
      </c>
      <c r="E948" s="89" t="str">
        <f t="shared" si="231"/>
        <v/>
      </c>
      <c r="F948" s="89" t="str">
        <f t="shared" si="232"/>
        <v/>
      </c>
      <c r="G948" s="90" t="str">
        <f t="shared" si="233"/>
        <v/>
      </c>
      <c r="H948" s="91" t="str">
        <f t="shared" si="234"/>
        <v/>
      </c>
      <c r="I948" s="91" t="str">
        <f t="shared" si="235"/>
        <v/>
      </c>
      <c r="J948" s="91" t="str">
        <f t="shared" si="236"/>
        <v/>
      </c>
      <c r="K948" s="92" t="str">
        <f t="shared" si="225"/>
        <v/>
      </c>
      <c r="L948" s="92" t="str">
        <f t="shared" si="226"/>
        <v/>
      </c>
      <c r="M948" s="92" t="str">
        <f t="shared" si="227"/>
        <v/>
      </c>
      <c r="N948" s="92" t="str">
        <f t="shared" si="228"/>
        <v/>
      </c>
      <c r="O948" s="76" t="str">
        <f>IF(Cadastro!D948="","",Cadastro!D948)</f>
        <v/>
      </c>
      <c r="P948" s="76" t="str">
        <f>IF(Cadastro!C948="","",Cadastro!C948)</f>
        <v/>
      </c>
      <c r="Q948" s="93" t="str">
        <f t="shared" si="237"/>
        <v/>
      </c>
      <c r="R948" s="94" t="str">
        <f>IF(Cadastro!H948="","",Cadastro!H948)</f>
        <v/>
      </c>
      <c r="S948" s="95" t="str">
        <f t="shared" si="238"/>
        <v/>
      </c>
      <c r="T948" s="96" t="str">
        <f t="shared" si="239"/>
        <v/>
      </c>
      <c r="U948" s="96" t="str">
        <f>IFERROR(IF(P948="","",SUMIF(Movimento!$D$9:$D$7010,Saldo!P948,Movimento!$I$9:$I$7010)+W948)/(V948+X948),"")</f>
        <v/>
      </c>
      <c r="V948" s="94" t="str">
        <f>IFERROR(IF(Cadastro!E948="","",Cadastro!E948),"")</f>
        <v/>
      </c>
      <c r="W948" s="97" t="str">
        <f>IFERROR(IF(Cadastro!I948="","",Cadastro!I948),"")</f>
        <v/>
      </c>
      <c r="X948" s="94" t="str">
        <f>IF(P948="","",SUMIF(Movimento!$D$9:$D$7010,Saldo!P948,Movimento!$G$9:$G$7010))</f>
        <v/>
      </c>
      <c r="Y948" s="94" t="str">
        <f>IF(P948="","",SUMIF(MovSaida!$D$9:$D$7010,Saldo!P948,MovSaida!$F$9:$F$7010))</f>
        <v/>
      </c>
      <c r="Z948" s="94" t="str">
        <f>IFERROR(IF(P948="","",SUMIFS(InvAjust!$G$9:$G$6009,InvAjust!$E$9:$E$6009,Saldo!P948,InvAjust!$C$9:$C$6009,"Add")-SUMIFS(InvAjust!$G$9:$G$6009,InvAjust!$E$9:$E$6009,Saldo!P948,InvAjust!$C$9:$C$6009,"Remove")),"")</f>
        <v/>
      </c>
      <c r="AA948" s="98" t="str">
        <f t="shared" si="240"/>
        <v/>
      </c>
    </row>
    <row r="949" spans="1:27" ht="18.95" customHeight="1" x14ac:dyDescent="0.25">
      <c r="A949" s="82"/>
      <c r="C949" s="89" t="str">
        <f t="shared" si="229"/>
        <v/>
      </c>
      <c r="D949" s="89" t="str">
        <f t="shared" si="230"/>
        <v/>
      </c>
      <c r="E949" s="89" t="str">
        <f t="shared" si="231"/>
        <v/>
      </c>
      <c r="F949" s="89" t="str">
        <f t="shared" si="232"/>
        <v/>
      </c>
      <c r="G949" s="90" t="str">
        <f t="shared" si="233"/>
        <v/>
      </c>
      <c r="H949" s="91" t="str">
        <f t="shared" si="234"/>
        <v/>
      </c>
      <c r="I949" s="91" t="str">
        <f t="shared" si="235"/>
        <v/>
      </c>
      <c r="J949" s="91" t="str">
        <f t="shared" si="236"/>
        <v/>
      </c>
      <c r="K949" s="92" t="str">
        <f t="shared" si="225"/>
        <v/>
      </c>
      <c r="L949" s="92" t="str">
        <f t="shared" si="226"/>
        <v/>
      </c>
      <c r="M949" s="92" t="str">
        <f t="shared" si="227"/>
        <v/>
      </c>
      <c r="N949" s="92" t="str">
        <f t="shared" si="228"/>
        <v/>
      </c>
      <c r="O949" s="76" t="str">
        <f>IF(Cadastro!D949="","",Cadastro!D949)</f>
        <v/>
      </c>
      <c r="P949" s="76" t="str">
        <f>IF(Cadastro!C949="","",Cadastro!C949)</f>
        <v/>
      </c>
      <c r="Q949" s="93" t="str">
        <f t="shared" si="237"/>
        <v/>
      </c>
      <c r="R949" s="94" t="str">
        <f>IF(Cadastro!H949="","",Cadastro!H949)</f>
        <v/>
      </c>
      <c r="S949" s="95" t="str">
        <f t="shared" si="238"/>
        <v/>
      </c>
      <c r="T949" s="96" t="str">
        <f t="shared" si="239"/>
        <v/>
      </c>
      <c r="U949" s="96" t="str">
        <f>IFERROR(IF(P949="","",SUMIF(Movimento!$D$9:$D$7010,Saldo!P949,Movimento!$I$9:$I$7010)+W949)/(V949+X949),"")</f>
        <v/>
      </c>
      <c r="V949" s="94" t="str">
        <f>IFERROR(IF(Cadastro!E949="","",Cadastro!E949),"")</f>
        <v/>
      </c>
      <c r="W949" s="97" t="str">
        <f>IFERROR(IF(Cadastro!I949="","",Cadastro!I949),"")</f>
        <v/>
      </c>
      <c r="X949" s="94" t="str">
        <f>IF(P949="","",SUMIF(Movimento!$D$9:$D$7010,Saldo!P949,Movimento!$G$9:$G$7010))</f>
        <v/>
      </c>
      <c r="Y949" s="94" t="str">
        <f>IF(P949="","",SUMIF(MovSaida!$D$9:$D$7010,Saldo!P949,MovSaida!$F$9:$F$7010))</f>
        <v/>
      </c>
      <c r="Z949" s="94" t="str">
        <f>IFERROR(IF(P949="","",SUMIFS(InvAjust!$G$9:$G$6009,InvAjust!$E$9:$E$6009,Saldo!P949,InvAjust!$C$9:$C$6009,"Add")-SUMIFS(InvAjust!$G$9:$G$6009,InvAjust!$E$9:$E$6009,Saldo!P949,InvAjust!$C$9:$C$6009,"Remove")),"")</f>
        <v/>
      </c>
      <c r="AA949" s="98" t="str">
        <f t="shared" si="240"/>
        <v/>
      </c>
    </row>
    <row r="950" spans="1:27" ht="18.95" customHeight="1" x14ac:dyDescent="0.25">
      <c r="A950" s="82"/>
      <c r="C950" s="89" t="str">
        <f t="shared" si="229"/>
        <v/>
      </c>
      <c r="D950" s="89" t="str">
        <f t="shared" si="230"/>
        <v/>
      </c>
      <c r="E950" s="89" t="str">
        <f t="shared" si="231"/>
        <v/>
      </c>
      <c r="F950" s="89" t="str">
        <f t="shared" si="232"/>
        <v/>
      </c>
      <c r="G950" s="90" t="str">
        <f t="shared" si="233"/>
        <v/>
      </c>
      <c r="H950" s="91" t="str">
        <f t="shared" si="234"/>
        <v/>
      </c>
      <c r="I950" s="91" t="str">
        <f t="shared" si="235"/>
        <v/>
      </c>
      <c r="J950" s="91" t="str">
        <f t="shared" si="236"/>
        <v/>
      </c>
      <c r="K950" s="92" t="str">
        <f t="shared" si="225"/>
        <v/>
      </c>
      <c r="L950" s="92" t="str">
        <f t="shared" si="226"/>
        <v/>
      </c>
      <c r="M950" s="92" t="str">
        <f t="shared" si="227"/>
        <v/>
      </c>
      <c r="N950" s="92" t="str">
        <f t="shared" si="228"/>
        <v/>
      </c>
      <c r="O950" s="76" t="str">
        <f>IF(Cadastro!D950="","",Cadastro!D950)</f>
        <v/>
      </c>
      <c r="P950" s="76" t="str">
        <f>IF(Cadastro!C950="","",Cadastro!C950)</f>
        <v/>
      </c>
      <c r="Q950" s="93" t="str">
        <f t="shared" si="237"/>
        <v/>
      </c>
      <c r="R950" s="94" t="str">
        <f>IF(Cadastro!H950="","",Cadastro!H950)</f>
        <v/>
      </c>
      <c r="S950" s="95" t="str">
        <f t="shared" si="238"/>
        <v/>
      </c>
      <c r="T950" s="96" t="str">
        <f t="shared" si="239"/>
        <v/>
      </c>
      <c r="U950" s="96" t="str">
        <f>IFERROR(IF(P950="","",SUMIF(Movimento!$D$9:$D$7010,Saldo!P950,Movimento!$I$9:$I$7010)+W950)/(V950+X950),"")</f>
        <v/>
      </c>
      <c r="V950" s="94" t="str">
        <f>IFERROR(IF(Cadastro!E950="","",Cadastro!E950),"")</f>
        <v/>
      </c>
      <c r="W950" s="97" t="str">
        <f>IFERROR(IF(Cadastro!I950="","",Cadastro!I950),"")</f>
        <v/>
      </c>
      <c r="X950" s="94" t="str">
        <f>IF(P950="","",SUMIF(Movimento!$D$9:$D$7010,Saldo!P950,Movimento!$G$9:$G$7010))</f>
        <v/>
      </c>
      <c r="Y950" s="94" t="str">
        <f>IF(P950="","",SUMIF(MovSaida!$D$9:$D$7010,Saldo!P950,MovSaida!$F$9:$F$7010))</f>
        <v/>
      </c>
      <c r="Z950" s="94" t="str">
        <f>IFERROR(IF(P950="","",SUMIFS(InvAjust!$G$9:$G$6009,InvAjust!$E$9:$E$6009,Saldo!P950,InvAjust!$C$9:$C$6009,"Add")-SUMIFS(InvAjust!$G$9:$G$6009,InvAjust!$E$9:$E$6009,Saldo!P950,InvAjust!$C$9:$C$6009,"Remove")),"")</f>
        <v/>
      </c>
      <c r="AA950" s="98" t="str">
        <f t="shared" si="240"/>
        <v/>
      </c>
    </row>
    <row r="951" spans="1:27" ht="18.95" customHeight="1" x14ac:dyDescent="0.25">
      <c r="A951" s="82"/>
      <c r="C951" s="89" t="str">
        <f t="shared" si="229"/>
        <v/>
      </c>
      <c r="D951" s="89" t="str">
        <f t="shared" si="230"/>
        <v/>
      </c>
      <c r="E951" s="89" t="str">
        <f t="shared" si="231"/>
        <v/>
      </c>
      <c r="F951" s="89" t="str">
        <f t="shared" si="232"/>
        <v/>
      </c>
      <c r="G951" s="90" t="str">
        <f t="shared" si="233"/>
        <v/>
      </c>
      <c r="H951" s="91" t="str">
        <f t="shared" si="234"/>
        <v/>
      </c>
      <c r="I951" s="91" t="str">
        <f t="shared" si="235"/>
        <v/>
      </c>
      <c r="J951" s="91" t="str">
        <f t="shared" si="236"/>
        <v/>
      </c>
      <c r="K951" s="92" t="str">
        <f t="shared" si="225"/>
        <v/>
      </c>
      <c r="L951" s="92" t="str">
        <f t="shared" si="226"/>
        <v/>
      </c>
      <c r="M951" s="92" t="str">
        <f t="shared" si="227"/>
        <v/>
      </c>
      <c r="N951" s="92" t="str">
        <f t="shared" si="228"/>
        <v/>
      </c>
      <c r="O951" s="76" t="str">
        <f>IF(Cadastro!D951="","",Cadastro!D951)</f>
        <v/>
      </c>
      <c r="P951" s="76" t="str">
        <f>IF(Cadastro!C951="","",Cadastro!C951)</f>
        <v/>
      </c>
      <c r="Q951" s="93" t="str">
        <f t="shared" si="237"/>
        <v/>
      </c>
      <c r="R951" s="94" t="str">
        <f>IF(Cadastro!H951="","",Cadastro!H951)</f>
        <v/>
      </c>
      <c r="S951" s="95" t="str">
        <f t="shared" si="238"/>
        <v/>
      </c>
      <c r="T951" s="96" t="str">
        <f t="shared" si="239"/>
        <v/>
      </c>
      <c r="U951" s="96" t="str">
        <f>IFERROR(IF(P951="","",SUMIF(Movimento!$D$9:$D$7010,Saldo!P951,Movimento!$I$9:$I$7010)+W951)/(V951+X951),"")</f>
        <v/>
      </c>
      <c r="V951" s="94" t="str">
        <f>IFERROR(IF(Cadastro!E951="","",Cadastro!E951),"")</f>
        <v/>
      </c>
      <c r="W951" s="97" t="str">
        <f>IFERROR(IF(Cadastro!I951="","",Cadastro!I951),"")</f>
        <v/>
      </c>
      <c r="X951" s="94" t="str">
        <f>IF(P951="","",SUMIF(Movimento!$D$9:$D$7010,Saldo!P951,Movimento!$G$9:$G$7010))</f>
        <v/>
      </c>
      <c r="Y951" s="94" t="str">
        <f>IF(P951="","",SUMIF(MovSaida!$D$9:$D$7010,Saldo!P951,MovSaida!$F$9:$F$7010))</f>
        <v/>
      </c>
      <c r="Z951" s="94" t="str">
        <f>IFERROR(IF(P951="","",SUMIFS(InvAjust!$G$9:$G$6009,InvAjust!$E$9:$E$6009,Saldo!P951,InvAjust!$C$9:$C$6009,"Add")-SUMIFS(InvAjust!$G$9:$G$6009,InvAjust!$E$9:$E$6009,Saldo!P951,InvAjust!$C$9:$C$6009,"Remove")),"")</f>
        <v/>
      </c>
      <c r="AA951" s="98" t="str">
        <f t="shared" si="240"/>
        <v/>
      </c>
    </row>
    <row r="952" spans="1:27" ht="18.95" customHeight="1" x14ac:dyDescent="0.25">
      <c r="A952" s="82"/>
      <c r="C952" s="89" t="str">
        <f t="shared" si="229"/>
        <v/>
      </c>
      <c r="D952" s="89" t="str">
        <f t="shared" si="230"/>
        <v/>
      </c>
      <c r="E952" s="89" t="str">
        <f t="shared" si="231"/>
        <v/>
      </c>
      <c r="F952" s="89" t="str">
        <f t="shared" si="232"/>
        <v/>
      </c>
      <c r="G952" s="90" t="str">
        <f t="shared" si="233"/>
        <v/>
      </c>
      <c r="H952" s="91" t="str">
        <f t="shared" si="234"/>
        <v/>
      </c>
      <c r="I952" s="91" t="str">
        <f t="shared" si="235"/>
        <v/>
      </c>
      <c r="J952" s="91" t="str">
        <f t="shared" si="236"/>
        <v/>
      </c>
      <c r="K952" s="92" t="str">
        <f t="shared" si="225"/>
        <v/>
      </c>
      <c r="L952" s="92" t="str">
        <f t="shared" si="226"/>
        <v/>
      </c>
      <c r="M952" s="92" t="str">
        <f t="shared" si="227"/>
        <v/>
      </c>
      <c r="N952" s="92" t="str">
        <f t="shared" si="228"/>
        <v/>
      </c>
      <c r="O952" s="76" t="str">
        <f>IF(Cadastro!D952="","",Cadastro!D952)</f>
        <v/>
      </c>
      <c r="P952" s="76" t="str">
        <f>IF(Cadastro!C952="","",Cadastro!C952)</f>
        <v/>
      </c>
      <c r="Q952" s="93" t="str">
        <f t="shared" si="237"/>
        <v/>
      </c>
      <c r="R952" s="94" t="str">
        <f>IF(Cadastro!H952="","",Cadastro!H952)</f>
        <v/>
      </c>
      <c r="S952" s="95" t="str">
        <f t="shared" si="238"/>
        <v/>
      </c>
      <c r="T952" s="96" t="str">
        <f t="shared" si="239"/>
        <v/>
      </c>
      <c r="U952" s="96" t="str">
        <f>IFERROR(IF(P952="","",SUMIF(Movimento!$D$9:$D$7010,Saldo!P952,Movimento!$I$9:$I$7010)+W952)/(V952+X952),"")</f>
        <v/>
      </c>
      <c r="V952" s="94" t="str">
        <f>IFERROR(IF(Cadastro!E952="","",Cadastro!E952),"")</f>
        <v/>
      </c>
      <c r="W952" s="97" t="str">
        <f>IFERROR(IF(Cadastro!I952="","",Cadastro!I952),"")</f>
        <v/>
      </c>
      <c r="X952" s="94" t="str">
        <f>IF(P952="","",SUMIF(Movimento!$D$9:$D$7010,Saldo!P952,Movimento!$G$9:$G$7010))</f>
        <v/>
      </c>
      <c r="Y952" s="94" t="str">
        <f>IF(P952="","",SUMIF(MovSaida!$D$9:$D$7010,Saldo!P952,MovSaida!$F$9:$F$7010))</f>
        <v/>
      </c>
      <c r="Z952" s="94" t="str">
        <f>IFERROR(IF(P952="","",SUMIFS(InvAjust!$G$9:$G$6009,InvAjust!$E$9:$E$6009,Saldo!P952,InvAjust!$C$9:$C$6009,"Add")-SUMIFS(InvAjust!$G$9:$G$6009,InvAjust!$E$9:$E$6009,Saldo!P952,InvAjust!$C$9:$C$6009,"Remove")),"")</f>
        <v/>
      </c>
      <c r="AA952" s="98" t="str">
        <f t="shared" si="240"/>
        <v/>
      </c>
    </row>
    <row r="953" spans="1:27" ht="18.95" customHeight="1" x14ac:dyDescent="0.25">
      <c r="A953" s="82"/>
      <c r="C953" s="89" t="str">
        <f t="shared" si="229"/>
        <v/>
      </c>
      <c r="D953" s="89" t="str">
        <f t="shared" si="230"/>
        <v/>
      </c>
      <c r="E953" s="89" t="str">
        <f t="shared" si="231"/>
        <v/>
      </c>
      <c r="F953" s="89" t="str">
        <f t="shared" si="232"/>
        <v/>
      </c>
      <c r="G953" s="90" t="str">
        <f t="shared" si="233"/>
        <v/>
      </c>
      <c r="H953" s="91" t="str">
        <f t="shared" si="234"/>
        <v/>
      </c>
      <c r="I953" s="91" t="str">
        <f t="shared" si="235"/>
        <v/>
      </c>
      <c r="J953" s="91" t="str">
        <f t="shared" si="236"/>
        <v/>
      </c>
      <c r="K953" s="92" t="str">
        <f t="shared" si="225"/>
        <v/>
      </c>
      <c r="L953" s="92" t="str">
        <f t="shared" si="226"/>
        <v/>
      </c>
      <c r="M953" s="92" t="str">
        <f t="shared" si="227"/>
        <v/>
      </c>
      <c r="N953" s="92" t="str">
        <f t="shared" si="228"/>
        <v/>
      </c>
      <c r="O953" s="76" t="str">
        <f>IF(Cadastro!D953="","",Cadastro!D953)</f>
        <v/>
      </c>
      <c r="P953" s="76" t="str">
        <f>IF(Cadastro!C953="","",Cadastro!C953)</f>
        <v/>
      </c>
      <c r="Q953" s="93" t="str">
        <f t="shared" si="237"/>
        <v/>
      </c>
      <c r="R953" s="94" t="str">
        <f>IF(Cadastro!H953="","",Cadastro!H953)</f>
        <v/>
      </c>
      <c r="S953" s="95" t="str">
        <f t="shared" si="238"/>
        <v/>
      </c>
      <c r="T953" s="96" t="str">
        <f t="shared" si="239"/>
        <v/>
      </c>
      <c r="U953" s="96" t="str">
        <f>IFERROR(IF(P953="","",SUMIF(Movimento!$D$9:$D$7010,Saldo!P953,Movimento!$I$9:$I$7010)+W953)/(V953+X953),"")</f>
        <v/>
      </c>
      <c r="V953" s="94" t="str">
        <f>IFERROR(IF(Cadastro!E953="","",Cadastro!E953),"")</f>
        <v/>
      </c>
      <c r="W953" s="97" t="str">
        <f>IFERROR(IF(Cadastro!I953="","",Cadastro!I953),"")</f>
        <v/>
      </c>
      <c r="X953" s="94" t="str">
        <f>IF(P953="","",SUMIF(Movimento!$D$9:$D$7010,Saldo!P953,Movimento!$G$9:$G$7010))</f>
        <v/>
      </c>
      <c r="Y953" s="94" t="str">
        <f>IF(P953="","",SUMIF(MovSaida!$D$9:$D$7010,Saldo!P953,MovSaida!$F$9:$F$7010))</f>
        <v/>
      </c>
      <c r="Z953" s="94" t="str">
        <f>IFERROR(IF(P953="","",SUMIFS(InvAjust!$G$9:$G$6009,InvAjust!$E$9:$E$6009,Saldo!P953,InvAjust!$C$9:$C$6009,"Add")-SUMIFS(InvAjust!$G$9:$G$6009,InvAjust!$E$9:$E$6009,Saldo!P953,InvAjust!$C$9:$C$6009,"Remove")),"")</f>
        <v/>
      </c>
      <c r="AA953" s="98" t="str">
        <f t="shared" si="240"/>
        <v/>
      </c>
    </row>
    <row r="954" spans="1:27" ht="18.95" customHeight="1" x14ac:dyDescent="0.25">
      <c r="A954" s="82"/>
      <c r="C954" s="89" t="str">
        <f t="shared" si="229"/>
        <v/>
      </c>
      <c r="D954" s="89" t="str">
        <f t="shared" si="230"/>
        <v/>
      </c>
      <c r="E954" s="89" t="str">
        <f t="shared" si="231"/>
        <v/>
      </c>
      <c r="F954" s="89" t="str">
        <f t="shared" si="232"/>
        <v/>
      </c>
      <c r="G954" s="90" t="str">
        <f t="shared" si="233"/>
        <v/>
      </c>
      <c r="H954" s="91" t="str">
        <f t="shared" si="234"/>
        <v/>
      </c>
      <c r="I954" s="91" t="str">
        <f t="shared" si="235"/>
        <v/>
      </c>
      <c r="J954" s="91" t="str">
        <f t="shared" si="236"/>
        <v/>
      </c>
      <c r="K954" s="92" t="str">
        <f t="shared" si="225"/>
        <v/>
      </c>
      <c r="L954" s="92" t="str">
        <f t="shared" si="226"/>
        <v/>
      </c>
      <c r="M954" s="92" t="str">
        <f t="shared" si="227"/>
        <v/>
      </c>
      <c r="N954" s="92" t="str">
        <f t="shared" si="228"/>
        <v/>
      </c>
      <c r="O954" s="76" t="str">
        <f>IF(Cadastro!D954="","",Cadastro!D954)</f>
        <v/>
      </c>
      <c r="P954" s="76" t="str">
        <f>IF(Cadastro!C954="","",Cadastro!C954)</f>
        <v/>
      </c>
      <c r="Q954" s="93" t="str">
        <f t="shared" si="237"/>
        <v/>
      </c>
      <c r="R954" s="94" t="str">
        <f>IF(Cadastro!H954="","",Cadastro!H954)</f>
        <v/>
      </c>
      <c r="S954" s="95" t="str">
        <f t="shared" si="238"/>
        <v/>
      </c>
      <c r="T954" s="96" t="str">
        <f t="shared" si="239"/>
        <v/>
      </c>
      <c r="U954" s="96" t="str">
        <f>IFERROR(IF(P954="","",SUMIF(Movimento!$D$9:$D$7010,Saldo!P954,Movimento!$I$9:$I$7010)+W954)/(V954+X954),"")</f>
        <v/>
      </c>
      <c r="V954" s="94" t="str">
        <f>IFERROR(IF(Cadastro!E954="","",Cadastro!E954),"")</f>
        <v/>
      </c>
      <c r="W954" s="97" t="str">
        <f>IFERROR(IF(Cadastro!I954="","",Cadastro!I954),"")</f>
        <v/>
      </c>
      <c r="X954" s="94" t="str">
        <f>IF(P954="","",SUMIF(Movimento!$D$9:$D$7010,Saldo!P954,Movimento!$G$9:$G$7010))</f>
        <v/>
      </c>
      <c r="Y954" s="94" t="str">
        <f>IF(P954="","",SUMIF(MovSaida!$D$9:$D$7010,Saldo!P954,MovSaida!$F$9:$F$7010))</f>
        <v/>
      </c>
      <c r="Z954" s="94" t="str">
        <f>IFERROR(IF(P954="","",SUMIFS(InvAjust!$G$9:$G$6009,InvAjust!$E$9:$E$6009,Saldo!P954,InvAjust!$C$9:$C$6009,"Add")-SUMIFS(InvAjust!$G$9:$G$6009,InvAjust!$E$9:$E$6009,Saldo!P954,InvAjust!$C$9:$C$6009,"Remove")),"")</f>
        <v/>
      </c>
      <c r="AA954" s="98" t="str">
        <f t="shared" si="240"/>
        <v/>
      </c>
    </row>
    <row r="955" spans="1:27" ht="18.95" customHeight="1" x14ac:dyDescent="0.25">
      <c r="A955" s="82"/>
      <c r="C955" s="89" t="str">
        <f t="shared" si="229"/>
        <v/>
      </c>
      <c r="D955" s="89" t="str">
        <f t="shared" si="230"/>
        <v/>
      </c>
      <c r="E955" s="89" t="str">
        <f t="shared" si="231"/>
        <v/>
      </c>
      <c r="F955" s="89" t="str">
        <f t="shared" si="232"/>
        <v/>
      </c>
      <c r="G955" s="90" t="str">
        <f t="shared" si="233"/>
        <v/>
      </c>
      <c r="H955" s="91" t="str">
        <f t="shared" si="234"/>
        <v/>
      </c>
      <c r="I955" s="91" t="str">
        <f t="shared" si="235"/>
        <v/>
      </c>
      <c r="J955" s="91" t="str">
        <f t="shared" si="236"/>
        <v/>
      </c>
      <c r="K955" s="92" t="str">
        <f t="shared" si="225"/>
        <v/>
      </c>
      <c r="L955" s="92" t="str">
        <f t="shared" si="226"/>
        <v/>
      </c>
      <c r="M955" s="92" t="str">
        <f t="shared" si="227"/>
        <v/>
      </c>
      <c r="N955" s="92" t="str">
        <f t="shared" si="228"/>
        <v/>
      </c>
      <c r="O955" s="76" t="str">
        <f>IF(Cadastro!D955="","",Cadastro!D955)</f>
        <v/>
      </c>
      <c r="P955" s="76" t="str">
        <f>IF(Cadastro!C955="","",Cadastro!C955)</f>
        <v/>
      </c>
      <c r="Q955" s="93" t="str">
        <f t="shared" si="237"/>
        <v/>
      </c>
      <c r="R955" s="94" t="str">
        <f>IF(Cadastro!H955="","",Cadastro!H955)</f>
        <v/>
      </c>
      <c r="S955" s="95" t="str">
        <f t="shared" si="238"/>
        <v/>
      </c>
      <c r="T955" s="96" t="str">
        <f t="shared" si="239"/>
        <v/>
      </c>
      <c r="U955" s="96" t="str">
        <f>IFERROR(IF(P955="","",SUMIF(Movimento!$D$9:$D$7010,Saldo!P955,Movimento!$I$9:$I$7010)+W955)/(V955+X955),"")</f>
        <v/>
      </c>
      <c r="V955" s="94" t="str">
        <f>IFERROR(IF(Cadastro!E955="","",Cadastro!E955),"")</f>
        <v/>
      </c>
      <c r="W955" s="97" t="str">
        <f>IFERROR(IF(Cadastro!I955="","",Cadastro!I955),"")</f>
        <v/>
      </c>
      <c r="X955" s="94" t="str">
        <f>IF(P955="","",SUMIF(Movimento!$D$9:$D$7010,Saldo!P955,Movimento!$G$9:$G$7010))</f>
        <v/>
      </c>
      <c r="Y955" s="94" t="str">
        <f>IF(P955="","",SUMIF(MovSaida!$D$9:$D$7010,Saldo!P955,MovSaida!$F$9:$F$7010))</f>
        <v/>
      </c>
      <c r="Z955" s="94" t="str">
        <f>IFERROR(IF(P955="","",SUMIFS(InvAjust!$G$9:$G$6009,InvAjust!$E$9:$E$6009,Saldo!P955,InvAjust!$C$9:$C$6009,"Add")-SUMIFS(InvAjust!$G$9:$G$6009,InvAjust!$E$9:$E$6009,Saldo!P955,InvAjust!$C$9:$C$6009,"Remove")),"")</f>
        <v/>
      </c>
      <c r="AA955" s="98" t="str">
        <f t="shared" si="240"/>
        <v/>
      </c>
    </row>
    <row r="956" spans="1:27" ht="18.95" customHeight="1" x14ac:dyDescent="0.25">
      <c r="A956" s="82"/>
      <c r="C956" s="89" t="str">
        <f t="shared" si="229"/>
        <v/>
      </c>
      <c r="D956" s="89" t="str">
        <f t="shared" si="230"/>
        <v/>
      </c>
      <c r="E956" s="89" t="str">
        <f t="shared" si="231"/>
        <v/>
      </c>
      <c r="F956" s="89" t="str">
        <f t="shared" si="232"/>
        <v/>
      </c>
      <c r="G956" s="90" t="str">
        <f t="shared" si="233"/>
        <v/>
      </c>
      <c r="H956" s="91" t="str">
        <f t="shared" si="234"/>
        <v/>
      </c>
      <c r="I956" s="91" t="str">
        <f t="shared" si="235"/>
        <v/>
      </c>
      <c r="J956" s="91" t="str">
        <f t="shared" si="236"/>
        <v/>
      </c>
      <c r="K956" s="92" t="str">
        <f t="shared" si="225"/>
        <v/>
      </c>
      <c r="L956" s="92" t="str">
        <f t="shared" si="226"/>
        <v/>
      </c>
      <c r="M956" s="92" t="str">
        <f t="shared" si="227"/>
        <v/>
      </c>
      <c r="N956" s="92" t="str">
        <f t="shared" si="228"/>
        <v/>
      </c>
      <c r="O956" s="76" t="str">
        <f>IF(Cadastro!D956="","",Cadastro!D956)</f>
        <v/>
      </c>
      <c r="P956" s="76" t="str">
        <f>IF(Cadastro!C956="","",Cadastro!C956)</f>
        <v/>
      </c>
      <c r="Q956" s="93" t="str">
        <f t="shared" si="237"/>
        <v/>
      </c>
      <c r="R956" s="94" t="str">
        <f>IF(Cadastro!H956="","",Cadastro!H956)</f>
        <v/>
      </c>
      <c r="S956" s="95" t="str">
        <f t="shared" si="238"/>
        <v/>
      </c>
      <c r="T956" s="96" t="str">
        <f t="shared" si="239"/>
        <v/>
      </c>
      <c r="U956" s="96" t="str">
        <f>IFERROR(IF(P956="","",SUMIF(Movimento!$D$9:$D$7010,Saldo!P956,Movimento!$I$9:$I$7010)+W956)/(V956+X956),"")</f>
        <v/>
      </c>
      <c r="V956" s="94" t="str">
        <f>IFERROR(IF(Cadastro!E956="","",Cadastro!E956),"")</f>
        <v/>
      </c>
      <c r="W956" s="97" t="str">
        <f>IFERROR(IF(Cadastro!I956="","",Cadastro!I956),"")</f>
        <v/>
      </c>
      <c r="X956" s="94" t="str">
        <f>IF(P956="","",SUMIF(Movimento!$D$9:$D$7010,Saldo!P956,Movimento!$G$9:$G$7010))</f>
        <v/>
      </c>
      <c r="Y956" s="94" t="str">
        <f>IF(P956="","",SUMIF(MovSaida!$D$9:$D$7010,Saldo!P956,MovSaida!$F$9:$F$7010))</f>
        <v/>
      </c>
      <c r="Z956" s="94" t="str">
        <f>IFERROR(IF(P956="","",SUMIFS(InvAjust!$G$9:$G$6009,InvAjust!$E$9:$E$6009,Saldo!P956,InvAjust!$C$9:$C$6009,"Add")-SUMIFS(InvAjust!$G$9:$G$6009,InvAjust!$E$9:$E$6009,Saldo!P956,InvAjust!$C$9:$C$6009,"Remove")),"")</f>
        <v/>
      </c>
      <c r="AA956" s="98" t="str">
        <f t="shared" si="240"/>
        <v/>
      </c>
    </row>
    <row r="957" spans="1:27" ht="18.95" customHeight="1" x14ac:dyDescent="0.25">
      <c r="A957" s="82"/>
      <c r="C957" s="89" t="str">
        <f t="shared" si="229"/>
        <v/>
      </c>
      <c r="D957" s="89" t="str">
        <f t="shared" si="230"/>
        <v/>
      </c>
      <c r="E957" s="89" t="str">
        <f t="shared" si="231"/>
        <v/>
      </c>
      <c r="F957" s="89" t="str">
        <f t="shared" si="232"/>
        <v/>
      </c>
      <c r="G957" s="90" t="str">
        <f t="shared" si="233"/>
        <v/>
      </c>
      <c r="H957" s="91" t="str">
        <f t="shared" si="234"/>
        <v/>
      </c>
      <c r="I957" s="91" t="str">
        <f t="shared" si="235"/>
        <v/>
      </c>
      <c r="J957" s="91" t="str">
        <f t="shared" si="236"/>
        <v/>
      </c>
      <c r="K957" s="92" t="str">
        <f t="shared" si="225"/>
        <v/>
      </c>
      <c r="L957" s="92" t="str">
        <f t="shared" si="226"/>
        <v/>
      </c>
      <c r="M957" s="92" t="str">
        <f t="shared" si="227"/>
        <v/>
      </c>
      <c r="N957" s="92" t="str">
        <f t="shared" si="228"/>
        <v/>
      </c>
      <c r="O957" s="76" t="str">
        <f>IF(Cadastro!D957="","",Cadastro!D957)</f>
        <v/>
      </c>
      <c r="P957" s="76" t="str">
        <f>IF(Cadastro!C957="","",Cadastro!C957)</f>
        <v/>
      </c>
      <c r="Q957" s="93" t="str">
        <f t="shared" si="237"/>
        <v/>
      </c>
      <c r="R957" s="94" t="str">
        <f>IF(Cadastro!H957="","",Cadastro!H957)</f>
        <v/>
      </c>
      <c r="S957" s="95" t="str">
        <f t="shared" si="238"/>
        <v/>
      </c>
      <c r="T957" s="96" t="str">
        <f t="shared" si="239"/>
        <v/>
      </c>
      <c r="U957" s="96" t="str">
        <f>IFERROR(IF(P957="","",SUMIF(Movimento!$D$9:$D$7010,Saldo!P957,Movimento!$I$9:$I$7010)+W957)/(V957+X957),"")</f>
        <v/>
      </c>
      <c r="V957" s="94" t="str">
        <f>IFERROR(IF(Cadastro!E957="","",Cadastro!E957),"")</f>
        <v/>
      </c>
      <c r="W957" s="97" t="str">
        <f>IFERROR(IF(Cadastro!I957="","",Cadastro!I957),"")</f>
        <v/>
      </c>
      <c r="X957" s="94" t="str">
        <f>IF(P957="","",SUMIF(Movimento!$D$9:$D$7010,Saldo!P957,Movimento!$G$9:$G$7010))</f>
        <v/>
      </c>
      <c r="Y957" s="94" t="str">
        <f>IF(P957="","",SUMIF(MovSaida!$D$9:$D$7010,Saldo!P957,MovSaida!$F$9:$F$7010))</f>
        <v/>
      </c>
      <c r="Z957" s="94" t="str">
        <f>IFERROR(IF(P957="","",SUMIFS(InvAjust!$G$9:$G$6009,InvAjust!$E$9:$E$6009,Saldo!P957,InvAjust!$C$9:$C$6009,"Add")-SUMIFS(InvAjust!$G$9:$G$6009,InvAjust!$E$9:$E$6009,Saldo!P957,InvAjust!$C$9:$C$6009,"Remove")),"")</f>
        <v/>
      </c>
      <c r="AA957" s="98" t="str">
        <f t="shared" si="240"/>
        <v/>
      </c>
    </row>
    <row r="958" spans="1:27" ht="18.95" customHeight="1" x14ac:dyDescent="0.25">
      <c r="A958" s="82"/>
      <c r="C958" s="89" t="str">
        <f t="shared" si="229"/>
        <v/>
      </c>
      <c r="D958" s="89" t="str">
        <f t="shared" si="230"/>
        <v/>
      </c>
      <c r="E958" s="89" t="str">
        <f t="shared" si="231"/>
        <v/>
      </c>
      <c r="F958" s="89" t="str">
        <f t="shared" si="232"/>
        <v/>
      </c>
      <c r="G958" s="90" t="str">
        <f t="shared" si="233"/>
        <v/>
      </c>
      <c r="H958" s="91" t="str">
        <f t="shared" si="234"/>
        <v/>
      </c>
      <c r="I958" s="91" t="str">
        <f t="shared" si="235"/>
        <v/>
      </c>
      <c r="J958" s="91" t="str">
        <f t="shared" si="236"/>
        <v/>
      </c>
      <c r="K958" s="92" t="str">
        <f t="shared" si="225"/>
        <v/>
      </c>
      <c r="L958" s="92" t="str">
        <f t="shared" si="226"/>
        <v/>
      </c>
      <c r="M958" s="92" t="str">
        <f t="shared" si="227"/>
        <v/>
      </c>
      <c r="N958" s="92" t="str">
        <f t="shared" si="228"/>
        <v/>
      </c>
      <c r="O958" s="76" t="str">
        <f>IF(Cadastro!D958="","",Cadastro!D958)</f>
        <v/>
      </c>
      <c r="P958" s="76" t="str">
        <f>IF(Cadastro!C958="","",Cadastro!C958)</f>
        <v/>
      </c>
      <c r="Q958" s="93" t="str">
        <f t="shared" si="237"/>
        <v/>
      </c>
      <c r="R958" s="94" t="str">
        <f>IF(Cadastro!H958="","",Cadastro!H958)</f>
        <v/>
      </c>
      <c r="S958" s="95" t="str">
        <f t="shared" si="238"/>
        <v/>
      </c>
      <c r="T958" s="96" t="str">
        <f t="shared" si="239"/>
        <v/>
      </c>
      <c r="U958" s="96" t="str">
        <f>IFERROR(IF(P958="","",SUMIF(Movimento!$D$9:$D$7010,Saldo!P958,Movimento!$I$9:$I$7010)+W958)/(V958+X958),"")</f>
        <v/>
      </c>
      <c r="V958" s="94" t="str">
        <f>IFERROR(IF(Cadastro!E958="","",Cadastro!E958),"")</f>
        <v/>
      </c>
      <c r="W958" s="97" t="str">
        <f>IFERROR(IF(Cadastro!I958="","",Cadastro!I958),"")</f>
        <v/>
      </c>
      <c r="X958" s="94" t="str">
        <f>IF(P958="","",SUMIF(Movimento!$D$9:$D$7010,Saldo!P958,Movimento!$G$9:$G$7010))</f>
        <v/>
      </c>
      <c r="Y958" s="94" t="str">
        <f>IF(P958="","",SUMIF(MovSaida!$D$9:$D$7010,Saldo!P958,MovSaida!$F$9:$F$7010))</f>
        <v/>
      </c>
      <c r="Z958" s="94" t="str">
        <f>IFERROR(IF(P958="","",SUMIFS(InvAjust!$G$9:$G$6009,InvAjust!$E$9:$E$6009,Saldo!P958,InvAjust!$C$9:$C$6009,"Add")-SUMIFS(InvAjust!$G$9:$G$6009,InvAjust!$E$9:$E$6009,Saldo!P958,InvAjust!$C$9:$C$6009,"Remove")),"")</f>
        <v/>
      </c>
      <c r="AA958" s="98" t="str">
        <f t="shared" si="240"/>
        <v/>
      </c>
    </row>
    <row r="959" spans="1:27" ht="18.95" customHeight="1" x14ac:dyDescent="0.25">
      <c r="A959" s="82"/>
      <c r="C959" s="89" t="str">
        <f t="shared" si="229"/>
        <v/>
      </c>
      <c r="D959" s="89" t="str">
        <f t="shared" si="230"/>
        <v/>
      </c>
      <c r="E959" s="89" t="str">
        <f t="shared" si="231"/>
        <v/>
      </c>
      <c r="F959" s="89" t="str">
        <f t="shared" si="232"/>
        <v/>
      </c>
      <c r="G959" s="90" t="str">
        <f t="shared" si="233"/>
        <v/>
      </c>
      <c r="H959" s="91" t="str">
        <f t="shared" si="234"/>
        <v/>
      </c>
      <c r="I959" s="91" t="str">
        <f t="shared" si="235"/>
        <v/>
      </c>
      <c r="J959" s="91" t="str">
        <f t="shared" si="236"/>
        <v/>
      </c>
      <c r="K959" s="92" t="str">
        <f t="shared" si="225"/>
        <v/>
      </c>
      <c r="L959" s="92" t="str">
        <f t="shared" si="226"/>
        <v/>
      </c>
      <c r="M959" s="92" t="str">
        <f t="shared" si="227"/>
        <v/>
      </c>
      <c r="N959" s="92" t="str">
        <f t="shared" si="228"/>
        <v/>
      </c>
      <c r="O959" s="76" t="str">
        <f>IF(Cadastro!D959="","",Cadastro!D959)</f>
        <v/>
      </c>
      <c r="P959" s="76" t="str">
        <f>IF(Cadastro!C959="","",Cadastro!C959)</f>
        <v/>
      </c>
      <c r="Q959" s="93" t="str">
        <f t="shared" si="237"/>
        <v/>
      </c>
      <c r="R959" s="94" t="str">
        <f>IF(Cadastro!H959="","",Cadastro!H959)</f>
        <v/>
      </c>
      <c r="S959" s="95" t="str">
        <f t="shared" si="238"/>
        <v/>
      </c>
      <c r="T959" s="96" t="str">
        <f t="shared" si="239"/>
        <v/>
      </c>
      <c r="U959" s="96" t="str">
        <f>IFERROR(IF(P959="","",SUMIF(Movimento!$D$9:$D$7010,Saldo!P959,Movimento!$I$9:$I$7010)+W959)/(V959+X959),"")</f>
        <v/>
      </c>
      <c r="V959" s="94" t="str">
        <f>IFERROR(IF(Cadastro!E959="","",Cadastro!E959),"")</f>
        <v/>
      </c>
      <c r="W959" s="97" t="str">
        <f>IFERROR(IF(Cadastro!I959="","",Cadastro!I959),"")</f>
        <v/>
      </c>
      <c r="X959" s="94" t="str">
        <f>IF(P959="","",SUMIF(Movimento!$D$9:$D$7010,Saldo!P959,Movimento!$G$9:$G$7010))</f>
        <v/>
      </c>
      <c r="Y959" s="94" t="str">
        <f>IF(P959="","",SUMIF(MovSaida!$D$9:$D$7010,Saldo!P959,MovSaida!$F$9:$F$7010))</f>
        <v/>
      </c>
      <c r="Z959" s="94" t="str">
        <f>IFERROR(IF(P959="","",SUMIFS(InvAjust!$G$9:$G$6009,InvAjust!$E$9:$E$6009,Saldo!P959,InvAjust!$C$9:$C$6009,"Add")-SUMIFS(InvAjust!$G$9:$G$6009,InvAjust!$E$9:$E$6009,Saldo!P959,InvAjust!$C$9:$C$6009,"Remove")),"")</f>
        <v/>
      </c>
      <c r="AA959" s="98" t="str">
        <f t="shared" si="240"/>
        <v/>
      </c>
    </row>
    <row r="960" spans="1:27" ht="18.95" customHeight="1" x14ac:dyDescent="0.25">
      <c r="A960" s="82"/>
      <c r="C960" s="89" t="str">
        <f t="shared" si="229"/>
        <v/>
      </c>
      <c r="D960" s="89" t="str">
        <f t="shared" si="230"/>
        <v/>
      </c>
      <c r="E960" s="89" t="str">
        <f t="shared" si="231"/>
        <v/>
      </c>
      <c r="F960" s="89" t="str">
        <f t="shared" si="232"/>
        <v/>
      </c>
      <c r="G960" s="90" t="str">
        <f t="shared" si="233"/>
        <v/>
      </c>
      <c r="H960" s="91" t="str">
        <f t="shared" si="234"/>
        <v/>
      </c>
      <c r="I960" s="91" t="str">
        <f t="shared" si="235"/>
        <v/>
      </c>
      <c r="J960" s="91" t="str">
        <f t="shared" si="236"/>
        <v/>
      </c>
      <c r="K960" s="92" t="str">
        <f t="shared" si="225"/>
        <v/>
      </c>
      <c r="L960" s="92" t="str">
        <f t="shared" si="226"/>
        <v/>
      </c>
      <c r="M960" s="92" t="str">
        <f t="shared" si="227"/>
        <v/>
      </c>
      <c r="N960" s="92" t="str">
        <f t="shared" si="228"/>
        <v/>
      </c>
      <c r="O960" s="76" t="str">
        <f>IF(Cadastro!D960="","",Cadastro!D960)</f>
        <v/>
      </c>
      <c r="P960" s="76" t="str">
        <f>IF(Cadastro!C960="","",Cadastro!C960)</f>
        <v/>
      </c>
      <c r="Q960" s="93" t="str">
        <f t="shared" si="237"/>
        <v/>
      </c>
      <c r="R960" s="94" t="str">
        <f>IF(Cadastro!H960="","",Cadastro!H960)</f>
        <v/>
      </c>
      <c r="S960" s="95" t="str">
        <f t="shared" si="238"/>
        <v/>
      </c>
      <c r="T960" s="96" t="str">
        <f t="shared" si="239"/>
        <v/>
      </c>
      <c r="U960" s="96" t="str">
        <f>IFERROR(IF(P960="","",SUMIF(Movimento!$D$9:$D$7010,Saldo!P960,Movimento!$I$9:$I$7010)+W960)/(V960+X960),"")</f>
        <v/>
      </c>
      <c r="V960" s="94" t="str">
        <f>IFERROR(IF(Cadastro!E960="","",Cadastro!E960),"")</f>
        <v/>
      </c>
      <c r="W960" s="97" t="str">
        <f>IFERROR(IF(Cadastro!I960="","",Cadastro!I960),"")</f>
        <v/>
      </c>
      <c r="X960" s="94" t="str">
        <f>IF(P960="","",SUMIF(Movimento!$D$9:$D$7010,Saldo!P960,Movimento!$G$9:$G$7010))</f>
        <v/>
      </c>
      <c r="Y960" s="94" t="str">
        <f>IF(P960="","",SUMIF(MovSaida!$D$9:$D$7010,Saldo!P960,MovSaida!$F$9:$F$7010))</f>
        <v/>
      </c>
      <c r="Z960" s="94" t="str">
        <f>IFERROR(IF(P960="","",SUMIFS(InvAjust!$G$9:$G$6009,InvAjust!$E$9:$E$6009,Saldo!P960,InvAjust!$C$9:$C$6009,"Add")-SUMIFS(InvAjust!$G$9:$G$6009,InvAjust!$E$9:$E$6009,Saldo!P960,InvAjust!$C$9:$C$6009,"Remove")),"")</f>
        <v/>
      </c>
      <c r="AA960" s="98" t="str">
        <f t="shared" si="240"/>
        <v/>
      </c>
    </row>
    <row r="961" spans="1:27" ht="18.95" customHeight="1" x14ac:dyDescent="0.25">
      <c r="A961" s="82"/>
      <c r="C961" s="89" t="str">
        <f t="shared" si="229"/>
        <v/>
      </c>
      <c r="D961" s="89" t="str">
        <f t="shared" si="230"/>
        <v/>
      </c>
      <c r="E961" s="89" t="str">
        <f t="shared" si="231"/>
        <v/>
      </c>
      <c r="F961" s="89" t="str">
        <f t="shared" si="232"/>
        <v/>
      </c>
      <c r="G961" s="90" t="str">
        <f t="shared" si="233"/>
        <v/>
      </c>
      <c r="H961" s="91" t="str">
        <f t="shared" si="234"/>
        <v/>
      </c>
      <c r="I961" s="91" t="str">
        <f t="shared" si="235"/>
        <v/>
      </c>
      <c r="J961" s="91" t="str">
        <f t="shared" si="236"/>
        <v/>
      </c>
      <c r="K961" s="92" t="str">
        <f t="shared" si="225"/>
        <v/>
      </c>
      <c r="L961" s="92" t="str">
        <f t="shared" si="226"/>
        <v/>
      </c>
      <c r="M961" s="92" t="str">
        <f t="shared" si="227"/>
        <v/>
      </c>
      <c r="N961" s="92" t="str">
        <f t="shared" si="228"/>
        <v/>
      </c>
      <c r="O961" s="76" t="str">
        <f>IF(Cadastro!D961="","",Cadastro!D961)</f>
        <v/>
      </c>
      <c r="P961" s="76" t="str">
        <f>IF(Cadastro!C961="","",Cadastro!C961)</f>
        <v/>
      </c>
      <c r="Q961" s="93" t="str">
        <f t="shared" si="237"/>
        <v/>
      </c>
      <c r="R961" s="94" t="str">
        <f>IF(Cadastro!H961="","",Cadastro!H961)</f>
        <v/>
      </c>
      <c r="S961" s="95" t="str">
        <f t="shared" si="238"/>
        <v/>
      </c>
      <c r="T961" s="96" t="str">
        <f t="shared" si="239"/>
        <v/>
      </c>
      <c r="U961" s="96" t="str">
        <f>IFERROR(IF(P961="","",SUMIF(Movimento!$D$9:$D$7010,Saldo!P961,Movimento!$I$9:$I$7010)+W961)/(V961+X961),"")</f>
        <v/>
      </c>
      <c r="V961" s="94" t="str">
        <f>IFERROR(IF(Cadastro!E961="","",Cadastro!E961),"")</f>
        <v/>
      </c>
      <c r="W961" s="97" t="str">
        <f>IFERROR(IF(Cadastro!I961="","",Cadastro!I961),"")</f>
        <v/>
      </c>
      <c r="X961" s="94" t="str">
        <f>IF(P961="","",SUMIF(Movimento!$D$9:$D$7010,Saldo!P961,Movimento!$G$9:$G$7010))</f>
        <v/>
      </c>
      <c r="Y961" s="94" t="str">
        <f>IF(P961="","",SUMIF(MovSaida!$D$9:$D$7010,Saldo!P961,MovSaida!$F$9:$F$7010))</f>
        <v/>
      </c>
      <c r="Z961" s="94" t="str">
        <f>IFERROR(IF(P961="","",SUMIFS(InvAjust!$G$9:$G$6009,InvAjust!$E$9:$E$6009,Saldo!P961,InvAjust!$C$9:$C$6009,"Add")-SUMIFS(InvAjust!$G$9:$G$6009,InvAjust!$E$9:$E$6009,Saldo!P961,InvAjust!$C$9:$C$6009,"Remove")),"")</f>
        <v/>
      </c>
      <c r="AA961" s="98" t="str">
        <f t="shared" si="240"/>
        <v/>
      </c>
    </row>
    <row r="962" spans="1:27" ht="18.95" customHeight="1" x14ac:dyDescent="0.25">
      <c r="A962" s="82"/>
      <c r="C962" s="89" t="str">
        <f t="shared" si="229"/>
        <v/>
      </c>
      <c r="D962" s="89" t="str">
        <f t="shared" si="230"/>
        <v/>
      </c>
      <c r="E962" s="89" t="str">
        <f t="shared" si="231"/>
        <v/>
      </c>
      <c r="F962" s="89" t="str">
        <f t="shared" si="232"/>
        <v/>
      </c>
      <c r="G962" s="90" t="str">
        <f t="shared" si="233"/>
        <v/>
      </c>
      <c r="H962" s="91" t="str">
        <f t="shared" si="234"/>
        <v/>
      </c>
      <c r="I962" s="91" t="str">
        <f t="shared" si="235"/>
        <v/>
      </c>
      <c r="J962" s="91" t="str">
        <f t="shared" si="236"/>
        <v/>
      </c>
      <c r="K962" s="92" t="str">
        <f t="shared" si="225"/>
        <v/>
      </c>
      <c r="L962" s="92" t="str">
        <f t="shared" si="226"/>
        <v/>
      </c>
      <c r="M962" s="92" t="str">
        <f t="shared" si="227"/>
        <v/>
      </c>
      <c r="N962" s="92" t="str">
        <f t="shared" si="228"/>
        <v/>
      </c>
      <c r="O962" s="76" t="str">
        <f>IF(Cadastro!D962="","",Cadastro!D962)</f>
        <v/>
      </c>
      <c r="P962" s="76" t="str">
        <f>IF(Cadastro!C962="","",Cadastro!C962)</f>
        <v/>
      </c>
      <c r="Q962" s="93" t="str">
        <f t="shared" si="237"/>
        <v/>
      </c>
      <c r="R962" s="94" t="str">
        <f>IF(Cadastro!H962="","",Cadastro!H962)</f>
        <v/>
      </c>
      <c r="S962" s="95" t="str">
        <f t="shared" si="238"/>
        <v/>
      </c>
      <c r="T962" s="96" t="str">
        <f t="shared" si="239"/>
        <v/>
      </c>
      <c r="U962" s="96" t="str">
        <f>IFERROR(IF(P962="","",SUMIF(Movimento!$D$9:$D$7010,Saldo!P962,Movimento!$I$9:$I$7010)+W962)/(V962+X962),"")</f>
        <v/>
      </c>
      <c r="V962" s="94" t="str">
        <f>IFERROR(IF(Cadastro!E962="","",Cadastro!E962),"")</f>
        <v/>
      </c>
      <c r="W962" s="97" t="str">
        <f>IFERROR(IF(Cadastro!I962="","",Cadastro!I962),"")</f>
        <v/>
      </c>
      <c r="X962" s="94" t="str">
        <f>IF(P962="","",SUMIF(Movimento!$D$9:$D$7010,Saldo!P962,Movimento!$G$9:$G$7010))</f>
        <v/>
      </c>
      <c r="Y962" s="94" t="str">
        <f>IF(P962="","",SUMIF(MovSaida!$D$9:$D$7010,Saldo!P962,MovSaida!$F$9:$F$7010))</f>
        <v/>
      </c>
      <c r="Z962" s="94" t="str">
        <f>IFERROR(IF(P962="","",SUMIFS(InvAjust!$G$9:$G$6009,InvAjust!$E$9:$E$6009,Saldo!P962,InvAjust!$C$9:$C$6009,"Add")-SUMIFS(InvAjust!$G$9:$G$6009,InvAjust!$E$9:$E$6009,Saldo!P962,InvAjust!$C$9:$C$6009,"Remove")),"")</f>
        <v/>
      </c>
      <c r="AA962" s="98" t="str">
        <f t="shared" si="240"/>
        <v/>
      </c>
    </row>
    <row r="963" spans="1:27" ht="18.95" customHeight="1" x14ac:dyDescent="0.25">
      <c r="A963" s="82"/>
      <c r="C963" s="89" t="str">
        <f t="shared" si="229"/>
        <v/>
      </c>
      <c r="D963" s="89" t="str">
        <f t="shared" si="230"/>
        <v/>
      </c>
      <c r="E963" s="89" t="str">
        <f t="shared" si="231"/>
        <v/>
      </c>
      <c r="F963" s="89" t="str">
        <f t="shared" si="232"/>
        <v/>
      </c>
      <c r="G963" s="90" t="str">
        <f t="shared" si="233"/>
        <v/>
      </c>
      <c r="H963" s="91" t="str">
        <f t="shared" si="234"/>
        <v/>
      </c>
      <c r="I963" s="91" t="str">
        <f t="shared" si="235"/>
        <v/>
      </c>
      <c r="J963" s="91" t="str">
        <f t="shared" si="236"/>
        <v/>
      </c>
      <c r="K963" s="92" t="str">
        <f t="shared" si="225"/>
        <v/>
      </c>
      <c r="L963" s="92" t="str">
        <f t="shared" si="226"/>
        <v/>
      </c>
      <c r="M963" s="92" t="str">
        <f t="shared" si="227"/>
        <v/>
      </c>
      <c r="N963" s="92" t="str">
        <f t="shared" si="228"/>
        <v/>
      </c>
      <c r="O963" s="76" t="str">
        <f>IF(Cadastro!D963="","",Cadastro!D963)</f>
        <v/>
      </c>
      <c r="P963" s="76" t="str">
        <f>IF(Cadastro!C963="","",Cadastro!C963)</f>
        <v/>
      </c>
      <c r="Q963" s="93" t="str">
        <f t="shared" si="237"/>
        <v/>
      </c>
      <c r="R963" s="94" t="str">
        <f>IF(Cadastro!H963="","",Cadastro!H963)</f>
        <v/>
      </c>
      <c r="S963" s="95" t="str">
        <f t="shared" si="238"/>
        <v/>
      </c>
      <c r="T963" s="96" t="str">
        <f t="shared" si="239"/>
        <v/>
      </c>
      <c r="U963" s="96" t="str">
        <f>IFERROR(IF(P963="","",SUMIF(Movimento!$D$9:$D$7010,Saldo!P963,Movimento!$I$9:$I$7010)+W963)/(V963+X963),"")</f>
        <v/>
      </c>
      <c r="V963" s="94" t="str">
        <f>IFERROR(IF(Cadastro!E963="","",Cadastro!E963),"")</f>
        <v/>
      </c>
      <c r="W963" s="97" t="str">
        <f>IFERROR(IF(Cadastro!I963="","",Cadastro!I963),"")</f>
        <v/>
      </c>
      <c r="X963" s="94" t="str">
        <f>IF(P963="","",SUMIF(Movimento!$D$9:$D$7010,Saldo!P963,Movimento!$G$9:$G$7010))</f>
        <v/>
      </c>
      <c r="Y963" s="94" t="str">
        <f>IF(P963="","",SUMIF(MovSaida!$D$9:$D$7010,Saldo!P963,MovSaida!$F$9:$F$7010))</f>
        <v/>
      </c>
      <c r="Z963" s="94" t="str">
        <f>IFERROR(IF(P963="","",SUMIFS(InvAjust!$G$9:$G$6009,InvAjust!$E$9:$E$6009,Saldo!P963,InvAjust!$C$9:$C$6009,"Add")-SUMIFS(InvAjust!$G$9:$G$6009,InvAjust!$E$9:$E$6009,Saldo!P963,InvAjust!$C$9:$C$6009,"Remove")),"")</f>
        <v/>
      </c>
      <c r="AA963" s="98" t="str">
        <f t="shared" si="240"/>
        <v/>
      </c>
    </row>
    <row r="964" spans="1:27" ht="18.95" customHeight="1" x14ac:dyDescent="0.25">
      <c r="A964" s="82"/>
      <c r="C964" s="89" t="str">
        <f t="shared" si="229"/>
        <v/>
      </c>
      <c r="D964" s="89" t="str">
        <f t="shared" si="230"/>
        <v/>
      </c>
      <c r="E964" s="89" t="str">
        <f t="shared" si="231"/>
        <v/>
      </c>
      <c r="F964" s="89" t="str">
        <f t="shared" si="232"/>
        <v/>
      </c>
      <c r="G964" s="90" t="str">
        <f t="shared" si="233"/>
        <v/>
      </c>
      <c r="H964" s="91" t="str">
        <f t="shared" si="234"/>
        <v/>
      </c>
      <c r="I964" s="91" t="str">
        <f t="shared" si="235"/>
        <v/>
      </c>
      <c r="J964" s="91" t="str">
        <f t="shared" si="236"/>
        <v/>
      </c>
      <c r="K964" s="92" t="str">
        <f t="shared" si="225"/>
        <v/>
      </c>
      <c r="L964" s="92" t="str">
        <f t="shared" si="226"/>
        <v/>
      </c>
      <c r="M964" s="92" t="str">
        <f t="shared" si="227"/>
        <v/>
      </c>
      <c r="N964" s="92" t="str">
        <f t="shared" si="228"/>
        <v/>
      </c>
      <c r="O964" s="76" t="str">
        <f>IF(Cadastro!D964="","",Cadastro!D964)</f>
        <v/>
      </c>
      <c r="P964" s="76" t="str">
        <f>IF(Cadastro!C964="","",Cadastro!C964)</f>
        <v/>
      </c>
      <c r="Q964" s="93" t="str">
        <f t="shared" si="237"/>
        <v/>
      </c>
      <c r="R964" s="94" t="str">
        <f>IF(Cadastro!H964="","",Cadastro!H964)</f>
        <v/>
      </c>
      <c r="S964" s="95" t="str">
        <f t="shared" si="238"/>
        <v/>
      </c>
      <c r="T964" s="96" t="str">
        <f t="shared" si="239"/>
        <v/>
      </c>
      <c r="U964" s="96" t="str">
        <f>IFERROR(IF(P964="","",SUMIF(Movimento!$D$9:$D$7010,Saldo!P964,Movimento!$I$9:$I$7010)+W964)/(V964+X964),"")</f>
        <v/>
      </c>
      <c r="V964" s="94" t="str">
        <f>IFERROR(IF(Cadastro!E964="","",Cadastro!E964),"")</f>
        <v/>
      </c>
      <c r="W964" s="97" t="str">
        <f>IFERROR(IF(Cadastro!I964="","",Cadastro!I964),"")</f>
        <v/>
      </c>
      <c r="X964" s="94" t="str">
        <f>IF(P964="","",SUMIF(Movimento!$D$9:$D$7010,Saldo!P964,Movimento!$G$9:$G$7010))</f>
        <v/>
      </c>
      <c r="Y964" s="94" t="str">
        <f>IF(P964="","",SUMIF(MovSaida!$D$9:$D$7010,Saldo!P964,MovSaida!$F$9:$F$7010))</f>
        <v/>
      </c>
      <c r="Z964" s="94" t="str">
        <f>IFERROR(IF(P964="","",SUMIFS(InvAjust!$G$9:$G$6009,InvAjust!$E$9:$E$6009,Saldo!P964,InvAjust!$C$9:$C$6009,"Add")-SUMIFS(InvAjust!$G$9:$G$6009,InvAjust!$E$9:$E$6009,Saldo!P964,InvAjust!$C$9:$C$6009,"Remove")),"")</f>
        <v/>
      </c>
      <c r="AA964" s="98" t="str">
        <f t="shared" si="240"/>
        <v/>
      </c>
    </row>
    <row r="965" spans="1:27" ht="18.95" customHeight="1" x14ac:dyDescent="0.25">
      <c r="A965" s="82"/>
      <c r="C965" s="89" t="str">
        <f t="shared" si="229"/>
        <v/>
      </c>
      <c r="D965" s="89" t="str">
        <f t="shared" si="230"/>
        <v/>
      </c>
      <c r="E965" s="89" t="str">
        <f t="shared" si="231"/>
        <v/>
      </c>
      <c r="F965" s="89" t="str">
        <f t="shared" si="232"/>
        <v/>
      </c>
      <c r="G965" s="90" t="str">
        <f t="shared" si="233"/>
        <v/>
      </c>
      <c r="H965" s="91" t="str">
        <f t="shared" si="234"/>
        <v/>
      </c>
      <c r="I965" s="91" t="str">
        <f t="shared" si="235"/>
        <v/>
      </c>
      <c r="J965" s="91" t="str">
        <f t="shared" si="236"/>
        <v/>
      </c>
      <c r="K965" s="92" t="str">
        <f t="shared" si="225"/>
        <v/>
      </c>
      <c r="L965" s="92" t="str">
        <f t="shared" si="226"/>
        <v/>
      </c>
      <c r="M965" s="92" t="str">
        <f t="shared" si="227"/>
        <v/>
      </c>
      <c r="N965" s="92" t="str">
        <f t="shared" si="228"/>
        <v/>
      </c>
      <c r="O965" s="76" t="str">
        <f>IF(Cadastro!D965="","",Cadastro!D965)</f>
        <v/>
      </c>
      <c r="P965" s="76" t="str">
        <f>IF(Cadastro!C965="","",Cadastro!C965)</f>
        <v/>
      </c>
      <c r="Q965" s="93" t="str">
        <f t="shared" si="237"/>
        <v/>
      </c>
      <c r="R965" s="94" t="str">
        <f>IF(Cadastro!H965="","",Cadastro!H965)</f>
        <v/>
      </c>
      <c r="S965" s="95" t="str">
        <f t="shared" si="238"/>
        <v/>
      </c>
      <c r="T965" s="96" t="str">
        <f t="shared" si="239"/>
        <v/>
      </c>
      <c r="U965" s="96" t="str">
        <f>IFERROR(IF(P965="","",SUMIF(Movimento!$D$9:$D$7010,Saldo!P965,Movimento!$I$9:$I$7010)+W965)/(V965+X965),"")</f>
        <v/>
      </c>
      <c r="V965" s="94" t="str">
        <f>IFERROR(IF(Cadastro!E965="","",Cadastro!E965),"")</f>
        <v/>
      </c>
      <c r="W965" s="97" t="str">
        <f>IFERROR(IF(Cadastro!I965="","",Cadastro!I965),"")</f>
        <v/>
      </c>
      <c r="X965" s="94" t="str">
        <f>IF(P965="","",SUMIF(Movimento!$D$9:$D$7010,Saldo!P965,Movimento!$G$9:$G$7010))</f>
        <v/>
      </c>
      <c r="Y965" s="94" t="str">
        <f>IF(P965="","",SUMIF(MovSaida!$D$9:$D$7010,Saldo!P965,MovSaida!$F$9:$F$7010))</f>
        <v/>
      </c>
      <c r="Z965" s="94" t="str">
        <f>IFERROR(IF(P965="","",SUMIFS(InvAjust!$G$9:$G$6009,InvAjust!$E$9:$E$6009,Saldo!P965,InvAjust!$C$9:$C$6009,"Add")-SUMIFS(InvAjust!$G$9:$G$6009,InvAjust!$E$9:$E$6009,Saldo!P965,InvAjust!$C$9:$C$6009,"Remove")),"")</f>
        <v/>
      </c>
      <c r="AA965" s="98" t="str">
        <f t="shared" si="240"/>
        <v/>
      </c>
    </row>
    <row r="966" spans="1:27" ht="18.95" customHeight="1" x14ac:dyDescent="0.25">
      <c r="A966" s="82"/>
      <c r="C966" s="89" t="str">
        <f t="shared" si="229"/>
        <v/>
      </c>
      <c r="D966" s="89" t="str">
        <f t="shared" si="230"/>
        <v/>
      </c>
      <c r="E966" s="89" t="str">
        <f t="shared" si="231"/>
        <v/>
      </c>
      <c r="F966" s="89" t="str">
        <f t="shared" si="232"/>
        <v/>
      </c>
      <c r="G966" s="90" t="str">
        <f t="shared" si="233"/>
        <v/>
      </c>
      <c r="H966" s="91" t="str">
        <f t="shared" si="234"/>
        <v/>
      </c>
      <c r="I966" s="91" t="str">
        <f t="shared" si="235"/>
        <v/>
      </c>
      <c r="J966" s="91" t="str">
        <f t="shared" si="236"/>
        <v/>
      </c>
      <c r="K966" s="92" t="str">
        <f t="shared" si="225"/>
        <v/>
      </c>
      <c r="L966" s="92" t="str">
        <f t="shared" si="226"/>
        <v/>
      </c>
      <c r="M966" s="92" t="str">
        <f t="shared" si="227"/>
        <v/>
      </c>
      <c r="N966" s="92" t="str">
        <f t="shared" si="228"/>
        <v/>
      </c>
      <c r="O966" s="76" t="str">
        <f>IF(Cadastro!D966="","",Cadastro!D966)</f>
        <v/>
      </c>
      <c r="P966" s="76" t="str">
        <f>IF(Cadastro!C966="","",Cadastro!C966)</f>
        <v/>
      </c>
      <c r="Q966" s="93" t="str">
        <f t="shared" si="237"/>
        <v/>
      </c>
      <c r="R966" s="94" t="str">
        <f>IF(Cadastro!H966="","",Cadastro!H966)</f>
        <v/>
      </c>
      <c r="S966" s="95" t="str">
        <f t="shared" si="238"/>
        <v/>
      </c>
      <c r="T966" s="96" t="str">
        <f t="shared" si="239"/>
        <v/>
      </c>
      <c r="U966" s="96" t="str">
        <f>IFERROR(IF(P966="","",SUMIF(Movimento!$D$9:$D$7010,Saldo!P966,Movimento!$I$9:$I$7010)+W966)/(V966+X966),"")</f>
        <v/>
      </c>
      <c r="V966" s="94" t="str">
        <f>IFERROR(IF(Cadastro!E966="","",Cadastro!E966),"")</f>
        <v/>
      </c>
      <c r="W966" s="97" t="str">
        <f>IFERROR(IF(Cadastro!I966="","",Cadastro!I966),"")</f>
        <v/>
      </c>
      <c r="X966" s="94" t="str">
        <f>IF(P966="","",SUMIF(Movimento!$D$9:$D$7010,Saldo!P966,Movimento!$G$9:$G$7010))</f>
        <v/>
      </c>
      <c r="Y966" s="94" t="str">
        <f>IF(P966="","",SUMIF(MovSaida!$D$9:$D$7010,Saldo!P966,MovSaida!$F$9:$F$7010))</f>
        <v/>
      </c>
      <c r="Z966" s="94" t="str">
        <f>IFERROR(IF(P966="","",SUMIFS(InvAjust!$G$9:$G$6009,InvAjust!$E$9:$E$6009,Saldo!P966,InvAjust!$C$9:$C$6009,"Add")-SUMIFS(InvAjust!$G$9:$G$6009,InvAjust!$E$9:$E$6009,Saldo!P966,InvAjust!$C$9:$C$6009,"Remove")),"")</f>
        <v/>
      </c>
      <c r="AA966" s="98" t="str">
        <f t="shared" si="240"/>
        <v/>
      </c>
    </row>
    <row r="967" spans="1:27" ht="18.95" customHeight="1" x14ac:dyDescent="0.25">
      <c r="A967" s="82"/>
      <c r="C967" s="89" t="str">
        <f t="shared" si="229"/>
        <v/>
      </c>
      <c r="D967" s="89" t="str">
        <f t="shared" si="230"/>
        <v/>
      </c>
      <c r="E967" s="89" t="str">
        <f t="shared" si="231"/>
        <v/>
      </c>
      <c r="F967" s="89" t="str">
        <f t="shared" si="232"/>
        <v/>
      </c>
      <c r="G967" s="90" t="str">
        <f t="shared" si="233"/>
        <v/>
      </c>
      <c r="H967" s="91" t="str">
        <f t="shared" si="234"/>
        <v/>
      </c>
      <c r="I967" s="91" t="str">
        <f t="shared" si="235"/>
        <v/>
      </c>
      <c r="J967" s="91" t="str">
        <f t="shared" si="236"/>
        <v/>
      </c>
      <c r="K967" s="92" t="str">
        <f t="shared" si="225"/>
        <v/>
      </c>
      <c r="L967" s="92" t="str">
        <f t="shared" si="226"/>
        <v/>
      </c>
      <c r="M967" s="92" t="str">
        <f t="shared" si="227"/>
        <v/>
      </c>
      <c r="N967" s="92" t="str">
        <f t="shared" si="228"/>
        <v/>
      </c>
      <c r="O967" s="76" t="str">
        <f>IF(Cadastro!D967="","",Cadastro!D967)</f>
        <v/>
      </c>
      <c r="P967" s="76" t="str">
        <f>IF(Cadastro!C967="","",Cadastro!C967)</f>
        <v/>
      </c>
      <c r="Q967" s="93" t="str">
        <f t="shared" si="237"/>
        <v/>
      </c>
      <c r="R967" s="94" t="str">
        <f>IF(Cadastro!H967="","",Cadastro!H967)</f>
        <v/>
      </c>
      <c r="S967" s="95" t="str">
        <f t="shared" si="238"/>
        <v/>
      </c>
      <c r="T967" s="96" t="str">
        <f t="shared" si="239"/>
        <v/>
      </c>
      <c r="U967" s="96" t="str">
        <f>IFERROR(IF(P967="","",SUMIF(Movimento!$D$9:$D$7010,Saldo!P967,Movimento!$I$9:$I$7010)+W967)/(V967+X967),"")</f>
        <v/>
      </c>
      <c r="V967" s="94" t="str">
        <f>IFERROR(IF(Cadastro!E967="","",Cadastro!E967),"")</f>
        <v/>
      </c>
      <c r="W967" s="97" t="str">
        <f>IFERROR(IF(Cadastro!I967="","",Cadastro!I967),"")</f>
        <v/>
      </c>
      <c r="X967" s="94" t="str">
        <f>IF(P967="","",SUMIF(Movimento!$D$9:$D$7010,Saldo!P967,Movimento!$G$9:$G$7010))</f>
        <v/>
      </c>
      <c r="Y967" s="94" t="str">
        <f>IF(P967="","",SUMIF(MovSaida!$D$9:$D$7010,Saldo!P967,MovSaida!$F$9:$F$7010))</f>
        <v/>
      </c>
      <c r="Z967" s="94" t="str">
        <f>IFERROR(IF(P967="","",SUMIFS(InvAjust!$G$9:$G$6009,InvAjust!$E$9:$E$6009,Saldo!P967,InvAjust!$C$9:$C$6009,"Add")-SUMIFS(InvAjust!$G$9:$G$6009,InvAjust!$E$9:$E$6009,Saldo!P967,InvAjust!$C$9:$C$6009,"Remove")),"")</f>
        <v/>
      </c>
      <c r="AA967" s="98" t="str">
        <f t="shared" si="240"/>
        <v/>
      </c>
    </row>
    <row r="968" spans="1:27" ht="18.95" customHeight="1" x14ac:dyDescent="0.25">
      <c r="A968" s="82"/>
      <c r="C968" s="89" t="str">
        <f t="shared" si="229"/>
        <v/>
      </c>
      <c r="D968" s="89" t="str">
        <f t="shared" si="230"/>
        <v/>
      </c>
      <c r="E968" s="89" t="str">
        <f t="shared" si="231"/>
        <v/>
      </c>
      <c r="F968" s="89" t="str">
        <f t="shared" si="232"/>
        <v/>
      </c>
      <c r="G968" s="90" t="str">
        <f t="shared" si="233"/>
        <v/>
      </c>
      <c r="H968" s="91" t="str">
        <f t="shared" si="234"/>
        <v/>
      </c>
      <c r="I968" s="91" t="str">
        <f t="shared" si="235"/>
        <v/>
      </c>
      <c r="J968" s="91" t="str">
        <f t="shared" si="236"/>
        <v/>
      </c>
      <c r="K968" s="92" t="str">
        <f t="shared" si="225"/>
        <v/>
      </c>
      <c r="L968" s="92" t="str">
        <f t="shared" si="226"/>
        <v/>
      </c>
      <c r="M968" s="92" t="str">
        <f t="shared" si="227"/>
        <v/>
      </c>
      <c r="N968" s="92" t="str">
        <f t="shared" si="228"/>
        <v/>
      </c>
      <c r="O968" s="76" t="str">
        <f>IF(Cadastro!D968="","",Cadastro!D968)</f>
        <v/>
      </c>
      <c r="P968" s="76" t="str">
        <f>IF(Cadastro!C968="","",Cadastro!C968)</f>
        <v/>
      </c>
      <c r="Q968" s="93" t="str">
        <f t="shared" si="237"/>
        <v/>
      </c>
      <c r="R968" s="94" t="str">
        <f>IF(Cadastro!H968="","",Cadastro!H968)</f>
        <v/>
      </c>
      <c r="S968" s="95" t="str">
        <f t="shared" si="238"/>
        <v/>
      </c>
      <c r="T968" s="96" t="str">
        <f t="shared" si="239"/>
        <v/>
      </c>
      <c r="U968" s="96" t="str">
        <f>IFERROR(IF(P968="","",SUMIF(Movimento!$D$9:$D$7010,Saldo!P968,Movimento!$I$9:$I$7010)+W968)/(V968+X968),"")</f>
        <v/>
      </c>
      <c r="V968" s="94" t="str">
        <f>IFERROR(IF(Cadastro!E968="","",Cadastro!E968),"")</f>
        <v/>
      </c>
      <c r="W968" s="97" t="str">
        <f>IFERROR(IF(Cadastro!I968="","",Cadastro!I968),"")</f>
        <v/>
      </c>
      <c r="X968" s="94" t="str">
        <f>IF(P968="","",SUMIF(Movimento!$D$9:$D$7010,Saldo!P968,Movimento!$G$9:$G$7010))</f>
        <v/>
      </c>
      <c r="Y968" s="94" t="str">
        <f>IF(P968="","",SUMIF(MovSaida!$D$9:$D$7010,Saldo!P968,MovSaida!$F$9:$F$7010))</f>
        <v/>
      </c>
      <c r="Z968" s="94" t="str">
        <f>IFERROR(IF(P968="","",SUMIFS(InvAjust!$G$9:$G$6009,InvAjust!$E$9:$E$6009,Saldo!P968,InvAjust!$C$9:$C$6009,"Add")-SUMIFS(InvAjust!$G$9:$G$6009,InvAjust!$E$9:$E$6009,Saldo!P968,InvAjust!$C$9:$C$6009,"Remove")),"")</f>
        <v/>
      </c>
      <c r="AA968" s="98" t="str">
        <f t="shared" si="240"/>
        <v/>
      </c>
    </row>
    <row r="969" spans="1:27" ht="18.95" customHeight="1" x14ac:dyDescent="0.25">
      <c r="A969" s="82"/>
      <c r="C969" s="89" t="str">
        <f t="shared" si="229"/>
        <v/>
      </c>
      <c r="D969" s="89" t="str">
        <f t="shared" si="230"/>
        <v/>
      </c>
      <c r="E969" s="89" t="str">
        <f t="shared" si="231"/>
        <v/>
      </c>
      <c r="F969" s="89" t="str">
        <f t="shared" si="232"/>
        <v/>
      </c>
      <c r="G969" s="90" t="str">
        <f t="shared" si="233"/>
        <v/>
      </c>
      <c r="H969" s="91" t="str">
        <f t="shared" si="234"/>
        <v/>
      </c>
      <c r="I969" s="91" t="str">
        <f t="shared" si="235"/>
        <v/>
      </c>
      <c r="J969" s="91" t="str">
        <f t="shared" si="236"/>
        <v/>
      </c>
      <c r="K969" s="92" t="str">
        <f t="shared" ref="K969:K1009" si="241">IFERROR(Q969/SUM($Q$9:$Q$1009),"")</f>
        <v/>
      </c>
      <c r="L969" s="92" t="str">
        <f t="shared" ref="L969:L1009" si="242">IFERROR(T969/SUM($T$9:$T$1009),"")</f>
        <v/>
      </c>
      <c r="M969" s="92" t="str">
        <f t="shared" ref="M969:M1009" si="243">IFERROR(X969/SUM($X$9:$X$1009),"")</f>
        <v/>
      </c>
      <c r="N969" s="92" t="str">
        <f t="shared" ref="N969:N1009" si="244">IFERROR(Y969/SUM($Y$9:$Y$1009),"")</f>
        <v/>
      </c>
      <c r="O969" s="76" t="str">
        <f>IF(Cadastro!D969="","",Cadastro!D969)</f>
        <v/>
      </c>
      <c r="P969" s="76" t="str">
        <f>IF(Cadastro!C969="","",Cadastro!C969)</f>
        <v/>
      </c>
      <c r="Q969" s="93" t="str">
        <f t="shared" si="237"/>
        <v/>
      </c>
      <c r="R969" s="94" t="str">
        <f>IF(Cadastro!H969="","",Cadastro!H969)</f>
        <v/>
      </c>
      <c r="S969" s="95" t="str">
        <f t="shared" si="238"/>
        <v/>
      </c>
      <c r="T969" s="96" t="str">
        <f t="shared" si="239"/>
        <v/>
      </c>
      <c r="U969" s="96" t="str">
        <f>IFERROR(IF(P969="","",SUMIF(Movimento!$D$9:$D$7010,Saldo!P969,Movimento!$I$9:$I$7010)+W969)/(V969+X969),"")</f>
        <v/>
      </c>
      <c r="V969" s="94" t="str">
        <f>IFERROR(IF(Cadastro!E969="","",Cadastro!E969),"")</f>
        <v/>
      </c>
      <c r="W969" s="97" t="str">
        <f>IFERROR(IF(Cadastro!I969="","",Cadastro!I969),"")</f>
        <v/>
      </c>
      <c r="X969" s="94" t="str">
        <f>IF(P969="","",SUMIF(Movimento!$D$9:$D$7010,Saldo!P969,Movimento!$G$9:$G$7010))</f>
        <v/>
      </c>
      <c r="Y969" s="94" t="str">
        <f>IF(P969="","",SUMIF(MovSaida!$D$9:$D$7010,Saldo!P969,MovSaida!$F$9:$F$7010))</f>
        <v/>
      </c>
      <c r="Z969" s="94" t="str">
        <f>IFERROR(IF(P969="","",SUMIFS(InvAjust!$G$9:$G$6009,InvAjust!$E$9:$E$6009,Saldo!P969,InvAjust!$C$9:$C$6009,"Add")-SUMIFS(InvAjust!$G$9:$G$6009,InvAjust!$E$9:$E$6009,Saldo!P969,InvAjust!$C$9:$C$6009,"Remove")),"")</f>
        <v/>
      </c>
      <c r="AA969" s="98" t="str">
        <f t="shared" si="240"/>
        <v/>
      </c>
    </row>
    <row r="970" spans="1:27" ht="18.95" customHeight="1" x14ac:dyDescent="0.25">
      <c r="A970" s="82"/>
      <c r="C970" s="89" t="str">
        <f t="shared" ref="C970:C1009" si="245">IFERROR("q"&amp;_xlfn.RANK.EQ(G970,$G$9:$G$1009,0),"")</f>
        <v/>
      </c>
      <c r="D970" s="89" t="str">
        <f t="shared" ref="D970:D1009" si="246">IFERROR("v"&amp;_xlfn.RANK.EQ(H970,$H$9:$H$1009,0),"")</f>
        <v/>
      </c>
      <c r="E970" s="89" t="str">
        <f t="shared" ref="E970:E1009" si="247">IFERROR("e"&amp;_xlfn.RANK.EQ(I970,$I$9:$I$1009,0),"")</f>
        <v/>
      </c>
      <c r="F970" s="89" t="str">
        <f t="shared" ref="F970:F1009" si="248">IFERROR("s"&amp;_xlfn.RANK.EQ(J970,$J$9:$J$1009,0),"")</f>
        <v/>
      </c>
      <c r="G970" s="90" t="str">
        <f t="shared" ref="G970:G1009" si="249">IF(O970="","",Q970+ROW(Q970)/10)</f>
        <v/>
      </c>
      <c r="H970" s="91" t="str">
        <f t="shared" ref="H970:H1009" si="250">IF(O970="","",T970+ROW(T970)/10)</f>
        <v/>
      </c>
      <c r="I970" s="91" t="str">
        <f t="shared" ref="I970:I1009" si="251">IF(O970="","",X970+ROW(X970)/10)</f>
        <v/>
      </c>
      <c r="J970" s="91" t="str">
        <f t="shared" ref="J970:J1009" si="252">IF(O970="","",Y970+ROW(Y970)/10)</f>
        <v/>
      </c>
      <c r="K970" s="92" t="str">
        <f t="shared" si="241"/>
        <v/>
      </c>
      <c r="L970" s="92" t="str">
        <f t="shared" si="242"/>
        <v/>
      </c>
      <c r="M970" s="92" t="str">
        <f t="shared" si="243"/>
        <v/>
      </c>
      <c r="N970" s="92" t="str">
        <f t="shared" si="244"/>
        <v/>
      </c>
      <c r="O970" s="76" t="str">
        <f>IF(Cadastro!D970="","",Cadastro!D970)</f>
        <v/>
      </c>
      <c r="P970" s="76" t="str">
        <f>IF(Cadastro!C970="","",Cadastro!C970)</f>
        <v/>
      </c>
      <c r="Q970" s="93" t="str">
        <f t="shared" ref="Q970:Q1009" si="253">IFERROR(V970+X970-Y970+Z970,"")</f>
        <v/>
      </c>
      <c r="R970" s="94" t="str">
        <f>IF(Cadastro!H970="","",Cadastro!H970)</f>
        <v/>
      </c>
      <c r="S970" s="95" t="str">
        <f t="shared" ref="S970:S1009" si="254">IFERROR(IF(Q970&gt;=R970,(Q970/R970)-1,(R970-Q970)/R970*-1),"")</f>
        <v/>
      </c>
      <c r="T970" s="96" t="str">
        <f t="shared" ref="T970:T1009" si="255">IFERROR(IF(P970="","",Q970*U970),"")</f>
        <v/>
      </c>
      <c r="U970" s="96" t="str">
        <f>IFERROR(IF(P970="","",SUMIF(Movimento!$D$9:$D$7010,Saldo!P970,Movimento!$I$9:$I$7010)+W970)/(V970+X970),"")</f>
        <v/>
      </c>
      <c r="V970" s="94" t="str">
        <f>IFERROR(IF(Cadastro!E970="","",Cadastro!E970),"")</f>
        <v/>
      </c>
      <c r="W970" s="97" t="str">
        <f>IFERROR(IF(Cadastro!I970="","",Cadastro!I970),"")</f>
        <v/>
      </c>
      <c r="X970" s="94" t="str">
        <f>IF(P970="","",SUMIF(Movimento!$D$9:$D$7010,Saldo!P970,Movimento!$G$9:$G$7010))</f>
        <v/>
      </c>
      <c r="Y970" s="94" t="str">
        <f>IF(P970="","",SUMIF(MovSaida!$D$9:$D$7010,Saldo!P970,MovSaida!$F$9:$F$7010))</f>
        <v/>
      </c>
      <c r="Z970" s="94" t="str">
        <f>IFERROR(IF(P970="","",SUMIFS(InvAjust!$G$9:$G$6009,InvAjust!$E$9:$E$6009,Saldo!P970,InvAjust!$C$9:$C$6009,"Add")-SUMIFS(InvAjust!$G$9:$G$6009,InvAjust!$E$9:$E$6009,Saldo!P970,InvAjust!$C$9:$C$6009,"Remove")),"")</f>
        <v/>
      </c>
      <c r="AA970" s="98" t="str">
        <f t="shared" ref="AA970:AA1009" si="256">IFERROR(ABS(Z970)*U970,"")</f>
        <v/>
      </c>
    </row>
    <row r="971" spans="1:27" ht="18.95" customHeight="1" x14ac:dyDescent="0.25">
      <c r="A971" s="82"/>
      <c r="C971" s="89" t="str">
        <f t="shared" si="245"/>
        <v/>
      </c>
      <c r="D971" s="89" t="str">
        <f t="shared" si="246"/>
        <v/>
      </c>
      <c r="E971" s="89" t="str">
        <f t="shared" si="247"/>
        <v/>
      </c>
      <c r="F971" s="89" t="str">
        <f t="shared" si="248"/>
        <v/>
      </c>
      <c r="G971" s="90" t="str">
        <f t="shared" si="249"/>
        <v/>
      </c>
      <c r="H971" s="91" t="str">
        <f t="shared" si="250"/>
        <v/>
      </c>
      <c r="I971" s="91" t="str">
        <f t="shared" si="251"/>
        <v/>
      </c>
      <c r="J971" s="91" t="str">
        <f t="shared" si="252"/>
        <v/>
      </c>
      <c r="K971" s="92" t="str">
        <f t="shared" si="241"/>
        <v/>
      </c>
      <c r="L971" s="92" t="str">
        <f t="shared" si="242"/>
        <v/>
      </c>
      <c r="M971" s="92" t="str">
        <f t="shared" si="243"/>
        <v/>
      </c>
      <c r="N971" s="92" t="str">
        <f t="shared" si="244"/>
        <v/>
      </c>
      <c r="O971" s="76" t="str">
        <f>IF(Cadastro!D971="","",Cadastro!D971)</f>
        <v/>
      </c>
      <c r="P971" s="76" t="str">
        <f>IF(Cadastro!C971="","",Cadastro!C971)</f>
        <v/>
      </c>
      <c r="Q971" s="93" t="str">
        <f t="shared" si="253"/>
        <v/>
      </c>
      <c r="R971" s="94" t="str">
        <f>IF(Cadastro!H971="","",Cadastro!H971)</f>
        <v/>
      </c>
      <c r="S971" s="95" t="str">
        <f t="shared" si="254"/>
        <v/>
      </c>
      <c r="T971" s="96" t="str">
        <f t="shared" si="255"/>
        <v/>
      </c>
      <c r="U971" s="96" t="str">
        <f>IFERROR(IF(P971="","",SUMIF(Movimento!$D$9:$D$7010,Saldo!P971,Movimento!$I$9:$I$7010)+W971)/(V971+X971),"")</f>
        <v/>
      </c>
      <c r="V971" s="94" t="str">
        <f>IFERROR(IF(Cadastro!E971="","",Cadastro!E971),"")</f>
        <v/>
      </c>
      <c r="W971" s="97" t="str">
        <f>IFERROR(IF(Cadastro!I971="","",Cadastro!I971),"")</f>
        <v/>
      </c>
      <c r="X971" s="94" t="str">
        <f>IF(P971="","",SUMIF(Movimento!$D$9:$D$7010,Saldo!P971,Movimento!$G$9:$G$7010))</f>
        <v/>
      </c>
      <c r="Y971" s="94" t="str">
        <f>IF(P971="","",SUMIF(MovSaida!$D$9:$D$7010,Saldo!P971,MovSaida!$F$9:$F$7010))</f>
        <v/>
      </c>
      <c r="Z971" s="94" t="str">
        <f>IFERROR(IF(P971="","",SUMIFS(InvAjust!$G$9:$G$6009,InvAjust!$E$9:$E$6009,Saldo!P971,InvAjust!$C$9:$C$6009,"Add")-SUMIFS(InvAjust!$G$9:$G$6009,InvAjust!$E$9:$E$6009,Saldo!P971,InvAjust!$C$9:$C$6009,"Remove")),"")</f>
        <v/>
      </c>
      <c r="AA971" s="98" t="str">
        <f t="shared" si="256"/>
        <v/>
      </c>
    </row>
    <row r="972" spans="1:27" ht="18.95" customHeight="1" x14ac:dyDescent="0.25">
      <c r="A972" s="82"/>
      <c r="C972" s="89" t="str">
        <f t="shared" si="245"/>
        <v/>
      </c>
      <c r="D972" s="89" t="str">
        <f t="shared" si="246"/>
        <v/>
      </c>
      <c r="E972" s="89" t="str">
        <f t="shared" si="247"/>
        <v/>
      </c>
      <c r="F972" s="89" t="str">
        <f t="shared" si="248"/>
        <v/>
      </c>
      <c r="G972" s="90" t="str">
        <f t="shared" si="249"/>
        <v/>
      </c>
      <c r="H972" s="91" t="str">
        <f t="shared" si="250"/>
        <v/>
      </c>
      <c r="I972" s="91" t="str">
        <f t="shared" si="251"/>
        <v/>
      </c>
      <c r="J972" s="91" t="str">
        <f t="shared" si="252"/>
        <v/>
      </c>
      <c r="K972" s="92" t="str">
        <f t="shared" si="241"/>
        <v/>
      </c>
      <c r="L972" s="92" t="str">
        <f t="shared" si="242"/>
        <v/>
      </c>
      <c r="M972" s="92" t="str">
        <f t="shared" si="243"/>
        <v/>
      </c>
      <c r="N972" s="92" t="str">
        <f t="shared" si="244"/>
        <v/>
      </c>
      <c r="O972" s="76" t="str">
        <f>IF(Cadastro!D972="","",Cadastro!D972)</f>
        <v/>
      </c>
      <c r="P972" s="76" t="str">
        <f>IF(Cadastro!C972="","",Cadastro!C972)</f>
        <v/>
      </c>
      <c r="Q972" s="93" t="str">
        <f t="shared" si="253"/>
        <v/>
      </c>
      <c r="R972" s="94" t="str">
        <f>IF(Cadastro!H972="","",Cadastro!H972)</f>
        <v/>
      </c>
      <c r="S972" s="95" t="str">
        <f t="shared" si="254"/>
        <v/>
      </c>
      <c r="T972" s="96" t="str">
        <f t="shared" si="255"/>
        <v/>
      </c>
      <c r="U972" s="96" t="str">
        <f>IFERROR(IF(P972="","",SUMIF(Movimento!$D$9:$D$7010,Saldo!P972,Movimento!$I$9:$I$7010)+W972)/(V972+X972),"")</f>
        <v/>
      </c>
      <c r="V972" s="94" t="str">
        <f>IFERROR(IF(Cadastro!E972="","",Cadastro!E972),"")</f>
        <v/>
      </c>
      <c r="W972" s="97" t="str">
        <f>IFERROR(IF(Cadastro!I972="","",Cadastro!I972),"")</f>
        <v/>
      </c>
      <c r="X972" s="94" t="str">
        <f>IF(P972="","",SUMIF(Movimento!$D$9:$D$7010,Saldo!P972,Movimento!$G$9:$G$7010))</f>
        <v/>
      </c>
      <c r="Y972" s="94" t="str">
        <f>IF(P972="","",SUMIF(MovSaida!$D$9:$D$7010,Saldo!P972,MovSaida!$F$9:$F$7010))</f>
        <v/>
      </c>
      <c r="Z972" s="94" t="str">
        <f>IFERROR(IF(P972="","",SUMIFS(InvAjust!$G$9:$G$6009,InvAjust!$E$9:$E$6009,Saldo!P972,InvAjust!$C$9:$C$6009,"Add")-SUMIFS(InvAjust!$G$9:$G$6009,InvAjust!$E$9:$E$6009,Saldo!P972,InvAjust!$C$9:$C$6009,"Remove")),"")</f>
        <v/>
      </c>
      <c r="AA972" s="98" t="str">
        <f t="shared" si="256"/>
        <v/>
      </c>
    </row>
    <row r="973" spans="1:27" ht="18.95" customHeight="1" x14ac:dyDescent="0.25">
      <c r="A973" s="82"/>
      <c r="C973" s="89" t="str">
        <f t="shared" si="245"/>
        <v/>
      </c>
      <c r="D973" s="89" t="str">
        <f t="shared" si="246"/>
        <v/>
      </c>
      <c r="E973" s="89" t="str">
        <f t="shared" si="247"/>
        <v/>
      </c>
      <c r="F973" s="89" t="str">
        <f t="shared" si="248"/>
        <v/>
      </c>
      <c r="G973" s="90" t="str">
        <f t="shared" si="249"/>
        <v/>
      </c>
      <c r="H973" s="91" t="str">
        <f t="shared" si="250"/>
        <v/>
      </c>
      <c r="I973" s="91" t="str">
        <f t="shared" si="251"/>
        <v/>
      </c>
      <c r="J973" s="91" t="str">
        <f t="shared" si="252"/>
        <v/>
      </c>
      <c r="K973" s="92" t="str">
        <f t="shared" si="241"/>
        <v/>
      </c>
      <c r="L973" s="92" t="str">
        <f t="shared" si="242"/>
        <v/>
      </c>
      <c r="M973" s="92" t="str">
        <f t="shared" si="243"/>
        <v/>
      </c>
      <c r="N973" s="92" t="str">
        <f t="shared" si="244"/>
        <v/>
      </c>
      <c r="O973" s="76" t="str">
        <f>IF(Cadastro!D973="","",Cadastro!D973)</f>
        <v/>
      </c>
      <c r="P973" s="76" t="str">
        <f>IF(Cadastro!C973="","",Cadastro!C973)</f>
        <v/>
      </c>
      <c r="Q973" s="93" t="str">
        <f t="shared" si="253"/>
        <v/>
      </c>
      <c r="R973" s="94" t="str">
        <f>IF(Cadastro!H973="","",Cadastro!H973)</f>
        <v/>
      </c>
      <c r="S973" s="95" t="str">
        <f t="shared" si="254"/>
        <v/>
      </c>
      <c r="T973" s="96" t="str">
        <f t="shared" si="255"/>
        <v/>
      </c>
      <c r="U973" s="96" t="str">
        <f>IFERROR(IF(P973="","",SUMIF(Movimento!$D$9:$D$7010,Saldo!P973,Movimento!$I$9:$I$7010)+W973)/(V973+X973),"")</f>
        <v/>
      </c>
      <c r="V973" s="94" t="str">
        <f>IFERROR(IF(Cadastro!E973="","",Cadastro!E973),"")</f>
        <v/>
      </c>
      <c r="W973" s="97" t="str">
        <f>IFERROR(IF(Cadastro!I973="","",Cadastro!I973),"")</f>
        <v/>
      </c>
      <c r="X973" s="94" t="str">
        <f>IF(P973="","",SUMIF(Movimento!$D$9:$D$7010,Saldo!P973,Movimento!$G$9:$G$7010))</f>
        <v/>
      </c>
      <c r="Y973" s="94" t="str">
        <f>IF(P973="","",SUMIF(MovSaida!$D$9:$D$7010,Saldo!P973,MovSaida!$F$9:$F$7010))</f>
        <v/>
      </c>
      <c r="Z973" s="94" t="str">
        <f>IFERROR(IF(P973="","",SUMIFS(InvAjust!$G$9:$G$6009,InvAjust!$E$9:$E$6009,Saldo!P973,InvAjust!$C$9:$C$6009,"Add")-SUMIFS(InvAjust!$G$9:$G$6009,InvAjust!$E$9:$E$6009,Saldo!P973,InvAjust!$C$9:$C$6009,"Remove")),"")</f>
        <v/>
      </c>
      <c r="AA973" s="98" t="str">
        <f t="shared" si="256"/>
        <v/>
      </c>
    </row>
    <row r="974" spans="1:27" ht="18.95" customHeight="1" x14ac:dyDescent="0.25">
      <c r="A974" s="82"/>
      <c r="C974" s="89" t="str">
        <f t="shared" si="245"/>
        <v/>
      </c>
      <c r="D974" s="89" t="str">
        <f t="shared" si="246"/>
        <v/>
      </c>
      <c r="E974" s="89" t="str">
        <f t="shared" si="247"/>
        <v/>
      </c>
      <c r="F974" s="89" t="str">
        <f t="shared" si="248"/>
        <v/>
      </c>
      <c r="G974" s="90" t="str">
        <f t="shared" si="249"/>
        <v/>
      </c>
      <c r="H974" s="91" t="str">
        <f t="shared" si="250"/>
        <v/>
      </c>
      <c r="I974" s="91" t="str">
        <f t="shared" si="251"/>
        <v/>
      </c>
      <c r="J974" s="91" t="str">
        <f t="shared" si="252"/>
        <v/>
      </c>
      <c r="K974" s="92" t="str">
        <f t="shared" si="241"/>
        <v/>
      </c>
      <c r="L974" s="92" t="str">
        <f t="shared" si="242"/>
        <v/>
      </c>
      <c r="M974" s="92" t="str">
        <f t="shared" si="243"/>
        <v/>
      </c>
      <c r="N974" s="92" t="str">
        <f t="shared" si="244"/>
        <v/>
      </c>
      <c r="O974" s="76" t="str">
        <f>IF(Cadastro!D974="","",Cadastro!D974)</f>
        <v/>
      </c>
      <c r="P974" s="76" t="str">
        <f>IF(Cadastro!C974="","",Cadastro!C974)</f>
        <v/>
      </c>
      <c r="Q974" s="93" t="str">
        <f t="shared" si="253"/>
        <v/>
      </c>
      <c r="R974" s="94" t="str">
        <f>IF(Cadastro!H974="","",Cadastro!H974)</f>
        <v/>
      </c>
      <c r="S974" s="95" t="str">
        <f t="shared" si="254"/>
        <v/>
      </c>
      <c r="T974" s="96" t="str">
        <f t="shared" si="255"/>
        <v/>
      </c>
      <c r="U974" s="96" t="str">
        <f>IFERROR(IF(P974="","",SUMIF(Movimento!$D$9:$D$7010,Saldo!P974,Movimento!$I$9:$I$7010)+W974)/(V974+X974),"")</f>
        <v/>
      </c>
      <c r="V974" s="94" t="str">
        <f>IFERROR(IF(Cadastro!E974="","",Cadastro!E974),"")</f>
        <v/>
      </c>
      <c r="W974" s="97" t="str">
        <f>IFERROR(IF(Cadastro!I974="","",Cadastro!I974),"")</f>
        <v/>
      </c>
      <c r="X974" s="94" t="str">
        <f>IF(P974="","",SUMIF(Movimento!$D$9:$D$7010,Saldo!P974,Movimento!$G$9:$G$7010))</f>
        <v/>
      </c>
      <c r="Y974" s="94" t="str">
        <f>IF(P974="","",SUMIF(MovSaida!$D$9:$D$7010,Saldo!P974,MovSaida!$F$9:$F$7010))</f>
        <v/>
      </c>
      <c r="Z974" s="94" t="str">
        <f>IFERROR(IF(P974="","",SUMIFS(InvAjust!$G$9:$G$6009,InvAjust!$E$9:$E$6009,Saldo!P974,InvAjust!$C$9:$C$6009,"Add")-SUMIFS(InvAjust!$G$9:$G$6009,InvAjust!$E$9:$E$6009,Saldo!P974,InvAjust!$C$9:$C$6009,"Remove")),"")</f>
        <v/>
      </c>
      <c r="AA974" s="98" t="str">
        <f t="shared" si="256"/>
        <v/>
      </c>
    </row>
    <row r="975" spans="1:27" ht="18.95" customHeight="1" x14ac:dyDescent="0.25">
      <c r="A975" s="82"/>
      <c r="C975" s="89" t="str">
        <f t="shared" si="245"/>
        <v/>
      </c>
      <c r="D975" s="89" t="str">
        <f t="shared" si="246"/>
        <v/>
      </c>
      <c r="E975" s="89" t="str">
        <f t="shared" si="247"/>
        <v/>
      </c>
      <c r="F975" s="89" t="str">
        <f t="shared" si="248"/>
        <v/>
      </c>
      <c r="G975" s="90" t="str">
        <f t="shared" si="249"/>
        <v/>
      </c>
      <c r="H975" s="91" t="str">
        <f t="shared" si="250"/>
        <v/>
      </c>
      <c r="I975" s="91" t="str">
        <f t="shared" si="251"/>
        <v/>
      </c>
      <c r="J975" s="91" t="str">
        <f t="shared" si="252"/>
        <v/>
      </c>
      <c r="K975" s="92" t="str">
        <f t="shared" si="241"/>
        <v/>
      </c>
      <c r="L975" s="92" t="str">
        <f t="shared" si="242"/>
        <v/>
      </c>
      <c r="M975" s="92" t="str">
        <f t="shared" si="243"/>
        <v/>
      </c>
      <c r="N975" s="92" t="str">
        <f t="shared" si="244"/>
        <v/>
      </c>
      <c r="O975" s="76" t="str">
        <f>IF(Cadastro!D975="","",Cadastro!D975)</f>
        <v/>
      </c>
      <c r="P975" s="76" t="str">
        <f>IF(Cadastro!C975="","",Cadastro!C975)</f>
        <v/>
      </c>
      <c r="Q975" s="93" t="str">
        <f t="shared" si="253"/>
        <v/>
      </c>
      <c r="R975" s="94" t="str">
        <f>IF(Cadastro!H975="","",Cadastro!H975)</f>
        <v/>
      </c>
      <c r="S975" s="95" t="str">
        <f t="shared" si="254"/>
        <v/>
      </c>
      <c r="T975" s="96" t="str">
        <f t="shared" si="255"/>
        <v/>
      </c>
      <c r="U975" s="96" t="str">
        <f>IFERROR(IF(P975="","",SUMIF(Movimento!$D$9:$D$7010,Saldo!P975,Movimento!$I$9:$I$7010)+W975)/(V975+X975),"")</f>
        <v/>
      </c>
      <c r="V975" s="94" t="str">
        <f>IFERROR(IF(Cadastro!E975="","",Cadastro!E975),"")</f>
        <v/>
      </c>
      <c r="W975" s="97" t="str">
        <f>IFERROR(IF(Cadastro!I975="","",Cadastro!I975),"")</f>
        <v/>
      </c>
      <c r="X975" s="94" t="str">
        <f>IF(P975="","",SUMIF(Movimento!$D$9:$D$7010,Saldo!P975,Movimento!$G$9:$G$7010))</f>
        <v/>
      </c>
      <c r="Y975" s="94" t="str">
        <f>IF(P975="","",SUMIF(MovSaida!$D$9:$D$7010,Saldo!P975,MovSaida!$F$9:$F$7010))</f>
        <v/>
      </c>
      <c r="Z975" s="94" t="str">
        <f>IFERROR(IF(P975="","",SUMIFS(InvAjust!$G$9:$G$6009,InvAjust!$E$9:$E$6009,Saldo!P975,InvAjust!$C$9:$C$6009,"Add")-SUMIFS(InvAjust!$G$9:$G$6009,InvAjust!$E$9:$E$6009,Saldo!P975,InvAjust!$C$9:$C$6009,"Remove")),"")</f>
        <v/>
      </c>
      <c r="AA975" s="98" t="str">
        <f t="shared" si="256"/>
        <v/>
      </c>
    </row>
    <row r="976" spans="1:27" ht="18.95" customHeight="1" x14ac:dyDescent="0.25">
      <c r="A976" s="82"/>
      <c r="C976" s="89" t="str">
        <f t="shared" si="245"/>
        <v/>
      </c>
      <c r="D976" s="89" t="str">
        <f t="shared" si="246"/>
        <v/>
      </c>
      <c r="E976" s="89" t="str">
        <f t="shared" si="247"/>
        <v/>
      </c>
      <c r="F976" s="89" t="str">
        <f t="shared" si="248"/>
        <v/>
      </c>
      <c r="G976" s="90" t="str">
        <f t="shared" si="249"/>
        <v/>
      </c>
      <c r="H976" s="91" t="str">
        <f t="shared" si="250"/>
        <v/>
      </c>
      <c r="I976" s="91" t="str">
        <f t="shared" si="251"/>
        <v/>
      </c>
      <c r="J976" s="91" t="str">
        <f t="shared" si="252"/>
        <v/>
      </c>
      <c r="K976" s="92" t="str">
        <f t="shared" si="241"/>
        <v/>
      </c>
      <c r="L976" s="92" t="str">
        <f t="shared" si="242"/>
        <v/>
      </c>
      <c r="M976" s="92" t="str">
        <f t="shared" si="243"/>
        <v/>
      </c>
      <c r="N976" s="92" t="str">
        <f t="shared" si="244"/>
        <v/>
      </c>
      <c r="O976" s="76" t="str">
        <f>IF(Cadastro!D976="","",Cadastro!D976)</f>
        <v/>
      </c>
      <c r="P976" s="76" t="str">
        <f>IF(Cadastro!C976="","",Cadastro!C976)</f>
        <v/>
      </c>
      <c r="Q976" s="93" t="str">
        <f t="shared" si="253"/>
        <v/>
      </c>
      <c r="R976" s="94" t="str">
        <f>IF(Cadastro!H976="","",Cadastro!H976)</f>
        <v/>
      </c>
      <c r="S976" s="95" t="str">
        <f t="shared" si="254"/>
        <v/>
      </c>
      <c r="T976" s="96" t="str">
        <f t="shared" si="255"/>
        <v/>
      </c>
      <c r="U976" s="96" t="str">
        <f>IFERROR(IF(P976="","",SUMIF(Movimento!$D$9:$D$7010,Saldo!P976,Movimento!$I$9:$I$7010)+W976)/(V976+X976),"")</f>
        <v/>
      </c>
      <c r="V976" s="94" t="str">
        <f>IFERROR(IF(Cadastro!E976="","",Cadastro!E976),"")</f>
        <v/>
      </c>
      <c r="W976" s="97" t="str">
        <f>IFERROR(IF(Cadastro!I976="","",Cadastro!I976),"")</f>
        <v/>
      </c>
      <c r="X976" s="94" t="str">
        <f>IF(P976="","",SUMIF(Movimento!$D$9:$D$7010,Saldo!P976,Movimento!$G$9:$G$7010))</f>
        <v/>
      </c>
      <c r="Y976" s="94" t="str">
        <f>IF(P976="","",SUMIF(MovSaida!$D$9:$D$7010,Saldo!P976,MovSaida!$F$9:$F$7010))</f>
        <v/>
      </c>
      <c r="Z976" s="94" t="str">
        <f>IFERROR(IF(P976="","",SUMIFS(InvAjust!$G$9:$G$6009,InvAjust!$E$9:$E$6009,Saldo!P976,InvAjust!$C$9:$C$6009,"Add")-SUMIFS(InvAjust!$G$9:$G$6009,InvAjust!$E$9:$E$6009,Saldo!P976,InvAjust!$C$9:$C$6009,"Remove")),"")</f>
        <v/>
      </c>
      <c r="AA976" s="98" t="str">
        <f t="shared" si="256"/>
        <v/>
      </c>
    </row>
    <row r="977" spans="1:27" ht="18.95" customHeight="1" x14ac:dyDescent="0.25">
      <c r="A977" s="82"/>
      <c r="C977" s="89" t="str">
        <f t="shared" si="245"/>
        <v/>
      </c>
      <c r="D977" s="89" t="str">
        <f t="shared" si="246"/>
        <v/>
      </c>
      <c r="E977" s="89" t="str">
        <f t="shared" si="247"/>
        <v/>
      </c>
      <c r="F977" s="89" t="str">
        <f t="shared" si="248"/>
        <v/>
      </c>
      <c r="G977" s="90" t="str">
        <f t="shared" si="249"/>
        <v/>
      </c>
      <c r="H977" s="91" t="str">
        <f t="shared" si="250"/>
        <v/>
      </c>
      <c r="I977" s="91" t="str">
        <f t="shared" si="251"/>
        <v/>
      </c>
      <c r="J977" s="91" t="str">
        <f t="shared" si="252"/>
        <v/>
      </c>
      <c r="K977" s="92" t="str">
        <f t="shared" si="241"/>
        <v/>
      </c>
      <c r="L977" s="92" t="str">
        <f t="shared" si="242"/>
        <v/>
      </c>
      <c r="M977" s="92" t="str">
        <f t="shared" si="243"/>
        <v/>
      </c>
      <c r="N977" s="92" t="str">
        <f t="shared" si="244"/>
        <v/>
      </c>
      <c r="O977" s="76" t="str">
        <f>IF(Cadastro!D977="","",Cadastro!D977)</f>
        <v/>
      </c>
      <c r="P977" s="76" t="str">
        <f>IF(Cadastro!C977="","",Cadastro!C977)</f>
        <v/>
      </c>
      <c r="Q977" s="93" t="str">
        <f t="shared" si="253"/>
        <v/>
      </c>
      <c r="R977" s="94" t="str">
        <f>IF(Cadastro!H977="","",Cadastro!H977)</f>
        <v/>
      </c>
      <c r="S977" s="95" t="str">
        <f t="shared" si="254"/>
        <v/>
      </c>
      <c r="T977" s="96" t="str">
        <f t="shared" si="255"/>
        <v/>
      </c>
      <c r="U977" s="96" t="str">
        <f>IFERROR(IF(P977="","",SUMIF(Movimento!$D$9:$D$7010,Saldo!P977,Movimento!$I$9:$I$7010)+W977)/(V977+X977),"")</f>
        <v/>
      </c>
      <c r="V977" s="94" t="str">
        <f>IFERROR(IF(Cadastro!E977="","",Cadastro!E977),"")</f>
        <v/>
      </c>
      <c r="W977" s="97" t="str">
        <f>IFERROR(IF(Cadastro!I977="","",Cadastro!I977),"")</f>
        <v/>
      </c>
      <c r="X977" s="94" t="str">
        <f>IF(P977="","",SUMIF(Movimento!$D$9:$D$7010,Saldo!P977,Movimento!$G$9:$G$7010))</f>
        <v/>
      </c>
      <c r="Y977" s="94" t="str">
        <f>IF(P977="","",SUMIF(MovSaida!$D$9:$D$7010,Saldo!P977,MovSaida!$F$9:$F$7010))</f>
        <v/>
      </c>
      <c r="Z977" s="94" t="str">
        <f>IFERROR(IF(P977="","",SUMIFS(InvAjust!$G$9:$G$6009,InvAjust!$E$9:$E$6009,Saldo!P977,InvAjust!$C$9:$C$6009,"Add")-SUMIFS(InvAjust!$G$9:$G$6009,InvAjust!$E$9:$E$6009,Saldo!P977,InvAjust!$C$9:$C$6009,"Remove")),"")</f>
        <v/>
      </c>
      <c r="AA977" s="98" t="str">
        <f t="shared" si="256"/>
        <v/>
      </c>
    </row>
    <row r="978" spans="1:27" ht="18.95" customHeight="1" x14ac:dyDescent="0.25">
      <c r="A978" s="82"/>
      <c r="C978" s="89" t="str">
        <f t="shared" si="245"/>
        <v/>
      </c>
      <c r="D978" s="89" t="str">
        <f t="shared" si="246"/>
        <v/>
      </c>
      <c r="E978" s="89" t="str">
        <f t="shared" si="247"/>
        <v/>
      </c>
      <c r="F978" s="89" t="str">
        <f t="shared" si="248"/>
        <v/>
      </c>
      <c r="G978" s="90" t="str">
        <f t="shared" si="249"/>
        <v/>
      </c>
      <c r="H978" s="91" t="str">
        <f t="shared" si="250"/>
        <v/>
      </c>
      <c r="I978" s="91" t="str">
        <f t="shared" si="251"/>
        <v/>
      </c>
      <c r="J978" s="91" t="str">
        <f t="shared" si="252"/>
        <v/>
      </c>
      <c r="K978" s="92" t="str">
        <f t="shared" si="241"/>
        <v/>
      </c>
      <c r="L978" s="92" t="str">
        <f t="shared" si="242"/>
        <v/>
      </c>
      <c r="M978" s="92" t="str">
        <f t="shared" si="243"/>
        <v/>
      </c>
      <c r="N978" s="92" t="str">
        <f t="shared" si="244"/>
        <v/>
      </c>
      <c r="O978" s="76" t="str">
        <f>IF(Cadastro!D978="","",Cadastro!D978)</f>
        <v/>
      </c>
      <c r="P978" s="76" t="str">
        <f>IF(Cadastro!C978="","",Cadastro!C978)</f>
        <v/>
      </c>
      <c r="Q978" s="93" t="str">
        <f t="shared" si="253"/>
        <v/>
      </c>
      <c r="R978" s="94" t="str">
        <f>IF(Cadastro!H978="","",Cadastro!H978)</f>
        <v/>
      </c>
      <c r="S978" s="95" t="str">
        <f t="shared" si="254"/>
        <v/>
      </c>
      <c r="T978" s="96" t="str">
        <f t="shared" si="255"/>
        <v/>
      </c>
      <c r="U978" s="96" t="str">
        <f>IFERROR(IF(P978="","",SUMIF(Movimento!$D$9:$D$7010,Saldo!P978,Movimento!$I$9:$I$7010)+W978)/(V978+X978),"")</f>
        <v/>
      </c>
      <c r="V978" s="94" t="str">
        <f>IFERROR(IF(Cadastro!E978="","",Cadastro!E978),"")</f>
        <v/>
      </c>
      <c r="W978" s="97" t="str">
        <f>IFERROR(IF(Cadastro!I978="","",Cadastro!I978),"")</f>
        <v/>
      </c>
      <c r="X978" s="94" t="str">
        <f>IF(P978="","",SUMIF(Movimento!$D$9:$D$7010,Saldo!P978,Movimento!$G$9:$G$7010))</f>
        <v/>
      </c>
      <c r="Y978" s="94" t="str">
        <f>IF(P978="","",SUMIF(MovSaida!$D$9:$D$7010,Saldo!P978,MovSaida!$F$9:$F$7010))</f>
        <v/>
      </c>
      <c r="Z978" s="94" t="str">
        <f>IFERROR(IF(P978="","",SUMIFS(InvAjust!$G$9:$G$6009,InvAjust!$E$9:$E$6009,Saldo!P978,InvAjust!$C$9:$C$6009,"Add")-SUMIFS(InvAjust!$G$9:$G$6009,InvAjust!$E$9:$E$6009,Saldo!P978,InvAjust!$C$9:$C$6009,"Remove")),"")</f>
        <v/>
      </c>
      <c r="AA978" s="98" t="str">
        <f t="shared" si="256"/>
        <v/>
      </c>
    </row>
    <row r="979" spans="1:27" ht="18.95" customHeight="1" x14ac:dyDescent="0.25">
      <c r="A979" s="82"/>
      <c r="C979" s="89" t="str">
        <f t="shared" si="245"/>
        <v/>
      </c>
      <c r="D979" s="89" t="str">
        <f t="shared" si="246"/>
        <v/>
      </c>
      <c r="E979" s="89" t="str">
        <f t="shared" si="247"/>
        <v/>
      </c>
      <c r="F979" s="89" t="str">
        <f t="shared" si="248"/>
        <v/>
      </c>
      <c r="G979" s="90" t="str">
        <f t="shared" si="249"/>
        <v/>
      </c>
      <c r="H979" s="91" t="str">
        <f t="shared" si="250"/>
        <v/>
      </c>
      <c r="I979" s="91" t="str">
        <f t="shared" si="251"/>
        <v/>
      </c>
      <c r="J979" s="91" t="str">
        <f t="shared" si="252"/>
        <v/>
      </c>
      <c r="K979" s="92" t="str">
        <f t="shared" si="241"/>
        <v/>
      </c>
      <c r="L979" s="92" t="str">
        <f t="shared" si="242"/>
        <v/>
      </c>
      <c r="M979" s="92" t="str">
        <f t="shared" si="243"/>
        <v/>
      </c>
      <c r="N979" s="92" t="str">
        <f t="shared" si="244"/>
        <v/>
      </c>
      <c r="O979" s="76" t="str">
        <f>IF(Cadastro!D979="","",Cadastro!D979)</f>
        <v/>
      </c>
      <c r="P979" s="76" t="str">
        <f>IF(Cadastro!C979="","",Cadastro!C979)</f>
        <v/>
      </c>
      <c r="Q979" s="93" t="str">
        <f t="shared" si="253"/>
        <v/>
      </c>
      <c r="R979" s="94" t="str">
        <f>IF(Cadastro!H979="","",Cadastro!H979)</f>
        <v/>
      </c>
      <c r="S979" s="95" t="str">
        <f t="shared" si="254"/>
        <v/>
      </c>
      <c r="T979" s="96" t="str">
        <f t="shared" si="255"/>
        <v/>
      </c>
      <c r="U979" s="96" t="str">
        <f>IFERROR(IF(P979="","",SUMIF(Movimento!$D$9:$D$7010,Saldo!P979,Movimento!$I$9:$I$7010)+W979)/(V979+X979),"")</f>
        <v/>
      </c>
      <c r="V979" s="94" t="str">
        <f>IFERROR(IF(Cadastro!E979="","",Cadastro!E979),"")</f>
        <v/>
      </c>
      <c r="W979" s="97" t="str">
        <f>IFERROR(IF(Cadastro!I979="","",Cadastro!I979),"")</f>
        <v/>
      </c>
      <c r="X979" s="94" t="str">
        <f>IF(P979="","",SUMIF(Movimento!$D$9:$D$7010,Saldo!P979,Movimento!$G$9:$G$7010))</f>
        <v/>
      </c>
      <c r="Y979" s="94" t="str">
        <f>IF(P979="","",SUMIF(MovSaida!$D$9:$D$7010,Saldo!P979,MovSaida!$F$9:$F$7010))</f>
        <v/>
      </c>
      <c r="Z979" s="94" t="str">
        <f>IFERROR(IF(P979="","",SUMIFS(InvAjust!$G$9:$G$6009,InvAjust!$E$9:$E$6009,Saldo!P979,InvAjust!$C$9:$C$6009,"Add")-SUMIFS(InvAjust!$G$9:$G$6009,InvAjust!$E$9:$E$6009,Saldo!P979,InvAjust!$C$9:$C$6009,"Remove")),"")</f>
        <v/>
      </c>
      <c r="AA979" s="98" t="str">
        <f t="shared" si="256"/>
        <v/>
      </c>
    </row>
    <row r="980" spans="1:27" ht="18.95" customHeight="1" x14ac:dyDescent="0.25">
      <c r="A980" s="82"/>
      <c r="C980" s="89" t="str">
        <f t="shared" si="245"/>
        <v/>
      </c>
      <c r="D980" s="89" t="str">
        <f t="shared" si="246"/>
        <v/>
      </c>
      <c r="E980" s="89" t="str">
        <f t="shared" si="247"/>
        <v/>
      </c>
      <c r="F980" s="89" t="str">
        <f t="shared" si="248"/>
        <v/>
      </c>
      <c r="G980" s="90" t="str">
        <f t="shared" si="249"/>
        <v/>
      </c>
      <c r="H980" s="91" t="str">
        <f t="shared" si="250"/>
        <v/>
      </c>
      <c r="I980" s="91" t="str">
        <f t="shared" si="251"/>
        <v/>
      </c>
      <c r="J980" s="91" t="str">
        <f t="shared" si="252"/>
        <v/>
      </c>
      <c r="K980" s="92" t="str">
        <f t="shared" si="241"/>
        <v/>
      </c>
      <c r="L980" s="92" t="str">
        <f t="shared" si="242"/>
        <v/>
      </c>
      <c r="M980" s="92" t="str">
        <f t="shared" si="243"/>
        <v/>
      </c>
      <c r="N980" s="92" t="str">
        <f t="shared" si="244"/>
        <v/>
      </c>
      <c r="O980" s="76" t="str">
        <f>IF(Cadastro!D980="","",Cadastro!D980)</f>
        <v/>
      </c>
      <c r="P980" s="76" t="str">
        <f>IF(Cadastro!C980="","",Cadastro!C980)</f>
        <v/>
      </c>
      <c r="Q980" s="93" t="str">
        <f t="shared" si="253"/>
        <v/>
      </c>
      <c r="R980" s="94" t="str">
        <f>IF(Cadastro!H980="","",Cadastro!H980)</f>
        <v/>
      </c>
      <c r="S980" s="95" t="str">
        <f t="shared" si="254"/>
        <v/>
      </c>
      <c r="T980" s="96" t="str">
        <f t="shared" si="255"/>
        <v/>
      </c>
      <c r="U980" s="96" t="str">
        <f>IFERROR(IF(P980="","",SUMIF(Movimento!$D$9:$D$7010,Saldo!P980,Movimento!$I$9:$I$7010)+W980)/(V980+X980),"")</f>
        <v/>
      </c>
      <c r="V980" s="94" t="str">
        <f>IFERROR(IF(Cadastro!E980="","",Cadastro!E980),"")</f>
        <v/>
      </c>
      <c r="W980" s="97" t="str">
        <f>IFERROR(IF(Cadastro!I980="","",Cadastro!I980),"")</f>
        <v/>
      </c>
      <c r="X980" s="94" t="str">
        <f>IF(P980="","",SUMIF(Movimento!$D$9:$D$7010,Saldo!P980,Movimento!$G$9:$G$7010))</f>
        <v/>
      </c>
      <c r="Y980" s="94" t="str">
        <f>IF(P980="","",SUMIF(MovSaida!$D$9:$D$7010,Saldo!P980,MovSaida!$F$9:$F$7010))</f>
        <v/>
      </c>
      <c r="Z980" s="94" t="str">
        <f>IFERROR(IF(P980="","",SUMIFS(InvAjust!$G$9:$G$6009,InvAjust!$E$9:$E$6009,Saldo!P980,InvAjust!$C$9:$C$6009,"Add")-SUMIFS(InvAjust!$G$9:$G$6009,InvAjust!$E$9:$E$6009,Saldo!P980,InvAjust!$C$9:$C$6009,"Remove")),"")</f>
        <v/>
      </c>
      <c r="AA980" s="98" t="str">
        <f t="shared" si="256"/>
        <v/>
      </c>
    </row>
    <row r="981" spans="1:27" ht="18.95" customHeight="1" x14ac:dyDescent="0.25">
      <c r="A981" s="82"/>
      <c r="C981" s="89" t="str">
        <f t="shared" si="245"/>
        <v/>
      </c>
      <c r="D981" s="89" t="str">
        <f t="shared" si="246"/>
        <v/>
      </c>
      <c r="E981" s="89" t="str">
        <f t="shared" si="247"/>
        <v/>
      </c>
      <c r="F981" s="89" t="str">
        <f t="shared" si="248"/>
        <v/>
      </c>
      <c r="G981" s="90" t="str">
        <f t="shared" si="249"/>
        <v/>
      </c>
      <c r="H981" s="91" t="str">
        <f t="shared" si="250"/>
        <v/>
      </c>
      <c r="I981" s="91" t="str">
        <f t="shared" si="251"/>
        <v/>
      </c>
      <c r="J981" s="91" t="str">
        <f t="shared" si="252"/>
        <v/>
      </c>
      <c r="K981" s="92" t="str">
        <f t="shared" si="241"/>
        <v/>
      </c>
      <c r="L981" s="92" t="str">
        <f t="shared" si="242"/>
        <v/>
      </c>
      <c r="M981" s="92" t="str">
        <f t="shared" si="243"/>
        <v/>
      </c>
      <c r="N981" s="92" t="str">
        <f t="shared" si="244"/>
        <v/>
      </c>
      <c r="O981" s="76" t="str">
        <f>IF(Cadastro!D981="","",Cadastro!D981)</f>
        <v/>
      </c>
      <c r="P981" s="76" t="str">
        <f>IF(Cadastro!C981="","",Cadastro!C981)</f>
        <v/>
      </c>
      <c r="Q981" s="93" t="str">
        <f t="shared" si="253"/>
        <v/>
      </c>
      <c r="R981" s="94" t="str">
        <f>IF(Cadastro!H981="","",Cadastro!H981)</f>
        <v/>
      </c>
      <c r="S981" s="95" t="str">
        <f t="shared" si="254"/>
        <v/>
      </c>
      <c r="T981" s="96" t="str">
        <f t="shared" si="255"/>
        <v/>
      </c>
      <c r="U981" s="96" t="str">
        <f>IFERROR(IF(P981="","",SUMIF(Movimento!$D$9:$D$7010,Saldo!P981,Movimento!$I$9:$I$7010)+W981)/(V981+X981),"")</f>
        <v/>
      </c>
      <c r="V981" s="94" t="str">
        <f>IFERROR(IF(Cadastro!E981="","",Cadastro!E981),"")</f>
        <v/>
      </c>
      <c r="W981" s="97" t="str">
        <f>IFERROR(IF(Cadastro!I981="","",Cadastro!I981),"")</f>
        <v/>
      </c>
      <c r="X981" s="94" t="str">
        <f>IF(P981="","",SUMIF(Movimento!$D$9:$D$7010,Saldo!P981,Movimento!$G$9:$G$7010))</f>
        <v/>
      </c>
      <c r="Y981" s="94" t="str">
        <f>IF(P981="","",SUMIF(MovSaida!$D$9:$D$7010,Saldo!P981,MovSaida!$F$9:$F$7010))</f>
        <v/>
      </c>
      <c r="Z981" s="94" t="str">
        <f>IFERROR(IF(P981="","",SUMIFS(InvAjust!$G$9:$G$6009,InvAjust!$E$9:$E$6009,Saldo!P981,InvAjust!$C$9:$C$6009,"Add")-SUMIFS(InvAjust!$G$9:$G$6009,InvAjust!$E$9:$E$6009,Saldo!P981,InvAjust!$C$9:$C$6009,"Remove")),"")</f>
        <v/>
      </c>
      <c r="AA981" s="98" t="str">
        <f t="shared" si="256"/>
        <v/>
      </c>
    </row>
    <row r="982" spans="1:27" ht="18.95" customHeight="1" x14ac:dyDescent="0.25">
      <c r="A982" s="82"/>
      <c r="C982" s="89" t="str">
        <f t="shared" si="245"/>
        <v/>
      </c>
      <c r="D982" s="89" t="str">
        <f t="shared" si="246"/>
        <v/>
      </c>
      <c r="E982" s="89" t="str">
        <f t="shared" si="247"/>
        <v/>
      </c>
      <c r="F982" s="89" t="str">
        <f t="shared" si="248"/>
        <v/>
      </c>
      <c r="G982" s="90" t="str">
        <f t="shared" si="249"/>
        <v/>
      </c>
      <c r="H982" s="91" t="str">
        <f t="shared" si="250"/>
        <v/>
      </c>
      <c r="I982" s="91" t="str">
        <f t="shared" si="251"/>
        <v/>
      </c>
      <c r="J982" s="91" t="str">
        <f t="shared" si="252"/>
        <v/>
      </c>
      <c r="K982" s="92" t="str">
        <f t="shared" si="241"/>
        <v/>
      </c>
      <c r="L982" s="92" t="str">
        <f t="shared" si="242"/>
        <v/>
      </c>
      <c r="M982" s="92" t="str">
        <f t="shared" si="243"/>
        <v/>
      </c>
      <c r="N982" s="92" t="str">
        <f t="shared" si="244"/>
        <v/>
      </c>
      <c r="O982" s="76" t="str">
        <f>IF(Cadastro!D982="","",Cadastro!D982)</f>
        <v/>
      </c>
      <c r="P982" s="76" t="str">
        <f>IF(Cadastro!C982="","",Cadastro!C982)</f>
        <v/>
      </c>
      <c r="Q982" s="93" t="str">
        <f t="shared" si="253"/>
        <v/>
      </c>
      <c r="R982" s="94" t="str">
        <f>IF(Cadastro!H982="","",Cadastro!H982)</f>
        <v/>
      </c>
      <c r="S982" s="95" t="str">
        <f t="shared" si="254"/>
        <v/>
      </c>
      <c r="T982" s="96" t="str">
        <f t="shared" si="255"/>
        <v/>
      </c>
      <c r="U982" s="96" t="str">
        <f>IFERROR(IF(P982="","",SUMIF(Movimento!$D$9:$D$7010,Saldo!P982,Movimento!$I$9:$I$7010)+W982)/(V982+X982),"")</f>
        <v/>
      </c>
      <c r="V982" s="94" t="str">
        <f>IFERROR(IF(Cadastro!E982="","",Cadastro!E982),"")</f>
        <v/>
      </c>
      <c r="W982" s="97" t="str">
        <f>IFERROR(IF(Cadastro!I982="","",Cadastro!I982),"")</f>
        <v/>
      </c>
      <c r="X982" s="94" t="str">
        <f>IF(P982="","",SUMIF(Movimento!$D$9:$D$7010,Saldo!P982,Movimento!$G$9:$G$7010))</f>
        <v/>
      </c>
      <c r="Y982" s="94" t="str">
        <f>IF(P982="","",SUMIF(MovSaida!$D$9:$D$7010,Saldo!P982,MovSaida!$F$9:$F$7010))</f>
        <v/>
      </c>
      <c r="Z982" s="94" t="str">
        <f>IFERROR(IF(P982="","",SUMIFS(InvAjust!$G$9:$G$6009,InvAjust!$E$9:$E$6009,Saldo!P982,InvAjust!$C$9:$C$6009,"Add")-SUMIFS(InvAjust!$G$9:$G$6009,InvAjust!$E$9:$E$6009,Saldo!P982,InvAjust!$C$9:$C$6009,"Remove")),"")</f>
        <v/>
      </c>
      <c r="AA982" s="98" t="str">
        <f t="shared" si="256"/>
        <v/>
      </c>
    </row>
    <row r="983" spans="1:27" ht="18.95" customHeight="1" x14ac:dyDescent="0.25">
      <c r="A983" s="82"/>
      <c r="C983" s="89" t="str">
        <f t="shared" si="245"/>
        <v/>
      </c>
      <c r="D983" s="89" t="str">
        <f t="shared" si="246"/>
        <v/>
      </c>
      <c r="E983" s="89" t="str">
        <f t="shared" si="247"/>
        <v/>
      </c>
      <c r="F983" s="89" t="str">
        <f t="shared" si="248"/>
        <v/>
      </c>
      <c r="G983" s="90" t="str">
        <f t="shared" si="249"/>
        <v/>
      </c>
      <c r="H983" s="91" t="str">
        <f t="shared" si="250"/>
        <v/>
      </c>
      <c r="I983" s="91" t="str">
        <f t="shared" si="251"/>
        <v/>
      </c>
      <c r="J983" s="91" t="str">
        <f t="shared" si="252"/>
        <v/>
      </c>
      <c r="K983" s="92" t="str">
        <f t="shared" si="241"/>
        <v/>
      </c>
      <c r="L983" s="92" t="str">
        <f t="shared" si="242"/>
        <v/>
      </c>
      <c r="M983" s="92" t="str">
        <f t="shared" si="243"/>
        <v/>
      </c>
      <c r="N983" s="92" t="str">
        <f t="shared" si="244"/>
        <v/>
      </c>
      <c r="O983" s="76" t="str">
        <f>IF(Cadastro!D983="","",Cadastro!D983)</f>
        <v/>
      </c>
      <c r="P983" s="76" t="str">
        <f>IF(Cadastro!C983="","",Cadastro!C983)</f>
        <v/>
      </c>
      <c r="Q983" s="93" t="str">
        <f t="shared" si="253"/>
        <v/>
      </c>
      <c r="R983" s="94" t="str">
        <f>IF(Cadastro!H983="","",Cadastro!H983)</f>
        <v/>
      </c>
      <c r="S983" s="95" t="str">
        <f t="shared" si="254"/>
        <v/>
      </c>
      <c r="T983" s="96" t="str">
        <f t="shared" si="255"/>
        <v/>
      </c>
      <c r="U983" s="96" t="str">
        <f>IFERROR(IF(P983="","",SUMIF(Movimento!$D$9:$D$7010,Saldo!P983,Movimento!$I$9:$I$7010)+W983)/(V983+X983),"")</f>
        <v/>
      </c>
      <c r="V983" s="94" t="str">
        <f>IFERROR(IF(Cadastro!E983="","",Cadastro!E983),"")</f>
        <v/>
      </c>
      <c r="W983" s="97" t="str">
        <f>IFERROR(IF(Cadastro!I983="","",Cadastro!I983),"")</f>
        <v/>
      </c>
      <c r="X983" s="94" t="str">
        <f>IF(P983="","",SUMIF(Movimento!$D$9:$D$7010,Saldo!P983,Movimento!$G$9:$G$7010))</f>
        <v/>
      </c>
      <c r="Y983" s="94" t="str">
        <f>IF(P983="","",SUMIF(MovSaida!$D$9:$D$7010,Saldo!P983,MovSaida!$F$9:$F$7010))</f>
        <v/>
      </c>
      <c r="Z983" s="94" t="str">
        <f>IFERROR(IF(P983="","",SUMIFS(InvAjust!$G$9:$G$6009,InvAjust!$E$9:$E$6009,Saldo!P983,InvAjust!$C$9:$C$6009,"Add")-SUMIFS(InvAjust!$G$9:$G$6009,InvAjust!$E$9:$E$6009,Saldo!P983,InvAjust!$C$9:$C$6009,"Remove")),"")</f>
        <v/>
      </c>
      <c r="AA983" s="98" t="str">
        <f t="shared" si="256"/>
        <v/>
      </c>
    </row>
    <row r="984" spans="1:27" ht="18.95" customHeight="1" x14ac:dyDescent="0.25">
      <c r="A984" s="82"/>
      <c r="C984" s="89" t="str">
        <f t="shared" si="245"/>
        <v/>
      </c>
      <c r="D984" s="89" t="str">
        <f t="shared" si="246"/>
        <v/>
      </c>
      <c r="E984" s="89" t="str">
        <f t="shared" si="247"/>
        <v/>
      </c>
      <c r="F984" s="89" t="str">
        <f t="shared" si="248"/>
        <v/>
      </c>
      <c r="G984" s="90" t="str">
        <f t="shared" si="249"/>
        <v/>
      </c>
      <c r="H984" s="91" t="str">
        <f t="shared" si="250"/>
        <v/>
      </c>
      <c r="I984" s="91" t="str">
        <f t="shared" si="251"/>
        <v/>
      </c>
      <c r="J984" s="91" t="str">
        <f t="shared" si="252"/>
        <v/>
      </c>
      <c r="K984" s="92" t="str">
        <f t="shared" si="241"/>
        <v/>
      </c>
      <c r="L984" s="92" t="str">
        <f t="shared" si="242"/>
        <v/>
      </c>
      <c r="M984" s="92" t="str">
        <f t="shared" si="243"/>
        <v/>
      </c>
      <c r="N984" s="92" t="str">
        <f t="shared" si="244"/>
        <v/>
      </c>
      <c r="O984" s="76" t="str">
        <f>IF(Cadastro!D984="","",Cadastro!D984)</f>
        <v/>
      </c>
      <c r="P984" s="76" t="str">
        <f>IF(Cadastro!C984="","",Cadastro!C984)</f>
        <v/>
      </c>
      <c r="Q984" s="93" t="str">
        <f t="shared" si="253"/>
        <v/>
      </c>
      <c r="R984" s="94" t="str">
        <f>IF(Cadastro!H984="","",Cadastro!H984)</f>
        <v/>
      </c>
      <c r="S984" s="95" t="str">
        <f t="shared" si="254"/>
        <v/>
      </c>
      <c r="T984" s="96" t="str">
        <f t="shared" si="255"/>
        <v/>
      </c>
      <c r="U984" s="96" t="str">
        <f>IFERROR(IF(P984="","",SUMIF(Movimento!$D$9:$D$7010,Saldo!P984,Movimento!$I$9:$I$7010)+W984)/(V984+X984),"")</f>
        <v/>
      </c>
      <c r="V984" s="94" t="str">
        <f>IFERROR(IF(Cadastro!E984="","",Cadastro!E984),"")</f>
        <v/>
      </c>
      <c r="W984" s="97" t="str">
        <f>IFERROR(IF(Cadastro!I984="","",Cadastro!I984),"")</f>
        <v/>
      </c>
      <c r="X984" s="94" t="str">
        <f>IF(P984="","",SUMIF(Movimento!$D$9:$D$7010,Saldo!P984,Movimento!$G$9:$G$7010))</f>
        <v/>
      </c>
      <c r="Y984" s="94" t="str">
        <f>IF(P984="","",SUMIF(MovSaida!$D$9:$D$7010,Saldo!P984,MovSaida!$F$9:$F$7010))</f>
        <v/>
      </c>
      <c r="Z984" s="94" t="str">
        <f>IFERROR(IF(P984="","",SUMIFS(InvAjust!$G$9:$G$6009,InvAjust!$E$9:$E$6009,Saldo!P984,InvAjust!$C$9:$C$6009,"Add")-SUMIFS(InvAjust!$G$9:$G$6009,InvAjust!$E$9:$E$6009,Saldo!P984,InvAjust!$C$9:$C$6009,"Remove")),"")</f>
        <v/>
      </c>
      <c r="AA984" s="98" t="str">
        <f t="shared" si="256"/>
        <v/>
      </c>
    </row>
    <row r="985" spans="1:27" ht="18.95" customHeight="1" x14ac:dyDescent="0.25">
      <c r="A985" s="82"/>
      <c r="C985" s="89" t="str">
        <f t="shared" si="245"/>
        <v/>
      </c>
      <c r="D985" s="89" t="str">
        <f t="shared" si="246"/>
        <v/>
      </c>
      <c r="E985" s="89" t="str">
        <f t="shared" si="247"/>
        <v/>
      </c>
      <c r="F985" s="89" t="str">
        <f t="shared" si="248"/>
        <v/>
      </c>
      <c r="G985" s="90" t="str">
        <f t="shared" si="249"/>
        <v/>
      </c>
      <c r="H985" s="91" t="str">
        <f t="shared" si="250"/>
        <v/>
      </c>
      <c r="I985" s="91" t="str">
        <f t="shared" si="251"/>
        <v/>
      </c>
      <c r="J985" s="91" t="str">
        <f t="shared" si="252"/>
        <v/>
      </c>
      <c r="K985" s="92" t="str">
        <f t="shared" si="241"/>
        <v/>
      </c>
      <c r="L985" s="92" t="str">
        <f t="shared" si="242"/>
        <v/>
      </c>
      <c r="M985" s="92" t="str">
        <f t="shared" si="243"/>
        <v/>
      </c>
      <c r="N985" s="92" t="str">
        <f t="shared" si="244"/>
        <v/>
      </c>
      <c r="O985" s="76" t="str">
        <f>IF(Cadastro!D985="","",Cadastro!D985)</f>
        <v/>
      </c>
      <c r="P985" s="76" t="str">
        <f>IF(Cadastro!C985="","",Cadastro!C985)</f>
        <v/>
      </c>
      <c r="Q985" s="93" t="str">
        <f t="shared" si="253"/>
        <v/>
      </c>
      <c r="R985" s="94" t="str">
        <f>IF(Cadastro!H985="","",Cadastro!H985)</f>
        <v/>
      </c>
      <c r="S985" s="95" t="str">
        <f t="shared" si="254"/>
        <v/>
      </c>
      <c r="T985" s="96" t="str">
        <f t="shared" si="255"/>
        <v/>
      </c>
      <c r="U985" s="96" t="str">
        <f>IFERROR(IF(P985="","",SUMIF(Movimento!$D$9:$D$7010,Saldo!P985,Movimento!$I$9:$I$7010)+W985)/(V985+X985),"")</f>
        <v/>
      </c>
      <c r="V985" s="94" t="str">
        <f>IFERROR(IF(Cadastro!E985="","",Cadastro!E985),"")</f>
        <v/>
      </c>
      <c r="W985" s="97" t="str">
        <f>IFERROR(IF(Cadastro!I985="","",Cadastro!I985),"")</f>
        <v/>
      </c>
      <c r="X985" s="94" t="str">
        <f>IF(P985="","",SUMIF(Movimento!$D$9:$D$7010,Saldo!P985,Movimento!$G$9:$G$7010))</f>
        <v/>
      </c>
      <c r="Y985" s="94" t="str">
        <f>IF(P985="","",SUMIF(MovSaida!$D$9:$D$7010,Saldo!P985,MovSaida!$F$9:$F$7010))</f>
        <v/>
      </c>
      <c r="Z985" s="94" t="str">
        <f>IFERROR(IF(P985="","",SUMIFS(InvAjust!$G$9:$G$6009,InvAjust!$E$9:$E$6009,Saldo!P985,InvAjust!$C$9:$C$6009,"Add")-SUMIFS(InvAjust!$G$9:$G$6009,InvAjust!$E$9:$E$6009,Saldo!P985,InvAjust!$C$9:$C$6009,"Remove")),"")</f>
        <v/>
      </c>
      <c r="AA985" s="98" t="str">
        <f t="shared" si="256"/>
        <v/>
      </c>
    </row>
    <row r="986" spans="1:27" ht="18.95" customHeight="1" x14ac:dyDescent="0.25">
      <c r="A986" s="82"/>
      <c r="C986" s="89" t="str">
        <f t="shared" si="245"/>
        <v/>
      </c>
      <c r="D986" s="89" t="str">
        <f t="shared" si="246"/>
        <v/>
      </c>
      <c r="E986" s="89" t="str">
        <f t="shared" si="247"/>
        <v/>
      </c>
      <c r="F986" s="89" t="str">
        <f t="shared" si="248"/>
        <v/>
      </c>
      <c r="G986" s="90" t="str">
        <f t="shared" si="249"/>
        <v/>
      </c>
      <c r="H986" s="91" t="str">
        <f t="shared" si="250"/>
        <v/>
      </c>
      <c r="I986" s="91" t="str">
        <f t="shared" si="251"/>
        <v/>
      </c>
      <c r="J986" s="91" t="str">
        <f t="shared" si="252"/>
        <v/>
      </c>
      <c r="K986" s="92" t="str">
        <f t="shared" si="241"/>
        <v/>
      </c>
      <c r="L986" s="92" t="str">
        <f t="shared" si="242"/>
        <v/>
      </c>
      <c r="M986" s="92" t="str">
        <f t="shared" si="243"/>
        <v/>
      </c>
      <c r="N986" s="92" t="str">
        <f t="shared" si="244"/>
        <v/>
      </c>
      <c r="O986" s="76" t="str">
        <f>IF(Cadastro!D986="","",Cadastro!D986)</f>
        <v/>
      </c>
      <c r="P986" s="76" t="str">
        <f>IF(Cadastro!C986="","",Cadastro!C986)</f>
        <v/>
      </c>
      <c r="Q986" s="93" t="str">
        <f t="shared" si="253"/>
        <v/>
      </c>
      <c r="R986" s="94" t="str">
        <f>IF(Cadastro!H986="","",Cadastro!H986)</f>
        <v/>
      </c>
      <c r="S986" s="95" t="str">
        <f t="shared" si="254"/>
        <v/>
      </c>
      <c r="T986" s="96" t="str">
        <f t="shared" si="255"/>
        <v/>
      </c>
      <c r="U986" s="96" t="str">
        <f>IFERROR(IF(P986="","",SUMIF(Movimento!$D$9:$D$7010,Saldo!P986,Movimento!$I$9:$I$7010)+W986)/(V986+X986),"")</f>
        <v/>
      </c>
      <c r="V986" s="94" t="str">
        <f>IFERROR(IF(Cadastro!E986="","",Cadastro!E986),"")</f>
        <v/>
      </c>
      <c r="W986" s="97" t="str">
        <f>IFERROR(IF(Cadastro!I986="","",Cadastro!I986),"")</f>
        <v/>
      </c>
      <c r="X986" s="94" t="str">
        <f>IF(P986="","",SUMIF(Movimento!$D$9:$D$7010,Saldo!P986,Movimento!$G$9:$G$7010))</f>
        <v/>
      </c>
      <c r="Y986" s="94" t="str">
        <f>IF(P986="","",SUMIF(MovSaida!$D$9:$D$7010,Saldo!P986,MovSaida!$F$9:$F$7010))</f>
        <v/>
      </c>
      <c r="Z986" s="94" t="str">
        <f>IFERROR(IF(P986="","",SUMIFS(InvAjust!$G$9:$G$6009,InvAjust!$E$9:$E$6009,Saldo!P986,InvAjust!$C$9:$C$6009,"Add")-SUMIFS(InvAjust!$G$9:$G$6009,InvAjust!$E$9:$E$6009,Saldo!P986,InvAjust!$C$9:$C$6009,"Remove")),"")</f>
        <v/>
      </c>
      <c r="AA986" s="98" t="str">
        <f t="shared" si="256"/>
        <v/>
      </c>
    </row>
    <row r="987" spans="1:27" ht="18.95" customHeight="1" x14ac:dyDescent="0.25">
      <c r="A987" s="82"/>
      <c r="C987" s="89" t="str">
        <f t="shared" si="245"/>
        <v/>
      </c>
      <c r="D987" s="89" t="str">
        <f t="shared" si="246"/>
        <v/>
      </c>
      <c r="E987" s="89" t="str">
        <f t="shared" si="247"/>
        <v/>
      </c>
      <c r="F987" s="89" t="str">
        <f t="shared" si="248"/>
        <v/>
      </c>
      <c r="G987" s="90" t="str">
        <f t="shared" si="249"/>
        <v/>
      </c>
      <c r="H987" s="91" t="str">
        <f t="shared" si="250"/>
        <v/>
      </c>
      <c r="I987" s="91" t="str">
        <f t="shared" si="251"/>
        <v/>
      </c>
      <c r="J987" s="91" t="str">
        <f t="shared" si="252"/>
        <v/>
      </c>
      <c r="K987" s="92" t="str">
        <f t="shared" si="241"/>
        <v/>
      </c>
      <c r="L987" s="92" t="str">
        <f t="shared" si="242"/>
        <v/>
      </c>
      <c r="M987" s="92" t="str">
        <f t="shared" si="243"/>
        <v/>
      </c>
      <c r="N987" s="92" t="str">
        <f t="shared" si="244"/>
        <v/>
      </c>
      <c r="O987" s="76" t="str">
        <f>IF(Cadastro!D987="","",Cadastro!D987)</f>
        <v/>
      </c>
      <c r="P987" s="76" t="str">
        <f>IF(Cadastro!C987="","",Cadastro!C987)</f>
        <v/>
      </c>
      <c r="Q987" s="93" t="str">
        <f t="shared" si="253"/>
        <v/>
      </c>
      <c r="R987" s="94" t="str">
        <f>IF(Cadastro!H987="","",Cadastro!H987)</f>
        <v/>
      </c>
      <c r="S987" s="95" t="str">
        <f t="shared" si="254"/>
        <v/>
      </c>
      <c r="T987" s="96" t="str">
        <f t="shared" si="255"/>
        <v/>
      </c>
      <c r="U987" s="96" t="str">
        <f>IFERROR(IF(P987="","",SUMIF(Movimento!$D$9:$D$7010,Saldo!P987,Movimento!$I$9:$I$7010)+W987)/(V987+X987),"")</f>
        <v/>
      </c>
      <c r="V987" s="94" t="str">
        <f>IFERROR(IF(Cadastro!E987="","",Cadastro!E987),"")</f>
        <v/>
      </c>
      <c r="W987" s="97" t="str">
        <f>IFERROR(IF(Cadastro!I987="","",Cadastro!I987),"")</f>
        <v/>
      </c>
      <c r="X987" s="94" t="str">
        <f>IF(P987="","",SUMIF(Movimento!$D$9:$D$7010,Saldo!P987,Movimento!$G$9:$G$7010))</f>
        <v/>
      </c>
      <c r="Y987" s="94" t="str">
        <f>IF(P987="","",SUMIF(MovSaida!$D$9:$D$7010,Saldo!P987,MovSaida!$F$9:$F$7010))</f>
        <v/>
      </c>
      <c r="Z987" s="94" t="str">
        <f>IFERROR(IF(P987="","",SUMIFS(InvAjust!$G$9:$G$6009,InvAjust!$E$9:$E$6009,Saldo!P987,InvAjust!$C$9:$C$6009,"Add")-SUMIFS(InvAjust!$G$9:$G$6009,InvAjust!$E$9:$E$6009,Saldo!P987,InvAjust!$C$9:$C$6009,"Remove")),"")</f>
        <v/>
      </c>
      <c r="AA987" s="98" t="str">
        <f t="shared" si="256"/>
        <v/>
      </c>
    </row>
    <row r="988" spans="1:27" ht="18.95" customHeight="1" x14ac:dyDescent="0.25">
      <c r="A988" s="82"/>
      <c r="C988" s="89" t="str">
        <f t="shared" si="245"/>
        <v/>
      </c>
      <c r="D988" s="89" t="str">
        <f t="shared" si="246"/>
        <v/>
      </c>
      <c r="E988" s="89" t="str">
        <f t="shared" si="247"/>
        <v/>
      </c>
      <c r="F988" s="89" t="str">
        <f t="shared" si="248"/>
        <v/>
      </c>
      <c r="G988" s="90" t="str">
        <f t="shared" si="249"/>
        <v/>
      </c>
      <c r="H988" s="91" t="str">
        <f t="shared" si="250"/>
        <v/>
      </c>
      <c r="I988" s="91" t="str">
        <f t="shared" si="251"/>
        <v/>
      </c>
      <c r="J988" s="91" t="str">
        <f t="shared" si="252"/>
        <v/>
      </c>
      <c r="K988" s="92" t="str">
        <f t="shared" si="241"/>
        <v/>
      </c>
      <c r="L988" s="92" t="str">
        <f t="shared" si="242"/>
        <v/>
      </c>
      <c r="M988" s="92" t="str">
        <f t="shared" si="243"/>
        <v/>
      </c>
      <c r="N988" s="92" t="str">
        <f t="shared" si="244"/>
        <v/>
      </c>
      <c r="O988" s="76" t="str">
        <f>IF(Cadastro!D988="","",Cadastro!D988)</f>
        <v/>
      </c>
      <c r="P988" s="76" t="str">
        <f>IF(Cadastro!C988="","",Cadastro!C988)</f>
        <v/>
      </c>
      <c r="Q988" s="93" t="str">
        <f t="shared" si="253"/>
        <v/>
      </c>
      <c r="R988" s="94" t="str">
        <f>IF(Cadastro!H988="","",Cadastro!H988)</f>
        <v/>
      </c>
      <c r="S988" s="95" t="str">
        <f t="shared" si="254"/>
        <v/>
      </c>
      <c r="T988" s="96" t="str">
        <f t="shared" si="255"/>
        <v/>
      </c>
      <c r="U988" s="96" t="str">
        <f>IFERROR(IF(P988="","",SUMIF(Movimento!$D$9:$D$7010,Saldo!P988,Movimento!$I$9:$I$7010)+W988)/(V988+X988),"")</f>
        <v/>
      </c>
      <c r="V988" s="94" t="str">
        <f>IFERROR(IF(Cadastro!E988="","",Cadastro!E988),"")</f>
        <v/>
      </c>
      <c r="W988" s="97" t="str">
        <f>IFERROR(IF(Cadastro!I988="","",Cadastro!I988),"")</f>
        <v/>
      </c>
      <c r="X988" s="94" t="str">
        <f>IF(P988="","",SUMIF(Movimento!$D$9:$D$7010,Saldo!P988,Movimento!$G$9:$G$7010))</f>
        <v/>
      </c>
      <c r="Y988" s="94" t="str">
        <f>IF(P988="","",SUMIF(MovSaida!$D$9:$D$7010,Saldo!P988,MovSaida!$F$9:$F$7010))</f>
        <v/>
      </c>
      <c r="Z988" s="94" t="str">
        <f>IFERROR(IF(P988="","",SUMIFS(InvAjust!$G$9:$G$6009,InvAjust!$E$9:$E$6009,Saldo!P988,InvAjust!$C$9:$C$6009,"Add")-SUMIFS(InvAjust!$G$9:$G$6009,InvAjust!$E$9:$E$6009,Saldo!P988,InvAjust!$C$9:$C$6009,"Remove")),"")</f>
        <v/>
      </c>
      <c r="AA988" s="98" t="str">
        <f t="shared" si="256"/>
        <v/>
      </c>
    </row>
    <row r="989" spans="1:27" ht="18.95" customHeight="1" x14ac:dyDescent="0.25">
      <c r="A989" s="82"/>
      <c r="C989" s="89" t="str">
        <f t="shared" si="245"/>
        <v/>
      </c>
      <c r="D989" s="89" t="str">
        <f t="shared" si="246"/>
        <v/>
      </c>
      <c r="E989" s="89" t="str">
        <f t="shared" si="247"/>
        <v/>
      </c>
      <c r="F989" s="89" t="str">
        <f t="shared" si="248"/>
        <v/>
      </c>
      <c r="G989" s="90" t="str">
        <f t="shared" si="249"/>
        <v/>
      </c>
      <c r="H989" s="91" t="str">
        <f t="shared" si="250"/>
        <v/>
      </c>
      <c r="I989" s="91" t="str">
        <f t="shared" si="251"/>
        <v/>
      </c>
      <c r="J989" s="91" t="str">
        <f t="shared" si="252"/>
        <v/>
      </c>
      <c r="K989" s="92" t="str">
        <f t="shared" si="241"/>
        <v/>
      </c>
      <c r="L989" s="92" t="str">
        <f t="shared" si="242"/>
        <v/>
      </c>
      <c r="M989" s="92" t="str">
        <f t="shared" si="243"/>
        <v/>
      </c>
      <c r="N989" s="92" t="str">
        <f t="shared" si="244"/>
        <v/>
      </c>
      <c r="O989" s="76" t="str">
        <f>IF(Cadastro!D989="","",Cadastro!D989)</f>
        <v/>
      </c>
      <c r="P989" s="76" t="str">
        <f>IF(Cadastro!C989="","",Cadastro!C989)</f>
        <v/>
      </c>
      <c r="Q989" s="93" t="str">
        <f t="shared" si="253"/>
        <v/>
      </c>
      <c r="R989" s="94" t="str">
        <f>IF(Cadastro!H989="","",Cadastro!H989)</f>
        <v/>
      </c>
      <c r="S989" s="95" t="str">
        <f t="shared" si="254"/>
        <v/>
      </c>
      <c r="T989" s="96" t="str">
        <f t="shared" si="255"/>
        <v/>
      </c>
      <c r="U989" s="96" t="str">
        <f>IFERROR(IF(P989="","",SUMIF(Movimento!$D$9:$D$7010,Saldo!P989,Movimento!$I$9:$I$7010)+W989)/(V989+X989),"")</f>
        <v/>
      </c>
      <c r="V989" s="94" t="str">
        <f>IFERROR(IF(Cadastro!E989="","",Cadastro!E989),"")</f>
        <v/>
      </c>
      <c r="W989" s="97" t="str">
        <f>IFERROR(IF(Cadastro!I989="","",Cadastro!I989),"")</f>
        <v/>
      </c>
      <c r="X989" s="94" t="str">
        <f>IF(P989="","",SUMIF(Movimento!$D$9:$D$7010,Saldo!P989,Movimento!$G$9:$G$7010))</f>
        <v/>
      </c>
      <c r="Y989" s="94" t="str">
        <f>IF(P989="","",SUMIF(MovSaida!$D$9:$D$7010,Saldo!P989,MovSaida!$F$9:$F$7010))</f>
        <v/>
      </c>
      <c r="Z989" s="94" t="str">
        <f>IFERROR(IF(P989="","",SUMIFS(InvAjust!$G$9:$G$6009,InvAjust!$E$9:$E$6009,Saldo!P989,InvAjust!$C$9:$C$6009,"Add")-SUMIFS(InvAjust!$G$9:$G$6009,InvAjust!$E$9:$E$6009,Saldo!P989,InvAjust!$C$9:$C$6009,"Remove")),"")</f>
        <v/>
      </c>
      <c r="AA989" s="98" t="str">
        <f t="shared" si="256"/>
        <v/>
      </c>
    </row>
    <row r="990" spans="1:27" ht="18.95" customHeight="1" x14ac:dyDescent="0.25">
      <c r="A990" s="82"/>
      <c r="C990" s="89" t="str">
        <f t="shared" si="245"/>
        <v/>
      </c>
      <c r="D990" s="89" t="str">
        <f t="shared" si="246"/>
        <v/>
      </c>
      <c r="E990" s="89" t="str">
        <f t="shared" si="247"/>
        <v/>
      </c>
      <c r="F990" s="89" t="str">
        <f t="shared" si="248"/>
        <v/>
      </c>
      <c r="G990" s="90" t="str">
        <f t="shared" si="249"/>
        <v/>
      </c>
      <c r="H990" s="91" t="str">
        <f t="shared" si="250"/>
        <v/>
      </c>
      <c r="I990" s="91" t="str">
        <f t="shared" si="251"/>
        <v/>
      </c>
      <c r="J990" s="91" t="str">
        <f t="shared" si="252"/>
        <v/>
      </c>
      <c r="K990" s="92" t="str">
        <f t="shared" si="241"/>
        <v/>
      </c>
      <c r="L990" s="92" t="str">
        <f t="shared" si="242"/>
        <v/>
      </c>
      <c r="M990" s="92" t="str">
        <f t="shared" si="243"/>
        <v/>
      </c>
      <c r="N990" s="92" t="str">
        <f t="shared" si="244"/>
        <v/>
      </c>
      <c r="O990" s="76" t="str">
        <f>IF(Cadastro!D990="","",Cadastro!D990)</f>
        <v/>
      </c>
      <c r="P990" s="76" t="str">
        <f>IF(Cadastro!C990="","",Cadastro!C990)</f>
        <v/>
      </c>
      <c r="Q990" s="93" t="str">
        <f t="shared" si="253"/>
        <v/>
      </c>
      <c r="R990" s="94" t="str">
        <f>IF(Cadastro!H990="","",Cadastro!H990)</f>
        <v/>
      </c>
      <c r="S990" s="95" t="str">
        <f t="shared" si="254"/>
        <v/>
      </c>
      <c r="T990" s="96" t="str">
        <f t="shared" si="255"/>
        <v/>
      </c>
      <c r="U990" s="96" t="str">
        <f>IFERROR(IF(P990="","",SUMIF(Movimento!$D$9:$D$7010,Saldo!P990,Movimento!$I$9:$I$7010)+W990)/(V990+X990),"")</f>
        <v/>
      </c>
      <c r="V990" s="94" t="str">
        <f>IFERROR(IF(Cadastro!E990="","",Cadastro!E990),"")</f>
        <v/>
      </c>
      <c r="W990" s="97" t="str">
        <f>IFERROR(IF(Cadastro!I990="","",Cadastro!I990),"")</f>
        <v/>
      </c>
      <c r="X990" s="94" t="str">
        <f>IF(P990="","",SUMIF(Movimento!$D$9:$D$7010,Saldo!P990,Movimento!$G$9:$G$7010))</f>
        <v/>
      </c>
      <c r="Y990" s="94" t="str">
        <f>IF(P990="","",SUMIF(MovSaida!$D$9:$D$7010,Saldo!P990,MovSaida!$F$9:$F$7010))</f>
        <v/>
      </c>
      <c r="Z990" s="94" t="str">
        <f>IFERROR(IF(P990="","",SUMIFS(InvAjust!$G$9:$G$6009,InvAjust!$E$9:$E$6009,Saldo!P990,InvAjust!$C$9:$C$6009,"Add")-SUMIFS(InvAjust!$G$9:$G$6009,InvAjust!$E$9:$E$6009,Saldo!P990,InvAjust!$C$9:$C$6009,"Remove")),"")</f>
        <v/>
      </c>
      <c r="AA990" s="98" t="str">
        <f t="shared" si="256"/>
        <v/>
      </c>
    </row>
    <row r="991" spans="1:27" ht="18.95" customHeight="1" x14ac:dyDescent="0.25">
      <c r="A991" s="82"/>
      <c r="C991" s="89" t="str">
        <f t="shared" si="245"/>
        <v/>
      </c>
      <c r="D991" s="89" t="str">
        <f t="shared" si="246"/>
        <v/>
      </c>
      <c r="E991" s="89" t="str">
        <f t="shared" si="247"/>
        <v/>
      </c>
      <c r="F991" s="89" t="str">
        <f t="shared" si="248"/>
        <v/>
      </c>
      <c r="G991" s="90" t="str">
        <f t="shared" si="249"/>
        <v/>
      </c>
      <c r="H991" s="91" t="str">
        <f t="shared" si="250"/>
        <v/>
      </c>
      <c r="I991" s="91" t="str">
        <f t="shared" si="251"/>
        <v/>
      </c>
      <c r="J991" s="91" t="str">
        <f t="shared" si="252"/>
        <v/>
      </c>
      <c r="K991" s="92" t="str">
        <f t="shared" si="241"/>
        <v/>
      </c>
      <c r="L991" s="92" t="str">
        <f t="shared" si="242"/>
        <v/>
      </c>
      <c r="M991" s="92" t="str">
        <f t="shared" si="243"/>
        <v/>
      </c>
      <c r="N991" s="92" t="str">
        <f t="shared" si="244"/>
        <v/>
      </c>
      <c r="O991" s="76" t="str">
        <f>IF(Cadastro!D991="","",Cadastro!D991)</f>
        <v/>
      </c>
      <c r="P991" s="76" t="str">
        <f>IF(Cadastro!C991="","",Cadastro!C991)</f>
        <v/>
      </c>
      <c r="Q991" s="93" t="str">
        <f t="shared" si="253"/>
        <v/>
      </c>
      <c r="R991" s="94" t="str">
        <f>IF(Cadastro!H991="","",Cadastro!H991)</f>
        <v/>
      </c>
      <c r="S991" s="95" t="str">
        <f t="shared" si="254"/>
        <v/>
      </c>
      <c r="T991" s="96" t="str">
        <f t="shared" si="255"/>
        <v/>
      </c>
      <c r="U991" s="96" t="str">
        <f>IFERROR(IF(P991="","",SUMIF(Movimento!$D$9:$D$7010,Saldo!P991,Movimento!$I$9:$I$7010)+W991)/(V991+X991),"")</f>
        <v/>
      </c>
      <c r="V991" s="94" t="str">
        <f>IFERROR(IF(Cadastro!E991="","",Cadastro!E991),"")</f>
        <v/>
      </c>
      <c r="W991" s="97" t="str">
        <f>IFERROR(IF(Cadastro!I991="","",Cadastro!I991),"")</f>
        <v/>
      </c>
      <c r="X991" s="94" t="str">
        <f>IF(P991="","",SUMIF(Movimento!$D$9:$D$7010,Saldo!P991,Movimento!$G$9:$G$7010))</f>
        <v/>
      </c>
      <c r="Y991" s="94" t="str">
        <f>IF(P991="","",SUMIF(MovSaida!$D$9:$D$7010,Saldo!P991,MovSaida!$F$9:$F$7010))</f>
        <v/>
      </c>
      <c r="Z991" s="94" t="str">
        <f>IFERROR(IF(P991="","",SUMIFS(InvAjust!$G$9:$G$6009,InvAjust!$E$9:$E$6009,Saldo!P991,InvAjust!$C$9:$C$6009,"Add")-SUMIFS(InvAjust!$G$9:$G$6009,InvAjust!$E$9:$E$6009,Saldo!P991,InvAjust!$C$9:$C$6009,"Remove")),"")</f>
        <v/>
      </c>
      <c r="AA991" s="98" t="str">
        <f t="shared" si="256"/>
        <v/>
      </c>
    </row>
    <row r="992" spans="1:27" ht="18.95" customHeight="1" x14ac:dyDescent="0.25">
      <c r="A992" s="82"/>
      <c r="C992" s="89" t="str">
        <f t="shared" si="245"/>
        <v/>
      </c>
      <c r="D992" s="89" t="str">
        <f t="shared" si="246"/>
        <v/>
      </c>
      <c r="E992" s="89" t="str">
        <f t="shared" si="247"/>
        <v/>
      </c>
      <c r="F992" s="89" t="str">
        <f t="shared" si="248"/>
        <v/>
      </c>
      <c r="G992" s="90" t="str">
        <f t="shared" si="249"/>
        <v/>
      </c>
      <c r="H992" s="91" t="str">
        <f t="shared" si="250"/>
        <v/>
      </c>
      <c r="I992" s="91" t="str">
        <f t="shared" si="251"/>
        <v/>
      </c>
      <c r="J992" s="91" t="str">
        <f t="shared" si="252"/>
        <v/>
      </c>
      <c r="K992" s="92" t="str">
        <f t="shared" si="241"/>
        <v/>
      </c>
      <c r="L992" s="92" t="str">
        <f t="shared" si="242"/>
        <v/>
      </c>
      <c r="M992" s="92" t="str">
        <f t="shared" si="243"/>
        <v/>
      </c>
      <c r="N992" s="92" t="str">
        <f t="shared" si="244"/>
        <v/>
      </c>
      <c r="O992" s="76" t="str">
        <f>IF(Cadastro!D992="","",Cadastro!D992)</f>
        <v/>
      </c>
      <c r="P992" s="76" t="str">
        <f>IF(Cadastro!C992="","",Cadastro!C992)</f>
        <v/>
      </c>
      <c r="Q992" s="93" t="str">
        <f t="shared" si="253"/>
        <v/>
      </c>
      <c r="R992" s="94" t="str">
        <f>IF(Cadastro!H992="","",Cadastro!H992)</f>
        <v/>
      </c>
      <c r="S992" s="95" t="str">
        <f t="shared" si="254"/>
        <v/>
      </c>
      <c r="T992" s="96" t="str">
        <f t="shared" si="255"/>
        <v/>
      </c>
      <c r="U992" s="96" t="str">
        <f>IFERROR(IF(P992="","",SUMIF(Movimento!$D$9:$D$7010,Saldo!P992,Movimento!$I$9:$I$7010)+W992)/(V992+X992),"")</f>
        <v/>
      </c>
      <c r="V992" s="94" t="str">
        <f>IFERROR(IF(Cadastro!E992="","",Cadastro!E992),"")</f>
        <v/>
      </c>
      <c r="W992" s="97" t="str">
        <f>IFERROR(IF(Cadastro!I992="","",Cadastro!I992),"")</f>
        <v/>
      </c>
      <c r="X992" s="94" t="str">
        <f>IF(P992="","",SUMIF(Movimento!$D$9:$D$7010,Saldo!P992,Movimento!$G$9:$G$7010))</f>
        <v/>
      </c>
      <c r="Y992" s="94" t="str">
        <f>IF(P992="","",SUMIF(MovSaida!$D$9:$D$7010,Saldo!P992,MovSaida!$F$9:$F$7010))</f>
        <v/>
      </c>
      <c r="Z992" s="94" t="str">
        <f>IFERROR(IF(P992="","",SUMIFS(InvAjust!$G$9:$G$6009,InvAjust!$E$9:$E$6009,Saldo!P992,InvAjust!$C$9:$C$6009,"Add")-SUMIFS(InvAjust!$G$9:$G$6009,InvAjust!$E$9:$E$6009,Saldo!P992,InvAjust!$C$9:$C$6009,"Remove")),"")</f>
        <v/>
      </c>
      <c r="AA992" s="98" t="str">
        <f t="shared" si="256"/>
        <v/>
      </c>
    </row>
    <row r="993" spans="1:27" ht="18.95" customHeight="1" x14ac:dyDescent="0.25">
      <c r="A993" s="82"/>
      <c r="C993" s="89" t="str">
        <f t="shared" si="245"/>
        <v/>
      </c>
      <c r="D993" s="89" t="str">
        <f t="shared" si="246"/>
        <v/>
      </c>
      <c r="E993" s="89" t="str">
        <f t="shared" si="247"/>
        <v/>
      </c>
      <c r="F993" s="89" t="str">
        <f t="shared" si="248"/>
        <v/>
      </c>
      <c r="G993" s="90" t="str">
        <f t="shared" si="249"/>
        <v/>
      </c>
      <c r="H993" s="91" t="str">
        <f t="shared" si="250"/>
        <v/>
      </c>
      <c r="I993" s="91" t="str">
        <f t="shared" si="251"/>
        <v/>
      </c>
      <c r="J993" s="91" t="str">
        <f t="shared" si="252"/>
        <v/>
      </c>
      <c r="K993" s="92" t="str">
        <f t="shared" si="241"/>
        <v/>
      </c>
      <c r="L993" s="92" t="str">
        <f t="shared" si="242"/>
        <v/>
      </c>
      <c r="M993" s="92" t="str">
        <f t="shared" si="243"/>
        <v/>
      </c>
      <c r="N993" s="92" t="str">
        <f t="shared" si="244"/>
        <v/>
      </c>
      <c r="O993" s="76" t="str">
        <f>IF(Cadastro!D993="","",Cadastro!D993)</f>
        <v/>
      </c>
      <c r="P993" s="76" t="str">
        <f>IF(Cadastro!C993="","",Cadastro!C993)</f>
        <v/>
      </c>
      <c r="Q993" s="93" t="str">
        <f t="shared" si="253"/>
        <v/>
      </c>
      <c r="R993" s="94" t="str">
        <f>IF(Cadastro!H993="","",Cadastro!H993)</f>
        <v/>
      </c>
      <c r="S993" s="95" t="str">
        <f t="shared" si="254"/>
        <v/>
      </c>
      <c r="T993" s="96" t="str">
        <f t="shared" si="255"/>
        <v/>
      </c>
      <c r="U993" s="96" t="str">
        <f>IFERROR(IF(P993="","",SUMIF(Movimento!$D$9:$D$7010,Saldo!P993,Movimento!$I$9:$I$7010)+W993)/(V993+X993),"")</f>
        <v/>
      </c>
      <c r="V993" s="94" t="str">
        <f>IFERROR(IF(Cadastro!E993="","",Cadastro!E993),"")</f>
        <v/>
      </c>
      <c r="W993" s="97" t="str">
        <f>IFERROR(IF(Cadastro!I993="","",Cadastro!I993),"")</f>
        <v/>
      </c>
      <c r="X993" s="94" t="str">
        <f>IF(P993="","",SUMIF(Movimento!$D$9:$D$7010,Saldo!P993,Movimento!$G$9:$G$7010))</f>
        <v/>
      </c>
      <c r="Y993" s="94" t="str">
        <f>IF(P993="","",SUMIF(MovSaida!$D$9:$D$7010,Saldo!P993,MovSaida!$F$9:$F$7010))</f>
        <v/>
      </c>
      <c r="Z993" s="94" t="str">
        <f>IFERROR(IF(P993="","",SUMIFS(InvAjust!$G$9:$G$6009,InvAjust!$E$9:$E$6009,Saldo!P993,InvAjust!$C$9:$C$6009,"Add")-SUMIFS(InvAjust!$G$9:$G$6009,InvAjust!$E$9:$E$6009,Saldo!P993,InvAjust!$C$9:$C$6009,"Remove")),"")</f>
        <v/>
      </c>
      <c r="AA993" s="98" t="str">
        <f t="shared" si="256"/>
        <v/>
      </c>
    </row>
    <row r="994" spans="1:27" ht="18.95" customHeight="1" x14ac:dyDescent="0.25">
      <c r="A994" s="82"/>
      <c r="C994" s="89" t="str">
        <f t="shared" si="245"/>
        <v/>
      </c>
      <c r="D994" s="89" t="str">
        <f t="shared" si="246"/>
        <v/>
      </c>
      <c r="E994" s="89" t="str">
        <f t="shared" si="247"/>
        <v/>
      </c>
      <c r="F994" s="89" t="str">
        <f t="shared" si="248"/>
        <v/>
      </c>
      <c r="G994" s="90" t="str">
        <f t="shared" si="249"/>
        <v/>
      </c>
      <c r="H994" s="91" t="str">
        <f t="shared" si="250"/>
        <v/>
      </c>
      <c r="I994" s="91" t="str">
        <f t="shared" si="251"/>
        <v/>
      </c>
      <c r="J994" s="91" t="str">
        <f t="shared" si="252"/>
        <v/>
      </c>
      <c r="K994" s="92" t="str">
        <f t="shared" si="241"/>
        <v/>
      </c>
      <c r="L994" s="92" t="str">
        <f t="shared" si="242"/>
        <v/>
      </c>
      <c r="M994" s="92" t="str">
        <f t="shared" si="243"/>
        <v/>
      </c>
      <c r="N994" s="92" t="str">
        <f t="shared" si="244"/>
        <v/>
      </c>
      <c r="O994" s="76" t="str">
        <f>IF(Cadastro!D994="","",Cadastro!D994)</f>
        <v/>
      </c>
      <c r="P994" s="76" t="str">
        <f>IF(Cadastro!C994="","",Cadastro!C994)</f>
        <v/>
      </c>
      <c r="Q994" s="93" t="str">
        <f t="shared" si="253"/>
        <v/>
      </c>
      <c r="R994" s="94" t="str">
        <f>IF(Cadastro!H994="","",Cadastro!H994)</f>
        <v/>
      </c>
      <c r="S994" s="95" t="str">
        <f t="shared" si="254"/>
        <v/>
      </c>
      <c r="T994" s="96" t="str">
        <f t="shared" si="255"/>
        <v/>
      </c>
      <c r="U994" s="96" t="str">
        <f>IFERROR(IF(P994="","",SUMIF(Movimento!$D$9:$D$7010,Saldo!P994,Movimento!$I$9:$I$7010)+W994)/(V994+X994),"")</f>
        <v/>
      </c>
      <c r="V994" s="94" t="str">
        <f>IFERROR(IF(Cadastro!E994="","",Cadastro!E994),"")</f>
        <v/>
      </c>
      <c r="W994" s="97" t="str">
        <f>IFERROR(IF(Cadastro!I994="","",Cadastro!I994),"")</f>
        <v/>
      </c>
      <c r="X994" s="94" t="str">
        <f>IF(P994="","",SUMIF(Movimento!$D$9:$D$7010,Saldo!P994,Movimento!$G$9:$G$7010))</f>
        <v/>
      </c>
      <c r="Y994" s="94" t="str">
        <f>IF(P994="","",SUMIF(MovSaida!$D$9:$D$7010,Saldo!P994,MovSaida!$F$9:$F$7010))</f>
        <v/>
      </c>
      <c r="Z994" s="94" t="str">
        <f>IFERROR(IF(P994="","",SUMIFS(InvAjust!$G$9:$G$6009,InvAjust!$E$9:$E$6009,Saldo!P994,InvAjust!$C$9:$C$6009,"Add")-SUMIFS(InvAjust!$G$9:$G$6009,InvAjust!$E$9:$E$6009,Saldo!P994,InvAjust!$C$9:$C$6009,"Remove")),"")</f>
        <v/>
      </c>
      <c r="AA994" s="98" t="str">
        <f t="shared" si="256"/>
        <v/>
      </c>
    </row>
    <row r="995" spans="1:27" ht="18.95" customHeight="1" x14ac:dyDescent="0.25">
      <c r="A995" s="82"/>
      <c r="C995" s="89" t="str">
        <f t="shared" si="245"/>
        <v/>
      </c>
      <c r="D995" s="89" t="str">
        <f t="shared" si="246"/>
        <v/>
      </c>
      <c r="E995" s="89" t="str">
        <f t="shared" si="247"/>
        <v/>
      </c>
      <c r="F995" s="89" t="str">
        <f t="shared" si="248"/>
        <v/>
      </c>
      <c r="G995" s="90" t="str">
        <f t="shared" si="249"/>
        <v/>
      </c>
      <c r="H995" s="91" t="str">
        <f t="shared" si="250"/>
        <v/>
      </c>
      <c r="I995" s="91" t="str">
        <f t="shared" si="251"/>
        <v/>
      </c>
      <c r="J995" s="91" t="str">
        <f t="shared" si="252"/>
        <v/>
      </c>
      <c r="K995" s="92" t="str">
        <f t="shared" si="241"/>
        <v/>
      </c>
      <c r="L995" s="92" t="str">
        <f t="shared" si="242"/>
        <v/>
      </c>
      <c r="M995" s="92" t="str">
        <f t="shared" si="243"/>
        <v/>
      </c>
      <c r="N995" s="92" t="str">
        <f t="shared" si="244"/>
        <v/>
      </c>
      <c r="O995" s="76" t="str">
        <f>IF(Cadastro!D995="","",Cadastro!D995)</f>
        <v/>
      </c>
      <c r="P995" s="76" t="str">
        <f>IF(Cadastro!C995="","",Cadastro!C995)</f>
        <v/>
      </c>
      <c r="Q995" s="93" t="str">
        <f t="shared" si="253"/>
        <v/>
      </c>
      <c r="R995" s="94" t="str">
        <f>IF(Cadastro!H995="","",Cadastro!H995)</f>
        <v/>
      </c>
      <c r="S995" s="95" t="str">
        <f t="shared" si="254"/>
        <v/>
      </c>
      <c r="T995" s="96" t="str">
        <f t="shared" si="255"/>
        <v/>
      </c>
      <c r="U995" s="96" t="str">
        <f>IFERROR(IF(P995="","",SUMIF(Movimento!$D$9:$D$7010,Saldo!P995,Movimento!$I$9:$I$7010)+W995)/(V995+X995),"")</f>
        <v/>
      </c>
      <c r="V995" s="94" t="str">
        <f>IFERROR(IF(Cadastro!E995="","",Cadastro!E995),"")</f>
        <v/>
      </c>
      <c r="W995" s="97" t="str">
        <f>IFERROR(IF(Cadastro!I995="","",Cadastro!I995),"")</f>
        <v/>
      </c>
      <c r="X995" s="94" t="str">
        <f>IF(P995="","",SUMIF(Movimento!$D$9:$D$7010,Saldo!P995,Movimento!$G$9:$G$7010))</f>
        <v/>
      </c>
      <c r="Y995" s="94" t="str">
        <f>IF(P995="","",SUMIF(MovSaida!$D$9:$D$7010,Saldo!P995,MovSaida!$F$9:$F$7010))</f>
        <v/>
      </c>
      <c r="Z995" s="94" t="str">
        <f>IFERROR(IF(P995="","",SUMIFS(InvAjust!$G$9:$G$6009,InvAjust!$E$9:$E$6009,Saldo!P995,InvAjust!$C$9:$C$6009,"Add")-SUMIFS(InvAjust!$G$9:$G$6009,InvAjust!$E$9:$E$6009,Saldo!P995,InvAjust!$C$9:$C$6009,"Remove")),"")</f>
        <v/>
      </c>
      <c r="AA995" s="98" t="str">
        <f t="shared" si="256"/>
        <v/>
      </c>
    </row>
    <row r="996" spans="1:27" ht="18.95" customHeight="1" x14ac:dyDescent="0.25">
      <c r="A996" s="82"/>
      <c r="C996" s="89" t="str">
        <f t="shared" si="245"/>
        <v/>
      </c>
      <c r="D996" s="89" t="str">
        <f t="shared" si="246"/>
        <v/>
      </c>
      <c r="E996" s="89" t="str">
        <f t="shared" si="247"/>
        <v/>
      </c>
      <c r="F996" s="89" t="str">
        <f t="shared" si="248"/>
        <v/>
      </c>
      <c r="G996" s="90" t="str">
        <f t="shared" si="249"/>
        <v/>
      </c>
      <c r="H996" s="91" t="str">
        <f t="shared" si="250"/>
        <v/>
      </c>
      <c r="I996" s="91" t="str">
        <f t="shared" si="251"/>
        <v/>
      </c>
      <c r="J996" s="91" t="str">
        <f t="shared" si="252"/>
        <v/>
      </c>
      <c r="K996" s="92" t="str">
        <f t="shared" si="241"/>
        <v/>
      </c>
      <c r="L996" s="92" t="str">
        <f t="shared" si="242"/>
        <v/>
      </c>
      <c r="M996" s="92" t="str">
        <f t="shared" si="243"/>
        <v/>
      </c>
      <c r="N996" s="92" t="str">
        <f t="shared" si="244"/>
        <v/>
      </c>
      <c r="O996" s="76" t="str">
        <f>IF(Cadastro!D996="","",Cadastro!D996)</f>
        <v/>
      </c>
      <c r="P996" s="76" t="str">
        <f>IF(Cadastro!C996="","",Cadastro!C996)</f>
        <v/>
      </c>
      <c r="Q996" s="93" t="str">
        <f t="shared" si="253"/>
        <v/>
      </c>
      <c r="R996" s="94" t="str">
        <f>IF(Cadastro!H996="","",Cadastro!H996)</f>
        <v/>
      </c>
      <c r="S996" s="95" t="str">
        <f t="shared" si="254"/>
        <v/>
      </c>
      <c r="T996" s="96" t="str">
        <f t="shared" si="255"/>
        <v/>
      </c>
      <c r="U996" s="96" t="str">
        <f>IFERROR(IF(P996="","",SUMIF(Movimento!$D$9:$D$7010,Saldo!P996,Movimento!$I$9:$I$7010)+W996)/(V996+X996),"")</f>
        <v/>
      </c>
      <c r="V996" s="94" t="str">
        <f>IFERROR(IF(Cadastro!E996="","",Cadastro!E996),"")</f>
        <v/>
      </c>
      <c r="W996" s="97" t="str">
        <f>IFERROR(IF(Cadastro!I996="","",Cadastro!I996),"")</f>
        <v/>
      </c>
      <c r="X996" s="94" t="str">
        <f>IF(P996="","",SUMIF(Movimento!$D$9:$D$7010,Saldo!P996,Movimento!$G$9:$G$7010))</f>
        <v/>
      </c>
      <c r="Y996" s="94" t="str">
        <f>IF(P996="","",SUMIF(MovSaida!$D$9:$D$7010,Saldo!P996,MovSaida!$F$9:$F$7010))</f>
        <v/>
      </c>
      <c r="Z996" s="94" t="str">
        <f>IFERROR(IF(P996="","",SUMIFS(InvAjust!$G$9:$G$6009,InvAjust!$E$9:$E$6009,Saldo!P996,InvAjust!$C$9:$C$6009,"Add")-SUMIFS(InvAjust!$G$9:$G$6009,InvAjust!$E$9:$E$6009,Saldo!P996,InvAjust!$C$9:$C$6009,"Remove")),"")</f>
        <v/>
      </c>
      <c r="AA996" s="98" t="str">
        <f t="shared" si="256"/>
        <v/>
      </c>
    </row>
    <row r="997" spans="1:27" ht="18.95" customHeight="1" x14ac:dyDescent="0.25">
      <c r="A997" s="82"/>
      <c r="C997" s="89" t="str">
        <f t="shared" si="245"/>
        <v/>
      </c>
      <c r="D997" s="89" t="str">
        <f t="shared" si="246"/>
        <v/>
      </c>
      <c r="E997" s="89" t="str">
        <f t="shared" si="247"/>
        <v/>
      </c>
      <c r="F997" s="89" t="str">
        <f t="shared" si="248"/>
        <v/>
      </c>
      <c r="G997" s="90" t="str">
        <f t="shared" si="249"/>
        <v/>
      </c>
      <c r="H997" s="91" t="str">
        <f t="shared" si="250"/>
        <v/>
      </c>
      <c r="I997" s="91" t="str">
        <f t="shared" si="251"/>
        <v/>
      </c>
      <c r="J997" s="91" t="str">
        <f t="shared" si="252"/>
        <v/>
      </c>
      <c r="K997" s="92" t="str">
        <f t="shared" si="241"/>
        <v/>
      </c>
      <c r="L997" s="92" t="str">
        <f t="shared" si="242"/>
        <v/>
      </c>
      <c r="M997" s="92" t="str">
        <f t="shared" si="243"/>
        <v/>
      </c>
      <c r="N997" s="92" t="str">
        <f t="shared" si="244"/>
        <v/>
      </c>
      <c r="O997" s="76" t="str">
        <f>IF(Cadastro!D997="","",Cadastro!D997)</f>
        <v/>
      </c>
      <c r="P997" s="76" t="str">
        <f>IF(Cadastro!C997="","",Cadastro!C997)</f>
        <v/>
      </c>
      <c r="Q997" s="93" t="str">
        <f t="shared" si="253"/>
        <v/>
      </c>
      <c r="R997" s="94" t="str">
        <f>IF(Cadastro!H997="","",Cadastro!H997)</f>
        <v/>
      </c>
      <c r="S997" s="95" t="str">
        <f t="shared" si="254"/>
        <v/>
      </c>
      <c r="T997" s="96" t="str">
        <f t="shared" si="255"/>
        <v/>
      </c>
      <c r="U997" s="96" t="str">
        <f>IFERROR(IF(P997="","",SUMIF(Movimento!$D$9:$D$7010,Saldo!P997,Movimento!$I$9:$I$7010)+W997)/(V997+X997),"")</f>
        <v/>
      </c>
      <c r="V997" s="94" t="str">
        <f>IFERROR(IF(Cadastro!E997="","",Cadastro!E997),"")</f>
        <v/>
      </c>
      <c r="W997" s="97" t="str">
        <f>IFERROR(IF(Cadastro!I997="","",Cadastro!I997),"")</f>
        <v/>
      </c>
      <c r="X997" s="94" t="str">
        <f>IF(P997="","",SUMIF(Movimento!$D$9:$D$7010,Saldo!P997,Movimento!$G$9:$G$7010))</f>
        <v/>
      </c>
      <c r="Y997" s="94" t="str">
        <f>IF(P997="","",SUMIF(MovSaida!$D$9:$D$7010,Saldo!P997,MovSaida!$F$9:$F$7010))</f>
        <v/>
      </c>
      <c r="Z997" s="94" t="str">
        <f>IFERROR(IF(P997="","",SUMIFS(InvAjust!$G$9:$G$6009,InvAjust!$E$9:$E$6009,Saldo!P997,InvAjust!$C$9:$C$6009,"Add")-SUMIFS(InvAjust!$G$9:$G$6009,InvAjust!$E$9:$E$6009,Saldo!P997,InvAjust!$C$9:$C$6009,"Remove")),"")</f>
        <v/>
      </c>
      <c r="AA997" s="98" t="str">
        <f t="shared" si="256"/>
        <v/>
      </c>
    </row>
    <row r="998" spans="1:27" ht="18.95" customHeight="1" x14ac:dyDescent="0.25">
      <c r="A998" s="82"/>
      <c r="C998" s="89" t="str">
        <f t="shared" si="245"/>
        <v/>
      </c>
      <c r="D998" s="89" t="str">
        <f t="shared" si="246"/>
        <v/>
      </c>
      <c r="E998" s="89" t="str">
        <f t="shared" si="247"/>
        <v/>
      </c>
      <c r="F998" s="89" t="str">
        <f t="shared" si="248"/>
        <v/>
      </c>
      <c r="G998" s="90" t="str">
        <f t="shared" si="249"/>
        <v/>
      </c>
      <c r="H998" s="91" t="str">
        <f t="shared" si="250"/>
        <v/>
      </c>
      <c r="I998" s="91" t="str">
        <f t="shared" si="251"/>
        <v/>
      </c>
      <c r="J998" s="91" t="str">
        <f t="shared" si="252"/>
        <v/>
      </c>
      <c r="K998" s="92" t="str">
        <f t="shared" si="241"/>
        <v/>
      </c>
      <c r="L998" s="92" t="str">
        <f t="shared" si="242"/>
        <v/>
      </c>
      <c r="M998" s="92" t="str">
        <f t="shared" si="243"/>
        <v/>
      </c>
      <c r="N998" s="92" t="str">
        <f t="shared" si="244"/>
        <v/>
      </c>
      <c r="O998" s="76" t="str">
        <f>IF(Cadastro!D998="","",Cadastro!D998)</f>
        <v/>
      </c>
      <c r="P998" s="76" t="str">
        <f>IF(Cadastro!C998="","",Cadastro!C998)</f>
        <v/>
      </c>
      <c r="Q998" s="93" t="str">
        <f t="shared" si="253"/>
        <v/>
      </c>
      <c r="R998" s="94" t="str">
        <f>IF(Cadastro!H998="","",Cadastro!H998)</f>
        <v/>
      </c>
      <c r="S998" s="95" t="str">
        <f t="shared" si="254"/>
        <v/>
      </c>
      <c r="T998" s="96" t="str">
        <f t="shared" si="255"/>
        <v/>
      </c>
      <c r="U998" s="96" t="str">
        <f>IFERROR(IF(P998="","",SUMIF(Movimento!$D$9:$D$7010,Saldo!P998,Movimento!$I$9:$I$7010)+W998)/(V998+X998),"")</f>
        <v/>
      </c>
      <c r="V998" s="94" t="str">
        <f>IFERROR(IF(Cadastro!E998="","",Cadastro!E998),"")</f>
        <v/>
      </c>
      <c r="W998" s="97" t="str">
        <f>IFERROR(IF(Cadastro!I998="","",Cadastro!I998),"")</f>
        <v/>
      </c>
      <c r="X998" s="94" t="str">
        <f>IF(P998="","",SUMIF(Movimento!$D$9:$D$7010,Saldo!P998,Movimento!$G$9:$G$7010))</f>
        <v/>
      </c>
      <c r="Y998" s="94" t="str">
        <f>IF(P998="","",SUMIF(MovSaida!$D$9:$D$7010,Saldo!P998,MovSaida!$F$9:$F$7010))</f>
        <v/>
      </c>
      <c r="Z998" s="94" t="str">
        <f>IFERROR(IF(P998="","",SUMIFS(InvAjust!$G$9:$G$6009,InvAjust!$E$9:$E$6009,Saldo!P998,InvAjust!$C$9:$C$6009,"Add")-SUMIFS(InvAjust!$G$9:$G$6009,InvAjust!$E$9:$E$6009,Saldo!P998,InvAjust!$C$9:$C$6009,"Remove")),"")</f>
        <v/>
      </c>
      <c r="AA998" s="98" t="str">
        <f t="shared" si="256"/>
        <v/>
      </c>
    </row>
    <row r="999" spans="1:27" ht="18.95" customHeight="1" x14ac:dyDescent="0.25">
      <c r="A999" s="82"/>
      <c r="C999" s="89" t="str">
        <f t="shared" si="245"/>
        <v/>
      </c>
      <c r="D999" s="89" t="str">
        <f t="shared" si="246"/>
        <v/>
      </c>
      <c r="E999" s="89" t="str">
        <f t="shared" si="247"/>
        <v/>
      </c>
      <c r="F999" s="89" t="str">
        <f t="shared" si="248"/>
        <v/>
      </c>
      <c r="G999" s="90" t="str">
        <f t="shared" si="249"/>
        <v/>
      </c>
      <c r="H999" s="91" t="str">
        <f t="shared" si="250"/>
        <v/>
      </c>
      <c r="I999" s="91" t="str">
        <f t="shared" si="251"/>
        <v/>
      </c>
      <c r="J999" s="91" t="str">
        <f t="shared" si="252"/>
        <v/>
      </c>
      <c r="K999" s="92" t="str">
        <f t="shared" si="241"/>
        <v/>
      </c>
      <c r="L999" s="92" t="str">
        <f t="shared" si="242"/>
        <v/>
      </c>
      <c r="M999" s="92" t="str">
        <f t="shared" si="243"/>
        <v/>
      </c>
      <c r="N999" s="92" t="str">
        <f t="shared" si="244"/>
        <v/>
      </c>
      <c r="O999" s="76" t="str">
        <f>IF(Cadastro!D999="","",Cadastro!D999)</f>
        <v/>
      </c>
      <c r="P999" s="76" t="str">
        <f>IF(Cadastro!C999="","",Cadastro!C999)</f>
        <v/>
      </c>
      <c r="Q999" s="93" t="str">
        <f t="shared" si="253"/>
        <v/>
      </c>
      <c r="R999" s="94" t="str">
        <f>IF(Cadastro!H999="","",Cadastro!H999)</f>
        <v/>
      </c>
      <c r="S999" s="95" t="str">
        <f t="shared" si="254"/>
        <v/>
      </c>
      <c r="T999" s="96" t="str">
        <f t="shared" si="255"/>
        <v/>
      </c>
      <c r="U999" s="96" t="str">
        <f>IFERROR(IF(P999="","",SUMIF(Movimento!$D$9:$D$7010,Saldo!P999,Movimento!$I$9:$I$7010)+W999)/(V999+X999),"")</f>
        <v/>
      </c>
      <c r="V999" s="94" t="str">
        <f>IFERROR(IF(Cadastro!E999="","",Cadastro!E999),"")</f>
        <v/>
      </c>
      <c r="W999" s="97" t="str">
        <f>IFERROR(IF(Cadastro!I999="","",Cadastro!I999),"")</f>
        <v/>
      </c>
      <c r="X999" s="94" t="str">
        <f>IF(P999="","",SUMIF(Movimento!$D$9:$D$7010,Saldo!P999,Movimento!$G$9:$G$7010))</f>
        <v/>
      </c>
      <c r="Y999" s="94" t="str">
        <f>IF(P999="","",SUMIF(MovSaida!$D$9:$D$7010,Saldo!P999,MovSaida!$F$9:$F$7010))</f>
        <v/>
      </c>
      <c r="Z999" s="94" t="str">
        <f>IFERROR(IF(P999="","",SUMIFS(InvAjust!$G$9:$G$6009,InvAjust!$E$9:$E$6009,Saldo!P999,InvAjust!$C$9:$C$6009,"Add")-SUMIFS(InvAjust!$G$9:$G$6009,InvAjust!$E$9:$E$6009,Saldo!P999,InvAjust!$C$9:$C$6009,"Remove")),"")</f>
        <v/>
      </c>
      <c r="AA999" s="98" t="str">
        <f t="shared" si="256"/>
        <v/>
      </c>
    </row>
    <row r="1000" spans="1:27" ht="18.95" customHeight="1" x14ac:dyDescent="0.25">
      <c r="A1000" s="82"/>
      <c r="C1000" s="89" t="str">
        <f t="shared" si="245"/>
        <v/>
      </c>
      <c r="D1000" s="89" t="str">
        <f t="shared" si="246"/>
        <v/>
      </c>
      <c r="E1000" s="89" t="str">
        <f t="shared" si="247"/>
        <v/>
      </c>
      <c r="F1000" s="89" t="str">
        <f t="shared" si="248"/>
        <v/>
      </c>
      <c r="G1000" s="90" t="str">
        <f t="shared" si="249"/>
        <v/>
      </c>
      <c r="H1000" s="91" t="str">
        <f t="shared" si="250"/>
        <v/>
      </c>
      <c r="I1000" s="91" t="str">
        <f t="shared" si="251"/>
        <v/>
      </c>
      <c r="J1000" s="91" t="str">
        <f t="shared" si="252"/>
        <v/>
      </c>
      <c r="K1000" s="92" t="str">
        <f t="shared" si="241"/>
        <v/>
      </c>
      <c r="L1000" s="92" t="str">
        <f t="shared" si="242"/>
        <v/>
      </c>
      <c r="M1000" s="92" t="str">
        <f t="shared" si="243"/>
        <v/>
      </c>
      <c r="N1000" s="92" t="str">
        <f t="shared" si="244"/>
        <v/>
      </c>
      <c r="O1000" s="76" t="str">
        <f>IF(Cadastro!D1000="","",Cadastro!D1000)</f>
        <v/>
      </c>
      <c r="P1000" s="76" t="str">
        <f>IF(Cadastro!C1000="","",Cadastro!C1000)</f>
        <v/>
      </c>
      <c r="Q1000" s="93" t="str">
        <f t="shared" si="253"/>
        <v/>
      </c>
      <c r="R1000" s="94" t="str">
        <f>IF(Cadastro!H1000="","",Cadastro!H1000)</f>
        <v/>
      </c>
      <c r="S1000" s="95" t="str">
        <f t="shared" si="254"/>
        <v/>
      </c>
      <c r="T1000" s="96" t="str">
        <f t="shared" si="255"/>
        <v/>
      </c>
      <c r="U1000" s="96" t="str">
        <f>IFERROR(IF(P1000="","",SUMIF(Movimento!$D$9:$D$7010,Saldo!P1000,Movimento!$I$9:$I$7010)+W1000)/(V1000+X1000),"")</f>
        <v/>
      </c>
      <c r="V1000" s="94" t="str">
        <f>IFERROR(IF(Cadastro!E1000="","",Cadastro!E1000),"")</f>
        <v/>
      </c>
      <c r="W1000" s="97" t="str">
        <f>IFERROR(IF(Cadastro!I1000="","",Cadastro!I1000),"")</f>
        <v/>
      </c>
      <c r="X1000" s="94" t="str">
        <f>IF(P1000="","",SUMIF(Movimento!$D$9:$D$7010,Saldo!P1000,Movimento!$G$9:$G$7010))</f>
        <v/>
      </c>
      <c r="Y1000" s="94" t="str">
        <f>IF(P1000="","",SUMIF(MovSaida!$D$9:$D$7010,Saldo!P1000,MovSaida!$F$9:$F$7010))</f>
        <v/>
      </c>
      <c r="Z1000" s="94" t="str">
        <f>IFERROR(IF(P1000="","",SUMIFS(InvAjust!$G$9:$G$6009,InvAjust!$E$9:$E$6009,Saldo!P1000,InvAjust!$C$9:$C$6009,"Add")-SUMIFS(InvAjust!$G$9:$G$6009,InvAjust!$E$9:$E$6009,Saldo!P1000,InvAjust!$C$9:$C$6009,"Remove")),"")</f>
        <v/>
      </c>
      <c r="AA1000" s="98" t="str">
        <f t="shared" si="256"/>
        <v/>
      </c>
    </row>
    <row r="1001" spans="1:27" ht="18.95" customHeight="1" x14ac:dyDescent="0.25">
      <c r="A1001" s="82"/>
      <c r="C1001" s="89" t="str">
        <f t="shared" si="245"/>
        <v/>
      </c>
      <c r="D1001" s="89" t="str">
        <f t="shared" si="246"/>
        <v/>
      </c>
      <c r="E1001" s="89" t="str">
        <f t="shared" si="247"/>
        <v/>
      </c>
      <c r="F1001" s="89" t="str">
        <f t="shared" si="248"/>
        <v/>
      </c>
      <c r="G1001" s="90" t="str">
        <f t="shared" si="249"/>
        <v/>
      </c>
      <c r="H1001" s="91" t="str">
        <f t="shared" si="250"/>
        <v/>
      </c>
      <c r="I1001" s="91" t="str">
        <f t="shared" si="251"/>
        <v/>
      </c>
      <c r="J1001" s="91" t="str">
        <f t="shared" si="252"/>
        <v/>
      </c>
      <c r="K1001" s="92" t="str">
        <f t="shared" si="241"/>
        <v/>
      </c>
      <c r="L1001" s="92" t="str">
        <f t="shared" si="242"/>
        <v/>
      </c>
      <c r="M1001" s="92" t="str">
        <f t="shared" si="243"/>
        <v/>
      </c>
      <c r="N1001" s="92" t="str">
        <f t="shared" si="244"/>
        <v/>
      </c>
      <c r="O1001" s="76" t="str">
        <f>IF(Cadastro!D1001="","",Cadastro!D1001)</f>
        <v/>
      </c>
      <c r="P1001" s="76" t="str">
        <f>IF(Cadastro!C1001="","",Cadastro!C1001)</f>
        <v/>
      </c>
      <c r="Q1001" s="93" t="str">
        <f t="shared" si="253"/>
        <v/>
      </c>
      <c r="R1001" s="94" t="str">
        <f>IF(Cadastro!H1001="","",Cadastro!H1001)</f>
        <v/>
      </c>
      <c r="S1001" s="95" t="str">
        <f t="shared" si="254"/>
        <v/>
      </c>
      <c r="T1001" s="96" t="str">
        <f t="shared" si="255"/>
        <v/>
      </c>
      <c r="U1001" s="96" t="str">
        <f>IFERROR(IF(P1001="","",SUMIF(Movimento!$D$9:$D$7010,Saldo!P1001,Movimento!$I$9:$I$7010)+W1001)/(V1001+X1001),"")</f>
        <v/>
      </c>
      <c r="V1001" s="94" t="str">
        <f>IFERROR(IF(Cadastro!E1001="","",Cadastro!E1001),"")</f>
        <v/>
      </c>
      <c r="W1001" s="97" t="str">
        <f>IFERROR(IF(Cadastro!I1001="","",Cadastro!I1001),"")</f>
        <v/>
      </c>
      <c r="X1001" s="94" t="str">
        <f>IF(P1001="","",SUMIF(Movimento!$D$9:$D$7010,Saldo!P1001,Movimento!$G$9:$G$7010))</f>
        <v/>
      </c>
      <c r="Y1001" s="94" t="str">
        <f>IF(P1001="","",SUMIF(MovSaida!$D$9:$D$7010,Saldo!P1001,MovSaida!$F$9:$F$7010))</f>
        <v/>
      </c>
      <c r="Z1001" s="94" t="str">
        <f>IFERROR(IF(P1001="","",SUMIFS(InvAjust!$G$9:$G$6009,InvAjust!$E$9:$E$6009,Saldo!P1001,InvAjust!$C$9:$C$6009,"Add")-SUMIFS(InvAjust!$G$9:$G$6009,InvAjust!$E$9:$E$6009,Saldo!P1001,InvAjust!$C$9:$C$6009,"Remove")),"")</f>
        <v/>
      </c>
      <c r="AA1001" s="98" t="str">
        <f t="shared" si="256"/>
        <v/>
      </c>
    </row>
    <row r="1002" spans="1:27" ht="18.95" customHeight="1" x14ac:dyDescent="0.25">
      <c r="A1002" s="82"/>
      <c r="C1002" s="89" t="str">
        <f t="shared" si="245"/>
        <v/>
      </c>
      <c r="D1002" s="89" t="str">
        <f t="shared" si="246"/>
        <v/>
      </c>
      <c r="E1002" s="89" t="str">
        <f t="shared" si="247"/>
        <v/>
      </c>
      <c r="F1002" s="89" t="str">
        <f t="shared" si="248"/>
        <v/>
      </c>
      <c r="G1002" s="90" t="str">
        <f t="shared" si="249"/>
        <v/>
      </c>
      <c r="H1002" s="91" t="str">
        <f t="shared" si="250"/>
        <v/>
      </c>
      <c r="I1002" s="91" t="str">
        <f t="shared" si="251"/>
        <v/>
      </c>
      <c r="J1002" s="91" t="str">
        <f t="shared" si="252"/>
        <v/>
      </c>
      <c r="K1002" s="92" t="str">
        <f t="shared" si="241"/>
        <v/>
      </c>
      <c r="L1002" s="92" t="str">
        <f t="shared" si="242"/>
        <v/>
      </c>
      <c r="M1002" s="92" t="str">
        <f t="shared" si="243"/>
        <v/>
      </c>
      <c r="N1002" s="92" t="str">
        <f t="shared" si="244"/>
        <v/>
      </c>
      <c r="O1002" s="76" t="str">
        <f>IF(Cadastro!D1002="","",Cadastro!D1002)</f>
        <v/>
      </c>
      <c r="P1002" s="76" t="str">
        <f>IF(Cadastro!C1002="","",Cadastro!C1002)</f>
        <v/>
      </c>
      <c r="Q1002" s="93" t="str">
        <f t="shared" si="253"/>
        <v/>
      </c>
      <c r="R1002" s="94" t="str">
        <f>IF(Cadastro!H1002="","",Cadastro!H1002)</f>
        <v/>
      </c>
      <c r="S1002" s="95" t="str">
        <f t="shared" si="254"/>
        <v/>
      </c>
      <c r="T1002" s="96" t="str">
        <f t="shared" si="255"/>
        <v/>
      </c>
      <c r="U1002" s="96" t="str">
        <f>IFERROR(IF(P1002="","",SUMIF(Movimento!$D$9:$D$7010,Saldo!P1002,Movimento!$I$9:$I$7010)+W1002)/(V1002+X1002),"")</f>
        <v/>
      </c>
      <c r="V1002" s="94" t="str">
        <f>IFERROR(IF(Cadastro!E1002="","",Cadastro!E1002),"")</f>
        <v/>
      </c>
      <c r="W1002" s="97" t="str">
        <f>IFERROR(IF(Cadastro!I1002="","",Cadastro!I1002),"")</f>
        <v/>
      </c>
      <c r="X1002" s="94" t="str">
        <f>IF(P1002="","",SUMIF(Movimento!$D$9:$D$7010,Saldo!P1002,Movimento!$G$9:$G$7010))</f>
        <v/>
      </c>
      <c r="Y1002" s="94" t="str">
        <f>IF(P1002="","",SUMIF(MovSaida!$D$9:$D$7010,Saldo!P1002,MovSaida!$F$9:$F$7010))</f>
        <v/>
      </c>
      <c r="Z1002" s="94" t="str">
        <f>IFERROR(IF(P1002="","",SUMIFS(InvAjust!$G$9:$G$6009,InvAjust!$E$9:$E$6009,Saldo!P1002,InvAjust!$C$9:$C$6009,"Add")-SUMIFS(InvAjust!$G$9:$G$6009,InvAjust!$E$9:$E$6009,Saldo!P1002,InvAjust!$C$9:$C$6009,"Remove")),"")</f>
        <v/>
      </c>
      <c r="AA1002" s="98" t="str">
        <f t="shared" si="256"/>
        <v/>
      </c>
    </row>
    <row r="1003" spans="1:27" ht="18.95" customHeight="1" x14ac:dyDescent="0.25">
      <c r="A1003" s="82"/>
      <c r="C1003" s="89" t="str">
        <f t="shared" si="245"/>
        <v/>
      </c>
      <c r="D1003" s="89" t="str">
        <f t="shared" si="246"/>
        <v/>
      </c>
      <c r="E1003" s="89" t="str">
        <f t="shared" si="247"/>
        <v/>
      </c>
      <c r="F1003" s="89" t="str">
        <f t="shared" si="248"/>
        <v/>
      </c>
      <c r="G1003" s="90" t="str">
        <f t="shared" si="249"/>
        <v/>
      </c>
      <c r="H1003" s="91" t="str">
        <f t="shared" si="250"/>
        <v/>
      </c>
      <c r="I1003" s="91" t="str">
        <f t="shared" si="251"/>
        <v/>
      </c>
      <c r="J1003" s="91" t="str">
        <f t="shared" si="252"/>
        <v/>
      </c>
      <c r="K1003" s="92" t="str">
        <f t="shared" si="241"/>
        <v/>
      </c>
      <c r="L1003" s="92" t="str">
        <f t="shared" si="242"/>
        <v/>
      </c>
      <c r="M1003" s="92" t="str">
        <f t="shared" si="243"/>
        <v/>
      </c>
      <c r="N1003" s="92" t="str">
        <f t="shared" si="244"/>
        <v/>
      </c>
      <c r="O1003" s="76" t="str">
        <f>IF(Cadastro!D1003="","",Cadastro!D1003)</f>
        <v/>
      </c>
      <c r="P1003" s="76" t="str">
        <f>IF(Cadastro!C1003="","",Cadastro!C1003)</f>
        <v/>
      </c>
      <c r="Q1003" s="93" t="str">
        <f t="shared" si="253"/>
        <v/>
      </c>
      <c r="R1003" s="94" t="str">
        <f>IF(Cadastro!H1003="","",Cadastro!H1003)</f>
        <v/>
      </c>
      <c r="S1003" s="95" t="str">
        <f t="shared" si="254"/>
        <v/>
      </c>
      <c r="T1003" s="96" t="str">
        <f t="shared" si="255"/>
        <v/>
      </c>
      <c r="U1003" s="96" t="str">
        <f>IFERROR(IF(P1003="","",SUMIF(Movimento!$D$9:$D$7010,Saldo!P1003,Movimento!$I$9:$I$7010)+W1003)/(V1003+X1003),"")</f>
        <v/>
      </c>
      <c r="V1003" s="94" t="str">
        <f>IFERROR(IF(Cadastro!E1003="","",Cadastro!E1003),"")</f>
        <v/>
      </c>
      <c r="W1003" s="97" t="str">
        <f>IFERROR(IF(Cadastro!I1003="","",Cadastro!I1003),"")</f>
        <v/>
      </c>
      <c r="X1003" s="94" t="str">
        <f>IF(P1003="","",SUMIF(Movimento!$D$9:$D$7010,Saldo!P1003,Movimento!$G$9:$G$7010))</f>
        <v/>
      </c>
      <c r="Y1003" s="94" t="str">
        <f>IF(P1003="","",SUMIF(MovSaida!$D$9:$D$7010,Saldo!P1003,MovSaida!$F$9:$F$7010))</f>
        <v/>
      </c>
      <c r="Z1003" s="94" t="str">
        <f>IFERROR(IF(P1003="","",SUMIFS(InvAjust!$G$9:$G$6009,InvAjust!$E$9:$E$6009,Saldo!P1003,InvAjust!$C$9:$C$6009,"Add")-SUMIFS(InvAjust!$G$9:$G$6009,InvAjust!$E$9:$E$6009,Saldo!P1003,InvAjust!$C$9:$C$6009,"Remove")),"")</f>
        <v/>
      </c>
      <c r="AA1003" s="98" t="str">
        <f t="shared" si="256"/>
        <v/>
      </c>
    </row>
    <row r="1004" spans="1:27" ht="18.95" customHeight="1" x14ac:dyDescent="0.25">
      <c r="A1004" s="82"/>
      <c r="C1004" s="89" t="str">
        <f t="shared" si="245"/>
        <v/>
      </c>
      <c r="D1004" s="89" t="str">
        <f t="shared" si="246"/>
        <v/>
      </c>
      <c r="E1004" s="89" t="str">
        <f t="shared" si="247"/>
        <v/>
      </c>
      <c r="F1004" s="89" t="str">
        <f t="shared" si="248"/>
        <v/>
      </c>
      <c r="G1004" s="90" t="str">
        <f t="shared" si="249"/>
        <v/>
      </c>
      <c r="H1004" s="91" t="str">
        <f t="shared" si="250"/>
        <v/>
      </c>
      <c r="I1004" s="91" t="str">
        <f t="shared" si="251"/>
        <v/>
      </c>
      <c r="J1004" s="91" t="str">
        <f t="shared" si="252"/>
        <v/>
      </c>
      <c r="K1004" s="92" t="str">
        <f t="shared" si="241"/>
        <v/>
      </c>
      <c r="L1004" s="92" t="str">
        <f t="shared" si="242"/>
        <v/>
      </c>
      <c r="M1004" s="92" t="str">
        <f t="shared" si="243"/>
        <v/>
      </c>
      <c r="N1004" s="92" t="str">
        <f t="shared" si="244"/>
        <v/>
      </c>
      <c r="O1004" s="76" t="str">
        <f>IF(Cadastro!D1004="","",Cadastro!D1004)</f>
        <v/>
      </c>
      <c r="P1004" s="76" t="str">
        <f>IF(Cadastro!C1004="","",Cadastro!C1004)</f>
        <v/>
      </c>
      <c r="Q1004" s="93" t="str">
        <f t="shared" si="253"/>
        <v/>
      </c>
      <c r="R1004" s="94" t="str">
        <f>IF(Cadastro!H1004="","",Cadastro!H1004)</f>
        <v/>
      </c>
      <c r="S1004" s="95" t="str">
        <f t="shared" si="254"/>
        <v/>
      </c>
      <c r="T1004" s="96" t="str">
        <f t="shared" si="255"/>
        <v/>
      </c>
      <c r="U1004" s="96" t="str">
        <f>IFERROR(IF(P1004="","",SUMIF(Movimento!$D$9:$D$7010,Saldo!P1004,Movimento!$I$9:$I$7010)+W1004)/(V1004+X1004),"")</f>
        <v/>
      </c>
      <c r="V1004" s="94" t="str">
        <f>IFERROR(IF(Cadastro!E1004="","",Cadastro!E1004),"")</f>
        <v/>
      </c>
      <c r="W1004" s="97" t="str">
        <f>IFERROR(IF(Cadastro!I1004="","",Cadastro!I1004),"")</f>
        <v/>
      </c>
      <c r="X1004" s="94" t="str">
        <f>IF(P1004="","",SUMIF(Movimento!$D$9:$D$7010,Saldo!P1004,Movimento!$G$9:$G$7010))</f>
        <v/>
      </c>
      <c r="Y1004" s="94" t="str">
        <f>IF(P1004="","",SUMIF(MovSaida!$D$9:$D$7010,Saldo!P1004,MovSaida!$F$9:$F$7010))</f>
        <v/>
      </c>
      <c r="Z1004" s="94" t="str">
        <f>IFERROR(IF(P1004="","",SUMIFS(InvAjust!$G$9:$G$6009,InvAjust!$E$9:$E$6009,Saldo!P1004,InvAjust!$C$9:$C$6009,"Add")-SUMIFS(InvAjust!$G$9:$G$6009,InvAjust!$E$9:$E$6009,Saldo!P1004,InvAjust!$C$9:$C$6009,"Remove")),"")</f>
        <v/>
      </c>
      <c r="AA1004" s="98" t="str">
        <f t="shared" si="256"/>
        <v/>
      </c>
    </row>
    <row r="1005" spans="1:27" ht="18.95" customHeight="1" x14ac:dyDescent="0.25">
      <c r="A1005" s="82"/>
      <c r="C1005" s="89" t="str">
        <f t="shared" si="245"/>
        <v/>
      </c>
      <c r="D1005" s="89" t="str">
        <f t="shared" si="246"/>
        <v/>
      </c>
      <c r="E1005" s="89" t="str">
        <f t="shared" si="247"/>
        <v/>
      </c>
      <c r="F1005" s="89" t="str">
        <f t="shared" si="248"/>
        <v/>
      </c>
      <c r="G1005" s="90" t="str">
        <f t="shared" si="249"/>
        <v/>
      </c>
      <c r="H1005" s="91" t="str">
        <f t="shared" si="250"/>
        <v/>
      </c>
      <c r="I1005" s="91" t="str">
        <f t="shared" si="251"/>
        <v/>
      </c>
      <c r="J1005" s="91" t="str">
        <f t="shared" si="252"/>
        <v/>
      </c>
      <c r="K1005" s="92" t="str">
        <f t="shared" si="241"/>
        <v/>
      </c>
      <c r="L1005" s="92" t="str">
        <f t="shared" si="242"/>
        <v/>
      </c>
      <c r="M1005" s="92" t="str">
        <f t="shared" si="243"/>
        <v/>
      </c>
      <c r="N1005" s="92" t="str">
        <f t="shared" si="244"/>
        <v/>
      </c>
      <c r="O1005" s="76" t="str">
        <f>IF(Cadastro!D1005="","",Cadastro!D1005)</f>
        <v/>
      </c>
      <c r="P1005" s="76" t="str">
        <f>IF(Cadastro!C1005="","",Cadastro!C1005)</f>
        <v/>
      </c>
      <c r="Q1005" s="93" t="str">
        <f t="shared" si="253"/>
        <v/>
      </c>
      <c r="R1005" s="94" t="str">
        <f>IF(Cadastro!H1005="","",Cadastro!H1005)</f>
        <v/>
      </c>
      <c r="S1005" s="95" t="str">
        <f t="shared" si="254"/>
        <v/>
      </c>
      <c r="T1005" s="96" t="str">
        <f t="shared" si="255"/>
        <v/>
      </c>
      <c r="U1005" s="96" t="str">
        <f>IFERROR(IF(P1005="","",SUMIF(Movimento!$D$9:$D$7010,Saldo!P1005,Movimento!$I$9:$I$7010)+W1005)/(V1005+X1005),"")</f>
        <v/>
      </c>
      <c r="V1005" s="94" t="str">
        <f>IFERROR(IF(Cadastro!E1005="","",Cadastro!E1005),"")</f>
        <v/>
      </c>
      <c r="W1005" s="97" t="str">
        <f>IFERROR(IF(Cadastro!I1005="","",Cadastro!I1005),"")</f>
        <v/>
      </c>
      <c r="X1005" s="94" t="str">
        <f>IF(P1005="","",SUMIF(Movimento!$D$9:$D$7010,Saldo!P1005,Movimento!$G$9:$G$7010))</f>
        <v/>
      </c>
      <c r="Y1005" s="94" t="str">
        <f>IF(P1005="","",SUMIF(MovSaida!$D$9:$D$7010,Saldo!P1005,MovSaida!$F$9:$F$7010))</f>
        <v/>
      </c>
      <c r="Z1005" s="94" t="str">
        <f>IFERROR(IF(P1005="","",SUMIFS(InvAjust!$G$9:$G$6009,InvAjust!$E$9:$E$6009,Saldo!P1005,InvAjust!$C$9:$C$6009,"Add")-SUMIFS(InvAjust!$G$9:$G$6009,InvAjust!$E$9:$E$6009,Saldo!P1005,InvAjust!$C$9:$C$6009,"Remove")),"")</f>
        <v/>
      </c>
      <c r="AA1005" s="98" t="str">
        <f t="shared" si="256"/>
        <v/>
      </c>
    </row>
    <row r="1006" spans="1:27" ht="18.95" customHeight="1" x14ac:dyDescent="0.25">
      <c r="A1006" s="82"/>
      <c r="C1006" s="89" t="str">
        <f t="shared" si="245"/>
        <v/>
      </c>
      <c r="D1006" s="89" t="str">
        <f t="shared" si="246"/>
        <v/>
      </c>
      <c r="E1006" s="89" t="str">
        <f t="shared" si="247"/>
        <v/>
      </c>
      <c r="F1006" s="89" t="str">
        <f t="shared" si="248"/>
        <v/>
      </c>
      <c r="G1006" s="90" t="str">
        <f t="shared" si="249"/>
        <v/>
      </c>
      <c r="H1006" s="91" t="str">
        <f t="shared" si="250"/>
        <v/>
      </c>
      <c r="I1006" s="91" t="str">
        <f t="shared" si="251"/>
        <v/>
      </c>
      <c r="J1006" s="91" t="str">
        <f t="shared" si="252"/>
        <v/>
      </c>
      <c r="K1006" s="92" t="str">
        <f t="shared" si="241"/>
        <v/>
      </c>
      <c r="L1006" s="92" t="str">
        <f t="shared" si="242"/>
        <v/>
      </c>
      <c r="M1006" s="92" t="str">
        <f t="shared" si="243"/>
        <v/>
      </c>
      <c r="N1006" s="92" t="str">
        <f t="shared" si="244"/>
        <v/>
      </c>
      <c r="O1006" s="76" t="str">
        <f>IF(Cadastro!D1006="","",Cadastro!D1006)</f>
        <v/>
      </c>
      <c r="P1006" s="76" t="str">
        <f>IF(Cadastro!C1006="","",Cadastro!C1006)</f>
        <v/>
      </c>
      <c r="Q1006" s="93" t="str">
        <f t="shared" si="253"/>
        <v/>
      </c>
      <c r="R1006" s="94" t="str">
        <f>IF(Cadastro!H1006="","",Cadastro!H1006)</f>
        <v/>
      </c>
      <c r="S1006" s="95" t="str">
        <f t="shared" si="254"/>
        <v/>
      </c>
      <c r="T1006" s="96" t="str">
        <f t="shared" si="255"/>
        <v/>
      </c>
      <c r="U1006" s="96" t="str">
        <f>IFERROR(IF(P1006="","",SUMIF(Movimento!$D$9:$D$7010,Saldo!P1006,Movimento!$I$9:$I$7010)+W1006)/(V1006+X1006),"")</f>
        <v/>
      </c>
      <c r="V1006" s="94" t="str">
        <f>IFERROR(IF(Cadastro!E1006="","",Cadastro!E1006),"")</f>
        <v/>
      </c>
      <c r="W1006" s="97" t="str">
        <f>IFERROR(IF(Cadastro!I1006="","",Cadastro!I1006),"")</f>
        <v/>
      </c>
      <c r="X1006" s="94" t="str">
        <f>IF(P1006="","",SUMIF(Movimento!$D$9:$D$7010,Saldo!P1006,Movimento!$G$9:$G$7010))</f>
        <v/>
      </c>
      <c r="Y1006" s="94" t="str">
        <f>IF(P1006="","",SUMIF(MovSaida!$D$9:$D$7010,Saldo!P1006,MovSaida!$F$9:$F$7010))</f>
        <v/>
      </c>
      <c r="Z1006" s="94" t="str">
        <f>IFERROR(IF(P1006="","",SUMIFS(InvAjust!$G$9:$G$6009,InvAjust!$E$9:$E$6009,Saldo!P1006,InvAjust!$C$9:$C$6009,"Add")-SUMIFS(InvAjust!$G$9:$G$6009,InvAjust!$E$9:$E$6009,Saldo!P1006,InvAjust!$C$9:$C$6009,"Remove")),"")</f>
        <v/>
      </c>
      <c r="AA1006" s="98" t="str">
        <f t="shared" si="256"/>
        <v/>
      </c>
    </row>
    <row r="1007" spans="1:27" ht="18.95" customHeight="1" x14ac:dyDescent="0.25">
      <c r="A1007" s="82"/>
      <c r="C1007" s="89" t="str">
        <f t="shared" si="245"/>
        <v/>
      </c>
      <c r="D1007" s="89" t="str">
        <f t="shared" si="246"/>
        <v/>
      </c>
      <c r="E1007" s="89" t="str">
        <f t="shared" si="247"/>
        <v/>
      </c>
      <c r="F1007" s="89" t="str">
        <f t="shared" si="248"/>
        <v/>
      </c>
      <c r="G1007" s="90" t="str">
        <f t="shared" si="249"/>
        <v/>
      </c>
      <c r="H1007" s="91" t="str">
        <f t="shared" si="250"/>
        <v/>
      </c>
      <c r="I1007" s="91" t="str">
        <f t="shared" si="251"/>
        <v/>
      </c>
      <c r="J1007" s="91" t="str">
        <f t="shared" si="252"/>
        <v/>
      </c>
      <c r="K1007" s="92" t="str">
        <f t="shared" si="241"/>
        <v/>
      </c>
      <c r="L1007" s="92" t="str">
        <f t="shared" si="242"/>
        <v/>
      </c>
      <c r="M1007" s="92" t="str">
        <f t="shared" si="243"/>
        <v/>
      </c>
      <c r="N1007" s="92" t="str">
        <f t="shared" si="244"/>
        <v/>
      </c>
      <c r="O1007" s="76" t="str">
        <f>IF(Cadastro!D1007="","",Cadastro!D1007)</f>
        <v/>
      </c>
      <c r="P1007" s="76" t="str">
        <f>IF(Cadastro!C1007="","",Cadastro!C1007)</f>
        <v/>
      </c>
      <c r="Q1007" s="93" t="str">
        <f t="shared" si="253"/>
        <v/>
      </c>
      <c r="R1007" s="94" t="str">
        <f>IF(Cadastro!H1007="","",Cadastro!H1007)</f>
        <v/>
      </c>
      <c r="S1007" s="95" t="str">
        <f t="shared" si="254"/>
        <v/>
      </c>
      <c r="T1007" s="96" t="str">
        <f t="shared" si="255"/>
        <v/>
      </c>
      <c r="U1007" s="96" t="str">
        <f>IFERROR(IF(P1007="","",SUMIF(Movimento!$D$9:$D$7010,Saldo!P1007,Movimento!$I$9:$I$7010)+W1007)/(V1007+X1007),"")</f>
        <v/>
      </c>
      <c r="V1007" s="94" t="str">
        <f>IFERROR(IF(Cadastro!E1007="","",Cadastro!E1007),"")</f>
        <v/>
      </c>
      <c r="W1007" s="97" t="str">
        <f>IFERROR(IF(Cadastro!I1007="","",Cadastro!I1007),"")</f>
        <v/>
      </c>
      <c r="X1007" s="94" t="str">
        <f>IF(P1007="","",SUMIF(Movimento!$D$9:$D$7010,Saldo!P1007,Movimento!$G$9:$G$7010))</f>
        <v/>
      </c>
      <c r="Y1007" s="94" t="str">
        <f>IF(P1007="","",SUMIF(MovSaida!$D$9:$D$7010,Saldo!P1007,MovSaida!$F$9:$F$7010))</f>
        <v/>
      </c>
      <c r="Z1007" s="94" t="str">
        <f>IFERROR(IF(P1007="","",SUMIFS(InvAjust!$G$9:$G$6009,InvAjust!$E$9:$E$6009,Saldo!P1007,InvAjust!$C$9:$C$6009,"Add")-SUMIFS(InvAjust!$G$9:$G$6009,InvAjust!$E$9:$E$6009,Saldo!P1007,InvAjust!$C$9:$C$6009,"Remove")),"")</f>
        <v/>
      </c>
      <c r="AA1007" s="98" t="str">
        <f t="shared" si="256"/>
        <v/>
      </c>
    </row>
    <row r="1008" spans="1:27" ht="18.95" customHeight="1" x14ac:dyDescent="0.25">
      <c r="A1008" s="82"/>
      <c r="C1008" s="89" t="str">
        <f t="shared" si="245"/>
        <v/>
      </c>
      <c r="D1008" s="89" t="str">
        <f t="shared" si="246"/>
        <v/>
      </c>
      <c r="E1008" s="89" t="str">
        <f t="shared" si="247"/>
        <v/>
      </c>
      <c r="F1008" s="89" t="str">
        <f t="shared" si="248"/>
        <v/>
      </c>
      <c r="G1008" s="90" t="str">
        <f t="shared" si="249"/>
        <v/>
      </c>
      <c r="H1008" s="91" t="str">
        <f t="shared" si="250"/>
        <v/>
      </c>
      <c r="I1008" s="91" t="str">
        <f t="shared" si="251"/>
        <v/>
      </c>
      <c r="J1008" s="91" t="str">
        <f t="shared" si="252"/>
        <v/>
      </c>
      <c r="K1008" s="92" t="str">
        <f t="shared" si="241"/>
        <v/>
      </c>
      <c r="L1008" s="92" t="str">
        <f t="shared" si="242"/>
        <v/>
      </c>
      <c r="M1008" s="92" t="str">
        <f t="shared" si="243"/>
        <v/>
      </c>
      <c r="N1008" s="92" t="str">
        <f t="shared" si="244"/>
        <v/>
      </c>
      <c r="O1008" s="76" t="str">
        <f>IF(Cadastro!D1008="","",Cadastro!D1008)</f>
        <v/>
      </c>
      <c r="P1008" s="76" t="str">
        <f>IF(Cadastro!C1008="","",Cadastro!C1008)</f>
        <v/>
      </c>
      <c r="Q1008" s="93" t="str">
        <f t="shared" si="253"/>
        <v/>
      </c>
      <c r="R1008" s="94" t="str">
        <f>IF(Cadastro!H1008="","",Cadastro!H1008)</f>
        <v/>
      </c>
      <c r="S1008" s="95" t="str">
        <f t="shared" si="254"/>
        <v/>
      </c>
      <c r="T1008" s="96" t="str">
        <f t="shared" si="255"/>
        <v/>
      </c>
      <c r="U1008" s="96" t="str">
        <f>IFERROR(IF(P1008="","",SUMIF(Movimento!$D$9:$D$7010,Saldo!P1008,Movimento!$I$9:$I$7010)+W1008)/(V1008+X1008),"")</f>
        <v/>
      </c>
      <c r="V1008" s="94" t="str">
        <f>IFERROR(IF(Cadastro!E1008="","",Cadastro!E1008),"")</f>
        <v/>
      </c>
      <c r="W1008" s="97" t="str">
        <f>IFERROR(IF(Cadastro!I1008="","",Cadastro!I1008),"")</f>
        <v/>
      </c>
      <c r="X1008" s="94" t="str">
        <f>IF(P1008="","",SUMIF(Movimento!$D$9:$D$7010,Saldo!P1008,Movimento!$G$9:$G$7010))</f>
        <v/>
      </c>
      <c r="Y1008" s="94" t="str">
        <f>IF(P1008="","",SUMIF(MovSaida!$D$9:$D$7010,Saldo!P1008,MovSaida!$F$9:$F$7010))</f>
        <v/>
      </c>
      <c r="Z1008" s="94" t="str">
        <f>IFERROR(IF(P1008="","",SUMIFS(InvAjust!$G$9:$G$6009,InvAjust!$E$9:$E$6009,Saldo!P1008,InvAjust!$C$9:$C$6009,"Add")-SUMIFS(InvAjust!$G$9:$G$6009,InvAjust!$E$9:$E$6009,Saldo!P1008,InvAjust!$C$9:$C$6009,"Remove")),"")</f>
        <v/>
      </c>
      <c r="AA1008" s="98" t="str">
        <f t="shared" si="256"/>
        <v/>
      </c>
    </row>
    <row r="1009" spans="1:27" ht="18.95" customHeight="1" x14ac:dyDescent="0.25">
      <c r="A1009" s="82"/>
      <c r="C1009" s="89" t="str">
        <f t="shared" si="245"/>
        <v/>
      </c>
      <c r="D1009" s="89" t="str">
        <f t="shared" si="246"/>
        <v/>
      </c>
      <c r="E1009" s="89" t="str">
        <f t="shared" si="247"/>
        <v/>
      </c>
      <c r="F1009" s="89" t="str">
        <f t="shared" si="248"/>
        <v/>
      </c>
      <c r="G1009" s="90" t="str">
        <f t="shared" si="249"/>
        <v/>
      </c>
      <c r="H1009" s="91" t="str">
        <f t="shared" si="250"/>
        <v/>
      </c>
      <c r="I1009" s="91" t="str">
        <f t="shared" si="251"/>
        <v/>
      </c>
      <c r="J1009" s="91" t="str">
        <f t="shared" si="252"/>
        <v/>
      </c>
      <c r="K1009" s="92" t="str">
        <f t="shared" si="241"/>
        <v/>
      </c>
      <c r="L1009" s="92" t="str">
        <f t="shared" si="242"/>
        <v/>
      </c>
      <c r="M1009" s="92" t="str">
        <f t="shared" si="243"/>
        <v/>
      </c>
      <c r="N1009" s="92" t="str">
        <f t="shared" si="244"/>
        <v/>
      </c>
      <c r="O1009" s="76" t="str">
        <f>IF(Cadastro!D1009="","",Cadastro!D1009)</f>
        <v/>
      </c>
      <c r="P1009" s="76" t="str">
        <f>IF(Cadastro!C1009="","",Cadastro!C1009)</f>
        <v/>
      </c>
      <c r="Q1009" s="93" t="str">
        <f t="shared" si="253"/>
        <v/>
      </c>
      <c r="R1009" s="94" t="str">
        <f>IF(Cadastro!H1009="","",Cadastro!H1009)</f>
        <v/>
      </c>
      <c r="S1009" s="95" t="str">
        <f t="shared" si="254"/>
        <v/>
      </c>
      <c r="T1009" s="96" t="str">
        <f t="shared" si="255"/>
        <v/>
      </c>
      <c r="U1009" s="96" t="str">
        <f>IFERROR(IF(P1009="","",SUMIF(Movimento!$D$9:$D$7010,Saldo!P1009,Movimento!$I$9:$I$7010)+W1009)/(V1009+X1009),"")</f>
        <v/>
      </c>
      <c r="V1009" s="94" t="str">
        <f>IFERROR(IF(Cadastro!E1009="","",Cadastro!E1009),"")</f>
        <v/>
      </c>
      <c r="W1009" s="97" t="str">
        <f>IFERROR(IF(Cadastro!I1009="","",Cadastro!I1009),"")</f>
        <v/>
      </c>
      <c r="X1009" s="94" t="str">
        <f>IF(P1009="","",SUMIF(Movimento!$D$9:$D$7010,Saldo!P1009,Movimento!$G$9:$G$7010))</f>
        <v/>
      </c>
      <c r="Y1009" s="94" t="str">
        <f>IF(P1009="","",SUMIF(MovSaida!$D$9:$D$7010,Saldo!P1009,MovSaida!$F$9:$F$7010))</f>
        <v/>
      </c>
      <c r="Z1009" s="94" t="str">
        <f>IFERROR(IF(P1009="","",SUMIFS(InvAjust!$G$9:$G$6009,InvAjust!$E$9:$E$6009,Saldo!P1009,InvAjust!$C$9:$C$6009,"Add")-SUMIFS(InvAjust!$G$9:$G$6009,InvAjust!$E$9:$E$6009,Saldo!P1009,InvAjust!$C$9:$C$6009,"Remove")),"")</f>
        <v/>
      </c>
      <c r="AA1009" s="98" t="str">
        <f t="shared" si="256"/>
        <v/>
      </c>
    </row>
    <row r="1010" spans="1:27" ht="18.95" customHeight="1" x14ac:dyDescent="0.25"/>
  </sheetData>
  <sheetProtection algorithmName="SHA-512" hashValue="aXKAFsJbfRlYKFWWOZTrNVO6H25fk1cTaRAQ/Xbx22knbDReoElHYGposAP6OfI9Ue9BmcjHJtr/6FWS76bkAg==" saltValue="OG7k0Mmi7TyNqiBhFAMGIQ==" spinCount="100000" sheet="1" objects="1" scenarios="1" selectLockedCells="1"/>
  <pageMargins left="0.511811024" right="0.511811024" top="0.78740157499999996" bottom="0.78740157499999996" header="0.31496062000000002" footer="0.31496062000000002"/>
  <pageSetup paperSize="9" orientation="landscape"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U1011"/>
  <sheetViews>
    <sheetView showGridLines="0" zoomScaleNormal="100" workbookViewId="0">
      <pane xSplit="1" ySplit="9" topLeftCell="B10" activePane="bottomRight" state="frozen"/>
      <selection activeCell="B6" sqref="B6"/>
      <selection pane="topRight" activeCell="B6" sqref="B6"/>
      <selection pane="bottomLeft" activeCell="B6" sqref="B6"/>
      <selection pane="bottomRight" activeCell="K10" sqref="K10"/>
    </sheetView>
  </sheetViews>
  <sheetFormatPr defaultColWidth="0" defaultRowHeight="15" customHeight="1" zeroHeight="1" x14ac:dyDescent="0.25"/>
  <cols>
    <col min="1" max="1" width="26.28515625" style="28" customWidth="1"/>
    <col min="2" max="2" width="3" style="28" customWidth="1"/>
    <col min="3" max="3" width="12.140625" style="28" customWidth="1"/>
    <col min="4" max="4" width="33.85546875" style="28" bestFit="1" customWidth="1"/>
    <col min="5" max="5" width="12.5703125" style="28" customWidth="1"/>
    <col min="6" max="6" width="12.28515625" style="28" customWidth="1"/>
    <col min="7" max="7" width="11" style="28" bestFit="1" customWidth="1"/>
    <col min="8" max="8" width="11.28515625" style="28" bestFit="1" customWidth="1"/>
    <col min="9" max="9" width="10.5703125" style="28" bestFit="1" customWidth="1"/>
    <col min="10" max="10" width="9.140625" style="28" customWidth="1"/>
    <col min="11" max="11" width="13.42578125" style="28" bestFit="1" customWidth="1"/>
    <col min="12" max="12" width="12.140625" style="28" customWidth="1"/>
    <col min="13" max="28" width="9.140625" style="28" customWidth="1"/>
    <col min="29" max="75" width="9.140625" style="28" hidden="1" customWidth="1"/>
    <col min="76" max="80" width="6.7109375" style="28" hidden="1" customWidth="1"/>
    <col min="81" max="81" width="3" style="28" hidden="1" customWidth="1"/>
    <col min="82" max="82" width="2.140625" style="28" hidden="1" customWidth="1"/>
    <col min="83" max="83" width="4.42578125" style="28" hidden="1" customWidth="1"/>
    <col min="84" max="94" width="9.140625" style="28" hidden="1" customWidth="1"/>
    <col min="95" max="95" width="9.5703125" style="28" hidden="1" customWidth="1"/>
    <col min="96" max="96" width="2.28515625" style="28" hidden="1" customWidth="1"/>
    <col min="97" max="97" width="3" style="28" hidden="1" customWidth="1"/>
    <col min="98" max="98" width="2.28515625" style="28" hidden="1" customWidth="1"/>
    <col min="99" max="99" width="3" style="28" hidden="1" customWidth="1"/>
    <col min="100" max="16384" width="9.140625" style="28" hidden="1"/>
  </cols>
  <sheetData>
    <row r="1" spans="1:28"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c r="AB1" s="55"/>
    </row>
    <row r="2" spans="1:28"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c r="AB2" s="55"/>
    </row>
    <row r="3" spans="1:28"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c r="AB3" s="56"/>
    </row>
    <row r="4" spans="1:28"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c r="AB4" s="56"/>
    </row>
    <row r="5" spans="1:28"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c r="AB5" s="56"/>
    </row>
    <row r="6" spans="1:28" ht="15" customHeight="1" x14ac:dyDescent="0.25">
      <c r="A6" s="82"/>
      <c r="P6" s="24"/>
      <c r="Q6" s="24"/>
      <c r="R6" s="24"/>
      <c r="S6" s="24"/>
      <c r="T6" s="24"/>
      <c r="U6" s="24"/>
      <c r="V6" s="24"/>
      <c r="W6" s="24"/>
      <c r="X6" s="24"/>
      <c r="Y6" s="24"/>
      <c r="Z6" s="24"/>
    </row>
    <row r="7" spans="1:28" ht="18.95" customHeight="1" thickBot="1" x14ac:dyDescent="0.3">
      <c r="A7" s="82"/>
      <c r="C7"/>
      <c r="D7"/>
      <c r="E7"/>
      <c r="F7"/>
      <c r="G7"/>
      <c r="H7"/>
      <c r="I7"/>
      <c r="J7"/>
      <c r="K7"/>
      <c r="L7"/>
      <c r="P7" s="25"/>
      <c r="Q7" s="25"/>
      <c r="R7" s="25"/>
      <c r="S7" s="25"/>
      <c r="T7" s="25"/>
      <c r="U7" s="25"/>
      <c r="V7" s="25"/>
      <c r="W7" s="25"/>
      <c r="X7" s="25"/>
      <c r="Y7" s="25"/>
      <c r="Z7" s="25"/>
    </row>
    <row r="8" spans="1:28" ht="25.5" customHeight="1" thickBot="1" x14ac:dyDescent="0.3">
      <c r="A8" s="82"/>
      <c r="C8" s="156" t="s">
        <v>180</v>
      </c>
      <c r="D8" s="158"/>
      <c r="E8" s="158"/>
      <c r="F8" s="158"/>
      <c r="G8" s="158"/>
      <c r="H8" s="158"/>
      <c r="I8" s="157"/>
      <c r="K8" s="156" t="s">
        <v>179</v>
      </c>
      <c r="L8" s="157"/>
      <c r="P8" s="25"/>
      <c r="Q8" s="25"/>
      <c r="R8" s="25"/>
      <c r="S8" s="25"/>
      <c r="T8" s="25"/>
      <c r="U8" s="25"/>
      <c r="V8" s="25"/>
    </row>
    <row r="9" spans="1:28" ht="35.1" customHeight="1" thickBot="1" x14ac:dyDescent="0.3">
      <c r="A9" s="82"/>
      <c r="C9" s="99" t="s">
        <v>156</v>
      </c>
      <c r="D9" s="99" t="s">
        <v>155</v>
      </c>
      <c r="E9" s="99" t="s">
        <v>184</v>
      </c>
      <c r="F9" s="99" t="s">
        <v>176</v>
      </c>
      <c r="G9" s="99" t="s">
        <v>273</v>
      </c>
      <c r="H9" s="99" t="s">
        <v>186</v>
      </c>
      <c r="I9" s="99" t="s">
        <v>169</v>
      </c>
      <c r="K9" s="99" t="s">
        <v>178</v>
      </c>
      <c r="L9" s="100" t="s">
        <v>177</v>
      </c>
      <c r="P9" s="30"/>
      <c r="Q9" s="30"/>
      <c r="R9" s="30"/>
      <c r="S9" s="30"/>
      <c r="T9" s="30"/>
      <c r="U9" s="30"/>
      <c r="V9" s="30"/>
      <c r="W9" s="30"/>
      <c r="X9" s="30"/>
      <c r="Y9" s="30"/>
      <c r="Z9" s="101"/>
    </row>
    <row r="10" spans="1:28" ht="18.95" customHeight="1" x14ac:dyDescent="0.25">
      <c r="A10" s="82"/>
      <c r="C10" s="76" t="str">
        <f>IF(Cadastro!D9="","",Cadastro!D9)</f>
        <v>C001</v>
      </c>
      <c r="D10" s="76" t="str">
        <f>IF(Cadastro!C9="","",Cadastro!C9)</f>
        <v>Orange Juice 5L</v>
      </c>
      <c r="E10" s="94">
        <f>IF(Cadastro!E9="","",Cadastro!E9)</f>
        <v>200</v>
      </c>
      <c r="F10" s="94">
        <f>IFERROR(VLOOKUP(D10,Saldo!$P$9:$Y$1009,9,FALSE),"")</f>
        <v>6050</v>
      </c>
      <c r="G10" s="94">
        <f>IFERROR(VLOOKUP(D10,Saldo!$P$9:$Y$1009,10,FALSE),"")</f>
        <v>6150</v>
      </c>
      <c r="H10" s="94">
        <f>IFERROR(VLOOKUP(D10,Saldo!$P$9:$AA$1009,11,FALSE),"")</f>
        <v>0</v>
      </c>
      <c r="I10" s="94">
        <f>IFERROR(E10+F10-G10+H10,"")</f>
        <v>100</v>
      </c>
      <c r="K10" s="67">
        <v>100</v>
      </c>
      <c r="L10" s="103">
        <f>IF(C10="","-",IF(K10="","-",K10-I10))</f>
        <v>0</v>
      </c>
      <c r="P10" s="30"/>
      <c r="Q10" s="30"/>
      <c r="R10" s="30"/>
      <c r="S10" s="30"/>
      <c r="T10" s="30"/>
      <c r="U10" s="30"/>
      <c r="V10" s="30"/>
      <c r="W10" s="30"/>
      <c r="X10" s="30"/>
      <c r="Y10" s="30"/>
      <c r="Z10" s="101"/>
    </row>
    <row r="11" spans="1:28" ht="18.95" customHeight="1" x14ac:dyDescent="0.25">
      <c r="A11" s="82"/>
      <c r="C11" s="76" t="str">
        <f>IF(Cadastro!D10="","",Cadastro!D10)</f>
        <v>C002</v>
      </c>
      <c r="D11" s="76" t="str">
        <f>IF(Cadastro!C10="","",Cadastro!C10)</f>
        <v>Oatmeal - Pack 1kg</v>
      </c>
      <c r="E11" s="94">
        <f>IF(Cadastro!E10="","",Cadastro!E10)</f>
        <v>320</v>
      </c>
      <c r="F11" s="94">
        <f>IFERROR(VLOOKUP(D11,Saldo!$P$9:$Y$1009,9,FALSE),"")</f>
        <v>3940</v>
      </c>
      <c r="G11" s="94">
        <f>IFERROR(VLOOKUP(D11,Saldo!$P$9:$Y$1009,10,FALSE),"")</f>
        <v>4210</v>
      </c>
      <c r="H11" s="94">
        <f>IFERROR(VLOOKUP(D11,Saldo!$P$9:$AA$1009,11,FALSE),"")</f>
        <v>10</v>
      </c>
      <c r="I11" s="94">
        <f t="shared" ref="I11:I74" si="0">IFERROR(E11+F11-G11+H11,"")</f>
        <v>60</v>
      </c>
      <c r="K11" s="67">
        <v>60</v>
      </c>
      <c r="L11" s="103">
        <f t="shared" ref="L11:L74" si="1">IF(C11="","-",IF(K11="","-",K11-I11))</f>
        <v>0</v>
      </c>
      <c r="P11" s="30"/>
      <c r="Q11" s="30"/>
      <c r="R11" s="30"/>
      <c r="S11" s="30"/>
      <c r="T11" s="30"/>
      <c r="U11" s="30"/>
      <c r="V11" s="30"/>
      <c r="W11" s="30"/>
      <c r="X11" s="30"/>
      <c r="Y11" s="30"/>
      <c r="Z11" s="30"/>
    </row>
    <row r="12" spans="1:28" ht="18.95" customHeight="1" x14ac:dyDescent="0.25">
      <c r="A12" s="82"/>
      <c r="C12" s="76" t="str">
        <f>IF(Cadastro!D11="","",Cadastro!D11)</f>
        <v>C003</v>
      </c>
      <c r="D12" s="76" t="str">
        <f>IF(Cadastro!C11="","",Cadastro!C11)</f>
        <v>Vegan Cheese Pack 450g</v>
      </c>
      <c r="E12" s="94">
        <f>IF(Cadastro!E11="","",Cadastro!E11)</f>
        <v>200</v>
      </c>
      <c r="F12" s="94">
        <f>IFERROR(VLOOKUP(D12,Saldo!$P$9:$Y$1009,9,FALSE),"")</f>
        <v>3320</v>
      </c>
      <c r="G12" s="94">
        <f>IFERROR(VLOOKUP(D12,Saldo!$P$9:$Y$1009,10,FALSE),"")</f>
        <v>3200</v>
      </c>
      <c r="H12" s="94">
        <f>IFERROR(VLOOKUP(D12,Saldo!$P$9:$AA$1009,11,FALSE),"")</f>
        <v>-300</v>
      </c>
      <c r="I12" s="94">
        <f t="shared" si="0"/>
        <v>20</v>
      </c>
      <c r="K12" s="67">
        <v>20</v>
      </c>
      <c r="L12" s="103">
        <f t="shared" si="1"/>
        <v>0</v>
      </c>
      <c r="P12" s="30"/>
      <c r="Q12" s="30"/>
      <c r="R12" s="30"/>
      <c r="S12" s="30"/>
      <c r="T12" s="30"/>
      <c r="U12" s="30"/>
      <c r="V12" s="30"/>
      <c r="W12" s="30"/>
      <c r="X12" s="30"/>
      <c r="Y12" s="30"/>
      <c r="Z12" s="30"/>
    </row>
    <row r="13" spans="1:28" ht="18.95" customHeight="1" x14ac:dyDescent="0.25">
      <c r="A13" s="82"/>
      <c r="C13" s="76" t="str">
        <f>IF(Cadastro!D12="","",Cadastro!D12)</f>
        <v>C004</v>
      </c>
      <c r="D13" s="76" t="str">
        <f>IF(Cadastro!C12="","",Cadastro!C12)</f>
        <v>Olive Oil - Bottle 500ml</v>
      </c>
      <c r="E13" s="94">
        <f>IF(Cadastro!E12="","",Cadastro!E12)</f>
        <v>400</v>
      </c>
      <c r="F13" s="94">
        <f>IFERROR(VLOOKUP(D13,Saldo!$P$9:$Y$1009,9,FALSE),"")</f>
        <v>3335</v>
      </c>
      <c r="G13" s="94">
        <f>IFERROR(VLOOKUP(D13,Saldo!$P$9:$Y$1009,10,FALSE),"")</f>
        <v>3540</v>
      </c>
      <c r="H13" s="94">
        <f>IFERROR(VLOOKUP(D13,Saldo!$P$9:$AA$1009,11,FALSE),"")</f>
        <v>0</v>
      </c>
      <c r="I13" s="94">
        <f t="shared" si="0"/>
        <v>195</v>
      </c>
      <c r="K13" s="67">
        <v>195</v>
      </c>
      <c r="L13" s="103">
        <f t="shared" si="1"/>
        <v>0</v>
      </c>
      <c r="P13" s="30"/>
      <c r="Q13" s="30"/>
      <c r="R13" s="30"/>
      <c r="S13" s="30"/>
      <c r="T13" s="30"/>
      <c r="U13" s="30"/>
      <c r="V13" s="30"/>
      <c r="W13" s="30"/>
      <c r="X13" s="30"/>
      <c r="Y13" s="30"/>
      <c r="Z13" s="30"/>
    </row>
    <row r="14" spans="1:28" ht="18.95" customHeight="1" x14ac:dyDescent="0.25">
      <c r="A14" s="82"/>
      <c r="C14" s="76" t="str">
        <f>IF(Cadastro!D13="","",Cadastro!D13)</f>
        <v>C005</v>
      </c>
      <c r="D14" s="76" t="str">
        <f>IF(Cadastro!C13="","",Cadastro!C13)</f>
        <v>Brazilian Nuts - Pack 200g</v>
      </c>
      <c r="E14" s="94">
        <f>IF(Cadastro!E13="","",Cadastro!E13)</f>
        <v>200</v>
      </c>
      <c r="F14" s="94">
        <f>IFERROR(VLOOKUP(D14,Saldo!$P$9:$Y$1009,9,FALSE),"")</f>
        <v>2625</v>
      </c>
      <c r="G14" s="94">
        <f>IFERROR(VLOOKUP(D14,Saldo!$P$9:$Y$1009,10,FALSE),"")</f>
        <v>2550</v>
      </c>
      <c r="H14" s="94">
        <f>IFERROR(VLOOKUP(D14,Saldo!$P$9:$AA$1009,11,FALSE),"")</f>
        <v>0</v>
      </c>
      <c r="I14" s="94">
        <f t="shared" si="0"/>
        <v>275</v>
      </c>
      <c r="K14" s="67">
        <v>275</v>
      </c>
      <c r="L14" s="103">
        <f t="shared" si="1"/>
        <v>0</v>
      </c>
      <c r="P14" s="30"/>
      <c r="Q14" s="30"/>
      <c r="R14" s="30"/>
      <c r="S14" s="30"/>
      <c r="T14" s="30"/>
      <c r="U14" s="30"/>
      <c r="V14" s="30"/>
      <c r="W14" s="30"/>
      <c r="X14" s="30"/>
      <c r="Y14" s="30"/>
      <c r="Z14" s="30"/>
    </row>
    <row r="15" spans="1:28" ht="18.95" customHeight="1" x14ac:dyDescent="0.25">
      <c r="A15" s="82"/>
      <c r="C15" s="76" t="str">
        <f>IF(Cadastro!D14="","",Cadastro!D14)</f>
        <v>C006</v>
      </c>
      <c r="D15" s="76" t="str">
        <f>IF(Cadastro!C14="","",Cadastro!C14)</f>
        <v>Pure Honey - Jar 500g</v>
      </c>
      <c r="E15" s="94">
        <f>IF(Cadastro!E14="","",Cadastro!E14)</f>
        <v>120</v>
      </c>
      <c r="F15" s="94">
        <f>IFERROR(VLOOKUP(D15,Saldo!$P$9:$Y$1009,9,FALSE),"")</f>
        <v>160</v>
      </c>
      <c r="G15" s="94">
        <f>IFERROR(VLOOKUP(D15,Saldo!$P$9:$Y$1009,10,FALSE),"")</f>
        <v>290</v>
      </c>
      <c r="H15" s="94">
        <f>IFERROR(VLOOKUP(D15,Saldo!$P$9:$AA$1009,11,FALSE),"")</f>
        <v>10</v>
      </c>
      <c r="I15" s="94">
        <f t="shared" si="0"/>
        <v>0</v>
      </c>
      <c r="K15" s="67">
        <v>0</v>
      </c>
      <c r="L15" s="103">
        <f t="shared" si="1"/>
        <v>0</v>
      </c>
      <c r="P15" s="30"/>
      <c r="Q15" s="30"/>
      <c r="R15" s="30"/>
      <c r="S15" s="30"/>
      <c r="T15" s="30"/>
      <c r="U15" s="30"/>
      <c r="V15" s="30"/>
      <c r="W15" s="30"/>
      <c r="X15" s="30"/>
      <c r="Y15" s="30"/>
      <c r="Z15" s="30"/>
    </row>
    <row r="16" spans="1:28" ht="18.95" customHeight="1" x14ac:dyDescent="0.25">
      <c r="A16" s="82"/>
      <c r="C16" s="76" t="str">
        <f>IF(Cadastro!D15="","",Cadastro!D15)</f>
        <v>C007</v>
      </c>
      <c r="D16" s="76" t="str">
        <f>IF(Cadastro!C15="","",Cadastro!C15)</f>
        <v>Whole Wheat Bread - 500g</v>
      </c>
      <c r="E16" s="94">
        <f>IF(Cadastro!E15="","",Cadastro!E15)</f>
        <v>100</v>
      </c>
      <c r="F16" s="94">
        <f>IFERROR(VLOOKUP(D16,Saldo!$P$9:$Y$1009,9,FALSE),"")</f>
        <v>3900</v>
      </c>
      <c r="G16" s="94">
        <f>IFERROR(VLOOKUP(D16,Saldo!$P$9:$Y$1009,10,FALSE),"")</f>
        <v>3750</v>
      </c>
      <c r="H16" s="94">
        <f>IFERROR(VLOOKUP(D16,Saldo!$P$9:$AA$1009,11,FALSE),"")</f>
        <v>0</v>
      </c>
      <c r="I16" s="94">
        <f t="shared" si="0"/>
        <v>250</v>
      </c>
      <c r="K16" s="67">
        <v>250</v>
      </c>
      <c r="L16" s="103">
        <f t="shared" si="1"/>
        <v>0</v>
      </c>
      <c r="P16" s="30"/>
      <c r="Q16" s="30"/>
      <c r="R16" s="30"/>
      <c r="S16" s="30"/>
      <c r="T16" s="30"/>
      <c r="U16" s="30"/>
      <c r="V16" s="30"/>
      <c r="W16" s="30"/>
      <c r="X16" s="30"/>
      <c r="Y16" s="30"/>
      <c r="Z16" s="30"/>
    </row>
    <row r="17" spans="1:26" ht="18.95" customHeight="1" x14ac:dyDescent="0.25">
      <c r="A17" s="82"/>
      <c r="C17" s="76" t="str">
        <f>IF(Cadastro!D16="","",Cadastro!D16)</f>
        <v>C008</v>
      </c>
      <c r="D17" s="76" t="str">
        <f>IF(Cadastro!C16="","",Cadastro!C16)</f>
        <v>Peanut Butter - 200g</v>
      </c>
      <c r="E17" s="94">
        <f>IF(Cadastro!E16="","",Cadastro!E16)</f>
        <v>400</v>
      </c>
      <c r="F17" s="94">
        <f>IFERROR(VLOOKUP(D17,Saldo!$P$9:$Y$1009,9,FALSE),"")</f>
        <v>3490</v>
      </c>
      <c r="G17" s="94">
        <f>IFERROR(VLOOKUP(D17,Saldo!$P$9:$Y$1009,10,FALSE),"")</f>
        <v>3640</v>
      </c>
      <c r="H17" s="94">
        <f>IFERROR(VLOOKUP(D17,Saldo!$P$9:$AA$1009,11,FALSE),"")</f>
        <v>0</v>
      </c>
      <c r="I17" s="94">
        <f t="shared" si="0"/>
        <v>250</v>
      </c>
      <c r="K17" s="67">
        <v>250</v>
      </c>
      <c r="L17" s="103">
        <f t="shared" si="1"/>
        <v>0</v>
      </c>
      <c r="P17" s="25"/>
      <c r="Q17" s="25"/>
      <c r="R17" s="25"/>
      <c r="S17" s="25"/>
      <c r="T17" s="25"/>
      <c r="U17" s="25"/>
      <c r="V17" s="25"/>
      <c r="W17" s="25"/>
      <c r="X17" s="25"/>
      <c r="Y17" s="25"/>
      <c r="Z17" s="25"/>
    </row>
    <row r="18" spans="1:26" ht="18.95" customHeight="1" x14ac:dyDescent="0.25">
      <c r="A18" s="82"/>
      <c r="C18" s="76" t="str">
        <f>IF(Cadastro!D17="","",Cadastro!D17)</f>
        <v/>
      </c>
      <c r="D18" s="76" t="str">
        <f>IF(Cadastro!C17="","",Cadastro!C17)</f>
        <v/>
      </c>
      <c r="E18" s="94" t="str">
        <f>IF(Cadastro!E17="","",Cadastro!E17)</f>
        <v/>
      </c>
      <c r="F18" s="94" t="str">
        <f>IFERROR(VLOOKUP(D18,Saldo!$P$9:$Y$1009,9,FALSE),"")</f>
        <v/>
      </c>
      <c r="G18" s="94" t="str">
        <f>IFERROR(VLOOKUP(D18,Saldo!$P$9:$Y$1009,10,FALSE),"")</f>
        <v/>
      </c>
      <c r="H18" s="94" t="str">
        <f>IFERROR(VLOOKUP(D18,Saldo!$P$9:$AA$1009,11,FALSE),"")</f>
        <v/>
      </c>
      <c r="I18" s="94" t="str">
        <f t="shared" si="0"/>
        <v/>
      </c>
      <c r="K18" s="67"/>
      <c r="L18" s="103" t="str">
        <f t="shared" si="1"/>
        <v>-</v>
      </c>
      <c r="P18" s="25"/>
      <c r="Q18" s="25"/>
      <c r="R18" s="25"/>
      <c r="S18" s="25"/>
      <c r="T18" s="25"/>
      <c r="U18" s="25"/>
      <c r="V18" s="25"/>
      <c r="W18" s="25"/>
      <c r="X18" s="25"/>
      <c r="Y18" s="25"/>
      <c r="Z18" s="25"/>
    </row>
    <row r="19" spans="1:26" ht="18.95" customHeight="1" x14ac:dyDescent="0.25">
      <c r="A19" s="82"/>
      <c r="C19" s="76" t="str">
        <f>IF(Cadastro!D18="","",Cadastro!D18)</f>
        <v/>
      </c>
      <c r="D19" s="76" t="str">
        <f>IF(Cadastro!C18="","",Cadastro!C18)</f>
        <v/>
      </c>
      <c r="E19" s="94" t="str">
        <f>IF(Cadastro!E18="","",Cadastro!E18)</f>
        <v/>
      </c>
      <c r="F19" s="94" t="str">
        <f>IFERROR(VLOOKUP(D19,Saldo!$P$9:$Y$1009,9,FALSE),"")</f>
        <v/>
      </c>
      <c r="G19" s="94" t="str">
        <f>IFERROR(VLOOKUP(D19,Saldo!$P$9:$Y$1009,10,FALSE),"")</f>
        <v/>
      </c>
      <c r="H19" s="94" t="str">
        <f>IFERROR(VLOOKUP(D19,Saldo!$P$9:$AA$1009,11,FALSE),"")</f>
        <v/>
      </c>
      <c r="I19" s="94" t="str">
        <f t="shared" si="0"/>
        <v/>
      </c>
      <c r="K19" s="67"/>
      <c r="L19" s="103" t="str">
        <f t="shared" si="1"/>
        <v>-</v>
      </c>
    </row>
    <row r="20" spans="1:26" ht="18.95" customHeight="1" x14ac:dyDescent="0.25">
      <c r="A20" s="82"/>
      <c r="C20" s="76" t="str">
        <f>IF(Cadastro!D19="","",Cadastro!D19)</f>
        <v/>
      </c>
      <c r="D20" s="76" t="str">
        <f>IF(Cadastro!C19="","",Cadastro!C19)</f>
        <v/>
      </c>
      <c r="E20" s="94" t="str">
        <f>IF(Cadastro!E19="","",Cadastro!E19)</f>
        <v/>
      </c>
      <c r="F20" s="94" t="str">
        <f>IFERROR(VLOOKUP(D20,Saldo!$P$9:$Y$1009,9,FALSE),"")</f>
        <v/>
      </c>
      <c r="G20" s="94" t="str">
        <f>IFERROR(VLOOKUP(D20,Saldo!$P$9:$Y$1009,10,FALSE),"")</f>
        <v/>
      </c>
      <c r="H20" s="94" t="str">
        <f>IFERROR(VLOOKUP(D20,Saldo!$P$9:$AA$1009,11,FALSE),"")</f>
        <v/>
      </c>
      <c r="I20" s="94" t="str">
        <f t="shared" si="0"/>
        <v/>
      </c>
      <c r="K20" s="67"/>
      <c r="L20" s="103" t="str">
        <f t="shared" si="1"/>
        <v>-</v>
      </c>
    </row>
    <row r="21" spans="1:26" ht="18.95" customHeight="1" x14ac:dyDescent="0.25">
      <c r="A21" s="82"/>
      <c r="C21" s="76" t="str">
        <f>IF(Cadastro!D20="","",Cadastro!D20)</f>
        <v/>
      </c>
      <c r="D21" s="76" t="str">
        <f>IF(Cadastro!C20="","",Cadastro!C20)</f>
        <v/>
      </c>
      <c r="E21" s="94" t="str">
        <f>IF(Cadastro!E20="","",Cadastro!E20)</f>
        <v/>
      </c>
      <c r="F21" s="94" t="str">
        <f>IFERROR(VLOOKUP(D21,Saldo!$P$9:$Y$1009,9,FALSE),"")</f>
        <v/>
      </c>
      <c r="G21" s="94" t="str">
        <f>IFERROR(VLOOKUP(D21,Saldo!$P$9:$Y$1009,10,FALSE),"")</f>
        <v/>
      </c>
      <c r="H21" s="94" t="str">
        <f>IFERROR(VLOOKUP(D21,Saldo!$P$9:$AA$1009,11,FALSE),"")</f>
        <v/>
      </c>
      <c r="I21" s="94" t="str">
        <f t="shared" si="0"/>
        <v/>
      </c>
      <c r="K21" s="67"/>
      <c r="L21" s="103" t="str">
        <f t="shared" si="1"/>
        <v>-</v>
      </c>
    </row>
    <row r="22" spans="1:26" ht="18.95" customHeight="1" x14ac:dyDescent="0.25">
      <c r="A22" s="82"/>
      <c r="C22" s="76" t="str">
        <f>IF(Cadastro!D21="","",Cadastro!D21)</f>
        <v/>
      </c>
      <c r="D22" s="76" t="str">
        <f>IF(Cadastro!C21="","",Cadastro!C21)</f>
        <v/>
      </c>
      <c r="E22" s="94" t="str">
        <f>IF(Cadastro!E21="","",Cadastro!E21)</f>
        <v/>
      </c>
      <c r="F22" s="94" t="str">
        <f>IFERROR(VLOOKUP(D22,Saldo!$P$9:$Y$1009,9,FALSE),"")</f>
        <v/>
      </c>
      <c r="G22" s="94" t="str">
        <f>IFERROR(VLOOKUP(D22,Saldo!$P$9:$Y$1009,10,FALSE),"")</f>
        <v/>
      </c>
      <c r="H22" s="94" t="str">
        <f>IFERROR(VLOOKUP(D22,Saldo!$P$9:$AA$1009,11,FALSE),"")</f>
        <v/>
      </c>
      <c r="I22" s="94" t="str">
        <f t="shared" si="0"/>
        <v/>
      </c>
      <c r="K22" s="67"/>
      <c r="L22" s="103" t="str">
        <f t="shared" si="1"/>
        <v>-</v>
      </c>
    </row>
    <row r="23" spans="1:26" ht="18.95" customHeight="1" x14ac:dyDescent="0.25">
      <c r="A23" s="82"/>
      <c r="C23" s="76" t="str">
        <f>IF(Cadastro!D22="","",Cadastro!D22)</f>
        <v/>
      </c>
      <c r="D23" s="76" t="str">
        <f>IF(Cadastro!C22="","",Cadastro!C22)</f>
        <v/>
      </c>
      <c r="E23" s="94" t="str">
        <f>IF(Cadastro!E22="","",Cadastro!E22)</f>
        <v/>
      </c>
      <c r="F23" s="94" t="str">
        <f>IFERROR(VLOOKUP(D23,Saldo!$P$9:$Y$1009,9,FALSE),"")</f>
        <v/>
      </c>
      <c r="G23" s="94" t="str">
        <f>IFERROR(VLOOKUP(D23,Saldo!$P$9:$Y$1009,10,FALSE),"")</f>
        <v/>
      </c>
      <c r="H23" s="94" t="str">
        <f>IFERROR(VLOOKUP(D23,Saldo!$P$9:$AA$1009,11,FALSE),"")</f>
        <v/>
      </c>
      <c r="I23" s="94" t="str">
        <f t="shared" si="0"/>
        <v/>
      </c>
      <c r="K23" s="67"/>
      <c r="L23" s="103" t="str">
        <f t="shared" si="1"/>
        <v>-</v>
      </c>
    </row>
    <row r="24" spans="1:26" ht="18.95" customHeight="1" x14ac:dyDescent="0.25">
      <c r="A24" s="82"/>
      <c r="C24" s="76" t="str">
        <f>IF(Cadastro!D23="","",Cadastro!D23)</f>
        <v/>
      </c>
      <c r="D24" s="76" t="str">
        <f>IF(Cadastro!C23="","",Cadastro!C23)</f>
        <v/>
      </c>
      <c r="E24" s="94" t="str">
        <f>IF(Cadastro!E23="","",Cadastro!E23)</f>
        <v/>
      </c>
      <c r="F24" s="94" t="str">
        <f>IFERROR(VLOOKUP(D24,Saldo!$P$9:$Y$1009,9,FALSE),"")</f>
        <v/>
      </c>
      <c r="G24" s="94" t="str">
        <f>IFERROR(VLOOKUP(D24,Saldo!$P$9:$Y$1009,10,FALSE),"")</f>
        <v/>
      </c>
      <c r="H24" s="94" t="str">
        <f>IFERROR(VLOOKUP(D24,Saldo!$P$9:$AA$1009,11,FALSE),"")</f>
        <v/>
      </c>
      <c r="I24" s="94" t="str">
        <f t="shared" si="0"/>
        <v/>
      </c>
      <c r="K24" s="67"/>
      <c r="L24" s="103" t="str">
        <f t="shared" si="1"/>
        <v>-</v>
      </c>
    </row>
    <row r="25" spans="1:26" ht="18.95" customHeight="1" x14ac:dyDescent="0.25">
      <c r="A25" s="82"/>
      <c r="C25" s="76" t="str">
        <f>IF(Cadastro!D24="","",Cadastro!D24)</f>
        <v/>
      </c>
      <c r="D25" s="76" t="str">
        <f>IF(Cadastro!C24="","",Cadastro!C24)</f>
        <v/>
      </c>
      <c r="E25" s="94" t="str">
        <f>IF(Cadastro!E24="","",Cadastro!E24)</f>
        <v/>
      </c>
      <c r="F25" s="94" t="str">
        <f>IFERROR(VLOOKUP(D25,Saldo!$P$9:$Y$1009,9,FALSE),"")</f>
        <v/>
      </c>
      <c r="G25" s="94" t="str">
        <f>IFERROR(VLOOKUP(D25,Saldo!$P$9:$Y$1009,10,FALSE),"")</f>
        <v/>
      </c>
      <c r="H25" s="94" t="str">
        <f>IFERROR(VLOOKUP(D25,Saldo!$P$9:$AA$1009,11,FALSE),"")</f>
        <v/>
      </c>
      <c r="I25" s="94" t="str">
        <f t="shared" si="0"/>
        <v/>
      </c>
      <c r="K25" s="67"/>
      <c r="L25" s="103" t="str">
        <f t="shared" si="1"/>
        <v>-</v>
      </c>
    </row>
    <row r="26" spans="1:26" ht="18.95" customHeight="1" x14ac:dyDescent="0.25">
      <c r="A26" s="82"/>
      <c r="C26" s="76" t="str">
        <f>IF(Cadastro!D25="","",Cadastro!D25)</f>
        <v/>
      </c>
      <c r="D26" s="76" t="str">
        <f>IF(Cadastro!C25="","",Cadastro!C25)</f>
        <v/>
      </c>
      <c r="E26" s="94" t="str">
        <f>IF(Cadastro!E25="","",Cadastro!E25)</f>
        <v/>
      </c>
      <c r="F26" s="94" t="str">
        <f>IFERROR(VLOOKUP(D26,Saldo!$P$9:$Y$1009,9,FALSE),"")</f>
        <v/>
      </c>
      <c r="G26" s="94" t="str">
        <f>IFERROR(VLOOKUP(D26,Saldo!$P$9:$Y$1009,10,FALSE),"")</f>
        <v/>
      </c>
      <c r="H26" s="94" t="str">
        <f>IFERROR(VLOOKUP(D26,Saldo!$P$9:$AA$1009,11,FALSE),"")</f>
        <v/>
      </c>
      <c r="I26" s="94" t="str">
        <f t="shared" si="0"/>
        <v/>
      </c>
      <c r="K26" s="67"/>
      <c r="L26" s="103" t="str">
        <f t="shared" si="1"/>
        <v>-</v>
      </c>
    </row>
    <row r="27" spans="1:26" ht="18.95" customHeight="1" x14ac:dyDescent="0.25">
      <c r="A27" s="82"/>
      <c r="C27" s="76" t="str">
        <f>IF(Cadastro!D26="","",Cadastro!D26)</f>
        <v/>
      </c>
      <c r="D27" s="76" t="str">
        <f>IF(Cadastro!C26="","",Cadastro!C26)</f>
        <v/>
      </c>
      <c r="E27" s="94" t="str">
        <f>IF(Cadastro!E26="","",Cadastro!E26)</f>
        <v/>
      </c>
      <c r="F27" s="94" t="str">
        <f>IFERROR(VLOOKUP(D27,Saldo!$P$9:$Y$1009,9,FALSE),"")</f>
        <v/>
      </c>
      <c r="G27" s="94" t="str">
        <f>IFERROR(VLOOKUP(D27,Saldo!$P$9:$Y$1009,10,FALSE),"")</f>
        <v/>
      </c>
      <c r="H27" s="94" t="str">
        <f>IFERROR(VLOOKUP(D27,Saldo!$P$9:$AA$1009,11,FALSE),"")</f>
        <v/>
      </c>
      <c r="I27" s="94" t="str">
        <f t="shared" si="0"/>
        <v/>
      </c>
      <c r="K27" s="67"/>
      <c r="L27" s="103" t="str">
        <f t="shared" si="1"/>
        <v>-</v>
      </c>
    </row>
    <row r="28" spans="1:26" ht="18.95" customHeight="1" x14ac:dyDescent="0.25">
      <c r="A28" s="82"/>
      <c r="C28" s="76" t="str">
        <f>IF(Cadastro!D27="","",Cadastro!D27)</f>
        <v/>
      </c>
      <c r="D28" s="76" t="str">
        <f>IF(Cadastro!C27="","",Cadastro!C27)</f>
        <v/>
      </c>
      <c r="E28" s="94" t="str">
        <f>IF(Cadastro!E27="","",Cadastro!E27)</f>
        <v/>
      </c>
      <c r="F28" s="94" t="str">
        <f>IFERROR(VLOOKUP(D28,Saldo!$P$9:$Y$1009,9,FALSE),"")</f>
        <v/>
      </c>
      <c r="G28" s="94" t="str">
        <f>IFERROR(VLOOKUP(D28,Saldo!$P$9:$Y$1009,10,FALSE),"")</f>
        <v/>
      </c>
      <c r="H28" s="94" t="str">
        <f>IFERROR(VLOOKUP(D28,Saldo!$P$9:$AA$1009,11,FALSE),"")</f>
        <v/>
      </c>
      <c r="I28" s="94" t="str">
        <f t="shared" si="0"/>
        <v/>
      </c>
      <c r="K28" s="67"/>
      <c r="L28" s="103" t="str">
        <f t="shared" si="1"/>
        <v>-</v>
      </c>
    </row>
    <row r="29" spans="1:26" ht="18.95" customHeight="1" x14ac:dyDescent="0.25">
      <c r="A29" s="82"/>
      <c r="C29" s="76" t="str">
        <f>IF(Cadastro!D28="","",Cadastro!D28)</f>
        <v/>
      </c>
      <c r="D29" s="76" t="str">
        <f>IF(Cadastro!C28="","",Cadastro!C28)</f>
        <v/>
      </c>
      <c r="E29" s="94" t="str">
        <f>IF(Cadastro!E28="","",Cadastro!E28)</f>
        <v/>
      </c>
      <c r="F29" s="94" t="str">
        <f>IFERROR(VLOOKUP(D29,Saldo!$P$9:$Y$1009,9,FALSE),"")</f>
        <v/>
      </c>
      <c r="G29" s="94" t="str">
        <f>IFERROR(VLOOKUP(D29,Saldo!$P$9:$Y$1009,10,FALSE),"")</f>
        <v/>
      </c>
      <c r="H29" s="94" t="str">
        <f>IFERROR(VLOOKUP(D29,Saldo!$P$9:$AA$1009,11,FALSE),"")</f>
        <v/>
      </c>
      <c r="I29" s="94" t="str">
        <f t="shared" si="0"/>
        <v/>
      </c>
      <c r="K29" s="67"/>
      <c r="L29" s="103" t="str">
        <f t="shared" si="1"/>
        <v>-</v>
      </c>
    </row>
    <row r="30" spans="1:26" ht="18.95" customHeight="1" x14ac:dyDescent="0.25">
      <c r="A30" s="82"/>
      <c r="C30" s="76" t="str">
        <f>IF(Cadastro!D29="","",Cadastro!D29)</f>
        <v/>
      </c>
      <c r="D30" s="76" t="str">
        <f>IF(Cadastro!C29="","",Cadastro!C29)</f>
        <v/>
      </c>
      <c r="E30" s="94" t="str">
        <f>IF(Cadastro!E29="","",Cadastro!E29)</f>
        <v/>
      </c>
      <c r="F30" s="94" t="str">
        <f>IFERROR(VLOOKUP(D30,Saldo!$P$9:$Y$1009,9,FALSE),"")</f>
        <v/>
      </c>
      <c r="G30" s="94" t="str">
        <f>IFERROR(VLOOKUP(D30,Saldo!$P$9:$Y$1009,10,FALSE),"")</f>
        <v/>
      </c>
      <c r="H30" s="94" t="str">
        <f>IFERROR(VLOOKUP(D30,Saldo!$P$9:$AA$1009,11,FALSE),"")</f>
        <v/>
      </c>
      <c r="I30" s="94" t="str">
        <f t="shared" si="0"/>
        <v/>
      </c>
      <c r="K30" s="67"/>
      <c r="L30" s="103" t="str">
        <f t="shared" si="1"/>
        <v>-</v>
      </c>
    </row>
    <row r="31" spans="1:26" ht="18.95" customHeight="1" x14ac:dyDescent="0.25">
      <c r="A31" s="82"/>
      <c r="C31" s="76" t="str">
        <f>IF(Cadastro!D30="","",Cadastro!D30)</f>
        <v/>
      </c>
      <c r="D31" s="76" t="str">
        <f>IF(Cadastro!C30="","",Cadastro!C30)</f>
        <v/>
      </c>
      <c r="E31" s="94" t="str">
        <f>IF(Cadastro!E30="","",Cadastro!E30)</f>
        <v/>
      </c>
      <c r="F31" s="94" t="str">
        <f>IFERROR(VLOOKUP(D31,Saldo!$P$9:$Y$1009,9,FALSE),"")</f>
        <v/>
      </c>
      <c r="G31" s="94" t="str">
        <f>IFERROR(VLOOKUP(D31,Saldo!$P$9:$Y$1009,10,FALSE),"")</f>
        <v/>
      </c>
      <c r="H31" s="94" t="str">
        <f>IFERROR(VLOOKUP(D31,Saldo!$P$9:$AA$1009,11,FALSE),"")</f>
        <v/>
      </c>
      <c r="I31" s="94" t="str">
        <f t="shared" si="0"/>
        <v/>
      </c>
      <c r="K31" s="67"/>
      <c r="L31" s="103" t="str">
        <f t="shared" si="1"/>
        <v>-</v>
      </c>
    </row>
    <row r="32" spans="1:26" ht="18.95" customHeight="1" x14ac:dyDescent="0.25">
      <c r="A32" s="82"/>
      <c r="C32" s="76" t="str">
        <f>IF(Cadastro!D31="","",Cadastro!D31)</f>
        <v/>
      </c>
      <c r="D32" s="76" t="str">
        <f>IF(Cadastro!C31="","",Cadastro!C31)</f>
        <v/>
      </c>
      <c r="E32" s="94" t="str">
        <f>IF(Cadastro!E31="","",Cadastro!E31)</f>
        <v/>
      </c>
      <c r="F32" s="94" t="str">
        <f>IFERROR(VLOOKUP(D32,Saldo!$P$9:$Y$1009,9,FALSE),"")</f>
        <v/>
      </c>
      <c r="G32" s="94" t="str">
        <f>IFERROR(VLOOKUP(D32,Saldo!$P$9:$Y$1009,10,FALSE),"")</f>
        <v/>
      </c>
      <c r="H32" s="94" t="str">
        <f>IFERROR(VLOOKUP(D32,Saldo!$P$9:$AA$1009,11,FALSE),"")</f>
        <v/>
      </c>
      <c r="I32" s="94" t="str">
        <f t="shared" si="0"/>
        <v/>
      </c>
      <c r="K32" s="67"/>
      <c r="L32" s="103" t="str">
        <f t="shared" si="1"/>
        <v>-</v>
      </c>
    </row>
    <row r="33" spans="1:12" ht="18.95" customHeight="1" x14ac:dyDescent="0.25">
      <c r="A33" s="82"/>
      <c r="C33" s="76" t="str">
        <f>IF(Cadastro!D32="","",Cadastro!D32)</f>
        <v/>
      </c>
      <c r="D33" s="76" t="str">
        <f>IF(Cadastro!C32="","",Cadastro!C32)</f>
        <v/>
      </c>
      <c r="E33" s="94" t="str">
        <f>IF(Cadastro!E32="","",Cadastro!E32)</f>
        <v/>
      </c>
      <c r="F33" s="94" t="str">
        <f>IFERROR(VLOOKUP(D33,Saldo!$P$9:$Y$1009,9,FALSE),"")</f>
        <v/>
      </c>
      <c r="G33" s="94" t="str">
        <f>IFERROR(VLOOKUP(D33,Saldo!$P$9:$Y$1009,10,FALSE),"")</f>
        <v/>
      </c>
      <c r="H33" s="94" t="str">
        <f>IFERROR(VLOOKUP(D33,Saldo!$P$9:$AA$1009,11,FALSE),"")</f>
        <v/>
      </c>
      <c r="I33" s="94" t="str">
        <f t="shared" si="0"/>
        <v/>
      </c>
      <c r="K33" s="67"/>
      <c r="L33" s="103" t="str">
        <f t="shared" si="1"/>
        <v>-</v>
      </c>
    </row>
    <row r="34" spans="1:12" ht="18.95" customHeight="1" x14ac:dyDescent="0.25">
      <c r="A34" s="82"/>
      <c r="C34" s="76" t="str">
        <f>IF(Cadastro!D33="","",Cadastro!D33)</f>
        <v/>
      </c>
      <c r="D34" s="76" t="str">
        <f>IF(Cadastro!C33="","",Cadastro!C33)</f>
        <v/>
      </c>
      <c r="E34" s="94" t="str">
        <f>IF(Cadastro!E33="","",Cadastro!E33)</f>
        <v/>
      </c>
      <c r="F34" s="94" t="str">
        <f>IFERROR(VLOOKUP(D34,Saldo!$P$9:$Y$1009,9,FALSE),"")</f>
        <v/>
      </c>
      <c r="G34" s="94" t="str">
        <f>IFERROR(VLOOKUP(D34,Saldo!$P$9:$Y$1009,10,FALSE),"")</f>
        <v/>
      </c>
      <c r="H34" s="94" t="str">
        <f>IFERROR(VLOOKUP(D34,Saldo!$P$9:$AA$1009,11,FALSE),"")</f>
        <v/>
      </c>
      <c r="I34" s="94" t="str">
        <f t="shared" si="0"/>
        <v/>
      </c>
      <c r="K34" s="67"/>
      <c r="L34" s="103" t="str">
        <f t="shared" si="1"/>
        <v>-</v>
      </c>
    </row>
    <row r="35" spans="1:12" ht="18.95" customHeight="1" x14ac:dyDescent="0.25">
      <c r="A35" s="82"/>
      <c r="C35" s="76" t="str">
        <f>IF(Cadastro!D34="","",Cadastro!D34)</f>
        <v/>
      </c>
      <c r="D35" s="76" t="str">
        <f>IF(Cadastro!C34="","",Cadastro!C34)</f>
        <v/>
      </c>
      <c r="E35" s="94" t="str">
        <f>IF(Cadastro!E34="","",Cadastro!E34)</f>
        <v/>
      </c>
      <c r="F35" s="94" t="str">
        <f>IFERROR(VLOOKUP(D35,Saldo!$P$9:$Y$1009,9,FALSE),"")</f>
        <v/>
      </c>
      <c r="G35" s="94" t="str">
        <f>IFERROR(VLOOKUP(D35,Saldo!$P$9:$Y$1009,10,FALSE),"")</f>
        <v/>
      </c>
      <c r="H35" s="94" t="str">
        <f>IFERROR(VLOOKUP(D35,Saldo!$P$9:$AA$1009,11,FALSE),"")</f>
        <v/>
      </c>
      <c r="I35" s="94" t="str">
        <f t="shared" si="0"/>
        <v/>
      </c>
      <c r="K35" s="67"/>
      <c r="L35" s="103" t="str">
        <f t="shared" si="1"/>
        <v>-</v>
      </c>
    </row>
    <row r="36" spans="1:12" ht="18.95" customHeight="1" x14ac:dyDescent="0.25">
      <c r="A36" s="82"/>
      <c r="C36" s="76" t="str">
        <f>IF(Cadastro!D35="","",Cadastro!D35)</f>
        <v/>
      </c>
      <c r="D36" s="76" t="str">
        <f>IF(Cadastro!C35="","",Cadastro!C35)</f>
        <v/>
      </c>
      <c r="E36" s="94" t="str">
        <f>IF(Cadastro!E35="","",Cadastro!E35)</f>
        <v/>
      </c>
      <c r="F36" s="94" t="str">
        <f>IFERROR(VLOOKUP(D36,Saldo!$P$9:$Y$1009,9,FALSE),"")</f>
        <v/>
      </c>
      <c r="G36" s="94" t="str">
        <f>IFERROR(VLOOKUP(D36,Saldo!$P$9:$Y$1009,10,FALSE),"")</f>
        <v/>
      </c>
      <c r="H36" s="94" t="str">
        <f>IFERROR(VLOOKUP(D36,Saldo!$P$9:$AA$1009,11,FALSE),"")</f>
        <v/>
      </c>
      <c r="I36" s="94" t="str">
        <f t="shared" si="0"/>
        <v/>
      </c>
      <c r="K36" s="67"/>
      <c r="L36" s="103" t="str">
        <f t="shared" si="1"/>
        <v>-</v>
      </c>
    </row>
    <row r="37" spans="1:12" ht="18.95" customHeight="1" x14ac:dyDescent="0.25">
      <c r="A37" s="82"/>
      <c r="C37" s="76" t="str">
        <f>IF(Cadastro!D36="","",Cadastro!D36)</f>
        <v/>
      </c>
      <c r="D37" s="76" t="str">
        <f>IF(Cadastro!C36="","",Cadastro!C36)</f>
        <v/>
      </c>
      <c r="E37" s="94" t="str">
        <f>IF(Cadastro!E36="","",Cadastro!E36)</f>
        <v/>
      </c>
      <c r="F37" s="94" t="str">
        <f>IFERROR(VLOOKUP(D37,Saldo!$P$9:$Y$1009,9,FALSE),"")</f>
        <v/>
      </c>
      <c r="G37" s="94" t="str">
        <f>IFERROR(VLOOKUP(D37,Saldo!$P$9:$Y$1009,10,FALSE),"")</f>
        <v/>
      </c>
      <c r="H37" s="94" t="str">
        <f>IFERROR(VLOOKUP(D37,Saldo!$P$9:$AA$1009,11,FALSE),"")</f>
        <v/>
      </c>
      <c r="I37" s="94" t="str">
        <f t="shared" si="0"/>
        <v/>
      </c>
      <c r="K37" s="67"/>
      <c r="L37" s="103" t="str">
        <f t="shared" si="1"/>
        <v>-</v>
      </c>
    </row>
    <row r="38" spans="1:12" ht="18.95" customHeight="1" x14ac:dyDescent="0.25">
      <c r="A38" s="82"/>
      <c r="C38" s="76" t="str">
        <f>IF(Cadastro!D37="","",Cadastro!D37)</f>
        <v/>
      </c>
      <c r="D38" s="76" t="str">
        <f>IF(Cadastro!C37="","",Cadastro!C37)</f>
        <v/>
      </c>
      <c r="E38" s="94" t="str">
        <f>IF(Cadastro!E37="","",Cadastro!E37)</f>
        <v/>
      </c>
      <c r="F38" s="94" t="str">
        <f>IFERROR(VLOOKUP(D38,Saldo!$P$9:$Y$1009,9,FALSE),"")</f>
        <v/>
      </c>
      <c r="G38" s="94" t="str">
        <f>IFERROR(VLOOKUP(D38,Saldo!$P$9:$Y$1009,10,FALSE),"")</f>
        <v/>
      </c>
      <c r="H38" s="94" t="str">
        <f>IFERROR(VLOOKUP(D38,Saldo!$P$9:$AA$1009,11,FALSE),"")</f>
        <v/>
      </c>
      <c r="I38" s="94" t="str">
        <f t="shared" si="0"/>
        <v/>
      </c>
      <c r="K38" s="67"/>
      <c r="L38" s="103" t="str">
        <f t="shared" si="1"/>
        <v>-</v>
      </c>
    </row>
    <row r="39" spans="1:12" ht="18.95" customHeight="1" x14ac:dyDescent="0.25">
      <c r="A39" s="82"/>
      <c r="C39" s="76" t="str">
        <f>IF(Cadastro!D38="","",Cadastro!D38)</f>
        <v/>
      </c>
      <c r="D39" s="76" t="str">
        <f>IF(Cadastro!C38="","",Cadastro!C38)</f>
        <v/>
      </c>
      <c r="E39" s="94" t="str">
        <f>IF(Cadastro!E38="","",Cadastro!E38)</f>
        <v/>
      </c>
      <c r="F39" s="94" t="str">
        <f>IFERROR(VLOOKUP(D39,Saldo!$P$9:$Y$1009,9,FALSE),"")</f>
        <v/>
      </c>
      <c r="G39" s="94" t="str">
        <f>IFERROR(VLOOKUP(D39,Saldo!$P$9:$Y$1009,10,FALSE),"")</f>
        <v/>
      </c>
      <c r="H39" s="94" t="str">
        <f>IFERROR(VLOOKUP(D39,Saldo!$P$9:$AA$1009,11,FALSE),"")</f>
        <v/>
      </c>
      <c r="I39" s="94" t="str">
        <f t="shared" si="0"/>
        <v/>
      </c>
      <c r="K39" s="67"/>
      <c r="L39" s="103" t="str">
        <f t="shared" si="1"/>
        <v>-</v>
      </c>
    </row>
    <row r="40" spans="1:12" ht="18.95" customHeight="1" x14ac:dyDescent="0.25">
      <c r="A40" s="82"/>
      <c r="C40" s="76" t="str">
        <f>IF(Cadastro!D39="","",Cadastro!D39)</f>
        <v/>
      </c>
      <c r="D40" s="76" t="str">
        <f>IF(Cadastro!C39="","",Cadastro!C39)</f>
        <v/>
      </c>
      <c r="E40" s="94" t="str">
        <f>IF(Cadastro!E39="","",Cadastro!E39)</f>
        <v/>
      </c>
      <c r="F40" s="94" t="str">
        <f>IFERROR(VLOOKUP(D40,Saldo!$P$9:$Y$1009,9,FALSE),"")</f>
        <v/>
      </c>
      <c r="G40" s="94" t="str">
        <f>IFERROR(VLOOKUP(D40,Saldo!$P$9:$Y$1009,10,FALSE),"")</f>
        <v/>
      </c>
      <c r="H40" s="94" t="str">
        <f>IFERROR(VLOOKUP(D40,Saldo!$P$9:$AA$1009,11,FALSE),"")</f>
        <v/>
      </c>
      <c r="I40" s="94" t="str">
        <f t="shared" si="0"/>
        <v/>
      </c>
      <c r="K40" s="67"/>
      <c r="L40" s="103" t="str">
        <f t="shared" si="1"/>
        <v>-</v>
      </c>
    </row>
    <row r="41" spans="1:12" ht="18.95" customHeight="1" x14ac:dyDescent="0.25">
      <c r="A41" s="82"/>
      <c r="C41" s="76" t="str">
        <f>IF(Cadastro!D40="","",Cadastro!D40)</f>
        <v/>
      </c>
      <c r="D41" s="76" t="str">
        <f>IF(Cadastro!C40="","",Cadastro!C40)</f>
        <v/>
      </c>
      <c r="E41" s="94" t="str">
        <f>IF(Cadastro!E40="","",Cadastro!E40)</f>
        <v/>
      </c>
      <c r="F41" s="94" t="str">
        <f>IFERROR(VLOOKUP(D41,Saldo!$P$9:$Y$1009,9,FALSE),"")</f>
        <v/>
      </c>
      <c r="G41" s="94" t="str">
        <f>IFERROR(VLOOKUP(D41,Saldo!$P$9:$Y$1009,10,FALSE),"")</f>
        <v/>
      </c>
      <c r="H41" s="94" t="str">
        <f>IFERROR(VLOOKUP(D41,Saldo!$P$9:$AA$1009,11,FALSE),"")</f>
        <v/>
      </c>
      <c r="I41" s="94" t="str">
        <f t="shared" si="0"/>
        <v/>
      </c>
      <c r="K41" s="67"/>
      <c r="L41" s="103" t="str">
        <f t="shared" si="1"/>
        <v>-</v>
      </c>
    </row>
    <row r="42" spans="1:12" ht="18.95" customHeight="1" x14ac:dyDescent="0.25">
      <c r="A42" s="82"/>
      <c r="C42" s="76" t="str">
        <f>IF(Cadastro!D41="","",Cadastro!D41)</f>
        <v/>
      </c>
      <c r="D42" s="76" t="str">
        <f>IF(Cadastro!C41="","",Cadastro!C41)</f>
        <v/>
      </c>
      <c r="E42" s="94" t="str">
        <f>IF(Cadastro!E41="","",Cadastro!E41)</f>
        <v/>
      </c>
      <c r="F42" s="94" t="str">
        <f>IFERROR(VLOOKUP(D42,Saldo!$P$9:$Y$1009,9,FALSE),"")</f>
        <v/>
      </c>
      <c r="G42" s="94" t="str">
        <f>IFERROR(VLOOKUP(D42,Saldo!$P$9:$Y$1009,10,FALSE),"")</f>
        <v/>
      </c>
      <c r="H42" s="94" t="str">
        <f>IFERROR(VLOOKUP(D42,Saldo!$P$9:$AA$1009,11,FALSE),"")</f>
        <v/>
      </c>
      <c r="I42" s="94" t="str">
        <f t="shared" si="0"/>
        <v/>
      </c>
      <c r="K42" s="67"/>
      <c r="L42" s="103" t="str">
        <f t="shared" si="1"/>
        <v>-</v>
      </c>
    </row>
    <row r="43" spans="1:12" ht="18.95" customHeight="1" x14ac:dyDescent="0.25">
      <c r="A43" s="82"/>
      <c r="C43" s="76" t="str">
        <f>IF(Cadastro!D42="","",Cadastro!D42)</f>
        <v/>
      </c>
      <c r="D43" s="76" t="str">
        <f>IF(Cadastro!C42="","",Cadastro!C42)</f>
        <v/>
      </c>
      <c r="E43" s="94" t="str">
        <f>IF(Cadastro!E42="","",Cadastro!E42)</f>
        <v/>
      </c>
      <c r="F43" s="94" t="str">
        <f>IFERROR(VLOOKUP(D43,Saldo!$P$9:$Y$1009,9,FALSE),"")</f>
        <v/>
      </c>
      <c r="G43" s="94" t="str">
        <f>IFERROR(VLOOKUP(D43,Saldo!$P$9:$Y$1009,10,FALSE),"")</f>
        <v/>
      </c>
      <c r="H43" s="94" t="str">
        <f>IFERROR(VLOOKUP(D43,Saldo!$P$9:$AA$1009,11,FALSE),"")</f>
        <v/>
      </c>
      <c r="I43" s="94" t="str">
        <f t="shared" si="0"/>
        <v/>
      </c>
      <c r="K43" s="67"/>
      <c r="L43" s="103" t="str">
        <f t="shared" si="1"/>
        <v>-</v>
      </c>
    </row>
    <row r="44" spans="1:12" ht="18.95" customHeight="1" x14ac:dyDescent="0.25">
      <c r="A44" s="82"/>
      <c r="C44" s="76" t="str">
        <f>IF(Cadastro!D43="","",Cadastro!D43)</f>
        <v/>
      </c>
      <c r="D44" s="76" t="str">
        <f>IF(Cadastro!C43="","",Cadastro!C43)</f>
        <v/>
      </c>
      <c r="E44" s="94" t="str">
        <f>IF(Cadastro!E43="","",Cadastro!E43)</f>
        <v/>
      </c>
      <c r="F44" s="94" t="str">
        <f>IFERROR(VLOOKUP(D44,Saldo!$P$9:$Y$1009,9,FALSE),"")</f>
        <v/>
      </c>
      <c r="G44" s="94" t="str">
        <f>IFERROR(VLOOKUP(D44,Saldo!$P$9:$Y$1009,10,FALSE),"")</f>
        <v/>
      </c>
      <c r="H44" s="94" t="str">
        <f>IFERROR(VLOOKUP(D44,Saldo!$P$9:$AA$1009,11,FALSE),"")</f>
        <v/>
      </c>
      <c r="I44" s="94" t="str">
        <f t="shared" si="0"/>
        <v/>
      </c>
      <c r="K44" s="67"/>
      <c r="L44" s="103" t="str">
        <f t="shared" si="1"/>
        <v>-</v>
      </c>
    </row>
    <row r="45" spans="1:12" ht="18.95" customHeight="1" x14ac:dyDescent="0.25">
      <c r="A45" s="82"/>
      <c r="C45" s="76" t="str">
        <f>IF(Cadastro!D44="","",Cadastro!D44)</f>
        <v/>
      </c>
      <c r="D45" s="76" t="str">
        <f>IF(Cadastro!C44="","",Cadastro!C44)</f>
        <v/>
      </c>
      <c r="E45" s="94" t="str">
        <f>IF(Cadastro!E44="","",Cadastro!E44)</f>
        <v/>
      </c>
      <c r="F45" s="94" t="str">
        <f>IFERROR(VLOOKUP(D45,Saldo!$P$9:$Y$1009,9,FALSE),"")</f>
        <v/>
      </c>
      <c r="G45" s="94" t="str">
        <f>IFERROR(VLOOKUP(D45,Saldo!$P$9:$Y$1009,10,FALSE),"")</f>
        <v/>
      </c>
      <c r="H45" s="94" t="str">
        <f>IFERROR(VLOOKUP(D45,Saldo!$P$9:$AA$1009,11,FALSE),"")</f>
        <v/>
      </c>
      <c r="I45" s="94" t="str">
        <f t="shared" si="0"/>
        <v/>
      </c>
      <c r="K45" s="67"/>
      <c r="L45" s="103" t="str">
        <f t="shared" si="1"/>
        <v>-</v>
      </c>
    </row>
    <row r="46" spans="1:12" ht="18.95" customHeight="1" x14ac:dyDescent="0.25">
      <c r="A46" s="82"/>
      <c r="C46" s="76" t="str">
        <f>IF(Cadastro!D45="","",Cadastro!D45)</f>
        <v/>
      </c>
      <c r="D46" s="76" t="str">
        <f>IF(Cadastro!C45="","",Cadastro!C45)</f>
        <v/>
      </c>
      <c r="E46" s="94" t="str">
        <f>IF(Cadastro!E45="","",Cadastro!E45)</f>
        <v/>
      </c>
      <c r="F46" s="94" t="str">
        <f>IFERROR(VLOOKUP(D46,Saldo!$P$9:$Y$1009,9,FALSE),"")</f>
        <v/>
      </c>
      <c r="G46" s="94" t="str">
        <f>IFERROR(VLOOKUP(D46,Saldo!$P$9:$Y$1009,10,FALSE),"")</f>
        <v/>
      </c>
      <c r="H46" s="94" t="str">
        <f>IFERROR(VLOOKUP(D46,Saldo!$P$9:$AA$1009,11,FALSE),"")</f>
        <v/>
      </c>
      <c r="I46" s="94" t="str">
        <f t="shared" si="0"/>
        <v/>
      </c>
      <c r="K46" s="67"/>
      <c r="L46" s="103" t="str">
        <f t="shared" si="1"/>
        <v>-</v>
      </c>
    </row>
    <row r="47" spans="1:12" ht="18.95" customHeight="1" x14ac:dyDescent="0.25">
      <c r="A47" s="82"/>
      <c r="C47" s="76" t="str">
        <f>IF(Cadastro!D46="","",Cadastro!D46)</f>
        <v/>
      </c>
      <c r="D47" s="76" t="str">
        <f>IF(Cadastro!C46="","",Cadastro!C46)</f>
        <v/>
      </c>
      <c r="E47" s="94" t="str">
        <f>IF(Cadastro!E46="","",Cadastro!E46)</f>
        <v/>
      </c>
      <c r="F47" s="94" t="str">
        <f>IFERROR(VLOOKUP(D47,Saldo!$P$9:$Y$1009,9,FALSE),"")</f>
        <v/>
      </c>
      <c r="G47" s="94" t="str">
        <f>IFERROR(VLOOKUP(D47,Saldo!$P$9:$Y$1009,10,FALSE),"")</f>
        <v/>
      </c>
      <c r="H47" s="94" t="str">
        <f>IFERROR(VLOOKUP(D47,Saldo!$P$9:$AA$1009,11,FALSE),"")</f>
        <v/>
      </c>
      <c r="I47" s="94" t="str">
        <f t="shared" si="0"/>
        <v/>
      </c>
      <c r="K47" s="67"/>
      <c r="L47" s="103" t="str">
        <f t="shared" si="1"/>
        <v>-</v>
      </c>
    </row>
    <row r="48" spans="1:12" ht="18.95" customHeight="1" x14ac:dyDescent="0.25">
      <c r="A48" s="82"/>
      <c r="C48" s="76" t="str">
        <f>IF(Cadastro!D47="","",Cadastro!D47)</f>
        <v/>
      </c>
      <c r="D48" s="76" t="str">
        <f>IF(Cadastro!C47="","",Cadastro!C47)</f>
        <v/>
      </c>
      <c r="E48" s="94" t="str">
        <f>IF(Cadastro!E47="","",Cadastro!E47)</f>
        <v/>
      </c>
      <c r="F48" s="94" t="str">
        <f>IFERROR(VLOOKUP(D48,Saldo!$P$9:$Y$1009,9,FALSE),"")</f>
        <v/>
      </c>
      <c r="G48" s="94" t="str">
        <f>IFERROR(VLOOKUP(D48,Saldo!$P$9:$Y$1009,10,FALSE),"")</f>
        <v/>
      </c>
      <c r="H48" s="94" t="str">
        <f>IFERROR(VLOOKUP(D48,Saldo!$P$9:$AA$1009,11,FALSE),"")</f>
        <v/>
      </c>
      <c r="I48" s="94" t="str">
        <f t="shared" si="0"/>
        <v/>
      </c>
      <c r="K48" s="67"/>
      <c r="L48" s="103" t="str">
        <f t="shared" si="1"/>
        <v>-</v>
      </c>
    </row>
    <row r="49" spans="1:12" ht="18.95" customHeight="1" x14ac:dyDescent="0.25">
      <c r="A49" s="82"/>
      <c r="C49" s="76" t="str">
        <f>IF(Cadastro!D48="","",Cadastro!D48)</f>
        <v/>
      </c>
      <c r="D49" s="76" t="str">
        <f>IF(Cadastro!C48="","",Cadastro!C48)</f>
        <v/>
      </c>
      <c r="E49" s="94" t="str">
        <f>IF(Cadastro!E48="","",Cadastro!E48)</f>
        <v/>
      </c>
      <c r="F49" s="94" t="str">
        <f>IFERROR(VLOOKUP(D49,Saldo!$P$9:$Y$1009,9,FALSE),"")</f>
        <v/>
      </c>
      <c r="G49" s="94" t="str">
        <f>IFERROR(VLOOKUP(D49,Saldo!$P$9:$Y$1009,10,FALSE),"")</f>
        <v/>
      </c>
      <c r="H49" s="94" t="str">
        <f>IFERROR(VLOOKUP(D49,Saldo!$P$9:$AA$1009,11,FALSE),"")</f>
        <v/>
      </c>
      <c r="I49" s="94" t="str">
        <f t="shared" si="0"/>
        <v/>
      </c>
      <c r="K49" s="67"/>
      <c r="L49" s="103" t="str">
        <f t="shared" si="1"/>
        <v>-</v>
      </c>
    </row>
    <row r="50" spans="1:12" ht="18.95" customHeight="1" x14ac:dyDescent="0.25">
      <c r="A50" s="82"/>
      <c r="C50" s="76" t="str">
        <f>IF(Cadastro!D49="","",Cadastro!D49)</f>
        <v/>
      </c>
      <c r="D50" s="76" t="str">
        <f>IF(Cadastro!C49="","",Cadastro!C49)</f>
        <v/>
      </c>
      <c r="E50" s="94" t="str">
        <f>IF(Cadastro!E49="","",Cadastro!E49)</f>
        <v/>
      </c>
      <c r="F50" s="94" t="str">
        <f>IFERROR(VLOOKUP(D50,Saldo!$P$9:$Y$1009,9,FALSE),"")</f>
        <v/>
      </c>
      <c r="G50" s="94" t="str">
        <f>IFERROR(VLOOKUP(D50,Saldo!$P$9:$Y$1009,10,FALSE),"")</f>
        <v/>
      </c>
      <c r="H50" s="94" t="str">
        <f>IFERROR(VLOOKUP(D50,Saldo!$P$9:$AA$1009,11,FALSE),"")</f>
        <v/>
      </c>
      <c r="I50" s="94" t="str">
        <f t="shared" si="0"/>
        <v/>
      </c>
      <c r="K50" s="67"/>
      <c r="L50" s="103" t="str">
        <f t="shared" si="1"/>
        <v>-</v>
      </c>
    </row>
    <row r="51" spans="1:12" ht="18.95" customHeight="1" x14ac:dyDescent="0.25">
      <c r="A51" s="82"/>
      <c r="C51" s="76" t="str">
        <f>IF(Cadastro!D50="","",Cadastro!D50)</f>
        <v/>
      </c>
      <c r="D51" s="76" t="str">
        <f>IF(Cadastro!C50="","",Cadastro!C50)</f>
        <v/>
      </c>
      <c r="E51" s="94" t="str">
        <f>IF(Cadastro!E50="","",Cadastro!E50)</f>
        <v/>
      </c>
      <c r="F51" s="94" t="str">
        <f>IFERROR(VLOOKUP(D51,Saldo!$P$9:$Y$1009,9,FALSE),"")</f>
        <v/>
      </c>
      <c r="G51" s="94" t="str">
        <f>IFERROR(VLOOKUP(D51,Saldo!$P$9:$Y$1009,10,FALSE),"")</f>
        <v/>
      </c>
      <c r="H51" s="94" t="str">
        <f>IFERROR(VLOOKUP(D51,Saldo!$P$9:$AA$1009,11,FALSE),"")</f>
        <v/>
      </c>
      <c r="I51" s="94" t="str">
        <f t="shared" si="0"/>
        <v/>
      </c>
      <c r="K51" s="67"/>
      <c r="L51" s="103" t="str">
        <f t="shared" si="1"/>
        <v>-</v>
      </c>
    </row>
    <row r="52" spans="1:12" ht="18.95" customHeight="1" x14ac:dyDescent="0.25">
      <c r="A52" s="82"/>
      <c r="C52" s="76" t="str">
        <f>IF(Cadastro!D51="","",Cadastro!D51)</f>
        <v/>
      </c>
      <c r="D52" s="76" t="str">
        <f>IF(Cadastro!C51="","",Cadastro!C51)</f>
        <v/>
      </c>
      <c r="E52" s="94" t="str">
        <f>IF(Cadastro!E51="","",Cadastro!E51)</f>
        <v/>
      </c>
      <c r="F52" s="94" t="str">
        <f>IFERROR(VLOOKUP(D52,Saldo!$P$9:$Y$1009,9,FALSE),"")</f>
        <v/>
      </c>
      <c r="G52" s="94" t="str">
        <f>IFERROR(VLOOKUP(D52,Saldo!$P$9:$Y$1009,10,FALSE),"")</f>
        <v/>
      </c>
      <c r="H52" s="94" t="str">
        <f>IFERROR(VLOOKUP(D52,Saldo!$P$9:$AA$1009,11,FALSE),"")</f>
        <v/>
      </c>
      <c r="I52" s="94" t="str">
        <f t="shared" si="0"/>
        <v/>
      </c>
      <c r="K52" s="67"/>
      <c r="L52" s="103" t="str">
        <f t="shared" si="1"/>
        <v>-</v>
      </c>
    </row>
    <row r="53" spans="1:12" ht="18.95" customHeight="1" x14ac:dyDescent="0.25">
      <c r="A53" s="82"/>
      <c r="C53" s="76" t="str">
        <f>IF(Cadastro!D52="","",Cadastro!D52)</f>
        <v/>
      </c>
      <c r="D53" s="76" t="str">
        <f>IF(Cadastro!C52="","",Cadastro!C52)</f>
        <v/>
      </c>
      <c r="E53" s="94" t="str">
        <f>IF(Cadastro!E52="","",Cadastro!E52)</f>
        <v/>
      </c>
      <c r="F53" s="94" t="str">
        <f>IFERROR(VLOOKUP(D53,Saldo!$P$9:$Y$1009,9,FALSE),"")</f>
        <v/>
      </c>
      <c r="G53" s="94" t="str">
        <f>IFERROR(VLOOKUP(D53,Saldo!$P$9:$Y$1009,10,FALSE),"")</f>
        <v/>
      </c>
      <c r="H53" s="94" t="str">
        <f>IFERROR(VLOOKUP(D53,Saldo!$P$9:$AA$1009,11,FALSE),"")</f>
        <v/>
      </c>
      <c r="I53" s="94" t="str">
        <f t="shared" si="0"/>
        <v/>
      </c>
      <c r="K53" s="67"/>
      <c r="L53" s="103" t="str">
        <f t="shared" si="1"/>
        <v>-</v>
      </c>
    </row>
    <row r="54" spans="1:12" ht="18.95" customHeight="1" x14ac:dyDescent="0.25">
      <c r="A54" s="82"/>
      <c r="C54" s="76" t="str">
        <f>IF(Cadastro!D53="","",Cadastro!D53)</f>
        <v/>
      </c>
      <c r="D54" s="76" t="str">
        <f>IF(Cadastro!C53="","",Cadastro!C53)</f>
        <v/>
      </c>
      <c r="E54" s="94" t="str">
        <f>IF(Cadastro!E53="","",Cadastro!E53)</f>
        <v/>
      </c>
      <c r="F54" s="94" t="str">
        <f>IFERROR(VLOOKUP(D54,Saldo!$P$9:$Y$1009,9,FALSE),"")</f>
        <v/>
      </c>
      <c r="G54" s="94" t="str">
        <f>IFERROR(VLOOKUP(D54,Saldo!$P$9:$Y$1009,10,FALSE),"")</f>
        <v/>
      </c>
      <c r="H54" s="94" t="str">
        <f>IFERROR(VLOOKUP(D54,Saldo!$P$9:$AA$1009,11,FALSE),"")</f>
        <v/>
      </c>
      <c r="I54" s="94" t="str">
        <f t="shared" si="0"/>
        <v/>
      </c>
      <c r="K54" s="67"/>
      <c r="L54" s="103" t="str">
        <f t="shared" si="1"/>
        <v>-</v>
      </c>
    </row>
    <row r="55" spans="1:12" ht="18.95" customHeight="1" x14ac:dyDescent="0.25">
      <c r="A55" s="82"/>
      <c r="C55" s="76" t="str">
        <f>IF(Cadastro!D54="","",Cadastro!D54)</f>
        <v/>
      </c>
      <c r="D55" s="76" t="str">
        <f>IF(Cadastro!C54="","",Cadastro!C54)</f>
        <v/>
      </c>
      <c r="E55" s="94" t="str">
        <f>IF(Cadastro!E54="","",Cadastro!E54)</f>
        <v/>
      </c>
      <c r="F55" s="94" t="str">
        <f>IFERROR(VLOOKUP(D55,Saldo!$P$9:$Y$1009,9,FALSE),"")</f>
        <v/>
      </c>
      <c r="G55" s="94" t="str">
        <f>IFERROR(VLOOKUP(D55,Saldo!$P$9:$Y$1009,10,FALSE),"")</f>
        <v/>
      </c>
      <c r="H55" s="94" t="str">
        <f>IFERROR(VLOOKUP(D55,Saldo!$P$9:$AA$1009,11,FALSE),"")</f>
        <v/>
      </c>
      <c r="I55" s="94" t="str">
        <f t="shared" si="0"/>
        <v/>
      </c>
      <c r="K55" s="67"/>
      <c r="L55" s="103" t="str">
        <f t="shared" si="1"/>
        <v>-</v>
      </c>
    </row>
    <row r="56" spans="1:12" ht="18.95" customHeight="1" x14ac:dyDescent="0.25">
      <c r="A56" s="82"/>
      <c r="C56" s="76" t="str">
        <f>IF(Cadastro!D55="","",Cadastro!D55)</f>
        <v/>
      </c>
      <c r="D56" s="76" t="str">
        <f>IF(Cadastro!C55="","",Cadastro!C55)</f>
        <v/>
      </c>
      <c r="E56" s="94" t="str">
        <f>IF(Cadastro!E55="","",Cadastro!E55)</f>
        <v/>
      </c>
      <c r="F56" s="94" t="str">
        <f>IFERROR(VLOOKUP(D56,Saldo!$P$9:$Y$1009,9,FALSE),"")</f>
        <v/>
      </c>
      <c r="G56" s="94" t="str">
        <f>IFERROR(VLOOKUP(D56,Saldo!$P$9:$Y$1009,10,FALSE),"")</f>
        <v/>
      </c>
      <c r="H56" s="94" t="str">
        <f>IFERROR(VLOOKUP(D56,Saldo!$P$9:$AA$1009,11,FALSE),"")</f>
        <v/>
      </c>
      <c r="I56" s="94" t="str">
        <f t="shared" si="0"/>
        <v/>
      </c>
      <c r="K56" s="67"/>
      <c r="L56" s="103" t="str">
        <f t="shared" si="1"/>
        <v>-</v>
      </c>
    </row>
    <row r="57" spans="1:12" ht="18.95" customHeight="1" x14ac:dyDescent="0.25">
      <c r="A57" s="82"/>
      <c r="C57" s="76" t="str">
        <f>IF(Cadastro!D56="","",Cadastro!D56)</f>
        <v/>
      </c>
      <c r="D57" s="76" t="str">
        <f>IF(Cadastro!C56="","",Cadastro!C56)</f>
        <v/>
      </c>
      <c r="E57" s="94" t="str">
        <f>IF(Cadastro!E56="","",Cadastro!E56)</f>
        <v/>
      </c>
      <c r="F57" s="94" t="str">
        <f>IFERROR(VLOOKUP(D57,Saldo!$P$9:$Y$1009,9,FALSE),"")</f>
        <v/>
      </c>
      <c r="G57" s="94" t="str">
        <f>IFERROR(VLOOKUP(D57,Saldo!$P$9:$Y$1009,10,FALSE),"")</f>
        <v/>
      </c>
      <c r="H57" s="94" t="str">
        <f>IFERROR(VLOOKUP(D57,Saldo!$P$9:$AA$1009,11,FALSE),"")</f>
        <v/>
      </c>
      <c r="I57" s="94" t="str">
        <f t="shared" si="0"/>
        <v/>
      </c>
      <c r="K57" s="67"/>
      <c r="L57" s="103" t="str">
        <f t="shared" si="1"/>
        <v>-</v>
      </c>
    </row>
    <row r="58" spans="1:12" ht="18.95" customHeight="1" x14ac:dyDescent="0.25">
      <c r="A58" s="82"/>
      <c r="C58" s="76" t="str">
        <f>IF(Cadastro!D57="","",Cadastro!D57)</f>
        <v/>
      </c>
      <c r="D58" s="76" t="str">
        <f>IF(Cadastro!C57="","",Cadastro!C57)</f>
        <v/>
      </c>
      <c r="E58" s="94" t="str">
        <f>IF(Cadastro!E57="","",Cadastro!E57)</f>
        <v/>
      </c>
      <c r="F58" s="94" t="str">
        <f>IFERROR(VLOOKUP(D58,Saldo!$P$9:$Y$1009,9,FALSE),"")</f>
        <v/>
      </c>
      <c r="G58" s="94" t="str">
        <f>IFERROR(VLOOKUP(D58,Saldo!$P$9:$Y$1009,10,FALSE),"")</f>
        <v/>
      </c>
      <c r="H58" s="94" t="str">
        <f>IFERROR(VLOOKUP(D58,Saldo!$P$9:$AA$1009,11,FALSE),"")</f>
        <v/>
      </c>
      <c r="I58" s="94" t="str">
        <f t="shared" si="0"/>
        <v/>
      </c>
      <c r="K58" s="67"/>
      <c r="L58" s="103" t="str">
        <f t="shared" si="1"/>
        <v>-</v>
      </c>
    </row>
    <row r="59" spans="1:12" ht="18.95" customHeight="1" x14ac:dyDescent="0.25">
      <c r="A59" s="82"/>
      <c r="C59" s="76" t="str">
        <f>IF(Cadastro!D58="","",Cadastro!D58)</f>
        <v/>
      </c>
      <c r="D59" s="76" t="str">
        <f>IF(Cadastro!C58="","",Cadastro!C58)</f>
        <v/>
      </c>
      <c r="E59" s="94" t="str">
        <f>IF(Cadastro!E58="","",Cadastro!E58)</f>
        <v/>
      </c>
      <c r="F59" s="94" t="str">
        <f>IFERROR(VLOOKUP(D59,Saldo!$P$9:$Y$1009,9,FALSE),"")</f>
        <v/>
      </c>
      <c r="G59" s="94" t="str">
        <f>IFERROR(VLOOKUP(D59,Saldo!$P$9:$Y$1009,10,FALSE),"")</f>
        <v/>
      </c>
      <c r="H59" s="94" t="str">
        <f>IFERROR(VLOOKUP(D59,Saldo!$P$9:$AA$1009,11,FALSE),"")</f>
        <v/>
      </c>
      <c r="I59" s="94" t="str">
        <f t="shared" si="0"/>
        <v/>
      </c>
      <c r="K59" s="67"/>
      <c r="L59" s="103" t="str">
        <f t="shared" si="1"/>
        <v>-</v>
      </c>
    </row>
    <row r="60" spans="1:12" ht="18.95" customHeight="1" x14ac:dyDescent="0.25">
      <c r="A60" s="82"/>
      <c r="C60" s="76" t="str">
        <f>IF(Cadastro!D59="","",Cadastro!D59)</f>
        <v/>
      </c>
      <c r="D60" s="76" t="str">
        <f>IF(Cadastro!C59="","",Cadastro!C59)</f>
        <v/>
      </c>
      <c r="E60" s="94" t="str">
        <f>IF(Cadastro!E59="","",Cadastro!E59)</f>
        <v/>
      </c>
      <c r="F60" s="94" t="str">
        <f>IFERROR(VLOOKUP(D60,Saldo!$P$9:$Y$1009,9,FALSE),"")</f>
        <v/>
      </c>
      <c r="G60" s="94" t="str">
        <f>IFERROR(VLOOKUP(D60,Saldo!$P$9:$Y$1009,10,FALSE),"")</f>
        <v/>
      </c>
      <c r="H60" s="94" t="str">
        <f>IFERROR(VLOOKUP(D60,Saldo!$P$9:$AA$1009,11,FALSE),"")</f>
        <v/>
      </c>
      <c r="I60" s="94" t="str">
        <f t="shared" si="0"/>
        <v/>
      </c>
      <c r="K60" s="67"/>
      <c r="L60" s="103" t="str">
        <f t="shared" si="1"/>
        <v>-</v>
      </c>
    </row>
    <row r="61" spans="1:12" ht="18.95" customHeight="1" x14ac:dyDescent="0.25">
      <c r="A61" s="82"/>
      <c r="C61" s="76" t="str">
        <f>IF(Cadastro!D60="","",Cadastro!D60)</f>
        <v/>
      </c>
      <c r="D61" s="76" t="str">
        <f>IF(Cadastro!C60="","",Cadastro!C60)</f>
        <v/>
      </c>
      <c r="E61" s="94" t="str">
        <f>IF(Cadastro!E60="","",Cadastro!E60)</f>
        <v/>
      </c>
      <c r="F61" s="94" t="str">
        <f>IFERROR(VLOOKUP(D61,Saldo!$P$9:$Y$1009,9,FALSE),"")</f>
        <v/>
      </c>
      <c r="G61" s="94" t="str">
        <f>IFERROR(VLOOKUP(D61,Saldo!$P$9:$Y$1009,10,FALSE),"")</f>
        <v/>
      </c>
      <c r="H61" s="94" t="str">
        <f>IFERROR(VLOOKUP(D61,Saldo!$P$9:$AA$1009,11,FALSE),"")</f>
        <v/>
      </c>
      <c r="I61" s="94" t="str">
        <f t="shared" si="0"/>
        <v/>
      </c>
      <c r="K61" s="67"/>
      <c r="L61" s="103" t="str">
        <f t="shared" si="1"/>
        <v>-</v>
      </c>
    </row>
    <row r="62" spans="1:12" ht="18.95" customHeight="1" x14ac:dyDescent="0.25">
      <c r="A62" s="82"/>
      <c r="C62" s="76" t="str">
        <f>IF(Cadastro!D61="","",Cadastro!D61)</f>
        <v/>
      </c>
      <c r="D62" s="76" t="str">
        <f>IF(Cadastro!C61="","",Cadastro!C61)</f>
        <v/>
      </c>
      <c r="E62" s="94" t="str">
        <f>IF(Cadastro!E61="","",Cadastro!E61)</f>
        <v/>
      </c>
      <c r="F62" s="94" t="str">
        <f>IFERROR(VLOOKUP(D62,Saldo!$P$9:$Y$1009,9,FALSE),"")</f>
        <v/>
      </c>
      <c r="G62" s="94" t="str">
        <f>IFERROR(VLOOKUP(D62,Saldo!$P$9:$Y$1009,10,FALSE),"")</f>
        <v/>
      </c>
      <c r="H62" s="94" t="str">
        <f>IFERROR(VLOOKUP(D62,Saldo!$P$9:$AA$1009,11,FALSE),"")</f>
        <v/>
      </c>
      <c r="I62" s="94" t="str">
        <f t="shared" si="0"/>
        <v/>
      </c>
      <c r="K62" s="67"/>
      <c r="L62" s="103" t="str">
        <f t="shared" si="1"/>
        <v>-</v>
      </c>
    </row>
    <row r="63" spans="1:12" ht="18.95" customHeight="1" x14ac:dyDescent="0.25">
      <c r="A63" s="82"/>
      <c r="C63" s="76" t="str">
        <f>IF(Cadastro!D62="","",Cadastro!D62)</f>
        <v/>
      </c>
      <c r="D63" s="76" t="str">
        <f>IF(Cadastro!C62="","",Cadastro!C62)</f>
        <v/>
      </c>
      <c r="E63" s="94" t="str">
        <f>IF(Cadastro!E62="","",Cadastro!E62)</f>
        <v/>
      </c>
      <c r="F63" s="94" t="str">
        <f>IFERROR(VLOOKUP(D63,Saldo!$P$9:$Y$1009,9,FALSE),"")</f>
        <v/>
      </c>
      <c r="G63" s="94" t="str">
        <f>IFERROR(VLOOKUP(D63,Saldo!$P$9:$Y$1009,10,FALSE),"")</f>
        <v/>
      </c>
      <c r="H63" s="94" t="str">
        <f>IFERROR(VLOOKUP(D63,Saldo!$P$9:$AA$1009,11,FALSE),"")</f>
        <v/>
      </c>
      <c r="I63" s="94" t="str">
        <f t="shared" si="0"/>
        <v/>
      </c>
      <c r="K63" s="67"/>
      <c r="L63" s="103" t="str">
        <f t="shared" si="1"/>
        <v>-</v>
      </c>
    </row>
    <row r="64" spans="1:12" ht="18.95" customHeight="1" x14ac:dyDescent="0.25">
      <c r="A64" s="82"/>
      <c r="C64" s="76" t="str">
        <f>IF(Cadastro!D63="","",Cadastro!D63)</f>
        <v/>
      </c>
      <c r="D64" s="76" t="str">
        <f>IF(Cadastro!C63="","",Cadastro!C63)</f>
        <v/>
      </c>
      <c r="E64" s="94" t="str">
        <f>IF(Cadastro!E63="","",Cadastro!E63)</f>
        <v/>
      </c>
      <c r="F64" s="94" t="str">
        <f>IFERROR(VLOOKUP(D64,Saldo!$P$9:$Y$1009,9,FALSE),"")</f>
        <v/>
      </c>
      <c r="G64" s="94" t="str">
        <f>IFERROR(VLOOKUP(D64,Saldo!$P$9:$Y$1009,10,FALSE),"")</f>
        <v/>
      </c>
      <c r="H64" s="94" t="str">
        <f>IFERROR(VLOOKUP(D64,Saldo!$P$9:$AA$1009,11,FALSE),"")</f>
        <v/>
      </c>
      <c r="I64" s="94" t="str">
        <f t="shared" si="0"/>
        <v/>
      </c>
      <c r="K64" s="67"/>
      <c r="L64" s="103" t="str">
        <f t="shared" si="1"/>
        <v>-</v>
      </c>
    </row>
    <row r="65" spans="1:12" ht="18.95" customHeight="1" x14ac:dyDescent="0.25">
      <c r="A65" s="82"/>
      <c r="C65" s="76" t="str">
        <f>IF(Cadastro!D64="","",Cadastro!D64)</f>
        <v/>
      </c>
      <c r="D65" s="76" t="str">
        <f>IF(Cadastro!C64="","",Cadastro!C64)</f>
        <v/>
      </c>
      <c r="E65" s="94" t="str">
        <f>IF(Cadastro!E64="","",Cadastro!E64)</f>
        <v/>
      </c>
      <c r="F65" s="94" t="str">
        <f>IFERROR(VLOOKUP(D65,Saldo!$P$9:$Y$1009,9,FALSE),"")</f>
        <v/>
      </c>
      <c r="G65" s="94" t="str">
        <f>IFERROR(VLOOKUP(D65,Saldo!$P$9:$Y$1009,10,FALSE),"")</f>
        <v/>
      </c>
      <c r="H65" s="94" t="str">
        <f>IFERROR(VLOOKUP(D65,Saldo!$P$9:$AA$1009,11,FALSE),"")</f>
        <v/>
      </c>
      <c r="I65" s="94" t="str">
        <f t="shared" si="0"/>
        <v/>
      </c>
      <c r="K65" s="67"/>
      <c r="L65" s="103" t="str">
        <f t="shared" si="1"/>
        <v>-</v>
      </c>
    </row>
    <row r="66" spans="1:12" ht="18.95" customHeight="1" x14ac:dyDescent="0.25">
      <c r="A66" s="82"/>
      <c r="C66" s="76" t="str">
        <f>IF(Cadastro!D65="","",Cadastro!D65)</f>
        <v/>
      </c>
      <c r="D66" s="76" t="str">
        <f>IF(Cadastro!C65="","",Cadastro!C65)</f>
        <v/>
      </c>
      <c r="E66" s="94" t="str">
        <f>IF(Cadastro!E65="","",Cadastro!E65)</f>
        <v/>
      </c>
      <c r="F66" s="94" t="str">
        <f>IFERROR(VLOOKUP(D66,Saldo!$P$9:$Y$1009,9,FALSE),"")</f>
        <v/>
      </c>
      <c r="G66" s="94" t="str">
        <f>IFERROR(VLOOKUP(D66,Saldo!$P$9:$Y$1009,10,FALSE),"")</f>
        <v/>
      </c>
      <c r="H66" s="94" t="str">
        <f>IFERROR(VLOOKUP(D66,Saldo!$P$9:$AA$1009,11,FALSE),"")</f>
        <v/>
      </c>
      <c r="I66" s="94" t="str">
        <f t="shared" si="0"/>
        <v/>
      </c>
      <c r="K66" s="67"/>
      <c r="L66" s="103" t="str">
        <f t="shared" si="1"/>
        <v>-</v>
      </c>
    </row>
    <row r="67" spans="1:12" ht="18.95" customHeight="1" x14ac:dyDescent="0.25">
      <c r="A67" s="82"/>
      <c r="C67" s="76" t="str">
        <f>IF(Cadastro!D66="","",Cadastro!D66)</f>
        <v/>
      </c>
      <c r="D67" s="76" t="str">
        <f>IF(Cadastro!C66="","",Cadastro!C66)</f>
        <v/>
      </c>
      <c r="E67" s="94" t="str">
        <f>IF(Cadastro!E66="","",Cadastro!E66)</f>
        <v/>
      </c>
      <c r="F67" s="94" t="str">
        <f>IFERROR(VLOOKUP(D67,Saldo!$P$9:$Y$1009,9,FALSE),"")</f>
        <v/>
      </c>
      <c r="G67" s="94" t="str">
        <f>IFERROR(VLOOKUP(D67,Saldo!$P$9:$Y$1009,10,FALSE),"")</f>
        <v/>
      </c>
      <c r="H67" s="94" t="str">
        <f>IFERROR(VLOOKUP(D67,Saldo!$P$9:$AA$1009,11,FALSE),"")</f>
        <v/>
      </c>
      <c r="I67" s="94" t="str">
        <f t="shared" si="0"/>
        <v/>
      </c>
      <c r="K67" s="67"/>
      <c r="L67" s="103" t="str">
        <f t="shared" si="1"/>
        <v>-</v>
      </c>
    </row>
    <row r="68" spans="1:12" ht="18.95" customHeight="1" x14ac:dyDescent="0.25">
      <c r="A68" s="82"/>
      <c r="C68" s="76" t="str">
        <f>IF(Cadastro!D67="","",Cadastro!D67)</f>
        <v/>
      </c>
      <c r="D68" s="76" t="str">
        <f>IF(Cadastro!C67="","",Cadastro!C67)</f>
        <v/>
      </c>
      <c r="E68" s="94" t="str">
        <f>IF(Cadastro!E67="","",Cadastro!E67)</f>
        <v/>
      </c>
      <c r="F68" s="94" t="str">
        <f>IFERROR(VLOOKUP(D68,Saldo!$P$9:$Y$1009,9,FALSE),"")</f>
        <v/>
      </c>
      <c r="G68" s="94" t="str">
        <f>IFERROR(VLOOKUP(D68,Saldo!$P$9:$Y$1009,10,FALSE),"")</f>
        <v/>
      </c>
      <c r="H68" s="94" t="str">
        <f>IFERROR(VLOOKUP(D68,Saldo!$P$9:$AA$1009,11,FALSE),"")</f>
        <v/>
      </c>
      <c r="I68" s="94" t="str">
        <f t="shared" si="0"/>
        <v/>
      </c>
      <c r="K68" s="67"/>
      <c r="L68" s="103" t="str">
        <f t="shared" si="1"/>
        <v>-</v>
      </c>
    </row>
    <row r="69" spans="1:12" ht="18.95" customHeight="1" x14ac:dyDescent="0.25">
      <c r="A69" s="82"/>
      <c r="C69" s="76" t="str">
        <f>IF(Cadastro!D68="","",Cadastro!D68)</f>
        <v/>
      </c>
      <c r="D69" s="76" t="str">
        <f>IF(Cadastro!C68="","",Cadastro!C68)</f>
        <v/>
      </c>
      <c r="E69" s="94" t="str">
        <f>IF(Cadastro!E68="","",Cadastro!E68)</f>
        <v/>
      </c>
      <c r="F69" s="94" t="str">
        <f>IFERROR(VLOOKUP(D69,Saldo!$P$9:$Y$1009,9,FALSE),"")</f>
        <v/>
      </c>
      <c r="G69" s="94" t="str">
        <f>IFERROR(VLOOKUP(D69,Saldo!$P$9:$Y$1009,10,FALSE),"")</f>
        <v/>
      </c>
      <c r="H69" s="94" t="str">
        <f>IFERROR(VLOOKUP(D69,Saldo!$P$9:$AA$1009,11,FALSE),"")</f>
        <v/>
      </c>
      <c r="I69" s="94" t="str">
        <f t="shared" si="0"/>
        <v/>
      </c>
      <c r="K69" s="67"/>
      <c r="L69" s="103" t="str">
        <f t="shared" si="1"/>
        <v>-</v>
      </c>
    </row>
    <row r="70" spans="1:12" ht="18.95" customHeight="1" x14ac:dyDescent="0.25">
      <c r="A70" s="82"/>
      <c r="C70" s="76" t="str">
        <f>IF(Cadastro!D69="","",Cadastro!D69)</f>
        <v/>
      </c>
      <c r="D70" s="76" t="str">
        <f>IF(Cadastro!C69="","",Cadastro!C69)</f>
        <v/>
      </c>
      <c r="E70" s="94" t="str">
        <f>IF(Cadastro!E69="","",Cadastro!E69)</f>
        <v/>
      </c>
      <c r="F70" s="94" t="str">
        <f>IFERROR(VLOOKUP(D70,Saldo!$P$9:$Y$1009,9,FALSE),"")</f>
        <v/>
      </c>
      <c r="G70" s="94" t="str">
        <f>IFERROR(VLOOKUP(D70,Saldo!$P$9:$Y$1009,10,FALSE),"")</f>
        <v/>
      </c>
      <c r="H70" s="94" t="str">
        <f>IFERROR(VLOOKUP(D70,Saldo!$P$9:$AA$1009,11,FALSE),"")</f>
        <v/>
      </c>
      <c r="I70" s="94" t="str">
        <f t="shared" si="0"/>
        <v/>
      </c>
      <c r="K70" s="67"/>
      <c r="L70" s="103" t="str">
        <f t="shared" si="1"/>
        <v>-</v>
      </c>
    </row>
    <row r="71" spans="1:12" ht="18.95" customHeight="1" x14ac:dyDescent="0.25">
      <c r="A71" s="82"/>
      <c r="C71" s="76" t="str">
        <f>IF(Cadastro!D70="","",Cadastro!D70)</f>
        <v/>
      </c>
      <c r="D71" s="76" t="str">
        <f>IF(Cadastro!C70="","",Cadastro!C70)</f>
        <v/>
      </c>
      <c r="E71" s="94" t="str">
        <f>IF(Cadastro!E70="","",Cadastro!E70)</f>
        <v/>
      </c>
      <c r="F71" s="94" t="str">
        <f>IFERROR(VLOOKUP(D71,Saldo!$P$9:$Y$1009,9,FALSE),"")</f>
        <v/>
      </c>
      <c r="G71" s="94" t="str">
        <f>IFERROR(VLOOKUP(D71,Saldo!$P$9:$Y$1009,10,FALSE),"")</f>
        <v/>
      </c>
      <c r="H71" s="94" t="str">
        <f>IFERROR(VLOOKUP(D71,Saldo!$P$9:$AA$1009,11,FALSE),"")</f>
        <v/>
      </c>
      <c r="I71" s="94" t="str">
        <f t="shared" si="0"/>
        <v/>
      </c>
      <c r="K71" s="67"/>
      <c r="L71" s="103" t="str">
        <f t="shared" si="1"/>
        <v>-</v>
      </c>
    </row>
    <row r="72" spans="1:12" ht="18.95" customHeight="1" x14ac:dyDescent="0.25">
      <c r="A72" s="82"/>
      <c r="C72" s="76" t="str">
        <f>IF(Cadastro!D71="","",Cadastro!D71)</f>
        <v/>
      </c>
      <c r="D72" s="76" t="str">
        <f>IF(Cadastro!C71="","",Cadastro!C71)</f>
        <v/>
      </c>
      <c r="E72" s="94" t="str">
        <f>IF(Cadastro!E71="","",Cadastro!E71)</f>
        <v/>
      </c>
      <c r="F72" s="94" t="str">
        <f>IFERROR(VLOOKUP(D72,Saldo!$P$9:$Y$1009,9,FALSE),"")</f>
        <v/>
      </c>
      <c r="G72" s="94" t="str">
        <f>IFERROR(VLOOKUP(D72,Saldo!$P$9:$Y$1009,10,FALSE),"")</f>
        <v/>
      </c>
      <c r="H72" s="94" t="str">
        <f>IFERROR(VLOOKUP(D72,Saldo!$P$9:$AA$1009,11,FALSE),"")</f>
        <v/>
      </c>
      <c r="I72" s="94" t="str">
        <f t="shared" si="0"/>
        <v/>
      </c>
      <c r="K72" s="67"/>
      <c r="L72" s="103" t="str">
        <f t="shared" si="1"/>
        <v>-</v>
      </c>
    </row>
    <row r="73" spans="1:12" ht="18.95" customHeight="1" x14ac:dyDescent="0.25">
      <c r="A73" s="82"/>
      <c r="C73" s="76" t="str">
        <f>IF(Cadastro!D72="","",Cadastro!D72)</f>
        <v/>
      </c>
      <c r="D73" s="76" t="str">
        <f>IF(Cadastro!C72="","",Cadastro!C72)</f>
        <v/>
      </c>
      <c r="E73" s="94" t="str">
        <f>IF(Cadastro!E72="","",Cadastro!E72)</f>
        <v/>
      </c>
      <c r="F73" s="94" t="str">
        <f>IFERROR(VLOOKUP(D73,Saldo!$P$9:$Y$1009,9,FALSE),"")</f>
        <v/>
      </c>
      <c r="G73" s="94" t="str">
        <f>IFERROR(VLOOKUP(D73,Saldo!$P$9:$Y$1009,10,FALSE),"")</f>
        <v/>
      </c>
      <c r="H73" s="94" t="str">
        <f>IFERROR(VLOOKUP(D73,Saldo!$P$9:$AA$1009,11,FALSE),"")</f>
        <v/>
      </c>
      <c r="I73" s="94" t="str">
        <f t="shared" si="0"/>
        <v/>
      </c>
      <c r="K73" s="67"/>
      <c r="L73" s="103" t="str">
        <f t="shared" si="1"/>
        <v>-</v>
      </c>
    </row>
    <row r="74" spans="1:12" ht="18.95" customHeight="1" x14ac:dyDescent="0.25">
      <c r="A74" s="82"/>
      <c r="C74" s="76" t="str">
        <f>IF(Cadastro!D73="","",Cadastro!D73)</f>
        <v/>
      </c>
      <c r="D74" s="76" t="str">
        <f>IF(Cadastro!C73="","",Cadastro!C73)</f>
        <v/>
      </c>
      <c r="E74" s="94" t="str">
        <f>IF(Cadastro!E73="","",Cadastro!E73)</f>
        <v/>
      </c>
      <c r="F74" s="94" t="str">
        <f>IFERROR(VLOOKUP(D74,Saldo!$P$9:$Y$1009,9,FALSE),"")</f>
        <v/>
      </c>
      <c r="G74" s="94" t="str">
        <f>IFERROR(VLOOKUP(D74,Saldo!$P$9:$Y$1009,10,FALSE),"")</f>
        <v/>
      </c>
      <c r="H74" s="94" t="str">
        <f>IFERROR(VLOOKUP(D74,Saldo!$P$9:$AA$1009,11,FALSE),"")</f>
        <v/>
      </c>
      <c r="I74" s="94" t="str">
        <f t="shared" si="0"/>
        <v/>
      </c>
      <c r="K74" s="67"/>
      <c r="L74" s="103" t="str">
        <f t="shared" si="1"/>
        <v>-</v>
      </c>
    </row>
    <row r="75" spans="1:12" ht="18.95" customHeight="1" x14ac:dyDescent="0.25">
      <c r="A75" s="82"/>
      <c r="C75" s="76" t="str">
        <f>IF(Cadastro!D74="","",Cadastro!D74)</f>
        <v/>
      </c>
      <c r="D75" s="76" t="str">
        <f>IF(Cadastro!C74="","",Cadastro!C74)</f>
        <v/>
      </c>
      <c r="E75" s="94" t="str">
        <f>IF(Cadastro!E74="","",Cadastro!E74)</f>
        <v/>
      </c>
      <c r="F75" s="94" t="str">
        <f>IFERROR(VLOOKUP(D75,Saldo!$P$9:$Y$1009,9,FALSE),"")</f>
        <v/>
      </c>
      <c r="G75" s="94" t="str">
        <f>IFERROR(VLOOKUP(D75,Saldo!$P$9:$Y$1009,10,FALSE),"")</f>
        <v/>
      </c>
      <c r="H75" s="94" t="str">
        <f>IFERROR(VLOOKUP(D75,Saldo!$P$9:$AA$1009,11,FALSE),"")</f>
        <v/>
      </c>
      <c r="I75" s="94" t="str">
        <f t="shared" ref="I75:I138" si="2">IFERROR(E75+F75-G75+H75,"")</f>
        <v/>
      </c>
      <c r="K75" s="67"/>
      <c r="L75" s="103" t="str">
        <f t="shared" ref="L75:L138" si="3">IF(C75="","-",IF(K75="","-",K75-I75))</f>
        <v>-</v>
      </c>
    </row>
    <row r="76" spans="1:12" ht="18.95" customHeight="1" x14ac:dyDescent="0.25">
      <c r="A76" s="82"/>
      <c r="C76" s="76" t="str">
        <f>IF(Cadastro!D75="","",Cadastro!D75)</f>
        <v/>
      </c>
      <c r="D76" s="76" t="str">
        <f>IF(Cadastro!C75="","",Cadastro!C75)</f>
        <v/>
      </c>
      <c r="E76" s="94" t="str">
        <f>IF(Cadastro!E75="","",Cadastro!E75)</f>
        <v/>
      </c>
      <c r="F76" s="94" t="str">
        <f>IFERROR(VLOOKUP(D76,Saldo!$P$9:$Y$1009,9,FALSE),"")</f>
        <v/>
      </c>
      <c r="G76" s="94" t="str">
        <f>IFERROR(VLOOKUP(D76,Saldo!$P$9:$Y$1009,10,FALSE),"")</f>
        <v/>
      </c>
      <c r="H76" s="94" t="str">
        <f>IFERROR(VLOOKUP(D76,Saldo!$P$9:$AA$1009,11,FALSE),"")</f>
        <v/>
      </c>
      <c r="I76" s="94" t="str">
        <f t="shared" si="2"/>
        <v/>
      </c>
      <c r="K76" s="67"/>
      <c r="L76" s="103" t="str">
        <f t="shared" si="3"/>
        <v>-</v>
      </c>
    </row>
    <row r="77" spans="1:12" ht="18.95" customHeight="1" x14ac:dyDescent="0.25">
      <c r="A77" s="82"/>
      <c r="C77" s="76" t="str">
        <f>IF(Cadastro!D76="","",Cadastro!D76)</f>
        <v/>
      </c>
      <c r="D77" s="76" t="str">
        <f>IF(Cadastro!C76="","",Cadastro!C76)</f>
        <v/>
      </c>
      <c r="E77" s="94" t="str">
        <f>IF(Cadastro!E76="","",Cadastro!E76)</f>
        <v/>
      </c>
      <c r="F77" s="94" t="str">
        <f>IFERROR(VLOOKUP(D77,Saldo!$P$9:$Y$1009,9,FALSE),"")</f>
        <v/>
      </c>
      <c r="G77" s="94" t="str">
        <f>IFERROR(VLOOKUP(D77,Saldo!$P$9:$Y$1009,10,FALSE),"")</f>
        <v/>
      </c>
      <c r="H77" s="94" t="str">
        <f>IFERROR(VLOOKUP(D77,Saldo!$P$9:$AA$1009,11,FALSE),"")</f>
        <v/>
      </c>
      <c r="I77" s="94" t="str">
        <f t="shared" si="2"/>
        <v/>
      </c>
      <c r="K77" s="67"/>
      <c r="L77" s="103" t="str">
        <f t="shared" si="3"/>
        <v>-</v>
      </c>
    </row>
    <row r="78" spans="1:12" ht="18.95" customHeight="1" x14ac:dyDescent="0.25">
      <c r="A78" s="82"/>
      <c r="C78" s="76" t="str">
        <f>IF(Cadastro!D77="","",Cadastro!D77)</f>
        <v/>
      </c>
      <c r="D78" s="76" t="str">
        <f>IF(Cadastro!C77="","",Cadastro!C77)</f>
        <v/>
      </c>
      <c r="E78" s="94" t="str">
        <f>IF(Cadastro!E77="","",Cadastro!E77)</f>
        <v/>
      </c>
      <c r="F78" s="94" t="str">
        <f>IFERROR(VLOOKUP(D78,Saldo!$P$9:$Y$1009,9,FALSE),"")</f>
        <v/>
      </c>
      <c r="G78" s="94" t="str">
        <f>IFERROR(VLOOKUP(D78,Saldo!$P$9:$Y$1009,10,FALSE),"")</f>
        <v/>
      </c>
      <c r="H78" s="94" t="str">
        <f>IFERROR(VLOOKUP(D78,Saldo!$P$9:$AA$1009,11,FALSE),"")</f>
        <v/>
      </c>
      <c r="I78" s="94" t="str">
        <f t="shared" si="2"/>
        <v/>
      </c>
      <c r="K78" s="67"/>
      <c r="L78" s="103" t="str">
        <f t="shared" si="3"/>
        <v>-</v>
      </c>
    </row>
    <row r="79" spans="1:12" ht="18.95" customHeight="1" x14ac:dyDescent="0.25">
      <c r="A79" s="82"/>
      <c r="C79" s="76" t="str">
        <f>IF(Cadastro!D78="","",Cadastro!D78)</f>
        <v/>
      </c>
      <c r="D79" s="76" t="str">
        <f>IF(Cadastro!C78="","",Cadastro!C78)</f>
        <v/>
      </c>
      <c r="E79" s="94" t="str">
        <f>IF(Cadastro!E78="","",Cadastro!E78)</f>
        <v/>
      </c>
      <c r="F79" s="94" t="str">
        <f>IFERROR(VLOOKUP(D79,Saldo!$P$9:$Y$1009,9,FALSE),"")</f>
        <v/>
      </c>
      <c r="G79" s="94" t="str">
        <f>IFERROR(VLOOKUP(D79,Saldo!$P$9:$Y$1009,10,FALSE),"")</f>
        <v/>
      </c>
      <c r="H79" s="94" t="str">
        <f>IFERROR(VLOOKUP(D79,Saldo!$P$9:$AA$1009,11,FALSE),"")</f>
        <v/>
      </c>
      <c r="I79" s="94" t="str">
        <f t="shared" si="2"/>
        <v/>
      </c>
      <c r="K79" s="67"/>
      <c r="L79" s="103" t="str">
        <f t="shared" si="3"/>
        <v>-</v>
      </c>
    </row>
    <row r="80" spans="1:12" ht="18.95" customHeight="1" x14ac:dyDescent="0.25">
      <c r="A80" s="82"/>
      <c r="C80" s="76" t="str">
        <f>IF(Cadastro!D79="","",Cadastro!D79)</f>
        <v/>
      </c>
      <c r="D80" s="76" t="str">
        <f>IF(Cadastro!C79="","",Cadastro!C79)</f>
        <v/>
      </c>
      <c r="E80" s="94" t="str">
        <f>IF(Cadastro!E79="","",Cadastro!E79)</f>
        <v/>
      </c>
      <c r="F80" s="94" t="str">
        <f>IFERROR(VLOOKUP(D80,Saldo!$P$9:$Y$1009,9,FALSE),"")</f>
        <v/>
      </c>
      <c r="G80" s="94" t="str">
        <f>IFERROR(VLOOKUP(D80,Saldo!$P$9:$Y$1009,10,FALSE),"")</f>
        <v/>
      </c>
      <c r="H80" s="94" t="str">
        <f>IFERROR(VLOOKUP(D80,Saldo!$P$9:$AA$1009,11,FALSE),"")</f>
        <v/>
      </c>
      <c r="I80" s="94" t="str">
        <f t="shared" si="2"/>
        <v/>
      </c>
      <c r="K80" s="67"/>
      <c r="L80" s="103" t="str">
        <f t="shared" si="3"/>
        <v>-</v>
      </c>
    </row>
    <row r="81" spans="1:12" ht="18.95" customHeight="1" x14ac:dyDescent="0.25">
      <c r="A81" s="82"/>
      <c r="C81" s="76" t="str">
        <f>IF(Cadastro!D80="","",Cadastro!D80)</f>
        <v/>
      </c>
      <c r="D81" s="76" t="str">
        <f>IF(Cadastro!C80="","",Cadastro!C80)</f>
        <v/>
      </c>
      <c r="E81" s="94" t="str">
        <f>IF(Cadastro!E80="","",Cadastro!E80)</f>
        <v/>
      </c>
      <c r="F81" s="94" t="str">
        <f>IFERROR(VLOOKUP(D81,Saldo!$P$9:$Y$1009,9,FALSE),"")</f>
        <v/>
      </c>
      <c r="G81" s="94" t="str">
        <f>IFERROR(VLOOKUP(D81,Saldo!$P$9:$Y$1009,10,FALSE),"")</f>
        <v/>
      </c>
      <c r="H81" s="94" t="str">
        <f>IFERROR(VLOOKUP(D81,Saldo!$P$9:$AA$1009,11,FALSE),"")</f>
        <v/>
      </c>
      <c r="I81" s="94" t="str">
        <f t="shared" si="2"/>
        <v/>
      </c>
      <c r="K81" s="67"/>
      <c r="L81" s="103" t="str">
        <f t="shared" si="3"/>
        <v>-</v>
      </c>
    </row>
    <row r="82" spans="1:12" ht="18.95" customHeight="1" x14ac:dyDescent="0.25">
      <c r="A82" s="82"/>
      <c r="C82" s="76" t="str">
        <f>IF(Cadastro!D81="","",Cadastro!D81)</f>
        <v/>
      </c>
      <c r="D82" s="76" t="str">
        <f>IF(Cadastro!C81="","",Cadastro!C81)</f>
        <v/>
      </c>
      <c r="E82" s="94" t="str">
        <f>IF(Cadastro!E81="","",Cadastro!E81)</f>
        <v/>
      </c>
      <c r="F82" s="94" t="str">
        <f>IFERROR(VLOOKUP(D82,Saldo!$P$9:$Y$1009,9,FALSE),"")</f>
        <v/>
      </c>
      <c r="G82" s="94" t="str">
        <f>IFERROR(VLOOKUP(D82,Saldo!$P$9:$Y$1009,10,FALSE),"")</f>
        <v/>
      </c>
      <c r="H82" s="94" t="str">
        <f>IFERROR(VLOOKUP(D82,Saldo!$P$9:$AA$1009,11,FALSE),"")</f>
        <v/>
      </c>
      <c r="I82" s="94" t="str">
        <f t="shared" si="2"/>
        <v/>
      </c>
      <c r="K82" s="67"/>
      <c r="L82" s="103" t="str">
        <f t="shared" si="3"/>
        <v>-</v>
      </c>
    </row>
    <row r="83" spans="1:12" ht="18.95" customHeight="1" x14ac:dyDescent="0.25">
      <c r="A83" s="82"/>
      <c r="C83" s="76" t="str">
        <f>IF(Cadastro!D82="","",Cadastro!D82)</f>
        <v/>
      </c>
      <c r="D83" s="76" t="str">
        <f>IF(Cadastro!C82="","",Cadastro!C82)</f>
        <v/>
      </c>
      <c r="E83" s="94" t="str">
        <f>IF(Cadastro!E82="","",Cadastro!E82)</f>
        <v/>
      </c>
      <c r="F83" s="94" t="str">
        <f>IFERROR(VLOOKUP(D83,Saldo!$P$9:$Y$1009,9,FALSE),"")</f>
        <v/>
      </c>
      <c r="G83" s="94" t="str">
        <f>IFERROR(VLOOKUP(D83,Saldo!$P$9:$Y$1009,10,FALSE),"")</f>
        <v/>
      </c>
      <c r="H83" s="94" t="str">
        <f>IFERROR(VLOOKUP(D83,Saldo!$P$9:$AA$1009,11,FALSE),"")</f>
        <v/>
      </c>
      <c r="I83" s="94" t="str">
        <f t="shared" si="2"/>
        <v/>
      </c>
      <c r="K83" s="67"/>
      <c r="L83" s="103" t="str">
        <f t="shared" si="3"/>
        <v>-</v>
      </c>
    </row>
    <row r="84" spans="1:12" ht="18.95" customHeight="1" x14ac:dyDescent="0.25">
      <c r="A84" s="82"/>
      <c r="C84" s="76" t="str">
        <f>IF(Cadastro!D83="","",Cadastro!D83)</f>
        <v/>
      </c>
      <c r="D84" s="76" t="str">
        <f>IF(Cadastro!C83="","",Cadastro!C83)</f>
        <v/>
      </c>
      <c r="E84" s="94" t="str">
        <f>IF(Cadastro!E83="","",Cadastro!E83)</f>
        <v/>
      </c>
      <c r="F84" s="94" t="str">
        <f>IFERROR(VLOOKUP(D84,Saldo!$P$9:$Y$1009,9,FALSE),"")</f>
        <v/>
      </c>
      <c r="G84" s="94" t="str">
        <f>IFERROR(VLOOKUP(D84,Saldo!$P$9:$Y$1009,10,FALSE),"")</f>
        <v/>
      </c>
      <c r="H84" s="94" t="str">
        <f>IFERROR(VLOOKUP(D84,Saldo!$P$9:$AA$1009,11,FALSE),"")</f>
        <v/>
      </c>
      <c r="I84" s="94" t="str">
        <f t="shared" si="2"/>
        <v/>
      </c>
      <c r="K84" s="67"/>
      <c r="L84" s="103" t="str">
        <f t="shared" si="3"/>
        <v>-</v>
      </c>
    </row>
    <row r="85" spans="1:12" ht="18.95" customHeight="1" x14ac:dyDescent="0.25">
      <c r="A85" s="82"/>
      <c r="C85" s="76" t="str">
        <f>IF(Cadastro!D84="","",Cadastro!D84)</f>
        <v/>
      </c>
      <c r="D85" s="76" t="str">
        <f>IF(Cadastro!C84="","",Cadastro!C84)</f>
        <v/>
      </c>
      <c r="E85" s="94" t="str">
        <f>IF(Cadastro!E84="","",Cadastro!E84)</f>
        <v/>
      </c>
      <c r="F85" s="94" t="str">
        <f>IFERROR(VLOOKUP(D85,Saldo!$P$9:$Y$1009,9,FALSE),"")</f>
        <v/>
      </c>
      <c r="G85" s="94" t="str">
        <f>IFERROR(VLOOKUP(D85,Saldo!$P$9:$Y$1009,10,FALSE),"")</f>
        <v/>
      </c>
      <c r="H85" s="94" t="str">
        <f>IFERROR(VLOOKUP(D85,Saldo!$P$9:$AA$1009,11,FALSE),"")</f>
        <v/>
      </c>
      <c r="I85" s="94" t="str">
        <f t="shared" si="2"/>
        <v/>
      </c>
      <c r="K85" s="67"/>
      <c r="L85" s="103" t="str">
        <f t="shared" si="3"/>
        <v>-</v>
      </c>
    </row>
    <row r="86" spans="1:12" ht="18.95" customHeight="1" x14ac:dyDescent="0.25">
      <c r="A86" s="82"/>
      <c r="C86" s="76" t="str">
        <f>IF(Cadastro!D85="","",Cadastro!D85)</f>
        <v/>
      </c>
      <c r="D86" s="76" t="str">
        <f>IF(Cadastro!C85="","",Cadastro!C85)</f>
        <v/>
      </c>
      <c r="E86" s="94" t="str">
        <f>IF(Cadastro!E85="","",Cadastro!E85)</f>
        <v/>
      </c>
      <c r="F86" s="94" t="str">
        <f>IFERROR(VLOOKUP(D86,Saldo!$P$9:$Y$1009,9,FALSE),"")</f>
        <v/>
      </c>
      <c r="G86" s="94" t="str">
        <f>IFERROR(VLOOKUP(D86,Saldo!$P$9:$Y$1009,10,FALSE),"")</f>
        <v/>
      </c>
      <c r="H86" s="94" t="str">
        <f>IFERROR(VLOOKUP(D86,Saldo!$P$9:$AA$1009,11,FALSE),"")</f>
        <v/>
      </c>
      <c r="I86" s="94" t="str">
        <f t="shared" si="2"/>
        <v/>
      </c>
      <c r="K86" s="67"/>
      <c r="L86" s="103" t="str">
        <f t="shared" si="3"/>
        <v>-</v>
      </c>
    </row>
    <row r="87" spans="1:12" ht="18.95" customHeight="1" x14ac:dyDescent="0.25">
      <c r="A87" s="82"/>
      <c r="C87" s="76" t="str">
        <f>IF(Cadastro!D86="","",Cadastro!D86)</f>
        <v/>
      </c>
      <c r="D87" s="76" t="str">
        <f>IF(Cadastro!C86="","",Cadastro!C86)</f>
        <v/>
      </c>
      <c r="E87" s="94" t="str">
        <f>IF(Cadastro!E86="","",Cadastro!E86)</f>
        <v/>
      </c>
      <c r="F87" s="94" t="str">
        <f>IFERROR(VLOOKUP(D87,Saldo!$P$9:$Y$1009,9,FALSE),"")</f>
        <v/>
      </c>
      <c r="G87" s="94" t="str">
        <f>IFERROR(VLOOKUP(D87,Saldo!$P$9:$Y$1009,10,FALSE),"")</f>
        <v/>
      </c>
      <c r="H87" s="94" t="str">
        <f>IFERROR(VLOOKUP(D87,Saldo!$P$9:$AA$1009,11,FALSE),"")</f>
        <v/>
      </c>
      <c r="I87" s="94" t="str">
        <f t="shared" si="2"/>
        <v/>
      </c>
      <c r="K87" s="67"/>
      <c r="L87" s="103" t="str">
        <f t="shared" si="3"/>
        <v>-</v>
      </c>
    </row>
    <row r="88" spans="1:12" ht="18.95" customHeight="1" x14ac:dyDescent="0.25">
      <c r="A88" s="82"/>
      <c r="C88" s="76" t="str">
        <f>IF(Cadastro!D87="","",Cadastro!D87)</f>
        <v/>
      </c>
      <c r="D88" s="76" t="str">
        <f>IF(Cadastro!C87="","",Cadastro!C87)</f>
        <v/>
      </c>
      <c r="E88" s="94" t="str">
        <f>IF(Cadastro!E87="","",Cadastro!E87)</f>
        <v/>
      </c>
      <c r="F88" s="94" t="str">
        <f>IFERROR(VLOOKUP(D88,Saldo!$P$9:$Y$1009,9,FALSE),"")</f>
        <v/>
      </c>
      <c r="G88" s="94" t="str">
        <f>IFERROR(VLOOKUP(D88,Saldo!$P$9:$Y$1009,10,FALSE),"")</f>
        <v/>
      </c>
      <c r="H88" s="94" t="str">
        <f>IFERROR(VLOOKUP(D88,Saldo!$P$9:$AA$1009,11,FALSE),"")</f>
        <v/>
      </c>
      <c r="I88" s="94" t="str">
        <f t="shared" si="2"/>
        <v/>
      </c>
      <c r="K88" s="67"/>
      <c r="L88" s="103" t="str">
        <f t="shared" si="3"/>
        <v>-</v>
      </c>
    </row>
    <row r="89" spans="1:12" ht="18.95" customHeight="1" x14ac:dyDescent="0.25">
      <c r="A89" s="82"/>
      <c r="C89" s="76" t="str">
        <f>IF(Cadastro!D88="","",Cadastro!D88)</f>
        <v/>
      </c>
      <c r="D89" s="76" t="str">
        <f>IF(Cadastro!C88="","",Cadastro!C88)</f>
        <v/>
      </c>
      <c r="E89" s="94" t="str">
        <f>IF(Cadastro!E88="","",Cadastro!E88)</f>
        <v/>
      </c>
      <c r="F89" s="94" t="str">
        <f>IFERROR(VLOOKUP(D89,Saldo!$P$9:$Y$1009,9,FALSE),"")</f>
        <v/>
      </c>
      <c r="G89" s="94" t="str">
        <f>IFERROR(VLOOKUP(D89,Saldo!$P$9:$Y$1009,10,FALSE),"")</f>
        <v/>
      </c>
      <c r="H89" s="94" t="str">
        <f>IFERROR(VLOOKUP(D89,Saldo!$P$9:$AA$1009,11,FALSE),"")</f>
        <v/>
      </c>
      <c r="I89" s="94" t="str">
        <f t="shared" si="2"/>
        <v/>
      </c>
      <c r="K89" s="67"/>
      <c r="L89" s="103" t="str">
        <f t="shared" si="3"/>
        <v>-</v>
      </c>
    </row>
    <row r="90" spans="1:12" ht="18.95" customHeight="1" x14ac:dyDescent="0.25">
      <c r="A90" s="82"/>
      <c r="C90" s="76" t="str">
        <f>IF(Cadastro!D89="","",Cadastro!D89)</f>
        <v/>
      </c>
      <c r="D90" s="76" t="str">
        <f>IF(Cadastro!C89="","",Cadastro!C89)</f>
        <v/>
      </c>
      <c r="E90" s="94" t="str">
        <f>IF(Cadastro!E89="","",Cadastro!E89)</f>
        <v/>
      </c>
      <c r="F90" s="94" t="str">
        <f>IFERROR(VLOOKUP(D90,Saldo!$P$9:$Y$1009,9,FALSE),"")</f>
        <v/>
      </c>
      <c r="G90" s="94" t="str">
        <f>IFERROR(VLOOKUP(D90,Saldo!$P$9:$Y$1009,10,FALSE),"")</f>
        <v/>
      </c>
      <c r="H90" s="94" t="str">
        <f>IFERROR(VLOOKUP(D90,Saldo!$P$9:$AA$1009,11,FALSE),"")</f>
        <v/>
      </c>
      <c r="I90" s="94" t="str">
        <f t="shared" si="2"/>
        <v/>
      </c>
      <c r="K90" s="67"/>
      <c r="L90" s="103" t="str">
        <f t="shared" si="3"/>
        <v>-</v>
      </c>
    </row>
    <row r="91" spans="1:12" ht="18.95" customHeight="1" x14ac:dyDescent="0.25">
      <c r="A91" s="82"/>
      <c r="C91" s="76" t="str">
        <f>IF(Cadastro!D90="","",Cadastro!D90)</f>
        <v/>
      </c>
      <c r="D91" s="76" t="str">
        <f>IF(Cadastro!C90="","",Cadastro!C90)</f>
        <v/>
      </c>
      <c r="E91" s="94" t="str">
        <f>IF(Cadastro!E90="","",Cadastro!E90)</f>
        <v/>
      </c>
      <c r="F91" s="94" t="str">
        <f>IFERROR(VLOOKUP(D91,Saldo!$P$9:$Y$1009,9,FALSE),"")</f>
        <v/>
      </c>
      <c r="G91" s="94" t="str">
        <f>IFERROR(VLOOKUP(D91,Saldo!$P$9:$Y$1009,10,FALSE),"")</f>
        <v/>
      </c>
      <c r="H91" s="94" t="str">
        <f>IFERROR(VLOOKUP(D91,Saldo!$P$9:$AA$1009,11,FALSE),"")</f>
        <v/>
      </c>
      <c r="I91" s="94" t="str">
        <f t="shared" si="2"/>
        <v/>
      </c>
      <c r="K91" s="67"/>
      <c r="L91" s="103" t="str">
        <f t="shared" si="3"/>
        <v>-</v>
      </c>
    </row>
    <row r="92" spans="1:12" ht="18.95" customHeight="1" x14ac:dyDescent="0.25">
      <c r="A92" s="82"/>
      <c r="C92" s="76" t="str">
        <f>IF(Cadastro!D91="","",Cadastro!D91)</f>
        <v/>
      </c>
      <c r="D92" s="76" t="str">
        <f>IF(Cadastro!C91="","",Cadastro!C91)</f>
        <v/>
      </c>
      <c r="E92" s="94" t="str">
        <f>IF(Cadastro!E91="","",Cadastro!E91)</f>
        <v/>
      </c>
      <c r="F92" s="94" t="str">
        <f>IFERROR(VLOOKUP(D92,Saldo!$P$9:$Y$1009,9,FALSE),"")</f>
        <v/>
      </c>
      <c r="G92" s="94" t="str">
        <f>IFERROR(VLOOKUP(D92,Saldo!$P$9:$Y$1009,10,FALSE),"")</f>
        <v/>
      </c>
      <c r="H92" s="94" t="str">
        <f>IFERROR(VLOOKUP(D92,Saldo!$P$9:$AA$1009,11,FALSE),"")</f>
        <v/>
      </c>
      <c r="I92" s="94" t="str">
        <f t="shared" si="2"/>
        <v/>
      </c>
      <c r="K92" s="67"/>
      <c r="L92" s="103" t="str">
        <f t="shared" si="3"/>
        <v>-</v>
      </c>
    </row>
    <row r="93" spans="1:12" ht="18.95" customHeight="1" x14ac:dyDescent="0.25">
      <c r="A93" s="82"/>
      <c r="C93" s="76" t="str">
        <f>IF(Cadastro!D92="","",Cadastro!D92)</f>
        <v/>
      </c>
      <c r="D93" s="76" t="str">
        <f>IF(Cadastro!C92="","",Cadastro!C92)</f>
        <v/>
      </c>
      <c r="E93" s="94" t="str">
        <f>IF(Cadastro!E92="","",Cadastro!E92)</f>
        <v/>
      </c>
      <c r="F93" s="94" t="str">
        <f>IFERROR(VLOOKUP(D93,Saldo!$P$9:$Y$1009,9,FALSE),"")</f>
        <v/>
      </c>
      <c r="G93" s="94" t="str">
        <f>IFERROR(VLOOKUP(D93,Saldo!$P$9:$Y$1009,10,FALSE),"")</f>
        <v/>
      </c>
      <c r="H93" s="94" t="str">
        <f>IFERROR(VLOOKUP(D93,Saldo!$P$9:$AA$1009,11,FALSE),"")</f>
        <v/>
      </c>
      <c r="I93" s="94" t="str">
        <f t="shared" si="2"/>
        <v/>
      </c>
      <c r="K93" s="67"/>
      <c r="L93" s="103" t="str">
        <f t="shared" si="3"/>
        <v>-</v>
      </c>
    </row>
    <row r="94" spans="1:12" ht="18.95" customHeight="1" x14ac:dyDescent="0.25">
      <c r="A94" s="82"/>
      <c r="C94" s="76" t="str">
        <f>IF(Cadastro!D93="","",Cadastro!D93)</f>
        <v/>
      </c>
      <c r="D94" s="76" t="str">
        <f>IF(Cadastro!C93="","",Cadastro!C93)</f>
        <v/>
      </c>
      <c r="E94" s="94" t="str">
        <f>IF(Cadastro!E93="","",Cadastro!E93)</f>
        <v/>
      </c>
      <c r="F94" s="94" t="str">
        <f>IFERROR(VLOOKUP(D94,Saldo!$P$9:$Y$1009,9,FALSE),"")</f>
        <v/>
      </c>
      <c r="G94" s="94" t="str">
        <f>IFERROR(VLOOKUP(D94,Saldo!$P$9:$Y$1009,10,FALSE),"")</f>
        <v/>
      </c>
      <c r="H94" s="94" t="str">
        <f>IFERROR(VLOOKUP(D94,Saldo!$P$9:$AA$1009,11,FALSE),"")</f>
        <v/>
      </c>
      <c r="I94" s="94" t="str">
        <f t="shared" si="2"/>
        <v/>
      </c>
      <c r="K94" s="67"/>
      <c r="L94" s="103" t="str">
        <f t="shared" si="3"/>
        <v>-</v>
      </c>
    </row>
    <row r="95" spans="1:12" ht="18.95" customHeight="1" x14ac:dyDescent="0.25">
      <c r="A95" s="82"/>
      <c r="C95" s="76" t="str">
        <f>IF(Cadastro!D94="","",Cadastro!D94)</f>
        <v/>
      </c>
      <c r="D95" s="76" t="str">
        <f>IF(Cadastro!C94="","",Cadastro!C94)</f>
        <v/>
      </c>
      <c r="E95" s="94" t="str">
        <f>IF(Cadastro!E94="","",Cadastro!E94)</f>
        <v/>
      </c>
      <c r="F95" s="94" t="str">
        <f>IFERROR(VLOOKUP(D95,Saldo!$P$9:$Y$1009,9,FALSE),"")</f>
        <v/>
      </c>
      <c r="G95" s="94" t="str">
        <f>IFERROR(VLOOKUP(D95,Saldo!$P$9:$Y$1009,10,FALSE),"")</f>
        <v/>
      </c>
      <c r="H95" s="94" t="str">
        <f>IFERROR(VLOOKUP(D95,Saldo!$P$9:$AA$1009,11,FALSE),"")</f>
        <v/>
      </c>
      <c r="I95" s="94" t="str">
        <f t="shared" si="2"/>
        <v/>
      </c>
      <c r="K95" s="67"/>
      <c r="L95" s="103" t="str">
        <f t="shared" si="3"/>
        <v>-</v>
      </c>
    </row>
    <row r="96" spans="1:12" ht="18.95" customHeight="1" x14ac:dyDescent="0.25">
      <c r="A96" s="82"/>
      <c r="C96" s="76" t="str">
        <f>IF(Cadastro!D95="","",Cadastro!D95)</f>
        <v/>
      </c>
      <c r="D96" s="76" t="str">
        <f>IF(Cadastro!C95="","",Cadastro!C95)</f>
        <v/>
      </c>
      <c r="E96" s="94" t="str">
        <f>IF(Cadastro!E95="","",Cadastro!E95)</f>
        <v/>
      </c>
      <c r="F96" s="94" t="str">
        <f>IFERROR(VLOOKUP(D96,Saldo!$P$9:$Y$1009,9,FALSE),"")</f>
        <v/>
      </c>
      <c r="G96" s="94" t="str">
        <f>IFERROR(VLOOKUP(D96,Saldo!$P$9:$Y$1009,10,FALSE),"")</f>
        <v/>
      </c>
      <c r="H96" s="94" t="str">
        <f>IFERROR(VLOOKUP(D96,Saldo!$P$9:$AA$1009,11,FALSE),"")</f>
        <v/>
      </c>
      <c r="I96" s="94" t="str">
        <f t="shared" si="2"/>
        <v/>
      </c>
      <c r="K96" s="67"/>
      <c r="L96" s="103" t="str">
        <f t="shared" si="3"/>
        <v>-</v>
      </c>
    </row>
    <row r="97" spans="1:12" ht="18.95" customHeight="1" x14ac:dyDescent="0.25">
      <c r="A97" s="82"/>
      <c r="C97" s="76" t="str">
        <f>IF(Cadastro!D96="","",Cadastro!D96)</f>
        <v/>
      </c>
      <c r="D97" s="76" t="str">
        <f>IF(Cadastro!C96="","",Cadastro!C96)</f>
        <v/>
      </c>
      <c r="E97" s="94" t="str">
        <f>IF(Cadastro!E96="","",Cadastro!E96)</f>
        <v/>
      </c>
      <c r="F97" s="94" t="str">
        <f>IFERROR(VLOOKUP(D97,Saldo!$P$9:$Y$1009,9,FALSE),"")</f>
        <v/>
      </c>
      <c r="G97" s="94" t="str">
        <f>IFERROR(VLOOKUP(D97,Saldo!$P$9:$Y$1009,10,FALSE),"")</f>
        <v/>
      </c>
      <c r="H97" s="94" t="str">
        <f>IFERROR(VLOOKUP(D97,Saldo!$P$9:$AA$1009,11,FALSE),"")</f>
        <v/>
      </c>
      <c r="I97" s="94" t="str">
        <f t="shared" si="2"/>
        <v/>
      </c>
      <c r="K97" s="67"/>
      <c r="L97" s="103" t="str">
        <f t="shared" si="3"/>
        <v>-</v>
      </c>
    </row>
    <row r="98" spans="1:12" ht="18.95" customHeight="1" x14ac:dyDescent="0.25">
      <c r="A98" s="82"/>
      <c r="C98" s="76" t="str">
        <f>IF(Cadastro!D97="","",Cadastro!D97)</f>
        <v/>
      </c>
      <c r="D98" s="76" t="str">
        <f>IF(Cadastro!C97="","",Cadastro!C97)</f>
        <v/>
      </c>
      <c r="E98" s="94" t="str">
        <f>IF(Cadastro!E97="","",Cadastro!E97)</f>
        <v/>
      </c>
      <c r="F98" s="94" t="str">
        <f>IFERROR(VLOOKUP(D98,Saldo!$P$9:$Y$1009,9,FALSE),"")</f>
        <v/>
      </c>
      <c r="G98" s="94" t="str">
        <f>IFERROR(VLOOKUP(D98,Saldo!$P$9:$Y$1009,10,FALSE),"")</f>
        <v/>
      </c>
      <c r="H98" s="94" t="str">
        <f>IFERROR(VLOOKUP(D98,Saldo!$P$9:$AA$1009,11,FALSE),"")</f>
        <v/>
      </c>
      <c r="I98" s="94" t="str">
        <f t="shared" si="2"/>
        <v/>
      </c>
      <c r="K98" s="67"/>
      <c r="L98" s="103" t="str">
        <f t="shared" si="3"/>
        <v>-</v>
      </c>
    </row>
    <row r="99" spans="1:12" ht="18.95" customHeight="1" x14ac:dyDescent="0.25">
      <c r="A99" s="82"/>
      <c r="C99" s="76" t="str">
        <f>IF(Cadastro!D98="","",Cadastro!D98)</f>
        <v/>
      </c>
      <c r="D99" s="76" t="str">
        <f>IF(Cadastro!C98="","",Cadastro!C98)</f>
        <v/>
      </c>
      <c r="E99" s="94" t="str">
        <f>IF(Cadastro!E98="","",Cadastro!E98)</f>
        <v/>
      </c>
      <c r="F99" s="94" t="str">
        <f>IFERROR(VLOOKUP(D99,Saldo!$P$9:$Y$1009,9,FALSE),"")</f>
        <v/>
      </c>
      <c r="G99" s="94" t="str">
        <f>IFERROR(VLOOKUP(D99,Saldo!$P$9:$Y$1009,10,FALSE),"")</f>
        <v/>
      </c>
      <c r="H99" s="94" t="str">
        <f>IFERROR(VLOOKUP(D99,Saldo!$P$9:$AA$1009,11,FALSE),"")</f>
        <v/>
      </c>
      <c r="I99" s="94" t="str">
        <f t="shared" si="2"/>
        <v/>
      </c>
      <c r="K99" s="67"/>
      <c r="L99" s="103" t="str">
        <f t="shared" si="3"/>
        <v>-</v>
      </c>
    </row>
    <row r="100" spans="1:12" ht="18.95" customHeight="1" x14ac:dyDescent="0.25">
      <c r="A100" s="82"/>
      <c r="C100" s="76" t="str">
        <f>IF(Cadastro!D99="","",Cadastro!D99)</f>
        <v/>
      </c>
      <c r="D100" s="76" t="str">
        <f>IF(Cadastro!C99="","",Cadastro!C99)</f>
        <v/>
      </c>
      <c r="E100" s="94" t="str">
        <f>IF(Cadastro!E99="","",Cadastro!E99)</f>
        <v/>
      </c>
      <c r="F100" s="94" t="str">
        <f>IFERROR(VLOOKUP(D100,Saldo!$P$9:$Y$1009,9,FALSE),"")</f>
        <v/>
      </c>
      <c r="G100" s="94" t="str">
        <f>IFERROR(VLOOKUP(D100,Saldo!$P$9:$Y$1009,10,FALSE),"")</f>
        <v/>
      </c>
      <c r="H100" s="94" t="str">
        <f>IFERROR(VLOOKUP(D100,Saldo!$P$9:$AA$1009,11,FALSE),"")</f>
        <v/>
      </c>
      <c r="I100" s="94" t="str">
        <f t="shared" si="2"/>
        <v/>
      </c>
      <c r="K100" s="67"/>
      <c r="L100" s="103" t="str">
        <f t="shared" si="3"/>
        <v>-</v>
      </c>
    </row>
    <row r="101" spans="1:12" ht="18.95" customHeight="1" x14ac:dyDescent="0.25">
      <c r="A101" s="82"/>
      <c r="C101" s="76" t="str">
        <f>IF(Cadastro!D100="","",Cadastro!D100)</f>
        <v/>
      </c>
      <c r="D101" s="76" t="str">
        <f>IF(Cadastro!C100="","",Cadastro!C100)</f>
        <v/>
      </c>
      <c r="E101" s="94" t="str">
        <f>IF(Cadastro!E100="","",Cadastro!E100)</f>
        <v/>
      </c>
      <c r="F101" s="94" t="str">
        <f>IFERROR(VLOOKUP(D101,Saldo!$P$9:$Y$1009,9,FALSE),"")</f>
        <v/>
      </c>
      <c r="G101" s="94" t="str">
        <f>IFERROR(VLOOKUP(D101,Saldo!$P$9:$Y$1009,10,FALSE),"")</f>
        <v/>
      </c>
      <c r="H101" s="94" t="str">
        <f>IFERROR(VLOOKUP(D101,Saldo!$P$9:$AA$1009,11,FALSE),"")</f>
        <v/>
      </c>
      <c r="I101" s="94" t="str">
        <f t="shared" si="2"/>
        <v/>
      </c>
      <c r="K101" s="67"/>
      <c r="L101" s="103" t="str">
        <f t="shared" si="3"/>
        <v>-</v>
      </c>
    </row>
    <row r="102" spans="1:12" ht="18.95" customHeight="1" x14ac:dyDescent="0.25">
      <c r="A102" s="82"/>
      <c r="C102" s="76" t="str">
        <f>IF(Cadastro!D101="","",Cadastro!D101)</f>
        <v/>
      </c>
      <c r="D102" s="76" t="str">
        <f>IF(Cadastro!C101="","",Cadastro!C101)</f>
        <v/>
      </c>
      <c r="E102" s="94" t="str">
        <f>IF(Cadastro!E101="","",Cadastro!E101)</f>
        <v/>
      </c>
      <c r="F102" s="94" t="str">
        <f>IFERROR(VLOOKUP(D102,Saldo!$P$9:$Y$1009,9,FALSE),"")</f>
        <v/>
      </c>
      <c r="G102" s="94" t="str">
        <f>IFERROR(VLOOKUP(D102,Saldo!$P$9:$Y$1009,10,FALSE),"")</f>
        <v/>
      </c>
      <c r="H102" s="94" t="str">
        <f>IFERROR(VLOOKUP(D102,Saldo!$P$9:$AA$1009,11,FALSE),"")</f>
        <v/>
      </c>
      <c r="I102" s="94" t="str">
        <f t="shared" si="2"/>
        <v/>
      </c>
      <c r="K102" s="67"/>
      <c r="L102" s="103" t="str">
        <f t="shared" si="3"/>
        <v>-</v>
      </c>
    </row>
    <row r="103" spans="1:12" ht="18.95" customHeight="1" x14ac:dyDescent="0.25">
      <c r="A103" s="82"/>
      <c r="C103" s="76" t="str">
        <f>IF(Cadastro!D102="","",Cadastro!D102)</f>
        <v/>
      </c>
      <c r="D103" s="76" t="str">
        <f>IF(Cadastro!C102="","",Cadastro!C102)</f>
        <v/>
      </c>
      <c r="E103" s="94" t="str">
        <f>IF(Cadastro!E102="","",Cadastro!E102)</f>
        <v/>
      </c>
      <c r="F103" s="94" t="str">
        <f>IFERROR(VLOOKUP(D103,Saldo!$P$9:$Y$1009,9,FALSE),"")</f>
        <v/>
      </c>
      <c r="G103" s="94" t="str">
        <f>IFERROR(VLOOKUP(D103,Saldo!$P$9:$Y$1009,10,FALSE),"")</f>
        <v/>
      </c>
      <c r="H103" s="94" t="str">
        <f>IFERROR(VLOOKUP(D103,Saldo!$P$9:$AA$1009,11,FALSE),"")</f>
        <v/>
      </c>
      <c r="I103" s="94" t="str">
        <f t="shared" si="2"/>
        <v/>
      </c>
      <c r="K103" s="67"/>
      <c r="L103" s="103" t="str">
        <f t="shared" si="3"/>
        <v>-</v>
      </c>
    </row>
    <row r="104" spans="1:12" ht="18.95" customHeight="1" x14ac:dyDescent="0.25">
      <c r="A104" s="82"/>
      <c r="C104" s="76" t="str">
        <f>IF(Cadastro!D103="","",Cadastro!D103)</f>
        <v/>
      </c>
      <c r="D104" s="76" t="str">
        <f>IF(Cadastro!C103="","",Cadastro!C103)</f>
        <v/>
      </c>
      <c r="E104" s="94" t="str">
        <f>IF(Cadastro!E103="","",Cadastro!E103)</f>
        <v/>
      </c>
      <c r="F104" s="94" t="str">
        <f>IFERROR(VLOOKUP(D104,Saldo!$P$9:$Y$1009,9,FALSE),"")</f>
        <v/>
      </c>
      <c r="G104" s="94" t="str">
        <f>IFERROR(VLOOKUP(D104,Saldo!$P$9:$Y$1009,10,FALSE),"")</f>
        <v/>
      </c>
      <c r="H104" s="94" t="str">
        <f>IFERROR(VLOOKUP(D104,Saldo!$P$9:$AA$1009,11,FALSE),"")</f>
        <v/>
      </c>
      <c r="I104" s="94" t="str">
        <f t="shared" si="2"/>
        <v/>
      </c>
      <c r="K104" s="67"/>
      <c r="L104" s="103" t="str">
        <f t="shared" si="3"/>
        <v>-</v>
      </c>
    </row>
    <row r="105" spans="1:12" ht="18.95" customHeight="1" x14ac:dyDescent="0.25">
      <c r="A105" s="82"/>
      <c r="C105" s="76" t="str">
        <f>IF(Cadastro!D104="","",Cadastro!D104)</f>
        <v/>
      </c>
      <c r="D105" s="76" t="str">
        <f>IF(Cadastro!C104="","",Cadastro!C104)</f>
        <v/>
      </c>
      <c r="E105" s="94" t="str">
        <f>IF(Cadastro!E104="","",Cadastro!E104)</f>
        <v/>
      </c>
      <c r="F105" s="94" t="str">
        <f>IFERROR(VLOOKUP(D105,Saldo!$P$9:$Y$1009,9,FALSE),"")</f>
        <v/>
      </c>
      <c r="G105" s="94" t="str">
        <f>IFERROR(VLOOKUP(D105,Saldo!$P$9:$Y$1009,10,FALSE),"")</f>
        <v/>
      </c>
      <c r="H105" s="94" t="str">
        <f>IFERROR(VLOOKUP(D105,Saldo!$P$9:$AA$1009,11,FALSE),"")</f>
        <v/>
      </c>
      <c r="I105" s="94" t="str">
        <f t="shared" si="2"/>
        <v/>
      </c>
      <c r="K105" s="67"/>
      <c r="L105" s="103" t="str">
        <f t="shared" si="3"/>
        <v>-</v>
      </c>
    </row>
    <row r="106" spans="1:12" ht="18.95" customHeight="1" x14ac:dyDescent="0.25">
      <c r="A106" s="82"/>
      <c r="C106" s="76" t="str">
        <f>IF(Cadastro!D105="","",Cadastro!D105)</f>
        <v/>
      </c>
      <c r="D106" s="76" t="str">
        <f>IF(Cadastro!C105="","",Cadastro!C105)</f>
        <v/>
      </c>
      <c r="E106" s="94" t="str">
        <f>IF(Cadastro!E105="","",Cadastro!E105)</f>
        <v/>
      </c>
      <c r="F106" s="94" t="str">
        <f>IFERROR(VLOOKUP(D106,Saldo!$P$9:$Y$1009,9,FALSE),"")</f>
        <v/>
      </c>
      <c r="G106" s="94" t="str">
        <f>IFERROR(VLOOKUP(D106,Saldo!$P$9:$Y$1009,10,FALSE),"")</f>
        <v/>
      </c>
      <c r="H106" s="94" t="str">
        <f>IFERROR(VLOOKUP(D106,Saldo!$P$9:$AA$1009,11,FALSE),"")</f>
        <v/>
      </c>
      <c r="I106" s="94" t="str">
        <f t="shared" si="2"/>
        <v/>
      </c>
      <c r="K106" s="67"/>
      <c r="L106" s="103" t="str">
        <f t="shared" si="3"/>
        <v>-</v>
      </c>
    </row>
    <row r="107" spans="1:12" ht="18.95" customHeight="1" x14ac:dyDescent="0.25">
      <c r="A107" s="82"/>
      <c r="C107" s="76" t="str">
        <f>IF(Cadastro!D106="","",Cadastro!D106)</f>
        <v/>
      </c>
      <c r="D107" s="76" t="str">
        <f>IF(Cadastro!C106="","",Cadastro!C106)</f>
        <v/>
      </c>
      <c r="E107" s="94" t="str">
        <f>IF(Cadastro!E106="","",Cadastro!E106)</f>
        <v/>
      </c>
      <c r="F107" s="94" t="str">
        <f>IFERROR(VLOOKUP(D107,Saldo!$P$9:$Y$1009,9,FALSE),"")</f>
        <v/>
      </c>
      <c r="G107" s="94" t="str">
        <f>IFERROR(VLOOKUP(D107,Saldo!$P$9:$Y$1009,10,FALSE),"")</f>
        <v/>
      </c>
      <c r="H107" s="94" t="str">
        <f>IFERROR(VLOOKUP(D107,Saldo!$P$9:$AA$1009,11,FALSE),"")</f>
        <v/>
      </c>
      <c r="I107" s="94" t="str">
        <f t="shared" si="2"/>
        <v/>
      </c>
      <c r="K107" s="67"/>
      <c r="L107" s="103" t="str">
        <f t="shared" si="3"/>
        <v>-</v>
      </c>
    </row>
    <row r="108" spans="1:12" ht="18.95" customHeight="1" x14ac:dyDescent="0.25">
      <c r="A108" s="82"/>
      <c r="C108" s="76" t="str">
        <f>IF(Cadastro!D107="","",Cadastro!D107)</f>
        <v/>
      </c>
      <c r="D108" s="76" t="str">
        <f>IF(Cadastro!C107="","",Cadastro!C107)</f>
        <v/>
      </c>
      <c r="E108" s="94" t="str">
        <f>IF(Cadastro!E107="","",Cadastro!E107)</f>
        <v/>
      </c>
      <c r="F108" s="94" t="str">
        <f>IFERROR(VLOOKUP(D108,Saldo!$P$9:$Y$1009,9,FALSE),"")</f>
        <v/>
      </c>
      <c r="G108" s="94" t="str">
        <f>IFERROR(VLOOKUP(D108,Saldo!$P$9:$Y$1009,10,FALSE),"")</f>
        <v/>
      </c>
      <c r="H108" s="94" t="str">
        <f>IFERROR(VLOOKUP(D108,Saldo!$P$9:$AA$1009,11,FALSE),"")</f>
        <v/>
      </c>
      <c r="I108" s="94" t="str">
        <f t="shared" si="2"/>
        <v/>
      </c>
      <c r="K108" s="67"/>
      <c r="L108" s="103" t="str">
        <f t="shared" si="3"/>
        <v>-</v>
      </c>
    </row>
    <row r="109" spans="1:12" ht="18.95" customHeight="1" x14ac:dyDescent="0.25">
      <c r="A109" s="82"/>
      <c r="C109" s="76" t="str">
        <f>IF(Cadastro!D108="","",Cadastro!D108)</f>
        <v/>
      </c>
      <c r="D109" s="76" t="str">
        <f>IF(Cadastro!C108="","",Cadastro!C108)</f>
        <v/>
      </c>
      <c r="E109" s="94" t="str">
        <f>IF(Cadastro!E108="","",Cadastro!E108)</f>
        <v/>
      </c>
      <c r="F109" s="94" t="str">
        <f>IFERROR(VLOOKUP(D109,Saldo!$P$9:$Y$1009,9,FALSE),"")</f>
        <v/>
      </c>
      <c r="G109" s="94" t="str">
        <f>IFERROR(VLOOKUP(D109,Saldo!$P$9:$Y$1009,10,FALSE),"")</f>
        <v/>
      </c>
      <c r="H109" s="94" t="str">
        <f>IFERROR(VLOOKUP(D109,Saldo!$P$9:$AA$1009,11,FALSE),"")</f>
        <v/>
      </c>
      <c r="I109" s="94" t="str">
        <f t="shared" si="2"/>
        <v/>
      </c>
      <c r="K109" s="67"/>
      <c r="L109" s="103" t="str">
        <f t="shared" si="3"/>
        <v>-</v>
      </c>
    </row>
    <row r="110" spans="1:12" ht="18.95" customHeight="1" x14ac:dyDescent="0.25">
      <c r="A110" s="82"/>
      <c r="C110" s="76" t="str">
        <f>IF(Cadastro!D109="","",Cadastro!D109)</f>
        <v/>
      </c>
      <c r="D110" s="76" t="str">
        <f>IF(Cadastro!C109="","",Cadastro!C109)</f>
        <v/>
      </c>
      <c r="E110" s="94" t="str">
        <f>IF(Cadastro!E109="","",Cadastro!E109)</f>
        <v/>
      </c>
      <c r="F110" s="94" t="str">
        <f>IFERROR(VLOOKUP(D110,Saldo!$P$9:$Y$1009,9,FALSE),"")</f>
        <v/>
      </c>
      <c r="G110" s="94" t="str">
        <f>IFERROR(VLOOKUP(D110,Saldo!$P$9:$Y$1009,10,FALSE),"")</f>
        <v/>
      </c>
      <c r="H110" s="94" t="str">
        <f>IFERROR(VLOOKUP(D110,Saldo!$P$9:$AA$1009,11,FALSE),"")</f>
        <v/>
      </c>
      <c r="I110" s="94" t="str">
        <f t="shared" si="2"/>
        <v/>
      </c>
      <c r="K110" s="67"/>
      <c r="L110" s="103" t="str">
        <f t="shared" si="3"/>
        <v>-</v>
      </c>
    </row>
    <row r="111" spans="1:12" ht="18.95" customHeight="1" x14ac:dyDescent="0.25">
      <c r="A111" s="82"/>
      <c r="C111" s="76" t="str">
        <f>IF(Cadastro!D110="","",Cadastro!D110)</f>
        <v/>
      </c>
      <c r="D111" s="76" t="str">
        <f>IF(Cadastro!C110="","",Cadastro!C110)</f>
        <v/>
      </c>
      <c r="E111" s="94" t="str">
        <f>IF(Cadastro!E110="","",Cadastro!E110)</f>
        <v/>
      </c>
      <c r="F111" s="94" t="str">
        <f>IFERROR(VLOOKUP(D111,Saldo!$P$9:$Y$1009,9,FALSE),"")</f>
        <v/>
      </c>
      <c r="G111" s="94" t="str">
        <f>IFERROR(VLOOKUP(D111,Saldo!$P$9:$Y$1009,10,FALSE),"")</f>
        <v/>
      </c>
      <c r="H111" s="94" t="str">
        <f>IFERROR(VLOOKUP(D111,Saldo!$P$9:$AA$1009,11,FALSE),"")</f>
        <v/>
      </c>
      <c r="I111" s="94" t="str">
        <f t="shared" si="2"/>
        <v/>
      </c>
      <c r="K111" s="67"/>
      <c r="L111" s="103" t="str">
        <f t="shared" si="3"/>
        <v>-</v>
      </c>
    </row>
    <row r="112" spans="1:12" ht="18.95" customHeight="1" x14ac:dyDescent="0.25">
      <c r="A112" s="82"/>
      <c r="C112" s="76" t="str">
        <f>IF(Cadastro!D111="","",Cadastro!D111)</f>
        <v/>
      </c>
      <c r="D112" s="76" t="str">
        <f>IF(Cadastro!C111="","",Cadastro!C111)</f>
        <v/>
      </c>
      <c r="E112" s="94" t="str">
        <f>IF(Cadastro!E111="","",Cadastro!E111)</f>
        <v/>
      </c>
      <c r="F112" s="94" t="str">
        <f>IFERROR(VLOOKUP(D112,Saldo!$P$9:$Y$1009,9,FALSE),"")</f>
        <v/>
      </c>
      <c r="G112" s="94" t="str">
        <f>IFERROR(VLOOKUP(D112,Saldo!$P$9:$Y$1009,10,FALSE),"")</f>
        <v/>
      </c>
      <c r="H112" s="94" t="str">
        <f>IFERROR(VLOOKUP(D112,Saldo!$P$9:$AA$1009,11,FALSE),"")</f>
        <v/>
      </c>
      <c r="I112" s="94" t="str">
        <f t="shared" si="2"/>
        <v/>
      </c>
      <c r="K112" s="67"/>
      <c r="L112" s="103" t="str">
        <f t="shared" si="3"/>
        <v>-</v>
      </c>
    </row>
    <row r="113" spans="1:12" ht="18.95" customHeight="1" x14ac:dyDescent="0.25">
      <c r="A113" s="82"/>
      <c r="C113" s="76" t="str">
        <f>IF(Cadastro!D112="","",Cadastro!D112)</f>
        <v/>
      </c>
      <c r="D113" s="76" t="str">
        <f>IF(Cadastro!C112="","",Cadastro!C112)</f>
        <v/>
      </c>
      <c r="E113" s="94" t="str">
        <f>IF(Cadastro!E112="","",Cadastro!E112)</f>
        <v/>
      </c>
      <c r="F113" s="94" t="str">
        <f>IFERROR(VLOOKUP(D113,Saldo!$P$9:$Y$1009,9,FALSE),"")</f>
        <v/>
      </c>
      <c r="G113" s="94" t="str">
        <f>IFERROR(VLOOKUP(D113,Saldo!$P$9:$Y$1009,10,FALSE),"")</f>
        <v/>
      </c>
      <c r="H113" s="94" t="str">
        <f>IFERROR(VLOOKUP(D113,Saldo!$P$9:$AA$1009,11,FALSE),"")</f>
        <v/>
      </c>
      <c r="I113" s="94" t="str">
        <f t="shared" si="2"/>
        <v/>
      </c>
      <c r="K113" s="67"/>
      <c r="L113" s="103" t="str">
        <f t="shared" si="3"/>
        <v>-</v>
      </c>
    </row>
    <row r="114" spans="1:12" ht="18.95" customHeight="1" x14ac:dyDescent="0.25">
      <c r="A114" s="82"/>
      <c r="C114" s="76" t="str">
        <f>IF(Cadastro!D113="","",Cadastro!D113)</f>
        <v/>
      </c>
      <c r="D114" s="76" t="str">
        <f>IF(Cadastro!C113="","",Cadastro!C113)</f>
        <v/>
      </c>
      <c r="E114" s="94" t="str">
        <f>IF(Cadastro!E113="","",Cadastro!E113)</f>
        <v/>
      </c>
      <c r="F114" s="94" t="str">
        <f>IFERROR(VLOOKUP(D114,Saldo!$P$9:$Y$1009,9,FALSE),"")</f>
        <v/>
      </c>
      <c r="G114" s="94" t="str">
        <f>IFERROR(VLOOKUP(D114,Saldo!$P$9:$Y$1009,10,FALSE),"")</f>
        <v/>
      </c>
      <c r="H114" s="94" t="str">
        <f>IFERROR(VLOOKUP(D114,Saldo!$P$9:$AA$1009,11,FALSE),"")</f>
        <v/>
      </c>
      <c r="I114" s="94" t="str">
        <f t="shared" si="2"/>
        <v/>
      </c>
      <c r="K114" s="67"/>
      <c r="L114" s="103" t="str">
        <f t="shared" si="3"/>
        <v>-</v>
      </c>
    </row>
    <row r="115" spans="1:12" ht="18.95" customHeight="1" x14ac:dyDescent="0.25">
      <c r="A115" s="82"/>
      <c r="C115" s="76" t="str">
        <f>IF(Cadastro!D114="","",Cadastro!D114)</f>
        <v/>
      </c>
      <c r="D115" s="76" t="str">
        <f>IF(Cadastro!C114="","",Cadastro!C114)</f>
        <v/>
      </c>
      <c r="E115" s="94" t="str">
        <f>IF(Cadastro!E114="","",Cadastro!E114)</f>
        <v/>
      </c>
      <c r="F115" s="94" t="str">
        <f>IFERROR(VLOOKUP(D115,Saldo!$P$9:$Y$1009,9,FALSE),"")</f>
        <v/>
      </c>
      <c r="G115" s="94" t="str">
        <f>IFERROR(VLOOKUP(D115,Saldo!$P$9:$Y$1009,10,FALSE),"")</f>
        <v/>
      </c>
      <c r="H115" s="94" t="str">
        <f>IFERROR(VLOOKUP(D115,Saldo!$P$9:$AA$1009,11,FALSE),"")</f>
        <v/>
      </c>
      <c r="I115" s="94" t="str">
        <f t="shared" si="2"/>
        <v/>
      </c>
      <c r="K115" s="67"/>
      <c r="L115" s="103" t="str">
        <f t="shared" si="3"/>
        <v>-</v>
      </c>
    </row>
    <row r="116" spans="1:12" ht="18.95" customHeight="1" x14ac:dyDescent="0.25">
      <c r="A116" s="82"/>
      <c r="C116" s="76" t="str">
        <f>IF(Cadastro!D115="","",Cadastro!D115)</f>
        <v/>
      </c>
      <c r="D116" s="76" t="str">
        <f>IF(Cadastro!C115="","",Cadastro!C115)</f>
        <v/>
      </c>
      <c r="E116" s="94" t="str">
        <f>IF(Cadastro!E115="","",Cadastro!E115)</f>
        <v/>
      </c>
      <c r="F116" s="94" t="str">
        <f>IFERROR(VLOOKUP(D116,Saldo!$P$9:$Y$1009,9,FALSE),"")</f>
        <v/>
      </c>
      <c r="G116" s="94" t="str">
        <f>IFERROR(VLOOKUP(D116,Saldo!$P$9:$Y$1009,10,FALSE),"")</f>
        <v/>
      </c>
      <c r="H116" s="94" t="str">
        <f>IFERROR(VLOOKUP(D116,Saldo!$P$9:$AA$1009,11,FALSE),"")</f>
        <v/>
      </c>
      <c r="I116" s="94" t="str">
        <f t="shared" si="2"/>
        <v/>
      </c>
      <c r="K116" s="67"/>
      <c r="L116" s="103" t="str">
        <f t="shared" si="3"/>
        <v>-</v>
      </c>
    </row>
    <row r="117" spans="1:12" ht="18.95" customHeight="1" x14ac:dyDescent="0.25">
      <c r="A117" s="82"/>
      <c r="C117" s="76" t="str">
        <f>IF(Cadastro!D116="","",Cadastro!D116)</f>
        <v/>
      </c>
      <c r="D117" s="76" t="str">
        <f>IF(Cadastro!C116="","",Cadastro!C116)</f>
        <v/>
      </c>
      <c r="E117" s="94" t="str">
        <f>IF(Cadastro!E116="","",Cadastro!E116)</f>
        <v/>
      </c>
      <c r="F117" s="94" t="str">
        <f>IFERROR(VLOOKUP(D117,Saldo!$P$9:$Y$1009,9,FALSE),"")</f>
        <v/>
      </c>
      <c r="G117" s="94" t="str">
        <f>IFERROR(VLOOKUP(D117,Saldo!$P$9:$Y$1009,10,FALSE),"")</f>
        <v/>
      </c>
      <c r="H117" s="94" t="str">
        <f>IFERROR(VLOOKUP(D117,Saldo!$P$9:$AA$1009,11,FALSE),"")</f>
        <v/>
      </c>
      <c r="I117" s="94" t="str">
        <f t="shared" si="2"/>
        <v/>
      </c>
      <c r="K117" s="67"/>
      <c r="L117" s="103" t="str">
        <f t="shared" si="3"/>
        <v>-</v>
      </c>
    </row>
    <row r="118" spans="1:12" ht="18.95" customHeight="1" x14ac:dyDescent="0.25">
      <c r="A118" s="82"/>
      <c r="C118" s="76" t="str">
        <f>IF(Cadastro!D117="","",Cadastro!D117)</f>
        <v/>
      </c>
      <c r="D118" s="76" t="str">
        <f>IF(Cadastro!C117="","",Cadastro!C117)</f>
        <v/>
      </c>
      <c r="E118" s="94" t="str">
        <f>IF(Cadastro!E117="","",Cadastro!E117)</f>
        <v/>
      </c>
      <c r="F118" s="94" t="str">
        <f>IFERROR(VLOOKUP(D118,Saldo!$P$9:$Y$1009,9,FALSE),"")</f>
        <v/>
      </c>
      <c r="G118" s="94" t="str">
        <f>IFERROR(VLOOKUP(D118,Saldo!$P$9:$Y$1009,10,FALSE),"")</f>
        <v/>
      </c>
      <c r="H118" s="94" t="str">
        <f>IFERROR(VLOOKUP(D118,Saldo!$P$9:$AA$1009,11,FALSE),"")</f>
        <v/>
      </c>
      <c r="I118" s="94" t="str">
        <f t="shared" si="2"/>
        <v/>
      </c>
      <c r="K118" s="67"/>
      <c r="L118" s="103" t="str">
        <f t="shared" si="3"/>
        <v>-</v>
      </c>
    </row>
    <row r="119" spans="1:12" ht="18.95" customHeight="1" x14ac:dyDescent="0.25">
      <c r="A119" s="82"/>
      <c r="C119" s="76" t="str">
        <f>IF(Cadastro!D118="","",Cadastro!D118)</f>
        <v/>
      </c>
      <c r="D119" s="76" t="str">
        <f>IF(Cadastro!C118="","",Cadastro!C118)</f>
        <v/>
      </c>
      <c r="E119" s="94" t="str">
        <f>IF(Cadastro!E118="","",Cadastro!E118)</f>
        <v/>
      </c>
      <c r="F119" s="94" t="str">
        <f>IFERROR(VLOOKUP(D119,Saldo!$P$9:$Y$1009,9,FALSE),"")</f>
        <v/>
      </c>
      <c r="G119" s="94" t="str">
        <f>IFERROR(VLOOKUP(D119,Saldo!$P$9:$Y$1009,10,FALSE),"")</f>
        <v/>
      </c>
      <c r="H119" s="94" t="str">
        <f>IFERROR(VLOOKUP(D119,Saldo!$P$9:$AA$1009,11,FALSE),"")</f>
        <v/>
      </c>
      <c r="I119" s="94" t="str">
        <f t="shared" si="2"/>
        <v/>
      </c>
      <c r="K119" s="67"/>
      <c r="L119" s="103" t="str">
        <f t="shared" si="3"/>
        <v>-</v>
      </c>
    </row>
    <row r="120" spans="1:12" ht="18.95" customHeight="1" x14ac:dyDescent="0.25">
      <c r="A120" s="82"/>
      <c r="C120" s="76" t="str">
        <f>IF(Cadastro!D119="","",Cadastro!D119)</f>
        <v/>
      </c>
      <c r="D120" s="76" t="str">
        <f>IF(Cadastro!C119="","",Cadastro!C119)</f>
        <v/>
      </c>
      <c r="E120" s="94" t="str">
        <f>IF(Cadastro!E119="","",Cadastro!E119)</f>
        <v/>
      </c>
      <c r="F120" s="94" t="str">
        <f>IFERROR(VLOOKUP(D120,Saldo!$P$9:$Y$1009,9,FALSE),"")</f>
        <v/>
      </c>
      <c r="G120" s="94" t="str">
        <f>IFERROR(VLOOKUP(D120,Saldo!$P$9:$Y$1009,10,FALSE),"")</f>
        <v/>
      </c>
      <c r="H120" s="94" t="str">
        <f>IFERROR(VLOOKUP(D120,Saldo!$P$9:$AA$1009,11,FALSE),"")</f>
        <v/>
      </c>
      <c r="I120" s="94" t="str">
        <f t="shared" si="2"/>
        <v/>
      </c>
      <c r="K120" s="67"/>
      <c r="L120" s="103" t="str">
        <f t="shared" si="3"/>
        <v>-</v>
      </c>
    </row>
    <row r="121" spans="1:12" ht="18.95" customHeight="1" x14ac:dyDescent="0.25">
      <c r="A121" s="82"/>
      <c r="C121" s="76" t="str">
        <f>IF(Cadastro!D120="","",Cadastro!D120)</f>
        <v/>
      </c>
      <c r="D121" s="76" t="str">
        <f>IF(Cadastro!C120="","",Cadastro!C120)</f>
        <v/>
      </c>
      <c r="E121" s="94" t="str">
        <f>IF(Cadastro!E120="","",Cadastro!E120)</f>
        <v/>
      </c>
      <c r="F121" s="94" t="str">
        <f>IFERROR(VLOOKUP(D121,Saldo!$P$9:$Y$1009,9,FALSE),"")</f>
        <v/>
      </c>
      <c r="G121" s="94" t="str">
        <f>IFERROR(VLOOKUP(D121,Saldo!$P$9:$Y$1009,10,FALSE),"")</f>
        <v/>
      </c>
      <c r="H121" s="94" t="str">
        <f>IFERROR(VLOOKUP(D121,Saldo!$P$9:$AA$1009,11,FALSE),"")</f>
        <v/>
      </c>
      <c r="I121" s="94" t="str">
        <f t="shared" si="2"/>
        <v/>
      </c>
      <c r="K121" s="67"/>
      <c r="L121" s="103" t="str">
        <f t="shared" si="3"/>
        <v>-</v>
      </c>
    </row>
    <row r="122" spans="1:12" ht="18.95" customHeight="1" x14ac:dyDescent="0.25">
      <c r="A122" s="82"/>
      <c r="C122" s="76" t="str">
        <f>IF(Cadastro!D121="","",Cadastro!D121)</f>
        <v/>
      </c>
      <c r="D122" s="76" t="str">
        <f>IF(Cadastro!C121="","",Cadastro!C121)</f>
        <v/>
      </c>
      <c r="E122" s="94" t="str">
        <f>IF(Cadastro!E121="","",Cadastro!E121)</f>
        <v/>
      </c>
      <c r="F122" s="94" t="str">
        <f>IFERROR(VLOOKUP(D122,Saldo!$P$9:$Y$1009,9,FALSE),"")</f>
        <v/>
      </c>
      <c r="G122" s="94" t="str">
        <f>IFERROR(VLOOKUP(D122,Saldo!$P$9:$Y$1009,10,FALSE),"")</f>
        <v/>
      </c>
      <c r="H122" s="94" t="str">
        <f>IFERROR(VLOOKUP(D122,Saldo!$P$9:$AA$1009,11,FALSE),"")</f>
        <v/>
      </c>
      <c r="I122" s="94" t="str">
        <f t="shared" si="2"/>
        <v/>
      </c>
      <c r="K122" s="67"/>
      <c r="L122" s="103" t="str">
        <f t="shared" si="3"/>
        <v>-</v>
      </c>
    </row>
    <row r="123" spans="1:12" ht="18.95" customHeight="1" x14ac:dyDescent="0.25">
      <c r="A123" s="82"/>
      <c r="C123" s="76" t="str">
        <f>IF(Cadastro!D122="","",Cadastro!D122)</f>
        <v/>
      </c>
      <c r="D123" s="76" t="str">
        <f>IF(Cadastro!C122="","",Cadastro!C122)</f>
        <v/>
      </c>
      <c r="E123" s="94" t="str">
        <f>IF(Cadastro!E122="","",Cadastro!E122)</f>
        <v/>
      </c>
      <c r="F123" s="94" t="str">
        <f>IFERROR(VLOOKUP(D123,Saldo!$P$9:$Y$1009,9,FALSE),"")</f>
        <v/>
      </c>
      <c r="G123" s="94" t="str">
        <f>IFERROR(VLOOKUP(D123,Saldo!$P$9:$Y$1009,10,FALSE),"")</f>
        <v/>
      </c>
      <c r="H123" s="94" t="str">
        <f>IFERROR(VLOOKUP(D123,Saldo!$P$9:$AA$1009,11,FALSE),"")</f>
        <v/>
      </c>
      <c r="I123" s="94" t="str">
        <f t="shared" si="2"/>
        <v/>
      </c>
      <c r="K123" s="67"/>
      <c r="L123" s="103" t="str">
        <f t="shared" si="3"/>
        <v>-</v>
      </c>
    </row>
    <row r="124" spans="1:12" ht="18.95" customHeight="1" x14ac:dyDescent="0.25">
      <c r="A124" s="82"/>
      <c r="C124" s="76" t="str">
        <f>IF(Cadastro!D123="","",Cadastro!D123)</f>
        <v/>
      </c>
      <c r="D124" s="76" t="str">
        <f>IF(Cadastro!C123="","",Cadastro!C123)</f>
        <v/>
      </c>
      <c r="E124" s="94" t="str">
        <f>IF(Cadastro!E123="","",Cadastro!E123)</f>
        <v/>
      </c>
      <c r="F124" s="94" t="str">
        <f>IFERROR(VLOOKUP(D124,Saldo!$P$9:$Y$1009,9,FALSE),"")</f>
        <v/>
      </c>
      <c r="G124" s="94" t="str">
        <f>IFERROR(VLOOKUP(D124,Saldo!$P$9:$Y$1009,10,FALSE),"")</f>
        <v/>
      </c>
      <c r="H124" s="94" t="str">
        <f>IFERROR(VLOOKUP(D124,Saldo!$P$9:$AA$1009,11,FALSE),"")</f>
        <v/>
      </c>
      <c r="I124" s="94" t="str">
        <f t="shared" si="2"/>
        <v/>
      </c>
      <c r="K124" s="67"/>
      <c r="L124" s="103" t="str">
        <f t="shared" si="3"/>
        <v>-</v>
      </c>
    </row>
    <row r="125" spans="1:12" ht="18.95" customHeight="1" x14ac:dyDescent="0.25">
      <c r="A125" s="82"/>
      <c r="C125" s="76" t="str">
        <f>IF(Cadastro!D124="","",Cadastro!D124)</f>
        <v/>
      </c>
      <c r="D125" s="76" t="str">
        <f>IF(Cadastro!C124="","",Cadastro!C124)</f>
        <v/>
      </c>
      <c r="E125" s="94" t="str">
        <f>IF(Cadastro!E124="","",Cadastro!E124)</f>
        <v/>
      </c>
      <c r="F125" s="94" t="str">
        <f>IFERROR(VLOOKUP(D125,Saldo!$P$9:$Y$1009,9,FALSE),"")</f>
        <v/>
      </c>
      <c r="G125" s="94" t="str">
        <f>IFERROR(VLOOKUP(D125,Saldo!$P$9:$Y$1009,10,FALSE),"")</f>
        <v/>
      </c>
      <c r="H125" s="94" t="str">
        <f>IFERROR(VLOOKUP(D125,Saldo!$P$9:$AA$1009,11,FALSE),"")</f>
        <v/>
      </c>
      <c r="I125" s="94" t="str">
        <f t="shared" si="2"/>
        <v/>
      </c>
      <c r="K125" s="67"/>
      <c r="L125" s="103" t="str">
        <f t="shared" si="3"/>
        <v>-</v>
      </c>
    </row>
    <row r="126" spans="1:12" ht="18.95" customHeight="1" x14ac:dyDescent="0.25">
      <c r="A126" s="82"/>
      <c r="C126" s="76" t="str">
        <f>IF(Cadastro!D125="","",Cadastro!D125)</f>
        <v/>
      </c>
      <c r="D126" s="76" t="str">
        <f>IF(Cadastro!C125="","",Cadastro!C125)</f>
        <v/>
      </c>
      <c r="E126" s="94" t="str">
        <f>IF(Cadastro!E125="","",Cadastro!E125)</f>
        <v/>
      </c>
      <c r="F126" s="94" t="str">
        <f>IFERROR(VLOOKUP(D126,Saldo!$P$9:$Y$1009,9,FALSE),"")</f>
        <v/>
      </c>
      <c r="G126" s="94" t="str">
        <f>IFERROR(VLOOKUP(D126,Saldo!$P$9:$Y$1009,10,FALSE),"")</f>
        <v/>
      </c>
      <c r="H126" s="94" t="str">
        <f>IFERROR(VLOOKUP(D126,Saldo!$P$9:$AA$1009,11,FALSE),"")</f>
        <v/>
      </c>
      <c r="I126" s="94" t="str">
        <f t="shared" si="2"/>
        <v/>
      </c>
      <c r="K126" s="67"/>
      <c r="L126" s="103" t="str">
        <f t="shared" si="3"/>
        <v>-</v>
      </c>
    </row>
    <row r="127" spans="1:12" ht="18.95" customHeight="1" x14ac:dyDescent="0.25">
      <c r="A127" s="82"/>
      <c r="C127" s="76" t="str">
        <f>IF(Cadastro!D126="","",Cadastro!D126)</f>
        <v/>
      </c>
      <c r="D127" s="76" t="str">
        <f>IF(Cadastro!C126="","",Cadastro!C126)</f>
        <v/>
      </c>
      <c r="E127" s="94" t="str">
        <f>IF(Cadastro!E126="","",Cadastro!E126)</f>
        <v/>
      </c>
      <c r="F127" s="94" t="str">
        <f>IFERROR(VLOOKUP(D127,Saldo!$P$9:$Y$1009,9,FALSE),"")</f>
        <v/>
      </c>
      <c r="G127" s="94" t="str">
        <f>IFERROR(VLOOKUP(D127,Saldo!$P$9:$Y$1009,10,FALSE),"")</f>
        <v/>
      </c>
      <c r="H127" s="94" t="str">
        <f>IFERROR(VLOOKUP(D127,Saldo!$P$9:$AA$1009,11,FALSE),"")</f>
        <v/>
      </c>
      <c r="I127" s="94" t="str">
        <f t="shared" si="2"/>
        <v/>
      </c>
      <c r="K127" s="67"/>
      <c r="L127" s="103" t="str">
        <f t="shared" si="3"/>
        <v>-</v>
      </c>
    </row>
    <row r="128" spans="1:12" ht="18.95" customHeight="1" x14ac:dyDescent="0.25">
      <c r="A128" s="82"/>
      <c r="C128" s="76" t="str">
        <f>IF(Cadastro!D127="","",Cadastro!D127)</f>
        <v/>
      </c>
      <c r="D128" s="76" t="str">
        <f>IF(Cadastro!C127="","",Cadastro!C127)</f>
        <v/>
      </c>
      <c r="E128" s="94" t="str">
        <f>IF(Cadastro!E127="","",Cadastro!E127)</f>
        <v/>
      </c>
      <c r="F128" s="94" t="str">
        <f>IFERROR(VLOOKUP(D128,Saldo!$P$9:$Y$1009,9,FALSE),"")</f>
        <v/>
      </c>
      <c r="G128" s="94" t="str">
        <f>IFERROR(VLOOKUP(D128,Saldo!$P$9:$Y$1009,10,FALSE),"")</f>
        <v/>
      </c>
      <c r="H128" s="94" t="str">
        <f>IFERROR(VLOOKUP(D128,Saldo!$P$9:$AA$1009,11,FALSE),"")</f>
        <v/>
      </c>
      <c r="I128" s="94" t="str">
        <f t="shared" si="2"/>
        <v/>
      </c>
      <c r="K128" s="67"/>
      <c r="L128" s="103" t="str">
        <f t="shared" si="3"/>
        <v>-</v>
      </c>
    </row>
    <row r="129" spans="1:12" ht="18.95" customHeight="1" x14ac:dyDescent="0.25">
      <c r="A129" s="82"/>
      <c r="C129" s="76" t="str">
        <f>IF(Cadastro!D128="","",Cadastro!D128)</f>
        <v/>
      </c>
      <c r="D129" s="76" t="str">
        <f>IF(Cadastro!C128="","",Cadastro!C128)</f>
        <v/>
      </c>
      <c r="E129" s="94" t="str">
        <f>IF(Cadastro!E128="","",Cadastro!E128)</f>
        <v/>
      </c>
      <c r="F129" s="94" t="str">
        <f>IFERROR(VLOOKUP(D129,Saldo!$P$9:$Y$1009,9,FALSE),"")</f>
        <v/>
      </c>
      <c r="G129" s="94" t="str">
        <f>IFERROR(VLOOKUP(D129,Saldo!$P$9:$Y$1009,10,FALSE),"")</f>
        <v/>
      </c>
      <c r="H129" s="94" t="str">
        <f>IFERROR(VLOOKUP(D129,Saldo!$P$9:$AA$1009,11,FALSE),"")</f>
        <v/>
      </c>
      <c r="I129" s="94" t="str">
        <f t="shared" si="2"/>
        <v/>
      </c>
      <c r="K129" s="67"/>
      <c r="L129" s="103" t="str">
        <f t="shared" si="3"/>
        <v>-</v>
      </c>
    </row>
    <row r="130" spans="1:12" ht="18.95" customHeight="1" x14ac:dyDescent="0.25">
      <c r="A130" s="82"/>
      <c r="C130" s="76" t="str">
        <f>IF(Cadastro!D129="","",Cadastro!D129)</f>
        <v/>
      </c>
      <c r="D130" s="76" t="str">
        <f>IF(Cadastro!C129="","",Cadastro!C129)</f>
        <v/>
      </c>
      <c r="E130" s="94" t="str">
        <f>IF(Cadastro!E129="","",Cadastro!E129)</f>
        <v/>
      </c>
      <c r="F130" s="94" t="str">
        <f>IFERROR(VLOOKUP(D130,Saldo!$P$9:$Y$1009,9,FALSE),"")</f>
        <v/>
      </c>
      <c r="G130" s="94" t="str">
        <f>IFERROR(VLOOKUP(D130,Saldo!$P$9:$Y$1009,10,FALSE),"")</f>
        <v/>
      </c>
      <c r="H130" s="94" t="str">
        <f>IFERROR(VLOOKUP(D130,Saldo!$P$9:$AA$1009,11,FALSE),"")</f>
        <v/>
      </c>
      <c r="I130" s="94" t="str">
        <f t="shared" si="2"/>
        <v/>
      </c>
      <c r="K130" s="67"/>
      <c r="L130" s="103" t="str">
        <f t="shared" si="3"/>
        <v>-</v>
      </c>
    </row>
    <row r="131" spans="1:12" ht="18.95" customHeight="1" x14ac:dyDescent="0.25">
      <c r="A131" s="82"/>
      <c r="C131" s="76" t="str">
        <f>IF(Cadastro!D130="","",Cadastro!D130)</f>
        <v/>
      </c>
      <c r="D131" s="76" t="str">
        <f>IF(Cadastro!C130="","",Cadastro!C130)</f>
        <v/>
      </c>
      <c r="E131" s="94" t="str">
        <f>IF(Cadastro!E130="","",Cadastro!E130)</f>
        <v/>
      </c>
      <c r="F131" s="94" t="str">
        <f>IFERROR(VLOOKUP(D131,Saldo!$P$9:$Y$1009,9,FALSE),"")</f>
        <v/>
      </c>
      <c r="G131" s="94" t="str">
        <f>IFERROR(VLOOKUP(D131,Saldo!$P$9:$Y$1009,10,FALSE),"")</f>
        <v/>
      </c>
      <c r="H131" s="94" t="str">
        <f>IFERROR(VLOOKUP(D131,Saldo!$P$9:$AA$1009,11,FALSE),"")</f>
        <v/>
      </c>
      <c r="I131" s="94" t="str">
        <f t="shared" si="2"/>
        <v/>
      </c>
      <c r="K131" s="67"/>
      <c r="L131" s="103" t="str">
        <f t="shared" si="3"/>
        <v>-</v>
      </c>
    </row>
    <row r="132" spans="1:12" ht="18.95" customHeight="1" x14ac:dyDescent="0.25">
      <c r="A132" s="82"/>
      <c r="C132" s="76" t="str">
        <f>IF(Cadastro!D131="","",Cadastro!D131)</f>
        <v/>
      </c>
      <c r="D132" s="76" t="str">
        <f>IF(Cadastro!C131="","",Cadastro!C131)</f>
        <v/>
      </c>
      <c r="E132" s="94" t="str">
        <f>IF(Cadastro!E131="","",Cadastro!E131)</f>
        <v/>
      </c>
      <c r="F132" s="94" t="str">
        <f>IFERROR(VLOOKUP(D132,Saldo!$P$9:$Y$1009,9,FALSE),"")</f>
        <v/>
      </c>
      <c r="G132" s="94" t="str">
        <f>IFERROR(VLOOKUP(D132,Saldo!$P$9:$Y$1009,10,FALSE),"")</f>
        <v/>
      </c>
      <c r="H132" s="94" t="str">
        <f>IFERROR(VLOOKUP(D132,Saldo!$P$9:$AA$1009,11,FALSE),"")</f>
        <v/>
      </c>
      <c r="I132" s="94" t="str">
        <f t="shared" si="2"/>
        <v/>
      </c>
      <c r="K132" s="67"/>
      <c r="L132" s="103" t="str">
        <f t="shared" si="3"/>
        <v>-</v>
      </c>
    </row>
    <row r="133" spans="1:12" ht="18.95" customHeight="1" x14ac:dyDescent="0.25">
      <c r="A133" s="82"/>
      <c r="C133" s="76" t="str">
        <f>IF(Cadastro!D132="","",Cadastro!D132)</f>
        <v/>
      </c>
      <c r="D133" s="76" t="str">
        <f>IF(Cadastro!C132="","",Cadastro!C132)</f>
        <v/>
      </c>
      <c r="E133" s="94" t="str">
        <f>IF(Cadastro!E132="","",Cadastro!E132)</f>
        <v/>
      </c>
      <c r="F133" s="94" t="str">
        <f>IFERROR(VLOOKUP(D133,Saldo!$P$9:$Y$1009,9,FALSE),"")</f>
        <v/>
      </c>
      <c r="G133" s="94" t="str">
        <f>IFERROR(VLOOKUP(D133,Saldo!$P$9:$Y$1009,10,FALSE),"")</f>
        <v/>
      </c>
      <c r="H133" s="94" t="str">
        <f>IFERROR(VLOOKUP(D133,Saldo!$P$9:$AA$1009,11,FALSE),"")</f>
        <v/>
      </c>
      <c r="I133" s="94" t="str">
        <f t="shared" si="2"/>
        <v/>
      </c>
      <c r="K133" s="67"/>
      <c r="L133" s="103" t="str">
        <f t="shared" si="3"/>
        <v>-</v>
      </c>
    </row>
    <row r="134" spans="1:12" ht="18.95" customHeight="1" x14ac:dyDescent="0.25">
      <c r="A134" s="82"/>
      <c r="C134" s="76" t="str">
        <f>IF(Cadastro!D133="","",Cadastro!D133)</f>
        <v/>
      </c>
      <c r="D134" s="76" t="str">
        <f>IF(Cadastro!C133="","",Cadastro!C133)</f>
        <v/>
      </c>
      <c r="E134" s="94" t="str">
        <f>IF(Cadastro!E133="","",Cadastro!E133)</f>
        <v/>
      </c>
      <c r="F134" s="94" t="str">
        <f>IFERROR(VLOOKUP(D134,Saldo!$P$9:$Y$1009,9,FALSE),"")</f>
        <v/>
      </c>
      <c r="G134" s="94" t="str">
        <f>IFERROR(VLOOKUP(D134,Saldo!$P$9:$Y$1009,10,FALSE),"")</f>
        <v/>
      </c>
      <c r="H134" s="94" t="str">
        <f>IFERROR(VLOOKUP(D134,Saldo!$P$9:$AA$1009,11,FALSE),"")</f>
        <v/>
      </c>
      <c r="I134" s="94" t="str">
        <f t="shared" si="2"/>
        <v/>
      </c>
      <c r="K134" s="67"/>
      <c r="L134" s="103" t="str">
        <f t="shared" si="3"/>
        <v>-</v>
      </c>
    </row>
    <row r="135" spans="1:12" ht="18.95" customHeight="1" x14ac:dyDescent="0.25">
      <c r="A135" s="82"/>
      <c r="C135" s="76" t="str">
        <f>IF(Cadastro!D134="","",Cadastro!D134)</f>
        <v/>
      </c>
      <c r="D135" s="76" t="str">
        <f>IF(Cadastro!C134="","",Cadastro!C134)</f>
        <v/>
      </c>
      <c r="E135" s="94" t="str">
        <f>IF(Cadastro!E134="","",Cadastro!E134)</f>
        <v/>
      </c>
      <c r="F135" s="94" t="str">
        <f>IFERROR(VLOOKUP(D135,Saldo!$P$9:$Y$1009,9,FALSE),"")</f>
        <v/>
      </c>
      <c r="G135" s="94" t="str">
        <f>IFERROR(VLOOKUP(D135,Saldo!$P$9:$Y$1009,10,FALSE),"")</f>
        <v/>
      </c>
      <c r="H135" s="94" t="str">
        <f>IFERROR(VLOOKUP(D135,Saldo!$P$9:$AA$1009,11,FALSE),"")</f>
        <v/>
      </c>
      <c r="I135" s="94" t="str">
        <f t="shared" si="2"/>
        <v/>
      </c>
      <c r="K135" s="67"/>
      <c r="L135" s="103" t="str">
        <f t="shared" si="3"/>
        <v>-</v>
      </c>
    </row>
    <row r="136" spans="1:12" ht="18.95" customHeight="1" x14ac:dyDescent="0.25">
      <c r="A136" s="82"/>
      <c r="C136" s="76" t="str">
        <f>IF(Cadastro!D135="","",Cadastro!D135)</f>
        <v/>
      </c>
      <c r="D136" s="76" t="str">
        <f>IF(Cadastro!C135="","",Cadastro!C135)</f>
        <v/>
      </c>
      <c r="E136" s="94" t="str">
        <f>IF(Cadastro!E135="","",Cadastro!E135)</f>
        <v/>
      </c>
      <c r="F136" s="94" t="str">
        <f>IFERROR(VLOOKUP(D136,Saldo!$P$9:$Y$1009,9,FALSE),"")</f>
        <v/>
      </c>
      <c r="G136" s="94" t="str">
        <f>IFERROR(VLOOKUP(D136,Saldo!$P$9:$Y$1009,10,FALSE),"")</f>
        <v/>
      </c>
      <c r="H136" s="94" t="str">
        <f>IFERROR(VLOOKUP(D136,Saldo!$P$9:$AA$1009,11,FALSE),"")</f>
        <v/>
      </c>
      <c r="I136" s="94" t="str">
        <f t="shared" si="2"/>
        <v/>
      </c>
      <c r="K136" s="67"/>
      <c r="L136" s="103" t="str">
        <f t="shared" si="3"/>
        <v>-</v>
      </c>
    </row>
    <row r="137" spans="1:12" ht="18.95" customHeight="1" x14ac:dyDescent="0.25">
      <c r="A137" s="82"/>
      <c r="C137" s="76" t="str">
        <f>IF(Cadastro!D136="","",Cadastro!D136)</f>
        <v/>
      </c>
      <c r="D137" s="76" t="str">
        <f>IF(Cadastro!C136="","",Cadastro!C136)</f>
        <v/>
      </c>
      <c r="E137" s="94" t="str">
        <f>IF(Cadastro!E136="","",Cadastro!E136)</f>
        <v/>
      </c>
      <c r="F137" s="94" t="str">
        <f>IFERROR(VLOOKUP(D137,Saldo!$P$9:$Y$1009,9,FALSE),"")</f>
        <v/>
      </c>
      <c r="G137" s="94" t="str">
        <f>IFERROR(VLOOKUP(D137,Saldo!$P$9:$Y$1009,10,FALSE),"")</f>
        <v/>
      </c>
      <c r="H137" s="94" t="str">
        <f>IFERROR(VLOOKUP(D137,Saldo!$P$9:$AA$1009,11,FALSE),"")</f>
        <v/>
      </c>
      <c r="I137" s="94" t="str">
        <f t="shared" si="2"/>
        <v/>
      </c>
      <c r="K137" s="67"/>
      <c r="L137" s="103" t="str">
        <f t="shared" si="3"/>
        <v>-</v>
      </c>
    </row>
    <row r="138" spans="1:12" ht="18.95" customHeight="1" x14ac:dyDescent="0.25">
      <c r="A138" s="82"/>
      <c r="C138" s="76" t="str">
        <f>IF(Cadastro!D137="","",Cadastro!D137)</f>
        <v/>
      </c>
      <c r="D138" s="76" t="str">
        <f>IF(Cadastro!C137="","",Cadastro!C137)</f>
        <v/>
      </c>
      <c r="E138" s="94" t="str">
        <f>IF(Cadastro!E137="","",Cadastro!E137)</f>
        <v/>
      </c>
      <c r="F138" s="94" t="str">
        <f>IFERROR(VLOOKUP(D138,Saldo!$P$9:$Y$1009,9,FALSE),"")</f>
        <v/>
      </c>
      <c r="G138" s="94" t="str">
        <f>IFERROR(VLOOKUP(D138,Saldo!$P$9:$Y$1009,10,FALSE),"")</f>
        <v/>
      </c>
      <c r="H138" s="94" t="str">
        <f>IFERROR(VLOOKUP(D138,Saldo!$P$9:$AA$1009,11,FALSE),"")</f>
        <v/>
      </c>
      <c r="I138" s="94" t="str">
        <f t="shared" si="2"/>
        <v/>
      </c>
      <c r="K138" s="67"/>
      <c r="L138" s="103" t="str">
        <f t="shared" si="3"/>
        <v>-</v>
      </c>
    </row>
    <row r="139" spans="1:12" ht="18.95" customHeight="1" x14ac:dyDescent="0.25">
      <c r="A139" s="82"/>
      <c r="C139" s="76" t="str">
        <f>IF(Cadastro!D138="","",Cadastro!D138)</f>
        <v/>
      </c>
      <c r="D139" s="76" t="str">
        <f>IF(Cadastro!C138="","",Cadastro!C138)</f>
        <v/>
      </c>
      <c r="E139" s="94" t="str">
        <f>IF(Cadastro!E138="","",Cadastro!E138)</f>
        <v/>
      </c>
      <c r="F139" s="94" t="str">
        <f>IFERROR(VLOOKUP(D139,Saldo!$P$9:$Y$1009,9,FALSE),"")</f>
        <v/>
      </c>
      <c r="G139" s="94" t="str">
        <f>IFERROR(VLOOKUP(D139,Saldo!$P$9:$Y$1009,10,FALSE),"")</f>
        <v/>
      </c>
      <c r="H139" s="94" t="str">
        <f>IFERROR(VLOOKUP(D139,Saldo!$P$9:$AA$1009,11,FALSE),"")</f>
        <v/>
      </c>
      <c r="I139" s="94" t="str">
        <f t="shared" ref="I139:I202" si="4">IFERROR(E139+F139-G139+H139,"")</f>
        <v/>
      </c>
      <c r="K139" s="67"/>
      <c r="L139" s="103" t="str">
        <f t="shared" ref="L139:L202" si="5">IF(C139="","-",IF(K139="","-",K139-I139))</f>
        <v>-</v>
      </c>
    </row>
    <row r="140" spans="1:12" ht="18.95" customHeight="1" x14ac:dyDescent="0.25">
      <c r="A140" s="82"/>
      <c r="C140" s="76" t="str">
        <f>IF(Cadastro!D139="","",Cadastro!D139)</f>
        <v/>
      </c>
      <c r="D140" s="76" t="str">
        <f>IF(Cadastro!C139="","",Cadastro!C139)</f>
        <v/>
      </c>
      <c r="E140" s="94" t="str">
        <f>IF(Cadastro!E139="","",Cadastro!E139)</f>
        <v/>
      </c>
      <c r="F140" s="94" t="str">
        <f>IFERROR(VLOOKUP(D140,Saldo!$P$9:$Y$1009,9,FALSE),"")</f>
        <v/>
      </c>
      <c r="G140" s="94" t="str">
        <f>IFERROR(VLOOKUP(D140,Saldo!$P$9:$Y$1009,10,FALSE),"")</f>
        <v/>
      </c>
      <c r="H140" s="94" t="str">
        <f>IFERROR(VLOOKUP(D140,Saldo!$P$9:$AA$1009,11,FALSE),"")</f>
        <v/>
      </c>
      <c r="I140" s="94" t="str">
        <f t="shared" si="4"/>
        <v/>
      </c>
      <c r="K140" s="67"/>
      <c r="L140" s="103" t="str">
        <f t="shared" si="5"/>
        <v>-</v>
      </c>
    </row>
    <row r="141" spans="1:12" ht="18.95" customHeight="1" x14ac:dyDescent="0.25">
      <c r="A141" s="82"/>
      <c r="C141" s="76" t="str">
        <f>IF(Cadastro!D140="","",Cadastro!D140)</f>
        <v/>
      </c>
      <c r="D141" s="76" t="str">
        <f>IF(Cadastro!C140="","",Cadastro!C140)</f>
        <v/>
      </c>
      <c r="E141" s="94" t="str">
        <f>IF(Cadastro!E140="","",Cadastro!E140)</f>
        <v/>
      </c>
      <c r="F141" s="94" t="str">
        <f>IFERROR(VLOOKUP(D141,Saldo!$P$9:$Y$1009,9,FALSE),"")</f>
        <v/>
      </c>
      <c r="G141" s="94" t="str">
        <f>IFERROR(VLOOKUP(D141,Saldo!$P$9:$Y$1009,10,FALSE),"")</f>
        <v/>
      </c>
      <c r="H141" s="94" t="str">
        <f>IFERROR(VLOOKUP(D141,Saldo!$P$9:$AA$1009,11,FALSE),"")</f>
        <v/>
      </c>
      <c r="I141" s="94" t="str">
        <f t="shared" si="4"/>
        <v/>
      </c>
      <c r="K141" s="67"/>
      <c r="L141" s="103" t="str">
        <f t="shared" si="5"/>
        <v>-</v>
      </c>
    </row>
    <row r="142" spans="1:12" ht="18.95" customHeight="1" x14ac:dyDescent="0.25">
      <c r="A142" s="82"/>
      <c r="C142" s="76" t="str">
        <f>IF(Cadastro!D141="","",Cadastro!D141)</f>
        <v/>
      </c>
      <c r="D142" s="76" t="str">
        <f>IF(Cadastro!C141="","",Cadastro!C141)</f>
        <v/>
      </c>
      <c r="E142" s="94" t="str">
        <f>IF(Cadastro!E141="","",Cadastro!E141)</f>
        <v/>
      </c>
      <c r="F142" s="94" t="str">
        <f>IFERROR(VLOOKUP(D142,Saldo!$P$9:$Y$1009,9,FALSE),"")</f>
        <v/>
      </c>
      <c r="G142" s="94" t="str">
        <f>IFERROR(VLOOKUP(D142,Saldo!$P$9:$Y$1009,10,FALSE),"")</f>
        <v/>
      </c>
      <c r="H142" s="94" t="str">
        <f>IFERROR(VLOOKUP(D142,Saldo!$P$9:$AA$1009,11,FALSE),"")</f>
        <v/>
      </c>
      <c r="I142" s="94" t="str">
        <f t="shared" si="4"/>
        <v/>
      </c>
      <c r="K142" s="67"/>
      <c r="L142" s="103" t="str">
        <f t="shared" si="5"/>
        <v>-</v>
      </c>
    </row>
    <row r="143" spans="1:12" ht="18.95" customHeight="1" x14ac:dyDescent="0.25">
      <c r="A143" s="82"/>
      <c r="C143" s="76" t="str">
        <f>IF(Cadastro!D142="","",Cadastro!D142)</f>
        <v/>
      </c>
      <c r="D143" s="76" t="str">
        <f>IF(Cadastro!C142="","",Cadastro!C142)</f>
        <v/>
      </c>
      <c r="E143" s="94" t="str">
        <f>IF(Cadastro!E142="","",Cadastro!E142)</f>
        <v/>
      </c>
      <c r="F143" s="94" t="str">
        <f>IFERROR(VLOOKUP(D143,Saldo!$P$9:$Y$1009,9,FALSE),"")</f>
        <v/>
      </c>
      <c r="G143" s="94" t="str">
        <f>IFERROR(VLOOKUP(D143,Saldo!$P$9:$Y$1009,10,FALSE),"")</f>
        <v/>
      </c>
      <c r="H143" s="94" t="str">
        <f>IFERROR(VLOOKUP(D143,Saldo!$P$9:$AA$1009,11,FALSE),"")</f>
        <v/>
      </c>
      <c r="I143" s="94" t="str">
        <f t="shared" si="4"/>
        <v/>
      </c>
      <c r="K143" s="67"/>
      <c r="L143" s="103" t="str">
        <f t="shared" si="5"/>
        <v>-</v>
      </c>
    </row>
    <row r="144" spans="1:12" ht="18.95" customHeight="1" x14ac:dyDescent="0.25">
      <c r="A144" s="82"/>
      <c r="C144" s="76" t="str">
        <f>IF(Cadastro!D143="","",Cadastro!D143)</f>
        <v/>
      </c>
      <c r="D144" s="76" t="str">
        <f>IF(Cadastro!C143="","",Cadastro!C143)</f>
        <v/>
      </c>
      <c r="E144" s="94" t="str">
        <f>IF(Cadastro!E143="","",Cadastro!E143)</f>
        <v/>
      </c>
      <c r="F144" s="94" t="str">
        <f>IFERROR(VLOOKUP(D144,Saldo!$P$9:$Y$1009,9,FALSE),"")</f>
        <v/>
      </c>
      <c r="G144" s="94" t="str">
        <f>IFERROR(VLOOKUP(D144,Saldo!$P$9:$Y$1009,10,FALSE),"")</f>
        <v/>
      </c>
      <c r="H144" s="94" t="str">
        <f>IFERROR(VLOOKUP(D144,Saldo!$P$9:$AA$1009,11,FALSE),"")</f>
        <v/>
      </c>
      <c r="I144" s="94" t="str">
        <f t="shared" si="4"/>
        <v/>
      </c>
      <c r="K144" s="67"/>
      <c r="L144" s="103" t="str">
        <f t="shared" si="5"/>
        <v>-</v>
      </c>
    </row>
    <row r="145" spans="1:12" ht="18.95" customHeight="1" x14ac:dyDescent="0.25">
      <c r="A145" s="82"/>
      <c r="C145" s="76" t="str">
        <f>IF(Cadastro!D144="","",Cadastro!D144)</f>
        <v/>
      </c>
      <c r="D145" s="76" t="str">
        <f>IF(Cadastro!C144="","",Cadastro!C144)</f>
        <v/>
      </c>
      <c r="E145" s="94" t="str">
        <f>IF(Cadastro!E144="","",Cadastro!E144)</f>
        <v/>
      </c>
      <c r="F145" s="94" t="str">
        <f>IFERROR(VLOOKUP(D145,Saldo!$P$9:$Y$1009,9,FALSE),"")</f>
        <v/>
      </c>
      <c r="G145" s="94" t="str">
        <f>IFERROR(VLOOKUP(D145,Saldo!$P$9:$Y$1009,10,FALSE),"")</f>
        <v/>
      </c>
      <c r="H145" s="94" t="str">
        <f>IFERROR(VLOOKUP(D145,Saldo!$P$9:$AA$1009,11,FALSE),"")</f>
        <v/>
      </c>
      <c r="I145" s="94" t="str">
        <f t="shared" si="4"/>
        <v/>
      </c>
      <c r="K145" s="67"/>
      <c r="L145" s="103" t="str">
        <f t="shared" si="5"/>
        <v>-</v>
      </c>
    </row>
    <row r="146" spans="1:12" ht="18.95" customHeight="1" x14ac:dyDescent="0.25">
      <c r="A146" s="82"/>
      <c r="C146" s="76" t="str">
        <f>IF(Cadastro!D145="","",Cadastro!D145)</f>
        <v/>
      </c>
      <c r="D146" s="76" t="str">
        <f>IF(Cadastro!C145="","",Cadastro!C145)</f>
        <v/>
      </c>
      <c r="E146" s="94" t="str">
        <f>IF(Cadastro!E145="","",Cadastro!E145)</f>
        <v/>
      </c>
      <c r="F146" s="94" t="str">
        <f>IFERROR(VLOOKUP(D146,Saldo!$P$9:$Y$1009,9,FALSE),"")</f>
        <v/>
      </c>
      <c r="G146" s="94" t="str">
        <f>IFERROR(VLOOKUP(D146,Saldo!$P$9:$Y$1009,10,FALSE),"")</f>
        <v/>
      </c>
      <c r="H146" s="94" t="str">
        <f>IFERROR(VLOOKUP(D146,Saldo!$P$9:$AA$1009,11,FALSE),"")</f>
        <v/>
      </c>
      <c r="I146" s="94" t="str">
        <f t="shared" si="4"/>
        <v/>
      </c>
      <c r="K146" s="67"/>
      <c r="L146" s="103" t="str">
        <f t="shared" si="5"/>
        <v>-</v>
      </c>
    </row>
    <row r="147" spans="1:12" ht="18.95" customHeight="1" x14ac:dyDescent="0.25">
      <c r="A147" s="82"/>
      <c r="C147" s="76" t="str">
        <f>IF(Cadastro!D146="","",Cadastro!D146)</f>
        <v/>
      </c>
      <c r="D147" s="76" t="str">
        <f>IF(Cadastro!C146="","",Cadastro!C146)</f>
        <v/>
      </c>
      <c r="E147" s="94" t="str">
        <f>IF(Cadastro!E146="","",Cadastro!E146)</f>
        <v/>
      </c>
      <c r="F147" s="94" t="str">
        <f>IFERROR(VLOOKUP(D147,Saldo!$P$9:$Y$1009,9,FALSE),"")</f>
        <v/>
      </c>
      <c r="G147" s="94" t="str">
        <f>IFERROR(VLOOKUP(D147,Saldo!$P$9:$Y$1009,10,FALSE),"")</f>
        <v/>
      </c>
      <c r="H147" s="94" t="str">
        <f>IFERROR(VLOOKUP(D147,Saldo!$P$9:$AA$1009,11,FALSE),"")</f>
        <v/>
      </c>
      <c r="I147" s="94" t="str">
        <f t="shared" si="4"/>
        <v/>
      </c>
      <c r="K147" s="67"/>
      <c r="L147" s="103" t="str">
        <f t="shared" si="5"/>
        <v>-</v>
      </c>
    </row>
    <row r="148" spans="1:12" ht="18.95" customHeight="1" x14ac:dyDescent="0.25">
      <c r="A148" s="82"/>
      <c r="C148" s="76" t="str">
        <f>IF(Cadastro!D147="","",Cadastro!D147)</f>
        <v/>
      </c>
      <c r="D148" s="76" t="str">
        <f>IF(Cadastro!C147="","",Cadastro!C147)</f>
        <v/>
      </c>
      <c r="E148" s="94" t="str">
        <f>IF(Cadastro!E147="","",Cadastro!E147)</f>
        <v/>
      </c>
      <c r="F148" s="94" t="str">
        <f>IFERROR(VLOOKUP(D148,Saldo!$P$9:$Y$1009,9,FALSE),"")</f>
        <v/>
      </c>
      <c r="G148" s="94" t="str">
        <f>IFERROR(VLOOKUP(D148,Saldo!$P$9:$Y$1009,10,FALSE),"")</f>
        <v/>
      </c>
      <c r="H148" s="94" t="str">
        <f>IFERROR(VLOOKUP(D148,Saldo!$P$9:$AA$1009,11,FALSE),"")</f>
        <v/>
      </c>
      <c r="I148" s="94" t="str">
        <f t="shared" si="4"/>
        <v/>
      </c>
      <c r="K148" s="67"/>
      <c r="L148" s="103" t="str">
        <f t="shared" si="5"/>
        <v>-</v>
      </c>
    </row>
    <row r="149" spans="1:12" ht="18.95" customHeight="1" x14ac:dyDescent="0.25">
      <c r="A149" s="82"/>
      <c r="C149" s="76" t="str">
        <f>IF(Cadastro!D148="","",Cadastro!D148)</f>
        <v/>
      </c>
      <c r="D149" s="76" t="str">
        <f>IF(Cadastro!C148="","",Cadastro!C148)</f>
        <v/>
      </c>
      <c r="E149" s="94" t="str">
        <f>IF(Cadastro!E148="","",Cadastro!E148)</f>
        <v/>
      </c>
      <c r="F149" s="94" t="str">
        <f>IFERROR(VLOOKUP(D149,Saldo!$P$9:$Y$1009,9,FALSE),"")</f>
        <v/>
      </c>
      <c r="G149" s="94" t="str">
        <f>IFERROR(VLOOKUP(D149,Saldo!$P$9:$Y$1009,10,FALSE),"")</f>
        <v/>
      </c>
      <c r="H149" s="94" t="str">
        <f>IFERROR(VLOOKUP(D149,Saldo!$P$9:$AA$1009,11,FALSE),"")</f>
        <v/>
      </c>
      <c r="I149" s="94" t="str">
        <f t="shared" si="4"/>
        <v/>
      </c>
      <c r="K149" s="67"/>
      <c r="L149" s="103" t="str">
        <f t="shared" si="5"/>
        <v>-</v>
      </c>
    </row>
    <row r="150" spans="1:12" ht="18.95" customHeight="1" x14ac:dyDescent="0.25">
      <c r="A150" s="82"/>
      <c r="C150" s="76" t="str">
        <f>IF(Cadastro!D149="","",Cadastro!D149)</f>
        <v/>
      </c>
      <c r="D150" s="76" t="str">
        <f>IF(Cadastro!C149="","",Cadastro!C149)</f>
        <v/>
      </c>
      <c r="E150" s="94" t="str">
        <f>IF(Cadastro!E149="","",Cadastro!E149)</f>
        <v/>
      </c>
      <c r="F150" s="94" t="str">
        <f>IFERROR(VLOOKUP(D150,Saldo!$P$9:$Y$1009,9,FALSE),"")</f>
        <v/>
      </c>
      <c r="G150" s="94" t="str">
        <f>IFERROR(VLOOKUP(D150,Saldo!$P$9:$Y$1009,10,FALSE),"")</f>
        <v/>
      </c>
      <c r="H150" s="94" t="str">
        <f>IFERROR(VLOOKUP(D150,Saldo!$P$9:$AA$1009,11,FALSE),"")</f>
        <v/>
      </c>
      <c r="I150" s="94" t="str">
        <f t="shared" si="4"/>
        <v/>
      </c>
      <c r="K150" s="67"/>
      <c r="L150" s="103" t="str">
        <f t="shared" si="5"/>
        <v>-</v>
      </c>
    </row>
    <row r="151" spans="1:12" ht="18.95" customHeight="1" x14ac:dyDescent="0.25">
      <c r="A151" s="82"/>
      <c r="C151" s="76" t="str">
        <f>IF(Cadastro!D150="","",Cadastro!D150)</f>
        <v/>
      </c>
      <c r="D151" s="76" t="str">
        <f>IF(Cadastro!C150="","",Cadastro!C150)</f>
        <v/>
      </c>
      <c r="E151" s="94" t="str">
        <f>IF(Cadastro!E150="","",Cadastro!E150)</f>
        <v/>
      </c>
      <c r="F151" s="94" t="str">
        <f>IFERROR(VLOOKUP(D151,Saldo!$P$9:$Y$1009,9,FALSE),"")</f>
        <v/>
      </c>
      <c r="G151" s="94" t="str">
        <f>IFERROR(VLOOKUP(D151,Saldo!$P$9:$Y$1009,10,FALSE),"")</f>
        <v/>
      </c>
      <c r="H151" s="94" t="str">
        <f>IFERROR(VLOOKUP(D151,Saldo!$P$9:$AA$1009,11,FALSE),"")</f>
        <v/>
      </c>
      <c r="I151" s="94" t="str">
        <f t="shared" si="4"/>
        <v/>
      </c>
      <c r="K151" s="67"/>
      <c r="L151" s="103" t="str">
        <f t="shared" si="5"/>
        <v>-</v>
      </c>
    </row>
    <row r="152" spans="1:12" ht="18.95" customHeight="1" x14ac:dyDescent="0.25">
      <c r="A152" s="82"/>
      <c r="C152" s="76" t="str">
        <f>IF(Cadastro!D151="","",Cadastro!D151)</f>
        <v/>
      </c>
      <c r="D152" s="76" t="str">
        <f>IF(Cadastro!C151="","",Cadastro!C151)</f>
        <v/>
      </c>
      <c r="E152" s="94" t="str">
        <f>IF(Cadastro!E151="","",Cadastro!E151)</f>
        <v/>
      </c>
      <c r="F152" s="94" t="str">
        <f>IFERROR(VLOOKUP(D152,Saldo!$P$9:$Y$1009,9,FALSE),"")</f>
        <v/>
      </c>
      <c r="G152" s="94" t="str">
        <f>IFERROR(VLOOKUP(D152,Saldo!$P$9:$Y$1009,10,FALSE),"")</f>
        <v/>
      </c>
      <c r="H152" s="94" t="str">
        <f>IFERROR(VLOOKUP(D152,Saldo!$P$9:$AA$1009,11,FALSE),"")</f>
        <v/>
      </c>
      <c r="I152" s="94" t="str">
        <f t="shared" si="4"/>
        <v/>
      </c>
      <c r="K152" s="67"/>
      <c r="L152" s="103" t="str">
        <f t="shared" si="5"/>
        <v>-</v>
      </c>
    </row>
    <row r="153" spans="1:12" ht="18.95" customHeight="1" x14ac:dyDescent="0.25">
      <c r="A153" s="82"/>
      <c r="C153" s="76" t="str">
        <f>IF(Cadastro!D152="","",Cadastro!D152)</f>
        <v/>
      </c>
      <c r="D153" s="76" t="str">
        <f>IF(Cadastro!C152="","",Cadastro!C152)</f>
        <v/>
      </c>
      <c r="E153" s="94" t="str">
        <f>IF(Cadastro!E152="","",Cadastro!E152)</f>
        <v/>
      </c>
      <c r="F153" s="94" t="str">
        <f>IFERROR(VLOOKUP(D153,Saldo!$P$9:$Y$1009,9,FALSE),"")</f>
        <v/>
      </c>
      <c r="G153" s="94" t="str">
        <f>IFERROR(VLOOKUP(D153,Saldo!$P$9:$Y$1009,10,FALSE),"")</f>
        <v/>
      </c>
      <c r="H153" s="94" t="str">
        <f>IFERROR(VLOOKUP(D153,Saldo!$P$9:$AA$1009,11,FALSE),"")</f>
        <v/>
      </c>
      <c r="I153" s="94" t="str">
        <f t="shared" si="4"/>
        <v/>
      </c>
      <c r="K153" s="67"/>
      <c r="L153" s="103" t="str">
        <f t="shared" si="5"/>
        <v>-</v>
      </c>
    </row>
    <row r="154" spans="1:12" ht="18.95" customHeight="1" x14ac:dyDescent="0.25">
      <c r="A154" s="82"/>
      <c r="C154" s="76" t="str">
        <f>IF(Cadastro!D153="","",Cadastro!D153)</f>
        <v/>
      </c>
      <c r="D154" s="76" t="str">
        <f>IF(Cadastro!C153="","",Cadastro!C153)</f>
        <v/>
      </c>
      <c r="E154" s="94" t="str">
        <f>IF(Cadastro!E153="","",Cadastro!E153)</f>
        <v/>
      </c>
      <c r="F154" s="94" t="str">
        <f>IFERROR(VLOOKUP(D154,Saldo!$P$9:$Y$1009,9,FALSE),"")</f>
        <v/>
      </c>
      <c r="G154" s="94" t="str">
        <f>IFERROR(VLOOKUP(D154,Saldo!$P$9:$Y$1009,10,FALSE),"")</f>
        <v/>
      </c>
      <c r="H154" s="94" t="str">
        <f>IFERROR(VLOOKUP(D154,Saldo!$P$9:$AA$1009,11,FALSE),"")</f>
        <v/>
      </c>
      <c r="I154" s="94" t="str">
        <f t="shared" si="4"/>
        <v/>
      </c>
      <c r="K154" s="67"/>
      <c r="L154" s="103" t="str">
        <f t="shared" si="5"/>
        <v>-</v>
      </c>
    </row>
    <row r="155" spans="1:12" ht="18.95" customHeight="1" x14ac:dyDescent="0.25">
      <c r="A155" s="82"/>
      <c r="C155" s="76" t="str">
        <f>IF(Cadastro!D154="","",Cadastro!D154)</f>
        <v/>
      </c>
      <c r="D155" s="76" t="str">
        <f>IF(Cadastro!C154="","",Cadastro!C154)</f>
        <v/>
      </c>
      <c r="E155" s="94" t="str">
        <f>IF(Cadastro!E154="","",Cadastro!E154)</f>
        <v/>
      </c>
      <c r="F155" s="94" t="str">
        <f>IFERROR(VLOOKUP(D155,Saldo!$P$9:$Y$1009,9,FALSE),"")</f>
        <v/>
      </c>
      <c r="G155" s="94" t="str">
        <f>IFERROR(VLOOKUP(D155,Saldo!$P$9:$Y$1009,10,FALSE),"")</f>
        <v/>
      </c>
      <c r="H155" s="94" t="str">
        <f>IFERROR(VLOOKUP(D155,Saldo!$P$9:$AA$1009,11,FALSE),"")</f>
        <v/>
      </c>
      <c r="I155" s="94" t="str">
        <f t="shared" si="4"/>
        <v/>
      </c>
      <c r="K155" s="67"/>
      <c r="L155" s="103" t="str">
        <f t="shared" si="5"/>
        <v>-</v>
      </c>
    </row>
    <row r="156" spans="1:12" ht="18.95" customHeight="1" x14ac:dyDescent="0.25">
      <c r="A156" s="82"/>
      <c r="C156" s="76" t="str">
        <f>IF(Cadastro!D155="","",Cadastro!D155)</f>
        <v/>
      </c>
      <c r="D156" s="76" t="str">
        <f>IF(Cadastro!C155="","",Cadastro!C155)</f>
        <v/>
      </c>
      <c r="E156" s="94" t="str">
        <f>IF(Cadastro!E155="","",Cadastro!E155)</f>
        <v/>
      </c>
      <c r="F156" s="94" t="str">
        <f>IFERROR(VLOOKUP(D156,Saldo!$P$9:$Y$1009,9,FALSE),"")</f>
        <v/>
      </c>
      <c r="G156" s="94" t="str">
        <f>IFERROR(VLOOKUP(D156,Saldo!$P$9:$Y$1009,10,FALSE),"")</f>
        <v/>
      </c>
      <c r="H156" s="94" t="str">
        <f>IFERROR(VLOOKUP(D156,Saldo!$P$9:$AA$1009,11,FALSE),"")</f>
        <v/>
      </c>
      <c r="I156" s="94" t="str">
        <f t="shared" si="4"/>
        <v/>
      </c>
      <c r="K156" s="67"/>
      <c r="L156" s="103" t="str">
        <f t="shared" si="5"/>
        <v>-</v>
      </c>
    </row>
    <row r="157" spans="1:12" ht="18.95" customHeight="1" x14ac:dyDescent="0.25">
      <c r="A157" s="82"/>
      <c r="C157" s="76" t="str">
        <f>IF(Cadastro!D156="","",Cadastro!D156)</f>
        <v/>
      </c>
      <c r="D157" s="76" t="str">
        <f>IF(Cadastro!C156="","",Cadastro!C156)</f>
        <v/>
      </c>
      <c r="E157" s="94" t="str">
        <f>IF(Cadastro!E156="","",Cadastro!E156)</f>
        <v/>
      </c>
      <c r="F157" s="94" t="str">
        <f>IFERROR(VLOOKUP(D157,Saldo!$P$9:$Y$1009,9,FALSE),"")</f>
        <v/>
      </c>
      <c r="G157" s="94" t="str">
        <f>IFERROR(VLOOKUP(D157,Saldo!$P$9:$Y$1009,10,FALSE),"")</f>
        <v/>
      </c>
      <c r="H157" s="94" t="str">
        <f>IFERROR(VLOOKUP(D157,Saldo!$P$9:$AA$1009,11,FALSE),"")</f>
        <v/>
      </c>
      <c r="I157" s="94" t="str">
        <f t="shared" si="4"/>
        <v/>
      </c>
      <c r="K157" s="67"/>
      <c r="L157" s="103" t="str">
        <f t="shared" si="5"/>
        <v>-</v>
      </c>
    </row>
    <row r="158" spans="1:12" ht="18.95" customHeight="1" x14ac:dyDescent="0.25">
      <c r="A158" s="82"/>
      <c r="C158" s="76" t="str">
        <f>IF(Cadastro!D157="","",Cadastro!D157)</f>
        <v/>
      </c>
      <c r="D158" s="76" t="str">
        <f>IF(Cadastro!C157="","",Cadastro!C157)</f>
        <v/>
      </c>
      <c r="E158" s="94" t="str">
        <f>IF(Cadastro!E157="","",Cadastro!E157)</f>
        <v/>
      </c>
      <c r="F158" s="94" t="str">
        <f>IFERROR(VLOOKUP(D158,Saldo!$P$9:$Y$1009,9,FALSE),"")</f>
        <v/>
      </c>
      <c r="G158" s="94" t="str">
        <f>IFERROR(VLOOKUP(D158,Saldo!$P$9:$Y$1009,10,FALSE),"")</f>
        <v/>
      </c>
      <c r="H158" s="94" t="str">
        <f>IFERROR(VLOOKUP(D158,Saldo!$P$9:$AA$1009,11,FALSE),"")</f>
        <v/>
      </c>
      <c r="I158" s="94" t="str">
        <f t="shared" si="4"/>
        <v/>
      </c>
      <c r="K158" s="67"/>
      <c r="L158" s="103" t="str">
        <f t="shared" si="5"/>
        <v>-</v>
      </c>
    </row>
    <row r="159" spans="1:12" ht="18.95" customHeight="1" x14ac:dyDescent="0.25">
      <c r="A159" s="82"/>
      <c r="C159" s="76" t="str">
        <f>IF(Cadastro!D158="","",Cadastro!D158)</f>
        <v/>
      </c>
      <c r="D159" s="76" t="str">
        <f>IF(Cadastro!C158="","",Cadastro!C158)</f>
        <v/>
      </c>
      <c r="E159" s="94" t="str">
        <f>IF(Cadastro!E158="","",Cadastro!E158)</f>
        <v/>
      </c>
      <c r="F159" s="94" t="str">
        <f>IFERROR(VLOOKUP(D159,Saldo!$P$9:$Y$1009,9,FALSE),"")</f>
        <v/>
      </c>
      <c r="G159" s="94" t="str">
        <f>IFERROR(VLOOKUP(D159,Saldo!$P$9:$Y$1009,10,FALSE),"")</f>
        <v/>
      </c>
      <c r="H159" s="94" t="str">
        <f>IFERROR(VLOOKUP(D159,Saldo!$P$9:$AA$1009,11,FALSE),"")</f>
        <v/>
      </c>
      <c r="I159" s="94" t="str">
        <f t="shared" si="4"/>
        <v/>
      </c>
      <c r="K159" s="67"/>
      <c r="L159" s="103" t="str">
        <f t="shared" si="5"/>
        <v>-</v>
      </c>
    </row>
    <row r="160" spans="1:12" ht="18.95" customHeight="1" x14ac:dyDescent="0.25">
      <c r="A160" s="82"/>
      <c r="C160" s="76" t="str">
        <f>IF(Cadastro!D159="","",Cadastro!D159)</f>
        <v/>
      </c>
      <c r="D160" s="76" t="str">
        <f>IF(Cadastro!C159="","",Cadastro!C159)</f>
        <v/>
      </c>
      <c r="E160" s="94" t="str">
        <f>IF(Cadastro!E159="","",Cadastro!E159)</f>
        <v/>
      </c>
      <c r="F160" s="94" t="str">
        <f>IFERROR(VLOOKUP(D160,Saldo!$P$9:$Y$1009,9,FALSE),"")</f>
        <v/>
      </c>
      <c r="G160" s="94" t="str">
        <f>IFERROR(VLOOKUP(D160,Saldo!$P$9:$Y$1009,10,FALSE),"")</f>
        <v/>
      </c>
      <c r="H160" s="94" t="str">
        <f>IFERROR(VLOOKUP(D160,Saldo!$P$9:$AA$1009,11,FALSE),"")</f>
        <v/>
      </c>
      <c r="I160" s="94" t="str">
        <f t="shared" si="4"/>
        <v/>
      </c>
      <c r="K160" s="67"/>
      <c r="L160" s="103" t="str">
        <f t="shared" si="5"/>
        <v>-</v>
      </c>
    </row>
    <row r="161" spans="1:12" ht="18.95" customHeight="1" x14ac:dyDescent="0.25">
      <c r="A161" s="82"/>
      <c r="C161" s="76" t="str">
        <f>IF(Cadastro!D160="","",Cadastro!D160)</f>
        <v/>
      </c>
      <c r="D161" s="76" t="str">
        <f>IF(Cadastro!C160="","",Cadastro!C160)</f>
        <v/>
      </c>
      <c r="E161" s="94" t="str">
        <f>IF(Cadastro!E160="","",Cadastro!E160)</f>
        <v/>
      </c>
      <c r="F161" s="94" t="str">
        <f>IFERROR(VLOOKUP(D161,Saldo!$P$9:$Y$1009,9,FALSE),"")</f>
        <v/>
      </c>
      <c r="G161" s="94" t="str">
        <f>IFERROR(VLOOKUP(D161,Saldo!$P$9:$Y$1009,10,FALSE),"")</f>
        <v/>
      </c>
      <c r="H161" s="94" t="str">
        <f>IFERROR(VLOOKUP(D161,Saldo!$P$9:$AA$1009,11,FALSE),"")</f>
        <v/>
      </c>
      <c r="I161" s="94" t="str">
        <f t="shared" si="4"/>
        <v/>
      </c>
      <c r="K161" s="67"/>
      <c r="L161" s="103" t="str">
        <f t="shared" si="5"/>
        <v>-</v>
      </c>
    </row>
    <row r="162" spans="1:12" ht="18.95" customHeight="1" x14ac:dyDescent="0.25">
      <c r="A162" s="82"/>
      <c r="C162" s="76" t="str">
        <f>IF(Cadastro!D161="","",Cadastro!D161)</f>
        <v/>
      </c>
      <c r="D162" s="76" t="str">
        <f>IF(Cadastro!C161="","",Cadastro!C161)</f>
        <v/>
      </c>
      <c r="E162" s="94" t="str">
        <f>IF(Cadastro!E161="","",Cadastro!E161)</f>
        <v/>
      </c>
      <c r="F162" s="94" t="str">
        <f>IFERROR(VLOOKUP(D162,Saldo!$P$9:$Y$1009,9,FALSE),"")</f>
        <v/>
      </c>
      <c r="G162" s="94" t="str">
        <f>IFERROR(VLOOKUP(D162,Saldo!$P$9:$Y$1009,10,FALSE),"")</f>
        <v/>
      </c>
      <c r="H162" s="94" t="str">
        <f>IFERROR(VLOOKUP(D162,Saldo!$P$9:$AA$1009,11,FALSE),"")</f>
        <v/>
      </c>
      <c r="I162" s="94" t="str">
        <f t="shared" si="4"/>
        <v/>
      </c>
      <c r="K162" s="67"/>
      <c r="L162" s="103" t="str">
        <f t="shared" si="5"/>
        <v>-</v>
      </c>
    </row>
    <row r="163" spans="1:12" ht="18.95" customHeight="1" x14ac:dyDescent="0.25">
      <c r="A163" s="82"/>
      <c r="C163" s="76" t="str">
        <f>IF(Cadastro!D162="","",Cadastro!D162)</f>
        <v/>
      </c>
      <c r="D163" s="76" t="str">
        <f>IF(Cadastro!C162="","",Cadastro!C162)</f>
        <v/>
      </c>
      <c r="E163" s="94" t="str">
        <f>IF(Cadastro!E162="","",Cadastro!E162)</f>
        <v/>
      </c>
      <c r="F163" s="94" t="str">
        <f>IFERROR(VLOOKUP(D163,Saldo!$P$9:$Y$1009,9,FALSE),"")</f>
        <v/>
      </c>
      <c r="G163" s="94" t="str">
        <f>IFERROR(VLOOKUP(D163,Saldo!$P$9:$Y$1009,10,FALSE),"")</f>
        <v/>
      </c>
      <c r="H163" s="94" t="str">
        <f>IFERROR(VLOOKUP(D163,Saldo!$P$9:$AA$1009,11,FALSE),"")</f>
        <v/>
      </c>
      <c r="I163" s="94" t="str">
        <f t="shared" si="4"/>
        <v/>
      </c>
      <c r="K163" s="67"/>
      <c r="L163" s="103" t="str">
        <f t="shared" si="5"/>
        <v>-</v>
      </c>
    </row>
    <row r="164" spans="1:12" ht="18.95" customHeight="1" x14ac:dyDescent="0.25">
      <c r="A164" s="82"/>
      <c r="C164" s="76" t="str">
        <f>IF(Cadastro!D163="","",Cadastro!D163)</f>
        <v/>
      </c>
      <c r="D164" s="76" t="str">
        <f>IF(Cadastro!C163="","",Cadastro!C163)</f>
        <v/>
      </c>
      <c r="E164" s="94" t="str">
        <f>IF(Cadastro!E163="","",Cadastro!E163)</f>
        <v/>
      </c>
      <c r="F164" s="94" t="str">
        <f>IFERROR(VLOOKUP(D164,Saldo!$P$9:$Y$1009,9,FALSE),"")</f>
        <v/>
      </c>
      <c r="G164" s="94" t="str">
        <f>IFERROR(VLOOKUP(D164,Saldo!$P$9:$Y$1009,10,FALSE),"")</f>
        <v/>
      </c>
      <c r="H164" s="94" t="str">
        <f>IFERROR(VLOOKUP(D164,Saldo!$P$9:$AA$1009,11,FALSE),"")</f>
        <v/>
      </c>
      <c r="I164" s="94" t="str">
        <f t="shared" si="4"/>
        <v/>
      </c>
      <c r="K164" s="67"/>
      <c r="L164" s="103" t="str">
        <f t="shared" si="5"/>
        <v>-</v>
      </c>
    </row>
    <row r="165" spans="1:12" ht="18.95" customHeight="1" x14ac:dyDescent="0.25">
      <c r="A165" s="82"/>
      <c r="C165" s="76" t="str">
        <f>IF(Cadastro!D164="","",Cadastro!D164)</f>
        <v/>
      </c>
      <c r="D165" s="76" t="str">
        <f>IF(Cadastro!C164="","",Cadastro!C164)</f>
        <v/>
      </c>
      <c r="E165" s="94" t="str">
        <f>IF(Cadastro!E164="","",Cadastro!E164)</f>
        <v/>
      </c>
      <c r="F165" s="94" t="str">
        <f>IFERROR(VLOOKUP(D165,Saldo!$P$9:$Y$1009,9,FALSE),"")</f>
        <v/>
      </c>
      <c r="G165" s="94" t="str">
        <f>IFERROR(VLOOKUP(D165,Saldo!$P$9:$Y$1009,10,FALSE),"")</f>
        <v/>
      </c>
      <c r="H165" s="94" t="str">
        <f>IFERROR(VLOOKUP(D165,Saldo!$P$9:$AA$1009,11,FALSE),"")</f>
        <v/>
      </c>
      <c r="I165" s="94" t="str">
        <f t="shared" si="4"/>
        <v/>
      </c>
      <c r="K165" s="67"/>
      <c r="L165" s="103" t="str">
        <f t="shared" si="5"/>
        <v>-</v>
      </c>
    </row>
    <row r="166" spans="1:12" ht="18.95" customHeight="1" x14ac:dyDescent="0.25">
      <c r="A166" s="82"/>
      <c r="C166" s="76" t="str">
        <f>IF(Cadastro!D165="","",Cadastro!D165)</f>
        <v/>
      </c>
      <c r="D166" s="76" t="str">
        <f>IF(Cadastro!C165="","",Cadastro!C165)</f>
        <v/>
      </c>
      <c r="E166" s="94" t="str">
        <f>IF(Cadastro!E165="","",Cadastro!E165)</f>
        <v/>
      </c>
      <c r="F166" s="94" t="str">
        <f>IFERROR(VLOOKUP(D166,Saldo!$P$9:$Y$1009,9,FALSE),"")</f>
        <v/>
      </c>
      <c r="G166" s="94" t="str">
        <f>IFERROR(VLOOKUP(D166,Saldo!$P$9:$Y$1009,10,FALSE),"")</f>
        <v/>
      </c>
      <c r="H166" s="94" t="str">
        <f>IFERROR(VLOOKUP(D166,Saldo!$P$9:$AA$1009,11,FALSE),"")</f>
        <v/>
      </c>
      <c r="I166" s="94" t="str">
        <f t="shared" si="4"/>
        <v/>
      </c>
      <c r="K166" s="67"/>
      <c r="L166" s="103" t="str">
        <f t="shared" si="5"/>
        <v>-</v>
      </c>
    </row>
    <row r="167" spans="1:12" ht="18.95" customHeight="1" x14ac:dyDescent="0.25">
      <c r="A167" s="82"/>
      <c r="C167" s="76" t="str">
        <f>IF(Cadastro!D166="","",Cadastro!D166)</f>
        <v/>
      </c>
      <c r="D167" s="76" t="str">
        <f>IF(Cadastro!C166="","",Cadastro!C166)</f>
        <v/>
      </c>
      <c r="E167" s="94" t="str">
        <f>IF(Cadastro!E166="","",Cadastro!E166)</f>
        <v/>
      </c>
      <c r="F167" s="94" t="str">
        <f>IFERROR(VLOOKUP(D167,Saldo!$P$9:$Y$1009,9,FALSE),"")</f>
        <v/>
      </c>
      <c r="G167" s="94" t="str">
        <f>IFERROR(VLOOKUP(D167,Saldo!$P$9:$Y$1009,10,FALSE),"")</f>
        <v/>
      </c>
      <c r="H167" s="94" t="str">
        <f>IFERROR(VLOOKUP(D167,Saldo!$P$9:$AA$1009,11,FALSE),"")</f>
        <v/>
      </c>
      <c r="I167" s="94" t="str">
        <f t="shared" si="4"/>
        <v/>
      </c>
      <c r="K167" s="67"/>
      <c r="L167" s="103" t="str">
        <f t="shared" si="5"/>
        <v>-</v>
      </c>
    </row>
    <row r="168" spans="1:12" ht="18.95" customHeight="1" x14ac:dyDescent="0.25">
      <c r="A168" s="82"/>
      <c r="C168" s="76" t="str">
        <f>IF(Cadastro!D167="","",Cadastro!D167)</f>
        <v/>
      </c>
      <c r="D168" s="76" t="str">
        <f>IF(Cadastro!C167="","",Cadastro!C167)</f>
        <v/>
      </c>
      <c r="E168" s="94" t="str">
        <f>IF(Cadastro!E167="","",Cadastro!E167)</f>
        <v/>
      </c>
      <c r="F168" s="94" t="str">
        <f>IFERROR(VLOOKUP(D168,Saldo!$P$9:$Y$1009,9,FALSE),"")</f>
        <v/>
      </c>
      <c r="G168" s="94" t="str">
        <f>IFERROR(VLOOKUP(D168,Saldo!$P$9:$Y$1009,10,FALSE),"")</f>
        <v/>
      </c>
      <c r="H168" s="94" t="str">
        <f>IFERROR(VLOOKUP(D168,Saldo!$P$9:$AA$1009,11,FALSE),"")</f>
        <v/>
      </c>
      <c r="I168" s="94" t="str">
        <f t="shared" si="4"/>
        <v/>
      </c>
      <c r="K168" s="67"/>
      <c r="L168" s="103" t="str">
        <f t="shared" si="5"/>
        <v>-</v>
      </c>
    </row>
    <row r="169" spans="1:12" ht="18.95" customHeight="1" x14ac:dyDescent="0.25">
      <c r="A169" s="82"/>
      <c r="C169" s="76" t="str">
        <f>IF(Cadastro!D168="","",Cadastro!D168)</f>
        <v/>
      </c>
      <c r="D169" s="76" t="str">
        <f>IF(Cadastro!C168="","",Cadastro!C168)</f>
        <v/>
      </c>
      <c r="E169" s="94" t="str">
        <f>IF(Cadastro!E168="","",Cadastro!E168)</f>
        <v/>
      </c>
      <c r="F169" s="94" t="str">
        <f>IFERROR(VLOOKUP(D169,Saldo!$P$9:$Y$1009,9,FALSE),"")</f>
        <v/>
      </c>
      <c r="G169" s="94" t="str">
        <f>IFERROR(VLOOKUP(D169,Saldo!$P$9:$Y$1009,10,FALSE),"")</f>
        <v/>
      </c>
      <c r="H169" s="94" t="str">
        <f>IFERROR(VLOOKUP(D169,Saldo!$P$9:$AA$1009,11,FALSE),"")</f>
        <v/>
      </c>
      <c r="I169" s="94" t="str">
        <f t="shared" si="4"/>
        <v/>
      </c>
      <c r="K169" s="67"/>
      <c r="L169" s="103" t="str">
        <f t="shared" si="5"/>
        <v>-</v>
      </c>
    </row>
    <row r="170" spans="1:12" ht="18.95" customHeight="1" x14ac:dyDescent="0.25">
      <c r="A170" s="82"/>
      <c r="C170" s="76" t="str">
        <f>IF(Cadastro!D169="","",Cadastro!D169)</f>
        <v/>
      </c>
      <c r="D170" s="76" t="str">
        <f>IF(Cadastro!C169="","",Cadastro!C169)</f>
        <v/>
      </c>
      <c r="E170" s="94" t="str">
        <f>IF(Cadastro!E169="","",Cadastro!E169)</f>
        <v/>
      </c>
      <c r="F170" s="94" t="str">
        <f>IFERROR(VLOOKUP(D170,Saldo!$P$9:$Y$1009,9,FALSE),"")</f>
        <v/>
      </c>
      <c r="G170" s="94" t="str">
        <f>IFERROR(VLOOKUP(D170,Saldo!$P$9:$Y$1009,10,FALSE),"")</f>
        <v/>
      </c>
      <c r="H170" s="94" t="str">
        <f>IFERROR(VLOOKUP(D170,Saldo!$P$9:$AA$1009,11,FALSE),"")</f>
        <v/>
      </c>
      <c r="I170" s="94" t="str">
        <f t="shared" si="4"/>
        <v/>
      </c>
      <c r="K170" s="67"/>
      <c r="L170" s="103" t="str">
        <f t="shared" si="5"/>
        <v>-</v>
      </c>
    </row>
    <row r="171" spans="1:12" ht="18.95" customHeight="1" x14ac:dyDescent="0.25">
      <c r="A171" s="82"/>
      <c r="C171" s="76" t="str">
        <f>IF(Cadastro!D170="","",Cadastro!D170)</f>
        <v/>
      </c>
      <c r="D171" s="76" t="str">
        <f>IF(Cadastro!C170="","",Cadastro!C170)</f>
        <v/>
      </c>
      <c r="E171" s="94" t="str">
        <f>IF(Cadastro!E170="","",Cadastro!E170)</f>
        <v/>
      </c>
      <c r="F171" s="94" t="str">
        <f>IFERROR(VLOOKUP(D171,Saldo!$P$9:$Y$1009,9,FALSE),"")</f>
        <v/>
      </c>
      <c r="G171" s="94" t="str">
        <f>IFERROR(VLOOKUP(D171,Saldo!$P$9:$Y$1009,10,FALSE),"")</f>
        <v/>
      </c>
      <c r="H171" s="94" t="str">
        <f>IFERROR(VLOOKUP(D171,Saldo!$P$9:$AA$1009,11,FALSE),"")</f>
        <v/>
      </c>
      <c r="I171" s="94" t="str">
        <f t="shared" si="4"/>
        <v/>
      </c>
      <c r="K171" s="67"/>
      <c r="L171" s="103" t="str">
        <f t="shared" si="5"/>
        <v>-</v>
      </c>
    </row>
    <row r="172" spans="1:12" ht="18.95" customHeight="1" x14ac:dyDescent="0.25">
      <c r="A172" s="82"/>
      <c r="C172" s="76" t="str">
        <f>IF(Cadastro!D171="","",Cadastro!D171)</f>
        <v/>
      </c>
      <c r="D172" s="76" t="str">
        <f>IF(Cadastro!C171="","",Cadastro!C171)</f>
        <v/>
      </c>
      <c r="E172" s="94" t="str">
        <f>IF(Cadastro!E171="","",Cadastro!E171)</f>
        <v/>
      </c>
      <c r="F172" s="94" t="str">
        <f>IFERROR(VLOOKUP(D172,Saldo!$P$9:$Y$1009,9,FALSE),"")</f>
        <v/>
      </c>
      <c r="G172" s="94" t="str">
        <f>IFERROR(VLOOKUP(D172,Saldo!$P$9:$Y$1009,10,FALSE),"")</f>
        <v/>
      </c>
      <c r="H172" s="94" t="str">
        <f>IFERROR(VLOOKUP(D172,Saldo!$P$9:$AA$1009,11,FALSE),"")</f>
        <v/>
      </c>
      <c r="I172" s="94" t="str">
        <f t="shared" si="4"/>
        <v/>
      </c>
      <c r="K172" s="67"/>
      <c r="L172" s="103" t="str">
        <f t="shared" si="5"/>
        <v>-</v>
      </c>
    </row>
    <row r="173" spans="1:12" ht="18.95" customHeight="1" x14ac:dyDescent="0.25">
      <c r="A173" s="82"/>
      <c r="C173" s="76" t="str">
        <f>IF(Cadastro!D172="","",Cadastro!D172)</f>
        <v/>
      </c>
      <c r="D173" s="76" t="str">
        <f>IF(Cadastro!C172="","",Cadastro!C172)</f>
        <v/>
      </c>
      <c r="E173" s="94" t="str">
        <f>IF(Cadastro!E172="","",Cadastro!E172)</f>
        <v/>
      </c>
      <c r="F173" s="94" t="str">
        <f>IFERROR(VLOOKUP(D173,Saldo!$P$9:$Y$1009,9,FALSE),"")</f>
        <v/>
      </c>
      <c r="G173" s="94" t="str">
        <f>IFERROR(VLOOKUP(D173,Saldo!$P$9:$Y$1009,10,FALSE),"")</f>
        <v/>
      </c>
      <c r="H173" s="94" t="str">
        <f>IFERROR(VLOOKUP(D173,Saldo!$P$9:$AA$1009,11,FALSE),"")</f>
        <v/>
      </c>
      <c r="I173" s="94" t="str">
        <f t="shared" si="4"/>
        <v/>
      </c>
      <c r="K173" s="67"/>
      <c r="L173" s="103" t="str">
        <f t="shared" si="5"/>
        <v>-</v>
      </c>
    </row>
    <row r="174" spans="1:12" ht="18.95" customHeight="1" x14ac:dyDescent="0.25">
      <c r="A174" s="82"/>
      <c r="C174" s="76" t="str">
        <f>IF(Cadastro!D173="","",Cadastro!D173)</f>
        <v/>
      </c>
      <c r="D174" s="76" t="str">
        <f>IF(Cadastro!C173="","",Cadastro!C173)</f>
        <v/>
      </c>
      <c r="E174" s="94" t="str">
        <f>IF(Cadastro!E173="","",Cadastro!E173)</f>
        <v/>
      </c>
      <c r="F174" s="94" t="str">
        <f>IFERROR(VLOOKUP(D174,Saldo!$P$9:$Y$1009,9,FALSE),"")</f>
        <v/>
      </c>
      <c r="G174" s="94" t="str">
        <f>IFERROR(VLOOKUP(D174,Saldo!$P$9:$Y$1009,10,FALSE),"")</f>
        <v/>
      </c>
      <c r="H174" s="94" t="str">
        <f>IFERROR(VLOOKUP(D174,Saldo!$P$9:$AA$1009,11,FALSE),"")</f>
        <v/>
      </c>
      <c r="I174" s="94" t="str">
        <f t="shared" si="4"/>
        <v/>
      </c>
      <c r="K174" s="67"/>
      <c r="L174" s="103" t="str">
        <f t="shared" si="5"/>
        <v>-</v>
      </c>
    </row>
    <row r="175" spans="1:12" ht="18.95" customHeight="1" x14ac:dyDescent="0.25">
      <c r="A175" s="82"/>
      <c r="C175" s="76" t="str">
        <f>IF(Cadastro!D174="","",Cadastro!D174)</f>
        <v/>
      </c>
      <c r="D175" s="76" t="str">
        <f>IF(Cadastro!C174="","",Cadastro!C174)</f>
        <v/>
      </c>
      <c r="E175" s="94" t="str">
        <f>IF(Cadastro!E174="","",Cadastro!E174)</f>
        <v/>
      </c>
      <c r="F175" s="94" t="str">
        <f>IFERROR(VLOOKUP(D175,Saldo!$P$9:$Y$1009,9,FALSE),"")</f>
        <v/>
      </c>
      <c r="G175" s="94" t="str">
        <f>IFERROR(VLOOKUP(D175,Saldo!$P$9:$Y$1009,10,FALSE),"")</f>
        <v/>
      </c>
      <c r="H175" s="94" t="str">
        <f>IFERROR(VLOOKUP(D175,Saldo!$P$9:$AA$1009,11,FALSE),"")</f>
        <v/>
      </c>
      <c r="I175" s="94" t="str">
        <f t="shared" si="4"/>
        <v/>
      </c>
      <c r="K175" s="67"/>
      <c r="L175" s="103" t="str">
        <f t="shared" si="5"/>
        <v>-</v>
      </c>
    </row>
    <row r="176" spans="1:12" ht="18.95" customHeight="1" x14ac:dyDescent="0.25">
      <c r="A176" s="82"/>
      <c r="C176" s="76" t="str">
        <f>IF(Cadastro!D175="","",Cadastro!D175)</f>
        <v/>
      </c>
      <c r="D176" s="76" t="str">
        <f>IF(Cadastro!C175="","",Cadastro!C175)</f>
        <v/>
      </c>
      <c r="E176" s="94" t="str">
        <f>IF(Cadastro!E175="","",Cadastro!E175)</f>
        <v/>
      </c>
      <c r="F176" s="94" t="str">
        <f>IFERROR(VLOOKUP(D176,Saldo!$P$9:$Y$1009,9,FALSE),"")</f>
        <v/>
      </c>
      <c r="G176" s="94" t="str">
        <f>IFERROR(VLOOKUP(D176,Saldo!$P$9:$Y$1009,10,FALSE),"")</f>
        <v/>
      </c>
      <c r="H176" s="94" t="str">
        <f>IFERROR(VLOOKUP(D176,Saldo!$P$9:$AA$1009,11,FALSE),"")</f>
        <v/>
      </c>
      <c r="I176" s="94" t="str">
        <f t="shared" si="4"/>
        <v/>
      </c>
      <c r="K176" s="67"/>
      <c r="L176" s="103" t="str">
        <f t="shared" si="5"/>
        <v>-</v>
      </c>
    </row>
    <row r="177" spans="1:12" ht="18.95" customHeight="1" x14ac:dyDescent="0.25">
      <c r="A177" s="82"/>
      <c r="C177" s="76" t="str">
        <f>IF(Cadastro!D176="","",Cadastro!D176)</f>
        <v/>
      </c>
      <c r="D177" s="76" t="str">
        <f>IF(Cadastro!C176="","",Cadastro!C176)</f>
        <v/>
      </c>
      <c r="E177" s="94" t="str">
        <f>IF(Cadastro!E176="","",Cadastro!E176)</f>
        <v/>
      </c>
      <c r="F177" s="94" t="str">
        <f>IFERROR(VLOOKUP(D177,Saldo!$P$9:$Y$1009,9,FALSE),"")</f>
        <v/>
      </c>
      <c r="G177" s="94" t="str">
        <f>IFERROR(VLOOKUP(D177,Saldo!$P$9:$Y$1009,10,FALSE),"")</f>
        <v/>
      </c>
      <c r="H177" s="94" t="str">
        <f>IFERROR(VLOOKUP(D177,Saldo!$P$9:$AA$1009,11,FALSE),"")</f>
        <v/>
      </c>
      <c r="I177" s="94" t="str">
        <f t="shared" si="4"/>
        <v/>
      </c>
      <c r="K177" s="67"/>
      <c r="L177" s="103" t="str">
        <f t="shared" si="5"/>
        <v>-</v>
      </c>
    </row>
    <row r="178" spans="1:12" ht="18.95" customHeight="1" x14ac:dyDescent="0.25">
      <c r="A178" s="82"/>
      <c r="C178" s="76" t="str">
        <f>IF(Cadastro!D177="","",Cadastro!D177)</f>
        <v/>
      </c>
      <c r="D178" s="76" t="str">
        <f>IF(Cadastro!C177="","",Cadastro!C177)</f>
        <v/>
      </c>
      <c r="E178" s="94" t="str">
        <f>IF(Cadastro!E177="","",Cadastro!E177)</f>
        <v/>
      </c>
      <c r="F178" s="94" t="str">
        <f>IFERROR(VLOOKUP(D178,Saldo!$P$9:$Y$1009,9,FALSE),"")</f>
        <v/>
      </c>
      <c r="G178" s="94" t="str">
        <f>IFERROR(VLOOKUP(D178,Saldo!$P$9:$Y$1009,10,FALSE),"")</f>
        <v/>
      </c>
      <c r="H178" s="94" t="str">
        <f>IFERROR(VLOOKUP(D178,Saldo!$P$9:$AA$1009,11,FALSE),"")</f>
        <v/>
      </c>
      <c r="I178" s="94" t="str">
        <f t="shared" si="4"/>
        <v/>
      </c>
      <c r="K178" s="67"/>
      <c r="L178" s="103" t="str">
        <f t="shared" si="5"/>
        <v>-</v>
      </c>
    </row>
    <row r="179" spans="1:12" ht="18.95" customHeight="1" x14ac:dyDescent="0.25">
      <c r="A179" s="82"/>
      <c r="C179" s="76" t="str">
        <f>IF(Cadastro!D178="","",Cadastro!D178)</f>
        <v/>
      </c>
      <c r="D179" s="76" t="str">
        <f>IF(Cadastro!C178="","",Cadastro!C178)</f>
        <v/>
      </c>
      <c r="E179" s="94" t="str">
        <f>IF(Cadastro!E178="","",Cadastro!E178)</f>
        <v/>
      </c>
      <c r="F179" s="94" t="str">
        <f>IFERROR(VLOOKUP(D179,Saldo!$P$9:$Y$1009,9,FALSE),"")</f>
        <v/>
      </c>
      <c r="G179" s="94" t="str">
        <f>IFERROR(VLOOKUP(D179,Saldo!$P$9:$Y$1009,10,FALSE),"")</f>
        <v/>
      </c>
      <c r="H179" s="94" t="str">
        <f>IFERROR(VLOOKUP(D179,Saldo!$P$9:$AA$1009,11,FALSE),"")</f>
        <v/>
      </c>
      <c r="I179" s="94" t="str">
        <f t="shared" si="4"/>
        <v/>
      </c>
      <c r="K179" s="67"/>
      <c r="L179" s="103" t="str">
        <f t="shared" si="5"/>
        <v>-</v>
      </c>
    </row>
    <row r="180" spans="1:12" ht="18.95" customHeight="1" x14ac:dyDescent="0.25">
      <c r="A180" s="82"/>
      <c r="C180" s="76" t="str">
        <f>IF(Cadastro!D179="","",Cadastro!D179)</f>
        <v/>
      </c>
      <c r="D180" s="76" t="str">
        <f>IF(Cadastro!C179="","",Cadastro!C179)</f>
        <v/>
      </c>
      <c r="E180" s="94" t="str">
        <f>IF(Cadastro!E179="","",Cadastro!E179)</f>
        <v/>
      </c>
      <c r="F180" s="94" t="str">
        <f>IFERROR(VLOOKUP(D180,Saldo!$P$9:$Y$1009,9,FALSE),"")</f>
        <v/>
      </c>
      <c r="G180" s="94" t="str">
        <f>IFERROR(VLOOKUP(D180,Saldo!$P$9:$Y$1009,10,FALSE),"")</f>
        <v/>
      </c>
      <c r="H180" s="94" t="str">
        <f>IFERROR(VLOOKUP(D180,Saldo!$P$9:$AA$1009,11,FALSE),"")</f>
        <v/>
      </c>
      <c r="I180" s="94" t="str">
        <f t="shared" si="4"/>
        <v/>
      </c>
      <c r="K180" s="67"/>
      <c r="L180" s="103" t="str">
        <f t="shared" si="5"/>
        <v>-</v>
      </c>
    </row>
    <row r="181" spans="1:12" ht="18.95" customHeight="1" x14ac:dyDescent="0.25">
      <c r="A181" s="82"/>
      <c r="C181" s="76" t="str">
        <f>IF(Cadastro!D180="","",Cadastro!D180)</f>
        <v/>
      </c>
      <c r="D181" s="76" t="str">
        <f>IF(Cadastro!C180="","",Cadastro!C180)</f>
        <v/>
      </c>
      <c r="E181" s="94" t="str">
        <f>IF(Cadastro!E180="","",Cadastro!E180)</f>
        <v/>
      </c>
      <c r="F181" s="94" t="str">
        <f>IFERROR(VLOOKUP(D181,Saldo!$P$9:$Y$1009,9,FALSE),"")</f>
        <v/>
      </c>
      <c r="G181" s="94" t="str">
        <f>IFERROR(VLOOKUP(D181,Saldo!$P$9:$Y$1009,10,FALSE),"")</f>
        <v/>
      </c>
      <c r="H181" s="94" t="str">
        <f>IFERROR(VLOOKUP(D181,Saldo!$P$9:$AA$1009,11,FALSE),"")</f>
        <v/>
      </c>
      <c r="I181" s="94" t="str">
        <f t="shared" si="4"/>
        <v/>
      </c>
      <c r="K181" s="67"/>
      <c r="L181" s="103" t="str">
        <f t="shared" si="5"/>
        <v>-</v>
      </c>
    </row>
    <row r="182" spans="1:12" ht="18.95" customHeight="1" x14ac:dyDescent="0.25">
      <c r="A182" s="82"/>
      <c r="C182" s="76" t="str">
        <f>IF(Cadastro!D181="","",Cadastro!D181)</f>
        <v/>
      </c>
      <c r="D182" s="76" t="str">
        <f>IF(Cadastro!C181="","",Cadastro!C181)</f>
        <v/>
      </c>
      <c r="E182" s="94" t="str">
        <f>IF(Cadastro!E181="","",Cadastro!E181)</f>
        <v/>
      </c>
      <c r="F182" s="94" t="str">
        <f>IFERROR(VLOOKUP(D182,Saldo!$P$9:$Y$1009,9,FALSE),"")</f>
        <v/>
      </c>
      <c r="G182" s="94" t="str">
        <f>IFERROR(VLOOKUP(D182,Saldo!$P$9:$Y$1009,10,FALSE),"")</f>
        <v/>
      </c>
      <c r="H182" s="94" t="str">
        <f>IFERROR(VLOOKUP(D182,Saldo!$P$9:$AA$1009,11,FALSE),"")</f>
        <v/>
      </c>
      <c r="I182" s="94" t="str">
        <f t="shared" si="4"/>
        <v/>
      </c>
      <c r="K182" s="67"/>
      <c r="L182" s="103" t="str">
        <f t="shared" si="5"/>
        <v>-</v>
      </c>
    </row>
    <row r="183" spans="1:12" ht="18.95" customHeight="1" x14ac:dyDescent="0.25">
      <c r="A183" s="82"/>
      <c r="C183" s="76" t="str">
        <f>IF(Cadastro!D182="","",Cadastro!D182)</f>
        <v/>
      </c>
      <c r="D183" s="76" t="str">
        <f>IF(Cadastro!C182="","",Cadastro!C182)</f>
        <v/>
      </c>
      <c r="E183" s="94" t="str">
        <f>IF(Cadastro!E182="","",Cadastro!E182)</f>
        <v/>
      </c>
      <c r="F183" s="94" t="str">
        <f>IFERROR(VLOOKUP(D183,Saldo!$P$9:$Y$1009,9,FALSE),"")</f>
        <v/>
      </c>
      <c r="G183" s="94" t="str">
        <f>IFERROR(VLOOKUP(D183,Saldo!$P$9:$Y$1009,10,FALSE),"")</f>
        <v/>
      </c>
      <c r="H183" s="94" t="str">
        <f>IFERROR(VLOOKUP(D183,Saldo!$P$9:$AA$1009,11,FALSE),"")</f>
        <v/>
      </c>
      <c r="I183" s="94" t="str">
        <f t="shared" si="4"/>
        <v/>
      </c>
      <c r="K183" s="67"/>
      <c r="L183" s="103" t="str">
        <f t="shared" si="5"/>
        <v>-</v>
      </c>
    </row>
    <row r="184" spans="1:12" ht="18.95" customHeight="1" x14ac:dyDescent="0.25">
      <c r="A184" s="82"/>
      <c r="C184" s="76" t="str">
        <f>IF(Cadastro!D183="","",Cadastro!D183)</f>
        <v/>
      </c>
      <c r="D184" s="76" t="str">
        <f>IF(Cadastro!C183="","",Cadastro!C183)</f>
        <v/>
      </c>
      <c r="E184" s="94" t="str">
        <f>IF(Cadastro!E183="","",Cadastro!E183)</f>
        <v/>
      </c>
      <c r="F184" s="94" t="str">
        <f>IFERROR(VLOOKUP(D184,Saldo!$P$9:$Y$1009,9,FALSE),"")</f>
        <v/>
      </c>
      <c r="G184" s="94" t="str">
        <f>IFERROR(VLOOKUP(D184,Saldo!$P$9:$Y$1009,10,FALSE),"")</f>
        <v/>
      </c>
      <c r="H184" s="94" t="str">
        <f>IFERROR(VLOOKUP(D184,Saldo!$P$9:$AA$1009,11,FALSE),"")</f>
        <v/>
      </c>
      <c r="I184" s="94" t="str">
        <f t="shared" si="4"/>
        <v/>
      </c>
      <c r="K184" s="67"/>
      <c r="L184" s="103" t="str">
        <f t="shared" si="5"/>
        <v>-</v>
      </c>
    </row>
    <row r="185" spans="1:12" ht="18.95" customHeight="1" x14ac:dyDescent="0.25">
      <c r="A185" s="82"/>
      <c r="C185" s="76" t="str">
        <f>IF(Cadastro!D184="","",Cadastro!D184)</f>
        <v/>
      </c>
      <c r="D185" s="76" t="str">
        <f>IF(Cadastro!C184="","",Cadastro!C184)</f>
        <v/>
      </c>
      <c r="E185" s="94" t="str">
        <f>IF(Cadastro!E184="","",Cadastro!E184)</f>
        <v/>
      </c>
      <c r="F185" s="94" t="str">
        <f>IFERROR(VLOOKUP(D185,Saldo!$P$9:$Y$1009,9,FALSE),"")</f>
        <v/>
      </c>
      <c r="G185" s="94" t="str">
        <f>IFERROR(VLOOKUP(D185,Saldo!$P$9:$Y$1009,10,FALSE),"")</f>
        <v/>
      </c>
      <c r="H185" s="94" t="str">
        <f>IFERROR(VLOOKUP(D185,Saldo!$P$9:$AA$1009,11,FALSE),"")</f>
        <v/>
      </c>
      <c r="I185" s="94" t="str">
        <f t="shared" si="4"/>
        <v/>
      </c>
      <c r="K185" s="67"/>
      <c r="L185" s="103" t="str">
        <f t="shared" si="5"/>
        <v>-</v>
      </c>
    </row>
    <row r="186" spans="1:12" ht="18.95" customHeight="1" x14ac:dyDescent="0.25">
      <c r="A186" s="82"/>
      <c r="C186" s="76" t="str">
        <f>IF(Cadastro!D185="","",Cadastro!D185)</f>
        <v/>
      </c>
      <c r="D186" s="76" t="str">
        <f>IF(Cadastro!C185="","",Cadastro!C185)</f>
        <v/>
      </c>
      <c r="E186" s="94" t="str">
        <f>IF(Cadastro!E185="","",Cadastro!E185)</f>
        <v/>
      </c>
      <c r="F186" s="94" t="str">
        <f>IFERROR(VLOOKUP(D186,Saldo!$P$9:$Y$1009,9,FALSE),"")</f>
        <v/>
      </c>
      <c r="G186" s="94" t="str">
        <f>IFERROR(VLOOKUP(D186,Saldo!$P$9:$Y$1009,10,FALSE),"")</f>
        <v/>
      </c>
      <c r="H186" s="94" t="str">
        <f>IFERROR(VLOOKUP(D186,Saldo!$P$9:$AA$1009,11,FALSE),"")</f>
        <v/>
      </c>
      <c r="I186" s="94" t="str">
        <f t="shared" si="4"/>
        <v/>
      </c>
      <c r="K186" s="67"/>
      <c r="L186" s="103" t="str">
        <f t="shared" si="5"/>
        <v>-</v>
      </c>
    </row>
    <row r="187" spans="1:12" ht="18.95" customHeight="1" x14ac:dyDescent="0.25">
      <c r="A187" s="82"/>
      <c r="C187" s="76" t="str">
        <f>IF(Cadastro!D186="","",Cadastro!D186)</f>
        <v/>
      </c>
      <c r="D187" s="76" t="str">
        <f>IF(Cadastro!C186="","",Cadastro!C186)</f>
        <v/>
      </c>
      <c r="E187" s="94" t="str">
        <f>IF(Cadastro!E186="","",Cadastro!E186)</f>
        <v/>
      </c>
      <c r="F187" s="94" t="str">
        <f>IFERROR(VLOOKUP(D187,Saldo!$P$9:$Y$1009,9,FALSE),"")</f>
        <v/>
      </c>
      <c r="G187" s="94" t="str">
        <f>IFERROR(VLOOKUP(D187,Saldo!$P$9:$Y$1009,10,FALSE),"")</f>
        <v/>
      </c>
      <c r="H187" s="94" t="str">
        <f>IFERROR(VLOOKUP(D187,Saldo!$P$9:$AA$1009,11,FALSE),"")</f>
        <v/>
      </c>
      <c r="I187" s="94" t="str">
        <f t="shared" si="4"/>
        <v/>
      </c>
      <c r="K187" s="67"/>
      <c r="L187" s="103" t="str">
        <f t="shared" si="5"/>
        <v>-</v>
      </c>
    </row>
    <row r="188" spans="1:12" ht="18.95" customHeight="1" x14ac:dyDescent="0.25">
      <c r="A188" s="82"/>
      <c r="C188" s="76" t="str">
        <f>IF(Cadastro!D187="","",Cadastro!D187)</f>
        <v/>
      </c>
      <c r="D188" s="76" t="str">
        <f>IF(Cadastro!C187="","",Cadastro!C187)</f>
        <v/>
      </c>
      <c r="E188" s="94" t="str">
        <f>IF(Cadastro!E187="","",Cadastro!E187)</f>
        <v/>
      </c>
      <c r="F188" s="94" t="str">
        <f>IFERROR(VLOOKUP(D188,Saldo!$P$9:$Y$1009,9,FALSE),"")</f>
        <v/>
      </c>
      <c r="G188" s="94" t="str">
        <f>IFERROR(VLOOKUP(D188,Saldo!$P$9:$Y$1009,10,FALSE),"")</f>
        <v/>
      </c>
      <c r="H188" s="94" t="str">
        <f>IFERROR(VLOOKUP(D188,Saldo!$P$9:$AA$1009,11,FALSE),"")</f>
        <v/>
      </c>
      <c r="I188" s="94" t="str">
        <f t="shared" si="4"/>
        <v/>
      </c>
      <c r="K188" s="67"/>
      <c r="L188" s="103" t="str">
        <f t="shared" si="5"/>
        <v>-</v>
      </c>
    </row>
    <row r="189" spans="1:12" ht="18.95" customHeight="1" x14ac:dyDescent="0.25">
      <c r="A189" s="82"/>
      <c r="C189" s="76" t="str">
        <f>IF(Cadastro!D188="","",Cadastro!D188)</f>
        <v/>
      </c>
      <c r="D189" s="76" t="str">
        <f>IF(Cadastro!C188="","",Cadastro!C188)</f>
        <v/>
      </c>
      <c r="E189" s="94" t="str">
        <f>IF(Cadastro!E188="","",Cadastro!E188)</f>
        <v/>
      </c>
      <c r="F189" s="94" t="str">
        <f>IFERROR(VLOOKUP(D189,Saldo!$P$9:$Y$1009,9,FALSE),"")</f>
        <v/>
      </c>
      <c r="G189" s="94" t="str">
        <f>IFERROR(VLOOKUP(D189,Saldo!$P$9:$Y$1009,10,FALSE),"")</f>
        <v/>
      </c>
      <c r="H189" s="94" t="str">
        <f>IFERROR(VLOOKUP(D189,Saldo!$P$9:$AA$1009,11,FALSE),"")</f>
        <v/>
      </c>
      <c r="I189" s="94" t="str">
        <f t="shared" si="4"/>
        <v/>
      </c>
      <c r="K189" s="67"/>
      <c r="L189" s="103" t="str">
        <f t="shared" si="5"/>
        <v>-</v>
      </c>
    </row>
    <row r="190" spans="1:12" ht="18.95" customHeight="1" x14ac:dyDescent="0.25">
      <c r="A190" s="82"/>
      <c r="C190" s="76" t="str">
        <f>IF(Cadastro!D189="","",Cadastro!D189)</f>
        <v/>
      </c>
      <c r="D190" s="76" t="str">
        <f>IF(Cadastro!C189="","",Cadastro!C189)</f>
        <v/>
      </c>
      <c r="E190" s="94" t="str">
        <f>IF(Cadastro!E189="","",Cadastro!E189)</f>
        <v/>
      </c>
      <c r="F190" s="94" t="str">
        <f>IFERROR(VLOOKUP(D190,Saldo!$P$9:$Y$1009,9,FALSE),"")</f>
        <v/>
      </c>
      <c r="G190" s="94" t="str">
        <f>IFERROR(VLOOKUP(D190,Saldo!$P$9:$Y$1009,10,FALSE),"")</f>
        <v/>
      </c>
      <c r="H190" s="94" t="str">
        <f>IFERROR(VLOOKUP(D190,Saldo!$P$9:$AA$1009,11,FALSE),"")</f>
        <v/>
      </c>
      <c r="I190" s="94" t="str">
        <f t="shared" si="4"/>
        <v/>
      </c>
      <c r="K190" s="67"/>
      <c r="L190" s="103" t="str">
        <f t="shared" si="5"/>
        <v>-</v>
      </c>
    </row>
    <row r="191" spans="1:12" ht="18.95" customHeight="1" x14ac:dyDescent="0.25">
      <c r="A191" s="82"/>
      <c r="C191" s="76" t="str">
        <f>IF(Cadastro!D190="","",Cadastro!D190)</f>
        <v/>
      </c>
      <c r="D191" s="76" t="str">
        <f>IF(Cadastro!C190="","",Cadastro!C190)</f>
        <v/>
      </c>
      <c r="E191" s="94" t="str">
        <f>IF(Cadastro!E190="","",Cadastro!E190)</f>
        <v/>
      </c>
      <c r="F191" s="94" t="str">
        <f>IFERROR(VLOOKUP(D191,Saldo!$P$9:$Y$1009,9,FALSE),"")</f>
        <v/>
      </c>
      <c r="G191" s="94" t="str">
        <f>IFERROR(VLOOKUP(D191,Saldo!$P$9:$Y$1009,10,FALSE),"")</f>
        <v/>
      </c>
      <c r="H191" s="94" t="str">
        <f>IFERROR(VLOOKUP(D191,Saldo!$P$9:$AA$1009,11,FALSE),"")</f>
        <v/>
      </c>
      <c r="I191" s="94" t="str">
        <f t="shared" si="4"/>
        <v/>
      </c>
      <c r="K191" s="67"/>
      <c r="L191" s="103" t="str">
        <f t="shared" si="5"/>
        <v>-</v>
      </c>
    </row>
    <row r="192" spans="1:12" ht="18.95" customHeight="1" x14ac:dyDescent="0.25">
      <c r="A192" s="82"/>
      <c r="C192" s="76" t="str">
        <f>IF(Cadastro!D191="","",Cadastro!D191)</f>
        <v/>
      </c>
      <c r="D192" s="76" t="str">
        <f>IF(Cadastro!C191="","",Cadastro!C191)</f>
        <v/>
      </c>
      <c r="E192" s="94" t="str">
        <f>IF(Cadastro!E191="","",Cadastro!E191)</f>
        <v/>
      </c>
      <c r="F192" s="94" t="str">
        <f>IFERROR(VLOOKUP(D192,Saldo!$P$9:$Y$1009,9,FALSE),"")</f>
        <v/>
      </c>
      <c r="G192" s="94" t="str">
        <f>IFERROR(VLOOKUP(D192,Saldo!$P$9:$Y$1009,10,FALSE),"")</f>
        <v/>
      </c>
      <c r="H192" s="94" t="str">
        <f>IFERROR(VLOOKUP(D192,Saldo!$P$9:$AA$1009,11,FALSE),"")</f>
        <v/>
      </c>
      <c r="I192" s="94" t="str">
        <f t="shared" si="4"/>
        <v/>
      </c>
      <c r="K192" s="67"/>
      <c r="L192" s="103" t="str">
        <f t="shared" si="5"/>
        <v>-</v>
      </c>
    </row>
    <row r="193" spans="1:12" ht="18.95" customHeight="1" x14ac:dyDescent="0.25">
      <c r="A193" s="82"/>
      <c r="C193" s="76" t="str">
        <f>IF(Cadastro!D192="","",Cadastro!D192)</f>
        <v/>
      </c>
      <c r="D193" s="76" t="str">
        <f>IF(Cadastro!C192="","",Cadastro!C192)</f>
        <v/>
      </c>
      <c r="E193" s="94" t="str">
        <f>IF(Cadastro!E192="","",Cadastro!E192)</f>
        <v/>
      </c>
      <c r="F193" s="94" t="str">
        <f>IFERROR(VLOOKUP(D193,Saldo!$P$9:$Y$1009,9,FALSE),"")</f>
        <v/>
      </c>
      <c r="G193" s="94" t="str">
        <f>IFERROR(VLOOKUP(D193,Saldo!$P$9:$Y$1009,10,FALSE),"")</f>
        <v/>
      </c>
      <c r="H193" s="94" t="str">
        <f>IFERROR(VLOOKUP(D193,Saldo!$P$9:$AA$1009,11,FALSE),"")</f>
        <v/>
      </c>
      <c r="I193" s="94" t="str">
        <f t="shared" si="4"/>
        <v/>
      </c>
      <c r="K193" s="67"/>
      <c r="L193" s="103" t="str">
        <f t="shared" si="5"/>
        <v>-</v>
      </c>
    </row>
    <row r="194" spans="1:12" ht="18.95" customHeight="1" x14ac:dyDescent="0.25">
      <c r="A194" s="82"/>
      <c r="C194" s="76" t="str">
        <f>IF(Cadastro!D193="","",Cadastro!D193)</f>
        <v/>
      </c>
      <c r="D194" s="76" t="str">
        <f>IF(Cadastro!C193="","",Cadastro!C193)</f>
        <v/>
      </c>
      <c r="E194" s="94" t="str">
        <f>IF(Cadastro!E193="","",Cadastro!E193)</f>
        <v/>
      </c>
      <c r="F194" s="94" t="str">
        <f>IFERROR(VLOOKUP(D194,Saldo!$P$9:$Y$1009,9,FALSE),"")</f>
        <v/>
      </c>
      <c r="G194" s="94" t="str">
        <f>IFERROR(VLOOKUP(D194,Saldo!$P$9:$Y$1009,10,FALSE),"")</f>
        <v/>
      </c>
      <c r="H194" s="94" t="str">
        <f>IFERROR(VLOOKUP(D194,Saldo!$P$9:$AA$1009,11,FALSE),"")</f>
        <v/>
      </c>
      <c r="I194" s="94" t="str">
        <f t="shared" si="4"/>
        <v/>
      </c>
      <c r="K194" s="67"/>
      <c r="L194" s="103" t="str">
        <f t="shared" si="5"/>
        <v>-</v>
      </c>
    </row>
    <row r="195" spans="1:12" ht="18.95" customHeight="1" x14ac:dyDescent="0.25">
      <c r="A195" s="82"/>
      <c r="C195" s="76" t="str">
        <f>IF(Cadastro!D194="","",Cadastro!D194)</f>
        <v/>
      </c>
      <c r="D195" s="76" t="str">
        <f>IF(Cadastro!C194="","",Cadastro!C194)</f>
        <v/>
      </c>
      <c r="E195" s="94" t="str">
        <f>IF(Cadastro!E194="","",Cadastro!E194)</f>
        <v/>
      </c>
      <c r="F195" s="94" t="str">
        <f>IFERROR(VLOOKUP(D195,Saldo!$P$9:$Y$1009,9,FALSE),"")</f>
        <v/>
      </c>
      <c r="G195" s="94" t="str">
        <f>IFERROR(VLOOKUP(D195,Saldo!$P$9:$Y$1009,10,FALSE),"")</f>
        <v/>
      </c>
      <c r="H195" s="94" t="str">
        <f>IFERROR(VLOOKUP(D195,Saldo!$P$9:$AA$1009,11,FALSE),"")</f>
        <v/>
      </c>
      <c r="I195" s="94" t="str">
        <f t="shared" si="4"/>
        <v/>
      </c>
      <c r="K195" s="67"/>
      <c r="L195" s="103" t="str">
        <f t="shared" si="5"/>
        <v>-</v>
      </c>
    </row>
    <row r="196" spans="1:12" ht="18.95" customHeight="1" x14ac:dyDescent="0.25">
      <c r="A196" s="82"/>
      <c r="C196" s="76" t="str">
        <f>IF(Cadastro!D195="","",Cadastro!D195)</f>
        <v/>
      </c>
      <c r="D196" s="76" t="str">
        <f>IF(Cadastro!C195="","",Cadastro!C195)</f>
        <v/>
      </c>
      <c r="E196" s="94" t="str">
        <f>IF(Cadastro!E195="","",Cadastro!E195)</f>
        <v/>
      </c>
      <c r="F196" s="94" t="str">
        <f>IFERROR(VLOOKUP(D196,Saldo!$P$9:$Y$1009,9,FALSE),"")</f>
        <v/>
      </c>
      <c r="G196" s="94" t="str">
        <f>IFERROR(VLOOKUP(D196,Saldo!$P$9:$Y$1009,10,FALSE),"")</f>
        <v/>
      </c>
      <c r="H196" s="94" t="str">
        <f>IFERROR(VLOOKUP(D196,Saldo!$P$9:$AA$1009,11,FALSE),"")</f>
        <v/>
      </c>
      <c r="I196" s="94" t="str">
        <f t="shared" si="4"/>
        <v/>
      </c>
      <c r="K196" s="67"/>
      <c r="L196" s="103" t="str">
        <f t="shared" si="5"/>
        <v>-</v>
      </c>
    </row>
    <row r="197" spans="1:12" ht="18.95" customHeight="1" x14ac:dyDescent="0.25">
      <c r="A197" s="82"/>
      <c r="C197" s="76" t="str">
        <f>IF(Cadastro!D196="","",Cadastro!D196)</f>
        <v/>
      </c>
      <c r="D197" s="76" t="str">
        <f>IF(Cadastro!C196="","",Cadastro!C196)</f>
        <v/>
      </c>
      <c r="E197" s="94" t="str">
        <f>IF(Cadastro!E196="","",Cadastro!E196)</f>
        <v/>
      </c>
      <c r="F197" s="94" t="str">
        <f>IFERROR(VLOOKUP(D197,Saldo!$P$9:$Y$1009,9,FALSE),"")</f>
        <v/>
      </c>
      <c r="G197" s="94" t="str">
        <f>IFERROR(VLOOKUP(D197,Saldo!$P$9:$Y$1009,10,FALSE),"")</f>
        <v/>
      </c>
      <c r="H197" s="94" t="str">
        <f>IFERROR(VLOOKUP(D197,Saldo!$P$9:$AA$1009,11,FALSE),"")</f>
        <v/>
      </c>
      <c r="I197" s="94" t="str">
        <f t="shared" si="4"/>
        <v/>
      </c>
      <c r="K197" s="67"/>
      <c r="L197" s="103" t="str">
        <f t="shared" si="5"/>
        <v>-</v>
      </c>
    </row>
    <row r="198" spans="1:12" ht="18.95" customHeight="1" x14ac:dyDescent="0.25">
      <c r="A198" s="82"/>
      <c r="C198" s="76" t="str">
        <f>IF(Cadastro!D197="","",Cadastro!D197)</f>
        <v/>
      </c>
      <c r="D198" s="76" t="str">
        <f>IF(Cadastro!C197="","",Cadastro!C197)</f>
        <v/>
      </c>
      <c r="E198" s="94" t="str">
        <f>IF(Cadastro!E197="","",Cadastro!E197)</f>
        <v/>
      </c>
      <c r="F198" s="94" t="str">
        <f>IFERROR(VLOOKUP(D198,Saldo!$P$9:$Y$1009,9,FALSE),"")</f>
        <v/>
      </c>
      <c r="G198" s="94" t="str">
        <f>IFERROR(VLOOKUP(D198,Saldo!$P$9:$Y$1009,10,FALSE),"")</f>
        <v/>
      </c>
      <c r="H198" s="94" t="str">
        <f>IFERROR(VLOOKUP(D198,Saldo!$P$9:$AA$1009,11,FALSE),"")</f>
        <v/>
      </c>
      <c r="I198" s="94" t="str">
        <f t="shared" si="4"/>
        <v/>
      </c>
      <c r="K198" s="67"/>
      <c r="L198" s="103" t="str">
        <f t="shared" si="5"/>
        <v>-</v>
      </c>
    </row>
    <row r="199" spans="1:12" ht="18.95" customHeight="1" x14ac:dyDescent="0.25">
      <c r="A199" s="82"/>
      <c r="C199" s="76" t="str">
        <f>IF(Cadastro!D198="","",Cadastro!D198)</f>
        <v/>
      </c>
      <c r="D199" s="76" t="str">
        <f>IF(Cadastro!C198="","",Cadastro!C198)</f>
        <v/>
      </c>
      <c r="E199" s="94" t="str">
        <f>IF(Cadastro!E198="","",Cadastro!E198)</f>
        <v/>
      </c>
      <c r="F199" s="94" t="str">
        <f>IFERROR(VLOOKUP(D199,Saldo!$P$9:$Y$1009,9,FALSE),"")</f>
        <v/>
      </c>
      <c r="G199" s="94" t="str">
        <f>IFERROR(VLOOKUP(D199,Saldo!$P$9:$Y$1009,10,FALSE),"")</f>
        <v/>
      </c>
      <c r="H199" s="94" t="str">
        <f>IFERROR(VLOOKUP(D199,Saldo!$P$9:$AA$1009,11,FALSE),"")</f>
        <v/>
      </c>
      <c r="I199" s="94" t="str">
        <f t="shared" si="4"/>
        <v/>
      </c>
      <c r="K199" s="67"/>
      <c r="L199" s="103" t="str">
        <f t="shared" si="5"/>
        <v>-</v>
      </c>
    </row>
    <row r="200" spans="1:12" ht="18.95" customHeight="1" x14ac:dyDescent="0.25">
      <c r="A200" s="82"/>
      <c r="C200" s="76" t="str">
        <f>IF(Cadastro!D199="","",Cadastro!D199)</f>
        <v/>
      </c>
      <c r="D200" s="76" t="str">
        <f>IF(Cadastro!C199="","",Cadastro!C199)</f>
        <v/>
      </c>
      <c r="E200" s="94" t="str">
        <f>IF(Cadastro!E199="","",Cadastro!E199)</f>
        <v/>
      </c>
      <c r="F200" s="94" t="str">
        <f>IFERROR(VLOOKUP(D200,Saldo!$P$9:$Y$1009,9,FALSE),"")</f>
        <v/>
      </c>
      <c r="G200" s="94" t="str">
        <f>IFERROR(VLOOKUP(D200,Saldo!$P$9:$Y$1009,10,FALSE),"")</f>
        <v/>
      </c>
      <c r="H200" s="94" t="str">
        <f>IFERROR(VLOOKUP(D200,Saldo!$P$9:$AA$1009,11,FALSE),"")</f>
        <v/>
      </c>
      <c r="I200" s="94" t="str">
        <f t="shared" si="4"/>
        <v/>
      </c>
      <c r="K200" s="67"/>
      <c r="L200" s="103" t="str">
        <f t="shared" si="5"/>
        <v>-</v>
      </c>
    </row>
    <row r="201" spans="1:12" ht="18.95" customHeight="1" x14ac:dyDescent="0.25">
      <c r="A201" s="82"/>
      <c r="C201" s="76" t="str">
        <f>IF(Cadastro!D200="","",Cadastro!D200)</f>
        <v/>
      </c>
      <c r="D201" s="76" t="str">
        <f>IF(Cadastro!C200="","",Cadastro!C200)</f>
        <v/>
      </c>
      <c r="E201" s="94" t="str">
        <f>IF(Cadastro!E200="","",Cadastro!E200)</f>
        <v/>
      </c>
      <c r="F201" s="94" t="str">
        <f>IFERROR(VLOOKUP(D201,Saldo!$P$9:$Y$1009,9,FALSE),"")</f>
        <v/>
      </c>
      <c r="G201" s="94" t="str">
        <f>IFERROR(VLOOKUP(D201,Saldo!$P$9:$Y$1009,10,FALSE),"")</f>
        <v/>
      </c>
      <c r="H201" s="94" t="str">
        <f>IFERROR(VLOOKUP(D201,Saldo!$P$9:$AA$1009,11,FALSE),"")</f>
        <v/>
      </c>
      <c r="I201" s="94" t="str">
        <f t="shared" si="4"/>
        <v/>
      </c>
      <c r="K201" s="67"/>
      <c r="L201" s="103" t="str">
        <f t="shared" si="5"/>
        <v>-</v>
      </c>
    </row>
    <row r="202" spans="1:12" ht="18.95" customHeight="1" x14ac:dyDescent="0.25">
      <c r="A202" s="82"/>
      <c r="C202" s="76" t="str">
        <f>IF(Cadastro!D201="","",Cadastro!D201)</f>
        <v/>
      </c>
      <c r="D202" s="76" t="str">
        <f>IF(Cadastro!C201="","",Cadastro!C201)</f>
        <v/>
      </c>
      <c r="E202" s="94" t="str">
        <f>IF(Cadastro!E201="","",Cadastro!E201)</f>
        <v/>
      </c>
      <c r="F202" s="94" t="str">
        <f>IFERROR(VLOOKUP(D202,Saldo!$P$9:$Y$1009,9,FALSE),"")</f>
        <v/>
      </c>
      <c r="G202" s="94" t="str">
        <f>IFERROR(VLOOKUP(D202,Saldo!$P$9:$Y$1009,10,FALSE),"")</f>
        <v/>
      </c>
      <c r="H202" s="94" t="str">
        <f>IFERROR(VLOOKUP(D202,Saldo!$P$9:$AA$1009,11,FALSE),"")</f>
        <v/>
      </c>
      <c r="I202" s="94" t="str">
        <f t="shared" si="4"/>
        <v/>
      </c>
      <c r="K202" s="67"/>
      <c r="L202" s="103" t="str">
        <f t="shared" si="5"/>
        <v>-</v>
      </c>
    </row>
    <row r="203" spans="1:12" ht="18.95" customHeight="1" x14ac:dyDescent="0.25">
      <c r="A203" s="82"/>
      <c r="C203" s="76" t="str">
        <f>IF(Cadastro!D202="","",Cadastro!D202)</f>
        <v/>
      </c>
      <c r="D203" s="76" t="str">
        <f>IF(Cadastro!C202="","",Cadastro!C202)</f>
        <v/>
      </c>
      <c r="E203" s="94" t="str">
        <f>IF(Cadastro!E202="","",Cadastro!E202)</f>
        <v/>
      </c>
      <c r="F203" s="94" t="str">
        <f>IFERROR(VLOOKUP(D203,Saldo!$P$9:$Y$1009,9,FALSE),"")</f>
        <v/>
      </c>
      <c r="G203" s="94" t="str">
        <f>IFERROR(VLOOKUP(D203,Saldo!$P$9:$Y$1009,10,FALSE),"")</f>
        <v/>
      </c>
      <c r="H203" s="94" t="str">
        <f>IFERROR(VLOOKUP(D203,Saldo!$P$9:$AA$1009,11,FALSE),"")</f>
        <v/>
      </c>
      <c r="I203" s="94" t="str">
        <f t="shared" ref="I203:I266" si="6">IFERROR(E203+F203-G203+H203,"")</f>
        <v/>
      </c>
      <c r="K203" s="67"/>
      <c r="L203" s="103" t="str">
        <f t="shared" ref="L203:L266" si="7">IF(C203="","-",IF(K203="","-",K203-I203))</f>
        <v>-</v>
      </c>
    </row>
    <row r="204" spans="1:12" ht="18.95" customHeight="1" x14ac:dyDescent="0.25">
      <c r="A204" s="82"/>
      <c r="C204" s="76" t="str">
        <f>IF(Cadastro!D203="","",Cadastro!D203)</f>
        <v/>
      </c>
      <c r="D204" s="76" t="str">
        <f>IF(Cadastro!C203="","",Cadastro!C203)</f>
        <v/>
      </c>
      <c r="E204" s="94" t="str">
        <f>IF(Cadastro!E203="","",Cadastro!E203)</f>
        <v/>
      </c>
      <c r="F204" s="94" t="str">
        <f>IFERROR(VLOOKUP(D204,Saldo!$P$9:$Y$1009,9,FALSE),"")</f>
        <v/>
      </c>
      <c r="G204" s="94" t="str">
        <f>IFERROR(VLOOKUP(D204,Saldo!$P$9:$Y$1009,10,FALSE),"")</f>
        <v/>
      </c>
      <c r="H204" s="94" t="str">
        <f>IFERROR(VLOOKUP(D204,Saldo!$P$9:$AA$1009,11,FALSE),"")</f>
        <v/>
      </c>
      <c r="I204" s="94" t="str">
        <f t="shared" si="6"/>
        <v/>
      </c>
      <c r="K204" s="67"/>
      <c r="L204" s="103" t="str">
        <f t="shared" si="7"/>
        <v>-</v>
      </c>
    </row>
    <row r="205" spans="1:12" ht="18.95" customHeight="1" x14ac:dyDescent="0.25">
      <c r="A205" s="82"/>
      <c r="C205" s="76" t="str">
        <f>IF(Cadastro!D204="","",Cadastro!D204)</f>
        <v/>
      </c>
      <c r="D205" s="76" t="str">
        <f>IF(Cadastro!C204="","",Cadastro!C204)</f>
        <v/>
      </c>
      <c r="E205" s="94" t="str">
        <f>IF(Cadastro!E204="","",Cadastro!E204)</f>
        <v/>
      </c>
      <c r="F205" s="94" t="str">
        <f>IFERROR(VLOOKUP(D205,Saldo!$P$9:$Y$1009,9,FALSE),"")</f>
        <v/>
      </c>
      <c r="G205" s="94" t="str">
        <f>IFERROR(VLOOKUP(D205,Saldo!$P$9:$Y$1009,10,FALSE),"")</f>
        <v/>
      </c>
      <c r="H205" s="94" t="str">
        <f>IFERROR(VLOOKUP(D205,Saldo!$P$9:$AA$1009,11,FALSE),"")</f>
        <v/>
      </c>
      <c r="I205" s="94" t="str">
        <f t="shared" si="6"/>
        <v/>
      </c>
      <c r="K205" s="67"/>
      <c r="L205" s="103" t="str">
        <f t="shared" si="7"/>
        <v>-</v>
      </c>
    </row>
    <row r="206" spans="1:12" ht="18.95" customHeight="1" x14ac:dyDescent="0.25">
      <c r="A206" s="82"/>
      <c r="C206" s="76" t="str">
        <f>IF(Cadastro!D205="","",Cadastro!D205)</f>
        <v/>
      </c>
      <c r="D206" s="76" t="str">
        <f>IF(Cadastro!C205="","",Cadastro!C205)</f>
        <v/>
      </c>
      <c r="E206" s="94" t="str">
        <f>IF(Cadastro!E205="","",Cadastro!E205)</f>
        <v/>
      </c>
      <c r="F206" s="94" t="str">
        <f>IFERROR(VLOOKUP(D206,Saldo!$P$9:$Y$1009,9,FALSE),"")</f>
        <v/>
      </c>
      <c r="G206" s="94" t="str">
        <f>IFERROR(VLOOKUP(D206,Saldo!$P$9:$Y$1009,10,FALSE),"")</f>
        <v/>
      </c>
      <c r="H206" s="94" t="str">
        <f>IFERROR(VLOOKUP(D206,Saldo!$P$9:$AA$1009,11,FALSE),"")</f>
        <v/>
      </c>
      <c r="I206" s="94" t="str">
        <f t="shared" si="6"/>
        <v/>
      </c>
      <c r="K206" s="67"/>
      <c r="L206" s="103" t="str">
        <f t="shared" si="7"/>
        <v>-</v>
      </c>
    </row>
    <row r="207" spans="1:12" ht="18.95" customHeight="1" x14ac:dyDescent="0.25">
      <c r="A207" s="82"/>
      <c r="C207" s="76" t="str">
        <f>IF(Cadastro!D206="","",Cadastro!D206)</f>
        <v/>
      </c>
      <c r="D207" s="76" t="str">
        <f>IF(Cadastro!C206="","",Cadastro!C206)</f>
        <v/>
      </c>
      <c r="E207" s="94" t="str">
        <f>IF(Cadastro!E206="","",Cadastro!E206)</f>
        <v/>
      </c>
      <c r="F207" s="94" t="str">
        <f>IFERROR(VLOOKUP(D207,Saldo!$P$9:$Y$1009,9,FALSE),"")</f>
        <v/>
      </c>
      <c r="G207" s="94" t="str">
        <f>IFERROR(VLOOKUP(D207,Saldo!$P$9:$Y$1009,10,FALSE),"")</f>
        <v/>
      </c>
      <c r="H207" s="94" t="str">
        <f>IFERROR(VLOOKUP(D207,Saldo!$P$9:$AA$1009,11,FALSE),"")</f>
        <v/>
      </c>
      <c r="I207" s="94" t="str">
        <f t="shared" si="6"/>
        <v/>
      </c>
      <c r="K207" s="67"/>
      <c r="L207" s="103" t="str">
        <f t="shared" si="7"/>
        <v>-</v>
      </c>
    </row>
    <row r="208" spans="1:12" ht="18.95" customHeight="1" x14ac:dyDescent="0.25">
      <c r="A208" s="82"/>
      <c r="C208" s="76" t="str">
        <f>IF(Cadastro!D207="","",Cadastro!D207)</f>
        <v/>
      </c>
      <c r="D208" s="76" t="str">
        <f>IF(Cadastro!C207="","",Cadastro!C207)</f>
        <v/>
      </c>
      <c r="E208" s="94" t="str">
        <f>IF(Cadastro!E207="","",Cadastro!E207)</f>
        <v/>
      </c>
      <c r="F208" s="94" t="str">
        <f>IFERROR(VLOOKUP(D208,Saldo!$P$9:$Y$1009,9,FALSE),"")</f>
        <v/>
      </c>
      <c r="G208" s="94" t="str">
        <f>IFERROR(VLOOKUP(D208,Saldo!$P$9:$Y$1009,10,FALSE),"")</f>
        <v/>
      </c>
      <c r="H208" s="94" t="str">
        <f>IFERROR(VLOOKUP(D208,Saldo!$P$9:$AA$1009,11,FALSE),"")</f>
        <v/>
      </c>
      <c r="I208" s="94" t="str">
        <f t="shared" si="6"/>
        <v/>
      </c>
      <c r="K208" s="67"/>
      <c r="L208" s="103" t="str">
        <f t="shared" si="7"/>
        <v>-</v>
      </c>
    </row>
    <row r="209" spans="1:12" ht="18.95" customHeight="1" x14ac:dyDescent="0.25">
      <c r="A209" s="82"/>
      <c r="C209" s="76" t="str">
        <f>IF(Cadastro!D208="","",Cadastro!D208)</f>
        <v/>
      </c>
      <c r="D209" s="76" t="str">
        <f>IF(Cadastro!C208="","",Cadastro!C208)</f>
        <v/>
      </c>
      <c r="E209" s="94" t="str">
        <f>IF(Cadastro!E208="","",Cadastro!E208)</f>
        <v/>
      </c>
      <c r="F209" s="94" t="str">
        <f>IFERROR(VLOOKUP(D209,Saldo!$P$9:$Y$1009,9,FALSE),"")</f>
        <v/>
      </c>
      <c r="G209" s="94" t="str">
        <f>IFERROR(VLOOKUP(D209,Saldo!$P$9:$Y$1009,10,FALSE),"")</f>
        <v/>
      </c>
      <c r="H209" s="94" t="str">
        <f>IFERROR(VLOOKUP(D209,Saldo!$P$9:$AA$1009,11,FALSE),"")</f>
        <v/>
      </c>
      <c r="I209" s="94" t="str">
        <f t="shared" si="6"/>
        <v/>
      </c>
      <c r="K209" s="67"/>
      <c r="L209" s="103" t="str">
        <f t="shared" si="7"/>
        <v>-</v>
      </c>
    </row>
    <row r="210" spans="1:12" ht="18.95" customHeight="1" x14ac:dyDescent="0.25">
      <c r="A210" s="82"/>
      <c r="C210" s="76" t="str">
        <f>IF(Cadastro!D209="","",Cadastro!D209)</f>
        <v/>
      </c>
      <c r="D210" s="76" t="str">
        <f>IF(Cadastro!C209="","",Cadastro!C209)</f>
        <v/>
      </c>
      <c r="E210" s="94" t="str">
        <f>IF(Cadastro!E209="","",Cadastro!E209)</f>
        <v/>
      </c>
      <c r="F210" s="94" t="str">
        <f>IFERROR(VLOOKUP(D210,Saldo!$P$9:$Y$1009,9,FALSE),"")</f>
        <v/>
      </c>
      <c r="G210" s="94" t="str">
        <f>IFERROR(VLOOKUP(D210,Saldo!$P$9:$Y$1009,10,FALSE),"")</f>
        <v/>
      </c>
      <c r="H210" s="94" t="str">
        <f>IFERROR(VLOOKUP(D210,Saldo!$P$9:$AA$1009,11,FALSE),"")</f>
        <v/>
      </c>
      <c r="I210" s="94" t="str">
        <f t="shared" si="6"/>
        <v/>
      </c>
      <c r="K210" s="67"/>
      <c r="L210" s="103" t="str">
        <f t="shared" si="7"/>
        <v>-</v>
      </c>
    </row>
    <row r="211" spans="1:12" ht="18.95" customHeight="1" x14ac:dyDescent="0.25">
      <c r="A211" s="82"/>
      <c r="C211" s="76" t="str">
        <f>IF(Cadastro!D210="","",Cadastro!D210)</f>
        <v/>
      </c>
      <c r="D211" s="76" t="str">
        <f>IF(Cadastro!C210="","",Cadastro!C210)</f>
        <v/>
      </c>
      <c r="E211" s="94" t="str">
        <f>IF(Cadastro!E210="","",Cadastro!E210)</f>
        <v/>
      </c>
      <c r="F211" s="94" t="str">
        <f>IFERROR(VLOOKUP(D211,Saldo!$P$9:$Y$1009,9,FALSE),"")</f>
        <v/>
      </c>
      <c r="G211" s="94" t="str">
        <f>IFERROR(VLOOKUP(D211,Saldo!$P$9:$Y$1009,10,FALSE),"")</f>
        <v/>
      </c>
      <c r="H211" s="94" t="str">
        <f>IFERROR(VLOOKUP(D211,Saldo!$P$9:$AA$1009,11,FALSE),"")</f>
        <v/>
      </c>
      <c r="I211" s="94" t="str">
        <f t="shared" si="6"/>
        <v/>
      </c>
      <c r="K211" s="67"/>
      <c r="L211" s="103" t="str">
        <f t="shared" si="7"/>
        <v>-</v>
      </c>
    </row>
    <row r="212" spans="1:12" ht="18.95" customHeight="1" x14ac:dyDescent="0.25">
      <c r="A212" s="82"/>
      <c r="C212" s="76" t="str">
        <f>IF(Cadastro!D211="","",Cadastro!D211)</f>
        <v/>
      </c>
      <c r="D212" s="76" t="str">
        <f>IF(Cadastro!C211="","",Cadastro!C211)</f>
        <v/>
      </c>
      <c r="E212" s="94" t="str">
        <f>IF(Cadastro!E211="","",Cadastro!E211)</f>
        <v/>
      </c>
      <c r="F212" s="94" t="str">
        <f>IFERROR(VLOOKUP(D212,Saldo!$P$9:$Y$1009,9,FALSE),"")</f>
        <v/>
      </c>
      <c r="G212" s="94" t="str">
        <f>IFERROR(VLOOKUP(D212,Saldo!$P$9:$Y$1009,10,FALSE),"")</f>
        <v/>
      </c>
      <c r="H212" s="94" t="str">
        <f>IFERROR(VLOOKUP(D212,Saldo!$P$9:$AA$1009,11,FALSE),"")</f>
        <v/>
      </c>
      <c r="I212" s="94" t="str">
        <f t="shared" si="6"/>
        <v/>
      </c>
      <c r="K212" s="67"/>
      <c r="L212" s="103" t="str">
        <f t="shared" si="7"/>
        <v>-</v>
      </c>
    </row>
    <row r="213" spans="1:12" ht="18.95" customHeight="1" x14ac:dyDescent="0.25">
      <c r="A213" s="82"/>
      <c r="C213" s="76" t="str">
        <f>IF(Cadastro!D212="","",Cadastro!D212)</f>
        <v/>
      </c>
      <c r="D213" s="76" t="str">
        <f>IF(Cadastro!C212="","",Cadastro!C212)</f>
        <v/>
      </c>
      <c r="E213" s="94" t="str">
        <f>IF(Cadastro!E212="","",Cadastro!E212)</f>
        <v/>
      </c>
      <c r="F213" s="94" t="str">
        <f>IFERROR(VLOOKUP(D213,Saldo!$P$9:$Y$1009,9,FALSE),"")</f>
        <v/>
      </c>
      <c r="G213" s="94" t="str">
        <f>IFERROR(VLOOKUP(D213,Saldo!$P$9:$Y$1009,10,FALSE),"")</f>
        <v/>
      </c>
      <c r="H213" s="94" t="str">
        <f>IFERROR(VLOOKUP(D213,Saldo!$P$9:$AA$1009,11,FALSE),"")</f>
        <v/>
      </c>
      <c r="I213" s="94" t="str">
        <f t="shared" si="6"/>
        <v/>
      </c>
      <c r="K213" s="67"/>
      <c r="L213" s="103" t="str">
        <f t="shared" si="7"/>
        <v>-</v>
      </c>
    </row>
    <row r="214" spans="1:12" ht="18.95" customHeight="1" x14ac:dyDescent="0.25">
      <c r="A214" s="82"/>
      <c r="C214" s="76" t="str">
        <f>IF(Cadastro!D213="","",Cadastro!D213)</f>
        <v/>
      </c>
      <c r="D214" s="76" t="str">
        <f>IF(Cadastro!C213="","",Cadastro!C213)</f>
        <v/>
      </c>
      <c r="E214" s="94" t="str">
        <f>IF(Cadastro!E213="","",Cadastro!E213)</f>
        <v/>
      </c>
      <c r="F214" s="94" t="str">
        <f>IFERROR(VLOOKUP(D214,Saldo!$P$9:$Y$1009,9,FALSE),"")</f>
        <v/>
      </c>
      <c r="G214" s="94" t="str">
        <f>IFERROR(VLOOKUP(D214,Saldo!$P$9:$Y$1009,10,FALSE),"")</f>
        <v/>
      </c>
      <c r="H214" s="94" t="str">
        <f>IFERROR(VLOOKUP(D214,Saldo!$P$9:$AA$1009,11,FALSE),"")</f>
        <v/>
      </c>
      <c r="I214" s="94" t="str">
        <f t="shared" si="6"/>
        <v/>
      </c>
      <c r="K214" s="67"/>
      <c r="L214" s="103" t="str">
        <f t="shared" si="7"/>
        <v>-</v>
      </c>
    </row>
    <row r="215" spans="1:12" ht="18.95" customHeight="1" x14ac:dyDescent="0.25">
      <c r="A215" s="82"/>
      <c r="C215" s="76" t="str">
        <f>IF(Cadastro!D214="","",Cadastro!D214)</f>
        <v/>
      </c>
      <c r="D215" s="76" t="str">
        <f>IF(Cadastro!C214="","",Cadastro!C214)</f>
        <v/>
      </c>
      <c r="E215" s="94" t="str">
        <f>IF(Cadastro!E214="","",Cadastro!E214)</f>
        <v/>
      </c>
      <c r="F215" s="94" t="str">
        <f>IFERROR(VLOOKUP(D215,Saldo!$P$9:$Y$1009,9,FALSE),"")</f>
        <v/>
      </c>
      <c r="G215" s="94" t="str">
        <f>IFERROR(VLOOKUP(D215,Saldo!$P$9:$Y$1009,10,FALSE),"")</f>
        <v/>
      </c>
      <c r="H215" s="94" t="str">
        <f>IFERROR(VLOOKUP(D215,Saldo!$P$9:$AA$1009,11,FALSE),"")</f>
        <v/>
      </c>
      <c r="I215" s="94" t="str">
        <f t="shared" si="6"/>
        <v/>
      </c>
      <c r="K215" s="67"/>
      <c r="L215" s="103" t="str">
        <f t="shared" si="7"/>
        <v>-</v>
      </c>
    </row>
    <row r="216" spans="1:12" ht="18.95" customHeight="1" x14ac:dyDescent="0.25">
      <c r="A216" s="82"/>
      <c r="C216" s="76" t="str">
        <f>IF(Cadastro!D215="","",Cadastro!D215)</f>
        <v/>
      </c>
      <c r="D216" s="76" t="str">
        <f>IF(Cadastro!C215="","",Cadastro!C215)</f>
        <v/>
      </c>
      <c r="E216" s="94" t="str">
        <f>IF(Cadastro!E215="","",Cadastro!E215)</f>
        <v/>
      </c>
      <c r="F216" s="94" t="str">
        <f>IFERROR(VLOOKUP(D216,Saldo!$P$9:$Y$1009,9,FALSE),"")</f>
        <v/>
      </c>
      <c r="G216" s="94" t="str">
        <f>IFERROR(VLOOKUP(D216,Saldo!$P$9:$Y$1009,10,FALSE),"")</f>
        <v/>
      </c>
      <c r="H216" s="94" t="str">
        <f>IFERROR(VLOOKUP(D216,Saldo!$P$9:$AA$1009,11,FALSE),"")</f>
        <v/>
      </c>
      <c r="I216" s="94" t="str">
        <f t="shared" si="6"/>
        <v/>
      </c>
      <c r="K216" s="67"/>
      <c r="L216" s="103" t="str">
        <f t="shared" si="7"/>
        <v>-</v>
      </c>
    </row>
    <row r="217" spans="1:12" ht="18.95" customHeight="1" x14ac:dyDescent="0.25">
      <c r="A217" s="82"/>
      <c r="C217" s="76" t="str">
        <f>IF(Cadastro!D216="","",Cadastro!D216)</f>
        <v/>
      </c>
      <c r="D217" s="76" t="str">
        <f>IF(Cadastro!C216="","",Cadastro!C216)</f>
        <v/>
      </c>
      <c r="E217" s="94" t="str">
        <f>IF(Cadastro!E216="","",Cadastro!E216)</f>
        <v/>
      </c>
      <c r="F217" s="94" t="str">
        <f>IFERROR(VLOOKUP(D217,Saldo!$P$9:$Y$1009,9,FALSE),"")</f>
        <v/>
      </c>
      <c r="G217" s="94" t="str">
        <f>IFERROR(VLOOKUP(D217,Saldo!$P$9:$Y$1009,10,FALSE),"")</f>
        <v/>
      </c>
      <c r="H217" s="94" t="str">
        <f>IFERROR(VLOOKUP(D217,Saldo!$P$9:$AA$1009,11,FALSE),"")</f>
        <v/>
      </c>
      <c r="I217" s="94" t="str">
        <f t="shared" si="6"/>
        <v/>
      </c>
      <c r="K217" s="67"/>
      <c r="L217" s="103" t="str">
        <f t="shared" si="7"/>
        <v>-</v>
      </c>
    </row>
    <row r="218" spans="1:12" ht="18.95" customHeight="1" x14ac:dyDescent="0.25">
      <c r="A218" s="82"/>
      <c r="C218" s="76" t="str">
        <f>IF(Cadastro!D217="","",Cadastro!D217)</f>
        <v/>
      </c>
      <c r="D218" s="76" t="str">
        <f>IF(Cadastro!C217="","",Cadastro!C217)</f>
        <v/>
      </c>
      <c r="E218" s="94" t="str">
        <f>IF(Cadastro!E217="","",Cadastro!E217)</f>
        <v/>
      </c>
      <c r="F218" s="94" t="str">
        <f>IFERROR(VLOOKUP(D218,Saldo!$P$9:$Y$1009,9,FALSE),"")</f>
        <v/>
      </c>
      <c r="G218" s="94" t="str">
        <f>IFERROR(VLOOKUP(D218,Saldo!$P$9:$Y$1009,10,FALSE),"")</f>
        <v/>
      </c>
      <c r="H218" s="94" t="str">
        <f>IFERROR(VLOOKUP(D218,Saldo!$P$9:$AA$1009,11,FALSE),"")</f>
        <v/>
      </c>
      <c r="I218" s="94" t="str">
        <f t="shared" si="6"/>
        <v/>
      </c>
      <c r="K218" s="67"/>
      <c r="L218" s="103" t="str">
        <f t="shared" si="7"/>
        <v>-</v>
      </c>
    </row>
    <row r="219" spans="1:12" ht="18.95" customHeight="1" x14ac:dyDescent="0.25">
      <c r="A219" s="82"/>
      <c r="C219" s="76" t="str">
        <f>IF(Cadastro!D218="","",Cadastro!D218)</f>
        <v/>
      </c>
      <c r="D219" s="76" t="str">
        <f>IF(Cadastro!C218="","",Cadastro!C218)</f>
        <v/>
      </c>
      <c r="E219" s="94" t="str">
        <f>IF(Cadastro!E218="","",Cadastro!E218)</f>
        <v/>
      </c>
      <c r="F219" s="94" t="str">
        <f>IFERROR(VLOOKUP(D219,Saldo!$P$9:$Y$1009,9,FALSE),"")</f>
        <v/>
      </c>
      <c r="G219" s="94" t="str">
        <f>IFERROR(VLOOKUP(D219,Saldo!$P$9:$Y$1009,10,FALSE),"")</f>
        <v/>
      </c>
      <c r="H219" s="94" t="str">
        <f>IFERROR(VLOOKUP(D219,Saldo!$P$9:$AA$1009,11,FALSE),"")</f>
        <v/>
      </c>
      <c r="I219" s="94" t="str">
        <f t="shared" si="6"/>
        <v/>
      </c>
      <c r="K219" s="67"/>
      <c r="L219" s="103" t="str">
        <f t="shared" si="7"/>
        <v>-</v>
      </c>
    </row>
    <row r="220" spans="1:12" ht="18.95" customHeight="1" x14ac:dyDescent="0.25">
      <c r="A220" s="82"/>
      <c r="C220" s="76" t="str">
        <f>IF(Cadastro!D219="","",Cadastro!D219)</f>
        <v/>
      </c>
      <c r="D220" s="76" t="str">
        <f>IF(Cadastro!C219="","",Cadastro!C219)</f>
        <v/>
      </c>
      <c r="E220" s="94" t="str">
        <f>IF(Cadastro!E219="","",Cadastro!E219)</f>
        <v/>
      </c>
      <c r="F220" s="94" t="str">
        <f>IFERROR(VLOOKUP(D220,Saldo!$P$9:$Y$1009,9,FALSE),"")</f>
        <v/>
      </c>
      <c r="G220" s="94" t="str">
        <f>IFERROR(VLOOKUP(D220,Saldo!$P$9:$Y$1009,10,FALSE),"")</f>
        <v/>
      </c>
      <c r="H220" s="94" t="str">
        <f>IFERROR(VLOOKUP(D220,Saldo!$P$9:$AA$1009,11,FALSE),"")</f>
        <v/>
      </c>
      <c r="I220" s="94" t="str">
        <f t="shared" si="6"/>
        <v/>
      </c>
      <c r="K220" s="67"/>
      <c r="L220" s="103" t="str">
        <f t="shared" si="7"/>
        <v>-</v>
      </c>
    </row>
    <row r="221" spans="1:12" ht="18.95" customHeight="1" x14ac:dyDescent="0.25">
      <c r="A221" s="82"/>
      <c r="C221" s="76" t="str">
        <f>IF(Cadastro!D220="","",Cadastro!D220)</f>
        <v/>
      </c>
      <c r="D221" s="76" t="str">
        <f>IF(Cadastro!C220="","",Cadastro!C220)</f>
        <v/>
      </c>
      <c r="E221" s="94" t="str">
        <f>IF(Cadastro!E220="","",Cadastro!E220)</f>
        <v/>
      </c>
      <c r="F221" s="94" t="str">
        <f>IFERROR(VLOOKUP(D221,Saldo!$P$9:$Y$1009,9,FALSE),"")</f>
        <v/>
      </c>
      <c r="G221" s="94" t="str">
        <f>IFERROR(VLOOKUP(D221,Saldo!$P$9:$Y$1009,10,FALSE),"")</f>
        <v/>
      </c>
      <c r="H221" s="94" t="str">
        <f>IFERROR(VLOOKUP(D221,Saldo!$P$9:$AA$1009,11,FALSE),"")</f>
        <v/>
      </c>
      <c r="I221" s="94" t="str">
        <f t="shared" si="6"/>
        <v/>
      </c>
      <c r="K221" s="67"/>
      <c r="L221" s="103" t="str">
        <f t="shared" si="7"/>
        <v>-</v>
      </c>
    </row>
    <row r="222" spans="1:12" ht="18.95" customHeight="1" x14ac:dyDescent="0.25">
      <c r="A222" s="82"/>
      <c r="C222" s="76" t="str">
        <f>IF(Cadastro!D221="","",Cadastro!D221)</f>
        <v/>
      </c>
      <c r="D222" s="76" t="str">
        <f>IF(Cadastro!C221="","",Cadastro!C221)</f>
        <v/>
      </c>
      <c r="E222" s="94" t="str">
        <f>IF(Cadastro!E221="","",Cadastro!E221)</f>
        <v/>
      </c>
      <c r="F222" s="94" t="str">
        <f>IFERROR(VLOOKUP(D222,Saldo!$P$9:$Y$1009,9,FALSE),"")</f>
        <v/>
      </c>
      <c r="G222" s="94" t="str">
        <f>IFERROR(VLOOKUP(D222,Saldo!$P$9:$Y$1009,10,FALSE),"")</f>
        <v/>
      </c>
      <c r="H222" s="94" t="str">
        <f>IFERROR(VLOOKUP(D222,Saldo!$P$9:$AA$1009,11,FALSE),"")</f>
        <v/>
      </c>
      <c r="I222" s="94" t="str">
        <f t="shared" si="6"/>
        <v/>
      </c>
      <c r="K222" s="67"/>
      <c r="L222" s="103" t="str">
        <f t="shared" si="7"/>
        <v>-</v>
      </c>
    </row>
    <row r="223" spans="1:12" ht="18.95" customHeight="1" x14ac:dyDescent="0.25">
      <c r="A223" s="82"/>
      <c r="C223" s="76" t="str">
        <f>IF(Cadastro!D222="","",Cadastro!D222)</f>
        <v/>
      </c>
      <c r="D223" s="76" t="str">
        <f>IF(Cadastro!C222="","",Cadastro!C222)</f>
        <v/>
      </c>
      <c r="E223" s="94" t="str">
        <f>IF(Cadastro!E222="","",Cadastro!E222)</f>
        <v/>
      </c>
      <c r="F223" s="94" t="str">
        <f>IFERROR(VLOOKUP(D223,Saldo!$P$9:$Y$1009,9,FALSE),"")</f>
        <v/>
      </c>
      <c r="G223" s="94" t="str">
        <f>IFERROR(VLOOKUP(D223,Saldo!$P$9:$Y$1009,10,FALSE),"")</f>
        <v/>
      </c>
      <c r="H223" s="94" t="str">
        <f>IFERROR(VLOOKUP(D223,Saldo!$P$9:$AA$1009,11,FALSE),"")</f>
        <v/>
      </c>
      <c r="I223" s="94" t="str">
        <f t="shared" si="6"/>
        <v/>
      </c>
      <c r="K223" s="67"/>
      <c r="L223" s="103" t="str">
        <f t="shared" si="7"/>
        <v>-</v>
      </c>
    </row>
    <row r="224" spans="1:12" ht="18.95" customHeight="1" x14ac:dyDescent="0.25">
      <c r="A224" s="82"/>
      <c r="C224" s="76" t="str">
        <f>IF(Cadastro!D223="","",Cadastro!D223)</f>
        <v/>
      </c>
      <c r="D224" s="76" t="str">
        <f>IF(Cadastro!C223="","",Cadastro!C223)</f>
        <v/>
      </c>
      <c r="E224" s="94" t="str">
        <f>IF(Cadastro!E223="","",Cadastro!E223)</f>
        <v/>
      </c>
      <c r="F224" s="94" t="str">
        <f>IFERROR(VLOOKUP(D224,Saldo!$P$9:$Y$1009,9,FALSE),"")</f>
        <v/>
      </c>
      <c r="G224" s="94" t="str">
        <f>IFERROR(VLOOKUP(D224,Saldo!$P$9:$Y$1009,10,FALSE),"")</f>
        <v/>
      </c>
      <c r="H224" s="94" t="str">
        <f>IFERROR(VLOOKUP(D224,Saldo!$P$9:$AA$1009,11,FALSE),"")</f>
        <v/>
      </c>
      <c r="I224" s="94" t="str">
        <f t="shared" si="6"/>
        <v/>
      </c>
      <c r="K224" s="67"/>
      <c r="L224" s="103" t="str">
        <f t="shared" si="7"/>
        <v>-</v>
      </c>
    </row>
    <row r="225" spans="1:12" ht="18.95" customHeight="1" x14ac:dyDescent="0.25">
      <c r="A225" s="82"/>
      <c r="C225" s="76" t="str">
        <f>IF(Cadastro!D224="","",Cadastro!D224)</f>
        <v/>
      </c>
      <c r="D225" s="76" t="str">
        <f>IF(Cadastro!C224="","",Cadastro!C224)</f>
        <v/>
      </c>
      <c r="E225" s="94" t="str">
        <f>IF(Cadastro!E224="","",Cadastro!E224)</f>
        <v/>
      </c>
      <c r="F225" s="94" t="str">
        <f>IFERROR(VLOOKUP(D225,Saldo!$P$9:$Y$1009,9,FALSE),"")</f>
        <v/>
      </c>
      <c r="G225" s="94" t="str">
        <f>IFERROR(VLOOKUP(D225,Saldo!$P$9:$Y$1009,10,FALSE),"")</f>
        <v/>
      </c>
      <c r="H225" s="94" t="str">
        <f>IFERROR(VLOOKUP(D225,Saldo!$P$9:$AA$1009,11,FALSE),"")</f>
        <v/>
      </c>
      <c r="I225" s="94" t="str">
        <f t="shared" si="6"/>
        <v/>
      </c>
      <c r="K225" s="67"/>
      <c r="L225" s="103" t="str">
        <f t="shared" si="7"/>
        <v>-</v>
      </c>
    </row>
    <row r="226" spans="1:12" ht="18.95" customHeight="1" x14ac:dyDescent="0.25">
      <c r="A226" s="82"/>
      <c r="C226" s="76" t="str">
        <f>IF(Cadastro!D225="","",Cadastro!D225)</f>
        <v/>
      </c>
      <c r="D226" s="76" t="str">
        <f>IF(Cadastro!C225="","",Cadastro!C225)</f>
        <v/>
      </c>
      <c r="E226" s="94" t="str">
        <f>IF(Cadastro!E225="","",Cadastro!E225)</f>
        <v/>
      </c>
      <c r="F226" s="94" t="str">
        <f>IFERROR(VLOOKUP(D226,Saldo!$P$9:$Y$1009,9,FALSE),"")</f>
        <v/>
      </c>
      <c r="G226" s="94" t="str">
        <f>IFERROR(VLOOKUP(D226,Saldo!$P$9:$Y$1009,10,FALSE),"")</f>
        <v/>
      </c>
      <c r="H226" s="94" t="str">
        <f>IFERROR(VLOOKUP(D226,Saldo!$P$9:$AA$1009,11,FALSE),"")</f>
        <v/>
      </c>
      <c r="I226" s="94" t="str">
        <f t="shared" si="6"/>
        <v/>
      </c>
      <c r="K226" s="67"/>
      <c r="L226" s="103" t="str">
        <f t="shared" si="7"/>
        <v>-</v>
      </c>
    </row>
    <row r="227" spans="1:12" ht="18.95" customHeight="1" x14ac:dyDescent="0.25">
      <c r="A227" s="82"/>
      <c r="C227" s="76" t="str">
        <f>IF(Cadastro!D226="","",Cadastro!D226)</f>
        <v/>
      </c>
      <c r="D227" s="76" t="str">
        <f>IF(Cadastro!C226="","",Cadastro!C226)</f>
        <v/>
      </c>
      <c r="E227" s="94" t="str">
        <f>IF(Cadastro!E226="","",Cadastro!E226)</f>
        <v/>
      </c>
      <c r="F227" s="94" t="str">
        <f>IFERROR(VLOOKUP(D227,Saldo!$P$9:$Y$1009,9,FALSE),"")</f>
        <v/>
      </c>
      <c r="G227" s="94" t="str">
        <f>IFERROR(VLOOKUP(D227,Saldo!$P$9:$Y$1009,10,FALSE),"")</f>
        <v/>
      </c>
      <c r="H227" s="94" t="str">
        <f>IFERROR(VLOOKUP(D227,Saldo!$P$9:$AA$1009,11,FALSE),"")</f>
        <v/>
      </c>
      <c r="I227" s="94" t="str">
        <f t="shared" si="6"/>
        <v/>
      </c>
      <c r="K227" s="67"/>
      <c r="L227" s="103" t="str">
        <f t="shared" si="7"/>
        <v>-</v>
      </c>
    </row>
    <row r="228" spans="1:12" ht="18.95" customHeight="1" x14ac:dyDescent="0.25">
      <c r="A228" s="82"/>
      <c r="C228" s="76" t="str">
        <f>IF(Cadastro!D227="","",Cadastro!D227)</f>
        <v/>
      </c>
      <c r="D228" s="76" t="str">
        <f>IF(Cadastro!C227="","",Cadastro!C227)</f>
        <v/>
      </c>
      <c r="E228" s="94" t="str">
        <f>IF(Cadastro!E227="","",Cadastro!E227)</f>
        <v/>
      </c>
      <c r="F228" s="94" t="str">
        <f>IFERROR(VLOOKUP(D228,Saldo!$P$9:$Y$1009,9,FALSE),"")</f>
        <v/>
      </c>
      <c r="G228" s="94" t="str">
        <f>IFERROR(VLOOKUP(D228,Saldo!$P$9:$Y$1009,10,FALSE),"")</f>
        <v/>
      </c>
      <c r="H228" s="94" t="str">
        <f>IFERROR(VLOOKUP(D228,Saldo!$P$9:$AA$1009,11,FALSE),"")</f>
        <v/>
      </c>
      <c r="I228" s="94" t="str">
        <f t="shared" si="6"/>
        <v/>
      </c>
      <c r="K228" s="67"/>
      <c r="L228" s="103" t="str">
        <f t="shared" si="7"/>
        <v>-</v>
      </c>
    </row>
    <row r="229" spans="1:12" ht="18.95" customHeight="1" x14ac:dyDescent="0.25">
      <c r="A229" s="82"/>
      <c r="C229" s="76" t="str">
        <f>IF(Cadastro!D228="","",Cadastro!D228)</f>
        <v/>
      </c>
      <c r="D229" s="76" t="str">
        <f>IF(Cadastro!C228="","",Cadastro!C228)</f>
        <v/>
      </c>
      <c r="E229" s="94" t="str">
        <f>IF(Cadastro!E228="","",Cadastro!E228)</f>
        <v/>
      </c>
      <c r="F229" s="94" t="str">
        <f>IFERROR(VLOOKUP(D229,Saldo!$P$9:$Y$1009,9,FALSE),"")</f>
        <v/>
      </c>
      <c r="G229" s="94" t="str">
        <f>IFERROR(VLOOKUP(D229,Saldo!$P$9:$Y$1009,10,FALSE),"")</f>
        <v/>
      </c>
      <c r="H229" s="94" t="str">
        <f>IFERROR(VLOOKUP(D229,Saldo!$P$9:$AA$1009,11,FALSE),"")</f>
        <v/>
      </c>
      <c r="I229" s="94" t="str">
        <f t="shared" si="6"/>
        <v/>
      </c>
      <c r="K229" s="67"/>
      <c r="L229" s="103" t="str">
        <f t="shared" si="7"/>
        <v>-</v>
      </c>
    </row>
    <row r="230" spans="1:12" ht="18.95" customHeight="1" x14ac:dyDescent="0.25">
      <c r="A230" s="82"/>
      <c r="C230" s="76" t="str">
        <f>IF(Cadastro!D229="","",Cadastro!D229)</f>
        <v/>
      </c>
      <c r="D230" s="76" t="str">
        <f>IF(Cadastro!C229="","",Cadastro!C229)</f>
        <v/>
      </c>
      <c r="E230" s="94" t="str">
        <f>IF(Cadastro!E229="","",Cadastro!E229)</f>
        <v/>
      </c>
      <c r="F230" s="94" t="str">
        <f>IFERROR(VLOOKUP(D230,Saldo!$P$9:$Y$1009,9,FALSE),"")</f>
        <v/>
      </c>
      <c r="G230" s="94" t="str">
        <f>IFERROR(VLOOKUP(D230,Saldo!$P$9:$Y$1009,10,FALSE),"")</f>
        <v/>
      </c>
      <c r="H230" s="94" t="str">
        <f>IFERROR(VLOOKUP(D230,Saldo!$P$9:$AA$1009,11,FALSE),"")</f>
        <v/>
      </c>
      <c r="I230" s="94" t="str">
        <f t="shared" si="6"/>
        <v/>
      </c>
      <c r="K230" s="67"/>
      <c r="L230" s="103" t="str">
        <f t="shared" si="7"/>
        <v>-</v>
      </c>
    </row>
    <row r="231" spans="1:12" ht="18.95" customHeight="1" x14ac:dyDescent="0.25">
      <c r="A231" s="82"/>
      <c r="C231" s="76" t="str">
        <f>IF(Cadastro!D230="","",Cadastro!D230)</f>
        <v/>
      </c>
      <c r="D231" s="76" t="str">
        <f>IF(Cadastro!C230="","",Cadastro!C230)</f>
        <v/>
      </c>
      <c r="E231" s="94" t="str">
        <f>IF(Cadastro!E230="","",Cadastro!E230)</f>
        <v/>
      </c>
      <c r="F231" s="94" t="str">
        <f>IFERROR(VLOOKUP(D231,Saldo!$P$9:$Y$1009,9,FALSE),"")</f>
        <v/>
      </c>
      <c r="G231" s="94" t="str">
        <f>IFERROR(VLOOKUP(D231,Saldo!$P$9:$Y$1009,10,FALSE),"")</f>
        <v/>
      </c>
      <c r="H231" s="94" t="str">
        <f>IFERROR(VLOOKUP(D231,Saldo!$P$9:$AA$1009,11,FALSE),"")</f>
        <v/>
      </c>
      <c r="I231" s="94" t="str">
        <f t="shared" si="6"/>
        <v/>
      </c>
      <c r="K231" s="67"/>
      <c r="L231" s="103" t="str">
        <f t="shared" si="7"/>
        <v>-</v>
      </c>
    </row>
    <row r="232" spans="1:12" ht="18.95" customHeight="1" x14ac:dyDescent="0.25">
      <c r="A232" s="82"/>
      <c r="C232" s="76" t="str">
        <f>IF(Cadastro!D231="","",Cadastro!D231)</f>
        <v/>
      </c>
      <c r="D232" s="76" t="str">
        <f>IF(Cadastro!C231="","",Cadastro!C231)</f>
        <v/>
      </c>
      <c r="E232" s="94" t="str">
        <f>IF(Cadastro!E231="","",Cadastro!E231)</f>
        <v/>
      </c>
      <c r="F232" s="94" t="str">
        <f>IFERROR(VLOOKUP(D232,Saldo!$P$9:$Y$1009,9,FALSE),"")</f>
        <v/>
      </c>
      <c r="G232" s="94" t="str">
        <f>IFERROR(VLOOKUP(D232,Saldo!$P$9:$Y$1009,10,FALSE),"")</f>
        <v/>
      </c>
      <c r="H232" s="94" t="str">
        <f>IFERROR(VLOOKUP(D232,Saldo!$P$9:$AA$1009,11,FALSE),"")</f>
        <v/>
      </c>
      <c r="I232" s="94" t="str">
        <f t="shared" si="6"/>
        <v/>
      </c>
      <c r="K232" s="67"/>
      <c r="L232" s="103" t="str">
        <f t="shared" si="7"/>
        <v>-</v>
      </c>
    </row>
    <row r="233" spans="1:12" ht="18.95" customHeight="1" x14ac:dyDescent="0.25">
      <c r="A233" s="82"/>
      <c r="C233" s="76" t="str">
        <f>IF(Cadastro!D232="","",Cadastro!D232)</f>
        <v/>
      </c>
      <c r="D233" s="76" t="str">
        <f>IF(Cadastro!C232="","",Cadastro!C232)</f>
        <v/>
      </c>
      <c r="E233" s="94" t="str">
        <f>IF(Cadastro!E232="","",Cadastro!E232)</f>
        <v/>
      </c>
      <c r="F233" s="94" t="str">
        <f>IFERROR(VLOOKUP(D233,Saldo!$P$9:$Y$1009,9,FALSE),"")</f>
        <v/>
      </c>
      <c r="G233" s="94" t="str">
        <f>IFERROR(VLOOKUP(D233,Saldo!$P$9:$Y$1009,10,FALSE),"")</f>
        <v/>
      </c>
      <c r="H233" s="94" t="str">
        <f>IFERROR(VLOOKUP(D233,Saldo!$P$9:$AA$1009,11,FALSE),"")</f>
        <v/>
      </c>
      <c r="I233" s="94" t="str">
        <f t="shared" si="6"/>
        <v/>
      </c>
      <c r="K233" s="67"/>
      <c r="L233" s="103" t="str">
        <f t="shared" si="7"/>
        <v>-</v>
      </c>
    </row>
    <row r="234" spans="1:12" ht="18.95" customHeight="1" x14ac:dyDescent="0.25">
      <c r="A234" s="82"/>
      <c r="C234" s="76" t="str">
        <f>IF(Cadastro!D233="","",Cadastro!D233)</f>
        <v/>
      </c>
      <c r="D234" s="76" t="str">
        <f>IF(Cadastro!C233="","",Cadastro!C233)</f>
        <v/>
      </c>
      <c r="E234" s="94" t="str">
        <f>IF(Cadastro!E233="","",Cadastro!E233)</f>
        <v/>
      </c>
      <c r="F234" s="94" t="str">
        <f>IFERROR(VLOOKUP(D234,Saldo!$P$9:$Y$1009,9,FALSE),"")</f>
        <v/>
      </c>
      <c r="G234" s="94" t="str">
        <f>IFERROR(VLOOKUP(D234,Saldo!$P$9:$Y$1009,10,FALSE),"")</f>
        <v/>
      </c>
      <c r="H234" s="94" t="str">
        <f>IFERROR(VLOOKUP(D234,Saldo!$P$9:$AA$1009,11,FALSE),"")</f>
        <v/>
      </c>
      <c r="I234" s="94" t="str">
        <f t="shared" si="6"/>
        <v/>
      </c>
      <c r="K234" s="67"/>
      <c r="L234" s="103" t="str">
        <f t="shared" si="7"/>
        <v>-</v>
      </c>
    </row>
    <row r="235" spans="1:12" ht="18.95" customHeight="1" x14ac:dyDescent="0.25">
      <c r="A235" s="82"/>
      <c r="C235" s="76" t="str">
        <f>IF(Cadastro!D234="","",Cadastro!D234)</f>
        <v/>
      </c>
      <c r="D235" s="76" t="str">
        <f>IF(Cadastro!C234="","",Cadastro!C234)</f>
        <v/>
      </c>
      <c r="E235" s="94" t="str">
        <f>IF(Cadastro!E234="","",Cadastro!E234)</f>
        <v/>
      </c>
      <c r="F235" s="94" t="str">
        <f>IFERROR(VLOOKUP(D235,Saldo!$P$9:$Y$1009,9,FALSE),"")</f>
        <v/>
      </c>
      <c r="G235" s="94" t="str">
        <f>IFERROR(VLOOKUP(D235,Saldo!$P$9:$Y$1009,10,FALSE),"")</f>
        <v/>
      </c>
      <c r="H235" s="94" t="str">
        <f>IFERROR(VLOOKUP(D235,Saldo!$P$9:$AA$1009,11,FALSE),"")</f>
        <v/>
      </c>
      <c r="I235" s="94" t="str">
        <f t="shared" si="6"/>
        <v/>
      </c>
      <c r="K235" s="67"/>
      <c r="L235" s="103" t="str">
        <f t="shared" si="7"/>
        <v>-</v>
      </c>
    </row>
    <row r="236" spans="1:12" ht="18.95" customHeight="1" x14ac:dyDescent="0.25">
      <c r="A236" s="82"/>
      <c r="C236" s="76" t="str">
        <f>IF(Cadastro!D235="","",Cadastro!D235)</f>
        <v/>
      </c>
      <c r="D236" s="76" t="str">
        <f>IF(Cadastro!C235="","",Cadastro!C235)</f>
        <v/>
      </c>
      <c r="E236" s="94" t="str">
        <f>IF(Cadastro!E235="","",Cadastro!E235)</f>
        <v/>
      </c>
      <c r="F236" s="94" t="str">
        <f>IFERROR(VLOOKUP(D236,Saldo!$P$9:$Y$1009,9,FALSE),"")</f>
        <v/>
      </c>
      <c r="G236" s="94" t="str">
        <f>IFERROR(VLOOKUP(D236,Saldo!$P$9:$Y$1009,10,FALSE),"")</f>
        <v/>
      </c>
      <c r="H236" s="94" t="str">
        <f>IFERROR(VLOOKUP(D236,Saldo!$P$9:$AA$1009,11,FALSE),"")</f>
        <v/>
      </c>
      <c r="I236" s="94" t="str">
        <f t="shared" si="6"/>
        <v/>
      </c>
      <c r="K236" s="67"/>
      <c r="L236" s="103" t="str">
        <f t="shared" si="7"/>
        <v>-</v>
      </c>
    </row>
    <row r="237" spans="1:12" ht="18.95" customHeight="1" x14ac:dyDescent="0.25">
      <c r="A237" s="82"/>
      <c r="C237" s="76" t="str">
        <f>IF(Cadastro!D236="","",Cadastro!D236)</f>
        <v/>
      </c>
      <c r="D237" s="76" t="str">
        <f>IF(Cadastro!C236="","",Cadastro!C236)</f>
        <v/>
      </c>
      <c r="E237" s="94" t="str">
        <f>IF(Cadastro!E236="","",Cadastro!E236)</f>
        <v/>
      </c>
      <c r="F237" s="94" t="str">
        <f>IFERROR(VLOOKUP(D237,Saldo!$P$9:$Y$1009,9,FALSE),"")</f>
        <v/>
      </c>
      <c r="G237" s="94" t="str">
        <f>IFERROR(VLOOKUP(D237,Saldo!$P$9:$Y$1009,10,FALSE),"")</f>
        <v/>
      </c>
      <c r="H237" s="94" t="str">
        <f>IFERROR(VLOOKUP(D237,Saldo!$P$9:$AA$1009,11,FALSE),"")</f>
        <v/>
      </c>
      <c r="I237" s="94" t="str">
        <f t="shared" si="6"/>
        <v/>
      </c>
      <c r="K237" s="67"/>
      <c r="L237" s="103" t="str">
        <f t="shared" si="7"/>
        <v>-</v>
      </c>
    </row>
    <row r="238" spans="1:12" ht="18.95" customHeight="1" x14ac:dyDescent="0.25">
      <c r="A238" s="82"/>
      <c r="C238" s="76" t="str">
        <f>IF(Cadastro!D237="","",Cadastro!D237)</f>
        <v/>
      </c>
      <c r="D238" s="76" t="str">
        <f>IF(Cadastro!C237="","",Cadastro!C237)</f>
        <v/>
      </c>
      <c r="E238" s="94" t="str">
        <f>IF(Cadastro!E237="","",Cadastro!E237)</f>
        <v/>
      </c>
      <c r="F238" s="94" t="str">
        <f>IFERROR(VLOOKUP(D238,Saldo!$P$9:$Y$1009,9,FALSE),"")</f>
        <v/>
      </c>
      <c r="G238" s="94" t="str">
        <f>IFERROR(VLOOKUP(D238,Saldo!$P$9:$Y$1009,10,FALSE),"")</f>
        <v/>
      </c>
      <c r="H238" s="94" t="str">
        <f>IFERROR(VLOOKUP(D238,Saldo!$P$9:$AA$1009,11,FALSE),"")</f>
        <v/>
      </c>
      <c r="I238" s="94" t="str">
        <f t="shared" si="6"/>
        <v/>
      </c>
      <c r="K238" s="67"/>
      <c r="L238" s="103" t="str">
        <f t="shared" si="7"/>
        <v>-</v>
      </c>
    </row>
    <row r="239" spans="1:12" ht="18.95" customHeight="1" x14ac:dyDescent="0.25">
      <c r="A239" s="82"/>
      <c r="C239" s="76" t="str">
        <f>IF(Cadastro!D238="","",Cadastro!D238)</f>
        <v/>
      </c>
      <c r="D239" s="76" t="str">
        <f>IF(Cadastro!C238="","",Cadastro!C238)</f>
        <v/>
      </c>
      <c r="E239" s="94" t="str">
        <f>IF(Cadastro!E238="","",Cadastro!E238)</f>
        <v/>
      </c>
      <c r="F239" s="94" t="str">
        <f>IFERROR(VLOOKUP(D239,Saldo!$P$9:$Y$1009,9,FALSE),"")</f>
        <v/>
      </c>
      <c r="G239" s="94" t="str">
        <f>IFERROR(VLOOKUP(D239,Saldo!$P$9:$Y$1009,10,FALSE),"")</f>
        <v/>
      </c>
      <c r="H239" s="94" t="str">
        <f>IFERROR(VLOOKUP(D239,Saldo!$P$9:$AA$1009,11,FALSE),"")</f>
        <v/>
      </c>
      <c r="I239" s="94" t="str">
        <f t="shared" si="6"/>
        <v/>
      </c>
      <c r="K239" s="67"/>
      <c r="L239" s="103" t="str">
        <f t="shared" si="7"/>
        <v>-</v>
      </c>
    </row>
    <row r="240" spans="1:12" ht="18.95" customHeight="1" x14ac:dyDescent="0.25">
      <c r="A240" s="82"/>
      <c r="C240" s="76" t="str">
        <f>IF(Cadastro!D239="","",Cadastro!D239)</f>
        <v/>
      </c>
      <c r="D240" s="76" t="str">
        <f>IF(Cadastro!C239="","",Cadastro!C239)</f>
        <v/>
      </c>
      <c r="E240" s="94" t="str">
        <f>IF(Cadastro!E239="","",Cadastro!E239)</f>
        <v/>
      </c>
      <c r="F240" s="94" t="str">
        <f>IFERROR(VLOOKUP(D240,Saldo!$P$9:$Y$1009,9,FALSE),"")</f>
        <v/>
      </c>
      <c r="G240" s="94" t="str">
        <f>IFERROR(VLOOKUP(D240,Saldo!$P$9:$Y$1009,10,FALSE),"")</f>
        <v/>
      </c>
      <c r="H240" s="94" t="str">
        <f>IFERROR(VLOOKUP(D240,Saldo!$P$9:$AA$1009,11,FALSE),"")</f>
        <v/>
      </c>
      <c r="I240" s="94" t="str">
        <f t="shared" si="6"/>
        <v/>
      </c>
      <c r="K240" s="67"/>
      <c r="L240" s="103" t="str">
        <f t="shared" si="7"/>
        <v>-</v>
      </c>
    </row>
    <row r="241" spans="1:12" ht="18.95" customHeight="1" x14ac:dyDescent="0.25">
      <c r="A241" s="82"/>
      <c r="C241" s="76" t="str">
        <f>IF(Cadastro!D240="","",Cadastro!D240)</f>
        <v/>
      </c>
      <c r="D241" s="76" t="str">
        <f>IF(Cadastro!C240="","",Cadastro!C240)</f>
        <v/>
      </c>
      <c r="E241" s="94" t="str">
        <f>IF(Cadastro!E240="","",Cadastro!E240)</f>
        <v/>
      </c>
      <c r="F241" s="94" t="str">
        <f>IFERROR(VLOOKUP(D241,Saldo!$P$9:$Y$1009,9,FALSE),"")</f>
        <v/>
      </c>
      <c r="G241" s="94" t="str">
        <f>IFERROR(VLOOKUP(D241,Saldo!$P$9:$Y$1009,10,FALSE),"")</f>
        <v/>
      </c>
      <c r="H241" s="94" t="str">
        <f>IFERROR(VLOOKUP(D241,Saldo!$P$9:$AA$1009,11,FALSE),"")</f>
        <v/>
      </c>
      <c r="I241" s="94" t="str">
        <f t="shared" si="6"/>
        <v/>
      </c>
      <c r="K241" s="67"/>
      <c r="L241" s="103" t="str">
        <f t="shared" si="7"/>
        <v>-</v>
      </c>
    </row>
    <row r="242" spans="1:12" ht="18.95" customHeight="1" x14ac:dyDescent="0.25">
      <c r="A242" s="82"/>
      <c r="C242" s="76" t="str">
        <f>IF(Cadastro!D241="","",Cadastro!D241)</f>
        <v/>
      </c>
      <c r="D242" s="76" t="str">
        <f>IF(Cadastro!C241="","",Cadastro!C241)</f>
        <v/>
      </c>
      <c r="E242" s="94" t="str">
        <f>IF(Cadastro!E241="","",Cadastro!E241)</f>
        <v/>
      </c>
      <c r="F242" s="94" t="str">
        <f>IFERROR(VLOOKUP(D242,Saldo!$P$9:$Y$1009,9,FALSE),"")</f>
        <v/>
      </c>
      <c r="G242" s="94" t="str">
        <f>IFERROR(VLOOKUP(D242,Saldo!$P$9:$Y$1009,10,FALSE),"")</f>
        <v/>
      </c>
      <c r="H242" s="94" t="str">
        <f>IFERROR(VLOOKUP(D242,Saldo!$P$9:$AA$1009,11,FALSE),"")</f>
        <v/>
      </c>
      <c r="I242" s="94" t="str">
        <f t="shared" si="6"/>
        <v/>
      </c>
      <c r="K242" s="67"/>
      <c r="L242" s="103" t="str">
        <f t="shared" si="7"/>
        <v>-</v>
      </c>
    </row>
    <row r="243" spans="1:12" ht="18.95" customHeight="1" x14ac:dyDescent="0.25">
      <c r="A243" s="82"/>
      <c r="C243" s="76" t="str">
        <f>IF(Cadastro!D242="","",Cadastro!D242)</f>
        <v/>
      </c>
      <c r="D243" s="76" t="str">
        <f>IF(Cadastro!C242="","",Cadastro!C242)</f>
        <v/>
      </c>
      <c r="E243" s="94" t="str">
        <f>IF(Cadastro!E242="","",Cadastro!E242)</f>
        <v/>
      </c>
      <c r="F243" s="94" t="str">
        <f>IFERROR(VLOOKUP(D243,Saldo!$P$9:$Y$1009,9,FALSE),"")</f>
        <v/>
      </c>
      <c r="G243" s="94" t="str">
        <f>IFERROR(VLOOKUP(D243,Saldo!$P$9:$Y$1009,10,FALSE),"")</f>
        <v/>
      </c>
      <c r="H243" s="94" t="str">
        <f>IFERROR(VLOOKUP(D243,Saldo!$P$9:$AA$1009,11,FALSE),"")</f>
        <v/>
      </c>
      <c r="I243" s="94" t="str">
        <f t="shared" si="6"/>
        <v/>
      </c>
      <c r="K243" s="67"/>
      <c r="L243" s="103" t="str">
        <f t="shared" si="7"/>
        <v>-</v>
      </c>
    </row>
    <row r="244" spans="1:12" ht="18.95" customHeight="1" x14ac:dyDescent="0.25">
      <c r="A244" s="82"/>
      <c r="C244" s="76" t="str">
        <f>IF(Cadastro!D243="","",Cadastro!D243)</f>
        <v/>
      </c>
      <c r="D244" s="76" t="str">
        <f>IF(Cadastro!C243="","",Cadastro!C243)</f>
        <v/>
      </c>
      <c r="E244" s="94" t="str">
        <f>IF(Cadastro!E243="","",Cadastro!E243)</f>
        <v/>
      </c>
      <c r="F244" s="94" t="str">
        <f>IFERROR(VLOOKUP(D244,Saldo!$P$9:$Y$1009,9,FALSE),"")</f>
        <v/>
      </c>
      <c r="G244" s="94" t="str">
        <f>IFERROR(VLOOKUP(D244,Saldo!$P$9:$Y$1009,10,FALSE),"")</f>
        <v/>
      </c>
      <c r="H244" s="94" t="str">
        <f>IFERROR(VLOOKUP(D244,Saldo!$P$9:$AA$1009,11,FALSE),"")</f>
        <v/>
      </c>
      <c r="I244" s="94" t="str">
        <f t="shared" si="6"/>
        <v/>
      </c>
      <c r="K244" s="67"/>
      <c r="L244" s="103" t="str">
        <f t="shared" si="7"/>
        <v>-</v>
      </c>
    </row>
    <row r="245" spans="1:12" ht="18.95" customHeight="1" x14ac:dyDescent="0.25">
      <c r="A245" s="82"/>
      <c r="C245" s="76" t="str">
        <f>IF(Cadastro!D244="","",Cadastro!D244)</f>
        <v/>
      </c>
      <c r="D245" s="76" t="str">
        <f>IF(Cadastro!C244="","",Cadastro!C244)</f>
        <v/>
      </c>
      <c r="E245" s="94" t="str">
        <f>IF(Cadastro!E244="","",Cadastro!E244)</f>
        <v/>
      </c>
      <c r="F245" s="94" t="str">
        <f>IFERROR(VLOOKUP(D245,Saldo!$P$9:$Y$1009,9,FALSE),"")</f>
        <v/>
      </c>
      <c r="G245" s="94" t="str">
        <f>IFERROR(VLOOKUP(D245,Saldo!$P$9:$Y$1009,10,FALSE),"")</f>
        <v/>
      </c>
      <c r="H245" s="94" t="str">
        <f>IFERROR(VLOOKUP(D245,Saldo!$P$9:$AA$1009,11,FALSE),"")</f>
        <v/>
      </c>
      <c r="I245" s="94" t="str">
        <f t="shared" si="6"/>
        <v/>
      </c>
      <c r="K245" s="67"/>
      <c r="L245" s="103" t="str">
        <f t="shared" si="7"/>
        <v>-</v>
      </c>
    </row>
    <row r="246" spans="1:12" ht="18.95" customHeight="1" x14ac:dyDescent="0.25">
      <c r="A246" s="82"/>
      <c r="C246" s="76" t="str">
        <f>IF(Cadastro!D245="","",Cadastro!D245)</f>
        <v/>
      </c>
      <c r="D246" s="76" t="str">
        <f>IF(Cadastro!C245="","",Cadastro!C245)</f>
        <v/>
      </c>
      <c r="E246" s="94" t="str">
        <f>IF(Cadastro!E245="","",Cadastro!E245)</f>
        <v/>
      </c>
      <c r="F246" s="94" t="str">
        <f>IFERROR(VLOOKUP(D246,Saldo!$P$9:$Y$1009,9,FALSE),"")</f>
        <v/>
      </c>
      <c r="G246" s="94" t="str">
        <f>IFERROR(VLOOKUP(D246,Saldo!$P$9:$Y$1009,10,FALSE),"")</f>
        <v/>
      </c>
      <c r="H246" s="94" t="str">
        <f>IFERROR(VLOOKUP(D246,Saldo!$P$9:$AA$1009,11,FALSE),"")</f>
        <v/>
      </c>
      <c r="I246" s="94" t="str">
        <f t="shared" si="6"/>
        <v/>
      </c>
      <c r="K246" s="67"/>
      <c r="L246" s="103" t="str">
        <f t="shared" si="7"/>
        <v>-</v>
      </c>
    </row>
    <row r="247" spans="1:12" ht="18.95" customHeight="1" x14ac:dyDescent="0.25">
      <c r="A247" s="82"/>
      <c r="C247" s="76" t="str">
        <f>IF(Cadastro!D246="","",Cadastro!D246)</f>
        <v/>
      </c>
      <c r="D247" s="76" t="str">
        <f>IF(Cadastro!C246="","",Cadastro!C246)</f>
        <v/>
      </c>
      <c r="E247" s="94" t="str">
        <f>IF(Cadastro!E246="","",Cadastro!E246)</f>
        <v/>
      </c>
      <c r="F247" s="94" t="str">
        <f>IFERROR(VLOOKUP(D247,Saldo!$P$9:$Y$1009,9,FALSE),"")</f>
        <v/>
      </c>
      <c r="G247" s="94" t="str">
        <f>IFERROR(VLOOKUP(D247,Saldo!$P$9:$Y$1009,10,FALSE),"")</f>
        <v/>
      </c>
      <c r="H247" s="94" t="str">
        <f>IFERROR(VLOOKUP(D247,Saldo!$P$9:$AA$1009,11,FALSE),"")</f>
        <v/>
      </c>
      <c r="I247" s="94" t="str">
        <f t="shared" si="6"/>
        <v/>
      </c>
      <c r="K247" s="67"/>
      <c r="L247" s="103" t="str">
        <f t="shared" si="7"/>
        <v>-</v>
      </c>
    </row>
    <row r="248" spans="1:12" ht="18.95" customHeight="1" x14ac:dyDescent="0.25">
      <c r="A248" s="82"/>
      <c r="C248" s="76" t="str">
        <f>IF(Cadastro!D247="","",Cadastro!D247)</f>
        <v/>
      </c>
      <c r="D248" s="76" t="str">
        <f>IF(Cadastro!C247="","",Cadastro!C247)</f>
        <v/>
      </c>
      <c r="E248" s="94" t="str">
        <f>IF(Cadastro!E247="","",Cadastro!E247)</f>
        <v/>
      </c>
      <c r="F248" s="94" t="str">
        <f>IFERROR(VLOOKUP(D248,Saldo!$P$9:$Y$1009,9,FALSE),"")</f>
        <v/>
      </c>
      <c r="G248" s="94" t="str">
        <f>IFERROR(VLOOKUP(D248,Saldo!$P$9:$Y$1009,10,FALSE),"")</f>
        <v/>
      </c>
      <c r="H248" s="94" t="str">
        <f>IFERROR(VLOOKUP(D248,Saldo!$P$9:$AA$1009,11,FALSE),"")</f>
        <v/>
      </c>
      <c r="I248" s="94" t="str">
        <f t="shared" si="6"/>
        <v/>
      </c>
      <c r="K248" s="67"/>
      <c r="L248" s="103" t="str">
        <f t="shared" si="7"/>
        <v>-</v>
      </c>
    </row>
    <row r="249" spans="1:12" ht="18.95" customHeight="1" x14ac:dyDescent="0.25">
      <c r="A249" s="82"/>
      <c r="C249" s="76" t="str">
        <f>IF(Cadastro!D248="","",Cadastro!D248)</f>
        <v/>
      </c>
      <c r="D249" s="76" t="str">
        <f>IF(Cadastro!C248="","",Cadastro!C248)</f>
        <v/>
      </c>
      <c r="E249" s="94" t="str">
        <f>IF(Cadastro!E248="","",Cadastro!E248)</f>
        <v/>
      </c>
      <c r="F249" s="94" t="str">
        <f>IFERROR(VLOOKUP(D249,Saldo!$P$9:$Y$1009,9,FALSE),"")</f>
        <v/>
      </c>
      <c r="G249" s="94" t="str">
        <f>IFERROR(VLOOKUP(D249,Saldo!$P$9:$Y$1009,10,FALSE),"")</f>
        <v/>
      </c>
      <c r="H249" s="94" t="str">
        <f>IFERROR(VLOOKUP(D249,Saldo!$P$9:$AA$1009,11,FALSE),"")</f>
        <v/>
      </c>
      <c r="I249" s="94" t="str">
        <f t="shared" si="6"/>
        <v/>
      </c>
      <c r="K249" s="67"/>
      <c r="L249" s="103" t="str">
        <f t="shared" si="7"/>
        <v>-</v>
      </c>
    </row>
    <row r="250" spans="1:12" ht="18.95" customHeight="1" x14ac:dyDescent="0.25">
      <c r="A250" s="82"/>
      <c r="C250" s="76" t="str">
        <f>IF(Cadastro!D249="","",Cadastro!D249)</f>
        <v/>
      </c>
      <c r="D250" s="76" t="str">
        <f>IF(Cadastro!C249="","",Cadastro!C249)</f>
        <v/>
      </c>
      <c r="E250" s="94" t="str">
        <f>IF(Cadastro!E249="","",Cadastro!E249)</f>
        <v/>
      </c>
      <c r="F250" s="94" t="str">
        <f>IFERROR(VLOOKUP(D250,Saldo!$P$9:$Y$1009,9,FALSE),"")</f>
        <v/>
      </c>
      <c r="G250" s="94" t="str">
        <f>IFERROR(VLOOKUP(D250,Saldo!$P$9:$Y$1009,10,FALSE),"")</f>
        <v/>
      </c>
      <c r="H250" s="94" t="str">
        <f>IFERROR(VLOOKUP(D250,Saldo!$P$9:$AA$1009,11,FALSE),"")</f>
        <v/>
      </c>
      <c r="I250" s="94" t="str">
        <f t="shared" si="6"/>
        <v/>
      </c>
      <c r="K250" s="67"/>
      <c r="L250" s="103" t="str">
        <f t="shared" si="7"/>
        <v>-</v>
      </c>
    </row>
    <row r="251" spans="1:12" ht="18.95" customHeight="1" x14ac:dyDescent="0.25">
      <c r="A251" s="82"/>
      <c r="C251" s="76" t="str">
        <f>IF(Cadastro!D250="","",Cadastro!D250)</f>
        <v/>
      </c>
      <c r="D251" s="76" t="str">
        <f>IF(Cadastro!C250="","",Cadastro!C250)</f>
        <v/>
      </c>
      <c r="E251" s="94" t="str">
        <f>IF(Cadastro!E250="","",Cadastro!E250)</f>
        <v/>
      </c>
      <c r="F251" s="94" t="str">
        <f>IFERROR(VLOOKUP(D251,Saldo!$P$9:$Y$1009,9,FALSE),"")</f>
        <v/>
      </c>
      <c r="G251" s="94" t="str">
        <f>IFERROR(VLOOKUP(D251,Saldo!$P$9:$Y$1009,10,FALSE),"")</f>
        <v/>
      </c>
      <c r="H251" s="94" t="str">
        <f>IFERROR(VLOOKUP(D251,Saldo!$P$9:$AA$1009,11,FALSE),"")</f>
        <v/>
      </c>
      <c r="I251" s="94" t="str">
        <f t="shared" si="6"/>
        <v/>
      </c>
      <c r="K251" s="67"/>
      <c r="L251" s="103" t="str">
        <f t="shared" si="7"/>
        <v>-</v>
      </c>
    </row>
    <row r="252" spans="1:12" ht="18.95" customHeight="1" x14ac:dyDescent="0.25">
      <c r="A252" s="82"/>
      <c r="C252" s="76" t="str">
        <f>IF(Cadastro!D251="","",Cadastro!D251)</f>
        <v/>
      </c>
      <c r="D252" s="76" t="str">
        <f>IF(Cadastro!C251="","",Cadastro!C251)</f>
        <v/>
      </c>
      <c r="E252" s="94" t="str">
        <f>IF(Cadastro!E251="","",Cadastro!E251)</f>
        <v/>
      </c>
      <c r="F252" s="94" t="str">
        <f>IFERROR(VLOOKUP(D252,Saldo!$P$9:$Y$1009,9,FALSE),"")</f>
        <v/>
      </c>
      <c r="G252" s="94" t="str">
        <f>IFERROR(VLOOKUP(D252,Saldo!$P$9:$Y$1009,10,FALSE),"")</f>
        <v/>
      </c>
      <c r="H252" s="94" t="str">
        <f>IFERROR(VLOOKUP(D252,Saldo!$P$9:$AA$1009,11,FALSE),"")</f>
        <v/>
      </c>
      <c r="I252" s="94" t="str">
        <f t="shared" si="6"/>
        <v/>
      </c>
      <c r="K252" s="67"/>
      <c r="L252" s="103" t="str">
        <f t="shared" si="7"/>
        <v>-</v>
      </c>
    </row>
    <row r="253" spans="1:12" ht="18.95" customHeight="1" x14ac:dyDescent="0.25">
      <c r="A253" s="82"/>
      <c r="C253" s="76" t="str">
        <f>IF(Cadastro!D252="","",Cadastro!D252)</f>
        <v/>
      </c>
      <c r="D253" s="76" t="str">
        <f>IF(Cadastro!C252="","",Cadastro!C252)</f>
        <v/>
      </c>
      <c r="E253" s="94" t="str">
        <f>IF(Cadastro!E252="","",Cadastro!E252)</f>
        <v/>
      </c>
      <c r="F253" s="94" t="str">
        <f>IFERROR(VLOOKUP(D253,Saldo!$P$9:$Y$1009,9,FALSE),"")</f>
        <v/>
      </c>
      <c r="G253" s="94" t="str">
        <f>IFERROR(VLOOKUP(D253,Saldo!$P$9:$Y$1009,10,FALSE),"")</f>
        <v/>
      </c>
      <c r="H253" s="94" t="str">
        <f>IFERROR(VLOOKUP(D253,Saldo!$P$9:$AA$1009,11,FALSE),"")</f>
        <v/>
      </c>
      <c r="I253" s="94" t="str">
        <f t="shared" si="6"/>
        <v/>
      </c>
      <c r="K253" s="67"/>
      <c r="L253" s="103" t="str">
        <f t="shared" si="7"/>
        <v>-</v>
      </c>
    </row>
    <row r="254" spans="1:12" ht="18.95" customHeight="1" x14ac:dyDescent="0.25">
      <c r="A254" s="82"/>
      <c r="C254" s="76" t="str">
        <f>IF(Cadastro!D253="","",Cadastro!D253)</f>
        <v/>
      </c>
      <c r="D254" s="76" t="str">
        <f>IF(Cadastro!C253="","",Cadastro!C253)</f>
        <v/>
      </c>
      <c r="E254" s="94" t="str">
        <f>IF(Cadastro!E253="","",Cadastro!E253)</f>
        <v/>
      </c>
      <c r="F254" s="94" t="str">
        <f>IFERROR(VLOOKUP(D254,Saldo!$P$9:$Y$1009,9,FALSE),"")</f>
        <v/>
      </c>
      <c r="G254" s="94" t="str">
        <f>IFERROR(VLOOKUP(D254,Saldo!$P$9:$Y$1009,10,FALSE),"")</f>
        <v/>
      </c>
      <c r="H254" s="94" t="str">
        <f>IFERROR(VLOOKUP(D254,Saldo!$P$9:$AA$1009,11,FALSE),"")</f>
        <v/>
      </c>
      <c r="I254" s="94" t="str">
        <f t="shared" si="6"/>
        <v/>
      </c>
      <c r="K254" s="67"/>
      <c r="L254" s="103" t="str">
        <f t="shared" si="7"/>
        <v>-</v>
      </c>
    </row>
    <row r="255" spans="1:12" ht="18.95" customHeight="1" x14ac:dyDescent="0.25">
      <c r="A255" s="82"/>
      <c r="C255" s="76" t="str">
        <f>IF(Cadastro!D254="","",Cadastro!D254)</f>
        <v/>
      </c>
      <c r="D255" s="76" t="str">
        <f>IF(Cadastro!C254="","",Cadastro!C254)</f>
        <v/>
      </c>
      <c r="E255" s="94" t="str">
        <f>IF(Cadastro!E254="","",Cadastro!E254)</f>
        <v/>
      </c>
      <c r="F255" s="94" t="str">
        <f>IFERROR(VLOOKUP(D255,Saldo!$P$9:$Y$1009,9,FALSE),"")</f>
        <v/>
      </c>
      <c r="G255" s="94" t="str">
        <f>IFERROR(VLOOKUP(D255,Saldo!$P$9:$Y$1009,10,FALSE),"")</f>
        <v/>
      </c>
      <c r="H255" s="94" t="str">
        <f>IFERROR(VLOOKUP(D255,Saldo!$P$9:$AA$1009,11,FALSE),"")</f>
        <v/>
      </c>
      <c r="I255" s="94" t="str">
        <f t="shared" si="6"/>
        <v/>
      </c>
      <c r="K255" s="67"/>
      <c r="L255" s="103" t="str">
        <f t="shared" si="7"/>
        <v>-</v>
      </c>
    </row>
    <row r="256" spans="1:12" ht="18.95" customHeight="1" x14ac:dyDescent="0.25">
      <c r="A256" s="82"/>
      <c r="C256" s="76" t="str">
        <f>IF(Cadastro!D255="","",Cadastro!D255)</f>
        <v/>
      </c>
      <c r="D256" s="76" t="str">
        <f>IF(Cadastro!C255="","",Cadastro!C255)</f>
        <v/>
      </c>
      <c r="E256" s="94" t="str">
        <f>IF(Cadastro!E255="","",Cadastro!E255)</f>
        <v/>
      </c>
      <c r="F256" s="94" t="str">
        <f>IFERROR(VLOOKUP(D256,Saldo!$P$9:$Y$1009,9,FALSE),"")</f>
        <v/>
      </c>
      <c r="G256" s="94" t="str">
        <f>IFERROR(VLOOKUP(D256,Saldo!$P$9:$Y$1009,10,FALSE),"")</f>
        <v/>
      </c>
      <c r="H256" s="94" t="str">
        <f>IFERROR(VLOOKUP(D256,Saldo!$P$9:$AA$1009,11,FALSE),"")</f>
        <v/>
      </c>
      <c r="I256" s="94" t="str">
        <f t="shared" si="6"/>
        <v/>
      </c>
      <c r="K256" s="67"/>
      <c r="L256" s="103" t="str">
        <f t="shared" si="7"/>
        <v>-</v>
      </c>
    </row>
    <row r="257" spans="1:12" ht="18.95" customHeight="1" x14ac:dyDescent="0.25">
      <c r="A257" s="82"/>
      <c r="C257" s="76" t="str">
        <f>IF(Cadastro!D256="","",Cadastro!D256)</f>
        <v/>
      </c>
      <c r="D257" s="76" t="str">
        <f>IF(Cadastro!C256="","",Cadastro!C256)</f>
        <v/>
      </c>
      <c r="E257" s="94" t="str">
        <f>IF(Cadastro!E256="","",Cadastro!E256)</f>
        <v/>
      </c>
      <c r="F257" s="94" t="str">
        <f>IFERROR(VLOOKUP(D257,Saldo!$P$9:$Y$1009,9,FALSE),"")</f>
        <v/>
      </c>
      <c r="G257" s="94" t="str">
        <f>IFERROR(VLOOKUP(D257,Saldo!$P$9:$Y$1009,10,FALSE),"")</f>
        <v/>
      </c>
      <c r="H257" s="94" t="str">
        <f>IFERROR(VLOOKUP(D257,Saldo!$P$9:$AA$1009,11,FALSE),"")</f>
        <v/>
      </c>
      <c r="I257" s="94" t="str">
        <f t="shared" si="6"/>
        <v/>
      </c>
      <c r="K257" s="67"/>
      <c r="L257" s="103" t="str">
        <f t="shared" si="7"/>
        <v>-</v>
      </c>
    </row>
    <row r="258" spans="1:12" ht="18.95" customHeight="1" x14ac:dyDescent="0.25">
      <c r="A258" s="82"/>
      <c r="C258" s="76" t="str">
        <f>IF(Cadastro!D257="","",Cadastro!D257)</f>
        <v/>
      </c>
      <c r="D258" s="76" t="str">
        <f>IF(Cadastro!C257="","",Cadastro!C257)</f>
        <v/>
      </c>
      <c r="E258" s="94" t="str">
        <f>IF(Cadastro!E257="","",Cadastro!E257)</f>
        <v/>
      </c>
      <c r="F258" s="94" t="str">
        <f>IFERROR(VLOOKUP(D258,Saldo!$P$9:$Y$1009,9,FALSE),"")</f>
        <v/>
      </c>
      <c r="G258" s="94" t="str">
        <f>IFERROR(VLOOKUP(D258,Saldo!$P$9:$Y$1009,10,FALSE),"")</f>
        <v/>
      </c>
      <c r="H258" s="94" t="str">
        <f>IFERROR(VLOOKUP(D258,Saldo!$P$9:$AA$1009,11,FALSE),"")</f>
        <v/>
      </c>
      <c r="I258" s="94" t="str">
        <f t="shared" si="6"/>
        <v/>
      </c>
      <c r="K258" s="67"/>
      <c r="L258" s="103" t="str">
        <f t="shared" si="7"/>
        <v>-</v>
      </c>
    </row>
    <row r="259" spans="1:12" ht="18.95" customHeight="1" x14ac:dyDescent="0.25">
      <c r="A259" s="82"/>
      <c r="C259" s="76" t="str">
        <f>IF(Cadastro!D258="","",Cadastro!D258)</f>
        <v/>
      </c>
      <c r="D259" s="76" t="str">
        <f>IF(Cadastro!C258="","",Cadastro!C258)</f>
        <v/>
      </c>
      <c r="E259" s="94" t="str">
        <f>IF(Cadastro!E258="","",Cadastro!E258)</f>
        <v/>
      </c>
      <c r="F259" s="94" t="str">
        <f>IFERROR(VLOOKUP(D259,Saldo!$P$9:$Y$1009,9,FALSE),"")</f>
        <v/>
      </c>
      <c r="G259" s="94" t="str">
        <f>IFERROR(VLOOKUP(D259,Saldo!$P$9:$Y$1009,10,FALSE),"")</f>
        <v/>
      </c>
      <c r="H259" s="94" t="str">
        <f>IFERROR(VLOOKUP(D259,Saldo!$P$9:$AA$1009,11,FALSE),"")</f>
        <v/>
      </c>
      <c r="I259" s="94" t="str">
        <f t="shared" si="6"/>
        <v/>
      </c>
      <c r="K259" s="67"/>
      <c r="L259" s="103" t="str">
        <f t="shared" si="7"/>
        <v>-</v>
      </c>
    </row>
    <row r="260" spans="1:12" ht="18.95" customHeight="1" x14ac:dyDescent="0.25">
      <c r="A260" s="82"/>
      <c r="C260" s="76" t="str">
        <f>IF(Cadastro!D259="","",Cadastro!D259)</f>
        <v/>
      </c>
      <c r="D260" s="76" t="str">
        <f>IF(Cadastro!C259="","",Cadastro!C259)</f>
        <v/>
      </c>
      <c r="E260" s="94" t="str">
        <f>IF(Cadastro!E259="","",Cadastro!E259)</f>
        <v/>
      </c>
      <c r="F260" s="94" t="str">
        <f>IFERROR(VLOOKUP(D260,Saldo!$P$9:$Y$1009,9,FALSE),"")</f>
        <v/>
      </c>
      <c r="G260" s="94" t="str">
        <f>IFERROR(VLOOKUP(D260,Saldo!$P$9:$Y$1009,10,FALSE),"")</f>
        <v/>
      </c>
      <c r="H260" s="94" t="str">
        <f>IFERROR(VLOOKUP(D260,Saldo!$P$9:$AA$1009,11,FALSE),"")</f>
        <v/>
      </c>
      <c r="I260" s="94" t="str">
        <f t="shared" si="6"/>
        <v/>
      </c>
      <c r="K260" s="67"/>
      <c r="L260" s="103" t="str">
        <f t="shared" si="7"/>
        <v>-</v>
      </c>
    </row>
    <row r="261" spans="1:12" ht="18.95" customHeight="1" x14ac:dyDescent="0.25">
      <c r="A261" s="82"/>
      <c r="C261" s="76" t="str">
        <f>IF(Cadastro!D260="","",Cadastro!D260)</f>
        <v/>
      </c>
      <c r="D261" s="76" t="str">
        <f>IF(Cadastro!C260="","",Cadastro!C260)</f>
        <v/>
      </c>
      <c r="E261" s="94" t="str">
        <f>IF(Cadastro!E260="","",Cadastro!E260)</f>
        <v/>
      </c>
      <c r="F261" s="94" t="str">
        <f>IFERROR(VLOOKUP(D261,Saldo!$P$9:$Y$1009,9,FALSE),"")</f>
        <v/>
      </c>
      <c r="G261" s="94" t="str">
        <f>IFERROR(VLOOKUP(D261,Saldo!$P$9:$Y$1009,10,FALSE),"")</f>
        <v/>
      </c>
      <c r="H261" s="94" t="str">
        <f>IFERROR(VLOOKUP(D261,Saldo!$P$9:$AA$1009,11,FALSE),"")</f>
        <v/>
      </c>
      <c r="I261" s="94" t="str">
        <f t="shared" si="6"/>
        <v/>
      </c>
      <c r="K261" s="67"/>
      <c r="L261" s="103" t="str">
        <f t="shared" si="7"/>
        <v>-</v>
      </c>
    </row>
    <row r="262" spans="1:12" ht="18.95" customHeight="1" x14ac:dyDescent="0.25">
      <c r="A262" s="82"/>
      <c r="C262" s="76" t="str">
        <f>IF(Cadastro!D261="","",Cadastro!D261)</f>
        <v/>
      </c>
      <c r="D262" s="76" t="str">
        <f>IF(Cadastro!C261="","",Cadastro!C261)</f>
        <v/>
      </c>
      <c r="E262" s="94" t="str">
        <f>IF(Cadastro!E261="","",Cadastro!E261)</f>
        <v/>
      </c>
      <c r="F262" s="94" t="str">
        <f>IFERROR(VLOOKUP(D262,Saldo!$P$9:$Y$1009,9,FALSE),"")</f>
        <v/>
      </c>
      <c r="G262" s="94" t="str">
        <f>IFERROR(VLOOKUP(D262,Saldo!$P$9:$Y$1009,10,FALSE),"")</f>
        <v/>
      </c>
      <c r="H262" s="94" t="str">
        <f>IFERROR(VLOOKUP(D262,Saldo!$P$9:$AA$1009,11,FALSE),"")</f>
        <v/>
      </c>
      <c r="I262" s="94" t="str">
        <f t="shared" si="6"/>
        <v/>
      </c>
      <c r="K262" s="67"/>
      <c r="L262" s="103" t="str">
        <f t="shared" si="7"/>
        <v>-</v>
      </c>
    </row>
    <row r="263" spans="1:12" ht="18.95" customHeight="1" x14ac:dyDescent="0.25">
      <c r="A263" s="82"/>
      <c r="C263" s="76" t="str">
        <f>IF(Cadastro!D262="","",Cadastro!D262)</f>
        <v/>
      </c>
      <c r="D263" s="76" t="str">
        <f>IF(Cadastro!C262="","",Cadastro!C262)</f>
        <v/>
      </c>
      <c r="E263" s="94" t="str">
        <f>IF(Cadastro!E262="","",Cadastro!E262)</f>
        <v/>
      </c>
      <c r="F263" s="94" t="str">
        <f>IFERROR(VLOOKUP(D263,Saldo!$P$9:$Y$1009,9,FALSE),"")</f>
        <v/>
      </c>
      <c r="G263" s="94" t="str">
        <f>IFERROR(VLOOKUP(D263,Saldo!$P$9:$Y$1009,10,FALSE),"")</f>
        <v/>
      </c>
      <c r="H263" s="94" t="str">
        <f>IFERROR(VLOOKUP(D263,Saldo!$P$9:$AA$1009,11,FALSE),"")</f>
        <v/>
      </c>
      <c r="I263" s="94" t="str">
        <f t="shared" si="6"/>
        <v/>
      </c>
      <c r="K263" s="67"/>
      <c r="L263" s="103" t="str">
        <f t="shared" si="7"/>
        <v>-</v>
      </c>
    </row>
    <row r="264" spans="1:12" ht="18.95" customHeight="1" x14ac:dyDescent="0.25">
      <c r="A264" s="82"/>
      <c r="C264" s="76" t="str">
        <f>IF(Cadastro!D263="","",Cadastro!D263)</f>
        <v/>
      </c>
      <c r="D264" s="76" t="str">
        <f>IF(Cadastro!C263="","",Cadastro!C263)</f>
        <v/>
      </c>
      <c r="E264" s="94" t="str">
        <f>IF(Cadastro!E263="","",Cadastro!E263)</f>
        <v/>
      </c>
      <c r="F264" s="94" t="str">
        <f>IFERROR(VLOOKUP(D264,Saldo!$P$9:$Y$1009,9,FALSE),"")</f>
        <v/>
      </c>
      <c r="G264" s="94" t="str">
        <f>IFERROR(VLOOKUP(D264,Saldo!$P$9:$Y$1009,10,FALSE),"")</f>
        <v/>
      </c>
      <c r="H264" s="94" t="str">
        <f>IFERROR(VLOOKUP(D264,Saldo!$P$9:$AA$1009,11,FALSE),"")</f>
        <v/>
      </c>
      <c r="I264" s="94" t="str">
        <f t="shared" si="6"/>
        <v/>
      </c>
      <c r="K264" s="67"/>
      <c r="L264" s="103" t="str">
        <f t="shared" si="7"/>
        <v>-</v>
      </c>
    </row>
    <row r="265" spans="1:12" ht="18.95" customHeight="1" x14ac:dyDescent="0.25">
      <c r="A265" s="82"/>
      <c r="C265" s="76" t="str">
        <f>IF(Cadastro!D264="","",Cadastro!D264)</f>
        <v/>
      </c>
      <c r="D265" s="76" t="str">
        <f>IF(Cadastro!C264="","",Cadastro!C264)</f>
        <v/>
      </c>
      <c r="E265" s="94" t="str">
        <f>IF(Cadastro!E264="","",Cadastro!E264)</f>
        <v/>
      </c>
      <c r="F265" s="94" t="str">
        <f>IFERROR(VLOOKUP(D265,Saldo!$P$9:$Y$1009,9,FALSE),"")</f>
        <v/>
      </c>
      <c r="G265" s="94" t="str">
        <f>IFERROR(VLOOKUP(D265,Saldo!$P$9:$Y$1009,10,FALSE),"")</f>
        <v/>
      </c>
      <c r="H265" s="94" t="str">
        <f>IFERROR(VLOOKUP(D265,Saldo!$P$9:$AA$1009,11,FALSE),"")</f>
        <v/>
      </c>
      <c r="I265" s="94" t="str">
        <f t="shared" si="6"/>
        <v/>
      </c>
      <c r="K265" s="67"/>
      <c r="L265" s="103" t="str">
        <f t="shared" si="7"/>
        <v>-</v>
      </c>
    </row>
    <row r="266" spans="1:12" ht="18.95" customHeight="1" x14ac:dyDescent="0.25">
      <c r="A266" s="82"/>
      <c r="C266" s="76" t="str">
        <f>IF(Cadastro!D265="","",Cadastro!D265)</f>
        <v/>
      </c>
      <c r="D266" s="76" t="str">
        <f>IF(Cadastro!C265="","",Cadastro!C265)</f>
        <v/>
      </c>
      <c r="E266" s="94" t="str">
        <f>IF(Cadastro!E265="","",Cadastro!E265)</f>
        <v/>
      </c>
      <c r="F266" s="94" t="str">
        <f>IFERROR(VLOOKUP(D266,Saldo!$P$9:$Y$1009,9,FALSE),"")</f>
        <v/>
      </c>
      <c r="G266" s="94" t="str">
        <f>IFERROR(VLOOKUP(D266,Saldo!$P$9:$Y$1009,10,FALSE),"")</f>
        <v/>
      </c>
      <c r="H266" s="94" t="str">
        <f>IFERROR(VLOOKUP(D266,Saldo!$P$9:$AA$1009,11,FALSE),"")</f>
        <v/>
      </c>
      <c r="I266" s="94" t="str">
        <f t="shared" si="6"/>
        <v/>
      </c>
      <c r="K266" s="67"/>
      <c r="L266" s="103" t="str">
        <f t="shared" si="7"/>
        <v>-</v>
      </c>
    </row>
    <row r="267" spans="1:12" ht="18.95" customHeight="1" x14ac:dyDescent="0.25">
      <c r="A267" s="82"/>
      <c r="C267" s="76" t="str">
        <f>IF(Cadastro!D266="","",Cadastro!D266)</f>
        <v/>
      </c>
      <c r="D267" s="76" t="str">
        <f>IF(Cadastro!C266="","",Cadastro!C266)</f>
        <v/>
      </c>
      <c r="E267" s="94" t="str">
        <f>IF(Cadastro!E266="","",Cadastro!E266)</f>
        <v/>
      </c>
      <c r="F267" s="94" t="str">
        <f>IFERROR(VLOOKUP(D267,Saldo!$P$9:$Y$1009,9,FALSE),"")</f>
        <v/>
      </c>
      <c r="G267" s="94" t="str">
        <f>IFERROR(VLOOKUP(D267,Saldo!$P$9:$Y$1009,10,FALSE),"")</f>
        <v/>
      </c>
      <c r="H267" s="94" t="str">
        <f>IFERROR(VLOOKUP(D267,Saldo!$P$9:$AA$1009,11,FALSE),"")</f>
        <v/>
      </c>
      <c r="I267" s="94" t="str">
        <f t="shared" ref="I267:I330" si="8">IFERROR(E267+F267-G267+H267,"")</f>
        <v/>
      </c>
      <c r="K267" s="67"/>
      <c r="L267" s="103" t="str">
        <f t="shared" ref="L267:L330" si="9">IF(C267="","-",IF(K267="","-",K267-I267))</f>
        <v>-</v>
      </c>
    </row>
    <row r="268" spans="1:12" ht="18.95" customHeight="1" x14ac:dyDescent="0.25">
      <c r="A268" s="82"/>
      <c r="C268" s="76" t="str">
        <f>IF(Cadastro!D267="","",Cadastro!D267)</f>
        <v/>
      </c>
      <c r="D268" s="76" t="str">
        <f>IF(Cadastro!C267="","",Cadastro!C267)</f>
        <v/>
      </c>
      <c r="E268" s="94" t="str">
        <f>IF(Cadastro!E267="","",Cadastro!E267)</f>
        <v/>
      </c>
      <c r="F268" s="94" t="str">
        <f>IFERROR(VLOOKUP(D268,Saldo!$P$9:$Y$1009,9,FALSE),"")</f>
        <v/>
      </c>
      <c r="G268" s="94" t="str">
        <f>IFERROR(VLOOKUP(D268,Saldo!$P$9:$Y$1009,10,FALSE),"")</f>
        <v/>
      </c>
      <c r="H268" s="94" t="str">
        <f>IFERROR(VLOOKUP(D268,Saldo!$P$9:$AA$1009,11,FALSE),"")</f>
        <v/>
      </c>
      <c r="I268" s="94" t="str">
        <f t="shared" si="8"/>
        <v/>
      </c>
      <c r="K268" s="67"/>
      <c r="L268" s="103" t="str">
        <f t="shared" si="9"/>
        <v>-</v>
      </c>
    </row>
    <row r="269" spans="1:12" ht="18.95" customHeight="1" x14ac:dyDescent="0.25">
      <c r="A269" s="82"/>
      <c r="C269" s="76" t="str">
        <f>IF(Cadastro!D268="","",Cadastro!D268)</f>
        <v/>
      </c>
      <c r="D269" s="76" t="str">
        <f>IF(Cadastro!C268="","",Cadastro!C268)</f>
        <v/>
      </c>
      <c r="E269" s="94" t="str">
        <f>IF(Cadastro!E268="","",Cadastro!E268)</f>
        <v/>
      </c>
      <c r="F269" s="94" t="str">
        <f>IFERROR(VLOOKUP(D269,Saldo!$P$9:$Y$1009,9,FALSE),"")</f>
        <v/>
      </c>
      <c r="G269" s="94" t="str">
        <f>IFERROR(VLOOKUP(D269,Saldo!$P$9:$Y$1009,10,FALSE),"")</f>
        <v/>
      </c>
      <c r="H269" s="94" t="str">
        <f>IFERROR(VLOOKUP(D269,Saldo!$P$9:$AA$1009,11,FALSE),"")</f>
        <v/>
      </c>
      <c r="I269" s="94" t="str">
        <f t="shared" si="8"/>
        <v/>
      </c>
      <c r="K269" s="67"/>
      <c r="L269" s="103" t="str">
        <f t="shared" si="9"/>
        <v>-</v>
      </c>
    </row>
    <row r="270" spans="1:12" ht="18.95" customHeight="1" x14ac:dyDescent="0.25">
      <c r="A270" s="82"/>
      <c r="C270" s="76" t="str">
        <f>IF(Cadastro!D269="","",Cadastro!D269)</f>
        <v/>
      </c>
      <c r="D270" s="76" t="str">
        <f>IF(Cadastro!C269="","",Cadastro!C269)</f>
        <v/>
      </c>
      <c r="E270" s="94" t="str">
        <f>IF(Cadastro!E269="","",Cadastro!E269)</f>
        <v/>
      </c>
      <c r="F270" s="94" t="str">
        <f>IFERROR(VLOOKUP(D270,Saldo!$P$9:$Y$1009,9,FALSE),"")</f>
        <v/>
      </c>
      <c r="G270" s="94" t="str">
        <f>IFERROR(VLOOKUP(D270,Saldo!$P$9:$Y$1009,10,FALSE),"")</f>
        <v/>
      </c>
      <c r="H270" s="94" t="str">
        <f>IFERROR(VLOOKUP(D270,Saldo!$P$9:$AA$1009,11,FALSE),"")</f>
        <v/>
      </c>
      <c r="I270" s="94" t="str">
        <f t="shared" si="8"/>
        <v/>
      </c>
      <c r="K270" s="67"/>
      <c r="L270" s="103" t="str">
        <f t="shared" si="9"/>
        <v>-</v>
      </c>
    </row>
    <row r="271" spans="1:12" ht="18.95" customHeight="1" x14ac:dyDescent="0.25">
      <c r="A271" s="82"/>
      <c r="C271" s="76" t="str">
        <f>IF(Cadastro!D270="","",Cadastro!D270)</f>
        <v/>
      </c>
      <c r="D271" s="76" t="str">
        <f>IF(Cadastro!C270="","",Cadastro!C270)</f>
        <v/>
      </c>
      <c r="E271" s="94" t="str">
        <f>IF(Cadastro!E270="","",Cadastro!E270)</f>
        <v/>
      </c>
      <c r="F271" s="94" t="str">
        <f>IFERROR(VLOOKUP(D271,Saldo!$P$9:$Y$1009,9,FALSE),"")</f>
        <v/>
      </c>
      <c r="G271" s="94" t="str">
        <f>IFERROR(VLOOKUP(D271,Saldo!$P$9:$Y$1009,10,FALSE),"")</f>
        <v/>
      </c>
      <c r="H271" s="94" t="str">
        <f>IFERROR(VLOOKUP(D271,Saldo!$P$9:$AA$1009,11,FALSE),"")</f>
        <v/>
      </c>
      <c r="I271" s="94" t="str">
        <f t="shared" si="8"/>
        <v/>
      </c>
      <c r="K271" s="67"/>
      <c r="L271" s="103" t="str">
        <f t="shared" si="9"/>
        <v>-</v>
      </c>
    </row>
    <row r="272" spans="1:12" ht="18.95" customHeight="1" x14ac:dyDescent="0.25">
      <c r="A272" s="82"/>
      <c r="C272" s="76" t="str">
        <f>IF(Cadastro!D271="","",Cadastro!D271)</f>
        <v/>
      </c>
      <c r="D272" s="76" t="str">
        <f>IF(Cadastro!C271="","",Cadastro!C271)</f>
        <v/>
      </c>
      <c r="E272" s="94" t="str">
        <f>IF(Cadastro!E271="","",Cadastro!E271)</f>
        <v/>
      </c>
      <c r="F272" s="94" t="str">
        <f>IFERROR(VLOOKUP(D272,Saldo!$P$9:$Y$1009,9,FALSE),"")</f>
        <v/>
      </c>
      <c r="G272" s="94" t="str">
        <f>IFERROR(VLOOKUP(D272,Saldo!$P$9:$Y$1009,10,FALSE),"")</f>
        <v/>
      </c>
      <c r="H272" s="94" t="str">
        <f>IFERROR(VLOOKUP(D272,Saldo!$P$9:$AA$1009,11,FALSE),"")</f>
        <v/>
      </c>
      <c r="I272" s="94" t="str">
        <f t="shared" si="8"/>
        <v/>
      </c>
      <c r="K272" s="67"/>
      <c r="L272" s="103" t="str">
        <f t="shared" si="9"/>
        <v>-</v>
      </c>
    </row>
    <row r="273" spans="1:12" ht="18.95" customHeight="1" x14ac:dyDescent="0.25">
      <c r="A273" s="82"/>
      <c r="C273" s="76" t="str">
        <f>IF(Cadastro!D272="","",Cadastro!D272)</f>
        <v/>
      </c>
      <c r="D273" s="76" t="str">
        <f>IF(Cadastro!C272="","",Cadastro!C272)</f>
        <v/>
      </c>
      <c r="E273" s="94" t="str">
        <f>IF(Cadastro!E272="","",Cadastro!E272)</f>
        <v/>
      </c>
      <c r="F273" s="94" t="str">
        <f>IFERROR(VLOOKUP(D273,Saldo!$P$9:$Y$1009,9,FALSE),"")</f>
        <v/>
      </c>
      <c r="G273" s="94" t="str">
        <f>IFERROR(VLOOKUP(D273,Saldo!$P$9:$Y$1009,10,FALSE),"")</f>
        <v/>
      </c>
      <c r="H273" s="94" t="str">
        <f>IFERROR(VLOOKUP(D273,Saldo!$P$9:$AA$1009,11,FALSE),"")</f>
        <v/>
      </c>
      <c r="I273" s="94" t="str">
        <f t="shared" si="8"/>
        <v/>
      </c>
      <c r="K273" s="67"/>
      <c r="L273" s="103" t="str">
        <f t="shared" si="9"/>
        <v>-</v>
      </c>
    </row>
    <row r="274" spans="1:12" ht="18.95" customHeight="1" x14ac:dyDescent="0.25">
      <c r="A274" s="82"/>
      <c r="C274" s="76" t="str">
        <f>IF(Cadastro!D273="","",Cadastro!D273)</f>
        <v/>
      </c>
      <c r="D274" s="76" t="str">
        <f>IF(Cadastro!C273="","",Cadastro!C273)</f>
        <v/>
      </c>
      <c r="E274" s="94" t="str">
        <f>IF(Cadastro!E273="","",Cadastro!E273)</f>
        <v/>
      </c>
      <c r="F274" s="94" t="str">
        <f>IFERROR(VLOOKUP(D274,Saldo!$P$9:$Y$1009,9,FALSE),"")</f>
        <v/>
      </c>
      <c r="G274" s="94" t="str">
        <f>IFERROR(VLOOKUP(D274,Saldo!$P$9:$Y$1009,10,FALSE),"")</f>
        <v/>
      </c>
      <c r="H274" s="94" t="str">
        <f>IFERROR(VLOOKUP(D274,Saldo!$P$9:$AA$1009,11,FALSE),"")</f>
        <v/>
      </c>
      <c r="I274" s="94" t="str">
        <f t="shared" si="8"/>
        <v/>
      </c>
      <c r="K274" s="67"/>
      <c r="L274" s="103" t="str">
        <f t="shared" si="9"/>
        <v>-</v>
      </c>
    </row>
    <row r="275" spans="1:12" ht="18.95" customHeight="1" x14ac:dyDescent="0.25">
      <c r="A275" s="82"/>
      <c r="C275" s="76" t="str">
        <f>IF(Cadastro!D274="","",Cadastro!D274)</f>
        <v/>
      </c>
      <c r="D275" s="76" t="str">
        <f>IF(Cadastro!C274="","",Cadastro!C274)</f>
        <v/>
      </c>
      <c r="E275" s="94" t="str">
        <f>IF(Cadastro!E274="","",Cadastro!E274)</f>
        <v/>
      </c>
      <c r="F275" s="94" t="str">
        <f>IFERROR(VLOOKUP(D275,Saldo!$P$9:$Y$1009,9,FALSE),"")</f>
        <v/>
      </c>
      <c r="G275" s="94" t="str">
        <f>IFERROR(VLOOKUP(D275,Saldo!$P$9:$Y$1009,10,FALSE),"")</f>
        <v/>
      </c>
      <c r="H275" s="94" t="str">
        <f>IFERROR(VLOOKUP(D275,Saldo!$P$9:$AA$1009,11,FALSE),"")</f>
        <v/>
      </c>
      <c r="I275" s="94" t="str">
        <f t="shared" si="8"/>
        <v/>
      </c>
      <c r="K275" s="67"/>
      <c r="L275" s="103" t="str">
        <f t="shared" si="9"/>
        <v>-</v>
      </c>
    </row>
    <row r="276" spans="1:12" ht="18.95" customHeight="1" x14ac:dyDescent="0.25">
      <c r="A276" s="82"/>
      <c r="C276" s="76" t="str">
        <f>IF(Cadastro!D275="","",Cadastro!D275)</f>
        <v/>
      </c>
      <c r="D276" s="76" t="str">
        <f>IF(Cadastro!C275="","",Cadastro!C275)</f>
        <v/>
      </c>
      <c r="E276" s="94" t="str">
        <f>IF(Cadastro!E275="","",Cadastro!E275)</f>
        <v/>
      </c>
      <c r="F276" s="94" t="str">
        <f>IFERROR(VLOOKUP(D276,Saldo!$P$9:$Y$1009,9,FALSE),"")</f>
        <v/>
      </c>
      <c r="G276" s="94" t="str">
        <f>IFERROR(VLOOKUP(D276,Saldo!$P$9:$Y$1009,10,FALSE),"")</f>
        <v/>
      </c>
      <c r="H276" s="94" t="str">
        <f>IFERROR(VLOOKUP(D276,Saldo!$P$9:$AA$1009,11,FALSE),"")</f>
        <v/>
      </c>
      <c r="I276" s="94" t="str">
        <f t="shared" si="8"/>
        <v/>
      </c>
      <c r="K276" s="67"/>
      <c r="L276" s="103" t="str">
        <f t="shared" si="9"/>
        <v>-</v>
      </c>
    </row>
    <row r="277" spans="1:12" ht="18.95" customHeight="1" x14ac:dyDescent="0.25">
      <c r="A277" s="82"/>
      <c r="C277" s="76" t="str">
        <f>IF(Cadastro!D276="","",Cadastro!D276)</f>
        <v/>
      </c>
      <c r="D277" s="76" t="str">
        <f>IF(Cadastro!C276="","",Cadastro!C276)</f>
        <v/>
      </c>
      <c r="E277" s="94" t="str">
        <f>IF(Cadastro!E276="","",Cadastro!E276)</f>
        <v/>
      </c>
      <c r="F277" s="94" t="str">
        <f>IFERROR(VLOOKUP(D277,Saldo!$P$9:$Y$1009,9,FALSE),"")</f>
        <v/>
      </c>
      <c r="G277" s="94" t="str">
        <f>IFERROR(VLOOKUP(D277,Saldo!$P$9:$Y$1009,10,FALSE),"")</f>
        <v/>
      </c>
      <c r="H277" s="94" t="str">
        <f>IFERROR(VLOOKUP(D277,Saldo!$P$9:$AA$1009,11,FALSE),"")</f>
        <v/>
      </c>
      <c r="I277" s="94" t="str">
        <f t="shared" si="8"/>
        <v/>
      </c>
      <c r="K277" s="67"/>
      <c r="L277" s="103" t="str">
        <f t="shared" si="9"/>
        <v>-</v>
      </c>
    </row>
    <row r="278" spans="1:12" ht="18.95" customHeight="1" x14ac:dyDescent="0.25">
      <c r="A278" s="82"/>
      <c r="C278" s="76" t="str">
        <f>IF(Cadastro!D277="","",Cadastro!D277)</f>
        <v/>
      </c>
      <c r="D278" s="76" t="str">
        <f>IF(Cadastro!C277="","",Cadastro!C277)</f>
        <v/>
      </c>
      <c r="E278" s="94" t="str">
        <f>IF(Cadastro!E277="","",Cadastro!E277)</f>
        <v/>
      </c>
      <c r="F278" s="94" t="str">
        <f>IFERROR(VLOOKUP(D278,Saldo!$P$9:$Y$1009,9,FALSE),"")</f>
        <v/>
      </c>
      <c r="G278" s="94" t="str">
        <f>IFERROR(VLOOKUP(D278,Saldo!$P$9:$Y$1009,10,FALSE),"")</f>
        <v/>
      </c>
      <c r="H278" s="94" t="str">
        <f>IFERROR(VLOOKUP(D278,Saldo!$P$9:$AA$1009,11,FALSE),"")</f>
        <v/>
      </c>
      <c r="I278" s="94" t="str">
        <f t="shared" si="8"/>
        <v/>
      </c>
      <c r="K278" s="67"/>
      <c r="L278" s="103" t="str">
        <f t="shared" si="9"/>
        <v>-</v>
      </c>
    </row>
    <row r="279" spans="1:12" ht="18.95" customHeight="1" x14ac:dyDescent="0.25">
      <c r="A279" s="82"/>
      <c r="C279" s="76" t="str">
        <f>IF(Cadastro!D278="","",Cadastro!D278)</f>
        <v/>
      </c>
      <c r="D279" s="76" t="str">
        <f>IF(Cadastro!C278="","",Cadastro!C278)</f>
        <v/>
      </c>
      <c r="E279" s="94" t="str">
        <f>IF(Cadastro!E278="","",Cadastro!E278)</f>
        <v/>
      </c>
      <c r="F279" s="94" t="str">
        <f>IFERROR(VLOOKUP(D279,Saldo!$P$9:$Y$1009,9,FALSE),"")</f>
        <v/>
      </c>
      <c r="G279" s="94" t="str">
        <f>IFERROR(VLOOKUP(D279,Saldo!$P$9:$Y$1009,10,FALSE),"")</f>
        <v/>
      </c>
      <c r="H279" s="94" t="str">
        <f>IFERROR(VLOOKUP(D279,Saldo!$P$9:$AA$1009,11,FALSE),"")</f>
        <v/>
      </c>
      <c r="I279" s="94" t="str">
        <f t="shared" si="8"/>
        <v/>
      </c>
      <c r="K279" s="67"/>
      <c r="L279" s="103" t="str">
        <f t="shared" si="9"/>
        <v>-</v>
      </c>
    </row>
    <row r="280" spans="1:12" ht="18.95" customHeight="1" x14ac:dyDescent="0.25">
      <c r="A280" s="82"/>
      <c r="C280" s="76" t="str">
        <f>IF(Cadastro!D279="","",Cadastro!D279)</f>
        <v/>
      </c>
      <c r="D280" s="76" t="str">
        <f>IF(Cadastro!C279="","",Cadastro!C279)</f>
        <v/>
      </c>
      <c r="E280" s="94" t="str">
        <f>IF(Cadastro!E279="","",Cadastro!E279)</f>
        <v/>
      </c>
      <c r="F280" s="94" t="str">
        <f>IFERROR(VLOOKUP(D280,Saldo!$P$9:$Y$1009,9,FALSE),"")</f>
        <v/>
      </c>
      <c r="G280" s="94" t="str">
        <f>IFERROR(VLOOKUP(D280,Saldo!$P$9:$Y$1009,10,FALSE),"")</f>
        <v/>
      </c>
      <c r="H280" s="94" t="str">
        <f>IFERROR(VLOOKUP(D280,Saldo!$P$9:$AA$1009,11,FALSE),"")</f>
        <v/>
      </c>
      <c r="I280" s="94" t="str">
        <f t="shared" si="8"/>
        <v/>
      </c>
      <c r="K280" s="67"/>
      <c r="L280" s="103" t="str">
        <f t="shared" si="9"/>
        <v>-</v>
      </c>
    </row>
    <row r="281" spans="1:12" ht="18.95" customHeight="1" x14ac:dyDescent="0.25">
      <c r="A281" s="82"/>
      <c r="C281" s="76" t="str">
        <f>IF(Cadastro!D280="","",Cadastro!D280)</f>
        <v/>
      </c>
      <c r="D281" s="76" t="str">
        <f>IF(Cadastro!C280="","",Cadastro!C280)</f>
        <v/>
      </c>
      <c r="E281" s="94" t="str">
        <f>IF(Cadastro!E280="","",Cadastro!E280)</f>
        <v/>
      </c>
      <c r="F281" s="94" t="str">
        <f>IFERROR(VLOOKUP(D281,Saldo!$P$9:$Y$1009,9,FALSE),"")</f>
        <v/>
      </c>
      <c r="G281" s="94" t="str">
        <f>IFERROR(VLOOKUP(D281,Saldo!$P$9:$Y$1009,10,FALSE),"")</f>
        <v/>
      </c>
      <c r="H281" s="94" t="str">
        <f>IFERROR(VLOOKUP(D281,Saldo!$P$9:$AA$1009,11,FALSE),"")</f>
        <v/>
      </c>
      <c r="I281" s="94" t="str">
        <f t="shared" si="8"/>
        <v/>
      </c>
      <c r="K281" s="67"/>
      <c r="L281" s="103" t="str">
        <f t="shared" si="9"/>
        <v>-</v>
      </c>
    </row>
    <row r="282" spans="1:12" ht="18.95" customHeight="1" x14ac:dyDescent="0.25">
      <c r="A282" s="82"/>
      <c r="C282" s="76" t="str">
        <f>IF(Cadastro!D281="","",Cadastro!D281)</f>
        <v/>
      </c>
      <c r="D282" s="76" t="str">
        <f>IF(Cadastro!C281="","",Cadastro!C281)</f>
        <v/>
      </c>
      <c r="E282" s="94" t="str">
        <f>IF(Cadastro!E281="","",Cadastro!E281)</f>
        <v/>
      </c>
      <c r="F282" s="94" t="str">
        <f>IFERROR(VLOOKUP(D282,Saldo!$P$9:$Y$1009,9,FALSE),"")</f>
        <v/>
      </c>
      <c r="G282" s="94" t="str">
        <f>IFERROR(VLOOKUP(D282,Saldo!$P$9:$Y$1009,10,FALSE),"")</f>
        <v/>
      </c>
      <c r="H282" s="94" t="str">
        <f>IFERROR(VLOOKUP(D282,Saldo!$P$9:$AA$1009,11,FALSE),"")</f>
        <v/>
      </c>
      <c r="I282" s="94" t="str">
        <f t="shared" si="8"/>
        <v/>
      </c>
      <c r="K282" s="67"/>
      <c r="L282" s="103" t="str">
        <f t="shared" si="9"/>
        <v>-</v>
      </c>
    </row>
    <row r="283" spans="1:12" ht="18.95" customHeight="1" x14ac:dyDescent="0.25">
      <c r="A283" s="82"/>
      <c r="C283" s="76" t="str">
        <f>IF(Cadastro!D282="","",Cadastro!D282)</f>
        <v/>
      </c>
      <c r="D283" s="76" t="str">
        <f>IF(Cadastro!C282="","",Cadastro!C282)</f>
        <v/>
      </c>
      <c r="E283" s="94" t="str">
        <f>IF(Cadastro!E282="","",Cadastro!E282)</f>
        <v/>
      </c>
      <c r="F283" s="94" t="str">
        <f>IFERROR(VLOOKUP(D283,Saldo!$P$9:$Y$1009,9,FALSE),"")</f>
        <v/>
      </c>
      <c r="G283" s="94" t="str">
        <f>IFERROR(VLOOKUP(D283,Saldo!$P$9:$Y$1009,10,FALSE),"")</f>
        <v/>
      </c>
      <c r="H283" s="94" t="str">
        <f>IFERROR(VLOOKUP(D283,Saldo!$P$9:$AA$1009,11,FALSE),"")</f>
        <v/>
      </c>
      <c r="I283" s="94" t="str">
        <f t="shared" si="8"/>
        <v/>
      </c>
      <c r="K283" s="67"/>
      <c r="L283" s="103" t="str">
        <f t="shared" si="9"/>
        <v>-</v>
      </c>
    </row>
    <row r="284" spans="1:12" ht="18.95" customHeight="1" x14ac:dyDescent="0.25">
      <c r="A284" s="82"/>
      <c r="C284" s="76" t="str">
        <f>IF(Cadastro!D283="","",Cadastro!D283)</f>
        <v/>
      </c>
      <c r="D284" s="76" t="str">
        <f>IF(Cadastro!C283="","",Cadastro!C283)</f>
        <v/>
      </c>
      <c r="E284" s="94" t="str">
        <f>IF(Cadastro!E283="","",Cadastro!E283)</f>
        <v/>
      </c>
      <c r="F284" s="94" t="str">
        <f>IFERROR(VLOOKUP(D284,Saldo!$P$9:$Y$1009,9,FALSE),"")</f>
        <v/>
      </c>
      <c r="G284" s="94" t="str">
        <f>IFERROR(VLOOKUP(D284,Saldo!$P$9:$Y$1009,10,FALSE),"")</f>
        <v/>
      </c>
      <c r="H284" s="94" t="str">
        <f>IFERROR(VLOOKUP(D284,Saldo!$P$9:$AA$1009,11,FALSE),"")</f>
        <v/>
      </c>
      <c r="I284" s="94" t="str">
        <f t="shared" si="8"/>
        <v/>
      </c>
      <c r="K284" s="67"/>
      <c r="L284" s="103" t="str">
        <f t="shared" si="9"/>
        <v>-</v>
      </c>
    </row>
    <row r="285" spans="1:12" ht="18.95" customHeight="1" x14ac:dyDescent="0.25">
      <c r="A285" s="82"/>
      <c r="C285" s="76" t="str">
        <f>IF(Cadastro!D284="","",Cadastro!D284)</f>
        <v/>
      </c>
      <c r="D285" s="76" t="str">
        <f>IF(Cadastro!C284="","",Cadastro!C284)</f>
        <v/>
      </c>
      <c r="E285" s="94" t="str">
        <f>IF(Cadastro!E284="","",Cadastro!E284)</f>
        <v/>
      </c>
      <c r="F285" s="94" t="str">
        <f>IFERROR(VLOOKUP(D285,Saldo!$P$9:$Y$1009,9,FALSE),"")</f>
        <v/>
      </c>
      <c r="G285" s="94" t="str">
        <f>IFERROR(VLOOKUP(D285,Saldo!$P$9:$Y$1009,10,FALSE),"")</f>
        <v/>
      </c>
      <c r="H285" s="94" t="str">
        <f>IFERROR(VLOOKUP(D285,Saldo!$P$9:$AA$1009,11,FALSE),"")</f>
        <v/>
      </c>
      <c r="I285" s="94" t="str">
        <f t="shared" si="8"/>
        <v/>
      </c>
      <c r="K285" s="67"/>
      <c r="L285" s="103" t="str">
        <f t="shared" si="9"/>
        <v>-</v>
      </c>
    </row>
    <row r="286" spans="1:12" ht="18.95" customHeight="1" x14ac:dyDescent="0.25">
      <c r="A286" s="82"/>
      <c r="C286" s="76" t="str">
        <f>IF(Cadastro!D285="","",Cadastro!D285)</f>
        <v/>
      </c>
      <c r="D286" s="76" t="str">
        <f>IF(Cadastro!C285="","",Cadastro!C285)</f>
        <v/>
      </c>
      <c r="E286" s="94" t="str">
        <f>IF(Cadastro!E285="","",Cadastro!E285)</f>
        <v/>
      </c>
      <c r="F286" s="94" t="str">
        <f>IFERROR(VLOOKUP(D286,Saldo!$P$9:$Y$1009,9,FALSE),"")</f>
        <v/>
      </c>
      <c r="G286" s="94" t="str">
        <f>IFERROR(VLOOKUP(D286,Saldo!$P$9:$Y$1009,10,FALSE),"")</f>
        <v/>
      </c>
      <c r="H286" s="94" t="str">
        <f>IFERROR(VLOOKUP(D286,Saldo!$P$9:$AA$1009,11,FALSE),"")</f>
        <v/>
      </c>
      <c r="I286" s="94" t="str">
        <f t="shared" si="8"/>
        <v/>
      </c>
      <c r="K286" s="67"/>
      <c r="L286" s="103" t="str">
        <f t="shared" si="9"/>
        <v>-</v>
      </c>
    </row>
    <row r="287" spans="1:12" ht="18.95" customHeight="1" x14ac:dyDescent="0.25">
      <c r="A287" s="82"/>
      <c r="C287" s="76" t="str">
        <f>IF(Cadastro!D286="","",Cadastro!D286)</f>
        <v/>
      </c>
      <c r="D287" s="76" t="str">
        <f>IF(Cadastro!C286="","",Cadastro!C286)</f>
        <v/>
      </c>
      <c r="E287" s="94" t="str">
        <f>IF(Cadastro!E286="","",Cadastro!E286)</f>
        <v/>
      </c>
      <c r="F287" s="94" t="str">
        <f>IFERROR(VLOOKUP(D287,Saldo!$P$9:$Y$1009,9,FALSE),"")</f>
        <v/>
      </c>
      <c r="G287" s="94" t="str">
        <f>IFERROR(VLOOKUP(D287,Saldo!$P$9:$Y$1009,10,FALSE),"")</f>
        <v/>
      </c>
      <c r="H287" s="94" t="str">
        <f>IFERROR(VLOOKUP(D287,Saldo!$P$9:$AA$1009,11,FALSE),"")</f>
        <v/>
      </c>
      <c r="I287" s="94" t="str">
        <f t="shared" si="8"/>
        <v/>
      </c>
      <c r="K287" s="67"/>
      <c r="L287" s="103" t="str">
        <f t="shared" si="9"/>
        <v>-</v>
      </c>
    </row>
    <row r="288" spans="1:12" ht="18.95" customHeight="1" x14ac:dyDescent="0.25">
      <c r="A288" s="82"/>
      <c r="C288" s="76" t="str">
        <f>IF(Cadastro!D287="","",Cadastro!D287)</f>
        <v/>
      </c>
      <c r="D288" s="76" t="str">
        <f>IF(Cadastro!C287="","",Cadastro!C287)</f>
        <v/>
      </c>
      <c r="E288" s="94" t="str">
        <f>IF(Cadastro!E287="","",Cadastro!E287)</f>
        <v/>
      </c>
      <c r="F288" s="94" t="str">
        <f>IFERROR(VLOOKUP(D288,Saldo!$P$9:$Y$1009,9,FALSE),"")</f>
        <v/>
      </c>
      <c r="G288" s="94" t="str">
        <f>IFERROR(VLOOKUP(D288,Saldo!$P$9:$Y$1009,10,FALSE),"")</f>
        <v/>
      </c>
      <c r="H288" s="94" t="str">
        <f>IFERROR(VLOOKUP(D288,Saldo!$P$9:$AA$1009,11,FALSE),"")</f>
        <v/>
      </c>
      <c r="I288" s="94" t="str">
        <f t="shared" si="8"/>
        <v/>
      </c>
      <c r="K288" s="67"/>
      <c r="L288" s="103" t="str">
        <f t="shared" si="9"/>
        <v>-</v>
      </c>
    </row>
    <row r="289" spans="1:12" ht="18.95" customHeight="1" x14ac:dyDescent="0.25">
      <c r="A289" s="82"/>
      <c r="C289" s="76" t="str">
        <f>IF(Cadastro!D288="","",Cadastro!D288)</f>
        <v/>
      </c>
      <c r="D289" s="76" t="str">
        <f>IF(Cadastro!C288="","",Cadastro!C288)</f>
        <v/>
      </c>
      <c r="E289" s="94" t="str">
        <f>IF(Cadastro!E288="","",Cadastro!E288)</f>
        <v/>
      </c>
      <c r="F289" s="94" t="str">
        <f>IFERROR(VLOOKUP(D289,Saldo!$P$9:$Y$1009,9,FALSE),"")</f>
        <v/>
      </c>
      <c r="G289" s="94" t="str">
        <f>IFERROR(VLOOKUP(D289,Saldo!$P$9:$Y$1009,10,FALSE),"")</f>
        <v/>
      </c>
      <c r="H289" s="94" t="str">
        <f>IFERROR(VLOOKUP(D289,Saldo!$P$9:$AA$1009,11,FALSE),"")</f>
        <v/>
      </c>
      <c r="I289" s="94" t="str">
        <f t="shared" si="8"/>
        <v/>
      </c>
      <c r="K289" s="67"/>
      <c r="L289" s="103" t="str">
        <f t="shared" si="9"/>
        <v>-</v>
      </c>
    </row>
    <row r="290" spans="1:12" ht="18.95" customHeight="1" x14ac:dyDescent="0.25">
      <c r="A290" s="82"/>
      <c r="C290" s="76" t="str">
        <f>IF(Cadastro!D289="","",Cadastro!D289)</f>
        <v/>
      </c>
      <c r="D290" s="76" t="str">
        <f>IF(Cadastro!C289="","",Cadastro!C289)</f>
        <v/>
      </c>
      <c r="E290" s="94" t="str">
        <f>IF(Cadastro!E289="","",Cadastro!E289)</f>
        <v/>
      </c>
      <c r="F290" s="94" t="str">
        <f>IFERROR(VLOOKUP(D290,Saldo!$P$9:$Y$1009,9,FALSE),"")</f>
        <v/>
      </c>
      <c r="G290" s="94" t="str">
        <f>IFERROR(VLOOKUP(D290,Saldo!$P$9:$Y$1009,10,FALSE),"")</f>
        <v/>
      </c>
      <c r="H290" s="94" t="str">
        <f>IFERROR(VLOOKUP(D290,Saldo!$P$9:$AA$1009,11,FALSE),"")</f>
        <v/>
      </c>
      <c r="I290" s="94" t="str">
        <f t="shared" si="8"/>
        <v/>
      </c>
      <c r="K290" s="67"/>
      <c r="L290" s="103" t="str">
        <f t="shared" si="9"/>
        <v>-</v>
      </c>
    </row>
    <row r="291" spans="1:12" ht="18.95" customHeight="1" x14ac:dyDescent="0.25">
      <c r="A291" s="82"/>
      <c r="C291" s="76" t="str">
        <f>IF(Cadastro!D290="","",Cadastro!D290)</f>
        <v/>
      </c>
      <c r="D291" s="76" t="str">
        <f>IF(Cadastro!C290="","",Cadastro!C290)</f>
        <v/>
      </c>
      <c r="E291" s="94" t="str">
        <f>IF(Cadastro!E290="","",Cadastro!E290)</f>
        <v/>
      </c>
      <c r="F291" s="94" t="str">
        <f>IFERROR(VLOOKUP(D291,Saldo!$P$9:$Y$1009,9,FALSE),"")</f>
        <v/>
      </c>
      <c r="G291" s="94" t="str">
        <f>IFERROR(VLOOKUP(D291,Saldo!$P$9:$Y$1009,10,FALSE),"")</f>
        <v/>
      </c>
      <c r="H291" s="94" t="str">
        <f>IFERROR(VLOOKUP(D291,Saldo!$P$9:$AA$1009,11,FALSE),"")</f>
        <v/>
      </c>
      <c r="I291" s="94" t="str">
        <f t="shared" si="8"/>
        <v/>
      </c>
      <c r="K291" s="67"/>
      <c r="L291" s="103" t="str">
        <f t="shared" si="9"/>
        <v>-</v>
      </c>
    </row>
    <row r="292" spans="1:12" ht="18.95" customHeight="1" x14ac:dyDescent="0.25">
      <c r="A292" s="82"/>
      <c r="C292" s="76" t="str">
        <f>IF(Cadastro!D291="","",Cadastro!D291)</f>
        <v/>
      </c>
      <c r="D292" s="76" t="str">
        <f>IF(Cadastro!C291="","",Cadastro!C291)</f>
        <v/>
      </c>
      <c r="E292" s="94" t="str">
        <f>IF(Cadastro!E291="","",Cadastro!E291)</f>
        <v/>
      </c>
      <c r="F292" s="94" t="str">
        <f>IFERROR(VLOOKUP(D292,Saldo!$P$9:$Y$1009,9,FALSE),"")</f>
        <v/>
      </c>
      <c r="G292" s="94" t="str">
        <f>IFERROR(VLOOKUP(D292,Saldo!$P$9:$Y$1009,10,FALSE),"")</f>
        <v/>
      </c>
      <c r="H292" s="94" t="str">
        <f>IFERROR(VLOOKUP(D292,Saldo!$P$9:$AA$1009,11,FALSE),"")</f>
        <v/>
      </c>
      <c r="I292" s="94" t="str">
        <f t="shared" si="8"/>
        <v/>
      </c>
      <c r="K292" s="67"/>
      <c r="L292" s="103" t="str">
        <f t="shared" si="9"/>
        <v>-</v>
      </c>
    </row>
    <row r="293" spans="1:12" ht="18.95" customHeight="1" x14ac:dyDescent="0.25">
      <c r="A293" s="82"/>
      <c r="C293" s="76" t="str">
        <f>IF(Cadastro!D292="","",Cadastro!D292)</f>
        <v/>
      </c>
      <c r="D293" s="76" t="str">
        <f>IF(Cadastro!C292="","",Cadastro!C292)</f>
        <v/>
      </c>
      <c r="E293" s="94" t="str">
        <f>IF(Cadastro!E292="","",Cadastro!E292)</f>
        <v/>
      </c>
      <c r="F293" s="94" t="str">
        <f>IFERROR(VLOOKUP(D293,Saldo!$P$9:$Y$1009,9,FALSE),"")</f>
        <v/>
      </c>
      <c r="G293" s="94" t="str">
        <f>IFERROR(VLOOKUP(D293,Saldo!$P$9:$Y$1009,10,FALSE),"")</f>
        <v/>
      </c>
      <c r="H293" s="94" t="str">
        <f>IFERROR(VLOOKUP(D293,Saldo!$P$9:$AA$1009,11,FALSE),"")</f>
        <v/>
      </c>
      <c r="I293" s="94" t="str">
        <f t="shared" si="8"/>
        <v/>
      </c>
      <c r="K293" s="67"/>
      <c r="L293" s="103" t="str">
        <f t="shared" si="9"/>
        <v>-</v>
      </c>
    </row>
    <row r="294" spans="1:12" ht="18.95" customHeight="1" x14ac:dyDescent="0.25">
      <c r="A294" s="82"/>
      <c r="C294" s="76" t="str">
        <f>IF(Cadastro!D293="","",Cadastro!D293)</f>
        <v/>
      </c>
      <c r="D294" s="76" t="str">
        <f>IF(Cadastro!C293="","",Cadastro!C293)</f>
        <v/>
      </c>
      <c r="E294" s="94" t="str">
        <f>IF(Cadastro!E293="","",Cadastro!E293)</f>
        <v/>
      </c>
      <c r="F294" s="94" t="str">
        <f>IFERROR(VLOOKUP(D294,Saldo!$P$9:$Y$1009,9,FALSE),"")</f>
        <v/>
      </c>
      <c r="G294" s="94" t="str">
        <f>IFERROR(VLOOKUP(D294,Saldo!$P$9:$Y$1009,10,FALSE),"")</f>
        <v/>
      </c>
      <c r="H294" s="94" t="str">
        <f>IFERROR(VLOOKUP(D294,Saldo!$P$9:$AA$1009,11,FALSE),"")</f>
        <v/>
      </c>
      <c r="I294" s="94" t="str">
        <f t="shared" si="8"/>
        <v/>
      </c>
      <c r="K294" s="67"/>
      <c r="L294" s="103" t="str">
        <f t="shared" si="9"/>
        <v>-</v>
      </c>
    </row>
    <row r="295" spans="1:12" ht="18.95" customHeight="1" x14ac:dyDescent="0.25">
      <c r="A295" s="82"/>
      <c r="C295" s="76" t="str">
        <f>IF(Cadastro!D294="","",Cadastro!D294)</f>
        <v/>
      </c>
      <c r="D295" s="76" t="str">
        <f>IF(Cadastro!C294="","",Cadastro!C294)</f>
        <v/>
      </c>
      <c r="E295" s="94" t="str">
        <f>IF(Cadastro!E294="","",Cadastro!E294)</f>
        <v/>
      </c>
      <c r="F295" s="94" t="str">
        <f>IFERROR(VLOOKUP(D295,Saldo!$P$9:$Y$1009,9,FALSE),"")</f>
        <v/>
      </c>
      <c r="G295" s="94" t="str">
        <f>IFERROR(VLOOKUP(D295,Saldo!$P$9:$Y$1009,10,FALSE),"")</f>
        <v/>
      </c>
      <c r="H295" s="94" t="str">
        <f>IFERROR(VLOOKUP(D295,Saldo!$P$9:$AA$1009,11,FALSE),"")</f>
        <v/>
      </c>
      <c r="I295" s="94" t="str">
        <f t="shared" si="8"/>
        <v/>
      </c>
      <c r="K295" s="67"/>
      <c r="L295" s="103" t="str">
        <f t="shared" si="9"/>
        <v>-</v>
      </c>
    </row>
    <row r="296" spans="1:12" ht="18.95" customHeight="1" x14ac:dyDescent="0.25">
      <c r="A296" s="82"/>
      <c r="C296" s="76" t="str">
        <f>IF(Cadastro!D295="","",Cadastro!D295)</f>
        <v/>
      </c>
      <c r="D296" s="76" t="str">
        <f>IF(Cadastro!C295="","",Cadastro!C295)</f>
        <v/>
      </c>
      <c r="E296" s="94" t="str">
        <f>IF(Cadastro!E295="","",Cadastro!E295)</f>
        <v/>
      </c>
      <c r="F296" s="94" t="str">
        <f>IFERROR(VLOOKUP(D296,Saldo!$P$9:$Y$1009,9,FALSE),"")</f>
        <v/>
      </c>
      <c r="G296" s="94" t="str">
        <f>IFERROR(VLOOKUP(D296,Saldo!$P$9:$Y$1009,10,FALSE),"")</f>
        <v/>
      </c>
      <c r="H296" s="94" t="str">
        <f>IFERROR(VLOOKUP(D296,Saldo!$P$9:$AA$1009,11,FALSE),"")</f>
        <v/>
      </c>
      <c r="I296" s="94" t="str">
        <f t="shared" si="8"/>
        <v/>
      </c>
      <c r="K296" s="67"/>
      <c r="L296" s="103" t="str">
        <f t="shared" si="9"/>
        <v>-</v>
      </c>
    </row>
    <row r="297" spans="1:12" ht="18.95" customHeight="1" x14ac:dyDescent="0.25">
      <c r="A297" s="82"/>
      <c r="C297" s="76" t="str">
        <f>IF(Cadastro!D296="","",Cadastro!D296)</f>
        <v/>
      </c>
      <c r="D297" s="76" t="str">
        <f>IF(Cadastro!C296="","",Cadastro!C296)</f>
        <v/>
      </c>
      <c r="E297" s="94" t="str">
        <f>IF(Cadastro!E296="","",Cadastro!E296)</f>
        <v/>
      </c>
      <c r="F297" s="94" t="str">
        <f>IFERROR(VLOOKUP(D297,Saldo!$P$9:$Y$1009,9,FALSE),"")</f>
        <v/>
      </c>
      <c r="G297" s="94" t="str">
        <f>IFERROR(VLOOKUP(D297,Saldo!$P$9:$Y$1009,10,FALSE),"")</f>
        <v/>
      </c>
      <c r="H297" s="94" t="str">
        <f>IFERROR(VLOOKUP(D297,Saldo!$P$9:$AA$1009,11,FALSE),"")</f>
        <v/>
      </c>
      <c r="I297" s="94" t="str">
        <f t="shared" si="8"/>
        <v/>
      </c>
      <c r="K297" s="67"/>
      <c r="L297" s="103" t="str">
        <f t="shared" si="9"/>
        <v>-</v>
      </c>
    </row>
    <row r="298" spans="1:12" ht="18.95" customHeight="1" x14ac:dyDescent="0.25">
      <c r="A298" s="82"/>
      <c r="C298" s="76" t="str">
        <f>IF(Cadastro!D297="","",Cadastro!D297)</f>
        <v/>
      </c>
      <c r="D298" s="76" t="str">
        <f>IF(Cadastro!C297="","",Cadastro!C297)</f>
        <v/>
      </c>
      <c r="E298" s="94" t="str">
        <f>IF(Cadastro!E297="","",Cadastro!E297)</f>
        <v/>
      </c>
      <c r="F298" s="94" t="str">
        <f>IFERROR(VLOOKUP(D298,Saldo!$P$9:$Y$1009,9,FALSE),"")</f>
        <v/>
      </c>
      <c r="G298" s="94" t="str">
        <f>IFERROR(VLOOKUP(D298,Saldo!$P$9:$Y$1009,10,FALSE),"")</f>
        <v/>
      </c>
      <c r="H298" s="94" t="str">
        <f>IFERROR(VLOOKUP(D298,Saldo!$P$9:$AA$1009,11,FALSE),"")</f>
        <v/>
      </c>
      <c r="I298" s="94" t="str">
        <f t="shared" si="8"/>
        <v/>
      </c>
      <c r="K298" s="67"/>
      <c r="L298" s="103" t="str">
        <f t="shared" si="9"/>
        <v>-</v>
      </c>
    </row>
    <row r="299" spans="1:12" ht="18.95" customHeight="1" x14ac:dyDescent="0.25">
      <c r="A299" s="82"/>
      <c r="C299" s="76" t="str">
        <f>IF(Cadastro!D298="","",Cadastro!D298)</f>
        <v/>
      </c>
      <c r="D299" s="76" t="str">
        <f>IF(Cadastro!C298="","",Cadastro!C298)</f>
        <v/>
      </c>
      <c r="E299" s="94" t="str">
        <f>IF(Cadastro!E298="","",Cadastro!E298)</f>
        <v/>
      </c>
      <c r="F299" s="94" t="str">
        <f>IFERROR(VLOOKUP(D299,Saldo!$P$9:$Y$1009,9,FALSE),"")</f>
        <v/>
      </c>
      <c r="G299" s="94" t="str">
        <f>IFERROR(VLOOKUP(D299,Saldo!$P$9:$Y$1009,10,FALSE),"")</f>
        <v/>
      </c>
      <c r="H299" s="94" t="str">
        <f>IFERROR(VLOOKUP(D299,Saldo!$P$9:$AA$1009,11,FALSE),"")</f>
        <v/>
      </c>
      <c r="I299" s="94" t="str">
        <f t="shared" si="8"/>
        <v/>
      </c>
      <c r="K299" s="67"/>
      <c r="L299" s="103" t="str">
        <f t="shared" si="9"/>
        <v>-</v>
      </c>
    </row>
    <row r="300" spans="1:12" ht="18.95" customHeight="1" x14ac:dyDescent="0.25">
      <c r="A300" s="82"/>
      <c r="C300" s="76" t="str">
        <f>IF(Cadastro!D299="","",Cadastro!D299)</f>
        <v/>
      </c>
      <c r="D300" s="76" t="str">
        <f>IF(Cadastro!C299="","",Cadastro!C299)</f>
        <v/>
      </c>
      <c r="E300" s="94" t="str">
        <f>IF(Cadastro!E299="","",Cadastro!E299)</f>
        <v/>
      </c>
      <c r="F300" s="94" t="str">
        <f>IFERROR(VLOOKUP(D300,Saldo!$P$9:$Y$1009,9,FALSE),"")</f>
        <v/>
      </c>
      <c r="G300" s="94" t="str">
        <f>IFERROR(VLOOKUP(D300,Saldo!$P$9:$Y$1009,10,FALSE),"")</f>
        <v/>
      </c>
      <c r="H300" s="94" t="str">
        <f>IFERROR(VLOOKUP(D300,Saldo!$P$9:$AA$1009,11,FALSE),"")</f>
        <v/>
      </c>
      <c r="I300" s="94" t="str">
        <f t="shared" si="8"/>
        <v/>
      </c>
      <c r="K300" s="67"/>
      <c r="L300" s="103" t="str">
        <f t="shared" si="9"/>
        <v>-</v>
      </c>
    </row>
    <row r="301" spans="1:12" ht="18.95" customHeight="1" x14ac:dyDescent="0.25">
      <c r="A301" s="82"/>
      <c r="C301" s="76" t="str">
        <f>IF(Cadastro!D300="","",Cadastro!D300)</f>
        <v/>
      </c>
      <c r="D301" s="76" t="str">
        <f>IF(Cadastro!C300="","",Cadastro!C300)</f>
        <v/>
      </c>
      <c r="E301" s="94" t="str">
        <f>IF(Cadastro!E300="","",Cadastro!E300)</f>
        <v/>
      </c>
      <c r="F301" s="94" t="str">
        <f>IFERROR(VLOOKUP(D301,Saldo!$P$9:$Y$1009,9,FALSE),"")</f>
        <v/>
      </c>
      <c r="G301" s="94" t="str">
        <f>IFERROR(VLOOKUP(D301,Saldo!$P$9:$Y$1009,10,FALSE),"")</f>
        <v/>
      </c>
      <c r="H301" s="94" t="str">
        <f>IFERROR(VLOOKUP(D301,Saldo!$P$9:$AA$1009,11,FALSE),"")</f>
        <v/>
      </c>
      <c r="I301" s="94" t="str">
        <f t="shared" si="8"/>
        <v/>
      </c>
      <c r="K301" s="67"/>
      <c r="L301" s="103" t="str">
        <f t="shared" si="9"/>
        <v>-</v>
      </c>
    </row>
    <row r="302" spans="1:12" ht="18.95" customHeight="1" x14ac:dyDescent="0.25">
      <c r="A302" s="82"/>
      <c r="C302" s="76" t="str">
        <f>IF(Cadastro!D301="","",Cadastro!D301)</f>
        <v/>
      </c>
      <c r="D302" s="76" t="str">
        <f>IF(Cadastro!C301="","",Cadastro!C301)</f>
        <v/>
      </c>
      <c r="E302" s="94" t="str">
        <f>IF(Cadastro!E301="","",Cadastro!E301)</f>
        <v/>
      </c>
      <c r="F302" s="94" t="str">
        <f>IFERROR(VLOOKUP(D302,Saldo!$P$9:$Y$1009,9,FALSE),"")</f>
        <v/>
      </c>
      <c r="G302" s="94" t="str">
        <f>IFERROR(VLOOKUP(D302,Saldo!$P$9:$Y$1009,10,FALSE),"")</f>
        <v/>
      </c>
      <c r="H302" s="94" t="str">
        <f>IFERROR(VLOOKUP(D302,Saldo!$P$9:$AA$1009,11,FALSE),"")</f>
        <v/>
      </c>
      <c r="I302" s="94" t="str">
        <f t="shared" si="8"/>
        <v/>
      </c>
      <c r="K302" s="67"/>
      <c r="L302" s="103" t="str">
        <f t="shared" si="9"/>
        <v>-</v>
      </c>
    </row>
    <row r="303" spans="1:12" ht="18.95" customHeight="1" x14ac:dyDescent="0.25">
      <c r="A303" s="82"/>
      <c r="C303" s="76" t="str">
        <f>IF(Cadastro!D302="","",Cadastro!D302)</f>
        <v/>
      </c>
      <c r="D303" s="76" t="str">
        <f>IF(Cadastro!C302="","",Cadastro!C302)</f>
        <v/>
      </c>
      <c r="E303" s="94" t="str">
        <f>IF(Cadastro!E302="","",Cadastro!E302)</f>
        <v/>
      </c>
      <c r="F303" s="94" t="str">
        <f>IFERROR(VLOOKUP(D303,Saldo!$P$9:$Y$1009,9,FALSE),"")</f>
        <v/>
      </c>
      <c r="G303" s="94" t="str">
        <f>IFERROR(VLOOKUP(D303,Saldo!$P$9:$Y$1009,10,FALSE),"")</f>
        <v/>
      </c>
      <c r="H303" s="94" t="str">
        <f>IFERROR(VLOOKUP(D303,Saldo!$P$9:$AA$1009,11,FALSE),"")</f>
        <v/>
      </c>
      <c r="I303" s="94" t="str">
        <f t="shared" si="8"/>
        <v/>
      </c>
      <c r="K303" s="67"/>
      <c r="L303" s="103" t="str">
        <f t="shared" si="9"/>
        <v>-</v>
      </c>
    </row>
    <row r="304" spans="1:12" ht="18.95" customHeight="1" x14ac:dyDescent="0.25">
      <c r="A304" s="82"/>
      <c r="C304" s="76" t="str">
        <f>IF(Cadastro!D303="","",Cadastro!D303)</f>
        <v/>
      </c>
      <c r="D304" s="76" t="str">
        <f>IF(Cadastro!C303="","",Cadastro!C303)</f>
        <v/>
      </c>
      <c r="E304" s="94" t="str">
        <f>IF(Cadastro!E303="","",Cadastro!E303)</f>
        <v/>
      </c>
      <c r="F304" s="94" t="str">
        <f>IFERROR(VLOOKUP(D304,Saldo!$P$9:$Y$1009,9,FALSE),"")</f>
        <v/>
      </c>
      <c r="G304" s="94" t="str">
        <f>IFERROR(VLOOKUP(D304,Saldo!$P$9:$Y$1009,10,FALSE),"")</f>
        <v/>
      </c>
      <c r="H304" s="94" t="str">
        <f>IFERROR(VLOOKUP(D304,Saldo!$P$9:$AA$1009,11,FALSE),"")</f>
        <v/>
      </c>
      <c r="I304" s="94" t="str">
        <f t="shared" si="8"/>
        <v/>
      </c>
      <c r="K304" s="67"/>
      <c r="L304" s="103" t="str">
        <f t="shared" si="9"/>
        <v>-</v>
      </c>
    </row>
    <row r="305" spans="1:12" ht="18.95" customHeight="1" x14ac:dyDescent="0.25">
      <c r="A305" s="82"/>
      <c r="C305" s="76" t="str">
        <f>IF(Cadastro!D304="","",Cadastro!D304)</f>
        <v/>
      </c>
      <c r="D305" s="76" t="str">
        <f>IF(Cadastro!C304="","",Cadastro!C304)</f>
        <v/>
      </c>
      <c r="E305" s="94" t="str">
        <f>IF(Cadastro!E304="","",Cadastro!E304)</f>
        <v/>
      </c>
      <c r="F305" s="94" t="str">
        <f>IFERROR(VLOOKUP(D305,Saldo!$P$9:$Y$1009,9,FALSE),"")</f>
        <v/>
      </c>
      <c r="G305" s="94" t="str">
        <f>IFERROR(VLOOKUP(D305,Saldo!$P$9:$Y$1009,10,FALSE),"")</f>
        <v/>
      </c>
      <c r="H305" s="94" t="str">
        <f>IFERROR(VLOOKUP(D305,Saldo!$P$9:$AA$1009,11,FALSE),"")</f>
        <v/>
      </c>
      <c r="I305" s="94" t="str">
        <f t="shared" si="8"/>
        <v/>
      </c>
      <c r="K305" s="67"/>
      <c r="L305" s="103" t="str">
        <f t="shared" si="9"/>
        <v>-</v>
      </c>
    </row>
    <row r="306" spans="1:12" ht="18.95" customHeight="1" x14ac:dyDescent="0.25">
      <c r="A306" s="82"/>
      <c r="C306" s="76" t="str">
        <f>IF(Cadastro!D305="","",Cadastro!D305)</f>
        <v/>
      </c>
      <c r="D306" s="76" t="str">
        <f>IF(Cadastro!C305="","",Cadastro!C305)</f>
        <v/>
      </c>
      <c r="E306" s="94" t="str">
        <f>IF(Cadastro!E305="","",Cadastro!E305)</f>
        <v/>
      </c>
      <c r="F306" s="94" t="str">
        <f>IFERROR(VLOOKUP(D306,Saldo!$P$9:$Y$1009,9,FALSE),"")</f>
        <v/>
      </c>
      <c r="G306" s="94" t="str">
        <f>IFERROR(VLOOKUP(D306,Saldo!$P$9:$Y$1009,10,FALSE),"")</f>
        <v/>
      </c>
      <c r="H306" s="94" t="str">
        <f>IFERROR(VLOOKUP(D306,Saldo!$P$9:$AA$1009,11,FALSE),"")</f>
        <v/>
      </c>
      <c r="I306" s="94" t="str">
        <f t="shared" si="8"/>
        <v/>
      </c>
      <c r="K306" s="67"/>
      <c r="L306" s="103" t="str">
        <f t="shared" si="9"/>
        <v>-</v>
      </c>
    </row>
    <row r="307" spans="1:12" ht="18.95" customHeight="1" x14ac:dyDescent="0.25">
      <c r="A307" s="82"/>
      <c r="C307" s="76" t="str">
        <f>IF(Cadastro!D306="","",Cadastro!D306)</f>
        <v/>
      </c>
      <c r="D307" s="76" t="str">
        <f>IF(Cadastro!C306="","",Cadastro!C306)</f>
        <v/>
      </c>
      <c r="E307" s="94" t="str">
        <f>IF(Cadastro!E306="","",Cadastro!E306)</f>
        <v/>
      </c>
      <c r="F307" s="94" t="str">
        <f>IFERROR(VLOOKUP(D307,Saldo!$P$9:$Y$1009,9,FALSE),"")</f>
        <v/>
      </c>
      <c r="G307" s="94" t="str">
        <f>IFERROR(VLOOKUP(D307,Saldo!$P$9:$Y$1009,10,FALSE),"")</f>
        <v/>
      </c>
      <c r="H307" s="94" t="str">
        <f>IFERROR(VLOOKUP(D307,Saldo!$P$9:$AA$1009,11,FALSE),"")</f>
        <v/>
      </c>
      <c r="I307" s="94" t="str">
        <f t="shared" si="8"/>
        <v/>
      </c>
      <c r="K307" s="67"/>
      <c r="L307" s="103" t="str">
        <f t="shared" si="9"/>
        <v>-</v>
      </c>
    </row>
    <row r="308" spans="1:12" ht="18.95" customHeight="1" x14ac:dyDescent="0.25">
      <c r="A308" s="82"/>
      <c r="C308" s="76" t="str">
        <f>IF(Cadastro!D307="","",Cadastro!D307)</f>
        <v/>
      </c>
      <c r="D308" s="76" t="str">
        <f>IF(Cadastro!C307="","",Cadastro!C307)</f>
        <v/>
      </c>
      <c r="E308" s="94" t="str">
        <f>IF(Cadastro!E307="","",Cadastro!E307)</f>
        <v/>
      </c>
      <c r="F308" s="94" t="str">
        <f>IFERROR(VLOOKUP(D308,Saldo!$P$9:$Y$1009,9,FALSE),"")</f>
        <v/>
      </c>
      <c r="G308" s="94" t="str">
        <f>IFERROR(VLOOKUP(D308,Saldo!$P$9:$Y$1009,10,FALSE),"")</f>
        <v/>
      </c>
      <c r="H308" s="94" t="str">
        <f>IFERROR(VLOOKUP(D308,Saldo!$P$9:$AA$1009,11,FALSE),"")</f>
        <v/>
      </c>
      <c r="I308" s="94" t="str">
        <f t="shared" si="8"/>
        <v/>
      </c>
      <c r="K308" s="67"/>
      <c r="L308" s="103" t="str">
        <f t="shared" si="9"/>
        <v>-</v>
      </c>
    </row>
    <row r="309" spans="1:12" ht="18.95" customHeight="1" x14ac:dyDescent="0.25">
      <c r="A309" s="82"/>
      <c r="C309" s="76" t="str">
        <f>IF(Cadastro!D308="","",Cadastro!D308)</f>
        <v/>
      </c>
      <c r="D309" s="76" t="str">
        <f>IF(Cadastro!C308="","",Cadastro!C308)</f>
        <v/>
      </c>
      <c r="E309" s="94" t="str">
        <f>IF(Cadastro!E308="","",Cadastro!E308)</f>
        <v/>
      </c>
      <c r="F309" s="94" t="str">
        <f>IFERROR(VLOOKUP(D309,Saldo!$P$9:$Y$1009,9,FALSE),"")</f>
        <v/>
      </c>
      <c r="G309" s="94" t="str">
        <f>IFERROR(VLOOKUP(D309,Saldo!$P$9:$Y$1009,10,FALSE),"")</f>
        <v/>
      </c>
      <c r="H309" s="94" t="str">
        <f>IFERROR(VLOOKUP(D309,Saldo!$P$9:$AA$1009,11,FALSE),"")</f>
        <v/>
      </c>
      <c r="I309" s="94" t="str">
        <f t="shared" si="8"/>
        <v/>
      </c>
      <c r="K309" s="67"/>
      <c r="L309" s="103" t="str">
        <f t="shared" si="9"/>
        <v>-</v>
      </c>
    </row>
    <row r="310" spans="1:12" ht="18.95" customHeight="1" x14ac:dyDescent="0.25">
      <c r="A310" s="82"/>
      <c r="C310" s="76" t="str">
        <f>IF(Cadastro!D309="","",Cadastro!D309)</f>
        <v/>
      </c>
      <c r="D310" s="76" t="str">
        <f>IF(Cadastro!C309="","",Cadastro!C309)</f>
        <v/>
      </c>
      <c r="E310" s="94" t="str">
        <f>IF(Cadastro!E309="","",Cadastro!E309)</f>
        <v/>
      </c>
      <c r="F310" s="94" t="str">
        <f>IFERROR(VLOOKUP(D310,Saldo!$P$9:$Y$1009,9,FALSE),"")</f>
        <v/>
      </c>
      <c r="G310" s="94" t="str">
        <f>IFERROR(VLOOKUP(D310,Saldo!$P$9:$Y$1009,10,FALSE),"")</f>
        <v/>
      </c>
      <c r="H310" s="94" t="str">
        <f>IFERROR(VLOOKUP(D310,Saldo!$P$9:$AA$1009,11,FALSE),"")</f>
        <v/>
      </c>
      <c r="I310" s="94" t="str">
        <f t="shared" si="8"/>
        <v/>
      </c>
      <c r="K310" s="67"/>
      <c r="L310" s="103" t="str">
        <f t="shared" si="9"/>
        <v>-</v>
      </c>
    </row>
    <row r="311" spans="1:12" ht="18.95" customHeight="1" x14ac:dyDescent="0.25">
      <c r="A311" s="82"/>
      <c r="C311" s="76" t="str">
        <f>IF(Cadastro!D310="","",Cadastro!D310)</f>
        <v/>
      </c>
      <c r="D311" s="76" t="str">
        <f>IF(Cadastro!C310="","",Cadastro!C310)</f>
        <v/>
      </c>
      <c r="E311" s="94" t="str">
        <f>IF(Cadastro!E310="","",Cadastro!E310)</f>
        <v/>
      </c>
      <c r="F311" s="94" t="str">
        <f>IFERROR(VLOOKUP(D311,Saldo!$P$9:$Y$1009,9,FALSE),"")</f>
        <v/>
      </c>
      <c r="G311" s="94" t="str">
        <f>IFERROR(VLOOKUP(D311,Saldo!$P$9:$Y$1009,10,FALSE),"")</f>
        <v/>
      </c>
      <c r="H311" s="94" t="str">
        <f>IFERROR(VLOOKUP(D311,Saldo!$P$9:$AA$1009,11,FALSE),"")</f>
        <v/>
      </c>
      <c r="I311" s="94" t="str">
        <f t="shared" si="8"/>
        <v/>
      </c>
      <c r="K311" s="67"/>
      <c r="L311" s="103" t="str">
        <f t="shared" si="9"/>
        <v>-</v>
      </c>
    </row>
    <row r="312" spans="1:12" ht="18.95" customHeight="1" x14ac:dyDescent="0.25">
      <c r="A312" s="82"/>
      <c r="C312" s="76" t="str">
        <f>IF(Cadastro!D311="","",Cadastro!D311)</f>
        <v/>
      </c>
      <c r="D312" s="76" t="str">
        <f>IF(Cadastro!C311="","",Cadastro!C311)</f>
        <v/>
      </c>
      <c r="E312" s="94" t="str">
        <f>IF(Cadastro!E311="","",Cadastro!E311)</f>
        <v/>
      </c>
      <c r="F312" s="94" t="str">
        <f>IFERROR(VLOOKUP(D312,Saldo!$P$9:$Y$1009,9,FALSE),"")</f>
        <v/>
      </c>
      <c r="G312" s="94" t="str">
        <f>IFERROR(VLOOKUP(D312,Saldo!$P$9:$Y$1009,10,FALSE),"")</f>
        <v/>
      </c>
      <c r="H312" s="94" t="str">
        <f>IFERROR(VLOOKUP(D312,Saldo!$P$9:$AA$1009,11,FALSE),"")</f>
        <v/>
      </c>
      <c r="I312" s="94" t="str">
        <f t="shared" si="8"/>
        <v/>
      </c>
      <c r="K312" s="67"/>
      <c r="L312" s="103" t="str">
        <f t="shared" si="9"/>
        <v>-</v>
      </c>
    </row>
    <row r="313" spans="1:12" ht="18.95" customHeight="1" x14ac:dyDescent="0.25">
      <c r="A313" s="82"/>
      <c r="C313" s="76" t="str">
        <f>IF(Cadastro!D312="","",Cadastro!D312)</f>
        <v/>
      </c>
      <c r="D313" s="76" t="str">
        <f>IF(Cadastro!C312="","",Cadastro!C312)</f>
        <v/>
      </c>
      <c r="E313" s="94" t="str">
        <f>IF(Cadastro!E312="","",Cadastro!E312)</f>
        <v/>
      </c>
      <c r="F313" s="94" t="str">
        <f>IFERROR(VLOOKUP(D313,Saldo!$P$9:$Y$1009,9,FALSE),"")</f>
        <v/>
      </c>
      <c r="G313" s="94" t="str">
        <f>IFERROR(VLOOKUP(D313,Saldo!$P$9:$Y$1009,10,FALSE),"")</f>
        <v/>
      </c>
      <c r="H313" s="94" t="str">
        <f>IFERROR(VLOOKUP(D313,Saldo!$P$9:$AA$1009,11,FALSE),"")</f>
        <v/>
      </c>
      <c r="I313" s="94" t="str">
        <f t="shared" si="8"/>
        <v/>
      </c>
      <c r="K313" s="67"/>
      <c r="L313" s="103" t="str">
        <f t="shared" si="9"/>
        <v>-</v>
      </c>
    </row>
    <row r="314" spans="1:12" ht="18.95" customHeight="1" x14ac:dyDescent="0.25">
      <c r="A314" s="82"/>
      <c r="C314" s="76" t="str">
        <f>IF(Cadastro!D313="","",Cadastro!D313)</f>
        <v/>
      </c>
      <c r="D314" s="76" t="str">
        <f>IF(Cadastro!C313="","",Cadastro!C313)</f>
        <v/>
      </c>
      <c r="E314" s="94" t="str">
        <f>IF(Cadastro!E313="","",Cadastro!E313)</f>
        <v/>
      </c>
      <c r="F314" s="94" t="str">
        <f>IFERROR(VLOOKUP(D314,Saldo!$P$9:$Y$1009,9,FALSE),"")</f>
        <v/>
      </c>
      <c r="G314" s="94" t="str">
        <f>IFERROR(VLOOKUP(D314,Saldo!$P$9:$Y$1009,10,FALSE),"")</f>
        <v/>
      </c>
      <c r="H314" s="94" t="str">
        <f>IFERROR(VLOOKUP(D314,Saldo!$P$9:$AA$1009,11,FALSE),"")</f>
        <v/>
      </c>
      <c r="I314" s="94" t="str">
        <f t="shared" si="8"/>
        <v/>
      </c>
      <c r="K314" s="67"/>
      <c r="L314" s="103" t="str">
        <f t="shared" si="9"/>
        <v>-</v>
      </c>
    </row>
    <row r="315" spans="1:12" ht="18.95" customHeight="1" x14ac:dyDescent="0.25">
      <c r="A315" s="82"/>
      <c r="C315" s="76" t="str">
        <f>IF(Cadastro!D314="","",Cadastro!D314)</f>
        <v/>
      </c>
      <c r="D315" s="76" t="str">
        <f>IF(Cadastro!C314="","",Cadastro!C314)</f>
        <v/>
      </c>
      <c r="E315" s="94" t="str">
        <f>IF(Cadastro!E314="","",Cadastro!E314)</f>
        <v/>
      </c>
      <c r="F315" s="94" t="str">
        <f>IFERROR(VLOOKUP(D315,Saldo!$P$9:$Y$1009,9,FALSE),"")</f>
        <v/>
      </c>
      <c r="G315" s="94" t="str">
        <f>IFERROR(VLOOKUP(D315,Saldo!$P$9:$Y$1009,10,FALSE),"")</f>
        <v/>
      </c>
      <c r="H315" s="94" t="str">
        <f>IFERROR(VLOOKUP(D315,Saldo!$P$9:$AA$1009,11,FALSE),"")</f>
        <v/>
      </c>
      <c r="I315" s="94" t="str">
        <f t="shared" si="8"/>
        <v/>
      </c>
      <c r="K315" s="67"/>
      <c r="L315" s="103" t="str">
        <f t="shared" si="9"/>
        <v>-</v>
      </c>
    </row>
    <row r="316" spans="1:12" ht="18.95" customHeight="1" x14ac:dyDescent="0.25">
      <c r="A316" s="82"/>
      <c r="C316" s="76" t="str">
        <f>IF(Cadastro!D315="","",Cadastro!D315)</f>
        <v/>
      </c>
      <c r="D316" s="76" t="str">
        <f>IF(Cadastro!C315="","",Cadastro!C315)</f>
        <v/>
      </c>
      <c r="E316" s="94" t="str">
        <f>IF(Cadastro!E315="","",Cadastro!E315)</f>
        <v/>
      </c>
      <c r="F316" s="94" t="str">
        <f>IFERROR(VLOOKUP(D316,Saldo!$P$9:$Y$1009,9,FALSE),"")</f>
        <v/>
      </c>
      <c r="G316" s="94" t="str">
        <f>IFERROR(VLOOKUP(D316,Saldo!$P$9:$Y$1009,10,FALSE),"")</f>
        <v/>
      </c>
      <c r="H316" s="94" t="str">
        <f>IFERROR(VLOOKUP(D316,Saldo!$P$9:$AA$1009,11,FALSE),"")</f>
        <v/>
      </c>
      <c r="I316" s="94" t="str">
        <f t="shared" si="8"/>
        <v/>
      </c>
      <c r="K316" s="67"/>
      <c r="L316" s="103" t="str">
        <f t="shared" si="9"/>
        <v>-</v>
      </c>
    </row>
    <row r="317" spans="1:12" ht="18.95" customHeight="1" x14ac:dyDescent="0.25">
      <c r="A317" s="82"/>
      <c r="C317" s="76" t="str">
        <f>IF(Cadastro!D316="","",Cadastro!D316)</f>
        <v/>
      </c>
      <c r="D317" s="76" t="str">
        <f>IF(Cadastro!C316="","",Cadastro!C316)</f>
        <v/>
      </c>
      <c r="E317" s="94" t="str">
        <f>IF(Cadastro!E316="","",Cadastro!E316)</f>
        <v/>
      </c>
      <c r="F317" s="94" t="str">
        <f>IFERROR(VLOOKUP(D317,Saldo!$P$9:$Y$1009,9,FALSE),"")</f>
        <v/>
      </c>
      <c r="G317" s="94" t="str">
        <f>IFERROR(VLOOKUP(D317,Saldo!$P$9:$Y$1009,10,FALSE),"")</f>
        <v/>
      </c>
      <c r="H317" s="94" t="str">
        <f>IFERROR(VLOOKUP(D317,Saldo!$P$9:$AA$1009,11,FALSE),"")</f>
        <v/>
      </c>
      <c r="I317" s="94" t="str">
        <f t="shared" si="8"/>
        <v/>
      </c>
      <c r="K317" s="67"/>
      <c r="L317" s="103" t="str">
        <f t="shared" si="9"/>
        <v>-</v>
      </c>
    </row>
    <row r="318" spans="1:12" ht="18.95" customHeight="1" x14ac:dyDescent="0.25">
      <c r="A318" s="82"/>
      <c r="C318" s="76" t="str">
        <f>IF(Cadastro!D317="","",Cadastro!D317)</f>
        <v/>
      </c>
      <c r="D318" s="76" t="str">
        <f>IF(Cadastro!C317="","",Cadastro!C317)</f>
        <v/>
      </c>
      <c r="E318" s="94" t="str">
        <f>IF(Cadastro!E317="","",Cadastro!E317)</f>
        <v/>
      </c>
      <c r="F318" s="94" t="str">
        <f>IFERROR(VLOOKUP(D318,Saldo!$P$9:$Y$1009,9,FALSE),"")</f>
        <v/>
      </c>
      <c r="G318" s="94" t="str">
        <f>IFERROR(VLOOKUP(D318,Saldo!$P$9:$Y$1009,10,FALSE),"")</f>
        <v/>
      </c>
      <c r="H318" s="94" t="str">
        <f>IFERROR(VLOOKUP(D318,Saldo!$P$9:$AA$1009,11,FALSE),"")</f>
        <v/>
      </c>
      <c r="I318" s="94" t="str">
        <f t="shared" si="8"/>
        <v/>
      </c>
      <c r="K318" s="67"/>
      <c r="L318" s="103" t="str">
        <f t="shared" si="9"/>
        <v>-</v>
      </c>
    </row>
    <row r="319" spans="1:12" ht="18.95" customHeight="1" x14ac:dyDescent="0.25">
      <c r="A319" s="82"/>
      <c r="C319" s="76" t="str">
        <f>IF(Cadastro!D318="","",Cadastro!D318)</f>
        <v/>
      </c>
      <c r="D319" s="76" t="str">
        <f>IF(Cadastro!C318="","",Cadastro!C318)</f>
        <v/>
      </c>
      <c r="E319" s="94" t="str">
        <f>IF(Cadastro!E318="","",Cadastro!E318)</f>
        <v/>
      </c>
      <c r="F319" s="94" t="str">
        <f>IFERROR(VLOOKUP(D319,Saldo!$P$9:$Y$1009,9,FALSE),"")</f>
        <v/>
      </c>
      <c r="G319" s="94" t="str">
        <f>IFERROR(VLOOKUP(D319,Saldo!$P$9:$Y$1009,10,FALSE),"")</f>
        <v/>
      </c>
      <c r="H319" s="94" t="str">
        <f>IFERROR(VLOOKUP(D319,Saldo!$P$9:$AA$1009,11,FALSE),"")</f>
        <v/>
      </c>
      <c r="I319" s="94" t="str">
        <f t="shared" si="8"/>
        <v/>
      </c>
      <c r="K319" s="67"/>
      <c r="L319" s="103" t="str">
        <f t="shared" si="9"/>
        <v>-</v>
      </c>
    </row>
    <row r="320" spans="1:12" ht="18.95" customHeight="1" x14ac:dyDescent="0.25">
      <c r="A320" s="82"/>
      <c r="C320" s="76" t="str">
        <f>IF(Cadastro!D319="","",Cadastro!D319)</f>
        <v/>
      </c>
      <c r="D320" s="76" t="str">
        <f>IF(Cadastro!C319="","",Cadastro!C319)</f>
        <v/>
      </c>
      <c r="E320" s="94" t="str">
        <f>IF(Cadastro!E319="","",Cadastro!E319)</f>
        <v/>
      </c>
      <c r="F320" s="94" t="str">
        <f>IFERROR(VLOOKUP(D320,Saldo!$P$9:$Y$1009,9,FALSE),"")</f>
        <v/>
      </c>
      <c r="G320" s="94" t="str">
        <f>IFERROR(VLOOKUP(D320,Saldo!$P$9:$Y$1009,10,FALSE),"")</f>
        <v/>
      </c>
      <c r="H320" s="94" t="str">
        <f>IFERROR(VLOOKUP(D320,Saldo!$P$9:$AA$1009,11,FALSE),"")</f>
        <v/>
      </c>
      <c r="I320" s="94" t="str">
        <f t="shared" si="8"/>
        <v/>
      </c>
      <c r="K320" s="67"/>
      <c r="L320" s="103" t="str">
        <f t="shared" si="9"/>
        <v>-</v>
      </c>
    </row>
    <row r="321" spans="1:12" ht="18.95" customHeight="1" x14ac:dyDescent="0.25">
      <c r="A321" s="82"/>
      <c r="C321" s="76" t="str">
        <f>IF(Cadastro!D320="","",Cadastro!D320)</f>
        <v/>
      </c>
      <c r="D321" s="76" t="str">
        <f>IF(Cadastro!C320="","",Cadastro!C320)</f>
        <v/>
      </c>
      <c r="E321" s="94" t="str">
        <f>IF(Cadastro!E320="","",Cadastro!E320)</f>
        <v/>
      </c>
      <c r="F321" s="94" t="str">
        <f>IFERROR(VLOOKUP(D321,Saldo!$P$9:$Y$1009,9,FALSE),"")</f>
        <v/>
      </c>
      <c r="G321" s="94" t="str">
        <f>IFERROR(VLOOKUP(D321,Saldo!$P$9:$Y$1009,10,FALSE),"")</f>
        <v/>
      </c>
      <c r="H321" s="94" t="str">
        <f>IFERROR(VLOOKUP(D321,Saldo!$P$9:$AA$1009,11,FALSE),"")</f>
        <v/>
      </c>
      <c r="I321" s="94" t="str">
        <f t="shared" si="8"/>
        <v/>
      </c>
      <c r="K321" s="67"/>
      <c r="L321" s="103" t="str">
        <f t="shared" si="9"/>
        <v>-</v>
      </c>
    </row>
    <row r="322" spans="1:12" ht="18.95" customHeight="1" x14ac:dyDescent="0.25">
      <c r="A322" s="82"/>
      <c r="C322" s="76" t="str">
        <f>IF(Cadastro!D321="","",Cadastro!D321)</f>
        <v/>
      </c>
      <c r="D322" s="76" t="str">
        <f>IF(Cadastro!C321="","",Cadastro!C321)</f>
        <v/>
      </c>
      <c r="E322" s="94" t="str">
        <f>IF(Cadastro!E321="","",Cadastro!E321)</f>
        <v/>
      </c>
      <c r="F322" s="94" t="str">
        <f>IFERROR(VLOOKUP(D322,Saldo!$P$9:$Y$1009,9,FALSE),"")</f>
        <v/>
      </c>
      <c r="G322" s="94" t="str">
        <f>IFERROR(VLOOKUP(D322,Saldo!$P$9:$Y$1009,10,FALSE),"")</f>
        <v/>
      </c>
      <c r="H322" s="94" t="str">
        <f>IFERROR(VLOOKUP(D322,Saldo!$P$9:$AA$1009,11,FALSE),"")</f>
        <v/>
      </c>
      <c r="I322" s="94" t="str">
        <f t="shared" si="8"/>
        <v/>
      </c>
      <c r="K322" s="67"/>
      <c r="L322" s="103" t="str">
        <f t="shared" si="9"/>
        <v>-</v>
      </c>
    </row>
    <row r="323" spans="1:12" ht="18.95" customHeight="1" x14ac:dyDescent="0.25">
      <c r="A323" s="82"/>
      <c r="C323" s="76" t="str">
        <f>IF(Cadastro!D322="","",Cadastro!D322)</f>
        <v/>
      </c>
      <c r="D323" s="76" t="str">
        <f>IF(Cadastro!C322="","",Cadastro!C322)</f>
        <v/>
      </c>
      <c r="E323" s="94" t="str">
        <f>IF(Cadastro!E322="","",Cadastro!E322)</f>
        <v/>
      </c>
      <c r="F323" s="94" t="str">
        <f>IFERROR(VLOOKUP(D323,Saldo!$P$9:$Y$1009,9,FALSE),"")</f>
        <v/>
      </c>
      <c r="G323" s="94" t="str">
        <f>IFERROR(VLOOKUP(D323,Saldo!$P$9:$Y$1009,10,FALSE),"")</f>
        <v/>
      </c>
      <c r="H323" s="94" t="str">
        <f>IFERROR(VLOOKUP(D323,Saldo!$P$9:$AA$1009,11,FALSE),"")</f>
        <v/>
      </c>
      <c r="I323" s="94" t="str">
        <f t="shared" si="8"/>
        <v/>
      </c>
      <c r="K323" s="67"/>
      <c r="L323" s="103" t="str">
        <f t="shared" si="9"/>
        <v>-</v>
      </c>
    </row>
    <row r="324" spans="1:12" ht="18.95" customHeight="1" x14ac:dyDescent="0.25">
      <c r="A324" s="82"/>
      <c r="C324" s="76" t="str">
        <f>IF(Cadastro!D323="","",Cadastro!D323)</f>
        <v/>
      </c>
      <c r="D324" s="76" t="str">
        <f>IF(Cadastro!C323="","",Cadastro!C323)</f>
        <v/>
      </c>
      <c r="E324" s="94" t="str">
        <f>IF(Cadastro!E323="","",Cadastro!E323)</f>
        <v/>
      </c>
      <c r="F324" s="94" t="str">
        <f>IFERROR(VLOOKUP(D324,Saldo!$P$9:$Y$1009,9,FALSE),"")</f>
        <v/>
      </c>
      <c r="G324" s="94" t="str">
        <f>IFERROR(VLOOKUP(D324,Saldo!$P$9:$Y$1009,10,FALSE),"")</f>
        <v/>
      </c>
      <c r="H324" s="94" t="str">
        <f>IFERROR(VLOOKUP(D324,Saldo!$P$9:$AA$1009,11,FALSE),"")</f>
        <v/>
      </c>
      <c r="I324" s="94" t="str">
        <f t="shared" si="8"/>
        <v/>
      </c>
      <c r="K324" s="67"/>
      <c r="L324" s="103" t="str">
        <f t="shared" si="9"/>
        <v>-</v>
      </c>
    </row>
    <row r="325" spans="1:12" ht="18.95" customHeight="1" x14ac:dyDescent="0.25">
      <c r="A325" s="82"/>
      <c r="C325" s="76" t="str">
        <f>IF(Cadastro!D324="","",Cadastro!D324)</f>
        <v/>
      </c>
      <c r="D325" s="76" t="str">
        <f>IF(Cadastro!C324="","",Cadastro!C324)</f>
        <v/>
      </c>
      <c r="E325" s="94" t="str">
        <f>IF(Cadastro!E324="","",Cadastro!E324)</f>
        <v/>
      </c>
      <c r="F325" s="94" t="str">
        <f>IFERROR(VLOOKUP(D325,Saldo!$P$9:$Y$1009,9,FALSE),"")</f>
        <v/>
      </c>
      <c r="G325" s="94" t="str">
        <f>IFERROR(VLOOKUP(D325,Saldo!$P$9:$Y$1009,10,FALSE),"")</f>
        <v/>
      </c>
      <c r="H325" s="94" t="str">
        <f>IFERROR(VLOOKUP(D325,Saldo!$P$9:$AA$1009,11,FALSE),"")</f>
        <v/>
      </c>
      <c r="I325" s="94" t="str">
        <f t="shared" si="8"/>
        <v/>
      </c>
      <c r="K325" s="67"/>
      <c r="L325" s="103" t="str">
        <f t="shared" si="9"/>
        <v>-</v>
      </c>
    </row>
    <row r="326" spans="1:12" ht="18.95" customHeight="1" x14ac:dyDescent="0.25">
      <c r="A326" s="82"/>
      <c r="C326" s="76" t="str">
        <f>IF(Cadastro!D325="","",Cadastro!D325)</f>
        <v/>
      </c>
      <c r="D326" s="76" t="str">
        <f>IF(Cadastro!C325="","",Cadastro!C325)</f>
        <v/>
      </c>
      <c r="E326" s="94" t="str">
        <f>IF(Cadastro!E325="","",Cadastro!E325)</f>
        <v/>
      </c>
      <c r="F326" s="94" t="str">
        <f>IFERROR(VLOOKUP(D326,Saldo!$P$9:$Y$1009,9,FALSE),"")</f>
        <v/>
      </c>
      <c r="G326" s="94" t="str">
        <f>IFERROR(VLOOKUP(D326,Saldo!$P$9:$Y$1009,10,FALSE),"")</f>
        <v/>
      </c>
      <c r="H326" s="94" t="str">
        <f>IFERROR(VLOOKUP(D326,Saldo!$P$9:$AA$1009,11,FALSE),"")</f>
        <v/>
      </c>
      <c r="I326" s="94" t="str">
        <f t="shared" si="8"/>
        <v/>
      </c>
      <c r="K326" s="67"/>
      <c r="L326" s="103" t="str">
        <f t="shared" si="9"/>
        <v>-</v>
      </c>
    </row>
    <row r="327" spans="1:12" ht="18.95" customHeight="1" x14ac:dyDescent="0.25">
      <c r="A327" s="82"/>
      <c r="C327" s="76" t="str">
        <f>IF(Cadastro!D326="","",Cadastro!D326)</f>
        <v/>
      </c>
      <c r="D327" s="76" t="str">
        <f>IF(Cadastro!C326="","",Cadastro!C326)</f>
        <v/>
      </c>
      <c r="E327" s="94" t="str">
        <f>IF(Cadastro!E326="","",Cadastro!E326)</f>
        <v/>
      </c>
      <c r="F327" s="94" t="str">
        <f>IFERROR(VLOOKUP(D327,Saldo!$P$9:$Y$1009,9,FALSE),"")</f>
        <v/>
      </c>
      <c r="G327" s="94" t="str">
        <f>IFERROR(VLOOKUP(D327,Saldo!$P$9:$Y$1009,10,FALSE),"")</f>
        <v/>
      </c>
      <c r="H327" s="94" t="str">
        <f>IFERROR(VLOOKUP(D327,Saldo!$P$9:$AA$1009,11,FALSE),"")</f>
        <v/>
      </c>
      <c r="I327" s="94" t="str">
        <f t="shared" si="8"/>
        <v/>
      </c>
      <c r="K327" s="67"/>
      <c r="L327" s="103" t="str">
        <f t="shared" si="9"/>
        <v>-</v>
      </c>
    </row>
    <row r="328" spans="1:12" ht="18.95" customHeight="1" x14ac:dyDescent="0.25">
      <c r="A328" s="82"/>
      <c r="C328" s="76" t="str">
        <f>IF(Cadastro!D327="","",Cadastro!D327)</f>
        <v/>
      </c>
      <c r="D328" s="76" t="str">
        <f>IF(Cadastro!C327="","",Cadastro!C327)</f>
        <v/>
      </c>
      <c r="E328" s="94" t="str">
        <f>IF(Cadastro!E327="","",Cadastro!E327)</f>
        <v/>
      </c>
      <c r="F328" s="94" t="str">
        <f>IFERROR(VLOOKUP(D328,Saldo!$P$9:$Y$1009,9,FALSE),"")</f>
        <v/>
      </c>
      <c r="G328" s="94" t="str">
        <f>IFERROR(VLOOKUP(D328,Saldo!$P$9:$Y$1009,10,FALSE),"")</f>
        <v/>
      </c>
      <c r="H328" s="94" t="str">
        <f>IFERROR(VLOOKUP(D328,Saldo!$P$9:$AA$1009,11,FALSE),"")</f>
        <v/>
      </c>
      <c r="I328" s="94" t="str">
        <f t="shared" si="8"/>
        <v/>
      </c>
      <c r="K328" s="67"/>
      <c r="L328" s="103" t="str">
        <f t="shared" si="9"/>
        <v>-</v>
      </c>
    </row>
    <row r="329" spans="1:12" ht="18.95" customHeight="1" x14ac:dyDescent="0.25">
      <c r="A329" s="82"/>
      <c r="C329" s="76" t="str">
        <f>IF(Cadastro!D328="","",Cadastro!D328)</f>
        <v/>
      </c>
      <c r="D329" s="76" t="str">
        <f>IF(Cadastro!C328="","",Cadastro!C328)</f>
        <v/>
      </c>
      <c r="E329" s="94" t="str">
        <f>IF(Cadastro!E328="","",Cadastro!E328)</f>
        <v/>
      </c>
      <c r="F329" s="94" t="str">
        <f>IFERROR(VLOOKUP(D329,Saldo!$P$9:$Y$1009,9,FALSE),"")</f>
        <v/>
      </c>
      <c r="G329" s="94" t="str">
        <f>IFERROR(VLOOKUP(D329,Saldo!$P$9:$Y$1009,10,FALSE),"")</f>
        <v/>
      </c>
      <c r="H329" s="94" t="str">
        <f>IFERROR(VLOOKUP(D329,Saldo!$P$9:$AA$1009,11,FALSE),"")</f>
        <v/>
      </c>
      <c r="I329" s="94" t="str">
        <f t="shared" si="8"/>
        <v/>
      </c>
      <c r="K329" s="67"/>
      <c r="L329" s="103" t="str">
        <f t="shared" si="9"/>
        <v>-</v>
      </c>
    </row>
    <row r="330" spans="1:12" ht="18.95" customHeight="1" x14ac:dyDescent="0.25">
      <c r="A330" s="82"/>
      <c r="C330" s="76" t="str">
        <f>IF(Cadastro!D329="","",Cadastro!D329)</f>
        <v/>
      </c>
      <c r="D330" s="76" t="str">
        <f>IF(Cadastro!C329="","",Cadastro!C329)</f>
        <v/>
      </c>
      <c r="E330" s="94" t="str">
        <f>IF(Cadastro!E329="","",Cadastro!E329)</f>
        <v/>
      </c>
      <c r="F330" s="94" t="str">
        <f>IFERROR(VLOOKUP(D330,Saldo!$P$9:$Y$1009,9,FALSE),"")</f>
        <v/>
      </c>
      <c r="G330" s="94" t="str">
        <f>IFERROR(VLOOKUP(D330,Saldo!$P$9:$Y$1009,10,FALSE),"")</f>
        <v/>
      </c>
      <c r="H330" s="94" t="str">
        <f>IFERROR(VLOOKUP(D330,Saldo!$P$9:$AA$1009,11,FALSE),"")</f>
        <v/>
      </c>
      <c r="I330" s="94" t="str">
        <f t="shared" si="8"/>
        <v/>
      </c>
      <c r="K330" s="67"/>
      <c r="L330" s="103" t="str">
        <f t="shared" si="9"/>
        <v>-</v>
      </c>
    </row>
    <row r="331" spans="1:12" ht="18.95" customHeight="1" x14ac:dyDescent="0.25">
      <c r="A331" s="82"/>
      <c r="C331" s="76" t="str">
        <f>IF(Cadastro!D330="","",Cadastro!D330)</f>
        <v/>
      </c>
      <c r="D331" s="76" t="str">
        <f>IF(Cadastro!C330="","",Cadastro!C330)</f>
        <v/>
      </c>
      <c r="E331" s="94" t="str">
        <f>IF(Cadastro!E330="","",Cadastro!E330)</f>
        <v/>
      </c>
      <c r="F331" s="94" t="str">
        <f>IFERROR(VLOOKUP(D331,Saldo!$P$9:$Y$1009,9,FALSE),"")</f>
        <v/>
      </c>
      <c r="G331" s="94" t="str">
        <f>IFERROR(VLOOKUP(D331,Saldo!$P$9:$Y$1009,10,FALSE),"")</f>
        <v/>
      </c>
      <c r="H331" s="94" t="str">
        <f>IFERROR(VLOOKUP(D331,Saldo!$P$9:$AA$1009,11,FALSE),"")</f>
        <v/>
      </c>
      <c r="I331" s="94" t="str">
        <f t="shared" ref="I331:I394" si="10">IFERROR(E331+F331-G331+H331,"")</f>
        <v/>
      </c>
      <c r="K331" s="67"/>
      <c r="L331" s="103" t="str">
        <f t="shared" ref="L331:L394" si="11">IF(C331="","-",IF(K331="","-",K331-I331))</f>
        <v>-</v>
      </c>
    </row>
    <row r="332" spans="1:12" ht="18.95" customHeight="1" x14ac:dyDescent="0.25">
      <c r="A332" s="82"/>
      <c r="C332" s="76" t="str">
        <f>IF(Cadastro!D331="","",Cadastro!D331)</f>
        <v/>
      </c>
      <c r="D332" s="76" t="str">
        <f>IF(Cadastro!C331="","",Cadastro!C331)</f>
        <v/>
      </c>
      <c r="E332" s="94" t="str">
        <f>IF(Cadastro!E331="","",Cadastro!E331)</f>
        <v/>
      </c>
      <c r="F332" s="94" t="str">
        <f>IFERROR(VLOOKUP(D332,Saldo!$P$9:$Y$1009,9,FALSE),"")</f>
        <v/>
      </c>
      <c r="G332" s="94" t="str">
        <f>IFERROR(VLOOKUP(D332,Saldo!$P$9:$Y$1009,10,FALSE),"")</f>
        <v/>
      </c>
      <c r="H332" s="94" t="str">
        <f>IFERROR(VLOOKUP(D332,Saldo!$P$9:$AA$1009,11,FALSE),"")</f>
        <v/>
      </c>
      <c r="I332" s="94" t="str">
        <f t="shared" si="10"/>
        <v/>
      </c>
      <c r="K332" s="67"/>
      <c r="L332" s="103" t="str">
        <f t="shared" si="11"/>
        <v>-</v>
      </c>
    </row>
    <row r="333" spans="1:12" ht="18.95" customHeight="1" x14ac:dyDescent="0.25">
      <c r="A333" s="82"/>
      <c r="C333" s="76" t="str">
        <f>IF(Cadastro!D332="","",Cadastro!D332)</f>
        <v/>
      </c>
      <c r="D333" s="76" t="str">
        <f>IF(Cadastro!C332="","",Cadastro!C332)</f>
        <v/>
      </c>
      <c r="E333" s="94" t="str">
        <f>IF(Cadastro!E332="","",Cadastro!E332)</f>
        <v/>
      </c>
      <c r="F333" s="94" t="str">
        <f>IFERROR(VLOOKUP(D333,Saldo!$P$9:$Y$1009,9,FALSE),"")</f>
        <v/>
      </c>
      <c r="G333" s="94" t="str">
        <f>IFERROR(VLOOKUP(D333,Saldo!$P$9:$Y$1009,10,FALSE),"")</f>
        <v/>
      </c>
      <c r="H333" s="94" t="str">
        <f>IFERROR(VLOOKUP(D333,Saldo!$P$9:$AA$1009,11,FALSE),"")</f>
        <v/>
      </c>
      <c r="I333" s="94" t="str">
        <f t="shared" si="10"/>
        <v/>
      </c>
      <c r="K333" s="67"/>
      <c r="L333" s="103" t="str">
        <f t="shared" si="11"/>
        <v>-</v>
      </c>
    </row>
    <row r="334" spans="1:12" ht="18.95" customHeight="1" x14ac:dyDescent="0.25">
      <c r="A334" s="82"/>
      <c r="C334" s="76" t="str">
        <f>IF(Cadastro!D333="","",Cadastro!D333)</f>
        <v/>
      </c>
      <c r="D334" s="76" t="str">
        <f>IF(Cadastro!C333="","",Cadastro!C333)</f>
        <v/>
      </c>
      <c r="E334" s="94" t="str">
        <f>IF(Cadastro!E333="","",Cadastro!E333)</f>
        <v/>
      </c>
      <c r="F334" s="94" t="str">
        <f>IFERROR(VLOOKUP(D334,Saldo!$P$9:$Y$1009,9,FALSE),"")</f>
        <v/>
      </c>
      <c r="G334" s="94" t="str">
        <f>IFERROR(VLOOKUP(D334,Saldo!$P$9:$Y$1009,10,FALSE),"")</f>
        <v/>
      </c>
      <c r="H334" s="94" t="str">
        <f>IFERROR(VLOOKUP(D334,Saldo!$P$9:$AA$1009,11,FALSE),"")</f>
        <v/>
      </c>
      <c r="I334" s="94" t="str">
        <f t="shared" si="10"/>
        <v/>
      </c>
      <c r="K334" s="67"/>
      <c r="L334" s="103" t="str">
        <f t="shared" si="11"/>
        <v>-</v>
      </c>
    </row>
    <row r="335" spans="1:12" ht="18.95" customHeight="1" x14ac:dyDescent="0.25">
      <c r="A335" s="82"/>
      <c r="C335" s="76" t="str">
        <f>IF(Cadastro!D334="","",Cadastro!D334)</f>
        <v/>
      </c>
      <c r="D335" s="76" t="str">
        <f>IF(Cadastro!C334="","",Cadastro!C334)</f>
        <v/>
      </c>
      <c r="E335" s="94" t="str">
        <f>IF(Cadastro!E334="","",Cadastro!E334)</f>
        <v/>
      </c>
      <c r="F335" s="94" t="str">
        <f>IFERROR(VLOOKUP(D335,Saldo!$P$9:$Y$1009,9,FALSE),"")</f>
        <v/>
      </c>
      <c r="G335" s="94" t="str">
        <f>IFERROR(VLOOKUP(D335,Saldo!$P$9:$Y$1009,10,FALSE),"")</f>
        <v/>
      </c>
      <c r="H335" s="94" t="str">
        <f>IFERROR(VLOOKUP(D335,Saldo!$P$9:$AA$1009,11,FALSE),"")</f>
        <v/>
      </c>
      <c r="I335" s="94" t="str">
        <f t="shared" si="10"/>
        <v/>
      </c>
      <c r="K335" s="67"/>
      <c r="L335" s="103" t="str">
        <f t="shared" si="11"/>
        <v>-</v>
      </c>
    </row>
    <row r="336" spans="1:12" ht="18.95" customHeight="1" x14ac:dyDescent="0.25">
      <c r="A336" s="82"/>
      <c r="C336" s="76" t="str">
        <f>IF(Cadastro!D335="","",Cadastro!D335)</f>
        <v/>
      </c>
      <c r="D336" s="76" t="str">
        <f>IF(Cadastro!C335="","",Cadastro!C335)</f>
        <v/>
      </c>
      <c r="E336" s="94" t="str">
        <f>IF(Cadastro!E335="","",Cadastro!E335)</f>
        <v/>
      </c>
      <c r="F336" s="94" t="str">
        <f>IFERROR(VLOOKUP(D336,Saldo!$P$9:$Y$1009,9,FALSE),"")</f>
        <v/>
      </c>
      <c r="G336" s="94" t="str">
        <f>IFERROR(VLOOKUP(D336,Saldo!$P$9:$Y$1009,10,FALSE),"")</f>
        <v/>
      </c>
      <c r="H336" s="94" t="str">
        <f>IFERROR(VLOOKUP(D336,Saldo!$P$9:$AA$1009,11,FALSE),"")</f>
        <v/>
      </c>
      <c r="I336" s="94" t="str">
        <f t="shared" si="10"/>
        <v/>
      </c>
      <c r="K336" s="67"/>
      <c r="L336" s="103" t="str">
        <f t="shared" si="11"/>
        <v>-</v>
      </c>
    </row>
    <row r="337" spans="1:12" ht="18.95" customHeight="1" x14ac:dyDescent="0.25">
      <c r="A337" s="82"/>
      <c r="C337" s="76" t="str">
        <f>IF(Cadastro!D336="","",Cadastro!D336)</f>
        <v/>
      </c>
      <c r="D337" s="76" t="str">
        <f>IF(Cadastro!C336="","",Cadastro!C336)</f>
        <v/>
      </c>
      <c r="E337" s="94" t="str">
        <f>IF(Cadastro!E336="","",Cadastro!E336)</f>
        <v/>
      </c>
      <c r="F337" s="94" t="str">
        <f>IFERROR(VLOOKUP(D337,Saldo!$P$9:$Y$1009,9,FALSE),"")</f>
        <v/>
      </c>
      <c r="G337" s="94" t="str">
        <f>IFERROR(VLOOKUP(D337,Saldo!$P$9:$Y$1009,10,FALSE),"")</f>
        <v/>
      </c>
      <c r="H337" s="94" t="str">
        <f>IFERROR(VLOOKUP(D337,Saldo!$P$9:$AA$1009,11,FALSE),"")</f>
        <v/>
      </c>
      <c r="I337" s="94" t="str">
        <f t="shared" si="10"/>
        <v/>
      </c>
      <c r="K337" s="67"/>
      <c r="L337" s="103" t="str">
        <f t="shared" si="11"/>
        <v>-</v>
      </c>
    </row>
    <row r="338" spans="1:12" ht="18.95" customHeight="1" x14ac:dyDescent="0.25">
      <c r="A338" s="82"/>
      <c r="C338" s="76" t="str">
        <f>IF(Cadastro!D337="","",Cadastro!D337)</f>
        <v/>
      </c>
      <c r="D338" s="76" t="str">
        <f>IF(Cadastro!C337="","",Cadastro!C337)</f>
        <v/>
      </c>
      <c r="E338" s="94" t="str">
        <f>IF(Cadastro!E337="","",Cadastro!E337)</f>
        <v/>
      </c>
      <c r="F338" s="94" t="str">
        <f>IFERROR(VLOOKUP(D338,Saldo!$P$9:$Y$1009,9,FALSE),"")</f>
        <v/>
      </c>
      <c r="G338" s="94" t="str">
        <f>IFERROR(VLOOKUP(D338,Saldo!$P$9:$Y$1009,10,FALSE),"")</f>
        <v/>
      </c>
      <c r="H338" s="94" t="str">
        <f>IFERROR(VLOOKUP(D338,Saldo!$P$9:$AA$1009,11,FALSE),"")</f>
        <v/>
      </c>
      <c r="I338" s="94" t="str">
        <f t="shared" si="10"/>
        <v/>
      </c>
      <c r="K338" s="67"/>
      <c r="L338" s="103" t="str">
        <f t="shared" si="11"/>
        <v>-</v>
      </c>
    </row>
    <row r="339" spans="1:12" ht="18.95" customHeight="1" x14ac:dyDescent="0.25">
      <c r="A339" s="82"/>
      <c r="C339" s="76" t="str">
        <f>IF(Cadastro!D338="","",Cadastro!D338)</f>
        <v/>
      </c>
      <c r="D339" s="76" t="str">
        <f>IF(Cadastro!C338="","",Cadastro!C338)</f>
        <v/>
      </c>
      <c r="E339" s="94" t="str">
        <f>IF(Cadastro!E338="","",Cadastro!E338)</f>
        <v/>
      </c>
      <c r="F339" s="94" t="str">
        <f>IFERROR(VLOOKUP(D339,Saldo!$P$9:$Y$1009,9,FALSE),"")</f>
        <v/>
      </c>
      <c r="G339" s="94" t="str">
        <f>IFERROR(VLOOKUP(D339,Saldo!$P$9:$Y$1009,10,FALSE),"")</f>
        <v/>
      </c>
      <c r="H339" s="94" t="str">
        <f>IFERROR(VLOOKUP(D339,Saldo!$P$9:$AA$1009,11,FALSE),"")</f>
        <v/>
      </c>
      <c r="I339" s="94" t="str">
        <f t="shared" si="10"/>
        <v/>
      </c>
      <c r="K339" s="67"/>
      <c r="L339" s="103" t="str">
        <f t="shared" si="11"/>
        <v>-</v>
      </c>
    </row>
    <row r="340" spans="1:12" ht="18.95" customHeight="1" x14ac:dyDescent="0.25">
      <c r="A340" s="82"/>
      <c r="C340" s="76" t="str">
        <f>IF(Cadastro!D339="","",Cadastro!D339)</f>
        <v/>
      </c>
      <c r="D340" s="76" t="str">
        <f>IF(Cadastro!C339="","",Cadastro!C339)</f>
        <v/>
      </c>
      <c r="E340" s="94" t="str">
        <f>IF(Cadastro!E339="","",Cadastro!E339)</f>
        <v/>
      </c>
      <c r="F340" s="94" t="str">
        <f>IFERROR(VLOOKUP(D340,Saldo!$P$9:$Y$1009,9,FALSE),"")</f>
        <v/>
      </c>
      <c r="G340" s="94" t="str">
        <f>IFERROR(VLOOKUP(D340,Saldo!$P$9:$Y$1009,10,FALSE),"")</f>
        <v/>
      </c>
      <c r="H340" s="94" t="str">
        <f>IFERROR(VLOOKUP(D340,Saldo!$P$9:$AA$1009,11,FALSE),"")</f>
        <v/>
      </c>
      <c r="I340" s="94" t="str">
        <f t="shared" si="10"/>
        <v/>
      </c>
      <c r="K340" s="67"/>
      <c r="L340" s="103" t="str">
        <f t="shared" si="11"/>
        <v>-</v>
      </c>
    </row>
    <row r="341" spans="1:12" ht="18.95" customHeight="1" x14ac:dyDescent="0.25">
      <c r="A341" s="82"/>
      <c r="C341" s="76" t="str">
        <f>IF(Cadastro!D340="","",Cadastro!D340)</f>
        <v/>
      </c>
      <c r="D341" s="76" t="str">
        <f>IF(Cadastro!C340="","",Cadastro!C340)</f>
        <v/>
      </c>
      <c r="E341" s="94" t="str">
        <f>IF(Cadastro!E340="","",Cadastro!E340)</f>
        <v/>
      </c>
      <c r="F341" s="94" t="str">
        <f>IFERROR(VLOOKUP(D341,Saldo!$P$9:$Y$1009,9,FALSE),"")</f>
        <v/>
      </c>
      <c r="G341" s="94" t="str">
        <f>IFERROR(VLOOKUP(D341,Saldo!$P$9:$Y$1009,10,FALSE),"")</f>
        <v/>
      </c>
      <c r="H341" s="94" t="str">
        <f>IFERROR(VLOOKUP(D341,Saldo!$P$9:$AA$1009,11,FALSE),"")</f>
        <v/>
      </c>
      <c r="I341" s="94" t="str">
        <f t="shared" si="10"/>
        <v/>
      </c>
      <c r="K341" s="67"/>
      <c r="L341" s="103" t="str">
        <f t="shared" si="11"/>
        <v>-</v>
      </c>
    </row>
    <row r="342" spans="1:12" ht="18.95" customHeight="1" x14ac:dyDescent="0.25">
      <c r="A342" s="82"/>
      <c r="C342" s="76" t="str">
        <f>IF(Cadastro!D341="","",Cadastro!D341)</f>
        <v/>
      </c>
      <c r="D342" s="76" t="str">
        <f>IF(Cadastro!C341="","",Cadastro!C341)</f>
        <v/>
      </c>
      <c r="E342" s="94" t="str">
        <f>IF(Cadastro!E341="","",Cadastro!E341)</f>
        <v/>
      </c>
      <c r="F342" s="94" t="str">
        <f>IFERROR(VLOOKUP(D342,Saldo!$P$9:$Y$1009,9,FALSE),"")</f>
        <v/>
      </c>
      <c r="G342" s="94" t="str">
        <f>IFERROR(VLOOKUP(D342,Saldo!$P$9:$Y$1009,10,FALSE),"")</f>
        <v/>
      </c>
      <c r="H342" s="94" t="str">
        <f>IFERROR(VLOOKUP(D342,Saldo!$P$9:$AA$1009,11,FALSE),"")</f>
        <v/>
      </c>
      <c r="I342" s="94" t="str">
        <f t="shared" si="10"/>
        <v/>
      </c>
      <c r="K342" s="67"/>
      <c r="L342" s="103" t="str">
        <f t="shared" si="11"/>
        <v>-</v>
      </c>
    </row>
    <row r="343" spans="1:12" ht="18.95" customHeight="1" x14ac:dyDescent="0.25">
      <c r="A343" s="82"/>
      <c r="C343" s="76" t="str">
        <f>IF(Cadastro!D342="","",Cadastro!D342)</f>
        <v/>
      </c>
      <c r="D343" s="76" t="str">
        <f>IF(Cadastro!C342="","",Cadastro!C342)</f>
        <v/>
      </c>
      <c r="E343" s="94" t="str">
        <f>IF(Cadastro!E342="","",Cadastro!E342)</f>
        <v/>
      </c>
      <c r="F343" s="94" t="str">
        <f>IFERROR(VLOOKUP(D343,Saldo!$P$9:$Y$1009,9,FALSE),"")</f>
        <v/>
      </c>
      <c r="G343" s="94" t="str">
        <f>IFERROR(VLOOKUP(D343,Saldo!$P$9:$Y$1009,10,FALSE),"")</f>
        <v/>
      </c>
      <c r="H343" s="94" t="str">
        <f>IFERROR(VLOOKUP(D343,Saldo!$P$9:$AA$1009,11,FALSE),"")</f>
        <v/>
      </c>
      <c r="I343" s="94" t="str">
        <f t="shared" si="10"/>
        <v/>
      </c>
      <c r="K343" s="67"/>
      <c r="L343" s="103" t="str">
        <f t="shared" si="11"/>
        <v>-</v>
      </c>
    </row>
    <row r="344" spans="1:12" ht="18.95" customHeight="1" x14ac:dyDescent="0.25">
      <c r="A344" s="82"/>
      <c r="C344" s="76" t="str">
        <f>IF(Cadastro!D343="","",Cadastro!D343)</f>
        <v/>
      </c>
      <c r="D344" s="76" t="str">
        <f>IF(Cadastro!C343="","",Cadastro!C343)</f>
        <v/>
      </c>
      <c r="E344" s="94" t="str">
        <f>IF(Cadastro!E343="","",Cadastro!E343)</f>
        <v/>
      </c>
      <c r="F344" s="94" t="str">
        <f>IFERROR(VLOOKUP(D344,Saldo!$P$9:$Y$1009,9,FALSE),"")</f>
        <v/>
      </c>
      <c r="G344" s="94" t="str">
        <f>IFERROR(VLOOKUP(D344,Saldo!$P$9:$Y$1009,10,FALSE),"")</f>
        <v/>
      </c>
      <c r="H344" s="94" t="str">
        <f>IFERROR(VLOOKUP(D344,Saldo!$P$9:$AA$1009,11,FALSE),"")</f>
        <v/>
      </c>
      <c r="I344" s="94" t="str">
        <f t="shared" si="10"/>
        <v/>
      </c>
      <c r="K344" s="67"/>
      <c r="L344" s="103" t="str">
        <f t="shared" si="11"/>
        <v>-</v>
      </c>
    </row>
    <row r="345" spans="1:12" ht="18.95" customHeight="1" x14ac:dyDescent="0.25">
      <c r="A345" s="82"/>
      <c r="C345" s="76" t="str">
        <f>IF(Cadastro!D344="","",Cadastro!D344)</f>
        <v/>
      </c>
      <c r="D345" s="76" t="str">
        <f>IF(Cadastro!C344="","",Cadastro!C344)</f>
        <v/>
      </c>
      <c r="E345" s="94" t="str">
        <f>IF(Cadastro!E344="","",Cadastro!E344)</f>
        <v/>
      </c>
      <c r="F345" s="94" t="str">
        <f>IFERROR(VLOOKUP(D345,Saldo!$P$9:$Y$1009,9,FALSE),"")</f>
        <v/>
      </c>
      <c r="G345" s="94" t="str">
        <f>IFERROR(VLOOKUP(D345,Saldo!$P$9:$Y$1009,10,FALSE),"")</f>
        <v/>
      </c>
      <c r="H345" s="94" t="str">
        <f>IFERROR(VLOOKUP(D345,Saldo!$P$9:$AA$1009,11,FALSE),"")</f>
        <v/>
      </c>
      <c r="I345" s="94" t="str">
        <f t="shared" si="10"/>
        <v/>
      </c>
      <c r="K345" s="67"/>
      <c r="L345" s="103" t="str">
        <f t="shared" si="11"/>
        <v>-</v>
      </c>
    </row>
    <row r="346" spans="1:12" ht="18.95" customHeight="1" x14ac:dyDescent="0.25">
      <c r="A346" s="82"/>
      <c r="C346" s="76" t="str">
        <f>IF(Cadastro!D345="","",Cadastro!D345)</f>
        <v/>
      </c>
      <c r="D346" s="76" t="str">
        <f>IF(Cadastro!C345="","",Cadastro!C345)</f>
        <v/>
      </c>
      <c r="E346" s="94" t="str">
        <f>IF(Cadastro!E345="","",Cadastro!E345)</f>
        <v/>
      </c>
      <c r="F346" s="94" t="str">
        <f>IFERROR(VLOOKUP(D346,Saldo!$P$9:$Y$1009,9,FALSE),"")</f>
        <v/>
      </c>
      <c r="G346" s="94" t="str">
        <f>IFERROR(VLOOKUP(D346,Saldo!$P$9:$Y$1009,10,FALSE),"")</f>
        <v/>
      </c>
      <c r="H346" s="94" t="str">
        <f>IFERROR(VLOOKUP(D346,Saldo!$P$9:$AA$1009,11,FALSE),"")</f>
        <v/>
      </c>
      <c r="I346" s="94" t="str">
        <f t="shared" si="10"/>
        <v/>
      </c>
      <c r="K346" s="67"/>
      <c r="L346" s="103" t="str">
        <f t="shared" si="11"/>
        <v>-</v>
      </c>
    </row>
    <row r="347" spans="1:12" ht="18.95" customHeight="1" x14ac:dyDescent="0.25">
      <c r="A347" s="82"/>
      <c r="C347" s="76" t="str">
        <f>IF(Cadastro!D346="","",Cadastro!D346)</f>
        <v/>
      </c>
      <c r="D347" s="76" t="str">
        <f>IF(Cadastro!C346="","",Cadastro!C346)</f>
        <v/>
      </c>
      <c r="E347" s="94" t="str">
        <f>IF(Cadastro!E346="","",Cadastro!E346)</f>
        <v/>
      </c>
      <c r="F347" s="94" t="str">
        <f>IFERROR(VLOOKUP(D347,Saldo!$P$9:$Y$1009,9,FALSE),"")</f>
        <v/>
      </c>
      <c r="G347" s="94" t="str">
        <f>IFERROR(VLOOKUP(D347,Saldo!$P$9:$Y$1009,10,FALSE),"")</f>
        <v/>
      </c>
      <c r="H347" s="94" t="str">
        <f>IFERROR(VLOOKUP(D347,Saldo!$P$9:$AA$1009,11,FALSE),"")</f>
        <v/>
      </c>
      <c r="I347" s="94" t="str">
        <f t="shared" si="10"/>
        <v/>
      </c>
      <c r="K347" s="67"/>
      <c r="L347" s="103" t="str">
        <f t="shared" si="11"/>
        <v>-</v>
      </c>
    </row>
    <row r="348" spans="1:12" ht="18.95" customHeight="1" x14ac:dyDescent="0.25">
      <c r="A348" s="82"/>
      <c r="C348" s="76" t="str">
        <f>IF(Cadastro!D347="","",Cadastro!D347)</f>
        <v/>
      </c>
      <c r="D348" s="76" t="str">
        <f>IF(Cadastro!C347="","",Cadastro!C347)</f>
        <v/>
      </c>
      <c r="E348" s="94" t="str">
        <f>IF(Cadastro!E347="","",Cadastro!E347)</f>
        <v/>
      </c>
      <c r="F348" s="94" t="str">
        <f>IFERROR(VLOOKUP(D348,Saldo!$P$9:$Y$1009,9,FALSE),"")</f>
        <v/>
      </c>
      <c r="G348" s="94" t="str">
        <f>IFERROR(VLOOKUP(D348,Saldo!$P$9:$Y$1009,10,FALSE),"")</f>
        <v/>
      </c>
      <c r="H348" s="94" t="str">
        <f>IFERROR(VLOOKUP(D348,Saldo!$P$9:$AA$1009,11,FALSE),"")</f>
        <v/>
      </c>
      <c r="I348" s="94" t="str">
        <f t="shared" si="10"/>
        <v/>
      </c>
      <c r="K348" s="67"/>
      <c r="L348" s="103" t="str">
        <f t="shared" si="11"/>
        <v>-</v>
      </c>
    </row>
    <row r="349" spans="1:12" ht="18.95" customHeight="1" x14ac:dyDescent="0.25">
      <c r="A349" s="82"/>
      <c r="C349" s="76" t="str">
        <f>IF(Cadastro!D348="","",Cadastro!D348)</f>
        <v/>
      </c>
      <c r="D349" s="76" t="str">
        <f>IF(Cadastro!C348="","",Cadastro!C348)</f>
        <v/>
      </c>
      <c r="E349" s="94" t="str">
        <f>IF(Cadastro!E348="","",Cadastro!E348)</f>
        <v/>
      </c>
      <c r="F349" s="94" t="str">
        <f>IFERROR(VLOOKUP(D349,Saldo!$P$9:$Y$1009,9,FALSE),"")</f>
        <v/>
      </c>
      <c r="G349" s="94" t="str">
        <f>IFERROR(VLOOKUP(D349,Saldo!$P$9:$Y$1009,10,FALSE),"")</f>
        <v/>
      </c>
      <c r="H349" s="94" t="str">
        <f>IFERROR(VLOOKUP(D349,Saldo!$P$9:$AA$1009,11,FALSE),"")</f>
        <v/>
      </c>
      <c r="I349" s="94" t="str">
        <f t="shared" si="10"/>
        <v/>
      </c>
      <c r="K349" s="67"/>
      <c r="L349" s="103" t="str">
        <f t="shared" si="11"/>
        <v>-</v>
      </c>
    </row>
    <row r="350" spans="1:12" ht="18.95" customHeight="1" x14ac:dyDescent="0.25">
      <c r="A350" s="82"/>
      <c r="C350" s="76" t="str">
        <f>IF(Cadastro!D349="","",Cadastro!D349)</f>
        <v/>
      </c>
      <c r="D350" s="76" t="str">
        <f>IF(Cadastro!C349="","",Cadastro!C349)</f>
        <v/>
      </c>
      <c r="E350" s="94" t="str">
        <f>IF(Cadastro!E349="","",Cadastro!E349)</f>
        <v/>
      </c>
      <c r="F350" s="94" t="str">
        <f>IFERROR(VLOOKUP(D350,Saldo!$P$9:$Y$1009,9,FALSE),"")</f>
        <v/>
      </c>
      <c r="G350" s="94" t="str">
        <f>IFERROR(VLOOKUP(D350,Saldo!$P$9:$Y$1009,10,FALSE),"")</f>
        <v/>
      </c>
      <c r="H350" s="94" t="str">
        <f>IFERROR(VLOOKUP(D350,Saldo!$P$9:$AA$1009,11,FALSE),"")</f>
        <v/>
      </c>
      <c r="I350" s="94" t="str">
        <f t="shared" si="10"/>
        <v/>
      </c>
      <c r="K350" s="67"/>
      <c r="L350" s="103" t="str">
        <f t="shared" si="11"/>
        <v>-</v>
      </c>
    </row>
    <row r="351" spans="1:12" ht="18.95" customHeight="1" x14ac:dyDescent="0.25">
      <c r="A351" s="82"/>
      <c r="C351" s="76" t="str">
        <f>IF(Cadastro!D350="","",Cadastro!D350)</f>
        <v/>
      </c>
      <c r="D351" s="76" t="str">
        <f>IF(Cadastro!C350="","",Cadastro!C350)</f>
        <v/>
      </c>
      <c r="E351" s="94" t="str">
        <f>IF(Cadastro!E350="","",Cadastro!E350)</f>
        <v/>
      </c>
      <c r="F351" s="94" t="str">
        <f>IFERROR(VLOOKUP(D351,Saldo!$P$9:$Y$1009,9,FALSE),"")</f>
        <v/>
      </c>
      <c r="G351" s="94" t="str">
        <f>IFERROR(VLOOKUP(D351,Saldo!$P$9:$Y$1009,10,FALSE),"")</f>
        <v/>
      </c>
      <c r="H351" s="94" t="str">
        <f>IFERROR(VLOOKUP(D351,Saldo!$P$9:$AA$1009,11,FALSE),"")</f>
        <v/>
      </c>
      <c r="I351" s="94" t="str">
        <f t="shared" si="10"/>
        <v/>
      </c>
      <c r="K351" s="67"/>
      <c r="L351" s="103" t="str">
        <f t="shared" si="11"/>
        <v>-</v>
      </c>
    </row>
    <row r="352" spans="1:12" ht="18.95" customHeight="1" x14ac:dyDescent="0.25">
      <c r="A352" s="82"/>
      <c r="C352" s="76" t="str">
        <f>IF(Cadastro!D351="","",Cadastro!D351)</f>
        <v/>
      </c>
      <c r="D352" s="76" t="str">
        <f>IF(Cadastro!C351="","",Cadastro!C351)</f>
        <v/>
      </c>
      <c r="E352" s="94" t="str">
        <f>IF(Cadastro!E351="","",Cadastro!E351)</f>
        <v/>
      </c>
      <c r="F352" s="94" t="str">
        <f>IFERROR(VLOOKUP(D352,Saldo!$P$9:$Y$1009,9,FALSE),"")</f>
        <v/>
      </c>
      <c r="G352" s="94" t="str">
        <f>IFERROR(VLOOKUP(D352,Saldo!$P$9:$Y$1009,10,FALSE),"")</f>
        <v/>
      </c>
      <c r="H352" s="94" t="str">
        <f>IFERROR(VLOOKUP(D352,Saldo!$P$9:$AA$1009,11,FALSE),"")</f>
        <v/>
      </c>
      <c r="I352" s="94" t="str">
        <f t="shared" si="10"/>
        <v/>
      </c>
      <c r="K352" s="67"/>
      <c r="L352" s="103" t="str">
        <f t="shared" si="11"/>
        <v>-</v>
      </c>
    </row>
    <row r="353" spans="1:12" ht="18.95" customHeight="1" x14ac:dyDescent="0.25">
      <c r="A353" s="82"/>
      <c r="C353" s="76" t="str">
        <f>IF(Cadastro!D352="","",Cadastro!D352)</f>
        <v/>
      </c>
      <c r="D353" s="76" t="str">
        <f>IF(Cadastro!C352="","",Cadastro!C352)</f>
        <v/>
      </c>
      <c r="E353" s="94" t="str">
        <f>IF(Cadastro!E352="","",Cadastro!E352)</f>
        <v/>
      </c>
      <c r="F353" s="94" t="str">
        <f>IFERROR(VLOOKUP(D353,Saldo!$P$9:$Y$1009,9,FALSE),"")</f>
        <v/>
      </c>
      <c r="G353" s="94" t="str">
        <f>IFERROR(VLOOKUP(D353,Saldo!$P$9:$Y$1009,10,FALSE),"")</f>
        <v/>
      </c>
      <c r="H353" s="94" t="str">
        <f>IFERROR(VLOOKUP(D353,Saldo!$P$9:$AA$1009,11,FALSE),"")</f>
        <v/>
      </c>
      <c r="I353" s="94" t="str">
        <f t="shared" si="10"/>
        <v/>
      </c>
      <c r="K353" s="67"/>
      <c r="L353" s="103" t="str">
        <f t="shared" si="11"/>
        <v>-</v>
      </c>
    </row>
    <row r="354" spans="1:12" ht="18.95" customHeight="1" x14ac:dyDescent="0.25">
      <c r="A354" s="82"/>
      <c r="C354" s="76" t="str">
        <f>IF(Cadastro!D353="","",Cadastro!D353)</f>
        <v/>
      </c>
      <c r="D354" s="76" t="str">
        <f>IF(Cadastro!C353="","",Cadastro!C353)</f>
        <v/>
      </c>
      <c r="E354" s="94" t="str">
        <f>IF(Cadastro!E353="","",Cadastro!E353)</f>
        <v/>
      </c>
      <c r="F354" s="94" t="str">
        <f>IFERROR(VLOOKUP(D354,Saldo!$P$9:$Y$1009,9,FALSE),"")</f>
        <v/>
      </c>
      <c r="G354" s="94" t="str">
        <f>IFERROR(VLOOKUP(D354,Saldo!$P$9:$Y$1009,10,FALSE),"")</f>
        <v/>
      </c>
      <c r="H354" s="94" t="str">
        <f>IFERROR(VLOOKUP(D354,Saldo!$P$9:$AA$1009,11,FALSE),"")</f>
        <v/>
      </c>
      <c r="I354" s="94" t="str">
        <f t="shared" si="10"/>
        <v/>
      </c>
      <c r="K354" s="67"/>
      <c r="L354" s="103" t="str">
        <f t="shared" si="11"/>
        <v>-</v>
      </c>
    </row>
    <row r="355" spans="1:12" ht="18.95" customHeight="1" x14ac:dyDescent="0.25">
      <c r="A355" s="82"/>
      <c r="C355" s="76" t="str">
        <f>IF(Cadastro!D354="","",Cadastro!D354)</f>
        <v/>
      </c>
      <c r="D355" s="76" t="str">
        <f>IF(Cadastro!C354="","",Cadastro!C354)</f>
        <v/>
      </c>
      <c r="E355" s="94" t="str">
        <f>IF(Cadastro!E354="","",Cadastro!E354)</f>
        <v/>
      </c>
      <c r="F355" s="94" t="str">
        <f>IFERROR(VLOOKUP(D355,Saldo!$P$9:$Y$1009,9,FALSE),"")</f>
        <v/>
      </c>
      <c r="G355" s="94" t="str">
        <f>IFERROR(VLOOKUP(D355,Saldo!$P$9:$Y$1009,10,FALSE),"")</f>
        <v/>
      </c>
      <c r="H355" s="94" t="str">
        <f>IFERROR(VLOOKUP(D355,Saldo!$P$9:$AA$1009,11,FALSE),"")</f>
        <v/>
      </c>
      <c r="I355" s="94" t="str">
        <f t="shared" si="10"/>
        <v/>
      </c>
      <c r="K355" s="67"/>
      <c r="L355" s="103" t="str">
        <f t="shared" si="11"/>
        <v>-</v>
      </c>
    </row>
    <row r="356" spans="1:12" ht="18.95" customHeight="1" x14ac:dyDescent="0.25">
      <c r="A356" s="82"/>
      <c r="C356" s="76" t="str">
        <f>IF(Cadastro!D355="","",Cadastro!D355)</f>
        <v/>
      </c>
      <c r="D356" s="76" t="str">
        <f>IF(Cadastro!C355="","",Cadastro!C355)</f>
        <v/>
      </c>
      <c r="E356" s="94" t="str">
        <f>IF(Cadastro!E355="","",Cadastro!E355)</f>
        <v/>
      </c>
      <c r="F356" s="94" t="str">
        <f>IFERROR(VLOOKUP(D356,Saldo!$P$9:$Y$1009,9,FALSE),"")</f>
        <v/>
      </c>
      <c r="G356" s="94" t="str">
        <f>IFERROR(VLOOKUP(D356,Saldo!$P$9:$Y$1009,10,FALSE),"")</f>
        <v/>
      </c>
      <c r="H356" s="94" t="str">
        <f>IFERROR(VLOOKUP(D356,Saldo!$P$9:$AA$1009,11,FALSE),"")</f>
        <v/>
      </c>
      <c r="I356" s="94" t="str">
        <f t="shared" si="10"/>
        <v/>
      </c>
      <c r="K356" s="67"/>
      <c r="L356" s="103" t="str">
        <f t="shared" si="11"/>
        <v>-</v>
      </c>
    </row>
    <row r="357" spans="1:12" ht="18.95" customHeight="1" x14ac:dyDescent="0.25">
      <c r="A357" s="82"/>
      <c r="C357" s="76" t="str">
        <f>IF(Cadastro!D356="","",Cadastro!D356)</f>
        <v/>
      </c>
      <c r="D357" s="76" t="str">
        <f>IF(Cadastro!C356="","",Cadastro!C356)</f>
        <v/>
      </c>
      <c r="E357" s="94" t="str">
        <f>IF(Cadastro!E356="","",Cadastro!E356)</f>
        <v/>
      </c>
      <c r="F357" s="94" t="str">
        <f>IFERROR(VLOOKUP(D357,Saldo!$P$9:$Y$1009,9,FALSE),"")</f>
        <v/>
      </c>
      <c r="G357" s="94" t="str">
        <f>IFERROR(VLOOKUP(D357,Saldo!$P$9:$Y$1009,10,FALSE),"")</f>
        <v/>
      </c>
      <c r="H357" s="94" t="str">
        <f>IFERROR(VLOOKUP(D357,Saldo!$P$9:$AA$1009,11,FALSE),"")</f>
        <v/>
      </c>
      <c r="I357" s="94" t="str">
        <f t="shared" si="10"/>
        <v/>
      </c>
      <c r="K357" s="67"/>
      <c r="L357" s="103" t="str">
        <f t="shared" si="11"/>
        <v>-</v>
      </c>
    </row>
    <row r="358" spans="1:12" ht="18.95" customHeight="1" x14ac:dyDescent="0.25">
      <c r="A358" s="82"/>
      <c r="C358" s="76" t="str">
        <f>IF(Cadastro!D357="","",Cadastro!D357)</f>
        <v/>
      </c>
      <c r="D358" s="76" t="str">
        <f>IF(Cadastro!C357="","",Cadastro!C357)</f>
        <v/>
      </c>
      <c r="E358" s="94" t="str">
        <f>IF(Cadastro!E357="","",Cadastro!E357)</f>
        <v/>
      </c>
      <c r="F358" s="94" t="str">
        <f>IFERROR(VLOOKUP(D358,Saldo!$P$9:$Y$1009,9,FALSE),"")</f>
        <v/>
      </c>
      <c r="G358" s="94" t="str">
        <f>IFERROR(VLOOKUP(D358,Saldo!$P$9:$Y$1009,10,FALSE),"")</f>
        <v/>
      </c>
      <c r="H358" s="94" t="str">
        <f>IFERROR(VLOOKUP(D358,Saldo!$P$9:$AA$1009,11,FALSE),"")</f>
        <v/>
      </c>
      <c r="I358" s="94" t="str">
        <f t="shared" si="10"/>
        <v/>
      </c>
      <c r="K358" s="67"/>
      <c r="L358" s="103" t="str">
        <f t="shared" si="11"/>
        <v>-</v>
      </c>
    </row>
    <row r="359" spans="1:12" ht="18.95" customHeight="1" x14ac:dyDescent="0.25">
      <c r="A359" s="82"/>
      <c r="C359" s="76" t="str">
        <f>IF(Cadastro!D358="","",Cadastro!D358)</f>
        <v/>
      </c>
      <c r="D359" s="76" t="str">
        <f>IF(Cadastro!C358="","",Cadastro!C358)</f>
        <v/>
      </c>
      <c r="E359" s="94" t="str">
        <f>IF(Cadastro!E358="","",Cadastro!E358)</f>
        <v/>
      </c>
      <c r="F359" s="94" t="str">
        <f>IFERROR(VLOOKUP(D359,Saldo!$P$9:$Y$1009,9,FALSE),"")</f>
        <v/>
      </c>
      <c r="G359" s="94" t="str">
        <f>IFERROR(VLOOKUP(D359,Saldo!$P$9:$Y$1009,10,FALSE),"")</f>
        <v/>
      </c>
      <c r="H359" s="94" t="str">
        <f>IFERROR(VLOOKUP(D359,Saldo!$P$9:$AA$1009,11,FALSE),"")</f>
        <v/>
      </c>
      <c r="I359" s="94" t="str">
        <f t="shared" si="10"/>
        <v/>
      </c>
      <c r="K359" s="67"/>
      <c r="L359" s="103" t="str">
        <f t="shared" si="11"/>
        <v>-</v>
      </c>
    </row>
    <row r="360" spans="1:12" ht="18.95" customHeight="1" x14ac:dyDescent="0.25">
      <c r="A360" s="82"/>
      <c r="C360" s="76" t="str">
        <f>IF(Cadastro!D359="","",Cadastro!D359)</f>
        <v/>
      </c>
      <c r="D360" s="76" t="str">
        <f>IF(Cadastro!C359="","",Cadastro!C359)</f>
        <v/>
      </c>
      <c r="E360" s="94" t="str">
        <f>IF(Cadastro!E359="","",Cadastro!E359)</f>
        <v/>
      </c>
      <c r="F360" s="94" t="str">
        <f>IFERROR(VLOOKUP(D360,Saldo!$P$9:$Y$1009,9,FALSE),"")</f>
        <v/>
      </c>
      <c r="G360" s="94" t="str">
        <f>IFERROR(VLOOKUP(D360,Saldo!$P$9:$Y$1009,10,FALSE),"")</f>
        <v/>
      </c>
      <c r="H360" s="94" t="str">
        <f>IFERROR(VLOOKUP(D360,Saldo!$P$9:$AA$1009,11,FALSE),"")</f>
        <v/>
      </c>
      <c r="I360" s="94" t="str">
        <f t="shared" si="10"/>
        <v/>
      </c>
      <c r="K360" s="67"/>
      <c r="L360" s="103" t="str">
        <f t="shared" si="11"/>
        <v>-</v>
      </c>
    </row>
    <row r="361" spans="1:12" ht="18.95" customHeight="1" x14ac:dyDescent="0.25">
      <c r="A361" s="82"/>
      <c r="C361" s="76" t="str">
        <f>IF(Cadastro!D360="","",Cadastro!D360)</f>
        <v/>
      </c>
      <c r="D361" s="76" t="str">
        <f>IF(Cadastro!C360="","",Cadastro!C360)</f>
        <v/>
      </c>
      <c r="E361" s="94" t="str">
        <f>IF(Cadastro!E360="","",Cadastro!E360)</f>
        <v/>
      </c>
      <c r="F361" s="94" t="str">
        <f>IFERROR(VLOOKUP(D361,Saldo!$P$9:$Y$1009,9,FALSE),"")</f>
        <v/>
      </c>
      <c r="G361" s="94" t="str">
        <f>IFERROR(VLOOKUP(D361,Saldo!$P$9:$Y$1009,10,FALSE),"")</f>
        <v/>
      </c>
      <c r="H361" s="94" t="str">
        <f>IFERROR(VLOOKUP(D361,Saldo!$P$9:$AA$1009,11,FALSE),"")</f>
        <v/>
      </c>
      <c r="I361" s="94" t="str">
        <f t="shared" si="10"/>
        <v/>
      </c>
      <c r="K361" s="67"/>
      <c r="L361" s="103" t="str">
        <f t="shared" si="11"/>
        <v>-</v>
      </c>
    </row>
    <row r="362" spans="1:12" ht="18.95" customHeight="1" x14ac:dyDescent="0.25">
      <c r="A362" s="82"/>
      <c r="C362" s="76" t="str">
        <f>IF(Cadastro!D361="","",Cadastro!D361)</f>
        <v/>
      </c>
      <c r="D362" s="76" t="str">
        <f>IF(Cadastro!C361="","",Cadastro!C361)</f>
        <v/>
      </c>
      <c r="E362" s="94" t="str">
        <f>IF(Cadastro!E361="","",Cadastro!E361)</f>
        <v/>
      </c>
      <c r="F362" s="94" t="str">
        <f>IFERROR(VLOOKUP(D362,Saldo!$P$9:$Y$1009,9,FALSE),"")</f>
        <v/>
      </c>
      <c r="G362" s="94" t="str">
        <f>IFERROR(VLOOKUP(D362,Saldo!$P$9:$Y$1009,10,FALSE),"")</f>
        <v/>
      </c>
      <c r="H362" s="94" t="str">
        <f>IFERROR(VLOOKUP(D362,Saldo!$P$9:$AA$1009,11,FALSE),"")</f>
        <v/>
      </c>
      <c r="I362" s="94" t="str">
        <f t="shared" si="10"/>
        <v/>
      </c>
      <c r="K362" s="67"/>
      <c r="L362" s="103" t="str">
        <f t="shared" si="11"/>
        <v>-</v>
      </c>
    </row>
    <row r="363" spans="1:12" ht="18.95" customHeight="1" x14ac:dyDescent="0.25">
      <c r="A363" s="82"/>
      <c r="C363" s="76" t="str">
        <f>IF(Cadastro!D362="","",Cadastro!D362)</f>
        <v/>
      </c>
      <c r="D363" s="76" t="str">
        <f>IF(Cadastro!C362="","",Cadastro!C362)</f>
        <v/>
      </c>
      <c r="E363" s="94" t="str">
        <f>IF(Cadastro!E362="","",Cadastro!E362)</f>
        <v/>
      </c>
      <c r="F363" s="94" t="str">
        <f>IFERROR(VLOOKUP(D363,Saldo!$P$9:$Y$1009,9,FALSE),"")</f>
        <v/>
      </c>
      <c r="G363" s="94" t="str">
        <f>IFERROR(VLOOKUP(D363,Saldo!$P$9:$Y$1009,10,FALSE),"")</f>
        <v/>
      </c>
      <c r="H363" s="94" t="str">
        <f>IFERROR(VLOOKUP(D363,Saldo!$P$9:$AA$1009,11,FALSE),"")</f>
        <v/>
      </c>
      <c r="I363" s="94" t="str">
        <f t="shared" si="10"/>
        <v/>
      </c>
      <c r="K363" s="67"/>
      <c r="L363" s="103" t="str">
        <f t="shared" si="11"/>
        <v>-</v>
      </c>
    </row>
    <row r="364" spans="1:12" ht="18.95" customHeight="1" x14ac:dyDescent="0.25">
      <c r="A364" s="82"/>
      <c r="C364" s="76" t="str">
        <f>IF(Cadastro!D363="","",Cadastro!D363)</f>
        <v/>
      </c>
      <c r="D364" s="76" t="str">
        <f>IF(Cadastro!C363="","",Cadastro!C363)</f>
        <v/>
      </c>
      <c r="E364" s="94" t="str">
        <f>IF(Cadastro!E363="","",Cadastro!E363)</f>
        <v/>
      </c>
      <c r="F364" s="94" t="str">
        <f>IFERROR(VLOOKUP(D364,Saldo!$P$9:$Y$1009,9,FALSE),"")</f>
        <v/>
      </c>
      <c r="G364" s="94" t="str">
        <f>IFERROR(VLOOKUP(D364,Saldo!$P$9:$Y$1009,10,FALSE),"")</f>
        <v/>
      </c>
      <c r="H364" s="94" t="str">
        <f>IFERROR(VLOOKUP(D364,Saldo!$P$9:$AA$1009,11,FALSE),"")</f>
        <v/>
      </c>
      <c r="I364" s="94" t="str">
        <f t="shared" si="10"/>
        <v/>
      </c>
      <c r="K364" s="67"/>
      <c r="L364" s="103" t="str">
        <f t="shared" si="11"/>
        <v>-</v>
      </c>
    </row>
    <row r="365" spans="1:12" ht="18.95" customHeight="1" x14ac:dyDescent="0.25">
      <c r="A365" s="82"/>
      <c r="C365" s="76" t="str">
        <f>IF(Cadastro!D364="","",Cadastro!D364)</f>
        <v/>
      </c>
      <c r="D365" s="76" t="str">
        <f>IF(Cadastro!C364="","",Cadastro!C364)</f>
        <v/>
      </c>
      <c r="E365" s="94" t="str">
        <f>IF(Cadastro!E364="","",Cadastro!E364)</f>
        <v/>
      </c>
      <c r="F365" s="94" t="str">
        <f>IFERROR(VLOOKUP(D365,Saldo!$P$9:$Y$1009,9,FALSE),"")</f>
        <v/>
      </c>
      <c r="G365" s="94" t="str">
        <f>IFERROR(VLOOKUP(D365,Saldo!$P$9:$Y$1009,10,FALSE),"")</f>
        <v/>
      </c>
      <c r="H365" s="94" t="str">
        <f>IFERROR(VLOOKUP(D365,Saldo!$P$9:$AA$1009,11,FALSE),"")</f>
        <v/>
      </c>
      <c r="I365" s="94" t="str">
        <f t="shared" si="10"/>
        <v/>
      </c>
      <c r="K365" s="67"/>
      <c r="L365" s="103" t="str">
        <f t="shared" si="11"/>
        <v>-</v>
      </c>
    </row>
    <row r="366" spans="1:12" ht="18.95" customHeight="1" x14ac:dyDescent="0.25">
      <c r="A366" s="82"/>
      <c r="C366" s="76" t="str">
        <f>IF(Cadastro!D365="","",Cadastro!D365)</f>
        <v/>
      </c>
      <c r="D366" s="76" t="str">
        <f>IF(Cadastro!C365="","",Cadastro!C365)</f>
        <v/>
      </c>
      <c r="E366" s="94" t="str">
        <f>IF(Cadastro!E365="","",Cadastro!E365)</f>
        <v/>
      </c>
      <c r="F366" s="94" t="str">
        <f>IFERROR(VLOOKUP(D366,Saldo!$P$9:$Y$1009,9,FALSE),"")</f>
        <v/>
      </c>
      <c r="G366" s="94" t="str">
        <f>IFERROR(VLOOKUP(D366,Saldo!$P$9:$Y$1009,10,FALSE),"")</f>
        <v/>
      </c>
      <c r="H366" s="94" t="str">
        <f>IFERROR(VLOOKUP(D366,Saldo!$P$9:$AA$1009,11,FALSE),"")</f>
        <v/>
      </c>
      <c r="I366" s="94" t="str">
        <f t="shared" si="10"/>
        <v/>
      </c>
      <c r="K366" s="67"/>
      <c r="L366" s="103" t="str">
        <f t="shared" si="11"/>
        <v>-</v>
      </c>
    </row>
    <row r="367" spans="1:12" ht="18.95" customHeight="1" x14ac:dyDescent="0.25">
      <c r="A367" s="82"/>
      <c r="C367" s="76" t="str">
        <f>IF(Cadastro!D366="","",Cadastro!D366)</f>
        <v/>
      </c>
      <c r="D367" s="76" t="str">
        <f>IF(Cadastro!C366="","",Cadastro!C366)</f>
        <v/>
      </c>
      <c r="E367" s="94" t="str">
        <f>IF(Cadastro!E366="","",Cadastro!E366)</f>
        <v/>
      </c>
      <c r="F367" s="94" t="str">
        <f>IFERROR(VLOOKUP(D367,Saldo!$P$9:$Y$1009,9,FALSE),"")</f>
        <v/>
      </c>
      <c r="G367" s="94" t="str">
        <f>IFERROR(VLOOKUP(D367,Saldo!$P$9:$Y$1009,10,FALSE),"")</f>
        <v/>
      </c>
      <c r="H367" s="94" t="str">
        <f>IFERROR(VLOOKUP(D367,Saldo!$P$9:$AA$1009,11,FALSE),"")</f>
        <v/>
      </c>
      <c r="I367" s="94" t="str">
        <f t="shared" si="10"/>
        <v/>
      </c>
      <c r="K367" s="67"/>
      <c r="L367" s="103" t="str">
        <f t="shared" si="11"/>
        <v>-</v>
      </c>
    </row>
    <row r="368" spans="1:12" ht="18.95" customHeight="1" x14ac:dyDescent="0.25">
      <c r="A368" s="82"/>
      <c r="C368" s="76" t="str">
        <f>IF(Cadastro!D367="","",Cadastro!D367)</f>
        <v/>
      </c>
      <c r="D368" s="76" t="str">
        <f>IF(Cadastro!C367="","",Cadastro!C367)</f>
        <v/>
      </c>
      <c r="E368" s="94" t="str">
        <f>IF(Cadastro!E367="","",Cadastro!E367)</f>
        <v/>
      </c>
      <c r="F368" s="94" t="str">
        <f>IFERROR(VLOOKUP(D368,Saldo!$P$9:$Y$1009,9,FALSE),"")</f>
        <v/>
      </c>
      <c r="G368" s="94" t="str">
        <f>IFERROR(VLOOKUP(D368,Saldo!$P$9:$Y$1009,10,FALSE),"")</f>
        <v/>
      </c>
      <c r="H368" s="94" t="str">
        <f>IFERROR(VLOOKUP(D368,Saldo!$P$9:$AA$1009,11,FALSE),"")</f>
        <v/>
      </c>
      <c r="I368" s="94" t="str">
        <f t="shared" si="10"/>
        <v/>
      </c>
      <c r="K368" s="67"/>
      <c r="L368" s="103" t="str">
        <f t="shared" si="11"/>
        <v>-</v>
      </c>
    </row>
    <row r="369" spans="1:12" ht="18.95" customHeight="1" x14ac:dyDescent="0.25">
      <c r="A369" s="82"/>
      <c r="C369" s="76" t="str">
        <f>IF(Cadastro!D368="","",Cadastro!D368)</f>
        <v/>
      </c>
      <c r="D369" s="76" t="str">
        <f>IF(Cadastro!C368="","",Cadastro!C368)</f>
        <v/>
      </c>
      <c r="E369" s="94" t="str">
        <f>IF(Cadastro!E368="","",Cadastro!E368)</f>
        <v/>
      </c>
      <c r="F369" s="94" t="str">
        <f>IFERROR(VLOOKUP(D369,Saldo!$P$9:$Y$1009,9,FALSE),"")</f>
        <v/>
      </c>
      <c r="G369" s="94" t="str">
        <f>IFERROR(VLOOKUP(D369,Saldo!$P$9:$Y$1009,10,FALSE),"")</f>
        <v/>
      </c>
      <c r="H369" s="94" t="str">
        <f>IFERROR(VLOOKUP(D369,Saldo!$P$9:$AA$1009,11,FALSE),"")</f>
        <v/>
      </c>
      <c r="I369" s="94" t="str">
        <f t="shared" si="10"/>
        <v/>
      </c>
      <c r="K369" s="67"/>
      <c r="L369" s="103" t="str">
        <f t="shared" si="11"/>
        <v>-</v>
      </c>
    </row>
    <row r="370" spans="1:12" ht="18.95" customHeight="1" x14ac:dyDescent="0.25">
      <c r="A370" s="82"/>
      <c r="C370" s="76" t="str">
        <f>IF(Cadastro!D369="","",Cadastro!D369)</f>
        <v/>
      </c>
      <c r="D370" s="76" t="str">
        <f>IF(Cadastro!C369="","",Cadastro!C369)</f>
        <v/>
      </c>
      <c r="E370" s="94" t="str">
        <f>IF(Cadastro!E369="","",Cadastro!E369)</f>
        <v/>
      </c>
      <c r="F370" s="94" t="str">
        <f>IFERROR(VLOOKUP(D370,Saldo!$P$9:$Y$1009,9,FALSE),"")</f>
        <v/>
      </c>
      <c r="G370" s="94" t="str">
        <f>IFERROR(VLOOKUP(D370,Saldo!$P$9:$Y$1009,10,FALSE),"")</f>
        <v/>
      </c>
      <c r="H370" s="94" t="str">
        <f>IFERROR(VLOOKUP(D370,Saldo!$P$9:$AA$1009,11,FALSE),"")</f>
        <v/>
      </c>
      <c r="I370" s="94" t="str">
        <f t="shared" si="10"/>
        <v/>
      </c>
      <c r="K370" s="67"/>
      <c r="L370" s="103" t="str">
        <f t="shared" si="11"/>
        <v>-</v>
      </c>
    </row>
    <row r="371" spans="1:12" ht="18.95" customHeight="1" x14ac:dyDescent="0.25">
      <c r="A371" s="82"/>
      <c r="C371" s="76" t="str">
        <f>IF(Cadastro!D370="","",Cadastro!D370)</f>
        <v/>
      </c>
      <c r="D371" s="76" t="str">
        <f>IF(Cadastro!C370="","",Cadastro!C370)</f>
        <v/>
      </c>
      <c r="E371" s="94" t="str">
        <f>IF(Cadastro!E370="","",Cadastro!E370)</f>
        <v/>
      </c>
      <c r="F371" s="94" t="str">
        <f>IFERROR(VLOOKUP(D371,Saldo!$P$9:$Y$1009,9,FALSE),"")</f>
        <v/>
      </c>
      <c r="G371" s="94" t="str">
        <f>IFERROR(VLOOKUP(D371,Saldo!$P$9:$Y$1009,10,FALSE),"")</f>
        <v/>
      </c>
      <c r="H371" s="94" t="str">
        <f>IFERROR(VLOOKUP(D371,Saldo!$P$9:$AA$1009,11,FALSE),"")</f>
        <v/>
      </c>
      <c r="I371" s="94" t="str">
        <f t="shared" si="10"/>
        <v/>
      </c>
      <c r="K371" s="67"/>
      <c r="L371" s="103" t="str">
        <f t="shared" si="11"/>
        <v>-</v>
      </c>
    </row>
    <row r="372" spans="1:12" ht="18.95" customHeight="1" x14ac:dyDescent="0.25">
      <c r="A372" s="82"/>
      <c r="C372" s="76" t="str">
        <f>IF(Cadastro!D371="","",Cadastro!D371)</f>
        <v/>
      </c>
      <c r="D372" s="76" t="str">
        <f>IF(Cadastro!C371="","",Cadastro!C371)</f>
        <v/>
      </c>
      <c r="E372" s="94" t="str">
        <f>IF(Cadastro!E371="","",Cadastro!E371)</f>
        <v/>
      </c>
      <c r="F372" s="94" t="str">
        <f>IFERROR(VLOOKUP(D372,Saldo!$P$9:$Y$1009,9,FALSE),"")</f>
        <v/>
      </c>
      <c r="G372" s="94" t="str">
        <f>IFERROR(VLOOKUP(D372,Saldo!$P$9:$Y$1009,10,FALSE),"")</f>
        <v/>
      </c>
      <c r="H372" s="94" t="str">
        <f>IFERROR(VLOOKUP(D372,Saldo!$P$9:$AA$1009,11,FALSE),"")</f>
        <v/>
      </c>
      <c r="I372" s="94" t="str">
        <f t="shared" si="10"/>
        <v/>
      </c>
      <c r="K372" s="67"/>
      <c r="L372" s="103" t="str">
        <f t="shared" si="11"/>
        <v>-</v>
      </c>
    </row>
    <row r="373" spans="1:12" ht="18.95" customHeight="1" x14ac:dyDescent="0.25">
      <c r="A373" s="82"/>
      <c r="C373" s="76" t="str">
        <f>IF(Cadastro!D372="","",Cadastro!D372)</f>
        <v/>
      </c>
      <c r="D373" s="76" t="str">
        <f>IF(Cadastro!C372="","",Cadastro!C372)</f>
        <v/>
      </c>
      <c r="E373" s="94" t="str">
        <f>IF(Cadastro!E372="","",Cadastro!E372)</f>
        <v/>
      </c>
      <c r="F373" s="94" t="str">
        <f>IFERROR(VLOOKUP(D373,Saldo!$P$9:$Y$1009,9,FALSE),"")</f>
        <v/>
      </c>
      <c r="G373" s="94" t="str">
        <f>IFERROR(VLOOKUP(D373,Saldo!$P$9:$Y$1009,10,FALSE),"")</f>
        <v/>
      </c>
      <c r="H373" s="94" t="str">
        <f>IFERROR(VLOOKUP(D373,Saldo!$P$9:$AA$1009,11,FALSE),"")</f>
        <v/>
      </c>
      <c r="I373" s="94" t="str">
        <f t="shared" si="10"/>
        <v/>
      </c>
      <c r="K373" s="67"/>
      <c r="L373" s="103" t="str">
        <f t="shared" si="11"/>
        <v>-</v>
      </c>
    </row>
    <row r="374" spans="1:12" ht="18.95" customHeight="1" x14ac:dyDescent="0.25">
      <c r="A374" s="82"/>
      <c r="C374" s="76" t="str">
        <f>IF(Cadastro!D373="","",Cadastro!D373)</f>
        <v/>
      </c>
      <c r="D374" s="76" t="str">
        <f>IF(Cadastro!C373="","",Cadastro!C373)</f>
        <v/>
      </c>
      <c r="E374" s="94" t="str">
        <f>IF(Cadastro!E373="","",Cadastro!E373)</f>
        <v/>
      </c>
      <c r="F374" s="94" t="str">
        <f>IFERROR(VLOOKUP(D374,Saldo!$P$9:$Y$1009,9,FALSE),"")</f>
        <v/>
      </c>
      <c r="G374" s="94" t="str">
        <f>IFERROR(VLOOKUP(D374,Saldo!$P$9:$Y$1009,10,FALSE),"")</f>
        <v/>
      </c>
      <c r="H374" s="94" t="str">
        <f>IFERROR(VLOOKUP(D374,Saldo!$P$9:$AA$1009,11,FALSE),"")</f>
        <v/>
      </c>
      <c r="I374" s="94" t="str">
        <f t="shared" si="10"/>
        <v/>
      </c>
      <c r="K374" s="67"/>
      <c r="L374" s="103" t="str">
        <f t="shared" si="11"/>
        <v>-</v>
      </c>
    </row>
    <row r="375" spans="1:12" ht="18.95" customHeight="1" x14ac:dyDescent="0.25">
      <c r="A375" s="82"/>
      <c r="C375" s="76" t="str">
        <f>IF(Cadastro!D374="","",Cadastro!D374)</f>
        <v/>
      </c>
      <c r="D375" s="76" t="str">
        <f>IF(Cadastro!C374="","",Cadastro!C374)</f>
        <v/>
      </c>
      <c r="E375" s="94" t="str">
        <f>IF(Cadastro!E374="","",Cadastro!E374)</f>
        <v/>
      </c>
      <c r="F375" s="94" t="str">
        <f>IFERROR(VLOOKUP(D375,Saldo!$P$9:$Y$1009,9,FALSE),"")</f>
        <v/>
      </c>
      <c r="G375" s="94" t="str">
        <f>IFERROR(VLOOKUP(D375,Saldo!$P$9:$Y$1009,10,FALSE),"")</f>
        <v/>
      </c>
      <c r="H375" s="94" t="str">
        <f>IFERROR(VLOOKUP(D375,Saldo!$P$9:$AA$1009,11,FALSE),"")</f>
        <v/>
      </c>
      <c r="I375" s="94" t="str">
        <f t="shared" si="10"/>
        <v/>
      </c>
      <c r="K375" s="67"/>
      <c r="L375" s="103" t="str">
        <f t="shared" si="11"/>
        <v>-</v>
      </c>
    </row>
    <row r="376" spans="1:12" ht="18.95" customHeight="1" x14ac:dyDescent="0.25">
      <c r="A376" s="82"/>
      <c r="C376" s="76" t="str">
        <f>IF(Cadastro!D375="","",Cadastro!D375)</f>
        <v/>
      </c>
      <c r="D376" s="76" t="str">
        <f>IF(Cadastro!C375="","",Cadastro!C375)</f>
        <v/>
      </c>
      <c r="E376" s="94" t="str">
        <f>IF(Cadastro!E375="","",Cadastro!E375)</f>
        <v/>
      </c>
      <c r="F376" s="94" t="str">
        <f>IFERROR(VLOOKUP(D376,Saldo!$P$9:$Y$1009,9,FALSE),"")</f>
        <v/>
      </c>
      <c r="G376" s="94" t="str">
        <f>IFERROR(VLOOKUP(D376,Saldo!$P$9:$Y$1009,10,FALSE),"")</f>
        <v/>
      </c>
      <c r="H376" s="94" t="str">
        <f>IFERROR(VLOOKUP(D376,Saldo!$P$9:$AA$1009,11,FALSE),"")</f>
        <v/>
      </c>
      <c r="I376" s="94" t="str">
        <f t="shared" si="10"/>
        <v/>
      </c>
      <c r="K376" s="67"/>
      <c r="L376" s="103" t="str">
        <f t="shared" si="11"/>
        <v>-</v>
      </c>
    </row>
    <row r="377" spans="1:12" ht="18.95" customHeight="1" x14ac:dyDescent="0.25">
      <c r="A377" s="82"/>
      <c r="C377" s="76" t="str">
        <f>IF(Cadastro!D376="","",Cadastro!D376)</f>
        <v/>
      </c>
      <c r="D377" s="76" t="str">
        <f>IF(Cadastro!C376="","",Cadastro!C376)</f>
        <v/>
      </c>
      <c r="E377" s="94" t="str">
        <f>IF(Cadastro!E376="","",Cadastro!E376)</f>
        <v/>
      </c>
      <c r="F377" s="94" t="str">
        <f>IFERROR(VLOOKUP(D377,Saldo!$P$9:$Y$1009,9,FALSE),"")</f>
        <v/>
      </c>
      <c r="G377" s="94" t="str">
        <f>IFERROR(VLOOKUP(D377,Saldo!$P$9:$Y$1009,10,FALSE),"")</f>
        <v/>
      </c>
      <c r="H377" s="94" t="str">
        <f>IFERROR(VLOOKUP(D377,Saldo!$P$9:$AA$1009,11,FALSE),"")</f>
        <v/>
      </c>
      <c r="I377" s="94" t="str">
        <f t="shared" si="10"/>
        <v/>
      </c>
      <c r="K377" s="67"/>
      <c r="L377" s="103" t="str">
        <f t="shared" si="11"/>
        <v>-</v>
      </c>
    </row>
    <row r="378" spans="1:12" ht="18.95" customHeight="1" x14ac:dyDescent="0.25">
      <c r="A378" s="82"/>
      <c r="C378" s="76" t="str">
        <f>IF(Cadastro!D377="","",Cadastro!D377)</f>
        <v/>
      </c>
      <c r="D378" s="76" t="str">
        <f>IF(Cadastro!C377="","",Cadastro!C377)</f>
        <v/>
      </c>
      <c r="E378" s="94" t="str">
        <f>IF(Cadastro!E377="","",Cadastro!E377)</f>
        <v/>
      </c>
      <c r="F378" s="94" t="str">
        <f>IFERROR(VLOOKUP(D378,Saldo!$P$9:$Y$1009,9,FALSE),"")</f>
        <v/>
      </c>
      <c r="G378" s="94" t="str">
        <f>IFERROR(VLOOKUP(D378,Saldo!$P$9:$Y$1009,10,FALSE),"")</f>
        <v/>
      </c>
      <c r="H378" s="94" t="str">
        <f>IFERROR(VLOOKUP(D378,Saldo!$P$9:$AA$1009,11,FALSE),"")</f>
        <v/>
      </c>
      <c r="I378" s="94" t="str">
        <f t="shared" si="10"/>
        <v/>
      </c>
      <c r="K378" s="67"/>
      <c r="L378" s="103" t="str">
        <f t="shared" si="11"/>
        <v>-</v>
      </c>
    </row>
    <row r="379" spans="1:12" ht="18.95" customHeight="1" x14ac:dyDescent="0.25">
      <c r="A379" s="82"/>
      <c r="C379" s="76" t="str">
        <f>IF(Cadastro!D378="","",Cadastro!D378)</f>
        <v/>
      </c>
      <c r="D379" s="76" t="str">
        <f>IF(Cadastro!C378="","",Cadastro!C378)</f>
        <v/>
      </c>
      <c r="E379" s="94" t="str">
        <f>IF(Cadastro!E378="","",Cadastro!E378)</f>
        <v/>
      </c>
      <c r="F379" s="94" t="str">
        <f>IFERROR(VLOOKUP(D379,Saldo!$P$9:$Y$1009,9,FALSE),"")</f>
        <v/>
      </c>
      <c r="G379" s="94" t="str">
        <f>IFERROR(VLOOKUP(D379,Saldo!$P$9:$Y$1009,10,FALSE),"")</f>
        <v/>
      </c>
      <c r="H379" s="94" t="str">
        <f>IFERROR(VLOOKUP(D379,Saldo!$P$9:$AA$1009,11,FALSE),"")</f>
        <v/>
      </c>
      <c r="I379" s="94" t="str">
        <f t="shared" si="10"/>
        <v/>
      </c>
      <c r="K379" s="67"/>
      <c r="L379" s="103" t="str">
        <f t="shared" si="11"/>
        <v>-</v>
      </c>
    </row>
    <row r="380" spans="1:12" ht="18.95" customHeight="1" x14ac:dyDescent="0.25">
      <c r="A380" s="82"/>
      <c r="C380" s="76" t="str">
        <f>IF(Cadastro!D379="","",Cadastro!D379)</f>
        <v/>
      </c>
      <c r="D380" s="76" t="str">
        <f>IF(Cadastro!C379="","",Cadastro!C379)</f>
        <v/>
      </c>
      <c r="E380" s="94" t="str">
        <f>IF(Cadastro!E379="","",Cadastro!E379)</f>
        <v/>
      </c>
      <c r="F380" s="94" t="str">
        <f>IFERROR(VLOOKUP(D380,Saldo!$P$9:$Y$1009,9,FALSE),"")</f>
        <v/>
      </c>
      <c r="G380" s="94" t="str">
        <f>IFERROR(VLOOKUP(D380,Saldo!$P$9:$Y$1009,10,FALSE),"")</f>
        <v/>
      </c>
      <c r="H380" s="94" t="str">
        <f>IFERROR(VLOOKUP(D380,Saldo!$P$9:$AA$1009,11,FALSE),"")</f>
        <v/>
      </c>
      <c r="I380" s="94" t="str">
        <f t="shared" si="10"/>
        <v/>
      </c>
      <c r="K380" s="67"/>
      <c r="L380" s="103" t="str">
        <f t="shared" si="11"/>
        <v>-</v>
      </c>
    </row>
    <row r="381" spans="1:12" ht="18.95" customHeight="1" x14ac:dyDescent="0.25">
      <c r="A381" s="82"/>
      <c r="C381" s="76" t="str">
        <f>IF(Cadastro!D380="","",Cadastro!D380)</f>
        <v/>
      </c>
      <c r="D381" s="76" t="str">
        <f>IF(Cadastro!C380="","",Cadastro!C380)</f>
        <v/>
      </c>
      <c r="E381" s="94" t="str">
        <f>IF(Cadastro!E380="","",Cadastro!E380)</f>
        <v/>
      </c>
      <c r="F381" s="94" t="str">
        <f>IFERROR(VLOOKUP(D381,Saldo!$P$9:$Y$1009,9,FALSE),"")</f>
        <v/>
      </c>
      <c r="G381" s="94" t="str">
        <f>IFERROR(VLOOKUP(D381,Saldo!$P$9:$Y$1009,10,FALSE),"")</f>
        <v/>
      </c>
      <c r="H381" s="94" t="str">
        <f>IFERROR(VLOOKUP(D381,Saldo!$P$9:$AA$1009,11,FALSE),"")</f>
        <v/>
      </c>
      <c r="I381" s="94" t="str">
        <f t="shared" si="10"/>
        <v/>
      </c>
      <c r="K381" s="67"/>
      <c r="L381" s="103" t="str">
        <f t="shared" si="11"/>
        <v>-</v>
      </c>
    </row>
    <row r="382" spans="1:12" ht="18.95" customHeight="1" x14ac:dyDescent="0.25">
      <c r="A382" s="82"/>
      <c r="C382" s="76" t="str">
        <f>IF(Cadastro!D381="","",Cadastro!D381)</f>
        <v/>
      </c>
      <c r="D382" s="76" t="str">
        <f>IF(Cadastro!C381="","",Cadastro!C381)</f>
        <v/>
      </c>
      <c r="E382" s="94" t="str">
        <f>IF(Cadastro!E381="","",Cadastro!E381)</f>
        <v/>
      </c>
      <c r="F382" s="94" t="str">
        <f>IFERROR(VLOOKUP(D382,Saldo!$P$9:$Y$1009,9,FALSE),"")</f>
        <v/>
      </c>
      <c r="G382" s="94" t="str">
        <f>IFERROR(VLOOKUP(D382,Saldo!$P$9:$Y$1009,10,FALSE),"")</f>
        <v/>
      </c>
      <c r="H382" s="94" t="str">
        <f>IFERROR(VLOOKUP(D382,Saldo!$P$9:$AA$1009,11,FALSE),"")</f>
        <v/>
      </c>
      <c r="I382" s="94" t="str">
        <f t="shared" si="10"/>
        <v/>
      </c>
      <c r="K382" s="67"/>
      <c r="L382" s="103" t="str">
        <f t="shared" si="11"/>
        <v>-</v>
      </c>
    </row>
    <row r="383" spans="1:12" ht="18.95" customHeight="1" x14ac:dyDescent="0.25">
      <c r="A383" s="82"/>
      <c r="C383" s="76" t="str">
        <f>IF(Cadastro!D382="","",Cadastro!D382)</f>
        <v/>
      </c>
      <c r="D383" s="76" t="str">
        <f>IF(Cadastro!C382="","",Cadastro!C382)</f>
        <v/>
      </c>
      <c r="E383" s="94" t="str">
        <f>IF(Cadastro!E382="","",Cadastro!E382)</f>
        <v/>
      </c>
      <c r="F383" s="94" t="str">
        <f>IFERROR(VLOOKUP(D383,Saldo!$P$9:$Y$1009,9,FALSE),"")</f>
        <v/>
      </c>
      <c r="G383" s="94" t="str">
        <f>IFERROR(VLOOKUP(D383,Saldo!$P$9:$Y$1009,10,FALSE),"")</f>
        <v/>
      </c>
      <c r="H383" s="94" t="str">
        <f>IFERROR(VLOOKUP(D383,Saldo!$P$9:$AA$1009,11,FALSE),"")</f>
        <v/>
      </c>
      <c r="I383" s="94" t="str">
        <f t="shared" si="10"/>
        <v/>
      </c>
      <c r="K383" s="67"/>
      <c r="L383" s="103" t="str">
        <f t="shared" si="11"/>
        <v>-</v>
      </c>
    </row>
    <row r="384" spans="1:12" ht="18.95" customHeight="1" x14ac:dyDescent="0.25">
      <c r="A384" s="82"/>
      <c r="C384" s="76" t="str">
        <f>IF(Cadastro!D383="","",Cadastro!D383)</f>
        <v/>
      </c>
      <c r="D384" s="76" t="str">
        <f>IF(Cadastro!C383="","",Cadastro!C383)</f>
        <v/>
      </c>
      <c r="E384" s="94" t="str">
        <f>IF(Cadastro!E383="","",Cadastro!E383)</f>
        <v/>
      </c>
      <c r="F384" s="94" t="str">
        <f>IFERROR(VLOOKUP(D384,Saldo!$P$9:$Y$1009,9,FALSE),"")</f>
        <v/>
      </c>
      <c r="G384" s="94" t="str">
        <f>IFERROR(VLOOKUP(D384,Saldo!$P$9:$Y$1009,10,FALSE),"")</f>
        <v/>
      </c>
      <c r="H384" s="94" t="str">
        <f>IFERROR(VLOOKUP(D384,Saldo!$P$9:$AA$1009,11,FALSE),"")</f>
        <v/>
      </c>
      <c r="I384" s="94" t="str">
        <f t="shared" si="10"/>
        <v/>
      </c>
      <c r="K384" s="67"/>
      <c r="L384" s="103" t="str">
        <f t="shared" si="11"/>
        <v>-</v>
      </c>
    </row>
    <row r="385" spans="1:12" ht="18.95" customHeight="1" x14ac:dyDescent="0.25">
      <c r="A385" s="82"/>
      <c r="C385" s="76" t="str">
        <f>IF(Cadastro!D384="","",Cadastro!D384)</f>
        <v/>
      </c>
      <c r="D385" s="76" t="str">
        <f>IF(Cadastro!C384="","",Cadastro!C384)</f>
        <v/>
      </c>
      <c r="E385" s="94" t="str">
        <f>IF(Cadastro!E384="","",Cadastro!E384)</f>
        <v/>
      </c>
      <c r="F385" s="94" t="str">
        <f>IFERROR(VLOOKUP(D385,Saldo!$P$9:$Y$1009,9,FALSE),"")</f>
        <v/>
      </c>
      <c r="G385" s="94" t="str">
        <f>IFERROR(VLOOKUP(D385,Saldo!$P$9:$Y$1009,10,FALSE),"")</f>
        <v/>
      </c>
      <c r="H385" s="94" t="str">
        <f>IFERROR(VLOOKUP(D385,Saldo!$P$9:$AA$1009,11,FALSE),"")</f>
        <v/>
      </c>
      <c r="I385" s="94" t="str">
        <f t="shared" si="10"/>
        <v/>
      </c>
      <c r="K385" s="67"/>
      <c r="L385" s="103" t="str">
        <f t="shared" si="11"/>
        <v>-</v>
      </c>
    </row>
    <row r="386" spans="1:12" ht="18.95" customHeight="1" x14ac:dyDescent="0.25">
      <c r="A386" s="82"/>
      <c r="C386" s="76" t="str">
        <f>IF(Cadastro!D385="","",Cadastro!D385)</f>
        <v/>
      </c>
      <c r="D386" s="76" t="str">
        <f>IF(Cadastro!C385="","",Cadastro!C385)</f>
        <v/>
      </c>
      <c r="E386" s="94" t="str">
        <f>IF(Cadastro!E385="","",Cadastro!E385)</f>
        <v/>
      </c>
      <c r="F386" s="94" t="str">
        <f>IFERROR(VLOOKUP(D386,Saldo!$P$9:$Y$1009,9,FALSE),"")</f>
        <v/>
      </c>
      <c r="G386" s="94" t="str">
        <f>IFERROR(VLOOKUP(D386,Saldo!$P$9:$Y$1009,10,FALSE),"")</f>
        <v/>
      </c>
      <c r="H386" s="94" t="str">
        <f>IFERROR(VLOOKUP(D386,Saldo!$P$9:$AA$1009,11,FALSE),"")</f>
        <v/>
      </c>
      <c r="I386" s="94" t="str">
        <f t="shared" si="10"/>
        <v/>
      </c>
      <c r="K386" s="67"/>
      <c r="L386" s="103" t="str">
        <f t="shared" si="11"/>
        <v>-</v>
      </c>
    </row>
    <row r="387" spans="1:12" ht="18.95" customHeight="1" x14ac:dyDescent="0.25">
      <c r="A387" s="82"/>
      <c r="C387" s="76" t="str">
        <f>IF(Cadastro!D386="","",Cadastro!D386)</f>
        <v/>
      </c>
      <c r="D387" s="76" t="str">
        <f>IF(Cadastro!C386="","",Cadastro!C386)</f>
        <v/>
      </c>
      <c r="E387" s="94" t="str">
        <f>IF(Cadastro!E386="","",Cadastro!E386)</f>
        <v/>
      </c>
      <c r="F387" s="94" t="str">
        <f>IFERROR(VLOOKUP(D387,Saldo!$P$9:$Y$1009,9,FALSE),"")</f>
        <v/>
      </c>
      <c r="G387" s="94" t="str">
        <f>IFERROR(VLOOKUP(D387,Saldo!$P$9:$Y$1009,10,FALSE),"")</f>
        <v/>
      </c>
      <c r="H387" s="94" t="str">
        <f>IFERROR(VLOOKUP(D387,Saldo!$P$9:$AA$1009,11,FALSE),"")</f>
        <v/>
      </c>
      <c r="I387" s="94" t="str">
        <f t="shared" si="10"/>
        <v/>
      </c>
      <c r="K387" s="67"/>
      <c r="L387" s="103" t="str">
        <f t="shared" si="11"/>
        <v>-</v>
      </c>
    </row>
    <row r="388" spans="1:12" ht="18.95" customHeight="1" x14ac:dyDescent="0.25">
      <c r="A388" s="82"/>
      <c r="C388" s="76" t="str">
        <f>IF(Cadastro!D387="","",Cadastro!D387)</f>
        <v/>
      </c>
      <c r="D388" s="76" t="str">
        <f>IF(Cadastro!C387="","",Cadastro!C387)</f>
        <v/>
      </c>
      <c r="E388" s="94" t="str">
        <f>IF(Cadastro!E387="","",Cadastro!E387)</f>
        <v/>
      </c>
      <c r="F388" s="94" t="str">
        <f>IFERROR(VLOOKUP(D388,Saldo!$P$9:$Y$1009,9,FALSE),"")</f>
        <v/>
      </c>
      <c r="G388" s="94" t="str">
        <f>IFERROR(VLOOKUP(D388,Saldo!$P$9:$Y$1009,10,FALSE),"")</f>
        <v/>
      </c>
      <c r="H388" s="94" t="str">
        <f>IFERROR(VLOOKUP(D388,Saldo!$P$9:$AA$1009,11,FALSE),"")</f>
        <v/>
      </c>
      <c r="I388" s="94" t="str">
        <f t="shared" si="10"/>
        <v/>
      </c>
      <c r="K388" s="67"/>
      <c r="L388" s="103" t="str">
        <f t="shared" si="11"/>
        <v>-</v>
      </c>
    </row>
    <row r="389" spans="1:12" ht="18.95" customHeight="1" x14ac:dyDescent="0.25">
      <c r="A389" s="82"/>
      <c r="C389" s="76" t="str">
        <f>IF(Cadastro!D388="","",Cadastro!D388)</f>
        <v/>
      </c>
      <c r="D389" s="76" t="str">
        <f>IF(Cadastro!C388="","",Cadastro!C388)</f>
        <v/>
      </c>
      <c r="E389" s="94" t="str">
        <f>IF(Cadastro!E388="","",Cadastro!E388)</f>
        <v/>
      </c>
      <c r="F389" s="94" t="str">
        <f>IFERROR(VLOOKUP(D389,Saldo!$P$9:$Y$1009,9,FALSE),"")</f>
        <v/>
      </c>
      <c r="G389" s="94" t="str">
        <f>IFERROR(VLOOKUP(D389,Saldo!$P$9:$Y$1009,10,FALSE),"")</f>
        <v/>
      </c>
      <c r="H389" s="94" t="str">
        <f>IFERROR(VLOOKUP(D389,Saldo!$P$9:$AA$1009,11,FALSE),"")</f>
        <v/>
      </c>
      <c r="I389" s="94" t="str">
        <f t="shared" si="10"/>
        <v/>
      </c>
      <c r="K389" s="67"/>
      <c r="L389" s="103" t="str">
        <f t="shared" si="11"/>
        <v>-</v>
      </c>
    </row>
    <row r="390" spans="1:12" ht="18.95" customHeight="1" x14ac:dyDescent="0.25">
      <c r="A390" s="82"/>
      <c r="C390" s="76" t="str">
        <f>IF(Cadastro!D389="","",Cadastro!D389)</f>
        <v/>
      </c>
      <c r="D390" s="76" t="str">
        <f>IF(Cadastro!C389="","",Cadastro!C389)</f>
        <v/>
      </c>
      <c r="E390" s="94" t="str">
        <f>IF(Cadastro!E389="","",Cadastro!E389)</f>
        <v/>
      </c>
      <c r="F390" s="94" t="str">
        <f>IFERROR(VLOOKUP(D390,Saldo!$P$9:$Y$1009,9,FALSE),"")</f>
        <v/>
      </c>
      <c r="G390" s="94" t="str">
        <f>IFERROR(VLOOKUP(D390,Saldo!$P$9:$Y$1009,10,FALSE),"")</f>
        <v/>
      </c>
      <c r="H390" s="94" t="str">
        <f>IFERROR(VLOOKUP(D390,Saldo!$P$9:$AA$1009,11,FALSE),"")</f>
        <v/>
      </c>
      <c r="I390" s="94" t="str">
        <f t="shared" si="10"/>
        <v/>
      </c>
      <c r="K390" s="67"/>
      <c r="L390" s="103" t="str">
        <f t="shared" si="11"/>
        <v>-</v>
      </c>
    </row>
    <row r="391" spans="1:12" ht="18.95" customHeight="1" x14ac:dyDescent="0.25">
      <c r="A391" s="82"/>
      <c r="C391" s="76" t="str">
        <f>IF(Cadastro!D390="","",Cadastro!D390)</f>
        <v/>
      </c>
      <c r="D391" s="76" t="str">
        <f>IF(Cadastro!C390="","",Cadastro!C390)</f>
        <v/>
      </c>
      <c r="E391" s="94" t="str">
        <f>IF(Cadastro!E390="","",Cadastro!E390)</f>
        <v/>
      </c>
      <c r="F391" s="94" t="str">
        <f>IFERROR(VLOOKUP(D391,Saldo!$P$9:$Y$1009,9,FALSE),"")</f>
        <v/>
      </c>
      <c r="G391" s="94" t="str">
        <f>IFERROR(VLOOKUP(D391,Saldo!$P$9:$Y$1009,10,FALSE),"")</f>
        <v/>
      </c>
      <c r="H391" s="94" t="str">
        <f>IFERROR(VLOOKUP(D391,Saldo!$P$9:$AA$1009,11,FALSE),"")</f>
        <v/>
      </c>
      <c r="I391" s="94" t="str">
        <f t="shared" si="10"/>
        <v/>
      </c>
      <c r="K391" s="67"/>
      <c r="L391" s="103" t="str">
        <f t="shared" si="11"/>
        <v>-</v>
      </c>
    </row>
    <row r="392" spans="1:12" ht="18.95" customHeight="1" x14ac:dyDescent="0.25">
      <c r="A392" s="82"/>
      <c r="C392" s="76" t="str">
        <f>IF(Cadastro!D391="","",Cadastro!D391)</f>
        <v/>
      </c>
      <c r="D392" s="76" t="str">
        <f>IF(Cadastro!C391="","",Cadastro!C391)</f>
        <v/>
      </c>
      <c r="E392" s="94" t="str">
        <f>IF(Cadastro!E391="","",Cadastro!E391)</f>
        <v/>
      </c>
      <c r="F392" s="94" t="str">
        <f>IFERROR(VLOOKUP(D392,Saldo!$P$9:$Y$1009,9,FALSE),"")</f>
        <v/>
      </c>
      <c r="G392" s="94" t="str">
        <f>IFERROR(VLOOKUP(D392,Saldo!$P$9:$Y$1009,10,FALSE),"")</f>
        <v/>
      </c>
      <c r="H392" s="94" t="str">
        <f>IFERROR(VLOOKUP(D392,Saldo!$P$9:$AA$1009,11,FALSE),"")</f>
        <v/>
      </c>
      <c r="I392" s="94" t="str">
        <f t="shared" si="10"/>
        <v/>
      </c>
      <c r="K392" s="67"/>
      <c r="L392" s="103" t="str">
        <f t="shared" si="11"/>
        <v>-</v>
      </c>
    </row>
    <row r="393" spans="1:12" ht="18.95" customHeight="1" x14ac:dyDescent="0.25">
      <c r="A393" s="82"/>
      <c r="C393" s="76" t="str">
        <f>IF(Cadastro!D392="","",Cadastro!D392)</f>
        <v/>
      </c>
      <c r="D393" s="76" t="str">
        <f>IF(Cadastro!C392="","",Cadastro!C392)</f>
        <v/>
      </c>
      <c r="E393" s="94" t="str">
        <f>IF(Cadastro!E392="","",Cadastro!E392)</f>
        <v/>
      </c>
      <c r="F393" s="94" t="str">
        <f>IFERROR(VLOOKUP(D393,Saldo!$P$9:$Y$1009,9,FALSE),"")</f>
        <v/>
      </c>
      <c r="G393" s="94" t="str">
        <f>IFERROR(VLOOKUP(D393,Saldo!$P$9:$Y$1009,10,FALSE),"")</f>
        <v/>
      </c>
      <c r="H393" s="94" t="str">
        <f>IFERROR(VLOOKUP(D393,Saldo!$P$9:$AA$1009,11,FALSE),"")</f>
        <v/>
      </c>
      <c r="I393" s="94" t="str">
        <f t="shared" si="10"/>
        <v/>
      </c>
      <c r="K393" s="67"/>
      <c r="L393" s="103" t="str">
        <f t="shared" si="11"/>
        <v>-</v>
      </c>
    </row>
    <row r="394" spans="1:12" ht="18.95" customHeight="1" x14ac:dyDescent="0.25">
      <c r="A394" s="82"/>
      <c r="C394" s="76" t="str">
        <f>IF(Cadastro!D393="","",Cadastro!D393)</f>
        <v/>
      </c>
      <c r="D394" s="76" t="str">
        <f>IF(Cadastro!C393="","",Cadastro!C393)</f>
        <v/>
      </c>
      <c r="E394" s="94" t="str">
        <f>IF(Cadastro!E393="","",Cadastro!E393)</f>
        <v/>
      </c>
      <c r="F394" s="94" t="str">
        <f>IFERROR(VLOOKUP(D394,Saldo!$P$9:$Y$1009,9,FALSE),"")</f>
        <v/>
      </c>
      <c r="G394" s="94" t="str">
        <f>IFERROR(VLOOKUP(D394,Saldo!$P$9:$Y$1009,10,FALSE),"")</f>
        <v/>
      </c>
      <c r="H394" s="94" t="str">
        <f>IFERROR(VLOOKUP(D394,Saldo!$P$9:$AA$1009,11,FALSE),"")</f>
        <v/>
      </c>
      <c r="I394" s="94" t="str">
        <f t="shared" si="10"/>
        <v/>
      </c>
      <c r="K394" s="67"/>
      <c r="L394" s="103" t="str">
        <f t="shared" si="11"/>
        <v>-</v>
      </c>
    </row>
    <row r="395" spans="1:12" ht="18.95" customHeight="1" x14ac:dyDescent="0.25">
      <c r="A395" s="82"/>
      <c r="C395" s="76" t="str">
        <f>IF(Cadastro!D394="","",Cadastro!D394)</f>
        <v/>
      </c>
      <c r="D395" s="76" t="str">
        <f>IF(Cadastro!C394="","",Cadastro!C394)</f>
        <v/>
      </c>
      <c r="E395" s="94" t="str">
        <f>IF(Cadastro!E394="","",Cadastro!E394)</f>
        <v/>
      </c>
      <c r="F395" s="94" t="str">
        <f>IFERROR(VLOOKUP(D395,Saldo!$P$9:$Y$1009,9,FALSE),"")</f>
        <v/>
      </c>
      <c r="G395" s="94" t="str">
        <f>IFERROR(VLOOKUP(D395,Saldo!$P$9:$Y$1009,10,FALSE),"")</f>
        <v/>
      </c>
      <c r="H395" s="94" t="str">
        <f>IFERROR(VLOOKUP(D395,Saldo!$P$9:$AA$1009,11,FALSE),"")</f>
        <v/>
      </c>
      <c r="I395" s="94" t="str">
        <f t="shared" ref="I395:I458" si="12">IFERROR(E395+F395-G395+H395,"")</f>
        <v/>
      </c>
      <c r="K395" s="67"/>
      <c r="L395" s="103" t="str">
        <f t="shared" ref="L395:L458" si="13">IF(C395="","-",IF(K395="","-",K395-I395))</f>
        <v>-</v>
      </c>
    </row>
    <row r="396" spans="1:12" ht="18.95" customHeight="1" x14ac:dyDescent="0.25">
      <c r="A396" s="82"/>
      <c r="C396" s="76" t="str">
        <f>IF(Cadastro!D395="","",Cadastro!D395)</f>
        <v/>
      </c>
      <c r="D396" s="76" t="str">
        <f>IF(Cadastro!C395="","",Cadastro!C395)</f>
        <v/>
      </c>
      <c r="E396" s="94" t="str">
        <f>IF(Cadastro!E395="","",Cadastro!E395)</f>
        <v/>
      </c>
      <c r="F396" s="94" t="str">
        <f>IFERROR(VLOOKUP(D396,Saldo!$P$9:$Y$1009,9,FALSE),"")</f>
        <v/>
      </c>
      <c r="G396" s="94" t="str">
        <f>IFERROR(VLOOKUP(D396,Saldo!$P$9:$Y$1009,10,FALSE),"")</f>
        <v/>
      </c>
      <c r="H396" s="94" t="str">
        <f>IFERROR(VLOOKUP(D396,Saldo!$P$9:$AA$1009,11,FALSE),"")</f>
        <v/>
      </c>
      <c r="I396" s="94" t="str">
        <f t="shared" si="12"/>
        <v/>
      </c>
      <c r="K396" s="67"/>
      <c r="L396" s="103" t="str">
        <f t="shared" si="13"/>
        <v>-</v>
      </c>
    </row>
    <row r="397" spans="1:12" ht="18.95" customHeight="1" x14ac:dyDescent="0.25">
      <c r="A397" s="82"/>
      <c r="C397" s="76" t="str">
        <f>IF(Cadastro!D396="","",Cadastro!D396)</f>
        <v/>
      </c>
      <c r="D397" s="76" t="str">
        <f>IF(Cadastro!C396="","",Cadastro!C396)</f>
        <v/>
      </c>
      <c r="E397" s="94" t="str">
        <f>IF(Cadastro!E396="","",Cadastro!E396)</f>
        <v/>
      </c>
      <c r="F397" s="94" t="str">
        <f>IFERROR(VLOOKUP(D397,Saldo!$P$9:$Y$1009,9,FALSE),"")</f>
        <v/>
      </c>
      <c r="G397" s="94" t="str">
        <f>IFERROR(VLOOKUP(D397,Saldo!$P$9:$Y$1009,10,FALSE),"")</f>
        <v/>
      </c>
      <c r="H397" s="94" t="str">
        <f>IFERROR(VLOOKUP(D397,Saldo!$P$9:$AA$1009,11,FALSE),"")</f>
        <v/>
      </c>
      <c r="I397" s="94" t="str">
        <f t="shared" si="12"/>
        <v/>
      </c>
      <c r="K397" s="67"/>
      <c r="L397" s="103" t="str">
        <f t="shared" si="13"/>
        <v>-</v>
      </c>
    </row>
    <row r="398" spans="1:12" ht="18.95" customHeight="1" x14ac:dyDescent="0.25">
      <c r="A398" s="82"/>
      <c r="C398" s="76" t="str">
        <f>IF(Cadastro!D397="","",Cadastro!D397)</f>
        <v/>
      </c>
      <c r="D398" s="76" t="str">
        <f>IF(Cadastro!C397="","",Cadastro!C397)</f>
        <v/>
      </c>
      <c r="E398" s="94" t="str">
        <f>IF(Cadastro!E397="","",Cadastro!E397)</f>
        <v/>
      </c>
      <c r="F398" s="94" t="str">
        <f>IFERROR(VLOOKUP(D398,Saldo!$P$9:$Y$1009,9,FALSE),"")</f>
        <v/>
      </c>
      <c r="G398" s="94" t="str">
        <f>IFERROR(VLOOKUP(D398,Saldo!$P$9:$Y$1009,10,FALSE),"")</f>
        <v/>
      </c>
      <c r="H398" s="94" t="str">
        <f>IFERROR(VLOOKUP(D398,Saldo!$P$9:$AA$1009,11,FALSE),"")</f>
        <v/>
      </c>
      <c r="I398" s="94" t="str">
        <f t="shared" si="12"/>
        <v/>
      </c>
      <c r="K398" s="67"/>
      <c r="L398" s="103" t="str">
        <f t="shared" si="13"/>
        <v>-</v>
      </c>
    </row>
    <row r="399" spans="1:12" ht="18.95" customHeight="1" x14ac:dyDescent="0.25">
      <c r="A399" s="82"/>
      <c r="C399" s="76" t="str">
        <f>IF(Cadastro!D398="","",Cadastro!D398)</f>
        <v/>
      </c>
      <c r="D399" s="76" t="str">
        <f>IF(Cadastro!C398="","",Cadastro!C398)</f>
        <v/>
      </c>
      <c r="E399" s="94" t="str">
        <f>IF(Cadastro!E398="","",Cadastro!E398)</f>
        <v/>
      </c>
      <c r="F399" s="94" t="str">
        <f>IFERROR(VLOOKUP(D399,Saldo!$P$9:$Y$1009,9,FALSE),"")</f>
        <v/>
      </c>
      <c r="G399" s="94" t="str">
        <f>IFERROR(VLOOKUP(D399,Saldo!$P$9:$Y$1009,10,FALSE),"")</f>
        <v/>
      </c>
      <c r="H399" s="94" t="str">
        <f>IFERROR(VLOOKUP(D399,Saldo!$P$9:$AA$1009,11,FALSE),"")</f>
        <v/>
      </c>
      <c r="I399" s="94" t="str">
        <f t="shared" si="12"/>
        <v/>
      </c>
      <c r="K399" s="67"/>
      <c r="L399" s="103" t="str">
        <f t="shared" si="13"/>
        <v>-</v>
      </c>
    </row>
    <row r="400" spans="1:12" ht="18.95" customHeight="1" x14ac:dyDescent="0.25">
      <c r="A400" s="82"/>
      <c r="C400" s="76" t="str">
        <f>IF(Cadastro!D399="","",Cadastro!D399)</f>
        <v/>
      </c>
      <c r="D400" s="76" t="str">
        <f>IF(Cadastro!C399="","",Cadastro!C399)</f>
        <v/>
      </c>
      <c r="E400" s="94" t="str">
        <f>IF(Cadastro!E399="","",Cadastro!E399)</f>
        <v/>
      </c>
      <c r="F400" s="94" t="str">
        <f>IFERROR(VLOOKUP(D400,Saldo!$P$9:$Y$1009,9,FALSE),"")</f>
        <v/>
      </c>
      <c r="G400" s="94" t="str">
        <f>IFERROR(VLOOKUP(D400,Saldo!$P$9:$Y$1009,10,FALSE),"")</f>
        <v/>
      </c>
      <c r="H400" s="94" t="str">
        <f>IFERROR(VLOOKUP(D400,Saldo!$P$9:$AA$1009,11,FALSE),"")</f>
        <v/>
      </c>
      <c r="I400" s="94" t="str">
        <f t="shared" si="12"/>
        <v/>
      </c>
      <c r="K400" s="67"/>
      <c r="L400" s="103" t="str">
        <f t="shared" si="13"/>
        <v>-</v>
      </c>
    </row>
    <row r="401" spans="1:12" ht="18.95" customHeight="1" x14ac:dyDescent="0.25">
      <c r="A401" s="82"/>
      <c r="C401" s="76" t="str">
        <f>IF(Cadastro!D400="","",Cadastro!D400)</f>
        <v/>
      </c>
      <c r="D401" s="76" t="str">
        <f>IF(Cadastro!C400="","",Cadastro!C400)</f>
        <v/>
      </c>
      <c r="E401" s="94" t="str">
        <f>IF(Cadastro!E400="","",Cadastro!E400)</f>
        <v/>
      </c>
      <c r="F401" s="94" t="str">
        <f>IFERROR(VLOOKUP(D401,Saldo!$P$9:$Y$1009,9,FALSE),"")</f>
        <v/>
      </c>
      <c r="G401" s="94" t="str">
        <f>IFERROR(VLOOKUP(D401,Saldo!$P$9:$Y$1009,10,FALSE),"")</f>
        <v/>
      </c>
      <c r="H401" s="94" t="str">
        <f>IFERROR(VLOOKUP(D401,Saldo!$P$9:$AA$1009,11,FALSE),"")</f>
        <v/>
      </c>
      <c r="I401" s="94" t="str">
        <f t="shared" si="12"/>
        <v/>
      </c>
      <c r="K401" s="67"/>
      <c r="L401" s="103" t="str">
        <f t="shared" si="13"/>
        <v>-</v>
      </c>
    </row>
    <row r="402" spans="1:12" ht="18.95" customHeight="1" x14ac:dyDescent="0.25">
      <c r="A402" s="82"/>
      <c r="C402" s="76" t="str">
        <f>IF(Cadastro!D401="","",Cadastro!D401)</f>
        <v/>
      </c>
      <c r="D402" s="76" t="str">
        <f>IF(Cadastro!C401="","",Cadastro!C401)</f>
        <v/>
      </c>
      <c r="E402" s="94" t="str">
        <f>IF(Cadastro!E401="","",Cadastro!E401)</f>
        <v/>
      </c>
      <c r="F402" s="94" t="str">
        <f>IFERROR(VLOOKUP(D402,Saldo!$P$9:$Y$1009,9,FALSE),"")</f>
        <v/>
      </c>
      <c r="G402" s="94" t="str">
        <f>IFERROR(VLOOKUP(D402,Saldo!$P$9:$Y$1009,10,FALSE),"")</f>
        <v/>
      </c>
      <c r="H402" s="94" t="str">
        <f>IFERROR(VLOOKUP(D402,Saldo!$P$9:$AA$1009,11,FALSE),"")</f>
        <v/>
      </c>
      <c r="I402" s="94" t="str">
        <f t="shared" si="12"/>
        <v/>
      </c>
      <c r="K402" s="67"/>
      <c r="L402" s="103" t="str">
        <f t="shared" si="13"/>
        <v>-</v>
      </c>
    </row>
    <row r="403" spans="1:12" ht="18.95" customHeight="1" x14ac:dyDescent="0.25">
      <c r="A403" s="82"/>
      <c r="C403" s="76" t="str">
        <f>IF(Cadastro!D402="","",Cadastro!D402)</f>
        <v/>
      </c>
      <c r="D403" s="76" t="str">
        <f>IF(Cadastro!C402="","",Cadastro!C402)</f>
        <v/>
      </c>
      <c r="E403" s="94" t="str">
        <f>IF(Cadastro!E402="","",Cadastro!E402)</f>
        <v/>
      </c>
      <c r="F403" s="94" t="str">
        <f>IFERROR(VLOOKUP(D403,Saldo!$P$9:$Y$1009,9,FALSE),"")</f>
        <v/>
      </c>
      <c r="G403" s="94" t="str">
        <f>IFERROR(VLOOKUP(D403,Saldo!$P$9:$Y$1009,10,FALSE),"")</f>
        <v/>
      </c>
      <c r="H403" s="94" t="str">
        <f>IFERROR(VLOOKUP(D403,Saldo!$P$9:$AA$1009,11,FALSE),"")</f>
        <v/>
      </c>
      <c r="I403" s="94" t="str">
        <f t="shared" si="12"/>
        <v/>
      </c>
      <c r="K403" s="67"/>
      <c r="L403" s="103" t="str">
        <f t="shared" si="13"/>
        <v>-</v>
      </c>
    </row>
    <row r="404" spans="1:12" ht="18.95" customHeight="1" x14ac:dyDescent="0.25">
      <c r="A404" s="82"/>
      <c r="C404" s="76" t="str">
        <f>IF(Cadastro!D403="","",Cadastro!D403)</f>
        <v/>
      </c>
      <c r="D404" s="76" t="str">
        <f>IF(Cadastro!C403="","",Cadastro!C403)</f>
        <v/>
      </c>
      <c r="E404" s="94" t="str">
        <f>IF(Cadastro!E403="","",Cadastro!E403)</f>
        <v/>
      </c>
      <c r="F404" s="94" t="str">
        <f>IFERROR(VLOOKUP(D404,Saldo!$P$9:$Y$1009,9,FALSE),"")</f>
        <v/>
      </c>
      <c r="G404" s="94" t="str">
        <f>IFERROR(VLOOKUP(D404,Saldo!$P$9:$Y$1009,10,FALSE),"")</f>
        <v/>
      </c>
      <c r="H404" s="94" t="str">
        <f>IFERROR(VLOOKUP(D404,Saldo!$P$9:$AA$1009,11,FALSE),"")</f>
        <v/>
      </c>
      <c r="I404" s="94" t="str">
        <f t="shared" si="12"/>
        <v/>
      </c>
      <c r="K404" s="67"/>
      <c r="L404" s="103" t="str">
        <f t="shared" si="13"/>
        <v>-</v>
      </c>
    </row>
    <row r="405" spans="1:12" ht="18.95" customHeight="1" x14ac:dyDescent="0.25">
      <c r="A405" s="82"/>
      <c r="C405" s="76" t="str">
        <f>IF(Cadastro!D404="","",Cadastro!D404)</f>
        <v/>
      </c>
      <c r="D405" s="76" t="str">
        <f>IF(Cadastro!C404="","",Cadastro!C404)</f>
        <v/>
      </c>
      <c r="E405" s="94" t="str">
        <f>IF(Cadastro!E404="","",Cadastro!E404)</f>
        <v/>
      </c>
      <c r="F405" s="94" t="str">
        <f>IFERROR(VLOOKUP(D405,Saldo!$P$9:$Y$1009,9,FALSE),"")</f>
        <v/>
      </c>
      <c r="G405" s="94" t="str">
        <f>IFERROR(VLOOKUP(D405,Saldo!$P$9:$Y$1009,10,FALSE),"")</f>
        <v/>
      </c>
      <c r="H405" s="94" t="str">
        <f>IFERROR(VLOOKUP(D405,Saldo!$P$9:$AA$1009,11,FALSE),"")</f>
        <v/>
      </c>
      <c r="I405" s="94" t="str">
        <f t="shared" si="12"/>
        <v/>
      </c>
      <c r="K405" s="67"/>
      <c r="L405" s="103" t="str">
        <f t="shared" si="13"/>
        <v>-</v>
      </c>
    </row>
    <row r="406" spans="1:12" ht="18.95" customHeight="1" x14ac:dyDescent="0.25">
      <c r="A406" s="82"/>
      <c r="C406" s="76" t="str">
        <f>IF(Cadastro!D405="","",Cadastro!D405)</f>
        <v/>
      </c>
      <c r="D406" s="76" t="str">
        <f>IF(Cadastro!C405="","",Cadastro!C405)</f>
        <v/>
      </c>
      <c r="E406" s="94" t="str">
        <f>IF(Cadastro!E405="","",Cadastro!E405)</f>
        <v/>
      </c>
      <c r="F406" s="94" t="str">
        <f>IFERROR(VLOOKUP(D406,Saldo!$P$9:$Y$1009,9,FALSE),"")</f>
        <v/>
      </c>
      <c r="G406" s="94" t="str">
        <f>IFERROR(VLOOKUP(D406,Saldo!$P$9:$Y$1009,10,FALSE),"")</f>
        <v/>
      </c>
      <c r="H406" s="94" t="str">
        <f>IFERROR(VLOOKUP(D406,Saldo!$P$9:$AA$1009,11,FALSE),"")</f>
        <v/>
      </c>
      <c r="I406" s="94" t="str">
        <f t="shared" si="12"/>
        <v/>
      </c>
      <c r="K406" s="67"/>
      <c r="L406" s="103" t="str">
        <f t="shared" si="13"/>
        <v>-</v>
      </c>
    </row>
    <row r="407" spans="1:12" ht="18.95" customHeight="1" x14ac:dyDescent="0.25">
      <c r="A407" s="82"/>
      <c r="C407" s="76" t="str">
        <f>IF(Cadastro!D406="","",Cadastro!D406)</f>
        <v/>
      </c>
      <c r="D407" s="76" t="str">
        <f>IF(Cadastro!C406="","",Cadastro!C406)</f>
        <v/>
      </c>
      <c r="E407" s="94" t="str">
        <f>IF(Cadastro!E406="","",Cadastro!E406)</f>
        <v/>
      </c>
      <c r="F407" s="94" t="str">
        <f>IFERROR(VLOOKUP(D407,Saldo!$P$9:$Y$1009,9,FALSE),"")</f>
        <v/>
      </c>
      <c r="G407" s="94" t="str">
        <f>IFERROR(VLOOKUP(D407,Saldo!$P$9:$Y$1009,10,FALSE),"")</f>
        <v/>
      </c>
      <c r="H407" s="94" t="str">
        <f>IFERROR(VLOOKUP(D407,Saldo!$P$9:$AA$1009,11,FALSE),"")</f>
        <v/>
      </c>
      <c r="I407" s="94" t="str">
        <f t="shared" si="12"/>
        <v/>
      </c>
      <c r="K407" s="67"/>
      <c r="L407" s="103" t="str">
        <f t="shared" si="13"/>
        <v>-</v>
      </c>
    </row>
    <row r="408" spans="1:12" ht="18.95" customHeight="1" x14ac:dyDescent="0.25">
      <c r="A408" s="82"/>
      <c r="C408" s="76" t="str">
        <f>IF(Cadastro!D407="","",Cadastro!D407)</f>
        <v/>
      </c>
      <c r="D408" s="76" t="str">
        <f>IF(Cadastro!C407="","",Cadastro!C407)</f>
        <v/>
      </c>
      <c r="E408" s="94" t="str">
        <f>IF(Cadastro!E407="","",Cadastro!E407)</f>
        <v/>
      </c>
      <c r="F408" s="94" t="str">
        <f>IFERROR(VLOOKUP(D408,Saldo!$P$9:$Y$1009,9,FALSE),"")</f>
        <v/>
      </c>
      <c r="G408" s="94" t="str">
        <f>IFERROR(VLOOKUP(D408,Saldo!$P$9:$Y$1009,10,FALSE),"")</f>
        <v/>
      </c>
      <c r="H408" s="94" t="str">
        <f>IFERROR(VLOOKUP(D408,Saldo!$P$9:$AA$1009,11,FALSE),"")</f>
        <v/>
      </c>
      <c r="I408" s="94" t="str">
        <f t="shared" si="12"/>
        <v/>
      </c>
      <c r="K408" s="67"/>
      <c r="L408" s="103" t="str">
        <f t="shared" si="13"/>
        <v>-</v>
      </c>
    </row>
    <row r="409" spans="1:12" ht="18.95" customHeight="1" x14ac:dyDescent="0.25">
      <c r="A409" s="82"/>
      <c r="C409" s="76" t="str">
        <f>IF(Cadastro!D408="","",Cadastro!D408)</f>
        <v/>
      </c>
      <c r="D409" s="76" t="str">
        <f>IF(Cadastro!C408="","",Cadastro!C408)</f>
        <v/>
      </c>
      <c r="E409" s="94" t="str">
        <f>IF(Cadastro!E408="","",Cadastro!E408)</f>
        <v/>
      </c>
      <c r="F409" s="94" t="str">
        <f>IFERROR(VLOOKUP(D409,Saldo!$P$9:$Y$1009,9,FALSE),"")</f>
        <v/>
      </c>
      <c r="G409" s="94" t="str">
        <f>IFERROR(VLOOKUP(D409,Saldo!$P$9:$Y$1009,10,FALSE),"")</f>
        <v/>
      </c>
      <c r="H409" s="94" t="str">
        <f>IFERROR(VLOOKUP(D409,Saldo!$P$9:$AA$1009,11,FALSE),"")</f>
        <v/>
      </c>
      <c r="I409" s="94" t="str">
        <f t="shared" si="12"/>
        <v/>
      </c>
      <c r="K409" s="67"/>
      <c r="L409" s="103" t="str">
        <f t="shared" si="13"/>
        <v>-</v>
      </c>
    </row>
    <row r="410" spans="1:12" ht="18.95" customHeight="1" x14ac:dyDescent="0.25">
      <c r="A410" s="82"/>
      <c r="C410" s="76" t="str">
        <f>IF(Cadastro!D409="","",Cadastro!D409)</f>
        <v/>
      </c>
      <c r="D410" s="76" t="str">
        <f>IF(Cadastro!C409="","",Cadastro!C409)</f>
        <v/>
      </c>
      <c r="E410" s="94" t="str">
        <f>IF(Cadastro!E409="","",Cadastro!E409)</f>
        <v/>
      </c>
      <c r="F410" s="94" t="str">
        <f>IFERROR(VLOOKUP(D410,Saldo!$P$9:$Y$1009,9,FALSE),"")</f>
        <v/>
      </c>
      <c r="G410" s="94" t="str">
        <f>IFERROR(VLOOKUP(D410,Saldo!$P$9:$Y$1009,10,FALSE),"")</f>
        <v/>
      </c>
      <c r="H410" s="94" t="str">
        <f>IFERROR(VLOOKUP(D410,Saldo!$P$9:$AA$1009,11,FALSE),"")</f>
        <v/>
      </c>
      <c r="I410" s="94" t="str">
        <f t="shared" si="12"/>
        <v/>
      </c>
      <c r="K410" s="67"/>
      <c r="L410" s="103" t="str">
        <f t="shared" si="13"/>
        <v>-</v>
      </c>
    </row>
    <row r="411" spans="1:12" ht="18.95" customHeight="1" x14ac:dyDescent="0.25">
      <c r="A411" s="82"/>
      <c r="C411" s="76" t="str">
        <f>IF(Cadastro!D410="","",Cadastro!D410)</f>
        <v/>
      </c>
      <c r="D411" s="76" t="str">
        <f>IF(Cadastro!C410="","",Cadastro!C410)</f>
        <v/>
      </c>
      <c r="E411" s="94" t="str">
        <f>IF(Cadastro!E410="","",Cadastro!E410)</f>
        <v/>
      </c>
      <c r="F411" s="94" t="str">
        <f>IFERROR(VLOOKUP(D411,Saldo!$P$9:$Y$1009,9,FALSE),"")</f>
        <v/>
      </c>
      <c r="G411" s="94" t="str">
        <f>IFERROR(VLOOKUP(D411,Saldo!$P$9:$Y$1009,10,FALSE),"")</f>
        <v/>
      </c>
      <c r="H411" s="94" t="str">
        <f>IFERROR(VLOOKUP(D411,Saldo!$P$9:$AA$1009,11,FALSE),"")</f>
        <v/>
      </c>
      <c r="I411" s="94" t="str">
        <f t="shared" si="12"/>
        <v/>
      </c>
      <c r="K411" s="67"/>
      <c r="L411" s="103" t="str">
        <f t="shared" si="13"/>
        <v>-</v>
      </c>
    </row>
    <row r="412" spans="1:12" ht="18.95" customHeight="1" x14ac:dyDescent="0.25">
      <c r="A412" s="82"/>
      <c r="C412" s="76" t="str">
        <f>IF(Cadastro!D411="","",Cadastro!D411)</f>
        <v/>
      </c>
      <c r="D412" s="76" t="str">
        <f>IF(Cadastro!C411="","",Cadastro!C411)</f>
        <v/>
      </c>
      <c r="E412" s="94" t="str">
        <f>IF(Cadastro!E411="","",Cadastro!E411)</f>
        <v/>
      </c>
      <c r="F412" s="94" t="str">
        <f>IFERROR(VLOOKUP(D412,Saldo!$P$9:$Y$1009,9,FALSE),"")</f>
        <v/>
      </c>
      <c r="G412" s="94" t="str">
        <f>IFERROR(VLOOKUP(D412,Saldo!$P$9:$Y$1009,10,FALSE),"")</f>
        <v/>
      </c>
      <c r="H412" s="94" t="str">
        <f>IFERROR(VLOOKUP(D412,Saldo!$P$9:$AA$1009,11,FALSE),"")</f>
        <v/>
      </c>
      <c r="I412" s="94" t="str">
        <f t="shared" si="12"/>
        <v/>
      </c>
      <c r="K412" s="67"/>
      <c r="L412" s="103" t="str">
        <f t="shared" si="13"/>
        <v>-</v>
      </c>
    </row>
    <row r="413" spans="1:12" ht="18.95" customHeight="1" x14ac:dyDescent="0.25">
      <c r="A413" s="82"/>
      <c r="C413" s="76" t="str">
        <f>IF(Cadastro!D412="","",Cadastro!D412)</f>
        <v/>
      </c>
      <c r="D413" s="76" t="str">
        <f>IF(Cadastro!C412="","",Cadastro!C412)</f>
        <v/>
      </c>
      <c r="E413" s="94" t="str">
        <f>IF(Cadastro!E412="","",Cadastro!E412)</f>
        <v/>
      </c>
      <c r="F413" s="94" t="str">
        <f>IFERROR(VLOOKUP(D413,Saldo!$P$9:$Y$1009,9,FALSE),"")</f>
        <v/>
      </c>
      <c r="G413" s="94" t="str">
        <f>IFERROR(VLOOKUP(D413,Saldo!$P$9:$Y$1009,10,FALSE),"")</f>
        <v/>
      </c>
      <c r="H413" s="94" t="str">
        <f>IFERROR(VLOOKUP(D413,Saldo!$P$9:$AA$1009,11,FALSE),"")</f>
        <v/>
      </c>
      <c r="I413" s="94" t="str">
        <f t="shared" si="12"/>
        <v/>
      </c>
      <c r="K413" s="67"/>
      <c r="L413" s="103" t="str">
        <f t="shared" si="13"/>
        <v>-</v>
      </c>
    </row>
    <row r="414" spans="1:12" ht="18.95" customHeight="1" x14ac:dyDescent="0.25">
      <c r="A414" s="82"/>
      <c r="C414" s="76" t="str">
        <f>IF(Cadastro!D413="","",Cadastro!D413)</f>
        <v/>
      </c>
      <c r="D414" s="76" t="str">
        <f>IF(Cadastro!C413="","",Cadastro!C413)</f>
        <v/>
      </c>
      <c r="E414" s="94" t="str">
        <f>IF(Cadastro!E413="","",Cadastro!E413)</f>
        <v/>
      </c>
      <c r="F414" s="94" t="str">
        <f>IFERROR(VLOOKUP(D414,Saldo!$P$9:$Y$1009,9,FALSE),"")</f>
        <v/>
      </c>
      <c r="G414" s="94" t="str">
        <f>IFERROR(VLOOKUP(D414,Saldo!$P$9:$Y$1009,10,FALSE),"")</f>
        <v/>
      </c>
      <c r="H414" s="94" t="str">
        <f>IFERROR(VLOOKUP(D414,Saldo!$P$9:$AA$1009,11,FALSE),"")</f>
        <v/>
      </c>
      <c r="I414" s="94" t="str">
        <f t="shared" si="12"/>
        <v/>
      </c>
      <c r="K414" s="67"/>
      <c r="L414" s="103" t="str">
        <f t="shared" si="13"/>
        <v>-</v>
      </c>
    </row>
    <row r="415" spans="1:12" ht="18.95" customHeight="1" x14ac:dyDescent="0.25">
      <c r="A415" s="82"/>
      <c r="C415" s="76" t="str">
        <f>IF(Cadastro!D414="","",Cadastro!D414)</f>
        <v/>
      </c>
      <c r="D415" s="76" t="str">
        <f>IF(Cadastro!C414="","",Cadastro!C414)</f>
        <v/>
      </c>
      <c r="E415" s="94" t="str">
        <f>IF(Cadastro!E414="","",Cadastro!E414)</f>
        <v/>
      </c>
      <c r="F415" s="94" t="str">
        <f>IFERROR(VLOOKUP(D415,Saldo!$P$9:$Y$1009,9,FALSE),"")</f>
        <v/>
      </c>
      <c r="G415" s="94" t="str">
        <f>IFERROR(VLOOKUP(D415,Saldo!$P$9:$Y$1009,10,FALSE),"")</f>
        <v/>
      </c>
      <c r="H415" s="94" t="str">
        <f>IFERROR(VLOOKUP(D415,Saldo!$P$9:$AA$1009,11,FALSE),"")</f>
        <v/>
      </c>
      <c r="I415" s="94" t="str">
        <f t="shared" si="12"/>
        <v/>
      </c>
      <c r="K415" s="67"/>
      <c r="L415" s="103" t="str">
        <f t="shared" si="13"/>
        <v>-</v>
      </c>
    </row>
    <row r="416" spans="1:12" ht="18.95" customHeight="1" x14ac:dyDescent="0.25">
      <c r="A416" s="82"/>
      <c r="C416" s="76" t="str">
        <f>IF(Cadastro!D415="","",Cadastro!D415)</f>
        <v/>
      </c>
      <c r="D416" s="76" t="str">
        <f>IF(Cadastro!C415="","",Cadastro!C415)</f>
        <v/>
      </c>
      <c r="E416" s="94" t="str">
        <f>IF(Cadastro!E415="","",Cadastro!E415)</f>
        <v/>
      </c>
      <c r="F416" s="94" t="str">
        <f>IFERROR(VLOOKUP(D416,Saldo!$P$9:$Y$1009,9,FALSE),"")</f>
        <v/>
      </c>
      <c r="G416" s="94" t="str">
        <f>IFERROR(VLOOKUP(D416,Saldo!$P$9:$Y$1009,10,FALSE),"")</f>
        <v/>
      </c>
      <c r="H416" s="94" t="str">
        <f>IFERROR(VLOOKUP(D416,Saldo!$P$9:$AA$1009,11,FALSE),"")</f>
        <v/>
      </c>
      <c r="I416" s="94" t="str">
        <f t="shared" si="12"/>
        <v/>
      </c>
      <c r="K416" s="67"/>
      <c r="L416" s="103" t="str">
        <f t="shared" si="13"/>
        <v>-</v>
      </c>
    </row>
    <row r="417" spans="1:12" ht="18.95" customHeight="1" x14ac:dyDescent="0.25">
      <c r="A417" s="82"/>
      <c r="C417" s="76" t="str">
        <f>IF(Cadastro!D416="","",Cadastro!D416)</f>
        <v/>
      </c>
      <c r="D417" s="76" t="str">
        <f>IF(Cadastro!C416="","",Cadastro!C416)</f>
        <v/>
      </c>
      <c r="E417" s="94" t="str">
        <f>IF(Cadastro!E416="","",Cadastro!E416)</f>
        <v/>
      </c>
      <c r="F417" s="94" t="str">
        <f>IFERROR(VLOOKUP(D417,Saldo!$P$9:$Y$1009,9,FALSE),"")</f>
        <v/>
      </c>
      <c r="G417" s="94" t="str">
        <f>IFERROR(VLOOKUP(D417,Saldo!$P$9:$Y$1009,10,FALSE),"")</f>
        <v/>
      </c>
      <c r="H417" s="94" t="str">
        <f>IFERROR(VLOOKUP(D417,Saldo!$P$9:$AA$1009,11,FALSE),"")</f>
        <v/>
      </c>
      <c r="I417" s="94" t="str">
        <f t="shared" si="12"/>
        <v/>
      </c>
      <c r="K417" s="67"/>
      <c r="L417" s="103" t="str">
        <f t="shared" si="13"/>
        <v>-</v>
      </c>
    </row>
    <row r="418" spans="1:12" ht="18.95" customHeight="1" x14ac:dyDescent="0.25">
      <c r="A418" s="82"/>
      <c r="C418" s="76" t="str">
        <f>IF(Cadastro!D417="","",Cadastro!D417)</f>
        <v/>
      </c>
      <c r="D418" s="76" t="str">
        <f>IF(Cadastro!C417="","",Cadastro!C417)</f>
        <v/>
      </c>
      <c r="E418" s="94" t="str">
        <f>IF(Cadastro!E417="","",Cadastro!E417)</f>
        <v/>
      </c>
      <c r="F418" s="94" t="str">
        <f>IFERROR(VLOOKUP(D418,Saldo!$P$9:$Y$1009,9,FALSE),"")</f>
        <v/>
      </c>
      <c r="G418" s="94" t="str">
        <f>IFERROR(VLOOKUP(D418,Saldo!$P$9:$Y$1009,10,FALSE),"")</f>
        <v/>
      </c>
      <c r="H418" s="94" t="str">
        <f>IFERROR(VLOOKUP(D418,Saldo!$P$9:$AA$1009,11,FALSE),"")</f>
        <v/>
      </c>
      <c r="I418" s="94" t="str">
        <f t="shared" si="12"/>
        <v/>
      </c>
      <c r="K418" s="67"/>
      <c r="L418" s="103" t="str">
        <f t="shared" si="13"/>
        <v>-</v>
      </c>
    </row>
    <row r="419" spans="1:12" ht="18.95" customHeight="1" x14ac:dyDescent="0.25">
      <c r="A419" s="82"/>
      <c r="C419" s="76" t="str">
        <f>IF(Cadastro!D418="","",Cadastro!D418)</f>
        <v/>
      </c>
      <c r="D419" s="76" t="str">
        <f>IF(Cadastro!C418="","",Cadastro!C418)</f>
        <v/>
      </c>
      <c r="E419" s="94" t="str">
        <f>IF(Cadastro!E418="","",Cadastro!E418)</f>
        <v/>
      </c>
      <c r="F419" s="94" t="str">
        <f>IFERROR(VLOOKUP(D419,Saldo!$P$9:$Y$1009,9,FALSE),"")</f>
        <v/>
      </c>
      <c r="G419" s="94" t="str">
        <f>IFERROR(VLOOKUP(D419,Saldo!$P$9:$Y$1009,10,FALSE),"")</f>
        <v/>
      </c>
      <c r="H419" s="94" t="str">
        <f>IFERROR(VLOOKUP(D419,Saldo!$P$9:$AA$1009,11,FALSE),"")</f>
        <v/>
      </c>
      <c r="I419" s="94" t="str">
        <f t="shared" si="12"/>
        <v/>
      </c>
      <c r="K419" s="67"/>
      <c r="L419" s="103" t="str">
        <f t="shared" si="13"/>
        <v>-</v>
      </c>
    </row>
    <row r="420" spans="1:12" ht="18.95" customHeight="1" x14ac:dyDescent="0.25">
      <c r="A420" s="82"/>
      <c r="C420" s="76" t="str">
        <f>IF(Cadastro!D419="","",Cadastro!D419)</f>
        <v/>
      </c>
      <c r="D420" s="76" t="str">
        <f>IF(Cadastro!C419="","",Cadastro!C419)</f>
        <v/>
      </c>
      <c r="E420" s="94" t="str">
        <f>IF(Cadastro!E419="","",Cadastro!E419)</f>
        <v/>
      </c>
      <c r="F420" s="94" t="str">
        <f>IFERROR(VLOOKUP(D420,Saldo!$P$9:$Y$1009,9,FALSE),"")</f>
        <v/>
      </c>
      <c r="G420" s="94" t="str">
        <f>IFERROR(VLOOKUP(D420,Saldo!$P$9:$Y$1009,10,FALSE),"")</f>
        <v/>
      </c>
      <c r="H420" s="94" t="str">
        <f>IFERROR(VLOOKUP(D420,Saldo!$P$9:$AA$1009,11,FALSE),"")</f>
        <v/>
      </c>
      <c r="I420" s="94" t="str">
        <f t="shared" si="12"/>
        <v/>
      </c>
      <c r="K420" s="67"/>
      <c r="L420" s="103" t="str">
        <f t="shared" si="13"/>
        <v>-</v>
      </c>
    </row>
    <row r="421" spans="1:12" ht="18.95" customHeight="1" x14ac:dyDescent="0.25">
      <c r="A421" s="82"/>
      <c r="C421" s="76" t="str">
        <f>IF(Cadastro!D420="","",Cadastro!D420)</f>
        <v/>
      </c>
      <c r="D421" s="76" t="str">
        <f>IF(Cadastro!C420="","",Cadastro!C420)</f>
        <v/>
      </c>
      <c r="E421" s="94" t="str">
        <f>IF(Cadastro!E420="","",Cadastro!E420)</f>
        <v/>
      </c>
      <c r="F421" s="94" t="str">
        <f>IFERROR(VLOOKUP(D421,Saldo!$P$9:$Y$1009,9,FALSE),"")</f>
        <v/>
      </c>
      <c r="G421" s="94" t="str">
        <f>IFERROR(VLOOKUP(D421,Saldo!$P$9:$Y$1009,10,FALSE),"")</f>
        <v/>
      </c>
      <c r="H421" s="94" t="str">
        <f>IFERROR(VLOOKUP(D421,Saldo!$P$9:$AA$1009,11,FALSE),"")</f>
        <v/>
      </c>
      <c r="I421" s="94" t="str">
        <f t="shared" si="12"/>
        <v/>
      </c>
      <c r="K421" s="67"/>
      <c r="L421" s="103" t="str">
        <f t="shared" si="13"/>
        <v>-</v>
      </c>
    </row>
    <row r="422" spans="1:12" ht="18.95" customHeight="1" x14ac:dyDescent="0.25">
      <c r="A422" s="82"/>
      <c r="C422" s="76" t="str">
        <f>IF(Cadastro!D421="","",Cadastro!D421)</f>
        <v/>
      </c>
      <c r="D422" s="76" t="str">
        <f>IF(Cadastro!C421="","",Cadastro!C421)</f>
        <v/>
      </c>
      <c r="E422" s="94" t="str">
        <f>IF(Cadastro!E421="","",Cadastro!E421)</f>
        <v/>
      </c>
      <c r="F422" s="94" t="str">
        <f>IFERROR(VLOOKUP(D422,Saldo!$P$9:$Y$1009,9,FALSE),"")</f>
        <v/>
      </c>
      <c r="G422" s="94" t="str">
        <f>IFERROR(VLOOKUP(D422,Saldo!$P$9:$Y$1009,10,FALSE),"")</f>
        <v/>
      </c>
      <c r="H422" s="94" t="str">
        <f>IFERROR(VLOOKUP(D422,Saldo!$P$9:$AA$1009,11,FALSE),"")</f>
        <v/>
      </c>
      <c r="I422" s="94" t="str">
        <f t="shared" si="12"/>
        <v/>
      </c>
      <c r="K422" s="67"/>
      <c r="L422" s="103" t="str">
        <f t="shared" si="13"/>
        <v>-</v>
      </c>
    </row>
    <row r="423" spans="1:12" ht="18.95" customHeight="1" x14ac:dyDescent="0.25">
      <c r="A423" s="82"/>
      <c r="C423" s="76" t="str">
        <f>IF(Cadastro!D422="","",Cadastro!D422)</f>
        <v/>
      </c>
      <c r="D423" s="76" t="str">
        <f>IF(Cadastro!C422="","",Cadastro!C422)</f>
        <v/>
      </c>
      <c r="E423" s="94" t="str">
        <f>IF(Cadastro!E422="","",Cadastro!E422)</f>
        <v/>
      </c>
      <c r="F423" s="94" t="str">
        <f>IFERROR(VLOOKUP(D423,Saldo!$P$9:$Y$1009,9,FALSE),"")</f>
        <v/>
      </c>
      <c r="G423" s="94" t="str">
        <f>IFERROR(VLOOKUP(D423,Saldo!$P$9:$Y$1009,10,FALSE),"")</f>
        <v/>
      </c>
      <c r="H423" s="94" t="str">
        <f>IFERROR(VLOOKUP(D423,Saldo!$P$9:$AA$1009,11,FALSE),"")</f>
        <v/>
      </c>
      <c r="I423" s="94" t="str">
        <f t="shared" si="12"/>
        <v/>
      </c>
      <c r="K423" s="67"/>
      <c r="L423" s="103" t="str">
        <f t="shared" si="13"/>
        <v>-</v>
      </c>
    </row>
    <row r="424" spans="1:12" ht="18.95" customHeight="1" x14ac:dyDescent="0.25">
      <c r="A424" s="82"/>
      <c r="C424" s="76" t="str">
        <f>IF(Cadastro!D423="","",Cadastro!D423)</f>
        <v/>
      </c>
      <c r="D424" s="76" t="str">
        <f>IF(Cadastro!C423="","",Cadastro!C423)</f>
        <v/>
      </c>
      <c r="E424" s="94" t="str">
        <f>IF(Cadastro!E423="","",Cadastro!E423)</f>
        <v/>
      </c>
      <c r="F424" s="94" t="str">
        <f>IFERROR(VLOOKUP(D424,Saldo!$P$9:$Y$1009,9,FALSE),"")</f>
        <v/>
      </c>
      <c r="G424" s="94" t="str">
        <f>IFERROR(VLOOKUP(D424,Saldo!$P$9:$Y$1009,10,FALSE),"")</f>
        <v/>
      </c>
      <c r="H424" s="94" t="str">
        <f>IFERROR(VLOOKUP(D424,Saldo!$P$9:$AA$1009,11,FALSE),"")</f>
        <v/>
      </c>
      <c r="I424" s="94" t="str">
        <f t="shared" si="12"/>
        <v/>
      </c>
      <c r="K424" s="67"/>
      <c r="L424" s="103" t="str">
        <f t="shared" si="13"/>
        <v>-</v>
      </c>
    </row>
    <row r="425" spans="1:12" ht="18.95" customHeight="1" x14ac:dyDescent="0.25">
      <c r="A425" s="82"/>
      <c r="C425" s="76" t="str">
        <f>IF(Cadastro!D424="","",Cadastro!D424)</f>
        <v/>
      </c>
      <c r="D425" s="76" t="str">
        <f>IF(Cadastro!C424="","",Cadastro!C424)</f>
        <v/>
      </c>
      <c r="E425" s="94" t="str">
        <f>IF(Cadastro!E424="","",Cadastro!E424)</f>
        <v/>
      </c>
      <c r="F425" s="94" t="str">
        <f>IFERROR(VLOOKUP(D425,Saldo!$P$9:$Y$1009,9,FALSE),"")</f>
        <v/>
      </c>
      <c r="G425" s="94" t="str">
        <f>IFERROR(VLOOKUP(D425,Saldo!$P$9:$Y$1009,10,FALSE),"")</f>
        <v/>
      </c>
      <c r="H425" s="94" t="str">
        <f>IFERROR(VLOOKUP(D425,Saldo!$P$9:$AA$1009,11,FALSE),"")</f>
        <v/>
      </c>
      <c r="I425" s="94" t="str">
        <f t="shared" si="12"/>
        <v/>
      </c>
      <c r="K425" s="67"/>
      <c r="L425" s="103" t="str">
        <f t="shared" si="13"/>
        <v>-</v>
      </c>
    </row>
    <row r="426" spans="1:12" ht="18.95" customHeight="1" x14ac:dyDescent="0.25">
      <c r="A426" s="82"/>
      <c r="C426" s="76" t="str">
        <f>IF(Cadastro!D425="","",Cadastro!D425)</f>
        <v/>
      </c>
      <c r="D426" s="76" t="str">
        <f>IF(Cadastro!C425="","",Cadastro!C425)</f>
        <v/>
      </c>
      <c r="E426" s="94" t="str">
        <f>IF(Cadastro!E425="","",Cadastro!E425)</f>
        <v/>
      </c>
      <c r="F426" s="94" t="str">
        <f>IFERROR(VLOOKUP(D426,Saldo!$P$9:$Y$1009,9,FALSE),"")</f>
        <v/>
      </c>
      <c r="G426" s="94" t="str">
        <f>IFERROR(VLOOKUP(D426,Saldo!$P$9:$Y$1009,10,FALSE),"")</f>
        <v/>
      </c>
      <c r="H426" s="94" t="str">
        <f>IFERROR(VLOOKUP(D426,Saldo!$P$9:$AA$1009,11,FALSE),"")</f>
        <v/>
      </c>
      <c r="I426" s="94" t="str">
        <f t="shared" si="12"/>
        <v/>
      </c>
      <c r="K426" s="67"/>
      <c r="L426" s="103" t="str">
        <f t="shared" si="13"/>
        <v>-</v>
      </c>
    </row>
    <row r="427" spans="1:12" ht="18.95" customHeight="1" x14ac:dyDescent="0.25">
      <c r="A427" s="82"/>
      <c r="C427" s="76" t="str">
        <f>IF(Cadastro!D426="","",Cadastro!D426)</f>
        <v/>
      </c>
      <c r="D427" s="76" t="str">
        <f>IF(Cadastro!C426="","",Cadastro!C426)</f>
        <v/>
      </c>
      <c r="E427" s="94" t="str">
        <f>IF(Cadastro!E426="","",Cadastro!E426)</f>
        <v/>
      </c>
      <c r="F427" s="94" t="str">
        <f>IFERROR(VLOOKUP(D427,Saldo!$P$9:$Y$1009,9,FALSE),"")</f>
        <v/>
      </c>
      <c r="G427" s="94" t="str">
        <f>IFERROR(VLOOKUP(D427,Saldo!$P$9:$Y$1009,10,FALSE),"")</f>
        <v/>
      </c>
      <c r="H427" s="94" t="str">
        <f>IFERROR(VLOOKUP(D427,Saldo!$P$9:$AA$1009,11,FALSE),"")</f>
        <v/>
      </c>
      <c r="I427" s="94" t="str">
        <f t="shared" si="12"/>
        <v/>
      </c>
      <c r="K427" s="67"/>
      <c r="L427" s="103" t="str">
        <f t="shared" si="13"/>
        <v>-</v>
      </c>
    </row>
    <row r="428" spans="1:12" ht="18.95" customHeight="1" x14ac:dyDescent="0.25">
      <c r="A428" s="82"/>
      <c r="C428" s="76" t="str">
        <f>IF(Cadastro!D427="","",Cadastro!D427)</f>
        <v/>
      </c>
      <c r="D428" s="76" t="str">
        <f>IF(Cadastro!C427="","",Cadastro!C427)</f>
        <v/>
      </c>
      <c r="E428" s="94" t="str">
        <f>IF(Cadastro!E427="","",Cadastro!E427)</f>
        <v/>
      </c>
      <c r="F428" s="94" t="str">
        <f>IFERROR(VLOOKUP(D428,Saldo!$P$9:$Y$1009,9,FALSE),"")</f>
        <v/>
      </c>
      <c r="G428" s="94" t="str">
        <f>IFERROR(VLOOKUP(D428,Saldo!$P$9:$Y$1009,10,FALSE),"")</f>
        <v/>
      </c>
      <c r="H428" s="94" t="str">
        <f>IFERROR(VLOOKUP(D428,Saldo!$P$9:$AA$1009,11,FALSE),"")</f>
        <v/>
      </c>
      <c r="I428" s="94" t="str">
        <f t="shared" si="12"/>
        <v/>
      </c>
      <c r="K428" s="67"/>
      <c r="L428" s="103" t="str">
        <f t="shared" si="13"/>
        <v>-</v>
      </c>
    </row>
    <row r="429" spans="1:12" ht="18.95" customHeight="1" x14ac:dyDescent="0.25">
      <c r="A429" s="82"/>
      <c r="C429" s="76" t="str">
        <f>IF(Cadastro!D428="","",Cadastro!D428)</f>
        <v/>
      </c>
      <c r="D429" s="76" t="str">
        <f>IF(Cadastro!C428="","",Cadastro!C428)</f>
        <v/>
      </c>
      <c r="E429" s="94" t="str">
        <f>IF(Cadastro!E428="","",Cadastro!E428)</f>
        <v/>
      </c>
      <c r="F429" s="94" t="str">
        <f>IFERROR(VLOOKUP(D429,Saldo!$P$9:$Y$1009,9,FALSE),"")</f>
        <v/>
      </c>
      <c r="G429" s="94" t="str">
        <f>IFERROR(VLOOKUP(D429,Saldo!$P$9:$Y$1009,10,FALSE),"")</f>
        <v/>
      </c>
      <c r="H429" s="94" t="str">
        <f>IFERROR(VLOOKUP(D429,Saldo!$P$9:$AA$1009,11,FALSE),"")</f>
        <v/>
      </c>
      <c r="I429" s="94" t="str">
        <f t="shared" si="12"/>
        <v/>
      </c>
      <c r="K429" s="67"/>
      <c r="L429" s="103" t="str">
        <f t="shared" si="13"/>
        <v>-</v>
      </c>
    </row>
    <row r="430" spans="1:12" ht="18.95" customHeight="1" x14ac:dyDescent="0.25">
      <c r="A430" s="82"/>
      <c r="C430" s="76" t="str">
        <f>IF(Cadastro!D429="","",Cadastro!D429)</f>
        <v/>
      </c>
      <c r="D430" s="76" t="str">
        <f>IF(Cadastro!C429="","",Cadastro!C429)</f>
        <v/>
      </c>
      <c r="E430" s="94" t="str">
        <f>IF(Cadastro!E429="","",Cadastro!E429)</f>
        <v/>
      </c>
      <c r="F430" s="94" t="str">
        <f>IFERROR(VLOOKUP(D430,Saldo!$P$9:$Y$1009,9,FALSE),"")</f>
        <v/>
      </c>
      <c r="G430" s="94" t="str">
        <f>IFERROR(VLOOKUP(D430,Saldo!$P$9:$Y$1009,10,FALSE),"")</f>
        <v/>
      </c>
      <c r="H430" s="94" t="str">
        <f>IFERROR(VLOOKUP(D430,Saldo!$P$9:$AA$1009,11,FALSE),"")</f>
        <v/>
      </c>
      <c r="I430" s="94" t="str">
        <f t="shared" si="12"/>
        <v/>
      </c>
      <c r="K430" s="67"/>
      <c r="L430" s="103" t="str">
        <f t="shared" si="13"/>
        <v>-</v>
      </c>
    </row>
    <row r="431" spans="1:12" ht="18.95" customHeight="1" x14ac:dyDescent="0.25">
      <c r="A431" s="82"/>
      <c r="C431" s="76" t="str">
        <f>IF(Cadastro!D430="","",Cadastro!D430)</f>
        <v/>
      </c>
      <c r="D431" s="76" t="str">
        <f>IF(Cadastro!C430="","",Cadastro!C430)</f>
        <v/>
      </c>
      <c r="E431" s="94" t="str">
        <f>IF(Cadastro!E430="","",Cadastro!E430)</f>
        <v/>
      </c>
      <c r="F431" s="94" t="str">
        <f>IFERROR(VLOOKUP(D431,Saldo!$P$9:$Y$1009,9,FALSE),"")</f>
        <v/>
      </c>
      <c r="G431" s="94" t="str">
        <f>IFERROR(VLOOKUP(D431,Saldo!$P$9:$Y$1009,10,FALSE),"")</f>
        <v/>
      </c>
      <c r="H431" s="94" t="str">
        <f>IFERROR(VLOOKUP(D431,Saldo!$P$9:$AA$1009,11,FALSE),"")</f>
        <v/>
      </c>
      <c r="I431" s="94" t="str">
        <f t="shared" si="12"/>
        <v/>
      </c>
      <c r="K431" s="67"/>
      <c r="L431" s="103" t="str">
        <f t="shared" si="13"/>
        <v>-</v>
      </c>
    </row>
    <row r="432" spans="1:12" ht="18.95" customHeight="1" x14ac:dyDescent="0.25">
      <c r="A432" s="82"/>
      <c r="C432" s="76" t="str">
        <f>IF(Cadastro!D431="","",Cadastro!D431)</f>
        <v/>
      </c>
      <c r="D432" s="76" t="str">
        <f>IF(Cadastro!C431="","",Cadastro!C431)</f>
        <v/>
      </c>
      <c r="E432" s="94" t="str">
        <f>IF(Cadastro!E431="","",Cadastro!E431)</f>
        <v/>
      </c>
      <c r="F432" s="94" t="str">
        <f>IFERROR(VLOOKUP(D432,Saldo!$P$9:$Y$1009,9,FALSE),"")</f>
        <v/>
      </c>
      <c r="G432" s="94" t="str">
        <f>IFERROR(VLOOKUP(D432,Saldo!$P$9:$Y$1009,10,FALSE),"")</f>
        <v/>
      </c>
      <c r="H432" s="94" t="str">
        <f>IFERROR(VLOOKUP(D432,Saldo!$P$9:$AA$1009,11,FALSE),"")</f>
        <v/>
      </c>
      <c r="I432" s="94" t="str">
        <f t="shared" si="12"/>
        <v/>
      </c>
      <c r="K432" s="67"/>
      <c r="L432" s="103" t="str">
        <f t="shared" si="13"/>
        <v>-</v>
      </c>
    </row>
    <row r="433" spans="1:12" ht="18.95" customHeight="1" x14ac:dyDescent="0.25">
      <c r="A433" s="82"/>
      <c r="C433" s="76" t="str">
        <f>IF(Cadastro!D432="","",Cadastro!D432)</f>
        <v/>
      </c>
      <c r="D433" s="76" t="str">
        <f>IF(Cadastro!C432="","",Cadastro!C432)</f>
        <v/>
      </c>
      <c r="E433" s="94" t="str">
        <f>IF(Cadastro!E432="","",Cadastro!E432)</f>
        <v/>
      </c>
      <c r="F433" s="94" t="str">
        <f>IFERROR(VLOOKUP(D433,Saldo!$P$9:$Y$1009,9,FALSE),"")</f>
        <v/>
      </c>
      <c r="G433" s="94" t="str">
        <f>IFERROR(VLOOKUP(D433,Saldo!$P$9:$Y$1009,10,FALSE),"")</f>
        <v/>
      </c>
      <c r="H433" s="94" t="str">
        <f>IFERROR(VLOOKUP(D433,Saldo!$P$9:$AA$1009,11,FALSE),"")</f>
        <v/>
      </c>
      <c r="I433" s="94" t="str">
        <f t="shared" si="12"/>
        <v/>
      </c>
      <c r="K433" s="67"/>
      <c r="L433" s="103" t="str">
        <f t="shared" si="13"/>
        <v>-</v>
      </c>
    </row>
    <row r="434" spans="1:12" ht="18.95" customHeight="1" x14ac:dyDescent="0.25">
      <c r="A434" s="82"/>
      <c r="C434" s="76" t="str">
        <f>IF(Cadastro!D433="","",Cadastro!D433)</f>
        <v/>
      </c>
      <c r="D434" s="76" t="str">
        <f>IF(Cadastro!C433="","",Cadastro!C433)</f>
        <v/>
      </c>
      <c r="E434" s="94" t="str">
        <f>IF(Cadastro!E433="","",Cadastro!E433)</f>
        <v/>
      </c>
      <c r="F434" s="94" t="str">
        <f>IFERROR(VLOOKUP(D434,Saldo!$P$9:$Y$1009,9,FALSE),"")</f>
        <v/>
      </c>
      <c r="G434" s="94" t="str">
        <f>IFERROR(VLOOKUP(D434,Saldo!$P$9:$Y$1009,10,FALSE),"")</f>
        <v/>
      </c>
      <c r="H434" s="94" t="str">
        <f>IFERROR(VLOOKUP(D434,Saldo!$P$9:$AA$1009,11,FALSE),"")</f>
        <v/>
      </c>
      <c r="I434" s="94" t="str">
        <f t="shared" si="12"/>
        <v/>
      </c>
      <c r="K434" s="67"/>
      <c r="L434" s="103" t="str">
        <f t="shared" si="13"/>
        <v>-</v>
      </c>
    </row>
    <row r="435" spans="1:12" ht="18.95" customHeight="1" x14ac:dyDescent="0.25">
      <c r="A435" s="82"/>
      <c r="C435" s="76" t="str">
        <f>IF(Cadastro!D434="","",Cadastro!D434)</f>
        <v/>
      </c>
      <c r="D435" s="76" t="str">
        <f>IF(Cadastro!C434="","",Cadastro!C434)</f>
        <v/>
      </c>
      <c r="E435" s="94" t="str">
        <f>IF(Cadastro!E434="","",Cadastro!E434)</f>
        <v/>
      </c>
      <c r="F435" s="94" t="str">
        <f>IFERROR(VLOOKUP(D435,Saldo!$P$9:$Y$1009,9,FALSE),"")</f>
        <v/>
      </c>
      <c r="G435" s="94" t="str">
        <f>IFERROR(VLOOKUP(D435,Saldo!$P$9:$Y$1009,10,FALSE),"")</f>
        <v/>
      </c>
      <c r="H435" s="94" t="str">
        <f>IFERROR(VLOOKUP(D435,Saldo!$P$9:$AA$1009,11,FALSE),"")</f>
        <v/>
      </c>
      <c r="I435" s="94" t="str">
        <f t="shared" si="12"/>
        <v/>
      </c>
      <c r="K435" s="67"/>
      <c r="L435" s="103" t="str">
        <f t="shared" si="13"/>
        <v>-</v>
      </c>
    </row>
    <row r="436" spans="1:12" ht="18.95" customHeight="1" x14ac:dyDescent="0.25">
      <c r="A436" s="82"/>
      <c r="C436" s="76" t="str">
        <f>IF(Cadastro!D435="","",Cadastro!D435)</f>
        <v/>
      </c>
      <c r="D436" s="76" t="str">
        <f>IF(Cadastro!C435="","",Cadastro!C435)</f>
        <v/>
      </c>
      <c r="E436" s="94" t="str">
        <f>IF(Cadastro!E435="","",Cadastro!E435)</f>
        <v/>
      </c>
      <c r="F436" s="94" t="str">
        <f>IFERROR(VLOOKUP(D436,Saldo!$P$9:$Y$1009,9,FALSE),"")</f>
        <v/>
      </c>
      <c r="G436" s="94" t="str">
        <f>IFERROR(VLOOKUP(D436,Saldo!$P$9:$Y$1009,10,FALSE),"")</f>
        <v/>
      </c>
      <c r="H436" s="94" t="str">
        <f>IFERROR(VLOOKUP(D436,Saldo!$P$9:$AA$1009,11,FALSE),"")</f>
        <v/>
      </c>
      <c r="I436" s="94" t="str">
        <f t="shared" si="12"/>
        <v/>
      </c>
      <c r="K436" s="67"/>
      <c r="L436" s="103" t="str">
        <f t="shared" si="13"/>
        <v>-</v>
      </c>
    </row>
    <row r="437" spans="1:12" ht="18.95" customHeight="1" x14ac:dyDescent="0.25">
      <c r="A437" s="82"/>
      <c r="C437" s="76" t="str">
        <f>IF(Cadastro!D436="","",Cadastro!D436)</f>
        <v/>
      </c>
      <c r="D437" s="76" t="str">
        <f>IF(Cadastro!C436="","",Cadastro!C436)</f>
        <v/>
      </c>
      <c r="E437" s="94" t="str">
        <f>IF(Cadastro!E436="","",Cadastro!E436)</f>
        <v/>
      </c>
      <c r="F437" s="94" t="str">
        <f>IFERROR(VLOOKUP(D437,Saldo!$P$9:$Y$1009,9,FALSE),"")</f>
        <v/>
      </c>
      <c r="G437" s="94" t="str">
        <f>IFERROR(VLOOKUP(D437,Saldo!$P$9:$Y$1009,10,FALSE),"")</f>
        <v/>
      </c>
      <c r="H437" s="94" t="str">
        <f>IFERROR(VLOOKUP(D437,Saldo!$P$9:$AA$1009,11,FALSE),"")</f>
        <v/>
      </c>
      <c r="I437" s="94" t="str">
        <f t="shared" si="12"/>
        <v/>
      </c>
      <c r="K437" s="67"/>
      <c r="L437" s="103" t="str">
        <f t="shared" si="13"/>
        <v>-</v>
      </c>
    </row>
    <row r="438" spans="1:12" ht="18.95" customHeight="1" x14ac:dyDescent="0.25">
      <c r="A438" s="82"/>
      <c r="C438" s="76" t="str">
        <f>IF(Cadastro!D437="","",Cadastro!D437)</f>
        <v/>
      </c>
      <c r="D438" s="76" t="str">
        <f>IF(Cadastro!C437="","",Cadastro!C437)</f>
        <v/>
      </c>
      <c r="E438" s="94" t="str">
        <f>IF(Cadastro!E437="","",Cadastro!E437)</f>
        <v/>
      </c>
      <c r="F438" s="94" t="str">
        <f>IFERROR(VLOOKUP(D438,Saldo!$P$9:$Y$1009,9,FALSE),"")</f>
        <v/>
      </c>
      <c r="G438" s="94" t="str">
        <f>IFERROR(VLOOKUP(D438,Saldo!$P$9:$Y$1009,10,FALSE),"")</f>
        <v/>
      </c>
      <c r="H438" s="94" t="str">
        <f>IFERROR(VLOOKUP(D438,Saldo!$P$9:$AA$1009,11,FALSE),"")</f>
        <v/>
      </c>
      <c r="I438" s="94" t="str">
        <f t="shared" si="12"/>
        <v/>
      </c>
      <c r="K438" s="67"/>
      <c r="L438" s="103" t="str">
        <f t="shared" si="13"/>
        <v>-</v>
      </c>
    </row>
    <row r="439" spans="1:12" ht="18.95" customHeight="1" x14ac:dyDescent="0.25">
      <c r="A439" s="82"/>
      <c r="C439" s="76" t="str">
        <f>IF(Cadastro!D438="","",Cadastro!D438)</f>
        <v/>
      </c>
      <c r="D439" s="76" t="str">
        <f>IF(Cadastro!C438="","",Cadastro!C438)</f>
        <v/>
      </c>
      <c r="E439" s="94" t="str">
        <f>IF(Cadastro!E438="","",Cadastro!E438)</f>
        <v/>
      </c>
      <c r="F439" s="94" t="str">
        <f>IFERROR(VLOOKUP(D439,Saldo!$P$9:$Y$1009,9,FALSE),"")</f>
        <v/>
      </c>
      <c r="G439" s="94" t="str">
        <f>IFERROR(VLOOKUP(D439,Saldo!$P$9:$Y$1009,10,FALSE),"")</f>
        <v/>
      </c>
      <c r="H439" s="94" t="str">
        <f>IFERROR(VLOOKUP(D439,Saldo!$P$9:$AA$1009,11,FALSE),"")</f>
        <v/>
      </c>
      <c r="I439" s="94" t="str">
        <f t="shared" si="12"/>
        <v/>
      </c>
      <c r="K439" s="67"/>
      <c r="L439" s="103" t="str">
        <f t="shared" si="13"/>
        <v>-</v>
      </c>
    </row>
    <row r="440" spans="1:12" ht="18.95" customHeight="1" x14ac:dyDescent="0.25">
      <c r="A440" s="82"/>
      <c r="C440" s="76" t="str">
        <f>IF(Cadastro!D439="","",Cadastro!D439)</f>
        <v/>
      </c>
      <c r="D440" s="76" t="str">
        <f>IF(Cadastro!C439="","",Cadastro!C439)</f>
        <v/>
      </c>
      <c r="E440" s="94" t="str">
        <f>IF(Cadastro!E439="","",Cadastro!E439)</f>
        <v/>
      </c>
      <c r="F440" s="94" t="str">
        <f>IFERROR(VLOOKUP(D440,Saldo!$P$9:$Y$1009,9,FALSE),"")</f>
        <v/>
      </c>
      <c r="G440" s="94" t="str">
        <f>IFERROR(VLOOKUP(D440,Saldo!$P$9:$Y$1009,10,FALSE),"")</f>
        <v/>
      </c>
      <c r="H440" s="94" t="str">
        <f>IFERROR(VLOOKUP(D440,Saldo!$P$9:$AA$1009,11,FALSE),"")</f>
        <v/>
      </c>
      <c r="I440" s="94" t="str">
        <f t="shared" si="12"/>
        <v/>
      </c>
      <c r="K440" s="67"/>
      <c r="L440" s="103" t="str">
        <f t="shared" si="13"/>
        <v>-</v>
      </c>
    </row>
    <row r="441" spans="1:12" ht="18.95" customHeight="1" x14ac:dyDescent="0.25">
      <c r="A441" s="82"/>
      <c r="C441" s="76" t="str">
        <f>IF(Cadastro!D440="","",Cadastro!D440)</f>
        <v/>
      </c>
      <c r="D441" s="76" t="str">
        <f>IF(Cadastro!C440="","",Cadastro!C440)</f>
        <v/>
      </c>
      <c r="E441" s="94" t="str">
        <f>IF(Cadastro!E440="","",Cadastro!E440)</f>
        <v/>
      </c>
      <c r="F441" s="94" t="str">
        <f>IFERROR(VLOOKUP(D441,Saldo!$P$9:$Y$1009,9,FALSE),"")</f>
        <v/>
      </c>
      <c r="G441" s="94" t="str">
        <f>IFERROR(VLOOKUP(D441,Saldo!$P$9:$Y$1009,10,FALSE),"")</f>
        <v/>
      </c>
      <c r="H441" s="94" t="str">
        <f>IFERROR(VLOOKUP(D441,Saldo!$P$9:$AA$1009,11,FALSE),"")</f>
        <v/>
      </c>
      <c r="I441" s="94" t="str">
        <f t="shared" si="12"/>
        <v/>
      </c>
      <c r="K441" s="67"/>
      <c r="L441" s="103" t="str">
        <f t="shared" si="13"/>
        <v>-</v>
      </c>
    </row>
    <row r="442" spans="1:12" ht="18.95" customHeight="1" x14ac:dyDescent="0.25">
      <c r="A442" s="82"/>
      <c r="C442" s="76" t="str">
        <f>IF(Cadastro!D441="","",Cadastro!D441)</f>
        <v/>
      </c>
      <c r="D442" s="76" t="str">
        <f>IF(Cadastro!C441="","",Cadastro!C441)</f>
        <v/>
      </c>
      <c r="E442" s="94" t="str">
        <f>IF(Cadastro!E441="","",Cadastro!E441)</f>
        <v/>
      </c>
      <c r="F442" s="94" t="str">
        <f>IFERROR(VLOOKUP(D442,Saldo!$P$9:$Y$1009,9,FALSE),"")</f>
        <v/>
      </c>
      <c r="G442" s="94" t="str">
        <f>IFERROR(VLOOKUP(D442,Saldo!$P$9:$Y$1009,10,FALSE),"")</f>
        <v/>
      </c>
      <c r="H442" s="94" t="str">
        <f>IFERROR(VLOOKUP(D442,Saldo!$P$9:$AA$1009,11,FALSE),"")</f>
        <v/>
      </c>
      <c r="I442" s="94" t="str">
        <f t="shared" si="12"/>
        <v/>
      </c>
      <c r="K442" s="67"/>
      <c r="L442" s="103" t="str">
        <f t="shared" si="13"/>
        <v>-</v>
      </c>
    </row>
    <row r="443" spans="1:12" ht="18.95" customHeight="1" x14ac:dyDescent="0.25">
      <c r="A443" s="82"/>
      <c r="C443" s="76" t="str">
        <f>IF(Cadastro!D442="","",Cadastro!D442)</f>
        <v/>
      </c>
      <c r="D443" s="76" t="str">
        <f>IF(Cadastro!C442="","",Cadastro!C442)</f>
        <v/>
      </c>
      <c r="E443" s="94" t="str">
        <f>IF(Cadastro!E442="","",Cadastro!E442)</f>
        <v/>
      </c>
      <c r="F443" s="94" t="str">
        <f>IFERROR(VLOOKUP(D443,Saldo!$P$9:$Y$1009,9,FALSE),"")</f>
        <v/>
      </c>
      <c r="G443" s="94" t="str">
        <f>IFERROR(VLOOKUP(D443,Saldo!$P$9:$Y$1009,10,FALSE),"")</f>
        <v/>
      </c>
      <c r="H443" s="94" t="str">
        <f>IFERROR(VLOOKUP(D443,Saldo!$P$9:$AA$1009,11,FALSE),"")</f>
        <v/>
      </c>
      <c r="I443" s="94" t="str">
        <f t="shared" si="12"/>
        <v/>
      </c>
      <c r="K443" s="67"/>
      <c r="L443" s="103" t="str">
        <f t="shared" si="13"/>
        <v>-</v>
      </c>
    </row>
    <row r="444" spans="1:12" ht="18.95" customHeight="1" x14ac:dyDescent="0.25">
      <c r="A444" s="82"/>
      <c r="C444" s="76" t="str">
        <f>IF(Cadastro!D443="","",Cadastro!D443)</f>
        <v/>
      </c>
      <c r="D444" s="76" t="str">
        <f>IF(Cadastro!C443="","",Cadastro!C443)</f>
        <v/>
      </c>
      <c r="E444" s="94" t="str">
        <f>IF(Cadastro!E443="","",Cadastro!E443)</f>
        <v/>
      </c>
      <c r="F444" s="94" t="str">
        <f>IFERROR(VLOOKUP(D444,Saldo!$P$9:$Y$1009,9,FALSE),"")</f>
        <v/>
      </c>
      <c r="G444" s="94" t="str">
        <f>IFERROR(VLOOKUP(D444,Saldo!$P$9:$Y$1009,10,FALSE),"")</f>
        <v/>
      </c>
      <c r="H444" s="94" t="str">
        <f>IFERROR(VLOOKUP(D444,Saldo!$P$9:$AA$1009,11,FALSE),"")</f>
        <v/>
      </c>
      <c r="I444" s="94" t="str">
        <f t="shared" si="12"/>
        <v/>
      </c>
      <c r="K444" s="67"/>
      <c r="L444" s="103" t="str">
        <f t="shared" si="13"/>
        <v>-</v>
      </c>
    </row>
    <row r="445" spans="1:12" ht="18.95" customHeight="1" x14ac:dyDescent="0.25">
      <c r="A445" s="82"/>
      <c r="C445" s="76" t="str">
        <f>IF(Cadastro!D444="","",Cadastro!D444)</f>
        <v/>
      </c>
      <c r="D445" s="76" t="str">
        <f>IF(Cadastro!C444="","",Cadastro!C444)</f>
        <v/>
      </c>
      <c r="E445" s="94" t="str">
        <f>IF(Cadastro!E444="","",Cadastro!E444)</f>
        <v/>
      </c>
      <c r="F445" s="94" t="str">
        <f>IFERROR(VLOOKUP(D445,Saldo!$P$9:$Y$1009,9,FALSE),"")</f>
        <v/>
      </c>
      <c r="G445" s="94" t="str">
        <f>IFERROR(VLOOKUP(D445,Saldo!$P$9:$Y$1009,10,FALSE),"")</f>
        <v/>
      </c>
      <c r="H445" s="94" t="str">
        <f>IFERROR(VLOOKUP(D445,Saldo!$P$9:$AA$1009,11,FALSE),"")</f>
        <v/>
      </c>
      <c r="I445" s="94" t="str">
        <f t="shared" si="12"/>
        <v/>
      </c>
      <c r="K445" s="67"/>
      <c r="L445" s="103" t="str">
        <f t="shared" si="13"/>
        <v>-</v>
      </c>
    </row>
    <row r="446" spans="1:12" ht="18.95" customHeight="1" x14ac:dyDescent="0.25">
      <c r="A446" s="82"/>
      <c r="C446" s="76" t="str">
        <f>IF(Cadastro!D445="","",Cadastro!D445)</f>
        <v/>
      </c>
      <c r="D446" s="76" t="str">
        <f>IF(Cadastro!C445="","",Cadastro!C445)</f>
        <v/>
      </c>
      <c r="E446" s="94" t="str">
        <f>IF(Cadastro!E445="","",Cadastro!E445)</f>
        <v/>
      </c>
      <c r="F446" s="94" t="str">
        <f>IFERROR(VLOOKUP(D446,Saldo!$P$9:$Y$1009,9,FALSE),"")</f>
        <v/>
      </c>
      <c r="G446" s="94" t="str">
        <f>IFERROR(VLOOKUP(D446,Saldo!$P$9:$Y$1009,10,FALSE),"")</f>
        <v/>
      </c>
      <c r="H446" s="94" t="str">
        <f>IFERROR(VLOOKUP(D446,Saldo!$P$9:$AA$1009,11,FALSE),"")</f>
        <v/>
      </c>
      <c r="I446" s="94" t="str">
        <f t="shared" si="12"/>
        <v/>
      </c>
      <c r="K446" s="67"/>
      <c r="L446" s="103" t="str">
        <f t="shared" si="13"/>
        <v>-</v>
      </c>
    </row>
    <row r="447" spans="1:12" ht="18.95" customHeight="1" x14ac:dyDescent="0.25">
      <c r="A447" s="82"/>
      <c r="C447" s="76" t="str">
        <f>IF(Cadastro!D446="","",Cadastro!D446)</f>
        <v/>
      </c>
      <c r="D447" s="76" t="str">
        <f>IF(Cadastro!C446="","",Cadastro!C446)</f>
        <v/>
      </c>
      <c r="E447" s="94" t="str">
        <f>IF(Cadastro!E446="","",Cadastro!E446)</f>
        <v/>
      </c>
      <c r="F447" s="94" t="str">
        <f>IFERROR(VLOOKUP(D447,Saldo!$P$9:$Y$1009,9,FALSE),"")</f>
        <v/>
      </c>
      <c r="G447" s="94" t="str">
        <f>IFERROR(VLOOKUP(D447,Saldo!$P$9:$Y$1009,10,FALSE),"")</f>
        <v/>
      </c>
      <c r="H447" s="94" t="str">
        <f>IFERROR(VLOOKUP(D447,Saldo!$P$9:$AA$1009,11,FALSE),"")</f>
        <v/>
      </c>
      <c r="I447" s="94" t="str">
        <f t="shared" si="12"/>
        <v/>
      </c>
      <c r="K447" s="67"/>
      <c r="L447" s="103" t="str">
        <f t="shared" si="13"/>
        <v>-</v>
      </c>
    </row>
    <row r="448" spans="1:12" ht="18.95" customHeight="1" x14ac:dyDescent="0.25">
      <c r="A448" s="82"/>
      <c r="C448" s="76" t="str">
        <f>IF(Cadastro!D447="","",Cadastro!D447)</f>
        <v/>
      </c>
      <c r="D448" s="76" t="str">
        <f>IF(Cadastro!C447="","",Cadastro!C447)</f>
        <v/>
      </c>
      <c r="E448" s="94" t="str">
        <f>IF(Cadastro!E447="","",Cadastro!E447)</f>
        <v/>
      </c>
      <c r="F448" s="94" t="str">
        <f>IFERROR(VLOOKUP(D448,Saldo!$P$9:$Y$1009,9,FALSE),"")</f>
        <v/>
      </c>
      <c r="G448" s="94" t="str">
        <f>IFERROR(VLOOKUP(D448,Saldo!$P$9:$Y$1009,10,FALSE),"")</f>
        <v/>
      </c>
      <c r="H448" s="94" t="str">
        <f>IFERROR(VLOOKUP(D448,Saldo!$P$9:$AA$1009,11,FALSE),"")</f>
        <v/>
      </c>
      <c r="I448" s="94" t="str">
        <f t="shared" si="12"/>
        <v/>
      </c>
      <c r="K448" s="67"/>
      <c r="L448" s="103" t="str">
        <f t="shared" si="13"/>
        <v>-</v>
      </c>
    </row>
    <row r="449" spans="1:12" ht="18.95" customHeight="1" x14ac:dyDescent="0.25">
      <c r="A449" s="82"/>
      <c r="C449" s="76" t="str">
        <f>IF(Cadastro!D448="","",Cadastro!D448)</f>
        <v/>
      </c>
      <c r="D449" s="76" t="str">
        <f>IF(Cadastro!C448="","",Cadastro!C448)</f>
        <v/>
      </c>
      <c r="E449" s="94" t="str">
        <f>IF(Cadastro!E448="","",Cadastro!E448)</f>
        <v/>
      </c>
      <c r="F449" s="94" t="str">
        <f>IFERROR(VLOOKUP(D449,Saldo!$P$9:$Y$1009,9,FALSE),"")</f>
        <v/>
      </c>
      <c r="G449" s="94" t="str">
        <f>IFERROR(VLOOKUP(D449,Saldo!$P$9:$Y$1009,10,FALSE),"")</f>
        <v/>
      </c>
      <c r="H449" s="94" t="str">
        <f>IFERROR(VLOOKUP(D449,Saldo!$P$9:$AA$1009,11,FALSE),"")</f>
        <v/>
      </c>
      <c r="I449" s="94" t="str">
        <f t="shared" si="12"/>
        <v/>
      </c>
      <c r="K449" s="67"/>
      <c r="L449" s="103" t="str">
        <f t="shared" si="13"/>
        <v>-</v>
      </c>
    </row>
    <row r="450" spans="1:12" ht="18.95" customHeight="1" x14ac:dyDescent="0.25">
      <c r="A450" s="82"/>
      <c r="C450" s="76" t="str">
        <f>IF(Cadastro!D449="","",Cadastro!D449)</f>
        <v/>
      </c>
      <c r="D450" s="76" t="str">
        <f>IF(Cadastro!C449="","",Cadastro!C449)</f>
        <v/>
      </c>
      <c r="E450" s="94" t="str">
        <f>IF(Cadastro!E449="","",Cadastro!E449)</f>
        <v/>
      </c>
      <c r="F450" s="94" t="str">
        <f>IFERROR(VLOOKUP(D450,Saldo!$P$9:$Y$1009,9,FALSE),"")</f>
        <v/>
      </c>
      <c r="G450" s="94" t="str">
        <f>IFERROR(VLOOKUP(D450,Saldo!$P$9:$Y$1009,10,FALSE),"")</f>
        <v/>
      </c>
      <c r="H450" s="94" t="str">
        <f>IFERROR(VLOOKUP(D450,Saldo!$P$9:$AA$1009,11,FALSE),"")</f>
        <v/>
      </c>
      <c r="I450" s="94" t="str">
        <f t="shared" si="12"/>
        <v/>
      </c>
      <c r="K450" s="67"/>
      <c r="L450" s="103" t="str">
        <f t="shared" si="13"/>
        <v>-</v>
      </c>
    </row>
    <row r="451" spans="1:12" ht="18.95" customHeight="1" x14ac:dyDescent="0.25">
      <c r="A451" s="82"/>
      <c r="C451" s="76" t="str">
        <f>IF(Cadastro!D450="","",Cadastro!D450)</f>
        <v/>
      </c>
      <c r="D451" s="76" t="str">
        <f>IF(Cadastro!C450="","",Cadastro!C450)</f>
        <v/>
      </c>
      <c r="E451" s="94" t="str">
        <f>IF(Cadastro!E450="","",Cadastro!E450)</f>
        <v/>
      </c>
      <c r="F451" s="94" t="str">
        <f>IFERROR(VLOOKUP(D451,Saldo!$P$9:$Y$1009,9,FALSE),"")</f>
        <v/>
      </c>
      <c r="G451" s="94" t="str">
        <f>IFERROR(VLOOKUP(D451,Saldo!$P$9:$Y$1009,10,FALSE),"")</f>
        <v/>
      </c>
      <c r="H451" s="94" t="str">
        <f>IFERROR(VLOOKUP(D451,Saldo!$P$9:$AA$1009,11,FALSE),"")</f>
        <v/>
      </c>
      <c r="I451" s="94" t="str">
        <f t="shared" si="12"/>
        <v/>
      </c>
      <c r="K451" s="67"/>
      <c r="L451" s="103" t="str">
        <f t="shared" si="13"/>
        <v>-</v>
      </c>
    </row>
    <row r="452" spans="1:12" ht="18.95" customHeight="1" x14ac:dyDescent="0.25">
      <c r="A452" s="82"/>
      <c r="C452" s="76" t="str">
        <f>IF(Cadastro!D451="","",Cadastro!D451)</f>
        <v/>
      </c>
      <c r="D452" s="76" t="str">
        <f>IF(Cadastro!C451="","",Cadastro!C451)</f>
        <v/>
      </c>
      <c r="E452" s="94" t="str">
        <f>IF(Cadastro!E451="","",Cadastro!E451)</f>
        <v/>
      </c>
      <c r="F452" s="94" t="str">
        <f>IFERROR(VLOOKUP(D452,Saldo!$P$9:$Y$1009,9,FALSE),"")</f>
        <v/>
      </c>
      <c r="G452" s="94" t="str">
        <f>IFERROR(VLOOKUP(D452,Saldo!$P$9:$Y$1009,10,FALSE),"")</f>
        <v/>
      </c>
      <c r="H452" s="94" t="str">
        <f>IFERROR(VLOOKUP(D452,Saldo!$P$9:$AA$1009,11,FALSE),"")</f>
        <v/>
      </c>
      <c r="I452" s="94" t="str">
        <f t="shared" si="12"/>
        <v/>
      </c>
      <c r="K452" s="67"/>
      <c r="L452" s="103" t="str">
        <f t="shared" si="13"/>
        <v>-</v>
      </c>
    </row>
    <row r="453" spans="1:12" ht="18.95" customHeight="1" x14ac:dyDescent="0.25">
      <c r="A453" s="82"/>
      <c r="C453" s="76" t="str">
        <f>IF(Cadastro!D452="","",Cadastro!D452)</f>
        <v/>
      </c>
      <c r="D453" s="76" t="str">
        <f>IF(Cadastro!C452="","",Cadastro!C452)</f>
        <v/>
      </c>
      <c r="E453" s="94" t="str">
        <f>IF(Cadastro!E452="","",Cadastro!E452)</f>
        <v/>
      </c>
      <c r="F453" s="94" t="str">
        <f>IFERROR(VLOOKUP(D453,Saldo!$P$9:$Y$1009,9,FALSE),"")</f>
        <v/>
      </c>
      <c r="G453" s="94" t="str">
        <f>IFERROR(VLOOKUP(D453,Saldo!$P$9:$Y$1009,10,FALSE),"")</f>
        <v/>
      </c>
      <c r="H453" s="94" t="str">
        <f>IFERROR(VLOOKUP(D453,Saldo!$P$9:$AA$1009,11,FALSE),"")</f>
        <v/>
      </c>
      <c r="I453" s="94" t="str">
        <f t="shared" si="12"/>
        <v/>
      </c>
      <c r="K453" s="67"/>
      <c r="L453" s="103" t="str">
        <f t="shared" si="13"/>
        <v>-</v>
      </c>
    </row>
    <row r="454" spans="1:12" ht="18.95" customHeight="1" x14ac:dyDescent="0.25">
      <c r="A454" s="82"/>
      <c r="C454" s="76" t="str">
        <f>IF(Cadastro!D453="","",Cadastro!D453)</f>
        <v/>
      </c>
      <c r="D454" s="76" t="str">
        <f>IF(Cadastro!C453="","",Cadastro!C453)</f>
        <v/>
      </c>
      <c r="E454" s="94" t="str">
        <f>IF(Cadastro!E453="","",Cadastro!E453)</f>
        <v/>
      </c>
      <c r="F454" s="94" t="str">
        <f>IFERROR(VLOOKUP(D454,Saldo!$P$9:$Y$1009,9,FALSE),"")</f>
        <v/>
      </c>
      <c r="G454" s="94" t="str">
        <f>IFERROR(VLOOKUP(D454,Saldo!$P$9:$Y$1009,10,FALSE),"")</f>
        <v/>
      </c>
      <c r="H454" s="94" t="str">
        <f>IFERROR(VLOOKUP(D454,Saldo!$P$9:$AA$1009,11,FALSE),"")</f>
        <v/>
      </c>
      <c r="I454" s="94" t="str">
        <f t="shared" si="12"/>
        <v/>
      </c>
      <c r="K454" s="67"/>
      <c r="L454" s="103" t="str">
        <f t="shared" si="13"/>
        <v>-</v>
      </c>
    </row>
    <row r="455" spans="1:12" ht="18.95" customHeight="1" x14ac:dyDescent="0.25">
      <c r="A455" s="82"/>
      <c r="C455" s="76" t="str">
        <f>IF(Cadastro!D454="","",Cadastro!D454)</f>
        <v/>
      </c>
      <c r="D455" s="76" t="str">
        <f>IF(Cadastro!C454="","",Cadastro!C454)</f>
        <v/>
      </c>
      <c r="E455" s="94" t="str">
        <f>IF(Cadastro!E454="","",Cadastro!E454)</f>
        <v/>
      </c>
      <c r="F455" s="94" t="str">
        <f>IFERROR(VLOOKUP(D455,Saldo!$P$9:$Y$1009,9,FALSE),"")</f>
        <v/>
      </c>
      <c r="G455" s="94" t="str">
        <f>IFERROR(VLOOKUP(D455,Saldo!$P$9:$Y$1009,10,FALSE),"")</f>
        <v/>
      </c>
      <c r="H455" s="94" t="str">
        <f>IFERROR(VLOOKUP(D455,Saldo!$P$9:$AA$1009,11,FALSE),"")</f>
        <v/>
      </c>
      <c r="I455" s="94" t="str">
        <f t="shared" si="12"/>
        <v/>
      </c>
      <c r="K455" s="67"/>
      <c r="L455" s="103" t="str">
        <f t="shared" si="13"/>
        <v>-</v>
      </c>
    </row>
    <row r="456" spans="1:12" ht="18.95" customHeight="1" x14ac:dyDescent="0.25">
      <c r="A456" s="82"/>
      <c r="C456" s="76" t="str">
        <f>IF(Cadastro!D455="","",Cadastro!D455)</f>
        <v/>
      </c>
      <c r="D456" s="76" t="str">
        <f>IF(Cadastro!C455="","",Cadastro!C455)</f>
        <v/>
      </c>
      <c r="E456" s="94" t="str">
        <f>IF(Cadastro!E455="","",Cadastro!E455)</f>
        <v/>
      </c>
      <c r="F456" s="94" t="str">
        <f>IFERROR(VLOOKUP(D456,Saldo!$P$9:$Y$1009,9,FALSE),"")</f>
        <v/>
      </c>
      <c r="G456" s="94" t="str">
        <f>IFERROR(VLOOKUP(D456,Saldo!$P$9:$Y$1009,10,FALSE),"")</f>
        <v/>
      </c>
      <c r="H456" s="94" t="str">
        <f>IFERROR(VLOOKUP(D456,Saldo!$P$9:$AA$1009,11,FALSE),"")</f>
        <v/>
      </c>
      <c r="I456" s="94" t="str">
        <f t="shared" si="12"/>
        <v/>
      </c>
      <c r="K456" s="67"/>
      <c r="L456" s="103" t="str">
        <f t="shared" si="13"/>
        <v>-</v>
      </c>
    </row>
    <row r="457" spans="1:12" ht="18.95" customHeight="1" x14ac:dyDescent="0.25">
      <c r="A457" s="82"/>
      <c r="C457" s="76" t="str">
        <f>IF(Cadastro!D456="","",Cadastro!D456)</f>
        <v/>
      </c>
      <c r="D457" s="76" t="str">
        <f>IF(Cadastro!C456="","",Cadastro!C456)</f>
        <v/>
      </c>
      <c r="E457" s="94" t="str">
        <f>IF(Cadastro!E456="","",Cadastro!E456)</f>
        <v/>
      </c>
      <c r="F457" s="94" t="str">
        <f>IFERROR(VLOOKUP(D457,Saldo!$P$9:$Y$1009,9,FALSE),"")</f>
        <v/>
      </c>
      <c r="G457" s="94" t="str">
        <f>IFERROR(VLOOKUP(D457,Saldo!$P$9:$Y$1009,10,FALSE),"")</f>
        <v/>
      </c>
      <c r="H457" s="94" t="str">
        <f>IFERROR(VLOOKUP(D457,Saldo!$P$9:$AA$1009,11,FALSE),"")</f>
        <v/>
      </c>
      <c r="I457" s="94" t="str">
        <f t="shared" si="12"/>
        <v/>
      </c>
      <c r="K457" s="67"/>
      <c r="L457" s="103" t="str">
        <f t="shared" si="13"/>
        <v>-</v>
      </c>
    </row>
    <row r="458" spans="1:12" ht="18.95" customHeight="1" x14ac:dyDescent="0.25">
      <c r="A458" s="82"/>
      <c r="C458" s="76" t="str">
        <f>IF(Cadastro!D457="","",Cadastro!D457)</f>
        <v/>
      </c>
      <c r="D458" s="76" t="str">
        <f>IF(Cadastro!C457="","",Cadastro!C457)</f>
        <v/>
      </c>
      <c r="E458" s="94" t="str">
        <f>IF(Cadastro!E457="","",Cadastro!E457)</f>
        <v/>
      </c>
      <c r="F458" s="94" t="str">
        <f>IFERROR(VLOOKUP(D458,Saldo!$P$9:$Y$1009,9,FALSE),"")</f>
        <v/>
      </c>
      <c r="G458" s="94" t="str">
        <f>IFERROR(VLOOKUP(D458,Saldo!$P$9:$Y$1009,10,FALSE),"")</f>
        <v/>
      </c>
      <c r="H458" s="94" t="str">
        <f>IFERROR(VLOOKUP(D458,Saldo!$P$9:$AA$1009,11,FALSE),"")</f>
        <v/>
      </c>
      <c r="I458" s="94" t="str">
        <f t="shared" si="12"/>
        <v/>
      </c>
      <c r="K458" s="67"/>
      <c r="L458" s="103" t="str">
        <f t="shared" si="13"/>
        <v>-</v>
      </c>
    </row>
    <row r="459" spans="1:12" ht="18.95" customHeight="1" x14ac:dyDescent="0.25">
      <c r="A459" s="82"/>
      <c r="C459" s="76" t="str">
        <f>IF(Cadastro!D458="","",Cadastro!D458)</f>
        <v/>
      </c>
      <c r="D459" s="76" t="str">
        <f>IF(Cadastro!C458="","",Cadastro!C458)</f>
        <v/>
      </c>
      <c r="E459" s="94" t="str">
        <f>IF(Cadastro!E458="","",Cadastro!E458)</f>
        <v/>
      </c>
      <c r="F459" s="94" t="str">
        <f>IFERROR(VLOOKUP(D459,Saldo!$P$9:$Y$1009,9,FALSE),"")</f>
        <v/>
      </c>
      <c r="G459" s="94" t="str">
        <f>IFERROR(VLOOKUP(D459,Saldo!$P$9:$Y$1009,10,FALSE),"")</f>
        <v/>
      </c>
      <c r="H459" s="94" t="str">
        <f>IFERROR(VLOOKUP(D459,Saldo!$P$9:$AA$1009,11,FALSE),"")</f>
        <v/>
      </c>
      <c r="I459" s="94" t="str">
        <f t="shared" ref="I459:I522" si="14">IFERROR(E459+F459-G459+H459,"")</f>
        <v/>
      </c>
      <c r="K459" s="67"/>
      <c r="L459" s="103" t="str">
        <f t="shared" ref="L459:L522" si="15">IF(C459="","-",IF(K459="","-",K459-I459))</f>
        <v>-</v>
      </c>
    </row>
    <row r="460" spans="1:12" ht="18.95" customHeight="1" x14ac:dyDescent="0.25">
      <c r="A460" s="82"/>
      <c r="C460" s="76" t="str">
        <f>IF(Cadastro!D459="","",Cadastro!D459)</f>
        <v/>
      </c>
      <c r="D460" s="76" t="str">
        <f>IF(Cadastro!C459="","",Cadastro!C459)</f>
        <v/>
      </c>
      <c r="E460" s="94" t="str">
        <f>IF(Cadastro!E459="","",Cadastro!E459)</f>
        <v/>
      </c>
      <c r="F460" s="94" t="str">
        <f>IFERROR(VLOOKUP(D460,Saldo!$P$9:$Y$1009,9,FALSE),"")</f>
        <v/>
      </c>
      <c r="G460" s="94" t="str">
        <f>IFERROR(VLOOKUP(D460,Saldo!$P$9:$Y$1009,10,FALSE),"")</f>
        <v/>
      </c>
      <c r="H460" s="94" t="str">
        <f>IFERROR(VLOOKUP(D460,Saldo!$P$9:$AA$1009,11,FALSE),"")</f>
        <v/>
      </c>
      <c r="I460" s="94" t="str">
        <f t="shared" si="14"/>
        <v/>
      </c>
      <c r="K460" s="67"/>
      <c r="L460" s="103" t="str">
        <f t="shared" si="15"/>
        <v>-</v>
      </c>
    </row>
    <row r="461" spans="1:12" ht="18.95" customHeight="1" x14ac:dyDescent="0.25">
      <c r="A461" s="82"/>
      <c r="C461" s="76" t="str">
        <f>IF(Cadastro!D460="","",Cadastro!D460)</f>
        <v/>
      </c>
      <c r="D461" s="76" t="str">
        <f>IF(Cadastro!C460="","",Cadastro!C460)</f>
        <v/>
      </c>
      <c r="E461" s="94" t="str">
        <f>IF(Cadastro!E460="","",Cadastro!E460)</f>
        <v/>
      </c>
      <c r="F461" s="94" t="str">
        <f>IFERROR(VLOOKUP(D461,Saldo!$P$9:$Y$1009,9,FALSE),"")</f>
        <v/>
      </c>
      <c r="G461" s="94" t="str">
        <f>IFERROR(VLOOKUP(D461,Saldo!$P$9:$Y$1009,10,FALSE),"")</f>
        <v/>
      </c>
      <c r="H461" s="94" t="str">
        <f>IFERROR(VLOOKUP(D461,Saldo!$P$9:$AA$1009,11,FALSE),"")</f>
        <v/>
      </c>
      <c r="I461" s="94" t="str">
        <f t="shared" si="14"/>
        <v/>
      </c>
      <c r="K461" s="67"/>
      <c r="L461" s="103" t="str">
        <f t="shared" si="15"/>
        <v>-</v>
      </c>
    </row>
    <row r="462" spans="1:12" ht="18.95" customHeight="1" x14ac:dyDescent="0.25">
      <c r="A462" s="82"/>
      <c r="C462" s="76" t="str">
        <f>IF(Cadastro!D461="","",Cadastro!D461)</f>
        <v/>
      </c>
      <c r="D462" s="76" t="str">
        <f>IF(Cadastro!C461="","",Cadastro!C461)</f>
        <v/>
      </c>
      <c r="E462" s="94" t="str">
        <f>IF(Cadastro!E461="","",Cadastro!E461)</f>
        <v/>
      </c>
      <c r="F462" s="94" t="str">
        <f>IFERROR(VLOOKUP(D462,Saldo!$P$9:$Y$1009,9,FALSE),"")</f>
        <v/>
      </c>
      <c r="G462" s="94" t="str">
        <f>IFERROR(VLOOKUP(D462,Saldo!$P$9:$Y$1009,10,FALSE),"")</f>
        <v/>
      </c>
      <c r="H462" s="94" t="str">
        <f>IFERROR(VLOOKUP(D462,Saldo!$P$9:$AA$1009,11,FALSE),"")</f>
        <v/>
      </c>
      <c r="I462" s="94" t="str">
        <f t="shared" si="14"/>
        <v/>
      </c>
      <c r="K462" s="67"/>
      <c r="L462" s="103" t="str">
        <f t="shared" si="15"/>
        <v>-</v>
      </c>
    </row>
    <row r="463" spans="1:12" ht="18.95" customHeight="1" x14ac:dyDescent="0.25">
      <c r="A463" s="82"/>
      <c r="C463" s="76" t="str">
        <f>IF(Cadastro!D462="","",Cadastro!D462)</f>
        <v/>
      </c>
      <c r="D463" s="76" t="str">
        <f>IF(Cadastro!C462="","",Cadastro!C462)</f>
        <v/>
      </c>
      <c r="E463" s="94" t="str">
        <f>IF(Cadastro!E462="","",Cadastro!E462)</f>
        <v/>
      </c>
      <c r="F463" s="94" t="str">
        <f>IFERROR(VLOOKUP(D463,Saldo!$P$9:$Y$1009,9,FALSE),"")</f>
        <v/>
      </c>
      <c r="G463" s="94" t="str">
        <f>IFERROR(VLOOKUP(D463,Saldo!$P$9:$Y$1009,10,FALSE),"")</f>
        <v/>
      </c>
      <c r="H463" s="94" t="str">
        <f>IFERROR(VLOOKUP(D463,Saldo!$P$9:$AA$1009,11,FALSE),"")</f>
        <v/>
      </c>
      <c r="I463" s="94" t="str">
        <f t="shared" si="14"/>
        <v/>
      </c>
      <c r="K463" s="67"/>
      <c r="L463" s="103" t="str">
        <f t="shared" si="15"/>
        <v>-</v>
      </c>
    </row>
    <row r="464" spans="1:12" ht="18.95" customHeight="1" x14ac:dyDescent="0.25">
      <c r="A464" s="82"/>
      <c r="C464" s="76" t="str">
        <f>IF(Cadastro!D463="","",Cadastro!D463)</f>
        <v/>
      </c>
      <c r="D464" s="76" t="str">
        <f>IF(Cadastro!C463="","",Cadastro!C463)</f>
        <v/>
      </c>
      <c r="E464" s="94" t="str">
        <f>IF(Cadastro!E463="","",Cadastro!E463)</f>
        <v/>
      </c>
      <c r="F464" s="94" t="str">
        <f>IFERROR(VLOOKUP(D464,Saldo!$P$9:$Y$1009,9,FALSE),"")</f>
        <v/>
      </c>
      <c r="G464" s="94" t="str">
        <f>IFERROR(VLOOKUP(D464,Saldo!$P$9:$Y$1009,10,FALSE),"")</f>
        <v/>
      </c>
      <c r="H464" s="94" t="str">
        <f>IFERROR(VLOOKUP(D464,Saldo!$P$9:$AA$1009,11,FALSE),"")</f>
        <v/>
      </c>
      <c r="I464" s="94" t="str">
        <f t="shared" si="14"/>
        <v/>
      </c>
      <c r="K464" s="67"/>
      <c r="L464" s="103" t="str">
        <f t="shared" si="15"/>
        <v>-</v>
      </c>
    </row>
    <row r="465" spans="1:12" ht="18.95" customHeight="1" x14ac:dyDescent="0.25">
      <c r="A465" s="82"/>
      <c r="C465" s="76" t="str">
        <f>IF(Cadastro!D464="","",Cadastro!D464)</f>
        <v/>
      </c>
      <c r="D465" s="76" t="str">
        <f>IF(Cadastro!C464="","",Cadastro!C464)</f>
        <v/>
      </c>
      <c r="E465" s="94" t="str">
        <f>IF(Cadastro!E464="","",Cadastro!E464)</f>
        <v/>
      </c>
      <c r="F465" s="94" t="str">
        <f>IFERROR(VLOOKUP(D465,Saldo!$P$9:$Y$1009,9,FALSE),"")</f>
        <v/>
      </c>
      <c r="G465" s="94" t="str">
        <f>IFERROR(VLOOKUP(D465,Saldo!$P$9:$Y$1009,10,FALSE),"")</f>
        <v/>
      </c>
      <c r="H465" s="94" t="str">
        <f>IFERROR(VLOOKUP(D465,Saldo!$P$9:$AA$1009,11,FALSE),"")</f>
        <v/>
      </c>
      <c r="I465" s="94" t="str">
        <f t="shared" si="14"/>
        <v/>
      </c>
      <c r="K465" s="67"/>
      <c r="L465" s="103" t="str">
        <f t="shared" si="15"/>
        <v>-</v>
      </c>
    </row>
    <row r="466" spans="1:12" ht="18.95" customHeight="1" x14ac:dyDescent="0.25">
      <c r="A466" s="82"/>
      <c r="C466" s="76" t="str">
        <f>IF(Cadastro!D465="","",Cadastro!D465)</f>
        <v/>
      </c>
      <c r="D466" s="76" t="str">
        <f>IF(Cadastro!C465="","",Cadastro!C465)</f>
        <v/>
      </c>
      <c r="E466" s="94" t="str">
        <f>IF(Cadastro!E465="","",Cadastro!E465)</f>
        <v/>
      </c>
      <c r="F466" s="94" t="str">
        <f>IFERROR(VLOOKUP(D466,Saldo!$P$9:$Y$1009,9,FALSE),"")</f>
        <v/>
      </c>
      <c r="G466" s="94" t="str">
        <f>IFERROR(VLOOKUP(D466,Saldo!$P$9:$Y$1009,10,FALSE),"")</f>
        <v/>
      </c>
      <c r="H466" s="94" t="str">
        <f>IFERROR(VLOOKUP(D466,Saldo!$P$9:$AA$1009,11,FALSE),"")</f>
        <v/>
      </c>
      <c r="I466" s="94" t="str">
        <f t="shared" si="14"/>
        <v/>
      </c>
      <c r="K466" s="67"/>
      <c r="L466" s="103" t="str">
        <f t="shared" si="15"/>
        <v>-</v>
      </c>
    </row>
    <row r="467" spans="1:12" ht="18.95" customHeight="1" x14ac:dyDescent="0.25">
      <c r="A467" s="82"/>
      <c r="C467" s="76" t="str">
        <f>IF(Cadastro!D466="","",Cadastro!D466)</f>
        <v/>
      </c>
      <c r="D467" s="76" t="str">
        <f>IF(Cadastro!C466="","",Cadastro!C466)</f>
        <v/>
      </c>
      <c r="E467" s="94" t="str">
        <f>IF(Cadastro!E466="","",Cadastro!E466)</f>
        <v/>
      </c>
      <c r="F467" s="94" t="str">
        <f>IFERROR(VLOOKUP(D467,Saldo!$P$9:$Y$1009,9,FALSE),"")</f>
        <v/>
      </c>
      <c r="G467" s="94" t="str">
        <f>IFERROR(VLOOKUP(D467,Saldo!$P$9:$Y$1009,10,FALSE),"")</f>
        <v/>
      </c>
      <c r="H467" s="94" t="str">
        <f>IFERROR(VLOOKUP(D467,Saldo!$P$9:$AA$1009,11,FALSE),"")</f>
        <v/>
      </c>
      <c r="I467" s="94" t="str">
        <f t="shared" si="14"/>
        <v/>
      </c>
      <c r="K467" s="67"/>
      <c r="L467" s="103" t="str">
        <f t="shared" si="15"/>
        <v>-</v>
      </c>
    </row>
    <row r="468" spans="1:12" ht="18.95" customHeight="1" x14ac:dyDescent="0.25">
      <c r="A468" s="82"/>
      <c r="C468" s="76" t="str">
        <f>IF(Cadastro!D467="","",Cadastro!D467)</f>
        <v/>
      </c>
      <c r="D468" s="76" t="str">
        <f>IF(Cadastro!C467="","",Cadastro!C467)</f>
        <v/>
      </c>
      <c r="E468" s="94" t="str">
        <f>IF(Cadastro!E467="","",Cadastro!E467)</f>
        <v/>
      </c>
      <c r="F468" s="94" t="str">
        <f>IFERROR(VLOOKUP(D468,Saldo!$P$9:$Y$1009,9,FALSE),"")</f>
        <v/>
      </c>
      <c r="G468" s="94" t="str">
        <f>IFERROR(VLOOKUP(D468,Saldo!$P$9:$Y$1009,10,FALSE),"")</f>
        <v/>
      </c>
      <c r="H468" s="94" t="str">
        <f>IFERROR(VLOOKUP(D468,Saldo!$P$9:$AA$1009,11,FALSE),"")</f>
        <v/>
      </c>
      <c r="I468" s="94" t="str">
        <f t="shared" si="14"/>
        <v/>
      </c>
      <c r="K468" s="67"/>
      <c r="L468" s="103" t="str">
        <f t="shared" si="15"/>
        <v>-</v>
      </c>
    </row>
    <row r="469" spans="1:12" ht="18.95" customHeight="1" x14ac:dyDescent="0.25">
      <c r="A469" s="82"/>
      <c r="C469" s="76" t="str">
        <f>IF(Cadastro!D468="","",Cadastro!D468)</f>
        <v/>
      </c>
      <c r="D469" s="76" t="str">
        <f>IF(Cadastro!C468="","",Cadastro!C468)</f>
        <v/>
      </c>
      <c r="E469" s="94" t="str">
        <f>IF(Cadastro!E468="","",Cadastro!E468)</f>
        <v/>
      </c>
      <c r="F469" s="94" t="str">
        <f>IFERROR(VLOOKUP(D469,Saldo!$P$9:$Y$1009,9,FALSE),"")</f>
        <v/>
      </c>
      <c r="G469" s="94" t="str">
        <f>IFERROR(VLOOKUP(D469,Saldo!$P$9:$Y$1009,10,FALSE),"")</f>
        <v/>
      </c>
      <c r="H469" s="94" t="str">
        <f>IFERROR(VLOOKUP(D469,Saldo!$P$9:$AA$1009,11,FALSE),"")</f>
        <v/>
      </c>
      <c r="I469" s="94" t="str">
        <f t="shared" si="14"/>
        <v/>
      </c>
      <c r="K469" s="67"/>
      <c r="L469" s="103" t="str">
        <f t="shared" si="15"/>
        <v>-</v>
      </c>
    </row>
    <row r="470" spans="1:12" ht="18.95" customHeight="1" x14ac:dyDescent="0.25">
      <c r="A470" s="82"/>
      <c r="C470" s="76" t="str">
        <f>IF(Cadastro!D469="","",Cadastro!D469)</f>
        <v/>
      </c>
      <c r="D470" s="76" t="str">
        <f>IF(Cadastro!C469="","",Cadastro!C469)</f>
        <v/>
      </c>
      <c r="E470" s="94" t="str">
        <f>IF(Cadastro!E469="","",Cadastro!E469)</f>
        <v/>
      </c>
      <c r="F470" s="94" t="str">
        <f>IFERROR(VLOOKUP(D470,Saldo!$P$9:$Y$1009,9,FALSE),"")</f>
        <v/>
      </c>
      <c r="G470" s="94" t="str">
        <f>IFERROR(VLOOKUP(D470,Saldo!$P$9:$Y$1009,10,FALSE),"")</f>
        <v/>
      </c>
      <c r="H470" s="94" t="str">
        <f>IFERROR(VLOOKUP(D470,Saldo!$P$9:$AA$1009,11,FALSE),"")</f>
        <v/>
      </c>
      <c r="I470" s="94" t="str">
        <f t="shared" si="14"/>
        <v/>
      </c>
      <c r="K470" s="67"/>
      <c r="L470" s="103" t="str">
        <f t="shared" si="15"/>
        <v>-</v>
      </c>
    </row>
    <row r="471" spans="1:12" ht="18.95" customHeight="1" x14ac:dyDescent="0.25">
      <c r="A471" s="82"/>
      <c r="C471" s="76" t="str">
        <f>IF(Cadastro!D470="","",Cadastro!D470)</f>
        <v/>
      </c>
      <c r="D471" s="76" t="str">
        <f>IF(Cadastro!C470="","",Cadastro!C470)</f>
        <v/>
      </c>
      <c r="E471" s="94" t="str">
        <f>IF(Cadastro!E470="","",Cadastro!E470)</f>
        <v/>
      </c>
      <c r="F471" s="94" t="str">
        <f>IFERROR(VLOOKUP(D471,Saldo!$P$9:$Y$1009,9,FALSE),"")</f>
        <v/>
      </c>
      <c r="G471" s="94" t="str">
        <f>IFERROR(VLOOKUP(D471,Saldo!$P$9:$Y$1009,10,FALSE),"")</f>
        <v/>
      </c>
      <c r="H471" s="94" t="str">
        <f>IFERROR(VLOOKUP(D471,Saldo!$P$9:$AA$1009,11,FALSE),"")</f>
        <v/>
      </c>
      <c r="I471" s="94" t="str">
        <f t="shared" si="14"/>
        <v/>
      </c>
      <c r="K471" s="67"/>
      <c r="L471" s="103" t="str">
        <f t="shared" si="15"/>
        <v>-</v>
      </c>
    </row>
    <row r="472" spans="1:12" ht="18.95" customHeight="1" x14ac:dyDescent="0.25">
      <c r="A472" s="82"/>
      <c r="C472" s="76" t="str">
        <f>IF(Cadastro!D471="","",Cadastro!D471)</f>
        <v/>
      </c>
      <c r="D472" s="76" t="str">
        <f>IF(Cadastro!C471="","",Cadastro!C471)</f>
        <v/>
      </c>
      <c r="E472" s="94" t="str">
        <f>IF(Cadastro!E471="","",Cadastro!E471)</f>
        <v/>
      </c>
      <c r="F472" s="94" t="str">
        <f>IFERROR(VLOOKUP(D472,Saldo!$P$9:$Y$1009,9,FALSE),"")</f>
        <v/>
      </c>
      <c r="G472" s="94" t="str">
        <f>IFERROR(VLOOKUP(D472,Saldo!$P$9:$Y$1009,10,FALSE),"")</f>
        <v/>
      </c>
      <c r="H472" s="94" t="str">
        <f>IFERROR(VLOOKUP(D472,Saldo!$P$9:$AA$1009,11,FALSE),"")</f>
        <v/>
      </c>
      <c r="I472" s="94" t="str">
        <f t="shared" si="14"/>
        <v/>
      </c>
      <c r="K472" s="67"/>
      <c r="L472" s="103" t="str">
        <f t="shared" si="15"/>
        <v>-</v>
      </c>
    </row>
    <row r="473" spans="1:12" ht="18.95" customHeight="1" x14ac:dyDescent="0.25">
      <c r="A473" s="82"/>
      <c r="C473" s="76" t="str">
        <f>IF(Cadastro!D472="","",Cadastro!D472)</f>
        <v/>
      </c>
      <c r="D473" s="76" t="str">
        <f>IF(Cadastro!C472="","",Cadastro!C472)</f>
        <v/>
      </c>
      <c r="E473" s="94" t="str">
        <f>IF(Cadastro!E472="","",Cadastro!E472)</f>
        <v/>
      </c>
      <c r="F473" s="94" t="str">
        <f>IFERROR(VLOOKUP(D473,Saldo!$P$9:$Y$1009,9,FALSE),"")</f>
        <v/>
      </c>
      <c r="G473" s="94" t="str">
        <f>IFERROR(VLOOKUP(D473,Saldo!$P$9:$Y$1009,10,FALSE),"")</f>
        <v/>
      </c>
      <c r="H473" s="94" t="str">
        <f>IFERROR(VLOOKUP(D473,Saldo!$P$9:$AA$1009,11,FALSE),"")</f>
        <v/>
      </c>
      <c r="I473" s="94" t="str">
        <f t="shared" si="14"/>
        <v/>
      </c>
      <c r="K473" s="67"/>
      <c r="L473" s="103" t="str">
        <f t="shared" si="15"/>
        <v>-</v>
      </c>
    </row>
    <row r="474" spans="1:12" ht="18.95" customHeight="1" x14ac:dyDescent="0.25">
      <c r="A474" s="82"/>
      <c r="C474" s="76" t="str">
        <f>IF(Cadastro!D473="","",Cadastro!D473)</f>
        <v/>
      </c>
      <c r="D474" s="76" t="str">
        <f>IF(Cadastro!C473="","",Cadastro!C473)</f>
        <v/>
      </c>
      <c r="E474" s="94" t="str">
        <f>IF(Cadastro!E473="","",Cadastro!E473)</f>
        <v/>
      </c>
      <c r="F474" s="94" t="str">
        <f>IFERROR(VLOOKUP(D474,Saldo!$P$9:$Y$1009,9,FALSE),"")</f>
        <v/>
      </c>
      <c r="G474" s="94" t="str">
        <f>IFERROR(VLOOKUP(D474,Saldo!$P$9:$Y$1009,10,FALSE),"")</f>
        <v/>
      </c>
      <c r="H474" s="94" t="str">
        <f>IFERROR(VLOOKUP(D474,Saldo!$P$9:$AA$1009,11,FALSE),"")</f>
        <v/>
      </c>
      <c r="I474" s="94" t="str">
        <f t="shared" si="14"/>
        <v/>
      </c>
      <c r="K474" s="67"/>
      <c r="L474" s="103" t="str">
        <f t="shared" si="15"/>
        <v>-</v>
      </c>
    </row>
    <row r="475" spans="1:12" ht="18.95" customHeight="1" x14ac:dyDescent="0.25">
      <c r="A475" s="82"/>
      <c r="C475" s="76" t="str">
        <f>IF(Cadastro!D474="","",Cadastro!D474)</f>
        <v/>
      </c>
      <c r="D475" s="76" t="str">
        <f>IF(Cadastro!C474="","",Cadastro!C474)</f>
        <v/>
      </c>
      <c r="E475" s="94" t="str">
        <f>IF(Cadastro!E474="","",Cadastro!E474)</f>
        <v/>
      </c>
      <c r="F475" s="94" t="str">
        <f>IFERROR(VLOOKUP(D475,Saldo!$P$9:$Y$1009,9,FALSE),"")</f>
        <v/>
      </c>
      <c r="G475" s="94" t="str">
        <f>IFERROR(VLOOKUP(D475,Saldo!$P$9:$Y$1009,10,FALSE),"")</f>
        <v/>
      </c>
      <c r="H475" s="94" t="str">
        <f>IFERROR(VLOOKUP(D475,Saldo!$P$9:$AA$1009,11,FALSE),"")</f>
        <v/>
      </c>
      <c r="I475" s="94" t="str">
        <f t="shared" si="14"/>
        <v/>
      </c>
      <c r="K475" s="67"/>
      <c r="L475" s="103" t="str">
        <f t="shared" si="15"/>
        <v>-</v>
      </c>
    </row>
    <row r="476" spans="1:12" ht="18.95" customHeight="1" x14ac:dyDescent="0.25">
      <c r="A476" s="82"/>
      <c r="C476" s="76" t="str">
        <f>IF(Cadastro!D475="","",Cadastro!D475)</f>
        <v/>
      </c>
      <c r="D476" s="76" t="str">
        <f>IF(Cadastro!C475="","",Cadastro!C475)</f>
        <v/>
      </c>
      <c r="E476" s="94" t="str">
        <f>IF(Cadastro!E475="","",Cadastro!E475)</f>
        <v/>
      </c>
      <c r="F476" s="94" t="str">
        <f>IFERROR(VLOOKUP(D476,Saldo!$P$9:$Y$1009,9,FALSE),"")</f>
        <v/>
      </c>
      <c r="G476" s="94" t="str">
        <f>IFERROR(VLOOKUP(D476,Saldo!$P$9:$Y$1009,10,FALSE),"")</f>
        <v/>
      </c>
      <c r="H476" s="94" t="str">
        <f>IFERROR(VLOOKUP(D476,Saldo!$P$9:$AA$1009,11,FALSE),"")</f>
        <v/>
      </c>
      <c r="I476" s="94" t="str">
        <f t="shared" si="14"/>
        <v/>
      </c>
      <c r="K476" s="67"/>
      <c r="L476" s="103" t="str">
        <f t="shared" si="15"/>
        <v>-</v>
      </c>
    </row>
    <row r="477" spans="1:12" ht="18.95" customHeight="1" x14ac:dyDescent="0.25">
      <c r="A477" s="82"/>
      <c r="C477" s="76" t="str">
        <f>IF(Cadastro!D476="","",Cadastro!D476)</f>
        <v/>
      </c>
      <c r="D477" s="76" t="str">
        <f>IF(Cadastro!C476="","",Cadastro!C476)</f>
        <v/>
      </c>
      <c r="E477" s="94" t="str">
        <f>IF(Cadastro!E476="","",Cadastro!E476)</f>
        <v/>
      </c>
      <c r="F477" s="94" t="str">
        <f>IFERROR(VLOOKUP(D477,Saldo!$P$9:$Y$1009,9,FALSE),"")</f>
        <v/>
      </c>
      <c r="G477" s="94" t="str">
        <f>IFERROR(VLOOKUP(D477,Saldo!$P$9:$Y$1009,10,FALSE),"")</f>
        <v/>
      </c>
      <c r="H477" s="94" t="str">
        <f>IFERROR(VLOOKUP(D477,Saldo!$P$9:$AA$1009,11,FALSE),"")</f>
        <v/>
      </c>
      <c r="I477" s="94" t="str">
        <f t="shared" si="14"/>
        <v/>
      </c>
      <c r="K477" s="67"/>
      <c r="L477" s="103" t="str">
        <f t="shared" si="15"/>
        <v>-</v>
      </c>
    </row>
    <row r="478" spans="1:12" ht="18.95" customHeight="1" x14ac:dyDescent="0.25">
      <c r="A478" s="82"/>
      <c r="C478" s="76" t="str">
        <f>IF(Cadastro!D477="","",Cadastro!D477)</f>
        <v/>
      </c>
      <c r="D478" s="76" t="str">
        <f>IF(Cadastro!C477="","",Cadastro!C477)</f>
        <v/>
      </c>
      <c r="E478" s="94" t="str">
        <f>IF(Cadastro!E477="","",Cadastro!E477)</f>
        <v/>
      </c>
      <c r="F478" s="94" t="str">
        <f>IFERROR(VLOOKUP(D478,Saldo!$P$9:$Y$1009,9,FALSE),"")</f>
        <v/>
      </c>
      <c r="G478" s="94" t="str">
        <f>IFERROR(VLOOKUP(D478,Saldo!$P$9:$Y$1009,10,FALSE),"")</f>
        <v/>
      </c>
      <c r="H478" s="94" t="str">
        <f>IFERROR(VLOOKUP(D478,Saldo!$P$9:$AA$1009,11,FALSE),"")</f>
        <v/>
      </c>
      <c r="I478" s="94" t="str">
        <f t="shared" si="14"/>
        <v/>
      </c>
      <c r="K478" s="67"/>
      <c r="L478" s="103" t="str">
        <f t="shared" si="15"/>
        <v>-</v>
      </c>
    </row>
    <row r="479" spans="1:12" ht="18.95" customHeight="1" x14ac:dyDescent="0.25">
      <c r="A479" s="82"/>
      <c r="C479" s="76" t="str">
        <f>IF(Cadastro!D478="","",Cadastro!D478)</f>
        <v/>
      </c>
      <c r="D479" s="76" t="str">
        <f>IF(Cadastro!C478="","",Cadastro!C478)</f>
        <v/>
      </c>
      <c r="E479" s="94" t="str">
        <f>IF(Cadastro!E478="","",Cadastro!E478)</f>
        <v/>
      </c>
      <c r="F479" s="94" t="str">
        <f>IFERROR(VLOOKUP(D479,Saldo!$P$9:$Y$1009,9,FALSE),"")</f>
        <v/>
      </c>
      <c r="G479" s="94" t="str">
        <f>IFERROR(VLOOKUP(D479,Saldo!$P$9:$Y$1009,10,FALSE),"")</f>
        <v/>
      </c>
      <c r="H479" s="94" t="str">
        <f>IFERROR(VLOOKUP(D479,Saldo!$P$9:$AA$1009,11,FALSE),"")</f>
        <v/>
      </c>
      <c r="I479" s="94" t="str">
        <f t="shared" si="14"/>
        <v/>
      </c>
      <c r="K479" s="67"/>
      <c r="L479" s="103" t="str">
        <f t="shared" si="15"/>
        <v>-</v>
      </c>
    </row>
    <row r="480" spans="1:12" ht="18.95" customHeight="1" x14ac:dyDescent="0.25">
      <c r="A480" s="82"/>
      <c r="C480" s="76" t="str">
        <f>IF(Cadastro!D479="","",Cadastro!D479)</f>
        <v/>
      </c>
      <c r="D480" s="76" t="str">
        <f>IF(Cadastro!C479="","",Cadastro!C479)</f>
        <v/>
      </c>
      <c r="E480" s="94" t="str">
        <f>IF(Cadastro!E479="","",Cadastro!E479)</f>
        <v/>
      </c>
      <c r="F480" s="94" t="str">
        <f>IFERROR(VLOOKUP(D480,Saldo!$P$9:$Y$1009,9,FALSE),"")</f>
        <v/>
      </c>
      <c r="G480" s="94" t="str">
        <f>IFERROR(VLOOKUP(D480,Saldo!$P$9:$Y$1009,10,FALSE),"")</f>
        <v/>
      </c>
      <c r="H480" s="94" t="str">
        <f>IFERROR(VLOOKUP(D480,Saldo!$P$9:$AA$1009,11,FALSE),"")</f>
        <v/>
      </c>
      <c r="I480" s="94" t="str">
        <f t="shared" si="14"/>
        <v/>
      </c>
      <c r="K480" s="67"/>
      <c r="L480" s="103" t="str">
        <f t="shared" si="15"/>
        <v>-</v>
      </c>
    </row>
    <row r="481" spans="1:12" ht="18.95" customHeight="1" x14ac:dyDescent="0.25">
      <c r="A481" s="82"/>
      <c r="C481" s="76" t="str">
        <f>IF(Cadastro!D480="","",Cadastro!D480)</f>
        <v/>
      </c>
      <c r="D481" s="76" t="str">
        <f>IF(Cadastro!C480="","",Cadastro!C480)</f>
        <v/>
      </c>
      <c r="E481" s="94" t="str">
        <f>IF(Cadastro!E480="","",Cadastro!E480)</f>
        <v/>
      </c>
      <c r="F481" s="94" t="str">
        <f>IFERROR(VLOOKUP(D481,Saldo!$P$9:$Y$1009,9,FALSE),"")</f>
        <v/>
      </c>
      <c r="G481" s="94" t="str">
        <f>IFERROR(VLOOKUP(D481,Saldo!$P$9:$Y$1009,10,FALSE),"")</f>
        <v/>
      </c>
      <c r="H481" s="94" t="str">
        <f>IFERROR(VLOOKUP(D481,Saldo!$P$9:$AA$1009,11,FALSE),"")</f>
        <v/>
      </c>
      <c r="I481" s="94" t="str">
        <f t="shared" si="14"/>
        <v/>
      </c>
      <c r="K481" s="67"/>
      <c r="L481" s="103" t="str">
        <f t="shared" si="15"/>
        <v>-</v>
      </c>
    </row>
    <row r="482" spans="1:12" ht="18.95" customHeight="1" x14ac:dyDescent="0.25">
      <c r="A482" s="82"/>
      <c r="C482" s="76" t="str">
        <f>IF(Cadastro!D481="","",Cadastro!D481)</f>
        <v/>
      </c>
      <c r="D482" s="76" t="str">
        <f>IF(Cadastro!C481="","",Cadastro!C481)</f>
        <v/>
      </c>
      <c r="E482" s="94" t="str">
        <f>IF(Cadastro!E481="","",Cadastro!E481)</f>
        <v/>
      </c>
      <c r="F482" s="94" t="str">
        <f>IFERROR(VLOOKUP(D482,Saldo!$P$9:$Y$1009,9,FALSE),"")</f>
        <v/>
      </c>
      <c r="G482" s="94" t="str">
        <f>IFERROR(VLOOKUP(D482,Saldo!$P$9:$Y$1009,10,FALSE),"")</f>
        <v/>
      </c>
      <c r="H482" s="94" t="str">
        <f>IFERROR(VLOOKUP(D482,Saldo!$P$9:$AA$1009,11,FALSE),"")</f>
        <v/>
      </c>
      <c r="I482" s="94" t="str">
        <f t="shared" si="14"/>
        <v/>
      </c>
      <c r="K482" s="67"/>
      <c r="L482" s="103" t="str">
        <f t="shared" si="15"/>
        <v>-</v>
      </c>
    </row>
    <row r="483" spans="1:12" ht="18.95" customHeight="1" x14ac:dyDescent="0.25">
      <c r="A483" s="82"/>
      <c r="C483" s="76" t="str">
        <f>IF(Cadastro!D482="","",Cadastro!D482)</f>
        <v/>
      </c>
      <c r="D483" s="76" t="str">
        <f>IF(Cadastro!C482="","",Cadastro!C482)</f>
        <v/>
      </c>
      <c r="E483" s="94" t="str">
        <f>IF(Cadastro!E482="","",Cadastro!E482)</f>
        <v/>
      </c>
      <c r="F483" s="94" t="str">
        <f>IFERROR(VLOOKUP(D483,Saldo!$P$9:$Y$1009,9,FALSE),"")</f>
        <v/>
      </c>
      <c r="G483" s="94" t="str">
        <f>IFERROR(VLOOKUP(D483,Saldo!$P$9:$Y$1009,10,FALSE),"")</f>
        <v/>
      </c>
      <c r="H483" s="94" t="str">
        <f>IFERROR(VLOOKUP(D483,Saldo!$P$9:$AA$1009,11,FALSE),"")</f>
        <v/>
      </c>
      <c r="I483" s="94" t="str">
        <f t="shared" si="14"/>
        <v/>
      </c>
      <c r="K483" s="67"/>
      <c r="L483" s="103" t="str">
        <f t="shared" si="15"/>
        <v>-</v>
      </c>
    </row>
    <row r="484" spans="1:12" ht="18.95" customHeight="1" x14ac:dyDescent="0.25">
      <c r="A484" s="82"/>
      <c r="C484" s="76" t="str">
        <f>IF(Cadastro!D483="","",Cadastro!D483)</f>
        <v/>
      </c>
      <c r="D484" s="76" t="str">
        <f>IF(Cadastro!C483="","",Cadastro!C483)</f>
        <v/>
      </c>
      <c r="E484" s="94" t="str">
        <f>IF(Cadastro!E483="","",Cadastro!E483)</f>
        <v/>
      </c>
      <c r="F484" s="94" t="str">
        <f>IFERROR(VLOOKUP(D484,Saldo!$P$9:$Y$1009,9,FALSE),"")</f>
        <v/>
      </c>
      <c r="G484" s="94" t="str">
        <f>IFERROR(VLOOKUP(D484,Saldo!$P$9:$Y$1009,10,FALSE),"")</f>
        <v/>
      </c>
      <c r="H484" s="94" t="str">
        <f>IFERROR(VLOOKUP(D484,Saldo!$P$9:$AA$1009,11,FALSE),"")</f>
        <v/>
      </c>
      <c r="I484" s="94" t="str">
        <f t="shared" si="14"/>
        <v/>
      </c>
      <c r="K484" s="67"/>
      <c r="L484" s="103" t="str">
        <f t="shared" si="15"/>
        <v>-</v>
      </c>
    </row>
    <row r="485" spans="1:12" ht="18.95" customHeight="1" x14ac:dyDescent="0.25">
      <c r="A485" s="82"/>
      <c r="C485" s="76" t="str">
        <f>IF(Cadastro!D484="","",Cadastro!D484)</f>
        <v/>
      </c>
      <c r="D485" s="76" t="str">
        <f>IF(Cadastro!C484="","",Cadastro!C484)</f>
        <v/>
      </c>
      <c r="E485" s="94" t="str">
        <f>IF(Cadastro!E484="","",Cadastro!E484)</f>
        <v/>
      </c>
      <c r="F485" s="94" t="str">
        <f>IFERROR(VLOOKUP(D485,Saldo!$P$9:$Y$1009,9,FALSE),"")</f>
        <v/>
      </c>
      <c r="G485" s="94" t="str">
        <f>IFERROR(VLOOKUP(D485,Saldo!$P$9:$Y$1009,10,FALSE),"")</f>
        <v/>
      </c>
      <c r="H485" s="94" t="str">
        <f>IFERROR(VLOOKUP(D485,Saldo!$P$9:$AA$1009,11,FALSE),"")</f>
        <v/>
      </c>
      <c r="I485" s="94" t="str">
        <f t="shared" si="14"/>
        <v/>
      </c>
      <c r="K485" s="67"/>
      <c r="L485" s="103" t="str">
        <f t="shared" si="15"/>
        <v>-</v>
      </c>
    </row>
    <row r="486" spans="1:12" ht="18.95" customHeight="1" x14ac:dyDescent="0.25">
      <c r="A486" s="82"/>
      <c r="C486" s="76" t="str">
        <f>IF(Cadastro!D485="","",Cadastro!D485)</f>
        <v/>
      </c>
      <c r="D486" s="76" t="str">
        <f>IF(Cadastro!C485="","",Cadastro!C485)</f>
        <v/>
      </c>
      <c r="E486" s="94" t="str">
        <f>IF(Cadastro!E485="","",Cadastro!E485)</f>
        <v/>
      </c>
      <c r="F486" s="94" t="str">
        <f>IFERROR(VLOOKUP(D486,Saldo!$P$9:$Y$1009,9,FALSE),"")</f>
        <v/>
      </c>
      <c r="G486" s="94" t="str">
        <f>IFERROR(VLOOKUP(D486,Saldo!$P$9:$Y$1009,10,FALSE),"")</f>
        <v/>
      </c>
      <c r="H486" s="94" t="str">
        <f>IFERROR(VLOOKUP(D486,Saldo!$P$9:$AA$1009,11,FALSE),"")</f>
        <v/>
      </c>
      <c r="I486" s="94" t="str">
        <f t="shared" si="14"/>
        <v/>
      </c>
      <c r="K486" s="67"/>
      <c r="L486" s="103" t="str">
        <f t="shared" si="15"/>
        <v>-</v>
      </c>
    </row>
    <row r="487" spans="1:12" ht="18.95" customHeight="1" x14ac:dyDescent="0.25">
      <c r="A487" s="82"/>
      <c r="C487" s="76" t="str">
        <f>IF(Cadastro!D486="","",Cadastro!D486)</f>
        <v/>
      </c>
      <c r="D487" s="76" t="str">
        <f>IF(Cadastro!C486="","",Cadastro!C486)</f>
        <v/>
      </c>
      <c r="E487" s="94" t="str">
        <f>IF(Cadastro!E486="","",Cadastro!E486)</f>
        <v/>
      </c>
      <c r="F487" s="94" t="str">
        <f>IFERROR(VLOOKUP(D487,Saldo!$P$9:$Y$1009,9,FALSE),"")</f>
        <v/>
      </c>
      <c r="G487" s="94" t="str">
        <f>IFERROR(VLOOKUP(D487,Saldo!$P$9:$Y$1009,10,FALSE),"")</f>
        <v/>
      </c>
      <c r="H487" s="94" t="str">
        <f>IFERROR(VLOOKUP(D487,Saldo!$P$9:$AA$1009,11,FALSE),"")</f>
        <v/>
      </c>
      <c r="I487" s="94" t="str">
        <f t="shared" si="14"/>
        <v/>
      </c>
      <c r="K487" s="67"/>
      <c r="L487" s="103" t="str">
        <f t="shared" si="15"/>
        <v>-</v>
      </c>
    </row>
    <row r="488" spans="1:12" ht="18.95" customHeight="1" x14ac:dyDescent="0.25">
      <c r="A488" s="82"/>
      <c r="C488" s="76" t="str">
        <f>IF(Cadastro!D487="","",Cadastro!D487)</f>
        <v/>
      </c>
      <c r="D488" s="76" t="str">
        <f>IF(Cadastro!C487="","",Cadastro!C487)</f>
        <v/>
      </c>
      <c r="E488" s="94" t="str">
        <f>IF(Cadastro!E487="","",Cadastro!E487)</f>
        <v/>
      </c>
      <c r="F488" s="94" t="str">
        <f>IFERROR(VLOOKUP(D488,Saldo!$P$9:$Y$1009,9,FALSE),"")</f>
        <v/>
      </c>
      <c r="G488" s="94" t="str">
        <f>IFERROR(VLOOKUP(D488,Saldo!$P$9:$Y$1009,10,FALSE),"")</f>
        <v/>
      </c>
      <c r="H488" s="94" t="str">
        <f>IFERROR(VLOOKUP(D488,Saldo!$P$9:$AA$1009,11,FALSE),"")</f>
        <v/>
      </c>
      <c r="I488" s="94" t="str">
        <f t="shared" si="14"/>
        <v/>
      </c>
      <c r="K488" s="67"/>
      <c r="L488" s="103" t="str">
        <f t="shared" si="15"/>
        <v>-</v>
      </c>
    </row>
    <row r="489" spans="1:12" ht="18.95" customHeight="1" x14ac:dyDescent="0.25">
      <c r="A489" s="82"/>
      <c r="C489" s="76" t="str">
        <f>IF(Cadastro!D488="","",Cadastro!D488)</f>
        <v/>
      </c>
      <c r="D489" s="76" t="str">
        <f>IF(Cadastro!C488="","",Cadastro!C488)</f>
        <v/>
      </c>
      <c r="E489" s="94" t="str">
        <f>IF(Cadastro!E488="","",Cadastro!E488)</f>
        <v/>
      </c>
      <c r="F489" s="94" t="str">
        <f>IFERROR(VLOOKUP(D489,Saldo!$P$9:$Y$1009,9,FALSE),"")</f>
        <v/>
      </c>
      <c r="G489" s="94" t="str">
        <f>IFERROR(VLOOKUP(D489,Saldo!$P$9:$Y$1009,10,FALSE),"")</f>
        <v/>
      </c>
      <c r="H489" s="94" t="str">
        <f>IFERROR(VLOOKUP(D489,Saldo!$P$9:$AA$1009,11,FALSE),"")</f>
        <v/>
      </c>
      <c r="I489" s="94" t="str">
        <f t="shared" si="14"/>
        <v/>
      </c>
      <c r="K489" s="67"/>
      <c r="L489" s="103" t="str">
        <f t="shared" si="15"/>
        <v>-</v>
      </c>
    </row>
    <row r="490" spans="1:12" ht="18.95" customHeight="1" x14ac:dyDescent="0.25">
      <c r="A490" s="82"/>
      <c r="C490" s="76" t="str">
        <f>IF(Cadastro!D489="","",Cadastro!D489)</f>
        <v/>
      </c>
      <c r="D490" s="76" t="str">
        <f>IF(Cadastro!C489="","",Cadastro!C489)</f>
        <v/>
      </c>
      <c r="E490" s="94" t="str">
        <f>IF(Cadastro!E489="","",Cadastro!E489)</f>
        <v/>
      </c>
      <c r="F490" s="94" t="str">
        <f>IFERROR(VLOOKUP(D490,Saldo!$P$9:$Y$1009,9,FALSE),"")</f>
        <v/>
      </c>
      <c r="G490" s="94" t="str">
        <f>IFERROR(VLOOKUP(D490,Saldo!$P$9:$Y$1009,10,FALSE),"")</f>
        <v/>
      </c>
      <c r="H490" s="94" t="str">
        <f>IFERROR(VLOOKUP(D490,Saldo!$P$9:$AA$1009,11,FALSE),"")</f>
        <v/>
      </c>
      <c r="I490" s="94" t="str">
        <f t="shared" si="14"/>
        <v/>
      </c>
      <c r="K490" s="67"/>
      <c r="L490" s="103" t="str">
        <f t="shared" si="15"/>
        <v>-</v>
      </c>
    </row>
    <row r="491" spans="1:12" ht="18.95" customHeight="1" x14ac:dyDescent="0.25">
      <c r="A491" s="82"/>
      <c r="C491" s="76" t="str">
        <f>IF(Cadastro!D490="","",Cadastro!D490)</f>
        <v/>
      </c>
      <c r="D491" s="76" t="str">
        <f>IF(Cadastro!C490="","",Cadastro!C490)</f>
        <v/>
      </c>
      <c r="E491" s="94" t="str">
        <f>IF(Cadastro!E490="","",Cadastro!E490)</f>
        <v/>
      </c>
      <c r="F491" s="94" t="str">
        <f>IFERROR(VLOOKUP(D491,Saldo!$P$9:$Y$1009,9,FALSE),"")</f>
        <v/>
      </c>
      <c r="G491" s="94" t="str">
        <f>IFERROR(VLOOKUP(D491,Saldo!$P$9:$Y$1009,10,FALSE),"")</f>
        <v/>
      </c>
      <c r="H491" s="94" t="str">
        <f>IFERROR(VLOOKUP(D491,Saldo!$P$9:$AA$1009,11,FALSE),"")</f>
        <v/>
      </c>
      <c r="I491" s="94" t="str">
        <f t="shared" si="14"/>
        <v/>
      </c>
      <c r="K491" s="67"/>
      <c r="L491" s="103" t="str">
        <f t="shared" si="15"/>
        <v>-</v>
      </c>
    </row>
    <row r="492" spans="1:12" ht="18.95" customHeight="1" x14ac:dyDescent="0.25">
      <c r="A492" s="82"/>
      <c r="C492" s="76" t="str">
        <f>IF(Cadastro!D491="","",Cadastro!D491)</f>
        <v/>
      </c>
      <c r="D492" s="76" t="str">
        <f>IF(Cadastro!C491="","",Cadastro!C491)</f>
        <v/>
      </c>
      <c r="E492" s="94" t="str">
        <f>IF(Cadastro!E491="","",Cadastro!E491)</f>
        <v/>
      </c>
      <c r="F492" s="94" t="str">
        <f>IFERROR(VLOOKUP(D492,Saldo!$P$9:$Y$1009,9,FALSE),"")</f>
        <v/>
      </c>
      <c r="G492" s="94" t="str">
        <f>IFERROR(VLOOKUP(D492,Saldo!$P$9:$Y$1009,10,FALSE),"")</f>
        <v/>
      </c>
      <c r="H492" s="94" t="str">
        <f>IFERROR(VLOOKUP(D492,Saldo!$P$9:$AA$1009,11,FALSE),"")</f>
        <v/>
      </c>
      <c r="I492" s="94" t="str">
        <f t="shared" si="14"/>
        <v/>
      </c>
      <c r="K492" s="67"/>
      <c r="L492" s="103" t="str">
        <f t="shared" si="15"/>
        <v>-</v>
      </c>
    </row>
    <row r="493" spans="1:12" ht="18.95" customHeight="1" x14ac:dyDescent="0.25">
      <c r="A493" s="82"/>
      <c r="C493" s="76" t="str">
        <f>IF(Cadastro!D492="","",Cadastro!D492)</f>
        <v/>
      </c>
      <c r="D493" s="76" t="str">
        <f>IF(Cadastro!C492="","",Cadastro!C492)</f>
        <v/>
      </c>
      <c r="E493" s="94" t="str">
        <f>IF(Cadastro!E492="","",Cadastro!E492)</f>
        <v/>
      </c>
      <c r="F493" s="94" t="str">
        <f>IFERROR(VLOOKUP(D493,Saldo!$P$9:$Y$1009,9,FALSE),"")</f>
        <v/>
      </c>
      <c r="G493" s="94" t="str">
        <f>IFERROR(VLOOKUP(D493,Saldo!$P$9:$Y$1009,10,FALSE),"")</f>
        <v/>
      </c>
      <c r="H493" s="94" t="str">
        <f>IFERROR(VLOOKUP(D493,Saldo!$P$9:$AA$1009,11,FALSE),"")</f>
        <v/>
      </c>
      <c r="I493" s="94" t="str">
        <f t="shared" si="14"/>
        <v/>
      </c>
      <c r="K493" s="67"/>
      <c r="L493" s="103" t="str">
        <f t="shared" si="15"/>
        <v>-</v>
      </c>
    </row>
    <row r="494" spans="1:12" ht="18.95" customHeight="1" x14ac:dyDescent="0.25">
      <c r="A494" s="82"/>
      <c r="C494" s="76" t="str">
        <f>IF(Cadastro!D493="","",Cadastro!D493)</f>
        <v/>
      </c>
      <c r="D494" s="76" t="str">
        <f>IF(Cadastro!C493="","",Cadastro!C493)</f>
        <v/>
      </c>
      <c r="E494" s="94" t="str">
        <f>IF(Cadastro!E493="","",Cadastro!E493)</f>
        <v/>
      </c>
      <c r="F494" s="94" t="str">
        <f>IFERROR(VLOOKUP(D494,Saldo!$P$9:$Y$1009,9,FALSE),"")</f>
        <v/>
      </c>
      <c r="G494" s="94" t="str">
        <f>IFERROR(VLOOKUP(D494,Saldo!$P$9:$Y$1009,10,FALSE),"")</f>
        <v/>
      </c>
      <c r="H494" s="94" t="str">
        <f>IFERROR(VLOOKUP(D494,Saldo!$P$9:$AA$1009,11,FALSE),"")</f>
        <v/>
      </c>
      <c r="I494" s="94" t="str">
        <f t="shared" si="14"/>
        <v/>
      </c>
      <c r="K494" s="67"/>
      <c r="L494" s="103" t="str">
        <f t="shared" si="15"/>
        <v>-</v>
      </c>
    </row>
    <row r="495" spans="1:12" ht="18.95" customHeight="1" x14ac:dyDescent="0.25">
      <c r="A495" s="82"/>
      <c r="C495" s="76" t="str">
        <f>IF(Cadastro!D494="","",Cadastro!D494)</f>
        <v/>
      </c>
      <c r="D495" s="76" t="str">
        <f>IF(Cadastro!C494="","",Cadastro!C494)</f>
        <v/>
      </c>
      <c r="E495" s="94" t="str">
        <f>IF(Cadastro!E494="","",Cadastro!E494)</f>
        <v/>
      </c>
      <c r="F495" s="94" t="str">
        <f>IFERROR(VLOOKUP(D495,Saldo!$P$9:$Y$1009,9,FALSE),"")</f>
        <v/>
      </c>
      <c r="G495" s="94" t="str">
        <f>IFERROR(VLOOKUP(D495,Saldo!$P$9:$Y$1009,10,FALSE),"")</f>
        <v/>
      </c>
      <c r="H495" s="94" t="str">
        <f>IFERROR(VLOOKUP(D495,Saldo!$P$9:$AA$1009,11,FALSE),"")</f>
        <v/>
      </c>
      <c r="I495" s="94" t="str">
        <f t="shared" si="14"/>
        <v/>
      </c>
      <c r="K495" s="67"/>
      <c r="L495" s="103" t="str">
        <f t="shared" si="15"/>
        <v>-</v>
      </c>
    </row>
    <row r="496" spans="1:12" ht="18.95" customHeight="1" x14ac:dyDescent="0.25">
      <c r="A496" s="82"/>
      <c r="C496" s="76" t="str">
        <f>IF(Cadastro!D495="","",Cadastro!D495)</f>
        <v/>
      </c>
      <c r="D496" s="76" t="str">
        <f>IF(Cadastro!C495="","",Cadastro!C495)</f>
        <v/>
      </c>
      <c r="E496" s="94" t="str">
        <f>IF(Cadastro!E495="","",Cadastro!E495)</f>
        <v/>
      </c>
      <c r="F496" s="94" t="str">
        <f>IFERROR(VLOOKUP(D496,Saldo!$P$9:$Y$1009,9,FALSE),"")</f>
        <v/>
      </c>
      <c r="G496" s="94" t="str">
        <f>IFERROR(VLOOKUP(D496,Saldo!$P$9:$Y$1009,10,FALSE),"")</f>
        <v/>
      </c>
      <c r="H496" s="94" t="str">
        <f>IFERROR(VLOOKUP(D496,Saldo!$P$9:$AA$1009,11,FALSE),"")</f>
        <v/>
      </c>
      <c r="I496" s="94" t="str">
        <f t="shared" si="14"/>
        <v/>
      </c>
      <c r="K496" s="67"/>
      <c r="L496" s="103" t="str">
        <f t="shared" si="15"/>
        <v>-</v>
      </c>
    </row>
    <row r="497" spans="1:12" ht="18.95" customHeight="1" x14ac:dyDescent="0.25">
      <c r="A497" s="82"/>
      <c r="C497" s="76" t="str">
        <f>IF(Cadastro!D496="","",Cadastro!D496)</f>
        <v/>
      </c>
      <c r="D497" s="76" t="str">
        <f>IF(Cadastro!C496="","",Cadastro!C496)</f>
        <v/>
      </c>
      <c r="E497" s="94" t="str">
        <f>IF(Cadastro!E496="","",Cadastro!E496)</f>
        <v/>
      </c>
      <c r="F497" s="94" t="str">
        <f>IFERROR(VLOOKUP(D497,Saldo!$P$9:$Y$1009,9,FALSE),"")</f>
        <v/>
      </c>
      <c r="G497" s="94" t="str">
        <f>IFERROR(VLOOKUP(D497,Saldo!$P$9:$Y$1009,10,FALSE),"")</f>
        <v/>
      </c>
      <c r="H497" s="94" t="str">
        <f>IFERROR(VLOOKUP(D497,Saldo!$P$9:$AA$1009,11,FALSE),"")</f>
        <v/>
      </c>
      <c r="I497" s="94" t="str">
        <f t="shared" si="14"/>
        <v/>
      </c>
      <c r="K497" s="67"/>
      <c r="L497" s="103" t="str">
        <f t="shared" si="15"/>
        <v>-</v>
      </c>
    </row>
    <row r="498" spans="1:12" ht="18.95" customHeight="1" x14ac:dyDescent="0.25">
      <c r="A498" s="82"/>
      <c r="C498" s="76" t="str">
        <f>IF(Cadastro!D497="","",Cadastro!D497)</f>
        <v/>
      </c>
      <c r="D498" s="76" t="str">
        <f>IF(Cadastro!C497="","",Cadastro!C497)</f>
        <v/>
      </c>
      <c r="E498" s="94" t="str">
        <f>IF(Cadastro!E497="","",Cadastro!E497)</f>
        <v/>
      </c>
      <c r="F498" s="94" t="str">
        <f>IFERROR(VLOOKUP(D498,Saldo!$P$9:$Y$1009,9,FALSE),"")</f>
        <v/>
      </c>
      <c r="G498" s="94" t="str">
        <f>IFERROR(VLOOKUP(D498,Saldo!$P$9:$Y$1009,10,FALSE),"")</f>
        <v/>
      </c>
      <c r="H498" s="94" t="str">
        <f>IFERROR(VLOOKUP(D498,Saldo!$P$9:$AA$1009,11,FALSE),"")</f>
        <v/>
      </c>
      <c r="I498" s="94" t="str">
        <f t="shared" si="14"/>
        <v/>
      </c>
      <c r="K498" s="67"/>
      <c r="L498" s="103" t="str">
        <f t="shared" si="15"/>
        <v>-</v>
      </c>
    </row>
    <row r="499" spans="1:12" ht="18.95" customHeight="1" x14ac:dyDescent="0.25">
      <c r="A499" s="82"/>
      <c r="C499" s="76" t="str">
        <f>IF(Cadastro!D498="","",Cadastro!D498)</f>
        <v/>
      </c>
      <c r="D499" s="76" t="str">
        <f>IF(Cadastro!C498="","",Cadastro!C498)</f>
        <v/>
      </c>
      <c r="E499" s="94" t="str">
        <f>IF(Cadastro!E498="","",Cadastro!E498)</f>
        <v/>
      </c>
      <c r="F499" s="94" t="str">
        <f>IFERROR(VLOOKUP(D499,Saldo!$P$9:$Y$1009,9,FALSE),"")</f>
        <v/>
      </c>
      <c r="G499" s="94" t="str">
        <f>IFERROR(VLOOKUP(D499,Saldo!$P$9:$Y$1009,10,FALSE),"")</f>
        <v/>
      </c>
      <c r="H499" s="94" t="str">
        <f>IFERROR(VLOOKUP(D499,Saldo!$P$9:$AA$1009,11,FALSE),"")</f>
        <v/>
      </c>
      <c r="I499" s="94" t="str">
        <f t="shared" si="14"/>
        <v/>
      </c>
      <c r="K499" s="67"/>
      <c r="L499" s="103" t="str">
        <f t="shared" si="15"/>
        <v>-</v>
      </c>
    </row>
    <row r="500" spans="1:12" ht="18.95" customHeight="1" x14ac:dyDescent="0.25">
      <c r="A500" s="82"/>
      <c r="C500" s="76" t="str">
        <f>IF(Cadastro!D499="","",Cadastro!D499)</f>
        <v/>
      </c>
      <c r="D500" s="76" t="str">
        <f>IF(Cadastro!C499="","",Cadastro!C499)</f>
        <v/>
      </c>
      <c r="E500" s="94" t="str">
        <f>IF(Cadastro!E499="","",Cadastro!E499)</f>
        <v/>
      </c>
      <c r="F500" s="94" t="str">
        <f>IFERROR(VLOOKUP(D500,Saldo!$P$9:$Y$1009,9,FALSE),"")</f>
        <v/>
      </c>
      <c r="G500" s="94" t="str">
        <f>IFERROR(VLOOKUP(D500,Saldo!$P$9:$Y$1009,10,FALSE),"")</f>
        <v/>
      </c>
      <c r="H500" s="94" t="str">
        <f>IFERROR(VLOOKUP(D500,Saldo!$P$9:$AA$1009,11,FALSE),"")</f>
        <v/>
      </c>
      <c r="I500" s="94" t="str">
        <f t="shared" si="14"/>
        <v/>
      </c>
      <c r="K500" s="67"/>
      <c r="L500" s="103" t="str">
        <f t="shared" si="15"/>
        <v>-</v>
      </c>
    </row>
    <row r="501" spans="1:12" ht="18.95" customHeight="1" x14ac:dyDescent="0.25">
      <c r="A501" s="82"/>
      <c r="C501" s="76" t="str">
        <f>IF(Cadastro!D500="","",Cadastro!D500)</f>
        <v/>
      </c>
      <c r="D501" s="76" t="str">
        <f>IF(Cadastro!C500="","",Cadastro!C500)</f>
        <v/>
      </c>
      <c r="E501" s="94" t="str">
        <f>IF(Cadastro!E500="","",Cadastro!E500)</f>
        <v/>
      </c>
      <c r="F501" s="94" t="str">
        <f>IFERROR(VLOOKUP(D501,Saldo!$P$9:$Y$1009,9,FALSE),"")</f>
        <v/>
      </c>
      <c r="G501" s="94" t="str">
        <f>IFERROR(VLOOKUP(D501,Saldo!$P$9:$Y$1009,10,FALSE),"")</f>
        <v/>
      </c>
      <c r="H501" s="94" t="str">
        <f>IFERROR(VLOOKUP(D501,Saldo!$P$9:$AA$1009,11,FALSE),"")</f>
        <v/>
      </c>
      <c r="I501" s="94" t="str">
        <f t="shared" si="14"/>
        <v/>
      </c>
      <c r="K501" s="67"/>
      <c r="L501" s="103" t="str">
        <f t="shared" si="15"/>
        <v>-</v>
      </c>
    </row>
    <row r="502" spans="1:12" ht="18.95" customHeight="1" x14ac:dyDescent="0.25">
      <c r="A502" s="82"/>
      <c r="C502" s="76" t="str">
        <f>IF(Cadastro!D501="","",Cadastro!D501)</f>
        <v/>
      </c>
      <c r="D502" s="76" t="str">
        <f>IF(Cadastro!C501="","",Cadastro!C501)</f>
        <v/>
      </c>
      <c r="E502" s="94" t="str">
        <f>IF(Cadastro!E501="","",Cadastro!E501)</f>
        <v/>
      </c>
      <c r="F502" s="94" t="str">
        <f>IFERROR(VLOOKUP(D502,Saldo!$P$9:$Y$1009,9,FALSE),"")</f>
        <v/>
      </c>
      <c r="G502" s="94" t="str">
        <f>IFERROR(VLOOKUP(D502,Saldo!$P$9:$Y$1009,10,FALSE),"")</f>
        <v/>
      </c>
      <c r="H502" s="94" t="str">
        <f>IFERROR(VLOOKUP(D502,Saldo!$P$9:$AA$1009,11,FALSE),"")</f>
        <v/>
      </c>
      <c r="I502" s="94" t="str">
        <f t="shared" si="14"/>
        <v/>
      </c>
      <c r="K502" s="67"/>
      <c r="L502" s="103" t="str">
        <f t="shared" si="15"/>
        <v>-</v>
      </c>
    </row>
    <row r="503" spans="1:12" ht="18.95" customHeight="1" x14ac:dyDescent="0.25">
      <c r="A503" s="82"/>
      <c r="C503" s="76" t="str">
        <f>IF(Cadastro!D502="","",Cadastro!D502)</f>
        <v/>
      </c>
      <c r="D503" s="76" t="str">
        <f>IF(Cadastro!C502="","",Cadastro!C502)</f>
        <v/>
      </c>
      <c r="E503" s="94" t="str">
        <f>IF(Cadastro!E502="","",Cadastro!E502)</f>
        <v/>
      </c>
      <c r="F503" s="94" t="str">
        <f>IFERROR(VLOOKUP(D503,Saldo!$P$9:$Y$1009,9,FALSE),"")</f>
        <v/>
      </c>
      <c r="G503" s="94" t="str">
        <f>IFERROR(VLOOKUP(D503,Saldo!$P$9:$Y$1009,10,FALSE),"")</f>
        <v/>
      </c>
      <c r="H503" s="94" t="str">
        <f>IFERROR(VLOOKUP(D503,Saldo!$P$9:$AA$1009,11,FALSE),"")</f>
        <v/>
      </c>
      <c r="I503" s="94" t="str">
        <f t="shared" si="14"/>
        <v/>
      </c>
      <c r="K503" s="67"/>
      <c r="L503" s="103" t="str">
        <f t="shared" si="15"/>
        <v>-</v>
      </c>
    </row>
    <row r="504" spans="1:12" ht="18.95" customHeight="1" x14ac:dyDescent="0.25">
      <c r="A504" s="82"/>
      <c r="C504" s="76" t="str">
        <f>IF(Cadastro!D503="","",Cadastro!D503)</f>
        <v/>
      </c>
      <c r="D504" s="76" t="str">
        <f>IF(Cadastro!C503="","",Cadastro!C503)</f>
        <v/>
      </c>
      <c r="E504" s="94" t="str">
        <f>IF(Cadastro!E503="","",Cadastro!E503)</f>
        <v/>
      </c>
      <c r="F504" s="94" t="str">
        <f>IFERROR(VLOOKUP(D504,Saldo!$P$9:$Y$1009,9,FALSE),"")</f>
        <v/>
      </c>
      <c r="G504" s="94" t="str">
        <f>IFERROR(VLOOKUP(D504,Saldo!$P$9:$Y$1009,10,FALSE),"")</f>
        <v/>
      </c>
      <c r="H504" s="94" t="str">
        <f>IFERROR(VLOOKUP(D504,Saldo!$P$9:$AA$1009,11,FALSE),"")</f>
        <v/>
      </c>
      <c r="I504" s="94" t="str">
        <f t="shared" si="14"/>
        <v/>
      </c>
      <c r="K504" s="67"/>
      <c r="L504" s="103" t="str">
        <f t="shared" si="15"/>
        <v>-</v>
      </c>
    </row>
    <row r="505" spans="1:12" ht="18.95" customHeight="1" x14ac:dyDescent="0.25">
      <c r="A505" s="82"/>
      <c r="C505" s="76" t="str">
        <f>IF(Cadastro!D504="","",Cadastro!D504)</f>
        <v/>
      </c>
      <c r="D505" s="76" t="str">
        <f>IF(Cadastro!C504="","",Cadastro!C504)</f>
        <v/>
      </c>
      <c r="E505" s="94" t="str">
        <f>IF(Cadastro!E504="","",Cadastro!E504)</f>
        <v/>
      </c>
      <c r="F505" s="94" t="str">
        <f>IFERROR(VLOOKUP(D505,Saldo!$P$9:$Y$1009,9,FALSE),"")</f>
        <v/>
      </c>
      <c r="G505" s="94" t="str">
        <f>IFERROR(VLOOKUP(D505,Saldo!$P$9:$Y$1009,10,FALSE),"")</f>
        <v/>
      </c>
      <c r="H505" s="94" t="str">
        <f>IFERROR(VLOOKUP(D505,Saldo!$P$9:$AA$1009,11,FALSE),"")</f>
        <v/>
      </c>
      <c r="I505" s="94" t="str">
        <f t="shared" si="14"/>
        <v/>
      </c>
      <c r="K505" s="67"/>
      <c r="L505" s="103" t="str">
        <f t="shared" si="15"/>
        <v>-</v>
      </c>
    </row>
    <row r="506" spans="1:12" ht="18.95" customHeight="1" x14ac:dyDescent="0.25">
      <c r="A506" s="82"/>
      <c r="C506" s="76" t="str">
        <f>IF(Cadastro!D505="","",Cadastro!D505)</f>
        <v/>
      </c>
      <c r="D506" s="76" t="str">
        <f>IF(Cadastro!C505="","",Cadastro!C505)</f>
        <v/>
      </c>
      <c r="E506" s="94" t="str">
        <f>IF(Cadastro!E505="","",Cadastro!E505)</f>
        <v/>
      </c>
      <c r="F506" s="94" t="str">
        <f>IFERROR(VLOOKUP(D506,Saldo!$P$9:$Y$1009,9,FALSE),"")</f>
        <v/>
      </c>
      <c r="G506" s="94" t="str">
        <f>IFERROR(VLOOKUP(D506,Saldo!$P$9:$Y$1009,10,FALSE),"")</f>
        <v/>
      </c>
      <c r="H506" s="94" t="str">
        <f>IFERROR(VLOOKUP(D506,Saldo!$P$9:$AA$1009,11,FALSE),"")</f>
        <v/>
      </c>
      <c r="I506" s="94" t="str">
        <f t="shared" si="14"/>
        <v/>
      </c>
      <c r="K506" s="67"/>
      <c r="L506" s="103" t="str">
        <f t="shared" si="15"/>
        <v>-</v>
      </c>
    </row>
    <row r="507" spans="1:12" ht="18.95" customHeight="1" x14ac:dyDescent="0.25">
      <c r="A507" s="82"/>
      <c r="C507" s="76" t="str">
        <f>IF(Cadastro!D506="","",Cadastro!D506)</f>
        <v/>
      </c>
      <c r="D507" s="76" t="str">
        <f>IF(Cadastro!C506="","",Cadastro!C506)</f>
        <v/>
      </c>
      <c r="E507" s="94" t="str">
        <f>IF(Cadastro!E506="","",Cadastro!E506)</f>
        <v/>
      </c>
      <c r="F507" s="94" t="str">
        <f>IFERROR(VLOOKUP(D507,Saldo!$P$9:$Y$1009,9,FALSE),"")</f>
        <v/>
      </c>
      <c r="G507" s="94" t="str">
        <f>IFERROR(VLOOKUP(D507,Saldo!$P$9:$Y$1009,10,FALSE),"")</f>
        <v/>
      </c>
      <c r="H507" s="94" t="str">
        <f>IFERROR(VLOOKUP(D507,Saldo!$P$9:$AA$1009,11,FALSE),"")</f>
        <v/>
      </c>
      <c r="I507" s="94" t="str">
        <f t="shared" si="14"/>
        <v/>
      </c>
      <c r="K507" s="67"/>
      <c r="L507" s="103" t="str">
        <f t="shared" si="15"/>
        <v>-</v>
      </c>
    </row>
    <row r="508" spans="1:12" ht="18.95" customHeight="1" x14ac:dyDescent="0.25">
      <c r="A508" s="82"/>
      <c r="C508" s="76" t="str">
        <f>IF(Cadastro!D507="","",Cadastro!D507)</f>
        <v/>
      </c>
      <c r="D508" s="76" t="str">
        <f>IF(Cadastro!C507="","",Cadastro!C507)</f>
        <v/>
      </c>
      <c r="E508" s="94" t="str">
        <f>IF(Cadastro!E507="","",Cadastro!E507)</f>
        <v/>
      </c>
      <c r="F508" s="94" t="str">
        <f>IFERROR(VLOOKUP(D508,Saldo!$P$9:$Y$1009,9,FALSE),"")</f>
        <v/>
      </c>
      <c r="G508" s="94" t="str">
        <f>IFERROR(VLOOKUP(D508,Saldo!$P$9:$Y$1009,10,FALSE),"")</f>
        <v/>
      </c>
      <c r="H508" s="94" t="str">
        <f>IFERROR(VLOOKUP(D508,Saldo!$P$9:$AA$1009,11,FALSE),"")</f>
        <v/>
      </c>
      <c r="I508" s="94" t="str">
        <f t="shared" si="14"/>
        <v/>
      </c>
      <c r="K508" s="67"/>
      <c r="L508" s="103" t="str">
        <f t="shared" si="15"/>
        <v>-</v>
      </c>
    </row>
    <row r="509" spans="1:12" ht="18.95" customHeight="1" x14ac:dyDescent="0.25">
      <c r="A509" s="82"/>
      <c r="C509" s="76" t="str">
        <f>IF(Cadastro!D508="","",Cadastro!D508)</f>
        <v/>
      </c>
      <c r="D509" s="76" t="str">
        <f>IF(Cadastro!C508="","",Cadastro!C508)</f>
        <v/>
      </c>
      <c r="E509" s="94" t="str">
        <f>IF(Cadastro!E508="","",Cadastro!E508)</f>
        <v/>
      </c>
      <c r="F509" s="94" t="str">
        <f>IFERROR(VLOOKUP(D509,Saldo!$P$9:$Y$1009,9,FALSE),"")</f>
        <v/>
      </c>
      <c r="G509" s="94" t="str">
        <f>IFERROR(VLOOKUP(D509,Saldo!$P$9:$Y$1009,10,FALSE),"")</f>
        <v/>
      </c>
      <c r="H509" s="94" t="str">
        <f>IFERROR(VLOOKUP(D509,Saldo!$P$9:$AA$1009,11,FALSE),"")</f>
        <v/>
      </c>
      <c r="I509" s="94" t="str">
        <f t="shared" si="14"/>
        <v/>
      </c>
      <c r="K509" s="67"/>
      <c r="L509" s="103" t="str">
        <f t="shared" si="15"/>
        <v>-</v>
      </c>
    </row>
    <row r="510" spans="1:12" ht="18.95" customHeight="1" x14ac:dyDescent="0.25">
      <c r="A510" s="82"/>
      <c r="C510" s="76" t="str">
        <f>IF(Cadastro!D509="","",Cadastro!D509)</f>
        <v/>
      </c>
      <c r="D510" s="76" t="str">
        <f>IF(Cadastro!C509="","",Cadastro!C509)</f>
        <v/>
      </c>
      <c r="E510" s="94" t="str">
        <f>IF(Cadastro!E509="","",Cadastro!E509)</f>
        <v/>
      </c>
      <c r="F510" s="94" t="str">
        <f>IFERROR(VLOOKUP(D510,Saldo!$P$9:$Y$1009,9,FALSE),"")</f>
        <v/>
      </c>
      <c r="G510" s="94" t="str">
        <f>IFERROR(VLOOKUP(D510,Saldo!$P$9:$Y$1009,10,FALSE),"")</f>
        <v/>
      </c>
      <c r="H510" s="94" t="str">
        <f>IFERROR(VLOOKUP(D510,Saldo!$P$9:$AA$1009,11,FALSE),"")</f>
        <v/>
      </c>
      <c r="I510" s="94" t="str">
        <f t="shared" si="14"/>
        <v/>
      </c>
      <c r="K510" s="67"/>
      <c r="L510" s="103" t="str">
        <f t="shared" si="15"/>
        <v>-</v>
      </c>
    </row>
    <row r="511" spans="1:12" ht="18.95" customHeight="1" x14ac:dyDescent="0.25">
      <c r="A511" s="82"/>
      <c r="C511" s="76" t="str">
        <f>IF(Cadastro!D510="","",Cadastro!D510)</f>
        <v/>
      </c>
      <c r="D511" s="76" t="str">
        <f>IF(Cadastro!C510="","",Cadastro!C510)</f>
        <v/>
      </c>
      <c r="E511" s="94" t="str">
        <f>IF(Cadastro!E510="","",Cadastro!E510)</f>
        <v/>
      </c>
      <c r="F511" s="94" t="str">
        <f>IFERROR(VLOOKUP(D511,Saldo!$P$9:$Y$1009,9,FALSE),"")</f>
        <v/>
      </c>
      <c r="G511" s="94" t="str">
        <f>IFERROR(VLOOKUP(D511,Saldo!$P$9:$Y$1009,10,FALSE),"")</f>
        <v/>
      </c>
      <c r="H511" s="94" t="str">
        <f>IFERROR(VLOOKUP(D511,Saldo!$P$9:$AA$1009,11,FALSE),"")</f>
        <v/>
      </c>
      <c r="I511" s="94" t="str">
        <f t="shared" si="14"/>
        <v/>
      </c>
      <c r="K511" s="67"/>
      <c r="L511" s="103" t="str">
        <f t="shared" si="15"/>
        <v>-</v>
      </c>
    </row>
    <row r="512" spans="1:12" ht="18.95" customHeight="1" x14ac:dyDescent="0.25">
      <c r="A512" s="82"/>
      <c r="C512" s="76" t="str">
        <f>IF(Cadastro!D511="","",Cadastro!D511)</f>
        <v/>
      </c>
      <c r="D512" s="76" t="str">
        <f>IF(Cadastro!C511="","",Cadastro!C511)</f>
        <v/>
      </c>
      <c r="E512" s="94" t="str">
        <f>IF(Cadastro!E511="","",Cadastro!E511)</f>
        <v/>
      </c>
      <c r="F512" s="94" t="str">
        <f>IFERROR(VLOOKUP(D512,Saldo!$P$9:$Y$1009,9,FALSE),"")</f>
        <v/>
      </c>
      <c r="G512" s="94" t="str">
        <f>IFERROR(VLOOKUP(D512,Saldo!$P$9:$Y$1009,10,FALSE),"")</f>
        <v/>
      </c>
      <c r="H512" s="94" t="str">
        <f>IFERROR(VLOOKUP(D512,Saldo!$P$9:$AA$1009,11,FALSE),"")</f>
        <v/>
      </c>
      <c r="I512" s="94" t="str">
        <f t="shared" si="14"/>
        <v/>
      </c>
      <c r="K512" s="67"/>
      <c r="L512" s="103" t="str">
        <f t="shared" si="15"/>
        <v>-</v>
      </c>
    </row>
    <row r="513" spans="1:12" ht="18.95" customHeight="1" x14ac:dyDescent="0.25">
      <c r="A513" s="82"/>
      <c r="C513" s="76" t="str">
        <f>IF(Cadastro!D512="","",Cadastro!D512)</f>
        <v/>
      </c>
      <c r="D513" s="76" t="str">
        <f>IF(Cadastro!C512="","",Cadastro!C512)</f>
        <v/>
      </c>
      <c r="E513" s="94" t="str">
        <f>IF(Cadastro!E512="","",Cadastro!E512)</f>
        <v/>
      </c>
      <c r="F513" s="94" t="str">
        <f>IFERROR(VLOOKUP(D513,Saldo!$P$9:$Y$1009,9,FALSE),"")</f>
        <v/>
      </c>
      <c r="G513" s="94" t="str">
        <f>IFERROR(VLOOKUP(D513,Saldo!$P$9:$Y$1009,10,FALSE),"")</f>
        <v/>
      </c>
      <c r="H513" s="94" t="str">
        <f>IFERROR(VLOOKUP(D513,Saldo!$P$9:$AA$1009,11,FALSE),"")</f>
        <v/>
      </c>
      <c r="I513" s="94" t="str">
        <f t="shared" si="14"/>
        <v/>
      </c>
      <c r="K513" s="67"/>
      <c r="L513" s="103" t="str">
        <f t="shared" si="15"/>
        <v>-</v>
      </c>
    </row>
    <row r="514" spans="1:12" ht="18.95" customHeight="1" x14ac:dyDescent="0.25">
      <c r="A514" s="82"/>
      <c r="C514" s="76" t="str">
        <f>IF(Cadastro!D513="","",Cadastro!D513)</f>
        <v/>
      </c>
      <c r="D514" s="76" t="str">
        <f>IF(Cadastro!C513="","",Cadastro!C513)</f>
        <v/>
      </c>
      <c r="E514" s="94" t="str">
        <f>IF(Cadastro!E513="","",Cadastro!E513)</f>
        <v/>
      </c>
      <c r="F514" s="94" t="str">
        <f>IFERROR(VLOOKUP(D514,Saldo!$P$9:$Y$1009,9,FALSE),"")</f>
        <v/>
      </c>
      <c r="G514" s="94" t="str">
        <f>IFERROR(VLOOKUP(D514,Saldo!$P$9:$Y$1009,10,FALSE),"")</f>
        <v/>
      </c>
      <c r="H514" s="94" t="str">
        <f>IFERROR(VLOOKUP(D514,Saldo!$P$9:$AA$1009,11,FALSE),"")</f>
        <v/>
      </c>
      <c r="I514" s="94" t="str">
        <f t="shared" si="14"/>
        <v/>
      </c>
      <c r="K514" s="67"/>
      <c r="L514" s="103" t="str">
        <f t="shared" si="15"/>
        <v>-</v>
      </c>
    </row>
    <row r="515" spans="1:12" ht="18.95" customHeight="1" x14ac:dyDescent="0.25">
      <c r="A515" s="82"/>
      <c r="C515" s="76" t="str">
        <f>IF(Cadastro!D514="","",Cadastro!D514)</f>
        <v/>
      </c>
      <c r="D515" s="76" t="str">
        <f>IF(Cadastro!C514="","",Cadastro!C514)</f>
        <v/>
      </c>
      <c r="E515" s="94" t="str">
        <f>IF(Cadastro!E514="","",Cadastro!E514)</f>
        <v/>
      </c>
      <c r="F515" s="94" t="str">
        <f>IFERROR(VLOOKUP(D515,Saldo!$P$9:$Y$1009,9,FALSE),"")</f>
        <v/>
      </c>
      <c r="G515" s="94" t="str">
        <f>IFERROR(VLOOKUP(D515,Saldo!$P$9:$Y$1009,10,FALSE),"")</f>
        <v/>
      </c>
      <c r="H515" s="94" t="str">
        <f>IFERROR(VLOOKUP(D515,Saldo!$P$9:$AA$1009,11,FALSE),"")</f>
        <v/>
      </c>
      <c r="I515" s="94" t="str">
        <f t="shared" si="14"/>
        <v/>
      </c>
      <c r="K515" s="67"/>
      <c r="L515" s="103" t="str">
        <f t="shared" si="15"/>
        <v>-</v>
      </c>
    </row>
    <row r="516" spans="1:12" ht="18.95" customHeight="1" x14ac:dyDescent="0.25">
      <c r="A516" s="82"/>
      <c r="C516" s="76" t="str">
        <f>IF(Cadastro!D515="","",Cadastro!D515)</f>
        <v/>
      </c>
      <c r="D516" s="76" t="str">
        <f>IF(Cadastro!C515="","",Cadastro!C515)</f>
        <v/>
      </c>
      <c r="E516" s="94" t="str">
        <f>IF(Cadastro!E515="","",Cadastro!E515)</f>
        <v/>
      </c>
      <c r="F516" s="94" t="str">
        <f>IFERROR(VLOOKUP(D516,Saldo!$P$9:$Y$1009,9,FALSE),"")</f>
        <v/>
      </c>
      <c r="G516" s="94" t="str">
        <f>IFERROR(VLOOKUP(D516,Saldo!$P$9:$Y$1009,10,FALSE),"")</f>
        <v/>
      </c>
      <c r="H516" s="94" t="str">
        <f>IFERROR(VLOOKUP(D516,Saldo!$P$9:$AA$1009,11,FALSE),"")</f>
        <v/>
      </c>
      <c r="I516" s="94" t="str">
        <f t="shared" si="14"/>
        <v/>
      </c>
      <c r="K516" s="67"/>
      <c r="L516" s="103" t="str">
        <f t="shared" si="15"/>
        <v>-</v>
      </c>
    </row>
    <row r="517" spans="1:12" ht="18.95" customHeight="1" x14ac:dyDescent="0.25">
      <c r="A517" s="82"/>
      <c r="C517" s="76" t="str">
        <f>IF(Cadastro!D516="","",Cadastro!D516)</f>
        <v/>
      </c>
      <c r="D517" s="76" t="str">
        <f>IF(Cadastro!C516="","",Cadastro!C516)</f>
        <v/>
      </c>
      <c r="E517" s="94" t="str">
        <f>IF(Cadastro!E516="","",Cadastro!E516)</f>
        <v/>
      </c>
      <c r="F517" s="94" t="str">
        <f>IFERROR(VLOOKUP(D517,Saldo!$P$9:$Y$1009,9,FALSE),"")</f>
        <v/>
      </c>
      <c r="G517" s="94" t="str">
        <f>IFERROR(VLOOKUP(D517,Saldo!$P$9:$Y$1009,10,FALSE),"")</f>
        <v/>
      </c>
      <c r="H517" s="94" t="str">
        <f>IFERROR(VLOOKUP(D517,Saldo!$P$9:$AA$1009,11,FALSE),"")</f>
        <v/>
      </c>
      <c r="I517" s="94" t="str">
        <f t="shared" si="14"/>
        <v/>
      </c>
      <c r="K517" s="67"/>
      <c r="L517" s="103" t="str">
        <f t="shared" si="15"/>
        <v>-</v>
      </c>
    </row>
    <row r="518" spans="1:12" ht="18.95" customHeight="1" x14ac:dyDescent="0.25">
      <c r="A518" s="82"/>
      <c r="C518" s="76" t="str">
        <f>IF(Cadastro!D517="","",Cadastro!D517)</f>
        <v/>
      </c>
      <c r="D518" s="76" t="str">
        <f>IF(Cadastro!C517="","",Cadastro!C517)</f>
        <v/>
      </c>
      <c r="E518" s="94" t="str">
        <f>IF(Cadastro!E517="","",Cadastro!E517)</f>
        <v/>
      </c>
      <c r="F518" s="94" t="str">
        <f>IFERROR(VLOOKUP(D518,Saldo!$P$9:$Y$1009,9,FALSE),"")</f>
        <v/>
      </c>
      <c r="G518" s="94" t="str">
        <f>IFERROR(VLOOKUP(D518,Saldo!$P$9:$Y$1009,10,FALSE),"")</f>
        <v/>
      </c>
      <c r="H518" s="94" t="str">
        <f>IFERROR(VLOOKUP(D518,Saldo!$P$9:$AA$1009,11,FALSE),"")</f>
        <v/>
      </c>
      <c r="I518" s="94" t="str">
        <f t="shared" si="14"/>
        <v/>
      </c>
      <c r="K518" s="67"/>
      <c r="L518" s="103" t="str">
        <f t="shared" si="15"/>
        <v>-</v>
      </c>
    </row>
    <row r="519" spans="1:12" ht="18.95" customHeight="1" x14ac:dyDescent="0.25">
      <c r="A519" s="82"/>
      <c r="C519" s="76" t="str">
        <f>IF(Cadastro!D518="","",Cadastro!D518)</f>
        <v/>
      </c>
      <c r="D519" s="76" t="str">
        <f>IF(Cadastro!C518="","",Cadastro!C518)</f>
        <v/>
      </c>
      <c r="E519" s="94" t="str">
        <f>IF(Cadastro!E518="","",Cadastro!E518)</f>
        <v/>
      </c>
      <c r="F519" s="94" t="str">
        <f>IFERROR(VLOOKUP(D519,Saldo!$P$9:$Y$1009,9,FALSE),"")</f>
        <v/>
      </c>
      <c r="G519" s="94" t="str">
        <f>IFERROR(VLOOKUP(D519,Saldo!$P$9:$Y$1009,10,FALSE),"")</f>
        <v/>
      </c>
      <c r="H519" s="94" t="str">
        <f>IFERROR(VLOOKUP(D519,Saldo!$P$9:$AA$1009,11,FALSE),"")</f>
        <v/>
      </c>
      <c r="I519" s="94" t="str">
        <f t="shared" si="14"/>
        <v/>
      </c>
      <c r="K519" s="67"/>
      <c r="L519" s="103" t="str">
        <f t="shared" si="15"/>
        <v>-</v>
      </c>
    </row>
    <row r="520" spans="1:12" ht="18.95" customHeight="1" x14ac:dyDescent="0.25">
      <c r="A520" s="82"/>
      <c r="C520" s="76" t="str">
        <f>IF(Cadastro!D519="","",Cadastro!D519)</f>
        <v/>
      </c>
      <c r="D520" s="76" t="str">
        <f>IF(Cadastro!C519="","",Cadastro!C519)</f>
        <v/>
      </c>
      <c r="E520" s="94" t="str">
        <f>IF(Cadastro!E519="","",Cadastro!E519)</f>
        <v/>
      </c>
      <c r="F520" s="94" t="str">
        <f>IFERROR(VLOOKUP(D520,Saldo!$P$9:$Y$1009,9,FALSE),"")</f>
        <v/>
      </c>
      <c r="G520" s="94" t="str">
        <f>IFERROR(VLOOKUP(D520,Saldo!$P$9:$Y$1009,10,FALSE),"")</f>
        <v/>
      </c>
      <c r="H520" s="94" t="str">
        <f>IFERROR(VLOOKUP(D520,Saldo!$P$9:$AA$1009,11,FALSE),"")</f>
        <v/>
      </c>
      <c r="I520" s="94" t="str">
        <f t="shared" si="14"/>
        <v/>
      </c>
      <c r="K520" s="67"/>
      <c r="L520" s="103" t="str">
        <f t="shared" si="15"/>
        <v>-</v>
      </c>
    </row>
    <row r="521" spans="1:12" ht="18.95" customHeight="1" x14ac:dyDescent="0.25">
      <c r="A521" s="82"/>
      <c r="C521" s="76" t="str">
        <f>IF(Cadastro!D520="","",Cadastro!D520)</f>
        <v/>
      </c>
      <c r="D521" s="76" t="str">
        <f>IF(Cadastro!C520="","",Cadastro!C520)</f>
        <v/>
      </c>
      <c r="E521" s="94" t="str">
        <f>IF(Cadastro!E520="","",Cadastro!E520)</f>
        <v/>
      </c>
      <c r="F521" s="94" t="str">
        <f>IFERROR(VLOOKUP(D521,Saldo!$P$9:$Y$1009,9,FALSE),"")</f>
        <v/>
      </c>
      <c r="G521" s="94" t="str">
        <f>IFERROR(VLOOKUP(D521,Saldo!$P$9:$Y$1009,10,FALSE),"")</f>
        <v/>
      </c>
      <c r="H521" s="94" t="str">
        <f>IFERROR(VLOOKUP(D521,Saldo!$P$9:$AA$1009,11,FALSE),"")</f>
        <v/>
      </c>
      <c r="I521" s="94" t="str">
        <f t="shared" si="14"/>
        <v/>
      </c>
      <c r="K521" s="67"/>
      <c r="L521" s="103" t="str">
        <f t="shared" si="15"/>
        <v>-</v>
      </c>
    </row>
    <row r="522" spans="1:12" ht="18.95" customHeight="1" x14ac:dyDescent="0.25">
      <c r="A522" s="82"/>
      <c r="C522" s="76" t="str">
        <f>IF(Cadastro!D521="","",Cadastro!D521)</f>
        <v/>
      </c>
      <c r="D522" s="76" t="str">
        <f>IF(Cadastro!C521="","",Cadastro!C521)</f>
        <v/>
      </c>
      <c r="E522" s="94" t="str">
        <f>IF(Cadastro!E521="","",Cadastro!E521)</f>
        <v/>
      </c>
      <c r="F522" s="94" t="str">
        <f>IFERROR(VLOOKUP(D522,Saldo!$P$9:$Y$1009,9,FALSE),"")</f>
        <v/>
      </c>
      <c r="G522" s="94" t="str">
        <f>IFERROR(VLOOKUP(D522,Saldo!$P$9:$Y$1009,10,FALSE),"")</f>
        <v/>
      </c>
      <c r="H522" s="94" t="str">
        <f>IFERROR(VLOOKUP(D522,Saldo!$P$9:$AA$1009,11,FALSE),"")</f>
        <v/>
      </c>
      <c r="I522" s="94" t="str">
        <f t="shared" si="14"/>
        <v/>
      </c>
      <c r="K522" s="67"/>
      <c r="L522" s="103" t="str">
        <f t="shared" si="15"/>
        <v>-</v>
      </c>
    </row>
    <row r="523" spans="1:12" ht="18.95" customHeight="1" x14ac:dyDescent="0.25">
      <c r="A523" s="82"/>
      <c r="C523" s="76" t="str">
        <f>IF(Cadastro!D522="","",Cadastro!D522)</f>
        <v/>
      </c>
      <c r="D523" s="76" t="str">
        <f>IF(Cadastro!C522="","",Cadastro!C522)</f>
        <v/>
      </c>
      <c r="E523" s="94" t="str">
        <f>IF(Cadastro!E522="","",Cadastro!E522)</f>
        <v/>
      </c>
      <c r="F523" s="94" t="str">
        <f>IFERROR(VLOOKUP(D523,Saldo!$P$9:$Y$1009,9,FALSE),"")</f>
        <v/>
      </c>
      <c r="G523" s="94" t="str">
        <f>IFERROR(VLOOKUP(D523,Saldo!$P$9:$Y$1009,10,FALSE),"")</f>
        <v/>
      </c>
      <c r="H523" s="94" t="str">
        <f>IFERROR(VLOOKUP(D523,Saldo!$P$9:$AA$1009,11,FALSE),"")</f>
        <v/>
      </c>
      <c r="I523" s="94" t="str">
        <f t="shared" ref="I523:I586" si="16">IFERROR(E523+F523-G523+H523,"")</f>
        <v/>
      </c>
      <c r="K523" s="67"/>
      <c r="L523" s="103" t="str">
        <f t="shared" ref="L523:L586" si="17">IF(C523="","-",IF(K523="","-",K523-I523))</f>
        <v>-</v>
      </c>
    </row>
    <row r="524" spans="1:12" ht="18.95" customHeight="1" x14ac:dyDescent="0.25">
      <c r="A524" s="82"/>
      <c r="C524" s="76" t="str">
        <f>IF(Cadastro!D523="","",Cadastro!D523)</f>
        <v/>
      </c>
      <c r="D524" s="76" t="str">
        <f>IF(Cadastro!C523="","",Cadastro!C523)</f>
        <v/>
      </c>
      <c r="E524" s="94" t="str">
        <f>IF(Cadastro!E523="","",Cadastro!E523)</f>
        <v/>
      </c>
      <c r="F524" s="94" t="str">
        <f>IFERROR(VLOOKUP(D524,Saldo!$P$9:$Y$1009,9,FALSE),"")</f>
        <v/>
      </c>
      <c r="G524" s="94" t="str">
        <f>IFERROR(VLOOKUP(D524,Saldo!$P$9:$Y$1009,10,FALSE),"")</f>
        <v/>
      </c>
      <c r="H524" s="94" t="str">
        <f>IFERROR(VLOOKUP(D524,Saldo!$P$9:$AA$1009,11,FALSE),"")</f>
        <v/>
      </c>
      <c r="I524" s="94" t="str">
        <f t="shared" si="16"/>
        <v/>
      </c>
      <c r="K524" s="67"/>
      <c r="L524" s="103" t="str">
        <f t="shared" si="17"/>
        <v>-</v>
      </c>
    </row>
    <row r="525" spans="1:12" ht="18.95" customHeight="1" x14ac:dyDescent="0.25">
      <c r="A525" s="82"/>
      <c r="C525" s="76" t="str">
        <f>IF(Cadastro!D524="","",Cadastro!D524)</f>
        <v/>
      </c>
      <c r="D525" s="76" t="str">
        <f>IF(Cadastro!C524="","",Cadastro!C524)</f>
        <v/>
      </c>
      <c r="E525" s="94" t="str">
        <f>IF(Cadastro!E524="","",Cadastro!E524)</f>
        <v/>
      </c>
      <c r="F525" s="94" t="str">
        <f>IFERROR(VLOOKUP(D525,Saldo!$P$9:$Y$1009,9,FALSE),"")</f>
        <v/>
      </c>
      <c r="G525" s="94" t="str">
        <f>IFERROR(VLOOKUP(D525,Saldo!$P$9:$Y$1009,10,FALSE),"")</f>
        <v/>
      </c>
      <c r="H525" s="94" t="str">
        <f>IFERROR(VLOOKUP(D525,Saldo!$P$9:$AA$1009,11,FALSE),"")</f>
        <v/>
      </c>
      <c r="I525" s="94" t="str">
        <f t="shared" si="16"/>
        <v/>
      </c>
      <c r="K525" s="67"/>
      <c r="L525" s="103" t="str">
        <f t="shared" si="17"/>
        <v>-</v>
      </c>
    </row>
    <row r="526" spans="1:12" ht="18.95" customHeight="1" x14ac:dyDescent="0.25">
      <c r="A526" s="82"/>
      <c r="C526" s="76" t="str">
        <f>IF(Cadastro!D525="","",Cadastro!D525)</f>
        <v/>
      </c>
      <c r="D526" s="76" t="str">
        <f>IF(Cadastro!C525="","",Cadastro!C525)</f>
        <v/>
      </c>
      <c r="E526" s="94" t="str">
        <f>IF(Cadastro!E525="","",Cadastro!E525)</f>
        <v/>
      </c>
      <c r="F526" s="94" t="str">
        <f>IFERROR(VLOOKUP(D526,Saldo!$P$9:$Y$1009,9,FALSE),"")</f>
        <v/>
      </c>
      <c r="G526" s="94" t="str">
        <f>IFERROR(VLOOKUP(D526,Saldo!$P$9:$Y$1009,10,FALSE),"")</f>
        <v/>
      </c>
      <c r="H526" s="94" t="str">
        <f>IFERROR(VLOOKUP(D526,Saldo!$P$9:$AA$1009,11,FALSE),"")</f>
        <v/>
      </c>
      <c r="I526" s="94" t="str">
        <f t="shared" si="16"/>
        <v/>
      </c>
      <c r="K526" s="67"/>
      <c r="L526" s="103" t="str">
        <f t="shared" si="17"/>
        <v>-</v>
      </c>
    </row>
    <row r="527" spans="1:12" ht="18.95" customHeight="1" x14ac:dyDescent="0.25">
      <c r="A527" s="82"/>
      <c r="C527" s="76" t="str">
        <f>IF(Cadastro!D526="","",Cadastro!D526)</f>
        <v/>
      </c>
      <c r="D527" s="76" t="str">
        <f>IF(Cadastro!C526="","",Cadastro!C526)</f>
        <v/>
      </c>
      <c r="E527" s="94" t="str">
        <f>IF(Cadastro!E526="","",Cadastro!E526)</f>
        <v/>
      </c>
      <c r="F527" s="94" t="str">
        <f>IFERROR(VLOOKUP(D527,Saldo!$P$9:$Y$1009,9,FALSE),"")</f>
        <v/>
      </c>
      <c r="G527" s="94" t="str">
        <f>IFERROR(VLOOKUP(D527,Saldo!$P$9:$Y$1009,10,FALSE),"")</f>
        <v/>
      </c>
      <c r="H527" s="94" t="str">
        <f>IFERROR(VLOOKUP(D527,Saldo!$P$9:$AA$1009,11,FALSE),"")</f>
        <v/>
      </c>
      <c r="I527" s="94" t="str">
        <f t="shared" si="16"/>
        <v/>
      </c>
      <c r="K527" s="67"/>
      <c r="L527" s="103" t="str">
        <f t="shared" si="17"/>
        <v>-</v>
      </c>
    </row>
    <row r="528" spans="1:12" ht="18.95" customHeight="1" x14ac:dyDescent="0.25">
      <c r="A528" s="82"/>
      <c r="C528" s="76" t="str">
        <f>IF(Cadastro!D527="","",Cadastro!D527)</f>
        <v/>
      </c>
      <c r="D528" s="76" t="str">
        <f>IF(Cadastro!C527="","",Cadastro!C527)</f>
        <v/>
      </c>
      <c r="E528" s="94" t="str">
        <f>IF(Cadastro!E527="","",Cadastro!E527)</f>
        <v/>
      </c>
      <c r="F528" s="94" t="str">
        <f>IFERROR(VLOOKUP(D528,Saldo!$P$9:$Y$1009,9,FALSE),"")</f>
        <v/>
      </c>
      <c r="G528" s="94" t="str">
        <f>IFERROR(VLOOKUP(D528,Saldo!$P$9:$Y$1009,10,FALSE),"")</f>
        <v/>
      </c>
      <c r="H528" s="94" t="str">
        <f>IFERROR(VLOOKUP(D528,Saldo!$P$9:$AA$1009,11,FALSE),"")</f>
        <v/>
      </c>
      <c r="I528" s="94" t="str">
        <f t="shared" si="16"/>
        <v/>
      </c>
      <c r="K528" s="67"/>
      <c r="L528" s="103" t="str">
        <f t="shared" si="17"/>
        <v>-</v>
      </c>
    </row>
    <row r="529" spans="1:12" ht="18.95" customHeight="1" x14ac:dyDescent="0.25">
      <c r="A529" s="82"/>
      <c r="C529" s="76" t="str">
        <f>IF(Cadastro!D528="","",Cadastro!D528)</f>
        <v/>
      </c>
      <c r="D529" s="76" t="str">
        <f>IF(Cadastro!C528="","",Cadastro!C528)</f>
        <v/>
      </c>
      <c r="E529" s="94" t="str">
        <f>IF(Cadastro!E528="","",Cadastro!E528)</f>
        <v/>
      </c>
      <c r="F529" s="94" t="str">
        <f>IFERROR(VLOOKUP(D529,Saldo!$P$9:$Y$1009,9,FALSE),"")</f>
        <v/>
      </c>
      <c r="G529" s="94" t="str">
        <f>IFERROR(VLOOKUP(D529,Saldo!$P$9:$Y$1009,10,FALSE),"")</f>
        <v/>
      </c>
      <c r="H529" s="94" t="str">
        <f>IFERROR(VLOOKUP(D529,Saldo!$P$9:$AA$1009,11,FALSE),"")</f>
        <v/>
      </c>
      <c r="I529" s="94" t="str">
        <f t="shared" si="16"/>
        <v/>
      </c>
      <c r="K529" s="67"/>
      <c r="L529" s="103" t="str">
        <f t="shared" si="17"/>
        <v>-</v>
      </c>
    </row>
    <row r="530" spans="1:12" ht="18.95" customHeight="1" x14ac:dyDescent="0.25">
      <c r="A530" s="82"/>
      <c r="C530" s="76" t="str">
        <f>IF(Cadastro!D529="","",Cadastro!D529)</f>
        <v/>
      </c>
      <c r="D530" s="76" t="str">
        <f>IF(Cadastro!C529="","",Cadastro!C529)</f>
        <v/>
      </c>
      <c r="E530" s="94" t="str">
        <f>IF(Cadastro!E529="","",Cadastro!E529)</f>
        <v/>
      </c>
      <c r="F530" s="94" t="str">
        <f>IFERROR(VLOOKUP(D530,Saldo!$P$9:$Y$1009,9,FALSE),"")</f>
        <v/>
      </c>
      <c r="G530" s="94" t="str">
        <f>IFERROR(VLOOKUP(D530,Saldo!$P$9:$Y$1009,10,FALSE),"")</f>
        <v/>
      </c>
      <c r="H530" s="94" t="str">
        <f>IFERROR(VLOOKUP(D530,Saldo!$P$9:$AA$1009,11,FALSE),"")</f>
        <v/>
      </c>
      <c r="I530" s="94" t="str">
        <f t="shared" si="16"/>
        <v/>
      </c>
      <c r="K530" s="67"/>
      <c r="L530" s="103" t="str">
        <f t="shared" si="17"/>
        <v>-</v>
      </c>
    </row>
    <row r="531" spans="1:12" ht="18.95" customHeight="1" x14ac:dyDescent="0.25">
      <c r="A531" s="82"/>
      <c r="C531" s="76" t="str">
        <f>IF(Cadastro!D530="","",Cadastro!D530)</f>
        <v/>
      </c>
      <c r="D531" s="76" t="str">
        <f>IF(Cadastro!C530="","",Cadastro!C530)</f>
        <v/>
      </c>
      <c r="E531" s="94" t="str">
        <f>IF(Cadastro!E530="","",Cadastro!E530)</f>
        <v/>
      </c>
      <c r="F531" s="94" t="str">
        <f>IFERROR(VLOOKUP(D531,Saldo!$P$9:$Y$1009,9,FALSE),"")</f>
        <v/>
      </c>
      <c r="G531" s="94" t="str">
        <f>IFERROR(VLOOKUP(D531,Saldo!$P$9:$Y$1009,10,FALSE),"")</f>
        <v/>
      </c>
      <c r="H531" s="94" t="str">
        <f>IFERROR(VLOOKUP(D531,Saldo!$P$9:$AA$1009,11,FALSE),"")</f>
        <v/>
      </c>
      <c r="I531" s="94" t="str">
        <f t="shared" si="16"/>
        <v/>
      </c>
      <c r="K531" s="67"/>
      <c r="L531" s="103" t="str">
        <f t="shared" si="17"/>
        <v>-</v>
      </c>
    </row>
    <row r="532" spans="1:12" ht="18.95" customHeight="1" x14ac:dyDescent="0.25">
      <c r="A532" s="82"/>
      <c r="C532" s="76" t="str">
        <f>IF(Cadastro!D531="","",Cadastro!D531)</f>
        <v/>
      </c>
      <c r="D532" s="76" t="str">
        <f>IF(Cadastro!C531="","",Cadastro!C531)</f>
        <v/>
      </c>
      <c r="E532" s="94" t="str">
        <f>IF(Cadastro!E531="","",Cadastro!E531)</f>
        <v/>
      </c>
      <c r="F532" s="94" t="str">
        <f>IFERROR(VLOOKUP(D532,Saldo!$P$9:$Y$1009,9,FALSE),"")</f>
        <v/>
      </c>
      <c r="G532" s="94" t="str">
        <f>IFERROR(VLOOKUP(D532,Saldo!$P$9:$Y$1009,10,FALSE),"")</f>
        <v/>
      </c>
      <c r="H532" s="94" t="str">
        <f>IFERROR(VLOOKUP(D532,Saldo!$P$9:$AA$1009,11,FALSE),"")</f>
        <v/>
      </c>
      <c r="I532" s="94" t="str">
        <f t="shared" si="16"/>
        <v/>
      </c>
      <c r="K532" s="67"/>
      <c r="L532" s="103" t="str">
        <f t="shared" si="17"/>
        <v>-</v>
      </c>
    </row>
    <row r="533" spans="1:12" ht="18.95" customHeight="1" x14ac:dyDescent="0.25">
      <c r="A533" s="82"/>
      <c r="C533" s="76" t="str">
        <f>IF(Cadastro!D532="","",Cadastro!D532)</f>
        <v/>
      </c>
      <c r="D533" s="76" t="str">
        <f>IF(Cadastro!C532="","",Cadastro!C532)</f>
        <v/>
      </c>
      <c r="E533" s="94" t="str">
        <f>IF(Cadastro!E532="","",Cadastro!E532)</f>
        <v/>
      </c>
      <c r="F533" s="94" t="str">
        <f>IFERROR(VLOOKUP(D533,Saldo!$P$9:$Y$1009,9,FALSE),"")</f>
        <v/>
      </c>
      <c r="G533" s="94" t="str">
        <f>IFERROR(VLOOKUP(D533,Saldo!$P$9:$Y$1009,10,FALSE),"")</f>
        <v/>
      </c>
      <c r="H533" s="94" t="str">
        <f>IFERROR(VLOOKUP(D533,Saldo!$P$9:$AA$1009,11,FALSE),"")</f>
        <v/>
      </c>
      <c r="I533" s="94" t="str">
        <f t="shared" si="16"/>
        <v/>
      </c>
      <c r="K533" s="67"/>
      <c r="L533" s="103" t="str">
        <f t="shared" si="17"/>
        <v>-</v>
      </c>
    </row>
    <row r="534" spans="1:12" ht="18.95" customHeight="1" x14ac:dyDescent="0.25">
      <c r="A534" s="82"/>
      <c r="C534" s="76" t="str">
        <f>IF(Cadastro!D533="","",Cadastro!D533)</f>
        <v/>
      </c>
      <c r="D534" s="76" t="str">
        <f>IF(Cadastro!C533="","",Cadastro!C533)</f>
        <v/>
      </c>
      <c r="E534" s="94" t="str">
        <f>IF(Cadastro!E533="","",Cadastro!E533)</f>
        <v/>
      </c>
      <c r="F534" s="94" t="str">
        <f>IFERROR(VLOOKUP(D534,Saldo!$P$9:$Y$1009,9,FALSE),"")</f>
        <v/>
      </c>
      <c r="G534" s="94" t="str">
        <f>IFERROR(VLOOKUP(D534,Saldo!$P$9:$Y$1009,10,FALSE),"")</f>
        <v/>
      </c>
      <c r="H534" s="94" t="str">
        <f>IFERROR(VLOOKUP(D534,Saldo!$P$9:$AA$1009,11,FALSE),"")</f>
        <v/>
      </c>
      <c r="I534" s="94" t="str">
        <f t="shared" si="16"/>
        <v/>
      </c>
      <c r="K534" s="67"/>
      <c r="L534" s="103" t="str">
        <f t="shared" si="17"/>
        <v>-</v>
      </c>
    </row>
    <row r="535" spans="1:12" ht="18.95" customHeight="1" x14ac:dyDescent="0.25">
      <c r="A535" s="82"/>
      <c r="C535" s="76" t="str">
        <f>IF(Cadastro!D534="","",Cadastro!D534)</f>
        <v/>
      </c>
      <c r="D535" s="76" t="str">
        <f>IF(Cadastro!C534="","",Cadastro!C534)</f>
        <v/>
      </c>
      <c r="E535" s="94" t="str">
        <f>IF(Cadastro!E534="","",Cadastro!E534)</f>
        <v/>
      </c>
      <c r="F535" s="94" t="str">
        <f>IFERROR(VLOOKUP(D535,Saldo!$P$9:$Y$1009,9,FALSE),"")</f>
        <v/>
      </c>
      <c r="G535" s="94" t="str">
        <f>IFERROR(VLOOKUP(D535,Saldo!$P$9:$Y$1009,10,FALSE),"")</f>
        <v/>
      </c>
      <c r="H535" s="94" t="str">
        <f>IFERROR(VLOOKUP(D535,Saldo!$P$9:$AA$1009,11,FALSE),"")</f>
        <v/>
      </c>
      <c r="I535" s="94" t="str">
        <f t="shared" si="16"/>
        <v/>
      </c>
      <c r="K535" s="67"/>
      <c r="L535" s="103" t="str">
        <f t="shared" si="17"/>
        <v>-</v>
      </c>
    </row>
    <row r="536" spans="1:12" ht="18.95" customHeight="1" x14ac:dyDescent="0.25">
      <c r="A536" s="82"/>
      <c r="C536" s="76" t="str">
        <f>IF(Cadastro!D535="","",Cadastro!D535)</f>
        <v/>
      </c>
      <c r="D536" s="76" t="str">
        <f>IF(Cadastro!C535="","",Cadastro!C535)</f>
        <v/>
      </c>
      <c r="E536" s="94" t="str">
        <f>IF(Cadastro!E535="","",Cadastro!E535)</f>
        <v/>
      </c>
      <c r="F536" s="94" t="str">
        <f>IFERROR(VLOOKUP(D536,Saldo!$P$9:$Y$1009,9,FALSE),"")</f>
        <v/>
      </c>
      <c r="G536" s="94" t="str">
        <f>IFERROR(VLOOKUP(D536,Saldo!$P$9:$Y$1009,10,FALSE),"")</f>
        <v/>
      </c>
      <c r="H536" s="94" t="str">
        <f>IFERROR(VLOOKUP(D536,Saldo!$P$9:$AA$1009,11,FALSE),"")</f>
        <v/>
      </c>
      <c r="I536" s="94" t="str">
        <f t="shared" si="16"/>
        <v/>
      </c>
      <c r="K536" s="67"/>
      <c r="L536" s="103" t="str">
        <f t="shared" si="17"/>
        <v>-</v>
      </c>
    </row>
    <row r="537" spans="1:12" ht="18.95" customHeight="1" x14ac:dyDescent="0.25">
      <c r="A537" s="82"/>
      <c r="C537" s="76" t="str">
        <f>IF(Cadastro!D536="","",Cadastro!D536)</f>
        <v/>
      </c>
      <c r="D537" s="76" t="str">
        <f>IF(Cadastro!C536="","",Cadastro!C536)</f>
        <v/>
      </c>
      <c r="E537" s="94" t="str">
        <f>IF(Cadastro!E536="","",Cadastro!E536)</f>
        <v/>
      </c>
      <c r="F537" s="94" t="str">
        <f>IFERROR(VLOOKUP(D537,Saldo!$P$9:$Y$1009,9,FALSE),"")</f>
        <v/>
      </c>
      <c r="G537" s="94" t="str">
        <f>IFERROR(VLOOKUP(D537,Saldo!$P$9:$Y$1009,10,FALSE),"")</f>
        <v/>
      </c>
      <c r="H537" s="94" t="str">
        <f>IFERROR(VLOOKUP(D537,Saldo!$P$9:$AA$1009,11,FALSE),"")</f>
        <v/>
      </c>
      <c r="I537" s="94" t="str">
        <f t="shared" si="16"/>
        <v/>
      </c>
      <c r="K537" s="67"/>
      <c r="L537" s="103" t="str">
        <f t="shared" si="17"/>
        <v>-</v>
      </c>
    </row>
    <row r="538" spans="1:12" ht="18.95" customHeight="1" x14ac:dyDescent="0.25">
      <c r="A538" s="82"/>
      <c r="C538" s="76" t="str">
        <f>IF(Cadastro!D537="","",Cadastro!D537)</f>
        <v/>
      </c>
      <c r="D538" s="76" t="str">
        <f>IF(Cadastro!C537="","",Cadastro!C537)</f>
        <v/>
      </c>
      <c r="E538" s="94" t="str">
        <f>IF(Cadastro!E537="","",Cadastro!E537)</f>
        <v/>
      </c>
      <c r="F538" s="94" t="str">
        <f>IFERROR(VLOOKUP(D538,Saldo!$P$9:$Y$1009,9,FALSE),"")</f>
        <v/>
      </c>
      <c r="G538" s="94" t="str">
        <f>IFERROR(VLOOKUP(D538,Saldo!$P$9:$Y$1009,10,FALSE),"")</f>
        <v/>
      </c>
      <c r="H538" s="94" t="str">
        <f>IFERROR(VLOOKUP(D538,Saldo!$P$9:$AA$1009,11,FALSE),"")</f>
        <v/>
      </c>
      <c r="I538" s="94" t="str">
        <f t="shared" si="16"/>
        <v/>
      </c>
      <c r="K538" s="67"/>
      <c r="L538" s="103" t="str">
        <f t="shared" si="17"/>
        <v>-</v>
      </c>
    </row>
    <row r="539" spans="1:12" ht="18.95" customHeight="1" x14ac:dyDescent="0.25">
      <c r="A539" s="82"/>
      <c r="C539" s="76" t="str">
        <f>IF(Cadastro!D538="","",Cadastro!D538)</f>
        <v/>
      </c>
      <c r="D539" s="76" t="str">
        <f>IF(Cadastro!C538="","",Cadastro!C538)</f>
        <v/>
      </c>
      <c r="E539" s="94" t="str">
        <f>IF(Cadastro!E538="","",Cadastro!E538)</f>
        <v/>
      </c>
      <c r="F539" s="94" t="str">
        <f>IFERROR(VLOOKUP(D539,Saldo!$P$9:$Y$1009,9,FALSE),"")</f>
        <v/>
      </c>
      <c r="G539" s="94" t="str">
        <f>IFERROR(VLOOKUP(D539,Saldo!$P$9:$Y$1009,10,FALSE),"")</f>
        <v/>
      </c>
      <c r="H539" s="94" t="str">
        <f>IFERROR(VLOOKUP(D539,Saldo!$P$9:$AA$1009,11,FALSE),"")</f>
        <v/>
      </c>
      <c r="I539" s="94" t="str">
        <f t="shared" si="16"/>
        <v/>
      </c>
      <c r="K539" s="67"/>
      <c r="L539" s="103" t="str">
        <f t="shared" si="17"/>
        <v>-</v>
      </c>
    </row>
    <row r="540" spans="1:12" ht="18.95" customHeight="1" x14ac:dyDescent="0.25">
      <c r="A540" s="82"/>
      <c r="C540" s="76" t="str">
        <f>IF(Cadastro!D539="","",Cadastro!D539)</f>
        <v/>
      </c>
      <c r="D540" s="76" t="str">
        <f>IF(Cadastro!C539="","",Cadastro!C539)</f>
        <v/>
      </c>
      <c r="E540" s="94" t="str">
        <f>IF(Cadastro!E539="","",Cadastro!E539)</f>
        <v/>
      </c>
      <c r="F540" s="94" t="str">
        <f>IFERROR(VLOOKUP(D540,Saldo!$P$9:$Y$1009,9,FALSE),"")</f>
        <v/>
      </c>
      <c r="G540" s="94" t="str">
        <f>IFERROR(VLOOKUP(D540,Saldo!$P$9:$Y$1009,10,FALSE),"")</f>
        <v/>
      </c>
      <c r="H540" s="94" t="str">
        <f>IFERROR(VLOOKUP(D540,Saldo!$P$9:$AA$1009,11,FALSE),"")</f>
        <v/>
      </c>
      <c r="I540" s="94" t="str">
        <f t="shared" si="16"/>
        <v/>
      </c>
      <c r="K540" s="67"/>
      <c r="L540" s="103" t="str">
        <f t="shared" si="17"/>
        <v>-</v>
      </c>
    </row>
    <row r="541" spans="1:12" ht="18.95" customHeight="1" x14ac:dyDescent="0.25">
      <c r="A541" s="82"/>
      <c r="C541" s="76" t="str">
        <f>IF(Cadastro!D540="","",Cadastro!D540)</f>
        <v/>
      </c>
      <c r="D541" s="76" t="str">
        <f>IF(Cadastro!C540="","",Cadastro!C540)</f>
        <v/>
      </c>
      <c r="E541" s="94" t="str">
        <f>IF(Cadastro!E540="","",Cadastro!E540)</f>
        <v/>
      </c>
      <c r="F541" s="94" t="str">
        <f>IFERROR(VLOOKUP(D541,Saldo!$P$9:$Y$1009,9,FALSE),"")</f>
        <v/>
      </c>
      <c r="G541" s="94" t="str">
        <f>IFERROR(VLOOKUP(D541,Saldo!$P$9:$Y$1009,10,FALSE),"")</f>
        <v/>
      </c>
      <c r="H541" s="94" t="str">
        <f>IFERROR(VLOOKUP(D541,Saldo!$P$9:$AA$1009,11,FALSE),"")</f>
        <v/>
      </c>
      <c r="I541" s="94" t="str">
        <f t="shared" si="16"/>
        <v/>
      </c>
      <c r="K541" s="67"/>
      <c r="L541" s="103" t="str">
        <f t="shared" si="17"/>
        <v>-</v>
      </c>
    </row>
    <row r="542" spans="1:12" ht="18.95" customHeight="1" x14ac:dyDescent="0.25">
      <c r="A542" s="82"/>
      <c r="C542" s="76" t="str">
        <f>IF(Cadastro!D541="","",Cadastro!D541)</f>
        <v/>
      </c>
      <c r="D542" s="76" t="str">
        <f>IF(Cadastro!C541="","",Cadastro!C541)</f>
        <v/>
      </c>
      <c r="E542" s="94" t="str">
        <f>IF(Cadastro!E541="","",Cadastro!E541)</f>
        <v/>
      </c>
      <c r="F542" s="94" t="str">
        <f>IFERROR(VLOOKUP(D542,Saldo!$P$9:$Y$1009,9,FALSE),"")</f>
        <v/>
      </c>
      <c r="G542" s="94" t="str">
        <f>IFERROR(VLOOKUP(D542,Saldo!$P$9:$Y$1009,10,FALSE),"")</f>
        <v/>
      </c>
      <c r="H542" s="94" t="str">
        <f>IFERROR(VLOOKUP(D542,Saldo!$P$9:$AA$1009,11,FALSE),"")</f>
        <v/>
      </c>
      <c r="I542" s="94" t="str">
        <f t="shared" si="16"/>
        <v/>
      </c>
      <c r="K542" s="67"/>
      <c r="L542" s="103" t="str">
        <f t="shared" si="17"/>
        <v>-</v>
      </c>
    </row>
    <row r="543" spans="1:12" ht="18.95" customHeight="1" x14ac:dyDescent="0.25">
      <c r="A543" s="82"/>
      <c r="C543" s="76" t="str">
        <f>IF(Cadastro!D542="","",Cadastro!D542)</f>
        <v/>
      </c>
      <c r="D543" s="76" t="str">
        <f>IF(Cadastro!C542="","",Cadastro!C542)</f>
        <v/>
      </c>
      <c r="E543" s="94" t="str">
        <f>IF(Cadastro!E542="","",Cadastro!E542)</f>
        <v/>
      </c>
      <c r="F543" s="94" t="str">
        <f>IFERROR(VLOOKUP(D543,Saldo!$P$9:$Y$1009,9,FALSE),"")</f>
        <v/>
      </c>
      <c r="G543" s="94" t="str">
        <f>IFERROR(VLOOKUP(D543,Saldo!$P$9:$Y$1009,10,FALSE),"")</f>
        <v/>
      </c>
      <c r="H543" s="94" t="str">
        <f>IFERROR(VLOOKUP(D543,Saldo!$P$9:$AA$1009,11,FALSE),"")</f>
        <v/>
      </c>
      <c r="I543" s="94" t="str">
        <f t="shared" si="16"/>
        <v/>
      </c>
      <c r="K543" s="67"/>
      <c r="L543" s="103" t="str">
        <f t="shared" si="17"/>
        <v>-</v>
      </c>
    </row>
    <row r="544" spans="1:12" ht="18.95" customHeight="1" x14ac:dyDescent="0.25">
      <c r="A544" s="82"/>
      <c r="C544" s="76" t="str">
        <f>IF(Cadastro!D543="","",Cadastro!D543)</f>
        <v/>
      </c>
      <c r="D544" s="76" t="str">
        <f>IF(Cadastro!C543="","",Cadastro!C543)</f>
        <v/>
      </c>
      <c r="E544" s="94" t="str">
        <f>IF(Cadastro!E543="","",Cadastro!E543)</f>
        <v/>
      </c>
      <c r="F544" s="94" t="str">
        <f>IFERROR(VLOOKUP(D544,Saldo!$P$9:$Y$1009,9,FALSE),"")</f>
        <v/>
      </c>
      <c r="G544" s="94" t="str">
        <f>IFERROR(VLOOKUP(D544,Saldo!$P$9:$Y$1009,10,FALSE),"")</f>
        <v/>
      </c>
      <c r="H544" s="94" t="str">
        <f>IFERROR(VLOOKUP(D544,Saldo!$P$9:$AA$1009,11,FALSE),"")</f>
        <v/>
      </c>
      <c r="I544" s="94" t="str">
        <f t="shared" si="16"/>
        <v/>
      </c>
      <c r="K544" s="67"/>
      <c r="L544" s="103" t="str">
        <f t="shared" si="17"/>
        <v>-</v>
      </c>
    </row>
    <row r="545" spans="1:12" ht="18.95" customHeight="1" x14ac:dyDescent="0.25">
      <c r="A545" s="82"/>
      <c r="C545" s="76" t="str">
        <f>IF(Cadastro!D544="","",Cadastro!D544)</f>
        <v/>
      </c>
      <c r="D545" s="76" t="str">
        <f>IF(Cadastro!C544="","",Cadastro!C544)</f>
        <v/>
      </c>
      <c r="E545" s="94" t="str">
        <f>IF(Cadastro!E544="","",Cadastro!E544)</f>
        <v/>
      </c>
      <c r="F545" s="94" t="str">
        <f>IFERROR(VLOOKUP(D545,Saldo!$P$9:$Y$1009,9,FALSE),"")</f>
        <v/>
      </c>
      <c r="G545" s="94" t="str">
        <f>IFERROR(VLOOKUP(D545,Saldo!$P$9:$Y$1009,10,FALSE),"")</f>
        <v/>
      </c>
      <c r="H545" s="94" t="str">
        <f>IFERROR(VLOOKUP(D545,Saldo!$P$9:$AA$1009,11,FALSE),"")</f>
        <v/>
      </c>
      <c r="I545" s="94" t="str">
        <f t="shared" si="16"/>
        <v/>
      </c>
      <c r="K545" s="67"/>
      <c r="L545" s="103" t="str">
        <f t="shared" si="17"/>
        <v>-</v>
      </c>
    </row>
    <row r="546" spans="1:12" ht="18.95" customHeight="1" x14ac:dyDescent="0.25">
      <c r="A546" s="82"/>
      <c r="C546" s="76" t="str">
        <f>IF(Cadastro!D545="","",Cadastro!D545)</f>
        <v/>
      </c>
      <c r="D546" s="76" t="str">
        <f>IF(Cadastro!C545="","",Cadastro!C545)</f>
        <v/>
      </c>
      <c r="E546" s="94" t="str">
        <f>IF(Cadastro!E545="","",Cadastro!E545)</f>
        <v/>
      </c>
      <c r="F546" s="94" t="str">
        <f>IFERROR(VLOOKUP(D546,Saldo!$P$9:$Y$1009,9,FALSE),"")</f>
        <v/>
      </c>
      <c r="G546" s="94" t="str">
        <f>IFERROR(VLOOKUP(D546,Saldo!$P$9:$Y$1009,10,FALSE),"")</f>
        <v/>
      </c>
      <c r="H546" s="94" t="str">
        <f>IFERROR(VLOOKUP(D546,Saldo!$P$9:$AA$1009,11,FALSE),"")</f>
        <v/>
      </c>
      <c r="I546" s="94" t="str">
        <f t="shared" si="16"/>
        <v/>
      </c>
      <c r="K546" s="67"/>
      <c r="L546" s="103" t="str">
        <f t="shared" si="17"/>
        <v>-</v>
      </c>
    </row>
    <row r="547" spans="1:12" ht="18.95" customHeight="1" x14ac:dyDescent="0.25">
      <c r="A547" s="82"/>
      <c r="C547" s="76" t="str">
        <f>IF(Cadastro!D546="","",Cadastro!D546)</f>
        <v/>
      </c>
      <c r="D547" s="76" t="str">
        <f>IF(Cadastro!C546="","",Cadastro!C546)</f>
        <v/>
      </c>
      <c r="E547" s="94" t="str">
        <f>IF(Cadastro!E546="","",Cadastro!E546)</f>
        <v/>
      </c>
      <c r="F547" s="94" t="str">
        <f>IFERROR(VLOOKUP(D547,Saldo!$P$9:$Y$1009,9,FALSE),"")</f>
        <v/>
      </c>
      <c r="G547" s="94" t="str">
        <f>IFERROR(VLOOKUP(D547,Saldo!$P$9:$Y$1009,10,FALSE),"")</f>
        <v/>
      </c>
      <c r="H547" s="94" t="str">
        <f>IFERROR(VLOOKUP(D547,Saldo!$P$9:$AA$1009,11,FALSE),"")</f>
        <v/>
      </c>
      <c r="I547" s="94" t="str">
        <f t="shared" si="16"/>
        <v/>
      </c>
      <c r="K547" s="67"/>
      <c r="L547" s="103" t="str">
        <f t="shared" si="17"/>
        <v>-</v>
      </c>
    </row>
    <row r="548" spans="1:12" ht="18.95" customHeight="1" x14ac:dyDescent="0.25">
      <c r="A548" s="82"/>
      <c r="C548" s="76" t="str">
        <f>IF(Cadastro!D547="","",Cadastro!D547)</f>
        <v/>
      </c>
      <c r="D548" s="76" t="str">
        <f>IF(Cadastro!C547="","",Cadastro!C547)</f>
        <v/>
      </c>
      <c r="E548" s="94" t="str">
        <f>IF(Cadastro!E547="","",Cadastro!E547)</f>
        <v/>
      </c>
      <c r="F548" s="94" t="str">
        <f>IFERROR(VLOOKUP(D548,Saldo!$P$9:$Y$1009,9,FALSE),"")</f>
        <v/>
      </c>
      <c r="G548" s="94" t="str">
        <f>IFERROR(VLOOKUP(D548,Saldo!$P$9:$Y$1009,10,FALSE),"")</f>
        <v/>
      </c>
      <c r="H548" s="94" t="str">
        <f>IFERROR(VLOOKUP(D548,Saldo!$P$9:$AA$1009,11,FALSE),"")</f>
        <v/>
      </c>
      <c r="I548" s="94" t="str">
        <f t="shared" si="16"/>
        <v/>
      </c>
      <c r="K548" s="67"/>
      <c r="L548" s="103" t="str">
        <f t="shared" si="17"/>
        <v>-</v>
      </c>
    </row>
    <row r="549" spans="1:12" ht="18.95" customHeight="1" x14ac:dyDescent="0.25">
      <c r="A549" s="82"/>
      <c r="C549" s="76" t="str">
        <f>IF(Cadastro!D548="","",Cadastro!D548)</f>
        <v/>
      </c>
      <c r="D549" s="76" t="str">
        <f>IF(Cadastro!C548="","",Cadastro!C548)</f>
        <v/>
      </c>
      <c r="E549" s="94" t="str">
        <f>IF(Cadastro!E548="","",Cadastro!E548)</f>
        <v/>
      </c>
      <c r="F549" s="94" t="str">
        <f>IFERROR(VLOOKUP(D549,Saldo!$P$9:$Y$1009,9,FALSE),"")</f>
        <v/>
      </c>
      <c r="G549" s="94" t="str">
        <f>IFERROR(VLOOKUP(D549,Saldo!$P$9:$Y$1009,10,FALSE),"")</f>
        <v/>
      </c>
      <c r="H549" s="94" t="str">
        <f>IFERROR(VLOOKUP(D549,Saldo!$P$9:$AA$1009,11,FALSE),"")</f>
        <v/>
      </c>
      <c r="I549" s="94" t="str">
        <f t="shared" si="16"/>
        <v/>
      </c>
      <c r="K549" s="67"/>
      <c r="L549" s="103" t="str">
        <f t="shared" si="17"/>
        <v>-</v>
      </c>
    </row>
    <row r="550" spans="1:12" ht="18.95" customHeight="1" x14ac:dyDescent="0.25">
      <c r="A550" s="82"/>
      <c r="C550" s="76" t="str">
        <f>IF(Cadastro!D549="","",Cadastro!D549)</f>
        <v/>
      </c>
      <c r="D550" s="76" t="str">
        <f>IF(Cadastro!C549="","",Cadastro!C549)</f>
        <v/>
      </c>
      <c r="E550" s="94" t="str">
        <f>IF(Cadastro!E549="","",Cadastro!E549)</f>
        <v/>
      </c>
      <c r="F550" s="94" t="str">
        <f>IFERROR(VLOOKUP(D550,Saldo!$P$9:$Y$1009,9,FALSE),"")</f>
        <v/>
      </c>
      <c r="G550" s="94" t="str">
        <f>IFERROR(VLOOKUP(D550,Saldo!$P$9:$Y$1009,10,FALSE),"")</f>
        <v/>
      </c>
      <c r="H550" s="94" t="str">
        <f>IFERROR(VLOOKUP(D550,Saldo!$P$9:$AA$1009,11,FALSE),"")</f>
        <v/>
      </c>
      <c r="I550" s="94" t="str">
        <f t="shared" si="16"/>
        <v/>
      </c>
      <c r="K550" s="67"/>
      <c r="L550" s="103" t="str">
        <f t="shared" si="17"/>
        <v>-</v>
      </c>
    </row>
    <row r="551" spans="1:12" ht="18.95" customHeight="1" x14ac:dyDescent="0.25">
      <c r="A551" s="82"/>
      <c r="C551" s="76" t="str">
        <f>IF(Cadastro!D550="","",Cadastro!D550)</f>
        <v/>
      </c>
      <c r="D551" s="76" t="str">
        <f>IF(Cadastro!C550="","",Cadastro!C550)</f>
        <v/>
      </c>
      <c r="E551" s="94" t="str">
        <f>IF(Cadastro!E550="","",Cadastro!E550)</f>
        <v/>
      </c>
      <c r="F551" s="94" t="str">
        <f>IFERROR(VLOOKUP(D551,Saldo!$P$9:$Y$1009,9,FALSE),"")</f>
        <v/>
      </c>
      <c r="G551" s="94" t="str">
        <f>IFERROR(VLOOKUP(D551,Saldo!$P$9:$Y$1009,10,FALSE),"")</f>
        <v/>
      </c>
      <c r="H551" s="94" t="str">
        <f>IFERROR(VLOOKUP(D551,Saldo!$P$9:$AA$1009,11,FALSE),"")</f>
        <v/>
      </c>
      <c r="I551" s="94" t="str">
        <f t="shared" si="16"/>
        <v/>
      </c>
      <c r="K551" s="67"/>
      <c r="L551" s="103" t="str">
        <f t="shared" si="17"/>
        <v>-</v>
      </c>
    </row>
    <row r="552" spans="1:12" ht="18.95" customHeight="1" x14ac:dyDescent="0.25">
      <c r="A552" s="82"/>
      <c r="C552" s="76" t="str">
        <f>IF(Cadastro!D551="","",Cadastro!D551)</f>
        <v/>
      </c>
      <c r="D552" s="76" t="str">
        <f>IF(Cadastro!C551="","",Cadastro!C551)</f>
        <v/>
      </c>
      <c r="E552" s="94" t="str">
        <f>IF(Cadastro!E551="","",Cadastro!E551)</f>
        <v/>
      </c>
      <c r="F552" s="94" t="str">
        <f>IFERROR(VLOOKUP(D552,Saldo!$P$9:$Y$1009,9,FALSE),"")</f>
        <v/>
      </c>
      <c r="G552" s="94" t="str">
        <f>IFERROR(VLOOKUP(D552,Saldo!$P$9:$Y$1009,10,FALSE),"")</f>
        <v/>
      </c>
      <c r="H552" s="94" t="str">
        <f>IFERROR(VLOOKUP(D552,Saldo!$P$9:$AA$1009,11,FALSE),"")</f>
        <v/>
      </c>
      <c r="I552" s="94" t="str">
        <f t="shared" si="16"/>
        <v/>
      </c>
      <c r="K552" s="67"/>
      <c r="L552" s="103" t="str">
        <f t="shared" si="17"/>
        <v>-</v>
      </c>
    </row>
    <row r="553" spans="1:12" ht="18.95" customHeight="1" x14ac:dyDescent="0.25">
      <c r="A553" s="82"/>
      <c r="C553" s="76" t="str">
        <f>IF(Cadastro!D552="","",Cadastro!D552)</f>
        <v/>
      </c>
      <c r="D553" s="76" t="str">
        <f>IF(Cadastro!C552="","",Cadastro!C552)</f>
        <v/>
      </c>
      <c r="E553" s="94" t="str">
        <f>IF(Cadastro!E552="","",Cadastro!E552)</f>
        <v/>
      </c>
      <c r="F553" s="94" t="str">
        <f>IFERROR(VLOOKUP(D553,Saldo!$P$9:$Y$1009,9,FALSE),"")</f>
        <v/>
      </c>
      <c r="G553" s="94" t="str">
        <f>IFERROR(VLOOKUP(D553,Saldo!$P$9:$Y$1009,10,FALSE),"")</f>
        <v/>
      </c>
      <c r="H553" s="94" t="str">
        <f>IFERROR(VLOOKUP(D553,Saldo!$P$9:$AA$1009,11,FALSE),"")</f>
        <v/>
      </c>
      <c r="I553" s="94" t="str">
        <f t="shared" si="16"/>
        <v/>
      </c>
      <c r="K553" s="67"/>
      <c r="L553" s="103" t="str">
        <f t="shared" si="17"/>
        <v>-</v>
      </c>
    </row>
    <row r="554" spans="1:12" ht="18.95" customHeight="1" x14ac:dyDescent="0.25">
      <c r="A554" s="82"/>
      <c r="C554" s="76" t="str">
        <f>IF(Cadastro!D553="","",Cadastro!D553)</f>
        <v/>
      </c>
      <c r="D554" s="76" t="str">
        <f>IF(Cadastro!C553="","",Cadastro!C553)</f>
        <v/>
      </c>
      <c r="E554" s="94" t="str">
        <f>IF(Cadastro!E553="","",Cadastro!E553)</f>
        <v/>
      </c>
      <c r="F554" s="94" t="str">
        <f>IFERROR(VLOOKUP(D554,Saldo!$P$9:$Y$1009,9,FALSE),"")</f>
        <v/>
      </c>
      <c r="G554" s="94" t="str">
        <f>IFERROR(VLOOKUP(D554,Saldo!$P$9:$Y$1009,10,FALSE),"")</f>
        <v/>
      </c>
      <c r="H554" s="94" t="str">
        <f>IFERROR(VLOOKUP(D554,Saldo!$P$9:$AA$1009,11,FALSE),"")</f>
        <v/>
      </c>
      <c r="I554" s="94" t="str">
        <f t="shared" si="16"/>
        <v/>
      </c>
      <c r="K554" s="67"/>
      <c r="L554" s="103" t="str">
        <f t="shared" si="17"/>
        <v>-</v>
      </c>
    </row>
    <row r="555" spans="1:12" ht="18.95" customHeight="1" x14ac:dyDescent="0.25">
      <c r="A555" s="82"/>
      <c r="C555" s="76" t="str">
        <f>IF(Cadastro!D554="","",Cadastro!D554)</f>
        <v/>
      </c>
      <c r="D555" s="76" t="str">
        <f>IF(Cadastro!C554="","",Cadastro!C554)</f>
        <v/>
      </c>
      <c r="E555" s="94" t="str">
        <f>IF(Cadastro!E554="","",Cadastro!E554)</f>
        <v/>
      </c>
      <c r="F555" s="94" t="str">
        <f>IFERROR(VLOOKUP(D555,Saldo!$P$9:$Y$1009,9,FALSE),"")</f>
        <v/>
      </c>
      <c r="G555" s="94" t="str">
        <f>IFERROR(VLOOKUP(D555,Saldo!$P$9:$Y$1009,10,FALSE),"")</f>
        <v/>
      </c>
      <c r="H555" s="94" t="str">
        <f>IFERROR(VLOOKUP(D555,Saldo!$P$9:$AA$1009,11,FALSE),"")</f>
        <v/>
      </c>
      <c r="I555" s="94" t="str">
        <f t="shared" si="16"/>
        <v/>
      </c>
      <c r="K555" s="67"/>
      <c r="L555" s="103" t="str">
        <f t="shared" si="17"/>
        <v>-</v>
      </c>
    </row>
    <row r="556" spans="1:12" ht="18.95" customHeight="1" x14ac:dyDescent="0.25">
      <c r="A556" s="82"/>
      <c r="C556" s="76" t="str">
        <f>IF(Cadastro!D555="","",Cadastro!D555)</f>
        <v/>
      </c>
      <c r="D556" s="76" t="str">
        <f>IF(Cadastro!C555="","",Cadastro!C555)</f>
        <v/>
      </c>
      <c r="E556" s="94" t="str">
        <f>IF(Cadastro!E555="","",Cadastro!E555)</f>
        <v/>
      </c>
      <c r="F556" s="94" t="str">
        <f>IFERROR(VLOOKUP(D556,Saldo!$P$9:$Y$1009,9,FALSE),"")</f>
        <v/>
      </c>
      <c r="G556" s="94" t="str">
        <f>IFERROR(VLOOKUP(D556,Saldo!$P$9:$Y$1009,10,FALSE),"")</f>
        <v/>
      </c>
      <c r="H556" s="94" t="str">
        <f>IFERROR(VLOOKUP(D556,Saldo!$P$9:$AA$1009,11,FALSE),"")</f>
        <v/>
      </c>
      <c r="I556" s="94" t="str">
        <f t="shared" si="16"/>
        <v/>
      </c>
      <c r="K556" s="67"/>
      <c r="L556" s="103" t="str">
        <f t="shared" si="17"/>
        <v>-</v>
      </c>
    </row>
    <row r="557" spans="1:12" ht="18.95" customHeight="1" x14ac:dyDescent="0.25">
      <c r="A557" s="82"/>
      <c r="C557" s="76" t="str">
        <f>IF(Cadastro!D556="","",Cadastro!D556)</f>
        <v/>
      </c>
      <c r="D557" s="76" t="str">
        <f>IF(Cadastro!C556="","",Cadastro!C556)</f>
        <v/>
      </c>
      <c r="E557" s="94" t="str">
        <f>IF(Cadastro!E556="","",Cadastro!E556)</f>
        <v/>
      </c>
      <c r="F557" s="94" t="str">
        <f>IFERROR(VLOOKUP(D557,Saldo!$P$9:$Y$1009,9,FALSE),"")</f>
        <v/>
      </c>
      <c r="G557" s="94" t="str">
        <f>IFERROR(VLOOKUP(D557,Saldo!$P$9:$Y$1009,10,FALSE),"")</f>
        <v/>
      </c>
      <c r="H557" s="94" t="str">
        <f>IFERROR(VLOOKUP(D557,Saldo!$P$9:$AA$1009,11,FALSE),"")</f>
        <v/>
      </c>
      <c r="I557" s="94" t="str">
        <f t="shared" si="16"/>
        <v/>
      </c>
      <c r="K557" s="67"/>
      <c r="L557" s="103" t="str">
        <f t="shared" si="17"/>
        <v>-</v>
      </c>
    </row>
    <row r="558" spans="1:12" ht="18.95" customHeight="1" x14ac:dyDescent="0.25">
      <c r="A558" s="82"/>
      <c r="C558" s="76" t="str">
        <f>IF(Cadastro!D557="","",Cadastro!D557)</f>
        <v/>
      </c>
      <c r="D558" s="76" t="str">
        <f>IF(Cadastro!C557="","",Cadastro!C557)</f>
        <v/>
      </c>
      <c r="E558" s="94" t="str">
        <f>IF(Cadastro!E557="","",Cadastro!E557)</f>
        <v/>
      </c>
      <c r="F558" s="94" t="str">
        <f>IFERROR(VLOOKUP(D558,Saldo!$P$9:$Y$1009,9,FALSE),"")</f>
        <v/>
      </c>
      <c r="G558" s="94" t="str">
        <f>IFERROR(VLOOKUP(D558,Saldo!$P$9:$Y$1009,10,FALSE),"")</f>
        <v/>
      </c>
      <c r="H558" s="94" t="str">
        <f>IFERROR(VLOOKUP(D558,Saldo!$P$9:$AA$1009,11,FALSE),"")</f>
        <v/>
      </c>
      <c r="I558" s="94" t="str">
        <f t="shared" si="16"/>
        <v/>
      </c>
      <c r="K558" s="67"/>
      <c r="L558" s="103" t="str">
        <f t="shared" si="17"/>
        <v>-</v>
      </c>
    </row>
    <row r="559" spans="1:12" ht="18.95" customHeight="1" x14ac:dyDescent="0.25">
      <c r="A559" s="82"/>
      <c r="C559" s="76" t="str">
        <f>IF(Cadastro!D558="","",Cadastro!D558)</f>
        <v/>
      </c>
      <c r="D559" s="76" t="str">
        <f>IF(Cadastro!C558="","",Cadastro!C558)</f>
        <v/>
      </c>
      <c r="E559" s="94" t="str">
        <f>IF(Cadastro!E558="","",Cadastro!E558)</f>
        <v/>
      </c>
      <c r="F559" s="94" t="str">
        <f>IFERROR(VLOOKUP(D559,Saldo!$P$9:$Y$1009,9,FALSE),"")</f>
        <v/>
      </c>
      <c r="G559" s="94" t="str">
        <f>IFERROR(VLOOKUP(D559,Saldo!$P$9:$Y$1009,10,FALSE),"")</f>
        <v/>
      </c>
      <c r="H559" s="94" t="str">
        <f>IFERROR(VLOOKUP(D559,Saldo!$P$9:$AA$1009,11,FALSE),"")</f>
        <v/>
      </c>
      <c r="I559" s="94" t="str">
        <f t="shared" si="16"/>
        <v/>
      </c>
      <c r="K559" s="67"/>
      <c r="L559" s="103" t="str">
        <f t="shared" si="17"/>
        <v>-</v>
      </c>
    </row>
    <row r="560" spans="1:12" ht="18.95" customHeight="1" x14ac:dyDescent="0.25">
      <c r="A560" s="82"/>
      <c r="C560" s="76" t="str">
        <f>IF(Cadastro!D559="","",Cadastro!D559)</f>
        <v/>
      </c>
      <c r="D560" s="76" t="str">
        <f>IF(Cadastro!C559="","",Cadastro!C559)</f>
        <v/>
      </c>
      <c r="E560" s="94" t="str">
        <f>IF(Cadastro!E559="","",Cadastro!E559)</f>
        <v/>
      </c>
      <c r="F560" s="94" t="str">
        <f>IFERROR(VLOOKUP(D560,Saldo!$P$9:$Y$1009,9,FALSE),"")</f>
        <v/>
      </c>
      <c r="G560" s="94" t="str">
        <f>IFERROR(VLOOKUP(D560,Saldo!$P$9:$Y$1009,10,FALSE),"")</f>
        <v/>
      </c>
      <c r="H560" s="94" t="str">
        <f>IFERROR(VLOOKUP(D560,Saldo!$P$9:$AA$1009,11,FALSE),"")</f>
        <v/>
      </c>
      <c r="I560" s="94" t="str">
        <f t="shared" si="16"/>
        <v/>
      </c>
      <c r="K560" s="67"/>
      <c r="L560" s="103" t="str">
        <f t="shared" si="17"/>
        <v>-</v>
      </c>
    </row>
    <row r="561" spans="1:12" ht="18.95" customHeight="1" x14ac:dyDescent="0.25">
      <c r="A561" s="82"/>
      <c r="C561" s="76" t="str">
        <f>IF(Cadastro!D560="","",Cadastro!D560)</f>
        <v/>
      </c>
      <c r="D561" s="76" t="str">
        <f>IF(Cadastro!C560="","",Cadastro!C560)</f>
        <v/>
      </c>
      <c r="E561" s="94" t="str">
        <f>IF(Cadastro!E560="","",Cadastro!E560)</f>
        <v/>
      </c>
      <c r="F561" s="94" t="str">
        <f>IFERROR(VLOOKUP(D561,Saldo!$P$9:$Y$1009,9,FALSE),"")</f>
        <v/>
      </c>
      <c r="G561" s="94" t="str">
        <f>IFERROR(VLOOKUP(D561,Saldo!$P$9:$Y$1009,10,FALSE),"")</f>
        <v/>
      </c>
      <c r="H561" s="94" t="str">
        <f>IFERROR(VLOOKUP(D561,Saldo!$P$9:$AA$1009,11,FALSE),"")</f>
        <v/>
      </c>
      <c r="I561" s="94" t="str">
        <f t="shared" si="16"/>
        <v/>
      </c>
      <c r="K561" s="67"/>
      <c r="L561" s="103" t="str">
        <f t="shared" si="17"/>
        <v>-</v>
      </c>
    </row>
    <row r="562" spans="1:12" ht="18.95" customHeight="1" x14ac:dyDescent="0.25">
      <c r="A562" s="82"/>
      <c r="C562" s="76" t="str">
        <f>IF(Cadastro!D561="","",Cadastro!D561)</f>
        <v/>
      </c>
      <c r="D562" s="76" t="str">
        <f>IF(Cadastro!C561="","",Cadastro!C561)</f>
        <v/>
      </c>
      <c r="E562" s="94" t="str">
        <f>IF(Cadastro!E561="","",Cadastro!E561)</f>
        <v/>
      </c>
      <c r="F562" s="94" t="str">
        <f>IFERROR(VLOOKUP(D562,Saldo!$P$9:$Y$1009,9,FALSE),"")</f>
        <v/>
      </c>
      <c r="G562" s="94" t="str">
        <f>IFERROR(VLOOKUP(D562,Saldo!$P$9:$Y$1009,10,FALSE),"")</f>
        <v/>
      </c>
      <c r="H562" s="94" t="str">
        <f>IFERROR(VLOOKUP(D562,Saldo!$P$9:$AA$1009,11,FALSE),"")</f>
        <v/>
      </c>
      <c r="I562" s="94" t="str">
        <f t="shared" si="16"/>
        <v/>
      </c>
      <c r="K562" s="67"/>
      <c r="L562" s="103" t="str">
        <f t="shared" si="17"/>
        <v>-</v>
      </c>
    </row>
    <row r="563" spans="1:12" ht="18.95" customHeight="1" x14ac:dyDescent="0.25">
      <c r="A563" s="82"/>
      <c r="C563" s="76" t="str">
        <f>IF(Cadastro!D562="","",Cadastro!D562)</f>
        <v/>
      </c>
      <c r="D563" s="76" t="str">
        <f>IF(Cadastro!C562="","",Cadastro!C562)</f>
        <v/>
      </c>
      <c r="E563" s="94" t="str">
        <f>IF(Cadastro!E562="","",Cadastro!E562)</f>
        <v/>
      </c>
      <c r="F563" s="94" t="str">
        <f>IFERROR(VLOOKUP(D563,Saldo!$P$9:$Y$1009,9,FALSE),"")</f>
        <v/>
      </c>
      <c r="G563" s="94" t="str">
        <f>IFERROR(VLOOKUP(D563,Saldo!$P$9:$Y$1009,10,FALSE),"")</f>
        <v/>
      </c>
      <c r="H563" s="94" t="str">
        <f>IFERROR(VLOOKUP(D563,Saldo!$P$9:$AA$1009,11,FALSE),"")</f>
        <v/>
      </c>
      <c r="I563" s="94" t="str">
        <f t="shared" si="16"/>
        <v/>
      </c>
      <c r="K563" s="67"/>
      <c r="L563" s="103" t="str">
        <f t="shared" si="17"/>
        <v>-</v>
      </c>
    </row>
    <row r="564" spans="1:12" ht="18.95" customHeight="1" x14ac:dyDescent="0.25">
      <c r="A564" s="82"/>
      <c r="C564" s="76" t="str">
        <f>IF(Cadastro!D563="","",Cadastro!D563)</f>
        <v/>
      </c>
      <c r="D564" s="76" t="str">
        <f>IF(Cadastro!C563="","",Cadastro!C563)</f>
        <v/>
      </c>
      <c r="E564" s="94" t="str">
        <f>IF(Cadastro!E563="","",Cadastro!E563)</f>
        <v/>
      </c>
      <c r="F564" s="94" t="str">
        <f>IFERROR(VLOOKUP(D564,Saldo!$P$9:$Y$1009,9,FALSE),"")</f>
        <v/>
      </c>
      <c r="G564" s="94" t="str">
        <f>IFERROR(VLOOKUP(D564,Saldo!$P$9:$Y$1009,10,FALSE),"")</f>
        <v/>
      </c>
      <c r="H564" s="94" t="str">
        <f>IFERROR(VLOOKUP(D564,Saldo!$P$9:$AA$1009,11,FALSE),"")</f>
        <v/>
      </c>
      <c r="I564" s="94" t="str">
        <f t="shared" si="16"/>
        <v/>
      </c>
      <c r="K564" s="67"/>
      <c r="L564" s="103" t="str">
        <f t="shared" si="17"/>
        <v>-</v>
      </c>
    </row>
    <row r="565" spans="1:12" ht="18.95" customHeight="1" x14ac:dyDescent="0.25">
      <c r="A565" s="82"/>
      <c r="C565" s="76" t="str">
        <f>IF(Cadastro!D564="","",Cadastro!D564)</f>
        <v/>
      </c>
      <c r="D565" s="76" t="str">
        <f>IF(Cadastro!C564="","",Cadastro!C564)</f>
        <v/>
      </c>
      <c r="E565" s="94" t="str">
        <f>IF(Cadastro!E564="","",Cadastro!E564)</f>
        <v/>
      </c>
      <c r="F565" s="94" t="str">
        <f>IFERROR(VLOOKUP(D565,Saldo!$P$9:$Y$1009,9,FALSE),"")</f>
        <v/>
      </c>
      <c r="G565" s="94" t="str">
        <f>IFERROR(VLOOKUP(D565,Saldo!$P$9:$Y$1009,10,FALSE),"")</f>
        <v/>
      </c>
      <c r="H565" s="94" t="str">
        <f>IFERROR(VLOOKUP(D565,Saldo!$P$9:$AA$1009,11,FALSE),"")</f>
        <v/>
      </c>
      <c r="I565" s="94" t="str">
        <f t="shared" si="16"/>
        <v/>
      </c>
      <c r="K565" s="67"/>
      <c r="L565" s="103" t="str">
        <f t="shared" si="17"/>
        <v>-</v>
      </c>
    </row>
    <row r="566" spans="1:12" ht="18.95" customHeight="1" x14ac:dyDescent="0.25">
      <c r="A566" s="82"/>
      <c r="C566" s="76" t="str">
        <f>IF(Cadastro!D565="","",Cadastro!D565)</f>
        <v/>
      </c>
      <c r="D566" s="76" t="str">
        <f>IF(Cadastro!C565="","",Cadastro!C565)</f>
        <v/>
      </c>
      <c r="E566" s="94" t="str">
        <f>IF(Cadastro!E565="","",Cadastro!E565)</f>
        <v/>
      </c>
      <c r="F566" s="94" t="str">
        <f>IFERROR(VLOOKUP(D566,Saldo!$P$9:$Y$1009,9,FALSE),"")</f>
        <v/>
      </c>
      <c r="G566" s="94" t="str">
        <f>IFERROR(VLOOKUP(D566,Saldo!$P$9:$Y$1009,10,FALSE),"")</f>
        <v/>
      </c>
      <c r="H566" s="94" t="str">
        <f>IFERROR(VLOOKUP(D566,Saldo!$P$9:$AA$1009,11,FALSE),"")</f>
        <v/>
      </c>
      <c r="I566" s="94" t="str">
        <f t="shared" si="16"/>
        <v/>
      </c>
      <c r="K566" s="67"/>
      <c r="L566" s="103" t="str">
        <f t="shared" si="17"/>
        <v>-</v>
      </c>
    </row>
    <row r="567" spans="1:12" ht="18.95" customHeight="1" x14ac:dyDescent="0.25">
      <c r="A567" s="82"/>
      <c r="C567" s="76" t="str">
        <f>IF(Cadastro!D566="","",Cadastro!D566)</f>
        <v/>
      </c>
      <c r="D567" s="76" t="str">
        <f>IF(Cadastro!C566="","",Cadastro!C566)</f>
        <v/>
      </c>
      <c r="E567" s="94" t="str">
        <f>IF(Cadastro!E566="","",Cadastro!E566)</f>
        <v/>
      </c>
      <c r="F567" s="94" t="str">
        <f>IFERROR(VLOOKUP(D567,Saldo!$P$9:$Y$1009,9,FALSE),"")</f>
        <v/>
      </c>
      <c r="G567" s="94" t="str">
        <f>IFERROR(VLOOKUP(D567,Saldo!$P$9:$Y$1009,10,FALSE),"")</f>
        <v/>
      </c>
      <c r="H567" s="94" t="str">
        <f>IFERROR(VLOOKUP(D567,Saldo!$P$9:$AA$1009,11,FALSE),"")</f>
        <v/>
      </c>
      <c r="I567" s="94" t="str">
        <f t="shared" si="16"/>
        <v/>
      </c>
      <c r="K567" s="67"/>
      <c r="L567" s="103" t="str">
        <f t="shared" si="17"/>
        <v>-</v>
      </c>
    </row>
    <row r="568" spans="1:12" ht="18.95" customHeight="1" x14ac:dyDescent="0.25">
      <c r="A568" s="82"/>
      <c r="C568" s="76" t="str">
        <f>IF(Cadastro!D567="","",Cadastro!D567)</f>
        <v/>
      </c>
      <c r="D568" s="76" t="str">
        <f>IF(Cadastro!C567="","",Cadastro!C567)</f>
        <v/>
      </c>
      <c r="E568" s="94" t="str">
        <f>IF(Cadastro!E567="","",Cadastro!E567)</f>
        <v/>
      </c>
      <c r="F568" s="94" t="str">
        <f>IFERROR(VLOOKUP(D568,Saldo!$P$9:$Y$1009,9,FALSE),"")</f>
        <v/>
      </c>
      <c r="G568" s="94" t="str">
        <f>IFERROR(VLOOKUP(D568,Saldo!$P$9:$Y$1009,10,FALSE),"")</f>
        <v/>
      </c>
      <c r="H568" s="94" t="str">
        <f>IFERROR(VLOOKUP(D568,Saldo!$P$9:$AA$1009,11,FALSE),"")</f>
        <v/>
      </c>
      <c r="I568" s="94" t="str">
        <f t="shared" si="16"/>
        <v/>
      </c>
      <c r="K568" s="67"/>
      <c r="L568" s="103" t="str">
        <f t="shared" si="17"/>
        <v>-</v>
      </c>
    </row>
    <row r="569" spans="1:12" ht="18.95" customHeight="1" x14ac:dyDescent="0.25">
      <c r="A569" s="82"/>
      <c r="C569" s="76" t="str">
        <f>IF(Cadastro!D568="","",Cadastro!D568)</f>
        <v/>
      </c>
      <c r="D569" s="76" t="str">
        <f>IF(Cadastro!C568="","",Cadastro!C568)</f>
        <v/>
      </c>
      <c r="E569" s="94" t="str">
        <f>IF(Cadastro!E568="","",Cadastro!E568)</f>
        <v/>
      </c>
      <c r="F569" s="94" t="str">
        <f>IFERROR(VLOOKUP(D569,Saldo!$P$9:$Y$1009,9,FALSE),"")</f>
        <v/>
      </c>
      <c r="G569" s="94" t="str">
        <f>IFERROR(VLOOKUP(D569,Saldo!$P$9:$Y$1009,10,FALSE),"")</f>
        <v/>
      </c>
      <c r="H569" s="94" t="str">
        <f>IFERROR(VLOOKUP(D569,Saldo!$P$9:$AA$1009,11,FALSE),"")</f>
        <v/>
      </c>
      <c r="I569" s="94" t="str">
        <f t="shared" si="16"/>
        <v/>
      </c>
      <c r="K569" s="67"/>
      <c r="L569" s="103" t="str">
        <f t="shared" si="17"/>
        <v>-</v>
      </c>
    </row>
    <row r="570" spans="1:12" ht="18.95" customHeight="1" x14ac:dyDescent="0.25">
      <c r="A570" s="82"/>
      <c r="C570" s="76" t="str">
        <f>IF(Cadastro!D569="","",Cadastro!D569)</f>
        <v/>
      </c>
      <c r="D570" s="76" t="str">
        <f>IF(Cadastro!C569="","",Cadastro!C569)</f>
        <v/>
      </c>
      <c r="E570" s="94" t="str">
        <f>IF(Cadastro!E569="","",Cadastro!E569)</f>
        <v/>
      </c>
      <c r="F570" s="94" t="str">
        <f>IFERROR(VLOOKUP(D570,Saldo!$P$9:$Y$1009,9,FALSE),"")</f>
        <v/>
      </c>
      <c r="G570" s="94" t="str">
        <f>IFERROR(VLOOKUP(D570,Saldo!$P$9:$Y$1009,10,FALSE),"")</f>
        <v/>
      </c>
      <c r="H570" s="94" t="str">
        <f>IFERROR(VLOOKUP(D570,Saldo!$P$9:$AA$1009,11,FALSE),"")</f>
        <v/>
      </c>
      <c r="I570" s="94" t="str">
        <f t="shared" si="16"/>
        <v/>
      </c>
      <c r="K570" s="67"/>
      <c r="L570" s="103" t="str">
        <f t="shared" si="17"/>
        <v>-</v>
      </c>
    </row>
    <row r="571" spans="1:12" ht="18.95" customHeight="1" x14ac:dyDescent="0.25">
      <c r="A571" s="82"/>
      <c r="C571" s="76" t="str">
        <f>IF(Cadastro!D570="","",Cadastro!D570)</f>
        <v/>
      </c>
      <c r="D571" s="76" t="str">
        <f>IF(Cadastro!C570="","",Cadastro!C570)</f>
        <v/>
      </c>
      <c r="E571" s="94" t="str">
        <f>IF(Cadastro!E570="","",Cadastro!E570)</f>
        <v/>
      </c>
      <c r="F571" s="94" t="str">
        <f>IFERROR(VLOOKUP(D571,Saldo!$P$9:$Y$1009,9,FALSE),"")</f>
        <v/>
      </c>
      <c r="G571" s="94" t="str">
        <f>IFERROR(VLOOKUP(D571,Saldo!$P$9:$Y$1009,10,FALSE),"")</f>
        <v/>
      </c>
      <c r="H571" s="94" t="str">
        <f>IFERROR(VLOOKUP(D571,Saldo!$P$9:$AA$1009,11,FALSE),"")</f>
        <v/>
      </c>
      <c r="I571" s="94" t="str">
        <f t="shared" si="16"/>
        <v/>
      </c>
      <c r="K571" s="67"/>
      <c r="L571" s="103" t="str">
        <f t="shared" si="17"/>
        <v>-</v>
      </c>
    </row>
    <row r="572" spans="1:12" ht="18.95" customHeight="1" x14ac:dyDescent="0.25">
      <c r="A572" s="82"/>
      <c r="C572" s="76" t="str">
        <f>IF(Cadastro!D571="","",Cadastro!D571)</f>
        <v/>
      </c>
      <c r="D572" s="76" t="str">
        <f>IF(Cadastro!C571="","",Cadastro!C571)</f>
        <v/>
      </c>
      <c r="E572" s="94" t="str">
        <f>IF(Cadastro!E571="","",Cadastro!E571)</f>
        <v/>
      </c>
      <c r="F572" s="94" t="str">
        <f>IFERROR(VLOOKUP(D572,Saldo!$P$9:$Y$1009,9,FALSE),"")</f>
        <v/>
      </c>
      <c r="G572" s="94" t="str">
        <f>IFERROR(VLOOKUP(D572,Saldo!$P$9:$Y$1009,10,FALSE),"")</f>
        <v/>
      </c>
      <c r="H572" s="94" t="str">
        <f>IFERROR(VLOOKUP(D572,Saldo!$P$9:$AA$1009,11,FALSE),"")</f>
        <v/>
      </c>
      <c r="I572" s="94" t="str">
        <f t="shared" si="16"/>
        <v/>
      </c>
      <c r="K572" s="67"/>
      <c r="L572" s="103" t="str">
        <f t="shared" si="17"/>
        <v>-</v>
      </c>
    </row>
    <row r="573" spans="1:12" ht="18.95" customHeight="1" x14ac:dyDescent="0.25">
      <c r="A573" s="82"/>
      <c r="C573" s="76" t="str">
        <f>IF(Cadastro!D572="","",Cadastro!D572)</f>
        <v/>
      </c>
      <c r="D573" s="76" t="str">
        <f>IF(Cadastro!C572="","",Cadastro!C572)</f>
        <v/>
      </c>
      <c r="E573" s="94" t="str">
        <f>IF(Cadastro!E572="","",Cadastro!E572)</f>
        <v/>
      </c>
      <c r="F573" s="94" t="str">
        <f>IFERROR(VLOOKUP(D573,Saldo!$P$9:$Y$1009,9,FALSE),"")</f>
        <v/>
      </c>
      <c r="G573" s="94" t="str">
        <f>IFERROR(VLOOKUP(D573,Saldo!$P$9:$Y$1009,10,FALSE),"")</f>
        <v/>
      </c>
      <c r="H573" s="94" t="str">
        <f>IFERROR(VLOOKUP(D573,Saldo!$P$9:$AA$1009,11,FALSE),"")</f>
        <v/>
      </c>
      <c r="I573" s="94" t="str">
        <f t="shared" si="16"/>
        <v/>
      </c>
      <c r="K573" s="67"/>
      <c r="L573" s="103" t="str">
        <f t="shared" si="17"/>
        <v>-</v>
      </c>
    </row>
    <row r="574" spans="1:12" ht="18.95" customHeight="1" x14ac:dyDescent="0.25">
      <c r="A574" s="82"/>
      <c r="C574" s="76" t="str">
        <f>IF(Cadastro!D573="","",Cadastro!D573)</f>
        <v/>
      </c>
      <c r="D574" s="76" t="str">
        <f>IF(Cadastro!C573="","",Cadastro!C573)</f>
        <v/>
      </c>
      <c r="E574" s="94" t="str">
        <f>IF(Cadastro!E573="","",Cadastro!E573)</f>
        <v/>
      </c>
      <c r="F574" s="94" t="str">
        <f>IFERROR(VLOOKUP(D574,Saldo!$P$9:$Y$1009,9,FALSE),"")</f>
        <v/>
      </c>
      <c r="G574" s="94" t="str">
        <f>IFERROR(VLOOKUP(D574,Saldo!$P$9:$Y$1009,10,FALSE),"")</f>
        <v/>
      </c>
      <c r="H574" s="94" t="str">
        <f>IFERROR(VLOOKUP(D574,Saldo!$P$9:$AA$1009,11,FALSE),"")</f>
        <v/>
      </c>
      <c r="I574" s="94" t="str">
        <f t="shared" si="16"/>
        <v/>
      </c>
      <c r="K574" s="67"/>
      <c r="L574" s="103" t="str">
        <f t="shared" si="17"/>
        <v>-</v>
      </c>
    </row>
    <row r="575" spans="1:12" ht="18.95" customHeight="1" x14ac:dyDescent="0.25">
      <c r="A575" s="82"/>
      <c r="C575" s="76" t="str">
        <f>IF(Cadastro!D574="","",Cadastro!D574)</f>
        <v/>
      </c>
      <c r="D575" s="76" t="str">
        <f>IF(Cadastro!C574="","",Cadastro!C574)</f>
        <v/>
      </c>
      <c r="E575" s="94" t="str">
        <f>IF(Cadastro!E574="","",Cadastro!E574)</f>
        <v/>
      </c>
      <c r="F575" s="94" t="str">
        <f>IFERROR(VLOOKUP(D575,Saldo!$P$9:$Y$1009,9,FALSE),"")</f>
        <v/>
      </c>
      <c r="G575" s="94" t="str">
        <f>IFERROR(VLOOKUP(D575,Saldo!$P$9:$Y$1009,10,FALSE),"")</f>
        <v/>
      </c>
      <c r="H575" s="94" t="str">
        <f>IFERROR(VLOOKUP(D575,Saldo!$P$9:$AA$1009,11,FALSE),"")</f>
        <v/>
      </c>
      <c r="I575" s="94" t="str">
        <f t="shared" si="16"/>
        <v/>
      </c>
      <c r="K575" s="67"/>
      <c r="L575" s="103" t="str">
        <f t="shared" si="17"/>
        <v>-</v>
      </c>
    </row>
    <row r="576" spans="1:12" ht="18.95" customHeight="1" x14ac:dyDescent="0.25">
      <c r="A576" s="82"/>
      <c r="C576" s="76" t="str">
        <f>IF(Cadastro!D575="","",Cadastro!D575)</f>
        <v/>
      </c>
      <c r="D576" s="76" t="str">
        <f>IF(Cadastro!C575="","",Cadastro!C575)</f>
        <v/>
      </c>
      <c r="E576" s="94" t="str">
        <f>IF(Cadastro!E575="","",Cadastro!E575)</f>
        <v/>
      </c>
      <c r="F576" s="94" t="str">
        <f>IFERROR(VLOOKUP(D576,Saldo!$P$9:$Y$1009,9,FALSE),"")</f>
        <v/>
      </c>
      <c r="G576" s="94" t="str">
        <f>IFERROR(VLOOKUP(D576,Saldo!$P$9:$Y$1009,10,FALSE),"")</f>
        <v/>
      </c>
      <c r="H576" s="94" t="str">
        <f>IFERROR(VLOOKUP(D576,Saldo!$P$9:$AA$1009,11,FALSE),"")</f>
        <v/>
      </c>
      <c r="I576" s="94" t="str">
        <f t="shared" si="16"/>
        <v/>
      </c>
      <c r="K576" s="67"/>
      <c r="L576" s="103" t="str">
        <f t="shared" si="17"/>
        <v>-</v>
      </c>
    </row>
    <row r="577" spans="1:12" ht="18.95" customHeight="1" x14ac:dyDescent="0.25">
      <c r="A577" s="82"/>
      <c r="C577" s="76" t="str">
        <f>IF(Cadastro!D576="","",Cadastro!D576)</f>
        <v/>
      </c>
      <c r="D577" s="76" t="str">
        <f>IF(Cadastro!C576="","",Cadastro!C576)</f>
        <v/>
      </c>
      <c r="E577" s="94" t="str">
        <f>IF(Cadastro!E576="","",Cadastro!E576)</f>
        <v/>
      </c>
      <c r="F577" s="94" t="str">
        <f>IFERROR(VLOOKUP(D577,Saldo!$P$9:$Y$1009,9,FALSE),"")</f>
        <v/>
      </c>
      <c r="G577" s="94" t="str">
        <f>IFERROR(VLOOKUP(D577,Saldo!$P$9:$Y$1009,10,FALSE),"")</f>
        <v/>
      </c>
      <c r="H577" s="94" t="str">
        <f>IFERROR(VLOOKUP(D577,Saldo!$P$9:$AA$1009,11,FALSE),"")</f>
        <v/>
      </c>
      <c r="I577" s="94" t="str">
        <f t="shared" si="16"/>
        <v/>
      </c>
      <c r="K577" s="67"/>
      <c r="L577" s="103" t="str">
        <f t="shared" si="17"/>
        <v>-</v>
      </c>
    </row>
    <row r="578" spans="1:12" ht="18.95" customHeight="1" x14ac:dyDescent="0.25">
      <c r="A578" s="82"/>
      <c r="C578" s="76" t="str">
        <f>IF(Cadastro!D577="","",Cadastro!D577)</f>
        <v/>
      </c>
      <c r="D578" s="76" t="str">
        <f>IF(Cadastro!C577="","",Cadastro!C577)</f>
        <v/>
      </c>
      <c r="E578" s="94" t="str">
        <f>IF(Cadastro!E577="","",Cadastro!E577)</f>
        <v/>
      </c>
      <c r="F578" s="94" t="str">
        <f>IFERROR(VLOOKUP(D578,Saldo!$P$9:$Y$1009,9,FALSE),"")</f>
        <v/>
      </c>
      <c r="G578" s="94" t="str">
        <f>IFERROR(VLOOKUP(D578,Saldo!$P$9:$Y$1009,10,FALSE),"")</f>
        <v/>
      </c>
      <c r="H578" s="94" t="str">
        <f>IFERROR(VLOOKUP(D578,Saldo!$P$9:$AA$1009,11,FALSE),"")</f>
        <v/>
      </c>
      <c r="I578" s="94" t="str">
        <f t="shared" si="16"/>
        <v/>
      </c>
      <c r="K578" s="67"/>
      <c r="L578" s="103" t="str">
        <f t="shared" si="17"/>
        <v>-</v>
      </c>
    </row>
    <row r="579" spans="1:12" ht="18.95" customHeight="1" x14ac:dyDescent="0.25">
      <c r="A579" s="82"/>
      <c r="C579" s="76" t="str">
        <f>IF(Cadastro!D578="","",Cadastro!D578)</f>
        <v/>
      </c>
      <c r="D579" s="76" t="str">
        <f>IF(Cadastro!C578="","",Cadastro!C578)</f>
        <v/>
      </c>
      <c r="E579" s="94" t="str">
        <f>IF(Cadastro!E578="","",Cadastro!E578)</f>
        <v/>
      </c>
      <c r="F579" s="94" t="str">
        <f>IFERROR(VLOOKUP(D579,Saldo!$P$9:$Y$1009,9,FALSE),"")</f>
        <v/>
      </c>
      <c r="G579" s="94" t="str">
        <f>IFERROR(VLOOKUP(D579,Saldo!$P$9:$Y$1009,10,FALSE),"")</f>
        <v/>
      </c>
      <c r="H579" s="94" t="str">
        <f>IFERROR(VLOOKUP(D579,Saldo!$P$9:$AA$1009,11,FALSE),"")</f>
        <v/>
      </c>
      <c r="I579" s="94" t="str">
        <f t="shared" si="16"/>
        <v/>
      </c>
      <c r="K579" s="67"/>
      <c r="L579" s="103" t="str">
        <f t="shared" si="17"/>
        <v>-</v>
      </c>
    </row>
    <row r="580" spans="1:12" ht="18.95" customHeight="1" x14ac:dyDescent="0.25">
      <c r="A580" s="82"/>
      <c r="C580" s="76" t="str">
        <f>IF(Cadastro!D579="","",Cadastro!D579)</f>
        <v/>
      </c>
      <c r="D580" s="76" t="str">
        <f>IF(Cadastro!C579="","",Cadastro!C579)</f>
        <v/>
      </c>
      <c r="E580" s="94" t="str">
        <f>IF(Cadastro!E579="","",Cadastro!E579)</f>
        <v/>
      </c>
      <c r="F580" s="94" t="str">
        <f>IFERROR(VLOOKUP(D580,Saldo!$P$9:$Y$1009,9,FALSE),"")</f>
        <v/>
      </c>
      <c r="G580" s="94" t="str">
        <f>IFERROR(VLOOKUP(D580,Saldo!$P$9:$Y$1009,10,FALSE),"")</f>
        <v/>
      </c>
      <c r="H580" s="94" t="str">
        <f>IFERROR(VLOOKUP(D580,Saldo!$P$9:$AA$1009,11,FALSE),"")</f>
        <v/>
      </c>
      <c r="I580" s="94" t="str">
        <f t="shared" si="16"/>
        <v/>
      </c>
      <c r="K580" s="67"/>
      <c r="L580" s="103" t="str">
        <f t="shared" si="17"/>
        <v>-</v>
      </c>
    </row>
    <row r="581" spans="1:12" ht="18.95" customHeight="1" x14ac:dyDescent="0.25">
      <c r="A581" s="82"/>
      <c r="C581" s="76" t="str">
        <f>IF(Cadastro!D580="","",Cadastro!D580)</f>
        <v/>
      </c>
      <c r="D581" s="76" t="str">
        <f>IF(Cadastro!C580="","",Cadastro!C580)</f>
        <v/>
      </c>
      <c r="E581" s="94" t="str">
        <f>IF(Cadastro!E580="","",Cadastro!E580)</f>
        <v/>
      </c>
      <c r="F581" s="94" t="str">
        <f>IFERROR(VLOOKUP(D581,Saldo!$P$9:$Y$1009,9,FALSE),"")</f>
        <v/>
      </c>
      <c r="G581" s="94" t="str">
        <f>IFERROR(VLOOKUP(D581,Saldo!$P$9:$Y$1009,10,FALSE),"")</f>
        <v/>
      </c>
      <c r="H581" s="94" t="str">
        <f>IFERROR(VLOOKUP(D581,Saldo!$P$9:$AA$1009,11,FALSE),"")</f>
        <v/>
      </c>
      <c r="I581" s="94" t="str">
        <f t="shared" si="16"/>
        <v/>
      </c>
      <c r="K581" s="67"/>
      <c r="L581" s="103" t="str">
        <f t="shared" si="17"/>
        <v>-</v>
      </c>
    </row>
    <row r="582" spans="1:12" ht="18.95" customHeight="1" x14ac:dyDescent="0.25">
      <c r="A582" s="82"/>
      <c r="C582" s="76" t="str">
        <f>IF(Cadastro!D581="","",Cadastro!D581)</f>
        <v/>
      </c>
      <c r="D582" s="76" t="str">
        <f>IF(Cadastro!C581="","",Cadastro!C581)</f>
        <v/>
      </c>
      <c r="E582" s="94" t="str">
        <f>IF(Cadastro!E581="","",Cadastro!E581)</f>
        <v/>
      </c>
      <c r="F582" s="94" t="str">
        <f>IFERROR(VLOOKUP(D582,Saldo!$P$9:$Y$1009,9,FALSE),"")</f>
        <v/>
      </c>
      <c r="G582" s="94" t="str">
        <f>IFERROR(VLOOKUP(D582,Saldo!$P$9:$Y$1009,10,FALSE),"")</f>
        <v/>
      </c>
      <c r="H582" s="94" t="str">
        <f>IFERROR(VLOOKUP(D582,Saldo!$P$9:$AA$1009,11,FALSE),"")</f>
        <v/>
      </c>
      <c r="I582" s="94" t="str">
        <f t="shared" si="16"/>
        <v/>
      </c>
      <c r="K582" s="67"/>
      <c r="L582" s="103" t="str">
        <f t="shared" si="17"/>
        <v>-</v>
      </c>
    </row>
    <row r="583" spans="1:12" ht="18.95" customHeight="1" x14ac:dyDescent="0.25">
      <c r="A583" s="82"/>
      <c r="C583" s="76" t="str">
        <f>IF(Cadastro!D582="","",Cadastro!D582)</f>
        <v/>
      </c>
      <c r="D583" s="76" t="str">
        <f>IF(Cadastro!C582="","",Cadastro!C582)</f>
        <v/>
      </c>
      <c r="E583" s="94" t="str">
        <f>IF(Cadastro!E582="","",Cadastro!E582)</f>
        <v/>
      </c>
      <c r="F583" s="94" t="str">
        <f>IFERROR(VLOOKUP(D583,Saldo!$P$9:$Y$1009,9,FALSE),"")</f>
        <v/>
      </c>
      <c r="G583" s="94" t="str">
        <f>IFERROR(VLOOKUP(D583,Saldo!$P$9:$Y$1009,10,FALSE),"")</f>
        <v/>
      </c>
      <c r="H583" s="94" t="str">
        <f>IFERROR(VLOOKUP(D583,Saldo!$P$9:$AA$1009,11,FALSE),"")</f>
        <v/>
      </c>
      <c r="I583" s="94" t="str">
        <f t="shared" si="16"/>
        <v/>
      </c>
      <c r="K583" s="67"/>
      <c r="L583" s="103" t="str">
        <f t="shared" si="17"/>
        <v>-</v>
      </c>
    </row>
    <row r="584" spans="1:12" ht="18.95" customHeight="1" x14ac:dyDescent="0.25">
      <c r="A584" s="82"/>
      <c r="C584" s="76" t="str">
        <f>IF(Cadastro!D583="","",Cadastro!D583)</f>
        <v/>
      </c>
      <c r="D584" s="76" t="str">
        <f>IF(Cadastro!C583="","",Cadastro!C583)</f>
        <v/>
      </c>
      <c r="E584" s="94" t="str">
        <f>IF(Cadastro!E583="","",Cadastro!E583)</f>
        <v/>
      </c>
      <c r="F584" s="94" t="str">
        <f>IFERROR(VLOOKUP(D584,Saldo!$P$9:$Y$1009,9,FALSE),"")</f>
        <v/>
      </c>
      <c r="G584" s="94" t="str">
        <f>IFERROR(VLOOKUP(D584,Saldo!$P$9:$Y$1009,10,FALSE),"")</f>
        <v/>
      </c>
      <c r="H584" s="94" t="str">
        <f>IFERROR(VLOOKUP(D584,Saldo!$P$9:$AA$1009,11,FALSE),"")</f>
        <v/>
      </c>
      <c r="I584" s="94" t="str">
        <f t="shared" si="16"/>
        <v/>
      </c>
      <c r="K584" s="67"/>
      <c r="L584" s="103" t="str">
        <f t="shared" si="17"/>
        <v>-</v>
      </c>
    </row>
    <row r="585" spans="1:12" ht="18.95" customHeight="1" x14ac:dyDescent="0.25">
      <c r="A585" s="82"/>
      <c r="C585" s="76" t="str">
        <f>IF(Cadastro!D584="","",Cadastro!D584)</f>
        <v/>
      </c>
      <c r="D585" s="76" t="str">
        <f>IF(Cadastro!C584="","",Cadastro!C584)</f>
        <v/>
      </c>
      <c r="E585" s="94" t="str">
        <f>IF(Cadastro!E584="","",Cadastro!E584)</f>
        <v/>
      </c>
      <c r="F585" s="94" t="str">
        <f>IFERROR(VLOOKUP(D585,Saldo!$P$9:$Y$1009,9,FALSE),"")</f>
        <v/>
      </c>
      <c r="G585" s="94" t="str">
        <f>IFERROR(VLOOKUP(D585,Saldo!$P$9:$Y$1009,10,FALSE),"")</f>
        <v/>
      </c>
      <c r="H585" s="94" t="str">
        <f>IFERROR(VLOOKUP(D585,Saldo!$P$9:$AA$1009,11,FALSE),"")</f>
        <v/>
      </c>
      <c r="I585" s="94" t="str">
        <f t="shared" si="16"/>
        <v/>
      </c>
      <c r="K585" s="67"/>
      <c r="L585" s="103" t="str">
        <f t="shared" si="17"/>
        <v>-</v>
      </c>
    </row>
    <row r="586" spans="1:12" ht="18.95" customHeight="1" x14ac:dyDescent="0.25">
      <c r="A586" s="82"/>
      <c r="C586" s="76" t="str">
        <f>IF(Cadastro!D585="","",Cadastro!D585)</f>
        <v/>
      </c>
      <c r="D586" s="76" t="str">
        <f>IF(Cadastro!C585="","",Cadastro!C585)</f>
        <v/>
      </c>
      <c r="E586" s="94" t="str">
        <f>IF(Cadastro!E585="","",Cadastro!E585)</f>
        <v/>
      </c>
      <c r="F586" s="94" t="str">
        <f>IFERROR(VLOOKUP(D586,Saldo!$P$9:$Y$1009,9,FALSE),"")</f>
        <v/>
      </c>
      <c r="G586" s="94" t="str">
        <f>IFERROR(VLOOKUP(D586,Saldo!$P$9:$Y$1009,10,FALSE),"")</f>
        <v/>
      </c>
      <c r="H586" s="94" t="str">
        <f>IFERROR(VLOOKUP(D586,Saldo!$P$9:$AA$1009,11,FALSE),"")</f>
        <v/>
      </c>
      <c r="I586" s="94" t="str">
        <f t="shared" si="16"/>
        <v/>
      </c>
      <c r="K586" s="67"/>
      <c r="L586" s="103" t="str">
        <f t="shared" si="17"/>
        <v>-</v>
      </c>
    </row>
    <row r="587" spans="1:12" ht="18.95" customHeight="1" x14ac:dyDescent="0.25">
      <c r="A587" s="82"/>
      <c r="C587" s="76" t="str">
        <f>IF(Cadastro!D586="","",Cadastro!D586)</f>
        <v/>
      </c>
      <c r="D587" s="76" t="str">
        <f>IF(Cadastro!C586="","",Cadastro!C586)</f>
        <v/>
      </c>
      <c r="E587" s="94" t="str">
        <f>IF(Cadastro!E586="","",Cadastro!E586)</f>
        <v/>
      </c>
      <c r="F587" s="94" t="str">
        <f>IFERROR(VLOOKUP(D587,Saldo!$P$9:$Y$1009,9,FALSE),"")</f>
        <v/>
      </c>
      <c r="G587" s="94" t="str">
        <f>IFERROR(VLOOKUP(D587,Saldo!$P$9:$Y$1009,10,FALSE),"")</f>
        <v/>
      </c>
      <c r="H587" s="94" t="str">
        <f>IFERROR(VLOOKUP(D587,Saldo!$P$9:$AA$1009,11,FALSE),"")</f>
        <v/>
      </c>
      <c r="I587" s="94" t="str">
        <f t="shared" ref="I587:I650" si="18">IFERROR(E587+F587-G587+H587,"")</f>
        <v/>
      </c>
      <c r="K587" s="67"/>
      <c r="L587" s="103" t="str">
        <f t="shared" ref="L587:L650" si="19">IF(C587="","-",IF(K587="","-",K587-I587))</f>
        <v>-</v>
      </c>
    </row>
    <row r="588" spans="1:12" ht="18.95" customHeight="1" x14ac:dyDescent="0.25">
      <c r="A588" s="82"/>
      <c r="C588" s="76" t="str">
        <f>IF(Cadastro!D587="","",Cadastro!D587)</f>
        <v/>
      </c>
      <c r="D588" s="76" t="str">
        <f>IF(Cadastro!C587="","",Cadastro!C587)</f>
        <v/>
      </c>
      <c r="E588" s="94" t="str">
        <f>IF(Cadastro!E587="","",Cadastro!E587)</f>
        <v/>
      </c>
      <c r="F588" s="94" t="str">
        <f>IFERROR(VLOOKUP(D588,Saldo!$P$9:$Y$1009,9,FALSE),"")</f>
        <v/>
      </c>
      <c r="G588" s="94" t="str">
        <f>IFERROR(VLOOKUP(D588,Saldo!$P$9:$Y$1009,10,FALSE),"")</f>
        <v/>
      </c>
      <c r="H588" s="94" t="str">
        <f>IFERROR(VLOOKUP(D588,Saldo!$P$9:$AA$1009,11,FALSE),"")</f>
        <v/>
      </c>
      <c r="I588" s="94" t="str">
        <f t="shared" si="18"/>
        <v/>
      </c>
      <c r="K588" s="67"/>
      <c r="L588" s="103" t="str">
        <f t="shared" si="19"/>
        <v>-</v>
      </c>
    </row>
    <row r="589" spans="1:12" ht="18.95" customHeight="1" x14ac:dyDescent="0.25">
      <c r="A589" s="82"/>
      <c r="C589" s="76" t="str">
        <f>IF(Cadastro!D588="","",Cadastro!D588)</f>
        <v/>
      </c>
      <c r="D589" s="76" t="str">
        <f>IF(Cadastro!C588="","",Cadastro!C588)</f>
        <v/>
      </c>
      <c r="E589" s="94" t="str">
        <f>IF(Cadastro!E588="","",Cadastro!E588)</f>
        <v/>
      </c>
      <c r="F589" s="94" t="str">
        <f>IFERROR(VLOOKUP(D589,Saldo!$P$9:$Y$1009,9,FALSE),"")</f>
        <v/>
      </c>
      <c r="G589" s="94" t="str">
        <f>IFERROR(VLOOKUP(D589,Saldo!$P$9:$Y$1009,10,FALSE),"")</f>
        <v/>
      </c>
      <c r="H589" s="94" t="str">
        <f>IFERROR(VLOOKUP(D589,Saldo!$P$9:$AA$1009,11,FALSE),"")</f>
        <v/>
      </c>
      <c r="I589" s="94" t="str">
        <f t="shared" si="18"/>
        <v/>
      </c>
      <c r="K589" s="67"/>
      <c r="L589" s="103" t="str">
        <f t="shared" si="19"/>
        <v>-</v>
      </c>
    </row>
    <row r="590" spans="1:12" ht="18.95" customHeight="1" x14ac:dyDescent="0.25">
      <c r="A590" s="82"/>
      <c r="C590" s="76" t="str">
        <f>IF(Cadastro!D589="","",Cadastro!D589)</f>
        <v/>
      </c>
      <c r="D590" s="76" t="str">
        <f>IF(Cadastro!C589="","",Cadastro!C589)</f>
        <v/>
      </c>
      <c r="E590" s="94" t="str">
        <f>IF(Cadastro!E589="","",Cadastro!E589)</f>
        <v/>
      </c>
      <c r="F590" s="94" t="str">
        <f>IFERROR(VLOOKUP(D590,Saldo!$P$9:$Y$1009,9,FALSE),"")</f>
        <v/>
      </c>
      <c r="G590" s="94" t="str">
        <f>IFERROR(VLOOKUP(D590,Saldo!$P$9:$Y$1009,10,FALSE),"")</f>
        <v/>
      </c>
      <c r="H590" s="94" t="str">
        <f>IFERROR(VLOOKUP(D590,Saldo!$P$9:$AA$1009,11,FALSE),"")</f>
        <v/>
      </c>
      <c r="I590" s="94" t="str">
        <f t="shared" si="18"/>
        <v/>
      </c>
      <c r="K590" s="67"/>
      <c r="L590" s="103" t="str">
        <f t="shared" si="19"/>
        <v>-</v>
      </c>
    </row>
    <row r="591" spans="1:12" ht="18.95" customHeight="1" x14ac:dyDescent="0.25">
      <c r="A591" s="82"/>
      <c r="C591" s="76" t="str">
        <f>IF(Cadastro!D590="","",Cadastro!D590)</f>
        <v/>
      </c>
      <c r="D591" s="76" t="str">
        <f>IF(Cadastro!C590="","",Cadastro!C590)</f>
        <v/>
      </c>
      <c r="E591" s="94" t="str">
        <f>IF(Cadastro!E590="","",Cadastro!E590)</f>
        <v/>
      </c>
      <c r="F591" s="94" t="str">
        <f>IFERROR(VLOOKUP(D591,Saldo!$P$9:$Y$1009,9,FALSE),"")</f>
        <v/>
      </c>
      <c r="G591" s="94" t="str">
        <f>IFERROR(VLOOKUP(D591,Saldo!$P$9:$Y$1009,10,FALSE),"")</f>
        <v/>
      </c>
      <c r="H591" s="94" t="str">
        <f>IFERROR(VLOOKUP(D591,Saldo!$P$9:$AA$1009,11,FALSE),"")</f>
        <v/>
      </c>
      <c r="I591" s="94" t="str">
        <f t="shared" si="18"/>
        <v/>
      </c>
      <c r="K591" s="67"/>
      <c r="L591" s="103" t="str">
        <f t="shared" si="19"/>
        <v>-</v>
      </c>
    </row>
    <row r="592" spans="1:12" ht="18.95" customHeight="1" x14ac:dyDescent="0.25">
      <c r="A592" s="82"/>
      <c r="C592" s="76" t="str">
        <f>IF(Cadastro!D591="","",Cadastro!D591)</f>
        <v/>
      </c>
      <c r="D592" s="76" t="str">
        <f>IF(Cadastro!C591="","",Cadastro!C591)</f>
        <v/>
      </c>
      <c r="E592" s="94" t="str">
        <f>IF(Cadastro!E591="","",Cadastro!E591)</f>
        <v/>
      </c>
      <c r="F592" s="94" t="str">
        <f>IFERROR(VLOOKUP(D592,Saldo!$P$9:$Y$1009,9,FALSE),"")</f>
        <v/>
      </c>
      <c r="G592" s="94" t="str">
        <f>IFERROR(VLOOKUP(D592,Saldo!$P$9:$Y$1009,10,FALSE),"")</f>
        <v/>
      </c>
      <c r="H592" s="94" t="str">
        <f>IFERROR(VLOOKUP(D592,Saldo!$P$9:$AA$1009,11,FALSE),"")</f>
        <v/>
      </c>
      <c r="I592" s="94" t="str">
        <f t="shared" si="18"/>
        <v/>
      </c>
      <c r="K592" s="67"/>
      <c r="L592" s="103" t="str">
        <f t="shared" si="19"/>
        <v>-</v>
      </c>
    </row>
    <row r="593" spans="1:12" ht="18.95" customHeight="1" x14ac:dyDescent="0.25">
      <c r="A593" s="82"/>
      <c r="C593" s="76" t="str">
        <f>IF(Cadastro!D592="","",Cadastro!D592)</f>
        <v/>
      </c>
      <c r="D593" s="76" t="str">
        <f>IF(Cadastro!C592="","",Cadastro!C592)</f>
        <v/>
      </c>
      <c r="E593" s="94" t="str">
        <f>IF(Cadastro!E592="","",Cadastro!E592)</f>
        <v/>
      </c>
      <c r="F593" s="94" t="str">
        <f>IFERROR(VLOOKUP(D593,Saldo!$P$9:$Y$1009,9,FALSE),"")</f>
        <v/>
      </c>
      <c r="G593" s="94" t="str">
        <f>IFERROR(VLOOKUP(D593,Saldo!$P$9:$Y$1009,10,FALSE),"")</f>
        <v/>
      </c>
      <c r="H593" s="94" t="str">
        <f>IFERROR(VLOOKUP(D593,Saldo!$P$9:$AA$1009,11,FALSE),"")</f>
        <v/>
      </c>
      <c r="I593" s="94" t="str">
        <f t="shared" si="18"/>
        <v/>
      </c>
      <c r="K593" s="67"/>
      <c r="L593" s="103" t="str">
        <f t="shared" si="19"/>
        <v>-</v>
      </c>
    </row>
    <row r="594" spans="1:12" ht="18.95" customHeight="1" x14ac:dyDescent="0.25">
      <c r="A594" s="82"/>
      <c r="C594" s="76" t="str">
        <f>IF(Cadastro!D593="","",Cadastro!D593)</f>
        <v/>
      </c>
      <c r="D594" s="76" t="str">
        <f>IF(Cadastro!C593="","",Cadastro!C593)</f>
        <v/>
      </c>
      <c r="E594" s="94" t="str">
        <f>IF(Cadastro!E593="","",Cadastro!E593)</f>
        <v/>
      </c>
      <c r="F594" s="94" t="str">
        <f>IFERROR(VLOOKUP(D594,Saldo!$P$9:$Y$1009,9,FALSE),"")</f>
        <v/>
      </c>
      <c r="G594" s="94" t="str">
        <f>IFERROR(VLOOKUP(D594,Saldo!$P$9:$Y$1009,10,FALSE),"")</f>
        <v/>
      </c>
      <c r="H594" s="94" t="str">
        <f>IFERROR(VLOOKUP(D594,Saldo!$P$9:$AA$1009,11,FALSE),"")</f>
        <v/>
      </c>
      <c r="I594" s="94" t="str">
        <f t="shared" si="18"/>
        <v/>
      </c>
      <c r="K594" s="67"/>
      <c r="L594" s="103" t="str">
        <f t="shared" si="19"/>
        <v>-</v>
      </c>
    </row>
    <row r="595" spans="1:12" ht="18.95" customHeight="1" x14ac:dyDescent="0.25">
      <c r="A595" s="82"/>
      <c r="C595" s="76" t="str">
        <f>IF(Cadastro!D594="","",Cadastro!D594)</f>
        <v/>
      </c>
      <c r="D595" s="76" t="str">
        <f>IF(Cadastro!C594="","",Cadastro!C594)</f>
        <v/>
      </c>
      <c r="E595" s="94" t="str">
        <f>IF(Cadastro!E594="","",Cadastro!E594)</f>
        <v/>
      </c>
      <c r="F595" s="94" t="str">
        <f>IFERROR(VLOOKUP(D595,Saldo!$P$9:$Y$1009,9,FALSE),"")</f>
        <v/>
      </c>
      <c r="G595" s="94" t="str">
        <f>IFERROR(VLOOKUP(D595,Saldo!$P$9:$Y$1009,10,FALSE),"")</f>
        <v/>
      </c>
      <c r="H595" s="94" t="str">
        <f>IFERROR(VLOOKUP(D595,Saldo!$P$9:$AA$1009,11,FALSE),"")</f>
        <v/>
      </c>
      <c r="I595" s="94" t="str">
        <f t="shared" si="18"/>
        <v/>
      </c>
      <c r="K595" s="67"/>
      <c r="L595" s="103" t="str">
        <f t="shared" si="19"/>
        <v>-</v>
      </c>
    </row>
    <row r="596" spans="1:12" ht="18.95" customHeight="1" x14ac:dyDescent="0.25">
      <c r="A596" s="82"/>
      <c r="C596" s="76" t="str">
        <f>IF(Cadastro!D595="","",Cadastro!D595)</f>
        <v/>
      </c>
      <c r="D596" s="76" t="str">
        <f>IF(Cadastro!C595="","",Cadastro!C595)</f>
        <v/>
      </c>
      <c r="E596" s="94" t="str">
        <f>IF(Cadastro!E595="","",Cadastro!E595)</f>
        <v/>
      </c>
      <c r="F596" s="94" t="str">
        <f>IFERROR(VLOOKUP(D596,Saldo!$P$9:$Y$1009,9,FALSE),"")</f>
        <v/>
      </c>
      <c r="G596" s="94" t="str">
        <f>IFERROR(VLOOKUP(D596,Saldo!$P$9:$Y$1009,10,FALSE),"")</f>
        <v/>
      </c>
      <c r="H596" s="94" t="str">
        <f>IFERROR(VLOOKUP(D596,Saldo!$P$9:$AA$1009,11,FALSE),"")</f>
        <v/>
      </c>
      <c r="I596" s="94" t="str">
        <f t="shared" si="18"/>
        <v/>
      </c>
      <c r="K596" s="67"/>
      <c r="L596" s="103" t="str">
        <f t="shared" si="19"/>
        <v>-</v>
      </c>
    </row>
    <row r="597" spans="1:12" ht="18.95" customHeight="1" x14ac:dyDescent="0.25">
      <c r="A597" s="82"/>
      <c r="C597" s="76" t="str">
        <f>IF(Cadastro!D596="","",Cadastro!D596)</f>
        <v/>
      </c>
      <c r="D597" s="76" t="str">
        <f>IF(Cadastro!C596="","",Cadastro!C596)</f>
        <v/>
      </c>
      <c r="E597" s="94" t="str">
        <f>IF(Cadastro!E596="","",Cadastro!E596)</f>
        <v/>
      </c>
      <c r="F597" s="94" t="str">
        <f>IFERROR(VLOOKUP(D597,Saldo!$P$9:$Y$1009,9,FALSE),"")</f>
        <v/>
      </c>
      <c r="G597" s="94" t="str">
        <f>IFERROR(VLOOKUP(D597,Saldo!$P$9:$Y$1009,10,FALSE),"")</f>
        <v/>
      </c>
      <c r="H597" s="94" t="str">
        <f>IFERROR(VLOOKUP(D597,Saldo!$P$9:$AA$1009,11,FALSE),"")</f>
        <v/>
      </c>
      <c r="I597" s="94" t="str">
        <f t="shared" si="18"/>
        <v/>
      </c>
      <c r="K597" s="67"/>
      <c r="L597" s="103" t="str">
        <f t="shared" si="19"/>
        <v>-</v>
      </c>
    </row>
    <row r="598" spans="1:12" ht="18.95" customHeight="1" x14ac:dyDescent="0.25">
      <c r="A598" s="82"/>
      <c r="C598" s="76" t="str">
        <f>IF(Cadastro!D597="","",Cadastro!D597)</f>
        <v/>
      </c>
      <c r="D598" s="76" t="str">
        <f>IF(Cadastro!C597="","",Cadastro!C597)</f>
        <v/>
      </c>
      <c r="E598" s="94" t="str">
        <f>IF(Cadastro!E597="","",Cadastro!E597)</f>
        <v/>
      </c>
      <c r="F598" s="94" t="str">
        <f>IFERROR(VLOOKUP(D598,Saldo!$P$9:$Y$1009,9,FALSE),"")</f>
        <v/>
      </c>
      <c r="G598" s="94" t="str">
        <f>IFERROR(VLOOKUP(D598,Saldo!$P$9:$Y$1009,10,FALSE),"")</f>
        <v/>
      </c>
      <c r="H598" s="94" t="str">
        <f>IFERROR(VLOOKUP(D598,Saldo!$P$9:$AA$1009,11,FALSE),"")</f>
        <v/>
      </c>
      <c r="I598" s="94" t="str">
        <f t="shared" si="18"/>
        <v/>
      </c>
      <c r="K598" s="67"/>
      <c r="L598" s="103" t="str">
        <f t="shared" si="19"/>
        <v>-</v>
      </c>
    </row>
    <row r="599" spans="1:12" ht="18.95" customHeight="1" x14ac:dyDescent="0.25">
      <c r="A599" s="82"/>
      <c r="C599" s="76" t="str">
        <f>IF(Cadastro!D598="","",Cadastro!D598)</f>
        <v/>
      </c>
      <c r="D599" s="76" t="str">
        <f>IF(Cadastro!C598="","",Cadastro!C598)</f>
        <v/>
      </c>
      <c r="E599" s="94" t="str">
        <f>IF(Cadastro!E598="","",Cadastro!E598)</f>
        <v/>
      </c>
      <c r="F599" s="94" t="str">
        <f>IFERROR(VLOOKUP(D599,Saldo!$P$9:$Y$1009,9,FALSE),"")</f>
        <v/>
      </c>
      <c r="G599" s="94" t="str">
        <f>IFERROR(VLOOKUP(D599,Saldo!$P$9:$Y$1009,10,FALSE),"")</f>
        <v/>
      </c>
      <c r="H599" s="94" t="str">
        <f>IFERROR(VLOOKUP(D599,Saldo!$P$9:$AA$1009,11,FALSE),"")</f>
        <v/>
      </c>
      <c r="I599" s="94" t="str">
        <f t="shared" si="18"/>
        <v/>
      </c>
      <c r="K599" s="67"/>
      <c r="L599" s="103" t="str">
        <f t="shared" si="19"/>
        <v>-</v>
      </c>
    </row>
    <row r="600" spans="1:12" ht="18.95" customHeight="1" x14ac:dyDescent="0.25">
      <c r="A600" s="82"/>
      <c r="C600" s="76" t="str">
        <f>IF(Cadastro!D599="","",Cadastro!D599)</f>
        <v/>
      </c>
      <c r="D600" s="76" t="str">
        <f>IF(Cadastro!C599="","",Cadastro!C599)</f>
        <v/>
      </c>
      <c r="E600" s="94" t="str">
        <f>IF(Cadastro!E599="","",Cadastro!E599)</f>
        <v/>
      </c>
      <c r="F600" s="94" t="str">
        <f>IFERROR(VLOOKUP(D600,Saldo!$P$9:$Y$1009,9,FALSE),"")</f>
        <v/>
      </c>
      <c r="G600" s="94" t="str">
        <f>IFERROR(VLOOKUP(D600,Saldo!$P$9:$Y$1009,10,FALSE),"")</f>
        <v/>
      </c>
      <c r="H600" s="94" t="str">
        <f>IFERROR(VLOOKUP(D600,Saldo!$P$9:$AA$1009,11,FALSE),"")</f>
        <v/>
      </c>
      <c r="I600" s="94" t="str">
        <f t="shared" si="18"/>
        <v/>
      </c>
      <c r="K600" s="67"/>
      <c r="L600" s="103" t="str">
        <f t="shared" si="19"/>
        <v>-</v>
      </c>
    </row>
    <row r="601" spans="1:12" ht="18.95" customHeight="1" x14ac:dyDescent="0.25">
      <c r="A601" s="82"/>
      <c r="C601" s="76" t="str">
        <f>IF(Cadastro!D600="","",Cadastro!D600)</f>
        <v/>
      </c>
      <c r="D601" s="76" t="str">
        <f>IF(Cadastro!C600="","",Cadastro!C600)</f>
        <v/>
      </c>
      <c r="E601" s="94" t="str">
        <f>IF(Cadastro!E600="","",Cadastro!E600)</f>
        <v/>
      </c>
      <c r="F601" s="94" t="str">
        <f>IFERROR(VLOOKUP(D601,Saldo!$P$9:$Y$1009,9,FALSE),"")</f>
        <v/>
      </c>
      <c r="G601" s="94" t="str">
        <f>IFERROR(VLOOKUP(D601,Saldo!$P$9:$Y$1009,10,FALSE),"")</f>
        <v/>
      </c>
      <c r="H601" s="94" t="str">
        <f>IFERROR(VLOOKUP(D601,Saldo!$P$9:$AA$1009,11,FALSE),"")</f>
        <v/>
      </c>
      <c r="I601" s="94" t="str">
        <f t="shared" si="18"/>
        <v/>
      </c>
      <c r="K601" s="67"/>
      <c r="L601" s="103" t="str">
        <f t="shared" si="19"/>
        <v>-</v>
      </c>
    </row>
    <row r="602" spans="1:12" ht="18.95" customHeight="1" x14ac:dyDescent="0.25">
      <c r="A602" s="82"/>
      <c r="C602" s="76" t="str">
        <f>IF(Cadastro!D601="","",Cadastro!D601)</f>
        <v/>
      </c>
      <c r="D602" s="76" t="str">
        <f>IF(Cadastro!C601="","",Cadastro!C601)</f>
        <v/>
      </c>
      <c r="E602" s="94" t="str">
        <f>IF(Cadastro!E601="","",Cadastro!E601)</f>
        <v/>
      </c>
      <c r="F602" s="94" t="str">
        <f>IFERROR(VLOOKUP(D602,Saldo!$P$9:$Y$1009,9,FALSE),"")</f>
        <v/>
      </c>
      <c r="G602" s="94" t="str">
        <f>IFERROR(VLOOKUP(D602,Saldo!$P$9:$Y$1009,10,FALSE),"")</f>
        <v/>
      </c>
      <c r="H602" s="94" t="str">
        <f>IFERROR(VLOOKUP(D602,Saldo!$P$9:$AA$1009,11,FALSE),"")</f>
        <v/>
      </c>
      <c r="I602" s="94" t="str">
        <f t="shared" si="18"/>
        <v/>
      </c>
      <c r="K602" s="67"/>
      <c r="L602" s="103" t="str">
        <f t="shared" si="19"/>
        <v>-</v>
      </c>
    </row>
    <row r="603" spans="1:12" ht="18.95" customHeight="1" x14ac:dyDescent="0.25">
      <c r="A603" s="82"/>
      <c r="C603" s="76" t="str">
        <f>IF(Cadastro!D602="","",Cadastro!D602)</f>
        <v/>
      </c>
      <c r="D603" s="76" t="str">
        <f>IF(Cadastro!C602="","",Cadastro!C602)</f>
        <v/>
      </c>
      <c r="E603" s="94" t="str">
        <f>IF(Cadastro!E602="","",Cadastro!E602)</f>
        <v/>
      </c>
      <c r="F603" s="94" t="str">
        <f>IFERROR(VLOOKUP(D603,Saldo!$P$9:$Y$1009,9,FALSE),"")</f>
        <v/>
      </c>
      <c r="G603" s="94" t="str">
        <f>IFERROR(VLOOKUP(D603,Saldo!$P$9:$Y$1009,10,FALSE),"")</f>
        <v/>
      </c>
      <c r="H603" s="94" t="str">
        <f>IFERROR(VLOOKUP(D603,Saldo!$P$9:$AA$1009,11,FALSE),"")</f>
        <v/>
      </c>
      <c r="I603" s="94" t="str">
        <f t="shared" si="18"/>
        <v/>
      </c>
      <c r="K603" s="67"/>
      <c r="L603" s="103" t="str">
        <f t="shared" si="19"/>
        <v>-</v>
      </c>
    </row>
    <row r="604" spans="1:12" ht="18.95" customHeight="1" x14ac:dyDescent="0.25">
      <c r="A604" s="82"/>
      <c r="C604" s="76" t="str">
        <f>IF(Cadastro!D603="","",Cadastro!D603)</f>
        <v/>
      </c>
      <c r="D604" s="76" t="str">
        <f>IF(Cadastro!C603="","",Cadastro!C603)</f>
        <v/>
      </c>
      <c r="E604" s="94" t="str">
        <f>IF(Cadastro!E603="","",Cadastro!E603)</f>
        <v/>
      </c>
      <c r="F604" s="94" t="str">
        <f>IFERROR(VLOOKUP(D604,Saldo!$P$9:$Y$1009,9,FALSE),"")</f>
        <v/>
      </c>
      <c r="G604" s="94" t="str">
        <f>IFERROR(VLOOKUP(D604,Saldo!$P$9:$Y$1009,10,FALSE),"")</f>
        <v/>
      </c>
      <c r="H604" s="94" t="str">
        <f>IFERROR(VLOOKUP(D604,Saldo!$P$9:$AA$1009,11,FALSE),"")</f>
        <v/>
      </c>
      <c r="I604" s="94" t="str">
        <f t="shared" si="18"/>
        <v/>
      </c>
      <c r="K604" s="67"/>
      <c r="L604" s="103" t="str">
        <f t="shared" si="19"/>
        <v>-</v>
      </c>
    </row>
    <row r="605" spans="1:12" ht="18.95" customHeight="1" x14ac:dyDescent="0.25">
      <c r="A605" s="82"/>
      <c r="C605" s="76" t="str">
        <f>IF(Cadastro!D604="","",Cadastro!D604)</f>
        <v/>
      </c>
      <c r="D605" s="76" t="str">
        <f>IF(Cadastro!C604="","",Cadastro!C604)</f>
        <v/>
      </c>
      <c r="E605" s="94" t="str">
        <f>IF(Cadastro!E604="","",Cadastro!E604)</f>
        <v/>
      </c>
      <c r="F605" s="94" t="str">
        <f>IFERROR(VLOOKUP(D605,Saldo!$P$9:$Y$1009,9,FALSE),"")</f>
        <v/>
      </c>
      <c r="G605" s="94" t="str">
        <f>IFERROR(VLOOKUP(D605,Saldo!$P$9:$Y$1009,10,FALSE),"")</f>
        <v/>
      </c>
      <c r="H605" s="94" t="str">
        <f>IFERROR(VLOOKUP(D605,Saldo!$P$9:$AA$1009,11,FALSE),"")</f>
        <v/>
      </c>
      <c r="I605" s="94" t="str">
        <f t="shared" si="18"/>
        <v/>
      </c>
      <c r="K605" s="67"/>
      <c r="L605" s="103" t="str">
        <f t="shared" si="19"/>
        <v>-</v>
      </c>
    </row>
    <row r="606" spans="1:12" ht="18.95" customHeight="1" x14ac:dyDescent="0.25">
      <c r="A606" s="82"/>
      <c r="C606" s="76" t="str">
        <f>IF(Cadastro!D605="","",Cadastro!D605)</f>
        <v/>
      </c>
      <c r="D606" s="76" t="str">
        <f>IF(Cadastro!C605="","",Cadastro!C605)</f>
        <v/>
      </c>
      <c r="E606" s="94" t="str">
        <f>IF(Cadastro!E605="","",Cadastro!E605)</f>
        <v/>
      </c>
      <c r="F606" s="94" t="str">
        <f>IFERROR(VLOOKUP(D606,Saldo!$P$9:$Y$1009,9,FALSE),"")</f>
        <v/>
      </c>
      <c r="G606" s="94" t="str">
        <f>IFERROR(VLOOKUP(D606,Saldo!$P$9:$Y$1009,10,FALSE),"")</f>
        <v/>
      </c>
      <c r="H606" s="94" t="str">
        <f>IFERROR(VLOOKUP(D606,Saldo!$P$9:$AA$1009,11,FALSE),"")</f>
        <v/>
      </c>
      <c r="I606" s="94" t="str">
        <f t="shared" si="18"/>
        <v/>
      </c>
      <c r="K606" s="67"/>
      <c r="L606" s="103" t="str">
        <f t="shared" si="19"/>
        <v>-</v>
      </c>
    </row>
    <row r="607" spans="1:12" ht="18.95" customHeight="1" x14ac:dyDescent="0.25">
      <c r="A607" s="82"/>
      <c r="C607" s="76" t="str">
        <f>IF(Cadastro!D606="","",Cadastro!D606)</f>
        <v/>
      </c>
      <c r="D607" s="76" t="str">
        <f>IF(Cadastro!C606="","",Cadastro!C606)</f>
        <v/>
      </c>
      <c r="E607" s="94" t="str">
        <f>IF(Cadastro!E606="","",Cadastro!E606)</f>
        <v/>
      </c>
      <c r="F607" s="94" t="str">
        <f>IFERROR(VLOOKUP(D607,Saldo!$P$9:$Y$1009,9,FALSE),"")</f>
        <v/>
      </c>
      <c r="G607" s="94" t="str">
        <f>IFERROR(VLOOKUP(D607,Saldo!$P$9:$Y$1009,10,FALSE),"")</f>
        <v/>
      </c>
      <c r="H607" s="94" t="str">
        <f>IFERROR(VLOOKUP(D607,Saldo!$P$9:$AA$1009,11,FALSE),"")</f>
        <v/>
      </c>
      <c r="I607" s="94" t="str">
        <f t="shared" si="18"/>
        <v/>
      </c>
      <c r="K607" s="67"/>
      <c r="L607" s="103" t="str">
        <f t="shared" si="19"/>
        <v>-</v>
      </c>
    </row>
    <row r="608" spans="1:12" ht="18.95" customHeight="1" x14ac:dyDescent="0.25">
      <c r="A608" s="82"/>
      <c r="C608" s="76" t="str">
        <f>IF(Cadastro!D607="","",Cadastro!D607)</f>
        <v/>
      </c>
      <c r="D608" s="76" t="str">
        <f>IF(Cadastro!C607="","",Cadastro!C607)</f>
        <v/>
      </c>
      <c r="E608" s="94" t="str">
        <f>IF(Cadastro!E607="","",Cadastro!E607)</f>
        <v/>
      </c>
      <c r="F608" s="94" t="str">
        <f>IFERROR(VLOOKUP(D608,Saldo!$P$9:$Y$1009,9,FALSE),"")</f>
        <v/>
      </c>
      <c r="G608" s="94" t="str">
        <f>IFERROR(VLOOKUP(D608,Saldo!$P$9:$Y$1009,10,FALSE),"")</f>
        <v/>
      </c>
      <c r="H608" s="94" t="str">
        <f>IFERROR(VLOOKUP(D608,Saldo!$P$9:$AA$1009,11,FALSE),"")</f>
        <v/>
      </c>
      <c r="I608" s="94" t="str">
        <f t="shared" si="18"/>
        <v/>
      </c>
      <c r="K608" s="67"/>
      <c r="L608" s="103" t="str">
        <f t="shared" si="19"/>
        <v>-</v>
      </c>
    </row>
    <row r="609" spans="1:12" ht="18.95" customHeight="1" x14ac:dyDescent="0.25">
      <c r="A609" s="82"/>
      <c r="C609" s="76" t="str">
        <f>IF(Cadastro!D608="","",Cadastro!D608)</f>
        <v/>
      </c>
      <c r="D609" s="76" t="str">
        <f>IF(Cadastro!C608="","",Cadastro!C608)</f>
        <v/>
      </c>
      <c r="E609" s="94" t="str">
        <f>IF(Cadastro!E608="","",Cadastro!E608)</f>
        <v/>
      </c>
      <c r="F609" s="94" t="str">
        <f>IFERROR(VLOOKUP(D609,Saldo!$P$9:$Y$1009,9,FALSE),"")</f>
        <v/>
      </c>
      <c r="G609" s="94" t="str">
        <f>IFERROR(VLOOKUP(D609,Saldo!$P$9:$Y$1009,10,FALSE),"")</f>
        <v/>
      </c>
      <c r="H609" s="94" t="str">
        <f>IFERROR(VLOOKUP(D609,Saldo!$P$9:$AA$1009,11,FALSE),"")</f>
        <v/>
      </c>
      <c r="I609" s="94" t="str">
        <f t="shared" si="18"/>
        <v/>
      </c>
      <c r="K609" s="67"/>
      <c r="L609" s="103" t="str">
        <f t="shared" si="19"/>
        <v>-</v>
      </c>
    </row>
    <row r="610" spans="1:12" ht="18.95" customHeight="1" x14ac:dyDescent="0.25">
      <c r="A610" s="82"/>
      <c r="C610" s="76" t="str">
        <f>IF(Cadastro!D609="","",Cadastro!D609)</f>
        <v/>
      </c>
      <c r="D610" s="76" t="str">
        <f>IF(Cadastro!C609="","",Cadastro!C609)</f>
        <v/>
      </c>
      <c r="E610" s="94" t="str">
        <f>IF(Cadastro!E609="","",Cadastro!E609)</f>
        <v/>
      </c>
      <c r="F610" s="94" t="str">
        <f>IFERROR(VLOOKUP(D610,Saldo!$P$9:$Y$1009,9,FALSE),"")</f>
        <v/>
      </c>
      <c r="G610" s="94" t="str">
        <f>IFERROR(VLOOKUP(D610,Saldo!$P$9:$Y$1009,10,FALSE),"")</f>
        <v/>
      </c>
      <c r="H610" s="94" t="str">
        <f>IFERROR(VLOOKUP(D610,Saldo!$P$9:$AA$1009,11,FALSE),"")</f>
        <v/>
      </c>
      <c r="I610" s="94" t="str">
        <f t="shared" si="18"/>
        <v/>
      </c>
      <c r="K610" s="67"/>
      <c r="L610" s="103" t="str">
        <f t="shared" si="19"/>
        <v>-</v>
      </c>
    </row>
    <row r="611" spans="1:12" ht="18.95" customHeight="1" x14ac:dyDescent="0.25">
      <c r="A611" s="82"/>
      <c r="C611" s="76" t="str">
        <f>IF(Cadastro!D610="","",Cadastro!D610)</f>
        <v/>
      </c>
      <c r="D611" s="76" t="str">
        <f>IF(Cadastro!C610="","",Cadastro!C610)</f>
        <v/>
      </c>
      <c r="E611" s="94" t="str">
        <f>IF(Cadastro!E610="","",Cadastro!E610)</f>
        <v/>
      </c>
      <c r="F611" s="94" t="str">
        <f>IFERROR(VLOOKUP(D611,Saldo!$P$9:$Y$1009,9,FALSE),"")</f>
        <v/>
      </c>
      <c r="G611" s="94" t="str">
        <f>IFERROR(VLOOKUP(D611,Saldo!$P$9:$Y$1009,10,FALSE),"")</f>
        <v/>
      </c>
      <c r="H611" s="94" t="str">
        <f>IFERROR(VLOOKUP(D611,Saldo!$P$9:$AA$1009,11,FALSE),"")</f>
        <v/>
      </c>
      <c r="I611" s="94" t="str">
        <f t="shared" si="18"/>
        <v/>
      </c>
      <c r="K611" s="67"/>
      <c r="L611" s="103" t="str">
        <f t="shared" si="19"/>
        <v>-</v>
      </c>
    </row>
    <row r="612" spans="1:12" ht="18.95" customHeight="1" x14ac:dyDescent="0.25">
      <c r="A612" s="82"/>
      <c r="C612" s="76" t="str">
        <f>IF(Cadastro!D611="","",Cadastro!D611)</f>
        <v/>
      </c>
      <c r="D612" s="76" t="str">
        <f>IF(Cadastro!C611="","",Cadastro!C611)</f>
        <v/>
      </c>
      <c r="E612" s="94" t="str">
        <f>IF(Cadastro!E611="","",Cadastro!E611)</f>
        <v/>
      </c>
      <c r="F612" s="94" t="str">
        <f>IFERROR(VLOOKUP(D612,Saldo!$P$9:$Y$1009,9,FALSE),"")</f>
        <v/>
      </c>
      <c r="G612" s="94" t="str">
        <f>IFERROR(VLOOKUP(D612,Saldo!$P$9:$Y$1009,10,FALSE),"")</f>
        <v/>
      </c>
      <c r="H612" s="94" t="str">
        <f>IFERROR(VLOOKUP(D612,Saldo!$P$9:$AA$1009,11,FALSE),"")</f>
        <v/>
      </c>
      <c r="I612" s="94" t="str">
        <f t="shared" si="18"/>
        <v/>
      </c>
      <c r="K612" s="67"/>
      <c r="L612" s="103" t="str">
        <f t="shared" si="19"/>
        <v>-</v>
      </c>
    </row>
    <row r="613" spans="1:12" ht="18.95" customHeight="1" x14ac:dyDescent="0.25">
      <c r="A613" s="82"/>
      <c r="C613" s="76" t="str">
        <f>IF(Cadastro!D612="","",Cadastro!D612)</f>
        <v/>
      </c>
      <c r="D613" s="76" t="str">
        <f>IF(Cadastro!C612="","",Cadastro!C612)</f>
        <v/>
      </c>
      <c r="E613" s="94" t="str">
        <f>IF(Cadastro!E612="","",Cadastro!E612)</f>
        <v/>
      </c>
      <c r="F613" s="94" t="str">
        <f>IFERROR(VLOOKUP(D613,Saldo!$P$9:$Y$1009,9,FALSE),"")</f>
        <v/>
      </c>
      <c r="G613" s="94" t="str">
        <f>IFERROR(VLOOKUP(D613,Saldo!$P$9:$Y$1009,10,FALSE),"")</f>
        <v/>
      </c>
      <c r="H613" s="94" t="str">
        <f>IFERROR(VLOOKUP(D613,Saldo!$P$9:$AA$1009,11,FALSE),"")</f>
        <v/>
      </c>
      <c r="I613" s="94" t="str">
        <f t="shared" si="18"/>
        <v/>
      </c>
      <c r="K613" s="67"/>
      <c r="L613" s="103" t="str">
        <f t="shared" si="19"/>
        <v>-</v>
      </c>
    </row>
    <row r="614" spans="1:12" ht="18.95" customHeight="1" x14ac:dyDescent="0.25">
      <c r="A614" s="82"/>
      <c r="C614" s="76" t="str">
        <f>IF(Cadastro!D613="","",Cadastro!D613)</f>
        <v/>
      </c>
      <c r="D614" s="76" t="str">
        <f>IF(Cadastro!C613="","",Cadastro!C613)</f>
        <v/>
      </c>
      <c r="E614" s="94" t="str">
        <f>IF(Cadastro!E613="","",Cadastro!E613)</f>
        <v/>
      </c>
      <c r="F614" s="94" t="str">
        <f>IFERROR(VLOOKUP(D614,Saldo!$P$9:$Y$1009,9,FALSE),"")</f>
        <v/>
      </c>
      <c r="G614" s="94" t="str">
        <f>IFERROR(VLOOKUP(D614,Saldo!$P$9:$Y$1009,10,FALSE),"")</f>
        <v/>
      </c>
      <c r="H614" s="94" t="str">
        <f>IFERROR(VLOOKUP(D614,Saldo!$P$9:$AA$1009,11,FALSE),"")</f>
        <v/>
      </c>
      <c r="I614" s="94" t="str">
        <f t="shared" si="18"/>
        <v/>
      </c>
      <c r="K614" s="67"/>
      <c r="L614" s="103" t="str">
        <f t="shared" si="19"/>
        <v>-</v>
      </c>
    </row>
    <row r="615" spans="1:12" ht="18.95" customHeight="1" x14ac:dyDescent="0.25">
      <c r="A615" s="82"/>
      <c r="C615" s="76" t="str">
        <f>IF(Cadastro!D614="","",Cadastro!D614)</f>
        <v/>
      </c>
      <c r="D615" s="76" t="str">
        <f>IF(Cadastro!C614="","",Cadastro!C614)</f>
        <v/>
      </c>
      <c r="E615" s="94" t="str">
        <f>IF(Cadastro!E614="","",Cadastro!E614)</f>
        <v/>
      </c>
      <c r="F615" s="94" t="str">
        <f>IFERROR(VLOOKUP(D615,Saldo!$P$9:$Y$1009,9,FALSE),"")</f>
        <v/>
      </c>
      <c r="G615" s="94" t="str">
        <f>IFERROR(VLOOKUP(D615,Saldo!$P$9:$Y$1009,10,FALSE),"")</f>
        <v/>
      </c>
      <c r="H615" s="94" t="str">
        <f>IFERROR(VLOOKUP(D615,Saldo!$P$9:$AA$1009,11,FALSE),"")</f>
        <v/>
      </c>
      <c r="I615" s="94" t="str">
        <f t="shared" si="18"/>
        <v/>
      </c>
      <c r="K615" s="67"/>
      <c r="L615" s="103" t="str">
        <f t="shared" si="19"/>
        <v>-</v>
      </c>
    </row>
    <row r="616" spans="1:12" ht="18.95" customHeight="1" x14ac:dyDescent="0.25">
      <c r="A616" s="82"/>
      <c r="C616" s="76" t="str">
        <f>IF(Cadastro!D615="","",Cadastro!D615)</f>
        <v/>
      </c>
      <c r="D616" s="76" t="str">
        <f>IF(Cadastro!C615="","",Cadastro!C615)</f>
        <v/>
      </c>
      <c r="E616" s="94" t="str">
        <f>IF(Cadastro!E615="","",Cadastro!E615)</f>
        <v/>
      </c>
      <c r="F616" s="94" t="str">
        <f>IFERROR(VLOOKUP(D616,Saldo!$P$9:$Y$1009,9,FALSE),"")</f>
        <v/>
      </c>
      <c r="G616" s="94" t="str">
        <f>IFERROR(VLOOKUP(D616,Saldo!$P$9:$Y$1009,10,FALSE),"")</f>
        <v/>
      </c>
      <c r="H616" s="94" t="str">
        <f>IFERROR(VLOOKUP(D616,Saldo!$P$9:$AA$1009,11,FALSE),"")</f>
        <v/>
      </c>
      <c r="I616" s="94" t="str">
        <f t="shared" si="18"/>
        <v/>
      </c>
      <c r="K616" s="67"/>
      <c r="L616" s="103" t="str">
        <f t="shared" si="19"/>
        <v>-</v>
      </c>
    </row>
    <row r="617" spans="1:12" ht="18.95" customHeight="1" x14ac:dyDescent="0.25">
      <c r="A617" s="82"/>
      <c r="C617" s="76" t="str">
        <f>IF(Cadastro!D616="","",Cadastro!D616)</f>
        <v/>
      </c>
      <c r="D617" s="76" t="str">
        <f>IF(Cadastro!C616="","",Cadastro!C616)</f>
        <v/>
      </c>
      <c r="E617" s="94" t="str">
        <f>IF(Cadastro!E616="","",Cadastro!E616)</f>
        <v/>
      </c>
      <c r="F617" s="94" t="str">
        <f>IFERROR(VLOOKUP(D617,Saldo!$P$9:$Y$1009,9,FALSE),"")</f>
        <v/>
      </c>
      <c r="G617" s="94" t="str">
        <f>IFERROR(VLOOKUP(D617,Saldo!$P$9:$Y$1009,10,FALSE),"")</f>
        <v/>
      </c>
      <c r="H617" s="94" t="str">
        <f>IFERROR(VLOOKUP(D617,Saldo!$P$9:$AA$1009,11,FALSE),"")</f>
        <v/>
      </c>
      <c r="I617" s="94" t="str">
        <f t="shared" si="18"/>
        <v/>
      </c>
      <c r="K617" s="67"/>
      <c r="L617" s="103" t="str">
        <f t="shared" si="19"/>
        <v>-</v>
      </c>
    </row>
    <row r="618" spans="1:12" ht="18.95" customHeight="1" x14ac:dyDescent="0.25">
      <c r="A618" s="82"/>
      <c r="C618" s="76" t="str">
        <f>IF(Cadastro!D617="","",Cadastro!D617)</f>
        <v/>
      </c>
      <c r="D618" s="76" t="str">
        <f>IF(Cadastro!C617="","",Cadastro!C617)</f>
        <v/>
      </c>
      <c r="E618" s="94" t="str">
        <f>IF(Cadastro!E617="","",Cadastro!E617)</f>
        <v/>
      </c>
      <c r="F618" s="94" t="str">
        <f>IFERROR(VLOOKUP(D618,Saldo!$P$9:$Y$1009,9,FALSE),"")</f>
        <v/>
      </c>
      <c r="G618" s="94" t="str">
        <f>IFERROR(VLOOKUP(D618,Saldo!$P$9:$Y$1009,10,FALSE),"")</f>
        <v/>
      </c>
      <c r="H618" s="94" t="str">
        <f>IFERROR(VLOOKUP(D618,Saldo!$P$9:$AA$1009,11,FALSE),"")</f>
        <v/>
      </c>
      <c r="I618" s="94" t="str">
        <f t="shared" si="18"/>
        <v/>
      </c>
      <c r="K618" s="67"/>
      <c r="L618" s="103" t="str">
        <f t="shared" si="19"/>
        <v>-</v>
      </c>
    </row>
    <row r="619" spans="1:12" ht="18.95" customHeight="1" x14ac:dyDescent="0.25">
      <c r="A619" s="82"/>
      <c r="C619" s="76" t="str">
        <f>IF(Cadastro!D618="","",Cadastro!D618)</f>
        <v/>
      </c>
      <c r="D619" s="76" t="str">
        <f>IF(Cadastro!C618="","",Cadastro!C618)</f>
        <v/>
      </c>
      <c r="E619" s="94" t="str">
        <f>IF(Cadastro!E618="","",Cadastro!E618)</f>
        <v/>
      </c>
      <c r="F619" s="94" t="str">
        <f>IFERROR(VLOOKUP(D619,Saldo!$P$9:$Y$1009,9,FALSE),"")</f>
        <v/>
      </c>
      <c r="G619" s="94" t="str">
        <f>IFERROR(VLOOKUP(D619,Saldo!$P$9:$Y$1009,10,FALSE),"")</f>
        <v/>
      </c>
      <c r="H619" s="94" t="str">
        <f>IFERROR(VLOOKUP(D619,Saldo!$P$9:$AA$1009,11,FALSE),"")</f>
        <v/>
      </c>
      <c r="I619" s="94" t="str">
        <f t="shared" si="18"/>
        <v/>
      </c>
      <c r="K619" s="67"/>
      <c r="L619" s="103" t="str">
        <f t="shared" si="19"/>
        <v>-</v>
      </c>
    </row>
    <row r="620" spans="1:12" ht="18.95" customHeight="1" x14ac:dyDescent="0.25">
      <c r="A620" s="82"/>
      <c r="C620" s="76" t="str">
        <f>IF(Cadastro!D619="","",Cadastro!D619)</f>
        <v/>
      </c>
      <c r="D620" s="76" t="str">
        <f>IF(Cadastro!C619="","",Cadastro!C619)</f>
        <v/>
      </c>
      <c r="E620" s="94" t="str">
        <f>IF(Cadastro!E619="","",Cadastro!E619)</f>
        <v/>
      </c>
      <c r="F620" s="94" t="str">
        <f>IFERROR(VLOOKUP(D620,Saldo!$P$9:$Y$1009,9,FALSE),"")</f>
        <v/>
      </c>
      <c r="G620" s="94" t="str">
        <f>IFERROR(VLOOKUP(D620,Saldo!$P$9:$Y$1009,10,FALSE),"")</f>
        <v/>
      </c>
      <c r="H620" s="94" t="str">
        <f>IFERROR(VLOOKUP(D620,Saldo!$P$9:$AA$1009,11,FALSE),"")</f>
        <v/>
      </c>
      <c r="I620" s="94" t="str">
        <f t="shared" si="18"/>
        <v/>
      </c>
      <c r="K620" s="67"/>
      <c r="L620" s="103" t="str">
        <f t="shared" si="19"/>
        <v>-</v>
      </c>
    </row>
    <row r="621" spans="1:12" ht="18.95" customHeight="1" x14ac:dyDescent="0.25">
      <c r="A621" s="82"/>
      <c r="C621" s="76" t="str">
        <f>IF(Cadastro!D620="","",Cadastro!D620)</f>
        <v/>
      </c>
      <c r="D621" s="76" t="str">
        <f>IF(Cadastro!C620="","",Cadastro!C620)</f>
        <v/>
      </c>
      <c r="E621" s="94" t="str">
        <f>IF(Cadastro!E620="","",Cadastro!E620)</f>
        <v/>
      </c>
      <c r="F621" s="94" t="str">
        <f>IFERROR(VLOOKUP(D621,Saldo!$P$9:$Y$1009,9,FALSE),"")</f>
        <v/>
      </c>
      <c r="G621" s="94" t="str">
        <f>IFERROR(VLOOKUP(D621,Saldo!$P$9:$Y$1009,10,FALSE),"")</f>
        <v/>
      </c>
      <c r="H621" s="94" t="str">
        <f>IFERROR(VLOOKUP(D621,Saldo!$P$9:$AA$1009,11,FALSE),"")</f>
        <v/>
      </c>
      <c r="I621" s="94" t="str">
        <f t="shared" si="18"/>
        <v/>
      </c>
      <c r="K621" s="67"/>
      <c r="L621" s="103" t="str">
        <f t="shared" si="19"/>
        <v>-</v>
      </c>
    </row>
    <row r="622" spans="1:12" ht="18.95" customHeight="1" x14ac:dyDescent="0.25">
      <c r="A622" s="82"/>
      <c r="C622" s="76" t="str">
        <f>IF(Cadastro!D621="","",Cadastro!D621)</f>
        <v/>
      </c>
      <c r="D622" s="76" t="str">
        <f>IF(Cadastro!C621="","",Cadastro!C621)</f>
        <v/>
      </c>
      <c r="E622" s="94" t="str">
        <f>IF(Cadastro!E621="","",Cadastro!E621)</f>
        <v/>
      </c>
      <c r="F622" s="94" t="str">
        <f>IFERROR(VLOOKUP(D622,Saldo!$P$9:$Y$1009,9,FALSE),"")</f>
        <v/>
      </c>
      <c r="G622" s="94" t="str">
        <f>IFERROR(VLOOKUP(D622,Saldo!$P$9:$Y$1009,10,FALSE),"")</f>
        <v/>
      </c>
      <c r="H622" s="94" t="str">
        <f>IFERROR(VLOOKUP(D622,Saldo!$P$9:$AA$1009,11,FALSE),"")</f>
        <v/>
      </c>
      <c r="I622" s="94" t="str">
        <f t="shared" si="18"/>
        <v/>
      </c>
      <c r="K622" s="67"/>
      <c r="L622" s="103" t="str">
        <f t="shared" si="19"/>
        <v>-</v>
      </c>
    </row>
    <row r="623" spans="1:12" ht="18.95" customHeight="1" x14ac:dyDescent="0.25">
      <c r="A623" s="82"/>
      <c r="C623" s="76" t="str">
        <f>IF(Cadastro!D622="","",Cadastro!D622)</f>
        <v/>
      </c>
      <c r="D623" s="76" t="str">
        <f>IF(Cadastro!C622="","",Cadastro!C622)</f>
        <v/>
      </c>
      <c r="E623" s="94" t="str">
        <f>IF(Cadastro!E622="","",Cadastro!E622)</f>
        <v/>
      </c>
      <c r="F623" s="94" t="str">
        <f>IFERROR(VLOOKUP(D623,Saldo!$P$9:$Y$1009,9,FALSE),"")</f>
        <v/>
      </c>
      <c r="G623" s="94" t="str">
        <f>IFERROR(VLOOKUP(D623,Saldo!$P$9:$Y$1009,10,FALSE),"")</f>
        <v/>
      </c>
      <c r="H623" s="94" t="str">
        <f>IFERROR(VLOOKUP(D623,Saldo!$P$9:$AA$1009,11,FALSE),"")</f>
        <v/>
      </c>
      <c r="I623" s="94" t="str">
        <f t="shared" si="18"/>
        <v/>
      </c>
      <c r="K623" s="67"/>
      <c r="L623" s="103" t="str">
        <f t="shared" si="19"/>
        <v>-</v>
      </c>
    </row>
    <row r="624" spans="1:12" ht="18.95" customHeight="1" x14ac:dyDescent="0.25">
      <c r="A624" s="82"/>
      <c r="C624" s="76" t="str">
        <f>IF(Cadastro!D623="","",Cadastro!D623)</f>
        <v/>
      </c>
      <c r="D624" s="76" t="str">
        <f>IF(Cadastro!C623="","",Cadastro!C623)</f>
        <v/>
      </c>
      <c r="E624" s="94" t="str">
        <f>IF(Cadastro!E623="","",Cadastro!E623)</f>
        <v/>
      </c>
      <c r="F624" s="94" t="str">
        <f>IFERROR(VLOOKUP(D624,Saldo!$P$9:$Y$1009,9,FALSE),"")</f>
        <v/>
      </c>
      <c r="G624" s="94" t="str">
        <f>IFERROR(VLOOKUP(D624,Saldo!$P$9:$Y$1009,10,FALSE),"")</f>
        <v/>
      </c>
      <c r="H624" s="94" t="str">
        <f>IFERROR(VLOOKUP(D624,Saldo!$P$9:$AA$1009,11,FALSE),"")</f>
        <v/>
      </c>
      <c r="I624" s="94" t="str">
        <f t="shared" si="18"/>
        <v/>
      </c>
      <c r="K624" s="67"/>
      <c r="L624" s="103" t="str">
        <f t="shared" si="19"/>
        <v>-</v>
      </c>
    </row>
    <row r="625" spans="1:12" ht="18.95" customHeight="1" x14ac:dyDescent="0.25">
      <c r="A625" s="82"/>
      <c r="C625" s="76" t="str">
        <f>IF(Cadastro!D624="","",Cadastro!D624)</f>
        <v/>
      </c>
      <c r="D625" s="76" t="str">
        <f>IF(Cadastro!C624="","",Cadastro!C624)</f>
        <v/>
      </c>
      <c r="E625" s="94" t="str">
        <f>IF(Cadastro!E624="","",Cadastro!E624)</f>
        <v/>
      </c>
      <c r="F625" s="94" t="str">
        <f>IFERROR(VLOOKUP(D625,Saldo!$P$9:$Y$1009,9,FALSE),"")</f>
        <v/>
      </c>
      <c r="G625" s="94" t="str">
        <f>IFERROR(VLOOKUP(D625,Saldo!$P$9:$Y$1009,10,FALSE),"")</f>
        <v/>
      </c>
      <c r="H625" s="94" t="str">
        <f>IFERROR(VLOOKUP(D625,Saldo!$P$9:$AA$1009,11,FALSE),"")</f>
        <v/>
      </c>
      <c r="I625" s="94" t="str">
        <f t="shared" si="18"/>
        <v/>
      </c>
      <c r="K625" s="67"/>
      <c r="L625" s="103" t="str">
        <f t="shared" si="19"/>
        <v>-</v>
      </c>
    </row>
    <row r="626" spans="1:12" ht="18.95" customHeight="1" x14ac:dyDescent="0.25">
      <c r="A626" s="82"/>
      <c r="C626" s="76" t="str">
        <f>IF(Cadastro!D625="","",Cadastro!D625)</f>
        <v/>
      </c>
      <c r="D626" s="76" t="str">
        <f>IF(Cadastro!C625="","",Cadastro!C625)</f>
        <v/>
      </c>
      <c r="E626" s="94" t="str">
        <f>IF(Cadastro!E625="","",Cadastro!E625)</f>
        <v/>
      </c>
      <c r="F626" s="94" t="str">
        <f>IFERROR(VLOOKUP(D626,Saldo!$P$9:$Y$1009,9,FALSE),"")</f>
        <v/>
      </c>
      <c r="G626" s="94" t="str">
        <f>IFERROR(VLOOKUP(D626,Saldo!$P$9:$Y$1009,10,FALSE),"")</f>
        <v/>
      </c>
      <c r="H626" s="94" t="str">
        <f>IFERROR(VLOOKUP(D626,Saldo!$P$9:$AA$1009,11,FALSE),"")</f>
        <v/>
      </c>
      <c r="I626" s="94" t="str">
        <f t="shared" si="18"/>
        <v/>
      </c>
      <c r="K626" s="67"/>
      <c r="L626" s="103" t="str">
        <f t="shared" si="19"/>
        <v>-</v>
      </c>
    </row>
    <row r="627" spans="1:12" ht="18.95" customHeight="1" x14ac:dyDescent="0.25">
      <c r="A627" s="82"/>
      <c r="C627" s="76" t="str">
        <f>IF(Cadastro!D626="","",Cadastro!D626)</f>
        <v/>
      </c>
      <c r="D627" s="76" t="str">
        <f>IF(Cadastro!C626="","",Cadastro!C626)</f>
        <v/>
      </c>
      <c r="E627" s="94" t="str">
        <f>IF(Cadastro!E626="","",Cadastro!E626)</f>
        <v/>
      </c>
      <c r="F627" s="94" t="str">
        <f>IFERROR(VLOOKUP(D627,Saldo!$P$9:$Y$1009,9,FALSE),"")</f>
        <v/>
      </c>
      <c r="G627" s="94" t="str">
        <f>IFERROR(VLOOKUP(D627,Saldo!$P$9:$Y$1009,10,FALSE),"")</f>
        <v/>
      </c>
      <c r="H627" s="94" t="str">
        <f>IFERROR(VLOOKUP(D627,Saldo!$P$9:$AA$1009,11,FALSE),"")</f>
        <v/>
      </c>
      <c r="I627" s="94" t="str">
        <f t="shared" si="18"/>
        <v/>
      </c>
      <c r="K627" s="67"/>
      <c r="L627" s="103" t="str">
        <f t="shared" si="19"/>
        <v>-</v>
      </c>
    </row>
    <row r="628" spans="1:12" ht="18.95" customHeight="1" x14ac:dyDescent="0.25">
      <c r="A628" s="82"/>
      <c r="C628" s="76" t="str">
        <f>IF(Cadastro!D627="","",Cadastro!D627)</f>
        <v/>
      </c>
      <c r="D628" s="76" t="str">
        <f>IF(Cadastro!C627="","",Cadastro!C627)</f>
        <v/>
      </c>
      <c r="E628" s="94" t="str">
        <f>IF(Cadastro!E627="","",Cadastro!E627)</f>
        <v/>
      </c>
      <c r="F628" s="94" t="str">
        <f>IFERROR(VLOOKUP(D628,Saldo!$P$9:$Y$1009,9,FALSE),"")</f>
        <v/>
      </c>
      <c r="G628" s="94" t="str">
        <f>IFERROR(VLOOKUP(D628,Saldo!$P$9:$Y$1009,10,FALSE),"")</f>
        <v/>
      </c>
      <c r="H628" s="94" t="str">
        <f>IFERROR(VLOOKUP(D628,Saldo!$P$9:$AA$1009,11,FALSE),"")</f>
        <v/>
      </c>
      <c r="I628" s="94" t="str">
        <f t="shared" si="18"/>
        <v/>
      </c>
      <c r="K628" s="67"/>
      <c r="L628" s="103" t="str">
        <f t="shared" si="19"/>
        <v>-</v>
      </c>
    </row>
    <row r="629" spans="1:12" ht="18.95" customHeight="1" x14ac:dyDescent="0.25">
      <c r="A629" s="82"/>
      <c r="C629" s="76" t="str">
        <f>IF(Cadastro!D628="","",Cadastro!D628)</f>
        <v/>
      </c>
      <c r="D629" s="76" t="str">
        <f>IF(Cadastro!C628="","",Cadastro!C628)</f>
        <v/>
      </c>
      <c r="E629" s="94" t="str">
        <f>IF(Cadastro!E628="","",Cadastro!E628)</f>
        <v/>
      </c>
      <c r="F629" s="94" t="str">
        <f>IFERROR(VLOOKUP(D629,Saldo!$P$9:$Y$1009,9,FALSE),"")</f>
        <v/>
      </c>
      <c r="G629" s="94" t="str">
        <f>IFERROR(VLOOKUP(D629,Saldo!$P$9:$Y$1009,10,FALSE),"")</f>
        <v/>
      </c>
      <c r="H629" s="94" t="str">
        <f>IFERROR(VLOOKUP(D629,Saldo!$P$9:$AA$1009,11,FALSE),"")</f>
        <v/>
      </c>
      <c r="I629" s="94" t="str">
        <f t="shared" si="18"/>
        <v/>
      </c>
      <c r="K629" s="67"/>
      <c r="L629" s="103" t="str">
        <f t="shared" si="19"/>
        <v>-</v>
      </c>
    </row>
    <row r="630" spans="1:12" ht="18.95" customHeight="1" x14ac:dyDescent="0.25">
      <c r="A630" s="82"/>
      <c r="C630" s="76" t="str">
        <f>IF(Cadastro!D629="","",Cadastro!D629)</f>
        <v/>
      </c>
      <c r="D630" s="76" t="str">
        <f>IF(Cadastro!C629="","",Cadastro!C629)</f>
        <v/>
      </c>
      <c r="E630" s="94" t="str">
        <f>IF(Cadastro!E629="","",Cadastro!E629)</f>
        <v/>
      </c>
      <c r="F630" s="94" t="str">
        <f>IFERROR(VLOOKUP(D630,Saldo!$P$9:$Y$1009,9,FALSE),"")</f>
        <v/>
      </c>
      <c r="G630" s="94" t="str">
        <f>IFERROR(VLOOKUP(D630,Saldo!$P$9:$Y$1009,10,FALSE),"")</f>
        <v/>
      </c>
      <c r="H630" s="94" t="str">
        <f>IFERROR(VLOOKUP(D630,Saldo!$P$9:$AA$1009,11,FALSE),"")</f>
        <v/>
      </c>
      <c r="I630" s="94" t="str">
        <f t="shared" si="18"/>
        <v/>
      </c>
      <c r="K630" s="67"/>
      <c r="L630" s="103" t="str">
        <f t="shared" si="19"/>
        <v>-</v>
      </c>
    </row>
    <row r="631" spans="1:12" ht="18.95" customHeight="1" x14ac:dyDescent="0.25">
      <c r="A631" s="82"/>
      <c r="C631" s="76" t="str">
        <f>IF(Cadastro!D630="","",Cadastro!D630)</f>
        <v/>
      </c>
      <c r="D631" s="76" t="str">
        <f>IF(Cadastro!C630="","",Cadastro!C630)</f>
        <v/>
      </c>
      <c r="E631" s="94" t="str">
        <f>IF(Cadastro!E630="","",Cadastro!E630)</f>
        <v/>
      </c>
      <c r="F631" s="94" t="str">
        <f>IFERROR(VLOOKUP(D631,Saldo!$P$9:$Y$1009,9,FALSE),"")</f>
        <v/>
      </c>
      <c r="G631" s="94" t="str">
        <f>IFERROR(VLOOKUP(D631,Saldo!$P$9:$Y$1009,10,FALSE),"")</f>
        <v/>
      </c>
      <c r="H631" s="94" t="str">
        <f>IFERROR(VLOOKUP(D631,Saldo!$P$9:$AA$1009,11,FALSE),"")</f>
        <v/>
      </c>
      <c r="I631" s="94" t="str">
        <f t="shared" si="18"/>
        <v/>
      </c>
      <c r="K631" s="67"/>
      <c r="L631" s="103" t="str">
        <f t="shared" si="19"/>
        <v>-</v>
      </c>
    </row>
    <row r="632" spans="1:12" ht="18.95" customHeight="1" x14ac:dyDescent="0.25">
      <c r="A632" s="82"/>
      <c r="C632" s="76" t="str">
        <f>IF(Cadastro!D631="","",Cadastro!D631)</f>
        <v/>
      </c>
      <c r="D632" s="76" t="str">
        <f>IF(Cadastro!C631="","",Cadastro!C631)</f>
        <v/>
      </c>
      <c r="E632" s="94" t="str">
        <f>IF(Cadastro!E631="","",Cadastro!E631)</f>
        <v/>
      </c>
      <c r="F632" s="94" t="str">
        <f>IFERROR(VLOOKUP(D632,Saldo!$P$9:$Y$1009,9,FALSE),"")</f>
        <v/>
      </c>
      <c r="G632" s="94" t="str">
        <f>IFERROR(VLOOKUP(D632,Saldo!$P$9:$Y$1009,10,FALSE),"")</f>
        <v/>
      </c>
      <c r="H632" s="94" t="str">
        <f>IFERROR(VLOOKUP(D632,Saldo!$P$9:$AA$1009,11,FALSE),"")</f>
        <v/>
      </c>
      <c r="I632" s="94" t="str">
        <f t="shared" si="18"/>
        <v/>
      </c>
      <c r="K632" s="67"/>
      <c r="L632" s="103" t="str">
        <f t="shared" si="19"/>
        <v>-</v>
      </c>
    </row>
    <row r="633" spans="1:12" ht="18.95" customHeight="1" x14ac:dyDescent="0.25">
      <c r="A633" s="82"/>
      <c r="C633" s="76" t="str">
        <f>IF(Cadastro!D632="","",Cadastro!D632)</f>
        <v/>
      </c>
      <c r="D633" s="76" t="str">
        <f>IF(Cadastro!C632="","",Cadastro!C632)</f>
        <v/>
      </c>
      <c r="E633" s="94" t="str">
        <f>IF(Cadastro!E632="","",Cadastro!E632)</f>
        <v/>
      </c>
      <c r="F633" s="94" t="str">
        <f>IFERROR(VLOOKUP(D633,Saldo!$P$9:$Y$1009,9,FALSE),"")</f>
        <v/>
      </c>
      <c r="G633" s="94" t="str">
        <f>IFERROR(VLOOKUP(D633,Saldo!$P$9:$Y$1009,10,FALSE),"")</f>
        <v/>
      </c>
      <c r="H633" s="94" t="str">
        <f>IFERROR(VLOOKUP(D633,Saldo!$P$9:$AA$1009,11,FALSE),"")</f>
        <v/>
      </c>
      <c r="I633" s="94" t="str">
        <f t="shared" si="18"/>
        <v/>
      </c>
      <c r="K633" s="67"/>
      <c r="L633" s="103" t="str">
        <f t="shared" si="19"/>
        <v>-</v>
      </c>
    </row>
    <row r="634" spans="1:12" ht="18.95" customHeight="1" x14ac:dyDescent="0.25">
      <c r="A634" s="82"/>
      <c r="C634" s="76" t="str">
        <f>IF(Cadastro!D633="","",Cadastro!D633)</f>
        <v/>
      </c>
      <c r="D634" s="76" t="str">
        <f>IF(Cadastro!C633="","",Cadastro!C633)</f>
        <v/>
      </c>
      <c r="E634" s="94" t="str">
        <f>IF(Cadastro!E633="","",Cadastro!E633)</f>
        <v/>
      </c>
      <c r="F634" s="94" t="str">
        <f>IFERROR(VLOOKUP(D634,Saldo!$P$9:$Y$1009,9,FALSE),"")</f>
        <v/>
      </c>
      <c r="G634" s="94" t="str">
        <f>IFERROR(VLOOKUP(D634,Saldo!$P$9:$Y$1009,10,FALSE),"")</f>
        <v/>
      </c>
      <c r="H634" s="94" t="str">
        <f>IFERROR(VLOOKUP(D634,Saldo!$P$9:$AA$1009,11,FALSE),"")</f>
        <v/>
      </c>
      <c r="I634" s="94" t="str">
        <f t="shared" si="18"/>
        <v/>
      </c>
      <c r="K634" s="67"/>
      <c r="L634" s="103" t="str">
        <f t="shared" si="19"/>
        <v>-</v>
      </c>
    </row>
    <row r="635" spans="1:12" ht="18.95" customHeight="1" x14ac:dyDescent="0.25">
      <c r="A635" s="82"/>
      <c r="C635" s="76" t="str">
        <f>IF(Cadastro!D634="","",Cadastro!D634)</f>
        <v/>
      </c>
      <c r="D635" s="76" t="str">
        <f>IF(Cadastro!C634="","",Cadastro!C634)</f>
        <v/>
      </c>
      <c r="E635" s="94" t="str">
        <f>IF(Cadastro!E634="","",Cadastro!E634)</f>
        <v/>
      </c>
      <c r="F635" s="94" t="str">
        <f>IFERROR(VLOOKUP(D635,Saldo!$P$9:$Y$1009,9,FALSE),"")</f>
        <v/>
      </c>
      <c r="G635" s="94" t="str">
        <f>IFERROR(VLOOKUP(D635,Saldo!$P$9:$Y$1009,10,FALSE),"")</f>
        <v/>
      </c>
      <c r="H635" s="94" t="str">
        <f>IFERROR(VLOOKUP(D635,Saldo!$P$9:$AA$1009,11,FALSE),"")</f>
        <v/>
      </c>
      <c r="I635" s="94" t="str">
        <f t="shared" si="18"/>
        <v/>
      </c>
      <c r="K635" s="67"/>
      <c r="L635" s="103" t="str">
        <f t="shared" si="19"/>
        <v>-</v>
      </c>
    </row>
    <row r="636" spans="1:12" ht="18.95" customHeight="1" x14ac:dyDescent="0.25">
      <c r="A636" s="82"/>
      <c r="C636" s="76" t="str">
        <f>IF(Cadastro!D635="","",Cadastro!D635)</f>
        <v/>
      </c>
      <c r="D636" s="76" t="str">
        <f>IF(Cadastro!C635="","",Cadastro!C635)</f>
        <v/>
      </c>
      <c r="E636" s="94" t="str">
        <f>IF(Cadastro!E635="","",Cadastro!E635)</f>
        <v/>
      </c>
      <c r="F636" s="94" t="str">
        <f>IFERROR(VLOOKUP(D636,Saldo!$P$9:$Y$1009,9,FALSE),"")</f>
        <v/>
      </c>
      <c r="G636" s="94" t="str">
        <f>IFERROR(VLOOKUP(D636,Saldo!$P$9:$Y$1009,10,FALSE),"")</f>
        <v/>
      </c>
      <c r="H636" s="94" t="str">
        <f>IFERROR(VLOOKUP(D636,Saldo!$P$9:$AA$1009,11,FALSE),"")</f>
        <v/>
      </c>
      <c r="I636" s="94" t="str">
        <f t="shared" si="18"/>
        <v/>
      </c>
      <c r="K636" s="67"/>
      <c r="L636" s="103" t="str">
        <f t="shared" si="19"/>
        <v>-</v>
      </c>
    </row>
    <row r="637" spans="1:12" ht="18.95" customHeight="1" x14ac:dyDescent="0.25">
      <c r="A637" s="82"/>
      <c r="C637" s="76" t="str">
        <f>IF(Cadastro!D636="","",Cadastro!D636)</f>
        <v/>
      </c>
      <c r="D637" s="76" t="str">
        <f>IF(Cadastro!C636="","",Cadastro!C636)</f>
        <v/>
      </c>
      <c r="E637" s="94" t="str">
        <f>IF(Cadastro!E636="","",Cadastro!E636)</f>
        <v/>
      </c>
      <c r="F637" s="94" t="str">
        <f>IFERROR(VLOOKUP(D637,Saldo!$P$9:$Y$1009,9,FALSE),"")</f>
        <v/>
      </c>
      <c r="G637" s="94" t="str">
        <f>IFERROR(VLOOKUP(D637,Saldo!$P$9:$Y$1009,10,FALSE),"")</f>
        <v/>
      </c>
      <c r="H637" s="94" t="str">
        <f>IFERROR(VLOOKUP(D637,Saldo!$P$9:$AA$1009,11,FALSE),"")</f>
        <v/>
      </c>
      <c r="I637" s="94" t="str">
        <f t="shared" si="18"/>
        <v/>
      </c>
      <c r="K637" s="67"/>
      <c r="L637" s="103" t="str">
        <f t="shared" si="19"/>
        <v>-</v>
      </c>
    </row>
    <row r="638" spans="1:12" ht="18.95" customHeight="1" x14ac:dyDescent="0.25">
      <c r="A638" s="82"/>
      <c r="C638" s="76" t="str">
        <f>IF(Cadastro!D637="","",Cadastro!D637)</f>
        <v/>
      </c>
      <c r="D638" s="76" t="str">
        <f>IF(Cadastro!C637="","",Cadastro!C637)</f>
        <v/>
      </c>
      <c r="E638" s="94" t="str">
        <f>IF(Cadastro!E637="","",Cadastro!E637)</f>
        <v/>
      </c>
      <c r="F638" s="94" t="str">
        <f>IFERROR(VLOOKUP(D638,Saldo!$P$9:$Y$1009,9,FALSE),"")</f>
        <v/>
      </c>
      <c r="G638" s="94" t="str">
        <f>IFERROR(VLOOKUP(D638,Saldo!$P$9:$Y$1009,10,FALSE),"")</f>
        <v/>
      </c>
      <c r="H638" s="94" t="str">
        <f>IFERROR(VLOOKUP(D638,Saldo!$P$9:$AA$1009,11,FALSE),"")</f>
        <v/>
      </c>
      <c r="I638" s="94" t="str">
        <f t="shared" si="18"/>
        <v/>
      </c>
      <c r="K638" s="67"/>
      <c r="L638" s="103" t="str">
        <f t="shared" si="19"/>
        <v>-</v>
      </c>
    </row>
    <row r="639" spans="1:12" ht="18.95" customHeight="1" x14ac:dyDescent="0.25">
      <c r="A639" s="82"/>
      <c r="C639" s="76" t="str">
        <f>IF(Cadastro!D638="","",Cadastro!D638)</f>
        <v/>
      </c>
      <c r="D639" s="76" t="str">
        <f>IF(Cadastro!C638="","",Cadastro!C638)</f>
        <v/>
      </c>
      <c r="E639" s="94" t="str">
        <f>IF(Cadastro!E638="","",Cadastro!E638)</f>
        <v/>
      </c>
      <c r="F639" s="94" t="str">
        <f>IFERROR(VLOOKUP(D639,Saldo!$P$9:$Y$1009,9,FALSE),"")</f>
        <v/>
      </c>
      <c r="G639" s="94" t="str">
        <f>IFERROR(VLOOKUP(D639,Saldo!$P$9:$Y$1009,10,FALSE),"")</f>
        <v/>
      </c>
      <c r="H639" s="94" t="str">
        <f>IFERROR(VLOOKUP(D639,Saldo!$P$9:$AA$1009,11,FALSE),"")</f>
        <v/>
      </c>
      <c r="I639" s="94" t="str">
        <f t="shared" si="18"/>
        <v/>
      </c>
      <c r="K639" s="67"/>
      <c r="L639" s="103" t="str">
        <f t="shared" si="19"/>
        <v>-</v>
      </c>
    </row>
    <row r="640" spans="1:12" ht="18.95" customHeight="1" x14ac:dyDescent="0.25">
      <c r="A640" s="82"/>
      <c r="C640" s="76" t="str">
        <f>IF(Cadastro!D639="","",Cadastro!D639)</f>
        <v/>
      </c>
      <c r="D640" s="76" t="str">
        <f>IF(Cadastro!C639="","",Cadastro!C639)</f>
        <v/>
      </c>
      <c r="E640" s="94" t="str">
        <f>IF(Cadastro!E639="","",Cadastro!E639)</f>
        <v/>
      </c>
      <c r="F640" s="94" t="str">
        <f>IFERROR(VLOOKUP(D640,Saldo!$P$9:$Y$1009,9,FALSE),"")</f>
        <v/>
      </c>
      <c r="G640" s="94" t="str">
        <f>IFERROR(VLOOKUP(D640,Saldo!$P$9:$Y$1009,10,FALSE),"")</f>
        <v/>
      </c>
      <c r="H640" s="94" t="str">
        <f>IFERROR(VLOOKUP(D640,Saldo!$P$9:$AA$1009,11,FALSE),"")</f>
        <v/>
      </c>
      <c r="I640" s="94" t="str">
        <f t="shared" si="18"/>
        <v/>
      </c>
      <c r="K640" s="67"/>
      <c r="L640" s="103" t="str">
        <f t="shared" si="19"/>
        <v>-</v>
      </c>
    </row>
    <row r="641" spans="1:12" ht="18.95" customHeight="1" x14ac:dyDescent="0.25">
      <c r="A641" s="82"/>
      <c r="C641" s="76" t="str">
        <f>IF(Cadastro!D640="","",Cadastro!D640)</f>
        <v/>
      </c>
      <c r="D641" s="76" t="str">
        <f>IF(Cadastro!C640="","",Cadastro!C640)</f>
        <v/>
      </c>
      <c r="E641" s="94" t="str">
        <f>IF(Cadastro!E640="","",Cadastro!E640)</f>
        <v/>
      </c>
      <c r="F641" s="94" t="str">
        <f>IFERROR(VLOOKUP(D641,Saldo!$P$9:$Y$1009,9,FALSE),"")</f>
        <v/>
      </c>
      <c r="G641" s="94" t="str">
        <f>IFERROR(VLOOKUP(D641,Saldo!$P$9:$Y$1009,10,FALSE),"")</f>
        <v/>
      </c>
      <c r="H641" s="94" t="str">
        <f>IFERROR(VLOOKUP(D641,Saldo!$P$9:$AA$1009,11,FALSE),"")</f>
        <v/>
      </c>
      <c r="I641" s="94" t="str">
        <f t="shared" si="18"/>
        <v/>
      </c>
      <c r="K641" s="67"/>
      <c r="L641" s="103" t="str">
        <f t="shared" si="19"/>
        <v>-</v>
      </c>
    </row>
    <row r="642" spans="1:12" ht="18.95" customHeight="1" x14ac:dyDescent="0.25">
      <c r="A642" s="82"/>
      <c r="C642" s="76" t="str">
        <f>IF(Cadastro!D641="","",Cadastro!D641)</f>
        <v/>
      </c>
      <c r="D642" s="76" t="str">
        <f>IF(Cadastro!C641="","",Cadastro!C641)</f>
        <v/>
      </c>
      <c r="E642" s="94" t="str">
        <f>IF(Cadastro!E641="","",Cadastro!E641)</f>
        <v/>
      </c>
      <c r="F642" s="94" t="str">
        <f>IFERROR(VLOOKUP(D642,Saldo!$P$9:$Y$1009,9,FALSE),"")</f>
        <v/>
      </c>
      <c r="G642" s="94" t="str">
        <f>IFERROR(VLOOKUP(D642,Saldo!$P$9:$Y$1009,10,FALSE),"")</f>
        <v/>
      </c>
      <c r="H642" s="94" t="str">
        <f>IFERROR(VLOOKUP(D642,Saldo!$P$9:$AA$1009,11,FALSE),"")</f>
        <v/>
      </c>
      <c r="I642" s="94" t="str">
        <f t="shared" si="18"/>
        <v/>
      </c>
      <c r="K642" s="67"/>
      <c r="L642" s="103" t="str">
        <f t="shared" si="19"/>
        <v>-</v>
      </c>
    </row>
    <row r="643" spans="1:12" ht="18.95" customHeight="1" x14ac:dyDescent="0.25">
      <c r="A643" s="82"/>
      <c r="C643" s="76" t="str">
        <f>IF(Cadastro!D642="","",Cadastro!D642)</f>
        <v/>
      </c>
      <c r="D643" s="76" t="str">
        <f>IF(Cadastro!C642="","",Cadastro!C642)</f>
        <v/>
      </c>
      <c r="E643" s="94" t="str">
        <f>IF(Cadastro!E642="","",Cadastro!E642)</f>
        <v/>
      </c>
      <c r="F643" s="94" t="str">
        <f>IFERROR(VLOOKUP(D643,Saldo!$P$9:$Y$1009,9,FALSE),"")</f>
        <v/>
      </c>
      <c r="G643" s="94" t="str">
        <f>IFERROR(VLOOKUP(D643,Saldo!$P$9:$Y$1009,10,FALSE),"")</f>
        <v/>
      </c>
      <c r="H643" s="94" t="str">
        <f>IFERROR(VLOOKUP(D643,Saldo!$P$9:$AA$1009,11,FALSE),"")</f>
        <v/>
      </c>
      <c r="I643" s="94" t="str">
        <f t="shared" si="18"/>
        <v/>
      </c>
      <c r="K643" s="67"/>
      <c r="L643" s="103" t="str">
        <f t="shared" si="19"/>
        <v>-</v>
      </c>
    </row>
    <row r="644" spans="1:12" ht="18.95" customHeight="1" x14ac:dyDescent="0.25">
      <c r="A644" s="82"/>
      <c r="C644" s="76" t="str">
        <f>IF(Cadastro!D643="","",Cadastro!D643)</f>
        <v/>
      </c>
      <c r="D644" s="76" t="str">
        <f>IF(Cadastro!C643="","",Cadastro!C643)</f>
        <v/>
      </c>
      <c r="E644" s="94" t="str">
        <f>IF(Cadastro!E643="","",Cadastro!E643)</f>
        <v/>
      </c>
      <c r="F644" s="94" t="str">
        <f>IFERROR(VLOOKUP(D644,Saldo!$P$9:$Y$1009,9,FALSE),"")</f>
        <v/>
      </c>
      <c r="G644" s="94" t="str">
        <f>IFERROR(VLOOKUP(D644,Saldo!$P$9:$Y$1009,10,FALSE),"")</f>
        <v/>
      </c>
      <c r="H644" s="94" t="str">
        <f>IFERROR(VLOOKUP(D644,Saldo!$P$9:$AA$1009,11,FALSE),"")</f>
        <v/>
      </c>
      <c r="I644" s="94" t="str">
        <f t="shared" si="18"/>
        <v/>
      </c>
      <c r="K644" s="67"/>
      <c r="L644" s="103" t="str">
        <f t="shared" si="19"/>
        <v>-</v>
      </c>
    </row>
    <row r="645" spans="1:12" ht="18.95" customHeight="1" x14ac:dyDescent="0.25">
      <c r="A645" s="82"/>
      <c r="C645" s="76" t="str">
        <f>IF(Cadastro!D644="","",Cadastro!D644)</f>
        <v/>
      </c>
      <c r="D645" s="76" t="str">
        <f>IF(Cadastro!C644="","",Cadastro!C644)</f>
        <v/>
      </c>
      <c r="E645" s="94" t="str">
        <f>IF(Cadastro!E644="","",Cadastro!E644)</f>
        <v/>
      </c>
      <c r="F645" s="94" t="str">
        <f>IFERROR(VLOOKUP(D645,Saldo!$P$9:$Y$1009,9,FALSE),"")</f>
        <v/>
      </c>
      <c r="G645" s="94" t="str">
        <f>IFERROR(VLOOKUP(D645,Saldo!$P$9:$Y$1009,10,FALSE),"")</f>
        <v/>
      </c>
      <c r="H645" s="94" t="str">
        <f>IFERROR(VLOOKUP(D645,Saldo!$P$9:$AA$1009,11,FALSE),"")</f>
        <v/>
      </c>
      <c r="I645" s="94" t="str">
        <f t="shared" si="18"/>
        <v/>
      </c>
      <c r="K645" s="67"/>
      <c r="L645" s="103" t="str">
        <f t="shared" si="19"/>
        <v>-</v>
      </c>
    </row>
    <row r="646" spans="1:12" ht="18.95" customHeight="1" x14ac:dyDescent="0.25">
      <c r="A646" s="82"/>
      <c r="C646" s="76" t="str">
        <f>IF(Cadastro!D645="","",Cadastro!D645)</f>
        <v/>
      </c>
      <c r="D646" s="76" t="str">
        <f>IF(Cadastro!C645="","",Cadastro!C645)</f>
        <v/>
      </c>
      <c r="E646" s="94" t="str">
        <f>IF(Cadastro!E645="","",Cadastro!E645)</f>
        <v/>
      </c>
      <c r="F646" s="94" t="str">
        <f>IFERROR(VLOOKUP(D646,Saldo!$P$9:$Y$1009,9,FALSE),"")</f>
        <v/>
      </c>
      <c r="G646" s="94" t="str">
        <f>IFERROR(VLOOKUP(D646,Saldo!$P$9:$Y$1009,10,FALSE),"")</f>
        <v/>
      </c>
      <c r="H646" s="94" t="str">
        <f>IFERROR(VLOOKUP(D646,Saldo!$P$9:$AA$1009,11,FALSE),"")</f>
        <v/>
      </c>
      <c r="I646" s="94" t="str">
        <f t="shared" si="18"/>
        <v/>
      </c>
      <c r="K646" s="67"/>
      <c r="L646" s="103" t="str">
        <f t="shared" si="19"/>
        <v>-</v>
      </c>
    </row>
    <row r="647" spans="1:12" ht="18.95" customHeight="1" x14ac:dyDescent="0.25">
      <c r="A647" s="82"/>
      <c r="C647" s="76" t="str">
        <f>IF(Cadastro!D646="","",Cadastro!D646)</f>
        <v/>
      </c>
      <c r="D647" s="76" t="str">
        <f>IF(Cadastro!C646="","",Cadastro!C646)</f>
        <v/>
      </c>
      <c r="E647" s="94" t="str">
        <f>IF(Cadastro!E646="","",Cadastro!E646)</f>
        <v/>
      </c>
      <c r="F647" s="94" t="str">
        <f>IFERROR(VLOOKUP(D647,Saldo!$P$9:$Y$1009,9,FALSE),"")</f>
        <v/>
      </c>
      <c r="G647" s="94" t="str">
        <f>IFERROR(VLOOKUP(D647,Saldo!$P$9:$Y$1009,10,FALSE),"")</f>
        <v/>
      </c>
      <c r="H647" s="94" t="str">
        <f>IFERROR(VLOOKUP(D647,Saldo!$P$9:$AA$1009,11,FALSE),"")</f>
        <v/>
      </c>
      <c r="I647" s="94" t="str">
        <f t="shared" si="18"/>
        <v/>
      </c>
      <c r="K647" s="67"/>
      <c r="L647" s="103" t="str">
        <f t="shared" si="19"/>
        <v>-</v>
      </c>
    </row>
    <row r="648" spans="1:12" ht="18.95" customHeight="1" x14ac:dyDescent="0.25">
      <c r="A648" s="82"/>
      <c r="C648" s="76" t="str">
        <f>IF(Cadastro!D647="","",Cadastro!D647)</f>
        <v/>
      </c>
      <c r="D648" s="76" t="str">
        <f>IF(Cadastro!C647="","",Cadastro!C647)</f>
        <v/>
      </c>
      <c r="E648" s="94" t="str">
        <f>IF(Cadastro!E647="","",Cadastro!E647)</f>
        <v/>
      </c>
      <c r="F648" s="94" t="str">
        <f>IFERROR(VLOOKUP(D648,Saldo!$P$9:$Y$1009,9,FALSE),"")</f>
        <v/>
      </c>
      <c r="G648" s="94" t="str">
        <f>IFERROR(VLOOKUP(D648,Saldo!$P$9:$Y$1009,10,FALSE),"")</f>
        <v/>
      </c>
      <c r="H648" s="94" t="str">
        <f>IFERROR(VLOOKUP(D648,Saldo!$P$9:$AA$1009,11,FALSE),"")</f>
        <v/>
      </c>
      <c r="I648" s="94" t="str">
        <f t="shared" si="18"/>
        <v/>
      </c>
      <c r="K648" s="67"/>
      <c r="L648" s="103" t="str">
        <f t="shared" si="19"/>
        <v>-</v>
      </c>
    </row>
    <row r="649" spans="1:12" ht="18.95" customHeight="1" x14ac:dyDescent="0.25">
      <c r="A649" s="82"/>
      <c r="C649" s="76" t="str">
        <f>IF(Cadastro!D648="","",Cadastro!D648)</f>
        <v/>
      </c>
      <c r="D649" s="76" t="str">
        <f>IF(Cadastro!C648="","",Cadastro!C648)</f>
        <v/>
      </c>
      <c r="E649" s="94" t="str">
        <f>IF(Cadastro!E648="","",Cadastro!E648)</f>
        <v/>
      </c>
      <c r="F649" s="94" t="str">
        <f>IFERROR(VLOOKUP(D649,Saldo!$P$9:$Y$1009,9,FALSE),"")</f>
        <v/>
      </c>
      <c r="G649" s="94" t="str">
        <f>IFERROR(VLOOKUP(D649,Saldo!$P$9:$Y$1009,10,FALSE),"")</f>
        <v/>
      </c>
      <c r="H649" s="94" t="str">
        <f>IFERROR(VLOOKUP(D649,Saldo!$P$9:$AA$1009,11,FALSE),"")</f>
        <v/>
      </c>
      <c r="I649" s="94" t="str">
        <f t="shared" si="18"/>
        <v/>
      </c>
      <c r="K649" s="67"/>
      <c r="L649" s="103" t="str">
        <f t="shared" si="19"/>
        <v>-</v>
      </c>
    </row>
    <row r="650" spans="1:12" ht="18.95" customHeight="1" x14ac:dyDescent="0.25">
      <c r="A650" s="82"/>
      <c r="C650" s="76" t="str">
        <f>IF(Cadastro!D649="","",Cadastro!D649)</f>
        <v/>
      </c>
      <c r="D650" s="76" t="str">
        <f>IF(Cadastro!C649="","",Cadastro!C649)</f>
        <v/>
      </c>
      <c r="E650" s="94" t="str">
        <f>IF(Cadastro!E649="","",Cadastro!E649)</f>
        <v/>
      </c>
      <c r="F650" s="94" t="str">
        <f>IFERROR(VLOOKUP(D650,Saldo!$P$9:$Y$1009,9,FALSE),"")</f>
        <v/>
      </c>
      <c r="G650" s="94" t="str">
        <f>IFERROR(VLOOKUP(D650,Saldo!$P$9:$Y$1009,10,FALSE),"")</f>
        <v/>
      </c>
      <c r="H650" s="94" t="str">
        <f>IFERROR(VLOOKUP(D650,Saldo!$P$9:$AA$1009,11,FALSE),"")</f>
        <v/>
      </c>
      <c r="I650" s="94" t="str">
        <f t="shared" si="18"/>
        <v/>
      </c>
      <c r="K650" s="67"/>
      <c r="L650" s="103" t="str">
        <f t="shared" si="19"/>
        <v>-</v>
      </c>
    </row>
    <row r="651" spans="1:12" ht="18.95" customHeight="1" x14ac:dyDescent="0.25">
      <c r="A651" s="82"/>
      <c r="C651" s="76" t="str">
        <f>IF(Cadastro!D650="","",Cadastro!D650)</f>
        <v/>
      </c>
      <c r="D651" s="76" t="str">
        <f>IF(Cadastro!C650="","",Cadastro!C650)</f>
        <v/>
      </c>
      <c r="E651" s="94" t="str">
        <f>IF(Cadastro!E650="","",Cadastro!E650)</f>
        <v/>
      </c>
      <c r="F651" s="94" t="str">
        <f>IFERROR(VLOOKUP(D651,Saldo!$P$9:$Y$1009,9,FALSE),"")</f>
        <v/>
      </c>
      <c r="G651" s="94" t="str">
        <f>IFERROR(VLOOKUP(D651,Saldo!$P$9:$Y$1009,10,FALSE),"")</f>
        <v/>
      </c>
      <c r="H651" s="94" t="str">
        <f>IFERROR(VLOOKUP(D651,Saldo!$P$9:$AA$1009,11,FALSE),"")</f>
        <v/>
      </c>
      <c r="I651" s="94" t="str">
        <f t="shared" ref="I651:I714" si="20">IFERROR(E651+F651-G651+H651,"")</f>
        <v/>
      </c>
      <c r="K651" s="67"/>
      <c r="L651" s="103" t="str">
        <f t="shared" ref="L651:L714" si="21">IF(C651="","-",IF(K651="","-",K651-I651))</f>
        <v>-</v>
      </c>
    </row>
    <row r="652" spans="1:12" ht="18.95" customHeight="1" x14ac:dyDescent="0.25">
      <c r="A652" s="82"/>
      <c r="C652" s="76" t="str">
        <f>IF(Cadastro!D651="","",Cadastro!D651)</f>
        <v/>
      </c>
      <c r="D652" s="76" t="str">
        <f>IF(Cadastro!C651="","",Cadastro!C651)</f>
        <v/>
      </c>
      <c r="E652" s="94" t="str">
        <f>IF(Cadastro!E651="","",Cadastro!E651)</f>
        <v/>
      </c>
      <c r="F652" s="94" t="str">
        <f>IFERROR(VLOOKUP(D652,Saldo!$P$9:$Y$1009,9,FALSE),"")</f>
        <v/>
      </c>
      <c r="G652" s="94" t="str">
        <f>IFERROR(VLOOKUP(D652,Saldo!$P$9:$Y$1009,10,FALSE),"")</f>
        <v/>
      </c>
      <c r="H652" s="94" t="str">
        <f>IFERROR(VLOOKUP(D652,Saldo!$P$9:$AA$1009,11,FALSE),"")</f>
        <v/>
      </c>
      <c r="I652" s="94" t="str">
        <f t="shared" si="20"/>
        <v/>
      </c>
      <c r="K652" s="67"/>
      <c r="L652" s="103" t="str">
        <f t="shared" si="21"/>
        <v>-</v>
      </c>
    </row>
    <row r="653" spans="1:12" ht="18.95" customHeight="1" x14ac:dyDescent="0.25">
      <c r="A653" s="82"/>
      <c r="C653" s="76" t="str">
        <f>IF(Cadastro!D652="","",Cadastro!D652)</f>
        <v/>
      </c>
      <c r="D653" s="76" t="str">
        <f>IF(Cadastro!C652="","",Cadastro!C652)</f>
        <v/>
      </c>
      <c r="E653" s="94" t="str">
        <f>IF(Cadastro!E652="","",Cadastro!E652)</f>
        <v/>
      </c>
      <c r="F653" s="94" t="str">
        <f>IFERROR(VLOOKUP(D653,Saldo!$P$9:$Y$1009,9,FALSE),"")</f>
        <v/>
      </c>
      <c r="G653" s="94" t="str">
        <f>IFERROR(VLOOKUP(D653,Saldo!$P$9:$Y$1009,10,FALSE),"")</f>
        <v/>
      </c>
      <c r="H653" s="94" t="str">
        <f>IFERROR(VLOOKUP(D653,Saldo!$P$9:$AA$1009,11,FALSE),"")</f>
        <v/>
      </c>
      <c r="I653" s="94" t="str">
        <f t="shared" si="20"/>
        <v/>
      </c>
      <c r="K653" s="67"/>
      <c r="L653" s="103" t="str">
        <f t="shared" si="21"/>
        <v>-</v>
      </c>
    </row>
    <row r="654" spans="1:12" ht="18.95" customHeight="1" x14ac:dyDescent="0.25">
      <c r="A654" s="82"/>
      <c r="C654" s="76" t="str">
        <f>IF(Cadastro!D653="","",Cadastro!D653)</f>
        <v/>
      </c>
      <c r="D654" s="76" t="str">
        <f>IF(Cadastro!C653="","",Cadastro!C653)</f>
        <v/>
      </c>
      <c r="E654" s="94" t="str">
        <f>IF(Cadastro!E653="","",Cadastro!E653)</f>
        <v/>
      </c>
      <c r="F654" s="94" t="str">
        <f>IFERROR(VLOOKUP(D654,Saldo!$P$9:$Y$1009,9,FALSE),"")</f>
        <v/>
      </c>
      <c r="G654" s="94" t="str">
        <f>IFERROR(VLOOKUP(D654,Saldo!$P$9:$Y$1009,10,FALSE),"")</f>
        <v/>
      </c>
      <c r="H654" s="94" t="str">
        <f>IFERROR(VLOOKUP(D654,Saldo!$P$9:$AA$1009,11,FALSE),"")</f>
        <v/>
      </c>
      <c r="I654" s="94" t="str">
        <f t="shared" si="20"/>
        <v/>
      </c>
      <c r="K654" s="67"/>
      <c r="L654" s="103" t="str">
        <f t="shared" si="21"/>
        <v>-</v>
      </c>
    </row>
    <row r="655" spans="1:12" ht="18.95" customHeight="1" x14ac:dyDescent="0.25">
      <c r="A655" s="82"/>
      <c r="C655" s="76" t="str">
        <f>IF(Cadastro!D654="","",Cadastro!D654)</f>
        <v/>
      </c>
      <c r="D655" s="76" t="str">
        <f>IF(Cadastro!C654="","",Cadastro!C654)</f>
        <v/>
      </c>
      <c r="E655" s="94" t="str">
        <f>IF(Cadastro!E654="","",Cadastro!E654)</f>
        <v/>
      </c>
      <c r="F655" s="94" t="str">
        <f>IFERROR(VLOOKUP(D655,Saldo!$P$9:$Y$1009,9,FALSE),"")</f>
        <v/>
      </c>
      <c r="G655" s="94" t="str">
        <f>IFERROR(VLOOKUP(D655,Saldo!$P$9:$Y$1009,10,FALSE),"")</f>
        <v/>
      </c>
      <c r="H655" s="94" t="str">
        <f>IFERROR(VLOOKUP(D655,Saldo!$P$9:$AA$1009,11,FALSE),"")</f>
        <v/>
      </c>
      <c r="I655" s="94" t="str">
        <f t="shared" si="20"/>
        <v/>
      </c>
      <c r="K655" s="67"/>
      <c r="L655" s="103" t="str">
        <f t="shared" si="21"/>
        <v>-</v>
      </c>
    </row>
    <row r="656" spans="1:12" ht="18.95" customHeight="1" x14ac:dyDescent="0.25">
      <c r="A656" s="82"/>
      <c r="C656" s="76" t="str">
        <f>IF(Cadastro!D655="","",Cadastro!D655)</f>
        <v/>
      </c>
      <c r="D656" s="76" t="str">
        <f>IF(Cadastro!C655="","",Cadastro!C655)</f>
        <v/>
      </c>
      <c r="E656" s="94" t="str">
        <f>IF(Cadastro!E655="","",Cadastro!E655)</f>
        <v/>
      </c>
      <c r="F656" s="94" t="str">
        <f>IFERROR(VLOOKUP(D656,Saldo!$P$9:$Y$1009,9,FALSE),"")</f>
        <v/>
      </c>
      <c r="G656" s="94" t="str">
        <f>IFERROR(VLOOKUP(D656,Saldo!$P$9:$Y$1009,10,FALSE),"")</f>
        <v/>
      </c>
      <c r="H656" s="94" t="str">
        <f>IFERROR(VLOOKUP(D656,Saldo!$P$9:$AA$1009,11,FALSE),"")</f>
        <v/>
      </c>
      <c r="I656" s="94" t="str">
        <f t="shared" si="20"/>
        <v/>
      </c>
      <c r="K656" s="67"/>
      <c r="L656" s="103" t="str">
        <f t="shared" si="21"/>
        <v>-</v>
      </c>
    </row>
    <row r="657" spans="1:12" ht="18.95" customHeight="1" x14ac:dyDescent="0.25">
      <c r="A657" s="82"/>
      <c r="C657" s="76" t="str">
        <f>IF(Cadastro!D656="","",Cadastro!D656)</f>
        <v/>
      </c>
      <c r="D657" s="76" t="str">
        <f>IF(Cadastro!C656="","",Cadastro!C656)</f>
        <v/>
      </c>
      <c r="E657" s="94" t="str">
        <f>IF(Cadastro!E656="","",Cadastro!E656)</f>
        <v/>
      </c>
      <c r="F657" s="94" t="str">
        <f>IFERROR(VLOOKUP(D657,Saldo!$P$9:$Y$1009,9,FALSE),"")</f>
        <v/>
      </c>
      <c r="G657" s="94" t="str">
        <f>IFERROR(VLOOKUP(D657,Saldo!$P$9:$Y$1009,10,FALSE),"")</f>
        <v/>
      </c>
      <c r="H657" s="94" t="str">
        <f>IFERROR(VLOOKUP(D657,Saldo!$P$9:$AA$1009,11,FALSE),"")</f>
        <v/>
      </c>
      <c r="I657" s="94" t="str">
        <f t="shared" si="20"/>
        <v/>
      </c>
      <c r="K657" s="67"/>
      <c r="L657" s="103" t="str">
        <f t="shared" si="21"/>
        <v>-</v>
      </c>
    </row>
    <row r="658" spans="1:12" ht="18.95" customHeight="1" x14ac:dyDescent="0.25">
      <c r="A658" s="82"/>
      <c r="C658" s="76" t="str">
        <f>IF(Cadastro!D657="","",Cadastro!D657)</f>
        <v/>
      </c>
      <c r="D658" s="76" t="str">
        <f>IF(Cadastro!C657="","",Cadastro!C657)</f>
        <v/>
      </c>
      <c r="E658" s="94" t="str">
        <f>IF(Cadastro!E657="","",Cadastro!E657)</f>
        <v/>
      </c>
      <c r="F658" s="94" t="str">
        <f>IFERROR(VLOOKUP(D658,Saldo!$P$9:$Y$1009,9,FALSE),"")</f>
        <v/>
      </c>
      <c r="G658" s="94" t="str">
        <f>IFERROR(VLOOKUP(D658,Saldo!$P$9:$Y$1009,10,FALSE),"")</f>
        <v/>
      </c>
      <c r="H658" s="94" t="str">
        <f>IFERROR(VLOOKUP(D658,Saldo!$P$9:$AA$1009,11,FALSE),"")</f>
        <v/>
      </c>
      <c r="I658" s="94" t="str">
        <f t="shared" si="20"/>
        <v/>
      </c>
      <c r="K658" s="67"/>
      <c r="L658" s="103" t="str">
        <f t="shared" si="21"/>
        <v>-</v>
      </c>
    </row>
    <row r="659" spans="1:12" ht="18.95" customHeight="1" x14ac:dyDescent="0.25">
      <c r="A659" s="82"/>
      <c r="C659" s="76" t="str">
        <f>IF(Cadastro!D658="","",Cadastro!D658)</f>
        <v/>
      </c>
      <c r="D659" s="76" t="str">
        <f>IF(Cadastro!C658="","",Cadastro!C658)</f>
        <v/>
      </c>
      <c r="E659" s="94" t="str">
        <f>IF(Cadastro!E658="","",Cadastro!E658)</f>
        <v/>
      </c>
      <c r="F659" s="94" t="str">
        <f>IFERROR(VLOOKUP(D659,Saldo!$P$9:$Y$1009,9,FALSE),"")</f>
        <v/>
      </c>
      <c r="G659" s="94" t="str">
        <f>IFERROR(VLOOKUP(D659,Saldo!$P$9:$Y$1009,10,FALSE),"")</f>
        <v/>
      </c>
      <c r="H659" s="94" t="str">
        <f>IFERROR(VLOOKUP(D659,Saldo!$P$9:$AA$1009,11,FALSE),"")</f>
        <v/>
      </c>
      <c r="I659" s="94" t="str">
        <f t="shared" si="20"/>
        <v/>
      </c>
      <c r="K659" s="67"/>
      <c r="L659" s="103" t="str">
        <f t="shared" si="21"/>
        <v>-</v>
      </c>
    </row>
    <row r="660" spans="1:12" ht="18.95" customHeight="1" x14ac:dyDescent="0.25">
      <c r="A660" s="82"/>
      <c r="C660" s="76" t="str">
        <f>IF(Cadastro!D659="","",Cadastro!D659)</f>
        <v/>
      </c>
      <c r="D660" s="76" t="str">
        <f>IF(Cadastro!C659="","",Cadastro!C659)</f>
        <v/>
      </c>
      <c r="E660" s="94" t="str">
        <f>IF(Cadastro!E659="","",Cadastro!E659)</f>
        <v/>
      </c>
      <c r="F660" s="94" t="str">
        <f>IFERROR(VLOOKUP(D660,Saldo!$P$9:$Y$1009,9,FALSE),"")</f>
        <v/>
      </c>
      <c r="G660" s="94" t="str">
        <f>IFERROR(VLOOKUP(D660,Saldo!$P$9:$Y$1009,10,FALSE),"")</f>
        <v/>
      </c>
      <c r="H660" s="94" t="str">
        <f>IFERROR(VLOOKUP(D660,Saldo!$P$9:$AA$1009,11,FALSE),"")</f>
        <v/>
      </c>
      <c r="I660" s="94" t="str">
        <f t="shared" si="20"/>
        <v/>
      </c>
      <c r="K660" s="67"/>
      <c r="L660" s="103" t="str">
        <f t="shared" si="21"/>
        <v>-</v>
      </c>
    </row>
    <row r="661" spans="1:12" ht="18.95" customHeight="1" x14ac:dyDescent="0.25">
      <c r="A661" s="82"/>
      <c r="C661" s="76" t="str">
        <f>IF(Cadastro!D660="","",Cadastro!D660)</f>
        <v/>
      </c>
      <c r="D661" s="76" t="str">
        <f>IF(Cadastro!C660="","",Cadastro!C660)</f>
        <v/>
      </c>
      <c r="E661" s="94" t="str">
        <f>IF(Cadastro!E660="","",Cadastro!E660)</f>
        <v/>
      </c>
      <c r="F661" s="94" t="str">
        <f>IFERROR(VLOOKUP(D661,Saldo!$P$9:$Y$1009,9,FALSE),"")</f>
        <v/>
      </c>
      <c r="G661" s="94" t="str">
        <f>IFERROR(VLOOKUP(D661,Saldo!$P$9:$Y$1009,10,FALSE),"")</f>
        <v/>
      </c>
      <c r="H661" s="94" t="str">
        <f>IFERROR(VLOOKUP(D661,Saldo!$P$9:$AA$1009,11,FALSE),"")</f>
        <v/>
      </c>
      <c r="I661" s="94" t="str">
        <f t="shared" si="20"/>
        <v/>
      </c>
      <c r="K661" s="67"/>
      <c r="L661" s="103" t="str">
        <f t="shared" si="21"/>
        <v>-</v>
      </c>
    </row>
    <row r="662" spans="1:12" ht="18.95" customHeight="1" x14ac:dyDescent="0.25">
      <c r="A662" s="82"/>
      <c r="C662" s="76" t="str">
        <f>IF(Cadastro!D661="","",Cadastro!D661)</f>
        <v/>
      </c>
      <c r="D662" s="76" t="str">
        <f>IF(Cadastro!C661="","",Cadastro!C661)</f>
        <v/>
      </c>
      <c r="E662" s="94" t="str">
        <f>IF(Cadastro!E661="","",Cadastro!E661)</f>
        <v/>
      </c>
      <c r="F662" s="94" t="str">
        <f>IFERROR(VLOOKUP(D662,Saldo!$P$9:$Y$1009,9,FALSE),"")</f>
        <v/>
      </c>
      <c r="G662" s="94" t="str">
        <f>IFERROR(VLOOKUP(D662,Saldo!$P$9:$Y$1009,10,FALSE),"")</f>
        <v/>
      </c>
      <c r="H662" s="94" t="str">
        <f>IFERROR(VLOOKUP(D662,Saldo!$P$9:$AA$1009,11,FALSE),"")</f>
        <v/>
      </c>
      <c r="I662" s="94" t="str">
        <f t="shared" si="20"/>
        <v/>
      </c>
      <c r="K662" s="67"/>
      <c r="L662" s="103" t="str">
        <f t="shared" si="21"/>
        <v>-</v>
      </c>
    </row>
    <row r="663" spans="1:12" ht="18.95" customHeight="1" x14ac:dyDescent="0.25">
      <c r="A663" s="82"/>
      <c r="C663" s="76" t="str">
        <f>IF(Cadastro!D662="","",Cadastro!D662)</f>
        <v/>
      </c>
      <c r="D663" s="76" t="str">
        <f>IF(Cadastro!C662="","",Cadastro!C662)</f>
        <v/>
      </c>
      <c r="E663" s="94" t="str">
        <f>IF(Cadastro!E662="","",Cadastro!E662)</f>
        <v/>
      </c>
      <c r="F663" s="94" t="str">
        <f>IFERROR(VLOOKUP(D663,Saldo!$P$9:$Y$1009,9,FALSE),"")</f>
        <v/>
      </c>
      <c r="G663" s="94" t="str">
        <f>IFERROR(VLOOKUP(D663,Saldo!$P$9:$Y$1009,10,FALSE),"")</f>
        <v/>
      </c>
      <c r="H663" s="94" t="str">
        <f>IFERROR(VLOOKUP(D663,Saldo!$P$9:$AA$1009,11,FALSE),"")</f>
        <v/>
      </c>
      <c r="I663" s="94" t="str">
        <f t="shared" si="20"/>
        <v/>
      </c>
      <c r="K663" s="67"/>
      <c r="L663" s="103" t="str">
        <f t="shared" si="21"/>
        <v>-</v>
      </c>
    </row>
    <row r="664" spans="1:12" ht="18.95" customHeight="1" x14ac:dyDescent="0.25">
      <c r="A664" s="82"/>
      <c r="C664" s="76" t="str">
        <f>IF(Cadastro!D663="","",Cadastro!D663)</f>
        <v/>
      </c>
      <c r="D664" s="76" t="str">
        <f>IF(Cadastro!C663="","",Cadastro!C663)</f>
        <v/>
      </c>
      <c r="E664" s="94" t="str">
        <f>IF(Cadastro!E663="","",Cadastro!E663)</f>
        <v/>
      </c>
      <c r="F664" s="94" t="str">
        <f>IFERROR(VLOOKUP(D664,Saldo!$P$9:$Y$1009,9,FALSE),"")</f>
        <v/>
      </c>
      <c r="G664" s="94" t="str">
        <f>IFERROR(VLOOKUP(D664,Saldo!$P$9:$Y$1009,10,FALSE),"")</f>
        <v/>
      </c>
      <c r="H664" s="94" t="str">
        <f>IFERROR(VLOOKUP(D664,Saldo!$P$9:$AA$1009,11,FALSE),"")</f>
        <v/>
      </c>
      <c r="I664" s="94" t="str">
        <f t="shared" si="20"/>
        <v/>
      </c>
      <c r="K664" s="67"/>
      <c r="L664" s="103" t="str">
        <f t="shared" si="21"/>
        <v>-</v>
      </c>
    </row>
    <row r="665" spans="1:12" ht="18.95" customHeight="1" x14ac:dyDescent="0.25">
      <c r="A665" s="82"/>
      <c r="C665" s="76" t="str">
        <f>IF(Cadastro!D664="","",Cadastro!D664)</f>
        <v/>
      </c>
      <c r="D665" s="76" t="str">
        <f>IF(Cadastro!C664="","",Cadastro!C664)</f>
        <v/>
      </c>
      <c r="E665" s="94" t="str">
        <f>IF(Cadastro!E664="","",Cadastro!E664)</f>
        <v/>
      </c>
      <c r="F665" s="94" t="str">
        <f>IFERROR(VLOOKUP(D665,Saldo!$P$9:$Y$1009,9,FALSE),"")</f>
        <v/>
      </c>
      <c r="G665" s="94" t="str">
        <f>IFERROR(VLOOKUP(D665,Saldo!$P$9:$Y$1009,10,FALSE),"")</f>
        <v/>
      </c>
      <c r="H665" s="94" t="str">
        <f>IFERROR(VLOOKUP(D665,Saldo!$P$9:$AA$1009,11,FALSE),"")</f>
        <v/>
      </c>
      <c r="I665" s="94" t="str">
        <f t="shared" si="20"/>
        <v/>
      </c>
      <c r="K665" s="67"/>
      <c r="L665" s="103" t="str">
        <f t="shared" si="21"/>
        <v>-</v>
      </c>
    </row>
    <row r="666" spans="1:12" ht="18.95" customHeight="1" x14ac:dyDescent="0.25">
      <c r="A666" s="82"/>
      <c r="C666" s="76" t="str">
        <f>IF(Cadastro!D665="","",Cadastro!D665)</f>
        <v/>
      </c>
      <c r="D666" s="76" t="str">
        <f>IF(Cadastro!C665="","",Cadastro!C665)</f>
        <v/>
      </c>
      <c r="E666" s="94" t="str">
        <f>IF(Cadastro!E665="","",Cadastro!E665)</f>
        <v/>
      </c>
      <c r="F666" s="94" t="str">
        <f>IFERROR(VLOOKUP(D666,Saldo!$P$9:$Y$1009,9,FALSE),"")</f>
        <v/>
      </c>
      <c r="G666" s="94" t="str">
        <f>IFERROR(VLOOKUP(D666,Saldo!$P$9:$Y$1009,10,FALSE),"")</f>
        <v/>
      </c>
      <c r="H666" s="94" t="str">
        <f>IFERROR(VLOOKUP(D666,Saldo!$P$9:$AA$1009,11,FALSE),"")</f>
        <v/>
      </c>
      <c r="I666" s="94" t="str">
        <f t="shared" si="20"/>
        <v/>
      </c>
      <c r="K666" s="67"/>
      <c r="L666" s="103" t="str">
        <f t="shared" si="21"/>
        <v>-</v>
      </c>
    </row>
    <row r="667" spans="1:12" ht="18.95" customHeight="1" x14ac:dyDescent="0.25">
      <c r="A667" s="82"/>
      <c r="C667" s="76" t="str">
        <f>IF(Cadastro!D666="","",Cadastro!D666)</f>
        <v/>
      </c>
      <c r="D667" s="76" t="str">
        <f>IF(Cadastro!C666="","",Cadastro!C666)</f>
        <v/>
      </c>
      <c r="E667" s="94" t="str">
        <f>IF(Cadastro!E666="","",Cadastro!E666)</f>
        <v/>
      </c>
      <c r="F667" s="94" t="str">
        <f>IFERROR(VLOOKUP(D667,Saldo!$P$9:$Y$1009,9,FALSE),"")</f>
        <v/>
      </c>
      <c r="G667" s="94" t="str">
        <f>IFERROR(VLOOKUP(D667,Saldo!$P$9:$Y$1009,10,FALSE),"")</f>
        <v/>
      </c>
      <c r="H667" s="94" t="str">
        <f>IFERROR(VLOOKUP(D667,Saldo!$P$9:$AA$1009,11,FALSE),"")</f>
        <v/>
      </c>
      <c r="I667" s="94" t="str">
        <f t="shared" si="20"/>
        <v/>
      </c>
      <c r="K667" s="67"/>
      <c r="L667" s="103" t="str">
        <f t="shared" si="21"/>
        <v>-</v>
      </c>
    </row>
    <row r="668" spans="1:12" ht="18.95" customHeight="1" x14ac:dyDescent="0.25">
      <c r="A668" s="82"/>
      <c r="C668" s="76" t="str">
        <f>IF(Cadastro!D667="","",Cadastro!D667)</f>
        <v/>
      </c>
      <c r="D668" s="76" t="str">
        <f>IF(Cadastro!C667="","",Cadastro!C667)</f>
        <v/>
      </c>
      <c r="E668" s="94" t="str">
        <f>IF(Cadastro!E667="","",Cadastro!E667)</f>
        <v/>
      </c>
      <c r="F668" s="94" t="str">
        <f>IFERROR(VLOOKUP(D668,Saldo!$P$9:$Y$1009,9,FALSE),"")</f>
        <v/>
      </c>
      <c r="G668" s="94" t="str">
        <f>IFERROR(VLOOKUP(D668,Saldo!$P$9:$Y$1009,10,FALSE),"")</f>
        <v/>
      </c>
      <c r="H668" s="94" t="str">
        <f>IFERROR(VLOOKUP(D668,Saldo!$P$9:$AA$1009,11,FALSE),"")</f>
        <v/>
      </c>
      <c r="I668" s="94" t="str">
        <f t="shared" si="20"/>
        <v/>
      </c>
      <c r="K668" s="67"/>
      <c r="L668" s="103" t="str">
        <f t="shared" si="21"/>
        <v>-</v>
      </c>
    </row>
    <row r="669" spans="1:12" ht="18.95" customHeight="1" x14ac:dyDescent="0.25">
      <c r="A669" s="82"/>
      <c r="C669" s="76" t="str">
        <f>IF(Cadastro!D668="","",Cadastro!D668)</f>
        <v/>
      </c>
      <c r="D669" s="76" t="str">
        <f>IF(Cadastro!C668="","",Cadastro!C668)</f>
        <v/>
      </c>
      <c r="E669" s="94" t="str">
        <f>IF(Cadastro!E668="","",Cadastro!E668)</f>
        <v/>
      </c>
      <c r="F669" s="94" t="str">
        <f>IFERROR(VLOOKUP(D669,Saldo!$P$9:$Y$1009,9,FALSE),"")</f>
        <v/>
      </c>
      <c r="G669" s="94" t="str">
        <f>IFERROR(VLOOKUP(D669,Saldo!$P$9:$Y$1009,10,FALSE),"")</f>
        <v/>
      </c>
      <c r="H669" s="94" t="str">
        <f>IFERROR(VLOOKUP(D669,Saldo!$P$9:$AA$1009,11,FALSE),"")</f>
        <v/>
      </c>
      <c r="I669" s="94" t="str">
        <f t="shared" si="20"/>
        <v/>
      </c>
      <c r="K669" s="67"/>
      <c r="L669" s="103" t="str">
        <f t="shared" si="21"/>
        <v>-</v>
      </c>
    </row>
    <row r="670" spans="1:12" ht="18.95" customHeight="1" x14ac:dyDescent="0.25">
      <c r="A670" s="82"/>
      <c r="C670" s="76" t="str">
        <f>IF(Cadastro!D669="","",Cadastro!D669)</f>
        <v/>
      </c>
      <c r="D670" s="76" t="str">
        <f>IF(Cadastro!C669="","",Cadastro!C669)</f>
        <v/>
      </c>
      <c r="E670" s="94" t="str">
        <f>IF(Cadastro!E669="","",Cadastro!E669)</f>
        <v/>
      </c>
      <c r="F670" s="94" t="str">
        <f>IFERROR(VLOOKUP(D670,Saldo!$P$9:$Y$1009,9,FALSE),"")</f>
        <v/>
      </c>
      <c r="G670" s="94" t="str">
        <f>IFERROR(VLOOKUP(D670,Saldo!$P$9:$Y$1009,10,FALSE),"")</f>
        <v/>
      </c>
      <c r="H670" s="94" t="str">
        <f>IFERROR(VLOOKUP(D670,Saldo!$P$9:$AA$1009,11,FALSE),"")</f>
        <v/>
      </c>
      <c r="I670" s="94" t="str">
        <f t="shared" si="20"/>
        <v/>
      </c>
      <c r="K670" s="67"/>
      <c r="L670" s="103" t="str">
        <f t="shared" si="21"/>
        <v>-</v>
      </c>
    </row>
    <row r="671" spans="1:12" ht="18.95" customHeight="1" x14ac:dyDescent="0.25">
      <c r="A671" s="82"/>
      <c r="C671" s="76" t="str">
        <f>IF(Cadastro!D670="","",Cadastro!D670)</f>
        <v/>
      </c>
      <c r="D671" s="76" t="str">
        <f>IF(Cadastro!C670="","",Cadastro!C670)</f>
        <v/>
      </c>
      <c r="E671" s="94" t="str">
        <f>IF(Cadastro!E670="","",Cadastro!E670)</f>
        <v/>
      </c>
      <c r="F671" s="94" t="str">
        <f>IFERROR(VLOOKUP(D671,Saldo!$P$9:$Y$1009,9,FALSE),"")</f>
        <v/>
      </c>
      <c r="G671" s="94" t="str">
        <f>IFERROR(VLOOKUP(D671,Saldo!$P$9:$Y$1009,10,FALSE),"")</f>
        <v/>
      </c>
      <c r="H671" s="94" t="str">
        <f>IFERROR(VLOOKUP(D671,Saldo!$P$9:$AA$1009,11,FALSE),"")</f>
        <v/>
      </c>
      <c r="I671" s="94" t="str">
        <f t="shared" si="20"/>
        <v/>
      </c>
      <c r="K671" s="67"/>
      <c r="L671" s="103" t="str">
        <f t="shared" si="21"/>
        <v>-</v>
      </c>
    </row>
    <row r="672" spans="1:12" ht="18.95" customHeight="1" x14ac:dyDescent="0.25">
      <c r="A672" s="82"/>
      <c r="C672" s="76" t="str">
        <f>IF(Cadastro!D671="","",Cadastro!D671)</f>
        <v/>
      </c>
      <c r="D672" s="76" t="str">
        <f>IF(Cadastro!C671="","",Cadastro!C671)</f>
        <v/>
      </c>
      <c r="E672" s="94" t="str">
        <f>IF(Cadastro!E671="","",Cadastro!E671)</f>
        <v/>
      </c>
      <c r="F672" s="94" t="str">
        <f>IFERROR(VLOOKUP(D672,Saldo!$P$9:$Y$1009,9,FALSE),"")</f>
        <v/>
      </c>
      <c r="G672" s="94" t="str">
        <f>IFERROR(VLOOKUP(D672,Saldo!$P$9:$Y$1009,10,FALSE),"")</f>
        <v/>
      </c>
      <c r="H672" s="94" t="str">
        <f>IFERROR(VLOOKUP(D672,Saldo!$P$9:$AA$1009,11,FALSE),"")</f>
        <v/>
      </c>
      <c r="I672" s="94" t="str">
        <f t="shared" si="20"/>
        <v/>
      </c>
      <c r="K672" s="67"/>
      <c r="L672" s="103" t="str">
        <f t="shared" si="21"/>
        <v>-</v>
      </c>
    </row>
    <row r="673" spans="1:12" ht="18.95" customHeight="1" x14ac:dyDescent="0.25">
      <c r="A673" s="82"/>
      <c r="C673" s="76" t="str">
        <f>IF(Cadastro!D672="","",Cadastro!D672)</f>
        <v/>
      </c>
      <c r="D673" s="76" t="str">
        <f>IF(Cadastro!C672="","",Cadastro!C672)</f>
        <v/>
      </c>
      <c r="E673" s="94" t="str">
        <f>IF(Cadastro!E672="","",Cadastro!E672)</f>
        <v/>
      </c>
      <c r="F673" s="94" t="str">
        <f>IFERROR(VLOOKUP(D673,Saldo!$P$9:$Y$1009,9,FALSE),"")</f>
        <v/>
      </c>
      <c r="G673" s="94" t="str">
        <f>IFERROR(VLOOKUP(D673,Saldo!$P$9:$Y$1009,10,FALSE),"")</f>
        <v/>
      </c>
      <c r="H673" s="94" t="str">
        <f>IFERROR(VLOOKUP(D673,Saldo!$P$9:$AA$1009,11,FALSE),"")</f>
        <v/>
      </c>
      <c r="I673" s="94" t="str">
        <f t="shared" si="20"/>
        <v/>
      </c>
      <c r="K673" s="67"/>
      <c r="L673" s="103" t="str">
        <f t="shared" si="21"/>
        <v>-</v>
      </c>
    </row>
    <row r="674" spans="1:12" ht="18.95" customHeight="1" x14ac:dyDescent="0.25">
      <c r="A674" s="82"/>
      <c r="C674" s="76" t="str">
        <f>IF(Cadastro!D673="","",Cadastro!D673)</f>
        <v/>
      </c>
      <c r="D674" s="76" t="str">
        <f>IF(Cadastro!C673="","",Cadastro!C673)</f>
        <v/>
      </c>
      <c r="E674" s="94" t="str">
        <f>IF(Cadastro!E673="","",Cadastro!E673)</f>
        <v/>
      </c>
      <c r="F674" s="94" t="str">
        <f>IFERROR(VLOOKUP(D674,Saldo!$P$9:$Y$1009,9,FALSE),"")</f>
        <v/>
      </c>
      <c r="G674" s="94" t="str">
        <f>IFERROR(VLOOKUP(D674,Saldo!$P$9:$Y$1009,10,FALSE),"")</f>
        <v/>
      </c>
      <c r="H674" s="94" t="str">
        <f>IFERROR(VLOOKUP(D674,Saldo!$P$9:$AA$1009,11,FALSE),"")</f>
        <v/>
      </c>
      <c r="I674" s="94" t="str">
        <f t="shared" si="20"/>
        <v/>
      </c>
      <c r="K674" s="67"/>
      <c r="L674" s="103" t="str">
        <f t="shared" si="21"/>
        <v>-</v>
      </c>
    </row>
    <row r="675" spans="1:12" ht="18.95" customHeight="1" x14ac:dyDescent="0.25">
      <c r="A675" s="82"/>
      <c r="C675" s="76" t="str">
        <f>IF(Cadastro!D674="","",Cadastro!D674)</f>
        <v/>
      </c>
      <c r="D675" s="76" t="str">
        <f>IF(Cadastro!C674="","",Cadastro!C674)</f>
        <v/>
      </c>
      <c r="E675" s="94" t="str">
        <f>IF(Cadastro!E674="","",Cadastro!E674)</f>
        <v/>
      </c>
      <c r="F675" s="94" t="str">
        <f>IFERROR(VLOOKUP(D675,Saldo!$P$9:$Y$1009,9,FALSE),"")</f>
        <v/>
      </c>
      <c r="G675" s="94" t="str">
        <f>IFERROR(VLOOKUP(D675,Saldo!$P$9:$Y$1009,10,FALSE),"")</f>
        <v/>
      </c>
      <c r="H675" s="94" t="str">
        <f>IFERROR(VLOOKUP(D675,Saldo!$P$9:$AA$1009,11,FALSE),"")</f>
        <v/>
      </c>
      <c r="I675" s="94" t="str">
        <f t="shared" si="20"/>
        <v/>
      </c>
      <c r="K675" s="67"/>
      <c r="L675" s="103" t="str">
        <f t="shared" si="21"/>
        <v>-</v>
      </c>
    </row>
    <row r="676" spans="1:12" ht="18.95" customHeight="1" x14ac:dyDescent="0.25">
      <c r="A676" s="82"/>
      <c r="C676" s="76" t="str">
        <f>IF(Cadastro!D675="","",Cadastro!D675)</f>
        <v/>
      </c>
      <c r="D676" s="76" t="str">
        <f>IF(Cadastro!C675="","",Cadastro!C675)</f>
        <v/>
      </c>
      <c r="E676" s="94" t="str">
        <f>IF(Cadastro!E675="","",Cadastro!E675)</f>
        <v/>
      </c>
      <c r="F676" s="94" t="str">
        <f>IFERROR(VLOOKUP(D676,Saldo!$P$9:$Y$1009,9,FALSE),"")</f>
        <v/>
      </c>
      <c r="G676" s="94" t="str">
        <f>IFERROR(VLOOKUP(D676,Saldo!$P$9:$Y$1009,10,FALSE),"")</f>
        <v/>
      </c>
      <c r="H676" s="94" t="str">
        <f>IFERROR(VLOOKUP(D676,Saldo!$P$9:$AA$1009,11,FALSE),"")</f>
        <v/>
      </c>
      <c r="I676" s="94" t="str">
        <f t="shared" si="20"/>
        <v/>
      </c>
      <c r="K676" s="67"/>
      <c r="L676" s="103" t="str">
        <f t="shared" si="21"/>
        <v>-</v>
      </c>
    </row>
    <row r="677" spans="1:12" ht="18.95" customHeight="1" x14ac:dyDescent="0.25">
      <c r="A677" s="82"/>
      <c r="C677" s="76" t="str">
        <f>IF(Cadastro!D676="","",Cadastro!D676)</f>
        <v/>
      </c>
      <c r="D677" s="76" t="str">
        <f>IF(Cadastro!C676="","",Cadastro!C676)</f>
        <v/>
      </c>
      <c r="E677" s="94" t="str">
        <f>IF(Cadastro!E676="","",Cadastro!E676)</f>
        <v/>
      </c>
      <c r="F677" s="94" t="str">
        <f>IFERROR(VLOOKUP(D677,Saldo!$P$9:$Y$1009,9,FALSE),"")</f>
        <v/>
      </c>
      <c r="G677" s="94" t="str">
        <f>IFERROR(VLOOKUP(D677,Saldo!$P$9:$Y$1009,10,FALSE),"")</f>
        <v/>
      </c>
      <c r="H677" s="94" t="str">
        <f>IFERROR(VLOOKUP(D677,Saldo!$P$9:$AA$1009,11,FALSE),"")</f>
        <v/>
      </c>
      <c r="I677" s="94" t="str">
        <f t="shared" si="20"/>
        <v/>
      </c>
      <c r="K677" s="67"/>
      <c r="L677" s="103" t="str">
        <f t="shared" si="21"/>
        <v>-</v>
      </c>
    </row>
    <row r="678" spans="1:12" ht="18.95" customHeight="1" x14ac:dyDescent="0.25">
      <c r="A678" s="82"/>
      <c r="C678" s="76" t="str">
        <f>IF(Cadastro!D677="","",Cadastro!D677)</f>
        <v/>
      </c>
      <c r="D678" s="76" t="str">
        <f>IF(Cadastro!C677="","",Cadastro!C677)</f>
        <v/>
      </c>
      <c r="E678" s="94" t="str">
        <f>IF(Cadastro!E677="","",Cadastro!E677)</f>
        <v/>
      </c>
      <c r="F678" s="94" t="str">
        <f>IFERROR(VLOOKUP(D678,Saldo!$P$9:$Y$1009,9,FALSE),"")</f>
        <v/>
      </c>
      <c r="G678" s="94" t="str">
        <f>IFERROR(VLOOKUP(D678,Saldo!$P$9:$Y$1009,10,FALSE),"")</f>
        <v/>
      </c>
      <c r="H678" s="94" t="str">
        <f>IFERROR(VLOOKUP(D678,Saldo!$P$9:$AA$1009,11,FALSE),"")</f>
        <v/>
      </c>
      <c r="I678" s="94" t="str">
        <f t="shared" si="20"/>
        <v/>
      </c>
      <c r="K678" s="67"/>
      <c r="L678" s="103" t="str">
        <f t="shared" si="21"/>
        <v>-</v>
      </c>
    </row>
    <row r="679" spans="1:12" ht="18.95" customHeight="1" x14ac:dyDescent="0.25">
      <c r="A679" s="82"/>
      <c r="C679" s="76" t="str">
        <f>IF(Cadastro!D678="","",Cadastro!D678)</f>
        <v/>
      </c>
      <c r="D679" s="76" t="str">
        <f>IF(Cadastro!C678="","",Cadastro!C678)</f>
        <v/>
      </c>
      <c r="E679" s="94" t="str">
        <f>IF(Cadastro!E678="","",Cadastro!E678)</f>
        <v/>
      </c>
      <c r="F679" s="94" t="str">
        <f>IFERROR(VLOOKUP(D679,Saldo!$P$9:$Y$1009,9,FALSE),"")</f>
        <v/>
      </c>
      <c r="G679" s="94" t="str">
        <f>IFERROR(VLOOKUP(D679,Saldo!$P$9:$Y$1009,10,FALSE),"")</f>
        <v/>
      </c>
      <c r="H679" s="94" t="str">
        <f>IFERROR(VLOOKUP(D679,Saldo!$P$9:$AA$1009,11,FALSE),"")</f>
        <v/>
      </c>
      <c r="I679" s="94" t="str">
        <f t="shared" si="20"/>
        <v/>
      </c>
      <c r="K679" s="67"/>
      <c r="L679" s="103" t="str">
        <f t="shared" si="21"/>
        <v>-</v>
      </c>
    </row>
    <row r="680" spans="1:12" ht="18.95" customHeight="1" x14ac:dyDescent="0.25">
      <c r="A680" s="82"/>
      <c r="C680" s="76" t="str">
        <f>IF(Cadastro!D679="","",Cadastro!D679)</f>
        <v/>
      </c>
      <c r="D680" s="76" t="str">
        <f>IF(Cadastro!C679="","",Cadastro!C679)</f>
        <v/>
      </c>
      <c r="E680" s="94" t="str">
        <f>IF(Cadastro!E679="","",Cadastro!E679)</f>
        <v/>
      </c>
      <c r="F680" s="94" t="str">
        <f>IFERROR(VLOOKUP(D680,Saldo!$P$9:$Y$1009,9,FALSE),"")</f>
        <v/>
      </c>
      <c r="G680" s="94" t="str">
        <f>IFERROR(VLOOKUP(D680,Saldo!$P$9:$Y$1009,10,FALSE),"")</f>
        <v/>
      </c>
      <c r="H680" s="94" t="str">
        <f>IFERROR(VLOOKUP(D680,Saldo!$P$9:$AA$1009,11,FALSE),"")</f>
        <v/>
      </c>
      <c r="I680" s="94" t="str">
        <f t="shared" si="20"/>
        <v/>
      </c>
      <c r="K680" s="67"/>
      <c r="L680" s="103" t="str">
        <f t="shared" si="21"/>
        <v>-</v>
      </c>
    </row>
    <row r="681" spans="1:12" ht="18.95" customHeight="1" x14ac:dyDescent="0.25">
      <c r="A681" s="82"/>
      <c r="C681" s="76" t="str">
        <f>IF(Cadastro!D680="","",Cadastro!D680)</f>
        <v/>
      </c>
      <c r="D681" s="76" t="str">
        <f>IF(Cadastro!C680="","",Cadastro!C680)</f>
        <v/>
      </c>
      <c r="E681" s="94" t="str">
        <f>IF(Cadastro!E680="","",Cadastro!E680)</f>
        <v/>
      </c>
      <c r="F681" s="94" t="str">
        <f>IFERROR(VLOOKUP(D681,Saldo!$P$9:$Y$1009,9,FALSE),"")</f>
        <v/>
      </c>
      <c r="G681" s="94" t="str">
        <f>IFERROR(VLOOKUP(D681,Saldo!$P$9:$Y$1009,10,FALSE),"")</f>
        <v/>
      </c>
      <c r="H681" s="94" t="str">
        <f>IFERROR(VLOOKUP(D681,Saldo!$P$9:$AA$1009,11,FALSE),"")</f>
        <v/>
      </c>
      <c r="I681" s="94" t="str">
        <f t="shared" si="20"/>
        <v/>
      </c>
      <c r="K681" s="67"/>
      <c r="L681" s="103" t="str">
        <f t="shared" si="21"/>
        <v>-</v>
      </c>
    </row>
    <row r="682" spans="1:12" ht="18.95" customHeight="1" x14ac:dyDescent="0.25">
      <c r="A682" s="82"/>
      <c r="C682" s="76" t="str">
        <f>IF(Cadastro!D681="","",Cadastro!D681)</f>
        <v/>
      </c>
      <c r="D682" s="76" t="str">
        <f>IF(Cadastro!C681="","",Cadastro!C681)</f>
        <v/>
      </c>
      <c r="E682" s="94" t="str">
        <f>IF(Cadastro!E681="","",Cadastro!E681)</f>
        <v/>
      </c>
      <c r="F682" s="94" t="str">
        <f>IFERROR(VLOOKUP(D682,Saldo!$P$9:$Y$1009,9,FALSE),"")</f>
        <v/>
      </c>
      <c r="G682" s="94" t="str">
        <f>IFERROR(VLOOKUP(D682,Saldo!$P$9:$Y$1009,10,FALSE),"")</f>
        <v/>
      </c>
      <c r="H682" s="94" t="str">
        <f>IFERROR(VLOOKUP(D682,Saldo!$P$9:$AA$1009,11,FALSE),"")</f>
        <v/>
      </c>
      <c r="I682" s="94" t="str">
        <f t="shared" si="20"/>
        <v/>
      </c>
      <c r="K682" s="67"/>
      <c r="L682" s="103" t="str">
        <f t="shared" si="21"/>
        <v>-</v>
      </c>
    </row>
    <row r="683" spans="1:12" ht="18.95" customHeight="1" x14ac:dyDescent="0.25">
      <c r="A683" s="82"/>
      <c r="C683" s="76" t="str">
        <f>IF(Cadastro!D682="","",Cadastro!D682)</f>
        <v/>
      </c>
      <c r="D683" s="76" t="str">
        <f>IF(Cadastro!C682="","",Cadastro!C682)</f>
        <v/>
      </c>
      <c r="E683" s="94" t="str">
        <f>IF(Cadastro!E682="","",Cadastro!E682)</f>
        <v/>
      </c>
      <c r="F683" s="94" t="str">
        <f>IFERROR(VLOOKUP(D683,Saldo!$P$9:$Y$1009,9,FALSE),"")</f>
        <v/>
      </c>
      <c r="G683" s="94" t="str">
        <f>IFERROR(VLOOKUP(D683,Saldo!$P$9:$Y$1009,10,FALSE),"")</f>
        <v/>
      </c>
      <c r="H683" s="94" t="str">
        <f>IFERROR(VLOOKUP(D683,Saldo!$P$9:$AA$1009,11,FALSE),"")</f>
        <v/>
      </c>
      <c r="I683" s="94" t="str">
        <f t="shared" si="20"/>
        <v/>
      </c>
      <c r="K683" s="67"/>
      <c r="L683" s="103" t="str">
        <f t="shared" si="21"/>
        <v>-</v>
      </c>
    </row>
    <row r="684" spans="1:12" ht="18.95" customHeight="1" x14ac:dyDescent="0.25">
      <c r="A684" s="82"/>
      <c r="C684" s="76" t="str">
        <f>IF(Cadastro!D683="","",Cadastro!D683)</f>
        <v/>
      </c>
      <c r="D684" s="76" t="str">
        <f>IF(Cadastro!C683="","",Cadastro!C683)</f>
        <v/>
      </c>
      <c r="E684" s="94" t="str">
        <f>IF(Cadastro!E683="","",Cadastro!E683)</f>
        <v/>
      </c>
      <c r="F684" s="94" t="str">
        <f>IFERROR(VLOOKUP(D684,Saldo!$P$9:$Y$1009,9,FALSE),"")</f>
        <v/>
      </c>
      <c r="G684" s="94" t="str">
        <f>IFERROR(VLOOKUP(D684,Saldo!$P$9:$Y$1009,10,FALSE),"")</f>
        <v/>
      </c>
      <c r="H684" s="94" t="str">
        <f>IFERROR(VLOOKUP(D684,Saldo!$P$9:$AA$1009,11,FALSE),"")</f>
        <v/>
      </c>
      <c r="I684" s="94" t="str">
        <f t="shared" si="20"/>
        <v/>
      </c>
      <c r="K684" s="67"/>
      <c r="L684" s="103" t="str">
        <f t="shared" si="21"/>
        <v>-</v>
      </c>
    </row>
    <row r="685" spans="1:12" ht="18.95" customHeight="1" x14ac:dyDescent="0.25">
      <c r="A685" s="82"/>
      <c r="C685" s="76" t="str">
        <f>IF(Cadastro!D684="","",Cadastro!D684)</f>
        <v/>
      </c>
      <c r="D685" s="76" t="str">
        <f>IF(Cadastro!C684="","",Cadastro!C684)</f>
        <v/>
      </c>
      <c r="E685" s="94" t="str">
        <f>IF(Cadastro!E684="","",Cadastro!E684)</f>
        <v/>
      </c>
      <c r="F685" s="94" t="str">
        <f>IFERROR(VLOOKUP(D685,Saldo!$P$9:$Y$1009,9,FALSE),"")</f>
        <v/>
      </c>
      <c r="G685" s="94" t="str">
        <f>IFERROR(VLOOKUP(D685,Saldo!$P$9:$Y$1009,10,FALSE),"")</f>
        <v/>
      </c>
      <c r="H685" s="94" t="str">
        <f>IFERROR(VLOOKUP(D685,Saldo!$P$9:$AA$1009,11,FALSE),"")</f>
        <v/>
      </c>
      <c r="I685" s="94" t="str">
        <f t="shared" si="20"/>
        <v/>
      </c>
      <c r="K685" s="67"/>
      <c r="L685" s="103" t="str">
        <f t="shared" si="21"/>
        <v>-</v>
      </c>
    </row>
    <row r="686" spans="1:12" ht="18.95" customHeight="1" x14ac:dyDescent="0.25">
      <c r="A686" s="82"/>
      <c r="C686" s="76" t="str">
        <f>IF(Cadastro!D685="","",Cadastro!D685)</f>
        <v/>
      </c>
      <c r="D686" s="76" t="str">
        <f>IF(Cadastro!C685="","",Cadastro!C685)</f>
        <v/>
      </c>
      <c r="E686" s="94" t="str">
        <f>IF(Cadastro!E685="","",Cadastro!E685)</f>
        <v/>
      </c>
      <c r="F686" s="94" t="str">
        <f>IFERROR(VLOOKUP(D686,Saldo!$P$9:$Y$1009,9,FALSE),"")</f>
        <v/>
      </c>
      <c r="G686" s="94" t="str">
        <f>IFERROR(VLOOKUP(D686,Saldo!$P$9:$Y$1009,10,FALSE),"")</f>
        <v/>
      </c>
      <c r="H686" s="94" t="str">
        <f>IFERROR(VLOOKUP(D686,Saldo!$P$9:$AA$1009,11,FALSE),"")</f>
        <v/>
      </c>
      <c r="I686" s="94" t="str">
        <f t="shared" si="20"/>
        <v/>
      </c>
      <c r="K686" s="67"/>
      <c r="L686" s="103" t="str">
        <f t="shared" si="21"/>
        <v>-</v>
      </c>
    </row>
    <row r="687" spans="1:12" ht="18.95" customHeight="1" x14ac:dyDescent="0.25">
      <c r="A687" s="82"/>
      <c r="C687" s="76" t="str">
        <f>IF(Cadastro!D686="","",Cadastro!D686)</f>
        <v/>
      </c>
      <c r="D687" s="76" t="str">
        <f>IF(Cadastro!C686="","",Cadastro!C686)</f>
        <v/>
      </c>
      <c r="E687" s="94" t="str">
        <f>IF(Cadastro!E686="","",Cadastro!E686)</f>
        <v/>
      </c>
      <c r="F687" s="94" t="str">
        <f>IFERROR(VLOOKUP(D687,Saldo!$P$9:$Y$1009,9,FALSE),"")</f>
        <v/>
      </c>
      <c r="G687" s="94" t="str">
        <f>IFERROR(VLOOKUP(D687,Saldo!$P$9:$Y$1009,10,FALSE),"")</f>
        <v/>
      </c>
      <c r="H687" s="94" t="str">
        <f>IFERROR(VLOOKUP(D687,Saldo!$P$9:$AA$1009,11,FALSE),"")</f>
        <v/>
      </c>
      <c r="I687" s="94" t="str">
        <f t="shared" si="20"/>
        <v/>
      </c>
      <c r="K687" s="67"/>
      <c r="L687" s="103" t="str">
        <f t="shared" si="21"/>
        <v>-</v>
      </c>
    </row>
    <row r="688" spans="1:12" ht="18.95" customHeight="1" x14ac:dyDescent="0.25">
      <c r="A688" s="82"/>
      <c r="C688" s="76" t="str">
        <f>IF(Cadastro!D687="","",Cadastro!D687)</f>
        <v/>
      </c>
      <c r="D688" s="76" t="str">
        <f>IF(Cadastro!C687="","",Cadastro!C687)</f>
        <v/>
      </c>
      <c r="E688" s="94" t="str">
        <f>IF(Cadastro!E687="","",Cadastro!E687)</f>
        <v/>
      </c>
      <c r="F688" s="94" t="str">
        <f>IFERROR(VLOOKUP(D688,Saldo!$P$9:$Y$1009,9,FALSE),"")</f>
        <v/>
      </c>
      <c r="G688" s="94" t="str">
        <f>IFERROR(VLOOKUP(D688,Saldo!$P$9:$Y$1009,10,FALSE),"")</f>
        <v/>
      </c>
      <c r="H688" s="94" t="str">
        <f>IFERROR(VLOOKUP(D688,Saldo!$P$9:$AA$1009,11,FALSE),"")</f>
        <v/>
      </c>
      <c r="I688" s="94" t="str">
        <f t="shared" si="20"/>
        <v/>
      </c>
      <c r="K688" s="67"/>
      <c r="L688" s="103" t="str">
        <f t="shared" si="21"/>
        <v>-</v>
      </c>
    </row>
    <row r="689" spans="1:12" ht="18.95" customHeight="1" x14ac:dyDescent="0.25">
      <c r="A689" s="82"/>
      <c r="C689" s="76" t="str">
        <f>IF(Cadastro!D688="","",Cadastro!D688)</f>
        <v/>
      </c>
      <c r="D689" s="76" t="str">
        <f>IF(Cadastro!C688="","",Cadastro!C688)</f>
        <v/>
      </c>
      <c r="E689" s="94" t="str">
        <f>IF(Cadastro!E688="","",Cadastro!E688)</f>
        <v/>
      </c>
      <c r="F689" s="94" t="str">
        <f>IFERROR(VLOOKUP(D689,Saldo!$P$9:$Y$1009,9,FALSE),"")</f>
        <v/>
      </c>
      <c r="G689" s="94" t="str">
        <f>IFERROR(VLOOKUP(D689,Saldo!$P$9:$Y$1009,10,FALSE),"")</f>
        <v/>
      </c>
      <c r="H689" s="94" t="str">
        <f>IFERROR(VLOOKUP(D689,Saldo!$P$9:$AA$1009,11,FALSE),"")</f>
        <v/>
      </c>
      <c r="I689" s="94" t="str">
        <f t="shared" si="20"/>
        <v/>
      </c>
      <c r="K689" s="67"/>
      <c r="L689" s="103" t="str">
        <f t="shared" si="21"/>
        <v>-</v>
      </c>
    </row>
    <row r="690" spans="1:12" ht="18.95" customHeight="1" x14ac:dyDescent="0.25">
      <c r="A690" s="82"/>
      <c r="C690" s="76" t="str">
        <f>IF(Cadastro!D689="","",Cadastro!D689)</f>
        <v/>
      </c>
      <c r="D690" s="76" t="str">
        <f>IF(Cadastro!C689="","",Cadastro!C689)</f>
        <v/>
      </c>
      <c r="E690" s="94" t="str">
        <f>IF(Cadastro!E689="","",Cadastro!E689)</f>
        <v/>
      </c>
      <c r="F690" s="94" t="str">
        <f>IFERROR(VLOOKUP(D690,Saldo!$P$9:$Y$1009,9,FALSE),"")</f>
        <v/>
      </c>
      <c r="G690" s="94" t="str">
        <f>IFERROR(VLOOKUP(D690,Saldo!$P$9:$Y$1009,10,FALSE),"")</f>
        <v/>
      </c>
      <c r="H690" s="94" t="str">
        <f>IFERROR(VLOOKUP(D690,Saldo!$P$9:$AA$1009,11,FALSE),"")</f>
        <v/>
      </c>
      <c r="I690" s="94" t="str">
        <f t="shared" si="20"/>
        <v/>
      </c>
      <c r="K690" s="67"/>
      <c r="L690" s="103" t="str">
        <f t="shared" si="21"/>
        <v>-</v>
      </c>
    </row>
    <row r="691" spans="1:12" ht="18.95" customHeight="1" x14ac:dyDescent="0.25">
      <c r="A691" s="82"/>
      <c r="C691" s="76" t="str">
        <f>IF(Cadastro!D690="","",Cadastro!D690)</f>
        <v/>
      </c>
      <c r="D691" s="76" t="str">
        <f>IF(Cadastro!C690="","",Cadastro!C690)</f>
        <v/>
      </c>
      <c r="E691" s="94" t="str">
        <f>IF(Cadastro!E690="","",Cadastro!E690)</f>
        <v/>
      </c>
      <c r="F691" s="94" t="str">
        <f>IFERROR(VLOOKUP(D691,Saldo!$P$9:$Y$1009,9,FALSE),"")</f>
        <v/>
      </c>
      <c r="G691" s="94" t="str">
        <f>IFERROR(VLOOKUP(D691,Saldo!$P$9:$Y$1009,10,FALSE),"")</f>
        <v/>
      </c>
      <c r="H691" s="94" t="str">
        <f>IFERROR(VLOOKUP(D691,Saldo!$P$9:$AA$1009,11,FALSE),"")</f>
        <v/>
      </c>
      <c r="I691" s="94" t="str">
        <f t="shared" si="20"/>
        <v/>
      </c>
      <c r="K691" s="67"/>
      <c r="L691" s="103" t="str">
        <f t="shared" si="21"/>
        <v>-</v>
      </c>
    </row>
    <row r="692" spans="1:12" ht="18.95" customHeight="1" x14ac:dyDescent="0.25">
      <c r="A692" s="82"/>
      <c r="C692" s="76" t="str">
        <f>IF(Cadastro!D691="","",Cadastro!D691)</f>
        <v/>
      </c>
      <c r="D692" s="76" t="str">
        <f>IF(Cadastro!C691="","",Cadastro!C691)</f>
        <v/>
      </c>
      <c r="E692" s="94" t="str">
        <f>IF(Cadastro!E691="","",Cadastro!E691)</f>
        <v/>
      </c>
      <c r="F692" s="94" t="str">
        <f>IFERROR(VLOOKUP(D692,Saldo!$P$9:$Y$1009,9,FALSE),"")</f>
        <v/>
      </c>
      <c r="G692" s="94" t="str">
        <f>IFERROR(VLOOKUP(D692,Saldo!$P$9:$Y$1009,10,FALSE),"")</f>
        <v/>
      </c>
      <c r="H692" s="94" t="str">
        <f>IFERROR(VLOOKUP(D692,Saldo!$P$9:$AA$1009,11,FALSE),"")</f>
        <v/>
      </c>
      <c r="I692" s="94" t="str">
        <f t="shared" si="20"/>
        <v/>
      </c>
      <c r="K692" s="67"/>
      <c r="L692" s="103" t="str">
        <f t="shared" si="21"/>
        <v>-</v>
      </c>
    </row>
    <row r="693" spans="1:12" ht="18.95" customHeight="1" x14ac:dyDescent="0.25">
      <c r="A693" s="82"/>
      <c r="C693" s="76" t="str">
        <f>IF(Cadastro!D692="","",Cadastro!D692)</f>
        <v/>
      </c>
      <c r="D693" s="76" t="str">
        <f>IF(Cadastro!C692="","",Cadastro!C692)</f>
        <v/>
      </c>
      <c r="E693" s="94" t="str">
        <f>IF(Cadastro!E692="","",Cadastro!E692)</f>
        <v/>
      </c>
      <c r="F693" s="94" t="str">
        <f>IFERROR(VLOOKUP(D693,Saldo!$P$9:$Y$1009,9,FALSE),"")</f>
        <v/>
      </c>
      <c r="G693" s="94" t="str">
        <f>IFERROR(VLOOKUP(D693,Saldo!$P$9:$Y$1009,10,FALSE),"")</f>
        <v/>
      </c>
      <c r="H693" s="94" t="str">
        <f>IFERROR(VLOOKUP(D693,Saldo!$P$9:$AA$1009,11,FALSE),"")</f>
        <v/>
      </c>
      <c r="I693" s="94" t="str">
        <f t="shared" si="20"/>
        <v/>
      </c>
      <c r="K693" s="67"/>
      <c r="L693" s="103" t="str">
        <f t="shared" si="21"/>
        <v>-</v>
      </c>
    </row>
    <row r="694" spans="1:12" ht="18.95" customHeight="1" x14ac:dyDescent="0.25">
      <c r="A694" s="82"/>
      <c r="C694" s="76" t="str">
        <f>IF(Cadastro!D693="","",Cadastro!D693)</f>
        <v/>
      </c>
      <c r="D694" s="76" t="str">
        <f>IF(Cadastro!C693="","",Cadastro!C693)</f>
        <v/>
      </c>
      <c r="E694" s="94" t="str">
        <f>IF(Cadastro!E693="","",Cadastro!E693)</f>
        <v/>
      </c>
      <c r="F694" s="94" t="str">
        <f>IFERROR(VLOOKUP(D694,Saldo!$P$9:$Y$1009,9,FALSE),"")</f>
        <v/>
      </c>
      <c r="G694" s="94" t="str">
        <f>IFERROR(VLOOKUP(D694,Saldo!$P$9:$Y$1009,10,FALSE),"")</f>
        <v/>
      </c>
      <c r="H694" s="94" t="str">
        <f>IFERROR(VLOOKUP(D694,Saldo!$P$9:$AA$1009,11,FALSE),"")</f>
        <v/>
      </c>
      <c r="I694" s="94" t="str">
        <f t="shared" si="20"/>
        <v/>
      </c>
      <c r="K694" s="67"/>
      <c r="L694" s="103" t="str">
        <f t="shared" si="21"/>
        <v>-</v>
      </c>
    </row>
    <row r="695" spans="1:12" ht="18.95" customHeight="1" x14ac:dyDescent="0.25">
      <c r="A695" s="82"/>
      <c r="C695" s="76" t="str">
        <f>IF(Cadastro!D694="","",Cadastro!D694)</f>
        <v/>
      </c>
      <c r="D695" s="76" t="str">
        <f>IF(Cadastro!C694="","",Cadastro!C694)</f>
        <v/>
      </c>
      <c r="E695" s="94" t="str">
        <f>IF(Cadastro!E694="","",Cadastro!E694)</f>
        <v/>
      </c>
      <c r="F695" s="94" t="str">
        <f>IFERROR(VLOOKUP(D695,Saldo!$P$9:$Y$1009,9,FALSE),"")</f>
        <v/>
      </c>
      <c r="G695" s="94" t="str">
        <f>IFERROR(VLOOKUP(D695,Saldo!$P$9:$Y$1009,10,FALSE),"")</f>
        <v/>
      </c>
      <c r="H695" s="94" t="str">
        <f>IFERROR(VLOOKUP(D695,Saldo!$P$9:$AA$1009,11,FALSE),"")</f>
        <v/>
      </c>
      <c r="I695" s="94" t="str">
        <f t="shared" si="20"/>
        <v/>
      </c>
      <c r="K695" s="67"/>
      <c r="L695" s="103" t="str">
        <f t="shared" si="21"/>
        <v>-</v>
      </c>
    </row>
    <row r="696" spans="1:12" ht="18.95" customHeight="1" x14ac:dyDescent="0.25">
      <c r="A696" s="82"/>
      <c r="C696" s="76" t="str">
        <f>IF(Cadastro!D695="","",Cadastro!D695)</f>
        <v/>
      </c>
      <c r="D696" s="76" t="str">
        <f>IF(Cadastro!C695="","",Cadastro!C695)</f>
        <v/>
      </c>
      <c r="E696" s="94" t="str">
        <f>IF(Cadastro!E695="","",Cadastro!E695)</f>
        <v/>
      </c>
      <c r="F696" s="94" t="str">
        <f>IFERROR(VLOOKUP(D696,Saldo!$P$9:$Y$1009,9,FALSE),"")</f>
        <v/>
      </c>
      <c r="G696" s="94" t="str">
        <f>IFERROR(VLOOKUP(D696,Saldo!$P$9:$Y$1009,10,FALSE),"")</f>
        <v/>
      </c>
      <c r="H696" s="94" t="str">
        <f>IFERROR(VLOOKUP(D696,Saldo!$P$9:$AA$1009,11,FALSE),"")</f>
        <v/>
      </c>
      <c r="I696" s="94" t="str">
        <f t="shared" si="20"/>
        <v/>
      </c>
      <c r="K696" s="67"/>
      <c r="L696" s="103" t="str">
        <f t="shared" si="21"/>
        <v>-</v>
      </c>
    </row>
    <row r="697" spans="1:12" ht="18.95" customHeight="1" x14ac:dyDescent="0.25">
      <c r="A697" s="82"/>
      <c r="C697" s="76" t="str">
        <f>IF(Cadastro!D696="","",Cadastro!D696)</f>
        <v/>
      </c>
      <c r="D697" s="76" t="str">
        <f>IF(Cadastro!C696="","",Cadastro!C696)</f>
        <v/>
      </c>
      <c r="E697" s="94" t="str">
        <f>IF(Cadastro!E696="","",Cadastro!E696)</f>
        <v/>
      </c>
      <c r="F697" s="94" t="str">
        <f>IFERROR(VLOOKUP(D697,Saldo!$P$9:$Y$1009,9,FALSE),"")</f>
        <v/>
      </c>
      <c r="G697" s="94" t="str">
        <f>IFERROR(VLOOKUP(D697,Saldo!$P$9:$Y$1009,10,FALSE),"")</f>
        <v/>
      </c>
      <c r="H697" s="94" t="str">
        <f>IFERROR(VLOOKUP(D697,Saldo!$P$9:$AA$1009,11,FALSE),"")</f>
        <v/>
      </c>
      <c r="I697" s="94" t="str">
        <f t="shared" si="20"/>
        <v/>
      </c>
      <c r="K697" s="67"/>
      <c r="L697" s="103" t="str">
        <f t="shared" si="21"/>
        <v>-</v>
      </c>
    </row>
    <row r="698" spans="1:12" ht="18.95" customHeight="1" x14ac:dyDescent="0.25">
      <c r="A698" s="82"/>
      <c r="C698" s="76" t="str">
        <f>IF(Cadastro!D697="","",Cadastro!D697)</f>
        <v/>
      </c>
      <c r="D698" s="76" t="str">
        <f>IF(Cadastro!C697="","",Cadastro!C697)</f>
        <v/>
      </c>
      <c r="E698" s="94" t="str">
        <f>IF(Cadastro!E697="","",Cadastro!E697)</f>
        <v/>
      </c>
      <c r="F698" s="94" t="str">
        <f>IFERROR(VLOOKUP(D698,Saldo!$P$9:$Y$1009,9,FALSE),"")</f>
        <v/>
      </c>
      <c r="G698" s="94" t="str">
        <f>IFERROR(VLOOKUP(D698,Saldo!$P$9:$Y$1009,10,FALSE),"")</f>
        <v/>
      </c>
      <c r="H698" s="94" t="str">
        <f>IFERROR(VLOOKUP(D698,Saldo!$P$9:$AA$1009,11,FALSE),"")</f>
        <v/>
      </c>
      <c r="I698" s="94" t="str">
        <f t="shared" si="20"/>
        <v/>
      </c>
      <c r="K698" s="67"/>
      <c r="L698" s="103" t="str">
        <f t="shared" si="21"/>
        <v>-</v>
      </c>
    </row>
    <row r="699" spans="1:12" ht="18.95" customHeight="1" x14ac:dyDescent="0.25">
      <c r="A699" s="82"/>
      <c r="C699" s="76" t="str">
        <f>IF(Cadastro!D698="","",Cadastro!D698)</f>
        <v/>
      </c>
      <c r="D699" s="76" t="str">
        <f>IF(Cadastro!C698="","",Cadastro!C698)</f>
        <v/>
      </c>
      <c r="E699" s="94" t="str">
        <f>IF(Cadastro!E698="","",Cadastro!E698)</f>
        <v/>
      </c>
      <c r="F699" s="94" t="str">
        <f>IFERROR(VLOOKUP(D699,Saldo!$P$9:$Y$1009,9,FALSE),"")</f>
        <v/>
      </c>
      <c r="G699" s="94" t="str">
        <f>IFERROR(VLOOKUP(D699,Saldo!$P$9:$Y$1009,10,FALSE),"")</f>
        <v/>
      </c>
      <c r="H699" s="94" t="str">
        <f>IFERROR(VLOOKUP(D699,Saldo!$P$9:$AA$1009,11,FALSE),"")</f>
        <v/>
      </c>
      <c r="I699" s="94" t="str">
        <f t="shared" si="20"/>
        <v/>
      </c>
      <c r="K699" s="67"/>
      <c r="L699" s="103" t="str">
        <f t="shared" si="21"/>
        <v>-</v>
      </c>
    </row>
    <row r="700" spans="1:12" ht="18.95" customHeight="1" x14ac:dyDescent="0.25">
      <c r="A700" s="82"/>
      <c r="C700" s="76" t="str">
        <f>IF(Cadastro!D699="","",Cadastro!D699)</f>
        <v/>
      </c>
      <c r="D700" s="76" t="str">
        <f>IF(Cadastro!C699="","",Cadastro!C699)</f>
        <v/>
      </c>
      <c r="E700" s="94" t="str">
        <f>IF(Cadastro!E699="","",Cadastro!E699)</f>
        <v/>
      </c>
      <c r="F700" s="94" t="str">
        <f>IFERROR(VLOOKUP(D700,Saldo!$P$9:$Y$1009,9,FALSE),"")</f>
        <v/>
      </c>
      <c r="G700" s="94" t="str">
        <f>IFERROR(VLOOKUP(D700,Saldo!$P$9:$Y$1009,10,FALSE),"")</f>
        <v/>
      </c>
      <c r="H700" s="94" t="str">
        <f>IFERROR(VLOOKUP(D700,Saldo!$P$9:$AA$1009,11,FALSE),"")</f>
        <v/>
      </c>
      <c r="I700" s="94" t="str">
        <f t="shared" si="20"/>
        <v/>
      </c>
      <c r="K700" s="67"/>
      <c r="L700" s="103" t="str">
        <f t="shared" si="21"/>
        <v>-</v>
      </c>
    </row>
    <row r="701" spans="1:12" ht="18.95" customHeight="1" x14ac:dyDescent="0.25">
      <c r="A701" s="82"/>
      <c r="C701" s="76" t="str">
        <f>IF(Cadastro!D700="","",Cadastro!D700)</f>
        <v/>
      </c>
      <c r="D701" s="76" t="str">
        <f>IF(Cadastro!C700="","",Cadastro!C700)</f>
        <v/>
      </c>
      <c r="E701" s="94" t="str">
        <f>IF(Cadastro!E700="","",Cadastro!E700)</f>
        <v/>
      </c>
      <c r="F701" s="94" t="str">
        <f>IFERROR(VLOOKUP(D701,Saldo!$P$9:$Y$1009,9,FALSE),"")</f>
        <v/>
      </c>
      <c r="G701" s="94" t="str">
        <f>IFERROR(VLOOKUP(D701,Saldo!$P$9:$Y$1009,10,FALSE),"")</f>
        <v/>
      </c>
      <c r="H701" s="94" t="str">
        <f>IFERROR(VLOOKUP(D701,Saldo!$P$9:$AA$1009,11,FALSE),"")</f>
        <v/>
      </c>
      <c r="I701" s="94" t="str">
        <f t="shared" si="20"/>
        <v/>
      </c>
      <c r="K701" s="67"/>
      <c r="L701" s="103" t="str">
        <f t="shared" si="21"/>
        <v>-</v>
      </c>
    </row>
    <row r="702" spans="1:12" ht="18.95" customHeight="1" x14ac:dyDescent="0.25">
      <c r="A702" s="82"/>
      <c r="C702" s="76" t="str">
        <f>IF(Cadastro!D701="","",Cadastro!D701)</f>
        <v/>
      </c>
      <c r="D702" s="76" t="str">
        <f>IF(Cadastro!C701="","",Cadastro!C701)</f>
        <v/>
      </c>
      <c r="E702" s="94" t="str">
        <f>IF(Cadastro!E701="","",Cadastro!E701)</f>
        <v/>
      </c>
      <c r="F702" s="94" t="str">
        <f>IFERROR(VLOOKUP(D702,Saldo!$P$9:$Y$1009,9,FALSE),"")</f>
        <v/>
      </c>
      <c r="G702" s="94" t="str">
        <f>IFERROR(VLOOKUP(D702,Saldo!$P$9:$Y$1009,10,FALSE),"")</f>
        <v/>
      </c>
      <c r="H702" s="94" t="str">
        <f>IFERROR(VLOOKUP(D702,Saldo!$P$9:$AA$1009,11,FALSE),"")</f>
        <v/>
      </c>
      <c r="I702" s="94" t="str">
        <f t="shared" si="20"/>
        <v/>
      </c>
      <c r="K702" s="67"/>
      <c r="L702" s="103" t="str">
        <f t="shared" si="21"/>
        <v>-</v>
      </c>
    </row>
    <row r="703" spans="1:12" ht="18.95" customHeight="1" x14ac:dyDescent="0.25">
      <c r="A703" s="82"/>
      <c r="C703" s="76" t="str">
        <f>IF(Cadastro!D702="","",Cadastro!D702)</f>
        <v/>
      </c>
      <c r="D703" s="76" t="str">
        <f>IF(Cadastro!C702="","",Cadastro!C702)</f>
        <v/>
      </c>
      <c r="E703" s="94" t="str">
        <f>IF(Cadastro!E702="","",Cadastro!E702)</f>
        <v/>
      </c>
      <c r="F703" s="94" t="str">
        <f>IFERROR(VLOOKUP(D703,Saldo!$P$9:$Y$1009,9,FALSE),"")</f>
        <v/>
      </c>
      <c r="G703" s="94" t="str">
        <f>IFERROR(VLOOKUP(D703,Saldo!$P$9:$Y$1009,10,FALSE),"")</f>
        <v/>
      </c>
      <c r="H703" s="94" t="str">
        <f>IFERROR(VLOOKUP(D703,Saldo!$P$9:$AA$1009,11,FALSE),"")</f>
        <v/>
      </c>
      <c r="I703" s="94" t="str">
        <f t="shared" si="20"/>
        <v/>
      </c>
      <c r="K703" s="67"/>
      <c r="L703" s="103" t="str">
        <f t="shared" si="21"/>
        <v>-</v>
      </c>
    </row>
    <row r="704" spans="1:12" ht="18.95" customHeight="1" x14ac:dyDescent="0.25">
      <c r="A704" s="82"/>
      <c r="C704" s="76" t="str">
        <f>IF(Cadastro!D703="","",Cadastro!D703)</f>
        <v/>
      </c>
      <c r="D704" s="76" t="str">
        <f>IF(Cadastro!C703="","",Cadastro!C703)</f>
        <v/>
      </c>
      <c r="E704" s="94" t="str">
        <f>IF(Cadastro!E703="","",Cadastro!E703)</f>
        <v/>
      </c>
      <c r="F704" s="94" t="str">
        <f>IFERROR(VLOOKUP(D704,Saldo!$P$9:$Y$1009,9,FALSE),"")</f>
        <v/>
      </c>
      <c r="G704" s="94" t="str">
        <f>IFERROR(VLOOKUP(D704,Saldo!$P$9:$Y$1009,10,FALSE),"")</f>
        <v/>
      </c>
      <c r="H704" s="94" t="str">
        <f>IFERROR(VLOOKUP(D704,Saldo!$P$9:$AA$1009,11,FALSE),"")</f>
        <v/>
      </c>
      <c r="I704" s="94" t="str">
        <f t="shared" si="20"/>
        <v/>
      </c>
      <c r="K704" s="67"/>
      <c r="L704" s="103" t="str">
        <f t="shared" si="21"/>
        <v>-</v>
      </c>
    </row>
    <row r="705" spans="1:12" ht="18.95" customHeight="1" x14ac:dyDescent="0.25">
      <c r="A705" s="82"/>
      <c r="C705" s="76" t="str">
        <f>IF(Cadastro!D704="","",Cadastro!D704)</f>
        <v/>
      </c>
      <c r="D705" s="76" t="str">
        <f>IF(Cadastro!C704="","",Cadastro!C704)</f>
        <v/>
      </c>
      <c r="E705" s="94" t="str">
        <f>IF(Cadastro!E704="","",Cadastro!E704)</f>
        <v/>
      </c>
      <c r="F705" s="94" t="str">
        <f>IFERROR(VLOOKUP(D705,Saldo!$P$9:$Y$1009,9,FALSE),"")</f>
        <v/>
      </c>
      <c r="G705" s="94" t="str">
        <f>IFERROR(VLOOKUP(D705,Saldo!$P$9:$Y$1009,10,FALSE),"")</f>
        <v/>
      </c>
      <c r="H705" s="94" t="str">
        <f>IFERROR(VLOOKUP(D705,Saldo!$P$9:$AA$1009,11,FALSE),"")</f>
        <v/>
      </c>
      <c r="I705" s="94" t="str">
        <f t="shared" si="20"/>
        <v/>
      </c>
      <c r="K705" s="67"/>
      <c r="L705" s="103" t="str">
        <f t="shared" si="21"/>
        <v>-</v>
      </c>
    </row>
    <row r="706" spans="1:12" ht="18.95" customHeight="1" x14ac:dyDescent="0.25">
      <c r="A706" s="82"/>
      <c r="C706" s="76" t="str">
        <f>IF(Cadastro!D705="","",Cadastro!D705)</f>
        <v/>
      </c>
      <c r="D706" s="76" t="str">
        <f>IF(Cadastro!C705="","",Cadastro!C705)</f>
        <v/>
      </c>
      <c r="E706" s="94" t="str">
        <f>IF(Cadastro!E705="","",Cadastro!E705)</f>
        <v/>
      </c>
      <c r="F706" s="94" t="str">
        <f>IFERROR(VLOOKUP(D706,Saldo!$P$9:$Y$1009,9,FALSE),"")</f>
        <v/>
      </c>
      <c r="G706" s="94" t="str">
        <f>IFERROR(VLOOKUP(D706,Saldo!$P$9:$Y$1009,10,FALSE),"")</f>
        <v/>
      </c>
      <c r="H706" s="94" t="str">
        <f>IFERROR(VLOOKUP(D706,Saldo!$P$9:$AA$1009,11,FALSE),"")</f>
        <v/>
      </c>
      <c r="I706" s="94" t="str">
        <f t="shared" si="20"/>
        <v/>
      </c>
      <c r="K706" s="67"/>
      <c r="L706" s="103" t="str">
        <f t="shared" si="21"/>
        <v>-</v>
      </c>
    </row>
    <row r="707" spans="1:12" ht="18.95" customHeight="1" x14ac:dyDescent="0.25">
      <c r="A707" s="82"/>
      <c r="C707" s="76" t="str">
        <f>IF(Cadastro!D706="","",Cadastro!D706)</f>
        <v/>
      </c>
      <c r="D707" s="76" t="str">
        <f>IF(Cadastro!C706="","",Cadastro!C706)</f>
        <v/>
      </c>
      <c r="E707" s="94" t="str">
        <f>IF(Cadastro!E706="","",Cadastro!E706)</f>
        <v/>
      </c>
      <c r="F707" s="94" t="str">
        <f>IFERROR(VLOOKUP(D707,Saldo!$P$9:$Y$1009,9,FALSE),"")</f>
        <v/>
      </c>
      <c r="G707" s="94" t="str">
        <f>IFERROR(VLOOKUP(D707,Saldo!$P$9:$Y$1009,10,FALSE),"")</f>
        <v/>
      </c>
      <c r="H707" s="94" t="str">
        <f>IFERROR(VLOOKUP(D707,Saldo!$P$9:$AA$1009,11,FALSE),"")</f>
        <v/>
      </c>
      <c r="I707" s="94" t="str">
        <f t="shared" si="20"/>
        <v/>
      </c>
      <c r="K707" s="67"/>
      <c r="L707" s="103" t="str">
        <f t="shared" si="21"/>
        <v>-</v>
      </c>
    </row>
    <row r="708" spans="1:12" ht="18.95" customHeight="1" x14ac:dyDescent="0.25">
      <c r="A708" s="82"/>
      <c r="C708" s="76" t="str">
        <f>IF(Cadastro!D707="","",Cadastro!D707)</f>
        <v/>
      </c>
      <c r="D708" s="76" t="str">
        <f>IF(Cadastro!C707="","",Cadastro!C707)</f>
        <v/>
      </c>
      <c r="E708" s="94" t="str">
        <f>IF(Cadastro!E707="","",Cadastro!E707)</f>
        <v/>
      </c>
      <c r="F708" s="94" t="str">
        <f>IFERROR(VLOOKUP(D708,Saldo!$P$9:$Y$1009,9,FALSE),"")</f>
        <v/>
      </c>
      <c r="G708" s="94" t="str">
        <f>IFERROR(VLOOKUP(D708,Saldo!$P$9:$Y$1009,10,FALSE),"")</f>
        <v/>
      </c>
      <c r="H708" s="94" t="str">
        <f>IFERROR(VLOOKUP(D708,Saldo!$P$9:$AA$1009,11,FALSE),"")</f>
        <v/>
      </c>
      <c r="I708" s="94" t="str">
        <f t="shared" si="20"/>
        <v/>
      </c>
      <c r="K708" s="67"/>
      <c r="L708" s="103" t="str">
        <f t="shared" si="21"/>
        <v>-</v>
      </c>
    </row>
    <row r="709" spans="1:12" ht="18.95" customHeight="1" x14ac:dyDescent="0.25">
      <c r="A709" s="82"/>
      <c r="C709" s="76" t="str">
        <f>IF(Cadastro!D708="","",Cadastro!D708)</f>
        <v/>
      </c>
      <c r="D709" s="76" t="str">
        <f>IF(Cadastro!C708="","",Cadastro!C708)</f>
        <v/>
      </c>
      <c r="E709" s="94" t="str">
        <f>IF(Cadastro!E708="","",Cadastro!E708)</f>
        <v/>
      </c>
      <c r="F709" s="94" t="str">
        <f>IFERROR(VLOOKUP(D709,Saldo!$P$9:$Y$1009,9,FALSE),"")</f>
        <v/>
      </c>
      <c r="G709" s="94" t="str">
        <f>IFERROR(VLOOKUP(D709,Saldo!$P$9:$Y$1009,10,FALSE),"")</f>
        <v/>
      </c>
      <c r="H709" s="94" t="str">
        <f>IFERROR(VLOOKUP(D709,Saldo!$P$9:$AA$1009,11,FALSE),"")</f>
        <v/>
      </c>
      <c r="I709" s="94" t="str">
        <f t="shared" si="20"/>
        <v/>
      </c>
      <c r="K709" s="67"/>
      <c r="L709" s="103" t="str">
        <f t="shared" si="21"/>
        <v>-</v>
      </c>
    </row>
    <row r="710" spans="1:12" ht="18.95" customHeight="1" x14ac:dyDescent="0.25">
      <c r="A710" s="82"/>
      <c r="C710" s="76" t="str">
        <f>IF(Cadastro!D709="","",Cadastro!D709)</f>
        <v/>
      </c>
      <c r="D710" s="76" t="str">
        <f>IF(Cadastro!C709="","",Cadastro!C709)</f>
        <v/>
      </c>
      <c r="E710" s="94" t="str">
        <f>IF(Cadastro!E709="","",Cadastro!E709)</f>
        <v/>
      </c>
      <c r="F710" s="94" t="str">
        <f>IFERROR(VLOOKUP(D710,Saldo!$P$9:$Y$1009,9,FALSE),"")</f>
        <v/>
      </c>
      <c r="G710" s="94" t="str">
        <f>IFERROR(VLOOKUP(D710,Saldo!$P$9:$Y$1009,10,FALSE),"")</f>
        <v/>
      </c>
      <c r="H710" s="94" t="str">
        <f>IFERROR(VLOOKUP(D710,Saldo!$P$9:$AA$1009,11,FALSE),"")</f>
        <v/>
      </c>
      <c r="I710" s="94" t="str">
        <f t="shared" si="20"/>
        <v/>
      </c>
      <c r="K710" s="67"/>
      <c r="L710" s="103" t="str">
        <f t="shared" si="21"/>
        <v>-</v>
      </c>
    </row>
    <row r="711" spans="1:12" ht="18.95" customHeight="1" x14ac:dyDescent="0.25">
      <c r="A711" s="82"/>
      <c r="C711" s="76" t="str">
        <f>IF(Cadastro!D710="","",Cadastro!D710)</f>
        <v/>
      </c>
      <c r="D711" s="76" t="str">
        <f>IF(Cadastro!C710="","",Cadastro!C710)</f>
        <v/>
      </c>
      <c r="E711" s="94" t="str">
        <f>IF(Cadastro!E710="","",Cadastro!E710)</f>
        <v/>
      </c>
      <c r="F711" s="94" t="str">
        <f>IFERROR(VLOOKUP(D711,Saldo!$P$9:$Y$1009,9,FALSE),"")</f>
        <v/>
      </c>
      <c r="G711" s="94" t="str">
        <f>IFERROR(VLOOKUP(D711,Saldo!$P$9:$Y$1009,10,FALSE),"")</f>
        <v/>
      </c>
      <c r="H711" s="94" t="str">
        <f>IFERROR(VLOOKUP(D711,Saldo!$P$9:$AA$1009,11,FALSE),"")</f>
        <v/>
      </c>
      <c r="I711" s="94" t="str">
        <f t="shared" si="20"/>
        <v/>
      </c>
      <c r="K711" s="67"/>
      <c r="L711" s="103" t="str">
        <f t="shared" si="21"/>
        <v>-</v>
      </c>
    </row>
    <row r="712" spans="1:12" ht="18.95" customHeight="1" x14ac:dyDescent="0.25">
      <c r="A712" s="82"/>
      <c r="C712" s="76" t="str">
        <f>IF(Cadastro!D711="","",Cadastro!D711)</f>
        <v/>
      </c>
      <c r="D712" s="76" t="str">
        <f>IF(Cadastro!C711="","",Cadastro!C711)</f>
        <v/>
      </c>
      <c r="E712" s="94" t="str">
        <f>IF(Cadastro!E711="","",Cadastro!E711)</f>
        <v/>
      </c>
      <c r="F712" s="94" t="str">
        <f>IFERROR(VLOOKUP(D712,Saldo!$P$9:$Y$1009,9,FALSE),"")</f>
        <v/>
      </c>
      <c r="G712" s="94" t="str">
        <f>IFERROR(VLOOKUP(D712,Saldo!$P$9:$Y$1009,10,FALSE),"")</f>
        <v/>
      </c>
      <c r="H712" s="94" t="str">
        <f>IFERROR(VLOOKUP(D712,Saldo!$P$9:$AA$1009,11,FALSE),"")</f>
        <v/>
      </c>
      <c r="I712" s="94" t="str">
        <f t="shared" si="20"/>
        <v/>
      </c>
      <c r="K712" s="67"/>
      <c r="L712" s="103" t="str">
        <f t="shared" si="21"/>
        <v>-</v>
      </c>
    </row>
    <row r="713" spans="1:12" ht="18.95" customHeight="1" x14ac:dyDescent="0.25">
      <c r="A713" s="82"/>
      <c r="C713" s="76" t="str">
        <f>IF(Cadastro!D712="","",Cadastro!D712)</f>
        <v/>
      </c>
      <c r="D713" s="76" t="str">
        <f>IF(Cadastro!C712="","",Cadastro!C712)</f>
        <v/>
      </c>
      <c r="E713" s="94" t="str">
        <f>IF(Cadastro!E712="","",Cadastro!E712)</f>
        <v/>
      </c>
      <c r="F713" s="94" t="str">
        <f>IFERROR(VLOOKUP(D713,Saldo!$P$9:$Y$1009,9,FALSE),"")</f>
        <v/>
      </c>
      <c r="G713" s="94" t="str">
        <f>IFERROR(VLOOKUP(D713,Saldo!$P$9:$Y$1009,10,FALSE),"")</f>
        <v/>
      </c>
      <c r="H713" s="94" t="str">
        <f>IFERROR(VLOOKUP(D713,Saldo!$P$9:$AA$1009,11,FALSE),"")</f>
        <v/>
      </c>
      <c r="I713" s="94" t="str">
        <f t="shared" si="20"/>
        <v/>
      </c>
      <c r="K713" s="67"/>
      <c r="L713" s="103" t="str">
        <f t="shared" si="21"/>
        <v>-</v>
      </c>
    </row>
    <row r="714" spans="1:12" ht="18.95" customHeight="1" x14ac:dyDescent="0.25">
      <c r="A714" s="82"/>
      <c r="C714" s="76" t="str">
        <f>IF(Cadastro!D713="","",Cadastro!D713)</f>
        <v/>
      </c>
      <c r="D714" s="76" t="str">
        <f>IF(Cadastro!C713="","",Cadastro!C713)</f>
        <v/>
      </c>
      <c r="E714" s="94" t="str">
        <f>IF(Cadastro!E713="","",Cadastro!E713)</f>
        <v/>
      </c>
      <c r="F714" s="94" t="str">
        <f>IFERROR(VLOOKUP(D714,Saldo!$P$9:$Y$1009,9,FALSE),"")</f>
        <v/>
      </c>
      <c r="G714" s="94" t="str">
        <f>IFERROR(VLOOKUP(D714,Saldo!$P$9:$Y$1009,10,FALSE),"")</f>
        <v/>
      </c>
      <c r="H714" s="94" t="str">
        <f>IFERROR(VLOOKUP(D714,Saldo!$P$9:$AA$1009,11,FALSE),"")</f>
        <v/>
      </c>
      <c r="I714" s="94" t="str">
        <f t="shared" si="20"/>
        <v/>
      </c>
      <c r="K714" s="67"/>
      <c r="L714" s="103" t="str">
        <f t="shared" si="21"/>
        <v>-</v>
      </c>
    </row>
    <row r="715" spans="1:12" ht="18.95" customHeight="1" x14ac:dyDescent="0.25">
      <c r="A715" s="82"/>
      <c r="C715" s="76" t="str">
        <f>IF(Cadastro!D714="","",Cadastro!D714)</f>
        <v/>
      </c>
      <c r="D715" s="76" t="str">
        <f>IF(Cadastro!C714="","",Cadastro!C714)</f>
        <v/>
      </c>
      <c r="E715" s="94" t="str">
        <f>IF(Cadastro!E714="","",Cadastro!E714)</f>
        <v/>
      </c>
      <c r="F715" s="94" t="str">
        <f>IFERROR(VLOOKUP(D715,Saldo!$P$9:$Y$1009,9,FALSE),"")</f>
        <v/>
      </c>
      <c r="G715" s="94" t="str">
        <f>IFERROR(VLOOKUP(D715,Saldo!$P$9:$Y$1009,10,FALSE),"")</f>
        <v/>
      </c>
      <c r="H715" s="94" t="str">
        <f>IFERROR(VLOOKUP(D715,Saldo!$P$9:$AA$1009,11,FALSE),"")</f>
        <v/>
      </c>
      <c r="I715" s="94" t="str">
        <f t="shared" ref="I715:I778" si="22">IFERROR(E715+F715-G715+H715,"")</f>
        <v/>
      </c>
      <c r="K715" s="67"/>
      <c r="L715" s="103" t="str">
        <f t="shared" ref="L715:L778" si="23">IF(C715="","-",IF(K715="","-",K715-I715))</f>
        <v>-</v>
      </c>
    </row>
    <row r="716" spans="1:12" ht="18.95" customHeight="1" x14ac:dyDescent="0.25">
      <c r="A716" s="82"/>
      <c r="C716" s="76" t="str">
        <f>IF(Cadastro!D715="","",Cadastro!D715)</f>
        <v/>
      </c>
      <c r="D716" s="76" t="str">
        <f>IF(Cadastro!C715="","",Cadastro!C715)</f>
        <v/>
      </c>
      <c r="E716" s="94" t="str">
        <f>IF(Cadastro!E715="","",Cadastro!E715)</f>
        <v/>
      </c>
      <c r="F716" s="94" t="str">
        <f>IFERROR(VLOOKUP(D716,Saldo!$P$9:$Y$1009,9,FALSE),"")</f>
        <v/>
      </c>
      <c r="G716" s="94" t="str">
        <f>IFERROR(VLOOKUP(D716,Saldo!$P$9:$Y$1009,10,FALSE),"")</f>
        <v/>
      </c>
      <c r="H716" s="94" t="str">
        <f>IFERROR(VLOOKUP(D716,Saldo!$P$9:$AA$1009,11,FALSE),"")</f>
        <v/>
      </c>
      <c r="I716" s="94" t="str">
        <f t="shared" si="22"/>
        <v/>
      </c>
      <c r="K716" s="67"/>
      <c r="L716" s="103" t="str">
        <f t="shared" si="23"/>
        <v>-</v>
      </c>
    </row>
    <row r="717" spans="1:12" ht="18.95" customHeight="1" x14ac:dyDescent="0.25">
      <c r="A717" s="82"/>
      <c r="C717" s="76" t="str">
        <f>IF(Cadastro!D716="","",Cadastro!D716)</f>
        <v/>
      </c>
      <c r="D717" s="76" t="str">
        <f>IF(Cadastro!C716="","",Cadastro!C716)</f>
        <v/>
      </c>
      <c r="E717" s="94" t="str">
        <f>IF(Cadastro!E716="","",Cadastro!E716)</f>
        <v/>
      </c>
      <c r="F717" s="94" t="str">
        <f>IFERROR(VLOOKUP(D717,Saldo!$P$9:$Y$1009,9,FALSE),"")</f>
        <v/>
      </c>
      <c r="G717" s="94" t="str">
        <f>IFERROR(VLOOKUP(D717,Saldo!$P$9:$Y$1009,10,FALSE),"")</f>
        <v/>
      </c>
      <c r="H717" s="94" t="str">
        <f>IFERROR(VLOOKUP(D717,Saldo!$P$9:$AA$1009,11,FALSE),"")</f>
        <v/>
      </c>
      <c r="I717" s="94" t="str">
        <f t="shared" si="22"/>
        <v/>
      </c>
      <c r="K717" s="67"/>
      <c r="L717" s="103" t="str">
        <f t="shared" si="23"/>
        <v>-</v>
      </c>
    </row>
    <row r="718" spans="1:12" ht="18.95" customHeight="1" x14ac:dyDescent="0.25">
      <c r="A718" s="82"/>
      <c r="C718" s="76" t="str">
        <f>IF(Cadastro!D717="","",Cadastro!D717)</f>
        <v/>
      </c>
      <c r="D718" s="76" t="str">
        <f>IF(Cadastro!C717="","",Cadastro!C717)</f>
        <v/>
      </c>
      <c r="E718" s="94" t="str">
        <f>IF(Cadastro!E717="","",Cadastro!E717)</f>
        <v/>
      </c>
      <c r="F718" s="94" t="str">
        <f>IFERROR(VLOOKUP(D718,Saldo!$P$9:$Y$1009,9,FALSE),"")</f>
        <v/>
      </c>
      <c r="G718" s="94" t="str">
        <f>IFERROR(VLOOKUP(D718,Saldo!$P$9:$Y$1009,10,FALSE),"")</f>
        <v/>
      </c>
      <c r="H718" s="94" t="str">
        <f>IFERROR(VLOOKUP(D718,Saldo!$P$9:$AA$1009,11,FALSE),"")</f>
        <v/>
      </c>
      <c r="I718" s="94" t="str">
        <f t="shared" si="22"/>
        <v/>
      </c>
      <c r="K718" s="67"/>
      <c r="L718" s="103" t="str">
        <f t="shared" si="23"/>
        <v>-</v>
      </c>
    </row>
    <row r="719" spans="1:12" ht="18.95" customHeight="1" x14ac:dyDescent="0.25">
      <c r="A719" s="82"/>
      <c r="C719" s="76" t="str">
        <f>IF(Cadastro!D718="","",Cadastro!D718)</f>
        <v/>
      </c>
      <c r="D719" s="76" t="str">
        <f>IF(Cadastro!C718="","",Cadastro!C718)</f>
        <v/>
      </c>
      <c r="E719" s="94" t="str">
        <f>IF(Cadastro!E718="","",Cadastro!E718)</f>
        <v/>
      </c>
      <c r="F719" s="94" t="str">
        <f>IFERROR(VLOOKUP(D719,Saldo!$P$9:$Y$1009,9,FALSE),"")</f>
        <v/>
      </c>
      <c r="G719" s="94" t="str">
        <f>IFERROR(VLOOKUP(D719,Saldo!$P$9:$Y$1009,10,FALSE),"")</f>
        <v/>
      </c>
      <c r="H719" s="94" t="str">
        <f>IFERROR(VLOOKUP(D719,Saldo!$P$9:$AA$1009,11,FALSE),"")</f>
        <v/>
      </c>
      <c r="I719" s="94" t="str">
        <f t="shared" si="22"/>
        <v/>
      </c>
      <c r="K719" s="67"/>
      <c r="L719" s="103" t="str">
        <f t="shared" si="23"/>
        <v>-</v>
      </c>
    </row>
    <row r="720" spans="1:12" ht="18.95" customHeight="1" x14ac:dyDescent="0.25">
      <c r="A720" s="82"/>
      <c r="C720" s="76" t="str">
        <f>IF(Cadastro!D719="","",Cadastro!D719)</f>
        <v/>
      </c>
      <c r="D720" s="76" t="str">
        <f>IF(Cadastro!C719="","",Cadastro!C719)</f>
        <v/>
      </c>
      <c r="E720" s="94" t="str">
        <f>IF(Cadastro!E719="","",Cadastro!E719)</f>
        <v/>
      </c>
      <c r="F720" s="94" t="str">
        <f>IFERROR(VLOOKUP(D720,Saldo!$P$9:$Y$1009,9,FALSE),"")</f>
        <v/>
      </c>
      <c r="G720" s="94" t="str">
        <f>IFERROR(VLOOKUP(D720,Saldo!$P$9:$Y$1009,10,FALSE),"")</f>
        <v/>
      </c>
      <c r="H720" s="94" t="str">
        <f>IFERROR(VLOOKUP(D720,Saldo!$P$9:$AA$1009,11,FALSE),"")</f>
        <v/>
      </c>
      <c r="I720" s="94" t="str">
        <f t="shared" si="22"/>
        <v/>
      </c>
      <c r="K720" s="67"/>
      <c r="L720" s="103" t="str">
        <f t="shared" si="23"/>
        <v>-</v>
      </c>
    </row>
    <row r="721" spans="1:12" ht="18.95" customHeight="1" x14ac:dyDescent="0.25">
      <c r="A721" s="82"/>
      <c r="C721" s="76" t="str">
        <f>IF(Cadastro!D720="","",Cadastro!D720)</f>
        <v/>
      </c>
      <c r="D721" s="76" t="str">
        <f>IF(Cadastro!C720="","",Cadastro!C720)</f>
        <v/>
      </c>
      <c r="E721" s="94" t="str">
        <f>IF(Cadastro!E720="","",Cadastro!E720)</f>
        <v/>
      </c>
      <c r="F721" s="94" t="str">
        <f>IFERROR(VLOOKUP(D721,Saldo!$P$9:$Y$1009,9,FALSE),"")</f>
        <v/>
      </c>
      <c r="G721" s="94" t="str">
        <f>IFERROR(VLOOKUP(D721,Saldo!$P$9:$Y$1009,10,FALSE),"")</f>
        <v/>
      </c>
      <c r="H721" s="94" t="str">
        <f>IFERROR(VLOOKUP(D721,Saldo!$P$9:$AA$1009,11,FALSE),"")</f>
        <v/>
      </c>
      <c r="I721" s="94" t="str">
        <f t="shared" si="22"/>
        <v/>
      </c>
      <c r="K721" s="67"/>
      <c r="L721" s="103" t="str">
        <f t="shared" si="23"/>
        <v>-</v>
      </c>
    </row>
    <row r="722" spans="1:12" ht="18.95" customHeight="1" x14ac:dyDescent="0.25">
      <c r="A722" s="82"/>
      <c r="C722" s="76" t="str">
        <f>IF(Cadastro!D721="","",Cadastro!D721)</f>
        <v/>
      </c>
      <c r="D722" s="76" t="str">
        <f>IF(Cadastro!C721="","",Cadastro!C721)</f>
        <v/>
      </c>
      <c r="E722" s="94" t="str">
        <f>IF(Cadastro!E721="","",Cadastro!E721)</f>
        <v/>
      </c>
      <c r="F722" s="94" t="str">
        <f>IFERROR(VLOOKUP(D722,Saldo!$P$9:$Y$1009,9,FALSE),"")</f>
        <v/>
      </c>
      <c r="G722" s="94" t="str">
        <f>IFERROR(VLOOKUP(D722,Saldo!$P$9:$Y$1009,10,FALSE),"")</f>
        <v/>
      </c>
      <c r="H722" s="94" t="str">
        <f>IFERROR(VLOOKUP(D722,Saldo!$P$9:$AA$1009,11,FALSE),"")</f>
        <v/>
      </c>
      <c r="I722" s="94" t="str">
        <f t="shared" si="22"/>
        <v/>
      </c>
      <c r="K722" s="67"/>
      <c r="L722" s="103" t="str">
        <f t="shared" si="23"/>
        <v>-</v>
      </c>
    </row>
    <row r="723" spans="1:12" ht="18.95" customHeight="1" x14ac:dyDescent="0.25">
      <c r="A723" s="82"/>
      <c r="C723" s="76" t="str">
        <f>IF(Cadastro!D722="","",Cadastro!D722)</f>
        <v/>
      </c>
      <c r="D723" s="76" t="str">
        <f>IF(Cadastro!C722="","",Cadastro!C722)</f>
        <v/>
      </c>
      <c r="E723" s="94" t="str">
        <f>IF(Cadastro!E722="","",Cadastro!E722)</f>
        <v/>
      </c>
      <c r="F723" s="94" t="str">
        <f>IFERROR(VLOOKUP(D723,Saldo!$P$9:$Y$1009,9,FALSE),"")</f>
        <v/>
      </c>
      <c r="G723" s="94" t="str">
        <f>IFERROR(VLOOKUP(D723,Saldo!$P$9:$Y$1009,10,FALSE),"")</f>
        <v/>
      </c>
      <c r="H723" s="94" t="str">
        <f>IFERROR(VLOOKUP(D723,Saldo!$P$9:$AA$1009,11,FALSE),"")</f>
        <v/>
      </c>
      <c r="I723" s="94" t="str">
        <f t="shared" si="22"/>
        <v/>
      </c>
      <c r="K723" s="67"/>
      <c r="L723" s="103" t="str">
        <f t="shared" si="23"/>
        <v>-</v>
      </c>
    </row>
    <row r="724" spans="1:12" ht="18.95" customHeight="1" x14ac:dyDescent="0.25">
      <c r="A724" s="82"/>
      <c r="C724" s="76" t="str">
        <f>IF(Cadastro!D723="","",Cadastro!D723)</f>
        <v/>
      </c>
      <c r="D724" s="76" t="str">
        <f>IF(Cadastro!C723="","",Cadastro!C723)</f>
        <v/>
      </c>
      <c r="E724" s="94" t="str">
        <f>IF(Cadastro!E723="","",Cadastro!E723)</f>
        <v/>
      </c>
      <c r="F724" s="94" t="str">
        <f>IFERROR(VLOOKUP(D724,Saldo!$P$9:$Y$1009,9,FALSE),"")</f>
        <v/>
      </c>
      <c r="G724" s="94" t="str">
        <f>IFERROR(VLOOKUP(D724,Saldo!$P$9:$Y$1009,10,FALSE),"")</f>
        <v/>
      </c>
      <c r="H724" s="94" t="str">
        <f>IFERROR(VLOOKUP(D724,Saldo!$P$9:$AA$1009,11,FALSE),"")</f>
        <v/>
      </c>
      <c r="I724" s="94" t="str">
        <f t="shared" si="22"/>
        <v/>
      </c>
      <c r="K724" s="67"/>
      <c r="L724" s="103" t="str">
        <f t="shared" si="23"/>
        <v>-</v>
      </c>
    </row>
    <row r="725" spans="1:12" ht="18.95" customHeight="1" x14ac:dyDescent="0.25">
      <c r="A725" s="82"/>
      <c r="C725" s="76" t="str">
        <f>IF(Cadastro!D724="","",Cadastro!D724)</f>
        <v/>
      </c>
      <c r="D725" s="76" t="str">
        <f>IF(Cadastro!C724="","",Cadastro!C724)</f>
        <v/>
      </c>
      <c r="E725" s="94" t="str">
        <f>IF(Cadastro!E724="","",Cadastro!E724)</f>
        <v/>
      </c>
      <c r="F725" s="94" t="str">
        <f>IFERROR(VLOOKUP(D725,Saldo!$P$9:$Y$1009,9,FALSE),"")</f>
        <v/>
      </c>
      <c r="G725" s="94" t="str">
        <f>IFERROR(VLOOKUP(D725,Saldo!$P$9:$Y$1009,10,FALSE),"")</f>
        <v/>
      </c>
      <c r="H725" s="94" t="str">
        <f>IFERROR(VLOOKUP(D725,Saldo!$P$9:$AA$1009,11,FALSE),"")</f>
        <v/>
      </c>
      <c r="I725" s="94" t="str">
        <f t="shared" si="22"/>
        <v/>
      </c>
      <c r="K725" s="67"/>
      <c r="L725" s="103" t="str">
        <f t="shared" si="23"/>
        <v>-</v>
      </c>
    </row>
    <row r="726" spans="1:12" ht="18.95" customHeight="1" x14ac:dyDescent="0.25">
      <c r="A726" s="82"/>
      <c r="C726" s="76" t="str">
        <f>IF(Cadastro!D725="","",Cadastro!D725)</f>
        <v/>
      </c>
      <c r="D726" s="76" t="str">
        <f>IF(Cadastro!C725="","",Cadastro!C725)</f>
        <v/>
      </c>
      <c r="E726" s="94" t="str">
        <f>IF(Cadastro!E725="","",Cadastro!E725)</f>
        <v/>
      </c>
      <c r="F726" s="94" t="str">
        <f>IFERROR(VLOOKUP(D726,Saldo!$P$9:$Y$1009,9,FALSE),"")</f>
        <v/>
      </c>
      <c r="G726" s="94" t="str">
        <f>IFERROR(VLOOKUP(D726,Saldo!$P$9:$Y$1009,10,FALSE),"")</f>
        <v/>
      </c>
      <c r="H726" s="94" t="str">
        <f>IFERROR(VLOOKUP(D726,Saldo!$P$9:$AA$1009,11,FALSE),"")</f>
        <v/>
      </c>
      <c r="I726" s="94" t="str">
        <f t="shared" si="22"/>
        <v/>
      </c>
      <c r="K726" s="67"/>
      <c r="L726" s="103" t="str">
        <f t="shared" si="23"/>
        <v>-</v>
      </c>
    </row>
    <row r="727" spans="1:12" ht="18.95" customHeight="1" x14ac:dyDescent="0.25">
      <c r="A727" s="82"/>
      <c r="C727" s="76" t="str">
        <f>IF(Cadastro!D726="","",Cadastro!D726)</f>
        <v/>
      </c>
      <c r="D727" s="76" t="str">
        <f>IF(Cadastro!C726="","",Cadastro!C726)</f>
        <v/>
      </c>
      <c r="E727" s="94" t="str">
        <f>IF(Cadastro!E726="","",Cadastro!E726)</f>
        <v/>
      </c>
      <c r="F727" s="94" t="str">
        <f>IFERROR(VLOOKUP(D727,Saldo!$P$9:$Y$1009,9,FALSE),"")</f>
        <v/>
      </c>
      <c r="G727" s="94" t="str">
        <f>IFERROR(VLOOKUP(D727,Saldo!$P$9:$Y$1009,10,FALSE),"")</f>
        <v/>
      </c>
      <c r="H727" s="94" t="str">
        <f>IFERROR(VLOOKUP(D727,Saldo!$P$9:$AA$1009,11,FALSE),"")</f>
        <v/>
      </c>
      <c r="I727" s="94" t="str">
        <f t="shared" si="22"/>
        <v/>
      </c>
      <c r="K727" s="67"/>
      <c r="L727" s="103" t="str">
        <f t="shared" si="23"/>
        <v>-</v>
      </c>
    </row>
    <row r="728" spans="1:12" ht="18.95" customHeight="1" x14ac:dyDescent="0.25">
      <c r="A728" s="82"/>
      <c r="C728" s="76" t="str">
        <f>IF(Cadastro!D727="","",Cadastro!D727)</f>
        <v/>
      </c>
      <c r="D728" s="76" t="str">
        <f>IF(Cadastro!C727="","",Cadastro!C727)</f>
        <v/>
      </c>
      <c r="E728" s="94" t="str">
        <f>IF(Cadastro!E727="","",Cadastro!E727)</f>
        <v/>
      </c>
      <c r="F728" s="94" t="str">
        <f>IFERROR(VLOOKUP(D728,Saldo!$P$9:$Y$1009,9,FALSE),"")</f>
        <v/>
      </c>
      <c r="G728" s="94" t="str">
        <f>IFERROR(VLOOKUP(D728,Saldo!$P$9:$Y$1009,10,FALSE),"")</f>
        <v/>
      </c>
      <c r="H728" s="94" t="str">
        <f>IFERROR(VLOOKUP(D728,Saldo!$P$9:$AA$1009,11,FALSE),"")</f>
        <v/>
      </c>
      <c r="I728" s="94" t="str">
        <f t="shared" si="22"/>
        <v/>
      </c>
      <c r="K728" s="67"/>
      <c r="L728" s="103" t="str">
        <f t="shared" si="23"/>
        <v>-</v>
      </c>
    </row>
    <row r="729" spans="1:12" ht="18.95" customHeight="1" x14ac:dyDescent="0.25">
      <c r="A729" s="82"/>
      <c r="C729" s="76" t="str">
        <f>IF(Cadastro!D728="","",Cadastro!D728)</f>
        <v/>
      </c>
      <c r="D729" s="76" t="str">
        <f>IF(Cadastro!C728="","",Cadastro!C728)</f>
        <v/>
      </c>
      <c r="E729" s="94" t="str">
        <f>IF(Cadastro!E728="","",Cadastro!E728)</f>
        <v/>
      </c>
      <c r="F729" s="94" t="str">
        <f>IFERROR(VLOOKUP(D729,Saldo!$P$9:$Y$1009,9,FALSE),"")</f>
        <v/>
      </c>
      <c r="G729" s="94" t="str">
        <f>IFERROR(VLOOKUP(D729,Saldo!$P$9:$Y$1009,10,FALSE),"")</f>
        <v/>
      </c>
      <c r="H729" s="94" t="str">
        <f>IFERROR(VLOOKUP(D729,Saldo!$P$9:$AA$1009,11,FALSE),"")</f>
        <v/>
      </c>
      <c r="I729" s="94" t="str">
        <f t="shared" si="22"/>
        <v/>
      </c>
      <c r="K729" s="67"/>
      <c r="L729" s="103" t="str">
        <f t="shared" si="23"/>
        <v>-</v>
      </c>
    </row>
    <row r="730" spans="1:12" ht="18.95" customHeight="1" x14ac:dyDescent="0.25">
      <c r="A730" s="82"/>
      <c r="C730" s="76" t="str">
        <f>IF(Cadastro!D729="","",Cadastro!D729)</f>
        <v/>
      </c>
      <c r="D730" s="76" t="str">
        <f>IF(Cadastro!C729="","",Cadastro!C729)</f>
        <v/>
      </c>
      <c r="E730" s="94" t="str">
        <f>IF(Cadastro!E729="","",Cadastro!E729)</f>
        <v/>
      </c>
      <c r="F730" s="94" t="str">
        <f>IFERROR(VLOOKUP(D730,Saldo!$P$9:$Y$1009,9,FALSE),"")</f>
        <v/>
      </c>
      <c r="G730" s="94" t="str">
        <f>IFERROR(VLOOKUP(D730,Saldo!$P$9:$Y$1009,10,FALSE),"")</f>
        <v/>
      </c>
      <c r="H730" s="94" t="str">
        <f>IFERROR(VLOOKUP(D730,Saldo!$P$9:$AA$1009,11,FALSE),"")</f>
        <v/>
      </c>
      <c r="I730" s="94" t="str">
        <f t="shared" si="22"/>
        <v/>
      </c>
      <c r="K730" s="67"/>
      <c r="L730" s="103" t="str">
        <f t="shared" si="23"/>
        <v>-</v>
      </c>
    </row>
    <row r="731" spans="1:12" ht="18.95" customHeight="1" x14ac:dyDescent="0.25">
      <c r="A731" s="82"/>
      <c r="C731" s="76" t="str">
        <f>IF(Cadastro!D730="","",Cadastro!D730)</f>
        <v/>
      </c>
      <c r="D731" s="76" t="str">
        <f>IF(Cadastro!C730="","",Cadastro!C730)</f>
        <v/>
      </c>
      <c r="E731" s="94" t="str">
        <f>IF(Cadastro!E730="","",Cadastro!E730)</f>
        <v/>
      </c>
      <c r="F731" s="94" t="str">
        <f>IFERROR(VLOOKUP(D731,Saldo!$P$9:$Y$1009,9,FALSE),"")</f>
        <v/>
      </c>
      <c r="G731" s="94" t="str">
        <f>IFERROR(VLOOKUP(D731,Saldo!$P$9:$Y$1009,10,FALSE),"")</f>
        <v/>
      </c>
      <c r="H731" s="94" t="str">
        <f>IFERROR(VLOOKUP(D731,Saldo!$P$9:$AA$1009,11,FALSE),"")</f>
        <v/>
      </c>
      <c r="I731" s="94" t="str">
        <f t="shared" si="22"/>
        <v/>
      </c>
      <c r="K731" s="67"/>
      <c r="L731" s="103" t="str">
        <f t="shared" si="23"/>
        <v>-</v>
      </c>
    </row>
    <row r="732" spans="1:12" ht="18.95" customHeight="1" x14ac:dyDescent="0.25">
      <c r="A732" s="82"/>
      <c r="C732" s="76" t="str">
        <f>IF(Cadastro!D731="","",Cadastro!D731)</f>
        <v/>
      </c>
      <c r="D732" s="76" t="str">
        <f>IF(Cadastro!C731="","",Cadastro!C731)</f>
        <v/>
      </c>
      <c r="E732" s="94" t="str">
        <f>IF(Cadastro!E731="","",Cadastro!E731)</f>
        <v/>
      </c>
      <c r="F732" s="94" t="str">
        <f>IFERROR(VLOOKUP(D732,Saldo!$P$9:$Y$1009,9,FALSE),"")</f>
        <v/>
      </c>
      <c r="G732" s="94" t="str">
        <f>IFERROR(VLOOKUP(D732,Saldo!$P$9:$Y$1009,10,FALSE),"")</f>
        <v/>
      </c>
      <c r="H732" s="94" t="str">
        <f>IFERROR(VLOOKUP(D732,Saldo!$P$9:$AA$1009,11,FALSE),"")</f>
        <v/>
      </c>
      <c r="I732" s="94" t="str">
        <f t="shared" si="22"/>
        <v/>
      </c>
      <c r="K732" s="67"/>
      <c r="L732" s="103" t="str">
        <f t="shared" si="23"/>
        <v>-</v>
      </c>
    </row>
    <row r="733" spans="1:12" ht="18.95" customHeight="1" x14ac:dyDescent="0.25">
      <c r="A733" s="82"/>
      <c r="C733" s="76" t="str">
        <f>IF(Cadastro!D732="","",Cadastro!D732)</f>
        <v/>
      </c>
      <c r="D733" s="76" t="str">
        <f>IF(Cadastro!C732="","",Cadastro!C732)</f>
        <v/>
      </c>
      <c r="E733" s="94" t="str">
        <f>IF(Cadastro!E732="","",Cadastro!E732)</f>
        <v/>
      </c>
      <c r="F733" s="94" t="str">
        <f>IFERROR(VLOOKUP(D733,Saldo!$P$9:$Y$1009,9,FALSE),"")</f>
        <v/>
      </c>
      <c r="G733" s="94" t="str">
        <f>IFERROR(VLOOKUP(D733,Saldo!$P$9:$Y$1009,10,FALSE),"")</f>
        <v/>
      </c>
      <c r="H733" s="94" t="str">
        <f>IFERROR(VLOOKUP(D733,Saldo!$P$9:$AA$1009,11,FALSE),"")</f>
        <v/>
      </c>
      <c r="I733" s="94" t="str">
        <f t="shared" si="22"/>
        <v/>
      </c>
      <c r="K733" s="67"/>
      <c r="L733" s="103" t="str">
        <f t="shared" si="23"/>
        <v>-</v>
      </c>
    </row>
    <row r="734" spans="1:12" ht="18.95" customHeight="1" x14ac:dyDescent="0.25">
      <c r="A734" s="82"/>
      <c r="C734" s="76" t="str">
        <f>IF(Cadastro!D733="","",Cadastro!D733)</f>
        <v/>
      </c>
      <c r="D734" s="76" t="str">
        <f>IF(Cadastro!C733="","",Cadastro!C733)</f>
        <v/>
      </c>
      <c r="E734" s="94" t="str">
        <f>IF(Cadastro!E733="","",Cadastro!E733)</f>
        <v/>
      </c>
      <c r="F734" s="94" t="str">
        <f>IFERROR(VLOOKUP(D734,Saldo!$P$9:$Y$1009,9,FALSE),"")</f>
        <v/>
      </c>
      <c r="G734" s="94" t="str">
        <f>IFERROR(VLOOKUP(D734,Saldo!$P$9:$Y$1009,10,FALSE),"")</f>
        <v/>
      </c>
      <c r="H734" s="94" t="str">
        <f>IFERROR(VLOOKUP(D734,Saldo!$P$9:$AA$1009,11,FALSE),"")</f>
        <v/>
      </c>
      <c r="I734" s="94" t="str">
        <f t="shared" si="22"/>
        <v/>
      </c>
      <c r="K734" s="67"/>
      <c r="L734" s="103" t="str">
        <f t="shared" si="23"/>
        <v>-</v>
      </c>
    </row>
    <row r="735" spans="1:12" ht="18.95" customHeight="1" x14ac:dyDescent="0.25">
      <c r="A735" s="82"/>
      <c r="C735" s="76" t="str">
        <f>IF(Cadastro!D734="","",Cadastro!D734)</f>
        <v/>
      </c>
      <c r="D735" s="76" t="str">
        <f>IF(Cadastro!C734="","",Cadastro!C734)</f>
        <v/>
      </c>
      <c r="E735" s="94" t="str">
        <f>IF(Cadastro!E734="","",Cadastro!E734)</f>
        <v/>
      </c>
      <c r="F735" s="94" t="str">
        <f>IFERROR(VLOOKUP(D735,Saldo!$P$9:$Y$1009,9,FALSE),"")</f>
        <v/>
      </c>
      <c r="G735" s="94" t="str">
        <f>IFERROR(VLOOKUP(D735,Saldo!$P$9:$Y$1009,10,FALSE),"")</f>
        <v/>
      </c>
      <c r="H735" s="94" t="str">
        <f>IFERROR(VLOOKUP(D735,Saldo!$P$9:$AA$1009,11,FALSE),"")</f>
        <v/>
      </c>
      <c r="I735" s="94" t="str">
        <f t="shared" si="22"/>
        <v/>
      </c>
      <c r="K735" s="67"/>
      <c r="L735" s="103" t="str">
        <f t="shared" si="23"/>
        <v>-</v>
      </c>
    </row>
    <row r="736" spans="1:12" ht="18.95" customHeight="1" x14ac:dyDescent="0.25">
      <c r="A736" s="82"/>
      <c r="C736" s="76" t="str">
        <f>IF(Cadastro!D735="","",Cadastro!D735)</f>
        <v/>
      </c>
      <c r="D736" s="76" t="str">
        <f>IF(Cadastro!C735="","",Cadastro!C735)</f>
        <v/>
      </c>
      <c r="E736" s="94" t="str">
        <f>IF(Cadastro!E735="","",Cadastro!E735)</f>
        <v/>
      </c>
      <c r="F736" s="94" t="str">
        <f>IFERROR(VLOOKUP(D736,Saldo!$P$9:$Y$1009,9,FALSE),"")</f>
        <v/>
      </c>
      <c r="G736" s="94" t="str">
        <f>IFERROR(VLOOKUP(D736,Saldo!$P$9:$Y$1009,10,FALSE),"")</f>
        <v/>
      </c>
      <c r="H736" s="94" t="str">
        <f>IFERROR(VLOOKUP(D736,Saldo!$P$9:$AA$1009,11,FALSE),"")</f>
        <v/>
      </c>
      <c r="I736" s="94" t="str">
        <f t="shared" si="22"/>
        <v/>
      </c>
      <c r="K736" s="67"/>
      <c r="L736" s="103" t="str">
        <f t="shared" si="23"/>
        <v>-</v>
      </c>
    </row>
    <row r="737" spans="1:12" ht="18.95" customHeight="1" x14ac:dyDescent="0.25">
      <c r="A737" s="82"/>
      <c r="C737" s="76" t="str">
        <f>IF(Cadastro!D736="","",Cadastro!D736)</f>
        <v/>
      </c>
      <c r="D737" s="76" t="str">
        <f>IF(Cadastro!C736="","",Cadastro!C736)</f>
        <v/>
      </c>
      <c r="E737" s="94" t="str">
        <f>IF(Cadastro!E736="","",Cadastro!E736)</f>
        <v/>
      </c>
      <c r="F737" s="94" t="str">
        <f>IFERROR(VLOOKUP(D737,Saldo!$P$9:$Y$1009,9,FALSE),"")</f>
        <v/>
      </c>
      <c r="G737" s="94" t="str">
        <f>IFERROR(VLOOKUP(D737,Saldo!$P$9:$Y$1009,10,FALSE),"")</f>
        <v/>
      </c>
      <c r="H737" s="94" t="str">
        <f>IFERROR(VLOOKUP(D737,Saldo!$P$9:$AA$1009,11,FALSE),"")</f>
        <v/>
      </c>
      <c r="I737" s="94" t="str">
        <f t="shared" si="22"/>
        <v/>
      </c>
      <c r="K737" s="67"/>
      <c r="L737" s="103" t="str">
        <f t="shared" si="23"/>
        <v>-</v>
      </c>
    </row>
    <row r="738" spans="1:12" ht="18.95" customHeight="1" x14ac:dyDescent="0.25">
      <c r="A738" s="82"/>
      <c r="C738" s="76" t="str">
        <f>IF(Cadastro!D737="","",Cadastro!D737)</f>
        <v/>
      </c>
      <c r="D738" s="76" t="str">
        <f>IF(Cadastro!C737="","",Cadastro!C737)</f>
        <v/>
      </c>
      <c r="E738" s="94" t="str">
        <f>IF(Cadastro!E737="","",Cadastro!E737)</f>
        <v/>
      </c>
      <c r="F738" s="94" t="str">
        <f>IFERROR(VLOOKUP(D738,Saldo!$P$9:$Y$1009,9,FALSE),"")</f>
        <v/>
      </c>
      <c r="G738" s="94" t="str">
        <f>IFERROR(VLOOKUP(D738,Saldo!$P$9:$Y$1009,10,FALSE),"")</f>
        <v/>
      </c>
      <c r="H738" s="94" t="str">
        <f>IFERROR(VLOOKUP(D738,Saldo!$P$9:$AA$1009,11,FALSE),"")</f>
        <v/>
      </c>
      <c r="I738" s="94" t="str">
        <f t="shared" si="22"/>
        <v/>
      </c>
      <c r="K738" s="67"/>
      <c r="L738" s="103" t="str">
        <f t="shared" si="23"/>
        <v>-</v>
      </c>
    </row>
    <row r="739" spans="1:12" ht="18.95" customHeight="1" x14ac:dyDescent="0.25">
      <c r="A739" s="82"/>
      <c r="C739" s="76" t="str">
        <f>IF(Cadastro!D738="","",Cadastro!D738)</f>
        <v/>
      </c>
      <c r="D739" s="76" t="str">
        <f>IF(Cadastro!C738="","",Cadastro!C738)</f>
        <v/>
      </c>
      <c r="E739" s="94" t="str">
        <f>IF(Cadastro!E738="","",Cadastro!E738)</f>
        <v/>
      </c>
      <c r="F739" s="94" t="str">
        <f>IFERROR(VLOOKUP(D739,Saldo!$P$9:$Y$1009,9,FALSE),"")</f>
        <v/>
      </c>
      <c r="G739" s="94" t="str">
        <f>IFERROR(VLOOKUP(D739,Saldo!$P$9:$Y$1009,10,FALSE),"")</f>
        <v/>
      </c>
      <c r="H739" s="94" t="str">
        <f>IFERROR(VLOOKUP(D739,Saldo!$P$9:$AA$1009,11,FALSE),"")</f>
        <v/>
      </c>
      <c r="I739" s="94" t="str">
        <f t="shared" si="22"/>
        <v/>
      </c>
      <c r="K739" s="67"/>
      <c r="L739" s="103" t="str">
        <f t="shared" si="23"/>
        <v>-</v>
      </c>
    </row>
    <row r="740" spans="1:12" ht="18.95" customHeight="1" x14ac:dyDescent="0.25">
      <c r="A740" s="82"/>
      <c r="C740" s="76" t="str">
        <f>IF(Cadastro!D739="","",Cadastro!D739)</f>
        <v/>
      </c>
      <c r="D740" s="76" t="str">
        <f>IF(Cadastro!C739="","",Cadastro!C739)</f>
        <v/>
      </c>
      <c r="E740" s="94" t="str">
        <f>IF(Cadastro!E739="","",Cadastro!E739)</f>
        <v/>
      </c>
      <c r="F740" s="94" t="str">
        <f>IFERROR(VLOOKUP(D740,Saldo!$P$9:$Y$1009,9,FALSE),"")</f>
        <v/>
      </c>
      <c r="G740" s="94" t="str">
        <f>IFERROR(VLOOKUP(D740,Saldo!$P$9:$Y$1009,10,FALSE),"")</f>
        <v/>
      </c>
      <c r="H740" s="94" t="str">
        <f>IFERROR(VLOOKUP(D740,Saldo!$P$9:$AA$1009,11,FALSE),"")</f>
        <v/>
      </c>
      <c r="I740" s="94" t="str">
        <f t="shared" si="22"/>
        <v/>
      </c>
      <c r="K740" s="67"/>
      <c r="L740" s="103" t="str">
        <f t="shared" si="23"/>
        <v>-</v>
      </c>
    </row>
    <row r="741" spans="1:12" ht="18.95" customHeight="1" x14ac:dyDescent="0.25">
      <c r="A741" s="82"/>
      <c r="C741" s="76" t="str">
        <f>IF(Cadastro!D740="","",Cadastro!D740)</f>
        <v/>
      </c>
      <c r="D741" s="76" t="str">
        <f>IF(Cadastro!C740="","",Cadastro!C740)</f>
        <v/>
      </c>
      <c r="E741" s="94" t="str">
        <f>IF(Cadastro!E740="","",Cadastro!E740)</f>
        <v/>
      </c>
      <c r="F741" s="94" t="str">
        <f>IFERROR(VLOOKUP(D741,Saldo!$P$9:$Y$1009,9,FALSE),"")</f>
        <v/>
      </c>
      <c r="G741" s="94" t="str">
        <f>IFERROR(VLOOKUP(D741,Saldo!$P$9:$Y$1009,10,FALSE),"")</f>
        <v/>
      </c>
      <c r="H741" s="94" t="str">
        <f>IFERROR(VLOOKUP(D741,Saldo!$P$9:$AA$1009,11,FALSE),"")</f>
        <v/>
      </c>
      <c r="I741" s="94" t="str">
        <f t="shared" si="22"/>
        <v/>
      </c>
      <c r="K741" s="67"/>
      <c r="L741" s="103" t="str">
        <f t="shared" si="23"/>
        <v>-</v>
      </c>
    </row>
    <row r="742" spans="1:12" ht="18.95" customHeight="1" x14ac:dyDescent="0.25">
      <c r="A742" s="82"/>
      <c r="C742" s="76" t="str">
        <f>IF(Cadastro!D741="","",Cadastro!D741)</f>
        <v/>
      </c>
      <c r="D742" s="76" t="str">
        <f>IF(Cadastro!C741="","",Cadastro!C741)</f>
        <v/>
      </c>
      <c r="E742" s="94" t="str">
        <f>IF(Cadastro!E741="","",Cadastro!E741)</f>
        <v/>
      </c>
      <c r="F742" s="94" t="str">
        <f>IFERROR(VLOOKUP(D742,Saldo!$P$9:$Y$1009,9,FALSE),"")</f>
        <v/>
      </c>
      <c r="G742" s="94" t="str">
        <f>IFERROR(VLOOKUP(D742,Saldo!$P$9:$Y$1009,10,FALSE),"")</f>
        <v/>
      </c>
      <c r="H742" s="94" t="str">
        <f>IFERROR(VLOOKUP(D742,Saldo!$P$9:$AA$1009,11,FALSE),"")</f>
        <v/>
      </c>
      <c r="I742" s="94" t="str">
        <f t="shared" si="22"/>
        <v/>
      </c>
      <c r="K742" s="67"/>
      <c r="L742" s="103" t="str">
        <f t="shared" si="23"/>
        <v>-</v>
      </c>
    </row>
    <row r="743" spans="1:12" ht="18.95" customHeight="1" x14ac:dyDescent="0.25">
      <c r="A743" s="82"/>
      <c r="C743" s="76" t="str">
        <f>IF(Cadastro!D742="","",Cadastro!D742)</f>
        <v/>
      </c>
      <c r="D743" s="76" t="str">
        <f>IF(Cadastro!C742="","",Cadastro!C742)</f>
        <v/>
      </c>
      <c r="E743" s="94" t="str">
        <f>IF(Cadastro!E742="","",Cadastro!E742)</f>
        <v/>
      </c>
      <c r="F743" s="94" t="str">
        <f>IFERROR(VLOOKUP(D743,Saldo!$P$9:$Y$1009,9,FALSE),"")</f>
        <v/>
      </c>
      <c r="G743" s="94" t="str">
        <f>IFERROR(VLOOKUP(D743,Saldo!$P$9:$Y$1009,10,FALSE),"")</f>
        <v/>
      </c>
      <c r="H743" s="94" t="str">
        <f>IFERROR(VLOOKUP(D743,Saldo!$P$9:$AA$1009,11,FALSE),"")</f>
        <v/>
      </c>
      <c r="I743" s="94" t="str">
        <f t="shared" si="22"/>
        <v/>
      </c>
      <c r="K743" s="67"/>
      <c r="L743" s="103" t="str">
        <f t="shared" si="23"/>
        <v>-</v>
      </c>
    </row>
    <row r="744" spans="1:12" ht="18.95" customHeight="1" x14ac:dyDescent="0.25">
      <c r="A744" s="82"/>
      <c r="C744" s="76" t="str">
        <f>IF(Cadastro!D743="","",Cadastro!D743)</f>
        <v/>
      </c>
      <c r="D744" s="76" t="str">
        <f>IF(Cadastro!C743="","",Cadastro!C743)</f>
        <v/>
      </c>
      <c r="E744" s="94" t="str">
        <f>IF(Cadastro!E743="","",Cadastro!E743)</f>
        <v/>
      </c>
      <c r="F744" s="94" t="str">
        <f>IFERROR(VLOOKUP(D744,Saldo!$P$9:$Y$1009,9,FALSE),"")</f>
        <v/>
      </c>
      <c r="G744" s="94" t="str">
        <f>IFERROR(VLOOKUP(D744,Saldo!$P$9:$Y$1009,10,FALSE),"")</f>
        <v/>
      </c>
      <c r="H744" s="94" t="str">
        <f>IFERROR(VLOOKUP(D744,Saldo!$P$9:$AA$1009,11,FALSE),"")</f>
        <v/>
      </c>
      <c r="I744" s="94" t="str">
        <f t="shared" si="22"/>
        <v/>
      </c>
      <c r="K744" s="67"/>
      <c r="L744" s="103" t="str">
        <f t="shared" si="23"/>
        <v>-</v>
      </c>
    </row>
    <row r="745" spans="1:12" ht="18.95" customHeight="1" x14ac:dyDescent="0.25">
      <c r="A745" s="82"/>
      <c r="C745" s="76" t="str">
        <f>IF(Cadastro!D744="","",Cadastro!D744)</f>
        <v/>
      </c>
      <c r="D745" s="76" t="str">
        <f>IF(Cadastro!C744="","",Cadastro!C744)</f>
        <v/>
      </c>
      <c r="E745" s="94" t="str">
        <f>IF(Cadastro!E744="","",Cadastro!E744)</f>
        <v/>
      </c>
      <c r="F745" s="94" t="str">
        <f>IFERROR(VLOOKUP(D745,Saldo!$P$9:$Y$1009,9,FALSE),"")</f>
        <v/>
      </c>
      <c r="G745" s="94" t="str">
        <f>IFERROR(VLOOKUP(D745,Saldo!$P$9:$Y$1009,10,FALSE),"")</f>
        <v/>
      </c>
      <c r="H745" s="94" t="str">
        <f>IFERROR(VLOOKUP(D745,Saldo!$P$9:$AA$1009,11,FALSE),"")</f>
        <v/>
      </c>
      <c r="I745" s="94" t="str">
        <f t="shared" si="22"/>
        <v/>
      </c>
      <c r="K745" s="67"/>
      <c r="L745" s="103" t="str">
        <f t="shared" si="23"/>
        <v>-</v>
      </c>
    </row>
    <row r="746" spans="1:12" ht="18.95" customHeight="1" x14ac:dyDescent="0.25">
      <c r="A746" s="82"/>
      <c r="C746" s="76" t="str">
        <f>IF(Cadastro!D745="","",Cadastro!D745)</f>
        <v/>
      </c>
      <c r="D746" s="76" t="str">
        <f>IF(Cadastro!C745="","",Cadastro!C745)</f>
        <v/>
      </c>
      <c r="E746" s="94" t="str">
        <f>IF(Cadastro!E745="","",Cadastro!E745)</f>
        <v/>
      </c>
      <c r="F746" s="94" t="str">
        <f>IFERROR(VLOOKUP(D746,Saldo!$P$9:$Y$1009,9,FALSE),"")</f>
        <v/>
      </c>
      <c r="G746" s="94" t="str">
        <f>IFERROR(VLOOKUP(D746,Saldo!$P$9:$Y$1009,10,FALSE),"")</f>
        <v/>
      </c>
      <c r="H746" s="94" t="str">
        <f>IFERROR(VLOOKUP(D746,Saldo!$P$9:$AA$1009,11,FALSE),"")</f>
        <v/>
      </c>
      <c r="I746" s="94" t="str">
        <f t="shared" si="22"/>
        <v/>
      </c>
      <c r="K746" s="67"/>
      <c r="L746" s="103" t="str">
        <f t="shared" si="23"/>
        <v>-</v>
      </c>
    </row>
    <row r="747" spans="1:12" ht="18.95" customHeight="1" x14ac:dyDescent="0.25">
      <c r="A747" s="82"/>
      <c r="C747" s="76" t="str">
        <f>IF(Cadastro!D746="","",Cadastro!D746)</f>
        <v/>
      </c>
      <c r="D747" s="76" t="str">
        <f>IF(Cadastro!C746="","",Cadastro!C746)</f>
        <v/>
      </c>
      <c r="E747" s="94" t="str">
        <f>IF(Cadastro!E746="","",Cadastro!E746)</f>
        <v/>
      </c>
      <c r="F747" s="94" t="str">
        <f>IFERROR(VLOOKUP(D747,Saldo!$P$9:$Y$1009,9,FALSE),"")</f>
        <v/>
      </c>
      <c r="G747" s="94" t="str">
        <f>IFERROR(VLOOKUP(D747,Saldo!$P$9:$Y$1009,10,FALSE),"")</f>
        <v/>
      </c>
      <c r="H747" s="94" t="str">
        <f>IFERROR(VLOOKUP(D747,Saldo!$P$9:$AA$1009,11,FALSE),"")</f>
        <v/>
      </c>
      <c r="I747" s="94" t="str">
        <f t="shared" si="22"/>
        <v/>
      </c>
      <c r="K747" s="67"/>
      <c r="L747" s="103" t="str">
        <f t="shared" si="23"/>
        <v>-</v>
      </c>
    </row>
    <row r="748" spans="1:12" ht="18.95" customHeight="1" x14ac:dyDescent="0.25">
      <c r="A748" s="82"/>
      <c r="C748" s="76" t="str">
        <f>IF(Cadastro!D747="","",Cadastro!D747)</f>
        <v/>
      </c>
      <c r="D748" s="76" t="str">
        <f>IF(Cadastro!C747="","",Cadastro!C747)</f>
        <v/>
      </c>
      <c r="E748" s="94" t="str">
        <f>IF(Cadastro!E747="","",Cadastro!E747)</f>
        <v/>
      </c>
      <c r="F748" s="94" t="str">
        <f>IFERROR(VLOOKUP(D748,Saldo!$P$9:$Y$1009,9,FALSE),"")</f>
        <v/>
      </c>
      <c r="G748" s="94" t="str">
        <f>IFERROR(VLOOKUP(D748,Saldo!$P$9:$Y$1009,10,FALSE),"")</f>
        <v/>
      </c>
      <c r="H748" s="94" t="str">
        <f>IFERROR(VLOOKUP(D748,Saldo!$P$9:$AA$1009,11,FALSE),"")</f>
        <v/>
      </c>
      <c r="I748" s="94" t="str">
        <f t="shared" si="22"/>
        <v/>
      </c>
      <c r="K748" s="67"/>
      <c r="L748" s="103" t="str">
        <f t="shared" si="23"/>
        <v>-</v>
      </c>
    </row>
    <row r="749" spans="1:12" ht="18.95" customHeight="1" x14ac:dyDescent="0.25">
      <c r="A749" s="82"/>
      <c r="C749" s="76" t="str">
        <f>IF(Cadastro!D748="","",Cadastro!D748)</f>
        <v/>
      </c>
      <c r="D749" s="76" t="str">
        <f>IF(Cadastro!C748="","",Cadastro!C748)</f>
        <v/>
      </c>
      <c r="E749" s="94" t="str">
        <f>IF(Cadastro!E748="","",Cadastro!E748)</f>
        <v/>
      </c>
      <c r="F749" s="94" t="str">
        <f>IFERROR(VLOOKUP(D749,Saldo!$P$9:$Y$1009,9,FALSE),"")</f>
        <v/>
      </c>
      <c r="G749" s="94" t="str">
        <f>IFERROR(VLOOKUP(D749,Saldo!$P$9:$Y$1009,10,FALSE),"")</f>
        <v/>
      </c>
      <c r="H749" s="94" t="str">
        <f>IFERROR(VLOOKUP(D749,Saldo!$P$9:$AA$1009,11,FALSE),"")</f>
        <v/>
      </c>
      <c r="I749" s="94" t="str">
        <f t="shared" si="22"/>
        <v/>
      </c>
      <c r="K749" s="67"/>
      <c r="L749" s="103" t="str">
        <f t="shared" si="23"/>
        <v>-</v>
      </c>
    </row>
    <row r="750" spans="1:12" ht="18.95" customHeight="1" x14ac:dyDescent="0.25">
      <c r="A750" s="82"/>
      <c r="C750" s="76" t="str">
        <f>IF(Cadastro!D749="","",Cadastro!D749)</f>
        <v/>
      </c>
      <c r="D750" s="76" t="str">
        <f>IF(Cadastro!C749="","",Cadastro!C749)</f>
        <v/>
      </c>
      <c r="E750" s="94" t="str">
        <f>IF(Cadastro!E749="","",Cadastro!E749)</f>
        <v/>
      </c>
      <c r="F750" s="94" t="str">
        <f>IFERROR(VLOOKUP(D750,Saldo!$P$9:$Y$1009,9,FALSE),"")</f>
        <v/>
      </c>
      <c r="G750" s="94" t="str">
        <f>IFERROR(VLOOKUP(D750,Saldo!$P$9:$Y$1009,10,FALSE),"")</f>
        <v/>
      </c>
      <c r="H750" s="94" t="str">
        <f>IFERROR(VLOOKUP(D750,Saldo!$P$9:$AA$1009,11,FALSE),"")</f>
        <v/>
      </c>
      <c r="I750" s="94" t="str">
        <f t="shared" si="22"/>
        <v/>
      </c>
      <c r="K750" s="67"/>
      <c r="L750" s="103" t="str">
        <f t="shared" si="23"/>
        <v>-</v>
      </c>
    </row>
    <row r="751" spans="1:12" ht="18.95" customHeight="1" x14ac:dyDescent="0.25">
      <c r="A751" s="82"/>
      <c r="C751" s="76" t="str">
        <f>IF(Cadastro!D750="","",Cadastro!D750)</f>
        <v/>
      </c>
      <c r="D751" s="76" t="str">
        <f>IF(Cadastro!C750="","",Cadastro!C750)</f>
        <v/>
      </c>
      <c r="E751" s="94" t="str">
        <f>IF(Cadastro!E750="","",Cadastro!E750)</f>
        <v/>
      </c>
      <c r="F751" s="94" t="str">
        <f>IFERROR(VLOOKUP(D751,Saldo!$P$9:$Y$1009,9,FALSE),"")</f>
        <v/>
      </c>
      <c r="G751" s="94" t="str">
        <f>IFERROR(VLOOKUP(D751,Saldo!$P$9:$Y$1009,10,FALSE),"")</f>
        <v/>
      </c>
      <c r="H751" s="94" t="str">
        <f>IFERROR(VLOOKUP(D751,Saldo!$P$9:$AA$1009,11,FALSE),"")</f>
        <v/>
      </c>
      <c r="I751" s="94" t="str">
        <f t="shared" si="22"/>
        <v/>
      </c>
      <c r="K751" s="67"/>
      <c r="L751" s="103" t="str">
        <f t="shared" si="23"/>
        <v>-</v>
      </c>
    </row>
    <row r="752" spans="1:12" ht="18.95" customHeight="1" x14ac:dyDescent="0.25">
      <c r="A752" s="82"/>
      <c r="C752" s="76" t="str">
        <f>IF(Cadastro!D751="","",Cadastro!D751)</f>
        <v/>
      </c>
      <c r="D752" s="76" t="str">
        <f>IF(Cadastro!C751="","",Cadastro!C751)</f>
        <v/>
      </c>
      <c r="E752" s="94" t="str">
        <f>IF(Cadastro!E751="","",Cadastro!E751)</f>
        <v/>
      </c>
      <c r="F752" s="94" t="str">
        <f>IFERROR(VLOOKUP(D752,Saldo!$P$9:$Y$1009,9,FALSE),"")</f>
        <v/>
      </c>
      <c r="G752" s="94" t="str">
        <f>IFERROR(VLOOKUP(D752,Saldo!$P$9:$Y$1009,10,FALSE),"")</f>
        <v/>
      </c>
      <c r="H752" s="94" t="str">
        <f>IFERROR(VLOOKUP(D752,Saldo!$P$9:$AA$1009,11,FALSE),"")</f>
        <v/>
      </c>
      <c r="I752" s="94" t="str">
        <f t="shared" si="22"/>
        <v/>
      </c>
      <c r="K752" s="67"/>
      <c r="L752" s="103" t="str">
        <f t="shared" si="23"/>
        <v>-</v>
      </c>
    </row>
    <row r="753" spans="1:12" ht="18.95" customHeight="1" x14ac:dyDescent="0.25">
      <c r="A753" s="82"/>
      <c r="C753" s="76" t="str">
        <f>IF(Cadastro!D752="","",Cadastro!D752)</f>
        <v/>
      </c>
      <c r="D753" s="76" t="str">
        <f>IF(Cadastro!C752="","",Cadastro!C752)</f>
        <v/>
      </c>
      <c r="E753" s="94" t="str">
        <f>IF(Cadastro!E752="","",Cadastro!E752)</f>
        <v/>
      </c>
      <c r="F753" s="94" t="str">
        <f>IFERROR(VLOOKUP(D753,Saldo!$P$9:$Y$1009,9,FALSE),"")</f>
        <v/>
      </c>
      <c r="G753" s="94" t="str">
        <f>IFERROR(VLOOKUP(D753,Saldo!$P$9:$Y$1009,10,FALSE),"")</f>
        <v/>
      </c>
      <c r="H753" s="94" t="str">
        <f>IFERROR(VLOOKUP(D753,Saldo!$P$9:$AA$1009,11,FALSE),"")</f>
        <v/>
      </c>
      <c r="I753" s="94" t="str">
        <f t="shared" si="22"/>
        <v/>
      </c>
      <c r="K753" s="67"/>
      <c r="L753" s="103" t="str">
        <f t="shared" si="23"/>
        <v>-</v>
      </c>
    </row>
    <row r="754" spans="1:12" ht="18.95" customHeight="1" x14ac:dyDescent="0.25">
      <c r="A754" s="82"/>
      <c r="C754" s="76" t="str">
        <f>IF(Cadastro!D753="","",Cadastro!D753)</f>
        <v/>
      </c>
      <c r="D754" s="76" t="str">
        <f>IF(Cadastro!C753="","",Cadastro!C753)</f>
        <v/>
      </c>
      <c r="E754" s="94" t="str">
        <f>IF(Cadastro!E753="","",Cadastro!E753)</f>
        <v/>
      </c>
      <c r="F754" s="94" t="str">
        <f>IFERROR(VLOOKUP(D754,Saldo!$P$9:$Y$1009,9,FALSE),"")</f>
        <v/>
      </c>
      <c r="G754" s="94" t="str">
        <f>IFERROR(VLOOKUP(D754,Saldo!$P$9:$Y$1009,10,FALSE),"")</f>
        <v/>
      </c>
      <c r="H754" s="94" t="str">
        <f>IFERROR(VLOOKUP(D754,Saldo!$P$9:$AA$1009,11,FALSE),"")</f>
        <v/>
      </c>
      <c r="I754" s="94" t="str">
        <f t="shared" si="22"/>
        <v/>
      </c>
      <c r="K754" s="67"/>
      <c r="L754" s="103" t="str">
        <f t="shared" si="23"/>
        <v>-</v>
      </c>
    </row>
    <row r="755" spans="1:12" ht="18.95" customHeight="1" x14ac:dyDescent="0.25">
      <c r="A755" s="82"/>
      <c r="C755" s="76" t="str">
        <f>IF(Cadastro!D754="","",Cadastro!D754)</f>
        <v/>
      </c>
      <c r="D755" s="76" t="str">
        <f>IF(Cadastro!C754="","",Cadastro!C754)</f>
        <v/>
      </c>
      <c r="E755" s="94" t="str">
        <f>IF(Cadastro!E754="","",Cadastro!E754)</f>
        <v/>
      </c>
      <c r="F755" s="94" t="str">
        <f>IFERROR(VLOOKUP(D755,Saldo!$P$9:$Y$1009,9,FALSE),"")</f>
        <v/>
      </c>
      <c r="G755" s="94" t="str">
        <f>IFERROR(VLOOKUP(D755,Saldo!$P$9:$Y$1009,10,FALSE),"")</f>
        <v/>
      </c>
      <c r="H755" s="94" t="str">
        <f>IFERROR(VLOOKUP(D755,Saldo!$P$9:$AA$1009,11,FALSE),"")</f>
        <v/>
      </c>
      <c r="I755" s="94" t="str">
        <f t="shared" si="22"/>
        <v/>
      </c>
      <c r="K755" s="67"/>
      <c r="L755" s="103" t="str">
        <f t="shared" si="23"/>
        <v>-</v>
      </c>
    </row>
    <row r="756" spans="1:12" ht="18.95" customHeight="1" x14ac:dyDescent="0.25">
      <c r="A756" s="82"/>
      <c r="C756" s="76" t="str">
        <f>IF(Cadastro!D755="","",Cadastro!D755)</f>
        <v/>
      </c>
      <c r="D756" s="76" t="str">
        <f>IF(Cadastro!C755="","",Cadastro!C755)</f>
        <v/>
      </c>
      <c r="E756" s="94" t="str">
        <f>IF(Cadastro!E755="","",Cadastro!E755)</f>
        <v/>
      </c>
      <c r="F756" s="94" t="str">
        <f>IFERROR(VLOOKUP(D756,Saldo!$P$9:$Y$1009,9,FALSE),"")</f>
        <v/>
      </c>
      <c r="G756" s="94" t="str">
        <f>IFERROR(VLOOKUP(D756,Saldo!$P$9:$Y$1009,10,FALSE),"")</f>
        <v/>
      </c>
      <c r="H756" s="94" t="str">
        <f>IFERROR(VLOOKUP(D756,Saldo!$P$9:$AA$1009,11,FALSE),"")</f>
        <v/>
      </c>
      <c r="I756" s="94" t="str">
        <f t="shared" si="22"/>
        <v/>
      </c>
      <c r="K756" s="67"/>
      <c r="L756" s="103" t="str">
        <f t="shared" si="23"/>
        <v>-</v>
      </c>
    </row>
    <row r="757" spans="1:12" ht="18.95" customHeight="1" x14ac:dyDescent="0.25">
      <c r="A757" s="82"/>
      <c r="C757" s="76" t="str">
        <f>IF(Cadastro!D756="","",Cadastro!D756)</f>
        <v/>
      </c>
      <c r="D757" s="76" t="str">
        <f>IF(Cadastro!C756="","",Cadastro!C756)</f>
        <v/>
      </c>
      <c r="E757" s="94" t="str">
        <f>IF(Cadastro!E756="","",Cadastro!E756)</f>
        <v/>
      </c>
      <c r="F757" s="94" t="str">
        <f>IFERROR(VLOOKUP(D757,Saldo!$P$9:$Y$1009,9,FALSE),"")</f>
        <v/>
      </c>
      <c r="G757" s="94" t="str">
        <f>IFERROR(VLOOKUP(D757,Saldo!$P$9:$Y$1009,10,FALSE),"")</f>
        <v/>
      </c>
      <c r="H757" s="94" t="str">
        <f>IFERROR(VLOOKUP(D757,Saldo!$P$9:$AA$1009,11,FALSE),"")</f>
        <v/>
      </c>
      <c r="I757" s="94" t="str">
        <f t="shared" si="22"/>
        <v/>
      </c>
      <c r="K757" s="67"/>
      <c r="L757" s="103" t="str">
        <f t="shared" si="23"/>
        <v>-</v>
      </c>
    </row>
    <row r="758" spans="1:12" ht="18.95" customHeight="1" x14ac:dyDescent="0.25">
      <c r="A758" s="82"/>
      <c r="C758" s="76" t="str">
        <f>IF(Cadastro!D757="","",Cadastro!D757)</f>
        <v/>
      </c>
      <c r="D758" s="76" t="str">
        <f>IF(Cadastro!C757="","",Cadastro!C757)</f>
        <v/>
      </c>
      <c r="E758" s="94" t="str">
        <f>IF(Cadastro!E757="","",Cadastro!E757)</f>
        <v/>
      </c>
      <c r="F758" s="94" t="str">
        <f>IFERROR(VLOOKUP(D758,Saldo!$P$9:$Y$1009,9,FALSE),"")</f>
        <v/>
      </c>
      <c r="G758" s="94" t="str">
        <f>IFERROR(VLOOKUP(D758,Saldo!$P$9:$Y$1009,10,FALSE),"")</f>
        <v/>
      </c>
      <c r="H758" s="94" t="str">
        <f>IFERROR(VLOOKUP(D758,Saldo!$P$9:$AA$1009,11,FALSE),"")</f>
        <v/>
      </c>
      <c r="I758" s="94" t="str">
        <f t="shared" si="22"/>
        <v/>
      </c>
      <c r="K758" s="67"/>
      <c r="L758" s="103" t="str">
        <f t="shared" si="23"/>
        <v>-</v>
      </c>
    </row>
    <row r="759" spans="1:12" ht="18.95" customHeight="1" x14ac:dyDescent="0.25">
      <c r="A759" s="82"/>
      <c r="C759" s="76" t="str">
        <f>IF(Cadastro!D758="","",Cadastro!D758)</f>
        <v/>
      </c>
      <c r="D759" s="76" t="str">
        <f>IF(Cadastro!C758="","",Cadastro!C758)</f>
        <v/>
      </c>
      <c r="E759" s="94" t="str">
        <f>IF(Cadastro!E758="","",Cadastro!E758)</f>
        <v/>
      </c>
      <c r="F759" s="94" t="str">
        <f>IFERROR(VLOOKUP(D759,Saldo!$P$9:$Y$1009,9,FALSE),"")</f>
        <v/>
      </c>
      <c r="G759" s="94" t="str">
        <f>IFERROR(VLOOKUP(D759,Saldo!$P$9:$Y$1009,10,FALSE),"")</f>
        <v/>
      </c>
      <c r="H759" s="94" t="str">
        <f>IFERROR(VLOOKUP(D759,Saldo!$P$9:$AA$1009,11,FALSE),"")</f>
        <v/>
      </c>
      <c r="I759" s="94" t="str">
        <f t="shared" si="22"/>
        <v/>
      </c>
      <c r="K759" s="67"/>
      <c r="L759" s="103" t="str">
        <f t="shared" si="23"/>
        <v>-</v>
      </c>
    </row>
    <row r="760" spans="1:12" ht="18.95" customHeight="1" x14ac:dyDescent="0.25">
      <c r="A760" s="82"/>
      <c r="C760" s="76" t="str">
        <f>IF(Cadastro!D759="","",Cadastro!D759)</f>
        <v/>
      </c>
      <c r="D760" s="76" t="str">
        <f>IF(Cadastro!C759="","",Cadastro!C759)</f>
        <v/>
      </c>
      <c r="E760" s="94" t="str">
        <f>IF(Cadastro!E759="","",Cadastro!E759)</f>
        <v/>
      </c>
      <c r="F760" s="94" t="str">
        <f>IFERROR(VLOOKUP(D760,Saldo!$P$9:$Y$1009,9,FALSE),"")</f>
        <v/>
      </c>
      <c r="G760" s="94" t="str">
        <f>IFERROR(VLOOKUP(D760,Saldo!$P$9:$Y$1009,10,FALSE),"")</f>
        <v/>
      </c>
      <c r="H760" s="94" t="str">
        <f>IFERROR(VLOOKUP(D760,Saldo!$P$9:$AA$1009,11,FALSE),"")</f>
        <v/>
      </c>
      <c r="I760" s="94" t="str">
        <f t="shared" si="22"/>
        <v/>
      </c>
      <c r="K760" s="67"/>
      <c r="L760" s="103" t="str">
        <f t="shared" si="23"/>
        <v>-</v>
      </c>
    </row>
    <row r="761" spans="1:12" ht="18.95" customHeight="1" x14ac:dyDescent="0.25">
      <c r="A761" s="82"/>
      <c r="C761" s="76" t="str">
        <f>IF(Cadastro!D760="","",Cadastro!D760)</f>
        <v/>
      </c>
      <c r="D761" s="76" t="str">
        <f>IF(Cadastro!C760="","",Cadastro!C760)</f>
        <v/>
      </c>
      <c r="E761" s="94" t="str">
        <f>IF(Cadastro!E760="","",Cadastro!E760)</f>
        <v/>
      </c>
      <c r="F761" s="94" t="str">
        <f>IFERROR(VLOOKUP(D761,Saldo!$P$9:$Y$1009,9,FALSE),"")</f>
        <v/>
      </c>
      <c r="G761" s="94" t="str">
        <f>IFERROR(VLOOKUP(D761,Saldo!$P$9:$Y$1009,10,FALSE),"")</f>
        <v/>
      </c>
      <c r="H761" s="94" t="str">
        <f>IFERROR(VLOOKUP(D761,Saldo!$P$9:$AA$1009,11,FALSE),"")</f>
        <v/>
      </c>
      <c r="I761" s="94" t="str">
        <f t="shared" si="22"/>
        <v/>
      </c>
      <c r="K761" s="67"/>
      <c r="L761" s="103" t="str">
        <f t="shared" si="23"/>
        <v>-</v>
      </c>
    </row>
    <row r="762" spans="1:12" ht="18.95" customHeight="1" x14ac:dyDescent="0.25">
      <c r="A762" s="82"/>
      <c r="C762" s="76" t="str">
        <f>IF(Cadastro!D761="","",Cadastro!D761)</f>
        <v/>
      </c>
      <c r="D762" s="76" t="str">
        <f>IF(Cadastro!C761="","",Cadastro!C761)</f>
        <v/>
      </c>
      <c r="E762" s="94" t="str">
        <f>IF(Cadastro!E761="","",Cadastro!E761)</f>
        <v/>
      </c>
      <c r="F762" s="94" t="str">
        <f>IFERROR(VLOOKUP(D762,Saldo!$P$9:$Y$1009,9,FALSE),"")</f>
        <v/>
      </c>
      <c r="G762" s="94" t="str">
        <f>IFERROR(VLOOKUP(D762,Saldo!$P$9:$Y$1009,10,FALSE),"")</f>
        <v/>
      </c>
      <c r="H762" s="94" t="str">
        <f>IFERROR(VLOOKUP(D762,Saldo!$P$9:$AA$1009,11,FALSE),"")</f>
        <v/>
      </c>
      <c r="I762" s="94" t="str">
        <f t="shared" si="22"/>
        <v/>
      </c>
      <c r="K762" s="67"/>
      <c r="L762" s="103" t="str">
        <f t="shared" si="23"/>
        <v>-</v>
      </c>
    </row>
    <row r="763" spans="1:12" ht="18.95" customHeight="1" x14ac:dyDescent="0.25">
      <c r="A763" s="82"/>
      <c r="C763" s="76" t="str">
        <f>IF(Cadastro!D762="","",Cadastro!D762)</f>
        <v/>
      </c>
      <c r="D763" s="76" t="str">
        <f>IF(Cadastro!C762="","",Cadastro!C762)</f>
        <v/>
      </c>
      <c r="E763" s="94" t="str">
        <f>IF(Cadastro!E762="","",Cadastro!E762)</f>
        <v/>
      </c>
      <c r="F763" s="94" t="str">
        <f>IFERROR(VLOOKUP(D763,Saldo!$P$9:$Y$1009,9,FALSE),"")</f>
        <v/>
      </c>
      <c r="G763" s="94" t="str">
        <f>IFERROR(VLOOKUP(D763,Saldo!$P$9:$Y$1009,10,FALSE),"")</f>
        <v/>
      </c>
      <c r="H763" s="94" t="str">
        <f>IFERROR(VLOOKUP(D763,Saldo!$P$9:$AA$1009,11,FALSE),"")</f>
        <v/>
      </c>
      <c r="I763" s="94" t="str">
        <f t="shared" si="22"/>
        <v/>
      </c>
      <c r="K763" s="67"/>
      <c r="L763" s="103" t="str">
        <f t="shared" si="23"/>
        <v>-</v>
      </c>
    </row>
    <row r="764" spans="1:12" ht="18.95" customHeight="1" x14ac:dyDescent="0.25">
      <c r="A764" s="82"/>
      <c r="C764" s="76" t="str">
        <f>IF(Cadastro!D763="","",Cadastro!D763)</f>
        <v/>
      </c>
      <c r="D764" s="76" t="str">
        <f>IF(Cadastro!C763="","",Cadastro!C763)</f>
        <v/>
      </c>
      <c r="E764" s="94" t="str">
        <f>IF(Cadastro!E763="","",Cadastro!E763)</f>
        <v/>
      </c>
      <c r="F764" s="94" t="str">
        <f>IFERROR(VLOOKUP(D764,Saldo!$P$9:$Y$1009,9,FALSE),"")</f>
        <v/>
      </c>
      <c r="G764" s="94" t="str">
        <f>IFERROR(VLOOKUP(D764,Saldo!$P$9:$Y$1009,10,FALSE),"")</f>
        <v/>
      </c>
      <c r="H764" s="94" t="str">
        <f>IFERROR(VLOOKUP(D764,Saldo!$P$9:$AA$1009,11,FALSE),"")</f>
        <v/>
      </c>
      <c r="I764" s="94" t="str">
        <f t="shared" si="22"/>
        <v/>
      </c>
      <c r="K764" s="67"/>
      <c r="L764" s="103" t="str">
        <f t="shared" si="23"/>
        <v>-</v>
      </c>
    </row>
    <row r="765" spans="1:12" ht="18.95" customHeight="1" x14ac:dyDescent="0.25">
      <c r="A765" s="82"/>
      <c r="C765" s="76" t="str">
        <f>IF(Cadastro!D764="","",Cadastro!D764)</f>
        <v/>
      </c>
      <c r="D765" s="76" t="str">
        <f>IF(Cadastro!C764="","",Cadastro!C764)</f>
        <v/>
      </c>
      <c r="E765" s="94" t="str">
        <f>IF(Cadastro!E764="","",Cadastro!E764)</f>
        <v/>
      </c>
      <c r="F765" s="94" t="str">
        <f>IFERROR(VLOOKUP(D765,Saldo!$P$9:$Y$1009,9,FALSE),"")</f>
        <v/>
      </c>
      <c r="G765" s="94" t="str">
        <f>IFERROR(VLOOKUP(D765,Saldo!$P$9:$Y$1009,10,FALSE),"")</f>
        <v/>
      </c>
      <c r="H765" s="94" t="str">
        <f>IFERROR(VLOOKUP(D765,Saldo!$P$9:$AA$1009,11,FALSE),"")</f>
        <v/>
      </c>
      <c r="I765" s="94" t="str">
        <f t="shared" si="22"/>
        <v/>
      </c>
      <c r="K765" s="67"/>
      <c r="L765" s="103" t="str">
        <f t="shared" si="23"/>
        <v>-</v>
      </c>
    </row>
    <row r="766" spans="1:12" ht="18.95" customHeight="1" x14ac:dyDescent="0.25">
      <c r="A766" s="82"/>
      <c r="C766" s="76" t="str">
        <f>IF(Cadastro!D765="","",Cadastro!D765)</f>
        <v/>
      </c>
      <c r="D766" s="76" t="str">
        <f>IF(Cadastro!C765="","",Cadastro!C765)</f>
        <v/>
      </c>
      <c r="E766" s="94" t="str">
        <f>IF(Cadastro!E765="","",Cadastro!E765)</f>
        <v/>
      </c>
      <c r="F766" s="94" t="str">
        <f>IFERROR(VLOOKUP(D766,Saldo!$P$9:$Y$1009,9,FALSE),"")</f>
        <v/>
      </c>
      <c r="G766" s="94" t="str">
        <f>IFERROR(VLOOKUP(D766,Saldo!$P$9:$Y$1009,10,FALSE),"")</f>
        <v/>
      </c>
      <c r="H766" s="94" t="str">
        <f>IFERROR(VLOOKUP(D766,Saldo!$P$9:$AA$1009,11,FALSE),"")</f>
        <v/>
      </c>
      <c r="I766" s="94" t="str">
        <f t="shared" si="22"/>
        <v/>
      </c>
      <c r="K766" s="67"/>
      <c r="L766" s="103" t="str">
        <f t="shared" si="23"/>
        <v>-</v>
      </c>
    </row>
    <row r="767" spans="1:12" ht="18.95" customHeight="1" x14ac:dyDescent="0.25">
      <c r="A767" s="82"/>
      <c r="C767" s="76" t="str">
        <f>IF(Cadastro!D766="","",Cadastro!D766)</f>
        <v/>
      </c>
      <c r="D767" s="76" t="str">
        <f>IF(Cadastro!C766="","",Cadastro!C766)</f>
        <v/>
      </c>
      <c r="E767" s="94" t="str">
        <f>IF(Cadastro!E766="","",Cadastro!E766)</f>
        <v/>
      </c>
      <c r="F767" s="94" t="str">
        <f>IFERROR(VLOOKUP(D767,Saldo!$P$9:$Y$1009,9,FALSE),"")</f>
        <v/>
      </c>
      <c r="G767" s="94" t="str">
        <f>IFERROR(VLOOKUP(D767,Saldo!$P$9:$Y$1009,10,FALSE),"")</f>
        <v/>
      </c>
      <c r="H767" s="94" t="str">
        <f>IFERROR(VLOOKUP(D767,Saldo!$P$9:$AA$1009,11,FALSE),"")</f>
        <v/>
      </c>
      <c r="I767" s="94" t="str">
        <f t="shared" si="22"/>
        <v/>
      </c>
      <c r="K767" s="67"/>
      <c r="L767" s="103" t="str">
        <f t="shared" si="23"/>
        <v>-</v>
      </c>
    </row>
    <row r="768" spans="1:12" ht="18.95" customHeight="1" x14ac:dyDescent="0.25">
      <c r="A768" s="82"/>
      <c r="C768" s="76" t="str">
        <f>IF(Cadastro!D767="","",Cadastro!D767)</f>
        <v/>
      </c>
      <c r="D768" s="76" t="str">
        <f>IF(Cadastro!C767="","",Cadastro!C767)</f>
        <v/>
      </c>
      <c r="E768" s="94" t="str">
        <f>IF(Cadastro!E767="","",Cadastro!E767)</f>
        <v/>
      </c>
      <c r="F768" s="94" t="str">
        <f>IFERROR(VLOOKUP(D768,Saldo!$P$9:$Y$1009,9,FALSE),"")</f>
        <v/>
      </c>
      <c r="G768" s="94" t="str">
        <f>IFERROR(VLOOKUP(D768,Saldo!$P$9:$Y$1009,10,FALSE),"")</f>
        <v/>
      </c>
      <c r="H768" s="94" t="str">
        <f>IFERROR(VLOOKUP(D768,Saldo!$P$9:$AA$1009,11,FALSE),"")</f>
        <v/>
      </c>
      <c r="I768" s="94" t="str">
        <f t="shared" si="22"/>
        <v/>
      </c>
      <c r="K768" s="67"/>
      <c r="L768" s="103" t="str">
        <f t="shared" si="23"/>
        <v>-</v>
      </c>
    </row>
    <row r="769" spans="1:12" ht="18.95" customHeight="1" x14ac:dyDescent="0.25">
      <c r="A769" s="82"/>
      <c r="C769" s="76" t="str">
        <f>IF(Cadastro!D768="","",Cadastro!D768)</f>
        <v/>
      </c>
      <c r="D769" s="76" t="str">
        <f>IF(Cadastro!C768="","",Cadastro!C768)</f>
        <v/>
      </c>
      <c r="E769" s="94" t="str">
        <f>IF(Cadastro!E768="","",Cadastro!E768)</f>
        <v/>
      </c>
      <c r="F769" s="94" t="str">
        <f>IFERROR(VLOOKUP(D769,Saldo!$P$9:$Y$1009,9,FALSE),"")</f>
        <v/>
      </c>
      <c r="G769" s="94" t="str">
        <f>IFERROR(VLOOKUP(D769,Saldo!$P$9:$Y$1009,10,FALSE),"")</f>
        <v/>
      </c>
      <c r="H769" s="94" t="str">
        <f>IFERROR(VLOOKUP(D769,Saldo!$P$9:$AA$1009,11,FALSE),"")</f>
        <v/>
      </c>
      <c r="I769" s="94" t="str">
        <f t="shared" si="22"/>
        <v/>
      </c>
      <c r="K769" s="67"/>
      <c r="L769" s="103" t="str">
        <f t="shared" si="23"/>
        <v>-</v>
      </c>
    </row>
    <row r="770" spans="1:12" ht="18.95" customHeight="1" x14ac:dyDescent="0.25">
      <c r="A770" s="82"/>
      <c r="C770" s="76" t="str">
        <f>IF(Cadastro!D769="","",Cadastro!D769)</f>
        <v/>
      </c>
      <c r="D770" s="76" t="str">
        <f>IF(Cadastro!C769="","",Cadastro!C769)</f>
        <v/>
      </c>
      <c r="E770" s="94" t="str">
        <f>IF(Cadastro!E769="","",Cadastro!E769)</f>
        <v/>
      </c>
      <c r="F770" s="94" t="str">
        <f>IFERROR(VLOOKUP(D770,Saldo!$P$9:$Y$1009,9,FALSE),"")</f>
        <v/>
      </c>
      <c r="G770" s="94" t="str">
        <f>IFERROR(VLOOKUP(D770,Saldo!$P$9:$Y$1009,10,FALSE),"")</f>
        <v/>
      </c>
      <c r="H770" s="94" t="str">
        <f>IFERROR(VLOOKUP(D770,Saldo!$P$9:$AA$1009,11,FALSE),"")</f>
        <v/>
      </c>
      <c r="I770" s="94" t="str">
        <f t="shared" si="22"/>
        <v/>
      </c>
      <c r="K770" s="67"/>
      <c r="L770" s="103" t="str">
        <f t="shared" si="23"/>
        <v>-</v>
      </c>
    </row>
    <row r="771" spans="1:12" ht="18.95" customHeight="1" x14ac:dyDescent="0.25">
      <c r="A771" s="82"/>
      <c r="C771" s="76" t="str">
        <f>IF(Cadastro!D770="","",Cadastro!D770)</f>
        <v/>
      </c>
      <c r="D771" s="76" t="str">
        <f>IF(Cadastro!C770="","",Cadastro!C770)</f>
        <v/>
      </c>
      <c r="E771" s="94" t="str">
        <f>IF(Cadastro!E770="","",Cadastro!E770)</f>
        <v/>
      </c>
      <c r="F771" s="94" t="str">
        <f>IFERROR(VLOOKUP(D771,Saldo!$P$9:$Y$1009,9,FALSE),"")</f>
        <v/>
      </c>
      <c r="G771" s="94" t="str">
        <f>IFERROR(VLOOKUP(D771,Saldo!$P$9:$Y$1009,10,FALSE),"")</f>
        <v/>
      </c>
      <c r="H771" s="94" t="str">
        <f>IFERROR(VLOOKUP(D771,Saldo!$P$9:$AA$1009,11,FALSE),"")</f>
        <v/>
      </c>
      <c r="I771" s="94" t="str">
        <f t="shared" si="22"/>
        <v/>
      </c>
      <c r="K771" s="67"/>
      <c r="L771" s="103" t="str">
        <f t="shared" si="23"/>
        <v>-</v>
      </c>
    </row>
    <row r="772" spans="1:12" ht="18.95" customHeight="1" x14ac:dyDescent="0.25">
      <c r="A772" s="82"/>
      <c r="C772" s="76" t="str">
        <f>IF(Cadastro!D771="","",Cadastro!D771)</f>
        <v/>
      </c>
      <c r="D772" s="76" t="str">
        <f>IF(Cadastro!C771="","",Cadastro!C771)</f>
        <v/>
      </c>
      <c r="E772" s="94" t="str">
        <f>IF(Cadastro!E771="","",Cadastro!E771)</f>
        <v/>
      </c>
      <c r="F772" s="94" t="str">
        <f>IFERROR(VLOOKUP(D772,Saldo!$P$9:$Y$1009,9,FALSE),"")</f>
        <v/>
      </c>
      <c r="G772" s="94" t="str">
        <f>IFERROR(VLOOKUP(D772,Saldo!$P$9:$Y$1009,10,FALSE),"")</f>
        <v/>
      </c>
      <c r="H772" s="94" t="str">
        <f>IFERROR(VLOOKUP(D772,Saldo!$P$9:$AA$1009,11,FALSE),"")</f>
        <v/>
      </c>
      <c r="I772" s="94" t="str">
        <f t="shared" si="22"/>
        <v/>
      </c>
      <c r="K772" s="67"/>
      <c r="L772" s="103" t="str">
        <f t="shared" si="23"/>
        <v>-</v>
      </c>
    </row>
    <row r="773" spans="1:12" ht="18.95" customHeight="1" x14ac:dyDescent="0.25">
      <c r="A773" s="82"/>
      <c r="C773" s="76" t="str">
        <f>IF(Cadastro!D772="","",Cadastro!D772)</f>
        <v/>
      </c>
      <c r="D773" s="76" t="str">
        <f>IF(Cadastro!C772="","",Cadastro!C772)</f>
        <v/>
      </c>
      <c r="E773" s="94" t="str">
        <f>IF(Cadastro!E772="","",Cadastro!E772)</f>
        <v/>
      </c>
      <c r="F773" s="94" t="str">
        <f>IFERROR(VLOOKUP(D773,Saldo!$P$9:$Y$1009,9,FALSE),"")</f>
        <v/>
      </c>
      <c r="G773" s="94" t="str">
        <f>IFERROR(VLOOKUP(D773,Saldo!$P$9:$Y$1009,10,FALSE),"")</f>
        <v/>
      </c>
      <c r="H773" s="94" t="str">
        <f>IFERROR(VLOOKUP(D773,Saldo!$P$9:$AA$1009,11,FALSE),"")</f>
        <v/>
      </c>
      <c r="I773" s="94" t="str">
        <f t="shared" si="22"/>
        <v/>
      </c>
      <c r="K773" s="67"/>
      <c r="L773" s="103" t="str">
        <f t="shared" si="23"/>
        <v>-</v>
      </c>
    </row>
    <row r="774" spans="1:12" ht="18.95" customHeight="1" x14ac:dyDescent="0.25">
      <c r="A774" s="82"/>
      <c r="C774" s="76" t="str">
        <f>IF(Cadastro!D773="","",Cadastro!D773)</f>
        <v/>
      </c>
      <c r="D774" s="76" t="str">
        <f>IF(Cadastro!C773="","",Cadastro!C773)</f>
        <v/>
      </c>
      <c r="E774" s="94" t="str">
        <f>IF(Cadastro!E773="","",Cadastro!E773)</f>
        <v/>
      </c>
      <c r="F774" s="94" t="str">
        <f>IFERROR(VLOOKUP(D774,Saldo!$P$9:$Y$1009,9,FALSE),"")</f>
        <v/>
      </c>
      <c r="G774" s="94" t="str">
        <f>IFERROR(VLOOKUP(D774,Saldo!$P$9:$Y$1009,10,FALSE),"")</f>
        <v/>
      </c>
      <c r="H774" s="94" t="str">
        <f>IFERROR(VLOOKUP(D774,Saldo!$P$9:$AA$1009,11,FALSE),"")</f>
        <v/>
      </c>
      <c r="I774" s="94" t="str">
        <f t="shared" si="22"/>
        <v/>
      </c>
      <c r="K774" s="67"/>
      <c r="L774" s="103" t="str">
        <f t="shared" si="23"/>
        <v>-</v>
      </c>
    </row>
    <row r="775" spans="1:12" ht="18.95" customHeight="1" x14ac:dyDescent="0.25">
      <c r="A775" s="82"/>
      <c r="C775" s="76" t="str">
        <f>IF(Cadastro!D774="","",Cadastro!D774)</f>
        <v/>
      </c>
      <c r="D775" s="76" t="str">
        <f>IF(Cadastro!C774="","",Cadastro!C774)</f>
        <v/>
      </c>
      <c r="E775" s="94" t="str">
        <f>IF(Cadastro!E774="","",Cadastro!E774)</f>
        <v/>
      </c>
      <c r="F775" s="94" t="str">
        <f>IFERROR(VLOOKUP(D775,Saldo!$P$9:$Y$1009,9,FALSE),"")</f>
        <v/>
      </c>
      <c r="G775" s="94" t="str">
        <f>IFERROR(VLOOKUP(D775,Saldo!$P$9:$Y$1009,10,FALSE),"")</f>
        <v/>
      </c>
      <c r="H775" s="94" t="str">
        <f>IFERROR(VLOOKUP(D775,Saldo!$P$9:$AA$1009,11,FALSE),"")</f>
        <v/>
      </c>
      <c r="I775" s="94" t="str">
        <f t="shared" si="22"/>
        <v/>
      </c>
      <c r="K775" s="67"/>
      <c r="L775" s="103" t="str">
        <f t="shared" si="23"/>
        <v>-</v>
      </c>
    </row>
    <row r="776" spans="1:12" ht="18.95" customHeight="1" x14ac:dyDescent="0.25">
      <c r="A776" s="82"/>
      <c r="C776" s="76" t="str">
        <f>IF(Cadastro!D775="","",Cadastro!D775)</f>
        <v/>
      </c>
      <c r="D776" s="76" t="str">
        <f>IF(Cadastro!C775="","",Cadastro!C775)</f>
        <v/>
      </c>
      <c r="E776" s="94" t="str">
        <f>IF(Cadastro!E775="","",Cadastro!E775)</f>
        <v/>
      </c>
      <c r="F776" s="94" t="str">
        <f>IFERROR(VLOOKUP(D776,Saldo!$P$9:$Y$1009,9,FALSE),"")</f>
        <v/>
      </c>
      <c r="G776" s="94" t="str">
        <f>IFERROR(VLOOKUP(D776,Saldo!$P$9:$Y$1009,10,FALSE),"")</f>
        <v/>
      </c>
      <c r="H776" s="94" t="str">
        <f>IFERROR(VLOOKUP(D776,Saldo!$P$9:$AA$1009,11,FALSE),"")</f>
        <v/>
      </c>
      <c r="I776" s="94" t="str">
        <f t="shared" si="22"/>
        <v/>
      </c>
      <c r="K776" s="67"/>
      <c r="L776" s="103" t="str">
        <f t="shared" si="23"/>
        <v>-</v>
      </c>
    </row>
    <row r="777" spans="1:12" ht="18.95" customHeight="1" x14ac:dyDescent="0.25">
      <c r="A777" s="82"/>
      <c r="C777" s="76" t="str">
        <f>IF(Cadastro!D776="","",Cadastro!D776)</f>
        <v/>
      </c>
      <c r="D777" s="76" t="str">
        <f>IF(Cadastro!C776="","",Cadastro!C776)</f>
        <v/>
      </c>
      <c r="E777" s="94" t="str">
        <f>IF(Cadastro!E776="","",Cadastro!E776)</f>
        <v/>
      </c>
      <c r="F777" s="94" t="str">
        <f>IFERROR(VLOOKUP(D777,Saldo!$P$9:$Y$1009,9,FALSE),"")</f>
        <v/>
      </c>
      <c r="G777" s="94" t="str">
        <f>IFERROR(VLOOKUP(D777,Saldo!$P$9:$Y$1009,10,FALSE),"")</f>
        <v/>
      </c>
      <c r="H777" s="94" t="str">
        <f>IFERROR(VLOOKUP(D777,Saldo!$P$9:$AA$1009,11,FALSE),"")</f>
        <v/>
      </c>
      <c r="I777" s="94" t="str">
        <f t="shared" si="22"/>
        <v/>
      </c>
      <c r="K777" s="67"/>
      <c r="L777" s="103" t="str">
        <f t="shared" si="23"/>
        <v>-</v>
      </c>
    </row>
    <row r="778" spans="1:12" ht="18.95" customHeight="1" x14ac:dyDescent="0.25">
      <c r="A778" s="82"/>
      <c r="C778" s="76" t="str">
        <f>IF(Cadastro!D777="","",Cadastro!D777)</f>
        <v/>
      </c>
      <c r="D778" s="76" t="str">
        <f>IF(Cadastro!C777="","",Cadastro!C777)</f>
        <v/>
      </c>
      <c r="E778" s="94" t="str">
        <f>IF(Cadastro!E777="","",Cadastro!E777)</f>
        <v/>
      </c>
      <c r="F778" s="94" t="str">
        <f>IFERROR(VLOOKUP(D778,Saldo!$P$9:$Y$1009,9,FALSE),"")</f>
        <v/>
      </c>
      <c r="G778" s="94" t="str">
        <f>IFERROR(VLOOKUP(D778,Saldo!$P$9:$Y$1009,10,FALSE),"")</f>
        <v/>
      </c>
      <c r="H778" s="94" t="str">
        <f>IFERROR(VLOOKUP(D778,Saldo!$P$9:$AA$1009,11,FALSE),"")</f>
        <v/>
      </c>
      <c r="I778" s="94" t="str">
        <f t="shared" si="22"/>
        <v/>
      </c>
      <c r="K778" s="67"/>
      <c r="L778" s="103" t="str">
        <f t="shared" si="23"/>
        <v>-</v>
      </c>
    </row>
    <row r="779" spans="1:12" ht="18.95" customHeight="1" x14ac:dyDescent="0.25">
      <c r="A779" s="82"/>
      <c r="C779" s="76" t="str">
        <f>IF(Cadastro!D778="","",Cadastro!D778)</f>
        <v/>
      </c>
      <c r="D779" s="76" t="str">
        <f>IF(Cadastro!C778="","",Cadastro!C778)</f>
        <v/>
      </c>
      <c r="E779" s="94" t="str">
        <f>IF(Cadastro!E778="","",Cadastro!E778)</f>
        <v/>
      </c>
      <c r="F779" s="94" t="str">
        <f>IFERROR(VLOOKUP(D779,Saldo!$P$9:$Y$1009,9,FALSE),"")</f>
        <v/>
      </c>
      <c r="G779" s="94" t="str">
        <f>IFERROR(VLOOKUP(D779,Saldo!$P$9:$Y$1009,10,FALSE),"")</f>
        <v/>
      </c>
      <c r="H779" s="94" t="str">
        <f>IFERROR(VLOOKUP(D779,Saldo!$P$9:$AA$1009,11,FALSE),"")</f>
        <v/>
      </c>
      <c r="I779" s="94" t="str">
        <f t="shared" ref="I779:I842" si="24">IFERROR(E779+F779-G779+H779,"")</f>
        <v/>
      </c>
      <c r="K779" s="67"/>
      <c r="L779" s="103" t="str">
        <f t="shared" ref="L779:L842" si="25">IF(C779="","-",IF(K779="","-",K779-I779))</f>
        <v>-</v>
      </c>
    </row>
    <row r="780" spans="1:12" ht="18.95" customHeight="1" x14ac:dyDescent="0.25">
      <c r="A780" s="82"/>
      <c r="C780" s="76" t="str">
        <f>IF(Cadastro!D779="","",Cadastro!D779)</f>
        <v/>
      </c>
      <c r="D780" s="76" t="str">
        <f>IF(Cadastro!C779="","",Cadastro!C779)</f>
        <v/>
      </c>
      <c r="E780" s="94" t="str">
        <f>IF(Cadastro!E779="","",Cadastro!E779)</f>
        <v/>
      </c>
      <c r="F780" s="94" t="str">
        <f>IFERROR(VLOOKUP(D780,Saldo!$P$9:$Y$1009,9,FALSE),"")</f>
        <v/>
      </c>
      <c r="G780" s="94" t="str">
        <f>IFERROR(VLOOKUP(D780,Saldo!$P$9:$Y$1009,10,FALSE),"")</f>
        <v/>
      </c>
      <c r="H780" s="94" t="str">
        <f>IFERROR(VLOOKUP(D780,Saldo!$P$9:$AA$1009,11,FALSE),"")</f>
        <v/>
      </c>
      <c r="I780" s="94" t="str">
        <f t="shared" si="24"/>
        <v/>
      </c>
      <c r="K780" s="67"/>
      <c r="L780" s="103" t="str">
        <f t="shared" si="25"/>
        <v>-</v>
      </c>
    </row>
    <row r="781" spans="1:12" ht="18.95" customHeight="1" x14ac:dyDescent="0.25">
      <c r="A781" s="82"/>
      <c r="C781" s="76" t="str">
        <f>IF(Cadastro!D780="","",Cadastro!D780)</f>
        <v/>
      </c>
      <c r="D781" s="76" t="str">
        <f>IF(Cadastro!C780="","",Cadastro!C780)</f>
        <v/>
      </c>
      <c r="E781" s="94" t="str">
        <f>IF(Cadastro!E780="","",Cadastro!E780)</f>
        <v/>
      </c>
      <c r="F781" s="94" t="str">
        <f>IFERROR(VLOOKUP(D781,Saldo!$P$9:$Y$1009,9,FALSE),"")</f>
        <v/>
      </c>
      <c r="G781" s="94" t="str">
        <f>IFERROR(VLOOKUP(D781,Saldo!$P$9:$Y$1009,10,FALSE),"")</f>
        <v/>
      </c>
      <c r="H781" s="94" t="str">
        <f>IFERROR(VLOOKUP(D781,Saldo!$P$9:$AA$1009,11,FALSE),"")</f>
        <v/>
      </c>
      <c r="I781" s="94" t="str">
        <f t="shared" si="24"/>
        <v/>
      </c>
      <c r="K781" s="67"/>
      <c r="L781" s="103" t="str">
        <f t="shared" si="25"/>
        <v>-</v>
      </c>
    </row>
    <row r="782" spans="1:12" ht="18.95" customHeight="1" x14ac:dyDescent="0.25">
      <c r="A782" s="82"/>
      <c r="C782" s="76" t="str">
        <f>IF(Cadastro!D781="","",Cadastro!D781)</f>
        <v/>
      </c>
      <c r="D782" s="76" t="str">
        <f>IF(Cadastro!C781="","",Cadastro!C781)</f>
        <v/>
      </c>
      <c r="E782" s="94" t="str">
        <f>IF(Cadastro!E781="","",Cadastro!E781)</f>
        <v/>
      </c>
      <c r="F782" s="94" t="str">
        <f>IFERROR(VLOOKUP(D782,Saldo!$P$9:$Y$1009,9,FALSE),"")</f>
        <v/>
      </c>
      <c r="G782" s="94" t="str">
        <f>IFERROR(VLOOKUP(D782,Saldo!$P$9:$Y$1009,10,FALSE),"")</f>
        <v/>
      </c>
      <c r="H782" s="94" t="str">
        <f>IFERROR(VLOOKUP(D782,Saldo!$P$9:$AA$1009,11,FALSE),"")</f>
        <v/>
      </c>
      <c r="I782" s="94" t="str">
        <f t="shared" si="24"/>
        <v/>
      </c>
      <c r="K782" s="67"/>
      <c r="L782" s="103" t="str">
        <f t="shared" si="25"/>
        <v>-</v>
      </c>
    </row>
    <row r="783" spans="1:12" ht="18.95" customHeight="1" x14ac:dyDescent="0.25">
      <c r="A783" s="82"/>
      <c r="C783" s="76" t="str">
        <f>IF(Cadastro!D782="","",Cadastro!D782)</f>
        <v/>
      </c>
      <c r="D783" s="76" t="str">
        <f>IF(Cadastro!C782="","",Cadastro!C782)</f>
        <v/>
      </c>
      <c r="E783" s="94" t="str">
        <f>IF(Cadastro!E782="","",Cadastro!E782)</f>
        <v/>
      </c>
      <c r="F783" s="94" t="str">
        <f>IFERROR(VLOOKUP(D783,Saldo!$P$9:$Y$1009,9,FALSE),"")</f>
        <v/>
      </c>
      <c r="G783" s="94" t="str">
        <f>IFERROR(VLOOKUP(D783,Saldo!$P$9:$Y$1009,10,FALSE),"")</f>
        <v/>
      </c>
      <c r="H783" s="94" t="str">
        <f>IFERROR(VLOOKUP(D783,Saldo!$P$9:$AA$1009,11,FALSE),"")</f>
        <v/>
      </c>
      <c r="I783" s="94" t="str">
        <f t="shared" si="24"/>
        <v/>
      </c>
      <c r="K783" s="67"/>
      <c r="L783" s="103" t="str">
        <f t="shared" si="25"/>
        <v>-</v>
      </c>
    </row>
    <row r="784" spans="1:12" ht="18.95" customHeight="1" x14ac:dyDescent="0.25">
      <c r="A784" s="82"/>
      <c r="C784" s="76" t="str">
        <f>IF(Cadastro!D783="","",Cadastro!D783)</f>
        <v/>
      </c>
      <c r="D784" s="76" t="str">
        <f>IF(Cadastro!C783="","",Cadastro!C783)</f>
        <v/>
      </c>
      <c r="E784" s="94" t="str">
        <f>IF(Cadastro!E783="","",Cadastro!E783)</f>
        <v/>
      </c>
      <c r="F784" s="94" t="str">
        <f>IFERROR(VLOOKUP(D784,Saldo!$P$9:$Y$1009,9,FALSE),"")</f>
        <v/>
      </c>
      <c r="G784" s="94" t="str">
        <f>IFERROR(VLOOKUP(D784,Saldo!$P$9:$Y$1009,10,FALSE),"")</f>
        <v/>
      </c>
      <c r="H784" s="94" t="str">
        <f>IFERROR(VLOOKUP(D784,Saldo!$P$9:$AA$1009,11,FALSE),"")</f>
        <v/>
      </c>
      <c r="I784" s="94" t="str">
        <f t="shared" si="24"/>
        <v/>
      </c>
      <c r="K784" s="67"/>
      <c r="L784" s="103" t="str">
        <f t="shared" si="25"/>
        <v>-</v>
      </c>
    </row>
    <row r="785" spans="1:12" ht="18.95" customHeight="1" x14ac:dyDescent="0.25">
      <c r="A785" s="82"/>
      <c r="C785" s="76" t="str">
        <f>IF(Cadastro!D784="","",Cadastro!D784)</f>
        <v/>
      </c>
      <c r="D785" s="76" t="str">
        <f>IF(Cadastro!C784="","",Cadastro!C784)</f>
        <v/>
      </c>
      <c r="E785" s="94" t="str">
        <f>IF(Cadastro!E784="","",Cadastro!E784)</f>
        <v/>
      </c>
      <c r="F785" s="94" t="str">
        <f>IFERROR(VLOOKUP(D785,Saldo!$P$9:$Y$1009,9,FALSE),"")</f>
        <v/>
      </c>
      <c r="G785" s="94" t="str">
        <f>IFERROR(VLOOKUP(D785,Saldo!$P$9:$Y$1009,10,FALSE),"")</f>
        <v/>
      </c>
      <c r="H785" s="94" t="str">
        <f>IFERROR(VLOOKUP(D785,Saldo!$P$9:$AA$1009,11,FALSE),"")</f>
        <v/>
      </c>
      <c r="I785" s="94" t="str">
        <f t="shared" si="24"/>
        <v/>
      </c>
      <c r="K785" s="67"/>
      <c r="L785" s="103" t="str">
        <f t="shared" si="25"/>
        <v>-</v>
      </c>
    </row>
    <row r="786" spans="1:12" ht="18.95" customHeight="1" x14ac:dyDescent="0.25">
      <c r="A786" s="82"/>
      <c r="C786" s="76" t="str">
        <f>IF(Cadastro!D785="","",Cadastro!D785)</f>
        <v/>
      </c>
      <c r="D786" s="76" t="str">
        <f>IF(Cadastro!C785="","",Cadastro!C785)</f>
        <v/>
      </c>
      <c r="E786" s="94" t="str">
        <f>IF(Cadastro!E785="","",Cadastro!E785)</f>
        <v/>
      </c>
      <c r="F786" s="94" t="str">
        <f>IFERROR(VLOOKUP(D786,Saldo!$P$9:$Y$1009,9,FALSE),"")</f>
        <v/>
      </c>
      <c r="G786" s="94" t="str">
        <f>IFERROR(VLOOKUP(D786,Saldo!$P$9:$Y$1009,10,FALSE),"")</f>
        <v/>
      </c>
      <c r="H786" s="94" t="str">
        <f>IFERROR(VLOOKUP(D786,Saldo!$P$9:$AA$1009,11,FALSE),"")</f>
        <v/>
      </c>
      <c r="I786" s="94" t="str">
        <f t="shared" si="24"/>
        <v/>
      </c>
      <c r="K786" s="67"/>
      <c r="L786" s="103" t="str">
        <f t="shared" si="25"/>
        <v>-</v>
      </c>
    </row>
    <row r="787" spans="1:12" ht="18.95" customHeight="1" x14ac:dyDescent="0.25">
      <c r="A787" s="82"/>
      <c r="C787" s="76" t="str">
        <f>IF(Cadastro!D786="","",Cadastro!D786)</f>
        <v/>
      </c>
      <c r="D787" s="76" t="str">
        <f>IF(Cadastro!C786="","",Cadastro!C786)</f>
        <v/>
      </c>
      <c r="E787" s="94" t="str">
        <f>IF(Cadastro!E786="","",Cadastro!E786)</f>
        <v/>
      </c>
      <c r="F787" s="94" t="str">
        <f>IFERROR(VLOOKUP(D787,Saldo!$P$9:$Y$1009,9,FALSE),"")</f>
        <v/>
      </c>
      <c r="G787" s="94" t="str">
        <f>IFERROR(VLOOKUP(D787,Saldo!$P$9:$Y$1009,10,FALSE),"")</f>
        <v/>
      </c>
      <c r="H787" s="94" t="str">
        <f>IFERROR(VLOOKUP(D787,Saldo!$P$9:$AA$1009,11,FALSE),"")</f>
        <v/>
      </c>
      <c r="I787" s="94" t="str">
        <f t="shared" si="24"/>
        <v/>
      </c>
      <c r="K787" s="67"/>
      <c r="L787" s="103" t="str">
        <f t="shared" si="25"/>
        <v>-</v>
      </c>
    </row>
    <row r="788" spans="1:12" ht="18.95" customHeight="1" x14ac:dyDescent="0.25">
      <c r="A788" s="82"/>
      <c r="C788" s="76" t="str">
        <f>IF(Cadastro!D787="","",Cadastro!D787)</f>
        <v/>
      </c>
      <c r="D788" s="76" t="str">
        <f>IF(Cadastro!C787="","",Cadastro!C787)</f>
        <v/>
      </c>
      <c r="E788" s="94" t="str">
        <f>IF(Cadastro!E787="","",Cadastro!E787)</f>
        <v/>
      </c>
      <c r="F788" s="94" t="str">
        <f>IFERROR(VLOOKUP(D788,Saldo!$P$9:$Y$1009,9,FALSE),"")</f>
        <v/>
      </c>
      <c r="G788" s="94" t="str">
        <f>IFERROR(VLOOKUP(D788,Saldo!$P$9:$Y$1009,10,FALSE),"")</f>
        <v/>
      </c>
      <c r="H788" s="94" t="str">
        <f>IFERROR(VLOOKUP(D788,Saldo!$P$9:$AA$1009,11,FALSE),"")</f>
        <v/>
      </c>
      <c r="I788" s="94" t="str">
        <f t="shared" si="24"/>
        <v/>
      </c>
      <c r="K788" s="67"/>
      <c r="L788" s="103" t="str">
        <f t="shared" si="25"/>
        <v>-</v>
      </c>
    </row>
    <row r="789" spans="1:12" ht="18.95" customHeight="1" x14ac:dyDescent="0.25">
      <c r="A789" s="82"/>
      <c r="C789" s="76" t="str">
        <f>IF(Cadastro!D788="","",Cadastro!D788)</f>
        <v/>
      </c>
      <c r="D789" s="76" t="str">
        <f>IF(Cadastro!C788="","",Cadastro!C788)</f>
        <v/>
      </c>
      <c r="E789" s="94" t="str">
        <f>IF(Cadastro!E788="","",Cadastro!E788)</f>
        <v/>
      </c>
      <c r="F789" s="94" t="str">
        <f>IFERROR(VLOOKUP(D789,Saldo!$P$9:$Y$1009,9,FALSE),"")</f>
        <v/>
      </c>
      <c r="G789" s="94" t="str">
        <f>IFERROR(VLOOKUP(D789,Saldo!$P$9:$Y$1009,10,FALSE),"")</f>
        <v/>
      </c>
      <c r="H789" s="94" t="str">
        <f>IFERROR(VLOOKUP(D789,Saldo!$P$9:$AA$1009,11,FALSE),"")</f>
        <v/>
      </c>
      <c r="I789" s="94" t="str">
        <f t="shared" si="24"/>
        <v/>
      </c>
      <c r="K789" s="67"/>
      <c r="L789" s="103" t="str">
        <f t="shared" si="25"/>
        <v>-</v>
      </c>
    </row>
    <row r="790" spans="1:12" ht="18.95" customHeight="1" x14ac:dyDescent="0.25">
      <c r="A790" s="82"/>
      <c r="C790" s="76" t="str">
        <f>IF(Cadastro!D789="","",Cadastro!D789)</f>
        <v/>
      </c>
      <c r="D790" s="76" t="str">
        <f>IF(Cadastro!C789="","",Cadastro!C789)</f>
        <v/>
      </c>
      <c r="E790" s="94" t="str">
        <f>IF(Cadastro!E789="","",Cadastro!E789)</f>
        <v/>
      </c>
      <c r="F790" s="94" t="str">
        <f>IFERROR(VLOOKUP(D790,Saldo!$P$9:$Y$1009,9,FALSE),"")</f>
        <v/>
      </c>
      <c r="G790" s="94" t="str">
        <f>IFERROR(VLOOKUP(D790,Saldo!$P$9:$Y$1009,10,FALSE),"")</f>
        <v/>
      </c>
      <c r="H790" s="94" t="str">
        <f>IFERROR(VLOOKUP(D790,Saldo!$P$9:$AA$1009,11,FALSE),"")</f>
        <v/>
      </c>
      <c r="I790" s="94" t="str">
        <f t="shared" si="24"/>
        <v/>
      </c>
      <c r="K790" s="67"/>
      <c r="L790" s="103" t="str">
        <f t="shared" si="25"/>
        <v>-</v>
      </c>
    </row>
    <row r="791" spans="1:12" ht="18.95" customHeight="1" x14ac:dyDescent="0.25">
      <c r="A791" s="82"/>
      <c r="C791" s="76" t="str">
        <f>IF(Cadastro!D790="","",Cadastro!D790)</f>
        <v/>
      </c>
      <c r="D791" s="76" t="str">
        <f>IF(Cadastro!C790="","",Cadastro!C790)</f>
        <v/>
      </c>
      <c r="E791" s="94" t="str">
        <f>IF(Cadastro!E790="","",Cadastro!E790)</f>
        <v/>
      </c>
      <c r="F791" s="94" t="str">
        <f>IFERROR(VLOOKUP(D791,Saldo!$P$9:$Y$1009,9,FALSE),"")</f>
        <v/>
      </c>
      <c r="G791" s="94" t="str">
        <f>IFERROR(VLOOKUP(D791,Saldo!$P$9:$Y$1009,10,FALSE),"")</f>
        <v/>
      </c>
      <c r="H791" s="94" t="str">
        <f>IFERROR(VLOOKUP(D791,Saldo!$P$9:$AA$1009,11,FALSE),"")</f>
        <v/>
      </c>
      <c r="I791" s="94" t="str">
        <f t="shared" si="24"/>
        <v/>
      </c>
      <c r="K791" s="67"/>
      <c r="L791" s="103" t="str">
        <f t="shared" si="25"/>
        <v>-</v>
      </c>
    </row>
    <row r="792" spans="1:12" ht="18.95" customHeight="1" x14ac:dyDescent="0.25">
      <c r="A792" s="82"/>
      <c r="C792" s="76" t="str">
        <f>IF(Cadastro!D791="","",Cadastro!D791)</f>
        <v/>
      </c>
      <c r="D792" s="76" t="str">
        <f>IF(Cadastro!C791="","",Cadastro!C791)</f>
        <v/>
      </c>
      <c r="E792" s="94" t="str">
        <f>IF(Cadastro!E791="","",Cadastro!E791)</f>
        <v/>
      </c>
      <c r="F792" s="94" t="str">
        <f>IFERROR(VLOOKUP(D792,Saldo!$P$9:$Y$1009,9,FALSE),"")</f>
        <v/>
      </c>
      <c r="G792" s="94" t="str">
        <f>IFERROR(VLOOKUP(D792,Saldo!$P$9:$Y$1009,10,FALSE),"")</f>
        <v/>
      </c>
      <c r="H792" s="94" t="str">
        <f>IFERROR(VLOOKUP(D792,Saldo!$P$9:$AA$1009,11,FALSE),"")</f>
        <v/>
      </c>
      <c r="I792" s="94" t="str">
        <f t="shared" si="24"/>
        <v/>
      </c>
      <c r="K792" s="67"/>
      <c r="L792" s="103" t="str">
        <f t="shared" si="25"/>
        <v>-</v>
      </c>
    </row>
    <row r="793" spans="1:12" ht="18.95" customHeight="1" x14ac:dyDescent="0.25">
      <c r="A793" s="82"/>
      <c r="C793" s="76" t="str">
        <f>IF(Cadastro!D792="","",Cadastro!D792)</f>
        <v/>
      </c>
      <c r="D793" s="76" t="str">
        <f>IF(Cadastro!C792="","",Cadastro!C792)</f>
        <v/>
      </c>
      <c r="E793" s="94" t="str">
        <f>IF(Cadastro!E792="","",Cadastro!E792)</f>
        <v/>
      </c>
      <c r="F793" s="94" t="str">
        <f>IFERROR(VLOOKUP(D793,Saldo!$P$9:$Y$1009,9,FALSE),"")</f>
        <v/>
      </c>
      <c r="G793" s="94" t="str">
        <f>IFERROR(VLOOKUP(D793,Saldo!$P$9:$Y$1009,10,FALSE),"")</f>
        <v/>
      </c>
      <c r="H793" s="94" t="str">
        <f>IFERROR(VLOOKUP(D793,Saldo!$P$9:$AA$1009,11,FALSE),"")</f>
        <v/>
      </c>
      <c r="I793" s="94" t="str">
        <f t="shared" si="24"/>
        <v/>
      </c>
      <c r="K793" s="67"/>
      <c r="L793" s="103" t="str">
        <f t="shared" si="25"/>
        <v>-</v>
      </c>
    </row>
    <row r="794" spans="1:12" ht="18.95" customHeight="1" x14ac:dyDescent="0.25">
      <c r="A794" s="82"/>
      <c r="C794" s="76" t="str">
        <f>IF(Cadastro!D793="","",Cadastro!D793)</f>
        <v/>
      </c>
      <c r="D794" s="76" t="str">
        <f>IF(Cadastro!C793="","",Cadastro!C793)</f>
        <v/>
      </c>
      <c r="E794" s="94" t="str">
        <f>IF(Cadastro!E793="","",Cadastro!E793)</f>
        <v/>
      </c>
      <c r="F794" s="94" t="str">
        <f>IFERROR(VLOOKUP(D794,Saldo!$P$9:$Y$1009,9,FALSE),"")</f>
        <v/>
      </c>
      <c r="G794" s="94" t="str">
        <f>IFERROR(VLOOKUP(D794,Saldo!$P$9:$Y$1009,10,FALSE),"")</f>
        <v/>
      </c>
      <c r="H794" s="94" t="str">
        <f>IFERROR(VLOOKUP(D794,Saldo!$P$9:$AA$1009,11,FALSE),"")</f>
        <v/>
      </c>
      <c r="I794" s="94" t="str">
        <f t="shared" si="24"/>
        <v/>
      </c>
      <c r="K794" s="67"/>
      <c r="L794" s="103" t="str">
        <f t="shared" si="25"/>
        <v>-</v>
      </c>
    </row>
    <row r="795" spans="1:12" ht="18.95" customHeight="1" x14ac:dyDescent="0.25">
      <c r="A795" s="82"/>
      <c r="C795" s="76" t="str">
        <f>IF(Cadastro!D794="","",Cadastro!D794)</f>
        <v/>
      </c>
      <c r="D795" s="76" t="str">
        <f>IF(Cadastro!C794="","",Cadastro!C794)</f>
        <v/>
      </c>
      <c r="E795" s="94" t="str">
        <f>IF(Cadastro!E794="","",Cadastro!E794)</f>
        <v/>
      </c>
      <c r="F795" s="94" t="str">
        <f>IFERROR(VLOOKUP(D795,Saldo!$P$9:$Y$1009,9,FALSE),"")</f>
        <v/>
      </c>
      <c r="G795" s="94" t="str">
        <f>IFERROR(VLOOKUP(D795,Saldo!$P$9:$Y$1009,10,FALSE),"")</f>
        <v/>
      </c>
      <c r="H795" s="94" t="str">
        <f>IFERROR(VLOOKUP(D795,Saldo!$P$9:$AA$1009,11,FALSE),"")</f>
        <v/>
      </c>
      <c r="I795" s="94" t="str">
        <f t="shared" si="24"/>
        <v/>
      </c>
      <c r="K795" s="67"/>
      <c r="L795" s="103" t="str">
        <f t="shared" si="25"/>
        <v>-</v>
      </c>
    </row>
    <row r="796" spans="1:12" ht="18.95" customHeight="1" x14ac:dyDescent="0.25">
      <c r="A796" s="82"/>
      <c r="C796" s="76" t="str">
        <f>IF(Cadastro!D795="","",Cadastro!D795)</f>
        <v/>
      </c>
      <c r="D796" s="76" t="str">
        <f>IF(Cadastro!C795="","",Cadastro!C795)</f>
        <v/>
      </c>
      <c r="E796" s="94" t="str">
        <f>IF(Cadastro!E795="","",Cadastro!E795)</f>
        <v/>
      </c>
      <c r="F796" s="94" t="str">
        <f>IFERROR(VLOOKUP(D796,Saldo!$P$9:$Y$1009,9,FALSE),"")</f>
        <v/>
      </c>
      <c r="G796" s="94" t="str">
        <f>IFERROR(VLOOKUP(D796,Saldo!$P$9:$Y$1009,10,FALSE),"")</f>
        <v/>
      </c>
      <c r="H796" s="94" t="str">
        <f>IFERROR(VLOOKUP(D796,Saldo!$P$9:$AA$1009,11,FALSE),"")</f>
        <v/>
      </c>
      <c r="I796" s="94" t="str">
        <f t="shared" si="24"/>
        <v/>
      </c>
      <c r="K796" s="67"/>
      <c r="L796" s="103" t="str">
        <f t="shared" si="25"/>
        <v>-</v>
      </c>
    </row>
    <row r="797" spans="1:12" ht="18.95" customHeight="1" x14ac:dyDescent="0.25">
      <c r="A797" s="82"/>
      <c r="C797" s="76" t="str">
        <f>IF(Cadastro!D796="","",Cadastro!D796)</f>
        <v/>
      </c>
      <c r="D797" s="76" t="str">
        <f>IF(Cadastro!C796="","",Cadastro!C796)</f>
        <v/>
      </c>
      <c r="E797" s="94" t="str">
        <f>IF(Cadastro!E796="","",Cadastro!E796)</f>
        <v/>
      </c>
      <c r="F797" s="94" t="str">
        <f>IFERROR(VLOOKUP(D797,Saldo!$P$9:$Y$1009,9,FALSE),"")</f>
        <v/>
      </c>
      <c r="G797" s="94" t="str">
        <f>IFERROR(VLOOKUP(D797,Saldo!$P$9:$Y$1009,10,FALSE),"")</f>
        <v/>
      </c>
      <c r="H797" s="94" t="str">
        <f>IFERROR(VLOOKUP(D797,Saldo!$P$9:$AA$1009,11,FALSE),"")</f>
        <v/>
      </c>
      <c r="I797" s="94" t="str">
        <f t="shared" si="24"/>
        <v/>
      </c>
      <c r="K797" s="67"/>
      <c r="L797" s="103" t="str">
        <f t="shared" si="25"/>
        <v>-</v>
      </c>
    </row>
    <row r="798" spans="1:12" ht="18.95" customHeight="1" x14ac:dyDescent="0.25">
      <c r="A798" s="82"/>
      <c r="C798" s="76" t="str">
        <f>IF(Cadastro!D797="","",Cadastro!D797)</f>
        <v/>
      </c>
      <c r="D798" s="76" t="str">
        <f>IF(Cadastro!C797="","",Cadastro!C797)</f>
        <v/>
      </c>
      <c r="E798" s="94" t="str">
        <f>IF(Cadastro!E797="","",Cadastro!E797)</f>
        <v/>
      </c>
      <c r="F798" s="94" t="str">
        <f>IFERROR(VLOOKUP(D798,Saldo!$P$9:$Y$1009,9,FALSE),"")</f>
        <v/>
      </c>
      <c r="G798" s="94" t="str">
        <f>IFERROR(VLOOKUP(D798,Saldo!$P$9:$Y$1009,10,FALSE),"")</f>
        <v/>
      </c>
      <c r="H798" s="94" t="str">
        <f>IFERROR(VLOOKUP(D798,Saldo!$P$9:$AA$1009,11,FALSE),"")</f>
        <v/>
      </c>
      <c r="I798" s="94" t="str">
        <f t="shared" si="24"/>
        <v/>
      </c>
      <c r="K798" s="67"/>
      <c r="L798" s="103" t="str">
        <f t="shared" si="25"/>
        <v>-</v>
      </c>
    </row>
    <row r="799" spans="1:12" ht="18.95" customHeight="1" x14ac:dyDescent="0.25">
      <c r="A799" s="82"/>
      <c r="C799" s="76" t="str">
        <f>IF(Cadastro!D798="","",Cadastro!D798)</f>
        <v/>
      </c>
      <c r="D799" s="76" t="str">
        <f>IF(Cadastro!C798="","",Cadastro!C798)</f>
        <v/>
      </c>
      <c r="E799" s="94" t="str">
        <f>IF(Cadastro!E798="","",Cadastro!E798)</f>
        <v/>
      </c>
      <c r="F799" s="94" t="str">
        <f>IFERROR(VLOOKUP(D799,Saldo!$P$9:$Y$1009,9,FALSE),"")</f>
        <v/>
      </c>
      <c r="G799" s="94" t="str">
        <f>IFERROR(VLOOKUP(D799,Saldo!$P$9:$Y$1009,10,FALSE),"")</f>
        <v/>
      </c>
      <c r="H799" s="94" t="str">
        <f>IFERROR(VLOOKUP(D799,Saldo!$P$9:$AA$1009,11,FALSE),"")</f>
        <v/>
      </c>
      <c r="I799" s="94" t="str">
        <f t="shared" si="24"/>
        <v/>
      </c>
      <c r="K799" s="67"/>
      <c r="L799" s="103" t="str">
        <f t="shared" si="25"/>
        <v>-</v>
      </c>
    </row>
    <row r="800" spans="1:12" ht="18.95" customHeight="1" x14ac:dyDescent="0.25">
      <c r="A800" s="82"/>
      <c r="C800" s="76" t="str">
        <f>IF(Cadastro!D799="","",Cadastro!D799)</f>
        <v/>
      </c>
      <c r="D800" s="76" t="str">
        <f>IF(Cadastro!C799="","",Cadastro!C799)</f>
        <v/>
      </c>
      <c r="E800" s="94" t="str">
        <f>IF(Cadastro!E799="","",Cadastro!E799)</f>
        <v/>
      </c>
      <c r="F800" s="94" t="str">
        <f>IFERROR(VLOOKUP(D800,Saldo!$P$9:$Y$1009,9,FALSE),"")</f>
        <v/>
      </c>
      <c r="G800" s="94" t="str">
        <f>IFERROR(VLOOKUP(D800,Saldo!$P$9:$Y$1009,10,FALSE),"")</f>
        <v/>
      </c>
      <c r="H800" s="94" t="str">
        <f>IFERROR(VLOOKUP(D800,Saldo!$P$9:$AA$1009,11,FALSE),"")</f>
        <v/>
      </c>
      <c r="I800" s="94" t="str">
        <f t="shared" si="24"/>
        <v/>
      </c>
      <c r="K800" s="67"/>
      <c r="L800" s="103" t="str">
        <f t="shared" si="25"/>
        <v>-</v>
      </c>
    </row>
    <row r="801" spans="1:12" ht="18.95" customHeight="1" x14ac:dyDescent="0.25">
      <c r="A801" s="82"/>
      <c r="C801" s="76" t="str">
        <f>IF(Cadastro!D800="","",Cadastro!D800)</f>
        <v/>
      </c>
      <c r="D801" s="76" t="str">
        <f>IF(Cadastro!C800="","",Cadastro!C800)</f>
        <v/>
      </c>
      <c r="E801" s="94" t="str">
        <f>IF(Cadastro!E800="","",Cadastro!E800)</f>
        <v/>
      </c>
      <c r="F801" s="94" t="str">
        <f>IFERROR(VLOOKUP(D801,Saldo!$P$9:$Y$1009,9,FALSE),"")</f>
        <v/>
      </c>
      <c r="G801" s="94" t="str">
        <f>IFERROR(VLOOKUP(D801,Saldo!$P$9:$Y$1009,10,FALSE),"")</f>
        <v/>
      </c>
      <c r="H801" s="94" t="str">
        <f>IFERROR(VLOOKUP(D801,Saldo!$P$9:$AA$1009,11,FALSE),"")</f>
        <v/>
      </c>
      <c r="I801" s="94" t="str">
        <f t="shared" si="24"/>
        <v/>
      </c>
      <c r="K801" s="67"/>
      <c r="L801" s="103" t="str">
        <f t="shared" si="25"/>
        <v>-</v>
      </c>
    </row>
    <row r="802" spans="1:12" ht="18.95" customHeight="1" x14ac:dyDescent="0.25">
      <c r="A802" s="82"/>
      <c r="C802" s="76" t="str">
        <f>IF(Cadastro!D801="","",Cadastro!D801)</f>
        <v/>
      </c>
      <c r="D802" s="76" t="str">
        <f>IF(Cadastro!C801="","",Cadastro!C801)</f>
        <v/>
      </c>
      <c r="E802" s="94" t="str">
        <f>IF(Cadastro!E801="","",Cadastro!E801)</f>
        <v/>
      </c>
      <c r="F802" s="94" t="str">
        <f>IFERROR(VLOOKUP(D802,Saldo!$P$9:$Y$1009,9,FALSE),"")</f>
        <v/>
      </c>
      <c r="G802" s="94" t="str">
        <f>IFERROR(VLOOKUP(D802,Saldo!$P$9:$Y$1009,10,FALSE),"")</f>
        <v/>
      </c>
      <c r="H802" s="94" t="str">
        <f>IFERROR(VLOOKUP(D802,Saldo!$P$9:$AA$1009,11,FALSE),"")</f>
        <v/>
      </c>
      <c r="I802" s="94" t="str">
        <f t="shared" si="24"/>
        <v/>
      </c>
      <c r="K802" s="67"/>
      <c r="L802" s="103" t="str">
        <f t="shared" si="25"/>
        <v>-</v>
      </c>
    </row>
    <row r="803" spans="1:12" ht="18.95" customHeight="1" x14ac:dyDescent="0.25">
      <c r="A803" s="82"/>
      <c r="C803" s="76" t="str">
        <f>IF(Cadastro!D802="","",Cadastro!D802)</f>
        <v/>
      </c>
      <c r="D803" s="76" t="str">
        <f>IF(Cadastro!C802="","",Cadastro!C802)</f>
        <v/>
      </c>
      <c r="E803" s="94" t="str">
        <f>IF(Cadastro!E802="","",Cadastro!E802)</f>
        <v/>
      </c>
      <c r="F803" s="94" t="str">
        <f>IFERROR(VLOOKUP(D803,Saldo!$P$9:$Y$1009,9,FALSE),"")</f>
        <v/>
      </c>
      <c r="G803" s="94" t="str">
        <f>IFERROR(VLOOKUP(D803,Saldo!$P$9:$Y$1009,10,FALSE),"")</f>
        <v/>
      </c>
      <c r="H803" s="94" t="str">
        <f>IFERROR(VLOOKUP(D803,Saldo!$P$9:$AA$1009,11,FALSE),"")</f>
        <v/>
      </c>
      <c r="I803" s="94" t="str">
        <f t="shared" si="24"/>
        <v/>
      </c>
      <c r="K803" s="67"/>
      <c r="L803" s="103" t="str">
        <f t="shared" si="25"/>
        <v>-</v>
      </c>
    </row>
    <row r="804" spans="1:12" ht="18.95" customHeight="1" x14ac:dyDescent="0.25">
      <c r="A804" s="82"/>
      <c r="C804" s="76" t="str">
        <f>IF(Cadastro!D803="","",Cadastro!D803)</f>
        <v/>
      </c>
      <c r="D804" s="76" t="str">
        <f>IF(Cadastro!C803="","",Cadastro!C803)</f>
        <v/>
      </c>
      <c r="E804" s="94" t="str">
        <f>IF(Cadastro!E803="","",Cadastro!E803)</f>
        <v/>
      </c>
      <c r="F804" s="94" t="str">
        <f>IFERROR(VLOOKUP(D804,Saldo!$P$9:$Y$1009,9,FALSE),"")</f>
        <v/>
      </c>
      <c r="G804" s="94" t="str">
        <f>IFERROR(VLOOKUP(D804,Saldo!$P$9:$Y$1009,10,FALSE),"")</f>
        <v/>
      </c>
      <c r="H804" s="94" t="str">
        <f>IFERROR(VLOOKUP(D804,Saldo!$P$9:$AA$1009,11,FALSE),"")</f>
        <v/>
      </c>
      <c r="I804" s="94" t="str">
        <f t="shared" si="24"/>
        <v/>
      </c>
      <c r="K804" s="67"/>
      <c r="L804" s="103" t="str">
        <f t="shared" si="25"/>
        <v>-</v>
      </c>
    </row>
    <row r="805" spans="1:12" ht="18.95" customHeight="1" x14ac:dyDescent="0.25">
      <c r="A805" s="82"/>
      <c r="C805" s="76" t="str">
        <f>IF(Cadastro!D804="","",Cadastro!D804)</f>
        <v/>
      </c>
      <c r="D805" s="76" t="str">
        <f>IF(Cadastro!C804="","",Cadastro!C804)</f>
        <v/>
      </c>
      <c r="E805" s="94" t="str">
        <f>IF(Cadastro!E804="","",Cadastro!E804)</f>
        <v/>
      </c>
      <c r="F805" s="94" t="str">
        <f>IFERROR(VLOOKUP(D805,Saldo!$P$9:$Y$1009,9,FALSE),"")</f>
        <v/>
      </c>
      <c r="G805" s="94" t="str">
        <f>IFERROR(VLOOKUP(D805,Saldo!$P$9:$Y$1009,10,FALSE),"")</f>
        <v/>
      </c>
      <c r="H805" s="94" t="str">
        <f>IFERROR(VLOOKUP(D805,Saldo!$P$9:$AA$1009,11,FALSE),"")</f>
        <v/>
      </c>
      <c r="I805" s="94" t="str">
        <f t="shared" si="24"/>
        <v/>
      </c>
      <c r="K805" s="67"/>
      <c r="L805" s="103" t="str">
        <f t="shared" si="25"/>
        <v>-</v>
      </c>
    </row>
    <row r="806" spans="1:12" ht="18.95" customHeight="1" x14ac:dyDescent="0.25">
      <c r="A806" s="82"/>
      <c r="C806" s="76" t="str">
        <f>IF(Cadastro!D805="","",Cadastro!D805)</f>
        <v/>
      </c>
      <c r="D806" s="76" t="str">
        <f>IF(Cadastro!C805="","",Cadastro!C805)</f>
        <v/>
      </c>
      <c r="E806" s="94" t="str">
        <f>IF(Cadastro!E805="","",Cadastro!E805)</f>
        <v/>
      </c>
      <c r="F806" s="94" t="str">
        <f>IFERROR(VLOOKUP(D806,Saldo!$P$9:$Y$1009,9,FALSE),"")</f>
        <v/>
      </c>
      <c r="G806" s="94" t="str">
        <f>IFERROR(VLOOKUP(D806,Saldo!$P$9:$Y$1009,10,FALSE),"")</f>
        <v/>
      </c>
      <c r="H806" s="94" t="str">
        <f>IFERROR(VLOOKUP(D806,Saldo!$P$9:$AA$1009,11,FALSE),"")</f>
        <v/>
      </c>
      <c r="I806" s="94" t="str">
        <f t="shared" si="24"/>
        <v/>
      </c>
      <c r="K806" s="67"/>
      <c r="L806" s="103" t="str">
        <f t="shared" si="25"/>
        <v>-</v>
      </c>
    </row>
    <row r="807" spans="1:12" ht="18.95" customHeight="1" x14ac:dyDescent="0.25">
      <c r="A807" s="82"/>
      <c r="C807" s="76" t="str">
        <f>IF(Cadastro!D806="","",Cadastro!D806)</f>
        <v/>
      </c>
      <c r="D807" s="76" t="str">
        <f>IF(Cadastro!C806="","",Cadastro!C806)</f>
        <v/>
      </c>
      <c r="E807" s="94" t="str">
        <f>IF(Cadastro!E806="","",Cadastro!E806)</f>
        <v/>
      </c>
      <c r="F807" s="94" t="str">
        <f>IFERROR(VLOOKUP(D807,Saldo!$P$9:$Y$1009,9,FALSE),"")</f>
        <v/>
      </c>
      <c r="G807" s="94" t="str">
        <f>IFERROR(VLOOKUP(D807,Saldo!$P$9:$Y$1009,10,FALSE),"")</f>
        <v/>
      </c>
      <c r="H807" s="94" t="str">
        <f>IFERROR(VLOOKUP(D807,Saldo!$P$9:$AA$1009,11,FALSE),"")</f>
        <v/>
      </c>
      <c r="I807" s="94" t="str">
        <f t="shared" si="24"/>
        <v/>
      </c>
      <c r="K807" s="67"/>
      <c r="L807" s="103" t="str">
        <f t="shared" si="25"/>
        <v>-</v>
      </c>
    </row>
    <row r="808" spans="1:12" ht="18.95" customHeight="1" x14ac:dyDescent="0.25">
      <c r="A808" s="82"/>
      <c r="C808" s="76" t="str">
        <f>IF(Cadastro!D807="","",Cadastro!D807)</f>
        <v/>
      </c>
      <c r="D808" s="76" t="str">
        <f>IF(Cadastro!C807="","",Cadastro!C807)</f>
        <v/>
      </c>
      <c r="E808" s="94" t="str">
        <f>IF(Cadastro!E807="","",Cadastro!E807)</f>
        <v/>
      </c>
      <c r="F808" s="94" t="str">
        <f>IFERROR(VLOOKUP(D808,Saldo!$P$9:$Y$1009,9,FALSE),"")</f>
        <v/>
      </c>
      <c r="G808" s="94" t="str">
        <f>IFERROR(VLOOKUP(D808,Saldo!$P$9:$Y$1009,10,FALSE),"")</f>
        <v/>
      </c>
      <c r="H808" s="94" t="str">
        <f>IFERROR(VLOOKUP(D808,Saldo!$P$9:$AA$1009,11,FALSE),"")</f>
        <v/>
      </c>
      <c r="I808" s="94" t="str">
        <f t="shared" si="24"/>
        <v/>
      </c>
      <c r="K808" s="67"/>
      <c r="L808" s="103" t="str">
        <f t="shared" si="25"/>
        <v>-</v>
      </c>
    </row>
    <row r="809" spans="1:12" ht="18.95" customHeight="1" x14ac:dyDescent="0.25">
      <c r="A809" s="82"/>
      <c r="C809" s="76" t="str">
        <f>IF(Cadastro!D808="","",Cadastro!D808)</f>
        <v/>
      </c>
      <c r="D809" s="76" t="str">
        <f>IF(Cadastro!C808="","",Cadastro!C808)</f>
        <v/>
      </c>
      <c r="E809" s="94" t="str">
        <f>IF(Cadastro!E808="","",Cadastro!E808)</f>
        <v/>
      </c>
      <c r="F809" s="94" t="str">
        <f>IFERROR(VLOOKUP(D809,Saldo!$P$9:$Y$1009,9,FALSE),"")</f>
        <v/>
      </c>
      <c r="G809" s="94" t="str">
        <f>IFERROR(VLOOKUP(D809,Saldo!$P$9:$Y$1009,10,FALSE),"")</f>
        <v/>
      </c>
      <c r="H809" s="94" t="str">
        <f>IFERROR(VLOOKUP(D809,Saldo!$P$9:$AA$1009,11,FALSE),"")</f>
        <v/>
      </c>
      <c r="I809" s="94" t="str">
        <f t="shared" si="24"/>
        <v/>
      </c>
      <c r="K809" s="67"/>
      <c r="L809" s="103" t="str">
        <f t="shared" si="25"/>
        <v>-</v>
      </c>
    </row>
    <row r="810" spans="1:12" ht="18.95" customHeight="1" x14ac:dyDescent="0.25">
      <c r="A810" s="82"/>
      <c r="C810" s="76" t="str">
        <f>IF(Cadastro!D809="","",Cadastro!D809)</f>
        <v/>
      </c>
      <c r="D810" s="76" t="str">
        <f>IF(Cadastro!C809="","",Cadastro!C809)</f>
        <v/>
      </c>
      <c r="E810" s="94" t="str">
        <f>IF(Cadastro!E809="","",Cadastro!E809)</f>
        <v/>
      </c>
      <c r="F810" s="94" t="str">
        <f>IFERROR(VLOOKUP(D810,Saldo!$P$9:$Y$1009,9,FALSE),"")</f>
        <v/>
      </c>
      <c r="G810" s="94" t="str">
        <f>IFERROR(VLOOKUP(D810,Saldo!$P$9:$Y$1009,10,FALSE),"")</f>
        <v/>
      </c>
      <c r="H810" s="94" t="str">
        <f>IFERROR(VLOOKUP(D810,Saldo!$P$9:$AA$1009,11,FALSE),"")</f>
        <v/>
      </c>
      <c r="I810" s="94" t="str">
        <f t="shared" si="24"/>
        <v/>
      </c>
      <c r="K810" s="67"/>
      <c r="L810" s="103" t="str">
        <f t="shared" si="25"/>
        <v>-</v>
      </c>
    </row>
    <row r="811" spans="1:12" ht="18.95" customHeight="1" x14ac:dyDescent="0.25">
      <c r="A811" s="82"/>
      <c r="C811" s="76" t="str">
        <f>IF(Cadastro!D810="","",Cadastro!D810)</f>
        <v/>
      </c>
      <c r="D811" s="76" t="str">
        <f>IF(Cadastro!C810="","",Cadastro!C810)</f>
        <v/>
      </c>
      <c r="E811" s="94" t="str">
        <f>IF(Cadastro!E810="","",Cadastro!E810)</f>
        <v/>
      </c>
      <c r="F811" s="94" t="str">
        <f>IFERROR(VLOOKUP(D811,Saldo!$P$9:$Y$1009,9,FALSE),"")</f>
        <v/>
      </c>
      <c r="G811" s="94" t="str">
        <f>IFERROR(VLOOKUP(D811,Saldo!$P$9:$Y$1009,10,FALSE),"")</f>
        <v/>
      </c>
      <c r="H811" s="94" t="str">
        <f>IFERROR(VLOOKUP(D811,Saldo!$P$9:$AA$1009,11,FALSE),"")</f>
        <v/>
      </c>
      <c r="I811" s="94" t="str">
        <f t="shared" si="24"/>
        <v/>
      </c>
      <c r="K811" s="67"/>
      <c r="L811" s="103" t="str">
        <f t="shared" si="25"/>
        <v>-</v>
      </c>
    </row>
    <row r="812" spans="1:12" ht="18.95" customHeight="1" x14ac:dyDescent="0.25">
      <c r="A812" s="82"/>
      <c r="C812" s="76" t="str">
        <f>IF(Cadastro!D811="","",Cadastro!D811)</f>
        <v/>
      </c>
      <c r="D812" s="76" t="str">
        <f>IF(Cadastro!C811="","",Cadastro!C811)</f>
        <v/>
      </c>
      <c r="E812" s="94" t="str">
        <f>IF(Cadastro!E811="","",Cadastro!E811)</f>
        <v/>
      </c>
      <c r="F812" s="94" t="str">
        <f>IFERROR(VLOOKUP(D812,Saldo!$P$9:$Y$1009,9,FALSE),"")</f>
        <v/>
      </c>
      <c r="G812" s="94" t="str">
        <f>IFERROR(VLOOKUP(D812,Saldo!$P$9:$Y$1009,10,FALSE),"")</f>
        <v/>
      </c>
      <c r="H812" s="94" t="str">
        <f>IFERROR(VLOOKUP(D812,Saldo!$P$9:$AA$1009,11,FALSE),"")</f>
        <v/>
      </c>
      <c r="I812" s="94" t="str">
        <f t="shared" si="24"/>
        <v/>
      </c>
      <c r="K812" s="67"/>
      <c r="L812" s="103" t="str">
        <f t="shared" si="25"/>
        <v>-</v>
      </c>
    </row>
    <row r="813" spans="1:12" ht="18.95" customHeight="1" x14ac:dyDescent="0.25">
      <c r="A813" s="82"/>
      <c r="C813" s="76" t="str">
        <f>IF(Cadastro!D812="","",Cadastro!D812)</f>
        <v/>
      </c>
      <c r="D813" s="76" t="str">
        <f>IF(Cadastro!C812="","",Cadastro!C812)</f>
        <v/>
      </c>
      <c r="E813" s="94" t="str">
        <f>IF(Cadastro!E812="","",Cadastro!E812)</f>
        <v/>
      </c>
      <c r="F813" s="94" t="str">
        <f>IFERROR(VLOOKUP(D813,Saldo!$P$9:$Y$1009,9,FALSE),"")</f>
        <v/>
      </c>
      <c r="G813" s="94" t="str">
        <f>IFERROR(VLOOKUP(D813,Saldo!$P$9:$Y$1009,10,FALSE),"")</f>
        <v/>
      </c>
      <c r="H813" s="94" t="str">
        <f>IFERROR(VLOOKUP(D813,Saldo!$P$9:$AA$1009,11,FALSE),"")</f>
        <v/>
      </c>
      <c r="I813" s="94" t="str">
        <f t="shared" si="24"/>
        <v/>
      </c>
      <c r="K813" s="67"/>
      <c r="L813" s="103" t="str">
        <f t="shared" si="25"/>
        <v>-</v>
      </c>
    </row>
    <row r="814" spans="1:12" ht="18.95" customHeight="1" x14ac:dyDescent="0.25">
      <c r="A814" s="82"/>
      <c r="C814" s="76" t="str">
        <f>IF(Cadastro!D813="","",Cadastro!D813)</f>
        <v/>
      </c>
      <c r="D814" s="76" t="str">
        <f>IF(Cadastro!C813="","",Cadastro!C813)</f>
        <v/>
      </c>
      <c r="E814" s="94" t="str">
        <f>IF(Cadastro!E813="","",Cadastro!E813)</f>
        <v/>
      </c>
      <c r="F814" s="94" t="str">
        <f>IFERROR(VLOOKUP(D814,Saldo!$P$9:$Y$1009,9,FALSE),"")</f>
        <v/>
      </c>
      <c r="G814" s="94" t="str">
        <f>IFERROR(VLOOKUP(D814,Saldo!$P$9:$Y$1009,10,FALSE),"")</f>
        <v/>
      </c>
      <c r="H814" s="94" t="str">
        <f>IFERROR(VLOOKUP(D814,Saldo!$P$9:$AA$1009,11,FALSE),"")</f>
        <v/>
      </c>
      <c r="I814" s="94" t="str">
        <f t="shared" si="24"/>
        <v/>
      </c>
      <c r="K814" s="67"/>
      <c r="L814" s="103" t="str">
        <f t="shared" si="25"/>
        <v>-</v>
      </c>
    </row>
    <row r="815" spans="1:12" ht="18.95" customHeight="1" x14ac:dyDescent="0.25">
      <c r="A815" s="82"/>
      <c r="C815" s="76" t="str">
        <f>IF(Cadastro!D814="","",Cadastro!D814)</f>
        <v/>
      </c>
      <c r="D815" s="76" t="str">
        <f>IF(Cadastro!C814="","",Cadastro!C814)</f>
        <v/>
      </c>
      <c r="E815" s="94" t="str">
        <f>IF(Cadastro!E814="","",Cadastro!E814)</f>
        <v/>
      </c>
      <c r="F815" s="94" t="str">
        <f>IFERROR(VLOOKUP(D815,Saldo!$P$9:$Y$1009,9,FALSE),"")</f>
        <v/>
      </c>
      <c r="G815" s="94" t="str">
        <f>IFERROR(VLOOKUP(D815,Saldo!$P$9:$Y$1009,10,FALSE),"")</f>
        <v/>
      </c>
      <c r="H815" s="94" t="str">
        <f>IFERROR(VLOOKUP(D815,Saldo!$P$9:$AA$1009,11,FALSE),"")</f>
        <v/>
      </c>
      <c r="I815" s="94" t="str">
        <f t="shared" si="24"/>
        <v/>
      </c>
      <c r="K815" s="67"/>
      <c r="L815" s="103" t="str">
        <f t="shared" si="25"/>
        <v>-</v>
      </c>
    </row>
    <row r="816" spans="1:12" ht="18.95" customHeight="1" x14ac:dyDescent="0.25">
      <c r="A816" s="82"/>
      <c r="C816" s="76" t="str">
        <f>IF(Cadastro!D815="","",Cadastro!D815)</f>
        <v/>
      </c>
      <c r="D816" s="76" t="str">
        <f>IF(Cadastro!C815="","",Cadastro!C815)</f>
        <v/>
      </c>
      <c r="E816" s="94" t="str">
        <f>IF(Cadastro!E815="","",Cadastro!E815)</f>
        <v/>
      </c>
      <c r="F816" s="94" t="str">
        <f>IFERROR(VLOOKUP(D816,Saldo!$P$9:$Y$1009,9,FALSE),"")</f>
        <v/>
      </c>
      <c r="G816" s="94" t="str">
        <f>IFERROR(VLOOKUP(D816,Saldo!$P$9:$Y$1009,10,FALSE),"")</f>
        <v/>
      </c>
      <c r="H816" s="94" t="str">
        <f>IFERROR(VLOOKUP(D816,Saldo!$P$9:$AA$1009,11,FALSE),"")</f>
        <v/>
      </c>
      <c r="I816" s="94" t="str">
        <f t="shared" si="24"/>
        <v/>
      </c>
      <c r="K816" s="67"/>
      <c r="L816" s="103" t="str">
        <f t="shared" si="25"/>
        <v>-</v>
      </c>
    </row>
    <row r="817" spans="1:12" ht="18.95" customHeight="1" x14ac:dyDescent="0.25">
      <c r="A817" s="82"/>
      <c r="C817" s="76" t="str">
        <f>IF(Cadastro!D816="","",Cadastro!D816)</f>
        <v/>
      </c>
      <c r="D817" s="76" t="str">
        <f>IF(Cadastro!C816="","",Cadastro!C816)</f>
        <v/>
      </c>
      <c r="E817" s="94" t="str">
        <f>IF(Cadastro!E816="","",Cadastro!E816)</f>
        <v/>
      </c>
      <c r="F817" s="94" t="str">
        <f>IFERROR(VLOOKUP(D817,Saldo!$P$9:$Y$1009,9,FALSE),"")</f>
        <v/>
      </c>
      <c r="G817" s="94" t="str">
        <f>IFERROR(VLOOKUP(D817,Saldo!$P$9:$Y$1009,10,FALSE),"")</f>
        <v/>
      </c>
      <c r="H817" s="94" t="str">
        <f>IFERROR(VLOOKUP(D817,Saldo!$P$9:$AA$1009,11,FALSE),"")</f>
        <v/>
      </c>
      <c r="I817" s="94" t="str">
        <f t="shared" si="24"/>
        <v/>
      </c>
      <c r="K817" s="67"/>
      <c r="L817" s="103" t="str">
        <f t="shared" si="25"/>
        <v>-</v>
      </c>
    </row>
    <row r="818" spans="1:12" ht="18.95" customHeight="1" x14ac:dyDescent="0.25">
      <c r="A818" s="82"/>
      <c r="C818" s="76" t="str">
        <f>IF(Cadastro!D817="","",Cadastro!D817)</f>
        <v/>
      </c>
      <c r="D818" s="76" t="str">
        <f>IF(Cadastro!C817="","",Cadastro!C817)</f>
        <v/>
      </c>
      <c r="E818" s="94" t="str">
        <f>IF(Cadastro!E817="","",Cadastro!E817)</f>
        <v/>
      </c>
      <c r="F818" s="94" t="str">
        <f>IFERROR(VLOOKUP(D818,Saldo!$P$9:$Y$1009,9,FALSE),"")</f>
        <v/>
      </c>
      <c r="G818" s="94" t="str">
        <f>IFERROR(VLOOKUP(D818,Saldo!$P$9:$Y$1009,10,FALSE),"")</f>
        <v/>
      </c>
      <c r="H818" s="94" t="str">
        <f>IFERROR(VLOOKUP(D818,Saldo!$P$9:$AA$1009,11,FALSE),"")</f>
        <v/>
      </c>
      <c r="I818" s="94" t="str">
        <f t="shared" si="24"/>
        <v/>
      </c>
      <c r="K818" s="67"/>
      <c r="L818" s="103" t="str">
        <f t="shared" si="25"/>
        <v>-</v>
      </c>
    </row>
    <row r="819" spans="1:12" ht="18.95" customHeight="1" x14ac:dyDescent="0.25">
      <c r="A819" s="82"/>
      <c r="C819" s="76" t="str">
        <f>IF(Cadastro!D818="","",Cadastro!D818)</f>
        <v/>
      </c>
      <c r="D819" s="76" t="str">
        <f>IF(Cadastro!C818="","",Cadastro!C818)</f>
        <v/>
      </c>
      <c r="E819" s="94" t="str">
        <f>IF(Cadastro!E818="","",Cadastro!E818)</f>
        <v/>
      </c>
      <c r="F819" s="94" t="str">
        <f>IFERROR(VLOOKUP(D819,Saldo!$P$9:$Y$1009,9,FALSE),"")</f>
        <v/>
      </c>
      <c r="G819" s="94" t="str">
        <f>IFERROR(VLOOKUP(D819,Saldo!$P$9:$Y$1009,10,FALSE),"")</f>
        <v/>
      </c>
      <c r="H819" s="94" t="str">
        <f>IFERROR(VLOOKUP(D819,Saldo!$P$9:$AA$1009,11,FALSE),"")</f>
        <v/>
      </c>
      <c r="I819" s="94" t="str">
        <f t="shared" si="24"/>
        <v/>
      </c>
      <c r="K819" s="67"/>
      <c r="L819" s="103" t="str">
        <f t="shared" si="25"/>
        <v>-</v>
      </c>
    </row>
    <row r="820" spans="1:12" ht="18.95" customHeight="1" x14ac:dyDescent="0.25">
      <c r="A820" s="82"/>
      <c r="C820" s="76" t="str">
        <f>IF(Cadastro!D819="","",Cadastro!D819)</f>
        <v/>
      </c>
      <c r="D820" s="76" t="str">
        <f>IF(Cadastro!C819="","",Cadastro!C819)</f>
        <v/>
      </c>
      <c r="E820" s="94" t="str">
        <f>IF(Cadastro!E819="","",Cadastro!E819)</f>
        <v/>
      </c>
      <c r="F820" s="94" t="str">
        <f>IFERROR(VLOOKUP(D820,Saldo!$P$9:$Y$1009,9,FALSE),"")</f>
        <v/>
      </c>
      <c r="G820" s="94" t="str">
        <f>IFERROR(VLOOKUP(D820,Saldo!$P$9:$Y$1009,10,FALSE),"")</f>
        <v/>
      </c>
      <c r="H820" s="94" t="str">
        <f>IFERROR(VLOOKUP(D820,Saldo!$P$9:$AA$1009,11,FALSE),"")</f>
        <v/>
      </c>
      <c r="I820" s="94" t="str">
        <f t="shared" si="24"/>
        <v/>
      </c>
      <c r="K820" s="67"/>
      <c r="L820" s="103" t="str">
        <f t="shared" si="25"/>
        <v>-</v>
      </c>
    </row>
    <row r="821" spans="1:12" ht="18.95" customHeight="1" x14ac:dyDescent="0.25">
      <c r="A821" s="82"/>
      <c r="C821" s="76" t="str">
        <f>IF(Cadastro!D820="","",Cadastro!D820)</f>
        <v/>
      </c>
      <c r="D821" s="76" t="str">
        <f>IF(Cadastro!C820="","",Cadastro!C820)</f>
        <v/>
      </c>
      <c r="E821" s="94" t="str">
        <f>IF(Cadastro!E820="","",Cadastro!E820)</f>
        <v/>
      </c>
      <c r="F821" s="94" t="str">
        <f>IFERROR(VLOOKUP(D821,Saldo!$P$9:$Y$1009,9,FALSE),"")</f>
        <v/>
      </c>
      <c r="G821" s="94" t="str">
        <f>IFERROR(VLOOKUP(D821,Saldo!$P$9:$Y$1009,10,FALSE),"")</f>
        <v/>
      </c>
      <c r="H821" s="94" t="str">
        <f>IFERROR(VLOOKUP(D821,Saldo!$P$9:$AA$1009,11,FALSE),"")</f>
        <v/>
      </c>
      <c r="I821" s="94" t="str">
        <f t="shared" si="24"/>
        <v/>
      </c>
      <c r="K821" s="67"/>
      <c r="L821" s="103" t="str">
        <f t="shared" si="25"/>
        <v>-</v>
      </c>
    </row>
    <row r="822" spans="1:12" ht="18.95" customHeight="1" x14ac:dyDescent="0.25">
      <c r="A822" s="82"/>
      <c r="C822" s="76" t="str">
        <f>IF(Cadastro!D821="","",Cadastro!D821)</f>
        <v/>
      </c>
      <c r="D822" s="76" t="str">
        <f>IF(Cadastro!C821="","",Cadastro!C821)</f>
        <v/>
      </c>
      <c r="E822" s="94" t="str">
        <f>IF(Cadastro!E821="","",Cadastro!E821)</f>
        <v/>
      </c>
      <c r="F822" s="94" t="str">
        <f>IFERROR(VLOOKUP(D822,Saldo!$P$9:$Y$1009,9,FALSE),"")</f>
        <v/>
      </c>
      <c r="G822" s="94" t="str">
        <f>IFERROR(VLOOKUP(D822,Saldo!$P$9:$Y$1009,10,FALSE),"")</f>
        <v/>
      </c>
      <c r="H822" s="94" t="str">
        <f>IFERROR(VLOOKUP(D822,Saldo!$P$9:$AA$1009,11,FALSE),"")</f>
        <v/>
      </c>
      <c r="I822" s="94" t="str">
        <f t="shared" si="24"/>
        <v/>
      </c>
      <c r="K822" s="67"/>
      <c r="L822" s="103" t="str">
        <f t="shared" si="25"/>
        <v>-</v>
      </c>
    </row>
    <row r="823" spans="1:12" ht="18.95" customHeight="1" x14ac:dyDescent="0.25">
      <c r="A823" s="82"/>
      <c r="C823" s="76" t="str">
        <f>IF(Cadastro!D822="","",Cadastro!D822)</f>
        <v/>
      </c>
      <c r="D823" s="76" t="str">
        <f>IF(Cadastro!C822="","",Cadastro!C822)</f>
        <v/>
      </c>
      <c r="E823" s="94" t="str">
        <f>IF(Cadastro!E822="","",Cadastro!E822)</f>
        <v/>
      </c>
      <c r="F823" s="94" t="str">
        <f>IFERROR(VLOOKUP(D823,Saldo!$P$9:$Y$1009,9,FALSE),"")</f>
        <v/>
      </c>
      <c r="G823" s="94" t="str">
        <f>IFERROR(VLOOKUP(D823,Saldo!$P$9:$Y$1009,10,FALSE),"")</f>
        <v/>
      </c>
      <c r="H823" s="94" t="str">
        <f>IFERROR(VLOOKUP(D823,Saldo!$P$9:$AA$1009,11,FALSE),"")</f>
        <v/>
      </c>
      <c r="I823" s="94" t="str">
        <f t="shared" si="24"/>
        <v/>
      </c>
      <c r="K823" s="67"/>
      <c r="L823" s="103" t="str">
        <f t="shared" si="25"/>
        <v>-</v>
      </c>
    </row>
    <row r="824" spans="1:12" ht="18.95" customHeight="1" x14ac:dyDescent="0.25">
      <c r="A824" s="82"/>
      <c r="C824" s="76" t="str">
        <f>IF(Cadastro!D823="","",Cadastro!D823)</f>
        <v/>
      </c>
      <c r="D824" s="76" t="str">
        <f>IF(Cadastro!C823="","",Cadastro!C823)</f>
        <v/>
      </c>
      <c r="E824" s="94" t="str">
        <f>IF(Cadastro!E823="","",Cadastro!E823)</f>
        <v/>
      </c>
      <c r="F824" s="94" t="str">
        <f>IFERROR(VLOOKUP(D824,Saldo!$P$9:$Y$1009,9,FALSE),"")</f>
        <v/>
      </c>
      <c r="G824" s="94" t="str">
        <f>IFERROR(VLOOKUP(D824,Saldo!$P$9:$Y$1009,10,FALSE),"")</f>
        <v/>
      </c>
      <c r="H824" s="94" t="str">
        <f>IFERROR(VLOOKUP(D824,Saldo!$P$9:$AA$1009,11,FALSE),"")</f>
        <v/>
      </c>
      <c r="I824" s="94" t="str">
        <f t="shared" si="24"/>
        <v/>
      </c>
      <c r="K824" s="67"/>
      <c r="L824" s="103" t="str">
        <f t="shared" si="25"/>
        <v>-</v>
      </c>
    </row>
    <row r="825" spans="1:12" ht="18.95" customHeight="1" x14ac:dyDescent="0.25">
      <c r="A825" s="82"/>
      <c r="C825" s="76" t="str">
        <f>IF(Cadastro!D824="","",Cadastro!D824)</f>
        <v/>
      </c>
      <c r="D825" s="76" t="str">
        <f>IF(Cadastro!C824="","",Cadastro!C824)</f>
        <v/>
      </c>
      <c r="E825" s="94" t="str">
        <f>IF(Cadastro!E824="","",Cadastro!E824)</f>
        <v/>
      </c>
      <c r="F825" s="94" t="str">
        <f>IFERROR(VLOOKUP(D825,Saldo!$P$9:$Y$1009,9,FALSE),"")</f>
        <v/>
      </c>
      <c r="G825" s="94" t="str">
        <f>IFERROR(VLOOKUP(D825,Saldo!$P$9:$Y$1009,10,FALSE),"")</f>
        <v/>
      </c>
      <c r="H825" s="94" t="str">
        <f>IFERROR(VLOOKUP(D825,Saldo!$P$9:$AA$1009,11,FALSE),"")</f>
        <v/>
      </c>
      <c r="I825" s="94" t="str">
        <f t="shared" si="24"/>
        <v/>
      </c>
      <c r="K825" s="67"/>
      <c r="L825" s="103" t="str">
        <f t="shared" si="25"/>
        <v>-</v>
      </c>
    </row>
    <row r="826" spans="1:12" ht="18.95" customHeight="1" x14ac:dyDescent="0.25">
      <c r="A826" s="82"/>
      <c r="C826" s="76" t="str">
        <f>IF(Cadastro!D825="","",Cadastro!D825)</f>
        <v/>
      </c>
      <c r="D826" s="76" t="str">
        <f>IF(Cadastro!C825="","",Cadastro!C825)</f>
        <v/>
      </c>
      <c r="E826" s="94" t="str">
        <f>IF(Cadastro!E825="","",Cadastro!E825)</f>
        <v/>
      </c>
      <c r="F826" s="94" t="str">
        <f>IFERROR(VLOOKUP(D826,Saldo!$P$9:$Y$1009,9,FALSE),"")</f>
        <v/>
      </c>
      <c r="G826" s="94" t="str">
        <f>IFERROR(VLOOKUP(D826,Saldo!$P$9:$Y$1009,10,FALSE),"")</f>
        <v/>
      </c>
      <c r="H826" s="94" t="str">
        <f>IFERROR(VLOOKUP(D826,Saldo!$P$9:$AA$1009,11,FALSE),"")</f>
        <v/>
      </c>
      <c r="I826" s="94" t="str">
        <f t="shared" si="24"/>
        <v/>
      </c>
      <c r="K826" s="67"/>
      <c r="L826" s="103" t="str">
        <f t="shared" si="25"/>
        <v>-</v>
      </c>
    </row>
    <row r="827" spans="1:12" ht="18.95" customHeight="1" x14ac:dyDescent="0.25">
      <c r="A827" s="82"/>
      <c r="C827" s="76" t="str">
        <f>IF(Cadastro!D826="","",Cadastro!D826)</f>
        <v/>
      </c>
      <c r="D827" s="76" t="str">
        <f>IF(Cadastro!C826="","",Cadastro!C826)</f>
        <v/>
      </c>
      <c r="E827" s="94" t="str">
        <f>IF(Cadastro!E826="","",Cadastro!E826)</f>
        <v/>
      </c>
      <c r="F827" s="94" t="str">
        <f>IFERROR(VLOOKUP(D827,Saldo!$P$9:$Y$1009,9,FALSE),"")</f>
        <v/>
      </c>
      <c r="G827" s="94" t="str">
        <f>IFERROR(VLOOKUP(D827,Saldo!$P$9:$Y$1009,10,FALSE),"")</f>
        <v/>
      </c>
      <c r="H827" s="94" t="str">
        <f>IFERROR(VLOOKUP(D827,Saldo!$P$9:$AA$1009,11,FALSE),"")</f>
        <v/>
      </c>
      <c r="I827" s="94" t="str">
        <f t="shared" si="24"/>
        <v/>
      </c>
      <c r="K827" s="67"/>
      <c r="L827" s="103" t="str">
        <f t="shared" si="25"/>
        <v>-</v>
      </c>
    </row>
    <row r="828" spans="1:12" ht="18.95" customHeight="1" x14ac:dyDescent="0.25">
      <c r="A828" s="82"/>
      <c r="C828" s="76" t="str">
        <f>IF(Cadastro!D827="","",Cadastro!D827)</f>
        <v/>
      </c>
      <c r="D828" s="76" t="str">
        <f>IF(Cadastro!C827="","",Cadastro!C827)</f>
        <v/>
      </c>
      <c r="E828" s="94" t="str">
        <f>IF(Cadastro!E827="","",Cadastro!E827)</f>
        <v/>
      </c>
      <c r="F828" s="94" t="str">
        <f>IFERROR(VLOOKUP(D828,Saldo!$P$9:$Y$1009,9,FALSE),"")</f>
        <v/>
      </c>
      <c r="G828" s="94" t="str">
        <f>IFERROR(VLOOKUP(D828,Saldo!$P$9:$Y$1009,10,FALSE),"")</f>
        <v/>
      </c>
      <c r="H828" s="94" t="str">
        <f>IFERROR(VLOOKUP(D828,Saldo!$P$9:$AA$1009,11,FALSE),"")</f>
        <v/>
      </c>
      <c r="I828" s="94" t="str">
        <f t="shared" si="24"/>
        <v/>
      </c>
      <c r="K828" s="67"/>
      <c r="L828" s="103" t="str">
        <f t="shared" si="25"/>
        <v>-</v>
      </c>
    </row>
    <row r="829" spans="1:12" ht="18.95" customHeight="1" x14ac:dyDescent="0.25">
      <c r="A829" s="82"/>
      <c r="C829" s="76" t="str">
        <f>IF(Cadastro!D828="","",Cadastro!D828)</f>
        <v/>
      </c>
      <c r="D829" s="76" t="str">
        <f>IF(Cadastro!C828="","",Cadastro!C828)</f>
        <v/>
      </c>
      <c r="E829" s="94" t="str">
        <f>IF(Cadastro!E828="","",Cadastro!E828)</f>
        <v/>
      </c>
      <c r="F829" s="94" t="str">
        <f>IFERROR(VLOOKUP(D829,Saldo!$P$9:$Y$1009,9,FALSE),"")</f>
        <v/>
      </c>
      <c r="G829" s="94" t="str">
        <f>IFERROR(VLOOKUP(D829,Saldo!$P$9:$Y$1009,10,FALSE),"")</f>
        <v/>
      </c>
      <c r="H829" s="94" t="str">
        <f>IFERROR(VLOOKUP(D829,Saldo!$P$9:$AA$1009,11,FALSE),"")</f>
        <v/>
      </c>
      <c r="I829" s="94" t="str">
        <f t="shared" si="24"/>
        <v/>
      </c>
      <c r="K829" s="67"/>
      <c r="L829" s="103" t="str">
        <f t="shared" si="25"/>
        <v>-</v>
      </c>
    </row>
    <row r="830" spans="1:12" ht="18.95" customHeight="1" x14ac:dyDescent="0.25">
      <c r="A830" s="82"/>
      <c r="C830" s="76" t="str">
        <f>IF(Cadastro!D829="","",Cadastro!D829)</f>
        <v/>
      </c>
      <c r="D830" s="76" t="str">
        <f>IF(Cadastro!C829="","",Cadastro!C829)</f>
        <v/>
      </c>
      <c r="E830" s="94" t="str">
        <f>IF(Cadastro!E829="","",Cadastro!E829)</f>
        <v/>
      </c>
      <c r="F830" s="94" t="str">
        <f>IFERROR(VLOOKUP(D830,Saldo!$P$9:$Y$1009,9,FALSE),"")</f>
        <v/>
      </c>
      <c r="G830" s="94" t="str">
        <f>IFERROR(VLOOKUP(D830,Saldo!$P$9:$Y$1009,10,FALSE),"")</f>
        <v/>
      </c>
      <c r="H830" s="94" t="str">
        <f>IFERROR(VLOOKUP(D830,Saldo!$P$9:$AA$1009,11,FALSE),"")</f>
        <v/>
      </c>
      <c r="I830" s="94" t="str">
        <f t="shared" si="24"/>
        <v/>
      </c>
      <c r="K830" s="67"/>
      <c r="L830" s="103" t="str">
        <f t="shared" si="25"/>
        <v>-</v>
      </c>
    </row>
    <row r="831" spans="1:12" ht="18.95" customHeight="1" x14ac:dyDescent="0.25">
      <c r="A831" s="82"/>
      <c r="C831" s="76" t="str">
        <f>IF(Cadastro!D830="","",Cadastro!D830)</f>
        <v/>
      </c>
      <c r="D831" s="76" t="str">
        <f>IF(Cadastro!C830="","",Cadastro!C830)</f>
        <v/>
      </c>
      <c r="E831" s="94" t="str">
        <f>IF(Cadastro!E830="","",Cadastro!E830)</f>
        <v/>
      </c>
      <c r="F831" s="94" t="str">
        <f>IFERROR(VLOOKUP(D831,Saldo!$P$9:$Y$1009,9,FALSE),"")</f>
        <v/>
      </c>
      <c r="G831" s="94" t="str">
        <f>IFERROR(VLOOKUP(D831,Saldo!$P$9:$Y$1009,10,FALSE),"")</f>
        <v/>
      </c>
      <c r="H831" s="94" t="str">
        <f>IFERROR(VLOOKUP(D831,Saldo!$P$9:$AA$1009,11,FALSE),"")</f>
        <v/>
      </c>
      <c r="I831" s="94" t="str">
        <f t="shared" si="24"/>
        <v/>
      </c>
      <c r="K831" s="67"/>
      <c r="L831" s="103" t="str">
        <f t="shared" si="25"/>
        <v>-</v>
      </c>
    </row>
    <row r="832" spans="1:12" ht="18.95" customHeight="1" x14ac:dyDescent="0.25">
      <c r="A832" s="82"/>
      <c r="C832" s="76" t="str">
        <f>IF(Cadastro!D831="","",Cadastro!D831)</f>
        <v/>
      </c>
      <c r="D832" s="76" t="str">
        <f>IF(Cadastro!C831="","",Cadastro!C831)</f>
        <v/>
      </c>
      <c r="E832" s="94" t="str">
        <f>IF(Cadastro!E831="","",Cadastro!E831)</f>
        <v/>
      </c>
      <c r="F832" s="94" t="str">
        <f>IFERROR(VLOOKUP(D832,Saldo!$P$9:$Y$1009,9,FALSE),"")</f>
        <v/>
      </c>
      <c r="G832" s="94" t="str">
        <f>IFERROR(VLOOKUP(D832,Saldo!$P$9:$Y$1009,10,FALSE),"")</f>
        <v/>
      </c>
      <c r="H832" s="94" t="str">
        <f>IFERROR(VLOOKUP(D832,Saldo!$P$9:$AA$1009,11,FALSE),"")</f>
        <v/>
      </c>
      <c r="I832" s="94" t="str">
        <f t="shared" si="24"/>
        <v/>
      </c>
      <c r="K832" s="67"/>
      <c r="L832" s="103" t="str">
        <f t="shared" si="25"/>
        <v>-</v>
      </c>
    </row>
    <row r="833" spans="1:12" ht="18.95" customHeight="1" x14ac:dyDescent="0.25">
      <c r="A833" s="82"/>
      <c r="C833" s="76" t="str">
        <f>IF(Cadastro!D832="","",Cadastro!D832)</f>
        <v/>
      </c>
      <c r="D833" s="76" t="str">
        <f>IF(Cadastro!C832="","",Cadastro!C832)</f>
        <v/>
      </c>
      <c r="E833" s="94" t="str">
        <f>IF(Cadastro!E832="","",Cadastro!E832)</f>
        <v/>
      </c>
      <c r="F833" s="94" t="str">
        <f>IFERROR(VLOOKUP(D833,Saldo!$P$9:$Y$1009,9,FALSE),"")</f>
        <v/>
      </c>
      <c r="G833" s="94" t="str">
        <f>IFERROR(VLOOKUP(D833,Saldo!$P$9:$Y$1009,10,FALSE),"")</f>
        <v/>
      </c>
      <c r="H833" s="94" t="str">
        <f>IFERROR(VLOOKUP(D833,Saldo!$P$9:$AA$1009,11,FALSE),"")</f>
        <v/>
      </c>
      <c r="I833" s="94" t="str">
        <f t="shared" si="24"/>
        <v/>
      </c>
      <c r="K833" s="67"/>
      <c r="L833" s="103" t="str">
        <f t="shared" si="25"/>
        <v>-</v>
      </c>
    </row>
    <row r="834" spans="1:12" ht="18.95" customHeight="1" x14ac:dyDescent="0.25">
      <c r="A834" s="82"/>
      <c r="C834" s="76" t="str">
        <f>IF(Cadastro!D833="","",Cadastro!D833)</f>
        <v/>
      </c>
      <c r="D834" s="76" t="str">
        <f>IF(Cadastro!C833="","",Cadastro!C833)</f>
        <v/>
      </c>
      <c r="E834" s="94" t="str">
        <f>IF(Cadastro!E833="","",Cadastro!E833)</f>
        <v/>
      </c>
      <c r="F834" s="94" t="str">
        <f>IFERROR(VLOOKUP(D834,Saldo!$P$9:$Y$1009,9,FALSE),"")</f>
        <v/>
      </c>
      <c r="G834" s="94" t="str">
        <f>IFERROR(VLOOKUP(D834,Saldo!$P$9:$Y$1009,10,FALSE),"")</f>
        <v/>
      </c>
      <c r="H834" s="94" t="str">
        <f>IFERROR(VLOOKUP(D834,Saldo!$P$9:$AA$1009,11,FALSE),"")</f>
        <v/>
      </c>
      <c r="I834" s="94" t="str">
        <f t="shared" si="24"/>
        <v/>
      </c>
      <c r="K834" s="67"/>
      <c r="L834" s="103" t="str">
        <f t="shared" si="25"/>
        <v>-</v>
      </c>
    </row>
    <row r="835" spans="1:12" ht="18.95" customHeight="1" x14ac:dyDescent="0.25">
      <c r="A835" s="82"/>
      <c r="C835" s="76" t="str">
        <f>IF(Cadastro!D834="","",Cadastro!D834)</f>
        <v/>
      </c>
      <c r="D835" s="76" t="str">
        <f>IF(Cadastro!C834="","",Cadastro!C834)</f>
        <v/>
      </c>
      <c r="E835" s="94" t="str">
        <f>IF(Cadastro!E834="","",Cadastro!E834)</f>
        <v/>
      </c>
      <c r="F835" s="94" t="str">
        <f>IFERROR(VLOOKUP(D835,Saldo!$P$9:$Y$1009,9,FALSE),"")</f>
        <v/>
      </c>
      <c r="G835" s="94" t="str">
        <f>IFERROR(VLOOKUP(D835,Saldo!$P$9:$Y$1009,10,FALSE),"")</f>
        <v/>
      </c>
      <c r="H835" s="94" t="str">
        <f>IFERROR(VLOOKUP(D835,Saldo!$P$9:$AA$1009,11,FALSE),"")</f>
        <v/>
      </c>
      <c r="I835" s="94" t="str">
        <f t="shared" si="24"/>
        <v/>
      </c>
      <c r="K835" s="67"/>
      <c r="L835" s="103" t="str">
        <f t="shared" si="25"/>
        <v>-</v>
      </c>
    </row>
    <row r="836" spans="1:12" ht="18.95" customHeight="1" x14ac:dyDescent="0.25">
      <c r="A836" s="82"/>
      <c r="C836" s="76" t="str">
        <f>IF(Cadastro!D835="","",Cadastro!D835)</f>
        <v/>
      </c>
      <c r="D836" s="76" t="str">
        <f>IF(Cadastro!C835="","",Cadastro!C835)</f>
        <v/>
      </c>
      <c r="E836" s="94" t="str">
        <f>IF(Cadastro!E835="","",Cadastro!E835)</f>
        <v/>
      </c>
      <c r="F836" s="94" t="str">
        <f>IFERROR(VLOOKUP(D836,Saldo!$P$9:$Y$1009,9,FALSE),"")</f>
        <v/>
      </c>
      <c r="G836" s="94" t="str">
        <f>IFERROR(VLOOKUP(D836,Saldo!$P$9:$Y$1009,10,FALSE),"")</f>
        <v/>
      </c>
      <c r="H836" s="94" t="str">
        <f>IFERROR(VLOOKUP(D836,Saldo!$P$9:$AA$1009,11,FALSE),"")</f>
        <v/>
      </c>
      <c r="I836" s="94" t="str">
        <f t="shared" si="24"/>
        <v/>
      </c>
      <c r="K836" s="67"/>
      <c r="L836" s="103" t="str">
        <f t="shared" si="25"/>
        <v>-</v>
      </c>
    </row>
    <row r="837" spans="1:12" ht="18.95" customHeight="1" x14ac:dyDescent="0.25">
      <c r="A837" s="82"/>
      <c r="C837" s="76" t="str">
        <f>IF(Cadastro!D836="","",Cadastro!D836)</f>
        <v/>
      </c>
      <c r="D837" s="76" t="str">
        <f>IF(Cadastro!C836="","",Cadastro!C836)</f>
        <v/>
      </c>
      <c r="E837" s="94" t="str">
        <f>IF(Cadastro!E836="","",Cadastro!E836)</f>
        <v/>
      </c>
      <c r="F837" s="94" t="str">
        <f>IFERROR(VLOOKUP(D837,Saldo!$P$9:$Y$1009,9,FALSE),"")</f>
        <v/>
      </c>
      <c r="G837" s="94" t="str">
        <f>IFERROR(VLOOKUP(D837,Saldo!$P$9:$Y$1009,10,FALSE),"")</f>
        <v/>
      </c>
      <c r="H837" s="94" t="str">
        <f>IFERROR(VLOOKUP(D837,Saldo!$P$9:$AA$1009,11,FALSE),"")</f>
        <v/>
      </c>
      <c r="I837" s="94" t="str">
        <f t="shared" si="24"/>
        <v/>
      </c>
      <c r="K837" s="67"/>
      <c r="L837" s="103" t="str">
        <f t="shared" si="25"/>
        <v>-</v>
      </c>
    </row>
    <row r="838" spans="1:12" ht="18.95" customHeight="1" x14ac:dyDescent="0.25">
      <c r="A838" s="82"/>
      <c r="C838" s="76" t="str">
        <f>IF(Cadastro!D837="","",Cadastro!D837)</f>
        <v/>
      </c>
      <c r="D838" s="76" t="str">
        <f>IF(Cadastro!C837="","",Cadastro!C837)</f>
        <v/>
      </c>
      <c r="E838" s="94" t="str">
        <f>IF(Cadastro!E837="","",Cadastro!E837)</f>
        <v/>
      </c>
      <c r="F838" s="94" t="str">
        <f>IFERROR(VLOOKUP(D838,Saldo!$P$9:$Y$1009,9,FALSE),"")</f>
        <v/>
      </c>
      <c r="G838" s="94" t="str">
        <f>IFERROR(VLOOKUP(D838,Saldo!$P$9:$Y$1009,10,FALSE),"")</f>
        <v/>
      </c>
      <c r="H838" s="94" t="str">
        <f>IFERROR(VLOOKUP(D838,Saldo!$P$9:$AA$1009,11,FALSE),"")</f>
        <v/>
      </c>
      <c r="I838" s="94" t="str">
        <f t="shared" si="24"/>
        <v/>
      </c>
      <c r="K838" s="67"/>
      <c r="L838" s="103" t="str">
        <f t="shared" si="25"/>
        <v>-</v>
      </c>
    </row>
    <row r="839" spans="1:12" ht="18.95" customHeight="1" x14ac:dyDescent="0.25">
      <c r="A839" s="82"/>
      <c r="C839" s="76" t="str">
        <f>IF(Cadastro!D838="","",Cadastro!D838)</f>
        <v/>
      </c>
      <c r="D839" s="76" t="str">
        <f>IF(Cadastro!C838="","",Cadastro!C838)</f>
        <v/>
      </c>
      <c r="E839" s="94" t="str">
        <f>IF(Cadastro!E838="","",Cadastro!E838)</f>
        <v/>
      </c>
      <c r="F839" s="94" t="str">
        <f>IFERROR(VLOOKUP(D839,Saldo!$P$9:$Y$1009,9,FALSE),"")</f>
        <v/>
      </c>
      <c r="G839" s="94" t="str">
        <f>IFERROR(VLOOKUP(D839,Saldo!$P$9:$Y$1009,10,FALSE),"")</f>
        <v/>
      </c>
      <c r="H839" s="94" t="str">
        <f>IFERROR(VLOOKUP(D839,Saldo!$P$9:$AA$1009,11,FALSE),"")</f>
        <v/>
      </c>
      <c r="I839" s="94" t="str">
        <f t="shared" si="24"/>
        <v/>
      </c>
      <c r="K839" s="67"/>
      <c r="L839" s="103" t="str">
        <f t="shared" si="25"/>
        <v>-</v>
      </c>
    </row>
    <row r="840" spans="1:12" ht="18.95" customHeight="1" x14ac:dyDescent="0.25">
      <c r="A840" s="82"/>
      <c r="C840" s="76" t="str">
        <f>IF(Cadastro!D839="","",Cadastro!D839)</f>
        <v/>
      </c>
      <c r="D840" s="76" t="str">
        <f>IF(Cadastro!C839="","",Cadastro!C839)</f>
        <v/>
      </c>
      <c r="E840" s="94" t="str">
        <f>IF(Cadastro!E839="","",Cadastro!E839)</f>
        <v/>
      </c>
      <c r="F840" s="94" t="str">
        <f>IFERROR(VLOOKUP(D840,Saldo!$P$9:$Y$1009,9,FALSE),"")</f>
        <v/>
      </c>
      <c r="G840" s="94" t="str">
        <f>IFERROR(VLOOKUP(D840,Saldo!$P$9:$Y$1009,10,FALSE),"")</f>
        <v/>
      </c>
      <c r="H840" s="94" t="str">
        <f>IFERROR(VLOOKUP(D840,Saldo!$P$9:$AA$1009,11,FALSE),"")</f>
        <v/>
      </c>
      <c r="I840" s="94" t="str">
        <f t="shared" si="24"/>
        <v/>
      </c>
      <c r="K840" s="67"/>
      <c r="L840" s="103" t="str">
        <f t="shared" si="25"/>
        <v>-</v>
      </c>
    </row>
    <row r="841" spans="1:12" ht="18.95" customHeight="1" x14ac:dyDescent="0.25">
      <c r="A841" s="82"/>
      <c r="C841" s="76" t="str">
        <f>IF(Cadastro!D840="","",Cadastro!D840)</f>
        <v/>
      </c>
      <c r="D841" s="76" t="str">
        <f>IF(Cadastro!C840="","",Cadastro!C840)</f>
        <v/>
      </c>
      <c r="E841" s="94" t="str">
        <f>IF(Cadastro!E840="","",Cadastro!E840)</f>
        <v/>
      </c>
      <c r="F841" s="94" t="str">
        <f>IFERROR(VLOOKUP(D841,Saldo!$P$9:$Y$1009,9,FALSE),"")</f>
        <v/>
      </c>
      <c r="G841" s="94" t="str">
        <f>IFERROR(VLOOKUP(D841,Saldo!$P$9:$Y$1009,10,FALSE),"")</f>
        <v/>
      </c>
      <c r="H841" s="94" t="str">
        <f>IFERROR(VLOOKUP(D841,Saldo!$P$9:$AA$1009,11,FALSE),"")</f>
        <v/>
      </c>
      <c r="I841" s="94" t="str">
        <f t="shared" si="24"/>
        <v/>
      </c>
      <c r="K841" s="67"/>
      <c r="L841" s="103" t="str">
        <f t="shared" si="25"/>
        <v>-</v>
      </c>
    </row>
    <row r="842" spans="1:12" ht="18.95" customHeight="1" x14ac:dyDescent="0.25">
      <c r="A842" s="82"/>
      <c r="C842" s="76" t="str">
        <f>IF(Cadastro!D841="","",Cadastro!D841)</f>
        <v/>
      </c>
      <c r="D842" s="76" t="str">
        <f>IF(Cadastro!C841="","",Cadastro!C841)</f>
        <v/>
      </c>
      <c r="E842" s="94" t="str">
        <f>IF(Cadastro!E841="","",Cadastro!E841)</f>
        <v/>
      </c>
      <c r="F842" s="94" t="str">
        <f>IFERROR(VLOOKUP(D842,Saldo!$P$9:$Y$1009,9,FALSE),"")</f>
        <v/>
      </c>
      <c r="G842" s="94" t="str">
        <f>IFERROR(VLOOKUP(D842,Saldo!$P$9:$Y$1009,10,FALSE),"")</f>
        <v/>
      </c>
      <c r="H842" s="94" t="str">
        <f>IFERROR(VLOOKUP(D842,Saldo!$P$9:$AA$1009,11,FALSE),"")</f>
        <v/>
      </c>
      <c r="I842" s="94" t="str">
        <f t="shared" si="24"/>
        <v/>
      </c>
      <c r="K842" s="67"/>
      <c r="L842" s="103" t="str">
        <f t="shared" si="25"/>
        <v>-</v>
      </c>
    </row>
    <row r="843" spans="1:12" ht="18.95" customHeight="1" x14ac:dyDescent="0.25">
      <c r="A843" s="82"/>
      <c r="C843" s="76" t="str">
        <f>IF(Cadastro!D842="","",Cadastro!D842)</f>
        <v/>
      </c>
      <c r="D843" s="76" t="str">
        <f>IF(Cadastro!C842="","",Cadastro!C842)</f>
        <v/>
      </c>
      <c r="E843" s="94" t="str">
        <f>IF(Cadastro!E842="","",Cadastro!E842)</f>
        <v/>
      </c>
      <c r="F843" s="94" t="str">
        <f>IFERROR(VLOOKUP(D843,Saldo!$P$9:$Y$1009,9,FALSE),"")</f>
        <v/>
      </c>
      <c r="G843" s="94" t="str">
        <f>IFERROR(VLOOKUP(D843,Saldo!$P$9:$Y$1009,10,FALSE),"")</f>
        <v/>
      </c>
      <c r="H843" s="94" t="str">
        <f>IFERROR(VLOOKUP(D843,Saldo!$P$9:$AA$1009,11,FALSE),"")</f>
        <v/>
      </c>
      <c r="I843" s="94" t="str">
        <f t="shared" ref="I843:I906" si="26">IFERROR(E843+F843-G843+H843,"")</f>
        <v/>
      </c>
      <c r="K843" s="67"/>
      <c r="L843" s="103" t="str">
        <f t="shared" ref="L843:L906" si="27">IF(C843="","-",IF(K843="","-",K843-I843))</f>
        <v>-</v>
      </c>
    </row>
    <row r="844" spans="1:12" ht="18.95" customHeight="1" x14ac:dyDescent="0.25">
      <c r="A844" s="82"/>
      <c r="C844" s="76" t="str">
        <f>IF(Cadastro!D843="","",Cadastro!D843)</f>
        <v/>
      </c>
      <c r="D844" s="76" t="str">
        <f>IF(Cadastro!C843="","",Cadastro!C843)</f>
        <v/>
      </c>
      <c r="E844" s="94" t="str">
        <f>IF(Cadastro!E843="","",Cadastro!E843)</f>
        <v/>
      </c>
      <c r="F844" s="94" t="str">
        <f>IFERROR(VLOOKUP(D844,Saldo!$P$9:$Y$1009,9,FALSE),"")</f>
        <v/>
      </c>
      <c r="G844" s="94" t="str">
        <f>IFERROR(VLOOKUP(D844,Saldo!$P$9:$Y$1009,10,FALSE),"")</f>
        <v/>
      </c>
      <c r="H844" s="94" t="str">
        <f>IFERROR(VLOOKUP(D844,Saldo!$P$9:$AA$1009,11,FALSE),"")</f>
        <v/>
      </c>
      <c r="I844" s="94" t="str">
        <f t="shared" si="26"/>
        <v/>
      </c>
      <c r="K844" s="67"/>
      <c r="L844" s="103" t="str">
        <f t="shared" si="27"/>
        <v>-</v>
      </c>
    </row>
    <row r="845" spans="1:12" ht="18.95" customHeight="1" x14ac:dyDescent="0.25">
      <c r="A845" s="82"/>
      <c r="C845" s="76" t="str">
        <f>IF(Cadastro!D844="","",Cadastro!D844)</f>
        <v/>
      </c>
      <c r="D845" s="76" t="str">
        <f>IF(Cadastro!C844="","",Cadastro!C844)</f>
        <v/>
      </c>
      <c r="E845" s="94" t="str">
        <f>IF(Cadastro!E844="","",Cadastro!E844)</f>
        <v/>
      </c>
      <c r="F845" s="94" t="str">
        <f>IFERROR(VLOOKUP(D845,Saldo!$P$9:$Y$1009,9,FALSE),"")</f>
        <v/>
      </c>
      <c r="G845" s="94" t="str">
        <f>IFERROR(VLOOKUP(D845,Saldo!$P$9:$Y$1009,10,FALSE),"")</f>
        <v/>
      </c>
      <c r="H845" s="94" t="str">
        <f>IFERROR(VLOOKUP(D845,Saldo!$P$9:$AA$1009,11,FALSE),"")</f>
        <v/>
      </c>
      <c r="I845" s="94" t="str">
        <f t="shared" si="26"/>
        <v/>
      </c>
      <c r="K845" s="67"/>
      <c r="L845" s="103" t="str">
        <f t="shared" si="27"/>
        <v>-</v>
      </c>
    </row>
    <row r="846" spans="1:12" ht="18.95" customHeight="1" x14ac:dyDescent="0.25">
      <c r="A846" s="82"/>
      <c r="C846" s="76" t="str">
        <f>IF(Cadastro!D845="","",Cadastro!D845)</f>
        <v/>
      </c>
      <c r="D846" s="76" t="str">
        <f>IF(Cadastro!C845="","",Cadastro!C845)</f>
        <v/>
      </c>
      <c r="E846" s="94" t="str">
        <f>IF(Cadastro!E845="","",Cadastro!E845)</f>
        <v/>
      </c>
      <c r="F846" s="94" t="str">
        <f>IFERROR(VLOOKUP(D846,Saldo!$P$9:$Y$1009,9,FALSE),"")</f>
        <v/>
      </c>
      <c r="G846" s="94" t="str">
        <f>IFERROR(VLOOKUP(D846,Saldo!$P$9:$Y$1009,10,FALSE),"")</f>
        <v/>
      </c>
      <c r="H846" s="94" t="str">
        <f>IFERROR(VLOOKUP(D846,Saldo!$P$9:$AA$1009,11,FALSE),"")</f>
        <v/>
      </c>
      <c r="I846" s="94" t="str">
        <f t="shared" si="26"/>
        <v/>
      </c>
      <c r="K846" s="67"/>
      <c r="L846" s="103" t="str">
        <f t="shared" si="27"/>
        <v>-</v>
      </c>
    </row>
    <row r="847" spans="1:12" ht="18.95" customHeight="1" x14ac:dyDescent="0.25">
      <c r="A847" s="82"/>
      <c r="C847" s="76" t="str">
        <f>IF(Cadastro!D846="","",Cadastro!D846)</f>
        <v/>
      </c>
      <c r="D847" s="76" t="str">
        <f>IF(Cadastro!C846="","",Cadastro!C846)</f>
        <v/>
      </c>
      <c r="E847" s="94" t="str">
        <f>IF(Cadastro!E846="","",Cadastro!E846)</f>
        <v/>
      </c>
      <c r="F847" s="94" t="str">
        <f>IFERROR(VLOOKUP(D847,Saldo!$P$9:$Y$1009,9,FALSE),"")</f>
        <v/>
      </c>
      <c r="G847" s="94" t="str">
        <f>IFERROR(VLOOKUP(D847,Saldo!$P$9:$Y$1009,10,FALSE),"")</f>
        <v/>
      </c>
      <c r="H847" s="94" t="str">
        <f>IFERROR(VLOOKUP(D847,Saldo!$P$9:$AA$1009,11,FALSE),"")</f>
        <v/>
      </c>
      <c r="I847" s="94" t="str">
        <f t="shared" si="26"/>
        <v/>
      </c>
      <c r="K847" s="67"/>
      <c r="L847" s="103" t="str">
        <f t="shared" si="27"/>
        <v>-</v>
      </c>
    </row>
    <row r="848" spans="1:12" ht="18.95" customHeight="1" x14ac:dyDescent="0.25">
      <c r="A848" s="82"/>
      <c r="C848" s="76" t="str">
        <f>IF(Cadastro!D847="","",Cadastro!D847)</f>
        <v/>
      </c>
      <c r="D848" s="76" t="str">
        <f>IF(Cadastro!C847="","",Cadastro!C847)</f>
        <v/>
      </c>
      <c r="E848" s="94" t="str">
        <f>IF(Cadastro!E847="","",Cadastro!E847)</f>
        <v/>
      </c>
      <c r="F848" s="94" t="str">
        <f>IFERROR(VLOOKUP(D848,Saldo!$P$9:$Y$1009,9,FALSE),"")</f>
        <v/>
      </c>
      <c r="G848" s="94" t="str">
        <f>IFERROR(VLOOKUP(D848,Saldo!$P$9:$Y$1009,10,FALSE),"")</f>
        <v/>
      </c>
      <c r="H848" s="94" t="str">
        <f>IFERROR(VLOOKUP(D848,Saldo!$P$9:$AA$1009,11,FALSE),"")</f>
        <v/>
      </c>
      <c r="I848" s="94" t="str">
        <f t="shared" si="26"/>
        <v/>
      </c>
      <c r="K848" s="67"/>
      <c r="L848" s="103" t="str">
        <f t="shared" si="27"/>
        <v>-</v>
      </c>
    </row>
    <row r="849" spans="1:12" ht="18.95" customHeight="1" x14ac:dyDescent="0.25">
      <c r="A849" s="82"/>
      <c r="C849" s="76" t="str">
        <f>IF(Cadastro!D848="","",Cadastro!D848)</f>
        <v/>
      </c>
      <c r="D849" s="76" t="str">
        <f>IF(Cadastro!C848="","",Cadastro!C848)</f>
        <v/>
      </c>
      <c r="E849" s="94" t="str">
        <f>IF(Cadastro!E848="","",Cadastro!E848)</f>
        <v/>
      </c>
      <c r="F849" s="94" t="str">
        <f>IFERROR(VLOOKUP(D849,Saldo!$P$9:$Y$1009,9,FALSE),"")</f>
        <v/>
      </c>
      <c r="G849" s="94" t="str">
        <f>IFERROR(VLOOKUP(D849,Saldo!$P$9:$Y$1009,10,FALSE),"")</f>
        <v/>
      </c>
      <c r="H849" s="94" t="str">
        <f>IFERROR(VLOOKUP(D849,Saldo!$P$9:$AA$1009,11,FALSE),"")</f>
        <v/>
      </c>
      <c r="I849" s="94" t="str">
        <f t="shared" si="26"/>
        <v/>
      </c>
      <c r="K849" s="67"/>
      <c r="L849" s="103" t="str">
        <f t="shared" si="27"/>
        <v>-</v>
      </c>
    </row>
    <row r="850" spans="1:12" ht="18.95" customHeight="1" x14ac:dyDescent="0.25">
      <c r="A850" s="82"/>
      <c r="C850" s="76" t="str">
        <f>IF(Cadastro!D849="","",Cadastro!D849)</f>
        <v/>
      </c>
      <c r="D850" s="76" t="str">
        <f>IF(Cadastro!C849="","",Cadastro!C849)</f>
        <v/>
      </c>
      <c r="E850" s="94" t="str">
        <f>IF(Cadastro!E849="","",Cadastro!E849)</f>
        <v/>
      </c>
      <c r="F850" s="94" t="str">
        <f>IFERROR(VLOOKUP(D850,Saldo!$P$9:$Y$1009,9,FALSE),"")</f>
        <v/>
      </c>
      <c r="G850" s="94" t="str">
        <f>IFERROR(VLOOKUP(D850,Saldo!$P$9:$Y$1009,10,FALSE),"")</f>
        <v/>
      </c>
      <c r="H850" s="94" t="str">
        <f>IFERROR(VLOOKUP(D850,Saldo!$P$9:$AA$1009,11,FALSE),"")</f>
        <v/>
      </c>
      <c r="I850" s="94" t="str">
        <f t="shared" si="26"/>
        <v/>
      </c>
      <c r="K850" s="67"/>
      <c r="L850" s="103" t="str">
        <f t="shared" si="27"/>
        <v>-</v>
      </c>
    </row>
    <row r="851" spans="1:12" ht="18.95" customHeight="1" x14ac:dyDescent="0.25">
      <c r="A851" s="82"/>
      <c r="C851" s="76" t="str">
        <f>IF(Cadastro!D850="","",Cadastro!D850)</f>
        <v/>
      </c>
      <c r="D851" s="76" t="str">
        <f>IF(Cadastro!C850="","",Cadastro!C850)</f>
        <v/>
      </c>
      <c r="E851" s="94" t="str">
        <f>IF(Cadastro!E850="","",Cadastro!E850)</f>
        <v/>
      </c>
      <c r="F851" s="94" t="str">
        <f>IFERROR(VLOOKUP(D851,Saldo!$P$9:$Y$1009,9,FALSE),"")</f>
        <v/>
      </c>
      <c r="G851" s="94" t="str">
        <f>IFERROR(VLOOKUP(D851,Saldo!$P$9:$Y$1009,10,FALSE),"")</f>
        <v/>
      </c>
      <c r="H851" s="94" t="str">
        <f>IFERROR(VLOOKUP(D851,Saldo!$P$9:$AA$1009,11,FALSE),"")</f>
        <v/>
      </c>
      <c r="I851" s="94" t="str">
        <f t="shared" si="26"/>
        <v/>
      </c>
      <c r="K851" s="67"/>
      <c r="L851" s="103" t="str">
        <f t="shared" si="27"/>
        <v>-</v>
      </c>
    </row>
    <row r="852" spans="1:12" ht="18.95" customHeight="1" x14ac:dyDescent="0.25">
      <c r="A852" s="82"/>
      <c r="C852" s="76" t="str">
        <f>IF(Cadastro!D851="","",Cadastro!D851)</f>
        <v/>
      </c>
      <c r="D852" s="76" t="str">
        <f>IF(Cadastro!C851="","",Cadastro!C851)</f>
        <v/>
      </c>
      <c r="E852" s="94" t="str">
        <f>IF(Cadastro!E851="","",Cadastro!E851)</f>
        <v/>
      </c>
      <c r="F852" s="94" t="str">
        <f>IFERROR(VLOOKUP(D852,Saldo!$P$9:$Y$1009,9,FALSE),"")</f>
        <v/>
      </c>
      <c r="G852" s="94" t="str">
        <f>IFERROR(VLOOKUP(D852,Saldo!$P$9:$Y$1009,10,FALSE),"")</f>
        <v/>
      </c>
      <c r="H852" s="94" t="str">
        <f>IFERROR(VLOOKUP(D852,Saldo!$P$9:$AA$1009,11,FALSE),"")</f>
        <v/>
      </c>
      <c r="I852" s="94" t="str">
        <f t="shared" si="26"/>
        <v/>
      </c>
      <c r="K852" s="67"/>
      <c r="L852" s="103" t="str">
        <f t="shared" si="27"/>
        <v>-</v>
      </c>
    </row>
    <row r="853" spans="1:12" ht="18.95" customHeight="1" x14ac:dyDescent="0.25">
      <c r="A853" s="82"/>
      <c r="C853" s="76" t="str">
        <f>IF(Cadastro!D852="","",Cadastro!D852)</f>
        <v/>
      </c>
      <c r="D853" s="76" t="str">
        <f>IF(Cadastro!C852="","",Cadastro!C852)</f>
        <v/>
      </c>
      <c r="E853" s="94" t="str">
        <f>IF(Cadastro!E852="","",Cadastro!E852)</f>
        <v/>
      </c>
      <c r="F853" s="94" t="str">
        <f>IFERROR(VLOOKUP(D853,Saldo!$P$9:$Y$1009,9,FALSE),"")</f>
        <v/>
      </c>
      <c r="G853" s="94" t="str">
        <f>IFERROR(VLOOKUP(D853,Saldo!$P$9:$Y$1009,10,FALSE),"")</f>
        <v/>
      </c>
      <c r="H853" s="94" t="str">
        <f>IFERROR(VLOOKUP(D853,Saldo!$P$9:$AA$1009,11,FALSE),"")</f>
        <v/>
      </c>
      <c r="I853" s="94" t="str">
        <f t="shared" si="26"/>
        <v/>
      </c>
      <c r="K853" s="67"/>
      <c r="L853" s="103" t="str">
        <f t="shared" si="27"/>
        <v>-</v>
      </c>
    </row>
    <row r="854" spans="1:12" ht="18.95" customHeight="1" x14ac:dyDescent="0.25">
      <c r="A854" s="82"/>
      <c r="C854" s="76" t="str">
        <f>IF(Cadastro!D853="","",Cadastro!D853)</f>
        <v/>
      </c>
      <c r="D854" s="76" t="str">
        <f>IF(Cadastro!C853="","",Cadastro!C853)</f>
        <v/>
      </c>
      <c r="E854" s="94" t="str">
        <f>IF(Cadastro!E853="","",Cadastro!E853)</f>
        <v/>
      </c>
      <c r="F854" s="94" t="str">
        <f>IFERROR(VLOOKUP(D854,Saldo!$P$9:$Y$1009,9,FALSE),"")</f>
        <v/>
      </c>
      <c r="G854" s="94" t="str">
        <f>IFERROR(VLOOKUP(D854,Saldo!$P$9:$Y$1009,10,FALSE),"")</f>
        <v/>
      </c>
      <c r="H854" s="94" t="str">
        <f>IFERROR(VLOOKUP(D854,Saldo!$P$9:$AA$1009,11,FALSE),"")</f>
        <v/>
      </c>
      <c r="I854" s="94" t="str">
        <f t="shared" si="26"/>
        <v/>
      </c>
      <c r="K854" s="67"/>
      <c r="L854" s="103" t="str">
        <f t="shared" si="27"/>
        <v>-</v>
      </c>
    </row>
    <row r="855" spans="1:12" ht="18.95" customHeight="1" x14ac:dyDescent="0.25">
      <c r="A855" s="82"/>
      <c r="C855" s="76" t="str">
        <f>IF(Cadastro!D854="","",Cadastro!D854)</f>
        <v/>
      </c>
      <c r="D855" s="76" t="str">
        <f>IF(Cadastro!C854="","",Cadastro!C854)</f>
        <v/>
      </c>
      <c r="E855" s="94" t="str">
        <f>IF(Cadastro!E854="","",Cadastro!E854)</f>
        <v/>
      </c>
      <c r="F855" s="94" t="str">
        <f>IFERROR(VLOOKUP(D855,Saldo!$P$9:$Y$1009,9,FALSE),"")</f>
        <v/>
      </c>
      <c r="G855" s="94" t="str">
        <f>IFERROR(VLOOKUP(D855,Saldo!$P$9:$Y$1009,10,FALSE),"")</f>
        <v/>
      </c>
      <c r="H855" s="94" t="str">
        <f>IFERROR(VLOOKUP(D855,Saldo!$P$9:$AA$1009,11,FALSE),"")</f>
        <v/>
      </c>
      <c r="I855" s="94" t="str">
        <f t="shared" si="26"/>
        <v/>
      </c>
      <c r="K855" s="67"/>
      <c r="L855" s="103" t="str">
        <f t="shared" si="27"/>
        <v>-</v>
      </c>
    </row>
    <row r="856" spans="1:12" ht="18.95" customHeight="1" x14ac:dyDescent="0.25">
      <c r="A856" s="82"/>
      <c r="C856" s="76" t="str">
        <f>IF(Cadastro!D855="","",Cadastro!D855)</f>
        <v/>
      </c>
      <c r="D856" s="76" t="str">
        <f>IF(Cadastro!C855="","",Cadastro!C855)</f>
        <v/>
      </c>
      <c r="E856" s="94" t="str">
        <f>IF(Cadastro!E855="","",Cadastro!E855)</f>
        <v/>
      </c>
      <c r="F856" s="94" t="str">
        <f>IFERROR(VLOOKUP(D856,Saldo!$P$9:$Y$1009,9,FALSE),"")</f>
        <v/>
      </c>
      <c r="G856" s="94" t="str">
        <f>IFERROR(VLOOKUP(D856,Saldo!$P$9:$Y$1009,10,FALSE),"")</f>
        <v/>
      </c>
      <c r="H856" s="94" t="str">
        <f>IFERROR(VLOOKUP(D856,Saldo!$P$9:$AA$1009,11,FALSE),"")</f>
        <v/>
      </c>
      <c r="I856" s="94" t="str">
        <f t="shared" si="26"/>
        <v/>
      </c>
      <c r="K856" s="67"/>
      <c r="L856" s="103" t="str">
        <f t="shared" si="27"/>
        <v>-</v>
      </c>
    </row>
    <row r="857" spans="1:12" ht="18.95" customHeight="1" x14ac:dyDescent="0.25">
      <c r="A857" s="82"/>
      <c r="C857" s="76" t="str">
        <f>IF(Cadastro!D856="","",Cadastro!D856)</f>
        <v/>
      </c>
      <c r="D857" s="76" t="str">
        <f>IF(Cadastro!C856="","",Cadastro!C856)</f>
        <v/>
      </c>
      <c r="E857" s="94" t="str">
        <f>IF(Cadastro!E856="","",Cadastro!E856)</f>
        <v/>
      </c>
      <c r="F857" s="94" t="str">
        <f>IFERROR(VLOOKUP(D857,Saldo!$P$9:$Y$1009,9,FALSE),"")</f>
        <v/>
      </c>
      <c r="G857" s="94" t="str">
        <f>IFERROR(VLOOKUP(D857,Saldo!$P$9:$Y$1009,10,FALSE),"")</f>
        <v/>
      </c>
      <c r="H857" s="94" t="str">
        <f>IFERROR(VLOOKUP(D857,Saldo!$P$9:$AA$1009,11,FALSE),"")</f>
        <v/>
      </c>
      <c r="I857" s="94" t="str">
        <f t="shared" si="26"/>
        <v/>
      </c>
      <c r="K857" s="67"/>
      <c r="L857" s="103" t="str">
        <f t="shared" si="27"/>
        <v>-</v>
      </c>
    </row>
    <row r="858" spans="1:12" ht="18.95" customHeight="1" x14ac:dyDescent="0.25">
      <c r="A858" s="82"/>
      <c r="C858" s="76" t="str">
        <f>IF(Cadastro!D857="","",Cadastro!D857)</f>
        <v/>
      </c>
      <c r="D858" s="76" t="str">
        <f>IF(Cadastro!C857="","",Cadastro!C857)</f>
        <v/>
      </c>
      <c r="E858" s="94" t="str">
        <f>IF(Cadastro!E857="","",Cadastro!E857)</f>
        <v/>
      </c>
      <c r="F858" s="94" t="str">
        <f>IFERROR(VLOOKUP(D858,Saldo!$P$9:$Y$1009,9,FALSE),"")</f>
        <v/>
      </c>
      <c r="G858" s="94" t="str">
        <f>IFERROR(VLOOKUP(D858,Saldo!$P$9:$Y$1009,10,FALSE),"")</f>
        <v/>
      </c>
      <c r="H858" s="94" t="str">
        <f>IFERROR(VLOOKUP(D858,Saldo!$P$9:$AA$1009,11,FALSE),"")</f>
        <v/>
      </c>
      <c r="I858" s="94" t="str">
        <f t="shared" si="26"/>
        <v/>
      </c>
      <c r="K858" s="67"/>
      <c r="L858" s="103" t="str">
        <f t="shared" si="27"/>
        <v>-</v>
      </c>
    </row>
    <row r="859" spans="1:12" ht="18.95" customHeight="1" x14ac:dyDescent="0.25">
      <c r="A859" s="82"/>
      <c r="C859" s="76" t="str">
        <f>IF(Cadastro!D858="","",Cadastro!D858)</f>
        <v/>
      </c>
      <c r="D859" s="76" t="str">
        <f>IF(Cadastro!C858="","",Cadastro!C858)</f>
        <v/>
      </c>
      <c r="E859" s="94" t="str">
        <f>IF(Cadastro!E858="","",Cadastro!E858)</f>
        <v/>
      </c>
      <c r="F859" s="94" t="str">
        <f>IFERROR(VLOOKUP(D859,Saldo!$P$9:$Y$1009,9,FALSE),"")</f>
        <v/>
      </c>
      <c r="G859" s="94" t="str">
        <f>IFERROR(VLOOKUP(D859,Saldo!$P$9:$Y$1009,10,FALSE),"")</f>
        <v/>
      </c>
      <c r="H859" s="94" t="str">
        <f>IFERROR(VLOOKUP(D859,Saldo!$P$9:$AA$1009,11,FALSE),"")</f>
        <v/>
      </c>
      <c r="I859" s="94" t="str">
        <f t="shared" si="26"/>
        <v/>
      </c>
      <c r="K859" s="67"/>
      <c r="L859" s="103" t="str">
        <f t="shared" si="27"/>
        <v>-</v>
      </c>
    </row>
    <row r="860" spans="1:12" ht="18.95" customHeight="1" x14ac:dyDescent="0.25">
      <c r="A860" s="82"/>
      <c r="C860" s="76" t="str">
        <f>IF(Cadastro!D859="","",Cadastro!D859)</f>
        <v/>
      </c>
      <c r="D860" s="76" t="str">
        <f>IF(Cadastro!C859="","",Cadastro!C859)</f>
        <v/>
      </c>
      <c r="E860" s="94" t="str">
        <f>IF(Cadastro!E859="","",Cadastro!E859)</f>
        <v/>
      </c>
      <c r="F860" s="94" t="str">
        <f>IFERROR(VLOOKUP(D860,Saldo!$P$9:$Y$1009,9,FALSE),"")</f>
        <v/>
      </c>
      <c r="G860" s="94" t="str">
        <f>IFERROR(VLOOKUP(D860,Saldo!$P$9:$Y$1009,10,FALSE),"")</f>
        <v/>
      </c>
      <c r="H860" s="94" t="str">
        <f>IFERROR(VLOOKUP(D860,Saldo!$P$9:$AA$1009,11,FALSE),"")</f>
        <v/>
      </c>
      <c r="I860" s="94" t="str">
        <f t="shared" si="26"/>
        <v/>
      </c>
      <c r="K860" s="67"/>
      <c r="L860" s="103" t="str">
        <f t="shared" si="27"/>
        <v>-</v>
      </c>
    </row>
    <row r="861" spans="1:12" ht="18.95" customHeight="1" x14ac:dyDescent="0.25">
      <c r="A861" s="82"/>
      <c r="C861" s="76" t="str">
        <f>IF(Cadastro!D860="","",Cadastro!D860)</f>
        <v/>
      </c>
      <c r="D861" s="76" t="str">
        <f>IF(Cadastro!C860="","",Cadastro!C860)</f>
        <v/>
      </c>
      <c r="E861" s="94" t="str">
        <f>IF(Cadastro!E860="","",Cadastro!E860)</f>
        <v/>
      </c>
      <c r="F861" s="94" t="str">
        <f>IFERROR(VLOOKUP(D861,Saldo!$P$9:$Y$1009,9,FALSE),"")</f>
        <v/>
      </c>
      <c r="G861" s="94" t="str">
        <f>IFERROR(VLOOKUP(D861,Saldo!$P$9:$Y$1009,10,FALSE),"")</f>
        <v/>
      </c>
      <c r="H861" s="94" t="str">
        <f>IFERROR(VLOOKUP(D861,Saldo!$P$9:$AA$1009,11,FALSE),"")</f>
        <v/>
      </c>
      <c r="I861" s="94" t="str">
        <f t="shared" si="26"/>
        <v/>
      </c>
      <c r="K861" s="67"/>
      <c r="L861" s="103" t="str">
        <f t="shared" si="27"/>
        <v>-</v>
      </c>
    </row>
    <row r="862" spans="1:12" ht="18.95" customHeight="1" x14ac:dyDescent="0.25">
      <c r="A862" s="82"/>
      <c r="C862" s="76" t="str">
        <f>IF(Cadastro!D861="","",Cadastro!D861)</f>
        <v/>
      </c>
      <c r="D862" s="76" t="str">
        <f>IF(Cadastro!C861="","",Cadastro!C861)</f>
        <v/>
      </c>
      <c r="E862" s="94" t="str">
        <f>IF(Cadastro!E861="","",Cadastro!E861)</f>
        <v/>
      </c>
      <c r="F862" s="94" t="str">
        <f>IFERROR(VLOOKUP(D862,Saldo!$P$9:$Y$1009,9,FALSE),"")</f>
        <v/>
      </c>
      <c r="G862" s="94" t="str">
        <f>IFERROR(VLOOKUP(D862,Saldo!$P$9:$Y$1009,10,FALSE),"")</f>
        <v/>
      </c>
      <c r="H862" s="94" t="str">
        <f>IFERROR(VLOOKUP(D862,Saldo!$P$9:$AA$1009,11,FALSE),"")</f>
        <v/>
      </c>
      <c r="I862" s="94" t="str">
        <f t="shared" si="26"/>
        <v/>
      </c>
      <c r="K862" s="67"/>
      <c r="L862" s="103" t="str">
        <f t="shared" si="27"/>
        <v>-</v>
      </c>
    </row>
    <row r="863" spans="1:12" ht="18.95" customHeight="1" x14ac:dyDescent="0.25">
      <c r="A863" s="82"/>
      <c r="C863" s="76" t="str">
        <f>IF(Cadastro!D862="","",Cadastro!D862)</f>
        <v/>
      </c>
      <c r="D863" s="76" t="str">
        <f>IF(Cadastro!C862="","",Cadastro!C862)</f>
        <v/>
      </c>
      <c r="E863" s="94" t="str">
        <f>IF(Cadastro!E862="","",Cadastro!E862)</f>
        <v/>
      </c>
      <c r="F863" s="94" t="str">
        <f>IFERROR(VLOOKUP(D863,Saldo!$P$9:$Y$1009,9,FALSE),"")</f>
        <v/>
      </c>
      <c r="G863" s="94" t="str">
        <f>IFERROR(VLOOKUP(D863,Saldo!$P$9:$Y$1009,10,FALSE),"")</f>
        <v/>
      </c>
      <c r="H863" s="94" t="str">
        <f>IFERROR(VLOOKUP(D863,Saldo!$P$9:$AA$1009,11,FALSE),"")</f>
        <v/>
      </c>
      <c r="I863" s="94" t="str">
        <f t="shared" si="26"/>
        <v/>
      </c>
      <c r="K863" s="67"/>
      <c r="L863" s="103" t="str">
        <f t="shared" si="27"/>
        <v>-</v>
      </c>
    </row>
    <row r="864" spans="1:12" ht="18.95" customHeight="1" x14ac:dyDescent="0.25">
      <c r="A864" s="82"/>
      <c r="C864" s="76" t="str">
        <f>IF(Cadastro!D863="","",Cadastro!D863)</f>
        <v/>
      </c>
      <c r="D864" s="76" t="str">
        <f>IF(Cadastro!C863="","",Cadastro!C863)</f>
        <v/>
      </c>
      <c r="E864" s="94" t="str">
        <f>IF(Cadastro!E863="","",Cadastro!E863)</f>
        <v/>
      </c>
      <c r="F864" s="94" t="str">
        <f>IFERROR(VLOOKUP(D864,Saldo!$P$9:$Y$1009,9,FALSE),"")</f>
        <v/>
      </c>
      <c r="G864" s="94" t="str">
        <f>IFERROR(VLOOKUP(D864,Saldo!$P$9:$Y$1009,10,FALSE),"")</f>
        <v/>
      </c>
      <c r="H864" s="94" t="str">
        <f>IFERROR(VLOOKUP(D864,Saldo!$P$9:$AA$1009,11,FALSE),"")</f>
        <v/>
      </c>
      <c r="I864" s="94" t="str">
        <f t="shared" si="26"/>
        <v/>
      </c>
      <c r="K864" s="67"/>
      <c r="L864" s="103" t="str">
        <f t="shared" si="27"/>
        <v>-</v>
      </c>
    </row>
    <row r="865" spans="1:12" ht="18.95" customHeight="1" x14ac:dyDescent="0.25">
      <c r="A865" s="82"/>
      <c r="C865" s="76" t="str">
        <f>IF(Cadastro!D864="","",Cadastro!D864)</f>
        <v/>
      </c>
      <c r="D865" s="76" t="str">
        <f>IF(Cadastro!C864="","",Cadastro!C864)</f>
        <v/>
      </c>
      <c r="E865" s="94" t="str">
        <f>IF(Cadastro!E864="","",Cadastro!E864)</f>
        <v/>
      </c>
      <c r="F865" s="94" t="str">
        <f>IFERROR(VLOOKUP(D865,Saldo!$P$9:$Y$1009,9,FALSE),"")</f>
        <v/>
      </c>
      <c r="G865" s="94" t="str">
        <f>IFERROR(VLOOKUP(D865,Saldo!$P$9:$Y$1009,10,FALSE),"")</f>
        <v/>
      </c>
      <c r="H865" s="94" t="str">
        <f>IFERROR(VLOOKUP(D865,Saldo!$P$9:$AA$1009,11,FALSE),"")</f>
        <v/>
      </c>
      <c r="I865" s="94" t="str">
        <f t="shared" si="26"/>
        <v/>
      </c>
      <c r="K865" s="67"/>
      <c r="L865" s="103" t="str">
        <f t="shared" si="27"/>
        <v>-</v>
      </c>
    </row>
    <row r="866" spans="1:12" ht="18.95" customHeight="1" x14ac:dyDescent="0.25">
      <c r="A866" s="82"/>
      <c r="C866" s="76" t="str">
        <f>IF(Cadastro!D865="","",Cadastro!D865)</f>
        <v/>
      </c>
      <c r="D866" s="76" t="str">
        <f>IF(Cadastro!C865="","",Cadastro!C865)</f>
        <v/>
      </c>
      <c r="E866" s="94" t="str">
        <f>IF(Cadastro!E865="","",Cadastro!E865)</f>
        <v/>
      </c>
      <c r="F866" s="94" t="str">
        <f>IFERROR(VLOOKUP(D866,Saldo!$P$9:$Y$1009,9,FALSE),"")</f>
        <v/>
      </c>
      <c r="G866" s="94" t="str">
        <f>IFERROR(VLOOKUP(D866,Saldo!$P$9:$Y$1009,10,FALSE),"")</f>
        <v/>
      </c>
      <c r="H866" s="94" t="str">
        <f>IFERROR(VLOOKUP(D866,Saldo!$P$9:$AA$1009,11,FALSE),"")</f>
        <v/>
      </c>
      <c r="I866" s="94" t="str">
        <f t="shared" si="26"/>
        <v/>
      </c>
      <c r="K866" s="67"/>
      <c r="L866" s="103" t="str">
        <f t="shared" si="27"/>
        <v>-</v>
      </c>
    </row>
    <row r="867" spans="1:12" ht="18.95" customHeight="1" x14ac:dyDescent="0.25">
      <c r="A867" s="82"/>
      <c r="C867" s="76" t="str">
        <f>IF(Cadastro!D866="","",Cadastro!D866)</f>
        <v/>
      </c>
      <c r="D867" s="76" t="str">
        <f>IF(Cadastro!C866="","",Cadastro!C866)</f>
        <v/>
      </c>
      <c r="E867" s="94" t="str">
        <f>IF(Cadastro!E866="","",Cadastro!E866)</f>
        <v/>
      </c>
      <c r="F867" s="94" t="str">
        <f>IFERROR(VLOOKUP(D867,Saldo!$P$9:$Y$1009,9,FALSE),"")</f>
        <v/>
      </c>
      <c r="G867" s="94" t="str">
        <f>IFERROR(VLOOKUP(D867,Saldo!$P$9:$Y$1009,10,FALSE),"")</f>
        <v/>
      </c>
      <c r="H867" s="94" t="str">
        <f>IFERROR(VLOOKUP(D867,Saldo!$P$9:$AA$1009,11,FALSE),"")</f>
        <v/>
      </c>
      <c r="I867" s="94" t="str">
        <f t="shared" si="26"/>
        <v/>
      </c>
      <c r="K867" s="67"/>
      <c r="L867" s="103" t="str">
        <f t="shared" si="27"/>
        <v>-</v>
      </c>
    </row>
    <row r="868" spans="1:12" ht="18.95" customHeight="1" x14ac:dyDescent="0.25">
      <c r="A868" s="82"/>
      <c r="C868" s="76" t="str">
        <f>IF(Cadastro!D867="","",Cadastro!D867)</f>
        <v/>
      </c>
      <c r="D868" s="76" t="str">
        <f>IF(Cadastro!C867="","",Cadastro!C867)</f>
        <v/>
      </c>
      <c r="E868" s="94" t="str">
        <f>IF(Cadastro!E867="","",Cadastro!E867)</f>
        <v/>
      </c>
      <c r="F868" s="94" t="str">
        <f>IFERROR(VLOOKUP(D868,Saldo!$P$9:$Y$1009,9,FALSE),"")</f>
        <v/>
      </c>
      <c r="G868" s="94" t="str">
        <f>IFERROR(VLOOKUP(D868,Saldo!$P$9:$Y$1009,10,FALSE),"")</f>
        <v/>
      </c>
      <c r="H868" s="94" t="str">
        <f>IFERROR(VLOOKUP(D868,Saldo!$P$9:$AA$1009,11,FALSE),"")</f>
        <v/>
      </c>
      <c r="I868" s="94" t="str">
        <f t="shared" si="26"/>
        <v/>
      </c>
      <c r="K868" s="67"/>
      <c r="L868" s="103" t="str">
        <f t="shared" si="27"/>
        <v>-</v>
      </c>
    </row>
    <row r="869" spans="1:12" ht="18.95" customHeight="1" x14ac:dyDescent="0.25">
      <c r="A869" s="82"/>
      <c r="C869" s="76" t="str">
        <f>IF(Cadastro!D868="","",Cadastro!D868)</f>
        <v/>
      </c>
      <c r="D869" s="76" t="str">
        <f>IF(Cadastro!C868="","",Cadastro!C868)</f>
        <v/>
      </c>
      <c r="E869" s="94" t="str">
        <f>IF(Cadastro!E868="","",Cadastro!E868)</f>
        <v/>
      </c>
      <c r="F869" s="94" t="str">
        <f>IFERROR(VLOOKUP(D869,Saldo!$P$9:$Y$1009,9,FALSE),"")</f>
        <v/>
      </c>
      <c r="G869" s="94" t="str">
        <f>IFERROR(VLOOKUP(D869,Saldo!$P$9:$Y$1009,10,FALSE),"")</f>
        <v/>
      </c>
      <c r="H869" s="94" t="str">
        <f>IFERROR(VLOOKUP(D869,Saldo!$P$9:$AA$1009,11,FALSE),"")</f>
        <v/>
      </c>
      <c r="I869" s="94" t="str">
        <f t="shared" si="26"/>
        <v/>
      </c>
      <c r="K869" s="67"/>
      <c r="L869" s="103" t="str">
        <f t="shared" si="27"/>
        <v>-</v>
      </c>
    </row>
    <row r="870" spans="1:12" ht="18.95" customHeight="1" x14ac:dyDescent="0.25">
      <c r="A870" s="82"/>
      <c r="C870" s="76" t="str">
        <f>IF(Cadastro!D869="","",Cadastro!D869)</f>
        <v/>
      </c>
      <c r="D870" s="76" t="str">
        <f>IF(Cadastro!C869="","",Cadastro!C869)</f>
        <v/>
      </c>
      <c r="E870" s="94" t="str">
        <f>IF(Cadastro!E869="","",Cadastro!E869)</f>
        <v/>
      </c>
      <c r="F870" s="94" t="str">
        <f>IFERROR(VLOOKUP(D870,Saldo!$P$9:$Y$1009,9,FALSE),"")</f>
        <v/>
      </c>
      <c r="G870" s="94" t="str">
        <f>IFERROR(VLOOKUP(D870,Saldo!$P$9:$Y$1009,10,FALSE),"")</f>
        <v/>
      </c>
      <c r="H870" s="94" t="str">
        <f>IFERROR(VLOOKUP(D870,Saldo!$P$9:$AA$1009,11,FALSE),"")</f>
        <v/>
      </c>
      <c r="I870" s="94" t="str">
        <f t="shared" si="26"/>
        <v/>
      </c>
      <c r="K870" s="67"/>
      <c r="L870" s="103" t="str">
        <f t="shared" si="27"/>
        <v>-</v>
      </c>
    </row>
    <row r="871" spans="1:12" ht="18.95" customHeight="1" x14ac:dyDescent="0.25">
      <c r="A871" s="82"/>
      <c r="C871" s="76" t="str">
        <f>IF(Cadastro!D870="","",Cadastro!D870)</f>
        <v/>
      </c>
      <c r="D871" s="76" t="str">
        <f>IF(Cadastro!C870="","",Cadastro!C870)</f>
        <v/>
      </c>
      <c r="E871" s="94" t="str">
        <f>IF(Cadastro!E870="","",Cadastro!E870)</f>
        <v/>
      </c>
      <c r="F871" s="94" t="str">
        <f>IFERROR(VLOOKUP(D871,Saldo!$P$9:$Y$1009,9,FALSE),"")</f>
        <v/>
      </c>
      <c r="G871" s="94" t="str">
        <f>IFERROR(VLOOKUP(D871,Saldo!$P$9:$Y$1009,10,FALSE),"")</f>
        <v/>
      </c>
      <c r="H871" s="94" t="str">
        <f>IFERROR(VLOOKUP(D871,Saldo!$P$9:$AA$1009,11,FALSE),"")</f>
        <v/>
      </c>
      <c r="I871" s="94" t="str">
        <f t="shared" si="26"/>
        <v/>
      </c>
      <c r="K871" s="67"/>
      <c r="L871" s="103" t="str">
        <f t="shared" si="27"/>
        <v>-</v>
      </c>
    </row>
    <row r="872" spans="1:12" ht="18.95" customHeight="1" x14ac:dyDescent="0.25">
      <c r="A872" s="82"/>
      <c r="C872" s="76" t="str">
        <f>IF(Cadastro!D871="","",Cadastro!D871)</f>
        <v/>
      </c>
      <c r="D872" s="76" t="str">
        <f>IF(Cadastro!C871="","",Cadastro!C871)</f>
        <v/>
      </c>
      <c r="E872" s="94" t="str">
        <f>IF(Cadastro!E871="","",Cadastro!E871)</f>
        <v/>
      </c>
      <c r="F872" s="94" t="str">
        <f>IFERROR(VLOOKUP(D872,Saldo!$P$9:$Y$1009,9,FALSE),"")</f>
        <v/>
      </c>
      <c r="G872" s="94" t="str">
        <f>IFERROR(VLOOKUP(D872,Saldo!$P$9:$Y$1009,10,FALSE),"")</f>
        <v/>
      </c>
      <c r="H872" s="94" t="str">
        <f>IFERROR(VLOOKUP(D872,Saldo!$P$9:$AA$1009,11,FALSE),"")</f>
        <v/>
      </c>
      <c r="I872" s="94" t="str">
        <f t="shared" si="26"/>
        <v/>
      </c>
      <c r="K872" s="67"/>
      <c r="L872" s="103" t="str">
        <f t="shared" si="27"/>
        <v>-</v>
      </c>
    </row>
    <row r="873" spans="1:12" ht="18.95" customHeight="1" x14ac:dyDescent="0.25">
      <c r="A873" s="82"/>
      <c r="C873" s="76" t="str">
        <f>IF(Cadastro!D872="","",Cadastro!D872)</f>
        <v/>
      </c>
      <c r="D873" s="76" t="str">
        <f>IF(Cadastro!C872="","",Cadastro!C872)</f>
        <v/>
      </c>
      <c r="E873" s="94" t="str">
        <f>IF(Cadastro!E872="","",Cadastro!E872)</f>
        <v/>
      </c>
      <c r="F873" s="94" t="str">
        <f>IFERROR(VLOOKUP(D873,Saldo!$P$9:$Y$1009,9,FALSE),"")</f>
        <v/>
      </c>
      <c r="G873" s="94" t="str">
        <f>IFERROR(VLOOKUP(D873,Saldo!$P$9:$Y$1009,10,FALSE),"")</f>
        <v/>
      </c>
      <c r="H873" s="94" t="str">
        <f>IFERROR(VLOOKUP(D873,Saldo!$P$9:$AA$1009,11,FALSE),"")</f>
        <v/>
      </c>
      <c r="I873" s="94" t="str">
        <f t="shared" si="26"/>
        <v/>
      </c>
      <c r="K873" s="67"/>
      <c r="L873" s="103" t="str">
        <f t="shared" si="27"/>
        <v>-</v>
      </c>
    </row>
    <row r="874" spans="1:12" ht="18.95" customHeight="1" x14ac:dyDescent="0.25">
      <c r="A874" s="82"/>
      <c r="C874" s="76" t="str">
        <f>IF(Cadastro!D873="","",Cadastro!D873)</f>
        <v/>
      </c>
      <c r="D874" s="76" t="str">
        <f>IF(Cadastro!C873="","",Cadastro!C873)</f>
        <v/>
      </c>
      <c r="E874" s="94" t="str">
        <f>IF(Cadastro!E873="","",Cadastro!E873)</f>
        <v/>
      </c>
      <c r="F874" s="94" t="str">
        <f>IFERROR(VLOOKUP(D874,Saldo!$P$9:$Y$1009,9,FALSE),"")</f>
        <v/>
      </c>
      <c r="G874" s="94" t="str">
        <f>IFERROR(VLOOKUP(D874,Saldo!$P$9:$Y$1009,10,FALSE),"")</f>
        <v/>
      </c>
      <c r="H874" s="94" t="str">
        <f>IFERROR(VLOOKUP(D874,Saldo!$P$9:$AA$1009,11,FALSE),"")</f>
        <v/>
      </c>
      <c r="I874" s="94" t="str">
        <f t="shared" si="26"/>
        <v/>
      </c>
      <c r="K874" s="67"/>
      <c r="L874" s="103" t="str">
        <f t="shared" si="27"/>
        <v>-</v>
      </c>
    </row>
    <row r="875" spans="1:12" ht="18.95" customHeight="1" x14ac:dyDescent="0.25">
      <c r="A875" s="82"/>
      <c r="C875" s="76" t="str">
        <f>IF(Cadastro!D874="","",Cadastro!D874)</f>
        <v/>
      </c>
      <c r="D875" s="76" t="str">
        <f>IF(Cadastro!C874="","",Cadastro!C874)</f>
        <v/>
      </c>
      <c r="E875" s="94" t="str">
        <f>IF(Cadastro!E874="","",Cadastro!E874)</f>
        <v/>
      </c>
      <c r="F875" s="94" t="str">
        <f>IFERROR(VLOOKUP(D875,Saldo!$P$9:$Y$1009,9,FALSE),"")</f>
        <v/>
      </c>
      <c r="G875" s="94" t="str">
        <f>IFERROR(VLOOKUP(D875,Saldo!$P$9:$Y$1009,10,FALSE),"")</f>
        <v/>
      </c>
      <c r="H875" s="94" t="str">
        <f>IFERROR(VLOOKUP(D875,Saldo!$P$9:$AA$1009,11,FALSE),"")</f>
        <v/>
      </c>
      <c r="I875" s="94" t="str">
        <f t="shared" si="26"/>
        <v/>
      </c>
      <c r="K875" s="67"/>
      <c r="L875" s="103" t="str">
        <f t="shared" si="27"/>
        <v>-</v>
      </c>
    </row>
    <row r="876" spans="1:12" ht="18.95" customHeight="1" x14ac:dyDescent="0.25">
      <c r="A876" s="82"/>
      <c r="C876" s="76" t="str">
        <f>IF(Cadastro!D875="","",Cadastro!D875)</f>
        <v/>
      </c>
      <c r="D876" s="76" t="str">
        <f>IF(Cadastro!C875="","",Cadastro!C875)</f>
        <v/>
      </c>
      <c r="E876" s="94" t="str">
        <f>IF(Cadastro!E875="","",Cadastro!E875)</f>
        <v/>
      </c>
      <c r="F876" s="94" t="str">
        <f>IFERROR(VLOOKUP(D876,Saldo!$P$9:$Y$1009,9,FALSE),"")</f>
        <v/>
      </c>
      <c r="G876" s="94" t="str">
        <f>IFERROR(VLOOKUP(D876,Saldo!$P$9:$Y$1009,10,FALSE),"")</f>
        <v/>
      </c>
      <c r="H876" s="94" t="str">
        <f>IFERROR(VLOOKUP(D876,Saldo!$P$9:$AA$1009,11,FALSE),"")</f>
        <v/>
      </c>
      <c r="I876" s="94" t="str">
        <f t="shared" si="26"/>
        <v/>
      </c>
      <c r="K876" s="67"/>
      <c r="L876" s="103" t="str">
        <f t="shared" si="27"/>
        <v>-</v>
      </c>
    </row>
    <row r="877" spans="1:12" ht="18.95" customHeight="1" x14ac:dyDescent="0.25">
      <c r="A877" s="82"/>
      <c r="C877" s="76" t="str">
        <f>IF(Cadastro!D876="","",Cadastro!D876)</f>
        <v/>
      </c>
      <c r="D877" s="76" t="str">
        <f>IF(Cadastro!C876="","",Cadastro!C876)</f>
        <v/>
      </c>
      <c r="E877" s="94" t="str">
        <f>IF(Cadastro!E876="","",Cadastro!E876)</f>
        <v/>
      </c>
      <c r="F877" s="94" t="str">
        <f>IFERROR(VLOOKUP(D877,Saldo!$P$9:$Y$1009,9,FALSE),"")</f>
        <v/>
      </c>
      <c r="G877" s="94" t="str">
        <f>IFERROR(VLOOKUP(D877,Saldo!$P$9:$Y$1009,10,FALSE),"")</f>
        <v/>
      </c>
      <c r="H877" s="94" t="str">
        <f>IFERROR(VLOOKUP(D877,Saldo!$P$9:$AA$1009,11,FALSE),"")</f>
        <v/>
      </c>
      <c r="I877" s="94" t="str">
        <f t="shared" si="26"/>
        <v/>
      </c>
      <c r="K877" s="67"/>
      <c r="L877" s="103" t="str">
        <f t="shared" si="27"/>
        <v>-</v>
      </c>
    </row>
    <row r="878" spans="1:12" ht="18.95" customHeight="1" x14ac:dyDescent="0.25">
      <c r="A878" s="82"/>
      <c r="C878" s="76" t="str">
        <f>IF(Cadastro!D877="","",Cadastro!D877)</f>
        <v/>
      </c>
      <c r="D878" s="76" t="str">
        <f>IF(Cadastro!C877="","",Cadastro!C877)</f>
        <v/>
      </c>
      <c r="E878" s="94" t="str">
        <f>IF(Cadastro!E877="","",Cadastro!E877)</f>
        <v/>
      </c>
      <c r="F878" s="94" t="str">
        <f>IFERROR(VLOOKUP(D878,Saldo!$P$9:$Y$1009,9,FALSE),"")</f>
        <v/>
      </c>
      <c r="G878" s="94" t="str">
        <f>IFERROR(VLOOKUP(D878,Saldo!$P$9:$Y$1009,10,FALSE),"")</f>
        <v/>
      </c>
      <c r="H878" s="94" t="str">
        <f>IFERROR(VLOOKUP(D878,Saldo!$P$9:$AA$1009,11,FALSE),"")</f>
        <v/>
      </c>
      <c r="I878" s="94" t="str">
        <f t="shared" si="26"/>
        <v/>
      </c>
      <c r="K878" s="67"/>
      <c r="L878" s="103" t="str">
        <f t="shared" si="27"/>
        <v>-</v>
      </c>
    </row>
    <row r="879" spans="1:12" ht="18.95" customHeight="1" x14ac:dyDescent="0.25">
      <c r="A879" s="82"/>
      <c r="C879" s="76" t="str">
        <f>IF(Cadastro!D878="","",Cadastro!D878)</f>
        <v/>
      </c>
      <c r="D879" s="76" t="str">
        <f>IF(Cadastro!C878="","",Cadastro!C878)</f>
        <v/>
      </c>
      <c r="E879" s="94" t="str">
        <f>IF(Cadastro!E878="","",Cadastro!E878)</f>
        <v/>
      </c>
      <c r="F879" s="94" t="str">
        <f>IFERROR(VLOOKUP(D879,Saldo!$P$9:$Y$1009,9,FALSE),"")</f>
        <v/>
      </c>
      <c r="G879" s="94" t="str">
        <f>IFERROR(VLOOKUP(D879,Saldo!$P$9:$Y$1009,10,FALSE),"")</f>
        <v/>
      </c>
      <c r="H879" s="94" t="str">
        <f>IFERROR(VLOOKUP(D879,Saldo!$P$9:$AA$1009,11,FALSE),"")</f>
        <v/>
      </c>
      <c r="I879" s="94" t="str">
        <f t="shared" si="26"/>
        <v/>
      </c>
      <c r="K879" s="67"/>
      <c r="L879" s="103" t="str">
        <f t="shared" si="27"/>
        <v>-</v>
      </c>
    </row>
    <row r="880" spans="1:12" ht="18.95" customHeight="1" x14ac:dyDescent="0.25">
      <c r="A880" s="82"/>
      <c r="C880" s="76" t="str">
        <f>IF(Cadastro!D879="","",Cadastro!D879)</f>
        <v/>
      </c>
      <c r="D880" s="76" t="str">
        <f>IF(Cadastro!C879="","",Cadastro!C879)</f>
        <v/>
      </c>
      <c r="E880" s="94" t="str">
        <f>IF(Cadastro!E879="","",Cadastro!E879)</f>
        <v/>
      </c>
      <c r="F880" s="94" t="str">
        <f>IFERROR(VLOOKUP(D880,Saldo!$P$9:$Y$1009,9,FALSE),"")</f>
        <v/>
      </c>
      <c r="G880" s="94" t="str">
        <f>IFERROR(VLOOKUP(D880,Saldo!$P$9:$Y$1009,10,FALSE),"")</f>
        <v/>
      </c>
      <c r="H880" s="94" t="str">
        <f>IFERROR(VLOOKUP(D880,Saldo!$P$9:$AA$1009,11,FALSE),"")</f>
        <v/>
      </c>
      <c r="I880" s="94" t="str">
        <f t="shared" si="26"/>
        <v/>
      </c>
      <c r="K880" s="67"/>
      <c r="L880" s="103" t="str">
        <f t="shared" si="27"/>
        <v>-</v>
      </c>
    </row>
    <row r="881" spans="1:12" ht="18.95" customHeight="1" x14ac:dyDescent="0.25">
      <c r="A881" s="82"/>
      <c r="C881" s="76" t="str">
        <f>IF(Cadastro!D880="","",Cadastro!D880)</f>
        <v/>
      </c>
      <c r="D881" s="76" t="str">
        <f>IF(Cadastro!C880="","",Cadastro!C880)</f>
        <v/>
      </c>
      <c r="E881" s="94" t="str">
        <f>IF(Cadastro!E880="","",Cadastro!E880)</f>
        <v/>
      </c>
      <c r="F881" s="94" t="str">
        <f>IFERROR(VLOOKUP(D881,Saldo!$P$9:$Y$1009,9,FALSE),"")</f>
        <v/>
      </c>
      <c r="G881" s="94" t="str">
        <f>IFERROR(VLOOKUP(D881,Saldo!$P$9:$Y$1009,10,FALSE),"")</f>
        <v/>
      </c>
      <c r="H881" s="94" t="str">
        <f>IFERROR(VLOOKUP(D881,Saldo!$P$9:$AA$1009,11,FALSE),"")</f>
        <v/>
      </c>
      <c r="I881" s="94" t="str">
        <f t="shared" si="26"/>
        <v/>
      </c>
      <c r="K881" s="67"/>
      <c r="L881" s="103" t="str">
        <f t="shared" si="27"/>
        <v>-</v>
      </c>
    </row>
    <row r="882" spans="1:12" ht="18.95" customHeight="1" x14ac:dyDescent="0.25">
      <c r="A882" s="82"/>
      <c r="C882" s="76" t="str">
        <f>IF(Cadastro!D881="","",Cadastro!D881)</f>
        <v/>
      </c>
      <c r="D882" s="76" t="str">
        <f>IF(Cadastro!C881="","",Cadastro!C881)</f>
        <v/>
      </c>
      <c r="E882" s="94" t="str">
        <f>IF(Cadastro!E881="","",Cadastro!E881)</f>
        <v/>
      </c>
      <c r="F882" s="94" t="str">
        <f>IFERROR(VLOOKUP(D882,Saldo!$P$9:$Y$1009,9,FALSE),"")</f>
        <v/>
      </c>
      <c r="G882" s="94" t="str">
        <f>IFERROR(VLOOKUP(D882,Saldo!$P$9:$Y$1009,10,FALSE),"")</f>
        <v/>
      </c>
      <c r="H882" s="94" t="str">
        <f>IFERROR(VLOOKUP(D882,Saldo!$P$9:$AA$1009,11,FALSE),"")</f>
        <v/>
      </c>
      <c r="I882" s="94" t="str">
        <f t="shared" si="26"/>
        <v/>
      </c>
      <c r="K882" s="67"/>
      <c r="L882" s="103" t="str">
        <f t="shared" si="27"/>
        <v>-</v>
      </c>
    </row>
    <row r="883" spans="1:12" ht="18.95" customHeight="1" x14ac:dyDescent="0.25">
      <c r="A883" s="82"/>
      <c r="C883" s="76" t="str">
        <f>IF(Cadastro!D882="","",Cadastro!D882)</f>
        <v/>
      </c>
      <c r="D883" s="76" t="str">
        <f>IF(Cadastro!C882="","",Cadastro!C882)</f>
        <v/>
      </c>
      <c r="E883" s="94" t="str">
        <f>IF(Cadastro!E882="","",Cadastro!E882)</f>
        <v/>
      </c>
      <c r="F883" s="94" t="str">
        <f>IFERROR(VLOOKUP(D883,Saldo!$P$9:$Y$1009,9,FALSE),"")</f>
        <v/>
      </c>
      <c r="G883" s="94" t="str">
        <f>IFERROR(VLOOKUP(D883,Saldo!$P$9:$Y$1009,10,FALSE),"")</f>
        <v/>
      </c>
      <c r="H883" s="94" t="str">
        <f>IFERROR(VLOOKUP(D883,Saldo!$P$9:$AA$1009,11,FALSE),"")</f>
        <v/>
      </c>
      <c r="I883" s="94" t="str">
        <f t="shared" si="26"/>
        <v/>
      </c>
      <c r="K883" s="67"/>
      <c r="L883" s="103" t="str">
        <f t="shared" si="27"/>
        <v>-</v>
      </c>
    </row>
    <row r="884" spans="1:12" ht="18.95" customHeight="1" x14ac:dyDescent="0.25">
      <c r="A884" s="82"/>
      <c r="C884" s="76" t="str">
        <f>IF(Cadastro!D883="","",Cadastro!D883)</f>
        <v/>
      </c>
      <c r="D884" s="76" t="str">
        <f>IF(Cadastro!C883="","",Cadastro!C883)</f>
        <v/>
      </c>
      <c r="E884" s="94" t="str">
        <f>IF(Cadastro!E883="","",Cadastro!E883)</f>
        <v/>
      </c>
      <c r="F884" s="94" t="str">
        <f>IFERROR(VLOOKUP(D884,Saldo!$P$9:$Y$1009,9,FALSE),"")</f>
        <v/>
      </c>
      <c r="G884" s="94" t="str">
        <f>IFERROR(VLOOKUP(D884,Saldo!$P$9:$Y$1009,10,FALSE),"")</f>
        <v/>
      </c>
      <c r="H884" s="94" t="str">
        <f>IFERROR(VLOOKUP(D884,Saldo!$P$9:$AA$1009,11,FALSE),"")</f>
        <v/>
      </c>
      <c r="I884" s="94" t="str">
        <f t="shared" si="26"/>
        <v/>
      </c>
      <c r="K884" s="67"/>
      <c r="L884" s="103" t="str">
        <f t="shared" si="27"/>
        <v>-</v>
      </c>
    </row>
    <row r="885" spans="1:12" ht="18.95" customHeight="1" x14ac:dyDescent="0.25">
      <c r="A885" s="82"/>
      <c r="C885" s="76" t="str">
        <f>IF(Cadastro!D884="","",Cadastro!D884)</f>
        <v/>
      </c>
      <c r="D885" s="76" t="str">
        <f>IF(Cadastro!C884="","",Cadastro!C884)</f>
        <v/>
      </c>
      <c r="E885" s="94" t="str">
        <f>IF(Cadastro!E884="","",Cadastro!E884)</f>
        <v/>
      </c>
      <c r="F885" s="94" t="str">
        <f>IFERROR(VLOOKUP(D885,Saldo!$P$9:$Y$1009,9,FALSE),"")</f>
        <v/>
      </c>
      <c r="G885" s="94" t="str">
        <f>IFERROR(VLOOKUP(D885,Saldo!$P$9:$Y$1009,10,FALSE),"")</f>
        <v/>
      </c>
      <c r="H885" s="94" t="str">
        <f>IFERROR(VLOOKUP(D885,Saldo!$P$9:$AA$1009,11,FALSE),"")</f>
        <v/>
      </c>
      <c r="I885" s="94" t="str">
        <f t="shared" si="26"/>
        <v/>
      </c>
      <c r="K885" s="67"/>
      <c r="L885" s="103" t="str">
        <f t="shared" si="27"/>
        <v>-</v>
      </c>
    </row>
    <row r="886" spans="1:12" ht="18.95" customHeight="1" x14ac:dyDescent="0.25">
      <c r="A886" s="82"/>
      <c r="C886" s="76" t="str">
        <f>IF(Cadastro!D885="","",Cadastro!D885)</f>
        <v/>
      </c>
      <c r="D886" s="76" t="str">
        <f>IF(Cadastro!C885="","",Cadastro!C885)</f>
        <v/>
      </c>
      <c r="E886" s="94" t="str">
        <f>IF(Cadastro!E885="","",Cadastro!E885)</f>
        <v/>
      </c>
      <c r="F886" s="94" t="str">
        <f>IFERROR(VLOOKUP(D886,Saldo!$P$9:$Y$1009,9,FALSE),"")</f>
        <v/>
      </c>
      <c r="G886" s="94" t="str">
        <f>IFERROR(VLOOKUP(D886,Saldo!$P$9:$Y$1009,10,FALSE),"")</f>
        <v/>
      </c>
      <c r="H886" s="94" t="str">
        <f>IFERROR(VLOOKUP(D886,Saldo!$P$9:$AA$1009,11,FALSE),"")</f>
        <v/>
      </c>
      <c r="I886" s="94" t="str">
        <f t="shared" si="26"/>
        <v/>
      </c>
      <c r="K886" s="67"/>
      <c r="L886" s="103" t="str">
        <f t="shared" si="27"/>
        <v>-</v>
      </c>
    </row>
    <row r="887" spans="1:12" ht="18.95" customHeight="1" x14ac:dyDescent="0.25">
      <c r="A887" s="82"/>
      <c r="C887" s="76" t="str">
        <f>IF(Cadastro!D886="","",Cadastro!D886)</f>
        <v/>
      </c>
      <c r="D887" s="76" t="str">
        <f>IF(Cadastro!C886="","",Cadastro!C886)</f>
        <v/>
      </c>
      <c r="E887" s="94" t="str">
        <f>IF(Cadastro!E886="","",Cadastro!E886)</f>
        <v/>
      </c>
      <c r="F887" s="94" t="str">
        <f>IFERROR(VLOOKUP(D887,Saldo!$P$9:$Y$1009,9,FALSE),"")</f>
        <v/>
      </c>
      <c r="G887" s="94" t="str">
        <f>IFERROR(VLOOKUP(D887,Saldo!$P$9:$Y$1009,10,FALSE),"")</f>
        <v/>
      </c>
      <c r="H887" s="94" t="str">
        <f>IFERROR(VLOOKUP(D887,Saldo!$P$9:$AA$1009,11,FALSE),"")</f>
        <v/>
      </c>
      <c r="I887" s="94" t="str">
        <f t="shared" si="26"/>
        <v/>
      </c>
      <c r="K887" s="67"/>
      <c r="L887" s="103" t="str">
        <f t="shared" si="27"/>
        <v>-</v>
      </c>
    </row>
    <row r="888" spans="1:12" ht="18.95" customHeight="1" x14ac:dyDescent="0.25">
      <c r="A888" s="82"/>
      <c r="C888" s="76" t="str">
        <f>IF(Cadastro!D887="","",Cadastro!D887)</f>
        <v/>
      </c>
      <c r="D888" s="76" t="str">
        <f>IF(Cadastro!C887="","",Cadastro!C887)</f>
        <v/>
      </c>
      <c r="E888" s="94" t="str">
        <f>IF(Cadastro!E887="","",Cadastro!E887)</f>
        <v/>
      </c>
      <c r="F888" s="94" t="str">
        <f>IFERROR(VLOOKUP(D888,Saldo!$P$9:$Y$1009,9,FALSE),"")</f>
        <v/>
      </c>
      <c r="G888" s="94" t="str">
        <f>IFERROR(VLOOKUP(D888,Saldo!$P$9:$Y$1009,10,FALSE),"")</f>
        <v/>
      </c>
      <c r="H888" s="94" t="str">
        <f>IFERROR(VLOOKUP(D888,Saldo!$P$9:$AA$1009,11,FALSE),"")</f>
        <v/>
      </c>
      <c r="I888" s="94" t="str">
        <f t="shared" si="26"/>
        <v/>
      </c>
      <c r="K888" s="67"/>
      <c r="L888" s="103" t="str">
        <f t="shared" si="27"/>
        <v>-</v>
      </c>
    </row>
    <row r="889" spans="1:12" ht="18.95" customHeight="1" x14ac:dyDescent="0.25">
      <c r="A889" s="82"/>
      <c r="C889" s="76" t="str">
        <f>IF(Cadastro!D888="","",Cadastro!D888)</f>
        <v/>
      </c>
      <c r="D889" s="76" t="str">
        <f>IF(Cadastro!C888="","",Cadastro!C888)</f>
        <v/>
      </c>
      <c r="E889" s="94" t="str">
        <f>IF(Cadastro!E888="","",Cadastro!E888)</f>
        <v/>
      </c>
      <c r="F889" s="94" t="str">
        <f>IFERROR(VLOOKUP(D889,Saldo!$P$9:$Y$1009,9,FALSE),"")</f>
        <v/>
      </c>
      <c r="G889" s="94" t="str">
        <f>IFERROR(VLOOKUP(D889,Saldo!$P$9:$Y$1009,10,FALSE),"")</f>
        <v/>
      </c>
      <c r="H889" s="94" t="str">
        <f>IFERROR(VLOOKUP(D889,Saldo!$P$9:$AA$1009,11,FALSE),"")</f>
        <v/>
      </c>
      <c r="I889" s="94" t="str">
        <f t="shared" si="26"/>
        <v/>
      </c>
      <c r="K889" s="67"/>
      <c r="L889" s="103" t="str">
        <f t="shared" si="27"/>
        <v>-</v>
      </c>
    </row>
    <row r="890" spans="1:12" ht="18.95" customHeight="1" x14ac:dyDescent="0.25">
      <c r="A890" s="82"/>
      <c r="C890" s="76" t="str">
        <f>IF(Cadastro!D889="","",Cadastro!D889)</f>
        <v/>
      </c>
      <c r="D890" s="76" t="str">
        <f>IF(Cadastro!C889="","",Cadastro!C889)</f>
        <v/>
      </c>
      <c r="E890" s="94" t="str">
        <f>IF(Cadastro!E889="","",Cadastro!E889)</f>
        <v/>
      </c>
      <c r="F890" s="94" t="str">
        <f>IFERROR(VLOOKUP(D890,Saldo!$P$9:$Y$1009,9,FALSE),"")</f>
        <v/>
      </c>
      <c r="G890" s="94" t="str">
        <f>IFERROR(VLOOKUP(D890,Saldo!$P$9:$Y$1009,10,FALSE),"")</f>
        <v/>
      </c>
      <c r="H890" s="94" t="str">
        <f>IFERROR(VLOOKUP(D890,Saldo!$P$9:$AA$1009,11,FALSE),"")</f>
        <v/>
      </c>
      <c r="I890" s="94" t="str">
        <f t="shared" si="26"/>
        <v/>
      </c>
      <c r="K890" s="67"/>
      <c r="L890" s="103" t="str">
        <f t="shared" si="27"/>
        <v>-</v>
      </c>
    </row>
    <row r="891" spans="1:12" ht="18.95" customHeight="1" x14ac:dyDescent="0.25">
      <c r="A891" s="82"/>
      <c r="C891" s="76" t="str">
        <f>IF(Cadastro!D890="","",Cadastro!D890)</f>
        <v/>
      </c>
      <c r="D891" s="76" t="str">
        <f>IF(Cadastro!C890="","",Cadastro!C890)</f>
        <v/>
      </c>
      <c r="E891" s="94" t="str">
        <f>IF(Cadastro!E890="","",Cadastro!E890)</f>
        <v/>
      </c>
      <c r="F891" s="94" t="str">
        <f>IFERROR(VLOOKUP(D891,Saldo!$P$9:$Y$1009,9,FALSE),"")</f>
        <v/>
      </c>
      <c r="G891" s="94" t="str">
        <f>IFERROR(VLOOKUP(D891,Saldo!$P$9:$Y$1009,10,FALSE),"")</f>
        <v/>
      </c>
      <c r="H891" s="94" t="str">
        <f>IFERROR(VLOOKUP(D891,Saldo!$P$9:$AA$1009,11,FALSE),"")</f>
        <v/>
      </c>
      <c r="I891" s="94" t="str">
        <f t="shared" si="26"/>
        <v/>
      </c>
      <c r="K891" s="67"/>
      <c r="L891" s="103" t="str">
        <f t="shared" si="27"/>
        <v>-</v>
      </c>
    </row>
    <row r="892" spans="1:12" ht="18.95" customHeight="1" x14ac:dyDescent="0.25">
      <c r="A892" s="82"/>
      <c r="C892" s="76" t="str">
        <f>IF(Cadastro!D891="","",Cadastro!D891)</f>
        <v/>
      </c>
      <c r="D892" s="76" t="str">
        <f>IF(Cadastro!C891="","",Cadastro!C891)</f>
        <v/>
      </c>
      <c r="E892" s="94" t="str">
        <f>IF(Cadastro!E891="","",Cadastro!E891)</f>
        <v/>
      </c>
      <c r="F892" s="94" t="str">
        <f>IFERROR(VLOOKUP(D892,Saldo!$P$9:$Y$1009,9,FALSE),"")</f>
        <v/>
      </c>
      <c r="G892" s="94" t="str">
        <f>IFERROR(VLOOKUP(D892,Saldo!$P$9:$Y$1009,10,FALSE),"")</f>
        <v/>
      </c>
      <c r="H892" s="94" t="str">
        <f>IFERROR(VLOOKUP(D892,Saldo!$P$9:$AA$1009,11,FALSE),"")</f>
        <v/>
      </c>
      <c r="I892" s="94" t="str">
        <f t="shared" si="26"/>
        <v/>
      </c>
      <c r="K892" s="67"/>
      <c r="L892" s="103" t="str">
        <f t="shared" si="27"/>
        <v>-</v>
      </c>
    </row>
    <row r="893" spans="1:12" ht="18.95" customHeight="1" x14ac:dyDescent="0.25">
      <c r="A893" s="82"/>
      <c r="C893" s="76" t="str">
        <f>IF(Cadastro!D892="","",Cadastro!D892)</f>
        <v/>
      </c>
      <c r="D893" s="76" t="str">
        <f>IF(Cadastro!C892="","",Cadastro!C892)</f>
        <v/>
      </c>
      <c r="E893" s="94" t="str">
        <f>IF(Cadastro!E892="","",Cadastro!E892)</f>
        <v/>
      </c>
      <c r="F893" s="94" t="str">
        <f>IFERROR(VLOOKUP(D893,Saldo!$P$9:$Y$1009,9,FALSE),"")</f>
        <v/>
      </c>
      <c r="G893" s="94" t="str">
        <f>IFERROR(VLOOKUP(D893,Saldo!$P$9:$Y$1009,10,FALSE),"")</f>
        <v/>
      </c>
      <c r="H893" s="94" t="str">
        <f>IFERROR(VLOOKUP(D893,Saldo!$P$9:$AA$1009,11,FALSE),"")</f>
        <v/>
      </c>
      <c r="I893" s="94" t="str">
        <f t="shared" si="26"/>
        <v/>
      </c>
      <c r="K893" s="67"/>
      <c r="L893" s="103" t="str">
        <f t="shared" si="27"/>
        <v>-</v>
      </c>
    </row>
    <row r="894" spans="1:12" ht="18.95" customHeight="1" x14ac:dyDescent="0.25">
      <c r="A894" s="82"/>
      <c r="C894" s="76" t="str">
        <f>IF(Cadastro!D893="","",Cadastro!D893)</f>
        <v/>
      </c>
      <c r="D894" s="76" t="str">
        <f>IF(Cadastro!C893="","",Cadastro!C893)</f>
        <v/>
      </c>
      <c r="E894" s="94" t="str">
        <f>IF(Cadastro!E893="","",Cadastro!E893)</f>
        <v/>
      </c>
      <c r="F894" s="94" t="str">
        <f>IFERROR(VLOOKUP(D894,Saldo!$P$9:$Y$1009,9,FALSE),"")</f>
        <v/>
      </c>
      <c r="G894" s="94" t="str">
        <f>IFERROR(VLOOKUP(D894,Saldo!$P$9:$Y$1009,10,FALSE),"")</f>
        <v/>
      </c>
      <c r="H894" s="94" t="str">
        <f>IFERROR(VLOOKUP(D894,Saldo!$P$9:$AA$1009,11,FALSE),"")</f>
        <v/>
      </c>
      <c r="I894" s="94" t="str">
        <f t="shared" si="26"/>
        <v/>
      </c>
      <c r="K894" s="67"/>
      <c r="L894" s="103" t="str">
        <f t="shared" si="27"/>
        <v>-</v>
      </c>
    </row>
    <row r="895" spans="1:12" ht="18.95" customHeight="1" x14ac:dyDescent="0.25">
      <c r="A895" s="82"/>
      <c r="C895" s="76" t="str">
        <f>IF(Cadastro!D894="","",Cadastro!D894)</f>
        <v/>
      </c>
      <c r="D895" s="76" t="str">
        <f>IF(Cadastro!C894="","",Cadastro!C894)</f>
        <v/>
      </c>
      <c r="E895" s="94" t="str">
        <f>IF(Cadastro!E894="","",Cadastro!E894)</f>
        <v/>
      </c>
      <c r="F895" s="94" t="str">
        <f>IFERROR(VLOOKUP(D895,Saldo!$P$9:$Y$1009,9,FALSE),"")</f>
        <v/>
      </c>
      <c r="G895" s="94" t="str">
        <f>IFERROR(VLOOKUP(D895,Saldo!$P$9:$Y$1009,10,FALSE),"")</f>
        <v/>
      </c>
      <c r="H895" s="94" t="str">
        <f>IFERROR(VLOOKUP(D895,Saldo!$P$9:$AA$1009,11,FALSE),"")</f>
        <v/>
      </c>
      <c r="I895" s="94" t="str">
        <f t="shared" si="26"/>
        <v/>
      </c>
      <c r="K895" s="67"/>
      <c r="L895" s="103" t="str">
        <f t="shared" si="27"/>
        <v>-</v>
      </c>
    </row>
    <row r="896" spans="1:12" ht="18.95" customHeight="1" x14ac:dyDescent="0.25">
      <c r="A896" s="82"/>
      <c r="C896" s="76" t="str">
        <f>IF(Cadastro!D895="","",Cadastro!D895)</f>
        <v/>
      </c>
      <c r="D896" s="76" t="str">
        <f>IF(Cadastro!C895="","",Cadastro!C895)</f>
        <v/>
      </c>
      <c r="E896" s="94" t="str">
        <f>IF(Cadastro!E895="","",Cadastro!E895)</f>
        <v/>
      </c>
      <c r="F896" s="94" t="str">
        <f>IFERROR(VLOOKUP(D896,Saldo!$P$9:$Y$1009,9,FALSE),"")</f>
        <v/>
      </c>
      <c r="G896" s="94" t="str">
        <f>IFERROR(VLOOKUP(D896,Saldo!$P$9:$Y$1009,10,FALSE),"")</f>
        <v/>
      </c>
      <c r="H896" s="94" t="str">
        <f>IFERROR(VLOOKUP(D896,Saldo!$P$9:$AA$1009,11,FALSE),"")</f>
        <v/>
      </c>
      <c r="I896" s="94" t="str">
        <f t="shared" si="26"/>
        <v/>
      </c>
      <c r="K896" s="67"/>
      <c r="L896" s="103" t="str">
        <f t="shared" si="27"/>
        <v>-</v>
      </c>
    </row>
    <row r="897" spans="1:12" ht="18.95" customHeight="1" x14ac:dyDescent="0.25">
      <c r="A897" s="82"/>
      <c r="C897" s="76" t="str">
        <f>IF(Cadastro!D896="","",Cadastro!D896)</f>
        <v/>
      </c>
      <c r="D897" s="76" t="str">
        <f>IF(Cadastro!C896="","",Cadastro!C896)</f>
        <v/>
      </c>
      <c r="E897" s="94" t="str">
        <f>IF(Cadastro!E896="","",Cadastro!E896)</f>
        <v/>
      </c>
      <c r="F897" s="94" t="str">
        <f>IFERROR(VLOOKUP(D897,Saldo!$P$9:$Y$1009,9,FALSE),"")</f>
        <v/>
      </c>
      <c r="G897" s="94" t="str">
        <f>IFERROR(VLOOKUP(D897,Saldo!$P$9:$Y$1009,10,FALSE),"")</f>
        <v/>
      </c>
      <c r="H897" s="94" t="str">
        <f>IFERROR(VLOOKUP(D897,Saldo!$P$9:$AA$1009,11,FALSE),"")</f>
        <v/>
      </c>
      <c r="I897" s="94" t="str">
        <f t="shared" si="26"/>
        <v/>
      </c>
      <c r="K897" s="67"/>
      <c r="L897" s="103" t="str">
        <f t="shared" si="27"/>
        <v>-</v>
      </c>
    </row>
    <row r="898" spans="1:12" ht="18.95" customHeight="1" x14ac:dyDescent="0.25">
      <c r="A898" s="82"/>
      <c r="C898" s="76" t="str">
        <f>IF(Cadastro!D897="","",Cadastro!D897)</f>
        <v/>
      </c>
      <c r="D898" s="76" t="str">
        <f>IF(Cadastro!C897="","",Cadastro!C897)</f>
        <v/>
      </c>
      <c r="E898" s="94" t="str">
        <f>IF(Cadastro!E897="","",Cadastro!E897)</f>
        <v/>
      </c>
      <c r="F898" s="94" t="str">
        <f>IFERROR(VLOOKUP(D898,Saldo!$P$9:$Y$1009,9,FALSE),"")</f>
        <v/>
      </c>
      <c r="G898" s="94" t="str">
        <f>IFERROR(VLOOKUP(D898,Saldo!$P$9:$Y$1009,10,FALSE),"")</f>
        <v/>
      </c>
      <c r="H898" s="94" t="str">
        <f>IFERROR(VLOOKUP(D898,Saldo!$P$9:$AA$1009,11,FALSE),"")</f>
        <v/>
      </c>
      <c r="I898" s="94" t="str">
        <f t="shared" si="26"/>
        <v/>
      </c>
      <c r="K898" s="67"/>
      <c r="L898" s="103" t="str">
        <f t="shared" si="27"/>
        <v>-</v>
      </c>
    </row>
    <row r="899" spans="1:12" ht="18.95" customHeight="1" x14ac:dyDescent="0.25">
      <c r="A899" s="82"/>
      <c r="C899" s="76" t="str">
        <f>IF(Cadastro!D898="","",Cadastro!D898)</f>
        <v/>
      </c>
      <c r="D899" s="76" t="str">
        <f>IF(Cadastro!C898="","",Cadastro!C898)</f>
        <v/>
      </c>
      <c r="E899" s="94" t="str">
        <f>IF(Cadastro!E898="","",Cadastro!E898)</f>
        <v/>
      </c>
      <c r="F899" s="94" t="str">
        <f>IFERROR(VLOOKUP(D899,Saldo!$P$9:$Y$1009,9,FALSE),"")</f>
        <v/>
      </c>
      <c r="G899" s="94" t="str">
        <f>IFERROR(VLOOKUP(D899,Saldo!$P$9:$Y$1009,10,FALSE),"")</f>
        <v/>
      </c>
      <c r="H899" s="94" t="str">
        <f>IFERROR(VLOOKUP(D899,Saldo!$P$9:$AA$1009,11,FALSE),"")</f>
        <v/>
      </c>
      <c r="I899" s="94" t="str">
        <f t="shared" si="26"/>
        <v/>
      </c>
      <c r="K899" s="67"/>
      <c r="L899" s="103" t="str">
        <f t="shared" si="27"/>
        <v>-</v>
      </c>
    </row>
    <row r="900" spans="1:12" ht="18.95" customHeight="1" x14ac:dyDescent="0.25">
      <c r="A900" s="82"/>
      <c r="C900" s="76" t="str">
        <f>IF(Cadastro!D899="","",Cadastro!D899)</f>
        <v/>
      </c>
      <c r="D900" s="76" t="str">
        <f>IF(Cadastro!C899="","",Cadastro!C899)</f>
        <v/>
      </c>
      <c r="E900" s="94" t="str">
        <f>IF(Cadastro!E899="","",Cadastro!E899)</f>
        <v/>
      </c>
      <c r="F900" s="94" t="str">
        <f>IFERROR(VLOOKUP(D900,Saldo!$P$9:$Y$1009,9,FALSE),"")</f>
        <v/>
      </c>
      <c r="G900" s="94" t="str">
        <f>IFERROR(VLOOKUP(D900,Saldo!$P$9:$Y$1009,10,FALSE),"")</f>
        <v/>
      </c>
      <c r="H900" s="94" t="str">
        <f>IFERROR(VLOOKUP(D900,Saldo!$P$9:$AA$1009,11,FALSE),"")</f>
        <v/>
      </c>
      <c r="I900" s="94" t="str">
        <f t="shared" si="26"/>
        <v/>
      </c>
      <c r="K900" s="67"/>
      <c r="L900" s="103" t="str">
        <f t="shared" si="27"/>
        <v>-</v>
      </c>
    </row>
    <row r="901" spans="1:12" ht="18.95" customHeight="1" x14ac:dyDescent="0.25">
      <c r="A901" s="82"/>
      <c r="C901" s="76" t="str">
        <f>IF(Cadastro!D900="","",Cadastro!D900)</f>
        <v/>
      </c>
      <c r="D901" s="76" t="str">
        <f>IF(Cadastro!C900="","",Cadastro!C900)</f>
        <v/>
      </c>
      <c r="E901" s="94" t="str">
        <f>IF(Cadastro!E900="","",Cadastro!E900)</f>
        <v/>
      </c>
      <c r="F901" s="94" t="str">
        <f>IFERROR(VLOOKUP(D901,Saldo!$P$9:$Y$1009,9,FALSE),"")</f>
        <v/>
      </c>
      <c r="G901" s="94" t="str">
        <f>IFERROR(VLOOKUP(D901,Saldo!$P$9:$Y$1009,10,FALSE),"")</f>
        <v/>
      </c>
      <c r="H901" s="94" t="str">
        <f>IFERROR(VLOOKUP(D901,Saldo!$P$9:$AA$1009,11,FALSE),"")</f>
        <v/>
      </c>
      <c r="I901" s="94" t="str">
        <f t="shared" si="26"/>
        <v/>
      </c>
      <c r="K901" s="67"/>
      <c r="L901" s="103" t="str">
        <f t="shared" si="27"/>
        <v>-</v>
      </c>
    </row>
    <row r="902" spans="1:12" ht="18.95" customHeight="1" x14ac:dyDescent="0.25">
      <c r="A902" s="82"/>
      <c r="C902" s="76" t="str">
        <f>IF(Cadastro!D901="","",Cadastro!D901)</f>
        <v/>
      </c>
      <c r="D902" s="76" t="str">
        <f>IF(Cadastro!C901="","",Cadastro!C901)</f>
        <v/>
      </c>
      <c r="E902" s="94" t="str">
        <f>IF(Cadastro!E901="","",Cadastro!E901)</f>
        <v/>
      </c>
      <c r="F902" s="94" t="str">
        <f>IFERROR(VLOOKUP(D902,Saldo!$P$9:$Y$1009,9,FALSE),"")</f>
        <v/>
      </c>
      <c r="G902" s="94" t="str">
        <f>IFERROR(VLOOKUP(D902,Saldo!$P$9:$Y$1009,10,FALSE),"")</f>
        <v/>
      </c>
      <c r="H902" s="94" t="str">
        <f>IFERROR(VLOOKUP(D902,Saldo!$P$9:$AA$1009,11,FALSE),"")</f>
        <v/>
      </c>
      <c r="I902" s="94" t="str">
        <f t="shared" si="26"/>
        <v/>
      </c>
      <c r="K902" s="67"/>
      <c r="L902" s="103" t="str">
        <f t="shared" si="27"/>
        <v>-</v>
      </c>
    </row>
    <row r="903" spans="1:12" ht="18.95" customHeight="1" x14ac:dyDescent="0.25">
      <c r="A903" s="82"/>
      <c r="C903" s="76" t="str">
        <f>IF(Cadastro!D902="","",Cadastro!D902)</f>
        <v/>
      </c>
      <c r="D903" s="76" t="str">
        <f>IF(Cadastro!C902="","",Cadastro!C902)</f>
        <v/>
      </c>
      <c r="E903" s="94" t="str">
        <f>IF(Cadastro!E902="","",Cadastro!E902)</f>
        <v/>
      </c>
      <c r="F903" s="94" t="str">
        <f>IFERROR(VLOOKUP(D903,Saldo!$P$9:$Y$1009,9,FALSE),"")</f>
        <v/>
      </c>
      <c r="G903" s="94" t="str">
        <f>IFERROR(VLOOKUP(D903,Saldo!$P$9:$Y$1009,10,FALSE),"")</f>
        <v/>
      </c>
      <c r="H903" s="94" t="str">
        <f>IFERROR(VLOOKUP(D903,Saldo!$P$9:$AA$1009,11,FALSE),"")</f>
        <v/>
      </c>
      <c r="I903" s="94" t="str">
        <f t="shared" si="26"/>
        <v/>
      </c>
      <c r="K903" s="67"/>
      <c r="L903" s="103" t="str">
        <f t="shared" si="27"/>
        <v>-</v>
      </c>
    </row>
    <row r="904" spans="1:12" ht="18.95" customHeight="1" x14ac:dyDescent="0.25">
      <c r="A904" s="82"/>
      <c r="C904" s="76" t="str">
        <f>IF(Cadastro!D903="","",Cadastro!D903)</f>
        <v/>
      </c>
      <c r="D904" s="76" t="str">
        <f>IF(Cadastro!C903="","",Cadastro!C903)</f>
        <v/>
      </c>
      <c r="E904" s="94" t="str">
        <f>IF(Cadastro!E903="","",Cadastro!E903)</f>
        <v/>
      </c>
      <c r="F904" s="94" t="str">
        <f>IFERROR(VLOOKUP(D904,Saldo!$P$9:$Y$1009,9,FALSE),"")</f>
        <v/>
      </c>
      <c r="G904" s="94" t="str">
        <f>IFERROR(VLOOKUP(D904,Saldo!$P$9:$Y$1009,10,FALSE),"")</f>
        <v/>
      </c>
      <c r="H904" s="94" t="str">
        <f>IFERROR(VLOOKUP(D904,Saldo!$P$9:$AA$1009,11,FALSE),"")</f>
        <v/>
      </c>
      <c r="I904" s="94" t="str">
        <f t="shared" si="26"/>
        <v/>
      </c>
      <c r="K904" s="67"/>
      <c r="L904" s="103" t="str">
        <f t="shared" si="27"/>
        <v>-</v>
      </c>
    </row>
    <row r="905" spans="1:12" ht="18.95" customHeight="1" x14ac:dyDescent="0.25">
      <c r="A905" s="82"/>
      <c r="C905" s="76" t="str">
        <f>IF(Cadastro!D904="","",Cadastro!D904)</f>
        <v/>
      </c>
      <c r="D905" s="76" t="str">
        <f>IF(Cadastro!C904="","",Cadastro!C904)</f>
        <v/>
      </c>
      <c r="E905" s="94" t="str">
        <f>IF(Cadastro!E904="","",Cadastro!E904)</f>
        <v/>
      </c>
      <c r="F905" s="94" t="str">
        <f>IFERROR(VLOOKUP(D905,Saldo!$P$9:$Y$1009,9,FALSE),"")</f>
        <v/>
      </c>
      <c r="G905" s="94" t="str">
        <f>IFERROR(VLOOKUP(D905,Saldo!$P$9:$Y$1009,10,FALSE),"")</f>
        <v/>
      </c>
      <c r="H905" s="94" t="str">
        <f>IFERROR(VLOOKUP(D905,Saldo!$P$9:$AA$1009,11,FALSE),"")</f>
        <v/>
      </c>
      <c r="I905" s="94" t="str">
        <f t="shared" si="26"/>
        <v/>
      </c>
      <c r="K905" s="67"/>
      <c r="L905" s="103" t="str">
        <f t="shared" si="27"/>
        <v>-</v>
      </c>
    </row>
    <row r="906" spans="1:12" ht="18.95" customHeight="1" x14ac:dyDescent="0.25">
      <c r="A906" s="82"/>
      <c r="C906" s="76" t="str">
        <f>IF(Cadastro!D905="","",Cadastro!D905)</f>
        <v/>
      </c>
      <c r="D906" s="76" t="str">
        <f>IF(Cadastro!C905="","",Cadastro!C905)</f>
        <v/>
      </c>
      <c r="E906" s="94" t="str">
        <f>IF(Cadastro!E905="","",Cadastro!E905)</f>
        <v/>
      </c>
      <c r="F906" s="94" t="str">
        <f>IFERROR(VLOOKUP(D906,Saldo!$P$9:$Y$1009,9,FALSE),"")</f>
        <v/>
      </c>
      <c r="G906" s="94" t="str">
        <f>IFERROR(VLOOKUP(D906,Saldo!$P$9:$Y$1009,10,FALSE),"")</f>
        <v/>
      </c>
      <c r="H906" s="94" t="str">
        <f>IFERROR(VLOOKUP(D906,Saldo!$P$9:$AA$1009,11,FALSE),"")</f>
        <v/>
      </c>
      <c r="I906" s="94" t="str">
        <f t="shared" si="26"/>
        <v/>
      </c>
      <c r="K906" s="67"/>
      <c r="L906" s="103" t="str">
        <f t="shared" si="27"/>
        <v>-</v>
      </c>
    </row>
    <row r="907" spans="1:12" ht="18.95" customHeight="1" x14ac:dyDescent="0.25">
      <c r="A907" s="82"/>
      <c r="C907" s="76" t="str">
        <f>IF(Cadastro!D906="","",Cadastro!D906)</f>
        <v/>
      </c>
      <c r="D907" s="76" t="str">
        <f>IF(Cadastro!C906="","",Cadastro!C906)</f>
        <v/>
      </c>
      <c r="E907" s="94" t="str">
        <f>IF(Cadastro!E906="","",Cadastro!E906)</f>
        <v/>
      </c>
      <c r="F907" s="94" t="str">
        <f>IFERROR(VLOOKUP(D907,Saldo!$P$9:$Y$1009,9,FALSE),"")</f>
        <v/>
      </c>
      <c r="G907" s="94" t="str">
        <f>IFERROR(VLOOKUP(D907,Saldo!$P$9:$Y$1009,10,FALSE),"")</f>
        <v/>
      </c>
      <c r="H907" s="94" t="str">
        <f>IFERROR(VLOOKUP(D907,Saldo!$P$9:$AA$1009,11,FALSE),"")</f>
        <v/>
      </c>
      <c r="I907" s="94" t="str">
        <f t="shared" ref="I907:I970" si="28">IFERROR(E907+F907-G907+H907,"")</f>
        <v/>
      </c>
      <c r="K907" s="67"/>
      <c r="L907" s="103" t="str">
        <f t="shared" ref="L907:L970" si="29">IF(C907="","-",IF(K907="","-",K907-I907))</f>
        <v>-</v>
      </c>
    </row>
    <row r="908" spans="1:12" ht="18.95" customHeight="1" x14ac:dyDescent="0.25">
      <c r="A908" s="82"/>
      <c r="C908" s="76" t="str">
        <f>IF(Cadastro!D907="","",Cadastro!D907)</f>
        <v/>
      </c>
      <c r="D908" s="76" t="str">
        <f>IF(Cadastro!C907="","",Cadastro!C907)</f>
        <v/>
      </c>
      <c r="E908" s="94" t="str">
        <f>IF(Cadastro!E907="","",Cadastro!E907)</f>
        <v/>
      </c>
      <c r="F908" s="94" t="str">
        <f>IFERROR(VLOOKUP(D908,Saldo!$P$9:$Y$1009,9,FALSE),"")</f>
        <v/>
      </c>
      <c r="G908" s="94" t="str">
        <f>IFERROR(VLOOKUP(D908,Saldo!$P$9:$Y$1009,10,FALSE),"")</f>
        <v/>
      </c>
      <c r="H908" s="94" t="str">
        <f>IFERROR(VLOOKUP(D908,Saldo!$P$9:$AA$1009,11,FALSE),"")</f>
        <v/>
      </c>
      <c r="I908" s="94" t="str">
        <f t="shared" si="28"/>
        <v/>
      </c>
      <c r="K908" s="67"/>
      <c r="L908" s="103" t="str">
        <f t="shared" si="29"/>
        <v>-</v>
      </c>
    </row>
    <row r="909" spans="1:12" ht="18.95" customHeight="1" x14ac:dyDescent="0.25">
      <c r="A909" s="82"/>
      <c r="C909" s="76" t="str">
        <f>IF(Cadastro!D908="","",Cadastro!D908)</f>
        <v/>
      </c>
      <c r="D909" s="76" t="str">
        <f>IF(Cadastro!C908="","",Cadastro!C908)</f>
        <v/>
      </c>
      <c r="E909" s="94" t="str">
        <f>IF(Cadastro!E908="","",Cadastro!E908)</f>
        <v/>
      </c>
      <c r="F909" s="94" t="str">
        <f>IFERROR(VLOOKUP(D909,Saldo!$P$9:$Y$1009,9,FALSE),"")</f>
        <v/>
      </c>
      <c r="G909" s="94" t="str">
        <f>IFERROR(VLOOKUP(D909,Saldo!$P$9:$Y$1009,10,FALSE),"")</f>
        <v/>
      </c>
      <c r="H909" s="94" t="str">
        <f>IFERROR(VLOOKUP(D909,Saldo!$P$9:$AA$1009,11,FALSE),"")</f>
        <v/>
      </c>
      <c r="I909" s="94" t="str">
        <f t="shared" si="28"/>
        <v/>
      </c>
      <c r="K909" s="67"/>
      <c r="L909" s="103" t="str">
        <f t="shared" si="29"/>
        <v>-</v>
      </c>
    </row>
    <row r="910" spans="1:12" ht="18.95" customHeight="1" x14ac:dyDescent="0.25">
      <c r="A910" s="82"/>
      <c r="C910" s="76" t="str">
        <f>IF(Cadastro!D909="","",Cadastro!D909)</f>
        <v/>
      </c>
      <c r="D910" s="76" t="str">
        <f>IF(Cadastro!C909="","",Cadastro!C909)</f>
        <v/>
      </c>
      <c r="E910" s="94" t="str">
        <f>IF(Cadastro!E909="","",Cadastro!E909)</f>
        <v/>
      </c>
      <c r="F910" s="94" t="str">
        <f>IFERROR(VLOOKUP(D910,Saldo!$P$9:$Y$1009,9,FALSE),"")</f>
        <v/>
      </c>
      <c r="G910" s="94" t="str">
        <f>IFERROR(VLOOKUP(D910,Saldo!$P$9:$Y$1009,10,FALSE),"")</f>
        <v/>
      </c>
      <c r="H910" s="94" t="str">
        <f>IFERROR(VLOOKUP(D910,Saldo!$P$9:$AA$1009,11,FALSE),"")</f>
        <v/>
      </c>
      <c r="I910" s="94" t="str">
        <f t="shared" si="28"/>
        <v/>
      </c>
      <c r="K910" s="67"/>
      <c r="L910" s="103" t="str">
        <f t="shared" si="29"/>
        <v>-</v>
      </c>
    </row>
    <row r="911" spans="1:12" ht="18.95" customHeight="1" x14ac:dyDescent="0.25">
      <c r="A911" s="82"/>
      <c r="C911" s="76" t="str">
        <f>IF(Cadastro!D910="","",Cadastro!D910)</f>
        <v/>
      </c>
      <c r="D911" s="76" t="str">
        <f>IF(Cadastro!C910="","",Cadastro!C910)</f>
        <v/>
      </c>
      <c r="E911" s="94" t="str">
        <f>IF(Cadastro!E910="","",Cadastro!E910)</f>
        <v/>
      </c>
      <c r="F911" s="94" t="str">
        <f>IFERROR(VLOOKUP(D911,Saldo!$P$9:$Y$1009,9,FALSE),"")</f>
        <v/>
      </c>
      <c r="G911" s="94" t="str">
        <f>IFERROR(VLOOKUP(D911,Saldo!$P$9:$Y$1009,10,FALSE),"")</f>
        <v/>
      </c>
      <c r="H911" s="94" t="str">
        <f>IFERROR(VLOOKUP(D911,Saldo!$P$9:$AA$1009,11,FALSE),"")</f>
        <v/>
      </c>
      <c r="I911" s="94" t="str">
        <f t="shared" si="28"/>
        <v/>
      </c>
      <c r="K911" s="67"/>
      <c r="L911" s="103" t="str">
        <f t="shared" si="29"/>
        <v>-</v>
      </c>
    </row>
    <row r="912" spans="1:12" ht="18.95" customHeight="1" x14ac:dyDescent="0.25">
      <c r="A912" s="82"/>
      <c r="C912" s="76" t="str">
        <f>IF(Cadastro!D911="","",Cadastro!D911)</f>
        <v/>
      </c>
      <c r="D912" s="76" t="str">
        <f>IF(Cadastro!C911="","",Cadastro!C911)</f>
        <v/>
      </c>
      <c r="E912" s="94" t="str">
        <f>IF(Cadastro!E911="","",Cadastro!E911)</f>
        <v/>
      </c>
      <c r="F912" s="94" t="str">
        <f>IFERROR(VLOOKUP(D912,Saldo!$P$9:$Y$1009,9,FALSE),"")</f>
        <v/>
      </c>
      <c r="G912" s="94" t="str">
        <f>IFERROR(VLOOKUP(D912,Saldo!$P$9:$Y$1009,10,FALSE),"")</f>
        <v/>
      </c>
      <c r="H912" s="94" t="str">
        <f>IFERROR(VLOOKUP(D912,Saldo!$P$9:$AA$1009,11,FALSE),"")</f>
        <v/>
      </c>
      <c r="I912" s="94" t="str">
        <f t="shared" si="28"/>
        <v/>
      </c>
      <c r="K912" s="67"/>
      <c r="L912" s="103" t="str">
        <f t="shared" si="29"/>
        <v>-</v>
      </c>
    </row>
    <row r="913" spans="1:12" ht="18.95" customHeight="1" x14ac:dyDescent="0.25">
      <c r="A913" s="82"/>
      <c r="C913" s="76" t="str">
        <f>IF(Cadastro!D912="","",Cadastro!D912)</f>
        <v/>
      </c>
      <c r="D913" s="76" t="str">
        <f>IF(Cadastro!C912="","",Cadastro!C912)</f>
        <v/>
      </c>
      <c r="E913" s="94" t="str">
        <f>IF(Cadastro!E912="","",Cadastro!E912)</f>
        <v/>
      </c>
      <c r="F913" s="94" t="str">
        <f>IFERROR(VLOOKUP(D913,Saldo!$P$9:$Y$1009,9,FALSE),"")</f>
        <v/>
      </c>
      <c r="G913" s="94" t="str">
        <f>IFERROR(VLOOKUP(D913,Saldo!$P$9:$Y$1009,10,FALSE),"")</f>
        <v/>
      </c>
      <c r="H913" s="94" t="str">
        <f>IFERROR(VLOOKUP(D913,Saldo!$P$9:$AA$1009,11,FALSE),"")</f>
        <v/>
      </c>
      <c r="I913" s="94" t="str">
        <f t="shared" si="28"/>
        <v/>
      </c>
      <c r="K913" s="67"/>
      <c r="L913" s="103" t="str">
        <f t="shared" si="29"/>
        <v>-</v>
      </c>
    </row>
    <row r="914" spans="1:12" ht="18.95" customHeight="1" x14ac:dyDescent="0.25">
      <c r="A914" s="82"/>
      <c r="C914" s="76" t="str">
        <f>IF(Cadastro!D913="","",Cadastro!D913)</f>
        <v/>
      </c>
      <c r="D914" s="76" t="str">
        <f>IF(Cadastro!C913="","",Cadastro!C913)</f>
        <v/>
      </c>
      <c r="E914" s="94" t="str">
        <f>IF(Cadastro!E913="","",Cadastro!E913)</f>
        <v/>
      </c>
      <c r="F914" s="94" t="str">
        <f>IFERROR(VLOOKUP(D914,Saldo!$P$9:$Y$1009,9,FALSE),"")</f>
        <v/>
      </c>
      <c r="G914" s="94" t="str">
        <f>IFERROR(VLOOKUP(D914,Saldo!$P$9:$Y$1009,10,FALSE),"")</f>
        <v/>
      </c>
      <c r="H914" s="94" t="str">
        <f>IFERROR(VLOOKUP(D914,Saldo!$P$9:$AA$1009,11,FALSE),"")</f>
        <v/>
      </c>
      <c r="I914" s="94" t="str">
        <f t="shared" si="28"/>
        <v/>
      </c>
      <c r="K914" s="67"/>
      <c r="L914" s="103" t="str">
        <f t="shared" si="29"/>
        <v>-</v>
      </c>
    </row>
    <row r="915" spans="1:12" ht="18.95" customHeight="1" x14ac:dyDescent="0.25">
      <c r="A915" s="82"/>
      <c r="C915" s="76" t="str">
        <f>IF(Cadastro!D914="","",Cadastro!D914)</f>
        <v/>
      </c>
      <c r="D915" s="76" t="str">
        <f>IF(Cadastro!C914="","",Cadastro!C914)</f>
        <v/>
      </c>
      <c r="E915" s="94" t="str">
        <f>IF(Cadastro!E914="","",Cadastro!E914)</f>
        <v/>
      </c>
      <c r="F915" s="94" t="str">
        <f>IFERROR(VLOOKUP(D915,Saldo!$P$9:$Y$1009,9,FALSE),"")</f>
        <v/>
      </c>
      <c r="G915" s="94" t="str">
        <f>IFERROR(VLOOKUP(D915,Saldo!$P$9:$Y$1009,10,FALSE),"")</f>
        <v/>
      </c>
      <c r="H915" s="94" t="str">
        <f>IFERROR(VLOOKUP(D915,Saldo!$P$9:$AA$1009,11,FALSE),"")</f>
        <v/>
      </c>
      <c r="I915" s="94" t="str">
        <f t="shared" si="28"/>
        <v/>
      </c>
      <c r="K915" s="67"/>
      <c r="L915" s="103" t="str">
        <f t="shared" si="29"/>
        <v>-</v>
      </c>
    </row>
    <row r="916" spans="1:12" ht="18.95" customHeight="1" x14ac:dyDescent="0.25">
      <c r="A916" s="82"/>
      <c r="C916" s="76" t="str">
        <f>IF(Cadastro!D915="","",Cadastro!D915)</f>
        <v/>
      </c>
      <c r="D916" s="76" t="str">
        <f>IF(Cadastro!C915="","",Cadastro!C915)</f>
        <v/>
      </c>
      <c r="E916" s="94" t="str">
        <f>IF(Cadastro!E915="","",Cadastro!E915)</f>
        <v/>
      </c>
      <c r="F916" s="94" t="str">
        <f>IFERROR(VLOOKUP(D916,Saldo!$P$9:$Y$1009,9,FALSE),"")</f>
        <v/>
      </c>
      <c r="G916" s="94" t="str">
        <f>IFERROR(VLOOKUP(D916,Saldo!$P$9:$Y$1009,10,FALSE),"")</f>
        <v/>
      </c>
      <c r="H916" s="94" t="str">
        <f>IFERROR(VLOOKUP(D916,Saldo!$P$9:$AA$1009,11,FALSE),"")</f>
        <v/>
      </c>
      <c r="I916" s="94" t="str">
        <f t="shared" si="28"/>
        <v/>
      </c>
      <c r="K916" s="67"/>
      <c r="L916" s="103" t="str">
        <f t="shared" si="29"/>
        <v>-</v>
      </c>
    </row>
    <row r="917" spans="1:12" ht="18.95" customHeight="1" x14ac:dyDescent="0.25">
      <c r="A917" s="82"/>
      <c r="C917" s="76" t="str">
        <f>IF(Cadastro!D916="","",Cadastro!D916)</f>
        <v/>
      </c>
      <c r="D917" s="76" t="str">
        <f>IF(Cadastro!C916="","",Cadastro!C916)</f>
        <v/>
      </c>
      <c r="E917" s="94" t="str">
        <f>IF(Cadastro!E916="","",Cadastro!E916)</f>
        <v/>
      </c>
      <c r="F917" s="94" t="str">
        <f>IFERROR(VLOOKUP(D917,Saldo!$P$9:$Y$1009,9,FALSE),"")</f>
        <v/>
      </c>
      <c r="G917" s="94" t="str">
        <f>IFERROR(VLOOKUP(D917,Saldo!$P$9:$Y$1009,10,FALSE),"")</f>
        <v/>
      </c>
      <c r="H917" s="94" t="str">
        <f>IFERROR(VLOOKUP(D917,Saldo!$P$9:$AA$1009,11,FALSE),"")</f>
        <v/>
      </c>
      <c r="I917" s="94" t="str">
        <f t="shared" si="28"/>
        <v/>
      </c>
      <c r="K917" s="67"/>
      <c r="L917" s="103" t="str">
        <f t="shared" si="29"/>
        <v>-</v>
      </c>
    </row>
    <row r="918" spans="1:12" ht="18.95" customHeight="1" x14ac:dyDescent="0.25">
      <c r="A918" s="82"/>
      <c r="C918" s="76" t="str">
        <f>IF(Cadastro!D917="","",Cadastro!D917)</f>
        <v/>
      </c>
      <c r="D918" s="76" t="str">
        <f>IF(Cadastro!C917="","",Cadastro!C917)</f>
        <v/>
      </c>
      <c r="E918" s="94" t="str">
        <f>IF(Cadastro!E917="","",Cadastro!E917)</f>
        <v/>
      </c>
      <c r="F918" s="94" t="str">
        <f>IFERROR(VLOOKUP(D918,Saldo!$P$9:$Y$1009,9,FALSE),"")</f>
        <v/>
      </c>
      <c r="G918" s="94" t="str">
        <f>IFERROR(VLOOKUP(D918,Saldo!$P$9:$Y$1009,10,FALSE),"")</f>
        <v/>
      </c>
      <c r="H918" s="94" t="str">
        <f>IFERROR(VLOOKUP(D918,Saldo!$P$9:$AA$1009,11,FALSE),"")</f>
        <v/>
      </c>
      <c r="I918" s="94" t="str">
        <f t="shared" si="28"/>
        <v/>
      </c>
      <c r="K918" s="67"/>
      <c r="L918" s="103" t="str">
        <f t="shared" si="29"/>
        <v>-</v>
      </c>
    </row>
    <row r="919" spans="1:12" ht="18.95" customHeight="1" x14ac:dyDescent="0.25">
      <c r="A919" s="82"/>
      <c r="C919" s="76" t="str">
        <f>IF(Cadastro!D918="","",Cadastro!D918)</f>
        <v/>
      </c>
      <c r="D919" s="76" t="str">
        <f>IF(Cadastro!C918="","",Cadastro!C918)</f>
        <v/>
      </c>
      <c r="E919" s="94" t="str">
        <f>IF(Cadastro!E918="","",Cadastro!E918)</f>
        <v/>
      </c>
      <c r="F919" s="94" t="str">
        <f>IFERROR(VLOOKUP(D919,Saldo!$P$9:$Y$1009,9,FALSE),"")</f>
        <v/>
      </c>
      <c r="G919" s="94" t="str">
        <f>IFERROR(VLOOKUP(D919,Saldo!$P$9:$Y$1009,10,FALSE),"")</f>
        <v/>
      </c>
      <c r="H919" s="94" t="str">
        <f>IFERROR(VLOOKUP(D919,Saldo!$P$9:$AA$1009,11,FALSE),"")</f>
        <v/>
      </c>
      <c r="I919" s="94" t="str">
        <f t="shared" si="28"/>
        <v/>
      </c>
      <c r="K919" s="67"/>
      <c r="L919" s="103" t="str">
        <f t="shared" si="29"/>
        <v>-</v>
      </c>
    </row>
    <row r="920" spans="1:12" ht="18.95" customHeight="1" x14ac:dyDescent="0.25">
      <c r="A920" s="82"/>
      <c r="C920" s="76" t="str">
        <f>IF(Cadastro!D919="","",Cadastro!D919)</f>
        <v/>
      </c>
      <c r="D920" s="76" t="str">
        <f>IF(Cadastro!C919="","",Cadastro!C919)</f>
        <v/>
      </c>
      <c r="E920" s="94" t="str">
        <f>IF(Cadastro!E919="","",Cadastro!E919)</f>
        <v/>
      </c>
      <c r="F920" s="94" t="str">
        <f>IFERROR(VLOOKUP(D920,Saldo!$P$9:$Y$1009,9,FALSE),"")</f>
        <v/>
      </c>
      <c r="G920" s="94" t="str">
        <f>IFERROR(VLOOKUP(D920,Saldo!$P$9:$Y$1009,10,FALSE),"")</f>
        <v/>
      </c>
      <c r="H920" s="94" t="str">
        <f>IFERROR(VLOOKUP(D920,Saldo!$P$9:$AA$1009,11,FALSE),"")</f>
        <v/>
      </c>
      <c r="I920" s="94" t="str">
        <f t="shared" si="28"/>
        <v/>
      </c>
      <c r="K920" s="67"/>
      <c r="L920" s="103" t="str">
        <f t="shared" si="29"/>
        <v>-</v>
      </c>
    </row>
    <row r="921" spans="1:12" ht="18.95" customHeight="1" x14ac:dyDescent="0.25">
      <c r="A921" s="82"/>
      <c r="C921" s="76" t="str">
        <f>IF(Cadastro!D920="","",Cadastro!D920)</f>
        <v/>
      </c>
      <c r="D921" s="76" t="str">
        <f>IF(Cadastro!C920="","",Cadastro!C920)</f>
        <v/>
      </c>
      <c r="E921" s="94" t="str">
        <f>IF(Cadastro!E920="","",Cadastro!E920)</f>
        <v/>
      </c>
      <c r="F921" s="94" t="str">
        <f>IFERROR(VLOOKUP(D921,Saldo!$P$9:$Y$1009,9,FALSE),"")</f>
        <v/>
      </c>
      <c r="G921" s="94" t="str">
        <f>IFERROR(VLOOKUP(D921,Saldo!$P$9:$Y$1009,10,FALSE),"")</f>
        <v/>
      </c>
      <c r="H921" s="94" t="str">
        <f>IFERROR(VLOOKUP(D921,Saldo!$P$9:$AA$1009,11,FALSE),"")</f>
        <v/>
      </c>
      <c r="I921" s="94" t="str">
        <f t="shared" si="28"/>
        <v/>
      </c>
      <c r="K921" s="67"/>
      <c r="L921" s="103" t="str">
        <f t="shared" si="29"/>
        <v>-</v>
      </c>
    </row>
    <row r="922" spans="1:12" ht="18.95" customHeight="1" x14ac:dyDescent="0.25">
      <c r="A922" s="82"/>
      <c r="C922" s="76" t="str">
        <f>IF(Cadastro!D921="","",Cadastro!D921)</f>
        <v/>
      </c>
      <c r="D922" s="76" t="str">
        <f>IF(Cadastro!C921="","",Cadastro!C921)</f>
        <v/>
      </c>
      <c r="E922" s="94" t="str">
        <f>IF(Cadastro!E921="","",Cadastro!E921)</f>
        <v/>
      </c>
      <c r="F922" s="94" t="str">
        <f>IFERROR(VLOOKUP(D922,Saldo!$P$9:$Y$1009,9,FALSE),"")</f>
        <v/>
      </c>
      <c r="G922" s="94" t="str">
        <f>IFERROR(VLOOKUP(D922,Saldo!$P$9:$Y$1009,10,FALSE),"")</f>
        <v/>
      </c>
      <c r="H922" s="94" t="str">
        <f>IFERROR(VLOOKUP(D922,Saldo!$P$9:$AA$1009,11,FALSE),"")</f>
        <v/>
      </c>
      <c r="I922" s="94" t="str">
        <f t="shared" si="28"/>
        <v/>
      </c>
      <c r="K922" s="67"/>
      <c r="L922" s="103" t="str">
        <f t="shared" si="29"/>
        <v>-</v>
      </c>
    </row>
    <row r="923" spans="1:12" ht="18.95" customHeight="1" x14ac:dyDescent="0.25">
      <c r="A923" s="82"/>
      <c r="C923" s="76" t="str">
        <f>IF(Cadastro!D922="","",Cadastro!D922)</f>
        <v/>
      </c>
      <c r="D923" s="76" t="str">
        <f>IF(Cadastro!C922="","",Cadastro!C922)</f>
        <v/>
      </c>
      <c r="E923" s="94" t="str">
        <f>IF(Cadastro!E922="","",Cadastro!E922)</f>
        <v/>
      </c>
      <c r="F923" s="94" t="str">
        <f>IFERROR(VLOOKUP(D923,Saldo!$P$9:$Y$1009,9,FALSE),"")</f>
        <v/>
      </c>
      <c r="G923" s="94" t="str">
        <f>IFERROR(VLOOKUP(D923,Saldo!$P$9:$Y$1009,10,FALSE),"")</f>
        <v/>
      </c>
      <c r="H923" s="94" t="str">
        <f>IFERROR(VLOOKUP(D923,Saldo!$P$9:$AA$1009,11,FALSE),"")</f>
        <v/>
      </c>
      <c r="I923" s="94" t="str">
        <f t="shared" si="28"/>
        <v/>
      </c>
      <c r="K923" s="67"/>
      <c r="L923" s="103" t="str">
        <f t="shared" si="29"/>
        <v>-</v>
      </c>
    </row>
    <row r="924" spans="1:12" ht="18.95" customHeight="1" x14ac:dyDescent="0.25">
      <c r="A924" s="82"/>
      <c r="C924" s="76" t="str">
        <f>IF(Cadastro!D923="","",Cadastro!D923)</f>
        <v/>
      </c>
      <c r="D924" s="76" t="str">
        <f>IF(Cadastro!C923="","",Cadastro!C923)</f>
        <v/>
      </c>
      <c r="E924" s="94" t="str">
        <f>IF(Cadastro!E923="","",Cadastro!E923)</f>
        <v/>
      </c>
      <c r="F924" s="94" t="str">
        <f>IFERROR(VLOOKUP(D924,Saldo!$P$9:$Y$1009,9,FALSE),"")</f>
        <v/>
      </c>
      <c r="G924" s="94" t="str">
        <f>IFERROR(VLOOKUP(D924,Saldo!$P$9:$Y$1009,10,FALSE),"")</f>
        <v/>
      </c>
      <c r="H924" s="94" t="str">
        <f>IFERROR(VLOOKUP(D924,Saldo!$P$9:$AA$1009,11,FALSE),"")</f>
        <v/>
      </c>
      <c r="I924" s="94" t="str">
        <f t="shared" si="28"/>
        <v/>
      </c>
      <c r="K924" s="67"/>
      <c r="L924" s="103" t="str">
        <f t="shared" si="29"/>
        <v>-</v>
      </c>
    </row>
    <row r="925" spans="1:12" ht="18.95" customHeight="1" x14ac:dyDescent="0.25">
      <c r="A925" s="82"/>
      <c r="C925" s="76" t="str">
        <f>IF(Cadastro!D924="","",Cadastro!D924)</f>
        <v/>
      </c>
      <c r="D925" s="76" t="str">
        <f>IF(Cadastro!C924="","",Cadastro!C924)</f>
        <v/>
      </c>
      <c r="E925" s="94" t="str">
        <f>IF(Cadastro!E924="","",Cadastro!E924)</f>
        <v/>
      </c>
      <c r="F925" s="94" t="str">
        <f>IFERROR(VLOOKUP(D925,Saldo!$P$9:$Y$1009,9,FALSE),"")</f>
        <v/>
      </c>
      <c r="G925" s="94" t="str">
        <f>IFERROR(VLOOKUP(D925,Saldo!$P$9:$Y$1009,10,FALSE),"")</f>
        <v/>
      </c>
      <c r="H925" s="94" t="str">
        <f>IFERROR(VLOOKUP(D925,Saldo!$P$9:$AA$1009,11,FALSE),"")</f>
        <v/>
      </c>
      <c r="I925" s="94" t="str">
        <f t="shared" si="28"/>
        <v/>
      </c>
      <c r="K925" s="67"/>
      <c r="L925" s="103" t="str">
        <f t="shared" si="29"/>
        <v>-</v>
      </c>
    </row>
    <row r="926" spans="1:12" ht="18.95" customHeight="1" x14ac:dyDescent="0.25">
      <c r="A926" s="82"/>
      <c r="C926" s="76" t="str">
        <f>IF(Cadastro!D925="","",Cadastro!D925)</f>
        <v/>
      </c>
      <c r="D926" s="76" t="str">
        <f>IF(Cadastro!C925="","",Cadastro!C925)</f>
        <v/>
      </c>
      <c r="E926" s="94" t="str">
        <f>IF(Cadastro!E925="","",Cadastro!E925)</f>
        <v/>
      </c>
      <c r="F926" s="94" t="str">
        <f>IFERROR(VLOOKUP(D926,Saldo!$P$9:$Y$1009,9,FALSE),"")</f>
        <v/>
      </c>
      <c r="G926" s="94" t="str">
        <f>IFERROR(VLOOKUP(D926,Saldo!$P$9:$Y$1009,10,FALSE),"")</f>
        <v/>
      </c>
      <c r="H926" s="94" t="str">
        <f>IFERROR(VLOOKUP(D926,Saldo!$P$9:$AA$1009,11,FALSE),"")</f>
        <v/>
      </c>
      <c r="I926" s="94" t="str">
        <f t="shared" si="28"/>
        <v/>
      </c>
      <c r="K926" s="67"/>
      <c r="L926" s="103" t="str">
        <f t="shared" si="29"/>
        <v>-</v>
      </c>
    </row>
    <row r="927" spans="1:12" ht="18.95" customHeight="1" x14ac:dyDescent="0.25">
      <c r="A927" s="82"/>
      <c r="C927" s="76" t="str">
        <f>IF(Cadastro!D926="","",Cadastro!D926)</f>
        <v/>
      </c>
      <c r="D927" s="76" t="str">
        <f>IF(Cadastro!C926="","",Cadastro!C926)</f>
        <v/>
      </c>
      <c r="E927" s="94" t="str">
        <f>IF(Cadastro!E926="","",Cadastro!E926)</f>
        <v/>
      </c>
      <c r="F927" s="94" t="str">
        <f>IFERROR(VLOOKUP(D927,Saldo!$P$9:$Y$1009,9,FALSE),"")</f>
        <v/>
      </c>
      <c r="G927" s="94" t="str">
        <f>IFERROR(VLOOKUP(D927,Saldo!$P$9:$Y$1009,10,FALSE),"")</f>
        <v/>
      </c>
      <c r="H927" s="94" t="str">
        <f>IFERROR(VLOOKUP(D927,Saldo!$P$9:$AA$1009,11,FALSE),"")</f>
        <v/>
      </c>
      <c r="I927" s="94" t="str">
        <f t="shared" si="28"/>
        <v/>
      </c>
      <c r="K927" s="67"/>
      <c r="L927" s="103" t="str">
        <f t="shared" si="29"/>
        <v>-</v>
      </c>
    </row>
    <row r="928" spans="1:12" ht="18.95" customHeight="1" x14ac:dyDescent="0.25">
      <c r="A928" s="82"/>
      <c r="C928" s="76" t="str">
        <f>IF(Cadastro!D927="","",Cadastro!D927)</f>
        <v/>
      </c>
      <c r="D928" s="76" t="str">
        <f>IF(Cadastro!C927="","",Cadastro!C927)</f>
        <v/>
      </c>
      <c r="E928" s="94" t="str">
        <f>IF(Cadastro!E927="","",Cadastro!E927)</f>
        <v/>
      </c>
      <c r="F928" s="94" t="str">
        <f>IFERROR(VLOOKUP(D928,Saldo!$P$9:$Y$1009,9,FALSE),"")</f>
        <v/>
      </c>
      <c r="G928" s="94" t="str">
        <f>IFERROR(VLOOKUP(D928,Saldo!$P$9:$Y$1009,10,FALSE),"")</f>
        <v/>
      </c>
      <c r="H928" s="94" t="str">
        <f>IFERROR(VLOOKUP(D928,Saldo!$P$9:$AA$1009,11,FALSE),"")</f>
        <v/>
      </c>
      <c r="I928" s="94" t="str">
        <f t="shared" si="28"/>
        <v/>
      </c>
      <c r="K928" s="67"/>
      <c r="L928" s="103" t="str">
        <f t="shared" si="29"/>
        <v>-</v>
      </c>
    </row>
    <row r="929" spans="1:12" ht="18.95" customHeight="1" x14ac:dyDescent="0.25">
      <c r="A929" s="82"/>
      <c r="C929" s="76" t="str">
        <f>IF(Cadastro!D928="","",Cadastro!D928)</f>
        <v/>
      </c>
      <c r="D929" s="76" t="str">
        <f>IF(Cadastro!C928="","",Cadastro!C928)</f>
        <v/>
      </c>
      <c r="E929" s="94" t="str">
        <f>IF(Cadastro!E928="","",Cadastro!E928)</f>
        <v/>
      </c>
      <c r="F929" s="94" t="str">
        <f>IFERROR(VLOOKUP(D929,Saldo!$P$9:$Y$1009,9,FALSE),"")</f>
        <v/>
      </c>
      <c r="G929" s="94" t="str">
        <f>IFERROR(VLOOKUP(D929,Saldo!$P$9:$Y$1009,10,FALSE),"")</f>
        <v/>
      </c>
      <c r="H929" s="94" t="str">
        <f>IFERROR(VLOOKUP(D929,Saldo!$P$9:$AA$1009,11,FALSE),"")</f>
        <v/>
      </c>
      <c r="I929" s="94" t="str">
        <f t="shared" si="28"/>
        <v/>
      </c>
      <c r="K929" s="67"/>
      <c r="L929" s="103" t="str">
        <f t="shared" si="29"/>
        <v>-</v>
      </c>
    </row>
    <row r="930" spans="1:12" ht="18.95" customHeight="1" x14ac:dyDescent="0.25">
      <c r="A930" s="82"/>
      <c r="C930" s="76" t="str">
        <f>IF(Cadastro!D929="","",Cadastro!D929)</f>
        <v/>
      </c>
      <c r="D930" s="76" t="str">
        <f>IF(Cadastro!C929="","",Cadastro!C929)</f>
        <v/>
      </c>
      <c r="E930" s="94" t="str">
        <f>IF(Cadastro!E929="","",Cadastro!E929)</f>
        <v/>
      </c>
      <c r="F930" s="94" t="str">
        <f>IFERROR(VLOOKUP(D930,Saldo!$P$9:$Y$1009,9,FALSE),"")</f>
        <v/>
      </c>
      <c r="G930" s="94" t="str">
        <f>IFERROR(VLOOKUP(D930,Saldo!$P$9:$Y$1009,10,FALSE),"")</f>
        <v/>
      </c>
      <c r="H930" s="94" t="str">
        <f>IFERROR(VLOOKUP(D930,Saldo!$P$9:$AA$1009,11,FALSE),"")</f>
        <v/>
      </c>
      <c r="I930" s="94" t="str">
        <f t="shared" si="28"/>
        <v/>
      </c>
      <c r="K930" s="67"/>
      <c r="L930" s="103" t="str">
        <f t="shared" si="29"/>
        <v>-</v>
      </c>
    </row>
    <row r="931" spans="1:12" ht="18.95" customHeight="1" x14ac:dyDescent="0.25">
      <c r="A931" s="82"/>
      <c r="C931" s="76" t="str">
        <f>IF(Cadastro!D930="","",Cadastro!D930)</f>
        <v/>
      </c>
      <c r="D931" s="76" t="str">
        <f>IF(Cadastro!C930="","",Cadastro!C930)</f>
        <v/>
      </c>
      <c r="E931" s="94" t="str">
        <f>IF(Cadastro!E930="","",Cadastro!E930)</f>
        <v/>
      </c>
      <c r="F931" s="94" t="str">
        <f>IFERROR(VLOOKUP(D931,Saldo!$P$9:$Y$1009,9,FALSE),"")</f>
        <v/>
      </c>
      <c r="G931" s="94" t="str">
        <f>IFERROR(VLOOKUP(D931,Saldo!$P$9:$Y$1009,10,FALSE),"")</f>
        <v/>
      </c>
      <c r="H931" s="94" t="str">
        <f>IFERROR(VLOOKUP(D931,Saldo!$P$9:$AA$1009,11,FALSE),"")</f>
        <v/>
      </c>
      <c r="I931" s="94" t="str">
        <f t="shared" si="28"/>
        <v/>
      </c>
      <c r="K931" s="67"/>
      <c r="L931" s="103" t="str">
        <f t="shared" si="29"/>
        <v>-</v>
      </c>
    </row>
    <row r="932" spans="1:12" ht="18.95" customHeight="1" x14ac:dyDescent="0.25">
      <c r="A932" s="82"/>
      <c r="C932" s="76" t="str">
        <f>IF(Cadastro!D931="","",Cadastro!D931)</f>
        <v/>
      </c>
      <c r="D932" s="76" t="str">
        <f>IF(Cadastro!C931="","",Cadastro!C931)</f>
        <v/>
      </c>
      <c r="E932" s="94" t="str">
        <f>IF(Cadastro!E931="","",Cadastro!E931)</f>
        <v/>
      </c>
      <c r="F932" s="94" t="str">
        <f>IFERROR(VLOOKUP(D932,Saldo!$P$9:$Y$1009,9,FALSE),"")</f>
        <v/>
      </c>
      <c r="G932" s="94" t="str">
        <f>IFERROR(VLOOKUP(D932,Saldo!$P$9:$Y$1009,10,FALSE),"")</f>
        <v/>
      </c>
      <c r="H932" s="94" t="str">
        <f>IFERROR(VLOOKUP(D932,Saldo!$P$9:$AA$1009,11,FALSE),"")</f>
        <v/>
      </c>
      <c r="I932" s="94" t="str">
        <f t="shared" si="28"/>
        <v/>
      </c>
      <c r="K932" s="67"/>
      <c r="L932" s="103" t="str">
        <f t="shared" si="29"/>
        <v>-</v>
      </c>
    </row>
    <row r="933" spans="1:12" ht="18.95" customHeight="1" x14ac:dyDescent="0.25">
      <c r="A933" s="82"/>
      <c r="C933" s="76" t="str">
        <f>IF(Cadastro!D932="","",Cadastro!D932)</f>
        <v/>
      </c>
      <c r="D933" s="76" t="str">
        <f>IF(Cadastro!C932="","",Cadastro!C932)</f>
        <v/>
      </c>
      <c r="E933" s="94" t="str">
        <f>IF(Cadastro!E932="","",Cadastro!E932)</f>
        <v/>
      </c>
      <c r="F933" s="94" t="str">
        <f>IFERROR(VLOOKUP(D933,Saldo!$P$9:$Y$1009,9,FALSE),"")</f>
        <v/>
      </c>
      <c r="G933" s="94" t="str">
        <f>IFERROR(VLOOKUP(D933,Saldo!$P$9:$Y$1009,10,FALSE),"")</f>
        <v/>
      </c>
      <c r="H933" s="94" t="str">
        <f>IFERROR(VLOOKUP(D933,Saldo!$P$9:$AA$1009,11,FALSE),"")</f>
        <v/>
      </c>
      <c r="I933" s="94" t="str">
        <f t="shared" si="28"/>
        <v/>
      </c>
      <c r="K933" s="67"/>
      <c r="L933" s="103" t="str">
        <f t="shared" si="29"/>
        <v>-</v>
      </c>
    </row>
    <row r="934" spans="1:12" ht="18.95" customHeight="1" x14ac:dyDescent="0.25">
      <c r="A934" s="82"/>
      <c r="C934" s="76" t="str">
        <f>IF(Cadastro!D933="","",Cadastro!D933)</f>
        <v/>
      </c>
      <c r="D934" s="76" t="str">
        <f>IF(Cadastro!C933="","",Cadastro!C933)</f>
        <v/>
      </c>
      <c r="E934" s="94" t="str">
        <f>IF(Cadastro!E933="","",Cadastro!E933)</f>
        <v/>
      </c>
      <c r="F934" s="94" t="str">
        <f>IFERROR(VLOOKUP(D934,Saldo!$P$9:$Y$1009,9,FALSE),"")</f>
        <v/>
      </c>
      <c r="G934" s="94" t="str">
        <f>IFERROR(VLOOKUP(D934,Saldo!$P$9:$Y$1009,10,FALSE),"")</f>
        <v/>
      </c>
      <c r="H934" s="94" t="str">
        <f>IFERROR(VLOOKUP(D934,Saldo!$P$9:$AA$1009,11,FALSE),"")</f>
        <v/>
      </c>
      <c r="I934" s="94" t="str">
        <f t="shared" si="28"/>
        <v/>
      </c>
      <c r="K934" s="67"/>
      <c r="L934" s="103" t="str">
        <f t="shared" si="29"/>
        <v>-</v>
      </c>
    </row>
    <row r="935" spans="1:12" ht="18.95" customHeight="1" x14ac:dyDescent="0.25">
      <c r="A935" s="82"/>
      <c r="C935" s="76" t="str">
        <f>IF(Cadastro!D934="","",Cadastro!D934)</f>
        <v/>
      </c>
      <c r="D935" s="76" t="str">
        <f>IF(Cadastro!C934="","",Cadastro!C934)</f>
        <v/>
      </c>
      <c r="E935" s="94" t="str">
        <f>IF(Cadastro!E934="","",Cadastro!E934)</f>
        <v/>
      </c>
      <c r="F935" s="94" t="str">
        <f>IFERROR(VLOOKUP(D935,Saldo!$P$9:$Y$1009,9,FALSE),"")</f>
        <v/>
      </c>
      <c r="G935" s="94" t="str">
        <f>IFERROR(VLOOKUP(D935,Saldo!$P$9:$Y$1009,10,FALSE),"")</f>
        <v/>
      </c>
      <c r="H935" s="94" t="str">
        <f>IFERROR(VLOOKUP(D935,Saldo!$P$9:$AA$1009,11,FALSE),"")</f>
        <v/>
      </c>
      <c r="I935" s="94" t="str">
        <f t="shared" si="28"/>
        <v/>
      </c>
      <c r="K935" s="67"/>
      <c r="L935" s="103" t="str">
        <f t="shared" si="29"/>
        <v>-</v>
      </c>
    </row>
    <row r="936" spans="1:12" ht="18.95" customHeight="1" x14ac:dyDescent="0.25">
      <c r="A936" s="82"/>
      <c r="C936" s="76" t="str">
        <f>IF(Cadastro!D935="","",Cadastro!D935)</f>
        <v/>
      </c>
      <c r="D936" s="76" t="str">
        <f>IF(Cadastro!C935="","",Cadastro!C935)</f>
        <v/>
      </c>
      <c r="E936" s="94" t="str">
        <f>IF(Cadastro!E935="","",Cadastro!E935)</f>
        <v/>
      </c>
      <c r="F936" s="94" t="str">
        <f>IFERROR(VLOOKUP(D936,Saldo!$P$9:$Y$1009,9,FALSE),"")</f>
        <v/>
      </c>
      <c r="G936" s="94" t="str">
        <f>IFERROR(VLOOKUP(D936,Saldo!$P$9:$Y$1009,10,FALSE),"")</f>
        <v/>
      </c>
      <c r="H936" s="94" t="str">
        <f>IFERROR(VLOOKUP(D936,Saldo!$P$9:$AA$1009,11,FALSE),"")</f>
        <v/>
      </c>
      <c r="I936" s="94" t="str">
        <f t="shared" si="28"/>
        <v/>
      </c>
      <c r="K936" s="67"/>
      <c r="L936" s="103" t="str">
        <f t="shared" si="29"/>
        <v>-</v>
      </c>
    </row>
    <row r="937" spans="1:12" ht="18.95" customHeight="1" x14ac:dyDescent="0.25">
      <c r="A937" s="82"/>
      <c r="C937" s="76" t="str">
        <f>IF(Cadastro!D936="","",Cadastro!D936)</f>
        <v/>
      </c>
      <c r="D937" s="76" t="str">
        <f>IF(Cadastro!C936="","",Cadastro!C936)</f>
        <v/>
      </c>
      <c r="E937" s="94" t="str">
        <f>IF(Cadastro!E936="","",Cadastro!E936)</f>
        <v/>
      </c>
      <c r="F937" s="94" t="str">
        <f>IFERROR(VLOOKUP(D937,Saldo!$P$9:$Y$1009,9,FALSE),"")</f>
        <v/>
      </c>
      <c r="G937" s="94" t="str">
        <f>IFERROR(VLOOKUP(D937,Saldo!$P$9:$Y$1009,10,FALSE),"")</f>
        <v/>
      </c>
      <c r="H937" s="94" t="str">
        <f>IFERROR(VLOOKUP(D937,Saldo!$P$9:$AA$1009,11,FALSE),"")</f>
        <v/>
      </c>
      <c r="I937" s="94" t="str">
        <f t="shared" si="28"/>
        <v/>
      </c>
      <c r="K937" s="67"/>
      <c r="L937" s="103" t="str">
        <f t="shared" si="29"/>
        <v>-</v>
      </c>
    </row>
    <row r="938" spans="1:12" ht="18.95" customHeight="1" x14ac:dyDescent="0.25">
      <c r="A938" s="82"/>
      <c r="C938" s="76" t="str">
        <f>IF(Cadastro!D937="","",Cadastro!D937)</f>
        <v/>
      </c>
      <c r="D938" s="76" t="str">
        <f>IF(Cadastro!C937="","",Cadastro!C937)</f>
        <v/>
      </c>
      <c r="E938" s="94" t="str">
        <f>IF(Cadastro!E937="","",Cadastro!E937)</f>
        <v/>
      </c>
      <c r="F938" s="94" t="str">
        <f>IFERROR(VLOOKUP(D938,Saldo!$P$9:$Y$1009,9,FALSE),"")</f>
        <v/>
      </c>
      <c r="G938" s="94" t="str">
        <f>IFERROR(VLOOKUP(D938,Saldo!$P$9:$Y$1009,10,FALSE),"")</f>
        <v/>
      </c>
      <c r="H938" s="94" t="str">
        <f>IFERROR(VLOOKUP(D938,Saldo!$P$9:$AA$1009,11,FALSE),"")</f>
        <v/>
      </c>
      <c r="I938" s="94" t="str">
        <f t="shared" si="28"/>
        <v/>
      </c>
      <c r="K938" s="67"/>
      <c r="L938" s="103" t="str">
        <f t="shared" si="29"/>
        <v>-</v>
      </c>
    </row>
    <row r="939" spans="1:12" ht="18.95" customHeight="1" x14ac:dyDescent="0.25">
      <c r="A939" s="82"/>
      <c r="C939" s="76" t="str">
        <f>IF(Cadastro!D938="","",Cadastro!D938)</f>
        <v/>
      </c>
      <c r="D939" s="76" t="str">
        <f>IF(Cadastro!C938="","",Cadastro!C938)</f>
        <v/>
      </c>
      <c r="E939" s="94" t="str">
        <f>IF(Cadastro!E938="","",Cadastro!E938)</f>
        <v/>
      </c>
      <c r="F939" s="94" t="str">
        <f>IFERROR(VLOOKUP(D939,Saldo!$P$9:$Y$1009,9,FALSE),"")</f>
        <v/>
      </c>
      <c r="G939" s="94" t="str">
        <f>IFERROR(VLOOKUP(D939,Saldo!$P$9:$Y$1009,10,FALSE),"")</f>
        <v/>
      </c>
      <c r="H939" s="94" t="str">
        <f>IFERROR(VLOOKUP(D939,Saldo!$P$9:$AA$1009,11,FALSE),"")</f>
        <v/>
      </c>
      <c r="I939" s="94" t="str">
        <f t="shared" si="28"/>
        <v/>
      </c>
      <c r="K939" s="67"/>
      <c r="L939" s="103" t="str">
        <f t="shared" si="29"/>
        <v>-</v>
      </c>
    </row>
    <row r="940" spans="1:12" ht="18.95" customHeight="1" x14ac:dyDescent="0.25">
      <c r="A940" s="82"/>
      <c r="C940" s="76" t="str">
        <f>IF(Cadastro!D939="","",Cadastro!D939)</f>
        <v/>
      </c>
      <c r="D940" s="76" t="str">
        <f>IF(Cadastro!C939="","",Cadastro!C939)</f>
        <v/>
      </c>
      <c r="E940" s="94" t="str">
        <f>IF(Cadastro!E939="","",Cadastro!E939)</f>
        <v/>
      </c>
      <c r="F940" s="94" t="str">
        <f>IFERROR(VLOOKUP(D940,Saldo!$P$9:$Y$1009,9,FALSE),"")</f>
        <v/>
      </c>
      <c r="G940" s="94" t="str">
        <f>IFERROR(VLOOKUP(D940,Saldo!$P$9:$Y$1009,10,FALSE),"")</f>
        <v/>
      </c>
      <c r="H940" s="94" t="str">
        <f>IFERROR(VLOOKUP(D940,Saldo!$P$9:$AA$1009,11,FALSE),"")</f>
        <v/>
      </c>
      <c r="I940" s="94" t="str">
        <f t="shared" si="28"/>
        <v/>
      </c>
      <c r="K940" s="67"/>
      <c r="L940" s="103" t="str">
        <f t="shared" si="29"/>
        <v>-</v>
      </c>
    </row>
    <row r="941" spans="1:12" ht="18.95" customHeight="1" x14ac:dyDescent="0.25">
      <c r="A941" s="82"/>
      <c r="C941" s="76" t="str">
        <f>IF(Cadastro!D940="","",Cadastro!D940)</f>
        <v/>
      </c>
      <c r="D941" s="76" t="str">
        <f>IF(Cadastro!C940="","",Cadastro!C940)</f>
        <v/>
      </c>
      <c r="E941" s="94" t="str">
        <f>IF(Cadastro!E940="","",Cadastro!E940)</f>
        <v/>
      </c>
      <c r="F941" s="94" t="str">
        <f>IFERROR(VLOOKUP(D941,Saldo!$P$9:$Y$1009,9,FALSE),"")</f>
        <v/>
      </c>
      <c r="G941" s="94" t="str">
        <f>IFERROR(VLOOKUP(D941,Saldo!$P$9:$Y$1009,10,FALSE),"")</f>
        <v/>
      </c>
      <c r="H941" s="94" t="str">
        <f>IFERROR(VLOOKUP(D941,Saldo!$P$9:$AA$1009,11,FALSE),"")</f>
        <v/>
      </c>
      <c r="I941" s="94" t="str">
        <f t="shared" si="28"/>
        <v/>
      </c>
      <c r="K941" s="67"/>
      <c r="L941" s="103" t="str">
        <f t="shared" si="29"/>
        <v>-</v>
      </c>
    </row>
    <row r="942" spans="1:12" ht="18.95" customHeight="1" x14ac:dyDescent="0.25">
      <c r="A942" s="82"/>
      <c r="C942" s="76" t="str">
        <f>IF(Cadastro!D941="","",Cadastro!D941)</f>
        <v/>
      </c>
      <c r="D942" s="76" t="str">
        <f>IF(Cadastro!C941="","",Cadastro!C941)</f>
        <v/>
      </c>
      <c r="E942" s="94" t="str">
        <f>IF(Cadastro!E941="","",Cadastro!E941)</f>
        <v/>
      </c>
      <c r="F942" s="94" t="str">
        <f>IFERROR(VLOOKUP(D942,Saldo!$P$9:$Y$1009,9,FALSE),"")</f>
        <v/>
      </c>
      <c r="G942" s="94" t="str">
        <f>IFERROR(VLOOKUP(D942,Saldo!$P$9:$Y$1009,10,FALSE),"")</f>
        <v/>
      </c>
      <c r="H942" s="94" t="str">
        <f>IFERROR(VLOOKUP(D942,Saldo!$P$9:$AA$1009,11,FALSE),"")</f>
        <v/>
      </c>
      <c r="I942" s="94" t="str">
        <f t="shared" si="28"/>
        <v/>
      </c>
      <c r="K942" s="67"/>
      <c r="L942" s="103" t="str">
        <f t="shared" si="29"/>
        <v>-</v>
      </c>
    </row>
    <row r="943" spans="1:12" ht="18.95" customHeight="1" x14ac:dyDescent="0.25">
      <c r="A943" s="82"/>
      <c r="C943" s="76" t="str">
        <f>IF(Cadastro!D942="","",Cadastro!D942)</f>
        <v/>
      </c>
      <c r="D943" s="76" t="str">
        <f>IF(Cadastro!C942="","",Cadastro!C942)</f>
        <v/>
      </c>
      <c r="E943" s="94" t="str">
        <f>IF(Cadastro!E942="","",Cadastro!E942)</f>
        <v/>
      </c>
      <c r="F943" s="94" t="str">
        <f>IFERROR(VLOOKUP(D943,Saldo!$P$9:$Y$1009,9,FALSE),"")</f>
        <v/>
      </c>
      <c r="G943" s="94" t="str">
        <f>IFERROR(VLOOKUP(D943,Saldo!$P$9:$Y$1009,10,FALSE),"")</f>
        <v/>
      </c>
      <c r="H943" s="94" t="str">
        <f>IFERROR(VLOOKUP(D943,Saldo!$P$9:$AA$1009,11,FALSE),"")</f>
        <v/>
      </c>
      <c r="I943" s="94" t="str">
        <f t="shared" si="28"/>
        <v/>
      </c>
      <c r="K943" s="67"/>
      <c r="L943" s="103" t="str">
        <f t="shared" si="29"/>
        <v>-</v>
      </c>
    </row>
    <row r="944" spans="1:12" ht="18.95" customHeight="1" x14ac:dyDescent="0.25">
      <c r="A944" s="82"/>
      <c r="C944" s="76" t="str">
        <f>IF(Cadastro!D943="","",Cadastro!D943)</f>
        <v/>
      </c>
      <c r="D944" s="76" t="str">
        <f>IF(Cadastro!C943="","",Cadastro!C943)</f>
        <v/>
      </c>
      <c r="E944" s="94" t="str">
        <f>IF(Cadastro!E943="","",Cadastro!E943)</f>
        <v/>
      </c>
      <c r="F944" s="94" t="str">
        <f>IFERROR(VLOOKUP(D944,Saldo!$P$9:$Y$1009,9,FALSE),"")</f>
        <v/>
      </c>
      <c r="G944" s="94" t="str">
        <f>IFERROR(VLOOKUP(D944,Saldo!$P$9:$Y$1009,10,FALSE),"")</f>
        <v/>
      </c>
      <c r="H944" s="94" t="str">
        <f>IFERROR(VLOOKUP(D944,Saldo!$P$9:$AA$1009,11,FALSE),"")</f>
        <v/>
      </c>
      <c r="I944" s="94" t="str">
        <f t="shared" si="28"/>
        <v/>
      </c>
      <c r="K944" s="67"/>
      <c r="L944" s="103" t="str">
        <f t="shared" si="29"/>
        <v>-</v>
      </c>
    </row>
    <row r="945" spans="1:12" ht="18.95" customHeight="1" x14ac:dyDescent="0.25">
      <c r="A945" s="82"/>
      <c r="C945" s="76" t="str">
        <f>IF(Cadastro!D944="","",Cadastro!D944)</f>
        <v/>
      </c>
      <c r="D945" s="76" t="str">
        <f>IF(Cadastro!C944="","",Cadastro!C944)</f>
        <v/>
      </c>
      <c r="E945" s="94" t="str">
        <f>IF(Cadastro!E944="","",Cadastro!E944)</f>
        <v/>
      </c>
      <c r="F945" s="94" t="str">
        <f>IFERROR(VLOOKUP(D945,Saldo!$P$9:$Y$1009,9,FALSE),"")</f>
        <v/>
      </c>
      <c r="G945" s="94" t="str">
        <f>IFERROR(VLOOKUP(D945,Saldo!$P$9:$Y$1009,10,FALSE),"")</f>
        <v/>
      </c>
      <c r="H945" s="94" t="str">
        <f>IFERROR(VLOOKUP(D945,Saldo!$P$9:$AA$1009,11,FALSE),"")</f>
        <v/>
      </c>
      <c r="I945" s="94" t="str">
        <f t="shared" si="28"/>
        <v/>
      </c>
      <c r="K945" s="67"/>
      <c r="L945" s="103" t="str">
        <f t="shared" si="29"/>
        <v>-</v>
      </c>
    </row>
    <row r="946" spans="1:12" ht="18.95" customHeight="1" x14ac:dyDescent="0.25">
      <c r="A946" s="82"/>
      <c r="C946" s="76" t="str">
        <f>IF(Cadastro!D945="","",Cadastro!D945)</f>
        <v/>
      </c>
      <c r="D946" s="76" t="str">
        <f>IF(Cadastro!C945="","",Cadastro!C945)</f>
        <v/>
      </c>
      <c r="E946" s="94" t="str">
        <f>IF(Cadastro!E945="","",Cadastro!E945)</f>
        <v/>
      </c>
      <c r="F946" s="94" t="str">
        <f>IFERROR(VLOOKUP(D946,Saldo!$P$9:$Y$1009,9,FALSE),"")</f>
        <v/>
      </c>
      <c r="G946" s="94" t="str">
        <f>IFERROR(VLOOKUP(D946,Saldo!$P$9:$Y$1009,10,FALSE),"")</f>
        <v/>
      </c>
      <c r="H946" s="94" t="str">
        <f>IFERROR(VLOOKUP(D946,Saldo!$P$9:$AA$1009,11,FALSE),"")</f>
        <v/>
      </c>
      <c r="I946" s="94" t="str">
        <f t="shared" si="28"/>
        <v/>
      </c>
      <c r="K946" s="67"/>
      <c r="L946" s="103" t="str">
        <f t="shared" si="29"/>
        <v>-</v>
      </c>
    </row>
    <row r="947" spans="1:12" ht="18.95" customHeight="1" x14ac:dyDescent="0.25">
      <c r="A947" s="82"/>
      <c r="C947" s="76" t="str">
        <f>IF(Cadastro!D946="","",Cadastro!D946)</f>
        <v/>
      </c>
      <c r="D947" s="76" t="str">
        <f>IF(Cadastro!C946="","",Cadastro!C946)</f>
        <v/>
      </c>
      <c r="E947" s="94" t="str">
        <f>IF(Cadastro!E946="","",Cadastro!E946)</f>
        <v/>
      </c>
      <c r="F947" s="94" t="str">
        <f>IFERROR(VLOOKUP(D947,Saldo!$P$9:$Y$1009,9,FALSE),"")</f>
        <v/>
      </c>
      <c r="G947" s="94" t="str">
        <f>IFERROR(VLOOKUP(D947,Saldo!$P$9:$Y$1009,10,FALSE),"")</f>
        <v/>
      </c>
      <c r="H947" s="94" t="str">
        <f>IFERROR(VLOOKUP(D947,Saldo!$P$9:$AA$1009,11,FALSE),"")</f>
        <v/>
      </c>
      <c r="I947" s="94" t="str">
        <f t="shared" si="28"/>
        <v/>
      </c>
      <c r="K947" s="67"/>
      <c r="L947" s="103" t="str">
        <f t="shared" si="29"/>
        <v>-</v>
      </c>
    </row>
    <row r="948" spans="1:12" ht="18.95" customHeight="1" x14ac:dyDescent="0.25">
      <c r="A948" s="82"/>
      <c r="C948" s="76" t="str">
        <f>IF(Cadastro!D947="","",Cadastro!D947)</f>
        <v/>
      </c>
      <c r="D948" s="76" t="str">
        <f>IF(Cadastro!C947="","",Cadastro!C947)</f>
        <v/>
      </c>
      <c r="E948" s="94" t="str">
        <f>IF(Cadastro!E947="","",Cadastro!E947)</f>
        <v/>
      </c>
      <c r="F948" s="94" t="str">
        <f>IFERROR(VLOOKUP(D948,Saldo!$P$9:$Y$1009,9,FALSE),"")</f>
        <v/>
      </c>
      <c r="G948" s="94" t="str">
        <f>IFERROR(VLOOKUP(D948,Saldo!$P$9:$Y$1009,10,FALSE),"")</f>
        <v/>
      </c>
      <c r="H948" s="94" t="str">
        <f>IFERROR(VLOOKUP(D948,Saldo!$P$9:$AA$1009,11,FALSE),"")</f>
        <v/>
      </c>
      <c r="I948" s="94" t="str">
        <f t="shared" si="28"/>
        <v/>
      </c>
      <c r="K948" s="67"/>
      <c r="L948" s="103" t="str">
        <f t="shared" si="29"/>
        <v>-</v>
      </c>
    </row>
    <row r="949" spans="1:12" ht="18.95" customHeight="1" x14ac:dyDescent="0.25">
      <c r="A949" s="82"/>
      <c r="C949" s="76" t="str">
        <f>IF(Cadastro!D948="","",Cadastro!D948)</f>
        <v/>
      </c>
      <c r="D949" s="76" t="str">
        <f>IF(Cadastro!C948="","",Cadastro!C948)</f>
        <v/>
      </c>
      <c r="E949" s="94" t="str">
        <f>IF(Cadastro!E948="","",Cadastro!E948)</f>
        <v/>
      </c>
      <c r="F949" s="94" t="str">
        <f>IFERROR(VLOOKUP(D949,Saldo!$P$9:$Y$1009,9,FALSE),"")</f>
        <v/>
      </c>
      <c r="G949" s="94" t="str">
        <f>IFERROR(VLOOKUP(D949,Saldo!$P$9:$Y$1009,10,FALSE),"")</f>
        <v/>
      </c>
      <c r="H949" s="94" t="str">
        <f>IFERROR(VLOOKUP(D949,Saldo!$P$9:$AA$1009,11,FALSE),"")</f>
        <v/>
      </c>
      <c r="I949" s="94" t="str">
        <f t="shared" si="28"/>
        <v/>
      </c>
      <c r="K949" s="67"/>
      <c r="L949" s="103" t="str">
        <f t="shared" si="29"/>
        <v>-</v>
      </c>
    </row>
    <row r="950" spans="1:12" ht="18.95" customHeight="1" x14ac:dyDescent="0.25">
      <c r="A950" s="82"/>
      <c r="C950" s="76" t="str">
        <f>IF(Cadastro!D949="","",Cadastro!D949)</f>
        <v/>
      </c>
      <c r="D950" s="76" t="str">
        <f>IF(Cadastro!C949="","",Cadastro!C949)</f>
        <v/>
      </c>
      <c r="E950" s="94" t="str">
        <f>IF(Cadastro!E949="","",Cadastro!E949)</f>
        <v/>
      </c>
      <c r="F950" s="94" t="str">
        <f>IFERROR(VLOOKUP(D950,Saldo!$P$9:$Y$1009,9,FALSE),"")</f>
        <v/>
      </c>
      <c r="G950" s="94" t="str">
        <f>IFERROR(VLOOKUP(D950,Saldo!$P$9:$Y$1009,10,FALSE),"")</f>
        <v/>
      </c>
      <c r="H950" s="94" t="str">
        <f>IFERROR(VLOOKUP(D950,Saldo!$P$9:$AA$1009,11,FALSE),"")</f>
        <v/>
      </c>
      <c r="I950" s="94" t="str">
        <f t="shared" si="28"/>
        <v/>
      </c>
      <c r="K950" s="67"/>
      <c r="L950" s="103" t="str">
        <f t="shared" si="29"/>
        <v>-</v>
      </c>
    </row>
    <row r="951" spans="1:12" ht="18.95" customHeight="1" x14ac:dyDescent="0.25">
      <c r="A951" s="82"/>
      <c r="C951" s="76" t="str">
        <f>IF(Cadastro!D950="","",Cadastro!D950)</f>
        <v/>
      </c>
      <c r="D951" s="76" t="str">
        <f>IF(Cadastro!C950="","",Cadastro!C950)</f>
        <v/>
      </c>
      <c r="E951" s="94" t="str">
        <f>IF(Cadastro!E950="","",Cadastro!E950)</f>
        <v/>
      </c>
      <c r="F951" s="94" t="str">
        <f>IFERROR(VLOOKUP(D951,Saldo!$P$9:$Y$1009,9,FALSE),"")</f>
        <v/>
      </c>
      <c r="G951" s="94" t="str">
        <f>IFERROR(VLOOKUP(D951,Saldo!$P$9:$Y$1009,10,FALSE),"")</f>
        <v/>
      </c>
      <c r="H951" s="94" t="str">
        <f>IFERROR(VLOOKUP(D951,Saldo!$P$9:$AA$1009,11,FALSE),"")</f>
        <v/>
      </c>
      <c r="I951" s="94" t="str">
        <f t="shared" si="28"/>
        <v/>
      </c>
      <c r="K951" s="67"/>
      <c r="L951" s="103" t="str">
        <f t="shared" si="29"/>
        <v>-</v>
      </c>
    </row>
    <row r="952" spans="1:12" ht="18.95" customHeight="1" x14ac:dyDescent="0.25">
      <c r="A952" s="82"/>
      <c r="C952" s="76" t="str">
        <f>IF(Cadastro!D951="","",Cadastro!D951)</f>
        <v/>
      </c>
      <c r="D952" s="76" t="str">
        <f>IF(Cadastro!C951="","",Cadastro!C951)</f>
        <v/>
      </c>
      <c r="E952" s="94" t="str">
        <f>IF(Cadastro!E951="","",Cadastro!E951)</f>
        <v/>
      </c>
      <c r="F952" s="94" t="str">
        <f>IFERROR(VLOOKUP(D952,Saldo!$P$9:$Y$1009,9,FALSE),"")</f>
        <v/>
      </c>
      <c r="G952" s="94" t="str">
        <f>IFERROR(VLOOKUP(D952,Saldo!$P$9:$Y$1009,10,FALSE),"")</f>
        <v/>
      </c>
      <c r="H952" s="94" t="str">
        <f>IFERROR(VLOOKUP(D952,Saldo!$P$9:$AA$1009,11,FALSE),"")</f>
        <v/>
      </c>
      <c r="I952" s="94" t="str">
        <f t="shared" si="28"/>
        <v/>
      </c>
      <c r="K952" s="67"/>
      <c r="L952" s="103" t="str">
        <f t="shared" si="29"/>
        <v>-</v>
      </c>
    </row>
    <row r="953" spans="1:12" ht="18.95" customHeight="1" x14ac:dyDescent="0.25">
      <c r="A953" s="82"/>
      <c r="C953" s="76" t="str">
        <f>IF(Cadastro!D952="","",Cadastro!D952)</f>
        <v/>
      </c>
      <c r="D953" s="76" t="str">
        <f>IF(Cadastro!C952="","",Cadastro!C952)</f>
        <v/>
      </c>
      <c r="E953" s="94" t="str">
        <f>IF(Cadastro!E952="","",Cadastro!E952)</f>
        <v/>
      </c>
      <c r="F953" s="94" t="str">
        <f>IFERROR(VLOOKUP(D953,Saldo!$P$9:$Y$1009,9,FALSE),"")</f>
        <v/>
      </c>
      <c r="G953" s="94" t="str">
        <f>IFERROR(VLOOKUP(D953,Saldo!$P$9:$Y$1009,10,FALSE),"")</f>
        <v/>
      </c>
      <c r="H953" s="94" t="str">
        <f>IFERROR(VLOOKUP(D953,Saldo!$P$9:$AA$1009,11,FALSE),"")</f>
        <v/>
      </c>
      <c r="I953" s="94" t="str">
        <f t="shared" si="28"/>
        <v/>
      </c>
      <c r="K953" s="67"/>
      <c r="L953" s="103" t="str">
        <f t="shared" si="29"/>
        <v>-</v>
      </c>
    </row>
    <row r="954" spans="1:12" ht="18.95" customHeight="1" x14ac:dyDescent="0.25">
      <c r="A954" s="82"/>
      <c r="C954" s="76" t="str">
        <f>IF(Cadastro!D953="","",Cadastro!D953)</f>
        <v/>
      </c>
      <c r="D954" s="76" t="str">
        <f>IF(Cadastro!C953="","",Cadastro!C953)</f>
        <v/>
      </c>
      <c r="E954" s="94" t="str">
        <f>IF(Cadastro!E953="","",Cadastro!E953)</f>
        <v/>
      </c>
      <c r="F954" s="94" t="str">
        <f>IFERROR(VLOOKUP(D954,Saldo!$P$9:$Y$1009,9,FALSE),"")</f>
        <v/>
      </c>
      <c r="G954" s="94" t="str">
        <f>IFERROR(VLOOKUP(D954,Saldo!$P$9:$Y$1009,10,FALSE),"")</f>
        <v/>
      </c>
      <c r="H954" s="94" t="str">
        <f>IFERROR(VLOOKUP(D954,Saldo!$P$9:$AA$1009,11,FALSE),"")</f>
        <v/>
      </c>
      <c r="I954" s="94" t="str">
        <f t="shared" si="28"/>
        <v/>
      </c>
      <c r="K954" s="67"/>
      <c r="L954" s="103" t="str">
        <f t="shared" si="29"/>
        <v>-</v>
      </c>
    </row>
    <row r="955" spans="1:12" ht="18.95" customHeight="1" x14ac:dyDescent="0.25">
      <c r="A955" s="82"/>
      <c r="C955" s="76" t="str">
        <f>IF(Cadastro!D954="","",Cadastro!D954)</f>
        <v/>
      </c>
      <c r="D955" s="76" t="str">
        <f>IF(Cadastro!C954="","",Cadastro!C954)</f>
        <v/>
      </c>
      <c r="E955" s="94" t="str">
        <f>IF(Cadastro!E954="","",Cadastro!E954)</f>
        <v/>
      </c>
      <c r="F955" s="94" t="str">
        <f>IFERROR(VLOOKUP(D955,Saldo!$P$9:$Y$1009,9,FALSE),"")</f>
        <v/>
      </c>
      <c r="G955" s="94" t="str">
        <f>IFERROR(VLOOKUP(D955,Saldo!$P$9:$Y$1009,10,FALSE),"")</f>
        <v/>
      </c>
      <c r="H955" s="94" t="str">
        <f>IFERROR(VLOOKUP(D955,Saldo!$P$9:$AA$1009,11,FALSE),"")</f>
        <v/>
      </c>
      <c r="I955" s="94" t="str">
        <f t="shared" si="28"/>
        <v/>
      </c>
      <c r="K955" s="67"/>
      <c r="L955" s="103" t="str">
        <f t="shared" si="29"/>
        <v>-</v>
      </c>
    </row>
    <row r="956" spans="1:12" ht="18.95" customHeight="1" x14ac:dyDescent="0.25">
      <c r="A956" s="82"/>
      <c r="C956" s="76" t="str">
        <f>IF(Cadastro!D955="","",Cadastro!D955)</f>
        <v/>
      </c>
      <c r="D956" s="76" t="str">
        <f>IF(Cadastro!C955="","",Cadastro!C955)</f>
        <v/>
      </c>
      <c r="E956" s="94" t="str">
        <f>IF(Cadastro!E955="","",Cadastro!E955)</f>
        <v/>
      </c>
      <c r="F956" s="94" t="str">
        <f>IFERROR(VLOOKUP(D956,Saldo!$P$9:$Y$1009,9,FALSE),"")</f>
        <v/>
      </c>
      <c r="G956" s="94" t="str">
        <f>IFERROR(VLOOKUP(D956,Saldo!$P$9:$Y$1009,10,FALSE),"")</f>
        <v/>
      </c>
      <c r="H956" s="94" t="str">
        <f>IFERROR(VLOOKUP(D956,Saldo!$P$9:$AA$1009,11,FALSE),"")</f>
        <v/>
      </c>
      <c r="I956" s="94" t="str">
        <f t="shared" si="28"/>
        <v/>
      </c>
      <c r="K956" s="67"/>
      <c r="L956" s="103" t="str">
        <f t="shared" si="29"/>
        <v>-</v>
      </c>
    </row>
    <row r="957" spans="1:12" ht="18.95" customHeight="1" x14ac:dyDescent="0.25">
      <c r="A957" s="82"/>
      <c r="C957" s="76" t="str">
        <f>IF(Cadastro!D956="","",Cadastro!D956)</f>
        <v/>
      </c>
      <c r="D957" s="76" t="str">
        <f>IF(Cadastro!C956="","",Cadastro!C956)</f>
        <v/>
      </c>
      <c r="E957" s="94" t="str">
        <f>IF(Cadastro!E956="","",Cadastro!E956)</f>
        <v/>
      </c>
      <c r="F957" s="94" t="str">
        <f>IFERROR(VLOOKUP(D957,Saldo!$P$9:$Y$1009,9,FALSE),"")</f>
        <v/>
      </c>
      <c r="G957" s="94" t="str">
        <f>IFERROR(VLOOKUP(D957,Saldo!$P$9:$Y$1009,10,FALSE),"")</f>
        <v/>
      </c>
      <c r="H957" s="94" t="str">
        <f>IFERROR(VLOOKUP(D957,Saldo!$P$9:$AA$1009,11,FALSE),"")</f>
        <v/>
      </c>
      <c r="I957" s="94" t="str">
        <f t="shared" si="28"/>
        <v/>
      </c>
      <c r="K957" s="67"/>
      <c r="L957" s="103" t="str">
        <f t="shared" si="29"/>
        <v>-</v>
      </c>
    </row>
    <row r="958" spans="1:12" ht="18.95" customHeight="1" x14ac:dyDescent="0.25">
      <c r="A958" s="82"/>
      <c r="C958" s="76" t="str">
        <f>IF(Cadastro!D957="","",Cadastro!D957)</f>
        <v/>
      </c>
      <c r="D958" s="76" t="str">
        <f>IF(Cadastro!C957="","",Cadastro!C957)</f>
        <v/>
      </c>
      <c r="E958" s="94" t="str">
        <f>IF(Cadastro!E957="","",Cadastro!E957)</f>
        <v/>
      </c>
      <c r="F958" s="94" t="str">
        <f>IFERROR(VLOOKUP(D958,Saldo!$P$9:$Y$1009,9,FALSE),"")</f>
        <v/>
      </c>
      <c r="G958" s="94" t="str">
        <f>IFERROR(VLOOKUP(D958,Saldo!$P$9:$Y$1009,10,FALSE),"")</f>
        <v/>
      </c>
      <c r="H958" s="94" t="str">
        <f>IFERROR(VLOOKUP(D958,Saldo!$P$9:$AA$1009,11,FALSE),"")</f>
        <v/>
      </c>
      <c r="I958" s="94" t="str">
        <f t="shared" si="28"/>
        <v/>
      </c>
      <c r="K958" s="67"/>
      <c r="L958" s="103" t="str">
        <f t="shared" si="29"/>
        <v>-</v>
      </c>
    </row>
    <row r="959" spans="1:12" ht="18.95" customHeight="1" x14ac:dyDescent="0.25">
      <c r="A959" s="82"/>
      <c r="C959" s="76" t="str">
        <f>IF(Cadastro!D958="","",Cadastro!D958)</f>
        <v/>
      </c>
      <c r="D959" s="76" t="str">
        <f>IF(Cadastro!C958="","",Cadastro!C958)</f>
        <v/>
      </c>
      <c r="E959" s="94" t="str">
        <f>IF(Cadastro!E958="","",Cadastro!E958)</f>
        <v/>
      </c>
      <c r="F959" s="94" t="str">
        <f>IFERROR(VLOOKUP(D959,Saldo!$P$9:$Y$1009,9,FALSE),"")</f>
        <v/>
      </c>
      <c r="G959" s="94" t="str">
        <f>IFERROR(VLOOKUP(D959,Saldo!$P$9:$Y$1009,10,FALSE),"")</f>
        <v/>
      </c>
      <c r="H959" s="94" t="str">
        <f>IFERROR(VLOOKUP(D959,Saldo!$P$9:$AA$1009,11,FALSE),"")</f>
        <v/>
      </c>
      <c r="I959" s="94" t="str">
        <f t="shared" si="28"/>
        <v/>
      </c>
      <c r="K959" s="67"/>
      <c r="L959" s="103" t="str">
        <f t="shared" si="29"/>
        <v>-</v>
      </c>
    </row>
    <row r="960" spans="1:12" ht="18.95" customHeight="1" x14ac:dyDescent="0.25">
      <c r="A960" s="82"/>
      <c r="C960" s="76" t="str">
        <f>IF(Cadastro!D959="","",Cadastro!D959)</f>
        <v/>
      </c>
      <c r="D960" s="76" t="str">
        <f>IF(Cadastro!C959="","",Cadastro!C959)</f>
        <v/>
      </c>
      <c r="E960" s="94" t="str">
        <f>IF(Cadastro!E959="","",Cadastro!E959)</f>
        <v/>
      </c>
      <c r="F960" s="94" t="str">
        <f>IFERROR(VLOOKUP(D960,Saldo!$P$9:$Y$1009,9,FALSE),"")</f>
        <v/>
      </c>
      <c r="G960" s="94" t="str">
        <f>IFERROR(VLOOKUP(D960,Saldo!$P$9:$Y$1009,10,FALSE),"")</f>
        <v/>
      </c>
      <c r="H960" s="94" t="str">
        <f>IFERROR(VLOOKUP(D960,Saldo!$P$9:$AA$1009,11,FALSE),"")</f>
        <v/>
      </c>
      <c r="I960" s="94" t="str">
        <f t="shared" si="28"/>
        <v/>
      </c>
      <c r="K960" s="67"/>
      <c r="L960" s="103" t="str">
        <f t="shared" si="29"/>
        <v>-</v>
      </c>
    </row>
    <row r="961" spans="1:12" ht="18.95" customHeight="1" x14ac:dyDescent="0.25">
      <c r="A961" s="82"/>
      <c r="C961" s="76" t="str">
        <f>IF(Cadastro!D960="","",Cadastro!D960)</f>
        <v/>
      </c>
      <c r="D961" s="76" t="str">
        <f>IF(Cadastro!C960="","",Cadastro!C960)</f>
        <v/>
      </c>
      <c r="E961" s="94" t="str">
        <f>IF(Cadastro!E960="","",Cadastro!E960)</f>
        <v/>
      </c>
      <c r="F961" s="94" t="str">
        <f>IFERROR(VLOOKUP(D961,Saldo!$P$9:$Y$1009,9,FALSE),"")</f>
        <v/>
      </c>
      <c r="G961" s="94" t="str">
        <f>IFERROR(VLOOKUP(D961,Saldo!$P$9:$Y$1009,10,FALSE),"")</f>
        <v/>
      </c>
      <c r="H961" s="94" t="str">
        <f>IFERROR(VLOOKUP(D961,Saldo!$P$9:$AA$1009,11,FALSE),"")</f>
        <v/>
      </c>
      <c r="I961" s="94" t="str">
        <f t="shared" si="28"/>
        <v/>
      </c>
      <c r="K961" s="67"/>
      <c r="L961" s="103" t="str">
        <f t="shared" si="29"/>
        <v>-</v>
      </c>
    </row>
    <row r="962" spans="1:12" ht="18.95" customHeight="1" x14ac:dyDescent="0.25">
      <c r="A962" s="82"/>
      <c r="C962" s="76" t="str">
        <f>IF(Cadastro!D961="","",Cadastro!D961)</f>
        <v/>
      </c>
      <c r="D962" s="76" t="str">
        <f>IF(Cadastro!C961="","",Cadastro!C961)</f>
        <v/>
      </c>
      <c r="E962" s="94" t="str">
        <f>IF(Cadastro!E961="","",Cadastro!E961)</f>
        <v/>
      </c>
      <c r="F962" s="94" t="str">
        <f>IFERROR(VLOOKUP(D962,Saldo!$P$9:$Y$1009,9,FALSE),"")</f>
        <v/>
      </c>
      <c r="G962" s="94" t="str">
        <f>IFERROR(VLOOKUP(D962,Saldo!$P$9:$Y$1009,10,FALSE),"")</f>
        <v/>
      </c>
      <c r="H962" s="94" t="str">
        <f>IFERROR(VLOOKUP(D962,Saldo!$P$9:$AA$1009,11,FALSE),"")</f>
        <v/>
      </c>
      <c r="I962" s="94" t="str">
        <f t="shared" si="28"/>
        <v/>
      </c>
      <c r="K962" s="67"/>
      <c r="L962" s="103" t="str">
        <f t="shared" si="29"/>
        <v>-</v>
      </c>
    </row>
    <row r="963" spans="1:12" ht="18.95" customHeight="1" x14ac:dyDescent="0.25">
      <c r="A963" s="82"/>
      <c r="C963" s="76" t="str">
        <f>IF(Cadastro!D962="","",Cadastro!D962)</f>
        <v/>
      </c>
      <c r="D963" s="76" t="str">
        <f>IF(Cadastro!C962="","",Cadastro!C962)</f>
        <v/>
      </c>
      <c r="E963" s="94" t="str">
        <f>IF(Cadastro!E962="","",Cadastro!E962)</f>
        <v/>
      </c>
      <c r="F963" s="94" t="str">
        <f>IFERROR(VLOOKUP(D963,Saldo!$P$9:$Y$1009,9,FALSE),"")</f>
        <v/>
      </c>
      <c r="G963" s="94" t="str">
        <f>IFERROR(VLOOKUP(D963,Saldo!$P$9:$Y$1009,10,FALSE),"")</f>
        <v/>
      </c>
      <c r="H963" s="94" t="str">
        <f>IFERROR(VLOOKUP(D963,Saldo!$P$9:$AA$1009,11,FALSE),"")</f>
        <v/>
      </c>
      <c r="I963" s="94" t="str">
        <f t="shared" si="28"/>
        <v/>
      </c>
      <c r="K963" s="67"/>
      <c r="L963" s="103" t="str">
        <f t="shared" si="29"/>
        <v>-</v>
      </c>
    </row>
    <row r="964" spans="1:12" ht="18.95" customHeight="1" x14ac:dyDescent="0.25">
      <c r="A964" s="82"/>
      <c r="C964" s="76" t="str">
        <f>IF(Cadastro!D963="","",Cadastro!D963)</f>
        <v/>
      </c>
      <c r="D964" s="76" t="str">
        <f>IF(Cadastro!C963="","",Cadastro!C963)</f>
        <v/>
      </c>
      <c r="E964" s="94" t="str">
        <f>IF(Cadastro!E963="","",Cadastro!E963)</f>
        <v/>
      </c>
      <c r="F964" s="94" t="str">
        <f>IFERROR(VLOOKUP(D964,Saldo!$P$9:$Y$1009,9,FALSE),"")</f>
        <v/>
      </c>
      <c r="G964" s="94" t="str">
        <f>IFERROR(VLOOKUP(D964,Saldo!$P$9:$Y$1009,10,FALSE),"")</f>
        <v/>
      </c>
      <c r="H964" s="94" t="str">
        <f>IFERROR(VLOOKUP(D964,Saldo!$P$9:$AA$1009,11,FALSE),"")</f>
        <v/>
      </c>
      <c r="I964" s="94" t="str">
        <f t="shared" si="28"/>
        <v/>
      </c>
      <c r="K964" s="67"/>
      <c r="L964" s="103" t="str">
        <f t="shared" si="29"/>
        <v>-</v>
      </c>
    </row>
    <row r="965" spans="1:12" ht="18.95" customHeight="1" x14ac:dyDescent="0.25">
      <c r="A965" s="82"/>
      <c r="C965" s="76" t="str">
        <f>IF(Cadastro!D964="","",Cadastro!D964)</f>
        <v/>
      </c>
      <c r="D965" s="76" t="str">
        <f>IF(Cadastro!C964="","",Cadastro!C964)</f>
        <v/>
      </c>
      <c r="E965" s="94" t="str">
        <f>IF(Cadastro!E964="","",Cadastro!E964)</f>
        <v/>
      </c>
      <c r="F965" s="94" t="str">
        <f>IFERROR(VLOOKUP(D965,Saldo!$P$9:$Y$1009,9,FALSE),"")</f>
        <v/>
      </c>
      <c r="G965" s="94" t="str">
        <f>IFERROR(VLOOKUP(D965,Saldo!$P$9:$Y$1009,10,FALSE),"")</f>
        <v/>
      </c>
      <c r="H965" s="94" t="str">
        <f>IFERROR(VLOOKUP(D965,Saldo!$P$9:$AA$1009,11,FALSE),"")</f>
        <v/>
      </c>
      <c r="I965" s="94" t="str">
        <f t="shared" si="28"/>
        <v/>
      </c>
      <c r="K965" s="67"/>
      <c r="L965" s="103" t="str">
        <f t="shared" si="29"/>
        <v>-</v>
      </c>
    </row>
    <row r="966" spans="1:12" ht="18.95" customHeight="1" x14ac:dyDescent="0.25">
      <c r="A966" s="82"/>
      <c r="C966" s="76" t="str">
        <f>IF(Cadastro!D965="","",Cadastro!D965)</f>
        <v/>
      </c>
      <c r="D966" s="76" t="str">
        <f>IF(Cadastro!C965="","",Cadastro!C965)</f>
        <v/>
      </c>
      <c r="E966" s="94" t="str">
        <f>IF(Cadastro!E965="","",Cadastro!E965)</f>
        <v/>
      </c>
      <c r="F966" s="94" t="str">
        <f>IFERROR(VLOOKUP(D966,Saldo!$P$9:$Y$1009,9,FALSE),"")</f>
        <v/>
      </c>
      <c r="G966" s="94" t="str">
        <f>IFERROR(VLOOKUP(D966,Saldo!$P$9:$Y$1009,10,FALSE),"")</f>
        <v/>
      </c>
      <c r="H966" s="94" t="str">
        <f>IFERROR(VLOOKUP(D966,Saldo!$P$9:$AA$1009,11,FALSE),"")</f>
        <v/>
      </c>
      <c r="I966" s="94" t="str">
        <f t="shared" si="28"/>
        <v/>
      </c>
      <c r="K966" s="67"/>
      <c r="L966" s="103" t="str">
        <f t="shared" si="29"/>
        <v>-</v>
      </c>
    </row>
    <row r="967" spans="1:12" ht="18.95" customHeight="1" x14ac:dyDescent="0.25">
      <c r="A967" s="82"/>
      <c r="C967" s="76" t="str">
        <f>IF(Cadastro!D966="","",Cadastro!D966)</f>
        <v/>
      </c>
      <c r="D967" s="76" t="str">
        <f>IF(Cadastro!C966="","",Cadastro!C966)</f>
        <v/>
      </c>
      <c r="E967" s="94" t="str">
        <f>IF(Cadastro!E966="","",Cadastro!E966)</f>
        <v/>
      </c>
      <c r="F967" s="94" t="str">
        <f>IFERROR(VLOOKUP(D967,Saldo!$P$9:$Y$1009,9,FALSE),"")</f>
        <v/>
      </c>
      <c r="G967" s="94" t="str">
        <f>IFERROR(VLOOKUP(D967,Saldo!$P$9:$Y$1009,10,FALSE),"")</f>
        <v/>
      </c>
      <c r="H967" s="94" t="str">
        <f>IFERROR(VLOOKUP(D967,Saldo!$P$9:$AA$1009,11,FALSE),"")</f>
        <v/>
      </c>
      <c r="I967" s="94" t="str">
        <f t="shared" si="28"/>
        <v/>
      </c>
      <c r="K967" s="67"/>
      <c r="L967" s="103" t="str">
        <f t="shared" si="29"/>
        <v>-</v>
      </c>
    </row>
    <row r="968" spans="1:12" ht="18.95" customHeight="1" x14ac:dyDescent="0.25">
      <c r="A968" s="82"/>
      <c r="C968" s="76" t="str">
        <f>IF(Cadastro!D967="","",Cadastro!D967)</f>
        <v/>
      </c>
      <c r="D968" s="76" t="str">
        <f>IF(Cadastro!C967="","",Cadastro!C967)</f>
        <v/>
      </c>
      <c r="E968" s="94" t="str">
        <f>IF(Cadastro!E967="","",Cadastro!E967)</f>
        <v/>
      </c>
      <c r="F968" s="94" t="str">
        <f>IFERROR(VLOOKUP(D968,Saldo!$P$9:$Y$1009,9,FALSE),"")</f>
        <v/>
      </c>
      <c r="G968" s="94" t="str">
        <f>IFERROR(VLOOKUP(D968,Saldo!$P$9:$Y$1009,10,FALSE),"")</f>
        <v/>
      </c>
      <c r="H968" s="94" t="str">
        <f>IFERROR(VLOOKUP(D968,Saldo!$P$9:$AA$1009,11,FALSE),"")</f>
        <v/>
      </c>
      <c r="I968" s="94" t="str">
        <f t="shared" si="28"/>
        <v/>
      </c>
      <c r="K968" s="67"/>
      <c r="L968" s="103" t="str">
        <f t="shared" si="29"/>
        <v>-</v>
      </c>
    </row>
    <row r="969" spans="1:12" ht="18.95" customHeight="1" x14ac:dyDescent="0.25">
      <c r="A969" s="82"/>
      <c r="C969" s="76" t="str">
        <f>IF(Cadastro!D968="","",Cadastro!D968)</f>
        <v/>
      </c>
      <c r="D969" s="76" t="str">
        <f>IF(Cadastro!C968="","",Cadastro!C968)</f>
        <v/>
      </c>
      <c r="E969" s="94" t="str">
        <f>IF(Cadastro!E968="","",Cadastro!E968)</f>
        <v/>
      </c>
      <c r="F969" s="94" t="str">
        <f>IFERROR(VLOOKUP(D969,Saldo!$P$9:$Y$1009,9,FALSE),"")</f>
        <v/>
      </c>
      <c r="G969" s="94" t="str">
        <f>IFERROR(VLOOKUP(D969,Saldo!$P$9:$Y$1009,10,FALSE),"")</f>
        <v/>
      </c>
      <c r="H969" s="94" t="str">
        <f>IFERROR(VLOOKUP(D969,Saldo!$P$9:$AA$1009,11,FALSE),"")</f>
        <v/>
      </c>
      <c r="I969" s="94" t="str">
        <f t="shared" si="28"/>
        <v/>
      </c>
      <c r="K969" s="67"/>
      <c r="L969" s="103" t="str">
        <f t="shared" si="29"/>
        <v>-</v>
      </c>
    </row>
    <row r="970" spans="1:12" ht="18.95" customHeight="1" x14ac:dyDescent="0.25">
      <c r="A970" s="82"/>
      <c r="C970" s="76" t="str">
        <f>IF(Cadastro!D969="","",Cadastro!D969)</f>
        <v/>
      </c>
      <c r="D970" s="76" t="str">
        <f>IF(Cadastro!C969="","",Cadastro!C969)</f>
        <v/>
      </c>
      <c r="E970" s="94" t="str">
        <f>IF(Cadastro!E969="","",Cadastro!E969)</f>
        <v/>
      </c>
      <c r="F970" s="94" t="str">
        <f>IFERROR(VLOOKUP(D970,Saldo!$P$9:$Y$1009,9,FALSE),"")</f>
        <v/>
      </c>
      <c r="G970" s="94" t="str">
        <f>IFERROR(VLOOKUP(D970,Saldo!$P$9:$Y$1009,10,FALSE),"")</f>
        <v/>
      </c>
      <c r="H970" s="94" t="str">
        <f>IFERROR(VLOOKUP(D970,Saldo!$P$9:$AA$1009,11,FALSE),"")</f>
        <v/>
      </c>
      <c r="I970" s="94" t="str">
        <f t="shared" si="28"/>
        <v/>
      </c>
      <c r="K970" s="67"/>
      <c r="L970" s="103" t="str">
        <f t="shared" si="29"/>
        <v>-</v>
      </c>
    </row>
    <row r="971" spans="1:12" ht="18.95" customHeight="1" x14ac:dyDescent="0.25">
      <c r="A971" s="82"/>
      <c r="C971" s="76" t="str">
        <f>IF(Cadastro!D970="","",Cadastro!D970)</f>
        <v/>
      </c>
      <c r="D971" s="76" t="str">
        <f>IF(Cadastro!C970="","",Cadastro!C970)</f>
        <v/>
      </c>
      <c r="E971" s="94" t="str">
        <f>IF(Cadastro!E970="","",Cadastro!E970)</f>
        <v/>
      </c>
      <c r="F971" s="94" t="str">
        <f>IFERROR(VLOOKUP(D971,Saldo!$P$9:$Y$1009,9,FALSE),"")</f>
        <v/>
      </c>
      <c r="G971" s="94" t="str">
        <f>IFERROR(VLOOKUP(D971,Saldo!$P$9:$Y$1009,10,FALSE),"")</f>
        <v/>
      </c>
      <c r="H971" s="94" t="str">
        <f>IFERROR(VLOOKUP(D971,Saldo!$P$9:$AA$1009,11,FALSE),"")</f>
        <v/>
      </c>
      <c r="I971" s="94" t="str">
        <f t="shared" ref="I971:I1010" si="30">IFERROR(E971+F971-G971+H971,"")</f>
        <v/>
      </c>
      <c r="K971" s="67"/>
      <c r="L971" s="103" t="str">
        <f t="shared" ref="L971:L1010" si="31">IF(C971="","-",IF(K971="","-",K971-I971))</f>
        <v>-</v>
      </c>
    </row>
    <row r="972" spans="1:12" ht="18.95" customHeight="1" x14ac:dyDescent="0.25">
      <c r="A972" s="82"/>
      <c r="C972" s="76" t="str">
        <f>IF(Cadastro!D971="","",Cadastro!D971)</f>
        <v/>
      </c>
      <c r="D972" s="76" t="str">
        <f>IF(Cadastro!C971="","",Cadastro!C971)</f>
        <v/>
      </c>
      <c r="E972" s="94" t="str">
        <f>IF(Cadastro!E971="","",Cadastro!E971)</f>
        <v/>
      </c>
      <c r="F972" s="94" t="str">
        <f>IFERROR(VLOOKUP(D972,Saldo!$P$9:$Y$1009,9,FALSE),"")</f>
        <v/>
      </c>
      <c r="G972" s="94" t="str">
        <f>IFERROR(VLOOKUP(D972,Saldo!$P$9:$Y$1009,10,FALSE),"")</f>
        <v/>
      </c>
      <c r="H972" s="94" t="str">
        <f>IFERROR(VLOOKUP(D972,Saldo!$P$9:$AA$1009,11,FALSE),"")</f>
        <v/>
      </c>
      <c r="I972" s="94" t="str">
        <f t="shared" si="30"/>
        <v/>
      </c>
      <c r="K972" s="67"/>
      <c r="L972" s="103" t="str">
        <f t="shared" si="31"/>
        <v>-</v>
      </c>
    </row>
    <row r="973" spans="1:12" ht="18.95" customHeight="1" x14ac:dyDescent="0.25">
      <c r="A973" s="82"/>
      <c r="C973" s="76" t="str">
        <f>IF(Cadastro!D972="","",Cadastro!D972)</f>
        <v/>
      </c>
      <c r="D973" s="76" t="str">
        <f>IF(Cadastro!C972="","",Cadastro!C972)</f>
        <v/>
      </c>
      <c r="E973" s="94" t="str">
        <f>IF(Cadastro!E972="","",Cadastro!E972)</f>
        <v/>
      </c>
      <c r="F973" s="94" t="str">
        <f>IFERROR(VLOOKUP(D973,Saldo!$P$9:$Y$1009,9,FALSE),"")</f>
        <v/>
      </c>
      <c r="G973" s="94" t="str">
        <f>IFERROR(VLOOKUP(D973,Saldo!$P$9:$Y$1009,10,FALSE),"")</f>
        <v/>
      </c>
      <c r="H973" s="94" t="str">
        <f>IFERROR(VLOOKUP(D973,Saldo!$P$9:$AA$1009,11,FALSE),"")</f>
        <v/>
      </c>
      <c r="I973" s="94" t="str">
        <f t="shared" si="30"/>
        <v/>
      </c>
      <c r="K973" s="67"/>
      <c r="L973" s="103" t="str">
        <f t="shared" si="31"/>
        <v>-</v>
      </c>
    </row>
    <row r="974" spans="1:12" ht="18.95" customHeight="1" x14ac:dyDescent="0.25">
      <c r="A974" s="82"/>
      <c r="C974" s="76" t="str">
        <f>IF(Cadastro!D973="","",Cadastro!D973)</f>
        <v/>
      </c>
      <c r="D974" s="76" t="str">
        <f>IF(Cadastro!C973="","",Cadastro!C973)</f>
        <v/>
      </c>
      <c r="E974" s="94" t="str">
        <f>IF(Cadastro!E973="","",Cadastro!E973)</f>
        <v/>
      </c>
      <c r="F974" s="94" t="str">
        <f>IFERROR(VLOOKUP(D974,Saldo!$P$9:$Y$1009,9,FALSE),"")</f>
        <v/>
      </c>
      <c r="G974" s="94" t="str">
        <f>IFERROR(VLOOKUP(D974,Saldo!$P$9:$Y$1009,10,FALSE),"")</f>
        <v/>
      </c>
      <c r="H974" s="94" t="str">
        <f>IFERROR(VLOOKUP(D974,Saldo!$P$9:$AA$1009,11,FALSE),"")</f>
        <v/>
      </c>
      <c r="I974" s="94" t="str">
        <f t="shared" si="30"/>
        <v/>
      </c>
      <c r="K974" s="67"/>
      <c r="L974" s="103" t="str">
        <f t="shared" si="31"/>
        <v>-</v>
      </c>
    </row>
    <row r="975" spans="1:12" ht="18.95" customHeight="1" x14ac:dyDescent="0.25">
      <c r="A975" s="82"/>
      <c r="C975" s="76" t="str">
        <f>IF(Cadastro!D974="","",Cadastro!D974)</f>
        <v/>
      </c>
      <c r="D975" s="76" t="str">
        <f>IF(Cadastro!C974="","",Cadastro!C974)</f>
        <v/>
      </c>
      <c r="E975" s="94" t="str">
        <f>IF(Cadastro!E974="","",Cadastro!E974)</f>
        <v/>
      </c>
      <c r="F975" s="94" t="str">
        <f>IFERROR(VLOOKUP(D975,Saldo!$P$9:$Y$1009,9,FALSE),"")</f>
        <v/>
      </c>
      <c r="G975" s="94" t="str">
        <f>IFERROR(VLOOKUP(D975,Saldo!$P$9:$Y$1009,10,FALSE),"")</f>
        <v/>
      </c>
      <c r="H975" s="94" t="str">
        <f>IFERROR(VLOOKUP(D975,Saldo!$P$9:$AA$1009,11,FALSE),"")</f>
        <v/>
      </c>
      <c r="I975" s="94" t="str">
        <f t="shared" si="30"/>
        <v/>
      </c>
      <c r="K975" s="67"/>
      <c r="L975" s="103" t="str">
        <f t="shared" si="31"/>
        <v>-</v>
      </c>
    </row>
    <row r="976" spans="1:12" ht="18.95" customHeight="1" x14ac:dyDescent="0.25">
      <c r="A976" s="82"/>
      <c r="C976" s="76" t="str">
        <f>IF(Cadastro!D975="","",Cadastro!D975)</f>
        <v/>
      </c>
      <c r="D976" s="76" t="str">
        <f>IF(Cadastro!C975="","",Cadastro!C975)</f>
        <v/>
      </c>
      <c r="E976" s="94" t="str">
        <f>IF(Cadastro!E975="","",Cadastro!E975)</f>
        <v/>
      </c>
      <c r="F976" s="94" t="str">
        <f>IFERROR(VLOOKUP(D976,Saldo!$P$9:$Y$1009,9,FALSE),"")</f>
        <v/>
      </c>
      <c r="G976" s="94" t="str">
        <f>IFERROR(VLOOKUP(D976,Saldo!$P$9:$Y$1009,10,FALSE),"")</f>
        <v/>
      </c>
      <c r="H976" s="94" t="str">
        <f>IFERROR(VLOOKUP(D976,Saldo!$P$9:$AA$1009,11,FALSE),"")</f>
        <v/>
      </c>
      <c r="I976" s="94" t="str">
        <f t="shared" si="30"/>
        <v/>
      </c>
      <c r="K976" s="67"/>
      <c r="L976" s="103" t="str">
        <f t="shared" si="31"/>
        <v>-</v>
      </c>
    </row>
    <row r="977" spans="1:12" ht="18.95" customHeight="1" x14ac:dyDescent="0.25">
      <c r="A977" s="82"/>
      <c r="C977" s="76" t="str">
        <f>IF(Cadastro!D976="","",Cadastro!D976)</f>
        <v/>
      </c>
      <c r="D977" s="76" t="str">
        <f>IF(Cadastro!C976="","",Cadastro!C976)</f>
        <v/>
      </c>
      <c r="E977" s="94" t="str">
        <f>IF(Cadastro!E976="","",Cadastro!E976)</f>
        <v/>
      </c>
      <c r="F977" s="94" t="str">
        <f>IFERROR(VLOOKUP(D977,Saldo!$P$9:$Y$1009,9,FALSE),"")</f>
        <v/>
      </c>
      <c r="G977" s="94" t="str">
        <f>IFERROR(VLOOKUP(D977,Saldo!$P$9:$Y$1009,10,FALSE),"")</f>
        <v/>
      </c>
      <c r="H977" s="94" t="str">
        <f>IFERROR(VLOOKUP(D977,Saldo!$P$9:$AA$1009,11,FALSE),"")</f>
        <v/>
      </c>
      <c r="I977" s="94" t="str">
        <f t="shared" si="30"/>
        <v/>
      </c>
      <c r="K977" s="67"/>
      <c r="L977" s="103" t="str">
        <f t="shared" si="31"/>
        <v>-</v>
      </c>
    </row>
    <row r="978" spans="1:12" ht="18.95" customHeight="1" x14ac:dyDescent="0.25">
      <c r="A978" s="82"/>
      <c r="C978" s="76" t="str">
        <f>IF(Cadastro!D977="","",Cadastro!D977)</f>
        <v/>
      </c>
      <c r="D978" s="76" t="str">
        <f>IF(Cadastro!C977="","",Cadastro!C977)</f>
        <v/>
      </c>
      <c r="E978" s="94" t="str">
        <f>IF(Cadastro!E977="","",Cadastro!E977)</f>
        <v/>
      </c>
      <c r="F978" s="94" t="str">
        <f>IFERROR(VLOOKUP(D978,Saldo!$P$9:$Y$1009,9,FALSE),"")</f>
        <v/>
      </c>
      <c r="G978" s="94" t="str">
        <f>IFERROR(VLOOKUP(D978,Saldo!$P$9:$Y$1009,10,FALSE),"")</f>
        <v/>
      </c>
      <c r="H978" s="94" t="str">
        <f>IFERROR(VLOOKUP(D978,Saldo!$P$9:$AA$1009,11,FALSE),"")</f>
        <v/>
      </c>
      <c r="I978" s="94" t="str">
        <f t="shared" si="30"/>
        <v/>
      </c>
      <c r="K978" s="67"/>
      <c r="L978" s="103" t="str">
        <f t="shared" si="31"/>
        <v>-</v>
      </c>
    </row>
    <row r="979" spans="1:12" ht="18.95" customHeight="1" x14ac:dyDescent="0.25">
      <c r="A979" s="82"/>
      <c r="C979" s="76" t="str">
        <f>IF(Cadastro!D978="","",Cadastro!D978)</f>
        <v/>
      </c>
      <c r="D979" s="76" t="str">
        <f>IF(Cadastro!C978="","",Cadastro!C978)</f>
        <v/>
      </c>
      <c r="E979" s="94" t="str">
        <f>IF(Cadastro!E978="","",Cadastro!E978)</f>
        <v/>
      </c>
      <c r="F979" s="94" t="str">
        <f>IFERROR(VLOOKUP(D979,Saldo!$P$9:$Y$1009,9,FALSE),"")</f>
        <v/>
      </c>
      <c r="G979" s="94" t="str">
        <f>IFERROR(VLOOKUP(D979,Saldo!$P$9:$Y$1009,10,FALSE),"")</f>
        <v/>
      </c>
      <c r="H979" s="94" t="str">
        <f>IFERROR(VLOOKUP(D979,Saldo!$P$9:$AA$1009,11,FALSE),"")</f>
        <v/>
      </c>
      <c r="I979" s="94" t="str">
        <f t="shared" si="30"/>
        <v/>
      </c>
      <c r="K979" s="67"/>
      <c r="L979" s="103" t="str">
        <f t="shared" si="31"/>
        <v>-</v>
      </c>
    </row>
    <row r="980" spans="1:12" ht="18.95" customHeight="1" x14ac:dyDescent="0.25">
      <c r="A980" s="82"/>
      <c r="C980" s="76" t="str">
        <f>IF(Cadastro!D979="","",Cadastro!D979)</f>
        <v/>
      </c>
      <c r="D980" s="76" t="str">
        <f>IF(Cadastro!C979="","",Cadastro!C979)</f>
        <v/>
      </c>
      <c r="E980" s="94" t="str">
        <f>IF(Cadastro!E979="","",Cadastro!E979)</f>
        <v/>
      </c>
      <c r="F980" s="94" t="str">
        <f>IFERROR(VLOOKUP(D980,Saldo!$P$9:$Y$1009,9,FALSE),"")</f>
        <v/>
      </c>
      <c r="G980" s="94" t="str">
        <f>IFERROR(VLOOKUP(D980,Saldo!$P$9:$Y$1009,10,FALSE),"")</f>
        <v/>
      </c>
      <c r="H980" s="94" t="str">
        <f>IFERROR(VLOOKUP(D980,Saldo!$P$9:$AA$1009,11,FALSE),"")</f>
        <v/>
      </c>
      <c r="I980" s="94" t="str">
        <f t="shared" si="30"/>
        <v/>
      </c>
      <c r="K980" s="67"/>
      <c r="L980" s="103" t="str">
        <f t="shared" si="31"/>
        <v>-</v>
      </c>
    </row>
    <row r="981" spans="1:12" ht="18.95" customHeight="1" x14ac:dyDescent="0.25">
      <c r="A981" s="82"/>
      <c r="C981" s="76" t="str">
        <f>IF(Cadastro!D980="","",Cadastro!D980)</f>
        <v/>
      </c>
      <c r="D981" s="76" t="str">
        <f>IF(Cadastro!C980="","",Cadastro!C980)</f>
        <v/>
      </c>
      <c r="E981" s="94" t="str">
        <f>IF(Cadastro!E980="","",Cadastro!E980)</f>
        <v/>
      </c>
      <c r="F981" s="94" t="str">
        <f>IFERROR(VLOOKUP(D981,Saldo!$P$9:$Y$1009,9,FALSE),"")</f>
        <v/>
      </c>
      <c r="G981" s="94" t="str">
        <f>IFERROR(VLOOKUP(D981,Saldo!$P$9:$Y$1009,10,FALSE),"")</f>
        <v/>
      </c>
      <c r="H981" s="94" t="str">
        <f>IFERROR(VLOOKUP(D981,Saldo!$P$9:$AA$1009,11,FALSE),"")</f>
        <v/>
      </c>
      <c r="I981" s="94" t="str">
        <f t="shared" si="30"/>
        <v/>
      </c>
      <c r="K981" s="67"/>
      <c r="L981" s="103" t="str">
        <f t="shared" si="31"/>
        <v>-</v>
      </c>
    </row>
    <row r="982" spans="1:12" ht="18.95" customHeight="1" x14ac:dyDescent="0.25">
      <c r="A982" s="82"/>
      <c r="C982" s="76" t="str">
        <f>IF(Cadastro!D981="","",Cadastro!D981)</f>
        <v/>
      </c>
      <c r="D982" s="76" t="str">
        <f>IF(Cadastro!C981="","",Cadastro!C981)</f>
        <v/>
      </c>
      <c r="E982" s="94" t="str">
        <f>IF(Cadastro!E981="","",Cadastro!E981)</f>
        <v/>
      </c>
      <c r="F982" s="94" t="str">
        <f>IFERROR(VLOOKUP(D982,Saldo!$P$9:$Y$1009,9,FALSE),"")</f>
        <v/>
      </c>
      <c r="G982" s="94" t="str">
        <f>IFERROR(VLOOKUP(D982,Saldo!$P$9:$Y$1009,10,FALSE),"")</f>
        <v/>
      </c>
      <c r="H982" s="94" t="str">
        <f>IFERROR(VLOOKUP(D982,Saldo!$P$9:$AA$1009,11,FALSE),"")</f>
        <v/>
      </c>
      <c r="I982" s="94" t="str">
        <f t="shared" si="30"/>
        <v/>
      </c>
      <c r="K982" s="67"/>
      <c r="L982" s="103" t="str">
        <f t="shared" si="31"/>
        <v>-</v>
      </c>
    </row>
    <row r="983" spans="1:12" ht="18.95" customHeight="1" x14ac:dyDescent="0.25">
      <c r="A983" s="82"/>
      <c r="C983" s="76" t="str">
        <f>IF(Cadastro!D982="","",Cadastro!D982)</f>
        <v/>
      </c>
      <c r="D983" s="76" t="str">
        <f>IF(Cadastro!C982="","",Cadastro!C982)</f>
        <v/>
      </c>
      <c r="E983" s="94" t="str">
        <f>IF(Cadastro!E982="","",Cadastro!E982)</f>
        <v/>
      </c>
      <c r="F983" s="94" t="str">
        <f>IFERROR(VLOOKUP(D983,Saldo!$P$9:$Y$1009,9,FALSE),"")</f>
        <v/>
      </c>
      <c r="G983" s="94" t="str">
        <f>IFERROR(VLOOKUP(D983,Saldo!$P$9:$Y$1009,10,FALSE),"")</f>
        <v/>
      </c>
      <c r="H983" s="94" t="str">
        <f>IFERROR(VLOOKUP(D983,Saldo!$P$9:$AA$1009,11,FALSE),"")</f>
        <v/>
      </c>
      <c r="I983" s="94" t="str">
        <f t="shared" si="30"/>
        <v/>
      </c>
      <c r="K983" s="67"/>
      <c r="L983" s="103" t="str">
        <f t="shared" si="31"/>
        <v>-</v>
      </c>
    </row>
    <row r="984" spans="1:12" ht="18.95" customHeight="1" x14ac:dyDescent="0.25">
      <c r="A984" s="82"/>
      <c r="C984" s="76" t="str">
        <f>IF(Cadastro!D983="","",Cadastro!D983)</f>
        <v/>
      </c>
      <c r="D984" s="76" t="str">
        <f>IF(Cadastro!C983="","",Cadastro!C983)</f>
        <v/>
      </c>
      <c r="E984" s="94" t="str">
        <f>IF(Cadastro!E983="","",Cadastro!E983)</f>
        <v/>
      </c>
      <c r="F984" s="94" t="str">
        <f>IFERROR(VLOOKUP(D984,Saldo!$P$9:$Y$1009,9,FALSE),"")</f>
        <v/>
      </c>
      <c r="G984" s="94" t="str">
        <f>IFERROR(VLOOKUP(D984,Saldo!$P$9:$Y$1009,10,FALSE),"")</f>
        <v/>
      </c>
      <c r="H984" s="94" t="str">
        <f>IFERROR(VLOOKUP(D984,Saldo!$P$9:$AA$1009,11,FALSE),"")</f>
        <v/>
      </c>
      <c r="I984" s="94" t="str">
        <f t="shared" si="30"/>
        <v/>
      </c>
      <c r="K984" s="67"/>
      <c r="L984" s="103" t="str">
        <f t="shared" si="31"/>
        <v>-</v>
      </c>
    </row>
    <row r="985" spans="1:12" ht="18.95" customHeight="1" x14ac:dyDescent="0.25">
      <c r="A985" s="82"/>
      <c r="C985" s="76" t="str">
        <f>IF(Cadastro!D984="","",Cadastro!D984)</f>
        <v/>
      </c>
      <c r="D985" s="76" t="str">
        <f>IF(Cadastro!C984="","",Cadastro!C984)</f>
        <v/>
      </c>
      <c r="E985" s="94" t="str">
        <f>IF(Cadastro!E984="","",Cadastro!E984)</f>
        <v/>
      </c>
      <c r="F985" s="94" t="str">
        <f>IFERROR(VLOOKUP(D985,Saldo!$P$9:$Y$1009,9,FALSE),"")</f>
        <v/>
      </c>
      <c r="G985" s="94" t="str">
        <f>IFERROR(VLOOKUP(D985,Saldo!$P$9:$Y$1009,10,FALSE),"")</f>
        <v/>
      </c>
      <c r="H985" s="94" t="str">
        <f>IFERROR(VLOOKUP(D985,Saldo!$P$9:$AA$1009,11,FALSE),"")</f>
        <v/>
      </c>
      <c r="I985" s="94" t="str">
        <f t="shared" si="30"/>
        <v/>
      </c>
      <c r="K985" s="67"/>
      <c r="L985" s="103" t="str">
        <f t="shared" si="31"/>
        <v>-</v>
      </c>
    </row>
    <row r="986" spans="1:12" ht="18.95" customHeight="1" x14ac:dyDescent="0.25">
      <c r="A986" s="82"/>
      <c r="C986" s="76" t="str">
        <f>IF(Cadastro!D985="","",Cadastro!D985)</f>
        <v/>
      </c>
      <c r="D986" s="76" t="str">
        <f>IF(Cadastro!C985="","",Cadastro!C985)</f>
        <v/>
      </c>
      <c r="E986" s="94" t="str">
        <f>IF(Cadastro!E985="","",Cadastro!E985)</f>
        <v/>
      </c>
      <c r="F986" s="94" t="str">
        <f>IFERROR(VLOOKUP(D986,Saldo!$P$9:$Y$1009,9,FALSE),"")</f>
        <v/>
      </c>
      <c r="G986" s="94" t="str">
        <f>IFERROR(VLOOKUP(D986,Saldo!$P$9:$Y$1009,10,FALSE),"")</f>
        <v/>
      </c>
      <c r="H986" s="94" t="str">
        <f>IFERROR(VLOOKUP(D986,Saldo!$P$9:$AA$1009,11,FALSE),"")</f>
        <v/>
      </c>
      <c r="I986" s="94" t="str">
        <f t="shared" si="30"/>
        <v/>
      </c>
      <c r="K986" s="67"/>
      <c r="L986" s="103" t="str">
        <f t="shared" si="31"/>
        <v>-</v>
      </c>
    </row>
    <row r="987" spans="1:12" ht="18.95" customHeight="1" x14ac:dyDescent="0.25">
      <c r="A987" s="82"/>
      <c r="C987" s="76" t="str">
        <f>IF(Cadastro!D986="","",Cadastro!D986)</f>
        <v/>
      </c>
      <c r="D987" s="76" t="str">
        <f>IF(Cadastro!C986="","",Cadastro!C986)</f>
        <v/>
      </c>
      <c r="E987" s="94" t="str">
        <f>IF(Cadastro!E986="","",Cadastro!E986)</f>
        <v/>
      </c>
      <c r="F987" s="94" t="str">
        <f>IFERROR(VLOOKUP(D987,Saldo!$P$9:$Y$1009,9,FALSE),"")</f>
        <v/>
      </c>
      <c r="G987" s="94" t="str">
        <f>IFERROR(VLOOKUP(D987,Saldo!$P$9:$Y$1009,10,FALSE),"")</f>
        <v/>
      </c>
      <c r="H987" s="94" t="str">
        <f>IFERROR(VLOOKUP(D987,Saldo!$P$9:$AA$1009,11,FALSE),"")</f>
        <v/>
      </c>
      <c r="I987" s="94" t="str">
        <f t="shared" si="30"/>
        <v/>
      </c>
      <c r="K987" s="67"/>
      <c r="L987" s="103" t="str">
        <f t="shared" si="31"/>
        <v>-</v>
      </c>
    </row>
    <row r="988" spans="1:12" ht="18.95" customHeight="1" x14ac:dyDescent="0.25">
      <c r="A988" s="82"/>
      <c r="C988" s="76" t="str">
        <f>IF(Cadastro!D987="","",Cadastro!D987)</f>
        <v/>
      </c>
      <c r="D988" s="76" t="str">
        <f>IF(Cadastro!C987="","",Cadastro!C987)</f>
        <v/>
      </c>
      <c r="E988" s="94" t="str">
        <f>IF(Cadastro!E987="","",Cadastro!E987)</f>
        <v/>
      </c>
      <c r="F988" s="94" t="str">
        <f>IFERROR(VLOOKUP(D988,Saldo!$P$9:$Y$1009,9,FALSE),"")</f>
        <v/>
      </c>
      <c r="G988" s="94" t="str">
        <f>IFERROR(VLOOKUP(D988,Saldo!$P$9:$Y$1009,10,FALSE),"")</f>
        <v/>
      </c>
      <c r="H988" s="94" t="str">
        <f>IFERROR(VLOOKUP(D988,Saldo!$P$9:$AA$1009,11,FALSE),"")</f>
        <v/>
      </c>
      <c r="I988" s="94" t="str">
        <f t="shared" si="30"/>
        <v/>
      </c>
      <c r="K988" s="67"/>
      <c r="L988" s="103" t="str">
        <f t="shared" si="31"/>
        <v>-</v>
      </c>
    </row>
    <row r="989" spans="1:12" ht="18.95" customHeight="1" x14ac:dyDescent="0.25">
      <c r="A989" s="82"/>
      <c r="C989" s="76" t="str">
        <f>IF(Cadastro!D988="","",Cadastro!D988)</f>
        <v/>
      </c>
      <c r="D989" s="76" t="str">
        <f>IF(Cadastro!C988="","",Cadastro!C988)</f>
        <v/>
      </c>
      <c r="E989" s="94" t="str">
        <f>IF(Cadastro!E988="","",Cadastro!E988)</f>
        <v/>
      </c>
      <c r="F989" s="94" t="str">
        <f>IFERROR(VLOOKUP(D989,Saldo!$P$9:$Y$1009,9,FALSE),"")</f>
        <v/>
      </c>
      <c r="G989" s="94" t="str">
        <f>IFERROR(VLOOKUP(D989,Saldo!$P$9:$Y$1009,10,FALSE),"")</f>
        <v/>
      </c>
      <c r="H989" s="94" t="str">
        <f>IFERROR(VLOOKUP(D989,Saldo!$P$9:$AA$1009,11,FALSE),"")</f>
        <v/>
      </c>
      <c r="I989" s="94" t="str">
        <f t="shared" si="30"/>
        <v/>
      </c>
      <c r="K989" s="67"/>
      <c r="L989" s="103" t="str">
        <f t="shared" si="31"/>
        <v>-</v>
      </c>
    </row>
    <row r="990" spans="1:12" ht="18.95" customHeight="1" x14ac:dyDescent="0.25">
      <c r="A990" s="82"/>
      <c r="C990" s="76" t="str">
        <f>IF(Cadastro!D989="","",Cadastro!D989)</f>
        <v/>
      </c>
      <c r="D990" s="76" t="str">
        <f>IF(Cadastro!C989="","",Cadastro!C989)</f>
        <v/>
      </c>
      <c r="E990" s="94" t="str">
        <f>IF(Cadastro!E989="","",Cadastro!E989)</f>
        <v/>
      </c>
      <c r="F990" s="94" t="str">
        <f>IFERROR(VLOOKUP(D990,Saldo!$P$9:$Y$1009,9,FALSE),"")</f>
        <v/>
      </c>
      <c r="G990" s="94" t="str">
        <f>IFERROR(VLOOKUP(D990,Saldo!$P$9:$Y$1009,10,FALSE),"")</f>
        <v/>
      </c>
      <c r="H990" s="94" t="str">
        <f>IFERROR(VLOOKUP(D990,Saldo!$P$9:$AA$1009,11,FALSE),"")</f>
        <v/>
      </c>
      <c r="I990" s="94" t="str">
        <f t="shared" si="30"/>
        <v/>
      </c>
      <c r="K990" s="67"/>
      <c r="L990" s="103" t="str">
        <f t="shared" si="31"/>
        <v>-</v>
      </c>
    </row>
    <row r="991" spans="1:12" ht="18.95" customHeight="1" x14ac:dyDescent="0.25">
      <c r="A991" s="82"/>
      <c r="C991" s="76" t="str">
        <f>IF(Cadastro!D990="","",Cadastro!D990)</f>
        <v/>
      </c>
      <c r="D991" s="76" t="str">
        <f>IF(Cadastro!C990="","",Cadastro!C990)</f>
        <v/>
      </c>
      <c r="E991" s="94" t="str">
        <f>IF(Cadastro!E990="","",Cadastro!E990)</f>
        <v/>
      </c>
      <c r="F991" s="94" t="str">
        <f>IFERROR(VLOOKUP(D991,Saldo!$P$9:$Y$1009,9,FALSE),"")</f>
        <v/>
      </c>
      <c r="G991" s="94" t="str">
        <f>IFERROR(VLOOKUP(D991,Saldo!$P$9:$Y$1009,10,FALSE),"")</f>
        <v/>
      </c>
      <c r="H991" s="94" t="str">
        <f>IFERROR(VLOOKUP(D991,Saldo!$P$9:$AA$1009,11,FALSE),"")</f>
        <v/>
      </c>
      <c r="I991" s="94" t="str">
        <f t="shared" si="30"/>
        <v/>
      </c>
      <c r="K991" s="67"/>
      <c r="L991" s="103" t="str">
        <f t="shared" si="31"/>
        <v>-</v>
      </c>
    </row>
    <row r="992" spans="1:12" ht="18.95" customHeight="1" x14ac:dyDescent="0.25">
      <c r="A992" s="82"/>
      <c r="C992" s="76" t="str">
        <f>IF(Cadastro!D991="","",Cadastro!D991)</f>
        <v/>
      </c>
      <c r="D992" s="76" t="str">
        <f>IF(Cadastro!C991="","",Cadastro!C991)</f>
        <v/>
      </c>
      <c r="E992" s="94" t="str">
        <f>IF(Cadastro!E991="","",Cadastro!E991)</f>
        <v/>
      </c>
      <c r="F992" s="94" t="str">
        <f>IFERROR(VLOOKUP(D992,Saldo!$P$9:$Y$1009,9,FALSE),"")</f>
        <v/>
      </c>
      <c r="G992" s="94" t="str">
        <f>IFERROR(VLOOKUP(D992,Saldo!$P$9:$Y$1009,10,FALSE),"")</f>
        <v/>
      </c>
      <c r="H992" s="94" t="str">
        <f>IFERROR(VLOOKUP(D992,Saldo!$P$9:$AA$1009,11,FALSE),"")</f>
        <v/>
      </c>
      <c r="I992" s="94" t="str">
        <f t="shared" si="30"/>
        <v/>
      </c>
      <c r="K992" s="67"/>
      <c r="L992" s="103" t="str">
        <f t="shared" si="31"/>
        <v>-</v>
      </c>
    </row>
    <row r="993" spans="1:12" ht="18.95" customHeight="1" x14ac:dyDescent="0.25">
      <c r="A993" s="82"/>
      <c r="C993" s="76" t="str">
        <f>IF(Cadastro!D992="","",Cadastro!D992)</f>
        <v/>
      </c>
      <c r="D993" s="76" t="str">
        <f>IF(Cadastro!C992="","",Cadastro!C992)</f>
        <v/>
      </c>
      <c r="E993" s="94" t="str">
        <f>IF(Cadastro!E992="","",Cadastro!E992)</f>
        <v/>
      </c>
      <c r="F993" s="94" t="str">
        <f>IFERROR(VLOOKUP(D993,Saldo!$P$9:$Y$1009,9,FALSE),"")</f>
        <v/>
      </c>
      <c r="G993" s="94" t="str">
        <f>IFERROR(VLOOKUP(D993,Saldo!$P$9:$Y$1009,10,FALSE),"")</f>
        <v/>
      </c>
      <c r="H993" s="94" t="str">
        <f>IFERROR(VLOOKUP(D993,Saldo!$P$9:$AA$1009,11,FALSE),"")</f>
        <v/>
      </c>
      <c r="I993" s="94" t="str">
        <f t="shared" si="30"/>
        <v/>
      </c>
      <c r="K993" s="67"/>
      <c r="L993" s="103" t="str">
        <f t="shared" si="31"/>
        <v>-</v>
      </c>
    </row>
    <row r="994" spans="1:12" ht="18.95" customHeight="1" x14ac:dyDescent="0.25">
      <c r="A994" s="82"/>
      <c r="C994" s="76" t="str">
        <f>IF(Cadastro!D993="","",Cadastro!D993)</f>
        <v/>
      </c>
      <c r="D994" s="76" t="str">
        <f>IF(Cadastro!C993="","",Cadastro!C993)</f>
        <v/>
      </c>
      <c r="E994" s="94" t="str">
        <f>IF(Cadastro!E993="","",Cadastro!E993)</f>
        <v/>
      </c>
      <c r="F994" s="94" t="str">
        <f>IFERROR(VLOOKUP(D994,Saldo!$P$9:$Y$1009,9,FALSE),"")</f>
        <v/>
      </c>
      <c r="G994" s="94" t="str">
        <f>IFERROR(VLOOKUP(D994,Saldo!$P$9:$Y$1009,10,FALSE),"")</f>
        <v/>
      </c>
      <c r="H994" s="94" t="str">
        <f>IFERROR(VLOOKUP(D994,Saldo!$P$9:$AA$1009,11,FALSE),"")</f>
        <v/>
      </c>
      <c r="I994" s="94" t="str">
        <f t="shared" si="30"/>
        <v/>
      </c>
      <c r="K994" s="67"/>
      <c r="L994" s="103" t="str">
        <f t="shared" si="31"/>
        <v>-</v>
      </c>
    </row>
    <row r="995" spans="1:12" ht="18.95" customHeight="1" x14ac:dyDescent="0.25">
      <c r="A995" s="82"/>
      <c r="C995" s="76" t="str">
        <f>IF(Cadastro!D994="","",Cadastro!D994)</f>
        <v/>
      </c>
      <c r="D995" s="76" t="str">
        <f>IF(Cadastro!C994="","",Cadastro!C994)</f>
        <v/>
      </c>
      <c r="E995" s="94" t="str">
        <f>IF(Cadastro!E994="","",Cadastro!E994)</f>
        <v/>
      </c>
      <c r="F995" s="94" t="str">
        <f>IFERROR(VLOOKUP(D995,Saldo!$P$9:$Y$1009,9,FALSE),"")</f>
        <v/>
      </c>
      <c r="G995" s="94" t="str">
        <f>IFERROR(VLOOKUP(D995,Saldo!$P$9:$Y$1009,10,FALSE),"")</f>
        <v/>
      </c>
      <c r="H995" s="94" t="str">
        <f>IFERROR(VLOOKUP(D995,Saldo!$P$9:$AA$1009,11,FALSE),"")</f>
        <v/>
      </c>
      <c r="I995" s="94" t="str">
        <f t="shared" si="30"/>
        <v/>
      </c>
      <c r="K995" s="67"/>
      <c r="L995" s="103" t="str">
        <f t="shared" si="31"/>
        <v>-</v>
      </c>
    </row>
    <row r="996" spans="1:12" ht="18.95" customHeight="1" x14ac:dyDescent="0.25">
      <c r="A996" s="82"/>
      <c r="C996" s="76" t="str">
        <f>IF(Cadastro!D995="","",Cadastro!D995)</f>
        <v/>
      </c>
      <c r="D996" s="76" t="str">
        <f>IF(Cadastro!C995="","",Cadastro!C995)</f>
        <v/>
      </c>
      <c r="E996" s="94" t="str">
        <f>IF(Cadastro!E995="","",Cadastro!E995)</f>
        <v/>
      </c>
      <c r="F996" s="94" t="str">
        <f>IFERROR(VLOOKUP(D996,Saldo!$P$9:$Y$1009,9,FALSE),"")</f>
        <v/>
      </c>
      <c r="G996" s="94" t="str">
        <f>IFERROR(VLOOKUP(D996,Saldo!$P$9:$Y$1009,10,FALSE),"")</f>
        <v/>
      </c>
      <c r="H996" s="94" t="str">
        <f>IFERROR(VLOOKUP(D996,Saldo!$P$9:$AA$1009,11,FALSE),"")</f>
        <v/>
      </c>
      <c r="I996" s="94" t="str">
        <f t="shared" si="30"/>
        <v/>
      </c>
      <c r="K996" s="67"/>
      <c r="L996" s="103" t="str">
        <f t="shared" si="31"/>
        <v>-</v>
      </c>
    </row>
    <row r="997" spans="1:12" ht="18.95" customHeight="1" x14ac:dyDescent="0.25">
      <c r="A997" s="82"/>
      <c r="C997" s="76" t="str">
        <f>IF(Cadastro!D996="","",Cadastro!D996)</f>
        <v/>
      </c>
      <c r="D997" s="76" t="str">
        <f>IF(Cadastro!C996="","",Cadastro!C996)</f>
        <v/>
      </c>
      <c r="E997" s="94" t="str">
        <f>IF(Cadastro!E996="","",Cadastro!E996)</f>
        <v/>
      </c>
      <c r="F997" s="94" t="str">
        <f>IFERROR(VLOOKUP(D997,Saldo!$P$9:$Y$1009,9,FALSE),"")</f>
        <v/>
      </c>
      <c r="G997" s="94" t="str">
        <f>IFERROR(VLOOKUP(D997,Saldo!$P$9:$Y$1009,10,FALSE),"")</f>
        <v/>
      </c>
      <c r="H997" s="94" t="str">
        <f>IFERROR(VLOOKUP(D997,Saldo!$P$9:$AA$1009,11,FALSE),"")</f>
        <v/>
      </c>
      <c r="I997" s="94" t="str">
        <f t="shared" si="30"/>
        <v/>
      </c>
      <c r="K997" s="67"/>
      <c r="L997" s="103" t="str">
        <f t="shared" si="31"/>
        <v>-</v>
      </c>
    </row>
    <row r="998" spans="1:12" ht="18.95" customHeight="1" x14ac:dyDescent="0.25">
      <c r="A998" s="82"/>
      <c r="C998" s="76" t="str">
        <f>IF(Cadastro!D997="","",Cadastro!D997)</f>
        <v/>
      </c>
      <c r="D998" s="76" t="str">
        <f>IF(Cadastro!C997="","",Cadastro!C997)</f>
        <v/>
      </c>
      <c r="E998" s="94" t="str">
        <f>IF(Cadastro!E997="","",Cadastro!E997)</f>
        <v/>
      </c>
      <c r="F998" s="94" t="str">
        <f>IFERROR(VLOOKUP(D998,Saldo!$P$9:$Y$1009,9,FALSE),"")</f>
        <v/>
      </c>
      <c r="G998" s="94" t="str">
        <f>IFERROR(VLOOKUP(D998,Saldo!$P$9:$Y$1009,10,FALSE),"")</f>
        <v/>
      </c>
      <c r="H998" s="94" t="str">
        <f>IFERROR(VLOOKUP(D998,Saldo!$P$9:$AA$1009,11,FALSE),"")</f>
        <v/>
      </c>
      <c r="I998" s="94" t="str">
        <f t="shared" si="30"/>
        <v/>
      </c>
      <c r="K998" s="67"/>
      <c r="L998" s="103" t="str">
        <f t="shared" si="31"/>
        <v>-</v>
      </c>
    </row>
    <row r="999" spans="1:12" ht="18.95" customHeight="1" x14ac:dyDescent="0.25">
      <c r="A999" s="82"/>
      <c r="C999" s="76" t="str">
        <f>IF(Cadastro!D998="","",Cadastro!D998)</f>
        <v/>
      </c>
      <c r="D999" s="76" t="str">
        <f>IF(Cadastro!C998="","",Cadastro!C998)</f>
        <v/>
      </c>
      <c r="E999" s="94" t="str">
        <f>IF(Cadastro!E998="","",Cadastro!E998)</f>
        <v/>
      </c>
      <c r="F999" s="94" t="str">
        <f>IFERROR(VLOOKUP(D999,Saldo!$P$9:$Y$1009,9,FALSE),"")</f>
        <v/>
      </c>
      <c r="G999" s="94" t="str">
        <f>IFERROR(VLOOKUP(D999,Saldo!$P$9:$Y$1009,10,FALSE),"")</f>
        <v/>
      </c>
      <c r="H999" s="94" t="str">
        <f>IFERROR(VLOOKUP(D999,Saldo!$P$9:$AA$1009,11,FALSE),"")</f>
        <v/>
      </c>
      <c r="I999" s="94" t="str">
        <f t="shared" si="30"/>
        <v/>
      </c>
      <c r="K999" s="67"/>
      <c r="L999" s="103" t="str">
        <f t="shared" si="31"/>
        <v>-</v>
      </c>
    </row>
    <row r="1000" spans="1:12" ht="18.95" customHeight="1" x14ac:dyDescent="0.25">
      <c r="A1000" s="82"/>
      <c r="C1000" s="76" t="str">
        <f>IF(Cadastro!D999="","",Cadastro!D999)</f>
        <v/>
      </c>
      <c r="D1000" s="76" t="str">
        <f>IF(Cadastro!C999="","",Cadastro!C999)</f>
        <v/>
      </c>
      <c r="E1000" s="94" t="str">
        <f>IF(Cadastro!E999="","",Cadastro!E999)</f>
        <v/>
      </c>
      <c r="F1000" s="94" t="str">
        <f>IFERROR(VLOOKUP(D1000,Saldo!$P$9:$Y$1009,9,FALSE),"")</f>
        <v/>
      </c>
      <c r="G1000" s="94" t="str">
        <f>IFERROR(VLOOKUP(D1000,Saldo!$P$9:$Y$1009,10,FALSE),"")</f>
        <v/>
      </c>
      <c r="H1000" s="94" t="str">
        <f>IFERROR(VLOOKUP(D1000,Saldo!$P$9:$AA$1009,11,FALSE),"")</f>
        <v/>
      </c>
      <c r="I1000" s="94" t="str">
        <f t="shared" si="30"/>
        <v/>
      </c>
      <c r="K1000" s="67"/>
      <c r="L1000" s="103" t="str">
        <f t="shared" si="31"/>
        <v>-</v>
      </c>
    </row>
    <row r="1001" spans="1:12" ht="18.95" customHeight="1" x14ac:dyDescent="0.25">
      <c r="A1001" s="82"/>
      <c r="C1001" s="76" t="str">
        <f>IF(Cadastro!D1000="","",Cadastro!D1000)</f>
        <v/>
      </c>
      <c r="D1001" s="76" t="str">
        <f>IF(Cadastro!C1000="","",Cadastro!C1000)</f>
        <v/>
      </c>
      <c r="E1001" s="94" t="str">
        <f>IF(Cadastro!E1000="","",Cadastro!E1000)</f>
        <v/>
      </c>
      <c r="F1001" s="94" t="str">
        <f>IFERROR(VLOOKUP(D1001,Saldo!$P$9:$Y$1009,9,FALSE),"")</f>
        <v/>
      </c>
      <c r="G1001" s="94" t="str">
        <f>IFERROR(VLOOKUP(D1001,Saldo!$P$9:$Y$1009,10,FALSE),"")</f>
        <v/>
      </c>
      <c r="H1001" s="94" t="str">
        <f>IFERROR(VLOOKUP(D1001,Saldo!$P$9:$AA$1009,11,FALSE),"")</f>
        <v/>
      </c>
      <c r="I1001" s="94" t="str">
        <f t="shared" si="30"/>
        <v/>
      </c>
      <c r="K1001" s="67"/>
      <c r="L1001" s="103" t="str">
        <f t="shared" si="31"/>
        <v>-</v>
      </c>
    </row>
    <row r="1002" spans="1:12" ht="18.95" customHeight="1" x14ac:dyDescent="0.25">
      <c r="A1002" s="82"/>
      <c r="C1002" s="76" t="str">
        <f>IF(Cadastro!D1001="","",Cadastro!D1001)</f>
        <v/>
      </c>
      <c r="D1002" s="76" t="str">
        <f>IF(Cadastro!C1001="","",Cadastro!C1001)</f>
        <v/>
      </c>
      <c r="E1002" s="94" t="str">
        <f>IF(Cadastro!E1001="","",Cadastro!E1001)</f>
        <v/>
      </c>
      <c r="F1002" s="94" t="str">
        <f>IFERROR(VLOOKUP(D1002,Saldo!$P$9:$Y$1009,9,FALSE),"")</f>
        <v/>
      </c>
      <c r="G1002" s="94" t="str">
        <f>IFERROR(VLOOKUP(D1002,Saldo!$P$9:$Y$1009,10,FALSE),"")</f>
        <v/>
      </c>
      <c r="H1002" s="94" t="str">
        <f>IFERROR(VLOOKUP(D1002,Saldo!$P$9:$AA$1009,11,FALSE),"")</f>
        <v/>
      </c>
      <c r="I1002" s="94" t="str">
        <f t="shared" si="30"/>
        <v/>
      </c>
      <c r="K1002" s="67"/>
      <c r="L1002" s="103" t="str">
        <f t="shared" si="31"/>
        <v>-</v>
      </c>
    </row>
    <row r="1003" spans="1:12" ht="18.95" customHeight="1" x14ac:dyDescent="0.25">
      <c r="A1003" s="82"/>
      <c r="C1003" s="76" t="str">
        <f>IF(Cadastro!D1002="","",Cadastro!D1002)</f>
        <v/>
      </c>
      <c r="D1003" s="76" t="str">
        <f>IF(Cadastro!C1002="","",Cadastro!C1002)</f>
        <v/>
      </c>
      <c r="E1003" s="94" t="str">
        <f>IF(Cadastro!E1002="","",Cadastro!E1002)</f>
        <v/>
      </c>
      <c r="F1003" s="94" t="str">
        <f>IFERROR(VLOOKUP(D1003,Saldo!$P$9:$Y$1009,9,FALSE),"")</f>
        <v/>
      </c>
      <c r="G1003" s="94" t="str">
        <f>IFERROR(VLOOKUP(D1003,Saldo!$P$9:$Y$1009,10,FALSE),"")</f>
        <v/>
      </c>
      <c r="H1003" s="94" t="str">
        <f>IFERROR(VLOOKUP(D1003,Saldo!$P$9:$AA$1009,11,FALSE),"")</f>
        <v/>
      </c>
      <c r="I1003" s="94" t="str">
        <f t="shared" si="30"/>
        <v/>
      </c>
      <c r="K1003" s="67"/>
      <c r="L1003" s="103" t="str">
        <f t="shared" si="31"/>
        <v>-</v>
      </c>
    </row>
    <row r="1004" spans="1:12" ht="18.95" customHeight="1" x14ac:dyDescent="0.25">
      <c r="A1004" s="82"/>
      <c r="C1004" s="76" t="str">
        <f>IF(Cadastro!D1003="","",Cadastro!D1003)</f>
        <v/>
      </c>
      <c r="D1004" s="76" t="str">
        <f>IF(Cadastro!C1003="","",Cadastro!C1003)</f>
        <v/>
      </c>
      <c r="E1004" s="94" t="str">
        <f>IF(Cadastro!E1003="","",Cadastro!E1003)</f>
        <v/>
      </c>
      <c r="F1004" s="94" t="str">
        <f>IFERROR(VLOOKUP(D1004,Saldo!$P$9:$Y$1009,9,FALSE),"")</f>
        <v/>
      </c>
      <c r="G1004" s="94" t="str">
        <f>IFERROR(VLOOKUP(D1004,Saldo!$P$9:$Y$1009,10,FALSE),"")</f>
        <v/>
      </c>
      <c r="H1004" s="94" t="str">
        <f>IFERROR(VLOOKUP(D1004,Saldo!$P$9:$AA$1009,11,FALSE),"")</f>
        <v/>
      </c>
      <c r="I1004" s="94" t="str">
        <f t="shared" si="30"/>
        <v/>
      </c>
      <c r="K1004" s="67"/>
      <c r="L1004" s="103" t="str">
        <f t="shared" si="31"/>
        <v>-</v>
      </c>
    </row>
    <row r="1005" spans="1:12" ht="18.95" customHeight="1" x14ac:dyDescent="0.25">
      <c r="A1005" s="82"/>
      <c r="C1005" s="76" t="str">
        <f>IF(Cadastro!D1004="","",Cadastro!D1004)</f>
        <v/>
      </c>
      <c r="D1005" s="76" t="str">
        <f>IF(Cadastro!C1004="","",Cadastro!C1004)</f>
        <v/>
      </c>
      <c r="E1005" s="94" t="str">
        <f>IF(Cadastro!E1004="","",Cadastro!E1004)</f>
        <v/>
      </c>
      <c r="F1005" s="94" t="str">
        <f>IFERROR(VLOOKUP(D1005,Saldo!$P$9:$Y$1009,9,FALSE),"")</f>
        <v/>
      </c>
      <c r="G1005" s="94" t="str">
        <f>IFERROR(VLOOKUP(D1005,Saldo!$P$9:$Y$1009,10,FALSE),"")</f>
        <v/>
      </c>
      <c r="H1005" s="94" t="str">
        <f>IFERROR(VLOOKUP(D1005,Saldo!$P$9:$AA$1009,11,FALSE),"")</f>
        <v/>
      </c>
      <c r="I1005" s="94" t="str">
        <f t="shared" si="30"/>
        <v/>
      </c>
      <c r="K1005" s="67"/>
      <c r="L1005" s="103" t="str">
        <f t="shared" si="31"/>
        <v>-</v>
      </c>
    </row>
    <row r="1006" spans="1:12" ht="18.95" customHeight="1" x14ac:dyDescent="0.25">
      <c r="A1006" s="82"/>
      <c r="C1006" s="76" t="str">
        <f>IF(Cadastro!D1005="","",Cadastro!D1005)</f>
        <v/>
      </c>
      <c r="D1006" s="76" t="str">
        <f>IF(Cadastro!C1005="","",Cadastro!C1005)</f>
        <v/>
      </c>
      <c r="E1006" s="94" t="str">
        <f>IF(Cadastro!E1005="","",Cadastro!E1005)</f>
        <v/>
      </c>
      <c r="F1006" s="94" t="str">
        <f>IFERROR(VLOOKUP(D1006,Saldo!$P$9:$Y$1009,9,FALSE),"")</f>
        <v/>
      </c>
      <c r="G1006" s="94" t="str">
        <f>IFERROR(VLOOKUP(D1006,Saldo!$P$9:$Y$1009,10,FALSE),"")</f>
        <v/>
      </c>
      <c r="H1006" s="94" t="str">
        <f>IFERROR(VLOOKUP(D1006,Saldo!$P$9:$AA$1009,11,FALSE),"")</f>
        <v/>
      </c>
      <c r="I1006" s="94" t="str">
        <f t="shared" si="30"/>
        <v/>
      </c>
      <c r="K1006" s="67"/>
      <c r="L1006" s="103" t="str">
        <f t="shared" si="31"/>
        <v>-</v>
      </c>
    </row>
    <row r="1007" spans="1:12" ht="18.95" customHeight="1" x14ac:dyDescent="0.25">
      <c r="A1007" s="82"/>
      <c r="C1007" s="76" t="str">
        <f>IF(Cadastro!D1006="","",Cadastro!D1006)</f>
        <v/>
      </c>
      <c r="D1007" s="76" t="str">
        <f>IF(Cadastro!C1006="","",Cadastro!C1006)</f>
        <v/>
      </c>
      <c r="E1007" s="94" t="str">
        <f>IF(Cadastro!E1006="","",Cadastro!E1006)</f>
        <v/>
      </c>
      <c r="F1007" s="94" t="str">
        <f>IFERROR(VLOOKUP(D1007,Saldo!$P$9:$Y$1009,9,FALSE),"")</f>
        <v/>
      </c>
      <c r="G1007" s="94" t="str">
        <f>IFERROR(VLOOKUP(D1007,Saldo!$P$9:$Y$1009,10,FALSE),"")</f>
        <v/>
      </c>
      <c r="H1007" s="94" t="str">
        <f>IFERROR(VLOOKUP(D1007,Saldo!$P$9:$AA$1009,11,FALSE),"")</f>
        <v/>
      </c>
      <c r="I1007" s="94" t="str">
        <f t="shared" si="30"/>
        <v/>
      </c>
      <c r="K1007" s="67"/>
      <c r="L1007" s="103" t="str">
        <f t="shared" si="31"/>
        <v>-</v>
      </c>
    </row>
    <row r="1008" spans="1:12" ht="18.95" customHeight="1" x14ac:dyDescent="0.25">
      <c r="A1008" s="82"/>
      <c r="C1008" s="76" t="str">
        <f>IF(Cadastro!D1007="","",Cadastro!D1007)</f>
        <v/>
      </c>
      <c r="D1008" s="76" t="str">
        <f>IF(Cadastro!C1007="","",Cadastro!C1007)</f>
        <v/>
      </c>
      <c r="E1008" s="94" t="str">
        <f>IF(Cadastro!E1007="","",Cadastro!E1007)</f>
        <v/>
      </c>
      <c r="F1008" s="94" t="str">
        <f>IFERROR(VLOOKUP(D1008,Saldo!$P$9:$Y$1009,9,FALSE),"")</f>
        <v/>
      </c>
      <c r="G1008" s="94" t="str">
        <f>IFERROR(VLOOKUP(D1008,Saldo!$P$9:$Y$1009,10,FALSE),"")</f>
        <v/>
      </c>
      <c r="H1008" s="94" t="str">
        <f>IFERROR(VLOOKUP(D1008,Saldo!$P$9:$AA$1009,11,FALSE),"")</f>
        <v/>
      </c>
      <c r="I1008" s="94" t="str">
        <f t="shared" si="30"/>
        <v/>
      </c>
      <c r="K1008" s="67"/>
      <c r="L1008" s="103" t="str">
        <f t="shared" si="31"/>
        <v>-</v>
      </c>
    </row>
    <row r="1009" spans="1:12" ht="18.95" customHeight="1" x14ac:dyDescent="0.25">
      <c r="A1009" s="82"/>
      <c r="C1009" s="76" t="str">
        <f>IF(Cadastro!D1008="","",Cadastro!D1008)</f>
        <v/>
      </c>
      <c r="D1009" s="76" t="str">
        <f>IF(Cadastro!C1008="","",Cadastro!C1008)</f>
        <v/>
      </c>
      <c r="E1009" s="94" t="str">
        <f>IF(Cadastro!E1008="","",Cadastro!E1008)</f>
        <v/>
      </c>
      <c r="F1009" s="94" t="str">
        <f>IFERROR(VLOOKUP(D1009,Saldo!$P$9:$Y$1009,9,FALSE),"")</f>
        <v/>
      </c>
      <c r="G1009" s="94" t="str">
        <f>IFERROR(VLOOKUP(D1009,Saldo!$P$9:$Y$1009,10,FALSE),"")</f>
        <v/>
      </c>
      <c r="H1009" s="94" t="str">
        <f>IFERROR(VLOOKUP(D1009,Saldo!$P$9:$AA$1009,11,FALSE),"")</f>
        <v/>
      </c>
      <c r="I1009" s="94" t="str">
        <f t="shared" si="30"/>
        <v/>
      </c>
      <c r="K1009" s="67"/>
      <c r="L1009" s="103" t="str">
        <f t="shared" si="31"/>
        <v>-</v>
      </c>
    </row>
    <row r="1010" spans="1:12" ht="18.95" customHeight="1" x14ac:dyDescent="0.25">
      <c r="A1010" s="82"/>
      <c r="C1010" s="76" t="str">
        <f>IF(Cadastro!D1009="","",Cadastro!D1009)</f>
        <v/>
      </c>
      <c r="D1010" s="76" t="str">
        <f>IF(Cadastro!C1009="","",Cadastro!C1009)</f>
        <v/>
      </c>
      <c r="E1010" s="94" t="str">
        <f>IF(Cadastro!E1009="","",Cadastro!E1009)</f>
        <v/>
      </c>
      <c r="F1010" s="94" t="str">
        <f>IFERROR(VLOOKUP(D1010,Saldo!$P$9:$Y$1009,9,FALSE),"")</f>
        <v/>
      </c>
      <c r="G1010" s="94" t="str">
        <f>IFERROR(VLOOKUP(D1010,Saldo!$P$9:$Y$1009,10,FALSE),"")</f>
        <v/>
      </c>
      <c r="H1010" s="94" t="str">
        <f>IFERROR(VLOOKUP(D1010,Saldo!$P$9:$AA$1009,11,FALSE),"")</f>
        <v/>
      </c>
      <c r="I1010" s="94" t="str">
        <f t="shared" si="30"/>
        <v/>
      </c>
      <c r="K1010" s="67"/>
      <c r="L1010" s="103" t="str">
        <f t="shared" si="31"/>
        <v>-</v>
      </c>
    </row>
    <row r="1011" spans="1:12" ht="18.95" customHeight="1" x14ac:dyDescent="0.25"/>
  </sheetData>
  <sheetProtection algorithmName="SHA-512" hashValue="HotMJNX7O20vwf6eB3CMydNIJpgYPBr07Dtq1a5swR7B3bvD8MiBwNY4dnfWoHhx4LzXDcL4g6QRaWYd/iL3rw==" saltValue="WmKXJLKuWviftI7u9gsMzA==" spinCount="100000" sheet="1" objects="1" scenarios="1" selectLockedCells="1"/>
  <mergeCells count="2">
    <mergeCell ref="K8:L8"/>
    <mergeCell ref="C8:I8"/>
  </mergeCells>
  <conditionalFormatting sqref="L10:L1010">
    <cfRule type="expression" dxfId="3" priority="1">
      <formula>$K10=""</formula>
    </cfRule>
    <cfRule type="cellIs" dxfId="2" priority="2" operator="lessThan">
      <formula>0</formula>
    </cfRule>
    <cfRule type="cellIs" dxfId="1" priority="3" operator="greaterThan">
      <formula>0</formula>
    </cfRule>
    <cfRule type="cellIs" dxfId="0" priority="4" operator="equal">
      <formula>0</formula>
    </cfRule>
  </conditionalFormatting>
  <pageMargins left="0.511811024" right="0.511811024" top="0.78740157499999996" bottom="0.78740157499999996" header="0.31496062000000002" footer="0.31496062000000002"/>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W6010"/>
  <sheetViews>
    <sheetView showGridLines="0" zoomScaleNormal="100" workbookViewId="0">
      <pane xSplit="1" ySplit="8" topLeftCell="B9" activePane="bottomRight" state="frozen"/>
      <selection activeCell="B6" sqref="B6"/>
      <selection pane="topRight" activeCell="B6" sqref="B6"/>
      <selection pane="bottomLeft" activeCell="B6" sqref="B6"/>
      <selection pane="bottomRight" activeCell="C9" sqref="C9"/>
    </sheetView>
  </sheetViews>
  <sheetFormatPr defaultColWidth="0" defaultRowHeight="0" customHeight="1" zeroHeight="1" x14ac:dyDescent="0.25"/>
  <cols>
    <col min="1" max="1" width="26.28515625" style="1" customWidth="1"/>
    <col min="2" max="2" width="3" style="4" customWidth="1"/>
    <col min="3" max="3" width="17" style="4" customWidth="1"/>
    <col min="4" max="4" width="11.7109375" style="4" customWidth="1"/>
    <col min="5" max="5" width="51.85546875" style="4" customWidth="1"/>
    <col min="6" max="6" width="11.7109375" style="4" customWidth="1"/>
    <col min="7" max="7" width="14.85546875" style="4" customWidth="1"/>
    <col min="8" max="8" width="14.42578125" style="4" customWidth="1"/>
    <col min="9" max="9" width="16.140625" style="4" customWidth="1"/>
    <col min="10" max="10" width="83.140625" style="4" customWidth="1"/>
    <col min="11" max="11" width="9.140625" style="28" hidden="1" customWidth="1"/>
    <col min="12" max="13" width="9.140625" style="4" customWidth="1"/>
    <col min="14" max="14" width="11.5703125" style="4" customWidth="1"/>
    <col min="15" max="27" width="9.140625" style="4" customWidth="1"/>
    <col min="28" max="30" width="9.140625" hidden="1" customWidth="1"/>
    <col min="31" max="78" width="9.140625" style="4" hidden="1" customWidth="1"/>
    <col min="79" max="83" width="6.7109375" style="4" hidden="1" customWidth="1"/>
    <col min="84" max="84" width="3" style="4" hidden="1" customWidth="1"/>
    <col min="85" max="85" width="2.140625" style="4" hidden="1" customWidth="1"/>
    <col min="86" max="86" width="4.42578125" style="4" hidden="1" customWidth="1"/>
    <col min="87" max="97" width="9.140625" style="4" hidden="1" customWidth="1"/>
    <col min="98" max="98" width="9.5703125" style="4" hidden="1" customWidth="1"/>
    <col min="99" max="99" width="2.28515625" style="4" hidden="1" customWidth="1"/>
    <col min="100" max="101" width="3" style="4" hidden="1" customWidth="1"/>
    <col min="102" max="16384" width="9.140625" style="4" hidden="1"/>
  </cols>
  <sheetData>
    <row r="1" spans="1:27" s="1" customFormat="1" ht="18.95" customHeight="1" x14ac:dyDescent="0.25">
      <c r="A1" s="52"/>
      <c r="B1" s="57"/>
      <c r="C1" s="57"/>
      <c r="D1" s="57"/>
      <c r="E1" s="57"/>
      <c r="F1" s="57"/>
      <c r="G1" s="57"/>
      <c r="H1" s="57"/>
      <c r="I1" s="57"/>
      <c r="J1" s="57"/>
      <c r="K1" s="55"/>
      <c r="L1" s="57"/>
      <c r="M1" s="57"/>
      <c r="N1" s="57"/>
      <c r="O1" s="57"/>
      <c r="P1" s="57"/>
      <c r="Q1" s="57"/>
      <c r="R1" s="57"/>
      <c r="S1" s="57"/>
      <c r="T1" s="57"/>
      <c r="U1" s="57"/>
      <c r="V1" s="57"/>
      <c r="W1" s="57"/>
      <c r="X1" s="57"/>
      <c r="Y1" s="57"/>
      <c r="Z1" s="57"/>
      <c r="AA1" s="57"/>
    </row>
    <row r="2" spans="1:27" s="1" customFormat="1" ht="18.95" customHeight="1" x14ac:dyDescent="0.25">
      <c r="A2" s="52"/>
      <c r="B2" s="57"/>
      <c r="C2" s="57"/>
      <c r="D2" s="57"/>
      <c r="E2" s="57"/>
      <c r="F2" s="57"/>
      <c r="G2" s="57"/>
      <c r="H2" s="57"/>
      <c r="I2" s="57"/>
      <c r="J2" s="57"/>
      <c r="K2" s="55"/>
      <c r="L2" s="57"/>
      <c r="M2" s="57"/>
      <c r="N2" s="57"/>
      <c r="O2" s="57"/>
      <c r="P2" s="57"/>
      <c r="Q2" s="57"/>
      <c r="R2" s="57"/>
      <c r="S2" s="57"/>
      <c r="T2" s="57"/>
      <c r="U2" s="57"/>
      <c r="V2" s="57"/>
      <c r="W2" s="57"/>
      <c r="X2" s="57"/>
      <c r="Y2" s="57"/>
      <c r="Z2" s="57"/>
      <c r="AA2" s="57"/>
    </row>
    <row r="3" spans="1:27" s="1" customFormat="1" ht="18.95" customHeight="1" x14ac:dyDescent="0.25">
      <c r="A3" s="52"/>
      <c r="B3" s="53"/>
      <c r="C3" s="53"/>
      <c r="D3" s="53"/>
      <c r="E3" s="53"/>
      <c r="F3" s="53"/>
      <c r="G3" s="53"/>
      <c r="H3" s="53"/>
      <c r="I3" s="53"/>
      <c r="J3" s="53"/>
      <c r="K3" s="56"/>
      <c r="L3" s="53"/>
      <c r="M3" s="53"/>
      <c r="N3" s="53"/>
      <c r="O3" s="53"/>
      <c r="P3" s="53"/>
      <c r="Q3" s="53"/>
      <c r="R3" s="53"/>
      <c r="S3" s="53"/>
      <c r="T3" s="53"/>
      <c r="U3" s="53"/>
      <c r="V3" s="53"/>
      <c r="W3" s="53"/>
      <c r="X3" s="53"/>
      <c r="Y3" s="53"/>
      <c r="Z3" s="53"/>
      <c r="AA3" s="53"/>
    </row>
    <row r="4" spans="1:27" s="1" customFormat="1" ht="18.95" customHeight="1" x14ac:dyDescent="0.25">
      <c r="A4" s="52"/>
      <c r="B4" s="53"/>
      <c r="C4" s="53"/>
      <c r="D4" s="53"/>
      <c r="E4" s="53"/>
      <c r="F4" s="53"/>
      <c r="G4" s="53"/>
      <c r="H4" s="53"/>
      <c r="I4" s="53"/>
      <c r="J4" s="53"/>
      <c r="K4" s="56"/>
      <c r="L4" s="53"/>
      <c r="M4" s="53"/>
      <c r="N4" s="53"/>
      <c r="O4" s="53"/>
      <c r="P4" s="53"/>
      <c r="Q4" s="53"/>
      <c r="R4" s="53"/>
      <c r="S4" s="53"/>
      <c r="T4" s="53"/>
      <c r="U4" s="53"/>
      <c r="V4" s="53"/>
      <c r="W4" s="53"/>
      <c r="X4" s="53"/>
      <c r="Y4" s="53"/>
      <c r="Z4" s="53"/>
      <c r="AA4" s="53"/>
    </row>
    <row r="5" spans="1:27" s="1" customFormat="1" ht="9" customHeight="1" x14ac:dyDescent="0.25">
      <c r="A5" s="52"/>
      <c r="B5" s="53"/>
      <c r="C5" s="53"/>
      <c r="D5" s="53"/>
      <c r="E5" s="53"/>
      <c r="F5" s="53"/>
      <c r="G5" s="53"/>
      <c r="H5" s="53"/>
      <c r="I5" s="53"/>
      <c r="J5" s="53"/>
      <c r="K5" s="56"/>
      <c r="L5" s="53"/>
      <c r="M5" s="53"/>
      <c r="N5" s="53"/>
      <c r="O5" s="53"/>
      <c r="P5" s="53"/>
      <c r="Q5" s="53"/>
      <c r="R5" s="53"/>
      <c r="S5" s="53"/>
      <c r="T5" s="53"/>
      <c r="U5" s="53"/>
      <c r="V5" s="53"/>
      <c r="W5" s="53"/>
      <c r="X5" s="53"/>
      <c r="Y5" s="53"/>
      <c r="Z5" s="53"/>
      <c r="AA5" s="53"/>
    </row>
    <row r="6" spans="1:27" s="1" customFormat="1" ht="15" x14ac:dyDescent="0.25">
      <c r="A6" s="52"/>
      <c r="K6" s="28"/>
      <c r="S6" s="6"/>
      <c r="T6" s="6"/>
      <c r="U6" s="6"/>
      <c r="V6" s="6"/>
      <c r="W6" s="6"/>
      <c r="X6" s="6"/>
      <c r="Y6" s="6"/>
      <c r="Z6" s="6"/>
      <c r="AA6" s="6"/>
    </row>
    <row r="7" spans="1:27" s="1" customFormat="1" ht="18.95" customHeight="1" x14ac:dyDescent="0.25">
      <c r="A7" s="52"/>
      <c r="F7"/>
      <c r="K7" s="28"/>
      <c r="S7" s="8"/>
      <c r="T7" s="8"/>
      <c r="U7" s="8"/>
      <c r="V7" s="8"/>
      <c r="W7" s="8"/>
      <c r="X7" s="8"/>
      <c r="Y7" s="8"/>
      <c r="Z7" s="8"/>
      <c r="AA7" s="8"/>
    </row>
    <row r="8" spans="1:27" s="1" customFormat="1" ht="35.1" customHeight="1" thickBot="1" x14ac:dyDescent="0.3">
      <c r="A8" s="52"/>
      <c r="C8" s="60" t="s">
        <v>182</v>
      </c>
      <c r="D8" s="60" t="s">
        <v>165</v>
      </c>
      <c r="E8" s="60" t="s">
        <v>155</v>
      </c>
      <c r="F8" s="60" t="s">
        <v>156</v>
      </c>
      <c r="G8" s="60" t="s">
        <v>181</v>
      </c>
      <c r="H8" s="60" t="s">
        <v>166</v>
      </c>
      <c r="I8" s="60" t="s">
        <v>169</v>
      </c>
      <c r="J8" s="64" t="s">
        <v>0</v>
      </c>
      <c r="K8" s="72" t="s">
        <v>245</v>
      </c>
      <c r="S8" s="8"/>
      <c r="T8" s="8"/>
      <c r="U8" s="8"/>
      <c r="V8" s="8"/>
      <c r="W8" s="8"/>
      <c r="X8" s="8"/>
      <c r="Y8" s="8"/>
    </row>
    <row r="9" spans="1:27" ht="18.95" customHeight="1" x14ac:dyDescent="0.25">
      <c r="A9" s="52"/>
      <c r="B9"/>
      <c r="C9" s="66" t="s">
        <v>274</v>
      </c>
      <c r="D9" s="147">
        <v>42735</v>
      </c>
      <c r="E9" s="139" t="s">
        <v>244</v>
      </c>
      <c r="F9" s="76" t="str">
        <f>IF(E9="","",IFERROR(VLOOKUP(E9,Cadastro!$C$9:$D$1009,2,FALSE),"PROD. NÃO ENCONTRADO"))</f>
        <v>C002</v>
      </c>
      <c r="G9" s="67">
        <v>10</v>
      </c>
      <c r="H9" s="69">
        <f>IFERROR(G9*VLOOKUP(E9,Saldo!$P$8:$U$1009,6,FALSE),"")</f>
        <v>19.06338028169014</v>
      </c>
      <c r="I9" s="104">
        <f>IFERROR(IF(D9="","",VLOOKUP(E9,Saldo!$P$8:$Q$1009,2,FALSE)),"")</f>
        <v>60</v>
      </c>
      <c r="J9" s="66" t="s">
        <v>262</v>
      </c>
      <c r="K9" s="28">
        <f>IF(D9="","",MONTH(D9))</f>
        <v>12</v>
      </c>
      <c r="L9"/>
      <c r="M9"/>
      <c r="N9"/>
      <c r="O9"/>
      <c r="P9"/>
      <c r="Q9"/>
      <c r="R9"/>
      <c r="S9" s="13"/>
      <c r="T9" s="13"/>
      <c r="U9" s="13"/>
      <c r="V9" s="13"/>
      <c r="W9" s="13"/>
      <c r="X9" s="13"/>
      <c r="Y9" s="13"/>
      <c r="Z9" s="13"/>
      <c r="AA9" s="13"/>
    </row>
    <row r="10" spans="1:27" ht="18.95" customHeight="1" x14ac:dyDescent="0.25">
      <c r="A10" s="52"/>
      <c r="B10"/>
      <c r="C10" s="66" t="s">
        <v>275</v>
      </c>
      <c r="D10" s="147">
        <v>42735</v>
      </c>
      <c r="E10" s="139" t="s">
        <v>238</v>
      </c>
      <c r="F10" s="76" t="str">
        <f>IF(E10="","",IFERROR(VLOOKUP(E10,Cadastro!$C$9:$D$1009,2,FALSE),"PROD. NÃO ENCONTRADO"))</f>
        <v>C003</v>
      </c>
      <c r="G10" s="67">
        <v>300</v>
      </c>
      <c r="H10" s="69">
        <f>IFERROR(G10*VLOOKUP(E10,Saldo!$P$8:$U$1009,6,FALSE),"")</f>
        <v>1532.3863636363637</v>
      </c>
      <c r="I10" s="104">
        <f>IFERROR(IF(D10="","",VLOOKUP(E10,Saldo!$P$8:$Q$1009,2,FALSE)),"")</f>
        <v>20</v>
      </c>
      <c r="J10" s="66" t="s">
        <v>262</v>
      </c>
      <c r="K10" s="28">
        <f t="shared" ref="K10:K73" si="0">IF(D10="","",MONTH(D10))</f>
        <v>12</v>
      </c>
      <c r="L10"/>
      <c r="M10"/>
      <c r="N10"/>
      <c r="O10"/>
      <c r="P10"/>
      <c r="Q10"/>
      <c r="R10"/>
      <c r="S10" s="13"/>
      <c r="T10" s="13"/>
      <c r="U10" s="13"/>
      <c r="V10" s="13"/>
      <c r="W10" s="13"/>
      <c r="X10" s="13"/>
      <c r="Y10" s="13"/>
      <c r="Z10" s="13"/>
      <c r="AA10" s="13"/>
    </row>
    <row r="11" spans="1:27" ht="18.95" customHeight="1" x14ac:dyDescent="0.25">
      <c r="A11" s="52"/>
      <c r="B11"/>
      <c r="C11" s="76" t="s">
        <v>274</v>
      </c>
      <c r="D11" s="185">
        <v>42735</v>
      </c>
      <c r="E11" s="76" t="s">
        <v>241</v>
      </c>
      <c r="F11" s="76" t="str">
        <f>IF(E11="","",IFERROR(VLOOKUP(E11,Cadastro!$C$9:$D$1009,2,FALSE),"PROD. NÃO ENCONTRADO"))</f>
        <v>C006</v>
      </c>
      <c r="G11" s="94">
        <v>10</v>
      </c>
      <c r="H11" s="69">
        <f>IFERROR(G11*VLOOKUP(E11,Saldo!$P$8:$U$1009,6,FALSE),"")</f>
        <v>65.267857142857139</v>
      </c>
      <c r="I11" s="104">
        <f>IFERROR(IF(D11="","",VLOOKUP(E11,Saldo!$P$8:$Q$1009,2,FALSE)),"")</f>
        <v>0</v>
      </c>
      <c r="J11" s="76" t="s">
        <v>262</v>
      </c>
      <c r="K11" s="28">
        <f t="shared" si="0"/>
        <v>12</v>
      </c>
      <c r="L11"/>
      <c r="M11"/>
      <c r="N11"/>
      <c r="O11"/>
      <c r="P11"/>
      <c r="Q11"/>
      <c r="R11"/>
      <c r="S11" s="13"/>
      <c r="T11" s="13"/>
      <c r="U11" s="13"/>
      <c r="V11" s="13"/>
      <c r="W11" s="13"/>
      <c r="X11" s="13"/>
      <c r="Y11" s="13"/>
      <c r="Z11" s="13"/>
      <c r="AA11" s="13"/>
    </row>
    <row r="12" spans="1:27" ht="18.95" customHeight="1" x14ac:dyDescent="0.25">
      <c r="A12" s="52"/>
      <c r="B12"/>
      <c r="C12" s="76"/>
      <c r="D12" s="185"/>
      <c r="E12" s="76"/>
      <c r="F12" s="76" t="str">
        <f>IF(E12="","",IFERROR(VLOOKUP(E12,Cadastro!$C$9:$D$1009,2,FALSE),"PROD. NÃO ENCONTRADO"))</f>
        <v/>
      </c>
      <c r="G12" s="94"/>
      <c r="H12" s="69" t="str">
        <f>IFERROR(G12*VLOOKUP(E12,Saldo!$P$8:$U$1009,6,FALSE),"")</f>
        <v/>
      </c>
      <c r="I12" s="104" t="str">
        <f>IFERROR(IF(D12="","",VLOOKUP(E12,Saldo!$P$8:$Q$1009,2,FALSE)),"")</f>
        <v/>
      </c>
      <c r="J12" s="76"/>
      <c r="K12" s="28" t="str">
        <f t="shared" si="0"/>
        <v/>
      </c>
      <c r="L12"/>
      <c r="M12"/>
      <c r="N12"/>
      <c r="O12"/>
      <c r="P12"/>
      <c r="Q12"/>
      <c r="R12"/>
      <c r="S12" s="13"/>
      <c r="T12" s="13"/>
      <c r="U12" s="13"/>
      <c r="V12" s="13"/>
      <c r="W12" s="13"/>
      <c r="X12" s="13"/>
      <c r="Y12" s="13"/>
      <c r="Z12" s="13"/>
      <c r="AA12" s="13"/>
    </row>
    <row r="13" spans="1:27" ht="18.95" customHeight="1" x14ac:dyDescent="0.25">
      <c r="A13" s="52"/>
      <c r="B13"/>
      <c r="C13" s="76"/>
      <c r="D13" s="185"/>
      <c r="E13" s="76"/>
      <c r="F13" s="76" t="str">
        <f>IF(E13="","",IFERROR(VLOOKUP(E13,Cadastro!$C$9:$D$1009,2,FALSE),"PROD. NÃO ENCONTRADO"))</f>
        <v/>
      </c>
      <c r="G13" s="94"/>
      <c r="H13" s="69" t="str">
        <f>IFERROR(G13*VLOOKUP(E13,Saldo!$P$8:$U$1009,6,FALSE),"")</f>
        <v/>
      </c>
      <c r="I13" s="104" t="str">
        <f>IFERROR(IF(D13="","",VLOOKUP(E13,Saldo!$P$8:$Q$1009,2,FALSE)),"")</f>
        <v/>
      </c>
      <c r="J13" s="76"/>
      <c r="K13" s="28" t="str">
        <f t="shared" si="0"/>
        <v/>
      </c>
      <c r="L13"/>
      <c r="M13"/>
      <c r="N13"/>
      <c r="O13"/>
      <c r="P13"/>
      <c r="Q13"/>
      <c r="R13"/>
      <c r="S13" s="13"/>
      <c r="T13" s="13"/>
      <c r="U13" s="13"/>
      <c r="V13" s="13"/>
      <c r="W13" s="13"/>
      <c r="X13" s="13"/>
      <c r="Y13" s="13"/>
      <c r="Z13" s="13"/>
      <c r="AA13" s="13"/>
    </row>
    <row r="14" spans="1:27" ht="18.95" customHeight="1" x14ac:dyDescent="0.25">
      <c r="A14" s="52"/>
      <c r="B14"/>
      <c r="C14" s="76"/>
      <c r="D14" s="185"/>
      <c r="E14" s="76"/>
      <c r="F14" s="76" t="str">
        <f>IF(E14="","",IFERROR(VLOOKUP(E14,Cadastro!$C$9:$D$1009,2,FALSE),"PROD. NÃO ENCONTRADO"))</f>
        <v/>
      </c>
      <c r="G14" s="94"/>
      <c r="H14" s="69" t="str">
        <f>IFERROR(G14*VLOOKUP(E14,Saldo!$P$8:$U$1009,6,FALSE),"")</f>
        <v/>
      </c>
      <c r="I14" s="104" t="str">
        <f>IFERROR(IF(D14="","",VLOOKUP(E14,Saldo!$P$8:$Q$1009,2,FALSE)),"")</f>
        <v/>
      </c>
      <c r="J14" s="76"/>
      <c r="K14" s="28" t="str">
        <f t="shared" si="0"/>
        <v/>
      </c>
      <c r="L14"/>
      <c r="M14"/>
      <c r="N14"/>
      <c r="O14"/>
      <c r="P14"/>
      <c r="Q14"/>
      <c r="R14"/>
      <c r="S14" s="13"/>
      <c r="T14" s="13"/>
      <c r="U14" s="13"/>
      <c r="V14" s="13"/>
      <c r="W14" s="13"/>
      <c r="X14" s="13"/>
      <c r="Y14" s="13"/>
      <c r="Z14" s="13"/>
      <c r="AA14" s="13"/>
    </row>
    <row r="15" spans="1:27" ht="18.95" customHeight="1" x14ac:dyDescent="0.25">
      <c r="A15" s="52"/>
      <c r="B15"/>
      <c r="C15" s="76"/>
      <c r="D15" s="185"/>
      <c r="E15" s="76"/>
      <c r="F15" s="76" t="str">
        <f>IF(E15="","",IFERROR(VLOOKUP(E15,Cadastro!$C$9:$D$1009,2,FALSE),"PROD. NÃO ENCONTRADO"))</f>
        <v/>
      </c>
      <c r="G15" s="94"/>
      <c r="H15" s="69" t="str">
        <f>IFERROR(G15*VLOOKUP(E15,Saldo!$P$8:$U$1009,6,FALSE),"")</f>
        <v/>
      </c>
      <c r="I15" s="104" t="str">
        <f>IFERROR(IF(D15="","",VLOOKUP(E15,Saldo!$P$8:$Q$1009,2,FALSE)),"")</f>
        <v/>
      </c>
      <c r="J15" s="76"/>
      <c r="K15" s="28" t="str">
        <f t="shared" si="0"/>
        <v/>
      </c>
      <c r="L15"/>
      <c r="M15"/>
      <c r="N15"/>
      <c r="O15"/>
      <c r="P15"/>
      <c r="Q15"/>
      <c r="R15"/>
      <c r="S15" s="13"/>
      <c r="T15" s="13"/>
      <c r="U15" s="13"/>
      <c r="V15" s="13"/>
      <c r="W15" s="13"/>
      <c r="X15" s="13"/>
      <c r="Y15" s="13"/>
      <c r="Z15" s="13"/>
      <c r="AA15" s="13"/>
    </row>
    <row r="16" spans="1:27" ht="18.95" customHeight="1" x14ac:dyDescent="0.25">
      <c r="A16" s="52"/>
      <c r="B16"/>
      <c r="C16" s="76"/>
      <c r="D16" s="185"/>
      <c r="E16" s="76"/>
      <c r="F16" s="76" t="str">
        <f>IF(E16="","",IFERROR(VLOOKUP(E16,Cadastro!$C$9:$D$1009,2,FALSE),"PROD. NÃO ENCONTRADO"))</f>
        <v/>
      </c>
      <c r="G16" s="94"/>
      <c r="H16" s="69" t="str">
        <f>IFERROR(G16*VLOOKUP(E16,Saldo!$P$8:$U$1009,6,FALSE),"")</f>
        <v/>
      </c>
      <c r="I16" s="104" t="str">
        <f>IFERROR(IF(D16="","",VLOOKUP(E16,Saldo!$P$8:$Q$1009,2,FALSE)),"")</f>
        <v/>
      </c>
      <c r="J16" s="76"/>
      <c r="K16" s="28" t="str">
        <f t="shared" si="0"/>
        <v/>
      </c>
      <c r="L16"/>
      <c r="M16"/>
      <c r="N16"/>
      <c r="O16"/>
      <c r="P16"/>
      <c r="Q16"/>
      <c r="R16"/>
      <c r="S16" s="13"/>
      <c r="T16" s="13"/>
      <c r="U16" s="13"/>
      <c r="V16" s="13"/>
      <c r="W16" s="13"/>
      <c r="X16" s="13"/>
      <c r="Y16" s="13"/>
      <c r="Z16" s="13"/>
      <c r="AA16" s="13"/>
    </row>
    <row r="17" spans="1:27" ht="18.95" customHeight="1" x14ac:dyDescent="0.25">
      <c r="A17" s="52"/>
      <c r="B17"/>
      <c r="C17" s="76"/>
      <c r="D17" s="185"/>
      <c r="E17" s="76"/>
      <c r="F17" s="76" t="str">
        <f>IF(E17="","",IFERROR(VLOOKUP(E17,Cadastro!$C$9:$D$1009,2,FALSE),"PROD. NÃO ENCONTRADO"))</f>
        <v/>
      </c>
      <c r="G17" s="94"/>
      <c r="H17" s="69" t="str">
        <f>IFERROR(G17*VLOOKUP(E17,Saldo!$P$8:$U$1009,6,FALSE),"")</f>
        <v/>
      </c>
      <c r="I17" s="104" t="str">
        <f>IFERROR(IF(D17="","",VLOOKUP(E17,Saldo!$P$8:$Q$1009,2,FALSE)),"")</f>
        <v/>
      </c>
      <c r="J17" s="76"/>
      <c r="K17" s="28" t="str">
        <f t="shared" si="0"/>
        <v/>
      </c>
      <c r="L17"/>
      <c r="M17"/>
      <c r="N17"/>
      <c r="O17"/>
      <c r="P17"/>
      <c r="Q17"/>
      <c r="R17"/>
      <c r="S17" s="8"/>
      <c r="T17" s="8"/>
      <c r="U17" s="8"/>
      <c r="V17" s="8"/>
      <c r="W17" s="8"/>
      <c r="X17" s="8"/>
      <c r="Y17" s="8"/>
      <c r="Z17" s="8"/>
      <c r="AA17" s="8"/>
    </row>
    <row r="18" spans="1:27" ht="18.95" customHeight="1" x14ac:dyDescent="0.25">
      <c r="A18" s="52"/>
      <c r="B18"/>
      <c r="C18" s="76"/>
      <c r="D18" s="185"/>
      <c r="E18" s="76"/>
      <c r="F18" s="76" t="str">
        <f>IF(E18="","",IFERROR(VLOOKUP(E18,Cadastro!$C$9:$D$1009,2,FALSE),"PROD. NÃO ENCONTRADO"))</f>
        <v/>
      </c>
      <c r="G18" s="94"/>
      <c r="H18" s="69" t="str">
        <f>IFERROR(G18*VLOOKUP(E18,Saldo!$P$8:$U$1009,6,FALSE),"")</f>
        <v/>
      </c>
      <c r="I18" s="104" t="str">
        <f>IFERROR(IF(D18="","",VLOOKUP(E18,Saldo!$P$8:$Q$1009,2,FALSE)),"")</f>
        <v/>
      </c>
      <c r="J18" s="76"/>
      <c r="K18" s="28" t="str">
        <f t="shared" si="0"/>
        <v/>
      </c>
      <c r="L18"/>
      <c r="M18"/>
      <c r="N18"/>
      <c r="O18"/>
      <c r="P18"/>
      <c r="Q18"/>
      <c r="R18"/>
      <c r="S18" s="8"/>
      <c r="T18" s="8"/>
      <c r="U18" s="8"/>
      <c r="V18" s="8"/>
      <c r="W18" s="8"/>
      <c r="X18" s="8"/>
      <c r="Y18" s="8"/>
      <c r="Z18" s="8"/>
      <c r="AA18" s="8"/>
    </row>
    <row r="19" spans="1:27" ht="18.95" customHeight="1" x14ac:dyDescent="0.25">
      <c r="A19" s="52"/>
      <c r="B19"/>
      <c r="C19" s="76"/>
      <c r="D19" s="185"/>
      <c r="E19" s="76"/>
      <c r="F19" s="76" t="str">
        <f>IF(E19="","",IFERROR(VLOOKUP(E19,Cadastro!$C$9:$D$1009,2,FALSE),"PROD. NÃO ENCONTRADO"))</f>
        <v/>
      </c>
      <c r="G19" s="94"/>
      <c r="H19" s="69" t="str">
        <f>IFERROR(G19*VLOOKUP(E19,Saldo!$P$8:$U$1009,6,FALSE),"")</f>
        <v/>
      </c>
      <c r="I19" s="104" t="str">
        <f>IFERROR(IF(D19="","",VLOOKUP(E19,Saldo!$P$8:$Q$1009,2,FALSE)),"")</f>
        <v/>
      </c>
      <c r="J19" s="76"/>
      <c r="K19" s="28" t="str">
        <f t="shared" si="0"/>
        <v/>
      </c>
      <c r="L19"/>
      <c r="M19"/>
      <c r="N19"/>
      <c r="O19"/>
      <c r="P19"/>
      <c r="Q19"/>
      <c r="R19"/>
      <c r="S19" s="1"/>
      <c r="T19" s="1"/>
      <c r="U19" s="1"/>
      <c r="V19" s="1"/>
      <c r="W19" s="1"/>
      <c r="X19" s="1"/>
      <c r="Y19" s="1"/>
      <c r="Z19" s="1"/>
      <c r="AA19" s="1"/>
    </row>
    <row r="20" spans="1:27" ht="18.95" customHeight="1" x14ac:dyDescent="0.25">
      <c r="A20" s="52"/>
      <c r="B20"/>
      <c r="C20" s="76"/>
      <c r="D20" s="185"/>
      <c r="E20" s="76"/>
      <c r="F20" s="76" t="str">
        <f>IF(E20="","",IFERROR(VLOOKUP(E20,Cadastro!$C$9:$D$1009,2,FALSE),"PROD. NÃO ENCONTRADO"))</f>
        <v/>
      </c>
      <c r="G20" s="94"/>
      <c r="H20" s="69" t="str">
        <f>IFERROR(G20*VLOOKUP(E20,Saldo!$P$8:$U$1009,6,FALSE),"")</f>
        <v/>
      </c>
      <c r="I20" s="104" t="str">
        <f>IFERROR(IF(D20="","",VLOOKUP(E20,Saldo!$P$8:$Q$1009,2,FALSE)),"")</f>
        <v/>
      </c>
      <c r="J20" s="76"/>
      <c r="K20" s="28" t="str">
        <f t="shared" si="0"/>
        <v/>
      </c>
      <c r="L20"/>
      <c r="M20"/>
      <c r="N20"/>
      <c r="O20"/>
      <c r="P20"/>
      <c r="Q20"/>
      <c r="R20"/>
    </row>
    <row r="21" spans="1:27" ht="18.95" customHeight="1" x14ac:dyDescent="0.25">
      <c r="A21" s="52"/>
      <c r="B21"/>
      <c r="C21" s="76"/>
      <c r="D21" s="185"/>
      <c r="E21" s="76"/>
      <c r="F21" s="76" t="str">
        <f>IF(E21="","",IFERROR(VLOOKUP(E21,Cadastro!$C$9:$D$1009,2,FALSE),"PROD. NÃO ENCONTRADO"))</f>
        <v/>
      </c>
      <c r="G21" s="94"/>
      <c r="H21" s="69" t="str">
        <f>IFERROR(G21*VLOOKUP(E21,Saldo!$P$8:$U$1009,6,FALSE),"")</f>
        <v/>
      </c>
      <c r="I21" s="104" t="str">
        <f>IFERROR(IF(D21="","",VLOOKUP(E21,Saldo!$P$8:$Q$1009,2,FALSE)),"")</f>
        <v/>
      </c>
      <c r="J21" s="76"/>
      <c r="K21" s="28" t="str">
        <f t="shared" si="0"/>
        <v/>
      </c>
      <c r="L21"/>
      <c r="M21"/>
      <c r="N21"/>
      <c r="O21"/>
      <c r="P21"/>
      <c r="Q21"/>
      <c r="R21"/>
    </row>
    <row r="22" spans="1:27" ht="18.95" customHeight="1" x14ac:dyDescent="0.25">
      <c r="A22" s="52"/>
      <c r="B22"/>
      <c r="C22" s="76"/>
      <c r="D22" s="185"/>
      <c r="E22" s="76"/>
      <c r="F22" s="76" t="str">
        <f>IF(E22="","",IFERROR(VLOOKUP(E22,Cadastro!$C$9:$D$1009,2,FALSE),"PROD. NÃO ENCONTRADO"))</f>
        <v/>
      </c>
      <c r="G22" s="94"/>
      <c r="H22" s="69" t="str">
        <f>IFERROR(G22*VLOOKUP(E22,Saldo!$P$8:$U$1009,6,FALSE),"")</f>
        <v/>
      </c>
      <c r="I22" s="104" t="str">
        <f>IFERROR(IF(D22="","",VLOOKUP(E22,Saldo!$P$8:$Q$1009,2,FALSE)),"")</f>
        <v/>
      </c>
      <c r="J22" s="76"/>
      <c r="K22" s="28" t="str">
        <f t="shared" si="0"/>
        <v/>
      </c>
      <c r="L22"/>
      <c r="M22"/>
      <c r="N22"/>
      <c r="O22"/>
      <c r="P22"/>
      <c r="Q22"/>
      <c r="R22"/>
    </row>
    <row r="23" spans="1:27" ht="18.95" customHeight="1" x14ac:dyDescent="0.25">
      <c r="A23" s="52"/>
      <c r="B23"/>
      <c r="C23" s="76"/>
      <c r="D23" s="185"/>
      <c r="E23" s="76"/>
      <c r="F23" s="76" t="str">
        <f>IF(E23="","",IFERROR(VLOOKUP(E23,Cadastro!$C$9:$D$1009,2,FALSE),"PROD. NÃO ENCONTRADO"))</f>
        <v/>
      </c>
      <c r="G23" s="94"/>
      <c r="H23" s="69" t="str">
        <f>IFERROR(G23*VLOOKUP(E23,Saldo!$P$8:$U$1009,6,FALSE),"")</f>
        <v/>
      </c>
      <c r="I23" s="104" t="str">
        <f>IFERROR(IF(D23="","",VLOOKUP(E23,Saldo!$P$8:$Q$1009,2,FALSE)),"")</f>
        <v/>
      </c>
      <c r="J23" s="76"/>
      <c r="K23" s="28" t="str">
        <f t="shared" si="0"/>
        <v/>
      </c>
      <c r="L23"/>
      <c r="M23"/>
      <c r="N23"/>
      <c r="O23"/>
      <c r="P23"/>
      <c r="Q23"/>
      <c r="R23"/>
    </row>
    <row r="24" spans="1:27" ht="18.95" customHeight="1" x14ac:dyDescent="0.25">
      <c r="A24" s="52"/>
      <c r="B24"/>
      <c r="C24" s="76"/>
      <c r="D24" s="185"/>
      <c r="E24" s="76"/>
      <c r="F24" s="76" t="str">
        <f>IF(E24="","",IFERROR(VLOOKUP(E24,Cadastro!$C$9:$D$1009,2,FALSE),"PROD. NÃO ENCONTRADO"))</f>
        <v/>
      </c>
      <c r="G24" s="94"/>
      <c r="H24" s="69" t="str">
        <f>IFERROR(G24*VLOOKUP(E24,Saldo!$P$8:$U$1009,6,FALSE),"")</f>
        <v/>
      </c>
      <c r="I24" s="104" t="str">
        <f>IFERROR(IF(D24="","",VLOOKUP(E24,Saldo!$P$8:$Q$1009,2,FALSE)),"")</f>
        <v/>
      </c>
      <c r="J24" s="76"/>
      <c r="K24" s="28" t="str">
        <f t="shared" si="0"/>
        <v/>
      </c>
      <c r="L24"/>
      <c r="M24"/>
      <c r="N24"/>
      <c r="O24"/>
      <c r="P24"/>
      <c r="Q24"/>
      <c r="R24"/>
    </row>
    <row r="25" spans="1:27" ht="18.95" customHeight="1" x14ac:dyDescent="0.25">
      <c r="A25" s="52"/>
      <c r="B25"/>
      <c r="C25" s="76"/>
      <c r="D25" s="185"/>
      <c r="E25" s="76"/>
      <c r="F25" s="76" t="str">
        <f>IF(E25="","",IFERROR(VLOOKUP(E25,Cadastro!$C$9:$D$1009,2,FALSE),"PROD. NÃO ENCONTRADO"))</f>
        <v/>
      </c>
      <c r="G25" s="94"/>
      <c r="H25" s="69" t="str">
        <f>IFERROR(G25*VLOOKUP(E25,Saldo!$P$8:$U$1009,6,FALSE),"")</f>
        <v/>
      </c>
      <c r="I25" s="104" t="str">
        <f>IFERROR(IF(D25="","",VLOOKUP(E25,Saldo!$P$8:$Q$1009,2,FALSE)),"")</f>
        <v/>
      </c>
      <c r="J25" s="76"/>
      <c r="K25" s="28" t="str">
        <f t="shared" si="0"/>
        <v/>
      </c>
      <c r="L25"/>
      <c r="M25"/>
      <c r="N25"/>
      <c r="O25"/>
      <c r="P25"/>
      <c r="Q25"/>
      <c r="R25"/>
    </row>
    <row r="26" spans="1:27" ht="18.95" customHeight="1" x14ac:dyDescent="0.25">
      <c r="A26" s="52"/>
      <c r="B26"/>
      <c r="C26" s="76"/>
      <c r="D26" s="185"/>
      <c r="E26" s="76"/>
      <c r="F26" s="76" t="str">
        <f>IF(E26="","",IFERROR(VLOOKUP(E26,Cadastro!$C$9:$D$1009,2,FALSE),"PROD. NÃO ENCONTRADO"))</f>
        <v/>
      </c>
      <c r="G26" s="94"/>
      <c r="H26" s="69" t="str">
        <f>IFERROR(G26*VLOOKUP(E26,Saldo!$P$8:$U$1009,6,FALSE),"")</f>
        <v/>
      </c>
      <c r="I26" s="104" t="str">
        <f>IFERROR(IF(D26="","",VLOOKUP(E26,Saldo!$P$8:$Q$1009,2,FALSE)),"")</f>
        <v/>
      </c>
      <c r="J26" s="76"/>
      <c r="K26" s="28" t="str">
        <f t="shared" si="0"/>
        <v/>
      </c>
      <c r="L26"/>
      <c r="M26"/>
      <c r="N26"/>
      <c r="O26"/>
      <c r="P26"/>
      <c r="Q26"/>
      <c r="R26"/>
    </row>
    <row r="27" spans="1:27" ht="18.95" customHeight="1" x14ac:dyDescent="0.25">
      <c r="A27" s="52"/>
      <c r="B27"/>
      <c r="C27" s="76"/>
      <c r="D27" s="185"/>
      <c r="E27" s="76"/>
      <c r="F27" s="76" t="str">
        <f>IF(E27="","",IFERROR(VLOOKUP(E27,Cadastro!$C$9:$D$1009,2,FALSE),"PROD. NÃO ENCONTRADO"))</f>
        <v/>
      </c>
      <c r="G27" s="94"/>
      <c r="H27" s="69" t="str">
        <f>IFERROR(G27*VLOOKUP(E27,Saldo!$P$8:$U$1009,6,FALSE),"")</f>
        <v/>
      </c>
      <c r="I27" s="104" t="str">
        <f>IFERROR(IF(D27="","",VLOOKUP(E27,Saldo!$P$8:$Q$1009,2,FALSE)),"")</f>
        <v/>
      </c>
      <c r="J27" s="76"/>
      <c r="K27" s="28" t="str">
        <f t="shared" si="0"/>
        <v/>
      </c>
      <c r="L27"/>
      <c r="M27"/>
      <c r="N27"/>
      <c r="O27"/>
      <c r="P27"/>
      <c r="Q27"/>
      <c r="R27"/>
    </row>
    <row r="28" spans="1:27" ht="18.95" customHeight="1" x14ac:dyDescent="0.25">
      <c r="A28" s="52"/>
      <c r="B28"/>
      <c r="C28" s="76"/>
      <c r="D28" s="185"/>
      <c r="E28" s="76"/>
      <c r="F28" s="76" t="str">
        <f>IF(E28="","",IFERROR(VLOOKUP(E28,Cadastro!$C$9:$D$1009,2,FALSE),"PROD. NÃO ENCONTRADO"))</f>
        <v/>
      </c>
      <c r="G28" s="94"/>
      <c r="H28" s="69" t="str">
        <f>IFERROR(G28*VLOOKUP(E28,Saldo!$P$8:$U$1009,6,FALSE),"")</f>
        <v/>
      </c>
      <c r="I28" s="104" t="str">
        <f>IFERROR(IF(D28="","",VLOOKUP(E28,Saldo!$P$8:$Q$1009,2,FALSE)),"")</f>
        <v/>
      </c>
      <c r="J28" s="76"/>
      <c r="K28" s="28" t="str">
        <f t="shared" si="0"/>
        <v/>
      </c>
      <c r="L28"/>
      <c r="M28"/>
      <c r="N28"/>
      <c r="O28"/>
      <c r="P28"/>
      <c r="Q28"/>
      <c r="R28"/>
    </row>
    <row r="29" spans="1:27" ht="18.95" customHeight="1" x14ac:dyDescent="0.25">
      <c r="A29" s="52"/>
      <c r="B29"/>
      <c r="C29" s="76"/>
      <c r="D29" s="185"/>
      <c r="E29" s="76"/>
      <c r="F29" s="76" t="str">
        <f>IF(E29="","",IFERROR(VLOOKUP(E29,Cadastro!$C$9:$D$1009,2,FALSE),"PROD. NÃO ENCONTRADO"))</f>
        <v/>
      </c>
      <c r="G29" s="94"/>
      <c r="H29" s="69" t="str">
        <f>IFERROR(G29*VLOOKUP(E29,Saldo!$P$8:$U$1009,6,FALSE),"")</f>
        <v/>
      </c>
      <c r="I29" s="104" t="str">
        <f>IFERROR(IF(D29="","",VLOOKUP(E29,Saldo!$P$8:$Q$1009,2,FALSE)),"")</f>
        <v/>
      </c>
      <c r="J29" s="76"/>
      <c r="K29" s="28" t="str">
        <f t="shared" si="0"/>
        <v/>
      </c>
      <c r="L29"/>
      <c r="M29"/>
      <c r="N29"/>
      <c r="O29"/>
      <c r="P29"/>
      <c r="Q29"/>
      <c r="R29"/>
    </row>
    <row r="30" spans="1:27" ht="18.95" customHeight="1" x14ac:dyDescent="0.25">
      <c r="A30" s="52"/>
      <c r="C30" s="76"/>
      <c r="D30" s="185"/>
      <c r="E30" s="76"/>
      <c r="F30" s="76" t="str">
        <f>IF(E30="","",IFERROR(VLOOKUP(E30,Cadastro!$C$9:$D$1009,2,FALSE),"PROD. NÃO ENCONTRADO"))</f>
        <v/>
      </c>
      <c r="G30" s="94"/>
      <c r="H30" s="69" t="str">
        <f>IFERROR(G30*VLOOKUP(E30,Saldo!$P$8:$U$1009,6,FALSE),"")</f>
        <v/>
      </c>
      <c r="I30" s="104" t="str">
        <f>IFERROR(IF(D30="","",VLOOKUP(E30,Saldo!$P$8:$Q$1009,2,FALSE)),"")</f>
        <v/>
      </c>
      <c r="J30" s="76"/>
      <c r="K30" s="28" t="str">
        <f t="shared" si="0"/>
        <v/>
      </c>
    </row>
    <row r="31" spans="1:27" ht="18.95" customHeight="1" x14ac:dyDescent="0.25">
      <c r="A31" s="52"/>
      <c r="C31" s="76"/>
      <c r="D31" s="185"/>
      <c r="E31" s="76"/>
      <c r="F31" s="76" t="str">
        <f>IF(E31="","",IFERROR(VLOOKUP(E31,Cadastro!$C$9:$D$1009,2,FALSE),"PROD. NÃO ENCONTRADO"))</f>
        <v/>
      </c>
      <c r="G31" s="94"/>
      <c r="H31" s="69" t="str">
        <f>IFERROR(G31*VLOOKUP(E31,Saldo!$P$8:$U$1009,6,FALSE),"")</f>
        <v/>
      </c>
      <c r="I31" s="104" t="str">
        <f>IFERROR(IF(D31="","",VLOOKUP(E31,Saldo!$P$8:$Q$1009,2,FALSE)),"")</f>
        <v/>
      </c>
      <c r="J31" s="76"/>
      <c r="K31" s="28" t="str">
        <f t="shared" si="0"/>
        <v/>
      </c>
    </row>
    <row r="32" spans="1:27" ht="18.95" customHeight="1" x14ac:dyDescent="0.25">
      <c r="A32" s="52"/>
      <c r="C32" s="76"/>
      <c r="D32" s="185"/>
      <c r="E32" s="76"/>
      <c r="F32" s="76" t="str">
        <f>IF(E32="","",IFERROR(VLOOKUP(E32,Cadastro!$C$9:$D$1009,2,FALSE),"PROD. NÃO ENCONTRADO"))</f>
        <v/>
      </c>
      <c r="G32" s="94"/>
      <c r="H32" s="69" t="str">
        <f>IFERROR(G32*VLOOKUP(E32,Saldo!$P$8:$U$1009,6,FALSE),"")</f>
        <v/>
      </c>
      <c r="I32" s="104" t="str">
        <f>IFERROR(IF(D32="","",VLOOKUP(E32,Saldo!$P$8:$Q$1009,2,FALSE)),"")</f>
        <v/>
      </c>
      <c r="J32" s="76"/>
      <c r="K32" s="28" t="str">
        <f t="shared" si="0"/>
        <v/>
      </c>
    </row>
    <row r="33" spans="1:11" ht="18.95" customHeight="1" x14ac:dyDescent="0.25">
      <c r="A33" s="52"/>
      <c r="C33" s="76"/>
      <c r="D33" s="185"/>
      <c r="E33" s="76"/>
      <c r="F33" s="76" t="str">
        <f>IF(E33="","",IFERROR(VLOOKUP(E33,Cadastro!$C$9:$D$1009,2,FALSE),"PROD. NÃO ENCONTRADO"))</f>
        <v/>
      </c>
      <c r="G33" s="94"/>
      <c r="H33" s="69" t="str">
        <f>IFERROR(G33*VLOOKUP(E33,Saldo!$P$8:$U$1009,6,FALSE),"")</f>
        <v/>
      </c>
      <c r="I33" s="104" t="str">
        <f>IFERROR(IF(D33="","",VLOOKUP(E33,Saldo!$P$8:$Q$1009,2,FALSE)),"")</f>
        <v/>
      </c>
      <c r="J33" s="76"/>
      <c r="K33" s="28" t="str">
        <f t="shared" si="0"/>
        <v/>
      </c>
    </row>
    <row r="34" spans="1:11" ht="18.95" customHeight="1" x14ac:dyDescent="0.25">
      <c r="A34" s="52"/>
      <c r="C34" s="76"/>
      <c r="D34" s="185"/>
      <c r="E34" s="76"/>
      <c r="F34" s="76" t="str">
        <f>IF(E34="","",IFERROR(VLOOKUP(E34,Cadastro!$C$9:$D$1009,2,FALSE),"PROD. NÃO ENCONTRADO"))</f>
        <v/>
      </c>
      <c r="G34" s="94"/>
      <c r="H34" s="69" t="str">
        <f>IFERROR(G34*VLOOKUP(E34,Saldo!$P$8:$U$1009,6,FALSE),"")</f>
        <v/>
      </c>
      <c r="I34" s="104" t="str">
        <f>IFERROR(IF(D34="","",VLOOKUP(E34,Saldo!$P$8:$Q$1009,2,FALSE)),"")</f>
        <v/>
      </c>
      <c r="J34" s="76"/>
      <c r="K34" s="28" t="str">
        <f t="shared" si="0"/>
        <v/>
      </c>
    </row>
    <row r="35" spans="1:11" ht="18.95" customHeight="1" x14ac:dyDescent="0.25">
      <c r="A35" s="52"/>
      <c r="C35" s="76"/>
      <c r="D35" s="185"/>
      <c r="E35" s="76"/>
      <c r="F35" s="76" t="str">
        <f>IF(E35="","",IFERROR(VLOOKUP(E35,Cadastro!$C$9:$D$1009,2,FALSE),"PROD. NÃO ENCONTRADO"))</f>
        <v/>
      </c>
      <c r="G35" s="94"/>
      <c r="H35" s="69" t="str">
        <f>IFERROR(G35*VLOOKUP(E35,Saldo!$P$8:$U$1009,6,FALSE),"")</f>
        <v/>
      </c>
      <c r="I35" s="104" t="str">
        <f>IFERROR(IF(D35="","",VLOOKUP(E35,Saldo!$P$8:$Q$1009,2,FALSE)),"")</f>
        <v/>
      </c>
      <c r="J35" s="76"/>
      <c r="K35" s="28" t="str">
        <f t="shared" si="0"/>
        <v/>
      </c>
    </row>
    <row r="36" spans="1:11" ht="18.95" customHeight="1" x14ac:dyDescent="0.25">
      <c r="A36" s="52"/>
      <c r="C36" s="76"/>
      <c r="D36" s="185"/>
      <c r="E36" s="76"/>
      <c r="F36" s="76" t="str">
        <f>IF(E36="","",IFERROR(VLOOKUP(E36,Cadastro!$C$9:$D$1009,2,FALSE),"PROD. NÃO ENCONTRADO"))</f>
        <v/>
      </c>
      <c r="G36" s="94"/>
      <c r="H36" s="69" t="str">
        <f>IFERROR(G36*VLOOKUP(E36,Saldo!$P$8:$U$1009,6,FALSE),"")</f>
        <v/>
      </c>
      <c r="I36" s="104" t="str">
        <f>IFERROR(IF(D36="","",VLOOKUP(E36,Saldo!$P$8:$Q$1009,2,FALSE)),"")</f>
        <v/>
      </c>
      <c r="J36" s="76"/>
      <c r="K36" s="28" t="str">
        <f t="shared" si="0"/>
        <v/>
      </c>
    </row>
    <row r="37" spans="1:11" ht="18.95" customHeight="1" x14ac:dyDescent="0.25">
      <c r="A37" s="52"/>
      <c r="C37" s="76"/>
      <c r="D37" s="185"/>
      <c r="E37" s="76"/>
      <c r="F37" s="76" t="str">
        <f>IF(E37="","",IFERROR(VLOOKUP(E37,Cadastro!$C$9:$D$1009,2,FALSE),"PROD. NÃO ENCONTRADO"))</f>
        <v/>
      </c>
      <c r="G37" s="94"/>
      <c r="H37" s="69" t="str">
        <f>IFERROR(G37*VLOOKUP(E37,Saldo!$P$8:$U$1009,6,FALSE),"")</f>
        <v/>
      </c>
      <c r="I37" s="104" t="str">
        <f>IFERROR(IF(D37="","",VLOOKUP(E37,Saldo!$P$8:$Q$1009,2,FALSE)),"")</f>
        <v/>
      </c>
      <c r="J37" s="76"/>
      <c r="K37" s="28" t="str">
        <f t="shared" si="0"/>
        <v/>
      </c>
    </row>
    <row r="38" spans="1:11" ht="18.95" customHeight="1" x14ac:dyDescent="0.25">
      <c r="A38" s="52"/>
      <c r="C38" s="76"/>
      <c r="D38" s="185"/>
      <c r="E38" s="76"/>
      <c r="F38" s="76" t="str">
        <f>IF(E38="","",IFERROR(VLOOKUP(E38,Cadastro!$C$9:$D$1009,2,FALSE),"PROD. NÃO ENCONTRADO"))</f>
        <v/>
      </c>
      <c r="G38" s="94"/>
      <c r="H38" s="69" t="str">
        <f>IFERROR(G38*VLOOKUP(E38,Saldo!$P$8:$U$1009,6,FALSE),"")</f>
        <v/>
      </c>
      <c r="I38" s="104" t="str">
        <f>IFERROR(IF(D38="","",VLOOKUP(E38,Saldo!$P$8:$Q$1009,2,FALSE)),"")</f>
        <v/>
      </c>
      <c r="J38" s="76"/>
      <c r="K38" s="28" t="str">
        <f t="shared" si="0"/>
        <v/>
      </c>
    </row>
    <row r="39" spans="1:11" ht="18.95" customHeight="1" x14ac:dyDescent="0.25">
      <c r="A39" s="52"/>
      <c r="C39" s="76"/>
      <c r="D39" s="185"/>
      <c r="E39" s="76"/>
      <c r="F39" s="76" t="str">
        <f>IF(E39="","",IFERROR(VLOOKUP(E39,Cadastro!$C$9:$D$1009,2,FALSE),"PROD. NÃO ENCONTRADO"))</f>
        <v/>
      </c>
      <c r="G39" s="94"/>
      <c r="H39" s="69" t="str">
        <f>IFERROR(G39*VLOOKUP(E39,Saldo!$P$8:$U$1009,6,FALSE),"")</f>
        <v/>
      </c>
      <c r="I39" s="104" t="str">
        <f>IFERROR(IF(D39="","",VLOOKUP(E39,Saldo!$P$8:$Q$1009,2,FALSE)),"")</f>
        <v/>
      </c>
      <c r="J39" s="76"/>
      <c r="K39" s="28" t="str">
        <f t="shared" si="0"/>
        <v/>
      </c>
    </row>
    <row r="40" spans="1:11" ht="18.95" customHeight="1" x14ac:dyDescent="0.25">
      <c r="A40" s="52"/>
      <c r="C40" s="76"/>
      <c r="D40" s="185"/>
      <c r="E40" s="76"/>
      <c r="F40" s="76" t="str">
        <f>IF(E40="","",IFERROR(VLOOKUP(E40,Cadastro!$C$9:$D$1009,2,FALSE),"PROD. NÃO ENCONTRADO"))</f>
        <v/>
      </c>
      <c r="G40" s="94"/>
      <c r="H40" s="69" t="str">
        <f>IFERROR(G40*VLOOKUP(E40,Saldo!$P$8:$U$1009,6,FALSE),"")</f>
        <v/>
      </c>
      <c r="I40" s="104" t="str">
        <f>IFERROR(IF(D40="","",VLOOKUP(E40,Saldo!$P$8:$Q$1009,2,FALSE)),"")</f>
        <v/>
      </c>
      <c r="J40" s="76"/>
      <c r="K40" s="28" t="str">
        <f t="shared" si="0"/>
        <v/>
      </c>
    </row>
    <row r="41" spans="1:11" ht="18.95" customHeight="1" x14ac:dyDescent="0.25">
      <c r="A41" s="52"/>
      <c r="C41" s="76"/>
      <c r="D41" s="185"/>
      <c r="E41" s="76"/>
      <c r="F41" s="76" t="str">
        <f>IF(E41="","",IFERROR(VLOOKUP(E41,Cadastro!$C$9:$D$1009,2,FALSE),"PROD. NÃO ENCONTRADO"))</f>
        <v/>
      </c>
      <c r="G41" s="94"/>
      <c r="H41" s="69" t="str">
        <f>IFERROR(G41*VLOOKUP(E41,Saldo!$P$8:$U$1009,6,FALSE),"")</f>
        <v/>
      </c>
      <c r="I41" s="104" t="str">
        <f>IFERROR(IF(D41="","",VLOOKUP(E41,Saldo!$P$8:$Q$1009,2,FALSE)),"")</f>
        <v/>
      </c>
      <c r="J41" s="76"/>
      <c r="K41" s="28" t="str">
        <f t="shared" si="0"/>
        <v/>
      </c>
    </row>
    <row r="42" spans="1:11" ht="18.95" customHeight="1" x14ac:dyDescent="0.25">
      <c r="A42" s="52"/>
      <c r="C42" s="76"/>
      <c r="D42" s="185"/>
      <c r="E42" s="76"/>
      <c r="F42" s="76" t="str">
        <f>IF(E42="","",IFERROR(VLOOKUP(E42,Cadastro!$C$9:$D$1009,2,FALSE),"PROD. NÃO ENCONTRADO"))</f>
        <v/>
      </c>
      <c r="G42" s="94"/>
      <c r="H42" s="69" t="str">
        <f>IFERROR(G42*VLOOKUP(E42,Saldo!$P$8:$U$1009,6,FALSE),"")</f>
        <v/>
      </c>
      <c r="I42" s="104" t="str">
        <f>IFERROR(IF(D42="","",VLOOKUP(E42,Saldo!$P$8:$Q$1009,2,FALSE)),"")</f>
        <v/>
      </c>
      <c r="J42" s="76"/>
      <c r="K42" s="28" t="str">
        <f t="shared" si="0"/>
        <v/>
      </c>
    </row>
    <row r="43" spans="1:11" ht="18.95" customHeight="1" x14ac:dyDescent="0.25">
      <c r="A43" s="52"/>
      <c r="C43" s="76"/>
      <c r="D43" s="185"/>
      <c r="E43" s="76"/>
      <c r="F43" s="76" t="str">
        <f>IF(E43="","",IFERROR(VLOOKUP(E43,Cadastro!$C$9:$D$1009,2,FALSE),"PROD. NÃO ENCONTRADO"))</f>
        <v/>
      </c>
      <c r="G43" s="94"/>
      <c r="H43" s="69" t="str">
        <f>IFERROR(G43*VLOOKUP(E43,Saldo!$P$8:$U$1009,6,FALSE),"")</f>
        <v/>
      </c>
      <c r="I43" s="104" t="str">
        <f>IFERROR(IF(D43="","",VLOOKUP(E43,Saldo!$P$8:$Q$1009,2,FALSE)),"")</f>
        <v/>
      </c>
      <c r="J43" s="76"/>
      <c r="K43" s="28" t="str">
        <f t="shared" si="0"/>
        <v/>
      </c>
    </row>
    <row r="44" spans="1:11" ht="18.95" customHeight="1" x14ac:dyDescent="0.25">
      <c r="A44" s="52"/>
      <c r="C44" s="76"/>
      <c r="D44" s="185"/>
      <c r="E44" s="76"/>
      <c r="F44" s="76" t="str">
        <f>IF(E44="","",IFERROR(VLOOKUP(E44,Cadastro!$C$9:$D$1009,2,FALSE),"PROD. NÃO ENCONTRADO"))</f>
        <v/>
      </c>
      <c r="G44" s="94"/>
      <c r="H44" s="69" t="str">
        <f>IFERROR(G44*VLOOKUP(E44,Saldo!$P$8:$U$1009,6,FALSE),"")</f>
        <v/>
      </c>
      <c r="I44" s="104" t="str">
        <f>IFERROR(IF(D44="","",VLOOKUP(E44,Saldo!$P$8:$Q$1009,2,FALSE)),"")</f>
        <v/>
      </c>
      <c r="J44" s="76"/>
      <c r="K44" s="28" t="str">
        <f t="shared" si="0"/>
        <v/>
      </c>
    </row>
    <row r="45" spans="1:11" ht="18.95" customHeight="1" x14ac:dyDescent="0.25">
      <c r="A45" s="52"/>
      <c r="C45" s="76"/>
      <c r="D45" s="185"/>
      <c r="E45" s="76"/>
      <c r="F45" s="76" t="str">
        <f>IF(E45="","",IFERROR(VLOOKUP(E45,Cadastro!$C$9:$D$1009,2,FALSE),"PROD. NÃO ENCONTRADO"))</f>
        <v/>
      </c>
      <c r="G45" s="94"/>
      <c r="H45" s="69" t="str">
        <f>IFERROR(G45*VLOOKUP(E45,Saldo!$P$8:$U$1009,6,FALSE),"")</f>
        <v/>
      </c>
      <c r="I45" s="104" t="str">
        <f>IFERROR(IF(D45="","",VLOOKUP(E45,Saldo!$P$8:$Q$1009,2,FALSE)),"")</f>
        <v/>
      </c>
      <c r="J45" s="76"/>
      <c r="K45" s="28" t="str">
        <f t="shared" si="0"/>
        <v/>
      </c>
    </row>
    <row r="46" spans="1:11" ht="18.95" customHeight="1" x14ac:dyDescent="0.25">
      <c r="A46" s="52"/>
      <c r="C46" s="76"/>
      <c r="D46" s="185"/>
      <c r="E46" s="76"/>
      <c r="F46" s="76" t="str">
        <f>IF(E46="","",IFERROR(VLOOKUP(E46,Cadastro!$C$9:$D$1009,2,FALSE),"PROD. NÃO ENCONTRADO"))</f>
        <v/>
      </c>
      <c r="G46" s="94"/>
      <c r="H46" s="69" t="str">
        <f>IFERROR(G46*VLOOKUP(E46,Saldo!$P$8:$U$1009,6,FALSE),"")</f>
        <v/>
      </c>
      <c r="I46" s="104" t="str">
        <f>IFERROR(IF(D46="","",VLOOKUP(E46,Saldo!$P$8:$Q$1009,2,FALSE)),"")</f>
        <v/>
      </c>
      <c r="J46" s="76"/>
      <c r="K46" s="28" t="str">
        <f t="shared" si="0"/>
        <v/>
      </c>
    </row>
    <row r="47" spans="1:11" ht="18.95" customHeight="1" x14ac:dyDescent="0.25">
      <c r="A47" s="52"/>
      <c r="C47" s="76"/>
      <c r="D47" s="185"/>
      <c r="E47" s="76"/>
      <c r="F47" s="76" t="str">
        <f>IF(E47="","",IFERROR(VLOOKUP(E47,Cadastro!$C$9:$D$1009,2,FALSE),"PROD. NÃO ENCONTRADO"))</f>
        <v/>
      </c>
      <c r="G47" s="94"/>
      <c r="H47" s="69" t="str">
        <f>IFERROR(G47*VLOOKUP(E47,Saldo!$P$8:$U$1009,6,FALSE),"")</f>
        <v/>
      </c>
      <c r="I47" s="104" t="str">
        <f>IFERROR(IF(D47="","",VLOOKUP(E47,Saldo!$P$8:$Q$1009,2,FALSE)),"")</f>
        <v/>
      </c>
      <c r="J47" s="76"/>
      <c r="K47" s="28" t="str">
        <f t="shared" si="0"/>
        <v/>
      </c>
    </row>
    <row r="48" spans="1:11" ht="18.95" customHeight="1" x14ac:dyDescent="0.25">
      <c r="A48" s="52"/>
      <c r="C48" s="76"/>
      <c r="D48" s="185"/>
      <c r="E48" s="76"/>
      <c r="F48" s="76" t="str">
        <f>IF(E48="","",IFERROR(VLOOKUP(E48,Cadastro!$C$9:$D$1009,2,FALSE),"PROD. NÃO ENCONTRADO"))</f>
        <v/>
      </c>
      <c r="G48" s="94"/>
      <c r="H48" s="69" t="str">
        <f>IFERROR(G48*VLOOKUP(E48,Saldo!$P$8:$U$1009,6,FALSE),"")</f>
        <v/>
      </c>
      <c r="I48" s="104" t="str">
        <f>IFERROR(IF(D48="","",VLOOKUP(E48,Saldo!$P$8:$Q$1009,2,FALSE)),"")</f>
        <v/>
      </c>
      <c r="J48" s="76"/>
      <c r="K48" s="28" t="str">
        <f t="shared" si="0"/>
        <v/>
      </c>
    </row>
    <row r="49" spans="1:11" ht="18.95" customHeight="1" x14ac:dyDescent="0.25">
      <c r="A49" s="52"/>
      <c r="C49" s="76"/>
      <c r="D49" s="185"/>
      <c r="E49" s="76"/>
      <c r="F49" s="76" t="str">
        <f>IF(E49="","",IFERROR(VLOOKUP(E49,Cadastro!$C$9:$D$1009,2,FALSE),"PROD. NÃO ENCONTRADO"))</f>
        <v/>
      </c>
      <c r="G49" s="94"/>
      <c r="H49" s="69" t="str">
        <f>IFERROR(G49*VLOOKUP(E49,Saldo!$P$8:$U$1009,6,FALSE),"")</f>
        <v/>
      </c>
      <c r="I49" s="104" t="str">
        <f>IFERROR(IF(D49="","",VLOOKUP(E49,Saldo!$P$8:$Q$1009,2,FALSE)),"")</f>
        <v/>
      </c>
      <c r="J49" s="76"/>
      <c r="K49" s="28" t="str">
        <f t="shared" si="0"/>
        <v/>
      </c>
    </row>
    <row r="50" spans="1:11" ht="18.95" customHeight="1" x14ac:dyDescent="0.25">
      <c r="A50" s="52"/>
      <c r="C50" s="76"/>
      <c r="D50" s="185"/>
      <c r="E50" s="76"/>
      <c r="F50" s="76" t="str">
        <f>IF(E50="","",IFERROR(VLOOKUP(E50,Cadastro!$C$9:$D$1009,2,FALSE),"PROD. NÃO ENCONTRADO"))</f>
        <v/>
      </c>
      <c r="G50" s="94"/>
      <c r="H50" s="69" t="str">
        <f>IFERROR(G50*VLOOKUP(E50,Saldo!$P$8:$U$1009,6,FALSE),"")</f>
        <v/>
      </c>
      <c r="I50" s="104" t="str">
        <f>IFERROR(IF(D50="","",VLOOKUP(E50,Saldo!$P$8:$Q$1009,2,FALSE)),"")</f>
        <v/>
      </c>
      <c r="J50" s="76"/>
      <c r="K50" s="28" t="str">
        <f t="shared" si="0"/>
        <v/>
      </c>
    </row>
    <row r="51" spans="1:11" ht="18.95" customHeight="1" x14ac:dyDescent="0.25">
      <c r="A51" s="52"/>
      <c r="C51" s="76"/>
      <c r="D51" s="185"/>
      <c r="E51" s="76"/>
      <c r="F51" s="76" t="str">
        <f>IF(E51="","",IFERROR(VLOOKUP(E51,Cadastro!$C$9:$D$1009,2,FALSE),"PROD. NÃO ENCONTRADO"))</f>
        <v/>
      </c>
      <c r="G51" s="94"/>
      <c r="H51" s="69" t="str">
        <f>IFERROR(G51*VLOOKUP(E51,Saldo!$P$8:$U$1009,6,FALSE),"")</f>
        <v/>
      </c>
      <c r="I51" s="104" t="str">
        <f>IFERROR(IF(D51="","",VLOOKUP(E51,Saldo!$P$8:$Q$1009,2,FALSE)),"")</f>
        <v/>
      </c>
      <c r="J51" s="76"/>
      <c r="K51" s="28" t="str">
        <f t="shared" si="0"/>
        <v/>
      </c>
    </row>
    <row r="52" spans="1:11" ht="18.95" customHeight="1" x14ac:dyDescent="0.25">
      <c r="A52" s="52"/>
      <c r="C52" s="76"/>
      <c r="D52" s="185"/>
      <c r="E52" s="76"/>
      <c r="F52" s="76" t="str">
        <f>IF(E52="","",IFERROR(VLOOKUP(E52,Cadastro!$C$9:$D$1009,2,FALSE),"PROD. NÃO ENCONTRADO"))</f>
        <v/>
      </c>
      <c r="G52" s="94"/>
      <c r="H52" s="69" t="str">
        <f>IFERROR(G52*VLOOKUP(E52,Saldo!$P$8:$U$1009,6,FALSE),"")</f>
        <v/>
      </c>
      <c r="I52" s="104" t="str">
        <f>IFERROR(IF(D52="","",VLOOKUP(E52,Saldo!$P$8:$Q$1009,2,FALSE)),"")</f>
        <v/>
      </c>
      <c r="J52" s="76"/>
      <c r="K52" s="28" t="str">
        <f t="shared" si="0"/>
        <v/>
      </c>
    </row>
    <row r="53" spans="1:11" ht="18.95" customHeight="1" x14ac:dyDescent="0.25">
      <c r="A53" s="52"/>
      <c r="C53" s="76"/>
      <c r="D53" s="185"/>
      <c r="E53" s="76"/>
      <c r="F53" s="76" t="str">
        <f>IF(E53="","",IFERROR(VLOOKUP(E53,Cadastro!$C$9:$D$1009,2,FALSE),"PROD. NÃO ENCONTRADO"))</f>
        <v/>
      </c>
      <c r="G53" s="94"/>
      <c r="H53" s="69" t="str">
        <f>IFERROR(G53*VLOOKUP(E53,Saldo!$P$8:$U$1009,6,FALSE),"")</f>
        <v/>
      </c>
      <c r="I53" s="104" t="str">
        <f>IFERROR(IF(D53="","",VLOOKUP(E53,Saldo!$P$8:$Q$1009,2,FALSE)),"")</f>
        <v/>
      </c>
      <c r="J53" s="76"/>
      <c r="K53" s="28" t="str">
        <f t="shared" si="0"/>
        <v/>
      </c>
    </row>
    <row r="54" spans="1:11" ht="18.95" customHeight="1" x14ac:dyDescent="0.25">
      <c r="A54" s="52"/>
      <c r="C54" s="76"/>
      <c r="D54" s="185"/>
      <c r="E54" s="76"/>
      <c r="F54" s="76" t="str">
        <f>IF(E54="","",IFERROR(VLOOKUP(E54,Cadastro!$C$9:$D$1009,2,FALSE),"PROD. NÃO ENCONTRADO"))</f>
        <v/>
      </c>
      <c r="G54" s="94"/>
      <c r="H54" s="69" t="str">
        <f>IFERROR(G54*VLOOKUP(E54,Saldo!$P$8:$U$1009,6,FALSE),"")</f>
        <v/>
      </c>
      <c r="I54" s="104" t="str">
        <f>IFERROR(IF(D54="","",VLOOKUP(E54,Saldo!$P$8:$Q$1009,2,FALSE)),"")</f>
        <v/>
      </c>
      <c r="J54" s="76"/>
      <c r="K54" s="28" t="str">
        <f t="shared" si="0"/>
        <v/>
      </c>
    </row>
    <row r="55" spans="1:11" ht="18.95" customHeight="1" x14ac:dyDescent="0.25">
      <c r="A55" s="52"/>
      <c r="C55" s="76"/>
      <c r="D55" s="185"/>
      <c r="E55" s="76"/>
      <c r="F55" s="76" t="str">
        <f>IF(E55="","",IFERROR(VLOOKUP(E55,Cadastro!$C$9:$D$1009,2,FALSE),"PROD. NÃO ENCONTRADO"))</f>
        <v/>
      </c>
      <c r="G55" s="94"/>
      <c r="H55" s="69" t="str">
        <f>IFERROR(G55*VLOOKUP(E55,Saldo!$P$8:$U$1009,6,FALSE),"")</f>
        <v/>
      </c>
      <c r="I55" s="104" t="str">
        <f>IFERROR(IF(D55="","",VLOOKUP(E55,Saldo!$P$8:$Q$1009,2,FALSE)),"")</f>
        <v/>
      </c>
      <c r="J55" s="76"/>
      <c r="K55" s="28" t="str">
        <f t="shared" si="0"/>
        <v/>
      </c>
    </row>
    <row r="56" spans="1:11" ht="18.95" customHeight="1" x14ac:dyDescent="0.25">
      <c r="A56" s="52"/>
      <c r="C56" s="76"/>
      <c r="D56" s="185"/>
      <c r="E56" s="76"/>
      <c r="F56" s="76" t="str">
        <f>IF(E56="","",IFERROR(VLOOKUP(E56,Cadastro!$C$9:$D$1009,2,FALSE),"PROD. NÃO ENCONTRADO"))</f>
        <v/>
      </c>
      <c r="G56" s="94"/>
      <c r="H56" s="69" t="str">
        <f>IFERROR(G56*VLOOKUP(E56,Saldo!$P$8:$U$1009,6,FALSE),"")</f>
        <v/>
      </c>
      <c r="I56" s="104" t="str">
        <f>IFERROR(IF(D56="","",VLOOKUP(E56,Saldo!$P$8:$Q$1009,2,FALSE)),"")</f>
        <v/>
      </c>
      <c r="J56" s="76"/>
      <c r="K56" s="28" t="str">
        <f t="shared" si="0"/>
        <v/>
      </c>
    </row>
    <row r="57" spans="1:11" ht="18.95" customHeight="1" x14ac:dyDescent="0.25">
      <c r="A57" s="52"/>
      <c r="C57" s="76"/>
      <c r="D57" s="185"/>
      <c r="E57" s="76"/>
      <c r="F57" s="76" t="str">
        <f>IF(E57="","",IFERROR(VLOOKUP(E57,Cadastro!$C$9:$D$1009,2,FALSE),"PROD. NÃO ENCONTRADO"))</f>
        <v/>
      </c>
      <c r="G57" s="94"/>
      <c r="H57" s="69" t="str">
        <f>IFERROR(G57*VLOOKUP(E57,Saldo!$P$8:$U$1009,6,FALSE),"")</f>
        <v/>
      </c>
      <c r="I57" s="104" t="str">
        <f>IFERROR(IF(D57="","",VLOOKUP(E57,Saldo!$P$8:$Q$1009,2,FALSE)),"")</f>
        <v/>
      </c>
      <c r="J57" s="76"/>
      <c r="K57" s="28" t="str">
        <f t="shared" si="0"/>
        <v/>
      </c>
    </row>
    <row r="58" spans="1:11" ht="18.95" customHeight="1" x14ac:dyDescent="0.25">
      <c r="A58" s="52"/>
      <c r="C58" s="76"/>
      <c r="D58" s="185"/>
      <c r="E58" s="76"/>
      <c r="F58" s="76" t="str">
        <f>IF(E58="","",IFERROR(VLOOKUP(E58,Cadastro!$C$9:$D$1009,2,FALSE),"PROD. NÃO ENCONTRADO"))</f>
        <v/>
      </c>
      <c r="G58" s="94"/>
      <c r="H58" s="69" t="str">
        <f>IFERROR(G58*VLOOKUP(E58,Saldo!$P$8:$U$1009,6,FALSE),"")</f>
        <v/>
      </c>
      <c r="I58" s="104" t="str">
        <f>IFERROR(IF(D58="","",VLOOKUP(E58,Saldo!$P$8:$Q$1009,2,FALSE)),"")</f>
        <v/>
      </c>
      <c r="J58" s="76"/>
      <c r="K58" s="28" t="str">
        <f t="shared" si="0"/>
        <v/>
      </c>
    </row>
    <row r="59" spans="1:11" ht="18.95" customHeight="1" x14ac:dyDescent="0.25">
      <c r="A59" s="52"/>
      <c r="C59" s="76"/>
      <c r="D59" s="185"/>
      <c r="E59" s="76"/>
      <c r="F59" s="76" t="str">
        <f>IF(E59="","",IFERROR(VLOOKUP(E59,Cadastro!$C$9:$D$1009,2,FALSE),"PROD. NÃO ENCONTRADO"))</f>
        <v/>
      </c>
      <c r="G59" s="94"/>
      <c r="H59" s="69" t="str">
        <f>IFERROR(G59*VLOOKUP(E59,Saldo!$P$8:$U$1009,6,FALSE),"")</f>
        <v/>
      </c>
      <c r="I59" s="104" t="str">
        <f>IFERROR(IF(D59="","",VLOOKUP(E59,Saldo!$P$8:$Q$1009,2,FALSE)),"")</f>
        <v/>
      </c>
      <c r="J59" s="76"/>
      <c r="K59" s="28" t="str">
        <f t="shared" si="0"/>
        <v/>
      </c>
    </row>
    <row r="60" spans="1:11" ht="18.95" customHeight="1" x14ac:dyDescent="0.25">
      <c r="A60" s="52"/>
      <c r="C60" s="76"/>
      <c r="D60" s="185"/>
      <c r="E60" s="76"/>
      <c r="F60" s="76" t="str">
        <f>IF(E60="","",IFERROR(VLOOKUP(E60,Cadastro!$C$9:$D$1009,2,FALSE),"PROD. NÃO ENCONTRADO"))</f>
        <v/>
      </c>
      <c r="G60" s="94"/>
      <c r="H60" s="69" t="str">
        <f>IFERROR(G60*VLOOKUP(E60,Saldo!$P$8:$U$1009,6,FALSE),"")</f>
        <v/>
      </c>
      <c r="I60" s="104" t="str">
        <f>IFERROR(IF(D60="","",VLOOKUP(E60,Saldo!$P$8:$Q$1009,2,FALSE)),"")</f>
        <v/>
      </c>
      <c r="J60" s="76"/>
      <c r="K60" s="28" t="str">
        <f t="shared" si="0"/>
        <v/>
      </c>
    </row>
    <row r="61" spans="1:11" ht="18.95" customHeight="1" x14ac:dyDescent="0.25">
      <c r="A61" s="52"/>
      <c r="C61" s="76"/>
      <c r="D61" s="185"/>
      <c r="E61" s="76"/>
      <c r="F61" s="76" t="str">
        <f>IF(E61="","",IFERROR(VLOOKUP(E61,Cadastro!$C$9:$D$1009,2,FALSE),"PROD. NÃO ENCONTRADO"))</f>
        <v/>
      </c>
      <c r="G61" s="94"/>
      <c r="H61" s="69" t="str">
        <f>IFERROR(G61*VLOOKUP(E61,Saldo!$P$8:$U$1009,6,FALSE),"")</f>
        <v/>
      </c>
      <c r="I61" s="104" t="str">
        <f>IFERROR(IF(D61="","",VLOOKUP(E61,Saldo!$P$8:$Q$1009,2,FALSE)),"")</f>
        <v/>
      </c>
      <c r="J61" s="76"/>
      <c r="K61" s="28" t="str">
        <f t="shared" si="0"/>
        <v/>
      </c>
    </row>
    <row r="62" spans="1:11" ht="18.95" customHeight="1" x14ac:dyDescent="0.25">
      <c r="A62" s="52"/>
      <c r="C62" s="76"/>
      <c r="D62" s="185"/>
      <c r="E62" s="76"/>
      <c r="F62" s="76" t="str">
        <f>IF(E62="","",IFERROR(VLOOKUP(E62,Cadastro!$C$9:$D$1009,2,FALSE),"PROD. NÃO ENCONTRADO"))</f>
        <v/>
      </c>
      <c r="G62" s="94"/>
      <c r="H62" s="69" t="str">
        <f>IFERROR(G62*VLOOKUP(E62,Saldo!$P$8:$U$1009,6,FALSE),"")</f>
        <v/>
      </c>
      <c r="I62" s="104" t="str">
        <f>IFERROR(IF(D62="","",VLOOKUP(E62,Saldo!$P$8:$Q$1009,2,FALSE)),"")</f>
        <v/>
      </c>
      <c r="J62" s="76"/>
      <c r="K62" s="28" t="str">
        <f t="shared" si="0"/>
        <v/>
      </c>
    </row>
    <row r="63" spans="1:11" ht="18.95" customHeight="1" x14ac:dyDescent="0.25">
      <c r="A63" s="52"/>
      <c r="C63" s="76"/>
      <c r="D63" s="185"/>
      <c r="E63" s="76"/>
      <c r="F63" s="76" t="str">
        <f>IF(E63="","",IFERROR(VLOOKUP(E63,Cadastro!$C$9:$D$1009,2,FALSE),"PROD. NÃO ENCONTRADO"))</f>
        <v/>
      </c>
      <c r="G63" s="94"/>
      <c r="H63" s="69" t="str">
        <f>IFERROR(G63*VLOOKUP(E63,Saldo!$P$8:$U$1009,6,FALSE),"")</f>
        <v/>
      </c>
      <c r="I63" s="104" t="str">
        <f>IFERROR(IF(D63="","",VLOOKUP(E63,Saldo!$P$8:$Q$1009,2,FALSE)),"")</f>
        <v/>
      </c>
      <c r="J63" s="76"/>
      <c r="K63" s="28" t="str">
        <f t="shared" si="0"/>
        <v/>
      </c>
    </row>
    <row r="64" spans="1:11" ht="18.95" customHeight="1" x14ac:dyDescent="0.25">
      <c r="A64" s="52"/>
      <c r="C64" s="76"/>
      <c r="D64" s="185"/>
      <c r="E64" s="76"/>
      <c r="F64" s="76" t="str">
        <f>IF(E64="","",IFERROR(VLOOKUP(E64,Cadastro!$C$9:$D$1009,2,FALSE),"PROD. NÃO ENCONTRADO"))</f>
        <v/>
      </c>
      <c r="G64" s="94"/>
      <c r="H64" s="69" t="str">
        <f>IFERROR(G64*VLOOKUP(E64,Saldo!$P$8:$U$1009,6,FALSE),"")</f>
        <v/>
      </c>
      <c r="I64" s="104" t="str">
        <f>IFERROR(IF(D64="","",VLOOKUP(E64,Saldo!$P$8:$Q$1009,2,FALSE)),"")</f>
        <v/>
      </c>
      <c r="J64" s="76"/>
      <c r="K64" s="28" t="str">
        <f t="shared" si="0"/>
        <v/>
      </c>
    </row>
    <row r="65" spans="1:11" ht="18.95" customHeight="1" x14ac:dyDescent="0.25">
      <c r="A65" s="52"/>
      <c r="C65" s="76"/>
      <c r="D65" s="185"/>
      <c r="E65" s="76"/>
      <c r="F65" s="76" t="str">
        <f>IF(E65="","",IFERROR(VLOOKUP(E65,Cadastro!$C$9:$D$1009,2,FALSE),"PROD. NÃO ENCONTRADO"))</f>
        <v/>
      </c>
      <c r="G65" s="94"/>
      <c r="H65" s="69" t="str">
        <f>IFERROR(G65*VLOOKUP(E65,Saldo!$P$8:$U$1009,6,FALSE),"")</f>
        <v/>
      </c>
      <c r="I65" s="104" t="str">
        <f>IFERROR(IF(D65="","",VLOOKUP(E65,Saldo!$P$8:$Q$1009,2,FALSE)),"")</f>
        <v/>
      </c>
      <c r="J65" s="76"/>
      <c r="K65" s="28" t="str">
        <f t="shared" si="0"/>
        <v/>
      </c>
    </row>
    <row r="66" spans="1:11" ht="18.95" customHeight="1" x14ac:dyDescent="0.25">
      <c r="A66" s="52"/>
      <c r="C66" s="76"/>
      <c r="D66" s="185"/>
      <c r="E66" s="76"/>
      <c r="F66" s="76" t="str">
        <f>IF(E66="","",IFERROR(VLOOKUP(E66,Cadastro!$C$9:$D$1009,2,FALSE),"PROD. NÃO ENCONTRADO"))</f>
        <v/>
      </c>
      <c r="G66" s="94"/>
      <c r="H66" s="69" t="str">
        <f>IFERROR(G66*VLOOKUP(E66,Saldo!$P$8:$U$1009,6,FALSE),"")</f>
        <v/>
      </c>
      <c r="I66" s="104" t="str">
        <f>IFERROR(IF(D66="","",VLOOKUP(E66,Saldo!$P$8:$Q$1009,2,FALSE)),"")</f>
        <v/>
      </c>
      <c r="J66" s="76"/>
      <c r="K66" s="28" t="str">
        <f t="shared" si="0"/>
        <v/>
      </c>
    </row>
    <row r="67" spans="1:11" ht="18.95" customHeight="1" x14ac:dyDescent="0.25">
      <c r="A67" s="52"/>
      <c r="C67" s="76"/>
      <c r="D67" s="185"/>
      <c r="E67" s="76"/>
      <c r="F67" s="76" t="str">
        <f>IF(E67="","",IFERROR(VLOOKUP(E67,Cadastro!$C$9:$D$1009,2,FALSE),"PROD. NÃO ENCONTRADO"))</f>
        <v/>
      </c>
      <c r="G67" s="94"/>
      <c r="H67" s="69" t="str">
        <f>IFERROR(G67*VLOOKUP(E67,Saldo!$P$8:$U$1009,6,FALSE),"")</f>
        <v/>
      </c>
      <c r="I67" s="104" t="str">
        <f>IFERROR(IF(D67="","",VLOOKUP(E67,Saldo!$P$8:$Q$1009,2,FALSE)),"")</f>
        <v/>
      </c>
      <c r="J67" s="76"/>
      <c r="K67" s="28" t="str">
        <f t="shared" si="0"/>
        <v/>
      </c>
    </row>
    <row r="68" spans="1:11" ht="18.95" customHeight="1" x14ac:dyDescent="0.25">
      <c r="A68" s="52"/>
      <c r="C68" s="76"/>
      <c r="D68" s="185"/>
      <c r="E68" s="76"/>
      <c r="F68" s="76" t="str">
        <f>IF(E68="","",IFERROR(VLOOKUP(E68,Cadastro!$C$9:$D$1009,2,FALSE),"PROD. NÃO ENCONTRADO"))</f>
        <v/>
      </c>
      <c r="G68" s="94"/>
      <c r="H68" s="69" t="str">
        <f>IFERROR(G68*VLOOKUP(E68,Saldo!$P$8:$U$1009,6,FALSE),"")</f>
        <v/>
      </c>
      <c r="I68" s="104" t="str">
        <f>IFERROR(IF(D68="","",VLOOKUP(E68,Saldo!$P$8:$Q$1009,2,FALSE)),"")</f>
        <v/>
      </c>
      <c r="J68" s="76"/>
      <c r="K68" s="28" t="str">
        <f t="shared" si="0"/>
        <v/>
      </c>
    </row>
    <row r="69" spans="1:11" ht="18.95" customHeight="1" x14ac:dyDescent="0.25">
      <c r="A69" s="52"/>
      <c r="C69" s="76"/>
      <c r="D69" s="185"/>
      <c r="E69" s="76"/>
      <c r="F69" s="76" t="str">
        <f>IF(E69="","",IFERROR(VLOOKUP(E69,Cadastro!$C$9:$D$1009,2,FALSE),"PROD. NÃO ENCONTRADO"))</f>
        <v/>
      </c>
      <c r="G69" s="94"/>
      <c r="H69" s="69" t="str">
        <f>IFERROR(G69*VLOOKUP(E69,Saldo!$P$8:$U$1009,6,FALSE),"")</f>
        <v/>
      </c>
      <c r="I69" s="104" t="str">
        <f>IFERROR(IF(D69="","",VLOOKUP(E69,Saldo!$P$8:$Q$1009,2,FALSE)),"")</f>
        <v/>
      </c>
      <c r="J69" s="76"/>
      <c r="K69" s="28" t="str">
        <f t="shared" si="0"/>
        <v/>
      </c>
    </row>
    <row r="70" spans="1:11" ht="18.95" customHeight="1" x14ac:dyDescent="0.25">
      <c r="A70" s="52"/>
      <c r="C70" s="76"/>
      <c r="D70" s="185"/>
      <c r="E70" s="76"/>
      <c r="F70" s="76" t="str">
        <f>IF(E70="","",IFERROR(VLOOKUP(E70,Cadastro!$C$9:$D$1009,2,FALSE),"PROD. NÃO ENCONTRADO"))</f>
        <v/>
      </c>
      <c r="G70" s="94"/>
      <c r="H70" s="69" t="str">
        <f>IFERROR(G70*VLOOKUP(E70,Saldo!$P$8:$U$1009,6,FALSE),"")</f>
        <v/>
      </c>
      <c r="I70" s="104" t="str">
        <f>IFERROR(IF(D70="","",VLOOKUP(E70,Saldo!$P$8:$Q$1009,2,FALSE)),"")</f>
        <v/>
      </c>
      <c r="J70" s="76"/>
      <c r="K70" s="28" t="str">
        <f t="shared" si="0"/>
        <v/>
      </c>
    </row>
    <row r="71" spans="1:11" ht="18.95" customHeight="1" x14ac:dyDescent="0.25">
      <c r="A71" s="52"/>
      <c r="C71" s="76"/>
      <c r="D71" s="185"/>
      <c r="E71" s="76"/>
      <c r="F71" s="76" t="str">
        <f>IF(E71="","",IFERROR(VLOOKUP(E71,Cadastro!$C$9:$D$1009,2,FALSE),"PROD. NÃO ENCONTRADO"))</f>
        <v/>
      </c>
      <c r="G71" s="94"/>
      <c r="H71" s="69" t="str">
        <f>IFERROR(G71*VLOOKUP(E71,Saldo!$P$8:$U$1009,6,FALSE),"")</f>
        <v/>
      </c>
      <c r="I71" s="104" t="str">
        <f>IFERROR(IF(D71="","",VLOOKUP(E71,Saldo!$P$8:$Q$1009,2,FALSE)),"")</f>
        <v/>
      </c>
      <c r="J71" s="76"/>
      <c r="K71" s="28" t="str">
        <f t="shared" si="0"/>
        <v/>
      </c>
    </row>
    <row r="72" spans="1:11" ht="18.95" customHeight="1" x14ac:dyDescent="0.25">
      <c r="A72" s="52"/>
      <c r="C72" s="76"/>
      <c r="D72" s="185"/>
      <c r="E72" s="76"/>
      <c r="F72" s="76" t="str">
        <f>IF(E72="","",IFERROR(VLOOKUP(E72,Cadastro!$C$9:$D$1009,2,FALSE),"PROD. NÃO ENCONTRADO"))</f>
        <v/>
      </c>
      <c r="G72" s="94"/>
      <c r="H72" s="69" t="str">
        <f>IFERROR(G72*VLOOKUP(E72,Saldo!$P$8:$U$1009,6,FALSE),"")</f>
        <v/>
      </c>
      <c r="I72" s="104" t="str">
        <f>IFERROR(IF(D72="","",VLOOKUP(E72,Saldo!$P$8:$Q$1009,2,FALSE)),"")</f>
        <v/>
      </c>
      <c r="J72" s="76"/>
      <c r="K72" s="28" t="str">
        <f t="shared" si="0"/>
        <v/>
      </c>
    </row>
    <row r="73" spans="1:11" ht="18.95" customHeight="1" x14ac:dyDescent="0.25">
      <c r="A73" s="52"/>
      <c r="C73" s="76"/>
      <c r="D73" s="185"/>
      <c r="E73" s="76"/>
      <c r="F73" s="76" t="str">
        <f>IF(E73="","",IFERROR(VLOOKUP(E73,Cadastro!$C$9:$D$1009,2,FALSE),"PROD. NÃO ENCONTRADO"))</f>
        <v/>
      </c>
      <c r="G73" s="94"/>
      <c r="H73" s="69" t="str">
        <f>IFERROR(G73*VLOOKUP(E73,Saldo!$P$8:$U$1009,6,FALSE),"")</f>
        <v/>
      </c>
      <c r="I73" s="104" t="str">
        <f>IFERROR(IF(D73="","",VLOOKUP(E73,Saldo!$P$8:$Q$1009,2,FALSE)),"")</f>
        <v/>
      </c>
      <c r="J73" s="76"/>
      <c r="K73" s="28" t="str">
        <f t="shared" si="0"/>
        <v/>
      </c>
    </row>
    <row r="74" spans="1:11" ht="18.95" customHeight="1" x14ac:dyDescent="0.25">
      <c r="A74" s="52"/>
      <c r="C74" s="76"/>
      <c r="D74" s="185"/>
      <c r="E74" s="76"/>
      <c r="F74" s="76" t="str">
        <f>IF(E74="","",IFERROR(VLOOKUP(E74,Cadastro!$C$9:$D$1009,2,FALSE),"PROD. NÃO ENCONTRADO"))</f>
        <v/>
      </c>
      <c r="G74" s="94"/>
      <c r="H74" s="69" t="str">
        <f>IFERROR(G74*VLOOKUP(E74,Saldo!$P$8:$U$1009,6,FALSE),"")</f>
        <v/>
      </c>
      <c r="I74" s="104" t="str">
        <f>IFERROR(IF(D74="","",VLOOKUP(E74,Saldo!$P$8:$Q$1009,2,FALSE)),"")</f>
        <v/>
      </c>
      <c r="J74" s="76"/>
      <c r="K74" s="28" t="str">
        <f t="shared" ref="K74:K137" si="1">IF(D74="","",MONTH(D74))</f>
        <v/>
      </c>
    </row>
    <row r="75" spans="1:11" ht="18.95" customHeight="1" x14ac:dyDescent="0.25">
      <c r="A75" s="52"/>
      <c r="C75" s="76"/>
      <c r="D75" s="185"/>
      <c r="E75" s="76"/>
      <c r="F75" s="76" t="str">
        <f>IF(E75="","",IFERROR(VLOOKUP(E75,Cadastro!$C$9:$D$1009,2,FALSE),"PROD. NÃO ENCONTRADO"))</f>
        <v/>
      </c>
      <c r="G75" s="94"/>
      <c r="H75" s="69" t="str">
        <f>IFERROR(G75*VLOOKUP(E75,Saldo!$P$8:$U$1009,6,FALSE),"")</f>
        <v/>
      </c>
      <c r="I75" s="104" t="str">
        <f>IFERROR(IF(D75="","",VLOOKUP(E75,Saldo!$P$8:$Q$1009,2,FALSE)),"")</f>
        <v/>
      </c>
      <c r="J75" s="76"/>
      <c r="K75" s="28" t="str">
        <f t="shared" si="1"/>
        <v/>
      </c>
    </row>
    <row r="76" spans="1:11" ht="18.95" customHeight="1" x14ac:dyDescent="0.25">
      <c r="A76" s="52"/>
      <c r="C76" s="76"/>
      <c r="D76" s="185"/>
      <c r="E76" s="76"/>
      <c r="F76" s="76" t="str">
        <f>IF(E76="","",IFERROR(VLOOKUP(E76,Cadastro!$C$9:$D$1009,2,FALSE),"PROD. NÃO ENCONTRADO"))</f>
        <v/>
      </c>
      <c r="G76" s="94"/>
      <c r="H76" s="69" t="str">
        <f>IFERROR(G76*VLOOKUP(E76,Saldo!$P$8:$U$1009,6,FALSE),"")</f>
        <v/>
      </c>
      <c r="I76" s="104" t="str">
        <f>IFERROR(IF(D76="","",VLOOKUP(E76,Saldo!$P$8:$Q$1009,2,FALSE)),"")</f>
        <v/>
      </c>
      <c r="J76" s="76"/>
      <c r="K76" s="28" t="str">
        <f t="shared" si="1"/>
        <v/>
      </c>
    </row>
    <row r="77" spans="1:11" ht="18.95" customHeight="1" x14ac:dyDescent="0.25">
      <c r="A77" s="52"/>
      <c r="C77" s="76"/>
      <c r="D77" s="185"/>
      <c r="E77" s="76"/>
      <c r="F77" s="76" t="str">
        <f>IF(E77="","",IFERROR(VLOOKUP(E77,Cadastro!$C$9:$D$1009,2,FALSE),"PROD. NÃO ENCONTRADO"))</f>
        <v/>
      </c>
      <c r="G77" s="94"/>
      <c r="H77" s="69" t="str">
        <f>IFERROR(G77*VLOOKUP(E77,Saldo!$P$8:$U$1009,6,FALSE),"")</f>
        <v/>
      </c>
      <c r="I77" s="104" t="str">
        <f>IFERROR(IF(D77="","",VLOOKUP(E77,Saldo!$P$8:$Q$1009,2,FALSE)),"")</f>
        <v/>
      </c>
      <c r="J77" s="76"/>
      <c r="K77" s="28" t="str">
        <f t="shared" si="1"/>
        <v/>
      </c>
    </row>
    <row r="78" spans="1:11" ht="18.95" customHeight="1" x14ac:dyDescent="0.25">
      <c r="A78" s="52"/>
      <c r="C78" s="76"/>
      <c r="D78" s="185"/>
      <c r="E78" s="76"/>
      <c r="F78" s="76" t="str">
        <f>IF(E78="","",IFERROR(VLOOKUP(E78,Cadastro!$C$9:$D$1009,2,FALSE),"PROD. NÃO ENCONTRADO"))</f>
        <v/>
      </c>
      <c r="G78" s="94"/>
      <c r="H78" s="69" t="str">
        <f>IFERROR(G78*VLOOKUP(E78,Saldo!$P$8:$U$1009,6,FALSE),"")</f>
        <v/>
      </c>
      <c r="I78" s="104" t="str">
        <f>IFERROR(IF(D78="","",VLOOKUP(E78,Saldo!$P$8:$Q$1009,2,FALSE)),"")</f>
        <v/>
      </c>
      <c r="J78" s="76"/>
      <c r="K78" s="28" t="str">
        <f t="shared" si="1"/>
        <v/>
      </c>
    </row>
    <row r="79" spans="1:11" ht="18.95" customHeight="1" x14ac:dyDescent="0.25">
      <c r="A79" s="52"/>
      <c r="C79" s="76"/>
      <c r="D79" s="185"/>
      <c r="E79" s="76"/>
      <c r="F79" s="76" t="str">
        <f>IF(E79="","",IFERROR(VLOOKUP(E79,Cadastro!$C$9:$D$1009,2,FALSE),"PROD. NÃO ENCONTRADO"))</f>
        <v/>
      </c>
      <c r="G79" s="94"/>
      <c r="H79" s="69" t="str">
        <f>IFERROR(G79*VLOOKUP(E79,Saldo!$P$8:$U$1009,6,FALSE),"")</f>
        <v/>
      </c>
      <c r="I79" s="104" t="str">
        <f>IFERROR(IF(D79="","",VLOOKUP(E79,Saldo!$P$8:$Q$1009,2,FALSE)),"")</f>
        <v/>
      </c>
      <c r="J79" s="76"/>
      <c r="K79" s="28" t="str">
        <f t="shared" si="1"/>
        <v/>
      </c>
    </row>
    <row r="80" spans="1:11" ht="18.95" customHeight="1" x14ac:dyDescent="0.25">
      <c r="A80" s="52"/>
      <c r="C80" s="76"/>
      <c r="D80" s="185"/>
      <c r="E80" s="76"/>
      <c r="F80" s="76" t="str">
        <f>IF(E80="","",IFERROR(VLOOKUP(E80,Cadastro!$C$9:$D$1009,2,FALSE),"PROD. NÃO ENCONTRADO"))</f>
        <v/>
      </c>
      <c r="G80" s="94"/>
      <c r="H80" s="69" t="str">
        <f>IFERROR(G80*VLOOKUP(E80,Saldo!$P$8:$U$1009,6,FALSE),"")</f>
        <v/>
      </c>
      <c r="I80" s="104" t="str">
        <f>IFERROR(IF(D80="","",VLOOKUP(E80,Saldo!$P$8:$Q$1009,2,FALSE)),"")</f>
        <v/>
      </c>
      <c r="J80" s="76"/>
      <c r="K80" s="28" t="str">
        <f t="shared" si="1"/>
        <v/>
      </c>
    </row>
    <row r="81" spans="1:11" ht="18.95" customHeight="1" x14ac:dyDescent="0.25">
      <c r="A81" s="52"/>
      <c r="C81" s="76"/>
      <c r="D81" s="185"/>
      <c r="E81" s="76"/>
      <c r="F81" s="76" t="str">
        <f>IF(E81="","",IFERROR(VLOOKUP(E81,Cadastro!$C$9:$D$1009,2,FALSE),"PROD. NÃO ENCONTRADO"))</f>
        <v/>
      </c>
      <c r="G81" s="94"/>
      <c r="H81" s="69" t="str">
        <f>IFERROR(G81*VLOOKUP(E81,Saldo!$P$8:$U$1009,6,FALSE),"")</f>
        <v/>
      </c>
      <c r="I81" s="104" t="str">
        <f>IFERROR(IF(D81="","",VLOOKUP(E81,Saldo!$P$8:$Q$1009,2,FALSE)),"")</f>
        <v/>
      </c>
      <c r="J81" s="76"/>
      <c r="K81" s="28" t="str">
        <f t="shared" si="1"/>
        <v/>
      </c>
    </row>
    <row r="82" spans="1:11" ht="18.95" customHeight="1" x14ac:dyDescent="0.25">
      <c r="A82" s="52"/>
      <c r="C82" s="76"/>
      <c r="D82" s="185"/>
      <c r="E82" s="76"/>
      <c r="F82" s="76" t="str">
        <f>IF(E82="","",IFERROR(VLOOKUP(E82,Cadastro!$C$9:$D$1009,2,FALSE),"PROD. NÃO ENCONTRADO"))</f>
        <v/>
      </c>
      <c r="G82" s="94"/>
      <c r="H82" s="69" t="str">
        <f>IFERROR(G82*VLOOKUP(E82,Saldo!$P$8:$U$1009,6,FALSE),"")</f>
        <v/>
      </c>
      <c r="I82" s="104" t="str">
        <f>IFERROR(IF(D82="","",VLOOKUP(E82,Saldo!$P$8:$Q$1009,2,FALSE)),"")</f>
        <v/>
      </c>
      <c r="J82" s="76"/>
      <c r="K82" s="28" t="str">
        <f t="shared" si="1"/>
        <v/>
      </c>
    </row>
    <row r="83" spans="1:11" ht="18.95" customHeight="1" x14ac:dyDescent="0.25">
      <c r="A83" s="52"/>
      <c r="C83" s="76"/>
      <c r="D83" s="185"/>
      <c r="E83" s="76"/>
      <c r="F83" s="76" t="str">
        <f>IF(E83="","",IFERROR(VLOOKUP(E83,Cadastro!$C$9:$D$1009,2,FALSE),"PROD. NÃO ENCONTRADO"))</f>
        <v/>
      </c>
      <c r="G83" s="94"/>
      <c r="H83" s="69" t="str">
        <f>IFERROR(G83*VLOOKUP(E83,Saldo!$P$8:$U$1009,6,FALSE),"")</f>
        <v/>
      </c>
      <c r="I83" s="104" t="str">
        <f>IFERROR(IF(D83="","",VLOOKUP(E83,Saldo!$P$8:$Q$1009,2,FALSE)),"")</f>
        <v/>
      </c>
      <c r="J83" s="76"/>
      <c r="K83" s="28" t="str">
        <f t="shared" si="1"/>
        <v/>
      </c>
    </row>
    <row r="84" spans="1:11" ht="18.95" customHeight="1" x14ac:dyDescent="0.25">
      <c r="A84" s="52"/>
      <c r="C84" s="76"/>
      <c r="D84" s="185"/>
      <c r="E84" s="76"/>
      <c r="F84" s="76" t="str">
        <f>IF(E84="","",IFERROR(VLOOKUP(E84,Cadastro!$C$9:$D$1009,2,FALSE),"PROD. NÃO ENCONTRADO"))</f>
        <v/>
      </c>
      <c r="G84" s="94"/>
      <c r="H84" s="69" t="str">
        <f>IFERROR(G84*VLOOKUP(E84,Saldo!$P$8:$U$1009,6,FALSE),"")</f>
        <v/>
      </c>
      <c r="I84" s="104" t="str">
        <f>IFERROR(IF(D84="","",VLOOKUP(E84,Saldo!$P$8:$Q$1009,2,FALSE)),"")</f>
        <v/>
      </c>
      <c r="J84" s="76"/>
      <c r="K84" s="28" t="str">
        <f t="shared" si="1"/>
        <v/>
      </c>
    </row>
    <row r="85" spans="1:11" ht="18.95" customHeight="1" x14ac:dyDescent="0.25">
      <c r="A85" s="52"/>
      <c r="C85" s="76"/>
      <c r="D85" s="185"/>
      <c r="E85" s="76"/>
      <c r="F85" s="76" t="str">
        <f>IF(E85="","",IFERROR(VLOOKUP(E85,Cadastro!$C$9:$D$1009,2,FALSE),"PROD. NÃO ENCONTRADO"))</f>
        <v/>
      </c>
      <c r="G85" s="94"/>
      <c r="H85" s="69" t="str">
        <f>IFERROR(G85*VLOOKUP(E85,Saldo!$P$8:$U$1009,6,FALSE),"")</f>
        <v/>
      </c>
      <c r="I85" s="104" t="str">
        <f>IFERROR(IF(D85="","",VLOOKUP(E85,Saldo!$P$8:$Q$1009,2,FALSE)),"")</f>
        <v/>
      </c>
      <c r="J85" s="76"/>
      <c r="K85" s="28" t="str">
        <f t="shared" si="1"/>
        <v/>
      </c>
    </row>
    <row r="86" spans="1:11" ht="18.95" customHeight="1" x14ac:dyDescent="0.25">
      <c r="A86" s="52"/>
      <c r="C86" s="76"/>
      <c r="D86" s="185"/>
      <c r="E86" s="76"/>
      <c r="F86" s="76" t="str">
        <f>IF(E86="","",IFERROR(VLOOKUP(E86,Cadastro!$C$9:$D$1009,2,FALSE),"PROD. NÃO ENCONTRADO"))</f>
        <v/>
      </c>
      <c r="G86" s="94"/>
      <c r="H86" s="69" t="str">
        <f>IFERROR(G86*VLOOKUP(E86,Saldo!$P$8:$U$1009,6,FALSE),"")</f>
        <v/>
      </c>
      <c r="I86" s="104" t="str">
        <f>IFERROR(IF(D86="","",VLOOKUP(E86,Saldo!$P$8:$Q$1009,2,FALSE)),"")</f>
        <v/>
      </c>
      <c r="J86" s="76"/>
      <c r="K86" s="28" t="str">
        <f t="shared" si="1"/>
        <v/>
      </c>
    </row>
    <row r="87" spans="1:11" ht="18.95" customHeight="1" x14ac:dyDescent="0.25">
      <c r="A87" s="52"/>
      <c r="C87" s="76"/>
      <c r="D87" s="185"/>
      <c r="E87" s="76"/>
      <c r="F87" s="76" t="str">
        <f>IF(E87="","",IFERROR(VLOOKUP(E87,Cadastro!$C$9:$D$1009,2,FALSE),"PROD. NÃO ENCONTRADO"))</f>
        <v/>
      </c>
      <c r="G87" s="94"/>
      <c r="H87" s="69" t="str">
        <f>IFERROR(G87*VLOOKUP(E87,Saldo!$P$8:$U$1009,6,FALSE),"")</f>
        <v/>
      </c>
      <c r="I87" s="104" t="str">
        <f>IFERROR(IF(D87="","",VLOOKUP(E87,Saldo!$P$8:$Q$1009,2,FALSE)),"")</f>
        <v/>
      </c>
      <c r="J87" s="76"/>
      <c r="K87" s="28" t="str">
        <f t="shared" si="1"/>
        <v/>
      </c>
    </row>
    <row r="88" spans="1:11" ht="18.95" customHeight="1" x14ac:dyDescent="0.25">
      <c r="A88" s="52"/>
      <c r="C88" s="76"/>
      <c r="D88" s="185"/>
      <c r="E88" s="76"/>
      <c r="F88" s="76" t="str">
        <f>IF(E88="","",IFERROR(VLOOKUP(E88,Cadastro!$C$9:$D$1009,2,FALSE),"PROD. NÃO ENCONTRADO"))</f>
        <v/>
      </c>
      <c r="G88" s="94"/>
      <c r="H88" s="69" t="str">
        <f>IFERROR(G88*VLOOKUP(E88,Saldo!$P$8:$U$1009,6,FALSE),"")</f>
        <v/>
      </c>
      <c r="I88" s="104" t="str">
        <f>IFERROR(IF(D88="","",VLOOKUP(E88,Saldo!$P$8:$Q$1009,2,FALSE)),"")</f>
        <v/>
      </c>
      <c r="J88" s="76"/>
      <c r="K88" s="28" t="str">
        <f t="shared" si="1"/>
        <v/>
      </c>
    </row>
    <row r="89" spans="1:11" ht="18.95" customHeight="1" x14ac:dyDescent="0.25">
      <c r="A89" s="52"/>
      <c r="C89" s="76"/>
      <c r="D89" s="185"/>
      <c r="E89" s="76"/>
      <c r="F89" s="76" t="str">
        <f>IF(E89="","",IFERROR(VLOOKUP(E89,Cadastro!$C$9:$D$1009,2,FALSE),"PROD. NÃO ENCONTRADO"))</f>
        <v/>
      </c>
      <c r="G89" s="94"/>
      <c r="H89" s="69" t="str">
        <f>IFERROR(G89*VLOOKUP(E89,Saldo!$P$8:$U$1009,6,FALSE),"")</f>
        <v/>
      </c>
      <c r="I89" s="104" t="str">
        <f>IFERROR(IF(D89="","",VLOOKUP(E89,Saldo!$P$8:$Q$1009,2,FALSE)),"")</f>
        <v/>
      </c>
      <c r="J89" s="76"/>
      <c r="K89" s="28" t="str">
        <f t="shared" si="1"/>
        <v/>
      </c>
    </row>
    <row r="90" spans="1:11" ht="18.95" customHeight="1" x14ac:dyDescent="0.25">
      <c r="A90" s="52"/>
      <c r="C90" s="76"/>
      <c r="D90" s="185"/>
      <c r="E90" s="76"/>
      <c r="F90" s="76" t="str">
        <f>IF(E90="","",IFERROR(VLOOKUP(E90,Cadastro!$C$9:$D$1009,2,FALSE),"PROD. NÃO ENCONTRADO"))</f>
        <v/>
      </c>
      <c r="G90" s="94"/>
      <c r="H90" s="69" t="str">
        <f>IFERROR(G90*VLOOKUP(E90,Saldo!$P$8:$U$1009,6,FALSE),"")</f>
        <v/>
      </c>
      <c r="I90" s="104" t="str">
        <f>IFERROR(IF(D90="","",VLOOKUP(E90,Saldo!$P$8:$Q$1009,2,FALSE)),"")</f>
        <v/>
      </c>
      <c r="J90" s="76"/>
      <c r="K90" s="28" t="str">
        <f t="shared" si="1"/>
        <v/>
      </c>
    </row>
    <row r="91" spans="1:11" ht="18.95" customHeight="1" x14ac:dyDescent="0.25">
      <c r="A91" s="52"/>
      <c r="C91" s="76"/>
      <c r="D91" s="185"/>
      <c r="E91" s="76"/>
      <c r="F91" s="76" t="str">
        <f>IF(E91="","",IFERROR(VLOOKUP(E91,Cadastro!$C$9:$D$1009,2,FALSE),"PROD. NÃO ENCONTRADO"))</f>
        <v/>
      </c>
      <c r="G91" s="94"/>
      <c r="H91" s="69" t="str">
        <f>IFERROR(G91*VLOOKUP(E91,Saldo!$P$8:$U$1009,6,FALSE),"")</f>
        <v/>
      </c>
      <c r="I91" s="104" t="str">
        <f>IFERROR(IF(D91="","",VLOOKUP(E91,Saldo!$P$8:$Q$1009,2,FALSE)),"")</f>
        <v/>
      </c>
      <c r="J91" s="76"/>
      <c r="K91" s="28" t="str">
        <f t="shared" si="1"/>
        <v/>
      </c>
    </row>
    <row r="92" spans="1:11" ht="18.95" customHeight="1" x14ac:dyDescent="0.25">
      <c r="A92" s="52"/>
      <c r="C92" s="76"/>
      <c r="D92" s="185"/>
      <c r="E92" s="76"/>
      <c r="F92" s="76" t="str">
        <f>IF(E92="","",IFERROR(VLOOKUP(E92,Cadastro!$C$9:$D$1009,2,FALSE),"PROD. NÃO ENCONTRADO"))</f>
        <v/>
      </c>
      <c r="G92" s="94"/>
      <c r="H92" s="69" t="str">
        <f>IFERROR(G92*VLOOKUP(E92,Saldo!$P$8:$U$1009,6,FALSE),"")</f>
        <v/>
      </c>
      <c r="I92" s="104" t="str">
        <f>IFERROR(IF(D92="","",VLOOKUP(E92,Saldo!$P$8:$Q$1009,2,FALSE)),"")</f>
        <v/>
      </c>
      <c r="J92" s="76"/>
      <c r="K92" s="28" t="str">
        <f t="shared" si="1"/>
        <v/>
      </c>
    </row>
    <row r="93" spans="1:11" ht="18.95" customHeight="1" x14ac:dyDescent="0.25">
      <c r="A93" s="52"/>
      <c r="C93" s="76"/>
      <c r="D93" s="185"/>
      <c r="E93" s="76"/>
      <c r="F93" s="76" t="str">
        <f>IF(E93="","",IFERROR(VLOOKUP(E93,Cadastro!$C$9:$D$1009,2,FALSE),"PROD. NÃO ENCONTRADO"))</f>
        <v/>
      </c>
      <c r="G93" s="94"/>
      <c r="H93" s="69" t="str">
        <f>IFERROR(G93*VLOOKUP(E93,Saldo!$P$8:$U$1009,6,FALSE),"")</f>
        <v/>
      </c>
      <c r="I93" s="104" t="str">
        <f>IFERROR(IF(D93="","",VLOOKUP(E93,Saldo!$P$8:$Q$1009,2,FALSE)),"")</f>
        <v/>
      </c>
      <c r="J93" s="76"/>
      <c r="K93" s="28" t="str">
        <f t="shared" si="1"/>
        <v/>
      </c>
    </row>
    <row r="94" spans="1:11" ht="18.95" customHeight="1" x14ac:dyDescent="0.25">
      <c r="A94" s="52"/>
      <c r="C94" s="76"/>
      <c r="D94" s="185"/>
      <c r="E94" s="76"/>
      <c r="F94" s="76" t="str">
        <f>IF(E94="","",IFERROR(VLOOKUP(E94,Cadastro!$C$9:$D$1009,2,FALSE),"PROD. NÃO ENCONTRADO"))</f>
        <v/>
      </c>
      <c r="G94" s="94"/>
      <c r="H94" s="69" t="str">
        <f>IFERROR(G94*VLOOKUP(E94,Saldo!$P$8:$U$1009,6,FALSE),"")</f>
        <v/>
      </c>
      <c r="I94" s="104" t="str">
        <f>IFERROR(IF(D94="","",VLOOKUP(E94,Saldo!$P$8:$Q$1009,2,FALSE)),"")</f>
        <v/>
      </c>
      <c r="J94" s="76"/>
      <c r="K94" s="28" t="str">
        <f t="shared" si="1"/>
        <v/>
      </c>
    </row>
    <row r="95" spans="1:11" ht="18.95" customHeight="1" x14ac:dyDescent="0.25">
      <c r="A95" s="52"/>
      <c r="C95" s="76"/>
      <c r="D95" s="185"/>
      <c r="E95" s="76"/>
      <c r="F95" s="76" t="str">
        <f>IF(E95="","",IFERROR(VLOOKUP(E95,Cadastro!$C$9:$D$1009,2,FALSE),"PROD. NÃO ENCONTRADO"))</f>
        <v/>
      </c>
      <c r="G95" s="94"/>
      <c r="H95" s="69" t="str">
        <f>IFERROR(G95*VLOOKUP(E95,Saldo!$P$8:$U$1009,6,FALSE),"")</f>
        <v/>
      </c>
      <c r="I95" s="104" t="str">
        <f>IFERROR(IF(D95="","",VLOOKUP(E95,Saldo!$P$8:$Q$1009,2,FALSE)),"")</f>
        <v/>
      </c>
      <c r="J95" s="76"/>
      <c r="K95" s="28" t="str">
        <f t="shared" si="1"/>
        <v/>
      </c>
    </row>
    <row r="96" spans="1:11" ht="18.95" customHeight="1" x14ac:dyDescent="0.25">
      <c r="A96" s="52"/>
      <c r="C96" s="76"/>
      <c r="D96" s="185"/>
      <c r="E96" s="76"/>
      <c r="F96" s="76" t="str">
        <f>IF(E96="","",IFERROR(VLOOKUP(E96,Cadastro!$C$9:$D$1009,2,FALSE),"PROD. NÃO ENCONTRADO"))</f>
        <v/>
      </c>
      <c r="G96" s="94"/>
      <c r="H96" s="69" t="str">
        <f>IFERROR(G96*VLOOKUP(E96,Saldo!$P$8:$U$1009,6,FALSE),"")</f>
        <v/>
      </c>
      <c r="I96" s="104" t="str">
        <f>IFERROR(IF(D96="","",VLOOKUP(E96,Saldo!$P$8:$Q$1009,2,FALSE)),"")</f>
        <v/>
      </c>
      <c r="J96" s="76"/>
      <c r="K96" s="28" t="str">
        <f t="shared" si="1"/>
        <v/>
      </c>
    </row>
    <row r="97" spans="1:11" ht="18.95" customHeight="1" x14ac:dyDescent="0.25">
      <c r="A97" s="52"/>
      <c r="C97" s="76"/>
      <c r="D97" s="185"/>
      <c r="E97" s="76"/>
      <c r="F97" s="76" t="str">
        <f>IF(E97="","",IFERROR(VLOOKUP(E97,Cadastro!$C$9:$D$1009,2,FALSE),"PROD. NÃO ENCONTRADO"))</f>
        <v/>
      </c>
      <c r="G97" s="94"/>
      <c r="H97" s="69" t="str">
        <f>IFERROR(G97*VLOOKUP(E97,Saldo!$P$8:$U$1009,6,FALSE),"")</f>
        <v/>
      </c>
      <c r="I97" s="104" t="str">
        <f>IFERROR(IF(D97="","",VLOOKUP(E97,Saldo!$P$8:$Q$1009,2,FALSE)),"")</f>
        <v/>
      </c>
      <c r="J97" s="76"/>
      <c r="K97" s="28" t="str">
        <f t="shared" si="1"/>
        <v/>
      </c>
    </row>
    <row r="98" spans="1:11" ht="18.95" customHeight="1" x14ac:dyDescent="0.25">
      <c r="A98" s="52"/>
      <c r="C98" s="76"/>
      <c r="D98" s="185"/>
      <c r="E98" s="76"/>
      <c r="F98" s="76" t="str">
        <f>IF(E98="","",IFERROR(VLOOKUP(E98,Cadastro!$C$9:$D$1009,2,FALSE),"PROD. NÃO ENCONTRADO"))</f>
        <v/>
      </c>
      <c r="G98" s="94"/>
      <c r="H98" s="69" t="str">
        <f>IFERROR(G98*VLOOKUP(E98,Saldo!$P$8:$U$1009,6,FALSE),"")</f>
        <v/>
      </c>
      <c r="I98" s="104" t="str">
        <f>IFERROR(IF(D98="","",VLOOKUP(E98,Saldo!$P$8:$Q$1009,2,FALSE)),"")</f>
        <v/>
      </c>
      <c r="J98" s="76"/>
      <c r="K98" s="28" t="str">
        <f t="shared" si="1"/>
        <v/>
      </c>
    </row>
    <row r="99" spans="1:11" ht="18.95" customHeight="1" x14ac:dyDescent="0.25">
      <c r="A99" s="52"/>
      <c r="C99" s="76"/>
      <c r="D99" s="185"/>
      <c r="E99" s="76"/>
      <c r="F99" s="76" t="str">
        <f>IF(E99="","",IFERROR(VLOOKUP(E99,Cadastro!$C$9:$D$1009,2,FALSE),"PROD. NÃO ENCONTRADO"))</f>
        <v/>
      </c>
      <c r="G99" s="94"/>
      <c r="H99" s="69" t="str">
        <f>IFERROR(G99*VLOOKUP(E99,Saldo!$P$8:$U$1009,6,FALSE),"")</f>
        <v/>
      </c>
      <c r="I99" s="104" t="str">
        <f>IFERROR(IF(D99="","",VLOOKUP(E99,Saldo!$P$8:$Q$1009,2,FALSE)),"")</f>
        <v/>
      </c>
      <c r="J99" s="76"/>
      <c r="K99" s="28" t="str">
        <f t="shared" si="1"/>
        <v/>
      </c>
    </row>
    <row r="100" spans="1:11" ht="18.95" customHeight="1" x14ac:dyDescent="0.25">
      <c r="A100" s="52"/>
      <c r="C100" s="76"/>
      <c r="D100" s="185"/>
      <c r="E100" s="76"/>
      <c r="F100" s="76" t="str">
        <f>IF(E100="","",IFERROR(VLOOKUP(E100,Cadastro!$C$9:$D$1009,2,FALSE),"PROD. NÃO ENCONTRADO"))</f>
        <v/>
      </c>
      <c r="G100" s="94"/>
      <c r="H100" s="69" t="str">
        <f>IFERROR(G100*VLOOKUP(E100,Saldo!$P$8:$U$1009,6,FALSE),"")</f>
        <v/>
      </c>
      <c r="I100" s="104" t="str">
        <f>IFERROR(IF(D100="","",VLOOKUP(E100,Saldo!$P$8:$Q$1009,2,FALSE)),"")</f>
        <v/>
      </c>
      <c r="J100" s="76"/>
      <c r="K100" s="28" t="str">
        <f t="shared" si="1"/>
        <v/>
      </c>
    </row>
    <row r="101" spans="1:11" ht="18.95" customHeight="1" x14ac:dyDescent="0.25">
      <c r="A101" s="52"/>
      <c r="C101" s="76"/>
      <c r="D101" s="185"/>
      <c r="E101" s="76"/>
      <c r="F101" s="76" t="str">
        <f>IF(E101="","",IFERROR(VLOOKUP(E101,Cadastro!$C$9:$D$1009,2,FALSE),"PROD. NÃO ENCONTRADO"))</f>
        <v/>
      </c>
      <c r="G101" s="94"/>
      <c r="H101" s="69" t="str">
        <f>IFERROR(G101*VLOOKUP(E101,Saldo!$P$8:$U$1009,6,FALSE),"")</f>
        <v/>
      </c>
      <c r="I101" s="104" t="str">
        <f>IFERROR(IF(D101="","",VLOOKUP(E101,Saldo!$P$8:$Q$1009,2,FALSE)),"")</f>
        <v/>
      </c>
      <c r="J101" s="76"/>
      <c r="K101" s="28" t="str">
        <f t="shared" si="1"/>
        <v/>
      </c>
    </row>
    <row r="102" spans="1:11" ht="18.95" customHeight="1" x14ac:dyDescent="0.25">
      <c r="A102" s="52"/>
      <c r="C102" s="76"/>
      <c r="D102" s="185"/>
      <c r="E102" s="76"/>
      <c r="F102" s="76" t="str">
        <f>IF(E102="","",IFERROR(VLOOKUP(E102,Cadastro!$C$9:$D$1009,2,FALSE),"PROD. NÃO ENCONTRADO"))</f>
        <v/>
      </c>
      <c r="G102" s="94"/>
      <c r="H102" s="69" t="str">
        <f>IFERROR(G102*VLOOKUP(E102,Saldo!$P$8:$U$1009,6,FALSE),"")</f>
        <v/>
      </c>
      <c r="I102" s="104" t="str">
        <f>IFERROR(IF(D102="","",VLOOKUP(E102,Saldo!$P$8:$Q$1009,2,FALSE)),"")</f>
        <v/>
      </c>
      <c r="J102" s="76"/>
      <c r="K102" s="28" t="str">
        <f t="shared" si="1"/>
        <v/>
      </c>
    </row>
    <row r="103" spans="1:11" ht="18.95" customHeight="1" x14ac:dyDescent="0.25">
      <c r="A103" s="52"/>
      <c r="C103" s="76"/>
      <c r="D103" s="185"/>
      <c r="E103" s="76"/>
      <c r="F103" s="76" t="str">
        <f>IF(E103="","",IFERROR(VLOOKUP(E103,Cadastro!$C$9:$D$1009,2,FALSE),"PROD. NÃO ENCONTRADO"))</f>
        <v/>
      </c>
      <c r="G103" s="94"/>
      <c r="H103" s="69" t="str">
        <f>IFERROR(G103*VLOOKUP(E103,Saldo!$P$8:$U$1009,6,FALSE),"")</f>
        <v/>
      </c>
      <c r="I103" s="104" t="str">
        <f>IFERROR(IF(D103="","",VLOOKUP(E103,Saldo!$P$8:$Q$1009,2,FALSE)),"")</f>
        <v/>
      </c>
      <c r="J103" s="76"/>
      <c r="K103" s="28" t="str">
        <f t="shared" si="1"/>
        <v/>
      </c>
    </row>
    <row r="104" spans="1:11" ht="18.95" customHeight="1" x14ac:dyDescent="0.25">
      <c r="A104" s="52"/>
      <c r="C104" s="76"/>
      <c r="D104" s="185"/>
      <c r="E104" s="76"/>
      <c r="F104" s="76" t="str">
        <f>IF(E104="","",IFERROR(VLOOKUP(E104,Cadastro!$C$9:$D$1009,2,FALSE),"PROD. NÃO ENCONTRADO"))</f>
        <v/>
      </c>
      <c r="G104" s="94"/>
      <c r="H104" s="69" t="str">
        <f>IFERROR(G104*VLOOKUP(E104,Saldo!$P$8:$U$1009,6,FALSE),"")</f>
        <v/>
      </c>
      <c r="I104" s="104" t="str">
        <f>IFERROR(IF(D104="","",VLOOKUP(E104,Saldo!$P$8:$Q$1009,2,FALSE)),"")</f>
        <v/>
      </c>
      <c r="J104" s="76"/>
      <c r="K104" s="28" t="str">
        <f t="shared" si="1"/>
        <v/>
      </c>
    </row>
    <row r="105" spans="1:11" ht="18.95" customHeight="1" x14ac:dyDescent="0.25">
      <c r="A105" s="52"/>
      <c r="C105" s="76"/>
      <c r="D105" s="185"/>
      <c r="E105" s="76"/>
      <c r="F105" s="76" t="str">
        <f>IF(E105="","",IFERROR(VLOOKUP(E105,Cadastro!$C$9:$D$1009,2,FALSE),"PROD. NÃO ENCONTRADO"))</f>
        <v/>
      </c>
      <c r="G105" s="94"/>
      <c r="H105" s="69" t="str">
        <f>IFERROR(G105*VLOOKUP(E105,Saldo!$P$8:$U$1009,6,FALSE),"")</f>
        <v/>
      </c>
      <c r="I105" s="104" t="str">
        <f>IFERROR(IF(D105="","",VLOOKUP(E105,Saldo!$P$8:$Q$1009,2,FALSE)),"")</f>
        <v/>
      </c>
      <c r="J105" s="76"/>
      <c r="K105" s="28" t="str">
        <f t="shared" si="1"/>
        <v/>
      </c>
    </row>
    <row r="106" spans="1:11" ht="18.95" customHeight="1" x14ac:dyDescent="0.25">
      <c r="A106" s="52"/>
      <c r="C106" s="76"/>
      <c r="D106" s="185"/>
      <c r="E106" s="76"/>
      <c r="F106" s="76" t="str">
        <f>IF(E106="","",IFERROR(VLOOKUP(E106,Cadastro!$C$9:$D$1009,2,FALSE),"PROD. NÃO ENCONTRADO"))</f>
        <v/>
      </c>
      <c r="G106" s="94"/>
      <c r="H106" s="69" t="str">
        <f>IFERROR(G106*VLOOKUP(E106,Saldo!$P$8:$U$1009,6,FALSE),"")</f>
        <v/>
      </c>
      <c r="I106" s="104" t="str">
        <f>IFERROR(IF(D106="","",VLOOKUP(E106,Saldo!$P$8:$Q$1009,2,FALSE)),"")</f>
        <v/>
      </c>
      <c r="J106" s="76"/>
      <c r="K106" s="28" t="str">
        <f t="shared" si="1"/>
        <v/>
      </c>
    </row>
    <row r="107" spans="1:11" ht="18.95" customHeight="1" x14ac:dyDescent="0.25">
      <c r="A107" s="52"/>
      <c r="C107" s="76"/>
      <c r="D107" s="185"/>
      <c r="E107" s="76"/>
      <c r="F107" s="76" t="str">
        <f>IF(E107="","",IFERROR(VLOOKUP(E107,Cadastro!$C$9:$D$1009,2,FALSE),"PROD. NÃO ENCONTRADO"))</f>
        <v/>
      </c>
      <c r="G107" s="94"/>
      <c r="H107" s="69" t="str">
        <f>IFERROR(G107*VLOOKUP(E107,Saldo!$P$8:$U$1009,6,FALSE),"")</f>
        <v/>
      </c>
      <c r="I107" s="104" t="str">
        <f>IFERROR(IF(D107="","",VLOOKUP(E107,Saldo!$P$8:$Q$1009,2,FALSE)),"")</f>
        <v/>
      </c>
      <c r="J107" s="76"/>
      <c r="K107" s="28" t="str">
        <f t="shared" si="1"/>
        <v/>
      </c>
    </row>
    <row r="108" spans="1:11" ht="18.95" customHeight="1" x14ac:dyDescent="0.25">
      <c r="A108" s="52"/>
      <c r="C108" s="76"/>
      <c r="D108" s="185"/>
      <c r="E108" s="76"/>
      <c r="F108" s="76" t="str">
        <f>IF(E108="","",IFERROR(VLOOKUP(E108,Cadastro!$C$9:$D$1009,2,FALSE),"PROD. NÃO ENCONTRADO"))</f>
        <v/>
      </c>
      <c r="G108" s="94"/>
      <c r="H108" s="69" t="str">
        <f>IFERROR(G108*VLOOKUP(E108,Saldo!$P$8:$U$1009,6,FALSE),"")</f>
        <v/>
      </c>
      <c r="I108" s="104" t="str">
        <f>IFERROR(IF(D108="","",VLOOKUP(E108,Saldo!$P$8:$Q$1009,2,FALSE)),"")</f>
        <v/>
      </c>
      <c r="J108" s="76"/>
      <c r="K108" s="28" t="str">
        <f t="shared" si="1"/>
        <v/>
      </c>
    </row>
    <row r="109" spans="1:11" ht="18.95" customHeight="1" x14ac:dyDescent="0.25">
      <c r="A109" s="52"/>
      <c r="C109" s="76"/>
      <c r="D109" s="185"/>
      <c r="E109" s="76"/>
      <c r="F109" s="76" t="str">
        <f>IF(E109="","",IFERROR(VLOOKUP(E109,Cadastro!$C$9:$D$1009,2,FALSE),"PROD. NÃO ENCONTRADO"))</f>
        <v/>
      </c>
      <c r="G109" s="94"/>
      <c r="H109" s="69" t="str">
        <f>IFERROR(G109*VLOOKUP(E109,Saldo!$P$8:$U$1009,6,FALSE),"")</f>
        <v/>
      </c>
      <c r="I109" s="104" t="str">
        <f>IFERROR(IF(D109="","",VLOOKUP(E109,Saldo!$P$8:$Q$1009,2,FALSE)),"")</f>
        <v/>
      </c>
      <c r="J109" s="76"/>
      <c r="K109" s="28" t="str">
        <f t="shared" si="1"/>
        <v/>
      </c>
    </row>
    <row r="110" spans="1:11" ht="18.95" customHeight="1" x14ac:dyDescent="0.25">
      <c r="A110" s="52"/>
      <c r="C110" s="76"/>
      <c r="D110" s="185"/>
      <c r="E110" s="76"/>
      <c r="F110" s="76" t="str">
        <f>IF(E110="","",IFERROR(VLOOKUP(E110,Cadastro!$C$9:$D$1009,2,FALSE),"PROD. NÃO ENCONTRADO"))</f>
        <v/>
      </c>
      <c r="G110" s="94"/>
      <c r="H110" s="69" t="str">
        <f>IFERROR(G110*VLOOKUP(E110,Saldo!$P$8:$U$1009,6,FALSE),"")</f>
        <v/>
      </c>
      <c r="I110" s="104" t="str">
        <f>IFERROR(IF(D110="","",VLOOKUP(E110,Saldo!$P$8:$Q$1009,2,FALSE)),"")</f>
        <v/>
      </c>
      <c r="J110" s="76"/>
      <c r="K110" s="28" t="str">
        <f t="shared" si="1"/>
        <v/>
      </c>
    </row>
    <row r="111" spans="1:11" ht="18.95" customHeight="1" x14ac:dyDescent="0.25">
      <c r="A111" s="52"/>
      <c r="C111" s="76"/>
      <c r="D111" s="185"/>
      <c r="E111" s="76"/>
      <c r="F111" s="76" t="str">
        <f>IF(E111="","",IFERROR(VLOOKUP(E111,Cadastro!$C$9:$D$1009,2,FALSE),"PROD. NÃO ENCONTRADO"))</f>
        <v/>
      </c>
      <c r="G111" s="94"/>
      <c r="H111" s="69" t="str">
        <f>IFERROR(G111*VLOOKUP(E111,Saldo!$P$8:$U$1009,6,FALSE),"")</f>
        <v/>
      </c>
      <c r="I111" s="104" t="str">
        <f>IFERROR(IF(D111="","",VLOOKUP(E111,Saldo!$P$8:$Q$1009,2,FALSE)),"")</f>
        <v/>
      </c>
      <c r="J111" s="76"/>
      <c r="K111" s="28" t="str">
        <f t="shared" si="1"/>
        <v/>
      </c>
    </row>
    <row r="112" spans="1:11" ht="18.95" customHeight="1" x14ac:dyDescent="0.25">
      <c r="A112" s="52"/>
      <c r="C112" s="76"/>
      <c r="D112" s="185"/>
      <c r="E112" s="76"/>
      <c r="F112" s="76" t="str">
        <f>IF(E112="","",IFERROR(VLOOKUP(E112,Cadastro!$C$9:$D$1009,2,FALSE),"PROD. NÃO ENCONTRADO"))</f>
        <v/>
      </c>
      <c r="G112" s="94"/>
      <c r="H112" s="69" t="str">
        <f>IFERROR(G112*VLOOKUP(E112,Saldo!$P$8:$U$1009,6,FALSE),"")</f>
        <v/>
      </c>
      <c r="I112" s="104" t="str">
        <f>IFERROR(IF(D112="","",VLOOKUP(E112,Saldo!$P$8:$Q$1009,2,FALSE)),"")</f>
        <v/>
      </c>
      <c r="J112" s="76"/>
      <c r="K112" s="28" t="str">
        <f t="shared" si="1"/>
        <v/>
      </c>
    </row>
    <row r="113" spans="1:11" ht="18.95" customHeight="1" x14ac:dyDescent="0.25">
      <c r="A113" s="52"/>
      <c r="C113" s="76"/>
      <c r="D113" s="185"/>
      <c r="E113" s="76"/>
      <c r="F113" s="76" t="str">
        <f>IF(E113="","",IFERROR(VLOOKUP(E113,Cadastro!$C$9:$D$1009,2,FALSE),"PROD. NÃO ENCONTRADO"))</f>
        <v/>
      </c>
      <c r="G113" s="94"/>
      <c r="H113" s="69" t="str">
        <f>IFERROR(G113*VLOOKUP(E113,Saldo!$P$8:$U$1009,6,FALSE),"")</f>
        <v/>
      </c>
      <c r="I113" s="104" t="str">
        <f>IFERROR(IF(D113="","",VLOOKUP(E113,Saldo!$P$8:$Q$1009,2,FALSE)),"")</f>
        <v/>
      </c>
      <c r="J113" s="76"/>
      <c r="K113" s="28" t="str">
        <f t="shared" si="1"/>
        <v/>
      </c>
    </row>
    <row r="114" spans="1:11" ht="18.95" customHeight="1" x14ac:dyDescent="0.25">
      <c r="A114" s="52"/>
      <c r="C114" s="76"/>
      <c r="D114" s="185"/>
      <c r="E114" s="76"/>
      <c r="F114" s="76" t="str">
        <f>IF(E114="","",IFERROR(VLOOKUP(E114,Cadastro!$C$9:$D$1009,2,FALSE),"PROD. NÃO ENCONTRADO"))</f>
        <v/>
      </c>
      <c r="G114" s="94"/>
      <c r="H114" s="69" t="str">
        <f>IFERROR(G114*VLOOKUP(E114,Saldo!$P$8:$U$1009,6,FALSE),"")</f>
        <v/>
      </c>
      <c r="I114" s="104" t="str">
        <f>IFERROR(IF(D114="","",VLOOKUP(E114,Saldo!$P$8:$Q$1009,2,FALSE)),"")</f>
        <v/>
      </c>
      <c r="J114" s="76"/>
      <c r="K114" s="28" t="str">
        <f t="shared" si="1"/>
        <v/>
      </c>
    </row>
    <row r="115" spans="1:11" ht="18.95" customHeight="1" x14ac:dyDescent="0.25">
      <c r="A115" s="52"/>
      <c r="C115" s="76"/>
      <c r="D115" s="185"/>
      <c r="E115" s="76"/>
      <c r="F115" s="76" t="str">
        <f>IF(E115="","",IFERROR(VLOOKUP(E115,Cadastro!$C$9:$D$1009,2,FALSE),"PROD. NÃO ENCONTRADO"))</f>
        <v/>
      </c>
      <c r="G115" s="94"/>
      <c r="H115" s="69" t="str">
        <f>IFERROR(G115*VLOOKUP(E115,Saldo!$P$8:$U$1009,6,FALSE),"")</f>
        <v/>
      </c>
      <c r="I115" s="104" t="str">
        <f>IFERROR(IF(D115="","",VLOOKUP(E115,Saldo!$P$8:$Q$1009,2,FALSE)),"")</f>
        <v/>
      </c>
      <c r="J115" s="76"/>
      <c r="K115" s="28" t="str">
        <f t="shared" si="1"/>
        <v/>
      </c>
    </row>
    <row r="116" spans="1:11" ht="18.95" customHeight="1" x14ac:dyDescent="0.25">
      <c r="A116" s="52"/>
      <c r="C116" s="76"/>
      <c r="D116" s="185"/>
      <c r="E116" s="76"/>
      <c r="F116" s="76" t="str">
        <f>IF(E116="","",IFERROR(VLOOKUP(E116,Cadastro!$C$9:$D$1009,2,FALSE),"PROD. NÃO ENCONTRADO"))</f>
        <v/>
      </c>
      <c r="G116" s="94"/>
      <c r="H116" s="69" t="str">
        <f>IFERROR(G116*VLOOKUP(E116,Saldo!$P$8:$U$1009,6,FALSE),"")</f>
        <v/>
      </c>
      <c r="I116" s="104" t="str">
        <f>IFERROR(IF(D116="","",VLOOKUP(E116,Saldo!$P$8:$Q$1009,2,FALSE)),"")</f>
        <v/>
      </c>
      <c r="J116" s="76"/>
      <c r="K116" s="28" t="str">
        <f t="shared" si="1"/>
        <v/>
      </c>
    </row>
    <row r="117" spans="1:11" ht="18.95" customHeight="1" x14ac:dyDescent="0.25">
      <c r="A117" s="52"/>
      <c r="C117" s="76"/>
      <c r="D117" s="185"/>
      <c r="E117" s="76"/>
      <c r="F117" s="76" t="str">
        <f>IF(E117="","",IFERROR(VLOOKUP(E117,Cadastro!$C$9:$D$1009,2,FALSE),"PROD. NÃO ENCONTRADO"))</f>
        <v/>
      </c>
      <c r="G117" s="94"/>
      <c r="H117" s="69" t="str">
        <f>IFERROR(G117*VLOOKUP(E117,Saldo!$P$8:$U$1009,6,FALSE),"")</f>
        <v/>
      </c>
      <c r="I117" s="104" t="str">
        <f>IFERROR(IF(D117="","",VLOOKUP(E117,Saldo!$P$8:$Q$1009,2,FALSE)),"")</f>
        <v/>
      </c>
      <c r="J117" s="76"/>
      <c r="K117" s="28" t="str">
        <f t="shared" si="1"/>
        <v/>
      </c>
    </row>
    <row r="118" spans="1:11" ht="18.95" customHeight="1" x14ac:dyDescent="0.25">
      <c r="A118" s="52"/>
      <c r="C118" s="76"/>
      <c r="D118" s="185"/>
      <c r="E118" s="76"/>
      <c r="F118" s="76" t="str">
        <f>IF(E118="","",IFERROR(VLOOKUP(E118,Cadastro!$C$9:$D$1009,2,FALSE),"PROD. NÃO ENCONTRADO"))</f>
        <v/>
      </c>
      <c r="G118" s="94"/>
      <c r="H118" s="69" t="str">
        <f>IFERROR(G118*VLOOKUP(E118,Saldo!$P$8:$U$1009,6,FALSE),"")</f>
        <v/>
      </c>
      <c r="I118" s="104" t="str">
        <f>IFERROR(IF(D118="","",VLOOKUP(E118,Saldo!$P$8:$Q$1009,2,FALSE)),"")</f>
        <v/>
      </c>
      <c r="J118" s="76"/>
      <c r="K118" s="28" t="str">
        <f t="shared" si="1"/>
        <v/>
      </c>
    </row>
    <row r="119" spans="1:11" ht="18.95" customHeight="1" x14ac:dyDescent="0.25">
      <c r="A119" s="52"/>
      <c r="C119" s="76"/>
      <c r="D119" s="185"/>
      <c r="E119" s="76"/>
      <c r="F119" s="76" t="str">
        <f>IF(E119="","",IFERROR(VLOOKUP(E119,Cadastro!$C$9:$D$1009,2,FALSE),"PROD. NÃO ENCONTRADO"))</f>
        <v/>
      </c>
      <c r="G119" s="94"/>
      <c r="H119" s="69" t="str">
        <f>IFERROR(G119*VLOOKUP(E119,Saldo!$P$8:$U$1009,6,FALSE),"")</f>
        <v/>
      </c>
      <c r="I119" s="104" t="str">
        <f>IFERROR(IF(D119="","",VLOOKUP(E119,Saldo!$P$8:$Q$1009,2,FALSE)),"")</f>
        <v/>
      </c>
      <c r="J119" s="76"/>
      <c r="K119" s="28" t="str">
        <f t="shared" si="1"/>
        <v/>
      </c>
    </row>
    <row r="120" spans="1:11" ht="18.95" customHeight="1" x14ac:dyDescent="0.25">
      <c r="A120" s="52"/>
      <c r="C120" s="76"/>
      <c r="D120" s="185"/>
      <c r="E120" s="76"/>
      <c r="F120" s="76" t="str">
        <f>IF(E120="","",IFERROR(VLOOKUP(E120,Cadastro!$C$9:$D$1009,2,FALSE),"PROD. NÃO ENCONTRADO"))</f>
        <v/>
      </c>
      <c r="G120" s="94"/>
      <c r="H120" s="69" t="str">
        <f>IFERROR(G120*VLOOKUP(E120,Saldo!$P$8:$U$1009,6,FALSE),"")</f>
        <v/>
      </c>
      <c r="I120" s="104" t="str">
        <f>IFERROR(IF(D120="","",VLOOKUP(E120,Saldo!$P$8:$Q$1009,2,FALSE)),"")</f>
        <v/>
      </c>
      <c r="J120" s="76"/>
      <c r="K120" s="28" t="str">
        <f t="shared" si="1"/>
        <v/>
      </c>
    </row>
    <row r="121" spans="1:11" ht="18.95" customHeight="1" x14ac:dyDescent="0.25">
      <c r="A121" s="52"/>
      <c r="C121" s="76"/>
      <c r="D121" s="185"/>
      <c r="E121" s="76"/>
      <c r="F121" s="76" t="str">
        <f>IF(E121="","",IFERROR(VLOOKUP(E121,Cadastro!$C$9:$D$1009,2,FALSE),"PROD. NÃO ENCONTRADO"))</f>
        <v/>
      </c>
      <c r="G121" s="94"/>
      <c r="H121" s="69" t="str">
        <f>IFERROR(G121*VLOOKUP(E121,Saldo!$P$8:$U$1009,6,FALSE),"")</f>
        <v/>
      </c>
      <c r="I121" s="104" t="str">
        <f>IFERROR(IF(D121="","",VLOOKUP(E121,Saldo!$P$8:$Q$1009,2,FALSE)),"")</f>
        <v/>
      </c>
      <c r="J121" s="76"/>
      <c r="K121" s="28" t="str">
        <f t="shared" si="1"/>
        <v/>
      </c>
    </row>
    <row r="122" spans="1:11" ht="18.95" customHeight="1" x14ac:dyDescent="0.25">
      <c r="A122" s="52"/>
      <c r="C122" s="76"/>
      <c r="D122" s="185"/>
      <c r="E122" s="76"/>
      <c r="F122" s="76" t="str">
        <f>IF(E122="","",IFERROR(VLOOKUP(E122,Cadastro!$C$9:$D$1009,2,FALSE),"PROD. NÃO ENCONTRADO"))</f>
        <v/>
      </c>
      <c r="G122" s="94"/>
      <c r="H122" s="69" t="str">
        <f>IFERROR(G122*VLOOKUP(E122,Saldo!$P$8:$U$1009,6,FALSE),"")</f>
        <v/>
      </c>
      <c r="I122" s="104" t="str">
        <f>IFERROR(IF(D122="","",VLOOKUP(E122,Saldo!$P$8:$Q$1009,2,FALSE)),"")</f>
        <v/>
      </c>
      <c r="J122" s="76"/>
      <c r="K122" s="28" t="str">
        <f t="shared" si="1"/>
        <v/>
      </c>
    </row>
    <row r="123" spans="1:11" ht="18.95" customHeight="1" x14ac:dyDescent="0.25">
      <c r="A123" s="52"/>
      <c r="C123" s="76"/>
      <c r="D123" s="185"/>
      <c r="E123" s="76"/>
      <c r="F123" s="76" t="str">
        <f>IF(E123="","",IFERROR(VLOOKUP(E123,Cadastro!$C$9:$D$1009,2,FALSE),"PROD. NÃO ENCONTRADO"))</f>
        <v/>
      </c>
      <c r="G123" s="94"/>
      <c r="H123" s="69" t="str">
        <f>IFERROR(G123*VLOOKUP(E123,Saldo!$P$8:$U$1009,6,FALSE),"")</f>
        <v/>
      </c>
      <c r="I123" s="104" t="str">
        <f>IFERROR(IF(D123="","",VLOOKUP(E123,Saldo!$P$8:$Q$1009,2,FALSE)),"")</f>
        <v/>
      </c>
      <c r="J123" s="76"/>
      <c r="K123" s="28" t="str">
        <f t="shared" si="1"/>
        <v/>
      </c>
    </row>
    <row r="124" spans="1:11" ht="18.95" customHeight="1" x14ac:dyDescent="0.25">
      <c r="A124" s="52"/>
      <c r="C124" s="76"/>
      <c r="D124" s="185"/>
      <c r="E124" s="76"/>
      <c r="F124" s="76" t="str">
        <f>IF(E124="","",IFERROR(VLOOKUP(E124,Cadastro!$C$9:$D$1009,2,FALSE),"PROD. NÃO ENCONTRADO"))</f>
        <v/>
      </c>
      <c r="G124" s="94"/>
      <c r="H124" s="69" t="str">
        <f>IFERROR(G124*VLOOKUP(E124,Saldo!$P$8:$U$1009,6,FALSE),"")</f>
        <v/>
      </c>
      <c r="I124" s="104" t="str">
        <f>IFERROR(IF(D124="","",VLOOKUP(E124,Saldo!$P$8:$Q$1009,2,FALSE)),"")</f>
        <v/>
      </c>
      <c r="J124" s="76"/>
      <c r="K124" s="28" t="str">
        <f t="shared" si="1"/>
        <v/>
      </c>
    </row>
    <row r="125" spans="1:11" ht="18.95" customHeight="1" x14ac:dyDescent="0.25">
      <c r="A125" s="52"/>
      <c r="C125" s="76"/>
      <c r="D125" s="185"/>
      <c r="E125" s="76"/>
      <c r="F125" s="76" t="str">
        <f>IF(E125="","",IFERROR(VLOOKUP(E125,Cadastro!$C$9:$D$1009,2,FALSE),"PROD. NÃO ENCONTRADO"))</f>
        <v/>
      </c>
      <c r="G125" s="94"/>
      <c r="H125" s="69" t="str">
        <f>IFERROR(G125*VLOOKUP(E125,Saldo!$P$8:$U$1009,6,FALSE),"")</f>
        <v/>
      </c>
      <c r="I125" s="104" t="str">
        <f>IFERROR(IF(D125="","",VLOOKUP(E125,Saldo!$P$8:$Q$1009,2,FALSE)),"")</f>
        <v/>
      </c>
      <c r="J125" s="76"/>
      <c r="K125" s="28" t="str">
        <f t="shared" si="1"/>
        <v/>
      </c>
    </row>
    <row r="126" spans="1:11" ht="18.95" customHeight="1" x14ac:dyDescent="0.25">
      <c r="A126" s="52"/>
      <c r="C126" s="76"/>
      <c r="D126" s="185"/>
      <c r="E126" s="76"/>
      <c r="F126" s="76" t="str">
        <f>IF(E126="","",IFERROR(VLOOKUP(E126,Cadastro!$C$9:$D$1009,2,FALSE),"PROD. NÃO ENCONTRADO"))</f>
        <v/>
      </c>
      <c r="G126" s="94"/>
      <c r="H126" s="69" t="str">
        <f>IFERROR(G126*VLOOKUP(E126,Saldo!$P$8:$U$1009,6,FALSE),"")</f>
        <v/>
      </c>
      <c r="I126" s="104" t="str">
        <f>IFERROR(IF(D126="","",VLOOKUP(E126,Saldo!$P$8:$Q$1009,2,FALSE)),"")</f>
        <v/>
      </c>
      <c r="J126" s="76"/>
      <c r="K126" s="28" t="str">
        <f t="shared" si="1"/>
        <v/>
      </c>
    </row>
    <row r="127" spans="1:11" ht="18.95" customHeight="1" x14ac:dyDescent="0.25">
      <c r="A127" s="52"/>
      <c r="C127" s="76"/>
      <c r="D127" s="185"/>
      <c r="E127" s="76"/>
      <c r="F127" s="76" t="str">
        <f>IF(E127="","",IFERROR(VLOOKUP(E127,Cadastro!$C$9:$D$1009,2,FALSE),"PROD. NÃO ENCONTRADO"))</f>
        <v/>
      </c>
      <c r="G127" s="94"/>
      <c r="H127" s="69" t="str">
        <f>IFERROR(G127*VLOOKUP(E127,Saldo!$P$8:$U$1009,6,FALSE),"")</f>
        <v/>
      </c>
      <c r="I127" s="104" t="str">
        <f>IFERROR(IF(D127="","",VLOOKUP(E127,Saldo!$P$8:$Q$1009,2,FALSE)),"")</f>
        <v/>
      </c>
      <c r="J127" s="76"/>
      <c r="K127" s="28" t="str">
        <f t="shared" si="1"/>
        <v/>
      </c>
    </row>
    <row r="128" spans="1:11" ht="18.95" customHeight="1" x14ac:dyDescent="0.25">
      <c r="A128" s="52"/>
      <c r="C128" s="76"/>
      <c r="D128" s="185"/>
      <c r="E128" s="76"/>
      <c r="F128" s="76" t="str">
        <f>IF(E128="","",IFERROR(VLOOKUP(E128,Cadastro!$C$9:$D$1009,2,FALSE),"PROD. NÃO ENCONTRADO"))</f>
        <v/>
      </c>
      <c r="G128" s="94"/>
      <c r="H128" s="69" t="str">
        <f>IFERROR(G128*VLOOKUP(E128,Saldo!$P$8:$U$1009,6,FALSE),"")</f>
        <v/>
      </c>
      <c r="I128" s="104" t="str">
        <f>IFERROR(IF(D128="","",VLOOKUP(E128,Saldo!$P$8:$Q$1009,2,FALSE)),"")</f>
        <v/>
      </c>
      <c r="J128" s="76"/>
      <c r="K128" s="28" t="str">
        <f t="shared" si="1"/>
        <v/>
      </c>
    </row>
    <row r="129" spans="1:11" ht="18.95" customHeight="1" x14ac:dyDescent="0.25">
      <c r="A129" s="52"/>
      <c r="C129" s="76"/>
      <c r="D129" s="185"/>
      <c r="E129" s="76"/>
      <c r="F129" s="76" t="str">
        <f>IF(E129="","",IFERROR(VLOOKUP(E129,Cadastro!$C$9:$D$1009,2,FALSE),"PROD. NÃO ENCONTRADO"))</f>
        <v/>
      </c>
      <c r="G129" s="94"/>
      <c r="H129" s="69" t="str">
        <f>IFERROR(G129*VLOOKUP(E129,Saldo!$P$8:$U$1009,6,FALSE),"")</f>
        <v/>
      </c>
      <c r="I129" s="104" t="str">
        <f>IFERROR(IF(D129="","",VLOOKUP(E129,Saldo!$P$8:$Q$1009,2,FALSE)),"")</f>
        <v/>
      </c>
      <c r="J129" s="76"/>
      <c r="K129" s="28" t="str">
        <f t="shared" si="1"/>
        <v/>
      </c>
    </row>
    <row r="130" spans="1:11" ht="18.95" customHeight="1" x14ac:dyDescent="0.25">
      <c r="A130" s="52"/>
      <c r="C130" s="76"/>
      <c r="D130" s="185"/>
      <c r="E130" s="76"/>
      <c r="F130" s="76" t="str">
        <f>IF(E130="","",IFERROR(VLOOKUP(E130,Cadastro!$C$9:$D$1009,2,FALSE),"PROD. NÃO ENCONTRADO"))</f>
        <v/>
      </c>
      <c r="G130" s="94"/>
      <c r="H130" s="69" t="str">
        <f>IFERROR(G130*VLOOKUP(E130,Saldo!$P$8:$U$1009,6,FALSE),"")</f>
        <v/>
      </c>
      <c r="I130" s="104" t="str">
        <f>IFERROR(IF(D130="","",VLOOKUP(E130,Saldo!$P$8:$Q$1009,2,FALSE)),"")</f>
        <v/>
      </c>
      <c r="J130" s="76"/>
      <c r="K130" s="28" t="str">
        <f t="shared" si="1"/>
        <v/>
      </c>
    </row>
    <row r="131" spans="1:11" ht="18.95" customHeight="1" x14ac:dyDescent="0.25">
      <c r="A131" s="52"/>
      <c r="C131" s="76"/>
      <c r="D131" s="185"/>
      <c r="E131" s="76"/>
      <c r="F131" s="76" t="str">
        <f>IF(E131="","",IFERROR(VLOOKUP(E131,Cadastro!$C$9:$D$1009,2,FALSE),"PROD. NÃO ENCONTRADO"))</f>
        <v/>
      </c>
      <c r="G131" s="94"/>
      <c r="H131" s="69" t="str">
        <f>IFERROR(G131*VLOOKUP(E131,Saldo!$P$8:$U$1009,6,FALSE),"")</f>
        <v/>
      </c>
      <c r="I131" s="104" t="str">
        <f>IFERROR(IF(D131="","",VLOOKUP(E131,Saldo!$P$8:$Q$1009,2,FALSE)),"")</f>
        <v/>
      </c>
      <c r="J131" s="76"/>
      <c r="K131" s="28" t="str">
        <f t="shared" si="1"/>
        <v/>
      </c>
    </row>
    <row r="132" spans="1:11" ht="18.95" customHeight="1" x14ac:dyDescent="0.25">
      <c r="A132" s="52"/>
      <c r="C132" s="76"/>
      <c r="D132" s="185"/>
      <c r="E132" s="76"/>
      <c r="F132" s="76" t="str">
        <f>IF(E132="","",IFERROR(VLOOKUP(E132,Cadastro!$C$9:$D$1009,2,FALSE),"PROD. NÃO ENCONTRADO"))</f>
        <v/>
      </c>
      <c r="G132" s="94"/>
      <c r="H132" s="69" t="str">
        <f>IFERROR(G132*VLOOKUP(E132,Saldo!$P$8:$U$1009,6,FALSE),"")</f>
        <v/>
      </c>
      <c r="I132" s="104" t="str">
        <f>IFERROR(IF(D132="","",VLOOKUP(E132,Saldo!$P$8:$Q$1009,2,FALSE)),"")</f>
        <v/>
      </c>
      <c r="J132" s="76"/>
      <c r="K132" s="28" t="str">
        <f t="shared" si="1"/>
        <v/>
      </c>
    </row>
    <row r="133" spans="1:11" ht="18.95" customHeight="1" x14ac:dyDescent="0.25">
      <c r="A133" s="52"/>
      <c r="C133" s="76"/>
      <c r="D133" s="185"/>
      <c r="E133" s="76"/>
      <c r="F133" s="76" t="str">
        <f>IF(E133="","",IFERROR(VLOOKUP(E133,Cadastro!$C$9:$D$1009,2,FALSE),"PROD. NÃO ENCONTRADO"))</f>
        <v/>
      </c>
      <c r="G133" s="94"/>
      <c r="H133" s="69" t="str">
        <f>IFERROR(G133*VLOOKUP(E133,Saldo!$P$8:$U$1009,6,FALSE),"")</f>
        <v/>
      </c>
      <c r="I133" s="104" t="str">
        <f>IFERROR(IF(D133="","",VLOOKUP(E133,Saldo!$P$8:$Q$1009,2,FALSE)),"")</f>
        <v/>
      </c>
      <c r="J133" s="76"/>
      <c r="K133" s="28" t="str">
        <f t="shared" si="1"/>
        <v/>
      </c>
    </row>
    <row r="134" spans="1:11" ht="18.95" customHeight="1" x14ac:dyDescent="0.25">
      <c r="A134" s="52"/>
      <c r="C134" s="76"/>
      <c r="D134" s="185"/>
      <c r="E134" s="76"/>
      <c r="F134" s="76" t="str">
        <f>IF(E134="","",IFERROR(VLOOKUP(E134,Cadastro!$C$9:$D$1009,2,FALSE),"PROD. NÃO ENCONTRADO"))</f>
        <v/>
      </c>
      <c r="G134" s="94"/>
      <c r="H134" s="69" t="str">
        <f>IFERROR(G134*VLOOKUP(E134,Saldo!$P$8:$U$1009,6,FALSE),"")</f>
        <v/>
      </c>
      <c r="I134" s="104" t="str">
        <f>IFERROR(IF(D134="","",VLOOKUP(E134,Saldo!$P$8:$Q$1009,2,FALSE)),"")</f>
        <v/>
      </c>
      <c r="J134" s="76"/>
      <c r="K134" s="28" t="str">
        <f t="shared" si="1"/>
        <v/>
      </c>
    </row>
    <row r="135" spans="1:11" ht="18.95" customHeight="1" x14ac:dyDescent="0.25">
      <c r="A135" s="52"/>
      <c r="C135" s="76"/>
      <c r="D135" s="185"/>
      <c r="E135" s="76"/>
      <c r="F135" s="76" t="str">
        <f>IF(E135="","",IFERROR(VLOOKUP(E135,Cadastro!$C$9:$D$1009,2,FALSE),"PROD. NÃO ENCONTRADO"))</f>
        <v/>
      </c>
      <c r="G135" s="94"/>
      <c r="H135" s="69" t="str">
        <f>IFERROR(G135*VLOOKUP(E135,Saldo!$P$8:$U$1009,6,FALSE),"")</f>
        <v/>
      </c>
      <c r="I135" s="104" t="str">
        <f>IFERROR(IF(D135="","",VLOOKUP(E135,Saldo!$P$8:$Q$1009,2,FALSE)),"")</f>
        <v/>
      </c>
      <c r="J135" s="76"/>
      <c r="K135" s="28" t="str">
        <f t="shared" si="1"/>
        <v/>
      </c>
    </row>
    <row r="136" spans="1:11" ht="18.95" customHeight="1" x14ac:dyDescent="0.25">
      <c r="A136" s="52"/>
      <c r="C136" s="76"/>
      <c r="D136" s="185"/>
      <c r="E136" s="76"/>
      <c r="F136" s="76" t="str">
        <f>IF(E136="","",IFERROR(VLOOKUP(E136,Cadastro!$C$9:$D$1009,2,FALSE),"PROD. NÃO ENCONTRADO"))</f>
        <v/>
      </c>
      <c r="G136" s="94"/>
      <c r="H136" s="69" t="str">
        <f>IFERROR(G136*VLOOKUP(E136,Saldo!$P$8:$U$1009,6,FALSE),"")</f>
        <v/>
      </c>
      <c r="I136" s="104" t="str">
        <f>IFERROR(IF(D136="","",VLOOKUP(E136,Saldo!$P$8:$Q$1009,2,FALSE)),"")</f>
        <v/>
      </c>
      <c r="J136" s="76"/>
      <c r="K136" s="28" t="str">
        <f t="shared" si="1"/>
        <v/>
      </c>
    </row>
    <row r="137" spans="1:11" ht="18.95" customHeight="1" x14ac:dyDescent="0.25">
      <c r="A137" s="52"/>
      <c r="C137" s="76"/>
      <c r="D137" s="185"/>
      <c r="E137" s="76"/>
      <c r="F137" s="76" t="str">
        <f>IF(E137="","",IFERROR(VLOOKUP(E137,Cadastro!$C$9:$D$1009,2,FALSE),"PROD. NÃO ENCONTRADO"))</f>
        <v/>
      </c>
      <c r="G137" s="94"/>
      <c r="H137" s="69" t="str">
        <f>IFERROR(G137*VLOOKUP(E137,Saldo!$P$8:$U$1009,6,FALSE),"")</f>
        <v/>
      </c>
      <c r="I137" s="104" t="str">
        <f>IFERROR(IF(D137="","",VLOOKUP(E137,Saldo!$P$8:$Q$1009,2,FALSE)),"")</f>
        <v/>
      </c>
      <c r="J137" s="76"/>
      <c r="K137" s="28" t="str">
        <f t="shared" si="1"/>
        <v/>
      </c>
    </row>
    <row r="138" spans="1:11" ht="18.95" customHeight="1" x14ac:dyDescent="0.25">
      <c r="A138" s="52"/>
      <c r="C138" s="76"/>
      <c r="D138" s="185"/>
      <c r="E138" s="76"/>
      <c r="F138" s="76" t="str">
        <f>IF(E138="","",IFERROR(VLOOKUP(E138,Cadastro!$C$9:$D$1009,2,FALSE),"PROD. NÃO ENCONTRADO"))</f>
        <v/>
      </c>
      <c r="G138" s="94"/>
      <c r="H138" s="69" t="str">
        <f>IFERROR(G138*VLOOKUP(E138,Saldo!$P$8:$U$1009,6,FALSE),"")</f>
        <v/>
      </c>
      <c r="I138" s="104" t="str">
        <f>IFERROR(IF(D138="","",VLOOKUP(E138,Saldo!$P$8:$Q$1009,2,FALSE)),"")</f>
        <v/>
      </c>
      <c r="J138" s="76"/>
      <c r="K138" s="28" t="str">
        <f t="shared" ref="K138:K201" si="2">IF(D138="","",MONTH(D138))</f>
        <v/>
      </c>
    </row>
    <row r="139" spans="1:11" ht="18.95" customHeight="1" x14ac:dyDescent="0.25">
      <c r="A139" s="52"/>
      <c r="C139" s="76"/>
      <c r="D139" s="185"/>
      <c r="E139" s="76"/>
      <c r="F139" s="76" t="str">
        <f>IF(E139="","",IFERROR(VLOOKUP(E139,Cadastro!$C$9:$D$1009,2,FALSE),"PROD. NÃO ENCONTRADO"))</f>
        <v/>
      </c>
      <c r="G139" s="94"/>
      <c r="H139" s="69" t="str">
        <f>IFERROR(G139*VLOOKUP(E139,Saldo!$P$8:$U$1009,6,FALSE),"")</f>
        <v/>
      </c>
      <c r="I139" s="104" t="str">
        <f>IFERROR(IF(D139="","",VLOOKUP(E139,Saldo!$P$8:$Q$1009,2,FALSE)),"")</f>
        <v/>
      </c>
      <c r="J139" s="76"/>
      <c r="K139" s="28" t="str">
        <f t="shared" si="2"/>
        <v/>
      </c>
    </row>
    <row r="140" spans="1:11" ht="18.95" customHeight="1" x14ac:dyDescent="0.25">
      <c r="A140" s="52"/>
      <c r="C140" s="76"/>
      <c r="D140" s="185"/>
      <c r="E140" s="76"/>
      <c r="F140" s="76" t="str">
        <f>IF(E140="","",IFERROR(VLOOKUP(E140,Cadastro!$C$9:$D$1009,2,FALSE),"PROD. NÃO ENCONTRADO"))</f>
        <v/>
      </c>
      <c r="G140" s="94"/>
      <c r="H140" s="69" t="str">
        <f>IFERROR(G140*VLOOKUP(E140,Saldo!$P$8:$U$1009,6,FALSE),"")</f>
        <v/>
      </c>
      <c r="I140" s="104" t="str">
        <f>IFERROR(IF(D140="","",VLOOKUP(E140,Saldo!$P$8:$Q$1009,2,FALSE)),"")</f>
        <v/>
      </c>
      <c r="J140" s="76"/>
      <c r="K140" s="28" t="str">
        <f t="shared" si="2"/>
        <v/>
      </c>
    </row>
    <row r="141" spans="1:11" ht="18.95" customHeight="1" x14ac:dyDescent="0.25">
      <c r="A141" s="52"/>
      <c r="C141" s="76"/>
      <c r="D141" s="185"/>
      <c r="E141" s="76"/>
      <c r="F141" s="76" t="str">
        <f>IF(E141="","",IFERROR(VLOOKUP(E141,Cadastro!$C$9:$D$1009,2,FALSE),"PROD. NÃO ENCONTRADO"))</f>
        <v/>
      </c>
      <c r="G141" s="94"/>
      <c r="H141" s="69" t="str">
        <f>IFERROR(G141*VLOOKUP(E141,Saldo!$P$8:$U$1009,6,FALSE),"")</f>
        <v/>
      </c>
      <c r="I141" s="104" t="str">
        <f>IFERROR(IF(D141="","",VLOOKUP(E141,Saldo!$P$8:$Q$1009,2,FALSE)),"")</f>
        <v/>
      </c>
      <c r="J141" s="76"/>
      <c r="K141" s="28" t="str">
        <f t="shared" si="2"/>
        <v/>
      </c>
    </row>
    <row r="142" spans="1:11" ht="18.95" customHeight="1" x14ac:dyDescent="0.25">
      <c r="A142" s="52"/>
      <c r="C142" s="76"/>
      <c r="D142" s="185"/>
      <c r="E142" s="76"/>
      <c r="F142" s="76" t="str">
        <f>IF(E142="","",IFERROR(VLOOKUP(E142,Cadastro!$C$9:$D$1009,2,FALSE),"PROD. NÃO ENCONTRADO"))</f>
        <v/>
      </c>
      <c r="G142" s="94"/>
      <c r="H142" s="69" t="str">
        <f>IFERROR(G142*VLOOKUP(E142,Saldo!$P$8:$U$1009,6,FALSE),"")</f>
        <v/>
      </c>
      <c r="I142" s="104" t="str">
        <f>IFERROR(IF(D142="","",VLOOKUP(E142,Saldo!$P$8:$Q$1009,2,FALSE)),"")</f>
        <v/>
      </c>
      <c r="J142" s="76"/>
      <c r="K142" s="28" t="str">
        <f t="shared" si="2"/>
        <v/>
      </c>
    </row>
    <row r="143" spans="1:11" ht="18.95" customHeight="1" x14ac:dyDescent="0.25">
      <c r="A143" s="52"/>
      <c r="C143" s="76"/>
      <c r="D143" s="185"/>
      <c r="E143" s="76"/>
      <c r="F143" s="76" t="str">
        <f>IF(E143="","",IFERROR(VLOOKUP(E143,Cadastro!$C$9:$D$1009,2,FALSE),"PROD. NÃO ENCONTRADO"))</f>
        <v/>
      </c>
      <c r="G143" s="94"/>
      <c r="H143" s="69" t="str">
        <f>IFERROR(G143*VLOOKUP(E143,Saldo!$P$8:$U$1009,6,FALSE),"")</f>
        <v/>
      </c>
      <c r="I143" s="104" t="str">
        <f>IFERROR(IF(D143="","",VLOOKUP(E143,Saldo!$P$8:$Q$1009,2,FALSE)),"")</f>
        <v/>
      </c>
      <c r="J143" s="76"/>
      <c r="K143" s="28" t="str">
        <f t="shared" si="2"/>
        <v/>
      </c>
    </row>
    <row r="144" spans="1:11" ht="18.95" customHeight="1" x14ac:dyDescent="0.25">
      <c r="A144" s="52"/>
      <c r="C144" s="76"/>
      <c r="D144" s="185"/>
      <c r="E144" s="76"/>
      <c r="F144" s="76" t="str">
        <f>IF(E144="","",IFERROR(VLOOKUP(E144,Cadastro!$C$9:$D$1009,2,FALSE),"PROD. NÃO ENCONTRADO"))</f>
        <v/>
      </c>
      <c r="G144" s="94"/>
      <c r="H144" s="69" t="str">
        <f>IFERROR(G144*VLOOKUP(E144,Saldo!$P$8:$U$1009,6,FALSE),"")</f>
        <v/>
      </c>
      <c r="I144" s="104" t="str">
        <f>IFERROR(IF(D144="","",VLOOKUP(E144,Saldo!$P$8:$Q$1009,2,FALSE)),"")</f>
        <v/>
      </c>
      <c r="J144" s="76"/>
      <c r="K144" s="28" t="str">
        <f t="shared" si="2"/>
        <v/>
      </c>
    </row>
    <row r="145" spans="1:11" ht="18.95" customHeight="1" x14ac:dyDescent="0.25">
      <c r="A145" s="52"/>
      <c r="C145" s="76"/>
      <c r="D145" s="185"/>
      <c r="E145" s="76"/>
      <c r="F145" s="76" t="str">
        <f>IF(E145="","",IFERROR(VLOOKUP(E145,Cadastro!$C$9:$D$1009,2,FALSE),"PROD. NÃO ENCONTRADO"))</f>
        <v/>
      </c>
      <c r="G145" s="94"/>
      <c r="H145" s="69" t="str">
        <f>IFERROR(G145*VLOOKUP(E145,Saldo!$P$8:$U$1009,6,FALSE),"")</f>
        <v/>
      </c>
      <c r="I145" s="104" t="str">
        <f>IFERROR(IF(D145="","",VLOOKUP(E145,Saldo!$P$8:$Q$1009,2,FALSE)),"")</f>
        <v/>
      </c>
      <c r="J145" s="76"/>
      <c r="K145" s="28" t="str">
        <f t="shared" si="2"/>
        <v/>
      </c>
    </row>
    <row r="146" spans="1:11" ht="18.95" customHeight="1" x14ac:dyDescent="0.25">
      <c r="A146" s="52"/>
      <c r="C146" s="76"/>
      <c r="D146" s="185"/>
      <c r="E146" s="76"/>
      <c r="F146" s="76" t="str">
        <f>IF(E146="","",IFERROR(VLOOKUP(E146,Cadastro!$C$9:$D$1009,2,FALSE),"PROD. NÃO ENCONTRADO"))</f>
        <v/>
      </c>
      <c r="G146" s="94"/>
      <c r="H146" s="69" t="str">
        <f>IFERROR(G146*VLOOKUP(E146,Saldo!$P$8:$U$1009,6,FALSE),"")</f>
        <v/>
      </c>
      <c r="I146" s="104" t="str">
        <f>IFERROR(IF(D146="","",VLOOKUP(E146,Saldo!$P$8:$Q$1009,2,FALSE)),"")</f>
        <v/>
      </c>
      <c r="J146" s="76"/>
      <c r="K146" s="28" t="str">
        <f t="shared" si="2"/>
        <v/>
      </c>
    </row>
    <row r="147" spans="1:11" ht="18.95" customHeight="1" x14ac:dyDescent="0.25">
      <c r="A147" s="52"/>
      <c r="C147" s="76"/>
      <c r="D147" s="185"/>
      <c r="E147" s="76"/>
      <c r="F147" s="76" t="str">
        <f>IF(E147="","",IFERROR(VLOOKUP(E147,Cadastro!$C$9:$D$1009,2,FALSE),"PROD. NÃO ENCONTRADO"))</f>
        <v/>
      </c>
      <c r="G147" s="94"/>
      <c r="H147" s="69" t="str">
        <f>IFERROR(G147*VLOOKUP(E147,Saldo!$P$8:$U$1009,6,FALSE),"")</f>
        <v/>
      </c>
      <c r="I147" s="104" t="str">
        <f>IFERROR(IF(D147="","",VLOOKUP(E147,Saldo!$P$8:$Q$1009,2,FALSE)),"")</f>
        <v/>
      </c>
      <c r="J147" s="76"/>
      <c r="K147" s="28" t="str">
        <f t="shared" si="2"/>
        <v/>
      </c>
    </row>
    <row r="148" spans="1:11" ht="18.95" customHeight="1" x14ac:dyDescent="0.25">
      <c r="A148" s="52"/>
      <c r="C148" s="76"/>
      <c r="D148" s="185"/>
      <c r="E148" s="76"/>
      <c r="F148" s="76" t="str">
        <f>IF(E148="","",IFERROR(VLOOKUP(E148,Cadastro!$C$9:$D$1009,2,FALSE),"PROD. NÃO ENCONTRADO"))</f>
        <v/>
      </c>
      <c r="G148" s="94"/>
      <c r="H148" s="69" t="str">
        <f>IFERROR(G148*VLOOKUP(E148,Saldo!$P$8:$U$1009,6,FALSE),"")</f>
        <v/>
      </c>
      <c r="I148" s="104" t="str">
        <f>IFERROR(IF(D148="","",VLOOKUP(E148,Saldo!$P$8:$Q$1009,2,FALSE)),"")</f>
        <v/>
      </c>
      <c r="J148" s="76"/>
      <c r="K148" s="28" t="str">
        <f t="shared" si="2"/>
        <v/>
      </c>
    </row>
    <row r="149" spans="1:11" ht="18.95" customHeight="1" x14ac:dyDescent="0.25">
      <c r="A149" s="52"/>
      <c r="C149" s="76"/>
      <c r="D149" s="185"/>
      <c r="E149" s="76"/>
      <c r="F149" s="76" t="str">
        <f>IF(E149="","",IFERROR(VLOOKUP(E149,Cadastro!$C$9:$D$1009,2,FALSE),"PROD. NÃO ENCONTRADO"))</f>
        <v/>
      </c>
      <c r="G149" s="94"/>
      <c r="H149" s="69" t="str">
        <f>IFERROR(G149*VLOOKUP(E149,Saldo!$P$8:$U$1009,6,FALSE),"")</f>
        <v/>
      </c>
      <c r="I149" s="104" t="str">
        <f>IFERROR(IF(D149="","",VLOOKUP(E149,Saldo!$P$8:$Q$1009,2,FALSE)),"")</f>
        <v/>
      </c>
      <c r="J149" s="76"/>
      <c r="K149" s="28" t="str">
        <f t="shared" si="2"/>
        <v/>
      </c>
    </row>
    <row r="150" spans="1:11" ht="18.95" customHeight="1" x14ac:dyDescent="0.25">
      <c r="A150" s="52"/>
      <c r="C150" s="76"/>
      <c r="D150" s="185"/>
      <c r="E150" s="76"/>
      <c r="F150" s="76" t="str">
        <f>IF(E150="","",IFERROR(VLOOKUP(E150,Cadastro!$C$9:$D$1009,2,FALSE),"PROD. NÃO ENCONTRADO"))</f>
        <v/>
      </c>
      <c r="G150" s="94"/>
      <c r="H150" s="69" t="str">
        <f>IFERROR(G150*VLOOKUP(E150,Saldo!$P$8:$U$1009,6,FALSE),"")</f>
        <v/>
      </c>
      <c r="I150" s="104" t="str">
        <f>IFERROR(IF(D150="","",VLOOKUP(E150,Saldo!$P$8:$Q$1009,2,FALSE)),"")</f>
        <v/>
      </c>
      <c r="J150" s="76"/>
      <c r="K150" s="28" t="str">
        <f t="shared" si="2"/>
        <v/>
      </c>
    </row>
    <row r="151" spans="1:11" ht="18.95" customHeight="1" x14ac:dyDescent="0.25">
      <c r="A151" s="52"/>
      <c r="C151" s="76"/>
      <c r="D151" s="185"/>
      <c r="E151" s="76"/>
      <c r="F151" s="76" t="str">
        <f>IF(E151="","",IFERROR(VLOOKUP(E151,Cadastro!$C$9:$D$1009,2,FALSE),"PROD. NÃO ENCONTRADO"))</f>
        <v/>
      </c>
      <c r="G151" s="94"/>
      <c r="H151" s="69" t="str">
        <f>IFERROR(G151*VLOOKUP(E151,Saldo!$P$8:$U$1009,6,FALSE),"")</f>
        <v/>
      </c>
      <c r="I151" s="104" t="str">
        <f>IFERROR(IF(D151="","",VLOOKUP(E151,Saldo!$P$8:$Q$1009,2,FALSE)),"")</f>
        <v/>
      </c>
      <c r="J151" s="76"/>
      <c r="K151" s="28" t="str">
        <f t="shared" si="2"/>
        <v/>
      </c>
    </row>
    <row r="152" spans="1:11" ht="18.95" customHeight="1" x14ac:dyDescent="0.25">
      <c r="A152" s="52"/>
      <c r="C152" s="76"/>
      <c r="D152" s="185"/>
      <c r="E152" s="76"/>
      <c r="F152" s="76" t="str">
        <f>IF(E152="","",IFERROR(VLOOKUP(E152,Cadastro!$C$9:$D$1009,2,FALSE),"PROD. NÃO ENCONTRADO"))</f>
        <v/>
      </c>
      <c r="G152" s="94"/>
      <c r="H152" s="69" t="str">
        <f>IFERROR(G152*VLOOKUP(E152,Saldo!$P$8:$U$1009,6,FALSE),"")</f>
        <v/>
      </c>
      <c r="I152" s="104" t="str">
        <f>IFERROR(IF(D152="","",VLOOKUP(E152,Saldo!$P$8:$Q$1009,2,FALSE)),"")</f>
        <v/>
      </c>
      <c r="J152" s="76"/>
      <c r="K152" s="28" t="str">
        <f t="shared" si="2"/>
        <v/>
      </c>
    </row>
    <row r="153" spans="1:11" ht="18.95" customHeight="1" x14ac:dyDescent="0.25">
      <c r="A153" s="52"/>
      <c r="C153" s="76"/>
      <c r="D153" s="185"/>
      <c r="E153" s="76"/>
      <c r="F153" s="76" t="str">
        <f>IF(E153="","",IFERROR(VLOOKUP(E153,Cadastro!$C$9:$D$1009,2,FALSE),"PROD. NÃO ENCONTRADO"))</f>
        <v/>
      </c>
      <c r="G153" s="94"/>
      <c r="H153" s="69" t="str">
        <f>IFERROR(G153*VLOOKUP(E153,Saldo!$P$8:$U$1009,6,FALSE),"")</f>
        <v/>
      </c>
      <c r="I153" s="104" t="str">
        <f>IFERROR(IF(D153="","",VLOOKUP(E153,Saldo!$P$8:$Q$1009,2,FALSE)),"")</f>
        <v/>
      </c>
      <c r="J153" s="76"/>
      <c r="K153" s="28" t="str">
        <f t="shared" si="2"/>
        <v/>
      </c>
    </row>
    <row r="154" spans="1:11" ht="18.95" customHeight="1" x14ac:dyDescent="0.25">
      <c r="A154" s="52"/>
      <c r="C154" s="76"/>
      <c r="D154" s="185"/>
      <c r="E154" s="76"/>
      <c r="F154" s="76" t="str">
        <f>IF(E154="","",IFERROR(VLOOKUP(E154,Cadastro!$C$9:$D$1009,2,FALSE),"PROD. NÃO ENCONTRADO"))</f>
        <v/>
      </c>
      <c r="G154" s="94"/>
      <c r="H154" s="69" t="str">
        <f>IFERROR(G154*VLOOKUP(E154,Saldo!$P$8:$U$1009,6,FALSE),"")</f>
        <v/>
      </c>
      <c r="I154" s="104" t="str">
        <f>IFERROR(IF(D154="","",VLOOKUP(E154,Saldo!$P$8:$Q$1009,2,FALSE)),"")</f>
        <v/>
      </c>
      <c r="J154" s="76"/>
      <c r="K154" s="28" t="str">
        <f t="shared" si="2"/>
        <v/>
      </c>
    </row>
    <row r="155" spans="1:11" ht="18.95" customHeight="1" x14ac:dyDescent="0.25">
      <c r="A155" s="52"/>
      <c r="C155" s="76"/>
      <c r="D155" s="185"/>
      <c r="E155" s="76"/>
      <c r="F155" s="76" t="str">
        <f>IF(E155="","",IFERROR(VLOOKUP(E155,Cadastro!$C$9:$D$1009,2,FALSE),"PROD. NÃO ENCONTRADO"))</f>
        <v/>
      </c>
      <c r="G155" s="94"/>
      <c r="H155" s="69" t="str">
        <f>IFERROR(G155*VLOOKUP(E155,Saldo!$P$8:$U$1009,6,FALSE),"")</f>
        <v/>
      </c>
      <c r="I155" s="104" t="str">
        <f>IFERROR(IF(D155="","",VLOOKUP(E155,Saldo!$P$8:$Q$1009,2,FALSE)),"")</f>
        <v/>
      </c>
      <c r="J155" s="76"/>
      <c r="K155" s="28" t="str">
        <f t="shared" si="2"/>
        <v/>
      </c>
    </row>
    <row r="156" spans="1:11" ht="18.95" customHeight="1" x14ac:dyDescent="0.25">
      <c r="A156" s="52"/>
      <c r="C156" s="76"/>
      <c r="D156" s="185"/>
      <c r="E156" s="76"/>
      <c r="F156" s="76" t="str">
        <f>IF(E156="","",IFERROR(VLOOKUP(E156,Cadastro!$C$9:$D$1009,2,FALSE),"PROD. NÃO ENCONTRADO"))</f>
        <v/>
      </c>
      <c r="G156" s="94"/>
      <c r="H156" s="69" t="str">
        <f>IFERROR(G156*VLOOKUP(E156,Saldo!$P$8:$U$1009,6,FALSE),"")</f>
        <v/>
      </c>
      <c r="I156" s="104" t="str">
        <f>IFERROR(IF(D156="","",VLOOKUP(E156,Saldo!$P$8:$Q$1009,2,FALSE)),"")</f>
        <v/>
      </c>
      <c r="J156" s="76"/>
      <c r="K156" s="28" t="str">
        <f t="shared" si="2"/>
        <v/>
      </c>
    </row>
    <row r="157" spans="1:11" ht="18.95" customHeight="1" x14ac:dyDescent="0.25">
      <c r="A157" s="52"/>
      <c r="C157" s="76"/>
      <c r="D157" s="185"/>
      <c r="E157" s="76"/>
      <c r="F157" s="76" t="str">
        <f>IF(E157="","",IFERROR(VLOOKUP(E157,Cadastro!$C$9:$D$1009,2,FALSE),"PROD. NÃO ENCONTRADO"))</f>
        <v/>
      </c>
      <c r="G157" s="94"/>
      <c r="H157" s="69" t="str">
        <f>IFERROR(G157*VLOOKUP(E157,Saldo!$P$8:$U$1009,6,FALSE),"")</f>
        <v/>
      </c>
      <c r="I157" s="104" t="str">
        <f>IFERROR(IF(D157="","",VLOOKUP(E157,Saldo!$P$8:$Q$1009,2,FALSE)),"")</f>
        <v/>
      </c>
      <c r="J157" s="76"/>
      <c r="K157" s="28" t="str">
        <f t="shared" si="2"/>
        <v/>
      </c>
    </row>
    <row r="158" spans="1:11" ht="18.95" customHeight="1" x14ac:dyDescent="0.25">
      <c r="A158" s="52"/>
      <c r="C158" s="76"/>
      <c r="D158" s="185"/>
      <c r="E158" s="76"/>
      <c r="F158" s="76" t="str">
        <f>IF(E158="","",IFERROR(VLOOKUP(E158,Cadastro!$C$9:$D$1009,2,FALSE),"PROD. NÃO ENCONTRADO"))</f>
        <v/>
      </c>
      <c r="G158" s="94"/>
      <c r="H158" s="69" t="str">
        <f>IFERROR(G158*VLOOKUP(E158,Saldo!$P$8:$U$1009,6,FALSE),"")</f>
        <v/>
      </c>
      <c r="I158" s="104" t="str">
        <f>IFERROR(IF(D158="","",VLOOKUP(E158,Saldo!$P$8:$Q$1009,2,FALSE)),"")</f>
        <v/>
      </c>
      <c r="J158" s="76"/>
      <c r="K158" s="28" t="str">
        <f t="shared" si="2"/>
        <v/>
      </c>
    </row>
    <row r="159" spans="1:11" ht="18.95" customHeight="1" x14ac:dyDescent="0.25">
      <c r="A159" s="52"/>
      <c r="C159" s="76"/>
      <c r="D159" s="185"/>
      <c r="E159" s="76"/>
      <c r="F159" s="76" t="str">
        <f>IF(E159="","",IFERROR(VLOOKUP(E159,Cadastro!$C$9:$D$1009,2,FALSE),"PROD. NÃO ENCONTRADO"))</f>
        <v/>
      </c>
      <c r="G159" s="94"/>
      <c r="H159" s="69" t="str">
        <f>IFERROR(G159*VLOOKUP(E159,Saldo!$P$8:$U$1009,6,FALSE),"")</f>
        <v/>
      </c>
      <c r="I159" s="104" t="str">
        <f>IFERROR(IF(D159="","",VLOOKUP(E159,Saldo!$P$8:$Q$1009,2,FALSE)),"")</f>
        <v/>
      </c>
      <c r="J159" s="76"/>
      <c r="K159" s="28" t="str">
        <f t="shared" si="2"/>
        <v/>
      </c>
    </row>
    <row r="160" spans="1:11" ht="18.95" customHeight="1" x14ac:dyDescent="0.25">
      <c r="A160" s="52"/>
      <c r="C160" s="76"/>
      <c r="D160" s="185"/>
      <c r="E160" s="76"/>
      <c r="F160" s="76" t="str">
        <f>IF(E160="","",IFERROR(VLOOKUP(E160,Cadastro!$C$9:$D$1009,2,FALSE),"PROD. NÃO ENCONTRADO"))</f>
        <v/>
      </c>
      <c r="G160" s="94"/>
      <c r="H160" s="69" t="str">
        <f>IFERROR(G160*VLOOKUP(E160,Saldo!$P$8:$U$1009,6,FALSE),"")</f>
        <v/>
      </c>
      <c r="I160" s="104" t="str">
        <f>IFERROR(IF(D160="","",VLOOKUP(E160,Saldo!$P$8:$Q$1009,2,FALSE)),"")</f>
        <v/>
      </c>
      <c r="J160" s="76"/>
      <c r="K160" s="28" t="str">
        <f t="shared" si="2"/>
        <v/>
      </c>
    </row>
    <row r="161" spans="1:11" ht="18.95" customHeight="1" x14ac:dyDescent="0.25">
      <c r="A161" s="52"/>
      <c r="C161" s="76"/>
      <c r="D161" s="185"/>
      <c r="E161" s="76"/>
      <c r="F161" s="76" t="str">
        <f>IF(E161="","",IFERROR(VLOOKUP(E161,Cadastro!$C$9:$D$1009,2,FALSE),"PROD. NÃO ENCONTRADO"))</f>
        <v/>
      </c>
      <c r="G161" s="94"/>
      <c r="H161" s="69" t="str">
        <f>IFERROR(G161*VLOOKUP(E161,Saldo!$P$8:$U$1009,6,FALSE),"")</f>
        <v/>
      </c>
      <c r="I161" s="104" t="str">
        <f>IFERROR(IF(D161="","",VLOOKUP(E161,Saldo!$P$8:$Q$1009,2,FALSE)),"")</f>
        <v/>
      </c>
      <c r="J161" s="76"/>
      <c r="K161" s="28" t="str">
        <f t="shared" si="2"/>
        <v/>
      </c>
    </row>
    <row r="162" spans="1:11" ht="18.95" customHeight="1" x14ac:dyDescent="0.25">
      <c r="A162" s="52"/>
      <c r="C162" s="76"/>
      <c r="D162" s="185"/>
      <c r="E162" s="76"/>
      <c r="F162" s="76" t="str">
        <f>IF(E162="","",IFERROR(VLOOKUP(E162,Cadastro!$C$9:$D$1009,2,FALSE),"PROD. NÃO ENCONTRADO"))</f>
        <v/>
      </c>
      <c r="G162" s="94"/>
      <c r="H162" s="69" t="str">
        <f>IFERROR(G162*VLOOKUP(E162,Saldo!$P$8:$U$1009,6,FALSE),"")</f>
        <v/>
      </c>
      <c r="I162" s="104" t="str">
        <f>IFERROR(IF(D162="","",VLOOKUP(E162,Saldo!$P$8:$Q$1009,2,FALSE)),"")</f>
        <v/>
      </c>
      <c r="J162" s="76"/>
      <c r="K162" s="28" t="str">
        <f t="shared" si="2"/>
        <v/>
      </c>
    </row>
    <row r="163" spans="1:11" ht="18.95" customHeight="1" x14ac:dyDescent="0.25">
      <c r="A163" s="52"/>
      <c r="C163" s="76"/>
      <c r="D163" s="185"/>
      <c r="E163" s="76"/>
      <c r="F163" s="76" t="str">
        <f>IF(E163="","",IFERROR(VLOOKUP(E163,Cadastro!$C$9:$D$1009,2,FALSE),"PROD. NÃO ENCONTRADO"))</f>
        <v/>
      </c>
      <c r="G163" s="94"/>
      <c r="H163" s="69" t="str">
        <f>IFERROR(G163*VLOOKUP(E163,Saldo!$P$8:$U$1009,6,FALSE),"")</f>
        <v/>
      </c>
      <c r="I163" s="104" t="str">
        <f>IFERROR(IF(D163="","",VLOOKUP(E163,Saldo!$P$8:$Q$1009,2,FALSE)),"")</f>
        <v/>
      </c>
      <c r="J163" s="76"/>
      <c r="K163" s="28" t="str">
        <f t="shared" si="2"/>
        <v/>
      </c>
    </row>
    <row r="164" spans="1:11" ht="18.95" customHeight="1" x14ac:dyDescent="0.25">
      <c r="A164" s="52"/>
      <c r="C164" s="76"/>
      <c r="D164" s="185"/>
      <c r="E164" s="76"/>
      <c r="F164" s="76" t="str">
        <f>IF(E164="","",IFERROR(VLOOKUP(E164,Cadastro!$C$9:$D$1009,2,FALSE),"PROD. NÃO ENCONTRADO"))</f>
        <v/>
      </c>
      <c r="G164" s="94"/>
      <c r="H164" s="69" t="str">
        <f>IFERROR(G164*VLOOKUP(E164,Saldo!$P$8:$U$1009,6,FALSE),"")</f>
        <v/>
      </c>
      <c r="I164" s="104" t="str">
        <f>IFERROR(IF(D164="","",VLOOKUP(E164,Saldo!$P$8:$Q$1009,2,FALSE)),"")</f>
        <v/>
      </c>
      <c r="J164" s="76"/>
      <c r="K164" s="28" t="str">
        <f t="shared" si="2"/>
        <v/>
      </c>
    </row>
    <row r="165" spans="1:11" ht="18.95" customHeight="1" x14ac:dyDescent="0.25">
      <c r="A165" s="52"/>
      <c r="C165" s="76"/>
      <c r="D165" s="185"/>
      <c r="E165" s="76"/>
      <c r="F165" s="76" t="str">
        <f>IF(E165="","",IFERROR(VLOOKUP(E165,Cadastro!$C$9:$D$1009,2,FALSE),"PROD. NÃO ENCONTRADO"))</f>
        <v/>
      </c>
      <c r="G165" s="94"/>
      <c r="H165" s="69" t="str">
        <f>IFERROR(G165*VLOOKUP(E165,Saldo!$P$8:$U$1009,6,FALSE),"")</f>
        <v/>
      </c>
      <c r="I165" s="104" t="str">
        <f>IFERROR(IF(D165="","",VLOOKUP(E165,Saldo!$P$8:$Q$1009,2,FALSE)),"")</f>
        <v/>
      </c>
      <c r="J165" s="76"/>
      <c r="K165" s="28" t="str">
        <f t="shared" si="2"/>
        <v/>
      </c>
    </row>
    <row r="166" spans="1:11" ht="18.95" customHeight="1" x14ac:dyDescent="0.25">
      <c r="A166" s="52"/>
      <c r="C166" s="76"/>
      <c r="D166" s="185"/>
      <c r="E166" s="76"/>
      <c r="F166" s="76" t="str">
        <f>IF(E166="","",IFERROR(VLOOKUP(E166,Cadastro!$C$9:$D$1009,2,FALSE),"PROD. NÃO ENCONTRADO"))</f>
        <v/>
      </c>
      <c r="G166" s="94"/>
      <c r="H166" s="69" t="str">
        <f>IFERROR(G166*VLOOKUP(E166,Saldo!$P$8:$U$1009,6,FALSE),"")</f>
        <v/>
      </c>
      <c r="I166" s="104" t="str">
        <f>IFERROR(IF(D166="","",VLOOKUP(E166,Saldo!$P$8:$Q$1009,2,FALSE)),"")</f>
        <v/>
      </c>
      <c r="J166" s="76"/>
      <c r="K166" s="28" t="str">
        <f t="shared" si="2"/>
        <v/>
      </c>
    </row>
    <row r="167" spans="1:11" ht="18.95" customHeight="1" x14ac:dyDescent="0.25">
      <c r="A167" s="52"/>
      <c r="C167" s="76"/>
      <c r="D167" s="185"/>
      <c r="E167" s="76"/>
      <c r="F167" s="76" t="str">
        <f>IF(E167="","",IFERROR(VLOOKUP(E167,Cadastro!$C$9:$D$1009,2,FALSE),"PROD. NÃO ENCONTRADO"))</f>
        <v/>
      </c>
      <c r="G167" s="94"/>
      <c r="H167" s="69" t="str">
        <f>IFERROR(G167*VLOOKUP(E167,Saldo!$P$8:$U$1009,6,FALSE),"")</f>
        <v/>
      </c>
      <c r="I167" s="104" t="str">
        <f>IFERROR(IF(D167="","",VLOOKUP(E167,Saldo!$P$8:$Q$1009,2,FALSE)),"")</f>
        <v/>
      </c>
      <c r="J167" s="76"/>
      <c r="K167" s="28" t="str">
        <f t="shared" si="2"/>
        <v/>
      </c>
    </row>
    <row r="168" spans="1:11" ht="18.95" customHeight="1" x14ac:dyDescent="0.25">
      <c r="A168" s="52"/>
      <c r="C168" s="76"/>
      <c r="D168" s="185"/>
      <c r="E168" s="76"/>
      <c r="F168" s="76" t="str">
        <f>IF(E168="","",IFERROR(VLOOKUP(E168,Cadastro!$C$9:$D$1009,2,FALSE),"PROD. NÃO ENCONTRADO"))</f>
        <v/>
      </c>
      <c r="G168" s="94"/>
      <c r="H168" s="69" t="str">
        <f>IFERROR(G168*VLOOKUP(E168,Saldo!$P$8:$U$1009,6,FALSE),"")</f>
        <v/>
      </c>
      <c r="I168" s="104" t="str">
        <f>IFERROR(IF(D168="","",VLOOKUP(E168,Saldo!$P$8:$Q$1009,2,FALSE)),"")</f>
        <v/>
      </c>
      <c r="J168" s="76"/>
      <c r="K168" s="28" t="str">
        <f t="shared" si="2"/>
        <v/>
      </c>
    </row>
    <row r="169" spans="1:11" ht="18.95" customHeight="1" x14ac:dyDescent="0.25">
      <c r="A169" s="52"/>
      <c r="C169" s="76"/>
      <c r="D169" s="185"/>
      <c r="E169" s="76"/>
      <c r="F169" s="76" t="str">
        <f>IF(E169="","",IFERROR(VLOOKUP(E169,Cadastro!$C$9:$D$1009,2,FALSE),"PROD. NÃO ENCONTRADO"))</f>
        <v/>
      </c>
      <c r="G169" s="94"/>
      <c r="H169" s="69" t="str">
        <f>IFERROR(G169*VLOOKUP(E169,Saldo!$P$8:$U$1009,6,FALSE),"")</f>
        <v/>
      </c>
      <c r="I169" s="104" t="str">
        <f>IFERROR(IF(D169="","",VLOOKUP(E169,Saldo!$P$8:$Q$1009,2,FALSE)),"")</f>
        <v/>
      </c>
      <c r="J169" s="76"/>
      <c r="K169" s="28" t="str">
        <f t="shared" si="2"/>
        <v/>
      </c>
    </row>
    <row r="170" spans="1:11" ht="18.95" customHeight="1" x14ac:dyDescent="0.25">
      <c r="A170" s="52"/>
      <c r="C170" s="76"/>
      <c r="D170" s="185"/>
      <c r="E170" s="76"/>
      <c r="F170" s="76" t="str">
        <f>IF(E170="","",IFERROR(VLOOKUP(E170,Cadastro!$C$9:$D$1009,2,FALSE),"PROD. NÃO ENCONTRADO"))</f>
        <v/>
      </c>
      <c r="G170" s="94"/>
      <c r="H170" s="69" t="str">
        <f>IFERROR(G170*VLOOKUP(E170,Saldo!$P$8:$U$1009,6,FALSE),"")</f>
        <v/>
      </c>
      <c r="I170" s="104" t="str">
        <f>IFERROR(IF(D170="","",VLOOKUP(E170,Saldo!$P$8:$Q$1009,2,FALSE)),"")</f>
        <v/>
      </c>
      <c r="J170" s="76"/>
      <c r="K170" s="28" t="str">
        <f t="shared" si="2"/>
        <v/>
      </c>
    </row>
    <row r="171" spans="1:11" ht="18.95" customHeight="1" x14ac:dyDescent="0.25">
      <c r="A171" s="52"/>
      <c r="C171" s="76"/>
      <c r="D171" s="185"/>
      <c r="E171" s="76"/>
      <c r="F171" s="76" t="str">
        <f>IF(E171="","",IFERROR(VLOOKUP(E171,Cadastro!$C$9:$D$1009,2,FALSE),"PROD. NÃO ENCONTRADO"))</f>
        <v/>
      </c>
      <c r="G171" s="94"/>
      <c r="H171" s="69" t="str">
        <f>IFERROR(G171*VLOOKUP(E171,Saldo!$P$8:$U$1009,6,FALSE),"")</f>
        <v/>
      </c>
      <c r="I171" s="104" t="str">
        <f>IFERROR(IF(D171="","",VLOOKUP(E171,Saldo!$P$8:$Q$1009,2,FALSE)),"")</f>
        <v/>
      </c>
      <c r="J171" s="76"/>
      <c r="K171" s="28" t="str">
        <f t="shared" si="2"/>
        <v/>
      </c>
    </row>
    <row r="172" spans="1:11" ht="18.95" customHeight="1" x14ac:dyDescent="0.25">
      <c r="A172" s="52"/>
      <c r="C172" s="76"/>
      <c r="D172" s="185"/>
      <c r="E172" s="76"/>
      <c r="F172" s="76" t="str">
        <f>IF(E172="","",IFERROR(VLOOKUP(E172,Cadastro!$C$9:$D$1009,2,FALSE),"PROD. NÃO ENCONTRADO"))</f>
        <v/>
      </c>
      <c r="G172" s="94"/>
      <c r="H172" s="69" t="str">
        <f>IFERROR(G172*VLOOKUP(E172,Saldo!$P$8:$U$1009,6,FALSE),"")</f>
        <v/>
      </c>
      <c r="I172" s="104" t="str">
        <f>IFERROR(IF(D172="","",VLOOKUP(E172,Saldo!$P$8:$Q$1009,2,FALSE)),"")</f>
        <v/>
      </c>
      <c r="J172" s="76"/>
      <c r="K172" s="28" t="str">
        <f t="shared" si="2"/>
        <v/>
      </c>
    </row>
    <row r="173" spans="1:11" ht="18.95" customHeight="1" x14ac:dyDescent="0.25">
      <c r="A173" s="52"/>
      <c r="C173" s="76"/>
      <c r="D173" s="185"/>
      <c r="E173" s="76"/>
      <c r="F173" s="76" t="str">
        <f>IF(E173="","",IFERROR(VLOOKUP(E173,Cadastro!$C$9:$D$1009,2,FALSE),"PROD. NÃO ENCONTRADO"))</f>
        <v/>
      </c>
      <c r="G173" s="94"/>
      <c r="H173" s="69" t="str">
        <f>IFERROR(G173*VLOOKUP(E173,Saldo!$P$8:$U$1009,6,FALSE),"")</f>
        <v/>
      </c>
      <c r="I173" s="104" t="str">
        <f>IFERROR(IF(D173="","",VLOOKUP(E173,Saldo!$P$8:$Q$1009,2,FALSE)),"")</f>
        <v/>
      </c>
      <c r="J173" s="76"/>
      <c r="K173" s="28" t="str">
        <f t="shared" si="2"/>
        <v/>
      </c>
    </row>
    <row r="174" spans="1:11" ht="18.95" customHeight="1" x14ac:dyDescent="0.25">
      <c r="A174" s="52"/>
      <c r="C174" s="76"/>
      <c r="D174" s="185"/>
      <c r="E174" s="76"/>
      <c r="F174" s="76" t="str">
        <f>IF(E174="","",IFERROR(VLOOKUP(E174,Cadastro!$C$9:$D$1009,2,FALSE),"PROD. NÃO ENCONTRADO"))</f>
        <v/>
      </c>
      <c r="G174" s="94"/>
      <c r="H174" s="69" t="str">
        <f>IFERROR(G174*VLOOKUP(E174,Saldo!$P$8:$U$1009,6,FALSE),"")</f>
        <v/>
      </c>
      <c r="I174" s="104" t="str">
        <f>IFERROR(IF(D174="","",VLOOKUP(E174,Saldo!$P$8:$Q$1009,2,FALSE)),"")</f>
        <v/>
      </c>
      <c r="J174" s="76"/>
      <c r="K174" s="28" t="str">
        <f t="shared" si="2"/>
        <v/>
      </c>
    </row>
    <row r="175" spans="1:11" ht="18.95" customHeight="1" x14ac:dyDescent="0.25">
      <c r="A175" s="52"/>
      <c r="C175" s="76"/>
      <c r="D175" s="185"/>
      <c r="E175" s="76"/>
      <c r="F175" s="76" t="str">
        <f>IF(E175="","",IFERROR(VLOOKUP(E175,Cadastro!$C$9:$D$1009,2,FALSE),"PROD. NÃO ENCONTRADO"))</f>
        <v/>
      </c>
      <c r="G175" s="94"/>
      <c r="H175" s="69" t="str">
        <f>IFERROR(G175*VLOOKUP(E175,Saldo!$P$8:$U$1009,6,FALSE),"")</f>
        <v/>
      </c>
      <c r="I175" s="104" t="str">
        <f>IFERROR(IF(D175="","",VLOOKUP(E175,Saldo!$P$8:$Q$1009,2,FALSE)),"")</f>
        <v/>
      </c>
      <c r="J175" s="76"/>
      <c r="K175" s="28" t="str">
        <f t="shared" si="2"/>
        <v/>
      </c>
    </row>
    <row r="176" spans="1:11" ht="18.95" customHeight="1" x14ac:dyDescent="0.25">
      <c r="A176" s="52"/>
      <c r="C176" s="76"/>
      <c r="D176" s="185"/>
      <c r="E176" s="76"/>
      <c r="F176" s="76" t="str">
        <f>IF(E176="","",IFERROR(VLOOKUP(E176,Cadastro!$C$9:$D$1009,2,FALSE),"PROD. NÃO ENCONTRADO"))</f>
        <v/>
      </c>
      <c r="G176" s="94"/>
      <c r="H176" s="69" t="str">
        <f>IFERROR(G176*VLOOKUP(E176,Saldo!$P$8:$U$1009,6,FALSE),"")</f>
        <v/>
      </c>
      <c r="I176" s="104" t="str">
        <f>IFERROR(IF(D176="","",VLOOKUP(E176,Saldo!$P$8:$Q$1009,2,FALSE)),"")</f>
        <v/>
      </c>
      <c r="J176" s="76"/>
      <c r="K176" s="28" t="str">
        <f t="shared" si="2"/>
        <v/>
      </c>
    </row>
    <row r="177" spans="1:11" ht="18.95" customHeight="1" x14ac:dyDescent="0.25">
      <c r="A177" s="52"/>
      <c r="C177" s="76"/>
      <c r="D177" s="185"/>
      <c r="E177" s="76"/>
      <c r="F177" s="76" t="str">
        <f>IF(E177="","",IFERROR(VLOOKUP(E177,Cadastro!$C$9:$D$1009,2,FALSE),"PROD. NÃO ENCONTRADO"))</f>
        <v/>
      </c>
      <c r="G177" s="94"/>
      <c r="H177" s="69" t="str">
        <f>IFERROR(G177*VLOOKUP(E177,Saldo!$P$8:$U$1009,6,FALSE),"")</f>
        <v/>
      </c>
      <c r="I177" s="104" t="str">
        <f>IFERROR(IF(D177="","",VLOOKUP(E177,Saldo!$P$8:$Q$1009,2,FALSE)),"")</f>
        <v/>
      </c>
      <c r="J177" s="76"/>
      <c r="K177" s="28" t="str">
        <f t="shared" si="2"/>
        <v/>
      </c>
    </row>
    <row r="178" spans="1:11" ht="18.95" customHeight="1" x14ac:dyDescent="0.25">
      <c r="A178" s="52"/>
      <c r="C178" s="76"/>
      <c r="D178" s="185"/>
      <c r="E178" s="76"/>
      <c r="F178" s="76" t="str">
        <f>IF(E178="","",IFERROR(VLOOKUP(E178,Cadastro!$C$9:$D$1009,2,FALSE),"PROD. NÃO ENCONTRADO"))</f>
        <v/>
      </c>
      <c r="G178" s="94"/>
      <c r="H178" s="69" t="str">
        <f>IFERROR(G178*VLOOKUP(E178,Saldo!$P$8:$U$1009,6,FALSE),"")</f>
        <v/>
      </c>
      <c r="I178" s="104" t="str">
        <f>IFERROR(IF(D178="","",VLOOKUP(E178,Saldo!$P$8:$Q$1009,2,FALSE)),"")</f>
        <v/>
      </c>
      <c r="J178" s="76"/>
      <c r="K178" s="28" t="str">
        <f t="shared" si="2"/>
        <v/>
      </c>
    </row>
    <row r="179" spans="1:11" ht="18.95" customHeight="1" x14ac:dyDescent="0.25">
      <c r="A179" s="52"/>
      <c r="C179" s="76"/>
      <c r="D179" s="185"/>
      <c r="E179" s="76"/>
      <c r="F179" s="76" t="str">
        <f>IF(E179="","",IFERROR(VLOOKUP(E179,Cadastro!$C$9:$D$1009,2,FALSE),"PROD. NÃO ENCONTRADO"))</f>
        <v/>
      </c>
      <c r="G179" s="94"/>
      <c r="H179" s="69" t="str">
        <f>IFERROR(G179*VLOOKUP(E179,Saldo!$P$8:$U$1009,6,FALSE),"")</f>
        <v/>
      </c>
      <c r="I179" s="104" t="str">
        <f>IFERROR(IF(D179="","",VLOOKUP(E179,Saldo!$P$8:$Q$1009,2,FALSE)),"")</f>
        <v/>
      </c>
      <c r="J179" s="76"/>
      <c r="K179" s="28" t="str">
        <f t="shared" si="2"/>
        <v/>
      </c>
    </row>
    <row r="180" spans="1:11" ht="18.95" customHeight="1" x14ac:dyDescent="0.25">
      <c r="A180" s="52"/>
      <c r="C180" s="76"/>
      <c r="D180" s="185"/>
      <c r="E180" s="76"/>
      <c r="F180" s="76" t="str">
        <f>IF(E180="","",IFERROR(VLOOKUP(E180,Cadastro!$C$9:$D$1009,2,FALSE),"PROD. NÃO ENCONTRADO"))</f>
        <v/>
      </c>
      <c r="G180" s="94"/>
      <c r="H180" s="69" t="str">
        <f>IFERROR(G180*VLOOKUP(E180,Saldo!$P$8:$U$1009,6,FALSE),"")</f>
        <v/>
      </c>
      <c r="I180" s="104" t="str">
        <f>IFERROR(IF(D180="","",VLOOKUP(E180,Saldo!$P$8:$Q$1009,2,FALSE)),"")</f>
        <v/>
      </c>
      <c r="J180" s="76"/>
      <c r="K180" s="28" t="str">
        <f t="shared" si="2"/>
        <v/>
      </c>
    </row>
    <row r="181" spans="1:11" ht="18.95" customHeight="1" x14ac:dyDescent="0.25">
      <c r="A181" s="52"/>
      <c r="C181" s="76"/>
      <c r="D181" s="185"/>
      <c r="E181" s="76"/>
      <c r="F181" s="76" t="str">
        <f>IF(E181="","",IFERROR(VLOOKUP(E181,Cadastro!$C$9:$D$1009,2,FALSE),"PROD. NÃO ENCONTRADO"))</f>
        <v/>
      </c>
      <c r="G181" s="94"/>
      <c r="H181" s="69" t="str">
        <f>IFERROR(G181*VLOOKUP(E181,Saldo!$P$8:$U$1009,6,FALSE),"")</f>
        <v/>
      </c>
      <c r="I181" s="104" t="str">
        <f>IFERROR(IF(D181="","",VLOOKUP(E181,Saldo!$P$8:$Q$1009,2,FALSE)),"")</f>
        <v/>
      </c>
      <c r="J181" s="76"/>
      <c r="K181" s="28" t="str">
        <f t="shared" si="2"/>
        <v/>
      </c>
    </row>
    <row r="182" spans="1:11" ht="18.95" customHeight="1" x14ac:dyDescent="0.25">
      <c r="A182" s="52"/>
      <c r="C182" s="76"/>
      <c r="D182" s="185"/>
      <c r="E182" s="76"/>
      <c r="F182" s="76" t="str">
        <f>IF(E182="","",IFERROR(VLOOKUP(E182,Cadastro!$C$9:$D$1009,2,FALSE),"PROD. NÃO ENCONTRADO"))</f>
        <v/>
      </c>
      <c r="G182" s="94"/>
      <c r="H182" s="69" t="str">
        <f>IFERROR(G182*VLOOKUP(E182,Saldo!$P$8:$U$1009,6,FALSE),"")</f>
        <v/>
      </c>
      <c r="I182" s="104" t="str">
        <f>IFERROR(IF(D182="","",VLOOKUP(E182,Saldo!$P$8:$Q$1009,2,FALSE)),"")</f>
        <v/>
      </c>
      <c r="J182" s="76"/>
      <c r="K182" s="28" t="str">
        <f t="shared" si="2"/>
        <v/>
      </c>
    </row>
    <row r="183" spans="1:11" ht="18.95" customHeight="1" x14ac:dyDescent="0.25">
      <c r="A183" s="52"/>
      <c r="C183" s="76"/>
      <c r="D183" s="185"/>
      <c r="E183" s="76"/>
      <c r="F183" s="76" t="str">
        <f>IF(E183="","",IFERROR(VLOOKUP(E183,Cadastro!$C$9:$D$1009,2,FALSE),"PROD. NÃO ENCONTRADO"))</f>
        <v/>
      </c>
      <c r="G183" s="94"/>
      <c r="H183" s="69" t="str">
        <f>IFERROR(G183*VLOOKUP(E183,Saldo!$P$8:$U$1009,6,FALSE),"")</f>
        <v/>
      </c>
      <c r="I183" s="104" t="str">
        <f>IFERROR(IF(D183="","",VLOOKUP(E183,Saldo!$P$8:$Q$1009,2,FALSE)),"")</f>
        <v/>
      </c>
      <c r="J183" s="76"/>
      <c r="K183" s="28" t="str">
        <f t="shared" si="2"/>
        <v/>
      </c>
    </row>
    <row r="184" spans="1:11" ht="18.95" customHeight="1" x14ac:dyDescent="0.25">
      <c r="A184" s="52"/>
      <c r="C184" s="76"/>
      <c r="D184" s="185"/>
      <c r="E184" s="76"/>
      <c r="F184" s="76" t="str">
        <f>IF(E184="","",IFERROR(VLOOKUP(E184,Cadastro!$C$9:$D$1009,2,FALSE),"PROD. NÃO ENCONTRADO"))</f>
        <v/>
      </c>
      <c r="G184" s="94"/>
      <c r="H184" s="69" t="str">
        <f>IFERROR(G184*VLOOKUP(E184,Saldo!$P$8:$U$1009,6,FALSE),"")</f>
        <v/>
      </c>
      <c r="I184" s="104" t="str">
        <f>IFERROR(IF(D184="","",VLOOKUP(E184,Saldo!$P$8:$Q$1009,2,FALSE)),"")</f>
        <v/>
      </c>
      <c r="J184" s="76"/>
      <c r="K184" s="28" t="str">
        <f t="shared" si="2"/>
        <v/>
      </c>
    </row>
    <row r="185" spans="1:11" ht="18.95" customHeight="1" x14ac:dyDescent="0.25">
      <c r="A185" s="52"/>
      <c r="C185" s="76"/>
      <c r="D185" s="185"/>
      <c r="E185" s="76"/>
      <c r="F185" s="76" t="str">
        <f>IF(E185="","",IFERROR(VLOOKUP(E185,Cadastro!$C$9:$D$1009,2,FALSE),"PROD. NÃO ENCONTRADO"))</f>
        <v/>
      </c>
      <c r="G185" s="94"/>
      <c r="H185" s="69" t="str">
        <f>IFERROR(G185*VLOOKUP(E185,Saldo!$P$8:$U$1009,6,FALSE),"")</f>
        <v/>
      </c>
      <c r="I185" s="104" t="str">
        <f>IFERROR(IF(D185="","",VLOOKUP(E185,Saldo!$P$8:$Q$1009,2,FALSE)),"")</f>
        <v/>
      </c>
      <c r="J185" s="76"/>
      <c r="K185" s="28" t="str">
        <f t="shared" si="2"/>
        <v/>
      </c>
    </row>
    <row r="186" spans="1:11" ht="18.95" customHeight="1" x14ac:dyDescent="0.25">
      <c r="A186" s="52"/>
      <c r="C186" s="76"/>
      <c r="D186" s="185"/>
      <c r="E186" s="76"/>
      <c r="F186" s="76" t="str">
        <f>IF(E186="","",IFERROR(VLOOKUP(E186,Cadastro!$C$9:$D$1009,2,FALSE),"PROD. NÃO ENCONTRADO"))</f>
        <v/>
      </c>
      <c r="G186" s="94"/>
      <c r="H186" s="69" t="str">
        <f>IFERROR(G186*VLOOKUP(E186,Saldo!$P$8:$U$1009,6,FALSE),"")</f>
        <v/>
      </c>
      <c r="I186" s="104" t="str">
        <f>IFERROR(IF(D186="","",VLOOKUP(E186,Saldo!$P$8:$Q$1009,2,FALSE)),"")</f>
        <v/>
      </c>
      <c r="J186" s="76"/>
      <c r="K186" s="28" t="str">
        <f t="shared" si="2"/>
        <v/>
      </c>
    </row>
    <row r="187" spans="1:11" ht="18.95" customHeight="1" x14ac:dyDescent="0.25">
      <c r="A187" s="52"/>
      <c r="C187" s="76"/>
      <c r="D187" s="185"/>
      <c r="E187" s="76"/>
      <c r="F187" s="76" t="str">
        <f>IF(E187="","",IFERROR(VLOOKUP(E187,Cadastro!$C$9:$D$1009,2,FALSE),"PROD. NÃO ENCONTRADO"))</f>
        <v/>
      </c>
      <c r="G187" s="94"/>
      <c r="H187" s="69" t="str">
        <f>IFERROR(G187*VLOOKUP(E187,Saldo!$P$8:$U$1009,6,FALSE),"")</f>
        <v/>
      </c>
      <c r="I187" s="104" t="str">
        <f>IFERROR(IF(D187="","",VLOOKUP(E187,Saldo!$P$8:$Q$1009,2,FALSE)),"")</f>
        <v/>
      </c>
      <c r="J187" s="76"/>
      <c r="K187" s="28" t="str">
        <f t="shared" si="2"/>
        <v/>
      </c>
    </row>
    <row r="188" spans="1:11" ht="18.95" customHeight="1" x14ac:dyDescent="0.25">
      <c r="A188" s="52"/>
      <c r="C188" s="76"/>
      <c r="D188" s="185"/>
      <c r="E188" s="76"/>
      <c r="F188" s="76" t="str">
        <f>IF(E188="","",IFERROR(VLOOKUP(E188,Cadastro!$C$9:$D$1009,2,FALSE),"PROD. NÃO ENCONTRADO"))</f>
        <v/>
      </c>
      <c r="G188" s="94"/>
      <c r="H188" s="69" t="str">
        <f>IFERROR(G188*VLOOKUP(E188,Saldo!$P$8:$U$1009,6,FALSE),"")</f>
        <v/>
      </c>
      <c r="I188" s="104" t="str">
        <f>IFERROR(IF(D188="","",VLOOKUP(E188,Saldo!$P$8:$Q$1009,2,FALSE)),"")</f>
        <v/>
      </c>
      <c r="J188" s="76"/>
      <c r="K188" s="28" t="str">
        <f t="shared" si="2"/>
        <v/>
      </c>
    </row>
    <row r="189" spans="1:11" ht="18.95" customHeight="1" x14ac:dyDescent="0.25">
      <c r="A189" s="52"/>
      <c r="C189" s="76"/>
      <c r="D189" s="185"/>
      <c r="E189" s="76"/>
      <c r="F189" s="76" t="str">
        <f>IF(E189="","",IFERROR(VLOOKUP(E189,Cadastro!$C$9:$D$1009,2,FALSE),"PROD. NÃO ENCONTRADO"))</f>
        <v/>
      </c>
      <c r="G189" s="94"/>
      <c r="H189" s="69" t="str">
        <f>IFERROR(G189*VLOOKUP(E189,Saldo!$P$8:$U$1009,6,FALSE),"")</f>
        <v/>
      </c>
      <c r="I189" s="104" t="str">
        <f>IFERROR(IF(D189="","",VLOOKUP(E189,Saldo!$P$8:$Q$1009,2,FALSE)),"")</f>
        <v/>
      </c>
      <c r="J189" s="76"/>
      <c r="K189" s="28" t="str">
        <f t="shared" si="2"/>
        <v/>
      </c>
    </row>
    <row r="190" spans="1:11" ht="18.95" customHeight="1" x14ac:dyDescent="0.25">
      <c r="A190" s="52"/>
      <c r="C190" s="76"/>
      <c r="D190" s="185"/>
      <c r="E190" s="76"/>
      <c r="F190" s="76" t="str">
        <f>IF(E190="","",IFERROR(VLOOKUP(E190,Cadastro!$C$9:$D$1009,2,FALSE),"PROD. NÃO ENCONTRADO"))</f>
        <v/>
      </c>
      <c r="G190" s="94"/>
      <c r="H190" s="69" t="str">
        <f>IFERROR(G190*VLOOKUP(E190,Saldo!$P$8:$U$1009,6,FALSE),"")</f>
        <v/>
      </c>
      <c r="I190" s="104" t="str">
        <f>IFERROR(IF(D190="","",VLOOKUP(E190,Saldo!$P$8:$Q$1009,2,FALSE)),"")</f>
        <v/>
      </c>
      <c r="J190" s="76"/>
      <c r="K190" s="28" t="str">
        <f t="shared" si="2"/>
        <v/>
      </c>
    </row>
    <row r="191" spans="1:11" ht="18.95" customHeight="1" x14ac:dyDescent="0.25">
      <c r="A191" s="52"/>
      <c r="C191" s="76"/>
      <c r="D191" s="185"/>
      <c r="E191" s="76"/>
      <c r="F191" s="76" t="str">
        <f>IF(E191="","",IFERROR(VLOOKUP(E191,Cadastro!$C$9:$D$1009,2,FALSE),"PROD. NÃO ENCONTRADO"))</f>
        <v/>
      </c>
      <c r="G191" s="94"/>
      <c r="H191" s="69" t="str">
        <f>IFERROR(G191*VLOOKUP(E191,Saldo!$P$8:$U$1009,6,FALSE),"")</f>
        <v/>
      </c>
      <c r="I191" s="104" t="str">
        <f>IFERROR(IF(D191="","",VLOOKUP(E191,Saldo!$P$8:$Q$1009,2,FALSE)),"")</f>
        <v/>
      </c>
      <c r="J191" s="76"/>
      <c r="K191" s="28" t="str">
        <f t="shared" si="2"/>
        <v/>
      </c>
    </row>
    <row r="192" spans="1:11" ht="18.95" customHeight="1" x14ac:dyDescent="0.25">
      <c r="A192" s="52"/>
      <c r="C192" s="76"/>
      <c r="D192" s="185"/>
      <c r="E192" s="76"/>
      <c r="F192" s="76" t="str">
        <f>IF(E192="","",IFERROR(VLOOKUP(E192,Cadastro!$C$9:$D$1009,2,FALSE),"PROD. NÃO ENCONTRADO"))</f>
        <v/>
      </c>
      <c r="G192" s="94"/>
      <c r="H192" s="69" t="str">
        <f>IFERROR(G192*VLOOKUP(E192,Saldo!$P$8:$U$1009,6,FALSE),"")</f>
        <v/>
      </c>
      <c r="I192" s="104" t="str">
        <f>IFERROR(IF(D192="","",VLOOKUP(E192,Saldo!$P$8:$Q$1009,2,FALSE)),"")</f>
        <v/>
      </c>
      <c r="J192" s="76"/>
      <c r="K192" s="28" t="str">
        <f t="shared" si="2"/>
        <v/>
      </c>
    </row>
    <row r="193" spans="1:11" ht="18.95" customHeight="1" x14ac:dyDescent="0.25">
      <c r="A193" s="52"/>
      <c r="C193" s="76"/>
      <c r="D193" s="185"/>
      <c r="E193" s="76"/>
      <c r="F193" s="76" t="str">
        <f>IF(E193="","",IFERROR(VLOOKUP(E193,Cadastro!$C$9:$D$1009,2,FALSE),"PROD. NÃO ENCONTRADO"))</f>
        <v/>
      </c>
      <c r="G193" s="94"/>
      <c r="H193" s="69" t="str">
        <f>IFERROR(G193*VLOOKUP(E193,Saldo!$P$8:$U$1009,6,FALSE),"")</f>
        <v/>
      </c>
      <c r="I193" s="104" t="str">
        <f>IFERROR(IF(D193="","",VLOOKUP(E193,Saldo!$P$8:$Q$1009,2,FALSE)),"")</f>
        <v/>
      </c>
      <c r="J193" s="76"/>
      <c r="K193" s="28" t="str">
        <f t="shared" si="2"/>
        <v/>
      </c>
    </row>
    <row r="194" spans="1:11" ht="18.95" customHeight="1" x14ac:dyDescent="0.25">
      <c r="A194" s="52"/>
      <c r="C194" s="76"/>
      <c r="D194" s="185"/>
      <c r="E194" s="76"/>
      <c r="F194" s="76" t="str">
        <f>IF(E194="","",IFERROR(VLOOKUP(E194,Cadastro!$C$9:$D$1009,2,FALSE),"PROD. NÃO ENCONTRADO"))</f>
        <v/>
      </c>
      <c r="G194" s="94"/>
      <c r="H194" s="69" t="str">
        <f>IFERROR(G194*VLOOKUP(E194,Saldo!$P$8:$U$1009,6,FALSE),"")</f>
        <v/>
      </c>
      <c r="I194" s="104" t="str">
        <f>IFERROR(IF(D194="","",VLOOKUP(E194,Saldo!$P$8:$Q$1009,2,FALSE)),"")</f>
        <v/>
      </c>
      <c r="J194" s="76"/>
      <c r="K194" s="28" t="str">
        <f t="shared" si="2"/>
        <v/>
      </c>
    </row>
    <row r="195" spans="1:11" ht="18.95" customHeight="1" x14ac:dyDescent="0.25">
      <c r="A195" s="52"/>
      <c r="C195" s="76"/>
      <c r="D195" s="185"/>
      <c r="E195" s="76"/>
      <c r="F195" s="76" t="str">
        <f>IF(E195="","",IFERROR(VLOOKUP(E195,Cadastro!$C$9:$D$1009,2,FALSE),"PROD. NÃO ENCONTRADO"))</f>
        <v/>
      </c>
      <c r="G195" s="94"/>
      <c r="H195" s="69" t="str">
        <f>IFERROR(G195*VLOOKUP(E195,Saldo!$P$8:$U$1009,6,FALSE),"")</f>
        <v/>
      </c>
      <c r="I195" s="104" t="str">
        <f>IFERROR(IF(D195="","",VLOOKUP(E195,Saldo!$P$8:$Q$1009,2,FALSE)),"")</f>
        <v/>
      </c>
      <c r="J195" s="76"/>
      <c r="K195" s="28" t="str">
        <f t="shared" si="2"/>
        <v/>
      </c>
    </row>
    <row r="196" spans="1:11" ht="18.95" customHeight="1" x14ac:dyDescent="0.25">
      <c r="A196" s="52"/>
      <c r="C196" s="76"/>
      <c r="D196" s="185"/>
      <c r="E196" s="76"/>
      <c r="F196" s="76" t="str">
        <f>IF(E196="","",IFERROR(VLOOKUP(E196,Cadastro!$C$9:$D$1009,2,FALSE),"PROD. NÃO ENCONTRADO"))</f>
        <v/>
      </c>
      <c r="G196" s="94"/>
      <c r="H196" s="69" t="str">
        <f>IFERROR(G196*VLOOKUP(E196,Saldo!$P$8:$U$1009,6,FALSE),"")</f>
        <v/>
      </c>
      <c r="I196" s="104" t="str">
        <f>IFERROR(IF(D196="","",VLOOKUP(E196,Saldo!$P$8:$Q$1009,2,FALSE)),"")</f>
        <v/>
      </c>
      <c r="J196" s="76"/>
      <c r="K196" s="28" t="str">
        <f t="shared" si="2"/>
        <v/>
      </c>
    </row>
    <row r="197" spans="1:11" ht="18.95" customHeight="1" x14ac:dyDescent="0.25">
      <c r="A197" s="52"/>
      <c r="C197" s="76"/>
      <c r="D197" s="185"/>
      <c r="E197" s="76"/>
      <c r="F197" s="76" t="str">
        <f>IF(E197="","",IFERROR(VLOOKUP(E197,Cadastro!$C$9:$D$1009,2,FALSE),"PROD. NÃO ENCONTRADO"))</f>
        <v/>
      </c>
      <c r="G197" s="94"/>
      <c r="H197" s="69" t="str">
        <f>IFERROR(G197*VLOOKUP(E197,Saldo!$P$8:$U$1009,6,FALSE),"")</f>
        <v/>
      </c>
      <c r="I197" s="104" t="str">
        <f>IFERROR(IF(D197="","",VLOOKUP(E197,Saldo!$P$8:$Q$1009,2,FALSE)),"")</f>
        <v/>
      </c>
      <c r="J197" s="76"/>
      <c r="K197" s="28" t="str">
        <f t="shared" si="2"/>
        <v/>
      </c>
    </row>
    <row r="198" spans="1:11" ht="18.95" customHeight="1" x14ac:dyDescent="0.25">
      <c r="A198" s="52"/>
      <c r="C198" s="76"/>
      <c r="D198" s="185"/>
      <c r="E198" s="76"/>
      <c r="F198" s="76" t="str">
        <f>IF(E198="","",IFERROR(VLOOKUP(E198,Cadastro!$C$9:$D$1009,2,FALSE),"PROD. NÃO ENCONTRADO"))</f>
        <v/>
      </c>
      <c r="G198" s="94"/>
      <c r="H198" s="69" t="str">
        <f>IFERROR(G198*VLOOKUP(E198,Saldo!$P$8:$U$1009,6,FALSE),"")</f>
        <v/>
      </c>
      <c r="I198" s="104" t="str">
        <f>IFERROR(IF(D198="","",VLOOKUP(E198,Saldo!$P$8:$Q$1009,2,FALSE)),"")</f>
        <v/>
      </c>
      <c r="J198" s="76"/>
      <c r="K198" s="28" t="str">
        <f t="shared" si="2"/>
        <v/>
      </c>
    </row>
    <row r="199" spans="1:11" ht="18.95" customHeight="1" x14ac:dyDescent="0.25">
      <c r="A199" s="52"/>
      <c r="C199" s="76"/>
      <c r="D199" s="185"/>
      <c r="E199" s="76"/>
      <c r="F199" s="76" t="str">
        <f>IF(E199="","",IFERROR(VLOOKUP(E199,Cadastro!$C$9:$D$1009,2,FALSE),"PROD. NÃO ENCONTRADO"))</f>
        <v/>
      </c>
      <c r="G199" s="94"/>
      <c r="H199" s="69" t="str">
        <f>IFERROR(G199*VLOOKUP(E199,Saldo!$P$8:$U$1009,6,FALSE),"")</f>
        <v/>
      </c>
      <c r="I199" s="104" t="str">
        <f>IFERROR(IF(D199="","",VLOOKUP(E199,Saldo!$P$8:$Q$1009,2,FALSE)),"")</f>
        <v/>
      </c>
      <c r="J199" s="76"/>
      <c r="K199" s="28" t="str">
        <f t="shared" si="2"/>
        <v/>
      </c>
    </row>
    <row r="200" spans="1:11" ht="18.95" customHeight="1" x14ac:dyDescent="0.25">
      <c r="A200" s="52"/>
      <c r="C200" s="76"/>
      <c r="D200" s="185"/>
      <c r="E200" s="76"/>
      <c r="F200" s="76" t="str">
        <f>IF(E200="","",IFERROR(VLOOKUP(E200,Cadastro!$C$9:$D$1009,2,FALSE),"PROD. NÃO ENCONTRADO"))</f>
        <v/>
      </c>
      <c r="G200" s="94"/>
      <c r="H200" s="69" t="str">
        <f>IFERROR(G200*VLOOKUP(E200,Saldo!$P$8:$U$1009,6,FALSE),"")</f>
        <v/>
      </c>
      <c r="I200" s="104" t="str">
        <f>IFERROR(IF(D200="","",VLOOKUP(E200,Saldo!$P$8:$Q$1009,2,FALSE)),"")</f>
        <v/>
      </c>
      <c r="J200" s="76"/>
      <c r="K200" s="28" t="str">
        <f t="shared" si="2"/>
        <v/>
      </c>
    </row>
    <row r="201" spans="1:11" ht="18.95" customHeight="1" x14ac:dyDescent="0.25">
      <c r="A201" s="52"/>
      <c r="C201" s="76"/>
      <c r="D201" s="185"/>
      <c r="E201" s="76"/>
      <c r="F201" s="76" t="str">
        <f>IF(E201="","",IFERROR(VLOOKUP(E201,Cadastro!$C$9:$D$1009,2,FALSE),"PROD. NÃO ENCONTRADO"))</f>
        <v/>
      </c>
      <c r="G201" s="94"/>
      <c r="H201" s="69" t="str">
        <f>IFERROR(G201*VLOOKUP(E201,Saldo!$P$8:$U$1009,6,FALSE),"")</f>
        <v/>
      </c>
      <c r="I201" s="104" t="str">
        <f>IFERROR(IF(D201="","",VLOOKUP(E201,Saldo!$P$8:$Q$1009,2,FALSE)),"")</f>
        <v/>
      </c>
      <c r="J201" s="76"/>
      <c r="K201" s="28" t="str">
        <f t="shared" si="2"/>
        <v/>
      </c>
    </row>
    <row r="202" spans="1:11" ht="18.95" customHeight="1" x14ac:dyDescent="0.25">
      <c r="A202" s="52"/>
      <c r="C202" s="76"/>
      <c r="D202" s="185"/>
      <c r="E202" s="76"/>
      <c r="F202" s="76" t="str">
        <f>IF(E202="","",IFERROR(VLOOKUP(E202,Cadastro!$C$9:$D$1009,2,FALSE),"PROD. NÃO ENCONTRADO"))</f>
        <v/>
      </c>
      <c r="G202" s="94"/>
      <c r="H202" s="69" t="str">
        <f>IFERROR(G202*VLOOKUP(E202,Saldo!$P$8:$U$1009,6,FALSE),"")</f>
        <v/>
      </c>
      <c r="I202" s="104" t="str">
        <f>IFERROR(IF(D202="","",VLOOKUP(E202,Saldo!$P$8:$Q$1009,2,FALSE)),"")</f>
        <v/>
      </c>
      <c r="J202" s="76"/>
      <c r="K202" s="28" t="str">
        <f t="shared" ref="K202:K265" si="3">IF(D202="","",MONTH(D202))</f>
        <v/>
      </c>
    </row>
    <row r="203" spans="1:11" ht="18.95" customHeight="1" x14ac:dyDescent="0.25">
      <c r="A203" s="52"/>
      <c r="C203" s="76"/>
      <c r="D203" s="185"/>
      <c r="E203" s="76"/>
      <c r="F203" s="76" t="str">
        <f>IF(E203="","",IFERROR(VLOOKUP(E203,Cadastro!$C$9:$D$1009,2,FALSE),"PROD. NÃO ENCONTRADO"))</f>
        <v/>
      </c>
      <c r="G203" s="94"/>
      <c r="H203" s="69" t="str">
        <f>IFERROR(G203*VLOOKUP(E203,Saldo!$P$8:$U$1009,6,FALSE),"")</f>
        <v/>
      </c>
      <c r="I203" s="104" t="str">
        <f>IFERROR(IF(D203="","",VLOOKUP(E203,Saldo!$P$8:$Q$1009,2,FALSE)),"")</f>
        <v/>
      </c>
      <c r="J203" s="76"/>
      <c r="K203" s="28" t="str">
        <f t="shared" si="3"/>
        <v/>
      </c>
    </row>
    <row r="204" spans="1:11" ht="18.95" customHeight="1" x14ac:dyDescent="0.25">
      <c r="A204" s="52"/>
      <c r="C204" s="76"/>
      <c r="D204" s="185"/>
      <c r="E204" s="76"/>
      <c r="F204" s="76" t="str">
        <f>IF(E204="","",IFERROR(VLOOKUP(E204,Cadastro!$C$9:$D$1009,2,FALSE),"PROD. NÃO ENCONTRADO"))</f>
        <v/>
      </c>
      <c r="G204" s="94"/>
      <c r="H204" s="69" t="str">
        <f>IFERROR(G204*VLOOKUP(E204,Saldo!$P$8:$U$1009,6,FALSE),"")</f>
        <v/>
      </c>
      <c r="I204" s="104" t="str">
        <f>IFERROR(IF(D204="","",VLOOKUP(E204,Saldo!$P$8:$Q$1009,2,FALSE)),"")</f>
        <v/>
      </c>
      <c r="J204" s="76"/>
      <c r="K204" s="28" t="str">
        <f t="shared" si="3"/>
        <v/>
      </c>
    </row>
    <row r="205" spans="1:11" ht="18.95" customHeight="1" x14ac:dyDescent="0.25">
      <c r="A205" s="52"/>
      <c r="C205" s="76"/>
      <c r="D205" s="185"/>
      <c r="E205" s="76"/>
      <c r="F205" s="76" t="str">
        <f>IF(E205="","",IFERROR(VLOOKUP(E205,Cadastro!$C$9:$D$1009,2,FALSE),"PROD. NÃO ENCONTRADO"))</f>
        <v/>
      </c>
      <c r="G205" s="94"/>
      <c r="H205" s="69" t="str">
        <f>IFERROR(G205*VLOOKUP(E205,Saldo!$P$8:$U$1009,6,FALSE),"")</f>
        <v/>
      </c>
      <c r="I205" s="104" t="str">
        <f>IFERROR(IF(D205="","",VLOOKUP(E205,Saldo!$P$8:$Q$1009,2,FALSE)),"")</f>
        <v/>
      </c>
      <c r="J205" s="76"/>
      <c r="K205" s="28" t="str">
        <f t="shared" si="3"/>
        <v/>
      </c>
    </row>
    <row r="206" spans="1:11" ht="18.95" customHeight="1" x14ac:dyDescent="0.25">
      <c r="A206" s="52"/>
      <c r="C206" s="76"/>
      <c r="D206" s="185"/>
      <c r="E206" s="76"/>
      <c r="F206" s="76" t="str">
        <f>IF(E206="","",IFERROR(VLOOKUP(E206,Cadastro!$C$9:$D$1009,2,FALSE),"PROD. NÃO ENCONTRADO"))</f>
        <v/>
      </c>
      <c r="G206" s="94"/>
      <c r="H206" s="69" t="str">
        <f>IFERROR(G206*VLOOKUP(E206,Saldo!$P$8:$U$1009,6,FALSE),"")</f>
        <v/>
      </c>
      <c r="I206" s="104" t="str">
        <f>IFERROR(IF(D206="","",VLOOKUP(E206,Saldo!$P$8:$Q$1009,2,FALSE)),"")</f>
        <v/>
      </c>
      <c r="J206" s="76"/>
      <c r="K206" s="28" t="str">
        <f t="shared" si="3"/>
        <v/>
      </c>
    </row>
    <row r="207" spans="1:11" ht="18.95" customHeight="1" x14ac:dyDescent="0.25">
      <c r="A207" s="52"/>
      <c r="C207" s="76"/>
      <c r="D207" s="185"/>
      <c r="E207" s="76"/>
      <c r="F207" s="76" t="str">
        <f>IF(E207="","",IFERROR(VLOOKUP(E207,Cadastro!$C$9:$D$1009,2,FALSE),"PROD. NÃO ENCONTRADO"))</f>
        <v/>
      </c>
      <c r="G207" s="94"/>
      <c r="H207" s="69" t="str">
        <f>IFERROR(G207*VLOOKUP(E207,Saldo!$P$8:$U$1009,6,FALSE),"")</f>
        <v/>
      </c>
      <c r="I207" s="104" t="str">
        <f>IFERROR(IF(D207="","",VLOOKUP(E207,Saldo!$P$8:$Q$1009,2,FALSE)),"")</f>
        <v/>
      </c>
      <c r="J207" s="76"/>
      <c r="K207" s="28" t="str">
        <f t="shared" si="3"/>
        <v/>
      </c>
    </row>
    <row r="208" spans="1:11" ht="18.95" customHeight="1" x14ac:dyDescent="0.25">
      <c r="A208" s="52"/>
      <c r="C208" s="76"/>
      <c r="D208" s="185"/>
      <c r="E208" s="76"/>
      <c r="F208" s="76" t="str">
        <f>IF(E208="","",IFERROR(VLOOKUP(E208,Cadastro!$C$9:$D$1009,2,FALSE),"PROD. NÃO ENCONTRADO"))</f>
        <v/>
      </c>
      <c r="G208" s="94"/>
      <c r="H208" s="69" t="str">
        <f>IFERROR(G208*VLOOKUP(E208,Saldo!$P$8:$U$1009,6,FALSE),"")</f>
        <v/>
      </c>
      <c r="I208" s="104" t="str">
        <f>IFERROR(IF(D208="","",VLOOKUP(E208,Saldo!$P$8:$Q$1009,2,FALSE)),"")</f>
        <v/>
      </c>
      <c r="J208" s="76"/>
      <c r="K208" s="28" t="str">
        <f t="shared" si="3"/>
        <v/>
      </c>
    </row>
    <row r="209" spans="1:11" ht="18.95" customHeight="1" x14ac:dyDescent="0.25">
      <c r="A209" s="52"/>
      <c r="C209" s="76"/>
      <c r="D209" s="185"/>
      <c r="E209" s="76"/>
      <c r="F209" s="76" t="str">
        <f>IF(E209="","",IFERROR(VLOOKUP(E209,Cadastro!$C$9:$D$1009,2,FALSE),"PROD. NÃO ENCONTRADO"))</f>
        <v/>
      </c>
      <c r="G209" s="94"/>
      <c r="H209" s="69" t="str">
        <f>IFERROR(G209*VLOOKUP(E209,Saldo!$P$8:$U$1009,6,FALSE),"")</f>
        <v/>
      </c>
      <c r="I209" s="104" t="str">
        <f>IFERROR(IF(D209="","",VLOOKUP(E209,Saldo!$P$8:$Q$1009,2,FALSE)),"")</f>
        <v/>
      </c>
      <c r="J209" s="76"/>
      <c r="K209" s="28" t="str">
        <f t="shared" si="3"/>
        <v/>
      </c>
    </row>
    <row r="210" spans="1:11" ht="18.95" customHeight="1" x14ac:dyDescent="0.25">
      <c r="A210" s="52"/>
      <c r="C210" s="76"/>
      <c r="D210" s="185"/>
      <c r="E210" s="76"/>
      <c r="F210" s="76" t="str">
        <f>IF(E210="","",IFERROR(VLOOKUP(E210,Cadastro!$C$9:$D$1009,2,FALSE),"PROD. NÃO ENCONTRADO"))</f>
        <v/>
      </c>
      <c r="G210" s="94"/>
      <c r="H210" s="69" t="str">
        <f>IFERROR(G210*VLOOKUP(E210,Saldo!$P$8:$U$1009,6,FALSE),"")</f>
        <v/>
      </c>
      <c r="I210" s="104" t="str">
        <f>IFERROR(IF(D210="","",VLOOKUP(E210,Saldo!$P$8:$Q$1009,2,FALSE)),"")</f>
        <v/>
      </c>
      <c r="J210" s="76"/>
      <c r="K210" s="28" t="str">
        <f t="shared" si="3"/>
        <v/>
      </c>
    </row>
    <row r="211" spans="1:11" ht="18.95" customHeight="1" x14ac:dyDescent="0.25">
      <c r="A211" s="52"/>
      <c r="C211" s="76"/>
      <c r="D211" s="185"/>
      <c r="E211" s="76"/>
      <c r="F211" s="76" t="str">
        <f>IF(E211="","",IFERROR(VLOOKUP(E211,Cadastro!$C$9:$D$1009,2,FALSE),"PROD. NÃO ENCONTRADO"))</f>
        <v/>
      </c>
      <c r="G211" s="94"/>
      <c r="H211" s="69" t="str">
        <f>IFERROR(G211*VLOOKUP(E211,Saldo!$P$8:$U$1009,6,FALSE),"")</f>
        <v/>
      </c>
      <c r="I211" s="104" t="str">
        <f>IFERROR(IF(D211="","",VLOOKUP(E211,Saldo!$P$8:$Q$1009,2,FALSE)),"")</f>
        <v/>
      </c>
      <c r="J211" s="76"/>
      <c r="K211" s="28" t="str">
        <f t="shared" si="3"/>
        <v/>
      </c>
    </row>
    <row r="212" spans="1:11" ht="18.95" customHeight="1" x14ac:dyDescent="0.25">
      <c r="A212" s="52"/>
      <c r="C212" s="76"/>
      <c r="D212" s="185"/>
      <c r="E212" s="76"/>
      <c r="F212" s="76" t="str">
        <f>IF(E212="","",IFERROR(VLOOKUP(E212,Cadastro!$C$9:$D$1009,2,FALSE),"PROD. NÃO ENCONTRADO"))</f>
        <v/>
      </c>
      <c r="G212" s="94"/>
      <c r="H212" s="69" t="str">
        <f>IFERROR(G212*VLOOKUP(E212,Saldo!$P$8:$U$1009,6,FALSE),"")</f>
        <v/>
      </c>
      <c r="I212" s="104" t="str">
        <f>IFERROR(IF(D212="","",VLOOKUP(E212,Saldo!$P$8:$Q$1009,2,FALSE)),"")</f>
        <v/>
      </c>
      <c r="J212" s="76"/>
      <c r="K212" s="28" t="str">
        <f t="shared" si="3"/>
        <v/>
      </c>
    </row>
    <row r="213" spans="1:11" ht="18.95" customHeight="1" x14ac:dyDescent="0.25">
      <c r="A213" s="52"/>
      <c r="C213" s="76"/>
      <c r="D213" s="185"/>
      <c r="E213" s="76"/>
      <c r="F213" s="76" t="str">
        <f>IF(E213="","",IFERROR(VLOOKUP(E213,Cadastro!$C$9:$D$1009,2,FALSE),"PROD. NÃO ENCONTRADO"))</f>
        <v/>
      </c>
      <c r="G213" s="94"/>
      <c r="H213" s="69" t="str">
        <f>IFERROR(G213*VLOOKUP(E213,Saldo!$P$8:$U$1009,6,FALSE),"")</f>
        <v/>
      </c>
      <c r="I213" s="104" t="str">
        <f>IFERROR(IF(D213="","",VLOOKUP(E213,Saldo!$P$8:$Q$1009,2,FALSE)),"")</f>
        <v/>
      </c>
      <c r="J213" s="76"/>
      <c r="K213" s="28" t="str">
        <f t="shared" si="3"/>
        <v/>
      </c>
    </row>
    <row r="214" spans="1:11" ht="18.95" customHeight="1" x14ac:dyDescent="0.25">
      <c r="A214" s="52"/>
      <c r="C214" s="76"/>
      <c r="D214" s="185"/>
      <c r="E214" s="76"/>
      <c r="F214" s="76" t="str">
        <f>IF(E214="","",IFERROR(VLOOKUP(E214,Cadastro!$C$9:$D$1009,2,FALSE),"PROD. NÃO ENCONTRADO"))</f>
        <v/>
      </c>
      <c r="G214" s="94"/>
      <c r="H214" s="69" t="str">
        <f>IFERROR(G214*VLOOKUP(E214,Saldo!$P$8:$U$1009,6,FALSE),"")</f>
        <v/>
      </c>
      <c r="I214" s="104" t="str">
        <f>IFERROR(IF(D214="","",VLOOKUP(E214,Saldo!$P$8:$Q$1009,2,FALSE)),"")</f>
        <v/>
      </c>
      <c r="J214" s="76"/>
      <c r="K214" s="28" t="str">
        <f t="shared" si="3"/>
        <v/>
      </c>
    </row>
    <row r="215" spans="1:11" ht="18.95" customHeight="1" x14ac:dyDescent="0.25">
      <c r="A215" s="52"/>
      <c r="C215" s="76"/>
      <c r="D215" s="185"/>
      <c r="E215" s="76"/>
      <c r="F215" s="76" t="str">
        <f>IF(E215="","",IFERROR(VLOOKUP(E215,Cadastro!$C$9:$D$1009,2,FALSE),"PROD. NÃO ENCONTRADO"))</f>
        <v/>
      </c>
      <c r="G215" s="94"/>
      <c r="H215" s="69" t="str">
        <f>IFERROR(G215*VLOOKUP(E215,Saldo!$P$8:$U$1009,6,FALSE),"")</f>
        <v/>
      </c>
      <c r="I215" s="104" t="str">
        <f>IFERROR(IF(D215="","",VLOOKUP(E215,Saldo!$P$8:$Q$1009,2,FALSE)),"")</f>
        <v/>
      </c>
      <c r="J215" s="76"/>
      <c r="K215" s="28" t="str">
        <f t="shared" si="3"/>
        <v/>
      </c>
    </row>
    <row r="216" spans="1:11" ht="18.95" customHeight="1" x14ac:dyDescent="0.25">
      <c r="A216" s="52"/>
      <c r="C216" s="76"/>
      <c r="D216" s="185"/>
      <c r="E216" s="76"/>
      <c r="F216" s="76" t="str">
        <f>IF(E216="","",IFERROR(VLOOKUP(E216,Cadastro!$C$9:$D$1009,2,FALSE),"PROD. NÃO ENCONTRADO"))</f>
        <v/>
      </c>
      <c r="G216" s="94"/>
      <c r="H216" s="69" t="str">
        <f>IFERROR(G216*VLOOKUP(E216,Saldo!$P$8:$U$1009,6,FALSE),"")</f>
        <v/>
      </c>
      <c r="I216" s="104" t="str">
        <f>IFERROR(IF(D216="","",VLOOKUP(E216,Saldo!$P$8:$Q$1009,2,FALSE)),"")</f>
        <v/>
      </c>
      <c r="J216" s="76"/>
      <c r="K216" s="28" t="str">
        <f t="shared" si="3"/>
        <v/>
      </c>
    </row>
    <row r="217" spans="1:11" ht="18.95" customHeight="1" x14ac:dyDescent="0.25">
      <c r="A217" s="52"/>
      <c r="C217" s="76"/>
      <c r="D217" s="185"/>
      <c r="E217" s="76"/>
      <c r="F217" s="76" t="str">
        <f>IF(E217="","",IFERROR(VLOOKUP(E217,Cadastro!$C$9:$D$1009,2,FALSE),"PROD. NÃO ENCONTRADO"))</f>
        <v/>
      </c>
      <c r="G217" s="94"/>
      <c r="H217" s="69" t="str">
        <f>IFERROR(G217*VLOOKUP(E217,Saldo!$P$8:$U$1009,6,FALSE),"")</f>
        <v/>
      </c>
      <c r="I217" s="104" t="str">
        <f>IFERROR(IF(D217="","",VLOOKUP(E217,Saldo!$P$8:$Q$1009,2,FALSE)),"")</f>
        <v/>
      </c>
      <c r="J217" s="76"/>
      <c r="K217" s="28" t="str">
        <f t="shared" si="3"/>
        <v/>
      </c>
    </row>
    <row r="218" spans="1:11" ht="18.95" customHeight="1" x14ac:dyDescent="0.25">
      <c r="A218" s="52"/>
      <c r="C218" s="76"/>
      <c r="D218" s="185"/>
      <c r="E218" s="76"/>
      <c r="F218" s="76" t="str">
        <f>IF(E218="","",IFERROR(VLOOKUP(E218,Cadastro!$C$9:$D$1009,2,FALSE),"PROD. NÃO ENCONTRADO"))</f>
        <v/>
      </c>
      <c r="G218" s="94"/>
      <c r="H218" s="69" t="str">
        <f>IFERROR(G218*VLOOKUP(E218,Saldo!$P$8:$U$1009,6,FALSE),"")</f>
        <v/>
      </c>
      <c r="I218" s="104" t="str">
        <f>IFERROR(IF(D218="","",VLOOKUP(E218,Saldo!$P$8:$Q$1009,2,FALSE)),"")</f>
        <v/>
      </c>
      <c r="J218" s="76"/>
      <c r="K218" s="28" t="str">
        <f t="shared" si="3"/>
        <v/>
      </c>
    </row>
    <row r="219" spans="1:11" ht="18.95" customHeight="1" x14ac:dyDescent="0.25">
      <c r="A219" s="52"/>
      <c r="C219" s="76"/>
      <c r="D219" s="185"/>
      <c r="E219" s="76"/>
      <c r="F219" s="76" t="str">
        <f>IF(E219="","",IFERROR(VLOOKUP(E219,Cadastro!$C$9:$D$1009,2,FALSE),"PROD. NÃO ENCONTRADO"))</f>
        <v/>
      </c>
      <c r="G219" s="94"/>
      <c r="H219" s="69" t="str">
        <f>IFERROR(G219*VLOOKUP(E219,Saldo!$P$8:$U$1009,6,FALSE),"")</f>
        <v/>
      </c>
      <c r="I219" s="104" t="str">
        <f>IFERROR(IF(D219="","",VLOOKUP(E219,Saldo!$P$8:$Q$1009,2,FALSE)),"")</f>
        <v/>
      </c>
      <c r="J219" s="76"/>
      <c r="K219" s="28" t="str">
        <f t="shared" si="3"/>
        <v/>
      </c>
    </row>
    <row r="220" spans="1:11" ht="18.95" customHeight="1" x14ac:dyDescent="0.25">
      <c r="A220" s="52"/>
      <c r="C220" s="76"/>
      <c r="D220" s="185"/>
      <c r="E220" s="76"/>
      <c r="F220" s="76" t="str">
        <f>IF(E220="","",IFERROR(VLOOKUP(E220,Cadastro!$C$9:$D$1009,2,FALSE),"PROD. NÃO ENCONTRADO"))</f>
        <v/>
      </c>
      <c r="G220" s="94"/>
      <c r="H220" s="69" t="str">
        <f>IFERROR(G220*VLOOKUP(E220,Saldo!$P$8:$U$1009,6,FALSE),"")</f>
        <v/>
      </c>
      <c r="I220" s="104" t="str">
        <f>IFERROR(IF(D220="","",VLOOKUP(E220,Saldo!$P$8:$Q$1009,2,FALSE)),"")</f>
        <v/>
      </c>
      <c r="J220" s="76"/>
      <c r="K220" s="28" t="str">
        <f t="shared" si="3"/>
        <v/>
      </c>
    </row>
    <row r="221" spans="1:11" ht="18.95" customHeight="1" x14ac:dyDescent="0.25">
      <c r="A221" s="52"/>
      <c r="C221" s="76"/>
      <c r="D221" s="185"/>
      <c r="E221" s="76"/>
      <c r="F221" s="76" t="str">
        <f>IF(E221="","",IFERROR(VLOOKUP(E221,Cadastro!$C$9:$D$1009,2,FALSE),"PROD. NÃO ENCONTRADO"))</f>
        <v/>
      </c>
      <c r="G221" s="94"/>
      <c r="H221" s="69" t="str">
        <f>IFERROR(G221*VLOOKUP(E221,Saldo!$P$8:$U$1009,6,FALSE),"")</f>
        <v/>
      </c>
      <c r="I221" s="104" t="str">
        <f>IFERROR(IF(D221="","",VLOOKUP(E221,Saldo!$P$8:$Q$1009,2,FALSE)),"")</f>
        <v/>
      </c>
      <c r="J221" s="76"/>
      <c r="K221" s="28" t="str">
        <f t="shared" si="3"/>
        <v/>
      </c>
    </row>
    <row r="222" spans="1:11" ht="18.95" customHeight="1" x14ac:dyDescent="0.25">
      <c r="A222" s="52"/>
      <c r="C222" s="76"/>
      <c r="D222" s="185"/>
      <c r="E222" s="76"/>
      <c r="F222" s="76" t="str">
        <f>IF(E222="","",IFERROR(VLOOKUP(E222,Cadastro!$C$9:$D$1009,2,FALSE),"PROD. NÃO ENCONTRADO"))</f>
        <v/>
      </c>
      <c r="G222" s="94"/>
      <c r="H222" s="69" t="str">
        <f>IFERROR(G222*VLOOKUP(E222,Saldo!$P$8:$U$1009,6,FALSE),"")</f>
        <v/>
      </c>
      <c r="I222" s="104" t="str">
        <f>IFERROR(IF(D222="","",VLOOKUP(E222,Saldo!$P$8:$Q$1009,2,FALSE)),"")</f>
        <v/>
      </c>
      <c r="J222" s="76"/>
      <c r="K222" s="28" t="str">
        <f t="shared" si="3"/>
        <v/>
      </c>
    </row>
    <row r="223" spans="1:11" ht="18.95" customHeight="1" x14ac:dyDescent="0.25">
      <c r="A223" s="52"/>
      <c r="C223" s="76"/>
      <c r="D223" s="185"/>
      <c r="E223" s="76"/>
      <c r="F223" s="76" t="str">
        <f>IF(E223="","",IFERROR(VLOOKUP(E223,Cadastro!$C$9:$D$1009,2,FALSE),"PROD. NÃO ENCONTRADO"))</f>
        <v/>
      </c>
      <c r="G223" s="94"/>
      <c r="H223" s="69" t="str">
        <f>IFERROR(G223*VLOOKUP(E223,Saldo!$P$8:$U$1009,6,FALSE),"")</f>
        <v/>
      </c>
      <c r="I223" s="104" t="str">
        <f>IFERROR(IF(D223="","",VLOOKUP(E223,Saldo!$P$8:$Q$1009,2,FALSE)),"")</f>
        <v/>
      </c>
      <c r="J223" s="76"/>
      <c r="K223" s="28" t="str">
        <f t="shared" si="3"/>
        <v/>
      </c>
    </row>
    <row r="224" spans="1:11" ht="18.95" customHeight="1" x14ac:dyDescent="0.25">
      <c r="A224" s="52"/>
      <c r="C224" s="76"/>
      <c r="D224" s="185"/>
      <c r="E224" s="76"/>
      <c r="F224" s="76" t="str">
        <f>IF(E224="","",IFERROR(VLOOKUP(E224,Cadastro!$C$9:$D$1009,2,FALSE),"PROD. NÃO ENCONTRADO"))</f>
        <v/>
      </c>
      <c r="G224" s="94"/>
      <c r="H224" s="69" t="str">
        <f>IFERROR(G224*VLOOKUP(E224,Saldo!$P$8:$U$1009,6,FALSE),"")</f>
        <v/>
      </c>
      <c r="I224" s="104" t="str">
        <f>IFERROR(IF(D224="","",VLOOKUP(E224,Saldo!$P$8:$Q$1009,2,FALSE)),"")</f>
        <v/>
      </c>
      <c r="J224" s="76"/>
      <c r="K224" s="28" t="str">
        <f t="shared" si="3"/>
        <v/>
      </c>
    </row>
    <row r="225" spans="1:11" ht="18.95" customHeight="1" x14ac:dyDescent="0.25">
      <c r="A225" s="52"/>
      <c r="C225" s="76"/>
      <c r="D225" s="185"/>
      <c r="E225" s="76"/>
      <c r="F225" s="76" t="str">
        <f>IF(E225="","",IFERROR(VLOOKUP(E225,Cadastro!$C$9:$D$1009,2,FALSE),"PROD. NÃO ENCONTRADO"))</f>
        <v/>
      </c>
      <c r="G225" s="94"/>
      <c r="H225" s="69" t="str">
        <f>IFERROR(G225*VLOOKUP(E225,Saldo!$P$8:$U$1009,6,FALSE),"")</f>
        <v/>
      </c>
      <c r="I225" s="104" t="str">
        <f>IFERROR(IF(D225="","",VLOOKUP(E225,Saldo!$P$8:$Q$1009,2,FALSE)),"")</f>
        <v/>
      </c>
      <c r="J225" s="76"/>
      <c r="K225" s="28" t="str">
        <f t="shared" si="3"/>
        <v/>
      </c>
    </row>
    <row r="226" spans="1:11" ht="18.95" customHeight="1" x14ac:dyDescent="0.25">
      <c r="A226" s="52"/>
      <c r="C226" s="76"/>
      <c r="D226" s="185"/>
      <c r="E226" s="76"/>
      <c r="F226" s="76" t="str">
        <f>IF(E226="","",IFERROR(VLOOKUP(E226,Cadastro!$C$9:$D$1009,2,FALSE),"PROD. NÃO ENCONTRADO"))</f>
        <v/>
      </c>
      <c r="G226" s="94"/>
      <c r="H226" s="69" t="str">
        <f>IFERROR(G226*VLOOKUP(E226,Saldo!$P$8:$U$1009,6,FALSE),"")</f>
        <v/>
      </c>
      <c r="I226" s="104" t="str">
        <f>IFERROR(IF(D226="","",VLOOKUP(E226,Saldo!$P$8:$Q$1009,2,FALSE)),"")</f>
        <v/>
      </c>
      <c r="J226" s="76"/>
      <c r="K226" s="28" t="str">
        <f t="shared" si="3"/>
        <v/>
      </c>
    </row>
    <row r="227" spans="1:11" ht="18.95" customHeight="1" x14ac:dyDescent="0.25">
      <c r="A227" s="52"/>
      <c r="C227" s="76"/>
      <c r="D227" s="185"/>
      <c r="E227" s="76"/>
      <c r="F227" s="76" t="str">
        <f>IF(E227="","",IFERROR(VLOOKUP(E227,Cadastro!$C$9:$D$1009,2,FALSE),"PROD. NÃO ENCONTRADO"))</f>
        <v/>
      </c>
      <c r="G227" s="94"/>
      <c r="H227" s="69" t="str">
        <f>IFERROR(G227*VLOOKUP(E227,Saldo!$P$8:$U$1009,6,FALSE),"")</f>
        <v/>
      </c>
      <c r="I227" s="104" t="str">
        <f>IFERROR(IF(D227="","",VLOOKUP(E227,Saldo!$P$8:$Q$1009,2,FALSE)),"")</f>
        <v/>
      </c>
      <c r="J227" s="76"/>
      <c r="K227" s="28" t="str">
        <f t="shared" si="3"/>
        <v/>
      </c>
    </row>
    <row r="228" spans="1:11" ht="18.95" customHeight="1" x14ac:dyDescent="0.25">
      <c r="A228" s="52"/>
      <c r="C228" s="76"/>
      <c r="D228" s="185"/>
      <c r="E228" s="76"/>
      <c r="F228" s="76" t="str">
        <f>IF(E228="","",IFERROR(VLOOKUP(E228,Cadastro!$C$9:$D$1009,2,FALSE),"PROD. NÃO ENCONTRADO"))</f>
        <v/>
      </c>
      <c r="G228" s="94"/>
      <c r="H228" s="69" t="str">
        <f>IFERROR(G228*VLOOKUP(E228,Saldo!$P$8:$U$1009,6,FALSE),"")</f>
        <v/>
      </c>
      <c r="I228" s="104" t="str">
        <f>IFERROR(IF(D228="","",VLOOKUP(E228,Saldo!$P$8:$Q$1009,2,FALSE)),"")</f>
        <v/>
      </c>
      <c r="J228" s="76"/>
      <c r="K228" s="28" t="str">
        <f t="shared" si="3"/>
        <v/>
      </c>
    </row>
    <row r="229" spans="1:11" ht="18.95" customHeight="1" x14ac:dyDescent="0.25">
      <c r="A229" s="52"/>
      <c r="C229" s="76"/>
      <c r="D229" s="185"/>
      <c r="E229" s="76"/>
      <c r="F229" s="76" t="str">
        <f>IF(E229="","",IFERROR(VLOOKUP(E229,Cadastro!$C$9:$D$1009,2,FALSE),"PROD. NÃO ENCONTRADO"))</f>
        <v/>
      </c>
      <c r="G229" s="94"/>
      <c r="H229" s="69" t="str">
        <f>IFERROR(G229*VLOOKUP(E229,Saldo!$P$8:$U$1009,6,FALSE),"")</f>
        <v/>
      </c>
      <c r="I229" s="104" t="str">
        <f>IFERROR(IF(D229="","",VLOOKUP(E229,Saldo!$P$8:$Q$1009,2,FALSE)),"")</f>
        <v/>
      </c>
      <c r="J229" s="76"/>
      <c r="K229" s="28" t="str">
        <f t="shared" si="3"/>
        <v/>
      </c>
    </row>
    <row r="230" spans="1:11" ht="18.95" customHeight="1" x14ac:dyDescent="0.25">
      <c r="A230" s="52"/>
      <c r="C230" s="76"/>
      <c r="D230" s="185"/>
      <c r="E230" s="76"/>
      <c r="F230" s="76" t="str">
        <f>IF(E230="","",IFERROR(VLOOKUP(E230,Cadastro!$C$9:$D$1009,2,FALSE),"PROD. NÃO ENCONTRADO"))</f>
        <v/>
      </c>
      <c r="G230" s="94"/>
      <c r="H230" s="69" t="str">
        <f>IFERROR(G230*VLOOKUP(E230,Saldo!$P$8:$U$1009,6,FALSE),"")</f>
        <v/>
      </c>
      <c r="I230" s="104" t="str">
        <f>IFERROR(IF(D230="","",VLOOKUP(E230,Saldo!$P$8:$Q$1009,2,FALSE)),"")</f>
        <v/>
      </c>
      <c r="J230" s="76"/>
      <c r="K230" s="28" t="str">
        <f t="shared" si="3"/>
        <v/>
      </c>
    </row>
    <row r="231" spans="1:11" ht="18.95" customHeight="1" x14ac:dyDescent="0.25">
      <c r="A231" s="52"/>
      <c r="C231" s="76"/>
      <c r="D231" s="185"/>
      <c r="E231" s="76"/>
      <c r="F231" s="76" t="str">
        <f>IF(E231="","",IFERROR(VLOOKUP(E231,Cadastro!$C$9:$D$1009,2,FALSE),"PROD. NÃO ENCONTRADO"))</f>
        <v/>
      </c>
      <c r="G231" s="94"/>
      <c r="H231" s="69" t="str">
        <f>IFERROR(G231*VLOOKUP(E231,Saldo!$P$8:$U$1009,6,FALSE),"")</f>
        <v/>
      </c>
      <c r="I231" s="104" t="str">
        <f>IFERROR(IF(D231="","",VLOOKUP(E231,Saldo!$P$8:$Q$1009,2,FALSE)),"")</f>
        <v/>
      </c>
      <c r="J231" s="76"/>
      <c r="K231" s="28" t="str">
        <f t="shared" si="3"/>
        <v/>
      </c>
    </row>
    <row r="232" spans="1:11" ht="18.95" customHeight="1" x14ac:dyDescent="0.25">
      <c r="A232" s="52"/>
      <c r="C232" s="76"/>
      <c r="D232" s="185"/>
      <c r="E232" s="76"/>
      <c r="F232" s="76" t="str">
        <f>IF(E232="","",IFERROR(VLOOKUP(E232,Cadastro!$C$9:$D$1009,2,FALSE),"PROD. NÃO ENCONTRADO"))</f>
        <v/>
      </c>
      <c r="G232" s="94"/>
      <c r="H232" s="69" t="str">
        <f>IFERROR(G232*VLOOKUP(E232,Saldo!$P$8:$U$1009,6,FALSE),"")</f>
        <v/>
      </c>
      <c r="I232" s="104" t="str">
        <f>IFERROR(IF(D232="","",VLOOKUP(E232,Saldo!$P$8:$Q$1009,2,FALSE)),"")</f>
        <v/>
      </c>
      <c r="J232" s="76"/>
      <c r="K232" s="28" t="str">
        <f t="shared" si="3"/>
        <v/>
      </c>
    </row>
    <row r="233" spans="1:11" ht="18.95" customHeight="1" x14ac:dyDescent="0.25">
      <c r="A233" s="52"/>
      <c r="C233" s="76"/>
      <c r="D233" s="185"/>
      <c r="E233" s="76"/>
      <c r="F233" s="76" t="str">
        <f>IF(E233="","",IFERROR(VLOOKUP(E233,Cadastro!$C$9:$D$1009,2,FALSE),"PROD. NÃO ENCONTRADO"))</f>
        <v/>
      </c>
      <c r="G233" s="94"/>
      <c r="H233" s="69" t="str">
        <f>IFERROR(G233*VLOOKUP(E233,Saldo!$P$8:$U$1009,6,FALSE),"")</f>
        <v/>
      </c>
      <c r="I233" s="104" t="str">
        <f>IFERROR(IF(D233="","",VLOOKUP(E233,Saldo!$P$8:$Q$1009,2,FALSE)),"")</f>
        <v/>
      </c>
      <c r="J233" s="76"/>
      <c r="K233" s="28" t="str">
        <f t="shared" si="3"/>
        <v/>
      </c>
    </row>
    <row r="234" spans="1:11" ht="18.95" customHeight="1" x14ac:dyDescent="0.25">
      <c r="A234" s="52"/>
      <c r="C234" s="76"/>
      <c r="D234" s="185"/>
      <c r="E234" s="76"/>
      <c r="F234" s="76" t="str">
        <f>IF(E234="","",IFERROR(VLOOKUP(E234,Cadastro!$C$9:$D$1009,2,FALSE),"PROD. NÃO ENCONTRADO"))</f>
        <v/>
      </c>
      <c r="G234" s="94"/>
      <c r="H234" s="69" t="str">
        <f>IFERROR(G234*VLOOKUP(E234,Saldo!$P$8:$U$1009,6,FALSE),"")</f>
        <v/>
      </c>
      <c r="I234" s="104" t="str">
        <f>IFERROR(IF(D234="","",VLOOKUP(E234,Saldo!$P$8:$Q$1009,2,FALSE)),"")</f>
        <v/>
      </c>
      <c r="J234" s="76"/>
      <c r="K234" s="28" t="str">
        <f t="shared" si="3"/>
        <v/>
      </c>
    </row>
    <row r="235" spans="1:11" ht="18.95" customHeight="1" x14ac:dyDescent="0.25">
      <c r="A235" s="52"/>
      <c r="C235" s="76"/>
      <c r="D235" s="185"/>
      <c r="E235" s="76"/>
      <c r="F235" s="76" t="str">
        <f>IF(E235="","",IFERROR(VLOOKUP(E235,Cadastro!$C$9:$D$1009,2,FALSE),"PROD. NÃO ENCONTRADO"))</f>
        <v/>
      </c>
      <c r="G235" s="94"/>
      <c r="H235" s="69" t="str">
        <f>IFERROR(G235*VLOOKUP(E235,Saldo!$P$8:$U$1009,6,FALSE),"")</f>
        <v/>
      </c>
      <c r="I235" s="104" t="str">
        <f>IFERROR(IF(D235="","",VLOOKUP(E235,Saldo!$P$8:$Q$1009,2,FALSE)),"")</f>
        <v/>
      </c>
      <c r="J235" s="76"/>
      <c r="K235" s="28" t="str">
        <f t="shared" si="3"/>
        <v/>
      </c>
    </row>
    <row r="236" spans="1:11" ht="18.95" customHeight="1" x14ac:dyDescent="0.25">
      <c r="A236" s="52"/>
      <c r="C236" s="76"/>
      <c r="D236" s="185"/>
      <c r="E236" s="76"/>
      <c r="F236" s="76" t="str">
        <f>IF(E236="","",IFERROR(VLOOKUP(E236,Cadastro!$C$9:$D$1009,2,FALSE),"PROD. NÃO ENCONTRADO"))</f>
        <v/>
      </c>
      <c r="G236" s="94"/>
      <c r="H236" s="69" t="str">
        <f>IFERROR(G236*VLOOKUP(E236,Saldo!$P$8:$U$1009,6,FALSE),"")</f>
        <v/>
      </c>
      <c r="I236" s="104" t="str">
        <f>IFERROR(IF(D236="","",VLOOKUP(E236,Saldo!$P$8:$Q$1009,2,FALSE)),"")</f>
        <v/>
      </c>
      <c r="J236" s="76"/>
      <c r="K236" s="28" t="str">
        <f t="shared" si="3"/>
        <v/>
      </c>
    </row>
    <row r="237" spans="1:11" ht="18.95" customHeight="1" x14ac:dyDescent="0.25">
      <c r="A237" s="52"/>
      <c r="C237" s="76"/>
      <c r="D237" s="185"/>
      <c r="E237" s="76"/>
      <c r="F237" s="76" t="str">
        <f>IF(E237="","",IFERROR(VLOOKUP(E237,Cadastro!$C$9:$D$1009,2,FALSE),"PROD. NÃO ENCONTRADO"))</f>
        <v/>
      </c>
      <c r="G237" s="94"/>
      <c r="H237" s="69" t="str">
        <f>IFERROR(G237*VLOOKUP(E237,Saldo!$P$8:$U$1009,6,FALSE),"")</f>
        <v/>
      </c>
      <c r="I237" s="104" t="str">
        <f>IFERROR(IF(D237="","",VLOOKUP(E237,Saldo!$P$8:$Q$1009,2,FALSE)),"")</f>
        <v/>
      </c>
      <c r="J237" s="76"/>
      <c r="K237" s="28" t="str">
        <f t="shared" si="3"/>
        <v/>
      </c>
    </row>
    <row r="238" spans="1:11" ht="18.95" customHeight="1" x14ac:dyDescent="0.25">
      <c r="A238" s="52"/>
      <c r="C238" s="76"/>
      <c r="D238" s="185"/>
      <c r="E238" s="76"/>
      <c r="F238" s="76" t="str">
        <f>IF(E238="","",IFERROR(VLOOKUP(E238,Cadastro!$C$9:$D$1009,2,FALSE),"PROD. NÃO ENCONTRADO"))</f>
        <v/>
      </c>
      <c r="G238" s="94"/>
      <c r="H238" s="69" t="str">
        <f>IFERROR(G238*VLOOKUP(E238,Saldo!$P$8:$U$1009,6,FALSE),"")</f>
        <v/>
      </c>
      <c r="I238" s="104" t="str">
        <f>IFERROR(IF(D238="","",VLOOKUP(E238,Saldo!$P$8:$Q$1009,2,FALSE)),"")</f>
        <v/>
      </c>
      <c r="J238" s="76"/>
      <c r="K238" s="28" t="str">
        <f t="shared" si="3"/>
        <v/>
      </c>
    </row>
    <row r="239" spans="1:11" ht="18.95" customHeight="1" x14ac:dyDescent="0.25">
      <c r="A239" s="52"/>
      <c r="C239" s="76"/>
      <c r="D239" s="185"/>
      <c r="E239" s="76"/>
      <c r="F239" s="76" t="str">
        <f>IF(E239="","",IFERROR(VLOOKUP(E239,Cadastro!$C$9:$D$1009,2,FALSE),"PROD. NÃO ENCONTRADO"))</f>
        <v/>
      </c>
      <c r="G239" s="94"/>
      <c r="H239" s="69" t="str">
        <f>IFERROR(G239*VLOOKUP(E239,Saldo!$P$8:$U$1009,6,FALSE),"")</f>
        <v/>
      </c>
      <c r="I239" s="104" t="str">
        <f>IFERROR(IF(D239="","",VLOOKUP(E239,Saldo!$P$8:$Q$1009,2,FALSE)),"")</f>
        <v/>
      </c>
      <c r="J239" s="76"/>
      <c r="K239" s="28" t="str">
        <f t="shared" si="3"/>
        <v/>
      </c>
    </row>
    <row r="240" spans="1:11" ht="18.95" customHeight="1" x14ac:dyDescent="0.25">
      <c r="A240" s="52"/>
      <c r="C240" s="76"/>
      <c r="D240" s="185"/>
      <c r="E240" s="76"/>
      <c r="F240" s="76" t="str">
        <f>IF(E240="","",IFERROR(VLOOKUP(E240,Cadastro!$C$9:$D$1009,2,FALSE),"PROD. NÃO ENCONTRADO"))</f>
        <v/>
      </c>
      <c r="G240" s="94"/>
      <c r="H240" s="69" t="str">
        <f>IFERROR(G240*VLOOKUP(E240,Saldo!$P$8:$U$1009,6,FALSE),"")</f>
        <v/>
      </c>
      <c r="I240" s="104" t="str">
        <f>IFERROR(IF(D240="","",VLOOKUP(E240,Saldo!$P$8:$Q$1009,2,FALSE)),"")</f>
        <v/>
      </c>
      <c r="J240" s="76"/>
      <c r="K240" s="28" t="str">
        <f t="shared" si="3"/>
        <v/>
      </c>
    </row>
    <row r="241" spans="1:11" ht="18.95" customHeight="1" x14ac:dyDescent="0.25">
      <c r="A241" s="52"/>
      <c r="C241" s="76"/>
      <c r="D241" s="185"/>
      <c r="E241" s="76"/>
      <c r="F241" s="76" t="str">
        <f>IF(E241="","",IFERROR(VLOOKUP(E241,Cadastro!$C$9:$D$1009,2,FALSE),"PROD. NÃO ENCONTRADO"))</f>
        <v/>
      </c>
      <c r="G241" s="94"/>
      <c r="H241" s="69" t="str">
        <f>IFERROR(G241*VLOOKUP(E241,Saldo!$P$8:$U$1009,6,FALSE),"")</f>
        <v/>
      </c>
      <c r="I241" s="104" t="str">
        <f>IFERROR(IF(D241="","",VLOOKUP(E241,Saldo!$P$8:$Q$1009,2,FALSE)),"")</f>
        <v/>
      </c>
      <c r="J241" s="76"/>
      <c r="K241" s="28" t="str">
        <f t="shared" si="3"/>
        <v/>
      </c>
    </row>
    <row r="242" spans="1:11" ht="18.95" customHeight="1" x14ac:dyDescent="0.25">
      <c r="A242" s="52"/>
      <c r="C242" s="76"/>
      <c r="D242" s="185"/>
      <c r="E242" s="76"/>
      <c r="F242" s="76" t="str">
        <f>IF(E242="","",IFERROR(VLOOKUP(E242,Cadastro!$C$9:$D$1009,2,FALSE),"PROD. NÃO ENCONTRADO"))</f>
        <v/>
      </c>
      <c r="G242" s="94"/>
      <c r="H242" s="69" t="str">
        <f>IFERROR(G242*VLOOKUP(E242,Saldo!$P$8:$U$1009,6,FALSE),"")</f>
        <v/>
      </c>
      <c r="I242" s="104" t="str">
        <f>IFERROR(IF(D242="","",VLOOKUP(E242,Saldo!$P$8:$Q$1009,2,FALSE)),"")</f>
        <v/>
      </c>
      <c r="J242" s="76"/>
      <c r="K242" s="28" t="str">
        <f t="shared" si="3"/>
        <v/>
      </c>
    </row>
    <row r="243" spans="1:11" ht="18.95" customHeight="1" x14ac:dyDescent="0.25">
      <c r="A243" s="52"/>
      <c r="C243" s="76"/>
      <c r="D243" s="185"/>
      <c r="E243" s="76"/>
      <c r="F243" s="76" t="str">
        <f>IF(E243="","",IFERROR(VLOOKUP(E243,Cadastro!$C$9:$D$1009,2,FALSE),"PROD. NÃO ENCONTRADO"))</f>
        <v/>
      </c>
      <c r="G243" s="94"/>
      <c r="H243" s="69" t="str">
        <f>IFERROR(G243*VLOOKUP(E243,Saldo!$P$8:$U$1009,6,FALSE),"")</f>
        <v/>
      </c>
      <c r="I243" s="104" t="str">
        <f>IFERROR(IF(D243="","",VLOOKUP(E243,Saldo!$P$8:$Q$1009,2,FALSE)),"")</f>
        <v/>
      </c>
      <c r="J243" s="76"/>
      <c r="K243" s="28" t="str">
        <f t="shared" si="3"/>
        <v/>
      </c>
    </row>
    <row r="244" spans="1:11" ht="18.95" customHeight="1" x14ac:dyDescent="0.25">
      <c r="A244" s="52"/>
      <c r="C244" s="76"/>
      <c r="D244" s="185"/>
      <c r="E244" s="76"/>
      <c r="F244" s="76" t="str">
        <f>IF(E244="","",IFERROR(VLOOKUP(E244,Cadastro!$C$9:$D$1009,2,FALSE),"PROD. NÃO ENCONTRADO"))</f>
        <v/>
      </c>
      <c r="G244" s="94"/>
      <c r="H244" s="69" t="str">
        <f>IFERROR(G244*VLOOKUP(E244,Saldo!$P$8:$U$1009,6,FALSE),"")</f>
        <v/>
      </c>
      <c r="I244" s="104" t="str">
        <f>IFERROR(IF(D244="","",VLOOKUP(E244,Saldo!$P$8:$Q$1009,2,FALSE)),"")</f>
        <v/>
      </c>
      <c r="J244" s="76"/>
      <c r="K244" s="28" t="str">
        <f t="shared" si="3"/>
        <v/>
      </c>
    </row>
    <row r="245" spans="1:11" ht="18.95" customHeight="1" x14ac:dyDescent="0.25">
      <c r="A245" s="52"/>
      <c r="C245" s="76"/>
      <c r="D245" s="185"/>
      <c r="E245" s="76"/>
      <c r="F245" s="76" t="str">
        <f>IF(E245="","",IFERROR(VLOOKUP(E245,Cadastro!$C$9:$D$1009,2,FALSE),"PROD. NÃO ENCONTRADO"))</f>
        <v/>
      </c>
      <c r="G245" s="94"/>
      <c r="H245" s="69" t="str">
        <f>IFERROR(G245*VLOOKUP(E245,Saldo!$P$8:$U$1009,6,FALSE),"")</f>
        <v/>
      </c>
      <c r="I245" s="104" t="str">
        <f>IFERROR(IF(D245="","",VLOOKUP(E245,Saldo!$P$8:$Q$1009,2,FALSE)),"")</f>
        <v/>
      </c>
      <c r="J245" s="76"/>
      <c r="K245" s="28" t="str">
        <f t="shared" si="3"/>
        <v/>
      </c>
    </row>
    <row r="246" spans="1:11" ht="18.95" customHeight="1" x14ac:dyDescent="0.25">
      <c r="A246" s="52"/>
      <c r="C246" s="76"/>
      <c r="D246" s="185"/>
      <c r="E246" s="76"/>
      <c r="F246" s="76" t="str">
        <f>IF(E246="","",IFERROR(VLOOKUP(E246,Cadastro!$C$9:$D$1009,2,FALSE),"PROD. NÃO ENCONTRADO"))</f>
        <v/>
      </c>
      <c r="G246" s="94"/>
      <c r="H246" s="69" t="str">
        <f>IFERROR(G246*VLOOKUP(E246,Saldo!$P$8:$U$1009,6,FALSE),"")</f>
        <v/>
      </c>
      <c r="I246" s="104" t="str">
        <f>IFERROR(IF(D246="","",VLOOKUP(E246,Saldo!$P$8:$Q$1009,2,FALSE)),"")</f>
        <v/>
      </c>
      <c r="J246" s="76"/>
      <c r="K246" s="28" t="str">
        <f t="shared" si="3"/>
        <v/>
      </c>
    </row>
    <row r="247" spans="1:11" ht="18.95" customHeight="1" x14ac:dyDescent="0.25">
      <c r="A247" s="52"/>
      <c r="C247" s="76"/>
      <c r="D247" s="185"/>
      <c r="E247" s="76"/>
      <c r="F247" s="76" t="str">
        <f>IF(E247="","",IFERROR(VLOOKUP(E247,Cadastro!$C$9:$D$1009,2,FALSE),"PROD. NÃO ENCONTRADO"))</f>
        <v/>
      </c>
      <c r="G247" s="94"/>
      <c r="H247" s="69" t="str">
        <f>IFERROR(G247*VLOOKUP(E247,Saldo!$P$8:$U$1009,6,FALSE),"")</f>
        <v/>
      </c>
      <c r="I247" s="104" t="str">
        <f>IFERROR(IF(D247="","",VLOOKUP(E247,Saldo!$P$8:$Q$1009,2,FALSE)),"")</f>
        <v/>
      </c>
      <c r="J247" s="76"/>
      <c r="K247" s="28" t="str">
        <f t="shared" si="3"/>
        <v/>
      </c>
    </row>
    <row r="248" spans="1:11" ht="18.95" customHeight="1" x14ac:dyDescent="0.25">
      <c r="A248" s="52"/>
      <c r="C248" s="76"/>
      <c r="D248" s="185"/>
      <c r="E248" s="76"/>
      <c r="F248" s="76" t="str">
        <f>IF(E248="","",IFERROR(VLOOKUP(E248,Cadastro!$C$9:$D$1009,2,FALSE),"PROD. NÃO ENCONTRADO"))</f>
        <v/>
      </c>
      <c r="G248" s="94"/>
      <c r="H248" s="69" t="str">
        <f>IFERROR(G248*VLOOKUP(E248,Saldo!$P$8:$U$1009,6,FALSE),"")</f>
        <v/>
      </c>
      <c r="I248" s="104" t="str">
        <f>IFERROR(IF(D248="","",VLOOKUP(E248,Saldo!$P$8:$Q$1009,2,FALSE)),"")</f>
        <v/>
      </c>
      <c r="J248" s="76"/>
      <c r="K248" s="28" t="str">
        <f t="shared" si="3"/>
        <v/>
      </c>
    </row>
    <row r="249" spans="1:11" ht="18.95" customHeight="1" x14ac:dyDescent="0.25">
      <c r="A249" s="52"/>
      <c r="C249" s="76"/>
      <c r="D249" s="185"/>
      <c r="E249" s="76"/>
      <c r="F249" s="76" t="str">
        <f>IF(E249="","",IFERROR(VLOOKUP(E249,Cadastro!$C$9:$D$1009,2,FALSE),"PROD. NÃO ENCONTRADO"))</f>
        <v/>
      </c>
      <c r="G249" s="94"/>
      <c r="H249" s="69" t="str">
        <f>IFERROR(G249*VLOOKUP(E249,Saldo!$P$8:$U$1009,6,FALSE),"")</f>
        <v/>
      </c>
      <c r="I249" s="104" t="str">
        <f>IFERROR(IF(D249="","",VLOOKUP(E249,Saldo!$P$8:$Q$1009,2,FALSE)),"")</f>
        <v/>
      </c>
      <c r="J249" s="76"/>
      <c r="K249" s="28" t="str">
        <f t="shared" si="3"/>
        <v/>
      </c>
    </row>
    <row r="250" spans="1:11" ht="18.95" customHeight="1" x14ac:dyDescent="0.25">
      <c r="A250" s="52"/>
      <c r="C250" s="76"/>
      <c r="D250" s="185"/>
      <c r="E250" s="76"/>
      <c r="F250" s="76" t="str">
        <f>IF(E250="","",IFERROR(VLOOKUP(E250,Cadastro!$C$9:$D$1009,2,FALSE),"PROD. NÃO ENCONTRADO"))</f>
        <v/>
      </c>
      <c r="G250" s="94"/>
      <c r="H250" s="69" t="str">
        <f>IFERROR(G250*VLOOKUP(E250,Saldo!$P$8:$U$1009,6,FALSE),"")</f>
        <v/>
      </c>
      <c r="I250" s="104" t="str">
        <f>IFERROR(IF(D250="","",VLOOKUP(E250,Saldo!$P$8:$Q$1009,2,FALSE)),"")</f>
        <v/>
      </c>
      <c r="J250" s="76"/>
      <c r="K250" s="28" t="str">
        <f t="shared" si="3"/>
        <v/>
      </c>
    </row>
    <row r="251" spans="1:11" ht="18.95" customHeight="1" x14ac:dyDescent="0.25">
      <c r="A251" s="52"/>
      <c r="C251" s="76"/>
      <c r="D251" s="185"/>
      <c r="E251" s="76"/>
      <c r="F251" s="76" t="str">
        <f>IF(E251="","",IFERROR(VLOOKUP(E251,Cadastro!$C$9:$D$1009,2,FALSE),"PROD. NÃO ENCONTRADO"))</f>
        <v/>
      </c>
      <c r="G251" s="94"/>
      <c r="H251" s="69" t="str">
        <f>IFERROR(G251*VLOOKUP(E251,Saldo!$P$8:$U$1009,6,FALSE),"")</f>
        <v/>
      </c>
      <c r="I251" s="104" t="str">
        <f>IFERROR(IF(D251="","",VLOOKUP(E251,Saldo!$P$8:$Q$1009,2,FALSE)),"")</f>
        <v/>
      </c>
      <c r="J251" s="76"/>
      <c r="K251" s="28" t="str">
        <f t="shared" si="3"/>
        <v/>
      </c>
    </row>
    <row r="252" spans="1:11" ht="18.95" customHeight="1" x14ac:dyDescent="0.25">
      <c r="A252" s="52"/>
      <c r="C252" s="76"/>
      <c r="D252" s="185"/>
      <c r="E252" s="76"/>
      <c r="F252" s="76" t="str">
        <f>IF(E252="","",IFERROR(VLOOKUP(E252,Cadastro!$C$9:$D$1009,2,FALSE),"PROD. NÃO ENCONTRADO"))</f>
        <v/>
      </c>
      <c r="G252" s="94"/>
      <c r="H252" s="69" t="str">
        <f>IFERROR(G252*VLOOKUP(E252,Saldo!$P$8:$U$1009,6,FALSE),"")</f>
        <v/>
      </c>
      <c r="I252" s="104" t="str">
        <f>IFERROR(IF(D252="","",VLOOKUP(E252,Saldo!$P$8:$Q$1009,2,FALSE)),"")</f>
        <v/>
      </c>
      <c r="J252" s="76"/>
      <c r="K252" s="28" t="str">
        <f t="shared" si="3"/>
        <v/>
      </c>
    </row>
    <row r="253" spans="1:11" ht="18.95" customHeight="1" x14ac:dyDescent="0.25">
      <c r="A253" s="52"/>
      <c r="C253" s="76"/>
      <c r="D253" s="185"/>
      <c r="E253" s="76"/>
      <c r="F253" s="76" t="str">
        <f>IF(E253="","",IFERROR(VLOOKUP(E253,Cadastro!$C$9:$D$1009,2,FALSE),"PROD. NÃO ENCONTRADO"))</f>
        <v/>
      </c>
      <c r="G253" s="94"/>
      <c r="H253" s="69" t="str">
        <f>IFERROR(G253*VLOOKUP(E253,Saldo!$P$8:$U$1009,6,FALSE),"")</f>
        <v/>
      </c>
      <c r="I253" s="104" t="str">
        <f>IFERROR(IF(D253="","",VLOOKUP(E253,Saldo!$P$8:$Q$1009,2,FALSE)),"")</f>
        <v/>
      </c>
      <c r="J253" s="76"/>
      <c r="K253" s="28" t="str">
        <f t="shared" si="3"/>
        <v/>
      </c>
    </row>
    <row r="254" spans="1:11" ht="18.95" customHeight="1" x14ac:dyDescent="0.25">
      <c r="A254" s="52"/>
      <c r="C254" s="76"/>
      <c r="D254" s="185"/>
      <c r="E254" s="76"/>
      <c r="F254" s="76" t="str">
        <f>IF(E254="","",IFERROR(VLOOKUP(E254,Cadastro!$C$9:$D$1009,2,FALSE),"PROD. NÃO ENCONTRADO"))</f>
        <v/>
      </c>
      <c r="G254" s="94"/>
      <c r="H254" s="69" t="str">
        <f>IFERROR(G254*VLOOKUP(E254,Saldo!$P$8:$U$1009,6,FALSE),"")</f>
        <v/>
      </c>
      <c r="I254" s="104" t="str">
        <f>IFERROR(IF(D254="","",VLOOKUP(E254,Saldo!$P$8:$Q$1009,2,FALSE)),"")</f>
        <v/>
      </c>
      <c r="J254" s="76"/>
      <c r="K254" s="28" t="str">
        <f t="shared" si="3"/>
        <v/>
      </c>
    </row>
    <row r="255" spans="1:11" ht="18.95" customHeight="1" x14ac:dyDescent="0.25">
      <c r="A255" s="52"/>
      <c r="C255" s="76"/>
      <c r="D255" s="185"/>
      <c r="E255" s="76"/>
      <c r="F255" s="76" t="str">
        <f>IF(E255="","",IFERROR(VLOOKUP(E255,Cadastro!$C$9:$D$1009,2,FALSE),"PROD. NÃO ENCONTRADO"))</f>
        <v/>
      </c>
      <c r="G255" s="94"/>
      <c r="H255" s="69" t="str">
        <f>IFERROR(G255*VLOOKUP(E255,Saldo!$P$8:$U$1009,6,FALSE),"")</f>
        <v/>
      </c>
      <c r="I255" s="104" t="str">
        <f>IFERROR(IF(D255="","",VLOOKUP(E255,Saldo!$P$8:$Q$1009,2,FALSE)),"")</f>
        <v/>
      </c>
      <c r="J255" s="76"/>
      <c r="K255" s="28" t="str">
        <f t="shared" si="3"/>
        <v/>
      </c>
    </row>
    <row r="256" spans="1:11" ht="18.95" customHeight="1" x14ac:dyDescent="0.25">
      <c r="A256" s="52"/>
      <c r="C256" s="76"/>
      <c r="D256" s="185"/>
      <c r="E256" s="76"/>
      <c r="F256" s="76" t="str">
        <f>IF(E256="","",IFERROR(VLOOKUP(E256,Cadastro!$C$9:$D$1009,2,FALSE),"PROD. NÃO ENCONTRADO"))</f>
        <v/>
      </c>
      <c r="G256" s="94"/>
      <c r="H256" s="69" t="str">
        <f>IFERROR(G256*VLOOKUP(E256,Saldo!$P$8:$U$1009,6,FALSE),"")</f>
        <v/>
      </c>
      <c r="I256" s="104" t="str">
        <f>IFERROR(IF(D256="","",VLOOKUP(E256,Saldo!$P$8:$Q$1009,2,FALSE)),"")</f>
        <v/>
      </c>
      <c r="J256" s="76"/>
      <c r="K256" s="28" t="str">
        <f t="shared" si="3"/>
        <v/>
      </c>
    </row>
    <row r="257" spans="1:11" ht="18.95" customHeight="1" x14ac:dyDescent="0.25">
      <c r="A257" s="52"/>
      <c r="C257" s="76"/>
      <c r="D257" s="185"/>
      <c r="E257" s="76"/>
      <c r="F257" s="76" t="str">
        <f>IF(E257="","",IFERROR(VLOOKUP(E257,Cadastro!$C$9:$D$1009,2,FALSE),"PROD. NÃO ENCONTRADO"))</f>
        <v/>
      </c>
      <c r="G257" s="94"/>
      <c r="H257" s="69" t="str">
        <f>IFERROR(G257*VLOOKUP(E257,Saldo!$P$8:$U$1009,6,FALSE),"")</f>
        <v/>
      </c>
      <c r="I257" s="104" t="str">
        <f>IFERROR(IF(D257="","",VLOOKUP(E257,Saldo!$P$8:$Q$1009,2,FALSE)),"")</f>
        <v/>
      </c>
      <c r="J257" s="76"/>
      <c r="K257" s="28" t="str">
        <f t="shared" si="3"/>
        <v/>
      </c>
    </row>
    <row r="258" spans="1:11" ht="18.95" customHeight="1" x14ac:dyDescent="0.25">
      <c r="A258" s="52"/>
      <c r="C258" s="76"/>
      <c r="D258" s="185"/>
      <c r="E258" s="76"/>
      <c r="F258" s="76" t="str">
        <f>IF(E258="","",IFERROR(VLOOKUP(E258,Cadastro!$C$9:$D$1009,2,FALSE),"PROD. NÃO ENCONTRADO"))</f>
        <v/>
      </c>
      <c r="G258" s="94"/>
      <c r="H258" s="69" t="str">
        <f>IFERROR(G258*VLOOKUP(E258,Saldo!$P$8:$U$1009,6,FALSE),"")</f>
        <v/>
      </c>
      <c r="I258" s="104" t="str">
        <f>IFERROR(IF(D258="","",VLOOKUP(E258,Saldo!$P$8:$Q$1009,2,FALSE)),"")</f>
        <v/>
      </c>
      <c r="J258" s="76"/>
      <c r="K258" s="28" t="str">
        <f t="shared" si="3"/>
        <v/>
      </c>
    </row>
    <row r="259" spans="1:11" ht="18.95" customHeight="1" x14ac:dyDescent="0.25">
      <c r="A259" s="52"/>
      <c r="C259" s="76"/>
      <c r="D259" s="185"/>
      <c r="E259" s="76"/>
      <c r="F259" s="76" t="str">
        <f>IF(E259="","",IFERROR(VLOOKUP(E259,Cadastro!$C$9:$D$1009,2,FALSE),"PROD. NÃO ENCONTRADO"))</f>
        <v/>
      </c>
      <c r="G259" s="94"/>
      <c r="H259" s="69" t="str">
        <f>IFERROR(G259*VLOOKUP(E259,Saldo!$P$8:$U$1009,6,FALSE),"")</f>
        <v/>
      </c>
      <c r="I259" s="104" t="str">
        <f>IFERROR(IF(D259="","",VLOOKUP(E259,Saldo!$P$8:$Q$1009,2,FALSE)),"")</f>
        <v/>
      </c>
      <c r="J259" s="76"/>
      <c r="K259" s="28" t="str">
        <f t="shared" si="3"/>
        <v/>
      </c>
    </row>
    <row r="260" spans="1:11" ht="18.95" customHeight="1" x14ac:dyDescent="0.25">
      <c r="A260" s="52"/>
      <c r="C260" s="76"/>
      <c r="D260" s="185"/>
      <c r="E260" s="76"/>
      <c r="F260" s="76" t="str">
        <f>IF(E260="","",IFERROR(VLOOKUP(E260,Cadastro!$C$9:$D$1009,2,FALSE),"PROD. NÃO ENCONTRADO"))</f>
        <v/>
      </c>
      <c r="G260" s="94"/>
      <c r="H260" s="69" t="str">
        <f>IFERROR(G260*VLOOKUP(E260,Saldo!$P$8:$U$1009,6,FALSE),"")</f>
        <v/>
      </c>
      <c r="I260" s="104" t="str">
        <f>IFERROR(IF(D260="","",VLOOKUP(E260,Saldo!$P$8:$Q$1009,2,FALSE)),"")</f>
        <v/>
      </c>
      <c r="J260" s="76"/>
      <c r="K260" s="28" t="str">
        <f t="shared" si="3"/>
        <v/>
      </c>
    </row>
    <row r="261" spans="1:11" ht="18.95" customHeight="1" x14ac:dyDescent="0.25">
      <c r="A261" s="52"/>
      <c r="C261" s="76"/>
      <c r="D261" s="185"/>
      <c r="E261" s="76"/>
      <c r="F261" s="76" t="str">
        <f>IF(E261="","",IFERROR(VLOOKUP(E261,Cadastro!$C$9:$D$1009,2,FALSE),"PROD. NÃO ENCONTRADO"))</f>
        <v/>
      </c>
      <c r="G261" s="94"/>
      <c r="H261" s="69" t="str">
        <f>IFERROR(G261*VLOOKUP(E261,Saldo!$P$8:$U$1009,6,FALSE),"")</f>
        <v/>
      </c>
      <c r="I261" s="104" t="str">
        <f>IFERROR(IF(D261="","",VLOOKUP(E261,Saldo!$P$8:$Q$1009,2,FALSE)),"")</f>
        <v/>
      </c>
      <c r="J261" s="76"/>
      <c r="K261" s="28" t="str">
        <f t="shared" si="3"/>
        <v/>
      </c>
    </row>
    <row r="262" spans="1:11" ht="18.95" customHeight="1" x14ac:dyDescent="0.25">
      <c r="A262" s="52"/>
      <c r="C262" s="76"/>
      <c r="D262" s="185"/>
      <c r="E262" s="76"/>
      <c r="F262" s="76" t="str">
        <f>IF(E262="","",IFERROR(VLOOKUP(E262,Cadastro!$C$9:$D$1009,2,FALSE),"PROD. NÃO ENCONTRADO"))</f>
        <v/>
      </c>
      <c r="G262" s="94"/>
      <c r="H262" s="69" t="str">
        <f>IFERROR(G262*VLOOKUP(E262,Saldo!$P$8:$U$1009,6,FALSE),"")</f>
        <v/>
      </c>
      <c r="I262" s="104" t="str">
        <f>IFERROR(IF(D262="","",VLOOKUP(E262,Saldo!$P$8:$Q$1009,2,FALSE)),"")</f>
        <v/>
      </c>
      <c r="J262" s="76"/>
      <c r="K262" s="28" t="str">
        <f t="shared" si="3"/>
        <v/>
      </c>
    </row>
    <row r="263" spans="1:11" ht="18.95" customHeight="1" x14ac:dyDescent="0.25">
      <c r="A263" s="52"/>
      <c r="C263" s="76"/>
      <c r="D263" s="185"/>
      <c r="E263" s="76"/>
      <c r="F263" s="76" t="str">
        <f>IF(E263="","",IFERROR(VLOOKUP(E263,Cadastro!$C$9:$D$1009,2,FALSE),"PROD. NÃO ENCONTRADO"))</f>
        <v/>
      </c>
      <c r="G263" s="94"/>
      <c r="H263" s="69" t="str">
        <f>IFERROR(G263*VLOOKUP(E263,Saldo!$P$8:$U$1009,6,FALSE),"")</f>
        <v/>
      </c>
      <c r="I263" s="104" t="str">
        <f>IFERROR(IF(D263="","",VLOOKUP(E263,Saldo!$P$8:$Q$1009,2,FALSE)),"")</f>
        <v/>
      </c>
      <c r="J263" s="76"/>
      <c r="K263" s="28" t="str">
        <f t="shared" si="3"/>
        <v/>
      </c>
    </row>
    <row r="264" spans="1:11" ht="18.95" customHeight="1" x14ac:dyDescent="0.25">
      <c r="A264" s="52"/>
      <c r="C264" s="76"/>
      <c r="D264" s="185"/>
      <c r="E264" s="76"/>
      <c r="F264" s="76" t="str">
        <f>IF(E264="","",IFERROR(VLOOKUP(E264,Cadastro!$C$9:$D$1009,2,FALSE),"PROD. NÃO ENCONTRADO"))</f>
        <v/>
      </c>
      <c r="G264" s="94"/>
      <c r="H264" s="69" t="str">
        <f>IFERROR(G264*VLOOKUP(E264,Saldo!$P$8:$U$1009,6,FALSE),"")</f>
        <v/>
      </c>
      <c r="I264" s="104" t="str">
        <f>IFERROR(IF(D264="","",VLOOKUP(E264,Saldo!$P$8:$Q$1009,2,FALSE)),"")</f>
        <v/>
      </c>
      <c r="J264" s="76"/>
      <c r="K264" s="28" t="str">
        <f t="shared" si="3"/>
        <v/>
      </c>
    </row>
    <row r="265" spans="1:11" ht="18.95" customHeight="1" x14ac:dyDescent="0.25">
      <c r="A265" s="52"/>
      <c r="C265" s="76"/>
      <c r="D265" s="185"/>
      <c r="E265" s="76"/>
      <c r="F265" s="76" t="str">
        <f>IF(E265="","",IFERROR(VLOOKUP(E265,Cadastro!$C$9:$D$1009,2,FALSE),"PROD. NÃO ENCONTRADO"))</f>
        <v/>
      </c>
      <c r="G265" s="94"/>
      <c r="H265" s="69" t="str">
        <f>IFERROR(G265*VLOOKUP(E265,Saldo!$P$8:$U$1009,6,FALSE),"")</f>
        <v/>
      </c>
      <c r="I265" s="104" t="str">
        <f>IFERROR(IF(D265="","",VLOOKUP(E265,Saldo!$P$8:$Q$1009,2,FALSE)),"")</f>
        <v/>
      </c>
      <c r="J265" s="76"/>
      <c r="K265" s="28" t="str">
        <f t="shared" si="3"/>
        <v/>
      </c>
    </row>
    <row r="266" spans="1:11" ht="18.95" customHeight="1" x14ac:dyDescent="0.25">
      <c r="A266" s="52"/>
      <c r="C266" s="76"/>
      <c r="D266" s="185"/>
      <c r="E266" s="76"/>
      <c r="F266" s="76" t="str">
        <f>IF(E266="","",IFERROR(VLOOKUP(E266,Cadastro!$C$9:$D$1009,2,FALSE),"PROD. NÃO ENCONTRADO"))</f>
        <v/>
      </c>
      <c r="G266" s="94"/>
      <c r="H266" s="69" t="str">
        <f>IFERROR(G266*VLOOKUP(E266,Saldo!$P$8:$U$1009,6,FALSE),"")</f>
        <v/>
      </c>
      <c r="I266" s="104" t="str">
        <f>IFERROR(IF(D266="","",VLOOKUP(E266,Saldo!$P$8:$Q$1009,2,FALSE)),"")</f>
        <v/>
      </c>
      <c r="J266" s="76"/>
      <c r="K266" s="28" t="str">
        <f t="shared" ref="K266:K329" si="4">IF(D266="","",MONTH(D266))</f>
        <v/>
      </c>
    </row>
    <row r="267" spans="1:11" ht="18.95" customHeight="1" x14ac:dyDescent="0.25">
      <c r="A267" s="52"/>
      <c r="C267" s="76"/>
      <c r="D267" s="185"/>
      <c r="E267" s="76"/>
      <c r="F267" s="76" t="str">
        <f>IF(E267="","",IFERROR(VLOOKUP(E267,Cadastro!$C$9:$D$1009,2,FALSE),"PROD. NÃO ENCONTRADO"))</f>
        <v/>
      </c>
      <c r="G267" s="94"/>
      <c r="H267" s="69" t="str">
        <f>IFERROR(G267*VLOOKUP(E267,Saldo!$P$8:$U$1009,6,FALSE),"")</f>
        <v/>
      </c>
      <c r="I267" s="104" t="str">
        <f>IFERROR(IF(D267="","",VLOOKUP(E267,Saldo!$P$8:$Q$1009,2,FALSE)),"")</f>
        <v/>
      </c>
      <c r="J267" s="76"/>
      <c r="K267" s="28" t="str">
        <f t="shared" si="4"/>
        <v/>
      </c>
    </row>
    <row r="268" spans="1:11" ht="18.95" customHeight="1" x14ac:dyDescent="0.25">
      <c r="A268" s="52"/>
      <c r="C268" s="76"/>
      <c r="D268" s="185"/>
      <c r="E268" s="76"/>
      <c r="F268" s="76" t="str">
        <f>IF(E268="","",IFERROR(VLOOKUP(E268,Cadastro!$C$9:$D$1009,2,FALSE),"PROD. NÃO ENCONTRADO"))</f>
        <v/>
      </c>
      <c r="G268" s="94"/>
      <c r="H268" s="69" t="str">
        <f>IFERROR(G268*VLOOKUP(E268,Saldo!$P$8:$U$1009,6,FALSE),"")</f>
        <v/>
      </c>
      <c r="I268" s="104" t="str">
        <f>IFERROR(IF(D268="","",VLOOKUP(E268,Saldo!$P$8:$Q$1009,2,FALSE)),"")</f>
        <v/>
      </c>
      <c r="J268" s="76"/>
      <c r="K268" s="28" t="str">
        <f t="shared" si="4"/>
        <v/>
      </c>
    </row>
    <row r="269" spans="1:11" ht="18.95" customHeight="1" x14ac:dyDescent="0.25">
      <c r="A269" s="52"/>
      <c r="C269" s="76"/>
      <c r="D269" s="185"/>
      <c r="E269" s="76"/>
      <c r="F269" s="76" t="str">
        <f>IF(E269="","",IFERROR(VLOOKUP(E269,Cadastro!$C$9:$D$1009,2,FALSE),"PROD. NÃO ENCONTRADO"))</f>
        <v/>
      </c>
      <c r="G269" s="94"/>
      <c r="H269" s="69" t="str">
        <f>IFERROR(G269*VLOOKUP(E269,Saldo!$P$8:$U$1009,6,FALSE),"")</f>
        <v/>
      </c>
      <c r="I269" s="104" t="str">
        <f>IFERROR(IF(D269="","",VLOOKUP(E269,Saldo!$P$8:$Q$1009,2,FALSE)),"")</f>
        <v/>
      </c>
      <c r="J269" s="76"/>
      <c r="K269" s="28" t="str">
        <f t="shared" si="4"/>
        <v/>
      </c>
    </row>
    <row r="270" spans="1:11" ht="18.95" customHeight="1" x14ac:dyDescent="0.25">
      <c r="A270" s="52"/>
      <c r="C270" s="76"/>
      <c r="D270" s="185"/>
      <c r="E270" s="76"/>
      <c r="F270" s="76" t="str">
        <f>IF(E270="","",IFERROR(VLOOKUP(E270,Cadastro!$C$9:$D$1009,2,FALSE),"PROD. NÃO ENCONTRADO"))</f>
        <v/>
      </c>
      <c r="G270" s="94"/>
      <c r="H270" s="69" t="str">
        <f>IFERROR(G270*VLOOKUP(E270,Saldo!$P$8:$U$1009,6,FALSE),"")</f>
        <v/>
      </c>
      <c r="I270" s="104" t="str">
        <f>IFERROR(IF(D270="","",VLOOKUP(E270,Saldo!$P$8:$Q$1009,2,FALSE)),"")</f>
        <v/>
      </c>
      <c r="J270" s="76"/>
      <c r="K270" s="28" t="str">
        <f t="shared" si="4"/>
        <v/>
      </c>
    </row>
    <row r="271" spans="1:11" ht="18.95" customHeight="1" x14ac:dyDescent="0.25">
      <c r="A271" s="52"/>
      <c r="C271" s="76"/>
      <c r="D271" s="185"/>
      <c r="E271" s="76"/>
      <c r="F271" s="76" t="str">
        <f>IF(E271="","",IFERROR(VLOOKUP(E271,Cadastro!$C$9:$D$1009,2,FALSE),"PROD. NÃO ENCONTRADO"))</f>
        <v/>
      </c>
      <c r="G271" s="94"/>
      <c r="H271" s="69" t="str">
        <f>IFERROR(G271*VLOOKUP(E271,Saldo!$P$8:$U$1009,6,FALSE),"")</f>
        <v/>
      </c>
      <c r="I271" s="104" t="str">
        <f>IFERROR(IF(D271="","",VLOOKUP(E271,Saldo!$P$8:$Q$1009,2,FALSE)),"")</f>
        <v/>
      </c>
      <c r="J271" s="76"/>
      <c r="K271" s="28" t="str">
        <f t="shared" si="4"/>
        <v/>
      </c>
    </row>
    <row r="272" spans="1:11" ht="18.95" customHeight="1" x14ac:dyDescent="0.25">
      <c r="A272" s="52"/>
      <c r="C272" s="76"/>
      <c r="D272" s="185"/>
      <c r="E272" s="76"/>
      <c r="F272" s="76" t="str">
        <f>IF(E272="","",IFERROR(VLOOKUP(E272,Cadastro!$C$9:$D$1009,2,FALSE),"PROD. NÃO ENCONTRADO"))</f>
        <v/>
      </c>
      <c r="G272" s="94"/>
      <c r="H272" s="69" t="str">
        <f>IFERROR(G272*VLOOKUP(E272,Saldo!$P$8:$U$1009,6,FALSE),"")</f>
        <v/>
      </c>
      <c r="I272" s="104" t="str">
        <f>IFERROR(IF(D272="","",VLOOKUP(E272,Saldo!$P$8:$Q$1009,2,FALSE)),"")</f>
        <v/>
      </c>
      <c r="J272" s="76"/>
      <c r="K272" s="28" t="str">
        <f t="shared" si="4"/>
        <v/>
      </c>
    </row>
    <row r="273" spans="1:11" ht="18.95" customHeight="1" x14ac:dyDescent="0.25">
      <c r="A273" s="52"/>
      <c r="C273" s="76"/>
      <c r="D273" s="185"/>
      <c r="E273" s="76"/>
      <c r="F273" s="76" t="str">
        <f>IF(E273="","",IFERROR(VLOOKUP(E273,Cadastro!$C$9:$D$1009,2,FALSE),"PROD. NÃO ENCONTRADO"))</f>
        <v/>
      </c>
      <c r="G273" s="94"/>
      <c r="H273" s="69" t="str">
        <f>IFERROR(G273*VLOOKUP(E273,Saldo!$P$8:$U$1009,6,FALSE),"")</f>
        <v/>
      </c>
      <c r="I273" s="104" t="str">
        <f>IFERROR(IF(D273="","",VLOOKUP(E273,Saldo!$P$8:$Q$1009,2,FALSE)),"")</f>
        <v/>
      </c>
      <c r="J273" s="76"/>
      <c r="K273" s="28" t="str">
        <f t="shared" si="4"/>
        <v/>
      </c>
    </row>
    <row r="274" spans="1:11" ht="18.95" customHeight="1" x14ac:dyDescent="0.25">
      <c r="A274" s="52"/>
      <c r="C274" s="76"/>
      <c r="D274" s="185"/>
      <c r="E274" s="76"/>
      <c r="F274" s="76" t="str">
        <f>IF(E274="","",IFERROR(VLOOKUP(E274,Cadastro!$C$9:$D$1009,2,FALSE),"PROD. NÃO ENCONTRADO"))</f>
        <v/>
      </c>
      <c r="G274" s="94"/>
      <c r="H274" s="69" t="str">
        <f>IFERROR(G274*VLOOKUP(E274,Saldo!$P$8:$U$1009,6,FALSE),"")</f>
        <v/>
      </c>
      <c r="I274" s="104" t="str">
        <f>IFERROR(IF(D274="","",VLOOKUP(E274,Saldo!$P$8:$Q$1009,2,FALSE)),"")</f>
        <v/>
      </c>
      <c r="J274" s="76"/>
      <c r="K274" s="28" t="str">
        <f t="shared" si="4"/>
        <v/>
      </c>
    </row>
    <row r="275" spans="1:11" ht="18.95" customHeight="1" x14ac:dyDescent="0.25">
      <c r="A275" s="52"/>
      <c r="C275" s="76"/>
      <c r="D275" s="185"/>
      <c r="E275" s="76"/>
      <c r="F275" s="76" t="str">
        <f>IF(E275="","",IFERROR(VLOOKUP(E275,Cadastro!$C$9:$D$1009,2,FALSE),"PROD. NÃO ENCONTRADO"))</f>
        <v/>
      </c>
      <c r="G275" s="94"/>
      <c r="H275" s="69" t="str">
        <f>IFERROR(G275*VLOOKUP(E275,Saldo!$P$8:$U$1009,6,FALSE),"")</f>
        <v/>
      </c>
      <c r="I275" s="104" t="str">
        <f>IFERROR(IF(D275="","",VLOOKUP(E275,Saldo!$P$8:$Q$1009,2,FALSE)),"")</f>
        <v/>
      </c>
      <c r="J275" s="76"/>
      <c r="K275" s="28" t="str">
        <f t="shared" si="4"/>
        <v/>
      </c>
    </row>
    <row r="276" spans="1:11" ht="18.95" customHeight="1" x14ac:dyDescent="0.25">
      <c r="A276" s="52"/>
      <c r="C276" s="76"/>
      <c r="D276" s="185"/>
      <c r="E276" s="76"/>
      <c r="F276" s="76" t="str">
        <f>IF(E276="","",IFERROR(VLOOKUP(E276,Cadastro!$C$9:$D$1009,2,FALSE),"PROD. NÃO ENCONTRADO"))</f>
        <v/>
      </c>
      <c r="G276" s="94"/>
      <c r="H276" s="69" t="str">
        <f>IFERROR(G276*VLOOKUP(E276,Saldo!$P$8:$U$1009,6,FALSE),"")</f>
        <v/>
      </c>
      <c r="I276" s="104" t="str">
        <f>IFERROR(IF(D276="","",VLOOKUP(E276,Saldo!$P$8:$Q$1009,2,FALSE)),"")</f>
        <v/>
      </c>
      <c r="J276" s="76"/>
      <c r="K276" s="28" t="str">
        <f t="shared" si="4"/>
        <v/>
      </c>
    </row>
    <row r="277" spans="1:11" ht="18.95" customHeight="1" x14ac:dyDescent="0.25">
      <c r="A277" s="52"/>
      <c r="C277" s="76"/>
      <c r="D277" s="185"/>
      <c r="E277" s="76"/>
      <c r="F277" s="76" t="str">
        <f>IF(E277="","",IFERROR(VLOOKUP(E277,Cadastro!$C$9:$D$1009,2,FALSE),"PROD. NÃO ENCONTRADO"))</f>
        <v/>
      </c>
      <c r="G277" s="94"/>
      <c r="H277" s="69" t="str">
        <f>IFERROR(G277*VLOOKUP(E277,Saldo!$P$8:$U$1009,6,FALSE),"")</f>
        <v/>
      </c>
      <c r="I277" s="104" t="str">
        <f>IFERROR(IF(D277="","",VLOOKUP(E277,Saldo!$P$8:$Q$1009,2,FALSE)),"")</f>
        <v/>
      </c>
      <c r="J277" s="76"/>
      <c r="K277" s="28" t="str">
        <f t="shared" si="4"/>
        <v/>
      </c>
    </row>
    <row r="278" spans="1:11" ht="18.95" customHeight="1" x14ac:dyDescent="0.25">
      <c r="A278" s="52"/>
      <c r="C278" s="76"/>
      <c r="D278" s="185"/>
      <c r="E278" s="76"/>
      <c r="F278" s="76" t="str">
        <f>IF(E278="","",IFERROR(VLOOKUP(E278,Cadastro!$C$9:$D$1009,2,FALSE),"PROD. NÃO ENCONTRADO"))</f>
        <v/>
      </c>
      <c r="G278" s="94"/>
      <c r="H278" s="69" t="str">
        <f>IFERROR(G278*VLOOKUP(E278,Saldo!$P$8:$U$1009,6,FALSE),"")</f>
        <v/>
      </c>
      <c r="I278" s="104" t="str">
        <f>IFERROR(IF(D278="","",VLOOKUP(E278,Saldo!$P$8:$Q$1009,2,FALSE)),"")</f>
        <v/>
      </c>
      <c r="J278" s="76"/>
      <c r="K278" s="28" t="str">
        <f t="shared" si="4"/>
        <v/>
      </c>
    </row>
    <row r="279" spans="1:11" ht="18.95" customHeight="1" x14ac:dyDescent="0.25">
      <c r="A279" s="52"/>
      <c r="C279" s="76"/>
      <c r="D279" s="185"/>
      <c r="E279" s="76"/>
      <c r="F279" s="76" t="str">
        <f>IF(E279="","",IFERROR(VLOOKUP(E279,Cadastro!$C$9:$D$1009,2,FALSE),"PROD. NÃO ENCONTRADO"))</f>
        <v/>
      </c>
      <c r="G279" s="94"/>
      <c r="H279" s="69" t="str">
        <f>IFERROR(G279*VLOOKUP(E279,Saldo!$P$8:$U$1009,6,FALSE),"")</f>
        <v/>
      </c>
      <c r="I279" s="104" t="str">
        <f>IFERROR(IF(D279="","",VLOOKUP(E279,Saldo!$P$8:$Q$1009,2,FALSE)),"")</f>
        <v/>
      </c>
      <c r="J279" s="76"/>
      <c r="K279" s="28" t="str">
        <f t="shared" si="4"/>
        <v/>
      </c>
    </row>
    <row r="280" spans="1:11" ht="18.95" customHeight="1" x14ac:dyDescent="0.25">
      <c r="A280" s="52"/>
      <c r="C280" s="76"/>
      <c r="D280" s="185"/>
      <c r="E280" s="76"/>
      <c r="F280" s="76" t="str">
        <f>IF(E280="","",IFERROR(VLOOKUP(E280,Cadastro!$C$9:$D$1009,2,FALSE),"PROD. NÃO ENCONTRADO"))</f>
        <v/>
      </c>
      <c r="G280" s="94"/>
      <c r="H280" s="69" t="str">
        <f>IFERROR(G280*VLOOKUP(E280,Saldo!$P$8:$U$1009,6,FALSE),"")</f>
        <v/>
      </c>
      <c r="I280" s="104" t="str">
        <f>IFERROR(IF(D280="","",VLOOKUP(E280,Saldo!$P$8:$Q$1009,2,FALSE)),"")</f>
        <v/>
      </c>
      <c r="J280" s="76"/>
      <c r="K280" s="28" t="str">
        <f t="shared" si="4"/>
        <v/>
      </c>
    </row>
    <row r="281" spans="1:11" ht="18.95" customHeight="1" x14ac:dyDescent="0.25">
      <c r="A281" s="52"/>
      <c r="C281" s="76"/>
      <c r="D281" s="185"/>
      <c r="E281" s="76"/>
      <c r="F281" s="76" t="str">
        <f>IF(E281="","",IFERROR(VLOOKUP(E281,Cadastro!$C$9:$D$1009,2,FALSE),"PROD. NÃO ENCONTRADO"))</f>
        <v/>
      </c>
      <c r="G281" s="94"/>
      <c r="H281" s="69" t="str">
        <f>IFERROR(G281*VLOOKUP(E281,Saldo!$P$8:$U$1009,6,FALSE),"")</f>
        <v/>
      </c>
      <c r="I281" s="104" t="str">
        <f>IFERROR(IF(D281="","",VLOOKUP(E281,Saldo!$P$8:$Q$1009,2,FALSE)),"")</f>
        <v/>
      </c>
      <c r="J281" s="76"/>
      <c r="K281" s="28" t="str">
        <f t="shared" si="4"/>
        <v/>
      </c>
    </row>
    <row r="282" spans="1:11" ht="18.95" customHeight="1" x14ac:dyDescent="0.25">
      <c r="A282" s="52"/>
      <c r="C282" s="76"/>
      <c r="D282" s="185"/>
      <c r="E282" s="76"/>
      <c r="F282" s="76" t="str">
        <f>IF(E282="","",IFERROR(VLOOKUP(E282,Cadastro!$C$9:$D$1009,2,FALSE),"PROD. NÃO ENCONTRADO"))</f>
        <v/>
      </c>
      <c r="G282" s="94"/>
      <c r="H282" s="69" t="str">
        <f>IFERROR(G282*VLOOKUP(E282,Saldo!$P$8:$U$1009,6,FALSE),"")</f>
        <v/>
      </c>
      <c r="I282" s="104" t="str">
        <f>IFERROR(IF(D282="","",VLOOKUP(E282,Saldo!$P$8:$Q$1009,2,FALSE)),"")</f>
        <v/>
      </c>
      <c r="J282" s="76"/>
      <c r="K282" s="28" t="str">
        <f t="shared" si="4"/>
        <v/>
      </c>
    </row>
    <row r="283" spans="1:11" ht="18.95" customHeight="1" x14ac:dyDescent="0.25">
      <c r="A283" s="52"/>
      <c r="C283" s="76"/>
      <c r="D283" s="185"/>
      <c r="E283" s="76"/>
      <c r="F283" s="76" t="str">
        <f>IF(E283="","",IFERROR(VLOOKUP(E283,Cadastro!$C$9:$D$1009,2,FALSE),"PROD. NÃO ENCONTRADO"))</f>
        <v/>
      </c>
      <c r="G283" s="94"/>
      <c r="H283" s="69" t="str">
        <f>IFERROR(G283*VLOOKUP(E283,Saldo!$P$8:$U$1009,6,FALSE),"")</f>
        <v/>
      </c>
      <c r="I283" s="104" t="str">
        <f>IFERROR(IF(D283="","",VLOOKUP(E283,Saldo!$P$8:$Q$1009,2,FALSE)),"")</f>
        <v/>
      </c>
      <c r="J283" s="76"/>
      <c r="K283" s="28" t="str">
        <f t="shared" si="4"/>
        <v/>
      </c>
    </row>
    <row r="284" spans="1:11" ht="18.95" customHeight="1" x14ac:dyDescent="0.25">
      <c r="A284" s="52"/>
      <c r="C284" s="76"/>
      <c r="D284" s="185"/>
      <c r="E284" s="76"/>
      <c r="F284" s="76" t="str">
        <f>IF(E284="","",IFERROR(VLOOKUP(E284,Cadastro!$C$9:$D$1009,2,FALSE),"PROD. NÃO ENCONTRADO"))</f>
        <v/>
      </c>
      <c r="G284" s="94"/>
      <c r="H284" s="69" t="str">
        <f>IFERROR(G284*VLOOKUP(E284,Saldo!$P$8:$U$1009,6,FALSE),"")</f>
        <v/>
      </c>
      <c r="I284" s="104" t="str">
        <f>IFERROR(IF(D284="","",VLOOKUP(E284,Saldo!$P$8:$Q$1009,2,FALSE)),"")</f>
        <v/>
      </c>
      <c r="J284" s="76"/>
      <c r="K284" s="28" t="str">
        <f t="shared" si="4"/>
        <v/>
      </c>
    </row>
    <row r="285" spans="1:11" ht="18.95" customHeight="1" x14ac:dyDescent="0.25">
      <c r="A285" s="52"/>
      <c r="C285" s="76"/>
      <c r="D285" s="185"/>
      <c r="E285" s="76"/>
      <c r="F285" s="76" t="str">
        <f>IF(E285="","",IFERROR(VLOOKUP(E285,Cadastro!$C$9:$D$1009,2,FALSE),"PROD. NÃO ENCONTRADO"))</f>
        <v/>
      </c>
      <c r="G285" s="94"/>
      <c r="H285" s="69" t="str">
        <f>IFERROR(G285*VLOOKUP(E285,Saldo!$P$8:$U$1009,6,FALSE),"")</f>
        <v/>
      </c>
      <c r="I285" s="104" t="str">
        <f>IFERROR(IF(D285="","",VLOOKUP(E285,Saldo!$P$8:$Q$1009,2,FALSE)),"")</f>
        <v/>
      </c>
      <c r="J285" s="76"/>
      <c r="K285" s="28" t="str">
        <f t="shared" si="4"/>
        <v/>
      </c>
    </row>
    <row r="286" spans="1:11" ht="18.95" customHeight="1" x14ac:dyDescent="0.25">
      <c r="A286" s="52"/>
      <c r="C286" s="76"/>
      <c r="D286" s="185"/>
      <c r="E286" s="76"/>
      <c r="F286" s="76" t="str">
        <f>IF(E286="","",IFERROR(VLOOKUP(E286,Cadastro!$C$9:$D$1009,2,FALSE),"PROD. NÃO ENCONTRADO"))</f>
        <v/>
      </c>
      <c r="G286" s="94"/>
      <c r="H286" s="69" t="str">
        <f>IFERROR(G286*VLOOKUP(E286,Saldo!$P$8:$U$1009,6,FALSE),"")</f>
        <v/>
      </c>
      <c r="I286" s="104" t="str">
        <f>IFERROR(IF(D286="","",VLOOKUP(E286,Saldo!$P$8:$Q$1009,2,FALSE)),"")</f>
        <v/>
      </c>
      <c r="J286" s="76"/>
      <c r="K286" s="28" t="str">
        <f t="shared" si="4"/>
        <v/>
      </c>
    </row>
    <row r="287" spans="1:11" ht="18.95" customHeight="1" x14ac:dyDescent="0.25">
      <c r="A287" s="52"/>
      <c r="C287" s="76"/>
      <c r="D287" s="185"/>
      <c r="E287" s="76"/>
      <c r="F287" s="76" t="str">
        <f>IF(E287="","",IFERROR(VLOOKUP(E287,Cadastro!$C$9:$D$1009,2,FALSE),"PROD. NÃO ENCONTRADO"))</f>
        <v/>
      </c>
      <c r="G287" s="94"/>
      <c r="H287" s="69" t="str">
        <f>IFERROR(G287*VLOOKUP(E287,Saldo!$P$8:$U$1009,6,FALSE),"")</f>
        <v/>
      </c>
      <c r="I287" s="104" t="str">
        <f>IFERROR(IF(D287="","",VLOOKUP(E287,Saldo!$P$8:$Q$1009,2,FALSE)),"")</f>
        <v/>
      </c>
      <c r="J287" s="76"/>
      <c r="K287" s="28" t="str">
        <f t="shared" si="4"/>
        <v/>
      </c>
    </row>
    <row r="288" spans="1:11" ht="18.95" customHeight="1" x14ac:dyDescent="0.25">
      <c r="A288" s="52"/>
      <c r="C288" s="76"/>
      <c r="D288" s="185"/>
      <c r="E288" s="76"/>
      <c r="F288" s="76" t="str">
        <f>IF(E288="","",IFERROR(VLOOKUP(E288,Cadastro!$C$9:$D$1009,2,FALSE),"PROD. NÃO ENCONTRADO"))</f>
        <v/>
      </c>
      <c r="G288" s="94"/>
      <c r="H288" s="69" t="str">
        <f>IFERROR(G288*VLOOKUP(E288,Saldo!$P$8:$U$1009,6,FALSE),"")</f>
        <v/>
      </c>
      <c r="I288" s="104" t="str">
        <f>IFERROR(IF(D288="","",VLOOKUP(E288,Saldo!$P$8:$Q$1009,2,FALSE)),"")</f>
        <v/>
      </c>
      <c r="J288" s="76"/>
      <c r="K288" s="28" t="str">
        <f t="shared" si="4"/>
        <v/>
      </c>
    </row>
    <row r="289" spans="1:11" ht="18.95" customHeight="1" x14ac:dyDescent="0.25">
      <c r="A289" s="52"/>
      <c r="C289" s="76"/>
      <c r="D289" s="185"/>
      <c r="E289" s="76"/>
      <c r="F289" s="76" t="str">
        <f>IF(E289="","",IFERROR(VLOOKUP(E289,Cadastro!$C$9:$D$1009,2,FALSE),"PROD. NÃO ENCONTRADO"))</f>
        <v/>
      </c>
      <c r="G289" s="94"/>
      <c r="H289" s="69" t="str">
        <f>IFERROR(G289*VLOOKUP(E289,Saldo!$P$8:$U$1009,6,FALSE),"")</f>
        <v/>
      </c>
      <c r="I289" s="104" t="str">
        <f>IFERROR(IF(D289="","",VLOOKUP(E289,Saldo!$P$8:$Q$1009,2,FALSE)),"")</f>
        <v/>
      </c>
      <c r="J289" s="76"/>
      <c r="K289" s="28" t="str">
        <f t="shared" si="4"/>
        <v/>
      </c>
    </row>
    <row r="290" spans="1:11" ht="18.95" customHeight="1" x14ac:dyDescent="0.25">
      <c r="A290" s="52"/>
      <c r="C290" s="76"/>
      <c r="D290" s="185"/>
      <c r="E290" s="76"/>
      <c r="F290" s="76" t="str">
        <f>IF(E290="","",IFERROR(VLOOKUP(E290,Cadastro!$C$9:$D$1009,2,FALSE),"PROD. NÃO ENCONTRADO"))</f>
        <v/>
      </c>
      <c r="G290" s="94"/>
      <c r="H290" s="69" t="str">
        <f>IFERROR(G290*VLOOKUP(E290,Saldo!$P$8:$U$1009,6,FALSE),"")</f>
        <v/>
      </c>
      <c r="I290" s="104" t="str">
        <f>IFERROR(IF(D290="","",VLOOKUP(E290,Saldo!$P$8:$Q$1009,2,FALSE)),"")</f>
        <v/>
      </c>
      <c r="J290" s="76"/>
      <c r="K290" s="28" t="str">
        <f t="shared" si="4"/>
        <v/>
      </c>
    </row>
    <row r="291" spans="1:11" ht="18.95" customHeight="1" x14ac:dyDescent="0.25">
      <c r="A291" s="52"/>
      <c r="C291" s="76"/>
      <c r="D291" s="185"/>
      <c r="E291" s="76"/>
      <c r="F291" s="76" t="str">
        <f>IF(E291="","",IFERROR(VLOOKUP(E291,Cadastro!$C$9:$D$1009,2,FALSE),"PROD. NÃO ENCONTRADO"))</f>
        <v/>
      </c>
      <c r="G291" s="94"/>
      <c r="H291" s="69" t="str">
        <f>IFERROR(G291*VLOOKUP(E291,Saldo!$P$8:$U$1009,6,FALSE),"")</f>
        <v/>
      </c>
      <c r="I291" s="104" t="str">
        <f>IFERROR(IF(D291="","",VLOOKUP(E291,Saldo!$P$8:$Q$1009,2,FALSE)),"")</f>
        <v/>
      </c>
      <c r="J291" s="76"/>
      <c r="K291" s="28" t="str">
        <f t="shared" si="4"/>
        <v/>
      </c>
    </row>
    <row r="292" spans="1:11" ht="18.95" customHeight="1" x14ac:dyDescent="0.25">
      <c r="A292" s="52"/>
      <c r="C292" s="76"/>
      <c r="D292" s="185"/>
      <c r="E292" s="76"/>
      <c r="F292" s="76" t="str">
        <f>IF(E292="","",IFERROR(VLOOKUP(E292,Cadastro!$C$9:$D$1009,2,FALSE),"PROD. NÃO ENCONTRADO"))</f>
        <v/>
      </c>
      <c r="G292" s="94"/>
      <c r="H292" s="69" t="str">
        <f>IFERROR(G292*VLOOKUP(E292,Saldo!$P$8:$U$1009,6,FALSE),"")</f>
        <v/>
      </c>
      <c r="I292" s="104" t="str">
        <f>IFERROR(IF(D292="","",VLOOKUP(E292,Saldo!$P$8:$Q$1009,2,FALSE)),"")</f>
        <v/>
      </c>
      <c r="J292" s="76"/>
      <c r="K292" s="28" t="str">
        <f t="shared" si="4"/>
        <v/>
      </c>
    </row>
    <row r="293" spans="1:11" ht="18.95" customHeight="1" x14ac:dyDescent="0.25">
      <c r="A293" s="52"/>
      <c r="C293" s="76"/>
      <c r="D293" s="185"/>
      <c r="E293" s="76"/>
      <c r="F293" s="76" t="str">
        <f>IF(E293="","",IFERROR(VLOOKUP(E293,Cadastro!$C$9:$D$1009,2,FALSE),"PROD. NÃO ENCONTRADO"))</f>
        <v/>
      </c>
      <c r="G293" s="94"/>
      <c r="H293" s="69" t="str">
        <f>IFERROR(G293*VLOOKUP(E293,Saldo!$P$8:$U$1009,6,FALSE),"")</f>
        <v/>
      </c>
      <c r="I293" s="104" t="str">
        <f>IFERROR(IF(D293="","",VLOOKUP(E293,Saldo!$P$8:$Q$1009,2,FALSE)),"")</f>
        <v/>
      </c>
      <c r="J293" s="76"/>
      <c r="K293" s="28" t="str">
        <f t="shared" si="4"/>
        <v/>
      </c>
    </row>
    <row r="294" spans="1:11" ht="18.95" customHeight="1" x14ac:dyDescent="0.25">
      <c r="A294" s="52"/>
      <c r="C294" s="76"/>
      <c r="D294" s="185"/>
      <c r="E294" s="76"/>
      <c r="F294" s="76" t="str">
        <f>IF(E294="","",IFERROR(VLOOKUP(E294,Cadastro!$C$9:$D$1009,2,FALSE),"PROD. NÃO ENCONTRADO"))</f>
        <v/>
      </c>
      <c r="G294" s="94"/>
      <c r="H294" s="69" t="str">
        <f>IFERROR(G294*VLOOKUP(E294,Saldo!$P$8:$U$1009,6,FALSE),"")</f>
        <v/>
      </c>
      <c r="I294" s="104" t="str">
        <f>IFERROR(IF(D294="","",VLOOKUP(E294,Saldo!$P$8:$Q$1009,2,FALSE)),"")</f>
        <v/>
      </c>
      <c r="J294" s="76"/>
      <c r="K294" s="28" t="str">
        <f t="shared" si="4"/>
        <v/>
      </c>
    </row>
    <row r="295" spans="1:11" ht="18.95" customHeight="1" x14ac:dyDescent="0.25">
      <c r="A295" s="52"/>
      <c r="C295" s="76"/>
      <c r="D295" s="185"/>
      <c r="E295" s="76"/>
      <c r="F295" s="76" t="str">
        <f>IF(E295="","",IFERROR(VLOOKUP(E295,Cadastro!$C$9:$D$1009,2,FALSE),"PROD. NÃO ENCONTRADO"))</f>
        <v/>
      </c>
      <c r="G295" s="94"/>
      <c r="H295" s="69" t="str">
        <f>IFERROR(G295*VLOOKUP(E295,Saldo!$P$8:$U$1009,6,FALSE),"")</f>
        <v/>
      </c>
      <c r="I295" s="104" t="str">
        <f>IFERROR(IF(D295="","",VLOOKUP(E295,Saldo!$P$8:$Q$1009,2,FALSE)),"")</f>
        <v/>
      </c>
      <c r="J295" s="76"/>
      <c r="K295" s="28" t="str">
        <f t="shared" si="4"/>
        <v/>
      </c>
    </row>
    <row r="296" spans="1:11" ht="18.95" customHeight="1" x14ac:dyDescent="0.25">
      <c r="A296" s="52"/>
      <c r="C296" s="76"/>
      <c r="D296" s="185"/>
      <c r="E296" s="76"/>
      <c r="F296" s="76" t="str">
        <f>IF(E296="","",IFERROR(VLOOKUP(E296,Cadastro!$C$9:$D$1009,2,FALSE),"PROD. NÃO ENCONTRADO"))</f>
        <v/>
      </c>
      <c r="G296" s="94"/>
      <c r="H296" s="69" t="str">
        <f>IFERROR(G296*VLOOKUP(E296,Saldo!$P$8:$U$1009,6,FALSE),"")</f>
        <v/>
      </c>
      <c r="I296" s="104" t="str">
        <f>IFERROR(IF(D296="","",VLOOKUP(E296,Saldo!$P$8:$Q$1009,2,FALSE)),"")</f>
        <v/>
      </c>
      <c r="J296" s="76"/>
      <c r="K296" s="28" t="str">
        <f t="shared" si="4"/>
        <v/>
      </c>
    </row>
    <row r="297" spans="1:11" ht="18.95" customHeight="1" x14ac:dyDescent="0.25">
      <c r="A297" s="52"/>
      <c r="C297" s="76"/>
      <c r="D297" s="185"/>
      <c r="E297" s="76"/>
      <c r="F297" s="76" t="str">
        <f>IF(E297="","",IFERROR(VLOOKUP(E297,Cadastro!$C$9:$D$1009,2,FALSE),"PROD. NÃO ENCONTRADO"))</f>
        <v/>
      </c>
      <c r="G297" s="94"/>
      <c r="H297" s="69" t="str">
        <f>IFERROR(G297*VLOOKUP(E297,Saldo!$P$8:$U$1009,6,FALSE),"")</f>
        <v/>
      </c>
      <c r="I297" s="104" t="str">
        <f>IFERROR(IF(D297="","",VLOOKUP(E297,Saldo!$P$8:$Q$1009,2,FALSE)),"")</f>
        <v/>
      </c>
      <c r="J297" s="76"/>
      <c r="K297" s="28" t="str">
        <f t="shared" si="4"/>
        <v/>
      </c>
    </row>
    <row r="298" spans="1:11" ht="18.95" customHeight="1" x14ac:dyDescent="0.25">
      <c r="A298" s="52"/>
      <c r="C298" s="76"/>
      <c r="D298" s="185"/>
      <c r="E298" s="76"/>
      <c r="F298" s="76" t="str">
        <f>IF(E298="","",IFERROR(VLOOKUP(E298,Cadastro!$C$9:$D$1009,2,FALSE),"PROD. NÃO ENCONTRADO"))</f>
        <v/>
      </c>
      <c r="G298" s="94"/>
      <c r="H298" s="69" t="str">
        <f>IFERROR(G298*VLOOKUP(E298,Saldo!$P$8:$U$1009,6,FALSE),"")</f>
        <v/>
      </c>
      <c r="I298" s="104" t="str">
        <f>IFERROR(IF(D298="","",VLOOKUP(E298,Saldo!$P$8:$Q$1009,2,FALSE)),"")</f>
        <v/>
      </c>
      <c r="J298" s="76"/>
      <c r="K298" s="28" t="str">
        <f t="shared" si="4"/>
        <v/>
      </c>
    </row>
    <row r="299" spans="1:11" ht="18.95" customHeight="1" x14ac:dyDescent="0.25">
      <c r="A299" s="52"/>
      <c r="C299" s="76"/>
      <c r="D299" s="185"/>
      <c r="E299" s="76"/>
      <c r="F299" s="76" t="str">
        <f>IF(E299="","",IFERROR(VLOOKUP(E299,Cadastro!$C$9:$D$1009,2,FALSE),"PROD. NÃO ENCONTRADO"))</f>
        <v/>
      </c>
      <c r="G299" s="94"/>
      <c r="H299" s="69" t="str">
        <f>IFERROR(G299*VLOOKUP(E299,Saldo!$P$8:$U$1009,6,FALSE),"")</f>
        <v/>
      </c>
      <c r="I299" s="104" t="str">
        <f>IFERROR(IF(D299="","",VLOOKUP(E299,Saldo!$P$8:$Q$1009,2,FALSE)),"")</f>
        <v/>
      </c>
      <c r="J299" s="76"/>
      <c r="K299" s="28" t="str">
        <f t="shared" si="4"/>
        <v/>
      </c>
    </row>
    <row r="300" spans="1:11" ht="18.95" customHeight="1" x14ac:dyDescent="0.25">
      <c r="A300" s="52"/>
      <c r="C300" s="76"/>
      <c r="D300" s="185"/>
      <c r="E300" s="76"/>
      <c r="F300" s="76" t="str">
        <f>IF(E300="","",IFERROR(VLOOKUP(E300,Cadastro!$C$9:$D$1009,2,FALSE),"PROD. NÃO ENCONTRADO"))</f>
        <v/>
      </c>
      <c r="G300" s="94"/>
      <c r="H300" s="69" t="str">
        <f>IFERROR(G300*VLOOKUP(E300,Saldo!$P$8:$U$1009,6,FALSE),"")</f>
        <v/>
      </c>
      <c r="I300" s="104" t="str">
        <f>IFERROR(IF(D300="","",VLOOKUP(E300,Saldo!$P$8:$Q$1009,2,FALSE)),"")</f>
        <v/>
      </c>
      <c r="J300" s="76"/>
      <c r="K300" s="28" t="str">
        <f t="shared" si="4"/>
        <v/>
      </c>
    </row>
    <row r="301" spans="1:11" ht="18.95" customHeight="1" x14ac:dyDescent="0.25">
      <c r="A301" s="52"/>
      <c r="C301" s="76"/>
      <c r="D301" s="185"/>
      <c r="E301" s="76"/>
      <c r="F301" s="76" t="str">
        <f>IF(E301="","",IFERROR(VLOOKUP(E301,Cadastro!$C$9:$D$1009,2,FALSE),"PROD. NÃO ENCONTRADO"))</f>
        <v/>
      </c>
      <c r="G301" s="94"/>
      <c r="H301" s="69" t="str">
        <f>IFERROR(G301*VLOOKUP(E301,Saldo!$P$8:$U$1009,6,FALSE),"")</f>
        <v/>
      </c>
      <c r="I301" s="104" t="str">
        <f>IFERROR(IF(D301="","",VLOOKUP(E301,Saldo!$P$8:$Q$1009,2,FALSE)),"")</f>
        <v/>
      </c>
      <c r="J301" s="76"/>
      <c r="K301" s="28" t="str">
        <f t="shared" si="4"/>
        <v/>
      </c>
    </row>
    <row r="302" spans="1:11" ht="18.95" customHeight="1" x14ac:dyDescent="0.25">
      <c r="A302" s="52"/>
      <c r="C302" s="76"/>
      <c r="D302" s="185"/>
      <c r="E302" s="76"/>
      <c r="F302" s="76" t="str">
        <f>IF(E302="","",IFERROR(VLOOKUP(E302,Cadastro!$C$9:$D$1009,2,FALSE),"PROD. NÃO ENCONTRADO"))</f>
        <v/>
      </c>
      <c r="G302" s="94"/>
      <c r="H302" s="69" t="str">
        <f>IFERROR(G302*VLOOKUP(E302,Saldo!$P$8:$U$1009,6,FALSE),"")</f>
        <v/>
      </c>
      <c r="I302" s="104" t="str">
        <f>IFERROR(IF(D302="","",VLOOKUP(E302,Saldo!$P$8:$Q$1009,2,FALSE)),"")</f>
        <v/>
      </c>
      <c r="J302" s="76"/>
      <c r="K302" s="28" t="str">
        <f t="shared" si="4"/>
        <v/>
      </c>
    </row>
    <row r="303" spans="1:11" ht="18.95" customHeight="1" x14ac:dyDescent="0.25">
      <c r="A303" s="52"/>
      <c r="C303" s="76"/>
      <c r="D303" s="185"/>
      <c r="E303" s="76"/>
      <c r="F303" s="76" t="str">
        <f>IF(E303="","",IFERROR(VLOOKUP(E303,Cadastro!$C$9:$D$1009,2,FALSE),"PROD. NÃO ENCONTRADO"))</f>
        <v/>
      </c>
      <c r="G303" s="94"/>
      <c r="H303" s="69" t="str">
        <f>IFERROR(G303*VLOOKUP(E303,Saldo!$P$8:$U$1009,6,FALSE),"")</f>
        <v/>
      </c>
      <c r="I303" s="104" t="str">
        <f>IFERROR(IF(D303="","",VLOOKUP(E303,Saldo!$P$8:$Q$1009,2,FALSE)),"")</f>
        <v/>
      </c>
      <c r="J303" s="76"/>
      <c r="K303" s="28" t="str">
        <f t="shared" si="4"/>
        <v/>
      </c>
    </row>
    <row r="304" spans="1:11" ht="18.95" customHeight="1" x14ac:dyDescent="0.25">
      <c r="A304" s="52"/>
      <c r="C304" s="76"/>
      <c r="D304" s="185"/>
      <c r="E304" s="76"/>
      <c r="F304" s="76" t="str">
        <f>IF(E304="","",IFERROR(VLOOKUP(E304,Cadastro!$C$9:$D$1009,2,FALSE),"PROD. NÃO ENCONTRADO"))</f>
        <v/>
      </c>
      <c r="G304" s="94"/>
      <c r="H304" s="69" t="str">
        <f>IFERROR(G304*VLOOKUP(E304,Saldo!$P$8:$U$1009,6,FALSE),"")</f>
        <v/>
      </c>
      <c r="I304" s="104" t="str">
        <f>IFERROR(IF(D304="","",VLOOKUP(E304,Saldo!$P$8:$Q$1009,2,FALSE)),"")</f>
        <v/>
      </c>
      <c r="J304" s="76"/>
      <c r="K304" s="28" t="str">
        <f t="shared" si="4"/>
        <v/>
      </c>
    </row>
    <row r="305" spans="1:11" ht="18.95" customHeight="1" x14ac:dyDescent="0.25">
      <c r="A305" s="52"/>
      <c r="C305" s="76"/>
      <c r="D305" s="185"/>
      <c r="E305" s="76"/>
      <c r="F305" s="76" t="str">
        <f>IF(E305="","",IFERROR(VLOOKUP(E305,Cadastro!$C$9:$D$1009,2,FALSE),"PROD. NÃO ENCONTRADO"))</f>
        <v/>
      </c>
      <c r="G305" s="94"/>
      <c r="H305" s="69" t="str">
        <f>IFERROR(G305*VLOOKUP(E305,Saldo!$P$8:$U$1009,6,FALSE),"")</f>
        <v/>
      </c>
      <c r="I305" s="104" t="str">
        <f>IFERROR(IF(D305="","",VLOOKUP(E305,Saldo!$P$8:$Q$1009,2,FALSE)),"")</f>
        <v/>
      </c>
      <c r="J305" s="76"/>
      <c r="K305" s="28" t="str">
        <f t="shared" si="4"/>
        <v/>
      </c>
    </row>
    <row r="306" spans="1:11" ht="18.95" customHeight="1" x14ac:dyDescent="0.25">
      <c r="A306" s="52"/>
      <c r="C306" s="76"/>
      <c r="D306" s="185"/>
      <c r="E306" s="76"/>
      <c r="F306" s="76" t="str">
        <f>IF(E306="","",IFERROR(VLOOKUP(E306,Cadastro!$C$9:$D$1009,2,FALSE),"PROD. NÃO ENCONTRADO"))</f>
        <v/>
      </c>
      <c r="G306" s="94"/>
      <c r="H306" s="69" t="str">
        <f>IFERROR(G306*VLOOKUP(E306,Saldo!$P$8:$U$1009,6,FALSE),"")</f>
        <v/>
      </c>
      <c r="I306" s="104" t="str">
        <f>IFERROR(IF(D306="","",VLOOKUP(E306,Saldo!$P$8:$Q$1009,2,FALSE)),"")</f>
        <v/>
      </c>
      <c r="J306" s="76"/>
      <c r="K306" s="28" t="str">
        <f t="shared" si="4"/>
        <v/>
      </c>
    </row>
    <row r="307" spans="1:11" ht="18.95" customHeight="1" x14ac:dyDescent="0.25">
      <c r="A307" s="52"/>
      <c r="C307" s="76"/>
      <c r="D307" s="185"/>
      <c r="E307" s="76"/>
      <c r="F307" s="76" t="str">
        <f>IF(E307="","",IFERROR(VLOOKUP(E307,Cadastro!$C$9:$D$1009,2,FALSE),"PROD. NÃO ENCONTRADO"))</f>
        <v/>
      </c>
      <c r="G307" s="94"/>
      <c r="H307" s="69" t="str">
        <f>IFERROR(G307*VLOOKUP(E307,Saldo!$P$8:$U$1009,6,FALSE),"")</f>
        <v/>
      </c>
      <c r="I307" s="104" t="str">
        <f>IFERROR(IF(D307="","",VLOOKUP(E307,Saldo!$P$8:$Q$1009,2,FALSE)),"")</f>
        <v/>
      </c>
      <c r="J307" s="76"/>
      <c r="K307" s="28" t="str">
        <f t="shared" si="4"/>
        <v/>
      </c>
    </row>
    <row r="308" spans="1:11" ht="18.95" customHeight="1" x14ac:dyDescent="0.25">
      <c r="A308" s="52"/>
      <c r="C308" s="76"/>
      <c r="D308" s="185"/>
      <c r="E308" s="76"/>
      <c r="F308" s="76" t="str">
        <f>IF(E308="","",IFERROR(VLOOKUP(E308,Cadastro!$C$9:$D$1009,2,FALSE),"PROD. NÃO ENCONTRADO"))</f>
        <v/>
      </c>
      <c r="G308" s="94"/>
      <c r="H308" s="69" t="str">
        <f>IFERROR(G308*VLOOKUP(E308,Saldo!$P$8:$U$1009,6,FALSE),"")</f>
        <v/>
      </c>
      <c r="I308" s="104" t="str">
        <f>IFERROR(IF(D308="","",VLOOKUP(E308,Saldo!$P$8:$Q$1009,2,FALSE)),"")</f>
        <v/>
      </c>
      <c r="J308" s="76"/>
      <c r="K308" s="28" t="str">
        <f t="shared" si="4"/>
        <v/>
      </c>
    </row>
    <row r="309" spans="1:11" ht="18.95" customHeight="1" x14ac:dyDescent="0.25">
      <c r="A309" s="52"/>
      <c r="C309" s="76"/>
      <c r="D309" s="185"/>
      <c r="E309" s="76"/>
      <c r="F309" s="76" t="str">
        <f>IF(E309="","",IFERROR(VLOOKUP(E309,Cadastro!$C$9:$D$1009,2,FALSE),"PROD. NÃO ENCONTRADO"))</f>
        <v/>
      </c>
      <c r="G309" s="94"/>
      <c r="H309" s="69" t="str">
        <f>IFERROR(G309*VLOOKUP(E309,Saldo!$P$8:$U$1009,6,FALSE),"")</f>
        <v/>
      </c>
      <c r="I309" s="104" t="str">
        <f>IFERROR(IF(D309="","",VLOOKUP(E309,Saldo!$P$8:$Q$1009,2,FALSE)),"")</f>
        <v/>
      </c>
      <c r="J309" s="76"/>
      <c r="K309" s="28" t="str">
        <f t="shared" si="4"/>
        <v/>
      </c>
    </row>
    <row r="310" spans="1:11" ht="18.95" customHeight="1" x14ac:dyDescent="0.25">
      <c r="A310" s="52"/>
      <c r="C310" s="76"/>
      <c r="D310" s="185"/>
      <c r="E310" s="76"/>
      <c r="F310" s="76" t="str">
        <f>IF(E310="","",IFERROR(VLOOKUP(E310,Cadastro!$C$9:$D$1009,2,FALSE),"PROD. NÃO ENCONTRADO"))</f>
        <v/>
      </c>
      <c r="G310" s="94"/>
      <c r="H310" s="69" t="str">
        <f>IFERROR(G310*VLOOKUP(E310,Saldo!$P$8:$U$1009,6,FALSE),"")</f>
        <v/>
      </c>
      <c r="I310" s="104" t="str">
        <f>IFERROR(IF(D310="","",VLOOKUP(E310,Saldo!$P$8:$Q$1009,2,FALSE)),"")</f>
        <v/>
      </c>
      <c r="J310" s="76"/>
      <c r="K310" s="28" t="str">
        <f t="shared" si="4"/>
        <v/>
      </c>
    </row>
    <row r="311" spans="1:11" ht="18.95" customHeight="1" x14ac:dyDescent="0.25">
      <c r="A311" s="52"/>
      <c r="C311" s="76"/>
      <c r="D311" s="185"/>
      <c r="E311" s="76"/>
      <c r="F311" s="76" t="str">
        <f>IF(E311="","",IFERROR(VLOOKUP(E311,Cadastro!$C$9:$D$1009,2,FALSE),"PROD. NÃO ENCONTRADO"))</f>
        <v/>
      </c>
      <c r="G311" s="94"/>
      <c r="H311" s="69" t="str">
        <f>IFERROR(G311*VLOOKUP(E311,Saldo!$P$8:$U$1009,6,FALSE),"")</f>
        <v/>
      </c>
      <c r="I311" s="104" t="str">
        <f>IFERROR(IF(D311="","",VLOOKUP(E311,Saldo!$P$8:$Q$1009,2,FALSE)),"")</f>
        <v/>
      </c>
      <c r="J311" s="76"/>
      <c r="K311" s="28" t="str">
        <f t="shared" si="4"/>
        <v/>
      </c>
    </row>
    <row r="312" spans="1:11" ht="18.95" customHeight="1" x14ac:dyDescent="0.25">
      <c r="A312" s="52"/>
      <c r="C312" s="76"/>
      <c r="D312" s="185"/>
      <c r="E312" s="76"/>
      <c r="F312" s="76" t="str">
        <f>IF(E312="","",IFERROR(VLOOKUP(E312,Cadastro!$C$9:$D$1009,2,FALSE),"PROD. NÃO ENCONTRADO"))</f>
        <v/>
      </c>
      <c r="G312" s="94"/>
      <c r="H312" s="69" t="str">
        <f>IFERROR(G312*VLOOKUP(E312,Saldo!$P$8:$U$1009,6,FALSE),"")</f>
        <v/>
      </c>
      <c r="I312" s="104" t="str">
        <f>IFERROR(IF(D312="","",VLOOKUP(E312,Saldo!$P$8:$Q$1009,2,FALSE)),"")</f>
        <v/>
      </c>
      <c r="J312" s="76"/>
      <c r="K312" s="28" t="str">
        <f t="shared" si="4"/>
        <v/>
      </c>
    </row>
    <row r="313" spans="1:11" ht="18.95" customHeight="1" x14ac:dyDescent="0.25">
      <c r="A313" s="52"/>
      <c r="C313" s="76"/>
      <c r="D313" s="185"/>
      <c r="E313" s="76"/>
      <c r="F313" s="76" t="str">
        <f>IF(E313="","",IFERROR(VLOOKUP(E313,Cadastro!$C$9:$D$1009,2,FALSE),"PROD. NÃO ENCONTRADO"))</f>
        <v/>
      </c>
      <c r="G313" s="94"/>
      <c r="H313" s="69" t="str">
        <f>IFERROR(G313*VLOOKUP(E313,Saldo!$P$8:$U$1009,6,FALSE),"")</f>
        <v/>
      </c>
      <c r="I313" s="104" t="str">
        <f>IFERROR(IF(D313="","",VLOOKUP(E313,Saldo!$P$8:$Q$1009,2,FALSE)),"")</f>
        <v/>
      </c>
      <c r="J313" s="76"/>
      <c r="K313" s="28" t="str">
        <f t="shared" si="4"/>
        <v/>
      </c>
    </row>
    <row r="314" spans="1:11" ht="18.95" customHeight="1" x14ac:dyDescent="0.25">
      <c r="A314" s="52"/>
      <c r="C314" s="76"/>
      <c r="D314" s="185"/>
      <c r="E314" s="76"/>
      <c r="F314" s="76" t="str">
        <f>IF(E314="","",IFERROR(VLOOKUP(E314,Cadastro!$C$9:$D$1009,2,FALSE),"PROD. NÃO ENCONTRADO"))</f>
        <v/>
      </c>
      <c r="G314" s="94"/>
      <c r="H314" s="69" t="str">
        <f>IFERROR(G314*VLOOKUP(E314,Saldo!$P$8:$U$1009,6,FALSE),"")</f>
        <v/>
      </c>
      <c r="I314" s="104" t="str">
        <f>IFERROR(IF(D314="","",VLOOKUP(E314,Saldo!$P$8:$Q$1009,2,FALSE)),"")</f>
        <v/>
      </c>
      <c r="J314" s="76"/>
      <c r="K314" s="28" t="str">
        <f t="shared" si="4"/>
        <v/>
      </c>
    </row>
    <row r="315" spans="1:11" ht="18.95" customHeight="1" x14ac:dyDescent="0.25">
      <c r="A315" s="52"/>
      <c r="C315" s="76"/>
      <c r="D315" s="185"/>
      <c r="E315" s="76"/>
      <c r="F315" s="76" t="str">
        <f>IF(E315="","",IFERROR(VLOOKUP(E315,Cadastro!$C$9:$D$1009,2,FALSE),"PROD. NÃO ENCONTRADO"))</f>
        <v/>
      </c>
      <c r="G315" s="94"/>
      <c r="H315" s="69" t="str">
        <f>IFERROR(G315*VLOOKUP(E315,Saldo!$P$8:$U$1009,6,FALSE),"")</f>
        <v/>
      </c>
      <c r="I315" s="104" t="str">
        <f>IFERROR(IF(D315="","",VLOOKUP(E315,Saldo!$P$8:$Q$1009,2,FALSE)),"")</f>
        <v/>
      </c>
      <c r="J315" s="76"/>
      <c r="K315" s="28" t="str">
        <f t="shared" si="4"/>
        <v/>
      </c>
    </row>
    <row r="316" spans="1:11" ht="18.95" customHeight="1" x14ac:dyDescent="0.25">
      <c r="A316" s="52"/>
      <c r="C316" s="76"/>
      <c r="D316" s="185"/>
      <c r="E316" s="76"/>
      <c r="F316" s="76" t="str">
        <f>IF(E316="","",IFERROR(VLOOKUP(E316,Cadastro!$C$9:$D$1009,2,FALSE),"PROD. NÃO ENCONTRADO"))</f>
        <v/>
      </c>
      <c r="G316" s="94"/>
      <c r="H316" s="69" t="str">
        <f>IFERROR(G316*VLOOKUP(E316,Saldo!$P$8:$U$1009,6,FALSE),"")</f>
        <v/>
      </c>
      <c r="I316" s="104" t="str">
        <f>IFERROR(IF(D316="","",VLOOKUP(E316,Saldo!$P$8:$Q$1009,2,FALSE)),"")</f>
        <v/>
      </c>
      <c r="J316" s="76"/>
      <c r="K316" s="28" t="str">
        <f t="shared" si="4"/>
        <v/>
      </c>
    </row>
    <row r="317" spans="1:11" ht="18.95" customHeight="1" x14ac:dyDescent="0.25">
      <c r="A317" s="52"/>
      <c r="C317" s="76"/>
      <c r="D317" s="185"/>
      <c r="E317" s="76"/>
      <c r="F317" s="76" t="str">
        <f>IF(E317="","",IFERROR(VLOOKUP(E317,Cadastro!$C$9:$D$1009,2,FALSE),"PROD. NÃO ENCONTRADO"))</f>
        <v/>
      </c>
      <c r="G317" s="94"/>
      <c r="H317" s="69" t="str">
        <f>IFERROR(G317*VLOOKUP(E317,Saldo!$P$8:$U$1009,6,FALSE),"")</f>
        <v/>
      </c>
      <c r="I317" s="104" t="str">
        <f>IFERROR(IF(D317="","",VLOOKUP(E317,Saldo!$P$8:$Q$1009,2,FALSE)),"")</f>
        <v/>
      </c>
      <c r="J317" s="76"/>
      <c r="K317" s="28" t="str">
        <f t="shared" si="4"/>
        <v/>
      </c>
    </row>
    <row r="318" spans="1:11" ht="18.95" customHeight="1" x14ac:dyDescent="0.25">
      <c r="A318" s="52"/>
      <c r="C318" s="76"/>
      <c r="D318" s="185"/>
      <c r="E318" s="76"/>
      <c r="F318" s="76" t="str">
        <f>IF(E318="","",IFERROR(VLOOKUP(E318,Cadastro!$C$9:$D$1009,2,FALSE),"PROD. NÃO ENCONTRADO"))</f>
        <v/>
      </c>
      <c r="G318" s="94"/>
      <c r="H318" s="69" t="str">
        <f>IFERROR(G318*VLOOKUP(E318,Saldo!$P$8:$U$1009,6,FALSE),"")</f>
        <v/>
      </c>
      <c r="I318" s="104" t="str">
        <f>IFERROR(IF(D318="","",VLOOKUP(E318,Saldo!$P$8:$Q$1009,2,FALSE)),"")</f>
        <v/>
      </c>
      <c r="J318" s="76"/>
      <c r="K318" s="28" t="str">
        <f t="shared" si="4"/>
        <v/>
      </c>
    </row>
    <row r="319" spans="1:11" ht="18.95" customHeight="1" x14ac:dyDescent="0.25">
      <c r="A319" s="52"/>
      <c r="C319" s="76"/>
      <c r="D319" s="185"/>
      <c r="E319" s="76"/>
      <c r="F319" s="76" t="str">
        <f>IF(E319="","",IFERROR(VLOOKUP(E319,Cadastro!$C$9:$D$1009,2,FALSE),"PROD. NÃO ENCONTRADO"))</f>
        <v/>
      </c>
      <c r="G319" s="94"/>
      <c r="H319" s="69" t="str">
        <f>IFERROR(G319*VLOOKUP(E319,Saldo!$P$8:$U$1009,6,FALSE),"")</f>
        <v/>
      </c>
      <c r="I319" s="104" t="str">
        <f>IFERROR(IF(D319="","",VLOOKUP(E319,Saldo!$P$8:$Q$1009,2,FALSE)),"")</f>
        <v/>
      </c>
      <c r="J319" s="76"/>
      <c r="K319" s="28" t="str">
        <f t="shared" si="4"/>
        <v/>
      </c>
    </row>
    <row r="320" spans="1:11" ht="18.95" customHeight="1" x14ac:dyDescent="0.25">
      <c r="A320" s="52"/>
      <c r="C320" s="76"/>
      <c r="D320" s="185"/>
      <c r="E320" s="76"/>
      <c r="F320" s="76" t="str">
        <f>IF(E320="","",IFERROR(VLOOKUP(E320,Cadastro!$C$9:$D$1009,2,FALSE),"PROD. NÃO ENCONTRADO"))</f>
        <v/>
      </c>
      <c r="G320" s="94"/>
      <c r="H320" s="69" t="str">
        <f>IFERROR(G320*VLOOKUP(E320,Saldo!$P$8:$U$1009,6,FALSE),"")</f>
        <v/>
      </c>
      <c r="I320" s="104" t="str">
        <f>IFERROR(IF(D320="","",VLOOKUP(E320,Saldo!$P$8:$Q$1009,2,FALSE)),"")</f>
        <v/>
      </c>
      <c r="J320" s="76"/>
      <c r="K320" s="28" t="str">
        <f t="shared" si="4"/>
        <v/>
      </c>
    </row>
    <row r="321" spans="1:11" ht="18.95" customHeight="1" x14ac:dyDescent="0.25">
      <c r="A321" s="52"/>
      <c r="C321" s="76"/>
      <c r="D321" s="185"/>
      <c r="E321" s="76"/>
      <c r="F321" s="76" t="str">
        <f>IF(E321="","",IFERROR(VLOOKUP(E321,Cadastro!$C$9:$D$1009,2,FALSE),"PROD. NÃO ENCONTRADO"))</f>
        <v/>
      </c>
      <c r="G321" s="94"/>
      <c r="H321" s="69" t="str">
        <f>IFERROR(G321*VLOOKUP(E321,Saldo!$P$8:$U$1009,6,FALSE),"")</f>
        <v/>
      </c>
      <c r="I321" s="104" t="str">
        <f>IFERROR(IF(D321="","",VLOOKUP(E321,Saldo!$P$8:$Q$1009,2,FALSE)),"")</f>
        <v/>
      </c>
      <c r="J321" s="76"/>
      <c r="K321" s="28" t="str">
        <f t="shared" si="4"/>
        <v/>
      </c>
    </row>
    <row r="322" spans="1:11" ht="18.95" customHeight="1" x14ac:dyDescent="0.25">
      <c r="A322" s="52"/>
      <c r="C322" s="76"/>
      <c r="D322" s="185"/>
      <c r="E322" s="76"/>
      <c r="F322" s="76" t="str">
        <f>IF(E322="","",IFERROR(VLOOKUP(E322,Cadastro!$C$9:$D$1009,2,FALSE),"PROD. NÃO ENCONTRADO"))</f>
        <v/>
      </c>
      <c r="G322" s="94"/>
      <c r="H322" s="69" t="str">
        <f>IFERROR(G322*VLOOKUP(E322,Saldo!$P$8:$U$1009,6,FALSE),"")</f>
        <v/>
      </c>
      <c r="I322" s="104" t="str">
        <f>IFERROR(IF(D322="","",VLOOKUP(E322,Saldo!$P$8:$Q$1009,2,FALSE)),"")</f>
        <v/>
      </c>
      <c r="J322" s="76"/>
      <c r="K322" s="28" t="str">
        <f t="shared" si="4"/>
        <v/>
      </c>
    </row>
    <row r="323" spans="1:11" ht="18.95" customHeight="1" x14ac:dyDescent="0.25">
      <c r="A323" s="52"/>
      <c r="C323" s="76"/>
      <c r="D323" s="185"/>
      <c r="E323" s="76"/>
      <c r="F323" s="76" t="str">
        <f>IF(E323="","",IFERROR(VLOOKUP(E323,Cadastro!$C$9:$D$1009,2,FALSE),"PROD. NÃO ENCONTRADO"))</f>
        <v/>
      </c>
      <c r="G323" s="94"/>
      <c r="H323" s="69" t="str">
        <f>IFERROR(G323*VLOOKUP(E323,Saldo!$P$8:$U$1009,6,FALSE),"")</f>
        <v/>
      </c>
      <c r="I323" s="104" t="str">
        <f>IFERROR(IF(D323="","",VLOOKUP(E323,Saldo!$P$8:$Q$1009,2,FALSE)),"")</f>
        <v/>
      </c>
      <c r="J323" s="76"/>
      <c r="K323" s="28" t="str">
        <f t="shared" si="4"/>
        <v/>
      </c>
    </row>
    <row r="324" spans="1:11" ht="18.95" customHeight="1" x14ac:dyDescent="0.25">
      <c r="A324" s="52"/>
      <c r="C324" s="76"/>
      <c r="D324" s="185"/>
      <c r="E324" s="76"/>
      <c r="F324" s="76" t="str">
        <f>IF(E324="","",IFERROR(VLOOKUP(E324,Cadastro!$C$9:$D$1009,2,FALSE),"PROD. NÃO ENCONTRADO"))</f>
        <v/>
      </c>
      <c r="G324" s="94"/>
      <c r="H324" s="69" t="str">
        <f>IFERROR(G324*VLOOKUP(E324,Saldo!$P$8:$U$1009,6,FALSE),"")</f>
        <v/>
      </c>
      <c r="I324" s="104" t="str">
        <f>IFERROR(IF(D324="","",VLOOKUP(E324,Saldo!$P$8:$Q$1009,2,FALSE)),"")</f>
        <v/>
      </c>
      <c r="J324" s="76"/>
      <c r="K324" s="28" t="str">
        <f t="shared" si="4"/>
        <v/>
      </c>
    </row>
    <row r="325" spans="1:11" ht="18.95" customHeight="1" x14ac:dyDescent="0.25">
      <c r="A325" s="52"/>
      <c r="C325" s="76"/>
      <c r="D325" s="185"/>
      <c r="E325" s="76"/>
      <c r="F325" s="76" t="str">
        <f>IF(E325="","",IFERROR(VLOOKUP(E325,Cadastro!$C$9:$D$1009,2,FALSE),"PROD. NÃO ENCONTRADO"))</f>
        <v/>
      </c>
      <c r="G325" s="94"/>
      <c r="H325" s="69" t="str">
        <f>IFERROR(G325*VLOOKUP(E325,Saldo!$P$8:$U$1009,6,FALSE),"")</f>
        <v/>
      </c>
      <c r="I325" s="104" t="str">
        <f>IFERROR(IF(D325="","",VLOOKUP(E325,Saldo!$P$8:$Q$1009,2,FALSE)),"")</f>
        <v/>
      </c>
      <c r="J325" s="76"/>
      <c r="K325" s="28" t="str">
        <f t="shared" si="4"/>
        <v/>
      </c>
    </row>
    <row r="326" spans="1:11" ht="18.95" customHeight="1" x14ac:dyDescent="0.25">
      <c r="A326" s="52"/>
      <c r="C326" s="76"/>
      <c r="D326" s="185"/>
      <c r="E326" s="76"/>
      <c r="F326" s="76" t="str">
        <f>IF(E326="","",IFERROR(VLOOKUP(E326,Cadastro!$C$9:$D$1009,2,FALSE),"PROD. NÃO ENCONTRADO"))</f>
        <v/>
      </c>
      <c r="G326" s="94"/>
      <c r="H326" s="69" t="str">
        <f>IFERROR(G326*VLOOKUP(E326,Saldo!$P$8:$U$1009,6,FALSE),"")</f>
        <v/>
      </c>
      <c r="I326" s="104" t="str">
        <f>IFERROR(IF(D326="","",VLOOKUP(E326,Saldo!$P$8:$Q$1009,2,FALSE)),"")</f>
        <v/>
      </c>
      <c r="J326" s="76"/>
      <c r="K326" s="28" t="str">
        <f t="shared" si="4"/>
        <v/>
      </c>
    </row>
    <row r="327" spans="1:11" ht="18.95" customHeight="1" x14ac:dyDescent="0.25">
      <c r="A327" s="52"/>
      <c r="C327" s="76"/>
      <c r="D327" s="185"/>
      <c r="E327" s="76"/>
      <c r="F327" s="76" t="str">
        <f>IF(E327="","",IFERROR(VLOOKUP(E327,Cadastro!$C$9:$D$1009,2,FALSE),"PROD. NÃO ENCONTRADO"))</f>
        <v/>
      </c>
      <c r="G327" s="94"/>
      <c r="H327" s="69" t="str">
        <f>IFERROR(G327*VLOOKUP(E327,Saldo!$P$8:$U$1009,6,FALSE),"")</f>
        <v/>
      </c>
      <c r="I327" s="104" t="str">
        <f>IFERROR(IF(D327="","",VLOOKUP(E327,Saldo!$P$8:$Q$1009,2,FALSE)),"")</f>
        <v/>
      </c>
      <c r="J327" s="76"/>
      <c r="K327" s="28" t="str">
        <f t="shared" si="4"/>
        <v/>
      </c>
    </row>
    <row r="328" spans="1:11" ht="18.95" customHeight="1" x14ac:dyDescent="0.25">
      <c r="A328" s="52"/>
      <c r="C328" s="76"/>
      <c r="D328" s="185"/>
      <c r="E328" s="76"/>
      <c r="F328" s="76" t="str">
        <f>IF(E328="","",IFERROR(VLOOKUP(E328,Cadastro!$C$9:$D$1009,2,FALSE),"PROD. NÃO ENCONTRADO"))</f>
        <v/>
      </c>
      <c r="G328" s="94"/>
      <c r="H328" s="69" t="str">
        <f>IFERROR(G328*VLOOKUP(E328,Saldo!$P$8:$U$1009,6,FALSE),"")</f>
        <v/>
      </c>
      <c r="I328" s="104" t="str">
        <f>IFERROR(IF(D328="","",VLOOKUP(E328,Saldo!$P$8:$Q$1009,2,FALSE)),"")</f>
        <v/>
      </c>
      <c r="J328" s="76"/>
      <c r="K328" s="28" t="str">
        <f t="shared" si="4"/>
        <v/>
      </c>
    </row>
    <row r="329" spans="1:11" ht="18.95" customHeight="1" x14ac:dyDescent="0.25">
      <c r="A329" s="52"/>
      <c r="C329" s="76"/>
      <c r="D329" s="185"/>
      <c r="E329" s="76"/>
      <c r="F329" s="76" t="str">
        <f>IF(E329="","",IFERROR(VLOOKUP(E329,Cadastro!$C$9:$D$1009,2,FALSE),"PROD. NÃO ENCONTRADO"))</f>
        <v/>
      </c>
      <c r="G329" s="94"/>
      <c r="H329" s="69" t="str">
        <f>IFERROR(G329*VLOOKUP(E329,Saldo!$P$8:$U$1009,6,FALSE),"")</f>
        <v/>
      </c>
      <c r="I329" s="104" t="str">
        <f>IFERROR(IF(D329="","",VLOOKUP(E329,Saldo!$P$8:$Q$1009,2,FALSE)),"")</f>
        <v/>
      </c>
      <c r="J329" s="76"/>
      <c r="K329" s="28" t="str">
        <f t="shared" si="4"/>
        <v/>
      </c>
    </row>
    <row r="330" spans="1:11" ht="18.95" customHeight="1" x14ac:dyDescent="0.25">
      <c r="A330" s="52"/>
      <c r="C330" s="76"/>
      <c r="D330" s="185"/>
      <c r="E330" s="76"/>
      <c r="F330" s="76" t="str">
        <f>IF(E330="","",IFERROR(VLOOKUP(E330,Cadastro!$C$9:$D$1009,2,FALSE),"PROD. NÃO ENCONTRADO"))</f>
        <v/>
      </c>
      <c r="G330" s="94"/>
      <c r="H330" s="69" t="str">
        <f>IFERROR(G330*VLOOKUP(E330,Saldo!$P$8:$U$1009,6,FALSE),"")</f>
        <v/>
      </c>
      <c r="I330" s="104" t="str">
        <f>IFERROR(IF(D330="","",VLOOKUP(E330,Saldo!$P$8:$Q$1009,2,FALSE)),"")</f>
        <v/>
      </c>
      <c r="J330" s="76"/>
      <c r="K330" s="28" t="str">
        <f t="shared" ref="K330:K393" si="5">IF(D330="","",MONTH(D330))</f>
        <v/>
      </c>
    </row>
    <row r="331" spans="1:11" ht="18.95" customHeight="1" x14ac:dyDescent="0.25">
      <c r="A331" s="52"/>
      <c r="C331" s="76"/>
      <c r="D331" s="185"/>
      <c r="E331" s="76"/>
      <c r="F331" s="76" t="str">
        <f>IF(E331="","",IFERROR(VLOOKUP(E331,Cadastro!$C$9:$D$1009,2,FALSE),"PROD. NÃO ENCONTRADO"))</f>
        <v/>
      </c>
      <c r="G331" s="94"/>
      <c r="H331" s="69" t="str">
        <f>IFERROR(G331*VLOOKUP(E331,Saldo!$P$8:$U$1009,6,FALSE),"")</f>
        <v/>
      </c>
      <c r="I331" s="104" t="str">
        <f>IFERROR(IF(D331="","",VLOOKUP(E331,Saldo!$P$8:$Q$1009,2,FALSE)),"")</f>
        <v/>
      </c>
      <c r="J331" s="76"/>
      <c r="K331" s="28" t="str">
        <f t="shared" si="5"/>
        <v/>
      </c>
    </row>
    <row r="332" spans="1:11" ht="18.95" customHeight="1" x14ac:dyDescent="0.25">
      <c r="A332" s="52"/>
      <c r="C332" s="76"/>
      <c r="D332" s="185"/>
      <c r="E332" s="76"/>
      <c r="F332" s="76" t="str">
        <f>IF(E332="","",IFERROR(VLOOKUP(E332,Cadastro!$C$9:$D$1009,2,FALSE),"PROD. NÃO ENCONTRADO"))</f>
        <v/>
      </c>
      <c r="G332" s="94"/>
      <c r="H332" s="69" t="str">
        <f>IFERROR(G332*VLOOKUP(E332,Saldo!$P$8:$U$1009,6,FALSE),"")</f>
        <v/>
      </c>
      <c r="I332" s="104" t="str">
        <f>IFERROR(IF(D332="","",VLOOKUP(E332,Saldo!$P$8:$Q$1009,2,FALSE)),"")</f>
        <v/>
      </c>
      <c r="J332" s="76"/>
      <c r="K332" s="28" t="str">
        <f t="shared" si="5"/>
        <v/>
      </c>
    </row>
    <row r="333" spans="1:11" ht="18.95" customHeight="1" x14ac:dyDescent="0.25">
      <c r="A333" s="52"/>
      <c r="C333" s="76"/>
      <c r="D333" s="185"/>
      <c r="E333" s="76"/>
      <c r="F333" s="76" t="str">
        <f>IF(E333="","",IFERROR(VLOOKUP(E333,Cadastro!$C$9:$D$1009,2,FALSE),"PROD. NÃO ENCONTRADO"))</f>
        <v/>
      </c>
      <c r="G333" s="94"/>
      <c r="H333" s="69" t="str">
        <f>IFERROR(G333*VLOOKUP(E333,Saldo!$P$8:$U$1009,6,FALSE),"")</f>
        <v/>
      </c>
      <c r="I333" s="104" t="str">
        <f>IFERROR(IF(D333="","",VLOOKUP(E333,Saldo!$P$8:$Q$1009,2,FALSE)),"")</f>
        <v/>
      </c>
      <c r="J333" s="76"/>
      <c r="K333" s="28" t="str">
        <f t="shared" si="5"/>
        <v/>
      </c>
    </row>
    <row r="334" spans="1:11" ht="18.95" customHeight="1" x14ac:dyDescent="0.25">
      <c r="A334" s="52"/>
      <c r="C334" s="76"/>
      <c r="D334" s="185"/>
      <c r="E334" s="76"/>
      <c r="F334" s="76" t="str">
        <f>IF(E334="","",IFERROR(VLOOKUP(E334,Cadastro!$C$9:$D$1009,2,FALSE),"PROD. NÃO ENCONTRADO"))</f>
        <v/>
      </c>
      <c r="G334" s="94"/>
      <c r="H334" s="69" t="str">
        <f>IFERROR(G334*VLOOKUP(E334,Saldo!$P$8:$U$1009,6,FALSE),"")</f>
        <v/>
      </c>
      <c r="I334" s="104" t="str">
        <f>IFERROR(IF(D334="","",VLOOKUP(E334,Saldo!$P$8:$Q$1009,2,FALSE)),"")</f>
        <v/>
      </c>
      <c r="J334" s="76"/>
      <c r="K334" s="28" t="str">
        <f t="shared" si="5"/>
        <v/>
      </c>
    </row>
    <row r="335" spans="1:11" ht="18.95" customHeight="1" x14ac:dyDescent="0.25">
      <c r="A335" s="52"/>
      <c r="C335" s="76"/>
      <c r="D335" s="185"/>
      <c r="E335" s="76"/>
      <c r="F335" s="76" t="str">
        <f>IF(E335="","",IFERROR(VLOOKUP(E335,Cadastro!$C$9:$D$1009,2,FALSE),"PROD. NÃO ENCONTRADO"))</f>
        <v/>
      </c>
      <c r="G335" s="94"/>
      <c r="H335" s="69" t="str">
        <f>IFERROR(G335*VLOOKUP(E335,Saldo!$P$8:$U$1009,6,FALSE),"")</f>
        <v/>
      </c>
      <c r="I335" s="104" t="str">
        <f>IFERROR(IF(D335="","",VLOOKUP(E335,Saldo!$P$8:$Q$1009,2,FALSE)),"")</f>
        <v/>
      </c>
      <c r="J335" s="76"/>
      <c r="K335" s="28" t="str">
        <f t="shared" si="5"/>
        <v/>
      </c>
    </row>
    <row r="336" spans="1:11" ht="18.95" customHeight="1" x14ac:dyDescent="0.25">
      <c r="A336" s="52"/>
      <c r="C336" s="76"/>
      <c r="D336" s="185"/>
      <c r="E336" s="76"/>
      <c r="F336" s="76" t="str">
        <f>IF(E336="","",IFERROR(VLOOKUP(E336,Cadastro!$C$9:$D$1009,2,FALSE),"PROD. NÃO ENCONTRADO"))</f>
        <v/>
      </c>
      <c r="G336" s="94"/>
      <c r="H336" s="69" t="str">
        <f>IFERROR(G336*VLOOKUP(E336,Saldo!$P$8:$U$1009,6,FALSE),"")</f>
        <v/>
      </c>
      <c r="I336" s="104" t="str">
        <f>IFERROR(IF(D336="","",VLOOKUP(E336,Saldo!$P$8:$Q$1009,2,FALSE)),"")</f>
        <v/>
      </c>
      <c r="J336" s="76"/>
      <c r="K336" s="28" t="str">
        <f t="shared" si="5"/>
        <v/>
      </c>
    </row>
    <row r="337" spans="1:11" ht="18.95" customHeight="1" x14ac:dyDescent="0.25">
      <c r="A337" s="52"/>
      <c r="C337" s="76"/>
      <c r="D337" s="185"/>
      <c r="E337" s="76"/>
      <c r="F337" s="76" t="str">
        <f>IF(E337="","",IFERROR(VLOOKUP(E337,Cadastro!$C$9:$D$1009,2,FALSE),"PROD. NÃO ENCONTRADO"))</f>
        <v/>
      </c>
      <c r="G337" s="94"/>
      <c r="H337" s="69" t="str">
        <f>IFERROR(G337*VLOOKUP(E337,Saldo!$P$8:$U$1009,6,FALSE),"")</f>
        <v/>
      </c>
      <c r="I337" s="104" t="str">
        <f>IFERROR(IF(D337="","",VLOOKUP(E337,Saldo!$P$8:$Q$1009,2,FALSE)),"")</f>
        <v/>
      </c>
      <c r="J337" s="76"/>
      <c r="K337" s="28" t="str">
        <f t="shared" si="5"/>
        <v/>
      </c>
    </row>
    <row r="338" spans="1:11" ht="18.95" customHeight="1" x14ac:dyDescent="0.25">
      <c r="A338" s="52"/>
      <c r="C338" s="76"/>
      <c r="D338" s="185"/>
      <c r="E338" s="76"/>
      <c r="F338" s="76" t="str">
        <f>IF(E338="","",IFERROR(VLOOKUP(E338,Cadastro!$C$9:$D$1009,2,FALSE),"PROD. NÃO ENCONTRADO"))</f>
        <v/>
      </c>
      <c r="G338" s="94"/>
      <c r="H338" s="69" t="str">
        <f>IFERROR(G338*VLOOKUP(E338,Saldo!$P$8:$U$1009,6,FALSE),"")</f>
        <v/>
      </c>
      <c r="I338" s="104" t="str">
        <f>IFERROR(IF(D338="","",VLOOKUP(E338,Saldo!$P$8:$Q$1009,2,FALSE)),"")</f>
        <v/>
      </c>
      <c r="J338" s="76"/>
      <c r="K338" s="28" t="str">
        <f t="shared" si="5"/>
        <v/>
      </c>
    </row>
    <row r="339" spans="1:11" ht="18.95" customHeight="1" x14ac:dyDescent="0.25">
      <c r="A339" s="52"/>
      <c r="C339" s="76"/>
      <c r="D339" s="185"/>
      <c r="E339" s="76"/>
      <c r="F339" s="76" t="str">
        <f>IF(E339="","",IFERROR(VLOOKUP(E339,Cadastro!$C$9:$D$1009,2,FALSE),"PROD. NÃO ENCONTRADO"))</f>
        <v/>
      </c>
      <c r="G339" s="94"/>
      <c r="H339" s="69" t="str">
        <f>IFERROR(G339*VLOOKUP(E339,Saldo!$P$8:$U$1009,6,FALSE),"")</f>
        <v/>
      </c>
      <c r="I339" s="104" t="str">
        <f>IFERROR(IF(D339="","",VLOOKUP(E339,Saldo!$P$8:$Q$1009,2,FALSE)),"")</f>
        <v/>
      </c>
      <c r="J339" s="76"/>
      <c r="K339" s="28" t="str">
        <f t="shared" si="5"/>
        <v/>
      </c>
    </row>
    <row r="340" spans="1:11" ht="18.95" customHeight="1" x14ac:dyDescent="0.25">
      <c r="A340" s="52"/>
      <c r="C340" s="76"/>
      <c r="D340" s="185"/>
      <c r="E340" s="76"/>
      <c r="F340" s="76" t="str">
        <f>IF(E340="","",IFERROR(VLOOKUP(E340,Cadastro!$C$9:$D$1009,2,FALSE),"PROD. NÃO ENCONTRADO"))</f>
        <v/>
      </c>
      <c r="G340" s="94"/>
      <c r="H340" s="69" t="str">
        <f>IFERROR(G340*VLOOKUP(E340,Saldo!$P$8:$U$1009,6,FALSE),"")</f>
        <v/>
      </c>
      <c r="I340" s="104" t="str">
        <f>IFERROR(IF(D340="","",VLOOKUP(E340,Saldo!$P$8:$Q$1009,2,FALSE)),"")</f>
        <v/>
      </c>
      <c r="J340" s="76"/>
      <c r="K340" s="28" t="str">
        <f t="shared" si="5"/>
        <v/>
      </c>
    </row>
    <row r="341" spans="1:11" ht="18.95" customHeight="1" x14ac:dyDescent="0.25">
      <c r="A341" s="52"/>
      <c r="C341" s="76"/>
      <c r="D341" s="185"/>
      <c r="E341" s="76"/>
      <c r="F341" s="76" t="str">
        <f>IF(E341="","",IFERROR(VLOOKUP(E341,Cadastro!$C$9:$D$1009,2,FALSE),"PROD. NÃO ENCONTRADO"))</f>
        <v/>
      </c>
      <c r="G341" s="94"/>
      <c r="H341" s="69" t="str">
        <f>IFERROR(G341*VLOOKUP(E341,Saldo!$P$8:$U$1009,6,FALSE),"")</f>
        <v/>
      </c>
      <c r="I341" s="104" t="str">
        <f>IFERROR(IF(D341="","",VLOOKUP(E341,Saldo!$P$8:$Q$1009,2,FALSE)),"")</f>
        <v/>
      </c>
      <c r="J341" s="76"/>
      <c r="K341" s="28" t="str">
        <f t="shared" si="5"/>
        <v/>
      </c>
    </row>
    <row r="342" spans="1:11" ht="18.95" customHeight="1" x14ac:dyDescent="0.25">
      <c r="A342" s="52"/>
      <c r="C342" s="76"/>
      <c r="D342" s="185"/>
      <c r="E342" s="76"/>
      <c r="F342" s="76" t="str">
        <f>IF(E342="","",IFERROR(VLOOKUP(E342,Cadastro!$C$9:$D$1009,2,FALSE),"PROD. NÃO ENCONTRADO"))</f>
        <v/>
      </c>
      <c r="G342" s="94"/>
      <c r="H342" s="69" t="str">
        <f>IFERROR(G342*VLOOKUP(E342,Saldo!$P$8:$U$1009,6,FALSE),"")</f>
        <v/>
      </c>
      <c r="I342" s="104" t="str">
        <f>IFERROR(IF(D342="","",VLOOKUP(E342,Saldo!$P$8:$Q$1009,2,FALSE)),"")</f>
        <v/>
      </c>
      <c r="J342" s="76"/>
      <c r="K342" s="28" t="str">
        <f t="shared" si="5"/>
        <v/>
      </c>
    </row>
    <row r="343" spans="1:11" ht="18.95" customHeight="1" x14ac:dyDescent="0.25">
      <c r="A343" s="52"/>
      <c r="C343" s="76"/>
      <c r="D343" s="185"/>
      <c r="E343" s="76"/>
      <c r="F343" s="76" t="str">
        <f>IF(E343="","",IFERROR(VLOOKUP(E343,Cadastro!$C$9:$D$1009,2,FALSE),"PROD. NÃO ENCONTRADO"))</f>
        <v/>
      </c>
      <c r="G343" s="94"/>
      <c r="H343" s="69" t="str">
        <f>IFERROR(G343*VLOOKUP(E343,Saldo!$P$8:$U$1009,6,FALSE),"")</f>
        <v/>
      </c>
      <c r="I343" s="104" t="str">
        <f>IFERROR(IF(D343="","",VLOOKUP(E343,Saldo!$P$8:$Q$1009,2,FALSE)),"")</f>
        <v/>
      </c>
      <c r="J343" s="76"/>
      <c r="K343" s="28" t="str">
        <f t="shared" si="5"/>
        <v/>
      </c>
    </row>
    <row r="344" spans="1:11" ht="18.95" customHeight="1" x14ac:dyDescent="0.25">
      <c r="A344" s="52"/>
      <c r="C344" s="76"/>
      <c r="D344" s="185"/>
      <c r="E344" s="76"/>
      <c r="F344" s="76" t="str">
        <f>IF(E344="","",IFERROR(VLOOKUP(E344,Cadastro!$C$9:$D$1009,2,FALSE),"PROD. NÃO ENCONTRADO"))</f>
        <v/>
      </c>
      <c r="G344" s="94"/>
      <c r="H344" s="69" t="str">
        <f>IFERROR(G344*VLOOKUP(E344,Saldo!$P$8:$U$1009,6,FALSE),"")</f>
        <v/>
      </c>
      <c r="I344" s="104" t="str">
        <f>IFERROR(IF(D344="","",VLOOKUP(E344,Saldo!$P$8:$Q$1009,2,FALSE)),"")</f>
        <v/>
      </c>
      <c r="J344" s="76"/>
      <c r="K344" s="28" t="str">
        <f t="shared" si="5"/>
        <v/>
      </c>
    </row>
    <row r="345" spans="1:11" ht="18.95" customHeight="1" x14ac:dyDescent="0.25">
      <c r="A345" s="52"/>
      <c r="C345" s="76"/>
      <c r="D345" s="185"/>
      <c r="E345" s="76"/>
      <c r="F345" s="76" t="str">
        <f>IF(E345="","",IFERROR(VLOOKUP(E345,Cadastro!$C$9:$D$1009,2,FALSE),"PROD. NÃO ENCONTRADO"))</f>
        <v/>
      </c>
      <c r="G345" s="94"/>
      <c r="H345" s="69" t="str">
        <f>IFERROR(G345*VLOOKUP(E345,Saldo!$P$8:$U$1009,6,FALSE),"")</f>
        <v/>
      </c>
      <c r="I345" s="104" t="str">
        <f>IFERROR(IF(D345="","",VLOOKUP(E345,Saldo!$P$8:$Q$1009,2,FALSE)),"")</f>
        <v/>
      </c>
      <c r="J345" s="76"/>
      <c r="K345" s="28" t="str">
        <f t="shared" si="5"/>
        <v/>
      </c>
    </row>
    <row r="346" spans="1:11" ht="18.95" customHeight="1" x14ac:dyDescent="0.25">
      <c r="A346" s="52"/>
      <c r="C346" s="76"/>
      <c r="D346" s="185"/>
      <c r="E346" s="76"/>
      <c r="F346" s="76" t="str">
        <f>IF(E346="","",IFERROR(VLOOKUP(E346,Cadastro!$C$9:$D$1009,2,FALSE),"PROD. NÃO ENCONTRADO"))</f>
        <v/>
      </c>
      <c r="G346" s="94"/>
      <c r="H346" s="69" t="str">
        <f>IFERROR(G346*VLOOKUP(E346,Saldo!$P$8:$U$1009,6,FALSE),"")</f>
        <v/>
      </c>
      <c r="I346" s="104" t="str">
        <f>IFERROR(IF(D346="","",VLOOKUP(E346,Saldo!$P$8:$Q$1009,2,FALSE)),"")</f>
        <v/>
      </c>
      <c r="J346" s="76"/>
      <c r="K346" s="28" t="str">
        <f t="shared" si="5"/>
        <v/>
      </c>
    </row>
    <row r="347" spans="1:11" ht="18.95" customHeight="1" x14ac:dyDescent="0.25">
      <c r="A347" s="52"/>
      <c r="C347" s="76"/>
      <c r="D347" s="185"/>
      <c r="E347" s="76"/>
      <c r="F347" s="76" t="str">
        <f>IF(E347="","",IFERROR(VLOOKUP(E347,Cadastro!$C$9:$D$1009,2,FALSE),"PROD. NÃO ENCONTRADO"))</f>
        <v/>
      </c>
      <c r="G347" s="94"/>
      <c r="H347" s="69" t="str">
        <f>IFERROR(G347*VLOOKUP(E347,Saldo!$P$8:$U$1009,6,FALSE),"")</f>
        <v/>
      </c>
      <c r="I347" s="104" t="str">
        <f>IFERROR(IF(D347="","",VLOOKUP(E347,Saldo!$P$8:$Q$1009,2,FALSE)),"")</f>
        <v/>
      </c>
      <c r="J347" s="76"/>
      <c r="K347" s="28" t="str">
        <f t="shared" si="5"/>
        <v/>
      </c>
    </row>
    <row r="348" spans="1:11" ht="18.95" customHeight="1" x14ac:dyDescent="0.25">
      <c r="A348" s="52"/>
      <c r="C348" s="76"/>
      <c r="D348" s="185"/>
      <c r="E348" s="76"/>
      <c r="F348" s="76" t="str">
        <f>IF(E348="","",IFERROR(VLOOKUP(E348,Cadastro!$C$9:$D$1009,2,FALSE),"PROD. NÃO ENCONTRADO"))</f>
        <v/>
      </c>
      <c r="G348" s="94"/>
      <c r="H348" s="69" t="str">
        <f>IFERROR(G348*VLOOKUP(E348,Saldo!$P$8:$U$1009,6,FALSE),"")</f>
        <v/>
      </c>
      <c r="I348" s="104" t="str">
        <f>IFERROR(IF(D348="","",VLOOKUP(E348,Saldo!$P$8:$Q$1009,2,FALSE)),"")</f>
        <v/>
      </c>
      <c r="J348" s="76"/>
      <c r="K348" s="28" t="str">
        <f t="shared" si="5"/>
        <v/>
      </c>
    </row>
    <row r="349" spans="1:11" ht="18.95" customHeight="1" x14ac:dyDescent="0.25">
      <c r="A349" s="52"/>
      <c r="C349" s="76"/>
      <c r="D349" s="185"/>
      <c r="E349" s="76"/>
      <c r="F349" s="76" t="str">
        <f>IF(E349="","",IFERROR(VLOOKUP(E349,Cadastro!$C$9:$D$1009,2,FALSE),"PROD. NÃO ENCONTRADO"))</f>
        <v/>
      </c>
      <c r="G349" s="94"/>
      <c r="H349" s="69" t="str">
        <f>IFERROR(G349*VLOOKUP(E349,Saldo!$P$8:$U$1009,6,FALSE),"")</f>
        <v/>
      </c>
      <c r="I349" s="104" t="str">
        <f>IFERROR(IF(D349="","",VLOOKUP(E349,Saldo!$P$8:$Q$1009,2,FALSE)),"")</f>
        <v/>
      </c>
      <c r="J349" s="76"/>
      <c r="K349" s="28" t="str">
        <f t="shared" si="5"/>
        <v/>
      </c>
    </row>
    <row r="350" spans="1:11" ht="18.95" customHeight="1" x14ac:dyDescent="0.25">
      <c r="A350" s="52"/>
      <c r="C350" s="76"/>
      <c r="D350" s="185"/>
      <c r="E350" s="76"/>
      <c r="F350" s="76" t="str">
        <f>IF(E350="","",IFERROR(VLOOKUP(E350,Cadastro!$C$9:$D$1009,2,FALSE),"PROD. NÃO ENCONTRADO"))</f>
        <v/>
      </c>
      <c r="G350" s="94"/>
      <c r="H350" s="69" t="str">
        <f>IFERROR(G350*VLOOKUP(E350,Saldo!$P$8:$U$1009,6,FALSE),"")</f>
        <v/>
      </c>
      <c r="I350" s="104" t="str">
        <f>IFERROR(IF(D350="","",VLOOKUP(E350,Saldo!$P$8:$Q$1009,2,FALSE)),"")</f>
        <v/>
      </c>
      <c r="J350" s="76"/>
      <c r="K350" s="28" t="str">
        <f t="shared" si="5"/>
        <v/>
      </c>
    </row>
    <row r="351" spans="1:11" ht="18.95" customHeight="1" x14ac:dyDescent="0.25">
      <c r="A351" s="52"/>
      <c r="C351" s="76"/>
      <c r="D351" s="185"/>
      <c r="E351" s="76"/>
      <c r="F351" s="76" t="str">
        <f>IF(E351="","",IFERROR(VLOOKUP(E351,Cadastro!$C$9:$D$1009,2,FALSE),"PROD. NÃO ENCONTRADO"))</f>
        <v/>
      </c>
      <c r="G351" s="94"/>
      <c r="H351" s="69" t="str">
        <f>IFERROR(G351*VLOOKUP(E351,Saldo!$P$8:$U$1009,6,FALSE),"")</f>
        <v/>
      </c>
      <c r="I351" s="104" t="str">
        <f>IFERROR(IF(D351="","",VLOOKUP(E351,Saldo!$P$8:$Q$1009,2,FALSE)),"")</f>
        <v/>
      </c>
      <c r="J351" s="76"/>
      <c r="K351" s="28" t="str">
        <f t="shared" si="5"/>
        <v/>
      </c>
    </row>
    <row r="352" spans="1:11" ht="18.95" customHeight="1" x14ac:dyDescent="0.25">
      <c r="A352" s="52"/>
      <c r="C352" s="76"/>
      <c r="D352" s="185"/>
      <c r="E352" s="76"/>
      <c r="F352" s="76" t="str">
        <f>IF(E352="","",IFERROR(VLOOKUP(E352,Cadastro!$C$9:$D$1009,2,FALSE),"PROD. NÃO ENCONTRADO"))</f>
        <v/>
      </c>
      <c r="G352" s="94"/>
      <c r="H352" s="69" t="str">
        <f>IFERROR(G352*VLOOKUP(E352,Saldo!$P$8:$U$1009,6,FALSE),"")</f>
        <v/>
      </c>
      <c r="I352" s="104" t="str">
        <f>IFERROR(IF(D352="","",VLOOKUP(E352,Saldo!$P$8:$Q$1009,2,FALSE)),"")</f>
        <v/>
      </c>
      <c r="J352" s="76"/>
      <c r="K352" s="28" t="str">
        <f t="shared" si="5"/>
        <v/>
      </c>
    </row>
    <row r="353" spans="1:11" ht="18.95" customHeight="1" x14ac:dyDescent="0.25">
      <c r="A353" s="52"/>
      <c r="C353" s="76"/>
      <c r="D353" s="185"/>
      <c r="E353" s="76"/>
      <c r="F353" s="76" t="str">
        <f>IF(E353="","",IFERROR(VLOOKUP(E353,Cadastro!$C$9:$D$1009,2,FALSE),"PROD. NÃO ENCONTRADO"))</f>
        <v/>
      </c>
      <c r="G353" s="94"/>
      <c r="H353" s="69" t="str">
        <f>IFERROR(G353*VLOOKUP(E353,Saldo!$P$8:$U$1009,6,FALSE),"")</f>
        <v/>
      </c>
      <c r="I353" s="104" t="str">
        <f>IFERROR(IF(D353="","",VLOOKUP(E353,Saldo!$P$8:$Q$1009,2,FALSE)),"")</f>
        <v/>
      </c>
      <c r="J353" s="76"/>
      <c r="K353" s="28" t="str">
        <f t="shared" si="5"/>
        <v/>
      </c>
    </row>
    <row r="354" spans="1:11" ht="18.95" customHeight="1" x14ac:dyDescent="0.25">
      <c r="A354" s="52"/>
      <c r="C354" s="76"/>
      <c r="D354" s="185"/>
      <c r="E354" s="76"/>
      <c r="F354" s="76" t="str">
        <f>IF(E354="","",IFERROR(VLOOKUP(E354,Cadastro!$C$9:$D$1009,2,FALSE),"PROD. NÃO ENCONTRADO"))</f>
        <v/>
      </c>
      <c r="G354" s="94"/>
      <c r="H354" s="69" t="str">
        <f>IFERROR(G354*VLOOKUP(E354,Saldo!$P$8:$U$1009,6,FALSE),"")</f>
        <v/>
      </c>
      <c r="I354" s="104" t="str">
        <f>IFERROR(IF(D354="","",VLOOKUP(E354,Saldo!$P$8:$Q$1009,2,FALSE)),"")</f>
        <v/>
      </c>
      <c r="J354" s="76"/>
      <c r="K354" s="28" t="str">
        <f t="shared" si="5"/>
        <v/>
      </c>
    </row>
    <row r="355" spans="1:11" ht="18.95" customHeight="1" x14ac:dyDescent="0.25">
      <c r="A355" s="52"/>
      <c r="C355" s="76"/>
      <c r="D355" s="185"/>
      <c r="E355" s="76"/>
      <c r="F355" s="76" t="str">
        <f>IF(E355="","",IFERROR(VLOOKUP(E355,Cadastro!$C$9:$D$1009,2,FALSE),"PROD. NÃO ENCONTRADO"))</f>
        <v/>
      </c>
      <c r="G355" s="94"/>
      <c r="H355" s="69" t="str">
        <f>IFERROR(G355*VLOOKUP(E355,Saldo!$P$8:$U$1009,6,FALSE),"")</f>
        <v/>
      </c>
      <c r="I355" s="104" t="str">
        <f>IFERROR(IF(D355="","",VLOOKUP(E355,Saldo!$P$8:$Q$1009,2,FALSE)),"")</f>
        <v/>
      </c>
      <c r="J355" s="76"/>
      <c r="K355" s="28" t="str">
        <f t="shared" si="5"/>
        <v/>
      </c>
    </row>
    <row r="356" spans="1:11" ht="18.95" customHeight="1" x14ac:dyDescent="0.25">
      <c r="A356" s="52"/>
      <c r="C356" s="76"/>
      <c r="D356" s="185"/>
      <c r="E356" s="76"/>
      <c r="F356" s="76" t="str">
        <f>IF(E356="","",IFERROR(VLOOKUP(E356,Cadastro!$C$9:$D$1009,2,FALSE),"PROD. NÃO ENCONTRADO"))</f>
        <v/>
      </c>
      <c r="G356" s="94"/>
      <c r="H356" s="69" t="str">
        <f>IFERROR(G356*VLOOKUP(E356,Saldo!$P$8:$U$1009,6,FALSE),"")</f>
        <v/>
      </c>
      <c r="I356" s="104" t="str">
        <f>IFERROR(IF(D356="","",VLOOKUP(E356,Saldo!$P$8:$Q$1009,2,FALSE)),"")</f>
        <v/>
      </c>
      <c r="J356" s="76"/>
      <c r="K356" s="28" t="str">
        <f t="shared" si="5"/>
        <v/>
      </c>
    </row>
    <row r="357" spans="1:11" ht="18.95" customHeight="1" x14ac:dyDescent="0.25">
      <c r="A357" s="52"/>
      <c r="C357" s="76"/>
      <c r="D357" s="185"/>
      <c r="E357" s="76"/>
      <c r="F357" s="76" t="str">
        <f>IF(E357="","",IFERROR(VLOOKUP(E357,Cadastro!$C$9:$D$1009,2,FALSE),"PROD. NÃO ENCONTRADO"))</f>
        <v/>
      </c>
      <c r="G357" s="94"/>
      <c r="H357" s="69" t="str">
        <f>IFERROR(G357*VLOOKUP(E357,Saldo!$P$8:$U$1009,6,FALSE),"")</f>
        <v/>
      </c>
      <c r="I357" s="104" t="str">
        <f>IFERROR(IF(D357="","",VLOOKUP(E357,Saldo!$P$8:$Q$1009,2,FALSE)),"")</f>
        <v/>
      </c>
      <c r="J357" s="76"/>
      <c r="K357" s="28" t="str">
        <f t="shared" si="5"/>
        <v/>
      </c>
    </row>
    <row r="358" spans="1:11" ht="18.95" customHeight="1" x14ac:dyDescent="0.25">
      <c r="A358" s="52"/>
      <c r="C358" s="76"/>
      <c r="D358" s="185"/>
      <c r="E358" s="76"/>
      <c r="F358" s="76" t="str">
        <f>IF(E358="","",IFERROR(VLOOKUP(E358,Cadastro!$C$9:$D$1009,2,FALSE),"PROD. NÃO ENCONTRADO"))</f>
        <v/>
      </c>
      <c r="G358" s="94"/>
      <c r="H358" s="69" t="str">
        <f>IFERROR(G358*VLOOKUP(E358,Saldo!$P$8:$U$1009,6,FALSE),"")</f>
        <v/>
      </c>
      <c r="I358" s="104" t="str">
        <f>IFERROR(IF(D358="","",VLOOKUP(E358,Saldo!$P$8:$Q$1009,2,FALSE)),"")</f>
        <v/>
      </c>
      <c r="J358" s="76"/>
      <c r="K358" s="28" t="str">
        <f t="shared" si="5"/>
        <v/>
      </c>
    </row>
    <row r="359" spans="1:11" ht="18.95" customHeight="1" x14ac:dyDescent="0.25">
      <c r="A359" s="52"/>
      <c r="C359" s="76"/>
      <c r="D359" s="185"/>
      <c r="E359" s="76"/>
      <c r="F359" s="76" t="str">
        <f>IF(E359="","",IFERROR(VLOOKUP(E359,Cadastro!$C$9:$D$1009,2,FALSE),"PROD. NÃO ENCONTRADO"))</f>
        <v/>
      </c>
      <c r="G359" s="94"/>
      <c r="H359" s="69" t="str">
        <f>IFERROR(G359*VLOOKUP(E359,Saldo!$P$8:$U$1009,6,FALSE),"")</f>
        <v/>
      </c>
      <c r="I359" s="104" t="str">
        <f>IFERROR(IF(D359="","",VLOOKUP(E359,Saldo!$P$8:$Q$1009,2,FALSE)),"")</f>
        <v/>
      </c>
      <c r="J359" s="76"/>
      <c r="K359" s="28" t="str">
        <f t="shared" si="5"/>
        <v/>
      </c>
    </row>
    <row r="360" spans="1:11" ht="18.95" customHeight="1" x14ac:dyDescent="0.25">
      <c r="A360" s="52"/>
      <c r="C360" s="76"/>
      <c r="D360" s="185"/>
      <c r="E360" s="76"/>
      <c r="F360" s="76" t="str">
        <f>IF(E360="","",IFERROR(VLOOKUP(E360,Cadastro!$C$9:$D$1009,2,FALSE),"PROD. NÃO ENCONTRADO"))</f>
        <v/>
      </c>
      <c r="G360" s="94"/>
      <c r="H360" s="69" t="str">
        <f>IFERROR(G360*VLOOKUP(E360,Saldo!$P$8:$U$1009,6,FALSE),"")</f>
        <v/>
      </c>
      <c r="I360" s="104" t="str">
        <f>IFERROR(IF(D360="","",VLOOKUP(E360,Saldo!$P$8:$Q$1009,2,FALSE)),"")</f>
        <v/>
      </c>
      <c r="J360" s="76"/>
      <c r="K360" s="28" t="str">
        <f t="shared" si="5"/>
        <v/>
      </c>
    </row>
    <row r="361" spans="1:11" ht="18.95" customHeight="1" x14ac:dyDescent="0.25">
      <c r="A361" s="52"/>
      <c r="C361" s="76"/>
      <c r="D361" s="185"/>
      <c r="E361" s="76"/>
      <c r="F361" s="76" t="str">
        <f>IF(E361="","",IFERROR(VLOOKUP(E361,Cadastro!$C$9:$D$1009,2,FALSE),"PROD. NÃO ENCONTRADO"))</f>
        <v/>
      </c>
      <c r="G361" s="94"/>
      <c r="H361" s="69" t="str">
        <f>IFERROR(G361*VLOOKUP(E361,Saldo!$P$8:$U$1009,6,FALSE),"")</f>
        <v/>
      </c>
      <c r="I361" s="104" t="str">
        <f>IFERROR(IF(D361="","",VLOOKUP(E361,Saldo!$P$8:$Q$1009,2,FALSE)),"")</f>
        <v/>
      </c>
      <c r="J361" s="76"/>
      <c r="K361" s="28" t="str">
        <f t="shared" si="5"/>
        <v/>
      </c>
    </row>
    <row r="362" spans="1:11" ht="18.95" customHeight="1" x14ac:dyDescent="0.25">
      <c r="A362" s="52"/>
      <c r="C362" s="76"/>
      <c r="D362" s="185"/>
      <c r="E362" s="76"/>
      <c r="F362" s="76" t="str">
        <f>IF(E362="","",IFERROR(VLOOKUP(E362,Cadastro!$C$9:$D$1009,2,FALSE),"PROD. NÃO ENCONTRADO"))</f>
        <v/>
      </c>
      <c r="G362" s="94"/>
      <c r="H362" s="69" t="str">
        <f>IFERROR(G362*VLOOKUP(E362,Saldo!$P$8:$U$1009,6,FALSE),"")</f>
        <v/>
      </c>
      <c r="I362" s="104" t="str">
        <f>IFERROR(IF(D362="","",VLOOKUP(E362,Saldo!$P$8:$Q$1009,2,FALSE)),"")</f>
        <v/>
      </c>
      <c r="J362" s="76"/>
      <c r="K362" s="28" t="str">
        <f t="shared" si="5"/>
        <v/>
      </c>
    </row>
    <row r="363" spans="1:11" ht="18.95" customHeight="1" x14ac:dyDescent="0.25">
      <c r="A363" s="52"/>
      <c r="C363" s="76"/>
      <c r="D363" s="185"/>
      <c r="E363" s="76"/>
      <c r="F363" s="76" t="str">
        <f>IF(E363="","",IFERROR(VLOOKUP(E363,Cadastro!$C$9:$D$1009,2,FALSE),"PROD. NÃO ENCONTRADO"))</f>
        <v/>
      </c>
      <c r="G363" s="94"/>
      <c r="H363" s="69" t="str">
        <f>IFERROR(G363*VLOOKUP(E363,Saldo!$P$8:$U$1009,6,FALSE),"")</f>
        <v/>
      </c>
      <c r="I363" s="104" t="str">
        <f>IFERROR(IF(D363="","",VLOOKUP(E363,Saldo!$P$8:$Q$1009,2,FALSE)),"")</f>
        <v/>
      </c>
      <c r="J363" s="76"/>
      <c r="K363" s="28" t="str">
        <f t="shared" si="5"/>
        <v/>
      </c>
    </row>
    <row r="364" spans="1:11" ht="18.95" customHeight="1" x14ac:dyDescent="0.25">
      <c r="A364" s="52"/>
      <c r="C364" s="76"/>
      <c r="D364" s="185"/>
      <c r="E364" s="76"/>
      <c r="F364" s="76" t="str">
        <f>IF(E364="","",IFERROR(VLOOKUP(E364,Cadastro!$C$9:$D$1009,2,FALSE),"PROD. NÃO ENCONTRADO"))</f>
        <v/>
      </c>
      <c r="G364" s="94"/>
      <c r="H364" s="69" t="str">
        <f>IFERROR(G364*VLOOKUP(E364,Saldo!$P$8:$U$1009,6,FALSE),"")</f>
        <v/>
      </c>
      <c r="I364" s="104" t="str">
        <f>IFERROR(IF(D364="","",VLOOKUP(E364,Saldo!$P$8:$Q$1009,2,FALSE)),"")</f>
        <v/>
      </c>
      <c r="J364" s="76"/>
      <c r="K364" s="28" t="str">
        <f t="shared" si="5"/>
        <v/>
      </c>
    </row>
    <row r="365" spans="1:11" ht="18.95" customHeight="1" x14ac:dyDescent="0.25">
      <c r="A365" s="52"/>
      <c r="C365" s="76"/>
      <c r="D365" s="185"/>
      <c r="E365" s="76"/>
      <c r="F365" s="76" t="str">
        <f>IF(E365="","",IFERROR(VLOOKUP(E365,Cadastro!$C$9:$D$1009,2,FALSE),"PROD. NÃO ENCONTRADO"))</f>
        <v/>
      </c>
      <c r="G365" s="94"/>
      <c r="H365" s="69" t="str">
        <f>IFERROR(G365*VLOOKUP(E365,Saldo!$P$8:$U$1009,6,FALSE),"")</f>
        <v/>
      </c>
      <c r="I365" s="104" t="str">
        <f>IFERROR(IF(D365="","",VLOOKUP(E365,Saldo!$P$8:$Q$1009,2,FALSE)),"")</f>
        <v/>
      </c>
      <c r="J365" s="76"/>
      <c r="K365" s="28" t="str">
        <f t="shared" si="5"/>
        <v/>
      </c>
    </row>
    <row r="366" spans="1:11" ht="18.95" customHeight="1" x14ac:dyDescent="0.25">
      <c r="A366" s="52"/>
      <c r="C366" s="76"/>
      <c r="D366" s="185"/>
      <c r="E366" s="76"/>
      <c r="F366" s="76" t="str">
        <f>IF(E366="","",IFERROR(VLOOKUP(E366,Cadastro!$C$9:$D$1009,2,FALSE),"PROD. NÃO ENCONTRADO"))</f>
        <v/>
      </c>
      <c r="G366" s="94"/>
      <c r="H366" s="69" t="str">
        <f>IFERROR(G366*VLOOKUP(E366,Saldo!$P$8:$U$1009,6,FALSE),"")</f>
        <v/>
      </c>
      <c r="I366" s="104" t="str">
        <f>IFERROR(IF(D366="","",VLOOKUP(E366,Saldo!$P$8:$Q$1009,2,FALSE)),"")</f>
        <v/>
      </c>
      <c r="J366" s="76"/>
      <c r="K366" s="28" t="str">
        <f t="shared" si="5"/>
        <v/>
      </c>
    </row>
    <row r="367" spans="1:11" ht="18.95" customHeight="1" x14ac:dyDescent="0.25">
      <c r="A367" s="52"/>
      <c r="C367" s="76"/>
      <c r="D367" s="185"/>
      <c r="E367" s="76"/>
      <c r="F367" s="76" t="str">
        <f>IF(E367="","",IFERROR(VLOOKUP(E367,Cadastro!$C$9:$D$1009,2,FALSE),"PROD. NÃO ENCONTRADO"))</f>
        <v/>
      </c>
      <c r="G367" s="94"/>
      <c r="H367" s="69" t="str">
        <f>IFERROR(G367*VLOOKUP(E367,Saldo!$P$8:$U$1009,6,FALSE),"")</f>
        <v/>
      </c>
      <c r="I367" s="104" t="str">
        <f>IFERROR(IF(D367="","",VLOOKUP(E367,Saldo!$P$8:$Q$1009,2,FALSE)),"")</f>
        <v/>
      </c>
      <c r="J367" s="76"/>
      <c r="K367" s="28" t="str">
        <f t="shared" si="5"/>
        <v/>
      </c>
    </row>
    <row r="368" spans="1:11" ht="18.95" customHeight="1" x14ac:dyDescent="0.25">
      <c r="A368" s="52"/>
      <c r="C368" s="76"/>
      <c r="D368" s="185"/>
      <c r="E368" s="76"/>
      <c r="F368" s="76" t="str">
        <f>IF(E368="","",IFERROR(VLOOKUP(E368,Cadastro!$C$9:$D$1009,2,FALSE),"PROD. NÃO ENCONTRADO"))</f>
        <v/>
      </c>
      <c r="G368" s="94"/>
      <c r="H368" s="69" t="str">
        <f>IFERROR(G368*VLOOKUP(E368,Saldo!$P$8:$U$1009,6,FALSE),"")</f>
        <v/>
      </c>
      <c r="I368" s="104" t="str">
        <f>IFERROR(IF(D368="","",VLOOKUP(E368,Saldo!$P$8:$Q$1009,2,FALSE)),"")</f>
        <v/>
      </c>
      <c r="J368" s="76"/>
      <c r="K368" s="28" t="str">
        <f t="shared" si="5"/>
        <v/>
      </c>
    </row>
    <row r="369" spans="1:11" ht="18.95" customHeight="1" x14ac:dyDescent="0.25">
      <c r="A369" s="52"/>
      <c r="C369" s="76"/>
      <c r="D369" s="185"/>
      <c r="E369" s="76"/>
      <c r="F369" s="76" t="str">
        <f>IF(E369="","",IFERROR(VLOOKUP(E369,Cadastro!$C$9:$D$1009,2,FALSE),"PROD. NÃO ENCONTRADO"))</f>
        <v/>
      </c>
      <c r="G369" s="94"/>
      <c r="H369" s="69" t="str">
        <f>IFERROR(G369*VLOOKUP(E369,Saldo!$P$8:$U$1009,6,FALSE),"")</f>
        <v/>
      </c>
      <c r="I369" s="104" t="str">
        <f>IFERROR(IF(D369="","",VLOOKUP(E369,Saldo!$P$8:$Q$1009,2,FALSE)),"")</f>
        <v/>
      </c>
      <c r="J369" s="76"/>
      <c r="K369" s="28" t="str">
        <f t="shared" si="5"/>
        <v/>
      </c>
    </row>
    <row r="370" spans="1:11" ht="18.95" customHeight="1" x14ac:dyDescent="0.25">
      <c r="A370" s="52"/>
      <c r="C370" s="76"/>
      <c r="D370" s="185"/>
      <c r="E370" s="76"/>
      <c r="F370" s="76" t="str">
        <f>IF(E370="","",IFERROR(VLOOKUP(E370,Cadastro!$C$9:$D$1009,2,FALSE),"PROD. NÃO ENCONTRADO"))</f>
        <v/>
      </c>
      <c r="G370" s="94"/>
      <c r="H370" s="69" t="str">
        <f>IFERROR(G370*VLOOKUP(E370,Saldo!$P$8:$U$1009,6,FALSE),"")</f>
        <v/>
      </c>
      <c r="I370" s="104" t="str">
        <f>IFERROR(IF(D370="","",VLOOKUP(E370,Saldo!$P$8:$Q$1009,2,FALSE)),"")</f>
        <v/>
      </c>
      <c r="J370" s="76"/>
      <c r="K370" s="28" t="str">
        <f t="shared" si="5"/>
        <v/>
      </c>
    </row>
    <row r="371" spans="1:11" ht="18.95" customHeight="1" x14ac:dyDescent="0.25">
      <c r="A371" s="52"/>
      <c r="C371" s="76"/>
      <c r="D371" s="185"/>
      <c r="E371" s="76"/>
      <c r="F371" s="76" t="str">
        <f>IF(E371="","",IFERROR(VLOOKUP(E371,Cadastro!$C$9:$D$1009,2,FALSE),"PROD. NÃO ENCONTRADO"))</f>
        <v/>
      </c>
      <c r="G371" s="94"/>
      <c r="H371" s="69" t="str">
        <f>IFERROR(G371*VLOOKUP(E371,Saldo!$P$8:$U$1009,6,FALSE),"")</f>
        <v/>
      </c>
      <c r="I371" s="104" t="str">
        <f>IFERROR(IF(D371="","",VLOOKUP(E371,Saldo!$P$8:$Q$1009,2,FALSE)),"")</f>
        <v/>
      </c>
      <c r="J371" s="76"/>
      <c r="K371" s="28" t="str">
        <f t="shared" si="5"/>
        <v/>
      </c>
    </row>
    <row r="372" spans="1:11" ht="18.95" customHeight="1" x14ac:dyDescent="0.25">
      <c r="A372" s="52"/>
      <c r="C372" s="76"/>
      <c r="D372" s="185"/>
      <c r="E372" s="76"/>
      <c r="F372" s="76" t="str">
        <f>IF(E372="","",IFERROR(VLOOKUP(E372,Cadastro!$C$9:$D$1009,2,FALSE),"PROD. NÃO ENCONTRADO"))</f>
        <v/>
      </c>
      <c r="G372" s="94"/>
      <c r="H372" s="69" t="str">
        <f>IFERROR(G372*VLOOKUP(E372,Saldo!$P$8:$U$1009,6,FALSE),"")</f>
        <v/>
      </c>
      <c r="I372" s="104" t="str">
        <f>IFERROR(IF(D372="","",VLOOKUP(E372,Saldo!$P$8:$Q$1009,2,FALSE)),"")</f>
        <v/>
      </c>
      <c r="J372" s="76"/>
      <c r="K372" s="28" t="str">
        <f t="shared" si="5"/>
        <v/>
      </c>
    </row>
    <row r="373" spans="1:11" ht="18.95" customHeight="1" x14ac:dyDescent="0.25">
      <c r="A373" s="52"/>
      <c r="C373" s="76"/>
      <c r="D373" s="185"/>
      <c r="E373" s="76"/>
      <c r="F373" s="76" t="str">
        <f>IF(E373="","",IFERROR(VLOOKUP(E373,Cadastro!$C$9:$D$1009,2,FALSE),"PROD. NÃO ENCONTRADO"))</f>
        <v/>
      </c>
      <c r="G373" s="94"/>
      <c r="H373" s="69" t="str">
        <f>IFERROR(G373*VLOOKUP(E373,Saldo!$P$8:$U$1009,6,FALSE),"")</f>
        <v/>
      </c>
      <c r="I373" s="104" t="str">
        <f>IFERROR(IF(D373="","",VLOOKUP(E373,Saldo!$P$8:$Q$1009,2,FALSE)),"")</f>
        <v/>
      </c>
      <c r="J373" s="76"/>
      <c r="K373" s="28" t="str">
        <f t="shared" si="5"/>
        <v/>
      </c>
    </row>
    <row r="374" spans="1:11" ht="18.95" customHeight="1" x14ac:dyDescent="0.25">
      <c r="A374" s="52"/>
      <c r="C374" s="76"/>
      <c r="D374" s="185"/>
      <c r="E374" s="76"/>
      <c r="F374" s="76" t="str">
        <f>IF(E374="","",IFERROR(VLOOKUP(E374,Cadastro!$C$9:$D$1009,2,FALSE),"PROD. NÃO ENCONTRADO"))</f>
        <v/>
      </c>
      <c r="G374" s="94"/>
      <c r="H374" s="69" t="str">
        <f>IFERROR(G374*VLOOKUP(E374,Saldo!$P$8:$U$1009,6,FALSE),"")</f>
        <v/>
      </c>
      <c r="I374" s="104" t="str">
        <f>IFERROR(IF(D374="","",VLOOKUP(E374,Saldo!$P$8:$Q$1009,2,FALSE)),"")</f>
        <v/>
      </c>
      <c r="J374" s="76"/>
      <c r="K374" s="28" t="str">
        <f t="shared" si="5"/>
        <v/>
      </c>
    </row>
    <row r="375" spans="1:11" ht="18.95" customHeight="1" x14ac:dyDescent="0.25">
      <c r="A375" s="52"/>
      <c r="C375" s="76"/>
      <c r="D375" s="185"/>
      <c r="E375" s="76"/>
      <c r="F375" s="76" t="str">
        <f>IF(E375="","",IFERROR(VLOOKUP(E375,Cadastro!$C$9:$D$1009,2,FALSE),"PROD. NÃO ENCONTRADO"))</f>
        <v/>
      </c>
      <c r="G375" s="94"/>
      <c r="H375" s="69" t="str">
        <f>IFERROR(G375*VLOOKUP(E375,Saldo!$P$8:$U$1009,6,FALSE),"")</f>
        <v/>
      </c>
      <c r="I375" s="104" t="str">
        <f>IFERROR(IF(D375="","",VLOOKUP(E375,Saldo!$P$8:$Q$1009,2,FALSE)),"")</f>
        <v/>
      </c>
      <c r="J375" s="76"/>
      <c r="K375" s="28" t="str">
        <f t="shared" si="5"/>
        <v/>
      </c>
    </row>
    <row r="376" spans="1:11" ht="18.95" customHeight="1" x14ac:dyDescent="0.25">
      <c r="A376" s="52"/>
      <c r="C376" s="76"/>
      <c r="D376" s="185"/>
      <c r="E376" s="76"/>
      <c r="F376" s="76" t="str">
        <f>IF(E376="","",IFERROR(VLOOKUP(E376,Cadastro!$C$9:$D$1009,2,FALSE),"PROD. NÃO ENCONTRADO"))</f>
        <v/>
      </c>
      <c r="G376" s="94"/>
      <c r="H376" s="69" t="str">
        <f>IFERROR(G376*VLOOKUP(E376,Saldo!$P$8:$U$1009,6,FALSE),"")</f>
        <v/>
      </c>
      <c r="I376" s="104" t="str">
        <f>IFERROR(IF(D376="","",VLOOKUP(E376,Saldo!$P$8:$Q$1009,2,FALSE)),"")</f>
        <v/>
      </c>
      <c r="J376" s="76"/>
      <c r="K376" s="28" t="str">
        <f t="shared" si="5"/>
        <v/>
      </c>
    </row>
    <row r="377" spans="1:11" ht="18.95" customHeight="1" x14ac:dyDescent="0.25">
      <c r="A377" s="52"/>
      <c r="C377" s="76"/>
      <c r="D377" s="185"/>
      <c r="E377" s="76"/>
      <c r="F377" s="76" t="str">
        <f>IF(E377="","",IFERROR(VLOOKUP(E377,Cadastro!$C$9:$D$1009,2,FALSE),"PROD. NÃO ENCONTRADO"))</f>
        <v/>
      </c>
      <c r="G377" s="94"/>
      <c r="H377" s="69" t="str">
        <f>IFERROR(G377*VLOOKUP(E377,Saldo!$P$8:$U$1009,6,FALSE),"")</f>
        <v/>
      </c>
      <c r="I377" s="104" t="str">
        <f>IFERROR(IF(D377="","",VLOOKUP(E377,Saldo!$P$8:$Q$1009,2,FALSE)),"")</f>
        <v/>
      </c>
      <c r="J377" s="76"/>
      <c r="K377" s="28" t="str">
        <f t="shared" si="5"/>
        <v/>
      </c>
    </row>
    <row r="378" spans="1:11" ht="18.95" customHeight="1" x14ac:dyDescent="0.25">
      <c r="A378" s="52"/>
      <c r="C378" s="76"/>
      <c r="D378" s="185"/>
      <c r="E378" s="76"/>
      <c r="F378" s="76" t="str">
        <f>IF(E378="","",IFERROR(VLOOKUP(E378,Cadastro!$C$9:$D$1009,2,FALSE),"PROD. NÃO ENCONTRADO"))</f>
        <v/>
      </c>
      <c r="G378" s="94"/>
      <c r="H378" s="69" t="str">
        <f>IFERROR(G378*VLOOKUP(E378,Saldo!$P$8:$U$1009,6,FALSE),"")</f>
        <v/>
      </c>
      <c r="I378" s="104" t="str">
        <f>IFERROR(IF(D378="","",VLOOKUP(E378,Saldo!$P$8:$Q$1009,2,FALSE)),"")</f>
        <v/>
      </c>
      <c r="J378" s="76"/>
      <c r="K378" s="28" t="str">
        <f t="shared" si="5"/>
        <v/>
      </c>
    </row>
    <row r="379" spans="1:11" ht="18.95" customHeight="1" x14ac:dyDescent="0.25">
      <c r="A379" s="52"/>
      <c r="C379" s="76"/>
      <c r="D379" s="185"/>
      <c r="E379" s="76"/>
      <c r="F379" s="76" t="str">
        <f>IF(E379="","",IFERROR(VLOOKUP(E379,Cadastro!$C$9:$D$1009,2,FALSE),"PROD. NÃO ENCONTRADO"))</f>
        <v/>
      </c>
      <c r="G379" s="94"/>
      <c r="H379" s="69" t="str">
        <f>IFERROR(G379*VLOOKUP(E379,Saldo!$P$8:$U$1009,6,FALSE),"")</f>
        <v/>
      </c>
      <c r="I379" s="104" t="str">
        <f>IFERROR(IF(D379="","",VLOOKUP(E379,Saldo!$P$8:$Q$1009,2,FALSE)),"")</f>
        <v/>
      </c>
      <c r="J379" s="76"/>
      <c r="K379" s="28" t="str">
        <f t="shared" si="5"/>
        <v/>
      </c>
    </row>
    <row r="380" spans="1:11" ht="18.95" customHeight="1" x14ac:dyDescent="0.25">
      <c r="A380" s="52"/>
      <c r="C380" s="76"/>
      <c r="D380" s="185"/>
      <c r="E380" s="76"/>
      <c r="F380" s="76" t="str">
        <f>IF(E380="","",IFERROR(VLOOKUP(E380,Cadastro!$C$9:$D$1009,2,FALSE),"PROD. NÃO ENCONTRADO"))</f>
        <v/>
      </c>
      <c r="G380" s="94"/>
      <c r="H380" s="69" t="str">
        <f>IFERROR(G380*VLOOKUP(E380,Saldo!$P$8:$U$1009,6,FALSE),"")</f>
        <v/>
      </c>
      <c r="I380" s="104" t="str">
        <f>IFERROR(IF(D380="","",VLOOKUP(E380,Saldo!$P$8:$Q$1009,2,FALSE)),"")</f>
        <v/>
      </c>
      <c r="J380" s="76"/>
      <c r="K380" s="28" t="str">
        <f t="shared" si="5"/>
        <v/>
      </c>
    </row>
    <row r="381" spans="1:11" ht="18.95" customHeight="1" x14ac:dyDescent="0.25">
      <c r="A381" s="52"/>
      <c r="C381" s="76"/>
      <c r="D381" s="185"/>
      <c r="E381" s="76"/>
      <c r="F381" s="76" t="str">
        <f>IF(E381="","",IFERROR(VLOOKUP(E381,Cadastro!$C$9:$D$1009,2,FALSE),"PROD. NÃO ENCONTRADO"))</f>
        <v/>
      </c>
      <c r="G381" s="94"/>
      <c r="H381" s="69" t="str">
        <f>IFERROR(G381*VLOOKUP(E381,Saldo!$P$8:$U$1009,6,FALSE),"")</f>
        <v/>
      </c>
      <c r="I381" s="104" t="str">
        <f>IFERROR(IF(D381="","",VLOOKUP(E381,Saldo!$P$8:$Q$1009,2,FALSE)),"")</f>
        <v/>
      </c>
      <c r="J381" s="76"/>
      <c r="K381" s="28" t="str">
        <f t="shared" si="5"/>
        <v/>
      </c>
    </row>
    <row r="382" spans="1:11" ht="18.95" customHeight="1" x14ac:dyDescent="0.25">
      <c r="A382" s="52"/>
      <c r="C382" s="76"/>
      <c r="D382" s="185"/>
      <c r="E382" s="76"/>
      <c r="F382" s="76" t="str">
        <f>IF(E382="","",IFERROR(VLOOKUP(E382,Cadastro!$C$9:$D$1009,2,FALSE),"PROD. NÃO ENCONTRADO"))</f>
        <v/>
      </c>
      <c r="G382" s="94"/>
      <c r="H382" s="69" t="str">
        <f>IFERROR(G382*VLOOKUP(E382,Saldo!$P$8:$U$1009,6,FALSE),"")</f>
        <v/>
      </c>
      <c r="I382" s="104" t="str">
        <f>IFERROR(IF(D382="","",VLOOKUP(E382,Saldo!$P$8:$Q$1009,2,FALSE)),"")</f>
        <v/>
      </c>
      <c r="J382" s="76"/>
      <c r="K382" s="28" t="str">
        <f t="shared" si="5"/>
        <v/>
      </c>
    </row>
    <row r="383" spans="1:11" ht="18.95" customHeight="1" x14ac:dyDescent="0.25">
      <c r="A383" s="52"/>
      <c r="C383" s="76"/>
      <c r="D383" s="185"/>
      <c r="E383" s="76"/>
      <c r="F383" s="76" t="str">
        <f>IF(E383="","",IFERROR(VLOOKUP(E383,Cadastro!$C$9:$D$1009,2,FALSE),"PROD. NÃO ENCONTRADO"))</f>
        <v/>
      </c>
      <c r="G383" s="94"/>
      <c r="H383" s="69" t="str">
        <f>IFERROR(G383*VLOOKUP(E383,Saldo!$P$8:$U$1009,6,FALSE),"")</f>
        <v/>
      </c>
      <c r="I383" s="104" t="str">
        <f>IFERROR(IF(D383="","",VLOOKUP(E383,Saldo!$P$8:$Q$1009,2,FALSE)),"")</f>
        <v/>
      </c>
      <c r="J383" s="76"/>
      <c r="K383" s="28" t="str">
        <f t="shared" si="5"/>
        <v/>
      </c>
    </row>
    <row r="384" spans="1:11" ht="18.95" customHeight="1" x14ac:dyDescent="0.25">
      <c r="A384" s="52"/>
      <c r="C384" s="76"/>
      <c r="D384" s="185"/>
      <c r="E384" s="76"/>
      <c r="F384" s="76" t="str">
        <f>IF(E384="","",IFERROR(VLOOKUP(E384,Cadastro!$C$9:$D$1009,2,FALSE),"PROD. NÃO ENCONTRADO"))</f>
        <v/>
      </c>
      <c r="G384" s="94"/>
      <c r="H384" s="69" t="str">
        <f>IFERROR(G384*VLOOKUP(E384,Saldo!$P$8:$U$1009,6,FALSE),"")</f>
        <v/>
      </c>
      <c r="I384" s="104" t="str">
        <f>IFERROR(IF(D384="","",VLOOKUP(E384,Saldo!$P$8:$Q$1009,2,FALSE)),"")</f>
        <v/>
      </c>
      <c r="J384" s="76"/>
      <c r="K384" s="28" t="str">
        <f t="shared" si="5"/>
        <v/>
      </c>
    </row>
    <row r="385" spans="1:11" ht="18.95" customHeight="1" x14ac:dyDescent="0.25">
      <c r="A385" s="52"/>
      <c r="C385" s="76"/>
      <c r="D385" s="185"/>
      <c r="E385" s="76"/>
      <c r="F385" s="76" t="str">
        <f>IF(E385="","",IFERROR(VLOOKUP(E385,Cadastro!$C$9:$D$1009,2,FALSE),"PROD. NÃO ENCONTRADO"))</f>
        <v/>
      </c>
      <c r="G385" s="94"/>
      <c r="H385" s="69" t="str">
        <f>IFERROR(G385*VLOOKUP(E385,Saldo!$P$8:$U$1009,6,FALSE),"")</f>
        <v/>
      </c>
      <c r="I385" s="104" t="str">
        <f>IFERROR(IF(D385="","",VLOOKUP(E385,Saldo!$P$8:$Q$1009,2,FALSE)),"")</f>
        <v/>
      </c>
      <c r="J385" s="76"/>
      <c r="K385" s="28" t="str">
        <f t="shared" si="5"/>
        <v/>
      </c>
    </row>
    <row r="386" spans="1:11" ht="18.95" customHeight="1" x14ac:dyDescent="0.25">
      <c r="A386" s="52"/>
      <c r="C386" s="76"/>
      <c r="D386" s="185"/>
      <c r="E386" s="76"/>
      <c r="F386" s="76" t="str">
        <f>IF(E386="","",IFERROR(VLOOKUP(E386,Cadastro!$C$9:$D$1009,2,FALSE),"PROD. NÃO ENCONTRADO"))</f>
        <v/>
      </c>
      <c r="G386" s="94"/>
      <c r="H386" s="69" t="str">
        <f>IFERROR(G386*VLOOKUP(E386,Saldo!$P$8:$U$1009,6,FALSE),"")</f>
        <v/>
      </c>
      <c r="I386" s="104" t="str">
        <f>IFERROR(IF(D386="","",VLOOKUP(E386,Saldo!$P$8:$Q$1009,2,FALSE)),"")</f>
        <v/>
      </c>
      <c r="J386" s="76"/>
      <c r="K386" s="28" t="str">
        <f t="shared" si="5"/>
        <v/>
      </c>
    </row>
    <row r="387" spans="1:11" ht="18.95" customHeight="1" x14ac:dyDescent="0.25">
      <c r="A387" s="52"/>
      <c r="C387" s="76"/>
      <c r="D387" s="185"/>
      <c r="E387" s="76"/>
      <c r="F387" s="76" t="str">
        <f>IF(E387="","",IFERROR(VLOOKUP(E387,Cadastro!$C$9:$D$1009,2,FALSE),"PROD. NÃO ENCONTRADO"))</f>
        <v/>
      </c>
      <c r="G387" s="94"/>
      <c r="H387" s="69" t="str">
        <f>IFERROR(G387*VLOOKUP(E387,Saldo!$P$8:$U$1009,6,FALSE),"")</f>
        <v/>
      </c>
      <c r="I387" s="104" t="str">
        <f>IFERROR(IF(D387="","",VLOOKUP(E387,Saldo!$P$8:$Q$1009,2,FALSE)),"")</f>
        <v/>
      </c>
      <c r="J387" s="76"/>
      <c r="K387" s="28" t="str">
        <f t="shared" si="5"/>
        <v/>
      </c>
    </row>
    <row r="388" spans="1:11" ht="18.95" customHeight="1" x14ac:dyDescent="0.25">
      <c r="A388" s="52"/>
      <c r="C388" s="76"/>
      <c r="D388" s="185"/>
      <c r="E388" s="76"/>
      <c r="F388" s="76" t="str">
        <f>IF(E388="","",IFERROR(VLOOKUP(E388,Cadastro!$C$9:$D$1009,2,FALSE),"PROD. NÃO ENCONTRADO"))</f>
        <v/>
      </c>
      <c r="G388" s="94"/>
      <c r="H388" s="69" t="str">
        <f>IFERROR(G388*VLOOKUP(E388,Saldo!$P$8:$U$1009,6,FALSE),"")</f>
        <v/>
      </c>
      <c r="I388" s="104" t="str">
        <f>IFERROR(IF(D388="","",VLOOKUP(E388,Saldo!$P$8:$Q$1009,2,FALSE)),"")</f>
        <v/>
      </c>
      <c r="J388" s="76"/>
      <c r="K388" s="28" t="str">
        <f t="shared" si="5"/>
        <v/>
      </c>
    </row>
    <row r="389" spans="1:11" ht="18.95" customHeight="1" x14ac:dyDescent="0.25">
      <c r="A389" s="52"/>
      <c r="C389" s="76"/>
      <c r="D389" s="185"/>
      <c r="E389" s="76"/>
      <c r="F389" s="76" t="str">
        <f>IF(E389="","",IFERROR(VLOOKUP(E389,Cadastro!$C$9:$D$1009,2,FALSE),"PROD. NÃO ENCONTRADO"))</f>
        <v/>
      </c>
      <c r="G389" s="94"/>
      <c r="H389" s="69" t="str">
        <f>IFERROR(G389*VLOOKUP(E389,Saldo!$P$8:$U$1009,6,FALSE),"")</f>
        <v/>
      </c>
      <c r="I389" s="104" t="str">
        <f>IFERROR(IF(D389="","",VLOOKUP(E389,Saldo!$P$8:$Q$1009,2,FALSE)),"")</f>
        <v/>
      </c>
      <c r="J389" s="76"/>
      <c r="K389" s="28" t="str">
        <f t="shared" si="5"/>
        <v/>
      </c>
    </row>
    <row r="390" spans="1:11" ht="18.95" customHeight="1" x14ac:dyDescent="0.25">
      <c r="A390" s="52"/>
      <c r="C390" s="76"/>
      <c r="D390" s="185"/>
      <c r="E390" s="76"/>
      <c r="F390" s="76" t="str">
        <f>IF(E390="","",IFERROR(VLOOKUP(E390,Cadastro!$C$9:$D$1009,2,FALSE),"PROD. NÃO ENCONTRADO"))</f>
        <v/>
      </c>
      <c r="G390" s="94"/>
      <c r="H390" s="69" t="str">
        <f>IFERROR(G390*VLOOKUP(E390,Saldo!$P$8:$U$1009,6,FALSE),"")</f>
        <v/>
      </c>
      <c r="I390" s="104" t="str">
        <f>IFERROR(IF(D390="","",VLOOKUP(E390,Saldo!$P$8:$Q$1009,2,FALSE)),"")</f>
        <v/>
      </c>
      <c r="J390" s="76"/>
      <c r="K390" s="28" t="str">
        <f t="shared" si="5"/>
        <v/>
      </c>
    </row>
    <row r="391" spans="1:11" ht="18.95" customHeight="1" x14ac:dyDescent="0.25">
      <c r="A391" s="52"/>
      <c r="C391" s="76"/>
      <c r="D391" s="185"/>
      <c r="E391" s="76"/>
      <c r="F391" s="76" t="str">
        <f>IF(E391="","",IFERROR(VLOOKUP(E391,Cadastro!$C$9:$D$1009,2,FALSE),"PROD. NÃO ENCONTRADO"))</f>
        <v/>
      </c>
      <c r="G391" s="94"/>
      <c r="H391" s="69" t="str">
        <f>IFERROR(G391*VLOOKUP(E391,Saldo!$P$8:$U$1009,6,FALSE),"")</f>
        <v/>
      </c>
      <c r="I391" s="104" t="str">
        <f>IFERROR(IF(D391="","",VLOOKUP(E391,Saldo!$P$8:$Q$1009,2,FALSE)),"")</f>
        <v/>
      </c>
      <c r="J391" s="76"/>
      <c r="K391" s="28" t="str">
        <f t="shared" si="5"/>
        <v/>
      </c>
    </row>
    <row r="392" spans="1:11" ht="18.95" customHeight="1" x14ac:dyDescent="0.25">
      <c r="A392" s="52"/>
      <c r="C392" s="76"/>
      <c r="D392" s="185"/>
      <c r="E392" s="76"/>
      <c r="F392" s="76" t="str">
        <f>IF(E392="","",IFERROR(VLOOKUP(E392,Cadastro!$C$9:$D$1009,2,FALSE),"PROD. NÃO ENCONTRADO"))</f>
        <v/>
      </c>
      <c r="G392" s="94"/>
      <c r="H392" s="69" t="str">
        <f>IFERROR(G392*VLOOKUP(E392,Saldo!$P$8:$U$1009,6,FALSE),"")</f>
        <v/>
      </c>
      <c r="I392" s="104" t="str">
        <f>IFERROR(IF(D392="","",VLOOKUP(E392,Saldo!$P$8:$Q$1009,2,FALSE)),"")</f>
        <v/>
      </c>
      <c r="J392" s="76"/>
      <c r="K392" s="28" t="str">
        <f t="shared" si="5"/>
        <v/>
      </c>
    </row>
    <row r="393" spans="1:11" ht="18.95" customHeight="1" x14ac:dyDescent="0.25">
      <c r="A393" s="52"/>
      <c r="C393" s="76"/>
      <c r="D393" s="185"/>
      <c r="E393" s="76"/>
      <c r="F393" s="76" t="str">
        <f>IF(E393="","",IFERROR(VLOOKUP(E393,Cadastro!$C$9:$D$1009,2,FALSE),"PROD. NÃO ENCONTRADO"))</f>
        <v/>
      </c>
      <c r="G393" s="94"/>
      <c r="H393" s="69" t="str">
        <f>IFERROR(G393*VLOOKUP(E393,Saldo!$P$8:$U$1009,6,FALSE),"")</f>
        <v/>
      </c>
      <c r="I393" s="104" t="str">
        <f>IFERROR(IF(D393="","",VLOOKUP(E393,Saldo!$P$8:$Q$1009,2,FALSE)),"")</f>
        <v/>
      </c>
      <c r="J393" s="76"/>
      <c r="K393" s="28" t="str">
        <f t="shared" si="5"/>
        <v/>
      </c>
    </row>
    <row r="394" spans="1:11" ht="18.95" customHeight="1" x14ac:dyDescent="0.25">
      <c r="A394" s="52"/>
      <c r="C394" s="76"/>
      <c r="D394" s="185"/>
      <c r="E394" s="76"/>
      <c r="F394" s="76" t="str">
        <f>IF(E394="","",IFERROR(VLOOKUP(E394,Cadastro!$C$9:$D$1009,2,FALSE),"PROD. NÃO ENCONTRADO"))</f>
        <v/>
      </c>
      <c r="G394" s="94"/>
      <c r="H394" s="69" t="str">
        <f>IFERROR(G394*VLOOKUP(E394,Saldo!$P$8:$U$1009,6,FALSE),"")</f>
        <v/>
      </c>
      <c r="I394" s="104" t="str">
        <f>IFERROR(IF(D394="","",VLOOKUP(E394,Saldo!$P$8:$Q$1009,2,FALSE)),"")</f>
        <v/>
      </c>
      <c r="J394" s="76"/>
      <c r="K394" s="28" t="str">
        <f t="shared" ref="K394:K457" si="6">IF(D394="","",MONTH(D394))</f>
        <v/>
      </c>
    </row>
    <row r="395" spans="1:11" ht="18.95" customHeight="1" x14ac:dyDescent="0.25">
      <c r="A395" s="52"/>
      <c r="C395" s="76"/>
      <c r="D395" s="185"/>
      <c r="E395" s="76"/>
      <c r="F395" s="76" t="str">
        <f>IF(E395="","",IFERROR(VLOOKUP(E395,Cadastro!$C$9:$D$1009,2,FALSE),"PROD. NÃO ENCONTRADO"))</f>
        <v/>
      </c>
      <c r="G395" s="94"/>
      <c r="H395" s="69" t="str">
        <f>IFERROR(G395*VLOOKUP(E395,Saldo!$P$8:$U$1009,6,FALSE),"")</f>
        <v/>
      </c>
      <c r="I395" s="104" t="str">
        <f>IFERROR(IF(D395="","",VLOOKUP(E395,Saldo!$P$8:$Q$1009,2,FALSE)),"")</f>
        <v/>
      </c>
      <c r="J395" s="76"/>
      <c r="K395" s="28" t="str">
        <f t="shared" si="6"/>
        <v/>
      </c>
    </row>
    <row r="396" spans="1:11" ht="18.95" customHeight="1" x14ac:dyDescent="0.25">
      <c r="A396" s="52"/>
      <c r="C396" s="76"/>
      <c r="D396" s="185"/>
      <c r="E396" s="76"/>
      <c r="F396" s="76" t="str">
        <f>IF(E396="","",IFERROR(VLOOKUP(E396,Cadastro!$C$9:$D$1009,2,FALSE),"PROD. NÃO ENCONTRADO"))</f>
        <v/>
      </c>
      <c r="G396" s="94"/>
      <c r="H396" s="69" t="str">
        <f>IFERROR(G396*VLOOKUP(E396,Saldo!$P$8:$U$1009,6,FALSE),"")</f>
        <v/>
      </c>
      <c r="I396" s="104" t="str">
        <f>IFERROR(IF(D396="","",VLOOKUP(E396,Saldo!$P$8:$Q$1009,2,FALSE)),"")</f>
        <v/>
      </c>
      <c r="J396" s="76"/>
      <c r="K396" s="28" t="str">
        <f t="shared" si="6"/>
        <v/>
      </c>
    </row>
    <row r="397" spans="1:11" ht="18.95" customHeight="1" x14ac:dyDescent="0.25">
      <c r="A397" s="52"/>
      <c r="C397" s="76"/>
      <c r="D397" s="185"/>
      <c r="E397" s="76"/>
      <c r="F397" s="76" t="str">
        <f>IF(E397="","",IFERROR(VLOOKUP(E397,Cadastro!$C$9:$D$1009,2,FALSE),"PROD. NÃO ENCONTRADO"))</f>
        <v/>
      </c>
      <c r="G397" s="94"/>
      <c r="H397" s="69" t="str">
        <f>IFERROR(G397*VLOOKUP(E397,Saldo!$P$8:$U$1009,6,FALSE),"")</f>
        <v/>
      </c>
      <c r="I397" s="104" t="str">
        <f>IFERROR(IF(D397="","",VLOOKUP(E397,Saldo!$P$8:$Q$1009,2,FALSE)),"")</f>
        <v/>
      </c>
      <c r="J397" s="76"/>
      <c r="K397" s="28" t="str">
        <f t="shared" si="6"/>
        <v/>
      </c>
    </row>
    <row r="398" spans="1:11" ht="18.95" customHeight="1" x14ac:dyDescent="0.25">
      <c r="A398" s="52"/>
      <c r="C398" s="76"/>
      <c r="D398" s="185"/>
      <c r="E398" s="76"/>
      <c r="F398" s="76" t="str">
        <f>IF(E398="","",IFERROR(VLOOKUP(E398,Cadastro!$C$9:$D$1009,2,FALSE),"PROD. NÃO ENCONTRADO"))</f>
        <v/>
      </c>
      <c r="G398" s="94"/>
      <c r="H398" s="69" t="str">
        <f>IFERROR(G398*VLOOKUP(E398,Saldo!$P$8:$U$1009,6,FALSE),"")</f>
        <v/>
      </c>
      <c r="I398" s="104" t="str">
        <f>IFERROR(IF(D398="","",VLOOKUP(E398,Saldo!$P$8:$Q$1009,2,FALSE)),"")</f>
        <v/>
      </c>
      <c r="J398" s="76"/>
      <c r="K398" s="28" t="str">
        <f t="shared" si="6"/>
        <v/>
      </c>
    </row>
    <row r="399" spans="1:11" ht="18.95" customHeight="1" x14ac:dyDescent="0.25">
      <c r="A399" s="52"/>
      <c r="C399" s="76"/>
      <c r="D399" s="185"/>
      <c r="E399" s="76"/>
      <c r="F399" s="76" t="str">
        <f>IF(E399="","",IFERROR(VLOOKUP(E399,Cadastro!$C$9:$D$1009,2,FALSE),"PROD. NÃO ENCONTRADO"))</f>
        <v/>
      </c>
      <c r="G399" s="94"/>
      <c r="H399" s="69" t="str">
        <f>IFERROR(G399*VLOOKUP(E399,Saldo!$P$8:$U$1009,6,FALSE),"")</f>
        <v/>
      </c>
      <c r="I399" s="104" t="str">
        <f>IFERROR(IF(D399="","",VLOOKUP(E399,Saldo!$P$8:$Q$1009,2,FALSE)),"")</f>
        <v/>
      </c>
      <c r="J399" s="76"/>
      <c r="K399" s="28" t="str">
        <f t="shared" si="6"/>
        <v/>
      </c>
    </row>
    <row r="400" spans="1:11" ht="18.95" customHeight="1" x14ac:dyDescent="0.25">
      <c r="A400" s="52"/>
      <c r="C400" s="76"/>
      <c r="D400" s="185"/>
      <c r="E400" s="76"/>
      <c r="F400" s="76" t="str">
        <f>IF(E400="","",IFERROR(VLOOKUP(E400,Cadastro!$C$9:$D$1009,2,FALSE),"PROD. NÃO ENCONTRADO"))</f>
        <v/>
      </c>
      <c r="G400" s="94"/>
      <c r="H400" s="69" t="str">
        <f>IFERROR(G400*VLOOKUP(E400,Saldo!$P$8:$U$1009,6,FALSE),"")</f>
        <v/>
      </c>
      <c r="I400" s="104" t="str">
        <f>IFERROR(IF(D400="","",VLOOKUP(E400,Saldo!$P$8:$Q$1009,2,FALSE)),"")</f>
        <v/>
      </c>
      <c r="J400" s="76"/>
      <c r="K400" s="28" t="str">
        <f t="shared" si="6"/>
        <v/>
      </c>
    </row>
    <row r="401" spans="1:11" ht="18.95" customHeight="1" x14ac:dyDescent="0.25">
      <c r="A401" s="52"/>
      <c r="C401" s="76"/>
      <c r="D401" s="185"/>
      <c r="E401" s="76"/>
      <c r="F401" s="76" t="str">
        <f>IF(E401="","",IFERROR(VLOOKUP(E401,Cadastro!$C$9:$D$1009,2,FALSE),"PROD. NÃO ENCONTRADO"))</f>
        <v/>
      </c>
      <c r="G401" s="94"/>
      <c r="H401" s="69" t="str">
        <f>IFERROR(G401*VLOOKUP(E401,Saldo!$P$8:$U$1009,6,FALSE),"")</f>
        <v/>
      </c>
      <c r="I401" s="104" t="str">
        <f>IFERROR(IF(D401="","",VLOOKUP(E401,Saldo!$P$8:$Q$1009,2,FALSE)),"")</f>
        <v/>
      </c>
      <c r="J401" s="76"/>
      <c r="K401" s="28" t="str">
        <f t="shared" si="6"/>
        <v/>
      </c>
    </row>
    <row r="402" spans="1:11" ht="18.95" customHeight="1" x14ac:dyDescent="0.25">
      <c r="A402" s="52"/>
      <c r="C402" s="76"/>
      <c r="D402" s="185"/>
      <c r="E402" s="76"/>
      <c r="F402" s="76" t="str">
        <f>IF(E402="","",IFERROR(VLOOKUP(E402,Cadastro!$C$9:$D$1009,2,FALSE),"PROD. NÃO ENCONTRADO"))</f>
        <v/>
      </c>
      <c r="G402" s="94"/>
      <c r="H402" s="69" t="str">
        <f>IFERROR(G402*VLOOKUP(E402,Saldo!$P$8:$U$1009,6,FALSE),"")</f>
        <v/>
      </c>
      <c r="I402" s="104" t="str">
        <f>IFERROR(IF(D402="","",VLOOKUP(E402,Saldo!$P$8:$Q$1009,2,FALSE)),"")</f>
        <v/>
      </c>
      <c r="J402" s="76"/>
      <c r="K402" s="28" t="str">
        <f t="shared" si="6"/>
        <v/>
      </c>
    </row>
    <row r="403" spans="1:11" ht="18.95" customHeight="1" x14ac:dyDescent="0.25">
      <c r="A403" s="52"/>
      <c r="C403" s="76"/>
      <c r="D403" s="185"/>
      <c r="E403" s="76"/>
      <c r="F403" s="76" t="str">
        <f>IF(E403="","",IFERROR(VLOOKUP(E403,Cadastro!$C$9:$D$1009,2,FALSE),"PROD. NÃO ENCONTRADO"))</f>
        <v/>
      </c>
      <c r="G403" s="94"/>
      <c r="H403" s="69" t="str">
        <f>IFERROR(G403*VLOOKUP(E403,Saldo!$P$8:$U$1009,6,FALSE),"")</f>
        <v/>
      </c>
      <c r="I403" s="104" t="str">
        <f>IFERROR(IF(D403="","",VLOOKUP(E403,Saldo!$P$8:$Q$1009,2,FALSE)),"")</f>
        <v/>
      </c>
      <c r="J403" s="76"/>
      <c r="K403" s="28" t="str">
        <f t="shared" si="6"/>
        <v/>
      </c>
    </row>
    <row r="404" spans="1:11" ht="18.95" customHeight="1" x14ac:dyDescent="0.25">
      <c r="A404" s="52"/>
      <c r="C404" s="76"/>
      <c r="D404" s="185"/>
      <c r="E404" s="76"/>
      <c r="F404" s="76" t="str">
        <f>IF(E404="","",IFERROR(VLOOKUP(E404,Cadastro!$C$9:$D$1009,2,FALSE),"PROD. NÃO ENCONTRADO"))</f>
        <v/>
      </c>
      <c r="G404" s="94"/>
      <c r="H404" s="69" t="str">
        <f>IFERROR(G404*VLOOKUP(E404,Saldo!$P$8:$U$1009,6,FALSE),"")</f>
        <v/>
      </c>
      <c r="I404" s="104" t="str">
        <f>IFERROR(IF(D404="","",VLOOKUP(E404,Saldo!$P$8:$Q$1009,2,FALSE)),"")</f>
        <v/>
      </c>
      <c r="J404" s="76"/>
      <c r="K404" s="28" t="str">
        <f t="shared" si="6"/>
        <v/>
      </c>
    </row>
    <row r="405" spans="1:11" ht="18.95" customHeight="1" x14ac:dyDescent="0.25">
      <c r="A405" s="52"/>
      <c r="C405" s="76"/>
      <c r="D405" s="185"/>
      <c r="E405" s="76"/>
      <c r="F405" s="76" t="str">
        <f>IF(E405="","",IFERROR(VLOOKUP(E405,Cadastro!$C$9:$D$1009,2,FALSE),"PROD. NÃO ENCONTRADO"))</f>
        <v/>
      </c>
      <c r="G405" s="94"/>
      <c r="H405" s="69" t="str">
        <f>IFERROR(G405*VLOOKUP(E405,Saldo!$P$8:$U$1009,6,FALSE),"")</f>
        <v/>
      </c>
      <c r="I405" s="104" t="str">
        <f>IFERROR(IF(D405="","",VLOOKUP(E405,Saldo!$P$8:$Q$1009,2,FALSE)),"")</f>
        <v/>
      </c>
      <c r="J405" s="76"/>
      <c r="K405" s="28" t="str">
        <f t="shared" si="6"/>
        <v/>
      </c>
    </row>
    <row r="406" spans="1:11" ht="18.95" customHeight="1" x14ac:dyDescent="0.25">
      <c r="A406" s="52"/>
      <c r="C406" s="76"/>
      <c r="D406" s="185"/>
      <c r="E406" s="76"/>
      <c r="F406" s="76" t="str">
        <f>IF(E406="","",IFERROR(VLOOKUP(E406,Cadastro!$C$9:$D$1009,2,FALSE),"PROD. NÃO ENCONTRADO"))</f>
        <v/>
      </c>
      <c r="G406" s="94"/>
      <c r="H406" s="69" t="str">
        <f>IFERROR(G406*VLOOKUP(E406,Saldo!$P$8:$U$1009,6,FALSE),"")</f>
        <v/>
      </c>
      <c r="I406" s="104" t="str">
        <f>IFERROR(IF(D406="","",VLOOKUP(E406,Saldo!$P$8:$Q$1009,2,FALSE)),"")</f>
        <v/>
      </c>
      <c r="J406" s="76"/>
      <c r="K406" s="28" t="str">
        <f t="shared" si="6"/>
        <v/>
      </c>
    </row>
    <row r="407" spans="1:11" ht="18.95" customHeight="1" x14ac:dyDescent="0.25">
      <c r="A407" s="52"/>
      <c r="C407" s="76"/>
      <c r="D407" s="185"/>
      <c r="E407" s="76"/>
      <c r="F407" s="76" t="str">
        <f>IF(E407="","",IFERROR(VLOOKUP(E407,Cadastro!$C$9:$D$1009,2,FALSE),"PROD. NÃO ENCONTRADO"))</f>
        <v/>
      </c>
      <c r="G407" s="94"/>
      <c r="H407" s="69" t="str">
        <f>IFERROR(G407*VLOOKUP(E407,Saldo!$P$8:$U$1009,6,FALSE),"")</f>
        <v/>
      </c>
      <c r="I407" s="104" t="str">
        <f>IFERROR(IF(D407="","",VLOOKUP(E407,Saldo!$P$8:$Q$1009,2,FALSE)),"")</f>
        <v/>
      </c>
      <c r="J407" s="76"/>
      <c r="K407" s="28" t="str">
        <f t="shared" si="6"/>
        <v/>
      </c>
    </row>
    <row r="408" spans="1:11" ht="18.95" customHeight="1" x14ac:dyDescent="0.25">
      <c r="A408" s="52"/>
      <c r="C408" s="76"/>
      <c r="D408" s="185"/>
      <c r="E408" s="76"/>
      <c r="F408" s="76" t="str">
        <f>IF(E408="","",IFERROR(VLOOKUP(E408,Cadastro!$C$9:$D$1009,2,FALSE),"PROD. NÃO ENCONTRADO"))</f>
        <v/>
      </c>
      <c r="G408" s="94"/>
      <c r="H408" s="69" t="str">
        <f>IFERROR(G408*VLOOKUP(E408,Saldo!$P$8:$U$1009,6,FALSE),"")</f>
        <v/>
      </c>
      <c r="I408" s="104" t="str">
        <f>IFERROR(IF(D408="","",VLOOKUP(E408,Saldo!$P$8:$Q$1009,2,FALSE)),"")</f>
        <v/>
      </c>
      <c r="J408" s="76"/>
      <c r="K408" s="28" t="str">
        <f t="shared" si="6"/>
        <v/>
      </c>
    </row>
    <row r="409" spans="1:11" ht="18.95" customHeight="1" x14ac:dyDescent="0.25">
      <c r="A409" s="52"/>
      <c r="C409" s="76"/>
      <c r="D409" s="185"/>
      <c r="E409" s="76"/>
      <c r="F409" s="76" t="str">
        <f>IF(E409="","",IFERROR(VLOOKUP(E409,Cadastro!$C$9:$D$1009,2,FALSE),"PROD. NÃO ENCONTRADO"))</f>
        <v/>
      </c>
      <c r="G409" s="94"/>
      <c r="H409" s="69" t="str">
        <f>IFERROR(G409*VLOOKUP(E409,Saldo!$P$8:$U$1009,6,FALSE),"")</f>
        <v/>
      </c>
      <c r="I409" s="104" t="str">
        <f>IFERROR(IF(D409="","",VLOOKUP(E409,Saldo!$P$8:$Q$1009,2,FALSE)),"")</f>
        <v/>
      </c>
      <c r="J409" s="76"/>
      <c r="K409" s="28" t="str">
        <f t="shared" si="6"/>
        <v/>
      </c>
    </row>
    <row r="410" spans="1:11" ht="18.95" customHeight="1" x14ac:dyDescent="0.25">
      <c r="A410" s="52"/>
      <c r="C410" s="76"/>
      <c r="D410" s="185"/>
      <c r="E410" s="76"/>
      <c r="F410" s="76" t="str">
        <f>IF(E410="","",IFERROR(VLOOKUP(E410,Cadastro!$C$9:$D$1009,2,FALSE),"PROD. NÃO ENCONTRADO"))</f>
        <v/>
      </c>
      <c r="G410" s="94"/>
      <c r="H410" s="69" t="str">
        <f>IFERROR(G410*VLOOKUP(E410,Saldo!$P$8:$U$1009,6,FALSE),"")</f>
        <v/>
      </c>
      <c r="I410" s="104" t="str">
        <f>IFERROR(IF(D410="","",VLOOKUP(E410,Saldo!$P$8:$Q$1009,2,FALSE)),"")</f>
        <v/>
      </c>
      <c r="J410" s="76"/>
      <c r="K410" s="28" t="str">
        <f t="shared" si="6"/>
        <v/>
      </c>
    </row>
    <row r="411" spans="1:11" ht="18.95" customHeight="1" x14ac:dyDescent="0.25">
      <c r="A411" s="52"/>
      <c r="C411" s="76"/>
      <c r="D411" s="185"/>
      <c r="E411" s="76"/>
      <c r="F411" s="76" t="str">
        <f>IF(E411="","",IFERROR(VLOOKUP(E411,Cadastro!$C$9:$D$1009,2,FALSE),"PROD. NÃO ENCONTRADO"))</f>
        <v/>
      </c>
      <c r="G411" s="94"/>
      <c r="H411" s="69" t="str">
        <f>IFERROR(G411*VLOOKUP(E411,Saldo!$P$8:$U$1009,6,FALSE),"")</f>
        <v/>
      </c>
      <c r="I411" s="104" t="str">
        <f>IFERROR(IF(D411="","",VLOOKUP(E411,Saldo!$P$8:$Q$1009,2,FALSE)),"")</f>
        <v/>
      </c>
      <c r="J411" s="76"/>
      <c r="K411" s="28" t="str">
        <f t="shared" si="6"/>
        <v/>
      </c>
    </row>
    <row r="412" spans="1:11" ht="18.95" customHeight="1" x14ac:dyDescent="0.25">
      <c r="A412" s="52"/>
      <c r="C412" s="76"/>
      <c r="D412" s="185"/>
      <c r="E412" s="76"/>
      <c r="F412" s="76" t="str">
        <f>IF(E412="","",IFERROR(VLOOKUP(E412,Cadastro!$C$9:$D$1009,2,FALSE),"PROD. NÃO ENCONTRADO"))</f>
        <v/>
      </c>
      <c r="G412" s="94"/>
      <c r="H412" s="69" t="str">
        <f>IFERROR(G412*VLOOKUP(E412,Saldo!$P$8:$U$1009,6,FALSE),"")</f>
        <v/>
      </c>
      <c r="I412" s="104" t="str">
        <f>IFERROR(IF(D412="","",VLOOKUP(E412,Saldo!$P$8:$Q$1009,2,FALSE)),"")</f>
        <v/>
      </c>
      <c r="J412" s="76"/>
      <c r="K412" s="28" t="str">
        <f t="shared" si="6"/>
        <v/>
      </c>
    </row>
    <row r="413" spans="1:11" ht="18.95" customHeight="1" x14ac:dyDescent="0.25">
      <c r="A413" s="52"/>
      <c r="C413" s="76"/>
      <c r="D413" s="185"/>
      <c r="E413" s="76"/>
      <c r="F413" s="76" t="str">
        <f>IF(E413="","",IFERROR(VLOOKUP(E413,Cadastro!$C$9:$D$1009,2,FALSE),"PROD. NÃO ENCONTRADO"))</f>
        <v/>
      </c>
      <c r="G413" s="94"/>
      <c r="H413" s="69" t="str">
        <f>IFERROR(G413*VLOOKUP(E413,Saldo!$P$8:$U$1009,6,FALSE),"")</f>
        <v/>
      </c>
      <c r="I413" s="104" t="str">
        <f>IFERROR(IF(D413="","",VLOOKUP(E413,Saldo!$P$8:$Q$1009,2,FALSE)),"")</f>
        <v/>
      </c>
      <c r="J413" s="76"/>
      <c r="K413" s="28" t="str">
        <f t="shared" si="6"/>
        <v/>
      </c>
    </row>
    <row r="414" spans="1:11" ht="18.95" customHeight="1" x14ac:dyDescent="0.25">
      <c r="A414" s="52"/>
      <c r="C414" s="76"/>
      <c r="D414" s="185"/>
      <c r="E414" s="76"/>
      <c r="F414" s="76" t="str">
        <f>IF(E414="","",IFERROR(VLOOKUP(E414,Cadastro!$C$9:$D$1009,2,FALSE),"PROD. NÃO ENCONTRADO"))</f>
        <v/>
      </c>
      <c r="G414" s="94"/>
      <c r="H414" s="69" t="str">
        <f>IFERROR(G414*VLOOKUP(E414,Saldo!$P$8:$U$1009,6,FALSE),"")</f>
        <v/>
      </c>
      <c r="I414" s="104" t="str">
        <f>IFERROR(IF(D414="","",VLOOKUP(E414,Saldo!$P$8:$Q$1009,2,FALSE)),"")</f>
        <v/>
      </c>
      <c r="J414" s="76"/>
      <c r="K414" s="28" t="str">
        <f t="shared" si="6"/>
        <v/>
      </c>
    </row>
    <row r="415" spans="1:11" ht="18.95" customHeight="1" x14ac:dyDescent="0.25">
      <c r="A415" s="52"/>
      <c r="C415" s="76"/>
      <c r="D415" s="185"/>
      <c r="E415" s="76"/>
      <c r="F415" s="76" t="str">
        <f>IF(E415="","",IFERROR(VLOOKUP(E415,Cadastro!$C$9:$D$1009,2,FALSE),"PROD. NÃO ENCONTRADO"))</f>
        <v/>
      </c>
      <c r="G415" s="94"/>
      <c r="H415" s="69" t="str">
        <f>IFERROR(G415*VLOOKUP(E415,Saldo!$P$8:$U$1009,6,FALSE),"")</f>
        <v/>
      </c>
      <c r="I415" s="104" t="str">
        <f>IFERROR(IF(D415="","",VLOOKUP(E415,Saldo!$P$8:$Q$1009,2,FALSE)),"")</f>
        <v/>
      </c>
      <c r="J415" s="76"/>
      <c r="K415" s="28" t="str">
        <f t="shared" si="6"/>
        <v/>
      </c>
    </row>
    <row r="416" spans="1:11" ht="18.95" customHeight="1" x14ac:dyDescent="0.25">
      <c r="A416" s="52"/>
      <c r="C416" s="76"/>
      <c r="D416" s="185"/>
      <c r="E416" s="76"/>
      <c r="F416" s="76" t="str">
        <f>IF(E416="","",IFERROR(VLOOKUP(E416,Cadastro!$C$9:$D$1009,2,FALSE),"PROD. NÃO ENCONTRADO"))</f>
        <v/>
      </c>
      <c r="G416" s="94"/>
      <c r="H416" s="69" t="str">
        <f>IFERROR(G416*VLOOKUP(E416,Saldo!$P$8:$U$1009,6,FALSE),"")</f>
        <v/>
      </c>
      <c r="I416" s="104" t="str">
        <f>IFERROR(IF(D416="","",VLOOKUP(E416,Saldo!$P$8:$Q$1009,2,FALSE)),"")</f>
        <v/>
      </c>
      <c r="J416" s="76"/>
      <c r="K416" s="28" t="str">
        <f t="shared" si="6"/>
        <v/>
      </c>
    </row>
    <row r="417" spans="1:11" ht="18.95" customHeight="1" x14ac:dyDescent="0.25">
      <c r="A417" s="52"/>
      <c r="C417" s="76"/>
      <c r="D417" s="185"/>
      <c r="E417" s="76"/>
      <c r="F417" s="76" t="str">
        <f>IF(E417="","",IFERROR(VLOOKUP(E417,Cadastro!$C$9:$D$1009,2,FALSE),"PROD. NÃO ENCONTRADO"))</f>
        <v/>
      </c>
      <c r="G417" s="94"/>
      <c r="H417" s="69" t="str">
        <f>IFERROR(G417*VLOOKUP(E417,Saldo!$P$8:$U$1009,6,FALSE),"")</f>
        <v/>
      </c>
      <c r="I417" s="104" t="str">
        <f>IFERROR(IF(D417="","",VLOOKUP(E417,Saldo!$P$8:$Q$1009,2,FALSE)),"")</f>
        <v/>
      </c>
      <c r="J417" s="76"/>
      <c r="K417" s="28" t="str">
        <f t="shared" si="6"/>
        <v/>
      </c>
    </row>
    <row r="418" spans="1:11" ht="18.95" customHeight="1" x14ac:dyDescent="0.25">
      <c r="A418" s="52"/>
      <c r="C418" s="76"/>
      <c r="D418" s="185"/>
      <c r="E418" s="76"/>
      <c r="F418" s="76" t="str">
        <f>IF(E418="","",IFERROR(VLOOKUP(E418,Cadastro!$C$9:$D$1009,2,FALSE),"PROD. NÃO ENCONTRADO"))</f>
        <v/>
      </c>
      <c r="G418" s="94"/>
      <c r="H418" s="69" t="str">
        <f>IFERROR(G418*VLOOKUP(E418,Saldo!$P$8:$U$1009,6,FALSE),"")</f>
        <v/>
      </c>
      <c r="I418" s="104" t="str">
        <f>IFERROR(IF(D418="","",VLOOKUP(E418,Saldo!$P$8:$Q$1009,2,FALSE)),"")</f>
        <v/>
      </c>
      <c r="J418" s="76"/>
      <c r="K418" s="28" t="str">
        <f t="shared" si="6"/>
        <v/>
      </c>
    </row>
    <row r="419" spans="1:11" ht="18.95" customHeight="1" x14ac:dyDescent="0.25">
      <c r="A419" s="52"/>
      <c r="C419" s="76"/>
      <c r="D419" s="185"/>
      <c r="E419" s="76"/>
      <c r="F419" s="76" t="str">
        <f>IF(E419="","",IFERROR(VLOOKUP(E419,Cadastro!$C$9:$D$1009,2,FALSE),"PROD. NÃO ENCONTRADO"))</f>
        <v/>
      </c>
      <c r="G419" s="94"/>
      <c r="H419" s="69" t="str">
        <f>IFERROR(G419*VLOOKUP(E419,Saldo!$P$8:$U$1009,6,FALSE),"")</f>
        <v/>
      </c>
      <c r="I419" s="104" t="str">
        <f>IFERROR(IF(D419="","",VLOOKUP(E419,Saldo!$P$8:$Q$1009,2,FALSE)),"")</f>
        <v/>
      </c>
      <c r="J419" s="76"/>
      <c r="K419" s="28" t="str">
        <f t="shared" si="6"/>
        <v/>
      </c>
    </row>
    <row r="420" spans="1:11" ht="18.95" customHeight="1" x14ac:dyDescent="0.25">
      <c r="A420" s="52"/>
      <c r="C420" s="76"/>
      <c r="D420" s="185"/>
      <c r="E420" s="76"/>
      <c r="F420" s="76" t="str">
        <f>IF(E420="","",IFERROR(VLOOKUP(E420,Cadastro!$C$9:$D$1009,2,FALSE),"PROD. NÃO ENCONTRADO"))</f>
        <v/>
      </c>
      <c r="G420" s="94"/>
      <c r="H420" s="69" t="str">
        <f>IFERROR(G420*VLOOKUP(E420,Saldo!$P$8:$U$1009,6,FALSE),"")</f>
        <v/>
      </c>
      <c r="I420" s="104" t="str">
        <f>IFERROR(IF(D420="","",VLOOKUP(E420,Saldo!$P$8:$Q$1009,2,FALSE)),"")</f>
        <v/>
      </c>
      <c r="J420" s="76"/>
      <c r="K420" s="28" t="str">
        <f t="shared" si="6"/>
        <v/>
      </c>
    </row>
    <row r="421" spans="1:11" ht="18.95" customHeight="1" x14ac:dyDescent="0.25">
      <c r="A421" s="52"/>
      <c r="C421" s="76"/>
      <c r="D421" s="185"/>
      <c r="E421" s="76"/>
      <c r="F421" s="76" t="str">
        <f>IF(E421="","",IFERROR(VLOOKUP(E421,Cadastro!$C$9:$D$1009,2,FALSE),"PROD. NÃO ENCONTRADO"))</f>
        <v/>
      </c>
      <c r="G421" s="94"/>
      <c r="H421" s="69" t="str">
        <f>IFERROR(G421*VLOOKUP(E421,Saldo!$P$8:$U$1009,6,FALSE),"")</f>
        <v/>
      </c>
      <c r="I421" s="104" t="str">
        <f>IFERROR(IF(D421="","",VLOOKUP(E421,Saldo!$P$8:$Q$1009,2,FALSE)),"")</f>
        <v/>
      </c>
      <c r="J421" s="76"/>
      <c r="K421" s="28" t="str">
        <f t="shared" si="6"/>
        <v/>
      </c>
    </row>
    <row r="422" spans="1:11" ht="18.95" customHeight="1" x14ac:dyDescent="0.25">
      <c r="A422" s="52"/>
      <c r="C422" s="76"/>
      <c r="D422" s="185"/>
      <c r="E422" s="76"/>
      <c r="F422" s="76" t="str">
        <f>IF(E422="","",IFERROR(VLOOKUP(E422,Cadastro!$C$9:$D$1009,2,FALSE),"PROD. NÃO ENCONTRADO"))</f>
        <v/>
      </c>
      <c r="G422" s="94"/>
      <c r="H422" s="69" t="str">
        <f>IFERROR(G422*VLOOKUP(E422,Saldo!$P$8:$U$1009,6,FALSE),"")</f>
        <v/>
      </c>
      <c r="I422" s="104" t="str">
        <f>IFERROR(IF(D422="","",VLOOKUP(E422,Saldo!$P$8:$Q$1009,2,FALSE)),"")</f>
        <v/>
      </c>
      <c r="J422" s="76"/>
      <c r="K422" s="28" t="str">
        <f t="shared" si="6"/>
        <v/>
      </c>
    </row>
    <row r="423" spans="1:11" ht="18.95" customHeight="1" x14ac:dyDescent="0.25">
      <c r="A423" s="52"/>
      <c r="C423" s="76"/>
      <c r="D423" s="185"/>
      <c r="E423" s="76"/>
      <c r="F423" s="76" t="str">
        <f>IF(E423="","",IFERROR(VLOOKUP(E423,Cadastro!$C$9:$D$1009,2,FALSE),"PROD. NÃO ENCONTRADO"))</f>
        <v/>
      </c>
      <c r="G423" s="94"/>
      <c r="H423" s="69" t="str">
        <f>IFERROR(G423*VLOOKUP(E423,Saldo!$P$8:$U$1009,6,FALSE),"")</f>
        <v/>
      </c>
      <c r="I423" s="104" t="str">
        <f>IFERROR(IF(D423="","",VLOOKUP(E423,Saldo!$P$8:$Q$1009,2,FALSE)),"")</f>
        <v/>
      </c>
      <c r="J423" s="76"/>
      <c r="K423" s="28" t="str">
        <f t="shared" si="6"/>
        <v/>
      </c>
    </row>
    <row r="424" spans="1:11" ht="18.95" customHeight="1" x14ac:dyDescent="0.25">
      <c r="A424" s="52"/>
      <c r="C424" s="76"/>
      <c r="D424" s="185"/>
      <c r="E424" s="76"/>
      <c r="F424" s="76" t="str">
        <f>IF(E424="","",IFERROR(VLOOKUP(E424,Cadastro!$C$9:$D$1009,2,FALSE),"PROD. NÃO ENCONTRADO"))</f>
        <v/>
      </c>
      <c r="G424" s="94"/>
      <c r="H424" s="69" t="str">
        <f>IFERROR(G424*VLOOKUP(E424,Saldo!$P$8:$U$1009,6,FALSE),"")</f>
        <v/>
      </c>
      <c r="I424" s="104" t="str">
        <f>IFERROR(IF(D424="","",VLOOKUP(E424,Saldo!$P$8:$Q$1009,2,FALSE)),"")</f>
        <v/>
      </c>
      <c r="J424" s="76"/>
      <c r="K424" s="28" t="str">
        <f t="shared" si="6"/>
        <v/>
      </c>
    </row>
    <row r="425" spans="1:11" ht="18.95" customHeight="1" x14ac:dyDescent="0.25">
      <c r="A425" s="52"/>
      <c r="C425" s="76"/>
      <c r="D425" s="185"/>
      <c r="E425" s="76"/>
      <c r="F425" s="76" t="str">
        <f>IF(E425="","",IFERROR(VLOOKUP(E425,Cadastro!$C$9:$D$1009,2,FALSE),"PROD. NÃO ENCONTRADO"))</f>
        <v/>
      </c>
      <c r="G425" s="94"/>
      <c r="H425" s="69" t="str">
        <f>IFERROR(G425*VLOOKUP(E425,Saldo!$P$8:$U$1009,6,FALSE),"")</f>
        <v/>
      </c>
      <c r="I425" s="104" t="str">
        <f>IFERROR(IF(D425="","",VLOOKUP(E425,Saldo!$P$8:$Q$1009,2,FALSE)),"")</f>
        <v/>
      </c>
      <c r="J425" s="76"/>
      <c r="K425" s="28" t="str">
        <f t="shared" si="6"/>
        <v/>
      </c>
    </row>
    <row r="426" spans="1:11" ht="18.95" customHeight="1" x14ac:dyDescent="0.25">
      <c r="A426" s="52"/>
      <c r="C426" s="76"/>
      <c r="D426" s="185"/>
      <c r="E426" s="76"/>
      <c r="F426" s="76" t="str">
        <f>IF(E426="","",IFERROR(VLOOKUP(E426,Cadastro!$C$9:$D$1009,2,FALSE),"PROD. NÃO ENCONTRADO"))</f>
        <v/>
      </c>
      <c r="G426" s="94"/>
      <c r="H426" s="69" t="str">
        <f>IFERROR(G426*VLOOKUP(E426,Saldo!$P$8:$U$1009,6,FALSE),"")</f>
        <v/>
      </c>
      <c r="I426" s="104" t="str">
        <f>IFERROR(IF(D426="","",VLOOKUP(E426,Saldo!$P$8:$Q$1009,2,FALSE)),"")</f>
        <v/>
      </c>
      <c r="J426" s="76"/>
      <c r="K426" s="28" t="str">
        <f t="shared" si="6"/>
        <v/>
      </c>
    </row>
    <row r="427" spans="1:11" ht="18.95" customHeight="1" x14ac:dyDescent="0.25">
      <c r="A427" s="52"/>
      <c r="C427" s="76"/>
      <c r="D427" s="185"/>
      <c r="E427" s="76"/>
      <c r="F427" s="76" t="str">
        <f>IF(E427="","",IFERROR(VLOOKUP(E427,Cadastro!$C$9:$D$1009,2,FALSE),"PROD. NÃO ENCONTRADO"))</f>
        <v/>
      </c>
      <c r="G427" s="94"/>
      <c r="H427" s="69" t="str">
        <f>IFERROR(G427*VLOOKUP(E427,Saldo!$P$8:$U$1009,6,FALSE),"")</f>
        <v/>
      </c>
      <c r="I427" s="104" t="str">
        <f>IFERROR(IF(D427="","",VLOOKUP(E427,Saldo!$P$8:$Q$1009,2,FALSE)),"")</f>
        <v/>
      </c>
      <c r="J427" s="76"/>
      <c r="K427" s="28" t="str">
        <f t="shared" si="6"/>
        <v/>
      </c>
    </row>
    <row r="428" spans="1:11" ht="18.95" customHeight="1" x14ac:dyDescent="0.25">
      <c r="A428" s="52"/>
      <c r="C428" s="76"/>
      <c r="D428" s="185"/>
      <c r="E428" s="76"/>
      <c r="F428" s="76" t="str">
        <f>IF(E428="","",IFERROR(VLOOKUP(E428,Cadastro!$C$9:$D$1009,2,FALSE),"PROD. NÃO ENCONTRADO"))</f>
        <v/>
      </c>
      <c r="G428" s="94"/>
      <c r="H428" s="69" t="str">
        <f>IFERROR(G428*VLOOKUP(E428,Saldo!$P$8:$U$1009,6,FALSE),"")</f>
        <v/>
      </c>
      <c r="I428" s="104" t="str">
        <f>IFERROR(IF(D428="","",VLOOKUP(E428,Saldo!$P$8:$Q$1009,2,FALSE)),"")</f>
        <v/>
      </c>
      <c r="J428" s="76"/>
      <c r="K428" s="28" t="str">
        <f t="shared" si="6"/>
        <v/>
      </c>
    </row>
    <row r="429" spans="1:11" ht="18.95" customHeight="1" x14ac:dyDescent="0.25">
      <c r="A429" s="52"/>
      <c r="C429" s="76"/>
      <c r="D429" s="185"/>
      <c r="E429" s="76"/>
      <c r="F429" s="76" t="str">
        <f>IF(E429="","",IFERROR(VLOOKUP(E429,Cadastro!$C$9:$D$1009,2,FALSE),"PROD. NÃO ENCONTRADO"))</f>
        <v/>
      </c>
      <c r="G429" s="94"/>
      <c r="H429" s="69" t="str">
        <f>IFERROR(G429*VLOOKUP(E429,Saldo!$P$8:$U$1009,6,FALSE),"")</f>
        <v/>
      </c>
      <c r="I429" s="104" t="str">
        <f>IFERROR(IF(D429="","",VLOOKUP(E429,Saldo!$P$8:$Q$1009,2,FALSE)),"")</f>
        <v/>
      </c>
      <c r="J429" s="76"/>
      <c r="K429" s="28" t="str">
        <f t="shared" si="6"/>
        <v/>
      </c>
    </row>
    <row r="430" spans="1:11" ht="18.95" customHeight="1" x14ac:dyDescent="0.25">
      <c r="A430" s="52"/>
      <c r="C430" s="76"/>
      <c r="D430" s="185"/>
      <c r="E430" s="76"/>
      <c r="F430" s="76" t="str">
        <f>IF(E430="","",IFERROR(VLOOKUP(E430,Cadastro!$C$9:$D$1009,2,FALSE),"PROD. NÃO ENCONTRADO"))</f>
        <v/>
      </c>
      <c r="G430" s="94"/>
      <c r="H430" s="69" t="str">
        <f>IFERROR(G430*VLOOKUP(E430,Saldo!$P$8:$U$1009,6,FALSE),"")</f>
        <v/>
      </c>
      <c r="I430" s="104" t="str">
        <f>IFERROR(IF(D430="","",VLOOKUP(E430,Saldo!$P$8:$Q$1009,2,FALSE)),"")</f>
        <v/>
      </c>
      <c r="J430" s="76"/>
      <c r="K430" s="28" t="str">
        <f t="shared" si="6"/>
        <v/>
      </c>
    </row>
    <row r="431" spans="1:11" ht="18.95" customHeight="1" x14ac:dyDescent="0.25">
      <c r="A431" s="52"/>
      <c r="C431" s="76"/>
      <c r="D431" s="185"/>
      <c r="E431" s="76"/>
      <c r="F431" s="76" t="str">
        <f>IF(E431="","",IFERROR(VLOOKUP(E431,Cadastro!$C$9:$D$1009,2,FALSE),"PROD. NÃO ENCONTRADO"))</f>
        <v/>
      </c>
      <c r="G431" s="94"/>
      <c r="H431" s="69" t="str">
        <f>IFERROR(G431*VLOOKUP(E431,Saldo!$P$8:$U$1009,6,FALSE),"")</f>
        <v/>
      </c>
      <c r="I431" s="104" t="str">
        <f>IFERROR(IF(D431="","",VLOOKUP(E431,Saldo!$P$8:$Q$1009,2,FALSE)),"")</f>
        <v/>
      </c>
      <c r="J431" s="76"/>
      <c r="K431" s="28" t="str">
        <f t="shared" si="6"/>
        <v/>
      </c>
    </row>
    <row r="432" spans="1:11" ht="18.95" customHeight="1" x14ac:dyDescent="0.25">
      <c r="A432" s="52"/>
      <c r="C432" s="76"/>
      <c r="D432" s="185"/>
      <c r="E432" s="76"/>
      <c r="F432" s="76" t="str">
        <f>IF(E432="","",IFERROR(VLOOKUP(E432,Cadastro!$C$9:$D$1009,2,FALSE),"PROD. NÃO ENCONTRADO"))</f>
        <v/>
      </c>
      <c r="G432" s="94"/>
      <c r="H432" s="69" t="str">
        <f>IFERROR(G432*VLOOKUP(E432,Saldo!$P$8:$U$1009,6,FALSE),"")</f>
        <v/>
      </c>
      <c r="I432" s="104" t="str">
        <f>IFERROR(IF(D432="","",VLOOKUP(E432,Saldo!$P$8:$Q$1009,2,FALSE)),"")</f>
        <v/>
      </c>
      <c r="J432" s="76"/>
      <c r="K432" s="28" t="str">
        <f t="shared" si="6"/>
        <v/>
      </c>
    </row>
    <row r="433" spans="1:11" ht="18.95" customHeight="1" x14ac:dyDescent="0.25">
      <c r="A433" s="52"/>
      <c r="C433" s="76"/>
      <c r="D433" s="185"/>
      <c r="E433" s="76"/>
      <c r="F433" s="76" t="str">
        <f>IF(E433="","",IFERROR(VLOOKUP(E433,Cadastro!$C$9:$D$1009,2,FALSE),"PROD. NÃO ENCONTRADO"))</f>
        <v/>
      </c>
      <c r="G433" s="94"/>
      <c r="H433" s="69" t="str">
        <f>IFERROR(G433*VLOOKUP(E433,Saldo!$P$8:$U$1009,6,FALSE),"")</f>
        <v/>
      </c>
      <c r="I433" s="104" t="str">
        <f>IFERROR(IF(D433="","",VLOOKUP(E433,Saldo!$P$8:$Q$1009,2,FALSE)),"")</f>
        <v/>
      </c>
      <c r="J433" s="76"/>
      <c r="K433" s="28" t="str">
        <f t="shared" si="6"/>
        <v/>
      </c>
    </row>
    <row r="434" spans="1:11" ht="18.95" customHeight="1" x14ac:dyDescent="0.25">
      <c r="A434" s="52"/>
      <c r="C434" s="76"/>
      <c r="D434" s="185"/>
      <c r="E434" s="76"/>
      <c r="F434" s="76" t="str">
        <f>IF(E434="","",IFERROR(VLOOKUP(E434,Cadastro!$C$9:$D$1009,2,FALSE),"PROD. NÃO ENCONTRADO"))</f>
        <v/>
      </c>
      <c r="G434" s="94"/>
      <c r="H434" s="69" t="str">
        <f>IFERROR(G434*VLOOKUP(E434,Saldo!$P$8:$U$1009,6,FALSE),"")</f>
        <v/>
      </c>
      <c r="I434" s="104" t="str">
        <f>IFERROR(IF(D434="","",VLOOKUP(E434,Saldo!$P$8:$Q$1009,2,FALSE)),"")</f>
        <v/>
      </c>
      <c r="J434" s="76"/>
      <c r="K434" s="28" t="str">
        <f t="shared" si="6"/>
        <v/>
      </c>
    </row>
    <row r="435" spans="1:11" ht="18.95" customHeight="1" x14ac:dyDescent="0.25">
      <c r="A435" s="52"/>
      <c r="C435" s="76"/>
      <c r="D435" s="185"/>
      <c r="E435" s="76"/>
      <c r="F435" s="76" t="str">
        <f>IF(E435="","",IFERROR(VLOOKUP(E435,Cadastro!$C$9:$D$1009,2,FALSE),"PROD. NÃO ENCONTRADO"))</f>
        <v/>
      </c>
      <c r="G435" s="94"/>
      <c r="H435" s="69" t="str">
        <f>IFERROR(G435*VLOOKUP(E435,Saldo!$P$8:$U$1009,6,FALSE),"")</f>
        <v/>
      </c>
      <c r="I435" s="104" t="str">
        <f>IFERROR(IF(D435="","",VLOOKUP(E435,Saldo!$P$8:$Q$1009,2,FALSE)),"")</f>
        <v/>
      </c>
      <c r="J435" s="76"/>
      <c r="K435" s="28" t="str">
        <f t="shared" si="6"/>
        <v/>
      </c>
    </row>
    <row r="436" spans="1:11" ht="18.95" customHeight="1" x14ac:dyDescent="0.25">
      <c r="A436" s="52"/>
      <c r="C436" s="76"/>
      <c r="D436" s="185"/>
      <c r="E436" s="76"/>
      <c r="F436" s="76" t="str">
        <f>IF(E436="","",IFERROR(VLOOKUP(E436,Cadastro!$C$9:$D$1009,2,FALSE),"PROD. NÃO ENCONTRADO"))</f>
        <v/>
      </c>
      <c r="G436" s="94"/>
      <c r="H436" s="69" t="str">
        <f>IFERROR(G436*VLOOKUP(E436,Saldo!$P$8:$U$1009,6,FALSE),"")</f>
        <v/>
      </c>
      <c r="I436" s="104" t="str">
        <f>IFERROR(IF(D436="","",VLOOKUP(E436,Saldo!$P$8:$Q$1009,2,FALSE)),"")</f>
        <v/>
      </c>
      <c r="J436" s="76"/>
      <c r="K436" s="28" t="str">
        <f t="shared" si="6"/>
        <v/>
      </c>
    </row>
    <row r="437" spans="1:11" ht="18.95" customHeight="1" x14ac:dyDescent="0.25">
      <c r="A437" s="52"/>
      <c r="C437" s="76"/>
      <c r="D437" s="185"/>
      <c r="E437" s="76"/>
      <c r="F437" s="76" t="str">
        <f>IF(E437="","",IFERROR(VLOOKUP(E437,Cadastro!$C$9:$D$1009,2,FALSE),"PROD. NÃO ENCONTRADO"))</f>
        <v/>
      </c>
      <c r="G437" s="94"/>
      <c r="H437" s="69" t="str">
        <f>IFERROR(G437*VLOOKUP(E437,Saldo!$P$8:$U$1009,6,FALSE),"")</f>
        <v/>
      </c>
      <c r="I437" s="104" t="str">
        <f>IFERROR(IF(D437="","",VLOOKUP(E437,Saldo!$P$8:$Q$1009,2,FALSE)),"")</f>
        <v/>
      </c>
      <c r="J437" s="76"/>
      <c r="K437" s="28" t="str">
        <f t="shared" si="6"/>
        <v/>
      </c>
    </row>
    <row r="438" spans="1:11" ht="18.95" customHeight="1" x14ac:dyDescent="0.25">
      <c r="A438" s="52"/>
      <c r="C438" s="76"/>
      <c r="D438" s="185"/>
      <c r="E438" s="76"/>
      <c r="F438" s="76" t="str">
        <f>IF(E438="","",IFERROR(VLOOKUP(E438,Cadastro!$C$9:$D$1009,2,FALSE),"PROD. NÃO ENCONTRADO"))</f>
        <v/>
      </c>
      <c r="G438" s="94"/>
      <c r="H438" s="69" t="str">
        <f>IFERROR(G438*VLOOKUP(E438,Saldo!$P$8:$U$1009,6,FALSE),"")</f>
        <v/>
      </c>
      <c r="I438" s="104" t="str">
        <f>IFERROR(IF(D438="","",VLOOKUP(E438,Saldo!$P$8:$Q$1009,2,FALSE)),"")</f>
        <v/>
      </c>
      <c r="J438" s="76"/>
      <c r="K438" s="28" t="str">
        <f t="shared" si="6"/>
        <v/>
      </c>
    </row>
    <row r="439" spans="1:11" ht="18.95" customHeight="1" x14ac:dyDescent="0.25">
      <c r="A439" s="52"/>
      <c r="C439" s="76"/>
      <c r="D439" s="185"/>
      <c r="E439" s="76"/>
      <c r="F439" s="76" t="str">
        <f>IF(E439="","",IFERROR(VLOOKUP(E439,Cadastro!$C$9:$D$1009,2,FALSE),"PROD. NÃO ENCONTRADO"))</f>
        <v/>
      </c>
      <c r="G439" s="94"/>
      <c r="H439" s="69" t="str">
        <f>IFERROR(G439*VLOOKUP(E439,Saldo!$P$8:$U$1009,6,FALSE),"")</f>
        <v/>
      </c>
      <c r="I439" s="104" t="str">
        <f>IFERROR(IF(D439="","",VLOOKUP(E439,Saldo!$P$8:$Q$1009,2,FALSE)),"")</f>
        <v/>
      </c>
      <c r="J439" s="76"/>
      <c r="K439" s="28" t="str">
        <f t="shared" si="6"/>
        <v/>
      </c>
    </row>
    <row r="440" spans="1:11" ht="18.95" customHeight="1" x14ac:dyDescent="0.25">
      <c r="A440" s="52"/>
      <c r="C440" s="76"/>
      <c r="D440" s="185"/>
      <c r="E440" s="76"/>
      <c r="F440" s="76" t="str">
        <f>IF(E440="","",IFERROR(VLOOKUP(E440,Cadastro!$C$9:$D$1009,2,FALSE),"PROD. NÃO ENCONTRADO"))</f>
        <v/>
      </c>
      <c r="G440" s="94"/>
      <c r="H440" s="69" t="str">
        <f>IFERROR(G440*VLOOKUP(E440,Saldo!$P$8:$U$1009,6,FALSE),"")</f>
        <v/>
      </c>
      <c r="I440" s="104" t="str">
        <f>IFERROR(IF(D440="","",VLOOKUP(E440,Saldo!$P$8:$Q$1009,2,FALSE)),"")</f>
        <v/>
      </c>
      <c r="J440" s="76"/>
      <c r="K440" s="28" t="str">
        <f t="shared" si="6"/>
        <v/>
      </c>
    </row>
    <row r="441" spans="1:11" ht="18.95" customHeight="1" x14ac:dyDescent="0.25">
      <c r="A441" s="52"/>
      <c r="C441" s="76"/>
      <c r="D441" s="185"/>
      <c r="E441" s="76"/>
      <c r="F441" s="76" t="str">
        <f>IF(E441="","",IFERROR(VLOOKUP(E441,Cadastro!$C$9:$D$1009,2,FALSE),"PROD. NÃO ENCONTRADO"))</f>
        <v/>
      </c>
      <c r="G441" s="94"/>
      <c r="H441" s="69" t="str">
        <f>IFERROR(G441*VLOOKUP(E441,Saldo!$P$8:$U$1009,6,FALSE),"")</f>
        <v/>
      </c>
      <c r="I441" s="104" t="str">
        <f>IFERROR(IF(D441="","",VLOOKUP(E441,Saldo!$P$8:$Q$1009,2,FALSE)),"")</f>
        <v/>
      </c>
      <c r="J441" s="76"/>
      <c r="K441" s="28" t="str">
        <f t="shared" si="6"/>
        <v/>
      </c>
    </row>
    <row r="442" spans="1:11" ht="18.95" customHeight="1" x14ac:dyDescent="0.25">
      <c r="A442" s="52"/>
      <c r="C442" s="76"/>
      <c r="D442" s="185"/>
      <c r="E442" s="76"/>
      <c r="F442" s="76" t="str">
        <f>IF(E442="","",IFERROR(VLOOKUP(E442,Cadastro!$C$9:$D$1009,2,FALSE),"PROD. NÃO ENCONTRADO"))</f>
        <v/>
      </c>
      <c r="G442" s="94"/>
      <c r="H442" s="69" t="str">
        <f>IFERROR(G442*VLOOKUP(E442,Saldo!$P$8:$U$1009,6,FALSE),"")</f>
        <v/>
      </c>
      <c r="I442" s="104" t="str">
        <f>IFERROR(IF(D442="","",VLOOKUP(E442,Saldo!$P$8:$Q$1009,2,FALSE)),"")</f>
        <v/>
      </c>
      <c r="J442" s="76"/>
      <c r="K442" s="28" t="str">
        <f t="shared" si="6"/>
        <v/>
      </c>
    </row>
    <row r="443" spans="1:11" ht="18.95" customHeight="1" x14ac:dyDescent="0.25">
      <c r="A443" s="52"/>
      <c r="C443" s="76"/>
      <c r="D443" s="185"/>
      <c r="E443" s="76"/>
      <c r="F443" s="76" t="str">
        <f>IF(E443="","",IFERROR(VLOOKUP(E443,Cadastro!$C$9:$D$1009,2,FALSE),"PROD. NÃO ENCONTRADO"))</f>
        <v/>
      </c>
      <c r="G443" s="94"/>
      <c r="H443" s="69" t="str">
        <f>IFERROR(G443*VLOOKUP(E443,Saldo!$P$8:$U$1009,6,FALSE),"")</f>
        <v/>
      </c>
      <c r="I443" s="104" t="str">
        <f>IFERROR(IF(D443="","",VLOOKUP(E443,Saldo!$P$8:$Q$1009,2,FALSE)),"")</f>
        <v/>
      </c>
      <c r="J443" s="76"/>
      <c r="K443" s="28" t="str">
        <f t="shared" si="6"/>
        <v/>
      </c>
    </row>
    <row r="444" spans="1:11" ht="18.95" customHeight="1" x14ac:dyDescent="0.25">
      <c r="A444" s="52"/>
      <c r="C444" s="76"/>
      <c r="D444" s="185"/>
      <c r="E444" s="76"/>
      <c r="F444" s="76" t="str">
        <f>IF(E444="","",IFERROR(VLOOKUP(E444,Cadastro!$C$9:$D$1009,2,FALSE),"PROD. NÃO ENCONTRADO"))</f>
        <v/>
      </c>
      <c r="G444" s="94"/>
      <c r="H444" s="69" t="str">
        <f>IFERROR(G444*VLOOKUP(E444,Saldo!$P$8:$U$1009,6,FALSE),"")</f>
        <v/>
      </c>
      <c r="I444" s="104" t="str">
        <f>IFERROR(IF(D444="","",VLOOKUP(E444,Saldo!$P$8:$Q$1009,2,FALSE)),"")</f>
        <v/>
      </c>
      <c r="J444" s="76"/>
      <c r="K444" s="28" t="str">
        <f t="shared" si="6"/>
        <v/>
      </c>
    </row>
    <row r="445" spans="1:11" ht="18.95" customHeight="1" x14ac:dyDescent="0.25">
      <c r="A445" s="52"/>
      <c r="C445" s="76"/>
      <c r="D445" s="185"/>
      <c r="E445" s="76"/>
      <c r="F445" s="76" t="str">
        <f>IF(E445="","",IFERROR(VLOOKUP(E445,Cadastro!$C$9:$D$1009,2,FALSE),"PROD. NÃO ENCONTRADO"))</f>
        <v/>
      </c>
      <c r="G445" s="94"/>
      <c r="H445" s="69" t="str">
        <f>IFERROR(G445*VLOOKUP(E445,Saldo!$P$8:$U$1009,6,FALSE),"")</f>
        <v/>
      </c>
      <c r="I445" s="104" t="str">
        <f>IFERROR(IF(D445="","",VLOOKUP(E445,Saldo!$P$8:$Q$1009,2,FALSE)),"")</f>
        <v/>
      </c>
      <c r="J445" s="76"/>
      <c r="K445" s="28" t="str">
        <f t="shared" si="6"/>
        <v/>
      </c>
    </row>
    <row r="446" spans="1:11" ht="18.95" customHeight="1" x14ac:dyDescent="0.25">
      <c r="A446" s="52"/>
      <c r="C446" s="76"/>
      <c r="D446" s="185"/>
      <c r="E446" s="76"/>
      <c r="F446" s="76" t="str">
        <f>IF(E446="","",IFERROR(VLOOKUP(E446,Cadastro!$C$9:$D$1009,2,FALSE),"PROD. NÃO ENCONTRADO"))</f>
        <v/>
      </c>
      <c r="G446" s="94"/>
      <c r="H446" s="69" t="str">
        <f>IFERROR(G446*VLOOKUP(E446,Saldo!$P$8:$U$1009,6,FALSE),"")</f>
        <v/>
      </c>
      <c r="I446" s="104" t="str">
        <f>IFERROR(IF(D446="","",VLOOKUP(E446,Saldo!$P$8:$Q$1009,2,FALSE)),"")</f>
        <v/>
      </c>
      <c r="J446" s="76"/>
      <c r="K446" s="28" t="str">
        <f t="shared" si="6"/>
        <v/>
      </c>
    </row>
    <row r="447" spans="1:11" ht="18.95" customHeight="1" x14ac:dyDescent="0.25">
      <c r="A447" s="52"/>
      <c r="C447" s="76"/>
      <c r="D447" s="185"/>
      <c r="E447" s="76"/>
      <c r="F447" s="76" t="str">
        <f>IF(E447="","",IFERROR(VLOOKUP(E447,Cadastro!$C$9:$D$1009,2,FALSE),"PROD. NÃO ENCONTRADO"))</f>
        <v/>
      </c>
      <c r="G447" s="94"/>
      <c r="H447" s="69" t="str">
        <f>IFERROR(G447*VLOOKUP(E447,Saldo!$P$8:$U$1009,6,FALSE),"")</f>
        <v/>
      </c>
      <c r="I447" s="104" t="str">
        <f>IFERROR(IF(D447="","",VLOOKUP(E447,Saldo!$P$8:$Q$1009,2,FALSE)),"")</f>
        <v/>
      </c>
      <c r="J447" s="76"/>
      <c r="K447" s="28" t="str">
        <f t="shared" si="6"/>
        <v/>
      </c>
    </row>
    <row r="448" spans="1:11" ht="18.95" customHeight="1" x14ac:dyDescent="0.25">
      <c r="A448" s="52"/>
      <c r="C448" s="76"/>
      <c r="D448" s="185"/>
      <c r="E448" s="76"/>
      <c r="F448" s="76" t="str">
        <f>IF(E448="","",IFERROR(VLOOKUP(E448,Cadastro!$C$9:$D$1009,2,FALSE),"PROD. NÃO ENCONTRADO"))</f>
        <v/>
      </c>
      <c r="G448" s="94"/>
      <c r="H448" s="69" t="str">
        <f>IFERROR(G448*VLOOKUP(E448,Saldo!$P$8:$U$1009,6,FALSE),"")</f>
        <v/>
      </c>
      <c r="I448" s="104" t="str">
        <f>IFERROR(IF(D448="","",VLOOKUP(E448,Saldo!$P$8:$Q$1009,2,FALSE)),"")</f>
        <v/>
      </c>
      <c r="J448" s="76"/>
      <c r="K448" s="28" t="str">
        <f t="shared" si="6"/>
        <v/>
      </c>
    </row>
    <row r="449" spans="1:11" ht="18.95" customHeight="1" x14ac:dyDescent="0.25">
      <c r="A449" s="52"/>
      <c r="C449" s="76"/>
      <c r="D449" s="185"/>
      <c r="E449" s="76"/>
      <c r="F449" s="76" t="str">
        <f>IF(E449="","",IFERROR(VLOOKUP(E449,Cadastro!$C$9:$D$1009,2,FALSE),"PROD. NÃO ENCONTRADO"))</f>
        <v/>
      </c>
      <c r="G449" s="94"/>
      <c r="H449" s="69" t="str">
        <f>IFERROR(G449*VLOOKUP(E449,Saldo!$P$8:$U$1009,6,FALSE),"")</f>
        <v/>
      </c>
      <c r="I449" s="104" t="str">
        <f>IFERROR(IF(D449="","",VLOOKUP(E449,Saldo!$P$8:$Q$1009,2,FALSE)),"")</f>
        <v/>
      </c>
      <c r="J449" s="76"/>
      <c r="K449" s="28" t="str">
        <f t="shared" si="6"/>
        <v/>
      </c>
    </row>
    <row r="450" spans="1:11" ht="18.95" customHeight="1" x14ac:dyDescent="0.25">
      <c r="A450" s="52"/>
      <c r="C450" s="76"/>
      <c r="D450" s="185"/>
      <c r="E450" s="76"/>
      <c r="F450" s="76" t="str">
        <f>IF(E450="","",IFERROR(VLOOKUP(E450,Cadastro!$C$9:$D$1009,2,FALSE),"PROD. NÃO ENCONTRADO"))</f>
        <v/>
      </c>
      <c r="G450" s="94"/>
      <c r="H450" s="69" t="str">
        <f>IFERROR(G450*VLOOKUP(E450,Saldo!$P$8:$U$1009,6,FALSE),"")</f>
        <v/>
      </c>
      <c r="I450" s="104" t="str">
        <f>IFERROR(IF(D450="","",VLOOKUP(E450,Saldo!$P$8:$Q$1009,2,FALSE)),"")</f>
        <v/>
      </c>
      <c r="J450" s="76"/>
      <c r="K450" s="28" t="str">
        <f t="shared" si="6"/>
        <v/>
      </c>
    </row>
    <row r="451" spans="1:11" ht="18.95" customHeight="1" x14ac:dyDescent="0.25">
      <c r="A451" s="52"/>
      <c r="C451" s="76"/>
      <c r="D451" s="185"/>
      <c r="E451" s="76"/>
      <c r="F451" s="76" t="str">
        <f>IF(E451="","",IFERROR(VLOOKUP(E451,Cadastro!$C$9:$D$1009,2,FALSE),"PROD. NÃO ENCONTRADO"))</f>
        <v/>
      </c>
      <c r="G451" s="94"/>
      <c r="H451" s="69" t="str">
        <f>IFERROR(G451*VLOOKUP(E451,Saldo!$P$8:$U$1009,6,FALSE),"")</f>
        <v/>
      </c>
      <c r="I451" s="104" t="str">
        <f>IFERROR(IF(D451="","",VLOOKUP(E451,Saldo!$P$8:$Q$1009,2,FALSE)),"")</f>
        <v/>
      </c>
      <c r="J451" s="76"/>
      <c r="K451" s="28" t="str">
        <f t="shared" si="6"/>
        <v/>
      </c>
    </row>
    <row r="452" spans="1:11" ht="18.95" customHeight="1" x14ac:dyDescent="0.25">
      <c r="A452" s="52"/>
      <c r="C452" s="76"/>
      <c r="D452" s="185"/>
      <c r="E452" s="76"/>
      <c r="F452" s="76" t="str">
        <f>IF(E452="","",IFERROR(VLOOKUP(E452,Cadastro!$C$9:$D$1009,2,FALSE),"PROD. NÃO ENCONTRADO"))</f>
        <v/>
      </c>
      <c r="G452" s="94"/>
      <c r="H452" s="69" t="str">
        <f>IFERROR(G452*VLOOKUP(E452,Saldo!$P$8:$U$1009,6,FALSE),"")</f>
        <v/>
      </c>
      <c r="I452" s="104" t="str">
        <f>IFERROR(IF(D452="","",VLOOKUP(E452,Saldo!$P$8:$Q$1009,2,FALSE)),"")</f>
        <v/>
      </c>
      <c r="J452" s="76"/>
      <c r="K452" s="28" t="str">
        <f t="shared" si="6"/>
        <v/>
      </c>
    </row>
    <row r="453" spans="1:11" ht="18.95" customHeight="1" x14ac:dyDescent="0.25">
      <c r="A453" s="52"/>
      <c r="C453" s="76"/>
      <c r="D453" s="185"/>
      <c r="E453" s="76"/>
      <c r="F453" s="76" t="str">
        <f>IF(E453="","",IFERROR(VLOOKUP(E453,Cadastro!$C$9:$D$1009,2,FALSE),"PROD. NÃO ENCONTRADO"))</f>
        <v/>
      </c>
      <c r="G453" s="94"/>
      <c r="H453" s="69" t="str">
        <f>IFERROR(G453*VLOOKUP(E453,Saldo!$P$8:$U$1009,6,FALSE),"")</f>
        <v/>
      </c>
      <c r="I453" s="104" t="str">
        <f>IFERROR(IF(D453="","",VLOOKUP(E453,Saldo!$P$8:$Q$1009,2,FALSE)),"")</f>
        <v/>
      </c>
      <c r="J453" s="76"/>
      <c r="K453" s="28" t="str">
        <f t="shared" si="6"/>
        <v/>
      </c>
    </row>
    <row r="454" spans="1:11" ht="18.95" customHeight="1" x14ac:dyDescent="0.25">
      <c r="A454" s="52"/>
      <c r="C454" s="76"/>
      <c r="D454" s="185"/>
      <c r="E454" s="76"/>
      <c r="F454" s="76" t="str">
        <f>IF(E454="","",IFERROR(VLOOKUP(E454,Cadastro!$C$9:$D$1009,2,FALSE),"PROD. NÃO ENCONTRADO"))</f>
        <v/>
      </c>
      <c r="G454" s="94"/>
      <c r="H454" s="69" t="str">
        <f>IFERROR(G454*VLOOKUP(E454,Saldo!$P$8:$U$1009,6,FALSE),"")</f>
        <v/>
      </c>
      <c r="I454" s="104" t="str">
        <f>IFERROR(IF(D454="","",VLOOKUP(E454,Saldo!$P$8:$Q$1009,2,FALSE)),"")</f>
        <v/>
      </c>
      <c r="J454" s="76"/>
      <c r="K454" s="28" t="str">
        <f t="shared" si="6"/>
        <v/>
      </c>
    </row>
    <row r="455" spans="1:11" ht="18.95" customHeight="1" x14ac:dyDescent="0.25">
      <c r="A455" s="52"/>
      <c r="C455" s="76"/>
      <c r="D455" s="185"/>
      <c r="E455" s="76"/>
      <c r="F455" s="76" t="str">
        <f>IF(E455="","",IFERROR(VLOOKUP(E455,Cadastro!$C$9:$D$1009,2,FALSE),"PROD. NÃO ENCONTRADO"))</f>
        <v/>
      </c>
      <c r="G455" s="94"/>
      <c r="H455" s="69" t="str">
        <f>IFERROR(G455*VLOOKUP(E455,Saldo!$P$8:$U$1009,6,FALSE),"")</f>
        <v/>
      </c>
      <c r="I455" s="104" t="str">
        <f>IFERROR(IF(D455="","",VLOOKUP(E455,Saldo!$P$8:$Q$1009,2,FALSE)),"")</f>
        <v/>
      </c>
      <c r="J455" s="76"/>
      <c r="K455" s="28" t="str">
        <f t="shared" si="6"/>
        <v/>
      </c>
    </row>
    <row r="456" spans="1:11" ht="18.95" customHeight="1" x14ac:dyDescent="0.25">
      <c r="A456" s="52"/>
      <c r="C456" s="76"/>
      <c r="D456" s="185"/>
      <c r="E456" s="76"/>
      <c r="F456" s="76" t="str">
        <f>IF(E456="","",IFERROR(VLOOKUP(E456,Cadastro!$C$9:$D$1009,2,FALSE),"PROD. NÃO ENCONTRADO"))</f>
        <v/>
      </c>
      <c r="G456" s="94"/>
      <c r="H456" s="69" t="str">
        <f>IFERROR(G456*VLOOKUP(E456,Saldo!$P$8:$U$1009,6,FALSE),"")</f>
        <v/>
      </c>
      <c r="I456" s="104" t="str">
        <f>IFERROR(IF(D456="","",VLOOKUP(E456,Saldo!$P$8:$Q$1009,2,FALSE)),"")</f>
        <v/>
      </c>
      <c r="J456" s="76"/>
      <c r="K456" s="28" t="str">
        <f t="shared" si="6"/>
        <v/>
      </c>
    </row>
    <row r="457" spans="1:11" ht="18.95" customHeight="1" x14ac:dyDescent="0.25">
      <c r="A457" s="52"/>
      <c r="C457" s="76"/>
      <c r="D457" s="185"/>
      <c r="E457" s="76"/>
      <c r="F457" s="76" t="str">
        <f>IF(E457="","",IFERROR(VLOOKUP(E457,Cadastro!$C$9:$D$1009,2,FALSE),"PROD. NÃO ENCONTRADO"))</f>
        <v/>
      </c>
      <c r="G457" s="94"/>
      <c r="H457" s="69" t="str">
        <f>IFERROR(G457*VLOOKUP(E457,Saldo!$P$8:$U$1009,6,FALSE),"")</f>
        <v/>
      </c>
      <c r="I457" s="104" t="str">
        <f>IFERROR(IF(D457="","",VLOOKUP(E457,Saldo!$P$8:$Q$1009,2,FALSE)),"")</f>
        <v/>
      </c>
      <c r="J457" s="76"/>
      <c r="K457" s="28" t="str">
        <f t="shared" si="6"/>
        <v/>
      </c>
    </row>
    <row r="458" spans="1:11" ht="18.95" customHeight="1" x14ac:dyDescent="0.25">
      <c r="A458" s="52"/>
      <c r="C458" s="76"/>
      <c r="D458" s="185"/>
      <c r="E458" s="76"/>
      <c r="F458" s="76" t="str">
        <f>IF(E458="","",IFERROR(VLOOKUP(E458,Cadastro!$C$9:$D$1009,2,FALSE),"PROD. NÃO ENCONTRADO"))</f>
        <v/>
      </c>
      <c r="G458" s="94"/>
      <c r="H458" s="69" t="str">
        <f>IFERROR(G458*VLOOKUP(E458,Saldo!$P$8:$U$1009,6,FALSE),"")</f>
        <v/>
      </c>
      <c r="I458" s="104" t="str">
        <f>IFERROR(IF(D458="","",VLOOKUP(E458,Saldo!$P$8:$Q$1009,2,FALSE)),"")</f>
        <v/>
      </c>
      <c r="J458" s="76"/>
      <c r="K458" s="28" t="str">
        <f t="shared" ref="K458:K521" si="7">IF(D458="","",MONTH(D458))</f>
        <v/>
      </c>
    </row>
    <row r="459" spans="1:11" ht="18.95" customHeight="1" x14ac:dyDescent="0.25">
      <c r="A459" s="52"/>
      <c r="C459" s="76"/>
      <c r="D459" s="185"/>
      <c r="E459" s="76"/>
      <c r="F459" s="76" t="str">
        <f>IF(E459="","",IFERROR(VLOOKUP(E459,Cadastro!$C$9:$D$1009,2,FALSE),"PROD. NÃO ENCONTRADO"))</f>
        <v/>
      </c>
      <c r="G459" s="94"/>
      <c r="H459" s="69" t="str">
        <f>IFERROR(G459*VLOOKUP(E459,Saldo!$P$8:$U$1009,6,FALSE),"")</f>
        <v/>
      </c>
      <c r="I459" s="104" t="str">
        <f>IFERROR(IF(D459="","",VLOOKUP(E459,Saldo!$P$8:$Q$1009,2,FALSE)),"")</f>
        <v/>
      </c>
      <c r="J459" s="76"/>
      <c r="K459" s="28" t="str">
        <f t="shared" si="7"/>
        <v/>
      </c>
    </row>
    <row r="460" spans="1:11" ht="18.95" customHeight="1" x14ac:dyDescent="0.25">
      <c r="A460" s="52"/>
      <c r="C460" s="76"/>
      <c r="D460" s="185"/>
      <c r="E460" s="76"/>
      <c r="F460" s="76" t="str">
        <f>IF(E460="","",IFERROR(VLOOKUP(E460,Cadastro!$C$9:$D$1009,2,FALSE),"PROD. NÃO ENCONTRADO"))</f>
        <v/>
      </c>
      <c r="G460" s="94"/>
      <c r="H460" s="69" t="str">
        <f>IFERROR(G460*VLOOKUP(E460,Saldo!$P$8:$U$1009,6,FALSE),"")</f>
        <v/>
      </c>
      <c r="I460" s="104" t="str">
        <f>IFERROR(IF(D460="","",VLOOKUP(E460,Saldo!$P$8:$Q$1009,2,FALSE)),"")</f>
        <v/>
      </c>
      <c r="J460" s="76"/>
      <c r="K460" s="28" t="str">
        <f t="shared" si="7"/>
        <v/>
      </c>
    </row>
    <row r="461" spans="1:11" ht="18.95" customHeight="1" x14ac:dyDescent="0.25">
      <c r="A461" s="52"/>
      <c r="C461" s="76"/>
      <c r="D461" s="185"/>
      <c r="E461" s="76"/>
      <c r="F461" s="76" t="str">
        <f>IF(E461="","",IFERROR(VLOOKUP(E461,Cadastro!$C$9:$D$1009,2,FALSE),"PROD. NÃO ENCONTRADO"))</f>
        <v/>
      </c>
      <c r="G461" s="94"/>
      <c r="H461" s="69" t="str">
        <f>IFERROR(G461*VLOOKUP(E461,Saldo!$P$8:$U$1009,6,FALSE),"")</f>
        <v/>
      </c>
      <c r="I461" s="104" t="str">
        <f>IFERROR(IF(D461="","",VLOOKUP(E461,Saldo!$P$8:$Q$1009,2,FALSE)),"")</f>
        <v/>
      </c>
      <c r="J461" s="76"/>
      <c r="K461" s="28" t="str">
        <f t="shared" si="7"/>
        <v/>
      </c>
    </row>
    <row r="462" spans="1:11" ht="18.95" customHeight="1" x14ac:dyDescent="0.25">
      <c r="A462" s="52"/>
      <c r="C462" s="76"/>
      <c r="D462" s="185"/>
      <c r="E462" s="76"/>
      <c r="F462" s="76" t="str">
        <f>IF(E462="","",IFERROR(VLOOKUP(E462,Cadastro!$C$9:$D$1009,2,FALSE),"PROD. NÃO ENCONTRADO"))</f>
        <v/>
      </c>
      <c r="G462" s="94"/>
      <c r="H462" s="69" t="str">
        <f>IFERROR(G462*VLOOKUP(E462,Saldo!$P$8:$U$1009,6,FALSE),"")</f>
        <v/>
      </c>
      <c r="I462" s="104" t="str">
        <f>IFERROR(IF(D462="","",VLOOKUP(E462,Saldo!$P$8:$Q$1009,2,FALSE)),"")</f>
        <v/>
      </c>
      <c r="J462" s="76"/>
      <c r="K462" s="28" t="str">
        <f t="shared" si="7"/>
        <v/>
      </c>
    </row>
    <row r="463" spans="1:11" ht="18.95" customHeight="1" x14ac:dyDescent="0.25">
      <c r="A463" s="52"/>
      <c r="C463" s="76"/>
      <c r="D463" s="185"/>
      <c r="E463" s="76"/>
      <c r="F463" s="76" t="str">
        <f>IF(E463="","",IFERROR(VLOOKUP(E463,Cadastro!$C$9:$D$1009,2,FALSE),"PROD. NÃO ENCONTRADO"))</f>
        <v/>
      </c>
      <c r="G463" s="94"/>
      <c r="H463" s="69" t="str">
        <f>IFERROR(G463*VLOOKUP(E463,Saldo!$P$8:$U$1009,6,FALSE),"")</f>
        <v/>
      </c>
      <c r="I463" s="104" t="str">
        <f>IFERROR(IF(D463="","",VLOOKUP(E463,Saldo!$P$8:$Q$1009,2,FALSE)),"")</f>
        <v/>
      </c>
      <c r="J463" s="76"/>
      <c r="K463" s="28" t="str">
        <f t="shared" si="7"/>
        <v/>
      </c>
    </row>
    <row r="464" spans="1:11" ht="18.95" customHeight="1" x14ac:dyDescent="0.25">
      <c r="A464" s="52"/>
      <c r="C464" s="76"/>
      <c r="D464" s="185"/>
      <c r="E464" s="76"/>
      <c r="F464" s="76" t="str">
        <f>IF(E464="","",IFERROR(VLOOKUP(E464,Cadastro!$C$9:$D$1009,2,FALSE),"PROD. NÃO ENCONTRADO"))</f>
        <v/>
      </c>
      <c r="G464" s="94"/>
      <c r="H464" s="69" t="str">
        <f>IFERROR(G464*VLOOKUP(E464,Saldo!$P$8:$U$1009,6,FALSE),"")</f>
        <v/>
      </c>
      <c r="I464" s="104" t="str">
        <f>IFERROR(IF(D464="","",VLOOKUP(E464,Saldo!$P$8:$Q$1009,2,FALSE)),"")</f>
        <v/>
      </c>
      <c r="J464" s="76"/>
      <c r="K464" s="28" t="str">
        <f t="shared" si="7"/>
        <v/>
      </c>
    </row>
    <row r="465" spans="1:11" ht="18.95" customHeight="1" x14ac:dyDescent="0.25">
      <c r="A465" s="52"/>
      <c r="C465" s="76"/>
      <c r="D465" s="185"/>
      <c r="E465" s="76"/>
      <c r="F465" s="76" t="str">
        <f>IF(E465="","",IFERROR(VLOOKUP(E465,Cadastro!$C$9:$D$1009,2,FALSE),"PROD. NÃO ENCONTRADO"))</f>
        <v/>
      </c>
      <c r="G465" s="94"/>
      <c r="H465" s="69" t="str">
        <f>IFERROR(G465*VLOOKUP(E465,Saldo!$P$8:$U$1009,6,FALSE),"")</f>
        <v/>
      </c>
      <c r="I465" s="104" t="str">
        <f>IFERROR(IF(D465="","",VLOOKUP(E465,Saldo!$P$8:$Q$1009,2,FALSE)),"")</f>
        <v/>
      </c>
      <c r="J465" s="76"/>
      <c r="K465" s="28" t="str">
        <f t="shared" si="7"/>
        <v/>
      </c>
    </row>
    <row r="466" spans="1:11" ht="18.95" customHeight="1" x14ac:dyDescent="0.25">
      <c r="A466" s="52"/>
      <c r="C466" s="76"/>
      <c r="D466" s="185"/>
      <c r="E466" s="76"/>
      <c r="F466" s="76" t="str">
        <f>IF(E466="","",IFERROR(VLOOKUP(E466,Cadastro!$C$9:$D$1009,2,FALSE),"PROD. NÃO ENCONTRADO"))</f>
        <v/>
      </c>
      <c r="G466" s="94"/>
      <c r="H466" s="69" t="str">
        <f>IFERROR(G466*VLOOKUP(E466,Saldo!$P$8:$U$1009,6,FALSE),"")</f>
        <v/>
      </c>
      <c r="I466" s="104" t="str">
        <f>IFERROR(IF(D466="","",VLOOKUP(E466,Saldo!$P$8:$Q$1009,2,FALSE)),"")</f>
        <v/>
      </c>
      <c r="J466" s="76"/>
      <c r="K466" s="28" t="str">
        <f t="shared" si="7"/>
        <v/>
      </c>
    </row>
    <row r="467" spans="1:11" ht="18.95" customHeight="1" x14ac:dyDescent="0.25">
      <c r="A467" s="52"/>
      <c r="C467" s="76"/>
      <c r="D467" s="185"/>
      <c r="E467" s="76"/>
      <c r="F467" s="76" t="str">
        <f>IF(E467="","",IFERROR(VLOOKUP(E467,Cadastro!$C$9:$D$1009,2,FALSE),"PROD. NÃO ENCONTRADO"))</f>
        <v/>
      </c>
      <c r="G467" s="94"/>
      <c r="H467" s="69" t="str">
        <f>IFERROR(G467*VLOOKUP(E467,Saldo!$P$8:$U$1009,6,FALSE),"")</f>
        <v/>
      </c>
      <c r="I467" s="104" t="str">
        <f>IFERROR(IF(D467="","",VLOOKUP(E467,Saldo!$P$8:$Q$1009,2,FALSE)),"")</f>
        <v/>
      </c>
      <c r="J467" s="76"/>
      <c r="K467" s="28" t="str">
        <f t="shared" si="7"/>
        <v/>
      </c>
    </row>
    <row r="468" spans="1:11" ht="18.95" customHeight="1" x14ac:dyDescent="0.25">
      <c r="A468" s="52"/>
      <c r="C468" s="76"/>
      <c r="D468" s="185"/>
      <c r="E468" s="76"/>
      <c r="F468" s="76" t="str">
        <f>IF(E468="","",IFERROR(VLOOKUP(E468,Cadastro!$C$9:$D$1009,2,FALSE),"PROD. NÃO ENCONTRADO"))</f>
        <v/>
      </c>
      <c r="G468" s="94"/>
      <c r="H468" s="69" t="str">
        <f>IFERROR(G468*VLOOKUP(E468,Saldo!$P$8:$U$1009,6,FALSE),"")</f>
        <v/>
      </c>
      <c r="I468" s="104" t="str">
        <f>IFERROR(IF(D468="","",VLOOKUP(E468,Saldo!$P$8:$Q$1009,2,FALSE)),"")</f>
        <v/>
      </c>
      <c r="J468" s="76"/>
      <c r="K468" s="28" t="str">
        <f t="shared" si="7"/>
        <v/>
      </c>
    </row>
    <row r="469" spans="1:11" ht="18.95" customHeight="1" x14ac:dyDescent="0.25">
      <c r="A469" s="52"/>
      <c r="C469" s="76"/>
      <c r="D469" s="185"/>
      <c r="E469" s="76"/>
      <c r="F469" s="76" t="str">
        <f>IF(E469="","",IFERROR(VLOOKUP(E469,Cadastro!$C$9:$D$1009,2,FALSE),"PROD. NÃO ENCONTRADO"))</f>
        <v/>
      </c>
      <c r="G469" s="94"/>
      <c r="H469" s="69" t="str">
        <f>IFERROR(G469*VLOOKUP(E469,Saldo!$P$8:$U$1009,6,FALSE),"")</f>
        <v/>
      </c>
      <c r="I469" s="104" t="str">
        <f>IFERROR(IF(D469="","",VLOOKUP(E469,Saldo!$P$8:$Q$1009,2,FALSE)),"")</f>
        <v/>
      </c>
      <c r="J469" s="76"/>
      <c r="K469" s="28" t="str">
        <f t="shared" si="7"/>
        <v/>
      </c>
    </row>
    <row r="470" spans="1:11" ht="18.95" customHeight="1" x14ac:dyDescent="0.25">
      <c r="A470" s="52"/>
      <c r="C470" s="76"/>
      <c r="D470" s="185"/>
      <c r="E470" s="76"/>
      <c r="F470" s="76" t="str">
        <f>IF(E470="","",IFERROR(VLOOKUP(E470,Cadastro!$C$9:$D$1009,2,FALSE),"PROD. NÃO ENCONTRADO"))</f>
        <v/>
      </c>
      <c r="G470" s="94"/>
      <c r="H470" s="69" t="str">
        <f>IFERROR(G470*VLOOKUP(E470,Saldo!$P$8:$U$1009,6,FALSE),"")</f>
        <v/>
      </c>
      <c r="I470" s="104" t="str">
        <f>IFERROR(IF(D470="","",VLOOKUP(E470,Saldo!$P$8:$Q$1009,2,FALSE)),"")</f>
        <v/>
      </c>
      <c r="J470" s="76"/>
      <c r="K470" s="28" t="str">
        <f t="shared" si="7"/>
        <v/>
      </c>
    </row>
    <row r="471" spans="1:11" ht="18.95" customHeight="1" x14ac:dyDescent="0.25">
      <c r="A471" s="52"/>
      <c r="C471" s="76"/>
      <c r="D471" s="185"/>
      <c r="E471" s="76"/>
      <c r="F471" s="76" t="str">
        <f>IF(E471="","",IFERROR(VLOOKUP(E471,Cadastro!$C$9:$D$1009,2,FALSE),"PROD. NÃO ENCONTRADO"))</f>
        <v/>
      </c>
      <c r="G471" s="94"/>
      <c r="H471" s="69" t="str">
        <f>IFERROR(G471*VLOOKUP(E471,Saldo!$P$8:$U$1009,6,FALSE),"")</f>
        <v/>
      </c>
      <c r="I471" s="104" t="str">
        <f>IFERROR(IF(D471="","",VLOOKUP(E471,Saldo!$P$8:$Q$1009,2,FALSE)),"")</f>
        <v/>
      </c>
      <c r="J471" s="76"/>
      <c r="K471" s="28" t="str">
        <f t="shared" si="7"/>
        <v/>
      </c>
    </row>
    <row r="472" spans="1:11" ht="18.95" customHeight="1" x14ac:dyDescent="0.25">
      <c r="A472" s="52"/>
      <c r="C472" s="76"/>
      <c r="D472" s="185"/>
      <c r="E472" s="76"/>
      <c r="F472" s="76" t="str">
        <f>IF(E472="","",IFERROR(VLOOKUP(E472,Cadastro!$C$9:$D$1009,2,FALSE),"PROD. NÃO ENCONTRADO"))</f>
        <v/>
      </c>
      <c r="G472" s="94"/>
      <c r="H472" s="69" t="str">
        <f>IFERROR(G472*VLOOKUP(E472,Saldo!$P$8:$U$1009,6,FALSE),"")</f>
        <v/>
      </c>
      <c r="I472" s="104" t="str">
        <f>IFERROR(IF(D472="","",VLOOKUP(E472,Saldo!$P$8:$Q$1009,2,FALSE)),"")</f>
        <v/>
      </c>
      <c r="J472" s="76"/>
      <c r="K472" s="28" t="str">
        <f t="shared" si="7"/>
        <v/>
      </c>
    </row>
    <row r="473" spans="1:11" ht="18.95" customHeight="1" x14ac:dyDescent="0.25">
      <c r="A473" s="52"/>
      <c r="C473" s="76"/>
      <c r="D473" s="185"/>
      <c r="E473" s="76"/>
      <c r="F473" s="76" t="str">
        <f>IF(E473="","",IFERROR(VLOOKUP(E473,Cadastro!$C$9:$D$1009,2,FALSE),"PROD. NÃO ENCONTRADO"))</f>
        <v/>
      </c>
      <c r="G473" s="94"/>
      <c r="H473" s="69" t="str">
        <f>IFERROR(G473*VLOOKUP(E473,Saldo!$P$8:$U$1009,6,FALSE),"")</f>
        <v/>
      </c>
      <c r="I473" s="104" t="str">
        <f>IFERROR(IF(D473="","",VLOOKUP(E473,Saldo!$P$8:$Q$1009,2,FALSE)),"")</f>
        <v/>
      </c>
      <c r="J473" s="76"/>
      <c r="K473" s="28" t="str">
        <f t="shared" si="7"/>
        <v/>
      </c>
    </row>
    <row r="474" spans="1:11" ht="18.95" customHeight="1" x14ac:dyDescent="0.25">
      <c r="A474" s="52"/>
      <c r="C474" s="76"/>
      <c r="D474" s="185"/>
      <c r="E474" s="76"/>
      <c r="F474" s="76" t="str">
        <f>IF(E474="","",IFERROR(VLOOKUP(E474,Cadastro!$C$9:$D$1009,2,FALSE),"PROD. NÃO ENCONTRADO"))</f>
        <v/>
      </c>
      <c r="G474" s="94"/>
      <c r="H474" s="69" t="str">
        <f>IFERROR(G474*VLOOKUP(E474,Saldo!$P$8:$U$1009,6,FALSE),"")</f>
        <v/>
      </c>
      <c r="I474" s="104" t="str">
        <f>IFERROR(IF(D474="","",VLOOKUP(E474,Saldo!$P$8:$Q$1009,2,FALSE)),"")</f>
        <v/>
      </c>
      <c r="J474" s="76"/>
      <c r="K474" s="28" t="str">
        <f t="shared" si="7"/>
        <v/>
      </c>
    </row>
    <row r="475" spans="1:11" ht="18.95" customHeight="1" x14ac:dyDescent="0.25">
      <c r="A475" s="52"/>
      <c r="C475" s="76"/>
      <c r="D475" s="185"/>
      <c r="E475" s="76"/>
      <c r="F475" s="76" t="str">
        <f>IF(E475="","",IFERROR(VLOOKUP(E475,Cadastro!$C$9:$D$1009,2,FALSE),"PROD. NÃO ENCONTRADO"))</f>
        <v/>
      </c>
      <c r="G475" s="94"/>
      <c r="H475" s="69" t="str">
        <f>IFERROR(G475*VLOOKUP(E475,Saldo!$P$8:$U$1009,6,FALSE),"")</f>
        <v/>
      </c>
      <c r="I475" s="104" t="str">
        <f>IFERROR(IF(D475="","",VLOOKUP(E475,Saldo!$P$8:$Q$1009,2,FALSE)),"")</f>
        <v/>
      </c>
      <c r="J475" s="76"/>
      <c r="K475" s="28" t="str">
        <f t="shared" si="7"/>
        <v/>
      </c>
    </row>
    <row r="476" spans="1:11" ht="18.95" customHeight="1" x14ac:dyDescent="0.25">
      <c r="A476" s="52"/>
      <c r="C476" s="76"/>
      <c r="D476" s="185"/>
      <c r="E476" s="76"/>
      <c r="F476" s="76" t="str">
        <f>IF(E476="","",IFERROR(VLOOKUP(E476,Cadastro!$C$9:$D$1009,2,FALSE),"PROD. NÃO ENCONTRADO"))</f>
        <v/>
      </c>
      <c r="G476" s="94"/>
      <c r="H476" s="69" t="str">
        <f>IFERROR(G476*VLOOKUP(E476,Saldo!$P$8:$U$1009,6,FALSE),"")</f>
        <v/>
      </c>
      <c r="I476" s="104" t="str">
        <f>IFERROR(IF(D476="","",VLOOKUP(E476,Saldo!$P$8:$Q$1009,2,FALSE)),"")</f>
        <v/>
      </c>
      <c r="J476" s="76"/>
      <c r="K476" s="28" t="str">
        <f t="shared" si="7"/>
        <v/>
      </c>
    </row>
    <row r="477" spans="1:11" ht="18.95" customHeight="1" x14ac:dyDescent="0.25">
      <c r="A477" s="52"/>
      <c r="C477" s="76"/>
      <c r="D477" s="185"/>
      <c r="E477" s="76"/>
      <c r="F477" s="76" t="str">
        <f>IF(E477="","",IFERROR(VLOOKUP(E477,Cadastro!$C$9:$D$1009,2,FALSE),"PROD. NÃO ENCONTRADO"))</f>
        <v/>
      </c>
      <c r="G477" s="94"/>
      <c r="H477" s="69" t="str">
        <f>IFERROR(G477*VLOOKUP(E477,Saldo!$P$8:$U$1009,6,FALSE),"")</f>
        <v/>
      </c>
      <c r="I477" s="104" t="str">
        <f>IFERROR(IF(D477="","",VLOOKUP(E477,Saldo!$P$8:$Q$1009,2,FALSE)),"")</f>
        <v/>
      </c>
      <c r="J477" s="76"/>
      <c r="K477" s="28" t="str">
        <f t="shared" si="7"/>
        <v/>
      </c>
    </row>
    <row r="478" spans="1:11" ht="18.95" customHeight="1" x14ac:dyDescent="0.25">
      <c r="A478" s="52"/>
      <c r="C478" s="76"/>
      <c r="D478" s="185"/>
      <c r="E478" s="76"/>
      <c r="F478" s="76" t="str">
        <f>IF(E478="","",IFERROR(VLOOKUP(E478,Cadastro!$C$9:$D$1009,2,FALSE),"PROD. NÃO ENCONTRADO"))</f>
        <v/>
      </c>
      <c r="G478" s="94"/>
      <c r="H478" s="69" t="str">
        <f>IFERROR(G478*VLOOKUP(E478,Saldo!$P$8:$U$1009,6,FALSE),"")</f>
        <v/>
      </c>
      <c r="I478" s="104" t="str">
        <f>IFERROR(IF(D478="","",VLOOKUP(E478,Saldo!$P$8:$Q$1009,2,FALSE)),"")</f>
        <v/>
      </c>
      <c r="J478" s="76"/>
      <c r="K478" s="28" t="str">
        <f t="shared" si="7"/>
        <v/>
      </c>
    </row>
    <row r="479" spans="1:11" ht="18.95" customHeight="1" x14ac:dyDescent="0.25">
      <c r="A479" s="52"/>
      <c r="C479" s="76"/>
      <c r="D479" s="185"/>
      <c r="E479" s="76"/>
      <c r="F479" s="76" t="str">
        <f>IF(E479="","",IFERROR(VLOOKUP(E479,Cadastro!$C$9:$D$1009,2,FALSE),"PROD. NÃO ENCONTRADO"))</f>
        <v/>
      </c>
      <c r="G479" s="94"/>
      <c r="H479" s="69" t="str">
        <f>IFERROR(G479*VLOOKUP(E479,Saldo!$P$8:$U$1009,6,FALSE),"")</f>
        <v/>
      </c>
      <c r="I479" s="104" t="str">
        <f>IFERROR(IF(D479="","",VLOOKUP(E479,Saldo!$P$8:$Q$1009,2,FALSE)),"")</f>
        <v/>
      </c>
      <c r="J479" s="76"/>
      <c r="K479" s="28" t="str">
        <f t="shared" si="7"/>
        <v/>
      </c>
    </row>
    <row r="480" spans="1:11" ht="18.95" customHeight="1" x14ac:dyDescent="0.25">
      <c r="A480" s="52"/>
      <c r="C480" s="76"/>
      <c r="D480" s="185"/>
      <c r="E480" s="76"/>
      <c r="F480" s="76" t="str">
        <f>IF(E480="","",IFERROR(VLOOKUP(E480,Cadastro!$C$9:$D$1009,2,FALSE),"PROD. NÃO ENCONTRADO"))</f>
        <v/>
      </c>
      <c r="G480" s="94"/>
      <c r="H480" s="69" t="str">
        <f>IFERROR(G480*VLOOKUP(E480,Saldo!$P$8:$U$1009,6,FALSE),"")</f>
        <v/>
      </c>
      <c r="I480" s="104" t="str">
        <f>IFERROR(IF(D480="","",VLOOKUP(E480,Saldo!$P$8:$Q$1009,2,FALSE)),"")</f>
        <v/>
      </c>
      <c r="J480" s="76"/>
      <c r="K480" s="28" t="str">
        <f t="shared" si="7"/>
        <v/>
      </c>
    </row>
    <row r="481" spans="1:11" ht="18.95" customHeight="1" x14ac:dyDescent="0.25">
      <c r="A481" s="52"/>
      <c r="C481" s="76"/>
      <c r="D481" s="185"/>
      <c r="E481" s="76"/>
      <c r="F481" s="76" t="str">
        <f>IF(E481="","",IFERROR(VLOOKUP(E481,Cadastro!$C$9:$D$1009,2,FALSE),"PROD. NÃO ENCONTRADO"))</f>
        <v/>
      </c>
      <c r="G481" s="94"/>
      <c r="H481" s="69" t="str">
        <f>IFERROR(G481*VLOOKUP(E481,Saldo!$P$8:$U$1009,6,FALSE),"")</f>
        <v/>
      </c>
      <c r="I481" s="104" t="str">
        <f>IFERROR(IF(D481="","",VLOOKUP(E481,Saldo!$P$8:$Q$1009,2,FALSE)),"")</f>
        <v/>
      </c>
      <c r="J481" s="76"/>
      <c r="K481" s="28" t="str">
        <f t="shared" si="7"/>
        <v/>
      </c>
    </row>
    <row r="482" spans="1:11" ht="18.95" customHeight="1" x14ac:dyDescent="0.25">
      <c r="A482" s="52"/>
      <c r="C482" s="76"/>
      <c r="D482" s="185"/>
      <c r="E482" s="76"/>
      <c r="F482" s="76" t="str">
        <f>IF(E482="","",IFERROR(VLOOKUP(E482,Cadastro!$C$9:$D$1009,2,FALSE),"PROD. NÃO ENCONTRADO"))</f>
        <v/>
      </c>
      <c r="G482" s="94"/>
      <c r="H482" s="69" t="str">
        <f>IFERROR(G482*VLOOKUP(E482,Saldo!$P$8:$U$1009,6,FALSE),"")</f>
        <v/>
      </c>
      <c r="I482" s="104" t="str">
        <f>IFERROR(IF(D482="","",VLOOKUP(E482,Saldo!$P$8:$Q$1009,2,FALSE)),"")</f>
        <v/>
      </c>
      <c r="J482" s="76"/>
      <c r="K482" s="28" t="str">
        <f t="shared" si="7"/>
        <v/>
      </c>
    </row>
    <row r="483" spans="1:11" ht="18.95" customHeight="1" x14ac:dyDescent="0.25">
      <c r="A483" s="52"/>
      <c r="C483" s="76"/>
      <c r="D483" s="185"/>
      <c r="E483" s="76"/>
      <c r="F483" s="76" t="str">
        <f>IF(E483="","",IFERROR(VLOOKUP(E483,Cadastro!$C$9:$D$1009,2,FALSE),"PROD. NÃO ENCONTRADO"))</f>
        <v/>
      </c>
      <c r="G483" s="94"/>
      <c r="H483" s="69" t="str">
        <f>IFERROR(G483*VLOOKUP(E483,Saldo!$P$8:$U$1009,6,FALSE),"")</f>
        <v/>
      </c>
      <c r="I483" s="104" t="str">
        <f>IFERROR(IF(D483="","",VLOOKUP(E483,Saldo!$P$8:$Q$1009,2,FALSE)),"")</f>
        <v/>
      </c>
      <c r="J483" s="76"/>
      <c r="K483" s="28" t="str">
        <f t="shared" si="7"/>
        <v/>
      </c>
    </row>
    <row r="484" spans="1:11" ht="18.95" customHeight="1" x14ac:dyDescent="0.25">
      <c r="A484" s="52"/>
      <c r="C484" s="76"/>
      <c r="D484" s="185"/>
      <c r="E484" s="76"/>
      <c r="F484" s="76" t="str">
        <f>IF(E484="","",IFERROR(VLOOKUP(E484,Cadastro!$C$9:$D$1009,2,FALSE),"PROD. NÃO ENCONTRADO"))</f>
        <v/>
      </c>
      <c r="G484" s="94"/>
      <c r="H484" s="69" t="str">
        <f>IFERROR(G484*VLOOKUP(E484,Saldo!$P$8:$U$1009,6,FALSE),"")</f>
        <v/>
      </c>
      <c r="I484" s="104" t="str">
        <f>IFERROR(IF(D484="","",VLOOKUP(E484,Saldo!$P$8:$Q$1009,2,FALSE)),"")</f>
        <v/>
      </c>
      <c r="J484" s="76"/>
      <c r="K484" s="28" t="str">
        <f t="shared" si="7"/>
        <v/>
      </c>
    </row>
    <row r="485" spans="1:11" ht="18.95" customHeight="1" x14ac:dyDescent="0.25">
      <c r="A485" s="52"/>
      <c r="C485" s="76"/>
      <c r="D485" s="185"/>
      <c r="E485" s="76"/>
      <c r="F485" s="76" t="str">
        <f>IF(E485="","",IFERROR(VLOOKUP(E485,Cadastro!$C$9:$D$1009,2,FALSE),"PROD. NÃO ENCONTRADO"))</f>
        <v/>
      </c>
      <c r="G485" s="94"/>
      <c r="H485" s="69" t="str">
        <f>IFERROR(G485*VLOOKUP(E485,Saldo!$P$8:$U$1009,6,FALSE),"")</f>
        <v/>
      </c>
      <c r="I485" s="104" t="str">
        <f>IFERROR(IF(D485="","",VLOOKUP(E485,Saldo!$P$8:$Q$1009,2,FALSE)),"")</f>
        <v/>
      </c>
      <c r="J485" s="76"/>
      <c r="K485" s="28" t="str">
        <f t="shared" si="7"/>
        <v/>
      </c>
    </row>
    <row r="486" spans="1:11" ht="18.95" customHeight="1" x14ac:dyDescent="0.25">
      <c r="A486" s="52"/>
      <c r="C486" s="76"/>
      <c r="D486" s="185"/>
      <c r="E486" s="76"/>
      <c r="F486" s="76" t="str">
        <f>IF(E486="","",IFERROR(VLOOKUP(E486,Cadastro!$C$9:$D$1009,2,FALSE),"PROD. NÃO ENCONTRADO"))</f>
        <v/>
      </c>
      <c r="G486" s="94"/>
      <c r="H486" s="69" t="str">
        <f>IFERROR(G486*VLOOKUP(E486,Saldo!$P$8:$U$1009,6,FALSE),"")</f>
        <v/>
      </c>
      <c r="I486" s="104" t="str">
        <f>IFERROR(IF(D486="","",VLOOKUP(E486,Saldo!$P$8:$Q$1009,2,FALSE)),"")</f>
        <v/>
      </c>
      <c r="J486" s="76"/>
      <c r="K486" s="28" t="str">
        <f t="shared" si="7"/>
        <v/>
      </c>
    </row>
    <row r="487" spans="1:11" ht="18.95" customHeight="1" x14ac:dyDescent="0.25">
      <c r="A487" s="52"/>
      <c r="C487" s="76"/>
      <c r="D487" s="185"/>
      <c r="E487" s="76"/>
      <c r="F487" s="76" t="str">
        <f>IF(E487="","",IFERROR(VLOOKUP(E487,Cadastro!$C$9:$D$1009,2,FALSE),"PROD. NÃO ENCONTRADO"))</f>
        <v/>
      </c>
      <c r="G487" s="94"/>
      <c r="H487" s="69" t="str">
        <f>IFERROR(G487*VLOOKUP(E487,Saldo!$P$8:$U$1009,6,FALSE),"")</f>
        <v/>
      </c>
      <c r="I487" s="104" t="str">
        <f>IFERROR(IF(D487="","",VLOOKUP(E487,Saldo!$P$8:$Q$1009,2,FALSE)),"")</f>
        <v/>
      </c>
      <c r="J487" s="76"/>
      <c r="K487" s="28" t="str">
        <f t="shared" si="7"/>
        <v/>
      </c>
    </row>
    <row r="488" spans="1:11" ht="18.95" customHeight="1" x14ac:dyDescent="0.25">
      <c r="A488" s="52"/>
      <c r="C488" s="76"/>
      <c r="D488" s="185"/>
      <c r="E488" s="76"/>
      <c r="F488" s="76" t="str">
        <f>IF(E488="","",IFERROR(VLOOKUP(E488,Cadastro!$C$9:$D$1009,2,FALSE),"PROD. NÃO ENCONTRADO"))</f>
        <v/>
      </c>
      <c r="G488" s="94"/>
      <c r="H488" s="69" t="str">
        <f>IFERROR(G488*VLOOKUP(E488,Saldo!$P$8:$U$1009,6,FALSE),"")</f>
        <v/>
      </c>
      <c r="I488" s="104" t="str">
        <f>IFERROR(IF(D488="","",VLOOKUP(E488,Saldo!$P$8:$Q$1009,2,FALSE)),"")</f>
        <v/>
      </c>
      <c r="J488" s="76"/>
      <c r="K488" s="28" t="str">
        <f t="shared" si="7"/>
        <v/>
      </c>
    </row>
    <row r="489" spans="1:11" ht="18.95" customHeight="1" x14ac:dyDescent="0.25">
      <c r="A489" s="52"/>
      <c r="C489" s="76"/>
      <c r="D489" s="185"/>
      <c r="E489" s="76"/>
      <c r="F489" s="76" t="str">
        <f>IF(E489="","",IFERROR(VLOOKUP(E489,Cadastro!$C$9:$D$1009,2,FALSE),"PROD. NÃO ENCONTRADO"))</f>
        <v/>
      </c>
      <c r="G489" s="94"/>
      <c r="H489" s="69" t="str">
        <f>IFERROR(G489*VLOOKUP(E489,Saldo!$P$8:$U$1009,6,FALSE),"")</f>
        <v/>
      </c>
      <c r="I489" s="104" t="str">
        <f>IFERROR(IF(D489="","",VLOOKUP(E489,Saldo!$P$8:$Q$1009,2,FALSE)),"")</f>
        <v/>
      </c>
      <c r="J489" s="76"/>
      <c r="K489" s="28" t="str">
        <f t="shared" si="7"/>
        <v/>
      </c>
    </row>
    <row r="490" spans="1:11" ht="18.95" customHeight="1" x14ac:dyDescent="0.25">
      <c r="A490" s="52"/>
      <c r="C490" s="76"/>
      <c r="D490" s="185"/>
      <c r="E490" s="76"/>
      <c r="F490" s="76" t="str">
        <f>IF(E490="","",IFERROR(VLOOKUP(E490,Cadastro!$C$9:$D$1009,2,FALSE),"PROD. NÃO ENCONTRADO"))</f>
        <v/>
      </c>
      <c r="G490" s="94"/>
      <c r="H490" s="69" t="str">
        <f>IFERROR(G490*VLOOKUP(E490,Saldo!$P$8:$U$1009,6,FALSE),"")</f>
        <v/>
      </c>
      <c r="I490" s="104" t="str">
        <f>IFERROR(IF(D490="","",VLOOKUP(E490,Saldo!$P$8:$Q$1009,2,FALSE)),"")</f>
        <v/>
      </c>
      <c r="J490" s="76"/>
      <c r="K490" s="28" t="str">
        <f t="shared" si="7"/>
        <v/>
      </c>
    </row>
    <row r="491" spans="1:11" ht="18.95" customHeight="1" x14ac:dyDescent="0.25">
      <c r="A491" s="52"/>
      <c r="C491" s="76"/>
      <c r="D491" s="185"/>
      <c r="E491" s="76"/>
      <c r="F491" s="76" t="str">
        <f>IF(E491="","",IFERROR(VLOOKUP(E491,Cadastro!$C$9:$D$1009,2,FALSE),"PROD. NÃO ENCONTRADO"))</f>
        <v/>
      </c>
      <c r="G491" s="94"/>
      <c r="H491" s="69" t="str">
        <f>IFERROR(G491*VLOOKUP(E491,Saldo!$P$8:$U$1009,6,FALSE),"")</f>
        <v/>
      </c>
      <c r="I491" s="104" t="str">
        <f>IFERROR(IF(D491="","",VLOOKUP(E491,Saldo!$P$8:$Q$1009,2,FALSE)),"")</f>
        <v/>
      </c>
      <c r="J491" s="76"/>
      <c r="K491" s="28" t="str">
        <f t="shared" si="7"/>
        <v/>
      </c>
    </row>
    <row r="492" spans="1:11" ht="18.95" customHeight="1" x14ac:dyDescent="0.25">
      <c r="A492" s="52"/>
      <c r="C492" s="76"/>
      <c r="D492" s="185"/>
      <c r="E492" s="76"/>
      <c r="F492" s="76" t="str">
        <f>IF(E492="","",IFERROR(VLOOKUP(E492,Cadastro!$C$9:$D$1009,2,FALSE),"PROD. NÃO ENCONTRADO"))</f>
        <v/>
      </c>
      <c r="G492" s="94"/>
      <c r="H492" s="69" t="str">
        <f>IFERROR(G492*VLOOKUP(E492,Saldo!$P$8:$U$1009,6,FALSE),"")</f>
        <v/>
      </c>
      <c r="I492" s="104" t="str">
        <f>IFERROR(IF(D492="","",VLOOKUP(E492,Saldo!$P$8:$Q$1009,2,FALSE)),"")</f>
        <v/>
      </c>
      <c r="J492" s="76"/>
      <c r="K492" s="28" t="str">
        <f t="shared" si="7"/>
        <v/>
      </c>
    </row>
    <row r="493" spans="1:11" ht="18.95" customHeight="1" x14ac:dyDescent="0.25">
      <c r="A493" s="52"/>
      <c r="C493" s="76"/>
      <c r="D493" s="185"/>
      <c r="E493" s="76"/>
      <c r="F493" s="76" t="str">
        <f>IF(E493="","",IFERROR(VLOOKUP(E493,Cadastro!$C$9:$D$1009,2,FALSE),"PROD. NÃO ENCONTRADO"))</f>
        <v/>
      </c>
      <c r="G493" s="94"/>
      <c r="H493" s="69" t="str">
        <f>IFERROR(G493*VLOOKUP(E493,Saldo!$P$8:$U$1009,6,FALSE),"")</f>
        <v/>
      </c>
      <c r="I493" s="104" t="str">
        <f>IFERROR(IF(D493="","",VLOOKUP(E493,Saldo!$P$8:$Q$1009,2,FALSE)),"")</f>
        <v/>
      </c>
      <c r="J493" s="76"/>
      <c r="K493" s="28" t="str">
        <f t="shared" si="7"/>
        <v/>
      </c>
    </row>
    <row r="494" spans="1:11" ht="18.95" customHeight="1" x14ac:dyDescent="0.25">
      <c r="A494" s="52"/>
      <c r="C494" s="76"/>
      <c r="D494" s="185"/>
      <c r="E494" s="76"/>
      <c r="F494" s="76" t="str">
        <f>IF(E494="","",IFERROR(VLOOKUP(E494,Cadastro!$C$9:$D$1009,2,FALSE),"PROD. NÃO ENCONTRADO"))</f>
        <v/>
      </c>
      <c r="G494" s="94"/>
      <c r="H494" s="69" t="str">
        <f>IFERROR(G494*VLOOKUP(E494,Saldo!$P$8:$U$1009,6,FALSE),"")</f>
        <v/>
      </c>
      <c r="I494" s="104" t="str">
        <f>IFERROR(IF(D494="","",VLOOKUP(E494,Saldo!$P$8:$Q$1009,2,FALSE)),"")</f>
        <v/>
      </c>
      <c r="J494" s="76"/>
      <c r="K494" s="28" t="str">
        <f t="shared" si="7"/>
        <v/>
      </c>
    </row>
    <row r="495" spans="1:11" ht="18.95" customHeight="1" x14ac:dyDescent="0.25">
      <c r="A495" s="52"/>
      <c r="C495" s="76"/>
      <c r="D495" s="185"/>
      <c r="E495" s="76"/>
      <c r="F495" s="76" t="str">
        <f>IF(E495="","",IFERROR(VLOOKUP(E495,Cadastro!$C$9:$D$1009,2,FALSE),"PROD. NÃO ENCONTRADO"))</f>
        <v/>
      </c>
      <c r="G495" s="94"/>
      <c r="H495" s="69" t="str">
        <f>IFERROR(G495*VLOOKUP(E495,Saldo!$P$8:$U$1009,6,FALSE),"")</f>
        <v/>
      </c>
      <c r="I495" s="104" t="str">
        <f>IFERROR(IF(D495="","",VLOOKUP(E495,Saldo!$P$8:$Q$1009,2,FALSE)),"")</f>
        <v/>
      </c>
      <c r="J495" s="76"/>
      <c r="K495" s="28" t="str">
        <f t="shared" si="7"/>
        <v/>
      </c>
    </row>
    <row r="496" spans="1:11" ht="18.95" customHeight="1" x14ac:dyDescent="0.25">
      <c r="A496" s="52"/>
      <c r="C496" s="76"/>
      <c r="D496" s="185"/>
      <c r="E496" s="76"/>
      <c r="F496" s="76" t="str">
        <f>IF(E496="","",IFERROR(VLOOKUP(E496,Cadastro!$C$9:$D$1009,2,FALSE),"PROD. NÃO ENCONTRADO"))</f>
        <v/>
      </c>
      <c r="G496" s="94"/>
      <c r="H496" s="69" t="str">
        <f>IFERROR(G496*VLOOKUP(E496,Saldo!$P$8:$U$1009,6,FALSE),"")</f>
        <v/>
      </c>
      <c r="I496" s="104" t="str">
        <f>IFERROR(IF(D496="","",VLOOKUP(E496,Saldo!$P$8:$Q$1009,2,FALSE)),"")</f>
        <v/>
      </c>
      <c r="J496" s="76"/>
      <c r="K496" s="28" t="str">
        <f t="shared" si="7"/>
        <v/>
      </c>
    </row>
    <row r="497" spans="1:11" ht="18.95" customHeight="1" x14ac:dyDescent="0.25">
      <c r="A497" s="52"/>
      <c r="C497" s="76"/>
      <c r="D497" s="185"/>
      <c r="E497" s="76"/>
      <c r="F497" s="76" t="str">
        <f>IF(E497="","",IFERROR(VLOOKUP(E497,Cadastro!$C$9:$D$1009,2,FALSE),"PROD. NÃO ENCONTRADO"))</f>
        <v/>
      </c>
      <c r="G497" s="94"/>
      <c r="H497" s="69" t="str">
        <f>IFERROR(G497*VLOOKUP(E497,Saldo!$P$8:$U$1009,6,FALSE),"")</f>
        <v/>
      </c>
      <c r="I497" s="104" t="str">
        <f>IFERROR(IF(D497="","",VLOOKUP(E497,Saldo!$P$8:$Q$1009,2,FALSE)),"")</f>
        <v/>
      </c>
      <c r="J497" s="76"/>
      <c r="K497" s="28" t="str">
        <f t="shared" si="7"/>
        <v/>
      </c>
    </row>
    <row r="498" spans="1:11" ht="18.95" customHeight="1" x14ac:dyDescent="0.25">
      <c r="A498" s="52"/>
      <c r="C498" s="76"/>
      <c r="D498" s="185"/>
      <c r="E498" s="76"/>
      <c r="F498" s="76" t="str">
        <f>IF(E498="","",IFERROR(VLOOKUP(E498,Cadastro!$C$9:$D$1009,2,FALSE),"PROD. NÃO ENCONTRADO"))</f>
        <v/>
      </c>
      <c r="G498" s="94"/>
      <c r="H498" s="69" t="str">
        <f>IFERROR(G498*VLOOKUP(E498,Saldo!$P$8:$U$1009,6,FALSE),"")</f>
        <v/>
      </c>
      <c r="I498" s="104" t="str">
        <f>IFERROR(IF(D498="","",VLOOKUP(E498,Saldo!$P$8:$Q$1009,2,FALSE)),"")</f>
        <v/>
      </c>
      <c r="J498" s="76"/>
      <c r="K498" s="28" t="str">
        <f t="shared" si="7"/>
        <v/>
      </c>
    </row>
    <row r="499" spans="1:11" ht="18.95" customHeight="1" x14ac:dyDescent="0.25">
      <c r="A499" s="52"/>
      <c r="C499" s="76"/>
      <c r="D499" s="185"/>
      <c r="E499" s="76"/>
      <c r="F499" s="76" t="str">
        <f>IF(E499="","",IFERROR(VLOOKUP(E499,Cadastro!$C$9:$D$1009,2,FALSE),"PROD. NÃO ENCONTRADO"))</f>
        <v/>
      </c>
      <c r="G499" s="94"/>
      <c r="H499" s="69" t="str">
        <f>IFERROR(G499*VLOOKUP(E499,Saldo!$P$8:$U$1009,6,FALSE),"")</f>
        <v/>
      </c>
      <c r="I499" s="104" t="str">
        <f>IFERROR(IF(D499="","",VLOOKUP(E499,Saldo!$P$8:$Q$1009,2,FALSE)),"")</f>
        <v/>
      </c>
      <c r="J499" s="76"/>
      <c r="K499" s="28" t="str">
        <f t="shared" si="7"/>
        <v/>
      </c>
    </row>
    <row r="500" spans="1:11" ht="18.95" customHeight="1" x14ac:dyDescent="0.25">
      <c r="A500" s="52"/>
      <c r="C500" s="76"/>
      <c r="D500" s="185"/>
      <c r="E500" s="76"/>
      <c r="F500" s="76" t="str">
        <f>IF(E500="","",IFERROR(VLOOKUP(E500,Cadastro!$C$9:$D$1009,2,FALSE),"PROD. NÃO ENCONTRADO"))</f>
        <v/>
      </c>
      <c r="G500" s="94"/>
      <c r="H500" s="69" t="str">
        <f>IFERROR(G500*VLOOKUP(E500,Saldo!$P$8:$U$1009,6,FALSE),"")</f>
        <v/>
      </c>
      <c r="I500" s="104" t="str">
        <f>IFERROR(IF(D500="","",VLOOKUP(E500,Saldo!$P$8:$Q$1009,2,FALSE)),"")</f>
        <v/>
      </c>
      <c r="J500" s="76"/>
      <c r="K500" s="28" t="str">
        <f t="shared" si="7"/>
        <v/>
      </c>
    </row>
    <row r="501" spans="1:11" ht="18.95" customHeight="1" x14ac:dyDescent="0.25">
      <c r="A501" s="52"/>
      <c r="C501" s="76"/>
      <c r="D501" s="185"/>
      <c r="E501" s="76"/>
      <c r="F501" s="76" t="str">
        <f>IF(E501="","",IFERROR(VLOOKUP(E501,Cadastro!$C$9:$D$1009,2,FALSE),"PROD. NÃO ENCONTRADO"))</f>
        <v/>
      </c>
      <c r="G501" s="94"/>
      <c r="H501" s="69" t="str">
        <f>IFERROR(G501*VLOOKUP(E501,Saldo!$P$8:$U$1009,6,FALSE),"")</f>
        <v/>
      </c>
      <c r="I501" s="104" t="str">
        <f>IFERROR(IF(D501="","",VLOOKUP(E501,Saldo!$P$8:$Q$1009,2,FALSE)),"")</f>
        <v/>
      </c>
      <c r="J501" s="76"/>
      <c r="K501" s="28" t="str">
        <f t="shared" si="7"/>
        <v/>
      </c>
    </row>
    <row r="502" spans="1:11" ht="18.95" customHeight="1" x14ac:dyDescent="0.25">
      <c r="A502" s="52"/>
      <c r="C502" s="76"/>
      <c r="D502" s="185"/>
      <c r="E502" s="76"/>
      <c r="F502" s="76" t="str">
        <f>IF(E502="","",IFERROR(VLOOKUP(E502,Cadastro!$C$9:$D$1009,2,FALSE),"PROD. NÃO ENCONTRADO"))</f>
        <v/>
      </c>
      <c r="G502" s="94"/>
      <c r="H502" s="69" t="str">
        <f>IFERROR(G502*VLOOKUP(E502,Saldo!$P$8:$U$1009,6,FALSE),"")</f>
        <v/>
      </c>
      <c r="I502" s="104" t="str">
        <f>IFERROR(IF(D502="","",VLOOKUP(E502,Saldo!$P$8:$Q$1009,2,FALSE)),"")</f>
        <v/>
      </c>
      <c r="J502" s="76"/>
      <c r="K502" s="28" t="str">
        <f t="shared" si="7"/>
        <v/>
      </c>
    </row>
    <row r="503" spans="1:11" ht="18.95" customHeight="1" x14ac:dyDescent="0.25">
      <c r="A503" s="52"/>
      <c r="C503" s="76"/>
      <c r="D503" s="185"/>
      <c r="E503" s="76"/>
      <c r="F503" s="76" t="str">
        <f>IF(E503="","",IFERROR(VLOOKUP(E503,Cadastro!$C$9:$D$1009,2,FALSE),"PROD. NÃO ENCONTRADO"))</f>
        <v/>
      </c>
      <c r="G503" s="94"/>
      <c r="H503" s="69" t="str">
        <f>IFERROR(G503*VLOOKUP(E503,Saldo!$P$8:$U$1009,6,FALSE),"")</f>
        <v/>
      </c>
      <c r="I503" s="104" t="str">
        <f>IFERROR(IF(D503="","",VLOOKUP(E503,Saldo!$P$8:$Q$1009,2,FALSE)),"")</f>
        <v/>
      </c>
      <c r="J503" s="76"/>
      <c r="K503" s="28" t="str">
        <f t="shared" si="7"/>
        <v/>
      </c>
    </row>
    <row r="504" spans="1:11" ht="18.95" customHeight="1" x14ac:dyDescent="0.25">
      <c r="A504" s="52"/>
      <c r="C504" s="76"/>
      <c r="D504" s="185"/>
      <c r="E504" s="76"/>
      <c r="F504" s="76" t="str">
        <f>IF(E504="","",IFERROR(VLOOKUP(E504,Cadastro!$C$9:$D$1009,2,FALSE),"PROD. NÃO ENCONTRADO"))</f>
        <v/>
      </c>
      <c r="G504" s="94"/>
      <c r="H504" s="69" t="str">
        <f>IFERROR(G504*VLOOKUP(E504,Saldo!$P$8:$U$1009,6,FALSE),"")</f>
        <v/>
      </c>
      <c r="I504" s="104" t="str">
        <f>IFERROR(IF(D504="","",VLOOKUP(E504,Saldo!$P$8:$Q$1009,2,FALSE)),"")</f>
        <v/>
      </c>
      <c r="J504" s="76"/>
      <c r="K504" s="28" t="str">
        <f t="shared" si="7"/>
        <v/>
      </c>
    </row>
    <row r="505" spans="1:11" ht="18.95" customHeight="1" x14ac:dyDescent="0.25">
      <c r="A505" s="52"/>
      <c r="C505" s="76"/>
      <c r="D505" s="185"/>
      <c r="E505" s="76"/>
      <c r="F505" s="76" t="str">
        <f>IF(E505="","",IFERROR(VLOOKUP(E505,Cadastro!$C$9:$D$1009,2,FALSE),"PROD. NÃO ENCONTRADO"))</f>
        <v/>
      </c>
      <c r="G505" s="94"/>
      <c r="H505" s="69" t="str">
        <f>IFERROR(G505*VLOOKUP(E505,Saldo!$P$8:$U$1009,6,FALSE),"")</f>
        <v/>
      </c>
      <c r="I505" s="104" t="str">
        <f>IFERROR(IF(D505="","",VLOOKUP(E505,Saldo!$P$8:$Q$1009,2,FALSE)),"")</f>
        <v/>
      </c>
      <c r="J505" s="76"/>
      <c r="K505" s="28" t="str">
        <f t="shared" si="7"/>
        <v/>
      </c>
    </row>
    <row r="506" spans="1:11" ht="18.95" customHeight="1" x14ac:dyDescent="0.25">
      <c r="A506" s="52"/>
      <c r="C506" s="76"/>
      <c r="D506" s="185"/>
      <c r="E506" s="76"/>
      <c r="F506" s="76" t="str">
        <f>IF(E506="","",IFERROR(VLOOKUP(E506,Cadastro!$C$9:$D$1009,2,FALSE),"PROD. NÃO ENCONTRADO"))</f>
        <v/>
      </c>
      <c r="G506" s="94"/>
      <c r="H506" s="69" t="str">
        <f>IFERROR(G506*VLOOKUP(E506,Saldo!$P$8:$U$1009,6,FALSE),"")</f>
        <v/>
      </c>
      <c r="I506" s="104" t="str">
        <f>IFERROR(IF(D506="","",VLOOKUP(E506,Saldo!$P$8:$Q$1009,2,FALSE)),"")</f>
        <v/>
      </c>
      <c r="J506" s="76"/>
      <c r="K506" s="28" t="str">
        <f t="shared" si="7"/>
        <v/>
      </c>
    </row>
    <row r="507" spans="1:11" ht="18.95" customHeight="1" x14ac:dyDescent="0.25">
      <c r="A507" s="52"/>
      <c r="C507" s="76"/>
      <c r="D507" s="185"/>
      <c r="E507" s="76"/>
      <c r="F507" s="76" t="str">
        <f>IF(E507="","",IFERROR(VLOOKUP(E507,Cadastro!$C$9:$D$1009,2,FALSE),"PROD. NÃO ENCONTRADO"))</f>
        <v/>
      </c>
      <c r="G507" s="94"/>
      <c r="H507" s="69" t="str">
        <f>IFERROR(G507*VLOOKUP(E507,Saldo!$P$8:$U$1009,6,FALSE),"")</f>
        <v/>
      </c>
      <c r="I507" s="104" t="str">
        <f>IFERROR(IF(D507="","",VLOOKUP(E507,Saldo!$P$8:$Q$1009,2,FALSE)),"")</f>
        <v/>
      </c>
      <c r="J507" s="76"/>
      <c r="K507" s="28" t="str">
        <f t="shared" si="7"/>
        <v/>
      </c>
    </row>
    <row r="508" spans="1:11" ht="18.95" customHeight="1" x14ac:dyDescent="0.25">
      <c r="A508" s="52"/>
      <c r="C508" s="76"/>
      <c r="D508" s="185"/>
      <c r="E508" s="76"/>
      <c r="F508" s="76" t="str">
        <f>IF(E508="","",IFERROR(VLOOKUP(E508,Cadastro!$C$9:$D$1009,2,FALSE),"PROD. NÃO ENCONTRADO"))</f>
        <v/>
      </c>
      <c r="G508" s="94"/>
      <c r="H508" s="69" t="str">
        <f>IFERROR(G508*VLOOKUP(E508,Saldo!$P$8:$U$1009,6,FALSE),"")</f>
        <v/>
      </c>
      <c r="I508" s="104" t="str">
        <f>IFERROR(IF(D508="","",VLOOKUP(E508,Saldo!$P$8:$Q$1009,2,FALSE)),"")</f>
        <v/>
      </c>
      <c r="J508" s="76"/>
      <c r="K508" s="28" t="str">
        <f t="shared" si="7"/>
        <v/>
      </c>
    </row>
    <row r="509" spans="1:11" ht="18.95" customHeight="1" x14ac:dyDescent="0.25">
      <c r="A509" s="52"/>
      <c r="C509" s="76"/>
      <c r="D509" s="185"/>
      <c r="E509" s="76"/>
      <c r="F509" s="76" t="str">
        <f>IF(E509="","",IFERROR(VLOOKUP(E509,Cadastro!$C$9:$D$1009,2,FALSE),"PROD. NÃO ENCONTRADO"))</f>
        <v/>
      </c>
      <c r="G509" s="94"/>
      <c r="H509" s="69" t="str">
        <f>IFERROR(G509*VLOOKUP(E509,Saldo!$P$8:$U$1009,6,FALSE),"")</f>
        <v/>
      </c>
      <c r="I509" s="104" t="str">
        <f>IFERROR(IF(D509="","",VLOOKUP(E509,Saldo!$P$8:$Q$1009,2,FALSE)),"")</f>
        <v/>
      </c>
      <c r="J509" s="76"/>
      <c r="K509" s="28" t="str">
        <f t="shared" si="7"/>
        <v/>
      </c>
    </row>
    <row r="510" spans="1:11" ht="18.95" customHeight="1" x14ac:dyDescent="0.25">
      <c r="A510" s="52"/>
      <c r="C510" s="76"/>
      <c r="D510" s="185"/>
      <c r="E510" s="76"/>
      <c r="F510" s="76" t="str">
        <f>IF(E510="","",IFERROR(VLOOKUP(E510,Cadastro!$C$9:$D$1009,2,FALSE),"PROD. NÃO ENCONTRADO"))</f>
        <v/>
      </c>
      <c r="G510" s="94"/>
      <c r="H510" s="69" t="str">
        <f>IFERROR(G510*VLOOKUP(E510,Saldo!$P$8:$U$1009,6,FALSE),"")</f>
        <v/>
      </c>
      <c r="I510" s="104" t="str">
        <f>IFERROR(IF(D510="","",VLOOKUP(E510,Saldo!$P$8:$Q$1009,2,FALSE)),"")</f>
        <v/>
      </c>
      <c r="J510" s="76"/>
      <c r="K510" s="28" t="str">
        <f t="shared" si="7"/>
        <v/>
      </c>
    </row>
    <row r="511" spans="1:11" ht="18.95" customHeight="1" x14ac:dyDescent="0.25">
      <c r="A511" s="52"/>
      <c r="C511" s="76"/>
      <c r="D511" s="185"/>
      <c r="E511" s="76"/>
      <c r="F511" s="76" t="str">
        <f>IF(E511="","",IFERROR(VLOOKUP(E511,Cadastro!$C$9:$D$1009,2,FALSE),"PROD. NÃO ENCONTRADO"))</f>
        <v/>
      </c>
      <c r="G511" s="94"/>
      <c r="H511" s="69" t="str">
        <f>IFERROR(G511*VLOOKUP(E511,Saldo!$P$8:$U$1009,6,FALSE),"")</f>
        <v/>
      </c>
      <c r="I511" s="104" t="str">
        <f>IFERROR(IF(D511="","",VLOOKUP(E511,Saldo!$P$8:$Q$1009,2,FALSE)),"")</f>
        <v/>
      </c>
      <c r="J511" s="76"/>
      <c r="K511" s="28" t="str">
        <f t="shared" si="7"/>
        <v/>
      </c>
    </row>
    <row r="512" spans="1:11" ht="18.95" customHeight="1" x14ac:dyDescent="0.25">
      <c r="A512" s="52"/>
      <c r="C512" s="76"/>
      <c r="D512" s="185"/>
      <c r="E512" s="76"/>
      <c r="F512" s="76" t="str">
        <f>IF(E512="","",IFERROR(VLOOKUP(E512,Cadastro!$C$9:$D$1009,2,FALSE),"PROD. NÃO ENCONTRADO"))</f>
        <v/>
      </c>
      <c r="G512" s="94"/>
      <c r="H512" s="69" t="str">
        <f>IFERROR(G512*VLOOKUP(E512,Saldo!$P$8:$U$1009,6,FALSE),"")</f>
        <v/>
      </c>
      <c r="I512" s="104" t="str">
        <f>IFERROR(IF(D512="","",VLOOKUP(E512,Saldo!$P$8:$Q$1009,2,FALSE)),"")</f>
        <v/>
      </c>
      <c r="J512" s="76"/>
      <c r="K512" s="28" t="str">
        <f t="shared" si="7"/>
        <v/>
      </c>
    </row>
    <row r="513" spans="1:11" ht="18.95" customHeight="1" x14ac:dyDescent="0.25">
      <c r="A513" s="52"/>
      <c r="C513" s="76"/>
      <c r="D513" s="185"/>
      <c r="E513" s="76"/>
      <c r="F513" s="76" t="str">
        <f>IF(E513="","",IFERROR(VLOOKUP(E513,Cadastro!$C$9:$D$1009,2,FALSE),"PROD. NÃO ENCONTRADO"))</f>
        <v/>
      </c>
      <c r="G513" s="94"/>
      <c r="H513" s="69" t="str">
        <f>IFERROR(G513*VLOOKUP(E513,Saldo!$P$8:$U$1009,6,FALSE),"")</f>
        <v/>
      </c>
      <c r="I513" s="104" t="str">
        <f>IFERROR(IF(D513="","",VLOOKUP(E513,Saldo!$P$8:$Q$1009,2,FALSE)),"")</f>
        <v/>
      </c>
      <c r="J513" s="76"/>
      <c r="K513" s="28" t="str">
        <f t="shared" si="7"/>
        <v/>
      </c>
    </row>
    <row r="514" spans="1:11" ht="18.95" customHeight="1" x14ac:dyDescent="0.25">
      <c r="A514" s="52"/>
      <c r="C514" s="76"/>
      <c r="D514" s="185"/>
      <c r="E514" s="76"/>
      <c r="F514" s="76" t="str">
        <f>IF(E514="","",IFERROR(VLOOKUP(E514,Cadastro!$C$9:$D$1009,2,FALSE),"PROD. NÃO ENCONTRADO"))</f>
        <v/>
      </c>
      <c r="G514" s="94"/>
      <c r="H514" s="69" t="str">
        <f>IFERROR(G514*VLOOKUP(E514,Saldo!$P$8:$U$1009,6,FALSE),"")</f>
        <v/>
      </c>
      <c r="I514" s="104" t="str">
        <f>IFERROR(IF(D514="","",VLOOKUP(E514,Saldo!$P$8:$Q$1009,2,FALSE)),"")</f>
        <v/>
      </c>
      <c r="J514" s="76"/>
      <c r="K514" s="28" t="str">
        <f t="shared" si="7"/>
        <v/>
      </c>
    </row>
    <row r="515" spans="1:11" ht="18.95" customHeight="1" x14ac:dyDescent="0.25">
      <c r="A515" s="52"/>
      <c r="C515" s="76"/>
      <c r="D515" s="185"/>
      <c r="E515" s="76"/>
      <c r="F515" s="76" t="str">
        <f>IF(E515="","",IFERROR(VLOOKUP(E515,Cadastro!$C$9:$D$1009,2,FALSE),"PROD. NÃO ENCONTRADO"))</f>
        <v/>
      </c>
      <c r="G515" s="94"/>
      <c r="H515" s="69" t="str">
        <f>IFERROR(G515*VLOOKUP(E515,Saldo!$P$8:$U$1009,6,FALSE),"")</f>
        <v/>
      </c>
      <c r="I515" s="104" t="str">
        <f>IFERROR(IF(D515="","",VLOOKUP(E515,Saldo!$P$8:$Q$1009,2,FALSE)),"")</f>
        <v/>
      </c>
      <c r="J515" s="76"/>
      <c r="K515" s="28" t="str">
        <f t="shared" si="7"/>
        <v/>
      </c>
    </row>
    <row r="516" spans="1:11" ht="18.95" customHeight="1" x14ac:dyDescent="0.25">
      <c r="A516" s="52"/>
      <c r="C516" s="76"/>
      <c r="D516" s="185"/>
      <c r="E516" s="76"/>
      <c r="F516" s="76" t="str">
        <f>IF(E516="","",IFERROR(VLOOKUP(E516,Cadastro!$C$9:$D$1009,2,FALSE),"PROD. NÃO ENCONTRADO"))</f>
        <v/>
      </c>
      <c r="G516" s="94"/>
      <c r="H516" s="69" t="str">
        <f>IFERROR(G516*VLOOKUP(E516,Saldo!$P$8:$U$1009,6,FALSE),"")</f>
        <v/>
      </c>
      <c r="I516" s="104" t="str">
        <f>IFERROR(IF(D516="","",VLOOKUP(E516,Saldo!$P$8:$Q$1009,2,FALSE)),"")</f>
        <v/>
      </c>
      <c r="J516" s="76"/>
      <c r="K516" s="28" t="str">
        <f t="shared" si="7"/>
        <v/>
      </c>
    </row>
    <row r="517" spans="1:11" ht="18.95" customHeight="1" x14ac:dyDescent="0.25">
      <c r="A517" s="52"/>
      <c r="C517" s="76"/>
      <c r="D517" s="185"/>
      <c r="E517" s="76"/>
      <c r="F517" s="76" t="str">
        <f>IF(E517="","",IFERROR(VLOOKUP(E517,Cadastro!$C$9:$D$1009,2,FALSE),"PROD. NÃO ENCONTRADO"))</f>
        <v/>
      </c>
      <c r="G517" s="94"/>
      <c r="H517" s="69" t="str">
        <f>IFERROR(G517*VLOOKUP(E517,Saldo!$P$8:$U$1009,6,FALSE),"")</f>
        <v/>
      </c>
      <c r="I517" s="104" t="str">
        <f>IFERROR(IF(D517="","",VLOOKUP(E517,Saldo!$P$8:$Q$1009,2,FALSE)),"")</f>
        <v/>
      </c>
      <c r="J517" s="76"/>
      <c r="K517" s="28" t="str">
        <f t="shared" si="7"/>
        <v/>
      </c>
    </row>
    <row r="518" spans="1:11" ht="18.95" customHeight="1" x14ac:dyDescent="0.25">
      <c r="A518" s="52"/>
      <c r="C518" s="76"/>
      <c r="D518" s="185"/>
      <c r="E518" s="76"/>
      <c r="F518" s="76" t="str">
        <f>IF(E518="","",IFERROR(VLOOKUP(E518,Cadastro!$C$9:$D$1009,2,FALSE),"PROD. NÃO ENCONTRADO"))</f>
        <v/>
      </c>
      <c r="G518" s="94"/>
      <c r="H518" s="69" t="str">
        <f>IFERROR(G518*VLOOKUP(E518,Saldo!$P$8:$U$1009,6,FALSE),"")</f>
        <v/>
      </c>
      <c r="I518" s="104" t="str">
        <f>IFERROR(IF(D518="","",VLOOKUP(E518,Saldo!$P$8:$Q$1009,2,FALSE)),"")</f>
        <v/>
      </c>
      <c r="J518" s="76"/>
      <c r="K518" s="28" t="str">
        <f t="shared" si="7"/>
        <v/>
      </c>
    </row>
    <row r="519" spans="1:11" ht="18.95" customHeight="1" x14ac:dyDescent="0.25">
      <c r="A519" s="52"/>
      <c r="C519" s="76"/>
      <c r="D519" s="185"/>
      <c r="E519" s="76"/>
      <c r="F519" s="76" t="str">
        <f>IF(E519="","",IFERROR(VLOOKUP(E519,Cadastro!$C$9:$D$1009,2,FALSE),"PROD. NÃO ENCONTRADO"))</f>
        <v/>
      </c>
      <c r="G519" s="94"/>
      <c r="H519" s="69" t="str">
        <f>IFERROR(G519*VLOOKUP(E519,Saldo!$P$8:$U$1009,6,FALSE),"")</f>
        <v/>
      </c>
      <c r="I519" s="104" t="str">
        <f>IFERROR(IF(D519="","",VLOOKUP(E519,Saldo!$P$8:$Q$1009,2,FALSE)),"")</f>
        <v/>
      </c>
      <c r="J519" s="76"/>
      <c r="K519" s="28" t="str">
        <f t="shared" si="7"/>
        <v/>
      </c>
    </row>
    <row r="520" spans="1:11" ht="18.95" customHeight="1" x14ac:dyDescent="0.25">
      <c r="A520" s="52"/>
      <c r="C520" s="76"/>
      <c r="D520" s="185"/>
      <c r="E520" s="76"/>
      <c r="F520" s="76" t="str">
        <f>IF(E520="","",IFERROR(VLOOKUP(E520,Cadastro!$C$9:$D$1009,2,FALSE),"PROD. NÃO ENCONTRADO"))</f>
        <v/>
      </c>
      <c r="G520" s="94"/>
      <c r="H520" s="69" t="str">
        <f>IFERROR(G520*VLOOKUP(E520,Saldo!$P$8:$U$1009,6,FALSE),"")</f>
        <v/>
      </c>
      <c r="I520" s="104" t="str">
        <f>IFERROR(IF(D520="","",VLOOKUP(E520,Saldo!$P$8:$Q$1009,2,FALSE)),"")</f>
        <v/>
      </c>
      <c r="J520" s="76"/>
      <c r="K520" s="28" t="str">
        <f t="shared" si="7"/>
        <v/>
      </c>
    </row>
    <row r="521" spans="1:11" ht="18.95" customHeight="1" x14ac:dyDescent="0.25">
      <c r="A521" s="52"/>
      <c r="C521" s="76"/>
      <c r="D521" s="185"/>
      <c r="E521" s="76"/>
      <c r="F521" s="76" t="str">
        <f>IF(E521="","",IFERROR(VLOOKUP(E521,Cadastro!$C$9:$D$1009,2,FALSE),"PROD. NÃO ENCONTRADO"))</f>
        <v/>
      </c>
      <c r="G521" s="94"/>
      <c r="H521" s="69" t="str">
        <f>IFERROR(G521*VLOOKUP(E521,Saldo!$P$8:$U$1009,6,FALSE),"")</f>
        <v/>
      </c>
      <c r="I521" s="104" t="str">
        <f>IFERROR(IF(D521="","",VLOOKUP(E521,Saldo!$P$8:$Q$1009,2,FALSE)),"")</f>
        <v/>
      </c>
      <c r="J521" s="76"/>
      <c r="K521" s="28" t="str">
        <f t="shared" si="7"/>
        <v/>
      </c>
    </row>
    <row r="522" spans="1:11" ht="18.95" customHeight="1" x14ac:dyDescent="0.25">
      <c r="A522" s="52"/>
      <c r="C522" s="76"/>
      <c r="D522" s="185"/>
      <c r="E522" s="76"/>
      <c r="F522" s="76" t="str">
        <f>IF(E522="","",IFERROR(VLOOKUP(E522,Cadastro!$C$9:$D$1009,2,FALSE),"PROD. NÃO ENCONTRADO"))</f>
        <v/>
      </c>
      <c r="G522" s="94"/>
      <c r="H522" s="69" t="str">
        <f>IFERROR(G522*VLOOKUP(E522,Saldo!$P$8:$U$1009,6,FALSE),"")</f>
        <v/>
      </c>
      <c r="I522" s="104" t="str">
        <f>IFERROR(IF(D522="","",VLOOKUP(E522,Saldo!$P$8:$Q$1009,2,FALSE)),"")</f>
        <v/>
      </c>
      <c r="J522" s="76"/>
      <c r="K522" s="28" t="str">
        <f t="shared" ref="K522:K585" si="8">IF(D522="","",MONTH(D522))</f>
        <v/>
      </c>
    </row>
    <row r="523" spans="1:11" ht="18.95" customHeight="1" x14ac:dyDescent="0.25">
      <c r="A523" s="52"/>
      <c r="C523" s="76"/>
      <c r="D523" s="185"/>
      <c r="E523" s="76"/>
      <c r="F523" s="76" t="str">
        <f>IF(E523="","",IFERROR(VLOOKUP(E523,Cadastro!$C$9:$D$1009,2,FALSE),"PROD. NÃO ENCONTRADO"))</f>
        <v/>
      </c>
      <c r="G523" s="94"/>
      <c r="H523" s="69" t="str">
        <f>IFERROR(G523*VLOOKUP(E523,Saldo!$P$8:$U$1009,6,FALSE),"")</f>
        <v/>
      </c>
      <c r="I523" s="104" t="str">
        <f>IFERROR(IF(D523="","",VLOOKUP(E523,Saldo!$P$8:$Q$1009,2,FALSE)),"")</f>
        <v/>
      </c>
      <c r="J523" s="76"/>
      <c r="K523" s="28" t="str">
        <f t="shared" si="8"/>
        <v/>
      </c>
    </row>
    <row r="524" spans="1:11" ht="18.95" customHeight="1" x14ac:dyDescent="0.25">
      <c r="A524" s="52"/>
      <c r="C524" s="76"/>
      <c r="D524" s="185"/>
      <c r="E524" s="76"/>
      <c r="F524" s="76" t="str">
        <f>IF(E524="","",IFERROR(VLOOKUP(E524,Cadastro!$C$9:$D$1009,2,FALSE),"PROD. NÃO ENCONTRADO"))</f>
        <v/>
      </c>
      <c r="G524" s="94"/>
      <c r="H524" s="69" t="str">
        <f>IFERROR(G524*VLOOKUP(E524,Saldo!$P$8:$U$1009,6,FALSE),"")</f>
        <v/>
      </c>
      <c r="I524" s="104" t="str">
        <f>IFERROR(IF(D524="","",VLOOKUP(E524,Saldo!$P$8:$Q$1009,2,FALSE)),"")</f>
        <v/>
      </c>
      <c r="J524" s="76"/>
      <c r="K524" s="28" t="str">
        <f t="shared" si="8"/>
        <v/>
      </c>
    </row>
    <row r="525" spans="1:11" ht="18.95" customHeight="1" x14ac:dyDescent="0.25">
      <c r="A525" s="52"/>
      <c r="C525" s="76"/>
      <c r="D525" s="185"/>
      <c r="E525" s="76"/>
      <c r="F525" s="76" t="str">
        <f>IF(E525="","",IFERROR(VLOOKUP(E525,Cadastro!$C$9:$D$1009,2,FALSE),"PROD. NÃO ENCONTRADO"))</f>
        <v/>
      </c>
      <c r="G525" s="94"/>
      <c r="H525" s="69" t="str">
        <f>IFERROR(G525*VLOOKUP(E525,Saldo!$P$8:$U$1009,6,FALSE),"")</f>
        <v/>
      </c>
      <c r="I525" s="104" t="str">
        <f>IFERROR(IF(D525="","",VLOOKUP(E525,Saldo!$P$8:$Q$1009,2,FALSE)),"")</f>
        <v/>
      </c>
      <c r="J525" s="76"/>
      <c r="K525" s="28" t="str">
        <f t="shared" si="8"/>
        <v/>
      </c>
    </row>
    <row r="526" spans="1:11" ht="18.95" customHeight="1" x14ac:dyDescent="0.25">
      <c r="A526" s="52"/>
      <c r="C526" s="76"/>
      <c r="D526" s="185"/>
      <c r="E526" s="76"/>
      <c r="F526" s="76" t="str">
        <f>IF(E526="","",IFERROR(VLOOKUP(E526,Cadastro!$C$9:$D$1009,2,FALSE),"PROD. NÃO ENCONTRADO"))</f>
        <v/>
      </c>
      <c r="G526" s="94"/>
      <c r="H526" s="69" t="str">
        <f>IFERROR(G526*VLOOKUP(E526,Saldo!$P$8:$U$1009,6,FALSE),"")</f>
        <v/>
      </c>
      <c r="I526" s="104" t="str">
        <f>IFERROR(IF(D526="","",VLOOKUP(E526,Saldo!$P$8:$Q$1009,2,FALSE)),"")</f>
        <v/>
      </c>
      <c r="J526" s="76"/>
      <c r="K526" s="28" t="str">
        <f t="shared" si="8"/>
        <v/>
      </c>
    </row>
    <row r="527" spans="1:11" ht="18.95" customHeight="1" x14ac:dyDescent="0.25">
      <c r="A527" s="52"/>
      <c r="C527" s="76"/>
      <c r="D527" s="185"/>
      <c r="E527" s="76"/>
      <c r="F527" s="76" t="str">
        <f>IF(E527="","",IFERROR(VLOOKUP(E527,Cadastro!$C$9:$D$1009,2,FALSE),"PROD. NÃO ENCONTRADO"))</f>
        <v/>
      </c>
      <c r="G527" s="94"/>
      <c r="H527" s="69" t="str">
        <f>IFERROR(G527*VLOOKUP(E527,Saldo!$P$8:$U$1009,6,FALSE),"")</f>
        <v/>
      </c>
      <c r="I527" s="104" t="str">
        <f>IFERROR(IF(D527="","",VLOOKUP(E527,Saldo!$P$8:$Q$1009,2,FALSE)),"")</f>
        <v/>
      </c>
      <c r="J527" s="76"/>
      <c r="K527" s="28" t="str">
        <f t="shared" si="8"/>
        <v/>
      </c>
    </row>
    <row r="528" spans="1:11" ht="18.95" customHeight="1" x14ac:dyDescent="0.25">
      <c r="A528" s="52"/>
      <c r="C528" s="76"/>
      <c r="D528" s="185"/>
      <c r="E528" s="76"/>
      <c r="F528" s="76" t="str">
        <f>IF(E528="","",IFERROR(VLOOKUP(E528,Cadastro!$C$9:$D$1009,2,FALSE),"PROD. NÃO ENCONTRADO"))</f>
        <v/>
      </c>
      <c r="G528" s="94"/>
      <c r="H528" s="69" t="str">
        <f>IFERROR(G528*VLOOKUP(E528,Saldo!$P$8:$U$1009,6,FALSE),"")</f>
        <v/>
      </c>
      <c r="I528" s="104" t="str">
        <f>IFERROR(IF(D528="","",VLOOKUP(E528,Saldo!$P$8:$Q$1009,2,FALSE)),"")</f>
        <v/>
      </c>
      <c r="J528" s="76"/>
      <c r="K528" s="28" t="str">
        <f t="shared" si="8"/>
        <v/>
      </c>
    </row>
    <row r="529" spans="1:11" ht="18.95" customHeight="1" x14ac:dyDescent="0.25">
      <c r="A529" s="52"/>
      <c r="C529" s="76"/>
      <c r="D529" s="185"/>
      <c r="E529" s="76"/>
      <c r="F529" s="76" t="str">
        <f>IF(E529="","",IFERROR(VLOOKUP(E529,Cadastro!$C$9:$D$1009,2,FALSE),"PROD. NÃO ENCONTRADO"))</f>
        <v/>
      </c>
      <c r="G529" s="94"/>
      <c r="H529" s="69" t="str">
        <f>IFERROR(G529*VLOOKUP(E529,Saldo!$P$8:$U$1009,6,FALSE),"")</f>
        <v/>
      </c>
      <c r="I529" s="104" t="str">
        <f>IFERROR(IF(D529="","",VLOOKUP(E529,Saldo!$P$8:$Q$1009,2,FALSE)),"")</f>
        <v/>
      </c>
      <c r="J529" s="76"/>
      <c r="K529" s="28" t="str">
        <f t="shared" si="8"/>
        <v/>
      </c>
    </row>
    <row r="530" spans="1:11" ht="18.95" customHeight="1" x14ac:dyDescent="0.25">
      <c r="A530" s="52"/>
      <c r="C530" s="76"/>
      <c r="D530" s="185"/>
      <c r="E530" s="76"/>
      <c r="F530" s="76" t="str">
        <f>IF(E530="","",IFERROR(VLOOKUP(E530,Cadastro!$C$9:$D$1009,2,FALSE),"PROD. NÃO ENCONTRADO"))</f>
        <v/>
      </c>
      <c r="G530" s="94"/>
      <c r="H530" s="69" t="str">
        <f>IFERROR(G530*VLOOKUP(E530,Saldo!$P$8:$U$1009,6,FALSE),"")</f>
        <v/>
      </c>
      <c r="I530" s="104" t="str">
        <f>IFERROR(IF(D530="","",VLOOKUP(E530,Saldo!$P$8:$Q$1009,2,FALSE)),"")</f>
        <v/>
      </c>
      <c r="J530" s="76"/>
      <c r="K530" s="28" t="str">
        <f t="shared" si="8"/>
        <v/>
      </c>
    </row>
    <row r="531" spans="1:11" ht="18.95" customHeight="1" x14ac:dyDescent="0.25">
      <c r="A531" s="52"/>
      <c r="C531" s="76"/>
      <c r="D531" s="185"/>
      <c r="E531" s="76"/>
      <c r="F531" s="76" t="str">
        <f>IF(E531="","",IFERROR(VLOOKUP(E531,Cadastro!$C$9:$D$1009,2,FALSE),"PROD. NÃO ENCONTRADO"))</f>
        <v/>
      </c>
      <c r="G531" s="94"/>
      <c r="H531" s="69" t="str">
        <f>IFERROR(G531*VLOOKUP(E531,Saldo!$P$8:$U$1009,6,FALSE),"")</f>
        <v/>
      </c>
      <c r="I531" s="104" t="str">
        <f>IFERROR(IF(D531="","",VLOOKUP(E531,Saldo!$P$8:$Q$1009,2,FALSE)),"")</f>
        <v/>
      </c>
      <c r="J531" s="76"/>
      <c r="K531" s="28" t="str">
        <f t="shared" si="8"/>
        <v/>
      </c>
    </row>
    <row r="532" spans="1:11" ht="18.95" customHeight="1" x14ac:dyDescent="0.25">
      <c r="A532" s="52"/>
      <c r="C532" s="76"/>
      <c r="D532" s="185"/>
      <c r="E532" s="76"/>
      <c r="F532" s="76" t="str">
        <f>IF(E532="","",IFERROR(VLOOKUP(E532,Cadastro!$C$9:$D$1009,2,FALSE),"PROD. NÃO ENCONTRADO"))</f>
        <v/>
      </c>
      <c r="G532" s="94"/>
      <c r="H532" s="69" t="str">
        <f>IFERROR(G532*VLOOKUP(E532,Saldo!$P$8:$U$1009,6,FALSE),"")</f>
        <v/>
      </c>
      <c r="I532" s="104" t="str">
        <f>IFERROR(IF(D532="","",VLOOKUP(E532,Saldo!$P$8:$Q$1009,2,FALSE)),"")</f>
        <v/>
      </c>
      <c r="J532" s="76"/>
      <c r="K532" s="28" t="str">
        <f t="shared" si="8"/>
        <v/>
      </c>
    </row>
    <row r="533" spans="1:11" ht="18.95" customHeight="1" x14ac:dyDescent="0.25">
      <c r="A533" s="52"/>
      <c r="C533" s="76"/>
      <c r="D533" s="185"/>
      <c r="E533" s="76"/>
      <c r="F533" s="76" t="str">
        <f>IF(E533="","",IFERROR(VLOOKUP(E533,Cadastro!$C$9:$D$1009,2,FALSE),"PROD. NÃO ENCONTRADO"))</f>
        <v/>
      </c>
      <c r="G533" s="94"/>
      <c r="H533" s="69" t="str">
        <f>IFERROR(G533*VLOOKUP(E533,Saldo!$P$8:$U$1009,6,FALSE),"")</f>
        <v/>
      </c>
      <c r="I533" s="104" t="str">
        <f>IFERROR(IF(D533="","",VLOOKUP(E533,Saldo!$P$8:$Q$1009,2,FALSE)),"")</f>
        <v/>
      </c>
      <c r="J533" s="76"/>
      <c r="K533" s="28" t="str">
        <f t="shared" si="8"/>
        <v/>
      </c>
    </row>
    <row r="534" spans="1:11" ht="18.95" customHeight="1" x14ac:dyDescent="0.25">
      <c r="A534" s="52"/>
      <c r="C534" s="76"/>
      <c r="D534" s="185"/>
      <c r="E534" s="76"/>
      <c r="F534" s="76" t="str">
        <f>IF(E534="","",IFERROR(VLOOKUP(E534,Cadastro!$C$9:$D$1009,2,FALSE),"PROD. NÃO ENCONTRADO"))</f>
        <v/>
      </c>
      <c r="G534" s="94"/>
      <c r="H534" s="69" t="str">
        <f>IFERROR(G534*VLOOKUP(E534,Saldo!$P$8:$U$1009,6,FALSE),"")</f>
        <v/>
      </c>
      <c r="I534" s="104" t="str">
        <f>IFERROR(IF(D534="","",VLOOKUP(E534,Saldo!$P$8:$Q$1009,2,FALSE)),"")</f>
        <v/>
      </c>
      <c r="J534" s="76"/>
      <c r="K534" s="28" t="str">
        <f t="shared" si="8"/>
        <v/>
      </c>
    </row>
    <row r="535" spans="1:11" ht="18.95" customHeight="1" x14ac:dyDescent="0.25">
      <c r="A535" s="52"/>
      <c r="C535" s="76"/>
      <c r="D535" s="185"/>
      <c r="E535" s="76"/>
      <c r="F535" s="76" t="str">
        <f>IF(E535="","",IFERROR(VLOOKUP(E535,Cadastro!$C$9:$D$1009,2,FALSE),"PROD. NÃO ENCONTRADO"))</f>
        <v/>
      </c>
      <c r="G535" s="94"/>
      <c r="H535" s="69" t="str">
        <f>IFERROR(G535*VLOOKUP(E535,Saldo!$P$8:$U$1009,6,FALSE),"")</f>
        <v/>
      </c>
      <c r="I535" s="104" t="str">
        <f>IFERROR(IF(D535="","",VLOOKUP(E535,Saldo!$P$8:$Q$1009,2,FALSE)),"")</f>
        <v/>
      </c>
      <c r="J535" s="76"/>
      <c r="K535" s="28" t="str">
        <f t="shared" si="8"/>
        <v/>
      </c>
    </row>
    <row r="536" spans="1:11" ht="18.95" customHeight="1" x14ac:dyDescent="0.25">
      <c r="A536" s="52"/>
      <c r="C536" s="76"/>
      <c r="D536" s="185"/>
      <c r="E536" s="76"/>
      <c r="F536" s="76" t="str">
        <f>IF(E536="","",IFERROR(VLOOKUP(E536,Cadastro!$C$9:$D$1009,2,FALSE),"PROD. NÃO ENCONTRADO"))</f>
        <v/>
      </c>
      <c r="G536" s="94"/>
      <c r="H536" s="69" t="str">
        <f>IFERROR(G536*VLOOKUP(E536,Saldo!$P$8:$U$1009,6,FALSE),"")</f>
        <v/>
      </c>
      <c r="I536" s="104" t="str">
        <f>IFERROR(IF(D536="","",VLOOKUP(E536,Saldo!$P$8:$Q$1009,2,FALSE)),"")</f>
        <v/>
      </c>
      <c r="J536" s="76"/>
      <c r="K536" s="28" t="str">
        <f t="shared" si="8"/>
        <v/>
      </c>
    </row>
    <row r="537" spans="1:11" ht="18.95" customHeight="1" x14ac:dyDescent="0.25">
      <c r="A537" s="52"/>
      <c r="C537" s="76"/>
      <c r="D537" s="185"/>
      <c r="E537" s="76"/>
      <c r="F537" s="76" t="str">
        <f>IF(E537="","",IFERROR(VLOOKUP(E537,Cadastro!$C$9:$D$1009,2,FALSE),"PROD. NÃO ENCONTRADO"))</f>
        <v/>
      </c>
      <c r="G537" s="94"/>
      <c r="H537" s="69" t="str">
        <f>IFERROR(G537*VLOOKUP(E537,Saldo!$P$8:$U$1009,6,FALSE),"")</f>
        <v/>
      </c>
      <c r="I537" s="104" t="str">
        <f>IFERROR(IF(D537="","",VLOOKUP(E537,Saldo!$P$8:$Q$1009,2,FALSE)),"")</f>
        <v/>
      </c>
      <c r="J537" s="76"/>
      <c r="K537" s="28" t="str">
        <f t="shared" si="8"/>
        <v/>
      </c>
    </row>
    <row r="538" spans="1:11" ht="18.95" customHeight="1" x14ac:dyDescent="0.25">
      <c r="A538" s="52"/>
      <c r="C538" s="76"/>
      <c r="D538" s="185"/>
      <c r="E538" s="76"/>
      <c r="F538" s="76" t="str">
        <f>IF(E538="","",IFERROR(VLOOKUP(E538,Cadastro!$C$9:$D$1009,2,FALSE),"PROD. NÃO ENCONTRADO"))</f>
        <v/>
      </c>
      <c r="G538" s="94"/>
      <c r="H538" s="69" t="str">
        <f>IFERROR(G538*VLOOKUP(E538,Saldo!$P$8:$U$1009,6,FALSE),"")</f>
        <v/>
      </c>
      <c r="I538" s="104" t="str">
        <f>IFERROR(IF(D538="","",VLOOKUP(E538,Saldo!$P$8:$Q$1009,2,FALSE)),"")</f>
        <v/>
      </c>
      <c r="J538" s="76"/>
      <c r="K538" s="28" t="str">
        <f t="shared" si="8"/>
        <v/>
      </c>
    </row>
    <row r="539" spans="1:11" ht="18.95" customHeight="1" x14ac:dyDescent="0.25">
      <c r="A539" s="52"/>
      <c r="C539" s="76"/>
      <c r="D539" s="185"/>
      <c r="E539" s="76"/>
      <c r="F539" s="76" t="str">
        <f>IF(E539="","",IFERROR(VLOOKUP(E539,Cadastro!$C$9:$D$1009,2,FALSE),"PROD. NÃO ENCONTRADO"))</f>
        <v/>
      </c>
      <c r="G539" s="94"/>
      <c r="H539" s="69" t="str">
        <f>IFERROR(G539*VLOOKUP(E539,Saldo!$P$8:$U$1009,6,FALSE),"")</f>
        <v/>
      </c>
      <c r="I539" s="104" t="str">
        <f>IFERROR(IF(D539="","",VLOOKUP(E539,Saldo!$P$8:$Q$1009,2,FALSE)),"")</f>
        <v/>
      </c>
      <c r="J539" s="76"/>
      <c r="K539" s="28" t="str">
        <f t="shared" si="8"/>
        <v/>
      </c>
    </row>
    <row r="540" spans="1:11" ht="18.95" customHeight="1" x14ac:dyDescent="0.25">
      <c r="A540" s="52"/>
      <c r="C540" s="76"/>
      <c r="D540" s="185"/>
      <c r="E540" s="76"/>
      <c r="F540" s="76" t="str">
        <f>IF(E540="","",IFERROR(VLOOKUP(E540,Cadastro!$C$9:$D$1009,2,FALSE),"PROD. NÃO ENCONTRADO"))</f>
        <v/>
      </c>
      <c r="G540" s="94"/>
      <c r="H540" s="69" t="str">
        <f>IFERROR(G540*VLOOKUP(E540,Saldo!$P$8:$U$1009,6,FALSE),"")</f>
        <v/>
      </c>
      <c r="I540" s="104" t="str">
        <f>IFERROR(IF(D540="","",VLOOKUP(E540,Saldo!$P$8:$Q$1009,2,FALSE)),"")</f>
        <v/>
      </c>
      <c r="J540" s="76"/>
      <c r="K540" s="28" t="str">
        <f t="shared" si="8"/>
        <v/>
      </c>
    </row>
    <row r="541" spans="1:11" ht="18.95" customHeight="1" x14ac:dyDescent="0.25">
      <c r="A541" s="52"/>
      <c r="C541" s="76"/>
      <c r="D541" s="185"/>
      <c r="E541" s="76"/>
      <c r="F541" s="76" t="str">
        <f>IF(E541="","",IFERROR(VLOOKUP(E541,Cadastro!$C$9:$D$1009,2,FALSE),"PROD. NÃO ENCONTRADO"))</f>
        <v/>
      </c>
      <c r="G541" s="94"/>
      <c r="H541" s="69" t="str">
        <f>IFERROR(G541*VLOOKUP(E541,Saldo!$P$8:$U$1009,6,FALSE),"")</f>
        <v/>
      </c>
      <c r="I541" s="104" t="str">
        <f>IFERROR(IF(D541="","",VLOOKUP(E541,Saldo!$P$8:$Q$1009,2,FALSE)),"")</f>
        <v/>
      </c>
      <c r="J541" s="76"/>
      <c r="K541" s="28" t="str">
        <f t="shared" si="8"/>
        <v/>
      </c>
    </row>
    <row r="542" spans="1:11" ht="18.95" customHeight="1" x14ac:dyDescent="0.25">
      <c r="A542" s="52"/>
      <c r="C542" s="76"/>
      <c r="D542" s="185"/>
      <c r="E542" s="76"/>
      <c r="F542" s="76" t="str">
        <f>IF(E542="","",IFERROR(VLOOKUP(E542,Cadastro!$C$9:$D$1009,2,FALSE),"PROD. NÃO ENCONTRADO"))</f>
        <v/>
      </c>
      <c r="G542" s="94"/>
      <c r="H542" s="69" t="str">
        <f>IFERROR(G542*VLOOKUP(E542,Saldo!$P$8:$U$1009,6,FALSE),"")</f>
        <v/>
      </c>
      <c r="I542" s="104" t="str">
        <f>IFERROR(IF(D542="","",VLOOKUP(E542,Saldo!$P$8:$Q$1009,2,FALSE)),"")</f>
        <v/>
      </c>
      <c r="J542" s="76"/>
      <c r="K542" s="28" t="str">
        <f t="shared" si="8"/>
        <v/>
      </c>
    </row>
    <row r="543" spans="1:11" ht="18.95" customHeight="1" x14ac:dyDescent="0.25">
      <c r="A543" s="52"/>
      <c r="C543" s="76"/>
      <c r="D543" s="185"/>
      <c r="E543" s="76"/>
      <c r="F543" s="76" t="str">
        <f>IF(E543="","",IFERROR(VLOOKUP(E543,Cadastro!$C$9:$D$1009,2,FALSE),"PROD. NÃO ENCONTRADO"))</f>
        <v/>
      </c>
      <c r="G543" s="94"/>
      <c r="H543" s="69" t="str">
        <f>IFERROR(G543*VLOOKUP(E543,Saldo!$P$8:$U$1009,6,FALSE),"")</f>
        <v/>
      </c>
      <c r="I543" s="104" t="str">
        <f>IFERROR(IF(D543="","",VLOOKUP(E543,Saldo!$P$8:$Q$1009,2,FALSE)),"")</f>
        <v/>
      </c>
      <c r="J543" s="76"/>
      <c r="K543" s="28" t="str">
        <f t="shared" si="8"/>
        <v/>
      </c>
    </row>
    <row r="544" spans="1:11" ht="18.95" customHeight="1" x14ac:dyDescent="0.25">
      <c r="A544" s="52"/>
      <c r="C544" s="76"/>
      <c r="D544" s="185"/>
      <c r="E544" s="76"/>
      <c r="F544" s="76" t="str">
        <f>IF(E544="","",IFERROR(VLOOKUP(E544,Cadastro!$C$9:$D$1009,2,FALSE),"PROD. NÃO ENCONTRADO"))</f>
        <v/>
      </c>
      <c r="G544" s="94"/>
      <c r="H544" s="69" t="str">
        <f>IFERROR(G544*VLOOKUP(E544,Saldo!$P$8:$U$1009,6,FALSE),"")</f>
        <v/>
      </c>
      <c r="I544" s="104" t="str">
        <f>IFERROR(IF(D544="","",VLOOKUP(E544,Saldo!$P$8:$Q$1009,2,FALSE)),"")</f>
        <v/>
      </c>
      <c r="J544" s="76"/>
      <c r="K544" s="28" t="str">
        <f t="shared" si="8"/>
        <v/>
      </c>
    </row>
    <row r="545" spans="1:11" ht="18.95" customHeight="1" x14ac:dyDescent="0.25">
      <c r="A545" s="52"/>
      <c r="C545" s="76"/>
      <c r="D545" s="185"/>
      <c r="E545" s="76"/>
      <c r="F545" s="76" t="str">
        <f>IF(E545="","",IFERROR(VLOOKUP(E545,Cadastro!$C$9:$D$1009,2,FALSE),"PROD. NÃO ENCONTRADO"))</f>
        <v/>
      </c>
      <c r="G545" s="94"/>
      <c r="H545" s="69" t="str">
        <f>IFERROR(G545*VLOOKUP(E545,Saldo!$P$8:$U$1009,6,FALSE),"")</f>
        <v/>
      </c>
      <c r="I545" s="104" t="str">
        <f>IFERROR(IF(D545="","",VLOOKUP(E545,Saldo!$P$8:$Q$1009,2,FALSE)),"")</f>
        <v/>
      </c>
      <c r="J545" s="76"/>
      <c r="K545" s="28" t="str">
        <f t="shared" si="8"/>
        <v/>
      </c>
    </row>
    <row r="546" spans="1:11" ht="18.95" customHeight="1" x14ac:dyDescent="0.25">
      <c r="A546" s="52"/>
      <c r="C546" s="76"/>
      <c r="D546" s="185"/>
      <c r="E546" s="76"/>
      <c r="F546" s="76" t="str">
        <f>IF(E546="","",IFERROR(VLOOKUP(E546,Cadastro!$C$9:$D$1009,2,FALSE),"PROD. NÃO ENCONTRADO"))</f>
        <v/>
      </c>
      <c r="G546" s="94"/>
      <c r="H546" s="69" t="str">
        <f>IFERROR(G546*VLOOKUP(E546,Saldo!$P$8:$U$1009,6,FALSE),"")</f>
        <v/>
      </c>
      <c r="I546" s="104" t="str">
        <f>IFERROR(IF(D546="","",VLOOKUP(E546,Saldo!$P$8:$Q$1009,2,FALSE)),"")</f>
        <v/>
      </c>
      <c r="J546" s="76"/>
      <c r="K546" s="28" t="str">
        <f t="shared" si="8"/>
        <v/>
      </c>
    </row>
    <row r="547" spans="1:11" ht="18.95" customHeight="1" x14ac:dyDescent="0.25">
      <c r="A547" s="52"/>
      <c r="C547" s="76"/>
      <c r="D547" s="185"/>
      <c r="E547" s="76"/>
      <c r="F547" s="76" t="str">
        <f>IF(E547="","",IFERROR(VLOOKUP(E547,Cadastro!$C$9:$D$1009,2,FALSE),"PROD. NÃO ENCONTRADO"))</f>
        <v/>
      </c>
      <c r="G547" s="94"/>
      <c r="H547" s="69" t="str">
        <f>IFERROR(G547*VLOOKUP(E547,Saldo!$P$8:$U$1009,6,FALSE),"")</f>
        <v/>
      </c>
      <c r="I547" s="104" t="str">
        <f>IFERROR(IF(D547="","",VLOOKUP(E547,Saldo!$P$8:$Q$1009,2,FALSE)),"")</f>
        <v/>
      </c>
      <c r="J547" s="76"/>
      <c r="K547" s="28" t="str">
        <f t="shared" si="8"/>
        <v/>
      </c>
    </row>
    <row r="548" spans="1:11" ht="18.95" customHeight="1" x14ac:dyDescent="0.25">
      <c r="A548" s="52"/>
      <c r="C548" s="76"/>
      <c r="D548" s="185"/>
      <c r="E548" s="76"/>
      <c r="F548" s="76" t="str">
        <f>IF(E548="","",IFERROR(VLOOKUP(E548,Cadastro!$C$9:$D$1009,2,FALSE),"PROD. NÃO ENCONTRADO"))</f>
        <v/>
      </c>
      <c r="G548" s="94"/>
      <c r="H548" s="69" t="str">
        <f>IFERROR(G548*VLOOKUP(E548,Saldo!$P$8:$U$1009,6,FALSE),"")</f>
        <v/>
      </c>
      <c r="I548" s="104" t="str">
        <f>IFERROR(IF(D548="","",VLOOKUP(E548,Saldo!$P$8:$Q$1009,2,FALSE)),"")</f>
        <v/>
      </c>
      <c r="J548" s="76"/>
      <c r="K548" s="28" t="str">
        <f t="shared" si="8"/>
        <v/>
      </c>
    </row>
    <row r="549" spans="1:11" ht="18.95" customHeight="1" x14ac:dyDescent="0.25">
      <c r="A549" s="52"/>
      <c r="C549" s="76"/>
      <c r="D549" s="185"/>
      <c r="E549" s="76"/>
      <c r="F549" s="76" t="str">
        <f>IF(E549="","",IFERROR(VLOOKUP(E549,Cadastro!$C$9:$D$1009,2,FALSE),"PROD. NÃO ENCONTRADO"))</f>
        <v/>
      </c>
      <c r="G549" s="94"/>
      <c r="H549" s="69" t="str">
        <f>IFERROR(G549*VLOOKUP(E549,Saldo!$P$8:$U$1009,6,FALSE),"")</f>
        <v/>
      </c>
      <c r="I549" s="104" t="str">
        <f>IFERROR(IF(D549="","",VLOOKUP(E549,Saldo!$P$8:$Q$1009,2,FALSE)),"")</f>
        <v/>
      </c>
      <c r="J549" s="76"/>
      <c r="K549" s="28" t="str">
        <f t="shared" si="8"/>
        <v/>
      </c>
    </row>
    <row r="550" spans="1:11" ht="18.95" customHeight="1" x14ac:dyDescent="0.25">
      <c r="A550" s="52"/>
      <c r="C550" s="76"/>
      <c r="D550" s="185"/>
      <c r="E550" s="76"/>
      <c r="F550" s="76" t="str">
        <f>IF(E550="","",IFERROR(VLOOKUP(E550,Cadastro!$C$9:$D$1009,2,FALSE),"PROD. NÃO ENCONTRADO"))</f>
        <v/>
      </c>
      <c r="G550" s="94"/>
      <c r="H550" s="69" t="str">
        <f>IFERROR(G550*VLOOKUP(E550,Saldo!$P$8:$U$1009,6,FALSE),"")</f>
        <v/>
      </c>
      <c r="I550" s="104" t="str">
        <f>IFERROR(IF(D550="","",VLOOKUP(E550,Saldo!$P$8:$Q$1009,2,FALSE)),"")</f>
        <v/>
      </c>
      <c r="J550" s="76"/>
      <c r="K550" s="28" t="str">
        <f t="shared" si="8"/>
        <v/>
      </c>
    </row>
    <row r="551" spans="1:11" ht="18.95" customHeight="1" x14ac:dyDescent="0.25">
      <c r="A551" s="52"/>
      <c r="C551" s="76"/>
      <c r="D551" s="185"/>
      <c r="E551" s="76"/>
      <c r="F551" s="76" t="str">
        <f>IF(E551="","",IFERROR(VLOOKUP(E551,Cadastro!$C$9:$D$1009,2,FALSE),"PROD. NÃO ENCONTRADO"))</f>
        <v/>
      </c>
      <c r="G551" s="94"/>
      <c r="H551" s="69" t="str">
        <f>IFERROR(G551*VLOOKUP(E551,Saldo!$P$8:$U$1009,6,FALSE),"")</f>
        <v/>
      </c>
      <c r="I551" s="104" t="str">
        <f>IFERROR(IF(D551="","",VLOOKUP(E551,Saldo!$P$8:$Q$1009,2,FALSE)),"")</f>
        <v/>
      </c>
      <c r="J551" s="76"/>
      <c r="K551" s="28" t="str">
        <f t="shared" si="8"/>
        <v/>
      </c>
    </row>
    <row r="552" spans="1:11" ht="18.95" customHeight="1" x14ac:dyDescent="0.25">
      <c r="A552" s="52"/>
      <c r="C552" s="76"/>
      <c r="D552" s="185"/>
      <c r="E552" s="76"/>
      <c r="F552" s="76" t="str">
        <f>IF(E552="","",IFERROR(VLOOKUP(E552,Cadastro!$C$9:$D$1009,2,FALSE),"PROD. NÃO ENCONTRADO"))</f>
        <v/>
      </c>
      <c r="G552" s="94"/>
      <c r="H552" s="69" t="str">
        <f>IFERROR(G552*VLOOKUP(E552,Saldo!$P$8:$U$1009,6,FALSE),"")</f>
        <v/>
      </c>
      <c r="I552" s="104" t="str">
        <f>IFERROR(IF(D552="","",VLOOKUP(E552,Saldo!$P$8:$Q$1009,2,FALSE)),"")</f>
        <v/>
      </c>
      <c r="J552" s="76"/>
      <c r="K552" s="28" t="str">
        <f t="shared" si="8"/>
        <v/>
      </c>
    </row>
    <row r="553" spans="1:11" ht="18.95" customHeight="1" x14ac:dyDescent="0.25">
      <c r="A553" s="52"/>
      <c r="C553" s="76"/>
      <c r="D553" s="185"/>
      <c r="E553" s="76"/>
      <c r="F553" s="76" t="str">
        <f>IF(E553="","",IFERROR(VLOOKUP(E553,Cadastro!$C$9:$D$1009,2,FALSE),"PROD. NÃO ENCONTRADO"))</f>
        <v/>
      </c>
      <c r="G553" s="94"/>
      <c r="H553" s="69" t="str">
        <f>IFERROR(G553*VLOOKUP(E553,Saldo!$P$8:$U$1009,6,FALSE),"")</f>
        <v/>
      </c>
      <c r="I553" s="104" t="str">
        <f>IFERROR(IF(D553="","",VLOOKUP(E553,Saldo!$P$8:$Q$1009,2,FALSE)),"")</f>
        <v/>
      </c>
      <c r="J553" s="76"/>
      <c r="K553" s="28" t="str">
        <f t="shared" si="8"/>
        <v/>
      </c>
    </row>
    <row r="554" spans="1:11" ht="18.95" customHeight="1" x14ac:dyDescent="0.25">
      <c r="A554" s="52"/>
      <c r="C554" s="76"/>
      <c r="D554" s="185"/>
      <c r="E554" s="76"/>
      <c r="F554" s="76" t="str">
        <f>IF(E554="","",IFERROR(VLOOKUP(E554,Cadastro!$C$9:$D$1009,2,FALSE),"PROD. NÃO ENCONTRADO"))</f>
        <v/>
      </c>
      <c r="G554" s="94"/>
      <c r="H554" s="69" t="str">
        <f>IFERROR(G554*VLOOKUP(E554,Saldo!$P$8:$U$1009,6,FALSE),"")</f>
        <v/>
      </c>
      <c r="I554" s="104" t="str">
        <f>IFERROR(IF(D554="","",VLOOKUP(E554,Saldo!$P$8:$Q$1009,2,FALSE)),"")</f>
        <v/>
      </c>
      <c r="J554" s="76"/>
      <c r="K554" s="28" t="str">
        <f t="shared" si="8"/>
        <v/>
      </c>
    </row>
    <row r="555" spans="1:11" ht="18.95" customHeight="1" x14ac:dyDescent="0.25">
      <c r="A555" s="52"/>
      <c r="C555" s="76"/>
      <c r="D555" s="185"/>
      <c r="E555" s="76"/>
      <c r="F555" s="76" t="str">
        <f>IF(E555="","",IFERROR(VLOOKUP(E555,Cadastro!$C$9:$D$1009,2,FALSE),"PROD. NÃO ENCONTRADO"))</f>
        <v/>
      </c>
      <c r="G555" s="94"/>
      <c r="H555" s="69" t="str">
        <f>IFERROR(G555*VLOOKUP(E555,Saldo!$P$8:$U$1009,6,FALSE),"")</f>
        <v/>
      </c>
      <c r="I555" s="104" t="str">
        <f>IFERROR(IF(D555="","",VLOOKUP(E555,Saldo!$P$8:$Q$1009,2,FALSE)),"")</f>
        <v/>
      </c>
      <c r="J555" s="76"/>
      <c r="K555" s="28" t="str">
        <f t="shared" si="8"/>
        <v/>
      </c>
    </row>
    <row r="556" spans="1:11" ht="18.95" customHeight="1" x14ac:dyDescent="0.25">
      <c r="A556" s="52"/>
      <c r="C556" s="76"/>
      <c r="D556" s="185"/>
      <c r="E556" s="76"/>
      <c r="F556" s="76" t="str">
        <f>IF(E556="","",IFERROR(VLOOKUP(E556,Cadastro!$C$9:$D$1009,2,FALSE),"PROD. NÃO ENCONTRADO"))</f>
        <v/>
      </c>
      <c r="G556" s="94"/>
      <c r="H556" s="69" t="str">
        <f>IFERROR(G556*VLOOKUP(E556,Saldo!$P$8:$U$1009,6,FALSE),"")</f>
        <v/>
      </c>
      <c r="I556" s="104" t="str">
        <f>IFERROR(IF(D556="","",VLOOKUP(E556,Saldo!$P$8:$Q$1009,2,FALSE)),"")</f>
        <v/>
      </c>
      <c r="J556" s="76"/>
      <c r="K556" s="28" t="str">
        <f t="shared" si="8"/>
        <v/>
      </c>
    </row>
    <row r="557" spans="1:11" ht="18.95" customHeight="1" x14ac:dyDescent="0.25">
      <c r="A557" s="52"/>
      <c r="C557" s="76"/>
      <c r="D557" s="185"/>
      <c r="E557" s="76"/>
      <c r="F557" s="76" t="str">
        <f>IF(E557="","",IFERROR(VLOOKUP(E557,Cadastro!$C$9:$D$1009,2,FALSE),"PROD. NÃO ENCONTRADO"))</f>
        <v/>
      </c>
      <c r="G557" s="94"/>
      <c r="H557" s="69" t="str">
        <f>IFERROR(G557*VLOOKUP(E557,Saldo!$P$8:$U$1009,6,FALSE),"")</f>
        <v/>
      </c>
      <c r="I557" s="104" t="str">
        <f>IFERROR(IF(D557="","",VLOOKUP(E557,Saldo!$P$8:$Q$1009,2,FALSE)),"")</f>
        <v/>
      </c>
      <c r="J557" s="76"/>
      <c r="K557" s="28" t="str">
        <f t="shared" si="8"/>
        <v/>
      </c>
    </row>
    <row r="558" spans="1:11" ht="18.95" customHeight="1" x14ac:dyDescent="0.25">
      <c r="A558" s="52"/>
      <c r="C558" s="76"/>
      <c r="D558" s="185"/>
      <c r="E558" s="76"/>
      <c r="F558" s="76" t="str">
        <f>IF(E558="","",IFERROR(VLOOKUP(E558,Cadastro!$C$9:$D$1009,2,FALSE),"PROD. NÃO ENCONTRADO"))</f>
        <v/>
      </c>
      <c r="G558" s="94"/>
      <c r="H558" s="69" t="str">
        <f>IFERROR(G558*VLOOKUP(E558,Saldo!$P$8:$U$1009,6,FALSE),"")</f>
        <v/>
      </c>
      <c r="I558" s="104" t="str">
        <f>IFERROR(IF(D558="","",VLOOKUP(E558,Saldo!$P$8:$Q$1009,2,FALSE)),"")</f>
        <v/>
      </c>
      <c r="J558" s="76"/>
      <c r="K558" s="28" t="str">
        <f t="shared" si="8"/>
        <v/>
      </c>
    </row>
    <row r="559" spans="1:11" ht="18.95" customHeight="1" x14ac:dyDescent="0.25">
      <c r="A559" s="52"/>
      <c r="C559" s="76"/>
      <c r="D559" s="185"/>
      <c r="E559" s="76"/>
      <c r="F559" s="76" t="str">
        <f>IF(E559="","",IFERROR(VLOOKUP(E559,Cadastro!$C$9:$D$1009,2,FALSE),"PROD. NÃO ENCONTRADO"))</f>
        <v/>
      </c>
      <c r="G559" s="94"/>
      <c r="H559" s="69" t="str">
        <f>IFERROR(G559*VLOOKUP(E559,Saldo!$P$8:$U$1009,6,FALSE),"")</f>
        <v/>
      </c>
      <c r="I559" s="104" t="str">
        <f>IFERROR(IF(D559="","",VLOOKUP(E559,Saldo!$P$8:$Q$1009,2,FALSE)),"")</f>
        <v/>
      </c>
      <c r="J559" s="76"/>
      <c r="K559" s="28" t="str">
        <f t="shared" si="8"/>
        <v/>
      </c>
    </row>
    <row r="560" spans="1:11" ht="18.95" customHeight="1" x14ac:dyDescent="0.25">
      <c r="A560" s="52"/>
      <c r="C560" s="76"/>
      <c r="D560" s="185"/>
      <c r="E560" s="76"/>
      <c r="F560" s="76" t="str">
        <f>IF(E560="","",IFERROR(VLOOKUP(E560,Cadastro!$C$9:$D$1009,2,FALSE),"PROD. NÃO ENCONTRADO"))</f>
        <v/>
      </c>
      <c r="G560" s="94"/>
      <c r="H560" s="69" t="str">
        <f>IFERROR(G560*VLOOKUP(E560,Saldo!$P$8:$U$1009,6,FALSE),"")</f>
        <v/>
      </c>
      <c r="I560" s="104" t="str">
        <f>IFERROR(IF(D560="","",VLOOKUP(E560,Saldo!$P$8:$Q$1009,2,FALSE)),"")</f>
        <v/>
      </c>
      <c r="J560" s="76"/>
      <c r="K560" s="28" t="str">
        <f t="shared" si="8"/>
        <v/>
      </c>
    </row>
    <row r="561" spans="1:11" ht="18.95" customHeight="1" x14ac:dyDescent="0.25">
      <c r="A561" s="52"/>
      <c r="C561" s="76"/>
      <c r="D561" s="185"/>
      <c r="E561" s="76"/>
      <c r="F561" s="76" t="str">
        <f>IF(E561="","",IFERROR(VLOOKUP(E561,Cadastro!$C$9:$D$1009,2,FALSE),"PROD. NÃO ENCONTRADO"))</f>
        <v/>
      </c>
      <c r="G561" s="94"/>
      <c r="H561" s="69" t="str">
        <f>IFERROR(G561*VLOOKUP(E561,Saldo!$P$8:$U$1009,6,FALSE),"")</f>
        <v/>
      </c>
      <c r="I561" s="104" t="str">
        <f>IFERROR(IF(D561="","",VLOOKUP(E561,Saldo!$P$8:$Q$1009,2,FALSE)),"")</f>
        <v/>
      </c>
      <c r="J561" s="76"/>
      <c r="K561" s="28" t="str">
        <f t="shared" si="8"/>
        <v/>
      </c>
    </row>
    <row r="562" spans="1:11" ht="18.95" customHeight="1" x14ac:dyDescent="0.25">
      <c r="A562" s="52"/>
      <c r="C562" s="76"/>
      <c r="D562" s="185"/>
      <c r="E562" s="76"/>
      <c r="F562" s="76" t="str">
        <f>IF(E562="","",IFERROR(VLOOKUP(E562,Cadastro!$C$9:$D$1009,2,FALSE),"PROD. NÃO ENCONTRADO"))</f>
        <v/>
      </c>
      <c r="G562" s="94"/>
      <c r="H562" s="69" t="str">
        <f>IFERROR(G562*VLOOKUP(E562,Saldo!$P$8:$U$1009,6,FALSE),"")</f>
        <v/>
      </c>
      <c r="I562" s="104" t="str">
        <f>IFERROR(IF(D562="","",VLOOKUP(E562,Saldo!$P$8:$Q$1009,2,FALSE)),"")</f>
        <v/>
      </c>
      <c r="J562" s="76"/>
      <c r="K562" s="28" t="str">
        <f t="shared" si="8"/>
        <v/>
      </c>
    </row>
    <row r="563" spans="1:11" ht="18.95" customHeight="1" x14ac:dyDescent="0.25">
      <c r="A563" s="52"/>
      <c r="C563" s="76"/>
      <c r="D563" s="185"/>
      <c r="E563" s="76"/>
      <c r="F563" s="76" t="str">
        <f>IF(E563="","",IFERROR(VLOOKUP(E563,Cadastro!$C$9:$D$1009,2,FALSE),"PROD. NÃO ENCONTRADO"))</f>
        <v/>
      </c>
      <c r="G563" s="94"/>
      <c r="H563" s="69" t="str">
        <f>IFERROR(G563*VLOOKUP(E563,Saldo!$P$8:$U$1009,6,FALSE),"")</f>
        <v/>
      </c>
      <c r="I563" s="104" t="str">
        <f>IFERROR(IF(D563="","",VLOOKUP(E563,Saldo!$P$8:$Q$1009,2,FALSE)),"")</f>
        <v/>
      </c>
      <c r="J563" s="76"/>
      <c r="K563" s="28" t="str">
        <f t="shared" si="8"/>
        <v/>
      </c>
    </row>
    <row r="564" spans="1:11" ht="18.95" customHeight="1" x14ac:dyDescent="0.25">
      <c r="A564" s="52"/>
      <c r="C564" s="76"/>
      <c r="D564" s="185"/>
      <c r="E564" s="76"/>
      <c r="F564" s="76" t="str">
        <f>IF(E564="","",IFERROR(VLOOKUP(E564,Cadastro!$C$9:$D$1009,2,FALSE),"PROD. NÃO ENCONTRADO"))</f>
        <v/>
      </c>
      <c r="G564" s="94"/>
      <c r="H564" s="69" t="str">
        <f>IFERROR(G564*VLOOKUP(E564,Saldo!$P$8:$U$1009,6,FALSE),"")</f>
        <v/>
      </c>
      <c r="I564" s="104" t="str">
        <f>IFERROR(IF(D564="","",VLOOKUP(E564,Saldo!$P$8:$Q$1009,2,FALSE)),"")</f>
        <v/>
      </c>
      <c r="J564" s="76"/>
      <c r="K564" s="28" t="str">
        <f t="shared" si="8"/>
        <v/>
      </c>
    </row>
    <row r="565" spans="1:11" ht="18.95" customHeight="1" x14ac:dyDescent="0.25">
      <c r="A565" s="52"/>
      <c r="C565" s="76"/>
      <c r="D565" s="185"/>
      <c r="E565" s="76"/>
      <c r="F565" s="76" t="str">
        <f>IF(E565="","",IFERROR(VLOOKUP(E565,Cadastro!$C$9:$D$1009,2,FALSE),"PROD. NÃO ENCONTRADO"))</f>
        <v/>
      </c>
      <c r="G565" s="94"/>
      <c r="H565" s="69" t="str">
        <f>IFERROR(G565*VLOOKUP(E565,Saldo!$P$8:$U$1009,6,FALSE),"")</f>
        <v/>
      </c>
      <c r="I565" s="104" t="str">
        <f>IFERROR(IF(D565="","",VLOOKUP(E565,Saldo!$P$8:$Q$1009,2,FALSE)),"")</f>
        <v/>
      </c>
      <c r="J565" s="76"/>
      <c r="K565" s="28" t="str">
        <f t="shared" si="8"/>
        <v/>
      </c>
    </row>
    <row r="566" spans="1:11" ht="18.95" customHeight="1" x14ac:dyDescent="0.25">
      <c r="A566" s="52"/>
      <c r="C566" s="76"/>
      <c r="D566" s="185"/>
      <c r="E566" s="76"/>
      <c r="F566" s="76" t="str">
        <f>IF(E566="","",IFERROR(VLOOKUP(E566,Cadastro!$C$9:$D$1009,2,FALSE),"PROD. NÃO ENCONTRADO"))</f>
        <v/>
      </c>
      <c r="G566" s="94"/>
      <c r="H566" s="69" t="str">
        <f>IFERROR(G566*VLOOKUP(E566,Saldo!$P$8:$U$1009,6,FALSE),"")</f>
        <v/>
      </c>
      <c r="I566" s="104" t="str">
        <f>IFERROR(IF(D566="","",VLOOKUP(E566,Saldo!$P$8:$Q$1009,2,FALSE)),"")</f>
        <v/>
      </c>
      <c r="J566" s="76"/>
      <c r="K566" s="28" t="str">
        <f t="shared" si="8"/>
        <v/>
      </c>
    </row>
    <row r="567" spans="1:11" ht="18.95" customHeight="1" x14ac:dyDescent="0.25">
      <c r="A567" s="52"/>
      <c r="C567" s="76"/>
      <c r="D567" s="185"/>
      <c r="E567" s="76"/>
      <c r="F567" s="76" t="str">
        <f>IF(E567="","",IFERROR(VLOOKUP(E567,Cadastro!$C$9:$D$1009,2,FALSE),"PROD. NÃO ENCONTRADO"))</f>
        <v/>
      </c>
      <c r="G567" s="94"/>
      <c r="H567" s="69" t="str">
        <f>IFERROR(G567*VLOOKUP(E567,Saldo!$P$8:$U$1009,6,FALSE),"")</f>
        <v/>
      </c>
      <c r="I567" s="104" t="str">
        <f>IFERROR(IF(D567="","",VLOOKUP(E567,Saldo!$P$8:$Q$1009,2,FALSE)),"")</f>
        <v/>
      </c>
      <c r="J567" s="76"/>
      <c r="K567" s="28" t="str">
        <f t="shared" si="8"/>
        <v/>
      </c>
    </row>
    <row r="568" spans="1:11" ht="18.95" customHeight="1" x14ac:dyDescent="0.25">
      <c r="A568" s="52"/>
      <c r="C568" s="76"/>
      <c r="D568" s="185"/>
      <c r="E568" s="76"/>
      <c r="F568" s="76" t="str">
        <f>IF(E568="","",IFERROR(VLOOKUP(E568,Cadastro!$C$9:$D$1009,2,FALSE),"PROD. NÃO ENCONTRADO"))</f>
        <v/>
      </c>
      <c r="G568" s="94"/>
      <c r="H568" s="69" t="str">
        <f>IFERROR(G568*VLOOKUP(E568,Saldo!$P$8:$U$1009,6,FALSE),"")</f>
        <v/>
      </c>
      <c r="I568" s="104" t="str">
        <f>IFERROR(IF(D568="","",VLOOKUP(E568,Saldo!$P$8:$Q$1009,2,FALSE)),"")</f>
        <v/>
      </c>
      <c r="J568" s="76"/>
      <c r="K568" s="28" t="str">
        <f t="shared" si="8"/>
        <v/>
      </c>
    </row>
    <row r="569" spans="1:11" ht="18.95" customHeight="1" x14ac:dyDescent="0.25">
      <c r="A569" s="52"/>
      <c r="C569" s="76"/>
      <c r="D569" s="185"/>
      <c r="E569" s="76"/>
      <c r="F569" s="76" t="str">
        <f>IF(E569="","",IFERROR(VLOOKUP(E569,Cadastro!$C$9:$D$1009,2,FALSE),"PROD. NÃO ENCONTRADO"))</f>
        <v/>
      </c>
      <c r="G569" s="94"/>
      <c r="H569" s="69" t="str">
        <f>IFERROR(G569*VLOOKUP(E569,Saldo!$P$8:$U$1009,6,FALSE),"")</f>
        <v/>
      </c>
      <c r="I569" s="104" t="str">
        <f>IFERROR(IF(D569="","",VLOOKUP(E569,Saldo!$P$8:$Q$1009,2,FALSE)),"")</f>
        <v/>
      </c>
      <c r="J569" s="76"/>
      <c r="K569" s="28" t="str">
        <f t="shared" si="8"/>
        <v/>
      </c>
    </row>
    <row r="570" spans="1:11" ht="18.95" customHeight="1" x14ac:dyDescent="0.25">
      <c r="A570" s="52"/>
      <c r="C570" s="76"/>
      <c r="D570" s="185"/>
      <c r="E570" s="76"/>
      <c r="F570" s="76" t="str">
        <f>IF(E570="","",IFERROR(VLOOKUP(E570,Cadastro!$C$9:$D$1009,2,FALSE),"PROD. NÃO ENCONTRADO"))</f>
        <v/>
      </c>
      <c r="G570" s="94"/>
      <c r="H570" s="69" t="str">
        <f>IFERROR(G570*VLOOKUP(E570,Saldo!$P$8:$U$1009,6,FALSE),"")</f>
        <v/>
      </c>
      <c r="I570" s="104" t="str">
        <f>IFERROR(IF(D570="","",VLOOKUP(E570,Saldo!$P$8:$Q$1009,2,FALSE)),"")</f>
        <v/>
      </c>
      <c r="J570" s="76"/>
      <c r="K570" s="28" t="str">
        <f t="shared" si="8"/>
        <v/>
      </c>
    </row>
    <row r="571" spans="1:11" ht="18.95" customHeight="1" x14ac:dyDescent="0.25">
      <c r="A571" s="52"/>
      <c r="C571" s="76"/>
      <c r="D571" s="185"/>
      <c r="E571" s="76"/>
      <c r="F571" s="76" t="str">
        <f>IF(E571="","",IFERROR(VLOOKUP(E571,Cadastro!$C$9:$D$1009,2,FALSE),"PROD. NÃO ENCONTRADO"))</f>
        <v/>
      </c>
      <c r="G571" s="94"/>
      <c r="H571" s="69" t="str">
        <f>IFERROR(G571*VLOOKUP(E571,Saldo!$P$8:$U$1009,6,FALSE),"")</f>
        <v/>
      </c>
      <c r="I571" s="104" t="str">
        <f>IFERROR(IF(D571="","",VLOOKUP(E571,Saldo!$P$8:$Q$1009,2,FALSE)),"")</f>
        <v/>
      </c>
      <c r="J571" s="76"/>
      <c r="K571" s="28" t="str">
        <f t="shared" si="8"/>
        <v/>
      </c>
    </row>
    <row r="572" spans="1:11" ht="18.95" customHeight="1" x14ac:dyDescent="0.25">
      <c r="A572" s="52"/>
      <c r="C572" s="76"/>
      <c r="D572" s="185"/>
      <c r="E572" s="76"/>
      <c r="F572" s="76" t="str">
        <f>IF(E572="","",IFERROR(VLOOKUP(E572,Cadastro!$C$9:$D$1009,2,FALSE),"PROD. NÃO ENCONTRADO"))</f>
        <v/>
      </c>
      <c r="G572" s="94"/>
      <c r="H572" s="69" t="str">
        <f>IFERROR(G572*VLOOKUP(E572,Saldo!$P$8:$U$1009,6,FALSE),"")</f>
        <v/>
      </c>
      <c r="I572" s="104" t="str">
        <f>IFERROR(IF(D572="","",VLOOKUP(E572,Saldo!$P$8:$Q$1009,2,FALSE)),"")</f>
        <v/>
      </c>
      <c r="J572" s="76"/>
      <c r="K572" s="28" t="str">
        <f t="shared" si="8"/>
        <v/>
      </c>
    </row>
    <row r="573" spans="1:11" ht="18.95" customHeight="1" x14ac:dyDescent="0.25">
      <c r="A573" s="52"/>
      <c r="C573" s="76"/>
      <c r="D573" s="185"/>
      <c r="E573" s="76"/>
      <c r="F573" s="76" t="str">
        <f>IF(E573="","",IFERROR(VLOOKUP(E573,Cadastro!$C$9:$D$1009,2,FALSE),"PROD. NÃO ENCONTRADO"))</f>
        <v/>
      </c>
      <c r="G573" s="94"/>
      <c r="H573" s="69" t="str">
        <f>IFERROR(G573*VLOOKUP(E573,Saldo!$P$8:$U$1009,6,FALSE),"")</f>
        <v/>
      </c>
      <c r="I573" s="104" t="str">
        <f>IFERROR(IF(D573="","",VLOOKUP(E573,Saldo!$P$8:$Q$1009,2,FALSE)),"")</f>
        <v/>
      </c>
      <c r="J573" s="76"/>
      <c r="K573" s="28" t="str">
        <f t="shared" si="8"/>
        <v/>
      </c>
    </row>
    <row r="574" spans="1:11" ht="18.95" customHeight="1" x14ac:dyDescent="0.25">
      <c r="A574" s="52"/>
      <c r="C574" s="76"/>
      <c r="D574" s="185"/>
      <c r="E574" s="76"/>
      <c r="F574" s="76" t="str">
        <f>IF(E574="","",IFERROR(VLOOKUP(E574,Cadastro!$C$9:$D$1009,2,FALSE),"PROD. NÃO ENCONTRADO"))</f>
        <v/>
      </c>
      <c r="G574" s="94"/>
      <c r="H574" s="69" t="str">
        <f>IFERROR(G574*VLOOKUP(E574,Saldo!$P$8:$U$1009,6,FALSE),"")</f>
        <v/>
      </c>
      <c r="I574" s="104" t="str">
        <f>IFERROR(IF(D574="","",VLOOKUP(E574,Saldo!$P$8:$Q$1009,2,FALSE)),"")</f>
        <v/>
      </c>
      <c r="J574" s="76"/>
      <c r="K574" s="28" t="str">
        <f t="shared" si="8"/>
        <v/>
      </c>
    </row>
    <row r="575" spans="1:11" ht="18.95" customHeight="1" x14ac:dyDescent="0.25">
      <c r="A575" s="52"/>
      <c r="C575" s="76"/>
      <c r="D575" s="185"/>
      <c r="E575" s="76"/>
      <c r="F575" s="76" t="str">
        <f>IF(E575="","",IFERROR(VLOOKUP(E575,Cadastro!$C$9:$D$1009,2,FALSE),"PROD. NÃO ENCONTRADO"))</f>
        <v/>
      </c>
      <c r="G575" s="94"/>
      <c r="H575" s="69" t="str">
        <f>IFERROR(G575*VLOOKUP(E575,Saldo!$P$8:$U$1009,6,FALSE),"")</f>
        <v/>
      </c>
      <c r="I575" s="104" t="str">
        <f>IFERROR(IF(D575="","",VLOOKUP(E575,Saldo!$P$8:$Q$1009,2,FALSE)),"")</f>
        <v/>
      </c>
      <c r="J575" s="76"/>
      <c r="K575" s="28" t="str">
        <f t="shared" si="8"/>
        <v/>
      </c>
    </row>
    <row r="576" spans="1:11" ht="18.95" customHeight="1" x14ac:dyDescent="0.25">
      <c r="A576" s="52"/>
      <c r="C576" s="76"/>
      <c r="D576" s="185"/>
      <c r="E576" s="76"/>
      <c r="F576" s="76" t="str">
        <f>IF(E576="","",IFERROR(VLOOKUP(E576,Cadastro!$C$9:$D$1009,2,FALSE),"PROD. NÃO ENCONTRADO"))</f>
        <v/>
      </c>
      <c r="G576" s="94"/>
      <c r="H576" s="69" t="str">
        <f>IFERROR(G576*VLOOKUP(E576,Saldo!$P$8:$U$1009,6,FALSE),"")</f>
        <v/>
      </c>
      <c r="I576" s="104" t="str">
        <f>IFERROR(IF(D576="","",VLOOKUP(E576,Saldo!$P$8:$Q$1009,2,FALSE)),"")</f>
        <v/>
      </c>
      <c r="J576" s="76"/>
      <c r="K576" s="28" t="str">
        <f t="shared" si="8"/>
        <v/>
      </c>
    </row>
    <row r="577" spans="1:11" ht="18.95" customHeight="1" x14ac:dyDescent="0.25">
      <c r="A577" s="52"/>
      <c r="C577" s="76"/>
      <c r="D577" s="185"/>
      <c r="E577" s="76"/>
      <c r="F577" s="76" t="str">
        <f>IF(E577="","",IFERROR(VLOOKUP(E577,Cadastro!$C$9:$D$1009,2,FALSE),"PROD. NÃO ENCONTRADO"))</f>
        <v/>
      </c>
      <c r="G577" s="94"/>
      <c r="H577" s="69" t="str">
        <f>IFERROR(G577*VLOOKUP(E577,Saldo!$P$8:$U$1009,6,FALSE),"")</f>
        <v/>
      </c>
      <c r="I577" s="104" t="str">
        <f>IFERROR(IF(D577="","",VLOOKUP(E577,Saldo!$P$8:$Q$1009,2,FALSE)),"")</f>
        <v/>
      </c>
      <c r="J577" s="76"/>
      <c r="K577" s="28" t="str">
        <f t="shared" si="8"/>
        <v/>
      </c>
    </row>
    <row r="578" spans="1:11" ht="18.95" customHeight="1" x14ac:dyDescent="0.25">
      <c r="A578" s="52"/>
      <c r="C578" s="76"/>
      <c r="D578" s="185"/>
      <c r="E578" s="76"/>
      <c r="F578" s="76" t="str">
        <f>IF(E578="","",IFERROR(VLOOKUP(E578,Cadastro!$C$9:$D$1009,2,FALSE),"PROD. NÃO ENCONTRADO"))</f>
        <v/>
      </c>
      <c r="G578" s="94"/>
      <c r="H578" s="69" t="str">
        <f>IFERROR(G578*VLOOKUP(E578,Saldo!$P$8:$U$1009,6,FALSE),"")</f>
        <v/>
      </c>
      <c r="I578" s="104" t="str">
        <f>IFERROR(IF(D578="","",VLOOKUP(E578,Saldo!$P$8:$Q$1009,2,FALSE)),"")</f>
        <v/>
      </c>
      <c r="J578" s="76"/>
      <c r="K578" s="28" t="str">
        <f t="shared" si="8"/>
        <v/>
      </c>
    </row>
    <row r="579" spans="1:11" ht="18.95" customHeight="1" x14ac:dyDescent="0.25">
      <c r="A579" s="52"/>
      <c r="C579" s="76"/>
      <c r="D579" s="185"/>
      <c r="E579" s="76"/>
      <c r="F579" s="76" t="str">
        <f>IF(E579="","",IFERROR(VLOOKUP(E579,Cadastro!$C$9:$D$1009,2,FALSE),"PROD. NÃO ENCONTRADO"))</f>
        <v/>
      </c>
      <c r="G579" s="94"/>
      <c r="H579" s="69" t="str">
        <f>IFERROR(G579*VLOOKUP(E579,Saldo!$P$8:$U$1009,6,FALSE),"")</f>
        <v/>
      </c>
      <c r="I579" s="104" t="str">
        <f>IFERROR(IF(D579="","",VLOOKUP(E579,Saldo!$P$8:$Q$1009,2,FALSE)),"")</f>
        <v/>
      </c>
      <c r="J579" s="76"/>
      <c r="K579" s="28" t="str">
        <f t="shared" si="8"/>
        <v/>
      </c>
    </row>
    <row r="580" spans="1:11" ht="18.95" customHeight="1" x14ac:dyDescent="0.25">
      <c r="A580" s="52"/>
      <c r="C580" s="76"/>
      <c r="D580" s="185"/>
      <c r="E580" s="76"/>
      <c r="F580" s="76" t="str">
        <f>IF(E580="","",IFERROR(VLOOKUP(E580,Cadastro!$C$9:$D$1009,2,FALSE),"PROD. NÃO ENCONTRADO"))</f>
        <v/>
      </c>
      <c r="G580" s="94"/>
      <c r="H580" s="69" t="str">
        <f>IFERROR(G580*VLOOKUP(E580,Saldo!$P$8:$U$1009,6,FALSE),"")</f>
        <v/>
      </c>
      <c r="I580" s="104" t="str">
        <f>IFERROR(IF(D580="","",VLOOKUP(E580,Saldo!$P$8:$Q$1009,2,FALSE)),"")</f>
        <v/>
      </c>
      <c r="J580" s="76"/>
      <c r="K580" s="28" t="str">
        <f t="shared" si="8"/>
        <v/>
      </c>
    </row>
    <row r="581" spans="1:11" ht="18.95" customHeight="1" x14ac:dyDescent="0.25">
      <c r="A581" s="52"/>
      <c r="C581" s="76"/>
      <c r="D581" s="185"/>
      <c r="E581" s="76"/>
      <c r="F581" s="76" t="str">
        <f>IF(E581="","",IFERROR(VLOOKUP(E581,Cadastro!$C$9:$D$1009,2,FALSE),"PROD. NÃO ENCONTRADO"))</f>
        <v/>
      </c>
      <c r="G581" s="94"/>
      <c r="H581" s="69" t="str">
        <f>IFERROR(G581*VLOOKUP(E581,Saldo!$P$8:$U$1009,6,FALSE),"")</f>
        <v/>
      </c>
      <c r="I581" s="104" t="str">
        <f>IFERROR(IF(D581="","",VLOOKUP(E581,Saldo!$P$8:$Q$1009,2,FALSE)),"")</f>
        <v/>
      </c>
      <c r="J581" s="76"/>
      <c r="K581" s="28" t="str">
        <f t="shared" si="8"/>
        <v/>
      </c>
    </row>
    <row r="582" spans="1:11" ht="18.95" customHeight="1" x14ac:dyDescent="0.25">
      <c r="A582" s="52"/>
      <c r="C582" s="76"/>
      <c r="D582" s="185"/>
      <c r="E582" s="76"/>
      <c r="F582" s="76" t="str">
        <f>IF(E582="","",IFERROR(VLOOKUP(E582,Cadastro!$C$9:$D$1009,2,FALSE),"PROD. NÃO ENCONTRADO"))</f>
        <v/>
      </c>
      <c r="G582" s="94"/>
      <c r="H582" s="69" t="str">
        <f>IFERROR(G582*VLOOKUP(E582,Saldo!$P$8:$U$1009,6,FALSE),"")</f>
        <v/>
      </c>
      <c r="I582" s="104" t="str">
        <f>IFERROR(IF(D582="","",VLOOKUP(E582,Saldo!$P$8:$Q$1009,2,FALSE)),"")</f>
        <v/>
      </c>
      <c r="J582" s="76"/>
      <c r="K582" s="28" t="str">
        <f t="shared" si="8"/>
        <v/>
      </c>
    </row>
    <row r="583" spans="1:11" ht="18.95" customHeight="1" x14ac:dyDescent="0.25">
      <c r="A583" s="52"/>
      <c r="C583" s="76"/>
      <c r="D583" s="185"/>
      <c r="E583" s="76"/>
      <c r="F583" s="76" t="str">
        <f>IF(E583="","",IFERROR(VLOOKUP(E583,Cadastro!$C$9:$D$1009,2,FALSE),"PROD. NÃO ENCONTRADO"))</f>
        <v/>
      </c>
      <c r="G583" s="94"/>
      <c r="H583" s="69" t="str">
        <f>IFERROR(G583*VLOOKUP(E583,Saldo!$P$8:$U$1009,6,FALSE),"")</f>
        <v/>
      </c>
      <c r="I583" s="104" t="str">
        <f>IFERROR(IF(D583="","",VLOOKUP(E583,Saldo!$P$8:$Q$1009,2,FALSE)),"")</f>
        <v/>
      </c>
      <c r="J583" s="76"/>
      <c r="K583" s="28" t="str">
        <f t="shared" si="8"/>
        <v/>
      </c>
    </row>
    <row r="584" spans="1:11" ht="18.95" customHeight="1" x14ac:dyDescent="0.25">
      <c r="A584" s="52"/>
      <c r="C584" s="76"/>
      <c r="D584" s="185"/>
      <c r="E584" s="76"/>
      <c r="F584" s="76" t="str">
        <f>IF(E584="","",IFERROR(VLOOKUP(E584,Cadastro!$C$9:$D$1009,2,FALSE),"PROD. NÃO ENCONTRADO"))</f>
        <v/>
      </c>
      <c r="G584" s="94"/>
      <c r="H584" s="69" t="str">
        <f>IFERROR(G584*VLOOKUP(E584,Saldo!$P$8:$U$1009,6,FALSE),"")</f>
        <v/>
      </c>
      <c r="I584" s="104" t="str">
        <f>IFERROR(IF(D584="","",VLOOKUP(E584,Saldo!$P$8:$Q$1009,2,FALSE)),"")</f>
        <v/>
      </c>
      <c r="J584" s="76"/>
      <c r="K584" s="28" t="str">
        <f t="shared" si="8"/>
        <v/>
      </c>
    </row>
    <row r="585" spans="1:11" ht="18.95" customHeight="1" x14ac:dyDescent="0.25">
      <c r="A585" s="52"/>
      <c r="C585" s="76"/>
      <c r="D585" s="185"/>
      <c r="E585" s="76"/>
      <c r="F585" s="76" t="str">
        <f>IF(E585="","",IFERROR(VLOOKUP(E585,Cadastro!$C$9:$D$1009,2,FALSE),"PROD. NÃO ENCONTRADO"))</f>
        <v/>
      </c>
      <c r="G585" s="94"/>
      <c r="H585" s="69" t="str">
        <f>IFERROR(G585*VLOOKUP(E585,Saldo!$P$8:$U$1009,6,FALSE),"")</f>
        <v/>
      </c>
      <c r="I585" s="104" t="str">
        <f>IFERROR(IF(D585="","",VLOOKUP(E585,Saldo!$P$8:$Q$1009,2,FALSE)),"")</f>
        <v/>
      </c>
      <c r="J585" s="76"/>
      <c r="K585" s="28" t="str">
        <f t="shared" si="8"/>
        <v/>
      </c>
    </row>
    <row r="586" spans="1:11" ht="18.95" customHeight="1" x14ac:dyDescent="0.25">
      <c r="A586" s="52"/>
      <c r="C586" s="76"/>
      <c r="D586" s="185"/>
      <c r="E586" s="76"/>
      <c r="F586" s="76" t="str">
        <f>IF(E586="","",IFERROR(VLOOKUP(E586,Cadastro!$C$9:$D$1009,2,FALSE),"PROD. NÃO ENCONTRADO"))</f>
        <v/>
      </c>
      <c r="G586" s="94"/>
      <c r="H586" s="69" t="str">
        <f>IFERROR(G586*VLOOKUP(E586,Saldo!$P$8:$U$1009,6,FALSE),"")</f>
        <v/>
      </c>
      <c r="I586" s="104" t="str">
        <f>IFERROR(IF(D586="","",VLOOKUP(E586,Saldo!$P$8:$Q$1009,2,FALSE)),"")</f>
        <v/>
      </c>
      <c r="J586" s="76"/>
      <c r="K586" s="28" t="str">
        <f t="shared" ref="K586:K649" si="9">IF(D586="","",MONTH(D586))</f>
        <v/>
      </c>
    </row>
    <row r="587" spans="1:11" ht="18.95" customHeight="1" x14ac:dyDescent="0.25">
      <c r="A587" s="52"/>
      <c r="C587" s="76"/>
      <c r="D587" s="185"/>
      <c r="E587" s="76"/>
      <c r="F587" s="76" t="str">
        <f>IF(E587="","",IFERROR(VLOOKUP(E587,Cadastro!$C$9:$D$1009,2,FALSE),"PROD. NÃO ENCONTRADO"))</f>
        <v/>
      </c>
      <c r="G587" s="94"/>
      <c r="H587" s="69" t="str">
        <f>IFERROR(G587*VLOOKUP(E587,Saldo!$P$8:$U$1009,6,FALSE),"")</f>
        <v/>
      </c>
      <c r="I587" s="104" t="str">
        <f>IFERROR(IF(D587="","",VLOOKUP(E587,Saldo!$P$8:$Q$1009,2,FALSE)),"")</f>
        <v/>
      </c>
      <c r="J587" s="76"/>
      <c r="K587" s="28" t="str">
        <f t="shared" si="9"/>
        <v/>
      </c>
    </row>
    <row r="588" spans="1:11" ht="18.95" customHeight="1" x14ac:dyDescent="0.25">
      <c r="A588" s="52"/>
      <c r="C588" s="76"/>
      <c r="D588" s="185"/>
      <c r="E588" s="76"/>
      <c r="F588" s="76" t="str">
        <f>IF(E588="","",IFERROR(VLOOKUP(E588,Cadastro!$C$9:$D$1009,2,FALSE),"PROD. NÃO ENCONTRADO"))</f>
        <v/>
      </c>
      <c r="G588" s="94"/>
      <c r="H588" s="69" t="str">
        <f>IFERROR(G588*VLOOKUP(E588,Saldo!$P$8:$U$1009,6,FALSE),"")</f>
        <v/>
      </c>
      <c r="I588" s="104" t="str">
        <f>IFERROR(IF(D588="","",VLOOKUP(E588,Saldo!$P$8:$Q$1009,2,FALSE)),"")</f>
        <v/>
      </c>
      <c r="J588" s="76"/>
      <c r="K588" s="28" t="str">
        <f t="shared" si="9"/>
        <v/>
      </c>
    </row>
    <row r="589" spans="1:11" ht="18.95" customHeight="1" x14ac:dyDescent="0.25">
      <c r="A589" s="52"/>
      <c r="C589" s="76"/>
      <c r="D589" s="185"/>
      <c r="E589" s="76"/>
      <c r="F589" s="76" t="str">
        <f>IF(E589="","",IFERROR(VLOOKUP(E589,Cadastro!$C$9:$D$1009,2,FALSE),"PROD. NÃO ENCONTRADO"))</f>
        <v/>
      </c>
      <c r="G589" s="94"/>
      <c r="H589" s="69" t="str">
        <f>IFERROR(G589*VLOOKUP(E589,Saldo!$P$8:$U$1009,6,FALSE),"")</f>
        <v/>
      </c>
      <c r="I589" s="104" t="str">
        <f>IFERROR(IF(D589="","",VLOOKUP(E589,Saldo!$P$8:$Q$1009,2,FALSE)),"")</f>
        <v/>
      </c>
      <c r="J589" s="76"/>
      <c r="K589" s="28" t="str">
        <f t="shared" si="9"/>
        <v/>
      </c>
    </row>
    <row r="590" spans="1:11" ht="18.95" customHeight="1" x14ac:dyDescent="0.25">
      <c r="A590" s="52"/>
      <c r="C590" s="76"/>
      <c r="D590" s="185"/>
      <c r="E590" s="76"/>
      <c r="F590" s="76" t="str">
        <f>IF(E590="","",IFERROR(VLOOKUP(E590,Cadastro!$C$9:$D$1009,2,FALSE),"PROD. NÃO ENCONTRADO"))</f>
        <v/>
      </c>
      <c r="G590" s="94"/>
      <c r="H590" s="69" t="str">
        <f>IFERROR(G590*VLOOKUP(E590,Saldo!$P$8:$U$1009,6,FALSE),"")</f>
        <v/>
      </c>
      <c r="I590" s="104" t="str">
        <f>IFERROR(IF(D590="","",VLOOKUP(E590,Saldo!$P$8:$Q$1009,2,FALSE)),"")</f>
        <v/>
      </c>
      <c r="J590" s="76"/>
      <c r="K590" s="28" t="str">
        <f t="shared" si="9"/>
        <v/>
      </c>
    </row>
    <row r="591" spans="1:11" ht="18.95" customHeight="1" x14ac:dyDescent="0.25">
      <c r="A591" s="52"/>
      <c r="C591" s="76"/>
      <c r="D591" s="185"/>
      <c r="E591" s="76"/>
      <c r="F591" s="76" t="str">
        <f>IF(E591="","",IFERROR(VLOOKUP(E591,Cadastro!$C$9:$D$1009,2,FALSE),"PROD. NÃO ENCONTRADO"))</f>
        <v/>
      </c>
      <c r="G591" s="94"/>
      <c r="H591" s="69" t="str">
        <f>IFERROR(G591*VLOOKUP(E591,Saldo!$P$8:$U$1009,6,FALSE),"")</f>
        <v/>
      </c>
      <c r="I591" s="104" t="str">
        <f>IFERROR(IF(D591="","",VLOOKUP(E591,Saldo!$P$8:$Q$1009,2,FALSE)),"")</f>
        <v/>
      </c>
      <c r="J591" s="76"/>
      <c r="K591" s="28" t="str">
        <f t="shared" si="9"/>
        <v/>
      </c>
    </row>
    <row r="592" spans="1:11" ht="18.95" customHeight="1" x14ac:dyDescent="0.25">
      <c r="A592" s="52"/>
      <c r="C592" s="76"/>
      <c r="D592" s="185"/>
      <c r="E592" s="76"/>
      <c r="F592" s="76" t="str">
        <f>IF(E592="","",IFERROR(VLOOKUP(E592,Cadastro!$C$9:$D$1009,2,FALSE),"PROD. NÃO ENCONTRADO"))</f>
        <v/>
      </c>
      <c r="G592" s="94"/>
      <c r="H592" s="69" t="str">
        <f>IFERROR(G592*VLOOKUP(E592,Saldo!$P$8:$U$1009,6,FALSE),"")</f>
        <v/>
      </c>
      <c r="I592" s="104" t="str">
        <f>IFERROR(IF(D592="","",VLOOKUP(E592,Saldo!$P$8:$Q$1009,2,FALSE)),"")</f>
        <v/>
      </c>
      <c r="J592" s="76"/>
      <c r="K592" s="28" t="str">
        <f t="shared" si="9"/>
        <v/>
      </c>
    </row>
    <row r="593" spans="1:11" ht="18.95" customHeight="1" x14ac:dyDescent="0.25">
      <c r="A593" s="52"/>
      <c r="C593" s="76"/>
      <c r="D593" s="185"/>
      <c r="E593" s="76"/>
      <c r="F593" s="76" t="str">
        <f>IF(E593="","",IFERROR(VLOOKUP(E593,Cadastro!$C$9:$D$1009,2,FALSE),"PROD. NÃO ENCONTRADO"))</f>
        <v/>
      </c>
      <c r="G593" s="94"/>
      <c r="H593" s="69" t="str">
        <f>IFERROR(G593*VLOOKUP(E593,Saldo!$P$8:$U$1009,6,FALSE),"")</f>
        <v/>
      </c>
      <c r="I593" s="104" t="str">
        <f>IFERROR(IF(D593="","",VLOOKUP(E593,Saldo!$P$8:$Q$1009,2,FALSE)),"")</f>
        <v/>
      </c>
      <c r="J593" s="76"/>
      <c r="K593" s="28" t="str">
        <f t="shared" si="9"/>
        <v/>
      </c>
    </row>
    <row r="594" spans="1:11" ht="18.95" customHeight="1" x14ac:dyDescent="0.25">
      <c r="A594" s="52"/>
      <c r="C594" s="76"/>
      <c r="D594" s="185"/>
      <c r="E594" s="76"/>
      <c r="F594" s="76" t="str">
        <f>IF(E594="","",IFERROR(VLOOKUP(E594,Cadastro!$C$9:$D$1009,2,FALSE),"PROD. NÃO ENCONTRADO"))</f>
        <v/>
      </c>
      <c r="G594" s="94"/>
      <c r="H594" s="69" t="str">
        <f>IFERROR(G594*VLOOKUP(E594,Saldo!$P$8:$U$1009,6,FALSE),"")</f>
        <v/>
      </c>
      <c r="I594" s="104" t="str">
        <f>IFERROR(IF(D594="","",VLOOKUP(E594,Saldo!$P$8:$Q$1009,2,FALSE)),"")</f>
        <v/>
      </c>
      <c r="J594" s="76"/>
      <c r="K594" s="28" t="str">
        <f t="shared" si="9"/>
        <v/>
      </c>
    </row>
    <row r="595" spans="1:11" ht="18.95" customHeight="1" x14ac:dyDescent="0.25">
      <c r="A595" s="52"/>
      <c r="C595" s="76"/>
      <c r="D595" s="185"/>
      <c r="E595" s="76"/>
      <c r="F595" s="76" t="str">
        <f>IF(E595="","",IFERROR(VLOOKUP(E595,Cadastro!$C$9:$D$1009,2,FALSE),"PROD. NÃO ENCONTRADO"))</f>
        <v/>
      </c>
      <c r="G595" s="94"/>
      <c r="H595" s="69" t="str">
        <f>IFERROR(G595*VLOOKUP(E595,Saldo!$P$8:$U$1009,6,FALSE),"")</f>
        <v/>
      </c>
      <c r="I595" s="104" t="str">
        <f>IFERROR(IF(D595="","",VLOOKUP(E595,Saldo!$P$8:$Q$1009,2,FALSE)),"")</f>
        <v/>
      </c>
      <c r="J595" s="76"/>
      <c r="K595" s="28" t="str">
        <f t="shared" si="9"/>
        <v/>
      </c>
    </row>
    <row r="596" spans="1:11" ht="18.95" customHeight="1" x14ac:dyDescent="0.25">
      <c r="A596" s="52"/>
      <c r="C596" s="76"/>
      <c r="D596" s="185"/>
      <c r="E596" s="76"/>
      <c r="F596" s="76" t="str">
        <f>IF(E596="","",IFERROR(VLOOKUP(E596,Cadastro!$C$9:$D$1009,2,FALSE),"PROD. NÃO ENCONTRADO"))</f>
        <v/>
      </c>
      <c r="G596" s="94"/>
      <c r="H596" s="69" t="str">
        <f>IFERROR(G596*VLOOKUP(E596,Saldo!$P$8:$U$1009,6,FALSE),"")</f>
        <v/>
      </c>
      <c r="I596" s="104" t="str">
        <f>IFERROR(IF(D596="","",VLOOKUP(E596,Saldo!$P$8:$Q$1009,2,FALSE)),"")</f>
        <v/>
      </c>
      <c r="J596" s="76"/>
      <c r="K596" s="28" t="str">
        <f t="shared" si="9"/>
        <v/>
      </c>
    </row>
    <row r="597" spans="1:11" ht="18.95" customHeight="1" x14ac:dyDescent="0.25">
      <c r="A597" s="52"/>
      <c r="C597" s="76"/>
      <c r="D597" s="185"/>
      <c r="E597" s="76"/>
      <c r="F597" s="76" t="str">
        <f>IF(E597="","",IFERROR(VLOOKUP(E597,Cadastro!$C$9:$D$1009,2,FALSE),"PROD. NÃO ENCONTRADO"))</f>
        <v/>
      </c>
      <c r="G597" s="94"/>
      <c r="H597" s="69" t="str">
        <f>IFERROR(G597*VLOOKUP(E597,Saldo!$P$8:$U$1009,6,FALSE),"")</f>
        <v/>
      </c>
      <c r="I597" s="104" t="str">
        <f>IFERROR(IF(D597="","",VLOOKUP(E597,Saldo!$P$8:$Q$1009,2,FALSE)),"")</f>
        <v/>
      </c>
      <c r="J597" s="76"/>
      <c r="K597" s="28" t="str">
        <f t="shared" si="9"/>
        <v/>
      </c>
    </row>
    <row r="598" spans="1:11" ht="18.95" customHeight="1" x14ac:dyDescent="0.25">
      <c r="A598" s="52"/>
      <c r="C598" s="76"/>
      <c r="D598" s="185"/>
      <c r="E598" s="76"/>
      <c r="F598" s="76" t="str">
        <f>IF(E598="","",IFERROR(VLOOKUP(E598,Cadastro!$C$9:$D$1009,2,FALSE),"PROD. NÃO ENCONTRADO"))</f>
        <v/>
      </c>
      <c r="G598" s="94"/>
      <c r="H598" s="69" t="str">
        <f>IFERROR(G598*VLOOKUP(E598,Saldo!$P$8:$U$1009,6,FALSE),"")</f>
        <v/>
      </c>
      <c r="I598" s="104" t="str">
        <f>IFERROR(IF(D598="","",VLOOKUP(E598,Saldo!$P$8:$Q$1009,2,FALSE)),"")</f>
        <v/>
      </c>
      <c r="J598" s="76"/>
      <c r="K598" s="28" t="str">
        <f t="shared" si="9"/>
        <v/>
      </c>
    </row>
    <row r="599" spans="1:11" ht="18.95" customHeight="1" x14ac:dyDescent="0.25">
      <c r="A599" s="52"/>
      <c r="C599" s="76"/>
      <c r="D599" s="185"/>
      <c r="E599" s="76"/>
      <c r="F599" s="76" t="str">
        <f>IF(E599="","",IFERROR(VLOOKUP(E599,Cadastro!$C$9:$D$1009,2,FALSE),"PROD. NÃO ENCONTRADO"))</f>
        <v/>
      </c>
      <c r="G599" s="94"/>
      <c r="H599" s="69" t="str">
        <f>IFERROR(G599*VLOOKUP(E599,Saldo!$P$8:$U$1009,6,FALSE),"")</f>
        <v/>
      </c>
      <c r="I599" s="104" t="str">
        <f>IFERROR(IF(D599="","",VLOOKUP(E599,Saldo!$P$8:$Q$1009,2,FALSE)),"")</f>
        <v/>
      </c>
      <c r="J599" s="76"/>
      <c r="K599" s="28" t="str">
        <f t="shared" si="9"/>
        <v/>
      </c>
    </row>
    <row r="600" spans="1:11" ht="18.95" customHeight="1" x14ac:dyDescent="0.25">
      <c r="A600" s="52"/>
      <c r="C600" s="76"/>
      <c r="D600" s="185"/>
      <c r="E600" s="76"/>
      <c r="F600" s="76" t="str">
        <f>IF(E600="","",IFERROR(VLOOKUP(E600,Cadastro!$C$9:$D$1009,2,FALSE),"PROD. NÃO ENCONTRADO"))</f>
        <v/>
      </c>
      <c r="G600" s="94"/>
      <c r="H600" s="69" t="str">
        <f>IFERROR(G600*VLOOKUP(E600,Saldo!$P$8:$U$1009,6,FALSE),"")</f>
        <v/>
      </c>
      <c r="I600" s="104" t="str">
        <f>IFERROR(IF(D600="","",VLOOKUP(E600,Saldo!$P$8:$Q$1009,2,FALSE)),"")</f>
        <v/>
      </c>
      <c r="J600" s="76"/>
      <c r="K600" s="28" t="str">
        <f t="shared" si="9"/>
        <v/>
      </c>
    </row>
    <row r="601" spans="1:11" ht="18.95" customHeight="1" x14ac:dyDescent="0.25">
      <c r="A601" s="52"/>
      <c r="C601" s="76"/>
      <c r="D601" s="185"/>
      <c r="E601" s="76"/>
      <c r="F601" s="76" t="str">
        <f>IF(E601="","",IFERROR(VLOOKUP(E601,Cadastro!$C$9:$D$1009,2,FALSE),"PROD. NÃO ENCONTRADO"))</f>
        <v/>
      </c>
      <c r="G601" s="94"/>
      <c r="H601" s="69" t="str">
        <f>IFERROR(G601*VLOOKUP(E601,Saldo!$P$8:$U$1009,6,FALSE),"")</f>
        <v/>
      </c>
      <c r="I601" s="104" t="str">
        <f>IFERROR(IF(D601="","",VLOOKUP(E601,Saldo!$P$8:$Q$1009,2,FALSE)),"")</f>
        <v/>
      </c>
      <c r="J601" s="76"/>
      <c r="K601" s="28" t="str">
        <f t="shared" si="9"/>
        <v/>
      </c>
    </row>
    <row r="602" spans="1:11" ht="18.95" customHeight="1" x14ac:dyDescent="0.25">
      <c r="A602" s="52"/>
      <c r="C602" s="76"/>
      <c r="D602" s="185"/>
      <c r="E602" s="76"/>
      <c r="F602" s="76" t="str">
        <f>IF(E602="","",IFERROR(VLOOKUP(E602,Cadastro!$C$9:$D$1009,2,FALSE),"PROD. NÃO ENCONTRADO"))</f>
        <v/>
      </c>
      <c r="G602" s="94"/>
      <c r="H602" s="69" t="str">
        <f>IFERROR(G602*VLOOKUP(E602,Saldo!$P$8:$U$1009,6,FALSE),"")</f>
        <v/>
      </c>
      <c r="I602" s="104" t="str">
        <f>IFERROR(IF(D602="","",VLOOKUP(E602,Saldo!$P$8:$Q$1009,2,FALSE)),"")</f>
        <v/>
      </c>
      <c r="J602" s="76"/>
      <c r="K602" s="28" t="str">
        <f t="shared" si="9"/>
        <v/>
      </c>
    </row>
    <row r="603" spans="1:11" ht="18.95" customHeight="1" x14ac:dyDescent="0.25">
      <c r="A603" s="52"/>
      <c r="C603" s="76"/>
      <c r="D603" s="185"/>
      <c r="E603" s="76"/>
      <c r="F603" s="76" t="str">
        <f>IF(E603="","",IFERROR(VLOOKUP(E603,Cadastro!$C$9:$D$1009,2,FALSE),"PROD. NÃO ENCONTRADO"))</f>
        <v/>
      </c>
      <c r="G603" s="94"/>
      <c r="H603" s="69" t="str">
        <f>IFERROR(G603*VLOOKUP(E603,Saldo!$P$8:$U$1009,6,FALSE),"")</f>
        <v/>
      </c>
      <c r="I603" s="104" t="str">
        <f>IFERROR(IF(D603="","",VLOOKUP(E603,Saldo!$P$8:$Q$1009,2,FALSE)),"")</f>
        <v/>
      </c>
      <c r="J603" s="76"/>
      <c r="K603" s="28" t="str">
        <f t="shared" si="9"/>
        <v/>
      </c>
    </row>
    <row r="604" spans="1:11" ht="18.95" customHeight="1" x14ac:dyDescent="0.25">
      <c r="A604" s="52"/>
      <c r="C604" s="76"/>
      <c r="D604" s="185"/>
      <c r="E604" s="76"/>
      <c r="F604" s="76" t="str">
        <f>IF(E604="","",IFERROR(VLOOKUP(E604,Cadastro!$C$9:$D$1009,2,FALSE),"PROD. NÃO ENCONTRADO"))</f>
        <v/>
      </c>
      <c r="G604" s="94"/>
      <c r="H604" s="69" t="str">
        <f>IFERROR(G604*VLOOKUP(E604,Saldo!$P$8:$U$1009,6,FALSE),"")</f>
        <v/>
      </c>
      <c r="I604" s="104" t="str">
        <f>IFERROR(IF(D604="","",VLOOKUP(E604,Saldo!$P$8:$Q$1009,2,FALSE)),"")</f>
        <v/>
      </c>
      <c r="J604" s="76"/>
      <c r="K604" s="28" t="str">
        <f t="shared" si="9"/>
        <v/>
      </c>
    </row>
    <row r="605" spans="1:11" ht="18.95" customHeight="1" x14ac:dyDescent="0.25">
      <c r="A605" s="52"/>
      <c r="C605" s="76"/>
      <c r="D605" s="185"/>
      <c r="E605" s="76"/>
      <c r="F605" s="76" t="str">
        <f>IF(E605="","",IFERROR(VLOOKUP(E605,Cadastro!$C$9:$D$1009,2,FALSE),"PROD. NÃO ENCONTRADO"))</f>
        <v/>
      </c>
      <c r="G605" s="94"/>
      <c r="H605" s="69" t="str">
        <f>IFERROR(G605*VLOOKUP(E605,Saldo!$P$8:$U$1009,6,FALSE),"")</f>
        <v/>
      </c>
      <c r="I605" s="104" t="str">
        <f>IFERROR(IF(D605="","",VLOOKUP(E605,Saldo!$P$8:$Q$1009,2,FALSE)),"")</f>
        <v/>
      </c>
      <c r="J605" s="76"/>
      <c r="K605" s="28" t="str">
        <f t="shared" si="9"/>
        <v/>
      </c>
    </row>
    <row r="606" spans="1:11" ht="18.95" customHeight="1" x14ac:dyDescent="0.25">
      <c r="A606" s="52"/>
      <c r="C606" s="76"/>
      <c r="D606" s="185"/>
      <c r="E606" s="76"/>
      <c r="F606" s="76" t="str">
        <f>IF(E606="","",IFERROR(VLOOKUP(E606,Cadastro!$C$9:$D$1009,2,FALSE),"PROD. NÃO ENCONTRADO"))</f>
        <v/>
      </c>
      <c r="G606" s="94"/>
      <c r="H606" s="69" t="str">
        <f>IFERROR(G606*VLOOKUP(E606,Saldo!$P$8:$U$1009,6,FALSE),"")</f>
        <v/>
      </c>
      <c r="I606" s="104" t="str">
        <f>IFERROR(IF(D606="","",VLOOKUP(E606,Saldo!$P$8:$Q$1009,2,FALSE)),"")</f>
        <v/>
      </c>
      <c r="J606" s="76"/>
      <c r="K606" s="28" t="str">
        <f t="shared" si="9"/>
        <v/>
      </c>
    </row>
    <row r="607" spans="1:11" ht="18.95" customHeight="1" x14ac:dyDescent="0.25">
      <c r="A607" s="52"/>
      <c r="C607" s="76"/>
      <c r="D607" s="185"/>
      <c r="E607" s="76"/>
      <c r="F607" s="76" t="str">
        <f>IF(E607="","",IFERROR(VLOOKUP(E607,Cadastro!$C$9:$D$1009,2,FALSE),"PROD. NÃO ENCONTRADO"))</f>
        <v/>
      </c>
      <c r="G607" s="94"/>
      <c r="H607" s="69" t="str">
        <f>IFERROR(G607*VLOOKUP(E607,Saldo!$P$8:$U$1009,6,FALSE),"")</f>
        <v/>
      </c>
      <c r="I607" s="104" t="str">
        <f>IFERROR(IF(D607="","",VLOOKUP(E607,Saldo!$P$8:$Q$1009,2,FALSE)),"")</f>
        <v/>
      </c>
      <c r="J607" s="76"/>
      <c r="K607" s="28" t="str">
        <f t="shared" si="9"/>
        <v/>
      </c>
    </row>
    <row r="608" spans="1:11" ht="18.95" customHeight="1" x14ac:dyDescent="0.25">
      <c r="A608" s="52"/>
      <c r="C608" s="76"/>
      <c r="D608" s="185"/>
      <c r="E608" s="76"/>
      <c r="F608" s="76" t="str">
        <f>IF(E608="","",IFERROR(VLOOKUP(E608,Cadastro!$C$9:$D$1009,2,FALSE),"PROD. NÃO ENCONTRADO"))</f>
        <v/>
      </c>
      <c r="G608" s="94"/>
      <c r="H608" s="69" t="str">
        <f>IFERROR(G608*VLOOKUP(E608,Saldo!$P$8:$U$1009,6,FALSE),"")</f>
        <v/>
      </c>
      <c r="I608" s="104" t="str">
        <f>IFERROR(IF(D608="","",VLOOKUP(E608,Saldo!$P$8:$Q$1009,2,FALSE)),"")</f>
        <v/>
      </c>
      <c r="J608" s="76"/>
      <c r="K608" s="28" t="str">
        <f t="shared" si="9"/>
        <v/>
      </c>
    </row>
    <row r="609" spans="1:11" ht="18.95" customHeight="1" x14ac:dyDescent="0.25">
      <c r="A609" s="52"/>
      <c r="C609" s="76"/>
      <c r="D609" s="185"/>
      <c r="E609" s="76"/>
      <c r="F609" s="76" t="str">
        <f>IF(E609="","",IFERROR(VLOOKUP(E609,Cadastro!$C$9:$D$1009,2,FALSE),"PROD. NÃO ENCONTRADO"))</f>
        <v/>
      </c>
      <c r="G609" s="94"/>
      <c r="H609" s="69" t="str">
        <f>IFERROR(G609*VLOOKUP(E609,Saldo!$P$8:$U$1009,6,FALSE),"")</f>
        <v/>
      </c>
      <c r="I609" s="104" t="str">
        <f>IFERROR(IF(D609="","",VLOOKUP(E609,Saldo!$P$8:$Q$1009,2,FALSE)),"")</f>
        <v/>
      </c>
      <c r="J609" s="76"/>
      <c r="K609" s="28" t="str">
        <f t="shared" si="9"/>
        <v/>
      </c>
    </row>
    <row r="610" spans="1:11" ht="18.95" customHeight="1" x14ac:dyDescent="0.25">
      <c r="A610" s="52"/>
      <c r="C610" s="76"/>
      <c r="D610" s="185"/>
      <c r="E610" s="76"/>
      <c r="F610" s="76" t="str">
        <f>IF(E610="","",IFERROR(VLOOKUP(E610,Cadastro!$C$9:$D$1009,2,FALSE),"PROD. NÃO ENCONTRADO"))</f>
        <v/>
      </c>
      <c r="G610" s="94"/>
      <c r="H610" s="69" t="str">
        <f>IFERROR(G610*VLOOKUP(E610,Saldo!$P$8:$U$1009,6,FALSE),"")</f>
        <v/>
      </c>
      <c r="I610" s="104" t="str">
        <f>IFERROR(IF(D610="","",VLOOKUP(E610,Saldo!$P$8:$Q$1009,2,FALSE)),"")</f>
        <v/>
      </c>
      <c r="J610" s="76"/>
      <c r="K610" s="28" t="str">
        <f t="shared" si="9"/>
        <v/>
      </c>
    </row>
    <row r="611" spans="1:11" ht="18.95" customHeight="1" x14ac:dyDescent="0.25">
      <c r="A611" s="52"/>
      <c r="C611" s="76"/>
      <c r="D611" s="185"/>
      <c r="E611" s="76"/>
      <c r="F611" s="76" t="str">
        <f>IF(E611="","",IFERROR(VLOOKUP(E611,Cadastro!$C$9:$D$1009,2,FALSE),"PROD. NÃO ENCONTRADO"))</f>
        <v/>
      </c>
      <c r="G611" s="94"/>
      <c r="H611" s="69" t="str">
        <f>IFERROR(G611*VLOOKUP(E611,Saldo!$P$8:$U$1009,6,FALSE),"")</f>
        <v/>
      </c>
      <c r="I611" s="104" t="str">
        <f>IFERROR(IF(D611="","",VLOOKUP(E611,Saldo!$P$8:$Q$1009,2,FALSE)),"")</f>
        <v/>
      </c>
      <c r="J611" s="76"/>
      <c r="K611" s="28" t="str">
        <f t="shared" si="9"/>
        <v/>
      </c>
    </row>
    <row r="612" spans="1:11" ht="18.95" customHeight="1" x14ac:dyDescent="0.25">
      <c r="A612" s="52"/>
      <c r="C612" s="76"/>
      <c r="D612" s="185"/>
      <c r="E612" s="76"/>
      <c r="F612" s="76" t="str">
        <f>IF(E612="","",IFERROR(VLOOKUP(E612,Cadastro!$C$9:$D$1009,2,FALSE),"PROD. NÃO ENCONTRADO"))</f>
        <v/>
      </c>
      <c r="G612" s="94"/>
      <c r="H612" s="69" t="str">
        <f>IFERROR(G612*VLOOKUP(E612,Saldo!$P$8:$U$1009,6,FALSE),"")</f>
        <v/>
      </c>
      <c r="I612" s="104" t="str">
        <f>IFERROR(IF(D612="","",VLOOKUP(E612,Saldo!$P$8:$Q$1009,2,FALSE)),"")</f>
        <v/>
      </c>
      <c r="J612" s="76"/>
      <c r="K612" s="28" t="str">
        <f t="shared" si="9"/>
        <v/>
      </c>
    </row>
    <row r="613" spans="1:11" ht="18.95" customHeight="1" x14ac:dyDescent="0.25">
      <c r="A613" s="52"/>
      <c r="C613" s="76"/>
      <c r="D613" s="185"/>
      <c r="E613" s="76"/>
      <c r="F613" s="76" t="str">
        <f>IF(E613="","",IFERROR(VLOOKUP(E613,Cadastro!$C$9:$D$1009,2,FALSE),"PROD. NÃO ENCONTRADO"))</f>
        <v/>
      </c>
      <c r="G613" s="94"/>
      <c r="H613" s="69" t="str">
        <f>IFERROR(G613*VLOOKUP(E613,Saldo!$P$8:$U$1009,6,FALSE),"")</f>
        <v/>
      </c>
      <c r="I613" s="104" t="str">
        <f>IFERROR(IF(D613="","",VLOOKUP(E613,Saldo!$P$8:$Q$1009,2,FALSE)),"")</f>
        <v/>
      </c>
      <c r="J613" s="76"/>
      <c r="K613" s="28" t="str">
        <f t="shared" si="9"/>
        <v/>
      </c>
    </row>
    <row r="614" spans="1:11" ht="18.95" customHeight="1" x14ac:dyDescent="0.25">
      <c r="A614" s="52"/>
      <c r="C614" s="76"/>
      <c r="D614" s="185"/>
      <c r="E614" s="76"/>
      <c r="F614" s="76" t="str">
        <f>IF(E614="","",IFERROR(VLOOKUP(E614,Cadastro!$C$9:$D$1009,2,FALSE),"PROD. NÃO ENCONTRADO"))</f>
        <v/>
      </c>
      <c r="G614" s="94"/>
      <c r="H614" s="69" t="str">
        <f>IFERROR(G614*VLOOKUP(E614,Saldo!$P$8:$U$1009,6,FALSE),"")</f>
        <v/>
      </c>
      <c r="I614" s="104" t="str">
        <f>IFERROR(IF(D614="","",VLOOKUP(E614,Saldo!$P$8:$Q$1009,2,FALSE)),"")</f>
        <v/>
      </c>
      <c r="J614" s="76"/>
      <c r="K614" s="28" t="str">
        <f t="shared" si="9"/>
        <v/>
      </c>
    </row>
    <row r="615" spans="1:11" ht="18.95" customHeight="1" x14ac:dyDescent="0.25">
      <c r="A615" s="52"/>
      <c r="C615" s="76"/>
      <c r="D615" s="185"/>
      <c r="E615" s="76"/>
      <c r="F615" s="76" t="str">
        <f>IF(E615="","",IFERROR(VLOOKUP(E615,Cadastro!$C$9:$D$1009,2,FALSE),"PROD. NÃO ENCONTRADO"))</f>
        <v/>
      </c>
      <c r="G615" s="94"/>
      <c r="H615" s="69" t="str">
        <f>IFERROR(G615*VLOOKUP(E615,Saldo!$P$8:$U$1009,6,FALSE),"")</f>
        <v/>
      </c>
      <c r="I615" s="104" t="str">
        <f>IFERROR(IF(D615="","",VLOOKUP(E615,Saldo!$P$8:$Q$1009,2,FALSE)),"")</f>
        <v/>
      </c>
      <c r="J615" s="76"/>
      <c r="K615" s="28" t="str">
        <f t="shared" si="9"/>
        <v/>
      </c>
    </row>
    <row r="616" spans="1:11" ht="18.95" customHeight="1" x14ac:dyDescent="0.25">
      <c r="A616" s="52"/>
      <c r="C616" s="76"/>
      <c r="D616" s="185"/>
      <c r="E616" s="76"/>
      <c r="F616" s="76" t="str">
        <f>IF(E616="","",IFERROR(VLOOKUP(E616,Cadastro!$C$9:$D$1009,2,FALSE),"PROD. NÃO ENCONTRADO"))</f>
        <v/>
      </c>
      <c r="G616" s="94"/>
      <c r="H616" s="69" t="str">
        <f>IFERROR(G616*VLOOKUP(E616,Saldo!$P$8:$U$1009,6,FALSE),"")</f>
        <v/>
      </c>
      <c r="I616" s="104" t="str">
        <f>IFERROR(IF(D616="","",VLOOKUP(E616,Saldo!$P$8:$Q$1009,2,FALSE)),"")</f>
        <v/>
      </c>
      <c r="J616" s="76"/>
      <c r="K616" s="28" t="str">
        <f t="shared" si="9"/>
        <v/>
      </c>
    </row>
    <row r="617" spans="1:11" ht="18.95" customHeight="1" x14ac:dyDescent="0.25">
      <c r="A617" s="52"/>
      <c r="C617" s="76"/>
      <c r="D617" s="185"/>
      <c r="E617" s="76"/>
      <c r="F617" s="76" t="str">
        <f>IF(E617="","",IFERROR(VLOOKUP(E617,Cadastro!$C$9:$D$1009,2,FALSE),"PROD. NÃO ENCONTRADO"))</f>
        <v/>
      </c>
      <c r="G617" s="94"/>
      <c r="H617" s="69" t="str">
        <f>IFERROR(G617*VLOOKUP(E617,Saldo!$P$8:$U$1009,6,FALSE),"")</f>
        <v/>
      </c>
      <c r="I617" s="104" t="str">
        <f>IFERROR(IF(D617="","",VLOOKUP(E617,Saldo!$P$8:$Q$1009,2,FALSE)),"")</f>
        <v/>
      </c>
      <c r="J617" s="76"/>
      <c r="K617" s="28" t="str">
        <f t="shared" si="9"/>
        <v/>
      </c>
    </row>
    <row r="618" spans="1:11" ht="18.95" customHeight="1" x14ac:dyDescent="0.25">
      <c r="A618" s="52"/>
      <c r="C618" s="76"/>
      <c r="D618" s="185"/>
      <c r="E618" s="76"/>
      <c r="F618" s="76" t="str">
        <f>IF(E618="","",IFERROR(VLOOKUP(E618,Cadastro!$C$9:$D$1009,2,FALSE),"PROD. NÃO ENCONTRADO"))</f>
        <v/>
      </c>
      <c r="G618" s="94"/>
      <c r="H618" s="69" t="str">
        <f>IFERROR(G618*VLOOKUP(E618,Saldo!$P$8:$U$1009,6,FALSE),"")</f>
        <v/>
      </c>
      <c r="I618" s="104" t="str">
        <f>IFERROR(IF(D618="","",VLOOKUP(E618,Saldo!$P$8:$Q$1009,2,FALSE)),"")</f>
        <v/>
      </c>
      <c r="J618" s="76"/>
      <c r="K618" s="28" t="str">
        <f t="shared" si="9"/>
        <v/>
      </c>
    </row>
    <row r="619" spans="1:11" ht="18.95" customHeight="1" x14ac:dyDescent="0.25">
      <c r="A619" s="52"/>
      <c r="C619" s="76"/>
      <c r="D619" s="185"/>
      <c r="E619" s="76"/>
      <c r="F619" s="76" t="str">
        <f>IF(E619="","",IFERROR(VLOOKUP(E619,Cadastro!$C$9:$D$1009,2,FALSE),"PROD. NÃO ENCONTRADO"))</f>
        <v/>
      </c>
      <c r="G619" s="94"/>
      <c r="H619" s="69" t="str">
        <f>IFERROR(G619*VLOOKUP(E619,Saldo!$P$8:$U$1009,6,FALSE),"")</f>
        <v/>
      </c>
      <c r="I619" s="104" t="str">
        <f>IFERROR(IF(D619="","",VLOOKUP(E619,Saldo!$P$8:$Q$1009,2,FALSE)),"")</f>
        <v/>
      </c>
      <c r="J619" s="76"/>
      <c r="K619" s="28" t="str">
        <f t="shared" si="9"/>
        <v/>
      </c>
    </row>
    <row r="620" spans="1:11" ht="18.95" customHeight="1" x14ac:dyDescent="0.25">
      <c r="A620" s="52"/>
      <c r="C620" s="76"/>
      <c r="D620" s="185"/>
      <c r="E620" s="76"/>
      <c r="F620" s="76" t="str">
        <f>IF(E620="","",IFERROR(VLOOKUP(E620,Cadastro!$C$9:$D$1009,2,FALSE),"PROD. NÃO ENCONTRADO"))</f>
        <v/>
      </c>
      <c r="G620" s="94"/>
      <c r="H620" s="69" t="str">
        <f>IFERROR(G620*VLOOKUP(E620,Saldo!$P$8:$U$1009,6,FALSE),"")</f>
        <v/>
      </c>
      <c r="I620" s="104" t="str">
        <f>IFERROR(IF(D620="","",VLOOKUP(E620,Saldo!$P$8:$Q$1009,2,FALSE)),"")</f>
        <v/>
      </c>
      <c r="J620" s="76"/>
      <c r="K620" s="28" t="str">
        <f t="shared" si="9"/>
        <v/>
      </c>
    </row>
    <row r="621" spans="1:11" ht="18.95" customHeight="1" x14ac:dyDescent="0.25">
      <c r="A621" s="52"/>
      <c r="C621" s="76"/>
      <c r="D621" s="185"/>
      <c r="E621" s="76"/>
      <c r="F621" s="76" t="str">
        <f>IF(E621="","",IFERROR(VLOOKUP(E621,Cadastro!$C$9:$D$1009,2,FALSE),"PROD. NÃO ENCONTRADO"))</f>
        <v/>
      </c>
      <c r="G621" s="94"/>
      <c r="H621" s="69" t="str">
        <f>IFERROR(G621*VLOOKUP(E621,Saldo!$P$8:$U$1009,6,FALSE),"")</f>
        <v/>
      </c>
      <c r="I621" s="104" t="str">
        <f>IFERROR(IF(D621="","",VLOOKUP(E621,Saldo!$P$8:$Q$1009,2,FALSE)),"")</f>
        <v/>
      </c>
      <c r="J621" s="76"/>
      <c r="K621" s="28" t="str">
        <f t="shared" si="9"/>
        <v/>
      </c>
    </row>
    <row r="622" spans="1:11" ht="18.95" customHeight="1" x14ac:dyDescent="0.25">
      <c r="A622" s="52"/>
      <c r="C622" s="76"/>
      <c r="D622" s="185"/>
      <c r="E622" s="76"/>
      <c r="F622" s="76" t="str">
        <f>IF(E622="","",IFERROR(VLOOKUP(E622,Cadastro!$C$9:$D$1009,2,FALSE),"PROD. NÃO ENCONTRADO"))</f>
        <v/>
      </c>
      <c r="G622" s="94"/>
      <c r="H622" s="69" t="str">
        <f>IFERROR(G622*VLOOKUP(E622,Saldo!$P$8:$U$1009,6,FALSE),"")</f>
        <v/>
      </c>
      <c r="I622" s="104" t="str">
        <f>IFERROR(IF(D622="","",VLOOKUP(E622,Saldo!$P$8:$Q$1009,2,FALSE)),"")</f>
        <v/>
      </c>
      <c r="J622" s="76"/>
      <c r="K622" s="28" t="str">
        <f t="shared" si="9"/>
        <v/>
      </c>
    </row>
    <row r="623" spans="1:11" ht="18.95" customHeight="1" x14ac:dyDescent="0.25">
      <c r="A623" s="52"/>
      <c r="C623" s="76"/>
      <c r="D623" s="185"/>
      <c r="E623" s="76"/>
      <c r="F623" s="76" t="str">
        <f>IF(E623="","",IFERROR(VLOOKUP(E623,Cadastro!$C$9:$D$1009,2,FALSE),"PROD. NÃO ENCONTRADO"))</f>
        <v/>
      </c>
      <c r="G623" s="94"/>
      <c r="H623" s="69" t="str">
        <f>IFERROR(G623*VLOOKUP(E623,Saldo!$P$8:$U$1009,6,FALSE),"")</f>
        <v/>
      </c>
      <c r="I623" s="104" t="str">
        <f>IFERROR(IF(D623="","",VLOOKUP(E623,Saldo!$P$8:$Q$1009,2,FALSE)),"")</f>
        <v/>
      </c>
      <c r="J623" s="76"/>
      <c r="K623" s="28" t="str">
        <f t="shared" si="9"/>
        <v/>
      </c>
    </row>
    <row r="624" spans="1:11" ht="18.95" customHeight="1" x14ac:dyDescent="0.25">
      <c r="A624" s="52"/>
      <c r="C624" s="76"/>
      <c r="D624" s="185"/>
      <c r="E624" s="76"/>
      <c r="F624" s="76" t="str">
        <f>IF(E624="","",IFERROR(VLOOKUP(E624,Cadastro!$C$9:$D$1009,2,FALSE),"PROD. NÃO ENCONTRADO"))</f>
        <v/>
      </c>
      <c r="G624" s="94"/>
      <c r="H624" s="69" t="str">
        <f>IFERROR(G624*VLOOKUP(E624,Saldo!$P$8:$U$1009,6,FALSE),"")</f>
        <v/>
      </c>
      <c r="I624" s="104" t="str">
        <f>IFERROR(IF(D624="","",VLOOKUP(E624,Saldo!$P$8:$Q$1009,2,FALSE)),"")</f>
        <v/>
      </c>
      <c r="J624" s="76"/>
      <c r="K624" s="28" t="str">
        <f t="shared" si="9"/>
        <v/>
      </c>
    </row>
    <row r="625" spans="1:11" ht="18.95" customHeight="1" x14ac:dyDescent="0.25">
      <c r="A625" s="52"/>
      <c r="C625" s="76"/>
      <c r="D625" s="185"/>
      <c r="E625" s="76"/>
      <c r="F625" s="76" t="str">
        <f>IF(E625="","",IFERROR(VLOOKUP(E625,Cadastro!$C$9:$D$1009,2,FALSE),"PROD. NÃO ENCONTRADO"))</f>
        <v/>
      </c>
      <c r="G625" s="94"/>
      <c r="H625" s="69" t="str">
        <f>IFERROR(G625*VLOOKUP(E625,Saldo!$P$8:$U$1009,6,FALSE),"")</f>
        <v/>
      </c>
      <c r="I625" s="104" t="str">
        <f>IFERROR(IF(D625="","",VLOOKUP(E625,Saldo!$P$8:$Q$1009,2,FALSE)),"")</f>
        <v/>
      </c>
      <c r="J625" s="76"/>
      <c r="K625" s="28" t="str">
        <f t="shared" si="9"/>
        <v/>
      </c>
    </row>
    <row r="626" spans="1:11" ht="18.95" customHeight="1" x14ac:dyDescent="0.25">
      <c r="A626" s="52"/>
      <c r="C626" s="76"/>
      <c r="D626" s="185"/>
      <c r="E626" s="76"/>
      <c r="F626" s="76" t="str">
        <f>IF(E626="","",IFERROR(VLOOKUP(E626,Cadastro!$C$9:$D$1009,2,FALSE),"PROD. NÃO ENCONTRADO"))</f>
        <v/>
      </c>
      <c r="G626" s="94"/>
      <c r="H626" s="69" t="str">
        <f>IFERROR(G626*VLOOKUP(E626,Saldo!$P$8:$U$1009,6,FALSE),"")</f>
        <v/>
      </c>
      <c r="I626" s="104" t="str">
        <f>IFERROR(IF(D626="","",VLOOKUP(E626,Saldo!$P$8:$Q$1009,2,FALSE)),"")</f>
        <v/>
      </c>
      <c r="J626" s="76"/>
      <c r="K626" s="28" t="str">
        <f t="shared" si="9"/>
        <v/>
      </c>
    </row>
    <row r="627" spans="1:11" ht="18.95" customHeight="1" x14ac:dyDescent="0.25">
      <c r="A627" s="52"/>
      <c r="C627" s="76"/>
      <c r="D627" s="185"/>
      <c r="E627" s="76"/>
      <c r="F627" s="76" t="str">
        <f>IF(E627="","",IFERROR(VLOOKUP(E627,Cadastro!$C$9:$D$1009,2,FALSE),"PROD. NÃO ENCONTRADO"))</f>
        <v/>
      </c>
      <c r="G627" s="94"/>
      <c r="H627" s="69" t="str">
        <f>IFERROR(G627*VLOOKUP(E627,Saldo!$P$8:$U$1009,6,FALSE),"")</f>
        <v/>
      </c>
      <c r="I627" s="104" t="str">
        <f>IFERROR(IF(D627="","",VLOOKUP(E627,Saldo!$P$8:$Q$1009,2,FALSE)),"")</f>
        <v/>
      </c>
      <c r="J627" s="76"/>
      <c r="K627" s="28" t="str">
        <f t="shared" si="9"/>
        <v/>
      </c>
    </row>
    <row r="628" spans="1:11" ht="18.95" customHeight="1" x14ac:dyDescent="0.25">
      <c r="A628" s="52"/>
      <c r="C628" s="76"/>
      <c r="D628" s="185"/>
      <c r="E628" s="76"/>
      <c r="F628" s="76" t="str">
        <f>IF(E628="","",IFERROR(VLOOKUP(E628,Cadastro!$C$9:$D$1009,2,FALSE),"PROD. NÃO ENCONTRADO"))</f>
        <v/>
      </c>
      <c r="G628" s="94"/>
      <c r="H628" s="69" t="str">
        <f>IFERROR(G628*VLOOKUP(E628,Saldo!$P$8:$U$1009,6,FALSE),"")</f>
        <v/>
      </c>
      <c r="I628" s="104" t="str">
        <f>IFERROR(IF(D628="","",VLOOKUP(E628,Saldo!$P$8:$Q$1009,2,FALSE)),"")</f>
        <v/>
      </c>
      <c r="J628" s="76"/>
      <c r="K628" s="28" t="str">
        <f t="shared" si="9"/>
        <v/>
      </c>
    </row>
    <row r="629" spans="1:11" ht="18.95" customHeight="1" x14ac:dyDescent="0.25">
      <c r="A629" s="52"/>
      <c r="C629" s="76"/>
      <c r="D629" s="185"/>
      <c r="E629" s="76"/>
      <c r="F629" s="76" t="str">
        <f>IF(E629="","",IFERROR(VLOOKUP(E629,Cadastro!$C$9:$D$1009,2,FALSE),"PROD. NÃO ENCONTRADO"))</f>
        <v/>
      </c>
      <c r="G629" s="94"/>
      <c r="H629" s="69" t="str">
        <f>IFERROR(G629*VLOOKUP(E629,Saldo!$P$8:$U$1009,6,FALSE),"")</f>
        <v/>
      </c>
      <c r="I629" s="104" t="str">
        <f>IFERROR(IF(D629="","",VLOOKUP(E629,Saldo!$P$8:$Q$1009,2,FALSE)),"")</f>
        <v/>
      </c>
      <c r="J629" s="76"/>
      <c r="K629" s="28" t="str">
        <f t="shared" si="9"/>
        <v/>
      </c>
    </row>
    <row r="630" spans="1:11" ht="18.95" customHeight="1" x14ac:dyDescent="0.25">
      <c r="A630" s="52"/>
      <c r="C630" s="76"/>
      <c r="D630" s="185"/>
      <c r="E630" s="76"/>
      <c r="F630" s="76" t="str">
        <f>IF(E630="","",IFERROR(VLOOKUP(E630,Cadastro!$C$9:$D$1009,2,FALSE),"PROD. NÃO ENCONTRADO"))</f>
        <v/>
      </c>
      <c r="G630" s="94"/>
      <c r="H630" s="69" t="str">
        <f>IFERROR(G630*VLOOKUP(E630,Saldo!$P$8:$U$1009,6,FALSE),"")</f>
        <v/>
      </c>
      <c r="I630" s="104" t="str">
        <f>IFERROR(IF(D630="","",VLOOKUP(E630,Saldo!$P$8:$Q$1009,2,FALSE)),"")</f>
        <v/>
      </c>
      <c r="J630" s="76"/>
      <c r="K630" s="28" t="str">
        <f t="shared" si="9"/>
        <v/>
      </c>
    </row>
    <row r="631" spans="1:11" ht="18.95" customHeight="1" x14ac:dyDescent="0.25">
      <c r="A631" s="52"/>
      <c r="C631" s="76"/>
      <c r="D631" s="185"/>
      <c r="E631" s="76"/>
      <c r="F631" s="76" t="str">
        <f>IF(E631="","",IFERROR(VLOOKUP(E631,Cadastro!$C$9:$D$1009,2,FALSE),"PROD. NÃO ENCONTRADO"))</f>
        <v/>
      </c>
      <c r="G631" s="94"/>
      <c r="H631" s="69" t="str">
        <f>IFERROR(G631*VLOOKUP(E631,Saldo!$P$8:$U$1009,6,FALSE),"")</f>
        <v/>
      </c>
      <c r="I631" s="104" t="str">
        <f>IFERROR(IF(D631="","",VLOOKUP(E631,Saldo!$P$8:$Q$1009,2,FALSE)),"")</f>
        <v/>
      </c>
      <c r="J631" s="76"/>
      <c r="K631" s="28" t="str">
        <f t="shared" si="9"/>
        <v/>
      </c>
    </row>
    <row r="632" spans="1:11" ht="18.95" customHeight="1" x14ac:dyDescent="0.25">
      <c r="A632" s="52"/>
      <c r="C632" s="76"/>
      <c r="D632" s="185"/>
      <c r="E632" s="76"/>
      <c r="F632" s="76" t="str">
        <f>IF(E632="","",IFERROR(VLOOKUP(E632,Cadastro!$C$9:$D$1009,2,FALSE),"PROD. NÃO ENCONTRADO"))</f>
        <v/>
      </c>
      <c r="G632" s="94"/>
      <c r="H632" s="69" t="str">
        <f>IFERROR(G632*VLOOKUP(E632,Saldo!$P$8:$U$1009,6,FALSE),"")</f>
        <v/>
      </c>
      <c r="I632" s="104" t="str">
        <f>IFERROR(IF(D632="","",VLOOKUP(E632,Saldo!$P$8:$Q$1009,2,FALSE)),"")</f>
        <v/>
      </c>
      <c r="J632" s="76"/>
      <c r="K632" s="28" t="str">
        <f t="shared" si="9"/>
        <v/>
      </c>
    </row>
    <row r="633" spans="1:11" ht="18.95" customHeight="1" x14ac:dyDescent="0.25">
      <c r="A633" s="52"/>
      <c r="C633" s="76"/>
      <c r="D633" s="185"/>
      <c r="E633" s="76"/>
      <c r="F633" s="76" t="str">
        <f>IF(E633="","",IFERROR(VLOOKUP(E633,Cadastro!$C$9:$D$1009,2,FALSE),"PROD. NÃO ENCONTRADO"))</f>
        <v/>
      </c>
      <c r="G633" s="94"/>
      <c r="H633" s="69" t="str">
        <f>IFERROR(G633*VLOOKUP(E633,Saldo!$P$8:$U$1009,6,FALSE),"")</f>
        <v/>
      </c>
      <c r="I633" s="104" t="str">
        <f>IFERROR(IF(D633="","",VLOOKUP(E633,Saldo!$P$8:$Q$1009,2,FALSE)),"")</f>
        <v/>
      </c>
      <c r="J633" s="76"/>
      <c r="K633" s="28" t="str">
        <f t="shared" si="9"/>
        <v/>
      </c>
    </row>
    <row r="634" spans="1:11" ht="18.95" customHeight="1" x14ac:dyDescent="0.25">
      <c r="A634" s="52"/>
      <c r="C634" s="76"/>
      <c r="D634" s="185"/>
      <c r="E634" s="76"/>
      <c r="F634" s="76" t="str">
        <f>IF(E634="","",IFERROR(VLOOKUP(E634,Cadastro!$C$9:$D$1009,2,FALSE),"PROD. NÃO ENCONTRADO"))</f>
        <v/>
      </c>
      <c r="G634" s="94"/>
      <c r="H634" s="69" t="str">
        <f>IFERROR(G634*VLOOKUP(E634,Saldo!$P$8:$U$1009,6,FALSE),"")</f>
        <v/>
      </c>
      <c r="I634" s="104" t="str">
        <f>IFERROR(IF(D634="","",VLOOKUP(E634,Saldo!$P$8:$Q$1009,2,FALSE)),"")</f>
        <v/>
      </c>
      <c r="J634" s="76"/>
      <c r="K634" s="28" t="str">
        <f t="shared" si="9"/>
        <v/>
      </c>
    </row>
    <row r="635" spans="1:11" ht="18.95" customHeight="1" x14ac:dyDescent="0.25">
      <c r="A635" s="52"/>
      <c r="C635" s="76"/>
      <c r="D635" s="185"/>
      <c r="E635" s="76"/>
      <c r="F635" s="76" t="str">
        <f>IF(E635="","",IFERROR(VLOOKUP(E635,Cadastro!$C$9:$D$1009,2,FALSE),"PROD. NÃO ENCONTRADO"))</f>
        <v/>
      </c>
      <c r="G635" s="94"/>
      <c r="H635" s="69" t="str">
        <f>IFERROR(G635*VLOOKUP(E635,Saldo!$P$8:$U$1009,6,FALSE),"")</f>
        <v/>
      </c>
      <c r="I635" s="104" t="str">
        <f>IFERROR(IF(D635="","",VLOOKUP(E635,Saldo!$P$8:$Q$1009,2,FALSE)),"")</f>
        <v/>
      </c>
      <c r="J635" s="76"/>
      <c r="K635" s="28" t="str">
        <f t="shared" si="9"/>
        <v/>
      </c>
    </row>
    <row r="636" spans="1:11" ht="18.95" customHeight="1" x14ac:dyDescent="0.25">
      <c r="A636" s="52"/>
      <c r="C636" s="76"/>
      <c r="D636" s="185"/>
      <c r="E636" s="76"/>
      <c r="F636" s="76" t="str">
        <f>IF(E636="","",IFERROR(VLOOKUP(E636,Cadastro!$C$9:$D$1009,2,FALSE),"PROD. NÃO ENCONTRADO"))</f>
        <v/>
      </c>
      <c r="G636" s="94"/>
      <c r="H636" s="69" t="str">
        <f>IFERROR(G636*VLOOKUP(E636,Saldo!$P$8:$U$1009,6,FALSE),"")</f>
        <v/>
      </c>
      <c r="I636" s="104" t="str">
        <f>IFERROR(IF(D636="","",VLOOKUP(E636,Saldo!$P$8:$Q$1009,2,FALSE)),"")</f>
        <v/>
      </c>
      <c r="J636" s="76"/>
      <c r="K636" s="28" t="str">
        <f t="shared" si="9"/>
        <v/>
      </c>
    </row>
    <row r="637" spans="1:11" ht="18.95" customHeight="1" x14ac:dyDescent="0.25">
      <c r="A637" s="52"/>
      <c r="C637" s="76"/>
      <c r="D637" s="185"/>
      <c r="E637" s="76"/>
      <c r="F637" s="76" t="str">
        <f>IF(E637="","",IFERROR(VLOOKUP(E637,Cadastro!$C$9:$D$1009,2,FALSE),"PROD. NÃO ENCONTRADO"))</f>
        <v/>
      </c>
      <c r="G637" s="94"/>
      <c r="H637" s="69" t="str">
        <f>IFERROR(G637*VLOOKUP(E637,Saldo!$P$8:$U$1009,6,FALSE),"")</f>
        <v/>
      </c>
      <c r="I637" s="104" t="str">
        <f>IFERROR(IF(D637="","",VLOOKUP(E637,Saldo!$P$8:$Q$1009,2,FALSE)),"")</f>
        <v/>
      </c>
      <c r="J637" s="76"/>
      <c r="K637" s="28" t="str">
        <f t="shared" si="9"/>
        <v/>
      </c>
    </row>
    <row r="638" spans="1:11" ht="18.95" customHeight="1" x14ac:dyDescent="0.25">
      <c r="A638" s="52"/>
      <c r="C638" s="76"/>
      <c r="D638" s="185"/>
      <c r="E638" s="76"/>
      <c r="F638" s="76" t="str">
        <f>IF(E638="","",IFERROR(VLOOKUP(E638,Cadastro!$C$9:$D$1009,2,FALSE),"PROD. NÃO ENCONTRADO"))</f>
        <v/>
      </c>
      <c r="G638" s="94"/>
      <c r="H638" s="69" t="str">
        <f>IFERROR(G638*VLOOKUP(E638,Saldo!$P$8:$U$1009,6,FALSE),"")</f>
        <v/>
      </c>
      <c r="I638" s="104" t="str">
        <f>IFERROR(IF(D638="","",VLOOKUP(E638,Saldo!$P$8:$Q$1009,2,FALSE)),"")</f>
        <v/>
      </c>
      <c r="J638" s="76"/>
      <c r="K638" s="28" t="str">
        <f t="shared" si="9"/>
        <v/>
      </c>
    </row>
    <row r="639" spans="1:11" ht="18.95" customHeight="1" x14ac:dyDescent="0.25">
      <c r="A639" s="52"/>
      <c r="C639" s="76"/>
      <c r="D639" s="185"/>
      <c r="E639" s="76"/>
      <c r="F639" s="76" t="str">
        <f>IF(E639="","",IFERROR(VLOOKUP(E639,Cadastro!$C$9:$D$1009,2,FALSE),"PROD. NÃO ENCONTRADO"))</f>
        <v/>
      </c>
      <c r="G639" s="94"/>
      <c r="H639" s="69" t="str">
        <f>IFERROR(G639*VLOOKUP(E639,Saldo!$P$8:$U$1009,6,FALSE),"")</f>
        <v/>
      </c>
      <c r="I639" s="104" t="str">
        <f>IFERROR(IF(D639="","",VLOOKUP(E639,Saldo!$P$8:$Q$1009,2,FALSE)),"")</f>
        <v/>
      </c>
      <c r="J639" s="76"/>
      <c r="K639" s="28" t="str">
        <f t="shared" si="9"/>
        <v/>
      </c>
    </row>
    <row r="640" spans="1:11" ht="18.95" customHeight="1" x14ac:dyDescent="0.25">
      <c r="A640" s="52"/>
      <c r="C640" s="76"/>
      <c r="D640" s="185"/>
      <c r="E640" s="76"/>
      <c r="F640" s="76" t="str">
        <f>IF(E640="","",IFERROR(VLOOKUP(E640,Cadastro!$C$9:$D$1009,2,FALSE),"PROD. NÃO ENCONTRADO"))</f>
        <v/>
      </c>
      <c r="G640" s="94"/>
      <c r="H640" s="69" t="str">
        <f>IFERROR(G640*VLOOKUP(E640,Saldo!$P$8:$U$1009,6,FALSE),"")</f>
        <v/>
      </c>
      <c r="I640" s="104" t="str">
        <f>IFERROR(IF(D640="","",VLOOKUP(E640,Saldo!$P$8:$Q$1009,2,FALSE)),"")</f>
        <v/>
      </c>
      <c r="J640" s="76"/>
      <c r="K640" s="28" t="str">
        <f t="shared" si="9"/>
        <v/>
      </c>
    </row>
    <row r="641" spans="1:11" ht="18.95" customHeight="1" x14ac:dyDescent="0.25">
      <c r="A641" s="52"/>
      <c r="C641" s="76"/>
      <c r="D641" s="185"/>
      <c r="E641" s="76"/>
      <c r="F641" s="76" t="str">
        <f>IF(E641="","",IFERROR(VLOOKUP(E641,Cadastro!$C$9:$D$1009,2,FALSE),"PROD. NÃO ENCONTRADO"))</f>
        <v/>
      </c>
      <c r="G641" s="94"/>
      <c r="H641" s="69" t="str">
        <f>IFERROR(G641*VLOOKUP(E641,Saldo!$P$8:$U$1009,6,FALSE),"")</f>
        <v/>
      </c>
      <c r="I641" s="104" t="str">
        <f>IFERROR(IF(D641="","",VLOOKUP(E641,Saldo!$P$8:$Q$1009,2,FALSE)),"")</f>
        <v/>
      </c>
      <c r="J641" s="76"/>
      <c r="K641" s="28" t="str">
        <f t="shared" si="9"/>
        <v/>
      </c>
    </row>
    <row r="642" spans="1:11" ht="18.95" customHeight="1" x14ac:dyDescent="0.25">
      <c r="A642" s="52"/>
      <c r="C642" s="76"/>
      <c r="D642" s="185"/>
      <c r="E642" s="76"/>
      <c r="F642" s="76" t="str">
        <f>IF(E642="","",IFERROR(VLOOKUP(E642,Cadastro!$C$9:$D$1009,2,FALSE),"PROD. NÃO ENCONTRADO"))</f>
        <v/>
      </c>
      <c r="G642" s="94"/>
      <c r="H642" s="69" t="str">
        <f>IFERROR(G642*VLOOKUP(E642,Saldo!$P$8:$U$1009,6,FALSE),"")</f>
        <v/>
      </c>
      <c r="I642" s="104" t="str">
        <f>IFERROR(IF(D642="","",VLOOKUP(E642,Saldo!$P$8:$Q$1009,2,FALSE)),"")</f>
        <v/>
      </c>
      <c r="J642" s="76"/>
      <c r="K642" s="28" t="str">
        <f t="shared" si="9"/>
        <v/>
      </c>
    </row>
    <row r="643" spans="1:11" ht="18.95" customHeight="1" x14ac:dyDescent="0.25">
      <c r="A643" s="52"/>
      <c r="C643" s="76"/>
      <c r="D643" s="185"/>
      <c r="E643" s="76"/>
      <c r="F643" s="76" t="str">
        <f>IF(E643="","",IFERROR(VLOOKUP(E643,Cadastro!$C$9:$D$1009,2,FALSE),"PROD. NÃO ENCONTRADO"))</f>
        <v/>
      </c>
      <c r="G643" s="94"/>
      <c r="H643" s="69" t="str">
        <f>IFERROR(G643*VLOOKUP(E643,Saldo!$P$8:$U$1009,6,FALSE),"")</f>
        <v/>
      </c>
      <c r="I643" s="104" t="str">
        <f>IFERROR(IF(D643="","",VLOOKUP(E643,Saldo!$P$8:$Q$1009,2,FALSE)),"")</f>
        <v/>
      </c>
      <c r="J643" s="76"/>
      <c r="K643" s="28" t="str">
        <f t="shared" si="9"/>
        <v/>
      </c>
    </row>
    <row r="644" spans="1:11" ht="18.95" customHeight="1" x14ac:dyDescent="0.25">
      <c r="A644" s="52"/>
      <c r="C644" s="76"/>
      <c r="D644" s="185"/>
      <c r="E644" s="76"/>
      <c r="F644" s="76" t="str">
        <f>IF(E644="","",IFERROR(VLOOKUP(E644,Cadastro!$C$9:$D$1009,2,FALSE),"PROD. NÃO ENCONTRADO"))</f>
        <v/>
      </c>
      <c r="G644" s="94"/>
      <c r="H644" s="69" t="str">
        <f>IFERROR(G644*VLOOKUP(E644,Saldo!$P$8:$U$1009,6,FALSE),"")</f>
        <v/>
      </c>
      <c r="I644" s="104" t="str">
        <f>IFERROR(IF(D644="","",VLOOKUP(E644,Saldo!$P$8:$Q$1009,2,FALSE)),"")</f>
        <v/>
      </c>
      <c r="J644" s="76"/>
      <c r="K644" s="28" t="str">
        <f t="shared" si="9"/>
        <v/>
      </c>
    </row>
    <row r="645" spans="1:11" ht="18.95" customHeight="1" x14ac:dyDescent="0.25">
      <c r="A645" s="52"/>
      <c r="C645" s="76"/>
      <c r="D645" s="185"/>
      <c r="E645" s="76"/>
      <c r="F645" s="76" t="str">
        <f>IF(E645="","",IFERROR(VLOOKUP(E645,Cadastro!$C$9:$D$1009,2,FALSE),"PROD. NÃO ENCONTRADO"))</f>
        <v/>
      </c>
      <c r="G645" s="94"/>
      <c r="H645" s="69" t="str">
        <f>IFERROR(G645*VLOOKUP(E645,Saldo!$P$8:$U$1009,6,FALSE),"")</f>
        <v/>
      </c>
      <c r="I645" s="104" t="str">
        <f>IFERROR(IF(D645="","",VLOOKUP(E645,Saldo!$P$8:$Q$1009,2,FALSE)),"")</f>
        <v/>
      </c>
      <c r="J645" s="76"/>
      <c r="K645" s="28" t="str">
        <f t="shared" si="9"/>
        <v/>
      </c>
    </row>
    <row r="646" spans="1:11" ht="18.95" customHeight="1" x14ac:dyDescent="0.25">
      <c r="A646" s="52"/>
      <c r="C646" s="76"/>
      <c r="D646" s="185"/>
      <c r="E646" s="76"/>
      <c r="F646" s="76" t="str">
        <f>IF(E646="","",IFERROR(VLOOKUP(E646,Cadastro!$C$9:$D$1009,2,FALSE),"PROD. NÃO ENCONTRADO"))</f>
        <v/>
      </c>
      <c r="G646" s="94"/>
      <c r="H646" s="69" t="str">
        <f>IFERROR(G646*VLOOKUP(E646,Saldo!$P$8:$U$1009,6,FALSE),"")</f>
        <v/>
      </c>
      <c r="I646" s="104" t="str">
        <f>IFERROR(IF(D646="","",VLOOKUP(E646,Saldo!$P$8:$Q$1009,2,FALSE)),"")</f>
        <v/>
      </c>
      <c r="J646" s="76"/>
      <c r="K646" s="28" t="str">
        <f t="shared" si="9"/>
        <v/>
      </c>
    </row>
    <row r="647" spans="1:11" ht="18.95" customHeight="1" x14ac:dyDescent="0.25">
      <c r="A647" s="52"/>
      <c r="C647" s="76"/>
      <c r="D647" s="185"/>
      <c r="E647" s="76"/>
      <c r="F647" s="76" t="str">
        <f>IF(E647="","",IFERROR(VLOOKUP(E647,Cadastro!$C$9:$D$1009,2,FALSE),"PROD. NÃO ENCONTRADO"))</f>
        <v/>
      </c>
      <c r="G647" s="94"/>
      <c r="H647" s="69" t="str">
        <f>IFERROR(G647*VLOOKUP(E647,Saldo!$P$8:$U$1009,6,FALSE),"")</f>
        <v/>
      </c>
      <c r="I647" s="104" t="str">
        <f>IFERROR(IF(D647="","",VLOOKUP(E647,Saldo!$P$8:$Q$1009,2,FALSE)),"")</f>
        <v/>
      </c>
      <c r="J647" s="76"/>
      <c r="K647" s="28" t="str">
        <f t="shared" si="9"/>
        <v/>
      </c>
    </row>
    <row r="648" spans="1:11" ht="18.95" customHeight="1" x14ac:dyDescent="0.25">
      <c r="A648" s="52"/>
      <c r="C648" s="76"/>
      <c r="D648" s="185"/>
      <c r="E648" s="76"/>
      <c r="F648" s="76" t="str">
        <f>IF(E648="","",IFERROR(VLOOKUP(E648,Cadastro!$C$9:$D$1009,2,FALSE),"PROD. NÃO ENCONTRADO"))</f>
        <v/>
      </c>
      <c r="G648" s="94"/>
      <c r="H648" s="69" t="str">
        <f>IFERROR(G648*VLOOKUP(E648,Saldo!$P$8:$U$1009,6,FALSE),"")</f>
        <v/>
      </c>
      <c r="I648" s="104" t="str">
        <f>IFERROR(IF(D648="","",VLOOKUP(E648,Saldo!$P$8:$Q$1009,2,FALSE)),"")</f>
        <v/>
      </c>
      <c r="J648" s="76"/>
      <c r="K648" s="28" t="str">
        <f t="shared" si="9"/>
        <v/>
      </c>
    </row>
    <row r="649" spans="1:11" ht="18.95" customHeight="1" x14ac:dyDescent="0.25">
      <c r="A649" s="52"/>
      <c r="C649" s="76"/>
      <c r="D649" s="185"/>
      <c r="E649" s="76"/>
      <c r="F649" s="76" t="str">
        <f>IF(E649="","",IFERROR(VLOOKUP(E649,Cadastro!$C$9:$D$1009,2,FALSE),"PROD. NÃO ENCONTRADO"))</f>
        <v/>
      </c>
      <c r="G649" s="94"/>
      <c r="H649" s="69" t="str">
        <f>IFERROR(G649*VLOOKUP(E649,Saldo!$P$8:$U$1009,6,FALSE),"")</f>
        <v/>
      </c>
      <c r="I649" s="104" t="str">
        <f>IFERROR(IF(D649="","",VLOOKUP(E649,Saldo!$P$8:$Q$1009,2,FALSE)),"")</f>
        <v/>
      </c>
      <c r="J649" s="76"/>
      <c r="K649" s="28" t="str">
        <f t="shared" si="9"/>
        <v/>
      </c>
    </row>
    <row r="650" spans="1:11" ht="18.95" customHeight="1" x14ac:dyDescent="0.25">
      <c r="A650" s="52"/>
      <c r="C650" s="76"/>
      <c r="D650" s="185"/>
      <c r="E650" s="76"/>
      <c r="F650" s="76" t="str">
        <f>IF(E650="","",IFERROR(VLOOKUP(E650,Cadastro!$C$9:$D$1009,2,FALSE),"PROD. NÃO ENCONTRADO"))</f>
        <v/>
      </c>
      <c r="G650" s="94"/>
      <c r="H650" s="69" t="str">
        <f>IFERROR(G650*VLOOKUP(E650,Saldo!$P$8:$U$1009,6,FALSE),"")</f>
        <v/>
      </c>
      <c r="I650" s="104" t="str">
        <f>IFERROR(IF(D650="","",VLOOKUP(E650,Saldo!$P$8:$Q$1009,2,FALSE)),"")</f>
        <v/>
      </c>
      <c r="J650" s="76"/>
      <c r="K650" s="28" t="str">
        <f t="shared" ref="K650:K713" si="10">IF(D650="","",MONTH(D650))</f>
        <v/>
      </c>
    </row>
    <row r="651" spans="1:11" ht="18.95" customHeight="1" x14ac:dyDescent="0.25">
      <c r="A651" s="52"/>
      <c r="C651" s="76"/>
      <c r="D651" s="185"/>
      <c r="E651" s="76"/>
      <c r="F651" s="76" t="str">
        <f>IF(E651="","",IFERROR(VLOOKUP(E651,Cadastro!$C$9:$D$1009,2,FALSE),"PROD. NÃO ENCONTRADO"))</f>
        <v/>
      </c>
      <c r="G651" s="94"/>
      <c r="H651" s="69" t="str">
        <f>IFERROR(G651*VLOOKUP(E651,Saldo!$P$8:$U$1009,6,FALSE),"")</f>
        <v/>
      </c>
      <c r="I651" s="104" t="str">
        <f>IFERROR(IF(D651="","",VLOOKUP(E651,Saldo!$P$8:$Q$1009,2,FALSE)),"")</f>
        <v/>
      </c>
      <c r="J651" s="76"/>
      <c r="K651" s="28" t="str">
        <f t="shared" si="10"/>
        <v/>
      </c>
    </row>
    <row r="652" spans="1:11" ht="18.95" customHeight="1" x14ac:dyDescent="0.25">
      <c r="A652" s="52"/>
      <c r="C652" s="76"/>
      <c r="D652" s="185"/>
      <c r="E652" s="76"/>
      <c r="F652" s="76" t="str">
        <f>IF(E652="","",IFERROR(VLOOKUP(E652,Cadastro!$C$9:$D$1009,2,FALSE),"PROD. NÃO ENCONTRADO"))</f>
        <v/>
      </c>
      <c r="G652" s="94"/>
      <c r="H652" s="69" t="str">
        <f>IFERROR(G652*VLOOKUP(E652,Saldo!$P$8:$U$1009,6,FALSE),"")</f>
        <v/>
      </c>
      <c r="I652" s="104" t="str">
        <f>IFERROR(IF(D652="","",VLOOKUP(E652,Saldo!$P$8:$Q$1009,2,FALSE)),"")</f>
        <v/>
      </c>
      <c r="J652" s="76"/>
      <c r="K652" s="28" t="str">
        <f t="shared" si="10"/>
        <v/>
      </c>
    </row>
    <row r="653" spans="1:11" ht="18.95" customHeight="1" x14ac:dyDescent="0.25">
      <c r="A653" s="52"/>
      <c r="C653" s="76"/>
      <c r="D653" s="185"/>
      <c r="E653" s="76"/>
      <c r="F653" s="76" t="str">
        <f>IF(E653="","",IFERROR(VLOOKUP(E653,Cadastro!$C$9:$D$1009,2,FALSE),"PROD. NÃO ENCONTRADO"))</f>
        <v/>
      </c>
      <c r="G653" s="94"/>
      <c r="H653" s="69" t="str">
        <f>IFERROR(G653*VLOOKUP(E653,Saldo!$P$8:$U$1009,6,FALSE),"")</f>
        <v/>
      </c>
      <c r="I653" s="104" t="str">
        <f>IFERROR(IF(D653="","",VLOOKUP(E653,Saldo!$P$8:$Q$1009,2,FALSE)),"")</f>
        <v/>
      </c>
      <c r="J653" s="76"/>
      <c r="K653" s="28" t="str">
        <f t="shared" si="10"/>
        <v/>
      </c>
    </row>
    <row r="654" spans="1:11" ht="18.95" customHeight="1" x14ac:dyDescent="0.25">
      <c r="A654" s="52"/>
      <c r="C654" s="76"/>
      <c r="D654" s="185"/>
      <c r="E654" s="76"/>
      <c r="F654" s="76" t="str">
        <f>IF(E654="","",IFERROR(VLOOKUP(E654,Cadastro!$C$9:$D$1009,2,FALSE),"PROD. NÃO ENCONTRADO"))</f>
        <v/>
      </c>
      <c r="G654" s="94"/>
      <c r="H654" s="69" t="str">
        <f>IFERROR(G654*VLOOKUP(E654,Saldo!$P$8:$U$1009,6,FALSE),"")</f>
        <v/>
      </c>
      <c r="I654" s="104" t="str">
        <f>IFERROR(IF(D654="","",VLOOKUP(E654,Saldo!$P$8:$Q$1009,2,FALSE)),"")</f>
        <v/>
      </c>
      <c r="J654" s="76"/>
      <c r="K654" s="28" t="str">
        <f t="shared" si="10"/>
        <v/>
      </c>
    </row>
    <row r="655" spans="1:11" ht="18.95" customHeight="1" x14ac:dyDescent="0.25">
      <c r="A655" s="52"/>
      <c r="C655" s="76"/>
      <c r="D655" s="185"/>
      <c r="E655" s="76"/>
      <c r="F655" s="76" t="str">
        <f>IF(E655="","",IFERROR(VLOOKUP(E655,Cadastro!$C$9:$D$1009,2,FALSE),"PROD. NÃO ENCONTRADO"))</f>
        <v/>
      </c>
      <c r="G655" s="94"/>
      <c r="H655" s="69" t="str">
        <f>IFERROR(G655*VLOOKUP(E655,Saldo!$P$8:$U$1009,6,FALSE),"")</f>
        <v/>
      </c>
      <c r="I655" s="104" t="str">
        <f>IFERROR(IF(D655="","",VLOOKUP(E655,Saldo!$P$8:$Q$1009,2,FALSE)),"")</f>
        <v/>
      </c>
      <c r="J655" s="76"/>
      <c r="K655" s="28" t="str">
        <f t="shared" si="10"/>
        <v/>
      </c>
    </row>
    <row r="656" spans="1:11" ht="18.95" customHeight="1" x14ac:dyDescent="0.25">
      <c r="A656" s="52"/>
      <c r="C656" s="76"/>
      <c r="D656" s="185"/>
      <c r="E656" s="76"/>
      <c r="F656" s="76" t="str">
        <f>IF(E656="","",IFERROR(VLOOKUP(E656,Cadastro!$C$9:$D$1009,2,FALSE),"PROD. NÃO ENCONTRADO"))</f>
        <v/>
      </c>
      <c r="G656" s="94"/>
      <c r="H656" s="69" t="str">
        <f>IFERROR(G656*VLOOKUP(E656,Saldo!$P$8:$U$1009,6,FALSE),"")</f>
        <v/>
      </c>
      <c r="I656" s="104" t="str">
        <f>IFERROR(IF(D656="","",VLOOKUP(E656,Saldo!$P$8:$Q$1009,2,FALSE)),"")</f>
        <v/>
      </c>
      <c r="J656" s="76"/>
      <c r="K656" s="28" t="str">
        <f t="shared" si="10"/>
        <v/>
      </c>
    </row>
    <row r="657" spans="1:11" ht="18.95" customHeight="1" x14ac:dyDescent="0.25">
      <c r="A657" s="52"/>
      <c r="C657" s="76"/>
      <c r="D657" s="185"/>
      <c r="E657" s="76"/>
      <c r="F657" s="76" t="str">
        <f>IF(E657="","",IFERROR(VLOOKUP(E657,Cadastro!$C$9:$D$1009,2,FALSE),"PROD. NÃO ENCONTRADO"))</f>
        <v/>
      </c>
      <c r="G657" s="94"/>
      <c r="H657" s="69" t="str">
        <f>IFERROR(G657*VLOOKUP(E657,Saldo!$P$8:$U$1009,6,FALSE),"")</f>
        <v/>
      </c>
      <c r="I657" s="104" t="str">
        <f>IFERROR(IF(D657="","",VLOOKUP(E657,Saldo!$P$8:$Q$1009,2,FALSE)),"")</f>
        <v/>
      </c>
      <c r="J657" s="76"/>
      <c r="K657" s="28" t="str">
        <f t="shared" si="10"/>
        <v/>
      </c>
    </row>
    <row r="658" spans="1:11" ht="18.95" customHeight="1" x14ac:dyDescent="0.25">
      <c r="A658" s="52"/>
      <c r="C658" s="76"/>
      <c r="D658" s="185"/>
      <c r="E658" s="76"/>
      <c r="F658" s="76" t="str">
        <f>IF(E658="","",IFERROR(VLOOKUP(E658,Cadastro!$C$9:$D$1009,2,FALSE),"PROD. NÃO ENCONTRADO"))</f>
        <v/>
      </c>
      <c r="G658" s="94"/>
      <c r="H658" s="69" t="str">
        <f>IFERROR(G658*VLOOKUP(E658,Saldo!$P$8:$U$1009,6,FALSE),"")</f>
        <v/>
      </c>
      <c r="I658" s="104" t="str">
        <f>IFERROR(IF(D658="","",VLOOKUP(E658,Saldo!$P$8:$Q$1009,2,FALSE)),"")</f>
        <v/>
      </c>
      <c r="J658" s="76"/>
      <c r="K658" s="28" t="str">
        <f t="shared" si="10"/>
        <v/>
      </c>
    </row>
    <row r="659" spans="1:11" ht="18.95" customHeight="1" x14ac:dyDescent="0.25">
      <c r="A659" s="52"/>
      <c r="C659" s="76"/>
      <c r="D659" s="185"/>
      <c r="E659" s="76"/>
      <c r="F659" s="76" t="str">
        <f>IF(E659="","",IFERROR(VLOOKUP(E659,Cadastro!$C$9:$D$1009,2,FALSE),"PROD. NÃO ENCONTRADO"))</f>
        <v/>
      </c>
      <c r="G659" s="94"/>
      <c r="H659" s="69" t="str">
        <f>IFERROR(G659*VLOOKUP(E659,Saldo!$P$8:$U$1009,6,FALSE),"")</f>
        <v/>
      </c>
      <c r="I659" s="104" t="str">
        <f>IFERROR(IF(D659="","",VLOOKUP(E659,Saldo!$P$8:$Q$1009,2,FALSE)),"")</f>
        <v/>
      </c>
      <c r="J659" s="76"/>
      <c r="K659" s="28" t="str">
        <f t="shared" si="10"/>
        <v/>
      </c>
    </row>
    <row r="660" spans="1:11" ht="18.95" customHeight="1" x14ac:dyDescent="0.25">
      <c r="A660" s="52"/>
      <c r="C660" s="76"/>
      <c r="D660" s="185"/>
      <c r="E660" s="76"/>
      <c r="F660" s="76" t="str">
        <f>IF(E660="","",IFERROR(VLOOKUP(E660,Cadastro!$C$9:$D$1009,2,FALSE),"PROD. NÃO ENCONTRADO"))</f>
        <v/>
      </c>
      <c r="G660" s="94"/>
      <c r="H660" s="69" t="str">
        <f>IFERROR(G660*VLOOKUP(E660,Saldo!$P$8:$U$1009,6,FALSE),"")</f>
        <v/>
      </c>
      <c r="I660" s="104" t="str">
        <f>IFERROR(IF(D660="","",VLOOKUP(E660,Saldo!$P$8:$Q$1009,2,FALSE)),"")</f>
        <v/>
      </c>
      <c r="J660" s="76"/>
      <c r="K660" s="28" t="str">
        <f t="shared" si="10"/>
        <v/>
      </c>
    </row>
    <row r="661" spans="1:11" ht="18.95" customHeight="1" x14ac:dyDescent="0.25">
      <c r="A661" s="52"/>
      <c r="C661" s="76"/>
      <c r="D661" s="185"/>
      <c r="E661" s="76"/>
      <c r="F661" s="76" t="str">
        <f>IF(E661="","",IFERROR(VLOOKUP(E661,Cadastro!$C$9:$D$1009,2,FALSE),"PROD. NÃO ENCONTRADO"))</f>
        <v/>
      </c>
      <c r="G661" s="94"/>
      <c r="H661" s="69" t="str">
        <f>IFERROR(G661*VLOOKUP(E661,Saldo!$P$8:$U$1009,6,FALSE),"")</f>
        <v/>
      </c>
      <c r="I661" s="104" t="str">
        <f>IFERROR(IF(D661="","",VLOOKUP(E661,Saldo!$P$8:$Q$1009,2,FALSE)),"")</f>
        <v/>
      </c>
      <c r="J661" s="76"/>
      <c r="K661" s="28" t="str">
        <f t="shared" si="10"/>
        <v/>
      </c>
    </row>
    <row r="662" spans="1:11" ht="18.95" customHeight="1" x14ac:dyDescent="0.25">
      <c r="A662" s="52"/>
      <c r="C662" s="76"/>
      <c r="D662" s="185"/>
      <c r="E662" s="76"/>
      <c r="F662" s="76" t="str">
        <f>IF(E662="","",IFERROR(VLOOKUP(E662,Cadastro!$C$9:$D$1009,2,FALSE),"PROD. NÃO ENCONTRADO"))</f>
        <v/>
      </c>
      <c r="G662" s="94"/>
      <c r="H662" s="69" t="str">
        <f>IFERROR(G662*VLOOKUP(E662,Saldo!$P$8:$U$1009,6,FALSE),"")</f>
        <v/>
      </c>
      <c r="I662" s="104" t="str">
        <f>IFERROR(IF(D662="","",VLOOKUP(E662,Saldo!$P$8:$Q$1009,2,FALSE)),"")</f>
        <v/>
      </c>
      <c r="J662" s="76"/>
      <c r="K662" s="28" t="str">
        <f t="shared" si="10"/>
        <v/>
      </c>
    </row>
    <row r="663" spans="1:11" ht="18.95" customHeight="1" x14ac:dyDescent="0.25">
      <c r="A663" s="52"/>
      <c r="C663" s="76"/>
      <c r="D663" s="185"/>
      <c r="E663" s="76"/>
      <c r="F663" s="76" t="str">
        <f>IF(E663="","",IFERROR(VLOOKUP(E663,Cadastro!$C$9:$D$1009,2,FALSE),"PROD. NÃO ENCONTRADO"))</f>
        <v/>
      </c>
      <c r="G663" s="94"/>
      <c r="H663" s="69" t="str">
        <f>IFERROR(G663*VLOOKUP(E663,Saldo!$P$8:$U$1009,6,FALSE),"")</f>
        <v/>
      </c>
      <c r="I663" s="104" t="str">
        <f>IFERROR(IF(D663="","",VLOOKUP(E663,Saldo!$P$8:$Q$1009,2,FALSE)),"")</f>
        <v/>
      </c>
      <c r="J663" s="76"/>
      <c r="K663" s="28" t="str">
        <f t="shared" si="10"/>
        <v/>
      </c>
    </row>
    <row r="664" spans="1:11" ht="18.95" customHeight="1" x14ac:dyDescent="0.25">
      <c r="A664" s="52"/>
      <c r="C664" s="76"/>
      <c r="D664" s="185"/>
      <c r="E664" s="76"/>
      <c r="F664" s="76" t="str">
        <f>IF(E664="","",IFERROR(VLOOKUP(E664,Cadastro!$C$9:$D$1009,2,FALSE),"PROD. NÃO ENCONTRADO"))</f>
        <v/>
      </c>
      <c r="G664" s="94"/>
      <c r="H664" s="69" t="str">
        <f>IFERROR(G664*VLOOKUP(E664,Saldo!$P$8:$U$1009,6,FALSE),"")</f>
        <v/>
      </c>
      <c r="I664" s="104" t="str">
        <f>IFERROR(IF(D664="","",VLOOKUP(E664,Saldo!$P$8:$Q$1009,2,FALSE)),"")</f>
        <v/>
      </c>
      <c r="J664" s="76"/>
      <c r="K664" s="28" t="str">
        <f t="shared" si="10"/>
        <v/>
      </c>
    </row>
    <row r="665" spans="1:11" ht="18.95" customHeight="1" x14ac:dyDescent="0.25">
      <c r="A665" s="52"/>
      <c r="C665" s="76"/>
      <c r="D665" s="185"/>
      <c r="E665" s="76"/>
      <c r="F665" s="76" t="str">
        <f>IF(E665="","",IFERROR(VLOOKUP(E665,Cadastro!$C$9:$D$1009,2,FALSE),"PROD. NÃO ENCONTRADO"))</f>
        <v/>
      </c>
      <c r="G665" s="94"/>
      <c r="H665" s="69" t="str">
        <f>IFERROR(G665*VLOOKUP(E665,Saldo!$P$8:$U$1009,6,FALSE),"")</f>
        <v/>
      </c>
      <c r="I665" s="104" t="str">
        <f>IFERROR(IF(D665="","",VLOOKUP(E665,Saldo!$P$8:$Q$1009,2,FALSE)),"")</f>
        <v/>
      </c>
      <c r="J665" s="76"/>
      <c r="K665" s="28" t="str">
        <f t="shared" si="10"/>
        <v/>
      </c>
    </row>
    <row r="666" spans="1:11" ht="18.95" customHeight="1" x14ac:dyDescent="0.25">
      <c r="A666" s="52"/>
      <c r="C666" s="76"/>
      <c r="D666" s="185"/>
      <c r="E666" s="76"/>
      <c r="F666" s="76" t="str">
        <f>IF(E666="","",IFERROR(VLOOKUP(E666,Cadastro!$C$9:$D$1009,2,FALSE),"PROD. NÃO ENCONTRADO"))</f>
        <v/>
      </c>
      <c r="G666" s="94"/>
      <c r="H666" s="69" t="str">
        <f>IFERROR(G666*VLOOKUP(E666,Saldo!$P$8:$U$1009,6,FALSE),"")</f>
        <v/>
      </c>
      <c r="I666" s="104" t="str">
        <f>IFERROR(IF(D666="","",VLOOKUP(E666,Saldo!$P$8:$Q$1009,2,FALSE)),"")</f>
        <v/>
      </c>
      <c r="J666" s="76"/>
      <c r="K666" s="28" t="str">
        <f t="shared" si="10"/>
        <v/>
      </c>
    </row>
    <row r="667" spans="1:11" ht="18.95" customHeight="1" x14ac:dyDescent="0.25">
      <c r="A667" s="52"/>
      <c r="C667" s="76"/>
      <c r="D667" s="185"/>
      <c r="E667" s="76"/>
      <c r="F667" s="76" t="str">
        <f>IF(E667="","",IFERROR(VLOOKUP(E667,Cadastro!$C$9:$D$1009,2,FALSE),"PROD. NÃO ENCONTRADO"))</f>
        <v/>
      </c>
      <c r="G667" s="94"/>
      <c r="H667" s="69" t="str">
        <f>IFERROR(G667*VLOOKUP(E667,Saldo!$P$8:$U$1009,6,FALSE),"")</f>
        <v/>
      </c>
      <c r="I667" s="104" t="str">
        <f>IFERROR(IF(D667="","",VLOOKUP(E667,Saldo!$P$8:$Q$1009,2,FALSE)),"")</f>
        <v/>
      </c>
      <c r="J667" s="76"/>
      <c r="K667" s="28" t="str">
        <f t="shared" si="10"/>
        <v/>
      </c>
    </row>
    <row r="668" spans="1:11" ht="18.95" customHeight="1" x14ac:dyDescent="0.25">
      <c r="A668" s="52"/>
      <c r="C668" s="76"/>
      <c r="D668" s="185"/>
      <c r="E668" s="76"/>
      <c r="F668" s="76" t="str">
        <f>IF(E668="","",IFERROR(VLOOKUP(E668,Cadastro!$C$9:$D$1009,2,FALSE),"PROD. NÃO ENCONTRADO"))</f>
        <v/>
      </c>
      <c r="G668" s="94"/>
      <c r="H668" s="69" t="str">
        <f>IFERROR(G668*VLOOKUP(E668,Saldo!$P$8:$U$1009,6,FALSE),"")</f>
        <v/>
      </c>
      <c r="I668" s="104" t="str">
        <f>IFERROR(IF(D668="","",VLOOKUP(E668,Saldo!$P$8:$Q$1009,2,FALSE)),"")</f>
        <v/>
      </c>
      <c r="J668" s="76"/>
      <c r="K668" s="28" t="str">
        <f t="shared" si="10"/>
        <v/>
      </c>
    </row>
    <row r="669" spans="1:11" ht="18.95" customHeight="1" x14ac:dyDescent="0.25">
      <c r="A669" s="52"/>
      <c r="C669" s="76"/>
      <c r="D669" s="185"/>
      <c r="E669" s="76"/>
      <c r="F669" s="76" t="str">
        <f>IF(E669="","",IFERROR(VLOOKUP(E669,Cadastro!$C$9:$D$1009,2,FALSE),"PROD. NÃO ENCONTRADO"))</f>
        <v/>
      </c>
      <c r="G669" s="94"/>
      <c r="H669" s="69" t="str">
        <f>IFERROR(G669*VLOOKUP(E669,Saldo!$P$8:$U$1009,6,FALSE),"")</f>
        <v/>
      </c>
      <c r="I669" s="104" t="str">
        <f>IFERROR(IF(D669="","",VLOOKUP(E669,Saldo!$P$8:$Q$1009,2,FALSE)),"")</f>
        <v/>
      </c>
      <c r="J669" s="76"/>
      <c r="K669" s="28" t="str">
        <f t="shared" si="10"/>
        <v/>
      </c>
    </row>
    <row r="670" spans="1:11" ht="18.95" customHeight="1" x14ac:dyDescent="0.25">
      <c r="A670" s="52"/>
      <c r="C670" s="76"/>
      <c r="D670" s="185"/>
      <c r="E670" s="76"/>
      <c r="F670" s="76" t="str">
        <f>IF(E670="","",IFERROR(VLOOKUP(E670,Cadastro!$C$9:$D$1009,2,FALSE),"PROD. NÃO ENCONTRADO"))</f>
        <v/>
      </c>
      <c r="G670" s="94"/>
      <c r="H670" s="69" t="str">
        <f>IFERROR(G670*VLOOKUP(E670,Saldo!$P$8:$U$1009,6,FALSE),"")</f>
        <v/>
      </c>
      <c r="I670" s="104" t="str">
        <f>IFERROR(IF(D670="","",VLOOKUP(E670,Saldo!$P$8:$Q$1009,2,FALSE)),"")</f>
        <v/>
      </c>
      <c r="J670" s="76"/>
      <c r="K670" s="28" t="str">
        <f t="shared" si="10"/>
        <v/>
      </c>
    </row>
    <row r="671" spans="1:11" ht="18.95" customHeight="1" x14ac:dyDescent="0.25">
      <c r="A671" s="52"/>
      <c r="C671" s="76"/>
      <c r="D671" s="185"/>
      <c r="E671" s="76"/>
      <c r="F671" s="76" t="str">
        <f>IF(E671="","",IFERROR(VLOOKUP(E671,Cadastro!$C$9:$D$1009,2,FALSE),"PROD. NÃO ENCONTRADO"))</f>
        <v/>
      </c>
      <c r="G671" s="94"/>
      <c r="H671" s="69" t="str">
        <f>IFERROR(G671*VLOOKUP(E671,Saldo!$P$8:$U$1009,6,FALSE),"")</f>
        <v/>
      </c>
      <c r="I671" s="104" t="str">
        <f>IFERROR(IF(D671="","",VLOOKUP(E671,Saldo!$P$8:$Q$1009,2,FALSE)),"")</f>
        <v/>
      </c>
      <c r="J671" s="76"/>
      <c r="K671" s="28" t="str">
        <f t="shared" si="10"/>
        <v/>
      </c>
    </row>
    <row r="672" spans="1:11" ht="18.95" customHeight="1" x14ac:dyDescent="0.25">
      <c r="A672" s="52"/>
      <c r="C672" s="76"/>
      <c r="D672" s="185"/>
      <c r="E672" s="76"/>
      <c r="F672" s="76" t="str">
        <f>IF(E672="","",IFERROR(VLOOKUP(E672,Cadastro!$C$9:$D$1009,2,FALSE),"PROD. NÃO ENCONTRADO"))</f>
        <v/>
      </c>
      <c r="G672" s="94"/>
      <c r="H672" s="69" t="str">
        <f>IFERROR(G672*VLOOKUP(E672,Saldo!$P$8:$U$1009,6,FALSE),"")</f>
        <v/>
      </c>
      <c r="I672" s="104" t="str">
        <f>IFERROR(IF(D672="","",VLOOKUP(E672,Saldo!$P$8:$Q$1009,2,FALSE)),"")</f>
        <v/>
      </c>
      <c r="J672" s="76"/>
      <c r="K672" s="28" t="str">
        <f t="shared" si="10"/>
        <v/>
      </c>
    </row>
    <row r="673" spans="1:11" ht="18.95" customHeight="1" x14ac:dyDescent="0.25">
      <c r="A673" s="52"/>
      <c r="C673" s="76"/>
      <c r="D673" s="185"/>
      <c r="E673" s="76"/>
      <c r="F673" s="76" t="str">
        <f>IF(E673="","",IFERROR(VLOOKUP(E673,Cadastro!$C$9:$D$1009,2,FALSE),"PROD. NÃO ENCONTRADO"))</f>
        <v/>
      </c>
      <c r="G673" s="94"/>
      <c r="H673" s="69" t="str">
        <f>IFERROR(G673*VLOOKUP(E673,Saldo!$P$8:$U$1009,6,FALSE),"")</f>
        <v/>
      </c>
      <c r="I673" s="104" t="str">
        <f>IFERROR(IF(D673="","",VLOOKUP(E673,Saldo!$P$8:$Q$1009,2,FALSE)),"")</f>
        <v/>
      </c>
      <c r="J673" s="76"/>
      <c r="K673" s="28" t="str">
        <f t="shared" si="10"/>
        <v/>
      </c>
    </row>
    <row r="674" spans="1:11" ht="18.95" customHeight="1" x14ac:dyDescent="0.25">
      <c r="A674" s="52"/>
      <c r="C674" s="76"/>
      <c r="D674" s="185"/>
      <c r="E674" s="76"/>
      <c r="F674" s="76" t="str">
        <f>IF(E674="","",IFERROR(VLOOKUP(E674,Cadastro!$C$9:$D$1009,2,FALSE),"PROD. NÃO ENCONTRADO"))</f>
        <v/>
      </c>
      <c r="G674" s="94"/>
      <c r="H674" s="69" t="str">
        <f>IFERROR(G674*VLOOKUP(E674,Saldo!$P$8:$U$1009,6,FALSE),"")</f>
        <v/>
      </c>
      <c r="I674" s="104" t="str">
        <f>IFERROR(IF(D674="","",VLOOKUP(E674,Saldo!$P$8:$Q$1009,2,FALSE)),"")</f>
        <v/>
      </c>
      <c r="J674" s="76"/>
      <c r="K674" s="28" t="str">
        <f t="shared" si="10"/>
        <v/>
      </c>
    </row>
    <row r="675" spans="1:11" ht="18.95" customHeight="1" x14ac:dyDescent="0.25">
      <c r="A675" s="52"/>
      <c r="C675" s="76"/>
      <c r="D675" s="185"/>
      <c r="E675" s="76"/>
      <c r="F675" s="76" t="str">
        <f>IF(E675="","",IFERROR(VLOOKUP(E675,Cadastro!$C$9:$D$1009,2,FALSE),"PROD. NÃO ENCONTRADO"))</f>
        <v/>
      </c>
      <c r="G675" s="94"/>
      <c r="H675" s="69" t="str">
        <f>IFERROR(G675*VLOOKUP(E675,Saldo!$P$8:$U$1009,6,FALSE),"")</f>
        <v/>
      </c>
      <c r="I675" s="104" t="str">
        <f>IFERROR(IF(D675="","",VLOOKUP(E675,Saldo!$P$8:$Q$1009,2,FALSE)),"")</f>
        <v/>
      </c>
      <c r="J675" s="76"/>
      <c r="K675" s="28" t="str">
        <f t="shared" si="10"/>
        <v/>
      </c>
    </row>
    <row r="676" spans="1:11" ht="18.95" customHeight="1" x14ac:dyDescent="0.25">
      <c r="A676" s="52"/>
      <c r="C676" s="76"/>
      <c r="D676" s="185"/>
      <c r="E676" s="76"/>
      <c r="F676" s="76" t="str">
        <f>IF(E676="","",IFERROR(VLOOKUP(E676,Cadastro!$C$9:$D$1009,2,FALSE),"PROD. NÃO ENCONTRADO"))</f>
        <v/>
      </c>
      <c r="G676" s="94"/>
      <c r="H676" s="69" t="str">
        <f>IFERROR(G676*VLOOKUP(E676,Saldo!$P$8:$U$1009,6,FALSE),"")</f>
        <v/>
      </c>
      <c r="I676" s="104" t="str">
        <f>IFERROR(IF(D676="","",VLOOKUP(E676,Saldo!$P$8:$Q$1009,2,FALSE)),"")</f>
        <v/>
      </c>
      <c r="J676" s="76"/>
      <c r="K676" s="28" t="str">
        <f t="shared" si="10"/>
        <v/>
      </c>
    </row>
    <row r="677" spans="1:11" ht="18.95" customHeight="1" x14ac:dyDescent="0.25">
      <c r="A677" s="52"/>
      <c r="C677" s="76"/>
      <c r="D677" s="185"/>
      <c r="E677" s="76"/>
      <c r="F677" s="76" t="str">
        <f>IF(E677="","",IFERROR(VLOOKUP(E677,Cadastro!$C$9:$D$1009,2,FALSE),"PROD. NÃO ENCONTRADO"))</f>
        <v/>
      </c>
      <c r="G677" s="94"/>
      <c r="H677" s="69" t="str">
        <f>IFERROR(G677*VLOOKUP(E677,Saldo!$P$8:$U$1009,6,FALSE),"")</f>
        <v/>
      </c>
      <c r="I677" s="104" t="str">
        <f>IFERROR(IF(D677="","",VLOOKUP(E677,Saldo!$P$8:$Q$1009,2,FALSE)),"")</f>
        <v/>
      </c>
      <c r="J677" s="76"/>
      <c r="K677" s="28" t="str">
        <f t="shared" si="10"/>
        <v/>
      </c>
    </row>
    <row r="678" spans="1:11" ht="18.95" customHeight="1" x14ac:dyDescent="0.25">
      <c r="A678" s="52"/>
      <c r="C678" s="76"/>
      <c r="D678" s="185"/>
      <c r="E678" s="76"/>
      <c r="F678" s="76" t="str">
        <f>IF(E678="","",IFERROR(VLOOKUP(E678,Cadastro!$C$9:$D$1009,2,FALSE),"PROD. NÃO ENCONTRADO"))</f>
        <v/>
      </c>
      <c r="G678" s="94"/>
      <c r="H678" s="69" t="str">
        <f>IFERROR(G678*VLOOKUP(E678,Saldo!$P$8:$U$1009,6,FALSE),"")</f>
        <v/>
      </c>
      <c r="I678" s="104" t="str">
        <f>IFERROR(IF(D678="","",VLOOKUP(E678,Saldo!$P$8:$Q$1009,2,FALSE)),"")</f>
        <v/>
      </c>
      <c r="J678" s="76"/>
      <c r="K678" s="28" t="str">
        <f t="shared" si="10"/>
        <v/>
      </c>
    </row>
    <row r="679" spans="1:11" ht="18.95" customHeight="1" x14ac:dyDescent="0.25">
      <c r="A679" s="52"/>
      <c r="C679" s="76"/>
      <c r="D679" s="185"/>
      <c r="E679" s="76"/>
      <c r="F679" s="76" t="str">
        <f>IF(E679="","",IFERROR(VLOOKUP(E679,Cadastro!$C$9:$D$1009,2,FALSE),"PROD. NÃO ENCONTRADO"))</f>
        <v/>
      </c>
      <c r="G679" s="94"/>
      <c r="H679" s="69" t="str">
        <f>IFERROR(G679*VLOOKUP(E679,Saldo!$P$8:$U$1009,6,FALSE),"")</f>
        <v/>
      </c>
      <c r="I679" s="104" t="str">
        <f>IFERROR(IF(D679="","",VLOOKUP(E679,Saldo!$P$8:$Q$1009,2,FALSE)),"")</f>
        <v/>
      </c>
      <c r="J679" s="76"/>
      <c r="K679" s="28" t="str">
        <f t="shared" si="10"/>
        <v/>
      </c>
    </row>
    <row r="680" spans="1:11" ht="18.95" customHeight="1" x14ac:dyDescent="0.25">
      <c r="A680" s="52"/>
      <c r="C680" s="76"/>
      <c r="D680" s="185"/>
      <c r="E680" s="76"/>
      <c r="F680" s="76" t="str">
        <f>IF(E680="","",IFERROR(VLOOKUP(E680,Cadastro!$C$9:$D$1009,2,FALSE),"PROD. NÃO ENCONTRADO"))</f>
        <v/>
      </c>
      <c r="G680" s="94"/>
      <c r="H680" s="69" t="str">
        <f>IFERROR(G680*VLOOKUP(E680,Saldo!$P$8:$U$1009,6,FALSE),"")</f>
        <v/>
      </c>
      <c r="I680" s="104" t="str">
        <f>IFERROR(IF(D680="","",VLOOKUP(E680,Saldo!$P$8:$Q$1009,2,FALSE)),"")</f>
        <v/>
      </c>
      <c r="J680" s="76"/>
      <c r="K680" s="28" t="str">
        <f t="shared" si="10"/>
        <v/>
      </c>
    </row>
    <row r="681" spans="1:11" ht="18.95" customHeight="1" x14ac:dyDescent="0.25">
      <c r="A681" s="52"/>
      <c r="C681" s="76"/>
      <c r="D681" s="185"/>
      <c r="E681" s="76"/>
      <c r="F681" s="76" t="str">
        <f>IF(E681="","",IFERROR(VLOOKUP(E681,Cadastro!$C$9:$D$1009,2,FALSE),"PROD. NÃO ENCONTRADO"))</f>
        <v/>
      </c>
      <c r="G681" s="94"/>
      <c r="H681" s="69" t="str">
        <f>IFERROR(G681*VLOOKUP(E681,Saldo!$P$8:$U$1009,6,FALSE),"")</f>
        <v/>
      </c>
      <c r="I681" s="104" t="str">
        <f>IFERROR(IF(D681="","",VLOOKUP(E681,Saldo!$P$8:$Q$1009,2,FALSE)),"")</f>
        <v/>
      </c>
      <c r="J681" s="76"/>
      <c r="K681" s="28" t="str">
        <f t="shared" si="10"/>
        <v/>
      </c>
    </row>
    <row r="682" spans="1:11" ht="18.95" customHeight="1" x14ac:dyDescent="0.25">
      <c r="A682" s="52"/>
      <c r="C682" s="76"/>
      <c r="D682" s="185"/>
      <c r="E682" s="76"/>
      <c r="F682" s="76" t="str">
        <f>IF(E682="","",IFERROR(VLOOKUP(E682,Cadastro!$C$9:$D$1009,2,FALSE),"PROD. NÃO ENCONTRADO"))</f>
        <v/>
      </c>
      <c r="G682" s="94"/>
      <c r="H682" s="69" t="str">
        <f>IFERROR(G682*VLOOKUP(E682,Saldo!$P$8:$U$1009,6,FALSE),"")</f>
        <v/>
      </c>
      <c r="I682" s="104" t="str">
        <f>IFERROR(IF(D682="","",VLOOKUP(E682,Saldo!$P$8:$Q$1009,2,FALSE)),"")</f>
        <v/>
      </c>
      <c r="J682" s="76"/>
      <c r="K682" s="28" t="str">
        <f t="shared" si="10"/>
        <v/>
      </c>
    </row>
    <row r="683" spans="1:11" ht="18.95" customHeight="1" x14ac:dyDescent="0.25">
      <c r="A683" s="52"/>
      <c r="C683" s="76"/>
      <c r="D683" s="185"/>
      <c r="E683" s="76"/>
      <c r="F683" s="76" t="str">
        <f>IF(E683="","",IFERROR(VLOOKUP(E683,Cadastro!$C$9:$D$1009,2,FALSE),"PROD. NÃO ENCONTRADO"))</f>
        <v/>
      </c>
      <c r="G683" s="94"/>
      <c r="H683" s="69" t="str">
        <f>IFERROR(G683*VLOOKUP(E683,Saldo!$P$8:$U$1009,6,FALSE),"")</f>
        <v/>
      </c>
      <c r="I683" s="104" t="str">
        <f>IFERROR(IF(D683="","",VLOOKUP(E683,Saldo!$P$8:$Q$1009,2,FALSE)),"")</f>
        <v/>
      </c>
      <c r="J683" s="76"/>
      <c r="K683" s="28" t="str">
        <f t="shared" si="10"/>
        <v/>
      </c>
    </row>
    <row r="684" spans="1:11" ht="18.95" customHeight="1" x14ac:dyDescent="0.25">
      <c r="A684" s="52"/>
      <c r="C684" s="76"/>
      <c r="D684" s="185"/>
      <c r="E684" s="76"/>
      <c r="F684" s="76" t="str">
        <f>IF(E684="","",IFERROR(VLOOKUP(E684,Cadastro!$C$9:$D$1009,2,FALSE),"PROD. NÃO ENCONTRADO"))</f>
        <v/>
      </c>
      <c r="G684" s="94"/>
      <c r="H684" s="69" t="str">
        <f>IFERROR(G684*VLOOKUP(E684,Saldo!$P$8:$U$1009,6,FALSE),"")</f>
        <v/>
      </c>
      <c r="I684" s="104" t="str">
        <f>IFERROR(IF(D684="","",VLOOKUP(E684,Saldo!$P$8:$Q$1009,2,FALSE)),"")</f>
        <v/>
      </c>
      <c r="J684" s="76"/>
      <c r="K684" s="28" t="str">
        <f t="shared" si="10"/>
        <v/>
      </c>
    </row>
    <row r="685" spans="1:11" ht="18.95" customHeight="1" x14ac:dyDescent="0.25">
      <c r="A685" s="52"/>
      <c r="C685" s="76"/>
      <c r="D685" s="185"/>
      <c r="E685" s="76"/>
      <c r="F685" s="76" t="str">
        <f>IF(E685="","",IFERROR(VLOOKUP(E685,Cadastro!$C$9:$D$1009,2,FALSE),"PROD. NÃO ENCONTRADO"))</f>
        <v/>
      </c>
      <c r="G685" s="94"/>
      <c r="H685" s="69" t="str">
        <f>IFERROR(G685*VLOOKUP(E685,Saldo!$P$8:$U$1009,6,FALSE),"")</f>
        <v/>
      </c>
      <c r="I685" s="104" t="str">
        <f>IFERROR(IF(D685="","",VLOOKUP(E685,Saldo!$P$8:$Q$1009,2,FALSE)),"")</f>
        <v/>
      </c>
      <c r="J685" s="76"/>
      <c r="K685" s="28" t="str">
        <f t="shared" si="10"/>
        <v/>
      </c>
    </row>
    <row r="686" spans="1:11" ht="18.95" customHeight="1" x14ac:dyDescent="0.25">
      <c r="A686" s="52"/>
      <c r="C686" s="76"/>
      <c r="D686" s="185"/>
      <c r="E686" s="76"/>
      <c r="F686" s="76" t="str">
        <f>IF(E686="","",IFERROR(VLOOKUP(E686,Cadastro!$C$9:$D$1009,2,FALSE),"PROD. NÃO ENCONTRADO"))</f>
        <v/>
      </c>
      <c r="G686" s="94"/>
      <c r="H686" s="69" t="str">
        <f>IFERROR(G686*VLOOKUP(E686,Saldo!$P$8:$U$1009,6,FALSE),"")</f>
        <v/>
      </c>
      <c r="I686" s="104" t="str">
        <f>IFERROR(IF(D686="","",VLOOKUP(E686,Saldo!$P$8:$Q$1009,2,FALSE)),"")</f>
        <v/>
      </c>
      <c r="J686" s="76"/>
      <c r="K686" s="28" t="str">
        <f t="shared" si="10"/>
        <v/>
      </c>
    </row>
    <row r="687" spans="1:11" ht="18.95" customHeight="1" x14ac:dyDescent="0.25">
      <c r="A687" s="52"/>
      <c r="C687" s="76"/>
      <c r="D687" s="185"/>
      <c r="E687" s="76"/>
      <c r="F687" s="76" t="str">
        <f>IF(E687="","",IFERROR(VLOOKUP(E687,Cadastro!$C$9:$D$1009,2,FALSE),"PROD. NÃO ENCONTRADO"))</f>
        <v/>
      </c>
      <c r="G687" s="94"/>
      <c r="H687" s="69" t="str">
        <f>IFERROR(G687*VLOOKUP(E687,Saldo!$P$8:$U$1009,6,FALSE),"")</f>
        <v/>
      </c>
      <c r="I687" s="104" t="str">
        <f>IFERROR(IF(D687="","",VLOOKUP(E687,Saldo!$P$8:$Q$1009,2,FALSE)),"")</f>
        <v/>
      </c>
      <c r="J687" s="76"/>
      <c r="K687" s="28" t="str">
        <f t="shared" si="10"/>
        <v/>
      </c>
    </row>
    <row r="688" spans="1:11" ht="18.95" customHeight="1" x14ac:dyDescent="0.25">
      <c r="A688" s="52"/>
      <c r="C688" s="76"/>
      <c r="D688" s="185"/>
      <c r="E688" s="76"/>
      <c r="F688" s="76" t="str">
        <f>IF(E688="","",IFERROR(VLOOKUP(E688,Cadastro!$C$9:$D$1009,2,FALSE),"PROD. NÃO ENCONTRADO"))</f>
        <v/>
      </c>
      <c r="G688" s="94"/>
      <c r="H688" s="69" t="str">
        <f>IFERROR(G688*VLOOKUP(E688,Saldo!$P$8:$U$1009,6,FALSE),"")</f>
        <v/>
      </c>
      <c r="I688" s="104" t="str">
        <f>IFERROR(IF(D688="","",VLOOKUP(E688,Saldo!$P$8:$Q$1009,2,FALSE)),"")</f>
        <v/>
      </c>
      <c r="J688" s="76"/>
      <c r="K688" s="28" t="str">
        <f t="shared" si="10"/>
        <v/>
      </c>
    </row>
    <row r="689" spans="1:11" ht="18.95" customHeight="1" x14ac:dyDescent="0.25">
      <c r="A689" s="52"/>
      <c r="C689" s="76"/>
      <c r="D689" s="185"/>
      <c r="E689" s="76"/>
      <c r="F689" s="76" t="str">
        <f>IF(E689="","",IFERROR(VLOOKUP(E689,Cadastro!$C$9:$D$1009,2,FALSE),"PROD. NÃO ENCONTRADO"))</f>
        <v/>
      </c>
      <c r="G689" s="94"/>
      <c r="H689" s="69" t="str">
        <f>IFERROR(G689*VLOOKUP(E689,Saldo!$P$8:$U$1009,6,FALSE),"")</f>
        <v/>
      </c>
      <c r="I689" s="104" t="str">
        <f>IFERROR(IF(D689="","",VLOOKUP(E689,Saldo!$P$8:$Q$1009,2,FALSE)),"")</f>
        <v/>
      </c>
      <c r="J689" s="76"/>
      <c r="K689" s="28" t="str">
        <f t="shared" si="10"/>
        <v/>
      </c>
    </row>
    <row r="690" spans="1:11" ht="18.95" customHeight="1" x14ac:dyDescent="0.25">
      <c r="A690" s="52"/>
      <c r="C690" s="76"/>
      <c r="D690" s="185"/>
      <c r="E690" s="76"/>
      <c r="F690" s="76" t="str">
        <f>IF(E690="","",IFERROR(VLOOKUP(E690,Cadastro!$C$9:$D$1009,2,FALSE),"PROD. NÃO ENCONTRADO"))</f>
        <v/>
      </c>
      <c r="G690" s="94"/>
      <c r="H690" s="69" t="str">
        <f>IFERROR(G690*VLOOKUP(E690,Saldo!$P$8:$U$1009,6,FALSE),"")</f>
        <v/>
      </c>
      <c r="I690" s="104" t="str">
        <f>IFERROR(IF(D690="","",VLOOKUP(E690,Saldo!$P$8:$Q$1009,2,FALSE)),"")</f>
        <v/>
      </c>
      <c r="J690" s="76"/>
      <c r="K690" s="28" t="str">
        <f t="shared" si="10"/>
        <v/>
      </c>
    </row>
    <row r="691" spans="1:11" ht="18.95" customHeight="1" x14ac:dyDescent="0.25">
      <c r="A691" s="52"/>
      <c r="C691" s="76"/>
      <c r="D691" s="185"/>
      <c r="E691" s="76"/>
      <c r="F691" s="76" t="str">
        <f>IF(E691="","",IFERROR(VLOOKUP(E691,Cadastro!$C$9:$D$1009,2,FALSE),"PROD. NÃO ENCONTRADO"))</f>
        <v/>
      </c>
      <c r="G691" s="94"/>
      <c r="H691" s="69" t="str">
        <f>IFERROR(G691*VLOOKUP(E691,Saldo!$P$8:$U$1009,6,FALSE),"")</f>
        <v/>
      </c>
      <c r="I691" s="104" t="str">
        <f>IFERROR(IF(D691="","",VLOOKUP(E691,Saldo!$P$8:$Q$1009,2,FALSE)),"")</f>
        <v/>
      </c>
      <c r="J691" s="76"/>
      <c r="K691" s="28" t="str">
        <f t="shared" si="10"/>
        <v/>
      </c>
    </row>
    <row r="692" spans="1:11" ht="18.95" customHeight="1" x14ac:dyDescent="0.25">
      <c r="A692" s="52"/>
      <c r="C692" s="76"/>
      <c r="D692" s="185"/>
      <c r="E692" s="76"/>
      <c r="F692" s="76" t="str">
        <f>IF(E692="","",IFERROR(VLOOKUP(E692,Cadastro!$C$9:$D$1009,2,FALSE),"PROD. NÃO ENCONTRADO"))</f>
        <v/>
      </c>
      <c r="G692" s="94"/>
      <c r="H692" s="69" t="str">
        <f>IFERROR(G692*VLOOKUP(E692,Saldo!$P$8:$U$1009,6,FALSE),"")</f>
        <v/>
      </c>
      <c r="I692" s="104" t="str">
        <f>IFERROR(IF(D692="","",VLOOKUP(E692,Saldo!$P$8:$Q$1009,2,FALSE)),"")</f>
        <v/>
      </c>
      <c r="J692" s="76"/>
      <c r="K692" s="28" t="str">
        <f t="shared" si="10"/>
        <v/>
      </c>
    </row>
    <row r="693" spans="1:11" ht="18.95" customHeight="1" x14ac:dyDescent="0.25">
      <c r="A693" s="52"/>
      <c r="C693" s="76"/>
      <c r="D693" s="185"/>
      <c r="E693" s="76"/>
      <c r="F693" s="76" t="str">
        <f>IF(E693="","",IFERROR(VLOOKUP(E693,Cadastro!$C$9:$D$1009,2,FALSE),"PROD. NÃO ENCONTRADO"))</f>
        <v/>
      </c>
      <c r="G693" s="94"/>
      <c r="H693" s="69" t="str">
        <f>IFERROR(G693*VLOOKUP(E693,Saldo!$P$8:$U$1009,6,FALSE),"")</f>
        <v/>
      </c>
      <c r="I693" s="104" t="str">
        <f>IFERROR(IF(D693="","",VLOOKUP(E693,Saldo!$P$8:$Q$1009,2,FALSE)),"")</f>
        <v/>
      </c>
      <c r="J693" s="76"/>
      <c r="K693" s="28" t="str">
        <f t="shared" si="10"/>
        <v/>
      </c>
    </row>
    <row r="694" spans="1:11" ht="18.95" customHeight="1" x14ac:dyDescent="0.25">
      <c r="A694" s="52"/>
      <c r="C694" s="76"/>
      <c r="D694" s="185"/>
      <c r="E694" s="76"/>
      <c r="F694" s="76" t="str">
        <f>IF(E694="","",IFERROR(VLOOKUP(E694,Cadastro!$C$9:$D$1009,2,FALSE),"PROD. NÃO ENCONTRADO"))</f>
        <v/>
      </c>
      <c r="G694" s="94"/>
      <c r="H694" s="69" t="str">
        <f>IFERROR(G694*VLOOKUP(E694,Saldo!$P$8:$U$1009,6,FALSE),"")</f>
        <v/>
      </c>
      <c r="I694" s="104" t="str">
        <f>IFERROR(IF(D694="","",VLOOKUP(E694,Saldo!$P$8:$Q$1009,2,FALSE)),"")</f>
        <v/>
      </c>
      <c r="J694" s="76"/>
      <c r="K694" s="28" t="str">
        <f t="shared" si="10"/>
        <v/>
      </c>
    </row>
    <row r="695" spans="1:11" ht="18.95" customHeight="1" x14ac:dyDescent="0.25">
      <c r="A695" s="52"/>
      <c r="C695" s="76"/>
      <c r="D695" s="185"/>
      <c r="E695" s="76"/>
      <c r="F695" s="76" t="str">
        <f>IF(E695="","",IFERROR(VLOOKUP(E695,Cadastro!$C$9:$D$1009,2,FALSE),"PROD. NÃO ENCONTRADO"))</f>
        <v/>
      </c>
      <c r="G695" s="94"/>
      <c r="H695" s="69" t="str">
        <f>IFERROR(G695*VLOOKUP(E695,Saldo!$P$8:$U$1009,6,FALSE),"")</f>
        <v/>
      </c>
      <c r="I695" s="104" t="str">
        <f>IFERROR(IF(D695="","",VLOOKUP(E695,Saldo!$P$8:$Q$1009,2,FALSE)),"")</f>
        <v/>
      </c>
      <c r="J695" s="76"/>
      <c r="K695" s="28" t="str">
        <f t="shared" si="10"/>
        <v/>
      </c>
    </row>
    <row r="696" spans="1:11" ht="18.95" customHeight="1" x14ac:dyDescent="0.25">
      <c r="A696" s="52"/>
      <c r="C696" s="76"/>
      <c r="D696" s="185"/>
      <c r="E696" s="76"/>
      <c r="F696" s="76" t="str">
        <f>IF(E696="","",IFERROR(VLOOKUP(E696,Cadastro!$C$9:$D$1009,2,FALSE),"PROD. NÃO ENCONTRADO"))</f>
        <v/>
      </c>
      <c r="G696" s="94"/>
      <c r="H696" s="69" t="str">
        <f>IFERROR(G696*VLOOKUP(E696,Saldo!$P$8:$U$1009,6,FALSE),"")</f>
        <v/>
      </c>
      <c r="I696" s="104" t="str">
        <f>IFERROR(IF(D696="","",VLOOKUP(E696,Saldo!$P$8:$Q$1009,2,FALSE)),"")</f>
        <v/>
      </c>
      <c r="J696" s="76"/>
      <c r="K696" s="28" t="str">
        <f t="shared" si="10"/>
        <v/>
      </c>
    </row>
    <row r="697" spans="1:11" ht="18.95" customHeight="1" x14ac:dyDescent="0.25">
      <c r="A697" s="52"/>
      <c r="C697" s="76"/>
      <c r="D697" s="185"/>
      <c r="E697" s="76"/>
      <c r="F697" s="76" t="str">
        <f>IF(E697="","",IFERROR(VLOOKUP(E697,Cadastro!$C$9:$D$1009,2,FALSE),"PROD. NÃO ENCONTRADO"))</f>
        <v/>
      </c>
      <c r="G697" s="94"/>
      <c r="H697" s="69" t="str">
        <f>IFERROR(G697*VLOOKUP(E697,Saldo!$P$8:$U$1009,6,FALSE),"")</f>
        <v/>
      </c>
      <c r="I697" s="104" t="str">
        <f>IFERROR(IF(D697="","",VLOOKUP(E697,Saldo!$P$8:$Q$1009,2,FALSE)),"")</f>
        <v/>
      </c>
      <c r="J697" s="76"/>
      <c r="K697" s="28" t="str">
        <f t="shared" si="10"/>
        <v/>
      </c>
    </row>
    <row r="698" spans="1:11" ht="18.95" customHeight="1" x14ac:dyDescent="0.25">
      <c r="A698" s="52"/>
      <c r="C698" s="76"/>
      <c r="D698" s="185"/>
      <c r="E698" s="76"/>
      <c r="F698" s="76" t="str">
        <f>IF(E698="","",IFERROR(VLOOKUP(E698,Cadastro!$C$9:$D$1009,2,FALSE),"PROD. NÃO ENCONTRADO"))</f>
        <v/>
      </c>
      <c r="G698" s="94"/>
      <c r="H698" s="69" t="str">
        <f>IFERROR(G698*VLOOKUP(E698,Saldo!$P$8:$U$1009,6,FALSE),"")</f>
        <v/>
      </c>
      <c r="I698" s="104" t="str">
        <f>IFERROR(IF(D698="","",VLOOKUP(E698,Saldo!$P$8:$Q$1009,2,FALSE)),"")</f>
        <v/>
      </c>
      <c r="J698" s="76"/>
      <c r="K698" s="28" t="str">
        <f t="shared" si="10"/>
        <v/>
      </c>
    </row>
    <row r="699" spans="1:11" ht="18.95" customHeight="1" x14ac:dyDescent="0.25">
      <c r="A699" s="52"/>
      <c r="C699" s="76"/>
      <c r="D699" s="185"/>
      <c r="E699" s="76"/>
      <c r="F699" s="76" t="str">
        <f>IF(E699="","",IFERROR(VLOOKUP(E699,Cadastro!$C$9:$D$1009,2,FALSE),"PROD. NÃO ENCONTRADO"))</f>
        <v/>
      </c>
      <c r="G699" s="94"/>
      <c r="H699" s="69" t="str">
        <f>IFERROR(G699*VLOOKUP(E699,Saldo!$P$8:$U$1009,6,FALSE),"")</f>
        <v/>
      </c>
      <c r="I699" s="104" t="str">
        <f>IFERROR(IF(D699="","",VLOOKUP(E699,Saldo!$P$8:$Q$1009,2,FALSE)),"")</f>
        <v/>
      </c>
      <c r="J699" s="76"/>
      <c r="K699" s="28" t="str">
        <f t="shared" si="10"/>
        <v/>
      </c>
    </row>
    <row r="700" spans="1:11" ht="18.95" customHeight="1" x14ac:dyDescent="0.25">
      <c r="A700" s="52"/>
      <c r="C700" s="76"/>
      <c r="D700" s="185"/>
      <c r="E700" s="76"/>
      <c r="F700" s="76" t="str">
        <f>IF(E700="","",IFERROR(VLOOKUP(E700,Cadastro!$C$9:$D$1009,2,FALSE),"PROD. NÃO ENCONTRADO"))</f>
        <v/>
      </c>
      <c r="G700" s="94"/>
      <c r="H700" s="69" t="str">
        <f>IFERROR(G700*VLOOKUP(E700,Saldo!$P$8:$U$1009,6,FALSE),"")</f>
        <v/>
      </c>
      <c r="I700" s="104" t="str">
        <f>IFERROR(IF(D700="","",VLOOKUP(E700,Saldo!$P$8:$Q$1009,2,FALSE)),"")</f>
        <v/>
      </c>
      <c r="J700" s="76"/>
      <c r="K700" s="28" t="str">
        <f t="shared" si="10"/>
        <v/>
      </c>
    </row>
    <row r="701" spans="1:11" ht="18.95" customHeight="1" x14ac:dyDescent="0.25">
      <c r="A701" s="52"/>
      <c r="C701" s="76"/>
      <c r="D701" s="185"/>
      <c r="E701" s="76"/>
      <c r="F701" s="76" t="str">
        <f>IF(E701="","",IFERROR(VLOOKUP(E701,Cadastro!$C$9:$D$1009,2,FALSE),"PROD. NÃO ENCONTRADO"))</f>
        <v/>
      </c>
      <c r="G701" s="94"/>
      <c r="H701" s="69" t="str">
        <f>IFERROR(G701*VLOOKUP(E701,Saldo!$P$8:$U$1009,6,FALSE),"")</f>
        <v/>
      </c>
      <c r="I701" s="104" t="str">
        <f>IFERROR(IF(D701="","",VLOOKUP(E701,Saldo!$P$8:$Q$1009,2,FALSE)),"")</f>
        <v/>
      </c>
      <c r="J701" s="76"/>
      <c r="K701" s="28" t="str">
        <f t="shared" si="10"/>
        <v/>
      </c>
    </row>
    <row r="702" spans="1:11" ht="18.95" customHeight="1" x14ac:dyDescent="0.25">
      <c r="A702" s="52"/>
      <c r="C702" s="76"/>
      <c r="D702" s="185"/>
      <c r="E702" s="76"/>
      <c r="F702" s="76" t="str">
        <f>IF(E702="","",IFERROR(VLOOKUP(E702,Cadastro!$C$9:$D$1009,2,FALSE),"PROD. NÃO ENCONTRADO"))</f>
        <v/>
      </c>
      <c r="G702" s="94"/>
      <c r="H702" s="69" t="str">
        <f>IFERROR(G702*VLOOKUP(E702,Saldo!$P$8:$U$1009,6,FALSE),"")</f>
        <v/>
      </c>
      <c r="I702" s="104" t="str">
        <f>IFERROR(IF(D702="","",VLOOKUP(E702,Saldo!$P$8:$Q$1009,2,FALSE)),"")</f>
        <v/>
      </c>
      <c r="J702" s="76"/>
      <c r="K702" s="28" t="str">
        <f t="shared" si="10"/>
        <v/>
      </c>
    </row>
    <row r="703" spans="1:11" ht="18.95" customHeight="1" x14ac:dyDescent="0.25">
      <c r="A703" s="52"/>
      <c r="C703" s="76"/>
      <c r="D703" s="185"/>
      <c r="E703" s="76"/>
      <c r="F703" s="76" t="str">
        <f>IF(E703="","",IFERROR(VLOOKUP(E703,Cadastro!$C$9:$D$1009,2,FALSE),"PROD. NÃO ENCONTRADO"))</f>
        <v/>
      </c>
      <c r="G703" s="94"/>
      <c r="H703" s="69" t="str">
        <f>IFERROR(G703*VLOOKUP(E703,Saldo!$P$8:$U$1009,6,FALSE),"")</f>
        <v/>
      </c>
      <c r="I703" s="104" t="str">
        <f>IFERROR(IF(D703="","",VLOOKUP(E703,Saldo!$P$8:$Q$1009,2,FALSE)),"")</f>
        <v/>
      </c>
      <c r="J703" s="76"/>
      <c r="K703" s="28" t="str">
        <f t="shared" si="10"/>
        <v/>
      </c>
    </row>
    <row r="704" spans="1:11" ht="18.95" customHeight="1" x14ac:dyDescent="0.25">
      <c r="A704" s="52"/>
      <c r="C704" s="76"/>
      <c r="D704" s="185"/>
      <c r="E704" s="76"/>
      <c r="F704" s="76" t="str">
        <f>IF(E704="","",IFERROR(VLOOKUP(E704,Cadastro!$C$9:$D$1009,2,FALSE),"PROD. NÃO ENCONTRADO"))</f>
        <v/>
      </c>
      <c r="G704" s="94"/>
      <c r="H704" s="69" t="str">
        <f>IFERROR(G704*VLOOKUP(E704,Saldo!$P$8:$U$1009,6,FALSE),"")</f>
        <v/>
      </c>
      <c r="I704" s="104" t="str">
        <f>IFERROR(IF(D704="","",VLOOKUP(E704,Saldo!$P$8:$Q$1009,2,FALSE)),"")</f>
        <v/>
      </c>
      <c r="J704" s="76"/>
      <c r="K704" s="28" t="str">
        <f t="shared" si="10"/>
        <v/>
      </c>
    </row>
    <row r="705" spans="1:11" ht="18.95" customHeight="1" x14ac:dyDescent="0.25">
      <c r="A705" s="52"/>
      <c r="C705" s="76"/>
      <c r="D705" s="185"/>
      <c r="E705" s="76"/>
      <c r="F705" s="76" t="str">
        <f>IF(E705="","",IFERROR(VLOOKUP(E705,Cadastro!$C$9:$D$1009,2,FALSE),"PROD. NÃO ENCONTRADO"))</f>
        <v/>
      </c>
      <c r="G705" s="94"/>
      <c r="H705" s="69" t="str">
        <f>IFERROR(G705*VLOOKUP(E705,Saldo!$P$8:$U$1009,6,FALSE),"")</f>
        <v/>
      </c>
      <c r="I705" s="104" t="str">
        <f>IFERROR(IF(D705="","",VLOOKUP(E705,Saldo!$P$8:$Q$1009,2,FALSE)),"")</f>
        <v/>
      </c>
      <c r="J705" s="76"/>
      <c r="K705" s="28" t="str">
        <f t="shared" si="10"/>
        <v/>
      </c>
    </row>
    <row r="706" spans="1:11" ht="18.95" customHeight="1" x14ac:dyDescent="0.25">
      <c r="A706" s="52"/>
      <c r="C706" s="76"/>
      <c r="D706" s="185"/>
      <c r="E706" s="76"/>
      <c r="F706" s="76" t="str">
        <f>IF(E706="","",IFERROR(VLOOKUP(E706,Cadastro!$C$9:$D$1009,2,FALSE),"PROD. NÃO ENCONTRADO"))</f>
        <v/>
      </c>
      <c r="G706" s="94"/>
      <c r="H706" s="69" t="str">
        <f>IFERROR(G706*VLOOKUP(E706,Saldo!$P$8:$U$1009,6,FALSE),"")</f>
        <v/>
      </c>
      <c r="I706" s="104" t="str">
        <f>IFERROR(IF(D706="","",VLOOKUP(E706,Saldo!$P$8:$Q$1009,2,FALSE)),"")</f>
        <v/>
      </c>
      <c r="J706" s="76"/>
      <c r="K706" s="28" t="str">
        <f t="shared" si="10"/>
        <v/>
      </c>
    </row>
    <row r="707" spans="1:11" ht="18.95" customHeight="1" x14ac:dyDescent="0.25">
      <c r="A707" s="52"/>
      <c r="C707" s="76"/>
      <c r="D707" s="185"/>
      <c r="E707" s="76"/>
      <c r="F707" s="76" t="str">
        <f>IF(E707="","",IFERROR(VLOOKUP(E707,Cadastro!$C$9:$D$1009,2,FALSE),"PROD. NÃO ENCONTRADO"))</f>
        <v/>
      </c>
      <c r="G707" s="94"/>
      <c r="H707" s="69" t="str">
        <f>IFERROR(G707*VLOOKUP(E707,Saldo!$P$8:$U$1009,6,FALSE),"")</f>
        <v/>
      </c>
      <c r="I707" s="104" t="str">
        <f>IFERROR(IF(D707="","",VLOOKUP(E707,Saldo!$P$8:$Q$1009,2,FALSE)),"")</f>
        <v/>
      </c>
      <c r="J707" s="76"/>
      <c r="K707" s="28" t="str">
        <f t="shared" si="10"/>
        <v/>
      </c>
    </row>
    <row r="708" spans="1:11" ht="18.95" customHeight="1" x14ac:dyDescent="0.25">
      <c r="A708" s="52"/>
      <c r="C708" s="76"/>
      <c r="D708" s="185"/>
      <c r="E708" s="76"/>
      <c r="F708" s="76" t="str">
        <f>IF(E708="","",IFERROR(VLOOKUP(E708,Cadastro!$C$9:$D$1009,2,FALSE),"PROD. NÃO ENCONTRADO"))</f>
        <v/>
      </c>
      <c r="G708" s="94"/>
      <c r="H708" s="69" t="str">
        <f>IFERROR(G708*VLOOKUP(E708,Saldo!$P$8:$U$1009,6,FALSE),"")</f>
        <v/>
      </c>
      <c r="I708" s="104" t="str">
        <f>IFERROR(IF(D708="","",VLOOKUP(E708,Saldo!$P$8:$Q$1009,2,FALSE)),"")</f>
        <v/>
      </c>
      <c r="J708" s="76"/>
      <c r="K708" s="28" t="str">
        <f t="shared" si="10"/>
        <v/>
      </c>
    </row>
    <row r="709" spans="1:11" ht="18.95" customHeight="1" x14ac:dyDescent="0.25">
      <c r="A709" s="52"/>
      <c r="C709" s="76"/>
      <c r="D709" s="185"/>
      <c r="E709" s="76"/>
      <c r="F709" s="76" t="str">
        <f>IF(E709="","",IFERROR(VLOOKUP(E709,Cadastro!$C$9:$D$1009,2,FALSE),"PROD. NÃO ENCONTRADO"))</f>
        <v/>
      </c>
      <c r="G709" s="94"/>
      <c r="H709" s="69" t="str">
        <f>IFERROR(G709*VLOOKUP(E709,Saldo!$P$8:$U$1009,6,FALSE),"")</f>
        <v/>
      </c>
      <c r="I709" s="104" t="str">
        <f>IFERROR(IF(D709="","",VLOOKUP(E709,Saldo!$P$8:$Q$1009,2,FALSE)),"")</f>
        <v/>
      </c>
      <c r="J709" s="76"/>
      <c r="K709" s="28" t="str">
        <f t="shared" si="10"/>
        <v/>
      </c>
    </row>
    <row r="710" spans="1:11" ht="18.95" customHeight="1" x14ac:dyDescent="0.25">
      <c r="A710" s="52"/>
      <c r="C710" s="76"/>
      <c r="D710" s="185"/>
      <c r="E710" s="76"/>
      <c r="F710" s="76" t="str">
        <f>IF(E710="","",IFERROR(VLOOKUP(E710,Cadastro!$C$9:$D$1009,2,FALSE),"PROD. NÃO ENCONTRADO"))</f>
        <v/>
      </c>
      <c r="G710" s="94"/>
      <c r="H710" s="69" t="str">
        <f>IFERROR(G710*VLOOKUP(E710,Saldo!$P$8:$U$1009,6,FALSE),"")</f>
        <v/>
      </c>
      <c r="I710" s="104" t="str">
        <f>IFERROR(IF(D710="","",VLOOKUP(E710,Saldo!$P$8:$Q$1009,2,FALSE)),"")</f>
        <v/>
      </c>
      <c r="J710" s="76"/>
      <c r="K710" s="28" t="str">
        <f t="shared" si="10"/>
        <v/>
      </c>
    </row>
    <row r="711" spans="1:11" ht="18.95" customHeight="1" x14ac:dyDescent="0.25">
      <c r="A711" s="52"/>
      <c r="C711" s="76"/>
      <c r="D711" s="185"/>
      <c r="E711" s="76"/>
      <c r="F711" s="76" t="str">
        <f>IF(E711="","",IFERROR(VLOOKUP(E711,Cadastro!$C$9:$D$1009,2,FALSE),"PROD. NÃO ENCONTRADO"))</f>
        <v/>
      </c>
      <c r="G711" s="94"/>
      <c r="H711" s="69" t="str">
        <f>IFERROR(G711*VLOOKUP(E711,Saldo!$P$8:$U$1009,6,FALSE),"")</f>
        <v/>
      </c>
      <c r="I711" s="104" t="str">
        <f>IFERROR(IF(D711="","",VLOOKUP(E711,Saldo!$P$8:$Q$1009,2,FALSE)),"")</f>
        <v/>
      </c>
      <c r="J711" s="76"/>
      <c r="K711" s="28" t="str">
        <f t="shared" si="10"/>
        <v/>
      </c>
    </row>
    <row r="712" spans="1:11" ht="18.95" customHeight="1" x14ac:dyDescent="0.25">
      <c r="A712" s="52"/>
      <c r="C712" s="76"/>
      <c r="D712" s="185"/>
      <c r="E712" s="76"/>
      <c r="F712" s="76" t="str">
        <f>IF(E712="","",IFERROR(VLOOKUP(E712,Cadastro!$C$9:$D$1009,2,FALSE),"PROD. NÃO ENCONTRADO"))</f>
        <v/>
      </c>
      <c r="G712" s="94"/>
      <c r="H712" s="69" t="str">
        <f>IFERROR(G712*VLOOKUP(E712,Saldo!$P$8:$U$1009,6,FALSE),"")</f>
        <v/>
      </c>
      <c r="I712" s="104" t="str">
        <f>IFERROR(IF(D712="","",VLOOKUP(E712,Saldo!$P$8:$Q$1009,2,FALSE)),"")</f>
        <v/>
      </c>
      <c r="J712" s="76"/>
      <c r="K712" s="28" t="str">
        <f t="shared" si="10"/>
        <v/>
      </c>
    </row>
    <row r="713" spans="1:11" ht="18.95" customHeight="1" x14ac:dyDescent="0.25">
      <c r="A713" s="52"/>
      <c r="C713" s="76"/>
      <c r="D713" s="185"/>
      <c r="E713" s="76"/>
      <c r="F713" s="76" t="str">
        <f>IF(E713="","",IFERROR(VLOOKUP(E713,Cadastro!$C$9:$D$1009,2,FALSE),"PROD. NÃO ENCONTRADO"))</f>
        <v/>
      </c>
      <c r="G713" s="94"/>
      <c r="H713" s="69" t="str">
        <f>IFERROR(G713*VLOOKUP(E713,Saldo!$P$8:$U$1009,6,FALSE),"")</f>
        <v/>
      </c>
      <c r="I713" s="104" t="str">
        <f>IFERROR(IF(D713="","",VLOOKUP(E713,Saldo!$P$8:$Q$1009,2,FALSE)),"")</f>
        <v/>
      </c>
      <c r="J713" s="76"/>
      <c r="K713" s="28" t="str">
        <f t="shared" si="10"/>
        <v/>
      </c>
    </row>
    <row r="714" spans="1:11" ht="18.95" customHeight="1" x14ac:dyDescent="0.25">
      <c r="A714" s="52"/>
      <c r="C714" s="76"/>
      <c r="D714" s="185"/>
      <c r="E714" s="76"/>
      <c r="F714" s="76" t="str">
        <f>IF(E714="","",IFERROR(VLOOKUP(E714,Cadastro!$C$9:$D$1009,2,FALSE),"PROD. NÃO ENCONTRADO"))</f>
        <v/>
      </c>
      <c r="G714" s="94"/>
      <c r="H714" s="69" t="str">
        <f>IFERROR(G714*VLOOKUP(E714,Saldo!$P$8:$U$1009,6,FALSE),"")</f>
        <v/>
      </c>
      <c r="I714" s="104" t="str">
        <f>IFERROR(IF(D714="","",VLOOKUP(E714,Saldo!$P$8:$Q$1009,2,FALSE)),"")</f>
        <v/>
      </c>
      <c r="J714" s="76"/>
      <c r="K714" s="28" t="str">
        <f t="shared" ref="K714:K777" si="11">IF(D714="","",MONTH(D714))</f>
        <v/>
      </c>
    </row>
    <row r="715" spans="1:11" ht="18.95" customHeight="1" x14ac:dyDescent="0.25">
      <c r="A715" s="52"/>
      <c r="C715" s="76"/>
      <c r="D715" s="185"/>
      <c r="E715" s="76"/>
      <c r="F715" s="76" t="str">
        <f>IF(E715="","",IFERROR(VLOOKUP(E715,Cadastro!$C$9:$D$1009,2,FALSE),"PROD. NÃO ENCONTRADO"))</f>
        <v/>
      </c>
      <c r="G715" s="94"/>
      <c r="H715" s="69" t="str">
        <f>IFERROR(G715*VLOOKUP(E715,Saldo!$P$8:$U$1009,6,FALSE),"")</f>
        <v/>
      </c>
      <c r="I715" s="104" t="str">
        <f>IFERROR(IF(D715="","",VLOOKUP(E715,Saldo!$P$8:$Q$1009,2,FALSE)),"")</f>
        <v/>
      </c>
      <c r="J715" s="76"/>
      <c r="K715" s="28" t="str">
        <f t="shared" si="11"/>
        <v/>
      </c>
    </row>
    <row r="716" spans="1:11" ht="18.95" customHeight="1" x14ac:dyDescent="0.25">
      <c r="A716" s="52"/>
      <c r="C716" s="76"/>
      <c r="D716" s="185"/>
      <c r="E716" s="76"/>
      <c r="F716" s="76" t="str">
        <f>IF(E716="","",IFERROR(VLOOKUP(E716,Cadastro!$C$9:$D$1009,2,FALSE),"PROD. NÃO ENCONTRADO"))</f>
        <v/>
      </c>
      <c r="G716" s="94"/>
      <c r="H716" s="69" t="str">
        <f>IFERROR(G716*VLOOKUP(E716,Saldo!$P$8:$U$1009,6,FALSE),"")</f>
        <v/>
      </c>
      <c r="I716" s="104" t="str">
        <f>IFERROR(IF(D716="","",VLOOKUP(E716,Saldo!$P$8:$Q$1009,2,FALSE)),"")</f>
        <v/>
      </c>
      <c r="J716" s="76"/>
      <c r="K716" s="28" t="str">
        <f t="shared" si="11"/>
        <v/>
      </c>
    </row>
    <row r="717" spans="1:11" ht="18.95" customHeight="1" x14ac:dyDescent="0.25">
      <c r="A717" s="52"/>
      <c r="C717" s="76"/>
      <c r="D717" s="185"/>
      <c r="E717" s="76"/>
      <c r="F717" s="76" t="str">
        <f>IF(E717="","",IFERROR(VLOOKUP(E717,Cadastro!$C$9:$D$1009,2,FALSE),"PROD. NÃO ENCONTRADO"))</f>
        <v/>
      </c>
      <c r="G717" s="94"/>
      <c r="H717" s="69" t="str">
        <f>IFERROR(G717*VLOOKUP(E717,Saldo!$P$8:$U$1009,6,FALSE),"")</f>
        <v/>
      </c>
      <c r="I717" s="104" t="str">
        <f>IFERROR(IF(D717="","",VLOOKUP(E717,Saldo!$P$8:$Q$1009,2,FALSE)),"")</f>
        <v/>
      </c>
      <c r="J717" s="76"/>
      <c r="K717" s="28" t="str">
        <f t="shared" si="11"/>
        <v/>
      </c>
    </row>
    <row r="718" spans="1:11" ht="18.95" customHeight="1" x14ac:dyDescent="0.25">
      <c r="A718" s="52"/>
      <c r="C718" s="76"/>
      <c r="D718" s="185"/>
      <c r="E718" s="76"/>
      <c r="F718" s="76" t="str">
        <f>IF(E718="","",IFERROR(VLOOKUP(E718,Cadastro!$C$9:$D$1009,2,FALSE),"PROD. NÃO ENCONTRADO"))</f>
        <v/>
      </c>
      <c r="G718" s="94"/>
      <c r="H718" s="69" t="str">
        <f>IFERROR(G718*VLOOKUP(E718,Saldo!$P$8:$U$1009,6,FALSE),"")</f>
        <v/>
      </c>
      <c r="I718" s="104" t="str">
        <f>IFERROR(IF(D718="","",VLOOKUP(E718,Saldo!$P$8:$Q$1009,2,FALSE)),"")</f>
        <v/>
      </c>
      <c r="J718" s="76"/>
      <c r="K718" s="28" t="str">
        <f t="shared" si="11"/>
        <v/>
      </c>
    </row>
    <row r="719" spans="1:11" ht="18.95" customHeight="1" x14ac:dyDescent="0.25">
      <c r="A719" s="52"/>
      <c r="C719" s="76"/>
      <c r="D719" s="185"/>
      <c r="E719" s="76"/>
      <c r="F719" s="76" t="str">
        <f>IF(E719="","",IFERROR(VLOOKUP(E719,Cadastro!$C$9:$D$1009,2,FALSE),"PROD. NÃO ENCONTRADO"))</f>
        <v/>
      </c>
      <c r="G719" s="94"/>
      <c r="H719" s="69" t="str">
        <f>IFERROR(G719*VLOOKUP(E719,Saldo!$P$8:$U$1009,6,FALSE),"")</f>
        <v/>
      </c>
      <c r="I719" s="104" t="str">
        <f>IFERROR(IF(D719="","",VLOOKUP(E719,Saldo!$P$8:$Q$1009,2,FALSE)),"")</f>
        <v/>
      </c>
      <c r="J719" s="76"/>
      <c r="K719" s="28" t="str">
        <f t="shared" si="11"/>
        <v/>
      </c>
    </row>
    <row r="720" spans="1:11" ht="18.95" customHeight="1" x14ac:dyDescent="0.25">
      <c r="A720" s="52"/>
      <c r="C720" s="76"/>
      <c r="D720" s="185"/>
      <c r="E720" s="76"/>
      <c r="F720" s="76" t="str">
        <f>IF(E720="","",IFERROR(VLOOKUP(E720,Cadastro!$C$9:$D$1009,2,FALSE),"PROD. NÃO ENCONTRADO"))</f>
        <v/>
      </c>
      <c r="G720" s="94"/>
      <c r="H720" s="69" t="str">
        <f>IFERROR(G720*VLOOKUP(E720,Saldo!$P$8:$U$1009,6,FALSE),"")</f>
        <v/>
      </c>
      <c r="I720" s="104" t="str">
        <f>IFERROR(IF(D720="","",VLOOKUP(E720,Saldo!$P$8:$Q$1009,2,FALSE)),"")</f>
        <v/>
      </c>
      <c r="J720" s="76"/>
      <c r="K720" s="28" t="str">
        <f t="shared" si="11"/>
        <v/>
      </c>
    </row>
    <row r="721" spans="1:11" ht="18.95" customHeight="1" x14ac:dyDescent="0.25">
      <c r="A721" s="52"/>
      <c r="C721" s="76"/>
      <c r="D721" s="185"/>
      <c r="E721" s="76"/>
      <c r="F721" s="76" t="str">
        <f>IF(E721="","",IFERROR(VLOOKUP(E721,Cadastro!$C$9:$D$1009,2,FALSE),"PROD. NÃO ENCONTRADO"))</f>
        <v/>
      </c>
      <c r="G721" s="94"/>
      <c r="H721" s="69" t="str">
        <f>IFERROR(G721*VLOOKUP(E721,Saldo!$P$8:$U$1009,6,FALSE),"")</f>
        <v/>
      </c>
      <c r="I721" s="104" t="str">
        <f>IFERROR(IF(D721="","",VLOOKUP(E721,Saldo!$P$8:$Q$1009,2,FALSE)),"")</f>
        <v/>
      </c>
      <c r="J721" s="76"/>
      <c r="K721" s="28" t="str">
        <f t="shared" si="11"/>
        <v/>
      </c>
    </row>
    <row r="722" spans="1:11" ht="18.95" customHeight="1" x14ac:dyDescent="0.25">
      <c r="A722" s="52"/>
      <c r="C722" s="76"/>
      <c r="D722" s="185"/>
      <c r="E722" s="76"/>
      <c r="F722" s="76" t="str">
        <f>IF(E722="","",IFERROR(VLOOKUP(E722,Cadastro!$C$9:$D$1009,2,FALSE),"PROD. NÃO ENCONTRADO"))</f>
        <v/>
      </c>
      <c r="G722" s="94"/>
      <c r="H722" s="69" t="str">
        <f>IFERROR(G722*VLOOKUP(E722,Saldo!$P$8:$U$1009,6,FALSE),"")</f>
        <v/>
      </c>
      <c r="I722" s="104" t="str">
        <f>IFERROR(IF(D722="","",VLOOKUP(E722,Saldo!$P$8:$Q$1009,2,FALSE)),"")</f>
        <v/>
      </c>
      <c r="J722" s="76"/>
      <c r="K722" s="28" t="str">
        <f t="shared" si="11"/>
        <v/>
      </c>
    </row>
    <row r="723" spans="1:11" ht="18.95" customHeight="1" x14ac:dyDescent="0.25">
      <c r="A723" s="52"/>
      <c r="C723" s="76"/>
      <c r="D723" s="185"/>
      <c r="E723" s="76"/>
      <c r="F723" s="76" t="str">
        <f>IF(E723="","",IFERROR(VLOOKUP(E723,Cadastro!$C$9:$D$1009,2,FALSE),"PROD. NÃO ENCONTRADO"))</f>
        <v/>
      </c>
      <c r="G723" s="94"/>
      <c r="H723" s="69" t="str">
        <f>IFERROR(G723*VLOOKUP(E723,Saldo!$P$8:$U$1009,6,FALSE),"")</f>
        <v/>
      </c>
      <c r="I723" s="104" t="str">
        <f>IFERROR(IF(D723="","",VLOOKUP(E723,Saldo!$P$8:$Q$1009,2,FALSE)),"")</f>
        <v/>
      </c>
      <c r="J723" s="76"/>
      <c r="K723" s="28" t="str">
        <f t="shared" si="11"/>
        <v/>
      </c>
    </row>
    <row r="724" spans="1:11" ht="18.95" customHeight="1" x14ac:dyDescent="0.25">
      <c r="A724" s="52"/>
      <c r="C724" s="76"/>
      <c r="D724" s="185"/>
      <c r="E724" s="76"/>
      <c r="F724" s="76" t="str">
        <f>IF(E724="","",IFERROR(VLOOKUP(E724,Cadastro!$C$9:$D$1009,2,FALSE),"PROD. NÃO ENCONTRADO"))</f>
        <v/>
      </c>
      <c r="G724" s="94"/>
      <c r="H724" s="69" t="str">
        <f>IFERROR(G724*VLOOKUP(E724,Saldo!$P$8:$U$1009,6,FALSE),"")</f>
        <v/>
      </c>
      <c r="I724" s="104" t="str">
        <f>IFERROR(IF(D724="","",VLOOKUP(E724,Saldo!$P$8:$Q$1009,2,FALSE)),"")</f>
        <v/>
      </c>
      <c r="J724" s="76"/>
      <c r="K724" s="28" t="str">
        <f t="shared" si="11"/>
        <v/>
      </c>
    </row>
    <row r="725" spans="1:11" ht="18.95" customHeight="1" x14ac:dyDescent="0.25">
      <c r="A725" s="52"/>
      <c r="C725" s="76"/>
      <c r="D725" s="185"/>
      <c r="E725" s="76"/>
      <c r="F725" s="76" t="str">
        <f>IF(E725="","",IFERROR(VLOOKUP(E725,Cadastro!$C$9:$D$1009,2,FALSE),"PROD. NÃO ENCONTRADO"))</f>
        <v/>
      </c>
      <c r="G725" s="94"/>
      <c r="H725" s="69" t="str">
        <f>IFERROR(G725*VLOOKUP(E725,Saldo!$P$8:$U$1009,6,FALSE),"")</f>
        <v/>
      </c>
      <c r="I725" s="104" t="str">
        <f>IFERROR(IF(D725="","",VLOOKUP(E725,Saldo!$P$8:$Q$1009,2,FALSE)),"")</f>
        <v/>
      </c>
      <c r="J725" s="76"/>
      <c r="K725" s="28" t="str">
        <f t="shared" si="11"/>
        <v/>
      </c>
    </row>
    <row r="726" spans="1:11" ht="18.95" customHeight="1" x14ac:dyDescent="0.25">
      <c r="A726" s="52"/>
      <c r="C726" s="76"/>
      <c r="D726" s="185"/>
      <c r="E726" s="76"/>
      <c r="F726" s="76" t="str">
        <f>IF(E726="","",IFERROR(VLOOKUP(E726,Cadastro!$C$9:$D$1009,2,FALSE),"PROD. NÃO ENCONTRADO"))</f>
        <v/>
      </c>
      <c r="G726" s="94"/>
      <c r="H726" s="69" t="str">
        <f>IFERROR(G726*VLOOKUP(E726,Saldo!$P$8:$U$1009,6,FALSE),"")</f>
        <v/>
      </c>
      <c r="I726" s="104" t="str">
        <f>IFERROR(IF(D726="","",VLOOKUP(E726,Saldo!$P$8:$Q$1009,2,FALSE)),"")</f>
        <v/>
      </c>
      <c r="J726" s="76"/>
      <c r="K726" s="28" t="str">
        <f t="shared" si="11"/>
        <v/>
      </c>
    </row>
    <row r="727" spans="1:11" ht="18.95" customHeight="1" x14ac:dyDescent="0.25">
      <c r="A727" s="52"/>
      <c r="C727" s="76"/>
      <c r="D727" s="185"/>
      <c r="E727" s="76"/>
      <c r="F727" s="76" t="str">
        <f>IF(E727="","",IFERROR(VLOOKUP(E727,Cadastro!$C$9:$D$1009,2,FALSE),"PROD. NÃO ENCONTRADO"))</f>
        <v/>
      </c>
      <c r="G727" s="94"/>
      <c r="H727" s="69" t="str">
        <f>IFERROR(G727*VLOOKUP(E727,Saldo!$P$8:$U$1009,6,FALSE),"")</f>
        <v/>
      </c>
      <c r="I727" s="104" t="str">
        <f>IFERROR(IF(D727="","",VLOOKUP(E727,Saldo!$P$8:$Q$1009,2,FALSE)),"")</f>
        <v/>
      </c>
      <c r="J727" s="76"/>
      <c r="K727" s="28" t="str">
        <f t="shared" si="11"/>
        <v/>
      </c>
    </row>
    <row r="728" spans="1:11" ht="18.95" customHeight="1" x14ac:dyDescent="0.25">
      <c r="A728" s="52"/>
      <c r="C728" s="76"/>
      <c r="D728" s="185"/>
      <c r="E728" s="76"/>
      <c r="F728" s="76" t="str">
        <f>IF(E728="","",IFERROR(VLOOKUP(E728,Cadastro!$C$9:$D$1009,2,FALSE),"PROD. NÃO ENCONTRADO"))</f>
        <v/>
      </c>
      <c r="G728" s="94"/>
      <c r="H728" s="69" t="str">
        <f>IFERROR(G728*VLOOKUP(E728,Saldo!$P$8:$U$1009,6,FALSE),"")</f>
        <v/>
      </c>
      <c r="I728" s="104" t="str">
        <f>IFERROR(IF(D728="","",VLOOKUP(E728,Saldo!$P$8:$Q$1009,2,FALSE)),"")</f>
        <v/>
      </c>
      <c r="J728" s="76"/>
      <c r="K728" s="28" t="str">
        <f t="shared" si="11"/>
        <v/>
      </c>
    </row>
    <row r="729" spans="1:11" ht="18.95" customHeight="1" x14ac:dyDescent="0.25">
      <c r="A729" s="52"/>
      <c r="C729" s="76"/>
      <c r="D729" s="185"/>
      <c r="E729" s="76"/>
      <c r="F729" s="76" t="str">
        <f>IF(E729="","",IFERROR(VLOOKUP(E729,Cadastro!$C$9:$D$1009,2,FALSE),"PROD. NÃO ENCONTRADO"))</f>
        <v/>
      </c>
      <c r="G729" s="94"/>
      <c r="H729" s="69" t="str">
        <f>IFERROR(G729*VLOOKUP(E729,Saldo!$P$8:$U$1009,6,FALSE),"")</f>
        <v/>
      </c>
      <c r="I729" s="104" t="str">
        <f>IFERROR(IF(D729="","",VLOOKUP(E729,Saldo!$P$8:$Q$1009,2,FALSE)),"")</f>
        <v/>
      </c>
      <c r="J729" s="76"/>
      <c r="K729" s="28" t="str">
        <f t="shared" si="11"/>
        <v/>
      </c>
    </row>
    <row r="730" spans="1:11" ht="18.95" customHeight="1" x14ac:dyDescent="0.25">
      <c r="A730" s="52"/>
      <c r="C730" s="76"/>
      <c r="D730" s="185"/>
      <c r="E730" s="76"/>
      <c r="F730" s="76" t="str">
        <f>IF(E730="","",IFERROR(VLOOKUP(E730,Cadastro!$C$9:$D$1009,2,FALSE),"PROD. NÃO ENCONTRADO"))</f>
        <v/>
      </c>
      <c r="G730" s="94"/>
      <c r="H730" s="69" t="str">
        <f>IFERROR(G730*VLOOKUP(E730,Saldo!$P$8:$U$1009,6,FALSE),"")</f>
        <v/>
      </c>
      <c r="I730" s="104" t="str">
        <f>IFERROR(IF(D730="","",VLOOKUP(E730,Saldo!$P$8:$Q$1009,2,FALSE)),"")</f>
        <v/>
      </c>
      <c r="J730" s="76"/>
      <c r="K730" s="28" t="str">
        <f t="shared" si="11"/>
        <v/>
      </c>
    </row>
    <row r="731" spans="1:11" ht="18.95" customHeight="1" x14ac:dyDescent="0.25">
      <c r="A731" s="52"/>
      <c r="C731" s="76"/>
      <c r="D731" s="185"/>
      <c r="E731" s="76"/>
      <c r="F731" s="76" t="str">
        <f>IF(E731="","",IFERROR(VLOOKUP(E731,Cadastro!$C$9:$D$1009,2,FALSE),"PROD. NÃO ENCONTRADO"))</f>
        <v/>
      </c>
      <c r="G731" s="94"/>
      <c r="H731" s="69" t="str">
        <f>IFERROR(G731*VLOOKUP(E731,Saldo!$P$8:$U$1009,6,FALSE),"")</f>
        <v/>
      </c>
      <c r="I731" s="104" t="str">
        <f>IFERROR(IF(D731="","",VLOOKUP(E731,Saldo!$P$8:$Q$1009,2,FALSE)),"")</f>
        <v/>
      </c>
      <c r="J731" s="76"/>
      <c r="K731" s="28" t="str">
        <f t="shared" si="11"/>
        <v/>
      </c>
    </row>
    <row r="732" spans="1:11" ht="18.95" customHeight="1" x14ac:dyDescent="0.25">
      <c r="A732" s="52"/>
      <c r="C732" s="76"/>
      <c r="D732" s="185"/>
      <c r="E732" s="76"/>
      <c r="F732" s="76" t="str">
        <f>IF(E732="","",IFERROR(VLOOKUP(E732,Cadastro!$C$9:$D$1009,2,FALSE),"PROD. NÃO ENCONTRADO"))</f>
        <v/>
      </c>
      <c r="G732" s="94"/>
      <c r="H732" s="69" t="str">
        <f>IFERROR(G732*VLOOKUP(E732,Saldo!$P$8:$U$1009,6,FALSE),"")</f>
        <v/>
      </c>
      <c r="I732" s="104" t="str">
        <f>IFERROR(IF(D732="","",VLOOKUP(E732,Saldo!$P$8:$Q$1009,2,FALSE)),"")</f>
        <v/>
      </c>
      <c r="J732" s="76"/>
      <c r="K732" s="28" t="str">
        <f t="shared" si="11"/>
        <v/>
      </c>
    </row>
    <row r="733" spans="1:11" ht="18.95" customHeight="1" x14ac:dyDescent="0.25">
      <c r="A733" s="52"/>
      <c r="C733" s="76"/>
      <c r="D733" s="185"/>
      <c r="E733" s="76"/>
      <c r="F733" s="76" t="str">
        <f>IF(E733="","",IFERROR(VLOOKUP(E733,Cadastro!$C$9:$D$1009,2,FALSE),"PROD. NÃO ENCONTRADO"))</f>
        <v/>
      </c>
      <c r="G733" s="94"/>
      <c r="H733" s="69" t="str">
        <f>IFERROR(G733*VLOOKUP(E733,Saldo!$P$8:$U$1009,6,FALSE),"")</f>
        <v/>
      </c>
      <c r="I733" s="104" t="str">
        <f>IFERROR(IF(D733="","",VLOOKUP(E733,Saldo!$P$8:$Q$1009,2,FALSE)),"")</f>
        <v/>
      </c>
      <c r="J733" s="76"/>
      <c r="K733" s="28" t="str">
        <f t="shared" si="11"/>
        <v/>
      </c>
    </row>
    <row r="734" spans="1:11" ht="18.95" customHeight="1" x14ac:dyDescent="0.25">
      <c r="A734" s="52"/>
      <c r="C734" s="76"/>
      <c r="D734" s="185"/>
      <c r="E734" s="76"/>
      <c r="F734" s="76" t="str">
        <f>IF(E734="","",IFERROR(VLOOKUP(E734,Cadastro!$C$9:$D$1009,2,FALSE),"PROD. NÃO ENCONTRADO"))</f>
        <v/>
      </c>
      <c r="G734" s="94"/>
      <c r="H734" s="69" t="str">
        <f>IFERROR(G734*VLOOKUP(E734,Saldo!$P$8:$U$1009,6,FALSE),"")</f>
        <v/>
      </c>
      <c r="I734" s="104" t="str">
        <f>IFERROR(IF(D734="","",VLOOKUP(E734,Saldo!$P$8:$Q$1009,2,FALSE)),"")</f>
        <v/>
      </c>
      <c r="J734" s="76"/>
      <c r="K734" s="28" t="str">
        <f t="shared" si="11"/>
        <v/>
      </c>
    </row>
    <row r="735" spans="1:11" ht="18.95" customHeight="1" x14ac:dyDescent="0.25">
      <c r="A735" s="52"/>
      <c r="C735" s="76"/>
      <c r="D735" s="185"/>
      <c r="E735" s="76"/>
      <c r="F735" s="76" t="str">
        <f>IF(E735="","",IFERROR(VLOOKUP(E735,Cadastro!$C$9:$D$1009,2,FALSE),"PROD. NÃO ENCONTRADO"))</f>
        <v/>
      </c>
      <c r="G735" s="94"/>
      <c r="H735" s="69" t="str">
        <f>IFERROR(G735*VLOOKUP(E735,Saldo!$P$8:$U$1009,6,FALSE),"")</f>
        <v/>
      </c>
      <c r="I735" s="104" t="str">
        <f>IFERROR(IF(D735="","",VLOOKUP(E735,Saldo!$P$8:$Q$1009,2,FALSE)),"")</f>
        <v/>
      </c>
      <c r="J735" s="76"/>
      <c r="K735" s="28" t="str">
        <f t="shared" si="11"/>
        <v/>
      </c>
    </row>
    <row r="736" spans="1:11" ht="18.95" customHeight="1" x14ac:dyDescent="0.25">
      <c r="A736" s="52"/>
      <c r="C736" s="76"/>
      <c r="D736" s="185"/>
      <c r="E736" s="76"/>
      <c r="F736" s="76" t="str">
        <f>IF(E736="","",IFERROR(VLOOKUP(E736,Cadastro!$C$9:$D$1009,2,FALSE),"PROD. NÃO ENCONTRADO"))</f>
        <v/>
      </c>
      <c r="G736" s="94"/>
      <c r="H736" s="69" t="str">
        <f>IFERROR(G736*VLOOKUP(E736,Saldo!$P$8:$U$1009,6,FALSE),"")</f>
        <v/>
      </c>
      <c r="I736" s="104" t="str">
        <f>IFERROR(IF(D736="","",VLOOKUP(E736,Saldo!$P$8:$Q$1009,2,FALSE)),"")</f>
        <v/>
      </c>
      <c r="J736" s="76"/>
      <c r="K736" s="28" t="str">
        <f t="shared" si="11"/>
        <v/>
      </c>
    </row>
    <row r="737" spans="1:11" ht="18.95" customHeight="1" x14ac:dyDescent="0.25">
      <c r="A737" s="52"/>
      <c r="C737" s="76"/>
      <c r="D737" s="185"/>
      <c r="E737" s="76"/>
      <c r="F737" s="76" t="str">
        <f>IF(E737="","",IFERROR(VLOOKUP(E737,Cadastro!$C$9:$D$1009,2,FALSE),"PROD. NÃO ENCONTRADO"))</f>
        <v/>
      </c>
      <c r="G737" s="94"/>
      <c r="H737" s="69" t="str">
        <f>IFERROR(G737*VLOOKUP(E737,Saldo!$P$8:$U$1009,6,FALSE),"")</f>
        <v/>
      </c>
      <c r="I737" s="104" t="str">
        <f>IFERROR(IF(D737="","",VLOOKUP(E737,Saldo!$P$8:$Q$1009,2,FALSE)),"")</f>
        <v/>
      </c>
      <c r="J737" s="76"/>
      <c r="K737" s="28" t="str">
        <f t="shared" si="11"/>
        <v/>
      </c>
    </row>
    <row r="738" spans="1:11" ht="18.95" customHeight="1" x14ac:dyDescent="0.25">
      <c r="A738" s="52"/>
      <c r="C738" s="76"/>
      <c r="D738" s="185"/>
      <c r="E738" s="76"/>
      <c r="F738" s="76" t="str">
        <f>IF(E738="","",IFERROR(VLOOKUP(E738,Cadastro!$C$9:$D$1009,2,FALSE),"PROD. NÃO ENCONTRADO"))</f>
        <v/>
      </c>
      <c r="G738" s="94"/>
      <c r="H738" s="69" t="str">
        <f>IFERROR(G738*VLOOKUP(E738,Saldo!$P$8:$U$1009,6,FALSE),"")</f>
        <v/>
      </c>
      <c r="I738" s="104" t="str">
        <f>IFERROR(IF(D738="","",VLOOKUP(E738,Saldo!$P$8:$Q$1009,2,FALSE)),"")</f>
        <v/>
      </c>
      <c r="J738" s="76"/>
      <c r="K738" s="28" t="str">
        <f t="shared" si="11"/>
        <v/>
      </c>
    </row>
    <row r="739" spans="1:11" ht="18.95" customHeight="1" x14ac:dyDescent="0.25">
      <c r="A739" s="52"/>
      <c r="C739" s="76"/>
      <c r="D739" s="185"/>
      <c r="E739" s="76"/>
      <c r="F739" s="76" t="str">
        <f>IF(E739="","",IFERROR(VLOOKUP(E739,Cadastro!$C$9:$D$1009,2,FALSE),"PROD. NÃO ENCONTRADO"))</f>
        <v/>
      </c>
      <c r="G739" s="94"/>
      <c r="H739" s="69" t="str">
        <f>IFERROR(G739*VLOOKUP(E739,Saldo!$P$8:$U$1009,6,FALSE),"")</f>
        <v/>
      </c>
      <c r="I739" s="104" t="str">
        <f>IFERROR(IF(D739="","",VLOOKUP(E739,Saldo!$P$8:$Q$1009,2,FALSE)),"")</f>
        <v/>
      </c>
      <c r="J739" s="76"/>
      <c r="K739" s="28" t="str">
        <f t="shared" si="11"/>
        <v/>
      </c>
    </row>
    <row r="740" spans="1:11" ht="18.95" customHeight="1" x14ac:dyDescent="0.25">
      <c r="A740" s="52"/>
      <c r="C740" s="76"/>
      <c r="D740" s="185"/>
      <c r="E740" s="76"/>
      <c r="F740" s="76" t="str">
        <f>IF(E740="","",IFERROR(VLOOKUP(E740,Cadastro!$C$9:$D$1009,2,FALSE),"PROD. NÃO ENCONTRADO"))</f>
        <v/>
      </c>
      <c r="G740" s="94"/>
      <c r="H740" s="69" t="str">
        <f>IFERROR(G740*VLOOKUP(E740,Saldo!$P$8:$U$1009,6,FALSE),"")</f>
        <v/>
      </c>
      <c r="I740" s="104" t="str">
        <f>IFERROR(IF(D740="","",VLOOKUP(E740,Saldo!$P$8:$Q$1009,2,FALSE)),"")</f>
        <v/>
      </c>
      <c r="J740" s="76"/>
      <c r="K740" s="28" t="str">
        <f t="shared" si="11"/>
        <v/>
      </c>
    </row>
    <row r="741" spans="1:11" ht="18.95" customHeight="1" x14ac:dyDescent="0.25">
      <c r="A741" s="52"/>
      <c r="C741" s="76"/>
      <c r="D741" s="185"/>
      <c r="E741" s="76"/>
      <c r="F741" s="76" t="str">
        <f>IF(E741="","",IFERROR(VLOOKUP(E741,Cadastro!$C$9:$D$1009,2,FALSE),"PROD. NÃO ENCONTRADO"))</f>
        <v/>
      </c>
      <c r="G741" s="94"/>
      <c r="H741" s="69" t="str">
        <f>IFERROR(G741*VLOOKUP(E741,Saldo!$P$8:$U$1009,6,FALSE),"")</f>
        <v/>
      </c>
      <c r="I741" s="104" t="str">
        <f>IFERROR(IF(D741="","",VLOOKUP(E741,Saldo!$P$8:$Q$1009,2,FALSE)),"")</f>
        <v/>
      </c>
      <c r="J741" s="76"/>
      <c r="K741" s="28" t="str">
        <f t="shared" si="11"/>
        <v/>
      </c>
    </row>
    <row r="742" spans="1:11" ht="18.95" customHeight="1" x14ac:dyDescent="0.25">
      <c r="A742" s="52"/>
      <c r="C742" s="76"/>
      <c r="D742" s="185"/>
      <c r="E742" s="76"/>
      <c r="F742" s="76" t="str">
        <f>IF(E742="","",IFERROR(VLOOKUP(E742,Cadastro!$C$9:$D$1009,2,FALSE),"PROD. NÃO ENCONTRADO"))</f>
        <v/>
      </c>
      <c r="G742" s="94"/>
      <c r="H742" s="69" t="str">
        <f>IFERROR(G742*VLOOKUP(E742,Saldo!$P$8:$U$1009,6,FALSE),"")</f>
        <v/>
      </c>
      <c r="I742" s="104" t="str">
        <f>IFERROR(IF(D742="","",VLOOKUP(E742,Saldo!$P$8:$Q$1009,2,FALSE)),"")</f>
        <v/>
      </c>
      <c r="J742" s="76"/>
      <c r="K742" s="28" t="str">
        <f t="shared" si="11"/>
        <v/>
      </c>
    </row>
    <row r="743" spans="1:11" ht="18.95" customHeight="1" x14ac:dyDescent="0.25">
      <c r="A743" s="52"/>
      <c r="C743" s="76"/>
      <c r="D743" s="185"/>
      <c r="E743" s="76"/>
      <c r="F743" s="76" t="str">
        <f>IF(E743="","",IFERROR(VLOOKUP(E743,Cadastro!$C$9:$D$1009,2,FALSE),"PROD. NÃO ENCONTRADO"))</f>
        <v/>
      </c>
      <c r="G743" s="94"/>
      <c r="H743" s="69" t="str">
        <f>IFERROR(G743*VLOOKUP(E743,Saldo!$P$8:$U$1009,6,FALSE),"")</f>
        <v/>
      </c>
      <c r="I743" s="104" t="str">
        <f>IFERROR(IF(D743="","",VLOOKUP(E743,Saldo!$P$8:$Q$1009,2,FALSE)),"")</f>
        <v/>
      </c>
      <c r="J743" s="76"/>
      <c r="K743" s="28" t="str">
        <f t="shared" si="11"/>
        <v/>
      </c>
    </row>
    <row r="744" spans="1:11" ht="18.95" customHeight="1" x14ac:dyDescent="0.25">
      <c r="A744" s="52"/>
      <c r="C744" s="76"/>
      <c r="D744" s="185"/>
      <c r="E744" s="76"/>
      <c r="F744" s="76" t="str">
        <f>IF(E744="","",IFERROR(VLOOKUP(E744,Cadastro!$C$9:$D$1009,2,FALSE),"PROD. NÃO ENCONTRADO"))</f>
        <v/>
      </c>
      <c r="G744" s="94"/>
      <c r="H744" s="69" t="str">
        <f>IFERROR(G744*VLOOKUP(E744,Saldo!$P$8:$U$1009,6,FALSE),"")</f>
        <v/>
      </c>
      <c r="I744" s="104" t="str">
        <f>IFERROR(IF(D744="","",VLOOKUP(E744,Saldo!$P$8:$Q$1009,2,FALSE)),"")</f>
        <v/>
      </c>
      <c r="J744" s="76"/>
      <c r="K744" s="28" t="str">
        <f t="shared" si="11"/>
        <v/>
      </c>
    </row>
    <row r="745" spans="1:11" ht="18.95" customHeight="1" x14ac:dyDescent="0.25">
      <c r="A745" s="52"/>
      <c r="C745" s="76"/>
      <c r="D745" s="185"/>
      <c r="E745" s="76"/>
      <c r="F745" s="76" t="str">
        <f>IF(E745="","",IFERROR(VLOOKUP(E745,Cadastro!$C$9:$D$1009,2,FALSE),"PROD. NÃO ENCONTRADO"))</f>
        <v/>
      </c>
      <c r="G745" s="94"/>
      <c r="H745" s="69" t="str">
        <f>IFERROR(G745*VLOOKUP(E745,Saldo!$P$8:$U$1009,6,FALSE),"")</f>
        <v/>
      </c>
      <c r="I745" s="104" t="str">
        <f>IFERROR(IF(D745="","",VLOOKUP(E745,Saldo!$P$8:$Q$1009,2,FALSE)),"")</f>
        <v/>
      </c>
      <c r="J745" s="76"/>
      <c r="K745" s="28" t="str">
        <f t="shared" si="11"/>
        <v/>
      </c>
    </row>
    <row r="746" spans="1:11" ht="18.95" customHeight="1" x14ac:dyDescent="0.25">
      <c r="A746" s="52"/>
      <c r="C746" s="76"/>
      <c r="D746" s="185"/>
      <c r="E746" s="76"/>
      <c r="F746" s="76" t="str">
        <f>IF(E746="","",IFERROR(VLOOKUP(E746,Cadastro!$C$9:$D$1009,2,FALSE),"PROD. NÃO ENCONTRADO"))</f>
        <v/>
      </c>
      <c r="G746" s="94"/>
      <c r="H746" s="69" t="str">
        <f>IFERROR(G746*VLOOKUP(E746,Saldo!$P$8:$U$1009,6,FALSE),"")</f>
        <v/>
      </c>
      <c r="I746" s="104" t="str">
        <f>IFERROR(IF(D746="","",VLOOKUP(E746,Saldo!$P$8:$Q$1009,2,FALSE)),"")</f>
        <v/>
      </c>
      <c r="J746" s="76"/>
      <c r="K746" s="28" t="str">
        <f t="shared" si="11"/>
        <v/>
      </c>
    </row>
    <row r="747" spans="1:11" ht="18.95" customHeight="1" x14ac:dyDescent="0.25">
      <c r="A747" s="52"/>
      <c r="C747" s="76"/>
      <c r="D747" s="185"/>
      <c r="E747" s="76"/>
      <c r="F747" s="76" t="str">
        <f>IF(E747="","",IFERROR(VLOOKUP(E747,Cadastro!$C$9:$D$1009,2,FALSE),"PROD. NÃO ENCONTRADO"))</f>
        <v/>
      </c>
      <c r="G747" s="94"/>
      <c r="H747" s="69" t="str">
        <f>IFERROR(G747*VLOOKUP(E747,Saldo!$P$8:$U$1009,6,FALSE),"")</f>
        <v/>
      </c>
      <c r="I747" s="104" t="str">
        <f>IFERROR(IF(D747="","",VLOOKUP(E747,Saldo!$P$8:$Q$1009,2,FALSE)),"")</f>
        <v/>
      </c>
      <c r="J747" s="76"/>
      <c r="K747" s="28" t="str">
        <f t="shared" si="11"/>
        <v/>
      </c>
    </row>
    <row r="748" spans="1:11" ht="18.95" customHeight="1" x14ac:dyDescent="0.25">
      <c r="A748" s="52"/>
      <c r="C748" s="76"/>
      <c r="D748" s="185"/>
      <c r="E748" s="76"/>
      <c r="F748" s="76" t="str">
        <f>IF(E748="","",IFERROR(VLOOKUP(E748,Cadastro!$C$9:$D$1009,2,FALSE),"PROD. NÃO ENCONTRADO"))</f>
        <v/>
      </c>
      <c r="G748" s="94"/>
      <c r="H748" s="69" t="str">
        <f>IFERROR(G748*VLOOKUP(E748,Saldo!$P$8:$U$1009,6,FALSE),"")</f>
        <v/>
      </c>
      <c r="I748" s="104" t="str">
        <f>IFERROR(IF(D748="","",VLOOKUP(E748,Saldo!$P$8:$Q$1009,2,FALSE)),"")</f>
        <v/>
      </c>
      <c r="J748" s="76"/>
      <c r="K748" s="28" t="str">
        <f t="shared" si="11"/>
        <v/>
      </c>
    </row>
    <row r="749" spans="1:11" ht="18.95" customHeight="1" x14ac:dyDescent="0.25">
      <c r="A749" s="52"/>
      <c r="C749" s="76"/>
      <c r="D749" s="185"/>
      <c r="E749" s="76"/>
      <c r="F749" s="76" t="str">
        <f>IF(E749="","",IFERROR(VLOOKUP(E749,Cadastro!$C$9:$D$1009,2,FALSE),"PROD. NÃO ENCONTRADO"))</f>
        <v/>
      </c>
      <c r="G749" s="94"/>
      <c r="H749" s="69" t="str">
        <f>IFERROR(G749*VLOOKUP(E749,Saldo!$P$8:$U$1009,6,FALSE),"")</f>
        <v/>
      </c>
      <c r="I749" s="104" t="str">
        <f>IFERROR(IF(D749="","",VLOOKUP(E749,Saldo!$P$8:$Q$1009,2,FALSE)),"")</f>
        <v/>
      </c>
      <c r="J749" s="76"/>
      <c r="K749" s="28" t="str">
        <f t="shared" si="11"/>
        <v/>
      </c>
    </row>
    <row r="750" spans="1:11" ht="18.95" customHeight="1" x14ac:dyDescent="0.25">
      <c r="A750" s="52"/>
      <c r="C750" s="76"/>
      <c r="D750" s="185"/>
      <c r="E750" s="76"/>
      <c r="F750" s="76" t="str">
        <f>IF(E750="","",IFERROR(VLOOKUP(E750,Cadastro!$C$9:$D$1009,2,FALSE),"PROD. NÃO ENCONTRADO"))</f>
        <v/>
      </c>
      <c r="G750" s="94"/>
      <c r="H750" s="69" t="str">
        <f>IFERROR(G750*VLOOKUP(E750,Saldo!$P$8:$U$1009,6,FALSE),"")</f>
        <v/>
      </c>
      <c r="I750" s="104" t="str">
        <f>IFERROR(IF(D750="","",VLOOKUP(E750,Saldo!$P$8:$Q$1009,2,FALSE)),"")</f>
        <v/>
      </c>
      <c r="J750" s="76"/>
      <c r="K750" s="28" t="str">
        <f t="shared" si="11"/>
        <v/>
      </c>
    </row>
    <row r="751" spans="1:11" ht="18.95" customHeight="1" x14ac:dyDescent="0.25">
      <c r="A751" s="52"/>
      <c r="C751" s="76"/>
      <c r="D751" s="185"/>
      <c r="E751" s="76"/>
      <c r="F751" s="76" t="str">
        <f>IF(E751="","",IFERROR(VLOOKUP(E751,Cadastro!$C$9:$D$1009,2,FALSE),"PROD. NÃO ENCONTRADO"))</f>
        <v/>
      </c>
      <c r="G751" s="94"/>
      <c r="H751" s="69" t="str">
        <f>IFERROR(G751*VLOOKUP(E751,Saldo!$P$8:$U$1009,6,FALSE),"")</f>
        <v/>
      </c>
      <c r="I751" s="104" t="str">
        <f>IFERROR(IF(D751="","",VLOOKUP(E751,Saldo!$P$8:$Q$1009,2,FALSE)),"")</f>
        <v/>
      </c>
      <c r="J751" s="76"/>
      <c r="K751" s="28" t="str">
        <f t="shared" si="11"/>
        <v/>
      </c>
    </row>
    <row r="752" spans="1:11" ht="18.95" customHeight="1" x14ac:dyDescent="0.25">
      <c r="A752" s="52"/>
      <c r="C752" s="76"/>
      <c r="D752" s="185"/>
      <c r="E752" s="76"/>
      <c r="F752" s="76" t="str">
        <f>IF(E752="","",IFERROR(VLOOKUP(E752,Cadastro!$C$9:$D$1009,2,FALSE),"PROD. NÃO ENCONTRADO"))</f>
        <v/>
      </c>
      <c r="G752" s="94"/>
      <c r="H752" s="69" t="str">
        <f>IFERROR(G752*VLOOKUP(E752,Saldo!$P$8:$U$1009,6,FALSE),"")</f>
        <v/>
      </c>
      <c r="I752" s="104" t="str">
        <f>IFERROR(IF(D752="","",VLOOKUP(E752,Saldo!$P$8:$Q$1009,2,FALSE)),"")</f>
        <v/>
      </c>
      <c r="J752" s="76"/>
      <c r="K752" s="28" t="str">
        <f t="shared" si="11"/>
        <v/>
      </c>
    </row>
    <row r="753" spans="1:11" ht="18.95" customHeight="1" x14ac:dyDescent="0.25">
      <c r="A753" s="52"/>
      <c r="C753" s="76"/>
      <c r="D753" s="185"/>
      <c r="E753" s="76"/>
      <c r="F753" s="76" t="str">
        <f>IF(E753="","",IFERROR(VLOOKUP(E753,Cadastro!$C$9:$D$1009,2,FALSE),"PROD. NÃO ENCONTRADO"))</f>
        <v/>
      </c>
      <c r="G753" s="94"/>
      <c r="H753" s="69" t="str">
        <f>IFERROR(G753*VLOOKUP(E753,Saldo!$P$8:$U$1009,6,FALSE),"")</f>
        <v/>
      </c>
      <c r="I753" s="104" t="str">
        <f>IFERROR(IF(D753="","",VLOOKUP(E753,Saldo!$P$8:$Q$1009,2,FALSE)),"")</f>
        <v/>
      </c>
      <c r="J753" s="76"/>
      <c r="K753" s="28" t="str">
        <f t="shared" si="11"/>
        <v/>
      </c>
    </row>
    <row r="754" spans="1:11" ht="18.95" customHeight="1" x14ac:dyDescent="0.25">
      <c r="A754" s="52"/>
      <c r="C754" s="76"/>
      <c r="D754" s="185"/>
      <c r="E754" s="76"/>
      <c r="F754" s="76" t="str">
        <f>IF(E754="","",IFERROR(VLOOKUP(E754,Cadastro!$C$9:$D$1009,2,FALSE),"PROD. NÃO ENCONTRADO"))</f>
        <v/>
      </c>
      <c r="G754" s="94"/>
      <c r="H754" s="69" t="str">
        <f>IFERROR(G754*VLOOKUP(E754,Saldo!$P$8:$U$1009,6,FALSE),"")</f>
        <v/>
      </c>
      <c r="I754" s="104" t="str">
        <f>IFERROR(IF(D754="","",VLOOKUP(E754,Saldo!$P$8:$Q$1009,2,FALSE)),"")</f>
        <v/>
      </c>
      <c r="J754" s="76"/>
      <c r="K754" s="28" t="str">
        <f t="shared" si="11"/>
        <v/>
      </c>
    </row>
    <row r="755" spans="1:11" ht="18.95" customHeight="1" x14ac:dyDescent="0.25">
      <c r="A755" s="52"/>
      <c r="C755" s="76"/>
      <c r="D755" s="185"/>
      <c r="E755" s="76"/>
      <c r="F755" s="76" t="str">
        <f>IF(E755="","",IFERROR(VLOOKUP(E755,Cadastro!$C$9:$D$1009,2,FALSE),"PROD. NÃO ENCONTRADO"))</f>
        <v/>
      </c>
      <c r="G755" s="94"/>
      <c r="H755" s="69" t="str">
        <f>IFERROR(G755*VLOOKUP(E755,Saldo!$P$8:$U$1009,6,FALSE),"")</f>
        <v/>
      </c>
      <c r="I755" s="104" t="str">
        <f>IFERROR(IF(D755="","",VLOOKUP(E755,Saldo!$P$8:$Q$1009,2,FALSE)),"")</f>
        <v/>
      </c>
      <c r="J755" s="76"/>
      <c r="K755" s="28" t="str">
        <f t="shared" si="11"/>
        <v/>
      </c>
    </row>
    <row r="756" spans="1:11" ht="18.95" customHeight="1" x14ac:dyDescent="0.25">
      <c r="A756" s="52"/>
      <c r="C756" s="76"/>
      <c r="D756" s="185"/>
      <c r="E756" s="76"/>
      <c r="F756" s="76" t="str">
        <f>IF(E756="","",IFERROR(VLOOKUP(E756,Cadastro!$C$9:$D$1009,2,FALSE),"PROD. NÃO ENCONTRADO"))</f>
        <v/>
      </c>
      <c r="G756" s="94"/>
      <c r="H756" s="69" t="str">
        <f>IFERROR(G756*VLOOKUP(E756,Saldo!$P$8:$U$1009,6,FALSE),"")</f>
        <v/>
      </c>
      <c r="I756" s="104" t="str">
        <f>IFERROR(IF(D756="","",VLOOKUP(E756,Saldo!$P$8:$Q$1009,2,FALSE)),"")</f>
        <v/>
      </c>
      <c r="J756" s="76"/>
      <c r="K756" s="28" t="str">
        <f t="shared" si="11"/>
        <v/>
      </c>
    </row>
    <row r="757" spans="1:11" ht="18.95" customHeight="1" x14ac:dyDescent="0.25">
      <c r="A757" s="52"/>
      <c r="C757" s="76"/>
      <c r="D757" s="185"/>
      <c r="E757" s="76"/>
      <c r="F757" s="76" t="str">
        <f>IF(E757="","",IFERROR(VLOOKUP(E757,Cadastro!$C$9:$D$1009,2,FALSE),"PROD. NÃO ENCONTRADO"))</f>
        <v/>
      </c>
      <c r="G757" s="94"/>
      <c r="H757" s="69" t="str">
        <f>IFERROR(G757*VLOOKUP(E757,Saldo!$P$8:$U$1009,6,FALSE),"")</f>
        <v/>
      </c>
      <c r="I757" s="104" t="str">
        <f>IFERROR(IF(D757="","",VLOOKUP(E757,Saldo!$P$8:$Q$1009,2,FALSE)),"")</f>
        <v/>
      </c>
      <c r="J757" s="76"/>
      <c r="K757" s="28" t="str">
        <f t="shared" si="11"/>
        <v/>
      </c>
    </row>
    <row r="758" spans="1:11" ht="18.95" customHeight="1" x14ac:dyDescent="0.25">
      <c r="A758" s="52"/>
      <c r="C758" s="76"/>
      <c r="D758" s="185"/>
      <c r="E758" s="76"/>
      <c r="F758" s="76" t="str">
        <f>IF(E758="","",IFERROR(VLOOKUP(E758,Cadastro!$C$9:$D$1009,2,FALSE),"PROD. NÃO ENCONTRADO"))</f>
        <v/>
      </c>
      <c r="G758" s="94"/>
      <c r="H758" s="69" t="str">
        <f>IFERROR(G758*VLOOKUP(E758,Saldo!$P$8:$U$1009,6,FALSE),"")</f>
        <v/>
      </c>
      <c r="I758" s="104" t="str">
        <f>IFERROR(IF(D758="","",VLOOKUP(E758,Saldo!$P$8:$Q$1009,2,FALSE)),"")</f>
        <v/>
      </c>
      <c r="J758" s="76"/>
      <c r="K758" s="28" t="str">
        <f t="shared" si="11"/>
        <v/>
      </c>
    </row>
    <row r="759" spans="1:11" ht="18.95" customHeight="1" x14ac:dyDescent="0.25">
      <c r="A759" s="52"/>
      <c r="C759" s="76"/>
      <c r="D759" s="185"/>
      <c r="E759" s="76"/>
      <c r="F759" s="76" t="str">
        <f>IF(E759="","",IFERROR(VLOOKUP(E759,Cadastro!$C$9:$D$1009,2,FALSE),"PROD. NÃO ENCONTRADO"))</f>
        <v/>
      </c>
      <c r="G759" s="94"/>
      <c r="H759" s="69" t="str">
        <f>IFERROR(G759*VLOOKUP(E759,Saldo!$P$8:$U$1009,6,FALSE),"")</f>
        <v/>
      </c>
      <c r="I759" s="104" t="str">
        <f>IFERROR(IF(D759="","",VLOOKUP(E759,Saldo!$P$8:$Q$1009,2,FALSE)),"")</f>
        <v/>
      </c>
      <c r="J759" s="76"/>
      <c r="K759" s="28" t="str">
        <f t="shared" si="11"/>
        <v/>
      </c>
    </row>
    <row r="760" spans="1:11" ht="18.95" customHeight="1" x14ac:dyDescent="0.25">
      <c r="A760" s="52"/>
      <c r="C760" s="76"/>
      <c r="D760" s="185"/>
      <c r="E760" s="76"/>
      <c r="F760" s="76" t="str">
        <f>IF(E760="","",IFERROR(VLOOKUP(E760,Cadastro!$C$9:$D$1009,2,FALSE),"PROD. NÃO ENCONTRADO"))</f>
        <v/>
      </c>
      <c r="G760" s="94"/>
      <c r="H760" s="69" t="str">
        <f>IFERROR(G760*VLOOKUP(E760,Saldo!$P$8:$U$1009,6,FALSE),"")</f>
        <v/>
      </c>
      <c r="I760" s="104" t="str">
        <f>IFERROR(IF(D760="","",VLOOKUP(E760,Saldo!$P$8:$Q$1009,2,FALSE)),"")</f>
        <v/>
      </c>
      <c r="J760" s="76"/>
      <c r="K760" s="28" t="str">
        <f t="shared" si="11"/>
        <v/>
      </c>
    </row>
    <row r="761" spans="1:11" ht="18.95" customHeight="1" x14ac:dyDescent="0.25">
      <c r="A761" s="52"/>
      <c r="C761" s="76"/>
      <c r="D761" s="185"/>
      <c r="E761" s="76"/>
      <c r="F761" s="76" t="str">
        <f>IF(E761="","",IFERROR(VLOOKUP(E761,Cadastro!$C$9:$D$1009,2,FALSE),"PROD. NÃO ENCONTRADO"))</f>
        <v/>
      </c>
      <c r="G761" s="94"/>
      <c r="H761" s="69" t="str">
        <f>IFERROR(G761*VLOOKUP(E761,Saldo!$P$8:$U$1009,6,FALSE),"")</f>
        <v/>
      </c>
      <c r="I761" s="104" t="str">
        <f>IFERROR(IF(D761="","",VLOOKUP(E761,Saldo!$P$8:$Q$1009,2,FALSE)),"")</f>
        <v/>
      </c>
      <c r="J761" s="76"/>
      <c r="K761" s="28" t="str">
        <f t="shared" si="11"/>
        <v/>
      </c>
    </row>
    <row r="762" spans="1:11" ht="18.95" customHeight="1" x14ac:dyDescent="0.25">
      <c r="A762" s="52"/>
      <c r="C762" s="76"/>
      <c r="D762" s="185"/>
      <c r="E762" s="76"/>
      <c r="F762" s="76" t="str">
        <f>IF(E762="","",IFERROR(VLOOKUP(E762,Cadastro!$C$9:$D$1009,2,FALSE),"PROD. NÃO ENCONTRADO"))</f>
        <v/>
      </c>
      <c r="G762" s="94"/>
      <c r="H762" s="69" t="str">
        <f>IFERROR(G762*VLOOKUP(E762,Saldo!$P$8:$U$1009,6,FALSE),"")</f>
        <v/>
      </c>
      <c r="I762" s="104" t="str">
        <f>IFERROR(IF(D762="","",VLOOKUP(E762,Saldo!$P$8:$Q$1009,2,FALSE)),"")</f>
        <v/>
      </c>
      <c r="J762" s="76"/>
      <c r="K762" s="28" t="str">
        <f t="shared" si="11"/>
        <v/>
      </c>
    </row>
    <row r="763" spans="1:11" ht="18.95" customHeight="1" x14ac:dyDescent="0.25">
      <c r="A763" s="52"/>
      <c r="C763" s="76"/>
      <c r="D763" s="185"/>
      <c r="E763" s="76"/>
      <c r="F763" s="76" t="str">
        <f>IF(E763="","",IFERROR(VLOOKUP(E763,Cadastro!$C$9:$D$1009,2,FALSE),"PROD. NÃO ENCONTRADO"))</f>
        <v/>
      </c>
      <c r="G763" s="94"/>
      <c r="H763" s="69" t="str">
        <f>IFERROR(G763*VLOOKUP(E763,Saldo!$P$8:$U$1009,6,FALSE),"")</f>
        <v/>
      </c>
      <c r="I763" s="104" t="str">
        <f>IFERROR(IF(D763="","",VLOOKUP(E763,Saldo!$P$8:$Q$1009,2,FALSE)),"")</f>
        <v/>
      </c>
      <c r="J763" s="76"/>
      <c r="K763" s="28" t="str">
        <f t="shared" si="11"/>
        <v/>
      </c>
    </row>
    <row r="764" spans="1:11" ht="18.95" customHeight="1" x14ac:dyDescent="0.25">
      <c r="A764" s="52"/>
      <c r="C764" s="76"/>
      <c r="D764" s="185"/>
      <c r="E764" s="76"/>
      <c r="F764" s="76" t="str">
        <f>IF(E764="","",IFERROR(VLOOKUP(E764,Cadastro!$C$9:$D$1009,2,FALSE),"PROD. NÃO ENCONTRADO"))</f>
        <v/>
      </c>
      <c r="G764" s="94"/>
      <c r="H764" s="69" t="str">
        <f>IFERROR(G764*VLOOKUP(E764,Saldo!$P$8:$U$1009,6,FALSE),"")</f>
        <v/>
      </c>
      <c r="I764" s="104" t="str">
        <f>IFERROR(IF(D764="","",VLOOKUP(E764,Saldo!$P$8:$Q$1009,2,FALSE)),"")</f>
        <v/>
      </c>
      <c r="J764" s="76"/>
      <c r="K764" s="28" t="str">
        <f t="shared" si="11"/>
        <v/>
      </c>
    </row>
    <row r="765" spans="1:11" ht="18.95" customHeight="1" x14ac:dyDescent="0.25">
      <c r="A765" s="52"/>
      <c r="C765" s="76"/>
      <c r="D765" s="185"/>
      <c r="E765" s="76"/>
      <c r="F765" s="76" t="str">
        <f>IF(E765="","",IFERROR(VLOOKUP(E765,Cadastro!$C$9:$D$1009,2,FALSE),"PROD. NÃO ENCONTRADO"))</f>
        <v/>
      </c>
      <c r="G765" s="94"/>
      <c r="H765" s="69" t="str">
        <f>IFERROR(G765*VLOOKUP(E765,Saldo!$P$8:$U$1009,6,FALSE),"")</f>
        <v/>
      </c>
      <c r="I765" s="104" t="str">
        <f>IFERROR(IF(D765="","",VLOOKUP(E765,Saldo!$P$8:$Q$1009,2,FALSE)),"")</f>
        <v/>
      </c>
      <c r="J765" s="76"/>
      <c r="K765" s="28" t="str">
        <f t="shared" si="11"/>
        <v/>
      </c>
    </row>
    <row r="766" spans="1:11" ht="18.95" customHeight="1" x14ac:dyDescent="0.25">
      <c r="A766" s="52"/>
      <c r="C766" s="76"/>
      <c r="D766" s="185"/>
      <c r="E766" s="76"/>
      <c r="F766" s="76" t="str">
        <f>IF(E766="","",IFERROR(VLOOKUP(E766,Cadastro!$C$9:$D$1009,2,FALSE),"PROD. NÃO ENCONTRADO"))</f>
        <v/>
      </c>
      <c r="G766" s="94"/>
      <c r="H766" s="69" t="str">
        <f>IFERROR(G766*VLOOKUP(E766,Saldo!$P$8:$U$1009,6,FALSE),"")</f>
        <v/>
      </c>
      <c r="I766" s="104" t="str">
        <f>IFERROR(IF(D766="","",VLOOKUP(E766,Saldo!$P$8:$Q$1009,2,FALSE)),"")</f>
        <v/>
      </c>
      <c r="J766" s="76"/>
      <c r="K766" s="28" t="str">
        <f t="shared" si="11"/>
        <v/>
      </c>
    </row>
    <row r="767" spans="1:11" ht="18.95" customHeight="1" x14ac:dyDescent="0.25">
      <c r="A767" s="52"/>
      <c r="C767" s="76"/>
      <c r="D767" s="185"/>
      <c r="E767" s="76"/>
      <c r="F767" s="76" t="str">
        <f>IF(E767="","",IFERROR(VLOOKUP(E767,Cadastro!$C$9:$D$1009,2,FALSE),"PROD. NÃO ENCONTRADO"))</f>
        <v/>
      </c>
      <c r="G767" s="94"/>
      <c r="H767" s="69" t="str">
        <f>IFERROR(G767*VLOOKUP(E767,Saldo!$P$8:$U$1009,6,FALSE),"")</f>
        <v/>
      </c>
      <c r="I767" s="104" t="str">
        <f>IFERROR(IF(D767="","",VLOOKUP(E767,Saldo!$P$8:$Q$1009,2,FALSE)),"")</f>
        <v/>
      </c>
      <c r="J767" s="76"/>
      <c r="K767" s="28" t="str">
        <f t="shared" si="11"/>
        <v/>
      </c>
    </row>
    <row r="768" spans="1:11" ht="18.95" customHeight="1" x14ac:dyDescent="0.25">
      <c r="A768" s="52"/>
      <c r="C768" s="76"/>
      <c r="D768" s="185"/>
      <c r="E768" s="76"/>
      <c r="F768" s="76" t="str">
        <f>IF(E768="","",IFERROR(VLOOKUP(E768,Cadastro!$C$9:$D$1009,2,FALSE),"PROD. NÃO ENCONTRADO"))</f>
        <v/>
      </c>
      <c r="G768" s="94"/>
      <c r="H768" s="69" t="str">
        <f>IFERROR(G768*VLOOKUP(E768,Saldo!$P$8:$U$1009,6,FALSE),"")</f>
        <v/>
      </c>
      <c r="I768" s="104" t="str">
        <f>IFERROR(IF(D768="","",VLOOKUP(E768,Saldo!$P$8:$Q$1009,2,FALSE)),"")</f>
        <v/>
      </c>
      <c r="J768" s="76"/>
      <c r="K768" s="28" t="str">
        <f t="shared" si="11"/>
        <v/>
      </c>
    </row>
    <row r="769" spans="1:11" ht="18.95" customHeight="1" x14ac:dyDescent="0.25">
      <c r="A769" s="52"/>
      <c r="C769" s="76"/>
      <c r="D769" s="185"/>
      <c r="E769" s="76"/>
      <c r="F769" s="76" t="str">
        <f>IF(E769="","",IFERROR(VLOOKUP(E769,Cadastro!$C$9:$D$1009,2,FALSE),"PROD. NÃO ENCONTRADO"))</f>
        <v/>
      </c>
      <c r="G769" s="94"/>
      <c r="H769" s="69" t="str">
        <f>IFERROR(G769*VLOOKUP(E769,Saldo!$P$8:$U$1009,6,FALSE),"")</f>
        <v/>
      </c>
      <c r="I769" s="104" t="str">
        <f>IFERROR(IF(D769="","",VLOOKUP(E769,Saldo!$P$8:$Q$1009,2,FALSE)),"")</f>
        <v/>
      </c>
      <c r="J769" s="76"/>
      <c r="K769" s="28" t="str">
        <f t="shared" si="11"/>
        <v/>
      </c>
    </row>
    <row r="770" spans="1:11" ht="18.95" customHeight="1" x14ac:dyDescent="0.25">
      <c r="A770" s="52"/>
      <c r="C770" s="76"/>
      <c r="D770" s="185"/>
      <c r="E770" s="76"/>
      <c r="F770" s="76" t="str">
        <f>IF(E770="","",IFERROR(VLOOKUP(E770,Cadastro!$C$9:$D$1009,2,FALSE),"PROD. NÃO ENCONTRADO"))</f>
        <v/>
      </c>
      <c r="G770" s="94"/>
      <c r="H770" s="69" t="str">
        <f>IFERROR(G770*VLOOKUP(E770,Saldo!$P$8:$U$1009,6,FALSE),"")</f>
        <v/>
      </c>
      <c r="I770" s="104" t="str">
        <f>IFERROR(IF(D770="","",VLOOKUP(E770,Saldo!$P$8:$Q$1009,2,FALSE)),"")</f>
        <v/>
      </c>
      <c r="J770" s="76"/>
      <c r="K770" s="28" t="str">
        <f t="shared" si="11"/>
        <v/>
      </c>
    </row>
    <row r="771" spans="1:11" ht="18.95" customHeight="1" x14ac:dyDescent="0.25">
      <c r="A771" s="52"/>
      <c r="C771" s="76"/>
      <c r="D771" s="185"/>
      <c r="E771" s="76"/>
      <c r="F771" s="76" t="str">
        <f>IF(E771="","",IFERROR(VLOOKUP(E771,Cadastro!$C$9:$D$1009,2,FALSE),"PROD. NÃO ENCONTRADO"))</f>
        <v/>
      </c>
      <c r="G771" s="94"/>
      <c r="H771" s="69" t="str">
        <f>IFERROR(G771*VLOOKUP(E771,Saldo!$P$8:$U$1009,6,FALSE),"")</f>
        <v/>
      </c>
      <c r="I771" s="104" t="str">
        <f>IFERROR(IF(D771="","",VLOOKUP(E771,Saldo!$P$8:$Q$1009,2,FALSE)),"")</f>
        <v/>
      </c>
      <c r="J771" s="76"/>
      <c r="K771" s="28" t="str">
        <f t="shared" si="11"/>
        <v/>
      </c>
    </row>
    <row r="772" spans="1:11" ht="18.95" customHeight="1" x14ac:dyDescent="0.25">
      <c r="A772" s="52"/>
      <c r="C772" s="76"/>
      <c r="D772" s="185"/>
      <c r="E772" s="76"/>
      <c r="F772" s="76" t="str">
        <f>IF(E772="","",IFERROR(VLOOKUP(E772,Cadastro!$C$9:$D$1009,2,FALSE),"PROD. NÃO ENCONTRADO"))</f>
        <v/>
      </c>
      <c r="G772" s="94"/>
      <c r="H772" s="69" t="str">
        <f>IFERROR(G772*VLOOKUP(E772,Saldo!$P$8:$U$1009,6,FALSE),"")</f>
        <v/>
      </c>
      <c r="I772" s="104" t="str">
        <f>IFERROR(IF(D772="","",VLOOKUP(E772,Saldo!$P$8:$Q$1009,2,FALSE)),"")</f>
        <v/>
      </c>
      <c r="J772" s="76"/>
      <c r="K772" s="28" t="str">
        <f t="shared" si="11"/>
        <v/>
      </c>
    </row>
    <row r="773" spans="1:11" ht="18.95" customHeight="1" x14ac:dyDescent="0.25">
      <c r="A773" s="52"/>
      <c r="C773" s="76"/>
      <c r="D773" s="185"/>
      <c r="E773" s="76"/>
      <c r="F773" s="76" t="str">
        <f>IF(E773="","",IFERROR(VLOOKUP(E773,Cadastro!$C$9:$D$1009,2,FALSE),"PROD. NÃO ENCONTRADO"))</f>
        <v/>
      </c>
      <c r="G773" s="94"/>
      <c r="H773" s="69" t="str">
        <f>IFERROR(G773*VLOOKUP(E773,Saldo!$P$8:$U$1009,6,FALSE),"")</f>
        <v/>
      </c>
      <c r="I773" s="104" t="str">
        <f>IFERROR(IF(D773="","",VLOOKUP(E773,Saldo!$P$8:$Q$1009,2,FALSE)),"")</f>
        <v/>
      </c>
      <c r="J773" s="76"/>
      <c r="K773" s="28" t="str">
        <f t="shared" si="11"/>
        <v/>
      </c>
    </row>
    <row r="774" spans="1:11" ht="18.95" customHeight="1" x14ac:dyDescent="0.25">
      <c r="A774" s="52"/>
      <c r="C774" s="76"/>
      <c r="D774" s="185"/>
      <c r="E774" s="76"/>
      <c r="F774" s="76" t="str">
        <f>IF(E774="","",IFERROR(VLOOKUP(E774,Cadastro!$C$9:$D$1009,2,FALSE),"PROD. NÃO ENCONTRADO"))</f>
        <v/>
      </c>
      <c r="G774" s="94"/>
      <c r="H774" s="69" t="str">
        <f>IFERROR(G774*VLOOKUP(E774,Saldo!$P$8:$U$1009,6,FALSE),"")</f>
        <v/>
      </c>
      <c r="I774" s="104" t="str">
        <f>IFERROR(IF(D774="","",VLOOKUP(E774,Saldo!$P$8:$Q$1009,2,FALSE)),"")</f>
        <v/>
      </c>
      <c r="J774" s="76"/>
      <c r="K774" s="28" t="str">
        <f t="shared" si="11"/>
        <v/>
      </c>
    </row>
    <row r="775" spans="1:11" ht="18.95" customHeight="1" x14ac:dyDescent="0.25">
      <c r="A775" s="52"/>
      <c r="C775" s="76"/>
      <c r="D775" s="185"/>
      <c r="E775" s="76"/>
      <c r="F775" s="76" t="str">
        <f>IF(E775="","",IFERROR(VLOOKUP(E775,Cadastro!$C$9:$D$1009,2,FALSE),"PROD. NÃO ENCONTRADO"))</f>
        <v/>
      </c>
      <c r="G775" s="94"/>
      <c r="H775" s="69" t="str">
        <f>IFERROR(G775*VLOOKUP(E775,Saldo!$P$8:$U$1009,6,FALSE),"")</f>
        <v/>
      </c>
      <c r="I775" s="104" t="str">
        <f>IFERROR(IF(D775="","",VLOOKUP(E775,Saldo!$P$8:$Q$1009,2,FALSE)),"")</f>
        <v/>
      </c>
      <c r="J775" s="76"/>
      <c r="K775" s="28" t="str">
        <f t="shared" si="11"/>
        <v/>
      </c>
    </row>
    <row r="776" spans="1:11" ht="18.95" customHeight="1" x14ac:dyDescent="0.25">
      <c r="A776" s="52"/>
      <c r="C776" s="76"/>
      <c r="D776" s="185"/>
      <c r="E776" s="76"/>
      <c r="F776" s="76" t="str">
        <f>IF(E776="","",IFERROR(VLOOKUP(E776,Cadastro!$C$9:$D$1009,2,FALSE),"PROD. NÃO ENCONTRADO"))</f>
        <v/>
      </c>
      <c r="G776" s="94"/>
      <c r="H776" s="69" t="str">
        <f>IFERROR(G776*VLOOKUP(E776,Saldo!$P$8:$U$1009,6,FALSE),"")</f>
        <v/>
      </c>
      <c r="I776" s="104" t="str">
        <f>IFERROR(IF(D776="","",VLOOKUP(E776,Saldo!$P$8:$Q$1009,2,FALSE)),"")</f>
        <v/>
      </c>
      <c r="J776" s="76"/>
      <c r="K776" s="28" t="str">
        <f t="shared" si="11"/>
        <v/>
      </c>
    </row>
    <row r="777" spans="1:11" ht="18.95" customHeight="1" x14ac:dyDescent="0.25">
      <c r="A777" s="52"/>
      <c r="C777" s="76"/>
      <c r="D777" s="185"/>
      <c r="E777" s="76"/>
      <c r="F777" s="76" t="str">
        <f>IF(E777="","",IFERROR(VLOOKUP(E777,Cadastro!$C$9:$D$1009,2,FALSE),"PROD. NÃO ENCONTRADO"))</f>
        <v/>
      </c>
      <c r="G777" s="94"/>
      <c r="H777" s="69" t="str">
        <f>IFERROR(G777*VLOOKUP(E777,Saldo!$P$8:$U$1009,6,FALSE),"")</f>
        <v/>
      </c>
      <c r="I777" s="104" t="str">
        <f>IFERROR(IF(D777="","",VLOOKUP(E777,Saldo!$P$8:$Q$1009,2,FALSE)),"")</f>
        <v/>
      </c>
      <c r="J777" s="76"/>
      <c r="K777" s="28" t="str">
        <f t="shared" si="11"/>
        <v/>
      </c>
    </row>
    <row r="778" spans="1:11" ht="18.95" customHeight="1" x14ac:dyDescent="0.25">
      <c r="A778" s="52"/>
      <c r="C778" s="76"/>
      <c r="D778" s="185"/>
      <c r="E778" s="76"/>
      <c r="F778" s="76" t="str">
        <f>IF(E778="","",IFERROR(VLOOKUP(E778,Cadastro!$C$9:$D$1009,2,FALSE),"PROD. NÃO ENCONTRADO"))</f>
        <v/>
      </c>
      <c r="G778" s="94"/>
      <c r="H778" s="69" t="str">
        <f>IFERROR(G778*VLOOKUP(E778,Saldo!$P$8:$U$1009,6,FALSE),"")</f>
        <v/>
      </c>
      <c r="I778" s="104" t="str">
        <f>IFERROR(IF(D778="","",VLOOKUP(E778,Saldo!$P$8:$Q$1009,2,FALSE)),"")</f>
        <v/>
      </c>
      <c r="J778" s="76"/>
      <c r="K778" s="28" t="str">
        <f t="shared" ref="K778:K841" si="12">IF(D778="","",MONTH(D778))</f>
        <v/>
      </c>
    </row>
    <row r="779" spans="1:11" ht="18.95" customHeight="1" x14ac:dyDescent="0.25">
      <c r="A779" s="52"/>
      <c r="C779" s="76"/>
      <c r="D779" s="185"/>
      <c r="E779" s="76"/>
      <c r="F779" s="76" t="str">
        <f>IF(E779="","",IFERROR(VLOOKUP(E779,Cadastro!$C$9:$D$1009,2,FALSE),"PROD. NÃO ENCONTRADO"))</f>
        <v/>
      </c>
      <c r="G779" s="94"/>
      <c r="H779" s="69" t="str">
        <f>IFERROR(G779*VLOOKUP(E779,Saldo!$P$8:$U$1009,6,FALSE),"")</f>
        <v/>
      </c>
      <c r="I779" s="104" t="str">
        <f>IFERROR(IF(D779="","",VLOOKUP(E779,Saldo!$P$8:$Q$1009,2,FALSE)),"")</f>
        <v/>
      </c>
      <c r="J779" s="76"/>
      <c r="K779" s="28" t="str">
        <f t="shared" si="12"/>
        <v/>
      </c>
    </row>
    <row r="780" spans="1:11" ht="18.95" customHeight="1" x14ac:dyDescent="0.25">
      <c r="A780" s="52"/>
      <c r="C780" s="76"/>
      <c r="D780" s="185"/>
      <c r="E780" s="76"/>
      <c r="F780" s="76" t="str">
        <f>IF(E780="","",IFERROR(VLOOKUP(E780,Cadastro!$C$9:$D$1009,2,FALSE),"PROD. NÃO ENCONTRADO"))</f>
        <v/>
      </c>
      <c r="G780" s="94"/>
      <c r="H780" s="69" t="str">
        <f>IFERROR(G780*VLOOKUP(E780,Saldo!$P$8:$U$1009,6,FALSE),"")</f>
        <v/>
      </c>
      <c r="I780" s="104" t="str">
        <f>IFERROR(IF(D780="","",VLOOKUP(E780,Saldo!$P$8:$Q$1009,2,FALSE)),"")</f>
        <v/>
      </c>
      <c r="J780" s="76"/>
      <c r="K780" s="28" t="str">
        <f t="shared" si="12"/>
        <v/>
      </c>
    </row>
    <row r="781" spans="1:11" ht="18.95" customHeight="1" x14ac:dyDescent="0.25">
      <c r="A781" s="52"/>
      <c r="C781" s="76"/>
      <c r="D781" s="185"/>
      <c r="E781" s="76"/>
      <c r="F781" s="76" t="str">
        <f>IF(E781="","",IFERROR(VLOOKUP(E781,Cadastro!$C$9:$D$1009,2,FALSE),"PROD. NÃO ENCONTRADO"))</f>
        <v/>
      </c>
      <c r="G781" s="94"/>
      <c r="H781" s="69" t="str">
        <f>IFERROR(G781*VLOOKUP(E781,Saldo!$P$8:$U$1009,6,FALSE),"")</f>
        <v/>
      </c>
      <c r="I781" s="104" t="str">
        <f>IFERROR(IF(D781="","",VLOOKUP(E781,Saldo!$P$8:$Q$1009,2,FALSE)),"")</f>
        <v/>
      </c>
      <c r="J781" s="76"/>
      <c r="K781" s="28" t="str">
        <f t="shared" si="12"/>
        <v/>
      </c>
    </row>
    <row r="782" spans="1:11" ht="18.95" customHeight="1" x14ac:dyDescent="0.25">
      <c r="A782" s="52"/>
      <c r="C782" s="76"/>
      <c r="D782" s="185"/>
      <c r="E782" s="76"/>
      <c r="F782" s="76" t="str">
        <f>IF(E782="","",IFERROR(VLOOKUP(E782,Cadastro!$C$9:$D$1009,2,FALSE),"PROD. NÃO ENCONTRADO"))</f>
        <v/>
      </c>
      <c r="G782" s="94"/>
      <c r="H782" s="69" t="str">
        <f>IFERROR(G782*VLOOKUP(E782,Saldo!$P$8:$U$1009,6,FALSE),"")</f>
        <v/>
      </c>
      <c r="I782" s="104" t="str">
        <f>IFERROR(IF(D782="","",VLOOKUP(E782,Saldo!$P$8:$Q$1009,2,FALSE)),"")</f>
        <v/>
      </c>
      <c r="J782" s="76"/>
      <c r="K782" s="28" t="str">
        <f t="shared" si="12"/>
        <v/>
      </c>
    </row>
    <row r="783" spans="1:11" ht="18.95" customHeight="1" x14ac:dyDescent="0.25">
      <c r="A783" s="52"/>
      <c r="C783" s="76"/>
      <c r="D783" s="185"/>
      <c r="E783" s="76"/>
      <c r="F783" s="76" t="str">
        <f>IF(E783="","",IFERROR(VLOOKUP(E783,Cadastro!$C$9:$D$1009,2,FALSE),"PROD. NÃO ENCONTRADO"))</f>
        <v/>
      </c>
      <c r="G783" s="94"/>
      <c r="H783" s="69" t="str">
        <f>IFERROR(G783*VLOOKUP(E783,Saldo!$P$8:$U$1009,6,FALSE),"")</f>
        <v/>
      </c>
      <c r="I783" s="104" t="str">
        <f>IFERROR(IF(D783="","",VLOOKUP(E783,Saldo!$P$8:$Q$1009,2,FALSE)),"")</f>
        <v/>
      </c>
      <c r="J783" s="76"/>
      <c r="K783" s="28" t="str">
        <f t="shared" si="12"/>
        <v/>
      </c>
    </row>
    <row r="784" spans="1:11" ht="18.95" customHeight="1" x14ac:dyDescent="0.25">
      <c r="A784" s="52"/>
      <c r="C784" s="76"/>
      <c r="D784" s="185"/>
      <c r="E784" s="76"/>
      <c r="F784" s="76" t="str">
        <f>IF(E784="","",IFERROR(VLOOKUP(E784,Cadastro!$C$9:$D$1009,2,FALSE),"PROD. NÃO ENCONTRADO"))</f>
        <v/>
      </c>
      <c r="G784" s="94"/>
      <c r="H784" s="69" t="str">
        <f>IFERROR(G784*VLOOKUP(E784,Saldo!$P$8:$U$1009,6,FALSE),"")</f>
        <v/>
      </c>
      <c r="I784" s="104" t="str">
        <f>IFERROR(IF(D784="","",VLOOKUP(E784,Saldo!$P$8:$Q$1009,2,FALSE)),"")</f>
        <v/>
      </c>
      <c r="J784" s="76"/>
      <c r="K784" s="28" t="str">
        <f t="shared" si="12"/>
        <v/>
      </c>
    </row>
    <row r="785" spans="1:11" ht="18.95" customHeight="1" x14ac:dyDescent="0.25">
      <c r="A785" s="52"/>
      <c r="C785" s="76"/>
      <c r="D785" s="185"/>
      <c r="E785" s="76"/>
      <c r="F785" s="76" t="str">
        <f>IF(E785="","",IFERROR(VLOOKUP(E785,Cadastro!$C$9:$D$1009,2,FALSE),"PROD. NÃO ENCONTRADO"))</f>
        <v/>
      </c>
      <c r="G785" s="94"/>
      <c r="H785" s="69" t="str">
        <f>IFERROR(G785*VLOOKUP(E785,Saldo!$P$8:$U$1009,6,FALSE),"")</f>
        <v/>
      </c>
      <c r="I785" s="104" t="str">
        <f>IFERROR(IF(D785="","",VLOOKUP(E785,Saldo!$P$8:$Q$1009,2,FALSE)),"")</f>
        <v/>
      </c>
      <c r="J785" s="76"/>
      <c r="K785" s="28" t="str">
        <f t="shared" si="12"/>
        <v/>
      </c>
    </row>
    <row r="786" spans="1:11" ht="18.95" customHeight="1" x14ac:dyDescent="0.25">
      <c r="A786" s="52"/>
      <c r="C786" s="76"/>
      <c r="D786" s="185"/>
      <c r="E786" s="76"/>
      <c r="F786" s="76" t="str">
        <f>IF(E786="","",IFERROR(VLOOKUP(E786,Cadastro!$C$9:$D$1009,2,FALSE),"PROD. NÃO ENCONTRADO"))</f>
        <v/>
      </c>
      <c r="G786" s="94"/>
      <c r="H786" s="69" t="str">
        <f>IFERROR(G786*VLOOKUP(E786,Saldo!$P$8:$U$1009,6,FALSE),"")</f>
        <v/>
      </c>
      <c r="I786" s="104" t="str">
        <f>IFERROR(IF(D786="","",VLOOKUP(E786,Saldo!$P$8:$Q$1009,2,FALSE)),"")</f>
        <v/>
      </c>
      <c r="J786" s="76"/>
      <c r="K786" s="28" t="str">
        <f t="shared" si="12"/>
        <v/>
      </c>
    </row>
    <row r="787" spans="1:11" ht="18.95" customHeight="1" x14ac:dyDescent="0.25">
      <c r="A787" s="52"/>
      <c r="C787" s="76"/>
      <c r="D787" s="185"/>
      <c r="E787" s="76"/>
      <c r="F787" s="76" t="str">
        <f>IF(E787="","",IFERROR(VLOOKUP(E787,Cadastro!$C$9:$D$1009,2,FALSE),"PROD. NÃO ENCONTRADO"))</f>
        <v/>
      </c>
      <c r="G787" s="94"/>
      <c r="H787" s="69" t="str">
        <f>IFERROR(G787*VLOOKUP(E787,Saldo!$P$8:$U$1009,6,FALSE),"")</f>
        <v/>
      </c>
      <c r="I787" s="104" t="str">
        <f>IFERROR(IF(D787="","",VLOOKUP(E787,Saldo!$P$8:$Q$1009,2,FALSE)),"")</f>
        <v/>
      </c>
      <c r="J787" s="76"/>
      <c r="K787" s="28" t="str">
        <f t="shared" si="12"/>
        <v/>
      </c>
    </row>
    <row r="788" spans="1:11" ht="18.95" customHeight="1" x14ac:dyDescent="0.25">
      <c r="A788" s="52"/>
      <c r="C788" s="76"/>
      <c r="D788" s="185"/>
      <c r="E788" s="76"/>
      <c r="F788" s="76" t="str">
        <f>IF(E788="","",IFERROR(VLOOKUP(E788,Cadastro!$C$9:$D$1009,2,FALSE),"PROD. NÃO ENCONTRADO"))</f>
        <v/>
      </c>
      <c r="G788" s="94"/>
      <c r="H788" s="69" t="str">
        <f>IFERROR(G788*VLOOKUP(E788,Saldo!$P$8:$U$1009,6,FALSE),"")</f>
        <v/>
      </c>
      <c r="I788" s="104" t="str">
        <f>IFERROR(IF(D788="","",VLOOKUP(E788,Saldo!$P$8:$Q$1009,2,FALSE)),"")</f>
        <v/>
      </c>
      <c r="J788" s="76"/>
      <c r="K788" s="28" t="str">
        <f t="shared" si="12"/>
        <v/>
      </c>
    </row>
    <row r="789" spans="1:11" ht="18.95" customHeight="1" x14ac:dyDescent="0.25">
      <c r="A789" s="52"/>
      <c r="C789" s="76"/>
      <c r="D789" s="185"/>
      <c r="E789" s="76"/>
      <c r="F789" s="76" t="str">
        <f>IF(E789="","",IFERROR(VLOOKUP(E789,Cadastro!$C$9:$D$1009,2,FALSE),"PROD. NÃO ENCONTRADO"))</f>
        <v/>
      </c>
      <c r="G789" s="94"/>
      <c r="H789" s="69" t="str">
        <f>IFERROR(G789*VLOOKUP(E789,Saldo!$P$8:$U$1009,6,FALSE),"")</f>
        <v/>
      </c>
      <c r="I789" s="104" t="str">
        <f>IFERROR(IF(D789="","",VLOOKUP(E789,Saldo!$P$8:$Q$1009,2,FALSE)),"")</f>
        <v/>
      </c>
      <c r="J789" s="76"/>
      <c r="K789" s="28" t="str">
        <f t="shared" si="12"/>
        <v/>
      </c>
    </row>
    <row r="790" spans="1:11" ht="18.95" customHeight="1" x14ac:dyDescent="0.25">
      <c r="A790" s="52"/>
      <c r="C790" s="76"/>
      <c r="D790" s="185"/>
      <c r="E790" s="76"/>
      <c r="F790" s="76" t="str">
        <f>IF(E790="","",IFERROR(VLOOKUP(E790,Cadastro!$C$9:$D$1009,2,FALSE),"PROD. NÃO ENCONTRADO"))</f>
        <v/>
      </c>
      <c r="G790" s="94"/>
      <c r="H790" s="69" t="str">
        <f>IFERROR(G790*VLOOKUP(E790,Saldo!$P$8:$U$1009,6,FALSE),"")</f>
        <v/>
      </c>
      <c r="I790" s="104" t="str">
        <f>IFERROR(IF(D790="","",VLOOKUP(E790,Saldo!$P$8:$Q$1009,2,FALSE)),"")</f>
        <v/>
      </c>
      <c r="J790" s="76"/>
      <c r="K790" s="28" t="str">
        <f t="shared" si="12"/>
        <v/>
      </c>
    </row>
    <row r="791" spans="1:11" ht="18.95" customHeight="1" x14ac:dyDescent="0.25">
      <c r="A791" s="52"/>
      <c r="C791" s="76"/>
      <c r="D791" s="185"/>
      <c r="E791" s="76"/>
      <c r="F791" s="76" t="str">
        <f>IF(E791="","",IFERROR(VLOOKUP(E791,Cadastro!$C$9:$D$1009,2,FALSE),"PROD. NÃO ENCONTRADO"))</f>
        <v/>
      </c>
      <c r="G791" s="94"/>
      <c r="H791" s="69" t="str">
        <f>IFERROR(G791*VLOOKUP(E791,Saldo!$P$8:$U$1009,6,FALSE),"")</f>
        <v/>
      </c>
      <c r="I791" s="104" t="str">
        <f>IFERROR(IF(D791="","",VLOOKUP(E791,Saldo!$P$8:$Q$1009,2,FALSE)),"")</f>
        <v/>
      </c>
      <c r="J791" s="76"/>
      <c r="K791" s="28" t="str">
        <f t="shared" si="12"/>
        <v/>
      </c>
    </row>
    <row r="792" spans="1:11" ht="18.95" customHeight="1" x14ac:dyDescent="0.25">
      <c r="A792" s="52"/>
      <c r="C792" s="76"/>
      <c r="D792" s="185"/>
      <c r="E792" s="76"/>
      <c r="F792" s="76" t="str">
        <f>IF(E792="","",IFERROR(VLOOKUP(E792,Cadastro!$C$9:$D$1009,2,FALSE),"PROD. NÃO ENCONTRADO"))</f>
        <v/>
      </c>
      <c r="G792" s="94"/>
      <c r="H792" s="69" t="str">
        <f>IFERROR(G792*VLOOKUP(E792,Saldo!$P$8:$U$1009,6,FALSE),"")</f>
        <v/>
      </c>
      <c r="I792" s="104" t="str">
        <f>IFERROR(IF(D792="","",VLOOKUP(E792,Saldo!$P$8:$Q$1009,2,FALSE)),"")</f>
        <v/>
      </c>
      <c r="J792" s="76"/>
      <c r="K792" s="28" t="str">
        <f t="shared" si="12"/>
        <v/>
      </c>
    </row>
    <row r="793" spans="1:11" ht="18.95" customHeight="1" x14ac:dyDescent="0.25">
      <c r="A793" s="52"/>
      <c r="C793" s="76"/>
      <c r="D793" s="185"/>
      <c r="E793" s="76"/>
      <c r="F793" s="76" t="str">
        <f>IF(E793="","",IFERROR(VLOOKUP(E793,Cadastro!$C$9:$D$1009,2,FALSE),"PROD. NÃO ENCONTRADO"))</f>
        <v/>
      </c>
      <c r="G793" s="94"/>
      <c r="H793" s="69" t="str">
        <f>IFERROR(G793*VLOOKUP(E793,Saldo!$P$8:$U$1009,6,FALSE),"")</f>
        <v/>
      </c>
      <c r="I793" s="104" t="str">
        <f>IFERROR(IF(D793="","",VLOOKUP(E793,Saldo!$P$8:$Q$1009,2,FALSE)),"")</f>
        <v/>
      </c>
      <c r="J793" s="76"/>
      <c r="K793" s="28" t="str">
        <f t="shared" si="12"/>
        <v/>
      </c>
    </row>
    <row r="794" spans="1:11" ht="18.95" customHeight="1" x14ac:dyDescent="0.25">
      <c r="A794" s="52"/>
      <c r="C794" s="76"/>
      <c r="D794" s="185"/>
      <c r="E794" s="76"/>
      <c r="F794" s="76" t="str">
        <f>IF(E794="","",IFERROR(VLOOKUP(E794,Cadastro!$C$9:$D$1009,2,FALSE),"PROD. NÃO ENCONTRADO"))</f>
        <v/>
      </c>
      <c r="G794" s="94"/>
      <c r="H794" s="69" t="str">
        <f>IFERROR(G794*VLOOKUP(E794,Saldo!$P$8:$U$1009,6,FALSE),"")</f>
        <v/>
      </c>
      <c r="I794" s="104" t="str">
        <f>IFERROR(IF(D794="","",VLOOKUP(E794,Saldo!$P$8:$Q$1009,2,FALSE)),"")</f>
        <v/>
      </c>
      <c r="J794" s="76"/>
      <c r="K794" s="28" t="str">
        <f t="shared" si="12"/>
        <v/>
      </c>
    </row>
    <row r="795" spans="1:11" ht="18.95" customHeight="1" x14ac:dyDescent="0.25">
      <c r="A795" s="52"/>
      <c r="C795" s="76"/>
      <c r="D795" s="185"/>
      <c r="E795" s="76"/>
      <c r="F795" s="76" t="str">
        <f>IF(E795="","",IFERROR(VLOOKUP(E795,Cadastro!$C$9:$D$1009,2,FALSE),"PROD. NÃO ENCONTRADO"))</f>
        <v/>
      </c>
      <c r="G795" s="94"/>
      <c r="H795" s="69" t="str">
        <f>IFERROR(G795*VLOOKUP(E795,Saldo!$P$8:$U$1009,6,FALSE),"")</f>
        <v/>
      </c>
      <c r="I795" s="104" t="str">
        <f>IFERROR(IF(D795="","",VLOOKUP(E795,Saldo!$P$8:$Q$1009,2,FALSE)),"")</f>
        <v/>
      </c>
      <c r="J795" s="76"/>
      <c r="K795" s="28" t="str">
        <f t="shared" si="12"/>
        <v/>
      </c>
    </row>
    <row r="796" spans="1:11" ht="18.95" customHeight="1" x14ac:dyDescent="0.25">
      <c r="A796" s="52"/>
      <c r="C796" s="76"/>
      <c r="D796" s="185"/>
      <c r="E796" s="76"/>
      <c r="F796" s="76" t="str">
        <f>IF(E796="","",IFERROR(VLOOKUP(E796,Cadastro!$C$9:$D$1009,2,FALSE),"PROD. NÃO ENCONTRADO"))</f>
        <v/>
      </c>
      <c r="G796" s="94"/>
      <c r="H796" s="69" t="str">
        <f>IFERROR(G796*VLOOKUP(E796,Saldo!$P$8:$U$1009,6,FALSE),"")</f>
        <v/>
      </c>
      <c r="I796" s="104" t="str">
        <f>IFERROR(IF(D796="","",VLOOKUP(E796,Saldo!$P$8:$Q$1009,2,FALSE)),"")</f>
        <v/>
      </c>
      <c r="J796" s="76"/>
      <c r="K796" s="28" t="str">
        <f t="shared" si="12"/>
        <v/>
      </c>
    </row>
    <row r="797" spans="1:11" ht="18.95" customHeight="1" x14ac:dyDescent="0.25">
      <c r="A797" s="52"/>
      <c r="C797" s="76"/>
      <c r="D797" s="185"/>
      <c r="E797" s="76"/>
      <c r="F797" s="76" t="str">
        <f>IF(E797="","",IFERROR(VLOOKUP(E797,Cadastro!$C$9:$D$1009,2,FALSE),"PROD. NÃO ENCONTRADO"))</f>
        <v/>
      </c>
      <c r="G797" s="94"/>
      <c r="H797" s="69" t="str">
        <f>IFERROR(G797*VLOOKUP(E797,Saldo!$P$8:$U$1009,6,FALSE),"")</f>
        <v/>
      </c>
      <c r="I797" s="104" t="str">
        <f>IFERROR(IF(D797="","",VLOOKUP(E797,Saldo!$P$8:$Q$1009,2,FALSE)),"")</f>
        <v/>
      </c>
      <c r="J797" s="76"/>
      <c r="K797" s="28" t="str">
        <f t="shared" si="12"/>
        <v/>
      </c>
    </row>
    <row r="798" spans="1:11" ht="18.95" customHeight="1" x14ac:dyDescent="0.25">
      <c r="A798" s="52"/>
      <c r="C798" s="76"/>
      <c r="D798" s="185"/>
      <c r="E798" s="76"/>
      <c r="F798" s="76" t="str">
        <f>IF(E798="","",IFERROR(VLOOKUP(E798,Cadastro!$C$9:$D$1009,2,FALSE),"PROD. NÃO ENCONTRADO"))</f>
        <v/>
      </c>
      <c r="G798" s="94"/>
      <c r="H798" s="69" t="str">
        <f>IFERROR(G798*VLOOKUP(E798,Saldo!$P$8:$U$1009,6,FALSE),"")</f>
        <v/>
      </c>
      <c r="I798" s="104" t="str">
        <f>IFERROR(IF(D798="","",VLOOKUP(E798,Saldo!$P$8:$Q$1009,2,FALSE)),"")</f>
        <v/>
      </c>
      <c r="J798" s="76"/>
      <c r="K798" s="28" t="str">
        <f t="shared" si="12"/>
        <v/>
      </c>
    </row>
    <row r="799" spans="1:11" ht="18.95" customHeight="1" x14ac:dyDescent="0.25">
      <c r="A799" s="52"/>
      <c r="C799" s="76"/>
      <c r="D799" s="185"/>
      <c r="E799" s="76"/>
      <c r="F799" s="76" t="str">
        <f>IF(E799="","",IFERROR(VLOOKUP(E799,Cadastro!$C$9:$D$1009,2,FALSE),"PROD. NÃO ENCONTRADO"))</f>
        <v/>
      </c>
      <c r="G799" s="94"/>
      <c r="H799" s="69" t="str">
        <f>IFERROR(G799*VLOOKUP(E799,Saldo!$P$8:$U$1009,6,FALSE),"")</f>
        <v/>
      </c>
      <c r="I799" s="104" t="str">
        <f>IFERROR(IF(D799="","",VLOOKUP(E799,Saldo!$P$8:$Q$1009,2,FALSE)),"")</f>
        <v/>
      </c>
      <c r="J799" s="76"/>
      <c r="K799" s="28" t="str">
        <f t="shared" si="12"/>
        <v/>
      </c>
    </row>
    <row r="800" spans="1:11" ht="18.95" customHeight="1" x14ac:dyDescent="0.25">
      <c r="A800" s="52"/>
      <c r="C800" s="76"/>
      <c r="D800" s="185"/>
      <c r="E800" s="76"/>
      <c r="F800" s="76" t="str">
        <f>IF(E800="","",IFERROR(VLOOKUP(E800,Cadastro!$C$9:$D$1009,2,FALSE),"PROD. NÃO ENCONTRADO"))</f>
        <v/>
      </c>
      <c r="G800" s="94"/>
      <c r="H800" s="69" t="str">
        <f>IFERROR(G800*VLOOKUP(E800,Saldo!$P$8:$U$1009,6,FALSE),"")</f>
        <v/>
      </c>
      <c r="I800" s="104" t="str">
        <f>IFERROR(IF(D800="","",VLOOKUP(E800,Saldo!$P$8:$Q$1009,2,FALSE)),"")</f>
        <v/>
      </c>
      <c r="J800" s="76"/>
      <c r="K800" s="28" t="str">
        <f t="shared" si="12"/>
        <v/>
      </c>
    </row>
    <row r="801" spans="1:11" ht="18.95" customHeight="1" x14ac:dyDescent="0.25">
      <c r="A801" s="52"/>
      <c r="C801" s="76"/>
      <c r="D801" s="185"/>
      <c r="E801" s="76"/>
      <c r="F801" s="76" t="str">
        <f>IF(E801="","",IFERROR(VLOOKUP(E801,Cadastro!$C$9:$D$1009,2,FALSE),"PROD. NÃO ENCONTRADO"))</f>
        <v/>
      </c>
      <c r="G801" s="94"/>
      <c r="H801" s="69" t="str">
        <f>IFERROR(G801*VLOOKUP(E801,Saldo!$P$8:$U$1009,6,FALSE),"")</f>
        <v/>
      </c>
      <c r="I801" s="104" t="str">
        <f>IFERROR(IF(D801="","",VLOOKUP(E801,Saldo!$P$8:$Q$1009,2,FALSE)),"")</f>
        <v/>
      </c>
      <c r="J801" s="76"/>
      <c r="K801" s="28" t="str">
        <f t="shared" si="12"/>
        <v/>
      </c>
    </row>
    <row r="802" spans="1:11" ht="18.95" customHeight="1" x14ac:dyDescent="0.25">
      <c r="A802" s="52"/>
      <c r="C802" s="76"/>
      <c r="D802" s="185"/>
      <c r="E802" s="76"/>
      <c r="F802" s="76" t="str">
        <f>IF(E802="","",IFERROR(VLOOKUP(E802,Cadastro!$C$9:$D$1009,2,FALSE),"PROD. NÃO ENCONTRADO"))</f>
        <v/>
      </c>
      <c r="G802" s="94"/>
      <c r="H802" s="69" t="str">
        <f>IFERROR(G802*VLOOKUP(E802,Saldo!$P$8:$U$1009,6,FALSE),"")</f>
        <v/>
      </c>
      <c r="I802" s="104" t="str">
        <f>IFERROR(IF(D802="","",VLOOKUP(E802,Saldo!$P$8:$Q$1009,2,FALSE)),"")</f>
        <v/>
      </c>
      <c r="J802" s="76"/>
      <c r="K802" s="28" t="str">
        <f t="shared" si="12"/>
        <v/>
      </c>
    </row>
    <row r="803" spans="1:11" ht="18.95" customHeight="1" x14ac:dyDescent="0.25">
      <c r="A803" s="52"/>
      <c r="C803" s="76"/>
      <c r="D803" s="185"/>
      <c r="E803" s="76"/>
      <c r="F803" s="76" t="str">
        <f>IF(E803="","",IFERROR(VLOOKUP(E803,Cadastro!$C$9:$D$1009,2,FALSE),"PROD. NÃO ENCONTRADO"))</f>
        <v/>
      </c>
      <c r="G803" s="94"/>
      <c r="H803" s="69" t="str">
        <f>IFERROR(G803*VLOOKUP(E803,Saldo!$P$8:$U$1009,6,FALSE),"")</f>
        <v/>
      </c>
      <c r="I803" s="104" t="str">
        <f>IFERROR(IF(D803="","",VLOOKUP(E803,Saldo!$P$8:$Q$1009,2,FALSE)),"")</f>
        <v/>
      </c>
      <c r="J803" s="76"/>
      <c r="K803" s="28" t="str">
        <f t="shared" si="12"/>
        <v/>
      </c>
    </row>
    <row r="804" spans="1:11" ht="18.95" customHeight="1" x14ac:dyDescent="0.25">
      <c r="A804" s="52"/>
      <c r="C804" s="76"/>
      <c r="D804" s="185"/>
      <c r="E804" s="76"/>
      <c r="F804" s="76" t="str">
        <f>IF(E804="","",IFERROR(VLOOKUP(E804,Cadastro!$C$9:$D$1009,2,FALSE),"PROD. NÃO ENCONTRADO"))</f>
        <v/>
      </c>
      <c r="G804" s="94"/>
      <c r="H804" s="69" t="str">
        <f>IFERROR(G804*VLOOKUP(E804,Saldo!$P$8:$U$1009,6,FALSE),"")</f>
        <v/>
      </c>
      <c r="I804" s="104" t="str">
        <f>IFERROR(IF(D804="","",VLOOKUP(E804,Saldo!$P$8:$Q$1009,2,FALSE)),"")</f>
        <v/>
      </c>
      <c r="J804" s="76"/>
      <c r="K804" s="28" t="str">
        <f t="shared" si="12"/>
        <v/>
      </c>
    </row>
    <row r="805" spans="1:11" ht="18.95" customHeight="1" x14ac:dyDescent="0.25">
      <c r="A805" s="52"/>
      <c r="C805" s="76"/>
      <c r="D805" s="185"/>
      <c r="E805" s="76"/>
      <c r="F805" s="76" t="str">
        <f>IF(E805="","",IFERROR(VLOOKUP(E805,Cadastro!$C$9:$D$1009,2,FALSE),"PROD. NÃO ENCONTRADO"))</f>
        <v/>
      </c>
      <c r="G805" s="94"/>
      <c r="H805" s="69" t="str">
        <f>IFERROR(G805*VLOOKUP(E805,Saldo!$P$8:$U$1009,6,FALSE),"")</f>
        <v/>
      </c>
      <c r="I805" s="104" t="str">
        <f>IFERROR(IF(D805="","",VLOOKUP(E805,Saldo!$P$8:$Q$1009,2,FALSE)),"")</f>
        <v/>
      </c>
      <c r="J805" s="76"/>
      <c r="K805" s="28" t="str">
        <f t="shared" si="12"/>
        <v/>
      </c>
    </row>
    <row r="806" spans="1:11" ht="18.95" customHeight="1" x14ac:dyDescent="0.25">
      <c r="A806" s="52"/>
      <c r="C806" s="76"/>
      <c r="D806" s="185"/>
      <c r="E806" s="76"/>
      <c r="F806" s="76" t="str">
        <f>IF(E806="","",IFERROR(VLOOKUP(E806,Cadastro!$C$9:$D$1009,2,FALSE),"PROD. NÃO ENCONTRADO"))</f>
        <v/>
      </c>
      <c r="G806" s="94"/>
      <c r="H806" s="69" t="str">
        <f>IFERROR(G806*VLOOKUP(E806,Saldo!$P$8:$U$1009,6,FALSE),"")</f>
        <v/>
      </c>
      <c r="I806" s="104" t="str">
        <f>IFERROR(IF(D806="","",VLOOKUP(E806,Saldo!$P$8:$Q$1009,2,FALSE)),"")</f>
        <v/>
      </c>
      <c r="J806" s="76"/>
      <c r="K806" s="28" t="str">
        <f t="shared" si="12"/>
        <v/>
      </c>
    </row>
    <row r="807" spans="1:11" ht="18.95" customHeight="1" x14ac:dyDescent="0.25">
      <c r="A807" s="52"/>
      <c r="C807" s="76"/>
      <c r="D807" s="185"/>
      <c r="E807" s="76"/>
      <c r="F807" s="76" t="str">
        <f>IF(E807="","",IFERROR(VLOOKUP(E807,Cadastro!$C$9:$D$1009,2,FALSE),"PROD. NÃO ENCONTRADO"))</f>
        <v/>
      </c>
      <c r="G807" s="94"/>
      <c r="H807" s="69" t="str">
        <f>IFERROR(G807*VLOOKUP(E807,Saldo!$P$8:$U$1009,6,FALSE),"")</f>
        <v/>
      </c>
      <c r="I807" s="104" t="str">
        <f>IFERROR(IF(D807="","",VLOOKUP(E807,Saldo!$P$8:$Q$1009,2,FALSE)),"")</f>
        <v/>
      </c>
      <c r="J807" s="76"/>
      <c r="K807" s="28" t="str">
        <f t="shared" si="12"/>
        <v/>
      </c>
    </row>
    <row r="808" spans="1:11" ht="18.95" customHeight="1" x14ac:dyDescent="0.25">
      <c r="A808" s="52"/>
      <c r="C808" s="76"/>
      <c r="D808" s="185"/>
      <c r="E808" s="76"/>
      <c r="F808" s="76" t="str">
        <f>IF(E808="","",IFERROR(VLOOKUP(E808,Cadastro!$C$9:$D$1009,2,FALSE),"PROD. NÃO ENCONTRADO"))</f>
        <v/>
      </c>
      <c r="G808" s="94"/>
      <c r="H808" s="69" t="str">
        <f>IFERROR(G808*VLOOKUP(E808,Saldo!$P$8:$U$1009,6,FALSE),"")</f>
        <v/>
      </c>
      <c r="I808" s="104" t="str">
        <f>IFERROR(IF(D808="","",VLOOKUP(E808,Saldo!$P$8:$Q$1009,2,FALSE)),"")</f>
        <v/>
      </c>
      <c r="J808" s="76"/>
      <c r="K808" s="28" t="str">
        <f t="shared" si="12"/>
        <v/>
      </c>
    </row>
    <row r="809" spans="1:11" ht="18.95" customHeight="1" x14ac:dyDescent="0.25">
      <c r="A809" s="52"/>
      <c r="C809" s="76"/>
      <c r="D809" s="185"/>
      <c r="E809" s="76"/>
      <c r="F809" s="76" t="str">
        <f>IF(E809="","",IFERROR(VLOOKUP(E809,Cadastro!$C$9:$D$1009,2,FALSE),"PROD. NÃO ENCONTRADO"))</f>
        <v/>
      </c>
      <c r="G809" s="94"/>
      <c r="H809" s="69" t="str">
        <f>IFERROR(G809*VLOOKUP(E809,Saldo!$P$8:$U$1009,6,FALSE),"")</f>
        <v/>
      </c>
      <c r="I809" s="104" t="str">
        <f>IFERROR(IF(D809="","",VLOOKUP(E809,Saldo!$P$8:$Q$1009,2,FALSE)),"")</f>
        <v/>
      </c>
      <c r="J809" s="76"/>
      <c r="K809" s="28" t="str">
        <f t="shared" si="12"/>
        <v/>
      </c>
    </row>
    <row r="810" spans="1:11" ht="18.95" customHeight="1" x14ac:dyDescent="0.25">
      <c r="A810" s="52"/>
      <c r="C810" s="76"/>
      <c r="D810" s="185"/>
      <c r="E810" s="76"/>
      <c r="F810" s="76" t="str">
        <f>IF(E810="","",IFERROR(VLOOKUP(E810,Cadastro!$C$9:$D$1009,2,FALSE),"PROD. NÃO ENCONTRADO"))</f>
        <v/>
      </c>
      <c r="G810" s="94"/>
      <c r="H810" s="69" t="str">
        <f>IFERROR(G810*VLOOKUP(E810,Saldo!$P$8:$U$1009,6,FALSE),"")</f>
        <v/>
      </c>
      <c r="I810" s="104" t="str">
        <f>IFERROR(IF(D810="","",VLOOKUP(E810,Saldo!$P$8:$Q$1009,2,FALSE)),"")</f>
        <v/>
      </c>
      <c r="J810" s="76"/>
      <c r="K810" s="28" t="str">
        <f t="shared" si="12"/>
        <v/>
      </c>
    </row>
    <row r="811" spans="1:11" ht="18.95" customHeight="1" x14ac:dyDescent="0.25">
      <c r="A811" s="52"/>
      <c r="C811" s="76"/>
      <c r="D811" s="185"/>
      <c r="E811" s="76"/>
      <c r="F811" s="76" t="str">
        <f>IF(E811="","",IFERROR(VLOOKUP(E811,Cadastro!$C$9:$D$1009,2,FALSE),"PROD. NÃO ENCONTRADO"))</f>
        <v/>
      </c>
      <c r="G811" s="94"/>
      <c r="H811" s="69" t="str">
        <f>IFERROR(G811*VLOOKUP(E811,Saldo!$P$8:$U$1009,6,FALSE),"")</f>
        <v/>
      </c>
      <c r="I811" s="104" t="str">
        <f>IFERROR(IF(D811="","",VLOOKUP(E811,Saldo!$P$8:$Q$1009,2,FALSE)),"")</f>
        <v/>
      </c>
      <c r="J811" s="76"/>
      <c r="K811" s="28" t="str">
        <f t="shared" si="12"/>
        <v/>
      </c>
    </row>
    <row r="812" spans="1:11" ht="18.95" customHeight="1" x14ac:dyDescent="0.25">
      <c r="A812" s="52"/>
      <c r="C812" s="76"/>
      <c r="D812" s="185"/>
      <c r="E812" s="76"/>
      <c r="F812" s="76" t="str">
        <f>IF(E812="","",IFERROR(VLOOKUP(E812,Cadastro!$C$9:$D$1009,2,FALSE),"PROD. NÃO ENCONTRADO"))</f>
        <v/>
      </c>
      <c r="G812" s="94"/>
      <c r="H812" s="69" t="str">
        <f>IFERROR(G812*VLOOKUP(E812,Saldo!$P$8:$U$1009,6,FALSE),"")</f>
        <v/>
      </c>
      <c r="I812" s="104" t="str">
        <f>IFERROR(IF(D812="","",VLOOKUP(E812,Saldo!$P$8:$Q$1009,2,FALSE)),"")</f>
        <v/>
      </c>
      <c r="J812" s="76"/>
      <c r="K812" s="28" t="str">
        <f t="shared" si="12"/>
        <v/>
      </c>
    </row>
    <row r="813" spans="1:11" ht="18.95" customHeight="1" x14ac:dyDescent="0.25">
      <c r="A813" s="52"/>
      <c r="C813" s="76"/>
      <c r="D813" s="185"/>
      <c r="E813" s="76"/>
      <c r="F813" s="76" t="str">
        <f>IF(E813="","",IFERROR(VLOOKUP(E813,Cadastro!$C$9:$D$1009,2,FALSE),"PROD. NÃO ENCONTRADO"))</f>
        <v/>
      </c>
      <c r="G813" s="94"/>
      <c r="H813" s="69" t="str">
        <f>IFERROR(G813*VLOOKUP(E813,Saldo!$P$8:$U$1009,6,FALSE),"")</f>
        <v/>
      </c>
      <c r="I813" s="104" t="str">
        <f>IFERROR(IF(D813="","",VLOOKUP(E813,Saldo!$P$8:$Q$1009,2,FALSE)),"")</f>
        <v/>
      </c>
      <c r="J813" s="76"/>
      <c r="K813" s="28" t="str">
        <f t="shared" si="12"/>
        <v/>
      </c>
    </row>
    <row r="814" spans="1:11" ht="18.95" customHeight="1" x14ac:dyDescent="0.25">
      <c r="A814" s="52"/>
      <c r="C814" s="76"/>
      <c r="D814" s="185"/>
      <c r="E814" s="76"/>
      <c r="F814" s="76" t="str">
        <f>IF(E814="","",IFERROR(VLOOKUP(E814,Cadastro!$C$9:$D$1009,2,FALSE),"PROD. NÃO ENCONTRADO"))</f>
        <v/>
      </c>
      <c r="G814" s="94"/>
      <c r="H814" s="69" t="str">
        <f>IFERROR(G814*VLOOKUP(E814,Saldo!$P$8:$U$1009,6,FALSE),"")</f>
        <v/>
      </c>
      <c r="I814" s="104" t="str">
        <f>IFERROR(IF(D814="","",VLOOKUP(E814,Saldo!$P$8:$Q$1009,2,FALSE)),"")</f>
        <v/>
      </c>
      <c r="J814" s="76"/>
      <c r="K814" s="28" t="str">
        <f t="shared" si="12"/>
        <v/>
      </c>
    </row>
    <row r="815" spans="1:11" ht="18.95" customHeight="1" x14ac:dyDescent="0.25">
      <c r="A815" s="52"/>
      <c r="C815" s="76"/>
      <c r="D815" s="185"/>
      <c r="E815" s="76"/>
      <c r="F815" s="76" t="str">
        <f>IF(E815="","",IFERROR(VLOOKUP(E815,Cadastro!$C$9:$D$1009,2,FALSE),"PROD. NÃO ENCONTRADO"))</f>
        <v/>
      </c>
      <c r="G815" s="94"/>
      <c r="H815" s="69" t="str">
        <f>IFERROR(G815*VLOOKUP(E815,Saldo!$P$8:$U$1009,6,FALSE),"")</f>
        <v/>
      </c>
      <c r="I815" s="104" t="str">
        <f>IFERROR(IF(D815="","",VLOOKUP(E815,Saldo!$P$8:$Q$1009,2,FALSE)),"")</f>
        <v/>
      </c>
      <c r="J815" s="76"/>
      <c r="K815" s="28" t="str">
        <f t="shared" si="12"/>
        <v/>
      </c>
    </row>
    <row r="816" spans="1:11" ht="18.95" customHeight="1" x14ac:dyDescent="0.25">
      <c r="A816" s="52"/>
      <c r="C816" s="76"/>
      <c r="D816" s="185"/>
      <c r="E816" s="76"/>
      <c r="F816" s="76" t="str">
        <f>IF(E816="","",IFERROR(VLOOKUP(E816,Cadastro!$C$9:$D$1009,2,FALSE),"PROD. NÃO ENCONTRADO"))</f>
        <v/>
      </c>
      <c r="G816" s="94"/>
      <c r="H816" s="69" t="str">
        <f>IFERROR(G816*VLOOKUP(E816,Saldo!$P$8:$U$1009,6,FALSE),"")</f>
        <v/>
      </c>
      <c r="I816" s="104" t="str">
        <f>IFERROR(IF(D816="","",VLOOKUP(E816,Saldo!$P$8:$Q$1009,2,FALSE)),"")</f>
        <v/>
      </c>
      <c r="J816" s="76"/>
      <c r="K816" s="28" t="str">
        <f t="shared" si="12"/>
        <v/>
      </c>
    </row>
    <row r="817" spans="1:11" ht="18.95" customHeight="1" x14ac:dyDescent="0.25">
      <c r="A817" s="52"/>
      <c r="C817" s="76"/>
      <c r="D817" s="185"/>
      <c r="E817" s="76"/>
      <c r="F817" s="76" t="str">
        <f>IF(E817="","",IFERROR(VLOOKUP(E817,Cadastro!$C$9:$D$1009,2,FALSE),"PROD. NÃO ENCONTRADO"))</f>
        <v/>
      </c>
      <c r="G817" s="94"/>
      <c r="H817" s="69" t="str">
        <f>IFERROR(G817*VLOOKUP(E817,Saldo!$P$8:$U$1009,6,FALSE),"")</f>
        <v/>
      </c>
      <c r="I817" s="104" t="str">
        <f>IFERROR(IF(D817="","",VLOOKUP(E817,Saldo!$P$8:$Q$1009,2,FALSE)),"")</f>
        <v/>
      </c>
      <c r="J817" s="76"/>
      <c r="K817" s="28" t="str">
        <f t="shared" si="12"/>
        <v/>
      </c>
    </row>
    <row r="818" spans="1:11" ht="18.95" customHeight="1" x14ac:dyDescent="0.25">
      <c r="A818" s="52"/>
      <c r="C818" s="76"/>
      <c r="D818" s="185"/>
      <c r="E818" s="76"/>
      <c r="F818" s="76" t="str">
        <f>IF(E818="","",IFERROR(VLOOKUP(E818,Cadastro!$C$9:$D$1009,2,FALSE),"PROD. NÃO ENCONTRADO"))</f>
        <v/>
      </c>
      <c r="G818" s="94"/>
      <c r="H818" s="69" t="str">
        <f>IFERROR(G818*VLOOKUP(E818,Saldo!$P$8:$U$1009,6,FALSE),"")</f>
        <v/>
      </c>
      <c r="I818" s="104" t="str">
        <f>IFERROR(IF(D818="","",VLOOKUP(E818,Saldo!$P$8:$Q$1009,2,FALSE)),"")</f>
        <v/>
      </c>
      <c r="J818" s="76"/>
      <c r="K818" s="28" t="str">
        <f t="shared" si="12"/>
        <v/>
      </c>
    </row>
    <row r="819" spans="1:11" ht="18.95" customHeight="1" x14ac:dyDescent="0.25">
      <c r="A819" s="52"/>
      <c r="C819" s="76"/>
      <c r="D819" s="185"/>
      <c r="E819" s="76"/>
      <c r="F819" s="76" t="str">
        <f>IF(E819="","",IFERROR(VLOOKUP(E819,Cadastro!$C$9:$D$1009,2,FALSE),"PROD. NÃO ENCONTRADO"))</f>
        <v/>
      </c>
      <c r="G819" s="94"/>
      <c r="H819" s="69" t="str">
        <f>IFERROR(G819*VLOOKUP(E819,Saldo!$P$8:$U$1009,6,FALSE),"")</f>
        <v/>
      </c>
      <c r="I819" s="104" t="str">
        <f>IFERROR(IF(D819="","",VLOOKUP(E819,Saldo!$P$8:$Q$1009,2,FALSE)),"")</f>
        <v/>
      </c>
      <c r="J819" s="76"/>
      <c r="K819" s="28" t="str">
        <f t="shared" si="12"/>
        <v/>
      </c>
    </row>
    <row r="820" spans="1:11" ht="18.95" customHeight="1" x14ac:dyDescent="0.25">
      <c r="A820" s="52"/>
      <c r="C820" s="76"/>
      <c r="D820" s="185"/>
      <c r="E820" s="76"/>
      <c r="F820" s="76" t="str">
        <f>IF(E820="","",IFERROR(VLOOKUP(E820,Cadastro!$C$9:$D$1009,2,FALSE),"PROD. NÃO ENCONTRADO"))</f>
        <v/>
      </c>
      <c r="G820" s="94"/>
      <c r="H820" s="69" t="str">
        <f>IFERROR(G820*VLOOKUP(E820,Saldo!$P$8:$U$1009,6,FALSE),"")</f>
        <v/>
      </c>
      <c r="I820" s="104" t="str">
        <f>IFERROR(IF(D820="","",VLOOKUP(E820,Saldo!$P$8:$Q$1009,2,FALSE)),"")</f>
        <v/>
      </c>
      <c r="J820" s="76"/>
      <c r="K820" s="28" t="str">
        <f t="shared" si="12"/>
        <v/>
      </c>
    </row>
    <row r="821" spans="1:11" ht="18.95" customHeight="1" x14ac:dyDescent="0.25">
      <c r="A821" s="52"/>
      <c r="C821" s="76"/>
      <c r="D821" s="185"/>
      <c r="E821" s="76"/>
      <c r="F821" s="76" t="str">
        <f>IF(E821="","",IFERROR(VLOOKUP(E821,Cadastro!$C$9:$D$1009,2,FALSE),"PROD. NÃO ENCONTRADO"))</f>
        <v/>
      </c>
      <c r="G821" s="94"/>
      <c r="H821" s="69" t="str">
        <f>IFERROR(G821*VLOOKUP(E821,Saldo!$P$8:$U$1009,6,FALSE),"")</f>
        <v/>
      </c>
      <c r="I821" s="104" t="str">
        <f>IFERROR(IF(D821="","",VLOOKUP(E821,Saldo!$P$8:$Q$1009,2,FALSE)),"")</f>
        <v/>
      </c>
      <c r="J821" s="76"/>
      <c r="K821" s="28" t="str">
        <f t="shared" si="12"/>
        <v/>
      </c>
    </row>
    <row r="822" spans="1:11" ht="18.95" customHeight="1" x14ac:dyDescent="0.25">
      <c r="A822" s="52"/>
      <c r="C822" s="76"/>
      <c r="D822" s="185"/>
      <c r="E822" s="76"/>
      <c r="F822" s="76" t="str">
        <f>IF(E822="","",IFERROR(VLOOKUP(E822,Cadastro!$C$9:$D$1009,2,FALSE),"PROD. NÃO ENCONTRADO"))</f>
        <v/>
      </c>
      <c r="G822" s="94"/>
      <c r="H822" s="69" t="str">
        <f>IFERROR(G822*VLOOKUP(E822,Saldo!$P$8:$U$1009,6,FALSE),"")</f>
        <v/>
      </c>
      <c r="I822" s="104" t="str">
        <f>IFERROR(IF(D822="","",VLOOKUP(E822,Saldo!$P$8:$Q$1009,2,FALSE)),"")</f>
        <v/>
      </c>
      <c r="J822" s="76"/>
      <c r="K822" s="28" t="str">
        <f t="shared" si="12"/>
        <v/>
      </c>
    </row>
    <row r="823" spans="1:11" ht="18.95" customHeight="1" x14ac:dyDescent="0.25">
      <c r="A823" s="52"/>
      <c r="C823" s="76"/>
      <c r="D823" s="185"/>
      <c r="E823" s="76"/>
      <c r="F823" s="76" t="str">
        <f>IF(E823="","",IFERROR(VLOOKUP(E823,Cadastro!$C$9:$D$1009,2,FALSE),"PROD. NÃO ENCONTRADO"))</f>
        <v/>
      </c>
      <c r="G823" s="94"/>
      <c r="H823" s="69" t="str">
        <f>IFERROR(G823*VLOOKUP(E823,Saldo!$P$8:$U$1009,6,FALSE),"")</f>
        <v/>
      </c>
      <c r="I823" s="104" t="str">
        <f>IFERROR(IF(D823="","",VLOOKUP(E823,Saldo!$P$8:$Q$1009,2,FALSE)),"")</f>
        <v/>
      </c>
      <c r="J823" s="76"/>
      <c r="K823" s="28" t="str">
        <f t="shared" si="12"/>
        <v/>
      </c>
    </row>
    <row r="824" spans="1:11" ht="18.95" customHeight="1" x14ac:dyDescent="0.25">
      <c r="A824" s="52"/>
      <c r="C824" s="76"/>
      <c r="D824" s="185"/>
      <c r="E824" s="76"/>
      <c r="F824" s="76" t="str">
        <f>IF(E824="","",IFERROR(VLOOKUP(E824,Cadastro!$C$9:$D$1009,2,FALSE),"PROD. NÃO ENCONTRADO"))</f>
        <v/>
      </c>
      <c r="G824" s="94"/>
      <c r="H824" s="69" t="str">
        <f>IFERROR(G824*VLOOKUP(E824,Saldo!$P$8:$U$1009,6,FALSE),"")</f>
        <v/>
      </c>
      <c r="I824" s="104" t="str">
        <f>IFERROR(IF(D824="","",VLOOKUP(E824,Saldo!$P$8:$Q$1009,2,FALSE)),"")</f>
        <v/>
      </c>
      <c r="J824" s="76"/>
      <c r="K824" s="28" t="str">
        <f t="shared" si="12"/>
        <v/>
      </c>
    </row>
    <row r="825" spans="1:11" ht="18.95" customHeight="1" x14ac:dyDescent="0.25">
      <c r="A825" s="52"/>
      <c r="C825" s="76"/>
      <c r="D825" s="185"/>
      <c r="E825" s="76"/>
      <c r="F825" s="76" t="str">
        <f>IF(E825="","",IFERROR(VLOOKUP(E825,Cadastro!$C$9:$D$1009,2,FALSE),"PROD. NÃO ENCONTRADO"))</f>
        <v/>
      </c>
      <c r="G825" s="94"/>
      <c r="H825" s="69" t="str">
        <f>IFERROR(G825*VLOOKUP(E825,Saldo!$P$8:$U$1009,6,FALSE),"")</f>
        <v/>
      </c>
      <c r="I825" s="104" t="str">
        <f>IFERROR(IF(D825="","",VLOOKUP(E825,Saldo!$P$8:$Q$1009,2,FALSE)),"")</f>
        <v/>
      </c>
      <c r="J825" s="76"/>
      <c r="K825" s="28" t="str">
        <f t="shared" si="12"/>
        <v/>
      </c>
    </row>
    <row r="826" spans="1:11" ht="18.95" customHeight="1" x14ac:dyDescent="0.25">
      <c r="A826" s="52"/>
      <c r="C826" s="76"/>
      <c r="D826" s="185"/>
      <c r="E826" s="76"/>
      <c r="F826" s="76" t="str">
        <f>IF(E826="","",IFERROR(VLOOKUP(E826,Cadastro!$C$9:$D$1009,2,FALSE),"PROD. NÃO ENCONTRADO"))</f>
        <v/>
      </c>
      <c r="G826" s="94"/>
      <c r="H826" s="69" t="str">
        <f>IFERROR(G826*VLOOKUP(E826,Saldo!$P$8:$U$1009,6,FALSE),"")</f>
        <v/>
      </c>
      <c r="I826" s="104" t="str">
        <f>IFERROR(IF(D826="","",VLOOKUP(E826,Saldo!$P$8:$Q$1009,2,FALSE)),"")</f>
        <v/>
      </c>
      <c r="J826" s="76"/>
      <c r="K826" s="28" t="str">
        <f t="shared" si="12"/>
        <v/>
      </c>
    </row>
    <row r="827" spans="1:11" ht="18.95" customHeight="1" x14ac:dyDescent="0.25">
      <c r="A827" s="52"/>
      <c r="C827" s="76"/>
      <c r="D827" s="185"/>
      <c r="E827" s="76"/>
      <c r="F827" s="76" t="str">
        <f>IF(E827="","",IFERROR(VLOOKUP(E827,Cadastro!$C$9:$D$1009,2,FALSE),"PROD. NÃO ENCONTRADO"))</f>
        <v/>
      </c>
      <c r="G827" s="94"/>
      <c r="H827" s="69" t="str">
        <f>IFERROR(G827*VLOOKUP(E827,Saldo!$P$8:$U$1009,6,FALSE),"")</f>
        <v/>
      </c>
      <c r="I827" s="104" t="str">
        <f>IFERROR(IF(D827="","",VLOOKUP(E827,Saldo!$P$8:$Q$1009,2,FALSE)),"")</f>
        <v/>
      </c>
      <c r="J827" s="76"/>
      <c r="K827" s="28" t="str">
        <f t="shared" si="12"/>
        <v/>
      </c>
    </row>
    <row r="828" spans="1:11" ht="18.95" customHeight="1" x14ac:dyDescent="0.25">
      <c r="A828" s="52"/>
      <c r="C828" s="76"/>
      <c r="D828" s="185"/>
      <c r="E828" s="76"/>
      <c r="F828" s="76" t="str">
        <f>IF(E828="","",IFERROR(VLOOKUP(E828,Cadastro!$C$9:$D$1009,2,FALSE),"PROD. NÃO ENCONTRADO"))</f>
        <v/>
      </c>
      <c r="G828" s="94"/>
      <c r="H828" s="69" t="str">
        <f>IFERROR(G828*VLOOKUP(E828,Saldo!$P$8:$U$1009,6,FALSE),"")</f>
        <v/>
      </c>
      <c r="I828" s="104" t="str">
        <f>IFERROR(IF(D828="","",VLOOKUP(E828,Saldo!$P$8:$Q$1009,2,FALSE)),"")</f>
        <v/>
      </c>
      <c r="J828" s="76"/>
      <c r="K828" s="28" t="str">
        <f t="shared" si="12"/>
        <v/>
      </c>
    </row>
    <row r="829" spans="1:11" ht="18.95" customHeight="1" x14ac:dyDescent="0.25">
      <c r="A829" s="52"/>
      <c r="C829" s="76"/>
      <c r="D829" s="185"/>
      <c r="E829" s="76"/>
      <c r="F829" s="76" t="str">
        <f>IF(E829="","",IFERROR(VLOOKUP(E829,Cadastro!$C$9:$D$1009,2,FALSE),"PROD. NÃO ENCONTRADO"))</f>
        <v/>
      </c>
      <c r="G829" s="94"/>
      <c r="H829" s="69" t="str">
        <f>IFERROR(G829*VLOOKUP(E829,Saldo!$P$8:$U$1009,6,FALSE),"")</f>
        <v/>
      </c>
      <c r="I829" s="104" t="str">
        <f>IFERROR(IF(D829="","",VLOOKUP(E829,Saldo!$P$8:$Q$1009,2,FALSE)),"")</f>
        <v/>
      </c>
      <c r="J829" s="76"/>
      <c r="K829" s="28" t="str">
        <f t="shared" si="12"/>
        <v/>
      </c>
    </row>
    <row r="830" spans="1:11" ht="18.95" customHeight="1" x14ac:dyDescent="0.25">
      <c r="A830" s="52"/>
      <c r="C830" s="76"/>
      <c r="D830" s="185"/>
      <c r="E830" s="76"/>
      <c r="F830" s="76" t="str">
        <f>IF(E830="","",IFERROR(VLOOKUP(E830,Cadastro!$C$9:$D$1009,2,FALSE),"PROD. NÃO ENCONTRADO"))</f>
        <v/>
      </c>
      <c r="G830" s="94"/>
      <c r="H830" s="69" t="str">
        <f>IFERROR(G830*VLOOKUP(E830,Saldo!$P$8:$U$1009,6,FALSE),"")</f>
        <v/>
      </c>
      <c r="I830" s="104" t="str">
        <f>IFERROR(IF(D830="","",VLOOKUP(E830,Saldo!$P$8:$Q$1009,2,FALSE)),"")</f>
        <v/>
      </c>
      <c r="J830" s="76"/>
      <c r="K830" s="28" t="str">
        <f t="shared" si="12"/>
        <v/>
      </c>
    </row>
    <row r="831" spans="1:11" ht="18.95" customHeight="1" x14ac:dyDescent="0.25">
      <c r="A831" s="52"/>
      <c r="C831" s="76"/>
      <c r="D831" s="185"/>
      <c r="E831" s="76"/>
      <c r="F831" s="76" t="str">
        <f>IF(E831="","",IFERROR(VLOOKUP(E831,Cadastro!$C$9:$D$1009,2,FALSE),"PROD. NÃO ENCONTRADO"))</f>
        <v/>
      </c>
      <c r="G831" s="94"/>
      <c r="H831" s="69" t="str">
        <f>IFERROR(G831*VLOOKUP(E831,Saldo!$P$8:$U$1009,6,FALSE),"")</f>
        <v/>
      </c>
      <c r="I831" s="104" t="str">
        <f>IFERROR(IF(D831="","",VLOOKUP(E831,Saldo!$P$8:$Q$1009,2,FALSE)),"")</f>
        <v/>
      </c>
      <c r="J831" s="76"/>
      <c r="K831" s="28" t="str">
        <f t="shared" si="12"/>
        <v/>
      </c>
    </row>
    <row r="832" spans="1:11" ht="18.95" customHeight="1" x14ac:dyDescent="0.25">
      <c r="A832" s="52"/>
      <c r="C832" s="76"/>
      <c r="D832" s="185"/>
      <c r="E832" s="76"/>
      <c r="F832" s="76" t="str">
        <f>IF(E832="","",IFERROR(VLOOKUP(E832,Cadastro!$C$9:$D$1009,2,FALSE),"PROD. NÃO ENCONTRADO"))</f>
        <v/>
      </c>
      <c r="G832" s="94"/>
      <c r="H832" s="69" t="str">
        <f>IFERROR(G832*VLOOKUP(E832,Saldo!$P$8:$U$1009,6,FALSE),"")</f>
        <v/>
      </c>
      <c r="I832" s="104" t="str">
        <f>IFERROR(IF(D832="","",VLOOKUP(E832,Saldo!$P$8:$Q$1009,2,FALSE)),"")</f>
        <v/>
      </c>
      <c r="J832" s="76"/>
      <c r="K832" s="28" t="str">
        <f t="shared" si="12"/>
        <v/>
      </c>
    </row>
    <row r="833" spans="1:11" ht="18.95" customHeight="1" x14ac:dyDescent="0.25">
      <c r="A833" s="52"/>
      <c r="C833" s="76"/>
      <c r="D833" s="185"/>
      <c r="E833" s="76"/>
      <c r="F833" s="76" t="str">
        <f>IF(E833="","",IFERROR(VLOOKUP(E833,Cadastro!$C$9:$D$1009,2,FALSE),"PROD. NÃO ENCONTRADO"))</f>
        <v/>
      </c>
      <c r="G833" s="94"/>
      <c r="H833" s="69" t="str">
        <f>IFERROR(G833*VLOOKUP(E833,Saldo!$P$8:$U$1009,6,FALSE),"")</f>
        <v/>
      </c>
      <c r="I833" s="104" t="str">
        <f>IFERROR(IF(D833="","",VLOOKUP(E833,Saldo!$P$8:$Q$1009,2,FALSE)),"")</f>
        <v/>
      </c>
      <c r="J833" s="76"/>
      <c r="K833" s="28" t="str">
        <f t="shared" si="12"/>
        <v/>
      </c>
    </row>
    <row r="834" spans="1:11" ht="18.95" customHeight="1" x14ac:dyDescent="0.25">
      <c r="A834" s="52"/>
      <c r="C834" s="76"/>
      <c r="D834" s="185"/>
      <c r="E834" s="76"/>
      <c r="F834" s="76" t="str">
        <f>IF(E834="","",IFERROR(VLOOKUP(E834,Cadastro!$C$9:$D$1009,2,FALSE),"PROD. NÃO ENCONTRADO"))</f>
        <v/>
      </c>
      <c r="G834" s="94"/>
      <c r="H834" s="69" t="str">
        <f>IFERROR(G834*VLOOKUP(E834,Saldo!$P$8:$U$1009,6,FALSE),"")</f>
        <v/>
      </c>
      <c r="I834" s="104" t="str">
        <f>IFERROR(IF(D834="","",VLOOKUP(E834,Saldo!$P$8:$Q$1009,2,FALSE)),"")</f>
        <v/>
      </c>
      <c r="J834" s="76"/>
      <c r="K834" s="28" t="str">
        <f t="shared" si="12"/>
        <v/>
      </c>
    </row>
    <row r="835" spans="1:11" ht="18.95" customHeight="1" x14ac:dyDescent="0.25">
      <c r="A835" s="52"/>
      <c r="C835" s="76"/>
      <c r="D835" s="185"/>
      <c r="E835" s="76"/>
      <c r="F835" s="76" t="str">
        <f>IF(E835="","",IFERROR(VLOOKUP(E835,Cadastro!$C$9:$D$1009,2,FALSE),"PROD. NÃO ENCONTRADO"))</f>
        <v/>
      </c>
      <c r="G835" s="94"/>
      <c r="H835" s="69" t="str">
        <f>IFERROR(G835*VLOOKUP(E835,Saldo!$P$8:$U$1009,6,FALSE),"")</f>
        <v/>
      </c>
      <c r="I835" s="104" t="str">
        <f>IFERROR(IF(D835="","",VLOOKUP(E835,Saldo!$P$8:$Q$1009,2,FALSE)),"")</f>
        <v/>
      </c>
      <c r="J835" s="76"/>
      <c r="K835" s="28" t="str">
        <f t="shared" si="12"/>
        <v/>
      </c>
    </row>
    <row r="836" spans="1:11" ht="18.95" customHeight="1" x14ac:dyDescent="0.25">
      <c r="A836" s="52"/>
      <c r="C836" s="76"/>
      <c r="D836" s="185"/>
      <c r="E836" s="76"/>
      <c r="F836" s="76" t="str">
        <f>IF(E836="","",IFERROR(VLOOKUP(E836,Cadastro!$C$9:$D$1009,2,FALSE),"PROD. NÃO ENCONTRADO"))</f>
        <v/>
      </c>
      <c r="G836" s="94"/>
      <c r="H836" s="69" t="str">
        <f>IFERROR(G836*VLOOKUP(E836,Saldo!$P$8:$U$1009,6,FALSE),"")</f>
        <v/>
      </c>
      <c r="I836" s="104" t="str">
        <f>IFERROR(IF(D836="","",VLOOKUP(E836,Saldo!$P$8:$Q$1009,2,FALSE)),"")</f>
        <v/>
      </c>
      <c r="J836" s="76"/>
      <c r="K836" s="28" t="str">
        <f t="shared" si="12"/>
        <v/>
      </c>
    </row>
    <row r="837" spans="1:11" ht="18.95" customHeight="1" x14ac:dyDescent="0.25">
      <c r="A837" s="52"/>
      <c r="C837" s="76"/>
      <c r="D837" s="185"/>
      <c r="E837" s="76"/>
      <c r="F837" s="76" t="str">
        <f>IF(E837="","",IFERROR(VLOOKUP(E837,Cadastro!$C$9:$D$1009,2,FALSE),"PROD. NÃO ENCONTRADO"))</f>
        <v/>
      </c>
      <c r="G837" s="94"/>
      <c r="H837" s="69" t="str">
        <f>IFERROR(G837*VLOOKUP(E837,Saldo!$P$8:$U$1009,6,FALSE),"")</f>
        <v/>
      </c>
      <c r="I837" s="104" t="str">
        <f>IFERROR(IF(D837="","",VLOOKUP(E837,Saldo!$P$8:$Q$1009,2,FALSE)),"")</f>
        <v/>
      </c>
      <c r="J837" s="76"/>
      <c r="K837" s="28" t="str">
        <f t="shared" si="12"/>
        <v/>
      </c>
    </row>
    <row r="838" spans="1:11" ht="18.95" customHeight="1" x14ac:dyDescent="0.25">
      <c r="A838" s="52"/>
      <c r="C838" s="76"/>
      <c r="D838" s="185"/>
      <c r="E838" s="76"/>
      <c r="F838" s="76" t="str">
        <f>IF(E838="","",IFERROR(VLOOKUP(E838,Cadastro!$C$9:$D$1009,2,FALSE),"PROD. NÃO ENCONTRADO"))</f>
        <v/>
      </c>
      <c r="G838" s="94"/>
      <c r="H838" s="69" t="str">
        <f>IFERROR(G838*VLOOKUP(E838,Saldo!$P$8:$U$1009,6,FALSE),"")</f>
        <v/>
      </c>
      <c r="I838" s="104" t="str">
        <f>IFERROR(IF(D838="","",VLOOKUP(E838,Saldo!$P$8:$Q$1009,2,FALSE)),"")</f>
        <v/>
      </c>
      <c r="J838" s="76"/>
      <c r="K838" s="28" t="str">
        <f t="shared" si="12"/>
        <v/>
      </c>
    </row>
    <row r="839" spans="1:11" ht="18.95" customHeight="1" x14ac:dyDescent="0.25">
      <c r="A839" s="52"/>
      <c r="C839" s="76"/>
      <c r="D839" s="185"/>
      <c r="E839" s="76"/>
      <c r="F839" s="76" t="str">
        <f>IF(E839="","",IFERROR(VLOOKUP(E839,Cadastro!$C$9:$D$1009,2,FALSE),"PROD. NÃO ENCONTRADO"))</f>
        <v/>
      </c>
      <c r="G839" s="94"/>
      <c r="H839" s="69" t="str">
        <f>IFERROR(G839*VLOOKUP(E839,Saldo!$P$8:$U$1009,6,FALSE),"")</f>
        <v/>
      </c>
      <c r="I839" s="104" t="str">
        <f>IFERROR(IF(D839="","",VLOOKUP(E839,Saldo!$P$8:$Q$1009,2,FALSE)),"")</f>
        <v/>
      </c>
      <c r="J839" s="76"/>
      <c r="K839" s="28" t="str">
        <f t="shared" si="12"/>
        <v/>
      </c>
    </row>
    <row r="840" spans="1:11" ht="18.95" customHeight="1" x14ac:dyDescent="0.25">
      <c r="A840" s="52"/>
      <c r="C840" s="76"/>
      <c r="D840" s="185"/>
      <c r="E840" s="76"/>
      <c r="F840" s="76" t="str">
        <f>IF(E840="","",IFERROR(VLOOKUP(E840,Cadastro!$C$9:$D$1009,2,FALSE),"PROD. NÃO ENCONTRADO"))</f>
        <v/>
      </c>
      <c r="G840" s="94"/>
      <c r="H840" s="69" t="str">
        <f>IFERROR(G840*VLOOKUP(E840,Saldo!$P$8:$U$1009,6,FALSE),"")</f>
        <v/>
      </c>
      <c r="I840" s="104" t="str">
        <f>IFERROR(IF(D840="","",VLOOKUP(E840,Saldo!$P$8:$Q$1009,2,FALSE)),"")</f>
        <v/>
      </c>
      <c r="J840" s="76"/>
      <c r="K840" s="28" t="str">
        <f t="shared" si="12"/>
        <v/>
      </c>
    </row>
    <row r="841" spans="1:11" ht="18.95" customHeight="1" x14ac:dyDescent="0.25">
      <c r="A841" s="52"/>
      <c r="C841" s="76"/>
      <c r="D841" s="185"/>
      <c r="E841" s="76"/>
      <c r="F841" s="76" t="str">
        <f>IF(E841="","",IFERROR(VLOOKUP(E841,Cadastro!$C$9:$D$1009,2,FALSE),"PROD. NÃO ENCONTRADO"))</f>
        <v/>
      </c>
      <c r="G841" s="94"/>
      <c r="H841" s="69" t="str">
        <f>IFERROR(G841*VLOOKUP(E841,Saldo!$P$8:$U$1009,6,FALSE),"")</f>
        <v/>
      </c>
      <c r="I841" s="104" t="str">
        <f>IFERROR(IF(D841="","",VLOOKUP(E841,Saldo!$P$8:$Q$1009,2,FALSE)),"")</f>
        <v/>
      </c>
      <c r="J841" s="76"/>
      <c r="K841" s="28" t="str">
        <f t="shared" si="12"/>
        <v/>
      </c>
    </row>
    <row r="842" spans="1:11" ht="18.95" customHeight="1" x14ac:dyDescent="0.25">
      <c r="A842" s="52"/>
      <c r="C842" s="76"/>
      <c r="D842" s="185"/>
      <c r="E842" s="76"/>
      <c r="F842" s="76" t="str">
        <f>IF(E842="","",IFERROR(VLOOKUP(E842,Cadastro!$C$9:$D$1009,2,FALSE),"PROD. NÃO ENCONTRADO"))</f>
        <v/>
      </c>
      <c r="G842" s="94"/>
      <c r="H842" s="69" t="str">
        <f>IFERROR(G842*VLOOKUP(E842,Saldo!$P$8:$U$1009,6,FALSE),"")</f>
        <v/>
      </c>
      <c r="I842" s="104" t="str">
        <f>IFERROR(IF(D842="","",VLOOKUP(E842,Saldo!$P$8:$Q$1009,2,FALSE)),"")</f>
        <v/>
      </c>
      <c r="J842" s="76"/>
      <c r="K842" s="28" t="str">
        <f t="shared" ref="K842:K905" si="13">IF(D842="","",MONTH(D842))</f>
        <v/>
      </c>
    </row>
    <row r="843" spans="1:11" ht="18.95" customHeight="1" x14ac:dyDescent="0.25">
      <c r="A843" s="52"/>
      <c r="C843" s="76"/>
      <c r="D843" s="185"/>
      <c r="E843" s="76"/>
      <c r="F843" s="76" t="str">
        <f>IF(E843="","",IFERROR(VLOOKUP(E843,Cadastro!$C$9:$D$1009,2,FALSE),"PROD. NÃO ENCONTRADO"))</f>
        <v/>
      </c>
      <c r="G843" s="94"/>
      <c r="H843" s="69" t="str">
        <f>IFERROR(G843*VLOOKUP(E843,Saldo!$P$8:$U$1009,6,FALSE),"")</f>
        <v/>
      </c>
      <c r="I843" s="104" t="str">
        <f>IFERROR(IF(D843="","",VLOOKUP(E843,Saldo!$P$8:$Q$1009,2,FALSE)),"")</f>
        <v/>
      </c>
      <c r="J843" s="76"/>
      <c r="K843" s="28" t="str">
        <f t="shared" si="13"/>
        <v/>
      </c>
    </row>
    <row r="844" spans="1:11" ht="18.95" customHeight="1" x14ac:dyDescent="0.25">
      <c r="A844" s="52"/>
      <c r="C844" s="76"/>
      <c r="D844" s="185"/>
      <c r="E844" s="76"/>
      <c r="F844" s="76" t="str">
        <f>IF(E844="","",IFERROR(VLOOKUP(E844,Cadastro!$C$9:$D$1009,2,FALSE),"PROD. NÃO ENCONTRADO"))</f>
        <v/>
      </c>
      <c r="G844" s="94"/>
      <c r="H844" s="69" t="str">
        <f>IFERROR(G844*VLOOKUP(E844,Saldo!$P$8:$U$1009,6,FALSE),"")</f>
        <v/>
      </c>
      <c r="I844" s="104" t="str">
        <f>IFERROR(IF(D844="","",VLOOKUP(E844,Saldo!$P$8:$Q$1009,2,FALSE)),"")</f>
        <v/>
      </c>
      <c r="J844" s="76"/>
      <c r="K844" s="28" t="str">
        <f t="shared" si="13"/>
        <v/>
      </c>
    </row>
    <row r="845" spans="1:11" ht="18.95" customHeight="1" x14ac:dyDescent="0.25">
      <c r="A845" s="52"/>
      <c r="C845" s="76"/>
      <c r="D845" s="185"/>
      <c r="E845" s="76"/>
      <c r="F845" s="76" t="str">
        <f>IF(E845="","",IFERROR(VLOOKUP(E845,Cadastro!$C$9:$D$1009,2,FALSE),"PROD. NÃO ENCONTRADO"))</f>
        <v/>
      </c>
      <c r="G845" s="94"/>
      <c r="H845" s="69" t="str">
        <f>IFERROR(G845*VLOOKUP(E845,Saldo!$P$8:$U$1009,6,FALSE),"")</f>
        <v/>
      </c>
      <c r="I845" s="104" t="str">
        <f>IFERROR(IF(D845="","",VLOOKUP(E845,Saldo!$P$8:$Q$1009,2,FALSE)),"")</f>
        <v/>
      </c>
      <c r="J845" s="76"/>
      <c r="K845" s="28" t="str">
        <f t="shared" si="13"/>
        <v/>
      </c>
    </row>
    <row r="846" spans="1:11" ht="18.95" customHeight="1" x14ac:dyDescent="0.25">
      <c r="A846" s="52"/>
      <c r="C846" s="76"/>
      <c r="D846" s="185"/>
      <c r="E846" s="76"/>
      <c r="F846" s="76" t="str">
        <f>IF(E846="","",IFERROR(VLOOKUP(E846,Cadastro!$C$9:$D$1009,2,FALSE),"PROD. NÃO ENCONTRADO"))</f>
        <v/>
      </c>
      <c r="G846" s="94"/>
      <c r="H846" s="69" t="str">
        <f>IFERROR(G846*VLOOKUP(E846,Saldo!$P$8:$U$1009,6,FALSE),"")</f>
        <v/>
      </c>
      <c r="I846" s="104" t="str">
        <f>IFERROR(IF(D846="","",VLOOKUP(E846,Saldo!$P$8:$Q$1009,2,FALSE)),"")</f>
        <v/>
      </c>
      <c r="J846" s="76"/>
      <c r="K846" s="28" t="str">
        <f t="shared" si="13"/>
        <v/>
      </c>
    </row>
    <row r="847" spans="1:11" ht="18.95" customHeight="1" x14ac:dyDescent="0.25">
      <c r="A847" s="52"/>
      <c r="C847" s="76"/>
      <c r="D847" s="185"/>
      <c r="E847" s="76"/>
      <c r="F847" s="76" t="str">
        <f>IF(E847="","",IFERROR(VLOOKUP(E847,Cadastro!$C$9:$D$1009,2,FALSE),"PROD. NÃO ENCONTRADO"))</f>
        <v/>
      </c>
      <c r="G847" s="94"/>
      <c r="H847" s="69" t="str">
        <f>IFERROR(G847*VLOOKUP(E847,Saldo!$P$8:$U$1009,6,FALSE),"")</f>
        <v/>
      </c>
      <c r="I847" s="104" t="str">
        <f>IFERROR(IF(D847="","",VLOOKUP(E847,Saldo!$P$8:$Q$1009,2,FALSE)),"")</f>
        <v/>
      </c>
      <c r="J847" s="76"/>
      <c r="K847" s="28" t="str">
        <f t="shared" si="13"/>
        <v/>
      </c>
    </row>
    <row r="848" spans="1:11" ht="18.95" customHeight="1" x14ac:dyDescent="0.25">
      <c r="A848" s="52"/>
      <c r="C848" s="76"/>
      <c r="D848" s="185"/>
      <c r="E848" s="76"/>
      <c r="F848" s="76" t="str">
        <f>IF(E848="","",IFERROR(VLOOKUP(E848,Cadastro!$C$9:$D$1009,2,FALSE),"PROD. NÃO ENCONTRADO"))</f>
        <v/>
      </c>
      <c r="G848" s="94"/>
      <c r="H848" s="69" t="str">
        <f>IFERROR(G848*VLOOKUP(E848,Saldo!$P$8:$U$1009,6,FALSE),"")</f>
        <v/>
      </c>
      <c r="I848" s="104" t="str">
        <f>IFERROR(IF(D848="","",VLOOKUP(E848,Saldo!$P$8:$Q$1009,2,FALSE)),"")</f>
        <v/>
      </c>
      <c r="J848" s="76"/>
      <c r="K848" s="28" t="str">
        <f t="shared" si="13"/>
        <v/>
      </c>
    </row>
    <row r="849" spans="1:11" ht="18.95" customHeight="1" x14ac:dyDescent="0.25">
      <c r="A849" s="52"/>
      <c r="C849" s="76"/>
      <c r="D849" s="185"/>
      <c r="E849" s="76"/>
      <c r="F849" s="76" t="str">
        <f>IF(E849="","",IFERROR(VLOOKUP(E849,Cadastro!$C$9:$D$1009,2,FALSE),"PROD. NÃO ENCONTRADO"))</f>
        <v/>
      </c>
      <c r="G849" s="94"/>
      <c r="H849" s="69" t="str">
        <f>IFERROR(G849*VLOOKUP(E849,Saldo!$P$8:$U$1009,6,FALSE),"")</f>
        <v/>
      </c>
      <c r="I849" s="104" t="str">
        <f>IFERROR(IF(D849="","",VLOOKUP(E849,Saldo!$P$8:$Q$1009,2,FALSE)),"")</f>
        <v/>
      </c>
      <c r="J849" s="76"/>
      <c r="K849" s="28" t="str">
        <f t="shared" si="13"/>
        <v/>
      </c>
    </row>
    <row r="850" spans="1:11" ht="18.95" customHeight="1" x14ac:dyDescent="0.25">
      <c r="A850" s="52"/>
      <c r="C850" s="76"/>
      <c r="D850" s="185"/>
      <c r="E850" s="76"/>
      <c r="F850" s="76" t="str">
        <f>IF(E850="","",IFERROR(VLOOKUP(E850,Cadastro!$C$9:$D$1009,2,FALSE),"PROD. NÃO ENCONTRADO"))</f>
        <v/>
      </c>
      <c r="G850" s="94"/>
      <c r="H850" s="69" t="str">
        <f>IFERROR(G850*VLOOKUP(E850,Saldo!$P$8:$U$1009,6,FALSE),"")</f>
        <v/>
      </c>
      <c r="I850" s="104" t="str">
        <f>IFERROR(IF(D850="","",VLOOKUP(E850,Saldo!$P$8:$Q$1009,2,FALSE)),"")</f>
        <v/>
      </c>
      <c r="J850" s="76"/>
      <c r="K850" s="28" t="str">
        <f t="shared" si="13"/>
        <v/>
      </c>
    </row>
    <row r="851" spans="1:11" ht="18.95" customHeight="1" x14ac:dyDescent="0.25">
      <c r="A851" s="52"/>
      <c r="C851" s="76"/>
      <c r="D851" s="185"/>
      <c r="E851" s="76"/>
      <c r="F851" s="76" t="str">
        <f>IF(E851="","",IFERROR(VLOOKUP(E851,Cadastro!$C$9:$D$1009,2,FALSE),"PROD. NÃO ENCONTRADO"))</f>
        <v/>
      </c>
      <c r="G851" s="94"/>
      <c r="H851" s="69" t="str">
        <f>IFERROR(G851*VLOOKUP(E851,Saldo!$P$8:$U$1009,6,FALSE),"")</f>
        <v/>
      </c>
      <c r="I851" s="104" t="str">
        <f>IFERROR(IF(D851="","",VLOOKUP(E851,Saldo!$P$8:$Q$1009,2,FALSE)),"")</f>
        <v/>
      </c>
      <c r="J851" s="76"/>
      <c r="K851" s="28" t="str">
        <f t="shared" si="13"/>
        <v/>
      </c>
    </row>
    <row r="852" spans="1:11" ht="18.95" customHeight="1" x14ac:dyDescent="0.25">
      <c r="A852" s="52"/>
      <c r="C852" s="76"/>
      <c r="D852" s="185"/>
      <c r="E852" s="76"/>
      <c r="F852" s="76" t="str">
        <f>IF(E852="","",IFERROR(VLOOKUP(E852,Cadastro!$C$9:$D$1009,2,FALSE),"PROD. NÃO ENCONTRADO"))</f>
        <v/>
      </c>
      <c r="G852" s="94"/>
      <c r="H852" s="69" t="str">
        <f>IFERROR(G852*VLOOKUP(E852,Saldo!$P$8:$U$1009,6,FALSE),"")</f>
        <v/>
      </c>
      <c r="I852" s="104" t="str">
        <f>IFERROR(IF(D852="","",VLOOKUP(E852,Saldo!$P$8:$Q$1009,2,FALSE)),"")</f>
        <v/>
      </c>
      <c r="J852" s="76"/>
      <c r="K852" s="28" t="str">
        <f t="shared" si="13"/>
        <v/>
      </c>
    </row>
    <row r="853" spans="1:11" ht="18.95" customHeight="1" x14ac:dyDescent="0.25">
      <c r="A853" s="52"/>
      <c r="C853" s="76"/>
      <c r="D853" s="185"/>
      <c r="E853" s="76"/>
      <c r="F853" s="76" t="str">
        <f>IF(E853="","",IFERROR(VLOOKUP(E853,Cadastro!$C$9:$D$1009,2,FALSE),"PROD. NÃO ENCONTRADO"))</f>
        <v/>
      </c>
      <c r="G853" s="94"/>
      <c r="H853" s="69" t="str">
        <f>IFERROR(G853*VLOOKUP(E853,Saldo!$P$8:$U$1009,6,FALSE),"")</f>
        <v/>
      </c>
      <c r="I853" s="104" t="str">
        <f>IFERROR(IF(D853="","",VLOOKUP(E853,Saldo!$P$8:$Q$1009,2,FALSE)),"")</f>
        <v/>
      </c>
      <c r="J853" s="76"/>
      <c r="K853" s="28" t="str">
        <f t="shared" si="13"/>
        <v/>
      </c>
    </row>
    <row r="854" spans="1:11" ht="18.95" customHeight="1" x14ac:dyDescent="0.25">
      <c r="A854" s="52"/>
      <c r="C854" s="76"/>
      <c r="D854" s="185"/>
      <c r="E854" s="76"/>
      <c r="F854" s="76" t="str">
        <f>IF(E854="","",IFERROR(VLOOKUP(E854,Cadastro!$C$9:$D$1009,2,FALSE),"PROD. NÃO ENCONTRADO"))</f>
        <v/>
      </c>
      <c r="G854" s="94"/>
      <c r="H854" s="69" t="str">
        <f>IFERROR(G854*VLOOKUP(E854,Saldo!$P$8:$U$1009,6,FALSE),"")</f>
        <v/>
      </c>
      <c r="I854" s="104" t="str">
        <f>IFERROR(IF(D854="","",VLOOKUP(E854,Saldo!$P$8:$Q$1009,2,FALSE)),"")</f>
        <v/>
      </c>
      <c r="J854" s="76"/>
      <c r="K854" s="28" t="str">
        <f t="shared" si="13"/>
        <v/>
      </c>
    </row>
    <row r="855" spans="1:11" ht="18.95" customHeight="1" x14ac:dyDescent="0.25">
      <c r="A855" s="52"/>
      <c r="C855" s="76"/>
      <c r="D855" s="185"/>
      <c r="E855" s="76"/>
      <c r="F855" s="76" t="str">
        <f>IF(E855="","",IFERROR(VLOOKUP(E855,Cadastro!$C$9:$D$1009,2,FALSE),"PROD. NÃO ENCONTRADO"))</f>
        <v/>
      </c>
      <c r="G855" s="94"/>
      <c r="H855" s="69" t="str">
        <f>IFERROR(G855*VLOOKUP(E855,Saldo!$P$8:$U$1009,6,FALSE),"")</f>
        <v/>
      </c>
      <c r="I855" s="104" t="str">
        <f>IFERROR(IF(D855="","",VLOOKUP(E855,Saldo!$P$8:$Q$1009,2,FALSE)),"")</f>
        <v/>
      </c>
      <c r="J855" s="76"/>
      <c r="K855" s="28" t="str">
        <f t="shared" si="13"/>
        <v/>
      </c>
    </row>
    <row r="856" spans="1:11" ht="18.95" customHeight="1" x14ac:dyDescent="0.25">
      <c r="A856" s="52"/>
      <c r="C856" s="76"/>
      <c r="D856" s="185"/>
      <c r="E856" s="76"/>
      <c r="F856" s="76" t="str">
        <f>IF(E856="","",IFERROR(VLOOKUP(E856,Cadastro!$C$9:$D$1009,2,FALSE),"PROD. NÃO ENCONTRADO"))</f>
        <v/>
      </c>
      <c r="G856" s="94"/>
      <c r="H856" s="69" t="str">
        <f>IFERROR(G856*VLOOKUP(E856,Saldo!$P$8:$U$1009,6,FALSE),"")</f>
        <v/>
      </c>
      <c r="I856" s="104" t="str">
        <f>IFERROR(IF(D856="","",VLOOKUP(E856,Saldo!$P$8:$Q$1009,2,FALSE)),"")</f>
        <v/>
      </c>
      <c r="J856" s="76"/>
      <c r="K856" s="28" t="str">
        <f t="shared" si="13"/>
        <v/>
      </c>
    </row>
    <row r="857" spans="1:11" ht="18.95" customHeight="1" x14ac:dyDescent="0.25">
      <c r="A857" s="52"/>
      <c r="C857" s="76"/>
      <c r="D857" s="185"/>
      <c r="E857" s="76"/>
      <c r="F857" s="76" t="str">
        <f>IF(E857="","",IFERROR(VLOOKUP(E857,Cadastro!$C$9:$D$1009,2,FALSE),"PROD. NÃO ENCONTRADO"))</f>
        <v/>
      </c>
      <c r="G857" s="94"/>
      <c r="H857" s="69" t="str">
        <f>IFERROR(G857*VLOOKUP(E857,Saldo!$P$8:$U$1009,6,FALSE),"")</f>
        <v/>
      </c>
      <c r="I857" s="104" t="str">
        <f>IFERROR(IF(D857="","",VLOOKUP(E857,Saldo!$P$8:$Q$1009,2,FALSE)),"")</f>
        <v/>
      </c>
      <c r="J857" s="76"/>
      <c r="K857" s="28" t="str">
        <f t="shared" si="13"/>
        <v/>
      </c>
    </row>
    <row r="858" spans="1:11" ht="18.95" customHeight="1" x14ac:dyDescent="0.25">
      <c r="A858" s="52"/>
      <c r="C858" s="76"/>
      <c r="D858" s="185"/>
      <c r="E858" s="76"/>
      <c r="F858" s="76" t="str">
        <f>IF(E858="","",IFERROR(VLOOKUP(E858,Cadastro!$C$9:$D$1009,2,FALSE),"PROD. NÃO ENCONTRADO"))</f>
        <v/>
      </c>
      <c r="G858" s="94"/>
      <c r="H858" s="69" t="str">
        <f>IFERROR(G858*VLOOKUP(E858,Saldo!$P$8:$U$1009,6,FALSE),"")</f>
        <v/>
      </c>
      <c r="I858" s="104" t="str">
        <f>IFERROR(IF(D858="","",VLOOKUP(E858,Saldo!$P$8:$Q$1009,2,FALSE)),"")</f>
        <v/>
      </c>
      <c r="J858" s="76"/>
      <c r="K858" s="28" t="str">
        <f t="shared" si="13"/>
        <v/>
      </c>
    </row>
    <row r="859" spans="1:11" ht="18.95" customHeight="1" x14ac:dyDescent="0.25">
      <c r="A859" s="52"/>
      <c r="C859" s="76"/>
      <c r="D859" s="185"/>
      <c r="E859" s="76"/>
      <c r="F859" s="76" t="str">
        <f>IF(E859="","",IFERROR(VLOOKUP(E859,Cadastro!$C$9:$D$1009,2,FALSE),"PROD. NÃO ENCONTRADO"))</f>
        <v/>
      </c>
      <c r="G859" s="94"/>
      <c r="H859" s="69" t="str">
        <f>IFERROR(G859*VLOOKUP(E859,Saldo!$P$8:$U$1009,6,FALSE),"")</f>
        <v/>
      </c>
      <c r="I859" s="104" t="str">
        <f>IFERROR(IF(D859="","",VLOOKUP(E859,Saldo!$P$8:$Q$1009,2,FALSE)),"")</f>
        <v/>
      </c>
      <c r="J859" s="76"/>
      <c r="K859" s="28" t="str">
        <f t="shared" si="13"/>
        <v/>
      </c>
    </row>
    <row r="860" spans="1:11" ht="18.95" customHeight="1" x14ac:dyDescent="0.25">
      <c r="A860" s="52"/>
      <c r="C860" s="76"/>
      <c r="D860" s="185"/>
      <c r="E860" s="76"/>
      <c r="F860" s="76" t="str">
        <f>IF(E860="","",IFERROR(VLOOKUP(E860,Cadastro!$C$9:$D$1009,2,FALSE),"PROD. NÃO ENCONTRADO"))</f>
        <v/>
      </c>
      <c r="G860" s="94"/>
      <c r="H860" s="69" t="str">
        <f>IFERROR(G860*VLOOKUP(E860,Saldo!$P$8:$U$1009,6,FALSE),"")</f>
        <v/>
      </c>
      <c r="I860" s="104" t="str">
        <f>IFERROR(IF(D860="","",VLOOKUP(E860,Saldo!$P$8:$Q$1009,2,FALSE)),"")</f>
        <v/>
      </c>
      <c r="J860" s="76"/>
      <c r="K860" s="28" t="str">
        <f t="shared" si="13"/>
        <v/>
      </c>
    </row>
    <row r="861" spans="1:11" ht="18.95" customHeight="1" x14ac:dyDescent="0.25">
      <c r="A861" s="52"/>
      <c r="C861" s="76"/>
      <c r="D861" s="185"/>
      <c r="E861" s="76"/>
      <c r="F861" s="76" t="str">
        <f>IF(E861="","",IFERROR(VLOOKUP(E861,Cadastro!$C$9:$D$1009,2,FALSE),"PROD. NÃO ENCONTRADO"))</f>
        <v/>
      </c>
      <c r="G861" s="94"/>
      <c r="H861" s="69" t="str">
        <f>IFERROR(G861*VLOOKUP(E861,Saldo!$P$8:$U$1009,6,FALSE),"")</f>
        <v/>
      </c>
      <c r="I861" s="104" t="str">
        <f>IFERROR(IF(D861="","",VLOOKUP(E861,Saldo!$P$8:$Q$1009,2,FALSE)),"")</f>
        <v/>
      </c>
      <c r="J861" s="76"/>
      <c r="K861" s="28" t="str">
        <f t="shared" si="13"/>
        <v/>
      </c>
    </row>
    <row r="862" spans="1:11" ht="18.95" customHeight="1" x14ac:dyDescent="0.25">
      <c r="A862" s="52"/>
      <c r="C862" s="76"/>
      <c r="D862" s="185"/>
      <c r="E862" s="76"/>
      <c r="F862" s="76" t="str">
        <f>IF(E862="","",IFERROR(VLOOKUP(E862,Cadastro!$C$9:$D$1009,2,FALSE),"PROD. NÃO ENCONTRADO"))</f>
        <v/>
      </c>
      <c r="G862" s="94"/>
      <c r="H862" s="69" t="str">
        <f>IFERROR(G862*VLOOKUP(E862,Saldo!$P$8:$U$1009,6,FALSE),"")</f>
        <v/>
      </c>
      <c r="I862" s="104" t="str">
        <f>IFERROR(IF(D862="","",VLOOKUP(E862,Saldo!$P$8:$Q$1009,2,FALSE)),"")</f>
        <v/>
      </c>
      <c r="J862" s="76"/>
      <c r="K862" s="28" t="str">
        <f t="shared" si="13"/>
        <v/>
      </c>
    </row>
    <row r="863" spans="1:11" ht="18.95" customHeight="1" x14ac:dyDescent="0.25">
      <c r="A863" s="52"/>
      <c r="C863" s="76"/>
      <c r="D863" s="185"/>
      <c r="E863" s="76"/>
      <c r="F863" s="76" t="str">
        <f>IF(E863="","",IFERROR(VLOOKUP(E863,Cadastro!$C$9:$D$1009,2,FALSE),"PROD. NÃO ENCONTRADO"))</f>
        <v/>
      </c>
      <c r="G863" s="94"/>
      <c r="H863" s="69" t="str">
        <f>IFERROR(G863*VLOOKUP(E863,Saldo!$P$8:$U$1009,6,FALSE),"")</f>
        <v/>
      </c>
      <c r="I863" s="104" t="str">
        <f>IFERROR(IF(D863="","",VLOOKUP(E863,Saldo!$P$8:$Q$1009,2,FALSE)),"")</f>
        <v/>
      </c>
      <c r="J863" s="76"/>
      <c r="K863" s="28" t="str">
        <f t="shared" si="13"/>
        <v/>
      </c>
    </row>
    <row r="864" spans="1:11" ht="18.95" customHeight="1" x14ac:dyDescent="0.25">
      <c r="A864" s="52"/>
      <c r="C864" s="76"/>
      <c r="D864" s="185"/>
      <c r="E864" s="76"/>
      <c r="F864" s="76" t="str">
        <f>IF(E864="","",IFERROR(VLOOKUP(E864,Cadastro!$C$9:$D$1009,2,FALSE),"PROD. NÃO ENCONTRADO"))</f>
        <v/>
      </c>
      <c r="G864" s="94"/>
      <c r="H864" s="69" t="str">
        <f>IFERROR(G864*VLOOKUP(E864,Saldo!$P$8:$U$1009,6,FALSE),"")</f>
        <v/>
      </c>
      <c r="I864" s="104" t="str">
        <f>IFERROR(IF(D864="","",VLOOKUP(E864,Saldo!$P$8:$Q$1009,2,FALSE)),"")</f>
        <v/>
      </c>
      <c r="J864" s="76"/>
      <c r="K864" s="28" t="str">
        <f t="shared" si="13"/>
        <v/>
      </c>
    </row>
    <row r="865" spans="1:11" ht="18.95" customHeight="1" x14ac:dyDescent="0.25">
      <c r="A865" s="52"/>
      <c r="C865" s="76"/>
      <c r="D865" s="185"/>
      <c r="E865" s="76"/>
      <c r="F865" s="76" t="str">
        <f>IF(E865="","",IFERROR(VLOOKUP(E865,Cadastro!$C$9:$D$1009,2,FALSE),"PROD. NÃO ENCONTRADO"))</f>
        <v/>
      </c>
      <c r="G865" s="94"/>
      <c r="H865" s="69" t="str">
        <f>IFERROR(G865*VLOOKUP(E865,Saldo!$P$8:$U$1009,6,FALSE),"")</f>
        <v/>
      </c>
      <c r="I865" s="104" t="str">
        <f>IFERROR(IF(D865="","",VLOOKUP(E865,Saldo!$P$8:$Q$1009,2,FALSE)),"")</f>
        <v/>
      </c>
      <c r="J865" s="76"/>
      <c r="K865" s="28" t="str">
        <f t="shared" si="13"/>
        <v/>
      </c>
    </row>
    <row r="866" spans="1:11" ht="18.95" customHeight="1" x14ac:dyDescent="0.25">
      <c r="A866" s="52"/>
      <c r="C866" s="76"/>
      <c r="D866" s="185"/>
      <c r="E866" s="76"/>
      <c r="F866" s="76" t="str">
        <f>IF(E866="","",IFERROR(VLOOKUP(E866,Cadastro!$C$9:$D$1009,2,FALSE),"PROD. NÃO ENCONTRADO"))</f>
        <v/>
      </c>
      <c r="G866" s="94"/>
      <c r="H866" s="69" t="str">
        <f>IFERROR(G866*VLOOKUP(E866,Saldo!$P$8:$U$1009,6,FALSE),"")</f>
        <v/>
      </c>
      <c r="I866" s="104" t="str">
        <f>IFERROR(IF(D866="","",VLOOKUP(E866,Saldo!$P$8:$Q$1009,2,FALSE)),"")</f>
        <v/>
      </c>
      <c r="J866" s="76"/>
      <c r="K866" s="28" t="str">
        <f t="shared" si="13"/>
        <v/>
      </c>
    </row>
    <row r="867" spans="1:11" ht="18.95" customHeight="1" x14ac:dyDescent="0.25">
      <c r="A867" s="52"/>
      <c r="C867" s="76"/>
      <c r="D867" s="185"/>
      <c r="E867" s="76"/>
      <c r="F867" s="76" t="str">
        <f>IF(E867="","",IFERROR(VLOOKUP(E867,Cadastro!$C$9:$D$1009,2,FALSE),"PROD. NÃO ENCONTRADO"))</f>
        <v/>
      </c>
      <c r="G867" s="94"/>
      <c r="H867" s="69" t="str">
        <f>IFERROR(G867*VLOOKUP(E867,Saldo!$P$8:$U$1009,6,FALSE),"")</f>
        <v/>
      </c>
      <c r="I867" s="104" t="str">
        <f>IFERROR(IF(D867="","",VLOOKUP(E867,Saldo!$P$8:$Q$1009,2,FALSE)),"")</f>
        <v/>
      </c>
      <c r="J867" s="76"/>
      <c r="K867" s="28" t="str">
        <f t="shared" si="13"/>
        <v/>
      </c>
    </row>
    <row r="868" spans="1:11" ht="18.95" customHeight="1" x14ac:dyDescent="0.25">
      <c r="A868" s="52"/>
      <c r="C868" s="76"/>
      <c r="D868" s="185"/>
      <c r="E868" s="76"/>
      <c r="F868" s="76" t="str">
        <f>IF(E868="","",IFERROR(VLOOKUP(E868,Cadastro!$C$9:$D$1009,2,FALSE),"PROD. NÃO ENCONTRADO"))</f>
        <v/>
      </c>
      <c r="G868" s="94"/>
      <c r="H868" s="69" t="str">
        <f>IFERROR(G868*VLOOKUP(E868,Saldo!$P$8:$U$1009,6,FALSE),"")</f>
        <v/>
      </c>
      <c r="I868" s="104" t="str">
        <f>IFERROR(IF(D868="","",VLOOKUP(E868,Saldo!$P$8:$Q$1009,2,FALSE)),"")</f>
        <v/>
      </c>
      <c r="J868" s="76"/>
      <c r="K868" s="28" t="str">
        <f t="shared" si="13"/>
        <v/>
      </c>
    </row>
    <row r="869" spans="1:11" ht="18.95" customHeight="1" x14ac:dyDescent="0.25">
      <c r="A869" s="52"/>
      <c r="C869" s="76"/>
      <c r="D869" s="185"/>
      <c r="E869" s="76"/>
      <c r="F869" s="76" t="str">
        <f>IF(E869="","",IFERROR(VLOOKUP(E869,Cadastro!$C$9:$D$1009,2,FALSE),"PROD. NÃO ENCONTRADO"))</f>
        <v/>
      </c>
      <c r="G869" s="94"/>
      <c r="H869" s="69" t="str">
        <f>IFERROR(G869*VLOOKUP(E869,Saldo!$P$8:$U$1009,6,FALSE),"")</f>
        <v/>
      </c>
      <c r="I869" s="104" t="str">
        <f>IFERROR(IF(D869="","",VLOOKUP(E869,Saldo!$P$8:$Q$1009,2,FALSE)),"")</f>
        <v/>
      </c>
      <c r="J869" s="76"/>
      <c r="K869" s="28" t="str">
        <f t="shared" si="13"/>
        <v/>
      </c>
    </row>
    <row r="870" spans="1:11" ht="18.95" customHeight="1" x14ac:dyDescent="0.25">
      <c r="A870" s="52"/>
      <c r="C870" s="76"/>
      <c r="D870" s="185"/>
      <c r="E870" s="76"/>
      <c r="F870" s="76" t="str">
        <f>IF(E870="","",IFERROR(VLOOKUP(E870,Cadastro!$C$9:$D$1009,2,FALSE),"PROD. NÃO ENCONTRADO"))</f>
        <v/>
      </c>
      <c r="G870" s="94"/>
      <c r="H870" s="69" t="str">
        <f>IFERROR(G870*VLOOKUP(E870,Saldo!$P$8:$U$1009,6,FALSE),"")</f>
        <v/>
      </c>
      <c r="I870" s="104" t="str">
        <f>IFERROR(IF(D870="","",VLOOKUP(E870,Saldo!$P$8:$Q$1009,2,FALSE)),"")</f>
        <v/>
      </c>
      <c r="J870" s="76"/>
      <c r="K870" s="28" t="str">
        <f t="shared" si="13"/>
        <v/>
      </c>
    </row>
    <row r="871" spans="1:11" ht="18.95" customHeight="1" x14ac:dyDescent="0.25">
      <c r="A871" s="52"/>
      <c r="C871" s="76"/>
      <c r="D871" s="185"/>
      <c r="E871" s="76"/>
      <c r="F871" s="76" t="str">
        <f>IF(E871="","",IFERROR(VLOOKUP(E871,Cadastro!$C$9:$D$1009,2,FALSE),"PROD. NÃO ENCONTRADO"))</f>
        <v/>
      </c>
      <c r="G871" s="94"/>
      <c r="H871" s="69" t="str">
        <f>IFERROR(G871*VLOOKUP(E871,Saldo!$P$8:$U$1009,6,FALSE),"")</f>
        <v/>
      </c>
      <c r="I871" s="104" t="str">
        <f>IFERROR(IF(D871="","",VLOOKUP(E871,Saldo!$P$8:$Q$1009,2,FALSE)),"")</f>
        <v/>
      </c>
      <c r="J871" s="76"/>
      <c r="K871" s="28" t="str">
        <f t="shared" si="13"/>
        <v/>
      </c>
    </row>
    <row r="872" spans="1:11" ht="18.95" customHeight="1" x14ac:dyDescent="0.25">
      <c r="A872" s="52"/>
      <c r="C872" s="76"/>
      <c r="D872" s="185"/>
      <c r="E872" s="76"/>
      <c r="F872" s="76" t="str">
        <f>IF(E872="","",IFERROR(VLOOKUP(E872,Cadastro!$C$9:$D$1009,2,FALSE),"PROD. NÃO ENCONTRADO"))</f>
        <v/>
      </c>
      <c r="G872" s="94"/>
      <c r="H872" s="69" t="str">
        <f>IFERROR(G872*VLOOKUP(E872,Saldo!$P$8:$U$1009,6,FALSE),"")</f>
        <v/>
      </c>
      <c r="I872" s="104" t="str">
        <f>IFERROR(IF(D872="","",VLOOKUP(E872,Saldo!$P$8:$Q$1009,2,FALSE)),"")</f>
        <v/>
      </c>
      <c r="J872" s="76"/>
      <c r="K872" s="28" t="str">
        <f t="shared" si="13"/>
        <v/>
      </c>
    </row>
    <row r="873" spans="1:11" ht="18.95" customHeight="1" x14ac:dyDescent="0.25">
      <c r="A873" s="52"/>
      <c r="C873" s="76"/>
      <c r="D873" s="185"/>
      <c r="E873" s="76"/>
      <c r="F873" s="76" t="str">
        <f>IF(E873="","",IFERROR(VLOOKUP(E873,Cadastro!$C$9:$D$1009,2,FALSE),"PROD. NÃO ENCONTRADO"))</f>
        <v/>
      </c>
      <c r="G873" s="94"/>
      <c r="H873" s="69" t="str">
        <f>IFERROR(G873*VLOOKUP(E873,Saldo!$P$8:$U$1009,6,FALSE),"")</f>
        <v/>
      </c>
      <c r="I873" s="104" t="str">
        <f>IFERROR(IF(D873="","",VLOOKUP(E873,Saldo!$P$8:$Q$1009,2,FALSE)),"")</f>
        <v/>
      </c>
      <c r="J873" s="76"/>
      <c r="K873" s="28" t="str">
        <f t="shared" si="13"/>
        <v/>
      </c>
    </row>
    <row r="874" spans="1:11" ht="18.95" customHeight="1" x14ac:dyDescent="0.25">
      <c r="A874" s="52"/>
      <c r="C874" s="76"/>
      <c r="D874" s="185"/>
      <c r="E874" s="76"/>
      <c r="F874" s="76" t="str">
        <f>IF(E874="","",IFERROR(VLOOKUP(E874,Cadastro!$C$9:$D$1009,2,FALSE),"PROD. NÃO ENCONTRADO"))</f>
        <v/>
      </c>
      <c r="G874" s="94"/>
      <c r="H874" s="69" t="str">
        <f>IFERROR(G874*VLOOKUP(E874,Saldo!$P$8:$U$1009,6,FALSE),"")</f>
        <v/>
      </c>
      <c r="I874" s="104" t="str">
        <f>IFERROR(IF(D874="","",VLOOKUP(E874,Saldo!$P$8:$Q$1009,2,FALSE)),"")</f>
        <v/>
      </c>
      <c r="J874" s="76"/>
      <c r="K874" s="28" t="str">
        <f t="shared" si="13"/>
        <v/>
      </c>
    </row>
    <row r="875" spans="1:11" ht="18.95" customHeight="1" x14ac:dyDescent="0.25">
      <c r="A875" s="52"/>
      <c r="C875" s="76"/>
      <c r="D875" s="185"/>
      <c r="E875" s="76"/>
      <c r="F875" s="76" t="str">
        <f>IF(E875="","",IFERROR(VLOOKUP(E875,Cadastro!$C$9:$D$1009,2,FALSE),"PROD. NÃO ENCONTRADO"))</f>
        <v/>
      </c>
      <c r="G875" s="94"/>
      <c r="H875" s="69" t="str">
        <f>IFERROR(G875*VLOOKUP(E875,Saldo!$P$8:$U$1009,6,FALSE),"")</f>
        <v/>
      </c>
      <c r="I875" s="104" t="str">
        <f>IFERROR(IF(D875="","",VLOOKUP(E875,Saldo!$P$8:$Q$1009,2,FALSE)),"")</f>
        <v/>
      </c>
      <c r="J875" s="76"/>
      <c r="K875" s="28" t="str">
        <f t="shared" si="13"/>
        <v/>
      </c>
    </row>
    <row r="876" spans="1:11" ht="18.95" customHeight="1" x14ac:dyDescent="0.25">
      <c r="A876" s="52"/>
      <c r="C876" s="76"/>
      <c r="D876" s="185"/>
      <c r="E876" s="76"/>
      <c r="F876" s="76" t="str">
        <f>IF(E876="","",IFERROR(VLOOKUP(E876,Cadastro!$C$9:$D$1009,2,FALSE),"PROD. NÃO ENCONTRADO"))</f>
        <v/>
      </c>
      <c r="G876" s="94"/>
      <c r="H876" s="69" t="str">
        <f>IFERROR(G876*VLOOKUP(E876,Saldo!$P$8:$U$1009,6,FALSE),"")</f>
        <v/>
      </c>
      <c r="I876" s="104" t="str">
        <f>IFERROR(IF(D876="","",VLOOKUP(E876,Saldo!$P$8:$Q$1009,2,FALSE)),"")</f>
        <v/>
      </c>
      <c r="J876" s="76"/>
      <c r="K876" s="28" t="str">
        <f t="shared" si="13"/>
        <v/>
      </c>
    </row>
    <row r="877" spans="1:11" ht="18.95" customHeight="1" x14ac:dyDescent="0.25">
      <c r="A877" s="52"/>
      <c r="C877" s="76"/>
      <c r="D877" s="185"/>
      <c r="E877" s="76"/>
      <c r="F877" s="76" t="str">
        <f>IF(E877="","",IFERROR(VLOOKUP(E877,Cadastro!$C$9:$D$1009,2,FALSE),"PROD. NÃO ENCONTRADO"))</f>
        <v/>
      </c>
      <c r="G877" s="94"/>
      <c r="H877" s="69" t="str">
        <f>IFERROR(G877*VLOOKUP(E877,Saldo!$P$8:$U$1009,6,FALSE),"")</f>
        <v/>
      </c>
      <c r="I877" s="104" t="str">
        <f>IFERROR(IF(D877="","",VLOOKUP(E877,Saldo!$P$8:$Q$1009,2,FALSE)),"")</f>
        <v/>
      </c>
      <c r="J877" s="76"/>
      <c r="K877" s="28" t="str">
        <f t="shared" si="13"/>
        <v/>
      </c>
    </row>
    <row r="878" spans="1:11" ht="18.95" customHeight="1" x14ac:dyDescent="0.25">
      <c r="A878" s="52"/>
      <c r="C878" s="76"/>
      <c r="D878" s="185"/>
      <c r="E878" s="76"/>
      <c r="F878" s="76" t="str">
        <f>IF(E878="","",IFERROR(VLOOKUP(E878,Cadastro!$C$9:$D$1009,2,FALSE),"PROD. NÃO ENCONTRADO"))</f>
        <v/>
      </c>
      <c r="G878" s="94"/>
      <c r="H878" s="69" t="str">
        <f>IFERROR(G878*VLOOKUP(E878,Saldo!$P$8:$U$1009,6,FALSE),"")</f>
        <v/>
      </c>
      <c r="I878" s="104" t="str">
        <f>IFERROR(IF(D878="","",VLOOKUP(E878,Saldo!$P$8:$Q$1009,2,FALSE)),"")</f>
        <v/>
      </c>
      <c r="J878" s="76"/>
      <c r="K878" s="28" t="str">
        <f t="shared" si="13"/>
        <v/>
      </c>
    </row>
    <row r="879" spans="1:11" ht="18.95" customHeight="1" x14ac:dyDescent="0.25">
      <c r="A879" s="52"/>
      <c r="C879" s="76"/>
      <c r="D879" s="185"/>
      <c r="E879" s="76"/>
      <c r="F879" s="76" t="str">
        <f>IF(E879="","",IFERROR(VLOOKUP(E879,Cadastro!$C$9:$D$1009,2,FALSE),"PROD. NÃO ENCONTRADO"))</f>
        <v/>
      </c>
      <c r="G879" s="94"/>
      <c r="H879" s="69" t="str">
        <f>IFERROR(G879*VLOOKUP(E879,Saldo!$P$8:$U$1009,6,FALSE),"")</f>
        <v/>
      </c>
      <c r="I879" s="104" t="str">
        <f>IFERROR(IF(D879="","",VLOOKUP(E879,Saldo!$P$8:$Q$1009,2,FALSE)),"")</f>
        <v/>
      </c>
      <c r="J879" s="76"/>
      <c r="K879" s="28" t="str">
        <f t="shared" si="13"/>
        <v/>
      </c>
    </row>
    <row r="880" spans="1:11" ht="18.95" customHeight="1" x14ac:dyDescent="0.25">
      <c r="A880" s="52"/>
      <c r="C880" s="76"/>
      <c r="D880" s="185"/>
      <c r="E880" s="76"/>
      <c r="F880" s="76" t="str">
        <f>IF(E880="","",IFERROR(VLOOKUP(E880,Cadastro!$C$9:$D$1009,2,FALSE),"PROD. NÃO ENCONTRADO"))</f>
        <v/>
      </c>
      <c r="G880" s="94"/>
      <c r="H880" s="69" t="str">
        <f>IFERROR(G880*VLOOKUP(E880,Saldo!$P$8:$U$1009,6,FALSE),"")</f>
        <v/>
      </c>
      <c r="I880" s="104" t="str">
        <f>IFERROR(IF(D880="","",VLOOKUP(E880,Saldo!$P$8:$Q$1009,2,FALSE)),"")</f>
        <v/>
      </c>
      <c r="J880" s="76"/>
      <c r="K880" s="28" t="str">
        <f t="shared" si="13"/>
        <v/>
      </c>
    </row>
    <row r="881" spans="1:11" ht="18.95" customHeight="1" x14ac:dyDescent="0.25">
      <c r="A881" s="52"/>
      <c r="C881" s="76"/>
      <c r="D881" s="185"/>
      <c r="E881" s="76"/>
      <c r="F881" s="76" t="str">
        <f>IF(E881="","",IFERROR(VLOOKUP(E881,Cadastro!$C$9:$D$1009,2,FALSE),"PROD. NÃO ENCONTRADO"))</f>
        <v/>
      </c>
      <c r="G881" s="94"/>
      <c r="H881" s="69" t="str">
        <f>IFERROR(G881*VLOOKUP(E881,Saldo!$P$8:$U$1009,6,FALSE),"")</f>
        <v/>
      </c>
      <c r="I881" s="104" t="str">
        <f>IFERROR(IF(D881="","",VLOOKUP(E881,Saldo!$P$8:$Q$1009,2,FALSE)),"")</f>
        <v/>
      </c>
      <c r="J881" s="76"/>
      <c r="K881" s="28" t="str">
        <f t="shared" si="13"/>
        <v/>
      </c>
    </row>
    <row r="882" spans="1:11" ht="18.95" customHeight="1" x14ac:dyDescent="0.25">
      <c r="A882" s="52"/>
      <c r="C882" s="76"/>
      <c r="D882" s="185"/>
      <c r="E882" s="76"/>
      <c r="F882" s="76" t="str">
        <f>IF(E882="","",IFERROR(VLOOKUP(E882,Cadastro!$C$9:$D$1009,2,FALSE),"PROD. NÃO ENCONTRADO"))</f>
        <v/>
      </c>
      <c r="G882" s="94"/>
      <c r="H882" s="69" t="str">
        <f>IFERROR(G882*VLOOKUP(E882,Saldo!$P$8:$U$1009,6,FALSE),"")</f>
        <v/>
      </c>
      <c r="I882" s="104" t="str">
        <f>IFERROR(IF(D882="","",VLOOKUP(E882,Saldo!$P$8:$Q$1009,2,FALSE)),"")</f>
        <v/>
      </c>
      <c r="J882" s="76"/>
      <c r="K882" s="28" t="str">
        <f t="shared" si="13"/>
        <v/>
      </c>
    </row>
    <row r="883" spans="1:11" ht="18.95" customHeight="1" x14ac:dyDescent="0.25">
      <c r="A883" s="52"/>
      <c r="C883" s="76"/>
      <c r="D883" s="185"/>
      <c r="E883" s="76"/>
      <c r="F883" s="76" t="str">
        <f>IF(E883="","",IFERROR(VLOOKUP(E883,Cadastro!$C$9:$D$1009,2,FALSE),"PROD. NÃO ENCONTRADO"))</f>
        <v/>
      </c>
      <c r="G883" s="94"/>
      <c r="H883" s="69" t="str">
        <f>IFERROR(G883*VLOOKUP(E883,Saldo!$P$8:$U$1009,6,FALSE),"")</f>
        <v/>
      </c>
      <c r="I883" s="104" t="str">
        <f>IFERROR(IF(D883="","",VLOOKUP(E883,Saldo!$P$8:$Q$1009,2,FALSE)),"")</f>
        <v/>
      </c>
      <c r="J883" s="76"/>
      <c r="K883" s="28" t="str">
        <f t="shared" si="13"/>
        <v/>
      </c>
    </row>
    <row r="884" spans="1:11" ht="18.95" customHeight="1" x14ac:dyDescent="0.25">
      <c r="A884" s="52"/>
      <c r="C884" s="76"/>
      <c r="D884" s="185"/>
      <c r="E884" s="76"/>
      <c r="F884" s="76" t="str">
        <f>IF(E884="","",IFERROR(VLOOKUP(E884,Cadastro!$C$9:$D$1009,2,FALSE),"PROD. NÃO ENCONTRADO"))</f>
        <v/>
      </c>
      <c r="G884" s="94"/>
      <c r="H884" s="69" t="str">
        <f>IFERROR(G884*VLOOKUP(E884,Saldo!$P$8:$U$1009,6,FALSE),"")</f>
        <v/>
      </c>
      <c r="I884" s="104" t="str">
        <f>IFERROR(IF(D884="","",VLOOKUP(E884,Saldo!$P$8:$Q$1009,2,FALSE)),"")</f>
        <v/>
      </c>
      <c r="J884" s="76"/>
      <c r="K884" s="28" t="str">
        <f t="shared" si="13"/>
        <v/>
      </c>
    </row>
    <row r="885" spans="1:11" ht="18.95" customHeight="1" x14ac:dyDescent="0.25">
      <c r="A885" s="52"/>
      <c r="C885" s="76"/>
      <c r="D885" s="185"/>
      <c r="E885" s="76"/>
      <c r="F885" s="76" t="str">
        <f>IF(E885="","",IFERROR(VLOOKUP(E885,Cadastro!$C$9:$D$1009,2,FALSE),"PROD. NÃO ENCONTRADO"))</f>
        <v/>
      </c>
      <c r="G885" s="94"/>
      <c r="H885" s="69" t="str">
        <f>IFERROR(G885*VLOOKUP(E885,Saldo!$P$8:$U$1009,6,FALSE),"")</f>
        <v/>
      </c>
      <c r="I885" s="104" t="str">
        <f>IFERROR(IF(D885="","",VLOOKUP(E885,Saldo!$P$8:$Q$1009,2,FALSE)),"")</f>
        <v/>
      </c>
      <c r="J885" s="76"/>
      <c r="K885" s="28" t="str">
        <f t="shared" si="13"/>
        <v/>
      </c>
    </row>
    <row r="886" spans="1:11" ht="18.95" customHeight="1" x14ac:dyDescent="0.25">
      <c r="A886" s="52"/>
      <c r="C886" s="76"/>
      <c r="D886" s="185"/>
      <c r="E886" s="76"/>
      <c r="F886" s="76" t="str">
        <f>IF(E886="","",IFERROR(VLOOKUP(E886,Cadastro!$C$9:$D$1009,2,FALSE),"PROD. NÃO ENCONTRADO"))</f>
        <v/>
      </c>
      <c r="G886" s="94"/>
      <c r="H886" s="69" t="str">
        <f>IFERROR(G886*VLOOKUP(E886,Saldo!$P$8:$U$1009,6,FALSE),"")</f>
        <v/>
      </c>
      <c r="I886" s="104" t="str">
        <f>IFERROR(IF(D886="","",VLOOKUP(E886,Saldo!$P$8:$Q$1009,2,FALSE)),"")</f>
        <v/>
      </c>
      <c r="J886" s="76"/>
      <c r="K886" s="28" t="str">
        <f t="shared" si="13"/>
        <v/>
      </c>
    </row>
    <row r="887" spans="1:11" ht="18.95" customHeight="1" x14ac:dyDescent="0.25">
      <c r="A887" s="52"/>
      <c r="C887" s="76"/>
      <c r="D887" s="185"/>
      <c r="E887" s="76"/>
      <c r="F887" s="76" t="str">
        <f>IF(E887="","",IFERROR(VLOOKUP(E887,Cadastro!$C$9:$D$1009,2,FALSE),"PROD. NÃO ENCONTRADO"))</f>
        <v/>
      </c>
      <c r="G887" s="94"/>
      <c r="H887" s="69" t="str">
        <f>IFERROR(G887*VLOOKUP(E887,Saldo!$P$8:$U$1009,6,FALSE),"")</f>
        <v/>
      </c>
      <c r="I887" s="104" t="str">
        <f>IFERROR(IF(D887="","",VLOOKUP(E887,Saldo!$P$8:$Q$1009,2,FALSE)),"")</f>
        <v/>
      </c>
      <c r="J887" s="76"/>
      <c r="K887" s="28" t="str">
        <f t="shared" si="13"/>
        <v/>
      </c>
    </row>
    <row r="888" spans="1:11" ht="18.95" customHeight="1" x14ac:dyDescent="0.25">
      <c r="A888" s="52"/>
      <c r="C888" s="76"/>
      <c r="D888" s="185"/>
      <c r="E888" s="76"/>
      <c r="F888" s="76" t="str">
        <f>IF(E888="","",IFERROR(VLOOKUP(E888,Cadastro!$C$9:$D$1009,2,FALSE),"PROD. NÃO ENCONTRADO"))</f>
        <v/>
      </c>
      <c r="G888" s="94"/>
      <c r="H888" s="69" t="str">
        <f>IFERROR(G888*VLOOKUP(E888,Saldo!$P$8:$U$1009,6,FALSE),"")</f>
        <v/>
      </c>
      <c r="I888" s="104" t="str">
        <f>IFERROR(IF(D888="","",VLOOKUP(E888,Saldo!$P$8:$Q$1009,2,FALSE)),"")</f>
        <v/>
      </c>
      <c r="J888" s="76"/>
      <c r="K888" s="28" t="str">
        <f t="shared" si="13"/>
        <v/>
      </c>
    </row>
    <row r="889" spans="1:11" ht="18.95" customHeight="1" x14ac:dyDescent="0.25">
      <c r="A889" s="52"/>
      <c r="C889" s="76"/>
      <c r="D889" s="185"/>
      <c r="E889" s="76"/>
      <c r="F889" s="76" t="str">
        <f>IF(E889="","",IFERROR(VLOOKUP(E889,Cadastro!$C$9:$D$1009,2,FALSE),"PROD. NÃO ENCONTRADO"))</f>
        <v/>
      </c>
      <c r="G889" s="94"/>
      <c r="H889" s="69" t="str">
        <f>IFERROR(G889*VLOOKUP(E889,Saldo!$P$8:$U$1009,6,FALSE),"")</f>
        <v/>
      </c>
      <c r="I889" s="104" t="str">
        <f>IFERROR(IF(D889="","",VLOOKUP(E889,Saldo!$P$8:$Q$1009,2,FALSE)),"")</f>
        <v/>
      </c>
      <c r="J889" s="76"/>
      <c r="K889" s="28" t="str">
        <f t="shared" si="13"/>
        <v/>
      </c>
    </row>
    <row r="890" spans="1:11" ht="18.95" customHeight="1" x14ac:dyDescent="0.25">
      <c r="A890" s="52"/>
      <c r="C890" s="76"/>
      <c r="D890" s="185"/>
      <c r="E890" s="76"/>
      <c r="F890" s="76" t="str">
        <f>IF(E890="","",IFERROR(VLOOKUP(E890,Cadastro!$C$9:$D$1009,2,FALSE),"PROD. NÃO ENCONTRADO"))</f>
        <v/>
      </c>
      <c r="G890" s="94"/>
      <c r="H890" s="69" t="str">
        <f>IFERROR(G890*VLOOKUP(E890,Saldo!$P$8:$U$1009,6,FALSE),"")</f>
        <v/>
      </c>
      <c r="I890" s="104" t="str">
        <f>IFERROR(IF(D890="","",VLOOKUP(E890,Saldo!$P$8:$Q$1009,2,FALSE)),"")</f>
        <v/>
      </c>
      <c r="J890" s="76"/>
      <c r="K890" s="28" t="str">
        <f t="shared" si="13"/>
        <v/>
      </c>
    </row>
    <row r="891" spans="1:11" ht="18.95" customHeight="1" x14ac:dyDescent="0.25">
      <c r="A891" s="52"/>
      <c r="C891" s="76"/>
      <c r="D891" s="185"/>
      <c r="E891" s="76"/>
      <c r="F891" s="76" t="str">
        <f>IF(E891="","",IFERROR(VLOOKUP(E891,Cadastro!$C$9:$D$1009,2,FALSE),"PROD. NÃO ENCONTRADO"))</f>
        <v/>
      </c>
      <c r="G891" s="94"/>
      <c r="H891" s="69" t="str">
        <f>IFERROR(G891*VLOOKUP(E891,Saldo!$P$8:$U$1009,6,FALSE),"")</f>
        <v/>
      </c>
      <c r="I891" s="104" t="str">
        <f>IFERROR(IF(D891="","",VLOOKUP(E891,Saldo!$P$8:$Q$1009,2,FALSE)),"")</f>
        <v/>
      </c>
      <c r="J891" s="76"/>
      <c r="K891" s="28" t="str">
        <f t="shared" si="13"/>
        <v/>
      </c>
    </row>
    <row r="892" spans="1:11" ht="18.95" customHeight="1" x14ac:dyDescent="0.25">
      <c r="A892" s="52"/>
      <c r="C892" s="76"/>
      <c r="D892" s="185"/>
      <c r="E892" s="76"/>
      <c r="F892" s="76" t="str">
        <f>IF(E892="","",IFERROR(VLOOKUP(E892,Cadastro!$C$9:$D$1009,2,FALSE),"PROD. NÃO ENCONTRADO"))</f>
        <v/>
      </c>
      <c r="G892" s="94"/>
      <c r="H892" s="69" t="str">
        <f>IFERROR(G892*VLOOKUP(E892,Saldo!$P$8:$U$1009,6,FALSE),"")</f>
        <v/>
      </c>
      <c r="I892" s="104" t="str">
        <f>IFERROR(IF(D892="","",VLOOKUP(E892,Saldo!$P$8:$Q$1009,2,FALSE)),"")</f>
        <v/>
      </c>
      <c r="J892" s="76"/>
      <c r="K892" s="28" t="str">
        <f t="shared" si="13"/>
        <v/>
      </c>
    </row>
    <row r="893" spans="1:11" ht="18.95" customHeight="1" x14ac:dyDescent="0.25">
      <c r="A893" s="52"/>
      <c r="C893" s="76"/>
      <c r="D893" s="185"/>
      <c r="E893" s="76"/>
      <c r="F893" s="76" t="str">
        <f>IF(E893="","",IFERROR(VLOOKUP(E893,Cadastro!$C$9:$D$1009,2,FALSE),"PROD. NÃO ENCONTRADO"))</f>
        <v/>
      </c>
      <c r="G893" s="94"/>
      <c r="H893" s="69" t="str">
        <f>IFERROR(G893*VLOOKUP(E893,Saldo!$P$8:$U$1009,6,FALSE),"")</f>
        <v/>
      </c>
      <c r="I893" s="104" t="str">
        <f>IFERROR(IF(D893="","",VLOOKUP(E893,Saldo!$P$8:$Q$1009,2,FALSE)),"")</f>
        <v/>
      </c>
      <c r="J893" s="76"/>
      <c r="K893" s="28" t="str">
        <f t="shared" si="13"/>
        <v/>
      </c>
    </row>
    <row r="894" spans="1:11" ht="18.95" customHeight="1" x14ac:dyDescent="0.25">
      <c r="A894" s="52"/>
      <c r="C894" s="76"/>
      <c r="D894" s="185"/>
      <c r="E894" s="76"/>
      <c r="F894" s="76" t="str">
        <f>IF(E894="","",IFERROR(VLOOKUP(E894,Cadastro!$C$9:$D$1009,2,FALSE),"PROD. NÃO ENCONTRADO"))</f>
        <v/>
      </c>
      <c r="G894" s="94"/>
      <c r="H894" s="69" t="str">
        <f>IFERROR(G894*VLOOKUP(E894,Saldo!$P$8:$U$1009,6,FALSE),"")</f>
        <v/>
      </c>
      <c r="I894" s="104" t="str">
        <f>IFERROR(IF(D894="","",VLOOKUP(E894,Saldo!$P$8:$Q$1009,2,FALSE)),"")</f>
        <v/>
      </c>
      <c r="J894" s="76"/>
      <c r="K894" s="28" t="str">
        <f t="shared" si="13"/>
        <v/>
      </c>
    </row>
    <row r="895" spans="1:11" ht="18.95" customHeight="1" x14ac:dyDescent="0.25">
      <c r="A895" s="52"/>
      <c r="C895" s="76"/>
      <c r="D895" s="185"/>
      <c r="E895" s="76"/>
      <c r="F895" s="76" t="str">
        <f>IF(E895="","",IFERROR(VLOOKUP(E895,Cadastro!$C$9:$D$1009,2,FALSE),"PROD. NÃO ENCONTRADO"))</f>
        <v/>
      </c>
      <c r="G895" s="94"/>
      <c r="H895" s="69" t="str">
        <f>IFERROR(G895*VLOOKUP(E895,Saldo!$P$8:$U$1009,6,FALSE),"")</f>
        <v/>
      </c>
      <c r="I895" s="104" t="str">
        <f>IFERROR(IF(D895="","",VLOOKUP(E895,Saldo!$P$8:$Q$1009,2,FALSE)),"")</f>
        <v/>
      </c>
      <c r="J895" s="76"/>
      <c r="K895" s="28" t="str">
        <f t="shared" si="13"/>
        <v/>
      </c>
    </row>
    <row r="896" spans="1:11" ht="18.95" customHeight="1" x14ac:dyDescent="0.25">
      <c r="A896" s="52"/>
      <c r="C896" s="76"/>
      <c r="D896" s="185"/>
      <c r="E896" s="76"/>
      <c r="F896" s="76" t="str">
        <f>IF(E896="","",IFERROR(VLOOKUP(E896,Cadastro!$C$9:$D$1009,2,FALSE),"PROD. NÃO ENCONTRADO"))</f>
        <v/>
      </c>
      <c r="G896" s="94"/>
      <c r="H896" s="69" t="str">
        <f>IFERROR(G896*VLOOKUP(E896,Saldo!$P$8:$U$1009,6,FALSE),"")</f>
        <v/>
      </c>
      <c r="I896" s="104" t="str">
        <f>IFERROR(IF(D896="","",VLOOKUP(E896,Saldo!$P$8:$Q$1009,2,FALSE)),"")</f>
        <v/>
      </c>
      <c r="J896" s="76"/>
      <c r="K896" s="28" t="str">
        <f t="shared" si="13"/>
        <v/>
      </c>
    </row>
    <row r="897" spans="1:11" ht="18.95" customHeight="1" x14ac:dyDescent="0.25">
      <c r="A897" s="52"/>
      <c r="C897" s="76"/>
      <c r="D897" s="185"/>
      <c r="E897" s="76"/>
      <c r="F897" s="76" t="str">
        <f>IF(E897="","",IFERROR(VLOOKUP(E897,Cadastro!$C$9:$D$1009,2,FALSE),"PROD. NÃO ENCONTRADO"))</f>
        <v/>
      </c>
      <c r="G897" s="94"/>
      <c r="H897" s="69" t="str">
        <f>IFERROR(G897*VLOOKUP(E897,Saldo!$P$8:$U$1009,6,FALSE),"")</f>
        <v/>
      </c>
      <c r="I897" s="104" t="str">
        <f>IFERROR(IF(D897="","",VLOOKUP(E897,Saldo!$P$8:$Q$1009,2,FALSE)),"")</f>
        <v/>
      </c>
      <c r="J897" s="76"/>
      <c r="K897" s="28" t="str">
        <f t="shared" si="13"/>
        <v/>
      </c>
    </row>
    <row r="898" spans="1:11" ht="18.95" customHeight="1" x14ac:dyDescent="0.25">
      <c r="A898" s="52"/>
      <c r="C898" s="76"/>
      <c r="D898" s="185"/>
      <c r="E898" s="76"/>
      <c r="F898" s="76" t="str">
        <f>IF(E898="","",IFERROR(VLOOKUP(E898,Cadastro!$C$9:$D$1009,2,FALSE),"PROD. NÃO ENCONTRADO"))</f>
        <v/>
      </c>
      <c r="G898" s="94"/>
      <c r="H898" s="69" t="str">
        <f>IFERROR(G898*VLOOKUP(E898,Saldo!$P$8:$U$1009,6,FALSE),"")</f>
        <v/>
      </c>
      <c r="I898" s="104" t="str">
        <f>IFERROR(IF(D898="","",VLOOKUP(E898,Saldo!$P$8:$Q$1009,2,FALSE)),"")</f>
        <v/>
      </c>
      <c r="J898" s="76"/>
      <c r="K898" s="28" t="str">
        <f t="shared" si="13"/>
        <v/>
      </c>
    </row>
    <row r="899" spans="1:11" ht="18.95" customHeight="1" x14ac:dyDescent="0.25">
      <c r="A899" s="52"/>
      <c r="C899" s="76"/>
      <c r="D899" s="185"/>
      <c r="E899" s="76"/>
      <c r="F899" s="76" t="str">
        <f>IF(E899="","",IFERROR(VLOOKUP(E899,Cadastro!$C$9:$D$1009,2,FALSE),"PROD. NÃO ENCONTRADO"))</f>
        <v/>
      </c>
      <c r="G899" s="94"/>
      <c r="H899" s="69" t="str">
        <f>IFERROR(G899*VLOOKUP(E899,Saldo!$P$8:$U$1009,6,FALSE),"")</f>
        <v/>
      </c>
      <c r="I899" s="104" t="str">
        <f>IFERROR(IF(D899="","",VLOOKUP(E899,Saldo!$P$8:$Q$1009,2,FALSE)),"")</f>
        <v/>
      </c>
      <c r="J899" s="76"/>
      <c r="K899" s="28" t="str">
        <f t="shared" si="13"/>
        <v/>
      </c>
    </row>
    <row r="900" spans="1:11" ht="18.95" customHeight="1" x14ac:dyDescent="0.25">
      <c r="A900" s="52"/>
      <c r="C900" s="76"/>
      <c r="D900" s="185"/>
      <c r="E900" s="76"/>
      <c r="F900" s="76" t="str">
        <f>IF(E900="","",IFERROR(VLOOKUP(E900,Cadastro!$C$9:$D$1009,2,FALSE),"PROD. NÃO ENCONTRADO"))</f>
        <v/>
      </c>
      <c r="G900" s="94"/>
      <c r="H900" s="69" t="str">
        <f>IFERROR(G900*VLOOKUP(E900,Saldo!$P$8:$U$1009,6,FALSE),"")</f>
        <v/>
      </c>
      <c r="I900" s="104" t="str">
        <f>IFERROR(IF(D900="","",VLOOKUP(E900,Saldo!$P$8:$Q$1009,2,FALSE)),"")</f>
        <v/>
      </c>
      <c r="J900" s="76"/>
      <c r="K900" s="28" t="str">
        <f t="shared" si="13"/>
        <v/>
      </c>
    </row>
    <row r="901" spans="1:11" ht="18.95" customHeight="1" x14ac:dyDescent="0.25">
      <c r="A901" s="52"/>
      <c r="C901" s="76"/>
      <c r="D901" s="185"/>
      <c r="E901" s="76"/>
      <c r="F901" s="76" t="str">
        <f>IF(E901="","",IFERROR(VLOOKUP(E901,Cadastro!$C$9:$D$1009,2,FALSE),"PROD. NÃO ENCONTRADO"))</f>
        <v/>
      </c>
      <c r="G901" s="94"/>
      <c r="H901" s="69" t="str">
        <f>IFERROR(G901*VLOOKUP(E901,Saldo!$P$8:$U$1009,6,FALSE),"")</f>
        <v/>
      </c>
      <c r="I901" s="104" t="str">
        <f>IFERROR(IF(D901="","",VLOOKUP(E901,Saldo!$P$8:$Q$1009,2,FALSE)),"")</f>
        <v/>
      </c>
      <c r="J901" s="76"/>
      <c r="K901" s="28" t="str">
        <f t="shared" si="13"/>
        <v/>
      </c>
    </row>
    <row r="902" spans="1:11" ht="18.95" customHeight="1" x14ac:dyDescent="0.25">
      <c r="A902" s="52"/>
      <c r="C902" s="76"/>
      <c r="D902" s="185"/>
      <c r="E902" s="76"/>
      <c r="F902" s="76" t="str">
        <f>IF(E902="","",IFERROR(VLOOKUP(E902,Cadastro!$C$9:$D$1009,2,FALSE),"PROD. NÃO ENCONTRADO"))</f>
        <v/>
      </c>
      <c r="G902" s="94"/>
      <c r="H902" s="69" t="str">
        <f>IFERROR(G902*VLOOKUP(E902,Saldo!$P$8:$U$1009,6,FALSE),"")</f>
        <v/>
      </c>
      <c r="I902" s="104" t="str">
        <f>IFERROR(IF(D902="","",VLOOKUP(E902,Saldo!$P$8:$Q$1009,2,FALSE)),"")</f>
        <v/>
      </c>
      <c r="J902" s="76"/>
      <c r="K902" s="28" t="str">
        <f t="shared" si="13"/>
        <v/>
      </c>
    </row>
    <row r="903" spans="1:11" ht="18.95" customHeight="1" x14ac:dyDescent="0.25">
      <c r="A903" s="52"/>
      <c r="C903" s="76"/>
      <c r="D903" s="185"/>
      <c r="E903" s="76"/>
      <c r="F903" s="76" t="str">
        <f>IF(E903="","",IFERROR(VLOOKUP(E903,Cadastro!$C$9:$D$1009,2,FALSE),"PROD. NÃO ENCONTRADO"))</f>
        <v/>
      </c>
      <c r="G903" s="94"/>
      <c r="H903" s="69" t="str">
        <f>IFERROR(G903*VLOOKUP(E903,Saldo!$P$8:$U$1009,6,FALSE),"")</f>
        <v/>
      </c>
      <c r="I903" s="104" t="str">
        <f>IFERROR(IF(D903="","",VLOOKUP(E903,Saldo!$P$8:$Q$1009,2,FALSE)),"")</f>
        <v/>
      </c>
      <c r="J903" s="76"/>
      <c r="K903" s="28" t="str">
        <f t="shared" si="13"/>
        <v/>
      </c>
    </row>
    <row r="904" spans="1:11" ht="18.95" customHeight="1" x14ac:dyDescent="0.25">
      <c r="A904" s="52"/>
      <c r="C904" s="76"/>
      <c r="D904" s="185"/>
      <c r="E904" s="76"/>
      <c r="F904" s="76" t="str">
        <f>IF(E904="","",IFERROR(VLOOKUP(E904,Cadastro!$C$9:$D$1009,2,FALSE),"PROD. NÃO ENCONTRADO"))</f>
        <v/>
      </c>
      <c r="G904" s="94"/>
      <c r="H904" s="69" t="str">
        <f>IFERROR(G904*VLOOKUP(E904,Saldo!$P$8:$U$1009,6,FALSE),"")</f>
        <v/>
      </c>
      <c r="I904" s="104" t="str">
        <f>IFERROR(IF(D904="","",VLOOKUP(E904,Saldo!$P$8:$Q$1009,2,FALSE)),"")</f>
        <v/>
      </c>
      <c r="J904" s="76"/>
      <c r="K904" s="28" t="str">
        <f t="shared" si="13"/>
        <v/>
      </c>
    </row>
    <row r="905" spans="1:11" ht="18.95" customHeight="1" x14ac:dyDescent="0.25">
      <c r="A905" s="52"/>
      <c r="C905" s="76"/>
      <c r="D905" s="185"/>
      <c r="E905" s="76"/>
      <c r="F905" s="76" t="str">
        <f>IF(E905="","",IFERROR(VLOOKUP(E905,Cadastro!$C$9:$D$1009,2,FALSE),"PROD. NÃO ENCONTRADO"))</f>
        <v/>
      </c>
      <c r="G905" s="94"/>
      <c r="H905" s="69" t="str">
        <f>IFERROR(G905*VLOOKUP(E905,Saldo!$P$8:$U$1009,6,FALSE),"")</f>
        <v/>
      </c>
      <c r="I905" s="104" t="str">
        <f>IFERROR(IF(D905="","",VLOOKUP(E905,Saldo!$P$8:$Q$1009,2,FALSE)),"")</f>
        <v/>
      </c>
      <c r="J905" s="76"/>
      <c r="K905" s="28" t="str">
        <f t="shared" si="13"/>
        <v/>
      </c>
    </row>
    <row r="906" spans="1:11" ht="18.95" customHeight="1" x14ac:dyDescent="0.25">
      <c r="A906" s="52"/>
      <c r="C906" s="76"/>
      <c r="D906" s="185"/>
      <c r="E906" s="76"/>
      <c r="F906" s="76" t="str">
        <f>IF(E906="","",IFERROR(VLOOKUP(E906,Cadastro!$C$9:$D$1009,2,FALSE),"PROD. NÃO ENCONTRADO"))</f>
        <v/>
      </c>
      <c r="G906" s="94"/>
      <c r="H906" s="69" t="str">
        <f>IFERROR(G906*VLOOKUP(E906,Saldo!$P$8:$U$1009,6,FALSE),"")</f>
        <v/>
      </c>
      <c r="I906" s="104" t="str">
        <f>IFERROR(IF(D906="","",VLOOKUP(E906,Saldo!$P$8:$Q$1009,2,FALSE)),"")</f>
        <v/>
      </c>
      <c r="J906" s="76"/>
      <c r="K906" s="28" t="str">
        <f t="shared" ref="K906:K969" si="14">IF(D906="","",MONTH(D906))</f>
        <v/>
      </c>
    </row>
    <row r="907" spans="1:11" ht="18.95" customHeight="1" x14ac:dyDescent="0.25">
      <c r="A907" s="52"/>
      <c r="C907" s="76"/>
      <c r="D907" s="185"/>
      <c r="E907" s="76"/>
      <c r="F907" s="76" t="str">
        <f>IF(E907="","",IFERROR(VLOOKUP(E907,Cadastro!$C$9:$D$1009,2,FALSE),"PROD. NÃO ENCONTRADO"))</f>
        <v/>
      </c>
      <c r="G907" s="94"/>
      <c r="H907" s="69" t="str">
        <f>IFERROR(G907*VLOOKUP(E907,Saldo!$P$8:$U$1009,6,FALSE),"")</f>
        <v/>
      </c>
      <c r="I907" s="104" t="str">
        <f>IFERROR(IF(D907="","",VLOOKUP(E907,Saldo!$P$8:$Q$1009,2,FALSE)),"")</f>
        <v/>
      </c>
      <c r="J907" s="76"/>
      <c r="K907" s="28" t="str">
        <f t="shared" si="14"/>
        <v/>
      </c>
    </row>
    <row r="908" spans="1:11" ht="18.95" customHeight="1" x14ac:dyDescent="0.25">
      <c r="A908" s="52"/>
      <c r="C908" s="76"/>
      <c r="D908" s="185"/>
      <c r="E908" s="76"/>
      <c r="F908" s="76" t="str">
        <f>IF(E908="","",IFERROR(VLOOKUP(E908,Cadastro!$C$9:$D$1009,2,FALSE),"PROD. NÃO ENCONTRADO"))</f>
        <v/>
      </c>
      <c r="G908" s="94"/>
      <c r="H908" s="69" t="str">
        <f>IFERROR(G908*VLOOKUP(E908,Saldo!$P$8:$U$1009,6,FALSE),"")</f>
        <v/>
      </c>
      <c r="I908" s="104" t="str">
        <f>IFERROR(IF(D908="","",VLOOKUP(E908,Saldo!$P$8:$Q$1009,2,FALSE)),"")</f>
        <v/>
      </c>
      <c r="J908" s="76"/>
      <c r="K908" s="28" t="str">
        <f t="shared" si="14"/>
        <v/>
      </c>
    </row>
    <row r="909" spans="1:11" ht="18.95" customHeight="1" x14ac:dyDescent="0.25">
      <c r="A909" s="52"/>
      <c r="C909" s="76"/>
      <c r="D909" s="185"/>
      <c r="E909" s="76"/>
      <c r="F909" s="76" t="str">
        <f>IF(E909="","",IFERROR(VLOOKUP(E909,Cadastro!$C$9:$D$1009,2,FALSE),"PROD. NÃO ENCONTRADO"))</f>
        <v/>
      </c>
      <c r="G909" s="94"/>
      <c r="H909" s="69" t="str">
        <f>IFERROR(G909*VLOOKUP(E909,Saldo!$P$8:$U$1009,6,FALSE),"")</f>
        <v/>
      </c>
      <c r="I909" s="104" t="str">
        <f>IFERROR(IF(D909="","",VLOOKUP(E909,Saldo!$P$8:$Q$1009,2,FALSE)),"")</f>
        <v/>
      </c>
      <c r="J909" s="76"/>
      <c r="K909" s="28" t="str">
        <f t="shared" si="14"/>
        <v/>
      </c>
    </row>
    <row r="910" spans="1:11" ht="18.95" customHeight="1" x14ac:dyDescent="0.25">
      <c r="A910" s="52"/>
      <c r="C910" s="76"/>
      <c r="D910" s="185"/>
      <c r="E910" s="76"/>
      <c r="F910" s="76" t="str">
        <f>IF(E910="","",IFERROR(VLOOKUP(E910,Cadastro!$C$9:$D$1009,2,FALSE),"PROD. NÃO ENCONTRADO"))</f>
        <v/>
      </c>
      <c r="G910" s="94"/>
      <c r="H910" s="69" t="str">
        <f>IFERROR(G910*VLOOKUP(E910,Saldo!$P$8:$U$1009,6,FALSE),"")</f>
        <v/>
      </c>
      <c r="I910" s="104" t="str">
        <f>IFERROR(IF(D910="","",VLOOKUP(E910,Saldo!$P$8:$Q$1009,2,FALSE)),"")</f>
        <v/>
      </c>
      <c r="J910" s="76"/>
      <c r="K910" s="28" t="str">
        <f t="shared" si="14"/>
        <v/>
      </c>
    </row>
    <row r="911" spans="1:11" ht="18.95" customHeight="1" x14ac:dyDescent="0.25">
      <c r="A911" s="52"/>
      <c r="C911" s="76"/>
      <c r="D911" s="185"/>
      <c r="E911" s="76"/>
      <c r="F911" s="76" t="str">
        <f>IF(E911="","",IFERROR(VLOOKUP(E911,Cadastro!$C$9:$D$1009,2,FALSE),"PROD. NÃO ENCONTRADO"))</f>
        <v/>
      </c>
      <c r="G911" s="94"/>
      <c r="H911" s="69" t="str">
        <f>IFERROR(G911*VLOOKUP(E911,Saldo!$P$8:$U$1009,6,FALSE),"")</f>
        <v/>
      </c>
      <c r="I911" s="104" t="str">
        <f>IFERROR(IF(D911="","",VLOOKUP(E911,Saldo!$P$8:$Q$1009,2,FALSE)),"")</f>
        <v/>
      </c>
      <c r="J911" s="76"/>
      <c r="K911" s="28" t="str">
        <f t="shared" si="14"/>
        <v/>
      </c>
    </row>
    <row r="912" spans="1:11" ht="18.95" customHeight="1" x14ac:dyDescent="0.25">
      <c r="A912" s="52"/>
      <c r="C912" s="76"/>
      <c r="D912" s="185"/>
      <c r="E912" s="76"/>
      <c r="F912" s="76" t="str">
        <f>IF(E912="","",IFERROR(VLOOKUP(E912,Cadastro!$C$9:$D$1009,2,FALSE),"PROD. NÃO ENCONTRADO"))</f>
        <v/>
      </c>
      <c r="G912" s="94"/>
      <c r="H912" s="69" t="str">
        <f>IFERROR(G912*VLOOKUP(E912,Saldo!$P$8:$U$1009,6,FALSE),"")</f>
        <v/>
      </c>
      <c r="I912" s="104" t="str">
        <f>IFERROR(IF(D912="","",VLOOKUP(E912,Saldo!$P$8:$Q$1009,2,FALSE)),"")</f>
        <v/>
      </c>
      <c r="J912" s="76"/>
      <c r="K912" s="28" t="str">
        <f t="shared" si="14"/>
        <v/>
      </c>
    </row>
    <row r="913" spans="1:11" ht="18.95" customHeight="1" x14ac:dyDescent="0.25">
      <c r="A913" s="52"/>
      <c r="C913" s="76"/>
      <c r="D913" s="185"/>
      <c r="E913" s="76"/>
      <c r="F913" s="76" t="str">
        <f>IF(E913="","",IFERROR(VLOOKUP(E913,Cadastro!$C$9:$D$1009,2,FALSE),"PROD. NÃO ENCONTRADO"))</f>
        <v/>
      </c>
      <c r="G913" s="94"/>
      <c r="H913" s="69" t="str">
        <f>IFERROR(G913*VLOOKUP(E913,Saldo!$P$8:$U$1009,6,FALSE),"")</f>
        <v/>
      </c>
      <c r="I913" s="104" t="str">
        <f>IFERROR(IF(D913="","",VLOOKUP(E913,Saldo!$P$8:$Q$1009,2,FALSE)),"")</f>
        <v/>
      </c>
      <c r="J913" s="76"/>
      <c r="K913" s="28" t="str">
        <f t="shared" si="14"/>
        <v/>
      </c>
    </row>
    <row r="914" spans="1:11" ht="18.95" customHeight="1" x14ac:dyDescent="0.25">
      <c r="A914" s="52"/>
      <c r="C914" s="76"/>
      <c r="D914" s="185"/>
      <c r="E914" s="76"/>
      <c r="F914" s="76" t="str">
        <f>IF(E914="","",IFERROR(VLOOKUP(E914,Cadastro!$C$9:$D$1009,2,FALSE),"PROD. NÃO ENCONTRADO"))</f>
        <v/>
      </c>
      <c r="G914" s="94"/>
      <c r="H914" s="69" t="str">
        <f>IFERROR(G914*VLOOKUP(E914,Saldo!$P$8:$U$1009,6,FALSE),"")</f>
        <v/>
      </c>
      <c r="I914" s="104" t="str">
        <f>IFERROR(IF(D914="","",VLOOKUP(E914,Saldo!$P$8:$Q$1009,2,FALSE)),"")</f>
        <v/>
      </c>
      <c r="J914" s="76"/>
      <c r="K914" s="28" t="str">
        <f t="shared" si="14"/>
        <v/>
      </c>
    </row>
    <row r="915" spans="1:11" ht="18.95" customHeight="1" x14ac:dyDescent="0.25">
      <c r="A915" s="52"/>
      <c r="C915" s="76"/>
      <c r="D915" s="185"/>
      <c r="E915" s="76"/>
      <c r="F915" s="76" t="str">
        <f>IF(E915="","",IFERROR(VLOOKUP(E915,Cadastro!$C$9:$D$1009,2,FALSE),"PROD. NÃO ENCONTRADO"))</f>
        <v/>
      </c>
      <c r="G915" s="94"/>
      <c r="H915" s="69" t="str">
        <f>IFERROR(G915*VLOOKUP(E915,Saldo!$P$8:$U$1009,6,FALSE),"")</f>
        <v/>
      </c>
      <c r="I915" s="104" t="str">
        <f>IFERROR(IF(D915="","",VLOOKUP(E915,Saldo!$P$8:$Q$1009,2,FALSE)),"")</f>
        <v/>
      </c>
      <c r="J915" s="76"/>
      <c r="K915" s="28" t="str">
        <f t="shared" si="14"/>
        <v/>
      </c>
    </row>
    <row r="916" spans="1:11" ht="18.95" customHeight="1" x14ac:dyDescent="0.25">
      <c r="A916" s="52"/>
      <c r="C916" s="76"/>
      <c r="D916" s="185"/>
      <c r="E916" s="76"/>
      <c r="F916" s="76" t="str">
        <f>IF(E916="","",IFERROR(VLOOKUP(E916,Cadastro!$C$9:$D$1009,2,FALSE),"PROD. NÃO ENCONTRADO"))</f>
        <v/>
      </c>
      <c r="G916" s="94"/>
      <c r="H916" s="69" t="str">
        <f>IFERROR(G916*VLOOKUP(E916,Saldo!$P$8:$U$1009,6,FALSE),"")</f>
        <v/>
      </c>
      <c r="I916" s="104" t="str">
        <f>IFERROR(IF(D916="","",VLOOKUP(E916,Saldo!$P$8:$Q$1009,2,FALSE)),"")</f>
        <v/>
      </c>
      <c r="J916" s="76"/>
      <c r="K916" s="28" t="str">
        <f t="shared" si="14"/>
        <v/>
      </c>
    </row>
    <row r="917" spans="1:11" ht="18.95" customHeight="1" x14ac:dyDescent="0.25">
      <c r="A917" s="52"/>
      <c r="C917" s="76"/>
      <c r="D917" s="185"/>
      <c r="E917" s="76"/>
      <c r="F917" s="76" t="str">
        <f>IF(E917="","",IFERROR(VLOOKUP(E917,Cadastro!$C$9:$D$1009,2,FALSE),"PROD. NÃO ENCONTRADO"))</f>
        <v/>
      </c>
      <c r="G917" s="94"/>
      <c r="H917" s="69" t="str">
        <f>IFERROR(G917*VLOOKUP(E917,Saldo!$P$8:$U$1009,6,FALSE),"")</f>
        <v/>
      </c>
      <c r="I917" s="104" t="str">
        <f>IFERROR(IF(D917="","",VLOOKUP(E917,Saldo!$P$8:$Q$1009,2,FALSE)),"")</f>
        <v/>
      </c>
      <c r="J917" s="76"/>
      <c r="K917" s="28" t="str">
        <f t="shared" si="14"/>
        <v/>
      </c>
    </row>
    <row r="918" spans="1:11" ht="18.95" customHeight="1" x14ac:dyDescent="0.25">
      <c r="A918" s="52"/>
      <c r="C918" s="76"/>
      <c r="D918" s="185"/>
      <c r="E918" s="76"/>
      <c r="F918" s="76" t="str">
        <f>IF(E918="","",IFERROR(VLOOKUP(E918,Cadastro!$C$9:$D$1009,2,FALSE),"PROD. NÃO ENCONTRADO"))</f>
        <v/>
      </c>
      <c r="G918" s="94"/>
      <c r="H918" s="69" t="str">
        <f>IFERROR(G918*VLOOKUP(E918,Saldo!$P$8:$U$1009,6,FALSE),"")</f>
        <v/>
      </c>
      <c r="I918" s="104" t="str">
        <f>IFERROR(IF(D918="","",VLOOKUP(E918,Saldo!$P$8:$Q$1009,2,FALSE)),"")</f>
        <v/>
      </c>
      <c r="J918" s="76"/>
      <c r="K918" s="28" t="str">
        <f t="shared" si="14"/>
        <v/>
      </c>
    </row>
    <row r="919" spans="1:11" ht="18.95" customHeight="1" x14ac:dyDescent="0.25">
      <c r="A919" s="52"/>
      <c r="C919" s="76"/>
      <c r="D919" s="185"/>
      <c r="E919" s="76"/>
      <c r="F919" s="76" t="str">
        <f>IF(E919="","",IFERROR(VLOOKUP(E919,Cadastro!$C$9:$D$1009,2,FALSE),"PROD. NÃO ENCONTRADO"))</f>
        <v/>
      </c>
      <c r="G919" s="94"/>
      <c r="H919" s="69" t="str">
        <f>IFERROR(G919*VLOOKUP(E919,Saldo!$P$8:$U$1009,6,FALSE),"")</f>
        <v/>
      </c>
      <c r="I919" s="104" t="str">
        <f>IFERROR(IF(D919="","",VLOOKUP(E919,Saldo!$P$8:$Q$1009,2,FALSE)),"")</f>
        <v/>
      </c>
      <c r="J919" s="76"/>
      <c r="K919" s="28" t="str">
        <f t="shared" si="14"/>
        <v/>
      </c>
    </row>
    <row r="920" spans="1:11" ht="18.95" customHeight="1" x14ac:dyDescent="0.25">
      <c r="A920" s="52"/>
      <c r="C920" s="76"/>
      <c r="D920" s="185"/>
      <c r="E920" s="76"/>
      <c r="F920" s="76" t="str">
        <f>IF(E920="","",IFERROR(VLOOKUP(E920,Cadastro!$C$9:$D$1009,2,FALSE),"PROD. NÃO ENCONTRADO"))</f>
        <v/>
      </c>
      <c r="G920" s="94"/>
      <c r="H920" s="69" t="str">
        <f>IFERROR(G920*VLOOKUP(E920,Saldo!$P$8:$U$1009,6,FALSE),"")</f>
        <v/>
      </c>
      <c r="I920" s="104" t="str">
        <f>IFERROR(IF(D920="","",VLOOKUP(E920,Saldo!$P$8:$Q$1009,2,FALSE)),"")</f>
        <v/>
      </c>
      <c r="J920" s="76"/>
      <c r="K920" s="28" t="str">
        <f t="shared" si="14"/>
        <v/>
      </c>
    </row>
    <row r="921" spans="1:11" ht="18.95" customHeight="1" x14ac:dyDescent="0.25">
      <c r="A921" s="52"/>
      <c r="C921" s="76"/>
      <c r="D921" s="185"/>
      <c r="E921" s="76"/>
      <c r="F921" s="76" t="str">
        <f>IF(E921="","",IFERROR(VLOOKUP(E921,Cadastro!$C$9:$D$1009,2,FALSE),"PROD. NÃO ENCONTRADO"))</f>
        <v/>
      </c>
      <c r="G921" s="94"/>
      <c r="H921" s="69" t="str">
        <f>IFERROR(G921*VLOOKUP(E921,Saldo!$P$8:$U$1009,6,FALSE),"")</f>
        <v/>
      </c>
      <c r="I921" s="104" t="str">
        <f>IFERROR(IF(D921="","",VLOOKUP(E921,Saldo!$P$8:$Q$1009,2,FALSE)),"")</f>
        <v/>
      </c>
      <c r="J921" s="76"/>
      <c r="K921" s="28" t="str">
        <f t="shared" si="14"/>
        <v/>
      </c>
    </row>
    <row r="922" spans="1:11" ht="18.95" customHeight="1" x14ac:dyDescent="0.25">
      <c r="A922" s="52"/>
      <c r="C922" s="76"/>
      <c r="D922" s="185"/>
      <c r="E922" s="76"/>
      <c r="F922" s="76" t="str">
        <f>IF(E922="","",IFERROR(VLOOKUP(E922,Cadastro!$C$9:$D$1009,2,FALSE),"PROD. NÃO ENCONTRADO"))</f>
        <v/>
      </c>
      <c r="G922" s="94"/>
      <c r="H922" s="69" t="str">
        <f>IFERROR(G922*VLOOKUP(E922,Saldo!$P$8:$U$1009,6,FALSE),"")</f>
        <v/>
      </c>
      <c r="I922" s="104" t="str">
        <f>IFERROR(IF(D922="","",VLOOKUP(E922,Saldo!$P$8:$Q$1009,2,FALSE)),"")</f>
        <v/>
      </c>
      <c r="J922" s="76"/>
      <c r="K922" s="28" t="str">
        <f t="shared" si="14"/>
        <v/>
      </c>
    </row>
    <row r="923" spans="1:11" ht="18.95" customHeight="1" x14ac:dyDescent="0.25">
      <c r="A923" s="52"/>
      <c r="C923" s="76"/>
      <c r="D923" s="185"/>
      <c r="E923" s="76"/>
      <c r="F923" s="76" t="str">
        <f>IF(E923="","",IFERROR(VLOOKUP(E923,Cadastro!$C$9:$D$1009,2,FALSE),"PROD. NÃO ENCONTRADO"))</f>
        <v/>
      </c>
      <c r="G923" s="94"/>
      <c r="H923" s="69" t="str">
        <f>IFERROR(G923*VLOOKUP(E923,Saldo!$P$8:$U$1009,6,FALSE),"")</f>
        <v/>
      </c>
      <c r="I923" s="104" t="str">
        <f>IFERROR(IF(D923="","",VLOOKUP(E923,Saldo!$P$8:$Q$1009,2,FALSE)),"")</f>
        <v/>
      </c>
      <c r="J923" s="76"/>
      <c r="K923" s="28" t="str">
        <f t="shared" si="14"/>
        <v/>
      </c>
    </row>
    <row r="924" spans="1:11" ht="18.95" customHeight="1" x14ac:dyDescent="0.25">
      <c r="A924" s="52"/>
      <c r="C924" s="76"/>
      <c r="D924" s="185"/>
      <c r="E924" s="76"/>
      <c r="F924" s="76" t="str">
        <f>IF(E924="","",IFERROR(VLOOKUP(E924,Cadastro!$C$9:$D$1009,2,FALSE),"PROD. NÃO ENCONTRADO"))</f>
        <v/>
      </c>
      <c r="G924" s="94"/>
      <c r="H924" s="69" t="str">
        <f>IFERROR(G924*VLOOKUP(E924,Saldo!$P$8:$U$1009,6,FALSE),"")</f>
        <v/>
      </c>
      <c r="I924" s="104" t="str">
        <f>IFERROR(IF(D924="","",VLOOKUP(E924,Saldo!$P$8:$Q$1009,2,FALSE)),"")</f>
        <v/>
      </c>
      <c r="J924" s="76"/>
      <c r="K924" s="28" t="str">
        <f t="shared" si="14"/>
        <v/>
      </c>
    </row>
    <row r="925" spans="1:11" ht="18.95" customHeight="1" x14ac:dyDescent="0.25">
      <c r="A925" s="52"/>
      <c r="C925" s="76"/>
      <c r="D925" s="185"/>
      <c r="E925" s="76"/>
      <c r="F925" s="76" t="str">
        <f>IF(E925="","",IFERROR(VLOOKUP(E925,Cadastro!$C$9:$D$1009,2,FALSE),"PROD. NÃO ENCONTRADO"))</f>
        <v/>
      </c>
      <c r="G925" s="94"/>
      <c r="H925" s="69" t="str">
        <f>IFERROR(G925*VLOOKUP(E925,Saldo!$P$8:$U$1009,6,FALSE),"")</f>
        <v/>
      </c>
      <c r="I925" s="104" t="str">
        <f>IFERROR(IF(D925="","",VLOOKUP(E925,Saldo!$P$8:$Q$1009,2,FALSE)),"")</f>
        <v/>
      </c>
      <c r="J925" s="76"/>
      <c r="K925" s="28" t="str">
        <f t="shared" si="14"/>
        <v/>
      </c>
    </row>
    <row r="926" spans="1:11" ht="18.95" customHeight="1" x14ac:dyDescent="0.25">
      <c r="A926" s="52"/>
      <c r="C926" s="76"/>
      <c r="D926" s="185"/>
      <c r="E926" s="76"/>
      <c r="F926" s="76" t="str">
        <f>IF(E926="","",IFERROR(VLOOKUP(E926,Cadastro!$C$9:$D$1009,2,FALSE),"PROD. NÃO ENCONTRADO"))</f>
        <v/>
      </c>
      <c r="G926" s="94"/>
      <c r="H926" s="69" t="str">
        <f>IFERROR(G926*VLOOKUP(E926,Saldo!$P$8:$U$1009,6,FALSE),"")</f>
        <v/>
      </c>
      <c r="I926" s="104" t="str">
        <f>IFERROR(IF(D926="","",VLOOKUP(E926,Saldo!$P$8:$Q$1009,2,FALSE)),"")</f>
        <v/>
      </c>
      <c r="J926" s="76"/>
      <c r="K926" s="28" t="str">
        <f t="shared" si="14"/>
        <v/>
      </c>
    </row>
    <row r="927" spans="1:11" ht="18.95" customHeight="1" x14ac:dyDescent="0.25">
      <c r="A927" s="52"/>
      <c r="C927" s="76"/>
      <c r="D927" s="185"/>
      <c r="E927" s="76"/>
      <c r="F927" s="76" t="str">
        <f>IF(E927="","",IFERROR(VLOOKUP(E927,Cadastro!$C$9:$D$1009,2,FALSE),"PROD. NÃO ENCONTRADO"))</f>
        <v/>
      </c>
      <c r="G927" s="94"/>
      <c r="H927" s="69" t="str">
        <f>IFERROR(G927*VLOOKUP(E927,Saldo!$P$8:$U$1009,6,FALSE),"")</f>
        <v/>
      </c>
      <c r="I927" s="104" t="str">
        <f>IFERROR(IF(D927="","",VLOOKUP(E927,Saldo!$P$8:$Q$1009,2,FALSE)),"")</f>
        <v/>
      </c>
      <c r="J927" s="76"/>
      <c r="K927" s="28" t="str">
        <f t="shared" si="14"/>
        <v/>
      </c>
    </row>
    <row r="928" spans="1:11" ht="18.95" customHeight="1" x14ac:dyDescent="0.25">
      <c r="A928" s="52"/>
      <c r="C928" s="76"/>
      <c r="D928" s="185"/>
      <c r="E928" s="76"/>
      <c r="F928" s="76" t="str">
        <f>IF(E928="","",IFERROR(VLOOKUP(E928,Cadastro!$C$9:$D$1009,2,FALSE),"PROD. NÃO ENCONTRADO"))</f>
        <v/>
      </c>
      <c r="G928" s="94"/>
      <c r="H928" s="69" t="str">
        <f>IFERROR(G928*VLOOKUP(E928,Saldo!$P$8:$U$1009,6,FALSE),"")</f>
        <v/>
      </c>
      <c r="I928" s="104" t="str">
        <f>IFERROR(IF(D928="","",VLOOKUP(E928,Saldo!$P$8:$Q$1009,2,FALSE)),"")</f>
        <v/>
      </c>
      <c r="J928" s="76"/>
      <c r="K928" s="28" t="str">
        <f t="shared" si="14"/>
        <v/>
      </c>
    </row>
    <row r="929" spans="1:11" ht="18.95" customHeight="1" x14ac:dyDescent="0.25">
      <c r="A929" s="52"/>
      <c r="C929" s="76"/>
      <c r="D929" s="185"/>
      <c r="E929" s="76"/>
      <c r="F929" s="76" t="str">
        <f>IF(E929="","",IFERROR(VLOOKUP(E929,Cadastro!$C$9:$D$1009,2,FALSE),"PROD. NÃO ENCONTRADO"))</f>
        <v/>
      </c>
      <c r="G929" s="94"/>
      <c r="H929" s="69" t="str">
        <f>IFERROR(G929*VLOOKUP(E929,Saldo!$P$8:$U$1009,6,FALSE),"")</f>
        <v/>
      </c>
      <c r="I929" s="104" t="str">
        <f>IFERROR(IF(D929="","",VLOOKUP(E929,Saldo!$P$8:$Q$1009,2,FALSE)),"")</f>
        <v/>
      </c>
      <c r="J929" s="76"/>
      <c r="K929" s="28" t="str">
        <f t="shared" si="14"/>
        <v/>
      </c>
    </row>
    <row r="930" spans="1:11" ht="18.95" customHeight="1" x14ac:dyDescent="0.25">
      <c r="A930" s="52"/>
      <c r="C930" s="76"/>
      <c r="D930" s="185"/>
      <c r="E930" s="76"/>
      <c r="F930" s="76" t="str">
        <f>IF(E930="","",IFERROR(VLOOKUP(E930,Cadastro!$C$9:$D$1009,2,FALSE),"PROD. NÃO ENCONTRADO"))</f>
        <v/>
      </c>
      <c r="G930" s="94"/>
      <c r="H930" s="69" t="str">
        <f>IFERROR(G930*VLOOKUP(E930,Saldo!$P$8:$U$1009,6,FALSE),"")</f>
        <v/>
      </c>
      <c r="I930" s="104" t="str">
        <f>IFERROR(IF(D930="","",VLOOKUP(E930,Saldo!$P$8:$Q$1009,2,FALSE)),"")</f>
        <v/>
      </c>
      <c r="J930" s="76"/>
      <c r="K930" s="28" t="str">
        <f t="shared" si="14"/>
        <v/>
      </c>
    </row>
    <row r="931" spans="1:11" ht="18.95" customHeight="1" x14ac:dyDescent="0.25">
      <c r="A931" s="52"/>
      <c r="C931" s="76"/>
      <c r="D931" s="185"/>
      <c r="E931" s="76"/>
      <c r="F931" s="76" t="str">
        <f>IF(E931="","",IFERROR(VLOOKUP(E931,Cadastro!$C$9:$D$1009,2,FALSE),"PROD. NÃO ENCONTRADO"))</f>
        <v/>
      </c>
      <c r="G931" s="94"/>
      <c r="H931" s="69" t="str">
        <f>IFERROR(G931*VLOOKUP(E931,Saldo!$P$8:$U$1009,6,FALSE),"")</f>
        <v/>
      </c>
      <c r="I931" s="104" t="str">
        <f>IFERROR(IF(D931="","",VLOOKUP(E931,Saldo!$P$8:$Q$1009,2,FALSE)),"")</f>
        <v/>
      </c>
      <c r="J931" s="76"/>
      <c r="K931" s="28" t="str">
        <f t="shared" si="14"/>
        <v/>
      </c>
    </row>
    <row r="932" spans="1:11" ht="18.95" customHeight="1" x14ac:dyDescent="0.25">
      <c r="A932" s="52"/>
      <c r="C932" s="76"/>
      <c r="D932" s="185"/>
      <c r="E932" s="76"/>
      <c r="F932" s="76" t="str">
        <f>IF(E932="","",IFERROR(VLOOKUP(E932,Cadastro!$C$9:$D$1009,2,FALSE),"PROD. NÃO ENCONTRADO"))</f>
        <v/>
      </c>
      <c r="G932" s="94"/>
      <c r="H932" s="69" t="str">
        <f>IFERROR(G932*VLOOKUP(E932,Saldo!$P$8:$U$1009,6,FALSE),"")</f>
        <v/>
      </c>
      <c r="I932" s="104" t="str">
        <f>IFERROR(IF(D932="","",VLOOKUP(E932,Saldo!$P$8:$Q$1009,2,FALSE)),"")</f>
        <v/>
      </c>
      <c r="J932" s="76"/>
      <c r="K932" s="28" t="str">
        <f t="shared" si="14"/>
        <v/>
      </c>
    </row>
    <row r="933" spans="1:11" ht="18.95" customHeight="1" x14ac:dyDescent="0.25">
      <c r="A933" s="52"/>
      <c r="C933" s="76"/>
      <c r="D933" s="185"/>
      <c r="E933" s="76"/>
      <c r="F933" s="76" t="str">
        <f>IF(E933="","",IFERROR(VLOOKUP(E933,Cadastro!$C$9:$D$1009,2,FALSE),"PROD. NÃO ENCONTRADO"))</f>
        <v/>
      </c>
      <c r="G933" s="94"/>
      <c r="H933" s="69" t="str">
        <f>IFERROR(G933*VLOOKUP(E933,Saldo!$P$8:$U$1009,6,FALSE),"")</f>
        <v/>
      </c>
      <c r="I933" s="104" t="str">
        <f>IFERROR(IF(D933="","",VLOOKUP(E933,Saldo!$P$8:$Q$1009,2,FALSE)),"")</f>
        <v/>
      </c>
      <c r="J933" s="76"/>
      <c r="K933" s="28" t="str">
        <f t="shared" si="14"/>
        <v/>
      </c>
    </row>
    <row r="934" spans="1:11" ht="18.95" customHeight="1" x14ac:dyDescent="0.25">
      <c r="A934" s="52"/>
      <c r="C934" s="76"/>
      <c r="D934" s="185"/>
      <c r="E934" s="76"/>
      <c r="F934" s="76" t="str">
        <f>IF(E934="","",IFERROR(VLOOKUP(E934,Cadastro!$C$9:$D$1009,2,FALSE),"PROD. NÃO ENCONTRADO"))</f>
        <v/>
      </c>
      <c r="G934" s="94"/>
      <c r="H934" s="69" t="str">
        <f>IFERROR(G934*VLOOKUP(E934,Saldo!$P$8:$U$1009,6,FALSE),"")</f>
        <v/>
      </c>
      <c r="I934" s="104" t="str">
        <f>IFERROR(IF(D934="","",VLOOKUP(E934,Saldo!$P$8:$Q$1009,2,FALSE)),"")</f>
        <v/>
      </c>
      <c r="J934" s="76"/>
      <c r="K934" s="28" t="str">
        <f t="shared" si="14"/>
        <v/>
      </c>
    </row>
    <row r="935" spans="1:11" ht="18.95" customHeight="1" x14ac:dyDescent="0.25">
      <c r="A935" s="52"/>
      <c r="C935" s="76"/>
      <c r="D935" s="185"/>
      <c r="E935" s="76"/>
      <c r="F935" s="76" t="str">
        <f>IF(E935="","",IFERROR(VLOOKUP(E935,Cadastro!$C$9:$D$1009,2,FALSE),"PROD. NÃO ENCONTRADO"))</f>
        <v/>
      </c>
      <c r="G935" s="94"/>
      <c r="H935" s="69" t="str">
        <f>IFERROR(G935*VLOOKUP(E935,Saldo!$P$8:$U$1009,6,FALSE),"")</f>
        <v/>
      </c>
      <c r="I935" s="104" t="str">
        <f>IFERROR(IF(D935="","",VLOOKUP(E935,Saldo!$P$8:$Q$1009,2,FALSE)),"")</f>
        <v/>
      </c>
      <c r="J935" s="76"/>
      <c r="K935" s="28" t="str">
        <f t="shared" si="14"/>
        <v/>
      </c>
    </row>
    <row r="936" spans="1:11" ht="18.95" customHeight="1" x14ac:dyDescent="0.25">
      <c r="A936" s="52"/>
      <c r="C936" s="76"/>
      <c r="D936" s="185"/>
      <c r="E936" s="76"/>
      <c r="F936" s="76" t="str">
        <f>IF(E936="","",IFERROR(VLOOKUP(E936,Cadastro!$C$9:$D$1009,2,FALSE),"PROD. NÃO ENCONTRADO"))</f>
        <v/>
      </c>
      <c r="G936" s="94"/>
      <c r="H936" s="69" t="str">
        <f>IFERROR(G936*VLOOKUP(E936,Saldo!$P$8:$U$1009,6,FALSE),"")</f>
        <v/>
      </c>
      <c r="I936" s="104" t="str">
        <f>IFERROR(IF(D936="","",VLOOKUP(E936,Saldo!$P$8:$Q$1009,2,FALSE)),"")</f>
        <v/>
      </c>
      <c r="J936" s="76"/>
      <c r="K936" s="28" t="str">
        <f t="shared" si="14"/>
        <v/>
      </c>
    </row>
    <row r="937" spans="1:11" ht="18.95" customHeight="1" x14ac:dyDescent="0.25">
      <c r="A937" s="52"/>
      <c r="C937" s="76"/>
      <c r="D937" s="185"/>
      <c r="E937" s="76"/>
      <c r="F937" s="76" t="str">
        <f>IF(E937="","",IFERROR(VLOOKUP(E937,Cadastro!$C$9:$D$1009,2,FALSE),"PROD. NÃO ENCONTRADO"))</f>
        <v/>
      </c>
      <c r="G937" s="94"/>
      <c r="H937" s="69" t="str">
        <f>IFERROR(G937*VLOOKUP(E937,Saldo!$P$8:$U$1009,6,FALSE),"")</f>
        <v/>
      </c>
      <c r="I937" s="104" t="str">
        <f>IFERROR(IF(D937="","",VLOOKUP(E937,Saldo!$P$8:$Q$1009,2,FALSE)),"")</f>
        <v/>
      </c>
      <c r="J937" s="76"/>
      <c r="K937" s="28" t="str">
        <f t="shared" si="14"/>
        <v/>
      </c>
    </row>
    <row r="938" spans="1:11" ht="18.95" customHeight="1" x14ac:dyDescent="0.25">
      <c r="A938" s="52"/>
      <c r="C938" s="76"/>
      <c r="D938" s="185"/>
      <c r="E938" s="76"/>
      <c r="F938" s="76" t="str">
        <f>IF(E938="","",IFERROR(VLOOKUP(E938,Cadastro!$C$9:$D$1009,2,FALSE),"PROD. NÃO ENCONTRADO"))</f>
        <v/>
      </c>
      <c r="G938" s="94"/>
      <c r="H938" s="69" t="str">
        <f>IFERROR(G938*VLOOKUP(E938,Saldo!$P$8:$U$1009,6,FALSE),"")</f>
        <v/>
      </c>
      <c r="I938" s="104" t="str">
        <f>IFERROR(IF(D938="","",VLOOKUP(E938,Saldo!$P$8:$Q$1009,2,FALSE)),"")</f>
        <v/>
      </c>
      <c r="J938" s="76"/>
      <c r="K938" s="28" t="str">
        <f t="shared" si="14"/>
        <v/>
      </c>
    </row>
    <row r="939" spans="1:11" ht="18.95" customHeight="1" x14ac:dyDescent="0.25">
      <c r="A939" s="52"/>
      <c r="C939" s="76"/>
      <c r="D939" s="185"/>
      <c r="E939" s="76"/>
      <c r="F939" s="76" t="str">
        <f>IF(E939="","",IFERROR(VLOOKUP(E939,Cadastro!$C$9:$D$1009,2,FALSE),"PROD. NÃO ENCONTRADO"))</f>
        <v/>
      </c>
      <c r="G939" s="94"/>
      <c r="H939" s="69" t="str">
        <f>IFERROR(G939*VLOOKUP(E939,Saldo!$P$8:$U$1009,6,FALSE),"")</f>
        <v/>
      </c>
      <c r="I939" s="104" t="str">
        <f>IFERROR(IF(D939="","",VLOOKUP(E939,Saldo!$P$8:$Q$1009,2,FALSE)),"")</f>
        <v/>
      </c>
      <c r="J939" s="76"/>
      <c r="K939" s="28" t="str">
        <f t="shared" si="14"/>
        <v/>
      </c>
    </row>
    <row r="940" spans="1:11" ht="18.95" customHeight="1" x14ac:dyDescent="0.25">
      <c r="A940" s="52"/>
      <c r="C940" s="76"/>
      <c r="D940" s="185"/>
      <c r="E940" s="76"/>
      <c r="F940" s="76" t="str">
        <f>IF(E940="","",IFERROR(VLOOKUP(E940,Cadastro!$C$9:$D$1009,2,FALSE),"PROD. NÃO ENCONTRADO"))</f>
        <v/>
      </c>
      <c r="G940" s="94"/>
      <c r="H940" s="69" t="str">
        <f>IFERROR(G940*VLOOKUP(E940,Saldo!$P$8:$U$1009,6,FALSE),"")</f>
        <v/>
      </c>
      <c r="I940" s="104" t="str">
        <f>IFERROR(IF(D940="","",VLOOKUP(E940,Saldo!$P$8:$Q$1009,2,FALSE)),"")</f>
        <v/>
      </c>
      <c r="J940" s="76"/>
      <c r="K940" s="28" t="str">
        <f t="shared" si="14"/>
        <v/>
      </c>
    </row>
    <row r="941" spans="1:11" ht="18.95" customHeight="1" x14ac:dyDescent="0.25">
      <c r="A941" s="52"/>
      <c r="C941" s="76"/>
      <c r="D941" s="185"/>
      <c r="E941" s="76"/>
      <c r="F941" s="76" t="str">
        <f>IF(E941="","",IFERROR(VLOOKUP(E941,Cadastro!$C$9:$D$1009,2,FALSE),"PROD. NÃO ENCONTRADO"))</f>
        <v/>
      </c>
      <c r="G941" s="94"/>
      <c r="H941" s="69" t="str">
        <f>IFERROR(G941*VLOOKUP(E941,Saldo!$P$8:$U$1009,6,FALSE),"")</f>
        <v/>
      </c>
      <c r="I941" s="104" t="str">
        <f>IFERROR(IF(D941="","",VLOOKUP(E941,Saldo!$P$8:$Q$1009,2,FALSE)),"")</f>
        <v/>
      </c>
      <c r="J941" s="76"/>
      <c r="K941" s="28" t="str">
        <f t="shared" si="14"/>
        <v/>
      </c>
    </row>
    <row r="942" spans="1:11" ht="18.95" customHeight="1" x14ac:dyDescent="0.25">
      <c r="A942" s="52"/>
      <c r="C942" s="76"/>
      <c r="D942" s="185"/>
      <c r="E942" s="76"/>
      <c r="F942" s="76" t="str">
        <f>IF(E942="","",IFERROR(VLOOKUP(E942,Cadastro!$C$9:$D$1009,2,FALSE),"PROD. NÃO ENCONTRADO"))</f>
        <v/>
      </c>
      <c r="G942" s="94"/>
      <c r="H942" s="69" t="str">
        <f>IFERROR(G942*VLOOKUP(E942,Saldo!$P$8:$U$1009,6,FALSE),"")</f>
        <v/>
      </c>
      <c r="I942" s="104" t="str">
        <f>IFERROR(IF(D942="","",VLOOKUP(E942,Saldo!$P$8:$Q$1009,2,FALSE)),"")</f>
        <v/>
      </c>
      <c r="J942" s="76"/>
      <c r="K942" s="28" t="str">
        <f t="shared" si="14"/>
        <v/>
      </c>
    </row>
    <row r="943" spans="1:11" ht="18.95" customHeight="1" x14ac:dyDescent="0.25">
      <c r="A943" s="52"/>
      <c r="C943" s="76"/>
      <c r="D943" s="185"/>
      <c r="E943" s="76"/>
      <c r="F943" s="76" t="str">
        <f>IF(E943="","",IFERROR(VLOOKUP(E943,Cadastro!$C$9:$D$1009,2,FALSE),"PROD. NÃO ENCONTRADO"))</f>
        <v/>
      </c>
      <c r="G943" s="94"/>
      <c r="H943" s="69" t="str">
        <f>IFERROR(G943*VLOOKUP(E943,Saldo!$P$8:$U$1009,6,FALSE),"")</f>
        <v/>
      </c>
      <c r="I943" s="104" t="str">
        <f>IFERROR(IF(D943="","",VLOOKUP(E943,Saldo!$P$8:$Q$1009,2,FALSE)),"")</f>
        <v/>
      </c>
      <c r="J943" s="76"/>
      <c r="K943" s="28" t="str">
        <f t="shared" si="14"/>
        <v/>
      </c>
    </row>
    <row r="944" spans="1:11" ht="18.95" customHeight="1" x14ac:dyDescent="0.25">
      <c r="A944" s="52"/>
      <c r="C944" s="76"/>
      <c r="D944" s="185"/>
      <c r="E944" s="76"/>
      <c r="F944" s="76" t="str">
        <f>IF(E944="","",IFERROR(VLOOKUP(E944,Cadastro!$C$9:$D$1009,2,FALSE),"PROD. NÃO ENCONTRADO"))</f>
        <v/>
      </c>
      <c r="G944" s="94"/>
      <c r="H944" s="69" t="str">
        <f>IFERROR(G944*VLOOKUP(E944,Saldo!$P$8:$U$1009,6,FALSE),"")</f>
        <v/>
      </c>
      <c r="I944" s="104" t="str">
        <f>IFERROR(IF(D944="","",VLOOKUP(E944,Saldo!$P$8:$Q$1009,2,FALSE)),"")</f>
        <v/>
      </c>
      <c r="J944" s="76"/>
      <c r="K944" s="28" t="str">
        <f t="shared" si="14"/>
        <v/>
      </c>
    </row>
    <row r="945" spans="1:11" ht="18.95" customHeight="1" x14ac:dyDescent="0.25">
      <c r="A945" s="52"/>
      <c r="C945" s="76"/>
      <c r="D945" s="185"/>
      <c r="E945" s="76"/>
      <c r="F945" s="76" t="str">
        <f>IF(E945="","",IFERROR(VLOOKUP(E945,Cadastro!$C$9:$D$1009,2,FALSE),"PROD. NÃO ENCONTRADO"))</f>
        <v/>
      </c>
      <c r="G945" s="94"/>
      <c r="H945" s="69" t="str">
        <f>IFERROR(G945*VLOOKUP(E945,Saldo!$P$8:$U$1009,6,FALSE),"")</f>
        <v/>
      </c>
      <c r="I945" s="104" t="str">
        <f>IFERROR(IF(D945="","",VLOOKUP(E945,Saldo!$P$8:$Q$1009,2,FALSE)),"")</f>
        <v/>
      </c>
      <c r="J945" s="76"/>
      <c r="K945" s="28" t="str">
        <f t="shared" si="14"/>
        <v/>
      </c>
    </row>
    <row r="946" spans="1:11" ht="18.95" customHeight="1" x14ac:dyDescent="0.25">
      <c r="A946" s="52"/>
      <c r="C946" s="76"/>
      <c r="D946" s="185"/>
      <c r="E946" s="76"/>
      <c r="F946" s="76" t="str">
        <f>IF(E946="","",IFERROR(VLOOKUP(E946,Cadastro!$C$9:$D$1009,2,FALSE),"PROD. NÃO ENCONTRADO"))</f>
        <v/>
      </c>
      <c r="G946" s="94"/>
      <c r="H946" s="69" t="str">
        <f>IFERROR(G946*VLOOKUP(E946,Saldo!$P$8:$U$1009,6,FALSE),"")</f>
        <v/>
      </c>
      <c r="I946" s="104" t="str">
        <f>IFERROR(IF(D946="","",VLOOKUP(E946,Saldo!$P$8:$Q$1009,2,FALSE)),"")</f>
        <v/>
      </c>
      <c r="J946" s="76"/>
      <c r="K946" s="28" t="str">
        <f t="shared" si="14"/>
        <v/>
      </c>
    </row>
    <row r="947" spans="1:11" ht="18.95" customHeight="1" x14ac:dyDescent="0.25">
      <c r="A947" s="52"/>
      <c r="C947" s="76"/>
      <c r="D947" s="185"/>
      <c r="E947" s="76"/>
      <c r="F947" s="76" t="str">
        <f>IF(E947="","",IFERROR(VLOOKUP(E947,Cadastro!$C$9:$D$1009,2,FALSE),"PROD. NÃO ENCONTRADO"))</f>
        <v/>
      </c>
      <c r="G947" s="94"/>
      <c r="H947" s="69" t="str">
        <f>IFERROR(G947*VLOOKUP(E947,Saldo!$P$8:$U$1009,6,FALSE),"")</f>
        <v/>
      </c>
      <c r="I947" s="104" t="str">
        <f>IFERROR(IF(D947="","",VLOOKUP(E947,Saldo!$P$8:$Q$1009,2,FALSE)),"")</f>
        <v/>
      </c>
      <c r="J947" s="76"/>
      <c r="K947" s="28" t="str">
        <f t="shared" si="14"/>
        <v/>
      </c>
    </row>
    <row r="948" spans="1:11" ht="18.95" customHeight="1" x14ac:dyDescent="0.25">
      <c r="A948" s="52"/>
      <c r="C948" s="76"/>
      <c r="D948" s="185"/>
      <c r="E948" s="76"/>
      <c r="F948" s="76" t="str">
        <f>IF(E948="","",IFERROR(VLOOKUP(E948,Cadastro!$C$9:$D$1009,2,FALSE),"PROD. NÃO ENCONTRADO"))</f>
        <v/>
      </c>
      <c r="G948" s="94"/>
      <c r="H948" s="69" t="str">
        <f>IFERROR(G948*VLOOKUP(E948,Saldo!$P$8:$U$1009,6,FALSE),"")</f>
        <v/>
      </c>
      <c r="I948" s="104" t="str">
        <f>IFERROR(IF(D948="","",VLOOKUP(E948,Saldo!$P$8:$Q$1009,2,FALSE)),"")</f>
        <v/>
      </c>
      <c r="J948" s="76"/>
      <c r="K948" s="28" t="str">
        <f t="shared" si="14"/>
        <v/>
      </c>
    </row>
    <row r="949" spans="1:11" ht="18.95" customHeight="1" x14ac:dyDescent="0.25">
      <c r="A949" s="52"/>
      <c r="C949" s="76"/>
      <c r="D949" s="185"/>
      <c r="E949" s="76"/>
      <c r="F949" s="76" t="str">
        <f>IF(E949="","",IFERROR(VLOOKUP(E949,Cadastro!$C$9:$D$1009,2,FALSE),"PROD. NÃO ENCONTRADO"))</f>
        <v/>
      </c>
      <c r="G949" s="94"/>
      <c r="H949" s="69" t="str">
        <f>IFERROR(G949*VLOOKUP(E949,Saldo!$P$8:$U$1009,6,FALSE),"")</f>
        <v/>
      </c>
      <c r="I949" s="104" t="str">
        <f>IFERROR(IF(D949="","",VLOOKUP(E949,Saldo!$P$8:$Q$1009,2,FALSE)),"")</f>
        <v/>
      </c>
      <c r="J949" s="76"/>
      <c r="K949" s="28" t="str">
        <f t="shared" si="14"/>
        <v/>
      </c>
    </row>
    <row r="950" spans="1:11" ht="18.95" customHeight="1" x14ac:dyDescent="0.25">
      <c r="A950" s="52"/>
      <c r="C950" s="76"/>
      <c r="D950" s="185"/>
      <c r="E950" s="76"/>
      <c r="F950" s="76" t="str">
        <f>IF(E950="","",IFERROR(VLOOKUP(E950,Cadastro!$C$9:$D$1009,2,FALSE),"PROD. NÃO ENCONTRADO"))</f>
        <v/>
      </c>
      <c r="G950" s="94"/>
      <c r="H950" s="69" t="str">
        <f>IFERROR(G950*VLOOKUP(E950,Saldo!$P$8:$U$1009,6,FALSE),"")</f>
        <v/>
      </c>
      <c r="I950" s="104" t="str">
        <f>IFERROR(IF(D950="","",VLOOKUP(E950,Saldo!$P$8:$Q$1009,2,FALSE)),"")</f>
        <v/>
      </c>
      <c r="J950" s="76"/>
      <c r="K950" s="28" t="str">
        <f t="shared" si="14"/>
        <v/>
      </c>
    </row>
    <row r="951" spans="1:11" ht="18.95" customHeight="1" x14ac:dyDescent="0.25">
      <c r="A951" s="52"/>
      <c r="C951" s="76"/>
      <c r="D951" s="185"/>
      <c r="E951" s="76"/>
      <c r="F951" s="76" t="str">
        <f>IF(E951="","",IFERROR(VLOOKUP(E951,Cadastro!$C$9:$D$1009,2,FALSE),"PROD. NÃO ENCONTRADO"))</f>
        <v/>
      </c>
      <c r="G951" s="94"/>
      <c r="H951" s="69" t="str">
        <f>IFERROR(G951*VLOOKUP(E951,Saldo!$P$8:$U$1009,6,FALSE),"")</f>
        <v/>
      </c>
      <c r="I951" s="104" t="str">
        <f>IFERROR(IF(D951="","",VLOOKUP(E951,Saldo!$P$8:$Q$1009,2,FALSE)),"")</f>
        <v/>
      </c>
      <c r="J951" s="76"/>
      <c r="K951" s="28" t="str">
        <f t="shared" si="14"/>
        <v/>
      </c>
    </row>
    <row r="952" spans="1:11" ht="18.95" customHeight="1" x14ac:dyDescent="0.25">
      <c r="A952" s="52"/>
      <c r="C952" s="76"/>
      <c r="D952" s="185"/>
      <c r="E952" s="76"/>
      <c r="F952" s="76" t="str">
        <f>IF(E952="","",IFERROR(VLOOKUP(E952,Cadastro!$C$9:$D$1009,2,FALSE),"PROD. NÃO ENCONTRADO"))</f>
        <v/>
      </c>
      <c r="G952" s="94"/>
      <c r="H952" s="69" t="str">
        <f>IFERROR(G952*VLOOKUP(E952,Saldo!$P$8:$U$1009,6,FALSE),"")</f>
        <v/>
      </c>
      <c r="I952" s="104" t="str">
        <f>IFERROR(IF(D952="","",VLOOKUP(E952,Saldo!$P$8:$Q$1009,2,FALSE)),"")</f>
        <v/>
      </c>
      <c r="J952" s="76"/>
      <c r="K952" s="28" t="str">
        <f t="shared" si="14"/>
        <v/>
      </c>
    </row>
    <row r="953" spans="1:11" ht="18.95" customHeight="1" x14ac:dyDescent="0.25">
      <c r="A953" s="52"/>
      <c r="C953" s="76"/>
      <c r="D953" s="185"/>
      <c r="E953" s="76"/>
      <c r="F953" s="76" t="str">
        <f>IF(E953="","",IFERROR(VLOOKUP(E953,Cadastro!$C$9:$D$1009,2,FALSE),"PROD. NÃO ENCONTRADO"))</f>
        <v/>
      </c>
      <c r="G953" s="94"/>
      <c r="H953" s="69" t="str">
        <f>IFERROR(G953*VLOOKUP(E953,Saldo!$P$8:$U$1009,6,FALSE),"")</f>
        <v/>
      </c>
      <c r="I953" s="104" t="str">
        <f>IFERROR(IF(D953="","",VLOOKUP(E953,Saldo!$P$8:$Q$1009,2,FALSE)),"")</f>
        <v/>
      </c>
      <c r="J953" s="76"/>
      <c r="K953" s="28" t="str">
        <f t="shared" si="14"/>
        <v/>
      </c>
    </row>
    <row r="954" spans="1:11" ht="18.95" customHeight="1" x14ac:dyDescent="0.25">
      <c r="A954" s="52"/>
      <c r="C954" s="76"/>
      <c r="D954" s="185"/>
      <c r="E954" s="76"/>
      <c r="F954" s="76" t="str">
        <f>IF(E954="","",IFERROR(VLOOKUP(E954,Cadastro!$C$9:$D$1009,2,FALSE),"PROD. NÃO ENCONTRADO"))</f>
        <v/>
      </c>
      <c r="G954" s="94"/>
      <c r="H954" s="69" t="str">
        <f>IFERROR(G954*VLOOKUP(E954,Saldo!$P$8:$U$1009,6,FALSE),"")</f>
        <v/>
      </c>
      <c r="I954" s="104" t="str">
        <f>IFERROR(IF(D954="","",VLOOKUP(E954,Saldo!$P$8:$Q$1009,2,FALSE)),"")</f>
        <v/>
      </c>
      <c r="J954" s="76"/>
      <c r="K954" s="28" t="str">
        <f t="shared" si="14"/>
        <v/>
      </c>
    </row>
    <row r="955" spans="1:11" ht="18.95" customHeight="1" x14ac:dyDescent="0.25">
      <c r="A955" s="52"/>
      <c r="C955" s="76"/>
      <c r="D955" s="185"/>
      <c r="E955" s="76"/>
      <c r="F955" s="76" t="str">
        <f>IF(E955="","",IFERROR(VLOOKUP(E955,Cadastro!$C$9:$D$1009,2,FALSE),"PROD. NÃO ENCONTRADO"))</f>
        <v/>
      </c>
      <c r="G955" s="94"/>
      <c r="H955" s="69" t="str">
        <f>IFERROR(G955*VLOOKUP(E955,Saldo!$P$8:$U$1009,6,FALSE),"")</f>
        <v/>
      </c>
      <c r="I955" s="104" t="str">
        <f>IFERROR(IF(D955="","",VLOOKUP(E955,Saldo!$P$8:$Q$1009,2,FALSE)),"")</f>
        <v/>
      </c>
      <c r="J955" s="76"/>
      <c r="K955" s="28" t="str">
        <f t="shared" si="14"/>
        <v/>
      </c>
    </row>
    <row r="956" spans="1:11" ht="18.95" customHeight="1" x14ac:dyDescent="0.25">
      <c r="A956" s="52"/>
      <c r="C956" s="76"/>
      <c r="D956" s="185"/>
      <c r="E956" s="76"/>
      <c r="F956" s="76" t="str">
        <f>IF(E956="","",IFERROR(VLOOKUP(E956,Cadastro!$C$9:$D$1009,2,FALSE),"PROD. NÃO ENCONTRADO"))</f>
        <v/>
      </c>
      <c r="G956" s="94"/>
      <c r="H956" s="69" t="str">
        <f>IFERROR(G956*VLOOKUP(E956,Saldo!$P$8:$U$1009,6,FALSE),"")</f>
        <v/>
      </c>
      <c r="I956" s="104" t="str">
        <f>IFERROR(IF(D956="","",VLOOKUP(E956,Saldo!$P$8:$Q$1009,2,FALSE)),"")</f>
        <v/>
      </c>
      <c r="J956" s="76"/>
      <c r="K956" s="28" t="str">
        <f t="shared" si="14"/>
        <v/>
      </c>
    </row>
    <row r="957" spans="1:11" ht="18.95" customHeight="1" x14ac:dyDescent="0.25">
      <c r="A957" s="52"/>
      <c r="C957" s="76"/>
      <c r="D957" s="185"/>
      <c r="E957" s="76"/>
      <c r="F957" s="76" t="str">
        <f>IF(E957="","",IFERROR(VLOOKUP(E957,Cadastro!$C$9:$D$1009,2,FALSE),"PROD. NÃO ENCONTRADO"))</f>
        <v/>
      </c>
      <c r="G957" s="94"/>
      <c r="H957" s="69" t="str">
        <f>IFERROR(G957*VLOOKUP(E957,Saldo!$P$8:$U$1009,6,FALSE),"")</f>
        <v/>
      </c>
      <c r="I957" s="104" t="str">
        <f>IFERROR(IF(D957="","",VLOOKUP(E957,Saldo!$P$8:$Q$1009,2,FALSE)),"")</f>
        <v/>
      </c>
      <c r="J957" s="76"/>
      <c r="K957" s="28" t="str">
        <f t="shared" si="14"/>
        <v/>
      </c>
    </row>
    <row r="958" spans="1:11" ht="18.95" customHeight="1" x14ac:dyDescent="0.25">
      <c r="A958" s="52"/>
      <c r="C958" s="76"/>
      <c r="D958" s="185"/>
      <c r="E958" s="76"/>
      <c r="F958" s="76" t="str">
        <f>IF(E958="","",IFERROR(VLOOKUP(E958,Cadastro!$C$9:$D$1009,2,FALSE),"PROD. NÃO ENCONTRADO"))</f>
        <v/>
      </c>
      <c r="G958" s="94"/>
      <c r="H958" s="69" t="str">
        <f>IFERROR(G958*VLOOKUP(E958,Saldo!$P$8:$U$1009,6,FALSE),"")</f>
        <v/>
      </c>
      <c r="I958" s="104" t="str">
        <f>IFERROR(IF(D958="","",VLOOKUP(E958,Saldo!$P$8:$Q$1009,2,FALSE)),"")</f>
        <v/>
      </c>
      <c r="J958" s="76"/>
      <c r="K958" s="28" t="str">
        <f t="shared" si="14"/>
        <v/>
      </c>
    </row>
    <row r="959" spans="1:11" ht="18.95" customHeight="1" x14ac:dyDescent="0.25">
      <c r="A959" s="52"/>
      <c r="C959" s="76"/>
      <c r="D959" s="185"/>
      <c r="E959" s="76"/>
      <c r="F959" s="76" t="str">
        <f>IF(E959="","",IFERROR(VLOOKUP(E959,Cadastro!$C$9:$D$1009,2,FALSE),"PROD. NÃO ENCONTRADO"))</f>
        <v/>
      </c>
      <c r="G959" s="94"/>
      <c r="H959" s="69" t="str">
        <f>IFERROR(G959*VLOOKUP(E959,Saldo!$P$8:$U$1009,6,FALSE),"")</f>
        <v/>
      </c>
      <c r="I959" s="104" t="str">
        <f>IFERROR(IF(D959="","",VLOOKUP(E959,Saldo!$P$8:$Q$1009,2,FALSE)),"")</f>
        <v/>
      </c>
      <c r="J959" s="76"/>
      <c r="K959" s="28" t="str">
        <f t="shared" si="14"/>
        <v/>
      </c>
    </row>
    <row r="960" spans="1:11" ht="18.95" customHeight="1" x14ac:dyDescent="0.25">
      <c r="A960" s="52"/>
      <c r="C960" s="76"/>
      <c r="D960" s="185"/>
      <c r="E960" s="76"/>
      <c r="F960" s="76" t="str">
        <f>IF(E960="","",IFERROR(VLOOKUP(E960,Cadastro!$C$9:$D$1009,2,FALSE),"PROD. NÃO ENCONTRADO"))</f>
        <v/>
      </c>
      <c r="G960" s="94"/>
      <c r="H960" s="69" t="str">
        <f>IFERROR(G960*VLOOKUP(E960,Saldo!$P$8:$U$1009,6,FALSE),"")</f>
        <v/>
      </c>
      <c r="I960" s="104" t="str">
        <f>IFERROR(IF(D960="","",VLOOKUP(E960,Saldo!$P$8:$Q$1009,2,FALSE)),"")</f>
        <v/>
      </c>
      <c r="J960" s="76"/>
      <c r="K960" s="28" t="str">
        <f t="shared" si="14"/>
        <v/>
      </c>
    </row>
    <row r="961" spans="1:11" ht="18.95" customHeight="1" x14ac:dyDescent="0.25">
      <c r="A961" s="52"/>
      <c r="C961" s="76"/>
      <c r="D961" s="185"/>
      <c r="E961" s="76"/>
      <c r="F961" s="76" t="str">
        <f>IF(E961="","",IFERROR(VLOOKUP(E961,Cadastro!$C$9:$D$1009,2,FALSE),"PROD. NÃO ENCONTRADO"))</f>
        <v/>
      </c>
      <c r="G961" s="94"/>
      <c r="H961" s="69" t="str">
        <f>IFERROR(G961*VLOOKUP(E961,Saldo!$P$8:$U$1009,6,FALSE),"")</f>
        <v/>
      </c>
      <c r="I961" s="104" t="str">
        <f>IFERROR(IF(D961="","",VLOOKUP(E961,Saldo!$P$8:$Q$1009,2,FALSE)),"")</f>
        <v/>
      </c>
      <c r="J961" s="76"/>
      <c r="K961" s="28" t="str">
        <f t="shared" si="14"/>
        <v/>
      </c>
    </row>
    <row r="962" spans="1:11" ht="18.95" customHeight="1" x14ac:dyDescent="0.25">
      <c r="A962" s="52"/>
      <c r="C962" s="76"/>
      <c r="D962" s="185"/>
      <c r="E962" s="76"/>
      <c r="F962" s="76" t="str">
        <f>IF(E962="","",IFERROR(VLOOKUP(E962,Cadastro!$C$9:$D$1009,2,FALSE),"PROD. NÃO ENCONTRADO"))</f>
        <v/>
      </c>
      <c r="G962" s="94"/>
      <c r="H962" s="69" t="str">
        <f>IFERROR(G962*VLOOKUP(E962,Saldo!$P$8:$U$1009,6,FALSE),"")</f>
        <v/>
      </c>
      <c r="I962" s="104" t="str">
        <f>IFERROR(IF(D962="","",VLOOKUP(E962,Saldo!$P$8:$Q$1009,2,FALSE)),"")</f>
        <v/>
      </c>
      <c r="J962" s="76"/>
      <c r="K962" s="28" t="str">
        <f t="shared" si="14"/>
        <v/>
      </c>
    </row>
    <row r="963" spans="1:11" ht="18.95" customHeight="1" x14ac:dyDescent="0.25">
      <c r="A963" s="52"/>
      <c r="C963" s="76"/>
      <c r="D963" s="185"/>
      <c r="E963" s="76"/>
      <c r="F963" s="76" t="str">
        <f>IF(E963="","",IFERROR(VLOOKUP(E963,Cadastro!$C$9:$D$1009,2,FALSE),"PROD. NÃO ENCONTRADO"))</f>
        <v/>
      </c>
      <c r="G963" s="94"/>
      <c r="H963" s="69" t="str">
        <f>IFERROR(G963*VLOOKUP(E963,Saldo!$P$8:$U$1009,6,FALSE),"")</f>
        <v/>
      </c>
      <c r="I963" s="104" t="str">
        <f>IFERROR(IF(D963="","",VLOOKUP(E963,Saldo!$P$8:$Q$1009,2,FALSE)),"")</f>
        <v/>
      </c>
      <c r="J963" s="76"/>
      <c r="K963" s="28" t="str">
        <f t="shared" si="14"/>
        <v/>
      </c>
    </row>
    <row r="964" spans="1:11" ht="18.95" customHeight="1" x14ac:dyDescent="0.25">
      <c r="A964" s="52"/>
      <c r="C964" s="76"/>
      <c r="D964" s="185"/>
      <c r="E964" s="76"/>
      <c r="F964" s="76" t="str">
        <f>IF(E964="","",IFERROR(VLOOKUP(E964,Cadastro!$C$9:$D$1009,2,FALSE),"PROD. NÃO ENCONTRADO"))</f>
        <v/>
      </c>
      <c r="G964" s="94"/>
      <c r="H964" s="69" t="str">
        <f>IFERROR(G964*VLOOKUP(E964,Saldo!$P$8:$U$1009,6,FALSE),"")</f>
        <v/>
      </c>
      <c r="I964" s="104" t="str">
        <f>IFERROR(IF(D964="","",VLOOKUP(E964,Saldo!$P$8:$Q$1009,2,FALSE)),"")</f>
        <v/>
      </c>
      <c r="J964" s="76"/>
      <c r="K964" s="28" t="str">
        <f t="shared" si="14"/>
        <v/>
      </c>
    </row>
    <row r="965" spans="1:11" ht="18.95" customHeight="1" x14ac:dyDescent="0.25">
      <c r="A965" s="52"/>
      <c r="C965" s="76"/>
      <c r="D965" s="185"/>
      <c r="E965" s="76"/>
      <c r="F965" s="76" t="str">
        <f>IF(E965="","",IFERROR(VLOOKUP(E965,Cadastro!$C$9:$D$1009,2,FALSE),"PROD. NÃO ENCONTRADO"))</f>
        <v/>
      </c>
      <c r="G965" s="94"/>
      <c r="H965" s="69" t="str">
        <f>IFERROR(G965*VLOOKUP(E965,Saldo!$P$8:$U$1009,6,FALSE),"")</f>
        <v/>
      </c>
      <c r="I965" s="104" t="str">
        <f>IFERROR(IF(D965="","",VLOOKUP(E965,Saldo!$P$8:$Q$1009,2,FALSE)),"")</f>
        <v/>
      </c>
      <c r="J965" s="76"/>
      <c r="K965" s="28" t="str">
        <f t="shared" si="14"/>
        <v/>
      </c>
    </row>
    <row r="966" spans="1:11" ht="18.95" customHeight="1" x14ac:dyDescent="0.25">
      <c r="A966" s="52"/>
      <c r="C966" s="76"/>
      <c r="D966" s="185"/>
      <c r="E966" s="76"/>
      <c r="F966" s="76" t="str">
        <f>IF(E966="","",IFERROR(VLOOKUP(E966,Cadastro!$C$9:$D$1009,2,FALSE),"PROD. NÃO ENCONTRADO"))</f>
        <v/>
      </c>
      <c r="G966" s="94"/>
      <c r="H966" s="69" t="str">
        <f>IFERROR(G966*VLOOKUP(E966,Saldo!$P$8:$U$1009,6,FALSE),"")</f>
        <v/>
      </c>
      <c r="I966" s="104" t="str">
        <f>IFERROR(IF(D966="","",VLOOKUP(E966,Saldo!$P$8:$Q$1009,2,FALSE)),"")</f>
        <v/>
      </c>
      <c r="J966" s="76"/>
      <c r="K966" s="28" t="str">
        <f t="shared" si="14"/>
        <v/>
      </c>
    </row>
    <row r="967" spans="1:11" ht="18.95" customHeight="1" x14ac:dyDescent="0.25">
      <c r="A967" s="52"/>
      <c r="C967" s="76"/>
      <c r="D967" s="185"/>
      <c r="E967" s="76"/>
      <c r="F967" s="76" t="str">
        <f>IF(E967="","",IFERROR(VLOOKUP(E967,Cadastro!$C$9:$D$1009,2,FALSE),"PROD. NÃO ENCONTRADO"))</f>
        <v/>
      </c>
      <c r="G967" s="94"/>
      <c r="H967" s="69" t="str">
        <f>IFERROR(G967*VLOOKUP(E967,Saldo!$P$8:$U$1009,6,FALSE),"")</f>
        <v/>
      </c>
      <c r="I967" s="104" t="str">
        <f>IFERROR(IF(D967="","",VLOOKUP(E967,Saldo!$P$8:$Q$1009,2,FALSE)),"")</f>
        <v/>
      </c>
      <c r="J967" s="76"/>
      <c r="K967" s="28" t="str">
        <f t="shared" si="14"/>
        <v/>
      </c>
    </row>
    <row r="968" spans="1:11" ht="18.95" customHeight="1" x14ac:dyDescent="0.25">
      <c r="A968" s="52"/>
      <c r="C968" s="76"/>
      <c r="D968" s="185"/>
      <c r="E968" s="76"/>
      <c r="F968" s="76" t="str">
        <f>IF(E968="","",IFERROR(VLOOKUP(E968,Cadastro!$C$9:$D$1009,2,FALSE),"PROD. NÃO ENCONTRADO"))</f>
        <v/>
      </c>
      <c r="G968" s="94"/>
      <c r="H968" s="69" t="str">
        <f>IFERROR(G968*VLOOKUP(E968,Saldo!$P$8:$U$1009,6,FALSE),"")</f>
        <v/>
      </c>
      <c r="I968" s="104" t="str">
        <f>IFERROR(IF(D968="","",VLOOKUP(E968,Saldo!$P$8:$Q$1009,2,FALSE)),"")</f>
        <v/>
      </c>
      <c r="J968" s="76"/>
      <c r="K968" s="28" t="str">
        <f t="shared" si="14"/>
        <v/>
      </c>
    </row>
    <row r="969" spans="1:11" ht="18.95" customHeight="1" x14ac:dyDescent="0.25">
      <c r="A969" s="52"/>
      <c r="C969" s="76"/>
      <c r="D969" s="185"/>
      <c r="E969" s="76"/>
      <c r="F969" s="76" t="str">
        <f>IF(E969="","",IFERROR(VLOOKUP(E969,Cadastro!$C$9:$D$1009,2,FALSE),"PROD. NÃO ENCONTRADO"))</f>
        <v/>
      </c>
      <c r="G969" s="94"/>
      <c r="H969" s="69" t="str">
        <f>IFERROR(G969*VLOOKUP(E969,Saldo!$P$8:$U$1009,6,FALSE),"")</f>
        <v/>
      </c>
      <c r="I969" s="104" t="str">
        <f>IFERROR(IF(D969="","",VLOOKUP(E969,Saldo!$P$8:$Q$1009,2,FALSE)),"")</f>
        <v/>
      </c>
      <c r="J969" s="76"/>
      <c r="K969" s="28" t="str">
        <f t="shared" si="14"/>
        <v/>
      </c>
    </row>
    <row r="970" spans="1:11" ht="18.95" customHeight="1" x14ac:dyDescent="0.25">
      <c r="A970" s="52"/>
      <c r="C970" s="76"/>
      <c r="D970" s="185"/>
      <c r="E970" s="76"/>
      <c r="F970" s="76" t="str">
        <f>IF(E970="","",IFERROR(VLOOKUP(E970,Cadastro!$C$9:$D$1009,2,FALSE),"PROD. NÃO ENCONTRADO"))</f>
        <v/>
      </c>
      <c r="G970" s="94"/>
      <c r="H970" s="69" t="str">
        <f>IFERROR(G970*VLOOKUP(E970,Saldo!$P$8:$U$1009,6,FALSE),"")</f>
        <v/>
      </c>
      <c r="I970" s="104" t="str">
        <f>IFERROR(IF(D970="","",VLOOKUP(E970,Saldo!$P$8:$Q$1009,2,FALSE)),"")</f>
        <v/>
      </c>
      <c r="J970" s="76"/>
      <c r="K970" s="28" t="str">
        <f t="shared" ref="K970:K1033" si="15">IF(D970="","",MONTH(D970))</f>
        <v/>
      </c>
    </row>
    <row r="971" spans="1:11" ht="18.95" customHeight="1" x14ac:dyDescent="0.25">
      <c r="A971" s="52"/>
      <c r="C971" s="76"/>
      <c r="D971" s="185"/>
      <c r="E971" s="76"/>
      <c r="F971" s="76" t="str">
        <f>IF(E971="","",IFERROR(VLOOKUP(E971,Cadastro!$C$9:$D$1009,2,FALSE),"PROD. NÃO ENCONTRADO"))</f>
        <v/>
      </c>
      <c r="G971" s="94"/>
      <c r="H971" s="69" t="str">
        <f>IFERROR(G971*VLOOKUP(E971,Saldo!$P$8:$U$1009,6,FALSE),"")</f>
        <v/>
      </c>
      <c r="I971" s="104" t="str">
        <f>IFERROR(IF(D971="","",VLOOKUP(E971,Saldo!$P$8:$Q$1009,2,FALSE)),"")</f>
        <v/>
      </c>
      <c r="J971" s="76"/>
      <c r="K971" s="28" t="str">
        <f t="shared" si="15"/>
        <v/>
      </c>
    </row>
    <row r="972" spans="1:11" ht="18.95" customHeight="1" x14ac:dyDescent="0.25">
      <c r="A972" s="52"/>
      <c r="C972" s="76"/>
      <c r="D972" s="185"/>
      <c r="E972" s="76"/>
      <c r="F972" s="76" t="str">
        <f>IF(E972="","",IFERROR(VLOOKUP(E972,Cadastro!$C$9:$D$1009,2,FALSE),"PROD. NÃO ENCONTRADO"))</f>
        <v/>
      </c>
      <c r="G972" s="94"/>
      <c r="H972" s="69" t="str">
        <f>IFERROR(G972*VLOOKUP(E972,Saldo!$P$8:$U$1009,6,FALSE),"")</f>
        <v/>
      </c>
      <c r="I972" s="104" t="str">
        <f>IFERROR(IF(D972="","",VLOOKUP(E972,Saldo!$P$8:$Q$1009,2,FALSE)),"")</f>
        <v/>
      </c>
      <c r="J972" s="76"/>
      <c r="K972" s="28" t="str">
        <f t="shared" si="15"/>
        <v/>
      </c>
    </row>
    <row r="973" spans="1:11" ht="18.95" customHeight="1" x14ac:dyDescent="0.25">
      <c r="A973" s="52"/>
      <c r="C973" s="76"/>
      <c r="D973" s="185"/>
      <c r="E973" s="76"/>
      <c r="F973" s="76" t="str">
        <f>IF(E973="","",IFERROR(VLOOKUP(E973,Cadastro!$C$9:$D$1009,2,FALSE),"PROD. NÃO ENCONTRADO"))</f>
        <v/>
      </c>
      <c r="G973" s="94"/>
      <c r="H973" s="69" t="str">
        <f>IFERROR(G973*VLOOKUP(E973,Saldo!$P$8:$U$1009,6,FALSE),"")</f>
        <v/>
      </c>
      <c r="I973" s="104" t="str">
        <f>IFERROR(IF(D973="","",VLOOKUP(E973,Saldo!$P$8:$Q$1009,2,FALSE)),"")</f>
        <v/>
      </c>
      <c r="J973" s="76"/>
      <c r="K973" s="28" t="str">
        <f t="shared" si="15"/>
        <v/>
      </c>
    </row>
    <row r="974" spans="1:11" ht="18.95" customHeight="1" x14ac:dyDescent="0.25">
      <c r="A974" s="52"/>
      <c r="C974" s="76"/>
      <c r="D974" s="185"/>
      <c r="E974" s="76"/>
      <c r="F974" s="76" t="str">
        <f>IF(E974="","",IFERROR(VLOOKUP(E974,Cadastro!$C$9:$D$1009,2,FALSE),"PROD. NÃO ENCONTRADO"))</f>
        <v/>
      </c>
      <c r="G974" s="94"/>
      <c r="H974" s="69" t="str">
        <f>IFERROR(G974*VLOOKUP(E974,Saldo!$P$8:$U$1009,6,FALSE),"")</f>
        <v/>
      </c>
      <c r="I974" s="104" t="str">
        <f>IFERROR(IF(D974="","",VLOOKUP(E974,Saldo!$P$8:$Q$1009,2,FALSE)),"")</f>
        <v/>
      </c>
      <c r="J974" s="76"/>
      <c r="K974" s="28" t="str">
        <f t="shared" si="15"/>
        <v/>
      </c>
    </row>
    <row r="975" spans="1:11" ht="18.95" customHeight="1" x14ac:dyDescent="0.25">
      <c r="A975" s="52"/>
      <c r="C975" s="76"/>
      <c r="D975" s="185"/>
      <c r="E975" s="76"/>
      <c r="F975" s="76" t="str">
        <f>IF(E975="","",IFERROR(VLOOKUP(E975,Cadastro!$C$9:$D$1009,2,FALSE),"PROD. NÃO ENCONTRADO"))</f>
        <v/>
      </c>
      <c r="G975" s="94"/>
      <c r="H975" s="69" t="str">
        <f>IFERROR(G975*VLOOKUP(E975,Saldo!$P$8:$U$1009,6,FALSE),"")</f>
        <v/>
      </c>
      <c r="I975" s="104" t="str">
        <f>IFERROR(IF(D975="","",VLOOKUP(E975,Saldo!$P$8:$Q$1009,2,FALSE)),"")</f>
        <v/>
      </c>
      <c r="J975" s="76"/>
      <c r="K975" s="28" t="str">
        <f t="shared" si="15"/>
        <v/>
      </c>
    </row>
    <row r="976" spans="1:11" ht="18.95" customHeight="1" x14ac:dyDescent="0.25">
      <c r="A976" s="52"/>
      <c r="C976" s="76"/>
      <c r="D976" s="185"/>
      <c r="E976" s="76"/>
      <c r="F976" s="76" t="str">
        <f>IF(E976="","",IFERROR(VLOOKUP(E976,Cadastro!$C$9:$D$1009,2,FALSE),"PROD. NÃO ENCONTRADO"))</f>
        <v/>
      </c>
      <c r="G976" s="94"/>
      <c r="H976" s="69" t="str">
        <f>IFERROR(G976*VLOOKUP(E976,Saldo!$P$8:$U$1009,6,FALSE),"")</f>
        <v/>
      </c>
      <c r="I976" s="104" t="str">
        <f>IFERROR(IF(D976="","",VLOOKUP(E976,Saldo!$P$8:$Q$1009,2,FALSE)),"")</f>
        <v/>
      </c>
      <c r="J976" s="76"/>
      <c r="K976" s="28" t="str">
        <f t="shared" si="15"/>
        <v/>
      </c>
    </row>
    <row r="977" spans="1:11" ht="18.95" customHeight="1" x14ac:dyDescent="0.25">
      <c r="A977" s="52"/>
      <c r="C977" s="76"/>
      <c r="D977" s="185"/>
      <c r="E977" s="76"/>
      <c r="F977" s="76" t="str">
        <f>IF(E977="","",IFERROR(VLOOKUP(E977,Cadastro!$C$9:$D$1009,2,FALSE),"PROD. NÃO ENCONTRADO"))</f>
        <v/>
      </c>
      <c r="G977" s="94"/>
      <c r="H977" s="69" t="str">
        <f>IFERROR(G977*VLOOKUP(E977,Saldo!$P$8:$U$1009,6,FALSE),"")</f>
        <v/>
      </c>
      <c r="I977" s="104" t="str">
        <f>IFERROR(IF(D977="","",VLOOKUP(E977,Saldo!$P$8:$Q$1009,2,FALSE)),"")</f>
        <v/>
      </c>
      <c r="J977" s="76"/>
      <c r="K977" s="28" t="str">
        <f t="shared" si="15"/>
        <v/>
      </c>
    </row>
    <row r="978" spans="1:11" ht="18.95" customHeight="1" x14ac:dyDescent="0.25">
      <c r="A978" s="52"/>
      <c r="C978" s="76"/>
      <c r="D978" s="185"/>
      <c r="E978" s="76"/>
      <c r="F978" s="76" t="str">
        <f>IF(E978="","",IFERROR(VLOOKUP(E978,Cadastro!$C$9:$D$1009,2,FALSE),"PROD. NÃO ENCONTRADO"))</f>
        <v/>
      </c>
      <c r="G978" s="94"/>
      <c r="H978" s="69" t="str">
        <f>IFERROR(G978*VLOOKUP(E978,Saldo!$P$8:$U$1009,6,FALSE),"")</f>
        <v/>
      </c>
      <c r="I978" s="104" t="str">
        <f>IFERROR(IF(D978="","",VLOOKUP(E978,Saldo!$P$8:$Q$1009,2,FALSE)),"")</f>
        <v/>
      </c>
      <c r="J978" s="76"/>
      <c r="K978" s="28" t="str">
        <f t="shared" si="15"/>
        <v/>
      </c>
    </row>
    <row r="979" spans="1:11" ht="18.95" customHeight="1" x14ac:dyDescent="0.25">
      <c r="A979" s="52"/>
      <c r="C979" s="76"/>
      <c r="D979" s="185"/>
      <c r="E979" s="76"/>
      <c r="F979" s="76" t="str">
        <f>IF(E979="","",IFERROR(VLOOKUP(E979,Cadastro!$C$9:$D$1009,2,FALSE),"PROD. NÃO ENCONTRADO"))</f>
        <v/>
      </c>
      <c r="G979" s="94"/>
      <c r="H979" s="69" t="str">
        <f>IFERROR(G979*VLOOKUP(E979,Saldo!$P$8:$U$1009,6,FALSE),"")</f>
        <v/>
      </c>
      <c r="I979" s="104" t="str">
        <f>IFERROR(IF(D979="","",VLOOKUP(E979,Saldo!$P$8:$Q$1009,2,FALSE)),"")</f>
        <v/>
      </c>
      <c r="J979" s="76"/>
      <c r="K979" s="28" t="str">
        <f t="shared" si="15"/>
        <v/>
      </c>
    </row>
    <row r="980" spans="1:11" ht="18.95" customHeight="1" x14ac:dyDescent="0.25">
      <c r="A980" s="52"/>
      <c r="C980" s="76"/>
      <c r="D980" s="185"/>
      <c r="E980" s="76"/>
      <c r="F980" s="76" t="str">
        <f>IF(E980="","",IFERROR(VLOOKUP(E980,Cadastro!$C$9:$D$1009,2,FALSE),"PROD. NÃO ENCONTRADO"))</f>
        <v/>
      </c>
      <c r="G980" s="94"/>
      <c r="H980" s="69" t="str">
        <f>IFERROR(G980*VLOOKUP(E980,Saldo!$P$8:$U$1009,6,FALSE),"")</f>
        <v/>
      </c>
      <c r="I980" s="104" t="str">
        <f>IFERROR(IF(D980="","",VLOOKUP(E980,Saldo!$P$8:$Q$1009,2,FALSE)),"")</f>
        <v/>
      </c>
      <c r="J980" s="76"/>
      <c r="K980" s="28" t="str">
        <f t="shared" si="15"/>
        <v/>
      </c>
    </row>
    <row r="981" spans="1:11" ht="18.95" customHeight="1" x14ac:dyDescent="0.25">
      <c r="A981" s="52"/>
      <c r="C981" s="76"/>
      <c r="D981" s="185"/>
      <c r="E981" s="76"/>
      <c r="F981" s="76" t="str">
        <f>IF(E981="","",IFERROR(VLOOKUP(E981,Cadastro!$C$9:$D$1009,2,FALSE),"PROD. NÃO ENCONTRADO"))</f>
        <v/>
      </c>
      <c r="G981" s="94"/>
      <c r="H981" s="69" t="str">
        <f>IFERROR(G981*VLOOKUP(E981,Saldo!$P$8:$U$1009,6,FALSE),"")</f>
        <v/>
      </c>
      <c r="I981" s="104" t="str">
        <f>IFERROR(IF(D981="","",VLOOKUP(E981,Saldo!$P$8:$Q$1009,2,FALSE)),"")</f>
        <v/>
      </c>
      <c r="J981" s="76"/>
      <c r="K981" s="28" t="str">
        <f t="shared" si="15"/>
        <v/>
      </c>
    </row>
    <row r="982" spans="1:11" ht="18.95" customHeight="1" x14ac:dyDescent="0.25">
      <c r="A982" s="52"/>
      <c r="C982" s="76"/>
      <c r="D982" s="185"/>
      <c r="E982" s="76"/>
      <c r="F982" s="76" t="str">
        <f>IF(E982="","",IFERROR(VLOOKUP(E982,Cadastro!$C$9:$D$1009,2,FALSE),"PROD. NÃO ENCONTRADO"))</f>
        <v/>
      </c>
      <c r="G982" s="94"/>
      <c r="H982" s="69" t="str">
        <f>IFERROR(G982*VLOOKUP(E982,Saldo!$P$8:$U$1009,6,FALSE),"")</f>
        <v/>
      </c>
      <c r="I982" s="104" t="str">
        <f>IFERROR(IF(D982="","",VLOOKUP(E982,Saldo!$P$8:$Q$1009,2,FALSE)),"")</f>
        <v/>
      </c>
      <c r="J982" s="76"/>
      <c r="K982" s="28" t="str">
        <f t="shared" si="15"/>
        <v/>
      </c>
    </row>
    <row r="983" spans="1:11" ht="18.95" customHeight="1" x14ac:dyDescent="0.25">
      <c r="A983" s="52"/>
      <c r="C983" s="76"/>
      <c r="D983" s="185"/>
      <c r="E983" s="76"/>
      <c r="F983" s="76" t="str">
        <f>IF(E983="","",IFERROR(VLOOKUP(E983,Cadastro!$C$9:$D$1009,2,FALSE),"PROD. NÃO ENCONTRADO"))</f>
        <v/>
      </c>
      <c r="G983" s="94"/>
      <c r="H983" s="69" t="str">
        <f>IFERROR(G983*VLOOKUP(E983,Saldo!$P$8:$U$1009,6,FALSE),"")</f>
        <v/>
      </c>
      <c r="I983" s="104" t="str">
        <f>IFERROR(IF(D983="","",VLOOKUP(E983,Saldo!$P$8:$Q$1009,2,FALSE)),"")</f>
        <v/>
      </c>
      <c r="J983" s="76"/>
      <c r="K983" s="28" t="str">
        <f t="shared" si="15"/>
        <v/>
      </c>
    </row>
    <row r="984" spans="1:11" ht="18.95" customHeight="1" x14ac:dyDescent="0.25">
      <c r="A984" s="52"/>
      <c r="C984" s="76"/>
      <c r="D984" s="185"/>
      <c r="E984" s="76"/>
      <c r="F984" s="76" t="str">
        <f>IF(E984="","",IFERROR(VLOOKUP(E984,Cadastro!$C$9:$D$1009,2,FALSE),"PROD. NÃO ENCONTRADO"))</f>
        <v/>
      </c>
      <c r="G984" s="94"/>
      <c r="H984" s="69" t="str">
        <f>IFERROR(G984*VLOOKUP(E984,Saldo!$P$8:$U$1009,6,FALSE),"")</f>
        <v/>
      </c>
      <c r="I984" s="104" t="str">
        <f>IFERROR(IF(D984="","",VLOOKUP(E984,Saldo!$P$8:$Q$1009,2,FALSE)),"")</f>
        <v/>
      </c>
      <c r="J984" s="76"/>
      <c r="K984" s="28" t="str">
        <f t="shared" si="15"/>
        <v/>
      </c>
    </row>
    <row r="985" spans="1:11" ht="18.95" customHeight="1" x14ac:dyDescent="0.25">
      <c r="A985" s="52"/>
      <c r="C985" s="76"/>
      <c r="D985" s="185"/>
      <c r="E985" s="76"/>
      <c r="F985" s="76" t="str">
        <f>IF(E985="","",IFERROR(VLOOKUP(E985,Cadastro!$C$9:$D$1009,2,FALSE),"PROD. NÃO ENCONTRADO"))</f>
        <v/>
      </c>
      <c r="G985" s="94"/>
      <c r="H985" s="69" t="str">
        <f>IFERROR(G985*VLOOKUP(E985,Saldo!$P$8:$U$1009,6,FALSE),"")</f>
        <v/>
      </c>
      <c r="I985" s="104" t="str">
        <f>IFERROR(IF(D985="","",VLOOKUP(E985,Saldo!$P$8:$Q$1009,2,FALSE)),"")</f>
        <v/>
      </c>
      <c r="J985" s="76"/>
      <c r="K985" s="28" t="str">
        <f t="shared" si="15"/>
        <v/>
      </c>
    </row>
    <row r="986" spans="1:11" ht="18.95" customHeight="1" x14ac:dyDescent="0.25">
      <c r="A986" s="52"/>
      <c r="C986" s="76"/>
      <c r="D986" s="185"/>
      <c r="E986" s="76"/>
      <c r="F986" s="76" t="str">
        <f>IF(E986="","",IFERROR(VLOOKUP(E986,Cadastro!$C$9:$D$1009,2,FALSE),"PROD. NÃO ENCONTRADO"))</f>
        <v/>
      </c>
      <c r="G986" s="94"/>
      <c r="H986" s="69" t="str">
        <f>IFERROR(G986*VLOOKUP(E986,Saldo!$P$8:$U$1009,6,FALSE),"")</f>
        <v/>
      </c>
      <c r="I986" s="104" t="str">
        <f>IFERROR(IF(D986="","",VLOOKUP(E986,Saldo!$P$8:$Q$1009,2,FALSE)),"")</f>
        <v/>
      </c>
      <c r="J986" s="76"/>
      <c r="K986" s="28" t="str">
        <f t="shared" si="15"/>
        <v/>
      </c>
    </row>
    <row r="987" spans="1:11" ht="18.95" customHeight="1" x14ac:dyDescent="0.25">
      <c r="A987" s="52"/>
      <c r="C987" s="76"/>
      <c r="D987" s="185"/>
      <c r="E987" s="76"/>
      <c r="F987" s="76" t="str">
        <f>IF(E987="","",IFERROR(VLOOKUP(E987,Cadastro!$C$9:$D$1009,2,FALSE),"PROD. NÃO ENCONTRADO"))</f>
        <v/>
      </c>
      <c r="G987" s="94"/>
      <c r="H987" s="69" t="str">
        <f>IFERROR(G987*VLOOKUP(E987,Saldo!$P$8:$U$1009,6,FALSE),"")</f>
        <v/>
      </c>
      <c r="I987" s="104" t="str">
        <f>IFERROR(IF(D987="","",VLOOKUP(E987,Saldo!$P$8:$Q$1009,2,FALSE)),"")</f>
        <v/>
      </c>
      <c r="J987" s="76"/>
      <c r="K987" s="28" t="str">
        <f t="shared" si="15"/>
        <v/>
      </c>
    </row>
    <row r="988" spans="1:11" ht="18.95" customHeight="1" x14ac:dyDescent="0.25">
      <c r="A988" s="52"/>
      <c r="C988" s="76"/>
      <c r="D988" s="185"/>
      <c r="E988" s="76"/>
      <c r="F988" s="76" t="str">
        <f>IF(E988="","",IFERROR(VLOOKUP(E988,Cadastro!$C$9:$D$1009,2,FALSE),"PROD. NÃO ENCONTRADO"))</f>
        <v/>
      </c>
      <c r="G988" s="94"/>
      <c r="H988" s="69" t="str">
        <f>IFERROR(G988*VLOOKUP(E988,Saldo!$P$8:$U$1009,6,FALSE),"")</f>
        <v/>
      </c>
      <c r="I988" s="104" t="str">
        <f>IFERROR(IF(D988="","",VLOOKUP(E988,Saldo!$P$8:$Q$1009,2,FALSE)),"")</f>
        <v/>
      </c>
      <c r="J988" s="76"/>
      <c r="K988" s="28" t="str">
        <f t="shared" si="15"/>
        <v/>
      </c>
    </row>
    <row r="989" spans="1:11" ht="18.95" customHeight="1" x14ac:dyDescent="0.25">
      <c r="A989" s="52"/>
      <c r="C989" s="76"/>
      <c r="D989" s="185"/>
      <c r="E989" s="76"/>
      <c r="F989" s="76" t="str">
        <f>IF(E989="","",IFERROR(VLOOKUP(E989,Cadastro!$C$9:$D$1009,2,FALSE),"PROD. NÃO ENCONTRADO"))</f>
        <v/>
      </c>
      <c r="G989" s="94"/>
      <c r="H989" s="69" t="str">
        <f>IFERROR(G989*VLOOKUP(E989,Saldo!$P$8:$U$1009,6,FALSE),"")</f>
        <v/>
      </c>
      <c r="I989" s="104" t="str">
        <f>IFERROR(IF(D989="","",VLOOKUP(E989,Saldo!$P$8:$Q$1009,2,FALSE)),"")</f>
        <v/>
      </c>
      <c r="J989" s="76"/>
      <c r="K989" s="28" t="str">
        <f t="shared" si="15"/>
        <v/>
      </c>
    </row>
    <row r="990" spans="1:11" ht="18.95" customHeight="1" x14ac:dyDescent="0.25">
      <c r="A990" s="52"/>
      <c r="C990" s="76"/>
      <c r="D990" s="185"/>
      <c r="E990" s="76"/>
      <c r="F990" s="76" t="str">
        <f>IF(E990="","",IFERROR(VLOOKUP(E990,Cadastro!$C$9:$D$1009,2,FALSE),"PROD. NÃO ENCONTRADO"))</f>
        <v/>
      </c>
      <c r="G990" s="94"/>
      <c r="H990" s="69" t="str">
        <f>IFERROR(G990*VLOOKUP(E990,Saldo!$P$8:$U$1009,6,FALSE),"")</f>
        <v/>
      </c>
      <c r="I990" s="104" t="str">
        <f>IFERROR(IF(D990="","",VLOOKUP(E990,Saldo!$P$8:$Q$1009,2,FALSE)),"")</f>
        <v/>
      </c>
      <c r="J990" s="76"/>
      <c r="K990" s="28" t="str">
        <f t="shared" si="15"/>
        <v/>
      </c>
    </row>
    <row r="991" spans="1:11" ht="18.95" customHeight="1" x14ac:dyDescent="0.25">
      <c r="A991" s="52"/>
      <c r="C991" s="76"/>
      <c r="D991" s="185"/>
      <c r="E991" s="76"/>
      <c r="F991" s="76" t="str">
        <f>IF(E991="","",IFERROR(VLOOKUP(E991,Cadastro!$C$9:$D$1009,2,FALSE),"PROD. NÃO ENCONTRADO"))</f>
        <v/>
      </c>
      <c r="G991" s="94"/>
      <c r="H991" s="69" t="str">
        <f>IFERROR(G991*VLOOKUP(E991,Saldo!$P$8:$U$1009,6,FALSE),"")</f>
        <v/>
      </c>
      <c r="I991" s="104" t="str">
        <f>IFERROR(IF(D991="","",VLOOKUP(E991,Saldo!$P$8:$Q$1009,2,FALSE)),"")</f>
        <v/>
      </c>
      <c r="J991" s="76"/>
      <c r="K991" s="28" t="str">
        <f t="shared" si="15"/>
        <v/>
      </c>
    </row>
    <row r="992" spans="1:11" ht="18.95" customHeight="1" x14ac:dyDescent="0.25">
      <c r="A992" s="52"/>
      <c r="C992" s="76"/>
      <c r="D992" s="185"/>
      <c r="E992" s="76"/>
      <c r="F992" s="76" t="str">
        <f>IF(E992="","",IFERROR(VLOOKUP(E992,Cadastro!$C$9:$D$1009,2,FALSE),"PROD. NÃO ENCONTRADO"))</f>
        <v/>
      </c>
      <c r="G992" s="94"/>
      <c r="H992" s="69" t="str">
        <f>IFERROR(G992*VLOOKUP(E992,Saldo!$P$8:$U$1009,6,FALSE),"")</f>
        <v/>
      </c>
      <c r="I992" s="104" t="str">
        <f>IFERROR(IF(D992="","",VLOOKUP(E992,Saldo!$P$8:$Q$1009,2,FALSE)),"")</f>
        <v/>
      </c>
      <c r="J992" s="76"/>
      <c r="K992" s="28" t="str">
        <f t="shared" si="15"/>
        <v/>
      </c>
    </row>
    <row r="993" spans="1:11" ht="18.95" customHeight="1" x14ac:dyDescent="0.25">
      <c r="A993" s="52"/>
      <c r="C993" s="76"/>
      <c r="D993" s="185"/>
      <c r="E993" s="76"/>
      <c r="F993" s="76" t="str">
        <f>IF(E993="","",IFERROR(VLOOKUP(E993,Cadastro!$C$9:$D$1009,2,FALSE),"PROD. NÃO ENCONTRADO"))</f>
        <v/>
      </c>
      <c r="G993" s="94"/>
      <c r="H993" s="69" t="str">
        <f>IFERROR(G993*VLOOKUP(E993,Saldo!$P$8:$U$1009,6,FALSE),"")</f>
        <v/>
      </c>
      <c r="I993" s="104" t="str">
        <f>IFERROR(IF(D993="","",VLOOKUP(E993,Saldo!$P$8:$Q$1009,2,FALSE)),"")</f>
        <v/>
      </c>
      <c r="J993" s="76"/>
      <c r="K993" s="28" t="str">
        <f t="shared" si="15"/>
        <v/>
      </c>
    </row>
    <row r="994" spans="1:11" ht="18.95" customHeight="1" x14ac:dyDescent="0.25">
      <c r="A994" s="52"/>
      <c r="C994" s="76"/>
      <c r="D994" s="185"/>
      <c r="E994" s="76"/>
      <c r="F994" s="76" t="str">
        <f>IF(E994="","",IFERROR(VLOOKUP(E994,Cadastro!$C$9:$D$1009,2,FALSE),"PROD. NÃO ENCONTRADO"))</f>
        <v/>
      </c>
      <c r="G994" s="94"/>
      <c r="H994" s="69" t="str">
        <f>IFERROR(G994*VLOOKUP(E994,Saldo!$P$8:$U$1009,6,FALSE),"")</f>
        <v/>
      </c>
      <c r="I994" s="104" t="str">
        <f>IFERROR(IF(D994="","",VLOOKUP(E994,Saldo!$P$8:$Q$1009,2,FALSE)),"")</f>
        <v/>
      </c>
      <c r="J994" s="76"/>
      <c r="K994" s="28" t="str">
        <f t="shared" si="15"/>
        <v/>
      </c>
    </row>
    <row r="995" spans="1:11" ht="18.95" customHeight="1" x14ac:dyDescent="0.25">
      <c r="A995" s="52"/>
      <c r="C995" s="76"/>
      <c r="D995" s="185"/>
      <c r="E995" s="76"/>
      <c r="F995" s="76" t="str">
        <f>IF(E995="","",IFERROR(VLOOKUP(E995,Cadastro!$C$9:$D$1009,2,FALSE),"PROD. NÃO ENCONTRADO"))</f>
        <v/>
      </c>
      <c r="G995" s="94"/>
      <c r="H995" s="69" t="str">
        <f>IFERROR(G995*VLOOKUP(E995,Saldo!$P$8:$U$1009,6,FALSE),"")</f>
        <v/>
      </c>
      <c r="I995" s="104" t="str">
        <f>IFERROR(IF(D995="","",VLOOKUP(E995,Saldo!$P$8:$Q$1009,2,FALSE)),"")</f>
        <v/>
      </c>
      <c r="J995" s="76"/>
      <c r="K995" s="28" t="str">
        <f t="shared" si="15"/>
        <v/>
      </c>
    </row>
    <row r="996" spans="1:11" ht="18.95" customHeight="1" x14ac:dyDescent="0.25">
      <c r="A996" s="52"/>
      <c r="C996" s="76"/>
      <c r="D996" s="185"/>
      <c r="E996" s="76"/>
      <c r="F996" s="76" t="str">
        <f>IF(E996="","",IFERROR(VLOOKUP(E996,Cadastro!$C$9:$D$1009,2,FALSE),"PROD. NÃO ENCONTRADO"))</f>
        <v/>
      </c>
      <c r="G996" s="94"/>
      <c r="H996" s="69" t="str">
        <f>IFERROR(G996*VLOOKUP(E996,Saldo!$P$8:$U$1009,6,FALSE),"")</f>
        <v/>
      </c>
      <c r="I996" s="104" t="str">
        <f>IFERROR(IF(D996="","",VLOOKUP(E996,Saldo!$P$8:$Q$1009,2,FALSE)),"")</f>
        <v/>
      </c>
      <c r="J996" s="76"/>
      <c r="K996" s="28" t="str">
        <f t="shared" si="15"/>
        <v/>
      </c>
    </row>
    <row r="997" spans="1:11" ht="18.95" customHeight="1" x14ac:dyDescent="0.25">
      <c r="A997" s="52"/>
      <c r="C997" s="76"/>
      <c r="D997" s="185"/>
      <c r="E997" s="76"/>
      <c r="F997" s="76" t="str">
        <f>IF(E997="","",IFERROR(VLOOKUP(E997,Cadastro!$C$9:$D$1009,2,FALSE),"PROD. NÃO ENCONTRADO"))</f>
        <v/>
      </c>
      <c r="G997" s="94"/>
      <c r="H997" s="69" t="str">
        <f>IFERROR(G997*VLOOKUP(E997,Saldo!$P$8:$U$1009,6,FALSE),"")</f>
        <v/>
      </c>
      <c r="I997" s="104" t="str">
        <f>IFERROR(IF(D997="","",VLOOKUP(E997,Saldo!$P$8:$Q$1009,2,FALSE)),"")</f>
        <v/>
      </c>
      <c r="J997" s="76"/>
      <c r="K997" s="28" t="str">
        <f t="shared" si="15"/>
        <v/>
      </c>
    </row>
    <row r="998" spans="1:11" ht="18.95" customHeight="1" x14ac:dyDescent="0.25">
      <c r="A998" s="52"/>
      <c r="C998" s="76"/>
      <c r="D998" s="185"/>
      <c r="E998" s="76"/>
      <c r="F998" s="76" t="str">
        <f>IF(E998="","",IFERROR(VLOOKUP(E998,Cadastro!$C$9:$D$1009,2,FALSE),"PROD. NÃO ENCONTRADO"))</f>
        <v/>
      </c>
      <c r="G998" s="94"/>
      <c r="H998" s="69" t="str">
        <f>IFERROR(G998*VLOOKUP(E998,Saldo!$P$8:$U$1009,6,FALSE),"")</f>
        <v/>
      </c>
      <c r="I998" s="104" t="str">
        <f>IFERROR(IF(D998="","",VLOOKUP(E998,Saldo!$P$8:$Q$1009,2,FALSE)),"")</f>
        <v/>
      </c>
      <c r="J998" s="76"/>
      <c r="K998" s="28" t="str">
        <f t="shared" si="15"/>
        <v/>
      </c>
    </row>
    <row r="999" spans="1:11" ht="18.95" customHeight="1" x14ac:dyDescent="0.25">
      <c r="A999" s="52"/>
      <c r="C999" s="76"/>
      <c r="D999" s="185"/>
      <c r="E999" s="76"/>
      <c r="F999" s="76" t="str">
        <f>IF(E999="","",IFERROR(VLOOKUP(E999,Cadastro!$C$9:$D$1009,2,FALSE),"PROD. NÃO ENCONTRADO"))</f>
        <v/>
      </c>
      <c r="G999" s="94"/>
      <c r="H999" s="69" t="str">
        <f>IFERROR(G999*VLOOKUP(E999,Saldo!$P$8:$U$1009,6,FALSE),"")</f>
        <v/>
      </c>
      <c r="I999" s="104" t="str">
        <f>IFERROR(IF(D999="","",VLOOKUP(E999,Saldo!$P$8:$Q$1009,2,FALSE)),"")</f>
        <v/>
      </c>
      <c r="J999" s="76"/>
      <c r="K999" s="28" t="str">
        <f t="shared" si="15"/>
        <v/>
      </c>
    </row>
    <row r="1000" spans="1:11" ht="18.95" customHeight="1" x14ac:dyDescent="0.25">
      <c r="A1000" s="52"/>
      <c r="C1000" s="76"/>
      <c r="D1000" s="185"/>
      <c r="E1000" s="76"/>
      <c r="F1000" s="76" t="str">
        <f>IF(E1000="","",IFERROR(VLOOKUP(E1000,Cadastro!$C$9:$D$1009,2,FALSE),"PROD. NÃO ENCONTRADO"))</f>
        <v/>
      </c>
      <c r="G1000" s="94"/>
      <c r="H1000" s="69" t="str">
        <f>IFERROR(G1000*VLOOKUP(E1000,Saldo!$P$8:$U$1009,6,FALSE),"")</f>
        <v/>
      </c>
      <c r="I1000" s="104" t="str">
        <f>IFERROR(IF(D1000="","",VLOOKUP(E1000,Saldo!$P$8:$Q$1009,2,FALSE)),"")</f>
        <v/>
      </c>
      <c r="J1000" s="76"/>
      <c r="K1000" s="28" t="str">
        <f t="shared" si="15"/>
        <v/>
      </c>
    </row>
    <row r="1001" spans="1:11" ht="18.95" customHeight="1" x14ac:dyDescent="0.25">
      <c r="A1001" s="52"/>
      <c r="C1001" s="76"/>
      <c r="D1001" s="185"/>
      <c r="E1001" s="76"/>
      <c r="F1001" s="76" t="str">
        <f>IF(E1001="","",IFERROR(VLOOKUP(E1001,Cadastro!$C$9:$D$1009,2,FALSE),"PROD. NÃO ENCONTRADO"))</f>
        <v/>
      </c>
      <c r="G1001" s="94"/>
      <c r="H1001" s="69" t="str">
        <f>IFERROR(G1001*VLOOKUP(E1001,Saldo!$P$8:$U$1009,6,FALSE),"")</f>
        <v/>
      </c>
      <c r="I1001" s="104" t="str">
        <f>IFERROR(IF(D1001="","",VLOOKUP(E1001,Saldo!$P$8:$Q$1009,2,FALSE)),"")</f>
        <v/>
      </c>
      <c r="J1001" s="76"/>
      <c r="K1001" s="28" t="str">
        <f t="shared" si="15"/>
        <v/>
      </c>
    </row>
    <row r="1002" spans="1:11" ht="18.95" customHeight="1" x14ac:dyDescent="0.25">
      <c r="A1002" s="52"/>
      <c r="C1002" s="76"/>
      <c r="D1002" s="185"/>
      <c r="E1002" s="76"/>
      <c r="F1002" s="76" t="str">
        <f>IF(E1002="","",IFERROR(VLOOKUP(E1002,Cadastro!$C$9:$D$1009,2,FALSE),"PROD. NÃO ENCONTRADO"))</f>
        <v/>
      </c>
      <c r="G1002" s="94"/>
      <c r="H1002" s="69" t="str">
        <f>IFERROR(G1002*VLOOKUP(E1002,Saldo!$P$8:$U$1009,6,FALSE),"")</f>
        <v/>
      </c>
      <c r="I1002" s="104" t="str">
        <f>IFERROR(IF(D1002="","",VLOOKUP(E1002,Saldo!$P$8:$Q$1009,2,FALSE)),"")</f>
        <v/>
      </c>
      <c r="J1002" s="76"/>
      <c r="K1002" s="28" t="str">
        <f t="shared" si="15"/>
        <v/>
      </c>
    </row>
    <row r="1003" spans="1:11" ht="18.95" customHeight="1" x14ac:dyDescent="0.25">
      <c r="A1003" s="52"/>
      <c r="C1003" s="76"/>
      <c r="D1003" s="185"/>
      <c r="E1003" s="76"/>
      <c r="F1003" s="76" t="str">
        <f>IF(E1003="","",IFERROR(VLOOKUP(E1003,Cadastro!$C$9:$D$1009,2,FALSE),"PROD. NÃO ENCONTRADO"))</f>
        <v/>
      </c>
      <c r="G1003" s="94"/>
      <c r="H1003" s="69" t="str">
        <f>IFERROR(G1003*VLOOKUP(E1003,Saldo!$P$8:$U$1009,6,FALSE),"")</f>
        <v/>
      </c>
      <c r="I1003" s="104" t="str">
        <f>IFERROR(IF(D1003="","",VLOOKUP(E1003,Saldo!$P$8:$Q$1009,2,FALSE)),"")</f>
        <v/>
      </c>
      <c r="J1003" s="76"/>
      <c r="K1003" s="28" t="str">
        <f t="shared" si="15"/>
        <v/>
      </c>
    </row>
    <row r="1004" spans="1:11" ht="18.95" customHeight="1" x14ac:dyDescent="0.25">
      <c r="A1004" s="52"/>
      <c r="C1004" s="76"/>
      <c r="D1004" s="185"/>
      <c r="E1004" s="76"/>
      <c r="F1004" s="76" t="str">
        <f>IF(E1004="","",IFERROR(VLOOKUP(E1004,Cadastro!$C$9:$D$1009,2,FALSE),"PROD. NÃO ENCONTRADO"))</f>
        <v/>
      </c>
      <c r="G1004" s="94"/>
      <c r="H1004" s="69" t="str">
        <f>IFERROR(G1004*VLOOKUP(E1004,Saldo!$P$8:$U$1009,6,FALSE),"")</f>
        <v/>
      </c>
      <c r="I1004" s="104" t="str">
        <f>IFERROR(IF(D1004="","",VLOOKUP(E1004,Saldo!$P$8:$Q$1009,2,FALSE)),"")</f>
        <v/>
      </c>
      <c r="J1004" s="76"/>
      <c r="K1004" s="28" t="str">
        <f t="shared" si="15"/>
        <v/>
      </c>
    </row>
    <row r="1005" spans="1:11" ht="18.95" customHeight="1" x14ac:dyDescent="0.25">
      <c r="A1005" s="52"/>
      <c r="C1005" s="76"/>
      <c r="D1005" s="185"/>
      <c r="E1005" s="76"/>
      <c r="F1005" s="76" t="str">
        <f>IF(E1005="","",IFERROR(VLOOKUP(E1005,Cadastro!$C$9:$D$1009,2,FALSE),"PROD. NÃO ENCONTRADO"))</f>
        <v/>
      </c>
      <c r="G1005" s="94"/>
      <c r="H1005" s="69" t="str">
        <f>IFERROR(G1005*VLOOKUP(E1005,Saldo!$P$8:$U$1009,6,FALSE),"")</f>
        <v/>
      </c>
      <c r="I1005" s="104" t="str">
        <f>IFERROR(IF(D1005="","",VLOOKUP(E1005,Saldo!$P$8:$Q$1009,2,FALSE)),"")</f>
        <v/>
      </c>
      <c r="J1005" s="76"/>
      <c r="K1005" s="28" t="str">
        <f t="shared" si="15"/>
        <v/>
      </c>
    </row>
    <row r="1006" spans="1:11" ht="18.95" customHeight="1" x14ac:dyDescent="0.25">
      <c r="A1006" s="52"/>
      <c r="C1006" s="76"/>
      <c r="D1006" s="185"/>
      <c r="E1006" s="76"/>
      <c r="F1006" s="76" t="str">
        <f>IF(E1006="","",IFERROR(VLOOKUP(E1006,Cadastro!$C$9:$D$1009,2,FALSE),"PROD. NÃO ENCONTRADO"))</f>
        <v/>
      </c>
      <c r="G1006" s="94"/>
      <c r="H1006" s="69" t="str">
        <f>IFERROR(G1006*VLOOKUP(E1006,Saldo!$P$8:$U$1009,6,FALSE),"")</f>
        <v/>
      </c>
      <c r="I1006" s="104" t="str">
        <f>IFERROR(IF(D1006="","",VLOOKUP(E1006,Saldo!$P$8:$Q$1009,2,FALSE)),"")</f>
        <v/>
      </c>
      <c r="J1006" s="76"/>
      <c r="K1006" s="28" t="str">
        <f t="shared" si="15"/>
        <v/>
      </c>
    </row>
    <row r="1007" spans="1:11" ht="18.95" customHeight="1" x14ac:dyDescent="0.25">
      <c r="A1007" s="52"/>
      <c r="C1007" s="76"/>
      <c r="D1007" s="185"/>
      <c r="E1007" s="76"/>
      <c r="F1007" s="76" t="str">
        <f>IF(E1007="","",IFERROR(VLOOKUP(E1007,Cadastro!$C$9:$D$1009,2,FALSE),"PROD. NÃO ENCONTRADO"))</f>
        <v/>
      </c>
      <c r="G1007" s="94"/>
      <c r="H1007" s="69" t="str">
        <f>IFERROR(G1007*VLOOKUP(E1007,Saldo!$P$8:$U$1009,6,FALSE),"")</f>
        <v/>
      </c>
      <c r="I1007" s="104" t="str">
        <f>IFERROR(IF(D1007="","",VLOOKUP(E1007,Saldo!$P$8:$Q$1009,2,FALSE)),"")</f>
        <v/>
      </c>
      <c r="J1007" s="76"/>
      <c r="K1007" s="28" t="str">
        <f t="shared" si="15"/>
        <v/>
      </c>
    </row>
    <row r="1008" spans="1:11" ht="18.95" customHeight="1" x14ac:dyDescent="0.25">
      <c r="A1008" s="52"/>
      <c r="C1008" s="76"/>
      <c r="D1008" s="185"/>
      <c r="E1008" s="76"/>
      <c r="F1008" s="76" t="str">
        <f>IF(E1008="","",IFERROR(VLOOKUP(E1008,Cadastro!$C$9:$D$1009,2,FALSE),"PROD. NÃO ENCONTRADO"))</f>
        <v/>
      </c>
      <c r="G1008" s="94"/>
      <c r="H1008" s="69" t="str">
        <f>IFERROR(G1008*VLOOKUP(E1008,Saldo!$P$8:$U$1009,6,FALSE),"")</f>
        <v/>
      </c>
      <c r="I1008" s="104" t="str">
        <f>IFERROR(IF(D1008="","",VLOOKUP(E1008,Saldo!$P$8:$Q$1009,2,FALSE)),"")</f>
        <v/>
      </c>
      <c r="J1008" s="76"/>
      <c r="K1008" s="28" t="str">
        <f t="shared" si="15"/>
        <v/>
      </c>
    </row>
    <row r="1009" spans="1:11" ht="18.95" customHeight="1" x14ac:dyDescent="0.25">
      <c r="A1009" s="52"/>
      <c r="C1009" s="76"/>
      <c r="D1009" s="185"/>
      <c r="E1009" s="76"/>
      <c r="F1009" s="76" t="str">
        <f>IF(E1009="","",IFERROR(VLOOKUP(E1009,Cadastro!$C$9:$D$1009,2,FALSE),"PROD. NÃO ENCONTRADO"))</f>
        <v/>
      </c>
      <c r="G1009" s="94"/>
      <c r="H1009" s="69" t="str">
        <f>IFERROR(G1009*VLOOKUP(E1009,Saldo!$P$8:$U$1009,6,FALSE),"")</f>
        <v/>
      </c>
      <c r="I1009" s="104" t="str">
        <f>IFERROR(IF(D1009="","",VLOOKUP(E1009,Saldo!$P$8:$Q$1009,2,FALSE)),"")</f>
        <v/>
      </c>
      <c r="J1009" s="76"/>
      <c r="K1009" s="28" t="str">
        <f t="shared" si="15"/>
        <v/>
      </c>
    </row>
    <row r="1010" spans="1:11" ht="18.95" customHeight="1" x14ac:dyDescent="0.25">
      <c r="A1010" s="52"/>
      <c r="C1010" s="76"/>
      <c r="D1010" s="185"/>
      <c r="E1010" s="76"/>
      <c r="F1010" s="76" t="str">
        <f>IF(E1010="","",IFERROR(VLOOKUP(E1010,Cadastro!$C$9:$D$1009,2,FALSE),"PROD. NÃO ENCONTRADO"))</f>
        <v/>
      </c>
      <c r="G1010" s="94"/>
      <c r="H1010" s="69" t="str">
        <f>IFERROR(G1010*VLOOKUP(E1010,Saldo!$P$8:$U$1009,6,FALSE),"")</f>
        <v/>
      </c>
      <c r="I1010" s="104" t="str">
        <f>IFERROR(IF(D1010="","",VLOOKUP(E1010,Saldo!$P$8:$Q$1009,2,FALSE)),"")</f>
        <v/>
      </c>
      <c r="J1010" s="76"/>
      <c r="K1010" s="28" t="str">
        <f t="shared" si="15"/>
        <v/>
      </c>
    </row>
    <row r="1011" spans="1:11" ht="18.95" customHeight="1" x14ac:dyDescent="0.25">
      <c r="A1011" s="52"/>
      <c r="C1011" s="76"/>
      <c r="D1011" s="185"/>
      <c r="E1011" s="76"/>
      <c r="F1011" s="76" t="str">
        <f>IF(E1011="","",IFERROR(VLOOKUP(E1011,Cadastro!$C$9:$D$1009,2,FALSE),"PROD. NÃO ENCONTRADO"))</f>
        <v/>
      </c>
      <c r="G1011" s="94"/>
      <c r="H1011" s="69" t="str">
        <f>IFERROR(G1011*VLOOKUP(E1011,Saldo!$P$8:$U$1009,6,FALSE),"")</f>
        <v/>
      </c>
      <c r="I1011" s="104" t="str">
        <f>IFERROR(IF(D1011="","",VLOOKUP(E1011,Saldo!$P$8:$Q$1009,2,FALSE)),"")</f>
        <v/>
      </c>
      <c r="J1011" s="76"/>
      <c r="K1011" s="28" t="str">
        <f t="shared" si="15"/>
        <v/>
      </c>
    </row>
    <row r="1012" spans="1:11" ht="18.95" customHeight="1" x14ac:dyDescent="0.25">
      <c r="A1012" s="52"/>
      <c r="C1012" s="76"/>
      <c r="D1012" s="185"/>
      <c r="E1012" s="76"/>
      <c r="F1012" s="76" t="str">
        <f>IF(E1012="","",IFERROR(VLOOKUP(E1012,Cadastro!$C$9:$D$1009,2,FALSE),"PROD. NÃO ENCONTRADO"))</f>
        <v/>
      </c>
      <c r="G1012" s="94"/>
      <c r="H1012" s="69" t="str">
        <f>IFERROR(G1012*VLOOKUP(E1012,Saldo!$P$8:$U$1009,6,FALSE),"")</f>
        <v/>
      </c>
      <c r="I1012" s="104" t="str">
        <f>IFERROR(IF(D1012="","",VLOOKUP(E1012,Saldo!$P$8:$Q$1009,2,FALSE)),"")</f>
        <v/>
      </c>
      <c r="J1012" s="76"/>
      <c r="K1012" s="28" t="str">
        <f t="shared" si="15"/>
        <v/>
      </c>
    </row>
    <row r="1013" spans="1:11" ht="18.95" customHeight="1" x14ac:dyDescent="0.25">
      <c r="A1013" s="52"/>
      <c r="C1013" s="76"/>
      <c r="D1013" s="185"/>
      <c r="E1013" s="76"/>
      <c r="F1013" s="76" t="str">
        <f>IF(E1013="","",IFERROR(VLOOKUP(E1013,Cadastro!$C$9:$D$1009,2,FALSE),"PROD. NÃO ENCONTRADO"))</f>
        <v/>
      </c>
      <c r="G1013" s="94"/>
      <c r="H1013" s="69" t="str">
        <f>IFERROR(G1013*VLOOKUP(E1013,Saldo!$P$8:$U$1009,6,FALSE),"")</f>
        <v/>
      </c>
      <c r="I1013" s="104" t="str">
        <f>IFERROR(IF(D1013="","",VLOOKUP(E1013,Saldo!$P$8:$Q$1009,2,FALSE)),"")</f>
        <v/>
      </c>
      <c r="J1013" s="76"/>
      <c r="K1013" s="28" t="str">
        <f t="shared" si="15"/>
        <v/>
      </c>
    </row>
    <row r="1014" spans="1:11" ht="18.95" customHeight="1" x14ac:dyDescent="0.25">
      <c r="A1014" s="52"/>
      <c r="C1014" s="76"/>
      <c r="D1014" s="185"/>
      <c r="E1014" s="76"/>
      <c r="F1014" s="76" t="str">
        <f>IF(E1014="","",IFERROR(VLOOKUP(E1014,Cadastro!$C$9:$D$1009,2,FALSE),"PROD. NÃO ENCONTRADO"))</f>
        <v/>
      </c>
      <c r="G1014" s="94"/>
      <c r="H1014" s="69" t="str">
        <f>IFERROR(G1014*VLOOKUP(E1014,Saldo!$P$8:$U$1009,6,FALSE),"")</f>
        <v/>
      </c>
      <c r="I1014" s="104" t="str">
        <f>IFERROR(IF(D1014="","",VLOOKUP(E1014,Saldo!$P$8:$Q$1009,2,FALSE)),"")</f>
        <v/>
      </c>
      <c r="J1014" s="76"/>
      <c r="K1014" s="28" t="str">
        <f t="shared" si="15"/>
        <v/>
      </c>
    </row>
    <row r="1015" spans="1:11" ht="18.95" customHeight="1" x14ac:dyDescent="0.25">
      <c r="A1015" s="52"/>
      <c r="C1015" s="76"/>
      <c r="D1015" s="185"/>
      <c r="E1015" s="76"/>
      <c r="F1015" s="76" t="str">
        <f>IF(E1015="","",IFERROR(VLOOKUP(E1015,Cadastro!$C$9:$D$1009,2,FALSE),"PROD. NÃO ENCONTRADO"))</f>
        <v/>
      </c>
      <c r="G1015" s="94"/>
      <c r="H1015" s="69" t="str">
        <f>IFERROR(G1015*VLOOKUP(E1015,Saldo!$P$8:$U$1009,6,FALSE),"")</f>
        <v/>
      </c>
      <c r="I1015" s="104" t="str">
        <f>IFERROR(IF(D1015="","",VLOOKUP(E1015,Saldo!$P$8:$Q$1009,2,FALSE)),"")</f>
        <v/>
      </c>
      <c r="J1015" s="76"/>
      <c r="K1015" s="28" t="str">
        <f t="shared" si="15"/>
        <v/>
      </c>
    </row>
    <row r="1016" spans="1:11" ht="18.95" customHeight="1" x14ac:dyDescent="0.25">
      <c r="A1016" s="52"/>
      <c r="C1016" s="76"/>
      <c r="D1016" s="185"/>
      <c r="E1016" s="76"/>
      <c r="F1016" s="76" t="str">
        <f>IF(E1016="","",IFERROR(VLOOKUP(E1016,Cadastro!$C$9:$D$1009,2,FALSE),"PROD. NÃO ENCONTRADO"))</f>
        <v/>
      </c>
      <c r="G1016" s="94"/>
      <c r="H1016" s="69" t="str">
        <f>IFERROR(G1016*VLOOKUP(E1016,Saldo!$P$8:$U$1009,6,FALSE),"")</f>
        <v/>
      </c>
      <c r="I1016" s="104" t="str">
        <f>IFERROR(IF(D1016="","",VLOOKUP(E1016,Saldo!$P$8:$Q$1009,2,FALSE)),"")</f>
        <v/>
      </c>
      <c r="J1016" s="76"/>
      <c r="K1016" s="28" t="str">
        <f t="shared" si="15"/>
        <v/>
      </c>
    </row>
    <row r="1017" spans="1:11" ht="18.95" customHeight="1" x14ac:dyDescent="0.25">
      <c r="A1017" s="52"/>
      <c r="C1017" s="76"/>
      <c r="D1017" s="185"/>
      <c r="E1017" s="76"/>
      <c r="F1017" s="76" t="str">
        <f>IF(E1017="","",IFERROR(VLOOKUP(E1017,Cadastro!$C$9:$D$1009,2,FALSE),"PROD. NÃO ENCONTRADO"))</f>
        <v/>
      </c>
      <c r="G1017" s="94"/>
      <c r="H1017" s="69" t="str">
        <f>IFERROR(G1017*VLOOKUP(E1017,Saldo!$P$8:$U$1009,6,FALSE),"")</f>
        <v/>
      </c>
      <c r="I1017" s="104" t="str">
        <f>IFERROR(IF(D1017="","",VLOOKUP(E1017,Saldo!$P$8:$Q$1009,2,FALSE)),"")</f>
        <v/>
      </c>
      <c r="J1017" s="76"/>
      <c r="K1017" s="28" t="str">
        <f t="shared" si="15"/>
        <v/>
      </c>
    </row>
    <row r="1018" spans="1:11" ht="18.95" customHeight="1" x14ac:dyDescent="0.25">
      <c r="A1018" s="52"/>
      <c r="C1018" s="76"/>
      <c r="D1018" s="185"/>
      <c r="E1018" s="76"/>
      <c r="F1018" s="76" t="str">
        <f>IF(E1018="","",IFERROR(VLOOKUP(E1018,Cadastro!$C$9:$D$1009,2,FALSE),"PROD. NÃO ENCONTRADO"))</f>
        <v/>
      </c>
      <c r="G1018" s="94"/>
      <c r="H1018" s="69" t="str">
        <f>IFERROR(G1018*VLOOKUP(E1018,Saldo!$P$8:$U$1009,6,FALSE),"")</f>
        <v/>
      </c>
      <c r="I1018" s="104" t="str">
        <f>IFERROR(IF(D1018="","",VLOOKUP(E1018,Saldo!$P$8:$Q$1009,2,FALSE)),"")</f>
        <v/>
      </c>
      <c r="J1018" s="76"/>
      <c r="K1018" s="28" t="str">
        <f t="shared" si="15"/>
        <v/>
      </c>
    </row>
    <row r="1019" spans="1:11" ht="18.95" customHeight="1" x14ac:dyDescent="0.25">
      <c r="A1019" s="52"/>
      <c r="C1019" s="76"/>
      <c r="D1019" s="185"/>
      <c r="E1019" s="76"/>
      <c r="F1019" s="76" t="str">
        <f>IF(E1019="","",IFERROR(VLOOKUP(E1019,Cadastro!$C$9:$D$1009,2,FALSE),"PROD. NÃO ENCONTRADO"))</f>
        <v/>
      </c>
      <c r="G1019" s="94"/>
      <c r="H1019" s="69" t="str">
        <f>IFERROR(G1019*VLOOKUP(E1019,Saldo!$P$8:$U$1009,6,FALSE),"")</f>
        <v/>
      </c>
      <c r="I1019" s="104" t="str">
        <f>IFERROR(IF(D1019="","",VLOOKUP(E1019,Saldo!$P$8:$Q$1009,2,FALSE)),"")</f>
        <v/>
      </c>
      <c r="J1019" s="76"/>
      <c r="K1019" s="28" t="str">
        <f t="shared" si="15"/>
        <v/>
      </c>
    </row>
    <row r="1020" spans="1:11" ht="18.95" customHeight="1" x14ac:dyDescent="0.25">
      <c r="A1020" s="52"/>
      <c r="C1020" s="76"/>
      <c r="D1020" s="185"/>
      <c r="E1020" s="76"/>
      <c r="F1020" s="76" t="str">
        <f>IF(E1020="","",IFERROR(VLOOKUP(E1020,Cadastro!$C$9:$D$1009,2,FALSE),"PROD. NÃO ENCONTRADO"))</f>
        <v/>
      </c>
      <c r="G1020" s="94"/>
      <c r="H1020" s="69" t="str">
        <f>IFERROR(G1020*VLOOKUP(E1020,Saldo!$P$8:$U$1009,6,FALSE),"")</f>
        <v/>
      </c>
      <c r="I1020" s="104" t="str">
        <f>IFERROR(IF(D1020="","",VLOOKUP(E1020,Saldo!$P$8:$Q$1009,2,FALSE)),"")</f>
        <v/>
      </c>
      <c r="J1020" s="76"/>
      <c r="K1020" s="28" t="str">
        <f t="shared" si="15"/>
        <v/>
      </c>
    </row>
    <row r="1021" spans="1:11" ht="18.95" customHeight="1" x14ac:dyDescent="0.25">
      <c r="A1021" s="52"/>
      <c r="C1021" s="76"/>
      <c r="D1021" s="185"/>
      <c r="E1021" s="76"/>
      <c r="F1021" s="76" t="str">
        <f>IF(E1021="","",IFERROR(VLOOKUP(E1021,Cadastro!$C$9:$D$1009,2,FALSE),"PROD. NÃO ENCONTRADO"))</f>
        <v/>
      </c>
      <c r="G1021" s="94"/>
      <c r="H1021" s="69" t="str">
        <f>IFERROR(G1021*VLOOKUP(E1021,Saldo!$P$8:$U$1009,6,FALSE),"")</f>
        <v/>
      </c>
      <c r="I1021" s="104" t="str">
        <f>IFERROR(IF(D1021="","",VLOOKUP(E1021,Saldo!$P$8:$Q$1009,2,FALSE)),"")</f>
        <v/>
      </c>
      <c r="J1021" s="76"/>
      <c r="K1021" s="28" t="str">
        <f t="shared" si="15"/>
        <v/>
      </c>
    </row>
    <row r="1022" spans="1:11" ht="18.95" customHeight="1" x14ac:dyDescent="0.25">
      <c r="A1022" s="52"/>
      <c r="C1022" s="76"/>
      <c r="D1022" s="185"/>
      <c r="E1022" s="76"/>
      <c r="F1022" s="76" t="str">
        <f>IF(E1022="","",IFERROR(VLOOKUP(E1022,Cadastro!$C$9:$D$1009,2,FALSE),"PROD. NÃO ENCONTRADO"))</f>
        <v/>
      </c>
      <c r="G1022" s="94"/>
      <c r="H1022" s="69" t="str">
        <f>IFERROR(G1022*VLOOKUP(E1022,Saldo!$P$8:$U$1009,6,FALSE),"")</f>
        <v/>
      </c>
      <c r="I1022" s="104" t="str">
        <f>IFERROR(IF(D1022="","",VLOOKUP(E1022,Saldo!$P$8:$Q$1009,2,FALSE)),"")</f>
        <v/>
      </c>
      <c r="J1022" s="76"/>
      <c r="K1022" s="28" t="str">
        <f t="shared" si="15"/>
        <v/>
      </c>
    </row>
    <row r="1023" spans="1:11" ht="18.95" customHeight="1" x14ac:dyDescent="0.25">
      <c r="A1023" s="52"/>
      <c r="C1023" s="76"/>
      <c r="D1023" s="185"/>
      <c r="E1023" s="76"/>
      <c r="F1023" s="76" t="str">
        <f>IF(E1023="","",IFERROR(VLOOKUP(E1023,Cadastro!$C$9:$D$1009,2,FALSE),"PROD. NÃO ENCONTRADO"))</f>
        <v/>
      </c>
      <c r="G1023" s="94"/>
      <c r="H1023" s="69" t="str">
        <f>IFERROR(G1023*VLOOKUP(E1023,Saldo!$P$8:$U$1009,6,FALSE),"")</f>
        <v/>
      </c>
      <c r="I1023" s="104" t="str">
        <f>IFERROR(IF(D1023="","",VLOOKUP(E1023,Saldo!$P$8:$Q$1009,2,FALSE)),"")</f>
        <v/>
      </c>
      <c r="J1023" s="76"/>
      <c r="K1023" s="28" t="str">
        <f t="shared" si="15"/>
        <v/>
      </c>
    </row>
    <row r="1024" spans="1:11" ht="18.95" customHeight="1" x14ac:dyDescent="0.25">
      <c r="A1024" s="52"/>
      <c r="C1024" s="76"/>
      <c r="D1024" s="185"/>
      <c r="E1024" s="76"/>
      <c r="F1024" s="76" t="str">
        <f>IF(E1024="","",IFERROR(VLOOKUP(E1024,Cadastro!$C$9:$D$1009,2,FALSE),"PROD. NÃO ENCONTRADO"))</f>
        <v/>
      </c>
      <c r="G1024" s="94"/>
      <c r="H1024" s="69" t="str">
        <f>IFERROR(G1024*VLOOKUP(E1024,Saldo!$P$8:$U$1009,6,FALSE),"")</f>
        <v/>
      </c>
      <c r="I1024" s="104" t="str">
        <f>IFERROR(IF(D1024="","",VLOOKUP(E1024,Saldo!$P$8:$Q$1009,2,FALSE)),"")</f>
        <v/>
      </c>
      <c r="J1024" s="76"/>
      <c r="K1024" s="28" t="str">
        <f t="shared" si="15"/>
        <v/>
      </c>
    </row>
    <row r="1025" spans="1:11" ht="18.95" customHeight="1" x14ac:dyDescent="0.25">
      <c r="A1025" s="52"/>
      <c r="C1025" s="76"/>
      <c r="D1025" s="185"/>
      <c r="E1025" s="76"/>
      <c r="F1025" s="76" t="str">
        <f>IF(E1025="","",IFERROR(VLOOKUP(E1025,Cadastro!$C$9:$D$1009,2,FALSE),"PROD. NÃO ENCONTRADO"))</f>
        <v/>
      </c>
      <c r="G1025" s="94"/>
      <c r="H1025" s="69" t="str">
        <f>IFERROR(G1025*VLOOKUP(E1025,Saldo!$P$8:$U$1009,6,FALSE),"")</f>
        <v/>
      </c>
      <c r="I1025" s="104" t="str">
        <f>IFERROR(IF(D1025="","",VLOOKUP(E1025,Saldo!$P$8:$Q$1009,2,FALSE)),"")</f>
        <v/>
      </c>
      <c r="J1025" s="76"/>
      <c r="K1025" s="28" t="str">
        <f t="shared" si="15"/>
        <v/>
      </c>
    </row>
    <row r="1026" spans="1:11" ht="18.95" customHeight="1" x14ac:dyDescent="0.25">
      <c r="A1026" s="52"/>
      <c r="C1026" s="76"/>
      <c r="D1026" s="185"/>
      <c r="E1026" s="76"/>
      <c r="F1026" s="76" t="str">
        <f>IF(E1026="","",IFERROR(VLOOKUP(E1026,Cadastro!$C$9:$D$1009,2,FALSE),"PROD. NÃO ENCONTRADO"))</f>
        <v/>
      </c>
      <c r="G1026" s="94"/>
      <c r="H1026" s="69" t="str">
        <f>IFERROR(G1026*VLOOKUP(E1026,Saldo!$P$8:$U$1009,6,FALSE),"")</f>
        <v/>
      </c>
      <c r="I1026" s="104" t="str">
        <f>IFERROR(IF(D1026="","",VLOOKUP(E1026,Saldo!$P$8:$Q$1009,2,FALSE)),"")</f>
        <v/>
      </c>
      <c r="J1026" s="76"/>
      <c r="K1026" s="28" t="str">
        <f t="shared" si="15"/>
        <v/>
      </c>
    </row>
    <row r="1027" spans="1:11" ht="18.95" customHeight="1" x14ac:dyDescent="0.25">
      <c r="A1027" s="52"/>
      <c r="C1027" s="76"/>
      <c r="D1027" s="185"/>
      <c r="E1027" s="76"/>
      <c r="F1027" s="76" t="str">
        <f>IF(E1027="","",IFERROR(VLOOKUP(E1027,Cadastro!$C$9:$D$1009,2,FALSE),"PROD. NÃO ENCONTRADO"))</f>
        <v/>
      </c>
      <c r="G1027" s="94"/>
      <c r="H1027" s="69" t="str">
        <f>IFERROR(G1027*VLOOKUP(E1027,Saldo!$P$8:$U$1009,6,FALSE),"")</f>
        <v/>
      </c>
      <c r="I1027" s="104" t="str">
        <f>IFERROR(IF(D1027="","",VLOOKUP(E1027,Saldo!$P$8:$Q$1009,2,FALSE)),"")</f>
        <v/>
      </c>
      <c r="J1027" s="76"/>
      <c r="K1027" s="28" t="str">
        <f t="shared" si="15"/>
        <v/>
      </c>
    </row>
    <row r="1028" spans="1:11" ht="18.95" customHeight="1" x14ac:dyDescent="0.25">
      <c r="A1028" s="52"/>
      <c r="C1028" s="76"/>
      <c r="D1028" s="185"/>
      <c r="E1028" s="76"/>
      <c r="F1028" s="76" t="str">
        <f>IF(E1028="","",IFERROR(VLOOKUP(E1028,Cadastro!$C$9:$D$1009,2,FALSE),"PROD. NÃO ENCONTRADO"))</f>
        <v/>
      </c>
      <c r="G1028" s="94"/>
      <c r="H1028" s="69" t="str">
        <f>IFERROR(G1028*VLOOKUP(E1028,Saldo!$P$8:$U$1009,6,FALSE),"")</f>
        <v/>
      </c>
      <c r="I1028" s="104" t="str">
        <f>IFERROR(IF(D1028="","",VLOOKUP(E1028,Saldo!$P$8:$Q$1009,2,FALSE)),"")</f>
        <v/>
      </c>
      <c r="J1028" s="76"/>
      <c r="K1028" s="28" t="str">
        <f t="shared" si="15"/>
        <v/>
      </c>
    </row>
    <row r="1029" spans="1:11" ht="18.95" customHeight="1" x14ac:dyDescent="0.25">
      <c r="A1029" s="52"/>
      <c r="C1029" s="76"/>
      <c r="D1029" s="185"/>
      <c r="E1029" s="76"/>
      <c r="F1029" s="76" t="str">
        <f>IF(E1029="","",IFERROR(VLOOKUP(E1029,Cadastro!$C$9:$D$1009,2,FALSE),"PROD. NÃO ENCONTRADO"))</f>
        <v/>
      </c>
      <c r="G1029" s="94"/>
      <c r="H1029" s="69" t="str">
        <f>IFERROR(G1029*VLOOKUP(E1029,Saldo!$P$8:$U$1009,6,FALSE),"")</f>
        <v/>
      </c>
      <c r="I1029" s="104" t="str">
        <f>IFERROR(IF(D1029="","",VLOOKUP(E1029,Saldo!$P$8:$Q$1009,2,FALSE)),"")</f>
        <v/>
      </c>
      <c r="J1029" s="76"/>
      <c r="K1029" s="28" t="str">
        <f t="shared" si="15"/>
        <v/>
      </c>
    </row>
    <row r="1030" spans="1:11" ht="18.95" customHeight="1" x14ac:dyDescent="0.25">
      <c r="A1030" s="52"/>
      <c r="C1030" s="76"/>
      <c r="D1030" s="185"/>
      <c r="E1030" s="76"/>
      <c r="F1030" s="76" t="str">
        <f>IF(E1030="","",IFERROR(VLOOKUP(E1030,Cadastro!$C$9:$D$1009,2,FALSE),"PROD. NÃO ENCONTRADO"))</f>
        <v/>
      </c>
      <c r="G1030" s="94"/>
      <c r="H1030" s="69" t="str">
        <f>IFERROR(G1030*VLOOKUP(E1030,Saldo!$P$8:$U$1009,6,FALSE),"")</f>
        <v/>
      </c>
      <c r="I1030" s="104" t="str">
        <f>IFERROR(IF(D1030="","",VLOOKUP(E1030,Saldo!$P$8:$Q$1009,2,FALSE)),"")</f>
        <v/>
      </c>
      <c r="J1030" s="76"/>
      <c r="K1030" s="28" t="str">
        <f t="shared" si="15"/>
        <v/>
      </c>
    </row>
    <row r="1031" spans="1:11" ht="18.95" customHeight="1" x14ac:dyDescent="0.25">
      <c r="A1031" s="52"/>
      <c r="C1031" s="76"/>
      <c r="D1031" s="185"/>
      <c r="E1031" s="76"/>
      <c r="F1031" s="76" t="str">
        <f>IF(E1031="","",IFERROR(VLOOKUP(E1031,Cadastro!$C$9:$D$1009,2,FALSE),"PROD. NÃO ENCONTRADO"))</f>
        <v/>
      </c>
      <c r="G1031" s="94"/>
      <c r="H1031" s="69" t="str">
        <f>IFERROR(G1031*VLOOKUP(E1031,Saldo!$P$8:$U$1009,6,FALSE),"")</f>
        <v/>
      </c>
      <c r="I1031" s="104" t="str">
        <f>IFERROR(IF(D1031="","",VLOOKUP(E1031,Saldo!$P$8:$Q$1009,2,FALSE)),"")</f>
        <v/>
      </c>
      <c r="J1031" s="76"/>
      <c r="K1031" s="28" t="str">
        <f t="shared" si="15"/>
        <v/>
      </c>
    </row>
    <row r="1032" spans="1:11" ht="18.95" customHeight="1" x14ac:dyDescent="0.25">
      <c r="A1032" s="52"/>
      <c r="C1032" s="76"/>
      <c r="D1032" s="185"/>
      <c r="E1032" s="76"/>
      <c r="F1032" s="76" t="str">
        <f>IF(E1032="","",IFERROR(VLOOKUP(E1032,Cadastro!$C$9:$D$1009,2,FALSE),"PROD. NÃO ENCONTRADO"))</f>
        <v/>
      </c>
      <c r="G1032" s="94"/>
      <c r="H1032" s="69" t="str">
        <f>IFERROR(G1032*VLOOKUP(E1032,Saldo!$P$8:$U$1009,6,FALSE),"")</f>
        <v/>
      </c>
      <c r="I1032" s="104" t="str">
        <f>IFERROR(IF(D1032="","",VLOOKUP(E1032,Saldo!$P$8:$Q$1009,2,FALSE)),"")</f>
        <v/>
      </c>
      <c r="J1032" s="76"/>
      <c r="K1032" s="28" t="str">
        <f t="shared" si="15"/>
        <v/>
      </c>
    </row>
    <row r="1033" spans="1:11" ht="18.95" customHeight="1" x14ac:dyDescent="0.25">
      <c r="A1033" s="52"/>
      <c r="C1033" s="76"/>
      <c r="D1033" s="185"/>
      <c r="E1033" s="76"/>
      <c r="F1033" s="76" t="str">
        <f>IF(E1033="","",IFERROR(VLOOKUP(E1033,Cadastro!$C$9:$D$1009,2,FALSE),"PROD. NÃO ENCONTRADO"))</f>
        <v/>
      </c>
      <c r="G1033" s="94"/>
      <c r="H1033" s="69" t="str">
        <f>IFERROR(G1033*VLOOKUP(E1033,Saldo!$P$8:$U$1009,6,FALSE),"")</f>
        <v/>
      </c>
      <c r="I1033" s="104" t="str">
        <f>IFERROR(IF(D1033="","",VLOOKUP(E1033,Saldo!$P$8:$Q$1009,2,FALSE)),"")</f>
        <v/>
      </c>
      <c r="J1033" s="76"/>
      <c r="K1033" s="28" t="str">
        <f t="shared" si="15"/>
        <v/>
      </c>
    </row>
    <row r="1034" spans="1:11" ht="18.95" customHeight="1" x14ac:dyDescent="0.25">
      <c r="A1034" s="52"/>
      <c r="C1034" s="76"/>
      <c r="D1034" s="185"/>
      <c r="E1034" s="76"/>
      <c r="F1034" s="76" t="str">
        <f>IF(E1034="","",IFERROR(VLOOKUP(E1034,Cadastro!$C$9:$D$1009,2,FALSE),"PROD. NÃO ENCONTRADO"))</f>
        <v/>
      </c>
      <c r="G1034" s="94"/>
      <c r="H1034" s="69" t="str">
        <f>IFERROR(G1034*VLOOKUP(E1034,Saldo!$P$8:$U$1009,6,FALSE),"")</f>
        <v/>
      </c>
      <c r="I1034" s="104" t="str">
        <f>IFERROR(IF(D1034="","",VLOOKUP(E1034,Saldo!$P$8:$Q$1009,2,FALSE)),"")</f>
        <v/>
      </c>
      <c r="J1034" s="76"/>
      <c r="K1034" s="28" t="str">
        <f t="shared" ref="K1034:K1097" si="16">IF(D1034="","",MONTH(D1034))</f>
        <v/>
      </c>
    </row>
    <row r="1035" spans="1:11" ht="18.95" customHeight="1" x14ac:dyDescent="0.25">
      <c r="A1035" s="52"/>
      <c r="C1035" s="76"/>
      <c r="D1035" s="185"/>
      <c r="E1035" s="76"/>
      <c r="F1035" s="76" t="str">
        <f>IF(E1035="","",IFERROR(VLOOKUP(E1035,Cadastro!$C$9:$D$1009,2,FALSE),"PROD. NÃO ENCONTRADO"))</f>
        <v/>
      </c>
      <c r="G1035" s="94"/>
      <c r="H1035" s="69" t="str">
        <f>IFERROR(G1035*VLOOKUP(E1035,Saldo!$P$8:$U$1009,6,FALSE),"")</f>
        <v/>
      </c>
      <c r="I1035" s="104" t="str">
        <f>IFERROR(IF(D1035="","",VLOOKUP(E1035,Saldo!$P$8:$Q$1009,2,FALSE)),"")</f>
        <v/>
      </c>
      <c r="J1035" s="76"/>
      <c r="K1035" s="28" t="str">
        <f t="shared" si="16"/>
        <v/>
      </c>
    </row>
    <row r="1036" spans="1:11" ht="18.95" customHeight="1" x14ac:dyDescent="0.25">
      <c r="A1036" s="52"/>
      <c r="C1036" s="76"/>
      <c r="D1036" s="185"/>
      <c r="E1036" s="76"/>
      <c r="F1036" s="76" t="str">
        <f>IF(E1036="","",IFERROR(VLOOKUP(E1036,Cadastro!$C$9:$D$1009,2,FALSE),"PROD. NÃO ENCONTRADO"))</f>
        <v/>
      </c>
      <c r="G1036" s="94"/>
      <c r="H1036" s="69" t="str">
        <f>IFERROR(G1036*VLOOKUP(E1036,Saldo!$P$8:$U$1009,6,FALSE),"")</f>
        <v/>
      </c>
      <c r="I1036" s="104" t="str">
        <f>IFERROR(IF(D1036="","",VLOOKUP(E1036,Saldo!$P$8:$Q$1009,2,FALSE)),"")</f>
        <v/>
      </c>
      <c r="J1036" s="76"/>
      <c r="K1036" s="28" t="str">
        <f t="shared" si="16"/>
        <v/>
      </c>
    </row>
    <row r="1037" spans="1:11" ht="18.95" customHeight="1" x14ac:dyDescent="0.25">
      <c r="A1037" s="52"/>
      <c r="C1037" s="76"/>
      <c r="D1037" s="185"/>
      <c r="E1037" s="76"/>
      <c r="F1037" s="76" t="str">
        <f>IF(E1037="","",IFERROR(VLOOKUP(E1037,Cadastro!$C$9:$D$1009,2,FALSE),"PROD. NÃO ENCONTRADO"))</f>
        <v/>
      </c>
      <c r="G1037" s="94"/>
      <c r="H1037" s="69" t="str">
        <f>IFERROR(G1037*VLOOKUP(E1037,Saldo!$P$8:$U$1009,6,FALSE),"")</f>
        <v/>
      </c>
      <c r="I1037" s="104" t="str">
        <f>IFERROR(IF(D1037="","",VLOOKUP(E1037,Saldo!$P$8:$Q$1009,2,FALSE)),"")</f>
        <v/>
      </c>
      <c r="J1037" s="76"/>
      <c r="K1037" s="28" t="str">
        <f t="shared" si="16"/>
        <v/>
      </c>
    </row>
    <row r="1038" spans="1:11" ht="18.95" customHeight="1" x14ac:dyDescent="0.25">
      <c r="A1038" s="52"/>
      <c r="C1038" s="76"/>
      <c r="D1038" s="185"/>
      <c r="E1038" s="76"/>
      <c r="F1038" s="76" t="str">
        <f>IF(E1038="","",IFERROR(VLOOKUP(E1038,Cadastro!$C$9:$D$1009,2,FALSE),"PROD. NÃO ENCONTRADO"))</f>
        <v/>
      </c>
      <c r="G1038" s="94"/>
      <c r="H1038" s="69" t="str">
        <f>IFERROR(G1038*VLOOKUP(E1038,Saldo!$P$8:$U$1009,6,FALSE),"")</f>
        <v/>
      </c>
      <c r="I1038" s="104" t="str">
        <f>IFERROR(IF(D1038="","",VLOOKUP(E1038,Saldo!$P$8:$Q$1009,2,FALSE)),"")</f>
        <v/>
      </c>
      <c r="J1038" s="76"/>
      <c r="K1038" s="28" t="str">
        <f t="shared" si="16"/>
        <v/>
      </c>
    </row>
    <row r="1039" spans="1:11" ht="18.95" customHeight="1" x14ac:dyDescent="0.25">
      <c r="A1039" s="52"/>
      <c r="C1039" s="76"/>
      <c r="D1039" s="185"/>
      <c r="E1039" s="76"/>
      <c r="F1039" s="76" t="str">
        <f>IF(E1039="","",IFERROR(VLOOKUP(E1039,Cadastro!$C$9:$D$1009,2,FALSE),"PROD. NÃO ENCONTRADO"))</f>
        <v/>
      </c>
      <c r="G1039" s="94"/>
      <c r="H1039" s="69" t="str">
        <f>IFERROR(G1039*VLOOKUP(E1039,Saldo!$P$8:$U$1009,6,FALSE),"")</f>
        <v/>
      </c>
      <c r="I1039" s="104" t="str">
        <f>IFERROR(IF(D1039="","",VLOOKUP(E1039,Saldo!$P$8:$Q$1009,2,FALSE)),"")</f>
        <v/>
      </c>
      <c r="J1039" s="76"/>
      <c r="K1039" s="28" t="str">
        <f t="shared" si="16"/>
        <v/>
      </c>
    </row>
    <row r="1040" spans="1:11" ht="18.95" customHeight="1" x14ac:dyDescent="0.25">
      <c r="A1040" s="52"/>
      <c r="C1040" s="76"/>
      <c r="D1040" s="185"/>
      <c r="E1040" s="76"/>
      <c r="F1040" s="76" t="str">
        <f>IF(E1040="","",IFERROR(VLOOKUP(E1040,Cadastro!$C$9:$D$1009,2,FALSE),"PROD. NÃO ENCONTRADO"))</f>
        <v/>
      </c>
      <c r="G1040" s="94"/>
      <c r="H1040" s="69" t="str">
        <f>IFERROR(G1040*VLOOKUP(E1040,Saldo!$P$8:$U$1009,6,FALSE),"")</f>
        <v/>
      </c>
      <c r="I1040" s="104" t="str">
        <f>IFERROR(IF(D1040="","",VLOOKUP(E1040,Saldo!$P$8:$Q$1009,2,FALSE)),"")</f>
        <v/>
      </c>
      <c r="J1040" s="76"/>
      <c r="K1040" s="28" t="str">
        <f t="shared" si="16"/>
        <v/>
      </c>
    </row>
    <row r="1041" spans="1:11" ht="18.95" customHeight="1" x14ac:dyDescent="0.25">
      <c r="A1041" s="52"/>
      <c r="C1041" s="76"/>
      <c r="D1041" s="185"/>
      <c r="E1041" s="76"/>
      <c r="F1041" s="76" t="str">
        <f>IF(E1041="","",IFERROR(VLOOKUP(E1041,Cadastro!$C$9:$D$1009,2,FALSE),"PROD. NÃO ENCONTRADO"))</f>
        <v/>
      </c>
      <c r="G1041" s="94"/>
      <c r="H1041" s="69" t="str">
        <f>IFERROR(G1041*VLOOKUP(E1041,Saldo!$P$8:$U$1009,6,FALSE),"")</f>
        <v/>
      </c>
      <c r="I1041" s="104" t="str">
        <f>IFERROR(IF(D1041="","",VLOOKUP(E1041,Saldo!$P$8:$Q$1009,2,FALSE)),"")</f>
        <v/>
      </c>
      <c r="J1041" s="76"/>
      <c r="K1041" s="28" t="str">
        <f t="shared" si="16"/>
        <v/>
      </c>
    </row>
    <row r="1042" spans="1:11" ht="18.95" customHeight="1" x14ac:dyDescent="0.25">
      <c r="A1042" s="52"/>
      <c r="C1042" s="76"/>
      <c r="D1042" s="185"/>
      <c r="E1042" s="76"/>
      <c r="F1042" s="76" t="str">
        <f>IF(E1042="","",IFERROR(VLOOKUP(E1042,Cadastro!$C$9:$D$1009,2,FALSE),"PROD. NÃO ENCONTRADO"))</f>
        <v/>
      </c>
      <c r="G1042" s="94"/>
      <c r="H1042" s="69" t="str">
        <f>IFERROR(G1042*VLOOKUP(E1042,Saldo!$P$8:$U$1009,6,FALSE),"")</f>
        <v/>
      </c>
      <c r="I1042" s="104" t="str">
        <f>IFERROR(IF(D1042="","",VLOOKUP(E1042,Saldo!$P$8:$Q$1009,2,FALSE)),"")</f>
        <v/>
      </c>
      <c r="J1042" s="76"/>
      <c r="K1042" s="28" t="str">
        <f t="shared" si="16"/>
        <v/>
      </c>
    </row>
    <row r="1043" spans="1:11" ht="18.95" customHeight="1" x14ac:dyDescent="0.25">
      <c r="A1043" s="52"/>
      <c r="C1043" s="76"/>
      <c r="D1043" s="185"/>
      <c r="E1043" s="76"/>
      <c r="F1043" s="76" t="str">
        <f>IF(E1043="","",IFERROR(VLOOKUP(E1043,Cadastro!$C$9:$D$1009,2,FALSE),"PROD. NÃO ENCONTRADO"))</f>
        <v/>
      </c>
      <c r="G1043" s="94"/>
      <c r="H1043" s="69" t="str">
        <f>IFERROR(G1043*VLOOKUP(E1043,Saldo!$P$8:$U$1009,6,FALSE),"")</f>
        <v/>
      </c>
      <c r="I1043" s="104" t="str">
        <f>IFERROR(IF(D1043="","",VLOOKUP(E1043,Saldo!$P$8:$Q$1009,2,FALSE)),"")</f>
        <v/>
      </c>
      <c r="J1043" s="76"/>
      <c r="K1043" s="28" t="str">
        <f t="shared" si="16"/>
        <v/>
      </c>
    </row>
    <row r="1044" spans="1:11" ht="18.95" customHeight="1" x14ac:dyDescent="0.25">
      <c r="A1044" s="52"/>
      <c r="C1044" s="76"/>
      <c r="D1044" s="185"/>
      <c r="E1044" s="76"/>
      <c r="F1044" s="76" t="str">
        <f>IF(E1044="","",IFERROR(VLOOKUP(E1044,Cadastro!$C$9:$D$1009,2,FALSE),"PROD. NÃO ENCONTRADO"))</f>
        <v/>
      </c>
      <c r="G1044" s="94"/>
      <c r="H1044" s="69" t="str">
        <f>IFERROR(G1044*VLOOKUP(E1044,Saldo!$P$8:$U$1009,6,FALSE),"")</f>
        <v/>
      </c>
      <c r="I1044" s="104" t="str">
        <f>IFERROR(IF(D1044="","",VLOOKUP(E1044,Saldo!$P$8:$Q$1009,2,FALSE)),"")</f>
        <v/>
      </c>
      <c r="J1044" s="76"/>
      <c r="K1044" s="28" t="str">
        <f t="shared" si="16"/>
        <v/>
      </c>
    </row>
    <row r="1045" spans="1:11" ht="18.95" customHeight="1" x14ac:dyDescent="0.25">
      <c r="A1045" s="52"/>
      <c r="C1045" s="76"/>
      <c r="D1045" s="185"/>
      <c r="E1045" s="76"/>
      <c r="F1045" s="76" t="str">
        <f>IF(E1045="","",IFERROR(VLOOKUP(E1045,Cadastro!$C$9:$D$1009,2,FALSE),"PROD. NÃO ENCONTRADO"))</f>
        <v/>
      </c>
      <c r="G1045" s="94"/>
      <c r="H1045" s="69" t="str">
        <f>IFERROR(G1045*VLOOKUP(E1045,Saldo!$P$8:$U$1009,6,FALSE),"")</f>
        <v/>
      </c>
      <c r="I1045" s="104" t="str">
        <f>IFERROR(IF(D1045="","",VLOOKUP(E1045,Saldo!$P$8:$Q$1009,2,FALSE)),"")</f>
        <v/>
      </c>
      <c r="J1045" s="76"/>
      <c r="K1045" s="28" t="str">
        <f t="shared" si="16"/>
        <v/>
      </c>
    </row>
    <row r="1046" spans="1:11" ht="18.95" customHeight="1" x14ac:dyDescent="0.25">
      <c r="A1046" s="52"/>
      <c r="C1046" s="76"/>
      <c r="D1046" s="185"/>
      <c r="E1046" s="76"/>
      <c r="F1046" s="76" t="str">
        <f>IF(E1046="","",IFERROR(VLOOKUP(E1046,Cadastro!$C$9:$D$1009,2,FALSE),"PROD. NÃO ENCONTRADO"))</f>
        <v/>
      </c>
      <c r="G1046" s="94"/>
      <c r="H1046" s="69" t="str">
        <f>IFERROR(G1046*VLOOKUP(E1046,Saldo!$P$8:$U$1009,6,FALSE),"")</f>
        <v/>
      </c>
      <c r="I1046" s="104" t="str">
        <f>IFERROR(IF(D1046="","",VLOOKUP(E1046,Saldo!$P$8:$Q$1009,2,FALSE)),"")</f>
        <v/>
      </c>
      <c r="J1046" s="76"/>
      <c r="K1046" s="28" t="str">
        <f t="shared" si="16"/>
        <v/>
      </c>
    </row>
    <row r="1047" spans="1:11" ht="18.95" customHeight="1" x14ac:dyDescent="0.25">
      <c r="A1047" s="52"/>
      <c r="C1047" s="76"/>
      <c r="D1047" s="185"/>
      <c r="E1047" s="76"/>
      <c r="F1047" s="76" t="str">
        <f>IF(E1047="","",IFERROR(VLOOKUP(E1047,Cadastro!$C$9:$D$1009,2,FALSE),"PROD. NÃO ENCONTRADO"))</f>
        <v/>
      </c>
      <c r="G1047" s="94"/>
      <c r="H1047" s="69" t="str">
        <f>IFERROR(G1047*VLOOKUP(E1047,Saldo!$P$8:$U$1009,6,FALSE),"")</f>
        <v/>
      </c>
      <c r="I1047" s="104" t="str">
        <f>IFERROR(IF(D1047="","",VLOOKUP(E1047,Saldo!$P$8:$Q$1009,2,FALSE)),"")</f>
        <v/>
      </c>
      <c r="J1047" s="76"/>
      <c r="K1047" s="28" t="str">
        <f t="shared" si="16"/>
        <v/>
      </c>
    </row>
    <row r="1048" spans="1:11" ht="18.95" customHeight="1" x14ac:dyDescent="0.25">
      <c r="A1048" s="52"/>
      <c r="C1048" s="76"/>
      <c r="D1048" s="185"/>
      <c r="E1048" s="76"/>
      <c r="F1048" s="76" t="str">
        <f>IF(E1048="","",IFERROR(VLOOKUP(E1048,Cadastro!$C$9:$D$1009,2,FALSE),"PROD. NÃO ENCONTRADO"))</f>
        <v/>
      </c>
      <c r="G1048" s="94"/>
      <c r="H1048" s="69" t="str">
        <f>IFERROR(G1048*VLOOKUP(E1048,Saldo!$P$8:$U$1009,6,FALSE),"")</f>
        <v/>
      </c>
      <c r="I1048" s="104" t="str">
        <f>IFERROR(IF(D1048="","",VLOOKUP(E1048,Saldo!$P$8:$Q$1009,2,FALSE)),"")</f>
        <v/>
      </c>
      <c r="J1048" s="76"/>
      <c r="K1048" s="28" t="str">
        <f t="shared" si="16"/>
        <v/>
      </c>
    </row>
    <row r="1049" spans="1:11" ht="18.95" customHeight="1" x14ac:dyDescent="0.25">
      <c r="A1049" s="52"/>
      <c r="C1049" s="76"/>
      <c r="D1049" s="185"/>
      <c r="E1049" s="76"/>
      <c r="F1049" s="76" t="str">
        <f>IF(E1049="","",IFERROR(VLOOKUP(E1049,Cadastro!$C$9:$D$1009,2,FALSE),"PROD. NÃO ENCONTRADO"))</f>
        <v/>
      </c>
      <c r="G1049" s="94"/>
      <c r="H1049" s="69" t="str">
        <f>IFERROR(G1049*VLOOKUP(E1049,Saldo!$P$8:$U$1009,6,FALSE),"")</f>
        <v/>
      </c>
      <c r="I1049" s="104" t="str">
        <f>IFERROR(IF(D1049="","",VLOOKUP(E1049,Saldo!$P$8:$Q$1009,2,FALSE)),"")</f>
        <v/>
      </c>
      <c r="J1049" s="76"/>
      <c r="K1049" s="28" t="str">
        <f t="shared" si="16"/>
        <v/>
      </c>
    </row>
    <row r="1050" spans="1:11" ht="18.95" customHeight="1" x14ac:dyDescent="0.25">
      <c r="A1050" s="52"/>
      <c r="C1050" s="76"/>
      <c r="D1050" s="185"/>
      <c r="E1050" s="76"/>
      <c r="F1050" s="76" t="str">
        <f>IF(E1050="","",IFERROR(VLOOKUP(E1050,Cadastro!$C$9:$D$1009,2,FALSE),"PROD. NÃO ENCONTRADO"))</f>
        <v/>
      </c>
      <c r="G1050" s="94"/>
      <c r="H1050" s="69" t="str">
        <f>IFERROR(G1050*VLOOKUP(E1050,Saldo!$P$8:$U$1009,6,FALSE),"")</f>
        <v/>
      </c>
      <c r="I1050" s="104" t="str">
        <f>IFERROR(IF(D1050="","",VLOOKUP(E1050,Saldo!$P$8:$Q$1009,2,FALSE)),"")</f>
        <v/>
      </c>
      <c r="J1050" s="76"/>
      <c r="K1050" s="28" t="str">
        <f t="shared" si="16"/>
        <v/>
      </c>
    </row>
    <row r="1051" spans="1:11" ht="18.95" customHeight="1" x14ac:dyDescent="0.25">
      <c r="A1051" s="52"/>
      <c r="C1051" s="76"/>
      <c r="D1051" s="185"/>
      <c r="E1051" s="76"/>
      <c r="F1051" s="76" t="str">
        <f>IF(E1051="","",IFERROR(VLOOKUP(E1051,Cadastro!$C$9:$D$1009,2,FALSE),"PROD. NÃO ENCONTRADO"))</f>
        <v/>
      </c>
      <c r="G1051" s="94"/>
      <c r="H1051" s="69" t="str">
        <f>IFERROR(G1051*VLOOKUP(E1051,Saldo!$P$8:$U$1009,6,FALSE),"")</f>
        <v/>
      </c>
      <c r="I1051" s="104" t="str">
        <f>IFERROR(IF(D1051="","",VLOOKUP(E1051,Saldo!$P$8:$Q$1009,2,FALSE)),"")</f>
        <v/>
      </c>
      <c r="J1051" s="76"/>
      <c r="K1051" s="28" t="str">
        <f t="shared" si="16"/>
        <v/>
      </c>
    </row>
    <row r="1052" spans="1:11" ht="18.95" customHeight="1" x14ac:dyDescent="0.25">
      <c r="A1052" s="52"/>
      <c r="C1052" s="76"/>
      <c r="D1052" s="185"/>
      <c r="E1052" s="76"/>
      <c r="F1052" s="76" t="str">
        <f>IF(E1052="","",IFERROR(VLOOKUP(E1052,Cadastro!$C$9:$D$1009,2,FALSE),"PROD. NÃO ENCONTRADO"))</f>
        <v/>
      </c>
      <c r="G1052" s="94"/>
      <c r="H1052" s="69" t="str">
        <f>IFERROR(G1052*VLOOKUP(E1052,Saldo!$P$8:$U$1009,6,FALSE),"")</f>
        <v/>
      </c>
      <c r="I1052" s="104" t="str">
        <f>IFERROR(IF(D1052="","",VLOOKUP(E1052,Saldo!$P$8:$Q$1009,2,FALSE)),"")</f>
        <v/>
      </c>
      <c r="J1052" s="76"/>
      <c r="K1052" s="28" t="str">
        <f t="shared" si="16"/>
        <v/>
      </c>
    </row>
    <row r="1053" spans="1:11" ht="18.95" customHeight="1" x14ac:dyDescent="0.25">
      <c r="A1053" s="52"/>
      <c r="C1053" s="76"/>
      <c r="D1053" s="185"/>
      <c r="E1053" s="76"/>
      <c r="F1053" s="76" t="str">
        <f>IF(E1053="","",IFERROR(VLOOKUP(E1053,Cadastro!$C$9:$D$1009,2,FALSE),"PROD. NÃO ENCONTRADO"))</f>
        <v/>
      </c>
      <c r="G1053" s="94"/>
      <c r="H1053" s="69" t="str">
        <f>IFERROR(G1053*VLOOKUP(E1053,Saldo!$P$8:$U$1009,6,FALSE),"")</f>
        <v/>
      </c>
      <c r="I1053" s="104" t="str">
        <f>IFERROR(IF(D1053="","",VLOOKUP(E1053,Saldo!$P$8:$Q$1009,2,FALSE)),"")</f>
        <v/>
      </c>
      <c r="J1053" s="76"/>
      <c r="K1053" s="28" t="str">
        <f t="shared" si="16"/>
        <v/>
      </c>
    </row>
    <row r="1054" spans="1:11" ht="18.95" customHeight="1" x14ac:dyDescent="0.25">
      <c r="A1054" s="52"/>
      <c r="C1054" s="76"/>
      <c r="D1054" s="185"/>
      <c r="E1054" s="76"/>
      <c r="F1054" s="76" t="str">
        <f>IF(E1054="","",IFERROR(VLOOKUP(E1054,Cadastro!$C$9:$D$1009,2,FALSE),"PROD. NÃO ENCONTRADO"))</f>
        <v/>
      </c>
      <c r="G1054" s="94"/>
      <c r="H1054" s="69" t="str">
        <f>IFERROR(G1054*VLOOKUP(E1054,Saldo!$P$8:$U$1009,6,FALSE),"")</f>
        <v/>
      </c>
      <c r="I1054" s="104" t="str">
        <f>IFERROR(IF(D1054="","",VLOOKUP(E1054,Saldo!$P$8:$Q$1009,2,FALSE)),"")</f>
        <v/>
      </c>
      <c r="J1054" s="76"/>
      <c r="K1054" s="28" t="str">
        <f t="shared" si="16"/>
        <v/>
      </c>
    </row>
    <row r="1055" spans="1:11" ht="18.95" customHeight="1" x14ac:dyDescent="0.25">
      <c r="A1055" s="52"/>
      <c r="C1055" s="76"/>
      <c r="D1055" s="185"/>
      <c r="E1055" s="76"/>
      <c r="F1055" s="76" t="str">
        <f>IF(E1055="","",IFERROR(VLOOKUP(E1055,Cadastro!$C$9:$D$1009,2,FALSE),"PROD. NÃO ENCONTRADO"))</f>
        <v/>
      </c>
      <c r="G1055" s="94"/>
      <c r="H1055" s="69" t="str">
        <f>IFERROR(G1055*VLOOKUP(E1055,Saldo!$P$8:$U$1009,6,FALSE),"")</f>
        <v/>
      </c>
      <c r="I1055" s="104" t="str">
        <f>IFERROR(IF(D1055="","",VLOOKUP(E1055,Saldo!$P$8:$Q$1009,2,FALSE)),"")</f>
        <v/>
      </c>
      <c r="J1055" s="76"/>
      <c r="K1055" s="28" t="str">
        <f t="shared" si="16"/>
        <v/>
      </c>
    </row>
    <row r="1056" spans="1:11" ht="18.95" customHeight="1" x14ac:dyDescent="0.25">
      <c r="A1056" s="52"/>
      <c r="C1056" s="76"/>
      <c r="D1056" s="185"/>
      <c r="E1056" s="76"/>
      <c r="F1056" s="76" t="str">
        <f>IF(E1056="","",IFERROR(VLOOKUP(E1056,Cadastro!$C$9:$D$1009,2,FALSE),"PROD. NÃO ENCONTRADO"))</f>
        <v/>
      </c>
      <c r="G1056" s="94"/>
      <c r="H1056" s="69" t="str">
        <f>IFERROR(G1056*VLOOKUP(E1056,Saldo!$P$8:$U$1009,6,FALSE),"")</f>
        <v/>
      </c>
      <c r="I1056" s="104" t="str">
        <f>IFERROR(IF(D1056="","",VLOOKUP(E1056,Saldo!$P$8:$Q$1009,2,FALSE)),"")</f>
        <v/>
      </c>
      <c r="J1056" s="76"/>
      <c r="K1056" s="28" t="str">
        <f t="shared" si="16"/>
        <v/>
      </c>
    </row>
    <row r="1057" spans="1:11" ht="18.95" customHeight="1" x14ac:dyDescent="0.25">
      <c r="A1057" s="52"/>
      <c r="C1057" s="76"/>
      <c r="D1057" s="185"/>
      <c r="E1057" s="76"/>
      <c r="F1057" s="76" t="str">
        <f>IF(E1057="","",IFERROR(VLOOKUP(E1057,Cadastro!$C$9:$D$1009,2,FALSE),"PROD. NÃO ENCONTRADO"))</f>
        <v/>
      </c>
      <c r="G1057" s="94"/>
      <c r="H1057" s="69" t="str">
        <f>IFERROR(G1057*VLOOKUP(E1057,Saldo!$P$8:$U$1009,6,FALSE),"")</f>
        <v/>
      </c>
      <c r="I1057" s="104" t="str">
        <f>IFERROR(IF(D1057="","",VLOOKUP(E1057,Saldo!$P$8:$Q$1009,2,FALSE)),"")</f>
        <v/>
      </c>
      <c r="J1057" s="76"/>
      <c r="K1057" s="28" t="str">
        <f t="shared" si="16"/>
        <v/>
      </c>
    </row>
    <row r="1058" spans="1:11" ht="18.95" customHeight="1" x14ac:dyDescent="0.25">
      <c r="A1058" s="52"/>
      <c r="C1058" s="76"/>
      <c r="D1058" s="185"/>
      <c r="E1058" s="76"/>
      <c r="F1058" s="76" t="str">
        <f>IF(E1058="","",IFERROR(VLOOKUP(E1058,Cadastro!$C$9:$D$1009,2,FALSE),"PROD. NÃO ENCONTRADO"))</f>
        <v/>
      </c>
      <c r="G1058" s="94"/>
      <c r="H1058" s="69" t="str">
        <f>IFERROR(G1058*VLOOKUP(E1058,Saldo!$P$8:$U$1009,6,FALSE),"")</f>
        <v/>
      </c>
      <c r="I1058" s="104" t="str">
        <f>IFERROR(IF(D1058="","",VLOOKUP(E1058,Saldo!$P$8:$Q$1009,2,FALSE)),"")</f>
        <v/>
      </c>
      <c r="J1058" s="76"/>
      <c r="K1058" s="28" t="str">
        <f t="shared" si="16"/>
        <v/>
      </c>
    </row>
    <row r="1059" spans="1:11" ht="18.95" customHeight="1" x14ac:dyDescent="0.25">
      <c r="A1059" s="52"/>
      <c r="C1059" s="76"/>
      <c r="D1059" s="185"/>
      <c r="E1059" s="76"/>
      <c r="F1059" s="76" t="str">
        <f>IF(E1059="","",IFERROR(VLOOKUP(E1059,Cadastro!$C$9:$D$1009,2,FALSE),"PROD. NÃO ENCONTRADO"))</f>
        <v/>
      </c>
      <c r="G1059" s="94"/>
      <c r="H1059" s="69" t="str">
        <f>IFERROR(G1059*VLOOKUP(E1059,Saldo!$P$8:$U$1009,6,FALSE),"")</f>
        <v/>
      </c>
      <c r="I1059" s="104" t="str">
        <f>IFERROR(IF(D1059="","",VLOOKUP(E1059,Saldo!$P$8:$Q$1009,2,FALSE)),"")</f>
        <v/>
      </c>
      <c r="J1059" s="76"/>
      <c r="K1059" s="28" t="str">
        <f t="shared" si="16"/>
        <v/>
      </c>
    </row>
    <row r="1060" spans="1:11" ht="18.95" customHeight="1" x14ac:dyDescent="0.25">
      <c r="A1060" s="52"/>
      <c r="C1060" s="76"/>
      <c r="D1060" s="185"/>
      <c r="E1060" s="76"/>
      <c r="F1060" s="76" t="str">
        <f>IF(E1060="","",IFERROR(VLOOKUP(E1060,Cadastro!$C$9:$D$1009,2,FALSE),"PROD. NÃO ENCONTRADO"))</f>
        <v/>
      </c>
      <c r="G1060" s="94"/>
      <c r="H1060" s="69" t="str">
        <f>IFERROR(G1060*VLOOKUP(E1060,Saldo!$P$8:$U$1009,6,FALSE),"")</f>
        <v/>
      </c>
      <c r="I1060" s="104" t="str">
        <f>IFERROR(IF(D1060="","",VLOOKUP(E1060,Saldo!$P$8:$Q$1009,2,FALSE)),"")</f>
        <v/>
      </c>
      <c r="J1060" s="76"/>
      <c r="K1060" s="28" t="str">
        <f t="shared" si="16"/>
        <v/>
      </c>
    </row>
    <row r="1061" spans="1:11" ht="18.95" customHeight="1" x14ac:dyDescent="0.25">
      <c r="A1061" s="52"/>
      <c r="C1061" s="76"/>
      <c r="D1061" s="185"/>
      <c r="E1061" s="76"/>
      <c r="F1061" s="76" t="str">
        <f>IF(E1061="","",IFERROR(VLOOKUP(E1061,Cadastro!$C$9:$D$1009,2,FALSE),"PROD. NÃO ENCONTRADO"))</f>
        <v/>
      </c>
      <c r="G1061" s="94"/>
      <c r="H1061" s="69" t="str">
        <f>IFERROR(G1061*VLOOKUP(E1061,Saldo!$P$8:$U$1009,6,FALSE),"")</f>
        <v/>
      </c>
      <c r="I1061" s="104" t="str">
        <f>IFERROR(IF(D1061="","",VLOOKUP(E1061,Saldo!$P$8:$Q$1009,2,FALSE)),"")</f>
        <v/>
      </c>
      <c r="J1061" s="76"/>
      <c r="K1061" s="28" t="str">
        <f t="shared" si="16"/>
        <v/>
      </c>
    </row>
    <row r="1062" spans="1:11" ht="18.95" customHeight="1" x14ac:dyDescent="0.25">
      <c r="A1062" s="52"/>
      <c r="C1062" s="76"/>
      <c r="D1062" s="185"/>
      <c r="E1062" s="76"/>
      <c r="F1062" s="76" t="str">
        <f>IF(E1062="","",IFERROR(VLOOKUP(E1062,Cadastro!$C$9:$D$1009,2,FALSE),"PROD. NÃO ENCONTRADO"))</f>
        <v/>
      </c>
      <c r="G1062" s="94"/>
      <c r="H1062" s="69" t="str">
        <f>IFERROR(G1062*VLOOKUP(E1062,Saldo!$P$8:$U$1009,6,FALSE),"")</f>
        <v/>
      </c>
      <c r="I1062" s="104" t="str">
        <f>IFERROR(IF(D1062="","",VLOOKUP(E1062,Saldo!$P$8:$Q$1009,2,FALSE)),"")</f>
        <v/>
      </c>
      <c r="J1062" s="76"/>
      <c r="K1062" s="28" t="str">
        <f t="shared" si="16"/>
        <v/>
      </c>
    </row>
    <row r="1063" spans="1:11" ht="18.95" customHeight="1" x14ac:dyDescent="0.25">
      <c r="A1063" s="52"/>
      <c r="C1063" s="76"/>
      <c r="D1063" s="185"/>
      <c r="E1063" s="76"/>
      <c r="F1063" s="76" t="str">
        <f>IF(E1063="","",IFERROR(VLOOKUP(E1063,Cadastro!$C$9:$D$1009,2,FALSE),"PROD. NÃO ENCONTRADO"))</f>
        <v/>
      </c>
      <c r="G1063" s="94"/>
      <c r="H1063" s="69" t="str">
        <f>IFERROR(G1063*VLOOKUP(E1063,Saldo!$P$8:$U$1009,6,FALSE),"")</f>
        <v/>
      </c>
      <c r="I1063" s="104" t="str">
        <f>IFERROR(IF(D1063="","",VLOOKUP(E1063,Saldo!$P$8:$Q$1009,2,FALSE)),"")</f>
        <v/>
      </c>
      <c r="J1063" s="76"/>
      <c r="K1063" s="28" t="str">
        <f t="shared" si="16"/>
        <v/>
      </c>
    </row>
    <row r="1064" spans="1:11" ht="18.95" customHeight="1" x14ac:dyDescent="0.25">
      <c r="A1064" s="52"/>
      <c r="C1064" s="76"/>
      <c r="D1064" s="185"/>
      <c r="E1064" s="76"/>
      <c r="F1064" s="76" t="str">
        <f>IF(E1064="","",IFERROR(VLOOKUP(E1064,Cadastro!$C$9:$D$1009,2,FALSE),"PROD. NÃO ENCONTRADO"))</f>
        <v/>
      </c>
      <c r="G1064" s="94"/>
      <c r="H1064" s="69" t="str">
        <f>IFERROR(G1064*VLOOKUP(E1064,Saldo!$P$8:$U$1009,6,FALSE),"")</f>
        <v/>
      </c>
      <c r="I1064" s="104" t="str">
        <f>IFERROR(IF(D1064="","",VLOOKUP(E1064,Saldo!$P$8:$Q$1009,2,FALSE)),"")</f>
        <v/>
      </c>
      <c r="J1064" s="76"/>
      <c r="K1064" s="28" t="str">
        <f t="shared" si="16"/>
        <v/>
      </c>
    </row>
    <row r="1065" spans="1:11" ht="18.95" customHeight="1" x14ac:dyDescent="0.25">
      <c r="A1065" s="52"/>
      <c r="C1065" s="76"/>
      <c r="D1065" s="185"/>
      <c r="E1065" s="76"/>
      <c r="F1065" s="76" t="str">
        <f>IF(E1065="","",IFERROR(VLOOKUP(E1065,Cadastro!$C$9:$D$1009,2,FALSE),"PROD. NÃO ENCONTRADO"))</f>
        <v/>
      </c>
      <c r="G1065" s="94"/>
      <c r="H1065" s="69" t="str">
        <f>IFERROR(G1065*VLOOKUP(E1065,Saldo!$P$8:$U$1009,6,FALSE),"")</f>
        <v/>
      </c>
      <c r="I1065" s="104" t="str">
        <f>IFERROR(IF(D1065="","",VLOOKUP(E1065,Saldo!$P$8:$Q$1009,2,FALSE)),"")</f>
        <v/>
      </c>
      <c r="J1065" s="76"/>
      <c r="K1065" s="28" t="str">
        <f t="shared" si="16"/>
        <v/>
      </c>
    </row>
    <row r="1066" spans="1:11" ht="18.95" customHeight="1" x14ac:dyDescent="0.25">
      <c r="A1066" s="52"/>
      <c r="C1066" s="76"/>
      <c r="D1066" s="185"/>
      <c r="E1066" s="76"/>
      <c r="F1066" s="76" t="str">
        <f>IF(E1066="","",IFERROR(VLOOKUP(E1066,Cadastro!$C$9:$D$1009,2,FALSE),"PROD. NÃO ENCONTRADO"))</f>
        <v/>
      </c>
      <c r="G1066" s="94"/>
      <c r="H1066" s="69" t="str">
        <f>IFERROR(G1066*VLOOKUP(E1066,Saldo!$P$8:$U$1009,6,FALSE),"")</f>
        <v/>
      </c>
      <c r="I1066" s="104" t="str">
        <f>IFERROR(IF(D1066="","",VLOOKUP(E1066,Saldo!$P$8:$Q$1009,2,FALSE)),"")</f>
        <v/>
      </c>
      <c r="J1066" s="76"/>
      <c r="K1066" s="28" t="str">
        <f t="shared" si="16"/>
        <v/>
      </c>
    </row>
    <row r="1067" spans="1:11" ht="18.95" customHeight="1" x14ac:dyDescent="0.25">
      <c r="A1067" s="52"/>
      <c r="C1067" s="76"/>
      <c r="D1067" s="185"/>
      <c r="E1067" s="76"/>
      <c r="F1067" s="76" t="str">
        <f>IF(E1067="","",IFERROR(VLOOKUP(E1067,Cadastro!$C$9:$D$1009,2,FALSE),"PROD. NÃO ENCONTRADO"))</f>
        <v/>
      </c>
      <c r="G1067" s="94"/>
      <c r="H1067" s="69" t="str">
        <f>IFERROR(G1067*VLOOKUP(E1067,Saldo!$P$8:$U$1009,6,FALSE),"")</f>
        <v/>
      </c>
      <c r="I1067" s="104" t="str">
        <f>IFERROR(IF(D1067="","",VLOOKUP(E1067,Saldo!$P$8:$Q$1009,2,FALSE)),"")</f>
        <v/>
      </c>
      <c r="J1067" s="76"/>
      <c r="K1067" s="28" t="str">
        <f t="shared" si="16"/>
        <v/>
      </c>
    </row>
    <row r="1068" spans="1:11" ht="18.95" customHeight="1" x14ac:dyDescent="0.25">
      <c r="A1068" s="52"/>
      <c r="C1068" s="76"/>
      <c r="D1068" s="185"/>
      <c r="E1068" s="76"/>
      <c r="F1068" s="76" t="str">
        <f>IF(E1068="","",IFERROR(VLOOKUP(E1068,Cadastro!$C$9:$D$1009,2,FALSE),"PROD. NÃO ENCONTRADO"))</f>
        <v/>
      </c>
      <c r="G1068" s="94"/>
      <c r="H1068" s="69" t="str">
        <f>IFERROR(G1068*VLOOKUP(E1068,Saldo!$P$8:$U$1009,6,FALSE),"")</f>
        <v/>
      </c>
      <c r="I1068" s="104" t="str">
        <f>IFERROR(IF(D1068="","",VLOOKUP(E1068,Saldo!$P$8:$Q$1009,2,FALSE)),"")</f>
        <v/>
      </c>
      <c r="J1068" s="76"/>
      <c r="K1068" s="28" t="str">
        <f t="shared" si="16"/>
        <v/>
      </c>
    </row>
    <row r="1069" spans="1:11" ht="18.95" customHeight="1" x14ac:dyDescent="0.25">
      <c r="A1069" s="52"/>
      <c r="C1069" s="76"/>
      <c r="D1069" s="185"/>
      <c r="E1069" s="76"/>
      <c r="F1069" s="76" t="str">
        <f>IF(E1069="","",IFERROR(VLOOKUP(E1069,Cadastro!$C$9:$D$1009,2,FALSE),"PROD. NÃO ENCONTRADO"))</f>
        <v/>
      </c>
      <c r="G1069" s="94"/>
      <c r="H1069" s="69" t="str">
        <f>IFERROR(G1069*VLOOKUP(E1069,Saldo!$P$8:$U$1009,6,FALSE),"")</f>
        <v/>
      </c>
      <c r="I1069" s="104" t="str">
        <f>IFERROR(IF(D1069="","",VLOOKUP(E1069,Saldo!$P$8:$Q$1009,2,FALSE)),"")</f>
        <v/>
      </c>
      <c r="J1069" s="76"/>
      <c r="K1069" s="28" t="str">
        <f t="shared" si="16"/>
        <v/>
      </c>
    </row>
    <row r="1070" spans="1:11" ht="18.95" customHeight="1" x14ac:dyDescent="0.25">
      <c r="A1070" s="52"/>
      <c r="C1070" s="76"/>
      <c r="D1070" s="185"/>
      <c r="E1070" s="76"/>
      <c r="F1070" s="76" t="str">
        <f>IF(E1070="","",IFERROR(VLOOKUP(E1070,Cadastro!$C$9:$D$1009,2,FALSE),"PROD. NÃO ENCONTRADO"))</f>
        <v/>
      </c>
      <c r="G1070" s="94"/>
      <c r="H1070" s="69" t="str">
        <f>IFERROR(G1070*VLOOKUP(E1070,Saldo!$P$8:$U$1009,6,FALSE),"")</f>
        <v/>
      </c>
      <c r="I1070" s="104" t="str">
        <f>IFERROR(IF(D1070="","",VLOOKUP(E1070,Saldo!$P$8:$Q$1009,2,FALSE)),"")</f>
        <v/>
      </c>
      <c r="J1070" s="76"/>
      <c r="K1070" s="28" t="str">
        <f t="shared" si="16"/>
        <v/>
      </c>
    </row>
    <row r="1071" spans="1:11" ht="18.95" customHeight="1" x14ac:dyDescent="0.25">
      <c r="A1071" s="52"/>
      <c r="C1071" s="76"/>
      <c r="D1071" s="185"/>
      <c r="E1071" s="76"/>
      <c r="F1071" s="76" t="str">
        <f>IF(E1071="","",IFERROR(VLOOKUP(E1071,Cadastro!$C$9:$D$1009,2,FALSE),"PROD. NÃO ENCONTRADO"))</f>
        <v/>
      </c>
      <c r="G1071" s="94"/>
      <c r="H1071" s="69" t="str">
        <f>IFERROR(G1071*VLOOKUP(E1071,Saldo!$P$8:$U$1009,6,FALSE),"")</f>
        <v/>
      </c>
      <c r="I1071" s="104" t="str">
        <f>IFERROR(IF(D1071="","",VLOOKUP(E1071,Saldo!$P$8:$Q$1009,2,FALSE)),"")</f>
        <v/>
      </c>
      <c r="J1071" s="76"/>
      <c r="K1071" s="28" t="str">
        <f t="shared" si="16"/>
        <v/>
      </c>
    </row>
    <row r="1072" spans="1:11" ht="18.95" customHeight="1" x14ac:dyDescent="0.25">
      <c r="A1072" s="52"/>
      <c r="C1072" s="76"/>
      <c r="D1072" s="185"/>
      <c r="E1072" s="76"/>
      <c r="F1072" s="76" t="str">
        <f>IF(E1072="","",IFERROR(VLOOKUP(E1072,Cadastro!$C$9:$D$1009,2,FALSE),"PROD. NÃO ENCONTRADO"))</f>
        <v/>
      </c>
      <c r="G1072" s="94"/>
      <c r="H1072" s="69" t="str">
        <f>IFERROR(G1072*VLOOKUP(E1072,Saldo!$P$8:$U$1009,6,FALSE),"")</f>
        <v/>
      </c>
      <c r="I1072" s="104" t="str">
        <f>IFERROR(IF(D1072="","",VLOOKUP(E1072,Saldo!$P$8:$Q$1009,2,FALSE)),"")</f>
        <v/>
      </c>
      <c r="J1072" s="76"/>
      <c r="K1072" s="28" t="str">
        <f t="shared" si="16"/>
        <v/>
      </c>
    </row>
    <row r="1073" spans="1:11" ht="18.95" customHeight="1" x14ac:dyDescent="0.25">
      <c r="A1073" s="52"/>
      <c r="C1073" s="76"/>
      <c r="D1073" s="185"/>
      <c r="E1073" s="76"/>
      <c r="F1073" s="76" t="str">
        <f>IF(E1073="","",IFERROR(VLOOKUP(E1073,Cadastro!$C$9:$D$1009,2,FALSE),"PROD. NÃO ENCONTRADO"))</f>
        <v/>
      </c>
      <c r="G1073" s="94"/>
      <c r="H1073" s="69" t="str">
        <f>IFERROR(G1073*VLOOKUP(E1073,Saldo!$P$8:$U$1009,6,FALSE),"")</f>
        <v/>
      </c>
      <c r="I1073" s="104" t="str">
        <f>IFERROR(IF(D1073="","",VLOOKUP(E1073,Saldo!$P$8:$Q$1009,2,FALSE)),"")</f>
        <v/>
      </c>
      <c r="J1073" s="76"/>
      <c r="K1073" s="28" t="str">
        <f t="shared" si="16"/>
        <v/>
      </c>
    </row>
    <row r="1074" spans="1:11" ht="18.95" customHeight="1" x14ac:dyDescent="0.25">
      <c r="A1074" s="52"/>
      <c r="C1074" s="76"/>
      <c r="D1074" s="185"/>
      <c r="E1074" s="76"/>
      <c r="F1074" s="76" t="str">
        <f>IF(E1074="","",IFERROR(VLOOKUP(E1074,Cadastro!$C$9:$D$1009,2,FALSE),"PROD. NÃO ENCONTRADO"))</f>
        <v/>
      </c>
      <c r="G1074" s="94"/>
      <c r="H1074" s="69" t="str">
        <f>IFERROR(G1074*VLOOKUP(E1074,Saldo!$P$8:$U$1009,6,FALSE),"")</f>
        <v/>
      </c>
      <c r="I1074" s="104" t="str">
        <f>IFERROR(IF(D1074="","",VLOOKUP(E1074,Saldo!$P$8:$Q$1009,2,FALSE)),"")</f>
        <v/>
      </c>
      <c r="J1074" s="76"/>
      <c r="K1074" s="28" t="str">
        <f t="shared" si="16"/>
        <v/>
      </c>
    </row>
    <row r="1075" spans="1:11" ht="18.95" customHeight="1" x14ac:dyDescent="0.25">
      <c r="A1075" s="52"/>
      <c r="C1075" s="76"/>
      <c r="D1075" s="185"/>
      <c r="E1075" s="76"/>
      <c r="F1075" s="76" t="str">
        <f>IF(E1075="","",IFERROR(VLOOKUP(E1075,Cadastro!$C$9:$D$1009,2,FALSE),"PROD. NÃO ENCONTRADO"))</f>
        <v/>
      </c>
      <c r="G1075" s="94"/>
      <c r="H1075" s="69" t="str">
        <f>IFERROR(G1075*VLOOKUP(E1075,Saldo!$P$8:$U$1009,6,FALSE),"")</f>
        <v/>
      </c>
      <c r="I1075" s="104" t="str">
        <f>IFERROR(IF(D1075="","",VLOOKUP(E1075,Saldo!$P$8:$Q$1009,2,FALSE)),"")</f>
        <v/>
      </c>
      <c r="J1075" s="76"/>
      <c r="K1075" s="28" t="str">
        <f t="shared" si="16"/>
        <v/>
      </c>
    </row>
    <row r="1076" spans="1:11" ht="18.95" customHeight="1" x14ac:dyDescent="0.25">
      <c r="A1076" s="52"/>
      <c r="C1076" s="76"/>
      <c r="D1076" s="185"/>
      <c r="E1076" s="76"/>
      <c r="F1076" s="76" t="str">
        <f>IF(E1076="","",IFERROR(VLOOKUP(E1076,Cadastro!$C$9:$D$1009,2,FALSE),"PROD. NÃO ENCONTRADO"))</f>
        <v/>
      </c>
      <c r="G1076" s="94"/>
      <c r="H1076" s="69" t="str">
        <f>IFERROR(G1076*VLOOKUP(E1076,Saldo!$P$8:$U$1009,6,FALSE),"")</f>
        <v/>
      </c>
      <c r="I1076" s="104" t="str">
        <f>IFERROR(IF(D1076="","",VLOOKUP(E1076,Saldo!$P$8:$Q$1009,2,FALSE)),"")</f>
        <v/>
      </c>
      <c r="J1076" s="76"/>
      <c r="K1076" s="28" t="str">
        <f t="shared" si="16"/>
        <v/>
      </c>
    </row>
    <row r="1077" spans="1:11" ht="18.95" customHeight="1" x14ac:dyDescent="0.25">
      <c r="A1077" s="52"/>
      <c r="C1077" s="76"/>
      <c r="D1077" s="185"/>
      <c r="E1077" s="76"/>
      <c r="F1077" s="76" t="str">
        <f>IF(E1077="","",IFERROR(VLOOKUP(E1077,Cadastro!$C$9:$D$1009,2,FALSE),"PROD. NÃO ENCONTRADO"))</f>
        <v/>
      </c>
      <c r="G1077" s="94"/>
      <c r="H1077" s="69" t="str">
        <f>IFERROR(G1077*VLOOKUP(E1077,Saldo!$P$8:$U$1009,6,FALSE),"")</f>
        <v/>
      </c>
      <c r="I1077" s="104" t="str">
        <f>IFERROR(IF(D1077="","",VLOOKUP(E1077,Saldo!$P$8:$Q$1009,2,FALSE)),"")</f>
        <v/>
      </c>
      <c r="J1077" s="76"/>
      <c r="K1077" s="28" t="str">
        <f t="shared" si="16"/>
        <v/>
      </c>
    </row>
    <row r="1078" spans="1:11" ht="18.95" customHeight="1" x14ac:dyDescent="0.25">
      <c r="A1078" s="52"/>
      <c r="C1078" s="76"/>
      <c r="D1078" s="185"/>
      <c r="E1078" s="76"/>
      <c r="F1078" s="76" t="str">
        <f>IF(E1078="","",IFERROR(VLOOKUP(E1078,Cadastro!$C$9:$D$1009,2,FALSE),"PROD. NÃO ENCONTRADO"))</f>
        <v/>
      </c>
      <c r="G1078" s="94"/>
      <c r="H1078" s="69" t="str">
        <f>IFERROR(G1078*VLOOKUP(E1078,Saldo!$P$8:$U$1009,6,FALSE),"")</f>
        <v/>
      </c>
      <c r="I1078" s="104" t="str">
        <f>IFERROR(IF(D1078="","",VLOOKUP(E1078,Saldo!$P$8:$Q$1009,2,FALSE)),"")</f>
        <v/>
      </c>
      <c r="J1078" s="76"/>
      <c r="K1078" s="28" t="str">
        <f t="shared" si="16"/>
        <v/>
      </c>
    </row>
    <row r="1079" spans="1:11" ht="18.95" customHeight="1" x14ac:dyDescent="0.25">
      <c r="A1079" s="52"/>
      <c r="C1079" s="76"/>
      <c r="D1079" s="185"/>
      <c r="E1079" s="76"/>
      <c r="F1079" s="76" t="str">
        <f>IF(E1079="","",IFERROR(VLOOKUP(E1079,Cadastro!$C$9:$D$1009,2,FALSE),"PROD. NÃO ENCONTRADO"))</f>
        <v/>
      </c>
      <c r="G1079" s="94"/>
      <c r="H1079" s="69" t="str">
        <f>IFERROR(G1079*VLOOKUP(E1079,Saldo!$P$8:$U$1009,6,FALSE),"")</f>
        <v/>
      </c>
      <c r="I1079" s="104" t="str">
        <f>IFERROR(IF(D1079="","",VLOOKUP(E1079,Saldo!$P$8:$Q$1009,2,FALSE)),"")</f>
        <v/>
      </c>
      <c r="J1079" s="76"/>
      <c r="K1079" s="28" t="str">
        <f t="shared" si="16"/>
        <v/>
      </c>
    </row>
    <row r="1080" spans="1:11" ht="18.95" customHeight="1" x14ac:dyDescent="0.25">
      <c r="A1080" s="52"/>
      <c r="C1080" s="76"/>
      <c r="D1080" s="185"/>
      <c r="E1080" s="76"/>
      <c r="F1080" s="76" t="str">
        <f>IF(E1080="","",IFERROR(VLOOKUP(E1080,Cadastro!$C$9:$D$1009,2,FALSE),"PROD. NÃO ENCONTRADO"))</f>
        <v/>
      </c>
      <c r="G1080" s="94"/>
      <c r="H1080" s="69" t="str">
        <f>IFERROR(G1080*VLOOKUP(E1080,Saldo!$P$8:$U$1009,6,FALSE),"")</f>
        <v/>
      </c>
      <c r="I1080" s="104" t="str">
        <f>IFERROR(IF(D1080="","",VLOOKUP(E1080,Saldo!$P$8:$Q$1009,2,FALSE)),"")</f>
        <v/>
      </c>
      <c r="J1080" s="76"/>
      <c r="K1080" s="28" t="str">
        <f t="shared" si="16"/>
        <v/>
      </c>
    </row>
    <row r="1081" spans="1:11" ht="18.95" customHeight="1" x14ac:dyDescent="0.25">
      <c r="A1081" s="52"/>
      <c r="C1081" s="76"/>
      <c r="D1081" s="185"/>
      <c r="E1081" s="76"/>
      <c r="F1081" s="76" t="str">
        <f>IF(E1081="","",IFERROR(VLOOKUP(E1081,Cadastro!$C$9:$D$1009,2,FALSE),"PROD. NÃO ENCONTRADO"))</f>
        <v/>
      </c>
      <c r="G1081" s="94"/>
      <c r="H1081" s="69" t="str">
        <f>IFERROR(G1081*VLOOKUP(E1081,Saldo!$P$8:$U$1009,6,FALSE),"")</f>
        <v/>
      </c>
      <c r="I1081" s="104" t="str">
        <f>IFERROR(IF(D1081="","",VLOOKUP(E1081,Saldo!$P$8:$Q$1009,2,FALSE)),"")</f>
        <v/>
      </c>
      <c r="J1081" s="76"/>
      <c r="K1081" s="28" t="str">
        <f t="shared" si="16"/>
        <v/>
      </c>
    </row>
    <row r="1082" spans="1:11" ht="18.95" customHeight="1" x14ac:dyDescent="0.25">
      <c r="A1082" s="52"/>
      <c r="C1082" s="76"/>
      <c r="D1082" s="185"/>
      <c r="E1082" s="76"/>
      <c r="F1082" s="76" t="str">
        <f>IF(E1082="","",IFERROR(VLOOKUP(E1082,Cadastro!$C$9:$D$1009,2,FALSE),"PROD. NÃO ENCONTRADO"))</f>
        <v/>
      </c>
      <c r="G1082" s="94"/>
      <c r="H1082" s="69" t="str">
        <f>IFERROR(G1082*VLOOKUP(E1082,Saldo!$P$8:$U$1009,6,FALSE),"")</f>
        <v/>
      </c>
      <c r="I1082" s="104" t="str">
        <f>IFERROR(IF(D1082="","",VLOOKUP(E1082,Saldo!$P$8:$Q$1009,2,FALSE)),"")</f>
        <v/>
      </c>
      <c r="J1082" s="76"/>
      <c r="K1082" s="28" t="str">
        <f t="shared" si="16"/>
        <v/>
      </c>
    </row>
    <row r="1083" spans="1:11" ht="18.95" customHeight="1" x14ac:dyDescent="0.25">
      <c r="A1083" s="52"/>
      <c r="C1083" s="76"/>
      <c r="D1083" s="185"/>
      <c r="E1083" s="76"/>
      <c r="F1083" s="76" t="str">
        <f>IF(E1083="","",IFERROR(VLOOKUP(E1083,Cadastro!$C$9:$D$1009,2,FALSE),"PROD. NÃO ENCONTRADO"))</f>
        <v/>
      </c>
      <c r="G1083" s="94"/>
      <c r="H1083" s="69" t="str">
        <f>IFERROR(G1083*VLOOKUP(E1083,Saldo!$P$8:$U$1009,6,FALSE),"")</f>
        <v/>
      </c>
      <c r="I1083" s="104" t="str">
        <f>IFERROR(IF(D1083="","",VLOOKUP(E1083,Saldo!$P$8:$Q$1009,2,FALSE)),"")</f>
        <v/>
      </c>
      <c r="J1083" s="76"/>
      <c r="K1083" s="28" t="str">
        <f t="shared" si="16"/>
        <v/>
      </c>
    </row>
    <row r="1084" spans="1:11" ht="18.95" customHeight="1" x14ac:dyDescent="0.25">
      <c r="A1084" s="52"/>
      <c r="C1084" s="76"/>
      <c r="D1084" s="185"/>
      <c r="E1084" s="76"/>
      <c r="F1084" s="76" t="str">
        <f>IF(E1084="","",IFERROR(VLOOKUP(E1084,Cadastro!$C$9:$D$1009,2,FALSE),"PROD. NÃO ENCONTRADO"))</f>
        <v/>
      </c>
      <c r="G1084" s="94"/>
      <c r="H1084" s="69" t="str">
        <f>IFERROR(G1084*VLOOKUP(E1084,Saldo!$P$8:$U$1009,6,FALSE),"")</f>
        <v/>
      </c>
      <c r="I1084" s="104" t="str">
        <f>IFERROR(IF(D1084="","",VLOOKUP(E1084,Saldo!$P$8:$Q$1009,2,FALSE)),"")</f>
        <v/>
      </c>
      <c r="J1084" s="76"/>
      <c r="K1084" s="28" t="str">
        <f t="shared" si="16"/>
        <v/>
      </c>
    </row>
    <row r="1085" spans="1:11" ht="18.95" customHeight="1" x14ac:dyDescent="0.25">
      <c r="A1085" s="52"/>
      <c r="C1085" s="76"/>
      <c r="D1085" s="185"/>
      <c r="E1085" s="76"/>
      <c r="F1085" s="76" t="str">
        <f>IF(E1085="","",IFERROR(VLOOKUP(E1085,Cadastro!$C$9:$D$1009,2,FALSE),"PROD. NÃO ENCONTRADO"))</f>
        <v/>
      </c>
      <c r="G1085" s="94"/>
      <c r="H1085" s="69" t="str">
        <f>IFERROR(G1085*VLOOKUP(E1085,Saldo!$P$8:$U$1009,6,FALSE),"")</f>
        <v/>
      </c>
      <c r="I1085" s="104" t="str">
        <f>IFERROR(IF(D1085="","",VLOOKUP(E1085,Saldo!$P$8:$Q$1009,2,FALSE)),"")</f>
        <v/>
      </c>
      <c r="J1085" s="76"/>
      <c r="K1085" s="28" t="str">
        <f t="shared" si="16"/>
        <v/>
      </c>
    </row>
    <row r="1086" spans="1:11" ht="18.95" customHeight="1" x14ac:dyDescent="0.25">
      <c r="A1086" s="52"/>
      <c r="C1086" s="76"/>
      <c r="D1086" s="185"/>
      <c r="E1086" s="76"/>
      <c r="F1086" s="76" t="str">
        <f>IF(E1086="","",IFERROR(VLOOKUP(E1086,Cadastro!$C$9:$D$1009,2,FALSE),"PROD. NÃO ENCONTRADO"))</f>
        <v/>
      </c>
      <c r="G1086" s="94"/>
      <c r="H1086" s="69" t="str">
        <f>IFERROR(G1086*VLOOKUP(E1086,Saldo!$P$8:$U$1009,6,FALSE),"")</f>
        <v/>
      </c>
      <c r="I1086" s="104" t="str">
        <f>IFERROR(IF(D1086="","",VLOOKUP(E1086,Saldo!$P$8:$Q$1009,2,FALSE)),"")</f>
        <v/>
      </c>
      <c r="J1086" s="76"/>
      <c r="K1086" s="28" t="str">
        <f t="shared" si="16"/>
        <v/>
      </c>
    </row>
    <row r="1087" spans="1:11" ht="18.95" customHeight="1" x14ac:dyDescent="0.25">
      <c r="A1087" s="52"/>
      <c r="C1087" s="76"/>
      <c r="D1087" s="185"/>
      <c r="E1087" s="76"/>
      <c r="F1087" s="76" t="str">
        <f>IF(E1087="","",IFERROR(VLOOKUP(E1087,Cadastro!$C$9:$D$1009,2,FALSE),"PROD. NÃO ENCONTRADO"))</f>
        <v/>
      </c>
      <c r="G1087" s="94"/>
      <c r="H1087" s="69" t="str">
        <f>IFERROR(G1087*VLOOKUP(E1087,Saldo!$P$8:$U$1009,6,FALSE),"")</f>
        <v/>
      </c>
      <c r="I1087" s="104" t="str">
        <f>IFERROR(IF(D1087="","",VLOOKUP(E1087,Saldo!$P$8:$Q$1009,2,FALSE)),"")</f>
        <v/>
      </c>
      <c r="J1087" s="76"/>
      <c r="K1087" s="28" t="str">
        <f t="shared" si="16"/>
        <v/>
      </c>
    </row>
    <row r="1088" spans="1:11" ht="18.95" customHeight="1" x14ac:dyDescent="0.25">
      <c r="A1088" s="52"/>
      <c r="C1088" s="76"/>
      <c r="D1088" s="185"/>
      <c r="E1088" s="76"/>
      <c r="F1088" s="76" t="str">
        <f>IF(E1088="","",IFERROR(VLOOKUP(E1088,Cadastro!$C$9:$D$1009,2,FALSE),"PROD. NÃO ENCONTRADO"))</f>
        <v/>
      </c>
      <c r="G1088" s="94"/>
      <c r="H1088" s="69" t="str">
        <f>IFERROR(G1088*VLOOKUP(E1088,Saldo!$P$8:$U$1009,6,FALSE),"")</f>
        <v/>
      </c>
      <c r="I1088" s="104" t="str">
        <f>IFERROR(IF(D1088="","",VLOOKUP(E1088,Saldo!$P$8:$Q$1009,2,FALSE)),"")</f>
        <v/>
      </c>
      <c r="J1088" s="76"/>
      <c r="K1088" s="28" t="str">
        <f t="shared" si="16"/>
        <v/>
      </c>
    </row>
    <row r="1089" spans="1:11" ht="18.95" customHeight="1" x14ac:dyDescent="0.25">
      <c r="A1089" s="52"/>
      <c r="C1089" s="76"/>
      <c r="D1089" s="185"/>
      <c r="E1089" s="76"/>
      <c r="F1089" s="76" t="str">
        <f>IF(E1089="","",IFERROR(VLOOKUP(E1089,Cadastro!$C$9:$D$1009,2,FALSE),"PROD. NÃO ENCONTRADO"))</f>
        <v/>
      </c>
      <c r="G1089" s="94"/>
      <c r="H1089" s="69" t="str">
        <f>IFERROR(G1089*VLOOKUP(E1089,Saldo!$P$8:$U$1009,6,FALSE),"")</f>
        <v/>
      </c>
      <c r="I1089" s="104" t="str">
        <f>IFERROR(IF(D1089="","",VLOOKUP(E1089,Saldo!$P$8:$Q$1009,2,FALSE)),"")</f>
        <v/>
      </c>
      <c r="J1089" s="76"/>
      <c r="K1089" s="28" t="str">
        <f t="shared" si="16"/>
        <v/>
      </c>
    </row>
    <row r="1090" spans="1:11" ht="18.95" customHeight="1" x14ac:dyDescent="0.25">
      <c r="A1090" s="52"/>
      <c r="C1090" s="76"/>
      <c r="D1090" s="185"/>
      <c r="E1090" s="76"/>
      <c r="F1090" s="76" t="str">
        <f>IF(E1090="","",IFERROR(VLOOKUP(E1090,Cadastro!$C$9:$D$1009,2,FALSE),"PROD. NÃO ENCONTRADO"))</f>
        <v/>
      </c>
      <c r="G1090" s="94"/>
      <c r="H1090" s="69" t="str">
        <f>IFERROR(G1090*VLOOKUP(E1090,Saldo!$P$8:$U$1009,6,FALSE),"")</f>
        <v/>
      </c>
      <c r="I1090" s="104" t="str">
        <f>IFERROR(IF(D1090="","",VLOOKUP(E1090,Saldo!$P$8:$Q$1009,2,FALSE)),"")</f>
        <v/>
      </c>
      <c r="J1090" s="76"/>
      <c r="K1090" s="28" t="str">
        <f t="shared" si="16"/>
        <v/>
      </c>
    </row>
    <row r="1091" spans="1:11" ht="18.95" customHeight="1" x14ac:dyDescent="0.25">
      <c r="A1091" s="52"/>
      <c r="C1091" s="76"/>
      <c r="D1091" s="185"/>
      <c r="E1091" s="76"/>
      <c r="F1091" s="76" t="str">
        <f>IF(E1091="","",IFERROR(VLOOKUP(E1091,Cadastro!$C$9:$D$1009,2,FALSE),"PROD. NÃO ENCONTRADO"))</f>
        <v/>
      </c>
      <c r="G1091" s="94"/>
      <c r="H1091" s="69" t="str">
        <f>IFERROR(G1091*VLOOKUP(E1091,Saldo!$P$8:$U$1009,6,FALSE),"")</f>
        <v/>
      </c>
      <c r="I1091" s="104" t="str">
        <f>IFERROR(IF(D1091="","",VLOOKUP(E1091,Saldo!$P$8:$Q$1009,2,FALSE)),"")</f>
        <v/>
      </c>
      <c r="J1091" s="76"/>
      <c r="K1091" s="28" t="str">
        <f t="shared" si="16"/>
        <v/>
      </c>
    </row>
    <row r="1092" spans="1:11" ht="18.95" customHeight="1" x14ac:dyDescent="0.25">
      <c r="A1092" s="52"/>
      <c r="C1092" s="76"/>
      <c r="D1092" s="185"/>
      <c r="E1092" s="76"/>
      <c r="F1092" s="76" t="str">
        <f>IF(E1092="","",IFERROR(VLOOKUP(E1092,Cadastro!$C$9:$D$1009,2,FALSE),"PROD. NÃO ENCONTRADO"))</f>
        <v/>
      </c>
      <c r="G1092" s="94"/>
      <c r="H1092" s="69" t="str">
        <f>IFERROR(G1092*VLOOKUP(E1092,Saldo!$P$8:$U$1009,6,FALSE),"")</f>
        <v/>
      </c>
      <c r="I1092" s="104" t="str">
        <f>IFERROR(IF(D1092="","",VLOOKUP(E1092,Saldo!$P$8:$Q$1009,2,FALSE)),"")</f>
        <v/>
      </c>
      <c r="J1092" s="76"/>
      <c r="K1092" s="28" t="str">
        <f t="shared" si="16"/>
        <v/>
      </c>
    </row>
    <row r="1093" spans="1:11" ht="18.95" customHeight="1" x14ac:dyDescent="0.25">
      <c r="A1093" s="52"/>
      <c r="C1093" s="76"/>
      <c r="D1093" s="185"/>
      <c r="E1093" s="76"/>
      <c r="F1093" s="76" t="str">
        <f>IF(E1093="","",IFERROR(VLOOKUP(E1093,Cadastro!$C$9:$D$1009,2,FALSE),"PROD. NÃO ENCONTRADO"))</f>
        <v/>
      </c>
      <c r="G1093" s="94"/>
      <c r="H1093" s="69" t="str">
        <f>IFERROR(G1093*VLOOKUP(E1093,Saldo!$P$8:$U$1009,6,FALSE),"")</f>
        <v/>
      </c>
      <c r="I1093" s="104" t="str">
        <f>IFERROR(IF(D1093="","",VLOOKUP(E1093,Saldo!$P$8:$Q$1009,2,FALSE)),"")</f>
        <v/>
      </c>
      <c r="J1093" s="76"/>
      <c r="K1093" s="28" t="str">
        <f t="shared" si="16"/>
        <v/>
      </c>
    </row>
    <row r="1094" spans="1:11" ht="18.95" customHeight="1" x14ac:dyDescent="0.25">
      <c r="A1094" s="52"/>
      <c r="C1094" s="76"/>
      <c r="D1094" s="185"/>
      <c r="E1094" s="76"/>
      <c r="F1094" s="76" t="str">
        <f>IF(E1094="","",IFERROR(VLOOKUP(E1094,Cadastro!$C$9:$D$1009,2,FALSE),"PROD. NÃO ENCONTRADO"))</f>
        <v/>
      </c>
      <c r="G1094" s="94"/>
      <c r="H1094" s="69" t="str">
        <f>IFERROR(G1094*VLOOKUP(E1094,Saldo!$P$8:$U$1009,6,FALSE),"")</f>
        <v/>
      </c>
      <c r="I1094" s="104" t="str">
        <f>IFERROR(IF(D1094="","",VLOOKUP(E1094,Saldo!$P$8:$Q$1009,2,FALSE)),"")</f>
        <v/>
      </c>
      <c r="J1094" s="76"/>
      <c r="K1094" s="28" t="str">
        <f t="shared" si="16"/>
        <v/>
      </c>
    </row>
    <row r="1095" spans="1:11" ht="18.95" customHeight="1" x14ac:dyDescent="0.25">
      <c r="A1095" s="52"/>
      <c r="C1095" s="76"/>
      <c r="D1095" s="185"/>
      <c r="E1095" s="76"/>
      <c r="F1095" s="76" t="str">
        <f>IF(E1095="","",IFERROR(VLOOKUP(E1095,Cadastro!$C$9:$D$1009,2,FALSE),"PROD. NÃO ENCONTRADO"))</f>
        <v/>
      </c>
      <c r="G1095" s="94"/>
      <c r="H1095" s="69" t="str">
        <f>IFERROR(G1095*VLOOKUP(E1095,Saldo!$P$8:$U$1009,6,FALSE),"")</f>
        <v/>
      </c>
      <c r="I1095" s="104" t="str">
        <f>IFERROR(IF(D1095="","",VLOOKUP(E1095,Saldo!$P$8:$Q$1009,2,FALSE)),"")</f>
        <v/>
      </c>
      <c r="J1095" s="76"/>
      <c r="K1095" s="28" t="str">
        <f t="shared" si="16"/>
        <v/>
      </c>
    </row>
    <row r="1096" spans="1:11" ht="18.95" customHeight="1" x14ac:dyDescent="0.25">
      <c r="A1096" s="52"/>
      <c r="C1096" s="76"/>
      <c r="D1096" s="185"/>
      <c r="E1096" s="76"/>
      <c r="F1096" s="76" t="str">
        <f>IF(E1096="","",IFERROR(VLOOKUP(E1096,Cadastro!$C$9:$D$1009,2,FALSE),"PROD. NÃO ENCONTRADO"))</f>
        <v/>
      </c>
      <c r="G1096" s="94"/>
      <c r="H1096" s="69" t="str">
        <f>IFERROR(G1096*VLOOKUP(E1096,Saldo!$P$8:$U$1009,6,FALSE),"")</f>
        <v/>
      </c>
      <c r="I1096" s="104" t="str">
        <f>IFERROR(IF(D1096="","",VLOOKUP(E1096,Saldo!$P$8:$Q$1009,2,FALSE)),"")</f>
        <v/>
      </c>
      <c r="J1096" s="76"/>
      <c r="K1096" s="28" t="str">
        <f t="shared" si="16"/>
        <v/>
      </c>
    </row>
    <row r="1097" spans="1:11" ht="18.95" customHeight="1" x14ac:dyDescent="0.25">
      <c r="A1097" s="52"/>
      <c r="C1097" s="76"/>
      <c r="D1097" s="185"/>
      <c r="E1097" s="76"/>
      <c r="F1097" s="76" t="str">
        <f>IF(E1097="","",IFERROR(VLOOKUP(E1097,Cadastro!$C$9:$D$1009,2,FALSE),"PROD. NÃO ENCONTRADO"))</f>
        <v/>
      </c>
      <c r="G1097" s="94"/>
      <c r="H1097" s="69" t="str">
        <f>IFERROR(G1097*VLOOKUP(E1097,Saldo!$P$8:$U$1009,6,FALSE),"")</f>
        <v/>
      </c>
      <c r="I1097" s="104" t="str">
        <f>IFERROR(IF(D1097="","",VLOOKUP(E1097,Saldo!$P$8:$Q$1009,2,FALSE)),"")</f>
        <v/>
      </c>
      <c r="J1097" s="76"/>
      <c r="K1097" s="28" t="str">
        <f t="shared" si="16"/>
        <v/>
      </c>
    </row>
    <row r="1098" spans="1:11" ht="18.95" customHeight="1" x14ac:dyDescent="0.25">
      <c r="A1098" s="52"/>
      <c r="C1098" s="76"/>
      <c r="D1098" s="185"/>
      <c r="E1098" s="76"/>
      <c r="F1098" s="76" t="str">
        <f>IF(E1098="","",IFERROR(VLOOKUP(E1098,Cadastro!$C$9:$D$1009,2,FALSE),"PROD. NÃO ENCONTRADO"))</f>
        <v/>
      </c>
      <c r="G1098" s="94"/>
      <c r="H1098" s="69" t="str">
        <f>IFERROR(G1098*VLOOKUP(E1098,Saldo!$P$8:$U$1009,6,FALSE),"")</f>
        <v/>
      </c>
      <c r="I1098" s="104" t="str">
        <f>IFERROR(IF(D1098="","",VLOOKUP(E1098,Saldo!$P$8:$Q$1009,2,FALSE)),"")</f>
        <v/>
      </c>
      <c r="J1098" s="76"/>
      <c r="K1098" s="28" t="str">
        <f t="shared" ref="K1098:K1161" si="17">IF(D1098="","",MONTH(D1098))</f>
        <v/>
      </c>
    </row>
    <row r="1099" spans="1:11" ht="18.95" customHeight="1" x14ac:dyDescent="0.25">
      <c r="A1099" s="52"/>
      <c r="C1099" s="76"/>
      <c r="D1099" s="185"/>
      <c r="E1099" s="76"/>
      <c r="F1099" s="76" t="str">
        <f>IF(E1099="","",IFERROR(VLOOKUP(E1099,Cadastro!$C$9:$D$1009,2,FALSE),"PROD. NÃO ENCONTRADO"))</f>
        <v/>
      </c>
      <c r="G1099" s="94"/>
      <c r="H1099" s="69" t="str">
        <f>IFERROR(G1099*VLOOKUP(E1099,Saldo!$P$8:$U$1009,6,FALSE),"")</f>
        <v/>
      </c>
      <c r="I1099" s="104" t="str">
        <f>IFERROR(IF(D1099="","",VLOOKUP(E1099,Saldo!$P$8:$Q$1009,2,FALSE)),"")</f>
        <v/>
      </c>
      <c r="J1099" s="76"/>
      <c r="K1099" s="28" t="str">
        <f t="shared" si="17"/>
        <v/>
      </c>
    </row>
    <row r="1100" spans="1:11" ht="18.95" customHeight="1" x14ac:dyDescent="0.25">
      <c r="A1100" s="52"/>
      <c r="C1100" s="76"/>
      <c r="D1100" s="185"/>
      <c r="E1100" s="76"/>
      <c r="F1100" s="76" t="str">
        <f>IF(E1100="","",IFERROR(VLOOKUP(E1100,Cadastro!$C$9:$D$1009,2,FALSE),"PROD. NÃO ENCONTRADO"))</f>
        <v/>
      </c>
      <c r="G1100" s="94"/>
      <c r="H1100" s="69" t="str">
        <f>IFERROR(G1100*VLOOKUP(E1100,Saldo!$P$8:$U$1009,6,FALSE),"")</f>
        <v/>
      </c>
      <c r="I1100" s="104" t="str">
        <f>IFERROR(IF(D1100="","",VLOOKUP(E1100,Saldo!$P$8:$Q$1009,2,FALSE)),"")</f>
        <v/>
      </c>
      <c r="J1100" s="76"/>
      <c r="K1100" s="28" t="str">
        <f t="shared" si="17"/>
        <v/>
      </c>
    </row>
    <row r="1101" spans="1:11" ht="18.95" customHeight="1" x14ac:dyDescent="0.25">
      <c r="A1101" s="52"/>
      <c r="C1101" s="76"/>
      <c r="D1101" s="185"/>
      <c r="E1101" s="76"/>
      <c r="F1101" s="76" t="str">
        <f>IF(E1101="","",IFERROR(VLOOKUP(E1101,Cadastro!$C$9:$D$1009,2,FALSE),"PROD. NÃO ENCONTRADO"))</f>
        <v/>
      </c>
      <c r="G1101" s="94"/>
      <c r="H1101" s="69" t="str">
        <f>IFERROR(G1101*VLOOKUP(E1101,Saldo!$P$8:$U$1009,6,FALSE),"")</f>
        <v/>
      </c>
      <c r="I1101" s="104" t="str">
        <f>IFERROR(IF(D1101="","",VLOOKUP(E1101,Saldo!$P$8:$Q$1009,2,FALSE)),"")</f>
        <v/>
      </c>
      <c r="J1101" s="76"/>
      <c r="K1101" s="28" t="str">
        <f t="shared" si="17"/>
        <v/>
      </c>
    </row>
    <row r="1102" spans="1:11" ht="18.95" customHeight="1" x14ac:dyDescent="0.25">
      <c r="A1102" s="52"/>
      <c r="C1102" s="76"/>
      <c r="D1102" s="185"/>
      <c r="E1102" s="76"/>
      <c r="F1102" s="76" t="str">
        <f>IF(E1102="","",IFERROR(VLOOKUP(E1102,Cadastro!$C$9:$D$1009,2,FALSE),"PROD. NÃO ENCONTRADO"))</f>
        <v/>
      </c>
      <c r="G1102" s="94"/>
      <c r="H1102" s="69" t="str">
        <f>IFERROR(G1102*VLOOKUP(E1102,Saldo!$P$8:$U$1009,6,FALSE),"")</f>
        <v/>
      </c>
      <c r="I1102" s="104" t="str">
        <f>IFERROR(IF(D1102="","",VLOOKUP(E1102,Saldo!$P$8:$Q$1009,2,FALSE)),"")</f>
        <v/>
      </c>
      <c r="J1102" s="76"/>
      <c r="K1102" s="28" t="str">
        <f t="shared" si="17"/>
        <v/>
      </c>
    </row>
    <row r="1103" spans="1:11" ht="18.95" customHeight="1" x14ac:dyDescent="0.25">
      <c r="A1103" s="52"/>
      <c r="C1103" s="76"/>
      <c r="D1103" s="185"/>
      <c r="E1103" s="76"/>
      <c r="F1103" s="76" t="str">
        <f>IF(E1103="","",IFERROR(VLOOKUP(E1103,Cadastro!$C$9:$D$1009,2,FALSE),"PROD. NÃO ENCONTRADO"))</f>
        <v/>
      </c>
      <c r="G1103" s="94"/>
      <c r="H1103" s="69" t="str">
        <f>IFERROR(G1103*VLOOKUP(E1103,Saldo!$P$8:$U$1009,6,FALSE),"")</f>
        <v/>
      </c>
      <c r="I1103" s="104" t="str">
        <f>IFERROR(IF(D1103="","",VLOOKUP(E1103,Saldo!$P$8:$Q$1009,2,FALSE)),"")</f>
        <v/>
      </c>
      <c r="J1103" s="76"/>
      <c r="K1103" s="28" t="str">
        <f t="shared" si="17"/>
        <v/>
      </c>
    </row>
    <row r="1104" spans="1:11" ht="18.95" customHeight="1" x14ac:dyDescent="0.25">
      <c r="A1104" s="52"/>
      <c r="C1104" s="76"/>
      <c r="D1104" s="185"/>
      <c r="E1104" s="76"/>
      <c r="F1104" s="76" t="str">
        <f>IF(E1104="","",IFERROR(VLOOKUP(E1104,Cadastro!$C$9:$D$1009,2,FALSE),"PROD. NÃO ENCONTRADO"))</f>
        <v/>
      </c>
      <c r="G1104" s="94"/>
      <c r="H1104" s="69" t="str">
        <f>IFERROR(G1104*VLOOKUP(E1104,Saldo!$P$8:$U$1009,6,FALSE),"")</f>
        <v/>
      </c>
      <c r="I1104" s="104" t="str">
        <f>IFERROR(IF(D1104="","",VLOOKUP(E1104,Saldo!$P$8:$Q$1009,2,FALSE)),"")</f>
        <v/>
      </c>
      <c r="J1104" s="76"/>
      <c r="K1104" s="28" t="str">
        <f t="shared" si="17"/>
        <v/>
      </c>
    </row>
    <row r="1105" spans="1:11" ht="18.95" customHeight="1" x14ac:dyDescent="0.25">
      <c r="A1105" s="52"/>
      <c r="C1105" s="76"/>
      <c r="D1105" s="185"/>
      <c r="E1105" s="76"/>
      <c r="F1105" s="76" t="str">
        <f>IF(E1105="","",IFERROR(VLOOKUP(E1105,Cadastro!$C$9:$D$1009,2,FALSE),"PROD. NÃO ENCONTRADO"))</f>
        <v/>
      </c>
      <c r="G1105" s="94"/>
      <c r="H1105" s="69" t="str">
        <f>IFERROR(G1105*VLOOKUP(E1105,Saldo!$P$8:$U$1009,6,FALSE),"")</f>
        <v/>
      </c>
      <c r="I1105" s="104" t="str">
        <f>IFERROR(IF(D1105="","",VLOOKUP(E1105,Saldo!$P$8:$Q$1009,2,FALSE)),"")</f>
        <v/>
      </c>
      <c r="J1105" s="76"/>
      <c r="K1105" s="28" t="str">
        <f t="shared" si="17"/>
        <v/>
      </c>
    </row>
    <row r="1106" spans="1:11" ht="18.95" customHeight="1" x14ac:dyDescent="0.25">
      <c r="A1106" s="52"/>
      <c r="C1106" s="76"/>
      <c r="D1106" s="185"/>
      <c r="E1106" s="76"/>
      <c r="F1106" s="76" t="str">
        <f>IF(E1106="","",IFERROR(VLOOKUP(E1106,Cadastro!$C$9:$D$1009,2,FALSE),"PROD. NÃO ENCONTRADO"))</f>
        <v/>
      </c>
      <c r="G1106" s="94"/>
      <c r="H1106" s="69" t="str">
        <f>IFERROR(G1106*VLOOKUP(E1106,Saldo!$P$8:$U$1009,6,FALSE),"")</f>
        <v/>
      </c>
      <c r="I1106" s="104" t="str">
        <f>IFERROR(IF(D1106="","",VLOOKUP(E1106,Saldo!$P$8:$Q$1009,2,FALSE)),"")</f>
        <v/>
      </c>
      <c r="J1106" s="76"/>
      <c r="K1106" s="28" t="str">
        <f t="shared" si="17"/>
        <v/>
      </c>
    </row>
    <row r="1107" spans="1:11" ht="18.95" customHeight="1" x14ac:dyDescent="0.25">
      <c r="A1107" s="52"/>
      <c r="C1107" s="76"/>
      <c r="D1107" s="185"/>
      <c r="E1107" s="76"/>
      <c r="F1107" s="76" t="str">
        <f>IF(E1107="","",IFERROR(VLOOKUP(E1107,Cadastro!$C$9:$D$1009,2,FALSE),"PROD. NÃO ENCONTRADO"))</f>
        <v/>
      </c>
      <c r="G1107" s="94"/>
      <c r="H1107" s="69" t="str">
        <f>IFERROR(G1107*VLOOKUP(E1107,Saldo!$P$8:$U$1009,6,FALSE),"")</f>
        <v/>
      </c>
      <c r="I1107" s="104" t="str">
        <f>IFERROR(IF(D1107="","",VLOOKUP(E1107,Saldo!$P$8:$Q$1009,2,FALSE)),"")</f>
        <v/>
      </c>
      <c r="J1107" s="76"/>
      <c r="K1107" s="28" t="str">
        <f t="shared" si="17"/>
        <v/>
      </c>
    </row>
    <row r="1108" spans="1:11" ht="18.95" customHeight="1" x14ac:dyDescent="0.25">
      <c r="A1108" s="52"/>
      <c r="C1108" s="76"/>
      <c r="D1108" s="185"/>
      <c r="E1108" s="76"/>
      <c r="F1108" s="76" t="str">
        <f>IF(E1108="","",IFERROR(VLOOKUP(E1108,Cadastro!$C$9:$D$1009,2,FALSE),"PROD. NÃO ENCONTRADO"))</f>
        <v/>
      </c>
      <c r="G1108" s="94"/>
      <c r="H1108" s="69" t="str">
        <f>IFERROR(G1108*VLOOKUP(E1108,Saldo!$P$8:$U$1009,6,FALSE),"")</f>
        <v/>
      </c>
      <c r="I1108" s="104" t="str">
        <f>IFERROR(IF(D1108="","",VLOOKUP(E1108,Saldo!$P$8:$Q$1009,2,FALSE)),"")</f>
        <v/>
      </c>
      <c r="J1108" s="76"/>
      <c r="K1108" s="28" t="str">
        <f t="shared" si="17"/>
        <v/>
      </c>
    </row>
    <row r="1109" spans="1:11" ht="18.95" customHeight="1" x14ac:dyDescent="0.25">
      <c r="A1109" s="52"/>
      <c r="C1109" s="76"/>
      <c r="D1109" s="185"/>
      <c r="E1109" s="76"/>
      <c r="F1109" s="76" t="str">
        <f>IF(E1109="","",IFERROR(VLOOKUP(E1109,Cadastro!$C$9:$D$1009,2,FALSE),"PROD. NÃO ENCONTRADO"))</f>
        <v/>
      </c>
      <c r="G1109" s="94"/>
      <c r="H1109" s="69" t="str">
        <f>IFERROR(G1109*VLOOKUP(E1109,Saldo!$P$8:$U$1009,6,FALSE),"")</f>
        <v/>
      </c>
      <c r="I1109" s="104" t="str">
        <f>IFERROR(IF(D1109="","",VLOOKUP(E1109,Saldo!$P$8:$Q$1009,2,FALSE)),"")</f>
        <v/>
      </c>
      <c r="J1109" s="76"/>
      <c r="K1109" s="28" t="str">
        <f t="shared" si="17"/>
        <v/>
      </c>
    </row>
    <row r="1110" spans="1:11" ht="18.95" customHeight="1" x14ac:dyDescent="0.25">
      <c r="A1110" s="52"/>
      <c r="C1110" s="76"/>
      <c r="D1110" s="185"/>
      <c r="E1110" s="76"/>
      <c r="F1110" s="76" t="str">
        <f>IF(E1110="","",IFERROR(VLOOKUP(E1110,Cadastro!$C$9:$D$1009,2,FALSE),"PROD. NÃO ENCONTRADO"))</f>
        <v/>
      </c>
      <c r="G1110" s="94"/>
      <c r="H1110" s="69" t="str">
        <f>IFERROR(G1110*VLOOKUP(E1110,Saldo!$P$8:$U$1009,6,FALSE),"")</f>
        <v/>
      </c>
      <c r="I1110" s="104" t="str">
        <f>IFERROR(IF(D1110="","",VLOOKUP(E1110,Saldo!$P$8:$Q$1009,2,FALSE)),"")</f>
        <v/>
      </c>
      <c r="J1110" s="76"/>
      <c r="K1110" s="28" t="str">
        <f t="shared" si="17"/>
        <v/>
      </c>
    </row>
    <row r="1111" spans="1:11" ht="18.95" customHeight="1" x14ac:dyDescent="0.25">
      <c r="A1111" s="52"/>
      <c r="C1111" s="76"/>
      <c r="D1111" s="185"/>
      <c r="E1111" s="76"/>
      <c r="F1111" s="76" t="str">
        <f>IF(E1111="","",IFERROR(VLOOKUP(E1111,Cadastro!$C$9:$D$1009,2,FALSE),"PROD. NÃO ENCONTRADO"))</f>
        <v/>
      </c>
      <c r="G1111" s="94"/>
      <c r="H1111" s="69" t="str">
        <f>IFERROR(G1111*VLOOKUP(E1111,Saldo!$P$8:$U$1009,6,FALSE),"")</f>
        <v/>
      </c>
      <c r="I1111" s="104" t="str">
        <f>IFERROR(IF(D1111="","",VLOOKUP(E1111,Saldo!$P$8:$Q$1009,2,FALSE)),"")</f>
        <v/>
      </c>
      <c r="J1111" s="76"/>
      <c r="K1111" s="28" t="str">
        <f t="shared" si="17"/>
        <v/>
      </c>
    </row>
    <row r="1112" spans="1:11" ht="18.95" customHeight="1" x14ac:dyDescent="0.25">
      <c r="A1112" s="52"/>
      <c r="C1112" s="76"/>
      <c r="D1112" s="185"/>
      <c r="E1112" s="76"/>
      <c r="F1112" s="76" t="str">
        <f>IF(E1112="","",IFERROR(VLOOKUP(E1112,Cadastro!$C$9:$D$1009,2,FALSE),"PROD. NÃO ENCONTRADO"))</f>
        <v/>
      </c>
      <c r="G1112" s="94"/>
      <c r="H1112" s="69" t="str">
        <f>IFERROR(G1112*VLOOKUP(E1112,Saldo!$P$8:$U$1009,6,FALSE),"")</f>
        <v/>
      </c>
      <c r="I1112" s="104" t="str">
        <f>IFERROR(IF(D1112="","",VLOOKUP(E1112,Saldo!$P$8:$Q$1009,2,FALSE)),"")</f>
        <v/>
      </c>
      <c r="J1112" s="76"/>
      <c r="K1112" s="28" t="str">
        <f t="shared" si="17"/>
        <v/>
      </c>
    </row>
    <row r="1113" spans="1:11" ht="18.95" customHeight="1" x14ac:dyDescent="0.25">
      <c r="A1113" s="52"/>
      <c r="C1113" s="76"/>
      <c r="D1113" s="185"/>
      <c r="E1113" s="76"/>
      <c r="F1113" s="76" t="str">
        <f>IF(E1113="","",IFERROR(VLOOKUP(E1113,Cadastro!$C$9:$D$1009,2,FALSE),"PROD. NÃO ENCONTRADO"))</f>
        <v/>
      </c>
      <c r="G1113" s="94"/>
      <c r="H1113" s="69" t="str">
        <f>IFERROR(G1113*VLOOKUP(E1113,Saldo!$P$8:$U$1009,6,FALSE),"")</f>
        <v/>
      </c>
      <c r="I1113" s="104" t="str">
        <f>IFERROR(IF(D1113="","",VLOOKUP(E1113,Saldo!$P$8:$Q$1009,2,FALSE)),"")</f>
        <v/>
      </c>
      <c r="J1113" s="76"/>
      <c r="K1113" s="28" t="str">
        <f t="shared" si="17"/>
        <v/>
      </c>
    </row>
    <row r="1114" spans="1:11" ht="18.95" customHeight="1" x14ac:dyDescent="0.25">
      <c r="A1114" s="52"/>
      <c r="C1114" s="76"/>
      <c r="D1114" s="185"/>
      <c r="E1114" s="76"/>
      <c r="F1114" s="76" t="str">
        <f>IF(E1114="","",IFERROR(VLOOKUP(E1114,Cadastro!$C$9:$D$1009,2,FALSE),"PROD. NÃO ENCONTRADO"))</f>
        <v/>
      </c>
      <c r="G1114" s="94"/>
      <c r="H1114" s="69" t="str">
        <f>IFERROR(G1114*VLOOKUP(E1114,Saldo!$P$8:$U$1009,6,FALSE),"")</f>
        <v/>
      </c>
      <c r="I1114" s="104" t="str">
        <f>IFERROR(IF(D1114="","",VLOOKUP(E1114,Saldo!$P$8:$Q$1009,2,FALSE)),"")</f>
        <v/>
      </c>
      <c r="J1114" s="76"/>
      <c r="K1114" s="28" t="str">
        <f t="shared" si="17"/>
        <v/>
      </c>
    </row>
    <row r="1115" spans="1:11" ht="18.95" customHeight="1" x14ac:dyDescent="0.25">
      <c r="A1115" s="52"/>
      <c r="C1115" s="76"/>
      <c r="D1115" s="185"/>
      <c r="E1115" s="76"/>
      <c r="F1115" s="76" t="str">
        <f>IF(E1115="","",IFERROR(VLOOKUP(E1115,Cadastro!$C$9:$D$1009,2,FALSE),"PROD. NÃO ENCONTRADO"))</f>
        <v/>
      </c>
      <c r="G1115" s="94"/>
      <c r="H1115" s="69" t="str">
        <f>IFERROR(G1115*VLOOKUP(E1115,Saldo!$P$8:$U$1009,6,FALSE),"")</f>
        <v/>
      </c>
      <c r="I1115" s="104" t="str">
        <f>IFERROR(IF(D1115="","",VLOOKUP(E1115,Saldo!$P$8:$Q$1009,2,FALSE)),"")</f>
        <v/>
      </c>
      <c r="J1115" s="76"/>
      <c r="K1115" s="28" t="str">
        <f t="shared" si="17"/>
        <v/>
      </c>
    </row>
    <row r="1116" spans="1:11" ht="18.95" customHeight="1" x14ac:dyDescent="0.25">
      <c r="A1116" s="52"/>
      <c r="C1116" s="76"/>
      <c r="D1116" s="185"/>
      <c r="E1116" s="76"/>
      <c r="F1116" s="76" t="str">
        <f>IF(E1116="","",IFERROR(VLOOKUP(E1116,Cadastro!$C$9:$D$1009,2,FALSE),"PROD. NÃO ENCONTRADO"))</f>
        <v/>
      </c>
      <c r="G1116" s="94"/>
      <c r="H1116" s="69" t="str">
        <f>IFERROR(G1116*VLOOKUP(E1116,Saldo!$P$8:$U$1009,6,FALSE),"")</f>
        <v/>
      </c>
      <c r="I1116" s="104" t="str">
        <f>IFERROR(IF(D1116="","",VLOOKUP(E1116,Saldo!$P$8:$Q$1009,2,FALSE)),"")</f>
        <v/>
      </c>
      <c r="J1116" s="76"/>
      <c r="K1116" s="28" t="str">
        <f t="shared" si="17"/>
        <v/>
      </c>
    </row>
    <row r="1117" spans="1:11" ht="18.95" customHeight="1" x14ac:dyDescent="0.25">
      <c r="A1117" s="52"/>
      <c r="C1117" s="76"/>
      <c r="D1117" s="185"/>
      <c r="E1117" s="76"/>
      <c r="F1117" s="76" t="str">
        <f>IF(E1117="","",IFERROR(VLOOKUP(E1117,Cadastro!$C$9:$D$1009,2,FALSE),"PROD. NÃO ENCONTRADO"))</f>
        <v/>
      </c>
      <c r="G1117" s="94"/>
      <c r="H1117" s="69" t="str">
        <f>IFERROR(G1117*VLOOKUP(E1117,Saldo!$P$8:$U$1009,6,FALSE),"")</f>
        <v/>
      </c>
      <c r="I1117" s="104" t="str">
        <f>IFERROR(IF(D1117="","",VLOOKUP(E1117,Saldo!$P$8:$Q$1009,2,FALSE)),"")</f>
        <v/>
      </c>
      <c r="J1117" s="76"/>
      <c r="K1117" s="28" t="str">
        <f t="shared" si="17"/>
        <v/>
      </c>
    </row>
    <row r="1118" spans="1:11" ht="18.95" customHeight="1" x14ac:dyDescent="0.25">
      <c r="A1118" s="52"/>
      <c r="C1118" s="76"/>
      <c r="D1118" s="185"/>
      <c r="E1118" s="76"/>
      <c r="F1118" s="76" t="str">
        <f>IF(E1118="","",IFERROR(VLOOKUP(E1118,Cadastro!$C$9:$D$1009,2,FALSE),"PROD. NÃO ENCONTRADO"))</f>
        <v/>
      </c>
      <c r="G1118" s="94"/>
      <c r="H1118" s="69" t="str">
        <f>IFERROR(G1118*VLOOKUP(E1118,Saldo!$P$8:$U$1009,6,FALSE),"")</f>
        <v/>
      </c>
      <c r="I1118" s="104" t="str">
        <f>IFERROR(IF(D1118="","",VLOOKUP(E1118,Saldo!$P$8:$Q$1009,2,FALSE)),"")</f>
        <v/>
      </c>
      <c r="J1118" s="76"/>
      <c r="K1118" s="28" t="str">
        <f t="shared" si="17"/>
        <v/>
      </c>
    </row>
    <row r="1119" spans="1:11" ht="18.95" customHeight="1" x14ac:dyDescent="0.25">
      <c r="A1119" s="52"/>
      <c r="C1119" s="76"/>
      <c r="D1119" s="185"/>
      <c r="E1119" s="76"/>
      <c r="F1119" s="76" t="str">
        <f>IF(E1119="","",IFERROR(VLOOKUP(E1119,Cadastro!$C$9:$D$1009,2,FALSE),"PROD. NÃO ENCONTRADO"))</f>
        <v/>
      </c>
      <c r="G1119" s="94"/>
      <c r="H1119" s="69" t="str">
        <f>IFERROR(G1119*VLOOKUP(E1119,Saldo!$P$8:$U$1009,6,FALSE),"")</f>
        <v/>
      </c>
      <c r="I1119" s="104" t="str">
        <f>IFERROR(IF(D1119="","",VLOOKUP(E1119,Saldo!$P$8:$Q$1009,2,FALSE)),"")</f>
        <v/>
      </c>
      <c r="J1119" s="76"/>
      <c r="K1119" s="28" t="str">
        <f t="shared" si="17"/>
        <v/>
      </c>
    </row>
    <row r="1120" spans="1:11" ht="18.95" customHeight="1" x14ac:dyDescent="0.25">
      <c r="A1120" s="52"/>
      <c r="C1120" s="76"/>
      <c r="D1120" s="185"/>
      <c r="E1120" s="76"/>
      <c r="F1120" s="76" t="str">
        <f>IF(E1120="","",IFERROR(VLOOKUP(E1120,Cadastro!$C$9:$D$1009,2,FALSE),"PROD. NÃO ENCONTRADO"))</f>
        <v/>
      </c>
      <c r="G1120" s="94"/>
      <c r="H1120" s="69" t="str">
        <f>IFERROR(G1120*VLOOKUP(E1120,Saldo!$P$8:$U$1009,6,FALSE),"")</f>
        <v/>
      </c>
      <c r="I1120" s="104" t="str">
        <f>IFERROR(IF(D1120="","",VLOOKUP(E1120,Saldo!$P$8:$Q$1009,2,FALSE)),"")</f>
        <v/>
      </c>
      <c r="J1120" s="76"/>
      <c r="K1120" s="28" t="str">
        <f t="shared" si="17"/>
        <v/>
      </c>
    </row>
    <row r="1121" spans="1:11" ht="18.95" customHeight="1" x14ac:dyDescent="0.25">
      <c r="A1121" s="52"/>
      <c r="C1121" s="76"/>
      <c r="D1121" s="185"/>
      <c r="E1121" s="76"/>
      <c r="F1121" s="76" t="str">
        <f>IF(E1121="","",IFERROR(VLOOKUP(E1121,Cadastro!$C$9:$D$1009,2,FALSE),"PROD. NÃO ENCONTRADO"))</f>
        <v/>
      </c>
      <c r="G1121" s="94"/>
      <c r="H1121" s="69" t="str">
        <f>IFERROR(G1121*VLOOKUP(E1121,Saldo!$P$8:$U$1009,6,FALSE),"")</f>
        <v/>
      </c>
      <c r="I1121" s="104" t="str">
        <f>IFERROR(IF(D1121="","",VLOOKUP(E1121,Saldo!$P$8:$Q$1009,2,FALSE)),"")</f>
        <v/>
      </c>
      <c r="J1121" s="76"/>
      <c r="K1121" s="28" t="str">
        <f t="shared" si="17"/>
        <v/>
      </c>
    </row>
    <row r="1122" spans="1:11" ht="18.95" customHeight="1" x14ac:dyDescent="0.25">
      <c r="A1122" s="52"/>
      <c r="C1122" s="76"/>
      <c r="D1122" s="185"/>
      <c r="E1122" s="76"/>
      <c r="F1122" s="76" t="str">
        <f>IF(E1122="","",IFERROR(VLOOKUP(E1122,Cadastro!$C$9:$D$1009,2,FALSE),"PROD. NÃO ENCONTRADO"))</f>
        <v/>
      </c>
      <c r="G1122" s="94"/>
      <c r="H1122" s="69" t="str">
        <f>IFERROR(G1122*VLOOKUP(E1122,Saldo!$P$8:$U$1009,6,FALSE),"")</f>
        <v/>
      </c>
      <c r="I1122" s="104" t="str">
        <f>IFERROR(IF(D1122="","",VLOOKUP(E1122,Saldo!$P$8:$Q$1009,2,FALSE)),"")</f>
        <v/>
      </c>
      <c r="J1122" s="76"/>
      <c r="K1122" s="28" t="str">
        <f t="shared" si="17"/>
        <v/>
      </c>
    </row>
    <row r="1123" spans="1:11" ht="18.95" customHeight="1" x14ac:dyDescent="0.25">
      <c r="A1123" s="52"/>
      <c r="C1123" s="76"/>
      <c r="D1123" s="185"/>
      <c r="E1123" s="76"/>
      <c r="F1123" s="76" t="str">
        <f>IF(E1123="","",IFERROR(VLOOKUP(E1123,Cadastro!$C$9:$D$1009,2,FALSE),"PROD. NÃO ENCONTRADO"))</f>
        <v/>
      </c>
      <c r="G1123" s="94"/>
      <c r="H1123" s="69" t="str">
        <f>IFERROR(G1123*VLOOKUP(E1123,Saldo!$P$8:$U$1009,6,FALSE),"")</f>
        <v/>
      </c>
      <c r="I1123" s="104" t="str">
        <f>IFERROR(IF(D1123="","",VLOOKUP(E1123,Saldo!$P$8:$Q$1009,2,FALSE)),"")</f>
        <v/>
      </c>
      <c r="J1123" s="76"/>
      <c r="K1123" s="28" t="str">
        <f t="shared" si="17"/>
        <v/>
      </c>
    </row>
    <row r="1124" spans="1:11" ht="18.95" customHeight="1" x14ac:dyDescent="0.25">
      <c r="A1124" s="52"/>
      <c r="C1124" s="76"/>
      <c r="D1124" s="185"/>
      <c r="E1124" s="76"/>
      <c r="F1124" s="76" t="str">
        <f>IF(E1124="","",IFERROR(VLOOKUP(E1124,Cadastro!$C$9:$D$1009,2,FALSE),"PROD. NÃO ENCONTRADO"))</f>
        <v/>
      </c>
      <c r="G1124" s="94"/>
      <c r="H1124" s="69" t="str">
        <f>IFERROR(G1124*VLOOKUP(E1124,Saldo!$P$8:$U$1009,6,FALSE),"")</f>
        <v/>
      </c>
      <c r="I1124" s="104" t="str">
        <f>IFERROR(IF(D1124="","",VLOOKUP(E1124,Saldo!$P$8:$Q$1009,2,FALSE)),"")</f>
        <v/>
      </c>
      <c r="J1124" s="76"/>
      <c r="K1124" s="28" t="str">
        <f t="shared" si="17"/>
        <v/>
      </c>
    </row>
    <row r="1125" spans="1:11" ht="18.95" customHeight="1" x14ac:dyDescent="0.25">
      <c r="A1125" s="52"/>
      <c r="C1125" s="76"/>
      <c r="D1125" s="185"/>
      <c r="E1125" s="76"/>
      <c r="F1125" s="76" t="str">
        <f>IF(E1125="","",IFERROR(VLOOKUP(E1125,Cadastro!$C$9:$D$1009,2,FALSE),"PROD. NÃO ENCONTRADO"))</f>
        <v/>
      </c>
      <c r="G1125" s="94"/>
      <c r="H1125" s="69" t="str">
        <f>IFERROR(G1125*VLOOKUP(E1125,Saldo!$P$8:$U$1009,6,FALSE),"")</f>
        <v/>
      </c>
      <c r="I1125" s="104" t="str">
        <f>IFERROR(IF(D1125="","",VLOOKUP(E1125,Saldo!$P$8:$Q$1009,2,FALSE)),"")</f>
        <v/>
      </c>
      <c r="J1125" s="76"/>
      <c r="K1125" s="28" t="str">
        <f t="shared" si="17"/>
        <v/>
      </c>
    </row>
    <row r="1126" spans="1:11" ht="18.95" customHeight="1" x14ac:dyDescent="0.25">
      <c r="A1126" s="52"/>
      <c r="C1126" s="76"/>
      <c r="D1126" s="185"/>
      <c r="E1126" s="76"/>
      <c r="F1126" s="76" t="str">
        <f>IF(E1126="","",IFERROR(VLOOKUP(E1126,Cadastro!$C$9:$D$1009,2,FALSE),"PROD. NÃO ENCONTRADO"))</f>
        <v/>
      </c>
      <c r="G1126" s="94"/>
      <c r="H1126" s="69" t="str">
        <f>IFERROR(G1126*VLOOKUP(E1126,Saldo!$P$8:$U$1009,6,FALSE),"")</f>
        <v/>
      </c>
      <c r="I1126" s="104" t="str">
        <f>IFERROR(IF(D1126="","",VLOOKUP(E1126,Saldo!$P$8:$Q$1009,2,FALSE)),"")</f>
        <v/>
      </c>
      <c r="J1126" s="76"/>
      <c r="K1126" s="28" t="str">
        <f t="shared" si="17"/>
        <v/>
      </c>
    </row>
    <row r="1127" spans="1:11" ht="18.95" customHeight="1" x14ac:dyDescent="0.25">
      <c r="A1127" s="52"/>
      <c r="C1127" s="76"/>
      <c r="D1127" s="185"/>
      <c r="E1127" s="76"/>
      <c r="F1127" s="76" t="str">
        <f>IF(E1127="","",IFERROR(VLOOKUP(E1127,Cadastro!$C$9:$D$1009,2,FALSE),"PROD. NÃO ENCONTRADO"))</f>
        <v/>
      </c>
      <c r="G1127" s="94"/>
      <c r="H1127" s="69" t="str">
        <f>IFERROR(G1127*VLOOKUP(E1127,Saldo!$P$8:$U$1009,6,FALSE),"")</f>
        <v/>
      </c>
      <c r="I1127" s="104" t="str">
        <f>IFERROR(IF(D1127="","",VLOOKUP(E1127,Saldo!$P$8:$Q$1009,2,FALSE)),"")</f>
        <v/>
      </c>
      <c r="J1127" s="76"/>
      <c r="K1127" s="28" t="str">
        <f t="shared" si="17"/>
        <v/>
      </c>
    </row>
    <row r="1128" spans="1:11" ht="18.95" customHeight="1" x14ac:dyDescent="0.25">
      <c r="A1128" s="52"/>
      <c r="C1128" s="76"/>
      <c r="D1128" s="185"/>
      <c r="E1128" s="76"/>
      <c r="F1128" s="76" t="str">
        <f>IF(E1128="","",IFERROR(VLOOKUP(E1128,Cadastro!$C$9:$D$1009,2,FALSE),"PROD. NÃO ENCONTRADO"))</f>
        <v/>
      </c>
      <c r="G1128" s="94"/>
      <c r="H1128" s="69" t="str">
        <f>IFERROR(G1128*VLOOKUP(E1128,Saldo!$P$8:$U$1009,6,FALSE),"")</f>
        <v/>
      </c>
      <c r="I1128" s="104" t="str">
        <f>IFERROR(IF(D1128="","",VLOOKUP(E1128,Saldo!$P$8:$Q$1009,2,FALSE)),"")</f>
        <v/>
      </c>
      <c r="J1128" s="76"/>
      <c r="K1128" s="28" t="str">
        <f t="shared" si="17"/>
        <v/>
      </c>
    </row>
    <row r="1129" spans="1:11" ht="18.95" customHeight="1" x14ac:dyDescent="0.25">
      <c r="A1129" s="52"/>
      <c r="C1129" s="76"/>
      <c r="D1129" s="185"/>
      <c r="E1129" s="76"/>
      <c r="F1129" s="76" t="str">
        <f>IF(E1129="","",IFERROR(VLOOKUP(E1129,Cadastro!$C$9:$D$1009,2,FALSE),"PROD. NÃO ENCONTRADO"))</f>
        <v/>
      </c>
      <c r="G1129" s="94"/>
      <c r="H1129" s="69" t="str">
        <f>IFERROR(G1129*VLOOKUP(E1129,Saldo!$P$8:$U$1009,6,FALSE),"")</f>
        <v/>
      </c>
      <c r="I1129" s="104" t="str">
        <f>IFERROR(IF(D1129="","",VLOOKUP(E1129,Saldo!$P$8:$Q$1009,2,FALSE)),"")</f>
        <v/>
      </c>
      <c r="J1129" s="76"/>
      <c r="K1129" s="28" t="str">
        <f t="shared" si="17"/>
        <v/>
      </c>
    </row>
    <row r="1130" spans="1:11" ht="18.95" customHeight="1" x14ac:dyDescent="0.25">
      <c r="A1130" s="52"/>
      <c r="C1130" s="76"/>
      <c r="D1130" s="185"/>
      <c r="E1130" s="76"/>
      <c r="F1130" s="76" t="str">
        <f>IF(E1130="","",IFERROR(VLOOKUP(E1130,Cadastro!$C$9:$D$1009,2,FALSE),"PROD. NÃO ENCONTRADO"))</f>
        <v/>
      </c>
      <c r="G1130" s="94"/>
      <c r="H1130" s="69" t="str">
        <f>IFERROR(G1130*VLOOKUP(E1130,Saldo!$P$8:$U$1009,6,FALSE),"")</f>
        <v/>
      </c>
      <c r="I1130" s="104" t="str">
        <f>IFERROR(IF(D1130="","",VLOOKUP(E1130,Saldo!$P$8:$Q$1009,2,FALSE)),"")</f>
        <v/>
      </c>
      <c r="J1130" s="76"/>
      <c r="K1130" s="28" t="str">
        <f t="shared" si="17"/>
        <v/>
      </c>
    </row>
    <row r="1131" spans="1:11" ht="18.95" customHeight="1" x14ac:dyDescent="0.25">
      <c r="A1131" s="52"/>
      <c r="C1131" s="76"/>
      <c r="D1131" s="185"/>
      <c r="E1131" s="76"/>
      <c r="F1131" s="76" t="str">
        <f>IF(E1131="","",IFERROR(VLOOKUP(E1131,Cadastro!$C$9:$D$1009,2,FALSE),"PROD. NÃO ENCONTRADO"))</f>
        <v/>
      </c>
      <c r="G1131" s="94"/>
      <c r="H1131" s="69" t="str">
        <f>IFERROR(G1131*VLOOKUP(E1131,Saldo!$P$8:$U$1009,6,FALSE),"")</f>
        <v/>
      </c>
      <c r="I1131" s="104" t="str">
        <f>IFERROR(IF(D1131="","",VLOOKUP(E1131,Saldo!$P$8:$Q$1009,2,FALSE)),"")</f>
        <v/>
      </c>
      <c r="J1131" s="76"/>
      <c r="K1131" s="28" t="str">
        <f t="shared" si="17"/>
        <v/>
      </c>
    </row>
    <row r="1132" spans="1:11" ht="18.95" customHeight="1" x14ac:dyDescent="0.25">
      <c r="A1132" s="52"/>
      <c r="C1132" s="76"/>
      <c r="D1132" s="185"/>
      <c r="E1132" s="76"/>
      <c r="F1132" s="76" t="str">
        <f>IF(E1132="","",IFERROR(VLOOKUP(E1132,Cadastro!$C$9:$D$1009,2,FALSE),"PROD. NÃO ENCONTRADO"))</f>
        <v/>
      </c>
      <c r="G1132" s="94"/>
      <c r="H1132" s="69" t="str">
        <f>IFERROR(G1132*VLOOKUP(E1132,Saldo!$P$8:$U$1009,6,FALSE),"")</f>
        <v/>
      </c>
      <c r="I1132" s="104" t="str">
        <f>IFERROR(IF(D1132="","",VLOOKUP(E1132,Saldo!$P$8:$Q$1009,2,FALSE)),"")</f>
        <v/>
      </c>
      <c r="J1132" s="76"/>
      <c r="K1132" s="28" t="str">
        <f t="shared" si="17"/>
        <v/>
      </c>
    </row>
    <row r="1133" spans="1:11" ht="18.95" customHeight="1" x14ac:dyDescent="0.25">
      <c r="A1133" s="52"/>
      <c r="C1133" s="76"/>
      <c r="D1133" s="185"/>
      <c r="E1133" s="76"/>
      <c r="F1133" s="76" t="str">
        <f>IF(E1133="","",IFERROR(VLOOKUP(E1133,Cadastro!$C$9:$D$1009,2,FALSE),"PROD. NÃO ENCONTRADO"))</f>
        <v/>
      </c>
      <c r="G1133" s="94"/>
      <c r="H1133" s="69" t="str">
        <f>IFERROR(G1133*VLOOKUP(E1133,Saldo!$P$8:$U$1009,6,FALSE),"")</f>
        <v/>
      </c>
      <c r="I1133" s="104" t="str">
        <f>IFERROR(IF(D1133="","",VLOOKUP(E1133,Saldo!$P$8:$Q$1009,2,FALSE)),"")</f>
        <v/>
      </c>
      <c r="J1133" s="76"/>
      <c r="K1133" s="28" t="str">
        <f t="shared" si="17"/>
        <v/>
      </c>
    </row>
    <row r="1134" spans="1:11" ht="18.95" customHeight="1" x14ac:dyDescent="0.25">
      <c r="A1134" s="52"/>
      <c r="C1134" s="76"/>
      <c r="D1134" s="185"/>
      <c r="E1134" s="76"/>
      <c r="F1134" s="76" t="str">
        <f>IF(E1134="","",IFERROR(VLOOKUP(E1134,Cadastro!$C$9:$D$1009,2,FALSE),"PROD. NÃO ENCONTRADO"))</f>
        <v/>
      </c>
      <c r="G1134" s="94"/>
      <c r="H1134" s="69" t="str">
        <f>IFERROR(G1134*VLOOKUP(E1134,Saldo!$P$8:$U$1009,6,FALSE),"")</f>
        <v/>
      </c>
      <c r="I1134" s="104" t="str">
        <f>IFERROR(IF(D1134="","",VLOOKUP(E1134,Saldo!$P$8:$Q$1009,2,FALSE)),"")</f>
        <v/>
      </c>
      <c r="J1134" s="76"/>
      <c r="K1134" s="28" t="str">
        <f t="shared" si="17"/>
        <v/>
      </c>
    </row>
    <row r="1135" spans="1:11" ht="18.95" customHeight="1" x14ac:dyDescent="0.25">
      <c r="A1135" s="52"/>
      <c r="C1135" s="76"/>
      <c r="D1135" s="185"/>
      <c r="E1135" s="76"/>
      <c r="F1135" s="76" t="str">
        <f>IF(E1135="","",IFERROR(VLOOKUP(E1135,Cadastro!$C$9:$D$1009,2,FALSE),"PROD. NÃO ENCONTRADO"))</f>
        <v/>
      </c>
      <c r="G1135" s="94"/>
      <c r="H1135" s="69" t="str">
        <f>IFERROR(G1135*VLOOKUP(E1135,Saldo!$P$8:$U$1009,6,FALSE),"")</f>
        <v/>
      </c>
      <c r="I1135" s="104" t="str">
        <f>IFERROR(IF(D1135="","",VLOOKUP(E1135,Saldo!$P$8:$Q$1009,2,FALSE)),"")</f>
        <v/>
      </c>
      <c r="J1135" s="76"/>
      <c r="K1135" s="28" t="str">
        <f t="shared" si="17"/>
        <v/>
      </c>
    </row>
    <row r="1136" spans="1:11" ht="18.95" customHeight="1" x14ac:dyDescent="0.25">
      <c r="A1136" s="52"/>
      <c r="C1136" s="76"/>
      <c r="D1136" s="185"/>
      <c r="E1136" s="76"/>
      <c r="F1136" s="76" t="str">
        <f>IF(E1136="","",IFERROR(VLOOKUP(E1136,Cadastro!$C$9:$D$1009,2,FALSE),"PROD. NÃO ENCONTRADO"))</f>
        <v/>
      </c>
      <c r="G1136" s="94"/>
      <c r="H1136" s="69" t="str">
        <f>IFERROR(G1136*VLOOKUP(E1136,Saldo!$P$8:$U$1009,6,FALSE),"")</f>
        <v/>
      </c>
      <c r="I1136" s="104" t="str">
        <f>IFERROR(IF(D1136="","",VLOOKUP(E1136,Saldo!$P$8:$Q$1009,2,FALSE)),"")</f>
        <v/>
      </c>
      <c r="J1136" s="76"/>
      <c r="K1136" s="28" t="str">
        <f t="shared" si="17"/>
        <v/>
      </c>
    </row>
    <row r="1137" spans="1:11" ht="18.95" customHeight="1" x14ac:dyDescent="0.25">
      <c r="A1137" s="52"/>
      <c r="C1137" s="76"/>
      <c r="D1137" s="185"/>
      <c r="E1137" s="76"/>
      <c r="F1137" s="76" t="str">
        <f>IF(E1137="","",IFERROR(VLOOKUP(E1137,Cadastro!$C$9:$D$1009,2,FALSE),"PROD. NÃO ENCONTRADO"))</f>
        <v/>
      </c>
      <c r="G1137" s="94"/>
      <c r="H1137" s="69" t="str">
        <f>IFERROR(G1137*VLOOKUP(E1137,Saldo!$P$8:$U$1009,6,FALSE),"")</f>
        <v/>
      </c>
      <c r="I1137" s="104" t="str">
        <f>IFERROR(IF(D1137="","",VLOOKUP(E1137,Saldo!$P$8:$Q$1009,2,FALSE)),"")</f>
        <v/>
      </c>
      <c r="J1137" s="76"/>
      <c r="K1137" s="28" t="str">
        <f t="shared" si="17"/>
        <v/>
      </c>
    </row>
    <row r="1138" spans="1:11" ht="18.95" customHeight="1" x14ac:dyDescent="0.25">
      <c r="A1138" s="52"/>
      <c r="C1138" s="76"/>
      <c r="D1138" s="185"/>
      <c r="E1138" s="76"/>
      <c r="F1138" s="76" t="str">
        <f>IF(E1138="","",IFERROR(VLOOKUP(E1138,Cadastro!$C$9:$D$1009,2,FALSE),"PROD. NÃO ENCONTRADO"))</f>
        <v/>
      </c>
      <c r="G1138" s="94"/>
      <c r="H1138" s="69" t="str">
        <f>IFERROR(G1138*VLOOKUP(E1138,Saldo!$P$8:$U$1009,6,FALSE),"")</f>
        <v/>
      </c>
      <c r="I1138" s="104" t="str">
        <f>IFERROR(IF(D1138="","",VLOOKUP(E1138,Saldo!$P$8:$Q$1009,2,FALSE)),"")</f>
        <v/>
      </c>
      <c r="J1138" s="76"/>
      <c r="K1138" s="28" t="str">
        <f t="shared" si="17"/>
        <v/>
      </c>
    </row>
    <row r="1139" spans="1:11" ht="18.95" customHeight="1" x14ac:dyDescent="0.25">
      <c r="A1139" s="52"/>
      <c r="C1139" s="76"/>
      <c r="D1139" s="185"/>
      <c r="E1139" s="76"/>
      <c r="F1139" s="76" t="str">
        <f>IF(E1139="","",IFERROR(VLOOKUP(E1139,Cadastro!$C$9:$D$1009,2,FALSE),"PROD. NÃO ENCONTRADO"))</f>
        <v/>
      </c>
      <c r="G1139" s="94"/>
      <c r="H1139" s="69" t="str">
        <f>IFERROR(G1139*VLOOKUP(E1139,Saldo!$P$8:$U$1009,6,FALSE),"")</f>
        <v/>
      </c>
      <c r="I1139" s="104" t="str">
        <f>IFERROR(IF(D1139="","",VLOOKUP(E1139,Saldo!$P$8:$Q$1009,2,FALSE)),"")</f>
        <v/>
      </c>
      <c r="J1139" s="76"/>
      <c r="K1139" s="28" t="str">
        <f t="shared" si="17"/>
        <v/>
      </c>
    </row>
    <row r="1140" spans="1:11" ht="18.95" customHeight="1" x14ac:dyDescent="0.25">
      <c r="A1140" s="52"/>
      <c r="C1140" s="76"/>
      <c r="D1140" s="185"/>
      <c r="E1140" s="76"/>
      <c r="F1140" s="76" t="str">
        <f>IF(E1140="","",IFERROR(VLOOKUP(E1140,Cadastro!$C$9:$D$1009,2,FALSE),"PROD. NÃO ENCONTRADO"))</f>
        <v/>
      </c>
      <c r="G1140" s="94"/>
      <c r="H1140" s="69" t="str">
        <f>IFERROR(G1140*VLOOKUP(E1140,Saldo!$P$8:$U$1009,6,FALSE),"")</f>
        <v/>
      </c>
      <c r="I1140" s="104" t="str">
        <f>IFERROR(IF(D1140="","",VLOOKUP(E1140,Saldo!$P$8:$Q$1009,2,FALSE)),"")</f>
        <v/>
      </c>
      <c r="J1140" s="76"/>
      <c r="K1140" s="28" t="str">
        <f t="shared" si="17"/>
        <v/>
      </c>
    </row>
    <row r="1141" spans="1:11" ht="18.95" customHeight="1" x14ac:dyDescent="0.25">
      <c r="A1141" s="52"/>
      <c r="C1141" s="76"/>
      <c r="D1141" s="185"/>
      <c r="E1141" s="76"/>
      <c r="F1141" s="76" t="str">
        <f>IF(E1141="","",IFERROR(VLOOKUP(E1141,Cadastro!$C$9:$D$1009,2,FALSE),"PROD. NÃO ENCONTRADO"))</f>
        <v/>
      </c>
      <c r="G1141" s="94"/>
      <c r="H1141" s="69" t="str">
        <f>IFERROR(G1141*VLOOKUP(E1141,Saldo!$P$8:$U$1009,6,FALSE),"")</f>
        <v/>
      </c>
      <c r="I1141" s="104" t="str">
        <f>IFERROR(IF(D1141="","",VLOOKUP(E1141,Saldo!$P$8:$Q$1009,2,FALSE)),"")</f>
        <v/>
      </c>
      <c r="J1141" s="76"/>
      <c r="K1141" s="28" t="str">
        <f t="shared" si="17"/>
        <v/>
      </c>
    </row>
    <row r="1142" spans="1:11" ht="18.95" customHeight="1" x14ac:dyDescent="0.25">
      <c r="A1142" s="52"/>
      <c r="C1142" s="76"/>
      <c r="D1142" s="185"/>
      <c r="E1142" s="76"/>
      <c r="F1142" s="76" t="str">
        <f>IF(E1142="","",IFERROR(VLOOKUP(E1142,Cadastro!$C$9:$D$1009,2,FALSE),"PROD. NÃO ENCONTRADO"))</f>
        <v/>
      </c>
      <c r="G1142" s="94"/>
      <c r="H1142" s="69" t="str">
        <f>IFERROR(G1142*VLOOKUP(E1142,Saldo!$P$8:$U$1009,6,FALSE),"")</f>
        <v/>
      </c>
      <c r="I1142" s="104" t="str">
        <f>IFERROR(IF(D1142="","",VLOOKUP(E1142,Saldo!$P$8:$Q$1009,2,FALSE)),"")</f>
        <v/>
      </c>
      <c r="J1142" s="76"/>
      <c r="K1142" s="28" t="str">
        <f t="shared" si="17"/>
        <v/>
      </c>
    </row>
    <row r="1143" spans="1:11" ht="18.95" customHeight="1" x14ac:dyDescent="0.25">
      <c r="A1143" s="52"/>
      <c r="C1143" s="76"/>
      <c r="D1143" s="185"/>
      <c r="E1143" s="76"/>
      <c r="F1143" s="76" t="str">
        <f>IF(E1143="","",IFERROR(VLOOKUP(E1143,Cadastro!$C$9:$D$1009,2,FALSE),"PROD. NÃO ENCONTRADO"))</f>
        <v/>
      </c>
      <c r="G1143" s="94"/>
      <c r="H1143" s="69" t="str">
        <f>IFERROR(G1143*VLOOKUP(E1143,Saldo!$P$8:$U$1009,6,FALSE),"")</f>
        <v/>
      </c>
      <c r="I1143" s="104" t="str">
        <f>IFERROR(IF(D1143="","",VLOOKUP(E1143,Saldo!$P$8:$Q$1009,2,FALSE)),"")</f>
        <v/>
      </c>
      <c r="J1143" s="76"/>
      <c r="K1143" s="28" t="str">
        <f t="shared" si="17"/>
        <v/>
      </c>
    </row>
    <row r="1144" spans="1:11" ht="18.95" customHeight="1" x14ac:dyDescent="0.25">
      <c r="A1144" s="52"/>
      <c r="C1144" s="76"/>
      <c r="D1144" s="185"/>
      <c r="E1144" s="76"/>
      <c r="F1144" s="76" t="str">
        <f>IF(E1144="","",IFERROR(VLOOKUP(E1144,Cadastro!$C$9:$D$1009,2,FALSE),"PROD. NÃO ENCONTRADO"))</f>
        <v/>
      </c>
      <c r="G1144" s="94"/>
      <c r="H1144" s="69" t="str">
        <f>IFERROR(G1144*VLOOKUP(E1144,Saldo!$P$8:$U$1009,6,FALSE),"")</f>
        <v/>
      </c>
      <c r="I1144" s="104" t="str">
        <f>IFERROR(IF(D1144="","",VLOOKUP(E1144,Saldo!$P$8:$Q$1009,2,FALSE)),"")</f>
        <v/>
      </c>
      <c r="J1144" s="76"/>
      <c r="K1144" s="28" t="str">
        <f t="shared" si="17"/>
        <v/>
      </c>
    </row>
    <row r="1145" spans="1:11" ht="18.95" customHeight="1" x14ac:dyDescent="0.25">
      <c r="A1145" s="52"/>
      <c r="C1145" s="76"/>
      <c r="D1145" s="185"/>
      <c r="E1145" s="76"/>
      <c r="F1145" s="76" t="str">
        <f>IF(E1145="","",IFERROR(VLOOKUP(E1145,Cadastro!$C$9:$D$1009,2,FALSE),"PROD. NÃO ENCONTRADO"))</f>
        <v/>
      </c>
      <c r="G1145" s="94"/>
      <c r="H1145" s="69" t="str">
        <f>IFERROR(G1145*VLOOKUP(E1145,Saldo!$P$8:$U$1009,6,FALSE),"")</f>
        <v/>
      </c>
      <c r="I1145" s="104" t="str">
        <f>IFERROR(IF(D1145="","",VLOOKUP(E1145,Saldo!$P$8:$Q$1009,2,FALSE)),"")</f>
        <v/>
      </c>
      <c r="J1145" s="76"/>
      <c r="K1145" s="28" t="str">
        <f t="shared" si="17"/>
        <v/>
      </c>
    </row>
    <row r="1146" spans="1:11" ht="18.95" customHeight="1" x14ac:dyDescent="0.25">
      <c r="A1146" s="52"/>
      <c r="C1146" s="76"/>
      <c r="D1146" s="185"/>
      <c r="E1146" s="76"/>
      <c r="F1146" s="76" t="str">
        <f>IF(E1146="","",IFERROR(VLOOKUP(E1146,Cadastro!$C$9:$D$1009,2,FALSE),"PROD. NÃO ENCONTRADO"))</f>
        <v/>
      </c>
      <c r="G1146" s="94"/>
      <c r="H1146" s="69" t="str">
        <f>IFERROR(G1146*VLOOKUP(E1146,Saldo!$P$8:$U$1009,6,FALSE),"")</f>
        <v/>
      </c>
      <c r="I1146" s="104" t="str">
        <f>IFERROR(IF(D1146="","",VLOOKUP(E1146,Saldo!$P$8:$Q$1009,2,FALSE)),"")</f>
        <v/>
      </c>
      <c r="J1146" s="76"/>
      <c r="K1146" s="28" t="str">
        <f t="shared" si="17"/>
        <v/>
      </c>
    </row>
    <row r="1147" spans="1:11" ht="18.95" customHeight="1" x14ac:dyDescent="0.25">
      <c r="A1147" s="52"/>
      <c r="C1147" s="76"/>
      <c r="D1147" s="185"/>
      <c r="E1147" s="76"/>
      <c r="F1147" s="76" t="str">
        <f>IF(E1147="","",IFERROR(VLOOKUP(E1147,Cadastro!$C$9:$D$1009,2,FALSE),"PROD. NÃO ENCONTRADO"))</f>
        <v/>
      </c>
      <c r="G1147" s="94"/>
      <c r="H1147" s="69" t="str">
        <f>IFERROR(G1147*VLOOKUP(E1147,Saldo!$P$8:$U$1009,6,FALSE),"")</f>
        <v/>
      </c>
      <c r="I1147" s="104" t="str">
        <f>IFERROR(IF(D1147="","",VLOOKUP(E1147,Saldo!$P$8:$Q$1009,2,FALSE)),"")</f>
        <v/>
      </c>
      <c r="J1147" s="76"/>
      <c r="K1147" s="28" t="str">
        <f t="shared" si="17"/>
        <v/>
      </c>
    </row>
    <row r="1148" spans="1:11" ht="18.95" customHeight="1" x14ac:dyDescent="0.25">
      <c r="A1148" s="52"/>
      <c r="C1148" s="76"/>
      <c r="D1148" s="185"/>
      <c r="E1148" s="76"/>
      <c r="F1148" s="76" t="str">
        <f>IF(E1148="","",IFERROR(VLOOKUP(E1148,Cadastro!$C$9:$D$1009,2,FALSE),"PROD. NÃO ENCONTRADO"))</f>
        <v/>
      </c>
      <c r="G1148" s="94"/>
      <c r="H1148" s="69" t="str">
        <f>IFERROR(G1148*VLOOKUP(E1148,Saldo!$P$8:$U$1009,6,FALSE),"")</f>
        <v/>
      </c>
      <c r="I1148" s="104" t="str">
        <f>IFERROR(IF(D1148="","",VLOOKUP(E1148,Saldo!$P$8:$Q$1009,2,FALSE)),"")</f>
        <v/>
      </c>
      <c r="J1148" s="76"/>
      <c r="K1148" s="28" t="str">
        <f t="shared" si="17"/>
        <v/>
      </c>
    </row>
    <row r="1149" spans="1:11" ht="18.95" customHeight="1" x14ac:dyDescent="0.25">
      <c r="A1149" s="52"/>
      <c r="C1149" s="76"/>
      <c r="D1149" s="185"/>
      <c r="E1149" s="76"/>
      <c r="F1149" s="76" t="str">
        <f>IF(E1149="","",IFERROR(VLOOKUP(E1149,Cadastro!$C$9:$D$1009,2,FALSE),"PROD. NÃO ENCONTRADO"))</f>
        <v/>
      </c>
      <c r="G1149" s="94"/>
      <c r="H1149" s="69" t="str">
        <f>IFERROR(G1149*VLOOKUP(E1149,Saldo!$P$8:$U$1009,6,FALSE),"")</f>
        <v/>
      </c>
      <c r="I1149" s="104" t="str">
        <f>IFERROR(IF(D1149="","",VLOOKUP(E1149,Saldo!$P$8:$Q$1009,2,FALSE)),"")</f>
        <v/>
      </c>
      <c r="J1149" s="76"/>
      <c r="K1149" s="28" t="str">
        <f t="shared" si="17"/>
        <v/>
      </c>
    </row>
    <row r="1150" spans="1:11" ht="18.95" customHeight="1" x14ac:dyDescent="0.25">
      <c r="A1150" s="52"/>
      <c r="C1150" s="76"/>
      <c r="D1150" s="185"/>
      <c r="E1150" s="76"/>
      <c r="F1150" s="76" t="str">
        <f>IF(E1150="","",IFERROR(VLOOKUP(E1150,Cadastro!$C$9:$D$1009,2,FALSE),"PROD. NÃO ENCONTRADO"))</f>
        <v/>
      </c>
      <c r="G1150" s="94"/>
      <c r="H1150" s="69" t="str">
        <f>IFERROR(G1150*VLOOKUP(E1150,Saldo!$P$8:$U$1009,6,FALSE),"")</f>
        <v/>
      </c>
      <c r="I1150" s="104" t="str">
        <f>IFERROR(IF(D1150="","",VLOOKUP(E1150,Saldo!$P$8:$Q$1009,2,FALSE)),"")</f>
        <v/>
      </c>
      <c r="J1150" s="76"/>
      <c r="K1150" s="28" t="str">
        <f t="shared" si="17"/>
        <v/>
      </c>
    </row>
    <row r="1151" spans="1:11" ht="18.95" customHeight="1" x14ac:dyDescent="0.25">
      <c r="A1151" s="52"/>
      <c r="C1151" s="76"/>
      <c r="D1151" s="185"/>
      <c r="E1151" s="76"/>
      <c r="F1151" s="76" t="str">
        <f>IF(E1151="","",IFERROR(VLOOKUP(E1151,Cadastro!$C$9:$D$1009,2,FALSE),"PROD. NÃO ENCONTRADO"))</f>
        <v/>
      </c>
      <c r="G1151" s="94"/>
      <c r="H1151" s="69" t="str">
        <f>IFERROR(G1151*VLOOKUP(E1151,Saldo!$P$8:$U$1009,6,FALSE),"")</f>
        <v/>
      </c>
      <c r="I1151" s="104" t="str">
        <f>IFERROR(IF(D1151="","",VLOOKUP(E1151,Saldo!$P$8:$Q$1009,2,FALSE)),"")</f>
        <v/>
      </c>
      <c r="J1151" s="76"/>
      <c r="K1151" s="28" t="str">
        <f t="shared" si="17"/>
        <v/>
      </c>
    </row>
    <row r="1152" spans="1:11" ht="18.95" customHeight="1" x14ac:dyDescent="0.25">
      <c r="A1152" s="52"/>
      <c r="C1152" s="76"/>
      <c r="D1152" s="185"/>
      <c r="E1152" s="76"/>
      <c r="F1152" s="76" t="str">
        <f>IF(E1152="","",IFERROR(VLOOKUP(E1152,Cadastro!$C$9:$D$1009,2,FALSE),"PROD. NÃO ENCONTRADO"))</f>
        <v/>
      </c>
      <c r="G1152" s="94"/>
      <c r="H1152" s="69" t="str">
        <f>IFERROR(G1152*VLOOKUP(E1152,Saldo!$P$8:$U$1009,6,FALSE),"")</f>
        <v/>
      </c>
      <c r="I1152" s="104" t="str">
        <f>IFERROR(IF(D1152="","",VLOOKUP(E1152,Saldo!$P$8:$Q$1009,2,FALSE)),"")</f>
        <v/>
      </c>
      <c r="J1152" s="76"/>
      <c r="K1152" s="28" t="str">
        <f t="shared" si="17"/>
        <v/>
      </c>
    </row>
    <row r="1153" spans="1:11" ht="18.95" customHeight="1" x14ac:dyDescent="0.25">
      <c r="A1153" s="52"/>
      <c r="C1153" s="76"/>
      <c r="D1153" s="185"/>
      <c r="E1153" s="76"/>
      <c r="F1153" s="76" t="str">
        <f>IF(E1153="","",IFERROR(VLOOKUP(E1153,Cadastro!$C$9:$D$1009,2,FALSE),"PROD. NÃO ENCONTRADO"))</f>
        <v/>
      </c>
      <c r="G1153" s="94"/>
      <c r="H1153" s="69" t="str">
        <f>IFERROR(G1153*VLOOKUP(E1153,Saldo!$P$8:$U$1009,6,FALSE),"")</f>
        <v/>
      </c>
      <c r="I1153" s="104" t="str">
        <f>IFERROR(IF(D1153="","",VLOOKUP(E1153,Saldo!$P$8:$Q$1009,2,FALSE)),"")</f>
        <v/>
      </c>
      <c r="J1153" s="76"/>
      <c r="K1153" s="28" t="str">
        <f t="shared" si="17"/>
        <v/>
      </c>
    </row>
    <row r="1154" spans="1:11" ht="18.95" customHeight="1" x14ac:dyDescent="0.25">
      <c r="A1154" s="52"/>
      <c r="C1154" s="76"/>
      <c r="D1154" s="185"/>
      <c r="E1154" s="76"/>
      <c r="F1154" s="76" t="str">
        <f>IF(E1154="","",IFERROR(VLOOKUP(E1154,Cadastro!$C$9:$D$1009,2,FALSE),"PROD. NÃO ENCONTRADO"))</f>
        <v/>
      </c>
      <c r="G1154" s="94"/>
      <c r="H1154" s="69" t="str">
        <f>IFERROR(G1154*VLOOKUP(E1154,Saldo!$P$8:$U$1009,6,FALSE),"")</f>
        <v/>
      </c>
      <c r="I1154" s="104" t="str">
        <f>IFERROR(IF(D1154="","",VLOOKUP(E1154,Saldo!$P$8:$Q$1009,2,FALSE)),"")</f>
        <v/>
      </c>
      <c r="J1154" s="76"/>
      <c r="K1154" s="28" t="str">
        <f t="shared" si="17"/>
        <v/>
      </c>
    </row>
    <row r="1155" spans="1:11" ht="18.95" customHeight="1" x14ac:dyDescent="0.25">
      <c r="A1155" s="52"/>
      <c r="C1155" s="76"/>
      <c r="D1155" s="185"/>
      <c r="E1155" s="76"/>
      <c r="F1155" s="76" t="str">
        <f>IF(E1155="","",IFERROR(VLOOKUP(E1155,Cadastro!$C$9:$D$1009,2,FALSE),"PROD. NÃO ENCONTRADO"))</f>
        <v/>
      </c>
      <c r="G1155" s="94"/>
      <c r="H1155" s="69" t="str">
        <f>IFERROR(G1155*VLOOKUP(E1155,Saldo!$P$8:$U$1009,6,FALSE),"")</f>
        <v/>
      </c>
      <c r="I1155" s="104" t="str">
        <f>IFERROR(IF(D1155="","",VLOOKUP(E1155,Saldo!$P$8:$Q$1009,2,FALSE)),"")</f>
        <v/>
      </c>
      <c r="J1155" s="76"/>
      <c r="K1155" s="28" t="str">
        <f t="shared" si="17"/>
        <v/>
      </c>
    </row>
    <row r="1156" spans="1:11" ht="18.95" customHeight="1" x14ac:dyDescent="0.25">
      <c r="A1156" s="52"/>
      <c r="C1156" s="76"/>
      <c r="D1156" s="185"/>
      <c r="E1156" s="76"/>
      <c r="F1156" s="76" t="str">
        <f>IF(E1156="","",IFERROR(VLOOKUP(E1156,Cadastro!$C$9:$D$1009,2,FALSE),"PROD. NÃO ENCONTRADO"))</f>
        <v/>
      </c>
      <c r="G1156" s="94"/>
      <c r="H1156" s="69" t="str">
        <f>IFERROR(G1156*VLOOKUP(E1156,Saldo!$P$8:$U$1009,6,FALSE),"")</f>
        <v/>
      </c>
      <c r="I1156" s="104" t="str">
        <f>IFERROR(IF(D1156="","",VLOOKUP(E1156,Saldo!$P$8:$Q$1009,2,FALSE)),"")</f>
        <v/>
      </c>
      <c r="J1156" s="76"/>
      <c r="K1156" s="28" t="str">
        <f t="shared" si="17"/>
        <v/>
      </c>
    </row>
    <row r="1157" spans="1:11" ht="18.95" customHeight="1" x14ac:dyDescent="0.25">
      <c r="A1157" s="52"/>
      <c r="C1157" s="76"/>
      <c r="D1157" s="185"/>
      <c r="E1157" s="76"/>
      <c r="F1157" s="76" t="str">
        <f>IF(E1157="","",IFERROR(VLOOKUP(E1157,Cadastro!$C$9:$D$1009,2,FALSE),"PROD. NÃO ENCONTRADO"))</f>
        <v/>
      </c>
      <c r="G1157" s="94"/>
      <c r="H1157" s="69" t="str">
        <f>IFERROR(G1157*VLOOKUP(E1157,Saldo!$P$8:$U$1009,6,FALSE),"")</f>
        <v/>
      </c>
      <c r="I1157" s="104" t="str">
        <f>IFERROR(IF(D1157="","",VLOOKUP(E1157,Saldo!$P$8:$Q$1009,2,FALSE)),"")</f>
        <v/>
      </c>
      <c r="J1157" s="76"/>
      <c r="K1157" s="28" t="str">
        <f t="shared" si="17"/>
        <v/>
      </c>
    </row>
    <row r="1158" spans="1:11" ht="18.95" customHeight="1" x14ac:dyDescent="0.25">
      <c r="A1158" s="52"/>
      <c r="C1158" s="76"/>
      <c r="D1158" s="185"/>
      <c r="E1158" s="76"/>
      <c r="F1158" s="76" t="str">
        <f>IF(E1158="","",IFERROR(VLOOKUP(E1158,Cadastro!$C$9:$D$1009,2,FALSE),"PROD. NÃO ENCONTRADO"))</f>
        <v/>
      </c>
      <c r="G1158" s="94"/>
      <c r="H1158" s="69" t="str">
        <f>IFERROR(G1158*VLOOKUP(E1158,Saldo!$P$8:$U$1009,6,FALSE),"")</f>
        <v/>
      </c>
      <c r="I1158" s="104" t="str">
        <f>IFERROR(IF(D1158="","",VLOOKUP(E1158,Saldo!$P$8:$Q$1009,2,FALSE)),"")</f>
        <v/>
      </c>
      <c r="J1158" s="76"/>
      <c r="K1158" s="28" t="str">
        <f t="shared" si="17"/>
        <v/>
      </c>
    </row>
    <row r="1159" spans="1:11" ht="18.95" customHeight="1" x14ac:dyDescent="0.25">
      <c r="A1159" s="52"/>
      <c r="C1159" s="76"/>
      <c r="D1159" s="185"/>
      <c r="E1159" s="76"/>
      <c r="F1159" s="76" t="str">
        <f>IF(E1159="","",IFERROR(VLOOKUP(E1159,Cadastro!$C$9:$D$1009,2,FALSE),"PROD. NÃO ENCONTRADO"))</f>
        <v/>
      </c>
      <c r="G1159" s="94"/>
      <c r="H1159" s="69" t="str">
        <f>IFERROR(G1159*VLOOKUP(E1159,Saldo!$P$8:$U$1009,6,FALSE),"")</f>
        <v/>
      </c>
      <c r="I1159" s="104" t="str">
        <f>IFERROR(IF(D1159="","",VLOOKUP(E1159,Saldo!$P$8:$Q$1009,2,FALSE)),"")</f>
        <v/>
      </c>
      <c r="J1159" s="76"/>
      <c r="K1159" s="28" t="str">
        <f t="shared" si="17"/>
        <v/>
      </c>
    </row>
    <row r="1160" spans="1:11" ht="18.95" customHeight="1" x14ac:dyDescent="0.25">
      <c r="A1160" s="52"/>
      <c r="C1160" s="76"/>
      <c r="D1160" s="185"/>
      <c r="E1160" s="76"/>
      <c r="F1160" s="76" t="str">
        <f>IF(E1160="","",IFERROR(VLOOKUP(E1160,Cadastro!$C$9:$D$1009,2,FALSE),"PROD. NÃO ENCONTRADO"))</f>
        <v/>
      </c>
      <c r="G1160" s="94"/>
      <c r="H1160" s="69" t="str">
        <f>IFERROR(G1160*VLOOKUP(E1160,Saldo!$P$8:$U$1009,6,FALSE),"")</f>
        <v/>
      </c>
      <c r="I1160" s="104" t="str">
        <f>IFERROR(IF(D1160="","",VLOOKUP(E1160,Saldo!$P$8:$Q$1009,2,FALSE)),"")</f>
        <v/>
      </c>
      <c r="J1160" s="76"/>
      <c r="K1160" s="28" t="str">
        <f t="shared" si="17"/>
        <v/>
      </c>
    </row>
    <row r="1161" spans="1:11" ht="18.95" customHeight="1" x14ac:dyDescent="0.25">
      <c r="A1161" s="52"/>
      <c r="C1161" s="76"/>
      <c r="D1161" s="185"/>
      <c r="E1161" s="76"/>
      <c r="F1161" s="76" t="str">
        <f>IF(E1161="","",IFERROR(VLOOKUP(E1161,Cadastro!$C$9:$D$1009,2,FALSE),"PROD. NÃO ENCONTRADO"))</f>
        <v/>
      </c>
      <c r="G1161" s="94"/>
      <c r="H1161" s="69" t="str">
        <f>IFERROR(G1161*VLOOKUP(E1161,Saldo!$P$8:$U$1009,6,FALSE),"")</f>
        <v/>
      </c>
      <c r="I1161" s="104" t="str">
        <f>IFERROR(IF(D1161="","",VLOOKUP(E1161,Saldo!$P$8:$Q$1009,2,FALSE)),"")</f>
        <v/>
      </c>
      <c r="J1161" s="76"/>
      <c r="K1161" s="28" t="str">
        <f t="shared" si="17"/>
        <v/>
      </c>
    </row>
    <row r="1162" spans="1:11" ht="18.95" customHeight="1" x14ac:dyDescent="0.25">
      <c r="A1162" s="52"/>
      <c r="C1162" s="76"/>
      <c r="D1162" s="185"/>
      <c r="E1162" s="76"/>
      <c r="F1162" s="76" t="str">
        <f>IF(E1162="","",IFERROR(VLOOKUP(E1162,Cadastro!$C$9:$D$1009,2,FALSE),"PROD. NÃO ENCONTRADO"))</f>
        <v/>
      </c>
      <c r="G1162" s="94"/>
      <c r="H1162" s="69" t="str">
        <f>IFERROR(G1162*VLOOKUP(E1162,Saldo!$P$8:$U$1009,6,FALSE),"")</f>
        <v/>
      </c>
      <c r="I1162" s="104" t="str">
        <f>IFERROR(IF(D1162="","",VLOOKUP(E1162,Saldo!$P$8:$Q$1009,2,FALSE)),"")</f>
        <v/>
      </c>
      <c r="J1162" s="76"/>
      <c r="K1162" s="28" t="str">
        <f t="shared" ref="K1162:K1225" si="18">IF(D1162="","",MONTH(D1162))</f>
        <v/>
      </c>
    </row>
    <row r="1163" spans="1:11" ht="18.95" customHeight="1" x14ac:dyDescent="0.25">
      <c r="A1163" s="52"/>
      <c r="C1163" s="76"/>
      <c r="D1163" s="185"/>
      <c r="E1163" s="76"/>
      <c r="F1163" s="76" t="str">
        <f>IF(E1163="","",IFERROR(VLOOKUP(E1163,Cadastro!$C$9:$D$1009,2,FALSE),"PROD. NÃO ENCONTRADO"))</f>
        <v/>
      </c>
      <c r="G1163" s="94"/>
      <c r="H1163" s="69" t="str">
        <f>IFERROR(G1163*VLOOKUP(E1163,Saldo!$P$8:$U$1009,6,FALSE),"")</f>
        <v/>
      </c>
      <c r="I1163" s="104" t="str">
        <f>IFERROR(IF(D1163="","",VLOOKUP(E1163,Saldo!$P$8:$Q$1009,2,FALSE)),"")</f>
        <v/>
      </c>
      <c r="J1163" s="76"/>
      <c r="K1163" s="28" t="str">
        <f t="shared" si="18"/>
        <v/>
      </c>
    </row>
    <row r="1164" spans="1:11" ht="18.95" customHeight="1" x14ac:dyDescent="0.25">
      <c r="A1164" s="52"/>
      <c r="C1164" s="76"/>
      <c r="D1164" s="185"/>
      <c r="E1164" s="76"/>
      <c r="F1164" s="76" t="str">
        <f>IF(E1164="","",IFERROR(VLOOKUP(E1164,Cadastro!$C$9:$D$1009,2,FALSE),"PROD. NÃO ENCONTRADO"))</f>
        <v/>
      </c>
      <c r="G1164" s="94"/>
      <c r="H1164" s="69" t="str">
        <f>IFERROR(G1164*VLOOKUP(E1164,Saldo!$P$8:$U$1009,6,FALSE),"")</f>
        <v/>
      </c>
      <c r="I1164" s="104" t="str">
        <f>IFERROR(IF(D1164="","",VLOOKUP(E1164,Saldo!$P$8:$Q$1009,2,FALSE)),"")</f>
        <v/>
      </c>
      <c r="J1164" s="76"/>
      <c r="K1164" s="28" t="str">
        <f t="shared" si="18"/>
        <v/>
      </c>
    </row>
    <row r="1165" spans="1:11" ht="18.95" customHeight="1" x14ac:dyDescent="0.25">
      <c r="A1165" s="52"/>
      <c r="C1165" s="76"/>
      <c r="D1165" s="185"/>
      <c r="E1165" s="76"/>
      <c r="F1165" s="76" t="str">
        <f>IF(E1165="","",IFERROR(VLOOKUP(E1165,Cadastro!$C$9:$D$1009,2,FALSE),"PROD. NÃO ENCONTRADO"))</f>
        <v/>
      </c>
      <c r="G1165" s="94"/>
      <c r="H1165" s="69" t="str">
        <f>IFERROR(G1165*VLOOKUP(E1165,Saldo!$P$8:$U$1009,6,FALSE),"")</f>
        <v/>
      </c>
      <c r="I1165" s="104" t="str">
        <f>IFERROR(IF(D1165="","",VLOOKUP(E1165,Saldo!$P$8:$Q$1009,2,FALSE)),"")</f>
        <v/>
      </c>
      <c r="J1165" s="76"/>
      <c r="K1165" s="28" t="str">
        <f t="shared" si="18"/>
        <v/>
      </c>
    </row>
    <row r="1166" spans="1:11" ht="18.95" customHeight="1" x14ac:dyDescent="0.25">
      <c r="A1166" s="52"/>
      <c r="C1166" s="76"/>
      <c r="D1166" s="185"/>
      <c r="E1166" s="76"/>
      <c r="F1166" s="76" t="str">
        <f>IF(E1166="","",IFERROR(VLOOKUP(E1166,Cadastro!$C$9:$D$1009,2,FALSE),"PROD. NÃO ENCONTRADO"))</f>
        <v/>
      </c>
      <c r="G1166" s="94"/>
      <c r="H1166" s="69" t="str">
        <f>IFERROR(G1166*VLOOKUP(E1166,Saldo!$P$8:$U$1009,6,FALSE),"")</f>
        <v/>
      </c>
      <c r="I1166" s="104" t="str">
        <f>IFERROR(IF(D1166="","",VLOOKUP(E1166,Saldo!$P$8:$Q$1009,2,FALSE)),"")</f>
        <v/>
      </c>
      <c r="J1166" s="76"/>
      <c r="K1166" s="28" t="str">
        <f t="shared" si="18"/>
        <v/>
      </c>
    </row>
    <row r="1167" spans="1:11" ht="18.95" customHeight="1" x14ac:dyDescent="0.25">
      <c r="A1167" s="52"/>
      <c r="C1167" s="76"/>
      <c r="D1167" s="185"/>
      <c r="E1167" s="76"/>
      <c r="F1167" s="76" t="str">
        <f>IF(E1167="","",IFERROR(VLOOKUP(E1167,Cadastro!$C$9:$D$1009,2,FALSE),"PROD. NÃO ENCONTRADO"))</f>
        <v/>
      </c>
      <c r="G1167" s="94"/>
      <c r="H1167" s="69" t="str">
        <f>IFERROR(G1167*VLOOKUP(E1167,Saldo!$P$8:$U$1009,6,FALSE),"")</f>
        <v/>
      </c>
      <c r="I1167" s="104" t="str">
        <f>IFERROR(IF(D1167="","",VLOOKUP(E1167,Saldo!$P$8:$Q$1009,2,FALSE)),"")</f>
        <v/>
      </c>
      <c r="J1167" s="76"/>
      <c r="K1167" s="28" t="str">
        <f t="shared" si="18"/>
        <v/>
      </c>
    </row>
    <row r="1168" spans="1:11" ht="18.95" customHeight="1" x14ac:dyDescent="0.25">
      <c r="A1168" s="52"/>
      <c r="C1168" s="76"/>
      <c r="D1168" s="185"/>
      <c r="E1168" s="76"/>
      <c r="F1168" s="76" t="str">
        <f>IF(E1168="","",IFERROR(VLOOKUP(E1168,Cadastro!$C$9:$D$1009,2,FALSE),"PROD. NÃO ENCONTRADO"))</f>
        <v/>
      </c>
      <c r="G1168" s="94"/>
      <c r="H1168" s="69" t="str">
        <f>IFERROR(G1168*VLOOKUP(E1168,Saldo!$P$8:$U$1009,6,FALSE),"")</f>
        <v/>
      </c>
      <c r="I1168" s="104" t="str">
        <f>IFERROR(IF(D1168="","",VLOOKUP(E1168,Saldo!$P$8:$Q$1009,2,FALSE)),"")</f>
        <v/>
      </c>
      <c r="J1168" s="76"/>
      <c r="K1168" s="28" t="str">
        <f t="shared" si="18"/>
        <v/>
      </c>
    </row>
    <row r="1169" spans="1:11" ht="18.95" customHeight="1" x14ac:dyDescent="0.25">
      <c r="A1169" s="52"/>
      <c r="C1169" s="76"/>
      <c r="D1169" s="185"/>
      <c r="E1169" s="76"/>
      <c r="F1169" s="76" t="str">
        <f>IF(E1169="","",IFERROR(VLOOKUP(E1169,Cadastro!$C$9:$D$1009,2,FALSE),"PROD. NÃO ENCONTRADO"))</f>
        <v/>
      </c>
      <c r="G1169" s="94"/>
      <c r="H1169" s="69" t="str">
        <f>IFERROR(G1169*VLOOKUP(E1169,Saldo!$P$8:$U$1009,6,FALSE),"")</f>
        <v/>
      </c>
      <c r="I1169" s="104" t="str">
        <f>IFERROR(IF(D1169="","",VLOOKUP(E1169,Saldo!$P$8:$Q$1009,2,FALSE)),"")</f>
        <v/>
      </c>
      <c r="J1169" s="76"/>
      <c r="K1169" s="28" t="str">
        <f t="shared" si="18"/>
        <v/>
      </c>
    </row>
    <row r="1170" spans="1:11" ht="18.95" customHeight="1" x14ac:dyDescent="0.25">
      <c r="A1170" s="52"/>
      <c r="C1170" s="76"/>
      <c r="D1170" s="185"/>
      <c r="E1170" s="76"/>
      <c r="F1170" s="76" t="str">
        <f>IF(E1170="","",IFERROR(VLOOKUP(E1170,Cadastro!$C$9:$D$1009,2,FALSE),"PROD. NÃO ENCONTRADO"))</f>
        <v/>
      </c>
      <c r="G1170" s="94"/>
      <c r="H1170" s="69" t="str">
        <f>IFERROR(G1170*VLOOKUP(E1170,Saldo!$P$8:$U$1009,6,FALSE),"")</f>
        <v/>
      </c>
      <c r="I1170" s="104" t="str">
        <f>IFERROR(IF(D1170="","",VLOOKUP(E1170,Saldo!$P$8:$Q$1009,2,FALSE)),"")</f>
        <v/>
      </c>
      <c r="J1170" s="76"/>
      <c r="K1170" s="28" t="str">
        <f t="shared" si="18"/>
        <v/>
      </c>
    </row>
    <row r="1171" spans="1:11" ht="18.95" customHeight="1" x14ac:dyDescent="0.25">
      <c r="A1171" s="52"/>
      <c r="C1171" s="76"/>
      <c r="D1171" s="185"/>
      <c r="E1171" s="76"/>
      <c r="F1171" s="76" t="str">
        <f>IF(E1171="","",IFERROR(VLOOKUP(E1171,Cadastro!$C$9:$D$1009,2,FALSE),"PROD. NÃO ENCONTRADO"))</f>
        <v/>
      </c>
      <c r="G1171" s="94"/>
      <c r="H1171" s="69" t="str">
        <f>IFERROR(G1171*VLOOKUP(E1171,Saldo!$P$8:$U$1009,6,FALSE),"")</f>
        <v/>
      </c>
      <c r="I1171" s="104" t="str">
        <f>IFERROR(IF(D1171="","",VLOOKUP(E1171,Saldo!$P$8:$Q$1009,2,FALSE)),"")</f>
        <v/>
      </c>
      <c r="J1171" s="76"/>
      <c r="K1171" s="28" t="str">
        <f t="shared" si="18"/>
        <v/>
      </c>
    </row>
    <row r="1172" spans="1:11" ht="18.95" customHeight="1" x14ac:dyDescent="0.25">
      <c r="A1172" s="52"/>
      <c r="C1172" s="76"/>
      <c r="D1172" s="185"/>
      <c r="E1172" s="76"/>
      <c r="F1172" s="76" t="str">
        <f>IF(E1172="","",IFERROR(VLOOKUP(E1172,Cadastro!$C$9:$D$1009,2,FALSE),"PROD. NÃO ENCONTRADO"))</f>
        <v/>
      </c>
      <c r="G1172" s="94"/>
      <c r="H1172" s="69" t="str">
        <f>IFERROR(G1172*VLOOKUP(E1172,Saldo!$P$8:$U$1009,6,FALSE),"")</f>
        <v/>
      </c>
      <c r="I1172" s="104" t="str">
        <f>IFERROR(IF(D1172="","",VLOOKUP(E1172,Saldo!$P$8:$Q$1009,2,FALSE)),"")</f>
        <v/>
      </c>
      <c r="J1172" s="76"/>
      <c r="K1172" s="28" t="str">
        <f t="shared" si="18"/>
        <v/>
      </c>
    </row>
    <row r="1173" spans="1:11" ht="18.95" customHeight="1" x14ac:dyDescent="0.25">
      <c r="A1173" s="52"/>
      <c r="C1173" s="76"/>
      <c r="D1173" s="185"/>
      <c r="E1173" s="76"/>
      <c r="F1173" s="76" t="str">
        <f>IF(E1173="","",IFERROR(VLOOKUP(E1173,Cadastro!$C$9:$D$1009,2,FALSE),"PROD. NÃO ENCONTRADO"))</f>
        <v/>
      </c>
      <c r="G1173" s="94"/>
      <c r="H1173" s="69" t="str">
        <f>IFERROR(G1173*VLOOKUP(E1173,Saldo!$P$8:$U$1009,6,FALSE),"")</f>
        <v/>
      </c>
      <c r="I1173" s="104" t="str">
        <f>IFERROR(IF(D1173="","",VLOOKUP(E1173,Saldo!$P$8:$Q$1009,2,FALSE)),"")</f>
        <v/>
      </c>
      <c r="J1173" s="76"/>
      <c r="K1173" s="28" t="str">
        <f t="shared" si="18"/>
        <v/>
      </c>
    </row>
    <row r="1174" spans="1:11" ht="18.95" customHeight="1" x14ac:dyDescent="0.25">
      <c r="A1174" s="52"/>
      <c r="C1174" s="76"/>
      <c r="D1174" s="185"/>
      <c r="E1174" s="76"/>
      <c r="F1174" s="76" t="str">
        <f>IF(E1174="","",IFERROR(VLOOKUP(E1174,Cadastro!$C$9:$D$1009,2,FALSE),"PROD. NÃO ENCONTRADO"))</f>
        <v/>
      </c>
      <c r="G1174" s="94"/>
      <c r="H1174" s="69" t="str">
        <f>IFERROR(G1174*VLOOKUP(E1174,Saldo!$P$8:$U$1009,6,FALSE),"")</f>
        <v/>
      </c>
      <c r="I1174" s="104" t="str">
        <f>IFERROR(IF(D1174="","",VLOOKUP(E1174,Saldo!$P$8:$Q$1009,2,FALSE)),"")</f>
        <v/>
      </c>
      <c r="J1174" s="76"/>
      <c r="K1174" s="28" t="str">
        <f t="shared" si="18"/>
        <v/>
      </c>
    </row>
    <row r="1175" spans="1:11" ht="18.95" customHeight="1" x14ac:dyDescent="0.25">
      <c r="A1175" s="52"/>
      <c r="C1175" s="76"/>
      <c r="D1175" s="185"/>
      <c r="E1175" s="76"/>
      <c r="F1175" s="76" t="str">
        <f>IF(E1175="","",IFERROR(VLOOKUP(E1175,Cadastro!$C$9:$D$1009,2,FALSE),"PROD. NÃO ENCONTRADO"))</f>
        <v/>
      </c>
      <c r="G1175" s="94"/>
      <c r="H1175" s="69" t="str">
        <f>IFERROR(G1175*VLOOKUP(E1175,Saldo!$P$8:$U$1009,6,FALSE),"")</f>
        <v/>
      </c>
      <c r="I1175" s="104" t="str">
        <f>IFERROR(IF(D1175="","",VLOOKUP(E1175,Saldo!$P$8:$Q$1009,2,FALSE)),"")</f>
        <v/>
      </c>
      <c r="J1175" s="76"/>
      <c r="K1175" s="28" t="str">
        <f t="shared" si="18"/>
        <v/>
      </c>
    </row>
    <row r="1176" spans="1:11" ht="18.95" customHeight="1" x14ac:dyDescent="0.25">
      <c r="A1176" s="52"/>
      <c r="C1176" s="76"/>
      <c r="D1176" s="185"/>
      <c r="E1176" s="76"/>
      <c r="F1176" s="76" t="str">
        <f>IF(E1176="","",IFERROR(VLOOKUP(E1176,Cadastro!$C$9:$D$1009,2,FALSE),"PROD. NÃO ENCONTRADO"))</f>
        <v/>
      </c>
      <c r="G1176" s="94"/>
      <c r="H1176" s="69" t="str">
        <f>IFERROR(G1176*VLOOKUP(E1176,Saldo!$P$8:$U$1009,6,FALSE),"")</f>
        <v/>
      </c>
      <c r="I1176" s="104" t="str">
        <f>IFERROR(IF(D1176="","",VLOOKUP(E1176,Saldo!$P$8:$Q$1009,2,FALSE)),"")</f>
        <v/>
      </c>
      <c r="J1176" s="76"/>
      <c r="K1176" s="28" t="str">
        <f t="shared" si="18"/>
        <v/>
      </c>
    </row>
    <row r="1177" spans="1:11" ht="18.95" customHeight="1" x14ac:dyDescent="0.25">
      <c r="A1177" s="52"/>
      <c r="C1177" s="76"/>
      <c r="D1177" s="185"/>
      <c r="E1177" s="76"/>
      <c r="F1177" s="76" t="str">
        <f>IF(E1177="","",IFERROR(VLOOKUP(E1177,Cadastro!$C$9:$D$1009,2,FALSE),"PROD. NÃO ENCONTRADO"))</f>
        <v/>
      </c>
      <c r="G1177" s="94"/>
      <c r="H1177" s="69" t="str">
        <f>IFERROR(G1177*VLOOKUP(E1177,Saldo!$P$8:$U$1009,6,FALSE),"")</f>
        <v/>
      </c>
      <c r="I1177" s="104" t="str">
        <f>IFERROR(IF(D1177="","",VLOOKUP(E1177,Saldo!$P$8:$Q$1009,2,FALSE)),"")</f>
        <v/>
      </c>
      <c r="J1177" s="76"/>
      <c r="K1177" s="28" t="str">
        <f t="shared" si="18"/>
        <v/>
      </c>
    </row>
    <row r="1178" spans="1:11" ht="18.95" customHeight="1" x14ac:dyDescent="0.25">
      <c r="A1178" s="52"/>
      <c r="C1178" s="76"/>
      <c r="D1178" s="185"/>
      <c r="E1178" s="76"/>
      <c r="F1178" s="76" t="str">
        <f>IF(E1178="","",IFERROR(VLOOKUP(E1178,Cadastro!$C$9:$D$1009,2,FALSE),"PROD. NÃO ENCONTRADO"))</f>
        <v/>
      </c>
      <c r="G1178" s="94"/>
      <c r="H1178" s="69" t="str">
        <f>IFERROR(G1178*VLOOKUP(E1178,Saldo!$P$8:$U$1009,6,FALSE),"")</f>
        <v/>
      </c>
      <c r="I1178" s="104" t="str">
        <f>IFERROR(IF(D1178="","",VLOOKUP(E1178,Saldo!$P$8:$Q$1009,2,FALSE)),"")</f>
        <v/>
      </c>
      <c r="J1178" s="76"/>
      <c r="K1178" s="28" t="str">
        <f t="shared" si="18"/>
        <v/>
      </c>
    </row>
    <row r="1179" spans="1:11" ht="18.95" customHeight="1" x14ac:dyDescent="0.25">
      <c r="A1179" s="52"/>
      <c r="C1179" s="76"/>
      <c r="D1179" s="185"/>
      <c r="E1179" s="76"/>
      <c r="F1179" s="76" t="str">
        <f>IF(E1179="","",IFERROR(VLOOKUP(E1179,Cadastro!$C$9:$D$1009,2,FALSE),"PROD. NÃO ENCONTRADO"))</f>
        <v/>
      </c>
      <c r="G1179" s="94"/>
      <c r="H1179" s="69" t="str">
        <f>IFERROR(G1179*VLOOKUP(E1179,Saldo!$P$8:$U$1009,6,FALSE),"")</f>
        <v/>
      </c>
      <c r="I1179" s="104" t="str">
        <f>IFERROR(IF(D1179="","",VLOOKUP(E1179,Saldo!$P$8:$Q$1009,2,FALSE)),"")</f>
        <v/>
      </c>
      <c r="J1179" s="76"/>
      <c r="K1179" s="28" t="str">
        <f t="shared" si="18"/>
        <v/>
      </c>
    </row>
    <row r="1180" spans="1:11" ht="18.95" customHeight="1" x14ac:dyDescent="0.25">
      <c r="A1180" s="52"/>
      <c r="C1180" s="76"/>
      <c r="D1180" s="185"/>
      <c r="E1180" s="76"/>
      <c r="F1180" s="76" t="str">
        <f>IF(E1180="","",IFERROR(VLOOKUP(E1180,Cadastro!$C$9:$D$1009,2,FALSE),"PROD. NÃO ENCONTRADO"))</f>
        <v/>
      </c>
      <c r="G1180" s="94"/>
      <c r="H1180" s="69" t="str">
        <f>IFERROR(G1180*VLOOKUP(E1180,Saldo!$P$8:$U$1009,6,FALSE),"")</f>
        <v/>
      </c>
      <c r="I1180" s="104" t="str">
        <f>IFERROR(IF(D1180="","",VLOOKUP(E1180,Saldo!$P$8:$Q$1009,2,FALSE)),"")</f>
        <v/>
      </c>
      <c r="J1180" s="76"/>
      <c r="K1180" s="28" t="str">
        <f t="shared" si="18"/>
        <v/>
      </c>
    </row>
    <row r="1181" spans="1:11" ht="18.95" customHeight="1" x14ac:dyDescent="0.25">
      <c r="A1181" s="52"/>
      <c r="C1181" s="76"/>
      <c r="D1181" s="185"/>
      <c r="E1181" s="76"/>
      <c r="F1181" s="76" t="str">
        <f>IF(E1181="","",IFERROR(VLOOKUP(E1181,Cadastro!$C$9:$D$1009,2,FALSE),"PROD. NÃO ENCONTRADO"))</f>
        <v/>
      </c>
      <c r="G1181" s="94"/>
      <c r="H1181" s="69" t="str">
        <f>IFERROR(G1181*VLOOKUP(E1181,Saldo!$P$8:$U$1009,6,FALSE),"")</f>
        <v/>
      </c>
      <c r="I1181" s="104" t="str">
        <f>IFERROR(IF(D1181="","",VLOOKUP(E1181,Saldo!$P$8:$Q$1009,2,FALSE)),"")</f>
        <v/>
      </c>
      <c r="J1181" s="76"/>
      <c r="K1181" s="28" t="str">
        <f t="shared" si="18"/>
        <v/>
      </c>
    </row>
    <row r="1182" spans="1:11" ht="18.95" customHeight="1" x14ac:dyDescent="0.25">
      <c r="A1182" s="52"/>
      <c r="C1182" s="76"/>
      <c r="D1182" s="185"/>
      <c r="E1182" s="76"/>
      <c r="F1182" s="76" t="str">
        <f>IF(E1182="","",IFERROR(VLOOKUP(E1182,Cadastro!$C$9:$D$1009,2,FALSE),"PROD. NÃO ENCONTRADO"))</f>
        <v/>
      </c>
      <c r="G1182" s="94"/>
      <c r="H1182" s="69" t="str">
        <f>IFERROR(G1182*VLOOKUP(E1182,Saldo!$P$8:$U$1009,6,FALSE),"")</f>
        <v/>
      </c>
      <c r="I1182" s="104" t="str">
        <f>IFERROR(IF(D1182="","",VLOOKUP(E1182,Saldo!$P$8:$Q$1009,2,FALSE)),"")</f>
        <v/>
      </c>
      <c r="J1182" s="76"/>
      <c r="K1182" s="28" t="str">
        <f t="shared" si="18"/>
        <v/>
      </c>
    </row>
    <row r="1183" spans="1:11" ht="18.95" customHeight="1" x14ac:dyDescent="0.25">
      <c r="A1183" s="52"/>
      <c r="C1183" s="76"/>
      <c r="D1183" s="185"/>
      <c r="E1183" s="76"/>
      <c r="F1183" s="76" t="str">
        <f>IF(E1183="","",IFERROR(VLOOKUP(E1183,Cadastro!$C$9:$D$1009,2,FALSE),"PROD. NÃO ENCONTRADO"))</f>
        <v/>
      </c>
      <c r="G1183" s="94"/>
      <c r="H1183" s="69" t="str">
        <f>IFERROR(G1183*VLOOKUP(E1183,Saldo!$P$8:$U$1009,6,FALSE),"")</f>
        <v/>
      </c>
      <c r="I1183" s="104" t="str">
        <f>IFERROR(IF(D1183="","",VLOOKUP(E1183,Saldo!$P$8:$Q$1009,2,FALSE)),"")</f>
        <v/>
      </c>
      <c r="J1183" s="76"/>
      <c r="K1183" s="28" t="str">
        <f t="shared" si="18"/>
        <v/>
      </c>
    </row>
    <row r="1184" spans="1:11" ht="18.95" customHeight="1" x14ac:dyDescent="0.25">
      <c r="A1184" s="52"/>
      <c r="C1184" s="76"/>
      <c r="D1184" s="185"/>
      <c r="E1184" s="76"/>
      <c r="F1184" s="76" t="str">
        <f>IF(E1184="","",IFERROR(VLOOKUP(E1184,Cadastro!$C$9:$D$1009,2,FALSE),"PROD. NÃO ENCONTRADO"))</f>
        <v/>
      </c>
      <c r="G1184" s="94"/>
      <c r="H1184" s="69" t="str">
        <f>IFERROR(G1184*VLOOKUP(E1184,Saldo!$P$8:$U$1009,6,FALSE),"")</f>
        <v/>
      </c>
      <c r="I1184" s="104" t="str">
        <f>IFERROR(IF(D1184="","",VLOOKUP(E1184,Saldo!$P$8:$Q$1009,2,FALSE)),"")</f>
        <v/>
      </c>
      <c r="J1184" s="76"/>
      <c r="K1184" s="28" t="str">
        <f t="shared" si="18"/>
        <v/>
      </c>
    </row>
    <row r="1185" spans="1:11" ht="18.95" customHeight="1" x14ac:dyDescent="0.25">
      <c r="A1185" s="52"/>
      <c r="C1185" s="76"/>
      <c r="D1185" s="185"/>
      <c r="E1185" s="76"/>
      <c r="F1185" s="76" t="str">
        <f>IF(E1185="","",IFERROR(VLOOKUP(E1185,Cadastro!$C$9:$D$1009,2,FALSE),"PROD. NÃO ENCONTRADO"))</f>
        <v/>
      </c>
      <c r="G1185" s="94"/>
      <c r="H1185" s="69" t="str">
        <f>IFERROR(G1185*VLOOKUP(E1185,Saldo!$P$8:$U$1009,6,FALSE),"")</f>
        <v/>
      </c>
      <c r="I1185" s="104" t="str">
        <f>IFERROR(IF(D1185="","",VLOOKUP(E1185,Saldo!$P$8:$Q$1009,2,FALSE)),"")</f>
        <v/>
      </c>
      <c r="J1185" s="76"/>
      <c r="K1185" s="28" t="str">
        <f t="shared" si="18"/>
        <v/>
      </c>
    </row>
    <row r="1186" spans="1:11" ht="18.95" customHeight="1" x14ac:dyDescent="0.25">
      <c r="A1186" s="52"/>
      <c r="C1186" s="76"/>
      <c r="D1186" s="185"/>
      <c r="E1186" s="76"/>
      <c r="F1186" s="76" t="str">
        <f>IF(E1186="","",IFERROR(VLOOKUP(E1186,Cadastro!$C$9:$D$1009,2,FALSE),"PROD. NÃO ENCONTRADO"))</f>
        <v/>
      </c>
      <c r="G1186" s="94"/>
      <c r="H1186" s="69" t="str">
        <f>IFERROR(G1186*VLOOKUP(E1186,Saldo!$P$8:$U$1009,6,FALSE),"")</f>
        <v/>
      </c>
      <c r="I1186" s="104" t="str">
        <f>IFERROR(IF(D1186="","",VLOOKUP(E1186,Saldo!$P$8:$Q$1009,2,FALSE)),"")</f>
        <v/>
      </c>
      <c r="J1186" s="76"/>
      <c r="K1186" s="28" t="str">
        <f t="shared" si="18"/>
        <v/>
      </c>
    </row>
    <row r="1187" spans="1:11" ht="18.95" customHeight="1" x14ac:dyDescent="0.25">
      <c r="A1187" s="52"/>
      <c r="C1187" s="76"/>
      <c r="D1187" s="185"/>
      <c r="E1187" s="76"/>
      <c r="F1187" s="76" t="str">
        <f>IF(E1187="","",IFERROR(VLOOKUP(E1187,Cadastro!$C$9:$D$1009,2,FALSE),"PROD. NÃO ENCONTRADO"))</f>
        <v/>
      </c>
      <c r="G1187" s="94"/>
      <c r="H1187" s="69" t="str">
        <f>IFERROR(G1187*VLOOKUP(E1187,Saldo!$P$8:$U$1009,6,FALSE),"")</f>
        <v/>
      </c>
      <c r="I1187" s="104" t="str">
        <f>IFERROR(IF(D1187="","",VLOOKUP(E1187,Saldo!$P$8:$Q$1009,2,FALSE)),"")</f>
        <v/>
      </c>
      <c r="J1187" s="76"/>
      <c r="K1187" s="28" t="str">
        <f t="shared" si="18"/>
        <v/>
      </c>
    </row>
    <row r="1188" spans="1:11" ht="18.95" customHeight="1" x14ac:dyDescent="0.25">
      <c r="A1188" s="52"/>
      <c r="C1188" s="76"/>
      <c r="D1188" s="185"/>
      <c r="E1188" s="76"/>
      <c r="F1188" s="76" t="str">
        <f>IF(E1188="","",IFERROR(VLOOKUP(E1188,Cadastro!$C$9:$D$1009,2,FALSE),"PROD. NÃO ENCONTRADO"))</f>
        <v/>
      </c>
      <c r="G1188" s="94"/>
      <c r="H1188" s="69" t="str">
        <f>IFERROR(G1188*VLOOKUP(E1188,Saldo!$P$8:$U$1009,6,FALSE),"")</f>
        <v/>
      </c>
      <c r="I1188" s="104" t="str">
        <f>IFERROR(IF(D1188="","",VLOOKUP(E1188,Saldo!$P$8:$Q$1009,2,FALSE)),"")</f>
        <v/>
      </c>
      <c r="J1188" s="76"/>
      <c r="K1188" s="28" t="str">
        <f t="shared" si="18"/>
        <v/>
      </c>
    </row>
    <row r="1189" spans="1:11" ht="18.95" customHeight="1" x14ac:dyDescent="0.25">
      <c r="A1189" s="52"/>
      <c r="C1189" s="76"/>
      <c r="D1189" s="185"/>
      <c r="E1189" s="76"/>
      <c r="F1189" s="76" t="str">
        <f>IF(E1189="","",IFERROR(VLOOKUP(E1189,Cadastro!$C$9:$D$1009,2,FALSE),"PROD. NÃO ENCONTRADO"))</f>
        <v/>
      </c>
      <c r="G1189" s="94"/>
      <c r="H1189" s="69" t="str">
        <f>IFERROR(G1189*VLOOKUP(E1189,Saldo!$P$8:$U$1009,6,FALSE),"")</f>
        <v/>
      </c>
      <c r="I1189" s="104" t="str">
        <f>IFERROR(IF(D1189="","",VLOOKUP(E1189,Saldo!$P$8:$Q$1009,2,FALSE)),"")</f>
        <v/>
      </c>
      <c r="J1189" s="76"/>
      <c r="K1189" s="28" t="str">
        <f t="shared" si="18"/>
        <v/>
      </c>
    </row>
    <row r="1190" spans="1:11" ht="18.95" customHeight="1" x14ac:dyDescent="0.25">
      <c r="A1190" s="52"/>
      <c r="C1190" s="76"/>
      <c r="D1190" s="185"/>
      <c r="E1190" s="76"/>
      <c r="F1190" s="76" t="str">
        <f>IF(E1190="","",IFERROR(VLOOKUP(E1190,Cadastro!$C$9:$D$1009,2,FALSE),"PROD. NÃO ENCONTRADO"))</f>
        <v/>
      </c>
      <c r="G1190" s="94"/>
      <c r="H1190" s="69" t="str">
        <f>IFERROR(G1190*VLOOKUP(E1190,Saldo!$P$8:$U$1009,6,FALSE),"")</f>
        <v/>
      </c>
      <c r="I1190" s="104" t="str">
        <f>IFERROR(IF(D1190="","",VLOOKUP(E1190,Saldo!$P$8:$Q$1009,2,FALSE)),"")</f>
        <v/>
      </c>
      <c r="J1190" s="76"/>
      <c r="K1190" s="28" t="str">
        <f t="shared" si="18"/>
        <v/>
      </c>
    </row>
    <row r="1191" spans="1:11" ht="18.95" customHeight="1" x14ac:dyDescent="0.25">
      <c r="A1191" s="52"/>
      <c r="C1191" s="76"/>
      <c r="D1191" s="185"/>
      <c r="E1191" s="76"/>
      <c r="F1191" s="76" t="str">
        <f>IF(E1191="","",IFERROR(VLOOKUP(E1191,Cadastro!$C$9:$D$1009,2,FALSE),"PROD. NÃO ENCONTRADO"))</f>
        <v/>
      </c>
      <c r="G1191" s="94"/>
      <c r="H1191" s="69" t="str">
        <f>IFERROR(G1191*VLOOKUP(E1191,Saldo!$P$8:$U$1009,6,FALSE),"")</f>
        <v/>
      </c>
      <c r="I1191" s="104" t="str">
        <f>IFERROR(IF(D1191="","",VLOOKUP(E1191,Saldo!$P$8:$Q$1009,2,FALSE)),"")</f>
        <v/>
      </c>
      <c r="J1191" s="76"/>
      <c r="K1191" s="28" t="str">
        <f t="shared" si="18"/>
        <v/>
      </c>
    </row>
    <row r="1192" spans="1:11" ht="18.95" customHeight="1" x14ac:dyDescent="0.25">
      <c r="A1192" s="52"/>
      <c r="C1192" s="76"/>
      <c r="D1192" s="185"/>
      <c r="E1192" s="76"/>
      <c r="F1192" s="76" t="str">
        <f>IF(E1192="","",IFERROR(VLOOKUP(E1192,Cadastro!$C$9:$D$1009,2,FALSE),"PROD. NÃO ENCONTRADO"))</f>
        <v/>
      </c>
      <c r="G1192" s="94"/>
      <c r="H1192" s="69" t="str">
        <f>IFERROR(G1192*VLOOKUP(E1192,Saldo!$P$8:$U$1009,6,FALSE),"")</f>
        <v/>
      </c>
      <c r="I1192" s="104" t="str">
        <f>IFERROR(IF(D1192="","",VLOOKUP(E1192,Saldo!$P$8:$Q$1009,2,FALSE)),"")</f>
        <v/>
      </c>
      <c r="J1192" s="76"/>
      <c r="K1192" s="28" t="str">
        <f t="shared" si="18"/>
        <v/>
      </c>
    </row>
    <row r="1193" spans="1:11" ht="18.95" customHeight="1" x14ac:dyDescent="0.25">
      <c r="A1193" s="52"/>
      <c r="C1193" s="76"/>
      <c r="D1193" s="185"/>
      <c r="E1193" s="76"/>
      <c r="F1193" s="76" t="str">
        <f>IF(E1193="","",IFERROR(VLOOKUP(E1193,Cadastro!$C$9:$D$1009,2,FALSE),"PROD. NÃO ENCONTRADO"))</f>
        <v/>
      </c>
      <c r="G1193" s="94"/>
      <c r="H1193" s="69" t="str">
        <f>IFERROR(G1193*VLOOKUP(E1193,Saldo!$P$8:$U$1009,6,FALSE),"")</f>
        <v/>
      </c>
      <c r="I1193" s="104" t="str">
        <f>IFERROR(IF(D1193="","",VLOOKUP(E1193,Saldo!$P$8:$Q$1009,2,FALSE)),"")</f>
        <v/>
      </c>
      <c r="J1193" s="76"/>
      <c r="K1193" s="28" t="str">
        <f t="shared" si="18"/>
        <v/>
      </c>
    </row>
    <row r="1194" spans="1:11" ht="18.95" customHeight="1" x14ac:dyDescent="0.25">
      <c r="A1194" s="52"/>
      <c r="C1194" s="76"/>
      <c r="D1194" s="185"/>
      <c r="E1194" s="76"/>
      <c r="F1194" s="76" t="str">
        <f>IF(E1194="","",IFERROR(VLOOKUP(E1194,Cadastro!$C$9:$D$1009,2,FALSE),"PROD. NÃO ENCONTRADO"))</f>
        <v/>
      </c>
      <c r="G1194" s="94"/>
      <c r="H1194" s="69" t="str">
        <f>IFERROR(G1194*VLOOKUP(E1194,Saldo!$P$8:$U$1009,6,FALSE),"")</f>
        <v/>
      </c>
      <c r="I1194" s="104" t="str">
        <f>IFERROR(IF(D1194="","",VLOOKUP(E1194,Saldo!$P$8:$Q$1009,2,FALSE)),"")</f>
        <v/>
      </c>
      <c r="J1194" s="76"/>
      <c r="K1194" s="28" t="str">
        <f t="shared" si="18"/>
        <v/>
      </c>
    </row>
    <row r="1195" spans="1:11" ht="18.95" customHeight="1" x14ac:dyDescent="0.25">
      <c r="A1195" s="52"/>
      <c r="C1195" s="76"/>
      <c r="D1195" s="185"/>
      <c r="E1195" s="76"/>
      <c r="F1195" s="76" t="str">
        <f>IF(E1195="","",IFERROR(VLOOKUP(E1195,Cadastro!$C$9:$D$1009,2,FALSE),"PROD. NÃO ENCONTRADO"))</f>
        <v/>
      </c>
      <c r="G1195" s="94"/>
      <c r="H1195" s="69" t="str">
        <f>IFERROR(G1195*VLOOKUP(E1195,Saldo!$P$8:$U$1009,6,FALSE),"")</f>
        <v/>
      </c>
      <c r="I1195" s="104" t="str">
        <f>IFERROR(IF(D1195="","",VLOOKUP(E1195,Saldo!$P$8:$Q$1009,2,FALSE)),"")</f>
        <v/>
      </c>
      <c r="J1195" s="76"/>
      <c r="K1195" s="28" t="str">
        <f t="shared" si="18"/>
        <v/>
      </c>
    </row>
    <row r="1196" spans="1:11" ht="18.95" customHeight="1" x14ac:dyDescent="0.25">
      <c r="A1196" s="52"/>
      <c r="C1196" s="76"/>
      <c r="D1196" s="185"/>
      <c r="E1196" s="76"/>
      <c r="F1196" s="76" t="str">
        <f>IF(E1196="","",IFERROR(VLOOKUP(E1196,Cadastro!$C$9:$D$1009,2,FALSE),"PROD. NÃO ENCONTRADO"))</f>
        <v/>
      </c>
      <c r="G1196" s="94"/>
      <c r="H1196" s="69" t="str">
        <f>IFERROR(G1196*VLOOKUP(E1196,Saldo!$P$8:$U$1009,6,FALSE),"")</f>
        <v/>
      </c>
      <c r="I1196" s="104" t="str">
        <f>IFERROR(IF(D1196="","",VLOOKUP(E1196,Saldo!$P$8:$Q$1009,2,FALSE)),"")</f>
        <v/>
      </c>
      <c r="J1196" s="76"/>
      <c r="K1196" s="28" t="str">
        <f t="shared" si="18"/>
        <v/>
      </c>
    </row>
    <row r="1197" spans="1:11" ht="18.95" customHeight="1" x14ac:dyDescent="0.25">
      <c r="A1197" s="52"/>
      <c r="C1197" s="76"/>
      <c r="D1197" s="185"/>
      <c r="E1197" s="76"/>
      <c r="F1197" s="76" t="str">
        <f>IF(E1197="","",IFERROR(VLOOKUP(E1197,Cadastro!$C$9:$D$1009,2,FALSE),"PROD. NÃO ENCONTRADO"))</f>
        <v/>
      </c>
      <c r="G1197" s="94"/>
      <c r="H1197" s="69" t="str">
        <f>IFERROR(G1197*VLOOKUP(E1197,Saldo!$P$8:$U$1009,6,FALSE),"")</f>
        <v/>
      </c>
      <c r="I1197" s="104" t="str">
        <f>IFERROR(IF(D1197="","",VLOOKUP(E1197,Saldo!$P$8:$Q$1009,2,FALSE)),"")</f>
        <v/>
      </c>
      <c r="J1197" s="76"/>
      <c r="K1197" s="28" t="str">
        <f t="shared" si="18"/>
        <v/>
      </c>
    </row>
    <row r="1198" spans="1:11" ht="18.95" customHeight="1" x14ac:dyDescent="0.25">
      <c r="A1198" s="52"/>
      <c r="C1198" s="76"/>
      <c r="D1198" s="185"/>
      <c r="E1198" s="76"/>
      <c r="F1198" s="76" t="str">
        <f>IF(E1198="","",IFERROR(VLOOKUP(E1198,Cadastro!$C$9:$D$1009,2,FALSE),"PROD. NÃO ENCONTRADO"))</f>
        <v/>
      </c>
      <c r="G1198" s="94"/>
      <c r="H1198" s="69" t="str">
        <f>IFERROR(G1198*VLOOKUP(E1198,Saldo!$P$8:$U$1009,6,FALSE),"")</f>
        <v/>
      </c>
      <c r="I1198" s="104" t="str">
        <f>IFERROR(IF(D1198="","",VLOOKUP(E1198,Saldo!$P$8:$Q$1009,2,FALSE)),"")</f>
        <v/>
      </c>
      <c r="J1198" s="76"/>
      <c r="K1198" s="28" t="str">
        <f t="shared" si="18"/>
        <v/>
      </c>
    </row>
    <row r="1199" spans="1:11" ht="18.95" customHeight="1" x14ac:dyDescent="0.25">
      <c r="A1199" s="52"/>
      <c r="C1199" s="76"/>
      <c r="D1199" s="185"/>
      <c r="E1199" s="76"/>
      <c r="F1199" s="76" t="str">
        <f>IF(E1199="","",IFERROR(VLOOKUP(E1199,Cadastro!$C$9:$D$1009,2,FALSE),"PROD. NÃO ENCONTRADO"))</f>
        <v/>
      </c>
      <c r="G1199" s="94"/>
      <c r="H1199" s="69" t="str">
        <f>IFERROR(G1199*VLOOKUP(E1199,Saldo!$P$8:$U$1009,6,FALSE),"")</f>
        <v/>
      </c>
      <c r="I1199" s="104" t="str">
        <f>IFERROR(IF(D1199="","",VLOOKUP(E1199,Saldo!$P$8:$Q$1009,2,FALSE)),"")</f>
        <v/>
      </c>
      <c r="J1199" s="76"/>
      <c r="K1199" s="28" t="str">
        <f t="shared" si="18"/>
        <v/>
      </c>
    </row>
    <row r="1200" spans="1:11" ht="18.95" customHeight="1" x14ac:dyDescent="0.25">
      <c r="A1200" s="52"/>
      <c r="C1200" s="76"/>
      <c r="D1200" s="185"/>
      <c r="E1200" s="76"/>
      <c r="F1200" s="76" t="str">
        <f>IF(E1200="","",IFERROR(VLOOKUP(E1200,Cadastro!$C$9:$D$1009,2,FALSE),"PROD. NÃO ENCONTRADO"))</f>
        <v/>
      </c>
      <c r="G1200" s="94"/>
      <c r="H1200" s="69" t="str">
        <f>IFERROR(G1200*VLOOKUP(E1200,Saldo!$P$8:$U$1009,6,FALSE),"")</f>
        <v/>
      </c>
      <c r="I1200" s="104" t="str">
        <f>IFERROR(IF(D1200="","",VLOOKUP(E1200,Saldo!$P$8:$Q$1009,2,FALSE)),"")</f>
        <v/>
      </c>
      <c r="J1200" s="76"/>
      <c r="K1200" s="28" t="str">
        <f t="shared" si="18"/>
        <v/>
      </c>
    </row>
    <row r="1201" spans="1:11" ht="18.95" customHeight="1" x14ac:dyDescent="0.25">
      <c r="A1201" s="52"/>
      <c r="C1201" s="76"/>
      <c r="D1201" s="185"/>
      <c r="E1201" s="76"/>
      <c r="F1201" s="76" t="str">
        <f>IF(E1201="","",IFERROR(VLOOKUP(E1201,Cadastro!$C$9:$D$1009,2,FALSE),"PROD. NÃO ENCONTRADO"))</f>
        <v/>
      </c>
      <c r="G1201" s="94"/>
      <c r="H1201" s="69" t="str">
        <f>IFERROR(G1201*VLOOKUP(E1201,Saldo!$P$8:$U$1009,6,FALSE),"")</f>
        <v/>
      </c>
      <c r="I1201" s="104" t="str">
        <f>IFERROR(IF(D1201="","",VLOOKUP(E1201,Saldo!$P$8:$Q$1009,2,FALSE)),"")</f>
        <v/>
      </c>
      <c r="J1201" s="76"/>
      <c r="K1201" s="28" t="str">
        <f t="shared" si="18"/>
        <v/>
      </c>
    </row>
    <row r="1202" spans="1:11" ht="18.95" customHeight="1" x14ac:dyDescent="0.25">
      <c r="A1202" s="52"/>
      <c r="C1202" s="76"/>
      <c r="D1202" s="185"/>
      <c r="E1202" s="76"/>
      <c r="F1202" s="76" t="str">
        <f>IF(E1202="","",IFERROR(VLOOKUP(E1202,Cadastro!$C$9:$D$1009,2,FALSE),"PROD. NÃO ENCONTRADO"))</f>
        <v/>
      </c>
      <c r="G1202" s="94"/>
      <c r="H1202" s="69" t="str">
        <f>IFERROR(G1202*VLOOKUP(E1202,Saldo!$P$8:$U$1009,6,FALSE),"")</f>
        <v/>
      </c>
      <c r="I1202" s="104" t="str">
        <f>IFERROR(IF(D1202="","",VLOOKUP(E1202,Saldo!$P$8:$Q$1009,2,FALSE)),"")</f>
        <v/>
      </c>
      <c r="J1202" s="76"/>
      <c r="K1202" s="28" t="str">
        <f t="shared" si="18"/>
        <v/>
      </c>
    </row>
    <row r="1203" spans="1:11" ht="18.95" customHeight="1" x14ac:dyDescent="0.25">
      <c r="A1203" s="52"/>
      <c r="C1203" s="76"/>
      <c r="D1203" s="185"/>
      <c r="E1203" s="76"/>
      <c r="F1203" s="76" t="str">
        <f>IF(E1203="","",IFERROR(VLOOKUP(E1203,Cadastro!$C$9:$D$1009,2,FALSE),"PROD. NÃO ENCONTRADO"))</f>
        <v/>
      </c>
      <c r="G1203" s="94"/>
      <c r="H1203" s="69" t="str">
        <f>IFERROR(G1203*VLOOKUP(E1203,Saldo!$P$8:$U$1009,6,FALSE),"")</f>
        <v/>
      </c>
      <c r="I1203" s="104" t="str">
        <f>IFERROR(IF(D1203="","",VLOOKUP(E1203,Saldo!$P$8:$Q$1009,2,FALSE)),"")</f>
        <v/>
      </c>
      <c r="J1203" s="76"/>
      <c r="K1203" s="28" t="str">
        <f t="shared" si="18"/>
        <v/>
      </c>
    </row>
    <row r="1204" spans="1:11" ht="18.95" customHeight="1" x14ac:dyDescent="0.25">
      <c r="A1204" s="52"/>
      <c r="C1204" s="76"/>
      <c r="D1204" s="185"/>
      <c r="E1204" s="76"/>
      <c r="F1204" s="76" t="str">
        <f>IF(E1204="","",IFERROR(VLOOKUP(E1204,Cadastro!$C$9:$D$1009,2,FALSE),"PROD. NÃO ENCONTRADO"))</f>
        <v/>
      </c>
      <c r="G1204" s="94"/>
      <c r="H1204" s="69" t="str">
        <f>IFERROR(G1204*VLOOKUP(E1204,Saldo!$P$8:$U$1009,6,FALSE),"")</f>
        <v/>
      </c>
      <c r="I1204" s="104" t="str">
        <f>IFERROR(IF(D1204="","",VLOOKUP(E1204,Saldo!$P$8:$Q$1009,2,FALSE)),"")</f>
        <v/>
      </c>
      <c r="J1204" s="76"/>
      <c r="K1204" s="28" t="str">
        <f t="shared" si="18"/>
        <v/>
      </c>
    </row>
    <row r="1205" spans="1:11" ht="18.95" customHeight="1" x14ac:dyDescent="0.25">
      <c r="A1205" s="52"/>
      <c r="C1205" s="76"/>
      <c r="D1205" s="185"/>
      <c r="E1205" s="76"/>
      <c r="F1205" s="76" t="str">
        <f>IF(E1205="","",IFERROR(VLOOKUP(E1205,Cadastro!$C$9:$D$1009,2,FALSE),"PROD. NÃO ENCONTRADO"))</f>
        <v/>
      </c>
      <c r="G1205" s="94"/>
      <c r="H1205" s="69" t="str">
        <f>IFERROR(G1205*VLOOKUP(E1205,Saldo!$P$8:$U$1009,6,FALSE),"")</f>
        <v/>
      </c>
      <c r="I1205" s="104" t="str">
        <f>IFERROR(IF(D1205="","",VLOOKUP(E1205,Saldo!$P$8:$Q$1009,2,FALSE)),"")</f>
        <v/>
      </c>
      <c r="J1205" s="76"/>
      <c r="K1205" s="28" t="str">
        <f t="shared" si="18"/>
        <v/>
      </c>
    </row>
    <row r="1206" spans="1:11" ht="18.95" customHeight="1" x14ac:dyDescent="0.25">
      <c r="A1206" s="52"/>
      <c r="C1206" s="76"/>
      <c r="D1206" s="185"/>
      <c r="E1206" s="76"/>
      <c r="F1206" s="76" t="str">
        <f>IF(E1206="","",IFERROR(VLOOKUP(E1206,Cadastro!$C$9:$D$1009,2,FALSE),"PROD. NÃO ENCONTRADO"))</f>
        <v/>
      </c>
      <c r="G1206" s="94"/>
      <c r="H1206" s="69" t="str">
        <f>IFERROR(G1206*VLOOKUP(E1206,Saldo!$P$8:$U$1009,6,FALSE),"")</f>
        <v/>
      </c>
      <c r="I1206" s="104" t="str">
        <f>IFERROR(IF(D1206="","",VLOOKUP(E1206,Saldo!$P$8:$Q$1009,2,FALSE)),"")</f>
        <v/>
      </c>
      <c r="J1206" s="76"/>
      <c r="K1206" s="28" t="str">
        <f t="shared" si="18"/>
        <v/>
      </c>
    </row>
    <row r="1207" spans="1:11" ht="18.95" customHeight="1" x14ac:dyDescent="0.25">
      <c r="A1207" s="52"/>
      <c r="C1207" s="76"/>
      <c r="D1207" s="185"/>
      <c r="E1207" s="76"/>
      <c r="F1207" s="76" t="str">
        <f>IF(E1207="","",IFERROR(VLOOKUP(E1207,Cadastro!$C$9:$D$1009,2,FALSE),"PROD. NÃO ENCONTRADO"))</f>
        <v/>
      </c>
      <c r="G1207" s="94"/>
      <c r="H1207" s="69" t="str">
        <f>IFERROR(G1207*VLOOKUP(E1207,Saldo!$P$8:$U$1009,6,FALSE),"")</f>
        <v/>
      </c>
      <c r="I1207" s="104" t="str">
        <f>IFERROR(IF(D1207="","",VLOOKUP(E1207,Saldo!$P$8:$Q$1009,2,FALSE)),"")</f>
        <v/>
      </c>
      <c r="J1207" s="76"/>
      <c r="K1207" s="28" t="str">
        <f t="shared" si="18"/>
        <v/>
      </c>
    </row>
    <row r="1208" spans="1:11" ht="18.95" customHeight="1" x14ac:dyDescent="0.25">
      <c r="A1208" s="52"/>
      <c r="C1208" s="76"/>
      <c r="D1208" s="185"/>
      <c r="E1208" s="76"/>
      <c r="F1208" s="76" t="str">
        <f>IF(E1208="","",IFERROR(VLOOKUP(E1208,Cadastro!$C$9:$D$1009,2,FALSE),"PROD. NÃO ENCONTRADO"))</f>
        <v/>
      </c>
      <c r="G1208" s="94"/>
      <c r="H1208" s="69" t="str">
        <f>IFERROR(G1208*VLOOKUP(E1208,Saldo!$P$8:$U$1009,6,FALSE),"")</f>
        <v/>
      </c>
      <c r="I1208" s="104" t="str">
        <f>IFERROR(IF(D1208="","",VLOOKUP(E1208,Saldo!$P$8:$Q$1009,2,FALSE)),"")</f>
        <v/>
      </c>
      <c r="J1208" s="76"/>
      <c r="K1208" s="28" t="str">
        <f t="shared" si="18"/>
        <v/>
      </c>
    </row>
    <row r="1209" spans="1:11" ht="18.95" customHeight="1" x14ac:dyDescent="0.25">
      <c r="A1209" s="52"/>
      <c r="C1209" s="76"/>
      <c r="D1209" s="185"/>
      <c r="E1209" s="76"/>
      <c r="F1209" s="76" t="str">
        <f>IF(E1209="","",IFERROR(VLOOKUP(E1209,Cadastro!$C$9:$D$1009,2,FALSE),"PROD. NÃO ENCONTRADO"))</f>
        <v/>
      </c>
      <c r="G1209" s="94"/>
      <c r="H1209" s="69" t="str">
        <f>IFERROR(G1209*VLOOKUP(E1209,Saldo!$P$8:$U$1009,6,FALSE),"")</f>
        <v/>
      </c>
      <c r="I1209" s="104" t="str">
        <f>IFERROR(IF(D1209="","",VLOOKUP(E1209,Saldo!$P$8:$Q$1009,2,FALSE)),"")</f>
        <v/>
      </c>
      <c r="J1209" s="76"/>
      <c r="K1209" s="28" t="str">
        <f t="shared" si="18"/>
        <v/>
      </c>
    </row>
    <row r="1210" spans="1:11" ht="18.95" customHeight="1" x14ac:dyDescent="0.25">
      <c r="A1210" s="52"/>
      <c r="C1210" s="76"/>
      <c r="D1210" s="185"/>
      <c r="E1210" s="76"/>
      <c r="F1210" s="76" t="str">
        <f>IF(E1210="","",IFERROR(VLOOKUP(E1210,Cadastro!$C$9:$D$1009,2,FALSE),"PROD. NÃO ENCONTRADO"))</f>
        <v/>
      </c>
      <c r="G1210" s="94"/>
      <c r="H1210" s="69" t="str">
        <f>IFERROR(G1210*VLOOKUP(E1210,Saldo!$P$8:$U$1009,6,FALSE),"")</f>
        <v/>
      </c>
      <c r="I1210" s="104" t="str">
        <f>IFERROR(IF(D1210="","",VLOOKUP(E1210,Saldo!$P$8:$Q$1009,2,FALSE)),"")</f>
        <v/>
      </c>
      <c r="J1210" s="76"/>
      <c r="K1210" s="28" t="str">
        <f t="shared" si="18"/>
        <v/>
      </c>
    </row>
    <row r="1211" spans="1:11" ht="18.95" customHeight="1" x14ac:dyDescent="0.25">
      <c r="A1211" s="52"/>
      <c r="C1211" s="76"/>
      <c r="D1211" s="185"/>
      <c r="E1211" s="76"/>
      <c r="F1211" s="76" t="str">
        <f>IF(E1211="","",IFERROR(VLOOKUP(E1211,Cadastro!$C$9:$D$1009,2,FALSE),"PROD. NÃO ENCONTRADO"))</f>
        <v/>
      </c>
      <c r="G1211" s="94"/>
      <c r="H1211" s="69" t="str">
        <f>IFERROR(G1211*VLOOKUP(E1211,Saldo!$P$8:$U$1009,6,FALSE),"")</f>
        <v/>
      </c>
      <c r="I1211" s="104" t="str">
        <f>IFERROR(IF(D1211="","",VLOOKUP(E1211,Saldo!$P$8:$Q$1009,2,FALSE)),"")</f>
        <v/>
      </c>
      <c r="J1211" s="76"/>
      <c r="K1211" s="28" t="str">
        <f t="shared" si="18"/>
        <v/>
      </c>
    </row>
    <row r="1212" spans="1:11" ht="18.95" customHeight="1" x14ac:dyDescent="0.25">
      <c r="A1212" s="52"/>
      <c r="C1212" s="76"/>
      <c r="D1212" s="185"/>
      <c r="E1212" s="76"/>
      <c r="F1212" s="76" t="str">
        <f>IF(E1212="","",IFERROR(VLOOKUP(E1212,Cadastro!$C$9:$D$1009,2,FALSE),"PROD. NÃO ENCONTRADO"))</f>
        <v/>
      </c>
      <c r="G1212" s="94"/>
      <c r="H1212" s="69" t="str">
        <f>IFERROR(G1212*VLOOKUP(E1212,Saldo!$P$8:$U$1009,6,FALSE),"")</f>
        <v/>
      </c>
      <c r="I1212" s="104" t="str">
        <f>IFERROR(IF(D1212="","",VLOOKUP(E1212,Saldo!$P$8:$Q$1009,2,FALSE)),"")</f>
        <v/>
      </c>
      <c r="J1212" s="76"/>
      <c r="K1212" s="28" t="str">
        <f t="shared" si="18"/>
        <v/>
      </c>
    </row>
    <row r="1213" spans="1:11" ht="18.95" customHeight="1" x14ac:dyDescent="0.25">
      <c r="A1213" s="52"/>
      <c r="C1213" s="76"/>
      <c r="D1213" s="185"/>
      <c r="E1213" s="76"/>
      <c r="F1213" s="76" t="str">
        <f>IF(E1213="","",IFERROR(VLOOKUP(E1213,Cadastro!$C$9:$D$1009,2,FALSE),"PROD. NÃO ENCONTRADO"))</f>
        <v/>
      </c>
      <c r="G1213" s="94"/>
      <c r="H1213" s="69" t="str">
        <f>IFERROR(G1213*VLOOKUP(E1213,Saldo!$P$8:$U$1009,6,FALSE),"")</f>
        <v/>
      </c>
      <c r="I1213" s="104" t="str">
        <f>IFERROR(IF(D1213="","",VLOOKUP(E1213,Saldo!$P$8:$Q$1009,2,FALSE)),"")</f>
        <v/>
      </c>
      <c r="J1213" s="76"/>
      <c r="K1213" s="28" t="str">
        <f t="shared" si="18"/>
        <v/>
      </c>
    </row>
    <row r="1214" spans="1:11" ht="18.95" customHeight="1" x14ac:dyDescent="0.25">
      <c r="A1214" s="52"/>
      <c r="C1214" s="76"/>
      <c r="D1214" s="185"/>
      <c r="E1214" s="76"/>
      <c r="F1214" s="76" t="str">
        <f>IF(E1214="","",IFERROR(VLOOKUP(E1214,Cadastro!$C$9:$D$1009,2,FALSE),"PROD. NÃO ENCONTRADO"))</f>
        <v/>
      </c>
      <c r="G1214" s="94"/>
      <c r="H1214" s="69" t="str">
        <f>IFERROR(G1214*VLOOKUP(E1214,Saldo!$P$8:$U$1009,6,FALSE),"")</f>
        <v/>
      </c>
      <c r="I1214" s="104" t="str">
        <f>IFERROR(IF(D1214="","",VLOOKUP(E1214,Saldo!$P$8:$Q$1009,2,FALSE)),"")</f>
        <v/>
      </c>
      <c r="J1214" s="76"/>
      <c r="K1214" s="28" t="str">
        <f t="shared" si="18"/>
        <v/>
      </c>
    </row>
    <row r="1215" spans="1:11" ht="18.95" customHeight="1" x14ac:dyDescent="0.25">
      <c r="A1215" s="52"/>
      <c r="C1215" s="76"/>
      <c r="D1215" s="185"/>
      <c r="E1215" s="76"/>
      <c r="F1215" s="76" t="str">
        <f>IF(E1215="","",IFERROR(VLOOKUP(E1215,Cadastro!$C$9:$D$1009,2,FALSE),"PROD. NÃO ENCONTRADO"))</f>
        <v/>
      </c>
      <c r="G1215" s="94"/>
      <c r="H1215" s="69" t="str">
        <f>IFERROR(G1215*VLOOKUP(E1215,Saldo!$P$8:$U$1009,6,FALSE),"")</f>
        <v/>
      </c>
      <c r="I1215" s="104" t="str">
        <f>IFERROR(IF(D1215="","",VLOOKUP(E1215,Saldo!$P$8:$Q$1009,2,FALSE)),"")</f>
        <v/>
      </c>
      <c r="J1215" s="76"/>
      <c r="K1215" s="28" t="str">
        <f t="shared" si="18"/>
        <v/>
      </c>
    </row>
    <row r="1216" spans="1:11" ht="18.95" customHeight="1" x14ac:dyDescent="0.25">
      <c r="A1216" s="52"/>
      <c r="C1216" s="76"/>
      <c r="D1216" s="185"/>
      <c r="E1216" s="76"/>
      <c r="F1216" s="76" t="str">
        <f>IF(E1216="","",IFERROR(VLOOKUP(E1216,Cadastro!$C$9:$D$1009,2,FALSE),"PROD. NÃO ENCONTRADO"))</f>
        <v/>
      </c>
      <c r="G1216" s="94"/>
      <c r="H1216" s="69" t="str">
        <f>IFERROR(G1216*VLOOKUP(E1216,Saldo!$P$8:$U$1009,6,FALSE),"")</f>
        <v/>
      </c>
      <c r="I1216" s="104" t="str">
        <f>IFERROR(IF(D1216="","",VLOOKUP(E1216,Saldo!$P$8:$Q$1009,2,FALSE)),"")</f>
        <v/>
      </c>
      <c r="J1216" s="76"/>
      <c r="K1216" s="28" t="str">
        <f t="shared" si="18"/>
        <v/>
      </c>
    </row>
    <row r="1217" spans="1:11" ht="18.95" customHeight="1" x14ac:dyDescent="0.25">
      <c r="A1217" s="52"/>
      <c r="C1217" s="76"/>
      <c r="D1217" s="185"/>
      <c r="E1217" s="76"/>
      <c r="F1217" s="76" t="str">
        <f>IF(E1217="","",IFERROR(VLOOKUP(E1217,Cadastro!$C$9:$D$1009,2,FALSE),"PROD. NÃO ENCONTRADO"))</f>
        <v/>
      </c>
      <c r="G1217" s="94"/>
      <c r="H1217" s="69" t="str">
        <f>IFERROR(G1217*VLOOKUP(E1217,Saldo!$P$8:$U$1009,6,FALSE),"")</f>
        <v/>
      </c>
      <c r="I1217" s="104" t="str">
        <f>IFERROR(IF(D1217="","",VLOOKUP(E1217,Saldo!$P$8:$Q$1009,2,FALSE)),"")</f>
        <v/>
      </c>
      <c r="J1217" s="76"/>
      <c r="K1217" s="28" t="str">
        <f t="shared" si="18"/>
        <v/>
      </c>
    </row>
    <row r="1218" spans="1:11" ht="18.95" customHeight="1" x14ac:dyDescent="0.25">
      <c r="A1218" s="52"/>
      <c r="C1218" s="76"/>
      <c r="D1218" s="185"/>
      <c r="E1218" s="76"/>
      <c r="F1218" s="76" t="str">
        <f>IF(E1218="","",IFERROR(VLOOKUP(E1218,Cadastro!$C$9:$D$1009,2,FALSE),"PROD. NÃO ENCONTRADO"))</f>
        <v/>
      </c>
      <c r="G1218" s="94"/>
      <c r="H1218" s="69" t="str">
        <f>IFERROR(G1218*VLOOKUP(E1218,Saldo!$P$8:$U$1009,6,FALSE),"")</f>
        <v/>
      </c>
      <c r="I1218" s="104" t="str">
        <f>IFERROR(IF(D1218="","",VLOOKUP(E1218,Saldo!$P$8:$Q$1009,2,FALSE)),"")</f>
        <v/>
      </c>
      <c r="J1218" s="76"/>
      <c r="K1218" s="28" t="str">
        <f t="shared" si="18"/>
        <v/>
      </c>
    </row>
    <row r="1219" spans="1:11" ht="18.95" customHeight="1" x14ac:dyDescent="0.25">
      <c r="A1219" s="52"/>
      <c r="C1219" s="76"/>
      <c r="D1219" s="185"/>
      <c r="E1219" s="76"/>
      <c r="F1219" s="76" t="str">
        <f>IF(E1219="","",IFERROR(VLOOKUP(E1219,Cadastro!$C$9:$D$1009,2,FALSE),"PROD. NÃO ENCONTRADO"))</f>
        <v/>
      </c>
      <c r="G1219" s="94"/>
      <c r="H1219" s="69" t="str">
        <f>IFERROR(G1219*VLOOKUP(E1219,Saldo!$P$8:$U$1009,6,FALSE),"")</f>
        <v/>
      </c>
      <c r="I1219" s="104" t="str">
        <f>IFERROR(IF(D1219="","",VLOOKUP(E1219,Saldo!$P$8:$Q$1009,2,FALSE)),"")</f>
        <v/>
      </c>
      <c r="J1219" s="76"/>
      <c r="K1219" s="28" t="str">
        <f t="shared" si="18"/>
        <v/>
      </c>
    </row>
    <row r="1220" spans="1:11" ht="18.95" customHeight="1" x14ac:dyDescent="0.25">
      <c r="A1220" s="52"/>
      <c r="C1220" s="76"/>
      <c r="D1220" s="185"/>
      <c r="E1220" s="76"/>
      <c r="F1220" s="76" t="str">
        <f>IF(E1220="","",IFERROR(VLOOKUP(E1220,Cadastro!$C$9:$D$1009,2,FALSE),"PROD. NÃO ENCONTRADO"))</f>
        <v/>
      </c>
      <c r="G1220" s="94"/>
      <c r="H1220" s="69" t="str">
        <f>IFERROR(G1220*VLOOKUP(E1220,Saldo!$P$8:$U$1009,6,FALSE),"")</f>
        <v/>
      </c>
      <c r="I1220" s="104" t="str">
        <f>IFERROR(IF(D1220="","",VLOOKUP(E1220,Saldo!$P$8:$Q$1009,2,FALSE)),"")</f>
        <v/>
      </c>
      <c r="J1220" s="76"/>
      <c r="K1220" s="28" t="str">
        <f t="shared" si="18"/>
        <v/>
      </c>
    </row>
    <row r="1221" spans="1:11" ht="18.95" customHeight="1" x14ac:dyDescent="0.25">
      <c r="A1221" s="52"/>
      <c r="C1221" s="76"/>
      <c r="D1221" s="185"/>
      <c r="E1221" s="76"/>
      <c r="F1221" s="76" t="str">
        <f>IF(E1221="","",IFERROR(VLOOKUP(E1221,Cadastro!$C$9:$D$1009,2,FALSE),"PROD. NÃO ENCONTRADO"))</f>
        <v/>
      </c>
      <c r="G1221" s="94"/>
      <c r="H1221" s="69" t="str">
        <f>IFERROR(G1221*VLOOKUP(E1221,Saldo!$P$8:$U$1009,6,FALSE),"")</f>
        <v/>
      </c>
      <c r="I1221" s="104" t="str">
        <f>IFERROR(IF(D1221="","",VLOOKUP(E1221,Saldo!$P$8:$Q$1009,2,FALSE)),"")</f>
        <v/>
      </c>
      <c r="J1221" s="76"/>
      <c r="K1221" s="28" t="str">
        <f t="shared" si="18"/>
        <v/>
      </c>
    </row>
    <row r="1222" spans="1:11" ht="18.95" customHeight="1" x14ac:dyDescent="0.25">
      <c r="A1222" s="52"/>
      <c r="C1222" s="76"/>
      <c r="D1222" s="185"/>
      <c r="E1222" s="76"/>
      <c r="F1222" s="76" t="str">
        <f>IF(E1222="","",IFERROR(VLOOKUP(E1222,Cadastro!$C$9:$D$1009,2,FALSE),"PROD. NÃO ENCONTRADO"))</f>
        <v/>
      </c>
      <c r="G1222" s="94"/>
      <c r="H1222" s="69" t="str">
        <f>IFERROR(G1222*VLOOKUP(E1222,Saldo!$P$8:$U$1009,6,FALSE),"")</f>
        <v/>
      </c>
      <c r="I1222" s="104" t="str">
        <f>IFERROR(IF(D1222="","",VLOOKUP(E1222,Saldo!$P$8:$Q$1009,2,FALSE)),"")</f>
        <v/>
      </c>
      <c r="J1222" s="76"/>
      <c r="K1222" s="28" t="str">
        <f t="shared" si="18"/>
        <v/>
      </c>
    </row>
    <row r="1223" spans="1:11" ht="18.95" customHeight="1" x14ac:dyDescent="0.25">
      <c r="A1223" s="52"/>
      <c r="C1223" s="76"/>
      <c r="D1223" s="185"/>
      <c r="E1223" s="76"/>
      <c r="F1223" s="76" t="str">
        <f>IF(E1223="","",IFERROR(VLOOKUP(E1223,Cadastro!$C$9:$D$1009,2,FALSE),"PROD. NÃO ENCONTRADO"))</f>
        <v/>
      </c>
      <c r="G1223" s="94"/>
      <c r="H1223" s="69" t="str">
        <f>IFERROR(G1223*VLOOKUP(E1223,Saldo!$P$8:$U$1009,6,FALSE),"")</f>
        <v/>
      </c>
      <c r="I1223" s="104" t="str">
        <f>IFERROR(IF(D1223="","",VLOOKUP(E1223,Saldo!$P$8:$Q$1009,2,FALSE)),"")</f>
        <v/>
      </c>
      <c r="J1223" s="76"/>
      <c r="K1223" s="28" t="str">
        <f t="shared" si="18"/>
        <v/>
      </c>
    </row>
    <row r="1224" spans="1:11" ht="18.95" customHeight="1" x14ac:dyDescent="0.25">
      <c r="A1224" s="52"/>
      <c r="C1224" s="76"/>
      <c r="D1224" s="185"/>
      <c r="E1224" s="76"/>
      <c r="F1224" s="76" t="str">
        <f>IF(E1224="","",IFERROR(VLOOKUP(E1224,Cadastro!$C$9:$D$1009,2,FALSE),"PROD. NÃO ENCONTRADO"))</f>
        <v/>
      </c>
      <c r="G1224" s="94"/>
      <c r="H1224" s="69" t="str">
        <f>IFERROR(G1224*VLOOKUP(E1224,Saldo!$P$8:$U$1009,6,FALSE),"")</f>
        <v/>
      </c>
      <c r="I1224" s="104" t="str">
        <f>IFERROR(IF(D1224="","",VLOOKUP(E1224,Saldo!$P$8:$Q$1009,2,FALSE)),"")</f>
        <v/>
      </c>
      <c r="J1224" s="76"/>
      <c r="K1224" s="28" t="str">
        <f t="shared" si="18"/>
        <v/>
      </c>
    </row>
    <row r="1225" spans="1:11" ht="18.95" customHeight="1" x14ac:dyDescent="0.25">
      <c r="A1225" s="52"/>
      <c r="C1225" s="76"/>
      <c r="D1225" s="185"/>
      <c r="E1225" s="76"/>
      <c r="F1225" s="76" t="str">
        <f>IF(E1225="","",IFERROR(VLOOKUP(E1225,Cadastro!$C$9:$D$1009,2,FALSE),"PROD. NÃO ENCONTRADO"))</f>
        <v/>
      </c>
      <c r="G1225" s="94"/>
      <c r="H1225" s="69" t="str">
        <f>IFERROR(G1225*VLOOKUP(E1225,Saldo!$P$8:$U$1009,6,FALSE),"")</f>
        <v/>
      </c>
      <c r="I1225" s="104" t="str">
        <f>IFERROR(IF(D1225="","",VLOOKUP(E1225,Saldo!$P$8:$Q$1009,2,FALSE)),"")</f>
        <v/>
      </c>
      <c r="J1225" s="76"/>
      <c r="K1225" s="28" t="str">
        <f t="shared" si="18"/>
        <v/>
      </c>
    </row>
    <row r="1226" spans="1:11" ht="18.95" customHeight="1" x14ac:dyDescent="0.25">
      <c r="A1226" s="52"/>
      <c r="C1226" s="76"/>
      <c r="D1226" s="185"/>
      <c r="E1226" s="76"/>
      <c r="F1226" s="76" t="str">
        <f>IF(E1226="","",IFERROR(VLOOKUP(E1226,Cadastro!$C$9:$D$1009,2,FALSE),"PROD. NÃO ENCONTRADO"))</f>
        <v/>
      </c>
      <c r="G1226" s="94"/>
      <c r="H1226" s="69" t="str">
        <f>IFERROR(G1226*VLOOKUP(E1226,Saldo!$P$8:$U$1009,6,FALSE),"")</f>
        <v/>
      </c>
      <c r="I1226" s="104" t="str">
        <f>IFERROR(IF(D1226="","",VLOOKUP(E1226,Saldo!$P$8:$Q$1009,2,FALSE)),"")</f>
        <v/>
      </c>
      <c r="J1226" s="76"/>
      <c r="K1226" s="28" t="str">
        <f t="shared" ref="K1226:K1289" si="19">IF(D1226="","",MONTH(D1226))</f>
        <v/>
      </c>
    </row>
    <row r="1227" spans="1:11" ht="18.95" customHeight="1" x14ac:dyDescent="0.25">
      <c r="A1227" s="52"/>
      <c r="C1227" s="76"/>
      <c r="D1227" s="185"/>
      <c r="E1227" s="76"/>
      <c r="F1227" s="76" t="str">
        <f>IF(E1227="","",IFERROR(VLOOKUP(E1227,Cadastro!$C$9:$D$1009,2,FALSE),"PROD. NÃO ENCONTRADO"))</f>
        <v/>
      </c>
      <c r="G1227" s="94"/>
      <c r="H1227" s="69" t="str">
        <f>IFERROR(G1227*VLOOKUP(E1227,Saldo!$P$8:$U$1009,6,FALSE),"")</f>
        <v/>
      </c>
      <c r="I1227" s="104" t="str">
        <f>IFERROR(IF(D1227="","",VLOOKUP(E1227,Saldo!$P$8:$Q$1009,2,FALSE)),"")</f>
        <v/>
      </c>
      <c r="J1227" s="76"/>
      <c r="K1227" s="28" t="str">
        <f t="shared" si="19"/>
        <v/>
      </c>
    </row>
    <row r="1228" spans="1:11" ht="18.95" customHeight="1" x14ac:dyDescent="0.25">
      <c r="A1228" s="52"/>
      <c r="C1228" s="76"/>
      <c r="D1228" s="185"/>
      <c r="E1228" s="76"/>
      <c r="F1228" s="76" t="str">
        <f>IF(E1228="","",IFERROR(VLOOKUP(E1228,Cadastro!$C$9:$D$1009,2,FALSE),"PROD. NÃO ENCONTRADO"))</f>
        <v/>
      </c>
      <c r="G1228" s="94"/>
      <c r="H1228" s="69" t="str">
        <f>IFERROR(G1228*VLOOKUP(E1228,Saldo!$P$8:$U$1009,6,FALSE),"")</f>
        <v/>
      </c>
      <c r="I1228" s="104" t="str">
        <f>IFERROR(IF(D1228="","",VLOOKUP(E1228,Saldo!$P$8:$Q$1009,2,FALSE)),"")</f>
        <v/>
      </c>
      <c r="J1228" s="76"/>
      <c r="K1228" s="28" t="str">
        <f t="shared" si="19"/>
        <v/>
      </c>
    </row>
    <row r="1229" spans="1:11" ht="18.95" customHeight="1" x14ac:dyDescent="0.25">
      <c r="A1229" s="52"/>
      <c r="C1229" s="76"/>
      <c r="D1229" s="185"/>
      <c r="E1229" s="76"/>
      <c r="F1229" s="76" t="str">
        <f>IF(E1229="","",IFERROR(VLOOKUP(E1229,Cadastro!$C$9:$D$1009,2,FALSE),"PROD. NÃO ENCONTRADO"))</f>
        <v/>
      </c>
      <c r="G1229" s="94"/>
      <c r="H1229" s="69" t="str">
        <f>IFERROR(G1229*VLOOKUP(E1229,Saldo!$P$8:$U$1009,6,FALSE),"")</f>
        <v/>
      </c>
      <c r="I1229" s="104" t="str">
        <f>IFERROR(IF(D1229="","",VLOOKUP(E1229,Saldo!$P$8:$Q$1009,2,FALSE)),"")</f>
        <v/>
      </c>
      <c r="J1229" s="76"/>
      <c r="K1229" s="28" t="str">
        <f t="shared" si="19"/>
        <v/>
      </c>
    </row>
    <row r="1230" spans="1:11" ht="18.95" customHeight="1" x14ac:dyDescent="0.25">
      <c r="A1230" s="52"/>
      <c r="C1230" s="76"/>
      <c r="D1230" s="185"/>
      <c r="E1230" s="76"/>
      <c r="F1230" s="76" t="str">
        <f>IF(E1230="","",IFERROR(VLOOKUP(E1230,Cadastro!$C$9:$D$1009,2,FALSE),"PROD. NÃO ENCONTRADO"))</f>
        <v/>
      </c>
      <c r="G1230" s="94"/>
      <c r="H1230" s="69" t="str">
        <f>IFERROR(G1230*VLOOKUP(E1230,Saldo!$P$8:$U$1009,6,FALSE),"")</f>
        <v/>
      </c>
      <c r="I1230" s="104" t="str">
        <f>IFERROR(IF(D1230="","",VLOOKUP(E1230,Saldo!$P$8:$Q$1009,2,FALSE)),"")</f>
        <v/>
      </c>
      <c r="J1230" s="76"/>
      <c r="K1230" s="28" t="str">
        <f t="shared" si="19"/>
        <v/>
      </c>
    </row>
    <row r="1231" spans="1:11" ht="18.95" customHeight="1" x14ac:dyDescent="0.25">
      <c r="A1231" s="52"/>
      <c r="C1231" s="76"/>
      <c r="D1231" s="185"/>
      <c r="E1231" s="76"/>
      <c r="F1231" s="76" t="str">
        <f>IF(E1231="","",IFERROR(VLOOKUP(E1231,Cadastro!$C$9:$D$1009,2,FALSE),"PROD. NÃO ENCONTRADO"))</f>
        <v/>
      </c>
      <c r="G1231" s="94"/>
      <c r="H1231" s="69" t="str">
        <f>IFERROR(G1231*VLOOKUP(E1231,Saldo!$P$8:$U$1009,6,FALSE),"")</f>
        <v/>
      </c>
      <c r="I1231" s="104" t="str">
        <f>IFERROR(IF(D1231="","",VLOOKUP(E1231,Saldo!$P$8:$Q$1009,2,FALSE)),"")</f>
        <v/>
      </c>
      <c r="J1231" s="76"/>
      <c r="K1231" s="28" t="str">
        <f t="shared" si="19"/>
        <v/>
      </c>
    </row>
    <row r="1232" spans="1:11" ht="18.95" customHeight="1" x14ac:dyDescent="0.25">
      <c r="A1232" s="52"/>
      <c r="C1232" s="76"/>
      <c r="D1232" s="185"/>
      <c r="E1232" s="76"/>
      <c r="F1232" s="76" t="str">
        <f>IF(E1232="","",IFERROR(VLOOKUP(E1232,Cadastro!$C$9:$D$1009,2,FALSE),"PROD. NÃO ENCONTRADO"))</f>
        <v/>
      </c>
      <c r="G1232" s="94"/>
      <c r="H1232" s="69" t="str">
        <f>IFERROR(G1232*VLOOKUP(E1232,Saldo!$P$8:$U$1009,6,FALSE),"")</f>
        <v/>
      </c>
      <c r="I1232" s="104" t="str">
        <f>IFERROR(IF(D1232="","",VLOOKUP(E1232,Saldo!$P$8:$Q$1009,2,FALSE)),"")</f>
        <v/>
      </c>
      <c r="J1232" s="76"/>
      <c r="K1232" s="28" t="str">
        <f t="shared" si="19"/>
        <v/>
      </c>
    </row>
    <row r="1233" spans="1:11" ht="18.95" customHeight="1" x14ac:dyDescent="0.25">
      <c r="A1233" s="52"/>
      <c r="C1233" s="76"/>
      <c r="D1233" s="185"/>
      <c r="E1233" s="76"/>
      <c r="F1233" s="76" t="str">
        <f>IF(E1233="","",IFERROR(VLOOKUP(E1233,Cadastro!$C$9:$D$1009,2,FALSE),"PROD. NÃO ENCONTRADO"))</f>
        <v/>
      </c>
      <c r="G1233" s="94"/>
      <c r="H1233" s="69" t="str">
        <f>IFERROR(G1233*VLOOKUP(E1233,Saldo!$P$8:$U$1009,6,FALSE),"")</f>
        <v/>
      </c>
      <c r="I1233" s="104" t="str">
        <f>IFERROR(IF(D1233="","",VLOOKUP(E1233,Saldo!$P$8:$Q$1009,2,FALSE)),"")</f>
        <v/>
      </c>
      <c r="J1233" s="76"/>
      <c r="K1233" s="28" t="str">
        <f t="shared" si="19"/>
        <v/>
      </c>
    </row>
    <row r="1234" spans="1:11" ht="18.95" customHeight="1" x14ac:dyDescent="0.25">
      <c r="A1234" s="52"/>
      <c r="C1234" s="76"/>
      <c r="D1234" s="185"/>
      <c r="E1234" s="76"/>
      <c r="F1234" s="76" t="str">
        <f>IF(E1234="","",IFERROR(VLOOKUP(E1234,Cadastro!$C$9:$D$1009,2,FALSE),"PROD. NÃO ENCONTRADO"))</f>
        <v/>
      </c>
      <c r="G1234" s="94"/>
      <c r="H1234" s="69" t="str">
        <f>IFERROR(G1234*VLOOKUP(E1234,Saldo!$P$8:$U$1009,6,FALSE),"")</f>
        <v/>
      </c>
      <c r="I1234" s="104" t="str">
        <f>IFERROR(IF(D1234="","",VLOOKUP(E1234,Saldo!$P$8:$Q$1009,2,FALSE)),"")</f>
        <v/>
      </c>
      <c r="J1234" s="76"/>
      <c r="K1234" s="28" t="str">
        <f t="shared" si="19"/>
        <v/>
      </c>
    </row>
    <row r="1235" spans="1:11" ht="18.95" customHeight="1" x14ac:dyDescent="0.25">
      <c r="A1235" s="52"/>
      <c r="C1235" s="76"/>
      <c r="D1235" s="185"/>
      <c r="E1235" s="76"/>
      <c r="F1235" s="76" t="str">
        <f>IF(E1235="","",IFERROR(VLOOKUP(E1235,Cadastro!$C$9:$D$1009,2,FALSE),"PROD. NÃO ENCONTRADO"))</f>
        <v/>
      </c>
      <c r="G1235" s="94"/>
      <c r="H1235" s="69" t="str">
        <f>IFERROR(G1235*VLOOKUP(E1235,Saldo!$P$8:$U$1009,6,FALSE),"")</f>
        <v/>
      </c>
      <c r="I1235" s="104" t="str">
        <f>IFERROR(IF(D1235="","",VLOOKUP(E1235,Saldo!$P$8:$Q$1009,2,FALSE)),"")</f>
        <v/>
      </c>
      <c r="J1235" s="76"/>
      <c r="K1235" s="28" t="str">
        <f t="shared" si="19"/>
        <v/>
      </c>
    </row>
    <row r="1236" spans="1:11" ht="18.95" customHeight="1" x14ac:dyDescent="0.25">
      <c r="A1236" s="52"/>
      <c r="C1236" s="76"/>
      <c r="D1236" s="185"/>
      <c r="E1236" s="76"/>
      <c r="F1236" s="76" t="str">
        <f>IF(E1236="","",IFERROR(VLOOKUP(E1236,Cadastro!$C$9:$D$1009,2,FALSE),"PROD. NÃO ENCONTRADO"))</f>
        <v/>
      </c>
      <c r="G1236" s="94"/>
      <c r="H1236" s="69" t="str">
        <f>IFERROR(G1236*VLOOKUP(E1236,Saldo!$P$8:$U$1009,6,FALSE),"")</f>
        <v/>
      </c>
      <c r="I1236" s="104" t="str">
        <f>IFERROR(IF(D1236="","",VLOOKUP(E1236,Saldo!$P$8:$Q$1009,2,FALSE)),"")</f>
        <v/>
      </c>
      <c r="J1236" s="76"/>
      <c r="K1236" s="28" t="str">
        <f t="shared" si="19"/>
        <v/>
      </c>
    </row>
    <row r="1237" spans="1:11" ht="18.95" customHeight="1" x14ac:dyDescent="0.25">
      <c r="A1237" s="52"/>
      <c r="C1237" s="76"/>
      <c r="D1237" s="185"/>
      <c r="E1237" s="76"/>
      <c r="F1237" s="76" t="str">
        <f>IF(E1237="","",IFERROR(VLOOKUP(E1237,Cadastro!$C$9:$D$1009,2,FALSE),"PROD. NÃO ENCONTRADO"))</f>
        <v/>
      </c>
      <c r="G1237" s="94"/>
      <c r="H1237" s="69" t="str">
        <f>IFERROR(G1237*VLOOKUP(E1237,Saldo!$P$8:$U$1009,6,FALSE),"")</f>
        <v/>
      </c>
      <c r="I1237" s="104" t="str">
        <f>IFERROR(IF(D1237="","",VLOOKUP(E1237,Saldo!$P$8:$Q$1009,2,FALSE)),"")</f>
        <v/>
      </c>
      <c r="J1237" s="76"/>
      <c r="K1237" s="28" t="str">
        <f t="shared" si="19"/>
        <v/>
      </c>
    </row>
    <row r="1238" spans="1:11" ht="18.95" customHeight="1" x14ac:dyDescent="0.25">
      <c r="A1238" s="52"/>
      <c r="C1238" s="76"/>
      <c r="D1238" s="185"/>
      <c r="E1238" s="76"/>
      <c r="F1238" s="76" t="str">
        <f>IF(E1238="","",IFERROR(VLOOKUP(E1238,Cadastro!$C$9:$D$1009,2,FALSE),"PROD. NÃO ENCONTRADO"))</f>
        <v/>
      </c>
      <c r="G1238" s="94"/>
      <c r="H1238" s="69" t="str">
        <f>IFERROR(G1238*VLOOKUP(E1238,Saldo!$P$8:$U$1009,6,FALSE),"")</f>
        <v/>
      </c>
      <c r="I1238" s="104" t="str">
        <f>IFERROR(IF(D1238="","",VLOOKUP(E1238,Saldo!$P$8:$Q$1009,2,FALSE)),"")</f>
        <v/>
      </c>
      <c r="J1238" s="76"/>
      <c r="K1238" s="28" t="str">
        <f t="shared" si="19"/>
        <v/>
      </c>
    </row>
    <row r="1239" spans="1:11" ht="18.95" customHeight="1" x14ac:dyDescent="0.25">
      <c r="A1239" s="52"/>
      <c r="C1239" s="76"/>
      <c r="D1239" s="185"/>
      <c r="E1239" s="76"/>
      <c r="F1239" s="76" t="str">
        <f>IF(E1239="","",IFERROR(VLOOKUP(E1239,Cadastro!$C$9:$D$1009,2,FALSE),"PROD. NÃO ENCONTRADO"))</f>
        <v/>
      </c>
      <c r="G1239" s="94"/>
      <c r="H1239" s="69" t="str">
        <f>IFERROR(G1239*VLOOKUP(E1239,Saldo!$P$8:$U$1009,6,FALSE),"")</f>
        <v/>
      </c>
      <c r="I1239" s="104" t="str">
        <f>IFERROR(IF(D1239="","",VLOOKUP(E1239,Saldo!$P$8:$Q$1009,2,FALSE)),"")</f>
        <v/>
      </c>
      <c r="J1239" s="76"/>
      <c r="K1239" s="28" t="str">
        <f t="shared" si="19"/>
        <v/>
      </c>
    </row>
    <row r="1240" spans="1:11" ht="18.95" customHeight="1" x14ac:dyDescent="0.25">
      <c r="A1240" s="52"/>
      <c r="C1240" s="76"/>
      <c r="D1240" s="185"/>
      <c r="E1240" s="76"/>
      <c r="F1240" s="76" t="str">
        <f>IF(E1240="","",IFERROR(VLOOKUP(E1240,Cadastro!$C$9:$D$1009,2,FALSE),"PROD. NÃO ENCONTRADO"))</f>
        <v/>
      </c>
      <c r="G1240" s="94"/>
      <c r="H1240" s="69" t="str">
        <f>IFERROR(G1240*VLOOKUP(E1240,Saldo!$P$8:$U$1009,6,FALSE),"")</f>
        <v/>
      </c>
      <c r="I1240" s="104" t="str">
        <f>IFERROR(IF(D1240="","",VLOOKUP(E1240,Saldo!$P$8:$Q$1009,2,FALSE)),"")</f>
        <v/>
      </c>
      <c r="J1240" s="76"/>
      <c r="K1240" s="28" t="str">
        <f t="shared" si="19"/>
        <v/>
      </c>
    </row>
    <row r="1241" spans="1:11" ht="18.95" customHeight="1" x14ac:dyDescent="0.25">
      <c r="A1241" s="52"/>
      <c r="C1241" s="76"/>
      <c r="D1241" s="185"/>
      <c r="E1241" s="76"/>
      <c r="F1241" s="76" t="str">
        <f>IF(E1241="","",IFERROR(VLOOKUP(E1241,Cadastro!$C$9:$D$1009,2,FALSE),"PROD. NÃO ENCONTRADO"))</f>
        <v/>
      </c>
      <c r="G1241" s="94"/>
      <c r="H1241" s="69" t="str">
        <f>IFERROR(G1241*VLOOKUP(E1241,Saldo!$P$8:$U$1009,6,FALSE),"")</f>
        <v/>
      </c>
      <c r="I1241" s="104" t="str">
        <f>IFERROR(IF(D1241="","",VLOOKUP(E1241,Saldo!$P$8:$Q$1009,2,FALSE)),"")</f>
        <v/>
      </c>
      <c r="J1241" s="76"/>
      <c r="K1241" s="28" t="str">
        <f t="shared" si="19"/>
        <v/>
      </c>
    </row>
    <row r="1242" spans="1:11" ht="18.95" customHeight="1" x14ac:dyDescent="0.25">
      <c r="A1242" s="52"/>
      <c r="C1242" s="76"/>
      <c r="D1242" s="185"/>
      <c r="E1242" s="76"/>
      <c r="F1242" s="76" t="str">
        <f>IF(E1242="","",IFERROR(VLOOKUP(E1242,Cadastro!$C$9:$D$1009,2,FALSE),"PROD. NÃO ENCONTRADO"))</f>
        <v/>
      </c>
      <c r="G1242" s="94"/>
      <c r="H1242" s="69" t="str">
        <f>IFERROR(G1242*VLOOKUP(E1242,Saldo!$P$8:$U$1009,6,FALSE),"")</f>
        <v/>
      </c>
      <c r="I1242" s="104" t="str">
        <f>IFERROR(IF(D1242="","",VLOOKUP(E1242,Saldo!$P$8:$Q$1009,2,FALSE)),"")</f>
        <v/>
      </c>
      <c r="J1242" s="76"/>
      <c r="K1242" s="28" t="str">
        <f t="shared" si="19"/>
        <v/>
      </c>
    </row>
    <row r="1243" spans="1:11" ht="18.95" customHeight="1" x14ac:dyDescent="0.25">
      <c r="A1243" s="52"/>
      <c r="C1243" s="76"/>
      <c r="D1243" s="185"/>
      <c r="E1243" s="76"/>
      <c r="F1243" s="76" t="str">
        <f>IF(E1243="","",IFERROR(VLOOKUP(E1243,Cadastro!$C$9:$D$1009,2,FALSE),"PROD. NÃO ENCONTRADO"))</f>
        <v/>
      </c>
      <c r="G1243" s="94"/>
      <c r="H1243" s="69" t="str">
        <f>IFERROR(G1243*VLOOKUP(E1243,Saldo!$P$8:$U$1009,6,FALSE),"")</f>
        <v/>
      </c>
      <c r="I1243" s="104" t="str">
        <f>IFERROR(IF(D1243="","",VLOOKUP(E1243,Saldo!$P$8:$Q$1009,2,FALSE)),"")</f>
        <v/>
      </c>
      <c r="J1243" s="76"/>
      <c r="K1243" s="28" t="str">
        <f t="shared" si="19"/>
        <v/>
      </c>
    </row>
    <row r="1244" spans="1:11" ht="18.95" customHeight="1" x14ac:dyDescent="0.25">
      <c r="A1244" s="52"/>
      <c r="C1244" s="76"/>
      <c r="D1244" s="185"/>
      <c r="E1244" s="76"/>
      <c r="F1244" s="76" t="str">
        <f>IF(E1244="","",IFERROR(VLOOKUP(E1244,Cadastro!$C$9:$D$1009,2,FALSE),"PROD. NÃO ENCONTRADO"))</f>
        <v/>
      </c>
      <c r="G1244" s="94"/>
      <c r="H1244" s="69" t="str">
        <f>IFERROR(G1244*VLOOKUP(E1244,Saldo!$P$8:$U$1009,6,FALSE),"")</f>
        <v/>
      </c>
      <c r="I1244" s="104" t="str">
        <f>IFERROR(IF(D1244="","",VLOOKUP(E1244,Saldo!$P$8:$Q$1009,2,FALSE)),"")</f>
        <v/>
      </c>
      <c r="J1244" s="76"/>
      <c r="K1244" s="28" t="str">
        <f t="shared" si="19"/>
        <v/>
      </c>
    </row>
    <row r="1245" spans="1:11" ht="18.95" customHeight="1" x14ac:dyDescent="0.25">
      <c r="A1245" s="52"/>
      <c r="C1245" s="76"/>
      <c r="D1245" s="185"/>
      <c r="E1245" s="76"/>
      <c r="F1245" s="76" t="str">
        <f>IF(E1245="","",IFERROR(VLOOKUP(E1245,Cadastro!$C$9:$D$1009,2,FALSE),"PROD. NÃO ENCONTRADO"))</f>
        <v/>
      </c>
      <c r="G1245" s="94"/>
      <c r="H1245" s="69" t="str">
        <f>IFERROR(G1245*VLOOKUP(E1245,Saldo!$P$8:$U$1009,6,FALSE),"")</f>
        <v/>
      </c>
      <c r="I1245" s="104" t="str">
        <f>IFERROR(IF(D1245="","",VLOOKUP(E1245,Saldo!$P$8:$Q$1009,2,FALSE)),"")</f>
        <v/>
      </c>
      <c r="J1245" s="76"/>
      <c r="K1245" s="28" t="str">
        <f t="shared" si="19"/>
        <v/>
      </c>
    </row>
    <row r="1246" spans="1:11" ht="18.95" customHeight="1" x14ac:dyDescent="0.25">
      <c r="A1246" s="52"/>
      <c r="C1246" s="76"/>
      <c r="D1246" s="185"/>
      <c r="E1246" s="76"/>
      <c r="F1246" s="76" t="str">
        <f>IF(E1246="","",IFERROR(VLOOKUP(E1246,Cadastro!$C$9:$D$1009,2,FALSE),"PROD. NÃO ENCONTRADO"))</f>
        <v/>
      </c>
      <c r="G1246" s="94"/>
      <c r="H1246" s="69" t="str">
        <f>IFERROR(G1246*VLOOKUP(E1246,Saldo!$P$8:$U$1009,6,FALSE),"")</f>
        <v/>
      </c>
      <c r="I1246" s="104" t="str">
        <f>IFERROR(IF(D1246="","",VLOOKUP(E1246,Saldo!$P$8:$Q$1009,2,FALSE)),"")</f>
        <v/>
      </c>
      <c r="J1246" s="76"/>
      <c r="K1246" s="28" t="str">
        <f t="shared" si="19"/>
        <v/>
      </c>
    </row>
    <row r="1247" spans="1:11" ht="18.95" customHeight="1" x14ac:dyDescent="0.25">
      <c r="A1247" s="52"/>
      <c r="C1247" s="76"/>
      <c r="D1247" s="185"/>
      <c r="E1247" s="76"/>
      <c r="F1247" s="76" t="str">
        <f>IF(E1247="","",IFERROR(VLOOKUP(E1247,Cadastro!$C$9:$D$1009,2,FALSE),"PROD. NÃO ENCONTRADO"))</f>
        <v/>
      </c>
      <c r="G1247" s="94"/>
      <c r="H1247" s="69" t="str">
        <f>IFERROR(G1247*VLOOKUP(E1247,Saldo!$P$8:$U$1009,6,FALSE),"")</f>
        <v/>
      </c>
      <c r="I1247" s="104" t="str">
        <f>IFERROR(IF(D1247="","",VLOOKUP(E1247,Saldo!$P$8:$Q$1009,2,FALSE)),"")</f>
        <v/>
      </c>
      <c r="J1247" s="76"/>
      <c r="K1247" s="28" t="str">
        <f t="shared" si="19"/>
        <v/>
      </c>
    </row>
    <row r="1248" spans="1:11" ht="18.95" customHeight="1" x14ac:dyDescent="0.25">
      <c r="A1248" s="52"/>
      <c r="C1248" s="76"/>
      <c r="D1248" s="185"/>
      <c r="E1248" s="76"/>
      <c r="F1248" s="76" t="str">
        <f>IF(E1248="","",IFERROR(VLOOKUP(E1248,Cadastro!$C$9:$D$1009,2,FALSE),"PROD. NÃO ENCONTRADO"))</f>
        <v/>
      </c>
      <c r="G1248" s="94"/>
      <c r="H1248" s="69" t="str">
        <f>IFERROR(G1248*VLOOKUP(E1248,Saldo!$P$8:$U$1009,6,FALSE),"")</f>
        <v/>
      </c>
      <c r="I1248" s="104" t="str">
        <f>IFERROR(IF(D1248="","",VLOOKUP(E1248,Saldo!$P$8:$Q$1009,2,FALSE)),"")</f>
        <v/>
      </c>
      <c r="J1248" s="76"/>
      <c r="K1248" s="28" t="str">
        <f t="shared" si="19"/>
        <v/>
      </c>
    </row>
    <row r="1249" spans="1:11" ht="18.95" customHeight="1" x14ac:dyDescent="0.25">
      <c r="A1249" s="52"/>
      <c r="C1249" s="76"/>
      <c r="D1249" s="185"/>
      <c r="E1249" s="76"/>
      <c r="F1249" s="76" t="str">
        <f>IF(E1249="","",IFERROR(VLOOKUP(E1249,Cadastro!$C$9:$D$1009,2,FALSE),"PROD. NÃO ENCONTRADO"))</f>
        <v/>
      </c>
      <c r="G1249" s="94"/>
      <c r="H1249" s="69" t="str">
        <f>IFERROR(G1249*VLOOKUP(E1249,Saldo!$P$8:$U$1009,6,FALSE),"")</f>
        <v/>
      </c>
      <c r="I1249" s="104" t="str">
        <f>IFERROR(IF(D1249="","",VLOOKUP(E1249,Saldo!$P$8:$Q$1009,2,FALSE)),"")</f>
        <v/>
      </c>
      <c r="J1249" s="76"/>
      <c r="K1249" s="28" t="str">
        <f t="shared" si="19"/>
        <v/>
      </c>
    </row>
    <row r="1250" spans="1:11" ht="18.95" customHeight="1" x14ac:dyDescent="0.25">
      <c r="A1250" s="52"/>
      <c r="C1250" s="76"/>
      <c r="D1250" s="185"/>
      <c r="E1250" s="76"/>
      <c r="F1250" s="76" t="str">
        <f>IF(E1250="","",IFERROR(VLOOKUP(E1250,Cadastro!$C$9:$D$1009,2,FALSE),"PROD. NÃO ENCONTRADO"))</f>
        <v/>
      </c>
      <c r="G1250" s="94"/>
      <c r="H1250" s="69" t="str">
        <f>IFERROR(G1250*VLOOKUP(E1250,Saldo!$P$8:$U$1009,6,FALSE),"")</f>
        <v/>
      </c>
      <c r="I1250" s="104" t="str">
        <f>IFERROR(IF(D1250="","",VLOOKUP(E1250,Saldo!$P$8:$Q$1009,2,FALSE)),"")</f>
        <v/>
      </c>
      <c r="J1250" s="76"/>
      <c r="K1250" s="28" t="str">
        <f t="shared" si="19"/>
        <v/>
      </c>
    </row>
    <row r="1251" spans="1:11" ht="18.95" customHeight="1" x14ac:dyDescent="0.25">
      <c r="A1251" s="52"/>
      <c r="C1251" s="76"/>
      <c r="D1251" s="185"/>
      <c r="E1251" s="76"/>
      <c r="F1251" s="76" t="str">
        <f>IF(E1251="","",IFERROR(VLOOKUP(E1251,Cadastro!$C$9:$D$1009,2,FALSE),"PROD. NÃO ENCONTRADO"))</f>
        <v/>
      </c>
      <c r="G1251" s="94"/>
      <c r="H1251" s="69" t="str">
        <f>IFERROR(G1251*VLOOKUP(E1251,Saldo!$P$8:$U$1009,6,FALSE),"")</f>
        <v/>
      </c>
      <c r="I1251" s="104" t="str">
        <f>IFERROR(IF(D1251="","",VLOOKUP(E1251,Saldo!$P$8:$Q$1009,2,FALSE)),"")</f>
        <v/>
      </c>
      <c r="J1251" s="76"/>
      <c r="K1251" s="28" t="str">
        <f t="shared" si="19"/>
        <v/>
      </c>
    </row>
    <row r="1252" spans="1:11" ht="18.95" customHeight="1" x14ac:dyDescent="0.25">
      <c r="A1252" s="52"/>
      <c r="C1252" s="76"/>
      <c r="D1252" s="185"/>
      <c r="E1252" s="76"/>
      <c r="F1252" s="76" t="str">
        <f>IF(E1252="","",IFERROR(VLOOKUP(E1252,Cadastro!$C$9:$D$1009,2,FALSE),"PROD. NÃO ENCONTRADO"))</f>
        <v/>
      </c>
      <c r="G1252" s="94"/>
      <c r="H1252" s="69" t="str">
        <f>IFERROR(G1252*VLOOKUP(E1252,Saldo!$P$8:$U$1009,6,FALSE),"")</f>
        <v/>
      </c>
      <c r="I1252" s="104" t="str">
        <f>IFERROR(IF(D1252="","",VLOOKUP(E1252,Saldo!$P$8:$Q$1009,2,FALSE)),"")</f>
        <v/>
      </c>
      <c r="J1252" s="76"/>
      <c r="K1252" s="28" t="str">
        <f t="shared" si="19"/>
        <v/>
      </c>
    </row>
    <row r="1253" spans="1:11" ht="18.95" customHeight="1" x14ac:dyDescent="0.25">
      <c r="A1253" s="52"/>
      <c r="C1253" s="76"/>
      <c r="D1253" s="185"/>
      <c r="E1253" s="76"/>
      <c r="F1253" s="76" t="str">
        <f>IF(E1253="","",IFERROR(VLOOKUP(E1253,Cadastro!$C$9:$D$1009,2,FALSE),"PROD. NÃO ENCONTRADO"))</f>
        <v/>
      </c>
      <c r="G1253" s="94"/>
      <c r="H1253" s="69" t="str">
        <f>IFERROR(G1253*VLOOKUP(E1253,Saldo!$P$8:$U$1009,6,FALSE),"")</f>
        <v/>
      </c>
      <c r="I1253" s="104" t="str">
        <f>IFERROR(IF(D1253="","",VLOOKUP(E1253,Saldo!$P$8:$Q$1009,2,FALSE)),"")</f>
        <v/>
      </c>
      <c r="J1253" s="76"/>
      <c r="K1253" s="28" t="str">
        <f t="shared" si="19"/>
        <v/>
      </c>
    </row>
    <row r="1254" spans="1:11" ht="18.95" customHeight="1" x14ac:dyDescent="0.25">
      <c r="A1254" s="52"/>
      <c r="C1254" s="76"/>
      <c r="D1254" s="185"/>
      <c r="E1254" s="76"/>
      <c r="F1254" s="76" t="str">
        <f>IF(E1254="","",IFERROR(VLOOKUP(E1254,Cadastro!$C$9:$D$1009,2,FALSE),"PROD. NÃO ENCONTRADO"))</f>
        <v/>
      </c>
      <c r="G1254" s="94"/>
      <c r="H1254" s="69" t="str">
        <f>IFERROR(G1254*VLOOKUP(E1254,Saldo!$P$8:$U$1009,6,FALSE),"")</f>
        <v/>
      </c>
      <c r="I1254" s="104" t="str">
        <f>IFERROR(IF(D1254="","",VLOOKUP(E1254,Saldo!$P$8:$Q$1009,2,FALSE)),"")</f>
        <v/>
      </c>
      <c r="J1254" s="76"/>
      <c r="K1254" s="28" t="str">
        <f t="shared" si="19"/>
        <v/>
      </c>
    </row>
    <row r="1255" spans="1:11" ht="18.95" customHeight="1" x14ac:dyDescent="0.25">
      <c r="A1255" s="52"/>
      <c r="C1255" s="76"/>
      <c r="D1255" s="185"/>
      <c r="E1255" s="76"/>
      <c r="F1255" s="76" t="str">
        <f>IF(E1255="","",IFERROR(VLOOKUP(E1255,Cadastro!$C$9:$D$1009,2,FALSE),"PROD. NÃO ENCONTRADO"))</f>
        <v/>
      </c>
      <c r="G1255" s="94"/>
      <c r="H1255" s="69" t="str">
        <f>IFERROR(G1255*VLOOKUP(E1255,Saldo!$P$8:$U$1009,6,FALSE),"")</f>
        <v/>
      </c>
      <c r="I1255" s="104" t="str">
        <f>IFERROR(IF(D1255="","",VLOOKUP(E1255,Saldo!$P$8:$Q$1009,2,FALSE)),"")</f>
        <v/>
      </c>
      <c r="J1255" s="76"/>
      <c r="K1255" s="28" t="str">
        <f t="shared" si="19"/>
        <v/>
      </c>
    </row>
    <row r="1256" spans="1:11" ht="18.95" customHeight="1" x14ac:dyDescent="0.25">
      <c r="A1256" s="52"/>
      <c r="C1256" s="76"/>
      <c r="D1256" s="185"/>
      <c r="E1256" s="76"/>
      <c r="F1256" s="76" t="str">
        <f>IF(E1256="","",IFERROR(VLOOKUP(E1256,Cadastro!$C$9:$D$1009,2,FALSE),"PROD. NÃO ENCONTRADO"))</f>
        <v/>
      </c>
      <c r="G1256" s="94"/>
      <c r="H1256" s="69" t="str">
        <f>IFERROR(G1256*VLOOKUP(E1256,Saldo!$P$8:$U$1009,6,FALSE),"")</f>
        <v/>
      </c>
      <c r="I1256" s="104" t="str">
        <f>IFERROR(IF(D1256="","",VLOOKUP(E1256,Saldo!$P$8:$Q$1009,2,FALSE)),"")</f>
        <v/>
      </c>
      <c r="J1256" s="76"/>
      <c r="K1256" s="28" t="str">
        <f t="shared" si="19"/>
        <v/>
      </c>
    </row>
    <row r="1257" spans="1:11" ht="18.95" customHeight="1" x14ac:dyDescent="0.25">
      <c r="A1257" s="52"/>
      <c r="C1257" s="76"/>
      <c r="D1257" s="185"/>
      <c r="E1257" s="76"/>
      <c r="F1257" s="76" t="str">
        <f>IF(E1257="","",IFERROR(VLOOKUP(E1257,Cadastro!$C$9:$D$1009,2,FALSE),"PROD. NÃO ENCONTRADO"))</f>
        <v/>
      </c>
      <c r="G1257" s="94"/>
      <c r="H1257" s="69" t="str">
        <f>IFERROR(G1257*VLOOKUP(E1257,Saldo!$P$8:$U$1009,6,FALSE),"")</f>
        <v/>
      </c>
      <c r="I1257" s="104" t="str">
        <f>IFERROR(IF(D1257="","",VLOOKUP(E1257,Saldo!$P$8:$Q$1009,2,FALSE)),"")</f>
        <v/>
      </c>
      <c r="J1257" s="76"/>
      <c r="K1257" s="28" t="str">
        <f t="shared" si="19"/>
        <v/>
      </c>
    </row>
    <row r="1258" spans="1:11" ht="18.95" customHeight="1" x14ac:dyDescent="0.25">
      <c r="A1258" s="52"/>
      <c r="C1258" s="76"/>
      <c r="D1258" s="185"/>
      <c r="E1258" s="76"/>
      <c r="F1258" s="76" t="str">
        <f>IF(E1258="","",IFERROR(VLOOKUP(E1258,Cadastro!$C$9:$D$1009,2,FALSE),"PROD. NÃO ENCONTRADO"))</f>
        <v/>
      </c>
      <c r="G1258" s="94"/>
      <c r="H1258" s="69" t="str">
        <f>IFERROR(G1258*VLOOKUP(E1258,Saldo!$P$8:$U$1009,6,FALSE),"")</f>
        <v/>
      </c>
      <c r="I1258" s="104" t="str">
        <f>IFERROR(IF(D1258="","",VLOOKUP(E1258,Saldo!$P$8:$Q$1009,2,FALSE)),"")</f>
        <v/>
      </c>
      <c r="J1258" s="76"/>
      <c r="K1258" s="28" t="str">
        <f t="shared" si="19"/>
        <v/>
      </c>
    </row>
    <row r="1259" spans="1:11" ht="18.95" customHeight="1" x14ac:dyDescent="0.25">
      <c r="A1259" s="52"/>
      <c r="C1259" s="76"/>
      <c r="D1259" s="185"/>
      <c r="E1259" s="76"/>
      <c r="F1259" s="76" t="str">
        <f>IF(E1259="","",IFERROR(VLOOKUP(E1259,Cadastro!$C$9:$D$1009,2,FALSE),"PROD. NÃO ENCONTRADO"))</f>
        <v/>
      </c>
      <c r="G1259" s="94"/>
      <c r="H1259" s="69" t="str">
        <f>IFERROR(G1259*VLOOKUP(E1259,Saldo!$P$8:$U$1009,6,FALSE),"")</f>
        <v/>
      </c>
      <c r="I1259" s="104" t="str">
        <f>IFERROR(IF(D1259="","",VLOOKUP(E1259,Saldo!$P$8:$Q$1009,2,FALSE)),"")</f>
        <v/>
      </c>
      <c r="J1259" s="76"/>
      <c r="K1259" s="28" t="str">
        <f t="shared" si="19"/>
        <v/>
      </c>
    </row>
    <row r="1260" spans="1:11" ht="18.95" customHeight="1" x14ac:dyDescent="0.25">
      <c r="A1260" s="52"/>
      <c r="C1260" s="76"/>
      <c r="D1260" s="185"/>
      <c r="E1260" s="76"/>
      <c r="F1260" s="76" t="str">
        <f>IF(E1260="","",IFERROR(VLOOKUP(E1260,Cadastro!$C$9:$D$1009,2,FALSE),"PROD. NÃO ENCONTRADO"))</f>
        <v/>
      </c>
      <c r="G1260" s="94"/>
      <c r="H1260" s="69" t="str">
        <f>IFERROR(G1260*VLOOKUP(E1260,Saldo!$P$8:$U$1009,6,FALSE),"")</f>
        <v/>
      </c>
      <c r="I1260" s="104" t="str">
        <f>IFERROR(IF(D1260="","",VLOOKUP(E1260,Saldo!$P$8:$Q$1009,2,FALSE)),"")</f>
        <v/>
      </c>
      <c r="J1260" s="76"/>
      <c r="K1260" s="28" t="str">
        <f t="shared" si="19"/>
        <v/>
      </c>
    </row>
    <row r="1261" spans="1:11" ht="18.95" customHeight="1" x14ac:dyDescent="0.25">
      <c r="A1261" s="52"/>
      <c r="C1261" s="76"/>
      <c r="D1261" s="185"/>
      <c r="E1261" s="76"/>
      <c r="F1261" s="76" t="str">
        <f>IF(E1261="","",IFERROR(VLOOKUP(E1261,Cadastro!$C$9:$D$1009,2,FALSE),"PROD. NÃO ENCONTRADO"))</f>
        <v/>
      </c>
      <c r="G1261" s="94"/>
      <c r="H1261" s="69" t="str">
        <f>IFERROR(G1261*VLOOKUP(E1261,Saldo!$P$8:$U$1009,6,FALSE),"")</f>
        <v/>
      </c>
      <c r="I1261" s="104" t="str">
        <f>IFERROR(IF(D1261="","",VLOOKUP(E1261,Saldo!$P$8:$Q$1009,2,FALSE)),"")</f>
        <v/>
      </c>
      <c r="J1261" s="76"/>
      <c r="K1261" s="28" t="str">
        <f t="shared" si="19"/>
        <v/>
      </c>
    </row>
    <row r="1262" spans="1:11" ht="18.95" customHeight="1" x14ac:dyDescent="0.25">
      <c r="A1262" s="52"/>
      <c r="C1262" s="76"/>
      <c r="D1262" s="185"/>
      <c r="E1262" s="76"/>
      <c r="F1262" s="76" t="str">
        <f>IF(E1262="","",IFERROR(VLOOKUP(E1262,Cadastro!$C$9:$D$1009,2,FALSE),"PROD. NÃO ENCONTRADO"))</f>
        <v/>
      </c>
      <c r="G1262" s="94"/>
      <c r="H1262" s="69" t="str">
        <f>IFERROR(G1262*VLOOKUP(E1262,Saldo!$P$8:$U$1009,6,FALSE),"")</f>
        <v/>
      </c>
      <c r="I1262" s="104" t="str">
        <f>IFERROR(IF(D1262="","",VLOOKUP(E1262,Saldo!$P$8:$Q$1009,2,FALSE)),"")</f>
        <v/>
      </c>
      <c r="J1262" s="76"/>
      <c r="K1262" s="28" t="str">
        <f t="shared" si="19"/>
        <v/>
      </c>
    </row>
    <row r="1263" spans="1:11" ht="18.95" customHeight="1" x14ac:dyDescent="0.25">
      <c r="A1263" s="52"/>
      <c r="C1263" s="76"/>
      <c r="D1263" s="185"/>
      <c r="E1263" s="76"/>
      <c r="F1263" s="76" t="str">
        <f>IF(E1263="","",IFERROR(VLOOKUP(E1263,Cadastro!$C$9:$D$1009,2,FALSE),"PROD. NÃO ENCONTRADO"))</f>
        <v/>
      </c>
      <c r="G1263" s="94"/>
      <c r="H1263" s="69" t="str">
        <f>IFERROR(G1263*VLOOKUP(E1263,Saldo!$P$8:$U$1009,6,FALSE),"")</f>
        <v/>
      </c>
      <c r="I1263" s="104" t="str">
        <f>IFERROR(IF(D1263="","",VLOOKUP(E1263,Saldo!$P$8:$Q$1009,2,FALSE)),"")</f>
        <v/>
      </c>
      <c r="J1263" s="76"/>
      <c r="K1263" s="28" t="str">
        <f t="shared" si="19"/>
        <v/>
      </c>
    </row>
    <row r="1264" spans="1:11" ht="18.95" customHeight="1" x14ac:dyDescent="0.25">
      <c r="A1264" s="52"/>
      <c r="C1264" s="76"/>
      <c r="D1264" s="185"/>
      <c r="E1264" s="76"/>
      <c r="F1264" s="76" t="str">
        <f>IF(E1264="","",IFERROR(VLOOKUP(E1264,Cadastro!$C$9:$D$1009,2,FALSE),"PROD. NÃO ENCONTRADO"))</f>
        <v/>
      </c>
      <c r="G1264" s="94"/>
      <c r="H1264" s="69" t="str">
        <f>IFERROR(G1264*VLOOKUP(E1264,Saldo!$P$8:$U$1009,6,FALSE),"")</f>
        <v/>
      </c>
      <c r="I1264" s="104" t="str">
        <f>IFERROR(IF(D1264="","",VLOOKUP(E1264,Saldo!$P$8:$Q$1009,2,FALSE)),"")</f>
        <v/>
      </c>
      <c r="J1264" s="76"/>
      <c r="K1264" s="28" t="str">
        <f t="shared" si="19"/>
        <v/>
      </c>
    </row>
    <row r="1265" spans="1:11" ht="18.95" customHeight="1" x14ac:dyDescent="0.25">
      <c r="A1265" s="52"/>
      <c r="C1265" s="76"/>
      <c r="D1265" s="185"/>
      <c r="E1265" s="76"/>
      <c r="F1265" s="76" t="str">
        <f>IF(E1265="","",IFERROR(VLOOKUP(E1265,Cadastro!$C$9:$D$1009,2,FALSE),"PROD. NÃO ENCONTRADO"))</f>
        <v/>
      </c>
      <c r="G1265" s="94"/>
      <c r="H1265" s="69" t="str">
        <f>IFERROR(G1265*VLOOKUP(E1265,Saldo!$P$8:$U$1009,6,FALSE),"")</f>
        <v/>
      </c>
      <c r="I1265" s="104" t="str">
        <f>IFERROR(IF(D1265="","",VLOOKUP(E1265,Saldo!$P$8:$Q$1009,2,FALSE)),"")</f>
        <v/>
      </c>
      <c r="J1265" s="76"/>
      <c r="K1265" s="28" t="str">
        <f t="shared" si="19"/>
        <v/>
      </c>
    </row>
    <row r="1266" spans="1:11" ht="18.95" customHeight="1" x14ac:dyDescent="0.25">
      <c r="A1266" s="52"/>
      <c r="C1266" s="76"/>
      <c r="D1266" s="185"/>
      <c r="E1266" s="76"/>
      <c r="F1266" s="76" t="str">
        <f>IF(E1266="","",IFERROR(VLOOKUP(E1266,Cadastro!$C$9:$D$1009,2,FALSE),"PROD. NÃO ENCONTRADO"))</f>
        <v/>
      </c>
      <c r="G1266" s="94"/>
      <c r="H1266" s="69" t="str">
        <f>IFERROR(G1266*VLOOKUP(E1266,Saldo!$P$8:$U$1009,6,FALSE),"")</f>
        <v/>
      </c>
      <c r="I1266" s="104" t="str">
        <f>IFERROR(IF(D1266="","",VLOOKUP(E1266,Saldo!$P$8:$Q$1009,2,FALSE)),"")</f>
        <v/>
      </c>
      <c r="J1266" s="76"/>
      <c r="K1266" s="28" t="str">
        <f t="shared" si="19"/>
        <v/>
      </c>
    </row>
    <row r="1267" spans="1:11" ht="18.95" customHeight="1" x14ac:dyDescent="0.25">
      <c r="A1267" s="52"/>
      <c r="C1267" s="76"/>
      <c r="D1267" s="185"/>
      <c r="E1267" s="76"/>
      <c r="F1267" s="76" t="str">
        <f>IF(E1267="","",IFERROR(VLOOKUP(E1267,Cadastro!$C$9:$D$1009,2,FALSE),"PROD. NÃO ENCONTRADO"))</f>
        <v/>
      </c>
      <c r="G1267" s="94"/>
      <c r="H1267" s="69" t="str">
        <f>IFERROR(G1267*VLOOKUP(E1267,Saldo!$P$8:$U$1009,6,FALSE),"")</f>
        <v/>
      </c>
      <c r="I1267" s="104" t="str">
        <f>IFERROR(IF(D1267="","",VLOOKUP(E1267,Saldo!$P$8:$Q$1009,2,FALSE)),"")</f>
        <v/>
      </c>
      <c r="J1267" s="76"/>
      <c r="K1267" s="28" t="str">
        <f t="shared" si="19"/>
        <v/>
      </c>
    </row>
    <row r="1268" spans="1:11" ht="18.95" customHeight="1" x14ac:dyDescent="0.25">
      <c r="A1268" s="52"/>
      <c r="C1268" s="76"/>
      <c r="D1268" s="185"/>
      <c r="E1268" s="76"/>
      <c r="F1268" s="76" t="str">
        <f>IF(E1268="","",IFERROR(VLOOKUP(E1268,Cadastro!$C$9:$D$1009,2,FALSE),"PROD. NÃO ENCONTRADO"))</f>
        <v/>
      </c>
      <c r="G1268" s="94"/>
      <c r="H1268" s="69" t="str">
        <f>IFERROR(G1268*VLOOKUP(E1268,Saldo!$P$8:$U$1009,6,FALSE),"")</f>
        <v/>
      </c>
      <c r="I1268" s="104" t="str">
        <f>IFERROR(IF(D1268="","",VLOOKUP(E1268,Saldo!$P$8:$Q$1009,2,FALSE)),"")</f>
        <v/>
      </c>
      <c r="J1268" s="76"/>
      <c r="K1268" s="28" t="str">
        <f t="shared" si="19"/>
        <v/>
      </c>
    </row>
    <row r="1269" spans="1:11" ht="18.95" customHeight="1" x14ac:dyDescent="0.25">
      <c r="A1269" s="52"/>
      <c r="C1269" s="76"/>
      <c r="D1269" s="185"/>
      <c r="E1269" s="76"/>
      <c r="F1269" s="76" t="str">
        <f>IF(E1269="","",IFERROR(VLOOKUP(E1269,Cadastro!$C$9:$D$1009,2,FALSE),"PROD. NÃO ENCONTRADO"))</f>
        <v/>
      </c>
      <c r="G1269" s="94"/>
      <c r="H1269" s="69" t="str">
        <f>IFERROR(G1269*VLOOKUP(E1269,Saldo!$P$8:$U$1009,6,FALSE),"")</f>
        <v/>
      </c>
      <c r="I1269" s="104" t="str">
        <f>IFERROR(IF(D1269="","",VLOOKUP(E1269,Saldo!$P$8:$Q$1009,2,FALSE)),"")</f>
        <v/>
      </c>
      <c r="J1269" s="76"/>
      <c r="K1269" s="28" t="str">
        <f t="shared" si="19"/>
        <v/>
      </c>
    </row>
    <row r="1270" spans="1:11" ht="18.95" customHeight="1" x14ac:dyDescent="0.25">
      <c r="A1270" s="52"/>
      <c r="C1270" s="76"/>
      <c r="D1270" s="185"/>
      <c r="E1270" s="76"/>
      <c r="F1270" s="76" t="str">
        <f>IF(E1270="","",IFERROR(VLOOKUP(E1270,Cadastro!$C$9:$D$1009,2,FALSE),"PROD. NÃO ENCONTRADO"))</f>
        <v/>
      </c>
      <c r="G1270" s="94"/>
      <c r="H1270" s="69" t="str">
        <f>IFERROR(G1270*VLOOKUP(E1270,Saldo!$P$8:$U$1009,6,FALSE),"")</f>
        <v/>
      </c>
      <c r="I1270" s="104" t="str">
        <f>IFERROR(IF(D1270="","",VLOOKUP(E1270,Saldo!$P$8:$Q$1009,2,FALSE)),"")</f>
        <v/>
      </c>
      <c r="J1270" s="76"/>
      <c r="K1270" s="28" t="str">
        <f t="shared" si="19"/>
        <v/>
      </c>
    </row>
    <row r="1271" spans="1:11" ht="18.95" customHeight="1" x14ac:dyDescent="0.25">
      <c r="A1271" s="52"/>
      <c r="C1271" s="76"/>
      <c r="D1271" s="185"/>
      <c r="E1271" s="76"/>
      <c r="F1271" s="76" t="str">
        <f>IF(E1271="","",IFERROR(VLOOKUP(E1271,Cadastro!$C$9:$D$1009,2,FALSE),"PROD. NÃO ENCONTRADO"))</f>
        <v/>
      </c>
      <c r="G1271" s="94"/>
      <c r="H1271" s="69" t="str">
        <f>IFERROR(G1271*VLOOKUP(E1271,Saldo!$P$8:$U$1009,6,FALSE),"")</f>
        <v/>
      </c>
      <c r="I1271" s="104" t="str">
        <f>IFERROR(IF(D1271="","",VLOOKUP(E1271,Saldo!$P$8:$Q$1009,2,FALSE)),"")</f>
        <v/>
      </c>
      <c r="J1271" s="76"/>
      <c r="K1271" s="28" t="str">
        <f t="shared" si="19"/>
        <v/>
      </c>
    </row>
    <row r="1272" spans="1:11" ht="18.95" customHeight="1" x14ac:dyDescent="0.25">
      <c r="A1272" s="52"/>
      <c r="C1272" s="76"/>
      <c r="D1272" s="185"/>
      <c r="E1272" s="76"/>
      <c r="F1272" s="76" t="str">
        <f>IF(E1272="","",IFERROR(VLOOKUP(E1272,Cadastro!$C$9:$D$1009,2,FALSE),"PROD. NÃO ENCONTRADO"))</f>
        <v/>
      </c>
      <c r="G1272" s="94"/>
      <c r="H1272" s="69" t="str">
        <f>IFERROR(G1272*VLOOKUP(E1272,Saldo!$P$8:$U$1009,6,FALSE),"")</f>
        <v/>
      </c>
      <c r="I1272" s="104" t="str">
        <f>IFERROR(IF(D1272="","",VLOOKUP(E1272,Saldo!$P$8:$Q$1009,2,FALSE)),"")</f>
        <v/>
      </c>
      <c r="J1272" s="76"/>
      <c r="K1272" s="28" t="str">
        <f t="shared" si="19"/>
        <v/>
      </c>
    </row>
    <row r="1273" spans="1:11" ht="18.95" customHeight="1" x14ac:dyDescent="0.25">
      <c r="A1273" s="52"/>
      <c r="C1273" s="76"/>
      <c r="D1273" s="185"/>
      <c r="E1273" s="76"/>
      <c r="F1273" s="76" t="str">
        <f>IF(E1273="","",IFERROR(VLOOKUP(E1273,Cadastro!$C$9:$D$1009,2,FALSE),"PROD. NÃO ENCONTRADO"))</f>
        <v/>
      </c>
      <c r="G1273" s="94"/>
      <c r="H1273" s="69" t="str">
        <f>IFERROR(G1273*VLOOKUP(E1273,Saldo!$P$8:$U$1009,6,FALSE),"")</f>
        <v/>
      </c>
      <c r="I1273" s="104" t="str">
        <f>IFERROR(IF(D1273="","",VLOOKUP(E1273,Saldo!$P$8:$Q$1009,2,FALSE)),"")</f>
        <v/>
      </c>
      <c r="J1273" s="76"/>
      <c r="K1273" s="28" t="str">
        <f t="shared" si="19"/>
        <v/>
      </c>
    </row>
    <row r="1274" spans="1:11" ht="18.95" customHeight="1" x14ac:dyDescent="0.25">
      <c r="A1274" s="52"/>
      <c r="C1274" s="76"/>
      <c r="D1274" s="185"/>
      <c r="E1274" s="76"/>
      <c r="F1274" s="76" t="str">
        <f>IF(E1274="","",IFERROR(VLOOKUP(E1274,Cadastro!$C$9:$D$1009,2,FALSE),"PROD. NÃO ENCONTRADO"))</f>
        <v/>
      </c>
      <c r="G1274" s="94"/>
      <c r="H1274" s="69" t="str">
        <f>IFERROR(G1274*VLOOKUP(E1274,Saldo!$P$8:$U$1009,6,FALSE),"")</f>
        <v/>
      </c>
      <c r="I1274" s="104" t="str">
        <f>IFERROR(IF(D1274="","",VLOOKUP(E1274,Saldo!$P$8:$Q$1009,2,FALSE)),"")</f>
        <v/>
      </c>
      <c r="J1274" s="76"/>
      <c r="K1274" s="28" t="str">
        <f t="shared" si="19"/>
        <v/>
      </c>
    </row>
    <row r="1275" spans="1:11" ht="18.95" customHeight="1" x14ac:dyDescent="0.25">
      <c r="A1275" s="52"/>
      <c r="C1275" s="76"/>
      <c r="D1275" s="185"/>
      <c r="E1275" s="76"/>
      <c r="F1275" s="76" t="str">
        <f>IF(E1275="","",IFERROR(VLOOKUP(E1275,Cadastro!$C$9:$D$1009,2,FALSE),"PROD. NÃO ENCONTRADO"))</f>
        <v/>
      </c>
      <c r="G1275" s="94"/>
      <c r="H1275" s="69" t="str">
        <f>IFERROR(G1275*VLOOKUP(E1275,Saldo!$P$8:$U$1009,6,FALSE),"")</f>
        <v/>
      </c>
      <c r="I1275" s="104" t="str">
        <f>IFERROR(IF(D1275="","",VLOOKUP(E1275,Saldo!$P$8:$Q$1009,2,FALSE)),"")</f>
        <v/>
      </c>
      <c r="J1275" s="76"/>
      <c r="K1275" s="28" t="str">
        <f t="shared" si="19"/>
        <v/>
      </c>
    </row>
    <row r="1276" spans="1:11" ht="18.95" customHeight="1" x14ac:dyDescent="0.25">
      <c r="A1276" s="52"/>
      <c r="C1276" s="76"/>
      <c r="D1276" s="185"/>
      <c r="E1276" s="76"/>
      <c r="F1276" s="76" t="str">
        <f>IF(E1276="","",IFERROR(VLOOKUP(E1276,Cadastro!$C$9:$D$1009,2,FALSE),"PROD. NÃO ENCONTRADO"))</f>
        <v/>
      </c>
      <c r="G1276" s="94"/>
      <c r="H1276" s="69" t="str">
        <f>IFERROR(G1276*VLOOKUP(E1276,Saldo!$P$8:$U$1009,6,FALSE),"")</f>
        <v/>
      </c>
      <c r="I1276" s="104" t="str">
        <f>IFERROR(IF(D1276="","",VLOOKUP(E1276,Saldo!$P$8:$Q$1009,2,FALSE)),"")</f>
        <v/>
      </c>
      <c r="J1276" s="76"/>
      <c r="K1276" s="28" t="str">
        <f t="shared" si="19"/>
        <v/>
      </c>
    </row>
    <row r="1277" spans="1:11" ht="18.95" customHeight="1" x14ac:dyDescent="0.25">
      <c r="A1277" s="52"/>
      <c r="C1277" s="76"/>
      <c r="D1277" s="185"/>
      <c r="E1277" s="76"/>
      <c r="F1277" s="76" t="str">
        <f>IF(E1277="","",IFERROR(VLOOKUP(E1277,Cadastro!$C$9:$D$1009,2,FALSE),"PROD. NÃO ENCONTRADO"))</f>
        <v/>
      </c>
      <c r="G1277" s="94"/>
      <c r="H1277" s="69" t="str">
        <f>IFERROR(G1277*VLOOKUP(E1277,Saldo!$P$8:$U$1009,6,FALSE),"")</f>
        <v/>
      </c>
      <c r="I1277" s="104" t="str">
        <f>IFERROR(IF(D1277="","",VLOOKUP(E1277,Saldo!$P$8:$Q$1009,2,FALSE)),"")</f>
        <v/>
      </c>
      <c r="J1277" s="76"/>
      <c r="K1277" s="28" t="str">
        <f t="shared" si="19"/>
        <v/>
      </c>
    </row>
    <row r="1278" spans="1:11" ht="18.95" customHeight="1" x14ac:dyDescent="0.25">
      <c r="A1278" s="52"/>
      <c r="C1278" s="76"/>
      <c r="D1278" s="185"/>
      <c r="E1278" s="76"/>
      <c r="F1278" s="76" t="str">
        <f>IF(E1278="","",IFERROR(VLOOKUP(E1278,Cadastro!$C$9:$D$1009,2,FALSE),"PROD. NÃO ENCONTRADO"))</f>
        <v/>
      </c>
      <c r="G1278" s="94"/>
      <c r="H1278" s="69" t="str">
        <f>IFERROR(G1278*VLOOKUP(E1278,Saldo!$P$8:$U$1009,6,FALSE),"")</f>
        <v/>
      </c>
      <c r="I1278" s="104" t="str">
        <f>IFERROR(IF(D1278="","",VLOOKUP(E1278,Saldo!$P$8:$Q$1009,2,FALSE)),"")</f>
        <v/>
      </c>
      <c r="J1278" s="76"/>
      <c r="K1278" s="28" t="str">
        <f t="shared" si="19"/>
        <v/>
      </c>
    </row>
    <row r="1279" spans="1:11" ht="18.95" customHeight="1" x14ac:dyDescent="0.25">
      <c r="A1279" s="52"/>
      <c r="C1279" s="76"/>
      <c r="D1279" s="185"/>
      <c r="E1279" s="76"/>
      <c r="F1279" s="76" t="str">
        <f>IF(E1279="","",IFERROR(VLOOKUP(E1279,Cadastro!$C$9:$D$1009,2,FALSE),"PROD. NÃO ENCONTRADO"))</f>
        <v/>
      </c>
      <c r="G1279" s="94"/>
      <c r="H1279" s="69" t="str">
        <f>IFERROR(G1279*VLOOKUP(E1279,Saldo!$P$8:$U$1009,6,FALSE),"")</f>
        <v/>
      </c>
      <c r="I1279" s="104" t="str">
        <f>IFERROR(IF(D1279="","",VLOOKUP(E1279,Saldo!$P$8:$Q$1009,2,FALSE)),"")</f>
        <v/>
      </c>
      <c r="J1279" s="76"/>
      <c r="K1279" s="28" t="str">
        <f t="shared" si="19"/>
        <v/>
      </c>
    </row>
    <row r="1280" spans="1:11" ht="18.95" customHeight="1" x14ac:dyDescent="0.25">
      <c r="A1280" s="52"/>
      <c r="C1280" s="76"/>
      <c r="D1280" s="185"/>
      <c r="E1280" s="76"/>
      <c r="F1280" s="76" t="str">
        <f>IF(E1280="","",IFERROR(VLOOKUP(E1280,Cadastro!$C$9:$D$1009,2,FALSE),"PROD. NÃO ENCONTRADO"))</f>
        <v/>
      </c>
      <c r="G1280" s="94"/>
      <c r="H1280" s="69" t="str">
        <f>IFERROR(G1280*VLOOKUP(E1280,Saldo!$P$8:$U$1009,6,FALSE),"")</f>
        <v/>
      </c>
      <c r="I1280" s="104" t="str">
        <f>IFERROR(IF(D1280="","",VLOOKUP(E1280,Saldo!$P$8:$Q$1009,2,FALSE)),"")</f>
        <v/>
      </c>
      <c r="J1280" s="76"/>
      <c r="K1280" s="28" t="str">
        <f t="shared" si="19"/>
        <v/>
      </c>
    </row>
    <row r="1281" spans="1:11" ht="18.95" customHeight="1" x14ac:dyDescent="0.25">
      <c r="A1281" s="52"/>
      <c r="C1281" s="76"/>
      <c r="D1281" s="185"/>
      <c r="E1281" s="76"/>
      <c r="F1281" s="76" t="str">
        <f>IF(E1281="","",IFERROR(VLOOKUP(E1281,Cadastro!$C$9:$D$1009,2,FALSE),"PROD. NÃO ENCONTRADO"))</f>
        <v/>
      </c>
      <c r="G1281" s="94"/>
      <c r="H1281" s="69" t="str">
        <f>IFERROR(G1281*VLOOKUP(E1281,Saldo!$P$8:$U$1009,6,FALSE),"")</f>
        <v/>
      </c>
      <c r="I1281" s="104" t="str">
        <f>IFERROR(IF(D1281="","",VLOOKUP(E1281,Saldo!$P$8:$Q$1009,2,FALSE)),"")</f>
        <v/>
      </c>
      <c r="J1281" s="76"/>
      <c r="K1281" s="28" t="str">
        <f t="shared" si="19"/>
        <v/>
      </c>
    </row>
    <row r="1282" spans="1:11" ht="18.95" customHeight="1" x14ac:dyDescent="0.25">
      <c r="A1282" s="52"/>
      <c r="C1282" s="76"/>
      <c r="D1282" s="185"/>
      <c r="E1282" s="76"/>
      <c r="F1282" s="76" t="str">
        <f>IF(E1282="","",IFERROR(VLOOKUP(E1282,Cadastro!$C$9:$D$1009,2,FALSE),"PROD. NÃO ENCONTRADO"))</f>
        <v/>
      </c>
      <c r="G1282" s="94"/>
      <c r="H1282" s="69" t="str">
        <f>IFERROR(G1282*VLOOKUP(E1282,Saldo!$P$8:$U$1009,6,FALSE),"")</f>
        <v/>
      </c>
      <c r="I1282" s="104" t="str">
        <f>IFERROR(IF(D1282="","",VLOOKUP(E1282,Saldo!$P$8:$Q$1009,2,FALSE)),"")</f>
        <v/>
      </c>
      <c r="J1282" s="76"/>
      <c r="K1282" s="28" t="str">
        <f t="shared" si="19"/>
        <v/>
      </c>
    </row>
    <row r="1283" spans="1:11" ht="18.95" customHeight="1" x14ac:dyDescent="0.25">
      <c r="A1283" s="52"/>
      <c r="C1283" s="76"/>
      <c r="D1283" s="185"/>
      <c r="E1283" s="76"/>
      <c r="F1283" s="76" t="str">
        <f>IF(E1283="","",IFERROR(VLOOKUP(E1283,Cadastro!$C$9:$D$1009,2,FALSE),"PROD. NÃO ENCONTRADO"))</f>
        <v/>
      </c>
      <c r="G1283" s="94"/>
      <c r="H1283" s="69" t="str">
        <f>IFERROR(G1283*VLOOKUP(E1283,Saldo!$P$8:$U$1009,6,FALSE),"")</f>
        <v/>
      </c>
      <c r="I1283" s="104" t="str">
        <f>IFERROR(IF(D1283="","",VLOOKUP(E1283,Saldo!$P$8:$Q$1009,2,FALSE)),"")</f>
        <v/>
      </c>
      <c r="J1283" s="76"/>
      <c r="K1283" s="28" t="str">
        <f t="shared" si="19"/>
        <v/>
      </c>
    </row>
    <row r="1284" spans="1:11" ht="18.95" customHeight="1" x14ac:dyDescent="0.25">
      <c r="A1284" s="52"/>
      <c r="C1284" s="76"/>
      <c r="D1284" s="185"/>
      <c r="E1284" s="76"/>
      <c r="F1284" s="76" t="str">
        <f>IF(E1284="","",IFERROR(VLOOKUP(E1284,Cadastro!$C$9:$D$1009,2,FALSE),"PROD. NÃO ENCONTRADO"))</f>
        <v/>
      </c>
      <c r="G1284" s="94"/>
      <c r="H1284" s="69" t="str">
        <f>IFERROR(G1284*VLOOKUP(E1284,Saldo!$P$8:$U$1009,6,FALSE),"")</f>
        <v/>
      </c>
      <c r="I1284" s="104" t="str">
        <f>IFERROR(IF(D1284="","",VLOOKUP(E1284,Saldo!$P$8:$Q$1009,2,FALSE)),"")</f>
        <v/>
      </c>
      <c r="J1284" s="76"/>
      <c r="K1284" s="28" t="str">
        <f t="shared" si="19"/>
        <v/>
      </c>
    </row>
    <row r="1285" spans="1:11" ht="18.95" customHeight="1" x14ac:dyDescent="0.25">
      <c r="A1285" s="52"/>
      <c r="C1285" s="76"/>
      <c r="D1285" s="185"/>
      <c r="E1285" s="76"/>
      <c r="F1285" s="76" t="str">
        <f>IF(E1285="","",IFERROR(VLOOKUP(E1285,Cadastro!$C$9:$D$1009,2,FALSE),"PROD. NÃO ENCONTRADO"))</f>
        <v/>
      </c>
      <c r="G1285" s="94"/>
      <c r="H1285" s="69" t="str">
        <f>IFERROR(G1285*VLOOKUP(E1285,Saldo!$P$8:$U$1009,6,FALSE),"")</f>
        <v/>
      </c>
      <c r="I1285" s="104" t="str">
        <f>IFERROR(IF(D1285="","",VLOOKUP(E1285,Saldo!$P$8:$Q$1009,2,FALSE)),"")</f>
        <v/>
      </c>
      <c r="J1285" s="76"/>
      <c r="K1285" s="28" t="str">
        <f t="shared" si="19"/>
        <v/>
      </c>
    </row>
    <row r="1286" spans="1:11" ht="18.95" customHeight="1" x14ac:dyDescent="0.25">
      <c r="A1286" s="52"/>
      <c r="C1286" s="76"/>
      <c r="D1286" s="185"/>
      <c r="E1286" s="76"/>
      <c r="F1286" s="76" t="str">
        <f>IF(E1286="","",IFERROR(VLOOKUP(E1286,Cadastro!$C$9:$D$1009,2,FALSE),"PROD. NÃO ENCONTRADO"))</f>
        <v/>
      </c>
      <c r="G1286" s="94"/>
      <c r="H1286" s="69" t="str">
        <f>IFERROR(G1286*VLOOKUP(E1286,Saldo!$P$8:$U$1009,6,FALSE),"")</f>
        <v/>
      </c>
      <c r="I1286" s="104" t="str">
        <f>IFERROR(IF(D1286="","",VLOOKUP(E1286,Saldo!$P$8:$Q$1009,2,FALSE)),"")</f>
        <v/>
      </c>
      <c r="J1286" s="76"/>
      <c r="K1286" s="28" t="str">
        <f t="shared" si="19"/>
        <v/>
      </c>
    </row>
    <row r="1287" spans="1:11" ht="18.95" customHeight="1" x14ac:dyDescent="0.25">
      <c r="A1287" s="52"/>
      <c r="C1287" s="76"/>
      <c r="D1287" s="185"/>
      <c r="E1287" s="76"/>
      <c r="F1287" s="76" t="str">
        <f>IF(E1287="","",IFERROR(VLOOKUP(E1287,Cadastro!$C$9:$D$1009,2,FALSE),"PROD. NÃO ENCONTRADO"))</f>
        <v/>
      </c>
      <c r="G1287" s="94"/>
      <c r="H1287" s="69" t="str">
        <f>IFERROR(G1287*VLOOKUP(E1287,Saldo!$P$8:$U$1009,6,FALSE),"")</f>
        <v/>
      </c>
      <c r="I1287" s="104" t="str">
        <f>IFERROR(IF(D1287="","",VLOOKUP(E1287,Saldo!$P$8:$Q$1009,2,FALSE)),"")</f>
        <v/>
      </c>
      <c r="J1287" s="76"/>
      <c r="K1287" s="28" t="str">
        <f t="shared" si="19"/>
        <v/>
      </c>
    </row>
    <row r="1288" spans="1:11" ht="18.95" customHeight="1" x14ac:dyDescent="0.25">
      <c r="A1288" s="52"/>
      <c r="C1288" s="76"/>
      <c r="D1288" s="185"/>
      <c r="E1288" s="76"/>
      <c r="F1288" s="76" t="str">
        <f>IF(E1288="","",IFERROR(VLOOKUP(E1288,Cadastro!$C$9:$D$1009,2,FALSE),"PROD. NÃO ENCONTRADO"))</f>
        <v/>
      </c>
      <c r="G1288" s="94"/>
      <c r="H1288" s="69" t="str">
        <f>IFERROR(G1288*VLOOKUP(E1288,Saldo!$P$8:$U$1009,6,FALSE),"")</f>
        <v/>
      </c>
      <c r="I1288" s="104" t="str">
        <f>IFERROR(IF(D1288="","",VLOOKUP(E1288,Saldo!$P$8:$Q$1009,2,FALSE)),"")</f>
        <v/>
      </c>
      <c r="J1288" s="76"/>
      <c r="K1288" s="28" t="str">
        <f t="shared" si="19"/>
        <v/>
      </c>
    </row>
    <row r="1289" spans="1:11" ht="18.95" customHeight="1" x14ac:dyDescent="0.25">
      <c r="A1289" s="52"/>
      <c r="C1289" s="76"/>
      <c r="D1289" s="185"/>
      <c r="E1289" s="76"/>
      <c r="F1289" s="76" t="str">
        <f>IF(E1289="","",IFERROR(VLOOKUP(E1289,Cadastro!$C$9:$D$1009,2,FALSE),"PROD. NÃO ENCONTRADO"))</f>
        <v/>
      </c>
      <c r="G1289" s="94"/>
      <c r="H1289" s="69" t="str">
        <f>IFERROR(G1289*VLOOKUP(E1289,Saldo!$P$8:$U$1009,6,FALSE),"")</f>
        <v/>
      </c>
      <c r="I1289" s="104" t="str">
        <f>IFERROR(IF(D1289="","",VLOOKUP(E1289,Saldo!$P$8:$Q$1009,2,FALSE)),"")</f>
        <v/>
      </c>
      <c r="J1289" s="76"/>
      <c r="K1289" s="28" t="str">
        <f t="shared" si="19"/>
        <v/>
      </c>
    </row>
    <row r="1290" spans="1:11" ht="18.95" customHeight="1" x14ac:dyDescent="0.25">
      <c r="A1290" s="52"/>
      <c r="C1290" s="76"/>
      <c r="D1290" s="185"/>
      <c r="E1290" s="76"/>
      <c r="F1290" s="76" t="str">
        <f>IF(E1290="","",IFERROR(VLOOKUP(E1290,Cadastro!$C$9:$D$1009,2,FALSE),"PROD. NÃO ENCONTRADO"))</f>
        <v/>
      </c>
      <c r="G1290" s="94"/>
      <c r="H1290" s="69" t="str">
        <f>IFERROR(G1290*VLOOKUP(E1290,Saldo!$P$8:$U$1009,6,FALSE),"")</f>
        <v/>
      </c>
      <c r="I1290" s="104" t="str">
        <f>IFERROR(IF(D1290="","",VLOOKUP(E1290,Saldo!$P$8:$Q$1009,2,FALSE)),"")</f>
        <v/>
      </c>
      <c r="J1290" s="76"/>
      <c r="K1290" s="28" t="str">
        <f t="shared" ref="K1290:K1353" si="20">IF(D1290="","",MONTH(D1290))</f>
        <v/>
      </c>
    </row>
    <row r="1291" spans="1:11" ht="18.95" customHeight="1" x14ac:dyDescent="0.25">
      <c r="A1291" s="52"/>
      <c r="C1291" s="76"/>
      <c r="D1291" s="185"/>
      <c r="E1291" s="76"/>
      <c r="F1291" s="76" t="str">
        <f>IF(E1291="","",IFERROR(VLOOKUP(E1291,Cadastro!$C$9:$D$1009,2,FALSE),"PROD. NÃO ENCONTRADO"))</f>
        <v/>
      </c>
      <c r="G1291" s="94"/>
      <c r="H1291" s="69" t="str">
        <f>IFERROR(G1291*VLOOKUP(E1291,Saldo!$P$8:$U$1009,6,FALSE),"")</f>
        <v/>
      </c>
      <c r="I1291" s="104" t="str">
        <f>IFERROR(IF(D1291="","",VLOOKUP(E1291,Saldo!$P$8:$Q$1009,2,FALSE)),"")</f>
        <v/>
      </c>
      <c r="J1291" s="76"/>
      <c r="K1291" s="28" t="str">
        <f t="shared" si="20"/>
        <v/>
      </c>
    </row>
    <row r="1292" spans="1:11" ht="18.95" customHeight="1" x14ac:dyDescent="0.25">
      <c r="A1292" s="52"/>
      <c r="C1292" s="76"/>
      <c r="D1292" s="185"/>
      <c r="E1292" s="76"/>
      <c r="F1292" s="76" t="str">
        <f>IF(E1292="","",IFERROR(VLOOKUP(E1292,Cadastro!$C$9:$D$1009,2,FALSE),"PROD. NÃO ENCONTRADO"))</f>
        <v/>
      </c>
      <c r="G1292" s="94"/>
      <c r="H1292" s="69" t="str">
        <f>IFERROR(G1292*VLOOKUP(E1292,Saldo!$P$8:$U$1009,6,FALSE),"")</f>
        <v/>
      </c>
      <c r="I1292" s="104" t="str">
        <f>IFERROR(IF(D1292="","",VLOOKUP(E1292,Saldo!$P$8:$Q$1009,2,FALSE)),"")</f>
        <v/>
      </c>
      <c r="J1292" s="76"/>
      <c r="K1292" s="28" t="str">
        <f t="shared" si="20"/>
        <v/>
      </c>
    </row>
    <row r="1293" spans="1:11" ht="18.95" customHeight="1" x14ac:dyDescent="0.25">
      <c r="A1293" s="52"/>
      <c r="C1293" s="76"/>
      <c r="D1293" s="185"/>
      <c r="E1293" s="76"/>
      <c r="F1293" s="76" t="str">
        <f>IF(E1293="","",IFERROR(VLOOKUP(E1293,Cadastro!$C$9:$D$1009,2,FALSE),"PROD. NÃO ENCONTRADO"))</f>
        <v/>
      </c>
      <c r="G1293" s="94"/>
      <c r="H1293" s="69" t="str">
        <f>IFERROR(G1293*VLOOKUP(E1293,Saldo!$P$8:$U$1009,6,FALSE),"")</f>
        <v/>
      </c>
      <c r="I1293" s="104" t="str">
        <f>IFERROR(IF(D1293="","",VLOOKUP(E1293,Saldo!$P$8:$Q$1009,2,FALSE)),"")</f>
        <v/>
      </c>
      <c r="J1293" s="76"/>
      <c r="K1293" s="28" t="str">
        <f t="shared" si="20"/>
        <v/>
      </c>
    </row>
    <row r="1294" spans="1:11" ht="18.95" customHeight="1" x14ac:dyDescent="0.25">
      <c r="A1294" s="52"/>
      <c r="C1294" s="76"/>
      <c r="D1294" s="185"/>
      <c r="E1294" s="76"/>
      <c r="F1294" s="76" t="str">
        <f>IF(E1294="","",IFERROR(VLOOKUP(E1294,Cadastro!$C$9:$D$1009,2,FALSE),"PROD. NÃO ENCONTRADO"))</f>
        <v/>
      </c>
      <c r="G1294" s="94"/>
      <c r="H1294" s="69" t="str">
        <f>IFERROR(G1294*VLOOKUP(E1294,Saldo!$P$8:$U$1009,6,FALSE),"")</f>
        <v/>
      </c>
      <c r="I1294" s="104" t="str">
        <f>IFERROR(IF(D1294="","",VLOOKUP(E1294,Saldo!$P$8:$Q$1009,2,FALSE)),"")</f>
        <v/>
      </c>
      <c r="J1294" s="76"/>
      <c r="K1294" s="28" t="str">
        <f t="shared" si="20"/>
        <v/>
      </c>
    </row>
    <row r="1295" spans="1:11" ht="18.95" customHeight="1" x14ac:dyDescent="0.25">
      <c r="A1295" s="52"/>
      <c r="C1295" s="76"/>
      <c r="D1295" s="185"/>
      <c r="E1295" s="76"/>
      <c r="F1295" s="76" t="str">
        <f>IF(E1295="","",IFERROR(VLOOKUP(E1295,Cadastro!$C$9:$D$1009,2,FALSE),"PROD. NÃO ENCONTRADO"))</f>
        <v/>
      </c>
      <c r="G1295" s="94"/>
      <c r="H1295" s="69" t="str">
        <f>IFERROR(G1295*VLOOKUP(E1295,Saldo!$P$8:$U$1009,6,FALSE),"")</f>
        <v/>
      </c>
      <c r="I1295" s="104" t="str">
        <f>IFERROR(IF(D1295="","",VLOOKUP(E1295,Saldo!$P$8:$Q$1009,2,FALSE)),"")</f>
        <v/>
      </c>
      <c r="J1295" s="76"/>
      <c r="K1295" s="28" t="str">
        <f t="shared" si="20"/>
        <v/>
      </c>
    </row>
    <row r="1296" spans="1:11" ht="18.95" customHeight="1" x14ac:dyDescent="0.25">
      <c r="A1296" s="52"/>
      <c r="C1296" s="76"/>
      <c r="D1296" s="185"/>
      <c r="E1296" s="76"/>
      <c r="F1296" s="76" t="str">
        <f>IF(E1296="","",IFERROR(VLOOKUP(E1296,Cadastro!$C$9:$D$1009,2,FALSE),"PROD. NÃO ENCONTRADO"))</f>
        <v/>
      </c>
      <c r="G1296" s="94"/>
      <c r="H1296" s="69" t="str">
        <f>IFERROR(G1296*VLOOKUP(E1296,Saldo!$P$8:$U$1009,6,FALSE),"")</f>
        <v/>
      </c>
      <c r="I1296" s="104" t="str">
        <f>IFERROR(IF(D1296="","",VLOOKUP(E1296,Saldo!$P$8:$Q$1009,2,FALSE)),"")</f>
        <v/>
      </c>
      <c r="J1296" s="76"/>
      <c r="K1296" s="28" t="str">
        <f t="shared" si="20"/>
        <v/>
      </c>
    </row>
    <row r="1297" spans="1:11" ht="18.95" customHeight="1" x14ac:dyDescent="0.25">
      <c r="A1297" s="52"/>
      <c r="C1297" s="76"/>
      <c r="D1297" s="185"/>
      <c r="E1297" s="76"/>
      <c r="F1297" s="76" t="str">
        <f>IF(E1297="","",IFERROR(VLOOKUP(E1297,Cadastro!$C$9:$D$1009,2,FALSE),"PROD. NÃO ENCONTRADO"))</f>
        <v/>
      </c>
      <c r="G1297" s="94"/>
      <c r="H1297" s="69" t="str">
        <f>IFERROR(G1297*VLOOKUP(E1297,Saldo!$P$8:$U$1009,6,FALSE),"")</f>
        <v/>
      </c>
      <c r="I1297" s="104" t="str">
        <f>IFERROR(IF(D1297="","",VLOOKUP(E1297,Saldo!$P$8:$Q$1009,2,FALSE)),"")</f>
        <v/>
      </c>
      <c r="J1297" s="76"/>
      <c r="K1297" s="28" t="str">
        <f t="shared" si="20"/>
        <v/>
      </c>
    </row>
    <row r="1298" spans="1:11" ht="18.95" customHeight="1" x14ac:dyDescent="0.25">
      <c r="A1298" s="52"/>
      <c r="C1298" s="76"/>
      <c r="D1298" s="185"/>
      <c r="E1298" s="76"/>
      <c r="F1298" s="76" t="str">
        <f>IF(E1298="","",IFERROR(VLOOKUP(E1298,Cadastro!$C$9:$D$1009,2,FALSE),"PROD. NÃO ENCONTRADO"))</f>
        <v/>
      </c>
      <c r="G1298" s="94"/>
      <c r="H1298" s="69" t="str">
        <f>IFERROR(G1298*VLOOKUP(E1298,Saldo!$P$8:$U$1009,6,FALSE),"")</f>
        <v/>
      </c>
      <c r="I1298" s="104" t="str">
        <f>IFERROR(IF(D1298="","",VLOOKUP(E1298,Saldo!$P$8:$Q$1009,2,FALSE)),"")</f>
        <v/>
      </c>
      <c r="J1298" s="76"/>
      <c r="K1298" s="28" t="str">
        <f t="shared" si="20"/>
        <v/>
      </c>
    </row>
    <row r="1299" spans="1:11" ht="18.95" customHeight="1" x14ac:dyDescent="0.25">
      <c r="A1299" s="52"/>
      <c r="C1299" s="76"/>
      <c r="D1299" s="185"/>
      <c r="E1299" s="76"/>
      <c r="F1299" s="76" t="str">
        <f>IF(E1299="","",IFERROR(VLOOKUP(E1299,Cadastro!$C$9:$D$1009,2,FALSE),"PROD. NÃO ENCONTRADO"))</f>
        <v/>
      </c>
      <c r="G1299" s="94"/>
      <c r="H1299" s="69" t="str">
        <f>IFERROR(G1299*VLOOKUP(E1299,Saldo!$P$8:$U$1009,6,FALSE),"")</f>
        <v/>
      </c>
      <c r="I1299" s="104" t="str">
        <f>IFERROR(IF(D1299="","",VLOOKUP(E1299,Saldo!$P$8:$Q$1009,2,FALSE)),"")</f>
        <v/>
      </c>
      <c r="J1299" s="76"/>
      <c r="K1299" s="28" t="str">
        <f t="shared" si="20"/>
        <v/>
      </c>
    </row>
    <row r="1300" spans="1:11" ht="18.95" customHeight="1" x14ac:dyDescent="0.25">
      <c r="A1300" s="52"/>
      <c r="C1300" s="76"/>
      <c r="D1300" s="185"/>
      <c r="E1300" s="76"/>
      <c r="F1300" s="76" t="str">
        <f>IF(E1300="","",IFERROR(VLOOKUP(E1300,Cadastro!$C$9:$D$1009,2,FALSE),"PROD. NÃO ENCONTRADO"))</f>
        <v/>
      </c>
      <c r="G1300" s="94"/>
      <c r="H1300" s="69" t="str">
        <f>IFERROR(G1300*VLOOKUP(E1300,Saldo!$P$8:$U$1009,6,FALSE),"")</f>
        <v/>
      </c>
      <c r="I1300" s="104" t="str">
        <f>IFERROR(IF(D1300="","",VLOOKUP(E1300,Saldo!$P$8:$Q$1009,2,FALSE)),"")</f>
        <v/>
      </c>
      <c r="J1300" s="76"/>
      <c r="K1300" s="28" t="str">
        <f t="shared" si="20"/>
        <v/>
      </c>
    </row>
    <row r="1301" spans="1:11" ht="18.95" customHeight="1" x14ac:dyDescent="0.25">
      <c r="A1301" s="52"/>
      <c r="C1301" s="76"/>
      <c r="D1301" s="185"/>
      <c r="E1301" s="76"/>
      <c r="F1301" s="76" t="str">
        <f>IF(E1301="","",IFERROR(VLOOKUP(E1301,Cadastro!$C$9:$D$1009,2,FALSE),"PROD. NÃO ENCONTRADO"))</f>
        <v/>
      </c>
      <c r="G1301" s="94"/>
      <c r="H1301" s="69" t="str">
        <f>IFERROR(G1301*VLOOKUP(E1301,Saldo!$P$8:$U$1009,6,FALSE),"")</f>
        <v/>
      </c>
      <c r="I1301" s="104" t="str">
        <f>IFERROR(IF(D1301="","",VLOOKUP(E1301,Saldo!$P$8:$Q$1009,2,FALSE)),"")</f>
        <v/>
      </c>
      <c r="J1301" s="76"/>
      <c r="K1301" s="28" t="str">
        <f t="shared" si="20"/>
        <v/>
      </c>
    </row>
    <row r="1302" spans="1:11" ht="18.95" customHeight="1" x14ac:dyDescent="0.25">
      <c r="A1302" s="52"/>
      <c r="C1302" s="76"/>
      <c r="D1302" s="185"/>
      <c r="E1302" s="76"/>
      <c r="F1302" s="76" t="str">
        <f>IF(E1302="","",IFERROR(VLOOKUP(E1302,Cadastro!$C$9:$D$1009,2,FALSE),"PROD. NÃO ENCONTRADO"))</f>
        <v/>
      </c>
      <c r="G1302" s="94"/>
      <c r="H1302" s="69" t="str">
        <f>IFERROR(G1302*VLOOKUP(E1302,Saldo!$P$8:$U$1009,6,FALSE),"")</f>
        <v/>
      </c>
      <c r="I1302" s="104" t="str">
        <f>IFERROR(IF(D1302="","",VLOOKUP(E1302,Saldo!$P$8:$Q$1009,2,FALSE)),"")</f>
        <v/>
      </c>
      <c r="J1302" s="76"/>
      <c r="K1302" s="28" t="str">
        <f t="shared" si="20"/>
        <v/>
      </c>
    </row>
    <row r="1303" spans="1:11" ht="18.95" customHeight="1" x14ac:dyDescent="0.25">
      <c r="A1303" s="52"/>
      <c r="C1303" s="76"/>
      <c r="D1303" s="185"/>
      <c r="E1303" s="76"/>
      <c r="F1303" s="76" t="str">
        <f>IF(E1303="","",IFERROR(VLOOKUP(E1303,Cadastro!$C$9:$D$1009,2,FALSE),"PROD. NÃO ENCONTRADO"))</f>
        <v/>
      </c>
      <c r="G1303" s="94"/>
      <c r="H1303" s="69" t="str">
        <f>IFERROR(G1303*VLOOKUP(E1303,Saldo!$P$8:$U$1009,6,FALSE),"")</f>
        <v/>
      </c>
      <c r="I1303" s="104" t="str">
        <f>IFERROR(IF(D1303="","",VLOOKUP(E1303,Saldo!$P$8:$Q$1009,2,FALSE)),"")</f>
        <v/>
      </c>
      <c r="J1303" s="76"/>
      <c r="K1303" s="28" t="str">
        <f t="shared" si="20"/>
        <v/>
      </c>
    </row>
    <row r="1304" spans="1:11" ht="18.95" customHeight="1" x14ac:dyDescent="0.25">
      <c r="A1304" s="52"/>
      <c r="C1304" s="76"/>
      <c r="D1304" s="185"/>
      <c r="E1304" s="76"/>
      <c r="F1304" s="76" t="str">
        <f>IF(E1304="","",IFERROR(VLOOKUP(E1304,Cadastro!$C$9:$D$1009,2,FALSE),"PROD. NÃO ENCONTRADO"))</f>
        <v/>
      </c>
      <c r="G1304" s="94"/>
      <c r="H1304" s="69" t="str">
        <f>IFERROR(G1304*VLOOKUP(E1304,Saldo!$P$8:$U$1009,6,FALSE),"")</f>
        <v/>
      </c>
      <c r="I1304" s="104" t="str">
        <f>IFERROR(IF(D1304="","",VLOOKUP(E1304,Saldo!$P$8:$Q$1009,2,FALSE)),"")</f>
        <v/>
      </c>
      <c r="J1304" s="76"/>
      <c r="K1304" s="28" t="str">
        <f t="shared" si="20"/>
        <v/>
      </c>
    </row>
    <row r="1305" spans="1:11" ht="18.95" customHeight="1" x14ac:dyDescent="0.25">
      <c r="A1305" s="52"/>
      <c r="C1305" s="76"/>
      <c r="D1305" s="185"/>
      <c r="E1305" s="76"/>
      <c r="F1305" s="76" t="str">
        <f>IF(E1305="","",IFERROR(VLOOKUP(E1305,Cadastro!$C$9:$D$1009,2,FALSE),"PROD. NÃO ENCONTRADO"))</f>
        <v/>
      </c>
      <c r="G1305" s="94"/>
      <c r="H1305" s="69" t="str">
        <f>IFERROR(G1305*VLOOKUP(E1305,Saldo!$P$8:$U$1009,6,FALSE),"")</f>
        <v/>
      </c>
      <c r="I1305" s="104" t="str">
        <f>IFERROR(IF(D1305="","",VLOOKUP(E1305,Saldo!$P$8:$Q$1009,2,FALSE)),"")</f>
        <v/>
      </c>
      <c r="J1305" s="76"/>
      <c r="K1305" s="28" t="str">
        <f t="shared" si="20"/>
        <v/>
      </c>
    </row>
    <row r="1306" spans="1:11" ht="18.95" customHeight="1" x14ac:dyDescent="0.25">
      <c r="A1306" s="52"/>
      <c r="C1306" s="76"/>
      <c r="D1306" s="185"/>
      <c r="E1306" s="76"/>
      <c r="F1306" s="76" t="str">
        <f>IF(E1306="","",IFERROR(VLOOKUP(E1306,Cadastro!$C$9:$D$1009,2,FALSE),"PROD. NÃO ENCONTRADO"))</f>
        <v/>
      </c>
      <c r="G1306" s="94"/>
      <c r="H1306" s="69" t="str">
        <f>IFERROR(G1306*VLOOKUP(E1306,Saldo!$P$8:$U$1009,6,FALSE),"")</f>
        <v/>
      </c>
      <c r="I1306" s="104" t="str">
        <f>IFERROR(IF(D1306="","",VLOOKUP(E1306,Saldo!$P$8:$Q$1009,2,FALSE)),"")</f>
        <v/>
      </c>
      <c r="J1306" s="76"/>
      <c r="K1306" s="28" t="str">
        <f t="shared" si="20"/>
        <v/>
      </c>
    </row>
    <row r="1307" spans="1:11" ht="18.95" customHeight="1" x14ac:dyDescent="0.25">
      <c r="A1307" s="52"/>
      <c r="C1307" s="76"/>
      <c r="D1307" s="185"/>
      <c r="E1307" s="76"/>
      <c r="F1307" s="76" t="str">
        <f>IF(E1307="","",IFERROR(VLOOKUP(E1307,Cadastro!$C$9:$D$1009,2,FALSE),"PROD. NÃO ENCONTRADO"))</f>
        <v/>
      </c>
      <c r="G1307" s="94"/>
      <c r="H1307" s="69" t="str">
        <f>IFERROR(G1307*VLOOKUP(E1307,Saldo!$P$8:$U$1009,6,FALSE),"")</f>
        <v/>
      </c>
      <c r="I1307" s="104" t="str">
        <f>IFERROR(IF(D1307="","",VLOOKUP(E1307,Saldo!$P$8:$Q$1009,2,FALSE)),"")</f>
        <v/>
      </c>
      <c r="J1307" s="76"/>
      <c r="K1307" s="28" t="str">
        <f t="shared" si="20"/>
        <v/>
      </c>
    </row>
    <row r="1308" spans="1:11" ht="18.95" customHeight="1" x14ac:dyDescent="0.25">
      <c r="A1308" s="52"/>
      <c r="C1308" s="76"/>
      <c r="D1308" s="185"/>
      <c r="E1308" s="76"/>
      <c r="F1308" s="76" t="str">
        <f>IF(E1308="","",IFERROR(VLOOKUP(E1308,Cadastro!$C$9:$D$1009,2,FALSE),"PROD. NÃO ENCONTRADO"))</f>
        <v/>
      </c>
      <c r="G1308" s="94"/>
      <c r="H1308" s="69" t="str">
        <f>IFERROR(G1308*VLOOKUP(E1308,Saldo!$P$8:$U$1009,6,FALSE),"")</f>
        <v/>
      </c>
      <c r="I1308" s="104" t="str">
        <f>IFERROR(IF(D1308="","",VLOOKUP(E1308,Saldo!$P$8:$Q$1009,2,FALSE)),"")</f>
        <v/>
      </c>
      <c r="J1308" s="76"/>
      <c r="K1308" s="28" t="str">
        <f t="shared" si="20"/>
        <v/>
      </c>
    </row>
    <row r="1309" spans="1:11" ht="18.95" customHeight="1" x14ac:dyDescent="0.25">
      <c r="A1309" s="52"/>
      <c r="C1309" s="76"/>
      <c r="D1309" s="185"/>
      <c r="E1309" s="76"/>
      <c r="F1309" s="76" t="str">
        <f>IF(E1309="","",IFERROR(VLOOKUP(E1309,Cadastro!$C$9:$D$1009,2,FALSE),"PROD. NÃO ENCONTRADO"))</f>
        <v/>
      </c>
      <c r="G1309" s="94"/>
      <c r="H1309" s="69" t="str">
        <f>IFERROR(G1309*VLOOKUP(E1309,Saldo!$P$8:$U$1009,6,FALSE),"")</f>
        <v/>
      </c>
      <c r="I1309" s="104" t="str">
        <f>IFERROR(IF(D1309="","",VLOOKUP(E1309,Saldo!$P$8:$Q$1009,2,FALSE)),"")</f>
        <v/>
      </c>
      <c r="J1309" s="76"/>
      <c r="K1309" s="28" t="str">
        <f t="shared" si="20"/>
        <v/>
      </c>
    </row>
    <row r="1310" spans="1:11" ht="18.95" customHeight="1" x14ac:dyDescent="0.25">
      <c r="A1310" s="52"/>
      <c r="C1310" s="76"/>
      <c r="D1310" s="185"/>
      <c r="E1310" s="76"/>
      <c r="F1310" s="76" t="str">
        <f>IF(E1310="","",IFERROR(VLOOKUP(E1310,Cadastro!$C$9:$D$1009,2,FALSE),"PROD. NÃO ENCONTRADO"))</f>
        <v/>
      </c>
      <c r="G1310" s="94"/>
      <c r="H1310" s="69" t="str">
        <f>IFERROR(G1310*VLOOKUP(E1310,Saldo!$P$8:$U$1009,6,FALSE),"")</f>
        <v/>
      </c>
      <c r="I1310" s="104" t="str">
        <f>IFERROR(IF(D1310="","",VLOOKUP(E1310,Saldo!$P$8:$Q$1009,2,FALSE)),"")</f>
        <v/>
      </c>
      <c r="J1310" s="76"/>
      <c r="K1310" s="28" t="str">
        <f t="shared" si="20"/>
        <v/>
      </c>
    </row>
    <row r="1311" spans="1:11" ht="18.95" customHeight="1" x14ac:dyDescent="0.25">
      <c r="A1311" s="52"/>
      <c r="C1311" s="76"/>
      <c r="D1311" s="185"/>
      <c r="E1311" s="76"/>
      <c r="F1311" s="76" t="str">
        <f>IF(E1311="","",IFERROR(VLOOKUP(E1311,Cadastro!$C$9:$D$1009,2,FALSE),"PROD. NÃO ENCONTRADO"))</f>
        <v/>
      </c>
      <c r="G1311" s="94"/>
      <c r="H1311" s="69" t="str">
        <f>IFERROR(G1311*VLOOKUP(E1311,Saldo!$P$8:$U$1009,6,FALSE),"")</f>
        <v/>
      </c>
      <c r="I1311" s="104" t="str">
        <f>IFERROR(IF(D1311="","",VLOOKUP(E1311,Saldo!$P$8:$Q$1009,2,FALSE)),"")</f>
        <v/>
      </c>
      <c r="J1311" s="76"/>
      <c r="K1311" s="28" t="str">
        <f t="shared" si="20"/>
        <v/>
      </c>
    </row>
    <row r="1312" spans="1:11" ht="18.95" customHeight="1" x14ac:dyDescent="0.25">
      <c r="A1312" s="52"/>
      <c r="C1312" s="76"/>
      <c r="D1312" s="185"/>
      <c r="E1312" s="76"/>
      <c r="F1312" s="76" t="str">
        <f>IF(E1312="","",IFERROR(VLOOKUP(E1312,Cadastro!$C$9:$D$1009,2,FALSE),"PROD. NÃO ENCONTRADO"))</f>
        <v/>
      </c>
      <c r="G1312" s="94"/>
      <c r="H1312" s="69" t="str">
        <f>IFERROR(G1312*VLOOKUP(E1312,Saldo!$P$8:$U$1009,6,FALSE),"")</f>
        <v/>
      </c>
      <c r="I1312" s="104" t="str">
        <f>IFERROR(IF(D1312="","",VLOOKUP(E1312,Saldo!$P$8:$Q$1009,2,FALSE)),"")</f>
        <v/>
      </c>
      <c r="J1312" s="76"/>
      <c r="K1312" s="28" t="str">
        <f t="shared" si="20"/>
        <v/>
      </c>
    </row>
    <row r="1313" spans="1:11" ht="18.95" customHeight="1" x14ac:dyDescent="0.25">
      <c r="A1313" s="52"/>
      <c r="C1313" s="76"/>
      <c r="D1313" s="185"/>
      <c r="E1313" s="76"/>
      <c r="F1313" s="76" t="str">
        <f>IF(E1313="","",IFERROR(VLOOKUP(E1313,Cadastro!$C$9:$D$1009,2,FALSE),"PROD. NÃO ENCONTRADO"))</f>
        <v/>
      </c>
      <c r="G1313" s="94"/>
      <c r="H1313" s="69" t="str">
        <f>IFERROR(G1313*VLOOKUP(E1313,Saldo!$P$8:$U$1009,6,FALSE),"")</f>
        <v/>
      </c>
      <c r="I1313" s="104" t="str">
        <f>IFERROR(IF(D1313="","",VLOOKUP(E1313,Saldo!$P$8:$Q$1009,2,FALSE)),"")</f>
        <v/>
      </c>
      <c r="J1313" s="76"/>
      <c r="K1313" s="28" t="str">
        <f t="shared" si="20"/>
        <v/>
      </c>
    </row>
    <row r="1314" spans="1:11" ht="18.95" customHeight="1" x14ac:dyDescent="0.25">
      <c r="A1314" s="52"/>
      <c r="C1314" s="76"/>
      <c r="D1314" s="185"/>
      <c r="E1314" s="76"/>
      <c r="F1314" s="76" t="str">
        <f>IF(E1314="","",IFERROR(VLOOKUP(E1314,Cadastro!$C$9:$D$1009,2,FALSE),"PROD. NÃO ENCONTRADO"))</f>
        <v/>
      </c>
      <c r="G1314" s="94"/>
      <c r="H1314" s="69" t="str">
        <f>IFERROR(G1314*VLOOKUP(E1314,Saldo!$P$8:$U$1009,6,FALSE),"")</f>
        <v/>
      </c>
      <c r="I1314" s="104" t="str">
        <f>IFERROR(IF(D1314="","",VLOOKUP(E1314,Saldo!$P$8:$Q$1009,2,FALSE)),"")</f>
        <v/>
      </c>
      <c r="J1314" s="76"/>
      <c r="K1314" s="28" t="str">
        <f t="shared" si="20"/>
        <v/>
      </c>
    </row>
    <row r="1315" spans="1:11" ht="18.95" customHeight="1" x14ac:dyDescent="0.25">
      <c r="A1315" s="52"/>
      <c r="C1315" s="76"/>
      <c r="D1315" s="185"/>
      <c r="E1315" s="76"/>
      <c r="F1315" s="76" t="str">
        <f>IF(E1315="","",IFERROR(VLOOKUP(E1315,Cadastro!$C$9:$D$1009,2,FALSE),"PROD. NÃO ENCONTRADO"))</f>
        <v/>
      </c>
      <c r="G1315" s="94"/>
      <c r="H1315" s="69" t="str">
        <f>IFERROR(G1315*VLOOKUP(E1315,Saldo!$P$8:$U$1009,6,FALSE),"")</f>
        <v/>
      </c>
      <c r="I1315" s="104" t="str">
        <f>IFERROR(IF(D1315="","",VLOOKUP(E1315,Saldo!$P$8:$Q$1009,2,FALSE)),"")</f>
        <v/>
      </c>
      <c r="J1315" s="76"/>
      <c r="K1315" s="28" t="str">
        <f t="shared" si="20"/>
        <v/>
      </c>
    </row>
    <row r="1316" spans="1:11" ht="18.95" customHeight="1" x14ac:dyDescent="0.25">
      <c r="A1316" s="52"/>
      <c r="C1316" s="76"/>
      <c r="D1316" s="185"/>
      <c r="E1316" s="76"/>
      <c r="F1316" s="76" t="str">
        <f>IF(E1316="","",IFERROR(VLOOKUP(E1316,Cadastro!$C$9:$D$1009,2,FALSE),"PROD. NÃO ENCONTRADO"))</f>
        <v/>
      </c>
      <c r="G1316" s="94"/>
      <c r="H1316" s="69" t="str">
        <f>IFERROR(G1316*VLOOKUP(E1316,Saldo!$P$8:$U$1009,6,FALSE),"")</f>
        <v/>
      </c>
      <c r="I1316" s="104" t="str">
        <f>IFERROR(IF(D1316="","",VLOOKUP(E1316,Saldo!$P$8:$Q$1009,2,FALSE)),"")</f>
        <v/>
      </c>
      <c r="J1316" s="76"/>
      <c r="K1316" s="28" t="str">
        <f t="shared" si="20"/>
        <v/>
      </c>
    </row>
    <row r="1317" spans="1:11" ht="18.95" customHeight="1" x14ac:dyDescent="0.25">
      <c r="A1317" s="52"/>
      <c r="C1317" s="76"/>
      <c r="D1317" s="185"/>
      <c r="E1317" s="76"/>
      <c r="F1317" s="76" t="str">
        <f>IF(E1317="","",IFERROR(VLOOKUP(E1317,Cadastro!$C$9:$D$1009,2,FALSE),"PROD. NÃO ENCONTRADO"))</f>
        <v/>
      </c>
      <c r="G1317" s="94"/>
      <c r="H1317" s="69" t="str">
        <f>IFERROR(G1317*VLOOKUP(E1317,Saldo!$P$8:$U$1009,6,FALSE),"")</f>
        <v/>
      </c>
      <c r="I1317" s="104" t="str">
        <f>IFERROR(IF(D1317="","",VLOOKUP(E1317,Saldo!$P$8:$Q$1009,2,FALSE)),"")</f>
        <v/>
      </c>
      <c r="J1317" s="76"/>
      <c r="K1317" s="28" t="str">
        <f t="shared" si="20"/>
        <v/>
      </c>
    </row>
    <row r="1318" spans="1:11" ht="18.95" customHeight="1" x14ac:dyDescent="0.25">
      <c r="A1318" s="52"/>
      <c r="C1318" s="76"/>
      <c r="D1318" s="185"/>
      <c r="E1318" s="76"/>
      <c r="F1318" s="76" t="str">
        <f>IF(E1318="","",IFERROR(VLOOKUP(E1318,Cadastro!$C$9:$D$1009,2,FALSE),"PROD. NÃO ENCONTRADO"))</f>
        <v/>
      </c>
      <c r="G1318" s="94"/>
      <c r="H1318" s="69" t="str">
        <f>IFERROR(G1318*VLOOKUP(E1318,Saldo!$P$8:$U$1009,6,FALSE),"")</f>
        <v/>
      </c>
      <c r="I1318" s="104" t="str">
        <f>IFERROR(IF(D1318="","",VLOOKUP(E1318,Saldo!$P$8:$Q$1009,2,FALSE)),"")</f>
        <v/>
      </c>
      <c r="J1318" s="76"/>
      <c r="K1318" s="28" t="str">
        <f t="shared" si="20"/>
        <v/>
      </c>
    </row>
    <row r="1319" spans="1:11" ht="18.95" customHeight="1" x14ac:dyDescent="0.25">
      <c r="A1319" s="52"/>
      <c r="C1319" s="76"/>
      <c r="D1319" s="185"/>
      <c r="E1319" s="76"/>
      <c r="F1319" s="76" t="str">
        <f>IF(E1319="","",IFERROR(VLOOKUP(E1319,Cadastro!$C$9:$D$1009,2,FALSE),"PROD. NÃO ENCONTRADO"))</f>
        <v/>
      </c>
      <c r="G1319" s="94"/>
      <c r="H1319" s="69" t="str">
        <f>IFERROR(G1319*VLOOKUP(E1319,Saldo!$P$8:$U$1009,6,FALSE),"")</f>
        <v/>
      </c>
      <c r="I1319" s="104" t="str">
        <f>IFERROR(IF(D1319="","",VLOOKUP(E1319,Saldo!$P$8:$Q$1009,2,FALSE)),"")</f>
        <v/>
      </c>
      <c r="J1319" s="76"/>
      <c r="K1319" s="28" t="str">
        <f t="shared" si="20"/>
        <v/>
      </c>
    </row>
    <row r="1320" spans="1:11" ht="18.95" customHeight="1" x14ac:dyDescent="0.25">
      <c r="A1320" s="52"/>
      <c r="C1320" s="76"/>
      <c r="D1320" s="185"/>
      <c r="E1320" s="76"/>
      <c r="F1320" s="76" t="str">
        <f>IF(E1320="","",IFERROR(VLOOKUP(E1320,Cadastro!$C$9:$D$1009,2,FALSE),"PROD. NÃO ENCONTRADO"))</f>
        <v/>
      </c>
      <c r="G1320" s="94"/>
      <c r="H1320" s="69" t="str">
        <f>IFERROR(G1320*VLOOKUP(E1320,Saldo!$P$8:$U$1009,6,FALSE),"")</f>
        <v/>
      </c>
      <c r="I1320" s="104" t="str">
        <f>IFERROR(IF(D1320="","",VLOOKUP(E1320,Saldo!$P$8:$Q$1009,2,FALSE)),"")</f>
        <v/>
      </c>
      <c r="J1320" s="76"/>
      <c r="K1320" s="28" t="str">
        <f t="shared" si="20"/>
        <v/>
      </c>
    </row>
    <row r="1321" spans="1:11" ht="18.95" customHeight="1" x14ac:dyDescent="0.25">
      <c r="A1321" s="52"/>
      <c r="C1321" s="76"/>
      <c r="D1321" s="185"/>
      <c r="E1321" s="76"/>
      <c r="F1321" s="76" t="str">
        <f>IF(E1321="","",IFERROR(VLOOKUP(E1321,Cadastro!$C$9:$D$1009,2,FALSE),"PROD. NÃO ENCONTRADO"))</f>
        <v/>
      </c>
      <c r="G1321" s="94"/>
      <c r="H1321" s="69" t="str">
        <f>IFERROR(G1321*VLOOKUP(E1321,Saldo!$P$8:$U$1009,6,FALSE),"")</f>
        <v/>
      </c>
      <c r="I1321" s="104" t="str">
        <f>IFERROR(IF(D1321="","",VLOOKUP(E1321,Saldo!$P$8:$Q$1009,2,FALSE)),"")</f>
        <v/>
      </c>
      <c r="J1321" s="76"/>
      <c r="K1321" s="28" t="str">
        <f t="shared" si="20"/>
        <v/>
      </c>
    </row>
    <row r="1322" spans="1:11" ht="18.95" customHeight="1" x14ac:dyDescent="0.25">
      <c r="A1322" s="52"/>
      <c r="C1322" s="76"/>
      <c r="D1322" s="185"/>
      <c r="E1322" s="76"/>
      <c r="F1322" s="76" t="str">
        <f>IF(E1322="","",IFERROR(VLOOKUP(E1322,Cadastro!$C$9:$D$1009,2,FALSE),"PROD. NÃO ENCONTRADO"))</f>
        <v/>
      </c>
      <c r="G1322" s="94"/>
      <c r="H1322" s="69" t="str">
        <f>IFERROR(G1322*VLOOKUP(E1322,Saldo!$P$8:$U$1009,6,FALSE),"")</f>
        <v/>
      </c>
      <c r="I1322" s="104" t="str">
        <f>IFERROR(IF(D1322="","",VLOOKUP(E1322,Saldo!$P$8:$Q$1009,2,FALSE)),"")</f>
        <v/>
      </c>
      <c r="J1322" s="76"/>
      <c r="K1322" s="28" t="str">
        <f t="shared" si="20"/>
        <v/>
      </c>
    </row>
    <row r="1323" spans="1:11" ht="18.95" customHeight="1" x14ac:dyDescent="0.25">
      <c r="A1323" s="52"/>
      <c r="C1323" s="76"/>
      <c r="D1323" s="185"/>
      <c r="E1323" s="76"/>
      <c r="F1323" s="76" t="str">
        <f>IF(E1323="","",IFERROR(VLOOKUP(E1323,Cadastro!$C$9:$D$1009,2,FALSE),"PROD. NÃO ENCONTRADO"))</f>
        <v/>
      </c>
      <c r="G1323" s="94"/>
      <c r="H1323" s="69" t="str">
        <f>IFERROR(G1323*VLOOKUP(E1323,Saldo!$P$8:$U$1009,6,FALSE),"")</f>
        <v/>
      </c>
      <c r="I1323" s="104" t="str">
        <f>IFERROR(IF(D1323="","",VLOOKUP(E1323,Saldo!$P$8:$Q$1009,2,FALSE)),"")</f>
        <v/>
      </c>
      <c r="J1323" s="76"/>
      <c r="K1323" s="28" t="str">
        <f t="shared" si="20"/>
        <v/>
      </c>
    </row>
    <row r="1324" spans="1:11" ht="18.95" customHeight="1" x14ac:dyDescent="0.25">
      <c r="A1324" s="52"/>
      <c r="C1324" s="76"/>
      <c r="D1324" s="185"/>
      <c r="E1324" s="76"/>
      <c r="F1324" s="76" t="str">
        <f>IF(E1324="","",IFERROR(VLOOKUP(E1324,Cadastro!$C$9:$D$1009,2,FALSE),"PROD. NÃO ENCONTRADO"))</f>
        <v/>
      </c>
      <c r="G1324" s="94"/>
      <c r="H1324" s="69" t="str">
        <f>IFERROR(G1324*VLOOKUP(E1324,Saldo!$P$8:$U$1009,6,FALSE),"")</f>
        <v/>
      </c>
      <c r="I1324" s="104" t="str">
        <f>IFERROR(IF(D1324="","",VLOOKUP(E1324,Saldo!$P$8:$Q$1009,2,FALSE)),"")</f>
        <v/>
      </c>
      <c r="J1324" s="76"/>
      <c r="K1324" s="28" t="str">
        <f t="shared" si="20"/>
        <v/>
      </c>
    </row>
    <row r="1325" spans="1:11" ht="18.95" customHeight="1" x14ac:dyDescent="0.25">
      <c r="A1325" s="52"/>
      <c r="C1325" s="76"/>
      <c r="D1325" s="185"/>
      <c r="E1325" s="76"/>
      <c r="F1325" s="76" t="str">
        <f>IF(E1325="","",IFERROR(VLOOKUP(E1325,Cadastro!$C$9:$D$1009,2,FALSE),"PROD. NÃO ENCONTRADO"))</f>
        <v/>
      </c>
      <c r="G1325" s="94"/>
      <c r="H1325" s="69" t="str">
        <f>IFERROR(G1325*VLOOKUP(E1325,Saldo!$P$8:$U$1009,6,FALSE),"")</f>
        <v/>
      </c>
      <c r="I1325" s="104" t="str">
        <f>IFERROR(IF(D1325="","",VLOOKUP(E1325,Saldo!$P$8:$Q$1009,2,FALSE)),"")</f>
        <v/>
      </c>
      <c r="J1325" s="76"/>
      <c r="K1325" s="28" t="str">
        <f t="shared" si="20"/>
        <v/>
      </c>
    </row>
    <row r="1326" spans="1:11" ht="18.95" customHeight="1" x14ac:dyDescent="0.25">
      <c r="A1326" s="52"/>
      <c r="C1326" s="76"/>
      <c r="D1326" s="185"/>
      <c r="E1326" s="76"/>
      <c r="F1326" s="76" t="str">
        <f>IF(E1326="","",IFERROR(VLOOKUP(E1326,Cadastro!$C$9:$D$1009,2,FALSE),"PROD. NÃO ENCONTRADO"))</f>
        <v/>
      </c>
      <c r="G1326" s="94"/>
      <c r="H1326" s="69" t="str">
        <f>IFERROR(G1326*VLOOKUP(E1326,Saldo!$P$8:$U$1009,6,FALSE),"")</f>
        <v/>
      </c>
      <c r="I1326" s="104" t="str">
        <f>IFERROR(IF(D1326="","",VLOOKUP(E1326,Saldo!$P$8:$Q$1009,2,FALSE)),"")</f>
        <v/>
      </c>
      <c r="J1326" s="76"/>
      <c r="K1326" s="28" t="str">
        <f t="shared" si="20"/>
        <v/>
      </c>
    </row>
    <row r="1327" spans="1:11" ht="18.95" customHeight="1" x14ac:dyDescent="0.25">
      <c r="A1327" s="52"/>
      <c r="C1327" s="76"/>
      <c r="D1327" s="185"/>
      <c r="E1327" s="76"/>
      <c r="F1327" s="76" t="str">
        <f>IF(E1327="","",IFERROR(VLOOKUP(E1327,Cadastro!$C$9:$D$1009,2,FALSE),"PROD. NÃO ENCONTRADO"))</f>
        <v/>
      </c>
      <c r="G1327" s="94"/>
      <c r="H1327" s="69" t="str">
        <f>IFERROR(G1327*VLOOKUP(E1327,Saldo!$P$8:$U$1009,6,FALSE),"")</f>
        <v/>
      </c>
      <c r="I1327" s="104" t="str">
        <f>IFERROR(IF(D1327="","",VLOOKUP(E1327,Saldo!$P$8:$Q$1009,2,FALSE)),"")</f>
        <v/>
      </c>
      <c r="J1327" s="76"/>
      <c r="K1327" s="28" t="str">
        <f t="shared" si="20"/>
        <v/>
      </c>
    </row>
    <row r="1328" spans="1:11" ht="18.95" customHeight="1" x14ac:dyDescent="0.25">
      <c r="A1328" s="52"/>
      <c r="C1328" s="76"/>
      <c r="D1328" s="185"/>
      <c r="E1328" s="76"/>
      <c r="F1328" s="76" t="str">
        <f>IF(E1328="","",IFERROR(VLOOKUP(E1328,Cadastro!$C$9:$D$1009,2,FALSE),"PROD. NÃO ENCONTRADO"))</f>
        <v/>
      </c>
      <c r="G1328" s="94"/>
      <c r="H1328" s="69" t="str">
        <f>IFERROR(G1328*VLOOKUP(E1328,Saldo!$P$8:$U$1009,6,FALSE),"")</f>
        <v/>
      </c>
      <c r="I1328" s="104" t="str">
        <f>IFERROR(IF(D1328="","",VLOOKUP(E1328,Saldo!$P$8:$Q$1009,2,FALSE)),"")</f>
        <v/>
      </c>
      <c r="J1328" s="76"/>
      <c r="K1328" s="28" t="str">
        <f t="shared" si="20"/>
        <v/>
      </c>
    </row>
    <row r="1329" spans="1:11" ht="18.95" customHeight="1" x14ac:dyDescent="0.25">
      <c r="A1329" s="52"/>
      <c r="C1329" s="76"/>
      <c r="D1329" s="185"/>
      <c r="E1329" s="76"/>
      <c r="F1329" s="76" t="str">
        <f>IF(E1329="","",IFERROR(VLOOKUP(E1329,Cadastro!$C$9:$D$1009,2,FALSE),"PROD. NÃO ENCONTRADO"))</f>
        <v/>
      </c>
      <c r="G1329" s="94"/>
      <c r="H1329" s="69" t="str">
        <f>IFERROR(G1329*VLOOKUP(E1329,Saldo!$P$8:$U$1009,6,FALSE),"")</f>
        <v/>
      </c>
      <c r="I1329" s="104" t="str">
        <f>IFERROR(IF(D1329="","",VLOOKUP(E1329,Saldo!$P$8:$Q$1009,2,FALSE)),"")</f>
        <v/>
      </c>
      <c r="J1329" s="76"/>
      <c r="K1329" s="28" t="str">
        <f t="shared" si="20"/>
        <v/>
      </c>
    </row>
    <row r="1330" spans="1:11" ht="18.95" customHeight="1" x14ac:dyDescent="0.25">
      <c r="A1330" s="52"/>
      <c r="C1330" s="76"/>
      <c r="D1330" s="185"/>
      <c r="E1330" s="76"/>
      <c r="F1330" s="76" t="str">
        <f>IF(E1330="","",IFERROR(VLOOKUP(E1330,Cadastro!$C$9:$D$1009,2,FALSE),"PROD. NÃO ENCONTRADO"))</f>
        <v/>
      </c>
      <c r="G1330" s="94"/>
      <c r="H1330" s="69" t="str">
        <f>IFERROR(G1330*VLOOKUP(E1330,Saldo!$P$8:$U$1009,6,FALSE),"")</f>
        <v/>
      </c>
      <c r="I1330" s="104" t="str">
        <f>IFERROR(IF(D1330="","",VLOOKUP(E1330,Saldo!$P$8:$Q$1009,2,FALSE)),"")</f>
        <v/>
      </c>
      <c r="J1330" s="76"/>
      <c r="K1330" s="28" t="str">
        <f t="shared" si="20"/>
        <v/>
      </c>
    </row>
    <row r="1331" spans="1:11" ht="18.95" customHeight="1" x14ac:dyDescent="0.25">
      <c r="A1331" s="52"/>
      <c r="C1331" s="76"/>
      <c r="D1331" s="185"/>
      <c r="E1331" s="76"/>
      <c r="F1331" s="76" t="str">
        <f>IF(E1331="","",IFERROR(VLOOKUP(E1331,Cadastro!$C$9:$D$1009,2,FALSE),"PROD. NÃO ENCONTRADO"))</f>
        <v/>
      </c>
      <c r="G1331" s="94"/>
      <c r="H1331" s="69" t="str">
        <f>IFERROR(G1331*VLOOKUP(E1331,Saldo!$P$8:$U$1009,6,FALSE),"")</f>
        <v/>
      </c>
      <c r="I1331" s="104" t="str">
        <f>IFERROR(IF(D1331="","",VLOOKUP(E1331,Saldo!$P$8:$Q$1009,2,FALSE)),"")</f>
        <v/>
      </c>
      <c r="J1331" s="76"/>
      <c r="K1331" s="28" t="str">
        <f t="shared" si="20"/>
        <v/>
      </c>
    </row>
    <row r="1332" spans="1:11" ht="18.95" customHeight="1" x14ac:dyDescent="0.25">
      <c r="A1332" s="52"/>
      <c r="C1332" s="76"/>
      <c r="D1332" s="185"/>
      <c r="E1332" s="76"/>
      <c r="F1332" s="76" t="str">
        <f>IF(E1332="","",IFERROR(VLOOKUP(E1332,Cadastro!$C$9:$D$1009,2,FALSE),"PROD. NÃO ENCONTRADO"))</f>
        <v/>
      </c>
      <c r="G1332" s="94"/>
      <c r="H1332" s="69" t="str">
        <f>IFERROR(G1332*VLOOKUP(E1332,Saldo!$P$8:$U$1009,6,FALSE),"")</f>
        <v/>
      </c>
      <c r="I1332" s="104" t="str">
        <f>IFERROR(IF(D1332="","",VLOOKUP(E1332,Saldo!$P$8:$Q$1009,2,FALSE)),"")</f>
        <v/>
      </c>
      <c r="J1332" s="76"/>
      <c r="K1332" s="28" t="str">
        <f t="shared" si="20"/>
        <v/>
      </c>
    </row>
    <row r="1333" spans="1:11" ht="18.95" customHeight="1" x14ac:dyDescent="0.25">
      <c r="A1333" s="52"/>
      <c r="C1333" s="76"/>
      <c r="D1333" s="185"/>
      <c r="E1333" s="76"/>
      <c r="F1333" s="76" t="str">
        <f>IF(E1333="","",IFERROR(VLOOKUP(E1333,Cadastro!$C$9:$D$1009,2,FALSE),"PROD. NÃO ENCONTRADO"))</f>
        <v/>
      </c>
      <c r="G1333" s="94"/>
      <c r="H1333" s="69" t="str">
        <f>IFERROR(G1333*VLOOKUP(E1333,Saldo!$P$8:$U$1009,6,FALSE),"")</f>
        <v/>
      </c>
      <c r="I1333" s="104" t="str">
        <f>IFERROR(IF(D1333="","",VLOOKUP(E1333,Saldo!$P$8:$Q$1009,2,FALSE)),"")</f>
        <v/>
      </c>
      <c r="J1333" s="76"/>
      <c r="K1333" s="28" t="str">
        <f t="shared" si="20"/>
        <v/>
      </c>
    </row>
    <row r="1334" spans="1:11" ht="18.95" customHeight="1" x14ac:dyDescent="0.25">
      <c r="A1334" s="52"/>
      <c r="C1334" s="76"/>
      <c r="D1334" s="185"/>
      <c r="E1334" s="76"/>
      <c r="F1334" s="76" t="str">
        <f>IF(E1334="","",IFERROR(VLOOKUP(E1334,Cadastro!$C$9:$D$1009,2,FALSE),"PROD. NÃO ENCONTRADO"))</f>
        <v/>
      </c>
      <c r="G1334" s="94"/>
      <c r="H1334" s="69" t="str">
        <f>IFERROR(G1334*VLOOKUP(E1334,Saldo!$P$8:$U$1009,6,FALSE),"")</f>
        <v/>
      </c>
      <c r="I1334" s="104" t="str">
        <f>IFERROR(IF(D1334="","",VLOOKUP(E1334,Saldo!$P$8:$Q$1009,2,FALSE)),"")</f>
        <v/>
      </c>
      <c r="J1334" s="76"/>
      <c r="K1334" s="28" t="str">
        <f t="shared" si="20"/>
        <v/>
      </c>
    </row>
    <row r="1335" spans="1:11" ht="18.95" customHeight="1" x14ac:dyDescent="0.25">
      <c r="A1335" s="52"/>
      <c r="C1335" s="76"/>
      <c r="D1335" s="185"/>
      <c r="E1335" s="76"/>
      <c r="F1335" s="76" t="str">
        <f>IF(E1335="","",IFERROR(VLOOKUP(E1335,Cadastro!$C$9:$D$1009,2,FALSE),"PROD. NÃO ENCONTRADO"))</f>
        <v/>
      </c>
      <c r="G1335" s="94"/>
      <c r="H1335" s="69" t="str">
        <f>IFERROR(G1335*VLOOKUP(E1335,Saldo!$P$8:$U$1009,6,FALSE),"")</f>
        <v/>
      </c>
      <c r="I1335" s="104" t="str">
        <f>IFERROR(IF(D1335="","",VLOOKUP(E1335,Saldo!$P$8:$Q$1009,2,FALSE)),"")</f>
        <v/>
      </c>
      <c r="J1335" s="76"/>
      <c r="K1335" s="28" t="str">
        <f t="shared" si="20"/>
        <v/>
      </c>
    </row>
    <row r="1336" spans="1:11" ht="18.95" customHeight="1" x14ac:dyDescent="0.25">
      <c r="A1336" s="52"/>
      <c r="C1336" s="76"/>
      <c r="D1336" s="185"/>
      <c r="E1336" s="76"/>
      <c r="F1336" s="76" t="str">
        <f>IF(E1336="","",IFERROR(VLOOKUP(E1336,Cadastro!$C$9:$D$1009,2,FALSE),"PROD. NÃO ENCONTRADO"))</f>
        <v/>
      </c>
      <c r="G1336" s="94"/>
      <c r="H1336" s="69" t="str">
        <f>IFERROR(G1336*VLOOKUP(E1336,Saldo!$P$8:$U$1009,6,FALSE),"")</f>
        <v/>
      </c>
      <c r="I1336" s="104" t="str">
        <f>IFERROR(IF(D1336="","",VLOOKUP(E1336,Saldo!$P$8:$Q$1009,2,FALSE)),"")</f>
        <v/>
      </c>
      <c r="J1336" s="76"/>
      <c r="K1336" s="28" t="str">
        <f t="shared" si="20"/>
        <v/>
      </c>
    </row>
    <row r="1337" spans="1:11" ht="18.95" customHeight="1" x14ac:dyDescent="0.25">
      <c r="A1337" s="52"/>
      <c r="C1337" s="76"/>
      <c r="D1337" s="185"/>
      <c r="E1337" s="76"/>
      <c r="F1337" s="76" t="str">
        <f>IF(E1337="","",IFERROR(VLOOKUP(E1337,Cadastro!$C$9:$D$1009,2,FALSE),"PROD. NÃO ENCONTRADO"))</f>
        <v/>
      </c>
      <c r="G1337" s="94"/>
      <c r="H1337" s="69" t="str">
        <f>IFERROR(G1337*VLOOKUP(E1337,Saldo!$P$8:$U$1009,6,FALSE),"")</f>
        <v/>
      </c>
      <c r="I1337" s="104" t="str">
        <f>IFERROR(IF(D1337="","",VLOOKUP(E1337,Saldo!$P$8:$Q$1009,2,FALSE)),"")</f>
        <v/>
      </c>
      <c r="J1337" s="76"/>
      <c r="K1337" s="28" t="str">
        <f t="shared" si="20"/>
        <v/>
      </c>
    </row>
    <row r="1338" spans="1:11" ht="18.95" customHeight="1" x14ac:dyDescent="0.25">
      <c r="A1338" s="52"/>
      <c r="C1338" s="76"/>
      <c r="D1338" s="185"/>
      <c r="E1338" s="76"/>
      <c r="F1338" s="76" t="str">
        <f>IF(E1338="","",IFERROR(VLOOKUP(E1338,Cadastro!$C$9:$D$1009,2,FALSE),"PROD. NÃO ENCONTRADO"))</f>
        <v/>
      </c>
      <c r="G1338" s="94"/>
      <c r="H1338" s="69" t="str">
        <f>IFERROR(G1338*VLOOKUP(E1338,Saldo!$P$8:$U$1009,6,FALSE),"")</f>
        <v/>
      </c>
      <c r="I1338" s="104" t="str">
        <f>IFERROR(IF(D1338="","",VLOOKUP(E1338,Saldo!$P$8:$Q$1009,2,FALSE)),"")</f>
        <v/>
      </c>
      <c r="J1338" s="76"/>
      <c r="K1338" s="28" t="str">
        <f t="shared" si="20"/>
        <v/>
      </c>
    </row>
    <row r="1339" spans="1:11" ht="18.95" customHeight="1" x14ac:dyDescent="0.25">
      <c r="A1339" s="52"/>
      <c r="C1339" s="76"/>
      <c r="D1339" s="185"/>
      <c r="E1339" s="76"/>
      <c r="F1339" s="76" t="str">
        <f>IF(E1339="","",IFERROR(VLOOKUP(E1339,Cadastro!$C$9:$D$1009,2,FALSE),"PROD. NÃO ENCONTRADO"))</f>
        <v/>
      </c>
      <c r="G1339" s="94"/>
      <c r="H1339" s="69" t="str">
        <f>IFERROR(G1339*VLOOKUP(E1339,Saldo!$P$8:$U$1009,6,FALSE),"")</f>
        <v/>
      </c>
      <c r="I1339" s="104" t="str">
        <f>IFERROR(IF(D1339="","",VLOOKUP(E1339,Saldo!$P$8:$Q$1009,2,FALSE)),"")</f>
        <v/>
      </c>
      <c r="J1339" s="76"/>
      <c r="K1339" s="28" t="str">
        <f t="shared" si="20"/>
        <v/>
      </c>
    </row>
    <row r="1340" spans="1:11" ht="18.95" customHeight="1" x14ac:dyDescent="0.25">
      <c r="A1340" s="52"/>
      <c r="C1340" s="76"/>
      <c r="D1340" s="185"/>
      <c r="E1340" s="76"/>
      <c r="F1340" s="76" t="str">
        <f>IF(E1340="","",IFERROR(VLOOKUP(E1340,Cadastro!$C$9:$D$1009,2,FALSE),"PROD. NÃO ENCONTRADO"))</f>
        <v/>
      </c>
      <c r="G1340" s="94"/>
      <c r="H1340" s="69" t="str">
        <f>IFERROR(G1340*VLOOKUP(E1340,Saldo!$P$8:$U$1009,6,FALSE),"")</f>
        <v/>
      </c>
      <c r="I1340" s="104" t="str">
        <f>IFERROR(IF(D1340="","",VLOOKUP(E1340,Saldo!$P$8:$Q$1009,2,FALSE)),"")</f>
        <v/>
      </c>
      <c r="J1340" s="76"/>
      <c r="K1340" s="28" t="str">
        <f t="shared" si="20"/>
        <v/>
      </c>
    </row>
    <row r="1341" spans="1:11" ht="18.95" customHeight="1" x14ac:dyDescent="0.25">
      <c r="A1341" s="52"/>
      <c r="C1341" s="76"/>
      <c r="D1341" s="185"/>
      <c r="E1341" s="76"/>
      <c r="F1341" s="76" t="str">
        <f>IF(E1341="","",IFERROR(VLOOKUP(E1341,Cadastro!$C$9:$D$1009,2,FALSE),"PROD. NÃO ENCONTRADO"))</f>
        <v/>
      </c>
      <c r="G1341" s="94"/>
      <c r="H1341" s="69" t="str">
        <f>IFERROR(G1341*VLOOKUP(E1341,Saldo!$P$8:$U$1009,6,FALSE),"")</f>
        <v/>
      </c>
      <c r="I1341" s="104" t="str">
        <f>IFERROR(IF(D1341="","",VLOOKUP(E1341,Saldo!$P$8:$Q$1009,2,FALSE)),"")</f>
        <v/>
      </c>
      <c r="J1341" s="76"/>
      <c r="K1341" s="28" t="str">
        <f t="shared" si="20"/>
        <v/>
      </c>
    </row>
    <row r="1342" spans="1:11" ht="18.95" customHeight="1" x14ac:dyDescent="0.25">
      <c r="A1342" s="52"/>
      <c r="C1342" s="76"/>
      <c r="D1342" s="185"/>
      <c r="E1342" s="76"/>
      <c r="F1342" s="76" t="str">
        <f>IF(E1342="","",IFERROR(VLOOKUP(E1342,Cadastro!$C$9:$D$1009,2,FALSE),"PROD. NÃO ENCONTRADO"))</f>
        <v/>
      </c>
      <c r="G1342" s="94"/>
      <c r="H1342" s="69" t="str">
        <f>IFERROR(G1342*VLOOKUP(E1342,Saldo!$P$8:$U$1009,6,FALSE),"")</f>
        <v/>
      </c>
      <c r="I1342" s="104" t="str">
        <f>IFERROR(IF(D1342="","",VLOOKUP(E1342,Saldo!$P$8:$Q$1009,2,FALSE)),"")</f>
        <v/>
      </c>
      <c r="J1342" s="76"/>
      <c r="K1342" s="28" t="str">
        <f t="shared" si="20"/>
        <v/>
      </c>
    </row>
    <row r="1343" spans="1:11" ht="18.95" customHeight="1" x14ac:dyDescent="0.25">
      <c r="A1343" s="52"/>
      <c r="C1343" s="76"/>
      <c r="D1343" s="185"/>
      <c r="E1343" s="76"/>
      <c r="F1343" s="76" t="str">
        <f>IF(E1343="","",IFERROR(VLOOKUP(E1343,Cadastro!$C$9:$D$1009,2,FALSE),"PROD. NÃO ENCONTRADO"))</f>
        <v/>
      </c>
      <c r="G1343" s="94"/>
      <c r="H1343" s="69" t="str">
        <f>IFERROR(G1343*VLOOKUP(E1343,Saldo!$P$8:$U$1009,6,FALSE),"")</f>
        <v/>
      </c>
      <c r="I1343" s="104" t="str">
        <f>IFERROR(IF(D1343="","",VLOOKUP(E1343,Saldo!$P$8:$Q$1009,2,FALSE)),"")</f>
        <v/>
      </c>
      <c r="J1343" s="76"/>
      <c r="K1343" s="28" t="str">
        <f t="shared" si="20"/>
        <v/>
      </c>
    </row>
    <row r="1344" spans="1:11" ht="18.95" customHeight="1" x14ac:dyDescent="0.25">
      <c r="A1344" s="52"/>
      <c r="C1344" s="76"/>
      <c r="D1344" s="185"/>
      <c r="E1344" s="76"/>
      <c r="F1344" s="76" t="str">
        <f>IF(E1344="","",IFERROR(VLOOKUP(E1344,Cadastro!$C$9:$D$1009,2,FALSE),"PROD. NÃO ENCONTRADO"))</f>
        <v/>
      </c>
      <c r="G1344" s="94"/>
      <c r="H1344" s="69" t="str">
        <f>IFERROR(G1344*VLOOKUP(E1344,Saldo!$P$8:$U$1009,6,FALSE),"")</f>
        <v/>
      </c>
      <c r="I1344" s="104" t="str">
        <f>IFERROR(IF(D1344="","",VLOOKUP(E1344,Saldo!$P$8:$Q$1009,2,FALSE)),"")</f>
        <v/>
      </c>
      <c r="J1344" s="76"/>
      <c r="K1344" s="28" t="str">
        <f t="shared" si="20"/>
        <v/>
      </c>
    </row>
    <row r="1345" spans="1:11" ht="18.95" customHeight="1" x14ac:dyDescent="0.25">
      <c r="A1345" s="52"/>
      <c r="C1345" s="76"/>
      <c r="D1345" s="185"/>
      <c r="E1345" s="76"/>
      <c r="F1345" s="76" t="str">
        <f>IF(E1345="","",IFERROR(VLOOKUP(E1345,Cadastro!$C$9:$D$1009,2,FALSE),"PROD. NÃO ENCONTRADO"))</f>
        <v/>
      </c>
      <c r="G1345" s="94"/>
      <c r="H1345" s="69" t="str">
        <f>IFERROR(G1345*VLOOKUP(E1345,Saldo!$P$8:$U$1009,6,FALSE),"")</f>
        <v/>
      </c>
      <c r="I1345" s="104" t="str">
        <f>IFERROR(IF(D1345="","",VLOOKUP(E1345,Saldo!$P$8:$Q$1009,2,FALSE)),"")</f>
        <v/>
      </c>
      <c r="J1345" s="76"/>
      <c r="K1345" s="28" t="str">
        <f t="shared" si="20"/>
        <v/>
      </c>
    </row>
    <row r="1346" spans="1:11" ht="18.95" customHeight="1" x14ac:dyDescent="0.25">
      <c r="A1346" s="52"/>
      <c r="C1346" s="76"/>
      <c r="D1346" s="185"/>
      <c r="E1346" s="76"/>
      <c r="F1346" s="76" t="str">
        <f>IF(E1346="","",IFERROR(VLOOKUP(E1346,Cadastro!$C$9:$D$1009,2,FALSE),"PROD. NÃO ENCONTRADO"))</f>
        <v/>
      </c>
      <c r="G1346" s="94"/>
      <c r="H1346" s="69" t="str">
        <f>IFERROR(G1346*VLOOKUP(E1346,Saldo!$P$8:$U$1009,6,FALSE),"")</f>
        <v/>
      </c>
      <c r="I1346" s="104" t="str">
        <f>IFERROR(IF(D1346="","",VLOOKUP(E1346,Saldo!$P$8:$Q$1009,2,FALSE)),"")</f>
        <v/>
      </c>
      <c r="J1346" s="76"/>
      <c r="K1346" s="28" t="str">
        <f t="shared" si="20"/>
        <v/>
      </c>
    </row>
    <row r="1347" spans="1:11" ht="18.95" customHeight="1" x14ac:dyDescent="0.25">
      <c r="A1347" s="52"/>
      <c r="C1347" s="76"/>
      <c r="D1347" s="185"/>
      <c r="E1347" s="76"/>
      <c r="F1347" s="76" t="str">
        <f>IF(E1347="","",IFERROR(VLOOKUP(E1347,Cadastro!$C$9:$D$1009,2,FALSE),"PROD. NÃO ENCONTRADO"))</f>
        <v/>
      </c>
      <c r="G1347" s="94"/>
      <c r="H1347" s="69" t="str">
        <f>IFERROR(G1347*VLOOKUP(E1347,Saldo!$P$8:$U$1009,6,FALSE),"")</f>
        <v/>
      </c>
      <c r="I1347" s="104" t="str">
        <f>IFERROR(IF(D1347="","",VLOOKUP(E1347,Saldo!$P$8:$Q$1009,2,FALSE)),"")</f>
        <v/>
      </c>
      <c r="J1347" s="76"/>
      <c r="K1347" s="28" t="str">
        <f t="shared" si="20"/>
        <v/>
      </c>
    </row>
    <row r="1348" spans="1:11" ht="18.95" customHeight="1" x14ac:dyDescent="0.25">
      <c r="A1348" s="52"/>
      <c r="C1348" s="76"/>
      <c r="D1348" s="185"/>
      <c r="E1348" s="76"/>
      <c r="F1348" s="76" t="str">
        <f>IF(E1348="","",IFERROR(VLOOKUP(E1348,Cadastro!$C$9:$D$1009,2,FALSE),"PROD. NÃO ENCONTRADO"))</f>
        <v/>
      </c>
      <c r="G1348" s="94"/>
      <c r="H1348" s="69" t="str">
        <f>IFERROR(G1348*VLOOKUP(E1348,Saldo!$P$8:$U$1009,6,FALSE),"")</f>
        <v/>
      </c>
      <c r="I1348" s="104" t="str">
        <f>IFERROR(IF(D1348="","",VLOOKUP(E1348,Saldo!$P$8:$Q$1009,2,FALSE)),"")</f>
        <v/>
      </c>
      <c r="J1348" s="76"/>
      <c r="K1348" s="28" t="str">
        <f t="shared" si="20"/>
        <v/>
      </c>
    </row>
    <row r="1349" spans="1:11" ht="18.95" customHeight="1" x14ac:dyDescent="0.25">
      <c r="A1349" s="52"/>
      <c r="C1349" s="76"/>
      <c r="D1349" s="185"/>
      <c r="E1349" s="76"/>
      <c r="F1349" s="76" t="str">
        <f>IF(E1349="","",IFERROR(VLOOKUP(E1349,Cadastro!$C$9:$D$1009,2,FALSE),"PROD. NÃO ENCONTRADO"))</f>
        <v/>
      </c>
      <c r="G1349" s="94"/>
      <c r="H1349" s="69" t="str">
        <f>IFERROR(G1349*VLOOKUP(E1349,Saldo!$P$8:$U$1009,6,FALSE),"")</f>
        <v/>
      </c>
      <c r="I1349" s="104" t="str">
        <f>IFERROR(IF(D1349="","",VLOOKUP(E1349,Saldo!$P$8:$Q$1009,2,FALSE)),"")</f>
        <v/>
      </c>
      <c r="J1349" s="76"/>
      <c r="K1349" s="28" t="str">
        <f t="shared" si="20"/>
        <v/>
      </c>
    </row>
    <row r="1350" spans="1:11" ht="18.95" customHeight="1" x14ac:dyDescent="0.25">
      <c r="A1350" s="52"/>
      <c r="C1350" s="76"/>
      <c r="D1350" s="185"/>
      <c r="E1350" s="76"/>
      <c r="F1350" s="76" t="str">
        <f>IF(E1350="","",IFERROR(VLOOKUP(E1350,Cadastro!$C$9:$D$1009,2,FALSE),"PROD. NÃO ENCONTRADO"))</f>
        <v/>
      </c>
      <c r="G1350" s="94"/>
      <c r="H1350" s="69" t="str">
        <f>IFERROR(G1350*VLOOKUP(E1350,Saldo!$P$8:$U$1009,6,FALSE),"")</f>
        <v/>
      </c>
      <c r="I1350" s="104" t="str">
        <f>IFERROR(IF(D1350="","",VLOOKUP(E1350,Saldo!$P$8:$Q$1009,2,FALSE)),"")</f>
        <v/>
      </c>
      <c r="J1350" s="76"/>
      <c r="K1350" s="28" t="str">
        <f t="shared" si="20"/>
        <v/>
      </c>
    </row>
    <row r="1351" spans="1:11" ht="18.95" customHeight="1" x14ac:dyDescent="0.25">
      <c r="A1351" s="52"/>
      <c r="C1351" s="76"/>
      <c r="D1351" s="185"/>
      <c r="E1351" s="76"/>
      <c r="F1351" s="76" t="str">
        <f>IF(E1351="","",IFERROR(VLOOKUP(E1351,Cadastro!$C$9:$D$1009,2,FALSE),"PROD. NÃO ENCONTRADO"))</f>
        <v/>
      </c>
      <c r="G1351" s="94"/>
      <c r="H1351" s="69" t="str">
        <f>IFERROR(G1351*VLOOKUP(E1351,Saldo!$P$8:$U$1009,6,FALSE),"")</f>
        <v/>
      </c>
      <c r="I1351" s="104" t="str">
        <f>IFERROR(IF(D1351="","",VLOOKUP(E1351,Saldo!$P$8:$Q$1009,2,FALSE)),"")</f>
        <v/>
      </c>
      <c r="J1351" s="76"/>
      <c r="K1351" s="28" t="str">
        <f t="shared" si="20"/>
        <v/>
      </c>
    </row>
    <row r="1352" spans="1:11" ht="18.95" customHeight="1" x14ac:dyDescent="0.25">
      <c r="A1352" s="52"/>
      <c r="C1352" s="76"/>
      <c r="D1352" s="185"/>
      <c r="E1352" s="76"/>
      <c r="F1352" s="76" t="str">
        <f>IF(E1352="","",IFERROR(VLOOKUP(E1352,Cadastro!$C$9:$D$1009,2,FALSE),"PROD. NÃO ENCONTRADO"))</f>
        <v/>
      </c>
      <c r="G1352" s="94"/>
      <c r="H1352" s="69" t="str">
        <f>IFERROR(G1352*VLOOKUP(E1352,Saldo!$P$8:$U$1009,6,FALSE),"")</f>
        <v/>
      </c>
      <c r="I1352" s="104" t="str">
        <f>IFERROR(IF(D1352="","",VLOOKUP(E1352,Saldo!$P$8:$Q$1009,2,FALSE)),"")</f>
        <v/>
      </c>
      <c r="J1352" s="76"/>
      <c r="K1352" s="28" t="str">
        <f t="shared" si="20"/>
        <v/>
      </c>
    </row>
    <row r="1353" spans="1:11" ht="18.95" customHeight="1" x14ac:dyDescent="0.25">
      <c r="A1353" s="52"/>
      <c r="C1353" s="76"/>
      <c r="D1353" s="185"/>
      <c r="E1353" s="76"/>
      <c r="F1353" s="76" t="str">
        <f>IF(E1353="","",IFERROR(VLOOKUP(E1353,Cadastro!$C$9:$D$1009,2,FALSE),"PROD. NÃO ENCONTRADO"))</f>
        <v/>
      </c>
      <c r="G1353" s="94"/>
      <c r="H1353" s="69" t="str">
        <f>IFERROR(G1353*VLOOKUP(E1353,Saldo!$P$8:$U$1009,6,FALSE),"")</f>
        <v/>
      </c>
      <c r="I1353" s="104" t="str">
        <f>IFERROR(IF(D1353="","",VLOOKUP(E1353,Saldo!$P$8:$Q$1009,2,FALSE)),"")</f>
        <v/>
      </c>
      <c r="J1353" s="76"/>
      <c r="K1353" s="28" t="str">
        <f t="shared" si="20"/>
        <v/>
      </c>
    </row>
    <row r="1354" spans="1:11" ht="18.95" customHeight="1" x14ac:dyDescent="0.25">
      <c r="A1354" s="52"/>
      <c r="C1354" s="76"/>
      <c r="D1354" s="185"/>
      <c r="E1354" s="76"/>
      <c r="F1354" s="76" t="str">
        <f>IF(E1354="","",IFERROR(VLOOKUP(E1354,Cadastro!$C$9:$D$1009,2,FALSE),"PROD. NÃO ENCONTRADO"))</f>
        <v/>
      </c>
      <c r="G1354" s="94"/>
      <c r="H1354" s="69" t="str">
        <f>IFERROR(G1354*VLOOKUP(E1354,Saldo!$P$8:$U$1009,6,FALSE),"")</f>
        <v/>
      </c>
      <c r="I1354" s="104" t="str">
        <f>IFERROR(IF(D1354="","",VLOOKUP(E1354,Saldo!$P$8:$Q$1009,2,FALSE)),"")</f>
        <v/>
      </c>
      <c r="J1354" s="76"/>
      <c r="K1354" s="28" t="str">
        <f t="shared" ref="K1354:K1417" si="21">IF(D1354="","",MONTH(D1354))</f>
        <v/>
      </c>
    </row>
    <row r="1355" spans="1:11" ht="18.95" customHeight="1" x14ac:dyDescent="0.25">
      <c r="A1355" s="52"/>
      <c r="C1355" s="76"/>
      <c r="D1355" s="185"/>
      <c r="E1355" s="76"/>
      <c r="F1355" s="76" t="str">
        <f>IF(E1355="","",IFERROR(VLOOKUP(E1355,Cadastro!$C$9:$D$1009,2,FALSE),"PROD. NÃO ENCONTRADO"))</f>
        <v/>
      </c>
      <c r="G1355" s="94"/>
      <c r="H1355" s="69" t="str">
        <f>IFERROR(G1355*VLOOKUP(E1355,Saldo!$P$8:$U$1009,6,FALSE),"")</f>
        <v/>
      </c>
      <c r="I1355" s="104" t="str">
        <f>IFERROR(IF(D1355="","",VLOOKUP(E1355,Saldo!$P$8:$Q$1009,2,FALSE)),"")</f>
        <v/>
      </c>
      <c r="J1355" s="76"/>
      <c r="K1355" s="28" t="str">
        <f t="shared" si="21"/>
        <v/>
      </c>
    </row>
    <row r="1356" spans="1:11" ht="18.95" customHeight="1" x14ac:dyDescent="0.25">
      <c r="A1356" s="52"/>
      <c r="C1356" s="76"/>
      <c r="D1356" s="185"/>
      <c r="E1356" s="76"/>
      <c r="F1356" s="76" t="str">
        <f>IF(E1356="","",IFERROR(VLOOKUP(E1356,Cadastro!$C$9:$D$1009,2,FALSE),"PROD. NÃO ENCONTRADO"))</f>
        <v/>
      </c>
      <c r="G1356" s="94"/>
      <c r="H1356" s="69" t="str">
        <f>IFERROR(G1356*VLOOKUP(E1356,Saldo!$P$8:$U$1009,6,FALSE),"")</f>
        <v/>
      </c>
      <c r="I1356" s="104" t="str">
        <f>IFERROR(IF(D1356="","",VLOOKUP(E1356,Saldo!$P$8:$Q$1009,2,FALSE)),"")</f>
        <v/>
      </c>
      <c r="J1356" s="76"/>
      <c r="K1356" s="28" t="str">
        <f t="shared" si="21"/>
        <v/>
      </c>
    </row>
    <row r="1357" spans="1:11" ht="18.95" customHeight="1" x14ac:dyDescent="0.25">
      <c r="A1357" s="52"/>
      <c r="C1357" s="76"/>
      <c r="D1357" s="185"/>
      <c r="E1357" s="76"/>
      <c r="F1357" s="76" t="str">
        <f>IF(E1357="","",IFERROR(VLOOKUP(E1357,Cadastro!$C$9:$D$1009,2,FALSE),"PROD. NÃO ENCONTRADO"))</f>
        <v/>
      </c>
      <c r="G1357" s="94"/>
      <c r="H1357" s="69" t="str">
        <f>IFERROR(G1357*VLOOKUP(E1357,Saldo!$P$8:$U$1009,6,FALSE),"")</f>
        <v/>
      </c>
      <c r="I1357" s="104" t="str">
        <f>IFERROR(IF(D1357="","",VLOOKUP(E1357,Saldo!$P$8:$Q$1009,2,FALSE)),"")</f>
        <v/>
      </c>
      <c r="J1357" s="76"/>
      <c r="K1357" s="28" t="str">
        <f t="shared" si="21"/>
        <v/>
      </c>
    </row>
    <row r="1358" spans="1:11" ht="18.95" customHeight="1" x14ac:dyDescent="0.25">
      <c r="A1358" s="52"/>
      <c r="C1358" s="76"/>
      <c r="D1358" s="185"/>
      <c r="E1358" s="76"/>
      <c r="F1358" s="76" t="str">
        <f>IF(E1358="","",IFERROR(VLOOKUP(E1358,Cadastro!$C$9:$D$1009,2,FALSE),"PROD. NÃO ENCONTRADO"))</f>
        <v/>
      </c>
      <c r="G1358" s="94"/>
      <c r="H1358" s="69" t="str">
        <f>IFERROR(G1358*VLOOKUP(E1358,Saldo!$P$8:$U$1009,6,FALSE),"")</f>
        <v/>
      </c>
      <c r="I1358" s="104" t="str">
        <f>IFERROR(IF(D1358="","",VLOOKUP(E1358,Saldo!$P$8:$Q$1009,2,FALSE)),"")</f>
        <v/>
      </c>
      <c r="J1358" s="76"/>
      <c r="K1358" s="28" t="str">
        <f t="shared" si="21"/>
        <v/>
      </c>
    </row>
    <row r="1359" spans="1:11" ht="18.95" customHeight="1" x14ac:dyDescent="0.25">
      <c r="A1359" s="52"/>
      <c r="C1359" s="76"/>
      <c r="D1359" s="185"/>
      <c r="E1359" s="76"/>
      <c r="F1359" s="76" t="str">
        <f>IF(E1359="","",IFERROR(VLOOKUP(E1359,Cadastro!$C$9:$D$1009,2,FALSE),"PROD. NÃO ENCONTRADO"))</f>
        <v/>
      </c>
      <c r="G1359" s="94"/>
      <c r="H1359" s="69" t="str">
        <f>IFERROR(G1359*VLOOKUP(E1359,Saldo!$P$8:$U$1009,6,FALSE),"")</f>
        <v/>
      </c>
      <c r="I1359" s="104" t="str">
        <f>IFERROR(IF(D1359="","",VLOOKUP(E1359,Saldo!$P$8:$Q$1009,2,FALSE)),"")</f>
        <v/>
      </c>
      <c r="J1359" s="76"/>
      <c r="K1359" s="28" t="str">
        <f t="shared" si="21"/>
        <v/>
      </c>
    </row>
    <row r="1360" spans="1:11" ht="18.95" customHeight="1" x14ac:dyDescent="0.25">
      <c r="A1360" s="52"/>
      <c r="C1360" s="76"/>
      <c r="D1360" s="185"/>
      <c r="E1360" s="76"/>
      <c r="F1360" s="76" t="str">
        <f>IF(E1360="","",IFERROR(VLOOKUP(E1360,Cadastro!$C$9:$D$1009,2,FALSE),"PROD. NÃO ENCONTRADO"))</f>
        <v/>
      </c>
      <c r="G1360" s="94"/>
      <c r="H1360" s="69" t="str">
        <f>IFERROR(G1360*VLOOKUP(E1360,Saldo!$P$8:$U$1009,6,FALSE),"")</f>
        <v/>
      </c>
      <c r="I1360" s="104" t="str">
        <f>IFERROR(IF(D1360="","",VLOOKUP(E1360,Saldo!$P$8:$Q$1009,2,FALSE)),"")</f>
        <v/>
      </c>
      <c r="J1360" s="76"/>
      <c r="K1360" s="28" t="str">
        <f t="shared" si="21"/>
        <v/>
      </c>
    </row>
    <row r="1361" spans="1:11" ht="18.95" customHeight="1" x14ac:dyDescent="0.25">
      <c r="A1361" s="52"/>
      <c r="C1361" s="76"/>
      <c r="D1361" s="185"/>
      <c r="E1361" s="76"/>
      <c r="F1361" s="76" t="str">
        <f>IF(E1361="","",IFERROR(VLOOKUP(E1361,Cadastro!$C$9:$D$1009,2,FALSE),"PROD. NÃO ENCONTRADO"))</f>
        <v/>
      </c>
      <c r="G1361" s="94"/>
      <c r="H1361" s="69" t="str">
        <f>IFERROR(G1361*VLOOKUP(E1361,Saldo!$P$8:$U$1009,6,FALSE),"")</f>
        <v/>
      </c>
      <c r="I1361" s="104" t="str">
        <f>IFERROR(IF(D1361="","",VLOOKUP(E1361,Saldo!$P$8:$Q$1009,2,FALSE)),"")</f>
        <v/>
      </c>
      <c r="J1361" s="76"/>
      <c r="K1361" s="28" t="str">
        <f t="shared" si="21"/>
        <v/>
      </c>
    </row>
    <row r="1362" spans="1:11" ht="18.95" customHeight="1" x14ac:dyDescent="0.25">
      <c r="A1362" s="52"/>
      <c r="C1362" s="76"/>
      <c r="D1362" s="185"/>
      <c r="E1362" s="76"/>
      <c r="F1362" s="76" t="str">
        <f>IF(E1362="","",IFERROR(VLOOKUP(E1362,Cadastro!$C$9:$D$1009,2,FALSE),"PROD. NÃO ENCONTRADO"))</f>
        <v/>
      </c>
      <c r="G1362" s="94"/>
      <c r="H1362" s="69" t="str">
        <f>IFERROR(G1362*VLOOKUP(E1362,Saldo!$P$8:$U$1009,6,FALSE),"")</f>
        <v/>
      </c>
      <c r="I1362" s="104" t="str">
        <f>IFERROR(IF(D1362="","",VLOOKUP(E1362,Saldo!$P$8:$Q$1009,2,FALSE)),"")</f>
        <v/>
      </c>
      <c r="J1362" s="76"/>
      <c r="K1362" s="28" t="str">
        <f t="shared" si="21"/>
        <v/>
      </c>
    </row>
    <row r="1363" spans="1:11" ht="18.95" customHeight="1" x14ac:dyDescent="0.25">
      <c r="A1363" s="52"/>
      <c r="C1363" s="76"/>
      <c r="D1363" s="185"/>
      <c r="E1363" s="76"/>
      <c r="F1363" s="76" t="str">
        <f>IF(E1363="","",IFERROR(VLOOKUP(E1363,Cadastro!$C$9:$D$1009,2,FALSE),"PROD. NÃO ENCONTRADO"))</f>
        <v/>
      </c>
      <c r="G1363" s="94"/>
      <c r="H1363" s="69" t="str">
        <f>IFERROR(G1363*VLOOKUP(E1363,Saldo!$P$8:$U$1009,6,FALSE),"")</f>
        <v/>
      </c>
      <c r="I1363" s="104" t="str">
        <f>IFERROR(IF(D1363="","",VLOOKUP(E1363,Saldo!$P$8:$Q$1009,2,FALSE)),"")</f>
        <v/>
      </c>
      <c r="J1363" s="76"/>
      <c r="K1363" s="28" t="str">
        <f t="shared" si="21"/>
        <v/>
      </c>
    </row>
    <row r="1364" spans="1:11" ht="18.95" customHeight="1" x14ac:dyDescent="0.25">
      <c r="A1364" s="52"/>
      <c r="C1364" s="76"/>
      <c r="D1364" s="185"/>
      <c r="E1364" s="76"/>
      <c r="F1364" s="76" t="str">
        <f>IF(E1364="","",IFERROR(VLOOKUP(E1364,Cadastro!$C$9:$D$1009,2,FALSE),"PROD. NÃO ENCONTRADO"))</f>
        <v/>
      </c>
      <c r="G1364" s="94"/>
      <c r="H1364" s="69" t="str">
        <f>IFERROR(G1364*VLOOKUP(E1364,Saldo!$P$8:$U$1009,6,FALSE),"")</f>
        <v/>
      </c>
      <c r="I1364" s="104" t="str">
        <f>IFERROR(IF(D1364="","",VLOOKUP(E1364,Saldo!$P$8:$Q$1009,2,FALSE)),"")</f>
        <v/>
      </c>
      <c r="J1364" s="76"/>
      <c r="K1364" s="28" t="str">
        <f t="shared" si="21"/>
        <v/>
      </c>
    </row>
    <row r="1365" spans="1:11" ht="18.95" customHeight="1" x14ac:dyDescent="0.25">
      <c r="A1365" s="52"/>
      <c r="C1365" s="76"/>
      <c r="D1365" s="185"/>
      <c r="E1365" s="76"/>
      <c r="F1365" s="76" t="str">
        <f>IF(E1365="","",IFERROR(VLOOKUP(E1365,Cadastro!$C$9:$D$1009,2,FALSE),"PROD. NÃO ENCONTRADO"))</f>
        <v/>
      </c>
      <c r="G1365" s="94"/>
      <c r="H1365" s="69" t="str">
        <f>IFERROR(G1365*VLOOKUP(E1365,Saldo!$P$8:$U$1009,6,FALSE),"")</f>
        <v/>
      </c>
      <c r="I1365" s="104" t="str">
        <f>IFERROR(IF(D1365="","",VLOOKUP(E1365,Saldo!$P$8:$Q$1009,2,FALSE)),"")</f>
        <v/>
      </c>
      <c r="J1365" s="76"/>
      <c r="K1365" s="28" t="str">
        <f t="shared" si="21"/>
        <v/>
      </c>
    </row>
    <row r="1366" spans="1:11" ht="18.95" customHeight="1" x14ac:dyDescent="0.25">
      <c r="A1366" s="52"/>
      <c r="C1366" s="76"/>
      <c r="D1366" s="185"/>
      <c r="E1366" s="76"/>
      <c r="F1366" s="76" t="str">
        <f>IF(E1366="","",IFERROR(VLOOKUP(E1366,Cadastro!$C$9:$D$1009,2,FALSE),"PROD. NÃO ENCONTRADO"))</f>
        <v/>
      </c>
      <c r="G1366" s="94"/>
      <c r="H1366" s="69" t="str">
        <f>IFERROR(G1366*VLOOKUP(E1366,Saldo!$P$8:$U$1009,6,FALSE),"")</f>
        <v/>
      </c>
      <c r="I1366" s="104" t="str">
        <f>IFERROR(IF(D1366="","",VLOOKUP(E1366,Saldo!$P$8:$Q$1009,2,FALSE)),"")</f>
        <v/>
      </c>
      <c r="J1366" s="76"/>
      <c r="K1366" s="28" t="str">
        <f t="shared" si="21"/>
        <v/>
      </c>
    </row>
    <row r="1367" spans="1:11" ht="18.95" customHeight="1" x14ac:dyDescent="0.25">
      <c r="A1367" s="52"/>
      <c r="C1367" s="76"/>
      <c r="D1367" s="185"/>
      <c r="E1367" s="76"/>
      <c r="F1367" s="76" t="str">
        <f>IF(E1367="","",IFERROR(VLOOKUP(E1367,Cadastro!$C$9:$D$1009,2,FALSE),"PROD. NÃO ENCONTRADO"))</f>
        <v/>
      </c>
      <c r="G1367" s="94"/>
      <c r="H1367" s="69" t="str">
        <f>IFERROR(G1367*VLOOKUP(E1367,Saldo!$P$8:$U$1009,6,FALSE),"")</f>
        <v/>
      </c>
      <c r="I1367" s="104" t="str">
        <f>IFERROR(IF(D1367="","",VLOOKUP(E1367,Saldo!$P$8:$Q$1009,2,FALSE)),"")</f>
        <v/>
      </c>
      <c r="J1367" s="76"/>
      <c r="K1367" s="28" t="str">
        <f t="shared" si="21"/>
        <v/>
      </c>
    </row>
    <row r="1368" spans="1:11" ht="18.95" customHeight="1" x14ac:dyDescent="0.25">
      <c r="A1368" s="52"/>
      <c r="C1368" s="76"/>
      <c r="D1368" s="185"/>
      <c r="E1368" s="76"/>
      <c r="F1368" s="76" t="str">
        <f>IF(E1368="","",IFERROR(VLOOKUP(E1368,Cadastro!$C$9:$D$1009,2,FALSE),"PROD. NÃO ENCONTRADO"))</f>
        <v/>
      </c>
      <c r="G1368" s="94"/>
      <c r="H1368" s="69" t="str">
        <f>IFERROR(G1368*VLOOKUP(E1368,Saldo!$P$8:$U$1009,6,FALSE),"")</f>
        <v/>
      </c>
      <c r="I1368" s="104" t="str">
        <f>IFERROR(IF(D1368="","",VLOOKUP(E1368,Saldo!$P$8:$Q$1009,2,FALSE)),"")</f>
        <v/>
      </c>
      <c r="J1368" s="76"/>
      <c r="K1368" s="28" t="str">
        <f t="shared" si="21"/>
        <v/>
      </c>
    </row>
    <row r="1369" spans="1:11" ht="18.95" customHeight="1" x14ac:dyDescent="0.25">
      <c r="A1369" s="52"/>
      <c r="C1369" s="76"/>
      <c r="D1369" s="185"/>
      <c r="E1369" s="76"/>
      <c r="F1369" s="76" t="str">
        <f>IF(E1369="","",IFERROR(VLOOKUP(E1369,Cadastro!$C$9:$D$1009,2,FALSE),"PROD. NÃO ENCONTRADO"))</f>
        <v/>
      </c>
      <c r="G1369" s="94"/>
      <c r="H1369" s="69" t="str">
        <f>IFERROR(G1369*VLOOKUP(E1369,Saldo!$P$8:$U$1009,6,FALSE),"")</f>
        <v/>
      </c>
      <c r="I1369" s="104" t="str">
        <f>IFERROR(IF(D1369="","",VLOOKUP(E1369,Saldo!$P$8:$Q$1009,2,FALSE)),"")</f>
        <v/>
      </c>
      <c r="J1369" s="76"/>
      <c r="K1369" s="28" t="str">
        <f t="shared" si="21"/>
        <v/>
      </c>
    </row>
    <row r="1370" spans="1:11" ht="18.95" customHeight="1" x14ac:dyDescent="0.25">
      <c r="A1370" s="52"/>
      <c r="C1370" s="76"/>
      <c r="D1370" s="185"/>
      <c r="E1370" s="76"/>
      <c r="F1370" s="76" t="str">
        <f>IF(E1370="","",IFERROR(VLOOKUP(E1370,Cadastro!$C$9:$D$1009,2,FALSE),"PROD. NÃO ENCONTRADO"))</f>
        <v/>
      </c>
      <c r="G1370" s="94"/>
      <c r="H1370" s="69" t="str">
        <f>IFERROR(G1370*VLOOKUP(E1370,Saldo!$P$8:$U$1009,6,FALSE),"")</f>
        <v/>
      </c>
      <c r="I1370" s="104" t="str">
        <f>IFERROR(IF(D1370="","",VLOOKUP(E1370,Saldo!$P$8:$Q$1009,2,FALSE)),"")</f>
        <v/>
      </c>
      <c r="J1370" s="76"/>
      <c r="K1370" s="28" t="str">
        <f t="shared" si="21"/>
        <v/>
      </c>
    </row>
    <row r="1371" spans="1:11" ht="18.95" customHeight="1" x14ac:dyDescent="0.25">
      <c r="A1371" s="52"/>
      <c r="C1371" s="76"/>
      <c r="D1371" s="185"/>
      <c r="E1371" s="76"/>
      <c r="F1371" s="76" t="str">
        <f>IF(E1371="","",IFERROR(VLOOKUP(E1371,Cadastro!$C$9:$D$1009,2,FALSE),"PROD. NÃO ENCONTRADO"))</f>
        <v/>
      </c>
      <c r="G1371" s="94"/>
      <c r="H1371" s="69" t="str">
        <f>IFERROR(G1371*VLOOKUP(E1371,Saldo!$P$8:$U$1009,6,FALSE),"")</f>
        <v/>
      </c>
      <c r="I1371" s="104" t="str">
        <f>IFERROR(IF(D1371="","",VLOOKUP(E1371,Saldo!$P$8:$Q$1009,2,FALSE)),"")</f>
        <v/>
      </c>
      <c r="J1371" s="76"/>
      <c r="K1371" s="28" t="str">
        <f t="shared" si="21"/>
        <v/>
      </c>
    </row>
    <row r="1372" spans="1:11" ht="18.95" customHeight="1" x14ac:dyDescent="0.25">
      <c r="A1372" s="52"/>
      <c r="C1372" s="76"/>
      <c r="D1372" s="185"/>
      <c r="E1372" s="76"/>
      <c r="F1372" s="76" t="str">
        <f>IF(E1372="","",IFERROR(VLOOKUP(E1372,Cadastro!$C$9:$D$1009,2,FALSE),"PROD. NÃO ENCONTRADO"))</f>
        <v/>
      </c>
      <c r="G1372" s="94"/>
      <c r="H1372" s="69" t="str">
        <f>IFERROR(G1372*VLOOKUP(E1372,Saldo!$P$8:$U$1009,6,FALSE),"")</f>
        <v/>
      </c>
      <c r="I1372" s="104" t="str">
        <f>IFERROR(IF(D1372="","",VLOOKUP(E1372,Saldo!$P$8:$Q$1009,2,FALSE)),"")</f>
        <v/>
      </c>
      <c r="J1372" s="76"/>
      <c r="K1372" s="28" t="str">
        <f t="shared" si="21"/>
        <v/>
      </c>
    </row>
    <row r="1373" spans="1:11" ht="18.95" customHeight="1" x14ac:dyDescent="0.25">
      <c r="A1373" s="52"/>
      <c r="C1373" s="76"/>
      <c r="D1373" s="185"/>
      <c r="E1373" s="76"/>
      <c r="F1373" s="76" t="str">
        <f>IF(E1373="","",IFERROR(VLOOKUP(E1373,Cadastro!$C$9:$D$1009,2,FALSE),"PROD. NÃO ENCONTRADO"))</f>
        <v/>
      </c>
      <c r="G1373" s="94"/>
      <c r="H1373" s="69" t="str">
        <f>IFERROR(G1373*VLOOKUP(E1373,Saldo!$P$8:$U$1009,6,FALSE),"")</f>
        <v/>
      </c>
      <c r="I1373" s="104" t="str">
        <f>IFERROR(IF(D1373="","",VLOOKUP(E1373,Saldo!$P$8:$Q$1009,2,FALSE)),"")</f>
        <v/>
      </c>
      <c r="J1373" s="76"/>
      <c r="K1373" s="28" t="str">
        <f t="shared" si="21"/>
        <v/>
      </c>
    </row>
    <row r="1374" spans="1:11" ht="18.95" customHeight="1" x14ac:dyDescent="0.25">
      <c r="A1374" s="52"/>
      <c r="C1374" s="76"/>
      <c r="D1374" s="185"/>
      <c r="E1374" s="76"/>
      <c r="F1374" s="76" t="str">
        <f>IF(E1374="","",IFERROR(VLOOKUP(E1374,Cadastro!$C$9:$D$1009,2,FALSE),"PROD. NÃO ENCONTRADO"))</f>
        <v/>
      </c>
      <c r="G1374" s="94"/>
      <c r="H1374" s="69" t="str">
        <f>IFERROR(G1374*VLOOKUP(E1374,Saldo!$P$8:$U$1009,6,FALSE),"")</f>
        <v/>
      </c>
      <c r="I1374" s="104" t="str">
        <f>IFERROR(IF(D1374="","",VLOOKUP(E1374,Saldo!$P$8:$Q$1009,2,FALSE)),"")</f>
        <v/>
      </c>
      <c r="J1374" s="76"/>
      <c r="K1374" s="28" t="str">
        <f t="shared" si="21"/>
        <v/>
      </c>
    </row>
    <row r="1375" spans="1:11" ht="18.95" customHeight="1" x14ac:dyDescent="0.25">
      <c r="A1375" s="52"/>
      <c r="C1375" s="76"/>
      <c r="D1375" s="185"/>
      <c r="E1375" s="76"/>
      <c r="F1375" s="76" t="str">
        <f>IF(E1375="","",IFERROR(VLOOKUP(E1375,Cadastro!$C$9:$D$1009,2,FALSE),"PROD. NÃO ENCONTRADO"))</f>
        <v/>
      </c>
      <c r="G1375" s="94"/>
      <c r="H1375" s="69" t="str">
        <f>IFERROR(G1375*VLOOKUP(E1375,Saldo!$P$8:$U$1009,6,FALSE),"")</f>
        <v/>
      </c>
      <c r="I1375" s="104" t="str">
        <f>IFERROR(IF(D1375="","",VLOOKUP(E1375,Saldo!$P$8:$Q$1009,2,FALSE)),"")</f>
        <v/>
      </c>
      <c r="J1375" s="76"/>
      <c r="K1375" s="28" t="str">
        <f t="shared" si="21"/>
        <v/>
      </c>
    </row>
    <row r="1376" spans="1:11" ht="18.95" customHeight="1" x14ac:dyDescent="0.25">
      <c r="A1376" s="52"/>
      <c r="C1376" s="76"/>
      <c r="D1376" s="185"/>
      <c r="E1376" s="76"/>
      <c r="F1376" s="76" t="str">
        <f>IF(E1376="","",IFERROR(VLOOKUP(E1376,Cadastro!$C$9:$D$1009,2,FALSE),"PROD. NÃO ENCONTRADO"))</f>
        <v/>
      </c>
      <c r="G1376" s="94"/>
      <c r="H1376" s="69" t="str">
        <f>IFERROR(G1376*VLOOKUP(E1376,Saldo!$P$8:$U$1009,6,FALSE),"")</f>
        <v/>
      </c>
      <c r="I1376" s="104" t="str">
        <f>IFERROR(IF(D1376="","",VLOOKUP(E1376,Saldo!$P$8:$Q$1009,2,FALSE)),"")</f>
        <v/>
      </c>
      <c r="J1376" s="76"/>
      <c r="K1376" s="28" t="str">
        <f t="shared" si="21"/>
        <v/>
      </c>
    </row>
    <row r="1377" spans="1:11" ht="18.95" customHeight="1" x14ac:dyDescent="0.25">
      <c r="A1377" s="52"/>
      <c r="C1377" s="76"/>
      <c r="D1377" s="185"/>
      <c r="E1377" s="76"/>
      <c r="F1377" s="76" t="str">
        <f>IF(E1377="","",IFERROR(VLOOKUP(E1377,Cadastro!$C$9:$D$1009,2,FALSE),"PROD. NÃO ENCONTRADO"))</f>
        <v/>
      </c>
      <c r="G1377" s="94"/>
      <c r="H1377" s="69" t="str">
        <f>IFERROR(G1377*VLOOKUP(E1377,Saldo!$P$8:$U$1009,6,FALSE),"")</f>
        <v/>
      </c>
      <c r="I1377" s="104" t="str">
        <f>IFERROR(IF(D1377="","",VLOOKUP(E1377,Saldo!$P$8:$Q$1009,2,FALSE)),"")</f>
        <v/>
      </c>
      <c r="J1377" s="76"/>
      <c r="K1377" s="28" t="str">
        <f t="shared" si="21"/>
        <v/>
      </c>
    </row>
    <row r="1378" spans="1:11" ht="18.95" customHeight="1" x14ac:dyDescent="0.25">
      <c r="A1378" s="52"/>
      <c r="C1378" s="76"/>
      <c r="D1378" s="185"/>
      <c r="E1378" s="76"/>
      <c r="F1378" s="76" t="str">
        <f>IF(E1378="","",IFERROR(VLOOKUP(E1378,Cadastro!$C$9:$D$1009,2,FALSE),"PROD. NÃO ENCONTRADO"))</f>
        <v/>
      </c>
      <c r="G1378" s="94"/>
      <c r="H1378" s="69" t="str">
        <f>IFERROR(G1378*VLOOKUP(E1378,Saldo!$P$8:$U$1009,6,FALSE),"")</f>
        <v/>
      </c>
      <c r="I1378" s="104" t="str">
        <f>IFERROR(IF(D1378="","",VLOOKUP(E1378,Saldo!$P$8:$Q$1009,2,FALSE)),"")</f>
        <v/>
      </c>
      <c r="J1378" s="76"/>
      <c r="K1378" s="28" t="str">
        <f t="shared" si="21"/>
        <v/>
      </c>
    </row>
    <row r="1379" spans="1:11" ht="18.95" customHeight="1" x14ac:dyDescent="0.25">
      <c r="A1379" s="52"/>
      <c r="C1379" s="76"/>
      <c r="D1379" s="185"/>
      <c r="E1379" s="76"/>
      <c r="F1379" s="76" t="str">
        <f>IF(E1379="","",IFERROR(VLOOKUP(E1379,Cadastro!$C$9:$D$1009,2,FALSE),"PROD. NÃO ENCONTRADO"))</f>
        <v/>
      </c>
      <c r="G1379" s="94"/>
      <c r="H1379" s="69" t="str">
        <f>IFERROR(G1379*VLOOKUP(E1379,Saldo!$P$8:$U$1009,6,FALSE),"")</f>
        <v/>
      </c>
      <c r="I1379" s="104" t="str">
        <f>IFERROR(IF(D1379="","",VLOOKUP(E1379,Saldo!$P$8:$Q$1009,2,FALSE)),"")</f>
        <v/>
      </c>
      <c r="J1379" s="76"/>
      <c r="K1379" s="28" t="str">
        <f t="shared" si="21"/>
        <v/>
      </c>
    </row>
    <row r="1380" spans="1:11" ht="18.95" customHeight="1" x14ac:dyDescent="0.25">
      <c r="A1380" s="52"/>
      <c r="C1380" s="76"/>
      <c r="D1380" s="185"/>
      <c r="E1380" s="76"/>
      <c r="F1380" s="76" t="str">
        <f>IF(E1380="","",IFERROR(VLOOKUP(E1380,Cadastro!$C$9:$D$1009,2,FALSE),"PROD. NÃO ENCONTRADO"))</f>
        <v/>
      </c>
      <c r="G1380" s="94"/>
      <c r="H1380" s="69" t="str">
        <f>IFERROR(G1380*VLOOKUP(E1380,Saldo!$P$8:$U$1009,6,FALSE),"")</f>
        <v/>
      </c>
      <c r="I1380" s="104" t="str">
        <f>IFERROR(IF(D1380="","",VLOOKUP(E1380,Saldo!$P$8:$Q$1009,2,FALSE)),"")</f>
        <v/>
      </c>
      <c r="J1380" s="76"/>
      <c r="K1380" s="28" t="str">
        <f t="shared" si="21"/>
        <v/>
      </c>
    </row>
    <row r="1381" spans="1:11" ht="18.95" customHeight="1" x14ac:dyDescent="0.25">
      <c r="A1381" s="52"/>
      <c r="C1381" s="76"/>
      <c r="D1381" s="185"/>
      <c r="E1381" s="76"/>
      <c r="F1381" s="76" t="str">
        <f>IF(E1381="","",IFERROR(VLOOKUP(E1381,Cadastro!$C$9:$D$1009,2,FALSE),"PROD. NÃO ENCONTRADO"))</f>
        <v/>
      </c>
      <c r="G1381" s="94"/>
      <c r="H1381" s="69" t="str">
        <f>IFERROR(G1381*VLOOKUP(E1381,Saldo!$P$8:$U$1009,6,FALSE),"")</f>
        <v/>
      </c>
      <c r="I1381" s="104" t="str">
        <f>IFERROR(IF(D1381="","",VLOOKUP(E1381,Saldo!$P$8:$Q$1009,2,FALSE)),"")</f>
        <v/>
      </c>
      <c r="J1381" s="76"/>
      <c r="K1381" s="28" t="str">
        <f t="shared" si="21"/>
        <v/>
      </c>
    </row>
    <row r="1382" spans="1:11" ht="18.95" customHeight="1" x14ac:dyDescent="0.25">
      <c r="A1382" s="52"/>
      <c r="C1382" s="76"/>
      <c r="D1382" s="185"/>
      <c r="E1382" s="76"/>
      <c r="F1382" s="76" t="str">
        <f>IF(E1382="","",IFERROR(VLOOKUP(E1382,Cadastro!$C$9:$D$1009,2,FALSE),"PROD. NÃO ENCONTRADO"))</f>
        <v/>
      </c>
      <c r="G1382" s="94"/>
      <c r="H1382" s="69" t="str">
        <f>IFERROR(G1382*VLOOKUP(E1382,Saldo!$P$8:$U$1009,6,FALSE),"")</f>
        <v/>
      </c>
      <c r="I1382" s="104" t="str">
        <f>IFERROR(IF(D1382="","",VLOOKUP(E1382,Saldo!$P$8:$Q$1009,2,FALSE)),"")</f>
        <v/>
      </c>
      <c r="J1382" s="76"/>
      <c r="K1382" s="28" t="str">
        <f t="shared" si="21"/>
        <v/>
      </c>
    </row>
    <row r="1383" spans="1:11" ht="18.95" customHeight="1" x14ac:dyDescent="0.25">
      <c r="A1383" s="52"/>
      <c r="C1383" s="76"/>
      <c r="D1383" s="185"/>
      <c r="E1383" s="76"/>
      <c r="F1383" s="76" t="str">
        <f>IF(E1383="","",IFERROR(VLOOKUP(E1383,Cadastro!$C$9:$D$1009,2,FALSE),"PROD. NÃO ENCONTRADO"))</f>
        <v/>
      </c>
      <c r="G1383" s="94"/>
      <c r="H1383" s="69" t="str">
        <f>IFERROR(G1383*VLOOKUP(E1383,Saldo!$P$8:$U$1009,6,FALSE),"")</f>
        <v/>
      </c>
      <c r="I1383" s="104" t="str">
        <f>IFERROR(IF(D1383="","",VLOOKUP(E1383,Saldo!$P$8:$Q$1009,2,FALSE)),"")</f>
        <v/>
      </c>
      <c r="J1383" s="76"/>
      <c r="K1383" s="28" t="str">
        <f t="shared" si="21"/>
        <v/>
      </c>
    </row>
    <row r="1384" spans="1:11" ht="18.95" customHeight="1" x14ac:dyDescent="0.25">
      <c r="A1384" s="52"/>
      <c r="C1384" s="76"/>
      <c r="D1384" s="185"/>
      <c r="E1384" s="76"/>
      <c r="F1384" s="76" t="str">
        <f>IF(E1384="","",IFERROR(VLOOKUP(E1384,Cadastro!$C$9:$D$1009,2,FALSE),"PROD. NÃO ENCONTRADO"))</f>
        <v/>
      </c>
      <c r="G1384" s="94"/>
      <c r="H1384" s="69" t="str">
        <f>IFERROR(G1384*VLOOKUP(E1384,Saldo!$P$8:$U$1009,6,FALSE),"")</f>
        <v/>
      </c>
      <c r="I1384" s="104" t="str">
        <f>IFERROR(IF(D1384="","",VLOOKUP(E1384,Saldo!$P$8:$Q$1009,2,FALSE)),"")</f>
        <v/>
      </c>
      <c r="J1384" s="76"/>
      <c r="K1384" s="28" t="str">
        <f t="shared" si="21"/>
        <v/>
      </c>
    </row>
    <row r="1385" spans="1:11" ht="18.95" customHeight="1" x14ac:dyDescent="0.25">
      <c r="A1385" s="52"/>
      <c r="C1385" s="76"/>
      <c r="D1385" s="185"/>
      <c r="E1385" s="76"/>
      <c r="F1385" s="76" t="str">
        <f>IF(E1385="","",IFERROR(VLOOKUP(E1385,Cadastro!$C$9:$D$1009,2,FALSE),"PROD. NÃO ENCONTRADO"))</f>
        <v/>
      </c>
      <c r="G1385" s="94"/>
      <c r="H1385" s="69" t="str">
        <f>IFERROR(G1385*VLOOKUP(E1385,Saldo!$P$8:$U$1009,6,FALSE),"")</f>
        <v/>
      </c>
      <c r="I1385" s="104" t="str">
        <f>IFERROR(IF(D1385="","",VLOOKUP(E1385,Saldo!$P$8:$Q$1009,2,FALSE)),"")</f>
        <v/>
      </c>
      <c r="J1385" s="76"/>
      <c r="K1385" s="28" t="str">
        <f t="shared" si="21"/>
        <v/>
      </c>
    </row>
    <row r="1386" spans="1:11" ht="18.95" customHeight="1" x14ac:dyDescent="0.25">
      <c r="A1386" s="52"/>
      <c r="C1386" s="76"/>
      <c r="D1386" s="185"/>
      <c r="E1386" s="76"/>
      <c r="F1386" s="76" t="str">
        <f>IF(E1386="","",IFERROR(VLOOKUP(E1386,Cadastro!$C$9:$D$1009,2,FALSE),"PROD. NÃO ENCONTRADO"))</f>
        <v/>
      </c>
      <c r="G1386" s="94"/>
      <c r="H1386" s="69" t="str">
        <f>IFERROR(G1386*VLOOKUP(E1386,Saldo!$P$8:$U$1009,6,FALSE),"")</f>
        <v/>
      </c>
      <c r="I1386" s="104" t="str">
        <f>IFERROR(IF(D1386="","",VLOOKUP(E1386,Saldo!$P$8:$Q$1009,2,FALSE)),"")</f>
        <v/>
      </c>
      <c r="J1386" s="76"/>
      <c r="K1386" s="28" t="str">
        <f t="shared" si="21"/>
        <v/>
      </c>
    </row>
    <row r="1387" spans="1:11" ht="18.95" customHeight="1" x14ac:dyDescent="0.25">
      <c r="A1387" s="52"/>
      <c r="C1387" s="76"/>
      <c r="D1387" s="185"/>
      <c r="E1387" s="76"/>
      <c r="F1387" s="76" t="str">
        <f>IF(E1387="","",IFERROR(VLOOKUP(E1387,Cadastro!$C$9:$D$1009,2,FALSE),"PROD. NÃO ENCONTRADO"))</f>
        <v/>
      </c>
      <c r="G1387" s="94"/>
      <c r="H1387" s="69" t="str">
        <f>IFERROR(G1387*VLOOKUP(E1387,Saldo!$P$8:$U$1009,6,FALSE),"")</f>
        <v/>
      </c>
      <c r="I1387" s="104" t="str">
        <f>IFERROR(IF(D1387="","",VLOOKUP(E1387,Saldo!$P$8:$Q$1009,2,FALSE)),"")</f>
        <v/>
      </c>
      <c r="J1387" s="76"/>
      <c r="K1387" s="28" t="str">
        <f t="shared" si="21"/>
        <v/>
      </c>
    </row>
    <row r="1388" spans="1:11" ht="18.95" customHeight="1" x14ac:dyDescent="0.25">
      <c r="A1388" s="52"/>
      <c r="C1388" s="76"/>
      <c r="D1388" s="185"/>
      <c r="E1388" s="76"/>
      <c r="F1388" s="76" t="str">
        <f>IF(E1388="","",IFERROR(VLOOKUP(E1388,Cadastro!$C$9:$D$1009,2,FALSE),"PROD. NÃO ENCONTRADO"))</f>
        <v/>
      </c>
      <c r="G1388" s="94"/>
      <c r="H1388" s="69" t="str">
        <f>IFERROR(G1388*VLOOKUP(E1388,Saldo!$P$8:$U$1009,6,FALSE),"")</f>
        <v/>
      </c>
      <c r="I1388" s="104" t="str">
        <f>IFERROR(IF(D1388="","",VLOOKUP(E1388,Saldo!$P$8:$Q$1009,2,FALSE)),"")</f>
        <v/>
      </c>
      <c r="J1388" s="76"/>
      <c r="K1388" s="28" t="str">
        <f t="shared" si="21"/>
        <v/>
      </c>
    </row>
    <row r="1389" spans="1:11" ht="18.95" customHeight="1" x14ac:dyDescent="0.25">
      <c r="A1389" s="52"/>
      <c r="C1389" s="76"/>
      <c r="D1389" s="185"/>
      <c r="E1389" s="76"/>
      <c r="F1389" s="76" t="str">
        <f>IF(E1389="","",IFERROR(VLOOKUP(E1389,Cadastro!$C$9:$D$1009,2,FALSE),"PROD. NÃO ENCONTRADO"))</f>
        <v/>
      </c>
      <c r="G1389" s="94"/>
      <c r="H1389" s="69" t="str">
        <f>IFERROR(G1389*VLOOKUP(E1389,Saldo!$P$8:$U$1009,6,FALSE),"")</f>
        <v/>
      </c>
      <c r="I1389" s="104" t="str">
        <f>IFERROR(IF(D1389="","",VLOOKUP(E1389,Saldo!$P$8:$Q$1009,2,FALSE)),"")</f>
        <v/>
      </c>
      <c r="J1389" s="76"/>
      <c r="K1389" s="28" t="str">
        <f t="shared" si="21"/>
        <v/>
      </c>
    </row>
    <row r="1390" spans="1:11" ht="18.95" customHeight="1" x14ac:dyDescent="0.25">
      <c r="A1390" s="52"/>
      <c r="C1390" s="76"/>
      <c r="D1390" s="185"/>
      <c r="E1390" s="76"/>
      <c r="F1390" s="76" t="str">
        <f>IF(E1390="","",IFERROR(VLOOKUP(E1390,Cadastro!$C$9:$D$1009,2,FALSE),"PROD. NÃO ENCONTRADO"))</f>
        <v/>
      </c>
      <c r="G1390" s="94"/>
      <c r="H1390" s="69" t="str">
        <f>IFERROR(G1390*VLOOKUP(E1390,Saldo!$P$8:$U$1009,6,FALSE),"")</f>
        <v/>
      </c>
      <c r="I1390" s="104" t="str">
        <f>IFERROR(IF(D1390="","",VLOOKUP(E1390,Saldo!$P$8:$Q$1009,2,FALSE)),"")</f>
        <v/>
      </c>
      <c r="J1390" s="76"/>
      <c r="K1390" s="28" t="str">
        <f t="shared" si="21"/>
        <v/>
      </c>
    </row>
    <row r="1391" spans="1:11" ht="18.95" customHeight="1" x14ac:dyDescent="0.25">
      <c r="A1391" s="52"/>
      <c r="C1391" s="76"/>
      <c r="D1391" s="185"/>
      <c r="E1391" s="76"/>
      <c r="F1391" s="76" t="str">
        <f>IF(E1391="","",IFERROR(VLOOKUP(E1391,Cadastro!$C$9:$D$1009,2,FALSE),"PROD. NÃO ENCONTRADO"))</f>
        <v/>
      </c>
      <c r="G1391" s="94"/>
      <c r="H1391" s="69" t="str">
        <f>IFERROR(G1391*VLOOKUP(E1391,Saldo!$P$8:$U$1009,6,FALSE),"")</f>
        <v/>
      </c>
      <c r="I1391" s="104" t="str">
        <f>IFERROR(IF(D1391="","",VLOOKUP(E1391,Saldo!$P$8:$Q$1009,2,FALSE)),"")</f>
        <v/>
      </c>
      <c r="J1391" s="76"/>
      <c r="K1391" s="28" t="str">
        <f t="shared" si="21"/>
        <v/>
      </c>
    </row>
    <row r="1392" spans="1:11" ht="18.95" customHeight="1" x14ac:dyDescent="0.25">
      <c r="A1392" s="52"/>
      <c r="C1392" s="76"/>
      <c r="D1392" s="185"/>
      <c r="E1392" s="76"/>
      <c r="F1392" s="76" t="str">
        <f>IF(E1392="","",IFERROR(VLOOKUP(E1392,Cadastro!$C$9:$D$1009,2,FALSE),"PROD. NÃO ENCONTRADO"))</f>
        <v/>
      </c>
      <c r="G1392" s="94"/>
      <c r="H1392" s="69" t="str">
        <f>IFERROR(G1392*VLOOKUP(E1392,Saldo!$P$8:$U$1009,6,FALSE),"")</f>
        <v/>
      </c>
      <c r="I1392" s="104" t="str">
        <f>IFERROR(IF(D1392="","",VLOOKUP(E1392,Saldo!$P$8:$Q$1009,2,FALSE)),"")</f>
        <v/>
      </c>
      <c r="J1392" s="76"/>
      <c r="K1392" s="28" t="str">
        <f t="shared" si="21"/>
        <v/>
      </c>
    </row>
    <row r="1393" spans="1:11" ht="18.95" customHeight="1" x14ac:dyDescent="0.25">
      <c r="A1393" s="52"/>
      <c r="C1393" s="76"/>
      <c r="D1393" s="185"/>
      <c r="E1393" s="76"/>
      <c r="F1393" s="76" t="str">
        <f>IF(E1393="","",IFERROR(VLOOKUP(E1393,Cadastro!$C$9:$D$1009,2,FALSE),"PROD. NÃO ENCONTRADO"))</f>
        <v/>
      </c>
      <c r="G1393" s="94"/>
      <c r="H1393" s="69" t="str">
        <f>IFERROR(G1393*VLOOKUP(E1393,Saldo!$P$8:$U$1009,6,FALSE),"")</f>
        <v/>
      </c>
      <c r="I1393" s="104" t="str">
        <f>IFERROR(IF(D1393="","",VLOOKUP(E1393,Saldo!$P$8:$Q$1009,2,FALSE)),"")</f>
        <v/>
      </c>
      <c r="J1393" s="76"/>
      <c r="K1393" s="28" t="str">
        <f t="shared" si="21"/>
        <v/>
      </c>
    </row>
    <row r="1394" spans="1:11" ht="18.95" customHeight="1" x14ac:dyDescent="0.25">
      <c r="A1394" s="52"/>
      <c r="C1394" s="76"/>
      <c r="D1394" s="185"/>
      <c r="E1394" s="76"/>
      <c r="F1394" s="76" t="str">
        <f>IF(E1394="","",IFERROR(VLOOKUP(E1394,Cadastro!$C$9:$D$1009,2,FALSE),"PROD. NÃO ENCONTRADO"))</f>
        <v/>
      </c>
      <c r="G1394" s="94"/>
      <c r="H1394" s="69" t="str">
        <f>IFERROR(G1394*VLOOKUP(E1394,Saldo!$P$8:$U$1009,6,FALSE),"")</f>
        <v/>
      </c>
      <c r="I1394" s="104" t="str">
        <f>IFERROR(IF(D1394="","",VLOOKUP(E1394,Saldo!$P$8:$Q$1009,2,FALSE)),"")</f>
        <v/>
      </c>
      <c r="J1394" s="76"/>
      <c r="K1394" s="28" t="str">
        <f t="shared" si="21"/>
        <v/>
      </c>
    </row>
    <row r="1395" spans="1:11" ht="18.95" customHeight="1" x14ac:dyDescent="0.25">
      <c r="A1395" s="52"/>
      <c r="C1395" s="76"/>
      <c r="D1395" s="185"/>
      <c r="E1395" s="76"/>
      <c r="F1395" s="76" t="str">
        <f>IF(E1395="","",IFERROR(VLOOKUP(E1395,Cadastro!$C$9:$D$1009,2,FALSE),"PROD. NÃO ENCONTRADO"))</f>
        <v/>
      </c>
      <c r="G1395" s="94"/>
      <c r="H1395" s="69" t="str">
        <f>IFERROR(G1395*VLOOKUP(E1395,Saldo!$P$8:$U$1009,6,FALSE),"")</f>
        <v/>
      </c>
      <c r="I1395" s="104" t="str">
        <f>IFERROR(IF(D1395="","",VLOOKUP(E1395,Saldo!$P$8:$Q$1009,2,FALSE)),"")</f>
        <v/>
      </c>
      <c r="J1395" s="76"/>
      <c r="K1395" s="28" t="str">
        <f t="shared" si="21"/>
        <v/>
      </c>
    </row>
    <row r="1396" spans="1:11" ht="18.95" customHeight="1" x14ac:dyDescent="0.25">
      <c r="A1396" s="52"/>
      <c r="C1396" s="76"/>
      <c r="D1396" s="185"/>
      <c r="E1396" s="76"/>
      <c r="F1396" s="76" t="str">
        <f>IF(E1396="","",IFERROR(VLOOKUP(E1396,Cadastro!$C$9:$D$1009,2,FALSE),"PROD. NÃO ENCONTRADO"))</f>
        <v/>
      </c>
      <c r="G1396" s="94"/>
      <c r="H1396" s="69" t="str">
        <f>IFERROR(G1396*VLOOKUP(E1396,Saldo!$P$8:$U$1009,6,FALSE),"")</f>
        <v/>
      </c>
      <c r="I1396" s="104" t="str">
        <f>IFERROR(IF(D1396="","",VLOOKUP(E1396,Saldo!$P$8:$Q$1009,2,FALSE)),"")</f>
        <v/>
      </c>
      <c r="J1396" s="76"/>
      <c r="K1396" s="28" t="str">
        <f t="shared" si="21"/>
        <v/>
      </c>
    </row>
    <row r="1397" spans="1:11" ht="18.95" customHeight="1" x14ac:dyDescent="0.25">
      <c r="A1397" s="52"/>
      <c r="C1397" s="76"/>
      <c r="D1397" s="185"/>
      <c r="E1397" s="76"/>
      <c r="F1397" s="76" t="str">
        <f>IF(E1397="","",IFERROR(VLOOKUP(E1397,Cadastro!$C$9:$D$1009,2,FALSE),"PROD. NÃO ENCONTRADO"))</f>
        <v/>
      </c>
      <c r="G1397" s="94"/>
      <c r="H1397" s="69" t="str">
        <f>IFERROR(G1397*VLOOKUP(E1397,Saldo!$P$8:$U$1009,6,FALSE),"")</f>
        <v/>
      </c>
      <c r="I1397" s="104" t="str">
        <f>IFERROR(IF(D1397="","",VLOOKUP(E1397,Saldo!$P$8:$Q$1009,2,FALSE)),"")</f>
        <v/>
      </c>
      <c r="J1397" s="76"/>
      <c r="K1397" s="28" t="str">
        <f t="shared" si="21"/>
        <v/>
      </c>
    </row>
    <row r="1398" spans="1:11" ht="18.95" customHeight="1" x14ac:dyDescent="0.25">
      <c r="A1398" s="52"/>
      <c r="C1398" s="76"/>
      <c r="D1398" s="185"/>
      <c r="E1398" s="76"/>
      <c r="F1398" s="76" t="str">
        <f>IF(E1398="","",IFERROR(VLOOKUP(E1398,Cadastro!$C$9:$D$1009,2,FALSE),"PROD. NÃO ENCONTRADO"))</f>
        <v/>
      </c>
      <c r="G1398" s="94"/>
      <c r="H1398" s="69" t="str">
        <f>IFERROR(G1398*VLOOKUP(E1398,Saldo!$P$8:$U$1009,6,FALSE),"")</f>
        <v/>
      </c>
      <c r="I1398" s="104" t="str">
        <f>IFERROR(IF(D1398="","",VLOOKUP(E1398,Saldo!$P$8:$Q$1009,2,FALSE)),"")</f>
        <v/>
      </c>
      <c r="J1398" s="76"/>
      <c r="K1398" s="28" t="str">
        <f t="shared" si="21"/>
        <v/>
      </c>
    </row>
    <row r="1399" spans="1:11" ht="18.95" customHeight="1" x14ac:dyDescent="0.25">
      <c r="A1399" s="52"/>
      <c r="C1399" s="76"/>
      <c r="D1399" s="185"/>
      <c r="E1399" s="76"/>
      <c r="F1399" s="76" t="str">
        <f>IF(E1399="","",IFERROR(VLOOKUP(E1399,Cadastro!$C$9:$D$1009,2,FALSE),"PROD. NÃO ENCONTRADO"))</f>
        <v/>
      </c>
      <c r="G1399" s="94"/>
      <c r="H1399" s="69" t="str">
        <f>IFERROR(G1399*VLOOKUP(E1399,Saldo!$P$8:$U$1009,6,FALSE),"")</f>
        <v/>
      </c>
      <c r="I1399" s="104" t="str">
        <f>IFERROR(IF(D1399="","",VLOOKUP(E1399,Saldo!$P$8:$Q$1009,2,FALSE)),"")</f>
        <v/>
      </c>
      <c r="J1399" s="76"/>
      <c r="K1399" s="28" t="str">
        <f t="shared" si="21"/>
        <v/>
      </c>
    </row>
    <row r="1400" spans="1:11" ht="18.95" customHeight="1" x14ac:dyDescent="0.25">
      <c r="A1400" s="52"/>
      <c r="C1400" s="76"/>
      <c r="D1400" s="185"/>
      <c r="E1400" s="76"/>
      <c r="F1400" s="76" t="str">
        <f>IF(E1400="","",IFERROR(VLOOKUP(E1400,Cadastro!$C$9:$D$1009,2,FALSE),"PROD. NÃO ENCONTRADO"))</f>
        <v/>
      </c>
      <c r="G1400" s="94"/>
      <c r="H1400" s="69" t="str">
        <f>IFERROR(G1400*VLOOKUP(E1400,Saldo!$P$8:$U$1009,6,FALSE),"")</f>
        <v/>
      </c>
      <c r="I1400" s="104" t="str">
        <f>IFERROR(IF(D1400="","",VLOOKUP(E1400,Saldo!$P$8:$Q$1009,2,FALSE)),"")</f>
        <v/>
      </c>
      <c r="J1400" s="76"/>
      <c r="K1400" s="28" t="str">
        <f t="shared" si="21"/>
        <v/>
      </c>
    </row>
    <row r="1401" spans="1:11" ht="18.95" customHeight="1" x14ac:dyDescent="0.25">
      <c r="A1401" s="52"/>
      <c r="C1401" s="76"/>
      <c r="D1401" s="185"/>
      <c r="E1401" s="76"/>
      <c r="F1401" s="76" t="str">
        <f>IF(E1401="","",IFERROR(VLOOKUP(E1401,Cadastro!$C$9:$D$1009,2,FALSE),"PROD. NÃO ENCONTRADO"))</f>
        <v/>
      </c>
      <c r="G1401" s="94"/>
      <c r="H1401" s="69" t="str">
        <f>IFERROR(G1401*VLOOKUP(E1401,Saldo!$P$8:$U$1009,6,FALSE),"")</f>
        <v/>
      </c>
      <c r="I1401" s="104" t="str">
        <f>IFERROR(IF(D1401="","",VLOOKUP(E1401,Saldo!$P$8:$Q$1009,2,FALSE)),"")</f>
        <v/>
      </c>
      <c r="J1401" s="76"/>
      <c r="K1401" s="28" t="str">
        <f t="shared" si="21"/>
        <v/>
      </c>
    </row>
    <row r="1402" spans="1:11" ht="18.95" customHeight="1" x14ac:dyDescent="0.25">
      <c r="A1402" s="52"/>
      <c r="C1402" s="76"/>
      <c r="D1402" s="185"/>
      <c r="E1402" s="76"/>
      <c r="F1402" s="76" t="str">
        <f>IF(E1402="","",IFERROR(VLOOKUP(E1402,Cadastro!$C$9:$D$1009,2,FALSE),"PROD. NÃO ENCONTRADO"))</f>
        <v/>
      </c>
      <c r="G1402" s="94"/>
      <c r="H1402" s="69" t="str">
        <f>IFERROR(G1402*VLOOKUP(E1402,Saldo!$P$8:$U$1009,6,FALSE),"")</f>
        <v/>
      </c>
      <c r="I1402" s="104" t="str">
        <f>IFERROR(IF(D1402="","",VLOOKUP(E1402,Saldo!$P$8:$Q$1009,2,FALSE)),"")</f>
        <v/>
      </c>
      <c r="J1402" s="76"/>
      <c r="K1402" s="28" t="str">
        <f t="shared" si="21"/>
        <v/>
      </c>
    </row>
    <row r="1403" spans="1:11" ht="18.95" customHeight="1" x14ac:dyDescent="0.25">
      <c r="A1403" s="52"/>
      <c r="C1403" s="76"/>
      <c r="D1403" s="185"/>
      <c r="E1403" s="76"/>
      <c r="F1403" s="76" t="str">
        <f>IF(E1403="","",IFERROR(VLOOKUP(E1403,Cadastro!$C$9:$D$1009,2,FALSE),"PROD. NÃO ENCONTRADO"))</f>
        <v/>
      </c>
      <c r="G1403" s="94"/>
      <c r="H1403" s="69" t="str">
        <f>IFERROR(G1403*VLOOKUP(E1403,Saldo!$P$8:$U$1009,6,FALSE),"")</f>
        <v/>
      </c>
      <c r="I1403" s="104" t="str">
        <f>IFERROR(IF(D1403="","",VLOOKUP(E1403,Saldo!$P$8:$Q$1009,2,FALSE)),"")</f>
        <v/>
      </c>
      <c r="J1403" s="76"/>
      <c r="K1403" s="28" t="str">
        <f t="shared" si="21"/>
        <v/>
      </c>
    </row>
    <row r="1404" spans="1:11" ht="18.95" customHeight="1" x14ac:dyDescent="0.25">
      <c r="A1404" s="52"/>
      <c r="C1404" s="76"/>
      <c r="D1404" s="185"/>
      <c r="E1404" s="76"/>
      <c r="F1404" s="76" t="str">
        <f>IF(E1404="","",IFERROR(VLOOKUP(E1404,Cadastro!$C$9:$D$1009,2,FALSE),"PROD. NÃO ENCONTRADO"))</f>
        <v/>
      </c>
      <c r="G1404" s="94"/>
      <c r="H1404" s="69" t="str">
        <f>IFERROR(G1404*VLOOKUP(E1404,Saldo!$P$8:$U$1009,6,FALSE),"")</f>
        <v/>
      </c>
      <c r="I1404" s="104" t="str">
        <f>IFERROR(IF(D1404="","",VLOOKUP(E1404,Saldo!$P$8:$Q$1009,2,FALSE)),"")</f>
        <v/>
      </c>
      <c r="J1404" s="76"/>
      <c r="K1404" s="28" t="str">
        <f t="shared" si="21"/>
        <v/>
      </c>
    </row>
    <row r="1405" spans="1:11" ht="18.95" customHeight="1" x14ac:dyDescent="0.25">
      <c r="A1405" s="52"/>
      <c r="C1405" s="76"/>
      <c r="D1405" s="185"/>
      <c r="E1405" s="76"/>
      <c r="F1405" s="76" t="str">
        <f>IF(E1405="","",IFERROR(VLOOKUP(E1405,Cadastro!$C$9:$D$1009,2,FALSE),"PROD. NÃO ENCONTRADO"))</f>
        <v/>
      </c>
      <c r="G1405" s="94"/>
      <c r="H1405" s="69" t="str">
        <f>IFERROR(G1405*VLOOKUP(E1405,Saldo!$P$8:$U$1009,6,FALSE),"")</f>
        <v/>
      </c>
      <c r="I1405" s="104" t="str">
        <f>IFERROR(IF(D1405="","",VLOOKUP(E1405,Saldo!$P$8:$Q$1009,2,FALSE)),"")</f>
        <v/>
      </c>
      <c r="J1405" s="76"/>
      <c r="K1405" s="28" t="str">
        <f t="shared" si="21"/>
        <v/>
      </c>
    </row>
    <row r="1406" spans="1:11" ht="18.95" customHeight="1" x14ac:dyDescent="0.25">
      <c r="A1406" s="52"/>
      <c r="C1406" s="76"/>
      <c r="D1406" s="185"/>
      <c r="E1406" s="76"/>
      <c r="F1406" s="76" t="str">
        <f>IF(E1406="","",IFERROR(VLOOKUP(E1406,Cadastro!$C$9:$D$1009,2,FALSE),"PROD. NÃO ENCONTRADO"))</f>
        <v/>
      </c>
      <c r="G1406" s="94"/>
      <c r="H1406" s="69" t="str">
        <f>IFERROR(G1406*VLOOKUP(E1406,Saldo!$P$8:$U$1009,6,FALSE),"")</f>
        <v/>
      </c>
      <c r="I1406" s="104" t="str">
        <f>IFERROR(IF(D1406="","",VLOOKUP(E1406,Saldo!$P$8:$Q$1009,2,FALSE)),"")</f>
        <v/>
      </c>
      <c r="J1406" s="76"/>
      <c r="K1406" s="28" t="str">
        <f t="shared" si="21"/>
        <v/>
      </c>
    </row>
    <row r="1407" spans="1:11" ht="18.95" customHeight="1" x14ac:dyDescent="0.25">
      <c r="A1407" s="52"/>
      <c r="C1407" s="76"/>
      <c r="D1407" s="185"/>
      <c r="E1407" s="76"/>
      <c r="F1407" s="76" t="str">
        <f>IF(E1407="","",IFERROR(VLOOKUP(E1407,Cadastro!$C$9:$D$1009,2,FALSE),"PROD. NÃO ENCONTRADO"))</f>
        <v/>
      </c>
      <c r="G1407" s="94"/>
      <c r="H1407" s="69" t="str">
        <f>IFERROR(G1407*VLOOKUP(E1407,Saldo!$P$8:$U$1009,6,FALSE),"")</f>
        <v/>
      </c>
      <c r="I1407" s="104" t="str">
        <f>IFERROR(IF(D1407="","",VLOOKUP(E1407,Saldo!$P$8:$Q$1009,2,FALSE)),"")</f>
        <v/>
      </c>
      <c r="J1407" s="76"/>
      <c r="K1407" s="28" t="str">
        <f t="shared" si="21"/>
        <v/>
      </c>
    </row>
    <row r="1408" spans="1:11" ht="18.95" customHeight="1" x14ac:dyDescent="0.25">
      <c r="A1408" s="52"/>
      <c r="C1408" s="76"/>
      <c r="D1408" s="185"/>
      <c r="E1408" s="76"/>
      <c r="F1408" s="76" t="str">
        <f>IF(E1408="","",IFERROR(VLOOKUP(E1408,Cadastro!$C$9:$D$1009,2,FALSE),"PROD. NÃO ENCONTRADO"))</f>
        <v/>
      </c>
      <c r="G1408" s="94"/>
      <c r="H1408" s="69" t="str">
        <f>IFERROR(G1408*VLOOKUP(E1408,Saldo!$P$8:$U$1009,6,FALSE),"")</f>
        <v/>
      </c>
      <c r="I1408" s="104" t="str">
        <f>IFERROR(IF(D1408="","",VLOOKUP(E1408,Saldo!$P$8:$Q$1009,2,FALSE)),"")</f>
        <v/>
      </c>
      <c r="J1408" s="76"/>
      <c r="K1408" s="28" t="str">
        <f t="shared" si="21"/>
        <v/>
      </c>
    </row>
    <row r="1409" spans="1:11" ht="18.95" customHeight="1" x14ac:dyDescent="0.25">
      <c r="A1409" s="52"/>
      <c r="C1409" s="76"/>
      <c r="D1409" s="185"/>
      <c r="E1409" s="76"/>
      <c r="F1409" s="76" t="str">
        <f>IF(E1409="","",IFERROR(VLOOKUP(E1409,Cadastro!$C$9:$D$1009,2,FALSE),"PROD. NÃO ENCONTRADO"))</f>
        <v/>
      </c>
      <c r="G1409" s="94"/>
      <c r="H1409" s="69" t="str">
        <f>IFERROR(G1409*VLOOKUP(E1409,Saldo!$P$8:$U$1009,6,FALSE),"")</f>
        <v/>
      </c>
      <c r="I1409" s="104" t="str">
        <f>IFERROR(IF(D1409="","",VLOOKUP(E1409,Saldo!$P$8:$Q$1009,2,FALSE)),"")</f>
        <v/>
      </c>
      <c r="J1409" s="76"/>
      <c r="K1409" s="28" t="str">
        <f t="shared" si="21"/>
        <v/>
      </c>
    </row>
    <row r="1410" spans="1:11" ht="18.95" customHeight="1" x14ac:dyDescent="0.25">
      <c r="A1410" s="52"/>
      <c r="C1410" s="76"/>
      <c r="D1410" s="185"/>
      <c r="E1410" s="76"/>
      <c r="F1410" s="76" t="str">
        <f>IF(E1410="","",IFERROR(VLOOKUP(E1410,Cadastro!$C$9:$D$1009,2,FALSE),"PROD. NÃO ENCONTRADO"))</f>
        <v/>
      </c>
      <c r="G1410" s="94"/>
      <c r="H1410" s="69" t="str">
        <f>IFERROR(G1410*VLOOKUP(E1410,Saldo!$P$8:$U$1009,6,FALSE),"")</f>
        <v/>
      </c>
      <c r="I1410" s="104" t="str">
        <f>IFERROR(IF(D1410="","",VLOOKUP(E1410,Saldo!$P$8:$Q$1009,2,FALSE)),"")</f>
        <v/>
      </c>
      <c r="J1410" s="76"/>
      <c r="K1410" s="28" t="str">
        <f t="shared" si="21"/>
        <v/>
      </c>
    </row>
    <row r="1411" spans="1:11" ht="18.95" customHeight="1" x14ac:dyDescent="0.25">
      <c r="A1411" s="52"/>
      <c r="C1411" s="76"/>
      <c r="D1411" s="185"/>
      <c r="E1411" s="76"/>
      <c r="F1411" s="76" t="str">
        <f>IF(E1411="","",IFERROR(VLOOKUP(E1411,Cadastro!$C$9:$D$1009,2,FALSE),"PROD. NÃO ENCONTRADO"))</f>
        <v/>
      </c>
      <c r="G1411" s="94"/>
      <c r="H1411" s="69" t="str">
        <f>IFERROR(G1411*VLOOKUP(E1411,Saldo!$P$8:$U$1009,6,FALSE),"")</f>
        <v/>
      </c>
      <c r="I1411" s="104" t="str">
        <f>IFERROR(IF(D1411="","",VLOOKUP(E1411,Saldo!$P$8:$Q$1009,2,FALSE)),"")</f>
        <v/>
      </c>
      <c r="J1411" s="76"/>
      <c r="K1411" s="28" t="str">
        <f t="shared" si="21"/>
        <v/>
      </c>
    </row>
    <row r="1412" spans="1:11" ht="18.95" customHeight="1" x14ac:dyDescent="0.25">
      <c r="A1412" s="52"/>
      <c r="C1412" s="76"/>
      <c r="D1412" s="185"/>
      <c r="E1412" s="76"/>
      <c r="F1412" s="76" t="str">
        <f>IF(E1412="","",IFERROR(VLOOKUP(E1412,Cadastro!$C$9:$D$1009,2,FALSE),"PROD. NÃO ENCONTRADO"))</f>
        <v/>
      </c>
      <c r="G1412" s="94"/>
      <c r="H1412" s="69" t="str">
        <f>IFERROR(G1412*VLOOKUP(E1412,Saldo!$P$8:$U$1009,6,FALSE),"")</f>
        <v/>
      </c>
      <c r="I1412" s="104" t="str">
        <f>IFERROR(IF(D1412="","",VLOOKUP(E1412,Saldo!$P$8:$Q$1009,2,FALSE)),"")</f>
        <v/>
      </c>
      <c r="J1412" s="76"/>
      <c r="K1412" s="28" t="str">
        <f t="shared" si="21"/>
        <v/>
      </c>
    </row>
    <row r="1413" spans="1:11" ht="18.95" customHeight="1" x14ac:dyDescent="0.25">
      <c r="A1413" s="52"/>
      <c r="C1413" s="76"/>
      <c r="D1413" s="185"/>
      <c r="E1413" s="76"/>
      <c r="F1413" s="76" t="str">
        <f>IF(E1413="","",IFERROR(VLOOKUP(E1413,Cadastro!$C$9:$D$1009,2,FALSE),"PROD. NÃO ENCONTRADO"))</f>
        <v/>
      </c>
      <c r="G1413" s="94"/>
      <c r="H1413" s="69" t="str">
        <f>IFERROR(G1413*VLOOKUP(E1413,Saldo!$P$8:$U$1009,6,FALSE),"")</f>
        <v/>
      </c>
      <c r="I1413" s="104" t="str">
        <f>IFERROR(IF(D1413="","",VLOOKUP(E1413,Saldo!$P$8:$Q$1009,2,FALSE)),"")</f>
        <v/>
      </c>
      <c r="J1413" s="76"/>
      <c r="K1413" s="28" t="str">
        <f t="shared" si="21"/>
        <v/>
      </c>
    </row>
    <row r="1414" spans="1:11" ht="18.95" customHeight="1" x14ac:dyDescent="0.25">
      <c r="A1414" s="52"/>
      <c r="C1414" s="76"/>
      <c r="D1414" s="185"/>
      <c r="E1414" s="76"/>
      <c r="F1414" s="76" t="str">
        <f>IF(E1414="","",IFERROR(VLOOKUP(E1414,Cadastro!$C$9:$D$1009,2,FALSE),"PROD. NÃO ENCONTRADO"))</f>
        <v/>
      </c>
      <c r="G1414" s="94"/>
      <c r="H1414" s="69" t="str">
        <f>IFERROR(G1414*VLOOKUP(E1414,Saldo!$P$8:$U$1009,6,FALSE),"")</f>
        <v/>
      </c>
      <c r="I1414" s="104" t="str">
        <f>IFERROR(IF(D1414="","",VLOOKUP(E1414,Saldo!$P$8:$Q$1009,2,FALSE)),"")</f>
        <v/>
      </c>
      <c r="J1414" s="76"/>
      <c r="K1414" s="28" t="str">
        <f t="shared" si="21"/>
        <v/>
      </c>
    </row>
    <row r="1415" spans="1:11" ht="18.95" customHeight="1" x14ac:dyDescent="0.25">
      <c r="A1415" s="52"/>
      <c r="C1415" s="76"/>
      <c r="D1415" s="185"/>
      <c r="E1415" s="76"/>
      <c r="F1415" s="76" t="str">
        <f>IF(E1415="","",IFERROR(VLOOKUP(E1415,Cadastro!$C$9:$D$1009,2,FALSE),"PROD. NÃO ENCONTRADO"))</f>
        <v/>
      </c>
      <c r="G1415" s="94"/>
      <c r="H1415" s="69" t="str">
        <f>IFERROR(G1415*VLOOKUP(E1415,Saldo!$P$8:$U$1009,6,FALSE),"")</f>
        <v/>
      </c>
      <c r="I1415" s="104" t="str">
        <f>IFERROR(IF(D1415="","",VLOOKUP(E1415,Saldo!$P$8:$Q$1009,2,FALSE)),"")</f>
        <v/>
      </c>
      <c r="J1415" s="76"/>
      <c r="K1415" s="28" t="str">
        <f t="shared" si="21"/>
        <v/>
      </c>
    </row>
    <row r="1416" spans="1:11" ht="18.95" customHeight="1" x14ac:dyDescent="0.25">
      <c r="A1416" s="52"/>
      <c r="C1416" s="76"/>
      <c r="D1416" s="185"/>
      <c r="E1416" s="76"/>
      <c r="F1416" s="76" t="str">
        <f>IF(E1416="","",IFERROR(VLOOKUP(E1416,Cadastro!$C$9:$D$1009,2,FALSE),"PROD. NÃO ENCONTRADO"))</f>
        <v/>
      </c>
      <c r="G1416" s="94"/>
      <c r="H1416" s="69" t="str">
        <f>IFERROR(G1416*VLOOKUP(E1416,Saldo!$P$8:$U$1009,6,FALSE),"")</f>
        <v/>
      </c>
      <c r="I1416" s="104" t="str">
        <f>IFERROR(IF(D1416="","",VLOOKUP(E1416,Saldo!$P$8:$Q$1009,2,FALSE)),"")</f>
        <v/>
      </c>
      <c r="J1416" s="76"/>
      <c r="K1416" s="28" t="str">
        <f t="shared" si="21"/>
        <v/>
      </c>
    </row>
    <row r="1417" spans="1:11" ht="18.95" customHeight="1" x14ac:dyDescent="0.25">
      <c r="A1417" s="52"/>
      <c r="C1417" s="76"/>
      <c r="D1417" s="185"/>
      <c r="E1417" s="76"/>
      <c r="F1417" s="76" t="str">
        <f>IF(E1417="","",IFERROR(VLOOKUP(E1417,Cadastro!$C$9:$D$1009,2,FALSE),"PROD. NÃO ENCONTRADO"))</f>
        <v/>
      </c>
      <c r="G1417" s="94"/>
      <c r="H1417" s="69" t="str">
        <f>IFERROR(G1417*VLOOKUP(E1417,Saldo!$P$8:$U$1009,6,FALSE),"")</f>
        <v/>
      </c>
      <c r="I1417" s="104" t="str">
        <f>IFERROR(IF(D1417="","",VLOOKUP(E1417,Saldo!$P$8:$Q$1009,2,FALSE)),"")</f>
        <v/>
      </c>
      <c r="J1417" s="76"/>
      <c r="K1417" s="28" t="str">
        <f t="shared" si="21"/>
        <v/>
      </c>
    </row>
    <row r="1418" spans="1:11" ht="18.95" customHeight="1" x14ac:dyDescent="0.25">
      <c r="A1418" s="52"/>
      <c r="C1418" s="76"/>
      <c r="D1418" s="185"/>
      <c r="E1418" s="76"/>
      <c r="F1418" s="76" t="str">
        <f>IF(E1418="","",IFERROR(VLOOKUP(E1418,Cadastro!$C$9:$D$1009,2,FALSE),"PROD. NÃO ENCONTRADO"))</f>
        <v/>
      </c>
      <c r="G1418" s="94"/>
      <c r="H1418" s="69" t="str">
        <f>IFERROR(G1418*VLOOKUP(E1418,Saldo!$P$8:$U$1009,6,FALSE),"")</f>
        <v/>
      </c>
      <c r="I1418" s="104" t="str">
        <f>IFERROR(IF(D1418="","",VLOOKUP(E1418,Saldo!$P$8:$Q$1009,2,FALSE)),"")</f>
        <v/>
      </c>
      <c r="J1418" s="76"/>
      <c r="K1418" s="28" t="str">
        <f t="shared" ref="K1418:K1481" si="22">IF(D1418="","",MONTH(D1418))</f>
        <v/>
      </c>
    </row>
    <row r="1419" spans="1:11" ht="18.95" customHeight="1" x14ac:dyDescent="0.25">
      <c r="A1419" s="52"/>
      <c r="C1419" s="76"/>
      <c r="D1419" s="185"/>
      <c r="E1419" s="76"/>
      <c r="F1419" s="76" t="str">
        <f>IF(E1419="","",IFERROR(VLOOKUP(E1419,Cadastro!$C$9:$D$1009,2,FALSE),"PROD. NÃO ENCONTRADO"))</f>
        <v/>
      </c>
      <c r="G1419" s="94"/>
      <c r="H1419" s="69" t="str">
        <f>IFERROR(G1419*VLOOKUP(E1419,Saldo!$P$8:$U$1009,6,FALSE),"")</f>
        <v/>
      </c>
      <c r="I1419" s="104" t="str">
        <f>IFERROR(IF(D1419="","",VLOOKUP(E1419,Saldo!$P$8:$Q$1009,2,FALSE)),"")</f>
        <v/>
      </c>
      <c r="J1419" s="76"/>
      <c r="K1419" s="28" t="str">
        <f t="shared" si="22"/>
        <v/>
      </c>
    </row>
    <row r="1420" spans="1:11" ht="18.95" customHeight="1" x14ac:dyDescent="0.25">
      <c r="A1420" s="52"/>
      <c r="C1420" s="76"/>
      <c r="D1420" s="185"/>
      <c r="E1420" s="76"/>
      <c r="F1420" s="76" t="str">
        <f>IF(E1420="","",IFERROR(VLOOKUP(E1420,Cadastro!$C$9:$D$1009,2,FALSE),"PROD. NÃO ENCONTRADO"))</f>
        <v/>
      </c>
      <c r="G1420" s="94"/>
      <c r="H1420" s="69" t="str">
        <f>IFERROR(G1420*VLOOKUP(E1420,Saldo!$P$8:$U$1009,6,FALSE),"")</f>
        <v/>
      </c>
      <c r="I1420" s="104" t="str">
        <f>IFERROR(IF(D1420="","",VLOOKUP(E1420,Saldo!$P$8:$Q$1009,2,FALSE)),"")</f>
        <v/>
      </c>
      <c r="J1420" s="76"/>
      <c r="K1420" s="28" t="str">
        <f t="shared" si="22"/>
        <v/>
      </c>
    </row>
    <row r="1421" spans="1:11" ht="18.95" customHeight="1" x14ac:dyDescent="0.25">
      <c r="A1421" s="52"/>
      <c r="C1421" s="76"/>
      <c r="D1421" s="185"/>
      <c r="E1421" s="76"/>
      <c r="F1421" s="76" t="str">
        <f>IF(E1421="","",IFERROR(VLOOKUP(E1421,Cadastro!$C$9:$D$1009,2,FALSE),"PROD. NÃO ENCONTRADO"))</f>
        <v/>
      </c>
      <c r="G1421" s="94"/>
      <c r="H1421" s="69" t="str">
        <f>IFERROR(G1421*VLOOKUP(E1421,Saldo!$P$8:$U$1009,6,FALSE),"")</f>
        <v/>
      </c>
      <c r="I1421" s="104" t="str">
        <f>IFERROR(IF(D1421="","",VLOOKUP(E1421,Saldo!$P$8:$Q$1009,2,FALSE)),"")</f>
        <v/>
      </c>
      <c r="J1421" s="76"/>
      <c r="K1421" s="28" t="str">
        <f t="shared" si="22"/>
        <v/>
      </c>
    </row>
    <row r="1422" spans="1:11" ht="18.95" customHeight="1" x14ac:dyDescent="0.25">
      <c r="A1422" s="52"/>
      <c r="C1422" s="76"/>
      <c r="D1422" s="185"/>
      <c r="E1422" s="76"/>
      <c r="F1422" s="76" t="str">
        <f>IF(E1422="","",IFERROR(VLOOKUP(E1422,Cadastro!$C$9:$D$1009,2,FALSE),"PROD. NÃO ENCONTRADO"))</f>
        <v/>
      </c>
      <c r="G1422" s="94"/>
      <c r="H1422" s="69" t="str">
        <f>IFERROR(G1422*VLOOKUP(E1422,Saldo!$P$8:$U$1009,6,FALSE),"")</f>
        <v/>
      </c>
      <c r="I1422" s="104" t="str">
        <f>IFERROR(IF(D1422="","",VLOOKUP(E1422,Saldo!$P$8:$Q$1009,2,FALSE)),"")</f>
        <v/>
      </c>
      <c r="J1422" s="76"/>
      <c r="K1422" s="28" t="str">
        <f t="shared" si="22"/>
        <v/>
      </c>
    </row>
    <row r="1423" spans="1:11" ht="18.95" customHeight="1" x14ac:dyDescent="0.25">
      <c r="A1423" s="52"/>
      <c r="C1423" s="76"/>
      <c r="D1423" s="185"/>
      <c r="E1423" s="76"/>
      <c r="F1423" s="76" t="str">
        <f>IF(E1423="","",IFERROR(VLOOKUP(E1423,Cadastro!$C$9:$D$1009,2,FALSE),"PROD. NÃO ENCONTRADO"))</f>
        <v/>
      </c>
      <c r="G1423" s="94"/>
      <c r="H1423" s="69" t="str">
        <f>IFERROR(G1423*VLOOKUP(E1423,Saldo!$P$8:$U$1009,6,FALSE),"")</f>
        <v/>
      </c>
      <c r="I1423" s="104" t="str">
        <f>IFERROR(IF(D1423="","",VLOOKUP(E1423,Saldo!$P$8:$Q$1009,2,FALSE)),"")</f>
        <v/>
      </c>
      <c r="J1423" s="76"/>
      <c r="K1423" s="28" t="str">
        <f t="shared" si="22"/>
        <v/>
      </c>
    </row>
    <row r="1424" spans="1:11" ht="18.95" customHeight="1" x14ac:dyDescent="0.25">
      <c r="A1424" s="52"/>
      <c r="C1424" s="76"/>
      <c r="D1424" s="185"/>
      <c r="E1424" s="76"/>
      <c r="F1424" s="76" t="str">
        <f>IF(E1424="","",IFERROR(VLOOKUP(E1424,Cadastro!$C$9:$D$1009,2,FALSE),"PROD. NÃO ENCONTRADO"))</f>
        <v/>
      </c>
      <c r="G1424" s="94"/>
      <c r="H1424" s="69" t="str">
        <f>IFERROR(G1424*VLOOKUP(E1424,Saldo!$P$8:$U$1009,6,FALSE),"")</f>
        <v/>
      </c>
      <c r="I1424" s="104" t="str">
        <f>IFERROR(IF(D1424="","",VLOOKUP(E1424,Saldo!$P$8:$Q$1009,2,FALSE)),"")</f>
        <v/>
      </c>
      <c r="J1424" s="76"/>
      <c r="K1424" s="28" t="str">
        <f t="shared" si="22"/>
        <v/>
      </c>
    </row>
    <row r="1425" spans="1:11" ht="18.95" customHeight="1" x14ac:dyDescent="0.25">
      <c r="A1425" s="52"/>
      <c r="C1425" s="76"/>
      <c r="D1425" s="185"/>
      <c r="E1425" s="76"/>
      <c r="F1425" s="76" t="str">
        <f>IF(E1425="","",IFERROR(VLOOKUP(E1425,Cadastro!$C$9:$D$1009,2,FALSE),"PROD. NÃO ENCONTRADO"))</f>
        <v/>
      </c>
      <c r="G1425" s="94"/>
      <c r="H1425" s="69" t="str">
        <f>IFERROR(G1425*VLOOKUP(E1425,Saldo!$P$8:$U$1009,6,FALSE),"")</f>
        <v/>
      </c>
      <c r="I1425" s="104" t="str">
        <f>IFERROR(IF(D1425="","",VLOOKUP(E1425,Saldo!$P$8:$Q$1009,2,FALSE)),"")</f>
        <v/>
      </c>
      <c r="J1425" s="76"/>
      <c r="K1425" s="28" t="str">
        <f t="shared" si="22"/>
        <v/>
      </c>
    </row>
    <row r="1426" spans="1:11" ht="18.95" customHeight="1" x14ac:dyDescent="0.25">
      <c r="A1426" s="52"/>
      <c r="C1426" s="76"/>
      <c r="D1426" s="185"/>
      <c r="E1426" s="76"/>
      <c r="F1426" s="76" t="str">
        <f>IF(E1426="","",IFERROR(VLOOKUP(E1426,Cadastro!$C$9:$D$1009,2,FALSE),"PROD. NÃO ENCONTRADO"))</f>
        <v/>
      </c>
      <c r="G1426" s="94"/>
      <c r="H1426" s="69" t="str">
        <f>IFERROR(G1426*VLOOKUP(E1426,Saldo!$P$8:$U$1009,6,FALSE),"")</f>
        <v/>
      </c>
      <c r="I1426" s="104" t="str">
        <f>IFERROR(IF(D1426="","",VLOOKUP(E1426,Saldo!$P$8:$Q$1009,2,FALSE)),"")</f>
        <v/>
      </c>
      <c r="J1426" s="76"/>
      <c r="K1426" s="28" t="str">
        <f t="shared" si="22"/>
        <v/>
      </c>
    </row>
    <row r="1427" spans="1:11" ht="18.95" customHeight="1" x14ac:dyDescent="0.25">
      <c r="A1427" s="52"/>
      <c r="C1427" s="76"/>
      <c r="D1427" s="185"/>
      <c r="E1427" s="76"/>
      <c r="F1427" s="76" t="str">
        <f>IF(E1427="","",IFERROR(VLOOKUP(E1427,Cadastro!$C$9:$D$1009,2,FALSE),"PROD. NÃO ENCONTRADO"))</f>
        <v/>
      </c>
      <c r="G1427" s="94"/>
      <c r="H1427" s="69" t="str">
        <f>IFERROR(G1427*VLOOKUP(E1427,Saldo!$P$8:$U$1009,6,FALSE),"")</f>
        <v/>
      </c>
      <c r="I1427" s="104" t="str">
        <f>IFERROR(IF(D1427="","",VLOOKUP(E1427,Saldo!$P$8:$Q$1009,2,FALSE)),"")</f>
        <v/>
      </c>
      <c r="J1427" s="76"/>
      <c r="K1427" s="28" t="str">
        <f t="shared" si="22"/>
        <v/>
      </c>
    </row>
    <row r="1428" spans="1:11" ht="18.95" customHeight="1" x14ac:dyDescent="0.25">
      <c r="A1428" s="52"/>
      <c r="C1428" s="76"/>
      <c r="D1428" s="185"/>
      <c r="E1428" s="76"/>
      <c r="F1428" s="76" t="str">
        <f>IF(E1428="","",IFERROR(VLOOKUP(E1428,Cadastro!$C$9:$D$1009,2,FALSE),"PROD. NÃO ENCONTRADO"))</f>
        <v/>
      </c>
      <c r="G1428" s="94"/>
      <c r="H1428" s="69" t="str">
        <f>IFERROR(G1428*VLOOKUP(E1428,Saldo!$P$8:$U$1009,6,FALSE),"")</f>
        <v/>
      </c>
      <c r="I1428" s="104" t="str">
        <f>IFERROR(IF(D1428="","",VLOOKUP(E1428,Saldo!$P$8:$Q$1009,2,FALSE)),"")</f>
        <v/>
      </c>
      <c r="J1428" s="76"/>
      <c r="K1428" s="28" t="str">
        <f t="shared" si="22"/>
        <v/>
      </c>
    </row>
    <row r="1429" spans="1:11" ht="18.95" customHeight="1" x14ac:dyDescent="0.25">
      <c r="A1429" s="52"/>
      <c r="C1429" s="76"/>
      <c r="D1429" s="185"/>
      <c r="E1429" s="76"/>
      <c r="F1429" s="76" t="str">
        <f>IF(E1429="","",IFERROR(VLOOKUP(E1429,Cadastro!$C$9:$D$1009,2,FALSE),"PROD. NÃO ENCONTRADO"))</f>
        <v/>
      </c>
      <c r="G1429" s="94"/>
      <c r="H1429" s="69" t="str">
        <f>IFERROR(G1429*VLOOKUP(E1429,Saldo!$P$8:$U$1009,6,FALSE),"")</f>
        <v/>
      </c>
      <c r="I1429" s="104" t="str">
        <f>IFERROR(IF(D1429="","",VLOOKUP(E1429,Saldo!$P$8:$Q$1009,2,FALSE)),"")</f>
        <v/>
      </c>
      <c r="J1429" s="76"/>
      <c r="K1429" s="28" t="str">
        <f t="shared" si="22"/>
        <v/>
      </c>
    </row>
    <row r="1430" spans="1:11" ht="18.95" customHeight="1" x14ac:dyDescent="0.25">
      <c r="A1430" s="52"/>
      <c r="C1430" s="76"/>
      <c r="D1430" s="185"/>
      <c r="E1430" s="76"/>
      <c r="F1430" s="76" t="str">
        <f>IF(E1430="","",IFERROR(VLOOKUP(E1430,Cadastro!$C$9:$D$1009,2,FALSE),"PROD. NÃO ENCONTRADO"))</f>
        <v/>
      </c>
      <c r="G1430" s="94"/>
      <c r="H1430" s="69" t="str">
        <f>IFERROR(G1430*VLOOKUP(E1430,Saldo!$P$8:$U$1009,6,FALSE),"")</f>
        <v/>
      </c>
      <c r="I1430" s="104" t="str">
        <f>IFERROR(IF(D1430="","",VLOOKUP(E1430,Saldo!$P$8:$Q$1009,2,FALSE)),"")</f>
        <v/>
      </c>
      <c r="J1430" s="76"/>
      <c r="K1430" s="28" t="str">
        <f t="shared" si="22"/>
        <v/>
      </c>
    </row>
    <row r="1431" spans="1:11" ht="18.95" customHeight="1" x14ac:dyDescent="0.25">
      <c r="A1431" s="52"/>
      <c r="C1431" s="76"/>
      <c r="D1431" s="185"/>
      <c r="E1431" s="76"/>
      <c r="F1431" s="76" t="str">
        <f>IF(E1431="","",IFERROR(VLOOKUP(E1431,Cadastro!$C$9:$D$1009,2,FALSE),"PROD. NÃO ENCONTRADO"))</f>
        <v/>
      </c>
      <c r="G1431" s="94"/>
      <c r="H1431" s="69" t="str">
        <f>IFERROR(G1431*VLOOKUP(E1431,Saldo!$P$8:$U$1009,6,FALSE),"")</f>
        <v/>
      </c>
      <c r="I1431" s="104" t="str">
        <f>IFERROR(IF(D1431="","",VLOOKUP(E1431,Saldo!$P$8:$Q$1009,2,FALSE)),"")</f>
        <v/>
      </c>
      <c r="J1431" s="76"/>
      <c r="K1431" s="28" t="str">
        <f t="shared" si="22"/>
        <v/>
      </c>
    </row>
    <row r="1432" spans="1:11" ht="18.95" customHeight="1" x14ac:dyDescent="0.25">
      <c r="A1432" s="52"/>
      <c r="C1432" s="76"/>
      <c r="D1432" s="185"/>
      <c r="E1432" s="76"/>
      <c r="F1432" s="76" t="str">
        <f>IF(E1432="","",IFERROR(VLOOKUP(E1432,Cadastro!$C$9:$D$1009,2,FALSE),"PROD. NÃO ENCONTRADO"))</f>
        <v/>
      </c>
      <c r="G1432" s="94"/>
      <c r="H1432" s="69" t="str">
        <f>IFERROR(G1432*VLOOKUP(E1432,Saldo!$P$8:$U$1009,6,FALSE),"")</f>
        <v/>
      </c>
      <c r="I1432" s="104" t="str">
        <f>IFERROR(IF(D1432="","",VLOOKUP(E1432,Saldo!$P$8:$Q$1009,2,FALSE)),"")</f>
        <v/>
      </c>
      <c r="J1432" s="76"/>
      <c r="K1432" s="28" t="str">
        <f t="shared" si="22"/>
        <v/>
      </c>
    </row>
    <row r="1433" spans="1:11" ht="18.95" customHeight="1" x14ac:dyDescent="0.25">
      <c r="A1433" s="52"/>
      <c r="C1433" s="76"/>
      <c r="D1433" s="185"/>
      <c r="E1433" s="76"/>
      <c r="F1433" s="76" t="str">
        <f>IF(E1433="","",IFERROR(VLOOKUP(E1433,Cadastro!$C$9:$D$1009,2,FALSE),"PROD. NÃO ENCONTRADO"))</f>
        <v/>
      </c>
      <c r="G1433" s="94"/>
      <c r="H1433" s="69" t="str">
        <f>IFERROR(G1433*VLOOKUP(E1433,Saldo!$P$8:$U$1009,6,FALSE),"")</f>
        <v/>
      </c>
      <c r="I1433" s="104" t="str">
        <f>IFERROR(IF(D1433="","",VLOOKUP(E1433,Saldo!$P$8:$Q$1009,2,FALSE)),"")</f>
        <v/>
      </c>
      <c r="J1433" s="76"/>
      <c r="K1433" s="28" t="str">
        <f t="shared" si="22"/>
        <v/>
      </c>
    </row>
    <row r="1434" spans="1:11" ht="18.95" customHeight="1" x14ac:dyDescent="0.25">
      <c r="A1434" s="52"/>
      <c r="C1434" s="76"/>
      <c r="D1434" s="185"/>
      <c r="E1434" s="76"/>
      <c r="F1434" s="76" t="str">
        <f>IF(E1434="","",IFERROR(VLOOKUP(E1434,Cadastro!$C$9:$D$1009,2,FALSE),"PROD. NÃO ENCONTRADO"))</f>
        <v/>
      </c>
      <c r="G1434" s="94"/>
      <c r="H1434" s="69" t="str">
        <f>IFERROR(G1434*VLOOKUP(E1434,Saldo!$P$8:$U$1009,6,FALSE),"")</f>
        <v/>
      </c>
      <c r="I1434" s="104" t="str">
        <f>IFERROR(IF(D1434="","",VLOOKUP(E1434,Saldo!$P$8:$Q$1009,2,FALSE)),"")</f>
        <v/>
      </c>
      <c r="J1434" s="76"/>
      <c r="K1434" s="28" t="str">
        <f t="shared" si="22"/>
        <v/>
      </c>
    </row>
    <row r="1435" spans="1:11" ht="18.95" customHeight="1" x14ac:dyDescent="0.25">
      <c r="A1435" s="52"/>
      <c r="C1435" s="76"/>
      <c r="D1435" s="185"/>
      <c r="E1435" s="76"/>
      <c r="F1435" s="76" t="str">
        <f>IF(E1435="","",IFERROR(VLOOKUP(E1435,Cadastro!$C$9:$D$1009,2,FALSE),"PROD. NÃO ENCONTRADO"))</f>
        <v/>
      </c>
      <c r="G1435" s="94"/>
      <c r="H1435" s="69" t="str">
        <f>IFERROR(G1435*VLOOKUP(E1435,Saldo!$P$8:$U$1009,6,FALSE),"")</f>
        <v/>
      </c>
      <c r="I1435" s="104" t="str">
        <f>IFERROR(IF(D1435="","",VLOOKUP(E1435,Saldo!$P$8:$Q$1009,2,FALSE)),"")</f>
        <v/>
      </c>
      <c r="J1435" s="76"/>
      <c r="K1435" s="28" t="str">
        <f t="shared" si="22"/>
        <v/>
      </c>
    </row>
    <row r="1436" spans="1:11" ht="18.95" customHeight="1" x14ac:dyDescent="0.25">
      <c r="A1436" s="52"/>
      <c r="C1436" s="76"/>
      <c r="D1436" s="185"/>
      <c r="E1436" s="76"/>
      <c r="F1436" s="76" t="str">
        <f>IF(E1436="","",IFERROR(VLOOKUP(E1436,Cadastro!$C$9:$D$1009,2,FALSE),"PROD. NÃO ENCONTRADO"))</f>
        <v/>
      </c>
      <c r="G1436" s="94"/>
      <c r="H1436" s="69" t="str">
        <f>IFERROR(G1436*VLOOKUP(E1436,Saldo!$P$8:$U$1009,6,FALSE),"")</f>
        <v/>
      </c>
      <c r="I1436" s="104" t="str">
        <f>IFERROR(IF(D1436="","",VLOOKUP(E1436,Saldo!$P$8:$Q$1009,2,FALSE)),"")</f>
        <v/>
      </c>
      <c r="J1436" s="76"/>
      <c r="K1436" s="28" t="str">
        <f t="shared" si="22"/>
        <v/>
      </c>
    </row>
    <row r="1437" spans="1:11" ht="18.95" customHeight="1" x14ac:dyDescent="0.25">
      <c r="A1437" s="52"/>
      <c r="C1437" s="76"/>
      <c r="D1437" s="185"/>
      <c r="E1437" s="76"/>
      <c r="F1437" s="76" t="str">
        <f>IF(E1437="","",IFERROR(VLOOKUP(E1437,Cadastro!$C$9:$D$1009,2,FALSE),"PROD. NÃO ENCONTRADO"))</f>
        <v/>
      </c>
      <c r="G1437" s="94"/>
      <c r="H1437" s="69" t="str">
        <f>IFERROR(G1437*VLOOKUP(E1437,Saldo!$P$8:$U$1009,6,FALSE),"")</f>
        <v/>
      </c>
      <c r="I1437" s="104" t="str">
        <f>IFERROR(IF(D1437="","",VLOOKUP(E1437,Saldo!$P$8:$Q$1009,2,FALSE)),"")</f>
        <v/>
      </c>
      <c r="J1437" s="76"/>
      <c r="K1437" s="28" t="str">
        <f t="shared" si="22"/>
        <v/>
      </c>
    </row>
    <row r="1438" spans="1:11" ht="18.95" customHeight="1" x14ac:dyDescent="0.25">
      <c r="A1438" s="52"/>
      <c r="C1438" s="76"/>
      <c r="D1438" s="185"/>
      <c r="E1438" s="76"/>
      <c r="F1438" s="76" t="str">
        <f>IF(E1438="","",IFERROR(VLOOKUP(E1438,Cadastro!$C$9:$D$1009,2,FALSE),"PROD. NÃO ENCONTRADO"))</f>
        <v/>
      </c>
      <c r="G1438" s="94"/>
      <c r="H1438" s="69" t="str">
        <f>IFERROR(G1438*VLOOKUP(E1438,Saldo!$P$8:$U$1009,6,FALSE),"")</f>
        <v/>
      </c>
      <c r="I1438" s="104" t="str">
        <f>IFERROR(IF(D1438="","",VLOOKUP(E1438,Saldo!$P$8:$Q$1009,2,FALSE)),"")</f>
        <v/>
      </c>
      <c r="J1438" s="76"/>
      <c r="K1438" s="28" t="str">
        <f t="shared" si="22"/>
        <v/>
      </c>
    </row>
    <row r="1439" spans="1:11" ht="18.95" customHeight="1" x14ac:dyDescent="0.25">
      <c r="A1439" s="52"/>
      <c r="C1439" s="76"/>
      <c r="D1439" s="185"/>
      <c r="E1439" s="76"/>
      <c r="F1439" s="76" t="str">
        <f>IF(E1439="","",IFERROR(VLOOKUP(E1439,Cadastro!$C$9:$D$1009,2,FALSE),"PROD. NÃO ENCONTRADO"))</f>
        <v/>
      </c>
      <c r="G1439" s="94"/>
      <c r="H1439" s="69" t="str">
        <f>IFERROR(G1439*VLOOKUP(E1439,Saldo!$P$8:$U$1009,6,FALSE),"")</f>
        <v/>
      </c>
      <c r="I1439" s="104" t="str">
        <f>IFERROR(IF(D1439="","",VLOOKUP(E1439,Saldo!$P$8:$Q$1009,2,FALSE)),"")</f>
        <v/>
      </c>
      <c r="J1439" s="76"/>
      <c r="K1439" s="28" t="str">
        <f t="shared" si="22"/>
        <v/>
      </c>
    </row>
    <row r="1440" spans="1:11" ht="18.95" customHeight="1" x14ac:dyDescent="0.25">
      <c r="A1440" s="52"/>
      <c r="C1440" s="76"/>
      <c r="D1440" s="185"/>
      <c r="E1440" s="76"/>
      <c r="F1440" s="76" t="str">
        <f>IF(E1440="","",IFERROR(VLOOKUP(E1440,Cadastro!$C$9:$D$1009,2,FALSE),"PROD. NÃO ENCONTRADO"))</f>
        <v/>
      </c>
      <c r="G1440" s="94"/>
      <c r="H1440" s="69" t="str">
        <f>IFERROR(G1440*VLOOKUP(E1440,Saldo!$P$8:$U$1009,6,FALSE),"")</f>
        <v/>
      </c>
      <c r="I1440" s="104" t="str">
        <f>IFERROR(IF(D1440="","",VLOOKUP(E1440,Saldo!$P$8:$Q$1009,2,FALSE)),"")</f>
        <v/>
      </c>
      <c r="J1440" s="76"/>
      <c r="K1440" s="28" t="str">
        <f t="shared" si="22"/>
        <v/>
      </c>
    </row>
    <row r="1441" spans="1:11" ht="18.95" customHeight="1" x14ac:dyDescent="0.25">
      <c r="A1441" s="52"/>
      <c r="C1441" s="76"/>
      <c r="D1441" s="185"/>
      <c r="E1441" s="76"/>
      <c r="F1441" s="76" t="str">
        <f>IF(E1441="","",IFERROR(VLOOKUP(E1441,Cadastro!$C$9:$D$1009,2,FALSE),"PROD. NÃO ENCONTRADO"))</f>
        <v/>
      </c>
      <c r="G1441" s="94"/>
      <c r="H1441" s="69" t="str">
        <f>IFERROR(G1441*VLOOKUP(E1441,Saldo!$P$8:$U$1009,6,FALSE),"")</f>
        <v/>
      </c>
      <c r="I1441" s="104" t="str">
        <f>IFERROR(IF(D1441="","",VLOOKUP(E1441,Saldo!$P$8:$Q$1009,2,FALSE)),"")</f>
        <v/>
      </c>
      <c r="J1441" s="76"/>
      <c r="K1441" s="28" t="str">
        <f t="shared" si="22"/>
        <v/>
      </c>
    </row>
    <row r="1442" spans="1:11" ht="18.95" customHeight="1" x14ac:dyDescent="0.25">
      <c r="A1442" s="52"/>
      <c r="C1442" s="76"/>
      <c r="D1442" s="185"/>
      <c r="E1442" s="76"/>
      <c r="F1442" s="76" t="str">
        <f>IF(E1442="","",IFERROR(VLOOKUP(E1442,Cadastro!$C$9:$D$1009,2,FALSE),"PROD. NÃO ENCONTRADO"))</f>
        <v/>
      </c>
      <c r="G1442" s="94"/>
      <c r="H1442" s="69" t="str">
        <f>IFERROR(G1442*VLOOKUP(E1442,Saldo!$P$8:$U$1009,6,FALSE),"")</f>
        <v/>
      </c>
      <c r="I1442" s="104" t="str">
        <f>IFERROR(IF(D1442="","",VLOOKUP(E1442,Saldo!$P$8:$Q$1009,2,FALSE)),"")</f>
        <v/>
      </c>
      <c r="J1442" s="76"/>
      <c r="K1442" s="28" t="str">
        <f t="shared" si="22"/>
        <v/>
      </c>
    </row>
    <row r="1443" spans="1:11" ht="18.95" customHeight="1" x14ac:dyDescent="0.25">
      <c r="A1443" s="52"/>
      <c r="C1443" s="76"/>
      <c r="D1443" s="185"/>
      <c r="E1443" s="76"/>
      <c r="F1443" s="76" t="str">
        <f>IF(E1443="","",IFERROR(VLOOKUP(E1443,Cadastro!$C$9:$D$1009,2,FALSE),"PROD. NÃO ENCONTRADO"))</f>
        <v/>
      </c>
      <c r="G1443" s="94"/>
      <c r="H1443" s="69" t="str">
        <f>IFERROR(G1443*VLOOKUP(E1443,Saldo!$P$8:$U$1009,6,FALSE),"")</f>
        <v/>
      </c>
      <c r="I1443" s="104" t="str">
        <f>IFERROR(IF(D1443="","",VLOOKUP(E1443,Saldo!$P$8:$Q$1009,2,FALSE)),"")</f>
        <v/>
      </c>
      <c r="J1443" s="76"/>
      <c r="K1443" s="28" t="str">
        <f t="shared" si="22"/>
        <v/>
      </c>
    </row>
    <row r="1444" spans="1:11" ht="18.95" customHeight="1" x14ac:dyDescent="0.25">
      <c r="A1444" s="52"/>
      <c r="C1444" s="76"/>
      <c r="D1444" s="185"/>
      <c r="E1444" s="76"/>
      <c r="F1444" s="76" t="str">
        <f>IF(E1444="","",IFERROR(VLOOKUP(E1444,Cadastro!$C$9:$D$1009,2,FALSE),"PROD. NÃO ENCONTRADO"))</f>
        <v/>
      </c>
      <c r="G1444" s="94"/>
      <c r="H1444" s="69" t="str">
        <f>IFERROR(G1444*VLOOKUP(E1444,Saldo!$P$8:$U$1009,6,FALSE),"")</f>
        <v/>
      </c>
      <c r="I1444" s="104" t="str">
        <f>IFERROR(IF(D1444="","",VLOOKUP(E1444,Saldo!$P$8:$Q$1009,2,FALSE)),"")</f>
        <v/>
      </c>
      <c r="J1444" s="76"/>
      <c r="K1444" s="28" t="str">
        <f t="shared" si="22"/>
        <v/>
      </c>
    </row>
    <row r="1445" spans="1:11" ht="18.95" customHeight="1" x14ac:dyDescent="0.25">
      <c r="A1445" s="52"/>
      <c r="C1445" s="76"/>
      <c r="D1445" s="185"/>
      <c r="E1445" s="76"/>
      <c r="F1445" s="76" t="str">
        <f>IF(E1445="","",IFERROR(VLOOKUP(E1445,Cadastro!$C$9:$D$1009,2,FALSE),"PROD. NÃO ENCONTRADO"))</f>
        <v/>
      </c>
      <c r="G1445" s="94"/>
      <c r="H1445" s="69" t="str">
        <f>IFERROR(G1445*VLOOKUP(E1445,Saldo!$P$8:$U$1009,6,FALSE),"")</f>
        <v/>
      </c>
      <c r="I1445" s="104" t="str">
        <f>IFERROR(IF(D1445="","",VLOOKUP(E1445,Saldo!$P$8:$Q$1009,2,FALSE)),"")</f>
        <v/>
      </c>
      <c r="J1445" s="76"/>
      <c r="K1445" s="28" t="str">
        <f t="shared" si="22"/>
        <v/>
      </c>
    </row>
    <row r="1446" spans="1:11" ht="18.95" customHeight="1" x14ac:dyDescent="0.25">
      <c r="A1446" s="52"/>
      <c r="C1446" s="76"/>
      <c r="D1446" s="185"/>
      <c r="E1446" s="76"/>
      <c r="F1446" s="76" t="str">
        <f>IF(E1446="","",IFERROR(VLOOKUP(E1446,Cadastro!$C$9:$D$1009,2,FALSE),"PROD. NÃO ENCONTRADO"))</f>
        <v/>
      </c>
      <c r="G1446" s="94"/>
      <c r="H1446" s="69" t="str">
        <f>IFERROR(G1446*VLOOKUP(E1446,Saldo!$P$8:$U$1009,6,FALSE),"")</f>
        <v/>
      </c>
      <c r="I1446" s="104" t="str">
        <f>IFERROR(IF(D1446="","",VLOOKUP(E1446,Saldo!$P$8:$Q$1009,2,FALSE)),"")</f>
        <v/>
      </c>
      <c r="J1446" s="76"/>
      <c r="K1446" s="28" t="str">
        <f t="shared" si="22"/>
        <v/>
      </c>
    </row>
    <row r="1447" spans="1:11" ht="18.95" customHeight="1" x14ac:dyDescent="0.25">
      <c r="A1447" s="52"/>
      <c r="C1447" s="76"/>
      <c r="D1447" s="185"/>
      <c r="E1447" s="76"/>
      <c r="F1447" s="76" t="str">
        <f>IF(E1447="","",IFERROR(VLOOKUP(E1447,Cadastro!$C$9:$D$1009,2,FALSE),"PROD. NÃO ENCONTRADO"))</f>
        <v/>
      </c>
      <c r="G1447" s="94"/>
      <c r="H1447" s="69" t="str">
        <f>IFERROR(G1447*VLOOKUP(E1447,Saldo!$P$8:$U$1009,6,FALSE),"")</f>
        <v/>
      </c>
      <c r="I1447" s="104" t="str">
        <f>IFERROR(IF(D1447="","",VLOOKUP(E1447,Saldo!$P$8:$Q$1009,2,FALSE)),"")</f>
        <v/>
      </c>
      <c r="J1447" s="76"/>
      <c r="K1447" s="28" t="str">
        <f t="shared" si="22"/>
        <v/>
      </c>
    </row>
    <row r="1448" spans="1:11" ht="18.95" customHeight="1" x14ac:dyDescent="0.25">
      <c r="A1448" s="52"/>
      <c r="C1448" s="76"/>
      <c r="D1448" s="185"/>
      <c r="E1448" s="76"/>
      <c r="F1448" s="76" t="str">
        <f>IF(E1448="","",IFERROR(VLOOKUP(E1448,Cadastro!$C$9:$D$1009,2,FALSE),"PROD. NÃO ENCONTRADO"))</f>
        <v/>
      </c>
      <c r="G1448" s="94"/>
      <c r="H1448" s="69" t="str">
        <f>IFERROR(G1448*VLOOKUP(E1448,Saldo!$P$8:$U$1009,6,FALSE),"")</f>
        <v/>
      </c>
      <c r="I1448" s="104" t="str">
        <f>IFERROR(IF(D1448="","",VLOOKUP(E1448,Saldo!$P$8:$Q$1009,2,FALSE)),"")</f>
        <v/>
      </c>
      <c r="J1448" s="76"/>
      <c r="K1448" s="28" t="str">
        <f t="shared" si="22"/>
        <v/>
      </c>
    </row>
    <row r="1449" spans="1:11" ht="18.95" customHeight="1" x14ac:dyDescent="0.25">
      <c r="A1449" s="52"/>
      <c r="C1449" s="76"/>
      <c r="D1449" s="185"/>
      <c r="E1449" s="76"/>
      <c r="F1449" s="76" t="str">
        <f>IF(E1449="","",IFERROR(VLOOKUP(E1449,Cadastro!$C$9:$D$1009,2,FALSE),"PROD. NÃO ENCONTRADO"))</f>
        <v/>
      </c>
      <c r="G1449" s="94"/>
      <c r="H1449" s="69" t="str">
        <f>IFERROR(G1449*VLOOKUP(E1449,Saldo!$P$8:$U$1009,6,FALSE),"")</f>
        <v/>
      </c>
      <c r="I1449" s="104" t="str">
        <f>IFERROR(IF(D1449="","",VLOOKUP(E1449,Saldo!$P$8:$Q$1009,2,FALSE)),"")</f>
        <v/>
      </c>
      <c r="J1449" s="76"/>
      <c r="K1449" s="28" t="str">
        <f t="shared" si="22"/>
        <v/>
      </c>
    </row>
    <row r="1450" spans="1:11" ht="18.95" customHeight="1" x14ac:dyDescent="0.25">
      <c r="A1450" s="52"/>
      <c r="C1450" s="76"/>
      <c r="D1450" s="185"/>
      <c r="E1450" s="76"/>
      <c r="F1450" s="76" t="str">
        <f>IF(E1450="","",IFERROR(VLOOKUP(E1450,Cadastro!$C$9:$D$1009,2,FALSE),"PROD. NÃO ENCONTRADO"))</f>
        <v/>
      </c>
      <c r="G1450" s="94"/>
      <c r="H1450" s="69" t="str">
        <f>IFERROR(G1450*VLOOKUP(E1450,Saldo!$P$8:$U$1009,6,FALSE),"")</f>
        <v/>
      </c>
      <c r="I1450" s="104" t="str">
        <f>IFERROR(IF(D1450="","",VLOOKUP(E1450,Saldo!$P$8:$Q$1009,2,FALSE)),"")</f>
        <v/>
      </c>
      <c r="J1450" s="76"/>
      <c r="K1450" s="28" t="str">
        <f t="shared" si="22"/>
        <v/>
      </c>
    </row>
    <row r="1451" spans="1:11" ht="18.95" customHeight="1" x14ac:dyDescent="0.25">
      <c r="A1451" s="52"/>
      <c r="C1451" s="76"/>
      <c r="D1451" s="185"/>
      <c r="E1451" s="76"/>
      <c r="F1451" s="76" t="str">
        <f>IF(E1451="","",IFERROR(VLOOKUP(E1451,Cadastro!$C$9:$D$1009,2,FALSE),"PROD. NÃO ENCONTRADO"))</f>
        <v/>
      </c>
      <c r="G1451" s="94"/>
      <c r="H1451" s="69" t="str">
        <f>IFERROR(G1451*VLOOKUP(E1451,Saldo!$P$8:$U$1009,6,FALSE),"")</f>
        <v/>
      </c>
      <c r="I1451" s="104" t="str">
        <f>IFERROR(IF(D1451="","",VLOOKUP(E1451,Saldo!$P$8:$Q$1009,2,FALSE)),"")</f>
        <v/>
      </c>
      <c r="J1451" s="76"/>
      <c r="K1451" s="28" t="str">
        <f t="shared" si="22"/>
        <v/>
      </c>
    </row>
    <row r="1452" spans="1:11" ht="18.95" customHeight="1" x14ac:dyDescent="0.25">
      <c r="A1452" s="52"/>
      <c r="C1452" s="76"/>
      <c r="D1452" s="185"/>
      <c r="E1452" s="76"/>
      <c r="F1452" s="76" t="str">
        <f>IF(E1452="","",IFERROR(VLOOKUP(E1452,Cadastro!$C$9:$D$1009,2,FALSE),"PROD. NÃO ENCONTRADO"))</f>
        <v/>
      </c>
      <c r="G1452" s="94"/>
      <c r="H1452" s="69" t="str">
        <f>IFERROR(G1452*VLOOKUP(E1452,Saldo!$P$8:$U$1009,6,FALSE),"")</f>
        <v/>
      </c>
      <c r="I1452" s="104" t="str">
        <f>IFERROR(IF(D1452="","",VLOOKUP(E1452,Saldo!$P$8:$Q$1009,2,FALSE)),"")</f>
        <v/>
      </c>
      <c r="J1452" s="76"/>
      <c r="K1452" s="28" t="str">
        <f t="shared" si="22"/>
        <v/>
      </c>
    </row>
    <row r="1453" spans="1:11" ht="18.95" customHeight="1" x14ac:dyDescent="0.25">
      <c r="A1453" s="52"/>
      <c r="C1453" s="76"/>
      <c r="D1453" s="185"/>
      <c r="E1453" s="76"/>
      <c r="F1453" s="76" t="str">
        <f>IF(E1453="","",IFERROR(VLOOKUP(E1453,Cadastro!$C$9:$D$1009,2,FALSE),"PROD. NÃO ENCONTRADO"))</f>
        <v/>
      </c>
      <c r="G1453" s="94"/>
      <c r="H1453" s="69" t="str">
        <f>IFERROR(G1453*VLOOKUP(E1453,Saldo!$P$8:$U$1009,6,FALSE),"")</f>
        <v/>
      </c>
      <c r="I1453" s="104" t="str">
        <f>IFERROR(IF(D1453="","",VLOOKUP(E1453,Saldo!$P$8:$Q$1009,2,FALSE)),"")</f>
        <v/>
      </c>
      <c r="J1453" s="76"/>
      <c r="K1453" s="28" t="str">
        <f t="shared" si="22"/>
        <v/>
      </c>
    </row>
    <row r="1454" spans="1:11" ht="18.95" customHeight="1" x14ac:dyDescent="0.25">
      <c r="A1454" s="52"/>
      <c r="C1454" s="76"/>
      <c r="D1454" s="185"/>
      <c r="E1454" s="76"/>
      <c r="F1454" s="76" t="str">
        <f>IF(E1454="","",IFERROR(VLOOKUP(E1454,Cadastro!$C$9:$D$1009,2,FALSE),"PROD. NÃO ENCONTRADO"))</f>
        <v/>
      </c>
      <c r="G1454" s="94"/>
      <c r="H1454" s="69" t="str">
        <f>IFERROR(G1454*VLOOKUP(E1454,Saldo!$P$8:$U$1009,6,FALSE),"")</f>
        <v/>
      </c>
      <c r="I1454" s="104" t="str">
        <f>IFERROR(IF(D1454="","",VLOOKUP(E1454,Saldo!$P$8:$Q$1009,2,FALSE)),"")</f>
        <v/>
      </c>
      <c r="J1454" s="76"/>
      <c r="K1454" s="28" t="str">
        <f t="shared" si="22"/>
        <v/>
      </c>
    </row>
    <row r="1455" spans="1:11" ht="18.95" customHeight="1" x14ac:dyDescent="0.25">
      <c r="A1455" s="52"/>
      <c r="C1455" s="76"/>
      <c r="D1455" s="185"/>
      <c r="E1455" s="76"/>
      <c r="F1455" s="76" t="str">
        <f>IF(E1455="","",IFERROR(VLOOKUP(E1455,Cadastro!$C$9:$D$1009,2,FALSE),"PROD. NÃO ENCONTRADO"))</f>
        <v/>
      </c>
      <c r="G1455" s="94"/>
      <c r="H1455" s="69" t="str">
        <f>IFERROR(G1455*VLOOKUP(E1455,Saldo!$P$8:$U$1009,6,FALSE),"")</f>
        <v/>
      </c>
      <c r="I1455" s="104" t="str">
        <f>IFERROR(IF(D1455="","",VLOOKUP(E1455,Saldo!$P$8:$Q$1009,2,FALSE)),"")</f>
        <v/>
      </c>
      <c r="J1455" s="76"/>
      <c r="K1455" s="28" t="str">
        <f t="shared" si="22"/>
        <v/>
      </c>
    </row>
    <row r="1456" spans="1:11" ht="18.95" customHeight="1" x14ac:dyDescent="0.25">
      <c r="A1456" s="52"/>
      <c r="C1456" s="76"/>
      <c r="D1456" s="185"/>
      <c r="E1456" s="76"/>
      <c r="F1456" s="76" t="str">
        <f>IF(E1456="","",IFERROR(VLOOKUP(E1456,Cadastro!$C$9:$D$1009,2,FALSE),"PROD. NÃO ENCONTRADO"))</f>
        <v/>
      </c>
      <c r="G1456" s="94"/>
      <c r="H1456" s="69" t="str">
        <f>IFERROR(G1456*VLOOKUP(E1456,Saldo!$P$8:$U$1009,6,FALSE),"")</f>
        <v/>
      </c>
      <c r="I1456" s="104" t="str">
        <f>IFERROR(IF(D1456="","",VLOOKUP(E1456,Saldo!$P$8:$Q$1009,2,FALSE)),"")</f>
        <v/>
      </c>
      <c r="J1456" s="76"/>
      <c r="K1456" s="28" t="str">
        <f t="shared" si="22"/>
        <v/>
      </c>
    </row>
    <row r="1457" spans="1:11" ht="18.95" customHeight="1" x14ac:dyDescent="0.25">
      <c r="A1457" s="52"/>
      <c r="C1457" s="76"/>
      <c r="D1457" s="185"/>
      <c r="E1457" s="76"/>
      <c r="F1457" s="76" t="str">
        <f>IF(E1457="","",IFERROR(VLOOKUP(E1457,Cadastro!$C$9:$D$1009,2,FALSE),"PROD. NÃO ENCONTRADO"))</f>
        <v/>
      </c>
      <c r="G1457" s="94"/>
      <c r="H1457" s="69" t="str">
        <f>IFERROR(G1457*VLOOKUP(E1457,Saldo!$P$8:$U$1009,6,FALSE),"")</f>
        <v/>
      </c>
      <c r="I1457" s="104" t="str">
        <f>IFERROR(IF(D1457="","",VLOOKUP(E1457,Saldo!$P$8:$Q$1009,2,FALSE)),"")</f>
        <v/>
      </c>
      <c r="J1457" s="76"/>
      <c r="K1457" s="28" t="str">
        <f t="shared" si="22"/>
        <v/>
      </c>
    </row>
    <row r="1458" spans="1:11" ht="18.95" customHeight="1" x14ac:dyDescent="0.25">
      <c r="A1458" s="52"/>
      <c r="C1458" s="76"/>
      <c r="D1458" s="185"/>
      <c r="E1458" s="76"/>
      <c r="F1458" s="76" t="str">
        <f>IF(E1458="","",IFERROR(VLOOKUP(E1458,Cadastro!$C$9:$D$1009,2,FALSE),"PROD. NÃO ENCONTRADO"))</f>
        <v/>
      </c>
      <c r="G1458" s="94"/>
      <c r="H1458" s="69" t="str">
        <f>IFERROR(G1458*VLOOKUP(E1458,Saldo!$P$8:$U$1009,6,FALSE),"")</f>
        <v/>
      </c>
      <c r="I1458" s="104" t="str">
        <f>IFERROR(IF(D1458="","",VLOOKUP(E1458,Saldo!$P$8:$Q$1009,2,FALSE)),"")</f>
        <v/>
      </c>
      <c r="J1458" s="76"/>
      <c r="K1458" s="28" t="str">
        <f t="shared" si="22"/>
        <v/>
      </c>
    </row>
    <row r="1459" spans="1:11" ht="18.95" customHeight="1" x14ac:dyDescent="0.25">
      <c r="A1459" s="52"/>
      <c r="C1459" s="76"/>
      <c r="D1459" s="185"/>
      <c r="E1459" s="76"/>
      <c r="F1459" s="76" t="str">
        <f>IF(E1459="","",IFERROR(VLOOKUP(E1459,Cadastro!$C$9:$D$1009,2,FALSE),"PROD. NÃO ENCONTRADO"))</f>
        <v/>
      </c>
      <c r="G1459" s="94"/>
      <c r="H1459" s="69" t="str">
        <f>IFERROR(G1459*VLOOKUP(E1459,Saldo!$P$8:$U$1009,6,FALSE),"")</f>
        <v/>
      </c>
      <c r="I1459" s="104" t="str">
        <f>IFERROR(IF(D1459="","",VLOOKUP(E1459,Saldo!$P$8:$Q$1009,2,FALSE)),"")</f>
        <v/>
      </c>
      <c r="J1459" s="76"/>
      <c r="K1459" s="28" t="str">
        <f t="shared" si="22"/>
        <v/>
      </c>
    </row>
    <row r="1460" spans="1:11" ht="18.95" customHeight="1" x14ac:dyDescent="0.25">
      <c r="A1460" s="52"/>
      <c r="C1460" s="76"/>
      <c r="D1460" s="185"/>
      <c r="E1460" s="76"/>
      <c r="F1460" s="76" t="str">
        <f>IF(E1460="","",IFERROR(VLOOKUP(E1460,Cadastro!$C$9:$D$1009,2,FALSE),"PROD. NÃO ENCONTRADO"))</f>
        <v/>
      </c>
      <c r="G1460" s="94"/>
      <c r="H1460" s="69" t="str">
        <f>IFERROR(G1460*VLOOKUP(E1460,Saldo!$P$8:$U$1009,6,FALSE),"")</f>
        <v/>
      </c>
      <c r="I1460" s="104" t="str">
        <f>IFERROR(IF(D1460="","",VLOOKUP(E1460,Saldo!$P$8:$Q$1009,2,FALSE)),"")</f>
        <v/>
      </c>
      <c r="J1460" s="76"/>
      <c r="K1460" s="28" t="str">
        <f t="shared" si="22"/>
        <v/>
      </c>
    </row>
    <row r="1461" spans="1:11" ht="18.95" customHeight="1" x14ac:dyDescent="0.25">
      <c r="A1461" s="52"/>
      <c r="C1461" s="76"/>
      <c r="D1461" s="185"/>
      <c r="E1461" s="76"/>
      <c r="F1461" s="76" t="str">
        <f>IF(E1461="","",IFERROR(VLOOKUP(E1461,Cadastro!$C$9:$D$1009,2,FALSE),"PROD. NÃO ENCONTRADO"))</f>
        <v/>
      </c>
      <c r="G1461" s="94"/>
      <c r="H1461" s="69" t="str">
        <f>IFERROR(G1461*VLOOKUP(E1461,Saldo!$P$8:$U$1009,6,FALSE),"")</f>
        <v/>
      </c>
      <c r="I1461" s="104" t="str">
        <f>IFERROR(IF(D1461="","",VLOOKUP(E1461,Saldo!$P$8:$Q$1009,2,FALSE)),"")</f>
        <v/>
      </c>
      <c r="J1461" s="76"/>
      <c r="K1461" s="28" t="str">
        <f t="shared" si="22"/>
        <v/>
      </c>
    </row>
    <row r="1462" spans="1:11" ht="18.95" customHeight="1" x14ac:dyDescent="0.25">
      <c r="A1462" s="52"/>
      <c r="C1462" s="76"/>
      <c r="D1462" s="185"/>
      <c r="E1462" s="76"/>
      <c r="F1462" s="76" t="str">
        <f>IF(E1462="","",IFERROR(VLOOKUP(E1462,Cadastro!$C$9:$D$1009,2,FALSE),"PROD. NÃO ENCONTRADO"))</f>
        <v/>
      </c>
      <c r="G1462" s="94"/>
      <c r="H1462" s="69" t="str">
        <f>IFERROR(G1462*VLOOKUP(E1462,Saldo!$P$8:$U$1009,6,FALSE),"")</f>
        <v/>
      </c>
      <c r="I1462" s="104" t="str">
        <f>IFERROR(IF(D1462="","",VLOOKUP(E1462,Saldo!$P$8:$Q$1009,2,FALSE)),"")</f>
        <v/>
      </c>
      <c r="J1462" s="76"/>
      <c r="K1462" s="28" t="str">
        <f t="shared" si="22"/>
        <v/>
      </c>
    </row>
    <row r="1463" spans="1:11" ht="18.95" customHeight="1" x14ac:dyDescent="0.25">
      <c r="A1463" s="52"/>
      <c r="C1463" s="76"/>
      <c r="D1463" s="185"/>
      <c r="E1463" s="76"/>
      <c r="F1463" s="76" t="str">
        <f>IF(E1463="","",IFERROR(VLOOKUP(E1463,Cadastro!$C$9:$D$1009,2,FALSE),"PROD. NÃO ENCONTRADO"))</f>
        <v/>
      </c>
      <c r="G1463" s="94"/>
      <c r="H1463" s="69" t="str">
        <f>IFERROR(G1463*VLOOKUP(E1463,Saldo!$P$8:$U$1009,6,FALSE),"")</f>
        <v/>
      </c>
      <c r="I1463" s="104" t="str">
        <f>IFERROR(IF(D1463="","",VLOOKUP(E1463,Saldo!$P$8:$Q$1009,2,FALSE)),"")</f>
        <v/>
      </c>
      <c r="J1463" s="76"/>
      <c r="K1463" s="28" t="str">
        <f t="shared" si="22"/>
        <v/>
      </c>
    </row>
    <row r="1464" spans="1:11" ht="18.95" customHeight="1" x14ac:dyDescent="0.25">
      <c r="A1464" s="52"/>
      <c r="C1464" s="76"/>
      <c r="D1464" s="185"/>
      <c r="E1464" s="76"/>
      <c r="F1464" s="76" t="str">
        <f>IF(E1464="","",IFERROR(VLOOKUP(E1464,Cadastro!$C$9:$D$1009,2,FALSE),"PROD. NÃO ENCONTRADO"))</f>
        <v/>
      </c>
      <c r="G1464" s="94"/>
      <c r="H1464" s="69" t="str">
        <f>IFERROR(G1464*VLOOKUP(E1464,Saldo!$P$8:$U$1009,6,FALSE),"")</f>
        <v/>
      </c>
      <c r="I1464" s="104" t="str">
        <f>IFERROR(IF(D1464="","",VLOOKUP(E1464,Saldo!$P$8:$Q$1009,2,FALSE)),"")</f>
        <v/>
      </c>
      <c r="J1464" s="76"/>
      <c r="K1464" s="28" t="str">
        <f t="shared" si="22"/>
        <v/>
      </c>
    </row>
    <row r="1465" spans="1:11" ht="18.95" customHeight="1" x14ac:dyDescent="0.25">
      <c r="A1465" s="52"/>
      <c r="C1465" s="76"/>
      <c r="D1465" s="185"/>
      <c r="E1465" s="76"/>
      <c r="F1465" s="76" t="str">
        <f>IF(E1465="","",IFERROR(VLOOKUP(E1465,Cadastro!$C$9:$D$1009,2,FALSE),"PROD. NÃO ENCONTRADO"))</f>
        <v/>
      </c>
      <c r="G1465" s="94"/>
      <c r="H1465" s="69" t="str">
        <f>IFERROR(G1465*VLOOKUP(E1465,Saldo!$P$8:$U$1009,6,FALSE),"")</f>
        <v/>
      </c>
      <c r="I1465" s="104" t="str">
        <f>IFERROR(IF(D1465="","",VLOOKUP(E1465,Saldo!$P$8:$Q$1009,2,FALSE)),"")</f>
        <v/>
      </c>
      <c r="J1465" s="76"/>
      <c r="K1465" s="28" t="str">
        <f t="shared" si="22"/>
        <v/>
      </c>
    </row>
    <row r="1466" spans="1:11" ht="18.95" customHeight="1" x14ac:dyDescent="0.25">
      <c r="A1466" s="52"/>
      <c r="C1466" s="76"/>
      <c r="D1466" s="185"/>
      <c r="E1466" s="76"/>
      <c r="F1466" s="76" t="str">
        <f>IF(E1466="","",IFERROR(VLOOKUP(E1466,Cadastro!$C$9:$D$1009,2,FALSE),"PROD. NÃO ENCONTRADO"))</f>
        <v/>
      </c>
      <c r="G1466" s="94"/>
      <c r="H1466" s="69" t="str">
        <f>IFERROR(G1466*VLOOKUP(E1466,Saldo!$P$8:$U$1009,6,FALSE),"")</f>
        <v/>
      </c>
      <c r="I1466" s="104" t="str">
        <f>IFERROR(IF(D1466="","",VLOOKUP(E1466,Saldo!$P$8:$Q$1009,2,FALSE)),"")</f>
        <v/>
      </c>
      <c r="J1466" s="76"/>
      <c r="K1466" s="28" t="str">
        <f t="shared" si="22"/>
        <v/>
      </c>
    </row>
    <row r="1467" spans="1:11" ht="18.95" customHeight="1" x14ac:dyDescent="0.25">
      <c r="A1467" s="52"/>
      <c r="C1467" s="76"/>
      <c r="D1467" s="185"/>
      <c r="E1467" s="76"/>
      <c r="F1467" s="76" t="str">
        <f>IF(E1467="","",IFERROR(VLOOKUP(E1467,Cadastro!$C$9:$D$1009,2,FALSE),"PROD. NÃO ENCONTRADO"))</f>
        <v/>
      </c>
      <c r="G1467" s="94"/>
      <c r="H1467" s="69" t="str">
        <f>IFERROR(G1467*VLOOKUP(E1467,Saldo!$P$8:$U$1009,6,FALSE),"")</f>
        <v/>
      </c>
      <c r="I1467" s="104" t="str">
        <f>IFERROR(IF(D1467="","",VLOOKUP(E1467,Saldo!$P$8:$Q$1009,2,FALSE)),"")</f>
        <v/>
      </c>
      <c r="J1467" s="76"/>
      <c r="K1467" s="28" t="str">
        <f t="shared" si="22"/>
        <v/>
      </c>
    </row>
    <row r="1468" spans="1:11" ht="18.95" customHeight="1" x14ac:dyDescent="0.25">
      <c r="A1468" s="52"/>
      <c r="C1468" s="76"/>
      <c r="D1468" s="185"/>
      <c r="E1468" s="76"/>
      <c r="F1468" s="76" t="str">
        <f>IF(E1468="","",IFERROR(VLOOKUP(E1468,Cadastro!$C$9:$D$1009,2,FALSE),"PROD. NÃO ENCONTRADO"))</f>
        <v/>
      </c>
      <c r="G1468" s="94"/>
      <c r="H1468" s="69" t="str">
        <f>IFERROR(G1468*VLOOKUP(E1468,Saldo!$P$8:$U$1009,6,FALSE),"")</f>
        <v/>
      </c>
      <c r="I1468" s="104" t="str">
        <f>IFERROR(IF(D1468="","",VLOOKUP(E1468,Saldo!$P$8:$Q$1009,2,FALSE)),"")</f>
        <v/>
      </c>
      <c r="J1468" s="76"/>
      <c r="K1468" s="28" t="str">
        <f t="shared" si="22"/>
        <v/>
      </c>
    </row>
    <row r="1469" spans="1:11" ht="18.95" customHeight="1" x14ac:dyDescent="0.25">
      <c r="A1469" s="52"/>
      <c r="C1469" s="76"/>
      <c r="D1469" s="185"/>
      <c r="E1469" s="76"/>
      <c r="F1469" s="76" t="str">
        <f>IF(E1469="","",IFERROR(VLOOKUP(E1469,Cadastro!$C$9:$D$1009,2,FALSE),"PROD. NÃO ENCONTRADO"))</f>
        <v/>
      </c>
      <c r="G1469" s="94"/>
      <c r="H1469" s="69" t="str">
        <f>IFERROR(G1469*VLOOKUP(E1469,Saldo!$P$8:$U$1009,6,FALSE),"")</f>
        <v/>
      </c>
      <c r="I1469" s="104" t="str">
        <f>IFERROR(IF(D1469="","",VLOOKUP(E1469,Saldo!$P$8:$Q$1009,2,FALSE)),"")</f>
        <v/>
      </c>
      <c r="J1469" s="76"/>
      <c r="K1469" s="28" t="str">
        <f t="shared" si="22"/>
        <v/>
      </c>
    </row>
    <row r="1470" spans="1:11" ht="18.95" customHeight="1" x14ac:dyDescent="0.25">
      <c r="A1470" s="52"/>
      <c r="C1470" s="76"/>
      <c r="D1470" s="185"/>
      <c r="E1470" s="76"/>
      <c r="F1470" s="76" t="str">
        <f>IF(E1470="","",IFERROR(VLOOKUP(E1470,Cadastro!$C$9:$D$1009,2,FALSE),"PROD. NÃO ENCONTRADO"))</f>
        <v/>
      </c>
      <c r="G1470" s="94"/>
      <c r="H1470" s="69" t="str">
        <f>IFERROR(G1470*VLOOKUP(E1470,Saldo!$P$8:$U$1009,6,FALSE),"")</f>
        <v/>
      </c>
      <c r="I1470" s="104" t="str">
        <f>IFERROR(IF(D1470="","",VLOOKUP(E1470,Saldo!$P$8:$Q$1009,2,FALSE)),"")</f>
        <v/>
      </c>
      <c r="J1470" s="76"/>
      <c r="K1470" s="28" t="str">
        <f t="shared" si="22"/>
        <v/>
      </c>
    </row>
    <row r="1471" spans="1:11" ht="18.95" customHeight="1" x14ac:dyDescent="0.25">
      <c r="A1471" s="52"/>
      <c r="C1471" s="76"/>
      <c r="D1471" s="185"/>
      <c r="E1471" s="76"/>
      <c r="F1471" s="76" t="str">
        <f>IF(E1471="","",IFERROR(VLOOKUP(E1471,Cadastro!$C$9:$D$1009,2,FALSE),"PROD. NÃO ENCONTRADO"))</f>
        <v/>
      </c>
      <c r="G1471" s="94"/>
      <c r="H1471" s="69" t="str">
        <f>IFERROR(G1471*VLOOKUP(E1471,Saldo!$P$8:$U$1009,6,FALSE),"")</f>
        <v/>
      </c>
      <c r="I1471" s="104" t="str">
        <f>IFERROR(IF(D1471="","",VLOOKUP(E1471,Saldo!$P$8:$Q$1009,2,FALSE)),"")</f>
        <v/>
      </c>
      <c r="J1471" s="76"/>
      <c r="K1471" s="28" t="str">
        <f t="shared" si="22"/>
        <v/>
      </c>
    </row>
    <row r="1472" spans="1:11" ht="18.95" customHeight="1" x14ac:dyDescent="0.25">
      <c r="A1472" s="52"/>
      <c r="C1472" s="76"/>
      <c r="D1472" s="185"/>
      <c r="E1472" s="76"/>
      <c r="F1472" s="76" t="str">
        <f>IF(E1472="","",IFERROR(VLOOKUP(E1472,Cadastro!$C$9:$D$1009,2,FALSE),"PROD. NÃO ENCONTRADO"))</f>
        <v/>
      </c>
      <c r="G1472" s="94"/>
      <c r="H1472" s="69" t="str">
        <f>IFERROR(G1472*VLOOKUP(E1472,Saldo!$P$8:$U$1009,6,FALSE),"")</f>
        <v/>
      </c>
      <c r="I1472" s="104" t="str">
        <f>IFERROR(IF(D1472="","",VLOOKUP(E1472,Saldo!$P$8:$Q$1009,2,FALSE)),"")</f>
        <v/>
      </c>
      <c r="J1472" s="76"/>
      <c r="K1472" s="28" t="str">
        <f t="shared" si="22"/>
        <v/>
      </c>
    </row>
    <row r="1473" spans="1:11" ht="18.95" customHeight="1" x14ac:dyDescent="0.25">
      <c r="A1473" s="52"/>
      <c r="C1473" s="76"/>
      <c r="D1473" s="185"/>
      <c r="E1473" s="76"/>
      <c r="F1473" s="76" t="str">
        <f>IF(E1473="","",IFERROR(VLOOKUP(E1473,Cadastro!$C$9:$D$1009,2,FALSE),"PROD. NÃO ENCONTRADO"))</f>
        <v/>
      </c>
      <c r="G1473" s="94"/>
      <c r="H1473" s="69" t="str">
        <f>IFERROR(G1473*VLOOKUP(E1473,Saldo!$P$8:$U$1009,6,FALSE),"")</f>
        <v/>
      </c>
      <c r="I1473" s="104" t="str">
        <f>IFERROR(IF(D1473="","",VLOOKUP(E1473,Saldo!$P$8:$Q$1009,2,FALSE)),"")</f>
        <v/>
      </c>
      <c r="J1473" s="76"/>
      <c r="K1473" s="28" t="str">
        <f t="shared" si="22"/>
        <v/>
      </c>
    </row>
    <row r="1474" spans="1:11" ht="18.95" customHeight="1" x14ac:dyDescent="0.25">
      <c r="A1474" s="52"/>
      <c r="C1474" s="76"/>
      <c r="D1474" s="185"/>
      <c r="E1474" s="76"/>
      <c r="F1474" s="76" t="str">
        <f>IF(E1474="","",IFERROR(VLOOKUP(E1474,Cadastro!$C$9:$D$1009,2,FALSE),"PROD. NÃO ENCONTRADO"))</f>
        <v/>
      </c>
      <c r="G1474" s="94"/>
      <c r="H1474" s="69" t="str">
        <f>IFERROR(G1474*VLOOKUP(E1474,Saldo!$P$8:$U$1009,6,FALSE),"")</f>
        <v/>
      </c>
      <c r="I1474" s="104" t="str">
        <f>IFERROR(IF(D1474="","",VLOOKUP(E1474,Saldo!$P$8:$Q$1009,2,FALSE)),"")</f>
        <v/>
      </c>
      <c r="J1474" s="76"/>
      <c r="K1474" s="28" t="str">
        <f t="shared" si="22"/>
        <v/>
      </c>
    </row>
    <row r="1475" spans="1:11" ht="18.95" customHeight="1" x14ac:dyDescent="0.25">
      <c r="A1475" s="52"/>
      <c r="C1475" s="76"/>
      <c r="D1475" s="185"/>
      <c r="E1475" s="76"/>
      <c r="F1475" s="76" t="str">
        <f>IF(E1475="","",IFERROR(VLOOKUP(E1475,Cadastro!$C$9:$D$1009,2,FALSE),"PROD. NÃO ENCONTRADO"))</f>
        <v/>
      </c>
      <c r="G1475" s="94"/>
      <c r="H1475" s="69" t="str">
        <f>IFERROR(G1475*VLOOKUP(E1475,Saldo!$P$8:$U$1009,6,FALSE),"")</f>
        <v/>
      </c>
      <c r="I1475" s="104" t="str">
        <f>IFERROR(IF(D1475="","",VLOOKUP(E1475,Saldo!$P$8:$Q$1009,2,FALSE)),"")</f>
        <v/>
      </c>
      <c r="J1475" s="76"/>
      <c r="K1475" s="28" t="str">
        <f t="shared" si="22"/>
        <v/>
      </c>
    </row>
    <row r="1476" spans="1:11" ht="18.95" customHeight="1" x14ac:dyDescent="0.25">
      <c r="A1476" s="52"/>
      <c r="C1476" s="76"/>
      <c r="D1476" s="185"/>
      <c r="E1476" s="76"/>
      <c r="F1476" s="76" t="str">
        <f>IF(E1476="","",IFERROR(VLOOKUP(E1476,Cadastro!$C$9:$D$1009,2,FALSE),"PROD. NÃO ENCONTRADO"))</f>
        <v/>
      </c>
      <c r="G1476" s="94"/>
      <c r="H1476" s="69" t="str">
        <f>IFERROR(G1476*VLOOKUP(E1476,Saldo!$P$8:$U$1009,6,FALSE),"")</f>
        <v/>
      </c>
      <c r="I1476" s="104" t="str">
        <f>IFERROR(IF(D1476="","",VLOOKUP(E1476,Saldo!$P$8:$Q$1009,2,FALSE)),"")</f>
        <v/>
      </c>
      <c r="J1476" s="76"/>
      <c r="K1476" s="28" t="str">
        <f t="shared" si="22"/>
        <v/>
      </c>
    </row>
    <row r="1477" spans="1:11" ht="18.95" customHeight="1" x14ac:dyDescent="0.25">
      <c r="A1477" s="52"/>
      <c r="C1477" s="76"/>
      <c r="D1477" s="185"/>
      <c r="E1477" s="76"/>
      <c r="F1477" s="76" t="str">
        <f>IF(E1477="","",IFERROR(VLOOKUP(E1477,Cadastro!$C$9:$D$1009,2,FALSE),"PROD. NÃO ENCONTRADO"))</f>
        <v/>
      </c>
      <c r="G1477" s="94"/>
      <c r="H1477" s="69" t="str">
        <f>IFERROR(G1477*VLOOKUP(E1477,Saldo!$P$8:$U$1009,6,FALSE),"")</f>
        <v/>
      </c>
      <c r="I1477" s="104" t="str">
        <f>IFERROR(IF(D1477="","",VLOOKUP(E1477,Saldo!$P$8:$Q$1009,2,FALSE)),"")</f>
        <v/>
      </c>
      <c r="J1477" s="76"/>
      <c r="K1477" s="28" t="str">
        <f t="shared" si="22"/>
        <v/>
      </c>
    </row>
    <row r="1478" spans="1:11" ht="18.95" customHeight="1" x14ac:dyDescent="0.25">
      <c r="A1478" s="52"/>
      <c r="C1478" s="76"/>
      <c r="D1478" s="185"/>
      <c r="E1478" s="76"/>
      <c r="F1478" s="76" t="str">
        <f>IF(E1478="","",IFERROR(VLOOKUP(E1478,Cadastro!$C$9:$D$1009,2,FALSE),"PROD. NÃO ENCONTRADO"))</f>
        <v/>
      </c>
      <c r="G1478" s="94"/>
      <c r="H1478" s="69" t="str">
        <f>IFERROR(G1478*VLOOKUP(E1478,Saldo!$P$8:$U$1009,6,FALSE),"")</f>
        <v/>
      </c>
      <c r="I1478" s="104" t="str">
        <f>IFERROR(IF(D1478="","",VLOOKUP(E1478,Saldo!$P$8:$Q$1009,2,FALSE)),"")</f>
        <v/>
      </c>
      <c r="J1478" s="76"/>
      <c r="K1478" s="28" t="str">
        <f t="shared" si="22"/>
        <v/>
      </c>
    </row>
    <row r="1479" spans="1:11" ht="18.95" customHeight="1" x14ac:dyDescent="0.25">
      <c r="A1479" s="52"/>
      <c r="C1479" s="76"/>
      <c r="D1479" s="185"/>
      <c r="E1479" s="76"/>
      <c r="F1479" s="76" t="str">
        <f>IF(E1479="","",IFERROR(VLOOKUP(E1479,Cadastro!$C$9:$D$1009,2,FALSE),"PROD. NÃO ENCONTRADO"))</f>
        <v/>
      </c>
      <c r="G1479" s="94"/>
      <c r="H1479" s="69" t="str">
        <f>IFERROR(G1479*VLOOKUP(E1479,Saldo!$P$8:$U$1009,6,FALSE),"")</f>
        <v/>
      </c>
      <c r="I1479" s="104" t="str">
        <f>IFERROR(IF(D1479="","",VLOOKUP(E1479,Saldo!$P$8:$Q$1009,2,FALSE)),"")</f>
        <v/>
      </c>
      <c r="J1479" s="76"/>
      <c r="K1479" s="28" t="str">
        <f t="shared" si="22"/>
        <v/>
      </c>
    </row>
    <row r="1480" spans="1:11" ht="18.95" customHeight="1" x14ac:dyDescent="0.25">
      <c r="A1480" s="52"/>
      <c r="C1480" s="76"/>
      <c r="D1480" s="185"/>
      <c r="E1480" s="76"/>
      <c r="F1480" s="76" t="str">
        <f>IF(E1480="","",IFERROR(VLOOKUP(E1480,Cadastro!$C$9:$D$1009,2,FALSE),"PROD. NÃO ENCONTRADO"))</f>
        <v/>
      </c>
      <c r="G1480" s="94"/>
      <c r="H1480" s="69" t="str">
        <f>IFERROR(G1480*VLOOKUP(E1480,Saldo!$P$8:$U$1009,6,FALSE),"")</f>
        <v/>
      </c>
      <c r="I1480" s="104" t="str">
        <f>IFERROR(IF(D1480="","",VLOOKUP(E1480,Saldo!$P$8:$Q$1009,2,FALSE)),"")</f>
        <v/>
      </c>
      <c r="J1480" s="76"/>
      <c r="K1480" s="28" t="str">
        <f t="shared" si="22"/>
        <v/>
      </c>
    </row>
    <row r="1481" spans="1:11" ht="18.95" customHeight="1" x14ac:dyDescent="0.25">
      <c r="A1481" s="52"/>
      <c r="C1481" s="76"/>
      <c r="D1481" s="185"/>
      <c r="E1481" s="76"/>
      <c r="F1481" s="76" t="str">
        <f>IF(E1481="","",IFERROR(VLOOKUP(E1481,Cadastro!$C$9:$D$1009,2,FALSE),"PROD. NÃO ENCONTRADO"))</f>
        <v/>
      </c>
      <c r="G1481" s="94"/>
      <c r="H1481" s="69" t="str">
        <f>IFERROR(G1481*VLOOKUP(E1481,Saldo!$P$8:$U$1009,6,FALSE),"")</f>
        <v/>
      </c>
      <c r="I1481" s="104" t="str">
        <f>IFERROR(IF(D1481="","",VLOOKUP(E1481,Saldo!$P$8:$Q$1009,2,FALSE)),"")</f>
        <v/>
      </c>
      <c r="J1481" s="76"/>
      <c r="K1481" s="28" t="str">
        <f t="shared" si="22"/>
        <v/>
      </c>
    </row>
    <row r="1482" spans="1:11" ht="18.95" customHeight="1" x14ac:dyDescent="0.25">
      <c r="A1482" s="52"/>
      <c r="C1482" s="76"/>
      <c r="D1482" s="185"/>
      <c r="E1482" s="76"/>
      <c r="F1482" s="76" t="str">
        <f>IF(E1482="","",IFERROR(VLOOKUP(E1482,Cadastro!$C$9:$D$1009,2,FALSE),"PROD. NÃO ENCONTRADO"))</f>
        <v/>
      </c>
      <c r="G1482" s="94"/>
      <c r="H1482" s="69" t="str">
        <f>IFERROR(G1482*VLOOKUP(E1482,Saldo!$P$8:$U$1009,6,FALSE),"")</f>
        <v/>
      </c>
      <c r="I1482" s="104" t="str">
        <f>IFERROR(IF(D1482="","",VLOOKUP(E1482,Saldo!$P$8:$Q$1009,2,FALSE)),"")</f>
        <v/>
      </c>
      <c r="J1482" s="76"/>
      <c r="K1482" s="28" t="str">
        <f t="shared" ref="K1482:K1545" si="23">IF(D1482="","",MONTH(D1482))</f>
        <v/>
      </c>
    </row>
    <row r="1483" spans="1:11" ht="18.95" customHeight="1" x14ac:dyDescent="0.25">
      <c r="A1483" s="52"/>
      <c r="C1483" s="76"/>
      <c r="D1483" s="185"/>
      <c r="E1483" s="76"/>
      <c r="F1483" s="76" t="str">
        <f>IF(E1483="","",IFERROR(VLOOKUP(E1483,Cadastro!$C$9:$D$1009,2,FALSE),"PROD. NÃO ENCONTRADO"))</f>
        <v/>
      </c>
      <c r="G1483" s="94"/>
      <c r="H1483" s="69" t="str">
        <f>IFERROR(G1483*VLOOKUP(E1483,Saldo!$P$8:$U$1009,6,FALSE),"")</f>
        <v/>
      </c>
      <c r="I1483" s="104" t="str">
        <f>IFERROR(IF(D1483="","",VLOOKUP(E1483,Saldo!$P$8:$Q$1009,2,FALSE)),"")</f>
        <v/>
      </c>
      <c r="J1483" s="76"/>
      <c r="K1483" s="28" t="str">
        <f t="shared" si="23"/>
        <v/>
      </c>
    </row>
    <row r="1484" spans="1:11" ht="18.95" customHeight="1" x14ac:dyDescent="0.25">
      <c r="A1484" s="52"/>
      <c r="C1484" s="76"/>
      <c r="D1484" s="185"/>
      <c r="E1484" s="76"/>
      <c r="F1484" s="76" t="str">
        <f>IF(E1484="","",IFERROR(VLOOKUP(E1484,Cadastro!$C$9:$D$1009,2,FALSE),"PROD. NÃO ENCONTRADO"))</f>
        <v/>
      </c>
      <c r="G1484" s="94"/>
      <c r="H1484" s="69" t="str">
        <f>IFERROR(G1484*VLOOKUP(E1484,Saldo!$P$8:$U$1009,6,FALSE),"")</f>
        <v/>
      </c>
      <c r="I1484" s="104" t="str">
        <f>IFERROR(IF(D1484="","",VLOOKUP(E1484,Saldo!$P$8:$Q$1009,2,FALSE)),"")</f>
        <v/>
      </c>
      <c r="J1484" s="76"/>
      <c r="K1484" s="28" t="str">
        <f t="shared" si="23"/>
        <v/>
      </c>
    </row>
    <row r="1485" spans="1:11" ht="18.95" customHeight="1" x14ac:dyDescent="0.25">
      <c r="A1485" s="52"/>
      <c r="C1485" s="76"/>
      <c r="D1485" s="185"/>
      <c r="E1485" s="76"/>
      <c r="F1485" s="76" t="str">
        <f>IF(E1485="","",IFERROR(VLOOKUP(E1485,Cadastro!$C$9:$D$1009,2,FALSE),"PROD. NÃO ENCONTRADO"))</f>
        <v/>
      </c>
      <c r="G1485" s="94"/>
      <c r="H1485" s="69" t="str">
        <f>IFERROR(G1485*VLOOKUP(E1485,Saldo!$P$8:$U$1009,6,FALSE),"")</f>
        <v/>
      </c>
      <c r="I1485" s="104" t="str">
        <f>IFERROR(IF(D1485="","",VLOOKUP(E1485,Saldo!$P$8:$Q$1009,2,FALSE)),"")</f>
        <v/>
      </c>
      <c r="J1485" s="76"/>
      <c r="K1485" s="28" t="str">
        <f t="shared" si="23"/>
        <v/>
      </c>
    </row>
    <row r="1486" spans="1:11" ht="18.95" customHeight="1" x14ac:dyDescent="0.25">
      <c r="A1486" s="52"/>
      <c r="C1486" s="76"/>
      <c r="D1486" s="185"/>
      <c r="E1486" s="76"/>
      <c r="F1486" s="76" t="str">
        <f>IF(E1486="","",IFERROR(VLOOKUP(E1486,Cadastro!$C$9:$D$1009,2,FALSE),"PROD. NÃO ENCONTRADO"))</f>
        <v/>
      </c>
      <c r="G1486" s="94"/>
      <c r="H1486" s="69" t="str">
        <f>IFERROR(G1486*VLOOKUP(E1486,Saldo!$P$8:$U$1009,6,FALSE),"")</f>
        <v/>
      </c>
      <c r="I1486" s="104" t="str">
        <f>IFERROR(IF(D1486="","",VLOOKUP(E1486,Saldo!$P$8:$Q$1009,2,FALSE)),"")</f>
        <v/>
      </c>
      <c r="J1486" s="76"/>
      <c r="K1486" s="28" t="str">
        <f t="shared" si="23"/>
        <v/>
      </c>
    </row>
    <row r="1487" spans="1:11" ht="18.95" customHeight="1" x14ac:dyDescent="0.25">
      <c r="A1487" s="52"/>
      <c r="C1487" s="76"/>
      <c r="D1487" s="185"/>
      <c r="E1487" s="76"/>
      <c r="F1487" s="76" t="str">
        <f>IF(E1487="","",IFERROR(VLOOKUP(E1487,Cadastro!$C$9:$D$1009,2,FALSE),"PROD. NÃO ENCONTRADO"))</f>
        <v/>
      </c>
      <c r="G1487" s="94"/>
      <c r="H1487" s="69" t="str">
        <f>IFERROR(G1487*VLOOKUP(E1487,Saldo!$P$8:$U$1009,6,FALSE),"")</f>
        <v/>
      </c>
      <c r="I1487" s="104" t="str">
        <f>IFERROR(IF(D1487="","",VLOOKUP(E1487,Saldo!$P$8:$Q$1009,2,FALSE)),"")</f>
        <v/>
      </c>
      <c r="J1487" s="76"/>
      <c r="K1487" s="28" t="str">
        <f t="shared" si="23"/>
        <v/>
      </c>
    </row>
    <row r="1488" spans="1:11" ht="18.95" customHeight="1" x14ac:dyDescent="0.25">
      <c r="A1488" s="52"/>
      <c r="C1488" s="76"/>
      <c r="D1488" s="185"/>
      <c r="E1488" s="76"/>
      <c r="F1488" s="76" t="str">
        <f>IF(E1488="","",IFERROR(VLOOKUP(E1488,Cadastro!$C$9:$D$1009,2,FALSE),"PROD. NÃO ENCONTRADO"))</f>
        <v/>
      </c>
      <c r="G1488" s="94"/>
      <c r="H1488" s="69" t="str">
        <f>IFERROR(G1488*VLOOKUP(E1488,Saldo!$P$8:$U$1009,6,FALSE),"")</f>
        <v/>
      </c>
      <c r="I1488" s="104" t="str">
        <f>IFERROR(IF(D1488="","",VLOOKUP(E1488,Saldo!$P$8:$Q$1009,2,FALSE)),"")</f>
        <v/>
      </c>
      <c r="J1488" s="76"/>
      <c r="K1488" s="28" t="str">
        <f t="shared" si="23"/>
        <v/>
      </c>
    </row>
    <row r="1489" spans="1:11" ht="18.95" customHeight="1" x14ac:dyDescent="0.25">
      <c r="A1489" s="52"/>
      <c r="C1489" s="76"/>
      <c r="D1489" s="185"/>
      <c r="E1489" s="76"/>
      <c r="F1489" s="76" t="str">
        <f>IF(E1489="","",IFERROR(VLOOKUP(E1489,Cadastro!$C$9:$D$1009,2,FALSE),"PROD. NÃO ENCONTRADO"))</f>
        <v/>
      </c>
      <c r="G1489" s="94"/>
      <c r="H1489" s="69" t="str">
        <f>IFERROR(G1489*VLOOKUP(E1489,Saldo!$P$8:$U$1009,6,FALSE),"")</f>
        <v/>
      </c>
      <c r="I1489" s="104" t="str">
        <f>IFERROR(IF(D1489="","",VLOOKUP(E1489,Saldo!$P$8:$Q$1009,2,FALSE)),"")</f>
        <v/>
      </c>
      <c r="J1489" s="76"/>
      <c r="K1489" s="28" t="str">
        <f t="shared" si="23"/>
        <v/>
      </c>
    </row>
    <row r="1490" spans="1:11" ht="18.95" customHeight="1" x14ac:dyDescent="0.25">
      <c r="A1490" s="52"/>
      <c r="C1490" s="76"/>
      <c r="D1490" s="185"/>
      <c r="E1490" s="76"/>
      <c r="F1490" s="76" t="str">
        <f>IF(E1490="","",IFERROR(VLOOKUP(E1490,Cadastro!$C$9:$D$1009,2,FALSE),"PROD. NÃO ENCONTRADO"))</f>
        <v/>
      </c>
      <c r="G1490" s="94"/>
      <c r="H1490" s="69" t="str">
        <f>IFERROR(G1490*VLOOKUP(E1490,Saldo!$P$8:$U$1009,6,FALSE),"")</f>
        <v/>
      </c>
      <c r="I1490" s="104" t="str">
        <f>IFERROR(IF(D1490="","",VLOOKUP(E1490,Saldo!$P$8:$Q$1009,2,FALSE)),"")</f>
        <v/>
      </c>
      <c r="J1490" s="76"/>
      <c r="K1490" s="28" t="str">
        <f t="shared" si="23"/>
        <v/>
      </c>
    </row>
    <row r="1491" spans="1:11" ht="18.95" customHeight="1" x14ac:dyDescent="0.25">
      <c r="A1491" s="52"/>
      <c r="C1491" s="76"/>
      <c r="D1491" s="185"/>
      <c r="E1491" s="76"/>
      <c r="F1491" s="76" t="str">
        <f>IF(E1491="","",IFERROR(VLOOKUP(E1491,Cadastro!$C$9:$D$1009,2,FALSE),"PROD. NÃO ENCONTRADO"))</f>
        <v/>
      </c>
      <c r="G1491" s="94"/>
      <c r="H1491" s="69" t="str">
        <f>IFERROR(G1491*VLOOKUP(E1491,Saldo!$P$8:$U$1009,6,FALSE),"")</f>
        <v/>
      </c>
      <c r="I1491" s="104" t="str">
        <f>IFERROR(IF(D1491="","",VLOOKUP(E1491,Saldo!$P$8:$Q$1009,2,FALSE)),"")</f>
        <v/>
      </c>
      <c r="J1491" s="76"/>
      <c r="K1491" s="28" t="str">
        <f t="shared" si="23"/>
        <v/>
      </c>
    </row>
    <row r="1492" spans="1:11" ht="18.95" customHeight="1" x14ac:dyDescent="0.25">
      <c r="A1492" s="52"/>
      <c r="C1492" s="76"/>
      <c r="D1492" s="185"/>
      <c r="E1492" s="76"/>
      <c r="F1492" s="76" t="str">
        <f>IF(E1492="","",IFERROR(VLOOKUP(E1492,Cadastro!$C$9:$D$1009,2,FALSE),"PROD. NÃO ENCONTRADO"))</f>
        <v/>
      </c>
      <c r="G1492" s="94"/>
      <c r="H1492" s="69" t="str">
        <f>IFERROR(G1492*VLOOKUP(E1492,Saldo!$P$8:$U$1009,6,FALSE),"")</f>
        <v/>
      </c>
      <c r="I1492" s="104" t="str">
        <f>IFERROR(IF(D1492="","",VLOOKUP(E1492,Saldo!$P$8:$Q$1009,2,FALSE)),"")</f>
        <v/>
      </c>
      <c r="J1492" s="76"/>
      <c r="K1492" s="28" t="str">
        <f t="shared" si="23"/>
        <v/>
      </c>
    </row>
    <row r="1493" spans="1:11" ht="18.95" customHeight="1" x14ac:dyDescent="0.25">
      <c r="A1493" s="52"/>
      <c r="C1493" s="76"/>
      <c r="D1493" s="185"/>
      <c r="E1493" s="76"/>
      <c r="F1493" s="76" t="str">
        <f>IF(E1493="","",IFERROR(VLOOKUP(E1493,Cadastro!$C$9:$D$1009,2,FALSE),"PROD. NÃO ENCONTRADO"))</f>
        <v/>
      </c>
      <c r="G1493" s="94"/>
      <c r="H1493" s="69" t="str">
        <f>IFERROR(G1493*VLOOKUP(E1493,Saldo!$P$8:$U$1009,6,FALSE),"")</f>
        <v/>
      </c>
      <c r="I1493" s="104" t="str">
        <f>IFERROR(IF(D1493="","",VLOOKUP(E1493,Saldo!$P$8:$Q$1009,2,FALSE)),"")</f>
        <v/>
      </c>
      <c r="J1493" s="76"/>
      <c r="K1493" s="28" t="str">
        <f t="shared" si="23"/>
        <v/>
      </c>
    </row>
    <row r="1494" spans="1:11" ht="18.95" customHeight="1" x14ac:dyDescent="0.25">
      <c r="A1494" s="52"/>
      <c r="C1494" s="76"/>
      <c r="D1494" s="185"/>
      <c r="E1494" s="76"/>
      <c r="F1494" s="76" t="str">
        <f>IF(E1494="","",IFERROR(VLOOKUP(E1494,Cadastro!$C$9:$D$1009,2,FALSE),"PROD. NÃO ENCONTRADO"))</f>
        <v/>
      </c>
      <c r="G1494" s="94"/>
      <c r="H1494" s="69" t="str">
        <f>IFERROR(G1494*VLOOKUP(E1494,Saldo!$P$8:$U$1009,6,FALSE),"")</f>
        <v/>
      </c>
      <c r="I1494" s="104" t="str">
        <f>IFERROR(IF(D1494="","",VLOOKUP(E1494,Saldo!$P$8:$Q$1009,2,FALSE)),"")</f>
        <v/>
      </c>
      <c r="J1494" s="76"/>
      <c r="K1494" s="28" t="str">
        <f t="shared" si="23"/>
        <v/>
      </c>
    </row>
    <row r="1495" spans="1:11" ht="18.95" customHeight="1" x14ac:dyDescent="0.25">
      <c r="A1495" s="52"/>
      <c r="C1495" s="76"/>
      <c r="D1495" s="185"/>
      <c r="E1495" s="76"/>
      <c r="F1495" s="76" t="str">
        <f>IF(E1495="","",IFERROR(VLOOKUP(E1495,Cadastro!$C$9:$D$1009,2,FALSE),"PROD. NÃO ENCONTRADO"))</f>
        <v/>
      </c>
      <c r="G1495" s="94"/>
      <c r="H1495" s="69" t="str">
        <f>IFERROR(G1495*VLOOKUP(E1495,Saldo!$P$8:$U$1009,6,FALSE),"")</f>
        <v/>
      </c>
      <c r="I1495" s="104" t="str">
        <f>IFERROR(IF(D1495="","",VLOOKUP(E1495,Saldo!$P$8:$Q$1009,2,FALSE)),"")</f>
        <v/>
      </c>
      <c r="J1495" s="76"/>
      <c r="K1495" s="28" t="str">
        <f t="shared" si="23"/>
        <v/>
      </c>
    </row>
    <row r="1496" spans="1:11" ht="18.95" customHeight="1" x14ac:dyDescent="0.25">
      <c r="A1496" s="52"/>
      <c r="C1496" s="76"/>
      <c r="D1496" s="185"/>
      <c r="E1496" s="76"/>
      <c r="F1496" s="76" t="str">
        <f>IF(E1496="","",IFERROR(VLOOKUP(E1496,Cadastro!$C$9:$D$1009,2,FALSE),"PROD. NÃO ENCONTRADO"))</f>
        <v/>
      </c>
      <c r="G1496" s="94"/>
      <c r="H1496" s="69" t="str">
        <f>IFERROR(G1496*VLOOKUP(E1496,Saldo!$P$8:$U$1009,6,FALSE),"")</f>
        <v/>
      </c>
      <c r="I1496" s="104" t="str">
        <f>IFERROR(IF(D1496="","",VLOOKUP(E1496,Saldo!$P$8:$Q$1009,2,FALSE)),"")</f>
        <v/>
      </c>
      <c r="J1496" s="76"/>
      <c r="K1496" s="28" t="str">
        <f t="shared" si="23"/>
        <v/>
      </c>
    </row>
    <row r="1497" spans="1:11" ht="18.95" customHeight="1" x14ac:dyDescent="0.25">
      <c r="A1497" s="52"/>
      <c r="C1497" s="76"/>
      <c r="D1497" s="185"/>
      <c r="E1497" s="76"/>
      <c r="F1497" s="76" t="str">
        <f>IF(E1497="","",IFERROR(VLOOKUP(E1497,Cadastro!$C$9:$D$1009,2,FALSE),"PROD. NÃO ENCONTRADO"))</f>
        <v/>
      </c>
      <c r="G1497" s="94"/>
      <c r="H1497" s="69" t="str">
        <f>IFERROR(G1497*VLOOKUP(E1497,Saldo!$P$8:$U$1009,6,FALSE),"")</f>
        <v/>
      </c>
      <c r="I1497" s="104" t="str">
        <f>IFERROR(IF(D1497="","",VLOOKUP(E1497,Saldo!$P$8:$Q$1009,2,FALSE)),"")</f>
        <v/>
      </c>
      <c r="J1497" s="76"/>
      <c r="K1497" s="28" t="str">
        <f t="shared" si="23"/>
        <v/>
      </c>
    </row>
    <row r="1498" spans="1:11" ht="18.95" customHeight="1" x14ac:dyDescent="0.25">
      <c r="A1498" s="52"/>
      <c r="C1498" s="76"/>
      <c r="D1498" s="185"/>
      <c r="E1498" s="76"/>
      <c r="F1498" s="76" t="str">
        <f>IF(E1498="","",IFERROR(VLOOKUP(E1498,Cadastro!$C$9:$D$1009,2,FALSE),"PROD. NÃO ENCONTRADO"))</f>
        <v/>
      </c>
      <c r="G1498" s="94"/>
      <c r="H1498" s="69" t="str">
        <f>IFERROR(G1498*VLOOKUP(E1498,Saldo!$P$8:$U$1009,6,FALSE),"")</f>
        <v/>
      </c>
      <c r="I1498" s="104" t="str">
        <f>IFERROR(IF(D1498="","",VLOOKUP(E1498,Saldo!$P$8:$Q$1009,2,FALSE)),"")</f>
        <v/>
      </c>
      <c r="J1498" s="76"/>
      <c r="K1498" s="28" t="str">
        <f t="shared" si="23"/>
        <v/>
      </c>
    </row>
    <row r="1499" spans="1:11" ht="18.95" customHeight="1" x14ac:dyDescent="0.25">
      <c r="A1499" s="52"/>
      <c r="C1499" s="76"/>
      <c r="D1499" s="185"/>
      <c r="E1499" s="76"/>
      <c r="F1499" s="76" t="str">
        <f>IF(E1499="","",IFERROR(VLOOKUP(E1499,Cadastro!$C$9:$D$1009,2,FALSE),"PROD. NÃO ENCONTRADO"))</f>
        <v/>
      </c>
      <c r="G1499" s="94"/>
      <c r="H1499" s="69" t="str">
        <f>IFERROR(G1499*VLOOKUP(E1499,Saldo!$P$8:$U$1009,6,FALSE),"")</f>
        <v/>
      </c>
      <c r="I1499" s="104" t="str">
        <f>IFERROR(IF(D1499="","",VLOOKUP(E1499,Saldo!$P$8:$Q$1009,2,FALSE)),"")</f>
        <v/>
      </c>
      <c r="J1499" s="76"/>
      <c r="K1499" s="28" t="str">
        <f t="shared" si="23"/>
        <v/>
      </c>
    </row>
    <row r="1500" spans="1:11" ht="18.95" customHeight="1" x14ac:dyDescent="0.25">
      <c r="A1500" s="52"/>
      <c r="C1500" s="76"/>
      <c r="D1500" s="185"/>
      <c r="E1500" s="76"/>
      <c r="F1500" s="76" t="str">
        <f>IF(E1500="","",IFERROR(VLOOKUP(E1500,Cadastro!$C$9:$D$1009,2,FALSE),"PROD. NÃO ENCONTRADO"))</f>
        <v/>
      </c>
      <c r="G1500" s="94"/>
      <c r="H1500" s="69" t="str">
        <f>IFERROR(G1500*VLOOKUP(E1500,Saldo!$P$8:$U$1009,6,FALSE),"")</f>
        <v/>
      </c>
      <c r="I1500" s="104" t="str">
        <f>IFERROR(IF(D1500="","",VLOOKUP(E1500,Saldo!$P$8:$Q$1009,2,FALSE)),"")</f>
        <v/>
      </c>
      <c r="J1500" s="76"/>
      <c r="K1500" s="28" t="str">
        <f t="shared" si="23"/>
        <v/>
      </c>
    </row>
    <row r="1501" spans="1:11" ht="18.95" customHeight="1" x14ac:dyDescent="0.25">
      <c r="A1501" s="52"/>
      <c r="C1501" s="76"/>
      <c r="D1501" s="185"/>
      <c r="E1501" s="76"/>
      <c r="F1501" s="76" t="str">
        <f>IF(E1501="","",IFERROR(VLOOKUP(E1501,Cadastro!$C$9:$D$1009,2,FALSE),"PROD. NÃO ENCONTRADO"))</f>
        <v/>
      </c>
      <c r="G1501" s="94"/>
      <c r="H1501" s="69" t="str">
        <f>IFERROR(G1501*VLOOKUP(E1501,Saldo!$P$8:$U$1009,6,FALSE),"")</f>
        <v/>
      </c>
      <c r="I1501" s="104" t="str">
        <f>IFERROR(IF(D1501="","",VLOOKUP(E1501,Saldo!$P$8:$Q$1009,2,FALSE)),"")</f>
        <v/>
      </c>
      <c r="J1501" s="76"/>
      <c r="K1501" s="28" t="str">
        <f t="shared" si="23"/>
        <v/>
      </c>
    </row>
    <row r="1502" spans="1:11" ht="18.95" customHeight="1" x14ac:dyDescent="0.25">
      <c r="A1502" s="52"/>
      <c r="C1502" s="76"/>
      <c r="D1502" s="185"/>
      <c r="E1502" s="76"/>
      <c r="F1502" s="76" t="str">
        <f>IF(E1502="","",IFERROR(VLOOKUP(E1502,Cadastro!$C$9:$D$1009,2,FALSE),"PROD. NÃO ENCONTRADO"))</f>
        <v/>
      </c>
      <c r="G1502" s="94"/>
      <c r="H1502" s="69" t="str">
        <f>IFERROR(G1502*VLOOKUP(E1502,Saldo!$P$8:$U$1009,6,FALSE),"")</f>
        <v/>
      </c>
      <c r="I1502" s="104" t="str">
        <f>IFERROR(IF(D1502="","",VLOOKUP(E1502,Saldo!$P$8:$Q$1009,2,FALSE)),"")</f>
        <v/>
      </c>
      <c r="J1502" s="76"/>
      <c r="K1502" s="28" t="str">
        <f t="shared" si="23"/>
        <v/>
      </c>
    </row>
    <row r="1503" spans="1:11" ht="18.95" customHeight="1" x14ac:dyDescent="0.25">
      <c r="A1503" s="52"/>
      <c r="C1503" s="76"/>
      <c r="D1503" s="185"/>
      <c r="E1503" s="76"/>
      <c r="F1503" s="76" t="str">
        <f>IF(E1503="","",IFERROR(VLOOKUP(E1503,Cadastro!$C$9:$D$1009,2,FALSE),"PROD. NÃO ENCONTRADO"))</f>
        <v/>
      </c>
      <c r="G1503" s="94"/>
      <c r="H1503" s="69" t="str">
        <f>IFERROR(G1503*VLOOKUP(E1503,Saldo!$P$8:$U$1009,6,FALSE),"")</f>
        <v/>
      </c>
      <c r="I1503" s="104" t="str">
        <f>IFERROR(IF(D1503="","",VLOOKUP(E1503,Saldo!$P$8:$Q$1009,2,FALSE)),"")</f>
        <v/>
      </c>
      <c r="J1503" s="76"/>
      <c r="K1503" s="28" t="str">
        <f t="shared" si="23"/>
        <v/>
      </c>
    </row>
    <row r="1504" spans="1:11" ht="18.95" customHeight="1" x14ac:dyDescent="0.25">
      <c r="A1504" s="52"/>
      <c r="C1504" s="76"/>
      <c r="D1504" s="185"/>
      <c r="E1504" s="76"/>
      <c r="F1504" s="76" t="str">
        <f>IF(E1504="","",IFERROR(VLOOKUP(E1504,Cadastro!$C$9:$D$1009,2,FALSE),"PROD. NÃO ENCONTRADO"))</f>
        <v/>
      </c>
      <c r="G1504" s="94"/>
      <c r="H1504" s="69" t="str">
        <f>IFERROR(G1504*VLOOKUP(E1504,Saldo!$P$8:$U$1009,6,FALSE),"")</f>
        <v/>
      </c>
      <c r="I1504" s="104" t="str">
        <f>IFERROR(IF(D1504="","",VLOOKUP(E1504,Saldo!$P$8:$Q$1009,2,FALSE)),"")</f>
        <v/>
      </c>
      <c r="J1504" s="76"/>
      <c r="K1504" s="28" t="str">
        <f t="shared" si="23"/>
        <v/>
      </c>
    </row>
    <row r="1505" spans="1:11" ht="18.95" customHeight="1" x14ac:dyDescent="0.25">
      <c r="A1505" s="52"/>
      <c r="C1505" s="76"/>
      <c r="D1505" s="185"/>
      <c r="E1505" s="76"/>
      <c r="F1505" s="76" t="str">
        <f>IF(E1505="","",IFERROR(VLOOKUP(E1505,Cadastro!$C$9:$D$1009,2,FALSE),"PROD. NÃO ENCONTRADO"))</f>
        <v/>
      </c>
      <c r="G1505" s="94"/>
      <c r="H1505" s="69" t="str">
        <f>IFERROR(G1505*VLOOKUP(E1505,Saldo!$P$8:$U$1009,6,FALSE),"")</f>
        <v/>
      </c>
      <c r="I1505" s="104" t="str">
        <f>IFERROR(IF(D1505="","",VLOOKUP(E1505,Saldo!$P$8:$Q$1009,2,FALSE)),"")</f>
        <v/>
      </c>
      <c r="J1505" s="76"/>
      <c r="K1505" s="28" t="str">
        <f t="shared" si="23"/>
        <v/>
      </c>
    </row>
    <row r="1506" spans="1:11" ht="18.95" customHeight="1" x14ac:dyDescent="0.25">
      <c r="A1506" s="52"/>
      <c r="C1506" s="76"/>
      <c r="D1506" s="185"/>
      <c r="E1506" s="76"/>
      <c r="F1506" s="76" t="str">
        <f>IF(E1506="","",IFERROR(VLOOKUP(E1506,Cadastro!$C$9:$D$1009,2,FALSE),"PROD. NÃO ENCONTRADO"))</f>
        <v/>
      </c>
      <c r="G1506" s="94"/>
      <c r="H1506" s="69" t="str">
        <f>IFERROR(G1506*VLOOKUP(E1506,Saldo!$P$8:$U$1009,6,FALSE),"")</f>
        <v/>
      </c>
      <c r="I1506" s="104" t="str">
        <f>IFERROR(IF(D1506="","",VLOOKUP(E1506,Saldo!$P$8:$Q$1009,2,FALSE)),"")</f>
        <v/>
      </c>
      <c r="J1506" s="76"/>
      <c r="K1506" s="28" t="str">
        <f t="shared" si="23"/>
        <v/>
      </c>
    </row>
    <row r="1507" spans="1:11" ht="18.95" customHeight="1" x14ac:dyDescent="0.25">
      <c r="A1507" s="52"/>
      <c r="C1507" s="76"/>
      <c r="D1507" s="185"/>
      <c r="E1507" s="76"/>
      <c r="F1507" s="76" t="str">
        <f>IF(E1507="","",IFERROR(VLOOKUP(E1507,Cadastro!$C$9:$D$1009,2,FALSE),"PROD. NÃO ENCONTRADO"))</f>
        <v/>
      </c>
      <c r="G1507" s="94"/>
      <c r="H1507" s="69" t="str">
        <f>IFERROR(G1507*VLOOKUP(E1507,Saldo!$P$8:$U$1009,6,FALSE),"")</f>
        <v/>
      </c>
      <c r="I1507" s="104" t="str">
        <f>IFERROR(IF(D1507="","",VLOOKUP(E1507,Saldo!$P$8:$Q$1009,2,FALSE)),"")</f>
        <v/>
      </c>
      <c r="J1507" s="76"/>
      <c r="K1507" s="28" t="str">
        <f t="shared" si="23"/>
        <v/>
      </c>
    </row>
    <row r="1508" spans="1:11" ht="18.95" customHeight="1" x14ac:dyDescent="0.25">
      <c r="A1508" s="52"/>
      <c r="C1508" s="76"/>
      <c r="D1508" s="185"/>
      <c r="E1508" s="76"/>
      <c r="F1508" s="76" t="str">
        <f>IF(E1508="","",IFERROR(VLOOKUP(E1508,Cadastro!$C$9:$D$1009,2,FALSE),"PROD. NÃO ENCONTRADO"))</f>
        <v/>
      </c>
      <c r="G1508" s="94"/>
      <c r="H1508" s="69" t="str">
        <f>IFERROR(G1508*VLOOKUP(E1508,Saldo!$P$8:$U$1009,6,FALSE),"")</f>
        <v/>
      </c>
      <c r="I1508" s="104" t="str">
        <f>IFERROR(IF(D1508="","",VLOOKUP(E1508,Saldo!$P$8:$Q$1009,2,FALSE)),"")</f>
        <v/>
      </c>
      <c r="J1508" s="76"/>
      <c r="K1508" s="28" t="str">
        <f t="shared" si="23"/>
        <v/>
      </c>
    </row>
    <row r="1509" spans="1:11" ht="18.95" customHeight="1" x14ac:dyDescent="0.25">
      <c r="A1509" s="52"/>
      <c r="C1509" s="76"/>
      <c r="D1509" s="185"/>
      <c r="E1509" s="76"/>
      <c r="F1509" s="76" t="str">
        <f>IF(E1509="","",IFERROR(VLOOKUP(E1509,Cadastro!$C$9:$D$1009,2,FALSE),"PROD. NÃO ENCONTRADO"))</f>
        <v/>
      </c>
      <c r="G1509" s="94"/>
      <c r="H1509" s="69" t="str">
        <f>IFERROR(G1509*VLOOKUP(E1509,Saldo!$P$8:$U$1009,6,FALSE),"")</f>
        <v/>
      </c>
      <c r="I1509" s="104" t="str">
        <f>IFERROR(IF(D1509="","",VLOOKUP(E1509,Saldo!$P$8:$Q$1009,2,FALSE)),"")</f>
        <v/>
      </c>
      <c r="J1509" s="76"/>
      <c r="K1509" s="28" t="str">
        <f t="shared" si="23"/>
        <v/>
      </c>
    </row>
    <row r="1510" spans="1:11" ht="18.95" customHeight="1" x14ac:dyDescent="0.25">
      <c r="A1510" s="52"/>
      <c r="C1510" s="76"/>
      <c r="D1510" s="185"/>
      <c r="E1510" s="76"/>
      <c r="F1510" s="76" t="str">
        <f>IF(E1510="","",IFERROR(VLOOKUP(E1510,Cadastro!$C$9:$D$1009,2,FALSE),"PROD. NÃO ENCONTRADO"))</f>
        <v/>
      </c>
      <c r="G1510" s="94"/>
      <c r="H1510" s="69" t="str">
        <f>IFERROR(G1510*VLOOKUP(E1510,Saldo!$P$8:$U$1009,6,FALSE),"")</f>
        <v/>
      </c>
      <c r="I1510" s="104" t="str">
        <f>IFERROR(IF(D1510="","",VLOOKUP(E1510,Saldo!$P$8:$Q$1009,2,FALSE)),"")</f>
        <v/>
      </c>
      <c r="J1510" s="76"/>
      <c r="K1510" s="28" t="str">
        <f t="shared" si="23"/>
        <v/>
      </c>
    </row>
    <row r="1511" spans="1:11" ht="18.95" customHeight="1" x14ac:dyDescent="0.25">
      <c r="A1511" s="52"/>
      <c r="C1511" s="76"/>
      <c r="D1511" s="185"/>
      <c r="E1511" s="76"/>
      <c r="F1511" s="76" t="str">
        <f>IF(E1511="","",IFERROR(VLOOKUP(E1511,Cadastro!$C$9:$D$1009,2,FALSE),"PROD. NÃO ENCONTRADO"))</f>
        <v/>
      </c>
      <c r="G1511" s="94"/>
      <c r="H1511" s="69" t="str">
        <f>IFERROR(G1511*VLOOKUP(E1511,Saldo!$P$8:$U$1009,6,FALSE),"")</f>
        <v/>
      </c>
      <c r="I1511" s="104" t="str">
        <f>IFERROR(IF(D1511="","",VLOOKUP(E1511,Saldo!$P$8:$Q$1009,2,FALSE)),"")</f>
        <v/>
      </c>
      <c r="J1511" s="76"/>
      <c r="K1511" s="28" t="str">
        <f t="shared" si="23"/>
        <v/>
      </c>
    </row>
    <row r="1512" spans="1:11" ht="18.95" customHeight="1" x14ac:dyDescent="0.25">
      <c r="A1512" s="52"/>
      <c r="C1512" s="76"/>
      <c r="D1512" s="185"/>
      <c r="E1512" s="76"/>
      <c r="F1512" s="76" t="str">
        <f>IF(E1512="","",IFERROR(VLOOKUP(E1512,Cadastro!$C$9:$D$1009,2,FALSE),"PROD. NÃO ENCONTRADO"))</f>
        <v/>
      </c>
      <c r="G1512" s="94"/>
      <c r="H1512" s="69" t="str">
        <f>IFERROR(G1512*VLOOKUP(E1512,Saldo!$P$8:$U$1009,6,FALSE),"")</f>
        <v/>
      </c>
      <c r="I1512" s="104" t="str">
        <f>IFERROR(IF(D1512="","",VLOOKUP(E1512,Saldo!$P$8:$Q$1009,2,FALSE)),"")</f>
        <v/>
      </c>
      <c r="J1512" s="76"/>
      <c r="K1512" s="28" t="str">
        <f t="shared" si="23"/>
        <v/>
      </c>
    </row>
    <row r="1513" spans="1:11" ht="18.95" customHeight="1" x14ac:dyDescent="0.25">
      <c r="A1513" s="52"/>
      <c r="C1513" s="76"/>
      <c r="D1513" s="185"/>
      <c r="E1513" s="76"/>
      <c r="F1513" s="76" t="str">
        <f>IF(E1513="","",IFERROR(VLOOKUP(E1513,Cadastro!$C$9:$D$1009,2,FALSE),"PROD. NÃO ENCONTRADO"))</f>
        <v/>
      </c>
      <c r="G1513" s="94"/>
      <c r="H1513" s="69" t="str">
        <f>IFERROR(G1513*VLOOKUP(E1513,Saldo!$P$8:$U$1009,6,FALSE),"")</f>
        <v/>
      </c>
      <c r="I1513" s="104" t="str">
        <f>IFERROR(IF(D1513="","",VLOOKUP(E1513,Saldo!$P$8:$Q$1009,2,FALSE)),"")</f>
        <v/>
      </c>
      <c r="J1513" s="76"/>
      <c r="K1513" s="28" t="str">
        <f t="shared" si="23"/>
        <v/>
      </c>
    </row>
    <row r="1514" spans="1:11" ht="18.95" customHeight="1" x14ac:dyDescent="0.25">
      <c r="A1514" s="52"/>
      <c r="C1514" s="76"/>
      <c r="D1514" s="185"/>
      <c r="E1514" s="76"/>
      <c r="F1514" s="76" t="str">
        <f>IF(E1514="","",IFERROR(VLOOKUP(E1514,Cadastro!$C$9:$D$1009,2,FALSE),"PROD. NÃO ENCONTRADO"))</f>
        <v/>
      </c>
      <c r="G1514" s="94"/>
      <c r="H1514" s="69" t="str">
        <f>IFERROR(G1514*VLOOKUP(E1514,Saldo!$P$8:$U$1009,6,FALSE),"")</f>
        <v/>
      </c>
      <c r="I1514" s="104" t="str">
        <f>IFERROR(IF(D1514="","",VLOOKUP(E1514,Saldo!$P$8:$Q$1009,2,FALSE)),"")</f>
        <v/>
      </c>
      <c r="J1514" s="76"/>
      <c r="K1514" s="28" t="str">
        <f t="shared" si="23"/>
        <v/>
      </c>
    </row>
    <row r="1515" spans="1:11" ht="18.95" customHeight="1" x14ac:dyDescent="0.25">
      <c r="A1515" s="52"/>
      <c r="C1515" s="76"/>
      <c r="D1515" s="185"/>
      <c r="E1515" s="76"/>
      <c r="F1515" s="76" t="str">
        <f>IF(E1515="","",IFERROR(VLOOKUP(E1515,Cadastro!$C$9:$D$1009,2,FALSE),"PROD. NÃO ENCONTRADO"))</f>
        <v/>
      </c>
      <c r="G1515" s="94"/>
      <c r="H1515" s="69" t="str">
        <f>IFERROR(G1515*VLOOKUP(E1515,Saldo!$P$8:$U$1009,6,FALSE),"")</f>
        <v/>
      </c>
      <c r="I1515" s="104" t="str">
        <f>IFERROR(IF(D1515="","",VLOOKUP(E1515,Saldo!$P$8:$Q$1009,2,FALSE)),"")</f>
        <v/>
      </c>
      <c r="J1515" s="76"/>
      <c r="K1515" s="28" t="str">
        <f t="shared" si="23"/>
        <v/>
      </c>
    </row>
    <row r="1516" spans="1:11" ht="18.95" customHeight="1" x14ac:dyDescent="0.25">
      <c r="A1516" s="52"/>
      <c r="C1516" s="76"/>
      <c r="D1516" s="185"/>
      <c r="E1516" s="76"/>
      <c r="F1516" s="76" t="str">
        <f>IF(E1516="","",IFERROR(VLOOKUP(E1516,Cadastro!$C$9:$D$1009,2,FALSE),"PROD. NÃO ENCONTRADO"))</f>
        <v/>
      </c>
      <c r="G1516" s="94"/>
      <c r="H1516" s="69" t="str">
        <f>IFERROR(G1516*VLOOKUP(E1516,Saldo!$P$8:$U$1009,6,FALSE),"")</f>
        <v/>
      </c>
      <c r="I1516" s="104" t="str">
        <f>IFERROR(IF(D1516="","",VLOOKUP(E1516,Saldo!$P$8:$Q$1009,2,FALSE)),"")</f>
        <v/>
      </c>
      <c r="J1516" s="76"/>
      <c r="K1516" s="28" t="str">
        <f t="shared" si="23"/>
        <v/>
      </c>
    </row>
    <row r="1517" spans="1:11" ht="18.95" customHeight="1" x14ac:dyDescent="0.25">
      <c r="A1517" s="52"/>
      <c r="C1517" s="76"/>
      <c r="D1517" s="185"/>
      <c r="E1517" s="76"/>
      <c r="F1517" s="76" t="str">
        <f>IF(E1517="","",IFERROR(VLOOKUP(E1517,Cadastro!$C$9:$D$1009,2,FALSE),"PROD. NÃO ENCONTRADO"))</f>
        <v/>
      </c>
      <c r="G1517" s="94"/>
      <c r="H1517" s="69" t="str">
        <f>IFERROR(G1517*VLOOKUP(E1517,Saldo!$P$8:$U$1009,6,FALSE),"")</f>
        <v/>
      </c>
      <c r="I1517" s="104" t="str">
        <f>IFERROR(IF(D1517="","",VLOOKUP(E1517,Saldo!$P$8:$Q$1009,2,FALSE)),"")</f>
        <v/>
      </c>
      <c r="J1517" s="76"/>
      <c r="K1517" s="28" t="str">
        <f t="shared" si="23"/>
        <v/>
      </c>
    </row>
    <row r="1518" spans="1:11" ht="18.95" customHeight="1" x14ac:dyDescent="0.25">
      <c r="A1518" s="52"/>
      <c r="C1518" s="76"/>
      <c r="D1518" s="185"/>
      <c r="E1518" s="76"/>
      <c r="F1518" s="76" t="str">
        <f>IF(E1518="","",IFERROR(VLOOKUP(E1518,Cadastro!$C$9:$D$1009,2,FALSE),"PROD. NÃO ENCONTRADO"))</f>
        <v/>
      </c>
      <c r="G1518" s="94"/>
      <c r="H1518" s="69" t="str">
        <f>IFERROR(G1518*VLOOKUP(E1518,Saldo!$P$8:$U$1009,6,FALSE),"")</f>
        <v/>
      </c>
      <c r="I1518" s="104" t="str">
        <f>IFERROR(IF(D1518="","",VLOOKUP(E1518,Saldo!$P$8:$Q$1009,2,FALSE)),"")</f>
        <v/>
      </c>
      <c r="J1518" s="76"/>
      <c r="K1518" s="28" t="str">
        <f t="shared" si="23"/>
        <v/>
      </c>
    </row>
    <row r="1519" spans="1:11" ht="18.95" customHeight="1" x14ac:dyDescent="0.25">
      <c r="A1519" s="52"/>
      <c r="C1519" s="76"/>
      <c r="D1519" s="185"/>
      <c r="E1519" s="76"/>
      <c r="F1519" s="76" t="str">
        <f>IF(E1519="","",IFERROR(VLOOKUP(E1519,Cadastro!$C$9:$D$1009,2,FALSE),"PROD. NÃO ENCONTRADO"))</f>
        <v/>
      </c>
      <c r="G1519" s="94"/>
      <c r="H1519" s="69" t="str">
        <f>IFERROR(G1519*VLOOKUP(E1519,Saldo!$P$8:$U$1009,6,FALSE),"")</f>
        <v/>
      </c>
      <c r="I1519" s="104" t="str">
        <f>IFERROR(IF(D1519="","",VLOOKUP(E1519,Saldo!$P$8:$Q$1009,2,FALSE)),"")</f>
        <v/>
      </c>
      <c r="J1519" s="76"/>
      <c r="K1519" s="28" t="str">
        <f t="shared" si="23"/>
        <v/>
      </c>
    </row>
    <row r="1520" spans="1:11" ht="18.95" customHeight="1" x14ac:dyDescent="0.25">
      <c r="A1520" s="52"/>
      <c r="C1520" s="76"/>
      <c r="D1520" s="185"/>
      <c r="E1520" s="76"/>
      <c r="F1520" s="76" t="str">
        <f>IF(E1520="","",IFERROR(VLOOKUP(E1520,Cadastro!$C$9:$D$1009,2,FALSE),"PROD. NÃO ENCONTRADO"))</f>
        <v/>
      </c>
      <c r="G1520" s="94"/>
      <c r="H1520" s="69" t="str">
        <f>IFERROR(G1520*VLOOKUP(E1520,Saldo!$P$8:$U$1009,6,FALSE),"")</f>
        <v/>
      </c>
      <c r="I1520" s="104" t="str">
        <f>IFERROR(IF(D1520="","",VLOOKUP(E1520,Saldo!$P$8:$Q$1009,2,FALSE)),"")</f>
        <v/>
      </c>
      <c r="J1520" s="76"/>
      <c r="K1520" s="28" t="str">
        <f t="shared" si="23"/>
        <v/>
      </c>
    </row>
    <row r="1521" spans="1:11" ht="18.95" customHeight="1" x14ac:dyDescent="0.25">
      <c r="A1521" s="52"/>
      <c r="C1521" s="76"/>
      <c r="D1521" s="185"/>
      <c r="E1521" s="76"/>
      <c r="F1521" s="76" t="str">
        <f>IF(E1521="","",IFERROR(VLOOKUP(E1521,Cadastro!$C$9:$D$1009,2,FALSE),"PROD. NÃO ENCONTRADO"))</f>
        <v/>
      </c>
      <c r="G1521" s="94"/>
      <c r="H1521" s="69" t="str">
        <f>IFERROR(G1521*VLOOKUP(E1521,Saldo!$P$8:$U$1009,6,FALSE),"")</f>
        <v/>
      </c>
      <c r="I1521" s="104" t="str">
        <f>IFERROR(IF(D1521="","",VLOOKUP(E1521,Saldo!$P$8:$Q$1009,2,FALSE)),"")</f>
        <v/>
      </c>
      <c r="J1521" s="76"/>
      <c r="K1521" s="28" t="str">
        <f t="shared" si="23"/>
        <v/>
      </c>
    </row>
    <row r="1522" spans="1:11" ht="18.95" customHeight="1" x14ac:dyDescent="0.25">
      <c r="A1522" s="52"/>
      <c r="C1522" s="76"/>
      <c r="D1522" s="185"/>
      <c r="E1522" s="76"/>
      <c r="F1522" s="76" t="str">
        <f>IF(E1522="","",IFERROR(VLOOKUP(E1522,Cadastro!$C$9:$D$1009,2,FALSE),"PROD. NÃO ENCONTRADO"))</f>
        <v/>
      </c>
      <c r="G1522" s="94"/>
      <c r="H1522" s="69" t="str">
        <f>IFERROR(G1522*VLOOKUP(E1522,Saldo!$P$8:$U$1009,6,FALSE),"")</f>
        <v/>
      </c>
      <c r="I1522" s="104" t="str">
        <f>IFERROR(IF(D1522="","",VLOOKUP(E1522,Saldo!$P$8:$Q$1009,2,FALSE)),"")</f>
        <v/>
      </c>
      <c r="J1522" s="76"/>
      <c r="K1522" s="28" t="str">
        <f t="shared" si="23"/>
        <v/>
      </c>
    </row>
    <row r="1523" spans="1:11" ht="18.95" customHeight="1" x14ac:dyDescent="0.25">
      <c r="A1523" s="52"/>
      <c r="C1523" s="76"/>
      <c r="D1523" s="185"/>
      <c r="E1523" s="76"/>
      <c r="F1523" s="76" t="str">
        <f>IF(E1523="","",IFERROR(VLOOKUP(E1523,Cadastro!$C$9:$D$1009,2,FALSE),"PROD. NÃO ENCONTRADO"))</f>
        <v/>
      </c>
      <c r="G1523" s="94"/>
      <c r="H1523" s="69" t="str">
        <f>IFERROR(G1523*VLOOKUP(E1523,Saldo!$P$8:$U$1009,6,FALSE),"")</f>
        <v/>
      </c>
      <c r="I1523" s="104" t="str">
        <f>IFERROR(IF(D1523="","",VLOOKUP(E1523,Saldo!$P$8:$Q$1009,2,FALSE)),"")</f>
        <v/>
      </c>
      <c r="J1523" s="76"/>
      <c r="K1523" s="28" t="str">
        <f t="shared" si="23"/>
        <v/>
      </c>
    </row>
    <row r="1524" spans="1:11" ht="18.95" customHeight="1" x14ac:dyDescent="0.25">
      <c r="A1524" s="52"/>
      <c r="C1524" s="76"/>
      <c r="D1524" s="185"/>
      <c r="E1524" s="76"/>
      <c r="F1524" s="76" t="str">
        <f>IF(E1524="","",IFERROR(VLOOKUP(E1524,Cadastro!$C$9:$D$1009,2,FALSE),"PROD. NÃO ENCONTRADO"))</f>
        <v/>
      </c>
      <c r="G1524" s="94"/>
      <c r="H1524" s="69" t="str">
        <f>IFERROR(G1524*VLOOKUP(E1524,Saldo!$P$8:$U$1009,6,FALSE),"")</f>
        <v/>
      </c>
      <c r="I1524" s="104" t="str">
        <f>IFERROR(IF(D1524="","",VLOOKUP(E1524,Saldo!$P$8:$Q$1009,2,FALSE)),"")</f>
        <v/>
      </c>
      <c r="J1524" s="76"/>
      <c r="K1524" s="28" t="str">
        <f t="shared" si="23"/>
        <v/>
      </c>
    </row>
    <row r="1525" spans="1:11" ht="18.95" customHeight="1" x14ac:dyDescent="0.25">
      <c r="A1525" s="52"/>
      <c r="C1525" s="76"/>
      <c r="D1525" s="185"/>
      <c r="E1525" s="76"/>
      <c r="F1525" s="76" t="str">
        <f>IF(E1525="","",IFERROR(VLOOKUP(E1525,Cadastro!$C$9:$D$1009,2,FALSE),"PROD. NÃO ENCONTRADO"))</f>
        <v/>
      </c>
      <c r="G1525" s="94"/>
      <c r="H1525" s="69" t="str">
        <f>IFERROR(G1525*VLOOKUP(E1525,Saldo!$P$8:$U$1009,6,FALSE),"")</f>
        <v/>
      </c>
      <c r="I1525" s="104" t="str">
        <f>IFERROR(IF(D1525="","",VLOOKUP(E1525,Saldo!$P$8:$Q$1009,2,FALSE)),"")</f>
        <v/>
      </c>
      <c r="J1525" s="76"/>
      <c r="K1525" s="28" t="str">
        <f t="shared" si="23"/>
        <v/>
      </c>
    </row>
    <row r="1526" spans="1:11" ht="18.95" customHeight="1" x14ac:dyDescent="0.25">
      <c r="A1526" s="52"/>
      <c r="C1526" s="76"/>
      <c r="D1526" s="185"/>
      <c r="E1526" s="76"/>
      <c r="F1526" s="76" t="str">
        <f>IF(E1526="","",IFERROR(VLOOKUP(E1526,Cadastro!$C$9:$D$1009,2,FALSE),"PROD. NÃO ENCONTRADO"))</f>
        <v/>
      </c>
      <c r="G1526" s="94"/>
      <c r="H1526" s="69" t="str">
        <f>IFERROR(G1526*VLOOKUP(E1526,Saldo!$P$8:$U$1009,6,FALSE),"")</f>
        <v/>
      </c>
      <c r="I1526" s="104" t="str">
        <f>IFERROR(IF(D1526="","",VLOOKUP(E1526,Saldo!$P$8:$Q$1009,2,FALSE)),"")</f>
        <v/>
      </c>
      <c r="J1526" s="76"/>
      <c r="K1526" s="28" t="str">
        <f t="shared" si="23"/>
        <v/>
      </c>
    </row>
    <row r="1527" spans="1:11" ht="18.95" customHeight="1" x14ac:dyDescent="0.25">
      <c r="A1527" s="52"/>
      <c r="C1527" s="76"/>
      <c r="D1527" s="185"/>
      <c r="E1527" s="76"/>
      <c r="F1527" s="76" t="str">
        <f>IF(E1527="","",IFERROR(VLOOKUP(E1527,Cadastro!$C$9:$D$1009,2,FALSE),"PROD. NÃO ENCONTRADO"))</f>
        <v/>
      </c>
      <c r="G1527" s="94"/>
      <c r="H1527" s="69" t="str">
        <f>IFERROR(G1527*VLOOKUP(E1527,Saldo!$P$8:$U$1009,6,FALSE),"")</f>
        <v/>
      </c>
      <c r="I1527" s="104" t="str">
        <f>IFERROR(IF(D1527="","",VLOOKUP(E1527,Saldo!$P$8:$Q$1009,2,FALSE)),"")</f>
        <v/>
      </c>
      <c r="J1527" s="76"/>
      <c r="K1527" s="28" t="str">
        <f t="shared" si="23"/>
        <v/>
      </c>
    </row>
    <row r="1528" spans="1:11" ht="18.95" customHeight="1" x14ac:dyDescent="0.25">
      <c r="A1528" s="52"/>
      <c r="C1528" s="76"/>
      <c r="D1528" s="185"/>
      <c r="E1528" s="76"/>
      <c r="F1528" s="76" t="str">
        <f>IF(E1528="","",IFERROR(VLOOKUP(E1528,Cadastro!$C$9:$D$1009,2,FALSE),"PROD. NÃO ENCONTRADO"))</f>
        <v/>
      </c>
      <c r="G1528" s="94"/>
      <c r="H1528" s="69" t="str">
        <f>IFERROR(G1528*VLOOKUP(E1528,Saldo!$P$8:$U$1009,6,FALSE),"")</f>
        <v/>
      </c>
      <c r="I1528" s="104" t="str">
        <f>IFERROR(IF(D1528="","",VLOOKUP(E1528,Saldo!$P$8:$Q$1009,2,FALSE)),"")</f>
        <v/>
      </c>
      <c r="J1528" s="76"/>
      <c r="K1528" s="28" t="str">
        <f t="shared" si="23"/>
        <v/>
      </c>
    </row>
    <row r="1529" spans="1:11" ht="18.95" customHeight="1" x14ac:dyDescent="0.25">
      <c r="A1529" s="52"/>
      <c r="C1529" s="76"/>
      <c r="D1529" s="185"/>
      <c r="E1529" s="76"/>
      <c r="F1529" s="76" t="str">
        <f>IF(E1529="","",IFERROR(VLOOKUP(E1529,Cadastro!$C$9:$D$1009,2,FALSE),"PROD. NÃO ENCONTRADO"))</f>
        <v/>
      </c>
      <c r="G1529" s="94"/>
      <c r="H1529" s="69" t="str">
        <f>IFERROR(G1529*VLOOKUP(E1529,Saldo!$P$8:$U$1009,6,FALSE),"")</f>
        <v/>
      </c>
      <c r="I1529" s="104" t="str">
        <f>IFERROR(IF(D1529="","",VLOOKUP(E1529,Saldo!$P$8:$Q$1009,2,FALSE)),"")</f>
        <v/>
      </c>
      <c r="J1529" s="76"/>
      <c r="K1529" s="28" t="str">
        <f t="shared" si="23"/>
        <v/>
      </c>
    </row>
    <row r="1530" spans="1:11" ht="18.95" customHeight="1" x14ac:dyDescent="0.25">
      <c r="A1530" s="52"/>
      <c r="C1530" s="76"/>
      <c r="D1530" s="185"/>
      <c r="E1530" s="76"/>
      <c r="F1530" s="76" t="str">
        <f>IF(E1530="","",IFERROR(VLOOKUP(E1530,Cadastro!$C$9:$D$1009,2,FALSE),"PROD. NÃO ENCONTRADO"))</f>
        <v/>
      </c>
      <c r="G1530" s="94"/>
      <c r="H1530" s="69" t="str">
        <f>IFERROR(G1530*VLOOKUP(E1530,Saldo!$P$8:$U$1009,6,FALSE),"")</f>
        <v/>
      </c>
      <c r="I1530" s="104" t="str">
        <f>IFERROR(IF(D1530="","",VLOOKUP(E1530,Saldo!$P$8:$Q$1009,2,FALSE)),"")</f>
        <v/>
      </c>
      <c r="J1530" s="76"/>
      <c r="K1530" s="28" t="str">
        <f t="shared" si="23"/>
        <v/>
      </c>
    </row>
    <row r="1531" spans="1:11" ht="18.95" customHeight="1" x14ac:dyDescent="0.25">
      <c r="A1531" s="52"/>
      <c r="C1531" s="76"/>
      <c r="D1531" s="185"/>
      <c r="E1531" s="76"/>
      <c r="F1531" s="76" t="str">
        <f>IF(E1531="","",IFERROR(VLOOKUP(E1531,Cadastro!$C$9:$D$1009,2,FALSE),"PROD. NÃO ENCONTRADO"))</f>
        <v/>
      </c>
      <c r="G1531" s="94"/>
      <c r="H1531" s="69" t="str">
        <f>IFERROR(G1531*VLOOKUP(E1531,Saldo!$P$8:$U$1009,6,FALSE),"")</f>
        <v/>
      </c>
      <c r="I1531" s="104" t="str">
        <f>IFERROR(IF(D1531="","",VLOOKUP(E1531,Saldo!$P$8:$Q$1009,2,FALSE)),"")</f>
        <v/>
      </c>
      <c r="J1531" s="76"/>
      <c r="K1531" s="28" t="str">
        <f t="shared" si="23"/>
        <v/>
      </c>
    </row>
    <row r="1532" spans="1:11" ht="18.95" customHeight="1" x14ac:dyDescent="0.25">
      <c r="A1532" s="52"/>
      <c r="C1532" s="76"/>
      <c r="D1532" s="185"/>
      <c r="E1532" s="76"/>
      <c r="F1532" s="76" t="str">
        <f>IF(E1532="","",IFERROR(VLOOKUP(E1532,Cadastro!$C$9:$D$1009,2,FALSE),"PROD. NÃO ENCONTRADO"))</f>
        <v/>
      </c>
      <c r="G1532" s="94"/>
      <c r="H1532" s="69" t="str">
        <f>IFERROR(G1532*VLOOKUP(E1532,Saldo!$P$8:$U$1009,6,FALSE),"")</f>
        <v/>
      </c>
      <c r="I1532" s="104" t="str">
        <f>IFERROR(IF(D1532="","",VLOOKUP(E1532,Saldo!$P$8:$Q$1009,2,FALSE)),"")</f>
        <v/>
      </c>
      <c r="J1532" s="76"/>
      <c r="K1532" s="28" t="str">
        <f t="shared" si="23"/>
        <v/>
      </c>
    </row>
    <row r="1533" spans="1:11" ht="18.95" customHeight="1" x14ac:dyDescent="0.25">
      <c r="A1533" s="52"/>
      <c r="C1533" s="76"/>
      <c r="D1533" s="185"/>
      <c r="E1533" s="76"/>
      <c r="F1533" s="76" t="str">
        <f>IF(E1533="","",IFERROR(VLOOKUP(E1533,Cadastro!$C$9:$D$1009,2,FALSE),"PROD. NÃO ENCONTRADO"))</f>
        <v/>
      </c>
      <c r="G1533" s="94"/>
      <c r="H1533" s="69" t="str">
        <f>IFERROR(G1533*VLOOKUP(E1533,Saldo!$P$8:$U$1009,6,FALSE),"")</f>
        <v/>
      </c>
      <c r="I1533" s="104" t="str">
        <f>IFERROR(IF(D1533="","",VLOOKUP(E1533,Saldo!$P$8:$Q$1009,2,FALSE)),"")</f>
        <v/>
      </c>
      <c r="J1533" s="76"/>
      <c r="K1533" s="28" t="str">
        <f t="shared" si="23"/>
        <v/>
      </c>
    </row>
    <row r="1534" spans="1:11" ht="18.95" customHeight="1" x14ac:dyDescent="0.25">
      <c r="A1534" s="52"/>
      <c r="C1534" s="76"/>
      <c r="D1534" s="185"/>
      <c r="E1534" s="76"/>
      <c r="F1534" s="76" t="str">
        <f>IF(E1534="","",IFERROR(VLOOKUP(E1534,Cadastro!$C$9:$D$1009,2,FALSE),"PROD. NÃO ENCONTRADO"))</f>
        <v/>
      </c>
      <c r="G1534" s="94"/>
      <c r="H1534" s="69" t="str">
        <f>IFERROR(G1534*VLOOKUP(E1534,Saldo!$P$8:$U$1009,6,FALSE),"")</f>
        <v/>
      </c>
      <c r="I1534" s="104" t="str">
        <f>IFERROR(IF(D1534="","",VLOOKUP(E1534,Saldo!$P$8:$Q$1009,2,FALSE)),"")</f>
        <v/>
      </c>
      <c r="J1534" s="76"/>
      <c r="K1534" s="28" t="str">
        <f t="shared" si="23"/>
        <v/>
      </c>
    </row>
    <row r="1535" spans="1:11" ht="18.95" customHeight="1" x14ac:dyDescent="0.25">
      <c r="A1535" s="52"/>
      <c r="C1535" s="76"/>
      <c r="D1535" s="185"/>
      <c r="E1535" s="76"/>
      <c r="F1535" s="76" t="str">
        <f>IF(E1535="","",IFERROR(VLOOKUP(E1535,Cadastro!$C$9:$D$1009,2,FALSE),"PROD. NÃO ENCONTRADO"))</f>
        <v/>
      </c>
      <c r="G1535" s="94"/>
      <c r="H1535" s="69" t="str">
        <f>IFERROR(G1535*VLOOKUP(E1535,Saldo!$P$8:$U$1009,6,FALSE),"")</f>
        <v/>
      </c>
      <c r="I1535" s="104" t="str">
        <f>IFERROR(IF(D1535="","",VLOOKUP(E1535,Saldo!$P$8:$Q$1009,2,FALSE)),"")</f>
        <v/>
      </c>
      <c r="J1535" s="76"/>
      <c r="K1535" s="28" t="str">
        <f t="shared" si="23"/>
        <v/>
      </c>
    </row>
    <row r="1536" spans="1:11" ht="18.95" customHeight="1" x14ac:dyDescent="0.25">
      <c r="A1536" s="52"/>
      <c r="C1536" s="76"/>
      <c r="D1536" s="185"/>
      <c r="E1536" s="76"/>
      <c r="F1536" s="76" t="str">
        <f>IF(E1536="","",IFERROR(VLOOKUP(E1536,Cadastro!$C$9:$D$1009,2,FALSE),"PROD. NÃO ENCONTRADO"))</f>
        <v/>
      </c>
      <c r="G1536" s="94"/>
      <c r="H1536" s="69" t="str">
        <f>IFERROR(G1536*VLOOKUP(E1536,Saldo!$P$8:$U$1009,6,FALSE),"")</f>
        <v/>
      </c>
      <c r="I1536" s="104" t="str">
        <f>IFERROR(IF(D1536="","",VLOOKUP(E1536,Saldo!$P$8:$Q$1009,2,FALSE)),"")</f>
        <v/>
      </c>
      <c r="J1536" s="76"/>
      <c r="K1536" s="28" t="str">
        <f t="shared" si="23"/>
        <v/>
      </c>
    </row>
    <row r="1537" spans="1:11" ht="18.95" customHeight="1" x14ac:dyDescent="0.25">
      <c r="A1537" s="52"/>
      <c r="C1537" s="76"/>
      <c r="D1537" s="185"/>
      <c r="E1537" s="76"/>
      <c r="F1537" s="76" t="str">
        <f>IF(E1537="","",IFERROR(VLOOKUP(E1537,Cadastro!$C$9:$D$1009,2,FALSE),"PROD. NÃO ENCONTRADO"))</f>
        <v/>
      </c>
      <c r="G1537" s="94"/>
      <c r="H1537" s="69" t="str">
        <f>IFERROR(G1537*VLOOKUP(E1537,Saldo!$P$8:$U$1009,6,FALSE),"")</f>
        <v/>
      </c>
      <c r="I1537" s="104" t="str">
        <f>IFERROR(IF(D1537="","",VLOOKUP(E1537,Saldo!$P$8:$Q$1009,2,FALSE)),"")</f>
        <v/>
      </c>
      <c r="J1537" s="76"/>
      <c r="K1537" s="28" t="str">
        <f t="shared" si="23"/>
        <v/>
      </c>
    </row>
    <row r="1538" spans="1:11" ht="18.95" customHeight="1" x14ac:dyDescent="0.25">
      <c r="A1538" s="52"/>
      <c r="C1538" s="76"/>
      <c r="D1538" s="185"/>
      <c r="E1538" s="76"/>
      <c r="F1538" s="76" t="str">
        <f>IF(E1538="","",IFERROR(VLOOKUP(E1538,Cadastro!$C$9:$D$1009,2,FALSE),"PROD. NÃO ENCONTRADO"))</f>
        <v/>
      </c>
      <c r="G1538" s="94"/>
      <c r="H1538" s="69" t="str">
        <f>IFERROR(G1538*VLOOKUP(E1538,Saldo!$P$8:$U$1009,6,FALSE),"")</f>
        <v/>
      </c>
      <c r="I1538" s="104" t="str">
        <f>IFERROR(IF(D1538="","",VLOOKUP(E1538,Saldo!$P$8:$Q$1009,2,FALSE)),"")</f>
        <v/>
      </c>
      <c r="J1538" s="76"/>
      <c r="K1538" s="28" t="str">
        <f t="shared" si="23"/>
        <v/>
      </c>
    </row>
    <row r="1539" spans="1:11" ht="18.95" customHeight="1" x14ac:dyDescent="0.25">
      <c r="A1539" s="52"/>
      <c r="C1539" s="76"/>
      <c r="D1539" s="185"/>
      <c r="E1539" s="76"/>
      <c r="F1539" s="76" t="str">
        <f>IF(E1539="","",IFERROR(VLOOKUP(E1539,Cadastro!$C$9:$D$1009,2,FALSE),"PROD. NÃO ENCONTRADO"))</f>
        <v/>
      </c>
      <c r="G1539" s="94"/>
      <c r="H1539" s="69" t="str">
        <f>IFERROR(G1539*VLOOKUP(E1539,Saldo!$P$8:$U$1009,6,FALSE),"")</f>
        <v/>
      </c>
      <c r="I1539" s="104" t="str">
        <f>IFERROR(IF(D1539="","",VLOOKUP(E1539,Saldo!$P$8:$Q$1009,2,FALSE)),"")</f>
        <v/>
      </c>
      <c r="J1539" s="76"/>
      <c r="K1539" s="28" t="str">
        <f t="shared" si="23"/>
        <v/>
      </c>
    </row>
    <row r="1540" spans="1:11" ht="18.95" customHeight="1" x14ac:dyDescent="0.25">
      <c r="A1540" s="52"/>
      <c r="C1540" s="76"/>
      <c r="D1540" s="185"/>
      <c r="E1540" s="76"/>
      <c r="F1540" s="76" t="str">
        <f>IF(E1540="","",IFERROR(VLOOKUP(E1540,Cadastro!$C$9:$D$1009,2,FALSE),"PROD. NÃO ENCONTRADO"))</f>
        <v/>
      </c>
      <c r="G1540" s="94"/>
      <c r="H1540" s="69" t="str">
        <f>IFERROR(G1540*VLOOKUP(E1540,Saldo!$P$8:$U$1009,6,FALSE),"")</f>
        <v/>
      </c>
      <c r="I1540" s="104" t="str">
        <f>IFERROR(IF(D1540="","",VLOOKUP(E1540,Saldo!$P$8:$Q$1009,2,FALSE)),"")</f>
        <v/>
      </c>
      <c r="J1540" s="76"/>
      <c r="K1540" s="28" t="str">
        <f t="shared" si="23"/>
        <v/>
      </c>
    </row>
    <row r="1541" spans="1:11" ht="18.95" customHeight="1" x14ac:dyDescent="0.25">
      <c r="A1541" s="52"/>
      <c r="C1541" s="76"/>
      <c r="D1541" s="185"/>
      <c r="E1541" s="76"/>
      <c r="F1541" s="76" t="str">
        <f>IF(E1541="","",IFERROR(VLOOKUP(E1541,Cadastro!$C$9:$D$1009,2,FALSE),"PROD. NÃO ENCONTRADO"))</f>
        <v/>
      </c>
      <c r="G1541" s="94"/>
      <c r="H1541" s="69" t="str">
        <f>IFERROR(G1541*VLOOKUP(E1541,Saldo!$P$8:$U$1009,6,FALSE),"")</f>
        <v/>
      </c>
      <c r="I1541" s="104" t="str">
        <f>IFERROR(IF(D1541="","",VLOOKUP(E1541,Saldo!$P$8:$Q$1009,2,FALSE)),"")</f>
        <v/>
      </c>
      <c r="J1541" s="76"/>
      <c r="K1541" s="28" t="str">
        <f t="shared" si="23"/>
        <v/>
      </c>
    </row>
    <row r="1542" spans="1:11" ht="18.95" customHeight="1" x14ac:dyDescent="0.25">
      <c r="A1542" s="52"/>
      <c r="C1542" s="76"/>
      <c r="D1542" s="185"/>
      <c r="E1542" s="76"/>
      <c r="F1542" s="76" t="str">
        <f>IF(E1542="","",IFERROR(VLOOKUP(E1542,Cadastro!$C$9:$D$1009,2,FALSE),"PROD. NÃO ENCONTRADO"))</f>
        <v/>
      </c>
      <c r="G1542" s="94"/>
      <c r="H1542" s="69" t="str">
        <f>IFERROR(G1542*VLOOKUP(E1542,Saldo!$P$8:$U$1009,6,FALSE),"")</f>
        <v/>
      </c>
      <c r="I1542" s="104" t="str">
        <f>IFERROR(IF(D1542="","",VLOOKUP(E1542,Saldo!$P$8:$Q$1009,2,FALSE)),"")</f>
        <v/>
      </c>
      <c r="J1542" s="76"/>
      <c r="K1542" s="28" t="str">
        <f t="shared" si="23"/>
        <v/>
      </c>
    </row>
    <row r="1543" spans="1:11" ht="18.95" customHeight="1" x14ac:dyDescent="0.25">
      <c r="A1543" s="52"/>
      <c r="C1543" s="76"/>
      <c r="D1543" s="185"/>
      <c r="E1543" s="76"/>
      <c r="F1543" s="76" t="str">
        <f>IF(E1543="","",IFERROR(VLOOKUP(E1543,Cadastro!$C$9:$D$1009,2,FALSE),"PROD. NÃO ENCONTRADO"))</f>
        <v/>
      </c>
      <c r="G1543" s="94"/>
      <c r="H1543" s="69" t="str">
        <f>IFERROR(G1543*VLOOKUP(E1543,Saldo!$P$8:$U$1009,6,FALSE),"")</f>
        <v/>
      </c>
      <c r="I1543" s="104" t="str">
        <f>IFERROR(IF(D1543="","",VLOOKUP(E1543,Saldo!$P$8:$Q$1009,2,FALSE)),"")</f>
        <v/>
      </c>
      <c r="J1543" s="76"/>
      <c r="K1543" s="28" t="str">
        <f t="shared" si="23"/>
        <v/>
      </c>
    </row>
    <row r="1544" spans="1:11" ht="18.95" customHeight="1" x14ac:dyDescent="0.25">
      <c r="A1544" s="52"/>
      <c r="C1544" s="76"/>
      <c r="D1544" s="185"/>
      <c r="E1544" s="76"/>
      <c r="F1544" s="76" t="str">
        <f>IF(E1544="","",IFERROR(VLOOKUP(E1544,Cadastro!$C$9:$D$1009,2,FALSE),"PROD. NÃO ENCONTRADO"))</f>
        <v/>
      </c>
      <c r="G1544" s="94"/>
      <c r="H1544" s="69" t="str">
        <f>IFERROR(G1544*VLOOKUP(E1544,Saldo!$P$8:$U$1009,6,FALSE),"")</f>
        <v/>
      </c>
      <c r="I1544" s="104" t="str">
        <f>IFERROR(IF(D1544="","",VLOOKUP(E1544,Saldo!$P$8:$Q$1009,2,FALSE)),"")</f>
        <v/>
      </c>
      <c r="J1544" s="76"/>
      <c r="K1544" s="28" t="str">
        <f t="shared" si="23"/>
        <v/>
      </c>
    </row>
    <row r="1545" spans="1:11" ht="18.95" customHeight="1" x14ac:dyDescent="0.25">
      <c r="A1545" s="52"/>
      <c r="C1545" s="76"/>
      <c r="D1545" s="185"/>
      <c r="E1545" s="76"/>
      <c r="F1545" s="76" t="str">
        <f>IF(E1545="","",IFERROR(VLOOKUP(E1545,Cadastro!$C$9:$D$1009,2,FALSE),"PROD. NÃO ENCONTRADO"))</f>
        <v/>
      </c>
      <c r="G1545" s="94"/>
      <c r="H1545" s="69" t="str">
        <f>IFERROR(G1545*VLOOKUP(E1545,Saldo!$P$8:$U$1009,6,FALSE),"")</f>
        <v/>
      </c>
      <c r="I1545" s="104" t="str">
        <f>IFERROR(IF(D1545="","",VLOOKUP(E1545,Saldo!$P$8:$Q$1009,2,FALSE)),"")</f>
        <v/>
      </c>
      <c r="J1545" s="76"/>
      <c r="K1545" s="28" t="str">
        <f t="shared" si="23"/>
        <v/>
      </c>
    </row>
    <row r="1546" spans="1:11" ht="18.95" customHeight="1" x14ac:dyDescent="0.25">
      <c r="A1546" s="52"/>
      <c r="C1546" s="76"/>
      <c r="D1546" s="185"/>
      <c r="E1546" s="76"/>
      <c r="F1546" s="76" t="str">
        <f>IF(E1546="","",IFERROR(VLOOKUP(E1546,Cadastro!$C$9:$D$1009,2,FALSE),"PROD. NÃO ENCONTRADO"))</f>
        <v/>
      </c>
      <c r="G1546" s="94"/>
      <c r="H1546" s="69" t="str">
        <f>IFERROR(G1546*VLOOKUP(E1546,Saldo!$P$8:$U$1009,6,FALSE),"")</f>
        <v/>
      </c>
      <c r="I1546" s="104" t="str">
        <f>IFERROR(IF(D1546="","",VLOOKUP(E1546,Saldo!$P$8:$Q$1009,2,FALSE)),"")</f>
        <v/>
      </c>
      <c r="J1546" s="76"/>
      <c r="K1546" s="28" t="str">
        <f t="shared" ref="K1546:K1609" si="24">IF(D1546="","",MONTH(D1546))</f>
        <v/>
      </c>
    </row>
    <row r="1547" spans="1:11" ht="18.95" customHeight="1" x14ac:dyDescent="0.25">
      <c r="A1547" s="52"/>
      <c r="C1547" s="76"/>
      <c r="D1547" s="185"/>
      <c r="E1547" s="76"/>
      <c r="F1547" s="76" t="str">
        <f>IF(E1547="","",IFERROR(VLOOKUP(E1547,Cadastro!$C$9:$D$1009,2,FALSE),"PROD. NÃO ENCONTRADO"))</f>
        <v/>
      </c>
      <c r="G1547" s="94"/>
      <c r="H1547" s="69" t="str">
        <f>IFERROR(G1547*VLOOKUP(E1547,Saldo!$P$8:$U$1009,6,FALSE),"")</f>
        <v/>
      </c>
      <c r="I1547" s="104" t="str">
        <f>IFERROR(IF(D1547="","",VLOOKUP(E1547,Saldo!$P$8:$Q$1009,2,FALSE)),"")</f>
        <v/>
      </c>
      <c r="J1547" s="76"/>
      <c r="K1547" s="28" t="str">
        <f t="shared" si="24"/>
        <v/>
      </c>
    </row>
    <row r="1548" spans="1:11" ht="18.95" customHeight="1" x14ac:dyDescent="0.25">
      <c r="A1548" s="52"/>
      <c r="C1548" s="76"/>
      <c r="D1548" s="185"/>
      <c r="E1548" s="76"/>
      <c r="F1548" s="76" t="str">
        <f>IF(E1548="","",IFERROR(VLOOKUP(E1548,Cadastro!$C$9:$D$1009,2,FALSE),"PROD. NÃO ENCONTRADO"))</f>
        <v/>
      </c>
      <c r="G1548" s="94"/>
      <c r="H1548" s="69" t="str">
        <f>IFERROR(G1548*VLOOKUP(E1548,Saldo!$P$8:$U$1009,6,FALSE),"")</f>
        <v/>
      </c>
      <c r="I1548" s="104" t="str">
        <f>IFERROR(IF(D1548="","",VLOOKUP(E1548,Saldo!$P$8:$Q$1009,2,FALSE)),"")</f>
        <v/>
      </c>
      <c r="J1548" s="76"/>
      <c r="K1548" s="28" t="str">
        <f t="shared" si="24"/>
        <v/>
      </c>
    </row>
    <row r="1549" spans="1:11" ht="18.95" customHeight="1" x14ac:dyDescent="0.25">
      <c r="A1549" s="52"/>
      <c r="C1549" s="76"/>
      <c r="D1549" s="185"/>
      <c r="E1549" s="76"/>
      <c r="F1549" s="76" t="str">
        <f>IF(E1549="","",IFERROR(VLOOKUP(E1549,Cadastro!$C$9:$D$1009,2,FALSE),"PROD. NÃO ENCONTRADO"))</f>
        <v/>
      </c>
      <c r="G1549" s="94"/>
      <c r="H1549" s="69" t="str">
        <f>IFERROR(G1549*VLOOKUP(E1549,Saldo!$P$8:$U$1009,6,FALSE),"")</f>
        <v/>
      </c>
      <c r="I1549" s="104" t="str">
        <f>IFERROR(IF(D1549="","",VLOOKUP(E1549,Saldo!$P$8:$Q$1009,2,FALSE)),"")</f>
        <v/>
      </c>
      <c r="J1549" s="76"/>
      <c r="K1549" s="28" t="str">
        <f t="shared" si="24"/>
        <v/>
      </c>
    </row>
    <row r="1550" spans="1:11" ht="18.95" customHeight="1" x14ac:dyDescent="0.25">
      <c r="A1550" s="52"/>
      <c r="C1550" s="76"/>
      <c r="D1550" s="185"/>
      <c r="E1550" s="76"/>
      <c r="F1550" s="76" t="str">
        <f>IF(E1550="","",IFERROR(VLOOKUP(E1550,Cadastro!$C$9:$D$1009,2,FALSE),"PROD. NÃO ENCONTRADO"))</f>
        <v/>
      </c>
      <c r="G1550" s="94"/>
      <c r="H1550" s="69" t="str">
        <f>IFERROR(G1550*VLOOKUP(E1550,Saldo!$P$8:$U$1009,6,FALSE),"")</f>
        <v/>
      </c>
      <c r="I1550" s="104" t="str">
        <f>IFERROR(IF(D1550="","",VLOOKUP(E1550,Saldo!$P$8:$Q$1009,2,FALSE)),"")</f>
        <v/>
      </c>
      <c r="J1550" s="76"/>
      <c r="K1550" s="28" t="str">
        <f t="shared" si="24"/>
        <v/>
      </c>
    </row>
    <row r="1551" spans="1:11" ht="18.95" customHeight="1" x14ac:dyDescent="0.25">
      <c r="A1551" s="52"/>
      <c r="C1551" s="76"/>
      <c r="D1551" s="185"/>
      <c r="E1551" s="76"/>
      <c r="F1551" s="76" t="str">
        <f>IF(E1551="","",IFERROR(VLOOKUP(E1551,Cadastro!$C$9:$D$1009,2,FALSE),"PROD. NÃO ENCONTRADO"))</f>
        <v/>
      </c>
      <c r="G1551" s="94"/>
      <c r="H1551" s="69" t="str">
        <f>IFERROR(G1551*VLOOKUP(E1551,Saldo!$P$8:$U$1009,6,FALSE),"")</f>
        <v/>
      </c>
      <c r="I1551" s="104" t="str">
        <f>IFERROR(IF(D1551="","",VLOOKUP(E1551,Saldo!$P$8:$Q$1009,2,FALSE)),"")</f>
        <v/>
      </c>
      <c r="J1551" s="76"/>
      <c r="K1551" s="28" t="str">
        <f t="shared" si="24"/>
        <v/>
      </c>
    </row>
    <row r="1552" spans="1:11" ht="18.95" customHeight="1" x14ac:dyDescent="0.25">
      <c r="A1552" s="52"/>
      <c r="C1552" s="76"/>
      <c r="D1552" s="185"/>
      <c r="E1552" s="76"/>
      <c r="F1552" s="76" t="str">
        <f>IF(E1552="","",IFERROR(VLOOKUP(E1552,Cadastro!$C$9:$D$1009,2,FALSE),"PROD. NÃO ENCONTRADO"))</f>
        <v/>
      </c>
      <c r="G1552" s="94"/>
      <c r="H1552" s="69" t="str">
        <f>IFERROR(G1552*VLOOKUP(E1552,Saldo!$P$8:$U$1009,6,FALSE),"")</f>
        <v/>
      </c>
      <c r="I1552" s="104" t="str">
        <f>IFERROR(IF(D1552="","",VLOOKUP(E1552,Saldo!$P$8:$Q$1009,2,FALSE)),"")</f>
        <v/>
      </c>
      <c r="J1552" s="76"/>
      <c r="K1552" s="28" t="str">
        <f t="shared" si="24"/>
        <v/>
      </c>
    </row>
    <row r="1553" spans="1:11" ht="18.95" customHeight="1" x14ac:dyDescent="0.25">
      <c r="A1553" s="52"/>
      <c r="C1553" s="76"/>
      <c r="D1553" s="185"/>
      <c r="E1553" s="76"/>
      <c r="F1553" s="76" t="str">
        <f>IF(E1553="","",IFERROR(VLOOKUP(E1553,Cadastro!$C$9:$D$1009,2,FALSE),"PROD. NÃO ENCONTRADO"))</f>
        <v/>
      </c>
      <c r="G1553" s="94"/>
      <c r="H1553" s="69" t="str">
        <f>IFERROR(G1553*VLOOKUP(E1553,Saldo!$P$8:$U$1009,6,FALSE),"")</f>
        <v/>
      </c>
      <c r="I1553" s="104" t="str">
        <f>IFERROR(IF(D1553="","",VLOOKUP(E1553,Saldo!$P$8:$Q$1009,2,FALSE)),"")</f>
        <v/>
      </c>
      <c r="J1553" s="76"/>
      <c r="K1553" s="28" t="str">
        <f t="shared" si="24"/>
        <v/>
      </c>
    </row>
    <row r="1554" spans="1:11" ht="18.95" customHeight="1" x14ac:dyDescent="0.25">
      <c r="A1554" s="52"/>
      <c r="C1554" s="76"/>
      <c r="D1554" s="185"/>
      <c r="E1554" s="76"/>
      <c r="F1554" s="76" t="str">
        <f>IF(E1554="","",IFERROR(VLOOKUP(E1554,Cadastro!$C$9:$D$1009,2,FALSE),"PROD. NÃO ENCONTRADO"))</f>
        <v/>
      </c>
      <c r="G1554" s="94"/>
      <c r="H1554" s="69" t="str">
        <f>IFERROR(G1554*VLOOKUP(E1554,Saldo!$P$8:$U$1009,6,FALSE),"")</f>
        <v/>
      </c>
      <c r="I1554" s="104" t="str">
        <f>IFERROR(IF(D1554="","",VLOOKUP(E1554,Saldo!$P$8:$Q$1009,2,FALSE)),"")</f>
        <v/>
      </c>
      <c r="J1554" s="76"/>
      <c r="K1554" s="28" t="str">
        <f t="shared" si="24"/>
        <v/>
      </c>
    </row>
    <row r="1555" spans="1:11" ht="18.95" customHeight="1" x14ac:dyDescent="0.25">
      <c r="A1555" s="52"/>
      <c r="C1555" s="76"/>
      <c r="D1555" s="185"/>
      <c r="E1555" s="76"/>
      <c r="F1555" s="76" t="str">
        <f>IF(E1555="","",IFERROR(VLOOKUP(E1555,Cadastro!$C$9:$D$1009,2,FALSE),"PROD. NÃO ENCONTRADO"))</f>
        <v/>
      </c>
      <c r="G1555" s="94"/>
      <c r="H1555" s="69" t="str">
        <f>IFERROR(G1555*VLOOKUP(E1555,Saldo!$P$8:$U$1009,6,FALSE),"")</f>
        <v/>
      </c>
      <c r="I1555" s="104" t="str">
        <f>IFERROR(IF(D1555="","",VLOOKUP(E1555,Saldo!$P$8:$Q$1009,2,FALSE)),"")</f>
        <v/>
      </c>
      <c r="J1555" s="76"/>
      <c r="K1555" s="28" t="str">
        <f t="shared" si="24"/>
        <v/>
      </c>
    </row>
    <row r="1556" spans="1:11" ht="18.95" customHeight="1" x14ac:dyDescent="0.25">
      <c r="A1556" s="52"/>
      <c r="C1556" s="76"/>
      <c r="D1556" s="185"/>
      <c r="E1556" s="76"/>
      <c r="F1556" s="76" t="str">
        <f>IF(E1556="","",IFERROR(VLOOKUP(E1556,Cadastro!$C$9:$D$1009,2,FALSE),"PROD. NÃO ENCONTRADO"))</f>
        <v/>
      </c>
      <c r="G1556" s="94"/>
      <c r="H1556" s="69" t="str">
        <f>IFERROR(G1556*VLOOKUP(E1556,Saldo!$P$8:$U$1009,6,FALSE),"")</f>
        <v/>
      </c>
      <c r="I1556" s="104" t="str">
        <f>IFERROR(IF(D1556="","",VLOOKUP(E1556,Saldo!$P$8:$Q$1009,2,FALSE)),"")</f>
        <v/>
      </c>
      <c r="J1556" s="76"/>
      <c r="K1556" s="28" t="str">
        <f t="shared" si="24"/>
        <v/>
      </c>
    </row>
    <row r="1557" spans="1:11" ht="18.95" customHeight="1" x14ac:dyDescent="0.25">
      <c r="A1557" s="52"/>
      <c r="C1557" s="76"/>
      <c r="D1557" s="185"/>
      <c r="E1557" s="76"/>
      <c r="F1557" s="76" t="str">
        <f>IF(E1557="","",IFERROR(VLOOKUP(E1557,Cadastro!$C$9:$D$1009,2,FALSE),"PROD. NÃO ENCONTRADO"))</f>
        <v/>
      </c>
      <c r="G1557" s="94"/>
      <c r="H1557" s="69" t="str">
        <f>IFERROR(G1557*VLOOKUP(E1557,Saldo!$P$8:$U$1009,6,FALSE),"")</f>
        <v/>
      </c>
      <c r="I1557" s="104" t="str">
        <f>IFERROR(IF(D1557="","",VLOOKUP(E1557,Saldo!$P$8:$Q$1009,2,FALSE)),"")</f>
        <v/>
      </c>
      <c r="J1557" s="76"/>
      <c r="K1557" s="28" t="str">
        <f t="shared" si="24"/>
        <v/>
      </c>
    </row>
    <row r="1558" spans="1:11" ht="18.95" customHeight="1" x14ac:dyDescent="0.25">
      <c r="A1558" s="52"/>
      <c r="C1558" s="76"/>
      <c r="D1558" s="185"/>
      <c r="E1558" s="76"/>
      <c r="F1558" s="76" t="str">
        <f>IF(E1558="","",IFERROR(VLOOKUP(E1558,Cadastro!$C$9:$D$1009,2,FALSE),"PROD. NÃO ENCONTRADO"))</f>
        <v/>
      </c>
      <c r="G1558" s="94"/>
      <c r="H1558" s="69" t="str">
        <f>IFERROR(G1558*VLOOKUP(E1558,Saldo!$P$8:$U$1009,6,FALSE),"")</f>
        <v/>
      </c>
      <c r="I1558" s="104" t="str">
        <f>IFERROR(IF(D1558="","",VLOOKUP(E1558,Saldo!$P$8:$Q$1009,2,FALSE)),"")</f>
        <v/>
      </c>
      <c r="J1558" s="76"/>
      <c r="K1558" s="28" t="str">
        <f t="shared" si="24"/>
        <v/>
      </c>
    </row>
    <row r="1559" spans="1:11" ht="18.95" customHeight="1" x14ac:dyDescent="0.25">
      <c r="A1559" s="52"/>
      <c r="C1559" s="76"/>
      <c r="D1559" s="185"/>
      <c r="E1559" s="76"/>
      <c r="F1559" s="76" t="str">
        <f>IF(E1559="","",IFERROR(VLOOKUP(E1559,Cadastro!$C$9:$D$1009,2,FALSE),"PROD. NÃO ENCONTRADO"))</f>
        <v/>
      </c>
      <c r="G1559" s="94"/>
      <c r="H1559" s="69" t="str">
        <f>IFERROR(G1559*VLOOKUP(E1559,Saldo!$P$8:$U$1009,6,FALSE),"")</f>
        <v/>
      </c>
      <c r="I1559" s="104" t="str">
        <f>IFERROR(IF(D1559="","",VLOOKUP(E1559,Saldo!$P$8:$Q$1009,2,FALSE)),"")</f>
        <v/>
      </c>
      <c r="J1559" s="76"/>
      <c r="K1559" s="28" t="str">
        <f t="shared" si="24"/>
        <v/>
      </c>
    </row>
    <row r="1560" spans="1:11" ht="18.95" customHeight="1" x14ac:dyDescent="0.25">
      <c r="A1560" s="52"/>
      <c r="C1560" s="76"/>
      <c r="D1560" s="185"/>
      <c r="E1560" s="76"/>
      <c r="F1560" s="76" t="str">
        <f>IF(E1560="","",IFERROR(VLOOKUP(E1560,Cadastro!$C$9:$D$1009,2,FALSE),"PROD. NÃO ENCONTRADO"))</f>
        <v/>
      </c>
      <c r="G1560" s="94"/>
      <c r="H1560" s="69" t="str">
        <f>IFERROR(G1560*VLOOKUP(E1560,Saldo!$P$8:$U$1009,6,FALSE),"")</f>
        <v/>
      </c>
      <c r="I1560" s="104" t="str">
        <f>IFERROR(IF(D1560="","",VLOOKUP(E1560,Saldo!$P$8:$Q$1009,2,FALSE)),"")</f>
        <v/>
      </c>
      <c r="J1560" s="76"/>
      <c r="K1560" s="28" t="str">
        <f t="shared" si="24"/>
        <v/>
      </c>
    </row>
    <row r="1561" spans="1:11" ht="18.95" customHeight="1" x14ac:dyDescent="0.25">
      <c r="A1561" s="52"/>
      <c r="C1561" s="76"/>
      <c r="D1561" s="185"/>
      <c r="E1561" s="76"/>
      <c r="F1561" s="76" t="str">
        <f>IF(E1561="","",IFERROR(VLOOKUP(E1561,Cadastro!$C$9:$D$1009,2,FALSE),"PROD. NÃO ENCONTRADO"))</f>
        <v/>
      </c>
      <c r="G1561" s="94"/>
      <c r="H1561" s="69" t="str">
        <f>IFERROR(G1561*VLOOKUP(E1561,Saldo!$P$8:$U$1009,6,FALSE),"")</f>
        <v/>
      </c>
      <c r="I1561" s="104" t="str">
        <f>IFERROR(IF(D1561="","",VLOOKUP(E1561,Saldo!$P$8:$Q$1009,2,FALSE)),"")</f>
        <v/>
      </c>
      <c r="J1561" s="76"/>
      <c r="K1561" s="28" t="str">
        <f t="shared" si="24"/>
        <v/>
      </c>
    </row>
    <row r="1562" spans="1:11" ht="18.95" customHeight="1" x14ac:dyDescent="0.25">
      <c r="A1562" s="52"/>
      <c r="C1562" s="76"/>
      <c r="D1562" s="185"/>
      <c r="E1562" s="76"/>
      <c r="F1562" s="76" t="str">
        <f>IF(E1562="","",IFERROR(VLOOKUP(E1562,Cadastro!$C$9:$D$1009,2,FALSE),"PROD. NÃO ENCONTRADO"))</f>
        <v/>
      </c>
      <c r="G1562" s="94"/>
      <c r="H1562" s="69" t="str">
        <f>IFERROR(G1562*VLOOKUP(E1562,Saldo!$P$8:$U$1009,6,FALSE),"")</f>
        <v/>
      </c>
      <c r="I1562" s="104" t="str">
        <f>IFERROR(IF(D1562="","",VLOOKUP(E1562,Saldo!$P$8:$Q$1009,2,FALSE)),"")</f>
        <v/>
      </c>
      <c r="J1562" s="76"/>
      <c r="K1562" s="28" t="str">
        <f t="shared" si="24"/>
        <v/>
      </c>
    </row>
    <row r="1563" spans="1:11" ht="18.95" customHeight="1" x14ac:dyDescent="0.25">
      <c r="A1563" s="52"/>
      <c r="C1563" s="76"/>
      <c r="D1563" s="185"/>
      <c r="E1563" s="76"/>
      <c r="F1563" s="76" t="str">
        <f>IF(E1563="","",IFERROR(VLOOKUP(E1563,Cadastro!$C$9:$D$1009,2,FALSE),"PROD. NÃO ENCONTRADO"))</f>
        <v/>
      </c>
      <c r="G1563" s="94"/>
      <c r="H1563" s="69" t="str">
        <f>IFERROR(G1563*VLOOKUP(E1563,Saldo!$P$8:$U$1009,6,FALSE),"")</f>
        <v/>
      </c>
      <c r="I1563" s="104" t="str">
        <f>IFERROR(IF(D1563="","",VLOOKUP(E1563,Saldo!$P$8:$Q$1009,2,FALSE)),"")</f>
        <v/>
      </c>
      <c r="J1563" s="76"/>
      <c r="K1563" s="28" t="str">
        <f t="shared" si="24"/>
        <v/>
      </c>
    </row>
    <row r="1564" spans="1:11" ht="18.95" customHeight="1" x14ac:dyDescent="0.25">
      <c r="A1564" s="52"/>
      <c r="C1564" s="76"/>
      <c r="D1564" s="185"/>
      <c r="E1564" s="76"/>
      <c r="F1564" s="76" t="str">
        <f>IF(E1564="","",IFERROR(VLOOKUP(E1564,Cadastro!$C$9:$D$1009,2,FALSE),"PROD. NÃO ENCONTRADO"))</f>
        <v/>
      </c>
      <c r="G1564" s="94"/>
      <c r="H1564" s="69" t="str">
        <f>IFERROR(G1564*VLOOKUP(E1564,Saldo!$P$8:$U$1009,6,FALSE),"")</f>
        <v/>
      </c>
      <c r="I1564" s="104" t="str">
        <f>IFERROR(IF(D1564="","",VLOOKUP(E1564,Saldo!$P$8:$Q$1009,2,FALSE)),"")</f>
        <v/>
      </c>
      <c r="J1564" s="76"/>
      <c r="K1564" s="28" t="str">
        <f t="shared" si="24"/>
        <v/>
      </c>
    </row>
    <row r="1565" spans="1:11" ht="18.95" customHeight="1" x14ac:dyDescent="0.25">
      <c r="A1565" s="52"/>
      <c r="C1565" s="76"/>
      <c r="D1565" s="185"/>
      <c r="E1565" s="76"/>
      <c r="F1565" s="76" t="str">
        <f>IF(E1565="","",IFERROR(VLOOKUP(E1565,Cadastro!$C$9:$D$1009,2,FALSE),"PROD. NÃO ENCONTRADO"))</f>
        <v/>
      </c>
      <c r="G1565" s="94"/>
      <c r="H1565" s="69" t="str">
        <f>IFERROR(G1565*VLOOKUP(E1565,Saldo!$P$8:$U$1009,6,FALSE),"")</f>
        <v/>
      </c>
      <c r="I1565" s="104" t="str">
        <f>IFERROR(IF(D1565="","",VLOOKUP(E1565,Saldo!$P$8:$Q$1009,2,FALSE)),"")</f>
        <v/>
      </c>
      <c r="J1565" s="76"/>
      <c r="K1565" s="28" t="str">
        <f t="shared" si="24"/>
        <v/>
      </c>
    </row>
    <row r="1566" spans="1:11" ht="18.95" customHeight="1" x14ac:dyDescent="0.25">
      <c r="A1566" s="52"/>
      <c r="C1566" s="76"/>
      <c r="D1566" s="185"/>
      <c r="E1566" s="76"/>
      <c r="F1566" s="76" t="str">
        <f>IF(E1566="","",IFERROR(VLOOKUP(E1566,Cadastro!$C$9:$D$1009,2,FALSE),"PROD. NÃO ENCONTRADO"))</f>
        <v/>
      </c>
      <c r="G1566" s="94"/>
      <c r="H1566" s="69" t="str">
        <f>IFERROR(G1566*VLOOKUP(E1566,Saldo!$P$8:$U$1009,6,FALSE),"")</f>
        <v/>
      </c>
      <c r="I1566" s="104" t="str">
        <f>IFERROR(IF(D1566="","",VLOOKUP(E1566,Saldo!$P$8:$Q$1009,2,FALSE)),"")</f>
        <v/>
      </c>
      <c r="J1566" s="76"/>
      <c r="K1566" s="28" t="str">
        <f t="shared" si="24"/>
        <v/>
      </c>
    </row>
    <row r="1567" spans="1:11" ht="18.95" customHeight="1" x14ac:dyDescent="0.25">
      <c r="A1567" s="52"/>
      <c r="C1567" s="76"/>
      <c r="D1567" s="185"/>
      <c r="E1567" s="76"/>
      <c r="F1567" s="76" t="str">
        <f>IF(E1567="","",IFERROR(VLOOKUP(E1567,Cadastro!$C$9:$D$1009,2,FALSE),"PROD. NÃO ENCONTRADO"))</f>
        <v/>
      </c>
      <c r="G1567" s="94"/>
      <c r="H1567" s="69" t="str">
        <f>IFERROR(G1567*VLOOKUP(E1567,Saldo!$P$8:$U$1009,6,FALSE),"")</f>
        <v/>
      </c>
      <c r="I1567" s="104" t="str">
        <f>IFERROR(IF(D1567="","",VLOOKUP(E1567,Saldo!$P$8:$Q$1009,2,FALSE)),"")</f>
        <v/>
      </c>
      <c r="J1567" s="76"/>
      <c r="K1567" s="28" t="str">
        <f t="shared" si="24"/>
        <v/>
      </c>
    </row>
    <row r="1568" spans="1:11" ht="18.95" customHeight="1" x14ac:dyDescent="0.25">
      <c r="A1568" s="52"/>
      <c r="C1568" s="76"/>
      <c r="D1568" s="185"/>
      <c r="E1568" s="76"/>
      <c r="F1568" s="76" t="str">
        <f>IF(E1568="","",IFERROR(VLOOKUP(E1568,Cadastro!$C$9:$D$1009,2,FALSE),"PROD. NÃO ENCONTRADO"))</f>
        <v/>
      </c>
      <c r="G1568" s="94"/>
      <c r="H1568" s="69" t="str">
        <f>IFERROR(G1568*VLOOKUP(E1568,Saldo!$P$8:$U$1009,6,FALSE),"")</f>
        <v/>
      </c>
      <c r="I1568" s="104" t="str">
        <f>IFERROR(IF(D1568="","",VLOOKUP(E1568,Saldo!$P$8:$Q$1009,2,FALSE)),"")</f>
        <v/>
      </c>
      <c r="J1568" s="76"/>
      <c r="K1568" s="28" t="str">
        <f t="shared" si="24"/>
        <v/>
      </c>
    </row>
    <row r="1569" spans="1:11" ht="18.95" customHeight="1" x14ac:dyDescent="0.25">
      <c r="A1569" s="52"/>
      <c r="C1569" s="76"/>
      <c r="D1569" s="185"/>
      <c r="E1569" s="76"/>
      <c r="F1569" s="76" t="str">
        <f>IF(E1569="","",IFERROR(VLOOKUP(E1569,Cadastro!$C$9:$D$1009,2,FALSE),"PROD. NÃO ENCONTRADO"))</f>
        <v/>
      </c>
      <c r="G1569" s="94"/>
      <c r="H1569" s="69" t="str">
        <f>IFERROR(G1569*VLOOKUP(E1569,Saldo!$P$8:$U$1009,6,FALSE),"")</f>
        <v/>
      </c>
      <c r="I1569" s="104" t="str">
        <f>IFERROR(IF(D1569="","",VLOOKUP(E1569,Saldo!$P$8:$Q$1009,2,FALSE)),"")</f>
        <v/>
      </c>
      <c r="J1569" s="76"/>
      <c r="K1569" s="28" t="str">
        <f t="shared" si="24"/>
        <v/>
      </c>
    </row>
    <row r="1570" spans="1:11" ht="18.95" customHeight="1" x14ac:dyDescent="0.25">
      <c r="A1570" s="52"/>
      <c r="C1570" s="76"/>
      <c r="D1570" s="185"/>
      <c r="E1570" s="76"/>
      <c r="F1570" s="76" t="str">
        <f>IF(E1570="","",IFERROR(VLOOKUP(E1570,Cadastro!$C$9:$D$1009,2,FALSE),"PROD. NÃO ENCONTRADO"))</f>
        <v/>
      </c>
      <c r="G1570" s="94"/>
      <c r="H1570" s="69" t="str">
        <f>IFERROR(G1570*VLOOKUP(E1570,Saldo!$P$8:$U$1009,6,FALSE),"")</f>
        <v/>
      </c>
      <c r="I1570" s="104" t="str">
        <f>IFERROR(IF(D1570="","",VLOOKUP(E1570,Saldo!$P$8:$Q$1009,2,FALSE)),"")</f>
        <v/>
      </c>
      <c r="J1570" s="76"/>
      <c r="K1570" s="28" t="str">
        <f t="shared" si="24"/>
        <v/>
      </c>
    </row>
    <row r="1571" spans="1:11" ht="18.95" customHeight="1" x14ac:dyDescent="0.25">
      <c r="A1571" s="52"/>
      <c r="C1571" s="76"/>
      <c r="D1571" s="185"/>
      <c r="E1571" s="76"/>
      <c r="F1571" s="76" t="str">
        <f>IF(E1571="","",IFERROR(VLOOKUP(E1571,Cadastro!$C$9:$D$1009,2,FALSE),"PROD. NÃO ENCONTRADO"))</f>
        <v/>
      </c>
      <c r="G1571" s="94"/>
      <c r="H1571" s="69" t="str">
        <f>IFERROR(G1571*VLOOKUP(E1571,Saldo!$P$8:$U$1009,6,FALSE),"")</f>
        <v/>
      </c>
      <c r="I1571" s="104" t="str">
        <f>IFERROR(IF(D1571="","",VLOOKUP(E1571,Saldo!$P$8:$Q$1009,2,FALSE)),"")</f>
        <v/>
      </c>
      <c r="J1571" s="76"/>
      <c r="K1571" s="28" t="str">
        <f t="shared" si="24"/>
        <v/>
      </c>
    </row>
    <row r="1572" spans="1:11" ht="18.95" customHeight="1" x14ac:dyDescent="0.25">
      <c r="A1572" s="52"/>
      <c r="C1572" s="76"/>
      <c r="D1572" s="185"/>
      <c r="E1572" s="76"/>
      <c r="F1572" s="76" t="str">
        <f>IF(E1572="","",IFERROR(VLOOKUP(E1572,Cadastro!$C$9:$D$1009,2,FALSE),"PROD. NÃO ENCONTRADO"))</f>
        <v/>
      </c>
      <c r="G1572" s="94"/>
      <c r="H1572" s="69" t="str">
        <f>IFERROR(G1572*VLOOKUP(E1572,Saldo!$P$8:$U$1009,6,FALSE),"")</f>
        <v/>
      </c>
      <c r="I1572" s="104" t="str">
        <f>IFERROR(IF(D1572="","",VLOOKUP(E1572,Saldo!$P$8:$Q$1009,2,FALSE)),"")</f>
        <v/>
      </c>
      <c r="J1572" s="76"/>
      <c r="K1572" s="28" t="str">
        <f t="shared" si="24"/>
        <v/>
      </c>
    </row>
    <row r="1573" spans="1:11" ht="18.95" customHeight="1" x14ac:dyDescent="0.25">
      <c r="A1573" s="52"/>
      <c r="C1573" s="76"/>
      <c r="D1573" s="185"/>
      <c r="E1573" s="76"/>
      <c r="F1573" s="76" t="str">
        <f>IF(E1573="","",IFERROR(VLOOKUP(E1573,Cadastro!$C$9:$D$1009,2,FALSE),"PROD. NÃO ENCONTRADO"))</f>
        <v/>
      </c>
      <c r="G1573" s="94"/>
      <c r="H1573" s="69" t="str">
        <f>IFERROR(G1573*VLOOKUP(E1573,Saldo!$P$8:$U$1009,6,FALSE),"")</f>
        <v/>
      </c>
      <c r="I1573" s="104" t="str">
        <f>IFERROR(IF(D1573="","",VLOOKUP(E1573,Saldo!$P$8:$Q$1009,2,FALSE)),"")</f>
        <v/>
      </c>
      <c r="J1573" s="76"/>
      <c r="K1573" s="28" t="str">
        <f t="shared" si="24"/>
        <v/>
      </c>
    </row>
    <row r="1574" spans="1:11" ht="18.95" customHeight="1" x14ac:dyDescent="0.25">
      <c r="A1574" s="52"/>
      <c r="C1574" s="76"/>
      <c r="D1574" s="185"/>
      <c r="E1574" s="76"/>
      <c r="F1574" s="76" t="str">
        <f>IF(E1574="","",IFERROR(VLOOKUP(E1574,Cadastro!$C$9:$D$1009,2,FALSE),"PROD. NÃO ENCONTRADO"))</f>
        <v/>
      </c>
      <c r="G1574" s="94"/>
      <c r="H1574" s="69" t="str">
        <f>IFERROR(G1574*VLOOKUP(E1574,Saldo!$P$8:$U$1009,6,FALSE),"")</f>
        <v/>
      </c>
      <c r="I1574" s="104" t="str">
        <f>IFERROR(IF(D1574="","",VLOOKUP(E1574,Saldo!$P$8:$Q$1009,2,FALSE)),"")</f>
        <v/>
      </c>
      <c r="J1574" s="76"/>
      <c r="K1574" s="28" t="str">
        <f t="shared" si="24"/>
        <v/>
      </c>
    </row>
    <row r="1575" spans="1:11" ht="18.95" customHeight="1" x14ac:dyDescent="0.25">
      <c r="A1575" s="52"/>
      <c r="C1575" s="76"/>
      <c r="D1575" s="185"/>
      <c r="E1575" s="76"/>
      <c r="F1575" s="76" t="str">
        <f>IF(E1575="","",IFERROR(VLOOKUP(E1575,Cadastro!$C$9:$D$1009,2,FALSE),"PROD. NÃO ENCONTRADO"))</f>
        <v/>
      </c>
      <c r="G1575" s="94"/>
      <c r="H1575" s="69" t="str">
        <f>IFERROR(G1575*VLOOKUP(E1575,Saldo!$P$8:$U$1009,6,FALSE),"")</f>
        <v/>
      </c>
      <c r="I1575" s="104" t="str">
        <f>IFERROR(IF(D1575="","",VLOOKUP(E1575,Saldo!$P$8:$Q$1009,2,FALSE)),"")</f>
        <v/>
      </c>
      <c r="J1575" s="76"/>
      <c r="K1575" s="28" t="str">
        <f t="shared" si="24"/>
        <v/>
      </c>
    </row>
    <row r="1576" spans="1:11" ht="18.95" customHeight="1" x14ac:dyDescent="0.25">
      <c r="A1576" s="52"/>
      <c r="C1576" s="76"/>
      <c r="D1576" s="185"/>
      <c r="E1576" s="76"/>
      <c r="F1576" s="76" t="str">
        <f>IF(E1576="","",IFERROR(VLOOKUP(E1576,Cadastro!$C$9:$D$1009,2,FALSE),"PROD. NÃO ENCONTRADO"))</f>
        <v/>
      </c>
      <c r="G1576" s="94"/>
      <c r="H1576" s="69" t="str">
        <f>IFERROR(G1576*VLOOKUP(E1576,Saldo!$P$8:$U$1009,6,FALSE),"")</f>
        <v/>
      </c>
      <c r="I1576" s="104" t="str">
        <f>IFERROR(IF(D1576="","",VLOOKUP(E1576,Saldo!$P$8:$Q$1009,2,FALSE)),"")</f>
        <v/>
      </c>
      <c r="J1576" s="76"/>
      <c r="K1576" s="28" t="str">
        <f t="shared" si="24"/>
        <v/>
      </c>
    </row>
    <row r="1577" spans="1:11" ht="18.95" customHeight="1" x14ac:dyDescent="0.25">
      <c r="A1577" s="52"/>
      <c r="C1577" s="76"/>
      <c r="D1577" s="185"/>
      <c r="E1577" s="76"/>
      <c r="F1577" s="76" t="str">
        <f>IF(E1577="","",IFERROR(VLOOKUP(E1577,Cadastro!$C$9:$D$1009,2,FALSE),"PROD. NÃO ENCONTRADO"))</f>
        <v/>
      </c>
      <c r="G1577" s="94"/>
      <c r="H1577" s="69" t="str">
        <f>IFERROR(G1577*VLOOKUP(E1577,Saldo!$P$8:$U$1009,6,FALSE),"")</f>
        <v/>
      </c>
      <c r="I1577" s="104" t="str">
        <f>IFERROR(IF(D1577="","",VLOOKUP(E1577,Saldo!$P$8:$Q$1009,2,FALSE)),"")</f>
        <v/>
      </c>
      <c r="J1577" s="76"/>
      <c r="K1577" s="28" t="str">
        <f t="shared" si="24"/>
        <v/>
      </c>
    </row>
    <row r="1578" spans="1:11" ht="18.95" customHeight="1" x14ac:dyDescent="0.25">
      <c r="A1578" s="52"/>
      <c r="C1578" s="76"/>
      <c r="D1578" s="185"/>
      <c r="E1578" s="76"/>
      <c r="F1578" s="76" t="str">
        <f>IF(E1578="","",IFERROR(VLOOKUP(E1578,Cadastro!$C$9:$D$1009,2,FALSE),"PROD. NÃO ENCONTRADO"))</f>
        <v/>
      </c>
      <c r="G1578" s="94"/>
      <c r="H1578" s="69" t="str">
        <f>IFERROR(G1578*VLOOKUP(E1578,Saldo!$P$8:$U$1009,6,FALSE),"")</f>
        <v/>
      </c>
      <c r="I1578" s="104" t="str">
        <f>IFERROR(IF(D1578="","",VLOOKUP(E1578,Saldo!$P$8:$Q$1009,2,FALSE)),"")</f>
        <v/>
      </c>
      <c r="J1578" s="76"/>
      <c r="K1578" s="28" t="str">
        <f t="shared" si="24"/>
        <v/>
      </c>
    </row>
    <row r="1579" spans="1:11" ht="18.95" customHeight="1" x14ac:dyDescent="0.25">
      <c r="A1579" s="52"/>
      <c r="C1579" s="76"/>
      <c r="D1579" s="185"/>
      <c r="E1579" s="76"/>
      <c r="F1579" s="76" t="str">
        <f>IF(E1579="","",IFERROR(VLOOKUP(E1579,Cadastro!$C$9:$D$1009,2,FALSE),"PROD. NÃO ENCONTRADO"))</f>
        <v/>
      </c>
      <c r="G1579" s="94"/>
      <c r="H1579" s="69" t="str">
        <f>IFERROR(G1579*VLOOKUP(E1579,Saldo!$P$8:$U$1009,6,FALSE),"")</f>
        <v/>
      </c>
      <c r="I1579" s="104" t="str">
        <f>IFERROR(IF(D1579="","",VLOOKUP(E1579,Saldo!$P$8:$Q$1009,2,FALSE)),"")</f>
        <v/>
      </c>
      <c r="J1579" s="76"/>
      <c r="K1579" s="28" t="str">
        <f t="shared" si="24"/>
        <v/>
      </c>
    </row>
    <row r="1580" spans="1:11" ht="18.95" customHeight="1" x14ac:dyDescent="0.25">
      <c r="A1580" s="52"/>
      <c r="C1580" s="76"/>
      <c r="D1580" s="185"/>
      <c r="E1580" s="76"/>
      <c r="F1580" s="76" t="str">
        <f>IF(E1580="","",IFERROR(VLOOKUP(E1580,Cadastro!$C$9:$D$1009,2,FALSE),"PROD. NÃO ENCONTRADO"))</f>
        <v/>
      </c>
      <c r="G1580" s="94"/>
      <c r="H1580" s="69" t="str">
        <f>IFERROR(G1580*VLOOKUP(E1580,Saldo!$P$8:$U$1009,6,FALSE),"")</f>
        <v/>
      </c>
      <c r="I1580" s="104" t="str">
        <f>IFERROR(IF(D1580="","",VLOOKUP(E1580,Saldo!$P$8:$Q$1009,2,FALSE)),"")</f>
        <v/>
      </c>
      <c r="J1580" s="76"/>
      <c r="K1580" s="28" t="str">
        <f t="shared" si="24"/>
        <v/>
      </c>
    </row>
    <row r="1581" spans="1:11" ht="18.95" customHeight="1" x14ac:dyDescent="0.25">
      <c r="A1581" s="52"/>
      <c r="C1581" s="76"/>
      <c r="D1581" s="185"/>
      <c r="E1581" s="76"/>
      <c r="F1581" s="76" t="str">
        <f>IF(E1581="","",IFERROR(VLOOKUP(E1581,Cadastro!$C$9:$D$1009,2,FALSE),"PROD. NÃO ENCONTRADO"))</f>
        <v/>
      </c>
      <c r="G1581" s="94"/>
      <c r="H1581" s="69" t="str">
        <f>IFERROR(G1581*VLOOKUP(E1581,Saldo!$P$8:$U$1009,6,FALSE),"")</f>
        <v/>
      </c>
      <c r="I1581" s="104" t="str">
        <f>IFERROR(IF(D1581="","",VLOOKUP(E1581,Saldo!$P$8:$Q$1009,2,FALSE)),"")</f>
        <v/>
      </c>
      <c r="J1581" s="76"/>
      <c r="K1581" s="28" t="str">
        <f t="shared" si="24"/>
        <v/>
      </c>
    </row>
    <row r="1582" spans="1:11" ht="18.95" customHeight="1" x14ac:dyDescent="0.25">
      <c r="A1582" s="52"/>
      <c r="C1582" s="76"/>
      <c r="D1582" s="185"/>
      <c r="E1582" s="76"/>
      <c r="F1582" s="76" t="str">
        <f>IF(E1582="","",IFERROR(VLOOKUP(E1582,Cadastro!$C$9:$D$1009,2,FALSE),"PROD. NÃO ENCONTRADO"))</f>
        <v/>
      </c>
      <c r="G1582" s="94"/>
      <c r="H1582" s="69" t="str">
        <f>IFERROR(G1582*VLOOKUP(E1582,Saldo!$P$8:$U$1009,6,FALSE),"")</f>
        <v/>
      </c>
      <c r="I1582" s="104" t="str">
        <f>IFERROR(IF(D1582="","",VLOOKUP(E1582,Saldo!$P$8:$Q$1009,2,FALSE)),"")</f>
        <v/>
      </c>
      <c r="J1582" s="76"/>
      <c r="K1582" s="28" t="str">
        <f t="shared" si="24"/>
        <v/>
      </c>
    </row>
    <row r="1583" spans="1:11" ht="18.95" customHeight="1" x14ac:dyDescent="0.25">
      <c r="A1583" s="52"/>
      <c r="C1583" s="76"/>
      <c r="D1583" s="185"/>
      <c r="E1583" s="76"/>
      <c r="F1583" s="76" t="str">
        <f>IF(E1583="","",IFERROR(VLOOKUP(E1583,Cadastro!$C$9:$D$1009,2,FALSE),"PROD. NÃO ENCONTRADO"))</f>
        <v/>
      </c>
      <c r="G1583" s="94"/>
      <c r="H1583" s="69" t="str">
        <f>IFERROR(G1583*VLOOKUP(E1583,Saldo!$P$8:$U$1009,6,FALSE),"")</f>
        <v/>
      </c>
      <c r="I1583" s="104" t="str">
        <f>IFERROR(IF(D1583="","",VLOOKUP(E1583,Saldo!$P$8:$Q$1009,2,FALSE)),"")</f>
        <v/>
      </c>
      <c r="J1583" s="76"/>
      <c r="K1583" s="28" t="str">
        <f t="shared" si="24"/>
        <v/>
      </c>
    </row>
    <row r="1584" spans="1:11" ht="18.95" customHeight="1" x14ac:dyDescent="0.25">
      <c r="A1584" s="52"/>
      <c r="C1584" s="76"/>
      <c r="D1584" s="185"/>
      <c r="E1584" s="76"/>
      <c r="F1584" s="76" t="str">
        <f>IF(E1584="","",IFERROR(VLOOKUP(E1584,Cadastro!$C$9:$D$1009,2,FALSE),"PROD. NÃO ENCONTRADO"))</f>
        <v/>
      </c>
      <c r="G1584" s="94"/>
      <c r="H1584" s="69" t="str">
        <f>IFERROR(G1584*VLOOKUP(E1584,Saldo!$P$8:$U$1009,6,FALSE),"")</f>
        <v/>
      </c>
      <c r="I1584" s="104" t="str">
        <f>IFERROR(IF(D1584="","",VLOOKUP(E1584,Saldo!$P$8:$Q$1009,2,FALSE)),"")</f>
        <v/>
      </c>
      <c r="J1584" s="76"/>
      <c r="K1584" s="28" t="str">
        <f t="shared" si="24"/>
        <v/>
      </c>
    </row>
    <row r="1585" spans="1:11" ht="18.95" customHeight="1" x14ac:dyDescent="0.25">
      <c r="A1585" s="52"/>
      <c r="C1585" s="76"/>
      <c r="D1585" s="185"/>
      <c r="E1585" s="76"/>
      <c r="F1585" s="76" t="str">
        <f>IF(E1585="","",IFERROR(VLOOKUP(E1585,Cadastro!$C$9:$D$1009,2,FALSE),"PROD. NÃO ENCONTRADO"))</f>
        <v/>
      </c>
      <c r="G1585" s="94"/>
      <c r="H1585" s="69" t="str">
        <f>IFERROR(G1585*VLOOKUP(E1585,Saldo!$P$8:$U$1009,6,FALSE),"")</f>
        <v/>
      </c>
      <c r="I1585" s="104" t="str">
        <f>IFERROR(IF(D1585="","",VLOOKUP(E1585,Saldo!$P$8:$Q$1009,2,FALSE)),"")</f>
        <v/>
      </c>
      <c r="J1585" s="76"/>
      <c r="K1585" s="28" t="str">
        <f t="shared" si="24"/>
        <v/>
      </c>
    </row>
    <row r="1586" spans="1:11" ht="18.95" customHeight="1" x14ac:dyDescent="0.25">
      <c r="A1586" s="52"/>
      <c r="C1586" s="76"/>
      <c r="D1586" s="185"/>
      <c r="E1586" s="76"/>
      <c r="F1586" s="76" t="str">
        <f>IF(E1586="","",IFERROR(VLOOKUP(E1586,Cadastro!$C$9:$D$1009,2,FALSE),"PROD. NÃO ENCONTRADO"))</f>
        <v/>
      </c>
      <c r="G1586" s="94"/>
      <c r="H1586" s="69" t="str">
        <f>IFERROR(G1586*VLOOKUP(E1586,Saldo!$P$8:$U$1009,6,FALSE),"")</f>
        <v/>
      </c>
      <c r="I1586" s="104" t="str">
        <f>IFERROR(IF(D1586="","",VLOOKUP(E1586,Saldo!$P$8:$Q$1009,2,FALSE)),"")</f>
        <v/>
      </c>
      <c r="J1586" s="76"/>
      <c r="K1586" s="28" t="str">
        <f t="shared" si="24"/>
        <v/>
      </c>
    </row>
    <row r="1587" spans="1:11" ht="18.95" customHeight="1" x14ac:dyDescent="0.25">
      <c r="A1587" s="52"/>
      <c r="C1587" s="76"/>
      <c r="D1587" s="185"/>
      <c r="E1587" s="76"/>
      <c r="F1587" s="76" t="str">
        <f>IF(E1587="","",IFERROR(VLOOKUP(E1587,Cadastro!$C$9:$D$1009,2,FALSE),"PROD. NÃO ENCONTRADO"))</f>
        <v/>
      </c>
      <c r="G1587" s="94"/>
      <c r="H1587" s="69" t="str">
        <f>IFERROR(G1587*VLOOKUP(E1587,Saldo!$P$8:$U$1009,6,FALSE),"")</f>
        <v/>
      </c>
      <c r="I1587" s="104" t="str">
        <f>IFERROR(IF(D1587="","",VLOOKUP(E1587,Saldo!$P$8:$Q$1009,2,FALSE)),"")</f>
        <v/>
      </c>
      <c r="J1587" s="76"/>
      <c r="K1587" s="28" t="str">
        <f t="shared" si="24"/>
        <v/>
      </c>
    </row>
    <row r="1588" spans="1:11" ht="18.95" customHeight="1" x14ac:dyDescent="0.25">
      <c r="A1588" s="52"/>
      <c r="C1588" s="76"/>
      <c r="D1588" s="185"/>
      <c r="E1588" s="76"/>
      <c r="F1588" s="76" t="str">
        <f>IF(E1588="","",IFERROR(VLOOKUP(E1588,Cadastro!$C$9:$D$1009,2,FALSE),"PROD. NÃO ENCONTRADO"))</f>
        <v/>
      </c>
      <c r="G1588" s="94"/>
      <c r="H1588" s="69" t="str">
        <f>IFERROR(G1588*VLOOKUP(E1588,Saldo!$P$8:$U$1009,6,FALSE),"")</f>
        <v/>
      </c>
      <c r="I1588" s="104" t="str">
        <f>IFERROR(IF(D1588="","",VLOOKUP(E1588,Saldo!$P$8:$Q$1009,2,FALSE)),"")</f>
        <v/>
      </c>
      <c r="J1588" s="76"/>
      <c r="K1588" s="28" t="str">
        <f t="shared" si="24"/>
        <v/>
      </c>
    </row>
    <row r="1589" spans="1:11" ht="18.95" customHeight="1" x14ac:dyDescent="0.25">
      <c r="A1589" s="52"/>
      <c r="C1589" s="76"/>
      <c r="D1589" s="185"/>
      <c r="E1589" s="76"/>
      <c r="F1589" s="76" t="str">
        <f>IF(E1589="","",IFERROR(VLOOKUP(E1589,Cadastro!$C$9:$D$1009,2,FALSE),"PROD. NÃO ENCONTRADO"))</f>
        <v/>
      </c>
      <c r="G1589" s="94"/>
      <c r="H1589" s="69" t="str">
        <f>IFERROR(G1589*VLOOKUP(E1589,Saldo!$P$8:$U$1009,6,FALSE),"")</f>
        <v/>
      </c>
      <c r="I1589" s="104" t="str">
        <f>IFERROR(IF(D1589="","",VLOOKUP(E1589,Saldo!$P$8:$Q$1009,2,FALSE)),"")</f>
        <v/>
      </c>
      <c r="J1589" s="76"/>
      <c r="K1589" s="28" t="str">
        <f t="shared" si="24"/>
        <v/>
      </c>
    </row>
    <row r="1590" spans="1:11" ht="18.95" customHeight="1" x14ac:dyDescent="0.25">
      <c r="A1590" s="52"/>
      <c r="C1590" s="76"/>
      <c r="D1590" s="185"/>
      <c r="E1590" s="76"/>
      <c r="F1590" s="76" t="str">
        <f>IF(E1590="","",IFERROR(VLOOKUP(E1590,Cadastro!$C$9:$D$1009,2,FALSE),"PROD. NÃO ENCONTRADO"))</f>
        <v/>
      </c>
      <c r="G1590" s="94"/>
      <c r="H1590" s="69" t="str">
        <f>IFERROR(G1590*VLOOKUP(E1590,Saldo!$P$8:$U$1009,6,FALSE),"")</f>
        <v/>
      </c>
      <c r="I1590" s="104" t="str">
        <f>IFERROR(IF(D1590="","",VLOOKUP(E1590,Saldo!$P$8:$Q$1009,2,FALSE)),"")</f>
        <v/>
      </c>
      <c r="J1590" s="76"/>
      <c r="K1590" s="28" t="str">
        <f t="shared" si="24"/>
        <v/>
      </c>
    </row>
    <row r="1591" spans="1:11" ht="18.95" customHeight="1" x14ac:dyDescent="0.25">
      <c r="A1591" s="52"/>
      <c r="C1591" s="76"/>
      <c r="D1591" s="185"/>
      <c r="E1591" s="76"/>
      <c r="F1591" s="76" t="str">
        <f>IF(E1591="","",IFERROR(VLOOKUP(E1591,Cadastro!$C$9:$D$1009,2,FALSE),"PROD. NÃO ENCONTRADO"))</f>
        <v/>
      </c>
      <c r="G1591" s="94"/>
      <c r="H1591" s="69" t="str">
        <f>IFERROR(G1591*VLOOKUP(E1591,Saldo!$P$8:$U$1009,6,FALSE),"")</f>
        <v/>
      </c>
      <c r="I1591" s="104" t="str">
        <f>IFERROR(IF(D1591="","",VLOOKUP(E1591,Saldo!$P$8:$Q$1009,2,FALSE)),"")</f>
        <v/>
      </c>
      <c r="J1591" s="76"/>
      <c r="K1591" s="28" t="str">
        <f t="shared" si="24"/>
        <v/>
      </c>
    </row>
    <row r="1592" spans="1:11" ht="18.95" customHeight="1" x14ac:dyDescent="0.25">
      <c r="A1592" s="52"/>
      <c r="C1592" s="76"/>
      <c r="D1592" s="185"/>
      <c r="E1592" s="76"/>
      <c r="F1592" s="76" t="str">
        <f>IF(E1592="","",IFERROR(VLOOKUP(E1592,Cadastro!$C$9:$D$1009,2,FALSE),"PROD. NÃO ENCONTRADO"))</f>
        <v/>
      </c>
      <c r="G1592" s="94"/>
      <c r="H1592" s="69" t="str">
        <f>IFERROR(G1592*VLOOKUP(E1592,Saldo!$P$8:$U$1009,6,FALSE),"")</f>
        <v/>
      </c>
      <c r="I1592" s="104" t="str">
        <f>IFERROR(IF(D1592="","",VLOOKUP(E1592,Saldo!$P$8:$Q$1009,2,FALSE)),"")</f>
        <v/>
      </c>
      <c r="J1592" s="76"/>
      <c r="K1592" s="28" t="str">
        <f t="shared" si="24"/>
        <v/>
      </c>
    </row>
    <row r="1593" spans="1:11" ht="18.95" customHeight="1" x14ac:dyDescent="0.25">
      <c r="A1593" s="52"/>
      <c r="C1593" s="76"/>
      <c r="D1593" s="185"/>
      <c r="E1593" s="76"/>
      <c r="F1593" s="76" t="str">
        <f>IF(E1593="","",IFERROR(VLOOKUP(E1593,Cadastro!$C$9:$D$1009,2,FALSE),"PROD. NÃO ENCONTRADO"))</f>
        <v/>
      </c>
      <c r="G1593" s="94"/>
      <c r="H1593" s="69" t="str">
        <f>IFERROR(G1593*VLOOKUP(E1593,Saldo!$P$8:$U$1009,6,FALSE),"")</f>
        <v/>
      </c>
      <c r="I1593" s="104" t="str">
        <f>IFERROR(IF(D1593="","",VLOOKUP(E1593,Saldo!$P$8:$Q$1009,2,FALSE)),"")</f>
        <v/>
      </c>
      <c r="J1593" s="76"/>
      <c r="K1593" s="28" t="str">
        <f t="shared" si="24"/>
        <v/>
      </c>
    </row>
    <row r="1594" spans="1:11" ht="18.95" customHeight="1" x14ac:dyDescent="0.25">
      <c r="A1594" s="52"/>
      <c r="C1594" s="76"/>
      <c r="D1594" s="185"/>
      <c r="E1594" s="76"/>
      <c r="F1594" s="76" t="str">
        <f>IF(E1594="","",IFERROR(VLOOKUP(E1594,Cadastro!$C$9:$D$1009,2,FALSE),"PROD. NÃO ENCONTRADO"))</f>
        <v/>
      </c>
      <c r="G1594" s="94"/>
      <c r="H1594" s="69" t="str">
        <f>IFERROR(G1594*VLOOKUP(E1594,Saldo!$P$8:$U$1009,6,FALSE),"")</f>
        <v/>
      </c>
      <c r="I1594" s="104" t="str">
        <f>IFERROR(IF(D1594="","",VLOOKUP(E1594,Saldo!$P$8:$Q$1009,2,FALSE)),"")</f>
        <v/>
      </c>
      <c r="J1594" s="76"/>
      <c r="K1594" s="28" t="str">
        <f t="shared" si="24"/>
        <v/>
      </c>
    </row>
    <row r="1595" spans="1:11" ht="18.95" customHeight="1" x14ac:dyDescent="0.25">
      <c r="A1595" s="52"/>
      <c r="C1595" s="76"/>
      <c r="D1595" s="185"/>
      <c r="E1595" s="76"/>
      <c r="F1595" s="76" t="str">
        <f>IF(E1595="","",IFERROR(VLOOKUP(E1595,Cadastro!$C$9:$D$1009,2,FALSE),"PROD. NÃO ENCONTRADO"))</f>
        <v/>
      </c>
      <c r="G1595" s="94"/>
      <c r="H1595" s="69" t="str">
        <f>IFERROR(G1595*VLOOKUP(E1595,Saldo!$P$8:$U$1009,6,FALSE),"")</f>
        <v/>
      </c>
      <c r="I1595" s="104" t="str">
        <f>IFERROR(IF(D1595="","",VLOOKUP(E1595,Saldo!$P$8:$Q$1009,2,FALSE)),"")</f>
        <v/>
      </c>
      <c r="J1595" s="76"/>
      <c r="K1595" s="28" t="str">
        <f t="shared" si="24"/>
        <v/>
      </c>
    </row>
    <row r="1596" spans="1:11" ht="18.95" customHeight="1" x14ac:dyDescent="0.25">
      <c r="A1596" s="52"/>
      <c r="C1596" s="76"/>
      <c r="D1596" s="185"/>
      <c r="E1596" s="76"/>
      <c r="F1596" s="76" t="str">
        <f>IF(E1596="","",IFERROR(VLOOKUP(E1596,Cadastro!$C$9:$D$1009,2,FALSE),"PROD. NÃO ENCONTRADO"))</f>
        <v/>
      </c>
      <c r="G1596" s="94"/>
      <c r="H1596" s="69" t="str">
        <f>IFERROR(G1596*VLOOKUP(E1596,Saldo!$P$8:$U$1009,6,FALSE),"")</f>
        <v/>
      </c>
      <c r="I1596" s="104" t="str">
        <f>IFERROR(IF(D1596="","",VLOOKUP(E1596,Saldo!$P$8:$Q$1009,2,FALSE)),"")</f>
        <v/>
      </c>
      <c r="J1596" s="76"/>
      <c r="K1596" s="28" t="str">
        <f t="shared" si="24"/>
        <v/>
      </c>
    </row>
    <row r="1597" spans="1:11" ht="18.95" customHeight="1" x14ac:dyDescent="0.25">
      <c r="A1597" s="52"/>
      <c r="C1597" s="76"/>
      <c r="D1597" s="185"/>
      <c r="E1597" s="76"/>
      <c r="F1597" s="76" t="str">
        <f>IF(E1597="","",IFERROR(VLOOKUP(E1597,Cadastro!$C$9:$D$1009,2,FALSE),"PROD. NÃO ENCONTRADO"))</f>
        <v/>
      </c>
      <c r="G1597" s="94"/>
      <c r="H1597" s="69" t="str">
        <f>IFERROR(G1597*VLOOKUP(E1597,Saldo!$P$8:$U$1009,6,FALSE),"")</f>
        <v/>
      </c>
      <c r="I1597" s="104" t="str">
        <f>IFERROR(IF(D1597="","",VLOOKUP(E1597,Saldo!$P$8:$Q$1009,2,FALSE)),"")</f>
        <v/>
      </c>
      <c r="J1597" s="76"/>
      <c r="K1597" s="28" t="str">
        <f t="shared" si="24"/>
        <v/>
      </c>
    </row>
    <row r="1598" spans="1:11" ht="18.95" customHeight="1" x14ac:dyDescent="0.25">
      <c r="A1598" s="52"/>
      <c r="C1598" s="76"/>
      <c r="D1598" s="185"/>
      <c r="E1598" s="76"/>
      <c r="F1598" s="76" t="str">
        <f>IF(E1598="","",IFERROR(VLOOKUP(E1598,Cadastro!$C$9:$D$1009,2,FALSE),"PROD. NÃO ENCONTRADO"))</f>
        <v/>
      </c>
      <c r="G1598" s="94"/>
      <c r="H1598" s="69" t="str">
        <f>IFERROR(G1598*VLOOKUP(E1598,Saldo!$P$8:$U$1009,6,FALSE),"")</f>
        <v/>
      </c>
      <c r="I1598" s="104" t="str">
        <f>IFERROR(IF(D1598="","",VLOOKUP(E1598,Saldo!$P$8:$Q$1009,2,FALSE)),"")</f>
        <v/>
      </c>
      <c r="J1598" s="76"/>
      <c r="K1598" s="28" t="str">
        <f t="shared" si="24"/>
        <v/>
      </c>
    </row>
    <row r="1599" spans="1:11" ht="18.95" customHeight="1" x14ac:dyDescent="0.25">
      <c r="A1599" s="52"/>
      <c r="C1599" s="76"/>
      <c r="D1599" s="185"/>
      <c r="E1599" s="76"/>
      <c r="F1599" s="76" t="str">
        <f>IF(E1599="","",IFERROR(VLOOKUP(E1599,Cadastro!$C$9:$D$1009,2,FALSE),"PROD. NÃO ENCONTRADO"))</f>
        <v/>
      </c>
      <c r="G1599" s="94"/>
      <c r="H1599" s="69" t="str">
        <f>IFERROR(G1599*VLOOKUP(E1599,Saldo!$P$8:$U$1009,6,FALSE),"")</f>
        <v/>
      </c>
      <c r="I1599" s="104" t="str">
        <f>IFERROR(IF(D1599="","",VLOOKUP(E1599,Saldo!$P$8:$Q$1009,2,FALSE)),"")</f>
        <v/>
      </c>
      <c r="J1599" s="76"/>
      <c r="K1599" s="28" t="str">
        <f t="shared" si="24"/>
        <v/>
      </c>
    </row>
    <row r="1600" spans="1:11" ht="18.95" customHeight="1" x14ac:dyDescent="0.25">
      <c r="A1600" s="52"/>
      <c r="C1600" s="76"/>
      <c r="D1600" s="185"/>
      <c r="E1600" s="76"/>
      <c r="F1600" s="76" t="str">
        <f>IF(E1600="","",IFERROR(VLOOKUP(E1600,Cadastro!$C$9:$D$1009,2,FALSE),"PROD. NÃO ENCONTRADO"))</f>
        <v/>
      </c>
      <c r="G1600" s="94"/>
      <c r="H1600" s="69" t="str">
        <f>IFERROR(G1600*VLOOKUP(E1600,Saldo!$P$8:$U$1009,6,FALSE),"")</f>
        <v/>
      </c>
      <c r="I1600" s="104" t="str">
        <f>IFERROR(IF(D1600="","",VLOOKUP(E1600,Saldo!$P$8:$Q$1009,2,FALSE)),"")</f>
        <v/>
      </c>
      <c r="J1600" s="76"/>
      <c r="K1600" s="28" t="str">
        <f t="shared" si="24"/>
        <v/>
      </c>
    </row>
    <row r="1601" spans="1:11" ht="18.95" customHeight="1" x14ac:dyDescent="0.25">
      <c r="A1601" s="52"/>
      <c r="C1601" s="76"/>
      <c r="D1601" s="185"/>
      <c r="E1601" s="76"/>
      <c r="F1601" s="76" t="str">
        <f>IF(E1601="","",IFERROR(VLOOKUP(E1601,Cadastro!$C$9:$D$1009,2,FALSE),"PROD. NÃO ENCONTRADO"))</f>
        <v/>
      </c>
      <c r="G1601" s="94"/>
      <c r="H1601" s="69" t="str">
        <f>IFERROR(G1601*VLOOKUP(E1601,Saldo!$P$8:$U$1009,6,FALSE),"")</f>
        <v/>
      </c>
      <c r="I1601" s="104" t="str">
        <f>IFERROR(IF(D1601="","",VLOOKUP(E1601,Saldo!$P$8:$Q$1009,2,FALSE)),"")</f>
        <v/>
      </c>
      <c r="J1601" s="76"/>
      <c r="K1601" s="28" t="str">
        <f t="shared" si="24"/>
        <v/>
      </c>
    </row>
    <row r="1602" spans="1:11" ht="18.95" customHeight="1" x14ac:dyDescent="0.25">
      <c r="A1602" s="52"/>
      <c r="C1602" s="76"/>
      <c r="D1602" s="185"/>
      <c r="E1602" s="76"/>
      <c r="F1602" s="76" t="str">
        <f>IF(E1602="","",IFERROR(VLOOKUP(E1602,Cadastro!$C$9:$D$1009,2,FALSE),"PROD. NÃO ENCONTRADO"))</f>
        <v/>
      </c>
      <c r="G1602" s="94"/>
      <c r="H1602" s="69" t="str">
        <f>IFERROR(G1602*VLOOKUP(E1602,Saldo!$P$8:$U$1009,6,FALSE),"")</f>
        <v/>
      </c>
      <c r="I1602" s="104" t="str">
        <f>IFERROR(IF(D1602="","",VLOOKUP(E1602,Saldo!$P$8:$Q$1009,2,FALSE)),"")</f>
        <v/>
      </c>
      <c r="J1602" s="76"/>
      <c r="K1602" s="28" t="str">
        <f t="shared" si="24"/>
        <v/>
      </c>
    </row>
    <row r="1603" spans="1:11" ht="18.95" customHeight="1" x14ac:dyDescent="0.25">
      <c r="A1603" s="52"/>
      <c r="C1603" s="76"/>
      <c r="D1603" s="185"/>
      <c r="E1603" s="76"/>
      <c r="F1603" s="76" t="str">
        <f>IF(E1603="","",IFERROR(VLOOKUP(E1603,Cadastro!$C$9:$D$1009,2,FALSE),"PROD. NÃO ENCONTRADO"))</f>
        <v/>
      </c>
      <c r="G1603" s="94"/>
      <c r="H1603" s="69" t="str">
        <f>IFERROR(G1603*VLOOKUP(E1603,Saldo!$P$8:$U$1009,6,FALSE),"")</f>
        <v/>
      </c>
      <c r="I1603" s="104" t="str">
        <f>IFERROR(IF(D1603="","",VLOOKUP(E1603,Saldo!$P$8:$Q$1009,2,FALSE)),"")</f>
        <v/>
      </c>
      <c r="J1603" s="76"/>
      <c r="K1603" s="28" t="str">
        <f t="shared" si="24"/>
        <v/>
      </c>
    </row>
    <row r="1604" spans="1:11" ht="18.95" customHeight="1" x14ac:dyDescent="0.25">
      <c r="A1604" s="52"/>
      <c r="C1604" s="76"/>
      <c r="D1604" s="185"/>
      <c r="E1604" s="76"/>
      <c r="F1604" s="76" t="str">
        <f>IF(E1604="","",IFERROR(VLOOKUP(E1604,Cadastro!$C$9:$D$1009,2,FALSE),"PROD. NÃO ENCONTRADO"))</f>
        <v/>
      </c>
      <c r="G1604" s="94"/>
      <c r="H1604" s="69" t="str">
        <f>IFERROR(G1604*VLOOKUP(E1604,Saldo!$P$8:$U$1009,6,FALSE),"")</f>
        <v/>
      </c>
      <c r="I1604" s="104" t="str">
        <f>IFERROR(IF(D1604="","",VLOOKUP(E1604,Saldo!$P$8:$Q$1009,2,FALSE)),"")</f>
        <v/>
      </c>
      <c r="J1604" s="76"/>
      <c r="K1604" s="28" t="str">
        <f t="shared" si="24"/>
        <v/>
      </c>
    </row>
    <row r="1605" spans="1:11" ht="18.95" customHeight="1" x14ac:dyDescent="0.25">
      <c r="A1605" s="52"/>
      <c r="C1605" s="76"/>
      <c r="D1605" s="185"/>
      <c r="E1605" s="76"/>
      <c r="F1605" s="76" t="str">
        <f>IF(E1605="","",IFERROR(VLOOKUP(E1605,Cadastro!$C$9:$D$1009,2,FALSE),"PROD. NÃO ENCONTRADO"))</f>
        <v/>
      </c>
      <c r="G1605" s="94"/>
      <c r="H1605" s="69" t="str">
        <f>IFERROR(G1605*VLOOKUP(E1605,Saldo!$P$8:$U$1009,6,FALSE),"")</f>
        <v/>
      </c>
      <c r="I1605" s="104" t="str">
        <f>IFERROR(IF(D1605="","",VLOOKUP(E1605,Saldo!$P$8:$Q$1009,2,FALSE)),"")</f>
        <v/>
      </c>
      <c r="J1605" s="76"/>
      <c r="K1605" s="28" t="str">
        <f t="shared" si="24"/>
        <v/>
      </c>
    </row>
    <row r="1606" spans="1:11" ht="18.95" customHeight="1" x14ac:dyDescent="0.25">
      <c r="A1606" s="52"/>
      <c r="C1606" s="76"/>
      <c r="D1606" s="185"/>
      <c r="E1606" s="76"/>
      <c r="F1606" s="76" t="str">
        <f>IF(E1606="","",IFERROR(VLOOKUP(E1606,Cadastro!$C$9:$D$1009,2,FALSE),"PROD. NÃO ENCONTRADO"))</f>
        <v/>
      </c>
      <c r="G1606" s="94"/>
      <c r="H1606" s="69" t="str">
        <f>IFERROR(G1606*VLOOKUP(E1606,Saldo!$P$8:$U$1009,6,FALSE),"")</f>
        <v/>
      </c>
      <c r="I1606" s="104" t="str">
        <f>IFERROR(IF(D1606="","",VLOOKUP(E1606,Saldo!$P$8:$Q$1009,2,FALSE)),"")</f>
        <v/>
      </c>
      <c r="J1606" s="76"/>
      <c r="K1606" s="28" t="str">
        <f t="shared" si="24"/>
        <v/>
      </c>
    </row>
    <row r="1607" spans="1:11" ht="18.95" customHeight="1" x14ac:dyDescent="0.25">
      <c r="A1607" s="52"/>
      <c r="C1607" s="76"/>
      <c r="D1607" s="185"/>
      <c r="E1607" s="76"/>
      <c r="F1607" s="76" t="str">
        <f>IF(E1607="","",IFERROR(VLOOKUP(E1607,Cadastro!$C$9:$D$1009,2,FALSE),"PROD. NÃO ENCONTRADO"))</f>
        <v/>
      </c>
      <c r="G1607" s="94"/>
      <c r="H1607" s="69" t="str">
        <f>IFERROR(G1607*VLOOKUP(E1607,Saldo!$P$8:$U$1009,6,FALSE),"")</f>
        <v/>
      </c>
      <c r="I1607" s="104" t="str">
        <f>IFERROR(IF(D1607="","",VLOOKUP(E1607,Saldo!$P$8:$Q$1009,2,FALSE)),"")</f>
        <v/>
      </c>
      <c r="J1607" s="76"/>
      <c r="K1607" s="28" t="str">
        <f t="shared" si="24"/>
        <v/>
      </c>
    </row>
    <row r="1608" spans="1:11" ht="18.95" customHeight="1" x14ac:dyDescent="0.25">
      <c r="A1608" s="52"/>
      <c r="C1608" s="76"/>
      <c r="D1608" s="185"/>
      <c r="E1608" s="76"/>
      <c r="F1608" s="76" t="str">
        <f>IF(E1608="","",IFERROR(VLOOKUP(E1608,Cadastro!$C$9:$D$1009,2,FALSE),"PROD. NÃO ENCONTRADO"))</f>
        <v/>
      </c>
      <c r="G1608" s="94"/>
      <c r="H1608" s="69" t="str">
        <f>IFERROR(G1608*VLOOKUP(E1608,Saldo!$P$8:$U$1009,6,FALSE),"")</f>
        <v/>
      </c>
      <c r="I1608" s="104" t="str">
        <f>IFERROR(IF(D1608="","",VLOOKUP(E1608,Saldo!$P$8:$Q$1009,2,FALSE)),"")</f>
        <v/>
      </c>
      <c r="J1608" s="76"/>
      <c r="K1608" s="28" t="str">
        <f t="shared" si="24"/>
        <v/>
      </c>
    </row>
    <row r="1609" spans="1:11" ht="18.95" customHeight="1" x14ac:dyDescent="0.25">
      <c r="A1609" s="52"/>
      <c r="C1609" s="76"/>
      <c r="D1609" s="185"/>
      <c r="E1609" s="76"/>
      <c r="F1609" s="76" t="str">
        <f>IF(E1609="","",IFERROR(VLOOKUP(E1609,Cadastro!$C$9:$D$1009,2,FALSE),"PROD. NÃO ENCONTRADO"))</f>
        <v/>
      </c>
      <c r="G1609" s="94"/>
      <c r="H1609" s="69" t="str">
        <f>IFERROR(G1609*VLOOKUP(E1609,Saldo!$P$8:$U$1009,6,FALSE),"")</f>
        <v/>
      </c>
      <c r="I1609" s="104" t="str">
        <f>IFERROR(IF(D1609="","",VLOOKUP(E1609,Saldo!$P$8:$Q$1009,2,FALSE)),"")</f>
        <v/>
      </c>
      <c r="J1609" s="76"/>
      <c r="K1609" s="28" t="str">
        <f t="shared" si="24"/>
        <v/>
      </c>
    </row>
    <row r="1610" spans="1:11" ht="18.95" customHeight="1" x14ac:dyDescent="0.25">
      <c r="A1610" s="52"/>
      <c r="C1610" s="76"/>
      <c r="D1610" s="185"/>
      <c r="E1610" s="76"/>
      <c r="F1610" s="76" t="str">
        <f>IF(E1610="","",IFERROR(VLOOKUP(E1610,Cadastro!$C$9:$D$1009,2,FALSE),"PROD. NÃO ENCONTRADO"))</f>
        <v/>
      </c>
      <c r="G1610" s="94"/>
      <c r="H1610" s="69" t="str">
        <f>IFERROR(G1610*VLOOKUP(E1610,Saldo!$P$8:$U$1009,6,FALSE),"")</f>
        <v/>
      </c>
      <c r="I1610" s="104" t="str">
        <f>IFERROR(IF(D1610="","",VLOOKUP(E1610,Saldo!$P$8:$Q$1009,2,FALSE)),"")</f>
        <v/>
      </c>
      <c r="J1610" s="76"/>
      <c r="K1610" s="28" t="str">
        <f t="shared" ref="K1610:K1673" si="25">IF(D1610="","",MONTH(D1610))</f>
        <v/>
      </c>
    </row>
    <row r="1611" spans="1:11" ht="18.95" customHeight="1" x14ac:dyDescent="0.25">
      <c r="A1611" s="52"/>
      <c r="C1611" s="76"/>
      <c r="D1611" s="185"/>
      <c r="E1611" s="76"/>
      <c r="F1611" s="76" t="str">
        <f>IF(E1611="","",IFERROR(VLOOKUP(E1611,Cadastro!$C$9:$D$1009,2,FALSE),"PROD. NÃO ENCONTRADO"))</f>
        <v/>
      </c>
      <c r="G1611" s="94"/>
      <c r="H1611" s="69" t="str">
        <f>IFERROR(G1611*VLOOKUP(E1611,Saldo!$P$8:$U$1009,6,FALSE),"")</f>
        <v/>
      </c>
      <c r="I1611" s="104" t="str">
        <f>IFERROR(IF(D1611="","",VLOOKUP(E1611,Saldo!$P$8:$Q$1009,2,FALSE)),"")</f>
        <v/>
      </c>
      <c r="J1611" s="76"/>
      <c r="K1611" s="28" t="str">
        <f t="shared" si="25"/>
        <v/>
      </c>
    </row>
    <row r="1612" spans="1:11" ht="18.95" customHeight="1" x14ac:dyDescent="0.25">
      <c r="A1612" s="52"/>
      <c r="C1612" s="76"/>
      <c r="D1612" s="185"/>
      <c r="E1612" s="76"/>
      <c r="F1612" s="76" t="str">
        <f>IF(E1612="","",IFERROR(VLOOKUP(E1612,Cadastro!$C$9:$D$1009,2,FALSE),"PROD. NÃO ENCONTRADO"))</f>
        <v/>
      </c>
      <c r="G1612" s="94"/>
      <c r="H1612" s="69" t="str">
        <f>IFERROR(G1612*VLOOKUP(E1612,Saldo!$P$8:$U$1009,6,FALSE),"")</f>
        <v/>
      </c>
      <c r="I1612" s="104" t="str">
        <f>IFERROR(IF(D1612="","",VLOOKUP(E1612,Saldo!$P$8:$Q$1009,2,FALSE)),"")</f>
        <v/>
      </c>
      <c r="J1612" s="76"/>
      <c r="K1612" s="28" t="str">
        <f t="shared" si="25"/>
        <v/>
      </c>
    </row>
    <row r="1613" spans="1:11" ht="18.95" customHeight="1" x14ac:dyDescent="0.25">
      <c r="A1613" s="52"/>
      <c r="C1613" s="76"/>
      <c r="D1613" s="185"/>
      <c r="E1613" s="76"/>
      <c r="F1613" s="76" t="str">
        <f>IF(E1613="","",IFERROR(VLOOKUP(E1613,Cadastro!$C$9:$D$1009,2,FALSE),"PROD. NÃO ENCONTRADO"))</f>
        <v/>
      </c>
      <c r="G1613" s="94"/>
      <c r="H1613" s="69" t="str">
        <f>IFERROR(G1613*VLOOKUP(E1613,Saldo!$P$8:$U$1009,6,FALSE),"")</f>
        <v/>
      </c>
      <c r="I1613" s="104" t="str">
        <f>IFERROR(IF(D1613="","",VLOOKUP(E1613,Saldo!$P$8:$Q$1009,2,FALSE)),"")</f>
        <v/>
      </c>
      <c r="J1613" s="76"/>
      <c r="K1613" s="28" t="str">
        <f t="shared" si="25"/>
        <v/>
      </c>
    </row>
    <row r="1614" spans="1:11" ht="18.95" customHeight="1" x14ac:dyDescent="0.25">
      <c r="A1614" s="52"/>
      <c r="C1614" s="76"/>
      <c r="D1614" s="185"/>
      <c r="E1614" s="76"/>
      <c r="F1614" s="76" t="str">
        <f>IF(E1614="","",IFERROR(VLOOKUP(E1614,Cadastro!$C$9:$D$1009,2,FALSE),"PROD. NÃO ENCONTRADO"))</f>
        <v/>
      </c>
      <c r="G1614" s="94"/>
      <c r="H1614" s="69" t="str">
        <f>IFERROR(G1614*VLOOKUP(E1614,Saldo!$P$8:$U$1009,6,FALSE),"")</f>
        <v/>
      </c>
      <c r="I1614" s="104" t="str">
        <f>IFERROR(IF(D1614="","",VLOOKUP(E1614,Saldo!$P$8:$Q$1009,2,FALSE)),"")</f>
        <v/>
      </c>
      <c r="J1614" s="76"/>
      <c r="K1614" s="28" t="str">
        <f t="shared" si="25"/>
        <v/>
      </c>
    </row>
    <row r="1615" spans="1:11" ht="18.95" customHeight="1" x14ac:dyDescent="0.25">
      <c r="A1615" s="52"/>
      <c r="C1615" s="76"/>
      <c r="D1615" s="185"/>
      <c r="E1615" s="76"/>
      <c r="F1615" s="76" t="str">
        <f>IF(E1615="","",IFERROR(VLOOKUP(E1615,Cadastro!$C$9:$D$1009,2,FALSE),"PROD. NÃO ENCONTRADO"))</f>
        <v/>
      </c>
      <c r="G1615" s="94"/>
      <c r="H1615" s="69" t="str">
        <f>IFERROR(G1615*VLOOKUP(E1615,Saldo!$P$8:$U$1009,6,FALSE),"")</f>
        <v/>
      </c>
      <c r="I1615" s="104" t="str">
        <f>IFERROR(IF(D1615="","",VLOOKUP(E1615,Saldo!$P$8:$Q$1009,2,FALSE)),"")</f>
        <v/>
      </c>
      <c r="J1615" s="76"/>
      <c r="K1615" s="28" t="str">
        <f t="shared" si="25"/>
        <v/>
      </c>
    </row>
    <row r="1616" spans="1:11" ht="18.95" customHeight="1" x14ac:dyDescent="0.25">
      <c r="A1616" s="52"/>
      <c r="C1616" s="76"/>
      <c r="D1616" s="185"/>
      <c r="E1616" s="76"/>
      <c r="F1616" s="76" t="str">
        <f>IF(E1616="","",IFERROR(VLOOKUP(E1616,Cadastro!$C$9:$D$1009,2,FALSE),"PROD. NÃO ENCONTRADO"))</f>
        <v/>
      </c>
      <c r="G1616" s="94"/>
      <c r="H1616" s="69" t="str">
        <f>IFERROR(G1616*VLOOKUP(E1616,Saldo!$P$8:$U$1009,6,FALSE),"")</f>
        <v/>
      </c>
      <c r="I1616" s="104" t="str">
        <f>IFERROR(IF(D1616="","",VLOOKUP(E1616,Saldo!$P$8:$Q$1009,2,FALSE)),"")</f>
        <v/>
      </c>
      <c r="J1616" s="76"/>
      <c r="K1616" s="28" t="str">
        <f t="shared" si="25"/>
        <v/>
      </c>
    </row>
    <row r="1617" spans="1:11" ht="18.95" customHeight="1" x14ac:dyDescent="0.25">
      <c r="A1617" s="52"/>
      <c r="C1617" s="76"/>
      <c r="D1617" s="185"/>
      <c r="E1617" s="76"/>
      <c r="F1617" s="76" t="str">
        <f>IF(E1617="","",IFERROR(VLOOKUP(E1617,Cadastro!$C$9:$D$1009,2,FALSE),"PROD. NÃO ENCONTRADO"))</f>
        <v/>
      </c>
      <c r="G1617" s="94"/>
      <c r="H1617" s="69" t="str">
        <f>IFERROR(G1617*VLOOKUP(E1617,Saldo!$P$8:$U$1009,6,FALSE),"")</f>
        <v/>
      </c>
      <c r="I1617" s="104" t="str">
        <f>IFERROR(IF(D1617="","",VLOOKUP(E1617,Saldo!$P$8:$Q$1009,2,FALSE)),"")</f>
        <v/>
      </c>
      <c r="J1617" s="76"/>
      <c r="K1617" s="28" t="str">
        <f t="shared" si="25"/>
        <v/>
      </c>
    </row>
    <row r="1618" spans="1:11" ht="18.95" customHeight="1" x14ac:dyDescent="0.25">
      <c r="A1618" s="52"/>
      <c r="C1618" s="76"/>
      <c r="D1618" s="185"/>
      <c r="E1618" s="76"/>
      <c r="F1618" s="76" t="str">
        <f>IF(E1618="","",IFERROR(VLOOKUP(E1618,Cadastro!$C$9:$D$1009,2,FALSE),"PROD. NÃO ENCONTRADO"))</f>
        <v/>
      </c>
      <c r="G1618" s="94"/>
      <c r="H1618" s="69" t="str">
        <f>IFERROR(G1618*VLOOKUP(E1618,Saldo!$P$8:$U$1009,6,FALSE),"")</f>
        <v/>
      </c>
      <c r="I1618" s="104" t="str">
        <f>IFERROR(IF(D1618="","",VLOOKUP(E1618,Saldo!$P$8:$Q$1009,2,FALSE)),"")</f>
        <v/>
      </c>
      <c r="J1618" s="76"/>
      <c r="K1618" s="28" t="str">
        <f t="shared" si="25"/>
        <v/>
      </c>
    </row>
    <row r="1619" spans="1:11" ht="18.95" customHeight="1" x14ac:dyDescent="0.25">
      <c r="A1619" s="52"/>
      <c r="C1619" s="76"/>
      <c r="D1619" s="185"/>
      <c r="E1619" s="76"/>
      <c r="F1619" s="76" t="str">
        <f>IF(E1619="","",IFERROR(VLOOKUP(E1619,Cadastro!$C$9:$D$1009,2,FALSE),"PROD. NÃO ENCONTRADO"))</f>
        <v/>
      </c>
      <c r="G1619" s="94"/>
      <c r="H1619" s="69" t="str">
        <f>IFERROR(G1619*VLOOKUP(E1619,Saldo!$P$8:$U$1009,6,FALSE),"")</f>
        <v/>
      </c>
      <c r="I1619" s="104" t="str">
        <f>IFERROR(IF(D1619="","",VLOOKUP(E1619,Saldo!$P$8:$Q$1009,2,FALSE)),"")</f>
        <v/>
      </c>
      <c r="J1619" s="76"/>
      <c r="K1619" s="28" t="str">
        <f t="shared" si="25"/>
        <v/>
      </c>
    </row>
    <row r="1620" spans="1:11" ht="18.95" customHeight="1" x14ac:dyDescent="0.25">
      <c r="A1620" s="52"/>
      <c r="C1620" s="76"/>
      <c r="D1620" s="185"/>
      <c r="E1620" s="76"/>
      <c r="F1620" s="76" t="str">
        <f>IF(E1620="","",IFERROR(VLOOKUP(E1620,Cadastro!$C$9:$D$1009,2,FALSE),"PROD. NÃO ENCONTRADO"))</f>
        <v/>
      </c>
      <c r="G1620" s="94"/>
      <c r="H1620" s="69" t="str">
        <f>IFERROR(G1620*VLOOKUP(E1620,Saldo!$P$8:$U$1009,6,FALSE),"")</f>
        <v/>
      </c>
      <c r="I1620" s="104" t="str">
        <f>IFERROR(IF(D1620="","",VLOOKUP(E1620,Saldo!$P$8:$Q$1009,2,FALSE)),"")</f>
        <v/>
      </c>
      <c r="J1620" s="76"/>
      <c r="K1620" s="28" t="str">
        <f t="shared" si="25"/>
        <v/>
      </c>
    </row>
    <row r="1621" spans="1:11" ht="18.95" customHeight="1" x14ac:dyDescent="0.25">
      <c r="A1621" s="52"/>
      <c r="C1621" s="76"/>
      <c r="D1621" s="185"/>
      <c r="E1621" s="76"/>
      <c r="F1621" s="76" t="str">
        <f>IF(E1621="","",IFERROR(VLOOKUP(E1621,Cadastro!$C$9:$D$1009,2,FALSE),"PROD. NÃO ENCONTRADO"))</f>
        <v/>
      </c>
      <c r="G1621" s="94"/>
      <c r="H1621" s="69" t="str">
        <f>IFERROR(G1621*VLOOKUP(E1621,Saldo!$P$8:$U$1009,6,FALSE),"")</f>
        <v/>
      </c>
      <c r="I1621" s="104" t="str">
        <f>IFERROR(IF(D1621="","",VLOOKUP(E1621,Saldo!$P$8:$Q$1009,2,FALSE)),"")</f>
        <v/>
      </c>
      <c r="J1621" s="76"/>
      <c r="K1621" s="28" t="str">
        <f t="shared" si="25"/>
        <v/>
      </c>
    </row>
    <row r="1622" spans="1:11" ht="18.95" customHeight="1" x14ac:dyDescent="0.25">
      <c r="A1622" s="52"/>
      <c r="C1622" s="76"/>
      <c r="D1622" s="185"/>
      <c r="E1622" s="76"/>
      <c r="F1622" s="76" t="str">
        <f>IF(E1622="","",IFERROR(VLOOKUP(E1622,Cadastro!$C$9:$D$1009,2,FALSE),"PROD. NÃO ENCONTRADO"))</f>
        <v/>
      </c>
      <c r="G1622" s="94"/>
      <c r="H1622" s="69" t="str">
        <f>IFERROR(G1622*VLOOKUP(E1622,Saldo!$P$8:$U$1009,6,FALSE),"")</f>
        <v/>
      </c>
      <c r="I1622" s="104" t="str">
        <f>IFERROR(IF(D1622="","",VLOOKUP(E1622,Saldo!$P$8:$Q$1009,2,FALSE)),"")</f>
        <v/>
      </c>
      <c r="J1622" s="76"/>
      <c r="K1622" s="28" t="str">
        <f t="shared" si="25"/>
        <v/>
      </c>
    </row>
    <row r="1623" spans="1:11" ht="18.95" customHeight="1" x14ac:dyDescent="0.25">
      <c r="A1623" s="52"/>
      <c r="C1623" s="76"/>
      <c r="D1623" s="185"/>
      <c r="E1623" s="76"/>
      <c r="F1623" s="76" t="str">
        <f>IF(E1623="","",IFERROR(VLOOKUP(E1623,Cadastro!$C$9:$D$1009,2,FALSE),"PROD. NÃO ENCONTRADO"))</f>
        <v/>
      </c>
      <c r="G1623" s="94"/>
      <c r="H1623" s="69" t="str">
        <f>IFERROR(G1623*VLOOKUP(E1623,Saldo!$P$8:$U$1009,6,FALSE),"")</f>
        <v/>
      </c>
      <c r="I1623" s="104" t="str">
        <f>IFERROR(IF(D1623="","",VLOOKUP(E1623,Saldo!$P$8:$Q$1009,2,FALSE)),"")</f>
        <v/>
      </c>
      <c r="J1623" s="76"/>
      <c r="K1623" s="28" t="str">
        <f t="shared" si="25"/>
        <v/>
      </c>
    </row>
    <row r="1624" spans="1:11" ht="18.95" customHeight="1" x14ac:dyDescent="0.25">
      <c r="A1624" s="52"/>
      <c r="C1624" s="76"/>
      <c r="D1624" s="185"/>
      <c r="E1624" s="76"/>
      <c r="F1624" s="76" t="str">
        <f>IF(E1624="","",IFERROR(VLOOKUP(E1624,Cadastro!$C$9:$D$1009,2,FALSE),"PROD. NÃO ENCONTRADO"))</f>
        <v/>
      </c>
      <c r="G1624" s="94"/>
      <c r="H1624" s="69" t="str">
        <f>IFERROR(G1624*VLOOKUP(E1624,Saldo!$P$8:$U$1009,6,FALSE),"")</f>
        <v/>
      </c>
      <c r="I1624" s="104" t="str">
        <f>IFERROR(IF(D1624="","",VLOOKUP(E1624,Saldo!$P$8:$Q$1009,2,FALSE)),"")</f>
        <v/>
      </c>
      <c r="J1624" s="76"/>
      <c r="K1624" s="28" t="str">
        <f t="shared" si="25"/>
        <v/>
      </c>
    </row>
    <row r="1625" spans="1:11" ht="18.95" customHeight="1" x14ac:dyDescent="0.25">
      <c r="A1625" s="52"/>
      <c r="C1625" s="76"/>
      <c r="D1625" s="185"/>
      <c r="E1625" s="76"/>
      <c r="F1625" s="76" t="str">
        <f>IF(E1625="","",IFERROR(VLOOKUP(E1625,Cadastro!$C$9:$D$1009,2,FALSE),"PROD. NÃO ENCONTRADO"))</f>
        <v/>
      </c>
      <c r="G1625" s="94"/>
      <c r="H1625" s="69" t="str">
        <f>IFERROR(G1625*VLOOKUP(E1625,Saldo!$P$8:$U$1009,6,FALSE),"")</f>
        <v/>
      </c>
      <c r="I1625" s="104" t="str">
        <f>IFERROR(IF(D1625="","",VLOOKUP(E1625,Saldo!$P$8:$Q$1009,2,FALSE)),"")</f>
        <v/>
      </c>
      <c r="J1625" s="76"/>
      <c r="K1625" s="28" t="str">
        <f t="shared" si="25"/>
        <v/>
      </c>
    </row>
    <row r="1626" spans="1:11" ht="18.95" customHeight="1" x14ac:dyDescent="0.25">
      <c r="A1626" s="52"/>
      <c r="C1626" s="76"/>
      <c r="D1626" s="185"/>
      <c r="E1626" s="76"/>
      <c r="F1626" s="76" t="str">
        <f>IF(E1626="","",IFERROR(VLOOKUP(E1626,Cadastro!$C$9:$D$1009,2,FALSE),"PROD. NÃO ENCONTRADO"))</f>
        <v/>
      </c>
      <c r="G1626" s="94"/>
      <c r="H1626" s="69" t="str">
        <f>IFERROR(G1626*VLOOKUP(E1626,Saldo!$P$8:$U$1009,6,FALSE),"")</f>
        <v/>
      </c>
      <c r="I1626" s="104" t="str">
        <f>IFERROR(IF(D1626="","",VLOOKUP(E1626,Saldo!$P$8:$Q$1009,2,FALSE)),"")</f>
        <v/>
      </c>
      <c r="J1626" s="76"/>
      <c r="K1626" s="28" t="str">
        <f t="shared" si="25"/>
        <v/>
      </c>
    </row>
    <row r="1627" spans="1:11" ht="18.95" customHeight="1" x14ac:dyDescent="0.25">
      <c r="A1627" s="52"/>
      <c r="C1627" s="76"/>
      <c r="D1627" s="185"/>
      <c r="E1627" s="76"/>
      <c r="F1627" s="76" t="str">
        <f>IF(E1627="","",IFERROR(VLOOKUP(E1627,Cadastro!$C$9:$D$1009,2,FALSE),"PROD. NÃO ENCONTRADO"))</f>
        <v/>
      </c>
      <c r="G1627" s="94"/>
      <c r="H1627" s="69" t="str">
        <f>IFERROR(G1627*VLOOKUP(E1627,Saldo!$P$8:$U$1009,6,FALSE),"")</f>
        <v/>
      </c>
      <c r="I1627" s="104" t="str">
        <f>IFERROR(IF(D1627="","",VLOOKUP(E1627,Saldo!$P$8:$Q$1009,2,FALSE)),"")</f>
        <v/>
      </c>
      <c r="J1627" s="76"/>
      <c r="K1627" s="28" t="str">
        <f t="shared" si="25"/>
        <v/>
      </c>
    </row>
    <row r="1628" spans="1:11" ht="18.95" customHeight="1" x14ac:dyDescent="0.25">
      <c r="A1628" s="52"/>
      <c r="C1628" s="76"/>
      <c r="D1628" s="185"/>
      <c r="E1628" s="76"/>
      <c r="F1628" s="76" t="str">
        <f>IF(E1628="","",IFERROR(VLOOKUP(E1628,Cadastro!$C$9:$D$1009,2,FALSE),"PROD. NÃO ENCONTRADO"))</f>
        <v/>
      </c>
      <c r="G1628" s="94"/>
      <c r="H1628" s="69" t="str">
        <f>IFERROR(G1628*VLOOKUP(E1628,Saldo!$P$8:$U$1009,6,FALSE),"")</f>
        <v/>
      </c>
      <c r="I1628" s="104" t="str">
        <f>IFERROR(IF(D1628="","",VLOOKUP(E1628,Saldo!$P$8:$Q$1009,2,FALSE)),"")</f>
        <v/>
      </c>
      <c r="J1628" s="76"/>
      <c r="K1628" s="28" t="str">
        <f t="shared" si="25"/>
        <v/>
      </c>
    </row>
    <row r="1629" spans="1:11" ht="18.95" customHeight="1" x14ac:dyDescent="0.25">
      <c r="A1629" s="52"/>
      <c r="C1629" s="76"/>
      <c r="D1629" s="185"/>
      <c r="E1629" s="76"/>
      <c r="F1629" s="76" t="str">
        <f>IF(E1629="","",IFERROR(VLOOKUP(E1629,Cadastro!$C$9:$D$1009,2,FALSE),"PROD. NÃO ENCONTRADO"))</f>
        <v/>
      </c>
      <c r="G1629" s="94"/>
      <c r="H1629" s="69" t="str">
        <f>IFERROR(G1629*VLOOKUP(E1629,Saldo!$P$8:$U$1009,6,FALSE),"")</f>
        <v/>
      </c>
      <c r="I1629" s="104" t="str">
        <f>IFERROR(IF(D1629="","",VLOOKUP(E1629,Saldo!$P$8:$Q$1009,2,FALSE)),"")</f>
        <v/>
      </c>
      <c r="J1629" s="76"/>
      <c r="K1629" s="28" t="str">
        <f t="shared" si="25"/>
        <v/>
      </c>
    </row>
    <row r="1630" spans="1:11" ht="18.95" customHeight="1" x14ac:dyDescent="0.25">
      <c r="A1630" s="52"/>
      <c r="C1630" s="76"/>
      <c r="D1630" s="185"/>
      <c r="E1630" s="76"/>
      <c r="F1630" s="76" t="str">
        <f>IF(E1630="","",IFERROR(VLOOKUP(E1630,Cadastro!$C$9:$D$1009,2,FALSE),"PROD. NÃO ENCONTRADO"))</f>
        <v/>
      </c>
      <c r="G1630" s="94"/>
      <c r="H1630" s="69" t="str">
        <f>IFERROR(G1630*VLOOKUP(E1630,Saldo!$P$8:$U$1009,6,FALSE),"")</f>
        <v/>
      </c>
      <c r="I1630" s="104" t="str">
        <f>IFERROR(IF(D1630="","",VLOOKUP(E1630,Saldo!$P$8:$Q$1009,2,FALSE)),"")</f>
        <v/>
      </c>
      <c r="J1630" s="76"/>
      <c r="K1630" s="28" t="str">
        <f t="shared" si="25"/>
        <v/>
      </c>
    </row>
    <row r="1631" spans="1:11" ht="18.95" customHeight="1" x14ac:dyDescent="0.25">
      <c r="A1631" s="52"/>
      <c r="C1631" s="76"/>
      <c r="D1631" s="185"/>
      <c r="E1631" s="76"/>
      <c r="F1631" s="76" t="str">
        <f>IF(E1631="","",IFERROR(VLOOKUP(E1631,Cadastro!$C$9:$D$1009,2,FALSE),"PROD. NÃO ENCONTRADO"))</f>
        <v/>
      </c>
      <c r="G1631" s="94"/>
      <c r="H1631" s="69" t="str">
        <f>IFERROR(G1631*VLOOKUP(E1631,Saldo!$P$8:$U$1009,6,FALSE),"")</f>
        <v/>
      </c>
      <c r="I1631" s="104" t="str">
        <f>IFERROR(IF(D1631="","",VLOOKUP(E1631,Saldo!$P$8:$Q$1009,2,FALSE)),"")</f>
        <v/>
      </c>
      <c r="J1631" s="76"/>
      <c r="K1631" s="28" t="str">
        <f t="shared" si="25"/>
        <v/>
      </c>
    </row>
    <row r="1632" spans="1:11" ht="18.95" customHeight="1" x14ac:dyDescent="0.25">
      <c r="A1632" s="52"/>
      <c r="C1632" s="76"/>
      <c r="D1632" s="185"/>
      <c r="E1632" s="76"/>
      <c r="F1632" s="76" t="str">
        <f>IF(E1632="","",IFERROR(VLOOKUP(E1632,Cadastro!$C$9:$D$1009,2,FALSE),"PROD. NÃO ENCONTRADO"))</f>
        <v/>
      </c>
      <c r="G1632" s="94"/>
      <c r="H1632" s="69" t="str">
        <f>IFERROR(G1632*VLOOKUP(E1632,Saldo!$P$8:$U$1009,6,FALSE),"")</f>
        <v/>
      </c>
      <c r="I1632" s="104" t="str">
        <f>IFERROR(IF(D1632="","",VLOOKUP(E1632,Saldo!$P$8:$Q$1009,2,FALSE)),"")</f>
        <v/>
      </c>
      <c r="J1632" s="76"/>
      <c r="K1632" s="28" t="str">
        <f t="shared" si="25"/>
        <v/>
      </c>
    </row>
    <row r="1633" spans="1:11" ht="18.95" customHeight="1" x14ac:dyDescent="0.25">
      <c r="A1633" s="52"/>
      <c r="C1633" s="76"/>
      <c r="D1633" s="185"/>
      <c r="E1633" s="76"/>
      <c r="F1633" s="76" t="str">
        <f>IF(E1633="","",IFERROR(VLOOKUP(E1633,Cadastro!$C$9:$D$1009,2,FALSE),"PROD. NÃO ENCONTRADO"))</f>
        <v/>
      </c>
      <c r="G1633" s="94"/>
      <c r="H1633" s="69" t="str">
        <f>IFERROR(G1633*VLOOKUP(E1633,Saldo!$P$8:$U$1009,6,FALSE),"")</f>
        <v/>
      </c>
      <c r="I1633" s="104" t="str">
        <f>IFERROR(IF(D1633="","",VLOOKUP(E1633,Saldo!$P$8:$Q$1009,2,FALSE)),"")</f>
        <v/>
      </c>
      <c r="J1633" s="76"/>
      <c r="K1633" s="28" t="str">
        <f t="shared" si="25"/>
        <v/>
      </c>
    </row>
    <row r="1634" spans="1:11" ht="18.95" customHeight="1" x14ac:dyDescent="0.25">
      <c r="A1634" s="52"/>
      <c r="C1634" s="76"/>
      <c r="D1634" s="185"/>
      <c r="E1634" s="76"/>
      <c r="F1634" s="76" t="str">
        <f>IF(E1634="","",IFERROR(VLOOKUP(E1634,Cadastro!$C$9:$D$1009,2,FALSE),"PROD. NÃO ENCONTRADO"))</f>
        <v/>
      </c>
      <c r="G1634" s="94"/>
      <c r="H1634" s="69" t="str">
        <f>IFERROR(G1634*VLOOKUP(E1634,Saldo!$P$8:$U$1009,6,FALSE),"")</f>
        <v/>
      </c>
      <c r="I1634" s="104" t="str">
        <f>IFERROR(IF(D1634="","",VLOOKUP(E1634,Saldo!$P$8:$Q$1009,2,FALSE)),"")</f>
        <v/>
      </c>
      <c r="J1634" s="76"/>
      <c r="K1634" s="28" t="str">
        <f t="shared" si="25"/>
        <v/>
      </c>
    </row>
    <row r="1635" spans="1:11" ht="18.95" customHeight="1" x14ac:dyDescent="0.25">
      <c r="A1635" s="52"/>
      <c r="C1635" s="76"/>
      <c r="D1635" s="185"/>
      <c r="E1635" s="76"/>
      <c r="F1635" s="76" t="str">
        <f>IF(E1635="","",IFERROR(VLOOKUP(E1635,Cadastro!$C$9:$D$1009,2,FALSE),"PROD. NÃO ENCONTRADO"))</f>
        <v/>
      </c>
      <c r="G1635" s="94"/>
      <c r="H1635" s="69" t="str">
        <f>IFERROR(G1635*VLOOKUP(E1635,Saldo!$P$8:$U$1009,6,FALSE),"")</f>
        <v/>
      </c>
      <c r="I1635" s="104" t="str">
        <f>IFERROR(IF(D1635="","",VLOOKUP(E1635,Saldo!$P$8:$Q$1009,2,FALSE)),"")</f>
        <v/>
      </c>
      <c r="J1635" s="76"/>
      <c r="K1635" s="28" t="str">
        <f t="shared" si="25"/>
        <v/>
      </c>
    </row>
    <row r="1636" spans="1:11" ht="18.95" customHeight="1" x14ac:dyDescent="0.25">
      <c r="A1636" s="52"/>
      <c r="C1636" s="76"/>
      <c r="D1636" s="185"/>
      <c r="E1636" s="76"/>
      <c r="F1636" s="76" t="str">
        <f>IF(E1636="","",IFERROR(VLOOKUP(E1636,Cadastro!$C$9:$D$1009,2,FALSE),"PROD. NÃO ENCONTRADO"))</f>
        <v/>
      </c>
      <c r="G1636" s="94"/>
      <c r="H1636" s="69" t="str">
        <f>IFERROR(G1636*VLOOKUP(E1636,Saldo!$P$8:$U$1009,6,FALSE),"")</f>
        <v/>
      </c>
      <c r="I1636" s="104" t="str">
        <f>IFERROR(IF(D1636="","",VLOOKUP(E1636,Saldo!$P$8:$Q$1009,2,FALSE)),"")</f>
        <v/>
      </c>
      <c r="J1636" s="76"/>
      <c r="K1636" s="28" t="str">
        <f t="shared" si="25"/>
        <v/>
      </c>
    </row>
    <row r="1637" spans="1:11" ht="18.95" customHeight="1" x14ac:dyDescent="0.25">
      <c r="A1637" s="52"/>
      <c r="C1637" s="76"/>
      <c r="D1637" s="185"/>
      <c r="E1637" s="76"/>
      <c r="F1637" s="76" t="str">
        <f>IF(E1637="","",IFERROR(VLOOKUP(E1637,Cadastro!$C$9:$D$1009,2,FALSE),"PROD. NÃO ENCONTRADO"))</f>
        <v/>
      </c>
      <c r="G1637" s="94"/>
      <c r="H1637" s="69" t="str">
        <f>IFERROR(G1637*VLOOKUP(E1637,Saldo!$P$8:$U$1009,6,FALSE),"")</f>
        <v/>
      </c>
      <c r="I1637" s="104" t="str">
        <f>IFERROR(IF(D1637="","",VLOOKUP(E1637,Saldo!$P$8:$Q$1009,2,FALSE)),"")</f>
        <v/>
      </c>
      <c r="J1637" s="76"/>
      <c r="K1637" s="28" t="str">
        <f t="shared" si="25"/>
        <v/>
      </c>
    </row>
    <row r="1638" spans="1:11" ht="18.95" customHeight="1" x14ac:dyDescent="0.25">
      <c r="A1638" s="52"/>
      <c r="C1638" s="76"/>
      <c r="D1638" s="185"/>
      <c r="E1638" s="76"/>
      <c r="F1638" s="76" t="str">
        <f>IF(E1638="","",IFERROR(VLOOKUP(E1638,Cadastro!$C$9:$D$1009,2,FALSE),"PROD. NÃO ENCONTRADO"))</f>
        <v/>
      </c>
      <c r="G1638" s="94"/>
      <c r="H1638" s="69" t="str">
        <f>IFERROR(G1638*VLOOKUP(E1638,Saldo!$P$8:$U$1009,6,FALSE),"")</f>
        <v/>
      </c>
      <c r="I1638" s="104" t="str">
        <f>IFERROR(IF(D1638="","",VLOOKUP(E1638,Saldo!$P$8:$Q$1009,2,FALSE)),"")</f>
        <v/>
      </c>
      <c r="J1638" s="76"/>
      <c r="K1638" s="28" t="str">
        <f t="shared" si="25"/>
        <v/>
      </c>
    </row>
    <row r="1639" spans="1:11" ht="18.95" customHeight="1" x14ac:dyDescent="0.25">
      <c r="A1639" s="52"/>
      <c r="C1639" s="76"/>
      <c r="D1639" s="185"/>
      <c r="E1639" s="76"/>
      <c r="F1639" s="76" t="str">
        <f>IF(E1639="","",IFERROR(VLOOKUP(E1639,Cadastro!$C$9:$D$1009,2,FALSE),"PROD. NÃO ENCONTRADO"))</f>
        <v/>
      </c>
      <c r="G1639" s="94"/>
      <c r="H1639" s="69" t="str">
        <f>IFERROR(G1639*VLOOKUP(E1639,Saldo!$P$8:$U$1009,6,FALSE),"")</f>
        <v/>
      </c>
      <c r="I1639" s="104" t="str">
        <f>IFERROR(IF(D1639="","",VLOOKUP(E1639,Saldo!$P$8:$Q$1009,2,FALSE)),"")</f>
        <v/>
      </c>
      <c r="J1639" s="76"/>
      <c r="K1639" s="28" t="str">
        <f t="shared" si="25"/>
        <v/>
      </c>
    </row>
    <row r="1640" spans="1:11" ht="18.95" customHeight="1" x14ac:dyDescent="0.25">
      <c r="A1640" s="52"/>
      <c r="C1640" s="76"/>
      <c r="D1640" s="185"/>
      <c r="E1640" s="76"/>
      <c r="F1640" s="76" t="str">
        <f>IF(E1640="","",IFERROR(VLOOKUP(E1640,Cadastro!$C$9:$D$1009,2,FALSE),"PROD. NÃO ENCONTRADO"))</f>
        <v/>
      </c>
      <c r="G1640" s="94"/>
      <c r="H1640" s="69" t="str">
        <f>IFERROR(G1640*VLOOKUP(E1640,Saldo!$P$8:$U$1009,6,FALSE),"")</f>
        <v/>
      </c>
      <c r="I1640" s="104" t="str">
        <f>IFERROR(IF(D1640="","",VLOOKUP(E1640,Saldo!$P$8:$Q$1009,2,FALSE)),"")</f>
        <v/>
      </c>
      <c r="J1640" s="76"/>
      <c r="K1640" s="28" t="str">
        <f t="shared" si="25"/>
        <v/>
      </c>
    </row>
    <row r="1641" spans="1:11" ht="18.95" customHeight="1" x14ac:dyDescent="0.25">
      <c r="A1641" s="52"/>
      <c r="C1641" s="76"/>
      <c r="D1641" s="185"/>
      <c r="E1641" s="76"/>
      <c r="F1641" s="76" t="str">
        <f>IF(E1641="","",IFERROR(VLOOKUP(E1641,Cadastro!$C$9:$D$1009,2,FALSE),"PROD. NÃO ENCONTRADO"))</f>
        <v/>
      </c>
      <c r="G1641" s="94"/>
      <c r="H1641" s="69" t="str">
        <f>IFERROR(G1641*VLOOKUP(E1641,Saldo!$P$8:$U$1009,6,FALSE),"")</f>
        <v/>
      </c>
      <c r="I1641" s="104" t="str">
        <f>IFERROR(IF(D1641="","",VLOOKUP(E1641,Saldo!$P$8:$Q$1009,2,FALSE)),"")</f>
        <v/>
      </c>
      <c r="J1641" s="76"/>
      <c r="K1641" s="28" t="str">
        <f t="shared" si="25"/>
        <v/>
      </c>
    </row>
    <row r="1642" spans="1:11" ht="18.95" customHeight="1" x14ac:dyDescent="0.25">
      <c r="A1642" s="52"/>
      <c r="C1642" s="76"/>
      <c r="D1642" s="185"/>
      <c r="E1642" s="76"/>
      <c r="F1642" s="76" t="str">
        <f>IF(E1642="","",IFERROR(VLOOKUP(E1642,Cadastro!$C$9:$D$1009,2,FALSE),"PROD. NÃO ENCONTRADO"))</f>
        <v/>
      </c>
      <c r="G1642" s="94"/>
      <c r="H1642" s="69" t="str">
        <f>IFERROR(G1642*VLOOKUP(E1642,Saldo!$P$8:$U$1009,6,FALSE),"")</f>
        <v/>
      </c>
      <c r="I1642" s="104" t="str">
        <f>IFERROR(IF(D1642="","",VLOOKUP(E1642,Saldo!$P$8:$Q$1009,2,FALSE)),"")</f>
        <v/>
      </c>
      <c r="J1642" s="76"/>
      <c r="K1642" s="28" t="str">
        <f t="shared" si="25"/>
        <v/>
      </c>
    </row>
    <row r="1643" spans="1:11" ht="18.95" customHeight="1" x14ac:dyDescent="0.25">
      <c r="A1643" s="52"/>
      <c r="C1643" s="76"/>
      <c r="D1643" s="185"/>
      <c r="E1643" s="76"/>
      <c r="F1643" s="76" t="str">
        <f>IF(E1643="","",IFERROR(VLOOKUP(E1643,Cadastro!$C$9:$D$1009,2,FALSE),"PROD. NÃO ENCONTRADO"))</f>
        <v/>
      </c>
      <c r="G1643" s="94"/>
      <c r="H1643" s="69" t="str">
        <f>IFERROR(G1643*VLOOKUP(E1643,Saldo!$P$8:$U$1009,6,FALSE),"")</f>
        <v/>
      </c>
      <c r="I1643" s="104" t="str">
        <f>IFERROR(IF(D1643="","",VLOOKUP(E1643,Saldo!$P$8:$Q$1009,2,FALSE)),"")</f>
        <v/>
      </c>
      <c r="J1643" s="76"/>
      <c r="K1643" s="28" t="str">
        <f t="shared" si="25"/>
        <v/>
      </c>
    </row>
    <row r="1644" spans="1:11" ht="18.95" customHeight="1" x14ac:dyDescent="0.25">
      <c r="A1644" s="52"/>
      <c r="C1644" s="76"/>
      <c r="D1644" s="185"/>
      <c r="E1644" s="76"/>
      <c r="F1644" s="76" t="str">
        <f>IF(E1644="","",IFERROR(VLOOKUP(E1644,Cadastro!$C$9:$D$1009,2,FALSE),"PROD. NÃO ENCONTRADO"))</f>
        <v/>
      </c>
      <c r="G1644" s="94"/>
      <c r="H1644" s="69" t="str">
        <f>IFERROR(G1644*VLOOKUP(E1644,Saldo!$P$8:$U$1009,6,FALSE),"")</f>
        <v/>
      </c>
      <c r="I1644" s="104" t="str">
        <f>IFERROR(IF(D1644="","",VLOOKUP(E1644,Saldo!$P$8:$Q$1009,2,FALSE)),"")</f>
        <v/>
      </c>
      <c r="J1644" s="76"/>
      <c r="K1644" s="28" t="str">
        <f t="shared" si="25"/>
        <v/>
      </c>
    </row>
    <row r="1645" spans="1:11" ht="18.95" customHeight="1" x14ac:dyDescent="0.25">
      <c r="A1645" s="52"/>
      <c r="C1645" s="76"/>
      <c r="D1645" s="185"/>
      <c r="E1645" s="76"/>
      <c r="F1645" s="76" t="str">
        <f>IF(E1645="","",IFERROR(VLOOKUP(E1645,Cadastro!$C$9:$D$1009,2,FALSE),"PROD. NÃO ENCONTRADO"))</f>
        <v/>
      </c>
      <c r="G1645" s="94"/>
      <c r="H1645" s="69" t="str">
        <f>IFERROR(G1645*VLOOKUP(E1645,Saldo!$P$8:$U$1009,6,FALSE),"")</f>
        <v/>
      </c>
      <c r="I1645" s="104" t="str">
        <f>IFERROR(IF(D1645="","",VLOOKUP(E1645,Saldo!$P$8:$Q$1009,2,FALSE)),"")</f>
        <v/>
      </c>
      <c r="J1645" s="76"/>
      <c r="K1645" s="28" t="str">
        <f t="shared" si="25"/>
        <v/>
      </c>
    </row>
    <row r="1646" spans="1:11" ht="18.95" customHeight="1" x14ac:dyDescent="0.25">
      <c r="A1646" s="52"/>
      <c r="C1646" s="76"/>
      <c r="D1646" s="185"/>
      <c r="E1646" s="76"/>
      <c r="F1646" s="76" t="str">
        <f>IF(E1646="","",IFERROR(VLOOKUP(E1646,Cadastro!$C$9:$D$1009,2,FALSE),"PROD. NÃO ENCONTRADO"))</f>
        <v/>
      </c>
      <c r="G1646" s="94"/>
      <c r="H1646" s="69" t="str">
        <f>IFERROR(G1646*VLOOKUP(E1646,Saldo!$P$8:$U$1009,6,FALSE),"")</f>
        <v/>
      </c>
      <c r="I1646" s="104" t="str">
        <f>IFERROR(IF(D1646="","",VLOOKUP(E1646,Saldo!$P$8:$Q$1009,2,FALSE)),"")</f>
        <v/>
      </c>
      <c r="J1646" s="76"/>
      <c r="K1646" s="28" t="str">
        <f t="shared" si="25"/>
        <v/>
      </c>
    </row>
    <row r="1647" spans="1:11" ht="18.95" customHeight="1" x14ac:dyDescent="0.25">
      <c r="A1647" s="52"/>
      <c r="C1647" s="76"/>
      <c r="D1647" s="185"/>
      <c r="E1647" s="76"/>
      <c r="F1647" s="76" t="str">
        <f>IF(E1647="","",IFERROR(VLOOKUP(E1647,Cadastro!$C$9:$D$1009,2,FALSE),"PROD. NÃO ENCONTRADO"))</f>
        <v/>
      </c>
      <c r="G1647" s="94"/>
      <c r="H1647" s="69" t="str">
        <f>IFERROR(G1647*VLOOKUP(E1647,Saldo!$P$8:$U$1009,6,FALSE),"")</f>
        <v/>
      </c>
      <c r="I1647" s="104" t="str">
        <f>IFERROR(IF(D1647="","",VLOOKUP(E1647,Saldo!$P$8:$Q$1009,2,FALSE)),"")</f>
        <v/>
      </c>
      <c r="J1647" s="76"/>
      <c r="K1647" s="28" t="str">
        <f t="shared" si="25"/>
        <v/>
      </c>
    </row>
    <row r="1648" spans="1:11" ht="18.95" customHeight="1" x14ac:dyDescent="0.25">
      <c r="A1648" s="52"/>
      <c r="C1648" s="76"/>
      <c r="D1648" s="185"/>
      <c r="E1648" s="76"/>
      <c r="F1648" s="76" t="str">
        <f>IF(E1648="","",IFERROR(VLOOKUP(E1648,Cadastro!$C$9:$D$1009,2,FALSE),"PROD. NÃO ENCONTRADO"))</f>
        <v/>
      </c>
      <c r="G1648" s="94"/>
      <c r="H1648" s="69" t="str">
        <f>IFERROR(G1648*VLOOKUP(E1648,Saldo!$P$8:$U$1009,6,FALSE),"")</f>
        <v/>
      </c>
      <c r="I1648" s="104" t="str">
        <f>IFERROR(IF(D1648="","",VLOOKUP(E1648,Saldo!$P$8:$Q$1009,2,FALSE)),"")</f>
        <v/>
      </c>
      <c r="J1648" s="76"/>
      <c r="K1648" s="28" t="str">
        <f t="shared" si="25"/>
        <v/>
      </c>
    </row>
    <row r="1649" spans="1:11" ht="18.95" customHeight="1" x14ac:dyDescent="0.25">
      <c r="A1649" s="52"/>
      <c r="C1649" s="76"/>
      <c r="D1649" s="185"/>
      <c r="E1649" s="76"/>
      <c r="F1649" s="76" t="str">
        <f>IF(E1649="","",IFERROR(VLOOKUP(E1649,Cadastro!$C$9:$D$1009,2,FALSE),"PROD. NÃO ENCONTRADO"))</f>
        <v/>
      </c>
      <c r="G1649" s="94"/>
      <c r="H1649" s="69" t="str">
        <f>IFERROR(G1649*VLOOKUP(E1649,Saldo!$P$8:$U$1009,6,FALSE),"")</f>
        <v/>
      </c>
      <c r="I1649" s="104" t="str">
        <f>IFERROR(IF(D1649="","",VLOOKUP(E1649,Saldo!$P$8:$Q$1009,2,FALSE)),"")</f>
        <v/>
      </c>
      <c r="J1649" s="76"/>
      <c r="K1649" s="28" t="str">
        <f t="shared" si="25"/>
        <v/>
      </c>
    </row>
    <row r="1650" spans="1:11" ht="18.95" customHeight="1" x14ac:dyDescent="0.25">
      <c r="A1650" s="52"/>
      <c r="C1650" s="76"/>
      <c r="D1650" s="185"/>
      <c r="E1650" s="76"/>
      <c r="F1650" s="76" t="str">
        <f>IF(E1650="","",IFERROR(VLOOKUP(E1650,Cadastro!$C$9:$D$1009,2,FALSE),"PROD. NÃO ENCONTRADO"))</f>
        <v/>
      </c>
      <c r="G1650" s="94"/>
      <c r="H1650" s="69" t="str">
        <f>IFERROR(G1650*VLOOKUP(E1650,Saldo!$P$8:$U$1009,6,FALSE),"")</f>
        <v/>
      </c>
      <c r="I1650" s="104" t="str">
        <f>IFERROR(IF(D1650="","",VLOOKUP(E1650,Saldo!$P$8:$Q$1009,2,FALSE)),"")</f>
        <v/>
      </c>
      <c r="J1650" s="76"/>
      <c r="K1650" s="28" t="str">
        <f t="shared" si="25"/>
        <v/>
      </c>
    </row>
    <row r="1651" spans="1:11" ht="18.95" customHeight="1" x14ac:dyDescent="0.25">
      <c r="A1651" s="52"/>
      <c r="C1651" s="76"/>
      <c r="D1651" s="185"/>
      <c r="E1651" s="76"/>
      <c r="F1651" s="76" t="str">
        <f>IF(E1651="","",IFERROR(VLOOKUP(E1651,Cadastro!$C$9:$D$1009,2,FALSE),"PROD. NÃO ENCONTRADO"))</f>
        <v/>
      </c>
      <c r="G1651" s="94"/>
      <c r="H1651" s="69" t="str">
        <f>IFERROR(G1651*VLOOKUP(E1651,Saldo!$P$8:$U$1009,6,FALSE),"")</f>
        <v/>
      </c>
      <c r="I1651" s="104" t="str">
        <f>IFERROR(IF(D1651="","",VLOOKUP(E1651,Saldo!$P$8:$Q$1009,2,FALSE)),"")</f>
        <v/>
      </c>
      <c r="J1651" s="76"/>
      <c r="K1651" s="28" t="str">
        <f t="shared" si="25"/>
        <v/>
      </c>
    </row>
    <row r="1652" spans="1:11" ht="18.95" customHeight="1" x14ac:dyDescent="0.25">
      <c r="A1652" s="52"/>
      <c r="C1652" s="76"/>
      <c r="D1652" s="185"/>
      <c r="E1652" s="76"/>
      <c r="F1652" s="76" t="str">
        <f>IF(E1652="","",IFERROR(VLOOKUP(E1652,Cadastro!$C$9:$D$1009,2,FALSE),"PROD. NÃO ENCONTRADO"))</f>
        <v/>
      </c>
      <c r="G1652" s="94"/>
      <c r="H1652" s="69" t="str">
        <f>IFERROR(G1652*VLOOKUP(E1652,Saldo!$P$8:$U$1009,6,FALSE),"")</f>
        <v/>
      </c>
      <c r="I1652" s="104" t="str">
        <f>IFERROR(IF(D1652="","",VLOOKUP(E1652,Saldo!$P$8:$Q$1009,2,FALSE)),"")</f>
        <v/>
      </c>
      <c r="J1652" s="76"/>
      <c r="K1652" s="28" t="str">
        <f t="shared" si="25"/>
        <v/>
      </c>
    </row>
    <row r="1653" spans="1:11" ht="18.95" customHeight="1" x14ac:dyDescent="0.25">
      <c r="A1653" s="52"/>
      <c r="C1653" s="76"/>
      <c r="D1653" s="185"/>
      <c r="E1653" s="76"/>
      <c r="F1653" s="76" t="str">
        <f>IF(E1653="","",IFERROR(VLOOKUP(E1653,Cadastro!$C$9:$D$1009,2,FALSE),"PROD. NÃO ENCONTRADO"))</f>
        <v/>
      </c>
      <c r="G1653" s="94"/>
      <c r="H1653" s="69" t="str">
        <f>IFERROR(G1653*VLOOKUP(E1653,Saldo!$P$8:$U$1009,6,FALSE),"")</f>
        <v/>
      </c>
      <c r="I1653" s="104" t="str">
        <f>IFERROR(IF(D1653="","",VLOOKUP(E1653,Saldo!$P$8:$Q$1009,2,FALSE)),"")</f>
        <v/>
      </c>
      <c r="J1653" s="76"/>
      <c r="K1653" s="28" t="str">
        <f t="shared" si="25"/>
        <v/>
      </c>
    </row>
    <row r="1654" spans="1:11" ht="18.95" customHeight="1" x14ac:dyDescent="0.25">
      <c r="A1654" s="52"/>
      <c r="C1654" s="76"/>
      <c r="D1654" s="185"/>
      <c r="E1654" s="76"/>
      <c r="F1654" s="76" t="str">
        <f>IF(E1654="","",IFERROR(VLOOKUP(E1654,Cadastro!$C$9:$D$1009,2,FALSE),"PROD. NÃO ENCONTRADO"))</f>
        <v/>
      </c>
      <c r="G1654" s="94"/>
      <c r="H1654" s="69" t="str">
        <f>IFERROR(G1654*VLOOKUP(E1654,Saldo!$P$8:$U$1009,6,FALSE),"")</f>
        <v/>
      </c>
      <c r="I1654" s="104" t="str">
        <f>IFERROR(IF(D1654="","",VLOOKUP(E1654,Saldo!$P$8:$Q$1009,2,FALSE)),"")</f>
        <v/>
      </c>
      <c r="J1654" s="76"/>
      <c r="K1654" s="28" t="str">
        <f t="shared" si="25"/>
        <v/>
      </c>
    </row>
    <row r="1655" spans="1:11" ht="18.95" customHeight="1" x14ac:dyDescent="0.25">
      <c r="A1655" s="52"/>
      <c r="C1655" s="76"/>
      <c r="D1655" s="185"/>
      <c r="E1655" s="76"/>
      <c r="F1655" s="76" t="str">
        <f>IF(E1655="","",IFERROR(VLOOKUP(E1655,Cadastro!$C$9:$D$1009,2,FALSE),"PROD. NÃO ENCONTRADO"))</f>
        <v/>
      </c>
      <c r="G1655" s="94"/>
      <c r="H1655" s="69" t="str">
        <f>IFERROR(G1655*VLOOKUP(E1655,Saldo!$P$8:$U$1009,6,FALSE),"")</f>
        <v/>
      </c>
      <c r="I1655" s="104" t="str">
        <f>IFERROR(IF(D1655="","",VLOOKUP(E1655,Saldo!$P$8:$Q$1009,2,FALSE)),"")</f>
        <v/>
      </c>
      <c r="J1655" s="76"/>
      <c r="K1655" s="28" t="str">
        <f t="shared" si="25"/>
        <v/>
      </c>
    </row>
    <row r="1656" spans="1:11" ht="18.95" customHeight="1" x14ac:dyDescent="0.25">
      <c r="A1656" s="52"/>
      <c r="C1656" s="76"/>
      <c r="D1656" s="185"/>
      <c r="E1656" s="76"/>
      <c r="F1656" s="76" t="str">
        <f>IF(E1656="","",IFERROR(VLOOKUP(E1656,Cadastro!$C$9:$D$1009,2,FALSE),"PROD. NÃO ENCONTRADO"))</f>
        <v/>
      </c>
      <c r="G1656" s="94"/>
      <c r="H1656" s="69" t="str">
        <f>IFERROR(G1656*VLOOKUP(E1656,Saldo!$P$8:$U$1009,6,FALSE),"")</f>
        <v/>
      </c>
      <c r="I1656" s="104" t="str">
        <f>IFERROR(IF(D1656="","",VLOOKUP(E1656,Saldo!$P$8:$Q$1009,2,FALSE)),"")</f>
        <v/>
      </c>
      <c r="J1656" s="76"/>
      <c r="K1656" s="28" t="str">
        <f t="shared" si="25"/>
        <v/>
      </c>
    </row>
    <row r="1657" spans="1:11" ht="18.95" customHeight="1" x14ac:dyDescent="0.25">
      <c r="A1657" s="52"/>
      <c r="C1657" s="76"/>
      <c r="D1657" s="185"/>
      <c r="E1657" s="76"/>
      <c r="F1657" s="76" t="str">
        <f>IF(E1657="","",IFERROR(VLOOKUP(E1657,Cadastro!$C$9:$D$1009,2,FALSE),"PROD. NÃO ENCONTRADO"))</f>
        <v/>
      </c>
      <c r="G1657" s="94"/>
      <c r="H1657" s="69" t="str">
        <f>IFERROR(G1657*VLOOKUP(E1657,Saldo!$P$8:$U$1009,6,FALSE),"")</f>
        <v/>
      </c>
      <c r="I1657" s="104" t="str">
        <f>IFERROR(IF(D1657="","",VLOOKUP(E1657,Saldo!$P$8:$Q$1009,2,FALSE)),"")</f>
        <v/>
      </c>
      <c r="J1657" s="76"/>
      <c r="K1657" s="28" t="str">
        <f t="shared" si="25"/>
        <v/>
      </c>
    </row>
    <row r="1658" spans="1:11" ht="18.95" customHeight="1" x14ac:dyDescent="0.25">
      <c r="A1658" s="52"/>
      <c r="C1658" s="76"/>
      <c r="D1658" s="185"/>
      <c r="E1658" s="76"/>
      <c r="F1658" s="76" t="str">
        <f>IF(E1658="","",IFERROR(VLOOKUP(E1658,Cadastro!$C$9:$D$1009,2,FALSE),"PROD. NÃO ENCONTRADO"))</f>
        <v/>
      </c>
      <c r="G1658" s="94"/>
      <c r="H1658" s="69" t="str">
        <f>IFERROR(G1658*VLOOKUP(E1658,Saldo!$P$8:$U$1009,6,FALSE),"")</f>
        <v/>
      </c>
      <c r="I1658" s="104" t="str">
        <f>IFERROR(IF(D1658="","",VLOOKUP(E1658,Saldo!$P$8:$Q$1009,2,FALSE)),"")</f>
        <v/>
      </c>
      <c r="J1658" s="76"/>
      <c r="K1658" s="28" t="str">
        <f t="shared" si="25"/>
        <v/>
      </c>
    </row>
    <row r="1659" spans="1:11" ht="18.95" customHeight="1" x14ac:dyDescent="0.25">
      <c r="A1659" s="52"/>
      <c r="C1659" s="76"/>
      <c r="D1659" s="185"/>
      <c r="E1659" s="76"/>
      <c r="F1659" s="76" t="str">
        <f>IF(E1659="","",IFERROR(VLOOKUP(E1659,Cadastro!$C$9:$D$1009,2,FALSE),"PROD. NÃO ENCONTRADO"))</f>
        <v/>
      </c>
      <c r="G1659" s="94"/>
      <c r="H1659" s="69" t="str">
        <f>IFERROR(G1659*VLOOKUP(E1659,Saldo!$P$8:$U$1009,6,FALSE),"")</f>
        <v/>
      </c>
      <c r="I1659" s="104" t="str">
        <f>IFERROR(IF(D1659="","",VLOOKUP(E1659,Saldo!$P$8:$Q$1009,2,FALSE)),"")</f>
        <v/>
      </c>
      <c r="J1659" s="76"/>
      <c r="K1659" s="28" t="str">
        <f t="shared" si="25"/>
        <v/>
      </c>
    </row>
    <row r="1660" spans="1:11" ht="18.95" customHeight="1" x14ac:dyDescent="0.25">
      <c r="A1660" s="52"/>
      <c r="C1660" s="76"/>
      <c r="D1660" s="185"/>
      <c r="E1660" s="76"/>
      <c r="F1660" s="76" t="str">
        <f>IF(E1660="","",IFERROR(VLOOKUP(E1660,Cadastro!$C$9:$D$1009,2,FALSE),"PROD. NÃO ENCONTRADO"))</f>
        <v/>
      </c>
      <c r="G1660" s="94"/>
      <c r="H1660" s="69" t="str">
        <f>IFERROR(G1660*VLOOKUP(E1660,Saldo!$P$8:$U$1009,6,FALSE),"")</f>
        <v/>
      </c>
      <c r="I1660" s="104" t="str">
        <f>IFERROR(IF(D1660="","",VLOOKUP(E1660,Saldo!$P$8:$Q$1009,2,FALSE)),"")</f>
        <v/>
      </c>
      <c r="J1660" s="76"/>
      <c r="K1660" s="28" t="str">
        <f t="shared" si="25"/>
        <v/>
      </c>
    </row>
    <row r="1661" spans="1:11" ht="18.95" customHeight="1" x14ac:dyDescent="0.25">
      <c r="A1661" s="52"/>
      <c r="C1661" s="76"/>
      <c r="D1661" s="185"/>
      <c r="E1661" s="76"/>
      <c r="F1661" s="76" t="str">
        <f>IF(E1661="","",IFERROR(VLOOKUP(E1661,Cadastro!$C$9:$D$1009,2,FALSE),"PROD. NÃO ENCONTRADO"))</f>
        <v/>
      </c>
      <c r="G1661" s="94"/>
      <c r="H1661" s="69" t="str">
        <f>IFERROR(G1661*VLOOKUP(E1661,Saldo!$P$8:$U$1009,6,FALSE),"")</f>
        <v/>
      </c>
      <c r="I1661" s="104" t="str">
        <f>IFERROR(IF(D1661="","",VLOOKUP(E1661,Saldo!$P$8:$Q$1009,2,FALSE)),"")</f>
        <v/>
      </c>
      <c r="J1661" s="76"/>
      <c r="K1661" s="28" t="str">
        <f t="shared" si="25"/>
        <v/>
      </c>
    </row>
    <row r="1662" spans="1:11" ht="18.95" customHeight="1" x14ac:dyDescent="0.25">
      <c r="A1662" s="52"/>
      <c r="C1662" s="76"/>
      <c r="D1662" s="185"/>
      <c r="E1662" s="76"/>
      <c r="F1662" s="76" t="str">
        <f>IF(E1662="","",IFERROR(VLOOKUP(E1662,Cadastro!$C$9:$D$1009,2,FALSE),"PROD. NÃO ENCONTRADO"))</f>
        <v/>
      </c>
      <c r="G1662" s="94"/>
      <c r="H1662" s="69" t="str">
        <f>IFERROR(G1662*VLOOKUP(E1662,Saldo!$P$8:$U$1009,6,FALSE),"")</f>
        <v/>
      </c>
      <c r="I1662" s="104" t="str">
        <f>IFERROR(IF(D1662="","",VLOOKUP(E1662,Saldo!$P$8:$Q$1009,2,FALSE)),"")</f>
        <v/>
      </c>
      <c r="J1662" s="76"/>
      <c r="K1662" s="28" t="str">
        <f t="shared" si="25"/>
        <v/>
      </c>
    </row>
    <row r="1663" spans="1:11" ht="18.95" customHeight="1" x14ac:dyDescent="0.25">
      <c r="A1663" s="52"/>
      <c r="C1663" s="76"/>
      <c r="D1663" s="185"/>
      <c r="E1663" s="76"/>
      <c r="F1663" s="76" t="str">
        <f>IF(E1663="","",IFERROR(VLOOKUP(E1663,Cadastro!$C$9:$D$1009,2,FALSE),"PROD. NÃO ENCONTRADO"))</f>
        <v/>
      </c>
      <c r="G1663" s="94"/>
      <c r="H1663" s="69" t="str">
        <f>IFERROR(G1663*VLOOKUP(E1663,Saldo!$P$8:$U$1009,6,FALSE),"")</f>
        <v/>
      </c>
      <c r="I1663" s="104" t="str">
        <f>IFERROR(IF(D1663="","",VLOOKUP(E1663,Saldo!$P$8:$Q$1009,2,FALSE)),"")</f>
        <v/>
      </c>
      <c r="J1663" s="76"/>
      <c r="K1663" s="28" t="str">
        <f t="shared" si="25"/>
        <v/>
      </c>
    </row>
    <row r="1664" spans="1:11" ht="18.95" customHeight="1" x14ac:dyDescent="0.25">
      <c r="A1664" s="52"/>
      <c r="C1664" s="76"/>
      <c r="D1664" s="185"/>
      <c r="E1664" s="76"/>
      <c r="F1664" s="76" t="str">
        <f>IF(E1664="","",IFERROR(VLOOKUP(E1664,Cadastro!$C$9:$D$1009,2,FALSE),"PROD. NÃO ENCONTRADO"))</f>
        <v/>
      </c>
      <c r="G1664" s="94"/>
      <c r="H1664" s="69" t="str">
        <f>IFERROR(G1664*VLOOKUP(E1664,Saldo!$P$8:$U$1009,6,FALSE),"")</f>
        <v/>
      </c>
      <c r="I1664" s="104" t="str">
        <f>IFERROR(IF(D1664="","",VLOOKUP(E1664,Saldo!$P$8:$Q$1009,2,FALSE)),"")</f>
        <v/>
      </c>
      <c r="J1664" s="76"/>
      <c r="K1664" s="28" t="str">
        <f t="shared" si="25"/>
        <v/>
      </c>
    </row>
    <row r="1665" spans="1:11" ht="18.95" customHeight="1" x14ac:dyDescent="0.25">
      <c r="A1665" s="52"/>
      <c r="C1665" s="76"/>
      <c r="D1665" s="185"/>
      <c r="E1665" s="76"/>
      <c r="F1665" s="76" t="str">
        <f>IF(E1665="","",IFERROR(VLOOKUP(E1665,Cadastro!$C$9:$D$1009,2,FALSE),"PROD. NÃO ENCONTRADO"))</f>
        <v/>
      </c>
      <c r="G1665" s="94"/>
      <c r="H1665" s="69" t="str">
        <f>IFERROR(G1665*VLOOKUP(E1665,Saldo!$P$8:$U$1009,6,FALSE),"")</f>
        <v/>
      </c>
      <c r="I1665" s="104" t="str">
        <f>IFERROR(IF(D1665="","",VLOOKUP(E1665,Saldo!$P$8:$Q$1009,2,FALSE)),"")</f>
        <v/>
      </c>
      <c r="J1665" s="76"/>
      <c r="K1665" s="28" t="str">
        <f t="shared" si="25"/>
        <v/>
      </c>
    </row>
    <row r="1666" spans="1:11" ht="18.95" customHeight="1" x14ac:dyDescent="0.25">
      <c r="A1666" s="52"/>
      <c r="C1666" s="76"/>
      <c r="D1666" s="185"/>
      <c r="E1666" s="76"/>
      <c r="F1666" s="76" t="str">
        <f>IF(E1666="","",IFERROR(VLOOKUP(E1666,Cadastro!$C$9:$D$1009,2,FALSE),"PROD. NÃO ENCONTRADO"))</f>
        <v/>
      </c>
      <c r="G1666" s="94"/>
      <c r="H1666" s="69" t="str">
        <f>IFERROR(G1666*VLOOKUP(E1666,Saldo!$P$8:$U$1009,6,FALSE),"")</f>
        <v/>
      </c>
      <c r="I1666" s="104" t="str">
        <f>IFERROR(IF(D1666="","",VLOOKUP(E1666,Saldo!$P$8:$Q$1009,2,FALSE)),"")</f>
        <v/>
      </c>
      <c r="J1666" s="76"/>
      <c r="K1666" s="28" t="str">
        <f t="shared" si="25"/>
        <v/>
      </c>
    </row>
    <row r="1667" spans="1:11" ht="18.95" customHeight="1" x14ac:dyDescent="0.25">
      <c r="A1667" s="52"/>
      <c r="C1667" s="76"/>
      <c r="D1667" s="185"/>
      <c r="E1667" s="76"/>
      <c r="F1667" s="76" t="str">
        <f>IF(E1667="","",IFERROR(VLOOKUP(E1667,Cadastro!$C$9:$D$1009,2,FALSE),"PROD. NÃO ENCONTRADO"))</f>
        <v/>
      </c>
      <c r="G1667" s="94"/>
      <c r="H1667" s="69" t="str">
        <f>IFERROR(G1667*VLOOKUP(E1667,Saldo!$P$8:$U$1009,6,FALSE),"")</f>
        <v/>
      </c>
      <c r="I1667" s="104" t="str">
        <f>IFERROR(IF(D1667="","",VLOOKUP(E1667,Saldo!$P$8:$Q$1009,2,FALSE)),"")</f>
        <v/>
      </c>
      <c r="J1667" s="76"/>
      <c r="K1667" s="28" t="str">
        <f t="shared" si="25"/>
        <v/>
      </c>
    </row>
    <row r="1668" spans="1:11" ht="18.95" customHeight="1" x14ac:dyDescent="0.25">
      <c r="A1668" s="52"/>
      <c r="C1668" s="76"/>
      <c r="D1668" s="185"/>
      <c r="E1668" s="76"/>
      <c r="F1668" s="76" t="str">
        <f>IF(E1668="","",IFERROR(VLOOKUP(E1668,Cadastro!$C$9:$D$1009,2,FALSE),"PROD. NÃO ENCONTRADO"))</f>
        <v/>
      </c>
      <c r="G1668" s="94"/>
      <c r="H1668" s="69" t="str">
        <f>IFERROR(G1668*VLOOKUP(E1668,Saldo!$P$8:$U$1009,6,FALSE),"")</f>
        <v/>
      </c>
      <c r="I1668" s="104" t="str">
        <f>IFERROR(IF(D1668="","",VLOOKUP(E1668,Saldo!$P$8:$Q$1009,2,FALSE)),"")</f>
        <v/>
      </c>
      <c r="J1668" s="76"/>
      <c r="K1668" s="28" t="str">
        <f t="shared" si="25"/>
        <v/>
      </c>
    </row>
    <row r="1669" spans="1:11" ht="18.95" customHeight="1" x14ac:dyDescent="0.25">
      <c r="A1669" s="52"/>
      <c r="C1669" s="76"/>
      <c r="D1669" s="185"/>
      <c r="E1669" s="76"/>
      <c r="F1669" s="76" t="str">
        <f>IF(E1669="","",IFERROR(VLOOKUP(E1669,Cadastro!$C$9:$D$1009,2,FALSE),"PROD. NÃO ENCONTRADO"))</f>
        <v/>
      </c>
      <c r="G1669" s="94"/>
      <c r="H1669" s="69" t="str">
        <f>IFERROR(G1669*VLOOKUP(E1669,Saldo!$P$8:$U$1009,6,FALSE),"")</f>
        <v/>
      </c>
      <c r="I1669" s="104" t="str">
        <f>IFERROR(IF(D1669="","",VLOOKUP(E1669,Saldo!$P$8:$Q$1009,2,FALSE)),"")</f>
        <v/>
      </c>
      <c r="J1669" s="76"/>
      <c r="K1669" s="28" t="str">
        <f t="shared" si="25"/>
        <v/>
      </c>
    </row>
    <row r="1670" spans="1:11" ht="18.95" customHeight="1" x14ac:dyDescent="0.25">
      <c r="A1670" s="52"/>
      <c r="C1670" s="76"/>
      <c r="D1670" s="185"/>
      <c r="E1670" s="76"/>
      <c r="F1670" s="76" t="str">
        <f>IF(E1670="","",IFERROR(VLOOKUP(E1670,Cadastro!$C$9:$D$1009,2,FALSE),"PROD. NÃO ENCONTRADO"))</f>
        <v/>
      </c>
      <c r="G1670" s="94"/>
      <c r="H1670" s="69" t="str">
        <f>IFERROR(G1670*VLOOKUP(E1670,Saldo!$P$8:$U$1009,6,FALSE),"")</f>
        <v/>
      </c>
      <c r="I1670" s="104" t="str">
        <f>IFERROR(IF(D1670="","",VLOOKUP(E1670,Saldo!$P$8:$Q$1009,2,FALSE)),"")</f>
        <v/>
      </c>
      <c r="J1670" s="76"/>
      <c r="K1670" s="28" t="str">
        <f t="shared" si="25"/>
        <v/>
      </c>
    </row>
    <row r="1671" spans="1:11" ht="18.95" customHeight="1" x14ac:dyDescent="0.25">
      <c r="A1671" s="52"/>
      <c r="C1671" s="76"/>
      <c r="D1671" s="185"/>
      <c r="E1671" s="76"/>
      <c r="F1671" s="76" t="str">
        <f>IF(E1671="","",IFERROR(VLOOKUP(E1671,Cadastro!$C$9:$D$1009,2,FALSE),"PROD. NÃO ENCONTRADO"))</f>
        <v/>
      </c>
      <c r="G1671" s="94"/>
      <c r="H1671" s="69" t="str">
        <f>IFERROR(G1671*VLOOKUP(E1671,Saldo!$P$8:$U$1009,6,FALSE),"")</f>
        <v/>
      </c>
      <c r="I1671" s="104" t="str">
        <f>IFERROR(IF(D1671="","",VLOOKUP(E1671,Saldo!$P$8:$Q$1009,2,FALSE)),"")</f>
        <v/>
      </c>
      <c r="J1671" s="76"/>
      <c r="K1671" s="28" t="str">
        <f t="shared" si="25"/>
        <v/>
      </c>
    </row>
    <row r="1672" spans="1:11" ht="18.95" customHeight="1" x14ac:dyDescent="0.25">
      <c r="A1672" s="52"/>
      <c r="C1672" s="76"/>
      <c r="D1672" s="185"/>
      <c r="E1672" s="76"/>
      <c r="F1672" s="76" t="str">
        <f>IF(E1672="","",IFERROR(VLOOKUP(E1672,Cadastro!$C$9:$D$1009,2,FALSE),"PROD. NÃO ENCONTRADO"))</f>
        <v/>
      </c>
      <c r="G1672" s="94"/>
      <c r="H1672" s="69" t="str">
        <f>IFERROR(G1672*VLOOKUP(E1672,Saldo!$P$8:$U$1009,6,FALSE),"")</f>
        <v/>
      </c>
      <c r="I1672" s="104" t="str">
        <f>IFERROR(IF(D1672="","",VLOOKUP(E1672,Saldo!$P$8:$Q$1009,2,FALSE)),"")</f>
        <v/>
      </c>
      <c r="J1672" s="76"/>
      <c r="K1672" s="28" t="str">
        <f t="shared" si="25"/>
        <v/>
      </c>
    </row>
    <row r="1673" spans="1:11" ht="18.95" customHeight="1" x14ac:dyDescent="0.25">
      <c r="A1673" s="52"/>
      <c r="C1673" s="76"/>
      <c r="D1673" s="185"/>
      <c r="E1673" s="76"/>
      <c r="F1673" s="76" t="str">
        <f>IF(E1673="","",IFERROR(VLOOKUP(E1673,Cadastro!$C$9:$D$1009,2,FALSE),"PROD. NÃO ENCONTRADO"))</f>
        <v/>
      </c>
      <c r="G1673" s="94"/>
      <c r="H1673" s="69" t="str">
        <f>IFERROR(G1673*VLOOKUP(E1673,Saldo!$P$8:$U$1009,6,FALSE),"")</f>
        <v/>
      </c>
      <c r="I1673" s="104" t="str">
        <f>IFERROR(IF(D1673="","",VLOOKUP(E1673,Saldo!$P$8:$Q$1009,2,FALSE)),"")</f>
        <v/>
      </c>
      <c r="J1673" s="76"/>
      <c r="K1673" s="28" t="str">
        <f t="shared" si="25"/>
        <v/>
      </c>
    </row>
    <row r="1674" spans="1:11" ht="18.95" customHeight="1" x14ac:dyDescent="0.25">
      <c r="A1674" s="52"/>
      <c r="C1674" s="76"/>
      <c r="D1674" s="185"/>
      <c r="E1674" s="76"/>
      <c r="F1674" s="76" t="str">
        <f>IF(E1674="","",IFERROR(VLOOKUP(E1674,Cadastro!$C$9:$D$1009,2,FALSE),"PROD. NÃO ENCONTRADO"))</f>
        <v/>
      </c>
      <c r="G1674" s="94"/>
      <c r="H1674" s="69" t="str">
        <f>IFERROR(G1674*VLOOKUP(E1674,Saldo!$P$8:$U$1009,6,FALSE),"")</f>
        <v/>
      </c>
      <c r="I1674" s="104" t="str">
        <f>IFERROR(IF(D1674="","",VLOOKUP(E1674,Saldo!$P$8:$Q$1009,2,FALSE)),"")</f>
        <v/>
      </c>
      <c r="J1674" s="76"/>
      <c r="K1674" s="28" t="str">
        <f t="shared" ref="K1674:K1737" si="26">IF(D1674="","",MONTH(D1674))</f>
        <v/>
      </c>
    </row>
    <row r="1675" spans="1:11" ht="18.95" customHeight="1" x14ac:dyDescent="0.25">
      <c r="A1675" s="52"/>
      <c r="C1675" s="76"/>
      <c r="D1675" s="185"/>
      <c r="E1675" s="76"/>
      <c r="F1675" s="76" t="str">
        <f>IF(E1675="","",IFERROR(VLOOKUP(E1675,Cadastro!$C$9:$D$1009,2,FALSE),"PROD. NÃO ENCONTRADO"))</f>
        <v/>
      </c>
      <c r="G1675" s="94"/>
      <c r="H1675" s="69" t="str">
        <f>IFERROR(G1675*VLOOKUP(E1675,Saldo!$P$8:$U$1009,6,FALSE),"")</f>
        <v/>
      </c>
      <c r="I1675" s="104" t="str">
        <f>IFERROR(IF(D1675="","",VLOOKUP(E1675,Saldo!$P$8:$Q$1009,2,FALSE)),"")</f>
        <v/>
      </c>
      <c r="J1675" s="76"/>
      <c r="K1675" s="28" t="str">
        <f t="shared" si="26"/>
        <v/>
      </c>
    </row>
    <row r="1676" spans="1:11" ht="18.95" customHeight="1" x14ac:dyDescent="0.25">
      <c r="A1676" s="52"/>
      <c r="C1676" s="76"/>
      <c r="D1676" s="185"/>
      <c r="E1676" s="76"/>
      <c r="F1676" s="76" t="str">
        <f>IF(E1676="","",IFERROR(VLOOKUP(E1676,Cadastro!$C$9:$D$1009,2,FALSE),"PROD. NÃO ENCONTRADO"))</f>
        <v/>
      </c>
      <c r="G1676" s="94"/>
      <c r="H1676" s="69" t="str">
        <f>IFERROR(G1676*VLOOKUP(E1676,Saldo!$P$8:$U$1009,6,FALSE),"")</f>
        <v/>
      </c>
      <c r="I1676" s="104" t="str">
        <f>IFERROR(IF(D1676="","",VLOOKUP(E1676,Saldo!$P$8:$Q$1009,2,FALSE)),"")</f>
        <v/>
      </c>
      <c r="J1676" s="76"/>
      <c r="K1676" s="28" t="str">
        <f t="shared" si="26"/>
        <v/>
      </c>
    </row>
    <row r="1677" spans="1:11" ht="18.95" customHeight="1" x14ac:dyDescent="0.25">
      <c r="A1677" s="52"/>
      <c r="C1677" s="76"/>
      <c r="D1677" s="185"/>
      <c r="E1677" s="76"/>
      <c r="F1677" s="76" t="str">
        <f>IF(E1677="","",IFERROR(VLOOKUP(E1677,Cadastro!$C$9:$D$1009,2,FALSE),"PROD. NÃO ENCONTRADO"))</f>
        <v/>
      </c>
      <c r="G1677" s="94"/>
      <c r="H1677" s="69" t="str">
        <f>IFERROR(G1677*VLOOKUP(E1677,Saldo!$P$8:$U$1009,6,FALSE),"")</f>
        <v/>
      </c>
      <c r="I1677" s="104" t="str">
        <f>IFERROR(IF(D1677="","",VLOOKUP(E1677,Saldo!$P$8:$Q$1009,2,FALSE)),"")</f>
        <v/>
      </c>
      <c r="J1677" s="76"/>
      <c r="K1677" s="28" t="str">
        <f t="shared" si="26"/>
        <v/>
      </c>
    </row>
    <row r="1678" spans="1:11" ht="18.95" customHeight="1" x14ac:dyDescent="0.25">
      <c r="A1678" s="52"/>
      <c r="C1678" s="76"/>
      <c r="D1678" s="185"/>
      <c r="E1678" s="76"/>
      <c r="F1678" s="76" t="str">
        <f>IF(E1678="","",IFERROR(VLOOKUP(E1678,Cadastro!$C$9:$D$1009,2,FALSE),"PROD. NÃO ENCONTRADO"))</f>
        <v/>
      </c>
      <c r="G1678" s="94"/>
      <c r="H1678" s="69" t="str">
        <f>IFERROR(G1678*VLOOKUP(E1678,Saldo!$P$8:$U$1009,6,FALSE),"")</f>
        <v/>
      </c>
      <c r="I1678" s="104" t="str">
        <f>IFERROR(IF(D1678="","",VLOOKUP(E1678,Saldo!$P$8:$Q$1009,2,FALSE)),"")</f>
        <v/>
      </c>
      <c r="J1678" s="76"/>
      <c r="K1678" s="28" t="str">
        <f t="shared" si="26"/>
        <v/>
      </c>
    </row>
    <row r="1679" spans="1:11" ht="18.95" customHeight="1" x14ac:dyDescent="0.25">
      <c r="A1679" s="52"/>
      <c r="C1679" s="76"/>
      <c r="D1679" s="185"/>
      <c r="E1679" s="76"/>
      <c r="F1679" s="76" t="str">
        <f>IF(E1679="","",IFERROR(VLOOKUP(E1679,Cadastro!$C$9:$D$1009,2,FALSE),"PROD. NÃO ENCONTRADO"))</f>
        <v/>
      </c>
      <c r="G1679" s="94"/>
      <c r="H1679" s="69" t="str">
        <f>IFERROR(G1679*VLOOKUP(E1679,Saldo!$P$8:$U$1009,6,FALSE),"")</f>
        <v/>
      </c>
      <c r="I1679" s="104" t="str">
        <f>IFERROR(IF(D1679="","",VLOOKUP(E1679,Saldo!$P$8:$Q$1009,2,FALSE)),"")</f>
        <v/>
      </c>
      <c r="J1679" s="76"/>
      <c r="K1679" s="28" t="str">
        <f t="shared" si="26"/>
        <v/>
      </c>
    </row>
    <row r="1680" spans="1:11" ht="18.95" customHeight="1" x14ac:dyDescent="0.25">
      <c r="A1680" s="52"/>
      <c r="C1680" s="76"/>
      <c r="D1680" s="185"/>
      <c r="E1680" s="76"/>
      <c r="F1680" s="76" t="str">
        <f>IF(E1680="","",IFERROR(VLOOKUP(E1680,Cadastro!$C$9:$D$1009,2,FALSE),"PROD. NÃO ENCONTRADO"))</f>
        <v/>
      </c>
      <c r="G1680" s="94"/>
      <c r="H1680" s="69" t="str">
        <f>IFERROR(G1680*VLOOKUP(E1680,Saldo!$P$8:$U$1009,6,FALSE),"")</f>
        <v/>
      </c>
      <c r="I1680" s="104" t="str">
        <f>IFERROR(IF(D1680="","",VLOOKUP(E1680,Saldo!$P$8:$Q$1009,2,FALSE)),"")</f>
        <v/>
      </c>
      <c r="J1680" s="76"/>
      <c r="K1680" s="28" t="str">
        <f t="shared" si="26"/>
        <v/>
      </c>
    </row>
    <row r="1681" spans="1:11" ht="18.95" customHeight="1" x14ac:dyDescent="0.25">
      <c r="A1681" s="52"/>
      <c r="C1681" s="76"/>
      <c r="D1681" s="185"/>
      <c r="E1681" s="76"/>
      <c r="F1681" s="76" t="str">
        <f>IF(E1681="","",IFERROR(VLOOKUP(E1681,Cadastro!$C$9:$D$1009,2,FALSE),"PROD. NÃO ENCONTRADO"))</f>
        <v/>
      </c>
      <c r="G1681" s="94"/>
      <c r="H1681" s="69" t="str">
        <f>IFERROR(G1681*VLOOKUP(E1681,Saldo!$P$8:$U$1009,6,FALSE),"")</f>
        <v/>
      </c>
      <c r="I1681" s="104" t="str">
        <f>IFERROR(IF(D1681="","",VLOOKUP(E1681,Saldo!$P$8:$Q$1009,2,FALSE)),"")</f>
        <v/>
      </c>
      <c r="J1681" s="76"/>
      <c r="K1681" s="28" t="str">
        <f t="shared" si="26"/>
        <v/>
      </c>
    </row>
    <row r="1682" spans="1:11" ht="18.95" customHeight="1" x14ac:dyDescent="0.25">
      <c r="A1682" s="52"/>
      <c r="C1682" s="76"/>
      <c r="D1682" s="185"/>
      <c r="E1682" s="76"/>
      <c r="F1682" s="76" t="str">
        <f>IF(E1682="","",IFERROR(VLOOKUP(E1682,Cadastro!$C$9:$D$1009,2,FALSE),"PROD. NÃO ENCONTRADO"))</f>
        <v/>
      </c>
      <c r="G1682" s="94"/>
      <c r="H1682" s="69" t="str">
        <f>IFERROR(G1682*VLOOKUP(E1682,Saldo!$P$8:$U$1009,6,FALSE),"")</f>
        <v/>
      </c>
      <c r="I1682" s="104" t="str">
        <f>IFERROR(IF(D1682="","",VLOOKUP(E1682,Saldo!$P$8:$Q$1009,2,FALSE)),"")</f>
        <v/>
      </c>
      <c r="J1682" s="76"/>
      <c r="K1682" s="28" t="str">
        <f t="shared" si="26"/>
        <v/>
      </c>
    </row>
    <row r="1683" spans="1:11" ht="18.95" customHeight="1" x14ac:dyDescent="0.25">
      <c r="A1683" s="52"/>
      <c r="C1683" s="76"/>
      <c r="D1683" s="185"/>
      <c r="E1683" s="76"/>
      <c r="F1683" s="76" t="str">
        <f>IF(E1683="","",IFERROR(VLOOKUP(E1683,Cadastro!$C$9:$D$1009,2,FALSE),"PROD. NÃO ENCONTRADO"))</f>
        <v/>
      </c>
      <c r="G1683" s="94"/>
      <c r="H1683" s="69" t="str">
        <f>IFERROR(G1683*VLOOKUP(E1683,Saldo!$P$8:$U$1009,6,FALSE),"")</f>
        <v/>
      </c>
      <c r="I1683" s="104" t="str">
        <f>IFERROR(IF(D1683="","",VLOOKUP(E1683,Saldo!$P$8:$Q$1009,2,FALSE)),"")</f>
        <v/>
      </c>
      <c r="J1683" s="76"/>
      <c r="K1683" s="28" t="str">
        <f t="shared" si="26"/>
        <v/>
      </c>
    </row>
    <row r="1684" spans="1:11" ht="18.95" customHeight="1" x14ac:dyDescent="0.25">
      <c r="A1684" s="52"/>
      <c r="C1684" s="76"/>
      <c r="D1684" s="185"/>
      <c r="E1684" s="76"/>
      <c r="F1684" s="76" t="str">
        <f>IF(E1684="","",IFERROR(VLOOKUP(E1684,Cadastro!$C$9:$D$1009,2,FALSE),"PROD. NÃO ENCONTRADO"))</f>
        <v/>
      </c>
      <c r="G1684" s="94"/>
      <c r="H1684" s="69" t="str">
        <f>IFERROR(G1684*VLOOKUP(E1684,Saldo!$P$8:$U$1009,6,FALSE),"")</f>
        <v/>
      </c>
      <c r="I1684" s="104" t="str">
        <f>IFERROR(IF(D1684="","",VLOOKUP(E1684,Saldo!$P$8:$Q$1009,2,FALSE)),"")</f>
        <v/>
      </c>
      <c r="J1684" s="76"/>
      <c r="K1684" s="28" t="str">
        <f t="shared" si="26"/>
        <v/>
      </c>
    </row>
    <row r="1685" spans="1:11" ht="18.95" customHeight="1" x14ac:dyDescent="0.25">
      <c r="A1685" s="52"/>
      <c r="C1685" s="76"/>
      <c r="D1685" s="185"/>
      <c r="E1685" s="76"/>
      <c r="F1685" s="76" t="str">
        <f>IF(E1685="","",IFERROR(VLOOKUP(E1685,Cadastro!$C$9:$D$1009,2,FALSE),"PROD. NÃO ENCONTRADO"))</f>
        <v/>
      </c>
      <c r="G1685" s="94"/>
      <c r="H1685" s="69" t="str">
        <f>IFERROR(G1685*VLOOKUP(E1685,Saldo!$P$8:$U$1009,6,FALSE),"")</f>
        <v/>
      </c>
      <c r="I1685" s="104" t="str">
        <f>IFERROR(IF(D1685="","",VLOOKUP(E1685,Saldo!$P$8:$Q$1009,2,FALSE)),"")</f>
        <v/>
      </c>
      <c r="J1685" s="76"/>
      <c r="K1685" s="28" t="str">
        <f t="shared" si="26"/>
        <v/>
      </c>
    </row>
    <row r="1686" spans="1:11" ht="18.95" customHeight="1" x14ac:dyDescent="0.25">
      <c r="A1686" s="52"/>
      <c r="C1686" s="76"/>
      <c r="D1686" s="185"/>
      <c r="E1686" s="76"/>
      <c r="F1686" s="76" t="str">
        <f>IF(E1686="","",IFERROR(VLOOKUP(E1686,Cadastro!$C$9:$D$1009,2,FALSE),"PROD. NÃO ENCONTRADO"))</f>
        <v/>
      </c>
      <c r="G1686" s="94"/>
      <c r="H1686" s="69" t="str">
        <f>IFERROR(G1686*VLOOKUP(E1686,Saldo!$P$8:$U$1009,6,FALSE),"")</f>
        <v/>
      </c>
      <c r="I1686" s="104" t="str">
        <f>IFERROR(IF(D1686="","",VLOOKUP(E1686,Saldo!$P$8:$Q$1009,2,FALSE)),"")</f>
        <v/>
      </c>
      <c r="J1686" s="76"/>
      <c r="K1686" s="28" t="str">
        <f t="shared" si="26"/>
        <v/>
      </c>
    </row>
    <row r="1687" spans="1:11" ht="18.95" customHeight="1" x14ac:dyDescent="0.25">
      <c r="A1687" s="52"/>
      <c r="C1687" s="76"/>
      <c r="D1687" s="185"/>
      <c r="E1687" s="76"/>
      <c r="F1687" s="76" t="str">
        <f>IF(E1687="","",IFERROR(VLOOKUP(E1687,Cadastro!$C$9:$D$1009,2,FALSE),"PROD. NÃO ENCONTRADO"))</f>
        <v/>
      </c>
      <c r="G1687" s="94"/>
      <c r="H1687" s="69" t="str">
        <f>IFERROR(G1687*VLOOKUP(E1687,Saldo!$P$8:$U$1009,6,FALSE),"")</f>
        <v/>
      </c>
      <c r="I1687" s="104" t="str">
        <f>IFERROR(IF(D1687="","",VLOOKUP(E1687,Saldo!$P$8:$Q$1009,2,FALSE)),"")</f>
        <v/>
      </c>
      <c r="J1687" s="76"/>
      <c r="K1687" s="28" t="str">
        <f t="shared" si="26"/>
        <v/>
      </c>
    </row>
    <row r="1688" spans="1:11" ht="18.95" customHeight="1" x14ac:dyDescent="0.25">
      <c r="A1688" s="52"/>
      <c r="C1688" s="76"/>
      <c r="D1688" s="185"/>
      <c r="E1688" s="76"/>
      <c r="F1688" s="76" t="str">
        <f>IF(E1688="","",IFERROR(VLOOKUP(E1688,Cadastro!$C$9:$D$1009,2,FALSE),"PROD. NÃO ENCONTRADO"))</f>
        <v/>
      </c>
      <c r="G1688" s="94"/>
      <c r="H1688" s="69" t="str">
        <f>IFERROR(G1688*VLOOKUP(E1688,Saldo!$P$8:$U$1009,6,FALSE),"")</f>
        <v/>
      </c>
      <c r="I1688" s="104" t="str">
        <f>IFERROR(IF(D1688="","",VLOOKUP(E1688,Saldo!$P$8:$Q$1009,2,FALSE)),"")</f>
        <v/>
      </c>
      <c r="J1688" s="76"/>
      <c r="K1688" s="28" t="str">
        <f t="shared" si="26"/>
        <v/>
      </c>
    </row>
    <row r="1689" spans="1:11" ht="18.95" customHeight="1" x14ac:dyDescent="0.25">
      <c r="A1689" s="52"/>
      <c r="C1689" s="76"/>
      <c r="D1689" s="185"/>
      <c r="E1689" s="76"/>
      <c r="F1689" s="76" t="str">
        <f>IF(E1689="","",IFERROR(VLOOKUP(E1689,Cadastro!$C$9:$D$1009,2,FALSE),"PROD. NÃO ENCONTRADO"))</f>
        <v/>
      </c>
      <c r="G1689" s="94"/>
      <c r="H1689" s="69" t="str">
        <f>IFERROR(G1689*VLOOKUP(E1689,Saldo!$P$8:$U$1009,6,FALSE),"")</f>
        <v/>
      </c>
      <c r="I1689" s="104" t="str">
        <f>IFERROR(IF(D1689="","",VLOOKUP(E1689,Saldo!$P$8:$Q$1009,2,FALSE)),"")</f>
        <v/>
      </c>
      <c r="J1689" s="76"/>
      <c r="K1689" s="28" t="str">
        <f t="shared" si="26"/>
        <v/>
      </c>
    </row>
    <row r="1690" spans="1:11" ht="18.95" customHeight="1" x14ac:dyDescent="0.25">
      <c r="A1690" s="52"/>
      <c r="C1690" s="76"/>
      <c r="D1690" s="185"/>
      <c r="E1690" s="76"/>
      <c r="F1690" s="76" t="str">
        <f>IF(E1690="","",IFERROR(VLOOKUP(E1690,Cadastro!$C$9:$D$1009,2,FALSE),"PROD. NÃO ENCONTRADO"))</f>
        <v/>
      </c>
      <c r="G1690" s="94"/>
      <c r="H1690" s="69" t="str">
        <f>IFERROR(G1690*VLOOKUP(E1690,Saldo!$P$8:$U$1009,6,FALSE),"")</f>
        <v/>
      </c>
      <c r="I1690" s="104" t="str">
        <f>IFERROR(IF(D1690="","",VLOOKUP(E1690,Saldo!$P$8:$Q$1009,2,FALSE)),"")</f>
        <v/>
      </c>
      <c r="J1690" s="76"/>
      <c r="K1690" s="28" t="str">
        <f t="shared" si="26"/>
        <v/>
      </c>
    </row>
    <row r="1691" spans="1:11" ht="18.95" customHeight="1" x14ac:dyDescent="0.25">
      <c r="A1691" s="52"/>
      <c r="C1691" s="76"/>
      <c r="D1691" s="185"/>
      <c r="E1691" s="76"/>
      <c r="F1691" s="76" t="str">
        <f>IF(E1691="","",IFERROR(VLOOKUP(E1691,Cadastro!$C$9:$D$1009,2,FALSE),"PROD. NÃO ENCONTRADO"))</f>
        <v/>
      </c>
      <c r="G1691" s="94"/>
      <c r="H1691" s="69" t="str">
        <f>IFERROR(G1691*VLOOKUP(E1691,Saldo!$P$8:$U$1009,6,FALSE),"")</f>
        <v/>
      </c>
      <c r="I1691" s="104" t="str">
        <f>IFERROR(IF(D1691="","",VLOOKUP(E1691,Saldo!$P$8:$Q$1009,2,FALSE)),"")</f>
        <v/>
      </c>
      <c r="J1691" s="76"/>
      <c r="K1691" s="28" t="str">
        <f t="shared" si="26"/>
        <v/>
      </c>
    </row>
    <row r="1692" spans="1:11" ht="18.95" customHeight="1" x14ac:dyDescent="0.25">
      <c r="A1692" s="52"/>
      <c r="C1692" s="76"/>
      <c r="D1692" s="185"/>
      <c r="E1692" s="76"/>
      <c r="F1692" s="76" t="str">
        <f>IF(E1692="","",IFERROR(VLOOKUP(E1692,Cadastro!$C$9:$D$1009,2,FALSE),"PROD. NÃO ENCONTRADO"))</f>
        <v/>
      </c>
      <c r="G1692" s="94"/>
      <c r="H1692" s="69" t="str">
        <f>IFERROR(G1692*VLOOKUP(E1692,Saldo!$P$8:$U$1009,6,FALSE),"")</f>
        <v/>
      </c>
      <c r="I1692" s="104" t="str">
        <f>IFERROR(IF(D1692="","",VLOOKUP(E1692,Saldo!$P$8:$Q$1009,2,FALSE)),"")</f>
        <v/>
      </c>
      <c r="J1692" s="76"/>
      <c r="K1692" s="28" t="str">
        <f t="shared" si="26"/>
        <v/>
      </c>
    </row>
    <row r="1693" spans="1:11" ht="18.95" customHeight="1" x14ac:dyDescent="0.25">
      <c r="A1693" s="52"/>
      <c r="C1693" s="76"/>
      <c r="D1693" s="185"/>
      <c r="E1693" s="76"/>
      <c r="F1693" s="76" t="str">
        <f>IF(E1693="","",IFERROR(VLOOKUP(E1693,Cadastro!$C$9:$D$1009,2,FALSE),"PROD. NÃO ENCONTRADO"))</f>
        <v/>
      </c>
      <c r="G1693" s="94"/>
      <c r="H1693" s="69" t="str">
        <f>IFERROR(G1693*VLOOKUP(E1693,Saldo!$P$8:$U$1009,6,FALSE),"")</f>
        <v/>
      </c>
      <c r="I1693" s="104" t="str">
        <f>IFERROR(IF(D1693="","",VLOOKUP(E1693,Saldo!$P$8:$Q$1009,2,FALSE)),"")</f>
        <v/>
      </c>
      <c r="J1693" s="76"/>
      <c r="K1693" s="28" t="str">
        <f t="shared" si="26"/>
        <v/>
      </c>
    </row>
    <row r="1694" spans="1:11" ht="18.95" customHeight="1" x14ac:dyDescent="0.25">
      <c r="A1694" s="52"/>
      <c r="C1694" s="76"/>
      <c r="D1694" s="185"/>
      <c r="E1694" s="76"/>
      <c r="F1694" s="76" t="str">
        <f>IF(E1694="","",IFERROR(VLOOKUP(E1694,Cadastro!$C$9:$D$1009,2,FALSE),"PROD. NÃO ENCONTRADO"))</f>
        <v/>
      </c>
      <c r="G1694" s="94"/>
      <c r="H1694" s="69" t="str">
        <f>IFERROR(G1694*VLOOKUP(E1694,Saldo!$P$8:$U$1009,6,FALSE),"")</f>
        <v/>
      </c>
      <c r="I1694" s="104" t="str">
        <f>IFERROR(IF(D1694="","",VLOOKUP(E1694,Saldo!$P$8:$Q$1009,2,FALSE)),"")</f>
        <v/>
      </c>
      <c r="J1694" s="76"/>
      <c r="K1694" s="28" t="str">
        <f t="shared" si="26"/>
        <v/>
      </c>
    </row>
    <row r="1695" spans="1:11" ht="18.95" customHeight="1" x14ac:dyDescent="0.25">
      <c r="A1695" s="52"/>
      <c r="C1695" s="76"/>
      <c r="D1695" s="185"/>
      <c r="E1695" s="76"/>
      <c r="F1695" s="76" t="str">
        <f>IF(E1695="","",IFERROR(VLOOKUP(E1695,Cadastro!$C$9:$D$1009,2,FALSE),"PROD. NÃO ENCONTRADO"))</f>
        <v/>
      </c>
      <c r="G1695" s="94"/>
      <c r="H1695" s="69" t="str">
        <f>IFERROR(G1695*VLOOKUP(E1695,Saldo!$P$8:$U$1009,6,FALSE),"")</f>
        <v/>
      </c>
      <c r="I1695" s="104" t="str">
        <f>IFERROR(IF(D1695="","",VLOOKUP(E1695,Saldo!$P$8:$Q$1009,2,FALSE)),"")</f>
        <v/>
      </c>
      <c r="J1695" s="76"/>
      <c r="K1695" s="28" t="str">
        <f t="shared" si="26"/>
        <v/>
      </c>
    </row>
    <row r="1696" spans="1:11" ht="18.95" customHeight="1" x14ac:dyDescent="0.25">
      <c r="A1696" s="52"/>
      <c r="C1696" s="76"/>
      <c r="D1696" s="185"/>
      <c r="E1696" s="76"/>
      <c r="F1696" s="76" t="str">
        <f>IF(E1696="","",IFERROR(VLOOKUP(E1696,Cadastro!$C$9:$D$1009,2,FALSE),"PROD. NÃO ENCONTRADO"))</f>
        <v/>
      </c>
      <c r="G1696" s="94"/>
      <c r="H1696" s="69" t="str">
        <f>IFERROR(G1696*VLOOKUP(E1696,Saldo!$P$8:$U$1009,6,FALSE),"")</f>
        <v/>
      </c>
      <c r="I1696" s="104" t="str">
        <f>IFERROR(IF(D1696="","",VLOOKUP(E1696,Saldo!$P$8:$Q$1009,2,FALSE)),"")</f>
        <v/>
      </c>
      <c r="J1696" s="76"/>
      <c r="K1696" s="28" t="str">
        <f t="shared" si="26"/>
        <v/>
      </c>
    </row>
    <row r="1697" spans="1:11" ht="18.95" customHeight="1" x14ac:dyDescent="0.25">
      <c r="A1697" s="52"/>
      <c r="C1697" s="76"/>
      <c r="D1697" s="185"/>
      <c r="E1697" s="76"/>
      <c r="F1697" s="76" t="str">
        <f>IF(E1697="","",IFERROR(VLOOKUP(E1697,Cadastro!$C$9:$D$1009,2,FALSE),"PROD. NÃO ENCONTRADO"))</f>
        <v/>
      </c>
      <c r="G1697" s="94"/>
      <c r="H1697" s="69" t="str">
        <f>IFERROR(G1697*VLOOKUP(E1697,Saldo!$P$8:$U$1009,6,FALSE),"")</f>
        <v/>
      </c>
      <c r="I1697" s="104" t="str">
        <f>IFERROR(IF(D1697="","",VLOOKUP(E1697,Saldo!$P$8:$Q$1009,2,FALSE)),"")</f>
        <v/>
      </c>
      <c r="J1697" s="76"/>
      <c r="K1697" s="28" t="str">
        <f t="shared" si="26"/>
        <v/>
      </c>
    </row>
    <row r="1698" spans="1:11" ht="18.95" customHeight="1" x14ac:dyDescent="0.25">
      <c r="A1698" s="52"/>
      <c r="C1698" s="76"/>
      <c r="D1698" s="185"/>
      <c r="E1698" s="76"/>
      <c r="F1698" s="76" t="str">
        <f>IF(E1698="","",IFERROR(VLOOKUP(E1698,Cadastro!$C$9:$D$1009,2,FALSE),"PROD. NÃO ENCONTRADO"))</f>
        <v/>
      </c>
      <c r="G1698" s="94"/>
      <c r="H1698" s="69" t="str">
        <f>IFERROR(G1698*VLOOKUP(E1698,Saldo!$P$8:$U$1009,6,FALSE),"")</f>
        <v/>
      </c>
      <c r="I1698" s="104" t="str">
        <f>IFERROR(IF(D1698="","",VLOOKUP(E1698,Saldo!$P$8:$Q$1009,2,FALSE)),"")</f>
        <v/>
      </c>
      <c r="J1698" s="76"/>
      <c r="K1698" s="28" t="str">
        <f t="shared" si="26"/>
        <v/>
      </c>
    </row>
    <row r="1699" spans="1:11" ht="18.95" customHeight="1" x14ac:dyDescent="0.25">
      <c r="A1699" s="52"/>
      <c r="C1699" s="76"/>
      <c r="D1699" s="185"/>
      <c r="E1699" s="76"/>
      <c r="F1699" s="76" t="str">
        <f>IF(E1699="","",IFERROR(VLOOKUP(E1699,Cadastro!$C$9:$D$1009,2,FALSE),"PROD. NÃO ENCONTRADO"))</f>
        <v/>
      </c>
      <c r="G1699" s="94"/>
      <c r="H1699" s="69" t="str">
        <f>IFERROR(G1699*VLOOKUP(E1699,Saldo!$P$8:$U$1009,6,FALSE),"")</f>
        <v/>
      </c>
      <c r="I1699" s="104" t="str">
        <f>IFERROR(IF(D1699="","",VLOOKUP(E1699,Saldo!$P$8:$Q$1009,2,FALSE)),"")</f>
        <v/>
      </c>
      <c r="J1699" s="76"/>
      <c r="K1699" s="28" t="str">
        <f t="shared" si="26"/>
        <v/>
      </c>
    </row>
    <row r="1700" spans="1:11" ht="18.95" customHeight="1" x14ac:dyDescent="0.25">
      <c r="A1700" s="52"/>
      <c r="C1700" s="76"/>
      <c r="D1700" s="185"/>
      <c r="E1700" s="76"/>
      <c r="F1700" s="76" t="str">
        <f>IF(E1700="","",IFERROR(VLOOKUP(E1700,Cadastro!$C$9:$D$1009,2,FALSE),"PROD. NÃO ENCONTRADO"))</f>
        <v/>
      </c>
      <c r="G1700" s="94"/>
      <c r="H1700" s="69" t="str">
        <f>IFERROR(G1700*VLOOKUP(E1700,Saldo!$P$8:$U$1009,6,FALSE),"")</f>
        <v/>
      </c>
      <c r="I1700" s="104" t="str">
        <f>IFERROR(IF(D1700="","",VLOOKUP(E1700,Saldo!$P$8:$Q$1009,2,FALSE)),"")</f>
        <v/>
      </c>
      <c r="J1700" s="76"/>
      <c r="K1700" s="28" t="str">
        <f t="shared" si="26"/>
        <v/>
      </c>
    </row>
    <row r="1701" spans="1:11" ht="18.95" customHeight="1" x14ac:dyDescent="0.25">
      <c r="A1701" s="52"/>
      <c r="C1701" s="76"/>
      <c r="D1701" s="185"/>
      <c r="E1701" s="76"/>
      <c r="F1701" s="76" t="str">
        <f>IF(E1701="","",IFERROR(VLOOKUP(E1701,Cadastro!$C$9:$D$1009,2,FALSE),"PROD. NÃO ENCONTRADO"))</f>
        <v/>
      </c>
      <c r="G1701" s="94"/>
      <c r="H1701" s="69" t="str">
        <f>IFERROR(G1701*VLOOKUP(E1701,Saldo!$P$8:$U$1009,6,FALSE),"")</f>
        <v/>
      </c>
      <c r="I1701" s="104" t="str">
        <f>IFERROR(IF(D1701="","",VLOOKUP(E1701,Saldo!$P$8:$Q$1009,2,FALSE)),"")</f>
        <v/>
      </c>
      <c r="J1701" s="76"/>
      <c r="K1701" s="28" t="str">
        <f t="shared" si="26"/>
        <v/>
      </c>
    </row>
    <row r="1702" spans="1:11" ht="18.95" customHeight="1" x14ac:dyDescent="0.25">
      <c r="A1702" s="52"/>
      <c r="C1702" s="76"/>
      <c r="D1702" s="185"/>
      <c r="E1702" s="76"/>
      <c r="F1702" s="76" t="str">
        <f>IF(E1702="","",IFERROR(VLOOKUP(E1702,Cadastro!$C$9:$D$1009,2,FALSE),"PROD. NÃO ENCONTRADO"))</f>
        <v/>
      </c>
      <c r="G1702" s="94"/>
      <c r="H1702" s="69" t="str">
        <f>IFERROR(G1702*VLOOKUP(E1702,Saldo!$P$8:$U$1009,6,FALSE),"")</f>
        <v/>
      </c>
      <c r="I1702" s="104" t="str">
        <f>IFERROR(IF(D1702="","",VLOOKUP(E1702,Saldo!$P$8:$Q$1009,2,FALSE)),"")</f>
        <v/>
      </c>
      <c r="J1702" s="76"/>
      <c r="K1702" s="28" t="str">
        <f t="shared" si="26"/>
        <v/>
      </c>
    </row>
    <row r="1703" spans="1:11" ht="18.95" customHeight="1" x14ac:dyDescent="0.25">
      <c r="A1703" s="52"/>
      <c r="C1703" s="76"/>
      <c r="D1703" s="185"/>
      <c r="E1703" s="76"/>
      <c r="F1703" s="76" t="str">
        <f>IF(E1703="","",IFERROR(VLOOKUP(E1703,Cadastro!$C$9:$D$1009,2,FALSE),"PROD. NÃO ENCONTRADO"))</f>
        <v/>
      </c>
      <c r="G1703" s="94"/>
      <c r="H1703" s="69" t="str">
        <f>IFERROR(G1703*VLOOKUP(E1703,Saldo!$P$8:$U$1009,6,FALSE),"")</f>
        <v/>
      </c>
      <c r="I1703" s="104" t="str">
        <f>IFERROR(IF(D1703="","",VLOOKUP(E1703,Saldo!$P$8:$Q$1009,2,FALSE)),"")</f>
        <v/>
      </c>
      <c r="J1703" s="76"/>
      <c r="K1703" s="28" t="str">
        <f t="shared" si="26"/>
        <v/>
      </c>
    </row>
    <row r="1704" spans="1:11" ht="18.95" customHeight="1" x14ac:dyDescent="0.25">
      <c r="A1704" s="52"/>
      <c r="C1704" s="76"/>
      <c r="D1704" s="185"/>
      <c r="E1704" s="76"/>
      <c r="F1704" s="76" t="str">
        <f>IF(E1704="","",IFERROR(VLOOKUP(E1704,Cadastro!$C$9:$D$1009,2,FALSE),"PROD. NÃO ENCONTRADO"))</f>
        <v/>
      </c>
      <c r="G1704" s="94"/>
      <c r="H1704" s="69" t="str">
        <f>IFERROR(G1704*VLOOKUP(E1704,Saldo!$P$8:$U$1009,6,FALSE),"")</f>
        <v/>
      </c>
      <c r="I1704" s="104" t="str">
        <f>IFERROR(IF(D1704="","",VLOOKUP(E1704,Saldo!$P$8:$Q$1009,2,FALSE)),"")</f>
        <v/>
      </c>
      <c r="J1704" s="76"/>
      <c r="K1704" s="28" t="str">
        <f t="shared" si="26"/>
        <v/>
      </c>
    </row>
    <row r="1705" spans="1:11" ht="18.95" customHeight="1" x14ac:dyDescent="0.25">
      <c r="A1705" s="52"/>
      <c r="C1705" s="76"/>
      <c r="D1705" s="185"/>
      <c r="E1705" s="76"/>
      <c r="F1705" s="76" t="str">
        <f>IF(E1705="","",IFERROR(VLOOKUP(E1705,Cadastro!$C$9:$D$1009,2,FALSE),"PROD. NÃO ENCONTRADO"))</f>
        <v/>
      </c>
      <c r="G1705" s="94"/>
      <c r="H1705" s="69" t="str">
        <f>IFERROR(G1705*VLOOKUP(E1705,Saldo!$P$8:$U$1009,6,FALSE),"")</f>
        <v/>
      </c>
      <c r="I1705" s="104" t="str">
        <f>IFERROR(IF(D1705="","",VLOOKUP(E1705,Saldo!$P$8:$Q$1009,2,FALSE)),"")</f>
        <v/>
      </c>
      <c r="J1705" s="76"/>
      <c r="K1705" s="28" t="str">
        <f t="shared" si="26"/>
        <v/>
      </c>
    </row>
    <row r="1706" spans="1:11" ht="18.95" customHeight="1" x14ac:dyDescent="0.25">
      <c r="A1706" s="52"/>
      <c r="C1706" s="76"/>
      <c r="D1706" s="185"/>
      <c r="E1706" s="76"/>
      <c r="F1706" s="76" t="str">
        <f>IF(E1706="","",IFERROR(VLOOKUP(E1706,Cadastro!$C$9:$D$1009,2,FALSE),"PROD. NÃO ENCONTRADO"))</f>
        <v/>
      </c>
      <c r="G1706" s="94"/>
      <c r="H1706" s="69" t="str">
        <f>IFERROR(G1706*VLOOKUP(E1706,Saldo!$P$8:$U$1009,6,FALSE),"")</f>
        <v/>
      </c>
      <c r="I1706" s="104" t="str">
        <f>IFERROR(IF(D1706="","",VLOOKUP(E1706,Saldo!$P$8:$Q$1009,2,FALSE)),"")</f>
        <v/>
      </c>
      <c r="J1706" s="76"/>
      <c r="K1706" s="28" t="str">
        <f t="shared" si="26"/>
        <v/>
      </c>
    </row>
    <row r="1707" spans="1:11" ht="18.95" customHeight="1" x14ac:dyDescent="0.25">
      <c r="A1707" s="52"/>
      <c r="C1707" s="76"/>
      <c r="D1707" s="185"/>
      <c r="E1707" s="76"/>
      <c r="F1707" s="76" t="str">
        <f>IF(E1707="","",IFERROR(VLOOKUP(E1707,Cadastro!$C$9:$D$1009,2,FALSE),"PROD. NÃO ENCONTRADO"))</f>
        <v/>
      </c>
      <c r="G1707" s="94"/>
      <c r="H1707" s="69" t="str">
        <f>IFERROR(G1707*VLOOKUP(E1707,Saldo!$P$8:$U$1009,6,FALSE),"")</f>
        <v/>
      </c>
      <c r="I1707" s="104" t="str">
        <f>IFERROR(IF(D1707="","",VLOOKUP(E1707,Saldo!$P$8:$Q$1009,2,FALSE)),"")</f>
        <v/>
      </c>
      <c r="J1707" s="76"/>
      <c r="K1707" s="28" t="str">
        <f t="shared" si="26"/>
        <v/>
      </c>
    </row>
    <row r="1708" spans="1:11" ht="18.95" customHeight="1" x14ac:dyDescent="0.25">
      <c r="A1708" s="52"/>
      <c r="C1708" s="76"/>
      <c r="D1708" s="185"/>
      <c r="E1708" s="76"/>
      <c r="F1708" s="76" t="str">
        <f>IF(E1708="","",IFERROR(VLOOKUP(E1708,Cadastro!$C$9:$D$1009,2,FALSE),"PROD. NÃO ENCONTRADO"))</f>
        <v/>
      </c>
      <c r="G1708" s="94"/>
      <c r="H1708" s="69" t="str">
        <f>IFERROR(G1708*VLOOKUP(E1708,Saldo!$P$8:$U$1009,6,FALSE),"")</f>
        <v/>
      </c>
      <c r="I1708" s="104" t="str">
        <f>IFERROR(IF(D1708="","",VLOOKUP(E1708,Saldo!$P$8:$Q$1009,2,FALSE)),"")</f>
        <v/>
      </c>
      <c r="J1708" s="76"/>
      <c r="K1708" s="28" t="str">
        <f t="shared" si="26"/>
        <v/>
      </c>
    </row>
    <row r="1709" spans="1:11" ht="18.95" customHeight="1" x14ac:dyDescent="0.25">
      <c r="A1709" s="52"/>
      <c r="C1709" s="76"/>
      <c r="D1709" s="185"/>
      <c r="E1709" s="76"/>
      <c r="F1709" s="76" t="str">
        <f>IF(E1709="","",IFERROR(VLOOKUP(E1709,Cadastro!$C$9:$D$1009,2,FALSE),"PROD. NÃO ENCONTRADO"))</f>
        <v/>
      </c>
      <c r="G1709" s="94"/>
      <c r="H1709" s="69" t="str">
        <f>IFERROR(G1709*VLOOKUP(E1709,Saldo!$P$8:$U$1009,6,FALSE),"")</f>
        <v/>
      </c>
      <c r="I1709" s="104" t="str">
        <f>IFERROR(IF(D1709="","",VLOOKUP(E1709,Saldo!$P$8:$Q$1009,2,FALSE)),"")</f>
        <v/>
      </c>
      <c r="J1709" s="76"/>
      <c r="K1709" s="28" t="str">
        <f t="shared" si="26"/>
        <v/>
      </c>
    </row>
    <row r="1710" spans="1:11" ht="18.95" customHeight="1" x14ac:dyDescent="0.25">
      <c r="A1710" s="52"/>
      <c r="C1710" s="76"/>
      <c r="D1710" s="185"/>
      <c r="E1710" s="76"/>
      <c r="F1710" s="76" t="str">
        <f>IF(E1710="","",IFERROR(VLOOKUP(E1710,Cadastro!$C$9:$D$1009,2,FALSE),"PROD. NÃO ENCONTRADO"))</f>
        <v/>
      </c>
      <c r="G1710" s="94"/>
      <c r="H1710" s="69" t="str">
        <f>IFERROR(G1710*VLOOKUP(E1710,Saldo!$P$8:$U$1009,6,FALSE),"")</f>
        <v/>
      </c>
      <c r="I1710" s="104" t="str">
        <f>IFERROR(IF(D1710="","",VLOOKUP(E1710,Saldo!$P$8:$Q$1009,2,FALSE)),"")</f>
        <v/>
      </c>
      <c r="J1710" s="76"/>
      <c r="K1710" s="28" t="str">
        <f t="shared" si="26"/>
        <v/>
      </c>
    </row>
    <row r="1711" spans="1:11" ht="18.95" customHeight="1" x14ac:dyDescent="0.25">
      <c r="A1711" s="52"/>
      <c r="C1711" s="76"/>
      <c r="D1711" s="185"/>
      <c r="E1711" s="76"/>
      <c r="F1711" s="76" t="str">
        <f>IF(E1711="","",IFERROR(VLOOKUP(E1711,Cadastro!$C$9:$D$1009,2,FALSE),"PROD. NÃO ENCONTRADO"))</f>
        <v/>
      </c>
      <c r="G1711" s="94"/>
      <c r="H1711" s="69" t="str">
        <f>IFERROR(G1711*VLOOKUP(E1711,Saldo!$P$8:$U$1009,6,FALSE),"")</f>
        <v/>
      </c>
      <c r="I1711" s="104" t="str">
        <f>IFERROR(IF(D1711="","",VLOOKUP(E1711,Saldo!$P$8:$Q$1009,2,FALSE)),"")</f>
        <v/>
      </c>
      <c r="J1711" s="76"/>
      <c r="K1711" s="28" t="str">
        <f t="shared" si="26"/>
        <v/>
      </c>
    </row>
    <row r="1712" spans="1:11" ht="18.95" customHeight="1" x14ac:dyDescent="0.25">
      <c r="A1712" s="52"/>
      <c r="C1712" s="76"/>
      <c r="D1712" s="185"/>
      <c r="E1712" s="76"/>
      <c r="F1712" s="76" t="str">
        <f>IF(E1712="","",IFERROR(VLOOKUP(E1712,Cadastro!$C$9:$D$1009,2,FALSE),"PROD. NÃO ENCONTRADO"))</f>
        <v/>
      </c>
      <c r="G1712" s="94"/>
      <c r="H1712" s="69" t="str">
        <f>IFERROR(G1712*VLOOKUP(E1712,Saldo!$P$8:$U$1009,6,FALSE),"")</f>
        <v/>
      </c>
      <c r="I1712" s="104" t="str">
        <f>IFERROR(IF(D1712="","",VLOOKUP(E1712,Saldo!$P$8:$Q$1009,2,FALSE)),"")</f>
        <v/>
      </c>
      <c r="J1712" s="76"/>
      <c r="K1712" s="28" t="str">
        <f t="shared" si="26"/>
        <v/>
      </c>
    </row>
    <row r="1713" spans="1:11" ht="18.95" customHeight="1" x14ac:dyDescent="0.25">
      <c r="A1713" s="52"/>
      <c r="C1713" s="76"/>
      <c r="D1713" s="185"/>
      <c r="E1713" s="76"/>
      <c r="F1713" s="76" t="str">
        <f>IF(E1713="","",IFERROR(VLOOKUP(E1713,Cadastro!$C$9:$D$1009,2,FALSE),"PROD. NÃO ENCONTRADO"))</f>
        <v/>
      </c>
      <c r="G1713" s="94"/>
      <c r="H1713" s="69" t="str">
        <f>IFERROR(G1713*VLOOKUP(E1713,Saldo!$P$8:$U$1009,6,FALSE),"")</f>
        <v/>
      </c>
      <c r="I1713" s="104" t="str">
        <f>IFERROR(IF(D1713="","",VLOOKUP(E1713,Saldo!$P$8:$Q$1009,2,FALSE)),"")</f>
        <v/>
      </c>
      <c r="J1713" s="76"/>
      <c r="K1713" s="28" t="str">
        <f t="shared" si="26"/>
        <v/>
      </c>
    </row>
    <row r="1714" spans="1:11" ht="18.95" customHeight="1" x14ac:dyDescent="0.25">
      <c r="A1714" s="52"/>
      <c r="C1714" s="76"/>
      <c r="D1714" s="185"/>
      <c r="E1714" s="76"/>
      <c r="F1714" s="76" t="str">
        <f>IF(E1714="","",IFERROR(VLOOKUP(E1714,Cadastro!$C$9:$D$1009,2,FALSE),"PROD. NÃO ENCONTRADO"))</f>
        <v/>
      </c>
      <c r="G1714" s="94"/>
      <c r="H1714" s="69" t="str">
        <f>IFERROR(G1714*VLOOKUP(E1714,Saldo!$P$8:$U$1009,6,FALSE),"")</f>
        <v/>
      </c>
      <c r="I1714" s="104" t="str">
        <f>IFERROR(IF(D1714="","",VLOOKUP(E1714,Saldo!$P$8:$Q$1009,2,FALSE)),"")</f>
        <v/>
      </c>
      <c r="J1714" s="76"/>
      <c r="K1714" s="28" t="str">
        <f t="shared" si="26"/>
        <v/>
      </c>
    </row>
    <row r="1715" spans="1:11" ht="18.95" customHeight="1" x14ac:dyDescent="0.25">
      <c r="A1715" s="52"/>
      <c r="C1715" s="76"/>
      <c r="D1715" s="185"/>
      <c r="E1715" s="76"/>
      <c r="F1715" s="76" t="str">
        <f>IF(E1715="","",IFERROR(VLOOKUP(E1715,Cadastro!$C$9:$D$1009,2,FALSE),"PROD. NÃO ENCONTRADO"))</f>
        <v/>
      </c>
      <c r="G1715" s="94"/>
      <c r="H1715" s="69" t="str">
        <f>IFERROR(G1715*VLOOKUP(E1715,Saldo!$P$8:$U$1009,6,FALSE),"")</f>
        <v/>
      </c>
      <c r="I1715" s="104" t="str">
        <f>IFERROR(IF(D1715="","",VLOOKUP(E1715,Saldo!$P$8:$Q$1009,2,FALSE)),"")</f>
        <v/>
      </c>
      <c r="J1715" s="76"/>
      <c r="K1715" s="28" t="str">
        <f t="shared" si="26"/>
        <v/>
      </c>
    </row>
    <row r="1716" spans="1:11" ht="18.95" customHeight="1" x14ac:dyDescent="0.25">
      <c r="A1716" s="52"/>
      <c r="C1716" s="76"/>
      <c r="D1716" s="185"/>
      <c r="E1716" s="76"/>
      <c r="F1716" s="76" t="str">
        <f>IF(E1716="","",IFERROR(VLOOKUP(E1716,Cadastro!$C$9:$D$1009,2,FALSE),"PROD. NÃO ENCONTRADO"))</f>
        <v/>
      </c>
      <c r="G1716" s="94"/>
      <c r="H1716" s="69" t="str">
        <f>IFERROR(G1716*VLOOKUP(E1716,Saldo!$P$8:$U$1009,6,FALSE),"")</f>
        <v/>
      </c>
      <c r="I1716" s="104" t="str">
        <f>IFERROR(IF(D1716="","",VLOOKUP(E1716,Saldo!$P$8:$Q$1009,2,FALSE)),"")</f>
        <v/>
      </c>
      <c r="J1716" s="76"/>
      <c r="K1716" s="28" t="str">
        <f t="shared" si="26"/>
        <v/>
      </c>
    </row>
    <row r="1717" spans="1:11" ht="18.95" customHeight="1" x14ac:dyDescent="0.25">
      <c r="A1717" s="52"/>
      <c r="C1717" s="76"/>
      <c r="D1717" s="185"/>
      <c r="E1717" s="76"/>
      <c r="F1717" s="76" t="str">
        <f>IF(E1717="","",IFERROR(VLOOKUP(E1717,Cadastro!$C$9:$D$1009,2,FALSE),"PROD. NÃO ENCONTRADO"))</f>
        <v/>
      </c>
      <c r="G1717" s="94"/>
      <c r="H1717" s="69" t="str">
        <f>IFERROR(G1717*VLOOKUP(E1717,Saldo!$P$8:$U$1009,6,FALSE),"")</f>
        <v/>
      </c>
      <c r="I1717" s="104" t="str">
        <f>IFERROR(IF(D1717="","",VLOOKUP(E1717,Saldo!$P$8:$Q$1009,2,FALSE)),"")</f>
        <v/>
      </c>
      <c r="J1717" s="76"/>
      <c r="K1717" s="28" t="str">
        <f t="shared" si="26"/>
        <v/>
      </c>
    </row>
    <row r="1718" spans="1:11" ht="18.95" customHeight="1" x14ac:dyDescent="0.25">
      <c r="A1718" s="52"/>
      <c r="C1718" s="76"/>
      <c r="D1718" s="185"/>
      <c r="E1718" s="76"/>
      <c r="F1718" s="76" t="str">
        <f>IF(E1718="","",IFERROR(VLOOKUP(E1718,Cadastro!$C$9:$D$1009,2,FALSE),"PROD. NÃO ENCONTRADO"))</f>
        <v/>
      </c>
      <c r="G1718" s="94"/>
      <c r="H1718" s="69" t="str">
        <f>IFERROR(G1718*VLOOKUP(E1718,Saldo!$P$8:$U$1009,6,FALSE),"")</f>
        <v/>
      </c>
      <c r="I1718" s="104" t="str">
        <f>IFERROR(IF(D1718="","",VLOOKUP(E1718,Saldo!$P$8:$Q$1009,2,FALSE)),"")</f>
        <v/>
      </c>
      <c r="J1718" s="76"/>
      <c r="K1718" s="28" t="str">
        <f t="shared" si="26"/>
        <v/>
      </c>
    </row>
    <row r="1719" spans="1:11" ht="18.95" customHeight="1" x14ac:dyDescent="0.25">
      <c r="A1719" s="52"/>
      <c r="C1719" s="76"/>
      <c r="D1719" s="185"/>
      <c r="E1719" s="76"/>
      <c r="F1719" s="76" t="str">
        <f>IF(E1719="","",IFERROR(VLOOKUP(E1719,Cadastro!$C$9:$D$1009,2,FALSE),"PROD. NÃO ENCONTRADO"))</f>
        <v/>
      </c>
      <c r="G1719" s="94"/>
      <c r="H1719" s="69" t="str">
        <f>IFERROR(G1719*VLOOKUP(E1719,Saldo!$P$8:$U$1009,6,FALSE),"")</f>
        <v/>
      </c>
      <c r="I1719" s="104" t="str">
        <f>IFERROR(IF(D1719="","",VLOOKUP(E1719,Saldo!$P$8:$Q$1009,2,FALSE)),"")</f>
        <v/>
      </c>
      <c r="J1719" s="76"/>
      <c r="K1719" s="28" t="str">
        <f t="shared" si="26"/>
        <v/>
      </c>
    </row>
    <row r="1720" spans="1:11" ht="18.95" customHeight="1" x14ac:dyDescent="0.25">
      <c r="A1720" s="52"/>
      <c r="C1720" s="76"/>
      <c r="D1720" s="185"/>
      <c r="E1720" s="76"/>
      <c r="F1720" s="76" t="str">
        <f>IF(E1720="","",IFERROR(VLOOKUP(E1720,Cadastro!$C$9:$D$1009,2,FALSE),"PROD. NÃO ENCONTRADO"))</f>
        <v/>
      </c>
      <c r="G1720" s="94"/>
      <c r="H1720" s="69" t="str">
        <f>IFERROR(G1720*VLOOKUP(E1720,Saldo!$P$8:$U$1009,6,FALSE),"")</f>
        <v/>
      </c>
      <c r="I1720" s="104" t="str">
        <f>IFERROR(IF(D1720="","",VLOOKUP(E1720,Saldo!$P$8:$Q$1009,2,FALSE)),"")</f>
        <v/>
      </c>
      <c r="J1720" s="76"/>
      <c r="K1720" s="28" t="str">
        <f t="shared" si="26"/>
        <v/>
      </c>
    </row>
    <row r="1721" spans="1:11" ht="18.95" customHeight="1" x14ac:dyDescent="0.25">
      <c r="A1721" s="52"/>
      <c r="C1721" s="76"/>
      <c r="D1721" s="185"/>
      <c r="E1721" s="76"/>
      <c r="F1721" s="76" t="str">
        <f>IF(E1721="","",IFERROR(VLOOKUP(E1721,Cadastro!$C$9:$D$1009,2,FALSE),"PROD. NÃO ENCONTRADO"))</f>
        <v/>
      </c>
      <c r="G1721" s="94"/>
      <c r="H1721" s="69" t="str">
        <f>IFERROR(G1721*VLOOKUP(E1721,Saldo!$P$8:$U$1009,6,FALSE),"")</f>
        <v/>
      </c>
      <c r="I1721" s="104" t="str">
        <f>IFERROR(IF(D1721="","",VLOOKUP(E1721,Saldo!$P$8:$Q$1009,2,FALSE)),"")</f>
        <v/>
      </c>
      <c r="J1721" s="76"/>
      <c r="K1721" s="28" t="str">
        <f t="shared" si="26"/>
        <v/>
      </c>
    </row>
    <row r="1722" spans="1:11" ht="18.95" customHeight="1" x14ac:dyDescent="0.25">
      <c r="A1722" s="52"/>
      <c r="C1722" s="76"/>
      <c r="D1722" s="185"/>
      <c r="E1722" s="76"/>
      <c r="F1722" s="76" t="str">
        <f>IF(E1722="","",IFERROR(VLOOKUP(E1722,Cadastro!$C$9:$D$1009,2,FALSE),"PROD. NÃO ENCONTRADO"))</f>
        <v/>
      </c>
      <c r="G1722" s="94"/>
      <c r="H1722" s="69" t="str">
        <f>IFERROR(G1722*VLOOKUP(E1722,Saldo!$P$8:$U$1009,6,FALSE),"")</f>
        <v/>
      </c>
      <c r="I1722" s="104" t="str">
        <f>IFERROR(IF(D1722="","",VLOOKUP(E1722,Saldo!$P$8:$Q$1009,2,FALSE)),"")</f>
        <v/>
      </c>
      <c r="J1722" s="76"/>
      <c r="K1722" s="28" t="str">
        <f t="shared" si="26"/>
        <v/>
      </c>
    </row>
    <row r="1723" spans="1:11" ht="18.95" customHeight="1" x14ac:dyDescent="0.25">
      <c r="A1723" s="52"/>
      <c r="C1723" s="76"/>
      <c r="D1723" s="185"/>
      <c r="E1723" s="76"/>
      <c r="F1723" s="76" t="str">
        <f>IF(E1723="","",IFERROR(VLOOKUP(E1723,Cadastro!$C$9:$D$1009,2,FALSE),"PROD. NÃO ENCONTRADO"))</f>
        <v/>
      </c>
      <c r="G1723" s="94"/>
      <c r="H1723" s="69" t="str">
        <f>IFERROR(G1723*VLOOKUP(E1723,Saldo!$P$8:$U$1009,6,FALSE),"")</f>
        <v/>
      </c>
      <c r="I1723" s="104" t="str">
        <f>IFERROR(IF(D1723="","",VLOOKUP(E1723,Saldo!$P$8:$Q$1009,2,FALSE)),"")</f>
        <v/>
      </c>
      <c r="J1723" s="76"/>
      <c r="K1723" s="28" t="str">
        <f t="shared" si="26"/>
        <v/>
      </c>
    </row>
    <row r="1724" spans="1:11" ht="18.95" customHeight="1" x14ac:dyDescent="0.25">
      <c r="A1724" s="52"/>
      <c r="C1724" s="76"/>
      <c r="D1724" s="185"/>
      <c r="E1724" s="76"/>
      <c r="F1724" s="76" t="str">
        <f>IF(E1724="","",IFERROR(VLOOKUP(E1724,Cadastro!$C$9:$D$1009,2,FALSE),"PROD. NÃO ENCONTRADO"))</f>
        <v/>
      </c>
      <c r="G1724" s="94"/>
      <c r="H1724" s="69" t="str">
        <f>IFERROR(G1724*VLOOKUP(E1724,Saldo!$P$8:$U$1009,6,FALSE),"")</f>
        <v/>
      </c>
      <c r="I1724" s="104" t="str">
        <f>IFERROR(IF(D1724="","",VLOOKUP(E1724,Saldo!$P$8:$Q$1009,2,FALSE)),"")</f>
        <v/>
      </c>
      <c r="J1724" s="76"/>
      <c r="K1724" s="28" t="str">
        <f t="shared" si="26"/>
        <v/>
      </c>
    </row>
    <row r="1725" spans="1:11" ht="18.95" customHeight="1" x14ac:dyDescent="0.25">
      <c r="A1725" s="52"/>
      <c r="C1725" s="76"/>
      <c r="D1725" s="185"/>
      <c r="E1725" s="76"/>
      <c r="F1725" s="76" t="str">
        <f>IF(E1725="","",IFERROR(VLOOKUP(E1725,Cadastro!$C$9:$D$1009,2,FALSE),"PROD. NÃO ENCONTRADO"))</f>
        <v/>
      </c>
      <c r="G1725" s="94"/>
      <c r="H1725" s="69" t="str">
        <f>IFERROR(G1725*VLOOKUP(E1725,Saldo!$P$8:$U$1009,6,FALSE),"")</f>
        <v/>
      </c>
      <c r="I1725" s="104" t="str">
        <f>IFERROR(IF(D1725="","",VLOOKUP(E1725,Saldo!$P$8:$Q$1009,2,FALSE)),"")</f>
        <v/>
      </c>
      <c r="J1725" s="76"/>
      <c r="K1725" s="28" t="str">
        <f t="shared" si="26"/>
        <v/>
      </c>
    </row>
    <row r="1726" spans="1:11" ht="18.95" customHeight="1" x14ac:dyDescent="0.25">
      <c r="A1726" s="52"/>
      <c r="C1726" s="76"/>
      <c r="D1726" s="185"/>
      <c r="E1726" s="76"/>
      <c r="F1726" s="76" t="str">
        <f>IF(E1726="","",IFERROR(VLOOKUP(E1726,Cadastro!$C$9:$D$1009,2,FALSE),"PROD. NÃO ENCONTRADO"))</f>
        <v/>
      </c>
      <c r="G1726" s="94"/>
      <c r="H1726" s="69" t="str">
        <f>IFERROR(G1726*VLOOKUP(E1726,Saldo!$P$8:$U$1009,6,FALSE),"")</f>
        <v/>
      </c>
      <c r="I1726" s="104" t="str">
        <f>IFERROR(IF(D1726="","",VLOOKUP(E1726,Saldo!$P$8:$Q$1009,2,FALSE)),"")</f>
        <v/>
      </c>
      <c r="J1726" s="76"/>
      <c r="K1726" s="28" t="str">
        <f t="shared" si="26"/>
        <v/>
      </c>
    </row>
    <row r="1727" spans="1:11" ht="18.95" customHeight="1" x14ac:dyDescent="0.25">
      <c r="A1727" s="52"/>
      <c r="C1727" s="76"/>
      <c r="D1727" s="185"/>
      <c r="E1727" s="76"/>
      <c r="F1727" s="76" t="str">
        <f>IF(E1727="","",IFERROR(VLOOKUP(E1727,Cadastro!$C$9:$D$1009,2,FALSE),"PROD. NÃO ENCONTRADO"))</f>
        <v/>
      </c>
      <c r="G1727" s="94"/>
      <c r="H1727" s="69" t="str">
        <f>IFERROR(G1727*VLOOKUP(E1727,Saldo!$P$8:$U$1009,6,FALSE),"")</f>
        <v/>
      </c>
      <c r="I1727" s="104" t="str">
        <f>IFERROR(IF(D1727="","",VLOOKUP(E1727,Saldo!$P$8:$Q$1009,2,FALSE)),"")</f>
        <v/>
      </c>
      <c r="J1727" s="76"/>
      <c r="K1727" s="28" t="str">
        <f t="shared" si="26"/>
        <v/>
      </c>
    </row>
    <row r="1728" spans="1:11" ht="18.95" customHeight="1" x14ac:dyDescent="0.25">
      <c r="A1728" s="52"/>
      <c r="C1728" s="76"/>
      <c r="D1728" s="185"/>
      <c r="E1728" s="76"/>
      <c r="F1728" s="76" t="str">
        <f>IF(E1728="","",IFERROR(VLOOKUP(E1728,Cadastro!$C$9:$D$1009,2,FALSE),"PROD. NÃO ENCONTRADO"))</f>
        <v/>
      </c>
      <c r="G1728" s="94"/>
      <c r="H1728" s="69" t="str">
        <f>IFERROR(G1728*VLOOKUP(E1728,Saldo!$P$8:$U$1009,6,FALSE),"")</f>
        <v/>
      </c>
      <c r="I1728" s="104" t="str">
        <f>IFERROR(IF(D1728="","",VLOOKUP(E1728,Saldo!$P$8:$Q$1009,2,FALSE)),"")</f>
        <v/>
      </c>
      <c r="J1728" s="76"/>
      <c r="K1728" s="28" t="str">
        <f t="shared" si="26"/>
        <v/>
      </c>
    </row>
    <row r="1729" spans="1:11" ht="18.95" customHeight="1" x14ac:dyDescent="0.25">
      <c r="A1729" s="52"/>
      <c r="C1729" s="76"/>
      <c r="D1729" s="185"/>
      <c r="E1729" s="76"/>
      <c r="F1729" s="76" t="str">
        <f>IF(E1729="","",IFERROR(VLOOKUP(E1729,Cadastro!$C$9:$D$1009,2,FALSE),"PROD. NÃO ENCONTRADO"))</f>
        <v/>
      </c>
      <c r="G1729" s="94"/>
      <c r="H1729" s="69" t="str">
        <f>IFERROR(G1729*VLOOKUP(E1729,Saldo!$P$8:$U$1009,6,FALSE),"")</f>
        <v/>
      </c>
      <c r="I1729" s="104" t="str">
        <f>IFERROR(IF(D1729="","",VLOOKUP(E1729,Saldo!$P$8:$Q$1009,2,FALSE)),"")</f>
        <v/>
      </c>
      <c r="J1729" s="76"/>
      <c r="K1729" s="28" t="str">
        <f t="shared" si="26"/>
        <v/>
      </c>
    </row>
    <row r="1730" spans="1:11" ht="18.95" customHeight="1" x14ac:dyDescent="0.25">
      <c r="A1730" s="52"/>
      <c r="C1730" s="76"/>
      <c r="D1730" s="185"/>
      <c r="E1730" s="76"/>
      <c r="F1730" s="76" t="str">
        <f>IF(E1730="","",IFERROR(VLOOKUP(E1730,Cadastro!$C$9:$D$1009,2,FALSE),"PROD. NÃO ENCONTRADO"))</f>
        <v/>
      </c>
      <c r="G1730" s="94"/>
      <c r="H1730" s="69" t="str">
        <f>IFERROR(G1730*VLOOKUP(E1730,Saldo!$P$8:$U$1009,6,FALSE),"")</f>
        <v/>
      </c>
      <c r="I1730" s="104" t="str">
        <f>IFERROR(IF(D1730="","",VLOOKUP(E1730,Saldo!$P$8:$Q$1009,2,FALSE)),"")</f>
        <v/>
      </c>
      <c r="J1730" s="76"/>
      <c r="K1730" s="28" t="str">
        <f t="shared" si="26"/>
        <v/>
      </c>
    </row>
    <row r="1731" spans="1:11" ht="18.95" customHeight="1" x14ac:dyDescent="0.25">
      <c r="A1731" s="52"/>
      <c r="C1731" s="76"/>
      <c r="D1731" s="185"/>
      <c r="E1731" s="76"/>
      <c r="F1731" s="76" t="str">
        <f>IF(E1731="","",IFERROR(VLOOKUP(E1731,Cadastro!$C$9:$D$1009,2,FALSE),"PROD. NÃO ENCONTRADO"))</f>
        <v/>
      </c>
      <c r="G1731" s="94"/>
      <c r="H1731" s="69" t="str">
        <f>IFERROR(G1731*VLOOKUP(E1731,Saldo!$P$8:$U$1009,6,FALSE),"")</f>
        <v/>
      </c>
      <c r="I1731" s="104" t="str">
        <f>IFERROR(IF(D1731="","",VLOOKUP(E1731,Saldo!$P$8:$Q$1009,2,FALSE)),"")</f>
        <v/>
      </c>
      <c r="J1731" s="76"/>
      <c r="K1731" s="28" t="str">
        <f t="shared" si="26"/>
        <v/>
      </c>
    </row>
    <row r="1732" spans="1:11" ht="18.95" customHeight="1" x14ac:dyDescent="0.25">
      <c r="A1732" s="52"/>
      <c r="C1732" s="76"/>
      <c r="D1732" s="185"/>
      <c r="E1732" s="76"/>
      <c r="F1732" s="76" t="str">
        <f>IF(E1732="","",IFERROR(VLOOKUP(E1732,Cadastro!$C$9:$D$1009,2,FALSE),"PROD. NÃO ENCONTRADO"))</f>
        <v/>
      </c>
      <c r="G1732" s="94"/>
      <c r="H1732" s="69" t="str">
        <f>IFERROR(G1732*VLOOKUP(E1732,Saldo!$P$8:$U$1009,6,FALSE),"")</f>
        <v/>
      </c>
      <c r="I1732" s="104" t="str">
        <f>IFERROR(IF(D1732="","",VLOOKUP(E1732,Saldo!$P$8:$Q$1009,2,FALSE)),"")</f>
        <v/>
      </c>
      <c r="J1732" s="76"/>
      <c r="K1732" s="28" t="str">
        <f t="shared" si="26"/>
        <v/>
      </c>
    </row>
    <row r="1733" spans="1:11" ht="18.95" customHeight="1" x14ac:dyDescent="0.25">
      <c r="A1733" s="52"/>
      <c r="C1733" s="76"/>
      <c r="D1733" s="185"/>
      <c r="E1733" s="76"/>
      <c r="F1733" s="76" t="str">
        <f>IF(E1733="","",IFERROR(VLOOKUP(E1733,Cadastro!$C$9:$D$1009,2,FALSE),"PROD. NÃO ENCONTRADO"))</f>
        <v/>
      </c>
      <c r="G1733" s="94"/>
      <c r="H1733" s="69" t="str">
        <f>IFERROR(G1733*VLOOKUP(E1733,Saldo!$P$8:$U$1009,6,FALSE),"")</f>
        <v/>
      </c>
      <c r="I1733" s="104" t="str">
        <f>IFERROR(IF(D1733="","",VLOOKUP(E1733,Saldo!$P$8:$Q$1009,2,FALSE)),"")</f>
        <v/>
      </c>
      <c r="J1733" s="76"/>
      <c r="K1733" s="28" t="str">
        <f t="shared" si="26"/>
        <v/>
      </c>
    </row>
    <row r="1734" spans="1:11" ht="18.95" customHeight="1" x14ac:dyDescent="0.25">
      <c r="A1734" s="52"/>
      <c r="C1734" s="76"/>
      <c r="D1734" s="185"/>
      <c r="E1734" s="76"/>
      <c r="F1734" s="76" t="str">
        <f>IF(E1734="","",IFERROR(VLOOKUP(E1734,Cadastro!$C$9:$D$1009,2,FALSE),"PROD. NÃO ENCONTRADO"))</f>
        <v/>
      </c>
      <c r="G1734" s="94"/>
      <c r="H1734" s="69" t="str">
        <f>IFERROR(G1734*VLOOKUP(E1734,Saldo!$P$8:$U$1009,6,FALSE),"")</f>
        <v/>
      </c>
      <c r="I1734" s="104" t="str">
        <f>IFERROR(IF(D1734="","",VLOOKUP(E1734,Saldo!$P$8:$Q$1009,2,FALSE)),"")</f>
        <v/>
      </c>
      <c r="J1734" s="76"/>
      <c r="K1734" s="28" t="str">
        <f t="shared" si="26"/>
        <v/>
      </c>
    </row>
    <row r="1735" spans="1:11" ht="18.95" customHeight="1" x14ac:dyDescent="0.25">
      <c r="A1735" s="52"/>
      <c r="C1735" s="76"/>
      <c r="D1735" s="185"/>
      <c r="E1735" s="76"/>
      <c r="F1735" s="76" t="str">
        <f>IF(E1735="","",IFERROR(VLOOKUP(E1735,Cadastro!$C$9:$D$1009,2,FALSE),"PROD. NÃO ENCONTRADO"))</f>
        <v/>
      </c>
      <c r="G1735" s="94"/>
      <c r="H1735" s="69" t="str">
        <f>IFERROR(G1735*VLOOKUP(E1735,Saldo!$P$8:$U$1009,6,FALSE),"")</f>
        <v/>
      </c>
      <c r="I1735" s="104" t="str">
        <f>IFERROR(IF(D1735="","",VLOOKUP(E1735,Saldo!$P$8:$Q$1009,2,FALSE)),"")</f>
        <v/>
      </c>
      <c r="J1735" s="76"/>
      <c r="K1735" s="28" t="str">
        <f t="shared" si="26"/>
        <v/>
      </c>
    </row>
    <row r="1736" spans="1:11" ht="18.95" customHeight="1" x14ac:dyDescent="0.25">
      <c r="A1736" s="52"/>
      <c r="C1736" s="76"/>
      <c r="D1736" s="185"/>
      <c r="E1736" s="76"/>
      <c r="F1736" s="76" t="str">
        <f>IF(E1736="","",IFERROR(VLOOKUP(E1736,Cadastro!$C$9:$D$1009,2,FALSE),"PROD. NÃO ENCONTRADO"))</f>
        <v/>
      </c>
      <c r="G1736" s="94"/>
      <c r="H1736" s="69" t="str">
        <f>IFERROR(G1736*VLOOKUP(E1736,Saldo!$P$8:$U$1009,6,FALSE),"")</f>
        <v/>
      </c>
      <c r="I1736" s="104" t="str">
        <f>IFERROR(IF(D1736="","",VLOOKUP(E1736,Saldo!$P$8:$Q$1009,2,FALSE)),"")</f>
        <v/>
      </c>
      <c r="J1736" s="76"/>
      <c r="K1736" s="28" t="str">
        <f t="shared" si="26"/>
        <v/>
      </c>
    </row>
    <row r="1737" spans="1:11" ht="18.95" customHeight="1" x14ac:dyDescent="0.25">
      <c r="A1737" s="52"/>
      <c r="C1737" s="76"/>
      <c r="D1737" s="185"/>
      <c r="E1737" s="76"/>
      <c r="F1737" s="76" t="str">
        <f>IF(E1737="","",IFERROR(VLOOKUP(E1737,Cadastro!$C$9:$D$1009,2,FALSE),"PROD. NÃO ENCONTRADO"))</f>
        <v/>
      </c>
      <c r="G1737" s="94"/>
      <c r="H1737" s="69" t="str">
        <f>IFERROR(G1737*VLOOKUP(E1737,Saldo!$P$8:$U$1009,6,FALSE),"")</f>
        <v/>
      </c>
      <c r="I1737" s="104" t="str">
        <f>IFERROR(IF(D1737="","",VLOOKUP(E1737,Saldo!$P$8:$Q$1009,2,FALSE)),"")</f>
        <v/>
      </c>
      <c r="J1737" s="76"/>
      <c r="K1737" s="28" t="str">
        <f t="shared" si="26"/>
        <v/>
      </c>
    </row>
    <row r="1738" spans="1:11" ht="18.95" customHeight="1" x14ac:dyDescent="0.25">
      <c r="A1738" s="52"/>
      <c r="C1738" s="76"/>
      <c r="D1738" s="185"/>
      <c r="E1738" s="76"/>
      <c r="F1738" s="76" t="str">
        <f>IF(E1738="","",IFERROR(VLOOKUP(E1738,Cadastro!$C$9:$D$1009,2,FALSE),"PROD. NÃO ENCONTRADO"))</f>
        <v/>
      </c>
      <c r="G1738" s="94"/>
      <c r="H1738" s="69" t="str">
        <f>IFERROR(G1738*VLOOKUP(E1738,Saldo!$P$8:$U$1009,6,FALSE),"")</f>
        <v/>
      </c>
      <c r="I1738" s="104" t="str">
        <f>IFERROR(IF(D1738="","",VLOOKUP(E1738,Saldo!$P$8:$Q$1009,2,FALSE)),"")</f>
        <v/>
      </c>
      <c r="J1738" s="76"/>
      <c r="K1738" s="28" t="str">
        <f t="shared" ref="K1738:K1801" si="27">IF(D1738="","",MONTH(D1738))</f>
        <v/>
      </c>
    </row>
    <row r="1739" spans="1:11" ht="18.95" customHeight="1" x14ac:dyDescent="0.25">
      <c r="A1739" s="52"/>
      <c r="C1739" s="76"/>
      <c r="D1739" s="185"/>
      <c r="E1739" s="76"/>
      <c r="F1739" s="76" t="str">
        <f>IF(E1739="","",IFERROR(VLOOKUP(E1739,Cadastro!$C$9:$D$1009,2,FALSE),"PROD. NÃO ENCONTRADO"))</f>
        <v/>
      </c>
      <c r="G1739" s="94"/>
      <c r="H1739" s="69" t="str">
        <f>IFERROR(G1739*VLOOKUP(E1739,Saldo!$P$8:$U$1009,6,FALSE),"")</f>
        <v/>
      </c>
      <c r="I1739" s="104" t="str">
        <f>IFERROR(IF(D1739="","",VLOOKUP(E1739,Saldo!$P$8:$Q$1009,2,FALSE)),"")</f>
        <v/>
      </c>
      <c r="J1739" s="76"/>
      <c r="K1739" s="28" t="str">
        <f t="shared" si="27"/>
        <v/>
      </c>
    </row>
    <row r="1740" spans="1:11" ht="18.95" customHeight="1" x14ac:dyDescent="0.25">
      <c r="A1740" s="52"/>
      <c r="C1740" s="76"/>
      <c r="D1740" s="185"/>
      <c r="E1740" s="76"/>
      <c r="F1740" s="76" t="str">
        <f>IF(E1740="","",IFERROR(VLOOKUP(E1740,Cadastro!$C$9:$D$1009,2,FALSE),"PROD. NÃO ENCONTRADO"))</f>
        <v/>
      </c>
      <c r="G1740" s="94"/>
      <c r="H1740" s="69" t="str">
        <f>IFERROR(G1740*VLOOKUP(E1740,Saldo!$P$8:$U$1009,6,FALSE),"")</f>
        <v/>
      </c>
      <c r="I1740" s="104" t="str">
        <f>IFERROR(IF(D1740="","",VLOOKUP(E1740,Saldo!$P$8:$Q$1009,2,FALSE)),"")</f>
        <v/>
      </c>
      <c r="J1740" s="76"/>
      <c r="K1740" s="28" t="str">
        <f t="shared" si="27"/>
        <v/>
      </c>
    </row>
    <row r="1741" spans="1:11" ht="18.95" customHeight="1" x14ac:dyDescent="0.25">
      <c r="A1741" s="52"/>
      <c r="C1741" s="76"/>
      <c r="D1741" s="185"/>
      <c r="E1741" s="76"/>
      <c r="F1741" s="76" t="str">
        <f>IF(E1741="","",IFERROR(VLOOKUP(E1741,Cadastro!$C$9:$D$1009,2,FALSE),"PROD. NÃO ENCONTRADO"))</f>
        <v/>
      </c>
      <c r="G1741" s="94"/>
      <c r="H1741" s="69" t="str">
        <f>IFERROR(G1741*VLOOKUP(E1741,Saldo!$P$8:$U$1009,6,FALSE),"")</f>
        <v/>
      </c>
      <c r="I1741" s="104" t="str">
        <f>IFERROR(IF(D1741="","",VLOOKUP(E1741,Saldo!$P$8:$Q$1009,2,FALSE)),"")</f>
        <v/>
      </c>
      <c r="J1741" s="76"/>
      <c r="K1741" s="28" t="str">
        <f t="shared" si="27"/>
        <v/>
      </c>
    </row>
    <row r="1742" spans="1:11" ht="18.95" customHeight="1" x14ac:dyDescent="0.25">
      <c r="A1742" s="52"/>
      <c r="C1742" s="76"/>
      <c r="D1742" s="185"/>
      <c r="E1742" s="76"/>
      <c r="F1742" s="76" t="str">
        <f>IF(E1742="","",IFERROR(VLOOKUP(E1742,Cadastro!$C$9:$D$1009,2,FALSE),"PROD. NÃO ENCONTRADO"))</f>
        <v/>
      </c>
      <c r="G1742" s="94"/>
      <c r="H1742" s="69" t="str">
        <f>IFERROR(G1742*VLOOKUP(E1742,Saldo!$P$8:$U$1009,6,FALSE),"")</f>
        <v/>
      </c>
      <c r="I1742" s="104" t="str">
        <f>IFERROR(IF(D1742="","",VLOOKUP(E1742,Saldo!$P$8:$Q$1009,2,FALSE)),"")</f>
        <v/>
      </c>
      <c r="J1742" s="76"/>
      <c r="K1742" s="28" t="str">
        <f t="shared" si="27"/>
        <v/>
      </c>
    </row>
    <row r="1743" spans="1:11" ht="18.95" customHeight="1" x14ac:dyDescent="0.25">
      <c r="A1743" s="52"/>
      <c r="C1743" s="76"/>
      <c r="D1743" s="185"/>
      <c r="E1743" s="76"/>
      <c r="F1743" s="76" t="str">
        <f>IF(E1743="","",IFERROR(VLOOKUP(E1743,Cadastro!$C$9:$D$1009,2,FALSE),"PROD. NÃO ENCONTRADO"))</f>
        <v/>
      </c>
      <c r="G1743" s="94"/>
      <c r="H1743" s="69" t="str">
        <f>IFERROR(G1743*VLOOKUP(E1743,Saldo!$P$8:$U$1009,6,FALSE),"")</f>
        <v/>
      </c>
      <c r="I1743" s="104" t="str">
        <f>IFERROR(IF(D1743="","",VLOOKUP(E1743,Saldo!$P$8:$Q$1009,2,FALSE)),"")</f>
        <v/>
      </c>
      <c r="J1743" s="76"/>
      <c r="K1743" s="28" t="str">
        <f t="shared" si="27"/>
        <v/>
      </c>
    </row>
    <row r="1744" spans="1:11" ht="18.95" customHeight="1" x14ac:dyDescent="0.25">
      <c r="A1744" s="52"/>
      <c r="C1744" s="76"/>
      <c r="D1744" s="185"/>
      <c r="E1744" s="76"/>
      <c r="F1744" s="76" t="str">
        <f>IF(E1744="","",IFERROR(VLOOKUP(E1744,Cadastro!$C$9:$D$1009,2,FALSE),"PROD. NÃO ENCONTRADO"))</f>
        <v/>
      </c>
      <c r="G1744" s="94"/>
      <c r="H1744" s="69" t="str">
        <f>IFERROR(G1744*VLOOKUP(E1744,Saldo!$P$8:$U$1009,6,FALSE),"")</f>
        <v/>
      </c>
      <c r="I1744" s="104" t="str">
        <f>IFERROR(IF(D1744="","",VLOOKUP(E1744,Saldo!$P$8:$Q$1009,2,FALSE)),"")</f>
        <v/>
      </c>
      <c r="J1744" s="76"/>
      <c r="K1744" s="28" t="str">
        <f t="shared" si="27"/>
        <v/>
      </c>
    </row>
    <row r="1745" spans="1:11" ht="18.95" customHeight="1" x14ac:dyDescent="0.25">
      <c r="A1745" s="52"/>
      <c r="C1745" s="76"/>
      <c r="D1745" s="185"/>
      <c r="E1745" s="76"/>
      <c r="F1745" s="76" t="str">
        <f>IF(E1745="","",IFERROR(VLOOKUP(E1745,Cadastro!$C$9:$D$1009,2,FALSE),"PROD. NÃO ENCONTRADO"))</f>
        <v/>
      </c>
      <c r="G1745" s="94"/>
      <c r="H1745" s="69" t="str">
        <f>IFERROR(G1745*VLOOKUP(E1745,Saldo!$P$8:$U$1009,6,FALSE),"")</f>
        <v/>
      </c>
      <c r="I1745" s="104" t="str">
        <f>IFERROR(IF(D1745="","",VLOOKUP(E1745,Saldo!$P$8:$Q$1009,2,FALSE)),"")</f>
        <v/>
      </c>
      <c r="J1745" s="76"/>
      <c r="K1745" s="28" t="str">
        <f t="shared" si="27"/>
        <v/>
      </c>
    </row>
    <row r="1746" spans="1:11" ht="18.95" customHeight="1" x14ac:dyDescent="0.25">
      <c r="A1746" s="52"/>
      <c r="C1746" s="76"/>
      <c r="D1746" s="185"/>
      <c r="E1746" s="76"/>
      <c r="F1746" s="76" t="str">
        <f>IF(E1746="","",IFERROR(VLOOKUP(E1746,Cadastro!$C$9:$D$1009,2,FALSE),"PROD. NÃO ENCONTRADO"))</f>
        <v/>
      </c>
      <c r="G1746" s="94"/>
      <c r="H1746" s="69" t="str">
        <f>IFERROR(G1746*VLOOKUP(E1746,Saldo!$P$8:$U$1009,6,FALSE),"")</f>
        <v/>
      </c>
      <c r="I1746" s="104" t="str">
        <f>IFERROR(IF(D1746="","",VLOOKUP(E1746,Saldo!$P$8:$Q$1009,2,FALSE)),"")</f>
        <v/>
      </c>
      <c r="J1746" s="76"/>
      <c r="K1746" s="28" t="str">
        <f t="shared" si="27"/>
        <v/>
      </c>
    </row>
    <row r="1747" spans="1:11" ht="18.95" customHeight="1" x14ac:dyDescent="0.25">
      <c r="A1747" s="52"/>
      <c r="C1747" s="76"/>
      <c r="D1747" s="185"/>
      <c r="E1747" s="76"/>
      <c r="F1747" s="76" t="str">
        <f>IF(E1747="","",IFERROR(VLOOKUP(E1747,Cadastro!$C$9:$D$1009,2,FALSE),"PROD. NÃO ENCONTRADO"))</f>
        <v/>
      </c>
      <c r="G1747" s="94"/>
      <c r="H1747" s="69" t="str">
        <f>IFERROR(G1747*VLOOKUP(E1747,Saldo!$P$8:$U$1009,6,FALSE),"")</f>
        <v/>
      </c>
      <c r="I1747" s="104" t="str">
        <f>IFERROR(IF(D1747="","",VLOOKUP(E1747,Saldo!$P$8:$Q$1009,2,FALSE)),"")</f>
        <v/>
      </c>
      <c r="J1747" s="76"/>
      <c r="K1747" s="28" t="str">
        <f t="shared" si="27"/>
        <v/>
      </c>
    </row>
    <row r="1748" spans="1:11" ht="18.95" customHeight="1" x14ac:dyDescent="0.25">
      <c r="A1748" s="52"/>
      <c r="C1748" s="76"/>
      <c r="D1748" s="185"/>
      <c r="E1748" s="76"/>
      <c r="F1748" s="76" t="str">
        <f>IF(E1748="","",IFERROR(VLOOKUP(E1748,Cadastro!$C$9:$D$1009,2,FALSE),"PROD. NÃO ENCONTRADO"))</f>
        <v/>
      </c>
      <c r="G1748" s="94"/>
      <c r="H1748" s="69" t="str">
        <f>IFERROR(G1748*VLOOKUP(E1748,Saldo!$P$8:$U$1009,6,FALSE),"")</f>
        <v/>
      </c>
      <c r="I1748" s="104" t="str">
        <f>IFERROR(IF(D1748="","",VLOOKUP(E1748,Saldo!$P$8:$Q$1009,2,FALSE)),"")</f>
        <v/>
      </c>
      <c r="J1748" s="76"/>
      <c r="K1748" s="28" t="str">
        <f t="shared" si="27"/>
        <v/>
      </c>
    </row>
    <row r="1749" spans="1:11" ht="18.95" customHeight="1" x14ac:dyDescent="0.25">
      <c r="A1749" s="52"/>
      <c r="C1749" s="76"/>
      <c r="D1749" s="185"/>
      <c r="E1749" s="76"/>
      <c r="F1749" s="76" t="str">
        <f>IF(E1749="","",IFERROR(VLOOKUP(E1749,Cadastro!$C$9:$D$1009,2,FALSE),"PROD. NÃO ENCONTRADO"))</f>
        <v/>
      </c>
      <c r="G1749" s="94"/>
      <c r="H1749" s="69" t="str">
        <f>IFERROR(G1749*VLOOKUP(E1749,Saldo!$P$8:$U$1009,6,FALSE),"")</f>
        <v/>
      </c>
      <c r="I1749" s="104" t="str">
        <f>IFERROR(IF(D1749="","",VLOOKUP(E1749,Saldo!$P$8:$Q$1009,2,FALSE)),"")</f>
        <v/>
      </c>
      <c r="J1749" s="76"/>
      <c r="K1749" s="28" t="str">
        <f t="shared" si="27"/>
        <v/>
      </c>
    </row>
    <row r="1750" spans="1:11" ht="18.95" customHeight="1" x14ac:dyDescent="0.25">
      <c r="A1750" s="52"/>
      <c r="C1750" s="76"/>
      <c r="D1750" s="185"/>
      <c r="E1750" s="76"/>
      <c r="F1750" s="76" t="str">
        <f>IF(E1750="","",IFERROR(VLOOKUP(E1750,Cadastro!$C$9:$D$1009,2,FALSE),"PROD. NÃO ENCONTRADO"))</f>
        <v/>
      </c>
      <c r="G1750" s="94"/>
      <c r="H1750" s="69" t="str">
        <f>IFERROR(G1750*VLOOKUP(E1750,Saldo!$P$8:$U$1009,6,FALSE),"")</f>
        <v/>
      </c>
      <c r="I1750" s="104" t="str">
        <f>IFERROR(IF(D1750="","",VLOOKUP(E1750,Saldo!$P$8:$Q$1009,2,FALSE)),"")</f>
        <v/>
      </c>
      <c r="J1750" s="76"/>
      <c r="K1750" s="28" t="str">
        <f t="shared" si="27"/>
        <v/>
      </c>
    </row>
    <row r="1751" spans="1:11" ht="18.95" customHeight="1" x14ac:dyDescent="0.25">
      <c r="A1751" s="52"/>
      <c r="C1751" s="76"/>
      <c r="D1751" s="185"/>
      <c r="E1751" s="76"/>
      <c r="F1751" s="76" t="str">
        <f>IF(E1751="","",IFERROR(VLOOKUP(E1751,Cadastro!$C$9:$D$1009,2,FALSE),"PROD. NÃO ENCONTRADO"))</f>
        <v/>
      </c>
      <c r="G1751" s="94"/>
      <c r="H1751" s="69" t="str">
        <f>IFERROR(G1751*VLOOKUP(E1751,Saldo!$P$8:$U$1009,6,FALSE),"")</f>
        <v/>
      </c>
      <c r="I1751" s="104" t="str">
        <f>IFERROR(IF(D1751="","",VLOOKUP(E1751,Saldo!$P$8:$Q$1009,2,FALSE)),"")</f>
        <v/>
      </c>
      <c r="J1751" s="76"/>
      <c r="K1751" s="28" t="str">
        <f t="shared" si="27"/>
        <v/>
      </c>
    </row>
    <row r="1752" spans="1:11" ht="18.95" customHeight="1" x14ac:dyDescent="0.25">
      <c r="A1752" s="52"/>
      <c r="C1752" s="76"/>
      <c r="D1752" s="185"/>
      <c r="E1752" s="76"/>
      <c r="F1752" s="76" t="str">
        <f>IF(E1752="","",IFERROR(VLOOKUP(E1752,Cadastro!$C$9:$D$1009,2,FALSE),"PROD. NÃO ENCONTRADO"))</f>
        <v/>
      </c>
      <c r="G1752" s="94"/>
      <c r="H1752" s="69" t="str">
        <f>IFERROR(G1752*VLOOKUP(E1752,Saldo!$P$8:$U$1009,6,FALSE),"")</f>
        <v/>
      </c>
      <c r="I1752" s="104" t="str">
        <f>IFERROR(IF(D1752="","",VLOOKUP(E1752,Saldo!$P$8:$Q$1009,2,FALSE)),"")</f>
        <v/>
      </c>
      <c r="J1752" s="76"/>
      <c r="K1752" s="28" t="str">
        <f t="shared" si="27"/>
        <v/>
      </c>
    </row>
    <row r="1753" spans="1:11" ht="18.95" customHeight="1" x14ac:dyDescent="0.25">
      <c r="A1753" s="52"/>
      <c r="C1753" s="76"/>
      <c r="D1753" s="185"/>
      <c r="E1753" s="76"/>
      <c r="F1753" s="76" t="str">
        <f>IF(E1753="","",IFERROR(VLOOKUP(E1753,Cadastro!$C$9:$D$1009,2,FALSE),"PROD. NÃO ENCONTRADO"))</f>
        <v/>
      </c>
      <c r="G1753" s="94"/>
      <c r="H1753" s="69" t="str">
        <f>IFERROR(G1753*VLOOKUP(E1753,Saldo!$P$8:$U$1009,6,FALSE),"")</f>
        <v/>
      </c>
      <c r="I1753" s="104" t="str">
        <f>IFERROR(IF(D1753="","",VLOOKUP(E1753,Saldo!$P$8:$Q$1009,2,FALSE)),"")</f>
        <v/>
      </c>
      <c r="J1753" s="76"/>
      <c r="K1753" s="28" t="str">
        <f t="shared" si="27"/>
        <v/>
      </c>
    </row>
    <row r="1754" spans="1:11" ht="18.95" customHeight="1" x14ac:dyDescent="0.25">
      <c r="A1754" s="52"/>
      <c r="C1754" s="76"/>
      <c r="D1754" s="185"/>
      <c r="E1754" s="76"/>
      <c r="F1754" s="76" t="str">
        <f>IF(E1754="","",IFERROR(VLOOKUP(E1754,Cadastro!$C$9:$D$1009,2,FALSE),"PROD. NÃO ENCONTRADO"))</f>
        <v/>
      </c>
      <c r="G1754" s="94"/>
      <c r="H1754" s="69" t="str">
        <f>IFERROR(G1754*VLOOKUP(E1754,Saldo!$P$8:$U$1009,6,FALSE),"")</f>
        <v/>
      </c>
      <c r="I1754" s="104" t="str">
        <f>IFERROR(IF(D1754="","",VLOOKUP(E1754,Saldo!$P$8:$Q$1009,2,FALSE)),"")</f>
        <v/>
      </c>
      <c r="J1754" s="76"/>
      <c r="K1754" s="28" t="str">
        <f t="shared" si="27"/>
        <v/>
      </c>
    </row>
    <row r="1755" spans="1:11" ht="18.95" customHeight="1" x14ac:dyDescent="0.25">
      <c r="A1755" s="52"/>
      <c r="C1755" s="76"/>
      <c r="D1755" s="185"/>
      <c r="E1755" s="76"/>
      <c r="F1755" s="76" t="str">
        <f>IF(E1755="","",IFERROR(VLOOKUP(E1755,Cadastro!$C$9:$D$1009,2,FALSE),"PROD. NÃO ENCONTRADO"))</f>
        <v/>
      </c>
      <c r="G1755" s="94"/>
      <c r="H1755" s="69" t="str">
        <f>IFERROR(G1755*VLOOKUP(E1755,Saldo!$P$8:$U$1009,6,FALSE),"")</f>
        <v/>
      </c>
      <c r="I1755" s="104" t="str">
        <f>IFERROR(IF(D1755="","",VLOOKUP(E1755,Saldo!$P$8:$Q$1009,2,FALSE)),"")</f>
        <v/>
      </c>
      <c r="J1755" s="76"/>
      <c r="K1755" s="28" t="str">
        <f t="shared" si="27"/>
        <v/>
      </c>
    </row>
    <row r="1756" spans="1:11" ht="18.95" customHeight="1" x14ac:dyDescent="0.25">
      <c r="A1756" s="52"/>
      <c r="C1756" s="76"/>
      <c r="D1756" s="185"/>
      <c r="E1756" s="76"/>
      <c r="F1756" s="76" t="str">
        <f>IF(E1756="","",IFERROR(VLOOKUP(E1756,Cadastro!$C$9:$D$1009,2,FALSE),"PROD. NÃO ENCONTRADO"))</f>
        <v/>
      </c>
      <c r="G1756" s="94"/>
      <c r="H1756" s="69" t="str">
        <f>IFERROR(G1756*VLOOKUP(E1756,Saldo!$P$8:$U$1009,6,FALSE),"")</f>
        <v/>
      </c>
      <c r="I1756" s="104" t="str">
        <f>IFERROR(IF(D1756="","",VLOOKUP(E1756,Saldo!$P$8:$Q$1009,2,FALSE)),"")</f>
        <v/>
      </c>
      <c r="J1756" s="76"/>
      <c r="K1756" s="28" t="str">
        <f t="shared" si="27"/>
        <v/>
      </c>
    </row>
    <row r="1757" spans="1:11" ht="18.95" customHeight="1" x14ac:dyDescent="0.25">
      <c r="A1757" s="52"/>
      <c r="C1757" s="76"/>
      <c r="D1757" s="185"/>
      <c r="E1757" s="76"/>
      <c r="F1757" s="76" t="str">
        <f>IF(E1757="","",IFERROR(VLOOKUP(E1757,Cadastro!$C$9:$D$1009,2,FALSE),"PROD. NÃO ENCONTRADO"))</f>
        <v/>
      </c>
      <c r="G1757" s="94"/>
      <c r="H1757" s="69" t="str">
        <f>IFERROR(G1757*VLOOKUP(E1757,Saldo!$P$8:$U$1009,6,FALSE),"")</f>
        <v/>
      </c>
      <c r="I1757" s="104" t="str">
        <f>IFERROR(IF(D1757="","",VLOOKUP(E1757,Saldo!$P$8:$Q$1009,2,FALSE)),"")</f>
        <v/>
      </c>
      <c r="J1757" s="76"/>
      <c r="K1757" s="28" t="str">
        <f t="shared" si="27"/>
        <v/>
      </c>
    </row>
    <row r="1758" spans="1:11" ht="18.95" customHeight="1" x14ac:dyDescent="0.25">
      <c r="A1758" s="52"/>
      <c r="C1758" s="76"/>
      <c r="D1758" s="185"/>
      <c r="E1758" s="76"/>
      <c r="F1758" s="76" t="str">
        <f>IF(E1758="","",IFERROR(VLOOKUP(E1758,Cadastro!$C$9:$D$1009,2,FALSE),"PROD. NÃO ENCONTRADO"))</f>
        <v/>
      </c>
      <c r="G1758" s="94"/>
      <c r="H1758" s="69" t="str">
        <f>IFERROR(G1758*VLOOKUP(E1758,Saldo!$P$8:$U$1009,6,FALSE),"")</f>
        <v/>
      </c>
      <c r="I1758" s="104" t="str">
        <f>IFERROR(IF(D1758="","",VLOOKUP(E1758,Saldo!$P$8:$Q$1009,2,FALSE)),"")</f>
        <v/>
      </c>
      <c r="J1758" s="76"/>
      <c r="K1758" s="28" t="str">
        <f t="shared" si="27"/>
        <v/>
      </c>
    </row>
    <row r="1759" spans="1:11" ht="18.95" customHeight="1" x14ac:dyDescent="0.25">
      <c r="A1759" s="52"/>
      <c r="C1759" s="76"/>
      <c r="D1759" s="185"/>
      <c r="E1759" s="76"/>
      <c r="F1759" s="76" t="str">
        <f>IF(E1759="","",IFERROR(VLOOKUP(E1759,Cadastro!$C$9:$D$1009,2,FALSE),"PROD. NÃO ENCONTRADO"))</f>
        <v/>
      </c>
      <c r="G1759" s="94"/>
      <c r="H1759" s="69" t="str">
        <f>IFERROR(G1759*VLOOKUP(E1759,Saldo!$P$8:$U$1009,6,FALSE),"")</f>
        <v/>
      </c>
      <c r="I1759" s="104" t="str">
        <f>IFERROR(IF(D1759="","",VLOOKUP(E1759,Saldo!$P$8:$Q$1009,2,FALSE)),"")</f>
        <v/>
      </c>
      <c r="J1759" s="76"/>
      <c r="K1759" s="28" t="str">
        <f t="shared" si="27"/>
        <v/>
      </c>
    </row>
    <row r="1760" spans="1:11" ht="18.95" customHeight="1" x14ac:dyDescent="0.25">
      <c r="A1760" s="52"/>
      <c r="C1760" s="76"/>
      <c r="D1760" s="185"/>
      <c r="E1760" s="76"/>
      <c r="F1760" s="76" t="str">
        <f>IF(E1760="","",IFERROR(VLOOKUP(E1760,Cadastro!$C$9:$D$1009,2,FALSE),"PROD. NÃO ENCONTRADO"))</f>
        <v/>
      </c>
      <c r="G1760" s="94"/>
      <c r="H1760" s="69" t="str">
        <f>IFERROR(G1760*VLOOKUP(E1760,Saldo!$P$8:$U$1009,6,FALSE),"")</f>
        <v/>
      </c>
      <c r="I1760" s="104" t="str">
        <f>IFERROR(IF(D1760="","",VLOOKUP(E1760,Saldo!$P$8:$Q$1009,2,FALSE)),"")</f>
        <v/>
      </c>
      <c r="J1760" s="76"/>
      <c r="K1760" s="28" t="str">
        <f t="shared" si="27"/>
        <v/>
      </c>
    </row>
    <row r="1761" spans="1:11" ht="18.95" customHeight="1" x14ac:dyDescent="0.25">
      <c r="A1761" s="52"/>
      <c r="C1761" s="76"/>
      <c r="D1761" s="185"/>
      <c r="E1761" s="76"/>
      <c r="F1761" s="76" t="str">
        <f>IF(E1761="","",IFERROR(VLOOKUP(E1761,Cadastro!$C$9:$D$1009,2,FALSE),"PROD. NÃO ENCONTRADO"))</f>
        <v/>
      </c>
      <c r="G1761" s="94"/>
      <c r="H1761" s="69" t="str">
        <f>IFERROR(G1761*VLOOKUP(E1761,Saldo!$P$8:$U$1009,6,FALSE),"")</f>
        <v/>
      </c>
      <c r="I1761" s="104" t="str">
        <f>IFERROR(IF(D1761="","",VLOOKUP(E1761,Saldo!$P$8:$Q$1009,2,FALSE)),"")</f>
        <v/>
      </c>
      <c r="J1761" s="76"/>
      <c r="K1761" s="28" t="str">
        <f t="shared" si="27"/>
        <v/>
      </c>
    </row>
    <row r="1762" spans="1:11" ht="18.95" customHeight="1" x14ac:dyDescent="0.25">
      <c r="A1762" s="52"/>
      <c r="C1762" s="76"/>
      <c r="D1762" s="185"/>
      <c r="E1762" s="76"/>
      <c r="F1762" s="76" t="str">
        <f>IF(E1762="","",IFERROR(VLOOKUP(E1762,Cadastro!$C$9:$D$1009,2,FALSE),"PROD. NÃO ENCONTRADO"))</f>
        <v/>
      </c>
      <c r="G1762" s="94"/>
      <c r="H1762" s="69" t="str">
        <f>IFERROR(G1762*VLOOKUP(E1762,Saldo!$P$8:$U$1009,6,FALSE),"")</f>
        <v/>
      </c>
      <c r="I1762" s="104" t="str">
        <f>IFERROR(IF(D1762="","",VLOOKUP(E1762,Saldo!$P$8:$Q$1009,2,FALSE)),"")</f>
        <v/>
      </c>
      <c r="J1762" s="76"/>
      <c r="K1762" s="28" t="str">
        <f t="shared" si="27"/>
        <v/>
      </c>
    </row>
    <row r="1763" spans="1:11" ht="18.95" customHeight="1" x14ac:dyDescent="0.25">
      <c r="A1763" s="52"/>
      <c r="C1763" s="76"/>
      <c r="D1763" s="185"/>
      <c r="E1763" s="76"/>
      <c r="F1763" s="76" t="str">
        <f>IF(E1763="","",IFERROR(VLOOKUP(E1763,Cadastro!$C$9:$D$1009,2,FALSE),"PROD. NÃO ENCONTRADO"))</f>
        <v/>
      </c>
      <c r="G1763" s="94"/>
      <c r="H1763" s="69" t="str">
        <f>IFERROR(G1763*VLOOKUP(E1763,Saldo!$P$8:$U$1009,6,FALSE),"")</f>
        <v/>
      </c>
      <c r="I1763" s="104" t="str">
        <f>IFERROR(IF(D1763="","",VLOOKUP(E1763,Saldo!$P$8:$Q$1009,2,FALSE)),"")</f>
        <v/>
      </c>
      <c r="J1763" s="76"/>
      <c r="K1763" s="28" t="str">
        <f t="shared" si="27"/>
        <v/>
      </c>
    </row>
    <row r="1764" spans="1:11" ht="18.95" customHeight="1" x14ac:dyDescent="0.25">
      <c r="A1764" s="52"/>
      <c r="C1764" s="76"/>
      <c r="D1764" s="185"/>
      <c r="E1764" s="76"/>
      <c r="F1764" s="76" t="str">
        <f>IF(E1764="","",IFERROR(VLOOKUP(E1764,Cadastro!$C$9:$D$1009,2,FALSE),"PROD. NÃO ENCONTRADO"))</f>
        <v/>
      </c>
      <c r="G1764" s="94"/>
      <c r="H1764" s="69" t="str">
        <f>IFERROR(G1764*VLOOKUP(E1764,Saldo!$P$8:$U$1009,6,FALSE),"")</f>
        <v/>
      </c>
      <c r="I1764" s="104" t="str">
        <f>IFERROR(IF(D1764="","",VLOOKUP(E1764,Saldo!$P$8:$Q$1009,2,FALSE)),"")</f>
        <v/>
      </c>
      <c r="J1764" s="76"/>
      <c r="K1764" s="28" t="str">
        <f t="shared" si="27"/>
        <v/>
      </c>
    </row>
    <row r="1765" spans="1:11" ht="18.95" customHeight="1" x14ac:dyDescent="0.25">
      <c r="A1765" s="52"/>
      <c r="C1765" s="76"/>
      <c r="D1765" s="185"/>
      <c r="E1765" s="76"/>
      <c r="F1765" s="76" t="str">
        <f>IF(E1765="","",IFERROR(VLOOKUP(E1765,Cadastro!$C$9:$D$1009,2,FALSE),"PROD. NÃO ENCONTRADO"))</f>
        <v/>
      </c>
      <c r="G1765" s="94"/>
      <c r="H1765" s="69" t="str">
        <f>IFERROR(G1765*VLOOKUP(E1765,Saldo!$P$8:$U$1009,6,FALSE),"")</f>
        <v/>
      </c>
      <c r="I1765" s="104" t="str">
        <f>IFERROR(IF(D1765="","",VLOOKUP(E1765,Saldo!$P$8:$Q$1009,2,FALSE)),"")</f>
        <v/>
      </c>
      <c r="J1765" s="76"/>
      <c r="K1765" s="28" t="str">
        <f t="shared" si="27"/>
        <v/>
      </c>
    </row>
    <row r="1766" spans="1:11" ht="18.95" customHeight="1" x14ac:dyDescent="0.25">
      <c r="A1766" s="52"/>
      <c r="C1766" s="76"/>
      <c r="D1766" s="185"/>
      <c r="E1766" s="76"/>
      <c r="F1766" s="76" t="str">
        <f>IF(E1766="","",IFERROR(VLOOKUP(E1766,Cadastro!$C$9:$D$1009,2,FALSE),"PROD. NÃO ENCONTRADO"))</f>
        <v/>
      </c>
      <c r="G1766" s="94"/>
      <c r="H1766" s="69" t="str">
        <f>IFERROR(G1766*VLOOKUP(E1766,Saldo!$P$8:$U$1009,6,FALSE),"")</f>
        <v/>
      </c>
      <c r="I1766" s="104" t="str">
        <f>IFERROR(IF(D1766="","",VLOOKUP(E1766,Saldo!$P$8:$Q$1009,2,FALSE)),"")</f>
        <v/>
      </c>
      <c r="J1766" s="76"/>
      <c r="K1766" s="28" t="str">
        <f t="shared" si="27"/>
        <v/>
      </c>
    </row>
    <row r="1767" spans="1:11" ht="18.95" customHeight="1" x14ac:dyDescent="0.25">
      <c r="A1767" s="52"/>
      <c r="C1767" s="76"/>
      <c r="D1767" s="185"/>
      <c r="E1767" s="76"/>
      <c r="F1767" s="76" t="str">
        <f>IF(E1767="","",IFERROR(VLOOKUP(E1767,Cadastro!$C$9:$D$1009,2,FALSE),"PROD. NÃO ENCONTRADO"))</f>
        <v/>
      </c>
      <c r="G1767" s="94"/>
      <c r="H1767" s="69" t="str">
        <f>IFERROR(G1767*VLOOKUP(E1767,Saldo!$P$8:$U$1009,6,FALSE),"")</f>
        <v/>
      </c>
      <c r="I1767" s="104" t="str">
        <f>IFERROR(IF(D1767="","",VLOOKUP(E1767,Saldo!$P$8:$Q$1009,2,FALSE)),"")</f>
        <v/>
      </c>
      <c r="J1767" s="76"/>
      <c r="K1767" s="28" t="str">
        <f t="shared" si="27"/>
        <v/>
      </c>
    </row>
    <row r="1768" spans="1:11" ht="18.95" customHeight="1" x14ac:dyDescent="0.25">
      <c r="A1768" s="52"/>
      <c r="C1768" s="76"/>
      <c r="D1768" s="185"/>
      <c r="E1768" s="76"/>
      <c r="F1768" s="76" t="str">
        <f>IF(E1768="","",IFERROR(VLOOKUP(E1768,Cadastro!$C$9:$D$1009,2,FALSE),"PROD. NÃO ENCONTRADO"))</f>
        <v/>
      </c>
      <c r="G1768" s="94"/>
      <c r="H1768" s="69" t="str">
        <f>IFERROR(G1768*VLOOKUP(E1768,Saldo!$P$8:$U$1009,6,FALSE),"")</f>
        <v/>
      </c>
      <c r="I1768" s="104" t="str">
        <f>IFERROR(IF(D1768="","",VLOOKUP(E1768,Saldo!$P$8:$Q$1009,2,FALSE)),"")</f>
        <v/>
      </c>
      <c r="J1768" s="76"/>
      <c r="K1768" s="28" t="str">
        <f t="shared" si="27"/>
        <v/>
      </c>
    </row>
    <row r="1769" spans="1:11" ht="18.95" customHeight="1" x14ac:dyDescent="0.25">
      <c r="A1769" s="52"/>
      <c r="C1769" s="76"/>
      <c r="D1769" s="185"/>
      <c r="E1769" s="76"/>
      <c r="F1769" s="76" t="str">
        <f>IF(E1769="","",IFERROR(VLOOKUP(E1769,Cadastro!$C$9:$D$1009,2,FALSE),"PROD. NÃO ENCONTRADO"))</f>
        <v/>
      </c>
      <c r="G1769" s="94"/>
      <c r="H1769" s="69" t="str">
        <f>IFERROR(G1769*VLOOKUP(E1769,Saldo!$P$8:$U$1009,6,FALSE),"")</f>
        <v/>
      </c>
      <c r="I1769" s="104" t="str">
        <f>IFERROR(IF(D1769="","",VLOOKUP(E1769,Saldo!$P$8:$Q$1009,2,FALSE)),"")</f>
        <v/>
      </c>
      <c r="J1769" s="76"/>
      <c r="K1769" s="28" t="str">
        <f t="shared" si="27"/>
        <v/>
      </c>
    </row>
    <row r="1770" spans="1:11" ht="18.95" customHeight="1" x14ac:dyDescent="0.25">
      <c r="A1770" s="52"/>
      <c r="C1770" s="76"/>
      <c r="D1770" s="185"/>
      <c r="E1770" s="76"/>
      <c r="F1770" s="76" t="str">
        <f>IF(E1770="","",IFERROR(VLOOKUP(E1770,Cadastro!$C$9:$D$1009,2,FALSE),"PROD. NÃO ENCONTRADO"))</f>
        <v/>
      </c>
      <c r="G1770" s="94"/>
      <c r="H1770" s="69" t="str">
        <f>IFERROR(G1770*VLOOKUP(E1770,Saldo!$P$8:$U$1009,6,FALSE),"")</f>
        <v/>
      </c>
      <c r="I1770" s="104" t="str">
        <f>IFERROR(IF(D1770="","",VLOOKUP(E1770,Saldo!$P$8:$Q$1009,2,FALSE)),"")</f>
        <v/>
      </c>
      <c r="J1770" s="76"/>
      <c r="K1770" s="28" t="str">
        <f t="shared" si="27"/>
        <v/>
      </c>
    </row>
    <row r="1771" spans="1:11" ht="18.95" customHeight="1" x14ac:dyDescent="0.25">
      <c r="A1771" s="52"/>
      <c r="C1771" s="76"/>
      <c r="D1771" s="185"/>
      <c r="E1771" s="76"/>
      <c r="F1771" s="76" t="str">
        <f>IF(E1771="","",IFERROR(VLOOKUP(E1771,Cadastro!$C$9:$D$1009,2,FALSE),"PROD. NÃO ENCONTRADO"))</f>
        <v/>
      </c>
      <c r="G1771" s="94"/>
      <c r="H1771" s="69" t="str">
        <f>IFERROR(G1771*VLOOKUP(E1771,Saldo!$P$8:$U$1009,6,FALSE),"")</f>
        <v/>
      </c>
      <c r="I1771" s="104" t="str">
        <f>IFERROR(IF(D1771="","",VLOOKUP(E1771,Saldo!$P$8:$Q$1009,2,FALSE)),"")</f>
        <v/>
      </c>
      <c r="J1771" s="76"/>
      <c r="K1771" s="28" t="str">
        <f t="shared" si="27"/>
        <v/>
      </c>
    </row>
    <row r="1772" spans="1:11" ht="18.95" customHeight="1" x14ac:dyDescent="0.25">
      <c r="A1772" s="52"/>
      <c r="C1772" s="76"/>
      <c r="D1772" s="185"/>
      <c r="E1772" s="76"/>
      <c r="F1772" s="76" t="str">
        <f>IF(E1772="","",IFERROR(VLOOKUP(E1772,Cadastro!$C$9:$D$1009,2,FALSE),"PROD. NÃO ENCONTRADO"))</f>
        <v/>
      </c>
      <c r="G1772" s="94"/>
      <c r="H1772" s="69" t="str">
        <f>IFERROR(G1772*VLOOKUP(E1772,Saldo!$P$8:$U$1009,6,FALSE),"")</f>
        <v/>
      </c>
      <c r="I1772" s="104" t="str">
        <f>IFERROR(IF(D1772="","",VLOOKUP(E1772,Saldo!$P$8:$Q$1009,2,FALSE)),"")</f>
        <v/>
      </c>
      <c r="J1772" s="76"/>
      <c r="K1772" s="28" t="str">
        <f t="shared" si="27"/>
        <v/>
      </c>
    </row>
    <row r="1773" spans="1:11" ht="18.95" customHeight="1" x14ac:dyDescent="0.25">
      <c r="A1773" s="52"/>
      <c r="C1773" s="76"/>
      <c r="D1773" s="185"/>
      <c r="E1773" s="76"/>
      <c r="F1773" s="76" t="str">
        <f>IF(E1773="","",IFERROR(VLOOKUP(E1773,Cadastro!$C$9:$D$1009,2,FALSE),"PROD. NÃO ENCONTRADO"))</f>
        <v/>
      </c>
      <c r="G1773" s="94"/>
      <c r="H1773" s="69" t="str">
        <f>IFERROR(G1773*VLOOKUP(E1773,Saldo!$P$8:$U$1009,6,FALSE),"")</f>
        <v/>
      </c>
      <c r="I1773" s="104" t="str">
        <f>IFERROR(IF(D1773="","",VLOOKUP(E1773,Saldo!$P$8:$Q$1009,2,FALSE)),"")</f>
        <v/>
      </c>
      <c r="J1773" s="76"/>
      <c r="K1773" s="28" t="str">
        <f t="shared" si="27"/>
        <v/>
      </c>
    </row>
    <row r="1774" spans="1:11" ht="18.95" customHeight="1" x14ac:dyDescent="0.25">
      <c r="A1774" s="52"/>
      <c r="C1774" s="76"/>
      <c r="D1774" s="185"/>
      <c r="E1774" s="76"/>
      <c r="F1774" s="76" t="str">
        <f>IF(E1774="","",IFERROR(VLOOKUP(E1774,Cadastro!$C$9:$D$1009,2,FALSE),"PROD. NÃO ENCONTRADO"))</f>
        <v/>
      </c>
      <c r="G1774" s="94"/>
      <c r="H1774" s="69" t="str">
        <f>IFERROR(G1774*VLOOKUP(E1774,Saldo!$P$8:$U$1009,6,FALSE),"")</f>
        <v/>
      </c>
      <c r="I1774" s="104" t="str">
        <f>IFERROR(IF(D1774="","",VLOOKUP(E1774,Saldo!$P$8:$Q$1009,2,FALSE)),"")</f>
        <v/>
      </c>
      <c r="J1774" s="76"/>
      <c r="K1774" s="28" t="str">
        <f t="shared" si="27"/>
        <v/>
      </c>
    </row>
    <row r="1775" spans="1:11" ht="18.95" customHeight="1" x14ac:dyDescent="0.25">
      <c r="A1775" s="52"/>
      <c r="C1775" s="76"/>
      <c r="D1775" s="185"/>
      <c r="E1775" s="76"/>
      <c r="F1775" s="76" t="str">
        <f>IF(E1775="","",IFERROR(VLOOKUP(E1775,Cadastro!$C$9:$D$1009,2,FALSE),"PROD. NÃO ENCONTRADO"))</f>
        <v/>
      </c>
      <c r="G1775" s="94"/>
      <c r="H1775" s="69" t="str">
        <f>IFERROR(G1775*VLOOKUP(E1775,Saldo!$P$8:$U$1009,6,FALSE),"")</f>
        <v/>
      </c>
      <c r="I1775" s="104" t="str">
        <f>IFERROR(IF(D1775="","",VLOOKUP(E1775,Saldo!$P$8:$Q$1009,2,FALSE)),"")</f>
        <v/>
      </c>
      <c r="J1775" s="76"/>
      <c r="K1775" s="28" t="str">
        <f t="shared" si="27"/>
        <v/>
      </c>
    </row>
    <row r="1776" spans="1:11" ht="18.95" customHeight="1" x14ac:dyDescent="0.25">
      <c r="A1776" s="52"/>
      <c r="C1776" s="76"/>
      <c r="D1776" s="185"/>
      <c r="E1776" s="76"/>
      <c r="F1776" s="76" t="str">
        <f>IF(E1776="","",IFERROR(VLOOKUP(E1776,Cadastro!$C$9:$D$1009,2,FALSE),"PROD. NÃO ENCONTRADO"))</f>
        <v/>
      </c>
      <c r="G1776" s="94"/>
      <c r="H1776" s="69" t="str">
        <f>IFERROR(G1776*VLOOKUP(E1776,Saldo!$P$8:$U$1009,6,FALSE),"")</f>
        <v/>
      </c>
      <c r="I1776" s="104" t="str">
        <f>IFERROR(IF(D1776="","",VLOOKUP(E1776,Saldo!$P$8:$Q$1009,2,FALSE)),"")</f>
        <v/>
      </c>
      <c r="J1776" s="76"/>
      <c r="K1776" s="28" t="str">
        <f t="shared" si="27"/>
        <v/>
      </c>
    </row>
    <row r="1777" spans="1:11" ht="18.95" customHeight="1" x14ac:dyDescent="0.25">
      <c r="A1777" s="52"/>
      <c r="C1777" s="76"/>
      <c r="D1777" s="185"/>
      <c r="E1777" s="76"/>
      <c r="F1777" s="76" t="str">
        <f>IF(E1777="","",IFERROR(VLOOKUP(E1777,Cadastro!$C$9:$D$1009,2,FALSE),"PROD. NÃO ENCONTRADO"))</f>
        <v/>
      </c>
      <c r="G1777" s="94"/>
      <c r="H1777" s="69" t="str">
        <f>IFERROR(G1777*VLOOKUP(E1777,Saldo!$P$8:$U$1009,6,FALSE),"")</f>
        <v/>
      </c>
      <c r="I1777" s="104" t="str">
        <f>IFERROR(IF(D1777="","",VLOOKUP(E1777,Saldo!$P$8:$Q$1009,2,FALSE)),"")</f>
        <v/>
      </c>
      <c r="J1777" s="76"/>
      <c r="K1777" s="28" t="str">
        <f t="shared" si="27"/>
        <v/>
      </c>
    </row>
    <row r="1778" spans="1:11" ht="18.95" customHeight="1" x14ac:dyDescent="0.25">
      <c r="A1778" s="52"/>
      <c r="C1778" s="76"/>
      <c r="D1778" s="185"/>
      <c r="E1778" s="76"/>
      <c r="F1778" s="76" t="str">
        <f>IF(E1778="","",IFERROR(VLOOKUP(E1778,Cadastro!$C$9:$D$1009,2,FALSE),"PROD. NÃO ENCONTRADO"))</f>
        <v/>
      </c>
      <c r="G1778" s="94"/>
      <c r="H1778" s="69" t="str">
        <f>IFERROR(G1778*VLOOKUP(E1778,Saldo!$P$8:$U$1009,6,FALSE),"")</f>
        <v/>
      </c>
      <c r="I1778" s="104" t="str">
        <f>IFERROR(IF(D1778="","",VLOOKUP(E1778,Saldo!$P$8:$Q$1009,2,FALSE)),"")</f>
        <v/>
      </c>
      <c r="J1778" s="76"/>
      <c r="K1778" s="28" t="str">
        <f t="shared" si="27"/>
        <v/>
      </c>
    </row>
    <row r="1779" spans="1:11" ht="18.95" customHeight="1" x14ac:dyDescent="0.25">
      <c r="A1779" s="52"/>
      <c r="C1779" s="76"/>
      <c r="D1779" s="185"/>
      <c r="E1779" s="76"/>
      <c r="F1779" s="76" t="str">
        <f>IF(E1779="","",IFERROR(VLOOKUP(E1779,Cadastro!$C$9:$D$1009,2,FALSE),"PROD. NÃO ENCONTRADO"))</f>
        <v/>
      </c>
      <c r="G1779" s="94"/>
      <c r="H1779" s="69" t="str">
        <f>IFERROR(G1779*VLOOKUP(E1779,Saldo!$P$8:$U$1009,6,FALSE),"")</f>
        <v/>
      </c>
      <c r="I1779" s="104" t="str">
        <f>IFERROR(IF(D1779="","",VLOOKUP(E1779,Saldo!$P$8:$Q$1009,2,FALSE)),"")</f>
        <v/>
      </c>
      <c r="J1779" s="76"/>
      <c r="K1779" s="28" t="str">
        <f t="shared" si="27"/>
        <v/>
      </c>
    </row>
    <row r="1780" spans="1:11" ht="18.95" customHeight="1" x14ac:dyDescent="0.25">
      <c r="A1780" s="52"/>
      <c r="C1780" s="76"/>
      <c r="D1780" s="185"/>
      <c r="E1780" s="76"/>
      <c r="F1780" s="76" t="str">
        <f>IF(E1780="","",IFERROR(VLOOKUP(E1780,Cadastro!$C$9:$D$1009,2,FALSE),"PROD. NÃO ENCONTRADO"))</f>
        <v/>
      </c>
      <c r="G1780" s="94"/>
      <c r="H1780" s="69" t="str">
        <f>IFERROR(G1780*VLOOKUP(E1780,Saldo!$P$8:$U$1009,6,FALSE),"")</f>
        <v/>
      </c>
      <c r="I1780" s="104" t="str">
        <f>IFERROR(IF(D1780="","",VLOOKUP(E1780,Saldo!$P$8:$Q$1009,2,FALSE)),"")</f>
        <v/>
      </c>
      <c r="J1780" s="76"/>
      <c r="K1780" s="28" t="str">
        <f t="shared" si="27"/>
        <v/>
      </c>
    </row>
    <row r="1781" spans="1:11" ht="18.95" customHeight="1" x14ac:dyDescent="0.25">
      <c r="A1781" s="52"/>
      <c r="C1781" s="76"/>
      <c r="D1781" s="185"/>
      <c r="E1781" s="76"/>
      <c r="F1781" s="76" t="str">
        <f>IF(E1781="","",IFERROR(VLOOKUP(E1781,Cadastro!$C$9:$D$1009,2,FALSE),"PROD. NÃO ENCONTRADO"))</f>
        <v/>
      </c>
      <c r="G1781" s="94"/>
      <c r="H1781" s="69" t="str">
        <f>IFERROR(G1781*VLOOKUP(E1781,Saldo!$P$8:$U$1009,6,FALSE),"")</f>
        <v/>
      </c>
      <c r="I1781" s="104" t="str">
        <f>IFERROR(IF(D1781="","",VLOOKUP(E1781,Saldo!$P$8:$Q$1009,2,FALSE)),"")</f>
        <v/>
      </c>
      <c r="J1781" s="76"/>
      <c r="K1781" s="28" t="str">
        <f t="shared" si="27"/>
        <v/>
      </c>
    </row>
    <row r="1782" spans="1:11" ht="18.95" customHeight="1" x14ac:dyDescent="0.25">
      <c r="A1782" s="52"/>
      <c r="C1782" s="76"/>
      <c r="D1782" s="185"/>
      <c r="E1782" s="76"/>
      <c r="F1782" s="76" t="str">
        <f>IF(E1782="","",IFERROR(VLOOKUP(E1782,Cadastro!$C$9:$D$1009,2,FALSE),"PROD. NÃO ENCONTRADO"))</f>
        <v/>
      </c>
      <c r="G1782" s="94"/>
      <c r="H1782" s="69" t="str">
        <f>IFERROR(G1782*VLOOKUP(E1782,Saldo!$P$8:$U$1009,6,FALSE),"")</f>
        <v/>
      </c>
      <c r="I1782" s="104" t="str">
        <f>IFERROR(IF(D1782="","",VLOOKUP(E1782,Saldo!$P$8:$Q$1009,2,FALSE)),"")</f>
        <v/>
      </c>
      <c r="J1782" s="76"/>
      <c r="K1782" s="28" t="str">
        <f t="shared" si="27"/>
        <v/>
      </c>
    </row>
    <row r="1783" spans="1:11" ht="18.95" customHeight="1" x14ac:dyDescent="0.25">
      <c r="A1783" s="52"/>
      <c r="C1783" s="76"/>
      <c r="D1783" s="185"/>
      <c r="E1783" s="76"/>
      <c r="F1783" s="76" t="str">
        <f>IF(E1783="","",IFERROR(VLOOKUP(E1783,Cadastro!$C$9:$D$1009,2,FALSE),"PROD. NÃO ENCONTRADO"))</f>
        <v/>
      </c>
      <c r="G1783" s="94"/>
      <c r="H1783" s="69" t="str">
        <f>IFERROR(G1783*VLOOKUP(E1783,Saldo!$P$8:$U$1009,6,FALSE),"")</f>
        <v/>
      </c>
      <c r="I1783" s="104" t="str">
        <f>IFERROR(IF(D1783="","",VLOOKUP(E1783,Saldo!$P$8:$Q$1009,2,FALSE)),"")</f>
        <v/>
      </c>
      <c r="J1783" s="76"/>
      <c r="K1783" s="28" t="str">
        <f t="shared" si="27"/>
        <v/>
      </c>
    </row>
    <row r="1784" spans="1:11" ht="18.95" customHeight="1" x14ac:dyDescent="0.25">
      <c r="A1784" s="52"/>
      <c r="C1784" s="76"/>
      <c r="D1784" s="185"/>
      <c r="E1784" s="76"/>
      <c r="F1784" s="76" t="str">
        <f>IF(E1784="","",IFERROR(VLOOKUP(E1784,Cadastro!$C$9:$D$1009,2,FALSE),"PROD. NÃO ENCONTRADO"))</f>
        <v/>
      </c>
      <c r="G1784" s="94"/>
      <c r="H1784" s="69" t="str">
        <f>IFERROR(G1784*VLOOKUP(E1784,Saldo!$P$8:$U$1009,6,FALSE),"")</f>
        <v/>
      </c>
      <c r="I1784" s="104" t="str">
        <f>IFERROR(IF(D1784="","",VLOOKUP(E1784,Saldo!$P$8:$Q$1009,2,FALSE)),"")</f>
        <v/>
      </c>
      <c r="J1784" s="76"/>
      <c r="K1784" s="28" t="str">
        <f t="shared" si="27"/>
        <v/>
      </c>
    </row>
    <row r="1785" spans="1:11" ht="18.95" customHeight="1" x14ac:dyDescent="0.25">
      <c r="A1785" s="52"/>
      <c r="C1785" s="76"/>
      <c r="D1785" s="185"/>
      <c r="E1785" s="76"/>
      <c r="F1785" s="76" t="str">
        <f>IF(E1785="","",IFERROR(VLOOKUP(E1785,Cadastro!$C$9:$D$1009,2,FALSE),"PROD. NÃO ENCONTRADO"))</f>
        <v/>
      </c>
      <c r="G1785" s="94"/>
      <c r="H1785" s="69" t="str">
        <f>IFERROR(G1785*VLOOKUP(E1785,Saldo!$P$8:$U$1009,6,FALSE),"")</f>
        <v/>
      </c>
      <c r="I1785" s="104" t="str">
        <f>IFERROR(IF(D1785="","",VLOOKUP(E1785,Saldo!$P$8:$Q$1009,2,FALSE)),"")</f>
        <v/>
      </c>
      <c r="J1785" s="76"/>
      <c r="K1785" s="28" t="str">
        <f t="shared" si="27"/>
        <v/>
      </c>
    </row>
    <row r="1786" spans="1:11" ht="18.95" customHeight="1" x14ac:dyDescent="0.25">
      <c r="A1786" s="52"/>
      <c r="C1786" s="76"/>
      <c r="D1786" s="185"/>
      <c r="E1786" s="76"/>
      <c r="F1786" s="76" t="str">
        <f>IF(E1786="","",IFERROR(VLOOKUP(E1786,Cadastro!$C$9:$D$1009,2,FALSE),"PROD. NÃO ENCONTRADO"))</f>
        <v/>
      </c>
      <c r="G1786" s="94"/>
      <c r="H1786" s="69" t="str">
        <f>IFERROR(G1786*VLOOKUP(E1786,Saldo!$P$8:$U$1009,6,FALSE),"")</f>
        <v/>
      </c>
      <c r="I1786" s="104" t="str">
        <f>IFERROR(IF(D1786="","",VLOOKUP(E1786,Saldo!$P$8:$Q$1009,2,FALSE)),"")</f>
        <v/>
      </c>
      <c r="J1786" s="76"/>
      <c r="K1786" s="28" t="str">
        <f t="shared" si="27"/>
        <v/>
      </c>
    </row>
    <row r="1787" spans="1:11" ht="18.95" customHeight="1" x14ac:dyDescent="0.25">
      <c r="A1787" s="52"/>
      <c r="C1787" s="76"/>
      <c r="D1787" s="185"/>
      <c r="E1787" s="76"/>
      <c r="F1787" s="76" t="str">
        <f>IF(E1787="","",IFERROR(VLOOKUP(E1787,Cadastro!$C$9:$D$1009,2,FALSE),"PROD. NÃO ENCONTRADO"))</f>
        <v/>
      </c>
      <c r="G1787" s="94"/>
      <c r="H1787" s="69" t="str">
        <f>IFERROR(G1787*VLOOKUP(E1787,Saldo!$P$8:$U$1009,6,FALSE),"")</f>
        <v/>
      </c>
      <c r="I1787" s="104" t="str">
        <f>IFERROR(IF(D1787="","",VLOOKUP(E1787,Saldo!$P$8:$Q$1009,2,FALSE)),"")</f>
        <v/>
      </c>
      <c r="J1787" s="76"/>
      <c r="K1787" s="28" t="str">
        <f t="shared" si="27"/>
        <v/>
      </c>
    </row>
    <row r="1788" spans="1:11" ht="18.95" customHeight="1" x14ac:dyDescent="0.25">
      <c r="A1788" s="52"/>
      <c r="C1788" s="76"/>
      <c r="D1788" s="185"/>
      <c r="E1788" s="76"/>
      <c r="F1788" s="76" t="str">
        <f>IF(E1788="","",IFERROR(VLOOKUP(E1788,Cadastro!$C$9:$D$1009,2,FALSE),"PROD. NÃO ENCONTRADO"))</f>
        <v/>
      </c>
      <c r="G1788" s="94"/>
      <c r="H1788" s="69" t="str">
        <f>IFERROR(G1788*VLOOKUP(E1788,Saldo!$P$8:$U$1009,6,FALSE),"")</f>
        <v/>
      </c>
      <c r="I1788" s="104" t="str">
        <f>IFERROR(IF(D1788="","",VLOOKUP(E1788,Saldo!$P$8:$Q$1009,2,FALSE)),"")</f>
        <v/>
      </c>
      <c r="J1788" s="76"/>
      <c r="K1788" s="28" t="str">
        <f t="shared" si="27"/>
        <v/>
      </c>
    </row>
    <row r="1789" spans="1:11" ht="18.95" customHeight="1" x14ac:dyDescent="0.25">
      <c r="A1789" s="52"/>
      <c r="C1789" s="76"/>
      <c r="D1789" s="185"/>
      <c r="E1789" s="76"/>
      <c r="F1789" s="76" t="str">
        <f>IF(E1789="","",IFERROR(VLOOKUP(E1789,Cadastro!$C$9:$D$1009,2,FALSE),"PROD. NÃO ENCONTRADO"))</f>
        <v/>
      </c>
      <c r="G1789" s="94"/>
      <c r="H1789" s="69" t="str">
        <f>IFERROR(G1789*VLOOKUP(E1789,Saldo!$P$8:$U$1009,6,FALSE),"")</f>
        <v/>
      </c>
      <c r="I1789" s="104" t="str">
        <f>IFERROR(IF(D1789="","",VLOOKUP(E1789,Saldo!$P$8:$Q$1009,2,FALSE)),"")</f>
        <v/>
      </c>
      <c r="J1789" s="76"/>
      <c r="K1789" s="28" t="str">
        <f t="shared" si="27"/>
        <v/>
      </c>
    </row>
    <row r="1790" spans="1:11" ht="18.95" customHeight="1" x14ac:dyDescent="0.25">
      <c r="A1790" s="52"/>
      <c r="C1790" s="76"/>
      <c r="D1790" s="185"/>
      <c r="E1790" s="76"/>
      <c r="F1790" s="76" t="str">
        <f>IF(E1790="","",IFERROR(VLOOKUP(E1790,Cadastro!$C$9:$D$1009,2,FALSE),"PROD. NÃO ENCONTRADO"))</f>
        <v/>
      </c>
      <c r="G1790" s="94"/>
      <c r="H1790" s="69" t="str">
        <f>IFERROR(G1790*VLOOKUP(E1790,Saldo!$P$8:$U$1009,6,FALSE),"")</f>
        <v/>
      </c>
      <c r="I1790" s="104" t="str">
        <f>IFERROR(IF(D1790="","",VLOOKUP(E1790,Saldo!$P$8:$Q$1009,2,FALSE)),"")</f>
        <v/>
      </c>
      <c r="J1790" s="76"/>
      <c r="K1790" s="28" t="str">
        <f t="shared" si="27"/>
        <v/>
      </c>
    </row>
    <row r="1791" spans="1:11" ht="18.95" customHeight="1" x14ac:dyDescent="0.25">
      <c r="A1791" s="52"/>
      <c r="C1791" s="76"/>
      <c r="D1791" s="185"/>
      <c r="E1791" s="76"/>
      <c r="F1791" s="76" t="str">
        <f>IF(E1791="","",IFERROR(VLOOKUP(E1791,Cadastro!$C$9:$D$1009,2,FALSE),"PROD. NÃO ENCONTRADO"))</f>
        <v/>
      </c>
      <c r="G1791" s="94"/>
      <c r="H1791" s="69" t="str">
        <f>IFERROR(G1791*VLOOKUP(E1791,Saldo!$P$8:$U$1009,6,FALSE),"")</f>
        <v/>
      </c>
      <c r="I1791" s="104" t="str">
        <f>IFERROR(IF(D1791="","",VLOOKUP(E1791,Saldo!$P$8:$Q$1009,2,FALSE)),"")</f>
        <v/>
      </c>
      <c r="J1791" s="76"/>
      <c r="K1791" s="28" t="str">
        <f t="shared" si="27"/>
        <v/>
      </c>
    </row>
    <row r="1792" spans="1:11" ht="18.95" customHeight="1" x14ac:dyDescent="0.25">
      <c r="A1792" s="52"/>
      <c r="C1792" s="76"/>
      <c r="D1792" s="185"/>
      <c r="E1792" s="76"/>
      <c r="F1792" s="76" t="str">
        <f>IF(E1792="","",IFERROR(VLOOKUP(E1792,Cadastro!$C$9:$D$1009,2,FALSE),"PROD. NÃO ENCONTRADO"))</f>
        <v/>
      </c>
      <c r="G1792" s="94"/>
      <c r="H1792" s="69" t="str">
        <f>IFERROR(G1792*VLOOKUP(E1792,Saldo!$P$8:$U$1009,6,FALSE),"")</f>
        <v/>
      </c>
      <c r="I1792" s="104" t="str">
        <f>IFERROR(IF(D1792="","",VLOOKUP(E1792,Saldo!$P$8:$Q$1009,2,FALSE)),"")</f>
        <v/>
      </c>
      <c r="J1792" s="76"/>
      <c r="K1792" s="28" t="str">
        <f t="shared" si="27"/>
        <v/>
      </c>
    </row>
    <row r="1793" spans="1:11" ht="18.95" customHeight="1" x14ac:dyDescent="0.25">
      <c r="A1793" s="52"/>
      <c r="C1793" s="76"/>
      <c r="D1793" s="185"/>
      <c r="E1793" s="76"/>
      <c r="F1793" s="76" t="str">
        <f>IF(E1793="","",IFERROR(VLOOKUP(E1793,Cadastro!$C$9:$D$1009,2,FALSE),"PROD. NÃO ENCONTRADO"))</f>
        <v/>
      </c>
      <c r="G1793" s="94"/>
      <c r="H1793" s="69" t="str">
        <f>IFERROR(G1793*VLOOKUP(E1793,Saldo!$P$8:$U$1009,6,FALSE),"")</f>
        <v/>
      </c>
      <c r="I1793" s="104" t="str">
        <f>IFERROR(IF(D1793="","",VLOOKUP(E1793,Saldo!$P$8:$Q$1009,2,FALSE)),"")</f>
        <v/>
      </c>
      <c r="J1793" s="76"/>
      <c r="K1793" s="28" t="str">
        <f t="shared" si="27"/>
        <v/>
      </c>
    </row>
    <row r="1794" spans="1:11" ht="18.95" customHeight="1" x14ac:dyDescent="0.25">
      <c r="A1794" s="52"/>
      <c r="C1794" s="76"/>
      <c r="D1794" s="185"/>
      <c r="E1794" s="76"/>
      <c r="F1794" s="76" t="str">
        <f>IF(E1794="","",IFERROR(VLOOKUP(E1794,Cadastro!$C$9:$D$1009,2,FALSE),"PROD. NÃO ENCONTRADO"))</f>
        <v/>
      </c>
      <c r="G1794" s="94"/>
      <c r="H1794" s="69" t="str">
        <f>IFERROR(G1794*VLOOKUP(E1794,Saldo!$P$8:$U$1009,6,FALSE),"")</f>
        <v/>
      </c>
      <c r="I1794" s="104" t="str">
        <f>IFERROR(IF(D1794="","",VLOOKUP(E1794,Saldo!$P$8:$Q$1009,2,FALSE)),"")</f>
        <v/>
      </c>
      <c r="J1794" s="76"/>
      <c r="K1794" s="28" t="str">
        <f t="shared" si="27"/>
        <v/>
      </c>
    </row>
    <row r="1795" spans="1:11" ht="18.95" customHeight="1" x14ac:dyDescent="0.25">
      <c r="A1795" s="52"/>
      <c r="C1795" s="76"/>
      <c r="D1795" s="185"/>
      <c r="E1795" s="76"/>
      <c r="F1795" s="76" t="str">
        <f>IF(E1795="","",IFERROR(VLOOKUP(E1795,Cadastro!$C$9:$D$1009,2,FALSE),"PROD. NÃO ENCONTRADO"))</f>
        <v/>
      </c>
      <c r="G1795" s="94"/>
      <c r="H1795" s="69" t="str">
        <f>IFERROR(G1795*VLOOKUP(E1795,Saldo!$P$8:$U$1009,6,FALSE),"")</f>
        <v/>
      </c>
      <c r="I1795" s="104" t="str">
        <f>IFERROR(IF(D1795="","",VLOOKUP(E1795,Saldo!$P$8:$Q$1009,2,FALSE)),"")</f>
        <v/>
      </c>
      <c r="J1795" s="76"/>
      <c r="K1795" s="28" t="str">
        <f t="shared" si="27"/>
        <v/>
      </c>
    </row>
    <row r="1796" spans="1:11" ht="18.95" customHeight="1" x14ac:dyDescent="0.25">
      <c r="A1796" s="52"/>
      <c r="C1796" s="76"/>
      <c r="D1796" s="185"/>
      <c r="E1796" s="76"/>
      <c r="F1796" s="76" t="str">
        <f>IF(E1796="","",IFERROR(VLOOKUP(E1796,Cadastro!$C$9:$D$1009,2,FALSE),"PROD. NÃO ENCONTRADO"))</f>
        <v/>
      </c>
      <c r="G1796" s="94"/>
      <c r="H1796" s="69" t="str">
        <f>IFERROR(G1796*VLOOKUP(E1796,Saldo!$P$8:$U$1009,6,FALSE),"")</f>
        <v/>
      </c>
      <c r="I1796" s="104" t="str">
        <f>IFERROR(IF(D1796="","",VLOOKUP(E1796,Saldo!$P$8:$Q$1009,2,FALSE)),"")</f>
        <v/>
      </c>
      <c r="J1796" s="76"/>
      <c r="K1796" s="28" t="str">
        <f t="shared" si="27"/>
        <v/>
      </c>
    </row>
    <row r="1797" spans="1:11" ht="18.95" customHeight="1" x14ac:dyDescent="0.25">
      <c r="A1797" s="52"/>
      <c r="C1797" s="76"/>
      <c r="D1797" s="185"/>
      <c r="E1797" s="76"/>
      <c r="F1797" s="76" t="str">
        <f>IF(E1797="","",IFERROR(VLOOKUP(E1797,Cadastro!$C$9:$D$1009,2,FALSE),"PROD. NÃO ENCONTRADO"))</f>
        <v/>
      </c>
      <c r="G1797" s="94"/>
      <c r="H1797" s="69" t="str">
        <f>IFERROR(G1797*VLOOKUP(E1797,Saldo!$P$8:$U$1009,6,FALSE),"")</f>
        <v/>
      </c>
      <c r="I1797" s="104" t="str">
        <f>IFERROR(IF(D1797="","",VLOOKUP(E1797,Saldo!$P$8:$Q$1009,2,FALSE)),"")</f>
        <v/>
      </c>
      <c r="J1797" s="76"/>
      <c r="K1797" s="28" t="str">
        <f t="shared" si="27"/>
        <v/>
      </c>
    </row>
    <row r="1798" spans="1:11" ht="18.95" customHeight="1" x14ac:dyDescent="0.25">
      <c r="A1798" s="52"/>
      <c r="C1798" s="76"/>
      <c r="D1798" s="185"/>
      <c r="E1798" s="76"/>
      <c r="F1798" s="76" t="str">
        <f>IF(E1798="","",IFERROR(VLOOKUP(E1798,Cadastro!$C$9:$D$1009,2,FALSE),"PROD. NÃO ENCONTRADO"))</f>
        <v/>
      </c>
      <c r="G1798" s="94"/>
      <c r="H1798" s="69" t="str">
        <f>IFERROR(G1798*VLOOKUP(E1798,Saldo!$P$8:$U$1009,6,FALSE),"")</f>
        <v/>
      </c>
      <c r="I1798" s="104" t="str">
        <f>IFERROR(IF(D1798="","",VLOOKUP(E1798,Saldo!$P$8:$Q$1009,2,FALSE)),"")</f>
        <v/>
      </c>
      <c r="J1798" s="76"/>
      <c r="K1798" s="28" t="str">
        <f t="shared" si="27"/>
        <v/>
      </c>
    </row>
    <row r="1799" spans="1:11" ht="18.95" customHeight="1" x14ac:dyDescent="0.25">
      <c r="A1799" s="52"/>
      <c r="C1799" s="76"/>
      <c r="D1799" s="185"/>
      <c r="E1799" s="76"/>
      <c r="F1799" s="76" t="str">
        <f>IF(E1799="","",IFERROR(VLOOKUP(E1799,Cadastro!$C$9:$D$1009,2,FALSE),"PROD. NÃO ENCONTRADO"))</f>
        <v/>
      </c>
      <c r="G1799" s="94"/>
      <c r="H1799" s="69" t="str">
        <f>IFERROR(G1799*VLOOKUP(E1799,Saldo!$P$8:$U$1009,6,FALSE),"")</f>
        <v/>
      </c>
      <c r="I1799" s="104" t="str">
        <f>IFERROR(IF(D1799="","",VLOOKUP(E1799,Saldo!$P$8:$Q$1009,2,FALSE)),"")</f>
        <v/>
      </c>
      <c r="J1799" s="76"/>
      <c r="K1799" s="28" t="str">
        <f t="shared" si="27"/>
        <v/>
      </c>
    </row>
    <row r="1800" spans="1:11" ht="18.95" customHeight="1" x14ac:dyDescent="0.25">
      <c r="A1800" s="52"/>
      <c r="C1800" s="76"/>
      <c r="D1800" s="185"/>
      <c r="E1800" s="76"/>
      <c r="F1800" s="76" t="str">
        <f>IF(E1800="","",IFERROR(VLOOKUP(E1800,Cadastro!$C$9:$D$1009,2,FALSE),"PROD. NÃO ENCONTRADO"))</f>
        <v/>
      </c>
      <c r="G1800" s="94"/>
      <c r="H1800" s="69" t="str">
        <f>IFERROR(G1800*VLOOKUP(E1800,Saldo!$P$8:$U$1009,6,FALSE),"")</f>
        <v/>
      </c>
      <c r="I1800" s="104" t="str">
        <f>IFERROR(IF(D1800="","",VLOOKUP(E1800,Saldo!$P$8:$Q$1009,2,FALSE)),"")</f>
        <v/>
      </c>
      <c r="J1800" s="76"/>
      <c r="K1800" s="28" t="str">
        <f t="shared" si="27"/>
        <v/>
      </c>
    </row>
    <row r="1801" spans="1:11" ht="18.95" customHeight="1" x14ac:dyDescent="0.25">
      <c r="A1801" s="52"/>
      <c r="C1801" s="76"/>
      <c r="D1801" s="185"/>
      <c r="E1801" s="76"/>
      <c r="F1801" s="76" t="str">
        <f>IF(E1801="","",IFERROR(VLOOKUP(E1801,Cadastro!$C$9:$D$1009,2,FALSE),"PROD. NÃO ENCONTRADO"))</f>
        <v/>
      </c>
      <c r="G1801" s="94"/>
      <c r="H1801" s="69" t="str">
        <f>IFERROR(G1801*VLOOKUP(E1801,Saldo!$P$8:$U$1009,6,FALSE),"")</f>
        <v/>
      </c>
      <c r="I1801" s="104" t="str">
        <f>IFERROR(IF(D1801="","",VLOOKUP(E1801,Saldo!$P$8:$Q$1009,2,FALSE)),"")</f>
        <v/>
      </c>
      <c r="J1801" s="76"/>
      <c r="K1801" s="28" t="str">
        <f t="shared" si="27"/>
        <v/>
      </c>
    </row>
    <row r="1802" spans="1:11" ht="18.95" customHeight="1" x14ac:dyDescent="0.25">
      <c r="A1802" s="52"/>
      <c r="C1802" s="76"/>
      <c r="D1802" s="185"/>
      <c r="E1802" s="76"/>
      <c r="F1802" s="76" t="str">
        <f>IF(E1802="","",IFERROR(VLOOKUP(E1802,Cadastro!$C$9:$D$1009,2,FALSE),"PROD. NÃO ENCONTRADO"))</f>
        <v/>
      </c>
      <c r="G1802" s="94"/>
      <c r="H1802" s="69" t="str">
        <f>IFERROR(G1802*VLOOKUP(E1802,Saldo!$P$8:$U$1009,6,FALSE),"")</f>
        <v/>
      </c>
      <c r="I1802" s="104" t="str">
        <f>IFERROR(IF(D1802="","",VLOOKUP(E1802,Saldo!$P$8:$Q$1009,2,FALSE)),"")</f>
        <v/>
      </c>
      <c r="J1802" s="76"/>
      <c r="K1802" s="28" t="str">
        <f t="shared" ref="K1802:K1865" si="28">IF(D1802="","",MONTH(D1802))</f>
        <v/>
      </c>
    </row>
    <row r="1803" spans="1:11" ht="18.95" customHeight="1" x14ac:dyDescent="0.25">
      <c r="A1803" s="52"/>
      <c r="C1803" s="76"/>
      <c r="D1803" s="185"/>
      <c r="E1803" s="76"/>
      <c r="F1803" s="76" t="str">
        <f>IF(E1803="","",IFERROR(VLOOKUP(E1803,Cadastro!$C$9:$D$1009,2,FALSE),"PROD. NÃO ENCONTRADO"))</f>
        <v/>
      </c>
      <c r="G1803" s="94"/>
      <c r="H1803" s="69" t="str">
        <f>IFERROR(G1803*VLOOKUP(E1803,Saldo!$P$8:$U$1009,6,FALSE),"")</f>
        <v/>
      </c>
      <c r="I1803" s="104" t="str">
        <f>IFERROR(IF(D1803="","",VLOOKUP(E1803,Saldo!$P$8:$Q$1009,2,FALSE)),"")</f>
        <v/>
      </c>
      <c r="J1803" s="76"/>
      <c r="K1803" s="28" t="str">
        <f t="shared" si="28"/>
        <v/>
      </c>
    </row>
    <row r="1804" spans="1:11" ht="18.95" customHeight="1" x14ac:dyDescent="0.25">
      <c r="A1804" s="52"/>
      <c r="C1804" s="76"/>
      <c r="D1804" s="185"/>
      <c r="E1804" s="76"/>
      <c r="F1804" s="76" t="str">
        <f>IF(E1804="","",IFERROR(VLOOKUP(E1804,Cadastro!$C$9:$D$1009,2,FALSE),"PROD. NÃO ENCONTRADO"))</f>
        <v/>
      </c>
      <c r="G1804" s="94"/>
      <c r="H1804" s="69" t="str">
        <f>IFERROR(G1804*VLOOKUP(E1804,Saldo!$P$8:$U$1009,6,FALSE),"")</f>
        <v/>
      </c>
      <c r="I1804" s="104" t="str">
        <f>IFERROR(IF(D1804="","",VLOOKUP(E1804,Saldo!$P$8:$Q$1009,2,FALSE)),"")</f>
        <v/>
      </c>
      <c r="J1804" s="76"/>
      <c r="K1804" s="28" t="str">
        <f t="shared" si="28"/>
        <v/>
      </c>
    </row>
    <row r="1805" spans="1:11" ht="18.95" customHeight="1" x14ac:dyDescent="0.25">
      <c r="A1805" s="52"/>
      <c r="C1805" s="76"/>
      <c r="D1805" s="185"/>
      <c r="E1805" s="76"/>
      <c r="F1805" s="76" t="str">
        <f>IF(E1805="","",IFERROR(VLOOKUP(E1805,Cadastro!$C$9:$D$1009,2,FALSE),"PROD. NÃO ENCONTRADO"))</f>
        <v/>
      </c>
      <c r="G1805" s="94"/>
      <c r="H1805" s="69" t="str">
        <f>IFERROR(G1805*VLOOKUP(E1805,Saldo!$P$8:$U$1009,6,FALSE),"")</f>
        <v/>
      </c>
      <c r="I1805" s="104" t="str">
        <f>IFERROR(IF(D1805="","",VLOOKUP(E1805,Saldo!$P$8:$Q$1009,2,FALSE)),"")</f>
        <v/>
      </c>
      <c r="J1805" s="76"/>
      <c r="K1805" s="28" t="str">
        <f t="shared" si="28"/>
        <v/>
      </c>
    </row>
    <row r="1806" spans="1:11" ht="18.95" customHeight="1" x14ac:dyDescent="0.25">
      <c r="A1806" s="52"/>
      <c r="C1806" s="76"/>
      <c r="D1806" s="185"/>
      <c r="E1806" s="76"/>
      <c r="F1806" s="76" t="str">
        <f>IF(E1806="","",IFERROR(VLOOKUP(E1806,Cadastro!$C$9:$D$1009,2,FALSE),"PROD. NÃO ENCONTRADO"))</f>
        <v/>
      </c>
      <c r="G1806" s="94"/>
      <c r="H1806" s="69" t="str">
        <f>IFERROR(G1806*VLOOKUP(E1806,Saldo!$P$8:$U$1009,6,FALSE),"")</f>
        <v/>
      </c>
      <c r="I1806" s="104" t="str">
        <f>IFERROR(IF(D1806="","",VLOOKUP(E1806,Saldo!$P$8:$Q$1009,2,FALSE)),"")</f>
        <v/>
      </c>
      <c r="J1806" s="76"/>
      <c r="K1806" s="28" t="str">
        <f t="shared" si="28"/>
        <v/>
      </c>
    </row>
    <row r="1807" spans="1:11" ht="18.95" customHeight="1" x14ac:dyDescent="0.25">
      <c r="A1807" s="52"/>
      <c r="C1807" s="76"/>
      <c r="D1807" s="185"/>
      <c r="E1807" s="76"/>
      <c r="F1807" s="76" t="str">
        <f>IF(E1807="","",IFERROR(VLOOKUP(E1807,Cadastro!$C$9:$D$1009,2,FALSE),"PROD. NÃO ENCONTRADO"))</f>
        <v/>
      </c>
      <c r="G1807" s="94"/>
      <c r="H1807" s="69" t="str">
        <f>IFERROR(G1807*VLOOKUP(E1807,Saldo!$P$8:$U$1009,6,FALSE),"")</f>
        <v/>
      </c>
      <c r="I1807" s="104" t="str">
        <f>IFERROR(IF(D1807="","",VLOOKUP(E1807,Saldo!$P$8:$Q$1009,2,FALSE)),"")</f>
        <v/>
      </c>
      <c r="J1807" s="76"/>
      <c r="K1807" s="28" t="str">
        <f t="shared" si="28"/>
        <v/>
      </c>
    </row>
    <row r="1808" spans="1:11" ht="18.95" customHeight="1" x14ac:dyDescent="0.25">
      <c r="A1808" s="52"/>
      <c r="C1808" s="76"/>
      <c r="D1808" s="185"/>
      <c r="E1808" s="76"/>
      <c r="F1808" s="76" t="str">
        <f>IF(E1808="","",IFERROR(VLOOKUP(E1808,Cadastro!$C$9:$D$1009,2,FALSE),"PROD. NÃO ENCONTRADO"))</f>
        <v/>
      </c>
      <c r="G1808" s="94"/>
      <c r="H1808" s="69" t="str">
        <f>IFERROR(G1808*VLOOKUP(E1808,Saldo!$P$8:$U$1009,6,FALSE),"")</f>
        <v/>
      </c>
      <c r="I1808" s="104" t="str">
        <f>IFERROR(IF(D1808="","",VLOOKUP(E1808,Saldo!$P$8:$Q$1009,2,FALSE)),"")</f>
        <v/>
      </c>
      <c r="J1808" s="76"/>
      <c r="K1808" s="28" t="str">
        <f t="shared" si="28"/>
        <v/>
      </c>
    </row>
    <row r="1809" spans="1:11" ht="18.95" customHeight="1" x14ac:dyDescent="0.25">
      <c r="A1809" s="52"/>
      <c r="C1809" s="76"/>
      <c r="D1809" s="185"/>
      <c r="E1809" s="76"/>
      <c r="F1809" s="76" t="str">
        <f>IF(E1809="","",IFERROR(VLOOKUP(E1809,Cadastro!$C$9:$D$1009,2,FALSE),"PROD. NÃO ENCONTRADO"))</f>
        <v/>
      </c>
      <c r="G1809" s="94"/>
      <c r="H1809" s="69" t="str">
        <f>IFERROR(G1809*VLOOKUP(E1809,Saldo!$P$8:$U$1009,6,FALSE),"")</f>
        <v/>
      </c>
      <c r="I1809" s="104" t="str">
        <f>IFERROR(IF(D1809="","",VLOOKUP(E1809,Saldo!$P$8:$Q$1009,2,FALSE)),"")</f>
        <v/>
      </c>
      <c r="J1809" s="76"/>
      <c r="K1809" s="28" t="str">
        <f t="shared" si="28"/>
        <v/>
      </c>
    </row>
    <row r="1810" spans="1:11" ht="18.95" customHeight="1" x14ac:dyDescent="0.25">
      <c r="A1810" s="52"/>
      <c r="C1810" s="76"/>
      <c r="D1810" s="185"/>
      <c r="E1810" s="76"/>
      <c r="F1810" s="76" t="str">
        <f>IF(E1810="","",IFERROR(VLOOKUP(E1810,Cadastro!$C$9:$D$1009,2,FALSE),"PROD. NÃO ENCONTRADO"))</f>
        <v/>
      </c>
      <c r="G1810" s="94"/>
      <c r="H1810" s="69" t="str">
        <f>IFERROR(G1810*VLOOKUP(E1810,Saldo!$P$8:$U$1009,6,FALSE),"")</f>
        <v/>
      </c>
      <c r="I1810" s="104" t="str">
        <f>IFERROR(IF(D1810="","",VLOOKUP(E1810,Saldo!$P$8:$Q$1009,2,FALSE)),"")</f>
        <v/>
      </c>
      <c r="J1810" s="76"/>
      <c r="K1810" s="28" t="str">
        <f t="shared" si="28"/>
        <v/>
      </c>
    </row>
    <row r="1811" spans="1:11" ht="18.95" customHeight="1" x14ac:dyDescent="0.25">
      <c r="A1811" s="52"/>
      <c r="C1811" s="76"/>
      <c r="D1811" s="185"/>
      <c r="E1811" s="76"/>
      <c r="F1811" s="76" t="str">
        <f>IF(E1811="","",IFERROR(VLOOKUP(E1811,Cadastro!$C$9:$D$1009,2,FALSE),"PROD. NÃO ENCONTRADO"))</f>
        <v/>
      </c>
      <c r="G1811" s="94"/>
      <c r="H1811" s="69" t="str">
        <f>IFERROR(G1811*VLOOKUP(E1811,Saldo!$P$8:$U$1009,6,FALSE),"")</f>
        <v/>
      </c>
      <c r="I1811" s="104" t="str">
        <f>IFERROR(IF(D1811="","",VLOOKUP(E1811,Saldo!$P$8:$Q$1009,2,FALSE)),"")</f>
        <v/>
      </c>
      <c r="J1811" s="76"/>
      <c r="K1811" s="28" t="str">
        <f t="shared" si="28"/>
        <v/>
      </c>
    </row>
    <row r="1812" spans="1:11" ht="18.95" customHeight="1" x14ac:dyDescent="0.25">
      <c r="A1812" s="52"/>
      <c r="C1812" s="76"/>
      <c r="D1812" s="185"/>
      <c r="E1812" s="76"/>
      <c r="F1812" s="76" t="str">
        <f>IF(E1812="","",IFERROR(VLOOKUP(E1812,Cadastro!$C$9:$D$1009,2,FALSE),"PROD. NÃO ENCONTRADO"))</f>
        <v/>
      </c>
      <c r="G1812" s="94"/>
      <c r="H1812" s="69" t="str">
        <f>IFERROR(G1812*VLOOKUP(E1812,Saldo!$P$8:$U$1009,6,FALSE),"")</f>
        <v/>
      </c>
      <c r="I1812" s="104" t="str">
        <f>IFERROR(IF(D1812="","",VLOOKUP(E1812,Saldo!$P$8:$Q$1009,2,FALSE)),"")</f>
        <v/>
      </c>
      <c r="J1812" s="76"/>
      <c r="K1812" s="28" t="str">
        <f t="shared" si="28"/>
        <v/>
      </c>
    </row>
    <row r="1813" spans="1:11" ht="18.95" customHeight="1" x14ac:dyDescent="0.25">
      <c r="A1813" s="52"/>
      <c r="C1813" s="76"/>
      <c r="D1813" s="185"/>
      <c r="E1813" s="76"/>
      <c r="F1813" s="76" t="str">
        <f>IF(E1813="","",IFERROR(VLOOKUP(E1813,Cadastro!$C$9:$D$1009,2,FALSE),"PROD. NÃO ENCONTRADO"))</f>
        <v/>
      </c>
      <c r="G1813" s="94"/>
      <c r="H1813" s="69" t="str">
        <f>IFERROR(G1813*VLOOKUP(E1813,Saldo!$P$8:$U$1009,6,FALSE),"")</f>
        <v/>
      </c>
      <c r="I1813" s="104" t="str">
        <f>IFERROR(IF(D1813="","",VLOOKUP(E1813,Saldo!$P$8:$Q$1009,2,FALSE)),"")</f>
        <v/>
      </c>
      <c r="J1813" s="76"/>
      <c r="K1813" s="28" t="str">
        <f t="shared" si="28"/>
        <v/>
      </c>
    </row>
    <row r="1814" spans="1:11" ht="18.95" customHeight="1" x14ac:dyDescent="0.25">
      <c r="A1814" s="52"/>
      <c r="C1814" s="76"/>
      <c r="D1814" s="185"/>
      <c r="E1814" s="76"/>
      <c r="F1814" s="76" t="str">
        <f>IF(E1814="","",IFERROR(VLOOKUP(E1814,Cadastro!$C$9:$D$1009,2,FALSE),"PROD. NÃO ENCONTRADO"))</f>
        <v/>
      </c>
      <c r="G1814" s="94"/>
      <c r="H1814" s="69" t="str">
        <f>IFERROR(G1814*VLOOKUP(E1814,Saldo!$P$8:$U$1009,6,FALSE),"")</f>
        <v/>
      </c>
      <c r="I1814" s="104" t="str">
        <f>IFERROR(IF(D1814="","",VLOOKUP(E1814,Saldo!$P$8:$Q$1009,2,FALSE)),"")</f>
        <v/>
      </c>
      <c r="J1814" s="76"/>
      <c r="K1814" s="28" t="str">
        <f t="shared" si="28"/>
        <v/>
      </c>
    </row>
    <row r="1815" spans="1:11" ht="18.95" customHeight="1" x14ac:dyDescent="0.25">
      <c r="A1815" s="52"/>
      <c r="C1815" s="76"/>
      <c r="D1815" s="185"/>
      <c r="E1815" s="76"/>
      <c r="F1815" s="76" t="str">
        <f>IF(E1815="","",IFERROR(VLOOKUP(E1815,Cadastro!$C$9:$D$1009,2,FALSE),"PROD. NÃO ENCONTRADO"))</f>
        <v/>
      </c>
      <c r="G1815" s="94"/>
      <c r="H1815" s="69" t="str">
        <f>IFERROR(G1815*VLOOKUP(E1815,Saldo!$P$8:$U$1009,6,FALSE),"")</f>
        <v/>
      </c>
      <c r="I1815" s="104" t="str">
        <f>IFERROR(IF(D1815="","",VLOOKUP(E1815,Saldo!$P$8:$Q$1009,2,FALSE)),"")</f>
        <v/>
      </c>
      <c r="J1815" s="76"/>
      <c r="K1815" s="28" t="str">
        <f t="shared" si="28"/>
        <v/>
      </c>
    </row>
    <row r="1816" spans="1:11" ht="18.95" customHeight="1" x14ac:dyDescent="0.25">
      <c r="A1816" s="52"/>
      <c r="C1816" s="76"/>
      <c r="D1816" s="185"/>
      <c r="E1816" s="76"/>
      <c r="F1816" s="76" t="str">
        <f>IF(E1816="","",IFERROR(VLOOKUP(E1816,Cadastro!$C$9:$D$1009,2,FALSE),"PROD. NÃO ENCONTRADO"))</f>
        <v/>
      </c>
      <c r="G1816" s="94"/>
      <c r="H1816" s="69" t="str">
        <f>IFERROR(G1816*VLOOKUP(E1816,Saldo!$P$8:$U$1009,6,FALSE),"")</f>
        <v/>
      </c>
      <c r="I1816" s="104" t="str">
        <f>IFERROR(IF(D1816="","",VLOOKUP(E1816,Saldo!$P$8:$Q$1009,2,FALSE)),"")</f>
        <v/>
      </c>
      <c r="J1816" s="76"/>
      <c r="K1816" s="28" t="str">
        <f t="shared" si="28"/>
        <v/>
      </c>
    </row>
    <row r="1817" spans="1:11" ht="18.95" customHeight="1" x14ac:dyDescent="0.25">
      <c r="A1817" s="52"/>
      <c r="C1817" s="76"/>
      <c r="D1817" s="185"/>
      <c r="E1817" s="76"/>
      <c r="F1817" s="76" t="str">
        <f>IF(E1817="","",IFERROR(VLOOKUP(E1817,Cadastro!$C$9:$D$1009,2,FALSE),"PROD. NÃO ENCONTRADO"))</f>
        <v/>
      </c>
      <c r="G1817" s="94"/>
      <c r="H1817" s="69" t="str">
        <f>IFERROR(G1817*VLOOKUP(E1817,Saldo!$P$8:$U$1009,6,FALSE),"")</f>
        <v/>
      </c>
      <c r="I1817" s="104" t="str">
        <f>IFERROR(IF(D1817="","",VLOOKUP(E1817,Saldo!$P$8:$Q$1009,2,FALSE)),"")</f>
        <v/>
      </c>
      <c r="J1817" s="76"/>
      <c r="K1817" s="28" t="str">
        <f t="shared" si="28"/>
        <v/>
      </c>
    </row>
    <row r="1818" spans="1:11" ht="18.95" customHeight="1" x14ac:dyDescent="0.25">
      <c r="A1818" s="52"/>
      <c r="C1818" s="76"/>
      <c r="D1818" s="185"/>
      <c r="E1818" s="76"/>
      <c r="F1818" s="76" t="str">
        <f>IF(E1818="","",IFERROR(VLOOKUP(E1818,Cadastro!$C$9:$D$1009,2,FALSE),"PROD. NÃO ENCONTRADO"))</f>
        <v/>
      </c>
      <c r="G1818" s="94"/>
      <c r="H1818" s="69" t="str">
        <f>IFERROR(G1818*VLOOKUP(E1818,Saldo!$P$8:$U$1009,6,FALSE),"")</f>
        <v/>
      </c>
      <c r="I1818" s="104" t="str">
        <f>IFERROR(IF(D1818="","",VLOOKUP(E1818,Saldo!$P$8:$Q$1009,2,FALSE)),"")</f>
        <v/>
      </c>
      <c r="J1818" s="76"/>
      <c r="K1818" s="28" t="str">
        <f t="shared" si="28"/>
        <v/>
      </c>
    </row>
    <row r="1819" spans="1:11" ht="18.95" customHeight="1" x14ac:dyDescent="0.25">
      <c r="A1819" s="52"/>
      <c r="C1819" s="76"/>
      <c r="D1819" s="185"/>
      <c r="E1819" s="76"/>
      <c r="F1819" s="76" t="str">
        <f>IF(E1819="","",IFERROR(VLOOKUP(E1819,Cadastro!$C$9:$D$1009,2,FALSE),"PROD. NÃO ENCONTRADO"))</f>
        <v/>
      </c>
      <c r="G1819" s="94"/>
      <c r="H1819" s="69" t="str">
        <f>IFERROR(G1819*VLOOKUP(E1819,Saldo!$P$8:$U$1009,6,FALSE),"")</f>
        <v/>
      </c>
      <c r="I1819" s="104" t="str">
        <f>IFERROR(IF(D1819="","",VLOOKUP(E1819,Saldo!$P$8:$Q$1009,2,FALSE)),"")</f>
        <v/>
      </c>
      <c r="J1819" s="76"/>
      <c r="K1819" s="28" t="str">
        <f t="shared" si="28"/>
        <v/>
      </c>
    </row>
    <row r="1820" spans="1:11" ht="18.95" customHeight="1" x14ac:dyDescent="0.25">
      <c r="A1820" s="52"/>
      <c r="C1820" s="76"/>
      <c r="D1820" s="185"/>
      <c r="E1820" s="76"/>
      <c r="F1820" s="76" t="str">
        <f>IF(E1820="","",IFERROR(VLOOKUP(E1820,Cadastro!$C$9:$D$1009,2,FALSE),"PROD. NÃO ENCONTRADO"))</f>
        <v/>
      </c>
      <c r="G1820" s="94"/>
      <c r="H1820" s="69" t="str">
        <f>IFERROR(G1820*VLOOKUP(E1820,Saldo!$P$8:$U$1009,6,FALSE),"")</f>
        <v/>
      </c>
      <c r="I1820" s="104" t="str">
        <f>IFERROR(IF(D1820="","",VLOOKUP(E1820,Saldo!$P$8:$Q$1009,2,FALSE)),"")</f>
        <v/>
      </c>
      <c r="J1820" s="76"/>
      <c r="K1820" s="28" t="str">
        <f t="shared" si="28"/>
        <v/>
      </c>
    </row>
    <row r="1821" spans="1:11" ht="18.95" customHeight="1" x14ac:dyDescent="0.25">
      <c r="A1821" s="52"/>
      <c r="C1821" s="76"/>
      <c r="D1821" s="185"/>
      <c r="E1821" s="76"/>
      <c r="F1821" s="76" t="str">
        <f>IF(E1821="","",IFERROR(VLOOKUP(E1821,Cadastro!$C$9:$D$1009,2,FALSE),"PROD. NÃO ENCONTRADO"))</f>
        <v/>
      </c>
      <c r="G1821" s="94"/>
      <c r="H1821" s="69" t="str">
        <f>IFERROR(G1821*VLOOKUP(E1821,Saldo!$P$8:$U$1009,6,FALSE),"")</f>
        <v/>
      </c>
      <c r="I1821" s="104" t="str">
        <f>IFERROR(IF(D1821="","",VLOOKUP(E1821,Saldo!$P$8:$Q$1009,2,FALSE)),"")</f>
        <v/>
      </c>
      <c r="J1821" s="76"/>
      <c r="K1821" s="28" t="str">
        <f t="shared" si="28"/>
        <v/>
      </c>
    </row>
    <row r="1822" spans="1:11" ht="18.95" customHeight="1" x14ac:dyDescent="0.25">
      <c r="A1822" s="52"/>
      <c r="C1822" s="76"/>
      <c r="D1822" s="185"/>
      <c r="E1822" s="76"/>
      <c r="F1822" s="76" t="str">
        <f>IF(E1822="","",IFERROR(VLOOKUP(E1822,Cadastro!$C$9:$D$1009,2,FALSE),"PROD. NÃO ENCONTRADO"))</f>
        <v/>
      </c>
      <c r="G1822" s="94"/>
      <c r="H1822" s="69" t="str">
        <f>IFERROR(G1822*VLOOKUP(E1822,Saldo!$P$8:$U$1009,6,FALSE),"")</f>
        <v/>
      </c>
      <c r="I1822" s="104" t="str">
        <f>IFERROR(IF(D1822="","",VLOOKUP(E1822,Saldo!$P$8:$Q$1009,2,FALSE)),"")</f>
        <v/>
      </c>
      <c r="J1822" s="76"/>
      <c r="K1822" s="28" t="str">
        <f t="shared" si="28"/>
        <v/>
      </c>
    </row>
    <row r="1823" spans="1:11" ht="18.95" customHeight="1" x14ac:dyDescent="0.25">
      <c r="A1823" s="52"/>
      <c r="C1823" s="76"/>
      <c r="D1823" s="185"/>
      <c r="E1823" s="76"/>
      <c r="F1823" s="76" t="str">
        <f>IF(E1823="","",IFERROR(VLOOKUP(E1823,Cadastro!$C$9:$D$1009,2,FALSE),"PROD. NÃO ENCONTRADO"))</f>
        <v/>
      </c>
      <c r="G1823" s="94"/>
      <c r="H1823" s="69" t="str">
        <f>IFERROR(G1823*VLOOKUP(E1823,Saldo!$P$8:$U$1009,6,FALSE),"")</f>
        <v/>
      </c>
      <c r="I1823" s="104" t="str">
        <f>IFERROR(IF(D1823="","",VLOOKUP(E1823,Saldo!$P$8:$Q$1009,2,FALSE)),"")</f>
        <v/>
      </c>
      <c r="J1823" s="76"/>
      <c r="K1823" s="28" t="str">
        <f t="shared" si="28"/>
        <v/>
      </c>
    </row>
    <row r="1824" spans="1:11" ht="18.95" customHeight="1" x14ac:dyDescent="0.25">
      <c r="A1824" s="52"/>
      <c r="C1824" s="76"/>
      <c r="D1824" s="185"/>
      <c r="E1824" s="76"/>
      <c r="F1824" s="76" t="str">
        <f>IF(E1824="","",IFERROR(VLOOKUP(E1824,Cadastro!$C$9:$D$1009,2,FALSE),"PROD. NÃO ENCONTRADO"))</f>
        <v/>
      </c>
      <c r="G1824" s="94"/>
      <c r="H1824" s="69" t="str">
        <f>IFERROR(G1824*VLOOKUP(E1824,Saldo!$P$8:$U$1009,6,FALSE),"")</f>
        <v/>
      </c>
      <c r="I1824" s="104" t="str">
        <f>IFERROR(IF(D1824="","",VLOOKUP(E1824,Saldo!$P$8:$Q$1009,2,FALSE)),"")</f>
        <v/>
      </c>
      <c r="J1824" s="76"/>
      <c r="K1824" s="28" t="str">
        <f t="shared" si="28"/>
        <v/>
      </c>
    </row>
    <row r="1825" spans="1:11" ht="18.95" customHeight="1" x14ac:dyDescent="0.25">
      <c r="A1825" s="52"/>
      <c r="C1825" s="76"/>
      <c r="D1825" s="185"/>
      <c r="E1825" s="76"/>
      <c r="F1825" s="76" t="str">
        <f>IF(E1825="","",IFERROR(VLOOKUP(E1825,Cadastro!$C$9:$D$1009,2,FALSE),"PROD. NÃO ENCONTRADO"))</f>
        <v/>
      </c>
      <c r="G1825" s="94"/>
      <c r="H1825" s="69" t="str">
        <f>IFERROR(G1825*VLOOKUP(E1825,Saldo!$P$8:$U$1009,6,FALSE),"")</f>
        <v/>
      </c>
      <c r="I1825" s="104" t="str">
        <f>IFERROR(IF(D1825="","",VLOOKUP(E1825,Saldo!$P$8:$Q$1009,2,FALSE)),"")</f>
        <v/>
      </c>
      <c r="J1825" s="76"/>
      <c r="K1825" s="28" t="str">
        <f t="shared" si="28"/>
        <v/>
      </c>
    </row>
    <row r="1826" spans="1:11" ht="18.95" customHeight="1" x14ac:dyDescent="0.25">
      <c r="A1826" s="52"/>
      <c r="C1826" s="76"/>
      <c r="D1826" s="185"/>
      <c r="E1826" s="76"/>
      <c r="F1826" s="76" t="str">
        <f>IF(E1826="","",IFERROR(VLOOKUP(E1826,Cadastro!$C$9:$D$1009,2,FALSE),"PROD. NÃO ENCONTRADO"))</f>
        <v/>
      </c>
      <c r="G1826" s="94"/>
      <c r="H1826" s="69" t="str">
        <f>IFERROR(G1826*VLOOKUP(E1826,Saldo!$P$8:$U$1009,6,FALSE),"")</f>
        <v/>
      </c>
      <c r="I1826" s="104" t="str">
        <f>IFERROR(IF(D1826="","",VLOOKUP(E1826,Saldo!$P$8:$Q$1009,2,FALSE)),"")</f>
        <v/>
      </c>
      <c r="J1826" s="76"/>
      <c r="K1826" s="28" t="str">
        <f t="shared" si="28"/>
        <v/>
      </c>
    </row>
    <row r="1827" spans="1:11" ht="18.95" customHeight="1" x14ac:dyDescent="0.25">
      <c r="A1827" s="52"/>
      <c r="C1827" s="76"/>
      <c r="D1827" s="185"/>
      <c r="E1827" s="76"/>
      <c r="F1827" s="76" t="str">
        <f>IF(E1827="","",IFERROR(VLOOKUP(E1827,Cadastro!$C$9:$D$1009,2,FALSE),"PROD. NÃO ENCONTRADO"))</f>
        <v/>
      </c>
      <c r="G1827" s="94"/>
      <c r="H1827" s="69" t="str">
        <f>IFERROR(G1827*VLOOKUP(E1827,Saldo!$P$8:$U$1009,6,FALSE),"")</f>
        <v/>
      </c>
      <c r="I1827" s="104" t="str">
        <f>IFERROR(IF(D1827="","",VLOOKUP(E1827,Saldo!$P$8:$Q$1009,2,FALSE)),"")</f>
        <v/>
      </c>
      <c r="J1827" s="76"/>
      <c r="K1827" s="28" t="str">
        <f t="shared" si="28"/>
        <v/>
      </c>
    </row>
    <row r="1828" spans="1:11" ht="18.95" customHeight="1" x14ac:dyDescent="0.25">
      <c r="A1828" s="52"/>
      <c r="C1828" s="76"/>
      <c r="D1828" s="185"/>
      <c r="E1828" s="76"/>
      <c r="F1828" s="76" t="str">
        <f>IF(E1828="","",IFERROR(VLOOKUP(E1828,Cadastro!$C$9:$D$1009,2,FALSE),"PROD. NÃO ENCONTRADO"))</f>
        <v/>
      </c>
      <c r="G1828" s="94"/>
      <c r="H1828" s="69" t="str">
        <f>IFERROR(G1828*VLOOKUP(E1828,Saldo!$P$8:$U$1009,6,FALSE),"")</f>
        <v/>
      </c>
      <c r="I1828" s="104" t="str">
        <f>IFERROR(IF(D1828="","",VLOOKUP(E1828,Saldo!$P$8:$Q$1009,2,FALSE)),"")</f>
        <v/>
      </c>
      <c r="J1828" s="76"/>
      <c r="K1828" s="28" t="str">
        <f t="shared" si="28"/>
        <v/>
      </c>
    </row>
    <row r="1829" spans="1:11" ht="18.95" customHeight="1" x14ac:dyDescent="0.25">
      <c r="A1829" s="52"/>
      <c r="C1829" s="76"/>
      <c r="D1829" s="185"/>
      <c r="E1829" s="76"/>
      <c r="F1829" s="76" t="str">
        <f>IF(E1829="","",IFERROR(VLOOKUP(E1829,Cadastro!$C$9:$D$1009,2,FALSE),"PROD. NÃO ENCONTRADO"))</f>
        <v/>
      </c>
      <c r="G1829" s="94"/>
      <c r="H1829" s="69" t="str">
        <f>IFERROR(G1829*VLOOKUP(E1829,Saldo!$P$8:$U$1009,6,FALSE),"")</f>
        <v/>
      </c>
      <c r="I1829" s="104" t="str">
        <f>IFERROR(IF(D1829="","",VLOOKUP(E1829,Saldo!$P$8:$Q$1009,2,FALSE)),"")</f>
        <v/>
      </c>
      <c r="J1829" s="76"/>
      <c r="K1829" s="28" t="str">
        <f t="shared" si="28"/>
        <v/>
      </c>
    </row>
    <row r="1830" spans="1:11" ht="18.95" customHeight="1" x14ac:dyDescent="0.25">
      <c r="A1830" s="52"/>
      <c r="C1830" s="76"/>
      <c r="D1830" s="185"/>
      <c r="E1830" s="76"/>
      <c r="F1830" s="76" t="str">
        <f>IF(E1830="","",IFERROR(VLOOKUP(E1830,Cadastro!$C$9:$D$1009,2,FALSE),"PROD. NÃO ENCONTRADO"))</f>
        <v/>
      </c>
      <c r="G1830" s="94"/>
      <c r="H1830" s="69" t="str">
        <f>IFERROR(G1830*VLOOKUP(E1830,Saldo!$P$8:$U$1009,6,FALSE),"")</f>
        <v/>
      </c>
      <c r="I1830" s="104" t="str">
        <f>IFERROR(IF(D1830="","",VLOOKUP(E1830,Saldo!$P$8:$Q$1009,2,FALSE)),"")</f>
        <v/>
      </c>
      <c r="J1830" s="76"/>
      <c r="K1830" s="28" t="str">
        <f t="shared" si="28"/>
        <v/>
      </c>
    </row>
    <row r="1831" spans="1:11" ht="18.95" customHeight="1" x14ac:dyDescent="0.25">
      <c r="A1831" s="52"/>
      <c r="C1831" s="76"/>
      <c r="D1831" s="185"/>
      <c r="E1831" s="76"/>
      <c r="F1831" s="76" t="str">
        <f>IF(E1831="","",IFERROR(VLOOKUP(E1831,Cadastro!$C$9:$D$1009,2,FALSE),"PROD. NÃO ENCONTRADO"))</f>
        <v/>
      </c>
      <c r="G1831" s="94"/>
      <c r="H1831" s="69" t="str">
        <f>IFERROR(G1831*VLOOKUP(E1831,Saldo!$P$8:$U$1009,6,FALSE),"")</f>
        <v/>
      </c>
      <c r="I1831" s="104" t="str">
        <f>IFERROR(IF(D1831="","",VLOOKUP(E1831,Saldo!$P$8:$Q$1009,2,FALSE)),"")</f>
        <v/>
      </c>
      <c r="J1831" s="76"/>
      <c r="K1831" s="28" t="str">
        <f t="shared" si="28"/>
        <v/>
      </c>
    </row>
    <row r="1832" spans="1:11" ht="18.95" customHeight="1" x14ac:dyDescent="0.25">
      <c r="A1832" s="52"/>
      <c r="C1832" s="76"/>
      <c r="D1832" s="185"/>
      <c r="E1832" s="76"/>
      <c r="F1832" s="76" t="str">
        <f>IF(E1832="","",IFERROR(VLOOKUP(E1832,Cadastro!$C$9:$D$1009,2,FALSE),"PROD. NÃO ENCONTRADO"))</f>
        <v/>
      </c>
      <c r="G1832" s="94"/>
      <c r="H1832" s="69" t="str">
        <f>IFERROR(G1832*VLOOKUP(E1832,Saldo!$P$8:$U$1009,6,FALSE),"")</f>
        <v/>
      </c>
      <c r="I1832" s="104" t="str">
        <f>IFERROR(IF(D1832="","",VLOOKUP(E1832,Saldo!$P$8:$Q$1009,2,FALSE)),"")</f>
        <v/>
      </c>
      <c r="J1832" s="76"/>
      <c r="K1832" s="28" t="str">
        <f t="shared" si="28"/>
        <v/>
      </c>
    </row>
    <row r="1833" spans="1:11" ht="18.95" customHeight="1" x14ac:dyDescent="0.25">
      <c r="A1833" s="52"/>
      <c r="C1833" s="76"/>
      <c r="D1833" s="185"/>
      <c r="E1833" s="76"/>
      <c r="F1833" s="76" t="str">
        <f>IF(E1833="","",IFERROR(VLOOKUP(E1833,Cadastro!$C$9:$D$1009,2,FALSE),"PROD. NÃO ENCONTRADO"))</f>
        <v/>
      </c>
      <c r="G1833" s="94"/>
      <c r="H1833" s="69" t="str">
        <f>IFERROR(G1833*VLOOKUP(E1833,Saldo!$P$8:$U$1009,6,FALSE),"")</f>
        <v/>
      </c>
      <c r="I1833" s="104" t="str">
        <f>IFERROR(IF(D1833="","",VLOOKUP(E1833,Saldo!$P$8:$Q$1009,2,FALSE)),"")</f>
        <v/>
      </c>
      <c r="J1833" s="76"/>
      <c r="K1833" s="28" t="str">
        <f t="shared" si="28"/>
        <v/>
      </c>
    </row>
    <row r="1834" spans="1:11" ht="18.95" customHeight="1" x14ac:dyDescent="0.25">
      <c r="A1834" s="52"/>
      <c r="C1834" s="76"/>
      <c r="D1834" s="185"/>
      <c r="E1834" s="76"/>
      <c r="F1834" s="76" t="str">
        <f>IF(E1834="","",IFERROR(VLOOKUP(E1834,Cadastro!$C$9:$D$1009,2,FALSE),"PROD. NÃO ENCONTRADO"))</f>
        <v/>
      </c>
      <c r="G1834" s="94"/>
      <c r="H1834" s="69" t="str">
        <f>IFERROR(G1834*VLOOKUP(E1834,Saldo!$P$8:$U$1009,6,FALSE),"")</f>
        <v/>
      </c>
      <c r="I1834" s="104" t="str">
        <f>IFERROR(IF(D1834="","",VLOOKUP(E1834,Saldo!$P$8:$Q$1009,2,FALSE)),"")</f>
        <v/>
      </c>
      <c r="J1834" s="76"/>
      <c r="K1834" s="28" t="str">
        <f t="shared" si="28"/>
        <v/>
      </c>
    </row>
    <row r="1835" spans="1:11" ht="18.95" customHeight="1" x14ac:dyDescent="0.25">
      <c r="A1835" s="52"/>
      <c r="C1835" s="76"/>
      <c r="D1835" s="185"/>
      <c r="E1835" s="76"/>
      <c r="F1835" s="76" t="str">
        <f>IF(E1835="","",IFERROR(VLOOKUP(E1835,Cadastro!$C$9:$D$1009,2,FALSE),"PROD. NÃO ENCONTRADO"))</f>
        <v/>
      </c>
      <c r="G1835" s="94"/>
      <c r="H1835" s="69" t="str">
        <f>IFERROR(G1835*VLOOKUP(E1835,Saldo!$P$8:$U$1009,6,FALSE),"")</f>
        <v/>
      </c>
      <c r="I1835" s="104" t="str">
        <f>IFERROR(IF(D1835="","",VLOOKUP(E1835,Saldo!$P$8:$Q$1009,2,FALSE)),"")</f>
        <v/>
      </c>
      <c r="J1835" s="76"/>
      <c r="K1835" s="28" t="str">
        <f t="shared" si="28"/>
        <v/>
      </c>
    </row>
    <row r="1836" spans="1:11" ht="18.95" customHeight="1" x14ac:dyDescent="0.25">
      <c r="A1836" s="52"/>
      <c r="C1836" s="76"/>
      <c r="D1836" s="185"/>
      <c r="E1836" s="76"/>
      <c r="F1836" s="76" t="str">
        <f>IF(E1836="","",IFERROR(VLOOKUP(E1836,Cadastro!$C$9:$D$1009,2,FALSE),"PROD. NÃO ENCONTRADO"))</f>
        <v/>
      </c>
      <c r="G1836" s="94"/>
      <c r="H1836" s="69" t="str">
        <f>IFERROR(G1836*VLOOKUP(E1836,Saldo!$P$8:$U$1009,6,FALSE),"")</f>
        <v/>
      </c>
      <c r="I1836" s="104" t="str">
        <f>IFERROR(IF(D1836="","",VLOOKUP(E1836,Saldo!$P$8:$Q$1009,2,FALSE)),"")</f>
        <v/>
      </c>
      <c r="J1836" s="76"/>
      <c r="K1836" s="28" t="str">
        <f t="shared" si="28"/>
        <v/>
      </c>
    </row>
    <row r="1837" spans="1:11" ht="18.95" customHeight="1" x14ac:dyDescent="0.25">
      <c r="A1837" s="52"/>
      <c r="C1837" s="76"/>
      <c r="D1837" s="185"/>
      <c r="E1837" s="76"/>
      <c r="F1837" s="76" t="str">
        <f>IF(E1837="","",IFERROR(VLOOKUP(E1837,Cadastro!$C$9:$D$1009,2,FALSE),"PROD. NÃO ENCONTRADO"))</f>
        <v/>
      </c>
      <c r="G1837" s="94"/>
      <c r="H1837" s="69" t="str">
        <f>IFERROR(G1837*VLOOKUP(E1837,Saldo!$P$8:$U$1009,6,FALSE),"")</f>
        <v/>
      </c>
      <c r="I1837" s="104" t="str">
        <f>IFERROR(IF(D1837="","",VLOOKUP(E1837,Saldo!$P$8:$Q$1009,2,FALSE)),"")</f>
        <v/>
      </c>
      <c r="J1837" s="76"/>
      <c r="K1837" s="28" t="str">
        <f t="shared" si="28"/>
        <v/>
      </c>
    </row>
    <row r="1838" spans="1:11" ht="18.95" customHeight="1" x14ac:dyDescent="0.25">
      <c r="A1838" s="52"/>
      <c r="C1838" s="76"/>
      <c r="D1838" s="185"/>
      <c r="E1838" s="76"/>
      <c r="F1838" s="76" t="str">
        <f>IF(E1838="","",IFERROR(VLOOKUP(E1838,Cadastro!$C$9:$D$1009,2,FALSE),"PROD. NÃO ENCONTRADO"))</f>
        <v/>
      </c>
      <c r="G1838" s="94"/>
      <c r="H1838" s="69" t="str">
        <f>IFERROR(G1838*VLOOKUP(E1838,Saldo!$P$8:$U$1009,6,FALSE),"")</f>
        <v/>
      </c>
      <c r="I1838" s="104" t="str">
        <f>IFERROR(IF(D1838="","",VLOOKUP(E1838,Saldo!$P$8:$Q$1009,2,FALSE)),"")</f>
        <v/>
      </c>
      <c r="J1838" s="76"/>
      <c r="K1838" s="28" t="str">
        <f t="shared" si="28"/>
        <v/>
      </c>
    </row>
    <row r="1839" spans="1:11" ht="18.95" customHeight="1" x14ac:dyDescent="0.25">
      <c r="A1839" s="52"/>
      <c r="C1839" s="76"/>
      <c r="D1839" s="185"/>
      <c r="E1839" s="76"/>
      <c r="F1839" s="76" t="str">
        <f>IF(E1839="","",IFERROR(VLOOKUP(E1839,Cadastro!$C$9:$D$1009,2,FALSE),"PROD. NÃO ENCONTRADO"))</f>
        <v/>
      </c>
      <c r="G1839" s="94"/>
      <c r="H1839" s="69" t="str">
        <f>IFERROR(G1839*VLOOKUP(E1839,Saldo!$P$8:$U$1009,6,FALSE),"")</f>
        <v/>
      </c>
      <c r="I1839" s="104" t="str">
        <f>IFERROR(IF(D1839="","",VLOOKUP(E1839,Saldo!$P$8:$Q$1009,2,FALSE)),"")</f>
        <v/>
      </c>
      <c r="J1839" s="76"/>
      <c r="K1839" s="28" t="str">
        <f t="shared" si="28"/>
        <v/>
      </c>
    </row>
    <row r="1840" spans="1:11" ht="18.95" customHeight="1" x14ac:dyDescent="0.25">
      <c r="A1840" s="52"/>
      <c r="C1840" s="76"/>
      <c r="D1840" s="185"/>
      <c r="E1840" s="76"/>
      <c r="F1840" s="76" t="str">
        <f>IF(E1840="","",IFERROR(VLOOKUP(E1840,Cadastro!$C$9:$D$1009,2,FALSE),"PROD. NÃO ENCONTRADO"))</f>
        <v/>
      </c>
      <c r="G1840" s="94"/>
      <c r="H1840" s="69" t="str">
        <f>IFERROR(G1840*VLOOKUP(E1840,Saldo!$P$8:$U$1009,6,FALSE),"")</f>
        <v/>
      </c>
      <c r="I1840" s="104" t="str">
        <f>IFERROR(IF(D1840="","",VLOOKUP(E1840,Saldo!$P$8:$Q$1009,2,FALSE)),"")</f>
        <v/>
      </c>
      <c r="J1840" s="76"/>
      <c r="K1840" s="28" t="str">
        <f t="shared" si="28"/>
        <v/>
      </c>
    </row>
    <row r="1841" spans="1:11" ht="18.95" customHeight="1" x14ac:dyDescent="0.25">
      <c r="A1841" s="52"/>
      <c r="C1841" s="76"/>
      <c r="D1841" s="185"/>
      <c r="E1841" s="76"/>
      <c r="F1841" s="76" t="str">
        <f>IF(E1841="","",IFERROR(VLOOKUP(E1841,Cadastro!$C$9:$D$1009,2,FALSE),"PROD. NÃO ENCONTRADO"))</f>
        <v/>
      </c>
      <c r="G1841" s="94"/>
      <c r="H1841" s="69" t="str">
        <f>IFERROR(G1841*VLOOKUP(E1841,Saldo!$P$8:$U$1009,6,FALSE),"")</f>
        <v/>
      </c>
      <c r="I1841" s="104" t="str">
        <f>IFERROR(IF(D1841="","",VLOOKUP(E1841,Saldo!$P$8:$Q$1009,2,FALSE)),"")</f>
        <v/>
      </c>
      <c r="J1841" s="76"/>
      <c r="K1841" s="28" t="str">
        <f t="shared" si="28"/>
        <v/>
      </c>
    </row>
    <row r="1842" spans="1:11" ht="18.95" customHeight="1" x14ac:dyDescent="0.25">
      <c r="A1842" s="52"/>
      <c r="C1842" s="76"/>
      <c r="D1842" s="185"/>
      <c r="E1842" s="76"/>
      <c r="F1842" s="76" t="str">
        <f>IF(E1842="","",IFERROR(VLOOKUP(E1842,Cadastro!$C$9:$D$1009,2,FALSE),"PROD. NÃO ENCONTRADO"))</f>
        <v/>
      </c>
      <c r="G1842" s="94"/>
      <c r="H1842" s="69" t="str">
        <f>IFERROR(G1842*VLOOKUP(E1842,Saldo!$P$8:$U$1009,6,FALSE),"")</f>
        <v/>
      </c>
      <c r="I1842" s="104" t="str">
        <f>IFERROR(IF(D1842="","",VLOOKUP(E1842,Saldo!$P$8:$Q$1009,2,FALSE)),"")</f>
        <v/>
      </c>
      <c r="J1842" s="76"/>
      <c r="K1842" s="28" t="str">
        <f t="shared" si="28"/>
        <v/>
      </c>
    </row>
    <row r="1843" spans="1:11" ht="18.95" customHeight="1" x14ac:dyDescent="0.25">
      <c r="A1843" s="52"/>
      <c r="C1843" s="76"/>
      <c r="D1843" s="185"/>
      <c r="E1843" s="76"/>
      <c r="F1843" s="76" t="str">
        <f>IF(E1843="","",IFERROR(VLOOKUP(E1843,Cadastro!$C$9:$D$1009,2,FALSE),"PROD. NÃO ENCONTRADO"))</f>
        <v/>
      </c>
      <c r="G1843" s="94"/>
      <c r="H1843" s="69" t="str">
        <f>IFERROR(G1843*VLOOKUP(E1843,Saldo!$P$8:$U$1009,6,FALSE),"")</f>
        <v/>
      </c>
      <c r="I1843" s="104" t="str">
        <f>IFERROR(IF(D1843="","",VLOOKUP(E1843,Saldo!$P$8:$Q$1009,2,FALSE)),"")</f>
        <v/>
      </c>
      <c r="J1843" s="76"/>
      <c r="K1843" s="28" t="str">
        <f t="shared" si="28"/>
        <v/>
      </c>
    </row>
    <row r="1844" spans="1:11" ht="18.95" customHeight="1" x14ac:dyDescent="0.25">
      <c r="A1844" s="52"/>
      <c r="C1844" s="76"/>
      <c r="D1844" s="185"/>
      <c r="E1844" s="76"/>
      <c r="F1844" s="76" t="str">
        <f>IF(E1844="","",IFERROR(VLOOKUP(E1844,Cadastro!$C$9:$D$1009,2,FALSE),"PROD. NÃO ENCONTRADO"))</f>
        <v/>
      </c>
      <c r="G1844" s="94"/>
      <c r="H1844" s="69" t="str">
        <f>IFERROR(G1844*VLOOKUP(E1844,Saldo!$P$8:$U$1009,6,FALSE),"")</f>
        <v/>
      </c>
      <c r="I1844" s="104" t="str">
        <f>IFERROR(IF(D1844="","",VLOOKUP(E1844,Saldo!$P$8:$Q$1009,2,FALSE)),"")</f>
        <v/>
      </c>
      <c r="J1844" s="76"/>
      <c r="K1844" s="28" t="str">
        <f t="shared" si="28"/>
        <v/>
      </c>
    </row>
    <row r="1845" spans="1:11" ht="18.95" customHeight="1" x14ac:dyDescent="0.25">
      <c r="A1845" s="52"/>
      <c r="C1845" s="76"/>
      <c r="D1845" s="185"/>
      <c r="E1845" s="76"/>
      <c r="F1845" s="76" t="str">
        <f>IF(E1845="","",IFERROR(VLOOKUP(E1845,Cadastro!$C$9:$D$1009,2,FALSE),"PROD. NÃO ENCONTRADO"))</f>
        <v/>
      </c>
      <c r="G1845" s="94"/>
      <c r="H1845" s="69" t="str">
        <f>IFERROR(G1845*VLOOKUP(E1845,Saldo!$P$8:$U$1009,6,FALSE),"")</f>
        <v/>
      </c>
      <c r="I1845" s="104" t="str">
        <f>IFERROR(IF(D1845="","",VLOOKUP(E1845,Saldo!$P$8:$Q$1009,2,FALSE)),"")</f>
        <v/>
      </c>
      <c r="J1845" s="76"/>
      <c r="K1845" s="28" t="str">
        <f t="shared" si="28"/>
        <v/>
      </c>
    </row>
    <row r="1846" spans="1:11" ht="18.95" customHeight="1" x14ac:dyDescent="0.25">
      <c r="A1846" s="52"/>
      <c r="C1846" s="76"/>
      <c r="D1846" s="185"/>
      <c r="E1846" s="76"/>
      <c r="F1846" s="76" t="str">
        <f>IF(E1846="","",IFERROR(VLOOKUP(E1846,Cadastro!$C$9:$D$1009,2,FALSE),"PROD. NÃO ENCONTRADO"))</f>
        <v/>
      </c>
      <c r="G1846" s="94"/>
      <c r="H1846" s="69" t="str">
        <f>IFERROR(G1846*VLOOKUP(E1846,Saldo!$P$8:$U$1009,6,FALSE),"")</f>
        <v/>
      </c>
      <c r="I1846" s="104" t="str">
        <f>IFERROR(IF(D1846="","",VLOOKUP(E1846,Saldo!$P$8:$Q$1009,2,FALSE)),"")</f>
        <v/>
      </c>
      <c r="J1846" s="76"/>
      <c r="K1846" s="28" t="str">
        <f t="shared" si="28"/>
        <v/>
      </c>
    </row>
    <row r="1847" spans="1:11" ht="18.95" customHeight="1" x14ac:dyDescent="0.25">
      <c r="A1847" s="52"/>
      <c r="C1847" s="76"/>
      <c r="D1847" s="185"/>
      <c r="E1847" s="76"/>
      <c r="F1847" s="76" t="str">
        <f>IF(E1847="","",IFERROR(VLOOKUP(E1847,Cadastro!$C$9:$D$1009,2,FALSE),"PROD. NÃO ENCONTRADO"))</f>
        <v/>
      </c>
      <c r="G1847" s="94"/>
      <c r="H1847" s="69" t="str">
        <f>IFERROR(G1847*VLOOKUP(E1847,Saldo!$P$8:$U$1009,6,FALSE),"")</f>
        <v/>
      </c>
      <c r="I1847" s="104" t="str">
        <f>IFERROR(IF(D1847="","",VLOOKUP(E1847,Saldo!$P$8:$Q$1009,2,FALSE)),"")</f>
        <v/>
      </c>
      <c r="J1847" s="76"/>
      <c r="K1847" s="28" t="str">
        <f t="shared" si="28"/>
        <v/>
      </c>
    </row>
    <row r="1848" spans="1:11" ht="18.95" customHeight="1" x14ac:dyDescent="0.25">
      <c r="A1848" s="52"/>
      <c r="C1848" s="76"/>
      <c r="D1848" s="185"/>
      <c r="E1848" s="76"/>
      <c r="F1848" s="76" t="str">
        <f>IF(E1848="","",IFERROR(VLOOKUP(E1848,Cadastro!$C$9:$D$1009,2,FALSE),"PROD. NÃO ENCONTRADO"))</f>
        <v/>
      </c>
      <c r="G1848" s="94"/>
      <c r="H1848" s="69" t="str">
        <f>IFERROR(G1848*VLOOKUP(E1848,Saldo!$P$8:$U$1009,6,FALSE),"")</f>
        <v/>
      </c>
      <c r="I1848" s="104" t="str">
        <f>IFERROR(IF(D1848="","",VLOOKUP(E1848,Saldo!$P$8:$Q$1009,2,FALSE)),"")</f>
        <v/>
      </c>
      <c r="J1848" s="76"/>
      <c r="K1848" s="28" t="str">
        <f t="shared" si="28"/>
        <v/>
      </c>
    </row>
    <row r="1849" spans="1:11" ht="18.95" customHeight="1" x14ac:dyDescent="0.25">
      <c r="A1849" s="52"/>
      <c r="C1849" s="76"/>
      <c r="D1849" s="185"/>
      <c r="E1849" s="76"/>
      <c r="F1849" s="76" t="str">
        <f>IF(E1849="","",IFERROR(VLOOKUP(E1849,Cadastro!$C$9:$D$1009,2,FALSE),"PROD. NÃO ENCONTRADO"))</f>
        <v/>
      </c>
      <c r="G1849" s="94"/>
      <c r="H1849" s="69" t="str">
        <f>IFERROR(G1849*VLOOKUP(E1849,Saldo!$P$8:$U$1009,6,FALSE),"")</f>
        <v/>
      </c>
      <c r="I1849" s="104" t="str">
        <f>IFERROR(IF(D1849="","",VLOOKUP(E1849,Saldo!$P$8:$Q$1009,2,FALSE)),"")</f>
        <v/>
      </c>
      <c r="J1849" s="76"/>
      <c r="K1849" s="28" t="str">
        <f t="shared" si="28"/>
        <v/>
      </c>
    </row>
    <row r="1850" spans="1:11" ht="18.95" customHeight="1" x14ac:dyDescent="0.25">
      <c r="A1850" s="52"/>
      <c r="C1850" s="76"/>
      <c r="D1850" s="185"/>
      <c r="E1850" s="76"/>
      <c r="F1850" s="76" t="str">
        <f>IF(E1850="","",IFERROR(VLOOKUP(E1850,Cadastro!$C$9:$D$1009,2,FALSE),"PROD. NÃO ENCONTRADO"))</f>
        <v/>
      </c>
      <c r="G1850" s="94"/>
      <c r="H1850" s="69" t="str">
        <f>IFERROR(G1850*VLOOKUP(E1850,Saldo!$P$8:$U$1009,6,FALSE),"")</f>
        <v/>
      </c>
      <c r="I1850" s="104" t="str">
        <f>IFERROR(IF(D1850="","",VLOOKUP(E1850,Saldo!$P$8:$Q$1009,2,FALSE)),"")</f>
        <v/>
      </c>
      <c r="J1850" s="76"/>
      <c r="K1850" s="28" t="str">
        <f t="shared" si="28"/>
        <v/>
      </c>
    </row>
    <row r="1851" spans="1:11" ht="18.95" customHeight="1" x14ac:dyDescent="0.25">
      <c r="A1851" s="52"/>
      <c r="C1851" s="76"/>
      <c r="D1851" s="185"/>
      <c r="E1851" s="76"/>
      <c r="F1851" s="76" t="str">
        <f>IF(E1851="","",IFERROR(VLOOKUP(E1851,Cadastro!$C$9:$D$1009,2,FALSE),"PROD. NÃO ENCONTRADO"))</f>
        <v/>
      </c>
      <c r="G1851" s="94"/>
      <c r="H1851" s="69" t="str">
        <f>IFERROR(G1851*VLOOKUP(E1851,Saldo!$P$8:$U$1009,6,FALSE),"")</f>
        <v/>
      </c>
      <c r="I1851" s="104" t="str">
        <f>IFERROR(IF(D1851="","",VLOOKUP(E1851,Saldo!$P$8:$Q$1009,2,FALSE)),"")</f>
        <v/>
      </c>
      <c r="J1851" s="76"/>
      <c r="K1851" s="28" t="str">
        <f t="shared" si="28"/>
        <v/>
      </c>
    </row>
    <row r="1852" spans="1:11" ht="18.95" customHeight="1" x14ac:dyDescent="0.25">
      <c r="A1852" s="52"/>
      <c r="C1852" s="76"/>
      <c r="D1852" s="185"/>
      <c r="E1852" s="76"/>
      <c r="F1852" s="76" t="str">
        <f>IF(E1852="","",IFERROR(VLOOKUP(E1852,Cadastro!$C$9:$D$1009,2,FALSE),"PROD. NÃO ENCONTRADO"))</f>
        <v/>
      </c>
      <c r="G1852" s="94"/>
      <c r="H1852" s="69" t="str">
        <f>IFERROR(G1852*VLOOKUP(E1852,Saldo!$P$8:$U$1009,6,FALSE),"")</f>
        <v/>
      </c>
      <c r="I1852" s="104" t="str">
        <f>IFERROR(IF(D1852="","",VLOOKUP(E1852,Saldo!$P$8:$Q$1009,2,FALSE)),"")</f>
        <v/>
      </c>
      <c r="J1852" s="76"/>
      <c r="K1852" s="28" t="str">
        <f t="shared" si="28"/>
        <v/>
      </c>
    </row>
    <row r="1853" spans="1:11" ht="18.95" customHeight="1" x14ac:dyDescent="0.25">
      <c r="A1853" s="52"/>
      <c r="C1853" s="76"/>
      <c r="D1853" s="185"/>
      <c r="E1853" s="76"/>
      <c r="F1853" s="76" t="str">
        <f>IF(E1853="","",IFERROR(VLOOKUP(E1853,Cadastro!$C$9:$D$1009,2,FALSE),"PROD. NÃO ENCONTRADO"))</f>
        <v/>
      </c>
      <c r="G1853" s="94"/>
      <c r="H1853" s="69" t="str">
        <f>IFERROR(G1853*VLOOKUP(E1853,Saldo!$P$8:$U$1009,6,FALSE),"")</f>
        <v/>
      </c>
      <c r="I1853" s="104" t="str">
        <f>IFERROR(IF(D1853="","",VLOOKUP(E1853,Saldo!$P$8:$Q$1009,2,FALSE)),"")</f>
        <v/>
      </c>
      <c r="J1853" s="76"/>
      <c r="K1853" s="28" t="str">
        <f t="shared" si="28"/>
        <v/>
      </c>
    </row>
    <row r="1854" spans="1:11" ht="18.95" customHeight="1" x14ac:dyDescent="0.25">
      <c r="A1854" s="52"/>
      <c r="C1854" s="76"/>
      <c r="D1854" s="185"/>
      <c r="E1854" s="76"/>
      <c r="F1854" s="76" t="str">
        <f>IF(E1854="","",IFERROR(VLOOKUP(E1854,Cadastro!$C$9:$D$1009,2,FALSE),"PROD. NÃO ENCONTRADO"))</f>
        <v/>
      </c>
      <c r="G1854" s="94"/>
      <c r="H1854" s="69" t="str">
        <f>IFERROR(G1854*VLOOKUP(E1854,Saldo!$P$8:$U$1009,6,FALSE),"")</f>
        <v/>
      </c>
      <c r="I1854" s="104" t="str">
        <f>IFERROR(IF(D1854="","",VLOOKUP(E1854,Saldo!$P$8:$Q$1009,2,FALSE)),"")</f>
        <v/>
      </c>
      <c r="J1854" s="76"/>
      <c r="K1854" s="28" t="str">
        <f t="shared" si="28"/>
        <v/>
      </c>
    </row>
    <row r="1855" spans="1:11" ht="18.95" customHeight="1" x14ac:dyDescent="0.25">
      <c r="A1855" s="52"/>
      <c r="C1855" s="76"/>
      <c r="D1855" s="185"/>
      <c r="E1855" s="76"/>
      <c r="F1855" s="76" t="str">
        <f>IF(E1855="","",IFERROR(VLOOKUP(E1855,Cadastro!$C$9:$D$1009,2,FALSE),"PROD. NÃO ENCONTRADO"))</f>
        <v/>
      </c>
      <c r="G1855" s="94"/>
      <c r="H1855" s="69" t="str">
        <f>IFERROR(G1855*VLOOKUP(E1855,Saldo!$P$8:$U$1009,6,FALSE),"")</f>
        <v/>
      </c>
      <c r="I1855" s="104" t="str">
        <f>IFERROR(IF(D1855="","",VLOOKUP(E1855,Saldo!$P$8:$Q$1009,2,FALSE)),"")</f>
        <v/>
      </c>
      <c r="J1855" s="76"/>
      <c r="K1855" s="28" t="str">
        <f t="shared" si="28"/>
        <v/>
      </c>
    </row>
    <row r="1856" spans="1:11" ht="18.95" customHeight="1" x14ac:dyDescent="0.25">
      <c r="A1856" s="52"/>
      <c r="C1856" s="76"/>
      <c r="D1856" s="185"/>
      <c r="E1856" s="76"/>
      <c r="F1856" s="76" t="str">
        <f>IF(E1856="","",IFERROR(VLOOKUP(E1856,Cadastro!$C$9:$D$1009,2,FALSE),"PROD. NÃO ENCONTRADO"))</f>
        <v/>
      </c>
      <c r="G1856" s="94"/>
      <c r="H1856" s="69" t="str">
        <f>IFERROR(G1856*VLOOKUP(E1856,Saldo!$P$8:$U$1009,6,FALSE),"")</f>
        <v/>
      </c>
      <c r="I1856" s="104" t="str">
        <f>IFERROR(IF(D1856="","",VLOOKUP(E1856,Saldo!$P$8:$Q$1009,2,FALSE)),"")</f>
        <v/>
      </c>
      <c r="J1856" s="76"/>
      <c r="K1856" s="28" t="str">
        <f t="shared" si="28"/>
        <v/>
      </c>
    </row>
    <row r="1857" spans="1:11" ht="18.95" customHeight="1" x14ac:dyDescent="0.25">
      <c r="A1857" s="52"/>
      <c r="C1857" s="76"/>
      <c r="D1857" s="185"/>
      <c r="E1857" s="76"/>
      <c r="F1857" s="76" t="str">
        <f>IF(E1857="","",IFERROR(VLOOKUP(E1857,Cadastro!$C$9:$D$1009,2,FALSE),"PROD. NÃO ENCONTRADO"))</f>
        <v/>
      </c>
      <c r="G1857" s="94"/>
      <c r="H1857" s="69" t="str">
        <f>IFERROR(G1857*VLOOKUP(E1857,Saldo!$P$8:$U$1009,6,FALSE),"")</f>
        <v/>
      </c>
      <c r="I1857" s="104" t="str">
        <f>IFERROR(IF(D1857="","",VLOOKUP(E1857,Saldo!$P$8:$Q$1009,2,FALSE)),"")</f>
        <v/>
      </c>
      <c r="J1857" s="76"/>
      <c r="K1857" s="28" t="str">
        <f t="shared" si="28"/>
        <v/>
      </c>
    </row>
    <row r="1858" spans="1:11" ht="18.95" customHeight="1" x14ac:dyDescent="0.25">
      <c r="A1858" s="52"/>
      <c r="C1858" s="76"/>
      <c r="D1858" s="185"/>
      <c r="E1858" s="76"/>
      <c r="F1858" s="76" t="str">
        <f>IF(E1858="","",IFERROR(VLOOKUP(E1858,Cadastro!$C$9:$D$1009,2,FALSE),"PROD. NÃO ENCONTRADO"))</f>
        <v/>
      </c>
      <c r="G1858" s="94"/>
      <c r="H1858" s="69" t="str">
        <f>IFERROR(G1858*VLOOKUP(E1858,Saldo!$P$8:$U$1009,6,FALSE),"")</f>
        <v/>
      </c>
      <c r="I1858" s="104" t="str">
        <f>IFERROR(IF(D1858="","",VLOOKUP(E1858,Saldo!$P$8:$Q$1009,2,FALSE)),"")</f>
        <v/>
      </c>
      <c r="J1858" s="76"/>
      <c r="K1858" s="28" t="str">
        <f t="shared" si="28"/>
        <v/>
      </c>
    </row>
    <row r="1859" spans="1:11" ht="18.95" customHeight="1" x14ac:dyDescent="0.25">
      <c r="A1859" s="52"/>
      <c r="C1859" s="76"/>
      <c r="D1859" s="185"/>
      <c r="E1859" s="76"/>
      <c r="F1859" s="76" t="str">
        <f>IF(E1859="","",IFERROR(VLOOKUP(E1859,Cadastro!$C$9:$D$1009,2,FALSE),"PROD. NÃO ENCONTRADO"))</f>
        <v/>
      </c>
      <c r="G1859" s="94"/>
      <c r="H1859" s="69" t="str">
        <f>IFERROR(G1859*VLOOKUP(E1859,Saldo!$P$8:$U$1009,6,FALSE),"")</f>
        <v/>
      </c>
      <c r="I1859" s="104" t="str">
        <f>IFERROR(IF(D1859="","",VLOOKUP(E1859,Saldo!$P$8:$Q$1009,2,FALSE)),"")</f>
        <v/>
      </c>
      <c r="J1859" s="76"/>
      <c r="K1859" s="28" t="str">
        <f t="shared" si="28"/>
        <v/>
      </c>
    </row>
    <row r="1860" spans="1:11" ht="18.95" customHeight="1" x14ac:dyDescent="0.25">
      <c r="A1860" s="52"/>
      <c r="C1860" s="76"/>
      <c r="D1860" s="185"/>
      <c r="E1860" s="76"/>
      <c r="F1860" s="76" t="str">
        <f>IF(E1860="","",IFERROR(VLOOKUP(E1860,Cadastro!$C$9:$D$1009,2,FALSE),"PROD. NÃO ENCONTRADO"))</f>
        <v/>
      </c>
      <c r="G1860" s="94"/>
      <c r="H1860" s="69" t="str">
        <f>IFERROR(G1860*VLOOKUP(E1860,Saldo!$P$8:$U$1009,6,FALSE),"")</f>
        <v/>
      </c>
      <c r="I1860" s="104" t="str">
        <f>IFERROR(IF(D1860="","",VLOOKUP(E1860,Saldo!$P$8:$Q$1009,2,FALSE)),"")</f>
        <v/>
      </c>
      <c r="J1860" s="76"/>
      <c r="K1860" s="28" t="str">
        <f t="shared" si="28"/>
        <v/>
      </c>
    </row>
    <row r="1861" spans="1:11" ht="18.95" customHeight="1" x14ac:dyDescent="0.25">
      <c r="A1861" s="52"/>
      <c r="C1861" s="76"/>
      <c r="D1861" s="185"/>
      <c r="E1861" s="76"/>
      <c r="F1861" s="76" t="str">
        <f>IF(E1861="","",IFERROR(VLOOKUP(E1861,Cadastro!$C$9:$D$1009,2,FALSE),"PROD. NÃO ENCONTRADO"))</f>
        <v/>
      </c>
      <c r="G1861" s="94"/>
      <c r="H1861" s="69" t="str">
        <f>IFERROR(G1861*VLOOKUP(E1861,Saldo!$P$8:$U$1009,6,FALSE),"")</f>
        <v/>
      </c>
      <c r="I1861" s="104" t="str">
        <f>IFERROR(IF(D1861="","",VLOOKUP(E1861,Saldo!$P$8:$Q$1009,2,FALSE)),"")</f>
        <v/>
      </c>
      <c r="J1861" s="76"/>
      <c r="K1861" s="28" t="str">
        <f t="shared" si="28"/>
        <v/>
      </c>
    </row>
    <row r="1862" spans="1:11" ht="18.95" customHeight="1" x14ac:dyDescent="0.25">
      <c r="A1862" s="52"/>
      <c r="C1862" s="76"/>
      <c r="D1862" s="185"/>
      <c r="E1862" s="76"/>
      <c r="F1862" s="76" t="str">
        <f>IF(E1862="","",IFERROR(VLOOKUP(E1862,Cadastro!$C$9:$D$1009,2,FALSE),"PROD. NÃO ENCONTRADO"))</f>
        <v/>
      </c>
      <c r="G1862" s="94"/>
      <c r="H1862" s="69" t="str">
        <f>IFERROR(G1862*VLOOKUP(E1862,Saldo!$P$8:$U$1009,6,FALSE),"")</f>
        <v/>
      </c>
      <c r="I1862" s="104" t="str">
        <f>IFERROR(IF(D1862="","",VLOOKUP(E1862,Saldo!$P$8:$Q$1009,2,FALSE)),"")</f>
        <v/>
      </c>
      <c r="J1862" s="76"/>
      <c r="K1862" s="28" t="str">
        <f t="shared" si="28"/>
        <v/>
      </c>
    </row>
    <row r="1863" spans="1:11" ht="18.95" customHeight="1" x14ac:dyDescent="0.25">
      <c r="A1863" s="52"/>
      <c r="C1863" s="76"/>
      <c r="D1863" s="185"/>
      <c r="E1863" s="76"/>
      <c r="F1863" s="76" t="str">
        <f>IF(E1863="","",IFERROR(VLOOKUP(E1863,Cadastro!$C$9:$D$1009,2,FALSE),"PROD. NÃO ENCONTRADO"))</f>
        <v/>
      </c>
      <c r="G1863" s="94"/>
      <c r="H1863" s="69" t="str">
        <f>IFERROR(G1863*VLOOKUP(E1863,Saldo!$P$8:$U$1009,6,FALSE),"")</f>
        <v/>
      </c>
      <c r="I1863" s="104" t="str">
        <f>IFERROR(IF(D1863="","",VLOOKUP(E1863,Saldo!$P$8:$Q$1009,2,FALSE)),"")</f>
        <v/>
      </c>
      <c r="J1863" s="76"/>
      <c r="K1863" s="28" t="str">
        <f t="shared" si="28"/>
        <v/>
      </c>
    </row>
    <row r="1864" spans="1:11" ht="18.95" customHeight="1" x14ac:dyDescent="0.25">
      <c r="A1864" s="52"/>
      <c r="C1864" s="76"/>
      <c r="D1864" s="185"/>
      <c r="E1864" s="76"/>
      <c r="F1864" s="76" t="str">
        <f>IF(E1864="","",IFERROR(VLOOKUP(E1864,Cadastro!$C$9:$D$1009,2,FALSE),"PROD. NÃO ENCONTRADO"))</f>
        <v/>
      </c>
      <c r="G1864" s="94"/>
      <c r="H1864" s="69" t="str">
        <f>IFERROR(G1864*VLOOKUP(E1864,Saldo!$P$8:$U$1009,6,FALSE),"")</f>
        <v/>
      </c>
      <c r="I1864" s="104" t="str">
        <f>IFERROR(IF(D1864="","",VLOOKUP(E1864,Saldo!$P$8:$Q$1009,2,FALSE)),"")</f>
        <v/>
      </c>
      <c r="J1864" s="76"/>
      <c r="K1864" s="28" t="str">
        <f t="shared" si="28"/>
        <v/>
      </c>
    </row>
    <row r="1865" spans="1:11" ht="18.95" customHeight="1" x14ac:dyDescent="0.25">
      <c r="A1865" s="52"/>
      <c r="C1865" s="76"/>
      <c r="D1865" s="185"/>
      <c r="E1865" s="76"/>
      <c r="F1865" s="76" t="str">
        <f>IF(E1865="","",IFERROR(VLOOKUP(E1865,Cadastro!$C$9:$D$1009,2,FALSE),"PROD. NÃO ENCONTRADO"))</f>
        <v/>
      </c>
      <c r="G1865" s="94"/>
      <c r="H1865" s="69" t="str">
        <f>IFERROR(G1865*VLOOKUP(E1865,Saldo!$P$8:$U$1009,6,FALSE),"")</f>
        <v/>
      </c>
      <c r="I1865" s="104" t="str">
        <f>IFERROR(IF(D1865="","",VLOOKUP(E1865,Saldo!$P$8:$Q$1009,2,FALSE)),"")</f>
        <v/>
      </c>
      <c r="J1865" s="76"/>
      <c r="K1865" s="28" t="str">
        <f t="shared" si="28"/>
        <v/>
      </c>
    </row>
    <row r="1866" spans="1:11" ht="18.95" customHeight="1" x14ac:dyDescent="0.25">
      <c r="A1866" s="52"/>
      <c r="C1866" s="76"/>
      <c r="D1866" s="185"/>
      <c r="E1866" s="76"/>
      <c r="F1866" s="76" t="str">
        <f>IF(E1866="","",IFERROR(VLOOKUP(E1866,Cadastro!$C$9:$D$1009,2,FALSE),"PROD. NÃO ENCONTRADO"))</f>
        <v/>
      </c>
      <c r="G1866" s="94"/>
      <c r="H1866" s="69" t="str">
        <f>IFERROR(G1866*VLOOKUP(E1866,Saldo!$P$8:$U$1009,6,FALSE),"")</f>
        <v/>
      </c>
      <c r="I1866" s="104" t="str">
        <f>IFERROR(IF(D1866="","",VLOOKUP(E1866,Saldo!$P$8:$Q$1009,2,FALSE)),"")</f>
        <v/>
      </c>
      <c r="J1866" s="76"/>
      <c r="K1866" s="28" t="str">
        <f t="shared" ref="K1866:K1929" si="29">IF(D1866="","",MONTH(D1866))</f>
        <v/>
      </c>
    </row>
    <row r="1867" spans="1:11" ht="18.95" customHeight="1" x14ac:dyDescent="0.25">
      <c r="A1867" s="52"/>
      <c r="C1867" s="76"/>
      <c r="D1867" s="185"/>
      <c r="E1867" s="76"/>
      <c r="F1867" s="76" t="str">
        <f>IF(E1867="","",IFERROR(VLOOKUP(E1867,Cadastro!$C$9:$D$1009,2,FALSE),"PROD. NÃO ENCONTRADO"))</f>
        <v/>
      </c>
      <c r="G1867" s="94"/>
      <c r="H1867" s="69" t="str">
        <f>IFERROR(G1867*VLOOKUP(E1867,Saldo!$P$8:$U$1009,6,FALSE),"")</f>
        <v/>
      </c>
      <c r="I1867" s="104" t="str">
        <f>IFERROR(IF(D1867="","",VLOOKUP(E1867,Saldo!$P$8:$Q$1009,2,FALSE)),"")</f>
        <v/>
      </c>
      <c r="J1867" s="76"/>
      <c r="K1867" s="28" t="str">
        <f t="shared" si="29"/>
        <v/>
      </c>
    </row>
    <row r="1868" spans="1:11" ht="18.95" customHeight="1" x14ac:dyDescent="0.25">
      <c r="A1868" s="52"/>
      <c r="C1868" s="76"/>
      <c r="D1868" s="185"/>
      <c r="E1868" s="76"/>
      <c r="F1868" s="76" t="str">
        <f>IF(E1868="","",IFERROR(VLOOKUP(E1868,Cadastro!$C$9:$D$1009,2,FALSE),"PROD. NÃO ENCONTRADO"))</f>
        <v/>
      </c>
      <c r="G1868" s="94"/>
      <c r="H1868" s="69" t="str">
        <f>IFERROR(G1868*VLOOKUP(E1868,Saldo!$P$8:$U$1009,6,FALSE),"")</f>
        <v/>
      </c>
      <c r="I1868" s="104" t="str">
        <f>IFERROR(IF(D1868="","",VLOOKUP(E1868,Saldo!$P$8:$Q$1009,2,FALSE)),"")</f>
        <v/>
      </c>
      <c r="J1868" s="76"/>
      <c r="K1868" s="28" t="str">
        <f t="shared" si="29"/>
        <v/>
      </c>
    </row>
    <row r="1869" spans="1:11" ht="18.95" customHeight="1" x14ac:dyDescent="0.25">
      <c r="A1869" s="52"/>
      <c r="C1869" s="76"/>
      <c r="D1869" s="185"/>
      <c r="E1869" s="76"/>
      <c r="F1869" s="76" t="str">
        <f>IF(E1869="","",IFERROR(VLOOKUP(E1869,Cadastro!$C$9:$D$1009,2,FALSE),"PROD. NÃO ENCONTRADO"))</f>
        <v/>
      </c>
      <c r="G1869" s="94"/>
      <c r="H1869" s="69" t="str">
        <f>IFERROR(G1869*VLOOKUP(E1869,Saldo!$P$8:$U$1009,6,FALSE),"")</f>
        <v/>
      </c>
      <c r="I1869" s="104" t="str">
        <f>IFERROR(IF(D1869="","",VLOOKUP(E1869,Saldo!$P$8:$Q$1009,2,FALSE)),"")</f>
        <v/>
      </c>
      <c r="J1869" s="76"/>
      <c r="K1869" s="28" t="str">
        <f t="shared" si="29"/>
        <v/>
      </c>
    </row>
    <row r="1870" spans="1:11" ht="18.95" customHeight="1" x14ac:dyDescent="0.25">
      <c r="A1870" s="52"/>
      <c r="C1870" s="76"/>
      <c r="D1870" s="185"/>
      <c r="E1870" s="76"/>
      <c r="F1870" s="76" t="str">
        <f>IF(E1870="","",IFERROR(VLOOKUP(E1870,Cadastro!$C$9:$D$1009,2,FALSE),"PROD. NÃO ENCONTRADO"))</f>
        <v/>
      </c>
      <c r="G1870" s="94"/>
      <c r="H1870" s="69" t="str">
        <f>IFERROR(G1870*VLOOKUP(E1870,Saldo!$P$8:$U$1009,6,FALSE),"")</f>
        <v/>
      </c>
      <c r="I1870" s="104" t="str">
        <f>IFERROR(IF(D1870="","",VLOOKUP(E1870,Saldo!$P$8:$Q$1009,2,FALSE)),"")</f>
        <v/>
      </c>
      <c r="J1870" s="76"/>
      <c r="K1870" s="28" t="str">
        <f t="shared" si="29"/>
        <v/>
      </c>
    </row>
    <row r="1871" spans="1:11" ht="18.95" customHeight="1" x14ac:dyDescent="0.25">
      <c r="A1871" s="52"/>
      <c r="C1871" s="76"/>
      <c r="D1871" s="185"/>
      <c r="E1871" s="76"/>
      <c r="F1871" s="76" t="str">
        <f>IF(E1871="","",IFERROR(VLOOKUP(E1871,Cadastro!$C$9:$D$1009,2,FALSE),"PROD. NÃO ENCONTRADO"))</f>
        <v/>
      </c>
      <c r="G1871" s="94"/>
      <c r="H1871" s="69" t="str">
        <f>IFERROR(G1871*VLOOKUP(E1871,Saldo!$P$8:$U$1009,6,FALSE),"")</f>
        <v/>
      </c>
      <c r="I1871" s="104" t="str">
        <f>IFERROR(IF(D1871="","",VLOOKUP(E1871,Saldo!$P$8:$Q$1009,2,FALSE)),"")</f>
        <v/>
      </c>
      <c r="J1871" s="76"/>
      <c r="K1871" s="28" t="str">
        <f t="shared" si="29"/>
        <v/>
      </c>
    </row>
    <row r="1872" spans="1:11" ht="18.95" customHeight="1" x14ac:dyDescent="0.25">
      <c r="A1872" s="52"/>
      <c r="C1872" s="76"/>
      <c r="D1872" s="185"/>
      <c r="E1872" s="76"/>
      <c r="F1872" s="76" t="str">
        <f>IF(E1872="","",IFERROR(VLOOKUP(E1872,Cadastro!$C$9:$D$1009,2,FALSE),"PROD. NÃO ENCONTRADO"))</f>
        <v/>
      </c>
      <c r="G1872" s="94"/>
      <c r="H1872" s="69" t="str">
        <f>IFERROR(G1872*VLOOKUP(E1872,Saldo!$P$8:$U$1009,6,FALSE),"")</f>
        <v/>
      </c>
      <c r="I1872" s="104" t="str">
        <f>IFERROR(IF(D1872="","",VLOOKUP(E1872,Saldo!$P$8:$Q$1009,2,FALSE)),"")</f>
        <v/>
      </c>
      <c r="J1872" s="76"/>
      <c r="K1872" s="28" t="str">
        <f t="shared" si="29"/>
        <v/>
      </c>
    </row>
    <row r="1873" spans="1:11" ht="18.95" customHeight="1" x14ac:dyDescent="0.25">
      <c r="A1873" s="52"/>
      <c r="C1873" s="76"/>
      <c r="D1873" s="185"/>
      <c r="E1873" s="76"/>
      <c r="F1873" s="76" t="str">
        <f>IF(E1873="","",IFERROR(VLOOKUP(E1873,Cadastro!$C$9:$D$1009,2,FALSE),"PROD. NÃO ENCONTRADO"))</f>
        <v/>
      </c>
      <c r="G1873" s="94"/>
      <c r="H1873" s="69" t="str">
        <f>IFERROR(G1873*VLOOKUP(E1873,Saldo!$P$8:$U$1009,6,FALSE),"")</f>
        <v/>
      </c>
      <c r="I1873" s="104" t="str">
        <f>IFERROR(IF(D1873="","",VLOOKUP(E1873,Saldo!$P$8:$Q$1009,2,FALSE)),"")</f>
        <v/>
      </c>
      <c r="J1873" s="76"/>
      <c r="K1873" s="28" t="str">
        <f t="shared" si="29"/>
        <v/>
      </c>
    </row>
    <row r="1874" spans="1:11" ht="18.95" customHeight="1" x14ac:dyDescent="0.25">
      <c r="A1874" s="52"/>
      <c r="C1874" s="76"/>
      <c r="D1874" s="185"/>
      <c r="E1874" s="76"/>
      <c r="F1874" s="76" t="str">
        <f>IF(E1874="","",IFERROR(VLOOKUP(E1874,Cadastro!$C$9:$D$1009,2,FALSE),"PROD. NÃO ENCONTRADO"))</f>
        <v/>
      </c>
      <c r="G1874" s="94"/>
      <c r="H1874" s="69" t="str">
        <f>IFERROR(G1874*VLOOKUP(E1874,Saldo!$P$8:$U$1009,6,FALSE),"")</f>
        <v/>
      </c>
      <c r="I1874" s="104" t="str">
        <f>IFERROR(IF(D1874="","",VLOOKUP(E1874,Saldo!$P$8:$Q$1009,2,FALSE)),"")</f>
        <v/>
      </c>
      <c r="J1874" s="76"/>
      <c r="K1874" s="28" t="str">
        <f t="shared" si="29"/>
        <v/>
      </c>
    </row>
    <row r="1875" spans="1:11" ht="18.95" customHeight="1" x14ac:dyDescent="0.25">
      <c r="A1875" s="52"/>
      <c r="C1875" s="76"/>
      <c r="D1875" s="185"/>
      <c r="E1875" s="76"/>
      <c r="F1875" s="76" t="str">
        <f>IF(E1875="","",IFERROR(VLOOKUP(E1875,Cadastro!$C$9:$D$1009,2,FALSE),"PROD. NÃO ENCONTRADO"))</f>
        <v/>
      </c>
      <c r="G1875" s="94"/>
      <c r="H1875" s="69" t="str">
        <f>IFERROR(G1875*VLOOKUP(E1875,Saldo!$P$8:$U$1009,6,FALSE),"")</f>
        <v/>
      </c>
      <c r="I1875" s="104" t="str">
        <f>IFERROR(IF(D1875="","",VLOOKUP(E1875,Saldo!$P$8:$Q$1009,2,FALSE)),"")</f>
        <v/>
      </c>
      <c r="J1875" s="76"/>
      <c r="K1875" s="28" t="str">
        <f t="shared" si="29"/>
        <v/>
      </c>
    </row>
    <row r="1876" spans="1:11" ht="18.95" customHeight="1" x14ac:dyDescent="0.25">
      <c r="A1876" s="52"/>
      <c r="C1876" s="76"/>
      <c r="D1876" s="185"/>
      <c r="E1876" s="76"/>
      <c r="F1876" s="76" t="str">
        <f>IF(E1876="","",IFERROR(VLOOKUP(E1876,Cadastro!$C$9:$D$1009,2,FALSE),"PROD. NÃO ENCONTRADO"))</f>
        <v/>
      </c>
      <c r="G1876" s="94"/>
      <c r="H1876" s="69" t="str">
        <f>IFERROR(G1876*VLOOKUP(E1876,Saldo!$P$8:$U$1009,6,FALSE),"")</f>
        <v/>
      </c>
      <c r="I1876" s="104" t="str">
        <f>IFERROR(IF(D1876="","",VLOOKUP(E1876,Saldo!$P$8:$Q$1009,2,FALSE)),"")</f>
        <v/>
      </c>
      <c r="J1876" s="76"/>
      <c r="K1876" s="28" t="str">
        <f t="shared" si="29"/>
        <v/>
      </c>
    </row>
    <row r="1877" spans="1:11" ht="18.95" customHeight="1" x14ac:dyDescent="0.25">
      <c r="A1877" s="52"/>
      <c r="C1877" s="76"/>
      <c r="D1877" s="185"/>
      <c r="E1877" s="76"/>
      <c r="F1877" s="76" t="str">
        <f>IF(E1877="","",IFERROR(VLOOKUP(E1877,Cadastro!$C$9:$D$1009,2,FALSE),"PROD. NÃO ENCONTRADO"))</f>
        <v/>
      </c>
      <c r="G1877" s="94"/>
      <c r="H1877" s="69" t="str">
        <f>IFERROR(G1877*VLOOKUP(E1877,Saldo!$P$8:$U$1009,6,FALSE),"")</f>
        <v/>
      </c>
      <c r="I1877" s="104" t="str">
        <f>IFERROR(IF(D1877="","",VLOOKUP(E1877,Saldo!$P$8:$Q$1009,2,FALSE)),"")</f>
        <v/>
      </c>
      <c r="J1877" s="76"/>
      <c r="K1877" s="28" t="str">
        <f t="shared" si="29"/>
        <v/>
      </c>
    </row>
    <row r="1878" spans="1:11" ht="18.95" customHeight="1" x14ac:dyDescent="0.25">
      <c r="A1878" s="52"/>
      <c r="C1878" s="76"/>
      <c r="D1878" s="185"/>
      <c r="E1878" s="76"/>
      <c r="F1878" s="76" t="str">
        <f>IF(E1878="","",IFERROR(VLOOKUP(E1878,Cadastro!$C$9:$D$1009,2,FALSE),"PROD. NÃO ENCONTRADO"))</f>
        <v/>
      </c>
      <c r="G1878" s="94"/>
      <c r="H1878" s="69" t="str">
        <f>IFERROR(G1878*VLOOKUP(E1878,Saldo!$P$8:$U$1009,6,FALSE),"")</f>
        <v/>
      </c>
      <c r="I1878" s="104" t="str">
        <f>IFERROR(IF(D1878="","",VLOOKUP(E1878,Saldo!$P$8:$Q$1009,2,FALSE)),"")</f>
        <v/>
      </c>
      <c r="J1878" s="76"/>
      <c r="K1878" s="28" t="str">
        <f t="shared" si="29"/>
        <v/>
      </c>
    </row>
    <row r="1879" spans="1:11" ht="18.95" customHeight="1" x14ac:dyDescent="0.25">
      <c r="A1879" s="52"/>
      <c r="C1879" s="76"/>
      <c r="D1879" s="185"/>
      <c r="E1879" s="76"/>
      <c r="F1879" s="76" t="str">
        <f>IF(E1879="","",IFERROR(VLOOKUP(E1879,Cadastro!$C$9:$D$1009,2,FALSE),"PROD. NÃO ENCONTRADO"))</f>
        <v/>
      </c>
      <c r="G1879" s="94"/>
      <c r="H1879" s="69" t="str">
        <f>IFERROR(G1879*VLOOKUP(E1879,Saldo!$P$8:$U$1009,6,FALSE),"")</f>
        <v/>
      </c>
      <c r="I1879" s="104" t="str">
        <f>IFERROR(IF(D1879="","",VLOOKUP(E1879,Saldo!$P$8:$Q$1009,2,FALSE)),"")</f>
        <v/>
      </c>
      <c r="J1879" s="76"/>
      <c r="K1879" s="28" t="str">
        <f t="shared" si="29"/>
        <v/>
      </c>
    </row>
    <row r="1880" spans="1:11" ht="18.95" customHeight="1" x14ac:dyDescent="0.25">
      <c r="A1880" s="52"/>
      <c r="C1880" s="76"/>
      <c r="D1880" s="185"/>
      <c r="E1880" s="76"/>
      <c r="F1880" s="76" t="str">
        <f>IF(E1880="","",IFERROR(VLOOKUP(E1880,Cadastro!$C$9:$D$1009,2,FALSE),"PROD. NÃO ENCONTRADO"))</f>
        <v/>
      </c>
      <c r="G1880" s="94"/>
      <c r="H1880" s="69" t="str">
        <f>IFERROR(G1880*VLOOKUP(E1880,Saldo!$P$8:$U$1009,6,FALSE),"")</f>
        <v/>
      </c>
      <c r="I1880" s="104" t="str">
        <f>IFERROR(IF(D1880="","",VLOOKUP(E1880,Saldo!$P$8:$Q$1009,2,FALSE)),"")</f>
        <v/>
      </c>
      <c r="J1880" s="76"/>
      <c r="K1880" s="28" t="str">
        <f t="shared" si="29"/>
        <v/>
      </c>
    </row>
    <row r="1881" spans="1:11" ht="18.95" customHeight="1" x14ac:dyDescent="0.25">
      <c r="A1881" s="52"/>
      <c r="C1881" s="76"/>
      <c r="D1881" s="185"/>
      <c r="E1881" s="76"/>
      <c r="F1881" s="76" t="str">
        <f>IF(E1881="","",IFERROR(VLOOKUP(E1881,Cadastro!$C$9:$D$1009,2,FALSE),"PROD. NÃO ENCONTRADO"))</f>
        <v/>
      </c>
      <c r="G1881" s="94"/>
      <c r="H1881" s="69" t="str">
        <f>IFERROR(G1881*VLOOKUP(E1881,Saldo!$P$8:$U$1009,6,FALSE),"")</f>
        <v/>
      </c>
      <c r="I1881" s="104" t="str">
        <f>IFERROR(IF(D1881="","",VLOOKUP(E1881,Saldo!$P$8:$Q$1009,2,FALSE)),"")</f>
        <v/>
      </c>
      <c r="J1881" s="76"/>
      <c r="K1881" s="28" t="str">
        <f t="shared" si="29"/>
        <v/>
      </c>
    </row>
    <row r="1882" spans="1:11" ht="18.95" customHeight="1" x14ac:dyDescent="0.25">
      <c r="A1882" s="52"/>
      <c r="C1882" s="76"/>
      <c r="D1882" s="185"/>
      <c r="E1882" s="76"/>
      <c r="F1882" s="76" t="str">
        <f>IF(E1882="","",IFERROR(VLOOKUP(E1882,Cadastro!$C$9:$D$1009,2,FALSE),"PROD. NÃO ENCONTRADO"))</f>
        <v/>
      </c>
      <c r="G1882" s="94"/>
      <c r="H1882" s="69" t="str">
        <f>IFERROR(G1882*VLOOKUP(E1882,Saldo!$P$8:$U$1009,6,FALSE),"")</f>
        <v/>
      </c>
      <c r="I1882" s="104" t="str">
        <f>IFERROR(IF(D1882="","",VLOOKUP(E1882,Saldo!$P$8:$Q$1009,2,FALSE)),"")</f>
        <v/>
      </c>
      <c r="J1882" s="76"/>
      <c r="K1882" s="28" t="str">
        <f t="shared" si="29"/>
        <v/>
      </c>
    </row>
    <row r="1883" spans="1:11" ht="18.95" customHeight="1" x14ac:dyDescent="0.25">
      <c r="A1883" s="52"/>
      <c r="C1883" s="76"/>
      <c r="D1883" s="185"/>
      <c r="E1883" s="76"/>
      <c r="F1883" s="76" t="str">
        <f>IF(E1883="","",IFERROR(VLOOKUP(E1883,Cadastro!$C$9:$D$1009,2,FALSE),"PROD. NÃO ENCONTRADO"))</f>
        <v/>
      </c>
      <c r="G1883" s="94"/>
      <c r="H1883" s="69" t="str">
        <f>IFERROR(G1883*VLOOKUP(E1883,Saldo!$P$8:$U$1009,6,FALSE),"")</f>
        <v/>
      </c>
      <c r="I1883" s="104" t="str">
        <f>IFERROR(IF(D1883="","",VLOOKUP(E1883,Saldo!$P$8:$Q$1009,2,FALSE)),"")</f>
        <v/>
      </c>
      <c r="J1883" s="76"/>
      <c r="K1883" s="28" t="str">
        <f t="shared" si="29"/>
        <v/>
      </c>
    </row>
    <row r="1884" spans="1:11" ht="18.95" customHeight="1" x14ac:dyDescent="0.25">
      <c r="A1884" s="52"/>
      <c r="C1884" s="76"/>
      <c r="D1884" s="185"/>
      <c r="E1884" s="76"/>
      <c r="F1884" s="76" t="str">
        <f>IF(E1884="","",IFERROR(VLOOKUP(E1884,Cadastro!$C$9:$D$1009,2,FALSE),"PROD. NÃO ENCONTRADO"))</f>
        <v/>
      </c>
      <c r="G1884" s="94"/>
      <c r="H1884" s="69" t="str">
        <f>IFERROR(G1884*VLOOKUP(E1884,Saldo!$P$8:$U$1009,6,FALSE),"")</f>
        <v/>
      </c>
      <c r="I1884" s="104" t="str">
        <f>IFERROR(IF(D1884="","",VLOOKUP(E1884,Saldo!$P$8:$Q$1009,2,FALSE)),"")</f>
        <v/>
      </c>
      <c r="J1884" s="76"/>
      <c r="K1884" s="28" t="str">
        <f t="shared" si="29"/>
        <v/>
      </c>
    </row>
    <row r="1885" spans="1:11" ht="18.95" customHeight="1" x14ac:dyDescent="0.25">
      <c r="A1885" s="52"/>
      <c r="C1885" s="76"/>
      <c r="D1885" s="185"/>
      <c r="E1885" s="76"/>
      <c r="F1885" s="76" t="str">
        <f>IF(E1885="","",IFERROR(VLOOKUP(E1885,Cadastro!$C$9:$D$1009,2,FALSE),"PROD. NÃO ENCONTRADO"))</f>
        <v/>
      </c>
      <c r="G1885" s="94"/>
      <c r="H1885" s="69" t="str">
        <f>IFERROR(G1885*VLOOKUP(E1885,Saldo!$P$8:$U$1009,6,FALSE),"")</f>
        <v/>
      </c>
      <c r="I1885" s="104" t="str">
        <f>IFERROR(IF(D1885="","",VLOOKUP(E1885,Saldo!$P$8:$Q$1009,2,FALSE)),"")</f>
        <v/>
      </c>
      <c r="J1885" s="76"/>
      <c r="K1885" s="28" t="str">
        <f t="shared" si="29"/>
        <v/>
      </c>
    </row>
    <row r="1886" spans="1:11" ht="18.95" customHeight="1" x14ac:dyDescent="0.25">
      <c r="A1886" s="52"/>
      <c r="C1886" s="76"/>
      <c r="D1886" s="185"/>
      <c r="E1886" s="76"/>
      <c r="F1886" s="76" t="str">
        <f>IF(E1886="","",IFERROR(VLOOKUP(E1886,Cadastro!$C$9:$D$1009,2,FALSE),"PROD. NÃO ENCONTRADO"))</f>
        <v/>
      </c>
      <c r="G1886" s="94"/>
      <c r="H1886" s="69" t="str">
        <f>IFERROR(G1886*VLOOKUP(E1886,Saldo!$P$8:$U$1009,6,FALSE),"")</f>
        <v/>
      </c>
      <c r="I1886" s="104" t="str">
        <f>IFERROR(IF(D1886="","",VLOOKUP(E1886,Saldo!$P$8:$Q$1009,2,FALSE)),"")</f>
        <v/>
      </c>
      <c r="J1886" s="76"/>
      <c r="K1886" s="28" t="str">
        <f t="shared" si="29"/>
        <v/>
      </c>
    </row>
    <row r="1887" spans="1:11" ht="18.95" customHeight="1" x14ac:dyDescent="0.25">
      <c r="A1887" s="52"/>
      <c r="C1887" s="76"/>
      <c r="D1887" s="185"/>
      <c r="E1887" s="76"/>
      <c r="F1887" s="76" t="str">
        <f>IF(E1887="","",IFERROR(VLOOKUP(E1887,Cadastro!$C$9:$D$1009,2,FALSE),"PROD. NÃO ENCONTRADO"))</f>
        <v/>
      </c>
      <c r="G1887" s="94"/>
      <c r="H1887" s="69" t="str">
        <f>IFERROR(G1887*VLOOKUP(E1887,Saldo!$P$8:$U$1009,6,FALSE),"")</f>
        <v/>
      </c>
      <c r="I1887" s="104" t="str">
        <f>IFERROR(IF(D1887="","",VLOOKUP(E1887,Saldo!$P$8:$Q$1009,2,FALSE)),"")</f>
        <v/>
      </c>
      <c r="J1887" s="76"/>
      <c r="K1887" s="28" t="str">
        <f t="shared" si="29"/>
        <v/>
      </c>
    </row>
    <row r="1888" spans="1:11" ht="18.95" customHeight="1" x14ac:dyDescent="0.25">
      <c r="A1888" s="52"/>
      <c r="C1888" s="76"/>
      <c r="D1888" s="185"/>
      <c r="E1888" s="76"/>
      <c r="F1888" s="76" t="str">
        <f>IF(E1888="","",IFERROR(VLOOKUP(E1888,Cadastro!$C$9:$D$1009,2,FALSE),"PROD. NÃO ENCONTRADO"))</f>
        <v/>
      </c>
      <c r="G1888" s="94"/>
      <c r="H1888" s="69" t="str">
        <f>IFERROR(G1888*VLOOKUP(E1888,Saldo!$P$8:$U$1009,6,FALSE),"")</f>
        <v/>
      </c>
      <c r="I1888" s="104" t="str">
        <f>IFERROR(IF(D1888="","",VLOOKUP(E1888,Saldo!$P$8:$Q$1009,2,FALSE)),"")</f>
        <v/>
      </c>
      <c r="J1888" s="76"/>
      <c r="K1888" s="28" t="str">
        <f t="shared" si="29"/>
        <v/>
      </c>
    </row>
    <row r="1889" spans="1:11" ht="18.95" customHeight="1" x14ac:dyDescent="0.25">
      <c r="A1889" s="52"/>
      <c r="C1889" s="76"/>
      <c r="D1889" s="185"/>
      <c r="E1889" s="76"/>
      <c r="F1889" s="76" t="str">
        <f>IF(E1889="","",IFERROR(VLOOKUP(E1889,Cadastro!$C$9:$D$1009,2,FALSE),"PROD. NÃO ENCONTRADO"))</f>
        <v/>
      </c>
      <c r="G1889" s="94"/>
      <c r="H1889" s="69" t="str">
        <f>IFERROR(G1889*VLOOKUP(E1889,Saldo!$P$8:$U$1009,6,FALSE),"")</f>
        <v/>
      </c>
      <c r="I1889" s="104" t="str">
        <f>IFERROR(IF(D1889="","",VLOOKUP(E1889,Saldo!$P$8:$Q$1009,2,FALSE)),"")</f>
        <v/>
      </c>
      <c r="J1889" s="76"/>
      <c r="K1889" s="28" t="str">
        <f t="shared" si="29"/>
        <v/>
      </c>
    </row>
    <row r="1890" spans="1:11" ht="18.95" customHeight="1" x14ac:dyDescent="0.25">
      <c r="A1890" s="52"/>
      <c r="C1890" s="76"/>
      <c r="D1890" s="185"/>
      <c r="E1890" s="76"/>
      <c r="F1890" s="76" t="str">
        <f>IF(E1890="","",IFERROR(VLOOKUP(E1890,Cadastro!$C$9:$D$1009,2,FALSE),"PROD. NÃO ENCONTRADO"))</f>
        <v/>
      </c>
      <c r="G1890" s="94"/>
      <c r="H1890" s="69" t="str">
        <f>IFERROR(G1890*VLOOKUP(E1890,Saldo!$P$8:$U$1009,6,FALSE),"")</f>
        <v/>
      </c>
      <c r="I1890" s="104" t="str">
        <f>IFERROR(IF(D1890="","",VLOOKUP(E1890,Saldo!$P$8:$Q$1009,2,FALSE)),"")</f>
        <v/>
      </c>
      <c r="J1890" s="76"/>
      <c r="K1890" s="28" t="str">
        <f t="shared" si="29"/>
        <v/>
      </c>
    </row>
    <row r="1891" spans="1:11" ht="18.95" customHeight="1" x14ac:dyDescent="0.25">
      <c r="A1891" s="52"/>
      <c r="C1891" s="76"/>
      <c r="D1891" s="185"/>
      <c r="E1891" s="76"/>
      <c r="F1891" s="76" t="str">
        <f>IF(E1891="","",IFERROR(VLOOKUP(E1891,Cadastro!$C$9:$D$1009,2,FALSE),"PROD. NÃO ENCONTRADO"))</f>
        <v/>
      </c>
      <c r="G1891" s="94"/>
      <c r="H1891" s="69" t="str">
        <f>IFERROR(G1891*VLOOKUP(E1891,Saldo!$P$8:$U$1009,6,FALSE),"")</f>
        <v/>
      </c>
      <c r="I1891" s="104" t="str">
        <f>IFERROR(IF(D1891="","",VLOOKUP(E1891,Saldo!$P$8:$Q$1009,2,FALSE)),"")</f>
        <v/>
      </c>
      <c r="J1891" s="76"/>
      <c r="K1891" s="28" t="str">
        <f t="shared" si="29"/>
        <v/>
      </c>
    </row>
    <row r="1892" spans="1:11" ht="18.95" customHeight="1" x14ac:dyDescent="0.25">
      <c r="A1892" s="52"/>
      <c r="C1892" s="76"/>
      <c r="D1892" s="185"/>
      <c r="E1892" s="76"/>
      <c r="F1892" s="76" t="str">
        <f>IF(E1892="","",IFERROR(VLOOKUP(E1892,Cadastro!$C$9:$D$1009,2,FALSE),"PROD. NÃO ENCONTRADO"))</f>
        <v/>
      </c>
      <c r="G1892" s="94"/>
      <c r="H1892" s="69" t="str">
        <f>IFERROR(G1892*VLOOKUP(E1892,Saldo!$P$8:$U$1009,6,FALSE),"")</f>
        <v/>
      </c>
      <c r="I1892" s="104" t="str">
        <f>IFERROR(IF(D1892="","",VLOOKUP(E1892,Saldo!$P$8:$Q$1009,2,FALSE)),"")</f>
        <v/>
      </c>
      <c r="J1892" s="76"/>
      <c r="K1892" s="28" t="str">
        <f t="shared" si="29"/>
        <v/>
      </c>
    </row>
    <row r="1893" spans="1:11" ht="18.95" customHeight="1" x14ac:dyDescent="0.25">
      <c r="A1893" s="52"/>
      <c r="C1893" s="76"/>
      <c r="D1893" s="185"/>
      <c r="E1893" s="76"/>
      <c r="F1893" s="76" t="str">
        <f>IF(E1893="","",IFERROR(VLOOKUP(E1893,Cadastro!$C$9:$D$1009,2,FALSE),"PROD. NÃO ENCONTRADO"))</f>
        <v/>
      </c>
      <c r="G1893" s="94"/>
      <c r="H1893" s="69" t="str">
        <f>IFERROR(G1893*VLOOKUP(E1893,Saldo!$P$8:$U$1009,6,FALSE),"")</f>
        <v/>
      </c>
      <c r="I1893" s="104" t="str">
        <f>IFERROR(IF(D1893="","",VLOOKUP(E1893,Saldo!$P$8:$Q$1009,2,FALSE)),"")</f>
        <v/>
      </c>
      <c r="J1893" s="76"/>
      <c r="K1893" s="28" t="str">
        <f t="shared" si="29"/>
        <v/>
      </c>
    </row>
    <row r="1894" spans="1:11" ht="18.95" customHeight="1" x14ac:dyDescent="0.25">
      <c r="A1894" s="52"/>
      <c r="C1894" s="76"/>
      <c r="D1894" s="185"/>
      <c r="E1894" s="76"/>
      <c r="F1894" s="76" t="str">
        <f>IF(E1894="","",IFERROR(VLOOKUP(E1894,Cadastro!$C$9:$D$1009,2,FALSE),"PROD. NÃO ENCONTRADO"))</f>
        <v/>
      </c>
      <c r="G1894" s="94"/>
      <c r="H1894" s="69" t="str">
        <f>IFERROR(G1894*VLOOKUP(E1894,Saldo!$P$8:$U$1009,6,FALSE),"")</f>
        <v/>
      </c>
      <c r="I1894" s="104" t="str">
        <f>IFERROR(IF(D1894="","",VLOOKUP(E1894,Saldo!$P$8:$Q$1009,2,FALSE)),"")</f>
        <v/>
      </c>
      <c r="J1894" s="76"/>
      <c r="K1894" s="28" t="str">
        <f t="shared" si="29"/>
        <v/>
      </c>
    </row>
    <row r="1895" spans="1:11" ht="18.95" customHeight="1" x14ac:dyDescent="0.25">
      <c r="A1895" s="52"/>
      <c r="C1895" s="76"/>
      <c r="D1895" s="185"/>
      <c r="E1895" s="76"/>
      <c r="F1895" s="76" t="str">
        <f>IF(E1895="","",IFERROR(VLOOKUP(E1895,Cadastro!$C$9:$D$1009,2,FALSE),"PROD. NÃO ENCONTRADO"))</f>
        <v/>
      </c>
      <c r="G1895" s="94"/>
      <c r="H1895" s="69" t="str">
        <f>IFERROR(G1895*VLOOKUP(E1895,Saldo!$P$8:$U$1009,6,FALSE),"")</f>
        <v/>
      </c>
      <c r="I1895" s="104" t="str">
        <f>IFERROR(IF(D1895="","",VLOOKUP(E1895,Saldo!$P$8:$Q$1009,2,FALSE)),"")</f>
        <v/>
      </c>
      <c r="J1895" s="76"/>
      <c r="K1895" s="28" t="str">
        <f t="shared" si="29"/>
        <v/>
      </c>
    </row>
    <row r="1896" spans="1:11" ht="18.95" customHeight="1" x14ac:dyDescent="0.25">
      <c r="A1896" s="52"/>
      <c r="C1896" s="76"/>
      <c r="D1896" s="185"/>
      <c r="E1896" s="76"/>
      <c r="F1896" s="76" t="str">
        <f>IF(E1896="","",IFERROR(VLOOKUP(E1896,Cadastro!$C$9:$D$1009,2,FALSE),"PROD. NÃO ENCONTRADO"))</f>
        <v/>
      </c>
      <c r="G1896" s="94"/>
      <c r="H1896" s="69" t="str">
        <f>IFERROR(G1896*VLOOKUP(E1896,Saldo!$P$8:$U$1009,6,FALSE),"")</f>
        <v/>
      </c>
      <c r="I1896" s="104" t="str">
        <f>IFERROR(IF(D1896="","",VLOOKUP(E1896,Saldo!$P$8:$Q$1009,2,FALSE)),"")</f>
        <v/>
      </c>
      <c r="J1896" s="76"/>
      <c r="K1896" s="28" t="str">
        <f t="shared" si="29"/>
        <v/>
      </c>
    </row>
    <row r="1897" spans="1:11" ht="18.95" customHeight="1" x14ac:dyDescent="0.25">
      <c r="A1897" s="52"/>
      <c r="C1897" s="76"/>
      <c r="D1897" s="185"/>
      <c r="E1897" s="76"/>
      <c r="F1897" s="76" t="str">
        <f>IF(E1897="","",IFERROR(VLOOKUP(E1897,Cadastro!$C$9:$D$1009,2,FALSE),"PROD. NÃO ENCONTRADO"))</f>
        <v/>
      </c>
      <c r="G1897" s="94"/>
      <c r="H1897" s="69" t="str">
        <f>IFERROR(G1897*VLOOKUP(E1897,Saldo!$P$8:$U$1009,6,FALSE),"")</f>
        <v/>
      </c>
      <c r="I1897" s="104" t="str">
        <f>IFERROR(IF(D1897="","",VLOOKUP(E1897,Saldo!$P$8:$Q$1009,2,FALSE)),"")</f>
        <v/>
      </c>
      <c r="J1897" s="76"/>
      <c r="K1897" s="28" t="str">
        <f t="shared" si="29"/>
        <v/>
      </c>
    </row>
    <row r="1898" spans="1:11" ht="18.95" customHeight="1" x14ac:dyDescent="0.25">
      <c r="A1898" s="52"/>
      <c r="C1898" s="76"/>
      <c r="D1898" s="185"/>
      <c r="E1898" s="76"/>
      <c r="F1898" s="76" t="str">
        <f>IF(E1898="","",IFERROR(VLOOKUP(E1898,Cadastro!$C$9:$D$1009,2,FALSE),"PROD. NÃO ENCONTRADO"))</f>
        <v/>
      </c>
      <c r="G1898" s="94"/>
      <c r="H1898" s="69" t="str">
        <f>IFERROR(G1898*VLOOKUP(E1898,Saldo!$P$8:$U$1009,6,FALSE),"")</f>
        <v/>
      </c>
      <c r="I1898" s="104" t="str">
        <f>IFERROR(IF(D1898="","",VLOOKUP(E1898,Saldo!$P$8:$Q$1009,2,FALSE)),"")</f>
        <v/>
      </c>
      <c r="J1898" s="76"/>
      <c r="K1898" s="28" t="str">
        <f t="shared" si="29"/>
        <v/>
      </c>
    </row>
    <row r="1899" spans="1:11" ht="18.95" customHeight="1" x14ac:dyDescent="0.25">
      <c r="A1899" s="52"/>
      <c r="C1899" s="76"/>
      <c r="D1899" s="185"/>
      <c r="E1899" s="76"/>
      <c r="F1899" s="76" t="str">
        <f>IF(E1899="","",IFERROR(VLOOKUP(E1899,Cadastro!$C$9:$D$1009,2,FALSE),"PROD. NÃO ENCONTRADO"))</f>
        <v/>
      </c>
      <c r="G1899" s="94"/>
      <c r="H1899" s="69" t="str">
        <f>IFERROR(G1899*VLOOKUP(E1899,Saldo!$P$8:$U$1009,6,FALSE),"")</f>
        <v/>
      </c>
      <c r="I1899" s="104" t="str">
        <f>IFERROR(IF(D1899="","",VLOOKUP(E1899,Saldo!$P$8:$Q$1009,2,FALSE)),"")</f>
        <v/>
      </c>
      <c r="J1899" s="76"/>
      <c r="K1899" s="28" t="str">
        <f t="shared" si="29"/>
        <v/>
      </c>
    </row>
    <row r="1900" spans="1:11" ht="18.95" customHeight="1" x14ac:dyDescent="0.25">
      <c r="A1900" s="52"/>
      <c r="C1900" s="76"/>
      <c r="D1900" s="185"/>
      <c r="E1900" s="76"/>
      <c r="F1900" s="76" t="str">
        <f>IF(E1900="","",IFERROR(VLOOKUP(E1900,Cadastro!$C$9:$D$1009,2,FALSE),"PROD. NÃO ENCONTRADO"))</f>
        <v/>
      </c>
      <c r="G1900" s="94"/>
      <c r="H1900" s="69" t="str">
        <f>IFERROR(G1900*VLOOKUP(E1900,Saldo!$P$8:$U$1009,6,FALSE),"")</f>
        <v/>
      </c>
      <c r="I1900" s="104" t="str">
        <f>IFERROR(IF(D1900="","",VLOOKUP(E1900,Saldo!$P$8:$Q$1009,2,FALSE)),"")</f>
        <v/>
      </c>
      <c r="J1900" s="76"/>
      <c r="K1900" s="28" t="str">
        <f t="shared" si="29"/>
        <v/>
      </c>
    </row>
    <row r="1901" spans="1:11" ht="18.95" customHeight="1" x14ac:dyDescent="0.25">
      <c r="A1901" s="52"/>
      <c r="C1901" s="76"/>
      <c r="D1901" s="185"/>
      <c r="E1901" s="76"/>
      <c r="F1901" s="76" t="str">
        <f>IF(E1901="","",IFERROR(VLOOKUP(E1901,Cadastro!$C$9:$D$1009,2,FALSE),"PROD. NÃO ENCONTRADO"))</f>
        <v/>
      </c>
      <c r="G1901" s="94"/>
      <c r="H1901" s="69" t="str">
        <f>IFERROR(G1901*VLOOKUP(E1901,Saldo!$P$8:$U$1009,6,FALSE),"")</f>
        <v/>
      </c>
      <c r="I1901" s="104" t="str">
        <f>IFERROR(IF(D1901="","",VLOOKUP(E1901,Saldo!$P$8:$Q$1009,2,FALSE)),"")</f>
        <v/>
      </c>
      <c r="J1901" s="76"/>
      <c r="K1901" s="28" t="str">
        <f t="shared" si="29"/>
        <v/>
      </c>
    </row>
    <row r="1902" spans="1:11" ht="18.95" customHeight="1" x14ac:dyDescent="0.25">
      <c r="A1902" s="52"/>
      <c r="C1902" s="76"/>
      <c r="D1902" s="185"/>
      <c r="E1902" s="76"/>
      <c r="F1902" s="76" t="str">
        <f>IF(E1902="","",IFERROR(VLOOKUP(E1902,Cadastro!$C$9:$D$1009,2,FALSE),"PROD. NÃO ENCONTRADO"))</f>
        <v/>
      </c>
      <c r="G1902" s="94"/>
      <c r="H1902" s="69" t="str">
        <f>IFERROR(G1902*VLOOKUP(E1902,Saldo!$P$8:$U$1009,6,FALSE),"")</f>
        <v/>
      </c>
      <c r="I1902" s="104" t="str">
        <f>IFERROR(IF(D1902="","",VLOOKUP(E1902,Saldo!$P$8:$Q$1009,2,FALSE)),"")</f>
        <v/>
      </c>
      <c r="J1902" s="76"/>
      <c r="K1902" s="28" t="str">
        <f t="shared" si="29"/>
        <v/>
      </c>
    </row>
    <row r="1903" spans="1:11" ht="18.95" customHeight="1" x14ac:dyDescent="0.25">
      <c r="A1903" s="52"/>
      <c r="C1903" s="76"/>
      <c r="D1903" s="185"/>
      <c r="E1903" s="76"/>
      <c r="F1903" s="76" t="str">
        <f>IF(E1903="","",IFERROR(VLOOKUP(E1903,Cadastro!$C$9:$D$1009,2,FALSE),"PROD. NÃO ENCONTRADO"))</f>
        <v/>
      </c>
      <c r="G1903" s="94"/>
      <c r="H1903" s="69" t="str">
        <f>IFERROR(G1903*VLOOKUP(E1903,Saldo!$P$8:$U$1009,6,FALSE),"")</f>
        <v/>
      </c>
      <c r="I1903" s="104" t="str">
        <f>IFERROR(IF(D1903="","",VLOOKUP(E1903,Saldo!$P$8:$Q$1009,2,FALSE)),"")</f>
        <v/>
      </c>
      <c r="J1903" s="76"/>
      <c r="K1903" s="28" t="str">
        <f t="shared" si="29"/>
        <v/>
      </c>
    </row>
    <row r="1904" spans="1:11" ht="18.95" customHeight="1" x14ac:dyDescent="0.25">
      <c r="A1904" s="52"/>
      <c r="C1904" s="76"/>
      <c r="D1904" s="185"/>
      <c r="E1904" s="76"/>
      <c r="F1904" s="76" t="str">
        <f>IF(E1904="","",IFERROR(VLOOKUP(E1904,Cadastro!$C$9:$D$1009,2,FALSE),"PROD. NÃO ENCONTRADO"))</f>
        <v/>
      </c>
      <c r="G1904" s="94"/>
      <c r="H1904" s="69" t="str">
        <f>IFERROR(G1904*VLOOKUP(E1904,Saldo!$P$8:$U$1009,6,FALSE),"")</f>
        <v/>
      </c>
      <c r="I1904" s="104" t="str">
        <f>IFERROR(IF(D1904="","",VLOOKUP(E1904,Saldo!$P$8:$Q$1009,2,FALSE)),"")</f>
        <v/>
      </c>
      <c r="J1904" s="76"/>
      <c r="K1904" s="28" t="str">
        <f t="shared" si="29"/>
        <v/>
      </c>
    </row>
    <row r="1905" spans="1:11" ht="18.95" customHeight="1" x14ac:dyDescent="0.25">
      <c r="A1905" s="52"/>
      <c r="C1905" s="76"/>
      <c r="D1905" s="185"/>
      <c r="E1905" s="76"/>
      <c r="F1905" s="76" t="str">
        <f>IF(E1905="","",IFERROR(VLOOKUP(E1905,Cadastro!$C$9:$D$1009,2,FALSE),"PROD. NÃO ENCONTRADO"))</f>
        <v/>
      </c>
      <c r="G1905" s="94"/>
      <c r="H1905" s="69" t="str">
        <f>IFERROR(G1905*VLOOKUP(E1905,Saldo!$P$8:$U$1009,6,FALSE),"")</f>
        <v/>
      </c>
      <c r="I1905" s="104" t="str">
        <f>IFERROR(IF(D1905="","",VLOOKUP(E1905,Saldo!$P$8:$Q$1009,2,FALSE)),"")</f>
        <v/>
      </c>
      <c r="J1905" s="76"/>
      <c r="K1905" s="28" t="str">
        <f t="shared" si="29"/>
        <v/>
      </c>
    </row>
    <row r="1906" spans="1:11" ht="18.95" customHeight="1" x14ac:dyDescent="0.25">
      <c r="A1906" s="52"/>
      <c r="C1906" s="76"/>
      <c r="D1906" s="185"/>
      <c r="E1906" s="76"/>
      <c r="F1906" s="76" t="str">
        <f>IF(E1906="","",IFERROR(VLOOKUP(E1906,Cadastro!$C$9:$D$1009,2,FALSE),"PROD. NÃO ENCONTRADO"))</f>
        <v/>
      </c>
      <c r="G1906" s="94"/>
      <c r="H1906" s="69" t="str">
        <f>IFERROR(G1906*VLOOKUP(E1906,Saldo!$P$8:$U$1009,6,FALSE),"")</f>
        <v/>
      </c>
      <c r="I1906" s="104" t="str">
        <f>IFERROR(IF(D1906="","",VLOOKUP(E1906,Saldo!$P$8:$Q$1009,2,FALSE)),"")</f>
        <v/>
      </c>
      <c r="J1906" s="76"/>
      <c r="K1906" s="28" t="str">
        <f t="shared" si="29"/>
        <v/>
      </c>
    </row>
    <row r="1907" spans="1:11" ht="18.95" customHeight="1" x14ac:dyDescent="0.25">
      <c r="A1907" s="52"/>
      <c r="C1907" s="76"/>
      <c r="D1907" s="185"/>
      <c r="E1907" s="76"/>
      <c r="F1907" s="76" t="str">
        <f>IF(E1907="","",IFERROR(VLOOKUP(E1907,Cadastro!$C$9:$D$1009,2,FALSE),"PROD. NÃO ENCONTRADO"))</f>
        <v/>
      </c>
      <c r="G1907" s="94"/>
      <c r="H1907" s="69" t="str">
        <f>IFERROR(G1907*VLOOKUP(E1907,Saldo!$P$8:$U$1009,6,FALSE),"")</f>
        <v/>
      </c>
      <c r="I1907" s="104" t="str">
        <f>IFERROR(IF(D1907="","",VLOOKUP(E1907,Saldo!$P$8:$Q$1009,2,FALSE)),"")</f>
        <v/>
      </c>
      <c r="J1907" s="76"/>
      <c r="K1907" s="28" t="str">
        <f t="shared" si="29"/>
        <v/>
      </c>
    </row>
    <row r="1908" spans="1:11" ht="18.95" customHeight="1" x14ac:dyDescent="0.25">
      <c r="A1908" s="52"/>
      <c r="C1908" s="76"/>
      <c r="D1908" s="185"/>
      <c r="E1908" s="76"/>
      <c r="F1908" s="76" t="str">
        <f>IF(E1908="","",IFERROR(VLOOKUP(E1908,Cadastro!$C$9:$D$1009,2,FALSE),"PROD. NÃO ENCONTRADO"))</f>
        <v/>
      </c>
      <c r="G1908" s="94"/>
      <c r="H1908" s="69" t="str">
        <f>IFERROR(G1908*VLOOKUP(E1908,Saldo!$P$8:$U$1009,6,FALSE),"")</f>
        <v/>
      </c>
      <c r="I1908" s="104" t="str">
        <f>IFERROR(IF(D1908="","",VLOOKUP(E1908,Saldo!$P$8:$Q$1009,2,FALSE)),"")</f>
        <v/>
      </c>
      <c r="J1908" s="76"/>
      <c r="K1908" s="28" t="str">
        <f t="shared" si="29"/>
        <v/>
      </c>
    </row>
    <row r="1909" spans="1:11" ht="18.95" customHeight="1" x14ac:dyDescent="0.25">
      <c r="A1909" s="52"/>
      <c r="C1909" s="76"/>
      <c r="D1909" s="185"/>
      <c r="E1909" s="76"/>
      <c r="F1909" s="76" t="str">
        <f>IF(E1909="","",IFERROR(VLOOKUP(E1909,Cadastro!$C$9:$D$1009,2,FALSE),"PROD. NÃO ENCONTRADO"))</f>
        <v/>
      </c>
      <c r="G1909" s="94"/>
      <c r="H1909" s="69" t="str">
        <f>IFERROR(G1909*VLOOKUP(E1909,Saldo!$P$8:$U$1009,6,FALSE),"")</f>
        <v/>
      </c>
      <c r="I1909" s="104" t="str">
        <f>IFERROR(IF(D1909="","",VLOOKUP(E1909,Saldo!$P$8:$Q$1009,2,FALSE)),"")</f>
        <v/>
      </c>
      <c r="J1909" s="76"/>
      <c r="K1909" s="28" t="str">
        <f t="shared" si="29"/>
        <v/>
      </c>
    </row>
    <row r="1910" spans="1:11" ht="18.95" customHeight="1" x14ac:dyDescent="0.25">
      <c r="A1910" s="52"/>
      <c r="C1910" s="76"/>
      <c r="D1910" s="185"/>
      <c r="E1910" s="76"/>
      <c r="F1910" s="76" t="str">
        <f>IF(E1910="","",IFERROR(VLOOKUP(E1910,Cadastro!$C$9:$D$1009,2,FALSE),"PROD. NÃO ENCONTRADO"))</f>
        <v/>
      </c>
      <c r="G1910" s="94"/>
      <c r="H1910" s="69" t="str">
        <f>IFERROR(G1910*VLOOKUP(E1910,Saldo!$P$8:$U$1009,6,FALSE),"")</f>
        <v/>
      </c>
      <c r="I1910" s="104" t="str">
        <f>IFERROR(IF(D1910="","",VLOOKUP(E1910,Saldo!$P$8:$Q$1009,2,FALSE)),"")</f>
        <v/>
      </c>
      <c r="J1910" s="76"/>
      <c r="K1910" s="28" t="str">
        <f t="shared" si="29"/>
        <v/>
      </c>
    </row>
    <row r="1911" spans="1:11" ht="18.95" customHeight="1" x14ac:dyDescent="0.25">
      <c r="A1911" s="52"/>
      <c r="C1911" s="76"/>
      <c r="D1911" s="185"/>
      <c r="E1911" s="76"/>
      <c r="F1911" s="76" t="str">
        <f>IF(E1911="","",IFERROR(VLOOKUP(E1911,Cadastro!$C$9:$D$1009,2,FALSE),"PROD. NÃO ENCONTRADO"))</f>
        <v/>
      </c>
      <c r="G1911" s="94"/>
      <c r="H1911" s="69" t="str">
        <f>IFERROR(G1911*VLOOKUP(E1911,Saldo!$P$8:$U$1009,6,FALSE),"")</f>
        <v/>
      </c>
      <c r="I1911" s="104" t="str">
        <f>IFERROR(IF(D1911="","",VLOOKUP(E1911,Saldo!$P$8:$Q$1009,2,FALSE)),"")</f>
        <v/>
      </c>
      <c r="J1911" s="76"/>
      <c r="K1911" s="28" t="str">
        <f t="shared" si="29"/>
        <v/>
      </c>
    </row>
    <row r="1912" spans="1:11" ht="18.95" customHeight="1" x14ac:dyDescent="0.25">
      <c r="A1912" s="52"/>
      <c r="C1912" s="76"/>
      <c r="D1912" s="185"/>
      <c r="E1912" s="76"/>
      <c r="F1912" s="76" t="str">
        <f>IF(E1912="","",IFERROR(VLOOKUP(E1912,Cadastro!$C$9:$D$1009,2,FALSE),"PROD. NÃO ENCONTRADO"))</f>
        <v/>
      </c>
      <c r="G1912" s="94"/>
      <c r="H1912" s="69" t="str">
        <f>IFERROR(G1912*VLOOKUP(E1912,Saldo!$P$8:$U$1009,6,FALSE),"")</f>
        <v/>
      </c>
      <c r="I1912" s="104" t="str">
        <f>IFERROR(IF(D1912="","",VLOOKUP(E1912,Saldo!$P$8:$Q$1009,2,FALSE)),"")</f>
        <v/>
      </c>
      <c r="J1912" s="76"/>
      <c r="K1912" s="28" t="str">
        <f t="shared" si="29"/>
        <v/>
      </c>
    </row>
    <row r="1913" spans="1:11" ht="18.95" customHeight="1" x14ac:dyDescent="0.25">
      <c r="A1913" s="52"/>
      <c r="C1913" s="76"/>
      <c r="D1913" s="185"/>
      <c r="E1913" s="76"/>
      <c r="F1913" s="76" t="str">
        <f>IF(E1913="","",IFERROR(VLOOKUP(E1913,Cadastro!$C$9:$D$1009,2,FALSE),"PROD. NÃO ENCONTRADO"))</f>
        <v/>
      </c>
      <c r="G1913" s="94"/>
      <c r="H1913" s="69" t="str">
        <f>IFERROR(G1913*VLOOKUP(E1913,Saldo!$P$8:$U$1009,6,FALSE),"")</f>
        <v/>
      </c>
      <c r="I1913" s="104" t="str">
        <f>IFERROR(IF(D1913="","",VLOOKUP(E1913,Saldo!$P$8:$Q$1009,2,FALSE)),"")</f>
        <v/>
      </c>
      <c r="J1913" s="76"/>
      <c r="K1913" s="28" t="str">
        <f t="shared" si="29"/>
        <v/>
      </c>
    </row>
    <row r="1914" spans="1:11" ht="18.95" customHeight="1" x14ac:dyDescent="0.25">
      <c r="A1914" s="52"/>
      <c r="C1914" s="76"/>
      <c r="D1914" s="185"/>
      <c r="E1914" s="76"/>
      <c r="F1914" s="76" t="str">
        <f>IF(E1914="","",IFERROR(VLOOKUP(E1914,Cadastro!$C$9:$D$1009,2,FALSE),"PROD. NÃO ENCONTRADO"))</f>
        <v/>
      </c>
      <c r="G1914" s="94"/>
      <c r="H1914" s="69" t="str">
        <f>IFERROR(G1914*VLOOKUP(E1914,Saldo!$P$8:$U$1009,6,FALSE),"")</f>
        <v/>
      </c>
      <c r="I1914" s="104" t="str">
        <f>IFERROR(IF(D1914="","",VLOOKUP(E1914,Saldo!$P$8:$Q$1009,2,FALSE)),"")</f>
        <v/>
      </c>
      <c r="J1914" s="76"/>
      <c r="K1914" s="28" t="str">
        <f t="shared" si="29"/>
        <v/>
      </c>
    </row>
    <row r="1915" spans="1:11" ht="18.95" customHeight="1" x14ac:dyDescent="0.25">
      <c r="A1915" s="52"/>
      <c r="C1915" s="76"/>
      <c r="D1915" s="185"/>
      <c r="E1915" s="76"/>
      <c r="F1915" s="76" t="str">
        <f>IF(E1915="","",IFERROR(VLOOKUP(E1915,Cadastro!$C$9:$D$1009,2,FALSE),"PROD. NÃO ENCONTRADO"))</f>
        <v/>
      </c>
      <c r="G1915" s="94"/>
      <c r="H1915" s="69" t="str">
        <f>IFERROR(G1915*VLOOKUP(E1915,Saldo!$P$8:$U$1009,6,FALSE),"")</f>
        <v/>
      </c>
      <c r="I1915" s="104" t="str">
        <f>IFERROR(IF(D1915="","",VLOOKUP(E1915,Saldo!$P$8:$Q$1009,2,FALSE)),"")</f>
        <v/>
      </c>
      <c r="J1915" s="76"/>
      <c r="K1915" s="28" t="str">
        <f t="shared" si="29"/>
        <v/>
      </c>
    </row>
    <row r="1916" spans="1:11" ht="18.95" customHeight="1" x14ac:dyDescent="0.25">
      <c r="A1916" s="52"/>
      <c r="C1916" s="76"/>
      <c r="D1916" s="185"/>
      <c r="E1916" s="76"/>
      <c r="F1916" s="76" t="str">
        <f>IF(E1916="","",IFERROR(VLOOKUP(E1916,Cadastro!$C$9:$D$1009,2,FALSE),"PROD. NÃO ENCONTRADO"))</f>
        <v/>
      </c>
      <c r="G1916" s="94"/>
      <c r="H1916" s="69" t="str">
        <f>IFERROR(G1916*VLOOKUP(E1916,Saldo!$P$8:$U$1009,6,FALSE),"")</f>
        <v/>
      </c>
      <c r="I1916" s="104" t="str">
        <f>IFERROR(IF(D1916="","",VLOOKUP(E1916,Saldo!$P$8:$Q$1009,2,FALSE)),"")</f>
        <v/>
      </c>
      <c r="J1916" s="76"/>
      <c r="K1916" s="28" t="str">
        <f t="shared" si="29"/>
        <v/>
      </c>
    </row>
    <row r="1917" spans="1:11" ht="18.95" customHeight="1" x14ac:dyDescent="0.25">
      <c r="A1917" s="52"/>
      <c r="C1917" s="76"/>
      <c r="D1917" s="185"/>
      <c r="E1917" s="76"/>
      <c r="F1917" s="76" t="str">
        <f>IF(E1917="","",IFERROR(VLOOKUP(E1917,Cadastro!$C$9:$D$1009,2,FALSE),"PROD. NÃO ENCONTRADO"))</f>
        <v/>
      </c>
      <c r="G1917" s="94"/>
      <c r="H1917" s="69" t="str">
        <f>IFERROR(G1917*VLOOKUP(E1917,Saldo!$P$8:$U$1009,6,FALSE),"")</f>
        <v/>
      </c>
      <c r="I1917" s="104" t="str">
        <f>IFERROR(IF(D1917="","",VLOOKUP(E1917,Saldo!$P$8:$Q$1009,2,FALSE)),"")</f>
        <v/>
      </c>
      <c r="J1917" s="76"/>
      <c r="K1917" s="28" t="str">
        <f t="shared" si="29"/>
        <v/>
      </c>
    </row>
    <row r="1918" spans="1:11" ht="18.95" customHeight="1" x14ac:dyDescent="0.25">
      <c r="A1918" s="52"/>
      <c r="C1918" s="76"/>
      <c r="D1918" s="185"/>
      <c r="E1918" s="76"/>
      <c r="F1918" s="76" t="str">
        <f>IF(E1918="","",IFERROR(VLOOKUP(E1918,Cadastro!$C$9:$D$1009,2,FALSE),"PROD. NÃO ENCONTRADO"))</f>
        <v/>
      </c>
      <c r="G1918" s="94"/>
      <c r="H1918" s="69" t="str">
        <f>IFERROR(G1918*VLOOKUP(E1918,Saldo!$P$8:$U$1009,6,FALSE),"")</f>
        <v/>
      </c>
      <c r="I1918" s="104" t="str">
        <f>IFERROR(IF(D1918="","",VLOOKUP(E1918,Saldo!$P$8:$Q$1009,2,FALSE)),"")</f>
        <v/>
      </c>
      <c r="J1918" s="76"/>
      <c r="K1918" s="28" t="str">
        <f t="shared" si="29"/>
        <v/>
      </c>
    </row>
    <row r="1919" spans="1:11" ht="18.95" customHeight="1" x14ac:dyDescent="0.25">
      <c r="A1919" s="52"/>
      <c r="C1919" s="76"/>
      <c r="D1919" s="185"/>
      <c r="E1919" s="76"/>
      <c r="F1919" s="76" t="str">
        <f>IF(E1919="","",IFERROR(VLOOKUP(E1919,Cadastro!$C$9:$D$1009,2,FALSE),"PROD. NÃO ENCONTRADO"))</f>
        <v/>
      </c>
      <c r="G1919" s="94"/>
      <c r="H1919" s="69" t="str">
        <f>IFERROR(G1919*VLOOKUP(E1919,Saldo!$P$8:$U$1009,6,FALSE),"")</f>
        <v/>
      </c>
      <c r="I1919" s="104" t="str">
        <f>IFERROR(IF(D1919="","",VLOOKUP(E1919,Saldo!$P$8:$Q$1009,2,FALSE)),"")</f>
        <v/>
      </c>
      <c r="J1919" s="76"/>
      <c r="K1919" s="28" t="str">
        <f t="shared" si="29"/>
        <v/>
      </c>
    </row>
    <row r="1920" spans="1:11" ht="18.95" customHeight="1" x14ac:dyDescent="0.25">
      <c r="A1920" s="52"/>
      <c r="C1920" s="76"/>
      <c r="D1920" s="185"/>
      <c r="E1920" s="76"/>
      <c r="F1920" s="76" t="str">
        <f>IF(E1920="","",IFERROR(VLOOKUP(E1920,Cadastro!$C$9:$D$1009,2,FALSE),"PROD. NÃO ENCONTRADO"))</f>
        <v/>
      </c>
      <c r="G1920" s="94"/>
      <c r="H1920" s="69" t="str">
        <f>IFERROR(G1920*VLOOKUP(E1920,Saldo!$P$8:$U$1009,6,FALSE),"")</f>
        <v/>
      </c>
      <c r="I1920" s="104" t="str">
        <f>IFERROR(IF(D1920="","",VLOOKUP(E1920,Saldo!$P$8:$Q$1009,2,FALSE)),"")</f>
        <v/>
      </c>
      <c r="J1920" s="76"/>
      <c r="K1920" s="28" t="str">
        <f t="shared" si="29"/>
        <v/>
      </c>
    </row>
    <row r="1921" spans="1:11" ht="18.95" customHeight="1" x14ac:dyDescent="0.25">
      <c r="A1921" s="52"/>
      <c r="C1921" s="76"/>
      <c r="D1921" s="185"/>
      <c r="E1921" s="76"/>
      <c r="F1921" s="76" t="str">
        <f>IF(E1921="","",IFERROR(VLOOKUP(E1921,Cadastro!$C$9:$D$1009,2,FALSE),"PROD. NÃO ENCONTRADO"))</f>
        <v/>
      </c>
      <c r="G1921" s="94"/>
      <c r="H1921" s="69" t="str">
        <f>IFERROR(G1921*VLOOKUP(E1921,Saldo!$P$8:$U$1009,6,FALSE),"")</f>
        <v/>
      </c>
      <c r="I1921" s="104" t="str">
        <f>IFERROR(IF(D1921="","",VLOOKUP(E1921,Saldo!$P$8:$Q$1009,2,FALSE)),"")</f>
        <v/>
      </c>
      <c r="J1921" s="76"/>
      <c r="K1921" s="28" t="str">
        <f t="shared" si="29"/>
        <v/>
      </c>
    </row>
    <row r="1922" spans="1:11" ht="18.95" customHeight="1" x14ac:dyDescent="0.25">
      <c r="A1922" s="52"/>
      <c r="C1922" s="76"/>
      <c r="D1922" s="185"/>
      <c r="E1922" s="76"/>
      <c r="F1922" s="76" t="str">
        <f>IF(E1922="","",IFERROR(VLOOKUP(E1922,Cadastro!$C$9:$D$1009,2,FALSE),"PROD. NÃO ENCONTRADO"))</f>
        <v/>
      </c>
      <c r="G1922" s="94"/>
      <c r="H1922" s="69" t="str">
        <f>IFERROR(G1922*VLOOKUP(E1922,Saldo!$P$8:$U$1009,6,FALSE),"")</f>
        <v/>
      </c>
      <c r="I1922" s="104" t="str">
        <f>IFERROR(IF(D1922="","",VLOOKUP(E1922,Saldo!$P$8:$Q$1009,2,FALSE)),"")</f>
        <v/>
      </c>
      <c r="J1922" s="76"/>
      <c r="K1922" s="28" t="str">
        <f t="shared" si="29"/>
        <v/>
      </c>
    </row>
    <row r="1923" spans="1:11" ht="18.95" customHeight="1" x14ac:dyDescent="0.25">
      <c r="A1923" s="52"/>
      <c r="C1923" s="76"/>
      <c r="D1923" s="185"/>
      <c r="E1923" s="76"/>
      <c r="F1923" s="76" t="str">
        <f>IF(E1923="","",IFERROR(VLOOKUP(E1923,Cadastro!$C$9:$D$1009,2,FALSE),"PROD. NÃO ENCONTRADO"))</f>
        <v/>
      </c>
      <c r="G1923" s="94"/>
      <c r="H1923" s="69" t="str">
        <f>IFERROR(G1923*VLOOKUP(E1923,Saldo!$P$8:$U$1009,6,FALSE),"")</f>
        <v/>
      </c>
      <c r="I1923" s="104" t="str">
        <f>IFERROR(IF(D1923="","",VLOOKUP(E1923,Saldo!$P$8:$Q$1009,2,FALSE)),"")</f>
        <v/>
      </c>
      <c r="J1923" s="76"/>
      <c r="K1923" s="28" t="str">
        <f t="shared" si="29"/>
        <v/>
      </c>
    </row>
    <row r="1924" spans="1:11" ht="18.95" customHeight="1" x14ac:dyDescent="0.25">
      <c r="A1924" s="52"/>
      <c r="C1924" s="76"/>
      <c r="D1924" s="185"/>
      <c r="E1924" s="76"/>
      <c r="F1924" s="76" t="str">
        <f>IF(E1924="","",IFERROR(VLOOKUP(E1924,Cadastro!$C$9:$D$1009,2,FALSE),"PROD. NÃO ENCONTRADO"))</f>
        <v/>
      </c>
      <c r="G1924" s="94"/>
      <c r="H1924" s="69" t="str">
        <f>IFERROR(G1924*VLOOKUP(E1924,Saldo!$P$8:$U$1009,6,FALSE),"")</f>
        <v/>
      </c>
      <c r="I1924" s="104" t="str">
        <f>IFERROR(IF(D1924="","",VLOOKUP(E1924,Saldo!$P$8:$Q$1009,2,FALSE)),"")</f>
        <v/>
      </c>
      <c r="J1924" s="76"/>
      <c r="K1924" s="28" t="str">
        <f t="shared" si="29"/>
        <v/>
      </c>
    </row>
    <row r="1925" spans="1:11" ht="18.95" customHeight="1" x14ac:dyDescent="0.25">
      <c r="A1925" s="52"/>
      <c r="C1925" s="76"/>
      <c r="D1925" s="185"/>
      <c r="E1925" s="76"/>
      <c r="F1925" s="76" t="str">
        <f>IF(E1925="","",IFERROR(VLOOKUP(E1925,Cadastro!$C$9:$D$1009,2,FALSE),"PROD. NÃO ENCONTRADO"))</f>
        <v/>
      </c>
      <c r="G1925" s="94"/>
      <c r="H1925" s="69" t="str">
        <f>IFERROR(G1925*VLOOKUP(E1925,Saldo!$P$8:$U$1009,6,FALSE),"")</f>
        <v/>
      </c>
      <c r="I1925" s="104" t="str">
        <f>IFERROR(IF(D1925="","",VLOOKUP(E1925,Saldo!$P$8:$Q$1009,2,FALSE)),"")</f>
        <v/>
      </c>
      <c r="J1925" s="76"/>
      <c r="K1925" s="28" t="str">
        <f t="shared" si="29"/>
        <v/>
      </c>
    </row>
    <row r="1926" spans="1:11" ht="18.95" customHeight="1" x14ac:dyDescent="0.25">
      <c r="A1926" s="52"/>
      <c r="C1926" s="76"/>
      <c r="D1926" s="185"/>
      <c r="E1926" s="76"/>
      <c r="F1926" s="76" t="str">
        <f>IF(E1926="","",IFERROR(VLOOKUP(E1926,Cadastro!$C$9:$D$1009,2,FALSE),"PROD. NÃO ENCONTRADO"))</f>
        <v/>
      </c>
      <c r="G1926" s="94"/>
      <c r="H1926" s="69" t="str">
        <f>IFERROR(G1926*VLOOKUP(E1926,Saldo!$P$8:$U$1009,6,FALSE),"")</f>
        <v/>
      </c>
      <c r="I1926" s="104" t="str">
        <f>IFERROR(IF(D1926="","",VLOOKUP(E1926,Saldo!$P$8:$Q$1009,2,FALSE)),"")</f>
        <v/>
      </c>
      <c r="J1926" s="76"/>
      <c r="K1926" s="28" t="str">
        <f t="shared" si="29"/>
        <v/>
      </c>
    </row>
    <row r="1927" spans="1:11" ht="18.95" customHeight="1" x14ac:dyDescent="0.25">
      <c r="A1927" s="52"/>
      <c r="C1927" s="76"/>
      <c r="D1927" s="185"/>
      <c r="E1927" s="76"/>
      <c r="F1927" s="76" t="str">
        <f>IF(E1927="","",IFERROR(VLOOKUP(E1927,Cadastro!$C$9:$D$1009,2,FALSE),"PROD. NÃO ENCONTRADO"))</f>
        <v/>
      </c>
      <c r="G1927" s="94"/>
      <c r="H1927" s="69" t="str">
        <f>IFERROR(G1927*VLOOKUP(E1927,Saldo!$P$8:$U$1009,6,FALSE),"")</f>
        <v/>
      </c>
      <c r="I1927" s="104" t="str">
        <f>IFERROR(IF(D1927="","",VLOOKUP(E1927,Saldo!$P$8:$Q$1009,2,FALSE)),"")</f>
        <v/>
      </c>
      <c r="J1927" s="76"/>
      <c r="K1927" s="28" t="str">
        <f t="shared" si="29"/>
        <v/>
      </c>
    </row>
    <row r="1928" spans="1:11" ht="18.95" customHeight="1" x14ac:dyDescent="0.25">
      <c r="A1928" s="52"/>
      <c r="C1928" s="76"/>
      <c r="D1928" s="185"/>
      <c r="E1928" s="76"/>
      <c r="F1928" s="76" t="str">
        <f>IF(E1928="","",IFERROR(VLOOKUP(E1928,Cadastro!$C$9:$D$1009,2,FALSE),"PROD. NÃO ENCONTRADO"))</f>
        <v/>
      </c>
      <c r="G1928" s="94"/>
      <c r="H1928" s="69" t="str">
        <f>IFERROR(G1928*VLOOKUP(E1928,Saldo!$P$8:$U$1009,6,FALSE),"")</f>
        <v/>
      </c>
      <c r="I1928" s="104" t="str">
        <f>IFERROR(IF(D1928="","",VLOOKUP(E1928,Saldo!$P$8:$Q$1009,2,FALSE)),"")</f>
        <v/>
      </c>
      <c r="J1928" s="76"/>
      <c r="K1928" s="28" t="str">
        <f t="shared" si="29"/>
        <v/>
      </c>
    </row>
    <row r="1929" spans="1:11" ht="18.95" customHeight="1" x14ac:dyDescent="0.25">
      <c r="A1929" s="52"/>
      <c r="C1929" s="76"/>
      <c r="D1929" s="185"/>
      <c r="E1929" s="76"/>
      <c r="F1929" s="76" t="str">
        <f>IF(E1929="","",IFERROR(VLOOKUP(E1929,Cadastro!$C$9:$D$1009,2,FALSE),"PROD. NÃO ENCONTRADO"))</f>
        <v/>
      </c>
      <c r="G1929" s="94"/>
      <c r="H1929" s="69" t="str">
        <f>IFERROR(G1929*VLOOKUP(E1929,Saldo!$P$8:$U$1009,6,FALSE),"")</f>
        <v/>
      </c>
      <c r="I1929" s="104" t="str">
        <f>IFERROR(IF(D1929="","",VLOOKUP(E1929,Saldo!$P$8:$Q$1009,2,FALSE)),"")</f>
        <v/>
      </c>
      <c r="J1929" s="76"/>
      <c r="K1929" s="28" t="str">
        <f t="shared" si="29"/>
        <v/>
      </c>
    </row>
    <row r="1930" spans="1:11" ht="18.95" customHeight="1" x14ac:dyDescent="0.25">
      <c r="A1930" s="52"/>
      <c r="C1930" s="76"/>
      <c r="D1930" s="185"/>
      <c r="E1930" s="76"/>
      <c r="F1930" s="76" t="str">
        <f>IF(E1930="","",IFERROR(VLOOKUP(E1930,Cadastro!$C$9:$D$1009,2,FALSE),"PROD. NÃO ENCONTRADO"))</f>
        <v/>
      </c>
      <c r="G1930" s="94"/>
      <c r="H1930" s="69" t="str">
        <f>IFERROR(G1930*VLOOKUP(E1930,Saldo!$P$8:$U$1009,6,FALSE),"")</f>
        <v/>
      </c>
      <c r="I1930" s="104" t="str">
        <f>IFERROR(IF(D1930="","",VLOOKUP(E1930,Saldo!$P$8:$Q$1009,2,FALSE)),"")</f>
        <v/>
      </c>
      <c r="J1930" s="76"/>
      <c r="K1930" s="28" t="str">
        <f t="shared" ref="K1930:K1993" si="30">IF(D1930="","",MONTH(D1930))</f>
        <v/>
      </c>
    </row>
    <row r="1931" spans="1:11" ht="18.95" customHeight="1" x14ac:dyDescent="0.25">
      <c r="A1931" s="52"/>
      <c r="C1931" s="76"/>
      <c r="D1931" s="185"/>
      <c r="E1931" s="76"/>
      <c r="F1931" s="76" t="str">
        <f>IF(E1931="","",IFERROR(VLOOKUP(E1931,Cadastro!$C$9:$D$1009,2,FALSE),"PROD. NÃO ENCONTRADO"))</f>
        <v/>
      </c>
      <c r="G1931" s="94"/>
      <c r="H1931" s="69" t="str">
        <f>IFERROR(G1931*VLOOKUP(E1931,Saldo!$P$8:$U$1009,6,FALSE),"")</f>
        <v/>
      </c>
      <c r="I1931" s="104" t="str">
        <f>IFERROR(IF(D1931="","",VLOOKUP(E1931,Saldo!$P$8:$Q$1009,2,FALSE)),"")</f>
        <v/>
      </c>
      <c r="J1931" s="76"/>
      <c r="K1931" s="28" t="str">
        <f t="shared" si="30"/>
        <v/>
      </c>
    </row>
    <row r="1932" spans="1:11" ht="18.95" customHeight="1" x14ac:dyDescent="0.25">
      <c r="A1932" s="52"/>
      <c r="C1932" s="76"/>
      <c r="D1932" s="185"/>
      <c r="E1932" s="76"/>
      <c r="F1932" s="76" t="str">
        <f>IF(E1932="","",IFERROR(VLOOKUP(E1932,Cadastro!$C$9:$D$1009,2,FALSE),"PROD. NÃO ENCONTRADO"))</f>
        <v/>
      </c>
      <c r="G1932" s="94"/>
      <c r="H1932" s="69" t="str">
        <f>IFERROR(G1932*VLOOKUP(E1932,Saldo!$P$8:$U$1009,6,FALSE),"")</f>
        <v/>
      </c>
      <c r="I1932" s="104" t="str">
        <f>IFERROR(IF(D1932="","",VLOOKUP(E1932,Saldo!$P$8:$Q$1009,2,FALSE)),"")</f>
        <v/>
      </c>
      <c r="J1932" s="76"/>
      <c r="K1932" s="28" t="str">
        <f t="shared" si="30"/>
        <v/>
      </c>
    </row>
    <row r="1933" spans="1:11" ht="18.95" customHeight="1" x14ac:dyDescent="0.25">
      <c r="A1933" s="52"/>
      <c r="C1933" s="76"/>
      <c r="D1933" s="185"/>
      <c r="E1933" s="76"/>
      <c r="F1933" s="76" t="str">
        <f>IF(E1933="","",IFERROR(VLOOKUP(E1933,Cadastro!$C$9:$D$1009,2,FALSE),"PROD. NÃO ENCONTRADO"))</f>
        <v/>
      </c>
      <c r="G1933" s="94"/>
      <c r="H1933" s="69" t="str">
        <f>IFERROR(G1933*VLOOKUP(E1933,Saldo!$P$8:$U$1009,6,FALSE),"")</f>
        <v/>
      </c>
      <c r="I1933" s="104" t="str">
        <f>IFERROR(IF(D1933="","",VLOOKUP(E1933,Saldo!$P$8:$Q$1009,2,FALSE)),"")</f>
        <v/>
      </c>
      <c r="J1933" s="76"/>
      <c r="K1933" s="28" t="str">
        <f t="shared" si="30"/>
        <v/>
      </c>
    </row>
    <row r="1934" spans="1:11" ht="18.95" customHeight="1" x14ac:dyDescent="0.25">
      <c r="A1934" s="52"/>
      <c r="C1934" s="76"/>
      <c r="D1934" s="185"/>
      <c r="E1934" s="76"/>
      <c r="F1934" s="76" t="str">
        <f>IF(E1934="","",IFERROR(VLOOKUP(E1934,Cadastro!$C$9:$D$1009,2,FALSE),"PROD. NÃO ENCONTRADO"))</f>
        <v/>
      </c>
      <c r="G1934" s="94"/>
      <c r="H1934" s="69" t="str">
        <f>IFERROR(G1934*VLOOKUP(E1934,Saldo!$P$8:$U$1009,6,FALSE),"")</f>
        <v/>
      </c>
      <c r="I1934" s="104" t="str">
        <f>IFERROR(IF(D1934="","",VLOOKUP(E1934,Saldo!$P$8:$Q$1009,2,FALSE)),"")</f>
        <v/>
      </c>
      <c r="J1934" s="76"/>
      <c r="K1934" s="28" t="str">
        <f t="shared" si="30"/>
        <v/>
      </c>
    </row>
    <row r="1935" spans="1:11" ht="18.95" customHeight="1" x14ac:dyDescent="0.25">
      <c r="A1935" s="52"/>
      <c r="C1935" s="76"/>
      <c r="D1935" s="185"/>
      <c r="E1935" s="76"/>
      <c r="F1935" s="76" t="str">
        <f>IF(E1935="","",IFERROR(VLOOKUP(E1935,Cadastro!$C$9:$D$1009,2,FALSE),"PROD. NÃO ENCONTRADO"))</f>
        <v/>
      </c>
      <c r="G1935" s="94"/>
      <c r="H1935" s="69" t="str">
        <f>IFERROR(G1935*VLOOKUP(E1935,Saldo!$P$8:$U$1009,6,FALSE),"")</f>
        <v/>
      </c>
      <c r="I1935" s="104" t="str">
        <f>IFERROR(IF(D1935="","",VLOOKUP(E1935,Saldo!$P$8:$Q$1009,2,FALSE)),"")</f>
        <v/>
      </c>
      <c r="J1935" s="76"/>
      <c r="K1935" s="28" t="str">
        <f t="shared" si="30"/>
        <v/>
      </c>
    </row>
    <row r="1936" spans="1:11" ht="18.95" customHeight="1" x14ac:dyDescent="0.25">
      <c r="A1936" s="52"/>
      <c r="C1936" s="76"/>
      <c r="D1936" s="185"/>
      <c r="E1936" s="76"/>
      <c r="F1936" s="76" t="str">
        <f>IF(E1936="","",IFERROR(VLOOKUP(E1936,Cadastro!$C$9:$D$1009,2,FALSE),"PROD. NÃO ENCONTRADO"))</f>
        <v/>
      </c>
      <c r="G1936" s="94"/>
      <c r="H1936" s="69" t="str">
        <f>IFERROR(G1936*VLOOKUP(E1936,Saldo!$P$8:$U$1009,6,FALSE),"")</f>
        <v/>
      </c>
      <c r="I1936" s="104" t="str">
        <f>IFERROR(IF(D1936="","",VLOOKUP(E1936,Saldo!$P$8:$Q$1009,2,FALSE)),"")</f>
        <v/>
      </c>
      <c r="J1936" s="76"/>
      <c r="K1936" s="28" t="str">
        <f t="shared" si="30"/>
        <v/>
      </c>
    </row>
    <row r="1937" spans="1:11" ht="18.95" customHeight="1" x14ac:dyDescent="0.25">
      <c r="A1937" s="52"/>
      <c r="C1937" s="76"/>
      <c r="D1937" s="185"/>
      <c r="E1937" s="76"/>
      <c r="F1937" s="76" t="str">
        <f>IF(E1937="","",IFERROR(VLOOKUP(E1937,Cadastro!$C$9:$D$1009,2,FALSE),"PROD. NÃO ENCONTRADO"))</f>
        <v/>
      </c>
      <c r="G1937" s="94"/>
      <c r="H1937" s="69" t="str">
        <f>IFERROR(G1937*VLOOKUP(E1937,Saldo!$P$8:$U$1009,6,FALSE),"")</f>
        <v/>
      </c>
      <c r="I1937" s="104" t="str">
        <f>IFERROR(IF(D1937="","",VLOOKUP(E1937,Saldo!$P$8:$Q$1009,2,FALSE)),"")</f>
        <v/>
      </c>
      <c r="J1937" s="76"/>
      <c r="K1937" s="28" t="str">
        <f t="shared" si="30"/>
        <v/>
      </c>
    </row>
    <row r="1938" spans="1:11" ht="18.95" customHeight="1" x14ac:dyDescent="0.25">
      <c r="A1938" s="52"/>
      <c r="C1938" s="76"/>
      <c r="D1938" s="185"/>
      <c r="E1938" s="76"/>
      <c r="F1938" s="76" t="str">
        <f>IF(E1938="","",IFERROR(VLOOKUP(E1938,Cadastro!$C$9:$D$1009,2,FALSE),"PROD. NÃO ENCONTRADO"))</f>
        <v/>
      </c>
      <c r="G1938" s="94"/>
      <c r="H1938" s="69" t="str">
        <f>IFERROR(G1938*VLOOKUP(E1938,Saldo!$P$8:$U$1009,6,FALSE),"")</f>
        <v/>
      </c>
      <c r="I1938" s="104" t="str">
        <f>IFERROR(IF(D1938="","",VLOOKUP(E1938,Saldo!$P$8:$Q$1009,2,FALSE)),"")</f>
        <v/>
      </c>
      <c r="J1938" s="76"/>
      <c r="K1938" s="28" t="str">
        <f t="shared" si="30"/>
        <v/>
      </c>
    </row>
    <row r="1939" spans="1:11" ht="18.95" customHeight="1" x14ac:dyDescent="0.25">
      <c r="A1939" s="52"/>
      <c r="C1939" s="76"/>
      <c r="D1939" s="185"/>
      <c r="E1939" s="76"/>
      <c r="F1939" s="76" t="str">
        <f>IF(E1939="","",IFERROR(VLOOKUP(E1939,Cadastro!$C$9:$D$1009,2,FALSE),"PROD. NÃO ENCONTRADO"))</f>
        <v/>
      </c>
      <c r="G1939" s="94"/>
      <c r="H1939" s="69" t="str">
        <f>IFERROR(G1939*VLOOKUP(E1939,Saldo!$P$8:$U$1009,6,FALSE),"")</f>
        <v/>
      </c>
      <c r="I1939" s="104" t="str">
        <f>IFERROR(IF(D1939="","",VLOOKUP(E1939,Saldo!$P$8:$Q$1009,2,FALSE)),"")</f>
        <v/>
      </c>
      <c r="J1939" s="76"/>
      <c r="K1939" s="28" t="str">
        <f t="shared" si="30"/>
        <v/>
      </c>
    </row>
    <row r="1940" spans="1:11" ht="18.95" customHeight="1" x14ac:dyDescent="0.25">
      <c r="A1940" s="52"/>
      <c r="C1940" s="76"/>
      <c r="D1940" s="185"/>
      <c r="E1940" s="76"/>
      <c r="F1940" s="76" t="str">
        <f>IF(E1940="","",IFERROR(VLOOKUP(E1940,Cadastro!$C$9:$D$1009,2,FALSE),"PROD. NÃO ENCONTRADO"))</f>
        <v/>
      </c>
      <c r="G1940" s="94"/>
      <c r="H1940" s="69" t="str">
        <f>IFERROR(G1940*VLOOKUP(E1940,Saldo!$P$8:$U$1009,6,FALSE),"")</f>
        <v/>
      </c>
      <c r="I1940" s="104" t="str">
        <f>IFERROR(IF(D1940="","",VLOOKUP(E1940,Saldo!$P$8:$Q$1009,2,FALSE)),"")</f>
        <v/>
      </c>
      <c r="J1940" s="76"/>
      <c r="K1940" s="28" t="str">
        <f t="shared" si="30"/>
        <v/>
      </c>
    </row>
    <row r="1941" spans="1:11" ht="18.95" customHeight="1" x14ac:dyDescent="0.25">
      <c r="A1941" s="52"/>
      <c r="C1941" s="76"/>
      <c r="D1941" s="185"/>
      <c r="E1941" s="76"/>
      <c r="F1941" s="76" t="str">
        <f>IF(E1941="","",IFERROR(VLOOKUP(E1941,Cadastro!$C$9:$D$1009,2,FALSE),"PROD. NÃO ENCONTRADO"))</f>
        <v/>
      </c>
      <c r="G1941" s="94"/>
      <c r="H1941" s="69" t="str">
        <f>IFERROR(G1941*VLOOKUP(E1941,Saldo!$P$8:$U$1009,6,FALSE),"")</f>
        <v/>
      </c>
      <c r="I1941" s="104" t="str">
        <f>IFERROR(IF(D1941="","",VLOOKUP(E1941,Saldo!$P$8:$Q$1009,2,FALSE)),"")</f>
        <v/>
      </c>
      <c r="J1941" s="76"/>
      <c r="K1941" s="28" t="str">
        <f t="shared" si="30"/>
        <v/>
      </c>
    </row>
    <row r="1942" spans="1:11" ht="18.95" customHeight="1" x14ac:dyDescent="0.25">
      <c r="A1942" s="52"/>
      <c r="C1942" s="76"/>
      <c r="D1942" s="185"/>
      <c r="E1942" s="76"/>
      <c r="F1942" s="76" t="str">
        <f>IF(E1942="","",IFERROR(VLOOKUP(E1942,Cadastro!$C$9:$D$1009,2,FALSE),"PROD. NÃO ENCONTRADO"))</f>
        <v/>
      </c>
      <c r="G1942" s="94"/>
      <c r="H1942" s="69" t="str">
        <f>IFERROR(G1942*VLOOKUP(E1942,Saldo!$P$8:$U$1009,6,FALSE),"")</f>
        <v/>
      </c>
      <c r="I1942" s="104" t="str">
        <f>IFERROR(IF(D1942="","",VLOOKUP(E1942,Saldo!$P$8:$Q$1009,2,FALSE)),"")</f>
        <v/>
      </c>
      <c r="J1942" s="76"/>
      <c r="K1942" s="28" t="str">
        <f t="shared" si="30"/>
        <v/>
      </c>
    </row>
    <row r="1943" spans="1:11" ht="18.95" customHeight="1" x14ac:dyDescent="0.25">
      <c r="A1943" s="52"/>
      <c r="C1943" s="76"/>
      <c r="D1943" s="185"/>
      <c r="E1943" s="76"/>
      <c r="F1943" s="76" t="str">
        <f>IF(E1943="","",IFERROR(VLOOKUP(E1943,Cadastro!$C$9:$D$1009,2,FALSE),"PROD. NÃO ENCONTRADO"))</f>
        <v/>
      </c>
      <c r="G1943" s="94"/>
      <c r="H1943" s="69" t="str">
        <f>IFERROR(G1943*VLOOKUP(E1943,Saldo!$P$8:$U$1009,6,FALSE),"")</f>
        <v/>
      </c>
      <c r="I1943" s="104" t="str">
        <f>IFERROR(IF(D1943="","",VLOOKUP(E1943,Saldo!$P$8:$Q$1009,2,FALSE)),"")</f>
        <v/>
      </c>
      <c r="J1943" s="76"/>
      <c r="K1943" s="28" t="str">
        <f t="shared" si="30"/>
        <v/>
      </c>
    </row>
    <row r="1944" spans="1:11" ht="18.95" customHeight="1" x14ac:dyDescent="0.25">
      <c r="A1944" s="52"/>
      <c r="C1944" s="76"/>
      <c r="D1944" s="185"/>
      <c r="E1944" s="76"/>
      <c r="F1944" s="76" t="str">
        <f>IF(E1944="","",IFERROR(VLOOKUP(E1944,Cadastro!$C$9:$D$1009,2,FALSE),"PROD. NÃO ENCONTRADO"))</f>
        <v/>
      </c>
      <c r="G1944" s="94"/>
      <c r="H1944" s="69" t="str">
        <f>IFERROR(G1944*VLOOKUP(E1944,Saldo!$P$8:$U$1009,6,FALSE),"")</f>
        <v/>
      </c>
      <c r="I1944" s="104" t="str">
        <f>IFERROR(IF(D1944="","",VLOOKUP(E1944,Saldo!$P$8:$Q$1009,2,FALSE)),"")</f>
        <v/>
      </c>
      <c r="J1944" s="76"/>
      <c r="K1944" s="28" t="str">
        <f t="shared" si="30"/>
        <v/>
      </c>
    </row>
    <row r="1945" spans="1:11" ht="18.95" customHeight="1" x14ac:dyDescent="0.25">
      <c r="A1945" s="52"/>
      <c r="C1945" s="76"/>
      <c r="D1945" s="185"/>
      <c r="E1945" s="76"/>
      <c r="F1945" s="76" t="str">
        <f>IF(E1945="","",IFERROR(VLOOKUP(E1945,Cadastro!$C$9:$D$1009,2,FALSE),"PROD. NÃO ENCONTRADO"))</f>
        <v/>
      </c>
      <c r="G1945" s="94"/>
      <c r="H1945" s="69" t="str">
        <f>IFERROR(G1945*VLOOKUP(E1945,Saldo!$P$8:$U$1009,6,FALSE),"")</f>
        <v/>
      </c>
      <c r="I1945" s="104" t="str">
        <f>IFERROR(IF(D1945="","",VLOOKUP(E1945,Saldo!$P$8:$Q$1009,2,FALSE)),"")</f>
        <v/>
      </c>
      <c r="J1945" s="76"/>
      <c r="K1945" s="28" t="str">
        <f t="shared" si="30"/>
        <v/>
      </c>
    </row>
    <row r="1946" spans="1:11" ht="18.95" customHeight="1" x14ac:dyDescent="0.25">
      <c r="A1946" s="52"/>
      <c r="C1946" s="76"/>
      <c r="D1946" s="185"/>
      <c r="E1946" s="76"/>
      <c r="F1946" s="76" t="str">
        <f>IF(E1946="","",IFERROR(VLOOKUP(E1946,Cadastro!$C$9:$D$1009,2,FALSE),"PROD. NÃO ENCONTRADO"))</f>
        <v/>
      </c>
      <c r="G1946" s="94"/>
      <c r="H1946" s="69" t="str">
        <f>IFERROR(G1946*VLOOKUP(E1946,Saldo!$P$8:$U$1009,6,FALSE),"")</f>
        <v/>
      </c>
      <c r="I1946" s="104" t="str">
        <f>IFERROR(IF(D1946="","",VLOOKUP(E1946,Saldo!$P$8:$Q$1009,2,FALSE)),"")</f>
        <v/>
      </c>
      <c r="J1946" s="76"/>
      <c r="K1946" s="28" t="str">
        <f t="shared" si="30"/>
        <v/>
      </c>
    </row>
    <row r="1947" spans="1:11" ht="18.95" customHeight="1" x14ac:dyDescent="0.25">
      <c r="A1947" s="52"/>
      <c r="C1947" s="76"/>
      <c r="D1947" s="185"/>
      <c r="E1947" s="76"/>
      <c r="F1947" s="76" t="str">
        <f>IF(E1947="","",IFERROR(VLOOKUP(E1947,Cadastro!$C$9:$D$1009,2,FALSE),"PROD. NÃO ENCONTRADO"))</f>
        <v/>
      </c>
      <c r="G1947" s="94"/>
      <c r="H1947" s="69" t="str">
        <f>IFERROR(G1947*VLOOKUP(E1947,Saldo!$P$8:$U$1009,6,FALSE),"")</f>
        <v/>
      </c>
      <c r="I1947" s="104" t="str">
        <f>IFERROR(IF(D1947="","",VLOOKUP(E1947,Saldo!$P$8:$Q$1009,2,FALSE)),"")</f>
        <v/>
      </c>
      <c r="J1947" s="76"/>
      <c r="K1947" s="28" t="str">
        <f t="shared" si="30"/>
        <v/>
      </c>
    </row>
    <row r="1948" spans="1:11" ht="18.95" customHeight="1" x14ac:dyDescent="0.25">
      <c r="A1948" s="52"/>
      <c r="C1948" s="76"/>
      <c r="D1948" s="185"/>
      <c r="E1948" s="76"/>
      <c r="F1948" s="76" t="str">
        <f>IF(E1948="","",IFERROR(VLOOKUP(E1948,Cadastro!$C$9:$D$1009,2,FALSE),"PROD. NÃO ENCONTRADO"))</f>
        <v/>
      </c>
      <c r="G1948" s="94"/>
      <c r="H1948" s="69" t="str">
        <f>IFERROR(G1948*VLOOKUP(E1948,Saldo!$P$8:$U$1009,6,FALSE),"")</f>
        <v/>
      </c>
      <c r="I1948" s="104" t="str">
        <f>IFERROR(IF(D1948="","",VLOOKUP(E1948,Saldo!$P$8:$Q$1009,2,FALSE)),"")</f>
        <v/>
      </c>
      <c r="J1948" s="76"/>
      <c r="K1948" s="28" t="str">
        <f t="shared" si="30"/>
        <v/>
      </c>
    </row>
    <row r="1949" spans="1:11" ht="18.95" customHeight="1" x14ac:dyDescent="0.25">
      <c r="A1949" s="52"/>
      <c r="C1949" s="76"/>
      <c r="D1949" s="185"/>
      <c r="E1949" s="76"/>
      <c r="F1949" s="76" t="str">
        <f>IF(E1949="","",IFERROR(VLOOKUP(E1949,Cadastro!$C$9:$D$1009,2,FALSE),"PROD. NÃO ENCONTRADO"))</f>
        <v/>
      </c>
      <c r="G1949" s="94"/>
      <c r="H1949" s="69" t="str">
        <f>IFERROR(G1949*VLOOKUP(E1949,Saldo!$P$8:$U$1009,6,FALSE),"")</f>
        <v/>
      </c>
      <c r="I1949" s="104" t="str">
        <f>IFERROR(IF(D1949="","",VLOOKUP(E1949,Saldo!$P$8:$Q$1009,2,FALSE)),"")</f>
        <v/>
      </c>
      <c r="J1949" s="76"/>
      <c r="K1949" s="28" t="str">
        <f t="shared" si="30"/>
        <v/>
      </c>
    </row>
    <row r="1950" spans="1:11" ht="18.95" customHeight="1" x14ac:dyDescent="0.25">
      <c r="A1950" s="52"/>
      <c r="C1950" s="76"/>
      <c r="D1950" s="185"/>
      <c r="E1950" s="76"/>
      <c r="F1950" s="76" t="str">
        <f>IF(E1950="","",IFERROR(VLOOKUP(E1950,Cadastro!$C$9:$D$1009,2,FALSE),"PROD. NÃO ENCONTRADO"))</f>
        <v/>
      </c>
      <c r="G1950" s="94"/>
      <c r="H1950" s="69" t="str">
        <f>IFERROR(G1950*VLOOKUP(E1950,Saldo!$P$8:$U$1009,6,FALSE),"")</f>
        <v/>
      </c>
      <c r="I1950" s="104" t="str">
        <f>IFERROR(IF(D1950="","",VLOOKUP(E1950,Saldo!$P$8:$Q$1009,2,FALSE)),"")</f>
        <v/>
      </c>
      <c r="J1950" s="76"/>
      <c r="K1950" s="28" t="str">
        <f t="shared" si="30"/>
        <v/>
      </c>
    </row>
    <row r="1951" spans="1:11" ht="18.95" customHeight="1" x14ac:dyDescent="0.25">
      <c r="A1951" s="52"/>
      <c r="C1951" s="76"/>
      <c r="D1951" s="185"/>
      <c r="E1951" s="76"/>
      <c r="F1951" s="76" t="str">
        <f>IF(E1951="","",IFERROR(VLOOKUP(E1951,Cadastro!$C$9:$D$1009,2,FALSE),"PROD. NÃO ENCONTRADO"))</f>
        <v/>
      </c>
      <c r="G1951" s="94"/>
      <c r="H1951" s="69" t="str">
        <f>IFERROR(G1951*VLOOKUP(E1951,Saldo!$P$8:$U$1009,6,FALSE),"")</f>
        <v/>
      </c>
      <c r="I1951" s="104" t="str">
        <f>IFERROR(IF(D1951="","",VLOOKUP(E1951,Saldo!$P$8:$Q$1009,2,FALSE)),"")</f>
        <v/>
      </c>
      <c r="J1951" s="76"/>
      <c r="K1951" s="28" t="str">
        <f t="shared" si="30"/>
        <v/>
      </c>
    </row>
    <row r="1952" spans="1:11" ht="18.95" customHeight="1" x14ac:dyDescent="0.25">
      <c r="A1952" s="52"/>
      <c r="C1952" s="76"/>
      <c r="D1952" s="185"/>
      <c r="E1952" s="76"/>
      <c r="F1952" s="76" t="str">
        <f>IF(E1952="","",IFERROR(VLOOKUP(E1952,Cadastro!$C$9:$D$1009,2,FALSE),"PROD. NÃO ENCONTRADO"))</f>
        <v/>
      </c>
      <c r="G1952" s="94"/>
      <c r="H1952" s="69" t="str">
        <f>IFERROR(G1952*VLOOKUP(E1952,Saldo!$P$8:$U$1009,6,FALSE),"")</f>
        <v/>
      </c>
      <c r="I1952" s="104" t="str">
        <f>IFERROR(IF(D1952="","",VLOOKUP(E1952,Saldo!$P$8:$Q$1009,2,FALSE)),"")</f>
        <v/>
      </c>
      <c r="J1952" s="76"/>
      <c r="K1952" s="28" t="str">
        <f t="shared" si="30"/>
        <v/>
      </c>
    </row>
    <row r="1953" spans="1:11" ht="18.95" customHeight="1" x14ac:dyDescent="0.25">
      <c r="A1953" s="52"/>
      <c r="C1953" s="76"/>
      <c r="D1953" s="185"/>
      <c r="E1953" s="76"/>
      <c r="F1953" s="76" t="str">
        <f>IF(E1953="","",IFERROR(VLOOKUP(E1953,Cadastro!$C$9:$D$1009,2,FALSE),"PROD. NÃO ENCONTRADO"))</f>
        <v/>
      </c>
      <c r="G1953" s="94"/>
      <c r="H1953" s="69" t="str">
        <f>IFERROR(G1953*VLOOKUP(E1953,Saldo!$P$8:$U$1009,6,FALSE),"")</f>
        <v/>
      </c>
      <c r="I1953" s="104" t="str">
        <f>IFERROR(IF(D1953="","",VLOOKUP(E1953,Saldo!$P$8:$Q$1009,2,FALSE)),"")</f>
        <v/>
      </c>
      <c r="J1953" s="76"/>
      <c r="K1953" s="28" t="str">
        <f t="shared" si="30"/>
        <v/>
      </c>
    </row>
    <row r="1954" spans="1:11" ht="18.95" customHeight="1" x14ac:dyDescent="0.25">
      <c r="A1954" s="52"/>
      <c r="C1954" s="76"/>
      <c r="D1954" s="185"/>
      <c r="E1954" s="76"/>
      <c r="F1954" s="76" t="str">
        <f>IF(E1954="","",IFERROR(VLOOKUP(E1954,Cadastro!$C$9:$D$1009,2,FALSE),"PROD. NÃO ENCONTRADO"))</f>
        <v/>
      </c>
      <c r="G1954" s="94"/>
      <c r="H1954" s="69" t="str">
        <f>IFERROR(G1954*VLOOKUP(E1954,Saldo!$P$8:$U$1009,6,FALSE),"")</f>
        <v/>
      </c>
      <c r="I1954" s="104" t="str">
        <f>IFERROR(IF(D1954="","",VLOOKUP(E1954,Saldo!$P$8:$Q$1009,2,FALSE)),"")</f>
        <v/>
      </c>
      <c r="J1954" s="76"/>
      <c r="K1954" s="28" t="str">
        <f t="shared" si="30"/>
        <v/>
      </c>
    </row>
    <row r="1955" spans="1:11" ht="18.95" customHeight="1" x14ac:dyDescent="0.25">
      <c r="A1955" s="52"/>
      <c r="C1955" s="76"/>
      <c r="D1955" s="185"/>
      <c r="E1955" s="76"/>
      <c r="F1955" s="76" t="str">
        <f>IF(E1955="","",IFERROR(VLOOKUP(E1955,Cadastro!$C$9:$D$1009,2,FALSE),"PROD. NÃO ENCONTRADO"))</f>
        <v/>
      </c>
      <c r="G1955" s="94"/>
      <c r="H1955" s="69" t="str">
        <f>IFERROR(G1955*VLOOKUP(E1955,Saldo!$P$8:$U$1009,6,FALSE),"")</f>
        <v/>
      </c>
      <c r="I1955" s="104" t="str">
        <f>IFERROR(IF(D1955="","",VLOOKUP(E1955,Saldo!$P$8:$Q$1009,2,FALSE)),"")</f>
        <v/>
      </c>
      <c r="J1955" s="76"/>
      <c r="K1955" s="28" t="str">
        <f t="shared" si="30"/>
        <v/>
      </c>
    </row>
    <row r="1956" spans="1:11" ht="18.95" customHeight="1" x14ac:dyDescent="0.25">
      <c r="A1956" s="52"/>
      <c r="C1956" s="76"/>
      <c r="D1956" s="185"/>
      <c r="E1956" s="76"/>
      <c r="F1956" s="76" t="str">
        <f>IF(E1956="","",IFERROR(VLOOKUP(E1956,Cadastro!$C$9:$D$1009,2,FALSE),"PROD. NÃO ENCONTRADO"))</f>
        <v/>
      </c>
      <c r="G1956" s="94"/>
      <c r="H1956" s="69" t="str">
        <f>IFERROR(G1956*VLOOKUP(E1956,Saldo!$P$8:$U$1009,6,FALSE),"")</f>
        <v/>
      </c>
      <c r="I1956" s="104" t="str">
        <f>IFERROR(IF(D1956="","",VLOOKUP(E1956,Saldo!$P$8:$Q$1009,2,FALSE)),"")</f>
        <v/>
      </c>
      <c r="J1956" s="76"/>
      <c r="K1956" s="28" t="str">
        <f t="shared" si="30"/>
        <v/>
      </c>
    </row>
    <row r="1957" spans="1:11" ht="18.95" customHeight="1" x14ac:dyDescent="0.25">
      <c r="A1957" s="52"/>
      <c r="C1957" s="76"/>
      <c r="D1957" s="185"/>
      <c r="E1957" s="76"/>
      <c r="F1957" s="76" t="str">
        <f>IF(E1957="","",IFERROR(VLOOKUP(E1957,Cadastro!$C$9:$D$1009,2,FALSE),"PROD. NÃO ENCONTRADO"))</f>
        <v/>
      </c>
      <c r="G1957" s="94"/>
      <c r="H1957" s="69" t="str">
        <f>IFERROR(G1957*VLOOKUP(E1957,Saldo!$P$8:$U$1009,6,FALSE),"")</f>
        <v/>
      </c>
      <c r="I1957" s="104" t="str">
        <f>IFERROR(IF(D1957="","",VLOOKUP(E1957,Saldo!$P$8:$Q$1009,2,FALSE)),"")</f>
        <v/>
      </c>
      <c r="J1957" s="76"/>
      <c r="K1957" s="28" t="str">
        <f t="shared" si="30"/>
        <v/>
      </c>
    </row>
    <row r="1958" spans="1:11" ht="18.95" customHeight="1" x14ac:dyDescent="0.25">
      <c r="A1958" s="52"/>
      <c r="C1958" s="76"/>
      <c r="D1958" s="185"/>
      <c r="E1958" s="76"/>
      <c r="F1958" s="76" t="str">
        <f>IF(E1958="","",IFERROR(VLOOKUP(E1958,Cadastro!$C$9:$D$1009,2,FALSE),"PROD. NÃO ENCONTRADO"))</f>
        <v/>
      </c>
      <c r="G1958" s="94"/>
      <c r="H1958" s="69" t="str">
        <f>IFERROR(G1958*VLOOKUP(E1958,Saldo!$P$8:$U$1009,6,FALSE),"")</f>
        <v/>
      </c>
      <c r="I1958" s="104" t="str">
        <f>IFERROR(IF(D1958="","",VLOOKUP(E1958,Saldo!$P$8:$Q$1009,2,FALSE)),"")</f>
        <v/>
      </c>
      <c r="J1958" s="76"/>
      <c r="K1958" s="28" t="str">
        <f t="shared" si="30"/>
        <v/>
      </c>
    </row>
    <row r="1959" spans="1:11" ht="18.95" customHeight="1" x14ac:dyDescent="0.25">
      <c r="A1959" s="52"/>
      <c r="C1959" s="76"/>
      <c r="D1959" s="185"/>
      <c r="E1959" s="76"/>
      <c r="F1959" s="76" t="str">
        <f>IF(E1959="","",IFERROR(VLOOKUP(E1959,Cadastro!$C$9:$D$1009,2,FALSE),"PROD. NÃO ENCONTRADO"))</f>
        <v/>
      </c>
      <c r="G1959" s="94"/>
      <c r="H1959" s="69" t="str">
        <f>IFERROR(G1959*VLOOKUP(E1959,Saldo!$P$8:$U$1009,6,FALSE),"")</f>
        <v/>
      </c>
      <c r="I1959" s="104" t="str">
        <f>IFERROR(IF(D1959="","",VLOOKUP(E1959,Saldo!$P$8:$Q$1009,2,FALSE)),"")</f>
        <v/>
      </c>
      <c r="J1959" s="76"/>
      <c r="K1959" s="28" t="str">
        <f t="shared" si="30"/>
        <v/>
      </c>
    </row>
    <row r="1960" spans="1:11" ht="18.95" customHeight="1" x14ac:dyDescent="0.25">
      <c r="A1960" s="52"/>
      <c r="C1960" s="76"/>
      <c r="D1960" s="185"/>
      <c r="E1960" s="76"/>
      <c r="F1960" s="76" t="str">
        <f>IF(E1960="","",IFERROR(VLOOKUP(E1960,Cadastro!$C$9:$D$1009,2,FALSE),"PROD. NÃO ENCONTRADO"))</f>
        <v/>
      </c>
      <c r="G1960" s="94"/>
      <c r="H1960" s="69" t="str">
        <f>IFERROR(G1960*VLOOKUP(E1960,Saldo!$P$8:$U$1009,6,FALSE),"")</f>
        <v/>
      </c>
      <c r="I1960" s="104" t="str">
        <f>IFERROR(IF(D1960="","",VLOOKUP(E1960,Saldo!$P$8:$Q$1009,2,FALSE)),"")</f>
        <v/>
      </c>
      <c r="J1960" s="76"/>
      <c r="K1960" s="28" t="str">
        <f t="shared" si="30"/>
        <v/>
      </c>
    </row>
    <row r="1961" spans="1:11" ht="18.95" customHeight="1" x14ac:dyDescent="0.25">
      <c r="A1961" s="52"/>
      <c r="C1961" s="76"/>
      <c r="D1961" s="185"/>
      <c r="E1961" s="76"/>
      <c r="F1961" s="76" t="str">
        <f>IF(E1961="","",IFERROR(VLOOKUP(E1961,Cadastro!$C$9:$D$1009,2,FALSE),"PROD. NÃO ENCONTRADO"))</f>
        <v/>
      </c>
      <c r="G1961" s="94"/>
      <c r="H1961" s="69" t="str">
        <f>IFERROR(G1961*VLOOKUP(E1961,Saldo!$P$8:$U$1009,6,FALSE),"")</f>
        <v/>
      </c>
      <c r="I1961" s="104" t="str">
        <f>IFERROR(IF(D1961="","",VLOOKUP(E1961,Saldo!$P$8:$Q$1009,2,FALSE)),"")</f>
        <v/>
      </c>
      <c r="J1961" s="76"/>
      <c r="K1961" s="28" t="str">
        <f t="shared" si="30"/>
        <v/>
      </c>
    </row>
    <row r="1962" spans="1:11" ht="18.95" customHeight="1" x14ac:dyDescent="0.25">
      <c r="A1962" s="52"/>
      <c r="C1962" s="76"/>
      <c r="D1962" s="185"/>
      <c r="E1962" s="76"/>
      <c r="F1962" s="76" t="str">
        <f>IF(E1962="","",IFERROR(VLOOKUP(E1962,Cadastro!$C$9:$D$1009,2,FALSE),"PROD. NÃO ENCONTRADO"))</f>
        <v/>
      </c>
      <c r="G1962" s="94"/>
      <c r="H1962" s="69" t="str">
        <f>IFERROR(G1962*VLOOKUP(E1962,Saldo!$P$8:$U$1009,6,FALSE),"")</f>
        <v/>
      </c>
      <c r="I1962" s="104" t="str">
        <f>IFERROR(IF(D1962="","",VLOOKUP(E1962,Saldo!$P$8:$Q$1009,2,FALSE)),"")</f>
        <v/>
      </c>
      <c r="J1962" s="76"/>
      <c r="K1962" s="28" t="str">
        <f t="shared" si="30"/>
        <v/>
      </c>
    </row>
    <row r="1963" spans="1:11" ht="18.95" customHeight="1" x14ac:dyDescent="0.25">
      <c r="A1963" s="52"/>
      <c r="C1963" s="76"/>
      <c r="D1963" s="185"/>
      <c r="E1963" s="76"/>
      <c r="F1963" s="76" t="str">
        <f>IF(E1963="","",IFERROR(VLOOKUP(E1963,Cadastro!$C$9:$D$1009,2,FALSE),"PROD. NÃO ENCONTRADO"))</f>
        <v/>
      </c>
      <c r="G1963" s="94"/>
      <c r="H1963" s="69" t="str">
        <f>IFERROR(G1963*VLOOKUP(E1963,Saldo!$P$8:$U$1009,6,FALSE),"")</f>
        <v/>
      </c>
      <c r="I1963" s="104" t="str">
        <f>IFERROR(IF(D1963="","",VLOOKUP(E1963,Saldo!$P$8:$Q$1009,2,FALSE)),"")</f>
        <v/>
      </c>
      <c r="J1963" s="76"/>
      <c r="K1963" s="28" t="str">
        <f t="shared" si="30"/>
        <v/>
      </c>
    </row>
    <row r="1964" spans="1:11" ht="18.95" customHeight="1" x14ac:dyDescent="0.25">
      <c r="A1964" s="52"/>
      <c r="C1964" s="76"/>
      <c r="D1964" s="185"/>
      <c r="E1964" s="76"/>
      <c r="F1964" s="76" t="str">
        <f>IF(E1964="","",IFERROR(VLOOKUP(E1964,Cadastro!$C$9:$D$1009,2,FALSE),"PROD. NÃO ENCONTRADO"))</f>
        <v/>
      </c>
      <c r="G1964" s="94"/>
      <c r="H1964" s="69" t="str">
        <f>IFERROR(G1964*VLOOKUP(E1964,Saldo!$P$8:$U$1009,6,FALSE),"")</f>
        <v/>
      </c>
      <c r="I1964" s="104" t="str">
        <f>IFERROR(IF(D1964="","",VLOOKUP(E1964,Saldo!$P$8:$Q$1009,2,FALSE)),"")</f>
        <v/>
      </c>
      <c r="J1964" s="76"/>
      <c r="K1964" s="28" t="str">
        <f t="shared" si="30"/>
        <v/>
      </c>
    </row>
    <row r="1965" spans="1:11" ht="18.95" customHeight="1" x14ac:dyDescent="0.25">
      <c r="A1965" s="52"/>
      <c r="C1965" s="76"/>
      <c r="D1965" s="185"/>
      <c r="E1965" s="76"/>
      <c r="F1965" s="76" t="str">
        <f>IF(E1965="","",IFERROR(VLOOKUP(E1965,Cadastro!$C$9:$D$1009,2,FALSE),"PROD. NÃO ENCONTRADO"))</f>
        <v/>
      </c>
      <c r="G1965" s="94"/>
      <c r="H1965" s="69" t="str">
        <f>IFERROR(G1965*VLOOKUP(E1965,Saldo!$P$8:$U$1009,6,FALSE),"")</f>
        <v/>
      </c>
      <c r="I1965" s="104" t="str">
        <f>IFERROR(IF(D1965="","",VLOOKUP(E1965,Saldo!$P$8:$Q$1009,2,FALSE)),"")</f>
        <v/>
      </c>
      <c r="J1965" s="76"/>
      <c r="K1965" s="28" t="str">
        <f t="shared" si="30"/>
        <v/>
      </c>
    </row>
    <row r="1966" spans="1:11" ht="18.95" customHeight="1" x14ac:dyDescent="0.25">
      <c r="A1966" s="52"/>
      <c r="C1966" s="76"/>
      <c r="D1966" s="185"/>
      <c r="E1966" s="76"/>
      <c r="F1966" s="76" t="str">
        <f>IF(E1966="","",IFERROR(VLOOKUP(E1966,Cadastro!$C$9:$D$1009,2,FALSE),"PROD. NÃO ENCONTRADO"))</f>
        <v/>
      </c>
      <c r="G1966" s="94"/>
      <c r="H1966" s="69" t="str">
        <f>IFERROR(G1966*VLOOKUP(E1966,Saldo!$P$8:$U$1009,6,FALSE),"")</f>
        <v/>
      </c>
      <c r="I1966" s="104" t="str">
        <f>IFERROR(IF(D1966="","",VLOOKUP(E1966,Saldo!$P$8:$Q$1009,2,FALSE)),"")</f>
        <v/>
      </c>
      <c r="J1966" s="76"/>
      <c r="K1966" s="28" t="str">
        <f t="shared" si="30"/>
        <v/>
      </c>
    </row>
    <row r="1967" spans="1:11" ht="18.95" customHeight="1" x14ac:dyDescent="0.25">
      <c r="A1967" s="52"/>
      <c r="C1967" s="76"/>
      <c r="D1967" s="185"/>
      <c r="E1967" s="76"/>
      <c r="F1967" s="76" t="str">
        <f>IF(E1967="","",IFERROR(VLOOKUP(E1967,Cadastro!$C$9:$D$1009,2,FALSE),"PROD. NÃO ENCONTRADO"))</f>
        <v/>
      </c>
      <c r="G1967" s="94"/>
      <c r="H1967" s="69" t="str">
        <f>IFERROR(G1967*VLOOKUP(E1967,Saldo!$P$8:$U$1009,6,FALSE),"")</f>
        <v/>
      </c>
      <c r="I1967" s="104" t="str">
        <f>IFERROR(IF(D1967="","",VLOOKUP(E1967,Saldo!$P$8:$Q$1009,2,FALSE)),"")</f>
        <v/>
      </c>
      <c r="J1967" s="76"/>
      <c r="K1967" s="28" t="str">
        <f t="shared" si="30"/>
        <v/>
      </c>
    </row>
    <row r="1968" spans="1:11" ht="18.95" customHeight="1" x14ac:dyDescent="0.25">
      <c r="A1968" s="52"/>
      <c r="C1968" s="76"/>
      <c r="D1968" s="185"/>
      <c r="E1968" s="76"/>
      <c r="F1968" s="76" t="str">
        <f>IF(E1968="","",IFERROR(VLOOKUP(E1968,Cadastro!$C$9:$D$1009,2,FALSE),"PROD. NÃO ENCONTRADO"))</f>
        <v/>
      </c>
      <c r="G1968" s="94"/>
      <c r="H1968" s="69" t="str">
        <f>IFERROR(G1968*VLOOKUP(E1968,Saldo!$P$8:$U$1009,6,FALSE),"")</f>
        <v/>
      </c>
      <c r="I1968" s="104" t="str">
        <f>IFERROR(IF(D1968="","",VLOOKUP(E1968,Saldo!$P$8:$Q$1009,2,FALSE)),"")</f>
        <v/>
      </c>
      <c r="J1968" s="76"/>
      <c r="K1968" s="28" t="str">
        <f t="shared" si="30"/>
        <v/>
      </c>
    </row>
    <row r="1969" spans="1:11" ht="18.95" customHeight="1" x14ac:dyDescent="0.25">
      <c r="A1969" s="52"/>
      <c r="C1969" s="76"/>
      <c r="D1969" s="185"/>
      <c r="E1969" s="76"/>
      <c r="F1969" s="76" t="str">
        <f>IF(E1969="","",IFERROR(VLOOKUP(E1969,Cadastro!$C$9:$D$1009,2,FALSE),"PROD. NÃO ENCONTRADO"))</f>
        <v/>
      </c>
      <c r="G1969" s="94"/>
      <c r="H1969" s="69" t="str">
        <f>IFERROR(G1969*VLOOKUP(E1969,Saldo!$P$8:$U$1009,6,FALSE),"")</f>
        <v/>
      </c>
      <c r="I1969" s="104" t="str">
        <f>IFERROR(IF(D1969="","",VLOOKUP(E1969,Saldo!$P$8:$Q$1009,2,FALSE)),"")</f>
        <v/>
      </c>
      <c r="J1969" s="76"/>
      <c r="K1969" s="28" t="str">
        <f t="shared" si="30"/>
        <v/>
      </c>
    </row>
    <row r="1970" spans="1:11" ht="18.95" customHeight="1" x14ac:dyDescent="0.25">
      <c r="A1970" s="52"/>
      <c r="C1970" s="76"/>
      <c r="D1970" s="185"/>
      <c r="E1970" s="76"/>
      <c r="F1970" s="76" t="str">
        <f>IF(E1970="","",IFERROR(VLOOKUP(E1970,Cadastro!$C$9:$D$1009,2,FALSE),"PROD. NÃO ENCONTRADO"))</f>
        <v/>
      </c>
      <c r="G1970" s="94"/>
      <c r="H1970" s="69" t="str">
        <f>IFERROR(G1970*VLOOKUP(E1970,Saldo!$P$8:$U$1009,6,FALSE),"")</f>
        <v/>
      </c>
      <c r="I1970" s="104" t="str">
        <f>IFERROR(IF(D1970="","",VLOOKUP(E1970,Saldo!$P$8:$Q$1009,2,FALSE)),"")</f>
        <v/>
      </c>
      <c r="J1970" s="76"/>
      <c r="K1970" s="28" t="str">
        <f t="shared" si="30"/>
        <v/>
      </c>
    </row>
    <row r="1971" spans="1:11" ht="18.95" customHeight="1" x14ac:dyDescent="0.25">
      <c r="A1971" s="52"/>
      <c r="C1971" s="76"/>
      <c r="D1971" s="185"/>
      <c r="E1971" s="76"/>
      <c r="F1971" s="76" t="str">
        <f>IF(E1971="","",IFERROR(VLOOKUP(E1971,Cadastro!$C$9:$D$1009,2,FALSE),"PROD. NÃO ENCONTRADO"))</f>
        <v/>
      </c>
      <c r="G1971" s="94"/>
      <c r="H1971" s="69" t="str">
        <f>IFERROR(G1971*VLOOKUP(E1971,Saldo!$P$8:$U$1009,6,FALSE),"")</f>
        <v/>
      </c>
      <c r="I1971" s="104" t="str">
        <f>IFERROR(IF(D1971="","",VLOOKUP(E1971,Saldo!$P$8:$Q$1009,2,FALSE)),"")</f>
        <v/>
      </c>
      <c r="J1971" s="76"/>
      <c r="K1971" s="28" t="str">
        <f t="shared" si="30"/>
        <v/>
      </c>
    </row>
    <row r="1972" spans="1:11" ht="18.95" customHeight="1" x14ac:dyDescent="0.25">
      <c r="A1972" s="52"/>
      <c r="C1972" s="76"/>
      <c r="D1972" s="185"/>
      <c r="E1972" s="76"/>
      <c r="F1972" s="76" t="str">
        <f>IF(E1972="","",IFERROR(VLOOKUP(E1972,Cadastro!$C$9:$D$1009,2,FALSE),"PROD. NÃO ENCONTRADO"))</f>
        <v/>
      </c>
      <c r="G1972" s="94"/>
      <c r="H1972" s="69" t="str">
        <f>IFERROR(G1972*VLOOKUP(E1972,Saldo!$P$8:$U$1009,6,FALSE),"")</f>
        <v/>
      </c>
      <c r="I1972" s="104" t="str">
        <f>IFERROR(IF(D1972="","",VLOOKUP(E1972,Saldo!$P$8:$Q$1009,2,FALSE)),"")</f>
        <v/>
      </c>
      <c r="J1972" s="76"/>
      <c r="K1972" s="28" t="str">
        <f t="shared" si="30"/>
        <v/>
      </c>
    </row>
    <row r="1973" spans="1:11" ht="18.95" customHeight="1" x14ac:dyDescent="0.25">
      <c r="A1973" s="52"/>
      <c r="C1973" s="76"/>
      <c r="D1973" s="185"/>
      <c r="E1973" s="76"/>
      <c r="F1973" s="76" t="str">
        <f>IF(E1973="","",IFERROR(VLOOKUP(E1973,Cadastro!$C$9:$D$1009,2,FALSE),"PROD. NÃO ENCONTRADO"))</f>
        <v/>
      </c>
      <c r="G1973" s="94"/>
      <c r="H1973" s="69" t="str">
        <f>IFERROR(G1973*VLOOKUP(E1973,Saldo!$P$8:$U$1009,6,FALSE),"")</f>
        <v/>
      </c>
      <c r="I1973" s="104" t="str">
        <f>IFERROR(IF(D1973="","",VLOOKUP(E1973,Saldo!$P$8:$Q$1009,2,FALSE)),"")</f>
        <v/>
      </c>
      <c r="J1973" s="76"/>
      <c r="K1973" s="28" t="str">
        <f t="shared" si="30"/>
        <v/>
      </c>
    </row>
    <row r="1974" spans="1:11" ht="18.95" customHeight="1" x14ac:dyDescent="0.25">
      <c r="A1974" s="52"/>
      <c r="C1974" s="76"/>
      <c r="D1974" s="185"/>
      <c r="E1974" s="76"/>
      <c r="F1974" s="76" t="str">
        <f>IF(E1974="","",IFERROR(VLOOKUP(E1974,Cadastro!$C$9:$D$1009,2,FALSE),"PROD. NÃO ENCONTRADO"))</f>
        <v/>
      </c>
      <c r="G1974" s="94"/>
      <c r="H1974" s="69" t="str">
        <f>IFERROR(G1974*VLOOKUP(E1974,Saldo!$P$8:$U$1009,6,FALSE),"")</f>
        <v/>
      </c>
      <c r="I1974" s="104" t="str">
        <f>IFERROR(IF(D1974="","",VLOOKUP(E1974,Saldo!$P$8:$Q$1009,2,FALSE)),"")</f>
        <v/>
      </c>
      <c r="J1974" s="76"/>
      <c r="K1974" s="28" t="str">
        <f t="shared" si="30"/>
        <v/>
      </c>
    </row>
    <row r="1975" spans="1:11" ht="18.95" customHeight="1" x14ac:dyDescent="0.25">
      <c r="A1975" s="52"/>
      <c r="C1975" s="76"/>
      <c r="D1975" s="185"/>
      <c r="E1975" s="76"/>
      <c r="F1975" s="76" t="str">
        <f>IF(E1975="","",IFERROR(VLOOKUP(E1975,Cadastro!$C$9:$D$1009,2,FALSE),"PROD. NÃO ENCONTRADO"))</f>
        <v/>
      </c>
      <c r="G1975" s="94"/>
      <c r="H1975" s="69" t="str">
        <f>IFERROR(G1975*VLOOKUP(E1975,Saldo!$P$8:$U$1009,6,FALSE),"")</f>
        <v/>
      </c>
      <c r="I1975" s="104" t="str">
        <f>IFERROR(IF(D1975="","",VLOOKUP(E1975,Saldo!$P$8:$Q$1009,2,FALSE)),"")</f>
        <v/>
      </c>
      <c r="J1975" s="76"/>
      <c r="K1975" s="28" t="str">
        <f t="shared" si="30"/>
        <v/>
      </c>
    </row>
    <row r="1976" spans="1:11" ht="18.95" customHeight="1" x14ac:dyDescent="0.25">
      <c r="A1976" s="52"/>
      <c r="C1976" s="76"/>
      <c r="D1976" s="185"/>
      <c r="E1976" s="76"/>
      <c r="F1976" s="76" t="str">
        <f>IF(E1976="","",IFERROR(VLOOKUP(E1976,Cadastro!$C$9:$D$1009,2,FALSE),"PROD. NÃO ENCONTRADO"))</f>
        <v/>
      </c>
      <c r="G1976" s="94"/>
      <c r="H1976" s="69" t="str">
        <f>IFERROR(G1976*VLOOKUP(E1976,Saldo!$P$8:$U$1009,6,FALSE),"")</f>
        <v/>
      </c>
      <c r="I1976" s="104" t="str">
        <f>IFERROR(IF(D1976="","",VLOOKUP(E1976,Saldo!$P$8:$Q$1009,2,FALSE)),"")</f>
        <v/>
      </c>
      <c r="J1976" s="76"/>
      <c r="K1976" s="28" t="str">
        <f t="shared" si="30"/>
        <v/>
      </c>
    </row>
    <row r="1977" spans="1:11" ht="18.95" customHeight="1" x14ac:dyDescent="0.25">
      <c r="A1977" s="52"/>
      <c r="C1977" s="76"/>
      <c r="D1977" s="185"/>
      <c r="E1977" s="76"/>
      <c r="F1977" s="76" t="str">
        <f>IF(E1977="","",IFERROR(VLOOKUP(E1977,Cadastro!$C$9:$D$1009,2,FALSE),"PROD. NÃO ENCONTRADO"))</f>
        <v/>
      </c>
      <c r="G1977" s="94"/>
      <c r="H1977" s="69" t="str">
        <f>IFERROR(G1977*VLOOKUP(E1977,Saldo!$P$8:$U$1009,6,FALSE),"")</f>
        <v/>
      </c>
      <c r="I1977" s="104" t="str">
        <f>IFERROR(IF(D1977="","",VLOOKUP(E1977,Saldo!$P$8:$Q$1009,2,FALSE)),"")</f>
        <v/>
      </c>
      <c r="J1977" s="76"/>
      <c r="K1977" s="28" t="str">
        <f t="shared" si="30"/>
        <v/>
      </c>
    </row>
    <row r="1978" spans="1:11" ht="18.95" customHeight="1" x14ac:dyDescent="0.25">
      <c r="A1978" s="52"/>
      <c r="C1978" s="76"/>
      <c r="D1978" s="185"/>
      <c r="E1978" s="76"/>
      <c r="F1978" s="76" t="str">
        <f>IF(E1978="","",IFERROR(VLOOKUP(E1978,Cadastro!$C$9:$D$1009,2,FALSE),"PROD. NÃO ENCONTRADO"))</f>
        <v/>
      </c>
      <c r="G1978" s="94"/>
      <c r="H1978" s="69" t="str">
        <f>IFERROR(G1978*VLOOKUP(E1978,Saldo!$P$8:$U$1009,6,FALSE),"")</f>
        <v/>
      </c>
      <c r="I1978" s="104" t="str">
        <f>IFERROR(IF(D1978="","",VLOOKUP(E1978,Saldo!$P$8:$Q$1009,2,FALSE)),"")</f>
        <v/>
      </c>
      <c r="J1978" s="76"/>
      <c r="K1978" s="28" t="str">
        <f t="shared" si="30"/>
        <v/>
      </c>
    </row>
    <row r="1979" spans="1:11" ht="18.95" customHeight="1" x14ac:dyDescent="0.25">
      <c r="A1979" s="52"/>
      <c r="C1979" s="76"/>
      <c r="D1979" s="185"/>
      <c r="E1979" s="76"/>
      <c r="F1979" s="76" t="str">
        <f>IF(E1979="","",IFERROR(VLOOKUP(E1979,Cadastro!$C$9:$D$1009,2,FALSE),"PROD. NÃO ENCONTRADO"))</f>
        <v/>
      </c>
      <c r="G1979" s="94"/>
      <c r="H1979" s="69" t="str">
        <f>IFERROR(G1979*VLOOKUP(E1979,Saldo!$P$8:$U$1009,6,FALSE),"")</f>
        <v/>
      </c>
      <c r="I1979" s="104" t="str">
        <f>IFERROR(IF(D1979="","",VLOOKUP(E1979,Saldo!$P$8:$Q$1009,2,FALSE)),"")</f>
        <v/>
      </c>
      <c r="J1979" s="76"/>
      <c r="K1979" s="28" t="str">
        <f t="shared" si="30"/>
        <v/>
      </c>
    </row>
    <row r="1980" spans="1:11" ht="18.95" customHeight="1" x14ac:dyDescent="0.25">
      <c r="A1980" s="52"/>
      <c r="C1980" s="76"/>
      <c r="D1980" s="185"/>
      <c r="E1980" s="76"/>
      <c r="F1980" s="76" t="str">
        <f>IF(E1980="","",IFERROR(VLOOKUP(E1980,Cadastro!$C$9:$D$1009,2,FALSE),"PROD. NÃO ENCONTRADO"))</f>
        <v/>
      </c>
      <c r="G1980" s="94"/>
      <c r="H1980" s="69" t="str">
        <f>IFERROR(G1980*VLOOKUP(E1980,Saldo!$P$8:$U$1009,6,FALSE),"")</f>
        <v/>
      </c>
      <c r="I1980" s="104" t="str">
        <f>IFERROR(IF(D1980="","",VLOOKUP(E1980,Saldo!$P$8:$Q$1009,2,FALSE)),"")</f>
        <v/>
      </c>
      <c r="J1980" s="76"/>
      <c r="K1980" s="28" t="str">
        <f t="shared" si="30"/>
        <v/>
      </c>
    </row>
    <row r="1981" spans="1:11" ht="18.95" customHeight="1" x14ac:dyDescent="0.25">
      <c r="A1981" s="52"/>
      <c r="C1981" s="76"/>
      <c r="D1981" s="185"/>
      <c r="E1981" s="76"/>
      <c r="F1981" s="76" t="str">
        <f>IF(E1981="","",IFERROR(VLOOKUP(E1981,Cadastro!$C$9:$D$1009,2,FALSE),"PROD. NÃO ENCONTRADO"))</f>
        <v/>
      </c>
      <c r="G1981" s="94"/>
      <c r="H1981" s="69" t="str">
        <f>IFERROR(G1981*VLOOKUP(E1981,Saldo!$P$8:$U$1009,6,FALSE),"")</f>
        <v/>
      </c>
      <c r="I1981" s="104" t="str">
        <f>IFERROR(IF(D1981="","",VLOOKUP(E1981,Saldo!$P$8:$Q$1009,2,FALSE)),"")</f>
        <v/>
      </c>
      <c r="J1981" s="76"/>
      <c r="K1981" s="28" t="str">
        <f t="shared" si="30"/>
        <v/>
      </c>
    </row>
    <row r="1982" spans="1:11" ht="18.95" customHeight="1" x14ac:dyDescent="0.25">
      <c r="A1982" s="52"/>
      <c r="C1982" s="76"/>
      <c r="D1982" s="185"/>
      <c r="E1982" s="76"/>
      <c r="F1982" s="76" t="str">
        <f>IF(E1982="","",IFERROR(VLOOKUP(E1982,Cadastro!$C$9:$D$1009,2,FALSE),"PROD. NÃO ENCONTRADO"))</f>
        <v/>
      </c>
      <c r="G1982" s="94"/>
      <c r="H1982" s="69" t="str">
        <f>IFERROR(G1982*VLOOKUP(E1982,Saldo!$P$8:$U$1009,6,FALSE),"")</f>
        <v/>
      </c>
      <c r="I1982" s="104" t="str">
        <f>IFERROR(IF(D1982="","",VLOOKUP(E1982,Saldo!$P$8:$Q$1009,2,FALSE)),"")</f>
        <v/>
      </c>
      <c r="J1982" s="76"/>
      <c r="K1982" s="28" t="str">
        <f t="shared" si="30"/>
        <v/>
      </c>
    </row>
    <row r="1983" spans="1:11" ht="18.95" customHeight="1" x14ac:dyDescent="0.25">
      <c r="A1983" s="52"/>
      <c r="C1983" s="76"/>
      <c r="D1983" s="185"/>
      <c r="E1983" s="76"/>
      <c r="F1983" s="76" t="str">
        <f>IF(E1983="","",IFERROR(VLOOKUP(E1983,Cadastro!$C$9:$D$1009,2,FALSE),"PROD. NÃO ENCONTRADO"))</f>
        <v/>
      </c>
      <c r="G1983" s="94"/>
      <c r="H1983" s="69" t="str">
        <f>IFERROR(G1983*VLOOKUP(E1983,Saldo!$P$8:$U$1009,6,FALSE),"")</f>
        <v/>
      </c>
      <c r="I1983" s="104" t="str">
        <f>IFERROR(IF(D1983="","",VLOOKUP(E1983,Saldo!$P$8:$Q$1009,2,FALSE)),"")</f>
        <v/>
      </c>
      <c r="J1983" s="76"/>
      <c r="K1983" s="28" t="str">
        <f t="shared" si="30"/>
        <v/>
      </c>
    </row>
    <row r="1984" spans="1:11" ht="18.95" customHeight="1" x14ac:dyDescent="0.25">
      <c r="A1984" s="52"/>
      <c r="C1984" s="76"/>
      <c r="D1984" s="185"/>
      <c r="E1984" s="76"/>
      <c r="F1984" s="76" t="str">
        <f>IF(E1984="","",IFERROR(VLOOKUP(E1984,Cadastro!$C$9:$D$1009,2,FALSE),"PROD. NÃO ENCONTRADO"))</f>
        <v/>
      </c>
      <c r="G1984" s="94"/>
      <c r="H1984" s="69" t="str">
        <f>IFERROR(G1984*VLOOKUP(E1984,Saldo!$P$8:$U$1009,6,FALSE),"")</f>
        <v/>
      </c>
      <c r="I1984" s="104" t="str">
        <f>IFERROR(IF(D1984="","",VLOOKUP(E1984,Saldo!$P$8:$Q$1009,2,FALSE)),"")</f>
        <v/>
      </c>
      <c r="J1984" s="76"/>
      <c r="K1984" s="28" t="str">
        <f t="shared" si="30"/>
        <v/>
      </c>
    </row>
    <row r="1985" spans="1:11" ht="18.95" customHeight="1" x14ac:dyDescent="0.25">
      <c r="A1985" s="52"/>
      <c r="C1985" s="76"/>
      <c r="D1985" s="185"/>
      <c r="E1985" s="76"/>
      <c r="F1985" s="76" t="str">
        <f>IF(E1985="","",IFERROR(VLOOKUP(E1985,Cadastro!$C$9:$D$1009,2,FALSE),"PROD. NÃO ENCONTRADO"))</f>
        <v/>
      </c>
      <c r="G1985" s="94"/>
      <c r="H1985" s="69" t="str">
        <f>IFERROR(G1985*VLOOKUP(E1985,Saldo!$P$8:$U$1009,6,FALSE),"")</f>
        <v/>
      </c>
      <c r="I1985" s="104" t="str">
        <f>IFERROR(IF(D1985="","",VLOOKUP(E1985,Saldo!$P$8:$Q$1009,2,FALSE)),"")</f>
        <v/>
      </c>
      <c r="J1985" s="76"/>
      <c r="K1985" s="28" t="str">
        <f t="shared" si="30"/>
        <v/>
      </c>
    </row>
    <row r="1986" spans="1:11" ht="18.95" customHeight="1" x14ac:dyDescent="0.25">
      <c r="A1986" s="52"/>
      <c r="C1986" s="76"/>
      <c r="D1986" s="185"/>
      <c r="E1986" s="76"/>
      <c r="F1986" s="76" t="str">
        <f>IF(E1986="","",IFERROR(VLOOKUP(E1986,Cadastro!$C$9:$D$1009,2,FALSE),"PROD. NÃO ENCONTRADO"))</f>
        <v/>
      </c>
      <c r="G1986" s="94"/>
      <c r="H1986" s="69" t="str">
        <f>IFERROR(G1986*VLOOKUP(E1986,Saldo!$P$8:$U$1009,6,FALSE),"")</f>
        <v/>
      </c>
      <c r="I1986" s="104" t="str">
        <f>IFERROR(IF(D1986="","",VLOOKUP(E1986,Saldo!$P$8:$Q$1009,2,FALSE)),"")</f>
        <v/>
      </c>
      <c r="J1986" s="76"/>
      <c r="K1986" s="28" t="str">
        <f t="shared" si="30"/>
        <v/>
      </c>
    </row>
    <row r="1987" spans="1:11" ht="18.95" customHeight="1" x14ac:dyDescent="0.25">
      <c r="A1987" s="52"/>
      <c r="C1987" s="76"/>
      <c r="D1987" s="185"/>
      <c r="E1987" s="76"/>
      <c r="F1987" s="76" t="str">
        <f>IF(E1987="","",IFERROR(VLOOKUP(E1987,Cadastro!$C$9:$D$1009,2,FALSE),"PROD. NÃO ENCONTRADO"))</f>
        <v/>
      </c>
      <c r="G1987" s="94"/>
      <c r="H1987" s="69" t="str">
        <f>IFERROR(G1987*VLOOKUP(E1987,Saldo!$P$8:$U$1009,6,FALSE),"")</f>
        <v/>
      </c>
      <c r="I1987" s="104" t="str">
        <f>IFERROR(IF(D1987="","",VLOOKUP(E1987,Saldo!$P$8:$Q$1009,2,FALSE)),"")</f>
        <v/>
      </c>
      <c r="J1987" s="76"/>
      <c r="K1987" s="28" t="str">
        <f t="shared" si="30"/>
        <v/>
      </c>
    </row>
    <row r="1988" spans="1:11" ht="18.95" customHeight="1" x14ac:dyDescent="0.25">
      <c r="A1988" s="52"/>
      <c r="C1988" s="76"/>
      <c r="D1988" s="185"/>
      <c r="E1988" s="76"/>
      <c r="F1988" s="76" t="str">
        <f>IF(E1988="","",IFERROR(VLOOKUP(E1988,Cadastro!$C$9:$D$1009,2,FALSE),"PROD. NÃO ENCONTRADO"))</f>
        <v/>
      </c>
      <c r="G1988" s="94"/>
      <c r="H1988" s="69" t="str">
        <f>IFERROR(G1988*VLOOKUP(E1988,Saldo!$P$8:$U$1009,6,FALSE),"")</f>
        <v/>
      </c>
      <c r="I1988" s="104" t="str">
        <f>IFERROR(IF(D1988="","",VLOOKUP(E1988,Saldo!$P$8:$Q$1009,2,FALSE)),"")</f>
        <v/>
      </c>
      <c r="J1988" s="76"/>
      <c r="K1988" s="28" t="str">
        <f t="shared" si="30"/>
        <v/>
      </c>
    </row>
    <row r="1989" spans="1:11" ht="18.95" customHeight="1" x14ac:dyDescent="0.25">
      <c r="A1989" s="52"/>
      <c r="C1989" s="76"/>
      <c r="D1989" s="185"/>
      <c r="E1989" s="76"/>
      <c r="F1989" s="76" t="str">
        <f>IF(E1989="","",IFERROR(VLOOKUP(E1989,Cadastro!$C$9:$D$1009,2,FALSE),"PROD. NÃO ENCONTRADO"))</f>
        <v/>
      </c>
      <c r="G1989" s="94"/>
      <c r="H1989" s="69" t="str">
        <f>IFERROR(G1989*VLOOKUP(E1989,Saldo!$P$8:$U$1009,6,FALSE),"")</f>
        <v/>
      </c>
      <c r="I1989" s="104" t="str">
        <f>IFERROR(IF(D1989="","",VLOOKUP(E1989,Saldo!$P$8:$Q$1009,2,FALSE)),"")</f>
        <v/>
      </c>
      <c r="J1989" s="76"/>
      <c r="K1989" s="28" t="str">
        <f t="shared" si="30"/>
        <v/>
      </c>
    </row>
    <row r="1990" spans="1:11" ht="18.95" customHeight="1" x14ac:dyDescent="0.25">
      <c r="A1990" s="52"/>
      <c r="C1990" s="76"/>
      <c r="D1990" s="185"/>
      <c r="E1990" s="76"/>
      <c r="F1990" s="76" t="str">
        <f>IF(E1990="","",IFERROR(VLOOKUP(E1990,Cadastro!$C$9:$D$1009,2,FALSE),"PROD. NÃO ENCONTRADO"))</f>
        <v/>
      </c>
      <c r="G1990" s="94"/>
      <c r="H1990" s="69" t="str">
        <f>IFERROR(G1990*VLOOKUP(E1990,Saldo!$P$8:$U$1009,6,FALSE),"")</f>
        <v/>
      </c>
      <c r="I1990" s="104" t="str">
        <f>IFERROR(IF(D1990="","",VLOOKUP(E1990,Saldo!$P$8:$Q$1009,2,FALSE)),"")</f>
        <v/>
      </c>
      <c r="J1990" s="76"/>
      <c r="K1990" s="28" t="str">
        <f t="shared" si="30"/>
        <v/>
      </c>
    </row>
    <row r="1991" spans="1:11" ht="18.95" customHeight="1" x14ac:dyDescent="0.25">
      <c r="A1991" s="52"/>
      <c r="C1991" s="76"/>
      <c r="D1991" s="185"/>
      <c r="E1991" s="76"/>
      <c r="F1991" s="76" t="str">
        <f>IF(E1991="","",IFERROR(VLOOKUP(E1991,Cadastro!$C$9:$D$1009,2,FALSE),"PROD. NÃO ENCONTRADO"))</f>
        <v/>
      </c>
      <c r="G1991" s="94"/>
      <c r="H1991" s="69" t="str">
        <f>IFERROR(G1991*VLOOKUP(E1991,Saldo!$P$8:$U$1009,6,FALSE),"")</f>
        <v/>
      </c>
      <c r="I1991" s="104" t="str">
        <f>IFERROR(IF(D1991="","",VLOOKUP(E1991,Saldo!$P$8:$Q$1009,2,FALSE)),"")</f>
        <v/>
      </c>
      <c r="J1991" s="76"/>
      <c r="K1991" s="28" t="str">
        <f t="shared" si="30"/>
        <v/>
      </c>
    </row>
    <row r="1992" spans="1:11" ht="18.95" customHeight="1" x14ac:dyDescent="0.25">
      <c r="A1992" s="52"/>
      <c r="C1992" s="76"/>
      <c r="D1992" s="185"/>
      <c r="E1992" s="76"/>
      <c r="F1992" s="76" t="str">
        <f>IF(E1992="","",IFERROR(VLOOKUP(E1992,Cadastro!$C$9:$D$1009,2,FALSE),"PROD. NÃO ENCONTRADO"))</f>
        <v/>
      </c>
      <c r="G1992" s="94"/>
      <c r="H1992" s="69" t="str">
        <f>IFERROR(G1992*VLOOKUP(E1992,Saldo!$P$8:$U$1009,6,FALSE),"")</f>
        <v/>
      </c>
      <c r="I1992" s="104" t="str">
        <f>IFERROR(IF(D1992="","",VLOOKUP(E1992,Saldo!$P$8:$Q$1009,2,FALSE)),"")</f>
        <v/>
      </c>
      <c r="J1992" s="76"/>
      <c r="K1992" s="28" t="str">
        <f t="shared" si="30"/>
        <v/>
      </c>
    </row>
    <row r="1993" spans="1:11" ht="18.95" customHeight="1" x14ac:dyDescent="0.25">
      <c r="A1993" s="52"/>
      <c r="C1993" s="76"/>
      <c r="D1993" s="185"/>
      <c r="E1993" s="76"/>
      <c r="F1993" s="76" t="str">
        <f>IF(E1993="","",IFERROR(VLOOKUP(E1993,Cadastro!$C$9:$D$1009,2,FALSE),"PROD. NÃO ENCONTRADO"))</f>
        <v/>
      </c>
      <c r="G1993" s="94"/>
      <c r="H1993" s="69" t="str">
        <f>IFERROR(G1993*VLOOKUP(E1993,Saldo!$P$8:$U$1009,6,FALSE),"")</f>
        <v/>
      </c>
      <c r="I1993" s="104" t="str">
        <f>IFERROR(IF(D1993="","",VLOOKUP(E1993,Saldo!$P$8:$Q$1009,2,FALSE)),"")</f>
        <v/>
      </c>
      <c r="J1993" s="76"/>
      <c r="K1993" s="28" t="str">
        <f t="shared" si="30"/>
        <v/>
      </c>
    </row>
    <row r="1994" spans="1:11" ht="18.95" customHeight="1" x14ac:dyDescent="0.25">
      <c r="A1994" s="52"/>
      <c r="C1994" s="76"/>
      <c r="D1994" s="185"/>
      <c r="E1994" s="76"/>
      <c r="F1994" s="76" t="str">
        <f>IF(E1994="","",IFERROR(VLOOKUP(E1994,Cadastro!$C$9:$D$1009,2,FALSE),"PROD. NÃO ENCONTRADO"))</f>
        <v/>
      </c>
      <c r="G1994" s="94"/>
      <c r="H1994" s="69" t="str">
        <f>IFERROR(G1994*VLOOKUP(E1994,Saldo!$P$8:$U$1009,6,FALSE),"")</f>
        <v/>
      </c>
      <c r="I1994" s="104" t="str">
        <f>IFERROR(IF(D1994="","",VLOOKUP(E1994,Saldo!$P$8:$Q$1009,2,FALSE)),"")</f>
        <v/>
      </c>
      <c r="J1994" s="76"/>
      <c r="K1994" s="28" t="str">
        <f t="shared" ref="K1994:K2057" si="31">IF(D1994="","",MONTH(D1994))</f>
        <v/>
      </c>
    </row>
    <row r="1995" spans="1:11" ht="18.95" customHeight="1" x14ac:dyDescent="0.25">
      <c r="A1995" s="52"/>
      <c r="C1995" s="76"/>
      <c r="D1995" s="185"/>
      <c r="E1995" s="76"/>
      <c r="F1995" s="76" t="str">
        <f>IF(E1995="","",IFERROR(VLOOKUP(E1995,Cadastro!$C$9:$D$1009,2,FALSE),"PROD. NÃO ENCONTRADO"))</f>
        <v/>
      </c>
      <c r="G1995" s="94"/>
      <c r="H1995" s="69" t="str">
        <f>IFERROR(G1995*VLOOKUP(E1995,Saldo!$P$8:$U$1009,6,FALSE),"")</f>
        <v/>
      </c>
      <c r="I1995" s="104" t="str">
        <f>IFERROR(IF(D1995="","",VLOOKUP(E1995,Saldo!$P$8:$Q$1009,2,FALSE)),"")</f>
        <v/>
      </c>
      <c r="J1995" s="76"/>
      <c r="K1995" s="28" t="str">
        <f t="shared" si="31"/>
        <v/>
      </c>
    </row>
    <row r="1996" spans="1:11" ht="18.95" customHeight="1" x14ac:dyDescent="0.25">
      <c r="A1996" s="52"/>
      <c r="C1996" s="76"/>
      <c r="D1996" s="185"/>
      <c r="E1996" s="76"/>
      <c r="F1996" s="76" t="str">
        <f>IF(E1996="","",IFERROR(VLOOKUP(E1996,Cadastro!$C$9:$D$1009,2,FALSE),"PROD. NÃO ENCONTRADO"))</f>
        <v/>
      </c>
      <c r="G1996" s="94"/>
      <c r="H1996" s="69" t="str">
        <f>IFERROR(G1996*VLOOKUP(E1996,Saldo!$P$8:$U$1009,6,FALSE),"")</f>
        <v/>
      </c>
      <c r="I1996" s="104" t="str">
        <f>IFERROR(IF(D1996="","",VLOOKUP(E1996,Saldo!$P$8:$Q$1009,2,FALSE)),"")</f>
        <v/>
      </c>
      <c r="J1996" s="76"/>
      <c r="K1996" s="28" t="str">
        <f t="shared" si="31"/>
        <v/>
      </c>
    </row>
    <row r="1997" spans="1:11" ht="18.95" customHeight="1" x14ac:dyDescent="0.25">
      <c r="A1997" s="52"/>
      <c r="C1997" s="76"/>
      <c r="D1997" s="185"/>
      <c r="E1997" s="76"/>
      <c r="F1997" s="76" t="str">
        <f>IF(E1997="","",IFERROR(VLOOKUP(E1997,Cadastro!$C$9:$D$1009,2,FALSE),"PROD. NÃO ENCONTRADO"))</f>
        <v/>
      </c>
      <c r="G1997" s="94"/>
      <c r="H1997" s="69" t="str">
        <f>IFERROR(G1997*VLOOKUP(E1997,Saldo!$P$8:$U$1009,6,FALSE),"")</f>
        <v/>
      </c>
      <c r="I1997" s="104" t="str">
        <f>IFERROR(IF(D1997="","",VLOOKUP(E1997,Saldo!$P$8:$Q$1009,2,FALSE)),"")</f>
        <v/>
      </c>
      <c r="J1997" s="76"/>
      <c r="K1997" s="28" t="str">
        <f t="shared" si="31"/>
        <v/>
      </c>
    </row>
    <row r="1998" spans="1:11" ht="18.95" customHeight="1" x14ac:dyDescent="0.25">
      <c r="A1998" s="52"/>
      <c r="C1998" s="76"/>
      <c r="D1998" s="185"/>
      <c r="E1998" s="76"/>
      <c r="F1998" s="76" t="str">
        <f>IF(E1998="","",IFERROR(VLOOKUP(E1998,Cadastro!$C$9:$D$1009,2,FALSE),"PROD. NÃO ENCONTRADO"))</f>
        <v/>
      </c>
      <c r="G1998" s="94"/>
      <c r="H1998" s="69" t="str">
        <f>IFERROR(G1998*VLOOKUP(E1998,Saldo!$P$8:$U$1009,6,FALSE),"")</f>
        <v/>
      </c>
      <c r="I1998" s="104" t="str">
        <f>IFERROR(IF(D1998="","",VLOOKUP(E1998,Saldo!$P$8:$Q$1009,2,FALSE)),"")</f>
        <v/>
      </c>
      <c r="J1998" s="76"/>
      <c r="K1998" s="28" t="str">
        <f t="shared" si="31"/>
        <v/>
      </c>
    </row>
    <row r="1999" spans="1:11" ht="18.95" customHeight="1" x14ac:dyDescent="0.25">
      <c r="A1999" s="52"/>
      <c r="C1999" s="76"/>
      <c r="D1999" s="185"/>
      <c r="E1999" s="76"/>
      <c r="F1999" s="76" t="str">
        <f>IF(E1999="","",IFERROR(VLOOKUP(E1999,Cadastro!$C$9:$D$1009,2,FALSE),"PROD. NÃO ENCONTRADO"))</f>
        <v/>
      </c>
      <c r="G1999" s="94"/>
      <c r="H1999" s="69" t="str">
        <f>IFERROR(G1999*VLOOKUP(E1999,Saldo!$P$8:$U$1009,6,FALSE),"")</f>
        <v/>
      </c>
      <c r="I1999" s="104" t="str">
        <f>IFERROR(IF(D1999="","",VLOOKUP(E1999,Saldo!$P$8:$Q$1009,2,FALSE)),"")</f>
        <v/>
      </c>
      <c r="J1999" s="76"/>
      <c r="K1999" s="28" t="str">
        <f t="shared" si="31"/>
        <v/>
      </c>
    </row>
    <row r="2000" spans="1:11" ht="18.95" customHeight="1" x14ac:dyDescent="0.25">
      <c r="A2000" s="52"/>
      <c r="C2000" s="76"/>
      <c r="D2000" s="185"/>
      <c r="E2000" s="76"/>
      <c r="F2000" s="76" t="str">
        <f>IF(E2000="","",IFERROR(VLOOKUP(E2000,Cadastro!$C$9:$D$1009,2,FALSE),"PROD. NÃO ENCONTRADO"))</f>
        <v/>
      </c>
      <c r="G2000" s="94"/>
      <c r="H2000" s="69" t="str">
        <f>IFERROR(G2000*VLOOKUP(E2000,Saldo!$P$8:$U$1009,6,FALSE),"")</f>
        <v/>
      </c>
      <c r="I2000" s="104" t="str">
        <f>IFERROR(IF(D2000="","",VLOOKUP(E2000,Saldo!$P$8:$Q$1009,2,FALSE)),"")</f>
        <v/>
      </c>
      <c r="J2000" s="76"/>
      <c r="K2000" s="28" t="str">
        <f t="shared" si="31"/>
        <v/>
      </c>
    </row>
    <row r="2001" spans="1:11" ht="18.95" customHeight="1" x14ac:dyDescent="0.25">
      <c r="A2001" s="52"/>
      <c r="C2001" s="76"/>
      <c r="D2001" s="185"/>
      <c r="E2001" s="76"/>
      <c r="F2001" s="76" t="str">
        <f>IF(E2001="","",IFERROR(VLOOKUP(E2001,Cadastro!$C$9:$D$1009,2,FALSE),"PROD. NÃO ENCONTRADO"))</f>
        <v/>
      </c>
      <c r="G2001" s="94"/>
      <c r="H2001" s="69" t="str">
        <f>IFERROR(G2001*VLOOKUP(E2001,Saldo!$P$8:$U$1009,6,FALSE),"")</f>
        <v/>
      </c>
      <c r="I2001" s="104" t="str">
        <f>IFERROR(IF(D2001="","",VLOOKUP(E2001,Saldo!$P$8:$Q$1009,2,FALSE)),"")</f>
        <v/>
      </c>
      <c r="J2001" s="76"/>
      <c r="K2001" s="28" t="str">
        <f t="shared" si="31"/>
        <v/>
      </c>
    </row>
    <row r="2002" spans="1:11" ht="18.95" customHeight="1" x14ac:dyDescent="0.25">
      <c r="A2002" s="52"/>
      <c r="C2002" s="76"/>
      <c r="D2002" s="185"/>
      <c r="E2002" s="76"/>
      <c r="F2002" s="76" t="str">
        <f>IF(E2002="","",IFERROR(VLOOKUP(E2002,Cadastro!$C$9:$D$1009,2,FALSE),"PROD. NÃO ENCONTRADO"))</f>
        <v/>
      </c>
      <c r="G2002" s="94"/>
      <c r="H2002" s="69" t="str">
        <f>IFERROR(G2002*VLOOKUP(E2002,Saldo!$P$8:$U$1009,6,FALSE),"")</f>
        <v/>
      </c>
      <c r="I2002" s="104" t="str">
        <f>IFERROR(IF(D2002="","",VLOOKUP(E2002,Saldo!$P$8:$Q$1009,2,FALSE)),"")</f>
        <v/>
      </c>
      <c r="J2002" s="76"/>
      <c r="K2002" s="28" t="str">
        <f t="shared" si="31"/>
        <v/>
      </c>
    </row>
    <row r="2003" spans="1:11" ht="18.95" customHeight="1" x14ac:dyDescent="0.25">
      <c r="A2003" s="52"/>
      <c r="C2003" s="76"/>
      <c r="D2003" s="185"/>
      <c r="E2003" s="76"/>
      <c r="F2003" s="76" t="str">
        <f>IF(E2003="","",IFERROR(VLOOKUP(E2003,Cadastro!$C$9:$D$1009,2,FALSE),"PROD. NÃO ENCONTRADO"))</f>
        <v/>
      </c>
      <c r="G2003" s="94"/>
      <c r="H2003" s="69" t="str">
        <f>IFERROR(G2003*VLOOKUP(E2003,Saldo!$P$8:$U$1009,6,FALSE),"")</f>
        <v/>
      </c>
      <c r="I2003" s="104" t="str">
        <f>IFERROR(IF(D2003="","",VLOOKUP(E2003,Saldo!$P$8:$Q$1009,2,FALSE)),"")</f>
        <v/>
      </c>
      <c r="J2003" s="76"/>
      <c r="K2003" s="28" t="str">
        <f t="shared" si="31"/>
        <v/>
      </c>
    </row>
    <row r="2004" spans="1:11" ht="18.95" customHeight="1" x14ac:dyDescent="0.25">
      <c r="A2004" s="52"/>
      <c r="C2004" s="76"/>
      <c r="D2004" s="185"/>
      <c r="E2004" s="76"/>
      <c r="F2004" s="76" t="str">
        <f>IF(E2004="","",IFERROR(VLOOKUP(E2004,Cadastro!$C$9:$D$1009,2,FALSE),"PROD. NÃO ENCONTRADO"))</f>
        <v/>
      </c>
      <c r="G2004" s="94"/>
      <c r="H2004" s="69" t="str">
        <f>IFERROR(G2004*VLOOKUP(E2004,Saldo!$P$8:$U$1009,6,FALSE),"")</f>
        <v/>
      </c>
      <c r="I2004" s="104" t="str">
        <f>IFERROR(IF(D2004="","",VLOOKUP(E2004,Saldo!$P$8:$Q$1009,2,FALSE)),"")</f>
        <v/>
      </c>
      <c r="J2004" s="76"/>
      <c r="K2004" s="28" t="str">
        <f t="shared" si="31"/>
        <v/>
      </c>
    </row>
    <row r="2005" spans="1:11" ht="18.95" customHeight="1" x14ac:dyDescent="0.25">
      <c r="A2005" s="52"/>
      <c r="C2005" s="76"/>
      <c r="D2005" s="185"/>
      <c r="E2005" s="76"/>
      <c r="F2005" s="76" t="str">
        <f>IF(E2005="","",IFERROR(VLOOKUP(E2005,Cadastro!$C$9:$D$1009,2,FALSE),"PROD. NÃO ENCONTRADO"))</f>
        <v/>
      </c>
      <c r="G2005" s="94"/>
      <c r="H2005" s="69" t="str">
        <f>IFERROR(G2005*VLOOKUP(E2005,Saldo!$P$8:$U$1009,6,FALSE),"")</f>
        <v/>
      </c>
      <c r="I2005" s="104" t="str">
        <f>IFERROR(IF(D2005="","",VLOOKUP(E2005,Saldo!$P$8:$Q$1009,2,FALSE)),"")</f>
        <v/>
      </c>
      <c r="J2005" s="76"/>
      <c r="K2005" s="28" t="str">
        <f t="shared" si="31"/>
        <v/>
      </c>
    </row>
    <row r="2006" spans="1:11" ht="18.95" customHeight="1" x14ac:dyDescent="0.25">
      <c r="A2006" s="52"/>
      <c r="C2006" s="76"/>
      <c r="D2006" s="185"/>
      <c r="E2006" s="76"/>
      <c r="F2006" s="76" t="str">
        <f>IF(E2006="","",IFERROR(VLOOKUP(E2006,Cadastro!$C$9:$D$1009,2,FALSE),"PROD. NÃO ENCONTRADO"))</f>
        <v/>
      </c>
      <c r="G2006" s="94"/>
      <c r="H2006" s="69" t="str">
        <f>IFERROR(G2006*VLOOKUP(E2006,Saldo!$P$8:$U$1009,6,FALSE),"")</f>
        <v/>
      </c>
      <c r="I2006" s="104" t="str">
        <f>IFERROR(IF(D2006="","",VLOOKUP(E2006,Saldo!$P$8:$Q$1009,2,FALSE)),"")</f>
        <v/>
      </c>
      <c r="J2006" s="76"/>
      <c r="K2006" s="28" t="str">
        <f t="shared" si="31"/>
        <v/>
      </c>
    </row>
    <row r="2007" spans="1:11" ht="18.95" customHeight="1" x14ac:dyDescent="0.25">
      <c r="A2007" s="52"/>
      <c r="C2007" s="76"/>
      <c r="D2007" s="185"/>
      <c r="E2007" s="76"/>
      <c r="F2007" s="76" t="str">
        <f>IF(E2007="","",IFERROR(VLOOKUP(E2007,Cadastro!$C$9:$D$1009,2,FALSE),"PROD. NÃO ENCONTRADO"))</f>
        <v/>
      </c>
      <c r="G2007" s="94"/>
      <c r="H2007" s="69" t="str">
        <f>IFERROR(G2007*VLOOKUP(E2007,Saldo!$P$8:$U$1009,6,FALSE),"")</f>
        <v/>
      </c>
      <c r="I2007" s="104" t="str">
        <f>IFERROR(IF(D2007="","",VLOOKUP(E2007,Saldo!$P$8:$Q$1009,2,FALSE)),"")</f>
        <v/>
      </c>
      <c r="J2007" s="76"/>
      <c r="K2007" s="28" t="str">
        <f t="shared" si="31"/>
        <v/>
      </c>
    </row>
    <row r="2008" spans="1:11" ht="18.95" customHeight="1" x14ac:dyDescent="0.25">
      <c r="A2008" s="52"/>
      <c r="C2008" s="76"/>
      <c r="D2008" s="185"/>
      <c r="E2008" s="76"/>
      <c r="F2008" s="76" t="str">
        <f>IF(E2008="","",IFERROR(VLOOKUP(E2008,Cadastro!$C$9:$D$1009,2,FALSE),"PROD. NÃO ENCONTRADO"))</f>
        <v/>
      </c>
      <c r="G2008" s="94"/>
      <c r="H2008" s="69" t="str">
        <f>IFERROR(G2008*VLOOKUP(E2008,Saldo!$P$8:$U$1009,6,FALSE),"")</f>
        <v/>
      </c>
      <c r="I2008" s="104" t="str">
        <f>IFERROR(IF(D2008="","",VLOOKUP(E2008,Saldo!$P$8:$Q$1009,2,FALSE)),"")</f>
        <v/>
      </c>
      <c r="J2008" s="76"/>
      <c r="K2008" s="28" t="str">
        <f t="shared" si="31"/>
        <v/>
      </c>
    </row>
    <row r="2009" spans="1:11" ht="18.95" customHeight="1" x14ac:dyDescent="0.25">
      <c r="A2009" s="52"/>
      <c r="C2009" s="76"/>
      <c r="D2009" s="185"/>
      <c r="E2009" s="76"/>
      <c r="F2009" s="76" t="str">
        <f>IF(E2009="","",IFERROR(VLOOKUP(E2009,Cadastro!$C$9:$D$1009,2,FALSE),"PROD. NÃO ENCONTRADO"))</f>
        <v/>
      </c>
      <c r="G2009" s="94"/>
      <c r="H2009" s="69" t="str">
        <f>IFERROR(G2009*VLOOKUP(E2009,Saldo!$P$8:$U$1009,6,FALSE),"")</f>
        <v/>
      </c>
      <c r="I2009" s="104" t="str">
        <f>IFERROR(IF(D2009="","",VLOOKUP(E2009,Saldo!$P$8:$Q$1009,2,FALSE)),"")</f>
        <v/>
      </c>
      <c r="J2009" s="76"/>
      <c r="K2009" s="28" t="str">
        <f t="shared" si="31"/>
        <v/>
      </c>
    </row>
    <row r="2010" spans="1:11" ht="18.95" customHeight="1" x14ac:dyDescent="0.25">
      <c r="A2010" s="52"/>
      <c r="C2010" s="76"/>
      <c r="D2010" s="185"/>
      <c r="E2010" s="76"/>
      <c r="F2010" s="76" t="str">
        <f>IF(E2010="","",IFERROR(VLOOKUP(E2010,Cadastro!$C$9:$D$1009,2,FALSE),"PROD. NÃO ENCONTRADO"))</f>
        <v/>
      </c>
      <c r="G2010" s="94"/>
      <c r="H2010" s="69" t="str">
        <f>IFERROR(G2010*VLOOKUP(E2010,Saldo!$P$8:$U$1009,6,FALSE),"")</f>
        <v/>
      </c>
      <c r="I2010" s="104" t="str">
        <f>IFERROR(IF(D2010="","",VLOOKUP(E2010,Saldo!$P$8:$Q$1009,2,FALSE)),"")</f>
        <v/>
      </c>
      <c r="J2010" s="76"/>
      <c r="K2010" s="28" t="str">
        <f t="shared" si="31"/>
        <v/>
      </c>
    </row>
    <row r="2011" spans="1:11" ht="18.95" customHeight="1" x14ac:dyDescent="0.25">
      <c r="A2011" s="52"/>
      <c r="C2011" s="76"/>
      <c r="D2011" s="185"/>
      <c r="E2011" s="76"/>
      <c r="F2011" s="76" t="str">
        <f>IF(E2011="","",IFERROR(VLOOKUP(E2011,Cadastro!$C$9:$D$1009,2,FALSE),"PROD. NÃO ENCONTRADO"))</f>
        <v/>
      </c>
      <c r="G2011" s="94"/>
      <c r="H2011" s="69" t="str">
        <f>IFERROR(G2011*VLOOKUP(E2011,Saldo!$P$8:$U$1009,6,FALSE),"")</f>
        <v/>
      </c>
      <c r="I2011" s="104" t="str">
        <f>IFERROR(IF(D2011="","",VLOOKUP(E2011,Saldo!$P$8:$Q$1009,2,FALSE)),"")</f>
        <v/>
      </c>
      <c r="J2011" s="76"/>
      <c r="K2011" s="28" t="str">
        <f t="shared" si="31"/>
        <v/>
      </c>
    </row>
    <row r="2012" spans="1:11" ht="18.95" customHeight="1" x14ac:dyDescent="0.25">
      <c r="A2012" s="52"/>
      <c r="C2012" s="76"/>
      <c r="D2012" s="185"/>
      <c r="E2012" s="76"/>
      <c r="F2012" s="76" t="str">
        <f>IF(E2012="","",IFERROR(VLOOKUP(E2012,Cadastro!$C$9:$D$1009,2,FALSE),"PROD. NÃO ENCONTRADO"))</f>
        <v/>
      </c>
      <c r="G2012" s="94"/>
      <c r="H2012" s="69" t="str">
        <f>IFERROR(G2012*VLOOKUP(E2012,Saldo!$P$8:$U$1009,6,FALSE),"")</f>
        <v/>
      </c>
      <c r="I2012" s="104" t="str">
        <f>IFERROR(IF(D2012="","",VLOOKUP(E2012,Saldo!$P$8:$Q$1009,2,FALSE)),"")</f>
        <v/>
      </c>
      <c r="J2012" s="76"/>
      <c r="K2012" s="28" t="str">
        <f t="shared" si="31"/>
        <v/>
      </c>
    </row>
    <row r="2013" spans="1:11" ht="18.95" customHeight="1" x14ac:dyDescent="0.25">
      <c r="A2013" s="52"/>
      <c r="C2013" s="76"/>
      <c r="D2013" s="185"/>
      <c r="E2013" s="76"/>
      <c r="F2013" s="76" t="str">
        <f>IF(E2013="","",IFERROR(VLOOKUP(E2013,Cadastro!$C$9:$D$1009,2,FALSE),"PROD. NÃO ENCONTRADO"))</f>
        <v/>
      </c>
      <c r="G2013" s="94"/>
      <c r="H2013" s="69" t="str">
        <f>IFERROR(G2013*VLOOKUP(E2013,Saldo!$P$8:$U$1009,6,FALSE),"")</f>
        <v/>
      </c>
      <c r="I2013" s="104" t="str">
        <f>IFERROR(IF(D2013="","",VLOOKUP(E2013,Saldo!$P$8:$Q$1009,2,FALSE)),"")</f>
        <v/>
      </c>
      <c r="J2013" s="76"/>
      <c r="K2013" s="28" t="str">
        <f t="shared" si="31"/>
        <v/>
      </c>
    </row>
    <row r="2014" spans="1:11" ht="18.95" customHeight="1" x14ac:dyDescent="0.25">
      <c r="A2014" s="52"/>
      <c r="C2014" s="76"/>
      <c r="D2014" s="185"/>
      <c r="E2014" s="76"/>
      <c r="F2014" s="76" t="str">
        <f>IF(E2014="","",IFERROR(VLOOKUP(E2014,Cadastro!$C$9:$D$1009,2,FALSE),"PROD. NÃO ENCONTRADO"))</f>
        <v/>
      </c>
      <c r="G2014" s="94"/>
      <c r="H2014" s="69" t="str">
        <f>IFERROR(G2014*VLOOKUP(E2014,Saldo!$P$8:$U$1009,6,FALSE),"")</f>
        <v/>
      </c>
      <c r="I2014" s="104" t="str">
        <f>IFERROR(IF(D2014="","",VLOOKUP(E2014,Saldo!$P$8:$Q$1009,2,FALSE)),"")</f>
        <v/>
      </c>
      <c r="J2014" s="76"/>
      <c r="K2014" s="28" t="str">
        <f t="shared" si="31"/>
        <v/>
      </c>
    </row>
    <row r="2015" spans="1:11" ht="18.95" customHeight="1" x14ac:dyDescent="0.25">
      <c r="A2015" s="52"/>
      <c r="C2015" s="76"/>
      <c r="D2015" s="185"/>
      <c r="E2015" s="76"/>
      <c r="F2015" s="76" t="str">
        <f>IF(E2015="","",IFERROR(VLOOKUP(E2015,Cadastro!$C$9:$D$1009,2,FALSE),"PROD. NÃO ENCONTRADO"))</f>
        <v/>
      </c>
      <c r="G2015" s="94"/>
      <c r="H2015" s="69" t="str">
        <f>IFERROR(G2015*VLOOKUP(E2015,Saldo!$P$8:$U$1009,6,FALSE),"")</f>
        <v/>
      </c>
      <c r="I2015" s="104" t="str">
        <f>IFERROR(IF(D2015="","",VLOOKUP(E2015,Saldo!$P$8:$Q$1009,2,FALSE)),"")</f>
        <v/>
      </c>
      <c r="J2015" s="76"/>
      <c r="K2015" s="28" t="str">
        <f t="shared" si="31"/>
        <v/>
      </c>
    </row>
    <row r="2016" spans="1:11" ht="18.95" customHeight="1" x14ac:dyDescent="0.25">
      <c r="A2016" s="52"/>
      <c r="C2016" s="76"/>
      <c r="D2016" s="185"/>
      <c r="E2016" s="76"/>
      <c r="F2016" s="76" t="str">
        <f>IF(E2016="","",IFERROR(VLOOKUP(E2016,Cadastro!$C$9:$D$1009,2,FALSE),"PROD. NÃO ENCONTRADO"))</f>
        <v/>
      </c>
      <c r="G2016" s="94"/>
      <c r="H2016" s="69" t="str">
        <f>IFERROR(G2016*VLOOKUP(E2016,Saldo!$P$8:$U$1009,6,FALSE),"")</f>
        <v/>
      </c>
      <c r="I2016" s="104" t="str">
        <f>IFERROR(IF(D2016="","",VLOOKUP(E2016,Saldo!$P$8:$Q$1009,2,FALSE)),"")</f>
        <v/>
      </c>
      <c r="J2016" s="76"/>
      <c r="K2016" s="28" t="str">
        <f t="shared" si="31"/>
        <v/>
      </c>
    </row>
    <row r="2017" spans="1:11" ht="18.95" customHeight="1" x14ac:dyDescent="0.25">
      <c r="A2017" s="52"/>
      <c r="C2017" s="76"/>
      <c r="D2017" s="185"/>
      <c r="E2017" s="76"/>
      <c r="F2017" s="76" t="str">
        <f>IF(E2017="","",IFERROR(VLOOKUP(E2017,Cadastro!$C$9:$D$1009,2,FALSE),"PROD. NÃO ENCONTRADO"))</f>
        <v/>
      </c>
      <c r="G2017" s="94"/>
      <c r="H2017" s="69" t="str">
        <f>IFERROR(G2017*VLOOKUP(E2017,Saldo!$P$8:$U$1009,6,FALSE),"")</f>
        <v/>
      </c>
      <c r="I2017" s="104" t="str">
        <f>IFERROR(IF(D2017="","",VLOOKUP(E2017,Saldo!$P$8:$Q$1009,2,FALSE)),"")</f>
        <v/>
      </c>
      <c r="J2017" s="76"/>
      <c r="K2017" s="28" t="str">
        <f t="shared" si="31"/>
        <v/>
      </c>
    </row>
    <row r="2018" spans="1:11" ht="18.95" customHeight="1" x14ac:dyDescent="0.25">
      <c r="A2018" s="52"/>
      <c r="C2018" s="76"/>
      <c r="D2018" s="185"/>
      <c r="E2018" s="76"/>
      <c r="F2018" s="76" t="str">
        <f>IF(E2018="","",IFERROR(VLOOKUP(E2018,Cadastro!$C$9:$D$1009,2,FALSE),"PROD. NÃO ENCONTRADO"))</f>
        <v/>
      </c>
      <c r="G2018" s="94"/>
      <c r="H2018" s="69" t="str">
        <f>IFERROR(G2018*VLOOKUP(E2018,Saldo!$P$8:$U$1009,6,FALSE),"")</f>
        <v/>
      </c>
      <c r="I2018" s="104" t="str">
        <f>IFERROR(IF(D2018="","",VLOOKUP(E2018,Saldo!$P$8:$Q$1009,2,FALSE)),"")</f>
        <v/>
      </c>
      <c r="J2018" s="76"/>
      <c r="K2018" s="28" t="str">
        <f t="shared" si="31"/>
        <v/>
      </c>
    </row>
    <row r="2019" spans="1:11" ht="18.95" customHeight="1" x14ac:dyDescent="0.25">
      <c r="A2019" s="52"/>
      <c r="C2019" s="76"/>
      <c r="D2019" s="185"/>
      <c r="E2019" s="76"/>
      <c r="F2019" s="76" t="str">
        <f>IF(E2019="","",IFERROR(VLOOKUP(E2019,Cadastro!$C$9:$D$1009,2,FALSE),"PROD. NÃO ENCONTRADO"))</f>
        <v/>
      </c>
      <c r="G2019" s="94"/>
      <c r="H2019" s="69" t="str">
        <f>IFERROR(G2019*VLOOKUP(E2019,Saldo!$P$8:$U$1009,6,FALSE),"")</f>
        <v/>
      </c>
      <c r="I2019" s="104" t="str">
        <f>IFERROR(IF(D2019="","",VLOOKUP(E2019,Saldo!$P$8:$Q$1009,2,FALSE)),"")</f>
        <v/>
      </c>
      <c r="J2019" s="76"/>
      <c r="K2019" s="28" t="str">
        <f t="shared" si="31"/>
        <v/>
      </c>
    </row>
    <row r="2020" spans="1:11" ht="18.95" customHeight="1" x14ac:dyDescent="0.25">
      <c r="A2020" s="52"/>
      <c r="C2020" s="76"/>
      <c r="D2020" s="185"/>
      <c r="E2020" s="76"/>
      <c r="F2020" s="76" t="str">
        <f>IF(E2020="","",IFERROR(VLOOKUP(E2020,Cadastro!$C$9:$D$1009,2,FALSE),"PROD. NÃO ENCONTRADO"))</f>
        <v/>
      </c>
      <c r="G2020" s="94"/>
      <c r="H2020" s="69" t="str">
        <f>IFERROR(G2020*VLOOKUP(E2020,Saldo!$P$8:$U$1009,6,FALSE),"")</f>
        <v/>
      </c>
      <c r="I2020" s="104" t="str">
        <f>IFERROR(IF(D2020="","",VLOOKUP(E2020,Saldo!$P$8:$Q$1009,2,FALSE)),"")</f>
        <v/>
      </c>
      <c r="J2020" s="76"/>
      <c r="K2020" s="28" t="str">
        <f t="shared" si="31"/>
        <v/>
      </c>
    </row>
    <row r="2021" spans="1:11" ht="18.95" customHeight="1" x14ac:dyDescent="0.25">
      <c r="A2021" s="52"/>
      <c r="C2021" s="76"/>
      <c r="D2021" s="185"/>
      <c r="E2021" s="76"/>
      <c r="F2021" s="76" t="str">
        <f>IF(E2021="","",IFERROR(VLOOKUP(E2021,Cadastro!$C$9:$D$1009,2,FALSE),"PROD. NÃO ENCONTRADO"))</f>
        <v/>
      </c>
      <c r="G2021" s="94"/>
      <c r="H2021" s="69" t="str">
        <f>IFERROR(G2021*VLOOKUP(E2021,Saldo!$P$8:$U$1009,6,FALSE),"")</f>
        <v/>
      </c>
      <c r="I2021" s="104" t="str">
        <f>IFERROR(IF(D2021="","",VLOOKUP(E2021,Saldo!$P$8:$Q$1009,2,FALSE)),"")</f>
        <v/>
      </c>
      <c r="J2021" s="76"/>
      <c r="K2021" s="28" t="str">
        <f t="shared" si="31"/>
        <v/>
      </c>
    </row>
    <row r="2022" spans="1:11" ht="18.95" customHeight="1" x14ac:dyDescent="0.25">
      <c r="A2022" s="52"/>
      <c r="C2022" s="76"/>
      <c r="D2022" s="185"/>
      <c r="E2022" s="76"/>
      <c r="F2022" s="76" t="str">
        <f>IF(E2022="","",IFERROR(VLOOKUP(E2022,Cadastro!$C$9:$D$1009,2,FALSE),"PROD. NÃO ENCONTRADO"))</f>
        <v/>
      </c>
      <c r="G2022" s="94"/>
      <c r="H2022" s="69" t="str">
        <f>IFERROR(G2022*VLOOKUP(E2022,Saldo!$P$8:$U$1009,6,FALSE),"")</f>
        <v/>
      </c>
      <c r="I2022" s="104" t="str">
        <f>IFERROR(IF(D2022="","",VLOOKUP(E2022,Saldo!$P$8:$Q$1009,2,FALSE)),"")</f>
        <v/>
      </c>
      <c r="J2022" s="76"/>
      <c r="K2022" s="28" t="str">
        <f t="shared" si="31"/>
        <v/>
      </c>
    </row>
    <row r="2023" spans="1:11" ht="18.95" customHeight="1" x14ac:dyDescent="0.25">
      <c r="A2023" s="52"/>
      <c r="C2023" s="76"/>
      <c r="D2023" s="185"/>
      <c r="E2023" s="76"/>
      <c r="F2023" s="76" t="str">
        <f>IF(E2023="","",IFERROR(VLOOKUP(E2023,Cadastro!$C$9:$D$1009,2,FALSE),"PROD. NÃO ENCONTRADO"))</f>
        <v/>
      </c>
      <c r="G2023" s="94"/>
      <c r="H2023" s="69" t="str">
        <f>IFERROR(G2023*VLOOKUP(E2023,Saldo!$P$8:$U$1009,6,FALSE),"")</f>
        <v/>
      </c>
      <c r="I2023" s="104" t="str">
        <f>IFERROR(IF(D2023="","",VLOOKUP(E2023,Saldo!$P$8:$Q$1009,2,FALSE)),"")</f>
        <v/>
      </c>
      <c r="J2023" s="76"/>
      <c r="K2023" s="28" t="str">
        <f t="shared" si="31"/>
        <v/>
      </c>
    </row>
    <row r="2024" spans="1:11" ht="18.95" customHeight="1" x14ac:dyDescent="0.25">
      <c r="A2024" s="52"/>
      <c r="C2024" s="76"/>
      <c r="D2024" s="185"/>
      <c r="E2024" s="76"/>
      <c r="F2024" s="76" t="str">
        <f>IF(E2024="","",IFERROR(VLOOKUP(E2024,Cadastro!$C$9:$D$1009,2,FALSE),"PROD. NÃO ENCONTRADO"))</f>
        <v/>
      </c>
      <c r="G2024" s="94"/>
      <c r="H2024" s="69" t="str">
        <f>IFERROR(G2024*VLOOKUP(E2024,Saldo!$P$8:$U$1009,6,FALSE),"")</f>
        <v/>
      </c>
      <c r="I2024" s="104" t="str">
        <f>IFERROR(IF(D2024="","",VLOOKUP(E2024,Saldo!$P$8:$Q$1009,2,FALSE)),"")</f>
        <v/>
      </c>
      <c r="J2024" s="76"/>
      <c r="K2024" s="28" t="str">
        <f t="shared" si="31"/>
        <v/>
      </c>
    </row>
    <row r="2025" spans="1:11" ht="18.95" customHeight="1" x14ac:dyDescent="0.25">
      <c r="A2025" s="52"/>
      <c r="C2025" s="76"/>
      <c r="D2025" s="185"/>
      <c r="E2025" s="76"/>
      <c r="F2025" s="76" t="str">
        <f>IF(E2025="","",IFERROR(VLOOKUP(E2025,Cadastro!$C$9:$D$1009,2,FALSE),"PROD. NÃO ENCONTRADO"))</f>
        <v/>
      </c>
      <c r="G2025" s="94"/>
      <c r="H2025" s="69" t="str">
        <f>IFERROR(G2025*VLOOKUP(E2025,Saldo!$P$8:$U$1009,6,FALSE),"")</f>
        <v/>
      </c>
      <c r="I2025" s="104" t="str">
        <f>IFERROR(IF(D2025="","",VLOOKUP(E2025,Saldo!$P$8:$Q$1009,2,FALSE)),"")</f>
        <v/>
      </c>
      <c r="J2025" s="76"/>
      <c r="K2025" s="28" t="str">
        <f t="shared" si="31"/>
        <v/>
      </c>
    </row>
    <row r="2026" spans="1:11" ht="18.95" customHeight="1" x14ac:dyDescent="0.25">
      <c r="A2026" s="52"/>
      <c r="C2026" s="76"/>
      <c r="D2026" s="185"/>
      <c r="E2026" s="76"/>
      <c r="F2026" s="76" t="str">
        <f>IF(E2026="","",IFERROR(VLOOKUP(E2026,Cadastro!$C$9:$D$1009,2,FALSE),"PROD. NÃO ENCONTRADO"))</f>
        <v/>
      </c>
      <c r="G2026" s="94"/>
      <c r="H2026" s="69" t="str">
        <f>IFERROR(G2026*VLOOKUP(E2026,Saldo!$P$8:$U$1009,6,FALSE),"")</f>
        <v/>
      </c>
      <c r="I2026" s="104" t="str">
        <f>IFERROR(IF(D2026="","",VLOOKUP(E2026,Saldo!$P$8:$Q$1009,2,FALSE)),"")</f>
        <v/>
      </c>
      <c r="J2026" s="76"/>
      <c r="K2026" s="28" t="str">
        <f t="shared" si="31"/>
        <v/>
      </c>
    </row>
    <row r="2027" spans="1:11" ht="18.95" customHeight="1" x14ac:dyDescent="0.25">
      <c r="A2027" s="52"/>
      <c r="C2027" s="76"/>
      <c r="D2027" s="185"/>
      <c r="E2027" s="76"/>
      <c r="F2027" s="76" t="str">
        <f>IF(E2027="","",IFERROR(VLOOKUP(E2027,Cadastro!$C$9:$D$1009,2,FALSE),"PROD. NÃO ENCONTRADO"))</f>
        <v/>
      </c>
      <c r="G2027" s="94"/>
      <c r="H2027" s="69" t="str">
        <f>IFERROR(G2027*VLOOKUP(E2027,Saldo!$P$8:$U$1009,6,FALSE),"")</f>
        <v/>
      </c>
      <c r="I2027" s="104" t="str">
        <f>IFERROR(IF(D2027="","",VLOOKUP(E2027,Saldo!$P$8:$Q$1009,2,FALSE)),"")</f>
        <v/>
      </c>
      <c r="J2027" s="76"/>
      <c r="K2027" s="28" t="str">
        <f t="shared" si="31"/>
        <v/>
      </c>
    </row>
    <row r="2028" spans="1:11" ht="18.95" customHeight="1" x14ac:dyDescent="0.25">
      <c r="A2028" s="52"/>
      <c r="C2028" s="76"/>
      <c r="D2028" s="185"/>
      <c r="E2028" s="76"/>
      <c r="F2028" s="76" t="str">
        <f>IF(E2028="","",IFERROR(VLOOKUP(E2028,Cadastro!$C$9:$D$1009,2,FALSE),"PROD. NÃO ENCONTRADO"))</f>
        <v/>
      </c>
      <c r="G2028" s="94"/>
      <c r="H2028" s="69" t="str">
        <f>IFERROR(G2028*VLOOKUP(E2028,Saldo!$P$8:$U$1009,6,FALSE),"")</f>
        <v/>
      </c>
      <c r="I2028" s="104" t="str">
        <f>IFERROR(IF(D2028="","",VLOOKUP(E2028,Saldo!$P$8:$Q$1009,2,FALSE)),"")</f>
        <v/>
      </c>
      <c r="J2028" s="76"/>
      <c r="K2028" s="28" t="str">
        <f t="shared" si="31"/>
        <v/>
      </c>
    </row>
    <row r="2029" spans="1:11" ht="18.95" customHeight="1" x14ac:dyDescent="0.25">
      <c r="A2029" s="52"/>
      <c r="C2029" s="76"/>
      <c r="D2029" s="185"/>
      <c r="E2029" s="76"/>
      <c r="F2029" s="76" t="str">
        <f>IF(E2029="","",IFERROR(VLOOKUP(E2029,Cadastro!$C$9:$D$1009,2,FALSE),"PROD. NÃO ENCONTRADO"))</f>
        <v/>
      </c>
      <c r="G2029" s="94"/>
      <c r="H2029" s="69" t="str">
        <f>IFERROR(G2029*VLOOKUP(E2029,Saldo!$P$8:$U$1009,6,FALSE),"")</f>
        <v/>
      </c>
      <c r="I2029" s="104" t="str">
        <f>IFERROR(IF(D2029="","",VLOOKUP(E2029,Saldo!$P$8:$Q$1009,2,FALSE)),"")</f>
        <v/>
      </c>
      <c r="J2029" s="76"/>
      <c r="K2029" s="28" t="str">
        <f t="shared" si="31"/>
        <v/>
      </c>
    </row>
    <row r="2030" spans="1:11" ht="18.95" customHeight="1" x14ac:dyDescent="0.25">
      <c r="A2030" s="52"/>
      <c r="C2030" s="76"/>
      <c r="D2030" s="185"/>
      <c r="E2030" s="76"/>
      <c r="F2030" s="76" t="str">
        <f>IF(E2030="","",IFERROR(VLOOKUP(E2030,Cadastro!$C$9:$D$1009,2,FALSE),"PROD. NÃO ENCONTRADO"))</f>
        <v/>
      </c>
      <c r="G2030" s="94"/>
      <c r="H2030" s="69" t="str">
        <f>IFERROR(G2030*VLOOKUP(E2030,Saldo!$P$8:$U$1009,6,FALSE),"")</f>
        <v/>
      </c>
      <c r="I2030" s="104" t="str">
        <f>IFERROR(IF(D2030="","",VLOOKUP(E2030,Saldo!$P$8:$Q$1009,2,FALSE)),"")</f>
        <v/>
      </c>
      <c r="J2030" s="76"/>
      <c r="K2030" s="28" t="str">
        <f t="shared" si="31"/>
        <v/>
      </c>
    </row>
    <row r="2031" spans="1:11" ht="18.95" customHeight="1" x14ac:dyDescent="0.25">
      <c r="A2031" s="52"/>
      <c r="C2031" s="76"/>
      <c r="D2031" s="185"/>
      <c r="E2031" s="76"/>
      <c r="F2031" s="76" t="str">
        <f>IF(E2031="","",IFERROR(VLOOKUP(E2031,Cadastro!$C$9:$D$1009,2,FALSE),"PROD. NÃO ENCONTRADO"))</f>
        <v/>
      </c>
      <c r="G2031" s="94"/>
      <c r="H2031" s="69" t="str">
        <f>IFERROR(G2031*VLOOKUP(E2031,Saldo!$P$8:$U$1009,6,FALSE),"")</f>
        <v/>
      </c>
      <c r="I2031" s="104" t="str">
        <f>IFERROR(IF(D2031="","",VLOOKUP(E2031,Saldo!$P$8:$Q$1009,2,FALSE)),"")</f>
        <v/>
      </c>
      <c r="J2031" s="76"/>
      <c r="K2031" s="28" t="str">
        <f t="shared" si="31"/>
        <v/>
      </c>
    </row>
    <row r="2032" spans="1:11" ht="18.95" customHeight="1" x14ac:dyDescent="0.25">
      <c r="A2032" s="52"/>
      <c r="C2032" s="76"/>
      <c r="D2032" s="185"/>
      <c r="E2032" s="76"/>
      <c r="F2032" s="76" t="str">
        <f>IF(E2032="","",IFERROR(VLOOKUP(E2032,Cadastro!$C$9:$D$1009,2,FALSE),"PROD. NÃO ENCONTRADO"))</f>
        <v/>
      </c>
      <c r="G2032" s="94"/>
      <c r="H2032" s="69" t="str">
        <f>IFERROR(G2032*VLOOKUP(E2032,Saldo!$P$8:$U$1009,6,FALSE),"")</f>
        <v/>
      </c>
      <c r="I2032" s="104" t="str">
        <f>IFERROR(IF(D2032="","",VLOOKUP(E2032,Saldo!$P$8:$Q$1009,2,FALSE)),"")</f>
        <v/>
      </c>
      <c r="J2032" s="76"/>
      <c r="K2032" s="28" t="str">
        <f t="shared" si="31"/>
        <v/>
      </c>
    </row>
    <row r="2033" spans="1:11" ht="18.95" customHeight="1" x14ac:dyDescent="0.25">
      <c r="A2033" s="52"/>
      <c r="C2033" s="76"/>
      <c r="D2033" s="185"/>
      <c r="E2033" s="76"/>
      <c r="F2033" s="76" t="str">
        <f>IF(E2033="","",IFERROR(VLOOKUP(E2033,Cadastro!$C$9:$D$1009,2,FALSE),"PROD. NÃO ENCONTRADO"))</f>
        <v/>
      </c>
      <c r="G2033" s="94"/>
      <c r="H2033" s="69" t="str">
        <f>IFERROR(G2033*VLOOKUP(E2033,Saldo!$P$8:$U$1009,6,FALSE),"")</f>
        <v/>
      </c>
      <c r="I2033" s="104" t="str">
        <f>IFERROR(IF(D2033="","",VLOOKUP(E2033,Saldo!$P$8:$Q$1009,2,FALSE)),"")</f>
        <v/>
      </c>
      <c r="J2033" s="76"/>
      <c r="K2033" s="28" t="str">
        <f t="shared" si="31"/>
        <v/>
      </c>
    </row>
    <row r="2034" spans="1:11" ht="18.95" customHeight="1" x14ac:dyDescent="0.25">
      <c r="A2034" s="52"/>
      <c r="C2034" s="76"/>
      <c r="D2034" s="185"/>
      <c r="E2034" s="76"/>
      <c r="F2034" s="76" t="str">
        <f>IF(E2034="","",IFERROR(VLOOKUP(E2034,Cadastro!$C$9:$D$1009,2,FALSE),"PROD. NÃO ENCONTRADO"))</f>
        <v/>
      </c>
      <c r="G2034" s="94"/>
      <c r="H2034" s="69" t="str">
        <f>IFERROR(G2034*VLOOKUP(E2034,Saldo!$P$8:$U$1009,6,FALSE),"")</f>
        <v/>
      </c>
      <c r="I2034" s="104" t="str">
        <f>IFERROR(IF(D2034="","",VLOOKUP(E2034,Saldo!$P$8:$Q$1009,2,FALSE)),"")</f>
        <v/>
      </c>
      <c r="J2034" s="76"/>
      <c r="K2034" s="28" t="str">
        <f t="shared" si="31"/>
        <v/>
      </c>
    </row>
    <row r="2035" spans="1:11" ht="18.95" customHeight="1" x14ac:dyDescent="0.25">
      <c r="A2035" s="52"/>
      <c r="C2035" s="76"/>
      <c r="D2035" s="185"/>
      <c r="E2035" s="76"/>
      <c r="F2035" s="76" t="str">
        <f>IF(E2035="","",IFERROR(VLOOKUP(E2035,Cadastro!$C$9:$D$1009,2,FALSE),"PROD. NÃO ENCONTRADO"))</f>
        <v/>
      </c>
      <c r="G2035" s="94"/>
      <c r="H2035" s="69" t="str">
        <f>IFERROR(G2035*VLOOKUP(E2035,Saldo!$P$8:$U$1009,6,FALSE),"")</f>
        <v/>
      </c>
      <c r="I2035" s="104" t="str">
        <f>IFERROR(IF(D2035="","",VLOOKUP(E2035,Saldo!$P$8:$Q$1009,2,FALSE)),"")</f>
        <v/>
      </c>
      <c r="J2035" s="76"/>
      <c r="K2035" s="28" t="str">
        <f t="shared" si="31"/>
        <v/>
      </c>
    </row>
    <row r="2036" spans="1:11" ht="18.95" customHeight="1" x14ac:dyDescent="0.25">
      <c r="A2036" s="52"/>
      <c r="C2036" s="76"/>
      <c r="D2036" s="185"/>
      <c r="E2036" s="76"/>
      <c r="F2036" s="76" t="str">
        <f>IF(E2036="","",IFERROR(VLOOKUP(E2036,Cadastro!$C$9:$D$1009,2,FALSE),"PROD. NÃO ENCONTRADO"))</f>
        <v/>
      </c>
      <c r="G2036" s="94"/>
      <c r="H2036" s="69" t="str">
        <f>IFERROR(G2036*VLOOKUP(E2036,Saldo!$P$8:$U$1009,6,FALSE),"")</f>
        <v/>
      </c>
      <c r="I2036" s="104" t="str">
        <f>IFERROR(IF(D2036="","",VLOOKUP(E2036,Saldo!$P$8:$Q$1009,2,FALSE)),"")</f>
        <v/>
      </c>
      <c r="J2036" s="76"/>
      <c r="K2036" s="28" t="str">
        <f t="shared" si="31"/>
        <v/>
      </c>
    </row>
    <row r="2037" spans="1:11" ht="18.95" customHeight="1" x14ac:dyDescent="0.25">
      <c r="A2037" s="52"/>
      <c r="C2037" s="76"/>
      <c r="D2037" s="185"/>
      <c r="E2037" s="76"/>
      <c r="F2037" s="76" t="str">
        <f>IF(E2037="","",IFERROR(VLOOKUP(E2037,Cadastro!$C$9:$D$1009,2,FALSE),"PROD. NÃO ENCONTRADO"))</f>
        <v/>
      </c>
      <c r="G2037" s="94"/>
      <c r="H2037" s="69" t="str">
        <f>IFERROR(G2037*VLOOKUP(E2037,Saldo!$P$8:$U$1009,6,FALSE),"")</f>
        <v/>
      </c>
      <c r="I2037" s="104" t="str">
        <f>IFERROR(IF(D2037="","",VLOOKUP(E2037,Saldo!$P$8:$Q$1009,2,FALSE)),"")</f>
        <v/>
      </c>
      <c r="J2037" s="76"/>
      <c r="K2037" s="28" t="str">
        <f t="shared" si="31"/>
        <v/>
      </c>
    </row>
    <row r="2038" spans="1:11" ht="18.95" customHeight="1" x14ac:dyDescent="0.25">
      <c r="A2038" s="52"/>
      <c r="C2038" s="76"/>
      <c r="D2038" s="185"/>
      <c r="E2038" s="76"/>
      <c r="F2038" s="76" t="str">
        <f>IF(E2038="","",IFERROR(VLOOKUP(E2038,Cadastro!$C$9:$D$1009,2,FALSE),"PROD. NÃO ENCONTRADO"))</f>
        <v/>
      </c>
      <c r="G2038" s="94"/>
      <c r="H2038" s="69" t="str">
        <f>IFERROR(G2038*VLOOKUP(E2038,Saldo!$P$8:$U$1009,6,FALSE),"")</f>
        <v/>
      </c>
      <c r="I2038" s="104" t="str">
        <f>IFERROR(IF(D2038="","",VLOOKUP(E2038,Saldo!$P$8:$Q$1009,2,FALSE)),"")</f>
        <v/>
      </c>
      <c r="J2038" s="76"/>
      <c r="K2038" s="28" t="str">
        <f t="shared" si="31"/>
        <v/>
      </c>
    </row>
    <row r="2039" spans="1:11" ht="18.95" customHeight="1" x14ac:dyDescent="0.25">
      <c r="A2039" s="52"/>
      <c r="C2039" s="76"/>
      <c r="D2039" s="185"/>
      <c r="E2039" s="76"/>
      <c r="F2039" s="76" t="str">
        <f>IF(E2039="","",IFERROR(VLOOKUP(E2039,Cadastro!$C$9:$D$1009,2,FALSE),"PROD. NÃO ENCONTRADO"))</f>
        <v/>
      </c>
      <c r="G2039" s="94"/>
      <c r="H2039" s="69" t="str">
        <f>IFERROR(G2039*VLOOKUP(E2039,Saldo!$P$8:$U$1009,6,FALSE),"")</f>
        <v/>
      </c>
      <c r="I2039" s="104" t="str">
        <f>IFERROR(IF(D2039="","",VLOOKUP(E2039,Saldo!$P$8:$Q$1009,2,FALSE)),"")</f>
        <v/>
      </c>
      <c r="J2039" s="76"/>
      <c r="K2039" s="28" t="str">
        <f t="shared" si="31"/>
        <v/>
      </c>
    </row>
    <row r="2040" spans="1:11" ht="18.95" customHeight="1" x14ac:dyDescent="0.25">
      <c r="A2040" s="52"/>
      <c r="C2040" s="76"/>
      <c r="D2040" s="185"/>
      <c r="E2040" s="76"/>
      <c r="F2040" s="76" t="str">
        <f>IF(E2040="","",IFERROR(VLOOKUP(E2040,Cadastro!$C$9:$D$1009,2,FALSE),"PROD. NÃO ENCONTRADO"))</f>
        <v/>
      </c>
      <c r="G2040" s="94"/>
      <c r="H2040" s="69" t="str">
        <f>IFERROR(G2040*VLOOKUP(E2040,Saldo!$P$8:$U$1009,6,FALSE),"")</f>
        <v/>
      </c>
      <c r="I2040" s="104" t="str">
        <f>IFERROR(IF(D2040="","",VLOOKUP(E2040,Saldo!$P$8:$Q$1009,2,FALSE)),"")</f>
        <v/>
      </c>
      <c r="J2040" s="76"/>
      <c r="K2040" s="28" t="str">
        <f t="shared" si="31"/>
        <v/>
      </c>
    </row>
    <row r="2041" spans="1:11" ht="18.95" customHeight="1" x14ac:dyDescent="0.25">
      <c r="A2041" s="52"/>
      <c r="C2041" s="76"/>
      <c r="D2041" s="185"/>
      <c r="E2041" s="76"/>
      <c r="F2041" s="76" t="str">
        <f>IF(E2041="","",IFERROR(VLOOKUP(E2041,Cadastro!$C$9:$D$1009,2,FALSE),"PROD. NÃO ENCONTRADO"))</f>
        <v/>
      </c>
      <c r="G2041" s="94"/>
      <c r="H2041" s="69" t="str">
        <f>IFERROR(G2041*VLOOKUP(E2041,Saldo!$P$8:$U$1009,6,FALSE),"")</f>
        <v/>
      </c>
      <c r="I2041" s="104" t="str">
        <f>IFERROR(IF(D2041="","",VLOOKUP(E2041,Saldo!$P$8:$Q$1009,2,FALSE)),"")</f>
        <v/>
      </c>
      <c r="J2041" s="76"/>
      <c r="K2041" s="28" t="str">
        <f t="shared" si="31"/>
        <v/>
      </c>
    </row>
    <row r="2042" spans="1:11" ht="18.95" customHeight="1" x14ac:dyDescent="0.25">
      <c r="A2042" s="52"/>
      <c r="C2042" s="76"/>
      <c r="D2042" s="185"/>
      <c r="E2042" s="76"/>
      <c r="F2042" s="76" t="str">
        <f>IF(E2042="","",IFERROR(VLOOKUP(E2042,Cadastro!$C$9:$D$1009,2,FALSE),"PROD. NÃO ENCONTRADO"))</f>
        <v/>
      </c>
      <c r="G2042" s="94"/>
      <c r="H2042" s="69" t="str">
        <f>IFERROR(G2042*VLOOKUP(E2042,Saldo!$P$8:$U$1009,6,FALSE),"")</f>
        <v/>
      </c>
      <c r="I2042" s="104" t="str">
        <f>IFERROR(IF(D2042="","",VLOOKUP(E2042,Saldo!$P$8:$Q$1009,2,FALSE)),"")</f>
        <v/>
      </c>
      <c r="J2042" s="76"/>
      <c r="K2042" s="28" t="str">
        <f t="shared" si="31"/>
        <v/>
      </c>
    </row>
    <row r="2043" spans="1:11" ht="18.95" customHeight="1" x14ac:dyDescent="0.25">
      <c r="A2043" s="52"/>
      <c r="C2043" s="76"/>
      <c r="D2043" s="185"/>
      <c r="E2043" s="76"/>
      <c r="F2043" s="76" t="str">
        <f>IF(E2043="","",IFERROR(VLOOKUP(E2043,Cadastro!$C$9:$D$1009,2,FALSE),"PROD. NÃO ENCONTRADO"))</f>
        <v/>
      </c>
      <c r="G2043" s="94"/>
      <c r="H2043" s="69" t="str">
        <f>IFERROR(G2043*VLOOKUP(E2043,Saldo!$P$8:$U$1009,6,FALSE),"")</f>
        <v/>
      </c>
      <c r="I2043" s="104" t="str">
        <f>IFERROR(IF(D2043="","",VLOOKUP(E2043,Saldo!$P$8:$Q$1009,2,FALSE)),"")</f>
        <v/>
      </c>
      <c r="J2043" s="76"/>
      <c r="K2043" s="28" t="str">
        <f t="shared" si="31"/>
        <v/>
      </c>
    </row>
    <row r="2044" spans="1:11" ht="18.95" customHeight="1" x14ac:dyDescent="0.25">
      <c r="A2044" s="52"/>
      <c r="C2044" s="76"/>
      <c r="D2044" s="185"/>
      <c r="E2044" s="76"/>
      <c r="F2044" s="76" t="str">
        <f>IF(E2044="","",IFERROR(VLOOKUP(E2044,Cadastro!$C$9:$D$1009,2,FALSE),"PROD. NÃO ENCONTRADO"))</f>
        <v/>
      </c>
      <c r="G2044" s="94"/>
      <c r="H2044" s="69" t="str">
        <f>IFERROR(G2044*VLOOKUP(E2044,Saldo!$P$8:$U$1009,6,FALSE),"")</f>
        <v/>
      </c>
      <c r="I2044" s="104" t="str">
        <f>IFERROR(IF(D2044="","",VLOOKUP(E2044,Saldo!$P$8:$Q$1009,2,FALSE)),"")</f>
        <v/>
      </c>
      <c r="J2044" s="76"/>
      <c r="K2044" s="28" t="str">
        <f t="shared" si="31"/>
        <v/>
      </c>
    </row>
    <row r="2045" spans="1:11" ht="18.95" customHeight="1" x14ac:dyDescent="0.25">
      <c r="A2045" s="52"/>
      <c r="C2045" s="76"/>
      <c r="D2045" s="185"/>
      <c r="E2045" s="76"/>
      <c r="F2045" s="76" t="str">
        <f>IF(E2045="","",IFERROR(VLOOKUP(E2045,Cadastro!$C$9:$D$1009,2,FALSE),"PROD. NÃO ENCONTRADO"))</f>
        <v/>
      </c>
      <c r="G2045" s="94"/>
      <c r="H2045" s="69" t="str">
        <f>IFERROR(G2045*VLOOKUP(E2045,Saldo!$P$8:$U$1009,6,FALSE),"")</f>
        <v/>
      </c>
      <c r="I2045" s="104" t="str">
        <f>IFERROR(IF(D2045="","",VLOOKUP(E2045,Saldo!$P$8:$Q$1009,2,FALSE)),"")</f>
        <v/>
      </c>
      <c r="J2045" s="76"/>
      <c r="K2045" s="28" t="str">
        <f t="shared" si="31"/>
        <v/>
      </c>
    </row>
    <row r="2046" spans="1:11" ht="18.95" customHeight="1" x14ac:dyDescent="0.25">
      <c r="A2046" s="52"/>
      <c r="C2046" s="76"/>
      <c r="D2046" s="185"/>
      <c r="E2046" s="76"/>
      <c r="F2046" s="76" t="str">
        <f>IF(E2046="","",IFERROR(VLOOKUP(E2046,Cadastro!$C$9:$D$1009,2,FALSE),"PROD. NÃO ENCONTRADO"))</f>
        <v/>
      </c>
      <c r="G2046" s="94"/>
      <c r="H2046" s="69" t="str">
        <f>IFERROR(G2046*VLOOKUP(E2046,Saldo!$P$8:$U$1009,6,FALSE),"")</f>
        <v/>
      </c>
      <c r="I2046" s="104" t="str">
        <f>IFERROR(IF(D2046="","",VLOOKUP(E2046,Saldo!$P$8:$Q$1009,2,FALSE)),"")</f>
        <v/>
      </c>
      <c r="J2046" s="76"/>
      <c r="K2046" s="28" t="str">
        <f t="shared" si="31"/>
        <v/>
      </c>
    </row>
    <row r="2047" spans="1:11" ht="18.95" customHeight="1" x14ac:dyDescent="0.25">
      <c r="A2047" s="52"/>
      <c r="C2047" s="76"/>
      <c r="D2047" s="185"/>
      <c r="E2047" s="76"/>
      <c r="F2047" s="76" t="str">
        <f>IF(E2047="","",IFERROR(VLOOKUP(E2047,Cadastro!$C$9:$D$1009,2,FALSE),"PROD. NÃO ENCONTRADO"))</f>
        <v/>
      </c>
      <c r="G2047" s="94"/>
      <c r="H2047" s="69" t="str">
        <f>IFERROR(G2047*VLOOKUP(E2047,Saldo!$P$8:$U$1009,6,FALSE),"")</f>
        <v/>
      </c>
      <c r="I2047" s="104" t="str">
        <f>IFERROR(IF(D2047="","",VLOOKUP(E2047,Saldo!$P$8:$Q$1009,2,FALSE)),"")</f>
        <v/>
      </c>
      <c r="J2047" s="76"/>
      <c r="K2047" s="28" t="str">
        <f t="shared" si="31"/>
        <v/>
      </c>
    </row>
    <row r="2048" spans="1:11" ht="18.95" customHeight="1" x14ac:dyDescent="0.25">
      <c r="A2048" s="52"/>
      <c r="C2048" s="76"/>
      <c r="D2048" s="185"/>
      <c r="E2048" s="76"/>
      <c r="F2048" s="76" t="str">
        <f>IF(E2048="","",IFERROR(VLOOKUP(E2048,Cadastro!$C$9:$D$1009,2,FALSE),"PROD. NÃO ENCONTRADO"))</f>
        <v/>
      </c>
      <c r="G2048" s="94"/>
      <c r="H2048" s="69" t="str">
        <f>IFERROR(G2048*VLOOKUP(E2048,Saldo!$P$8:$U$1009,6,FALSE),"")</f>
        <v/>
      </c>
      <c r="I2048" s="104" t="str">
        <f>IFERROR(IF(D2048="","",VLOOKUP(E2048,Saldo!$P$8:$Q$1009,2,FALSE)),"")</f>
        <v/>
      </c>
      <c r="J2048" s="76"/>
      <c r="K2048" s="28" t="str">
        <f t="shared" si="31"/>
        <v/>
      </c>
    </row>
    <row r="2049" spans="1:11" ht="18.95" customHeight="1" x14ac:dyDescent="0.25">
      <c r="A2049" s="52"/>
      <c r="C2049" s="76"/>
      <c r="D2049" s="185"/>
      <c r="E2049" s="76"/>
      <c r="F2049" s="76" t="str">
        <f>IF(E2049="","",IFERROR(VLOOKUP(E2049,Cadastro!$C$9:$D$1009,2,FALSE),"PROD. NÃO ENCONTRADO"))</f>
        <v/>
      </c>
      <c r="G2049" s="94"/>
      <c r="H2049" s="69" t="str">
        <f>IFERROR(G2049*VLOOKUP(E2049,Saldo!$P$8:$U$1009,6,FALSE),"")</f>
        <v/>
      </c>
      <c r="I2049" s="104" t="str">
        <f>IFERROR(IF(D2049="","",VLOOKUP(E2049,Saldo!$P$8:$Q$1009,2,FALSE)),"")</f>
        <v/>
      </c>
      <c r="J2049" s="76"/>
      <c r="K2049" s="28" t="str">
        <f t="shared" si="31"/>
        <v/>
      </c>
    </row>
    <row r="2050" spans="1:11" ht="18.95" customHeight="1" x14ac:dyDescent="0.25">
      <c r="A2050" s="52"/>
      <c r="C2050" s="76"/>
      <c r="D2050" s="185"/>
      <c r="E2050" s="76"/>
      <c r="F2050" s="76" t="str">
        <f>IF(E2050="","",IFERROR(VLOOKUP(E2050,Cadastro!$C$9:$D$1009,2,FALSE),"PROD. NÃO ENCONTRADO"))</f>
        <v/>
      </c>
      <c r="G2050" s="94"/>
      <c r="H2050" s="69" t="str">
        <f>IFERROR(G2050*VLOOKUP(E2050,Saldo!$P$8:$U$1009,6,FALSE),"")</f>
        <v/>
      </c>
      <c r="I2050" s="104" t="str">
        <f>IFERROR(IF(D2050="","",VLOOKUP(E2050,Saldo!$P$8:$Q$1009,2,FALSE)),"")</f>
        <v/>
      </c>
      <c r="J2050" s="76"/>
      <c r="K2050" s="28" t="str">
        <f t="shared" si="31"/>
        <v/>
      </c>
    </row>
    <row r="2051" spans="1:11" ht="18.95" customHeight="1" x14ac:dyDescent="0.25">
      <c r="A2051" s="52"/>
      <c r="C2051" s="76"/>
      <c r="D2051" s="185"/>
      <c r="E2051" s="76"/>
      <c r="F2051" s="76" t="str">
        <f>IF(E2051="","",IFERROR(VLOOKUP(E2051,Cadastro!$C$9:$D$1009,2,FALSE),"PROD. NÃO ENCONTRADO"))</f>
        <v/>
      </c>
      <c r="G2051" s="94"/>
      <c r="H2051" s="69" t="str">
        <f>IFERROR(G2051*VLOOKUP(E2051,Saldo!$P$8:$U$1009,6,FALSE),"")</f>
        <v/>
      </c>
      <c r="I2051" s="104" t="str">
        <f>IFERROR(IF(D2051="","",VLOOKUP(E2051,Saldo!$P$8:$Q$1009,2,FALSE)),"")</f>
        <v/>
      </c>
      <c r="J2051" s="76"/>
      <c r="K2051" s="28" t="str">
        <f t="shared" si="31"/>
        <v/>
      </c>
    </row>
    <row r="2052" spans="1:11" ht="18.95" customHeight="1" x14ac:dyDescent="0.25">
      <c r="A2052" s="52"/>
      <c r="C2052" s="76"/>
      <c r="D2052" s="185"/>
      <c r="E2052" s="76"/>
      <c r="F2052" s="76" t="str">
        <f>IF(E2052="","",IFERROR(VLOOKUP(E2052,Cadastro!$C$9:$D$1009,2,FALSE),"PROD. NÃO ENCONTRADO"))</f>
        <v/>
      </c>
      <c r="G2052" s="94"/>
      <c r="H2052" s="69" t="str">
        <f>IFERROR(G2052*VLOOKUP(E2052,Saldo!$P$8:$U$1009,6,FALSE),"")</f>
        <v/>
      </c>
      <c r="I2052" s="104" t="str">
        <f>IFERROR(IF(D2052="","",VLOOKUP(E2052,Saldo!$P$8:$Q$1009,2,FALSE)),"")</f>
        <v/>
      </c>
      <c r="J2052" s="76"/>
      <c r="K2052" s="28" t="str">
        <f t="shared" si="31"/>
        <v/>
      </c>
    </row>
    <row r="2053" spans="1:11" ht="18.95" customHeight="1" x14ac:dyDescent="0.25">
      <c r="A2053" s="52"/>
      <c r="C2053" s="76"/>
      <c r="D2053" s="185"/>
      <c r="E2053" s="76"/>
      <c r="F2053" s="76" t="str">
        <f>IF(E2053="","",IFERROR(VLOOKUP(E2053,Cadastro!$C$9:$D$1009,2,FALSE),"PROD. NÃO ENCONTRADO"))</f>
        <v/>
      </c>
      <c r="G2053" s="94"/>
      <c r="H2053" s="69" t="str">
        <f>IFERROR(G2053*VLOOKUP(E2053,Saldo!$P$8:$U$1009,6,FALSE),"")</f>
        <v/>
      </c>
      <c r="I2053" s="104" t="str">
        <f>IFERROR(IF(D2053="","",VLOOKUP(E2053,Saldo!$P$8:$Q$1009,2,FALSE)),"")</f>
        <v/>
      </c>
      <c r="J2053" s="76"/>
      <c r="K2053" s="28" t="str">
        <f t="shared" si="31"/>
        <v/>
      </c>
    </row>
    <row r="2054" spans="1:11" ht="18.95" customHeight="1" x14ac:dyDescent="0.25">
      <c r="A2054" s="52"/>
      <c r="C2054" s="76"/>
      <c r="D2054" s="185"/>
      <c r="E2054" s="76"/>
      <c r="F2054" s="76" t="str">
        <f>IF(E2054="","",IFERROR(VLOOKUP(E2054,Cadastro!$C$9:$D$1009,2,FALSE),"PROD. NÃO ENCONTRADO"))</f>
        <v/>
      </c>
      <c r="G2054" s="94"/>
      <c r="H2054" s="69" t="str">
        <f>IFERROR(G2054*VLOOKUP(E2054,Saldo!$P$8:$U$1009,6,FALSE),"")</f>
        <v/>
      </c>
      <c r="I2054" s="104" t="str">
        <f>IFERROR(IF(D2054="","",VLOOKUP(E2054,Saldo!$P$8:$Q$1009,2,FALSE)),"")</f>
        <v/>
      </c>
      <c r="J2054" s="76"/>
      <c r="K2054" s="28" t="str">
        <f t="shared" si="31"/>
        <v/>
      </c>
    </row>
    <row r="2055" spans="1:11" ht="18.95" customHeight="1" x14ac:dyDescent="0.25">
      <c r="A2055" s="52"/>
      <c r="C2055" s="76"/>
      <c r="D2055" s="185"/>
      <c r="E2055" s="76"/>
      <c r="F2055" s="76" t="str">
        <f>IF(E2055="","",IFERROR(VLOOKUP(E2055,Cadastro!$C$9:$D$1009,2,FALSE),"PROD. NÃO ENCONTRADO"))</f>
        <v/>
      </c>
      <c r="G2055" s="94"/>
      <c r="H2055" s="69" t="str">
        <f>IFERROR(G2055*VLOOKUP(E2055,Saldo!$P$8:$U$1009,6,FALSE),"")</f>
        <v/>
      </c>
      <c r="I2055" s="104" t="str">
        <f>IFERROR(IF(D2055="","",VLOOKUP(E2055,Saldo!$P$8:$Q$1009,2,FALSE)),"")</f>
        <v/>
      </c>
      <c r="J2055" s="76"/>
      <c r="K2055" s="28" t="str">
        <f t="shared" si="31"/>
        <v/>
      </c>
    </row>
    <row r="2056" spans="1:11" ht="18.95" customHeight="1" x14ac:dyDescent="0.25">
      <c r="A2056" s="52"/>
      <c r="C2056" s="76"/>
      <c r="D2056" s="185"/>
      <c r="E2056" s="76"/>
      <c r="F2056" s="76" t="str">
        <f>IF(E2056="","",IFERROR(VLOOKUP(E2056,Cadastro!$C$9:$D$1009,2,FALSE),"PROD. NÃO ENCONTRADO"))</f>
        <v/>
      </c>
      <c r="G2056" s="94"/>
      <c r="H2056" s="69" t="str">
        <f>IFERROR(G2056*VLOOKUP(E2056,Saldo!$P$8:$U$1009,6,FALSE),"")</f>
        <v/>
      </c>
      <c r="I2056" s="104" t="str">
        <f>IFERROR(IF(D2056="","",VLOOKUP(E2056,Saldo!$P$8:$Q$1009,2,FALSE)),"")</f>
        <v/>
      </c>
      <c r="J2056" s="76"/>
      <c r="K2056" s="28" t="str">
        <f t="shared" si="31"/>
        <v/>
      </c>
    </row>
    <row r="2057" spans="1:11" ht="18.95" customHeight="1" x14ac:dyDescent="0.25">
      <c r="A2057" s="52"/>
      <c r="C2057" s="76"/>
      <c r="D2057" s="185"/>
      <c r="E2057" s="76"/>
      <c r="F2057" s="76" t="str">
        <f>IF(E2057="","",IFERROR(VLOOKUP(E2057,Cadastro!$C$9:$D$1009,2,FALSE),"PROD. NÃO ENCONTRADO"))</f>
        <v/>
      </c>
      <c r="G2057" s="94"/>
      <c r="H2057" s="69" t="str">
        <f>IFERROR(G2057*VLOOKUP(E2057,Saldo!$P$8:$U$1009,6,FALSE),"")</f>
        <v/>
      </c>
      <c r="I2057" s="104" t="str">
        <f>IFERROR(IF(D2057="","",VLOOKUP(E2057,Saldo!$P$8:$Q$1009,2,FALSE)),"")</f>
        <v/>
      </c>
      <c r="J2057" s="76"/>
      <c r="K2057" s="28" t="str">
        <f t="shared" si="31"/>
        <v/>
      </c>
    </row>
    <row r="2058" spans="1:11" ht="18.95" customHeight="1" x14ac:dyDescent="0.25">
      <c r="A2058" s="52"/>
      <c r="C2058" s="76"/>
      <c r="D2058" s="185"/>
      <c r="E2058" s="76"/>
      <c r="F2058" s="76" t="str">
        <f>IF(E2058="","",IFERROR(VLOOKUP(E2058,Cadastro!$C$9:$D$1009,2,FALSE),"PROD. NÃO ENCONTRADO"))</f>
        <v/>
      </c>
      <c r="G2058" s="94"/>
      <c r="H2058" s="69" t="str">
        <f>IFERROR(G2058*VLOOKUP(E2058,Saldo!$P$8:$U$1009,6,FALSE),"")</f>
        <v/>
      </c>
      <c r="I2058" s="104" t="str">
        <f>IFERROR(IF(D2058="","",VLOOKUP(E2058,Saldo!$P$8:$Q$1009,2,FALSE)),"")</f>
        <v/>
      </c>
      <c r="J2058" s="76"/>
      <c r="K2058" s="28" t="str">
        <f t="shared" ref="K2058:K2121" si="32">IF(D2058="","",MONTH(D2058))</f>
        <v/>
      </c>
    </row>
    <row r="2059" spans="1:11" ht="18.95" customHeight="1" x14ac:dyDescent="0.25">
      <c r="A2059" s="52"/>
      <c r="C2059" s="76"/>
      <c r="D2059" s="185"/>
      <c r="E2059" s="76"/>
      <c r="F2059" s="76" t="str">
        <f>IF(E2059="","",IFERROR(VLOOKUP(E2059,Cadastro!$C$9:$D$1009,2,FALSE),"PROD. NÃO ENCONTRADO"))</f>
        <v/>
      </c>
      <c r="G2059" s="94"/>
      <c r="H2059" s="69" t="str">
        <f>IFERROR(G2059*VLOOKUP(E2059,Saldo!$P$8:$U$1009,6,FALSE),"")</f>
        <v/>
      </c>
      <c r="I2059" s="104" t="str">
        <f>IFERROR(IF(D2059="","",VLOOKUP(E2059,Saldo!$P$8:$Q$1009,2,FALSE)),"")</f>
        <v/>
      </c>
      <c r="J2059" s="76"/>
      <c r="K2059" s="28" t="str">
        <f t="shared" si="32"/>
        <v/>
      </c>
    </row>
    <row r="2060" spans="1:11" ht="18.95" customHeight="1" x14ac:dyDescent="0.25">
      <c r="A2060" s="52"/>
      <c r="C2060" s="76"/>
      <c r="D2060" s="185"/>
      <c r="E2060" s="76"/>
      <c r="F2060" s="76" t="str">
        <f>IF(E2060="","",IFERROR(VLOOKUP(E2060,Cadastro!$C$9:$D$1009,2,FALSE),"PROD. NÃO ENCONTRADO"))</f>
        <v/>
      </c>
      <c r="G2060" s="94"/>
      <c r="H2060" s="69" t="str">
        <f>IFERROR(G2060*VLOOKUP(E2060,Saldo!$P$8:$U$1009,6,FALSE),"")</f>
        <v/>
      </c>
      <c r="I2060" s="104" t="str">
        <f>IFERROR(IF(D2060="","",VLOOKUP(E2060,Saldo!$P$8:$Q$1009,2,FALSE)),"")</f>
        <v/>
      </c>
      <c r="J2060" s="76"/>
      <c r="K2060" s="28" t="str">
        <f t="shared" si="32"/>
        <v/>
      </c>
    </row>
    <row r="2061" spans="1:11" ht="18.95" customHeight="1" x14ac:dyDescent="0.25">
      <c r="A2061" s="52"/>
      <c r="C2061" s="76"/>
      <c r="D2061" s="185"/>
      <c r="E2061" s="76"/>
      <c r="F2061" s="76" t="str">
        <f>IF(E2061="","",IFERROR(VLOOKUP(E2061,Cadastro!$C$9:$D$1009,2,FALSE),"PROD. NÃO ENCONTRADO"))</f>
        <v/>
      </c>
      <c r="G2061" s="94"/>
      <c r="H2061" s="69" t="str">
        <f>IFERROR(G2061*VLOOKUP(E2061,Saldo!$P$8:$U$1009,6,FALSE),"")</f>
        <v/>
      </c>
      <c r="I2061" s="104" t="str">
        <f>IFERROR(IF(D2061="","",VLOOKUP(E2061,Saldo!$P$8:$Q$1009,2,FALSE)),"")</f>
        <v/>
      </c>
      <c r="J2061" s="76"/>
      <c r="K2061" s="28" t="str">
        <f t="shared" si="32"/>
        <v/>
      </c>
    </row>
    <row r="2062" spans="1:11" ht="18.95" customHeight="1" x14ac:dyDescent="0.25">
      <c r="A2062" s="52"/>
      <c r="C2062" s="76"/>
      <c r="D2062" s="185"/>
      <c r="E2062" s="76"/>
      <c r="F2062" s="76" t="str">
        <f>IF(E2062="","",IFERROR(VLOOKUP(E2062,Cadastro!$C$9:$D$1009,2,FALSE),"PROD. NÃO ENCONTRADO"))</f>
        <v/>
      </c>
      <c r="G2062" s="94"/>
      <c r="H2062" s="69" t="str">
        <f>IFERROR(G2062*VLOOKUP(E2062,Saldo!$P$8:$U$1009,6,FALSE),"")</f>
        <v/>
      </c>
      <c r="I2062" s="104" t="str">
        <f>IFERROR(IF(D2062="","",VLOOKUP(E2062,Saldo!$P$8:$Q$1009,2,FALSE)),"")</f>
        <v/>
      </c>
      <c r="J2062" s="76"/>
      <c r="K2062" s="28" t="str">
        <f t="shared" si="32"/>
        <v/>
      </c>
    </row>
    <row r="2063" spans="1:11" ht="18.95" customHeight="1" x14ac:dyDescent="0.25">
      <c r="A2063" s="52"/>
      <c r="C2063" s="76"/>
      <c r="D2063" s="185"/>
      <c r="E2063" s="76"/>
      <c r="F2063" s="76" t="str">
        <f>IF(E2063="","",IFERROR(VLOOKUP(E2063,Cadastro!$C$9:$D$1009,2,FALSE),"PROD. NÃO ENCONTRADO"))</f>
        <v/>
      </c>
      <c r="G2063" s="94"/>
      <c r="H2063" s="69" t="str">
        <f>IFERROR(G2063*VLOOKUP(E2063,Saldo!$P$8:$U$1009,6,FALSE),"")</f>
        <v/>
      </c>
      <c r="I2063" s="104" t="str">
        <f>IFERROR(IF(D2063="","",VLOOKUP(E2063,Saldo!$P$8:$Q$1009,2,FALSE)),"")</f>
        <v/>
      </c>
      <c r="J2063" s="76"/>
      <c r="K2063" s="28" t="str">
        <f t="shared" si="32"/>
        <v/>
      </c>
    </row>
    <row r="2064" spans="1:11" ht="18.95" customHeight="1" x14ac:dyDescent="0.25">
      <c r="A2064" s="52"/>
      <c r="C2064" s="76"/>
      <c r="D2064" s="185"/>
      <c r="E2064" s="76"/>
      <c r="F2064" s="76" t="str">
        <f>IF(E2064="","",IFERROR(VLOOKUP(E2064,Cadastro!$C$9:$D$1009,2,FALSE),"PROD. NÃO ENCONTRADO"))</f>
        <v/>
      </c>
      <c r="G2064" s="94"/>
      <c r="H2064" s="69" t="str">
        <f>IFERROR(G2064*VLOOKUP(E2064,Saldo!$P$8:$U$1009,6,FALSE),"")</f>
        <v/>
      </c>
      <c r="I2064" s="104" t="str">
        <f>IFERROR(IF(D2064="","",VLOOKUP(E2064,Saldo!$P$8:$Q$1009,2,FALSE)),"")</f>
        <v/>
      </c>
      <c r="J2064" s="76"/>
      <c r="K2064" s="28" t="str">
        <f t="shared" si="32"/>
        <v/>
      </c>
    </row>
    <row r="2065" spans="1:11" ht="18.95" customHeight="1" x14ac:dyDescent="0.25">
      <c r="A2065" s="52"/>
      <c r="C2065" s="76"/>
      <c r="D2065" s="185"/>
      <c r="E2065" s="76"/>
      <c r="F2065" s="76" t="str">
        <f>IF(E2065="","",IFERROR(VLOOKUP(E2065,Cadastro!$C$9:$D$1009,2,FALSE),"PROD. NÃO ENCONTRADO"))</f>
        <v/>
      </c>
      <c r="G2065" s="94"/>
      <c r="H2065" s="69" t="str">
        <f>IFERROR(G2065*VLOOKUP(E2065,Saldo!$P$8:$U$1009,6,FALSE),"")</f>
        <v/>
      </c>
      <c r="I2065" s="104" t="str">
        <f>IFERROR(IF(D2065="","",VLOOKUP(E2065,Saldo!$P$8:$Q$1009,2,FALSE)),"")</f>
        <v/>
      </c>
      <c r="J2065" s="76"/>
      <c r="K2065" s="28" t="str">
        <f t="shared" si="32"/>
        <v/>
      </c>
    </row>
    <row r="2066" spans="1:11" ht="18.95" customHeight="1" x14ac:dyDescent="0.25">
      <c r="A2066" s="52"/>
      <c r="C2066" s="76"/>
      <c r="D2066" s="185"/>
      <c r="E2066" s="76"/>
      <c r="F2066" s="76" t="str">
        <f>IF(E2066="","",IFERROR(VLOOKUP(E2066,Cadastro!$C$9:$D$1009,2,FALSE),"PROD. NÃO ENCONTRADO"))</f>
        <v/>
      </c>
      <c r="G2066" s="94"/>
      <c r="H2066" s="69" t="str">
        <f>IFERROR(G2066*VLOOKUP(E2066,Saldo!$P$8:$U$1009,6,FALSE),"")</f>
        <v/>
      </c>
      <c r="I2066" s="104" t="str">
        <f>IFERROR(IF(D2066="","",VLOOKUP(E2066,Saldo!$P$8:$Q$1009,2,FALSE)),"")</f>
        <v/>
      </c>
      <c r="J2066" s="76"/>
      <c r="K2066" s="28" t="str">
        <f t="shared" si="32"/>
        <v/>
      </c>
    </row>
    <row r="2067" spans="1:11" ht="18.95" customHeight="1" x14ac:dyDescent="0.25">
      <c r="A2067" s="52"/>
      <c r="C2067" s="76"/>
      <c r="D2067" s="185"/>
      <c r="E2067" s="76"/>
      <c r="F2067" s="76" t="str">
        <f>IF(E2067="","",IFERROR(VLOOKUP(E2067,Cadastro!$C$9:$D$1009,2,FALSE),"PROD. NÃO ENCONTRADO"))</f>
        <v/>
      </c>
      <c r="G2067" s="94"/>
      <c r="H2067" s="69" t="str">
        <f>IFERROR(G2067*VLOOKUP(E2067,Saldo!$P$8:$U$1009,6,FALSE),"")</f>
        <v/>
      </c>
      <c r="I2067" s="104" t="str">
        <f>IFERROR(IF(D2067="","",VLOOKUP(E2067,Saldo!$P$8:$Q$1009,2,FALSE)),"")</f>
        <v/>
      </c>
      <c r="J2067" s="76"/>
      <c r="K2067" s="28" t="str">
        <f t="shared" si="32"/>
        <v/>
      </c>
    </row>
    <row r="2068" spans="1:11" ht="18.95" customHeight="1" x14ac:dyDescent="0.25">
      <c r="A2068" s="52"/>
      <c r="C2068" s="76"/>
      <c r="D2068" s="185"/>
      <c r="E2068" s="76"/>
      <c r="F2068" s="76" t="str">
        <f>IF(E2068="","",IFERROR(VLOOKUP(E2068,Cadastro!$C$9:$D$1009,2,FALSE),"PROD. NÃO ENCONTRADO"))</f>
        <v/>
      </c>
      <c r="G2068" s="94"/>
      <c r="H2068" s="69" t="str">
        <f>IFERROR(G2068*VLOOKUP(E2068,Saldo!$P$8:$U$1009,6,FALSE),"")</f>
        <v/>
      </c>
      <c r="I2068" s="104" t="str">
        <f>IFERROR(IF(D2068="","",VLOOKUP(E2068,Saldo!$P$8:$Q$1009,2,FALSE)),"")</f>
        <v/>
      </c>
      <c r="J2068" s="76"/>
      <c r="K2068" s="28" t="str">
        <f t="shared" si="32"/>
        <v/>
      </c>
    </row>
    <row r="2069" spans="1:11" ht="18.95" customHeight="1" x14ac:dyDescent="0.25">
      <c r="A2069" s="52"/>
      <c r="C2069" s="76"/>
      <c r="D2069" s="185"/>
      <c r="E2069" s="76"/>
      <c r="F2069" s="76" t="str">
        <f>IF(E2069="","",IFERROR(VLOOKUP(E2069,Cadastro!$C$9:$D$1009,2,FALSE),"PROD. NÃO ENCONTRADO"))</f>
        <v/>
      </c>
      <c r="G2069" s="94"/>
      <c r="H2069" s="69" t="str">
        <f>IFERROR(G2069*VLOOKUP(E2069,Saldo!$P$8:$U$1009,6,FALSE),"")</f>
        <v/>
      </c>
      <c r="I2069" s="104" t="str">
        <f>IFERROR(IF(D2069="","",VLOOKUP(E2069,Saldo!$P$8:$Q$1009,2,FALSE)),"")</f>
        <v/>
      </c>
      <c r="J2069" s="76"/>
      <c r="K2069" s="28" t="str">
        <f t="shared" si="32"/>
        <v/>
      </c>
    </row>
    <row r="2070" spans="1:11" ht="18.95" customHeight="1" x14ac:dyDescent="0.25">
      <c r="A2070" s="52"/>
      <c r="C2070" s="76"/>
      <c r="D2070" s="185"/>
      <c r="E2070" s="76"/>
      <c r="F2070" s="76" t="str">
        <f>IF(E2070="","",IFERROR(VLOOKUP(E2070,Cadastro!$C$9:$D$1009,2,FALSE),"PROD. NÃO ENCONTRADO"))</f>
        <v/>
      </c>
      <c r="G2070" s="94"/>
      <c r="H2070" s="69" t="str">
        <f>IFERROR(G2070*VLOOKUP(E2070,Saldo!$P$8:$U$1009,6,FALSE),"")</f>
        <v/>
      </c>
      <c r="I2070" s="104" t="str">
        <f>IFERROR(IF(D2070="","",VLOOKUP(E2070,Saldo!$P$8:$Q$1009,2,FALSE)),"")</f>
        <v/>
      </c>
      <c r="J2070" s="76"/>
      <c r="K2070" s="28" t="str">
        <f t="shared" si="32"/>
        <v/>
      </c>
    </row>
    <row r="2071" spans="1:11" ht="18.95" customHeight="1" x14ac:dyDescent="0.25">
      <c r="A2071" s="52"/>
      <c r="C2071" s="76"/>
      <c r="D2071" s="185"/>
      <c r="E2071" s="76"/>
      <c r="F2071" s="76" t="str">
        <f>IF(E2071="","",IFERROR(VLOOKUP(E2071,Cadastro!$C$9:$D$1009,2,FALSE),"PROD. NÃO ENCONTRADO"))</f>
        <v/>
      </c>
      <c r="G2071" s="94"/>
      <c r="H2071" s="69" t="str">
        <f>IFERROR(G2071*VLOOKUP(E2071,Saldo!$P$8:$U$1009,6,FALSE),"")</f>
        <v/>
      </c>
      <c r="I2071" s="104" t="str">
        <f>IFERROR(IF(D2071="","",VLOOKUP(E2071,Saldo!$P$8:$Q$1009,2,FALSE)),"")</f>
        <v/>
      </c>
      <c r="J2071" s="76"/>
      <c r="K2071" s="28" t="str">
        <f t="shared" si="32"/>
        <v/>
      </c>
    </row>
    <row r="2072" spans="1:11" ht="18.95" customHeight="1" x14ac:dyDescent="0.25">
      <c r="A2072" s="52"/>
      <c r="C2072" s="76"/>
      <c r="D2072" s="185"/>
      <c r="E2072" s="76"/>
      <c r="F2072" s="76" t="str">
        <f>IF(E2072="","",IFERROR(VLOOKUP(E2072,Cadastro!$C$9:$D$1009,2,FALSE),"PROD. NÃO ENCONTRADO"))</f>
        <v/>
      </c>
      <c r="G2072" s="94"/>
      <c r="H2072" s="69" t="str">
        <f>IFERROR(G2072*VLOOKUP(E2072,Saldo!$P$8:$U$1009,6,FALSE),"")</f>
        <v/>
      </c>
      <c r="I2072" s="104" t="str">
        <f>IFERROR(IF(D2072="","",VLOOKUP(E2072,Saldo!$P$8:$Q$1009,2,FALSE)),"")</f>
        <v/>
      </c>
      <c r="J2072" s="76"/>
      <c r="K2072" s="28" t="str">
        <f t="shared" si="32"/>
        <v/>
      </c>
    </row>
    <row r="2073" spans="1:11" ht="18.95" customHeight="1" x14ac:dyDescent="0.25">
      <c r="A2073" s="52"/>
      <c r="C2073" s="76"/>
      <c r="D2073" s="185"/>
      <c r="E2073" s="76"/>
      <c r="F2073" s="76" t="str">
        <f>IF(E2073="","",IFERROR(VLOOKUP(E2073,Cadastro!$C$9:$D$1009,2,FALSE),"PROD. NÃO ENCONTRADO"))</f>
        <v/>
      </c>
      <c r="G2073" s="94"/>
      <c r="H2073" s="69" t="str">
        <f>IFERROR(G2073*VLOOKUP(E2073,Saldo!$P$8:$U$1009,6,FALSE),"")</f>
        <v/>
      </c>
      <c r="I2073" s="104" t="str">
        <f>IFERROR(IF(D2073="","",VLOOKUP(E2073,Saldo!$P$8:$Q$1009,2,FALSE)),"")</f>
        <v/>
      </c>
      <c r="J2073" s="76"/>
      <c r="K2073" s="28" t="str">
        <f t="shared" si="32"/>
        <v/>
      </c>
    </row>
    <row r="2074" spans="1:11" ht="18.95" customHeight="1" x14ac:dyDescent="0.25">
      <c r="A2074" s="52"/>
      <c r="C2074" s="76"/>
      <c r="D2074" s="185"/>
      <c r="E2074" s="76"/>
      <c r="F2074" s="76" t="str">
        <f>IF(E2074="","",IFERROR(VLOOKUP(E2074,Cadastro!$C$9:$D$1009,2,FALSE),"PROD. NÃO ENCONTRADO"))</f>
        <v/>
      </c>
      <c r="G2074" s="94"/>
      <c r="H2074" s="69" t="str">
        <f>IFERROR(G2074*VLOOKUP(E2074,Saldo!$P$8:$U$1009,6,FALSE),"")</f>
        <v/>
      </c>
      <c r="I2074" s="104" t="str">
        <f>IFERROR(IF(D2074="","",VLOOKUP(E2074,Saldo!$P$8:$Q$1009,2,FALSE)),"")</f>
        <v/>
      </c>
      <c r="J2074" s="76"/>
      <c r="K2074" s="28" t="str">
        <f t="shared" si="32"/>
        <v/>
      </c>
    </row>
    <row r="2075" spans="1:11" ht="18.95" customHeight="1" x14ac:dyDescent="0.25">
      <c r="A2075" s="52"/>
      <c r="C2075" s="76"/>
      <c r="D2075" s="185"/>
      <c r="E2075" s="76"/>
      <c r="F2075" s="76" t="str">
        <f>IF(E2075="","",IFERROR(VLOOKUP(E2075,Cadastro!$C$9:$D$1009,2,FALSE),"PROD. NÃO ENCONTRADO"))</f>
        <v/>
      </c>
      <c r="G2075" s="94"/>
      <c r="H2075" s="69" t="str">
        <f>IFERROR(G2075*VLOOKUP(E2075,Saldo!$P$8:$U$1009,6,FALSE),"")</f>
        <v/>
      </c>
      <c r="I2075" s="104" t="str">
        <f>IFERROR(IF(D2075="","",VLOOKUP(E2075,Saldo!$P$8:$Q$1009,2,FALSE)),"")</f>
        <v/>
      </c>
      <c r="J2075" s="76"/>
      <c r="K2075" s="28" t="str">
        <f t="shared" si="32"/>
        <v/>
      </c>
    </row>
    <row r="2076" spans="1:11" ht="18.95" customHeight="1" x14ac:dyDescent="0.25">
      <c r="A2076" s="52"/>
      <c r="C2076" s="76"/>
      <c r="D2076" s="185"/>
      <c r="E2076" s="76"/>
      <c r="F2076" s="76" t="str">
        <f>IF(E2076="","",IFERROR(VLOOKUP(E2076,Cadastro!$C$9:$D$1009,2,FALSE),"PROD. NÃO ENCONTRADO"))</f>
        <v/>
      </c>
      <c r="G2076" s="94"/>
      <c r="H2076" s="69" t="str">
        <f>IFERROR(G2076*VLOOKUP(E2076,Saldo!$P$8:$U$1009,6,FALSE),"")</f>
        <v/>
      </c>
      <c r="I2076" s="104" t="str">
        <f>IFERROR(IF(D2076="","",VLOOKUP(E2076,Saldo!$P$8:$Q$1009,2,FALSE)),"")</f>
        <v/>
      </c>
      <c r="J2076" s="76"/>
      <c r="K2076" s="28" t="str">
        <f t="shared" si="32"/>
        <v/>
      </c>
    </row>
    <row r="2077" spans="1:11" ht="18.95" customHeight="1" x14ac:dyDescent="0.25">
      <c r="A2077" s="52"/>
      <c r="C2077" s="76"/>
      <c r="D2077" s="185"/>
      <c r="E2077" s="76"/>
      <c r="F2077" s="76" t="str">
        <f>IF(E2077="","",IFERROR(VLOOKUP(E2077,Cadastro!$C$9:$D$1009,2,FALSE),"PROD. NÃO ENCONTRADO"))</f>
        <v/>
      </c>
      <c r="G2077" s="94"/>
      <c r="H2077" s="69" t="str">
        <f>IFERROR(G2077*VLOOKUP(E2077,Saldo!$P$8:$U$1009,6,FALSE),"")</f>
        <v/>
      </c>
      <c r="I2077" s="104" t="str">
        <f>IFERROR(IF(D2077="","",VLOOKUP(E2077,Saldo!$P$8:$Q$1009,2,FALSE)),"")</f>
        <v/>
      </c>
      <c r="J2077" s="76"/>
      <c r="K2077" s="28" t="str">
        <f t="shared" si="32"/>
        <v/>
      </c>
    </row>
    <row r="2078" spans="1:11" ht="18.95" customHeight="1" x14ac:dyDescent="0.25">
      <c r="A2078" s="52"/>
      <c r="C2078" s="76"/>
      <c r="D2078" s="185"/>
      <c r="E2078" s="76"/>
      <c r="F2078" s="76" t="str">
        <f>IF(E2078="","",IFERROR(VLOOKUP(E2078,Cadastro!$C$9:$D$1009,2,FALSE),"PROD. NÃO ENCONTRADO"))</f>
        <v/>
      </c>
      <c r="G2078" s="94"/>
      <c r="H2078" s="69" t="str">
        <f>IFERROR(G2078*VLOOKUP(E2078,Saldo!$P$8:$U$1009,6,FALSE),"")</f>
        <v/>
      </c>
      <c r="I2078" s="104" t="str">
        <f>IFERROR(IF(D2078="","",VLOOKUP(E2078,Saldo!$P$8:$Q$1009,2,FALSE)),"")</f>
        <v/>
      </c>
      <c r="J2078" s="76"/>
      <c r="K2078" s="28" t="str">
        <f t="shared" si="32"/>
        <v/>
      </c>
    </row>
    <row r="2079" spans="1:11" ht="18.95" customHeight="1" x14ac:dyDescent="0.25">
      <c r="A2079" s="52"/>
      <c r="C2079" s="76"/>
      <c r="D2079" s="185"/>
      <c r="E2079" s="76"/>
      <c r="F2079" s="76" t="str">
        <f>IF(E2079="","",IFERROR(VLOOKUP(E2079,Cadastro!$C$9:$D$1009,2,FALSE),"PROD. NÃO ENCONTRADO"))</f>
        <v/>
      </c>
      <c r="G2079" s="94"/>
      <c r="H2079" s="69" t="str">
        <f>IFERROR(G2079*VLOOKUP(E2079,Saldo!$P$8:$U$1009,6,FALSE),"")</f>
        <v/>
      </c>
      <c r="I2079" s="104" t="str">
        <f>IFERROR(IF(D2079="","",VLOOKUP(E2079,Saldo!$P$8:$Q$1009,2,FALSE)),"")</f>
        <v/>
      </c>
      <c r="J2079" s="76"/>
      <c r="K2079" s="28" t="str">
        <f t="shared" si="32"/>
        <v/>
      </c>
    </row>
    <row r="2080" spans="1:11" ht="18.95" customHeight="1" x14ac:dyDescent="0.25">
      <c r="A2080" s="52"/>
      <c r="C2080" s="76"/>
      <c r="D2080" s="185"/>
      <c r="E2080" s="76"/>
      <c r="F2080" s="76" t="str">
        <f>IF(E2080="","",IFERROR(VLOOKUP(E2080,Cadastro!$C$9:$D$1009,2,FALSE),"PROD. NÃO ENCONTRADO"))</f>
        <v/>
      </c>
      <c r="G2080" s="94"/>
      <c r="H2080" s="69" t="str">
        <f>IFERROR(G2080*VLOOKUP(E2080,Saldo!$P$8:$U$1009,6,FALSE),"")</f>
        <v/>
      </c>
      <c r="I2080" s="104" t="str">
        <f>IFERROR(IF(D2080="","",VLOOKUP(E2080,Saldo!$P$8:$Q$1009,2,FALSE)),"")</f>
        <v/>
      </c>
      <c r="J2080" s="76"/>
      <c r="K2080" s="28" t="str">
        <f t="shared" si="32"/>
        <v/>
      </c>
    </row>
    <row r="2081" spans="1:11" ht="18.95" customHeight="1" x14ac:dyDescent="0.25">
      <c r="A2081" s="52"/>
      <c r="C2081" s="76"/>
      <c r="D2081" s="185"/>
      <c r="E2081" s="76"/>
      <c r="F2081" s="76" t="str">
        <f>IF(E2081="","",IFERROR(VLOOKUP(E2081,Cadastro!$C$9:$D$1009,2,FALSE),"PROD. NÃO ENCONTRADO"))</f>
        <v/>
      </c>
      <c r="G2081" s="94"/>
      <c r="H2081" s="69" t="str">
        <f>IFERROR(G2081*VLOOKUP(E2081,Saldo!$P$8:$U$1009,6,FALSE),"")</f>
        <v/>
      </c>
      <c r="I2081" s="104" t="str">
        <f>IFERROR(IF(D2081="","",VLOOKUP(E2081,Saldo!$P$8:$Q$1009,2,FALSE)),"")</f>
        <v/>
      </c>
      <c r="J2081" s="76"/>
      <c r="K2081" s="28" t="str">
        <f t="shared" si="32"/>
        <v/>
      </c>
    </row>
    <row r="2082" spans="1:11" ht="18.95" customHeight="1" x14ac:dyDescent="0.25">
      <c r="A2082" s="52"/>
      <c r="C2082" s="76"/>
      <c r="D2082" s="185"/>
      <c r="E2082" s="76"/>
      <c r="F2082" s="76" t="str">
        <f>IF(E2082="","",IFERROR(VLOOKUP(E2082,Cadastro!$C$9:$D$1009,2,FALSE),"PROD. NÃO ENCONTRADO"))</f>
        <v/>
      </c>
      <c r="G2082" s="94"/>
      <c r="H2082" s="69" t="str">
        <f>IFERROR(G2082*VLOOKUP(E2082,Saldo!$P$8:$U$1009,6,FALSE),"")</f>
        <v/>
      </c>
      <c r="I2082" s="104" t="str">
        <f>IFERROR(IF(D2082="","",VLOOKUP(E2082,Saldo!$P$8:$Q$1009,2,FALSE)),"")</f>
        <v/>
      </c>
      <c r="J2082" s="76"/>
      <c r="K2082" s="28" t="str">
        <f t="shared" si="32"/>
        <v/>
      </c>
    </row>
    <row r="2083" spans="1:11" ht="18.95" customHeight="1" x14ac:dyDescent="0.25">
      <c r="A2083" s="52"/>
      <c r="C2083" s="76"/>
      <c r="D2083" s="185"/>
      <c r="E2083" s="76"/>
      <c r="F2083" s="76" t="str">
        <f>IF(E2083="","",IFERROR(VLOOKUP(E2083,Cadastro!$C$9:$D$1009,2,FALSE),"PROD. NÃO ENCONTRADO"))</f>
        <v/>
      </c>
      <c r="G2083" s="94"/>
      <c r="H2083" s="69" t="str">
        <f>IFERROR(G2083*VLOOKUP(E2083,Saldo!$P$8:$U$1009,6,FALSE),"")</f>
        <v/>
      </c>
      <c r="I2083" s="104" t="str">
        <f>IFERROR(IF(D2083="","",VLOOKUP(E2083,Saldo!$P$8:$Q$1009,2,FALSE)),"")</f>
        <v/>
      </c>
      <c r="J2083" s="76"/>
      <c r="K2083" s="28" t="str">
        <f t="shared" si="32"/>
        <v/>
      </c>
    </row>
    <row r="2084" spans="1:11" ht="18.95" customHeight="1" x14ac:dyDescent="0.25">
      <c r="A2084" s="52"/>
      <c r="C2084" s="76"/>
      <c r="D2084" s="185"/>
      <c r="E2084" s="76"/>
      <c r="F2084" s="76" t="str">
        <f>IF(E2084="","",IFERROR(VLOOKUP(E2084,Cadastro!$C$9:$D$1009,2,FALSE),"PROD. NÃO ENCONTRADO"))</f>
        <v/>
      </c>
      <c r="G2084" s="94"/>
      <c r="H2084" s="69" t="str">
        <f>IFERROR(G2084*VLOOKUP(E2084,Saldo!$P$8:$U$1009,6,FALSE),"")</f>
        <v/>
      </c>
      <c r="I2084" s="104" t="str">
        <f>IFERROR(IF(D2084="","",VLOOKUP(E2084,Saldo!$P$8:$Q$1009,2,FALSE)),"")</f>
        <v/>
      </c>
      <c r="J2084" s="76"/>
      <c r="K2084" s="28" t="str">
        <f t="shared" si="32"/>
        <v/>
      </c>
    </row>
    <row r="2085" spans="1:11" ht="18.95" customHeight="1" x14ac:dyDescent="0.25">
      <c r="A2085" s="52"/>
      <c r="C2085" s="76"/>
      <c r="D2085" s="185"/>
      <c r="E2085" s="76"/>
      <c r="F2085" s="76" t="str">
        <f>IF(E2085="","",IFERROR(VLOOKUP(E2085,Cadastro!$C$9:$D$1009,2,FALSE),"PROD. NÃO ENCONTRADO"))</f>
        <v/>
      </c>
      <c r="G2085" s="94"/>
      <c r="H2085" s="69" t="str">
        <f>IFERROR(G2085*VLOOKUP(E2085,Saldo!$P$8:$U$1009,6,FALSE),"")</f>
        <v/>
      </c>
      <c r="I2085" s="104" t="str">
        <f>IFERROR(IF(D2085="","",VLOOKUP(E2085,Saldo!$P$8:$Q$1009,2,FALSE)),"")</f>
        <v/>
      </c>
      <c r="J2085" s="76"/>
      <c r="K2085" s="28" t="str">
        <f t="shared" si="32"/>
        <v/>
      </c>
    </row>
    <row r="2086" spans="1:11" ht="18.95" customHeight="1" x14ac:dyDescent="0.25">
      <c r="A2086" s="52"/>
      <c r="C2086" s="76"/>
      <c r="D2086" s="185"/>
      <c r="E2086" s="76"/>
      <c r="F2086" s="76" t="str">
        <f>IF(E2086="","",IFERROR(VLOOKUP(E2086,Cadastro!$C$9:$D$1009,2,FALSE),"PROD. NÃO ENCONTRADO"))</f>
        <v/>
      </c>
      <c r="G2086" s="94"/>
      <c r="H2086" s="69" t="str">
        <f>IFERROR(G2086*VLOOKUP(E2086,Saldo!$P$8:$U$1009,6,FALSE),"")</f>
        <v/>
      </c>
      <c r="I2086" s="104" t="str">
        <f>IFERROR(IF(D2086="","",VLOOKUP(E2086,Saldo!$P$8:$Q$1009,2,FALSE)),"")</f>
        <v/>
      </c>
      <c r="J2086" s="76"/>
      <c r="K2086" s="28" t="str">
        <f t="shared" si="32"/>
        <v/>
      </c>
    </row>
    <row r="2087" spans="1:11" ht="18.95" customHeight="1" x14ac:dyDescent="0.25">
      <c r="A2087" s="52"/>
      <c r="C2087" s="76"/>
      <c r="D2087" s="185"/>
      <c r="E2087" s="76"/>
      <c r="F2087" s="76" t="str">
        <f>IF(E2087="","",IFERROR(VLOOKUP(E2087,Cadastro!$C$9:$D$1009,2,FALSE),"PROD. NÃO ENCONTRADO"))</f>
        <v/>
      </c>
      <c r="G2087" s="94"/>
      <c r="H2087" s="69" t="str">
        <f>IFERROR(G2087*VLOOKUP(E2087,Saldo!$P$8:$U$1009,6,FALSE),"")</f>
        <v/>
      </c>
      <c r="I2087" s="104" t="str">
        <f>IFERROR(IF(D2087="","",VLOOKUP(E2087,Saldo!$P$8:$Q$1009,2,FALSE)),"")</f>
        <v/>
      </c>
      <c r="J2087" s="76"/>
      <c r="K2087" s="28" t="str">
        <f t="shared" si="32"/>
        <v/>
      </c>
    </row>
    <row r="2088" spans="1:11" ht="18.95" customHeight="1" x14ac:dyDescent="0.25">
      <c r="A2088" s="52"/>
      <c r="C2088" s="76"/>
      <c r="D2088" s="185"/>
      <c r="E2088" s="76"/>
      <c r="F2088" s="76" t="str">
        <f>IF(E2088="","",IFERROR(VLOOKUP(E2088,Cadastro!$C$9:$D$1009,2,FALSE),"PROD. NÃO ENCONTRADO"))</f>
        <v/>
      </c>
      <c r="G2088" s="94"/>
      <c r="H2088" s="69" t="str">
        <f>IFERROR(G2088*VLOOKUP(E2088,Saldo!$P$8:$U$1009,6,FALSE),"")</f>
        <v/>
      </c>
      <c r="I2088" s="104" t="str">
        <f>IFERROR(IF(D2088="","",VLOOKUP(E2088,Saldo!$P$8:$Q$1009,2,FALSE)),"")</f>
        <v/>
      </c>
      <c r="J2088" s="76"/>
      <c r="K2088" s="28" t="str">
        <f t="shared" si="32"/>
        <v/>
      </c>
    </row>
    <row r="2089" spans="1:11" ht="18.95" customHeight="1" x14ac:dyDescent="0.25">
      <c r="A2089" s="52"/>
      <c r="C2089" s="76"/>
      <c r="D2089" s="185"/>
      <c r="E2089" s="76"/>
      <c r="F2089" s="76" t="str">
        <f>IF(E2089="","",IFERROR(VLOOKUP(E2089,Cadastro!$C$9:$D$1009,2,FALSE),"PROD. NÃO ENCONTRADO"))</f>
        <v/>
      </c>
      <c r="G2089" s="94"/>
      <c r="H2089" s="69" t="str">
        <f>IFERROR(G2089*VLOOKUP(E2089,Saldo!$P$8:$U$1009,6,FALSE),"")</f>
        <v/>
      </c>
      <c r="I2089" s="104" t="str">
        <f>IFERROR(IF(D2089="","",VLOOKUP(E2089,Saldo!$P$8:$Q$1009,2,FALSE)),"")</f>
        <v/>
      </c>
      <c r="J2089" s="76"/>
      <c r="K2089" s="28" t="str">
        <f t="shared" si="32"/>
        <v/>
      </c>
    </row>
    <row r="2090" spans="1:11" ht="18.95" customHeight="1" x14ac:dyDescent="0.25">
      <c r="A2090" s="52"/>
      <c r="C2090" s="76"/>
      <c r="D2090" s="185"/>
      <c r="E2090" s="76"/>
      <c r="F2090" s="76" t="str">
        <f>IF(E2090="","",IFERROR(VLOOKUP(E2090,Cadastro!$C$9:$D$1009,2,FALSE),"PROD. NÃO ENCONTRADO"))</f>
        <v/>
      </c>
      <c r="G2090" s="94"/>
      <c r="H2090" s="69" t="str">
        <f>IFERROR(G2090*VLOOKUP(E2090,Saldo!$P$8:$U$1009,6,FALSE),"")</f>
        <v/>
      </c>
      <c r="I2090" s="104" t="str">
        <f>IFERROR(IF(D2090="","",VLOOKUP(E2090,Saldo!$P$8:$Q$1009,2,FALSE)),"")</f>
        <v/>
      </c>
      <c r="J2090" s="76"/>
      <c r="K2090" s="28" t="str">
        <f t="shared" si="32"/>
        <v/>
      </c>
    </row>
    <row r="2091" spans="1:11" ht="18.95" customHeight="1" x14ac:dyDescent="0.25">
      <c r="A2091" s="52"/>
      <c r="C2091" s="76"/>
      <c r="D2091" s="185"/>
      <c r="E2091" s="76"/>
      <c r="F2091" s="76" t="str">
        <f>IF(E2091="","",IFERROR(VLOOKUP(E2091,Cadastro!$C$9:$D$1009,2,FALSE),"PROD. NÃO ENCONTRADO"))</f>
        <v/>
      </c>
      <c r="G2091" s="94"/>
      <c r="H2091" s="69" t="str">
        <f>IFERROR(G2091*VLOOKUP(E2091,Saldo!$P$8:$U$1009,6,FALSE),"")</f>
        <v/>
      </c>
      <c r="I2091" s="104" t="str">
        <f>IFERROR(IF(D2091="","",VLOOKUP(E2091,Saldo!$P$8:$Q$1009,2,FALSE)),"")</f>
        <v/>
      </c>
      <c r="J2091" s="76"/>
      <c r="K2091" s="28" t="str">
        <f t="shared" si="32"/>
        <v/>
      </c>
    </row>
    <row r="2092" spans="1:11" ht="18.95" customHeight="1" x14ac:dyDescent="0.25">
      <c r="A2092" s="52"/>
      <c r="C2092" s="76"/>
      <c r="D2092" s="185"/>
      <c r="E2092" s="76"/>
      <c r="F2092" s="76" t="str">
        <f>IF(E2092="","",IFERROR(VLOOKUP(E2092,Cadastro!$C$9:$D$1009,2,FALSE),"PROD. NÃO ENCONTRADO"))</f>
        <v/>
      </c>
      <c r="G2092" s="94"/>
      <c r="H2092" s="69" t="str">
        <f>IFERROR(G2092*VLOOKUP(E2092,Saldo!$P$8:$U$1009,6,FALSE),"")</f>
        <v/>
      </c>
      <c r="I2092" s="104" t="str">
        <f>IFERROR(IF(D2092="","",VLOOKUP(E2092,Saldo!$P$8:$Q$1009,2,FALSE)),"")</f>
        <v/>
      </c>
      <c r="J2092" s="76"/>
      <c r="K2092" s="28" t="str">
        <f t="shared" si="32"/>
        <v/>
      </c>
    </row>
    <row r="2093" spans="1:11" ht="18.95" customHeight="1" x14ac:dyDescent="0.25">
      <c r="A2093" s="52"/>
      <c r="C2093" s="76"/>
      <c r="D2093" s="185"/>
      <c r="E2093" s="76"/>
      <c r="F2093" s="76" t="str">
        <f>IF(E2093="","",IFERROR(VLOOKUP(E2093,Cadastro!$C$9:$D$1009,2,FALSE),"PROD. NÃO ENCONTRADO"))</f>
        <v/>
      </c>
      <c r="G2093" s="94"/>
      <c r="H2093" s="69" t="str">
        <f>IFERROR(G2093*VLOOKUP(E2093,Saldo!$P$8:$U$1009,6,FALSE),"")</f>
        <v/>
      </c>
      <c r="I2093" s="104" t="str">
        <f>IFERROR(IF(D2093="","",VLOOKUP(E2093,Saldo!$P$8:$Q$1009,2,FALSE)),"")</f>
        <v/>
      </c>
      <c r="J2093" s="76"/>
      <c r="K2093" s="28" t="str">
        <f t="shared" si="32"/>
        <v/>
      </c>
    </row>
    <row r="2094" spans="1:11" ht="18.95" customHeight="1" x14ac:dyDescent="0.25">
      <c r="A2094" s="52"/>
      <c r="C2094" s="76"/>
      <c r="D2094" s="185"/>
      <c r="E2094" s="76"/>
      <c r="F2094" s="76" t="str">
        <f>IF(E2094="","",IFERROR(VLOOKUP(E2094,Cadastro!$C$9:$D$1009,2,FALSE),"PROD. NÃO ENCONTRADO"))</f>
        <v/>
      </c>
      <c r="G2094" s="94"/>
      <c r="H2094" s="69" t="str">
        <f>IFERROR(G2094*VLOOKUP(E2094,Saldo!$P$8:$U$1009,6,FALSE),"")</f>
        <v/>
      </c>
      <c r="I2094" s="104" t="str">
        <f>IFERROR(IF(D2094="","",VLOOKUP(E2094,Saldo!$P$8:$Q$1009,2,FALSE)),"")</f>
        <v/>
      </c>
      <c r="J2094" s="76"/>
      <c r="K2094" s="28" t="str">
        <f t="shared" si="32"/>
        <v/>
      </c>
    </row>
    <row r="2095" spans="1:11" ht="18.95" customHeight="1" x14ac:dyDescent="0.25">
      <c r="A2095" s="52"/>
      <c r="C2095" s="76"/>
      <c r="D2095" s="185"/>
      <c r="E2095" s="76"/>
      <c r="F2095" s="76" t="str">
        <f>IF(E2095="","",IFERROR(VLOOKUP(E2095,Cadastro!$C$9:$D$1009,2,FALSE),"PROD. NÃO ENCONTRADO"))</f>
        <v/>
      </c>
      <c r="G2095" s="94"/>
      <c r="H2095" s="69" t="str">
        <f>IFERROR(G2095*VLOOKUP(E2095,Saldo!$P$8:$U$1009,6,FALSE),"")</f>
        <v/>
      </c>
      <c r="I2095" s="104" t="str">
        <f>IFERROR(IF(D2095="","",VLOOKUP(E2095,Saldo!$P$8:$Q$1009,2,FALSE)),"")</f>
        <v/>
      </c>
      <c r="J2095" s="76"/>
      <c r="K2095" s="28" t="str">
        <f t="shared" si="32"/>
        <v/>
      </c>
    </row>
    <row r="2096" spans="1:11" ht="18.95" customHeight="1" x14ac:dyDescent="0.25">
      <c r="A2096" s="52"/>
      <c r="C2096" s="76"/>
      <c r="D2096" s="185"/>
      <c r="E2096" s="76"/>
      <c r="F2096" s="76" t="str">
        <f>IF(E2096="","",IFERROR(VLOOKUP(E2096,Cadastro!$C$9:$D$1009,2,FALSE),"PROD. NÃO ENCONTRADO"))</f>
        <v/>
      </c>
      <c r="G2096" s="94"/>
      <c r="H2096" s="69" t="str">
        <f>IFERROR(G2096*VLOOKUP(E2096,Saldo!$P$8:$U$1009,6,FALSE),"")</f>
        <v/>
      </c>
      <c r="I2096" s="104" t="str">
        <f>IFERROR(IF(D2096="","",VLOOKUP(E2096,Saldo!$P$8:$Q$1009,2,FALSE)),"")</f>
        <v/>
      </c>
      <c r="J2096" s="76"/>
      <c r="K2096" s="28" t="str">
        <f t="shared" si="32"/>
        <v/>
      </c>
    </row>
    <row r="2097" spans="1:11" ht="18.95" customHeight="1" x14ac:dyDescent="0.25">
      <c r="A2097" s="52"/>
      <c r="C2097" s="76"/>
      <c r="D2097" s="185"/>
      <c r="E2097" s="76"/>
      <c r="F2097" s="76" t="str">
        <f>IF(E2097="","",IFERROR(VLOOKUP(E2097,Cadastro!$C$9:$D$1009,2,FALSE),"PROD. NÃO ENCONTRADO"))</f>
        <v/>
      </c>
      <c r="G2097" s="94"/>
      <c r="H2097" s="69" t="str">
        <f>IFERROR(G2097*VLOOKUP(E2097,Saldo!$P$8:$U$1009,6,FALSE),"")</f>
        <v/>
      </c>
      <c r="I2097" s="104" t="str">
        <f>IFERROR(IF(D2097="","",VLOOKUP(E2097,Saldo!$P$8:$Q$1009,2,FALSE)),"")</f>
        <v/>
      </c>
      <c r="J2097" s="76"/>
      <c r="K2097" s="28" t="str">
        <f t="shared" si="32"/>
        <v/>
      </c>
    </row>
    <row r="2098" spans="1:11" ht="18.95" customHeight="1" x14ac:dyDescent="0.25">
      <c r="A2098" s="52"/>
      <c r="C2098" s="76"/>
      <c r="D2098" s="185"/>
      <c r="E2098" s="76"/>
      <c r="F2098" s="76" t="str">
        <f>IF(E2098="","",IFERROR(VLOOKUP(E2098,Cadastro!$C$9:$D$1009,2,FALSE),"PROD. NÃO ENCONTRADO"))</f>
        <v/>
      </c>
      <c r="G2098" s="94"/>
      <c r="H2098" s="69" t="str">
        <f>IFERROR(G2098*VLOOKUP(E2098,Saldo!$P$8:$U$1009,6,FALSE),"")</f>
        <v/>
      </c>
      <c r="I2098" s="104" t="str">
        <f>IFERROR(IF(D2098="","",VLOOKUP(E2098,Saldo!$P$8:$Q$1009,2,FALSE)),"")</f>
        <v/>
      </c>
      <c r="J2098" s="76"/>
      <c r="K2098" s="28" t="str">
        <f t="shared" si="32"/>
        <v/>
      </c>
    </row>
    <row r="2099" spans="1:11" ht="18.95" customHeight="1" x14ac:dyDescent="0.25">
      <c r="A2099" s="52"/>
      <c r="C2099" s="76"/>
      <c r="D2099" s="185"/>
      <c r="E2099" s="76"/>
      <c r="F2099" s="76" t="str">
        <f>IF(E2099="","",IFERROR(VLOOKUP(E2099,Cadastro!$C$9:$D$1009,2,FALSE),"PROD. NÃO ENCONTRADO"))</f>
        <v/>
      </c>
      <c r="G2099" s="94"/>
      <c r="H2099" s="69" t="str">
        <f>IFERROR(G2099*VLOOKUP(E2099,Saldo!$P$8:$U$1009,6,FALSE),"")</f>
        <v/>
      </c>
      <c r="I2099" s="104" t="str">
        <f>IFERROR(IF(D2099="","",VLOOKUP(E2099,Saldo!$P$8:$Q$1009,2,FALSE)),"")</f>
        <v/>
      </c>
      <c r="J2099" s="76"/>
      <c r="K2099" s="28" t="str">
        <f t="shared" si="32"/>
        <v/>
      </c>
    </row>
    <row r="2100" spans="1:11" ht="18.95" customHeight="1" x14ac:dyDescent="0.25">
      <c r="A2100" s="52"/>
      <c r="C2100" s="76"/>
      <c r="D2100" s="185"/>
      <c r="E2100" s="76"/>
      <c r="F2100" s="76" t="str">
        <f>IF(E2100="","",IFERROR(VLOOKUP(E2100,Cadastro!$C$9:$D$1009,2,FALSE),"PROD. NÃO ENCONTRADO"))</f>
        <v/>
      </c>
      <c r="G2100" s="94"/>
      <c r="H2100" s="69" t="str">
        <f>IFERROR(G2100*VLOOKUP(E2100,Saldo!$P$8:$U$1009,6,FALSE),"")</f>
        <v/>
      </c>
      <c r="I2100" s="104" t="str">
        <f>IFERROR(IF(D2100="","",VLOOKUP(E2100,Saldo!$P$8:$Q$1009,2,FALSE)),"")</f>
        <v/>
      </c>
      <c r="J2100" s="76"/>
      <c r="K2100" s="28" t="str">
        <f t="shared" si="32"/>
        <v/>
      </c>
    </row>
    <row r="2101" spans="1:11" ht="18.95" customHeight="1" x14ac:dyDescent="0.25">
      <c r="A2101" s="52"/>
      <c r="C2101" s="76"/>
      <c r="D2101" s="185"/>
      <c r="E2101" s="76"/>
      <c r="F2101" s="76" t="str">
        <f>IF(E2101="","",IFERROR(VLOOKUP(E2101,Cadastro!$C$9:$D$1009,2,FALSE),"PROD. NÃO ENCONTRADO"))</f>
        <v/>
      </c>
      <c r="G2101" s="94"/>
      <c r="H2101" s="69" t="str">
        <f>IFERROR(G2101*VLOOKUP(E2101,Saldo!$P$8:$U$1009,6,FALSE),"")</f>
        <v/>
      </c>
      <c r="I2101" s="104" t="str">
        <f>IFERROR(IF(D2101="","",VLOOKUP(E2101,Saldo!$P$8:$Q$1009,2,FALSE)),"")</f>
        <v/>
      </c>
      <c r="J2101" s="76"/>
      <c r="K2101" s="28" t="str">
        <f t="shared" si="32"/>
        <v/>
      </c>
    </row>
    <row r="2102" spans="1:11" ht="18.95" customHeight="1" x14ac:dyDescent="0.25">
      <c r="A2102" s="52"/>
      <c r="C2102" s="76"/>
      <c r="D2102" s="185"/>
      <c r="E2102" s="76"/>
      <c r="F2102" s="76" t="str">
        <f>IF(E2102="","",IFERROR(VLOOKUP(E2102,Cadastro!$C$9:$D$1009,2,FALSE),"PROD. NÃO ENCONTRADO"))</f>
        <v/>
      </c>
      <c r="G2102" s="94"/>
      <c r="H2102" s="69" t="str">
        <f>IFERROR(G2102*VLOOKUP(E2102,Saldo!$P$8:$U$1009,6,FALSE),"")</f>
        <v/>
      </c>
      <c r="I2102" s="104" t="str">
        <f>IFERROR(IF(D2102="","",VLOOKUP(E2102,Saldo!$P$8:$Q$1009,2,FALSE)),"")</f>
        <v/>
      </c>
      <c r="J2102" s="76"/>
      <c r="K2102" s="28" t="str">
        <f t="shared" si="32"/>
        <v/>
      </c>
    </row>
    <row r="2103" spans="1:11" ht="18.95" customHeight="1" x14ac:dyDescent="0.25">
      <c r="A2103" s="52"/>
      <c r="C2103" s="76"/>
      <c r="D2103" s="185"/>
      <c r="E2103" s="76"/>
      <c r="F2103" s="76" t="str">
        <f>IF(E2103="","",IFERROR(VLOOKUP(E2103,Cadastro!$C$9:$D$1009,2,FALSE),"PROD. NÃO ENCONTRADO"))</f>
        <v/>
      </c>
      <c r="G2103" s="94"/>
      <c r="H2103" s="69" t="str">
        <f>IFERROR(G2103*VLOOKUP(E2103,Saldo!$P$8:$U$1009,6,FALSE),"")</f>
        <v/>
      </c>
      <c r="I2103" s="104" t="str">
        <f>IFERROR(IF(D2103="","",VLOOKUP(E2103,Saldo!$P$8:$Q$1009,2,FALSE)),"")</f>
        <v/>
      </c>
      <c r="J2103" s="76"/>
      <c r="K2103" s="28" t="str">
        <f t="shared" si="32"/>
        <v/>
      </c>
    </row>
    <row r="2104" spans="1:11" ht="18.95" customHeight="1" x14ac:dyDescent="0.25">
      <c r="A2104" s="52"/>
      <c r="C2104" s="76"/>
      <c r="D2104" s="185"/>
      <c r="E2104" s="76"/>
      <c r="F2104" s="76" t="str">
        <f>IF(E2104="","",IFERROR(VLOOKUP(E2104,Cadastro!$C$9:$D$1009,2,FALSE),"PROD. NÃO ENCONTRADO"))</f>
        <v/>
      </c>
      <c r="G2104" s="94"/>
      <c r="H2104" s="69" t="str">
        <f>IFERROR(G2104*VLOOKUP(E2104,Saldo!$P$8:$U$1009,6,FALSE),"")</f>
        <v/>
      </c>
      <c r="I2104" s="104" t="str">
        <f>IFERROR(IF(D2104="","",VLOOKUP(E2104,Saldo!$P$8:$Q$1009,2,FALSE)),"")</f>
        <v/>
      </c>
      <c r="J2104" s="76"/>
      <c r="K2104" s="28" t="str">
        <f t="shared" si="32"/>
        <v/>
      </c>
    </row>
    <row r="2105" spans="1:11" ht="18.95" customHeight="1" x14ac:dyDescent="0.25">
      <c r="A2105" s="52"/>
      <c r="C2105" s="76"/>
      <c r="D2105" s="185"/>
      <c r="E2105" s="76"/>
      <c r="F2105" s="76" t="str">
        <f>IF(E2105="","",IFERROR(VLOOKUP(E2105,Cadastro!$C$9:$D$1009,2,FALSE),"PROD. NÃO ENCONTRADO"))</f>
        <v/>
      </c>
      <c r="G2105" s="94"/>
      <c r="H2105" s="69" t="str">
        <f>IFERROR(G2105*VLOOKUP(E2105,Saldo!$P$8:$U$1009,6,FALSE),"")</f>
        <v/>
      </c>
      <c r="I2105" s="104" t="str">
        <f>IFERROR(IF(D2105="","",VLOOKUP(E2105,Saldo!$P$8:$Q$1009,2,FALSE)),"")</f>
        <v/>
      </c>
      <c r="J2105" s="76"/>
      <c r="K2105" s="28" t="str">
        <f t="shared" si="32"/>
        <v/>
      </c>
    </row>
    <row r="2106" spans="1:11" ht="18.95" customHeight="1" x14ac:dyDescent="0.25">
      <c r="A2106" s="52"/>
      <c r="C2106" s="76"/>
      <c r="D2106" s="185"/>
      <c r="E2106" s="76"/>
      <c r="F2106" s="76" t="str">
        <f>IF(E2106="","",IFERROR(VLOOKUP(E2106,Cadastro!$C$9:$D$1009,2,FALSE),"PROD. NÃO ENCONTRADO"))</f>
        <v/>
      </c>
      <c r="G2106" s="94"/>
      <c r="H2106" s="69" t="str">
        <f>IFERROR(G2106*VLOOKUP(E2106,Saldo!$P$8:$U$1009,6,FALSE),"")</f>
        <v/>
      </c>
      <c r="I2106" s="104" t="str">
        <f>IFERROR(IF(D2106="","",VLOOKUP(E2106,Saldo!$P$8:$Q$1009,2,FALSE)),"")</f>
        <v/>
      </c>
      <c r="J2106" s="76"/>
      <c r="K2106" s="28" t="str">
        <f t="shared" si="32"/>
        <v/>
      </c>
    </row>
    <row r="2107" spans="1:11" ht="18.95" customHeight="1" x14ac:dyDescent="0.25">
      <c r="A2107" s="52"/>
      <c r="C2107" s="76"/>
      <c r="D2107" s="185"/>
      <c r="E2107" s="76"/>
      <c r="F2107" s="76" t="str">
        <f>IF(E2107="","",IFERROR(VLOOKUP(E2107,Cadastro!$C$9:$D$1009,2,FALSE),"PROD. NÃO ENCONTRADO"))</f>
        <v/>
      </c>
      <c r="G2107" s="94"/>
      <c r="H2107" s="69" t="str">
        <f>IFERROR(G2107*VLOOKUP(E2107,Saldo!$P$8:$U$1009,6,FALSE),"")</f>
        <v/>
      </c>
      <c r="I2107" s="104" t="str">
        <f>IFERROR(IF(D2107="","",VLOOKUP(E2107,Saldo!$P$8:$Q$1009,2,FALSE)),"")</f>
        <v/>
      </c>
      <c r="J2107" s="76"/>
      <c r="K2107" s="28" t="str">
        <f t="shared" si="32"/>
        <v/>
      </c>
    </row>
    <row r="2108" spans="1:11" ht="18.95" customHeight="1" x14ac:dyDescent="0.25">
      <c r="A2108" s="52"/>
      <c r="C2108" s="76"/>
      <c r="D2108" s="185"/>
      <c r="E2108" s="76"/>
      <c r="F2108" s="76" t="str">
        <f>IF(E2108="","",IFERROR(VLOOKUP(E2108,Cadastro!$C$9:$D$1009,2,FALSE),"PROD. NÃO ENCONTRADO"))</f>
        <v/>
      </c>
      <c r="G2108" s="94"/>
      <c r="H2108" s="69" t="str">
        <f>IFERROR(G2108*VLOOKUP(E2108,Saldo!$P$8:$U$1009,6,FALSE),"")</f>
        <v/>
      </c>
      <c r="I2108" s="104" t="str">
        <f>IFERROR(IF(D2108="","",VLOOKUP(E2108,Saldo!$P$8:$Q$1009,2,FALSE)),"")</f>
        <v/>
      </c>
      <c r="J2108" s="76"/>
      <c r="K2108" s="28" t="str">
        <f t="shared" si="32"/>
        <v/>
      </c>
    </row>
    <row r="2109" spans="1:11" ht="18.95" customHeight="1" x14ac:dyDescent="0.25">
      <c r="A2109" s="52"/>
      <c r="C2109" s="76"/>
      <c r="D2109" s="185"/>
      <c r="E2109" s="76"/>
      <c r="F2109" s="76" t="str">
        <f>IF(E2109="","",IFERROR(VLOOKUP(E2109,Cadastro!$C$9:$D$1009,2,FALSE),"PROD. NÃO ENCONTRADO"))</f>
        <v/>
      </c>
      <c r="G2109" s="94"/>
      <c r="H2109" s="69" t="str">
        <f>IFERROR(G2109*VLOOKUP(E2109,Saldo!$P$8:$U$1009,6,FALSE),"")</f>
        <v/>
      </c>
      <c r="I2109" s="104" t="str">
        <f>IFERROR(IF(D2109="","",VLOOKUP(E2109,Saldo!$P$8:$Q$1009,2,FALSE)),"")</f>
        <v/>
      </c>
      <c r="J2109" s="76"/>
      <c r="K2109" s="28" t="str">
        <f t="shared" si="32"/>
        <v/>
      </c>
    </row>
    <row r="2110" spans="1:11" ht="18.95" customHeight="1" x14ac:dyDescent="0.25">
      <c r="A2110" s="52"/>
      <c r="C2110" s="76"/>
      <c r="D2110" s="185"/>
      <c r="E2110" s="76"/>
      <c r="F2110" s="76" t="str">
        <f>IF(E2110="","",IFERROR(VLOOKUP(E2110,Cadastro!$C$9:$D$1009,2,FALSE),"PROD. NÃO ENCONTRADO"))</f>
        <v/>
      </c>
      <c r="G2110" s="94"/>
      <c r="H2110" s="69" t="str">
        <f>IFERROR(G2110*VLOOKUP(E2110,Saldo!$P$8:$U$1009,6,FALSE),"")</f>
        <v/>
      </c>
      <c r="I2110" s="104" t="str">
        <f>IFERROR(IF(D2110="","",VLOOKUP(E2110,Saldo!$P$8:$Q$1009,2,FALSE)),"")</f>
        <v/>
      </c>
      <c r="J2110" s="76"/>
      <c r="K2110" s="28" t="str">
        <f t="shared" si="32"/>
        <v/>
      </c>
    </row>
    <row r="2111" spans="1:11" ht="18.95" customHeight="1" x14ac:dyDescent="0.25">
      <c r="A2111" s="52"/>
      <c r="C2111" s="76"/>
      <c r="D2111" s="185"/>
      <c r="E2111" s="76"/>
      <c r="F2111" s="76" t="str">
        <f>IF(E2111="","",IFERROR(VLOOKUP(E2111,Cadastro!$C$9:$D$1009,2,FALSE),"PROD. NÃO ENCONTRADO"))</f>
        <v/>
      </c>
      <c r="G2111" s="94"/>
      <c r="H2111" s="69" t="str">
        <f>IFERROR(G2111*VLOOKUP(E2111,Saldo!$P$8:$U$1009,6,FALSE),"")</f>
        <v/>
      </c>
      <c r="I2111" s="104" t="str">
        <f>IFERROR(IF(D2111="","",VLOOKUP(E2111,Saldo!$P$8:$Q$1009,2,FALSE)),"")</f>
        <v/>
      </c>
      <c r="J2111" s="76"/>
      <c r="K2111" s="28" t="str">
        <f t="shared" si="32"/>
        <v/>
      </c>
    </row>
    <row r="2112" spans="1:11" ht="18.95" customHeight="1" x14ac:dyDescent="0.25">
      <c r="A2112" s="52"/>
      <c r="C2112" s="76"/>
      <c r="D2112" s="185"/>
      <c r="E2112" s="76"/>
      <c r="F2112" s="76" t="str">
        <f>IF(E2112="","",IFERROR(VLOOKUP(E2112,Cadastro!$C$9:$D$1009,2,FALSE),"PROD. NÃO ENCONTRADO"))</f>
        <v/>
      </c>
      <c r="G2112" s="94"/>
      <c r="H2112" s="69" t="str">
        <f>IFERROR(G2112*VLOOKUP(E2112,Saldo!$P$8:$U$1009,6,FALSE),"")</f>
        <v/>
      </c>
      <c r="I2112" s="104" t="str">
        <f>IFERROR(IF(D2112="","",VLOOKUP(E2112,Saldo!$P$8:$Q$1009,2,FALSE)),"")</f>
        <v/>
      </c>
      <c r="J2112" s="76"/>
      <c r="K2112" s="28" t="str">
        <f t="shared" si="32"/>
        <v/>
      </c>
    </row>
    <row r="2113" spans="1:11" ht="18.95" customHeight="1" x14ac:dyDescent="0.25">
      <c r="A2113" s="52"/>
      <c r="C2113" s="76"/>
      <c r="D2113" s="185"/>
      <c r="E2113" s="76"/>
      <c r="F2113" s="76" t="str">
        <f>IF(E2113="","",IFERROR(VLOOKUP(E2113,Cadastro!$C$9:$D$1009,2,FALSE),"PROD. NÃO ENCONTRADO"))</f>
        <v/>
      </c>
      <c r="G2113" s="94"/>
      <c r="H2113" s="69" t="str">
        <f>IFERROR(G2113*VLOOKUP(E2113,Saldo!$P$8:$U$1009,6,FALSE),"")</f>
        <v/>
      </c>
      <c r="I2113" s="104" t="str">
        <f>IFERROR(IF(D2113="","",VLOOKUP(E2113,Saldo!$P$8:$Q$1009,2,FALSE)),"")</f>
        <v/>
      </c>
      <c r="J2113" s="76"/>
      <c r="K2113" s="28" t="str">
        <f t="shared" si="32"/>
        <v/>
      </c>
    </row>
    <row r="2114" spans="1:11" ht="18.95" customHeight="1" x14ac:dyDescent="0.25">
      <c r="A2114" s="52"/>
      <c r="C2114" s="76"/>
      <c r="D2114" s="185"/>
      <c r="E2114" s="76"/>
      <c r="F2114" s="76" t="str">
        <f>IF(E2114="","",IFERROR(VLOOKUP(E2114,Cadastro!$C$9:$D$1009,2,FALSE),"PROD. NÃO ENCONTRADO"))</f>
        <v/>
      </c>
      <c r="G2114" s="94"/>
      <c r="H2114" s="69" t="str">
        <f>IFERROR(G2114*VLOOKUP(E2114,Saldo!$P$8:$U$1009,6,FALSE),"")</f>
        <v/>
      </c>
      <c r="I2114" s="104" t="str">
        <f>IFERROR(IF(D2114="","",VLOOKUP(E2114,Saldo!$P$8:$Q$1009,2,FALSE)),"")</f>
        <v/>
      </c>
      <c r="J2114" s="76"/>
      <c r="K2114" s="28" t="str">
        <f t="shared" si="32"/>
        <v/>
      </c>
    </row>
    <row r="2115" spans="1:11" ht="18.95" customHeight="1" x14ac:dyDescent="0.25">
      <c r="A2115" s="52"/>
      <c r="C2115" s="76"/>
      <c r="D2115" s="185"/>
      <c r="E2115" s="76"/>
      <c r="F2115" s="76" t="str">
        <f>IF(E2115="","",IFERROR(VLOOKUP(E2115,Cadastro!$C$9:$D$1009,2,FALSE),"PROD. NÃO ENCONTRADO"))</f>
        <v/>
      </c>
      <c r="G2115" s="94"/>
      <c r="H2115" s="69" t="str">
        <f>IFERROR(G2115*VLOOKUP(E2115,Saldo!$P$8:$U$1009,6,FALSE),"")</f>
        <v/>
      </c>
      <c r="I2115" s="104" t="str">
        <f>IFERROR(IF(D2115="","",VLOOKUP(E2115,Saldo!$P$8:$Q$1009,2,FALSE)),"")</f>
        <v/>
      </c>
      <c r="J2115" s="76"/>
      <c r="K2115" s="28" t="str">
        <f t="shared" si="32"/>
        <v/>
      </c>
    </row>
    <row r="2116" spans="1:11" ht="18.95" customHeight="1" x14ac:dyDescent="0.25">
      <c r="A2116" s="52"/>
      <c r="C2116" s="76"/>
      <c r="D2116" s="185"/>
      <c r="E2116" s="76"/>
      <c r="F2116" s="76" t="str">
        <f>IF(E2116="","",IFERROR(VLOOKUP(E2116,Cadastro!$C$9:$D$1009,2,FALSE),"PROD. NÃO ENCONTRADO"))</f>
        <v/>
      </c>
      <c r="G2116" s="94"/>
      <c r="H2116" s="69" t="str">
        <f>IFERROR(G2116*VLOOKUP(E2116,Saldo!$P$8:$U$1009,6,FALSE),"")</f>
        <v/>
      </c>
      <c r="I2116" s="104" t="str">
        <f>IFERROR(IF(D2116="","",VLOOKUP(E2116,Saldo!$P$8:$Q$1009,2,FALSE)),"")</f>
        <v/>
      </c>
      <c r="J2116" s="76"/>
      <c r="K2116" s="28" t="str">
        <f t="shared" si="32"/>
        <v/>
      </c>
    </row>
    <row r="2117" spans="1:11" ht="18.95" customHeight="1" x14ac:dyDescent="0.25">
      <c r="A2117" s="52"/>
      <c r="C2117" s="76"/>
      <c r="D2117" s="185"/>
      <c r="E2117" s="76"/>
      <c r="F2117" s="76" t="str">
        <f>IF(E2117="","",IFERROR(VLOOKUP(E2117,Cadastro!$C$9:$D$1009,2,FALSE),"PROD. NÃO ENCONTRADO"))</f>
        <v/>
      </c>
      <c r="G2117" s="94"/>
      <c r="H2117" s="69" t="str">
        <f>IFERROR(G2117*VLOOKUP(E2117,Saldo!$P$8:$U$1009,6,FALSE),"")</f>
        <v/>
      </c>
      <c r="I2117" s="104" t="str">
        <f>IFERROR(IF(D2117="","",VLOOKUP(E2117,Saldo!$P$8:$Q$1009,2,FALSE)),"")</f>
        <v/>
      </c>
      <c r="J2117" s="76"/>
      <c r="K2117" s="28" t="str">
        <f t="shared" si="32"/>
        <v/>
      </c>
    </row>
    <row r="2118" spans="1:11" ht="18.95" customHeight="1" x14ac:dyDescent="0.25">
      <c r="A2118" s="52"/>
      <c r="C2118" s="76"/>
      <c r="D2118" s="185"/>
      <c r="E2118" s="76"/>
      <c r="F2118" s="76" t="str">
        <f>IF(E2118="","",IFERROR(VLOOKUP(E2118,Cadastro!$C$9:$D$1009,2,FALSE),"PROD. NÃO ENCONTRADO"))</f>
        <v/>
      </c>
      <c r="G2118" s="94"/>
      <c r="H2118" s="69" t="str">
        <f>IFERROR(G2118*VLOOKUP(E2118,Saldo!$P$8:$U$1009,6,FALSE),"")</f>
        <v/>
      </c>
      <c r="I2118" s="104" t="str">
        <f>IFERROR(IF(D2118="","",VLOOKUP(E2118,Saldo!$P$8:$Q$1009,2,FALSE)),"")</f>
        <v/>
      </c>
      <c r="J2118" s="76"/>
      <c r="K2118" s="28" t="str">
        <f t="shared" si="32"/>
        <v/>
      </c>
    </row>
    <row r="2119" spans="1:11" ht="18.95" customHeight="1" x14ac:dyDescent="0.25">
      <c r="A2119" s="52"/>
      <c r="C2119" s="76"/>
      <c r="D2119" s="185"/>
      <c r="E2119" s="76"/>
      <c r="F2119" s="76" t="str">
        <f>IF(E2119="","",IFERROR(VLOOKUP(E2119,Cadastro!$C$9:$D$1009,2,FALSE),"PROD. NÃO ENCONTRADO"))</f>
        <v/>
      </c>
      <c r="G2119" s="94"/>
      <c r="H2119" s="69" t="str">
        <f>IFERROR(G2119*VLOOKUP(E2119,Saldo!$P$8:$U$1009,6,FALSE),"")</f>
        <v/>
      </c>
      <c r="I2119" s="104" t="str">
        <f>IFERROR(IF(D2119="","",VLOOKUP(E2119,Saldo!$P$8:$Q$1009,2,FALSE)),"")</f>
        <v/>
      </c>
      <c r="J2119" s="76"/>
      <c r="K2119" s="28" t="str">
        <f t="shared" si="32"/>
        <v/>
      </c>
    </row>
    <row r="2120" spans="1:11" ht="18.95" customHeight="1" x14ac:dyDescent="0.25">
      <c r="A2120" s="52"/>
      <c r="C2120" s="76"/>
      <c r="D2120" s="185"/>
      <c r="E2120" s="76"/>
      <c r="F2120" s="76" t="str">
        <f>IF(E2120="","",IFERROR(VLOOKUP(E2120,Cadastro!$C$9:$D$1009,2,FALSE),"PROD. NÃO ENCONTRADO"))</f>
        <v/>
      </c>
      <c r="G2120" s="94"/>
      <c r="H2120" s="69" t="str">
        <f>IFERROR(G2120*VLOOKUP(E2120,Saldo!$P$8:$U$1009,6,FALSE),"")</f>
        <v/>
      </c>
      <c r="I2120" s="104" t="str">
        <f>IFERROR(IF(D2120="","",VLOOKUP(E2120,Saldo!$P$8:$Q$1009,2,FALSE)),"")</f>
        <v/>
      </c>
      <c r="J2120" s="76"/>
      <c r="K2120" s="28" t="str">
        <f t="shared" si="32"/>
        <v/>
      </c>
    </row>
    <row r="2121" spans="1:11" ht="18.95" customHeight="1" x14ac:dyDescent="0.25">
      <c r="A2121" s="52"/>
      <c r="C2121" s="76"/>
      <c r="D2121" s="185"/>
      <c r="E2121" s="76"/>
      <c r="F2121" s="76" t="str">
        <f>IF(E2121="","",IFERROR(VLOOKUP(E2121,Cadastro!$C$9:$D$1009,2,FALSE),"PROD. NÃO ENCONTRADO"))</f>
        <v/>
      </c>
      <c r="G2121" s="94"/>
      <c r="H2121" s="69" t="str">
        <f>IFERROR(G2121*VLOOKUP(E2121,Saldo!$P$8:$U$1009,6,FALSE),"")</f>
        <v/>
      </c>
      <c r="I2121" s="104" t="str">
        <f>IFERROR(IF(D2121="","",VLOOKUP(E2121,Saldo!$P$8:$Q$1009,2,FALSE)),"")</f>
        <v/>
      </c>
      <c r="J2121" s="76"/>
      <c r="K2121" s="28" t="str">
        <f t="shared" si="32"/>
        <v/>
      </c>
    </row>
    <row r="2122" spans="1:11" ht="18.95" customHeight="1" x14ac:dyDescent="0.25">
      <c r="A2122" s="52"/>
      <c r="C2122" s="76"/>
      <c r="D2122" s="185"/>
      <c r="E2122" s="76"/>
      <c r="F2122" s="76" t="str">
        <f>IF(E2122="","",IFERROR(VLOOKUP(E2122,Cadastro!$C$9:$D$1009,2,FALSE),"PROD. NÃO ENCONTRADO"))</f>
        <v/>
      </c>
      <c r="G2122" s="94"/>
      <c r="H2122" s="69" t="str">
        <f>IFERROR(G2122*VLOOKUP(E2122,Saldo!$P$8:$U$1009,6,FALSE),"")</f>
        <v/>
      </c>
      <c r="I2122" s="104" t="str">
        <f>IFERROR(IF(D2122="","",VLOOKUP(E2122,Saldo!$P$8:$Q$1009,2,FALSE)),"")</f>
        <v/>
      </c>
      <c r="J2122" s="76"/>
      <c r="K2122" s="28" t="str">
        <f t="shared" ref="K2122:K2185" si="33">IF(D2122="","",MONTH(D2122))</f>
        <v/>
      </c>
    </row>
    <row r="2123" spans="1:11" ht="18.95" customHeight="1" x14ac:dyDescent="0.25">
      <c r="A2123" s="52"/>
      <c r="C2123" s="76"/>
      <c r="D2123" s="185"/>
      <c r="E2123" s="76"/>
      <c r="F2123" s="76" t="str">
        <f>IF(E2123="","",IFERROR(VLOOKUP(E2123,Cadastro!$C$9:$D$1009,2,FALSE),"PROD. NÃO ENCONTRADO"))</f>
        <v/>
      </c>
      <c r="G2123" s="94"/>
      <c r="H2123" s="69" t="str">
        <f>IFERROR(G2123*VLOOKUP(E2123,Saldo!$P$8:$U$1009,6,FALSE),"")</f>
        <v/>
      </c>
      <c r="I2123" s="104" t="str">
        <f>IFERROR(IF(D2123="","",VLOOKUP(E2123,Saldo!$P$8:$Q$1009,2,FALSE)),"")</f>
        <v/>
      </c>
      <c r="J2123" s="76"/>
      <c r="K2123" s="28" t="str">
        <f t="shared" si="33"/>
        <v/>
      </c>
    </row>
    <row r="2124" spans="1:11" ht="18.95" customHeight="1" x14ac:dyDescent="0.25">
      <c r="A2124" s="52"/>
      <c r="C2124" s="76"/>
      <c r="D2124" s="185"/>
      <c r="E2124" s="76"/>
      <c r="F2124" s="76" t="str">
        <f>IF(E2124="","",IFERROR(VLOOKUP(E2124,Cadastro!$C$9:$D$1009,2,FALSE),"PROD. NÃO ENCONTRADO"))</f>
        <v/>
      </c>
      <c r="G2124" s="94"/>
      <c r="H2124" s="69" t="str">
        <f>IFERROR(G2124*VLOOKUP(E2124,Saldo!$P$8:$U$1009,6,FALSE),"")</f>
        <v/>
      </c>
      <c r="I2124" s="104" t="str">
        <f>IFERROR(IF(D2124="","",VLOOKUP(E2124,Saldo!$P$8:$Q$1009,2,FALSE)),"")</f>
        <v/>
      </c>
      <c r="J2124" s="76"/>
      <c r="K2124" s="28" t="str">
        <f t="shared" si="33"/>
        <v/>
      </c>
    </row>
    <row r="2125" spans="1:11" ht="18.95" customHeight="1" x14ac:dyDescent="0.25">
      <c r="A2125" s="52"/>
      <c r="C2125" s="76"/>
      <c r="D2125" s="185"/>
      <c r="E2125" s="76"/>
      <c r="F2125" s="76" t="str">
        <f>IF(E2125="","",IFERROR(VLOOKUP(E2125,Cadastro!$C$9:$D$1009,2,FALSE),"PROD. NÃO ENCONTRADO"))</f>
        <v/>
      </c>
      <c r="G2125" s="94"/>
      <c r="H2125" s="69" t="str">
        <f>IFERROR(G2125*VLOOKUP(E2125,Saldo!$P$8:$U$1009,6,FALSE),"")</f>
        <v/>
      </c>
      <c r="I2125" s="104" t="str">
        <f>IFERROR(IF(D2125="","",VLOOKUP(E2125,Saldo!$P$8:$Q$1009,2,FALSE)),"")</f>
        <v/>
      </c>
      <c r="J2125" s="76"/>
      <c r="K2125" s="28" t="str">
        <f t="shared" si="33"/>
        <v/>
      </c>
    </row>
    <row r="2126" spans="1:11" ht="18.95" customHeight="1" x14ac:dyDescent="0.25">
      <c r="A2126" s="52"/>
      <c r="C2126" s="76"/>
      <c r="D2126" s="185"/>
      <c r="E2126" s="76"/>
      <c r="F2126" s="76" t="str">
        <f>IF(E2126="","",IFERROR(VLOOKUP(E2126,Cadastro!$C$9:$D$1009,2,FALSE),"PROD. NÃO ENCONTRADO"))</f>
        <v/>
      </c>
      <c r="G2126" s="94"/>
      <c r="H2126" s="69" t="str">
        <f>IFERROR(G2126*VLOOKUP(E2126,Saldo!$P$8:$U$1009,6,FALSE),"")</f>
        <v/>
      </c>
      <c r="I2126" s="104" t="str">
        <f>IFERROR(IF(D2126="","",VLOOKUP(E2126,Saldo!$P$8:$Q$1009,2,FALSE)),"")</f>
        <v/>
      </c>
      <c r="J2126" s="76"/>
      <c r="K2126" s="28" t="str">
        <f t="shared" si="33"/>
        <v/>
      </c>
    </row>
    <row r="2127" spans="1:11" ht="18.95" customHeight="1" x14ac:dyDescent="0.25">
      <c r="A2127" s="52"/>
      <c r="C2127" s="76"/>
      <c r="D2127" s="185"/>
      <c r="E2127" s="76"/>
      <c r="F2127" s="76" t="str">
        <f>IF(E2127="","",IFERROR(VLOOKUP(E2127,Cadastro!$C$9:$D$1009,2,FALSE),"PROD. NÃO ENCONTRADO"))</f>
        <v/>
      </c>
      <c r="G2127" s="94"/>
      <c r="H2127" s="69" t="str">
        <f>IFERROR(G2127*VLOOKUP(E2127,Saldo!$P$8:$U$1009,6,FALSE),"")</f>
        <v/>
      </c>
      <c r="I2127" s="104" t="str">
        <f>IFERROR(IF(D2127="","",VLOOKUP(E2127,Saldo!$P$8:$Q$1009,2,FALSE)),"")</f>
        <v/>
      </c>
      <c r="J2127" s="76"/>
      <c r="K2127" s="28" t="str">
        <f t="shared" si="33"/>
        <v/>
      </c>
    </row>
    <row r="2128" spans="1:11" ht="18.95" customHeight="1" x14ac:dyDescent="0.25">
      <c r="A2128" s="52"/>
      <c r="C2128" s="76"/>
      <c r="D2128" s="185"/>
      <c r="E2128" s="76"/>
      <c r="F2128" s="76" t="str">
        <f>IF(E2128="","",IFERROR(VLOOKUP(E2128,Cadastro!$C$9:$D$1009,2,FALSE),"PROD. NÃO ENCONTRADO"))</f>
        <v/>
      </c>
      <c r="G2128" s="94"/>
      <c r="H2128" s="69" t="str">
        <f>IFERROR(G2128*VLOOKUP(E2128,Saldo!$P$8:$U$1009,6,FALSE),"")</f>
        <v/>
      </c>
      <c r="I2128" s="104" t="str">
        <f>IFERROR(IF(D2128="","",VLOOKUP(E2128,Saldo!$P$8:$Q$1009,2,FALSE)),"")</f>
        <v/>
      </c>
      <c r="J2128" s="76"/>
      <c r="K2128" s="28" t="str">
        <f t="shared" si="33"/>
        <v/>
      </c>
    </row>
    <row r="2129" spans="1:11" ht="18.95" customHeight="1" x14ac:dyDescent="0.25">
      <c r="A2129" s="52"/>
      <c r="C2129" s="76"/>
      <c r="D2129" s="185"/>
      <c r="E2129" s="76"/>
      <c r="F2129" s="76" t="str">
        <f>IF(E2129="","",IFERROR(VLOOKUP(E2129,Cadastro!$C$9:$D$1009,2,FALSE),"PROD. NÃO ENCONTRADO"))</f>
        <v/>
      </c>
      <c r="G2129" s="94"/>
      <c r="H2129" s="69" t="str">
        <f>IFERROR(G2129*VLOOKUP(E2129,Saldo!$P$8:$U$1009,6,FALSE),"")</f>
        <v/>
      </c>
      <c r="I2129" s="104" t="str">
        <f>IFERROR(IF(D2129="","",VLOOKUP(E2129,Saldo!$P$8:$Q$1009,2,FALSE)),"")</f>
        <v/>
      </c>
      <c r="J2129" s="76"/>
      <c r="K2129" s="28" t="str">
        <f t="shared" si="33"/>
        <v/>
      </c>
    </row>
    <row r="2130" spans="1:11" ht="18.95" customHeight="1" x14ac:dyDescent="0.25">
      <c r="A2130" s="52"/>
      <c r="C2130" s="76"/>
      <c r="D2130" s="185"/>
      <c r="E2130" s="76"/>
      <c r="F2130" s="76" t="str">
        <f>IF(E2130="","",IFERROR(VLOOKUP(E2130,Cadastro!$C$9:$D$1009,2,FALSE),"PROD. NÃO ENCONTRADO"))</f>
        <v/>
      </c>
      <c r="G2130" s="94"/>
      <c r="H2130" s="69" t="str">
        <f>IFERROR(G2130*VLOOKUP(E2130,Saldo!$P$8:$U$1009,6,FALSE),"")</f>
        <v/>
      </c>
      <c r="I2130" s="104" t="str">
        <f>IFERROR(IF(D2130="","",VLOOKUP(E2130,Saldo!$P$8:$Q$1009,2,FALSE)),"")</f>
        <v/>
      </c>
      <c r="J2130" s="76"/>
      <c r="K2130" s="28" t="str">
        <f t="shared" si="33"/>
        <v/>
      </c>
    </row>
    <row r="2131" spans="1:11" ht="18.95" customHeight="1" x14ac:dyDescent="0.25">
      <c r="A2131" s="52"/>
      <c r="C2131" s="76"/>
      <c r="D2131" s="185"/>
      <c r="E2131" s="76"/>
      <c r="F2131" s="76" t="str">
        <f>IF(E2131="","",IFERROR(VLOOKUP(E2131,Cadastro!$C$9:$D$1009,2,FALSE),"PROD. NÃO ENCONTRADO"))</f>
        <v/>
      </c>
      <c r="G2131" s="94"/>
      <c r="H2131" s="69" t="str">
        <f>IFERROR(G2131*VLOOKUP(E2131,Saldo!$P$8:$U$1009,6,FALSE),"")</f>
        <v/>
      </c>
      <c r="I2131" s="104" t="str">
        <f>IFERROR(IF(D2131="","",VLOOKUP(E2131,Saldo!$P$8:$Q$1009,2,FALSE)),"")</f>
        <v/>
      </c>
      <c r="J2131" s="76"/>
      <c r="K2131" s="28" t="str">
        <f t="shared" si="33"/>
        <v/>
      </c>
    </row>
    <row r="2132" spans="1:11" ht="18.95" customHeight="1" x14ac:dyDescent="0.25">
      <c r="A2132" s="52"/>
      <c r="C2132" s="76"/>
      <c r="D2132" s="185"/>
      <c r="E2132" s="76"/>
      <c r="F2132" s="76" t="str">
        <f>IF(E2132="","",IFERROR(VLOOKUP(E2132,Cadastro!$C$9:$D$1009,2,FALSE),"PROD. NÃO ENCONTRADO"))</f>
        <v/>
      </c>
      <c r="G2132" s="94"/>
      <c r="H2132" s="69" t="str">
        <f>IFERROR(G2132*VLOOKUP(E2132,Saldo!$P$8:$U$1009,6,FALSE),"")</f>
        <v/>
      </c>
      <c r="I2132" s="104" t="str">
        <f>IFERROR(IF(D2132="","",VLOOKUP(E2132,Saldo!$P$8:$Q$1009,2,FALSE)),"")</f>
        <v/>
      </c>
      <c r="J2132" s="76"/>
      <c r="K2132" s="28" t="str">
        <f t="shared" si="33"/>
        <v/>
      </c>
    </row>
    <row r="2133" spans="1:11" ht="18.95" customHeight="1" x14ac:dyDescent="0.25">
      <c r="A2133" s="52"/>
      <c r="C2133" s="76"/>
      <c r="D2133" s="185"/>
      <c r="E2133" s="76"/>
      <c r="F2133" s="76" t="str">
        <f>IF(E2133="","",IFERROR(VLOOKUP(E2133,Cadastro!$C$9:$D$1009,2,FALSE),"PROD. NÃO ENCONTRADO"))</f>
        <v/>
      </c>
      <c r="G2133" s="94"/>
      <c r="H2133" s="69" t="str">
        <f>IFERROR(G2133*VLOOKUP(E2133,Saldo!$P$8:$U$1009,6,FALSE),"")</f>
        <v/>
      </c>
      <c r="I2133" s="104" t="str">
        <f>IFERROR(IF(D2133="","",VLOOKUP(E2133,Saldo!$P$8:$Q$1009,2,FALSE)),"")</f>
        <v/>
      </c>
      <c r="J2133" s="76"/>
      <c r="K2133" s="28" t="str">
        <f t="shared" si="33"/>
        <v/>
      </c>
    </row>
    <row r="2134" spans="1:11" ht="18.95" customHeight="1" x14ac:dyDescent="0.25">
      <c r="A2134" s="52"/>
      <c r="C2134" s="76"/>
      <c r="D2134" s="185"/>
      <c r="E2134" s="76"/>
      <c r="F2134" s="76" t="str">
        <f>IF(E2134="","",IFERROR(VLOOKUP(E2134,Cadastro!$C$9:$D$1009,2,FALSE),"PROD. NÃO ENCONTRADO"))</f>
        <v/>
      </c>
      <c r="G2134" s="94"/>
      <c r="H2134" s="69" t="str">
        <f>IFERROR(G2134*VLOOKUP(E2134,Saldo!$P$8:$U$1009,6,FALSE),"")</f>
        <v/>
      </c>
      <c r="I2134" s="104" t="str">
        <f>IFERROR(IF(D2134="","",VLOOKUP(E2134,Saldo!$P$8:$Q$1009,2,FALSE)),"")</f>
        <v/>
      </c>
      <c r="J2134" s="76"/>
      <c r="K2134" s="28" t="str">
        <f t="shared" si="33"/>
        <v/>
      </c>
    </row>
    <row r="2135" spans="1:11" ht="18.95" customHeight="1" x14ac:dyDescent="0.25">
      <c r="A2135" s="52"/>
      <c r="C2135" s="76"/>
      <c r="D2135" s="185"/>
      <c r="E2135" s="76"/>
      <c r="F2135" s="76" t="str">
        <f>IF(E2135="","",IFERROR(VLOOKUP(E2135,Cadastro!$C$9:$D$1009,2,FALSE),"PROD. NÃO ENCONTRADO"))</f>
        <v/>
      </c>
      <c r="G2135" s="94"/>
      <c r="H2135" s="69" t="str">
        <f>IFERROR(G2135*VLOOKUP(E2135,Saldo!$P$8:$U$1009,6,FALSE),"")</f>
        <v/>
      </c>
      <c r="I2135" s="104" t="str">
        <f>IFERROR(IF(D2135="","",VLOOKUP(E2135,Saldo!$P$8:$Q$1009,2,FALSE)),"")</f>
        <v/>
      </c>
      <c r="J2135" s="76"/>
      <c r="K2135" s="28" t="str">
        <f t="shared" si="33"/>
        <v/>
      </c>
    </row>
    <row r="2136" spans="1:11" ht="18.95" customHeight="1" x14ac:dyDescent="0.25">
      <c r="A2136" s="52"/>
      <c r="C2136" s="76"/>
      <c r="D2136" s="185"/>
      <c r="E2136" s="76"/>
      <c r="F2136" s="76" t="str">
        <f>IF(E2136="","",IFERROR(VLOOKUP(E2136,Cadastro!$C$9:$D$1009,2,FALSE),"PROD. NÃO ENCONTRADO"))</f>
        <v/>
      </c>
      <c r="G2136" s="94"/>
      <c r="H2136" s="69" t="str">
        <f>IFERROR(G2136*VLOOKUP(E2136,Saldo!$P$8:$U$1009,6,FALSE),"")</f>
        <v/>
      </c>
      <c r="I2136" s="104" t="str">
        <f>IFERROR(IF(D2136="","",VLOOKUP(E2136,Saldo!$P$8:$Q$1009,2,FALSE)),"")</f>
        <v/>
      </c>
      <c r="J2136" s="76"/>
      <c r="K2136" s="28" t="str">
        <f t="shared" si="33"/>
        <v/>
      </c>
    </row>
    <row r="2137" spans="1:11" ht="18.95" customHeight="1" x14ac:dyDescent="0.25">
      <c r="A2137" s="52"/>
      <c r="C2137" s="76"/>
      <c r="D2137" s="185"/>
      <c r="E2137" s="76"/>
      <c r="F2137" s="76" t="str">
        <f>IF(E2137="","",IFERROR(VLOOKUP(E2137,Cadastro!$C$9:$D$1009,2,FALSE),"PROD. NÃO ENCONTRADO"))</f>
        <v/>
      </c>
      <c r="G2137" s="94"/>
      <c r="H2137" s="69" t="str">
        <f>IFERROR(G2137*VLOOKUP(E2137,Saldo!$P$8:$U$1009,6,FALSE),"")</f>
        <v/>
      </c>
      <c r="I2137" s="104" t="str">
        <f>IFERROR(IF(D2137="","",VLOOKUP(E2137,Saldo!$P$8:$Q$1009,2,FALSE)),"")</f>
        <v/>
      </c>
      <c r="J2137" s="76"/>
      <c r="K2137" s="28" t="str">
        <f t="shared" si="33"/>
        <v/>
      </c>
    </row>
    <row r="2138" spans="1:11" ht="18.95" customHeight="1" x14ac:dyDescent="0.25">
      <c r="A2138" s="52"/>
      <c r="C2138" s="76"/>
      <c r="D2138" s="185"/>
      <c r="E2138" s="76"/>
      <c r="F2138" s="76" t="str">
        <f>IF(E2138="","",IFERROR(VLOOKUP(E2138,Cadastro!$C$9:$D$1009,2,FALSE),"PROD. NÃO ENCONTRADO"))</f>
        <v/>
      </c>
      <c r="G2138" s="94"/>
      <c r="H2138" s="69" t="str">
        <f>IFERROR(G2138*VLOOKUP(E2138,Saldo!$P$8:$U$1009,6,FALSE),"")</f>
        <v/>
      </c>
      <c r="I2138" s="104" t="str">
        <f>IFERROR(IF(D2138="","",VLOOKUP(E2138,Saldo!$P$8:$Q$1009,2,FALSE)),"")</f>
        <v/>
      </c>
      <c r="J2138" s="76"/>
      <c r="K2138" s="28" t="str">
        <f t="shared" si="33"/>
        <v/>
      </c>
    </row>
    <row r="2139" spans="1:11" ht="18.95" customHeight="1" x14ac:dyDescent="0.25">
      <c r="A2139" s="52"/>
      <c r="C2139" s="76"/>
      <c r="D2139" s="185"/>
      <c r="E2139" s="76"/>
      <c r="F2139" s="76" t="str">
        <f>IF(E2139="","",IFERROR(VLOOKUP(E2139,Cadastro!$C$9:$D$1009,2,FALSE),"PROD. NÃO ENCONTRADO"))</f>
        <v/>
      </c>
      <c r="G2139" s="94"/>
      <c r="H2139" s="69" t="str">
        <f>IFERROR(G2139*VLOOKUP(E2139,Saldo!$P$8:$U$1009,6,FALSE),"")</f>
        <v/>
      </c>
      <c r="I2139" s="104" t="str">
        <f>IFERROR(IF(D2139="","",VLOOKUP(E2139,Saldo!$P$8:$Q$1009,2,FALSE)),"")</f>
        <v/>
      </c>
      <c r="J2139" s="76"/>
      <c r="K2139" s="28" t="str">
        <f t="shared" si="33"/>
        <v/>
      </c>
    </row>
    <row r="2140" spans="1:11" ht="18.95" customHeight="1" x14ac:dyDescent="0.25">
      <c r="A2140" s="52"/>
      <c r="C2140" s="76"/>
      <c r="D2140" s="185"/>
      <c r="E2140" s="76"/>
      <c r="F2140" s="76" t="str">
        <f>IF(E2140="","",IFERROR(VLOOKUP(E2140,Cadastro!$C$9:$D$1009,2,FALSE),"PROD. NÃO ENCONTRADO"))</f>
        <v/>
      </c>
      <c r="G2140" s="94"/>
      <c r="H2140" s="69" t="str">
        <f>IFERROR(G2140*VLOOKUP(E2140,Saldo!$P$8:$U$1009,6,FALSE),"")</f>
        <v/>
      </c>
      <c r="I2140" s="104" t="str">
        <f>IFERROR(IF(D2140="","",VLOOKUP(E2140,Saldo!$P$8:$Q$1009,2,FALSE)),"")</f>
        <v/>
      </c>
      <c r="J2140" s="76"/>
      <c r="K2140" s="28" t="str">
        <f t="shared" si="33"/>
        <v/>
      </c>
    </row>
    <row r="2141" spans="1:11" ht="18.95" customHeight="1" x14ac:dyDescent="0.25">
      <c r="A2141" s="52"/>
      <c r="C2141" s="76"/>
      <c r="D2141" s="185"/>
      <c r="E2141" s="76"/>
      <c r="F2141" s="76" t="str">
        <f>IF(E2141="","",IFERROR(VLOOKUP(E2141,Cadastro!$C$9:$D$1009,2,FALSE),"PROD. NÃO ENCONTRADO"))</f>
        <v/>
      </c>
      <c r="G2141" s="94"/>
      <c r="H2141" s="69" t="str">
        <f>IFERROR(G2141*VLOOKUP(E2141,Saldo!$P$8:$U$1009,6,FALSE),"")</f>
        <v/>
      </c>
      <c r="I2141" s="104" t="str">
        <f>IFERROR(IF(D2141="","",VLOOKUP(E2141,Saldo!$P$8:$Q$1009,2,FALSE)),"")</f>
        <v/>
      </c>
      <c r="J2141" s="76"/>
      <c r="K2141" s="28" t="str">
        <f t="shared" si="33"/>
        <v/>
      </c>
    </row>
    <row r="2142" spans="1:11" ht="18.95" customHeight="1" x14ac:dyDescent="0.25">
      <c r="A2142" s="52"/>
      <c r="C2142" s="76"/>
      <c r="D2142" s="185"/>
      <c r="E2142" s="76"/>
      <c r="F2142" s="76" t="str">
        <f>IF(E2142="","",IFERROR(VLOOKUP(E2142,Cadastro!$C$9:$D$1009,2,FALSE),"PROD. NÃO ENCONTRADO"))</f>
        <v/>
      </c>
      <c r="G2142" s="94"/>
      <c r="H2142" s="69" t="str">
        <f>IFERROR(G2142*VLOOKUP(E2142,Saldo!$P$8:$U$1009,6,FALSE),"")</f>
        <v/>
      </c>
      <c r="I2142" s="104" t="str">
        <f>IFERROR(IF(D2142="","",VLOOKUP(E2142,Saldo!$P$8:$Q$1009,2,FALSE)),"")</f>
        <v/>
      </c>
      <c r="J2142" s="76"/>
      <c r="K2142" s="28" t="str">
        <f t="shared" si="33"/>
        <v/>
      </c>
    </row>
    <row r="2143" spans="1:11" ht="18.95" customHeight="1" x14ac:dyDescent="0.25">
      <c r="A2143" s="52"/>
      <c r="C2143" s="76"/>
      <c r="D2143" s="185"/>
      <c r="E2143" s="76"/>
      <c r="F2143" s="76" t="str">
        <f>IF(E2143="","",IFERROR(VLOOKUP(E2143,Cadastro!$C$9:$D$1009,2,FALSE),"PROD. NÃO ENCONTRADO"))</f>
        <v/>
      </c>
      <c r="G2143" s="94"/>
      <c r="H2143" s="69" t="str">
        <f>IFERROR(G2143*VLOOKUP(E2143,Saldo!$P$8:$U$1009,6,FALSE),"")</f>
        <v/>
      </c>
      <c r="I2143" s="104" t="str">
        <f>IFERROR(IF(D2143="","",VLOOKUP(E2143,Saldo!$P$8:$Q$1009,2,FALSE)),"")</f>
        <v/>
      </c>
      <c r="J2143" s="76"/>
      <c r="K2143" s="28" t="str">
        <f t="shared" si="33"/>
        <v/>
      </c>
    </row>
    <row r="2144" spans="1:11" ht="18.95" customHeight="1" x14ac:dyDescent="0.25">
      <c r="A2144" s="52"/>
      <c r="C2144" s="76"/>
      <c r="D2144" s="185"/>
      <c r="E2144" s="76"/>
      <c r="F2144" s="76" t="str">
        <f>IF(E2144="","",IFERROR(VLOOKUP(E2144,Cadastro!$C$9:$D$1009,2,FALSE),"PROD. NÃO ENCONTRADO"))</f>
        <v/>
      </c>
      <c r="G2144" s="94"/>
      <c r="H2144" s="69" t="str">
        <f>IFERROR(G2144*VLOOKUP(E2144,Saldo!$P$8:$U$1009,6,FALSE),"")</f>
        <v/>
      </c>
      <c r="I2144" s="104" t="str">
        <f>IFERROR(IF(D2144="","",VLOOKUP(E2144,Saldo!$P$8:$Q$1009,2,FALSE)),"")</f>
        <v/>
      </c>
      <c r="J2144" s="76"/>
      <c r="K2144" s="28" t="str">
        <f t="shared" si="33"/>
        <v/>
      </c>
    </row>
    <row r="2145" spans="1:11" ht="18.95" customHeight="1" x14ac:dyDescent="0.25">
      <c r="A2145" s="52"/>
      <c r="C2145" s="76"/>
      <c r="D2145" s="185"/>
      <c r="E2145" s="76"/>
      <c r="F2145" s="76" t="str">
        <f>IF(E2145="","",IFERROR(VLOOKUP(E2145,Cadastro!$C$9:$D$1009,2,FALSE),"PROD. NÃO ENCONTRADO"))</f>
        <v/>
      </c>
      <c r="G2145" s="94"/>
      <c r="H2145" s="69" t="str">
        <f>IFERROR(G2145*VLOOKUP(E2145,Saldo!$P$8:$U$1009,6,FALSE),"")</f>
        <v/>
      </c>
      <c r="I2145" s="104" t="str">
        <f>IFERROR(IF(D2145="","",VLOOKUP(E2145,Saldo!$P$8:$Q$1009,2,FALSE)),"")</f>
        <v/>
      </c>
      <c r="J2145" s="76"/>
      <c r="K2145" s="28" t="str">
        <f t="shared" si="33"/>
        <v/>
      </c>
    </row>
    <row r="2146" spans="1:11" ht="18.95" customHeight="1" x14ac:dyDescent="0.25">
      <c r="A2146" s="52"/>
      <c r="C2146" s="76"/>
      <c r="D2146" s="185"/>
      <c r="E2146" s="76"/>
      <c r="F2146" s="76" t="str">
        <f>IF(E2146="","",IFERROR(VLOOKUP(E2146,Cadastro!$C$9:$D$1009,2,FALSE),"PROD. NÃO ENCONTRADO"))</f>
        <v/>
      </c>
      <c r="G2146" s="94"/>
      <c r="H2146" s="69" t="str">
        <f>IFERROR(G2146*VLOOKUP(E2146,Saldo!$P$8:$U$1009,6,FALSE),"")</f>
        <v/>
      </c>
      <c r="I2146" s="104" t="str">
        <f>IFERROR(IF(D2146="","",VLOOKUP(E2146,Saldo!$P$8:$Q$1009,2,FALSE)),"")</f>
        <v/>
      </c>
      <c r="J2146" s="76"/>
      <c r="K2146" s="28" t="str">
        <f t="shared" si="33"/>
        <v/>
      </c>
    </row>
    <row r="2147" spans="1:11" ht="18.95" customHeight="1" x14ac:dyDescent="0.25">
      <c r="A2147" s="52"/>
      <c r="C2147" s="76"/>
      <c r="D2147" s="185"/>
      <c r="E2147" s="76"/>
      <c r="F2147" s="76" t="str">
        <f>IF(E2147="","",IFERROR(VLOOKUP(E2147,Cadastro!$C$9:$D$1009,2,FALSE),"PROD. NÃO ENCONTRADO"))</f>
        <v/>
      </c>
      <c r="G2147" s="94"/>
      <c r="H2147" s="69" t="str">
        <f>IFERROR(G2147*VLOOKUP(E2147,Saldo!$P$8:$U$1009,6,FALSE),"")</f>
        <v/>
      </c>
      <c r="I2147" s="104" t="str">
        <f>IFERROR(IF(D2147="","",VLOOKUP(E2147,Saldo!$P$8:$Q$1009,2,FALSE)),"")</f>
        <v/>
      </c>
      <c r="J2147" s="76"/>
      <c r="K2147" s="28" t="str">
        <f t="shared" si="33"/>
        <v/>
      </c>
    </row>
    <row r="2148" spans="1:11" ht="18.95" customHeight="1" x14ac:dyDescent="0.25">
      <c r="A2148" s="52"/>
      <c r="C2148" s="76"/>
      <c r="D2148" s="185"/>
      <c r="E2148" s="76"/>
      <c r="F2148" s="76" t="str">
        <f>IF(E2148="","",IFERROR(VLOOKUP(E2148,Cadastro!$C$9:$D$1009,2,FALSE),"PROD. NÃO ENCONTRADO"))</f>
        <v/>
      </c>
      <c r="G2148" s="94"/>
      <c r="H2148" s="69" t="str">
        <f>IFERROR(G2148*VLOOKUP(E2148,Saldo!$P$8:$U$1009,6,FALSE),"")</f>
        <v/>
      </c>
      <c r="I2148" s="104" t="str">
        <f>IFERROR(IF(D2148="","",VLOOKUP(E2148,Saldo!$P$8:$Q$1009,2,FALSE)),"")</f>
        <v/>
      </c>
      <c r="J2148" s="76"/>
      <c r="K2148" s="28" t="str">
        <f t="shared" si="33"/>
        <v/>
      </c>
    </row>
    <row r="2149" spans="1:11" ht="18.95" customHeight="1" x14ac:dyDescent="0.25">
      <c r="A2149" s="52"/>
      <c r="C2149" s="76"/>
      <c r="D2149" s="185"/>
      <c r="E2149" s="76"/>
      <c r="F2149" s="76" t="str">
        <f>IF(E2149="","",IFERROR(VLOOKUP(E2149,Cadastro!$C$9:$D$1009,2,FALSE),"PROD. NÃO ENCONTRADO"))</f>
        <v/>
      </c>
      <c r="G2149" s="94"/>
      <c r="H2149" s="69" t="str">
        <f>IFERROR(G2149*VLOOKUP(E2149,Saldo!$P$8:$U$1009,6,FALSE),"")</f>
        <v/>
      </c>
      <c r="I2149" s="104" t="str">
        <f>IFERROR(IF(D2149="","",VLOOKUP(E2149,Saldo!$P$8:$Q$1009,2,FALSE)),"")</f>
        <v/>
      </c>
      <c r="J2149" s="76"/>
      <c r="K2149" s="28" t="str">
        <f t="shared" si="33"/>
        <v/>
      </c>
    </row>
    <row r="2150" spans="1:11" ht="18.95" customHeight="1" x14ac:dyDescent="0.25">
      <c r="A2150" s="52"/>
      <c r="C2150" s="76"/>
      <c r="D2150" s="185"/>
      <c r="E2150" s="76"/>
      <c r="F2150" s="76" t="str">
        <f>IF(E2150="","",IFERROR(VLOOKUP(E2150,Cadastro!$C$9:$D$1009,2,FALSE),"PROD. NÃO ENCONTRADO"))</f>
        <v/>
      </c>
      <c r="G2150" s="94"/>
      <c r="H2150" s="69" t="str">
        <f>IFERROR(G2150*VLOOKUP(E2150,Saldo!$P$8:$U$1009,6,FALSE),"")</f>
        <v/>
      </c>
      <c r="I2150" s="104" t="str">
        <f>IFERROR(IF(D2150="","",VLOOKUP(E2150,Saldo!$P$8:$Q$1009,2,FALSE)),"")</f>
        <v/>
      </c>
      <c r="J2150" s="76"/>
      <c r="K2150" s="28" t="str">
        <f t="shared" si="33"/>
        <v/>
      </c>
    </row>
    <row r="2151" spans="1:11" ht="18.95" customHeight="1" x14ac:dyDescent="0.25">
      <c r="A2151" s="52"/>
      <c r="C2151" s="76"/>
      <c r="D2151" s="185"/>
      <c r="E2151" s="76"/>
      <c r="F2151" s="76" t="str">
        <f>IF(E2151="","",IFERROR(VLOOKUP(E2151,Cadastro!$C$9:$D$1009,2,FALSE),"PROD. NÃO ENCONTRADO"))</f>
        <v/>
      </c>
      <c r="G2151" s="94"/>
      <c r="H2151" s="69" t="str">
        <f>IFERROR(G2151*VLOOKUP(E2151,Saldo!$P$8:$U$1009,6,FALSE),"")</f>
        <v/>
      </c>
      <c r="I2151" s="104" t="str">
        <f>IFERROR(IF(D2151="","",VLOOKUP(E2151,Saldo!$P$8:$Q$1009,2,FALSE)),"")</f>
        <v/>
      </c>
      <c r="J2151" s="76"/>
      <c r="K2151" s="28" t="str">
        <f t="shared" si="33"/>
        <v/>
      </c>
    </row>
    <row r="2152" spans="1:11" ht="18.95" customHeight="1" x14ac:dyDescent="0.25">
      <c r="A2152" s="52"/>
      <c r="C2152" s="76"/>
      <c r="D2152" s="185"/>
      <c r="E2152" s="76"/>
      <c r="F2152" s="76" t="str">
        <f>IF(E2152="","",IFERROR(VLOOKUP(E2152,Cadastro!$C$9:$D$1009,2,FALSE),"PROD. NÃO ENCONTRADO"))</f>
        <v/>
      </c>
      <c r="G2152" s="94"/>
      <c r="H2152" s="69" t="str">
        <f>IFERROR(G2152*VLOOKUP(E2152,Saldo!$P$8:$U$1009,6,FALSE),"")</f>
        <v/>
      </c>
      <c r="I2152" s="104" t="str">
        <f>IFERROR(IF(D2152="","",VLOOKUP(E2152,Saldo!$P$8:$Q$1009,2,FALSE)),"")</f>
        <v/>
      </c>
      <c r="J2152" s="76"/>
      <c r="K2152" s="28" t="str">
        <f t="shared" si="33"/>
        <v/>
      </c>
    </row>
    <row r="2153" spans="1:11" ht="18.95" customHeight="1" x14ac:dyDescent="0.25">
      <c r="A2153" s="52"/>
      <c r="C2153" s="76"/>
      <c r="D2153" s="185"/>
      <c r="E2153" s="76"/>
      <c r="F2153" s="76" t="str">
        <f>IF(E2153="","",IFERROR(VLOOKUP(E2153,Cadastro!$C$9:$D$1009,2,FALSE),"PROD. NÃO ENCONTRADO"))</f>
        <v/>
      </c>
      <c r="G2153" s="94"/>
      <c r="H2153" s="69" t="str">
        <f>IFERROR(G2153*VLOOKUP(E2153,Saldo!$P$8:$U$1009,6,FALSE),"")</f>
        <v/>
      </c>
      <c r="I2153" s="104" t="str">
        <f>IFERROR(IF(D2153="","",VLOOKUP(E2153,Saldo!$P$8:$Q$1009,2,FALSE)),"")</f>
        <v/>
      </c>
      <c r="J2153" s="76"/>
      <c r="K2153" s="28" t="str">
        <f t="shared" si="33"/>
        <v/>
      </c>
    </row>
    <row r="2154" spans="1:11" ht="18.95" customHeight="1" x14ac:dyDescent="0.25">
      <c r="A2154" s="52"/>
      <c r="C2154" s="76"/>
      <c r="D2154" s="185"/>
      <c r="E2154" s="76"/>
      <c r="F2154" s="76" t="str">
        <f>IF(E2154="","",IFERROR(VLOOKUP(E2154,Cadastro!$C$9:$D$1009,2,FALSE),"PROD. NÃO ENCONTRADO"))</f>
        <v/>
      </c>
      <c r="G2154" s="94"/>
      <c r="H2154" s="69" t="str">
        <f>IFERROR(G2154*VLOOKUP(E2154,Saldo!$P$8:$U$1009,6,FALSE),"")</f>
        <v/>
      </c>
      <c r="I2154" s="104" t="str">
        <f>IFERROR(IF(D2154="","",VLOOKUP(E2154,Saldo!$P$8:$Q$1009,2,FALSE)),"")</f>
        <v/>
      </c>
      <c r="J2154" s="76"/>
      <c r="K2154" s="28" t="str">
        <f t="shared" si="33"/>
        <v/>
      </c>
    </row>
    <row r="2155" spans="1:11" ht="18.95" customHeight="1" x14ac:dyDescent="0.25">
      <c r="A2155" s="52"/>
      <c r="C2155" s="76"/>
      <c r="D2155" s="185"/>
      <c r="E2155" s="76"/>
      <c r="F2155" s="76" t="str">
        <f>IF(E2155="","",IFERROR(VLOOKUP(E2155,Cadastro!$C$9:$D$1009,2,FALSE),"PROD. NÃO ENCONTRADO"))</f>
        <v/>
      </c>
      <c r="G2155" s="94"/>
      <c r="H2155" s="69" t="str">
        <f>IFERROR(G2155*VLOOKUP(E2155,Saldo!$P$8:$U$1009,6,FALSE),"")</f>
        <v/>
      </c>
      <c r="I2155" s="104" t="str">
        <f>IFERROR(IF(D2155="","",VLOOKUP(E2155,Saldo!$P$8:$Q$1009,2,FALSE)),"")</f>
        <v/>
      </c>
      <c r="J2155" s="76"/>
      <c r="K2155" s="28" t="str">
        <f t="shared" si="33"/>
        <v/>
      </c>
    </row>
    <row r="2156" spans="1:11" ht="18.95" customHeight="1" x14ac:dyDescent="0.25">
      <c r="A2156" s="52"/>
      <c r="C2156" s="76"/>
      <c r="D2156" s="185"/>
      <c r="E2156" s="76"/>
      <c r="F2156" s="76" t="str">
        <f>IF(E2156="","",IFERROR(VLOOKUP(E2156,Cadastro!$C$9:$D$1009,2,FALSE),"PROD. NÃO ENCONTRADO"))</f>
        <v/>
      </c>
      <c r="G2156" s="94"/>
      <c r="H2156" s="69" t="str">
        <f>IFERROR(G2156*VLOOKUP(E2156,Saldo!$P$8:$U$1009,6,FALSE),"")</f>
        <v/>
      </c>
      <c r="I2156" s="104" t="str">
        <f>IFERROR(IF(D2156="","",VLOOKUP(E2156,Saldo!$P$8:$Q$1009,2,FALSE)),"")</f>
        <v/>
      </c>
      <c r="J2156" s="76"/>
      <c r="K2156" s="28" t="str">
        <f t="shared" si="33"/>
        <v/>
      </c>
    </row>
    <row r="2157" spans="1:11" ht="18.95" customHeight="1" x14ac:dyDescent="0.25">
      <c r="A2157" s="52"/>
      <c r="C2157" s="76"/>
      <c r="D2157" s="185"/>
      <c r="E2157" s="76"/>
      <c r="F2157" s="76" t="str">
        <f>IF(E2157="","",IFERROR(VLOOKUP(E2157,Cadastro!$C$9:$D$1009,2,FALSE),"PROD. NÃO ENCONTRADO"))</f>
        <v/>
      </c>
      <c r="G2157" s="94"/>
      <c r="H2157" s="69" t="str">
        <f>IFERROR(G2157*VLOOKUP(E2157,Saldo!$P$8:$U$1009,6,FALSE),"")</f>
        <v/>
      </c>
      <c r="I2157" s="104" t="str">
        <f>IFERROR(IF(D2157="","",VLOOKUP(E2157,Saldo!$P$8:$Q$1009,2,FALSE)),"")</f>
        <v/>
      </c>
      <c r="J2157" s="76"/>
      <c r="K2157" s="28" t="str">
        <f t="shared" si="33"/>
        <v/>
      </c>
    </row>
    <row r="2158" spans="1:11" ht="18.95" customHeight="1" x14ac:dyDescent="0.25">
      <c r="A2158" s="52"/>
      <c r="C2158" s="76"/>
      <c r="D2158" s="185"/>
      <c r="E2158" s="76"/>
      <c r="F2158" s="76" t="str">
        <f>IF(E2158="","",IFERROR(VLOOKUP(E2158,Cadastro!$C$9:$D$1009,2,FALSE),"PROD. NÃO ENCONTRADO"))</f>
        <v/>
      </c>
      <c r="G2158" s="94"/>
      <c r="H2158" s="69" t="str">
        <f>IFERROR(G2158*VLOOKUP(E2158,Saldo!$P$8:$U$1009,6,FALSE),"")</f>
        <v/>
      </c>
      <c r="I2158" s="104" t="str">
        <f>IFERROR(IF(D2158="","",VLOOKUP(E2158,Saldo!$P$8:$Q$1009,2,FALSE)),"")</f>
        <v/>
      </c>
      <c r="J2158" s="76"/>
      <c r="K2158" s="28" t="str">
        <f t="shared" si="33"/>
        <v/>
      </c>
    </row>
    <row r="2159" spans="1:11" ht="18.95" customHeight="1" x14ac:dyDescent="0.25">
      <c r="A2159" s="52"/>
      <c r="C2159" s="76"/>
      <c r="D2159" s="185"/>
      <c r="E2159" s="76"/>
      <c r="F2159" s="76" t="str">
        <f>IF(E2159="","",IFERROR(VLOOKUP(E2159,Cadastro!$C$9:$D$1009,2,FALSE),"PROD. NÃO ENCONTRADO"))</f>
        <v/>
      </c>
      <c r="G2159" s="94"/>
      <c r="H2159" s="69" t="str">
        <f>IFERROR(G2159*VLOOKUP(E2159,Saldo!$P$8:$U$1009,6,FALSE),"")</f>
        <v/>
      </c>
      <c r="I2159" s="104" t="str">
        <f>IFERROR(IF(D2159="","",VLOOKUP(E2159,Saldo!$P$8:$Q$1009,2,FALSE)),"")</f>
        <v/>
      </c>
      <c r="J2159" s="76"/>
      <c r="K2159" s="28" t="str">
        <f t="shared" si="33"/>
        <v/>
      </c>
    </row>
    <row r="2160" spans="1:11" ht="18.95" customHeight="1" x14ac:dyDescent="0.25">
      <c r="A2160" s="52"/>
      <c r="C2160" s="76"/>
      <c r="D2160" s="185"/>
      <c r="E2160" s="76"/>
      <c r="F2160" s="76" t="str">
        <f>IF(E2160="","",IFERROR(VLOOKUP(E2160,Cadastro!$C$9:$D$1009,2,FALSE),"PROD. NÃO ENCONTRADO"))</f>
        <v/>
      </c>
      <c r="G2160" s="94"/>
      <c r="H2160" s="69" t="str">
        <f>IFERROR(G2160*VLOOKUP(E2160,Saldo!$P$8:$U$1009,6,FALSE),"")</f>
        <v/>
      </c>
      <c r="I2160" s="104" t="str">
        <f>IFERROR(IF(D2160="","",VLOOKUP(E2160,Saldo!$P$8:$Q$1009,2,FALSE)),"")</f>
        <v/>
      </c>
      <c r="J2160" s="76"/>
      <c r="K2160" s="28" t="str">
        <f t="shared" si="33"/>
        <v/>
      </c>
    </row>
    <row r="2161" spans="1:11" ht="18.95" customHeight="1" x14ac:dyDescent="0.25">
      <c r="A2161" s="52"/>
      <c r="C2161" s="76"/>
      <c r="D2161" s="185"/>
      <c r="E2161" s="76"/>
      <c r="F2161" s="76" t="str">
        <f>IF(E2161="","",IFERROR(VLOOKUP(E2161,Cadastro!$C$9:$D$1009,2,FALSE),"PROD. NÃO ENCONTRADO"))</f>
        <v/>
      </c>
      <c r="G2161" s="94"/>
      <c r="H2161" s="69" t="str">
        <f>IFERROR(G2161*VLOOKUP(E2161,Saldo!$P$8:$U$1009,6,FALSE),"")</f>
        <v/>
      </c>
      <c r="I2161" s="104" t="str">
        <f>IFERROR(IF(D2161="","",VLOOKUP(E2161,Saldo!$P$8:$Q$1009,2,FALSE)),"")</f>
        <v/>
      </c>
      <c r="J2161" s="76"/>
      <c r="K2161" s="28" t="str">
        <f t="shared" si="33"/>
        <v/>
      </c>
    </row>
    <row r="2162" spans="1:11" ht="18.95" customHeight="1" x14ac:dyDescent="0.25">
      <c r="A2162" s="52"/>
      <c r="C2162" s="76"/>
      <c r="D2162" s="185"/>
      <c r="E2162" s="76"/>
      <c r="F2162" s="76" t="str">
        <f>IF(E2162="","",IFERROR(VLOOKUP(E2162,Cadastro!$C$9:$D$1009,2,FALSE),"PROD. NÃO ENCONTRADO"))</f>
        <v/>
      </c>
      <c r="G2162" s="94"/>
      <c r="H2162" s="69" t="str">
        <f>IFERROR(G2162*VLOOKUP(E2162,Saldo!$P$8:$U$1009,6,FALSE),"")</f>
        <v/>
      </c>
      <c r="I2162" s="104" t="str">
        <f>IFERROR(IF(D2162="","",VLOOKUP(E2162,Saldo!$P$8:$Q$1009,2,FALSE)),"")</f>
        <v/>
      </c>
      <c r="J2162" s="76"/>
      <c r="K2162" s="28" t="str">
        <f t="shared" si="33"/>
        <v/>
      </c>
    </row>
    <row r="2163" spans="1:11" ht="18.95" customHeight="1" x14ac:dyDescent="0.25">
      <c r="A2163" s="52"/>
      <c r="C2163" s="76"/>
      <c r="D2163" s="185"/>
      <c r="E2163" s="76"/>
      <c r="F2163" s="76" t="str">
        <f>IF(E2163="","",IFERROR(VLOOKUP(E2163,Cadastro!$C$9:$D$1009,2,FALSE),"PROD. NÃO ENCONTRADO"))</f>
        <v/>
      </c>
      <c r="G2163" s="94"/>
      <c r="H2163" s="69" t="str">
        <f>IFERROR(G2163*VLOOKUP(E2163,Saldo!$P$8:$U$1009,6,FALSE),"")</f>
        <v/>
      </c>
      <c r="I2163" s="104" t="str">
        <f>IFERROR(IF(D2163="","",VLOOKUP(E2163,Saldo!$P$8:$Q$1009,2,FALSE)),"")</f>
        <v/>
      </c>
      <c r="J2163" s="76"/>
      <c r="K2163" s="28" t="str">
        <f t="shared" si="33"/>
        <v/>
      </c>
    </row>
    <row r="2164" spans="1:11" ht="18.95" customHeight="1" x14ac:dyDescent="0.25">
      <c r="A2164" s="52"/>
      <c r="C2164" s="76"/>
      <c r="D2164" s="185"/>
      <c r="E2164" s="76"/>
      <c r="F2164" s="76" t="str">
        <f>IF(E2164="","",IFERROR(VLOOKUP(E2164,Cadastro!$C$9:$D$1009,2,FALSE),"PROD. NÃO ENCONTRADO"))</f>
        <v/>
      </c>
      <c r="G2164" s="94"/>
      <c r="H2164" s="69" t="str">
        <f>IFERROR(G2164*VLOOKUP(E2164,Saldo!$P$8:$U$1009,6,FALSE),"")</f>
        <v/>
      </c>
      <c r="I2164" s="104" t="str">
        <f>IFERROR(IF(D2164="","",VLOOKUP(E2164,Saldo!$P$8:$Q$1009,2,FALSE)),"")</f>
        <v/>
      </c>
      <c r="J2164" s="76"/>
      <c r="K2164" s="28" t="str">
        <f t="shared" si="33"/>
        <v/>
      </c>
    </row>
    <row r="2165" spans="1:11" ht="18.95" customHeight="1" x14ac:dyDescent="0.25">
      <c r="A2165" s="52"/>
      <c r="C2165" s="76"/>
      <c r="D2165" s="185"/>
      <c r="E2165" s="76"/>
      <c r="F2165" s="76" t="str">
        <f>IF(E2165="","",IFERROR(VLOOKUP(E2165,Cadastro!$C$9:$D$1009,2,FALSE),"PROD. NÃO ENCONTRADO"))</f>
        <v/>
      </c>
      <c r="G2165" s="94"/>
      <c r="H2165" s="69" t="str">
        <f>IFERROR(G2165*VLOOKUP(E2165,Saldo!$P$8:$U$1009,6,FALSE),"")</f>
        <v/>
      </c>
      <c r="I2165" s="104" t="str">
        <f>IFERROR(IF(D2165="","",VLOOKUP(E2165,Saldo!$P$8:$Q$1009,2,FALSE)),"")</f>
        <v/>
      </c>
      <c r="J2165" s="76"/>
      <c r="K2165" s="28" t="str">
        <f t="shared" si="33"/>
        <v/>
      </c>
    </row>
    <row r="2166" spans="1:11" ht="18.95" customHeight="1" x14ac:dyDescent="0.25">
      <c r="A2166" s="52"/>
      <c r="C2166" s="76"/>
      <c r="D2166" s="185"/>
      <c r="E2166" s="76"/>
      <c r="F2166" s="76" t="str">
        <f>IF(E2166="","",IFERROR(VLOOKUP(E2166,Cadastro!$C$9:$D$1009,2,FALSE),"PROD. NÃO ENCONTRADO"))</f>
        <v/>
      </c>
      <c r="G2166" s="94"/>
      <c r="H2166" s="69" t="str">
        <f>IFERROR(G2166*VLOOKUP(E2166,Saldo!$P$8:$U$1009,6,FALSE),"")</f>
        <v/>
      </c>
      <c r="I2166" s="104" t="str">
        <f>IFERROR(IF(D2166="","",VLOOKUP(E2166,Saldo!$P$8:$Q$1009,2,FALSE)),"")</f>
        <v/>
      </c>
      <c r="J2166" s="76"/>
      <c r="K2166" s="28" t="str">
        <f t="shared" si="33"/>
        <v/>
      </c>
    </row>
    <row r="2167" spans="1:11" ht="18.95" customHeight="1" x14ac:dyDescent="0.25">
      <c r="A2167" s="52"/>
      <c r="C2167" s="76"/>
      <c r="D2167" s="185"/>
      <c r="E2167" s="76"/>
      <c r="F2167" s="76" t="str">
        <f>IF(E2167="","",IFERROR(VLOOKUP(E2167,Cadastro!$C$9:$D$1009,2,FALSE),"PROD. NÃO ENCONTRADO"))</f>
        <v/>
      </c>
      <c r="G2167" s="94"/>
      <c r="H2167" s="69" t="str">
        <f>IFERROR(G2167*VLOOKUP(E2167,Saldo!$P$8:$U$1009,6,FALSE),"")</f>
        <v/>
      </c>
      <c r="I2167" s="104" t="str">
        <f>IFERROR(IF(D2167="","",VLOOKUP(E2167,Saldo!$P$8:$Q$1009,2,FALSE)),"")</f>
        <v/>
      </c>
      <c r="J2167" s="76"/>
      <c r="K2167" s="28" t="str">
        <f t="shared" si="33"/>
        <v/>
      </c>
    </row>
    <row r="2168" spans="1:11" ht="18.95" customHeight="1" x14ac:dyDescent="0.25">
      <c r="A2168" s="52"/>
      <c r="C2168" s="76"/>
      <c r="D2168" s="185"/>
      <c r="E2168" s="76"/>
      <c r="F2168" s="76" t="str">
        <f>IF(E2168="","",IFERROR(VLOOKUP(E2168,Cadastro!$C$9:$D$1009,2,FALSE),"PROD. NÃO ENCONTRADO"))</f>
        <v/>
      </c>
      <c r="G2168" s="94"/>
      <c r="H2168" s="69" t="str">
        <f>IFERROR(G2168*VLOOKUP(E2168,Saldo!$P$8:$U$1009,6,FALSE),"")</f>
        <v/>
      </c>
      <c r="I2168" s="104" t="str">
        <f>IFERROR(IF(D2168="","",VLOOKUP(E2168,Saldo!$P$8:$Q$1009,2,FALSE)),"")</f>
        <v/>
      </c>
      <c r="J2168" s="76"/>
      <c r="K2168" s="28" t="str">
        <f t="shared" si="33"/>
        <v/>
      </c>
    </row>
    <row r="2169" spans="1:11" ht="18.95" customHeight="1" x14ac:dyDescent="0.25">
      <c r="A2169" s="52"/>
      <c r="C2169" s="76"/>
      <c r="D2169" s="185"/>
      <c r="E2169" s="76"/>
      <c r="F2169" s="76" t="str">
        <f>IF(E2169="","",IFERROR(VLOOKUP(E2169,Cadastro!$C$9:$D$1009,2,FALSE),"PROD. NÃO ENCONTRADO"))</f>
        <v/>
      </c>
      <c r="G2169" s="94"/>
      <c r="H2169" s="69" t="str">
        <f>IFERROR(G2169*VLOOKUP(E2169,Saldo!$P$8:$U$1009,6,FALSE),"")</f>
        <v/>
      </c>
      <c r="I2169" s="104" t="str">
        <f>IFERROR(IF(D2169="","",VLOOKUP(E2169,Saldo!$P$8:$Q$1009,2,FALSE)),"")</f>
        <v/>
      </c>
      <c r="J2169" s="76"/>
      <c r="K2169" s="28" t="str">
        <f t="shared" si="33"/>
        <v/>
      </c>
    </row>
    <row r="2170" spans="1:11" ht="18.95" customHeight="1" x14ac:dyDescent="0.25">
      <c r="A2170" s="52"/>
      <c r="C2170" s="76"/>
      <c r="D2170" s="185"/>
      <c r="E2170" s="76"/>
      <c r="F2170" s="76" t="str">
        <f>IF(E2170="","",IFERROR(VLOOKUP(E2170,Cadastro!$C$9:$D$1009,2,FALSE),"PROD. NÃO ENCONTRADO"))</f>
        <v/>
      </c>
      <c r="G2170" s="94"/>
      <c r="H2170" s="69" t="str">
        <f>IFERROR(G2170*VLOOKUP(E2170,Saldo!$P$8:$U$1009,6,FALSE),"")</f>
        <v/>
      </c>
      <c r="I2170" s="104" t="str">
        <f>IFERROR(IF(D2170="","",VLOOKUP(E2170,Saldo!$P$8:$Q$1009,2,FALSE)),"")</f>
        <v/>
      </c>
      <c r="J2170" s="76"/>
      <c r="K2170" s="28" t="str">
        <f t="shared" si="33"/>
        <v/>
      </c>
    </row>
    <row r="2171" spans="1:11" ht="18.95" customHeight="1" x14ac:dyDescent="0.25">
      <c r="A2171" s="52"/>
      <c r="C2171" s="76"/>
      <c r="D2171" s="185"/>
      <c r="E2171" s="76"/>
      <c r="F2171" s="76" t="str">
        <f>IF(E2171="","",IFERROR(VLOOKUP(E2171,Cadastro!$C$9:$D$1009,2,FALSE),"PROD. NÃO ENCONTRADO"))</f>
        <v/>
      </c>
      <c r="G2171" s="94"/>
      <c r="H2171" s="69" t="str">
        <f>IFERROR(G2171*VLOOKUP(E2171,Saldo!$P$8:$U$1009,6,FALSE),"")</f>
        <v/>
      </c>
      <c r="I2171" s="104" t="str">
        <f>IFERROR(IF(D2171="","",VLOOKUP(E2171,Saldo!$P$8:$Q$1009,2,FALSE)),"")</f>
        <v/>
      </c>
      <c r="J2171" s="76"/>
      <c r="K2171" s="28" t="str">
        <f t="shared" si="33"/>
        <v/>
      </c>
    </row>
    <row r="2172" spans="1:11" ht="18.95" customHeight="1" x14ac:dyDescent="0.25">
      <c r="A2172" s="52"/>
      <c r="C2172" s="76"/>
      <c r="D2172" s="185"/>
      <c r="E2172" s="76"/>
      <c r="F2172" s="76" t="str">
        <f>IF(E2172="","",IFERROR(VLOOKUP(E2172,Cadastro!$C$9:$D$1009,2,FALSE),"PROD. NÃO ENCONTRADO"))</f>
        <v/>
      </c>
      <c r="G2172" s="94"/>
      <c r="H2172" s="69" t="str">
        <f>IFERROR(G2172*VLOOKUP(E2172,Saldo!$P$8:$U$1009,6,FALSE),"")</f>
        <v/>
      </c>
      <c r="I2172" s="104" t="str">
        <f>IFERROR(IF(D2172="","",VLOOKUP(E2172,Saldo!$P$8:$Q$1009,2,FALSE)),"")</f>
        <v/>
      </c>
      <c r="J2172" s="76"/>
      <c r="K2172" s="28" t="str">
        <f t="shared" si="33"/>
        <v/>
      </c>
    </row>
    <row r="2173" spans="1:11" ht="18.95" customHeight="1" x14ac:dyDescent="0.25">
      <c r="A2173" s="52"/>
      <c r="C2173" s="76"/>
      <c r="D2173" s="185"/>
      <c r="E2173" s="76"/>
      <c r="F2173" s="76" t="str">
        <f>IF(E2173="","",IFERROR(VLOOKUP(E2173,Cadastro!$C$9:$D$1009,2,FALSE),"PROD. NÃO ENCONTRADO"))</f>
        <v/>
      </c>
      <c r="G2173" s="94"/>
      <c r="H2173" s="69" t="str">
        <f>IFERROR(G2173*VLOOKUP(E2173,Saldo!$P$8:$U$1009,6,FALSE),"")</f>
        <v/>
      </c>
      <c r="I2173" s="104" t="str">
        <f>IFERROR(IF(D2173="","",VLOOKUP(E2173,Saldo!$P$8:$Q$1009,2,FALSE)),"")</f>
        <v/>
      </c>
      <c r="J2173" s="76"/>
      <c r="K2173" s="28" t="str">
        <f t="shared" si="33"/>
        <v/>
      </c>
    </row>
    <row r="2174" spans="1:11" ht="18.95" customHeight="1" x14ac:dyDescent="0.25">
      <c r="A2174" s="52"/>
      <c r="C2174" s="76"/>
      <c r="D2174" s="185"/>
      <c r="E2174" s="76"/>
      <c r="F2174" s="76" t="str">
        <f>IF(E2174="","",IFERROR(VLOOKUP(E2174,Cadastro!$C$9:$D$1009,2,FALSE),"PROD. NÃO ENCONTRADO"))</f>
        <v/>
      </c>
      <c r="G2174" s="94"/>
      <c r="H2174" s="69" t="str">
        <f>IFERROR(G2174*VLOOKUP(E2174,Saldo!$P$8:$U$1009,6,FALSE),"")</f>
        <v/>
      </c>
      <c r="I2174" s="104" t="str">
        <f>IFERROR(IF(D2174="","",VLOOKUP(E2174,Saldo!$P$8:$Q$1009,2,FALSE)),"")</f>
        <v/>
      </c>
      <c r="J2174" s="76"/>
      <c r="K2174" s="28" t="str">
        <f t="shared" si="33"/>
        <v/>
      </c>
    </row>
    <row r="2175" spans="1:11" ht="18.95" customHeight="1" x14ac:dyDescent="0.25">
      <c r="A2175" s="52"/>
      <c r="C2175" s="76"/>
      <c r="D2175" s="185"/>
      <c r="E2175" s="76"/>
      <c r="F2175" s="76" t="str">
        <f>IF(E2175="","",IFERROR(VLOOKUP(E2175,Cadastro!$C$9:$D$1009,2,FALSE),"PROD. NÃO ENCONTRADO"))</f>
        <v/>
      </c>
      <c r="G2175" s="94"/>
      <c r="H2175" s="69" t="str">
        <f>IFERROR(G2175*VLOOKUP(E2175,Saldo!$P$8:$U$1009,6,FALSE),"")</f>
        <v/>
      </c>
      <c r="I2175" s="104" t="str">
        <f>IFERROR(IF(D2175="","",VLOOKUP(E2175,Saldo!$P$8:$Q$1009,2,FALSE)),"")</f>
        <v/>
      </c>
      <c r="J2175" s="76"/>
      <c r="K2175" s="28" t="str">
        <f t="shared" si="33"/>
        <v/>
      </c>
    </row>
    <row r="2176" spans="1:11" ht="18.95" customHeight="1" x14ac:dyDescent="0.25">
      <c r="A2176" s="52"/>
      <c r="C2176" s="76"/>
      <c r="D2176" s="185"/>
      <c r="E2176" s="76"/>
      <c r="F2176" s="76" t="str">
        <f>IF(E2176="","",IFERROR(VLOOKUP(E2176,Cadastro!$C$9:$D$1009,2,FALSE),"PROD. NÃO ENCONTRADO"))</f>
        <v/>
      </c>
      <c r="G2176" s="94"/>
      <c r="H2176" s="69" t="str">
        <f>IFERROR(G2176*VLOOKUP(E2176,Saldo!$P$8:$U$1009,6,FALSE),"")</f>
        <v/>
      </c>
      <c r="I2176" s="104" t="str">
        <f>IFERROR(IF(D2176="","",VLOOKUP(E2176,Saldo!$P$8:$Q$1009,2,FALSE)),"")</f>
        <v/>
      </c>
      <c r="J2176" s="76"/>
      <c r="K2176" s="28" t="str">
        <f t="shared" si="33"/>
        <v/>
      </c>
    </row>
    <row r="2177" spans="1:11" ht="18.95" customHeight="1" x14ac:dyDescent="0.25">
      <c r="A2177" s="52"/>
      <c r="C2177" s="76"/>
      <c r="D2177" s="185"/>
      <c r="E2177" s="76"/>
      <c r="F2177" s="76" t="str">
        <f>IF(E2177="","",IFERROR(VLOOKUP(E2177,Cadastro!$C$9:$D$1009,2,FALSE),"PROD. NÃO ENCONTRADO"))</f>
        <v/>
      </c>
      <c r="G2177" s="94"/>
      <c r="H2177" s="69" t="str">
        <f>IFERROR(G2177*VLOOKUP(E2177,Saldo!$P$8:$U$1009,6,FALSE),"")</f>
        <v/>
      </c>
      <c r="I2177" s="104" t="str">
        <f>IFERROR(IF(D2177="","",VLOOKUP(E2177,Saldo!$P$8:$Q$1009,2,FALSE)),"")</f>
        <v/>
      </c>
      <c r="J2177" s="76"/>
      <c r="K2177" s="28" t="str">
        <f t="shared" si="33"/>
        <v/>
      </c>
    </row>
    <row r="2178" spans="1:11" ht="18.95" customHeight="1" x14ac:dyDescent="0.25">
      <c r="A2178" s="52"/>
      <c r="C2178" s="76"/>
      <c r="D2178" s="185"/>
      <c r="E2178" s="76"/>
      <c r="F2178" s="76" t="str">
        <f>IF(E2178="","",IFERROR(VLOOKUP(E2178,Cadastro!$C$9:$D$1009,2,FALSE),"PROD. NÃO ENCONTRADO"))</f>
        <v/>
      </c>
      <c r="G2178" s="94"/>
      <c r="H2178" s="69" t="str">
        <f>IFERROR(G2178*VLOOKUP(E2178,Saldo!$P$8:$U$1009,6,FALSE),"")</f>
        <v/>
      </c>
      <c r="I2178" s="104" t="str">
        <f>IFERROR(IF(D2178="","",VLOOKUP(E2178,Saldo!$P$8:$Q$1009,2,FALSE)),"")</f>
        <v/>
      </c>
      <c r="J2178" s="76"/>
      <c r="K2178" s="28" t="str">
        <f t="shared" si="33"/>
        <v/>
      </c>
    </row>
    <row r="2179" spans="1:11" ht="18.95" customHeight="1" x14ac:dyDescent="0.25">
      <c r="A2179" s="52"/>
      <c r="C2179" s="76"/>
      <c r="D2179" s="185"/>
      <c r="E2179" s="76"/>
      <c r="F2179" s="76" t="str">
        <f>IF(E2179="","",IFERROR(VLOOKUP(E2179,Cadastro!$C$9:$D$1009,2,FALSE),"PROD. NÃO ENCONTRADO"))</f>
        <v/>
      </c>
      <c r="G2179" s="94"/>
      <c r="H2179" s="69" t="str">
        <f>IFERROR(G2179*VLOOKUP(E2179,Saldo!$P$8:$U$1009,6,FALSE),"")</f>
        <v/>
      </c>
      <c r="I2179" s="104" t="str">
        <f>IFERROR(IF(D2179="","",VLOOKUP(E2179,Saldo!$P$8:$Q$1009,2,FALSE)),"")</f>
        <v/>
      </c>
      <c r="J2179" s="76"/>
      <c r="K2179" s="28" t="str">
        <f t="shared" si="33"/>
        <v/>
      </c>
    </row>
    <row r="2180" spans="1:11" ht="18.95" customHeight="1" x14ac:dyDescent="0.25">
      <c r="A2180" s="52"/>
      <c r="C2180" s="76"/>
      <c r="D2180" s="185"/>
      <c r="E2180" s="76"/>
      <c r="F2180" s="76" t="str">
        <f>IF(E2180="","",IFERROR(VLOOKUP(E2180,Cadastro!$C$9:$D$1009,2,FALSE),"PROD. NÃO ENCONTRADO"))</f>
        <v/>
      </c>
      <c r="G2180" s="94"/>
      <c r="H2180" s="69" t="str">
        <f>IFERROR(G2180*VLOOKUP(E2180,Saldo!$P$8:$U$1009,6,FALSE),"")</f>
        <v/>
      </c>
      <c r="I2180" s="104" t="str">
        <f>IFERROR(IF(D2180="","",VLOOKUP(E2180,Saldo!$P$8:$Q$1009,2,FALSE)),"")</f>
        <v/>
      </c>
      <c r="J2180" s="76"/>
      <c r="K2180" s="28" t="str">
        <f t="shared" si="33"/>
        <v/>
      </c>
    </row>
    <row r="2181" spans="1:11" ht="18.95" customHeight="1" x14ac:dyDescent="0.25">
      <c r="A2181" s="52"/>
      <c r="C2181" s="76"/>
      <c r="D2181" s="185"/>
      <c r="E2181" s="76"/>
      <c r="F2181" s="76" t="str">
        <f>IF(E2181="","",IFERROR(VLOOKUP(E2181,Cadastro!$C$9:$D$1009,2,FALSE),"PROD. NÃO ENCONTRADO"))</f>
        <v/>
      </c>
      <c r="G2181" s="94"/>
      <c r="H2181" s="69" t="str">
        <f>IFERROR(G2181*VLOOKUP(E2181,Saldo!$P$8:$U$1009,6,FALSE),"")</f>
        <v/>
      </c>
      <c r="I2181" s="104" t="str">
        <f>IFERROR(IF(D2181="","",VLOOKUP(E2181,Saldo!$P$8:$Q$1009,2,FALSE)),"")</f>
        <v/>
      </c>
      <c r="J2181" s="76"/>
      <c r="K2181" s="28" t="str">
        <f t="shared" si="33"/>
        <v/>
      </c>
    </row>
    <row r="2182" spans="1:11" ht="18.95" customHeight="1" x14ac:dyDescent="0.25">
      <c r="A2182" s="52"/>
      <c r="C2182" s="76"/>
      <c r="D2182" s="185"/>
      <c r="E2182" s="76"/>
      <c r="F2182" s="76" t="str">
        <f>IF(E2182="","",IFERROR(VLOOKUP(E2182,Cadastro!$C$9:$D$1009,2,FALSE),"PROD. NÃO ENCONTRADO"))</f>
        <v/>
      </c>
      <c r="G2182" s="94"/>
      <c r="H2182" s="69" t="str">
        <f>IFERROR(G2182*VLOOKUP(E2182,Saldo!$P$8:$U$1009,6,FALSE),"")</f>
        <v/>
      </c>
      <c r="I2182" s="104" t="str">
        <f>IFERROR(IF(D2182="","",VLOOKUP(E2182,Saldo!$P$8:$Q$1009,2,FALSE)),"")</f>
        <v/>
      </c>
      <c r="J2182" s="76"/>
      <c r="K2182" s="28" t="str">
        <f t="shared" si="33"/>
        <v/>
      </c>
    </row>
    <row r="2183" spans="1:11" ht="18.95" customHeight="1" x14ac:dyDescent="0.25">
      <c r="A2183" s="52"/>
      <c r="C2183" s="76"/>
      <c r="D2183" s="185"/>
      <c r="E2183" s="76"/>
      <c r="F2183" s="76" t="str">
        <f>IF(E2183="","",IFERROR(VLOOKUP(E2183,Cadastro!$C$9:$D$1009,2,FALSE),"PROD. NÃO ENCONTRADO"))</f>
        <v/>
      </c>
      <c r="G2183" s="94"/>
      <c r="H2183" s="69" t="str">
        <f>IFERROR(G2183*VLOOKUP(E2183,Saldo!$P$8:$U$1009,6,FALSE),"")</f>
        <v/>
      </c>
      <c r="I2183" s="104" t="str">
        <f>IFERROR(IF(D2183="","",VLOOKUP(E2183,Saldo!$P$8:$Q$1009,2,FALSE)),"")</f>
        <v/>
      </c>
      <c r="J2183" s="76"/>
      <c r="K2183" s="28" t="str">
        <f t="shared" si="33"/>
        <v/>
      </c>
    </row>
    <row r="2184" spans="1:11" ht="18.95" customHeight="1" x14ac:dyDescent="0.25">
      <c r="A2184" s="52"/>
      <c r="C2184" s="76"/>
      <c r="D2184" s="185"/>
      <c r="E2184" s="76"/>
      <c r="F2184" s="76" t="str">
        <f>IF(E2184="","",IFERROR(VLOOKUP(E2184,Cadastro!$C$9:$D$1009,2,FALSE),"PROD. NÃO ENCONTRADO"))</f>
        <v/>
      </c>
      <c r="G2184" s="94"/>
      <c r="H2184" s="69" t="str">
        <f>IFERROR(G2184*VLOOKUP(E2184,Saldo!$P$8:$U$1009,6,FALSE),"")</f>
        <v/>
      </c>
      <c r="I2184" s="104" t="str">
        <f>IFERROR(IF(D2184="","",VLOOKUP(E2184,Saldo!$P$8:$Q$1009,2,FALSE)),"")</f>
        <v/>
      </c>
      <c r="J2184" s="76"/>
      <c r="K2184" s="28" t="str">
        <f t="shared" si="33"/>
        <v/>
      </c>
    </row>
    <row r="2185" spans="1:11" ht="18.95" customHeight="1" x14ac:dyDescent="0.25">
      <c r="A2185" s="52"/>
      <c r="C2185" s="76"/>
      <c r="D2185" s="185"/>
      <c r="E2185" s="76"/>
      <c r="F2185" s="76" t="str">
        <f>IF(E2185="","",IFERROR(VLOOKUP(E2185,Cadastro!$C$9:$D$1009,2,FALSE),"PROD. NÃO ENCONTRADO"))</f>
        <v/>
      </c>
      <c r="G2185" s="94"/>
      <c r="H2185" s="69" t="str">
        <f>IFERROR(G2185*VLOOKUP(E2185,Saldo!$P$8:$U$1009,6,FALSE),"")</f>
        <v/>
      </c>
      <c r="I2185" s="104" t="str">
        <f>IFERROR(IF(D2185="","",VLOOKUP(E2185,Saldo!$P$8:$Q$1009,2,FALSE)),"")</f>
        <v/>
      </c>
      <c r="J2185" s="76"/>
      <c r="K2185" s="28" t="str">
        <f t="shared" si="33"/>
        <v/>
      </c>
    </row>
    <row r="2186" spans="1:11" ht="18.95" customHeight="1" x14ac:dyDescent="0.25">
      <c r="A2186" s="52"/>
      <c r="C2186" s="76"/>
      <c r="D2186" s="185"/>
      <c r="E2186" s="76"/>
      <c r="F2186" s="76" t="str">
        <f>IF(E2186="","",IFERROR(VLOOKUP(E2186,Cadastro!$C$9:$D$1009,2,FALSE),"PROD. NÃO ENCONTRADO"))</f>
        <v/>
      </c>
      <c r="G2186" s="94"/>
      <c r="H2186" s="69" t="str">
        <f>IFERROR(G2186*VLOOKUP(E2186,Saldo!$P$8:$U$1009,6,FALSE),"")</f>
        <v/>
      </c>
      <c r="I2186" s="104" t="str">
        <f>IFERROR(IF(D2186="","",VLOOKUP(E2186,Saldo!$P$8:$Q$1009,2,FALSE)),"")</f>
        <v/>
      </c>
      <c r="J2186" s="76"/>
      <c r="K2186" s="28" t="str">
        <f t="shared" ref="K2186:K2249" si="34">IF(D2186="","",MONTH(D2186))</f>
        <v/>
      </c>
    </row>
    <row r="2187" spans="1:11" ht="18.95" customHeight="1" x14ac:dyDescent="0.25">
      <c r="A2187" s="52"/>
      <c r="C2187" s="76"/>
      <c r="D2187" s="185"/>
      <c r="E2187" s="76"/>
      <c r="F2187" s="76" t="str">
        <f>IF(E2187="","",IFERROR(VLOOKUP(E2187,Cadastro!$C$9:$D$1009,2,FALSE),"PROD. NÃO ENCONTRADO"))</f>
        <v/>
      </c>
      <c r="G2187" s="94"/>
      <c r="H2187" s="69" t="str">
        <f>IFERROR(G2187*VLOOKUP(E2187,Saldo!$P$8:$U$1009,6,FALSE),"")</f>
        <v/>
      </c>
      <c r="I2187" s="104" t="str">
        <f>IFERROR(IF(D2187="","",VLOOKUP(E2187,Saldo!$P$8:$Q$1009,2,FALSE)),"")</f>
        <v/>
      </c>
      <c r="J2187" s="76"/>
      <c r="K2187" s="28" t="str">
        <f t="shared" si="34"/>
        <v/>
      </c>
    </row>
    <row r="2188" spans="1:11" ht="18.95" customHeight="1" x14ac:dyDescent="0.25">
      <c r="A2188" s="52"/>
      <c r="C2188" s="76"/>
      <c r="D2188" s="185"/>
      <c r="E2188" s="76"/>
      <c r="F2188" s="76" t="str">
        <f>IF(E2188="","",IFERROR(VLOOKUP(E2188,Cadastro!$C$9:$D$1009,2,FALSE),"PROD. NÃO ENCONTRADO"))</f>
        <v/>
      </c>
      <c r="G2188" s="94"/>
      <c r="H2188" s="69" t="str">
        <f>IFERROR(G2188*VLOOKUP(E2188,Saldo!$P$8:$U$1009,6,FALSE),"")</f>
        <v/>
      </c>
      <c r="I2188" s="104" t="str">
        <f>IFERROR(IF(D2188="","",VLOOKUP(E2188,Saldo!$P$8:$Q$1009,2,FALSE)),"")</f>
        <v/>
      </c>
      <c r="J2188" s="76"/>
      <c r="K2188" s="28" t="str">
        <f t="shared" si="34"/>
        <v/>
      </c>
    </row>
    <row r="2189" spans="1:11" ht="18.95" customHeight="1" x14ac:dyDescent="0.25">
      <c r="A2189" s="52"/>
      <c r="C2189" s="76"/>
      <c r="D2189" s="185"/>
      <c r="E2189" s="76"/>
      <c r="F2189" s="76" t="str">
        <f>IF(E2189="","",IFERROR(VLOOKUP(E2189,Cadastro!$C$9:$D$1009,2,FALSE),"PROD. NÃO ENCONTRADO"))</f>
        <v/>
      </c>
      <c r="G2189" s="94"/>
      <c r="H2189" s="69" t="str">
        <f>IFERROR(G2189*VLOOKUP(E2189,Saldo!$P$8:$U$1009,6,FALSE),"")</f>
        <v/>
      </c>
      <c r="I2189" s="104" t="str">
        <f>IFERROR(IF(D2189="","",VLOOKUP(E2189,Saldo!$P$8:$Q$1009,2,FALSE)),"")</f>
        <v/>
      </c>
      <c r="J2189" s="76"/>
      <c r="K2189" s="28" t="str">
        <f t="shared" si="34"/>
        <v/>
      </c>
    </row>
    <row r="2190" spans="1:11" ht="18.95" customHeight="1" x14ac:dyDescent="0.25">
      <c r="A2190" s="52"/>
      <c r="C2190" s="76"/>
      <c r="D2190" s="185"/>
      <c r="E2190" s="76"/>
      <c r="F2190" s="76" t="str">
        <f>IF(E2190="","",IFERROR(VLOOKUP(E2190,Cadastro!$C$9:$D$1009,2,FALSE),"PROD. NÃO ENCONTRADO"))</f>
        <v/>
      </c>
      <c r="G2190" s="94"/>
      <c r="H2190" s="69" t="str">
        <f>IFERROR(G2190*VLOOKUP(E2190,Saldo!$P$8:$U$1009,6,FALSE),"")</f>
        <v/>
      </c>
      <c r="I2190" s="104" t="str">
        <f>IFERROR(IF(D2190="","",VLOOKUP(E2190,Saldo!$P$8:$Q$1009,2,FALSE)),"")</f>
        <v/>
      </c>
      <c r="J2190" s="76"/>
      <c r="K2190" s="28" t="str">
        <f t="shared" si="34"/>
        <v/>
      </c>
    </row>
    <row r="2191" spans="1:11" ht="18.95" customHeight="1" x14ac:dyDescent="0.25">
      <c r="A2191" s="52"/>
      <c r="C2191" s="76"/>
      <c r="D2191" s="185"/>
      <c r="E2191" s="76"/>
      <c r="F2191" s="76" t="str">
        <f>IF(E2191="","",IFERROR(VLOOKUP(E2191,Cadastro!$C$9:$D$1009,2,FALSE),"PROD. NÃO ENCONTRADO"))</f>
        <v/>
      </c>
      <c r="G2191" s="94"/>
      <c r="H2191" s="69" t="str">
        <f>IFERROR(G2191*VLOOKUP(E2191,Saldo!$P$8:$U$1009,6,FALSE),"")</f>
        <v/>
      </c>
      <c r="I2191" s="104" t="str">
        <f>IFERROR(IF(D2191="","",VLOOKUP(E2191,Saldo!$P$8:$Q$1009,2,FALSE)),"")</f>
        <v/>
      </c>
      <c r="J2191" s="76"/>
      <c r="K2191" s="28" t="str">
        <f t="shared" si="34"/>
        <v/>
      </c>
    </row>
    <row r="2192" spans="1:11" ht="18.95" customHeight="1" x14ac:dyDescent="0.25">
      <c r="A2192" s="52"/>
      <c r="C2192" s="76"/>
      <c r="D2192" s="185"/>
      <c r="E2192" s="76"/>
      <c r="F2192" s="76" t="str">
        <f>IF(E2192="","",IFERROR(VLOOKUP(E2192,Cadastro!$C$9:$D$1009,2,FALSE),"PROD. NÃO ENCONTRADO"))</f>
        <v/>
      </c>
      <c r="G2192" s="94"/>
      <c r="H2192" s="69" t="str">
        <f>IFERROR(G2192*VLOOKUP(E2192,Saldo!$P$8:$U$1009,6,FALSE),"")</f>
        <v/>
      </c>
      <c r="I2192" s="104" t="str">
        <f>IFERROR(IF(D2192="","",VLOOKUP(E2192,Saldo!$P$8:$Q$1009,2,FALSE)),"")</f>
        <v/>
      </c>
      <c r="J2192" s="76"/>
      <c r="K2192" s="28" t="str">
        <f t="shared" si="34"/>
        <v/>
      </c>
    </row>
    <row r="2193" spans="1:11" ht="18.95" customHeight="1" x14ac:dyDescent="0.25">
      <c r="A2193" s="52"/>
      <c r="C2193" s="76"/>
      <c r="D2193" s="185"/>
      <c r="E2193" s="76"/>
      <c r="F2193" s="76" t="str">
        <f>IF(E2193="","",IFERROR(VLOOKUP(E2193,Cadastro!$C$9:$D$1009,2,FALSE),"PROD. NÃO ENCONTRADO"))</f>
        <v/>
      </c>
      <c r="G2193" s="94"/>
      <c r="H2193" s="69" t="str">
        <f>IFERROR(G2193*VLOOKUP(E2193,Saldo!$P$8:$U$1009,6,FALSE),"")</f>
        <v/>
      </c>
      <c r="I2193" s="104" t="str">
        <f>IFERROR(IF(D2193="","",VLOOKUP(E2193,Saldo!$P$8:$Q$1009,2,FALSE)),"")</f>
        <v/>
      </c>
      <c r="J2193" s="76"/>
      <c r="K2193" s="28" t="str">
        <f t="shared" si="34"/>
        <v/>
      </c>
    </row>
    <row r="2194" spans="1:11" ht="18.95" customHeight="1" x14ac:dyDescent="0.25">
      <c r="A2194" s="52"/>
      <c r="C2194" s="76"/>
      <c r="D2194" s="185"/>
      <c r="E2194" s="76"/>
      <c r="F2194" s="76" t="str">
        <f>IF(E2194="","",IFERROR(VLOOKUP(E2194,Cadastro!$C$9:$D$1009,2,FALSE),"PROD. NÃO ENCONTRADO"))</f>
        <v/>
      </c>
      <c r="G2194" s="94"/>
      <c r="H2194" s="69" t="str">
        <f>IFERROR(G2194*VLOOKUP(E2194,Saldo!$P$8:$U$1009,6,FALSE),"")</f>
        <v/>
      </c>
      <c r="I2194" s="104" t="str">
        <f>IFERROR(IF(D2194="","",VLOOKUP(E2194,Saldo!$P$8:$Q$1009,2,FALSE)),"")</f>
        <v/>
      </c>
      <c r="J2194" s="76"/>
      <c r="K2194" s="28" t="str">
        <f t="shared" si="34"/>
        <v/>
      </c>
    </row>
    <row r="2195" spans="1:11" ht="18.95" customHeight="1" x14ac:dyDescent="0.25">
      <c r="A2195" s="52"/>
      <c r="C2195" s="76"/>
      <c r="D2195" s="185"/>
      <c r="E2195" s="76"/>
      <c r="F2195" s="76" t="str">
        <f>IF(E2195="","",IFERROR(VLOOKUP(E2195,Cadastro!$C$9:$D$1009,2,FALSE),"PROD. NÃO ENCONTRADO"))</f>
        <v/>
      </c>
      <c r="G2195" s="94"/>
      <c r="H2195" s="69" t="str">
        <f>IFERROR(G2195*VLOOKUP(E2195,Saldo!$P$8:$U$1009,6,FALSE),"")</f>
        <v/>
      </c>
      <c r="I2195" s="104" t="str">
        <f>IFERROR(IF(D2195="","",VLOOKUP(E2195,Saldo!$P$8:$Q$1009,2,FALSE)),"")</f>
        <v/>
      </c>
      <c r="J2195" s="76"/>
      <c r="K2195" s="28" t="str">
        <f t="shared" si="34"/>
        <v/>
      </c>
    </row>
    <row r="2196" spans="1:11" ht="18.95" customHeight="1" x14ac:dyDescent="0.25">
      <c r="A2196" s="52"/>
      <c r="C2196" s="76"/>
      <c r="D2196" s="185"/>
      <c r="E2196" s="76"/>
      <c r="F2196" s="76" t="str">
        <f>IF(E2196="","",IFERROR(VLOOKUP(E2196,Cadastro!$C$9:$D$1009,2,FALSE),"PROD. NÃO ENCONTRADO"))</f>
        <v/>
      </c>
      <c r="G2196" s="94"/>
      <c r="H2196" s="69" t="str">
        <f>IFERROR(G2196*VLOOKUP(E2196,Saldo!$P$8:$U$1009,6,FALSE),"")</f>
        <v/>
      </c>
      <c r="I2196" s="104" t="str">
        <f>IFERROR(IF(D2196="","",VLOOKUP(E2196,Saldo!$P$8:$Q$1009,2,FALSE)),"")</f>
        <v/>
      </c>
      <c r="J2196" s="76"/>
      <c r="K2196" s="28" t="str">
        <f t="shared" si="34"/>
        <v/>
      </c>
    </row>
    <row r="2197" spans="1:11" ht="18.95" customHeight="1" x14ac:dyDescent="0.25">
      <c r="A2197" s="52"/>
      <c r="C2197" s="76"/>
      <c r="D2197" s="185"/>
      <c r="E2197" s="76"/>
      <c r="F2197" s="76" t="str">
        <f>IF(E2197="","",IFERROR(VLOOKUP(E2197,Cadastro!$C$9:$D$1009,2,FALSE),"PROD. NÃO ENCONTRADO"))</f>
        <v/>
      </c>
      <c r="G2197" s="94"/>
      <c r="H2197" s="69" t="str">
        <f>IFERROR(G2197*VLOOKUP(E2197,Saldo!$P$8:$U$1009,6,FALSE),"")</f>
        <v/>
      </c>
      <c r="I2197" s="104" t="str">
        <f>IFERROR(IF(D2197="","",VLOOKUP(E2197,Saldo!$P$8:$Q$1009,2,FALSE)),"")</f>
        <v/>
      </c>
      <c r="J2197" s="76"/>
      <c r="K2197" s="28" t="str">
        <f t="shared" si="34"/>
        <v/>
      </c>
    </row>
    <row r="2198" spans="1:11" ht="18.95" customHeight="1" x14ac:dyDescent="0.25">
      <c r="A2198" s="52"/>
      <c r="C2198" s="76"/>
      <c r="D2198" s="185"/>
      <c r="E2198" s="76"/>
      <c r="F2198" s="76" t="str">
        <f>IF(E2198="","",IFERROR(VLOOKUP(E2198,Cadastro!$C$9:$D$1009,2,FALSE),"PROD. NÃO ENCONTRADO"))</f>
        <v/>
      </c>
      <c r="G2198" s="94"/>
      <c r="H2198" s="69" t="str">
        <f>IFERROR(G2198*VLOOKUP(E2198,Saldo!$P$8:$U$1009,6,FALSE),"")</f>
        <v/>
      </c>
      <c r="I2198" s="104" t="str">
        <f>IFERROR(IF(D2198="","",VLOOKUP(E2198,Saldo!$P$8:$Q$1009,2,FALSE)),"")</f>
        <v/>
      </c>
      <c r="J2198" s="76"/>
      <c r="K2198" s="28" t="str">
        <f t="shared" si="34"/>
        <v/>
      </c>
    </row>
    <row r="2199" spans="1:11" ht="18.95" customHeight="1" x14ac:dyDescent="0.25">
      <c r="A2199" s="52"/>
      <c r="C2199" s="76"/>
      <c r="D2199" s="185"/>
      <c r="E2199" s="76"/>
      <c r="F2199" s="76" t="str">
        <f>IF(E2199="","",IFERROR(VLOOKUP(E2199,Cadastro!$C$9:$D$1009,2,FALSE),"PROD. NÃO ENCONTRADO"))</f>
        <v/>
      </c>
      <c r="G2199" s="94"/>
      <c r="H2199" s="69" t="str">
        <f>IFERROR(G2199*VLOOKUP(E2199,Saldo!$P$8:$U$1009,6,FALSE),"")</f>
        <v/>
      </c>
      <c r="I2199" s="104" t="str">
        <f>IFERROR(IF(D2199="","",VLOOKUP(E2199,Saldo!$P$8:$Q$1009,2,FALSE)),"")</f>
        <v/>
      </c>
      <c r="J2199" s="76"/>
      <c r="K2199" s="28" t="str">
        <f t="shared" si="34"/>
        <v/>
      </c>
    </row>
    <row r="2200" spans="1:11" ht="18.95" customHeight="1" x14ac:dyDescent="0.25">
      <c r="A2200" s="52"/>
      <c r="C2200" s="76"/>
      <c r="D2200" s="185"/>
      <c r="E2200" s="76"/>
      <c r="F2200" s="76" t="str">
        <f>IF(E2200="","",IFERROR(VLOOKUP(E2200,Cadastro!$C$9:$D$1009,2,FALSE),"PROD. NÃO ENCONTRADO"))</f>
        <v/>
      </c>
      <c r="G2200" s="94"/>
      <c r="H2200" s="69" t="str">
        <f>IFERROR(G2200*VLOOKUP(E2200,Saldo!$P$8:$U$1009,6,FALSE),"")</f>
        <v/>
      </c>
      <c r="I2200" s="104" t="str">
        <f>IFERROR(IF(D2200="","",VLOOKUP(E2200,Saldo!$P$8:$Q$1009,2,FALSE)),"")</f>
        <v/>
      </c>
      <c r="J2200" s="76"/>
      <c r="K2200" s="28" t="str">
        <f t="shared" si="34"/>
        <v/>
      </c>
    </row>
    <row r="2201" spans="1:11" ht="18.95" customHeight="1" x14ac:dyDescent="0.25">
      <c r="A2201" s="52"/>
      <c r="C2201" s="76"/>
      <c r="D2201" s="185"/>
      <c r="E2201" s="76"/>
      <c r="F2201" s="76" t="str">
        <f>IF(E2201="","",IFERROR(VLOOKUP(E2201,Cadastro!$C$9:$D$1009,2,FALSE),"PROD. NÃO ENCONTRADO"))</f>
        <v/>
      </c>
      <c r="G2201" s="94"/>
      <c r="H2201" s="69" t="str">
        <f>IFERROR(G2201*VLOOKUP(E2201,Saldo!$P$8:$U$1009,6,FALSE),"")</f>
        <v/>
      </c>
      <c r="I2201" s="104" t="str">
        <f>IFERROR(IF(D2201="","",VLOOKUP(E2201,Saldo!$P$8:$Q$1009,2,FALSE)),"")</f>
        <v/>
      </c>
      <c r="J2201" s="76"/>
      <c r="K2201" s="28" t="str">
        <f t="shared" si="34"/>
        <v/>
      </c>
    </row>
    <row r="2202" spans="1:11" ht="18.95" customHeight="1" x14ac:dyDescent="0.25">
      <c r="A2202" s="52"/>
      <c r="C2202" s="76"/>
      <c r="D2202" s="185"/>
      <c r="E2202" s="76"/>
      <c r="F2202" s="76" t="str">
        <f>IF(E2202="","",IFERROR(VLOOKUP(E2202,Cadastro!$C$9:$D$1009,2,FALSE),"PROD. NÃO ENCONTRADO"))</f>
        <v/>
      </c>
      <c r="G2202" s="94"/>
      <c r="H2202" s="69" t="str">
        <f>IFERROR(G2202*VLOOKUP(E2202,Saldo!$P$8:$U$1009,6,FALSE),"")</f>
        <v/>
      </c>
      <c r="I2202" s="104" t="str">
        <f>IFERROR(IF(D2202="","",VLOOKUP(E2202,Saldo!$P$8:$Q$1009,2,FALSE)),"")</f>
        <v/>
      </c>
      <c r="J2202" s="76"/>
      <c r="K2202" s="28" t="str">
        <f t="shared" si="34"/>
        <v/>
      </c>
    </row>
    <row r="2203" spans="1:11" ht="18.95" customHeight="1" x14ac:dyDescent="0.25">
      <c r="A2203" s="52"/>
      <c r="C2203" s="76"/>
      <c r="D2203" s="185"/>
      <c r="E2203" s="76"/>
      <c r="F2203" s="76" t="str">
        <f>IF(E2203="","",IFERROR(VLOOKUP(E2203,Cadastro!$C$9:$D$1009,2,FALSE),"PROD. NÃO ENCONTRADO"))</f>
        <v/>
      </c>
      <c r="G2203" s="94"/>
      <c r="H2203" s="69" t="str">
        <f>IFERROR(G2203*VLOOKUP(E2203,Saldo!$P$8:$U$1009,6,FALSE),"")</f>
        <v/>
      </c>
      <c r="I2203" s="104" t="str">
        <f>IFERROR(IF(D2203="","",VLOOKUP(E2203,Saldo!$P$8:$Q$1009,2,FALSE)),"")</f>
        <v/>
      </c>
      <c r="J2203" s="76"/>
      <c r="K2203" s="28" t="str">
        <f t="shared" si="34"/>
        <v/>
      </c>
    </row>
    <row r="2204" spans="1:11" ht="18.95" customHeight="1" x14ac:dyDescent="0.25">
      <c r="A2204" s="52"/>
      <c r="C2204" s="76"/>
      <c r="D2204" s="185"/>
      <c r="E2204" s="76"/>
      <c r="F2204" s="76" t="str">
        <f>IF(E2204="","",IFERROR(VLOOKUP(E2204,Cadastro!$C$9:$D$1009,2,FALSE),"PROD. NÃO ENCONTRADO"))</f>
        <v/>
      </c>
      <c r="G2204" s="94"/>
      <c r="H2204" s="69" t="str">
        <f>IFERROR(G2204*VLOOKUP(E2204,Saldo!$P$8:$U$1009,6,FALSE),"")</f>
        <v/>
      </c>
      <c r="I2204" s="104" t="str">
        <f>IFERROR(IF(D2204="","",VLOOKUP(E2204,Saldo!$P$8:$Q$1009,2,FALSE)),"")</f>
        <v/>
      </c>
      <c r="J2204" s="76"/>
      <c r="K2204" s="28" t="str">
        <f t="shared" si="34"/>
        <v/>
      </c>
    </row>
    <row r="2205" spans="1:11" ht="18.95" customHeight="1" x14ac:dyDescent="0.25">
      <c r="A2205" s="52"/>
      <c r="C2205" s="76"/>
      <c r="D2205" s="185"/>
      <c r="E2205" s="76"/>
      <c r="F2205" s="76" t="str">
        <f>IF(E2205="","",IFERROR(VLOOKUP(E2205,Cadastro!$C$9:$D$1009,2,FALSE),"PROD. NÃO ENCONTRADO"))</f>
        <v/>
      </c>
      <c r="G2205" s="94"/>
      <c r="H2205" s="69" t="str">
        <f>IFERROR(G2205*VLOOKUP(E2205,Saldo!$P$8:$U$1009,6,FALSE),"")</f>
        <v/>
      </c>
      <c r="I2205" s="104" t="str">
        <f>IFERROR(IF(D2205="","",VLOOKUP(E2205,Saldo!$P$8:$Q$1009,2,FALSE)),"")</f>
        <v/>
      </c>
      <c r="J2205" s="76"/>
      <c r="K2205" s="28" t="str">
        <f t="shared" si="34"/>
        <v/>
      </c>
    </row>
    <row r="2206" spans="1:11" ht="18.95" customHeight="1" x14ac:dyDescent="0.25">
      <c r="A2206" s="52"/>
      <c r="C2206" s="76"/>
      <c r="D2206" s="185"/>
      <c r="E2206" s="76"/>
      <c r="F2206" s="76" t="str">
        <f>IF(E2206="","",IFERROR(VLOOKUP(E2206,Cadastro!$C$9:$D$1009,2,FALSE),"PROD. NÃO ENCONTRADO"))</f>
        <v/>
      </c>
      <c r="G2206" s="94"/>
      <c r="H2206" s="69" t="str">
        <f>IFERROR(G2206*VLOOKUP(E2206,Saldo!$P$8:$U$1009,6,FALSE),"")</f>
        <v/>
      </c>
      <c r="I2206" s="104" t="str">
        <f>IFERROR(IF(D2206="","",VLOOKUP(E2206,Saldo!$P$8:$Q$1009,2,FALSE)),"")</f>
        <v/>
      </c>
      <c r="J2206" s="76"/>
      <c r="K2206" s="28" t="str">
        <f t="shared" si="34"/>
        <v/>
      </c>
    </row>
    <row r="2207" spans="1:11" ht="18.95" customHeight="1" x14ac:dyDescent="0.25">
      <c r="A2207" s="52"/>
      <c r="C2207" s="76"/>
      <c r="D2207" s="185"/>
      <c r="E2207" s="76"/>
      <c r="F2207" s="76" t="str">
        <f>IF(E2207="","",IFERROR(VLOOKUP(E2207,Cadastro!$C$9:$D$1009,2,FALSE),"PROD. NÃO ENCONTRADO"))</f>
        <v/>
      </c>
      <c r="G2207" s="94"/>
      <c r="H2207" s="69" t="str">
        <f>IFERROR(G2207*VLOOKUP(E2207,Saldo!$P$8:$U$1009,6,FALSE),"")</f>
        <v/>
      </c>
      <c r="I2207" s="104" t="str">
        <f>IFERROR(IF(D2207="","",VLOOKUP(E2207,Saldo!$P$8:$Q$1009,2,FALSE)),"")</f>
        <v/>
      </c>
      <c r="J2207" s="76"/>
      <c r="K2207" s="28" t="str">
        <f t="shared" si="34"/>
        <v/>
      </c>
    </row>
    <row r="2208" spans="1:11" ht="18.95" customHeight="1" x14ac:dyDescent="0.25">
      <c r="A2208" s="52"/>
      <c r="C2208" s="76"/>
      <c r="D2208" s="185"/>
      <c r="E2208" s="76"/>
      <c r="F2208" s="76" t="str">
        <f>IF(E2208="","",IFERROR(VLOOKUP(E2208,Cadastro!$C$9:$D$1009,2,FALSE),"PROD. NÃO ENCONTRADO"))</f>
        <v/>
      </c>
      <c r="G2208" s="94"/>
      <c r="H2208" s="69" t="str">
        <f>IFERROR(G2208*VLOOKUP(E2208,Saldo!$P$8:$U$1009,6,FALSE),"")</f>
        <v/>
      </c>
      <c r="I2208" s="104" t="str">
        <f>IFERROR(IF(D2208="","",VLOOKUP(E2208,Saldo!$P$8:$Q$1009,2,FALSE)),"")</f>
        <v/>
      </c>
      <c r="J2208" s="76"/>
      <c r="K2208" s="28" t="str">
        <f t="shared" si="34"/>
        <v/>
      </c>
    </row>
    <row r="2209" spans="1:11" ht="18.95" customHeight="1" x14ac:dyDescent="0.25">
      <c r="A2209" s="52"/>
      <c r="C2209" s="76"/>
      <c r="D2209" s="185"/>
      <c r="E2209" s="76"/>
      <c r="F2209" s="76" t="str">
        <f>IF(E2209="","",IFERROR(VLOOKUP(E2209,Cadastro!$C$9:$D$1009,2,FALSE),"PROD. NÃO ENCONTRADO"))</f>
        <v/>
      </c>
      <c r="G2209" s="94"/>
      <c r="H2209" s="69" t="str">
        <f>IFERROR(G2209*VLOOKUP(E2209,Saldo!$P$8:$U$1009,6,FALSE),"")</f>
        <v/>
      </c>
      <c r="I2209" s="104" t="str">
        <f>IFERROR(IF(D2209="","",VLOOKUP(E2209,Saldo!$P$8:$Q$1009,2,FALSE)),"")</f>
        <v/>
      </c>
      <c r="J2209" s="76"/>
      <c r="K2209" s="28" t="str">
        <f t="shared" si="34"/>
        <v/>
      </c>
    </row>
    <row r="2210" spans="1:11" ht="18.95" customHeight="1" x14ac:dyDescent="0.25">
      <c r="A2210" s="52"/>
      <c r="C2210" s="76"/>
      <c r="D2210" s="185"/>
      <c r="E2210" s="76"/>
      <c r="F2210" s="76" t="str">
        <f>IF(E2210="","",IFERROR(VLOOKUP(E2210,Cadastro!$C$9:$D$1009,2,FALSE),"PROD. NÃO ENCONTRADO"))</f>
        <v/>
      </c>
      <c r="G2210" s="94"/>
      <c r="H2210" s="69" t="str">
        <f>IFERROR(G2210*VLOOKUP(E2210,Saldo!$P$8:$U$1009,6,FALSE),"")</f>
        <v/>
      </c>
      <c r="I2210" s="104" t="str">
        <f>IFERROR(IF(D2210="","",VLOOKUP(E2210,Saldo!$P$8:$Q$1009,2,FALSE)),"")</f>
        <v/>
      </c>
      <c r="J2210" s="76"/>
      <c r="K2210" s="28" t="str">
        <f t="shared" si="34"/>
        <v/>
      </c>
    </row>
    <row r="2211" spans="1:11" ht="18.95" customHeight="1" x14ac:dyDescent="0.25">
      <c r="A2211" s="52"/>
      <c r="C2211" s="76"/>
      <c r="D2211" s="185"/>
      <c r="E2211" s="76"/>
      <c r="F2211" s="76" t="str">
        <f>IF(E2211="","",IFERROR(VLOOKUP(E2211,Cadastro!$C$9:$D$1009,2,FALSE),"PROD. NÃO ENCONTRADO"))</f>
        <v/>
      </c>
      <c r="G2211" s="94"/>
      <c r="H2211" s="69" t="str">
        <f>IFERROR(G2211*VLOOKUP(E2211,Saldo!$P$8:$U$1009,6,FALSE),"")</f>
        <v/>
      </c>
      <c r="I2211" s="104" t="str">
        <f>IFERROR(IF(D2211="","",VLOOKUP(E2211,Saldo!$P$8:$Q$1009,2,FALSE)),"")</f>
        <v/>
      </c>
      <c r="J2211" s="76"/>
      <c r="K2211" s="28" t="str">
        <f t="shared" si="34"/>
        <v/>
      </c>
    </row>
    <row r="2212" spans="1:11" ht="18.95" customHeight="1" x14ac:dyDescent="0.25">
      <c r="A2212" s="52"/>
      <c r="C2212" s="76"/>
      <c r="D2212" s="185"/>
      <c r="E2212" s="76"/>
      <c r="F2212" s="76" t="str">
        <f>IF(E2212="","",IFERROR(VLOOKUP(E2212,Cadastro!$C$9:$D$1009,2,FALSE),"PROD. NÃO ENCONTRADO"))</f>
        <v/>
      </c>
      <c r="G2212" s="94"/>
      <c r="H2212" s="69" t="str">
        <f>IFERROR(G2212*VLOOKUP(E2212,Saldo!$P$8:$U$1009,6,FALSE),"")</f>
        <v/>
      </c>
      <c r="I2212" s="104" t="str">
        <f>IFERROR(IF(D2212="","",VLOOKUP(E2212,Saldo!$P$8:$Q$1009,2,FALSE)),"")</f>
        <v/>
      </c>
      <c r="J2212" s="76"/>
      <c r="K2212" s="28" t="str">
        <f t="shared" si="34"/>
        <v/>
      </c>
    </row>
    <row r="2213" spans="1:11" ht="18.95" customHeight="1" x14ac:dyDescent="0.25">
      <c r="A2213" s="52"/>
      <c r="C2213" s="76"/>
      <c r="D2213" s="185"/>
      <c r="E2213" s="76"/>
      <c r="F2213" s="76" t="str">
        <f>IF(E2213="","",IFERROR(VLOOKUP(E2213,Cadastro!$C$9:$D$1009,2,FALSE),"PROD. NÃO ENCONTRADO"))</f>
        <v/>
      </c>
      <c r="G2213" s="94"/>
      <c r="H2213" s="69" t="str">
        <f>IFERROR(G2213*VLOOKUP(E2213,Saldo!$P$8:$U$1009,6,FALSE),"")</f>
        <v/>
      </c>
      <c r="I2213" s="104" t="str">
        <f>IFERROR(IF(D2213="","",VLOOKUP(E2213,Saldo!$P$8:$Q$1009,2,FALSE)),"")</f>
        <v/>
      </c>
      <c r="J2213" s="76"/>
      <c r="K2213" s="28" t="str">
        <f t="shared" si="34"/>
        <v/>
      </c>
    </row>
    <row r="2214" spans="1:11" ht="18.95" customHeight="1" x14ac:dyDescent="0.25">
      <c r="A2214" s="52"/>
      <c r="C2214" s="76"/>
      <c r="D2214" s="185"/>
      <c r="E2214" s="76"/>
      <c r="F2214" s="76" t="str">
        <f>IF(E2214="","",IFERROR(VLOOKUP(E2214,Cadastro!$C$9:$D$1009,2,FALSE),"PROD. NÃO ENCONTRADO"))</f>
        <v/>
      </c>
      <c r="G2214" s="94"/>
      <c r="H2214" s="69" t="str">
        <f>IFERROR(G2214*VLOOKUP(E2214,Saldo!$P$8:$U$1009,6,FALSE),"")</f>
        <v/>
      </c>
      <c r="I2214" s="104" t="str">
        <f>IFERROR(IF(D2214="","",VLOOKUP(E2214,Saldo!$P$8:$Q$1009,2,FALSE)),"")</f>
        <v/>
      </c>
      <c r="J2214" s="76"/>
      <c r="K2214" s="28" t="str">
        <f t="shared" si="34"/>
        <v/>
      </c>
    </row>
    <row r="2215" spans="1:11" ht="18.95" customHeight="1" x14ac:dyDescent="0.25">
      <c r="A2215" s="52"/>
      <c r="C2215" s="76"/>
      <c r="D2215" s="185"/>
      <c r="E2215" s="76"/>
      <c r="F2215" s="76" t="str">
        <f>IF(E2215="","",IFERROR(VLOOKUP(E2215,Cadastro!$C$9:$D$1009,2,FALSE),"PROD. NÃO ENCONTRADO"))</f>
        <v/>
      </c>
      <c r="G2215" s="94"/>
      <c r="H2215" s="69" t="str">
        <f>IFERROR(G2215*VLOOKUP(E2215,Saldo!$P$8:$U$1009,6,FALSE),"")</f>
        <v/>
      </c>
      <c r="I2215" s="104" t="str">
        <f>IFERROR(IF(D2215="","",VLOOKUP(E2215,Saldo!$P$8:$Q$1009,2,FALSE)),"")</f>
        <v/>
      </c>
      <c r="J2215" s="76"/>
      <c r="K2215" s="28" t="str">
        <f t="shared" si="34"/>
        <v/>
      </c>
    </row>
    <row r="2216" spans="1:11" ht="18.95" customHeight="1" x14ac:dyDescent="0.25">
      <c r="A2216" s="52"/>
      <c r="C2216" s="76"/>
      <c r="D2216" s="185"/>
      <c r="E2216" s="76"/>
      <c r="F2216" s="76" t="str">
        <f>IF(E2216="","",IFERROR(VLOOKUP(E2216,Cadastro!$C$9:$D$1009,2,FALSE),"PROD. NÃO ENCONTRADO"))</f>
        <v/>
      </c>
      <c r="G2216" s="94"/>
      <c r="H2216" s="69" t="str">
        <f>IFERROR(G2216*VLOOKUP(E2216,Saldo!$P$8:$U$1009,6,FALSE),"")</f>
        <v/>
      </c>
      <c r="I2216" s="104" t="str">
        <f>IFERROR(IF(D2216="","",VLOOKUP(E2216,Saldo!$P$8:$Q$1009,2,FALSE)),"")</f>
        <v/>
      </c>
      <c r="J2216" s="76"/>
      <c r="K2216" s="28" t="str">
        <f t="shared" si="34"/>
        <v/>
      </c>
    </row>
    <row r="2217" spans="1:11" ht="18.95" customHeight="1" x14ac:dyDescent="0.25">
      <c r="A2217" s="52"/>
      <c r="C2217" s="76"/>
      <c r="D2217" s="185"/>
      <c r="E2217" s="76"/>
      <c r="F2217" s="76" t="str">
        <f>IF(E2217="","",IFERROR(VLOOKUP(E2217,Cadastro!$C$9:$D$1009,2,FALSE),"PROD. NÃO ENCONTRADO"))</f>
        <v/>
      </c>
      <c r="G2217" s="94"/>
      <c r="H2217" s="69" t="str">
        <f>IFERROR(G2217*VLOOKUP(E2217,Saldo!$P$8:$U$1009,6,FALSE),"")</f>
        <v/>
      </c>
      <c r="I2217" s="104" t="str">
        <f>IFERROR(IF(D2217="","",VLOOKUP(E2217,Saldo!$P$8:$Q$1009,2,FALSE)),"")</f>
        <v/>
      </c>
      <c r="J2217" s="76"/>
      <c r="K2217" s="28" t="str">
        <f t="shared" si="34"/>
        <v/>
      </c>
    </row>
    <row r="2218" spans="1:11" ht="18.95" customHeight="1" x14ac:dyDescent="0.25">
      <c r="A2218" s="52"/>
      <c r="C2218" s="76"/>
      <c r="D2218" s="185"/>
      <c r="E2218" s="76"/>
      <c r="F2218" s="76" t="str">
        <f>IF(E2218="","",IFERROR(VLOOKUP(E2218,Cadastro!$C$9:$D$1009,2,FALSE),"PROD. NÃO ENCONTRADO"))</f>
        <v/>
      </c>
      <c r="G2218" s="94"/>
      <c r="H2218" s="69" t="str">
        <f>IFERROR(G2218*VLOOKUP(E2218,Saldo!$P$8:$U$1009,6,FALSE),"")</f>
        <v/>
      </c>
      <c r="I2218" s="104" t="str">
        <f>IFERROR(IF(D2218="","",VLOOKUP(E2218,Saldo!$P$8:$Q$1009,2,FALSE)),"")</f>
        <v/>
      </c>
      <c r="J2218" s="76"/>
      <c r="K2218" s="28" t="str">
        <f t="shared" si="34"/>
        <v/>
      </c>
    </row>
    <row r="2219" spans="1:11" ht="18.95" customHeight="1" x14ac:dyDescent="0.25">
      <c r="A2219" s="52"/>
      <c r="C2219" s="76"/>
      <c r="D2219" s="185"/>
      <c r="E2219" s="76"/>
      <c r="F2219" s="76" t="str">
        <f>IF(E2219="","",IFERROR(VLOOKUP(E2219,Cadastro!$C$9:$D$1009,2,FALSE),"PROD. NÃO ENCONTRADO"))</f>
        <v/>
      </c>
      <c r="G2219" s="94"/>
      <c r="H2219" s="69" t="str">
        <f>IFERROR(G2219*VLOOKUP(E2219,Saldo!$P$8:$U$1009,6,FALSE),"")</f>
        <v/>
      </c>
      <c r="I2219" s="104" t="str">
        <f>IFERROR(IF(D2219="","",VLOOKUP(E2219,Saldo!$P$8:$Q$1009,2,FALSE)),"")</f>
        <v/>
      </c>
      <c r="J2219" s="76"/>
      <c r="K2219" s="28" t="str">
        <f t="shared" si="34"/>
        <v/>
      </c>
    </row>
    <row r="2220" spans="1:11" ht="18.95" customHeight="1" x14ac:dyDescent="0.25">
      <c r="A2220" s="52"/>
      <c r="C2220" s="76"/>
      <c r="D2220" s="185"/>
      <c r="E2220" s="76"/>
      <c r="F2220" s="76" t="str">
        <f>IF(E2220="","",IFERROR(VLOOKUP(E2220,Cadastro!$C$9:$D$1009,2,FALSE),"PROD. NÃO ENCONTRADO"))</f>
        <v/>
      </c>
      <c r="G2220" s="94"/>
      <c r="H2220" s="69" t="str">
        <f>IFERROR(G2220*VLOOKUP(E2220,Saldo!$P$8:$U$1009,6,FALSE),"")</f>
        <v/>
      </c>
      <c r="I2220" s="104" t="str">
        <f>IFERROR(IF(D2220="","",VLOOKUP(E2220,Saldo!$P$8:$Q$1009,2,FALSE)),"")</f>
        <v/>
      </c>
      <c r="J2220" s="76"/>
      <c r="K2220" s="28" t="str">
        <f t="shared" si="34"/>
        <v/>
      </c>
    </row>
    <row r="2221" spans="1:11" ht="18.95" customHeight="1" x14ac:dyDescent="0.25">
      <c r="A2221" s="52"/>
      <c r="C2221" s="76"/>
      <c r="D2221" s="185"/>
      <c r="E2221" s="76"/>
      <c r="F2221" s="76" t="str">
        <f>IF(E2221="","",IFERROR(VLOOKUP(E2221,Cadastro!$C$9:$D$1009,2,FALSE),"PROD. NÃO ENCONTRADO"))</f>
        <v/>
      </c>
      <c r="G2221" s="94"/>
      <c r="H2221" s="69" t="str">
        <f>IFERROR(G2221*VLOOKUP(E2221,Saldo!$P$8:$U$1009,6,FALSE),"")</f>
        <v/>
      </c>
      <c r="I2221" s="104" t="str">
        <f>IFERROR(IF(D2221="","",VLOOKUP(E2221,Saldo!$P$8:$Q$1009,2,FALSE)),"")</f>
        <v/>
      </c>
      <c r="J2221" s="76"/>
      <c r="K2221" s="28" t="str">
        <f t="shared" si="34"/>
        <v/>
      </c>
    </row>
    <row r="2222" spans="1:11" ht="18.95" customHeight="1" x14ac:dyDescent="0.25">
      <c r="A2222" s="52"/>
      <c r="C2222" s="76"/>
      <c r="D2222" s="185"/>
      <c r="E2222" s="76"/>
      <c r="F2222" s="76" t="str">
        <f>IF(E2222="","",IFERROR(VLOOKUP(E2222,Cadastro!$C$9:$D$1009,2,FALSE),"PROD. NÃO ENCONTRADO"))</f>
        <v/>
      </c>
      <c r="G2222" s="94"/>
      <c r="H2222" s="69" t="str">
        <f>IFERROR(G2222*VLOOKUP(E2222,Saldo!$P$8:$U$1009,6,FALSE),"")</f>
        <v/>
      </c>
      <c r="I2222" s="104" t="str">
        <f>IFERROR(IF(D2222="","",VLOOKUP(E2222,Saldo!$P$8:$Q$1009,2,FALSE)),"")</f>
        <v/>
      </c>
      <c r="J2222" s="76"/>
      <c r="K2222" s="28" t="str">
        <f t="shared" si="34"/>
        <v/>
      </c>
    </row>
    <row r="2223" spans="1:11" ht="18.95" customHeight="1" x14ac:dyDescent="0.25">
      <c r="A2223" s="52"/>
      <c r="C2223" s="76"/>
      <c r="D2223" s="185"/>
      <c r="E2223" s="76"/>
      <c r="F2223" s="76" t="str">
        <f>IF(E2223="","",IFERROR(VLOOKUP(E2223,Cadastro!$C$9:$D$1009,2,FALSE),"PROD. NÃO ENCONTRADO"))</f>
        <v/>
      </c>
      <c r="G2223" s="94"/>
      <c r="H2223" s="69" t="str">
        <f>IFERROR(G2223*VLOOKUP(E2223,Saldo!$P$8:$U$1009,6,FALSE),"")</f>
        <v/>
      </c>
      <c r="I2223" s="104" t="str">
        <f>IFERROR(IF(D2223="","",VLOOKUP(E2223,Saldo!$P$8:$Q$1009,2,FALSE)),"")</f>
        <v/>
      </c>
      <c r="J2223" s="76"/>
      <c r="K2223" s="28" t="str">
        <f t="shared" si="34"/>
        <v/>
      </c>
    </row>
    <row r="2224" spans="1:11" ht="18.95" customHeight="1" x14ac:dyDescent="0.25">
      <c r="A2224" s="52"/>
      <c r="C2224" s="76"/>
      <c r="D2224" s="185"/>
      <c r="E2224" s="76"/>
      <c r="F2224" s="76" t="str">
        <f>IF(E2224="","",IFERROR(VLOOKUP(E2224,Cadastro!$C$9:$D$1009,2,FALSE),"PROD. NÃO ENCONTRADO"))</f>
        <v/>
      </c>
      <c r="G2224" s="94"/>
      <c r="H2224" s="69" t="str">
        <f>IFERROR(G2224*VLOOKUP(E2224,Saldo!$P$8:$U$1009,6,FALSE),"")</f>
        <v/>
      </c>
      <c r="I2224" s="104" t="str">
        <f>IFERROR(IF(D2224="","",VLOOKUP(E2224,Saldo!$P$8:$Q$1009,2,FALSE)),"")</f>
        <v/>
      </c>
      <c r="J2224" s="76"/>
      <c r="K2224" s="28" t="str">
        <f t="shared" si="34"/>
        <v/>
      </c>
    </row>
    <row r="2225" spans="1:11" ht="18.95" customHeight="1" x14ac:dyDescent="0.25">
      <c r="A2225" s="52"/>
      <c r="C2225" s="76"/>
      <c r="D2225" s="185"/>
      <c r="E2225" s="76"/>
      <c r="F2225" s="76" t="str">
        <f>IF(E2225="","",IFERROR(VLOOKUP(E2225,Cadastro!$C$9:$D$1009,2,FALSE),"PROD. NÃO ENCONTRADO"))</f>
        <v/>
      </c>
      <c r="G2225" s="94"/>
      <c r="H2225" s="69" t="str">
        <f>IFERROR(G2225*VLOOKUP(E2225,Saldo!$P$8:$U$1009,6,FALSE),"")</f>
        <v/>
      </c>
      <c r="I2225" s="104" t="str">
        <f>IFERROR(IF(D2225="","",VLOOKUP(E2225,Saldo!$P$8:$Q$1009,2,FALSE)),"")</f>
        <v/>
      </c>
      <c r="J2225" s="76"/>
      <c r="K2225" s="28" t="str">
        <f t="shared" si="34"/>
        <v/>
      </c>
    </row>
    <row r="2226" spans="1:11" ht="18.95" customHeight="1" x14ac:dyDescent="0.25">
      <c r="A2226" s="52"/>
      <c r="C2226" s="76"/>
      <c r="D2226" s="185"/>
      <c r="E2226" s="76"/>
      <c r="F2226" s="76" t="str">
        <f>IF(E2226="","",IFERROR(VLOOKUP(E2226,Cadastro!$C$9:$D$1009,2,FALSE),"PROD. NÃO ENCONTRADO"))</f>
        <v/>
      </c>
      <c r="G2226" s="94"/>
      <c r="H2226" s="69" t="str">
        <f>IFERROR(G2226*VLOOKUP(E2226,Saldo!$P$8:$U$1009,6,FALSE),"")</f>
        <v/>
      </c>
      <c r="I2226" s="104" t="str">
        <f>IFERROR(IF(D2226="","",VLOOKUP(E2226,Saldo!$P$8:$Q$1009,2,FALSE)),"")</f>
        <v/>
      </c>
      <c r="J2226" s="76"/>
      <c r="K2226" s="28" t="str">
        <f t="shared" si="34"/>
        <v/>
      </c>
    </row>
    <row r="2227" spans="1:11" ht="18.95" customHeight="1" x14ac:dyDescent="0.25">
      <c r="A2227" s="52"/>
      <c r="C2227" s="76"/>
      <c r="D2227" s="185"/>
      <c r="E2227" s="76"/>
      <c r="F2227" s="76" t="str">
        <f>IF(E2227="","",IFERROR(VLOOKUP(E2227,Cadastro!$C$9:$D$1009,2,FALSE),"PROD. NÃO ENCONTRADO"))</f>
        <v/>
      </c>
      <c r="G2227" s="94"/>
      <c r="H2227" s="69" t="str">
        <f>IFERROR(G2227*VLOOKUP(E2227,Saldo!$P$8:$U$1009,6,FALSE),"")</f>
        <v/>
      </c>
      <c r="I2227" s="104" t="str">
        <f>IFERROR(IF(D2227="","",VLOOKUP(E2227,Saldo!$P$8:$Q$1009,2,FALSE)),"")</f>
        <v/>
      </c>
      <c r="J2227" s="76"/>
      <c r="K2227" s="28" t="str">
        <f t="shared" si="34"/>
        <v/>
      </c>
    </row>
    <row r="2228" spans="1:11" ht="18.95" customHeight="1" x14ac:dyDescent="0.25">
      <c r="A2228" s="52"/>
      <c r="C2228" s="76"/>
      <c r="D2228" s="185"/>
      <c r="E2228" s="76"/>
      <c r="F2228" s="76" t="str">
        <f>IF(E2228="","",IFERROR(VLOOKUP(E2228,Cadastro!$C$9:$D$1009,2,FALSE),"PROD. NÃO ENCONTRADO"))</f>
        <v/>
      </c>
      <c r="G2228" s="94"/>
      <c r="H2228" s="69" t="str">
        <f>IFERROR(G2228*VLOOKUP(E2228,Saldo!$P$8:$U$1009,6,FALSE),"")</f>
        <v/>
      </c>
      <c r="I2228" s="104" t="str">
        <f>IFERROR(IF(D2228="","",VLOOKUP(E2228,Saldo!$P$8:$Q$1009,2,FALSE)),"")</f>
        <v/>
      </c>
      <c r="J2228" s="76"/>
      <c r="K2228" s="28" t="str">
        <f t="shared" si="34"/>
        <v/>
      </c>
    </row>
    <row r="2229" spans="1:11" ht="18.95" customHeight="1" x14ac:dyDescent="0.25">
      <c r="A2229" s="52"/>
      <c r="C2229" s="76"/>
      <c r="D2229" s="185"/>
      <c r="E2229" s="76"/>
      <c r="F2229" s="76" t="str">
        <f>IF(E2229="","",IFERROR(VLOOKUP(E2229,Cadastro!$C$9:$D$1009,2,FALSE),"PROD. NÃO ENCONTRADO"))</f>
        <v/>
      </c>
      <c r="G2229" s="94"/>
      <c r="H2229" s="69" t="str">
        <f>IFERROR(G2229*VLOOKUP(E2229,Saldo!$P$8:$U$1009,6,FALSE),"")</f>
        <v/>
      </c>
      <c r="I2229" s="104" t="str">
        <f>IFERROR(IF(D2229="","",VLOOKUP(E2229,Saldo!$P$8:$Q$1009,2,FALSE)),"")</f>
        <v/>
      </c>
      <c r="J2229" s="76"/>
      <c r="K2229" s="28" t="str">
        <f t="shared" si="34"/>
        <v/>
      </c>
    </row>
    <row r="2230" spans="1:11" ht="18.95" customHeight="1" x14ac:dyDescent="0.25">
      <c r="A2230" s="52"/>
      <c r="C2230" s="76"/>
      <c r="D2230" s="185"/>
      <c r="E2230" s="76"/>
      <c r="F2230" s="76" t="str">
        <f>IF(E2230="","",IFERROR(VLOOKUP(E2230,Cadastro!$C$9:$D$1009,2,FALSE),"PROD. NÃO ENCONTRADO"))</f>
        <v/>
      </c>
      <c r="G2230" s="94"/>
      <c r="H2230" s="69" t="str">
        <f>IFERROR(G2230*VLOOKUP(E2230,Saldo!$P$8:$U$1009,6,FALSE),"")</f>
        <v/>
      </c>
      <c r="I2230" s="104" t="str">
        <f>IFERROR(IF(D2230="","",VLOOKUP(E2230,Saldo!$P$8:$Q$1009,2,FALSE)),"")</f>
        <v/>
      </c>
      <c r="J2230" s="76"/>
      <c r="K2230" s="28" t="str">
        <f t="shared" si="34"/>
        <v/>
      </c>
    </row>
    <row r="2231" spans="1:11" ht="18.95" customHeight="1" x14ac:dyDescent="0.25">
      <c r="A2231" s="52"/>
      <c r="C2231" s="76"/>
      <c r="D2231" s="185"/>
      <c r="E2231" s="76"/>
      <c r="F2231" s="76" t="str">
        <f>IF(E2231="","",IFERROR(VLOOKUP(E2231,Cadastro!$C$9:$D$1009,2,FALSE),"PROD. NÃO ENCONTRADO"))</f>
        <v/>
      </c>
      <c r="G2231" s="94"/>
      <c r="H2231" s="69" t="str">
        <f>IFERROR(G2231*VLOOKUP(E2231,Saldo!$P$8:$U$1009,6,FALSE),"")</f>
        <v/>
      </c>
      <c r="I2231" s="104" t="str">
        <f>IFERROR(IF(D2231="","",VLOOKUP(E2231,Saldo!$P$8:$Q$1009,2,FALSE)),"")</f>
        <v/>
      </c>
      <c r="J2231" s="76"/>
      <c r="K2231" s="28" t="str">
        <f t="shared" si="34"/>
        <v/>
      </c>
    </row>
    <row r="2232" spans="1:11" ht="18.95" customHeight="1" x14ac:dyDescent="0.25">
      <c r="A2232" s="52"/>
      <c r="C2232" s="76"/>
      <c r="D2232" s="185"/>
      <c r="E2232" s="76"/>
      <c r="F2232" s="76" t="str">
        <f>IF(E2232="","",IFERROR(VLOOKUP(E2232,Cadastro!$C$9:$D$1009,2,FALSE),"PROD. NÃO ENCONTRADO"))</f>
        <v/>
      </c>
      <c r="G2232" s="94"/>
      <c r="H2232" s="69" t="str">
        <f>IFERROR(G2232*VLOOKUP(E2232,Saldo!$P$8:$U$1009,6,FALSE),"")</f>
        <v/>
      </c>
      <c r="I2232" s="104" t="str">
        <f>IFERROR(IF(D2232="","",VLOOKUP(E2232,Saldo!$P$8:$Q$1009,2,FALSE)),"")</f>
        <v/>
      </c>
      <c r="J2232" s="76"/>
      <c r="K2232" s="28" t="str">
        <f t="shared" si="34"/>
        <v/>
      </c>
    </row>
    <row r="2233" spans="1:11" ht="18.95" customHeight="1" x14ac:dyDescent="0.25">
      <c r="A2233" s="52"/>
      <c r="C2233" s="76"/>
      <c r="D2233" s="185"/>
      <c r="E2233" s="76"/>
      <c r="F2233" s="76" t="str">
        <f>IF(E2233="","",IFERROR(VLOOKUP(E2233,Cadastro!$C$9:$D$1009,2,FALSE),"PROD. NÃO ENCONTRADO"))</f>
        <v/>
      </c>
      <c r="G2233" s="94"/>
      <c r="H2233" s="69" t="str">
        <f>IFERROR(G2233*VLOOKUP(E2233,Saldo!$P$8:$U$1009,6,FALSE),"")</f>
        <v/>
      </c>
      <c r="I2233" s="104" t="str">
        <f>IFERROR(IF(D2233="","",VLOOKUP(E2233,Saldo!$P$8:$Q$1009,2,FALSE)),"")</f>
        <v/>
      </c>
      <c r="J2233" s="76"/>
      <c r="K2233" s="28" t="str">
        <f t="shared" si="34"/>
        <v/>
      </c>
    </row>
    <row r="2234" spans="1:11" ht="18.95" customHeight="1" x14ac:dyDescent="0.25">
      <c r="A2234" s="52"/>
      <c r="C2234" s="76"/>
      <c r="D2234" s="185"/>
      <c r="E2234" s="76"/>
      <c r="F2234" s="76" t="str">
        <f>IF(E2234="","",IFERROR(VLOOKUP(E2234,Cadastro!$C$9:$D$1009,2,FALSE),"PROD. NÃO ENCONTRADO"))</f>
        <v/>
      </c>
      <c r="G2234" s="94"/>
      <c r="H2234" s="69" t="str">
        <f>IFERROR(G2234*VLOOKUP(E2234,Saldo!$P$8:$U$1009,6,FALSE),"")</f>
        <v/>
      </c>
      <c r="I2234" s="104" t="str">
        <f>IFERROR(IF(D2234="","",VLOOKUP(E2234,Saldo!$P$8:$Q$1009,2,FALSE)),"")</f>
        <v/>
      </c>
      <c r="J2234" s="76"/>
      <c r="K2234" s="28" t="str">
        <f t="shared" si="34"/>
        <v/>
      </c>
    </row>
    <row r="2235" spans="1:11" ht="18.95" customHeight="1" x14ac:dyDescent="0.25">
      <c r="A2235" s="52"/>
      <c r="C2235" s="76"/>
      <c r="D2235" s="185"/>
      <c r="E2235" s="76"/>
      <c r="F2235" s="76" t="str">
        <f>IF(E2235="","",IFERROR(VLOOKUP(E2235,Cadastro!$C$9:$D$1009,2,FALSE),"PROD. NÃO ENCONTRADO"))</f>
        <v/>
      </c>
      <c r="G2235" s="94"/>
      <c r="H2235" s="69" t="str">
        <f>IFERROR(G2235*VLOOKUP(E2235,Saldo!$P$8:$U$1009,6,FALSE),"")</f>
        <v/>
      </c>
      <c r="I2235" s="104" t="str">
        <f>IFERROR(IF(D2235="","",VLOOKUP(E2235,Saldo!$P$8:$Q$1009,2,FALSE)),"")</f>
        <v/>
      </c>
      <c r="J2235" s="76"/>
      <c r="K2235" s="28" t="str">
        <f t="shared" si="34"/>
        <v/>
      </c>
    </row>
    <row r="2236" spans="1:11" ht="18.95" customHeight="1" x14ac:dyDescent="0.25">
      <c r="A2236" s="52"/>
      <c r="C2236" s="76"/>
      <c r="D2236" s="185"/>
      <c r="E2236" s="76"/>
      <c r="F2236" s="76" t="str">
        <f>IF(E2236="","",IFERROR(VLOOKUP(E2236,Cadastro!$C$9:$D$1009,2,FALSE),"PROD. NÃO ENCONTRADO"))</f>
        <v/>
      </c>
      <c r="G2236" s="94"/>
      <c r="H2236" s="69" t="str">
        <f>IFERROR(G2236*VLOOKUP(E2236,Saldo!$P$8:$U$1009,6,FALSE),"")</f>
        <v/>
      </c>
      <c r="I2236" s="104" t="str">
        <f>IFERROR(IF(D2236="","",VLOOKUP(E2236,Saldo!$P$8:$Q$1009,2,FALSE)),"")</f>
        <v/>
      </c>
      <c r="J2236" s="76"/>
      <c r="K2236" s="28" t="str">
        <f t="shared" si="34"/>
        <v/>
      </c>
    </row>
    <row r="2237" spans="1:11" ht="18.95" customHeight="1" x14ac:dyDescent="0.25">
      <c r="A2237" s="52"/>
      <c r="C2237" s="76"/>
      <c r="D2237" s="185"/>
      <c r="E2237" s="76"/>
      <c r="F2237" s="76" t="str">
        <f>IF(E2237="","",IFERROR(VLOOKUP(E2237,Cadastro!$C$9:$D$1009,2,FALSE),"PROD. NÃO ENCONTRADO"))</f>
        <v/>
      </c>
      <c r="G2237" s="94"/>
      <c r="H2237" s="69" t="str">
        <f>IFERROR(G2237*VLOOKUP(E2237,Saldo!$P$8:$U$1009,6,FALSE),"")</f>
        <v/>
      </c>
      <c r="I2237" s="104" t="str">
        <f>IFERROR(IF(D2237="","",VLOOKUP(E2237,Saldo!$P$8:$Q$1009,2,FALSE)),"")</f>
        <v/>
      </c>
      <c r="J2237" s="76"/>
      <c r="K2237" s="28" t="str">
        <f t="shared" si="34"/>
        <v/>
      </c>
    </row>
    <row r="2238" spans="1:11" ht="18.95" customHeight="1" x14ac:dyDescent="0.25">
      <c r="A2238" s="52"/>
      <c r="C2238" s="76"/>
      <c r="D2238" s="185"/>
      <c r="E2238" s="76"/>
      <c r="F2238" s="76" t="str">
        <f>IF(E2238="","",IFERROR(VLOOKUP(E2238,Cadastro!$C$9:$D$1009,2,FALSE),"PROD. NÃO ENCONTRADO"))</f>
        <v/>
      </c>
      <c r="G2238" s="94"/>
      <c r="H2238" s="69" t="str">
        <f>IFERROR(G2238*VLOOKUP(E2238,Saldo!$P$8:$U$1009,6,FALSE),"")</f>
        <v/>
      </c>
      <c r="I2238" s="104" t="str">
        <f>IFERROR(IF(D2238="","",VLOOKUP(E2238,Saldo!$P$8:$Q$1009,2,FALSE)),"")</f>
        <v/>
      </c>
      <c r="J2238" s="76"/>
      <c r="K2238" s="28" t="str">
        <f t="shared" si="34"/>
        <v/>
      </c>
    </row>
    <row r="2239" spans="1:11" ht="18.95" customHeight="1" x14ac:dyDescent="0.25">
      <c r="A2239" s="52"/>
      <c r="C2239" s="76"/>
      <c r="D2239" s="185"/>
      <c r="E2239" s="76"/>
      <c r="F2239" s="76" t="str">
        <f>IF(E2239="","",IFERROR(VLOOKUP(E2239,Cadastro!$C$9:$D$1009,2,FALSE),"PROD. NÃO ENCONTRADO"))</f>
        <v/>
      </c>
      <c r="G2239" s="94"/>
      <c r="H2239" s="69" t="str">
        <f>IFERROR(G2239*VLOOKUP(E2239,Saldo!$P$8:$U$1009,6,FALSE),"")</f>
        <v/>
      </c>
      <c r="I2239" s="104" t="str">
        <f>IFERROR(IF(D2239="","",VLOOKUP(E2239,Saldo!$P$8:$Q$1009,2,FALSE)),"")</f>
        <v/>
      </c>
      <c r="J2239" s="76"/>
      <c r="K2239" s="28" t="str">
        <f t="shared" si="34"/>
        <v/>
      </c>
    </row>
    <row r="2240" spans="1:11" ht="18.95" customHeight="1" x14ac:dyDescent="0.25">
      <c r="A2240" s="52"/>
      <c r="C2240" s="76"/>
      <c r="D2240" s="185"/>
      <c r="E2240" s="76"/>
      <c r="F2240" s="76" t="str">
        <f>IF(E2240="","",IFERROR(VLOOKUP(E2240,Cadastro!$C$9:$D$1009,2,FALSE),"PROD. NÃO ENCONTRADO"))</f>
        <v/>
      </c>
      <c r="G2240" s="94"/>
      <c r="H2240" s="69" t="str">
        <f>IFERROR(G2240*VLOOKUP(E2240,Saldo!$P$8:$U$1009,6,FALSE),"")</f>
        <v/>
      </c>
      <c r="I2240" s="104" t="str">
        <f>IFERROR(IF(D2240="","",VLOOKUP(E2240,Saldo!$P$8:$Q$1009,2,FALSE)),"")</f>
        <v/>
      </c>
      <c r="J2240" s="76"/>
      <c r="K2240" s="28" t="str">
        <f t="shared" si="34"/>
        <v/>
      </c>
    </row>
    <row r="2241" spans="1:11" ht="18.95" customHeight="1" x14ac:dyDescent="0.25">
      <c r="A2241" s="52"/>
      <c r="C2241" s="76"/>
      <c r="D2241" s="185"/>
      <c r="E2241" s="76"/>
      <c r="F2241" s="76" t="str">
        <f>IF(E2241="","",IFERROR(VLOOKUP(E2241,Cadastro!$C$9:$D$1009,2,FALSE),"PROD. NÃO ENCONTRADO"))</f>
        <v/>
      </c>
      <c r="G2241" s="94"/>
      <c r="H2241" s="69" t="str">
        <f>IFERROR(G2241*VLOOKUP(E2241,Saldo!$P$8:$U$1009,6,FALSE),"")</f>
        <v/>
      </c>
      <c r="I2241" s="104" t="str">
        <f>IFERROR(IF(D2241="","",VLOOKUP(E2241,Saldo!$P$8:$Q$1009,2,FALSE)),"")</f>
        <v/>
      </c>
      <c r="J2241" s="76"/>
      <c r="K2241" s="28" t="str">
        <f t="shared" si="34"/>
        <v/>
      </c>
    </row>
    <row r="2242" spans="1:11" ht="18.95" customHeight="1" x14ac:dyDescent="0.25">
      <c r="A2242" s="52"/>
      <c r="C2242" s="76"/>
      <c r="D2242" s="185"/>
      <c r="E2242" s="76"/>
      <c r="F2242" s="76" t="str">
        <f>IF(E2242="","",IFERROR(VLOOKUP(E2242,Cadastro!$C$9:$D$1009,2,FALSE),"PROD. NÃO ENCONTRADO"))</f>
        <v/>
      </c>
      <c r="G2242" s="94"/>
      <c r="H2242" s="69" t="str">
        <f>IFERROR(G2242*VLOOKUP(E2242,Saldo!$P$8:$U$1009,6,FALSE),"")</f>
        <v/>
      </c>
      <c r="I2242" s="104" t="str">
        <f>IFERROR(IF(D2242="","",VLOOKUP(E2242,Saldo!$P$8:$Q$1009,2,FALSE)),"")</f>
        <v/>
      </c>
      <c r="J2242" s="76"/>
      <c r="K2242" s="28" t="str">
        <f t="shared" si="34"/>
        <v/>
      </c>
    </row>
    <row r="2243" spans="1:11" ht="18.95" customHeight="1" x14ac:dyDescent="0.25">
      <c r="A2243" s="52"/>
      <c r="C2243" s="76"/>
      <c r="D2243" s="185"/>
      <c r="E2243" s="76"/>
      <c r="F2243" s="76" t="str">
        <f>IF(E2243="","",IFERROR(VLOOKUP(E2243,Cadastro!$C$9:$D$1009,2,FALSE),"PROD. NÃO ENCONTRADO"))</f>
        <v/>
      </c>
      <c r="G2243" s="94"/>
      <c r="H2243" s="69" t="str">
        <f>IFERROR(G2243*VLOOKUP(E2243,Saldo!$P$8:$U$1009,6,FALSE),"")</f>
        <v/>
      </c>
      <c r="I2243" s="104" t="str">
        <f>IFERROR(IF(D2243="","",VLOOKUP(E2243,Saldo!$P$8:$Q$1009,2,FALSE)),"")</f>
        <v/>
      </c>
      <c r="J2243" s="76"/>
      <c r="K2243" s="28" t="str">
        <f t="shared" si="34"/>
        <v/>
      </c>
    </row>
    <row r="2244" spans="1:11" ht="18.95" customHeight="1" x14ac:dyDescent="0.25">
      <c r="A2244" s="52"/>
      <c r="C2244" s="76"/>
      <c r="D2244" s="185"/>
      <c r="E2244" s="76"/>
      <c r="F2244" s="76" t="str">
        <f>IF(E2244="","",IFERROR(VLOOKUP(E2244,Cadastro!$C$9:$D$1009,2,FALSE),"PROD. NÃO ENCONTRADO"))</f>
        <v/>
      </c>
      <c r="G2244" s="94"/>
      <c r="H2244" s="69" t="str">
        <f>IFERROR(G2244*VLOOKUP(E2244,Saldo!$P$8:$U$1009,6,FALSE),"")</f>
        <v/>
      </c>
      <c r="I2244" s="104" t="str">
        <f>IFERROR(IF(D2244="","",VLOOKUP(E2244,Saldo!$P$8:$Q$1009,2,FALSE)),"")</f>
        <v/>
      </c>
      <c r="J2244" s="76"/>
      <c r="K2244" s="28" t="str">
        <f t="shared" si="34"/>
        <v/>
      </c>
    </row>
    <row r="2245" spans="1:11" ht="18.95" customHeight="1" x14ac:dyDescent="0.25">
      <c r="A2245" s="52"/>
      <c r="C2245" s="76"/>
      <c r="D2245" s="185"/>
      <c r="E2245" s="76"/>
      <c r="F2245" s="76" t="str">
        <f>IF(E2245="","",IFERROR(VLOOKUP(E2245,Cadastro!$C$9:$D$1009,2,FALSE),"PROD. NÃO ENCONTRADO"))</f>
        <v/>
      </c>
      <c r="G2245" s="94"/>
      <c r="H2245" s="69" t="str">
        <f>IFERROR(G2245*VLOOKUP(E2245,Saldo!$P$8:$U$1009,6,FALSE),"")</f>
        <v/>
      </c>
      <c r="I2245" s="104" t="str">
        <f>IFERROR(IF(D2245="","",VLOOKUP(E2245,Saldo!$P$8:$Q$1009,2,FALSE)),"")</f>
        <v/>
      </c>
      <c r="J2245" s="76"/>
      <c r="K2245" s="28" t="str">
        <f t="shared" si="34"/>
        <v/>
      </c>
    </row>
    <row r="2246" spans="1:11" ht="18.95" customHeight="1" x14ac:dyDescent="0.25">
      <c r="A2246" s="52"/>
      <c r="C2246" s="76"/>
      <c r="D2246" s="185"/>
      <c r="E2246" s="76"/>
      <c r="F2246" s="76" t="str">
        <f>IF(E2246="","",IFERROR(VLOOKUP(E2246,Cadastro!$C$9:$D$1009,2,FALSE),"PROD. NÃO ENCONTRADO"))</f>
        <v/>
      </c>
      <c r="G2246" s="94"/>
      <c r="H2246" s="69" t="str">
        <f>IFERROR(G2246*VLOOKUP(E2246,Saldo!$P$8:$U$1009,6,FALSE),"")</f>
        <v/>
      </c>
      <c r="I2246" s="104" t="str">
        <f>IFERROR(IF(D2246="","",VLOOKUP(E2246,Saldo!$P$8:$Q$1009,2,FALSE)),"")</f>
        <v/>
      </c>
      <c r="J2246" s="76"/>
      <c r="K2246" s="28" t="str">
        <f t="shared" si="34"/>
        <v/>
      </c>
    </row>
    <row r="2247" spans="1:11" ht="18.95" customHeight="1" x14ac:dyDescent="0.25">
      <c r="A2247" s="52"/>
      <c r="C2247" s="76"/>
      <c r="D2247" s="185"/>
      <c r="E2247" s="76"/>
      <c r="F2247" s="76" t="str">
        <f>IF(E2247="","",IFERROR(VLOOKUP(E2247,Cadastro!$C$9:$D$1009,2,FALSE),"PROD. NÃO ENCONTRADO"))</f>
        <v/>
      </c>
      <c r="G2247" s="94"/>
      <c r="H2247" s="69" t="str">
        <f>IFERROR(G2247*VLOOKUP(E2247,Saldo!$P$8:$U$1009,6,FALSE),"")</f>
        <v/>
      </c>
      <c r="I2247" s="104" t="str">
        <f>IFERROR(IF(D2247="","",VLOOKUP(E2247,Saldo!$P$8:$Q$1009,2,FALSE)),"")</f>
        <v/>
      </c>
      <c r="J2247" s="76"/>
      <c r="K2247" s="28" t="str">
        <f t="shared" si="34"/>
        <v/>
      </c>
    </row>
    <row r="2248" spans="1:11" ht="18.95" customHeight="1" x14ac:dyDescent="0.25">
      <c r="A2248" s="52"/>
      <c r="C2248" s="76"/>
      <c r="D2248" s="185"/>
      <c r="E2248" s="76"/>
      <c r="F2248" s="76" t="str">
        <f>IF(E2248="","",IFERROR(VLOOKUP(E2248,Cadastro!$C$9:$D$1009,2,FALSE),"PROD. NÃO ENCONTRADO"))</f>
        <v/>
      </c>
      <c r="G2248" s="94"/>
      <c r="H2248" s="69" t="str">
        <f>IFERROR(G2248*VLOOKUP(E2248,Saldo!$P$8:$U$1009,6,FALSE),"")</f>
        <v/>
      </c>
      <c r="I2248" s="104" t="str">
        <f>IFERROR(IF(D2248="","",VLOOKUP(E2248,Saldo!$P$8:$Q$1009,2,FALSE)),"")</f>
        <v/>
      </c>
      <c r="J2248" s="76"/>
      <c r="K2248" s="28" t="str">
        <f t="shared" si="34"/>
        <v/>
      </c>
    </row>
    <row r="2249" spans="1:11" ht="18.95" customHeight="1" x14ac:dyDescent="0.25">
      <c r="A2249" s="52"/>
      <c r="C2249" s="76"/>
      <c r="D2249" s="185"/>
      <c r="E2249" s="76"/>
      <c r="F2249" s="76" t="str">
        <f>IF(E2249="","",IFERROR(VLOOKUP(E2249,Cadastro!$C$9:$D$1009,2,FALSE),"PROD. NÃO ENCONTRADO"))</f>
        <v/>
      </c>
      <c r="G2249" s="94"/>
      <c r="H2249" s="69" t="str">
        <f>IFERROR(G2249*VLOOKUP(E2249,Saldo!$P$8:$U$1009,6,FALSE),"")</f>
        <v/>
      </c>
      <c r="I2249" s="104" t="str">
        <f>IFERROR(IF(D2249="","",VLOOKUP(E2249,Saldo!$P$8:$Q$1009,2,FALSE)),"")</f>
        <v/>
      </c>
      <c r="J2249" s="76"/>
      <c r="K2249" s="28" t="str">
        <f t="shared" si="34"/>
        <v/>
      </c>
    </row>
    <row r="2250" spans="1:11" ht="18.95" customHeight="1" x14ac:dyDescent="0.25">
      <c r="A2250" s="52"/>
      <c r="C2250" s="76"/>
      <c r="D2250" s="185"/>
      <c r="E2250" s="76"/>
      <c r="F2250" s="76" t="str">
        <f>IF(E2250="","",IFERROR(VLOOKUP(E2250,Cadastro!$C$9:$D$1009,2,FALSE),"PROD. NÃO ENCONTRADO"))</f>
        <v/>
      </c>
      <c r="G2250" s="94"/>
      <c r="H2250" s="69" t="str">
        <f>IFERROR(G2250*VLOOKUP(E2250,Saldo!$P$8:$U$1009,6,FALSE),"")</f>
        <v/>
      </c>
      <c r="I2250" s="104" t="str">
        <f>IFERROR(IF(D2250="","",VLOOKUP(E2250,Saldo!$P$8:$Q$1009,2,FALSE)),"")</f>
        <v/>
      </c>
      <c r="J2250" s="76"/>
      <c r="K2250" s="28" t="str">
        <f t="shared" ref="K2250:K2313" si="35">IF(D2250="","",MONTH(D2250))</f>
        <v/>
      </c>
    </row>
    <row r="2251" spans="1:11" ht="18.95" customHeight="1" x14ac:dyDescent="0.25">
      <c r="A2251" s="52"/>
      <c r="C2251" s="76"/>
      <c r="D2251" s="185"/>
      <c r="E2251" s="76"/>
      <c r="F2251" s="76" t="str">
        <f>IF(E2251="","",IFERROR(VLOOKUP(E2251,Cadastro!$C$9:$D$1009,2,FALSE),"PROD. NÃO ENCONTRADO"))</f>
        <v/>
      </c>
      <c r="G2251" s="94"/>
      <c r="H2251" s="69" t="str">
        <f>IFERROR(G2251*VLOOKUP(E2251,Saldo!$P$8:$U$1009,6,FALSE),"")</f>
        <v/>
      </c>
      <c r="I2251" s="104" t="str">
        <f>IFERROR(IF(D2251="","",VLOOKUP(E2251,Saldo!$P$8:$Q$1009,2,FALSE)),"")</f>
        <v/>
      </c>
      <c r="J2251" s="76"/>
      <c r="K2251" s="28" t="str">
        <f t="shared" si="35"/>
        <v/>
      </c>
    </row>
    <row r="2252" spans="1:11" ht="18.95" customHeight="1" x14ac:dyDescent="0.25">
      <c r="A2252" s="52"/>
      <c r="C2252" s="76"/>
      <c r="D2252" s="185"/>
      <c r="E2252" s="76"/>
      <c r="F2252" s="76" t="str">
        <f>IF(E2252="","",IFERROR(VLOOKUP(E2252,Cadastro!$C$9:$D$1009,2,FALSE),"PROD. NÃO ENCONTRADO"))</f>
        <v/>
      </c>
      <c r="G2252" s="94"/>
      <c r="H2252" s="69" t="str">
        <f>IFERROR(G2252*VLOOKUP(E2252,Saldo!$P$8:$U$1009,6,FALSE),"")</f>
        <v/>
      </c>
      <c r="I2252" s="104" t="str">
        <f>IFERROR(IF(D2252="","",VLOOKUP(E2252,Saldo!$P$8:$Q$1009,2,FALSE)),"")</f>
        <v/>
      </c>
      <c r="J2252" s="76"/>
      <c r="K2252" s="28" t="str">
        <f t="shared" si="35"/>
        <v/>
      </c>
    </row>
    <row r="2253" spans="1:11" ht="18.95" customHeight="1" x14ac:dyDescent="0.25">
      <c r="A2253" s="52"/>
      <c r="C2253" s="76"/>
      <c r="D2253" s="185"/>
      <c r="E2253" s="76"/>
      <c r="F2253" s="76" t="str">
        <f>IF(E2253="","",IFERROR(VLOOKUP(E2253,Cadastro!$C$9:$D$1009,2,FALSE),"PROD. NÃO ENCONTRADO"))</f>
        <v/>
      </c>
      <c r="G2253" s="94"/>
      <c r="H2253" s="69" t="str">
        <f>IFERROR(G2253*VLOOKUP(E2253,Saldo!$P$8:$U$1009,6,FALSE),"")</f>
        <v/>
      </c>
      <c r="I2253" s="104" t="str">
        <f>IFERROR(IF(D2253="","",VLOOKUP(E2253,Saldo!$P$8:$Q$1009,2,FALSE)),"")</f>
        <v/>
      </c>
      <c r="J2253" s="76"/>
      <c r="K2253" s="28" t="str">
        <f t="shared" si="35"/>
        <v/>
      </c>
    </row>
    <row r="2254" spans="1:11" ht="18.95" customHeight="1" x14ac:dyDescent="0.25">
      <c r="A2254" s="52"/>
      <c r="C2254" s="76"/>
      <c r="D2254" s="185"/>
      <c r="E2254" s="76"/>
      <c r="F2254" s="76" t="str">
        <f>IF(E2254="","",IFERROR(VLOOKUP(E2254,Cadastro!$C$9:$D$1009,2,FALSE),"PROD. NÃO ENCONTRADO"))</f>
        <v/>
      </c>
      <c r="G2254" s="94"/>
      <c r="H2254" s="69" t="str">
        <f>IFERROR(G2254*VLOOKUP(E2254,Saldo!$P$8:$U$1009,6,FALSE),"")</f>
        <v/>
      </c>
      <c r="I2254" s="104" t="str">
        <f>IFERROR(IF(D2254="","",VLOOKUP(E2254,Saldo!$P$8:$Q$1009,2,FALSE)),"")</f>
        <v/>
      </c>
      <c r="J2254" s="76"/>
      <c r="K2254" s="28" t="str">
        <f t="shared" si="35"/>
        <v/>
      </c>
    </row>
    <row r="2255" spans="1:11" ht="18.95" customHeight="1" x14ac:dyDescent="0.25">
      <c r="A2255" s="52"/>
      <c r="C2255" s="76"/>
      <c r="D2255" s="185"/>
      <c r="E2255" s="76"/>
      <c r="F2255" s="76" t="str">
        <f>IF(E2255="","",IFERROR(VLOOKUP(E2255,Cadastro!$C$9:$D$1009,2,FALSE),"PROD. NÃO ENCONTRADO"))</f>
        <v/>
      </c>
      <c r="G2255" s="94"/>
      <c r="H2255" s="69" t="str">
        <f>IFERROR(G2255*VLOOKUP(E2255,Saldo!$P$8:$U$1009,6,FALSE),"")</f>
        <v/>
      </c>
      <c r="I2255" s="104" t="str">
        <f>IFERROR(IF(D2255="","",VLOOKUP(E2255,Saldo!$P$8:$Q$1009,2,FALSE)),"")</f>
        <v/>
      </c>
      <c r="J2255" s="76"/>
      <c r="K2255" s="28" t="str">
        <f t="shared" si="35"/>
        <v/>
      </c>
    </row>
    <row r="2256" spans="1:11" ht="18.95" customHeight="1" x14ac:dyDescent="0.25">
      <c r="A2256" s="52"/>
      <c r="C2256" s="76"/>
      <c r="D2256" s="185"/>
      <c r="E2256" s="76"/>
      <c r="F2256" s="76" t="str">
        <f>IF(E2256="","",IFERROR(VLOOKUP(E2256,Cadastro!$C$9:$D$1009,2,FALSE),"PROD. NÃO ENCONTRADO"))</f>
        <v/>
      </c>
      <c r="G2256" s="94"/>
      <c r="H2256" s="69" t="str">
        <f>IFERROR(G2256*VLOOKUP(E2256,Saldo!$P$8:$U$1009,6,FALSE),"")</f>
        <v/>
      </c>
      <c r="I2256" s="104" t="str">
        <f>IFERROR(IF(D2256="","",VLOOKUP(E2256,Saldo!$P$8:$Q$1009,2,FALSE)),"")</f>
        <v/>
      </c>
      <c r="J2256" s="76"/>
      <c r="K2256" s="28" t="str">
        <f t="shared" si="35"/>
        <v/>
      </c>
    </row>
    <row r="2257" spans="1:11" ht="18.95" customHeight="1" x14ac:dyDescent="0.25">
      <c r="A2257" s="52"/>
      <c r="C2257" s="76"/>
      <c r="D2257" s="185"/>
      <c r="E2257" s="76"/>
      <c r="F2257" s="76" t="str">
        <f>IF(E2257="","",IFERROR(VLOOKUP(E2257,Cadastro!$C$9:$D$1009,2,FALSE),"PROD. NÃO ENCONTRADO"))</f>
        <v/>
      </c>
      <c r="G2257" s="94"/>
      <c r="H2257" s="69" t="str">
        <f>IFERROR(G2257*VLOOKUP(E2257,Saldo!$P$8:$U$1009,6,FALSE),"")</f>
        <v/>
      </c>
      <c r="I2257" s="104" t="str">
        <f>IFERROR(IF(D2257="","",VLOOKUP(E2257,Saldo!$P$8:$Q$1009,2,FALSE)),"")</f>
        <v/>
      </c>
      <c r="J2257" s="76"/>
      <c r="K2257" s="28" t="str">
        <f t="shared" si="35"/>
        <v/>
      </c>
    </row>
    <row r="2258" spans="1:11" ht="18.95" customHeight="1" x14ac:dyDescent="0.25">
      <c r="A2258" s="52"/>
      <c r="C2258" s="76"/>
      <c r="D2258" s="185"/>
      <c r="E2258" s="76"/>
      <c r="F2258" s="76" t="str">
        <f>IF(E2258="","",IFERROR(VLOOKUP(E2258,Cadastro!$C$9:$D$1009,2,FALSE),"PROD. NÃO ENCONTRADO"))</f>
        <v/>
      </c>
      <c r="G2258" s="94"/>
      <c r="H2258" s="69" t="str">
        <f>IFERROR(G2258*VLOOKUP(E2258,Saldo!$P$8:$U$1009,6,FALSE),"")</f>
        <v/>
      </c>
      <c r="I2258" s="104" t="str">
        <f>IFERROR(IF(D2258="","",VLOOKUP(E2258,Saldo!$P$8:$Q$1009,2,FALSE)),"")</f>
        <v/>
      </c>
      <c r="J2258" s="76"/>
      <c r="K2258" s="28" t="str">
        <f t="shared" si="35"/>
        <v/>
      </c>
    </row>
    <row r="2259" spans="1:11" ht="18.95" customHeight="1" x14ac:dyDescent="0.25">
      <c r="A2259" s="52"/>
      <c r="C2259" s="76"/>
      <c r="D2259" s="185"/>
      <c r="E2259" s="76"/>
      <c r="F2259" s="76" t="str">
        <f>IF(E2259="","",IFERROR(VLOOKUP(E2259,Cadastro!$C$9:$D$1009,2,FALSE),"PROD. NÃO ENCONTRADO"))</f>
        <v/>
      </c>
      <c r="G2259" s="94"/>
      <c r="H2259" s="69" t="str">
        <f>IFERROR(G2259*VLOOKUP(E2259,Saldo!$P$8:$U$1009,6,FALSE),"")</f>
        <v/>
      </c>
      <c r="I2259" s="104" t="str">
        <f>IFERROR(IF(D2259="","",VLOOKUP(E2259,Saldo!$P$8:$Q$1009,2,FALSE)),"")</f>
        <v/>
      </c>
      <c r="J2259" s="76"/>
      <c r="K2259" s="28" t="str">
        <f t="shared" si="35"/>
        <v/>
      </c>
    </row>
    <row r="2260" spans="1:11" ht="18.95" customHeight="1" x14ac:dyDescent="0.25">
      <c r="A2260" s="52"/>
      <c r="C2260" s="76"/>
      <c r="D2260" s="185"/>
      <c r="E2260" s="76"/>
      <c r="F2260" s="76" t="str">
        <f>IF(E2260="","",IFERROR(VLOOKUP(E2260,Cadastro!$C$9:$D$1009,2,FALSE),"PROD. NÃO ENCONTRADO"))</f>
        <v/>
      </c>
      <c r="G2260" s="94"/>
      <c r="H2260" s="69" t="str">
        <f>IFERROR(G2260*VLOOKUP(E2260,Saldo!$P$8:$U$1009,6,FALSE),"")</f>
        <v/>
      </c>
      <c r="I2260" s="104" t="str">
        <f>IFERROR(IF(D2260="","",VLOOKUP(E2260,Saldo!$P$8:$Q$1009,2,FALSE)),"")</f>
        <v/>
      </c>
      <c r="J2260" s="76"/>
      <c r="K2260" s="28" t="str">
        <f t="shared" si="35"/>
        <v/>
      </c>
    </row>
    <row r="2261" spans="1:11" ht="18.95" customHeight="1" x14ac:dyDescent="0.25">
      <c r="A2261" s="52"/>
      <c r="C2261" s="76"/>
      <c r="D2261" s="185"/>
      <c r="E2261" s="76"/>
      <c r="F2261" s="76" t="str">
        <f>IF(E2261="","",IFERROR(VLOOKUP(E2261,Cadastro!$C$9:$D$1009,2,FALSE),"PROD. NÃO ENCONTRADO"))</f>
        <v/>
      </c>
      <c r="G2261" s="94"/>
      <c r="H2261" s="69" t="str">
        <f>IFERROR(G2261*VLOOKUP(E2261,Saldo!$P$8:$U$1009,6,FALSE),"")</f>
        <v/>
      </c>
      <c r="I2261" s="104" t="str">
        <f>IFERROR(IF(D2261="","",VLOOKUP(E2261,Saldo!$P$8:$Q$1009,2,FALSE)),"")</f>
        <v/>
      </c>
      <c r="J2261" s="76"/>
      <c r="K2261" s="28" t="str">
        <f t="shared" si="35"/>
        <v/>
      </c>
    </row>
    <row r="2262" spans="1:11" ht="18.95" customHeight="1" x14ac:dyDescent="0.25">
      <c r="A2262" s="52"/>
      <c r="C2262" s="76"/>
      <c r="D2262" s="185"/>
      <c r="E2262" s="76"/>
      <c r="F2262" s="76" t="str">
        <f>IF(E2262="","",IFERROR(VLOOKUP(E2262,Cadastro!$C$9:$D$1009,2,FALSE),"PROD. NÃO ENCONTRADO"))</f>
        <v/>
      </c>
      <c r="G2262" s="94"/>
      <c r="H2262" s="69" t="str">
        <f>IFERROR(G2262*VLOOKUP(E2262,Saldo!$P$8:$U$1009,6,FALSE),"")</f>
        <v/>
      </c>
      <c r="I2262" s="104" t="str">
        <f>IFERROR(IF(D2262="","",VLOOKUP(E2262,Saldo!$P$8:$Q$1009,2,FALSE)),"")</f>
        <v/>
      </c>
      <c r="J2262" s="76"/>
      <c r="K2262" s="28" t="str">
        <f t="shared" si="35"/>
        <v/>
      </c>
    </row>
    <row r="2263" spans="1:11" ht="18.95" customHeight="1" x14ac:dyDescent="0.25">
      <c r="A2263" s="52"/>
      <c r="C2263" s="76"/>
      <c r="D2263" s="185"/>
      <c r="E2263" s="76"/>
      <c r="F2263" s="76" t="str">
        <f>IF(E2263="","",IFERROR(VLOOKUP(E2263,Cadastro!$C$9:$D$1009,2,FALSE),"PROD. NÃO ENCONTRADO"))</f>
        <v/>
      </c>
      <c r="G2263" s="94"/>
      <c r="H2263" s="69" t="str">
        <f>IFERROR(G2263*VLOOKUP(E2263,Saldo!$P$8:$U$1009,6,FALSE),"")</f>
        <v/>
      </c>
      <c r="I2263" s="104" t="str">
        <f>IFERROR(IF(D2263="","",VLOOKUP(E2263,Saldo!$P$8:$Q$1009,2,FALSE)),"")</f>
        <v/>
      </c>
      <c r="J2263" s="76"/>
      <c r="K2263" s="28" t="str">
        <f t="shared" si="35"/>
        <v/>
      </c>
    </row>
    <row r="2264" spans="1:11" ht="18.95" customHeight="1" x14ac:dyDescent="0.25">
      <c r="A2264" s="52"/>
      <c r="C2264" s="76"/>
      <c r="D2264" s="185"/>
      <c r="E2264" s="76"/>
      <c r="F2264" s="76" t="str">
        <f>IF(E2264="","",IFERROR(VLOOKUP(E2264,Cadastro!$C$9:$D$1009,2,FALSE),"PROD. NÃO ENCONTRADO"))</f>
        <v/>
      </c>
      <c r="G2264" s="94"/>
      <c r="H2264" s="69" t="str">
        <f>IFERROR(G2264*VLOOKUP(E2264,Saldo!$P$8:$U$1009,6,FALSE),"")</f>
        <v/>
      </c>
      <c r="I2264" s="104" t="str">
        <f>IFERROR(IF(D2264="","",VLOOKUP(E2264,Saldo!$P$8:$Q$1009,2,FALSE)),"")</f>
        <v/>
      </c>
      <c r="J2264" s="76"/>
      <c r="K2264" s="28" t="str">
        <f t="shared" si="35"/>
        <v/>
      </c>
    </row>
    <row r="2265" spans="1:11" ht="18.95" customHeight="1" x14ac:dyDescent="0.25">
      <c r="A2265" s="52"/>
      <c r="C2265" s="76"/>
      <c r="D2265" s="185"/>
      <c r="E2265" s="76"/>
      <c r="F2265" s="76" t="str">
        <f>IF(E2265="","",IFERROR(VLOOKUP(E2265,Cadastro!$C$9:$D$1009,2,FALSE),"PROD. NÃO ENCONTRADO"))</f>
        <v/>
      </c>
      <c r="G2265" s="94"/>
      <c r="H2265" s="69" t="str">
        <f>IFERROR(G2265*VLOOKUP(E2265,Saldo!$P$8:$U$1009,6,FALSE),"")</f>
        <v/>
      </c>
      <c r="I2265" s="104" t="str">
        <f>IFERROR(IF(D2265="","",VLOOKUP(E2265,Saldo!$P$8:$Q$1009,2,FALSE)),"")</f>
        <v/>
      </c>
      <c r="J2265" s="76"/>
      <c r="K2265" s="28" t="str">
        <f t="shared" si="35"/>
        <v/>
      </c>
    </row>
    <row r="2266" spans="1:11" ht="18.95" customHeight="1" x14ac:dyDescent="0.25">
      <c r="A2266" s="52"/>
      <c r="C2266" s="76"/>
      <c r="D2266" s="185"/>
      <c r="E2266" s="76"/>
      <c r="F2266" s="76" t="str">
        <f>IF(E2266="","",IFERROR(VLOOKUP(E2266,Cadastro!$C$9:$D$1009,2,FALSE),"PROD. NÃO ENCONTRADO"))</f>
        <v/>
      </c>
      <c r="G2266" s="94"/>
      <c r="H2266" s="69" t="str">
        <f>IFERROR(G2266*VLOOKUP(E2266,Saldo!$P$8:$U$1009,6,FALSE),"")</f>
        <v/>
      </c>
      <c r="I2266" s="104" t="str">
        <f>IFERROR(IF(D2266="","",VLOOKUP(E2266,Saldo!$P$8:$Q$1009,2,FALSE)),"")</f>
        <v/>
      </c>
      <c r="J2266" s="76"/>
      <c r="K2266" s="28" t="str">
        <f t="shared" si="35"/>
        <v/>
      </c>
    </row>
    <row r="2267" spans="1:11" ht="18.95" customHeight="1" x14ac:dyDescent="0.25">
      <c r="A2267" s="52"/>
      <c r="C2267" s="76"/>
      <c r="D2267" s="185"/>
      <c r="E2267" s="76"/>
      <c r="F2267" s="76" t="str">
        <f>IF(E2267="","",IFERROR(VLOOKUP(E2267,Cadastro!$C$9:$D$1009,2,FALSE),"PROD. NÃO ENCONTRADO"))</f>
        <v/>
      </c>
      <c r="G2267" s="94"/>
      <c r="H2267" s="69" t="str">
        <f>IFERROR(G2267*VLOOKUP(E2267,Saldo!$P$8:$U$1009,6,FALSE),"")</f>
        <v/>
      </c>
      <c r="I2267" s="104" t="str">
        <f>IFERROR(IF(D2267="","",VLOOKUP(E2267,Saldo!$P$8:$Q$1009,2,FALSE)),"")</f>
        <v/>
      </c>
      <c r="J2267" s="76"/>
      <c r="K2267" s="28" t="str">
        <f t="shared" si="35"/>
        <v/>
      </c>
    </row>
    <row r="2268" spans="1:11" ht="18.95" customHeight="1" x14ac:dyDescent="0.25">
      <c r="A2268" s="52"/>
      <c r="C2268" s="76"/>
      <c r="D2268" s="185"/>
      <c r="E2268" s="76"/>
      <c r="F2268" s="76" t="str">
        <f>IF(E2268="","",IFERROR(VLOOKUP(E2268,Cadastro!$C$9:$D$1009,2,FALSE),"PROD. NÃO ENCONTRADO"))</f>
        <v/>
      </c>
      <c r="G2268" s="94"/>
      <c r="H2268" s="69" t="str">
        <f>IFERROR(G2268*VLOOKUP(E2268,Saldo!$P$8:$U$1009,6,FALSE),"")</f>
        <v/>
      </c>
      <c r="I2268" s="104" t="str">
        <f>IFERROR(IF(D2268="","",VLOOKUP(E2268,Saldo!$P$8:$Q$1009,2,FALSE)),"")</f>
        <v/>
      </c>
      <c r="J2268" s="76"/>
      <c r="K2268" s="28" t="str">
        <f t="shared" si="35"/>
        <v/>
      </c>
    </row>
    <row r="2269" spans="1:11" ht="18.95" customHeight="1" x14ac:dyDescent="0.25">
      <c r="A2269" s="52"/>
      <c r="C2269" s="76"/>
      <c r="D2269" s="185"/>
      <c r="E2269" s="76"/>
      <c r="F2269" s="76" t="str">
        <f>IF(E2269="","",IFERROR(VLOOKUP(E2269,Cadastro!$C$9:$D$1009,2,FALSE),"PROD. NÃO ENCONTRADO"))</f>
        <v/>
      </c>
      <c r="G2269" s="94"/>
      <c r="H2269" s="69" t="str">
        <f>IFERROR(G2269*VLOOKUP(E2269,Saldo!$P$8:$U$1009,6,FALSE),"")</f>
        <v/>
      </c>
      <c r="I2269" s="104" t="str">
        <f>IFERROR(IF(D2269="","",VLOOKUP(E2269,Saldo!$P$8:$Q$1009,2,FALSE)),"")</f>
        <v/>
      </c>
      <c r="J2269" s="76"/>
      <c r="K2269" s="28" t="str">
        <f t="shared" si="35"/>
        <v/>
      </c>
    </row>
    <row r="2270" spans="1:11" ht="18.95" customHeight="1" x14ac:dyDescent="0.25">
      <c r="A2270" s="52"/>
      <c r="C2270" s="76"/>
      <c r="D2270" s="185"/>
      <c r="E2270" s="76"/>
      <c r="F2270" s="76" t="str">
        <f>IF(E2270="","",IFERROR(VLOOKUP(E2270,Cadastro!$C$9:$D$1009,2,FALSE),"PROD. NÃO ENCONTRADO"))</f>
        <v/>
      </c>
      <c r="G2270" s="94"/>
      <c r="H2270" s="69" t="str">
        <f>IFERROR(G2270*VLOOKUP(E2270,Saldo!$P$8:$U$1009,6,FALSE),"")</f>
        <v/>
      </c>
      <c r="I2270" s="104" t="str">
        <f>IFERROR(IF(D2270="","",VLOOKUP(E2270,Saldo!$P$8:$Q$1009,2,FALSE)),"")</f>
        <v/>
      </c>
      <c r="J2270" s="76"/>
      <c r="K2270" s="28" t="str">
        <f t="shared" si="35"/>
        <v/>
      </c>
    </row>
    <row r="2271" spans="1:11" ht="18.95" customHeight="1" x14ac:dyDescent="0.25">
      <c r="A2271" s="52"/>
      <c r="C2271" s="76"/>
      <c r="D2271" s="185"/>
      <c r="E2271" s="76"/>
      <c r="F2271" s="76" t="str">
        <f>IF(E2271="","",IFERROR(VLOOKUP(E2271,Cadastro!$C$9:$D$1009,2,FALSE),"PROD. NÃO ENCONTRADO"))</f>
        <v/>
      </c>
      <c r="G2271" s="94"/>
      <c r="H2271" s="69" t="str">
        <f>IFERROR(G2271*VLOOKUP(E2271,Saldo!$P$8:$U$1009,6,FALSE),"")</f>
        <v/>
      </c>
      <c r="I2271" s="104" t="str">
        <f>IFERROR(IF(D2271="","",VLOOKUP(E2271,Saldo!$P$8:$Q$1009,2,FALSE)),"")</f>
        <v/>
      </c>
      <c r="J2271" s="76"/>
      <c r="K2271" s="28" t="str">
        <f t="shared" si="35"/>
        <v/>
      </c>
    </row>
    <row r="2272" spans="1:11" ht="18.95" customHeight="1" x14ac:dyDescent="0.25">
      <c r="A2272" s="52"/>
      <c r="C2272" s="76"/>
      <c r="D2272" s="185"/>
      <c r="E2272" s="76"/>
      <c r="F2272" s="76" t="str">
        <f>IF(E2272="","",IFERROR(VLOOKUP(E2272,Cadastro!$C$9:$D$1009,2,FALSE),"PROD. NÃO ENCONTRADO"))</f>
        <v/>
      </c>
      <c r="G2272" s="94"/>
      <c r="H2272" s="69" t="str">
        <f>IFERROR(G2272*VLOOKUP(E2272,Saldo!$P$8:$U$1009,6,FALSE),"")</f>
        <v/>
      </c>
      <c r="I2272" s="104" t="str">
        <f>IFERROR(IF(D2272="","",VLOOKUP(E2272,Saldo!$P$8:$Q$1009,2,FALSE)),"")</f>
        <v/>
      </c>
      <c r="J2272" s="76"/>
      <c r="K2272" s="28" t="str">
        <f t="shared" si="35"/>
        <v/>
      </c>
    </row>
    <row r="2273" spans="1:11" ht="18.95" customHeight="1" x14ac:dyDescent="0.25">
      <c r="A2273" s="52"/>
      <c r="C2273" s="76"/>
      <c r="D2273" s="185"/>
      <c r="E2273" s="76"/>
      <c r="F2273" s="76" t="str">
        <f>IF(E2273="","",IFERROR(VLOOKUP(E2273,Cadastro!$C$9:$D$1009,2,FALSE),"PROD. NÃO ENCONTRADO"))</f>
        <v/>
      </c>
      <c r="G2273" s="94"/>
      <c r="H2273" s="69" t="str">
        <f>IFERROR(G2273*VLOOKUP(E2273,Saldo!$P$8:$U$1009,6,FALSE),"")</f>
        <v/>
      </c>
      <c r="I2273" s="104" t="str">
        <f>IFERROR(IF(D2273="","",VLOOKUP(E2273,Saldo!$P$8:$Q$1009,2,FALSE)),"")</f>
        <v/>
      </c>
      <c r="J2273" s="76"/>
      <c r="K2273" s="28" t="str">
        <f t="shared" si="35"/>
        <v/>
      </c>
    </row>
    <row r="2274" spans="1:11" ht="18.95" customHeight="1" x14ac:dyDescent="0.25">
      <c r="A2274" s="52"/>
      <c r="C2274" s="76"/>
      <c r="D2274" s="185"/>
      <c r="E2274" s="76"/>
      <c r="F2274" s="76" t="str">
        <f>IF(E2274="","",IFERROR(VLOOKUP(E2274,Cadastro!$C$9:$D$1009,2,FALSE),"PROD. NÃO ENCONTRADO"))</f>
        <v/>
      </c>
      <c r="G2274" s="94"/>
      <c r="H2274" s="69" t="str">
        <f>IFERROR(G2274*VLOOKUP(E2274,Saldo!$P$8:$U$1009,6,FALSE),"")</f>
        <v/>
      </c>
      <c r="I2274" s="104" t="str">
        <f>IFERROR(IF(D2274="","",VLOOKUP(E2274,Saldo!$P$8:$Q$1009,2,FALSE)),"")</f>
        <v/>
      </c>
      <c r="J2274" s="76"/>
      <c r="K2274" s="28" t="str">
        <f t="shared" si="35"/>
        <v/>
      </c>
    </row>
    <row r="2275" spans="1:11" ht="18.95" customHeight="1" x14ac:dyDescent="0.25">
      <c r="A2275" s="52"/>
      <c r="C2275" s="76"/>
      <c r="D2275" s="185"/>
      <c r="E2275" s="76"/>
      <c r="F2275" s="76" t="str">
        <f>IF(E2275="","",IFERROR(VLOOKUP(E2275,Cadastro!$C$9:$D$1009,2,FALSE),"PROD. NÃO ENCONTRADO"))</f>
        <v/>
      </c>
      <c r="G2275" s="94"/>
      <c r="H2275" s="69" t="str">
        <f>IFERROR(G2275*VLOOKUP(E2275,Saldo!$P$8:$U$1009,6,FALSE),"")</f>
        <v/>
      </c>
      <c r="I2275" s="104" t="str">
        <f>IFERROR(IF(D2275="","",VLOOKUP(E2275,Saldo!$P$8:$Q$1009,2,FALSE)),"")</f>
        <v/>
      </c>
      <c r="J2275" s="76"/>
      <c r="K2275" s="28" t="str">
        <f t="shared" si="35"/>
        <v/>
      </c>
    </row>
    <row r="2276" spans="1:11" ht="18.95" customHeight="1" x14ac:dyDescent="0.25">
      <c r="A2276" s="52"/>
      <c r="C2276" s="76"/>
      <c r="D2276" s="185"/>
      <c r="E2276" s="76"/>
      <c r="F2276" s="76" t="str">
        <f>IF(E2276="","",IFERROR(VLOOKUP(E2276,Cadastro!$C$9:$D$1009,2,FALSE),"PROD. NÃO ENCONTRADO"))</f>
        <v/>
      </c>
      <c r="G2276" s="94"/>
      <c r="H2276" s="69" t="str">
        <f>IFERROR(G2276*VLOOKUP(E2276,Saldo!$P$8:$U$1009,6,FALSE),"")</f>
        <v/>
      </c>
      <c r="I2276" s="104" t="str">
        <f>IFERROR(IF(D2276="","",VLOOKUP(E2276,Saldo!$P$8:$Q$1009,2,FALSE)),"")</f>
        <v/>
      </c>
      <c r="J2276" s="76"/>
      <c r="K2276" s="28" t="str">
        <f t="shared" si="35"/>
        <v/>
      </c>
    </row>
    <row r="2277" spans="1:11" ht="18.95" customHeight="1" x14ac:dyDescent="0.25">
      <c r="A2277" s="52"/>
      <c r="C2277" s="76"/>
      <c r="D2277" s="185"/>
      <c r="E2277" s="76"/>
      <c r="F2277" s="76" t="str">
        <f>IF(E2277="","",IFERROR(VLOOKUP(E2277,Cadastro!$C$9:$D$1009,2,FALSE),"PROD. NÃO ENCONTRADO"))</f>
        <v/>
      </c>
      <c r="G2277" s="94"/>
      <c r="H2277" s="69" t="str">
        <f>IFERROR(G2277*VLOOKUP(E2277,Saldo!$P$8:$U$1009,6,FALSE),"")</f>
        <v/>
      </c>
      <c r="I2277" s="104" t="str">
        <f>IFERROR(IF(D2277="","",VLOOKUP(E2277,Saldo!$P$8:$Q$1009,2,FALSE)),"")</f>
        <v/>
      </c>
      <c r="J2277" s="76"/>
      <c r="K2277" s="28" t="str">
        <f t="shared" si="35"/>
        <v/>
      </c>
    </row>
    <row r="2278" spans="1:11" ht="18.95" customHeight="1" x14ac:dyDescent="0.25">
      <c r="A2278" s="52"/>
      <c r="C2278" s="76"/>
      <c r="D2278" s="185"/>
      <c r="E2278" s="76"/>
      <c r="F2278" s="76" t="str">
        <f>IF(E2278="","",IFERROR(VLOOKUP(E2278,Cadastro!$C$9:$D$1009,2,FALSE),"PROD. NÃO ENCONTRADO"))</f>
        <v/>
      </c>
      <c r="G2278" s="94"/>
      <c r="H2278" s="69" t="str">
        <f>IFERROR(G2278*VLOOKUP(E2278,Saldo!$P$8:$U$1009,6,FALSE),"")</f>
        <v/>
      </c>
      <c r="I2278" s="104" t="str">
        <f>IFERROR(IF(D2278="","",VLOOKUP(E2278,Saldo!$P$8:$Q$1009,2,FALSE)),"")</f>
        <v/>
      </c>
      <c r="J2278" s="76"/>
      <c r="K2278" s="28" t="str">
        <f t="shared" si="35"/>
        <v/>
      </c>
    </row>
    <row r="2279" spans="1:11" ht="18.95" customHeight="1" x14ac:dyDescent="0.25">
      <c r="A2279" s="52"/>
      <c r="C2279" s="76"/>
      <c r="D2279" s="185"/>
      <c r="E2279" s="76"/>
      <c r="F2279" s="76" t="str">
        <f>IF(E2279="","",IFERROR(VLOOKUP(E2279,Cadastro!$C$9:$D$1009,2,FALSE),"PROD. NÃO ENCONTRADO"))</f>
        <v/>
      </c>
      <c r="G2279" s="94"/>
      <c r="H2279" s="69" t="str">
        <f>IFERROR(G2279*VLOOKUP(E2279,Saldo!$P$8:$U$1009,6,FALSE),"")</f>
        <v/>
      </c>
      <c r="I2279" s="104" t="str">
        <f>IFERROR(IF(D2279="","",VLOOKUP(E2279,Saldo!$P$8:$Q$1009,2,FALSE)),"")</f>
        <v/>
      </c>
      <c r="J2279" s="76"/>
      <c r="K2279" s="28" t="str">
        <f t="shared" si="35"/>
        <v/>
      </c>
    </row>
    <row r="2280" spans="1:11" ht="18.95" customHeight="1" x14ac:dyDescent="0.25">
      <c r="A2280" s="52"/>
      <c r="C2280" s="76"/>
      <c r="D2280" s="185"/>
      <c r="E2280" s="76"/>
      <c r="F2280" s="76" t="str">
        <f>IF(E2280="","",IFERROR(VLOOKUP(E2280,Cadastro!$C$9:$D$1009,2,FALSE),"PROD. NÃO ENCONTRADO"))</f>
        <v/>
      </c>
      <c r="G2280" s="94"/>
      <c r="H2280" s="69" t="str">
        <f>IFERROR(G2280*VLOOKUP(E2280,Saldo!$P$8:$U$1009,6,FALSE),"")</f>
        <v/>
      </c>
      <c r="I2280" s="104" t="str">
        <f>IFERROR(IF(D2280="","",VLOOKUP(E2280,Saldo!$P$8:$Q$1009,2,FALSE)),"")</f>
        <v/>
      </c>
      <c r="J2280" s="76"/>
      <c r="K2280" s="28" t="str">
        <f t="shared" si="35"/>
        <v/>
      </c>
    </row>
    <row r="2281" spans="1:11" ht="18.95" customHeight="1" x14ac:dyDescent="0.25">
      <c r="A2281" s="52"/>
      <c r="C2281" s="76"/>
      <c r="D2281" s="185"/>
      <c r="E2281" s="76"/>
      <c r="F2281" s="76" t="str">
        <f>IF(E2281="","",IFERROR(VLOOKUP(E2281,Cadastro!$C$9:$D$1009,2,FALSE),"PROD. NÃO ENCONTRADO"))</f>
        <v/>
      </c>
      <c r="G2281" s="94"/>
      <c r="H2281" s="69" t="str">
        <f>IFERROR(G2281*VLOOKUP(E2281,Saldo!$P$8:$U$1009,6,FALSE),"")</f>
        <v/>
      </c>
      <c r="I2281" s="104" t="str">
        <f>IFERROR(IF(D2281="","",VLOOKUP(E2281,Saldo!$P$8:$Q$1009,2,FALSE)),"")</f>
        <v/>
      </c>
      <c r="J2281" s="76"/>
      <c r="K2281" s="28" t="str">
        <f t="shared" si="35"/>
        <v/>
      </c>
    </row>
    <row r="2282" spans="1:11" ht="18.95" customHeight="1" x14ac:dyDescent="0.25">
      <c r="A2282" s="52"/>
      <c r="C2282" s="76"/>
      <c r="D2282" s="185"/>
      <c r="E2282" s="76"/>
      <c r="F2282" s="76" t="str">
        <f>IF(E2282="","",IFERROR(VLOOKUP(E2282,Cadastro!$C$9:$D$1009,2,FALSE),"PROD. NÃO ENCONTRADO"))</f>
        <v/>
      </c>
      <c r="G2282" s="94"/>
      <c r="H2282" s="69" t="str">
        <f>IFERROR(G2282*VLOOKUP(E2282,Saldo!$P$8:$U$1009,6,FALSE),"")</f>
        <v/>
      </c>
      <c r="I2282" s="104" t="str">
        <f>IFERROR(IF(D2282="","",VLOOKUP(E2282,Saldo!$P$8:$Q$1009,2,FALSE)),"")</f>
        <v/>
      </c>
      <c r="J2282" s="76"/>
      <c r="K2282" s="28" t="str">
        <f t="shared" si="35"/>
        <v/>
      </c>
    </row>
    <row r="2283" spans="1:11" ht="18.95" customHeight="1" x14ac:dyDescent="0.25">
      <c r="A2283" s="52"/>
      <c r="C2283" s="76"/>
      <c r="D2283" s="185"/>
      <c r="E2283" s="76"/>
      <c r="F2283" s="76" t="str">
        <f>IF(E2283="","",IFERROR(VLOOKUP(E2283,Cadastro!$C$9:$D$1009,2,FALSE),"PROD. NÃO ENCONTRADO"))</f>
        <v/>
      </c>
      <c r="G2283" s="94"/>
      <c r="H2283" s="69" t="str">
        <f>IFERROR(G2283*VLOOKUP(E2283,Saldo!$P$8:$U$1009,6,FALSE),"")</f>
        <v/>
      </c>
      <c r="I2283" s="104" t="str">
        <f>IFERROR(IF(D2283="","",VLOOKUP(E2283,Saldo!$P$8:$Q$1009,2,FALSE)),"")</f>
        <v/>
      </c>
      <c r="J2283" s="76"/>
      <c r="K2283" s="28" t="str">
        <f t="shared" si="35"/>
        <v/>
      </c>
    </row>
    <row r="2284" spans="1:11" ht="18.95" customHeight="1" x14ac:dyDescent="0.25">
      <c r="A2284" s="52"/>
      <c r="C2284" s="76"/>
      <c r="D2284" s="185"/>
      <c r="E2284" s="76"/>
      <c r="F2284" s="76" t="str">
        <f>IF(E2284="","",IFERROR(VLOOKUP(E2284,Cadastro!$C$9:$D$1009,2,FALSE),"PROD. NÃO ENCONTRADO"))</f>
        <v/>
      </c>
      <c r="G2284" s="94"/>
      <c r="H2284" s="69" t="str">
        <f>IFERROR(G2284*VLOOKUP(E2284,Saldo!$P$8:$U$1009,6,FALSE),"")</f>
        <v/>
      </c>
      <c r="I2284" s="104" t="str">
        <f>IFERROR(IF(D2284="","",VLOOKUP(E2284,Saldo!$P$8:$Q$1009,2,FALSE)),"")</f>
        <v/>
      </c>
      <c r="J2284" s="76"/>
      <c r="K2284" s="28" t="str">
        <f t="shared" si="35"/>
        <v/>
      </c>
    </row>
    <row r="2285" spans="1:11" ht="18.95" customHeight="1" x14ac:dyDescent="0.25">
      <c r="A2285" s="52"/>
      <c r="C2285" s="76"/>
      <c r="D2285" s="185"/>
      <c r="E2285" s="76"/>
      <c r="F2285" s="76" t="str">
        <f>IF(E2285="","",IFERROR(VLOOKUP(E2285,Cadastro!$C$9:$D$1009,2,FALSE),"PROD. NÃO ENCONTRADO"))</f>
        <v/>
      </c>
      <c r="G2285" s="94"/>
      <c r="H2285" s="69" t="str">
        <f>IFERROR(G2285*VLOOKUP(E2285,Saldo!$P$8:$U$1009,6,FALSE),"")</f>
        <v/>
      </c>
      <c r="I2285" s="104" t="str">
        <f>IFERROR(IF(D2285="","",VLOOKUP(E2285,Saldo!$P$8:$Q$1009,2,FALSE)),"")</f>
        <v/>
      </c>
      <c r="J2285" s="76"/>
      <c r="K2285" s="28" t="str">
        <f t="shared" si="35"/>
        <v/>
      </c>
    </row>
    <row r="2286" spans="1:11" ht="18.95" customHeight="1" x14ac:dyDescent="0.25">
      <c r="A2286" s="52"/>
      <c r="C2286" s="76"/>
      <c r="D2286" s="185"/>
      <c r="E2286" s="76"/>
      <c r="F2286" s="76" t="str">
        <f>IF(E2286="","",IFERROR(VLOOKUP(E2286,Cadastro!$C$9:$D$1009,2,FALSE),"PROD. NÃO ENCONTRADO"))</f>
        <v/>
      </c>
      <c r="G2286" s="94"/>
      <c r="H2286" s="69" t="str">
        <f>IFERROR(G2286*VLOOKUP(E2286,Saldo!$P$8:$U$1009,6,FALSE),"")</f>
        <v/>
      </c>
      <c r="I2286" s="104" t="str">
        <f>IFERROR(IF(D2286="","",VLOOKUP(E2286,Saldo!$P$8:$Q$1009,2,FALSE)),"")</f>
        <v/>
      </c>
      <c r="J2286" s="76"/>
      <c r="K2286" s="28" t="str">
        <f t="shared" si="35"/>
        <v/>
      </c>
    </row>
    <row r="2287" spans="1:11" ht="18.95" customHeight="1" x14ac:dyDescent="0.25">
      <c r="A2287" s="52"/>
      <c r="C2287" s="76"/>
      <c r="D2287" s="185"/>
      <c r="E2287" s="76"/>
      <c r="F2287" s="76" t="str">
        <f>IF(E2287="","",IFERROR(VLOOKUP(E2287,Cadastro!$C$9:$D$1009,2,FALSE),"PROD. NÃO ENCONTRADO"))</f>
        <v/>
      </c>
      <c r="G2287" s="94"/>
      <c r="H2287" s="69" t="str">
        <f>IFERROR(G2287*VLOOKUP(E2287,Saldo!$P$8:$U$1009,6,FALSE),"")</f>
        <v/>
      </c>
      <c r="I2287" s="104" t="str">
        <f>IFERROR(IF(D2287="","",VLOOKUP(E2287,Saldo!$P$8:$Q$1009,2,FALSE)),"")</f>
        <v/>
      </c>
      <c r="J2287" s="76"/>
      <c r="K2287" s="28" t="str">
        <f t="shared" si="35"/>
        <v/>
      </c>
    </row>
    <row r="2288" spans="1:11" ht="18.95" customHeight="1" x14ac:dyDescent="0.25">
      <c r="A2288" s="52"/>
      <c r="C2288" s="76"/>
      <c r="D2288" s="185"/>
      <c r="E2288" s="76"/>
      <c r="F2288" s="76" t="str">
        <f>IF(E2288="","",IFERROR(VLOOKUP(E2288,Cadastro!$C$9:$D$1009,2,FALSE),"PROD. NÃO ENCONTRADO"))</f>
        <v/>
      </c>
      <c r="G2288" s="94"/>
      <c r="H2288" s="69" t="str">
        <f>IFERROR(G2288*VLOOKUP(E2288,Saldo!$P$8:$U$1009,6,FALSE),"")</f>
        <v/>
      </c>
      <c r="I2288" s="104" t="str">
        <f>IFERROR(IF(D2288="","",VLOOKUP(E2288,Saldo!$P$8:$Q$1009,2,FALSE)),"")</f>
        <v/>
      </c>
      <c r="J2288" s="76"/>
      <c r="K2288" s="28" t="str">
        <f t="shared" si="35"/>
        <v/>
      </c>
    </row>
    <row r="2289" spans="1:11" ht="18.95" customHeight="1" x14ac:dyDescent="0.25">
      <c r="A2289" s="52"/>
      <c r="C2289" s="76"/>
      <c r="D2289" s="185"/>
      <c r="E2289" s="76"/>
      <c r="F2289" s="76" t="str">
        <f>IF(E2289="","",IFERROR(VLOOKUP(E2289,Cadastro!$C$9:$D$1009,2,FALSE),"PROD. NÃO ENCONTRADO"))</f>
        <v/>
      </c>
      <c r="G2289" s="94"/>
      <c r="H2289" s="69" t="str">
        <f>IFERROR(G2289*VLOOKUP(E2289,Saldo!$P$8:$U$1009,6,FALSE),"")</f>
        <v/>
      </c>
      <c r="I2289" s="104" t="str">
        <f>IFERROR(IF(D2289="","",VLOOKUP(E2289,Saldo!$P$8:$Q$1009,2,FALSE)),"")</f>
        <v/>
      </c>
      <c r="J2289" s="76"/>
      <c r="K2289" s="28" t="str">
        <f t="shared" si="35"/>
        <v/>
      </c>
    </row>
    <row r="2290" spans="1:11" ht="18.95" customHeight="1" x14ac:dyDescent="0.25">
      <c r="A2290" s="52"/>
      <c r="C2290" s="76"/>
      <c r="D2290" s="185"/>
      <c r="E2290" s="76"/>
      <c r="F2290" s="76" t="str">
        <f>IF(E2290="","",IFERROR(VLOOKUP(E2290,Cadastro!$C$9:$D$1009,2,FALSE),"PROD. NÃO ENCONTRADO"))</f>
        <v/>
      </c>
      <c r="G2290" s="94"/>
      <c r="H2290" s="69" t="str">
        <f>IFERROR(G2290*VLOOKUP(E2290,Saldo!$P$8:$U$1009,6,FALSE),"")</f>
        <v/>
      </c>
      <c r="I2290" s="104" t="str">
        <f>IFERROR(IF(D2290="","",VLOOKUP(E2290,Saldo!$P$8:$Q$1009,2,FALSE)),"")</f>
        <v/>
      </c>
      <c r="J2290" s="76"/>
      <c r="K2290" s="28" t="str">
        <f t="shared" si="35"/>
        <v/>
      </c>
    </row>
    <row r="2291" spans="1:11" ht="18.95" customHeight="1" x14ac:dyDescent="0.25">
      <c r="A2291" s="52"/>
      <c r="C2291" s="76"/>
      <c r="D2291" s="185"/>
      <c r="E2291" s="76"/>
      <c r="F2291" s="76" t="str">
        <f>IF(E2291="","",IFERROR(VLOOKUP(E2291,Cadastro!$C$9:$D$1009,2,FALSE),"PROD. NÃO ENCONTRADO"))</f>
        <v/>
      </c>
      <c r="G2291" s="94"/>
      <c r="H2291" s="69" t="str">
        <f>IFERROR(G2291*VLOOKUP(E2291,Saldo!$P$8:$U$1009,6,FALSE),"")</f>
        <v/>
      </c>
      <c r="I2291" s="104" t="str">
        <f>IFERROR(IF(D2291="","",VLOOKUP(E2291,Saldo!$P$8:$Q$1009,2,FALSE)),"")</f>
        <v/>
      </c>
      <c r="J2291" s="76"/>
      <c r="K2291" s="28" t="str">
        <f t="shared" si="35"/>
        <v/>
      </c>
    </row>
    <row r="2292" spans="1:11" ht="18.95" customHeight="1" x14ac:dyDescent="0.25">
      <c r="A2292" s="52"/>
      <c r="C2292" s="76"/>
      <c r="D2292" s="185"/>
      <c r="E2292" s="76"/>
      <c r="F2292" s="76" t="str">
        <f>IF(E2292="","",IFERROR(VLOOKUP(E2292,Cadastro!$C$9:$D$1009,2,FALSE),"PROD. NÃO ENCONTRADO"))</f>
        <v/>
      </c>
      <c r="G2292" s="94"/>
      <c r="H2292" s="69" t="str">
        <f>IFERROR(G2292*VLOOKUP(E2292,Saldo!$P$8:$U$1009,6,FALSE),"")</f>
        <v/>
      </c>
      <c r="I2292" s="104" t="str">
        <f>IFERROR(IF(D2292="","",VLOOKUP(E2292,Saldo!$P$8:$Q$1009,2,FALSE)),"")</f>
        <v/>
      </c>
      <c r="J2292" s="76"/>
      <c r="K2292" s="28" t="str">
        <f t="shared" si="35"/>
        <v/>
      </c>
    </row>
    <row r="2293" spans="1:11" ht="18.95" customHeight="1" x14ac:dyDescent="0.25">
      <c r="A2293" s="52"/>
      <c r="C2293" s="76"/>
      <c r="D2293" s="185"/>
      <c r="E2293" s="76"/>
      <c r="F2293" s="76" t="str">
        <f>IF(E2293="","",IFERROR(VLOOKUP(E2293,Cadastro!$C$9:$D$1009,2,FALSE),"PROD. NÃO ENCONTRADO"))</f>
        <v/>
      </c>
      <c r="G2293" s="94"/>
      <c r="H2293" s="69" t="str">
        <f>IFERROR(G2293*VLOOKUP(E2293,Saldo!$P$8:$U$1009,6,FALSE),"")</f>
        <v/>
      </c>
      <c r="I2293" s="104" t="str">
        <f>IFERROR(IF(D2293="","",VLOOKUP(E2293,Saldo!$P$8:$Q$1009,2,FALSE)),"")</f>
        <v/>
      </c>
      <c r="J2293" s="76"/>
      <c r="K2293" s="28" t="str">
        <f t="shared" si="35"/>
        <v/>
      </c>
    </row>
    <row r="2294" spans="1:11" ht="18.95" customHeight="1" x14ac:dyDescent="0.25">
      <c r="A2294" s="52"/>
      <c r="C2294" s="76"/>
      <c r="D2294" s="185"/>
      <c r="E2294" s="76"/>
      <c r="F2294" s="76" t="str">
        <f>IF(E2294="","",IFERROR(VLOOKUP(E2294,Cadastro!$C$9:$D$1009,2,FALSE),"PROD. NÃO ENCONTRADO"))</f>
        <v/>
      </c>
      <c r="G2294" s="94"/>
      <c r="H2294" s="69" t="str">
        <f>IFERROR(G2294*VLOOKUP(E2294,Saldo!$P$8:$U$1009,6,FALSE),"")</f>
        <v/>
      </c>
      <c r="I2294" s="104" t="str">
        <f>IFERROR(IF(D2294="","",VLOOKUP(E2294,Saldo!$P$8:$Q$1009,2,FALSE)),"")</f>
        <v/>
      </c>
      <c r="J2294" s="76"/>
      <c r="K2294" s="28" t="str">
        <f t="shared" si="35"/>
        <v/>
      </c>
    </row>
    <row r="2295" spans="1:11" ht="18.95" customHeight="1" x14ac:dyDescent="0.25">
      <c r="A2295" s="52"/>
      <c r="C2295" s="76"/>
      <c r="D2295" s="185"/>
      <c r="E2295" s="76"/>
      <c r="F2295" s="76" t="str">
        <f>IF(E2295="","",IFERROR(VLOOKUP(E2295,Cadastro!$C$9:$D$1009,2,FALSE),"PROD. NÃO ENCONTRADO"))</f>
        <v/>
      </c>
      <c r="G2295" s="94"/>
      <c r="H2295" s="69" t="str">
        <f>IFERROR(G2295*VLOOKUP(E2295,Saldo!$P$8:$U$1009,6,FALSE),"")</f>
        <v/>
      </c>
      <c r="I2295" s="104" t="str">
        <f>IFERROR(IF(D2295="","",VLOOKUP(E2295,Saldo!$P$8:$Q$1009,2,FALSE)),"")</f>
        <v/>
      </c>
      <c r="J2295" s="76"/>
      <c r="K2295" s="28" t="str">
        <f t="shared" si="35"/>
        <v/>
      </c>
    </row>
    <row r="2296" spans="1:11" ht="18.95" customHeight="1" x14ac:dyDescent="0.25">
      <c r="A2296" s="52"/>
      <c r="C2296" s="76"/>
      <c r="D2296" s="185"/>
      <c r="E2296" s="76"/>
      <c r="F2296" s="76" t="str">
        <f>IF(E2296="","",IFERROR(VLOOKUP(E2296,Cadastro!$C$9:$D$1009,2,FALSE),"PROD. NÃO ENCONTRADO"))</f>
        <v/>
      </c>
      <c r="G2296" s="94"/>
      <c r="H2296" s="69" t="str">
        <f>IFERROR(G2296*VLOOKUP(E2296,Saldo!$P$8:$U$1009,6,FALSE),"")</f>
        <v/>
      </c>
      <c r="I2296" s="104" t="str">
        <f>IFERROR(IF(D2296="","",VLOOKUP(E2296,Saldo!$P$8:$Q$1009,2,FALSE)),"")</f>
        <v/>
      </c>
      <c r="J2296" s="76"/>
      <c r="K2296" s="28" t="str">
        <f t="shared" si="35"/>
        <v/>
      </c>
    </row>
    <row r="2297" spans="1:11" ht="18.95" customHeight="1" x14ac:dyDescent="0.25">
      <c r="A2297" s="52"/>
      <c r="C2297" s="76"/>
      <c r="D2297" s="185"/>
      <c r="E2297" s="76"/>
      <c r="F2297" s="76" t="str">
        <f>IF(E2297="","",IFERROR(VLOOKUP(E2297,Cadastro!$C$9:$D$1009,2,FALSE),"PROD. NÃO ENCONTRADO"))</f>
        <v/>
      </c>
      <c r="G2297" s="94"/>
      <c r="H2297" s="69" t="str">
        <f>IFERROR(G2297*VLOOKUP(E2297,Saldo!$P$8:$U$1009,6,FALSE),"")</f>
        <v/>
      </c>
      <c r="I2297" s="104" t="str">
        <f>IFERROR(IF(D2297="","",VLOOKUP(E2297,Saldo!$P$8:$Q$1009,2,FALSE)),"")</f>
        <v/>
      </c>
      <c r="J2297" s="76"/>
      <c r="K2297" s="28" t="str">
        <f t="shared" si="35"/>
        <v/>
      </c>
    </row>
    <row r="2298" spans="1:11" ht="18.95" customHeight="1" x14ac:dyDescent="0.25">
      <c r="A2298" s="52"/>
      <c r="C2298" s="76"/>
      <c r="D2298" s="185"/>
      <c r="E2298" s="76"/>
      <c r="F2298" s="76" t="str">
        <f>IF(E2298="","",IFERROR(VLOOKUP(E2298,Cadastro!$C$9:$D$1009,2,FALSE),"PROD. NÃO ENCONTRADO"))</f>
        <v/>
      </c>
      <c r="G2298" s="94"/>
      <c r="H2298" s="69" t="str">
        <f>IFERROR(G2298*VLOOKUP(E2298,Saldo!$P$8:$U$1009,6,FALSE),"")</f>
        <v/>
      </c>
      <c r="I2298" s="104" t="str">
        <f>IFERROR(IF(D2298="","",VLOOKUP(E2298,Saldo!$P$8:$Q$1009,2,FALSE)),"")</f>
        <v/>
      </c>
      <c r="J2298" s="76"/>
      <c r="K2298" s="28" t="str">
        <f t="shared" si="35"/>
        <v/>
      </c>
    </row>
    <row r="2299" spans="1:11" ht="18.95" customHeight="1" x14ac:dyDescent="0.25">
      <c r="A2299" s="52"/>
      <c r="C2299" s="76"/>
      <c r="D2299" s="185"/>
      <c r="E2299" s="76"/>
      <c r="F2299" s="76" t="str">
        <f>IF(E2299="","",IFERROR(VLOOKUP(E2299,Cadastro!$C$9:$D$1009,2,FALSE),"PROD. NÃO ENCONTRADO"))</f>
        <v/>
      </c>
      <c r="G2299" s="94"/>
      <c r="H2299" s="69" t="str">
        <f>IFERROR(G2299*VLOOKUP(E2299,Saldo!$P$8:$U$1009,6,FALSE),"")</f>
        <v/>
      </c>
      <c r="I2299" s="104" t="str">
        <f>IFERROR(IF(D2299="","",VLOOKUP(E2299,Saldo!$P$8:$Q$1009,2,FALSE)),"")</f>
        <v/>
      </c>
      <c r="J2299" s="76"/>
      <c r="K2299" s="28" t="str">
        <f t="shared" si="35"/>
        <v/>
      </c>
    </row>
    <row r="2300" spans="1:11" ht="18.95" customHeight="1" x14ac:dyDescent="0.25">
      <c r="A2300" s="52"/>
      <c r="C2300" s="76"/>
      <c r="D2300" s="185"/>
      <c r="E2300" s="76"/>
      <c r="F2300" s="76" t="str">
        <f>IF(E2300="","",IFERROR(VLOOKUP(E2300,Cadastro!$C$9:$D$1009,2,FALSE),"PROD. NÃO ENCONTRADO"))</f>
        <v/>
      </c>
      <c r="G2300" s="94"/>
      <c r="H2300" s="69" t="str">
        <f>IFERROR(G2300*VLOOKUP(E2300,Saldo!$P$8:$U$1009,6,FALSE),"")</f>
        <v/>
      </c>
      <c r="I2300" s="104" t="str">
        <f>IFERROR(IF(D2300="","",VLOOKUP(E2300,Saldo!$P$8:$Q$1009,2,FALSE)),"")</f>
        <v/>
      </c>
      <c r="J2300" s="76"/>
      <c r="K2300" s="28" t="str">
        <f t="shared" si="35"/>
        <v/>
      </c>
    </row>
    <row r="2301" spans="1:11" ht="18.95" customHeight="1" x14ac:dyDescent="0.25">
      <c r="A2301" s="52"/>
      <c r="C2301" s="76"/>
      <c r="D2301" s="185"/>
      <c r="E2301" s="76"/>
      <c r="F2301" s="76" t="str">
        <f>IF(E2301="","",IFERROR(VLOOKUP(E2301,Cadastro!$C$9:$D$1009,2,FALSE),"PROD. NÃO ENCONTRADO"))</f>
        <v/>
      </c>
      <c r="G2301" s="94"/>
      <c r="H2301" s="69" t="str">
        <f>IFERROR(G2301*VLOOKUP(E2301,Saldo!$P$8:$U$1009,6,FALSE),"")</f>
        <v/>
      </c>
      <c r="I2301" s="104" t="str">
        <f>IFERROR(IF(D2301="","",VLOOKUP(E2301,Saldo!$P$8:$Q$1009,2,FALSE)),"")</f>
        <v/>
      </c>
      <c r="J2301" s="76"/>
      <c r="K2301" s="28" t="str">
        <f t="shared" si="35"/>
        <v/>
      </c>
    </row>
    <row r="2302" spans="1:11" ht="18.95" customHeight="1" x14ac:dyDescent="0.25">
      <c r="A2302" s="52"/>
      <c r="C2302" s="76"/>
      <c r="D2302" s="185"/>
      <c r="E2302" s="76"/>
      <c r="F2302" s="76" t="str">
        <f>IF(E2302="","",IFERROR(VLOOKUP(E2302,Cadastro!$C$9:$D$1009,2,FALSE),"PROD. NÃO ENCONTRADO"))</f>
        <v/>
      </c>
      <c r="G2302" s="94"/>
      <c r="H2302" s="69" t="str">
        <f>IFERROR(G2302*VLOOKUP(E2302,Saldo!$P$8:$U$1009,6,FALSE),"")</f>
        <v/>
      </c>
      <c r="I2302" s="104" t="str">
        <f>IFERROR(IF(D2302="","",VLOOKUP(E2302,Saldo!$P$8:$Q$1009,2,FALSE)),"")</f>
        <v/>
      </c>
      <c r="J2302" s="76"/>
      <c r="K2302" s="28" t="str">
        <f t="shared" si="35"/>
        <v/>
      </c>
    </row>
    <row r="2303" spans="1:11" ht="18.95" customHeight="1" x14ac:dyDescent="0.25">
      <c r="A2303" s="52"/>
      <c r="C2303" s="76"/>
      <c r="D2303" s="185"/>
      <c r="E2303" s="76"/>
      <c r="F2303" s="76" t="str">
        <f>IF(E2303="","",IFERROR(VLOOKUP(E2303,Cadastro!$C$9:$D$1009,2,FALSE),"PROD. NÃO ENCONTRADO"))</f>
        <v/>
      </c>
      <c r="G2303" s="94"/>
      <c r="H2303" s="69" t="str">
        <f>IFERROR(G2303*VLOOKUP(E2303,Saldo!$P$8:$U$1009,6,FALSE),"")</f>
        <v/>
      </c>
      <c r="I2303" s="104" t="str">
        <f>IFERROR(IF(D2303="","",VLOOKUP(E2303,Saldo!$P$8:$Q$1009,2,FALSE)),"")</f>
        <v/>
      </c>
      <c r="J2303" s="76"/>
      <c r="K2303" s="28" t="str">
        <f t="shared" si="35"/>
        <v/>
      </c>
    </row>
    <row r="2304" spans="1:11" ht="18.95" customHeight="1" x14ac:dyDescent="0.25">
      <c r="A2304" s="52"/>
      <c r="C2304" s="76"/>
      <c r="D2304" s="185"/>
      <c r="E2304" s="76"/>
      <c r="F2304" s="76" t="str">
        <f>IF(E2304="","",IFERROR(VLOOKUP(E2304,Cadastro!$C$9:$D$1009,2,FALSE),"PROD. NÃO ENCONTRADO"))</f>
        <v/>
      </c>
      <c r="G2304" s="94"/>
      <c r="H2304" s="69" t="str">
        <f>IFERROR(G2304*VLOOKUP(E2304,Saldo!$P$8:$U$1009,6,FALSE),"")</f>
        <v/>
      </c>
      <c r="I2304" s="104" t="str">
        <f>IFERROR(IF(D2304="","",VLOOKUP(E2304,Saldo!$P$8:$Q$1009,2,FALSE)),"")</f>
        <v/>
      </c>
      <c r="J2304" s="76"/>
      <c r="K2304" s="28" t="str">
        <f t="shared" si="35"/>
        <v/>
      </c>
    </row>
    <row r="2305" spans="1:11" ht="18.95" customHeight="1" x14ac:dyDescent="0.25">
      <c r="A2305" s="52"/>
      <c r="C2305" s="76"/>
      <c r="D2305" s="185"/>
      <c r="E2305" s="76"/>
      <c r="F2305" s="76" t="str">
        <f>IF(E2305="","",IFERROR(VLOOKUP(E2305,Cadastro!$C$9:$D$1009,2,FALSE),"PROD. NÃO ENCONTRADO"))</f>
        <v/>
      </c>
      <c r="G2305" s="94"/>
      <c r="H2305" s="69" t="str">
        <f>IFERROR(G2305*VLOOKUP(E2305,Saldo!$P$8:$U$1009,6,FALSE),"")</f>
        <v/>
      </c>
      <c r="I2305" s="104" t="str">
        <f>IFERROR(IF(D2305="","",VLOOKUP(E2305,Saldo!$P$8:$Q$1009,2,FALSE)),"")</f>
        <v/>
      </c>
      <c r="J2305" s="76"/>
      <c r="K2305" s="28" t="str">
        <f t="shared" si="35"/>
        <v/>
      </c>
    </row>
    <row r="2306" spans="1:11" ht="18.95" customHeight="1" x14ac:dyDescent="0.25">
      <c r="A2306" s="52"/>
      <c r="C2306" s="76"/>
      <c r="D2306" s="185"/>
      <c r="E2306" s="76"/>
      <c r="F2306" s="76" t="str">
        <f>IF(E2306="","",IFERROR(VLOOKUP(E2306,Cadastro!$C$9:$D$1009,2,FALSE),"PROD. NÃO ENCONTRADO"))</f>
        <v/>
      </c>
      <c r="G2306" s="94"/>
      <c r="H2306" s="69" t="str">
        <f>IFERROR(G2306*VLOOKUP(E2306,Saldo!$P$8:$U$1009,6,FALSE),"")</f>
        <v/>
      </c>
      <c r="I2306" s="104" t="str">
        <f>IFERROR(IF(D2306="","",VLOOKUP(E2306,Saldo!$P$8:$Q$1009,2,FALSE)),"")</f>
        <v/>
      </c>
      <c r="J2306" s="76"/>
      <c r="K2306" s="28" t="str">
        <f t="shared" si="35"/>
        <v/>
      </c>
    </row>
    <row r="2307" spans="1:11" ht="18.95" customHeight="1" x14ac:dyDescent="0.25">
      <c r="A2307" s="52"/>
      <c r="C2307" s="76"/>
      <c r="D2307" s="185"/>
      <c r="E2307" s="76"/>
      <c r="F2307" s="76" t="str">
        <f>IF(E2307="","",IFERROR(VLOOKUP(E2307,Cadastro!$C$9:$D$1009,2,FALSE),"PROD. NÃO ENCONTRADO"))</f>
        <v/>
      </c>
      <c r="G2307" s="94"/>
      <c r="H2307" s="69" t="str">
        <f>IFERROR(G2307*VLOOKUP(E2307,Saldo!$P$8:$U$1009,6,FALSE),"")</f>
        <v/>
      </c>
      <c r="I2307" s="104" t="str">
        <f>IFERROR(IF(D2307="","",VLOOKUP(E2307,Saldo!$P$8:$Q$1009,2,FALSE)),"")</f>
        <v/>
      </c>
      <c r="J2307" s="76"/>
      <c r="K2307" s="28" t="str">
        <f t="shared" si="35"/>
        <v/>
      </c>
    </row>
    <row r="2308" spans="1:11" ht="18.95" customHeight="1" x14ac:dyDescent="0.25">
      <c r="A2308" s="52"/>
      <c r="C2308" s="76"/>
      <c r="D2308" s="185"/>
      <c r="E2308" s="76"/>
      <c r="F2308" s="76" t="str">
        <f>IF(E2308="","",IFERROR(VLOOKUP(E2308,Cadastro!$C$9:$D$1009,2,FALSE),"PROD. NÃO ENCONTRADO"))</f>
        <v/>
      </c>
      <c r="G2308" s="94"/>
      <c r="H2308" s="69" t="str">
        <f>IFERROR(G2308*VLOOKUP(E2308,Saldo!$P$8:$U$1009,6,FALSE),"")</f>
        <v/>
      </c>
      <c r="I2308" s="104" t="str">
        <f>IFERROR(IF(D2308="","",VLOOKUP(E2308,Saldo!$P$8:$Q$1009,2,FALSE)),"")</f>
        <v/>
      </c>
      <c r="J2308" s="76"/>
      <c r="K2308" s="28" t="str">
        <f t="shared" si="35"/>
        <v/>
      </c>
    </row>
    <row r="2309" spans="1:11" ht="18.95" customHeight="1" x14ac:dyDescent="0.25">
      <c r="A2309" s="52"/>
      <c r="C2309" s="76"/>
      <c r="D2309" s="185"/>
      <c r="E2309" s="76"/>
      <c r="F2309" s="76" t="str">
        <f>IF(E2309="","",IFERROR(VLOOKUP(E2309,Cadastro!$C$9:$D$1009,2,FALSE),"PROD. NÃO ENCONTRADO"))</f>
        <v/>
      </c>
      <c r="G2309" s="94"/>
      <c r="H2309" s="69" t="str">
        <f>IFERROR(G2309*VLOOKUP(E2309,Saldo!$P$8:$U$1009,6,FALSE),"")</f>
        <v/>
      </c>
      <c r="I2309" s="104" t="str">
        <f>IFERROR(IF(D2309="","",VLOOKUP(E2309,Saldo!$P$8:$Q$1009,2,FALSE)),"")</f>
        <v/>
      </c>
      <c r="J2309" s="76"/>
      <c r="K2309" s="28" t="str">
        <f t="shared" si="35"/>
        <v/>
      </c>
    </row>
    <row r="2310" spans="1:11" ht="18.95" customHeight="1" x14ac:dyDescent="0.25">
      <c r="A2310" s="52"/>
      <c r="C2310" s="76"/>
      <c r="D2310" s="185"/>
      <c r="E2310" s="76"/>
      <c r="F2310" s="76" t="str">
        <f>IF(E2310="","",IFERROR(VLOOKUP(E2310,Cadastro!$C$9:$D$1009,2,FALSE),"PROD. NÃO ENCONTRADO"))</f>
        <v/>
      </c>
      <c r="G2310" s="94"/>
      <c r="H2310" s="69" t="str">
        <f>IFERROR(G2310*VLOOKUP(E2310,Saldo!$P$8:$U$1009,6,FALSE),"")</f>
        <v/>
      </c>
      <c r="I2310" s="104" t="str">
        <f>IFERROR(IF(D2310="","",VLOOKUP(E2310,Saldo!$P$8:$Q$1009,2,FALSE)),"")</f>
        <v/>
      </c>
      <c r="J2310" s="76"/>
      <c r="K2310" s="28" t="str">
        <f t="shared" si="35"/>
        <v/>
      </c>
    </row>
    <row r="2311" spans="1:11" ht="18.95" customHeight="1" x14ac:dyDescent="0.25">
      <c r="A2311" s="52"/>
      <c r="C2311" s="76"/>
      <c r="D2311" s="185"/>
      <c r="E2311" s="76"/>
      <c r="F2311" s="76" t="str">
        <f>IF(E2311="","",IFERROR(VLOOKUP(E2311,Cadastro!$C$9:$D$1009,2,FALSE),"PROD. NÃO ENCONTRADO"))</f>
        <v/>
      </c>
      <c r="G2311" s="94"/>
      <c r="H2311" s="69" t="str">
        <f>IFERROR(G2311*VLOOKUP(E2311,Saldo!$P$8:$U$1009,6,FALSE),"")</f>
        <v/>
      </c>
      <c r="I2311" s="104" t="str">
        <f>IFERROR(IF(D2311="","",VLOOKUP(E2311,Saldo!$P$8:$Q$1009,2,FALSE)),"")</f>
        <v/>
      </c>
      <c r="J2311" s="76"/>
      <c r="K2311" s="28" t="str">
        <f t="shared" si="35"/>
        <v/>
      </c>
    </row>
    <row r="2312" spans="1:11" ht="18.95" customHeight="1" x14ac:dyDescent="0.25">
      <c r="A2312" s="52"/>
      <c r="C2312" s="76"/>
      <c r="D2312" s="185"/>
      <c r="E2312" s="76"/>
      <c r="F2312" s="76" t="str">
        <f>IF(E2312="","",IFERROR(VLOOKUP(E2312,Cadastro!$C$9:$D$1009,2,FALSE),"PROD. NÃO ENCONTRADO"))</f>
        <v/>
      </c>
      <c r="G2312" s="94"/>
      <c r="H2312" s="69" t="str">
        <f>IFERROR(G2312*VLOOKUP(E2312,Saldo!$P$8:$U$1009,6,FALSE),"")</f>
        <v/>
      </c>
      <c r="I2312" s="104" t="str">
        <f>IFERROR(IF(D2312="","",VLOOKUP(E2312,Saldo!$P$8:$Q$1009,2,FALSE)),"")</f>
        <v/>
      </c>
      <c r="J2312" s="76"/>
      <c r="K2312" s="28" t="str">
        <f t="shared" si="35"/>
        <v/>
      </c>
    </row>
    <row r="2313" spans="1:11" ht="18.95" customHeight="1" x14ac:dyDescent="0.25">
      <c r="A2313" s="52"/>
      <c r="C2313" s="76"/>
      <c r="D2313" s="185"/>
      <c r="E2313" s="76"/>
      <c r="F2313" s="76" t="str">
        <f>IF(E2313="","",IFERROR(VLOOKUP(E2313,Cadastro!$C$9:$D$1009,2,FALSE),"PROD. NÃO ENCONTRADO"))</f>
        <v/>
      </c>
      <c r="G2313" s="94"/>
      <c r="H2313" s="69" t="str">
        <f>IFERROR(G2313*VLOOKUP(E2313,Saldo!$P$8:$U$1009,6,FALSE),"")</f>
        <v/>
      </c>
      <c r="I2313" s="104" t="str">
        <f>IFERROR(IF(D2313="","",VLOOKUP(E2313,Saldo!$P$8:$Q$1009,2,FALSE)),"")</f>
        <v/>
      </c>
      <c r="J2313" s="76"/>
      <c r="K2313" s="28" t="str">
        <f t="shared" si="35"/>
        <v/>
      </c>
    </row>
    <row r="2314" spans="1:11" ht="18.95" customHeight="1" x14ac:dyDescent="0.25">
      <c r="A2314" s="52"/>
      <c r="C2314" s="76"/>
      <c r="D2314" s="185"/>
      <c r="E2314" s="76"/>
      <c r="F2314" s="76" t="str">
        <f>IF(E2314="","",IFERROR(VLOOKUP(E2314,Cadastro!$C$9:$D$1009,2,FALSE),"PROD. NÃO ENCONTRADO"))</f>
        <v/>
      </c>
      <c r="G2314" s="94"/>
      <c r="H2314" s="69" t="str">
        <f>IFERROR(G2314*VLOOKUP(E2314,Saldo!$P$8:$U$1009,6,FALSE),"")</f>
        <v/>
      </c>
      <c r="I2314" s="104" t="str">
        <f>IFERROR(IF(D2314="","",VLOOKUP(E2314,Saldo!$P$8:$Q$1009,2,FALSE)),"")</f>
        <v/>
      </c>
      <c r="J2314" s="76"/>
      <c r="K2314" s="28" t="str">
        <f t="shared" ref="K2314:K2377" si="36">IF(D2314="","",MONTH(D2314))</f>
        <v/>
      </c>
    </row>
    <row r="2315" spans="1:11" ht="18.95" customHeight="1" x14ac:dyDescent="0.25">
      <c r="A2315" s="52"/>
      <c r="C2315" s="76"/>
      <c r="D2315" s="185"/>
      <c r="E2315" s="76"/>
      <c r="F2315" s="76" t="str">
        <f>IF(E2315="","",IFERROR(VLOOKUP(E2315,Cadastro!$C$9:$D$1009,2,FALSE),"PROD. NÃO ENCONTRADO"))</f>
        <v/>
      </c>
      <c r="G2315" s="94"/>
      <c r="H2315" s="69" t="str">
        <f>IFERROR(G2315*VLOOKUP(E2315,Saldo!$P$8:$U$1009,6,FALSE),"")</f>
        <v/>
      </c>
      <c r="I2315" s="104" t="str">
        <f>IFERROR(IF(D2315="","",VLOOKUP(E2315,Saldo!$P$8:$Q$1009,2,FALSE)),"")</f>
        <v/>
      </c>
      <c r="J2315" s="76"/>
      <c r="K2315" s="28" t="str">
        <f t="shared" si="36"/>
        <v/>
      </c>
    </row>
    <row r="2316" spans="1:11" ht="18.95" customHeight="1" x14ac:dyDescent="0.25">
      <c r="A2316" s="52"/>
      <c r="C2316" s="76"/>
      <c r="D2316" s="185"/>
      <c r="E2316" s="76"/>
      <c r="F2316" s="76" t="str">
        <f>IF(E2316="","",IFERROR(VLOOKUP(E2316,Cadastro!$C$9:$D$1009,2,FALSE),"PROD. NÃO ENCONTRADO"))</f>
        <v/>
      </c>
      <c r="G2316" s="94"/>
      <c r="H2316" s="69" t="str">
        <f>IFERROR(G2316*VLOOKUP(E2316,Saldo!$P$8:$U$1009,6,FALSE),"")</f>
        <v/>
      </c>
      <c r="I2316" s="104" t="str">
        <f>IFERROR(IF(D2316="","",VLOOKUP(E2316,Saldo!$P$8:$Q$1009,2,FALSE)),"")</f>
        <v/>
      </c>
      <c r="J2316" s="76"/>
      <c r="K2316" s="28" t="str">
        <f t="shared" si="36"/>
        <v/>
      </c>
    </row>
    <row r="2317" spans="1:11" ht="18.95" customHeight="1" x14ac:dyDescent="0.25">
      <c r="A2317" s="52"/>
      <c r="C2317" s="76"/>
      <c r="D2317" s="185"/>
      <c r="E2317" s="76"/>
      <c r="F2317" s="76" t="str">
        <f>IF(E2317="","",IFERROR(VLOOKUP(E2317,Cadastro!$C$9:$D$1009,2,FALSE),"PROD. NÃO ENCONTRADO"))</f>
        <v/>
      </c>
      <c r="G2317" s="94"/>
      <c r="H2317" s="69" t="str">
        <f>IFERROR(G2317*VLOOKUP(E2317,Saldo!$P$8:$U$1009,6,FALSE),"")</f>
        <v/>
      </c>
      <c r="I2317" s="104" t="str">
        <f>IFERROR(IF(D2317="","",VLOOKUP(E2317,Saldo!$P$8:$Q$1009,2,FALSE)),"")</f>
        <v/>
      </c>
      <c r="J2317" s="76"/>
      <c r="K2317" s="28" t="str">
        <f t="shared" si="36"/>
        <v/>
      </c>
    </row>
    <row r="2318" spans="1:11" ht="18.95" customHeight="1" x14ac:dyDescent="0.25">
      <c r="A2318" s="52"/>
      <c r="C2318" s="76"/>
      <c r="D2318" s="185"/>
      <c r="E2318" s="76"/>
      <c r="F2318" s="76" t="str">
        <f>IF(E2318="","",IFERROR(VLOOKUP(E2318,Cadastro!$C$9:$D$1009,2,FALSE),"PROD. NÃO ENCONTRADO"))</f>
        <v/>
      </c>
      <c r="G2318" s="94"/>
      <c r="H2318" s="69" t="str">
        <f>IFERROR(G2318*VLOOKUP(E2318,Saldo!$P$8:$U$1009,6,FALSE),"")</f>
        <v/>
      </c>
      <c r="I2318" s="104" t="str">
        <f>IFERROR(IF(D2318="","",VLOOKUP(E2318,Saldo!$P$8:$Q$1009,2,FALSE)),"")</f>
        <v/>
      </c>
      <c r="J2318" s="76"/>
      <c r="K2318" s="28" t="str">
        <f t="shared" si="36"/>
        <v/>
      </c>
    </row>
    <row r="2319" spans="1:11" ht="18.95" customHeight="1" x14ac:dyDescent="0.25">
      <c r="A2319" s="52"/>
      <c r="C2319" s="76"/>
      <c r="D2319" s="185"/>
      <c r="E2319" s="76"/>
      <c r="F2319" s="76" t="str">
        <f>IF(E2319="","",IFERROR(VLOOKUP(E2319,Cadastro!$C$9:$D$1009,2,FALSE),"PROD. NÃO ENCONTRADO"))</f>
        <v/>
      </c>
      <c r="G2319" s="94"/>
      <c r="H2319" s="69" t="str">
        <f>IFERROR(G2319*VLOOKUP(E2319,Saldo!$P$8:$U$1009,6,FALSE),"")</f>
        <v/>
      </c>
      <c r="I2319" s="104" t="str">
        <f>IFERROR(IF(D2319="","",VLOOKUP(E2319,Saldo!$P$8:$Q$1009,2,FALSE)),"")</f>
        <v/>
      </c>
      <c r="J2319" s="76"/>
      <c r="K2319" s="28" t="str">
        <f t="shared" si="36"/>
        <v/>
      </c>
    </row>
    <row r="2320" spans="1:11" ht="18.95" customHeight="1" x14ac:dyDescent="0.25">
      <c r="A2320" s="52"/>
      <c r="C2320" s="76"/>
      <c r="D2320" s="185"/>
      <c r="E2320" s="76"/>
      <c r="F2320" s="76" t="str">
        <f>IF(E2320="","",IFERROR(VLOOKUP(E2320,Cadastro!$C$9:$D$1009,2,FALSE),"PROD. NÃO ENCONTRADO"))</f>
        <v/>
      </c>
      <c r="G2320" s="94"/>
      <c r="H2320" s="69" t="str">
        <f>IFERROR(G2320*VLOOKUP(E2320,Saldo!$P$8:$U$1009,6,FALSE),"")</f>
        <v/>
      </c>
      <c r="I2320" s="104" t="str">
        <f>IFERROR(IF(D2320="","",VLOOKUP(E2320,Saldo!$P$8:$Q$1009,2,FALSE)),"")</f>
        <v/>
      </c>
      <c r="J2320" s="76"/>
      <c r="K2320" s="28" t="str">
        <f t="shared" si="36"/>
        <v/>
      </c>
    </row>
    <row r="2321" spans="1:11" ht="18.95" customHeight="1" x14ac:dyDescent="0.25">
      <c r="A2321" s="52"/>
      <c r="C2321" s="76"/>
      <c r="D2321" s="185"/>
      <c r="E2321" s="76"/>
      <c r="F2321" s="76" t="str">
        <f>IF(E2321="","",IFERROR(VLOOKUP(E2321,Cadastro!$C$9:$D$1009,2,FALSE),"PROD. NÃO ENCONTRADO"))</f>
        <v/>
      </c>
      <c r="G2321" s="94"/>
      <c r="H2321" s="69" t="str">
        <f>IFERROR(G2321*VLOOKUP(E2321,Saldo!$P$8:$U$1009,6,FALSE),"")</f>
        <v/>
      </c>
      <c r="I2321" s="104" t="str">
        <f>IFERROR(IF(D2321="","",VLOOKUP(E2321,Saldo!$P$8:$Q$1009,2,FALSE)),"")</f>
        <v/>
      </c>
      <c r="J2321" s="76"/>
      <c r="K2321" s="28" t="str">
        <f t="shared" si="36"/>
        <v/>
      </c>
    </row>
    <row r="2322" spans="1:11" ht="18.95" customHeight="1" x14ac:dyDescent="0.25">
      <c r="A2322" s="52"/>
      <c r="C2322" s="76"/>
      <c r="D2322" s="185"/>
      <c r="E2322" s="76"/>
      <c r="F2322" s="76" t="str">
        <f>IF(E2322="","",IFERROR(VLOOKUP(E2322,Cadastro!$C$9:$D$1009,2,FALSE),"PROD. NÃO ENCONTRADO"))</f>
        <v/>
      </c>
      <c r="G2322" s="94"/>
      <c r="H2322" s="69" t="str">
        <f>IFERROR(G2322*VLOOKUP(E2322,Saldo!$P$8:$U$1009,6,FALSE),"")</f>
        <v/>
      </c>
      <c r="I2322" s="104" t="str">
        <f>IFERROR(IF(D2322="","",VLOOKUP(E2322,Saldo!$P$8:$Q$1009,2,FALSE)),"")</f>
        <v/>
      </c>
      <c r="J2322" s="76"/>
      <c r="K2322" s="28" t="str">
        <f t="shared" si="36"/>
        <v/>
      </c>
    </row>
    <row r="2323" spans="1:11" ht="18.95" customHeight="1" x14ac:dyDescent="0.25">
      <c r="A2323" s="52"/>
      <c r="C2323" s="76"/>
      <c r="D2323" s="185"/>
      <c r="E2323" s="76"/>
      <c r="F2323" s="76" t="str">
        <f>IF(E2323="","",IFERROR(VLOOKUP(E2323,Cadastro!$C$9:$D$1009,2,FALSE),"PROD. NÃO ENCONTRADO"))</f>
        <v/>
      </c>
      <c r="G2323" s="94"/>
      <c r="H2323" s="69" t="str">
        <f>IFERROR(G2323*VLOOKUP(E2323,Saldo!$P$8:$U$1009,6,FALSE),"")</f>
        <v/>
      </c>
      <c r="I2323" s="104" t="str">
        <f>IFERROR(IF(D2323="","",VLOOKUP(E2323,Saldo!$P$8:$Q$1009,2,FALSE)),"")</f>
        <v/>
      </c>
      <c r="J2323" s="76"/>
      <c r="K2323" s="28" t="str">
        <f t="shared" si="36"/>
        <v/>
      </c>
    </row>
    <row r="2324" spans="1:11" ht="18.95" customHeight="1" x14ac:dyDescent="0.25">
      <c r="A2324" s="52"/>
      <c r="C2324" s="76"/>
      <c r="D2324" s="185"/>
      <c r="E2324" s="76"/>
      <c r="F2324" s="76" t="str">
        <f>IF(E2324="","",IFERROR(VLOOKUP(E2324,Cadastro!$C$9:$D$1009,2,FALSE),"PROD. NÃO ENCONTRADO"))</f>
        <v/>
      </c>
      <c r="G2324" s="94"/>
      <c r="H2324" s="69" t="str">
        <f>IFERROR(G2324*VLOOKUP(E2324,Saldo!$P$8:$U$1009,6,FALSE),"")</f>
        <v/>
      </c>
      <c r="I2324" s="104" t="str">
        <f>IFERROR(IF(D2324="","",VLOOKUP(E2324,Saldo!$P$8:$Q$1009,2,FALSE)),"")</f>
        <v/>
      </c>
      <c r="J2324" s="76"/>
      <c r="K2324" s="28" t="str">
        <f t="shared" si="36"/>
        <v/>
      </c>
    </row>
    <row r="2325" spans="1:11" ht="18.95" customHeight="1" x14ac:dyDescent="0.25">
      <c r="A2325" s="52"/>
      <c r="C2325" s="76"/>
      <c r="D2325" s="185"/>
      <c r="E2325" s="76"/>
      <c r="F2325" s="76" t="str">
        <f>IF(E2325="","",IFERROR(VLOOKUP(E2325,Cadastro!$C$9:$D$1009,2,FALSE),"PROD. NÃO ENCONTRADO"))</f>
        <v/>
      </c>
      <c r="G2325" s="94"/>
      <c r="H2325" s="69" t="str">
        <f>IFERROR(G2325*VLOOKUP(E2325,Saldo!$P$8:$U$1009,6,FALSE),"")</f>
        <v/>
      </c>
      <c r="I2325" s="104" t="str">
        <f>IFERROR(IF(D2325="","",VLOOKUP(E2325,Saldo!$P$8:$Q$1009,2,FALSE)),"")</f>
        <v/>
      </c>
      <c r="J2325" s="76"/>
      <c r="K2325" s="28" t="str">
        <f t="shared" si="36"/>
        <v/>
      </c>
    </row>
    <row r="2326" spans="1:11" ht="18.95" customHeight="1" x14ac:dyDescent="0.25">
      <c r="A2326" s="52"/>
      <c r="C2326" s="76"/>
      <c r="D2326" s="185"/>
      <c r="E2326" s="76"/>
      <c r="F2326" s="76" t="str">
        <f>IF(E2326="","",IFERROR(VLOOKUP(E2326,Cadastro!$C$9:$D$1009,2,FALSE),"PROD. NÃO ENCONTRADO"))</f>
        <v/>
      </c>
      <c r="G2326" s="94"/>
      <c r="H2326" s="69" t="str">
        <f>IFERROR(G2326*VLOOKUP(E2326,Saldo!$P$8:$U$1009,6,FALSE),"")</f>
        <v/>
      </c>
      <c r="I2326" s="104" t="str">
        <f>IFERROR(IF(D2326="","",VLOOKUP(E2326,Saldo!$P$8:$Q$1009,2,FALSE)),"")</f>
        <v/>
      </c>
      <c r="J2326" s="76"/>
      <c r="K2326" s="28" t="str">
        <f t="shared" si="36"/>
        <v/>
      </c>
    </row>
    <row r="2327" spans="1:11" ht="18.95" customHeight="1" x14ac:dyDescent="0.25">
      <c r="A2327" s="52"/>
      <c r="C2327" s="76"/>
      <c r="D2327" s="185"/>
      <c r="E2327" s="76"/>
      <c r="F2327" s="76" t="str">
        <f>IF(E2327="","",IFERROR(VLOOKUP(E2327,Cadastro!$C$9:$D$1009,2,FALSE),"PROD. NÃO ENCONTRADO"))</f>
        <v/>
      </c>
      <c r="G2327" s="94"/>
      <c r="H2327" s="69" t="str">
        <f>IFERROR(G2327*VLOOKUP(E2327,Saldo!$P$8:$U$1009,6,FALSE),"")</f>
        <v/>
      </c>
      <c r="I2327" s="104" t="str">
        <f>IFERROR(IF(D2327="","",VLOOKUP(E2327,Saldo!$P$8:$Q$1009,2,FALSE)),"")</f>
        <v/>
      </c>
      <c r="J2327" s="76"/>
      <c r="K2327" s="28" t="str">
        <f t="shared" si="36"/>
        <v/>
      </c>
    </row>
    <row r="2328" spans="1:11" ht="18.95" customHeight="1" x14ac:dyDescent="0.25">
      <c r="A2328" s="52"/>
      <c r="C2328" s="76"/>
      <c r="D2328" s="185"/>
      <c r="E2328" s="76"/>
      <c r="F2328" s="76" t="str">
        <f>IF(E2328="","",IFERROR(VLOOKUP(E2328,Cadastro!$C$9:$D$1009,2,FALSE),"PROD. NÃO ENCONTRADO"))</f>
        <v/>
      </c>
      <c r="G2328" s="94"/>
      <c r="H2328" s="69" t="str">
        <f>IFERROR(G2328*VLOOKUP(E2328,Saldo!$P$8:$U$1009,6,FALSE),"")</f>
        <v/>
      </c>
      <c r="I2328" s="104" t="str">
        <f>IFERROR(IF(D2328="","",VLOOKUP(E2328,Saldo!$P$8:$Q$1009,2,FALSE)),"")</f>
        <v/>
      </c>
      <c r="J2328" s="76"/>
      <c r="K2328" s="28" t="str">
        <f t="shared" si="36"/>
        <v/>
      </c>
    </row>
    <row r="2329" spans="1:11" ht="18.95" customHeight="1" x14ac:dyDescent="0.25">
      <c r="A2329" s="52"/>
      <c r="C2329" s="76"/>
      <c r="D2329" s="185"/>
      <c r="E2329" s="76"/>
      <c r="F2329" s="76" t="str">
        <f>IF(E2329="","",IFERROR(VLOOKUP(E2329,Cadastro!$C$9:$D$1009,2,FALSE),"PROD. NÃO ENCONTRADO"))</f>
        <v/>
      </c>
      <c r="G2329" s="94"/>
      <c r="H2329" s="69" t="str">
        <f>IFERROR(G2329*VLOOKUP(E2329,Saldo!$P$8:$U$1009,6,FALSE),"")</f>
        <v/>
      </c>
      <c r="I2329" s="104" t="str">
        <f>IFERROR(IF(D2329="","",VLOOKUP(E2329,Saldo!$P$8:$Q$1009,2,FALSE)),"")</f>
        <v/>
      </c>
      <c r="J2329" s="76"/>
      <c r="K2329" s="28" t="str">
        <f t="shared" si="36"/>
        <v/>
      </c>
    </row>
    <row r="2330" spans="1:11" ht="18.95" customHeight="1" x14ac:dyDescent="0.25">
      <c r="A2330" s="52"/>
      <c r="C2330" s="76"/>
      <c r="D2330" s="185"/>
      <c r="E2330" s="76"/>
      <c r="F2330" s="76" t="str">
        <f>IF(E2330="","",IFERROR(VLOOKUP(E2330,Cadastro!$C$9:$D$1009,2,FALSE),"PROD. NÃO ENCONTRADO"))</f>
        <v/>
      </c>
      <c r="G2330" s="94"/>
      <c r="H2330" s="69" t="str">
        <f>IFERROR(G2330*VLOOKUP(E2330,Saldo!$P$8:$U$1009,6,FALSE),"")</f>
        <v/>
      </c>
      <c r="I2330" s="104" t="str">
        <f>IFERROR(IF(D2330="","",VLOOKUP(E2330,Saldo!$P$8:$Q$1009,2,FALSE)),"")</f>
        <v/>
      </c>
      <c r="J2330" s="76"/>
      <c r="K2330" s="28" t="str">
        <f t="shared" si="36"/>
        <v/>
      </c>
    </row>
    <row r="2331" spans="1:11" ht="18.95" customHeight="1" x14ac:dyDescent="0.25">
      <c r="A2331" s="52"/>
      <c r="C2331" s="76"/>
      <c r="D2331" s="185"/>
      <c r="E2331" s="76"/>
      <c r="F2331" s="76" t="str">
        <f>IF(E2331="","",IFERROR(VLOOKUP(E2331,Cadastro!$C$9:$D$1009,2,FALSE),"PROD. NÃO ENCONTRADO"))</f>
        <v/>
      </c>
      <c r="G2331" s="94"/>
      <c r="H2331" s="69" t="str">
        <f>IFERROR(G2331*VLOOKUP(E2331,Saldo!$P$8:$U$1009,6,FALSE),"")</f>
        <v/>
      </c>
      <c r="I2331" s="104" t="str">
        <f>IFERROR(IF(D2331="","",VLOOKUP(E2331,Saldo!$P$8:$Q$1009,2,FALSE)),"")</f>
        <v/>
      </c>
      <c r="J2331" s="76"/>
      <c r="K2331" s="28" t="str">
        <f t="shared" si="36"/>
        <v/>
      </c>
    </row>
    <row r="2332" spans="1:11" ht="18.95" customHeight="1" x14ac:dyDescent="0.25">
      <c r="A2332" s="52"/>
      <c r="C2332" s="76"/>
      <c r="D2332" s="185"/>
      <c r="E2332" s="76"/>
      <c r="F2332" s="76" t="str">
        <f>IF(E2332="","",IFERROR(VLOOKUP(E2332,Cadastro!$C$9:$D$1009,2,FALSE),"PROD. NÃO ENCONTRADO"))</f>
        <v/>
      </c>
      <c r="G2332" s="94"/>
      <c r="H2332" s="69" t="str">
        <f>IFERROR(G2332*VLOOKUP(E2332,Saldo!$P$8:$U$1009,6,FALSE),"")</f>
        <v/>
      </c>
      <c r="I2332" s="104" t="str">
        <f>IFERROR(IF(D2332="","",VLOOKUP(E2332,Saldo!$P$8:$Q$1009,2,FALSE)),"")</f>
        <v/>
      </c>
      <c r="J2332" s="76"/>
      <c r="K2332" s="28" t="str">
        <f t="shared" si="36"/>
        <v/>
      </c>
    </row>
    <row r="2333" spans="1:11" ht="18.95" customHeight="1" x14ac:dyDescent="0.25">
      <c r="A2333" s="52"/>
      <c r="C2333" s="76"/>
      <c r="D2333" s="185"/>
      <c r="E2333" s="76"/>
      <c r="F2333" s="76" t="str">
        <f>IF(E2333="","",IFERROR(VLOOKUP(E2333,Cadastro!$C$9:$D$1009,2,FALSE),"PROD. NÃO ENCONTRADO"))</f>
        <v/>
      </c>
      <c r="G2333" s="94"/>
      <c r="H2333" s="69" t="str">
        <f>IFERROR(G2333*VLOOKUP(E2333,Saldo!$P$8:$U$1009,6,FALSE),"")</f>
        <v/>
      </c>
      <c r="I2333" s="104" t="str">
        <f>IFERROR(IF(D2333="","",VLOOKUP(E2333,Saldo!$P$8:$Q$1009,2,FALSE)),"")</f>
        <v/>
      </c>
      <c r="J2333" s="76"/>
      <c r="K2333" s="28" t="str">
        <f t="shared" si="36"/>
        <v/>
      </c>
    </row>
    <row r="2334" spans="1:11" ht="18.95" customHeight="1" x14ac:dyDescent="0.25">
      <c r="A2334" s="52"/>
      <c r="C2334" s="76"/>
      <c r="D2334" s="185"/>
      <c r="E2334" s="76"/>
      <c r="F2334" s="76" t="str">
        <f>IF(E2334="","",IFERROR(VLOOKUP(E2334,Cadastro!$C$9:$D$1009,2,FALSE),"PROD. NÃO ENCONTRADO"))</f>
        <v/>
      </c>
      <c r="G2334" s="94"/>
      <c r="H2334" s="69" t="str">
        <f>IFERROR(G2334*VLOOKUP(E2334,Saldo!$P$8:$U$1009,6,FALSE),"")</f>
        <v/>
      </c>
      <c r="I2334" s="104" t="str">
        <f>IFERROR(IF(D2334="","",VLOOKUP(E2334,Saldo!$P$8:$Q$1009,2,FALSE)),"")</f>
        <v/>
      </c>
      <c r="J2334" s="76"/>
      <c r="K2334" s="28" t="str">
        <f t="shared" si="36"/>
        <v/>
      </c>
    </row>
    <row r="2335" spans="1:11" ht="18.95" customHeight="1" x14ac:dyDescent="0.25">
      <c r="A2335" s="52"/>
      <c r="C2335" s="76"/>
      <c r="D2335" s="185"/>
      <c r="E2335" s="76"/>
      <c r="F2335" s="76" t="str">
        <f>IF(E2335="","",IFERROR(VLOOKUP(E2335,Cadastro!$C$9:$D$1009,2,FALSE),"PROD. NÃO ENCONTRADO"))</f>
        <v/>
      </c>
      <c r="G2335" s="94"/>
      <c r="H2335" s="69" t="str">
        <f>IFERROR(G2335*VLOOKUP(E2335,Saldo!$P$8:$U$1009,6,FALSE),"")</f>
        <v/>
      </c>
      <c r="I2335" s="104" t="str">
        <f>IFERROR(IF(D2335="","",VLOOKUP(E2335,Saldo!$P$8:$Q$1009,2,FALSE)),"")</f>
        <v/>
      </c>
      <c r="J2335" s="76"/>
      <c r="K2335" s="28" t="str">
        <f t="shared" si="36"/>
        <v/>
      </c>
    </row>
    <row r="2336" spans="1:11" ht="18.95" customHeight="1" x14ac:dyDescent="0.25">
      <c r="A2336" s="52"/>
      <c r="C2336" s="76"/>
      <c r="D2336" s="185"/>
      <c r="E2336" s="76"/>
      <c r="F2336" s="76" t="str">
        <f>IF(E2336="","",IFERROR(VLOOKUP(E2336,Cadastro!$C$9:$D$1009,2,FALSE),"PROD. NÃO ENCONTRADO"))</f>
        <v/>
      </c>
      <c r="G2336" s="94"/>
      <c r="H2336" s="69" t="str">
        <f>IFERROR(G2336*VLOOKUP(E2336,Saldo!$P$8:$U$1009,6,FALSE),"")</f>
        <v/>
      </c>
      <c r="I2336" s="104" t="str">
        <f>IFERROR(IF(D2336="","",VLOOKUP(E2336,Saldo!$P$8:$Q$1009,2,FALSE)),"")</f>
        <v/>
      </c>
      <c r="J2336" s="76"/>
      <c r="K2336" s="28" t="str">
        <f t="shared" si="36"/>
        <v/>
      </c>
    </row>
    <row r="2337" spans="1:11" ht="18.95" customHeight="1" x14ac:dyDescent="0.25">
      <c r="A2337" s="52"/>
      <c r="C2337" s="76"/>
      <c r="D2337" s="185"/>
      <c r="E2337" s="76"/>
      <c r="F2337" s="76" t="str">
        <f>IF(E2337="","",IFERROR(VLOOKUP(E2337,Cadastro!$C$9:$D$1009,2,FALSE),"PROD. NÃO ENCONTRADO"))</f>
        <v/>
      </c>
      <c r="G2337" s="94"/>
      <c r="H2337" s="69" t="str">
        <f>IFERROR(G2337*VLOOKUP(E2337,Saldo!$P$8:$U$1009,6,FALSE),"")</f>
        <v/>
      </c>
      <c r="I2337" s="104" t="str">
        <f>IFERROR(IF(D2337="","",VLOOKUP(E2337,Saldo!$P$8:$Q$1009,2,FALSE)),"")</f>
        <v/>
      </c>
      <c r="J2337" s="76"/>
      <c r="K2337" s="28" t="str">
        <f t="shared" si="36"/>
        <v/>
      </c>
    </row>
    <row r="2338" spans="1:11" ht="18.95" customHeight="1" x14ac:dyDescent="0.25">
      <c r="A2338" s="52"/>
      <c r="C2338" s="76"/>
      <c r="D2338" s="185"/>
      <c r="E2338" s="76"/>
      <c r="F2338" s="76" t="str">
        <f>IF(E2338="","",IFERROR(VLOOKUP(E2338,Cadastro!$C$9:$D$1009,2,FALSE),"PROD. NÃO ENCONTRADO"))</f>
        <v/>
      </c>
      <c r="G2338" s="94"/>
      <c r="H2338" s="69" t="str">
        <f>IFERROR(G2338*VLOOKUP(E2338,Saldo!$P$8:$U$1009,6,FALSE),"")</f>
        <v/>
      </c>
      <c r="I2338" s="104" t="str">
        <f>IFERROR(IF(D2338="","",VLOOKUP(E2338,Saldo!$P$8:$Q$1009,2,FALSE)),"")</f>
        <v/>
      </c>
      <c r="J2338" s="76"/>
      <c r="K2338" s="28" t="str">
        <f t="shared" si="36"/>
        <v/>
      </c>
    </row>
    <row r="2339" spans="1:11" ht="18.95" customHeight="1" x14ac:dyDescent="0.25">
      <c r="A2339" s="52"/>
      <c r="C2339" s="76"/>
      <c r="D2339" s="185"/>
      <c r="E2339" s="76"/>
      <c r="F2339" s="76" t="str">
        <f>IF(E2339="","",IFERROR(VLOOKUP(E2339,Cadastro!$C$9:$D$1009,2,FALSE),"PROD. NÃO ENCONTRADO"))</f>
        <v/>
      </c>
      <c r="G2339" s="94"/>
      <c r="H2339" s="69" t="str">
        <f>IFERROR(G2339*VLOOKUP(E2339,Saldo!$P$8:$U$1009,6,FALSE),"")</f>
        <v/>
      </c>
      <c r="I2339" s="104" t="str">
        <f>IFERROR(IF(D2339="","",VLOOKUP(E2339,Saldo!$P$8:$Q$1009,2,FALSE)),"")</f>
        <v/>
      </c>
      <c r="J2339" s="76"/>
      <c r="K2339" s="28" t="str">
        <f t="shared" si="36"/>
        <v/>
      </c>
    </row>
    <row r="2340" spans="1:11" ht="18.95" customHeight="1" x14ac:dyDescent="0.25">
      <c r="A2340" s="52"/>
      <c r="C2340" s="76"/>
      <c r="D2340" s="185"/>
      <c r="E2340" s="76"/>
      <c r="F2340" s="76" t="str">
        <f>IF(E2340="","",IFERROR(VLOOKUP(E2340,Cadastro!$C$9:$D$1009,2,FALSE),"PROD. NÃO ENCONTRADO"))</f>
        <v/>
      </c>
      <c r="G2340" s="94"/>
      <c r="H2340" s="69" t="str">
        <f>IFERROR(G2340*VLOOKUP(E2340,Saldo!$P$8:$U$1009,6,FALSE),"")</f>
        <v/>
      </c>
      <c r="I2340" s="104" t="str">
        <f>IFERROR(IF(D2340="","",VLOOKUP(E2340,Saldo!$P$8:$Q$1009,2,FALSE)),"")</f>
        <v/>
      </c>
      <c r="J2340" s="76"/>
      <c r="K2340" s="28" t="str">
        <f t="shared" si="36"/>
        <v/>
      </c>
    </row>
    <row r="2341" spans="1:11" ht="18.95" customHeight="1" x14ac:dyDescent="0.25">
      <c r="A2341" s="52"/>
      <c r="C2341" s="76"/>
      <c r="D2341" s="185"/>
      <c r="E2341" s="76"/>
      <c r="F2341" s="76" t="str">
        <f>IF(E2341="","",IFERROR(VLOOKUP(E2341,Cadastro!$C$9:$D$1009,2,FALSE),"PROD. NÃO ENCONTRADO"))</f>
        <v/>
      </c>
      <c r="G2341" s="94"/>
      <c r="H2341" s="69" t="str">
        <f>IFERROR(G2341*VLOOKUP(E2341,Saldo!$P$8:$U$1009,6,FALSE),"")</f>
        <v/>
      </c>
      <c r="I2341" s="104" t="str">
        <f>IFERROR(IF(D2341="","",VLOOKUP(E2341,Saldo!$P$8:$Q$1009,2,FALSE)),"")</f>
        <v/>
      </c>
      <c r="J2341" s="76"/>
      <c r="K2341" s="28" t="str">
        <f t="shared" si="36"/>
        <v/>
      </c>
    </row>
    <row r="2342" spans="1:11" ht="18.95" customHeight="1" x14ac:dyDescent="0.25">
      <c r="A2342" s="52"/>
      <c r="C2342" s="76"/>
      <c r="D2342" s="185"/>
      <c r="E2342" s="76"/>
      <c r="F2342" s="76" t="str">
        <f>IF(E2342="","",IFERROR(VLOOKUP(E2342,Cadastro!$C$9:$D$1009,2,FALSE),"PROD. NÃO ENCONTRADO"))</f>
        <v/>
      </c>
      <c r="G2342" s="94"/>
      <c r="H2342" s="69" t="str">
        <f>IFERROR(G2342*VLOOKUP(E2342,Saldo!$P$8:$U$1009,6,FALSE),"")</f>
        <v/>
      </c>
      <c r="I2342" s="104" t="str">
        <f>IFERROR(IF(D2342="","",VLOOKUP(E2342,Saldo!$P$8:$Q$1009,2,FALSE)),"")</f>
        <v/>
      </c>
      <c r="J2342" s="76"/>
      <c r="K2342" s="28" t="str">
        <f t="shared" si="36"/>
        <v/>
      </c>
    </row>
    <row r="2343" spans="1:11" ht="18.95" customHeight="1" x14ac:dyDescent="0.25">
      <c r="A2343" s="52"/>
      <c r="C2343" s="76"/>
      <c r="D2343" s="185"/>
      <c r="E2343" s="76"/>
      <c r="F2343" s="76" t="str">
        <f>IF(E2343="","",IFERROR(VLOOKUP(E2343,Cadastro!$C$9:$D$1009,2,FALSE),"PROD. NÃO ENCONTRADO"))</f>
        <v/>
      </c>
      <c r="G2343" s="94"/>
      <c r="H2343" s="69" t="str">
        <f>IFERROR(G2343*VLOOKUP(E2343,Saldo!$P$8:$U$1009,6,FALSE),"")</f>
        <v/>
      </c>
      <c r="I2343" s="104" t="str">
        <f>IFERROR(IF(D2343="","",VLOOKUP(E2343,Saldo!$P$8:$Q$1009,2,FALSE)),"")</f>
        <v/>
      </c>
      <c r="J2343" s="76"/>
      <c r="K2343" s="28" t="str">
        <f t="shared" si="36"/>
        <v/>
      </c>
    </row>
    <row r="2344" spans="1:11" ht="18.95" customHeight="1" x14ac:dyDescent="0.25">
      <c r="A2344" s="52"/>
      <c r="C2344" s="76"/>
      <c r="D2344" s="185"/>
      <c r="E2344" s="76"/>
      <c r="F2344" s="76" t="str">
        <f>IF(E2344="","",IFERROR(VLOOKUP(E2344,Cadastro!$C$9:$D$1009,2,FALSE),"PROD. NÃO ENCONTRADO"))</f>
        <v/>
      </c>
      <c r="G2344" s="94"/>
      <c r="H2344" s="69" t="str">
        <f>IFERROR(G2344*VLOOKUP(E2344,Saldo!$P$8:$U$1009,6,FALSE),"")</f>
        <v/>
      </c>
      <c r="I2344" s="104" t="str">
        <f>IFERROR(IF(D2344="","",VLOOKUP(E2344,Saldo!$P$8:$Q$1009,2,FALSE)),"")</f>
        <v/>
      </c>
      <c r="J2344" s="76"/>
      <c r="K2344" s="28" t="str">
        <f t="shared" si="36"/>
        <v/>
      </c>
    </row>
    <row r="2345" spans="1:11" ht="18.95" customHeight="1" x14ac:dyDescent="0.25">
      <c r="A2345" s="52"/>
      <c r="C2345" s="76"/>
      <c r="D2345" s="185"/>
      <c r="E2345" s="76"/>
      <c r="F2345" s="76" t="str">
        <f>IF(E2345="","",IFERROR(VLOOKUP(E2345,Cadastro!$C$9:$D$1009,2,FALSE),"PROD. NÃO ENCONTRADO"))</f>
        <v/>
      </c>
      <c r="G2345" s="94"/>
      <c r="H2345" s="69" t="str">
        <f>IFERROR(G2345*VLOOKUP(E2345,Saldo!$P$8:$U$1009,6,FALSE),"")</f>
        <v/>
      </c>
      <c r="I2345" s="104" t="str">
        <f>IFERROR(IF(D2345="","",VLOOKUP(E2345,Saldo!$P$8:$Q$1009,2,FALSE)),"")</f>
        <v/>
      </c>
      <c r="J2345" s="76"/>
      <c r="K2345" s="28" t="str">
        <f t="shared" si="36"/>
        <v/>
      </c>
    </row>
    <row r="2346" spans="1:11" ht="18.95" customHeight="1" x14ac:dyDescent="0.25">
      <c r="A2346" s="52"/>
      <c r="C2346" s="76"/>
      <c r="D2346" s="185"/>
      <c r="E2346" s="76"/>
      <c r="F2346" s="76" t="str">
        <f>IF(E2346="","",IFERROR(VLOOKUP(E2346,Cadastro!$C$9:$D$1009,2,FALSE),"PROD. NÃO ENCONTRADO"))</f>
        <v/>
      </c>
      <c r="G2346" s="94"/>
      <c r="H2346" s="69" t="str">
        <f>IFERROR(G2346*VLOOKUP(E2346,Saldo!$P$8:$U$1009,6,FALSE),"")</f>
        <v/>
      </c>
      <c r="I2346" s="104" t="str">
        <f>IFERROR(IF(D2346="","",VLOOKUP(E2346,Saldo!$P$8:$Q$1009,2,FALSE)),"")</f>
        <v/>
      </c>
      <c r="J2346" s="76"/>
      <c r="K2346" s="28" t="str">
        <f t="shared" si="36"/>
        <v/>
      </c>
    </row>
    <row r="2347" spans="1:11" ht="18.95" customHeight="1" x14ac:dyDescent="0.25">
      <c r="A2347" s="52"/>
      <c r="C2347" s="76"/>
      <c r="D2347" s="185"/>
      <c r="E2347" s="76"/>
      <c r="F2347" s="76" t="str">
        <f>IF(E2347="","",IFERROR(VLOOKUP(E2347,Cadastro!$C$9:$D$1009,2,FALSE),"PROD. NÃO ENCONTRADO"))</f>
        <v/>
      </c>
      <c r="G2347" s="94"/>
      <c r="H2347" s="69" t="str">
        <f>IFERROR(G2347*VLOOKUP(E2347,Saldo!$P$8:$U$1009,6,FALSE),"")</f>
        <v/>
      </c>
      <c r="I2347" s="104" t="str">
        <f>IFERROR(IF(D2347="","",VLOOKUP(E2347,Saldo!$P$8:$Q$1009,2,FALSE)),"")</f>
        <v/>
      </c>
      <c r="J2347" s="76"/>
      <c r="K2347" s="28" t="str">
        <f t="shared" si="36"/>
        <v/>
      </c>
    </row>
    <row r="2348" spans="1:11" ht="18.95" customHeight="1" x14ac:dyDescent="0.25">
      <c r="A2348" s="52"/>
      <c r="C2348" s="76"/>
      <c r="D2348" s="185"/>
      <c r="E2348" s="76"/>
      <c r="F2348" s="76" t="str">
        <f>IF(E2348="","",IFERROR(VLOOKUP(E2348,Cadastro!$C$9:$D$1009,2,FALSE),"PROD. NÃO ENCONTRADO"))</f>
        <v/>
      </c>
      <c r="G2348" s="94"/>
      <c r="H2348" s="69" t="str">
        <f>IFERROR(G2348*VLOOKUP(E2348,Saldo!$P$8:$U$1009,6,FALSE),"")</f>
        <v/>
      </c>
      <c r="I2348" s="104" t="str">
        <f>IFERROR(IF(D2348="","",VLOOKUP(E2348,Saldo!$P$8:$Q$1009,2,FALSE)),"")</f>
        <v/>
      </c>
      <c r="J2348" s="76"/>
      <c r="K2348" s="28" t="str">
        <f t="shared" si="36"/>
        <v/>
      </c>
    </row>
    <row r="2349" spans="1:11" ht="18.95" customHeight="1" x14ac:dyDescent="0.25">
      <c r="A2349" s="52"/>
      <c r="C2349" s="76"/>
      <c r="D2349" s="185"/>
      <c r="E2349" s="76"/>
      <c r="F2349" s="76" t="str">
        <f>IF(E2349="","",IFERROR(VLOOKUP(E2349,Cadastro!$C$9:$D$1009,2,FALSE),"PROD. NÃO ENCONTRADO"))</f>
        <v/>
      </c>
      <c r="G2349" s="94"/>
      <c r="H2349" s="69" t="str">
        <f>IFERROR(G2349*VLOOKUP(E2349,Saldo!$P$8:$U$1009,6,FALSE),"")</f>
        <v/>
      </c>
      <c r="I2349" s="104" t="str">
        <f>IFERROR(IF(D2349="","",VLOOKUP(E2349,Saldo!$P$8:$Q$1009,2,FALSE)),"")</f>
        <v/>
      </c>
      <c r="J2349" s="76"/>
      <c r="K2349" s="28" t="str">
        <f t="shared" si="36"/>
        <v/>
      </c>
    </row>
    <row r="2350" spans="1:11" ht="18.95" customHeight="1" x14ac:dyDescent="0.25">
      <c r="A2350" s="52"/>
      <c r="C2350" s="76"/>
      <c r="D2350" s="185"/>
      <c r="E2350" s="76"/>
      <c r="F2350" s="76" t="str">
        <f>IF(E2350="","",IFERROR(VLOOKUP(E2350,Cadastro!$C$9:$D$1009,2,FALSE),"PROD. NÃO ENCONTRADO"))</f>
        <v/>
      </c>
      <c r="G2350" s="94"/>
      <c r="H2350" s="69" t="str">
        <f>IFERROR(G2350*VLOOKUP(E2350,Saldo!$P$8:$U$1009,6,FALSE),"")</f>
        <v/>
      </c>
      <c r="I2350" s="104" t="str">
        <f>IFERROR(IF(D2350="","",VLOOKUP(E2350,Saldo!$P$8:$Q$1009,2,FALSE)),"")</f>
        <v/>
      </c>
      <c r="J2350" s="76"/>
      <c r="K2350" s="28" t="str">
        <f t="shared" si="36"/>
        <v/>
      </c>
    </row>
    <row r="2351" spans="1:11" ht="18.95" customHeight="1" x14ac:dyDescent="0.25">
      <c r="A2351" s="52"/>
      <c r="C2351" s="76"/>
      <c r="D2351" s="185"/>
      <c r="E2351" s="76"/>
      <c r="F2351" s="76" t="str">
        <f>IF(E2351="","",IFERROR(VLOOKUP(E2351,Cadastro!$C$9:$D$1009,2,FALSE),"PROD. NÃO ENCONTRADO"))</f>
        <v/>
      </c>
      <c r="G2351" s="94"/>
      <c r="H2351" s="69" t="str">
        <f>IFERROR(G2351*VLOOKUP(E2351,Saldo!$P$8:$U$1009,6,FALSE),"")</f>
        <v/>
      </c>
      <c r="I2351" s="104" t="str">
        <f>IFERROR(IF(D2351="","",VLOOKUP(E2351,Saldo!$P$8:$Q$1009,2,FALSE)),"")</f>
        <v/>
      </c>
      <c r="J2351" s="76"/>
      <c r="K2351" s="28" t="str">
        <f t="shared" si="36"/>
        <v/>
      </c>
    </row>
    <row r="2352" spans="1:11" ht="18.95" customHeight="1" x14ac:dyDescent="0.25">
      <c r="A2352" s="52"/>
      <c r="C2352" s="76"/>
      <c r="D2352" s="185"/>
      <c r="E2352" s="76"/>
      <c r="F2352" s="76" t="str">
        <f>IF(E2352="","",IFERROR(VLOOKUP(E2352,Cadastro!$C$9:$D$1009,2,FALSE),"PROD. NÃO ENCONTRADO"))</f>
        <v/>
      </c>
      <c r="G2352" s="94"/>
      <c r="H2352" s="69" t="str">
        <f>IFERROR(G2352*VLOOKUP(E2352,Saldo!$P$8:$U$1009,6,FALSE),"")</f>
        <v/>
      </c>
      <c r="I2352" s="104" t="str">
        <f>IFERROR(IF(D2352="","",VLOOKUP(E2352,Saldo!$P$8:$Q$1009,2,FALSE)),"")</f>
        <v/>
      </c>
      <c r="J2352" s="76"/>
      <c r="K2352" s="28" t="str">
        <f t="shared" si="36"/>
        <v/>
      </c>
    </row>
    <row r="2353" spans="1:11" ht="18.95" customHeight="1" x14ac:dyDescent="0.25">
      <c r="A2353" s="52"/>
      <c r="C2353" s="76"/>
      <c r="D2353" s="185"/>
      <c r="E2353" s="76"/>
      <c r="F2353" s="76" t="str">
        <f>IF(E2353="","",IFERROR(VLOOKUP(E2353,Cadastro!$C$9:$D$1009,2,FALSE),"PROD. NÃO ENCONTRADO"))</f>
        <v/>
      </c>
      <c r="G2353" s="94"/>
      <c r="H2353" s="69" t="str">
        <f>IFERROR(G2353*VLOOKUP(E2353,Saldo!$P$8:$U$1009,6,FALSE),"")</f>
        <v/>
      </c>
      <c r="I2353" s="104" t="str">
        <f>IFERROR(IF(D2353="","",VLOOKUP(E2353,Saldo!$P$8:$Q$1009,2,FALSE)),"")</f>
        <v/>
      </c>
      <c r="J2353" s="76"/>
      <c r="K2353" s="28" t="str">
        <f t="shared" si="36"/>
        <v/>
      </c>
    </row>
    <row r="2354" spans="1:11" ht="18.95" customHeight="1" x14ac:dyDescent="0.25">
      <c r="A2354" s="52"/>
      <c r="C2354" s="76"/>
      <c r="D2354" s="185"/>
      <c r="E2354" s="76"/>
      <c r="F2354" s="76" t="str">
        <f>IF(E2354="","",IFERROR(VLOOKUP(E2354,Cadastro!$C$9:$D$1009,2,FALSE),"PROD. NÃO ENCONTRADO"))</f>
        <v/>
      </c>
      <c r="G2354" s="94"/>
      <c r="H2354" s="69" t="str">
        <f>IFERROR(G2354*VLOOKUP(E2354,Saldo!$P$8:$U$1009,6,FALSE),"")</f>
        <v/>
      </c>
      <c r="I2354" s="104" t="str">
        <f>IFERROR(IF(D2354="","",VLOOKUP(E2354,Saldo!$P$8:$Q$1009,2,FALSE)),"")</f>
        <v/>
      </c>
      <c r="J2354" s="76"/>
      <c r="K2354" s="28" t="str">
        <f t="shared" si="36"/>
        <v/>
      </c>
    </row>
    <row r="2355" spans="1:11" ht="18.95" customHeight="1" x14ac:dyDescent="0.25">
      <c r="A2355" s="52"/>
      <c r="C2355" s="76"/>
      <c r="D2355" s="185"/>
      <c r="E2355" s="76"/>
      <c r="F2355" s="76" t="str">
        <f>IF(E2355="","",IFERROR(VLOOKUP(E2355,Cadastro!$C$9:$D$1009,2,FALSE),"PROD. NÃO ENCONTRADO"))</f>
        <v/>
      </c>
      <c r="G2355" s="94"/>
      <c r="H2355" s="69" t="str">
        <f>IFERROR(G2355*VLOOKUP(E2355,Saldo!$P$8:$U$1009,6,FALSE),"")</f>
        <v/>
      </c>
      <c r="I2355" s="104" t="str">
        <f>IFERROR(IF(D2355="","",VLOOKUP(E2355,Saldo!$P$8:$Q$1009,2,FALSE)),"")</f>
        <v/>
      </c>
      <c r="J2355" s="76"/>
      <c r="K2355" s="28" t="str">
        <f t="shared" si="36"/>
        <v/>
      </c>
    </row>
    <row r="2356" spans="1:11" ht="18.95" customHeight="1" x14ac:dyDescent="0.25">
      <c r="A2356" s="52"/>
      <c r="C2356" s="76"/>
      <c r="D2356" s="185"/>
      <c r="E2356" s="76"/>
      <c r="F2356" s="76" t="str">
        <f>IF(E2356="","",IFERROR(VLOOKUP(E2356,Cadastro!$C$9:$D$1009,2,FALSE),"PROD. NÃO ENCONTRADO"))</f>
        <v/>
      </c>
      <c r="G2356" s="94"/>
      <c r="H2356" s="69" t="str">
        <f>IFERROR(G2356*VLOOKUP(E2356,Saldo!$P$8:$U$1009,6,FALSE),"")</f>
        <v/>
      </c>
      <c r="I2356" s="104" t="str">
        <f>IFERROR(IF(D2356="","",VLOOKUP(E2356,Saldo!$P$8:$Q$1009,2,FALSE)),"")</f>
        <v/>
      </c>
      <c r="J2356" s="76"/>
      <c r="K2356" s="28" t="str">
        <f t="shared" si="36"/>
        <v/>
      </c>
    </row>
    <row r="2357" spans="1:11" ht="18.95" customHeight="1" x14ac:dyDescent="0.25">
      <c r="A2357" s="52"/>
      <c r="C2357" s="76"/>
      <c r="D2357" s="185"/>
      <c r="E2357" s="76"/>
      <c r="F2357" s="76" t="str">
        <f>IF(E2357="","",IFERROR(VLOOKUP(E2357,Cadastro!$C$9:$D$1009,2,FALSE),"PROD. NÃO ENCONTRADO"))</f>
        <v/>
      </c>
      <c r="G2357" s="94"/>
      <c r="H2357" s="69" t="str">
        <f>IFERROR(G2357*VLOOKUP(E2357,Saldo!$P$8:$U$1009,6,FALSE),"")</f>
        <v/>
      </c>
      <c r="I2357" s="104" t="str">
        <f>IFERROR(IF(D2357="","",VLOOKUP(E2357,Saldo!$P$8:$Q$1009,2,FALSE)),"")</f>
        <v/>
      </c>
      <c r="J2357" s="76"/>
      <c r="K2357" s="28" t="str">
        <f t="shared" si="36"/>
        <v/>
      </c>
    </row>
    <row r="2358" spans="1:11" ht="18.95" customHeight="1" x14ac:dyDescent="0.25">
      <c r="A2358" s="52"/>
      <c r="C2358" s="76"/>
      <c r="D2358" s="185"/>
      <c r="E2358" s="76"/>
      <c r="F2358" s="76" t="str">
        <f>IF(E2358="","",IFERROR(VLOOKUP(E2358,Cadastro!$C$9:$D$1009,2,FALSE),"PROD. NÃO ENCONTRADO"))</f>
        <v/>
      </c>
      <c r="G2358" s="94"/>
      <c r="H2358" s="69" t="str">
        <f>IFERROR(G2358*VLOOKUP(E2358,Saldo!$P$8:$U$1009,6,FALSE),"")</f>
        <v/>
      </c>
      <c r="I2358" s="104" t="str">
        <f>IFERROR(IF(D2358="","",VLOOKUP(E2358,Saldo!$P$8:$Q$1009,2,FALSE)),"")</f>
        <v/>
      </c>
      <c r="J2358" s="76"/>
      <c r="K2358" s="28" t="str">
        <f t="shared" si="36"/>
        <v/>
      </c>
    </row>
    <row r="2359" spans="1:11" ht="18.95" customHeight="1" x14ac:dyDescent="0.25">
      <c r="A2359" s="52"/>
      <c r="C2359" s="76"/>
      <c r="D2359" s="185"/>
      <c r="E2359" s="76"/>
      <c r="F2359" s="76" t="str">
        <f>IF(E2359="","",IFERROR(VLOOKUP(E2359,Cadastro!$C$9:$D$1009,2,FALSE),"PROD. NÃO ENCONTRADO"))</f>
        <v/>
      </c>
      <c r="G2359" s="94"/>
      <c r="H2359" s="69" t="str">
        <f>IFERROR(G2359*VLOOKUP(E2359,Saldo!$P$8:$U$1009,6,FALSE),"")</f>
        <v/>
      </c>
      <c r="I2359" s="104" t="str">
        <f>IFERROR(IF(D2359="","",VLOOKUP(E2359,Saldo!$P$8:$Q$1009,2,FALSE)),"")</f>
        <v/>
      </c>
      <c r="J2359" s="76"/>
      <c r="K2359" s="28" t="str">
        <f t="shared" si="36"/>
        <v/>
      </c>
    </row>
    <row r="2360" spans="1:11" ht="18.95" customHeight="1" x14ac:dyDescent="0.25">
      <c r="A2360" s="52"/>
      <c r="C2360" s="76"/>
      <c r="D2360" s="185"/>
      <c r="E2360" s="76"/>
      <c r="F2360" s="76" t="str">
        <f>IF(E2360="","",IFERROR(VLOOKUP(E2360,Cadastro!$C$9:$D$1009,2,FALSE),"PROD. NÃO ENCONTRADO"))</f>
        <v/>
      </c>
      <c r="G2360" s="94"/>
      <c r="H2360" s="69" t="str">
        <f>IFERROR(G2360*VLOOKUP(E2360,Saldo!$P$8:$U$1009,6,FALSE),"")</f>
        <v/>
      </c>
      <c r="I2360" s="104" t="str">
        <f>IFERROR(IF(D2360="","",VLOOKUP(E2360,Saldo!$P$8:$Q$1009,2,FALSE)),"")</f>
        <v/>
      </c>
      <c r="J2360" s="76"/>
      <c r="K2360" s="28" t="str">
        <f t="shared" si="36"/>
        <v/>
      </c>
    </row>
    <row r="2361" spans="1:11" ht="18.95" customHeight="1" x14ac:dyDescent="0.25">
      <c r="A2361" s="52"/>
      <c r="C2361" s="76"/>
      <c r="D2361" s="185"/>
      <c r="E2361" s="76"/>
      <c r="F2361" s="76" t="str">
        <f>IF(E2361="","",IFERROR(VLOOKUP(E2361,Cadastro!$C$9:$D$1009,2,FALSE),"PROD. NÃO ENCONTRADO"))</f>
        <v/>
      </c>
      <c r="G2361" s="94"/>
      <c r="H2361" s="69" t="str">
        <f>IFERROR(G2361*VLOOKUP(E2361,Saldo!$P$8:$U$1009,6,FALSE),"")</f>
        <v/>
      </c>
      <c r="I2361" s="104" t="str">
        <f>IFERROR(IF(D2361="","",VLOOKUP(E2361,Saldo!$P$8:$Q$1009,2,FALSE)),"")</f>
        <v/>
      </c>
      <c r="J2361" s="76"/>
      <c r="K2361" s="28" t="str">
        <f t="shared" si="36"/>
        <v/>
      </c>
    </row>
    <row r="2362" spans="1:11" ht="18.95" customHeight="1" x14ac:dyDescent="0.25">
      <c r="A2362" s="52"/>
      <c r="C2362" s="76"/>
      <c r="D2362" s="185"/>
      <c r="E2362" s="76"/>
      <c r="F2362" s="76" t="str">
        <f>IF(E2362="","",IFERROR(VLOOKUP(E2362,Cadastro!$C$9:$D$1009,2,FALSE),"PROD. NÃO ENCONTRADO"))</f>
        <v/>
      </c>
      <c r="G2362" s="94"/>
      <c r="H2362" s="69" t="str">
        <f>IFERROR(G2362*VLOOKUP(E2362,Saldo!$P$8:$U$1009,6,FALSE),"")</f>
        <v/>
      </c>
      <c r="I2362" s="104" t="str">
        <f>IFERROR(IF(D2362="","",VLOOKUP(E2362,Saldo!$P$8:$Q$1009,2,FALSE)),"")</f>
        <v/>
      </c>
      <c r="J2362" s="76"/>
      <c r="K2362" s="28" t="str">
        <f t="shared" si="36"/>
        <v/>
      </c>
    </row>
    <row r="2363" spans="1:11" ht="18.95" customHeight="1" x14ac:dyDescent="0.25">
      <c r="A2363" s="52"/>
      <c r="C2363" s="76"/>
      <c r="D2363" s="185"/>
      <c r="E2363" s="76"/>
      <c r="F2363" s="76" t="str">
        <f>IF(E2363="","",IFERROR(VLOOKUP(E2363,Cadastro!$C$9:$D$1009,2,FALSE),"PROD. NÃO ENCONTRADO"))</f>
        <v/>
      </c>
      <c r="G2363" s="94"/>
      <c r="H2363" s="69" t="str">
        <f>IFERROR(G2363*VLOOKUP(E2363,Saldo!$P$8:$U$1009,6,FALSE),"")</f>
        <v/>
      </c>
      <c r="I2363" s="104" t="str">
        <f>IFERROR(IF(D2363="","",VLOOKUP(E2363,Saldo!$P$8:$Q$1009,2,FALSE)),"")</f>
        <v/>
      </c>
      <c r="J2363" s="76"/>
      <c r="K2363" s="28" t="str">
        <f t="shared" si="36"/>
        <v/>
      </c>
    </row>
    <row r="2364" spans="1:11" ht="18.95" customHeight="1" x14ac:dyDescent="0.25">
      <c r="A2364" s="52"/>
      <c r="C2364" s="76"/>
      <c r="D2364" s="185"/>
      <c r="E2364" s="76"/>
      <c r="F2364" s="76" t="str">
        <f>IF(E2364="","",IFERROR(VLOOKUP(E2364,Cadastro!$C$9:$D$1009,2,FALSE),"PROD. NÃO ENCONTRADO"))</f>
        <v/>
      </c>
      <c r="G2364" s="94"/>
      <c r="H2364" s="69" t="str">
        <f>IFERROR(G2364*VLOOKUP(E2364,Saldo!$P$8:$U$1009,6,FALSE),"")</f>
        <v/>
      </c>
      <c r="I2364" s="104" t="str">
        <f>IFERROR(IF(D2364="","",VLOOKUP(E2364,Saldo!$P$8:$Q$1009,2,FALSE)),"")</f>
        <v/>
      </c>
      <c r="J2364" s="76"/>
      <c r="K2364" s="28" t="str">
        <f t="shared" si="36"/>
        <v/>
      </c>
    </row>
    <row r="2365" spans="1:11" ht="18.95" customHeight="1" x14ac:dyDescent="0.25">
      <c r="A2365" s="52"/>
      <c r="C2365" s="76"/>
      <c r="D2365" s="185"/>
      <c r="E2365" s="76"/>
      <c r="F2365" s="76" t="str">
        <f>IF(E2365="","",IFERROR(VLOOKUP(E2365,Cadastro!$C$9:$D$1009,2,FALSE),"PROD. NÃO ENCONTRADO"))</f>
        <v/>
      </c>
      <c r="G2365" s="94"/>
      <c r="H2365" s="69" t="str">
        <f>IFERROR(G2365*VLOOKUP(E2365,Saldo!$P$8:$U$1009,6,FALSE),"")</f>
        <v/>
      </c>
      <c r="I2365" s="104" t="str">
        <f>IFERROR(IF(D2365="","",VLOOKUP(E2365,Saldo!$P$8:$Q$1009,2,FALSE)),"")</f>
        <v/>
      </c>
      <c r="J2365" s="76"/>
      <c r="K2365" s="28" t="str">
        <f t="shared" si="36"/>
        <v/>
      </c>
    </row>
    <row r="2366" spans="1:11" ht="18.95" customHeight="1" x14ac:dyDescent="0.25">
      <c r="A2366" s="52"/>
      <c r="C2366" s="76"/>
      <c r="D2366" s="185"/>
      <c r="E2366" s="76"/>
      <c r="F2366" s="76" t="str">
        <f>IF(E2366="","",IFERROR(VLOOKUP(E2366,Cadastro!$C$9:$D$1009,2,FALSE),"PROD. NÃO ENCONTRADO"))</f>
        <v/>
      </c>
      <c r="G2366" s="94"/>
      <c r="H2366" s="69" t="str">
        <f>IFERROR(G2366*VLOOKUP(E2366,Saldo!$P$8:$U$1009,6,FALSE),"")</f>
        <v/>
      </c>
      <c r="I2366" s="104" t="str">
        <f>IFERROR(IF(D2366="","",VLOOKUP(E2366,Saldo!$P$8:$Q$1009,2,FALSE)),"")</f>
        <v/>
      </c>
      <c r="J2366" s="76"/>
      <c r="K2366" s="28" t="str">
        <f t="shared" si="36"/>
        <v/>
      </c>
    </row>
    <row r="2367" spans="1:11" ht="18.95" customHeight="1" x14ac:dyDescent="0.25">
      <c r="A2367" s="52"/>
      <c r="C2367" s="76"/>
      <c r="D2367" s="185"/>
      <c r="E2367" s="76"/>
      <c r="F2367" s="76" t="str">
        <f>IF(E2367="","",IFERROR(VLOOKUP(E2367,Cadastro!$C$9:$D$1009,2,FALSE),"PROD. NÃO ENCONTRADO"))</f>
        <v/>
      </c>
      <c r="G2367" s="94"/>
      <c r="H2367" s="69" t="str">
        <f>IFERROR(G2367*VLOOKUP(E2367,Saldo!$P$8:$U$1009,6,FALSE),"")</f>
        <v/>
      </c>
      <c r="I2367" s="104" t="str">
        <f>IFERROR(IF(D2367="","",VLOOKUP(E2367,Saldo!$P$8:$Q$1009,2,FALSE)),"")</f>
        <v/>
      </c>
      <c r="J2367" s="76"/>
      <c r="K2367" s="28" t="str">
        <f t="shared" si="36"/>
        <v/>
      </c>
    </row>
    <row r="2368" spans="1:11" ht="18.95" customHeight="1" x14ac:dyDescent="0.25">
      <c r="A2368" s="52"/>
      <c r="C2368" s="76"/>
      <c r="D2368" s="185"/>
      <c r="E2368" s="76"/>
      <c r="F2368" s="76" t="str">
        <f>IF(E2368="","",IFERROR(VLOOKUP(E2368,Cadastro!$C$9:$D$1009,2,FALSE),"PROD. NÃO ENCONTRADO"))</f>
        <v/>
      </c>
      <c r="G2368" s="94"/>
      <c r="H2368" s="69" t="str">
        <f>IFERROR(G2368*VLOOKUP(E2368,Saldo!$P$8:$U$1009,6,FALSE),"")</f>
        <v/>
      </c>
      <c r="I2368" s="104" t="str">
        <f>IFERROR(IF(D2368="","",VLOOKUP(E2368,Saldo!$P$8:$Q$1009,2,FALSE)),"")</f>
        <v/>
      </c>
      <c r="J2368" s="76"/>
      <c r="K2368" s="28" t="str">
        <f t="shared" si="36"/>
        <v/>
      </c>
    </row>
    <row r="2369" spans="1:11" ht="18.95" customHeight="1" x14ac:dyDescent="0.25">
      <c r="A2369" s="52"/>
      <c r="C2369" s="76"/>
      <c r="D2369" s="185"/>
      <c r="E2369" s="76"/>
      <c r="F2369" s="76" t="str">
        <f>IF(E2369="","",IFERROR(VLOOKUP(E2369,Cadastro!$C$9:$D$1009,2,FALSE),"PROD. NÃO ENCONTRADO"))</f>
        <v/>
      </c>
      <c r="G2369" s="94"/>
      <c r="H2369" s="69" t="str">
        <f>IFERROR(G2369*VLOOKUP(E2369,Saldo!$P$8:$U$1009,6,FALSE),"")</f>
        <v/>
      </c>
      <c r="I2369" s="104" t="str">
        <f>IFERROR(IF(D2369="","",VLOOKUP(E2369,Saldo!$P$8:$Q$1009,2,FALSE)),"")</f>
        <v/>
      </c>
      <c r="J2369" s="76"/>
      <c r="K2369" s="28" t="str">
        <f t="shared" si="36"/>
        <v/>
      </c>
    </row>
    <row r="2370" spans="1:11" ht="18.95" customHeight="1" x14ac:dyDescent="0.25">
      <c r="A2370" s="52"/>
      <c r="C2370" s="76"/>
      <c r="D2370" s="185"/>
      <c r="E2370" s="76"/>
      <c r="F2370" s="76" t="str">
        <f>IF(E2370="","",IFERROR(VLOOKUP(E2370,Cadastro!$C$9:$D$1009,2,FALSE),"PROD. NÃO ENCONTRADO"))</f>
        <v/>
      </c>
      <c r="G2370" s="94"/>
      <c r="H2370" s="69" t="str">
        <f>IFERROR(G2370*VLOOKUP(E2370,Saldo!$P$8:$U$1009,6,FALSE),"")</f>
        <v/>
      </c>
      <c r="I2370" s="104" t="str">
        <f>IFERROR(IF(D2370="","",VLOOKUP(E2370,Saldo!$P$8:$Q$1009,2,FALSE)),"")</f>
        <v/>
      </c>
      <c r="J2370" s="76"/>
      <c r="K2370" s="28" t="str">
        <f t="shared" si="36"/>
        <v/>
      </c>
    </row>
    <row r="2371" spans="1:11" ht="18.95" customHeight="1" x14ac:dyDescent="0.25">
      <c r="A2371" s="52"/>
      <c r="C2371" s="76"/>
      <c r="D2371" s="185"/>
      <c r="E2371" s="76"/>
      <c r="F2371" s="76" t="str">
        <f>IF(E2371="","",IFERROR(VLOOKUP(E2371,Cadastro!$C$9:$D$1009,2,FALSE),"PROD. NÃO ENCONTRADO"))</f>
        <v/>
      </c>
      <c r="G2371" s="94"/>
      <c r="H2371" s="69" t="str">
        <f>IFERROR(G2371*VLOOKUP(E2371,Saldo!$P$8:$U$1009,6,FALSE),"")</f>
        <v/>
      </c>
      <c r="I2371" s="104" t="str">
        <f>IFERROR(IF(D2371="","",VLOOKUP(E2371,Saldo!$P$8:$Q$1009,2,FALSE)),"")</f>
        <v/>
      </c>
      <c r="J2371" s="76"/>
      <c r="K2371" s="28" t="str">
        <f t="shared" si="36"/>
        <v/>
      </c>
    </row>
    <row r="2372" spans="1:11" ht="18.95" customHeight="1" x14ac:dyDescent="0.25">
      <c r="A2372" s="52"/>
      <c r="C2372" s="76"/>
      <c r="D2372" s="185"/>
      <c r="E2372" s="76"/>
      <c r="F2372" s="76" t="str">
        <f>IF(E2372="","",IFERROR(VLOOKUP(E2372,Cadastro!$C$9:$D$1009,2,FALSE),"PROD. NÃO ENCONTRADO"))</f>
        <v/>
      </c>
      <c r="G2372" s="94"/>
      <c r="H2372" s="69" t="str">
        <f>IFERROR(G2372*VLOOKUP(E2372,Saldo!$P$8:$U$1009,6,FALSE),"")</f>
        <v/>
      </c>
      <c r="I2372" s="104" t="str">
        <f>IFERROR(IF(D2372="","",VLOOKUP(E2372,Saldo!$P$8:$Q$1009,2,FALSE)),"")</f>
        <v/>
      </c>
      <c r="J2372" s="76"/>
      <c r="K2372" s="28" t="str">
        <f t="shared" si="36"/>
        <v/>
      </c>
    </row>
    <row r="2373" spans="1:11" ht="18.95" customHeight="1" x14ac:dyDescent="0.25">
      <c r="A2373" s="52"/>
      <c r="C2373" s="76"/>
      <c r="D2373" s="185"/>
      <c r="E2373" s="76"/>
      <c r="F2373" s="76" t="str">
        <f>IF(E2373="","",IFERROR(VLOOKUP(E2373,Cadastro!$C$9:$D$1009,2,FALSE),"PROD. NÃO ENCONTRADO"))</f>
        <v/>
      </c>
      <c r="G2373" s="94"/>
      <c r="H2373" s="69" t="str">
        <f>IFERROR(G2373*VLOOKUP(E2373,Saldo!$P$8:$U$1009,6,FALSE),"")</f>
        <v/>
      </c>
      <c r="I2373" s="104" t="str">
        <f>IFERROR(IF(D2373="","",VLOOKUP(E2373,Saldo!$P$8:$Q$1009,2,FALSE)),"")</f>
        <v/>
      </c>
      <c r="J2373" s="76"/>
      <c r="K2373" s="28" t="str">
        <f t="shared" si="36"/>
        <v/>
      </c>
    </row>
    <row r="2374" spans="1:11" ht="18.95" customHeight="1" x14ac:dyDescent="0.25">
      <c r="A2374" s="52"/>
      <c r="C2374" s="76"/>
      <c r="D2374" s="185"/>
      <c r="E2374" s="76"/>
      <c r="F2374" s="76" t="str">
        <f>IF(E2374="","",IFERROR(VLOOKUP(E2374,Cadastro!$C$9:$D$1009,2,FALSE),"PROD. NÃO ENCONTRADO"))</f>
        <v/>
      </c>
      <c r="G2374" s="94"/>
      <c r="H2374" s="69" t="str">
        <f>IFERROR(G2374*VLOOKUP(E2374,Saldo!$P$8:$U$1009,6,FALSE),"")</f>
        <v/>
      </c>
      <c r="I2374" s="104" t="str">
        <f>IFERROR(IF(D2374="","",VLOOKUP(E2374,Saldo!$P$8:$Q$1009,2,FALSE)),"")</f>
        <v/>
      </c>
      <c r="J2374" s="76"/>
      <c r="K2374" s="28" t="str">
        <f t="shared" si="36"/>
        <v/>
      </c>
    </row>
    <row r="2375" spans="1:11" ht="18.95" customHeight="1" x14ac:dyDescent="0.25">
      <c r="A2375" s="52"/>
      <c r="C2375" s="76"/>
      <c r="D2375" s="185"/>
      <c r="E2375" s="76"/>
      <c r="F2375" s="76" t="str">
        <f>IF(E2375="","",IFERROR(VLOOKUP(E2375,Cadastro!$C$9:$D$1009,2,FALSE),"PROD. NÃO ENCONTRADO"))</f>
        <v/>
      </c>
      <c r="G2375" s="94"/>
      <c r="H2375" s="69" t="str">
        <f>IFERROR(G2375*VLOOKUP(E2375,Saldo!$P$8:$U$1009,6,FALSE),"")</f>
        <v/>
      </c>
      <c r="I2375" s="104" t="str">
        <f>IFERROR(IF(D2375="","",VLOOKUP(E2375,Saldo!$P$8:$Q$1009,2,FALSE)),"")</f>
        <v/>
      </c>
      <c r="J2375" s="76"/>
      <c r="K2375" s="28" t="str">
        <f t="shared" si="36"/>
        <v/>
      </c>
    </row>
    <row r="2376" spans="1:11" ht="18.95" customHeight="1" x14ac:dyDescent="0.25">
      <c r="A2376" s="52"/>
      <c r="C2376" s="76"/>
      <c r="D2376" s="185"/>
      <c r="E2376" s="76"/>
      <c r="F2376" s="76" t="str">
        <f>IF(E2376="","",IFERROR(VLOOKUP(E2376,Cadastro!$C$9:$D$1009,2,FALSE),"PROD. NÃO ENCONTRADO"))</f>
        <v/>
      </c>
      <c r="G2376" s="94"/>
      <c r="H2376" s="69" t="str">
        <f>IFERROR(G2376*VLOOKUP(E2376,Saldo!$P$8:$U$1009,6,FALSE),"")</f>
        <v/>
      </c>
      <c r="I2376" s="104" t="str">
        <f>IFERROR(IF(D2376="","",VLOOKUP(E2376,Saldo!$P$8:$Q$1009,2,FALSE)),"")</f>
        <v/>
      </c>
      <c r="J2376" s="76"/>
      <c r="K2376" s="28" t="str">
        <f t="shared" si="36"/>
        <v/>
      </c>
    </row>
    <row r="2377" spans="1:11" ht="18.95" customHeight="1" x14ac:dyDescent="0.25">
      <c r="A2377" s="52"/>
      <c r="C2377" s="76"/>
      <c r="D2377" s="185"/>
      <c r="E2377" s="76"/>
      <c r="F2377" s="76" t="str">
        <f>IF(E2377="","",IFERROR(VLOOKUP(E2377,Cadastro!$C$9:$D$1009,2,FALSE),"PROD. NÃO ENCONTRADO"))</f>
        <v/>
      </c>
      <c r="G2377" s="94"/>
      <c r="H2377" s="69" t="str">
        <f>IFERROR(G2377*VLOOKUP(E2377,Saldo!$P$8:$U$1009,6,FALSE),"")</f>
        <v/>
      </c>
      <c r="I2377" s="104" t="str">
        <f>IFERROR(IF(D2377="","",VLOOKUP(E2377,Saldo!$P$8:$Q$1009,2,FALSE)),"")</f>
        <v/>
      </c>
      <c r="J2377" s="76"/>
      <c r="K2377" s="28" t="str">
        <f t="shared" si="36"/>
        <v/>
      </c>
    </row>
    <row r="2378" spans="1:11" ht="18.95" customHeight="1" x14ac:dyDescent="0.25">
      <c r="A2378" s="52"/>
      <c r="C2378" s="76"/>
      <c r="D2378" s="185"/>
      <c r="E2378" s="76"/>
      <c r="F2378" s="76" t="str">
        <f>IF(E2378="","",IFERROR(VLOOKUP(E2378,Cadastro!$C$9:$D$1009,2,FALSE),"PROD. NÃO ENCONTRADO"))</f>
        <v/>
      </c>
      <c r="G2378" s="94"/>
      <c r="H2378" s="69" t="str">
        <f>IFERROR(G2378*VLOOKUP(E2378,Saldo!$P$8:$U$1009,6,FALSE),"")</f>
        <v/>
      </c>
      <c r="I2378" s="104" t="str">
        <f>IFERROR(IF(D2378="","",VLOOKUP(E2378,Saldo!$P$8:$Q$1009,2,FALSE)),"")</f>
        <v/>
      </c>
      <c r="J2378" s="76"/>
      <c r="K2378" s="28" t="str">
        <f t="shared" ref="K2378:K2441" si="37">IF(D2378="","",MONTH(D2378))</f>
        <v/>
      </c>
    </row>
    <row r="2379" spans="1:11" ht="18.95" customHeight="1" x14ac:dyDescent="0.25">
      <c r="A2379" s="52"/>
      <c r="C2379" s="76"/>
      <c r="D2379" s="185"/>
      <c r="E2379" s="76"/>
      <c r="F2379" s="76" t="str">
        <f>IF(E2379="","",IFERROR(VLOOKUP(E2379,Cadastro!$C$9:$D$1009,2,FALSE),"PROD. NÃO ENCONTRADO"))</f>
        <v/>
      </c>
      <c r="G2379" s="94"/>
      <c r="H2379" s="69" t="str">
        <f>IFERROR(G2379*VLOOKUP(E2379,Saldo!$P$8:$U$1009,6,FALSE),"")</f>
        <v/>
      </c>
      <c r="I2379" s="104" t="str">
        <f>IFERROR(IF(D2379="","",VLOOKUP(E2379,Saldo!$P$8:$Q$1009,2,FALSE)),"")</f>
        <v/>
      </c>
      <c r="J2379" s="76"/>
      <c r="K2379" s="28" t="str">
        <f t="shared" si="37"/>
        <v/>
      </c>
    </row>
    <row r="2380" spans="1:11" ht="18.95" customHeight="1" x14ac:dyDescent="0.25">
      <c r="A2380" s="52"/>
      <c r="C2380" s="76"/>
      <c r="D2380" s="185"/>
      <c r="E2380" s="76"/>
      <c r="F2380" s="76" t="str">
        <f>IF(E2380="","",IFERROR(VLOOKUP(E2380,Cadastro!$C$9:$D$1009,2,FALSE),"PROD. NÃO ENCONTRADO"))</f>
        <v/>
      </c>
      <c r="G2380" s="94"/>
      <c r="H2380" s="69" t="str">
        <f>IFERROR(G2380*VLOOKUP(E2380,Saldo!$P$8:$U$1009,6,FALSE),"")</f>
        <v/>
      </c>
      <c r="I2380" s="104" t="str">
        <f>IFERROR(IF(D2380="","",VLOOKUP(E2380,Saldo!$P$8:$Q$1009,2,FALSE)),"")</f>
        <v/>
      </c>
      <c r="J2380" s="76"/>
      <c r="K2380" s="28" t="str">
        <f t="shared" si="37"/>
        <v/>
      </c>
    </row>
    <row r="2381" spans="1:11" ht="18.95" customHeight="1" x14ac:dyDescent="0.25">
      <c r="A2381" s="52"/>
      <c r="C2381" s="76"/>
      <c r="D2381" s="185"/>
      <c r="E2381" s="76"/>
      <c r="F2381" s="76" t="str">
        <f>IF(E2381="","",IFERROR(VLOOKUP(E2381,Cadastro!$C$9:$D$1009,2,FALSE),"PROD. NÃO ENCONTRADO"))</f>
        <v/>
      </c>
      <c r="G2381" s="94"/>
      <c r="H2381" s="69" t="str">
        <f>IFERROR(G2381*VLOOKUP(E2381,Saldo!$P$8:$U$1009,6,FALSE),"")</f>
        <v/>
      </c>
      <c r="I2381" s="104" t="str">
        <f>IFERROR(IF(D2381="","",VLOOKUP(E2381,Saldo!$P$8:$Q$1009,2,FALSE)),"")</f>
        <v/>
      </c>
      <c r="J2381" s="76"/>
      <c r="K2381" s="28" t="str">
        <f t="shared" si="37"/>
        <v/>
      </c>
    </row>
    <row r="2382" spans="1:11" ht="18.95" customHeight="1" x14ac:dyDescent="0.25">
      <c r="A2382" s="52"/>
      <c r="C2382" s="76"/>
      <c r="D2382" s="185"/>
      <c r="E2382" s="76"/>
      <c r="F2382" s="76" t="str">
        <f>IF(E2382="","",IFERROR(VLOOKUP(E2382,Cadastro!$C$9:$D$1009,2,FALSE),"PROD. NÃO ENCONTRADO"))</f>
        <v/>
      </c>
      <c r="G2382" s="94"/>
      <c r="H2382" s="69" t="str">
        <f>IFERROR(G2382*VLOOKUP(E2382,Saldo!$P$8:$U$1009,6,FALSE),"")</f>
        <v/>
      </c>
      <c r="I2382" s="104" t="str">
        <f>IFERROR(IF(D2382="","",VLOOKUP(E2382,Saldo!$P$8:$Q$1009,2,FALSE)),"")</f>
        <v/>
      </c>
      <c r="J2382" s="76"/>
      <c r="K2382" s="28" t="str">
        <f t="shared" si="37"/>
        <v/>
      </c>
    </row>
    <row r="2383" spans="1:11" ht="18.95" customHeight="1" x14ac:dyDescent="0.25">
      <c r="A2383" s="52"/>
      <c r="C2383" s="76"/>
      <c r="D2383" s="185"/>
      <c r="E2383" s="76"/>
      <c r="F2383" s="76" t="str">
        <f>IF(E2383="","",IFERROR(VLOOKUP(E2383,Cadastro!$C$9:$D$1009,2,FALSE),"PROD. NÃO ENCONTRADO"))</f>
        <v/>
      </c>
      <c r="G2383" s="94"/>
      <c r="H2383" s="69" t="str">
        <f>IFERROR(G2383*VLOOKUP(E2383,Saldo!$P$8:$U$1009,6,FALSE),"")</f>
        <v/>
      </c>
      <c r="I2383" s="104" t="str">
        <f>IFERROR(IF(D2383="","",VLOOKUP(E2383,Saldo!$P$8:$Q$1009,2,FALSE)),"")</f>
        <v/>
      </c>
      <c r="J2383" s="76"/>
      <c r="K2383" s="28" t="str">
        <f t="shared" si="37"/>
        <v/>
      </c>
    </row>
    <row r="2384" spans="1:11" ht="18.95" customHeight="1" x14ac:dyDescent="0.25">
      <c r="A2384" s="52"/>
      <c r="C2384" s="76"/>
      <c r="D2384" s="185"/>
      <c r="E2384" s="76"/>
      <c r="F2384" s="76" t="str">
        <f>IF(E2384="","",IFERROR(VLOOKUP(E2384,Cadastro!$C$9:$D$1009,2,FALSE),"PROD. NÃO ENCONTRADO"))</f>
        <v/>
      </c>
      <c r="G2384" s="94"/>
      <c r="H2384" s="69" t="str">
        <f>IFERROR(G2384*VLOOKUP(E2384,Saldo!$P$8:$U$1009,6,FALSE),"")</f>
        <v/>
      </c>
      <c r="I2384" s="104" t="str">
        <f>IFERROR(IF(D2384="","",VLOOKUP(E2384,Saldo!$P$8:$Q$1009,2,FALSE)),"")</f>
        <v/>
      </c>
      <c r="J2384" s="76"/>
      <c r="K2384" s="28" t="str">
        <f t="shared" si="37"/>
        <v/>
      </c>
    </row>
    <row r="2385" spans="1:11" ht="18.95" customHeight="1" x14ac:dyDescent="0.25">
      <c r="A2385" s="52"/>
      <c r="C2385" s="76"/>
      <c r="D2385" s="185"/>
      <c r="E2385" s="76"/>
      <c r="F2385" s="76" t="str">
        <f>IF(E2385="","",IFERROR(VLOOKUP(E2385,Cadastro!$C$9:$D$1009,2,FALSE),"PROD. NÃO ENCONTRADO"))</f>
        <v/>
      </c>
      <c r="G2385" s="94"/>
      <c r="H2385" s="69" t="str">
        <f>IFERROR(G2385*VLOOKUP(E2385,Saldo!$P$8:$U$1009,6,FALSE),"")</f>
        <v/>
      </c>
      <c r="I2385" s="104" t="str">
        <f>IFERROR(IF(D2385="","",VLOOKUP(E2385,Saldo!$P$8:$Q$1009,2,FALSE)),"")</f>
        <v/>
      </c>
      <c r="J2385" s="76"/>
      <c r="K2385" s="28" t="str">
        <f t="shared" si="37"/>
        <v/>
      </c>
    </row>
    <row r="2386" spans="1:11" ht="18.95" customHeight="1" x14ac:dyDescent="0.25">
      <c r="A2386" s="52"/>
      <c r="C2386" s="76"/>
      <c r="D2386" s="185"/>
      <c r="E2386" s="76"/>
      <c r="F2386" s="76" t="str">
        <f>IF(E2386="","",IFERROR(VLOOKUP(E2386,Cadastro!$C$9:$D$1009,2,FALSE),"PROD. NÃO ENCONTRADO"))</f>
        <v/>
      </c>
      <c r="G2386" s="94"/>
      <c r="H2386" s="69" t="str">
        <f>IFERROR(G2386*VLOOKUP(E2386,Saldo!$P$8:$U$1009,6,FALSE),"")</f>
        <v/>
      </c>
      <c r="I2386" s="104" t="str">
        <f>IFERROR(IF(D2386="","",VLOOKUP(E2386,Saldo!$P$8:$Q$1009,2,FALSE)),"")</f>
        <v/>
      </c>
      <c r="J2386" s="76"/>
      <c r="K2386" s="28" t="str">
        <f t="shared" si="37"/>
        <v/>
      </c>
    </row>
    <row r="2387" spans="1:11" ht="18.95" customHeight="1" x14ac:dyDescent="0.25">
      <c r="A2387" s="52"/>
      <c r="C2387" s="76"/>
      <c r="D2387" s="185"/>
      <c r="E2387" s="76"/>
      <c r="F2387" s="76" t="str">
        <f>IF(E2387="","",IFERROR(VLOOKUP(E2387,Cadastro!$C$9:$D$1009,2,FALSE),"PROD. NÃO ENCONTRADO"))</f>
        <v/>
      </c>
      <c r="G2387" s="94"/>
      <c r="H2387" s="69" t="str">
        <f>IFERROR(G2387*VLOOKUP(E2387,Saldo!$P$8:$U$1009,6,FALSE),"")</f>
        <v/>
      </c>
      <c r="I2387" s="104" t="str">
        <f>IFERROR(IF(D2387="","",VLOOKUP(E2387,Saldo!$P$8:$Q$1009,2,FALSE)),"")</f>
        <v/>
      </c>
      <c r="J2387" s="76"/>
      <c r="K2387" s="28" t="str">
        <f t="shared" si="37"/>
        <v/>
      </c>
    </row>
    <row r="2388" spans="1:11" ht="18.95" customHeight="1" x14ac:dyDescent="0.25">
      <c r="A2388" s="52"/>
      <c r="C2388" s="76"/>
      <c r="D2388" s="185"/>
      <c r="E2388" s="76"/>
      <c r="F2388" s="76" t="str">
        <f>IF(E2388="","",IFERROR(VLOOKUP(E2388,Cadastro!$C$9:$D$1009,2,FALSE),"PROD. NÃO ENCONTRADO"))</f>
        <v/>
      </c>
      <c r="G2388" s="94"/>
      <c r="H2388" s="69" t="str">
        <f>IFERROR(G2388*VLOOKUP(E2388,Saldo!$P$8:$U$1009,6,FALSE),"")</f>
        <v/>
      </c>
      <c r="I2388" s="104" t="str">
        <f>IFERROR(IF(D2388="","",VLOOKUP(E2388,Saldo!$P$8:$Q$1009,2,FALSE)),"")</f>
        <v/>
      </c>
      <c r="J2388" s="76"/>
      <c r="K2388" s="28" t="str">
        <f t="shared" si="37"/>
        <v/>
      </c>
    </row>
    <row r="2389" spans="1:11" ht="18.95" customHeight="1" x14ac:dyDescent="0.25">
      <c r="A2389" s="52"/>
      <c r="C2389" s="76"/>
      <c r="D2389" s="185"/>
      <c r="E2389" s="76"/>
      <c r="F2389" s="76" t="str">
        <f>IF(E2389="","",IFERROR(VLOOKUP(E2389,Cadastro!$C$9:$D$1009,2,FALSE),"PROD. NÃO ENCONTRADO"))</f>
        <v/>
      </c>
      <c r="G2389" s="94"/>
      <c r="H2389" s="69" t="str">
        <f>IFERROR(G2389*VLOOKUP(E2389,Saldo!$P$8:$U$1009,6,FALSE),"")</f>
        <v/>
      </c>
      <c r="I2389" s="104" t="str">
        <f>IFERROR(IF(D2389="","",VLOOKUP(E2389,Saldo!$P$8:$Q$1009,2,FALSE)),"")</f>
        <v/>
      </c>
      <c r="J2389" s="76"/>
      <c r="K2389" s="28" t="str">
        <f t="shared" si="37"/>
        <v/>
      </c>
    </row>
    <row r="2390" spans="1:11" ht="18.95" customHeight="1" x14ac:dyDescent="0.25">
      <c r="A2390" s="52"/>
      <c r="C2390" s="76"/>
      <c r="D2390" s="185"/>
      <c r="E2390" s="76"/>
      <c r="F2390" s="76" t="str">
        <f>IF(E2390="","",IFERROR(VLOOKUP(E2390,Cadastro!$C$9:$D$1009,2,FALSE),"PROD. NÃO ENCONTRADO"))</f>
        <v/>
      </c>
      <c r="G2390" s="94"/>
      <c r="H2390" s="69" t="str">
        <f>IFERROR(G2390*VLOOKUP(E2390,Saldo!$P$8:$U$1009,6,FALSE),"")</f>
        <v/>
      </c>
      <c r="I2390" s="104" t="str">
        <f>IFERROR(IF(D2390="","",VLOOKUP(E2390,Saldo!$P$8:$Q$1009,2,FALSE)),"")</f>
        <v/>
      </c>
      <c r="J2390" s="76"/>
      <c r="K2390" s="28" t="str">
        <f t="shared" si="37"/>
        <v/>
      </c>
    </row>
    <row r="2391" spans="1:11" ht="18.95" customHeight="1" x14ac:dyDescent="0.25">
      <c r="A2391" s="52"/>
      <c r="C2391" s="76"/>
      <c r="D2391" s="185"/>
      <c r="E2391" s="76"/>
      <c r="F2391" s="76" t="str">
        <f>IF(E2391="","",IFERROR(VLOOKUP(E2391,Cadastro!$C$9:$D$1009,2,FALSE),"PROD. NÃO ENCONTRADO"))</f>
        <v/>
      </c>
      <c r="G2391" s="94"/>
      <c r="H2391" s="69" t="str">
        <f>IFERROR(G2391*VLOOKUP(E2391,Saldo!$P$8:$U$1009,6,FALSE),"")</f>
        <v/>
      </c>
      <c r="I2391" s="104" t="str">
        <f>IFERROR(IF(D2391="","",VLOOKUP(E2391,Saldo!$P$8:$Q$1009,2,FALSE)),"")</f>
        <v/>
      </c>
      <c r="J2391" s="76"/>
      <c r="K2391" s="28" t="str">
        <f t="shared" si="37"/>
        <v/>
      </c>
    </row>
    <row r="2392" spans="1:11" ht="18.95" customHeight="1" x14ac:dyDescent="0.25">
      <c r="A2392" s="52"/>
      <c r="C2392" s="76"/>
      <c r="D2392" s="185"/>
      <c r="E2392" s="76"/>
      <c r="F2392" s="76" t="str">
        <f>IF(E2392="","",IFERROR(VLOOKUP(E2392,Cadastro!$C$9:$D$1009,2,FALSE),"PROD. NÃO ENCONTRADO"))</f>
        <v/>
      </c>
      <c r="G2392" s="94"/>
      <c r="H2392" s="69" t="str">
        <f>IFERROR(G2392*VLOOKUP(E2392,Saldo!$P$8:$U$1009,6,FALSE),"")</f>
        <v/>
      </c>
      <c r="I2392" s="104" t="str">
        <f>IFERROR(IF(D2392="","",VLOOKUP(E2392,Saldo!$P$8:$Q$1009,2,FALSE)),"")</f>
        <v/>
      </c>
      <c r="J2392" s="76"/>
      <c r="K2392" s="28" t="str">
        <f t="shared" si="37"/>
        <v/>
      </c>
    </row>
    <row r="2393" spans="1:11" ht="18.95" customHeight="1" x14ac:dyDescent="0.25">
      <c r="A2393" s="52"/>
      <c r="C2393" s="76"/>
      <c r="D2393" s="185"/>
      <c r="E2393" s="76"/>
      <c r="F2393" s="76" t="str">
        <f>IF(E2393="","",IFERROR(VLOOKUP(E2393,Cadastro!$C$9:$D$1009,2,FALSE),"PROD. NÃO ENCONTRADO"))</f>
        <v/>
      </c>
      <c r="G2393" s="94"/>
      <c r="H2393" s="69" t="str">
        <f>IFERROR(G2393*VLOOKUP(E2393,Saldo!$P$8:$U$1009,6,FALSE),"")</f>
        <v/>
      </c>
      <c r="I2393" s="104" t="str">
        <f>IFERROR(IF(D2393="","",VLOOKUP(E2393,Saldo!$P$8:$Q$1009,2,FALSE)),"")</f>
        <v/>
      </c>
      <c r="J2393" s="76"/>
      <c r="K2393" s="28" t="str">
        <f t="shared" si="37"/>
        <v/>
      </c>
    </row>
    <row r="2394" spans="1:11" ht="18.95" customHeight="1" x14ac:dyDescent="0.25">
      <c r="A2394" s="52"/>
      <c r="C2394" s="76"/>
      <c r="D2394" s="185"/>
      <c r="E2394" s="76"/>
      <c r="F2394" s="76" t="str">
        <f>IF(E2394="","",IFERROR(VLOOKUP(E2394,Cadastro!$C$9:$D$1009,2,FALSE),"PROD. NÃO ENCONTRADO"))</f>
        <v/>
      </c>
      <c r="G2394" s="94"/>
      <c r="H2394" s="69" t="str">
        <f>IFERROR(G2394*VLOOKUP(E2394,Saldo!$P$8:$U$1009,6,FALSE),"")</f>
        <v/>
      </c>
      <c r="I2394" s="104" t="str">
        <f>IFERROR(IF(D2394="","",VLOOKUP(E2394,Saldo!$P$8:$Q$1009,2,FALSE)),"")</f>
        <v/>
      </c>
      <c r="J2394" s="76"/>
      <c r="K2394" s="28" t="str">
        <f t="shared" si="37"/>
        <v/>
      </c>
    </row>
    <row r="2395" spans="1:11" ht="18.95" customHeight="1" x14ac:dyDescent="0.25">
      <c r="A2395" s="52"/>
      <c r="C2395" s="76"/>
      <c r="D2395" s="185"/>
      <c r="E2395" s="76"/>
      <c r="F2395" s="76" t="str">
        <f>IF(E2395="","",IFERROR(VLOOKUP(E2395,Cadastro!$C$9:$D$1009,2,FALSE),"PROD. NÃO ENCONTRADO"))</f>
        <v/>
      </c>
      <c r="G2395" s="94"/>
      <c r="H2395" s="69" t="str">
        <f>IFERROR(G2395*VLOOKUP(E2395,Saldo!$P$8:$U$1009,6,FALSE),"")</f>
        <v/>
      </c>
      <c r="I2395" s="104" t="str">
        <f>IFERROR(IF(D2395="","",VLOOKUP(E2395,Saldo!$P$8:$Q$1009,2,FALSE)),"")</f>
        <v/>
      </c>
      <c r="J2395" s="76"/>
      <c r="K2395" s="28" t="str">
        <f t="shared" si="37"/>
        <v/>
      </c>
    </row>
    <row r="2396" spans="1:11" ht="18.95" customHeight="1" x14ac:dyDescent="0.25">
      <c r="A2396" s="52"/>
      <c r="C2396" s="76"/>
      <c r="D2396" s="185"/>
      <c r="E2396" s="76"/>
      <c r="F2396" s="76" t="str">
        <f>IF(E2396="","",IFERROR(VLOOKUP(E2396,Cadastro!$C$9:$D$1009,2,FALSE),"PROD. NÃO ENCONTRADO"))</f>
        <v/>
      </c>
      <c r="G2396" s="94"/>
      <c r="H2396" s="69" t="str">
        <f>IFERROR(G2396*VLOOKUP(E2396,Saldo!$P$8:$U$1009,6,FALSE),"")</f>
        <v/>
      </c>
      <c r="I2396" s="104" t="str">
        <f>IFERROR(IF(D2396="","",VLOOKUP(E2396,Saldo!$P$8:$Q$1009,2,FALSE)),"")</f>
        <v/>
      </c>
      <c r="J2396" s="76"/>
      <c r="K2396" s="28" t="str">
        <f t="shared" si="37"/>
        <v/>
      </c>
    </row>
    <row r="2397" spans="1:11" ht="18.95" customHeight="1" x14ac:dyDescent="0.25">
      <c r="A2397" s="52"/>
      <c r="C2397" s="76"/>
      <c r="D2397" s="185"/>
      <c r="E2397" s="76"/>
      <c r="F2397" s="76" t="str">
        <f>IF(E2397="","",IFERROR(VLOOKUP(E2397,Cadastro!$C$9:$D$1009,2,FALSE),"PROD. NÃO ENCONTRADO"))</f>
        <v/>
      </c>
      <c r="G2397" s="94"/>
      <c r="H2397" s="69" t="str">
        <f>IFERROR(G2397*VLOOKUP(E2397,Saldo!$P$8:$U$1009,6,FALSE),"")</f>
        <v/>
      </c>
      <c r="I2397" s="104" t="str">
        <f>IFERROR(IF(D2397="","",VLOOKUP(E2397,Saldo!$P$8:$Q$1009,2,FALSE)),"")</f>
        <v/>
      </c>
      <c r="J2397" s="76"/>
      <c r="K2397" s="28" t="str">
        <f t="shared" si="37"/>
        <v/>
      </c>
    </row>
    <row r="2398" spans="1:11" ht="18.95" customHeight="1" x14ac:dyDescent="0.25">
      <c r="A2398" s="52"/>
      <c r="C2398" s="76"/>
      <c r="D2398" s="185"/>
      <c r="E2398" s="76"/>
      <c r="F2398" s="76" t="str">
        <f>IF(E2398="","",IFERROR(VLOOKUP(E2398,Cadastro!$C$9:$D$1009,2,FALSE),"PROD. NÃO ENCONTRADO"))</f>
        <v/>
      </c>
      <c r="G2398" s="94"/>
      <c r="H2398" s="69" t="str">
        <f>IFERROR(G2398*VLOOKUP(E2398,Saldo!$P$8:$U$1009,6,FALSE),"")</f>
        <v/>
      </c>
      <c r="I2398" s="104" t="str">
        <f>IFERROR(IF(D2398="","",VLOOKUP(E2398,Saldo!$P$8:$Q$1009,2,FALSE)),"")</f>
        <v/>
      </c>
      <c r="J2398" s="76"/>
      <c r="K2398" s="28" t="str">
        <f t="shared" si="37"/>
        <v/>
      </c>
    </row>
    <row r="2399" spans="1:11" ht="18.95" customHeight="1" x14ac:dyDescent="0.25">
      <c r="A2399" s="52"/>
      <c r="C2399" s="76"/>
      <c r="D2399" s="185"/>
      <c r="E2399" s="76"/>
      <c r="F2399" s="76" t="str">
        <f>IF(E2399="","",IFERROR(VLOOKUP(E2399,Cadastro!$C$9:$D$1009,2,FALSE),"PROD. NÃO ENCONTRADO"))</f>
        <v/>
      </c>
      <c r="G2399" s="94"/>
      <c r="H2399" s="69" t="str">
        <f>IFERROR(G2399*VLOOKUP(E2399,Saldo!$P$8:$U$1009,6,FALSE),"")</f>
        <v/>
      </c>
      <c r="I2399" s="104" t="str">
        <f>IFERROR(IF(D2399="","",VLOOKUP(E2399,Saldo!$P$8:$Q$1009,2,FALSE)),"")</f>
        <v/>
      </c>
      <c r="J2399" s="76"/>
      <c r="K2399" s="28" t="str">
        <f t="shared" si="37"/>
        <v/>
      </c>
    </row>
    <row r="2400" spans="1:11" ht="18.95" customHeight="1" x14ac:dyDescent="0.25">
      <c r="A2400" s="52"/>
      <c r="C2400" s="76"/>
      <c r="D2400" s="185"/>
      <c r="E2400" s="76"/>
      <c r="F2400" s="76" t="str">
        <f>IF(E2400="","",IFERROR(VLOOKUP(E2400,Cadastro!$C$9:$D$1009,2,FALSE),"PROD. NÃO ENCONTRADO"))</f>
        <v/>
      </c>
      <c r="G2400" s="94"/>
      <c r="H2400" s="69" t="str">
        <f>IFERROR(G2400*VLOOKUP(E2400,Saldo!$P$8:$U$1009,6,FALSE),"")</f>
        <v/>
      </c>
      <c r="I2400" s="104" t="str">
        <f>IFERROR(IF(D2400="","",VLOOKUP(E2400,Saldo!$P$8:$Q$1009,2,FALSE)),"")</f>
        <v/>
      </c>
      <c r="J2400" s="76"/>
      <c r="K2400" s="28" t="str">
        <f t="shared" si="37"/>
        <v/>
      </c>
    </row>
    <row r="2401" spans="1:11" ht="18.95" customHeight="1" x14ac:dyDescent="0.25">
      <c r="A2401" s="52"/>
      <c r="C2401" s="76"/>
      <c r="D2401" s="185"/>
      <c r="E2401" s="76"/>
      <c r="F2401" s="76" t="str">
        <f>IF(E2401="","",IFERROR(VLOOKUP(E2401,Cadastro!$C$9:$D$1009,2,FALSE),"PROD. NÃO ENCONTRADO"))</f>
        <v/>
      </c>
      <c r="G2401" s="94"/>
      <c r="H2401" s="69" t="str">
        <f>IFERROR(G2401*VLOOKUP(E2401,Saldo!$P$8:$U$1009,6,FALSE),"")</f>
        <v/>
      </c>
      <c r="I2401" s="104" t="str">
        <f>IFERROR(IF(D2401="","",VLOOKUP(E2401,Saldo!$P$8:$Q$1009,2,FALSE)),"")</f>
        <v/>
      </c>
      <c r="J2401" s="76"/>
      <c r="K2401" s="28" t="str">
        <f t="shared" si="37"/>
        <v/>
      </c>
    </row>
    <row r="2402" spans="1:11" ht="18.95" customHeight="1" x14ac:dyDescent="0.25">
      <c r="A2402" s="52"/>
      <c r="C2402" s="76"/>
      <c r="D2402" s="185"/>
      <c r="E2402" s="76"/>
      <c r="F2402" s="76" t="str">
        <f>IF(E2402="","",IFERROR(VLOOKUP(E2402,Cadastro!$C$9:$D$1009,2,FALSE),"PROD. NÃO ENCONTRADO"))</f>
        <v/>
      </c>
      <c r="G2402" s="94"/>
      <c r="H2402" s="69" t="str">
        <f>IFERROR(G2402*VLOOKUP(E2402,Saldo!$P$8:$U$1009,6,FALSE),"")</f>
        <v/>
      </c>
      <c r="I2402" s="104" t="str">
        <f>IFERROR(IF(D2402="","",VLOOKUP(E2402,Saldo!$P$8:$Q$1009,2,FALSE)),"")</f>
        <v/>
      </c>
      <c r="J2402" s="76"/>
      <c r="K2402" s="28" t="str">
        <f t="shared" si="37"/>
        <v/>
      </c>
    </row>
    <row r="2403" spans="1:11" ht="18.95" customHeight="1" x14ac:dyDescent="0.25">
      <c r="A2403" s="52"/>
      <c r="C2403" s="76"/>
      <c r="D2403" s="185"/>
      <c r="E2403" s="76"/>
      <c r="F2403" s="76" t="str">
        <f>IF(E2403="","",IFERROR(VLOOKUP(E2403,Cadastro!$C$9:$D$1009,2,FALSE),"PROD. NÃO ENCONTRADO"))</f>
        <v/>
      </c>
      <c r="G2403" s="94"/>
      <c r="H2403" s="69" t="str">
        <f>IFERROR(G2403*VLOOKUP(E2403,Saldo!$P$8:$U$1009,6,FALSE),"")</f>
        <v/>
      </c>
      <c r="I2403" s="104" t="str">
        <f>IFERROR(IF(D2403="","",VLOOKUP(E2403,Saldo!$P$8:$Q$1009,2,FALSE)),"")</f>
        <v/>
      </c>
      <c r="J2403" s="76"/>
      <c r="K2403" s="28" t="str">
        <f t="shared" si="37"/>
        <v/>
      </c>
    </row>
    <row r="2404" spans="1:11" ht="18.95" customHeight="1" x14ac:dyDescent="0.25">
      <c r="A2404" s="52"/>
      <c r="C2404" s="76"/>
      <c r="D2404" s="185"/>
      <c r="E2404" s="76"/>
      <c r="F2404" s="76" t="str">
        <f>IF(E2404="","",IFERROR(VLOOKUP(E2404,Cadastro!$C$9:$D$1009,2,FALSE),"PROD. NÃO ENCONTRADO"))</f>
        <v/>
      </c>
      <c r="G2404" s="94"/>
      <c r="H2404" s="69" t="str">
        <f>IFERROR(G2404*VLOOKUP(E2404,Saldo!$P$8:$U$1009,6,FALSE),"")</f>
        <v/>
      </c>
      <c r="I2404" s="104" t="str">
        <f>IFERROR(IF(D2404="","",VLOOKUP(E2404,Saldo!$P$8:$Q$1009,2,FALSE)),"")</f>
        <v/>
      </c>
      <c r="J2404" s="76"/>
      <c r="K2404" s="28" t="str">
        <f t="shared" si="37"/>
        <v/>
      </c>
    </row>
    <row r="2405" spans="1:11" ht="18.95" customHeight="1" x14ac:dyDescent="0.25">
      <c r="A2405" s="52"/>
      <c r="C2405" s="76"/>
      <c r="D2405" s="185"/>
      <c r="E2405" s="76"/>
      <c r="F2405" s="76" t="str">
        <f>IF(E2405="","",IFERROR(VLOOKUP(E2405,Cadastro!$C$9:$D$1009,2,FALSE),"PROD. NÃO ENCONTRADO"))</f>
        <v/>
      </c>
      <c r="G2405" s="94"/>
      <c r="H2405" s="69" t="str">
        <f>IFERROR(G2405*VLOOKUP(E2405,Saldo!$P$8:$U$1009,6,FALSE),"")</f>
        <v/>
      </c>
      <c r="I2405" s="104" t="str">
        <f>IFERROR(IF(D2405="","",VLOOKUP(E2405,Saldo!$P$8:$Q$1009,2,FALSE)),"")</f>
        <v/>
      </c>
      <c r="J2405" s="76"/>
      <c r="K2405" s="28" t="str">
        <f t="shared" si="37"/>
        <v/>
      </c>
    </row>
    <row r="2406" spans="1:11" ht="18.95" customHeight="1" x14ac:dyDescent="0.25">
      <c r="A2406" s="52"/>
      <c r="C2406" s="76"/>
      <c r="D2406" s="185"/>
      <c r="E2406" s="76"/>
      <c r="F2406" s="76" t="str">
        <f>IF(E2406="","",IFERROR(VLOOKUP(E2406,Cadastro!$C$9:$D$1009,2,FALSE),"PROD. NÃO ENCONTRADO"))</f>
        <v/>
      </c>
      <c r="G2406" s="94"/>
      <c r="H2406" s="69" t="str">
        <f>IFERROR(G2406*VLOOKUP(E2406,Saldo!$P$8:$U$1009,6,FALSE),"")</f>
        <v/>
      </c>
      <c r="I2406" s="104" t="str">
        <f>IFERROR(IF(D2406="","",VLOOKUP(E2406,Saldo!$P$8:$Q$1009,2,FALSE)),"")</f>
        <v/>
      </c>
      <c r="J2406" s="76"/>
      <c r="K2406" s="28" t="str">
        <f t="shared" si="37"/>
        <v/>
      </c>
    </row>
    <row r="2407" spans="1:11" ht="18.95" customHeight="1" x14ac:dyDescent="0.25">
      <c r="A2407" s="52"/>
      <c r="C2407" s="76"/>
      <c r="D2407" s="185"/>
      <c r="E2407" s="76"/>
      <c r="F2407" s="76" t="str">
        <f>IF(E2407="","",IFERROR(VLOOKUP(E2407,Cadastro!$C$9:$D$1009,2,FALSE),"PROD. NÃO ENCONTRADO"))</f>
        <v/>
      </c>
      <c r="G2407" s="94"/>
      <c r="H2407" s="69" t="str">
        <f>IFERROR(G2407*VLOOKUP(E2407,Saldo!$P$8:$U$1009,6,FALSE),"")</f>
        <v/>
      </c>
      <c r="I2407" s="104" t="str">
        <f>IFERROR(IF(D2407="","",VLOOKUP(E2407,Saldo!$P$8:$Q$1009,2,FALSE)),"")</f>
        <v/>
      </c>
      <c r="J2407" s="76"/>
      <c r="K2407" s="28" t="str">
        <f t="shared" si="37"/>
        <v/>
      </c>
    </row>
    <row r="2408" spans="1:11" ht="18.95" customHeight="1" x14ac:dyDescent="0.25">
      <c r="A2408" s="52"/>
      <c r="C2408" s="76"/>
      <c r="D2408" s="185"/>
      <c r="E2408" s="76"/>
      <c r="F2408" s="76" t="str">
        <f>IF(E2408="","",IFERROR(VLOOKUP(E2408,Cadastro!$C$9:$D$1009,2,FALSE),"PROD. NÃO ENCONTRADO"))</f>
        <v/>
      </c>
      <c r="G2408" s="94"/>
      <c r="H2408" s="69" t="str">
        <f>IFERROR(G2408*VLOOKUP(E2408,Saldo!$P$8:$U$1009,6,FALSE),"")</f>
        <v/>
      </c>
      <c r="I2408" s="104" t="str">
        <f>IFERROR(IF(D2408="","",VLOOKUP(E2408,Saldo!$P$8:$Q$1009,2,FALSE)),"")</f>
        <v/>
      </c>
      <c r="J2408" s="76"/>
      <c r="K2408" s="28" t="str">
        <f t="shared" si="37"/>
        <v/>
      </c>
    </row>
    <row r="2409" spans="1:11" ht="18.95" customHeight="1" x14ac:dyDescent="0.25">
      <c r="A2409" s="52"/>
      <c r="C2409" s="76"/>
      <c r="D2409" s="185"/>
      <c r="E2409" s="76"/>
      <c r="F2409" s="76" t="str">
        <f>IF(E2409="","",IFERROR(VLOOKUP(E2409,Cadastro!$C$9:$D$1009,2,FALSE),"PROD. NÃO ENCONTRADO"))</f>
        <v/>
      </c>
      <c r="G2409" s="94"/>
      <c r="H2409" s="69" t="str">
        <f>IFERROR(G2409*VLOOKUP(E2409,Saldo!$P$8:$U$1009,6,FALSE),"")</f>
        <v/>
      </c>
      <c r="I2409" s="104" t="str">
        <f>IFERROR(IF(D2409="","",VLOOKUP(E2409,Saldo!$P$8:$Q$1009,2,FALSE)),"")</f>
        <v/>
      </c>
      <c r="J2409" s="76"/>
      <c r="K2409" s="28" t="str">
        <f t="shared" si="37"/>
        <v/>
      </c>
    </row>
    <row r="2410" spans="1:11" ht="18.95" customHeight="1" x14ac:dyDescent="0.25">
      <c r="A2410" s="52"/>
      <c r="C2410" s="76"/>
      <c r="D2410" s="185"/>
      <c r="E2410" s="76"/>
      <c r="F2410" s="76" t="str">
        <f>IF(E2410="","",IFERROR(VLOOKUP(E2410,Cadastro!$C$9:$D$1009,2,FALSE),"PROD. NÃO ENCONTRADO"))</f>
        <v/>
      </c>
      <c r="G2410" s="94"/>
      <c r="H2410" s="69" t="str">
        <f>IFERROR(G2410*VLOOKUP(E2410,Saldo!$P$8:$U$1009,6,FALSE),"")</f>
        <v/>
      </c>
      <c r="I2410" s="104" t="str">
        <f>IFERROR(IF(D2410="","",VLOOKUP(E2410,Saldo!$P$8:$Q$1009,2,FALSE)),"")</f>
        <v/>
      </c>
      <c r="J2410" s="76"/>
      <c r="K2410" s="28" t="str">
        <f t="shared" si="37"/>
        <v/>
      </c>
    </row>
    <row r="2411" spans="1:11" ht="18.95" customHeight="1" x14ac:dyDescent="0.25">
      <c r="A2411" s="52"/>
      <c r="C2411" s="76"/>
      <c r="D2411" s="185"/>
      <c r="E2411" s="76"/>
      <c r="F2411" s="76" t="str">
        <f>IF(E2411="","",IFERROR(VLOOKUP(E2411,Cadastro!$C$9:$D$1009,2,FALSE),"PROD. NÃO ENCONTRADO"))</f>
        <v/>
      </c>
      <c r="G2411" s="94"/>
      <c r="H2411" s="69" t="str">
        <f>IFERROR(G2411*VLOOKUP(E2411,Saldo!$P$8:$U$1009,6,FALSE),"")</f>
        <v/>
      </c>
      <c r="I2411" s="104" t="str">
        <f>IFERROR(IF(D2411="","",VLOOKUP(E2411,Saldo!$P$8:$Q$1009,2,FALSE)),"")</f>
        <v/>
      </c>
      <c r="J2411" s="76"/>
      <c r="K2411" s="28" t="str">
        <f t="shared" si="37"/>
        <v/>
      </c>
    </row>
    <row r="2412" spans="1:11" ht="18.95" customHeight="1" x14ac:dyDescent="0.25">
      <c r="A2412" s="52"/>
      <c r="C2412" s="76"/>
      <c r="D2412" s="185"/>
      <c r="E2412" s="76"/>
      <c r="F2412" s="76" t="str">
        <f>IF(E2412="","",IFERROR(VLOOKUP(E2412,Cadastro!$C$9:$D$1009,2,FALSE),"PROD. NÃO ENCONTRADO"))</f>
        <v/>
      </c>
      <c r="G2412" s="94"/>
      <c r="H2412" s="69" t="str">
        <f>IFERROR(G2412*VLOOKUP(E2412,Saldo!$P$8:$U$1009,6,FALSE),"")</f>
        <v/>
      </c>
      <c r="I2412" s="104" t="str">
        <f>IFERROR(IF(D2412="","",VLOOKUP(E2412,Saldo!$P$8:$Q$1009,2,FALSE)),"")</f>
        <v/>
      </c>
      <c r="J2412" s="76"/>
      <c r="K2412" s="28" t="str">
        <f t="shared" si="37"/>
        <v/>
      </c>
    </row>
    <row r="2413" spans="1:11" ht="18.95" customHeight="1" x14ac:dyDescent="0.25">
      <c r="A2413" s="52"/>
      <c r="C2413" s="76"/>
      <c r="D2413" s="185"/>
      <c r="E2413" s="76"/>
      <c r="F2413" s="76" t="str">
        <f>IF(E2413="","",IFERROR(VLOOKUP(E2413,Cadastro!$C$9:$D$1009,2,FALSE),"PROD. NÃO ENCONTRADO"))</f>
        <v/>
      </c>
      <c r="G2413" s="94"/>
      <c r="H2413" s="69" t="str">
        <f>IFERROR(G2413*VLOOKUP(E2413,Saldo!$P$8:$U$1009,6,FALSE),"")</f>
        <v/>
      </c>
      <c r="I2413" s="104" t="str">
        <f>IFERROR(IF(D2413="","",VLOOKUP(E2413,Saldo!$P$8:$Q$1009,2,FALSE)),"")</f>
        <v/>
      </c>
      <c r="J2413" s="76"/>
      <c r="K2413" s="28" t="str">
        <f t="shared" si="37"/>
        <v/>
      </c>
    </row>
    <row r="2414" spans="1:11" ht="18.95" customHeight="1" x14ac:dyDescent="0.25">
      <c r="A2414" s="52"/>
      <c r="C2414" s="76"/>
      <c r="D2414" s="185"/>
      <c r="E2414" s="76"/>
      <c r="F2414" s="76" t="str">
        <f>IF(E2414="","",IFERROR(VLOOKUP(E2414,Cadastro!$C$9:$D$1009,2,FALSE),"PROD. NÃO ENCONTRADO"))</f>
        <v/>
      </c>
      <c r="G2414" s="94"/>
      <c r="H2414" s="69" t="str">
        <f>IFERROR(G2414*VLOOKUP(E2414,Saldo!$P$8:$U$1009,6,FALSE),"")</f>
        <v/>
      </c>
      <c r="I2414" s="104" t="str">
        <f>IFERROR(IF(D2414="","",VLOOKUP(E2414,Saldo!$P$8:$Q$1009,2,FALSE)),"")</f>
        <v/>
      </c>
      <c r="J2414" s="76"/>
      <c r="K2414" s="28" t="str">
        <f t="shared" si="37"/>
        <v/>
      </c>
    </row>
    <row r="2415" spans="1:11" ht="18.95" customHeight="1" x14ac:dyDescent="0.25">
      <c r="A2415" s="52"/>
      <c r="C2415" s="76"/>
      <c r="D2415" s="185"/>
      <c r="E2415" s="76"/>
      <c r="F2415" s="76" t="str">
        <f>IF(E2415="","",IFERROR(VLOOKUP(E2415,Cadastro!$C$9:$D$1009,2,FALSE),"PROD. NÃO ENCONTRADO"))</f>
        <v/>
      </c>
      <c r="G2415" s="94"/>
      <c r="H2415" s="69" t="str">
        <f>IFERROR(G2415*VLOOKUP(E2415,Saldo!$P$8:$U$1009,6,FALSE),"")</f>
        <v/>
      </c>
      <c r="I2415" s="104" t="str">
        <f>IFERROR(IF(D2415="","",VLOOKUP(E2415,Saldo!$P$8:$Q$1009,2,FALSE)),"")</f>
        <v/>
      </c>
      <c r="J2415" s="76"/>
      <c r="K2415" s="28" t="str">
        <f t="shared" si="37"/>
        <v/>
      </c>
    </row>
    <row r="2416" spans="1:11" ht="18.95" customHeight="1" x14ac:dyDescent="0.25">
      <c r="A2416" s="52"/>
      <c r="C2416" s="76"/>
      <c r="D2416" s="185"/>
      <c r="E2416" s="76"/>
      <c r="F2416" s="76" t="str">
        <f>IF(E2416="","",IFERROR(VLOOKUP(E2416,Cadastro!$C$9:$D$1009,2,FALSE),"PROD. NÃO ENCONTRADO"))</f>
        <v/>
      </c>
      <c r="G2416" s="94"/>
      <c r="H2416" s="69" t="str">
        <f>IFERROR(G2416*VLOOKUP(E2416,Saldo!$P$8:$U$1009,6,FALSE),"")</f>
        <v/>
      </c>
      <c r="I2416" s="104" t="str">
        <f>IFERROR(IF(D2416="","",VLOOKUP(E2416,Saldo!$P$8:$Q$1009,2,FALSE)),"")</f>
        <v/>
      </c>
      <c r="J2416" s="76"/>
      <c r="K2416" s="28" t="str">
        <f t="shared" si="37"/>
        <v/>
      </c>
    </row>
    <row r="2417" spans="1:11" ht="18.95" customHeight="1" x14ac:dyDescent="0.25">
      <c r="A2417" s="52"/>
      <c r="C2417" s="76"/>
      <c r="D2417" s="185"/>
      <c r="E2417" s="76"/>
      <c r="F2417" s="76" t="str">
        <f>IF(E2417="","",IFERROR(VLOOKUP(E2417,Cadastro!$C$9:$D$1009,2,FALSE),"PROD. NÃO ENCONTRADO"))</f>
        <v/>
      </c>
      <c r="G2417" s="94"/>
      <c r="H2417" s="69" t="str">
        <f>IFERROR(G2417*VLOOKUP(E2417,Saldo!$P$8:$U$1009,6,FALSE),"")</f>
        <v/>
      </c>
      <c r="I2417" s="104" t="str">
        <f>IFERROR(IF(D2417="","",VLOOKUP(E2417,Saldo!$P$8:$Q$1009,2,FALSE)),"")</f>
        <v/>
      </c>
      <c r="J2417" s="76"/>
      <c r="K2417" s="28" t="str">
        <f t="shared" si="37"/>
        <v/>
      </c>
    </row>
    <row r="2418" spans="1:11" ht="18.95" customHeight="1" x14ac:dyDescent="0.25">
      <c r="A2418" s="52"/>
      <c r="C2418" s="76"/>
      <c r="D2418" s="185"/>
      <c r="E2418" s="76"/>
      <c r="F2418" s="76" t="str">
        <f>IF(E2418="","",IFERROR(VLOOKUP(E2418,Cadastro!$C$9:$D$1009,2,FALSE),"PROD. NÃO ENCONTRADO"))</f>
        <v/>
      </c>
      <c r="G2418" s="94"/>
      <c r="H2418" s="69" t="str">
        <f>IFERROR(G2418*VLOOKUP(E2418,Saldo!$P$8:$U$1009,6,FALSE),"")</f>
        <v/>
      </c>
      <c r="I2418" s="104" t="str">
        <f>IFERROR(IF(D2418="","",VLOOKUP(E2418,Saldo!$P$8:$Q$1009,2,FALSE)),"")</f>
        <v/>
      </c>
      <c r="J2418" s="76"/>
      <c r="K2418" s="28" t="str">
        <f t="shared" si="37"/>
        <v/>
      </c>
    </row>
    <row r="2419" spans="1:11" ht="18.95" customHeight="1" x14ac:dyDescent="0.25">
      <c r="A2419" s="52"/>
      <c r="C2419" s="76"/>
      <c r="D2419" s="185"/>
      <c r="E2419" s="76"/>
      <c r="F2419" s="76" t="str">
        <f>IF(E2419="","",IFERROR(VLOOKUP(E2419,Cadastro!$C$9:$D$1009,2,FALSE),"PROD. NÃO ENCONTRADO"))</f>
        <v/>
      </c>
      <c r="G2419" s="94"/>
      <c r="H2419" s="69" t="str">
        <f>IFERROR(G2419*VLOOKUP(E2419,Saldo!$P$8:$U$1009,6,FALSE),"")</f>
        <v/>
      </c>
      <c r="I2419" s="104" t="str">
        <f>IFERROR(IF(D2419="","",VLOOKUP(E2419,Saldo!$P$8:$Q$1009,2,FALSE)),"")</f>
        <v/>
      </c>
      <c r="J2419" s="76"/>
      <c r="K2419" s="28" t="str">
        <f t="shared" si="37"/>
        <v/>
      </c>
    </row>
    <row r="2420" spans="1:11" ht="18.95" customHeight="1" x14ac:dyDescent="0.25">
      <c r="A2420" s="52"/>
      <c r="C2420" s="76"/>
      <c r="D2420" s="185"/>
      <c r="E2420" s="76"/>
      <c r="F2420" s="76" t="str">
        <f>IF(E2420="","",IFERROR(VLOOKUP(E2420,Cadastro!$C$9:$D$1009,2,FALSE),"PROD. NÃO ENCONTRADO"))</f>
        <v/>
      </c>
      <c r="G2420" s="94"/>
      <c r="H2420" s="69" t="str">
        <f>IFERROR(G2420*VLOOKUP(E2420,Saldo!$P$8:$U$1009,6,FALSE),"")</f>
        <v/>
      </c>
      <c r="I2420" s="104" t="str">
        <f>IFERROR(IF(D2420="","",VLOOKUP(E2420,Saldo!$P$8:$Q$1009,2,FALSE)),"")</f>
        <v/>
      </c>
      <c r="J2420" s="76"/>
      <c r="K2420" s="28" t="str">
        <f t="shared" si="37"/>
        <v/>
      </c>
    </row>
    <row r="2421" spans="1:11" ht="18.95" customHeight="1" x14ac:dyDescent="0.25">
      <c r="A2421" s="52"/>
      <c r="C2421" s="76"/>
      <c r="D2421" s="185"/>
      <c r="E2421" s="76"/>
      <c r="F2421" s="76" t="str">
        <f>IF(E2421="","",IFERROR(VLOOKUP(E2421,Cadastro!$C$9:$D$1009,2,FALSE),"PROD. NÃO ENCONTRADO"))</f>
        <v/>
      </c>
      <c r="G2421" s="94"/>
      <c r="H2421" s="69" t="str">
        <f>IFERROR(G2421*VLOOKUP(E2421,Saldo!$P$8:$U$1009,6,FALSE),"")</f>
        <v/>
      </c>
      <c r="I2421" s="104" t="str">
        <f>IFERROR(IF(D2421="","",VLOOKUP(E2421,Saldo!$P$8:$Q$1009,2,FALSE)),"")</f>
        <v/>
      </c>
      <c r="J2421" s="76"/>
      <c r="K2421" s="28" t="str">
        <f t="shared" si="37"/>
        <v/>
      </c>
    </row>
    <row r="2422" spans="1:11" ht="18.95" customHeight="1" x14ac:dyDescent="0.25">
      <c r="A2422" s="52"/>
      <c r="C2422" s="76"/>
      <c r="D2422" s="185"/>
      <c r="E2422" s="76"/>
      <c r="F2422" s="76" t="str">
        <f>IF(E2422="","",IFERROR(VLOOKUP(E2422,Cadastro!$C$9:$D$1009,2,FALSE),"PROD. NÃO ENCONTRADO"))</f>
        <v/>
      </c>
      <c r="G2422" s="94"/>
      <c r="H2422" s="69" t="str">
        <f>IFERROR(G2422*VLOOKUP(E2422,Saldo!$P$8:$U$1009,6,FALSE),"")</f>
        <v/>
      </c>
      <c r="I2422" s="104" t="str">
        <f>IFERROR(IF(D2422="","",VLOOKUP(E2422,Saldo!$P$8:$Q$1009,2,FALSE)),"")</f>
        <v/>
      </c>
      <c r="J2422" s="76"/>
      <c r="K2422" s="28" t="str">
        <f t="shared" si="37"/>
        <v/>
      </c>
    </row>
    <row r="2423" spans="1:11" ht="18.95" customHeight="1" x14ac:dyDescent="0.25">
      <c r="A2423" s="52"/>
      <c r="C2423" s="76"/>
      <c r="D2423" s="185"/>
      <c r="E2423" s="76"/>
      <c r="F2423" s="76" t="str">
        <f>IF(E2423="","",IFERROR(VLOOKUP(E2423,Cadastro!$C$9:$D$1009,2,FALSE),"PROD. NÃO ENCONTRADO"))</f>
        <v/>
      </c>
      <c r="G2423" s="94"/>
      <c r="H2423" s="69" t="str">
        <f>IFERROR(G2423*VLOOKUP(E2423,Saldo!$P$8:$U$1009,6,FALSE),"")</f>
        <v/>
      </c>
      <c r="I2423" s="104" t="str">
        <f>IFERROR(IF(D2423="","",VLOOKUP(E2423,Saldo!$P$8:$Q$1009,2,FALSE)),"")</f>
        <v/>
      </c>
      <c r="J2423" s="76"/>
      <c r="K2423" s="28" t="str">
        <f t="shared" si="37"/>
        <v/>
      </c>
    </row>
    <row r="2424" spans="1:11" ht="18.95" customHeight="1" x14ac:dyDescent="0.25">
      <c r="A2424" s="52"/>
      <c r="C2424" s="76"/>
      <c r="D2424" s="185"/>
      <c r="E2424" s="76"/>
      <c r="F2424" s="76" t="str">
        <f>IF(E2424="","",IFERROR(VLOOKUP(E2424,Cadastro!$C$9:$D$1009,2,FALSE),"PROD. NÃO ENCONTRADO"))</f>
        <v/>
      </c>
      <c r="G2424" s="94"/>
      <c r="H2424" s="69" t="str">
        <f>IFERROR(G2424*VLOOKUP(E2424,Saldo!$P$8:$U$1009,6,FALSE),"")</f>
        <v/>
      </c>
      <c r="I2424" s="104" t="str">
        <f>IFERROR(IF(D2424="","",VLOOKUP(E2424,Saldo!$P$8:$Q$1009,2,FALSE)),"")</f>
        <v/>
      </c>
      <c r="J2424" s="76"/>
      <c r="K2424" s="28" t="str">
        <f t="shared" si="37"/>
        <v/>
      </c>
    </row>
    <row r="2425" spans="1:11" ht="18.95" customHeight="1" x14ac:dyDescent="0.25">
      <c r="A2425" s="52"/>
      <c r="C2425" s="76"/>
      <c r="D2425" s="185"/>
      <c r="E2425" s="76"/>
      <c r="F2425" s="76" t="str">
        <f>IF(E2425="","",IFERROR(VLOOKUP(E2425,Cadastro!$C$9:$D$1009,2,FALSE),"PROD. NÃO ENCONTRADO"))</f>
        <v/>
      </c>
      <c r="G2425" s="94"/>
      <c r="H2425" s="69" t="str">
        <f>IFERROR(G2425*VLOOKUP(E2425,Saldo!$P$8:$U$1009,6,FALSE),"")</f>
        <v/>
      </c>
      <c r="I2425" s="104" t="str">
        <f>IFERROR(IF(D2425="","",VLOOKUP(E2425,Saldo!$P$8:$Q$1009,2,FALSE)),"")</f>
        <v/>
      </c>
      <c r="J2425" s="76"/>
      <c r="K2425" s="28" t="str">
        <f t="shared" si="37"/>
        <v/>
      </c>
    </row>
    <row r="2426" spans="1:11" ht="18.95" customHeight="1" x14ac:dyDescent="0.25">
      <c r="A2426" s="52"/>
      <c r="C2426" s="76"/>
      <c r="D2426" s="185"/>
      <c r="E2426" s="76"/>
      <c r="F2426" s="76" t="str">
        <f>IF(E2426="","",IFERROR(VLOOKUP(E2426,Cadastro!$C$9:$D$1009,2,FALSE),"PROD. NÃO ENCONTRADO"))</f>
        <v/>
      </c>
      <c r="G2426" s="94"/>
      <c r="H2426" s="69" t="str">
        <f>IFERROR(G2426*VLOOKUP(E2426,Saldo!$P$8:$U$1009,6,FALSE),"")</f>
        <v/>
      </c>
      <c r="I2426" s="104" t="str">
        <f>IFERROR(IF(D2426="","",VLOOKUP(E2426,Saldo!$P$8:$Q$1009,2,FALSE)),"")</f>
        <v/>
      </c>
      <c r="J2426" s="76"/>
      <c r="K2426" s="28" t="str">
        <f t="shared" si="37"/>
        <v/>
      </c>
    </row>
    <row r="2427" spans="1:11" ht="18.95" customHeight="1" x14ac:dyDescent="0.25">
      <c r="A2427" s="52"/>
      <c r="C2427" s="76"/>
      <c r="D2427" s="185"/>
      <c r="E2427" s="76"/>
      <c r="F2427" s="76" t="str">
        <f>IF(E2427="","",IFERROR(VLOOKUP(E2427,Cadastro!$C$9:$D$1009,2,FALSE),"PROD. NÃO ENCONTRADO"))</f>
        <v/>
      </c>
      <c r="G2427" s="94"/>
      <c r="H2427" s="69" t="str">
        <f>IFERROR(G2427*VLOOKUP(E2427,Saldo!$P$8:$U$1009,6,FALSE),"")</f>
        <v/>
      </c>
      <c r="I2427" s="104" t="str">
        <f>IFERROR(IF(D2427="","",VLOOKUP(E2427,Saldo!$P$8:$Q$1009,2,FALSE)),"")</f>
        <v/>
      </c>
      <c r="J2427" s="76"/>
      <c r="K2427" s="28" t="str">
        <f t="shared" si="37"/>
        <v/>
      </c>
    </row>
    <row r="2428" spans="1:11" ht="18.95" customHeight="1" x14ac:dyDescent="0.25">
      <c r="A2428" s="52"/>
      <c r="C2428" s="76"/>
      <c r="D2428" s="185"/>
      <c r="E2428" s="76"/>
      <c r="F2428" s="76" t="str">
        <f>IF(E2428="","",IFERROR(VLOOKUP(E2428,Cadastro!$C$9:$D$1009,2,FALSE),"PROD. NÃO ENCONTRADO"))</f>
        <v/>
      </c>
      <c r="G2428" s="94"/>
      <c r="H2428" s="69" t="str">
        <f>IFERROR(G2428*VLOOKUP(E2428,Saldo!$P$8:$U$1009,6,FALSE),"")</f>
        <v/>
      </c>
      <c r="I2428" s="104" t="str">
        <f>IFERROR(IF(D2428="","",VLOOKUP(E2428,Saldo!$P$8:$Q$1009,2,FALSE)),"")</f>
        <v/>
      </c>
      <c r="J2428" s="76"/>
      <c r="K2428" s="28" t="str">
        <f t="shared" si="37"/>
        <v/>
      </c>
    </row>
    <row r="2429" spans="1:11" ht="18.95" customHeight="1" x14ac:dyDescent="0.25">
      <c r="A2429" s="52"/>
      <c r="C2429" s="76"/>
      <c r="D2429" s="185"/>
      <c r="E2429" s="76"/>
      <c r="F2429" s="76" t="str">
        <f>IF(E2429="","",IFERROR(VLOOKUP(E2429,Cadastro!$C$9:$D$1009,2,FALSE),"PROD. NÃO ENCONTRADO"))</f>
        <v/>
      </c>
      <c r="G2429" s="94"/>
      <c r="H2429" s="69" t="str">
        <f>IFERROR(G2429*VLOOKUP(E2429,Saldo!$P$8:$U$1009,6,FALSE),"")</f>
        <v/>
      </c>
      <c r="I2429" s="104" t="str">
        <f>IFERROR(IF(D2429="","",VLOOKUP(E2429,Saldo!$P$8:$Q$1009,2,FALSE)),"")</f>
        <v/>
      </c>
      <c r="J2429" s="76"/>
      <c r="K2429" s="28" t="str">
        <f t="shared" si="37"/>
        <v/>
      </c>
    </row>
    <row r="2430" spans="1:11" ht="18.95" customHeight="1" x14ac:dyDescent="0.25">
      <c r="A2430" s="52"/>
      <c r="C2430" s="76"/>
      <c r="D2430" s="185"/>
      <c r="E2430" s="76"/>
      <c r="F2430" s="76" t="str">
        <f>IF(E2430="","",IFERROR(VLOOKUP(E2430,Cadastro!$C$9:$D$1009,2,FALSE),"PROD. NÃO ENCONTRADO"))</f>
        <v/>
      </c>
      <c r="G2430" s="94"/>
      <c r="H2430" s="69" t="str">
        <f>IFERROR(G2430*VLOOKUP(E2430,Saldo!$P$8:$U$1009,6,FALSE),"")</f>
        <v/>
      </c>
      <c r="I2430" s="104" t="str">
        <f>IFERROR(IF(D2430="","",VLOOKUP(E2430,Saldo!$P$8:$Q$1009,2,FALSE)),"")</f>
        <v/>
      </c>
      <c r="J2430" s="76"/>
      <c r="K2430" s="28" t="str">
        <f t="shared" si="37"/>
        <v/>
      </c>
    </row>
    <row r="2431" spans="1:11" ht="18.95" customHeight="1" x14ac:dyDescent="0.25">
      <c r="A2431" s="52"/>
      <c r="C2431" s="76"/>
      <c r="D2431" s="185"/>
      <c r="E2431" s="76"/>
      <c r="F2431" s="76" t="str">
        <f>IF(E2431="","",IFERROR(VLOOKUP(E2431,Cadastro!$C$9:$D$1009,2,FALSE),"PROD. NÃO ENCONTRADO"))</f>
        <v/>
      </c>
      <c r="G2431" s="94"/>
      <c r="H2431" s="69" t="str">
        <f>IFERROR(G2431*VLOOKUP(E2431,Saldo!$P$8:$U$1009,6,FALSE),"")</f>
        <v/>
      </c>
      <c r="I2431" s="104" t="str">
        <f>IFERROR(IF(D2431="","",VLOOKUP(E2431,Saldo!$P$8:$Q$1009,2,FALSE)),"")</f>
        <v/>
      </c>
      <c r="J2431" s="76"/>
      <c r="K2431" s="28" t="str">
        <f t="shared" si="37"/>
        <v/>
      </c>
    </row>
    <row r="2432" spans="1:11" ht="18.95" customHeight="1" x14ac:dyDescent="0.25">
      <c r="A2432" s="52"/>
      <c r="C2432" s="76"/>
      <c r="D2432" s="185"/>
      <c r="E2432" s="76"/>
      <c r="F2432" s="76" t="str">
        <f>IF(E2432="","",IFERROR(VLOOKUP(E2432,Cadastro!$C$9:$D$1009,2,FALSE),"PROD. NÃO ENCONTRADO"))</f>
        <v/>
      </c>
      <c r="G2432" s="94"/>
      <c r="H2432" s="69" t="str">
        <f>IFERROR(G2432*VLOOKUP(E2432,Saldo!$P$8:$U$1009,6,FALSE),"")</f>
        <v/>
      </c>
      <c r="I2432" s="104" t="str">
        <f>IFERROR(IF(D2432="","",VLOOKUP(E2432,Saldo!$P$8:$Q$1009,2,FALSE)),"")</f>
        <v/>
      </c>
      <c r="J2432" s="76"/>
      <c r="K2432" s="28" t="str">
        <f t="shared" si="37"/>
        <v/>
      </c>
    </row>
    <row r="2433" spans="1:11" ht="18.95" customHeight="1" x14ac:dyDescent="0.25">
      <c r="A2433" s="52"/>
      <c r="C2433" s="76"/>
      <c r="D2433" s="185"/>
      <c r="E2433" s="76"/>
      <c r="F2433" s="76" t="str">
        <f>IF(E2433="","",IFERROR(VLOOKUP(E2433,Cadastro!$C$9:$D$1009,2,FALSE),"PROD. NÃO ENCONTRADO"))</f>
        <v/>
      </c>
      <c r="G2433" s="94"/>
      <c r="H2433" s="69" t="str">
        <f>IFERROR(G2433*VLOOKUP(E2433,Saldo!$P$8:$U$1009,6,FALSE),"")</f>
        <v/>
      </c>
      <c r="I2433" s="104" t="str">
        <f>IFERROR(IF(D2433="","",VLOOKUP(E2433,Saldo!$P$8:$Q$1009,2,FALSE)),"")</f>
        <v/>
      </c>
      <c r="J2433" s="76"/>
      <c r="K2433" s="28" t="str">
        <f t="shared" si="37"/>
        <v/>
      </c>
    </row>
    <row r="2434" spans="1:11" ht="18.95" customHeight="1" x14ac:dyDescent="0.25">
      <c r="A2434" s="52"/>
      <c r="C2434" s="76"/>
      <c r="D2434" s="185"/>
      <c r="E2434" s="76"/>
      <c r="F2434" s="76" t="str">
        <f>IF(E2434="","",IFERROR(VLOOKUP(E2434,Cadastro!$C$9:$D$1009,2,FALSE),"PROD. NÃO ENCONTRADO"))</f>
        <v/>
      </c>
      <c r="G2434" s="94"/>
      <c r="H2434" s="69" t="str">
        <f>IFERROR(G2434*VLOOKUP(E2434,Saldo!$P$8:$U$1009,6,FALSE),"")</f>
        <v/>
      </c>
      <c r="I2434" s="104" t="str">
        <f>IFERROR(IF(D2434="","",VLOOKUP(E2434,Saldo!$P$8:$Q$1009,2,FALSE)),"")</f>
        <v/>
      </c>
      <c r="J2434" s="76"/>
      <c r="K2434" s="28" t="str">
        <f t="shared" si="37"/>
        <v/>
      </c>
    </row>
    <row r="2435" spans="1:11" ht="18.95" customHeight="1" x14ac:dyDescent="0.25">
      <c r="A2435" s="52"/>
      <c r="C2435" s="76"/>
      <c r="D2435" s="185"/>
      <c r="E2435" s="76"/>
      <c r="F2435" s="76" t="str">
        <f>IF(E2435="","",IFERROR(VLOOKUP(E2435,Cadastro!$C$9:$D$1009,2,FALSE),"PROD. NÃO ENCONTRADO"))</f>
        <v/>
      </c>
      <c r="G2435" s="94"/>
      <c r="H2435" s="69" t="str">
        <f>IFERROR(G2435*VLOOKUP(E2435,Saldo!$P$8:$U$1009,6,FALSE),"")</f>
        <v/>
      </c>
      <c r="I2435" s="104" t="str">
        <f>IFERROR(IF(D2435="","",VLOOKUP(E2435,Saldo!$P$8:$Q$1009,2,FALSE)),"")</f>
        <v/>
      </c>
      <c r="J2435" s="76"/>
      <c r="K2435" s="28" t="str">
        <f t="shared" si="37"/>
        <v/>
      </c>
    </row>
    <row r="2436" spans="1:11" ht="18.95" customHeight="1" x14ac:dyDescent="0.25">
      <c r="A2436" s="52"/>
      <c r="C2436" s="76"/>
      <c r="D2436" s="185"/>
      <c r="E2436" s="76"/>
      <c r="F2436" s="76" t="str">
        <f>IF(E2436="","",IFERROR(VLOOKUP(E2436,Cadastro!$C$9:$D$1009,2,FALSE),"PROD. NÃO ENCONTRADO"))</f>
        <v/>
      </c>
      <c r="G2436" s="94"/>
      <c r="H2436" s="69" t="str">
        <f>IFERROR(G2436*VLOOKUP(E2436,Saldo!$P$8:$U$1009,6,FALSE),"")</f>
        <v/>
      </c>
      <c r="I2436" s="104" t="str">
        <f>IFERROR(IF(D2436="","",VLOOKUP(E2436,Saldo!$P$8:$Q$1009,2,FALSE)),"")</f>
        <v/>
      </c>
      <c r="J2436" s="76"/>
      <c r="K2436" s="28" t="str">
        <f t="shared" si="37"/>
        <v/>
      </c>
    </row>
    <row r="2437" spans="1:11" ht="18.95" customHeight="1" x14ac:dyDescent="0.25">
      <c r="A2437" s="52"/>
      <c r="C2437" s="76"/>
      <c r="D2437" s="185"/>
      <c r="E2437" s="76"/>
      <c r="F2437" s="76" t="str">
        <f>IF(E2437="","",IFERROR(VLOOKUP(E2437,Cadastro!$C$9:$D$1009,2,FALSE),"PROD. NÃO ENCONTRADO"))</f>
        <v/>
      </c>
      <c r="G2437" s="94"/>
      <c r="H2437" s="69" t="str">
        <f>IFERROR(G2437*VLOOKUP(E2437,Saldo!$P$8:$U$1009,6,FALSE),"")</f>
        <v/>
      </c>
      <c r="I2437" s="104" t="str">
        <f>IFERROR(IF(D2437="","",VLOOKUP(E2437,Saldo!$P$8:$Q$1009,2,FALSE)),"")</f>
        <v/>
      </c>
      <c r="J2437" s="76"/>
      <c r="K2437" s="28" t="str">
        <f t="shared" si="37"/>
        <v/>
      </c>
    </row>
    <row r="2438" spans="1:11" ht="18.95" customHeight="1" x14ac:dyDescent="0.25">
      <c r="A2438" s="52"/>
      <c r="C2438" s="76"/>
      <c r="D2438" s="185"/>
      <c r="E2438" s="76"/>
      <c r="F2438" s="76" t="str">
        <f>IF(E2438="","",IFERROR(VLOOKUP(E2438,Cadastro!$C$9:$D$1009,2,FALSE),"PROD. NÃO ENCONTRADO"))</f>
        <v/>
      </c>
      <c r="G2438" s="94"/>
      <c r="H2438" s="69" t="str">
        <f>IFERROR(G2438*VLOOKUP(E2438,Saldo!$P$8:$U$1009,6,FALSE),"")</f>
        <v/>
      </c>
      <c r="I2438" s="104" t="str">
        <f>IFERROR(IF(D2438="","",VLOOKUP(E2438,Saldo!$P$8:$Q$1009,2,FALSE)),"")</f>
        <v/>
      </c>
      <c r="J2438" s="76"/>
      <c r="K2438" s="28" t="str">
        <f t="shared" si="37"/>
        <v/>
      </c>
    </row>
    <row r="2439" spans="1:11" ht="18.95" customHeight="1" x14ac:dyDescent="0.25">
      <c r="A2439" s="52"/>
      <c r="C2439" s="76"/>
      <c r="D2439" s="185"/>
      <c r="E2439" s="76"/>
      <c r="F2439" s="76" t="str">
        <f>IF(E2439="","",IFERROR(VLOOKUP(E2439,Cadastro!$C$9:$D$1009,2,FALSE),"PROD. NÃO ENCONTRADO"))</f>
        <v/>
      </c>
      <c r="G2439" s="94"/>
      <c r="H2439" s="69" t="str">
        <f>IFERROR(G2439*VLOOKUP(E2439,Saldo!$P$8:$U$1009,6,FALSE),"")</f>
        <v/>
      </c>
      <c r="I2439" s="104" t="str">
        <f>IFERROR(IF(D2439="","",VLOOKUP(E2439,Saldo!$P$8:$Q$1009,2,FALSE)),"")</f>
        <v/>
      </c>
      <c r="J2439" s="76"/>
      <c r="K2439" s="28" t="str">
        <f t="shared" si="37"/>
        <v/>
      </c>
    </row>
    <row r="2440" spans="1:11" ht="18.95" customHeight="1" x14ac:dyDescent="0.25">
      <c r="A2440" s="52"/>
      <c r="C2440" s="76"/>
      <c r="D2440" s="185"/>
      <c r="E2440" s="76"/>
      <c r="F2440" s="76" t="str">
        <f>IF(E2440="","",IFERROR(VLOOKUP(E2440,Cadastro!$C$9:$D$1009,2,FALSE),"PROD. NÃO ENCONTRADO"))</f>
        <v/>
      </c>
      <c r="G2440" s="94"/>
      <c r="H2440" s="69" t="str">
        <f>IFERROR(G2440*VLOOKUP(E2440,Saldo!$P$8:$U$1009,6,FALSE),"")</f>
        <v/>
      </c>
      <c r="I2440" s="104" t="str">
        <f>IFERROR(IF(D2440="","",VLOOKUP(E2440,Saldo!$P$8:$Q$1009,2,FALSE)),"")</f>
        <v/>
      </c>
      <c r="J2440" s="76"/>
      <c r="K2440" s="28" t="str">
        <f t="shared" si="37"/>
        <v/>
      </c>
    </row>
    <row r="2441" spans="1:11" ht="18.95" customHeight="1" x14ac:dyDescent="0.25">
      <c r="A2441" s="52"/>
      <c r="C2441" s="76"/>
      <c r="D2441" s="185"/>
      <c r="E2441" s="76"/>
      <c r="F2441" s="76" t="str">
        <f>IF(E2441="","",IFERROR(VLOOKUP(E2441,Cadastro!$C$9:$D$1009,2,FALSE),"PROD. NÃO ENCONTRADO"))</f>
        <v/>
      </c>
      <c r="G2441" s="94"/>
      <c r="H2441" s="69" t="str">
        <f>IFERROR(G2441*VLOOKUP(E2441,Saldo!$P$8:$U$1009,6,FALSE),"")</f>
        <v/>
      </c>
      <c r="I2441" s="104" t="str">
        <f>IFERROR(IF(D2441="","",VLOOKUP(E2441,Saldo!$P$8:$Q$1009,2,FALSE)),"")</f>
        <v/>
      </c>
      <c r="J2441" s="76"/>
      <c r="K2441" s="28" t="str">
        <f t="shared" si="37"/>
        <v/>
      </c>
    </row>
    <row r="2442" spans="1:11" ht="18.95" customHeight="1" x14ac:dyDescent="0.25">
      <c r="A2442" s="52"/>
      <c r="C2442" s="76"/>
      <c r="D2442" s="185"/>
      <c r="E2442" s="76"/>
      <c r="F2442" s="76" t="str">
        <f>IF(E2442="","",IFERROR(VLOOKUP(E2442,Cadastro!$C$9:$D$1009,2,FALSE),"PROD. NÃO ENCONTRADO"))</f>
        <v/>
      </c>
      <c r="G2442" s="94"/>
      <c r="H2442" s="69" t="str">
        <f>IFERROR(G2442*VLOOKUP(E2442,Saldo!$P$8:$U$1009,6,FALSE),"")</f>
        <v/>
      </c>
      <c r="I2442" s="104" t="str">
        <f>IFERROR(IF(D2442="","",VLOOKUP(E2442,Saldo!$P$8:$Q$1009,2,FALSE)),"")</f>
        <v/>
      </c>
      <c r="J2442" s="76"/>
      <c r="K2442" s="28" t="str">
        <f t="shared" ref="K2442:K2505" si="38">IF(D2442="","",MONTH(D2442))</f>
        <v/>
      </c>
    </row>
    <row r="2443" spans="1:11" ht="18.95" customHeight="1" x14ac:dyDescent="0.25">
      <c r="A2443" s="52"/>
      <c r="C2443" s="76"/>
      <c r="D2443" s="185"/>
      <c r="E2443" s="76"/>
      <c r="F2443" s="76" t="str">
        <f>IF(E2443="","",IFERROR(VLOOKUP(E2443,Cadastro!$C$9:$D$1009,2,FALSE),"PROD. NÃO ENCONTRADO"))</f>
        <v/>
      </c>
      <c r="G2443" s="94"/>
      <c r="H2443" s="69" t="str">
        <f>IFERROR(G2443*VLOOKUP(E2443,Saldo!$P$8:$U$1009,6,FALSE),"")</f>
        <v/>
      </c>
      <c r="I2443" s="104" t="str">
        <f>IFERROR(IF(D2443="","",VLOOKUP(E2443,Saldo!$P$8:$Q$1009,2,FALSE)),"")</f>
        <v/>
      </c>
      <c r="J2443" s="76"/>
      <c r="K2443" s="28" t="str">
        <f t="shared" si="38"/>
        <v/>
      </c>
    </row>
    <row r="2444" spans="1:11" ht="18.95" customHeight="1" x14ac:dyDescent="0.25">
      <c r="A2444" s="52"/>
      <c r="C2444" s="76"/>
      <c r="D2444" s="185"/>
      <c r="E2444" s="76"/>
      <c r="F2444" s="76" t="str">
        <f>IF(E2444="","",IFERROR(VLOOKUP(E2444,Cadastro!$C$9:$D$1009,2,FALSE),"PROD. NÃO ENCONTRADO"))</f>
        <v/>
      </c>
      <c r="G2444" s="94"/>
      <c r="H2444" s="69" t="str">
        <f>IFERROR(G2444*VLOOKUP(E2444,Saldo!$P$8:$U$1009,6,FALSE),"")</f>
        <v/>
      </c>
      <c r="I2444" s="104" t="str">
        <f>IFERROR(IF(D2444="","",VLOOKUP(E2444,Saldo!$P$8:$Q$1009,2,FALSE)),"")</f>
        <v/>
      </c>
      <c r="J2444" s="76"/>
      <c r="K2444" s="28" t="str">
        <f t="shared" si="38"/>
        <v/>
      </c>
    </row>
    <row r="2445" spans="1:11" ht="18.95" customHeight="1" x14ac:dyDescent="0.25">
      <c r="A2445" s="52"/>
      <c r="C2445" s="76"/>
      <c r="D2445" s="185"/>
      <c r="E2445" s="76"/>
      <c r="F2445" s="76" t="str">
        <f>IF(E2445="","",IFERROR(VLOOKUP(E2445,Cadastro!$C$9:$D$1009,2,FALSE),"PROD. NÃO ENCONTRADO"))</f>
        <v/>
      </c>
      <c r="G2445" s="94"/>
      <c r="H2445" s="69" t="str">
        <f>IFERROR(G2445*VLOOKUP(E2445,Saldo!$P$8:$U$1009,6,FALSE),"")</f>
        <v/>
      </c>
      <c r="I2445" s="104" t="str">
        <f>IFERROR(IF(D2445="","",VLOOKUP(E2445,Saldo!$P$8:$Q$1009,2,FALSE)),"")</f>
        <v/>
      </c>
      <c r="J2445" s="76"/>
      <c r="K2445" s="28" t="str">
        <f t="shared" si="38"/>
        <v/>
      </c>
    </row>
    <row r="2446" spans="1:11" ht="18.95" customHeight="1" x14ac:dyDescent="0.25">
      <c r="A2446" s="52"/>
      <c r="C2446" s="76"/>
      <c r="D2446" s="185"/>
      <c r="E2446" s="76"/>
      <c r="F2446" s="76" t="str">
        <f>IF(E2446="","",IFERROR(VLOOKUP(E2446,Cadastro!$C$9:$D$1009,2,FALSE),"PROD. NÃO ENCONTRADO"))</f>
        <v/>
      </c>
      <c r="G2446" s="94"/>
      <c r="H2446" s="69" t="str">
        <f>IFERROR(G2446*VLOOKUP(E2446,Saldo!$P$8:$U$1009,6,FALSE),"")</f>
        <v/>
      </c>
      <c r="I2446" s="104" t="str">
        <f>IFERROR(IF(D2446="","",VLOOKUP(E2446,Saldo!$P$8:$Q$1009,2,FALSE)),"")</f>
        <v/>
      </c>
      <c r="J2446" s="76"/>
      <c r="K2446" s="28" t="str">
        <f t="shared" si="38"/>
        <v/>
      </c>
    </row>
    <row r="2447" spans="1:11" ht="18.95" customHeight="1" x14ac:dyDescent="0.25">
      <c r="A2447" s="52"/>
      <c r="C2447" s="76"/>
      <c r="D2447" s="185"/>
      <c r="E2447" s="76"/>
      <c r="F2447" s="76" t="str">
        <f>IF(E2447="","",IFERROR(VLOOKUP(E2447,Cadastro!$C$9:$D$1009,2,FALSE),"PROD. NÃO ENCONTRADO"))</f>
        <v/>
      </c>
      <c r="G2447" s="94"/>
      <c r="H2447" s="69" t="str">
        <f>IFERROR(G2447*VLOOKUP(E2447,Saldo!$P$8:$U$1009,6,FALSE),"")</f>
        <v/>
      </c>
      <c r="I2447" s="104" t="str">
        <f>IFERROR(IF(D2447="","",VLOOKUP(E2447,Saldo!$P$8:$Q$1009,2,FALSE)),"")</f>
        <v/>
      </c>
      <c r="J2447" s="76"/>
      <c r="K2447" s="28" t="str">
        <f t="shared" si="38"/>
        <v/>
      </c>
    </row>
    <row r="2448" spans="1:11" ht="18.95" customHeight="1" x14ac:dyDescent="0.25">
      <c r="A2448" s="52"/>
      <c r="C2448" s="76"/>
      <c r="D2448" s="185"/>
      <c r="E2448" s="76"/>
      <c r="F2448" s="76" t="str">
        <f>IF(E2448="","",IFERROR(VLOOKUP(E2448,Cadastro!$C$9:$D$1009,2,FALSE),"PROD. NÃO ENCONTRADO"))</f>
        <v/>
      </c>
      <c r="G2448" s="94"/>
      <c r="H2448" s="69" t="str">
        <f>IFERROR(G2448*VLOOKUP(E2448,Saldo!$P$8:$U$1009,6,FALSE),"")</f>
        <v/>
      </c>
      <c r="I2448" s="104" t="str">
        <f>IFERROR(IF(D2448="","",VLOOKUP(E2448,Saldo!$P$8:$Q$1009,2,FALSE)),"")</f>
        <v/>
      </c>
      <c r="J2448" s="76"/>
      <c r="K2448" s="28" t="str">
        <f t="shared" si="38"/>
        <v/>
      </c>
    </row>
    <row r="2449" spans="1:11" ht="18.95" customHeight="1" x14ac:dyDescent="0.25">
      <c r="A2449" s="52"/>
      <c r="C2449" s="76"/>
      <c r="D2449" s="185"/>
      <c r="E2449" s="76"/>
      <c r="F2449" s="76" t="str">
        <f>IF(E2449="","",IFERROR(VLOOKUP(E2449,Cadastro!$C$9:$D$1009,2,FALSE),"PROD. NÃO ENCONTRADO"))</f>
        <v/>
      </c>
      <c r="G2449" s="94"/>
      <c r="H2449" s="69" t="str">
        <f>IFERROR(G2449*VLOOKUP(E2449,Saldo!$P$8:$U$1009,6,FALSE),"")</f>
        <v/>
      </c>
      <c r="I2449" s="104" t="str">
        <f>IFERROR(IF(D2449="","",VLOOKUP(E2449,Saldo!$P$8:$Q$1009,2,FALSE)),"")</f>
        <v/>
      </c>
      <c r="J2449" s="76"/>
      <c r="K2449" s="28" t="str">
        <f t="shared" si="38"/>
        <v/>
      </c>
    </row>
    <row r="2450" spans="1:11" ht="18.95" customHeight="1" x14ac:dyDescent="0.25">
      <c r="A2450" s="52"/>
      <c r="C2450" s="76"/>
      <c r="D2450" s="185"/>
      <c r="E2450" s="76"/>
      <c r="F2450" s="76" t="str">
        <f>IF(E2450="","",IFERROR(VLOOKUP(E2450,Cadastro!$C$9:$D$1009,2,FALSE),"PROD. NÃO ENCONTRADO"))</f>
        <v/>
      </c>
      <c r="G2450" s="94"/>
      <c r="H2450" s="69" t="str">
        <f>IFERROR(G2450*VLOOKUP(E2450,Saldo!$P$8:$U$1009,6,FALSE),"")</f>
        <v/>
      </c>
      <c r="I2450" s="104" t="str">
        <f>IFERROR(IF(D2450="","",VLOOKUP(E2450,Saldo!$P$8:$Q$1009,2,FALSE)),"")</f>
        <v/>
      </c>
      <c r="J2450" s="76"/>
      <c r="K2450" s="28" t="str">
        <f t="shared" si="38"/>
        <v/>
      </c>
    </row>
    <row r="2451" spans="1:11" ht="18.95" customHeight="1" x14ac:dyDescent="0.25">
      <c r="A2451" s="52"/>
      <c r="C2451" s="76"/>
      <c r="D2451" s="185"/>
      <c r="E2451" s="76"/>
      <c r="F2451" s="76" t="str">
        <f>IF(E2451="","",IFERROR(VLOOKUP(E2451,Cadastro!$C$9:$D$1009,2,FALSE),"PROD. NÃO ENCONTRADO"))</f>
        <v/>
      </c>
      <c r="G2451" s="94"/>
      <c r="H2451" s="69" t="str">
        <f>IFERROR(G2451*VLOOKUP(E2451,Saldo!$P$8:$U$1009,6,FALSE),"")</f>
        <v/>
      </c>
      <c r="I2451" s="104" t="str">
        <f>IFERROR(IF(D2451="","",VLOOKUP(E2451,Saldo!$P$8:$Q$1009,2,FALSE)),"")</f>
        <v/>
      </c>
      <c r="J2451" s="76"/>
      <c r="K2451" s="28" t="str">
        <f t="shared" si="38"/>
        <v/>
      </c>
    </row>
    <row r="2452" spans="1:11" ht="18.95" customHeight="1" x14ac:dyDescent="0.25">
      <c r="A2452" s="52"/>
      <c r="C2452" s="76"/>
      <c r="D2452" s="185"/>
      <c r="E2452" s="76"/>
      <c r="F2452" s="76" t="str">
        <f>IF(E2452="","",IFERROR(VLOOKUP(E2452,Cadastro!$C$9:$D$1009,2,FALSE),"PROD. NÃO ENCONTRADO"))</f>
        <v/>
      </c>
      <c r="G2452" s="94"/>
      <c r="H2452" s="69" t="str">
        <f>IFERROR(G2452*VLOOKUP(E2452,Saldo!$P$8:$U$1009,6,FALSE),"")</f>
        <v/>
      </c>
      <c r="I2452" s="104" t="str">
        <f>IFERROR(IF(D2452="","",VLOOKUP(E2452,Saldo!$P$8:$Q$1009,2,FALSE)),"")</f>
        <v/>
      </c>
      <c r="J2452" s="76"/>
      <c r="K2452" s="28" t="str">
        <f t="shared" si="38"/>
        <v/>
      </c>
    </row>
    <row r="2453" spans="1:11" ht="18.95" customHeight="1" x14ac:dyDescent="0.25">
      <c r="A2453" s="52"/>
      <c r="C2453" s="76"/>
      <c r="D2453" s="185"/>
      <c r="E2453" s="76"/>
      <c r="F2453" s="76" t="str">
        <f>IF(E2453="","",IFERROR(VLOOKUP(E2453,Cadastro!$C$9:$D$1009,2,FALSE),"PROD. NÃO ENCONTRADO"))</f>
        <v/>
      </c>
      <c r="G2453" s="94"/>
      <c r="H2453" s="69" t="str">
        <f>IFERROR(G2453*VLOOKUP(E2453,Saldo!$P$8:$U$1009,6,FALSE),"")</f>
        <v/>
      </c>
      <c r="I2453" s="104" t="str">
        <f>IFERROR(IF(D2453="","",VLOOKUP(E2453,Saldo!$P$8:$Q$1009,2,FALSE)),"")</f>
        <v/>
      </c>
      <c r="J2453" s="76"/>
      <c r="K2453" s="28" t="str">
        <f t="shared" si="38"/>
        <v/>
      </c>
    </row>
    <row r="2454" spans="1:11" ht="18.95" customHeight="1" x14ac:dyDescent="0.25">
      <c r="A2454" s="52"/>
      <c r="C2454" s="76"/>
      <c r="D2454" s="185"/>
      <c r="E2454" s="76"/>
      <c r="F2454" s="76" t="str">
        <f>IF(E2454="","",IFERROR(VLOOKUP(E2454,Cadastro!$C$9:$D$1009,2,FALSE),"PROD. NÃO ENCONTRADO"))</f>
        <v/>
      </c>
      <c r="G2454" s="94"/>
      <c r="H2454" s="69" t="str">
        <f>IFERROR(G2454*VLOOKUP(E2454,Saldo!$P$8:$U$1009,6,FALSE),"")</f>
        <v/>
      </c>
      <c r="I2454" s="104" t="str">
        <f>IFERROR(IF(D2454="","",VLOOKUP(E2454,Saldo!$P$8:$Q$1009,2,FALSE)),"")</f>
        <v/>
      </c>
      <c r="J2454" s="76"/>
      <c r="K2454" s="28" t="str">
        <f t="shared" si="38"/>
        <v/>
      </c>
    </row>
    <row r="2455" spans="1:11" ht="18.95" customHeight="1" x14ac:dyDescent="0.25">
      <c r="A2455" s="52"/>
      <c r="C2455" s="76"/>
      <c r="D2455" s="185"/>
      <c r="E2455" s="76"/>
      <c r="F2455" s="76" t="str">
        <f>IF(E2455="","",IFERROR(VLOOKUP(E2455,Cadastro!$C$9:$D$1009,2,FALSE),"PROD. NÃO ENCONTRADO"))</f>
        <v/>
      </c>
      <c r="G2455" s="94"/>
      <c r="H2455" s="69" t="str">
        <f>IFERROR(G2455*VLOOKUP(E2455,Saldo!$P$8:$U$1009,6,FALSE),"")</f>
        <v/>
      </c>
      <c r="I2455" s="104" t="str">
        <f>IFERROR(IF(D2455="","",VLOOKUP(E2455,Saldo!$P$8:$Q$1009,2,FALSE)),"")</f>
        <v/>
      </c>
      <c r="J2455" s="76"/>
      <c r="K2455" s="28" t="str">
        <f t="shared" si="38"/>
        <v/>
      </c>
    </row>
    <row r="2456" spans="1:11" ht="18.95" customHeight="1" x14ac:dyDescent="0.25">
      <c r="A2456" s="52"/>
      <c r="C2456" s="76"/>
      <c r="D2456" s="185"/>
      <c r="E2456" s="76"/>
      <c r="F2456" s="76" t="str">
        <f>IF(E2456="","",IFERROR(VLOOKUP(E2456,Cadastro!$C$9:$D$1009,2,FALSE),"PROD. NÃO ENCONTRADO"))</f>
        <v/>
      </c>
      <c r="G2456" s="94"/>
      <c r="H2456" s="69" t="str">
        <f>IFERROR(G2456*VLOOKUP(E2456,Saldo!$P$8:$U$1009,6,FALSE),"")</f>
        <v/>
      </c>
      <c r="I2456" s="104" t="str">
        <f>IFERROR(IF(D2456="","",VLOOKUP(E2456,Saldo!$P$8:$Q$1009,2,FALSE)),"")</f>
        <v/>
      </c>
      <c r="J2456" s="76"/>
      <c r="K2456" s="28" t="str">
        <f t="shared" si="38"/>
        <v/>
      </c>
    </row>
    <row r="2457" spans="1:11" ht="18.95" customHeight="1" x14ac:dyDescent="0.25">
      <c r="A2457" s="52"/>
      <c r="C2457" s="76"/>
      <c r="D2457" s="185"/>
      <c r="E2457" s="76"/>
      <c r="F2457" s="76" t="str">
        <f>IF(E2457="","",IFERROR(VLOOKUP(E2457,Cadastro!$C$9:$D$1009,2,FALSE),"PROD. NÃO ENCONTRADO"))</f>
        <v/>
      </c>
      <c r="G2457" s="94"/>
      <c r="H2457" s="69" t="str">
        <f>IFERROR(G2457*VLOOKUP(E2457,Saldo!$P$8:$U$1009,6,FALSE),"")</f>
        <v/>
      </c>
      <c r="I2457" s="104" t="str">
        <f>IFERROR(IF(D2457="","",VLOOKUP(E2457,Saldo!$P$8:$Q$1009,2,FALSE)),"")</f>
        <v/>
      </c>
      <c r="J2457" s="76"/>
      <c r="K2457" s="28" t="str">
        <f t="shared" si="38"/>
        <v/>
      </c>
    </row>
    <row r="2458" spans="1:11" ht="18.95" customHeight="1" x14ac:dyDescent="0.25">
      <c r="A2458" s="52"/>
      <c r="C2458" s="76"/>
      <c r="D2458" s="185"/>
      <c r="E2458" s="76"/>
      <c r="F2458" s="76" t="str">
        <f>IF(E2458="","",IFERROR(VLOOKUP(E2458,Cadastro!$C$9:$D$1009,2,FALSE),"PROD. NÃO ENCONTRADO"))</f>
        <v/>
      </c>
      <c r="G2458" s="94"/>
      <c r="H2458" s="69" t="str">
        <f>IFERROR(G2458*VLOOKUP(E2458,Saldo!$P$8:$U$1009,6,FALSE),"")</f>
        <v/>
      </c>
      <c r="I2458" s="104" t="str">
        <f>IFERROR(IF(D2458="","",VLOOKUP(E2458,Saldo!$P$8:$Q$1009,2,FALSE)),"")</f>
        <v/>
      </c>
      <c r="J2458" s="76"/>
      <c r="K2458" s="28" t="str">
        <f t="shared" si="38"/>
        <v/>
      </c>
    </row>
    <row r="2459" spans="1:11" ht="18.95" customHeight="1" x14ac:dyDescent="0.25">
      <c r="A2459" s="52"/>
      <c r="C2459" s="76"/>
      <c r="D2459" s="185"/>
      <c r="E2459" s="76"/>
      <c r="F2459" s="76" t="str">
        <f>IF(E2459="","",IFERROR(VLOOKUP(E2459,Cadastro!$C$9:$D$1009,2,FALSE),"PROD. NÃO ENCONTRADO"))</f>
        <v/>
      </c>
      <c r="G2459" s="94"/>
      <c r="H2459" s="69" t="str">
        <f>IFERROR(G2459*VLOOKUP(E2459,Saldo!$P$8:$U$1009,6,FALSE),"")</f>
        <v/>
      </c>
      <c r="I2459" s="104" t="str">
        <f>IFERROR(IF(D2459="","",VLOOKUP(E2459,Saldo!$P$8:$Q$1009,2,FALSE)),"")</f>
        <v/>
      </c>
      <c r="J2459" s="76"/>
      <c r="K2459" s="28" t="str">
        <f t="shared" si="38"/>
        <v/>
      </c>
    </row>
    <row r="2460" spans="1:11" ht="18.95" customHeight="1" x14ac:dyDescent="0.25">
      <c r="A2460" s="52"/>
      <c r="C2460" s="76"/>
      <c r="D2460" s="185"/>
      <c r="E2460" s="76"/>
      <c r="F2460" s="76" t="str">
        <f>IF(E2460="","",IFERROR(VLOOKUP(E2460,Cadastro!$C$9:$D$1009,2,FALSE),"PROD. NÃO ENCONTRADO"))</f>
        <v/>
      </c>
      <c r="G2460" s="94"/>
      <c r="H2460" s="69" t="str">
        <f>IFERROR(G2460*VLOOKUP(E2460,Saldo!$P$8:$U$1009,6,FALSE),"")</f>
        <v/>
      </c>
      <c r="I2460" s="104" t="str">
        <f>IFERROR(IF(D2460="","",VLOOKUP(E2460,Saldo!$P$8:$Q$1009,2,FALSE)),"")</f>
        <v/>
      </c>
      <c r="J2460" s="76"/>
      <c r="K2460" s="28" t="str">
        <f t="shared" si="38"/>
        <v/>
      </c>
    </row>
    <row r="2461" spans="1:11" ht="18.95" customHeight="1" x14ac:dyDescent="0.25">
      <c r="A2461" s="52"/>
      <c r="C2461" s="76"/>
      <c r="D2461" s="185"/>
      <c r="E2461" s="76"/>
      <c r="F2461" s="76" t="str">
        <f>IF(E2461="","",IFERROR(VLOOKUP(E2461,Cadastro!$C$9:$D$1009,2,FALSE),"PROD. NÃO ENCONTRADO"))</f>
        <v/>
      </c>
      <c r="G2461" s="94"/>
      <c r="H2461" s="69" t="str">
        <f>IFERROR(G2461*VLOOKUP(E2461,Saldo!$P$8:$U$1009,6,FALSE),"")</f>
        <v/>
      </c>
      <c r="I2461" s="104" t="str">
        <f>IFERROR(IF(D2461="","",VLOOKUP(E2461,Saldo!$P$8:$Q$1009,2,FALSE)),"")</f>
        <v/>
      </c>
      <c r="J2461" s="76"/>
      <c r="K2461" s="28" t="str">
        <f t="shared" si="38"/>
        <v/>
      </c>
    </row>
    <row r="2462" spans="1:11" ht="18.95" customHeight="1" x14ac:dyDescent="0.25">
      <c r="A2462" s="52"/>
      <c r="C2462" s="76"/>
      <c r="D2462" s="185"/>
      <c r="E2462" s="76"/>
      <c r="F2462" s="76" t="str">
        <f>IF(E2462="","",IFERROR(VLOOKUP(E2462,Cadastro!$C$9:$D$1009,2,FALSE),"PROD. NÃO ENCONTRADO"))</f>
        <v/>
      </c>
      <c r="G2462" s="94"/>
      <c r="H2462" s="69" t="str">
        <f>IFERROR(G2462*VLOOKUP(E2462,Saldo!$P$8:$U$1009,6,FALSE),"")</f>
        <v/>
      </c>
      <c r="I2462" s="104" t="str">
        <f>IFERROR(IF(D2462="","",VLOOKUP(E2462,Saldo!$P$8:$Q$1009,2,FALSE)),"")</f>
        <v/>
      </c>
      <c r="J2462" s="76"/>
      <c r="K2462" s="28" t="str">
        <f t="shared" si="38"/>
        <v/>
      </c>
    </row>
    <row r="2463" spans="1:11" ht="18.95" customHeight="1" x14ac:dyDescent="0.25">
      <c r="A2463" s="52"/>
      <c r="C2463" s="76"/>
      <c r="D2463" s="185"/>
      <c r="E2463" s="76"/>
      <c r="F2463" s="76" t="str">
        <f>IF(E2463="","",IFERROR(VLOOKUP(E2463,Cadastro!$C$9:$D$1009,2,FALSE),"PROD. NÃO ENCONTRADO"))</f>
        <v/>
      </c>
      <c r="G2463" s="94"/>
      <c r="H2463" s="69" t="str">
        <f>IFERROR(G2463*VLOOKUP(E2463,Saldo!$P$8:$U$1009,6,FALSE),"")</f>
        <v/>
      </c>
      <c r="I2463" s="104" t="str">
        <f>IFERROR(IF(D2463="","",VLOOKUP(E2463,Saldo!$P$8:$Q$1009,2,FALSE)),"")</f>
        <v/>
      </c>
      <c r="J2463" s="76"/>
      <c r="K2463" s="28" t="str">
        <f t="shared" si="38"/>
        <v/>
      </c>
    </row>
    <row r="2464" spans="1:11" ht="18.95" customHeight="1" x14ac:dyDescent="0.25">
      <c r="A2464" s="52"/>
      <c r="C2464" s="76"/>
      <c r="D2464" s="185"/>
      <c r="E2464" s="76"/>
      <c r="F2464" s="76" t="str">
        <f>IF(E2464="","",IFERROR(VLOOKUP(E2464,Cadastro!$C$9:$D$1009,2,FALSE),"PROD. NÃO ENCONTRADO"))</f>
        <v/>
      </c>
      <c r="G2464" s="94"/>
      <c r="H2464" s="69" t="str">
        <f>IFERROR(G2464*VLOOKUP(E2464,Saldo!$P$8:$U$1009,6,FALSE),"")</f>
        <v/>
      </c>
      <c r="I2464" s="104" t="str">
        <f>IFERROR(IF(D2464="","",VLOOKUP(E2464,Saldo!$P$8:$Q$1009,2,FALSE)),"")</f>
        <v/>
      </c>
      <c r="J2464" s="76"/>
      <c r="K2464" s="28" t="str">
        <f t="shared" si="38"/>
        <v/>
      </c>
    </row>
    <row r="2465" spans="1:11" ht="18.95" customHeight="1" x14ac:dyDescent="0.25">
      <c r="A2465" s="52"/>
      <c r="C2465" s="76"/>
      <c r="D2465" s="185"/>
      <c r="E2465" s="76"/>
      <c r="F2465" s="76" t="str">
        <f>IF(E2465="","",IFERROR(VLOOKUP(E2465,Cadastro!$C$9:$D$1009,2,FALSE),"PROD. NÃO ENCONTRADO"))</f>
        <v/>
      </c>
      <c r="G2465" s="94"/>
      <c r="H2465" s="69" t="str">
        <f>IFERROR(G2465*VLOOKUP(E2465,Saldo!$P$8:$U$1009,6,FALSE),"")</f>
        <v/>
      </c>
      <c r="I2465" s="104" t="str">
        <f>IFERROR(IF(D2465="","",VLOOKUP(E2465,Saldo!$P$8:$Q$1009,2,FALSE)),"")</f>
        <v/>
      </c>
      <c r="J2465" s="76"/>
      <c r="K2465" s="28" t="str">
        <f t="shared" si="38"/>
        <v/>
      </c>
    </row>
    <row r="2466" spans="1:11" ht="18.95" customHeight="1" x14ac:dyDescent="0.25">
      <c r="A2466" s="52"/>
      <c r="C2466" s="76"/>
      <c r="D2466" s="185"/>
      <c r="E2466" s="76"/>
      <c r="F2466" s="76" t="str">
        <f>IF(E2466="","",IFERROR(VLOOKUP(E2466,Cadastro!$C$9:$D$1009,2,FALSE),"PROD. NÃO ENCONTRADO"))</f>
        <v/>
      </c>
      <c r="G2466" s="94"/>
      <c r="H2466" s="69" t="str">
        <f>IFERROR(G2466*VLOOKUP(E2466,Saldo!$P$8:$U$1009,6,FALSE),"")</f>
        <v/>
      </c>
      <c r="I2466" s="104" t="str">
        <f>IFERROR(IF(D2466="","",VLOOKUP(E2466,Saldo!$P$8:$Q$1009,2,FALSE)),"")</f>
        <v/>
      </c>
      <c r="J2466" s="76"/>
      <c r="K2466" s="28" t="str">
        <f t="shared" si="38"/>
        <v/>
      </c>
    </row>
    <row r="2467" spans="1:11" ht="18.95" customHeight="1" x14ac:dyDescent="0.25">
      <c r="A2467" s="52"/>
      <c r="C2467" s="76"/>
      <c r="D2467" s="185"/>
      <c r="E2467" s="76"/>
      <c r="F2467" s="76" t="str">
        <f>IF(E2467="","",IFERROR(VLOOKUP(E2467,Cadastro!$C$9:$D$1009,2,FALSE),"PROD. NÃO ENCONTRADO"))</f>
        <v/>
      </c>
      <c r="G2467" s="94"/>
      <c r="H2467" s="69" t="str">
        <f>IFERROR(G2467*VLOOKUP(E2467,Saldo!$P$8:$U$1009,6,FALSE),"")</f>
        <v/>
      </c>
      <c r="I2467" s="104" t="str">
        <f>IFERROR(IF(D2467="","",VLOOKUP(E2467,Saldo!$P$8:$Q$1009,2,FALSE)),"")</f>
        <v/>
      </c>
      <c r="J2467" s="76"/>
      <c r="K2467" s="28" t="str">
        <f t="shared" si="38"/>
        <v/>
      </c>
    </row>
    <row r="2468" spans="1:11" ht="18.95" customHeight="1" x14ac:dyDescent="0.25">
      <c r="A2468" s="52"/>
      <c r="C2468" s="76"/>
      <c r="D2468" s="185"/>
      <c r="E2468" s="76"/>
      <c r="F2468" s="76" t="str">
        <f>IF(E2468="","",IFERROR(VLOOKUP(E2468,Cadastro!$C$9:$D$1009,2,FALSE),"PROD. NÃO ENCONTRADO"))</f>
        <v/>
      </c>
      <c r="G2468" s="94"/>
      <c r="H2468" s="69" t="str">
        <f>IFERROR(G2468*VLOOKUP(E2468,Saldo!$P$8:$U$1009,6,FALSE),"")</f>
        <v/>
      </c>
      <c r="I2468" s="104" t="str">
        <f>IFERROR(IF(D2468="","",VLOOKUP(E2468,Saldo!$P$8:$Q$1009,2,FALSE)),"")</f>
        <v/>
      </c>
      <c r="J2468" s="76"/>
      <c r="K2468" s="28" t="str">
        <f t="shared" si="38"/>
        <v/>
      </c>
    </row>
    <row r="2469" spans="1:11" ht="18.95" customHeight="1" x14ac:dyDescent="0.25">
      <c r="A2469" s="52"/>
      <c r="C2469" s="76"/>
      <c r="D2469" s="185"/>
      <c r="E2469" s="76"/>
      <c r="F2469" s="76" t="str">
        <f>IF(E2469="","",IFERROR(VLOOKUP(E2469,Cadastro!$C$9:$D$1009,2,FALSE),"PROD. NÃO ENCONTRADO"))</f>
        <v/>
      </c>
      <c r="G2469" s="94"/>
      <c r="H2469" s="69" t="str">
        <f>IFERROR(G2469*VLOOKUP(E2469,Saldo!$P$8:$U$1009,6,FALSE),"")</f>
        <v/>
      </c>
      <c r="I2469" s="104" t="str">
        <f>IFERROR(IF(D2469="","",VLOOKUP(E2469,Saldo!$P$8:$Q$1009,2,FALSE)),"")</f>
        <v/>
      </c>
      <c r="J2469" s="76"/>
      <c r="K2469" s="28" t="str">
        <f t="shared" si="38"/>
        <v/>
      </c>
    </row>
    <row r="2470" spans="1:11" ht="18.95" customHeight="1" x14ac:dyDescent="0.25">
      <c r="A2470" s="52"/>
      <c r="C2470" s="76"/>
      <c r="D2470" s="185"/>
      <c r="E2470" s="76"/>
      <c r="F2470" s="76" t="str">
        <f>IF(E2470="","",IFERROR(VLOOKUP(E2470,Cadastro!$C$9:$D$1009,2,FALSE),"PROD. NÃO ENCONTRADO"))</f>
        <v/>
      </c>
      <c r="G2470" s="94"/>
      <c r="H2470" s="69" t="str">
        <f>IFERROR(G2470*VLOOKUP(E2470,Saldo!$P$8:$U$1009,6,FALSE),"")</f>
        <v/>
      </c>
      <c r="I2470" s="104" t="str">
        <f>IFERROR(IF(D2470="","",VLOOKUP(E2470,Saldo!$P$8:$Q$1009,2,FALSE)),"")</f>
        <v/>
      </c>
      <c r="J2470" s="76"/>
      <c r="K2470" s="28" t="str">
        <f t="shared" si="38"/>
        <v/>
      </c>
    </row>
    <row r="2471" spans="1:11" ht="18.95" customHeight="1" x14ac:dyDescent="0.25">
      <c r="A2471" s="52"/>
      <c r="C2471" s="76"/>
      <c r="D2471" s="185"/>
      <c r="E2471" s="76"/>
      <c r="F2471" s="76" t="str">
        <f>IF(E2471="","",IFERROR(VLOOKUP(E2471,Cadastro!$C$9:$D$1009,2,FALSE),"PROD. NÃO ENCONTRADO"))</f>
        <v/>
      </c>
      <c r="G2471" s="94"/>
      <c r="H2471" s="69" t="str">
        <f>IFERROR(G2471*VLOOKUP(E2471,Saldo!$P$8:$U$1009,6,FALSE),"")</f>
        <v/>
      </c>
      <c r="I2471" s="104" t="str">
        <f>IFERROR(IF(D2471="","",VLOOKUP(E2471,Saldo!$P$8:$Q$1009,2,FALSE)),"")</f>
        <v/>
      </c>
      <c r="J2471" s="76"/>
      <c r="K2471" s="28" t="str">
        <f t="shared" si="38"/>
        <v/>
      </c>
    </row>
    <row r="2472" spans="1:11" ht="18.95" customHeight="1" x14ac:dyDescent="0.25">
      <c r="A2472" s="52"/>
      <c r="C2472" s="76"/>
      <c r="D2472" s="185"/>
      <c r="E2472" s="76"/>
      <c r="F2472" s="76" t="str">
        <f>IF(E2472="","",IFERROR(VLOOKUP(E2472,Cadastro!$C$9:$D$1009,2,FALSE),"PROD. NÃO ENCONTRADO"))</f>
        <v/>
      </c>
      <c r="G2472" s="94"/>
      <c r="H2472" s="69" t="str">
        <f>IFERROR(G2472*VLOOKUP(E2472,Saldo!$P$8:$U$1009,6,FALSE),"")</f>
        <v/>
      </c>
      <c r="I2472" s="104" t="str">
        <f>IFERROR(IF(D2472="","",VLOOKUP(E2472,Saldo!$P$8:$Q$1009,2,FALSE)),"")</f>
        <v/>
      </c>
      <c r="J2472" s="76"/>
      <c r="K2472" s="28" t="str">
        <f t="shared" si="38"/>
        <v/>
      </c>
    </row>
    <row r="2473" spans="1:11" ht="18.95" customHeight="1" x14ac:dyDescent="0.25">
      <c r="A2473" s="52"/>
      <c r="C2473" s="76"/>
      <c r="D2473" s="185"/>
      <c r="E2473" s="76"/>
      <c r="F2473" s="76" t="str">
        <f>IF(E2473="","",IFERROR(VLOOKUP(E2473,Cadastro!$C$9:$D$1009,2,FALSE),"PROD. NÃO ENCONTRADO"))</f>
        <v/>
      </c>
      <c r="G2473" s="94"/>
      <c r="H2473" s="69" t="str">
        <f>IFERROR(G2473*VLOOKUP(E2473,Saldo!$P$8:$U$1009,6,FALSE),"")</f>
        <v/>
      </c>
      <c r="I2473" s="104" t="str">
        <f>IFERROR(IF(D2473="","",VLOOKUP(E2473,Saldo!$P$8:$Q$1009,2,FALSE)),"")</f>
        <v/>
      </c>
      <c r="J2473" s="76"/>
      <c r="K2473" s="28" t="str">
        <f t="shared" si="38"/>
        <v/>
      </c>
    </row>
    <row r="2474" spans="1:11" ht="18.95" customHeight="1" x14ac:dyDescent="0.25">
      <c r="A2474" s="52"/>
      <c r="C2474" s="76"/>
      <c r="D2474" s="185"/>
      <c r="E2474" s="76"/>
      <c r="F2474" s="76" t="str">
        <f>IF(E2474="","",IFERROR(VLOOKUP(E2474,Cadastro!$C$9:$D$1009,2,FALSE),"PROD. NÃO ENCONTRADO"))</f>
        <v/>
      </c>
      <c r="G2474" s="94"/>
      <c r="H2474" s="69" t="str">
        <f>IFERROR(G2474*VLOOKUP(E2474,Saldo!$P$8:$U$1009,6,FALSE),"")</f>
        <v/>
      </c>
      <c r="I2474" s="104" t="str">
        <f>IFERROR(IF(D2474="","",VLOOKUP(E2474,Saldo!$P$8:$Q$1009,2,FALSE)),"")</f>
        <v/>
      </c>
      <c r="J2474" s="76"/>
      <c r="K2474" s="28" t="str">
        <f t="shared" si="38"/>
        <v/>
      </c>
    </row>
    <row r="2475" spans="1:11" ht="18.95" customHeight="1" x14ac:dyDescent="0.25">
      <c r="A2475" s="52"/>
      <c r="C2475" s="76"/>
      <c r="D2475" s="185"/>
      <c r="E2475" s="76"/>
      <c r="F2475" s="76" t="str">
        <f>IF(E2475="","",IFERROR(VLOOKUP(E2475,Cadastro!$C$9:$D$1009,2,FALSE),"PROD. NÃO ENCONTRADO"))</f>
        <v/>
      </c>
      <c r="G2475" s="94"/>
      <c r="H2475" s="69" t="str">
        <f>IFERROR(G2475*VLOOKUP(E2475,Saldo!$P$8:$U$1009,6,FALSE),"")</f>
        <v/>
      </c>
      <c r="I2475" s="104" t="str">
        <f>IFERROR(IF(D2475="","",VLOOKUP(E2475,Saldo!$P$8:$Q$1009,2,FALSE)),"")</f>
        <v/>
      </c>
      <c r="J2475" s="76"/>
      <c r="K2475" s="28" t="str">
        <f t="shared" si="38"/>
        <v/>
      </c>
    </row>
    <row r="2476" spans="1:11" ht="18.95" customHeight="1" x14ac:dyDescent="0.25">
      <c r="A2476" s="52"/>
      <c r="C2476" s="76"/>
      <c r="D2476" s="185"/>
      <c r="E2476" s="76"/>
      <c r="F2476" s="76" t="str">
        <f>IF(E2476="","",IFERROR(VLOOKUP(E2476,Cadastro!$C$9:$D$1009,2,FALSE),"PROD. NÃO ENCONTRADO"))</f>
        <v/>
      </c>
      <c r="G2476" s="94"/>
      <c r="H2476" s="69" t="str">
        <f>IFERROR(G2476*VLOOKUP(E2476,Saldo!$P$8:$U$1009,6,FALSE),"")</f>
        <v/>
      </c>
      <c r="I2476" s="104" t="str">
        <f>IFERROR(IF(D2476="","",VLOOKUP(E2476,Saldo!$P$8:$Q$1009,2,FALSE)),"")</f>
        <v/>
      </c>
      <c r="J2476" s="76"/>
      <c r="K2476" s="28" t="str">
        <f t="shared" si="38"/>
        <v/>
      </c>
    </row>
    <row r="2477" spans="1:11" ht="18.95" customHeight="1" x14ac:dyDescent="0.25">
      <c r="A2477" s="52"/>
      <c r="C2477" s="76"/>
      <c r="D2477" s="185"/>
      <c r="E2477" s="76"/>
      <c r="F2477" s="76" t="str">
        <f>IF(E2477="","",IFERROR(VLOOKUP(E2477,Cadastro!$C$9:$D$1009,2,FALSE),"PROD. NÃO ENCONTRADO"))</f>
        <v/>
      </c>
      <c r="G2477" s="94"/>
      <c r="H2477" s="69" t="str">
        <f>IFERROR(G2477*VLOOKUP(E2477,Saldo!$P$8:$U$1009,6,FALSE),"")</f>
        <v/>
      </c>
      <c r="I2477" s="104" t="str">
        <f>IFERROR(IF(D2477="","",VLOOKUP(E2477,Saldo!$P$8:$Q$1009,2,FALSE)),"")</f>
        <v/>
      </c>
      <c r="J2477" s="76"/>
      <c r="K2477" s="28" t="str">
        <f t="shared" si="38"/>
        <v/>
      </c>
    </row>
    <row r="2478" spans="1:11" ht="18.95" customHeight="1" x14ac:dyDescent="0.25">
      <c r="A2478" s="52"/>
      <c r="C2478" s="76"/>
      <c r="D2478" s="185"/>
      <c r="E2478" s="76"/>
      <c r="F2478" s="76" t="str">
        <f>IF(E2478="","",IFERROR(VLOOKUP(E2478,Cadastro!$C$9:$D$1009,2,FALSE),"PROD. NÃO ENCONTRADO"))</f>
        <v/>
      </c>
      <c r="G2478" s="94"/>
      <c r="H2478" s="69" t="str">
        <f>IFERROR(G2478*VLOOKUP(E2478,Saldo!$P$8:$U$1009,6,FALSE),"")</f>
        <v/>
      </c>
      <c r="I2478" s="104" t="str">
        <f>IFERROR(IF(D2478="","",VLOOKUP(E2478,Saldo!$P$8:$Q$1009,2,FALSE)),"")</f>
        <v/>
      </c>
      <c r="J2478" s="76"/>
      <c r="K2478" s="28" t="str">
        <f t="shared" si="38"/>
        <v/>
      </c>
    </row>
    <row r="2479" spans="1:11" ht="18.95" customHeight="1" x14ac:dyDescent="0.25">
      <c r="A2479" s="52"/>
      <c r="C2479" s="76"/>
      <c r="D2479" s="185"/>
      <c r="E2479" s="76"/>
      <c r="F2479" s="76" t="str">
        <f>IF(E2479="","",IFERROR(VLOOKUP(E2479,Cadastro!$C$9:$D$1009,2,FALSE),"PROD. NÃO ENCONTRADO"))</f>
        <v/>
      </c>
      <c r="G2479" s="94"/>
      <c r="H2479" s="69" t="str">
        <f>IFERROR(G2479*VLOOKUP(E2479,Saldo!$P$8:$U$1009,6,FALSE),"")</f>
        <v/>
      </c>
      <c r="I2479" s="104" t="str">
        <f>IFERROR(IF(D2479="","",VLOOKUP(E2479,Saldo!$P$8:$Q$1009,2,FALSE)),"")</f>
        <v/>
      </c>
      <c r="J2479" s="76"/>
      <c r="K2479" s="28" t="str">
        <f t="shared" si="38"/>
        <v/>
      </c>
    </row>
    <row r="2480" spans="1:11" ht="18.95" customHeight="1" x14ac:dyDescent="0.25">
      <c r="A2480" s="52"/>
      <c r="C2480" s="76"/>
      <c r="D2480" s="185"/>
      <c r="E2480" s="76"/>
      <c r="F2480" s="76" t="str">
        <f>IF(E2480="","",IFERROR(VLOOKUP(E2480,Cadastro!$C$9:$D$1009,2,FALSE),"PROD. NÃO ENCONTRADO"))</f>
        <v/>
      </c>
      <c r="G2480" s="94"/>
      <c r="H2480" s="69" t="str">
        <f>IFERROR(G2480*VLOOKUP(E2480,Saldo!$P$8:$U$1009,6,FALSE),"")</f>
        <v/>
      </c>
      <c r="I2480" s="104" t="str">
        <f>IFERROR(IF(D2480="","",VLOOKUP(E2480,Saldo!$P$8:$Q$1009,2,FALSE)),"")</f>
        <v/>
      </c>
      <c r="J2480" s="76"/>
      <c r="K2480" s="28" t="str">
        <f t="shared" si="38"/>
        <v/>
      </c>
    </row>
    <row r="2481" spans="1:11" ht="18.95" customHeight="1" x14ac:dyDescent="0.25">
      <c r="A2481" s="52"/>
      <c r="C2481" s="76"/>
      <c r="D2481" s="185"/>
      <c r="E2481" s="76"/>
      <c r="F2481" s="76" t="str">
        <f>IF(E2481="","",IFERROR(VLOOKUP(E2481,Cadastro!$C$9:$D$1009,2,FALSE),"PROD. NÃO ENCONTRADO"))</f>
        <v/>
      </c>
      <c r="G2481" s="94"/>
      <c r="H2481" s="69" t="str">
        <f>IFERROR(G2481*VLOOKUP(E2481,Saldo!$P$8:$U$1009,6,FALSE),"")</f>
        <v/>
      </c>
      <c r="I2481" s="104" t="str">
        <f>IFERROR(IF(D2481="","",VLOOKUP(E2481,Saldo!$P$8:$Q$1009,2,FALSE)),"")</f>
        <v/>
      </c>
      <c r="J2481" s="76"/>
      <c r="K2481" s="28" t="str">
        <f t="shared" si="38"/>
        <v/>
      </c>
    </row>
    <row r="2482" spans="1:11" ht="18.95" customHeight="1" x14ac:dyDescent="0.25">
      <c r="A2482" s="52"/>
      <c r="C2482" s="76"/>
      <c r="D2482" s="185"/>
      <c r="E2482" s="76"/>
      <c r="F2482" s="76" t="str">
        <f>IF(E2482="","",IFERROR(VLOOKUP(E2482,Cadastro!$C$9:$D$1009,2,FALSE),"PROD. NÃO ENCONTRADO"))</f>
        <v/>
      </c>
      <c r="G2482" s="94"/>
      <c r="H2482" s="69" t="str">
        <f>IFERROR(G2482*VLOOKUP(E2482,Saldo!$P$8:$U$1009,6,FALSE),"")</f>
        <v/>
      </c>
      <c r="I2482" s="104" t="str">
        <f>IFERROR(IF(D2482="","",VLOOKUP(E2482,Saldo!$P$8:$Q$1009,2,FALSE)),"")</f>
        <v/>
      </c>
      <c r="J2482" s="76"/>
      <c r="K2482" s="28" t="str">
        <f t="shared" si="38"/>
        <v/>
      </c>
    </row>
    <row r="2483" spans="1:11" ht="18.95" customHeight="1" x14ac:dyDescent="0.25">
      <c r="A2483" s="52"/>
      <c r="C2483" s="76"/>
      <c r="D2483" s="185"/>
      <c r="E2483" s="76"/>
      <c r="F2483" s="76" t="str">
        <f>IF(E2483="","",IFERROR(VLOOKUP(E2483,Cadastro!$C$9:$D$1009,2,FALSE),"PROD. NÃO ENCONTRADO"))</f>
        <v/>
      </c>
      <c r="G2483" s="94"/>
      <c r="H2483" s="69" t="str">
        <f>IFERROR(G2483*VLOOKUP(E2483,Saldo!$P$8:$U$1009,6,FALSE),"")</f>
        <v/>
      </c>
      <c r="I2483" s="104" t="str">
        <f>IFERROR(IF(D2483="","",VLOOKUP(E2483,Saldo!$P$8:$Q$1009,2,FALSE)),"")</f>
        <v/>
      </c>
      <c r="J2483" s="76"/>
      <c r="K2483" s="28" t="str">
        <f t="shared" si="38"/>
        <v/>
      </c>
    </row>
    <row r="2484" spans="1:11" ht="18.95" customHeight="1" x14ac:dyDescent="0.25">
      <c r="A2484" s="52"/>
      <c r="C2484" s="76"/>
      <c r="D2484" s="185"/>
      <c r="E2484" s="76"/>
      <c r="F2484" s="76" t="str">
        <f>IF(E2484="","",IFERROR(VLOOKUP(E2484,Cadastro!$C$9:$D$1009,2,FALSE),"PROD. NÃO ENCONTRADO"))</f>
        <v/>
      </c>
      <c r="G2484" s="94"/>
      <c r="H2484" s="69" t="str">
        <f>IFERROR(G2484*VLOOKUP(E2484,Saldo!$P$8:$U$1009,6,FALSE),"")</f>
        <v/>
      </c>
      <c r="I2484" s="104" t="str">
        <f>IFERROR(IF(D2484="","",VLOOKUP(E2484,Saldo!$P$8:$Q$1009,2,FALSE)),"")</f>
        <v/>
      </c>
      <c r="J2484" s="76"/>
      <c r="K2484" s="28" t="str">
        <f t="shared" si="38"/>
        <v/>
      </c>
    </row>
    <row r="2485" spans="1:11" ht="18.95" customHeight="1" x14ac:dyDescent="0.25">
      <c r="A2485" s="52"/>
      <c r="C2485" s="76"/>
      <c r="D2485" s="185"/>
      <c r="E2485" s="76"/>
      <c r="F2485" s="76" t="str">
        <f>IF(E2485="","",IFERROR(VLOOKUP(E2485,Cadastro!$C$9:$D$1009,2,FALSE),"PROD. NÃO ENCONTRADO"))</f>
        <v/>
      </c>
      <c r="G2485" s="94"/>
      <c r="H2485" s="69" t="str">
        <f>IFERROR(G2485*VLOOKUP(E2485,Saldo!$P$8:$U$1009,6,FALSE),"")</f>
        <v/>
      </c>
      <c r="I2485" s="104" t="str">
        <f>IFERROR(IF(D2485="","",VLOOKUP(E2485,Saldo!$P$8:$Q$1009,2,FALSE)),"")</f>
        <v/>
      </c>
      <c r="J2485" s="76"/>
      <c r="K2485" s="28" t="str">
        <f t="shared" si="38"/>
        <v/>
      </c>
    </row>
    <row r="2486" spans="1:11" ht="18.95" customHeight="1" x14ac:dyDescent="0.25">
      <c r="A2486" s="52"/>
      <c r="C2486" s="76"/>
      <c r="D2486" s="185"/>
      <c r="E2486" s="76"/>
      <c r="F2486" s="76" t="str">
        <f>IF(E2486="","",IFERROR(VLOOKUP(E2486,Cadastro!$C$9:$D$1009,2,FALSE),"PROD. NÃO ENCONTRADO"))</f>
        <v/>
      </c>
      <c r="G2486" s="94"/>
      <c r="H2486" s="69" t="str">
        <f>IFERROR(G2486*VLOOKUP(E2486,Saldo!$P$8:$U$1009,6,FALSE),"")</f>
        <v/>
      </c>
      <c r="I2486" s="104" t="str">
        <f>IFERROR(IF(D2486="","",VLOOKUP(E2486,Saldo!$P$8:$Q$1009,2,FALSE)),"")</f>
        <v/>
      </c>
      <c r="J2486" s="76"/>
      <c r="K2486" s="28" t="str">
        <f t="shared" si="38"/>
        <v/>
      </c>
    </row>
    <row r="2487" spans="1:11" ht="18.95" customHeight="1" x14ac:dyDescent="0.25">
      <c r="A2487" s="52"/>
      <c r="C2487" s="76"/>
      <c r="D2487" s="185"/>
      <c r="E2487" s="76"/>
      <c r="F2487" s="76" t="str">
        <f>IF(E2487="","",IFERROR(VLOOKUP(E2487,Cadastro!$C$9:$D$1009,2,FALSE),"PROD. NÃO ENCONTRADO"))</f>
        <v/>
      </c>
      <c r="G2487" s="94"/>
      <c r="H2487" s="69" t="str">
        <f>IFERROR(G2487*VLOOKUP(E2487,Saldo!$P$8:$U$1009,6,FALSE),"")</f>
        <v/>
      </c>
      <c r="I2487" s="104" t="str">
        <f>IFERROR(IF(D2487="","",VLOOKUP(E2487,Saldo!$P$8:$Q$1009,2,FALSE)),"")</f>
        <v/>
      </c>
      <c r="J2487" s="76"/>
      <c r="K2487" s="28" t="str">
        <f t="shared" si="38"/>
        <v/>
      </c>
    </row>
    <row r="2488" spans="1:11" ht="18.95" customHeight="1" x14ac:dyDescent="0.25">
      <c r="A2488" s="52"/>
      <c r="C2488" s="76"/>
      <c r="D2488" s="185"/>
      <c r="E2488" s="76"/>
      <c r="F2488" s="76" t="str">
        <f>IF(E2488="","",IFERROR(VLOOKUP(E2488,Cadastro!$C$9:$D$1009,2,FALSE),"PROD. NÃO ENCONTRADO"))</f>
        <v/>
      </c>
      <c r="G2488" s="94"/>
      <c r="H2488" s="69" t="str">
        <f>IFERROR(G2488*VLOOKUP(E2488,Saldo!$P$8:$U$1009,6,FALSE),"")</f>
        <v/>
      </c>
      <c r="I2488" s="104" t="str">
        <f>IFERROR(IF(D2488="","",VLOOKUP(E2488,Saldo!$P$8:$Q$1009,2,FALSE)),"")</f>
        <v/>
      </c>
      <c r="J2488" s="76"/>
      <c r="K2488" s="28" t="str">
        <f t="shared" si="38"/>
        <v/>
      </c>
    </row>
    <row r="2489" spans="1:11" ht="18.95" customHeight="1" x14ac:dyDescent="0.25">
      <c r="A2489" s="52"/>
      <c r="C2489" s="76"/>
      <c r="D2489" s="185"/>
      <c r="E2489" s="76"/>
      <c r="F2489" s="76" t="str">
        <f>IF(E2489="","",IFERROR(VLOOKUP(E2489,Cadastro!$C$9:$D$1009,2,FALSE),"PROD. NÃO ENCONTRADO"))</f>
        <v/>
      </c>
      <c r="G2489" s="94"/>
      <c r="H2489" s="69" t="str">
        <f>IFERROR(G2489*VLOOKUP(E2489,Saldo!$P$8:$U$1009,6,FALSE),"")</f>
        <v/>
      </c>
      <c r="I2489" s="104" t="str">
        <f>IFERROR(IF(D2489="","",VLOOKUP(E2489,Saldo!$P$8:$Q$1009,2,FALSE)),"")</f>
        <v/>
      </c>
      <c r="J2489" s="76"/>
      <c r="K2489" s="28" t="str">
        <f t="shared" si="38"/>
        <v/>
      </c>
    </row>
    <row r="2490" spans="1:11" ht="18.95" customHeight="1" x14ac:dyDescent="0.25">
      <c r="A2490" s="52"/>
      <c r="C2490" s="76"/>
      <c r="D2490" s="185"/>
      <c r="E2490" s="76"/>
      <c r="F2490" s="76" t="str">
        <f>IF(E2490="","",IFERROR(VLOOKUP(E2490,Cadastro!$C$9:$D$1009,2,FALSE),"PROD. NÃO ENCONTRADO"))</f>
        <v/>
      </c>
      <c r="G2490" s="94"/>
      <c r="H2490" s="69" t="str">
        <f>IFERROR(G2490*VLOOKUP(E2490,Saldo!$P$8:$U$1009,6,FALSE),"")</f>
        <v/>
      </c>
      <c r="I2490" s="104" t="str">
        <f>IFERROR(IF(D2490="","",VLOOKUP(E2490,Saldo!$P$8:$Q$1009,2,FALSE)),"")</f>
        <v/>
      </c>
      <c r="J2490" s="76"/>
      <c r="K2490" s="28" t="str">
        <f t="shared" si="38"/>
        <v/>
      </c>
    </row>
    <row r="2491" spans="1:11" ht="18.95" customHeight="1" x14ac:dyDescent="0.25">
      <c r="A2491" s="52"/>
      <c r="C2491" s="76"/>
      <c r="D2491" s="185"/>
      <c r="E2491" s="76"/>
      <c r="F2491" s="76" t="str">
        <f>IF(E2491="","",IFERROR(VLOOKUP(E2491,Cadastro!$C$9:$D$1009,2,FALSE),"PROD. NÃO ENCONTRADO"))</f>
        <v/>
      </c>
      <c r="G2491" s="94"/>
      <c r="H2491" s="69" t="str">
        <f>IFERROR(G2491*VLOOKUP(E2491,Saldo!$P$8:$U$1009,6,FALSE),"")</f>
        <v/>
      </c>
      <c r="I2491" s="104" t="str">
        <f>IFERROR(IF(D2491="","",VLOOKUP(E2491,Saldo!$P$8:$Q$1009,2,FALSE)),"")</f>
        <v/>
      </c>
      <c r="J2491" s="76"/>
      <c r="K2491" s="28" t="str">
        <f t="shared" si="38"/>
        <v/>
      </c>
    </row>
    <row r="2492" spans="1:11" ht="18.95" customHeight="1" x14ac:dyDescent="0.25">
      <c r="A2492" s="52"/>
      <c r="C2492" s="76"/>
      <c r="D2492" s="185"/>
      <c r="E2492" s="76"/>
      <c r="F2492" s="76" t="str">
        <f>IF(E2492="","",IFERROR(VLOOKUP(E2492,Cadastro!$C$9:$D$1009,2,FALSE),"PROD. NÃO ENCONTRADO"))</f>
        <v/>
      </c>
      <c r="G2492" s="94"/>
      <c r="H2492" s="69" t="str">
        <f>IFERROR(G2492*VLOOKUP(E2492,Saldo!$P$8:$U$1009,6,FALSE),"")</f>
        <v/>
      </c>
      <c r="I2492" s="104" t="str">
        <f>IFERROR(IF(D2492="","",VLOOKUP(E2492,Saldo!$P$8:$Q$1009,2,FALSE)),"")</f>
        <v/>
      </c>
      <c r="J2492" s="76"/>
      <c r="K2492" s="28" t="str">
        <f t="shared" si="38"/>
        <v/>
      </c>
    </row>
    <row r="2493" spans="1:11" ht="18.95" customHeight="1" x14ac:dyDescent="0.25">
      <c r="A2493" s="52"/>
      <c r="C2493" s="76"/>
      <c r="D2493" s="185"/>
      <c r="E2493" s="76"/>
      <c r="F2493" s="76" t="str">
        <f>IF(E2493="","",IFERROR(VLOOKUP(E2493,Cadastro!$C$9:$D$1009,2,FALSE),"PROD. NÃO ENCONTRADO"))</f>
        <v/>
      </c>
      <c r="G2493" s="94"/>
      <c r="H2493" s="69" t="str">
        <f>IFERROR(G2493*VLOOKUP(E2493,Saldo!$P$8:$U$1009,6,FALSE),"")</f>
        <v/>
      </c>
      <c r="I2493" s="104" t="str">
        <f>IFERROR(IF(D2493="","",VLOOKUP(E2493,Saldo!$P$8:$Q$1009,2,FALSE)),"")</f>
        <v/>
      </c>
      <c r="J2493" s="76"/>
      <c r="K2493" s="28" t="str">
        <f t="shared" si="38"/>
        <v/>
      </c>
    </row>
    <row r="2494" spans="1:11" ht="18.95" customHeight="1" x14ac:dyDescent="0.25">
      <c r="A2494" s="52"/>
      <c r="C2494" s="76"/>
      <c r="D2494" s="185"/>
      <c r="E2494" s="76"/>
      <c r="F2494" s="76" t="str">
        <f>IF(E2494="","",IFERROR(VLOOKUP(E2494,Cadastro!$C$9:$D$1009,2,FALSE),"PROD. NÃO ENCONTRADO"))</f>
        <v/>
      </c>
      <c r="G2494" s="94"/>
      <c r="H2494" s="69" t="str">
        <f>IFERROR(G2494*VLOOKUP(E2494,Saldo!$P$8:$U$1009,6,FALSE),"")</f>
        <v/>
      </c>
      <c r="I2494" s="104" t="str">
        <f>IFERROR(IF(D2494="","",VLOOKUP(E2494,Saldo!$P$8:$Q$1009,2,FALSE)),"")</f>
        <v/>
      </c>
      <c r="J2494" s="76"/>
      <c r="K2494" s="28" t="str">
        <f t="shared" si="38"/>
        <v/>
      </c>
    </row>
    <row r="2495" spans="1:11" ht="18.95" customHeight="1" x14ac:dyDescent="0.25">
      <c r="A2495" s="52"/>
      <c r="C2495" s="76"/>
      <c r="D2495" s="185"/>
      <c r="E2495" s="76"/>
      <c r="F2495" s="76" t="str">
        <f>IF(E2495="","",IFERROR(VLOOKUP(E2495,Cadastro!$C$9:$D$1009,2,FALSE),"PROD. NÃO ENCONTRADO"))</f>
        <v/>
      </c>
      <c r="G2495" s="94"/>
      <c r="H2495" s="69" t="str">
        <f>IFERROR(G2495*VLOOKUP(E2495,Saldo!$P$8:$U$1009,6,FALSE),"")</f>
        <v/>
      </c>
      <c r="I2495" s="104" t="str">
        <f>IFERROR(IF(D2495="","",VLOOKUP(E2495,Saldo!$P$8:$Q$1009,2,FALSE)),"")</f>
        <v/>
      </c>
      <c r="J2495" s="76"/>
      <c r="K2495" s="28" t="str">
        <f t="shared" si="38"/>
        <v/>
      </c>
    </row>
    <row r="2496" spans="1:11" ht="18.95" customHeight="1" x14ac:dyDescent="0.25">
      <c r="A2496" s="52"/>
      <c r="C2496" s="76"/>
      <c r="D2496" s="185"/>
      <c r="E2496" s="76"/>
      <c r="F2496" s="76" t="str">
        <f>IF(E2496="","",IFERROR(VLOOKUP(E2496,Cadastro!$C$9:$D$1009,2,FALSE),"PROD. NÃO ENCONTRADO"))</f>
        <v/>
      </c>
      <c r="G2496" s="94"/>
      <c r="H2496" s="69" t="str">
        <f>IFERROR(G2496*VLOOKUP(E2496,Saldo!$P$8:$U$1009,6,FALSE),"")</f>
        <v/>
      </c>
      <c r="I2496" s="104" t="str">
        <f>IFERROR(IF(D2496="","",VLOOKUP(E2496,Saldo!$P$8:$Q$1009,2,FALSE)),"")</f>
        <v/>
      </c>
      <c r="J2496" s="76"/>
      <c r="K2496" s="28" t="str">
        <f t="shared" si="38"/>
        <v/>
      </c>
    </row>
    <row r="2497" spans="1:11" ht="18.95" customHeight="1" x14ac:dyDescent="0.25">
      <c r="A2497" s="52"/>
      <c r="C2497" s="76"/>
      <c r="D2497" s="185"/>
      <c r="E2497" s="76"/>
      <c r="F2497" s="76" t="str">
        <f>IF(E2497="","",IFERROR(VLOOKUP(E2497,Cadastro!$C$9:$D$1009,2,FALSE),"PROD. NÃO ENCONTRADO"))</f>
        <v/>
      </c>
      <c r="G2497" s="94"/>
      <c r="H2497" s="69" t="str">
        <f>IFERROR(G2497*VLOOKUP(E2497,Saldo!$P$8:$U$1009,6,FALSE),"")</f>
        <v/>
      </c>
      <c r="I2497" s="104" t="str">
        <f>IFERROR(IF(D2497="","",VLOOKUP(E2497,Saldo!$P$8:$Q$1009,2,FALSE)),"")</f>
        <v/>
      </c>
      <c r="J2497" s="76"/>
      <c r="K2497" s="28" t="str">
        <f t="shared" si="38"/>
        <v/>
      </c>
    </row>
    <row r="2498" spans="1:11" ht="18.95" customHeight="1" x14ac:dyDescent="0.25">
      <c r="A2498" s="52"/>
      <c r="C2498" s="76"/>
      <c r="D2498" s="185"/>
      <c r="E2498" s="76"/>
      <c r="F2498" s="76" t="str">
        <f>IF(E2498="","",IFERROR(VLOOKUP(E2498,Cadastro!$C$9:$D$1009,2,FALSE),"PROD. NÃO ENCONTRADO"))</f>
        <v/>
      </c>
      <c r="G2498" s="94"/>
      <c r="H2498" s="69" t="str">
        <f>IFERROR(G2498*VLOOKUP(E2498,Saldo!$P$8:$U$1009,6,FALSE),"")</f>
        <v/>
      </c>
      <c r="I2498" s="104" t="str">
        <f>IFERROR(IF(D2498="","",VLOOKUP(E2498,Saldo!$P$8:$Q$1009,2,FALSE)),"")</f>
        <v/>
      </c>
      <c r="J2498" s="76"/>
      <c r="K2498" s="28" t="str">
        <f t="shared" si="38"/>
        <v/>
      </c>
    </row>
    <row r="2499" spans="1:11" ht="18.95" customHeight="1" x14ac:dyDescent="0.25">
      <c r="A2499" s="52"/>
      <c r="C2499" s="76"/>
      <c r="D2499" s="185"/>
      <c r="E2499" s="76"/>
      <c r="F2499" s="76" t="str">
        <f>IF(E2499="","",IFERROR(VLOOKUP(E2499,Cadastro!$C$9:$D$1009,2,FALSE),"PROD. NÃO ENCONTRADO"))</f>
        <v/>
      </c>
      <c r="G2499" s="94"/>
      <c r="H2499" s="69" t="str">
        <f>IFERROR(G2499*VLOOKUP(E2499,Saldo!$P$8:$U$1009,6,FALSE),"")</f>
        <v/>
      </c>
      <c r="I2499" s="104" t="str">
        <f>IFERROR(IF(D2499="","",VLOOKUP(E2499,Saldo!$P$8:$Q$1009,2,FALSE)),"")</f>
        <v/>
      </c>
      <c r="J2499" s="76"/>
      <c r="K2499" s="28" t="str">
        <f t="shared" si="38"/>
        <v/>
      </c>
    </row>
    <row r="2500" spans="1:11" ht="18.95" customHeight="1" x14ac:dyDescent="0.25">
      <c r="A2500" s="52"/>
      <c r="C2500" s="76"/>
      <c r="D2500" s="185"/>
      <c r="E2500" s="76"/>
      <c r="F2500" s="76" t="str">
        <f>IF(E2500="","",IFERROR(VLOOKUP(E2500,Cadastro!$C$9:$D$1009,2,FALSE),"PROD. NÃO ENCONTRADO"))</f>
        <v/>
      </c>
      <c r="G2500" s="94"/>
      <c r="H2500" s="69" t="str">
        <f>IFERROR(G2500*VLOOKUP(E2500,Saldo!$P$8:$U$1009,6,FALSE),"")</f>
        <v/>
      </c>
      <c r="I2500" s="104" t="str">
        <f>IFERROR(IF(D2500="","",VLOOKUP(E2500,Saldo!$P$8:$Q$1009,2,FALSE)),"")</f>
        <v/>
      </c>
      <c r="J2500" s="76"/>
      <c r="K2500" s="28" t="str">
        <f t="shared" si="38"/>
        <v/>
      </c>
    </row>
    <row r="2501" spans="1:11" ht="18.95" customHeight="1" x14ac:dyDescent="0.25">
      <c r="A2501" s="52"/>
      <c r="C2501" s="76"/>
      <c r="D2501" s="185"/>
      <c r="E2501" s="76"/>
      <c r="F2501" s="76" t="str">
        <f>IF(E2501="","",IFERROR(VLOOKUP(E2501,Cadastro!$C$9:$D$1009,2,FALSE),"PROD. NÃO ENCONTRADO"))</f>
        <v/>
      </c>
      <c r="G2501" s="94"/>
      <c r="H2501" s="69" t="str">
        <f>IFERROR(G2501*VLOOKUP(E2501,Saldo!$P$8:$U$1009,6,FALSE),"")</f>
        <v/>
      </c>
      <c r="I2501" s="104" t="str">
        <f>IFERROR(IF(D2501="","",VLOOKUP(E2501,Saldo!$P$8:$Q$1009,2,FALSE)),"")</f>
        <v/>
      </c>
      <c r="J2501" s="76"/>
      <c r="K2501" s="28" t="str">
        <f t="shared" si="38"/>
        <v/>
      </c>
    </row>
    <row r="2502" spans="1:11" ht="18.95" customHeight="1" x14ac:dyDescent="0.25">
      <c r="A2502" s="52"/>
      <c r="C2502" s="76"/>
      <c r="D2502" s="185"/>
      <c r="E2502" s="76"/>
      <c r="F2502" s="76" t="str">
        <f>IF(E2502="","",IFERROR(VLOOKUP(E2502,Cadastro!$C$9:$D$1009,2,FALSE),"PROD. NÃO ENCONTRADO"))</f>
        <v/>
      </c>
      <c r="G2502" s="94"/>
      <c r="H2502" s="69" t="str">
        <f>IFERROR(G2502*VLOOKUP(E2502,Saldo!$P$8:$U$1009,6,FALSE),"")</f>
        <v/>
      </c>
      <c r="I2502" s="104" t="str">
        <f>IFERROR(IF(D2502="","",VLOOKUP(E2502,Saldo!$P$8:$Q$1009,2,FALSE)),"")</f>
        <v/>
      </c>
      <c r="J2502" s="76"/>
      <c r="K2502" s="28" t="str">
        <f t="shared" si="38"/>
        <v/>
      </c>
    </row>
    <row r="2503" spans="1:11" ht="18.95" customHeight="1" x14ac:dyDescent="0.25">
      <c r="A2503" s="52"/>
      <c r="C2503" s="76"/>
      <c r="D2503" s="185"/>
      <c r="E2503" s="76"/>
      <c r="F2503" s="76" t="str">
        <f>IF(E2503="","",IFERROR(VLOOKUP(E2503,Cadastro!$C$9:$D$1009,2,FALSE),"PROD. NÃO ENCONTRADO"))</f>
        <v/>
      </c>
      <c r="G2503" s="94"/>
      <c r="H2503" s="69" t="str">
        <f>IFERROR(G2503*VLOOKUP(E2503,Saldo!$P$8:$U$1009,6,FALSE),"")</f>
        <v/>
      </c>
      <c r="I2503" s="104" t="str">
        <f>IFERROR(IF(D2503="","",VLOOKUP(E2503,Saldo!$P$8:$Q$1009,2,FALSE)),"")</f>
        <v/>
      </c>
      <c r="J2503" s="76"/>
      <c r="K2503" s="28" t="str">
        <f t="shared" si="38"/>
        <v/>
      </c>
    </row>
    <row r="2504" spans="1:11" ht="18.95" customHeight="1" x14ac:dyDescent="0.25">
      <c r="A2504" s="52"/>
      <c r="C2504" s="76"/>
      <c r="D2504" s="185"/>
      <c r="E2504" s="76"/>
      <c r="F2504" s="76" t="str">
        <f>IF(E2504="","",IFERROR(VLOOKUP(E2504,Cadastro!$C$9:$D$1009,2,FALSE),"PROD. NÃO ENCONTRADO"))</f>
        <v/>
      </c>
      <c r="G2504" s="94"/>
      <c r="H2504" s="69" t="str">
        <f>IFERROR(G2504*VLOOKUP(E2504,Saldo!$P$8:$U$1009,6,FALSE),"")</f>
        <v/>
      </c>
      <c r="I2504" s="104" t="str">
        <f>IFERROR(IF(D2504="","",VLOOKUP(E2504,Saldo!$P$8:$Q$1009,2,FALSE)),"")</f>
        <v/>
      </c>
      <c r="J2504" s="76"/>
      <c r="K2504" s="28" t="str">
        <f t="shared" si="38"/>
        <v/>
      </c>
    </row>
    <row r="2505" spans="1:11" ht="18.95" customHeight="1" x14ac:dyDescent="0.25">
      <c r="A2505" s="52"/>
      <c r="C2505" s="76"/>
      <c r="D2505" s="185"/>
      <c r="E2505" s="76"/>
      <c r="F2505" s="76" t="str">
        <f>IF(E2505="","",IFERROR(VLOOKUP(E2505,Cadastro!$C$9:$D$1009,2,FALSE),"PROD. NÃO ENCONTRADO"))</f>
        <v/>
      </c>
      <c r="G2505" s="94"/>
      <c r="H2505" s="69" t="str">
        <f>IFERROR(G2505*VLOOKUP(E2505,Saldo!$P$8:$U$1009,6,FALSE),"")</f>
        <v/>
      </c>
      <c r="I2505" s="104" t="str">
        <f>IFERROR(IF(D2505="","",VLOOKUP(E2505,Saldo!$P$8:$Q$1009,2,FALSE)),"")</f>
        <v/>
      </c>
      <c r="J2505" s="76"/>
      <c r="K2505" s="28" t="str">
        <f t="shared" si="38"/>
        <v/>
      </c>
    </row>
    <row r="2506" spans="1:11" ht="18.95" customHeight="1" x14ac:dyDescent="0.25">
      <c r="A2506" s="52"/>
      <c r="C2506" s="76"/>
      <c r="D2506" s="185"/>
      <c r="E2506" s="76"/>
      <c r="F2506" s="76" t="str">
        <f>IF(E2506="","",IFERROR(VLOOKUP(E2506,Cadastro!$C$9:$D$1009,2,FALSE),"PROD. NÃO ENCONTRADO"))</f>
        <v/>
      </c>
      <c r="G2506" s="94"/>
      <c r="H2506" s="69" t="str">
        <f>IFERROR(G2506*VLOOKUP(E2506,Saldo!$P$8:$U$1009,6,FALSE),"")</f>
        <v/>
      </c>
      <c r="I2506" s="104" t="str">
        <f>IFERROR(IF(D2506="","",VLOOKUP(E2506,Saldo!$P$8:$Q$1009,2,FALSE)),"")</f>
        <v/>
      </c>
      <c r="J2506" s="76"/>
      <c r="K2506" s="28" t="str">
        <f t="shared" ref="K2506:K2569" si="39">IF(D2506="","",MONTH(D2506))</f>
        <v/>
      </c>
    </row>
    <row r="2507" spans="1:11" ht="18.95" customHeight="1" x14ac:dyDescent="0.25">
      <c r="A2507" s="52"/>
      <c r="C2507" s="76"/>
      <c r="D2507" s="185"/>
      <c r="E2507" s="76"/>
      <c r="F2507" s="76" t="str">
        <f>IF(E2507="","",IFERROR(VLOOKUP(E2507,Cadastro!$C$9:$D$1009,2,FALSE),"PROD. NÃO ENCONTRADO"))</f>
        <v/>
      </c>
      <c r="G2507" s="94"/>
      <c r="H2507" s="69" t="str">
        <f>IFERROR(G2507*VLOOKUP(E2507,Saldo!$P$8:$U$1009,6,FALSE),"")</f>
        <v/>
      </c>
      <c r="I2507" s="104" t="str">
        <f>IFERROR(IF(D2507="","",VLOOKUP(E2507,Saldo!$P$8:$Q$1009,2,FALSE)),"")</f>
        <v/>
      </c>
      <c r="J2507" s="76"/>
      <c r="K2507" s="28" t="str">
        <f t="shared" si="39"/>
        <v/>
      </c>
    </row>
    <row r="2508" spans="1:11" ht="18.95" customHeight="1" x14ac:dyDescent="0.25">
      <c r="A2508" s="52"/>
      <c r="C2508" s="76"/>
      <c r="D2508" s="185"/>
      <c r="E2508" s="76"/>
      <c r="F2508" s="76" t="str">
        <f>IF(E2508="","",IFERROR(VLOOKUP(E2508,Cadastro!$C$9:$D$1009,2,FALSE),"PROD. NÃO ENCONTRADO"))</f>
        <v/>
      </c>
      <c r="G2508" s="94"/>
      <c r="H2508" s="69" t="str">
        <f>IFERROR(G2508*VLOOKUP(E2508,Saldo!$P$8:$U$1009,6,FALSE),"")</f>
        <v/>
      </c>
      <c r="I2508" s="104" t="str">
        <f>IFERROR(IF(D2508="","",VLOOKUP(E2508,Saldo!$P$8:$Q$1009,2,FALSE)),"")</f>
        <v/>
      </c>
      <c r="J2508" s="76"/>
      <c r="K2508" s="28" t="str">
        <f t="shared" si="39"/>
        <v/>
      </c>
    </row>
    <row r="2509" spans="1:11" ht="18.95" customHeight="1" x14ac:dyDescent="0.25">
      <c r="A2509" s="52"/>
      <c r="C2509" s="76"/>
      <c r="D2509" s="185"/>
      <c r="E2509" s="76"/>
      <c r="F2509" s="76" t="str">
        <f>IF(E2509="","",IFERROR(VLOOKUP(E2509,Cadastro!$C$9:$D$1009,2,FALSE),"PROD. NÃO ENCONTRADO"))</f>
        <v/>
      </c>
      <c r="G2509" s="94"/>
      <c r="H2509" s="69" t="str">
        <f>IFERROR(G2509*VLOOKUP(E2509,Saldo!$P$8:$U$1009,6,FALSE),"")</f>
        <v/>
      </c>
      <c r="I2509" s="104" t="str">
        <f>IFERROR(IF(D2509="","",VLOOKUP(E2509,Saldo!$P$8:$Q$1009,2,FALSE)),"")</f>
        <v/>
      </c>
      <c r="J2509" s="76"/>
      <c r="K2509" s="28" t="str">
        <f t="shared" si="39"/>
        <v/>
      </c>
    </row>
    <row r="2510" spans="1:11" ht="18.95" customHeight="1" x14ac:dyDescent="0.25">
      <c r="A2510" s="52"/>
      <c r="C2510" s="76"/>
      <c r="D2510" s="185"/>
      <c r="E2510" s="76"/>
      <c r="F2510" s="76" t="str">
        <f>IF(E2510="","",IFERROR(VLOOKUP(E2510,Cadastro!$C$9:$D$1009,2,FALSE),"PROD. NÃO ENCONTRADO"))</f>
        <v/>
      </c>
      <c r="G2510" s="94"/>
      <c r="H2510" s="69" t="str">
        <f>IFERROR(G2510*VLOOKUP(E2510,Saldo!$P$8:$U$1009,6,FALSE),"")</f>
        <v/>
      </c>
      <c r="I2510" s="104" t="str">
        <f>IFERROR(IF(D2510="","",VLOOKUP(E2510,Saldo!$P$8:$Q$1009,2,FALSE)),"")</f>
        <v/>
      </c>
      <c r="J2510" s="76"/>
      <c r="K2510" s="28" t="str">
        <f t="shared" si="39"/>
        <v/>
      </c>
    </row>
    <row r="2511" spans="1:11" ht="18.95" customHeight="1" x14ac:dyDescent="0.25">
      <c r="A2511" s="52"/>
      <c r="C2511" s="76"/>
      <c r="D2511" s="185"/>
      <c r="E2511" s="76"/>
      <c r="F2511" s="76" t="str">
        <f>IF(E2511="","",IFERROR(VLOOKUP(E2511,Cadastro!$C$9:$D$1009,2,FALSE),"PROD. NÃO ENCONTRADO"))</f>
        <v/>
      </c>
      <c r="G2511" s="94"/>
      <c r="H2511" s="69" t="str">
        <f>IFERROR(G2511*VLOOKUP(E2511,Saldo!$P$8:$U$1009,6,FALSE),"")</f>
        <v/>
      </c>
      <c r="I2511" s="104" t="str">
        <f>IFERROR(IF(D2511="","",VLOOKUP(E2511,Saldo!$P$8:$Q$1009,2,FALSE)),"")</f>
        <v/>
      </c>
      <c r="J2511" s="76"/>
      <c r="K2511" s="28" t="str">
        <f t="shared" si="39"/>
        <v/>
      </c>
    </row>
    <row r="2512" spans="1:11" ht="18.95" customHeight="1" x14ac:dyDescent="0.25">
      <c r="A2512" s="52"/>
      <c r="C2512" s="76"/>
      <c r="D2512" s="185"/>
      <c r="E2512" s="76"/>
      <c r="F2512" s="76" t="str">
        <f>IF(E2512="","",IFERROR(VLOOKUP(E2512,Cadastro!$C$9:$D$1009,2,FALSE),"PROD. NÃO ENCONTRADO"))</f>
        <v/>
      </c>
      <c r="G2512" s="94"/>
      <c r="H2512" s="69" t="str">
        <f>IFERROR(G2512*VLOOKUP(E2512,Saldo!$P$8:$U$1009,6,FALSE),"")</f>
        <v/>
      </c>
      <c r="I2512" s="104" t="str">
        <f>IFERROR(IF(D2512="","",VLOOKUP(E2512,Saldo!$P$8:$Q$1009,2,FALSE)),"")</f>
        <v/>
      </c>
      <c r="J2512" s="76"/>
      <c r="K2512" s="28" t="str">
        <f t="shared" si="39"/>
        <v/>
      </c>
    </row>
    <row r="2513" spans="1:11" ht="18.95" customHeight="1" x14ac:dyDescent="0.25">
      <c r="A2513" s="52"/>
      <c r="C2513" s="76"/>
      <c r="D2513" s="185"/>
      <c r="E2513" s="76"/>
      <c r="F2513" s="76" t="str">
        <f>IF(E2513="","",IFERROR(VLOOKUP(E2513,Cadastro!$C$9:$D$1009,2,FALSE),"PROD. NÃO ENCONTRADO"))</f>
        <v/>
      </c>
      <c r="G2513" s="94"/>
      <c r="H2513" s="69" t="str">
        <f>IFERROR(G2513*VLOOKUP(E2513,Saldo!$P$8:$U$1009,6,FALSE),"")</f>
        <v/>
      </c>
      <c r="I2513" s="104" t="str">
        <f>IFERROR(IF(D2513="","",VLOOKUP(E2513,Saldo!$P$8:$Q$1009,2,FALSE)),"")</f>
        <v/>
      </c>
      <c r="J2513" s="76"/>
      <c r="K2513" s="28" t="str">
        <f t="shared" si="39"/>
        <v/>
      </c>
    </row>
    <row r="2514" spans="1:11" ht="18.95" customHeight="1" x14ac:dyDescent="0.25">
      <c r="A2514" s="52"/>
      <c r="C2514" s="76"/>
      <c r="D2514" s="185"/>
      <c r="E2514" s="76"/>
      <c r="F2514" s="76" t="str">
        <f>IF(E2514="","",IFERROR(VLOOKUP(E2514,Cadastro!$C$9:$D$1009,2,FALSE),"PROD. NÃO ENCONTRADO"))</f>
        <v/>
      </c>
      <c r="G2514" s="94"/>
      <c r="H2514" s="69" t="str">
        <f>IFERROR(G2514*VLOOKUP(E2514,Saldo!$P$8:$U$1009,6,FALSE),"")</f>
        <v/>
      </c>
      <c r="I2514" s="104" t="str">
        <f>IFERROR(IF(D2514="","",VLOOKUP(E2514,Saldo!$P$8:$Q$1009,2,FALSE)),"")</f>
        <v/>
      </c>
      <c r="J2514" s="76"/>
      <c r="K2514" s="28" t="str">
        <f t="shared" si="39"/>
        <v/>
      </c>
    </row>
    <row r="2515" spans="1:11" ht="18.95" customHeight="1" x14ac:dyDescent="0.25">
      <c r="A2515" s="52"/>
      <c r="C2515" s="76"/>
      <c r="D2515" s="185"/>
      <c r="E2515" s="76"/>
      <c r="F2515" s="76" t="str">
        <f>IF(E2515="","",IFERROR(VLOOKUP(E2515,Cadastro!$C$9:$D$1009,2,FALSE),"PROD. NÃO ENCONTRADO"))</f>
        <v/>
      </c>
      <c r="G2515" s="94"/>
      <c r="H2515" s="69" t="str">
        <f>IFERROR(G2515*VLOOKUP(E2515,Saldo!$P$8:$U$1009,6,FALSE),"")</f>
        <v/>
      </c>
      <c r="I2515" s="104" t="str">
        <f>IFERROR(IF(D2515="","",VLOOKUP(E2515,Saldo!$P$8:$Q$1009,2,FALSE)),"")</f>
        <v/>
      </c>
      <c r="J2515" s="76"/>
      <c r="K2515" s="28" t="str">
        <f t="shared" si="39"/>
        <v/>
      </c>
    </row>
    <row r="2516" spans="1:11" ht="18.95" customHeight="1" x14ac:dyDescent="0.25">
      <c r="A2516" s="52"/>
      <c r="C2516" s="76"/>
      <c r="D2516" s="185"/>
      <c r="E2516" s="76"/>
      <c r="F2516" s="76" t="str">
        <f>IF(E2516="","",IFERROR(VLOOKUP(E2516,Cadastro!$C$9:$D$1009,2,FALSE),"PROD. NÃO ENCONTRADO"))</f>
        <v/>
      </c>
      <c r="G2516" s="94"/>
      <c r="H2516" s="69" t="str">
        <f>IFERROR(G2516*VLOOKUP(E2516,Saldo!$P$8:$U$1009,6,FALSE),"")</f>
        <v/>
      </c>
      <c r="I2516" s="104" t="str">
        <f>IFERROR(IF(D2516="","",VLOOKUP(E2516,Saldo!$P$8:$Q$1009,2,FALSE)),"")</f>
        <v/>
      </c>
      <c r="J2516" s="76"/>
      <c r="K2516" s="28" t="str">
        <f t="shared" si="39"/>
        <v/>
      </c>
    </row>
    <row r="2517" spans="1:11" ht="18.95" customHeight="1" x14ac:dyDescent="0.25">
      <c r="A2517" s="52"/>
      <c r="C2517" s="76"/>
      <c r="D2517" s="185"/>
      <c r="E2517" s="76"/>
      <c r="F2517" s="76" t="str">
        <f>IF(E2517="","",IFERROR(VLOOKUP(E2517,Cadastro!$C$9:$D$1009,2,FALSE),"PROD. NÃO ENCONTRADO"))</f>
        <v/>
      </c>
      <c r="G2517" s="94"/>
      <c r="H2517" s="69" t="str">
        <f>IFERROR(G2517*VLOOKUP(E2517,Saldo!$P$8:$U$1009,6,FALSE),"")</f>
        <v/>
      </c>
      <c r="I2517" s="104" t="str">
        <f>IFERROR(IF(D2517="","",VLOOKUP(E2517,Saldo!$P$8:$Q$1009,2,FALSE)),"")</f>
        <v/>
      </c>
      <c r="J2517" s="76"/>
      <c r="K2517" s="28" t="str">
        <f t="shared" si="39"/>
        <v/>
      </c>
    </row>
    <row r="2518" spans="1:11" ht="18.95" customHeight="1" x14ac:dyDescent="0.25">
      <c r="A2518" s="52"/>
      <c r="C2518" s="76"/>
      <c r="D2518" s="185"/>
      <c r="E2518" s="76"/>
      <c r="F2518" s="76" t="str">
        <f>IF(E2518="","",IFERROR(VLOOKUP(E2518,Cadastro!$C$9:$D$1009,2,FALSE),"PROD. NÃO ENCONTRADO"))</f>
        <v/>
      </c>
      <c r="G2518" s="94"/>
      <c r="H2518" s="69" t="str">
        <f>IFERROR(G2518*VLOOKUP(E2518,Saldo!$P$8:$U$1009,6,FALSE),"")</f>
        <v/>
      </c>
      <c r="I2518" s="104" t="str">
        <f>IFERROR(IF(D2518="","",VLOOKUP(E2518,Saldo!$P$8:$Q$1009,2,FALSE)),"")</f>
        <v/>
      </c>
      <c r="J2518" s="76"/>
      <c r="K2518" s="28" t="str">
        <f t="shared" si="39"/>
        <v/>
      </c>
    </row>
    <row r="2519" spans="1:11" ht="18.95" customHeight="1" x14ac:dyDescent="0.25">
      <c r="A2519" s="52"/>
      <c r="C2519" s="76"/>
      <c r="D2519" s="185"/>
      <c r="E2519" s="76"/>
      <c r="F2519" s="76" t="str">
        <f>IF(E2519="","",IFERROR(VLOOKUP(E2519,Cadastro!$C$9:$D$1009,2,FALSE),"PROD. NÃO ENCONTRADO"))</f>
        <v/>
      </c>
      <c r="G2519" s="94"/>
      <c r="H2519" s="69" t="str">
        <f>IFERROR(G2519*VLOOKUP(E2519,Saldo!$P$8:$U$1009,6,FALSE),"")</f>
        <v/>
      </c>
      <c r="I2519" s="104" t="str">
        <f>IFERROR(IF(D2519="","",VLOOKUP(E2519,Saldo!$P$8:$Q$1009,2,FALSE)),"")</f>
        <v/>
      </c>
      <c r="J2519" s="76"/>
      <c r="K2519" s="28" t="str">
        <f t="shared" si="39"/>
        <v/>
      </c>
    </row>
    <row r="2520" spans="1:11" ht="18.95" customHeight="1" x14ac:dyDescent="0.25">
      <c r="A2520" s="52"/>
      <c r="C2520" s="76"/>
      <c r="D2520" s="185"/>
      <c r="E2520" s="76"/>
      <c r="F2520" s="76" t="str">
        <f>IF(E2520="","",IFERROR(VLOOKUP(E2520,Cadastro!$C$9:$D$1009,2,FALSE),"PROD. NÃO ENCONTRADO"))</f>
        <v/>
      </c>
      <c r="G2520" s="94"/>
      <c r="H2520" s="69" t="str">
        <f>IFERROR(G2520*VLOOKUP(E2520,Saldo!$P$8:$U$1009,6,FALSE),"")</f>
        <v/>
      </c>
      <c r="I2520" s="104" t="str">
        <f>IFERROR(IF(D2520="","",VLOOKUP(E2520,Saldo!$P$8:$Q$1009,2,FALSE)),"")</f>
        <v/>
      </c>
      <c r="J2520" s="76"/>
      <c r="K2520" s="28" t="str">
        <f t="shared" si="39"/>
        <v/>
      </c>
    </row>
    <row r="2521" spans="1:11" ht="18.95" customHeight="1" x14ac:dyDescent="0.25">
      <c r="A2521" s="52"/>
      <c r="C2521" s="76"/>
      <c r="D2521" s="185"/>
      <c r="E2521" s="76"/>
      <c r="F2521" s="76" t="str">
        <f>IF(E2521="","",IFERROR(VLOOKUP(E2521,Cadastro!$C$9:$D$1009,2,FALSE),"PROD. NÃO ENCONTRADO"))</f>
        <v/>
      </c>
      <c r="G2521" s="94"/>
      <c r="H2521" s="69" t="str">
        <f>IFERROR(G2521*VLOOKUP(E2521,Saldo!$P$8:$U$1009,6,FALSE),"")</f>
        <v/>
      </c>
      <c r="I2521" s="104" t="str">
        <f>IFERROR(IF(D2521="","",VLOOKUP(E2521,Saldo!$P$8:$Q$1009,2,FALSE)),"")</f>
        <v/>
      </c>
      <c r="J2521" s="76"/>
      <c r="K2521" s="28" t="str">
        <f t="shared" si="39"/>
        <v/>
      </c>
    </row>
    <row r="2522" spans="1:11" ht="18.95" customHeight="1" x14ac:dyDescent="0.25">
      <c r="A2522" s="52"/>
      <c r="C2522" s="76"/>
      <c r="D2522" s="185"/>
      <c r="E2522" s="76"/>
      <c r="F2522" s="76" t="str">
        <f>IF(E2522="","",IFERROR(VLOOKUP(E2522,Cadastro!$C$9:$D$1009,2,FALSE),"PROD. NÃO ENCONTRADO"))</f>
        <v/>
      </c>
      <c r="G2522" s="94"/>
      <c r="H2522" s="69" t="str">
        <f>IFERROR(G2522*VLOOKUP(E2522,Saldo!$P$8:$U$1009,6,FALSE),"")</f>
        <v/>
      </c>
      <c r="I2522" s="104" t="str">
        <f>IFERROR(IF(D2522="","",VLOOKUP(E2522,Saldo!$P$8:$Q$1009,2,FALSE)),"")</f>
        <v/>
      </c>
      <c r="J2522" s="76"/>
      <c r="K2522" s="28" t="str">
        <f t="shared" si="39"/>
        <v/>
      </c>
    </row>
    <row r="2523" spans="1:11" ht="18.95" customHeight="1" x14ac:dyDescent="0.25">
      <c r="A2523" s="52"/>
      <c r="C2523" s="76"/>
      <c r="D2523" s="185"/>
      <c r="E2523" s="76"/>
      <c r="F2523" s="76" t="str">
        <f>IF(E2523="","",IFERROR(VLOOKUP(E2523,Cadastro!$C$9:$D$1009,2,FALSE),"PROD. NÃO ENCONTRADO"))</f>
        <v/>
      </c>
      <c r="G2523" s="94"/>
      <c r="H2523" s="69" t="str">
        <f>IFERROR(G2523*VLOOKUP(E2523,Saldo!$P$8:$U$1009,6,FALSE),"")</f>
        <v/>
      </c>
      <c r="I2523" s="104" t="str">
        <f>IFERROR(IF(D2523="","",VLOOKUP(E2523,Saldo!$P$8:$Q$1009,2,FALSE)),"")</f>
        <v/>
      </c>
      <c r="J2523" s="76"/>
      <c r="K2523" s="28" t="str">
        <f t="shared" si="39"/>
        <v/>
      </c>
    </row>
    <row r="2524" spans="1:11" ht="18.95" customHeight="1" x14ac:dyDescent="0.25">
      <c r="A2524" s="52"/>
      <c r="C2524" s="76"/>
      <c r="D2524" s="185"/>
      <c r="E2524" s="76"/>
      <c r="F2524" s="76" t="str">
        <f>IF(E2524="","",IFERROR(VLOOKUP(E2524,Cadastro!$C$9:$D$1009,2,FALSE),"PROD. NÃO ENCONTRADO"))</f>
        <v/>
      </c>
      <c r="G2524" s="94"/>
      <c r="H2524" s="69" t="str">
        <f>IFERROR(G2524*VLOOKUP(E2524,Saldo!$P$8:$U$1009,6,FALSE),"")</f>
        <v/>
      </c>
      <c r="I2524" s="104" t="str">
        <f>IFERROR(IF(D2524="","",VLOOKUP(E2524,Saldo!$P$8:$Q$1009,2,FALSE)),"")</f>
        <v/>
      </c>
      <c r="J2524" s="76"/>
      <c r="K2524" s="28" t="str">
        <f t="shared" si="39"/>
        <v/>
      </c>
    </row>
    <row r="2525" spans="1:11" ht="18.95" customHeight="1" x14ac:dyDescent="0.25">
      <c r="A2525" s="52"/>
      <c r="C2525" s="76"/>
      <c r="D2525" s="185"/>
      <c r="E2525" s="76"/>
      <c r="F2525" s="76" t="str">
        <f>IF(E2525="","",IFERROR(VLOOKUP(E2525,Cadastro!$C$9:$D$1009,2,FALSE),"PROD. NÃO ENCONTRADO"))</f>
        <v/>
      </c>
      <c r="G2525" s="94"/>
      <c r="H2525" s="69" t="str">
        <f>IFERROR(G2525*VLOOKUP(E2525,Saldo!$P$8:$U$1009,6,FALSE),"")</f>
        <v/>
      </c>
      <c r="I2525" s="104" t="str">
        <f>IFERROR(IF(D2525="","",VLOOKUP(E2525,Saldo!$P$8:$Q$1009,2,FALSE)),"")</f>
        <v/>
      </c>
      <c r="J2525" s="76"/>
      <c r="K2525" s="28" t="str">
        <f t="shared" si="39"/>
        <v/>
      </c>
    </row>
    <row r="2526" spans="1:11" ht="18.95" customHeight="1" x14ac:dyDescent="0.25">
      <c r="A2526" s="52"/>
      <c r="C2526" s="76"/>
      <c r="D2526" s="185"/>
      <c r="E2526" s="76"/>
      <c r="F2526" s="76" t="str">
        <f>IF(E2526="","",IFERROR(VLOOKUP(E2526,Cadastro!$C$9:$D$1009,2,FALSE),"PROD. NÃO ENCONTRADO"))</f>
        <v/>
      </c>
      <c r="G2526" s="94"/>
      <c r="H2526" s="69" t="str">
        <f>IFERROR(G2526*VLOOKUP(E2526,Saldo!$P$8:$U$1009,6,FALSE),"")</f>
        <v/>
      </c>
      <c r="I2526" s="104" t="str">
        <f>IFERROR(IF(D2526="","",VLOOKUP(E2526,Saldo!$P$8:$Q$1009,2,FALSE)),"")</f>
        <v/>
      </c>
      <c r="J2526" s="76"/>
      <c r="K2526" s="28" t="str">
        <f t="shared" si="39"/>
        <v/>
      </c>
    </row>
    <row r="2527" spans="1:11" ht="18.95" customHeight="1" x14ac:dyDescent="0.25">
      <c r="A2527" s="52"/>
      <c r="C2527" s="76"/>
      <c r="D2527" s="185"/>
      <c r="E2527" s="76"/>
      <c r="F2527" s="76" t="str">
        <f>IF(E2527="","",IFERROR(VLOOKUP(E2527,Cadastro!$C$9:$D$1009,2,FALSE),"PROD. NÃO ENCONTRADO"))</f>
        <v/>
      </c>
      <c r="G2527" s="94"/>
      <c r="H2527" s="69" t="str">
        <f>IFERROR(G2527*VLOOKUP(E2527,Saldo!$P$8:$U$1009,6,FALSE),"")</f>
        <v/>
      </c>
      <c r="I2527" s="104" t="str">
        <f>IFERROR(IF(D2527="","",VLOOKUP(E2527,Saldo!$P$8:$Q$1009,2,FALSE)),"")</f>
        <v/>
      </c>
      <c r="J2527" s="76"/>
      <c r="K2527" s="28" t="str">
        <f t="shared" si="39"/>
        <v/>
      </c>
    </row>
    <row r="2528" spans="1:11" ht="18.95" customHeight="1" x14ac:dyDescent="0.25">
      <c r="A2528" s="52"/>
      <c r="C2528" s="76"/>
      <c r="D2528" s="185"/>
      <c r="E2528" s="76"/>
      <c r="F2528" s="76" t="str">
        <f>IF(E2528="","",IFERROR(VLOOKUP(E2528,Cadastro!$C$9:$D$1009,2,FALSE),"PROD. NÃO ENCONTRADO"))</f>
        <v/>
      </c>
      <c r="G2528" s="94"/>
      <c r="H2528" s="69" t="str">
        <f>IFERROR(G2528*VLOOKUP(E2528,Saldo!$P$8:$U$1009,6,FALSE),"")</f>
        <v/>
      </c>
      <c r="I2528" s="104" t="str">
        <f>IFERROR(IF(D2528="","",VLOOKUP(E2528,Saldo!$P$8:$Q$1009,2,FALSE)),"")</f>
        <v/>
      </c>
      <c r="J2528" s="76"/>
      <c r="K2528" s="28" t="str">
        <f t="shared" si="39"/>
        <v/>
      </c>
    </row>
    <row r="2529" spans="1:11" ht="18.95" customHeight="1" x14ac:dyDescent="0.25">
      <c r="A2529" s="52"/>
      <c r="C2529" s="76"/>
      <c r="D2529" s="185"/>
      <c r="E2529" s="76"/>
      <c r="F2529" s="76" t="str">
        <f>IF(E2529="","",IFERROR(VLOOKUP(E2529,Cadastro!$C$9:$D$1009,2,FALSE),"PROD. NÃO ENCONTRADO"))</f>
        <v/>
      </c>
      <c r="G2529" s="94"/>
      <c r="H2529" s="69" t="str">
        <f>IFERROR(G2529*VLOOKUP(E2529,Saldo!$P$8:$U$1009,6,FALSE),"")</f>
        <v/>
      </c>
      <c r="I2529" s="104" t="str">
        <f>IFERROR(IF(D2529="","",VLOOKUP(E2529,Saldo!$P$8:$Q$1009,2,FALSE)),"")</f>
        <v/>
      </c>
      <c r="J2529" s="76"/>
      <c r="K2529" s="28" t="str">
        <f t="shared" si="39"/>
        <v/>
      </c>
    </row>
    <row r="2530" spans="1:11" ht="18.95" customHeight="1" x14ac:dyDescent="0.25">
      <c r="A2530" s="52"/>
      <c r="C2530" s="76"/>
      <c r="D2530" s="185"/>
      <c r="E2530" s="76"/>
      <c r="F2530" s="76" t="str">
        <f>IF(E2530="","",IFERROR(VLOOKUP(E2530,Cadastro!$C$9:$D$1009,2,FALSE),"PROD. NÃO ENCONTRADO"))</f>
        <v/>
      </c>
      <c r="G2530" s="94"/>
      <c r="H2530" s="69" t="str">
        <f>IFERROR(G2530*VLOOKUP(E2530,Saldo!$P$8:$U$1009,6,FALSE),"")</f>
        <v/>
      </c>
      <c r="I2530" s="104" t="str">
        <f>IFERROR(IF(D2530="","",VLOOKUP(E2530,Saldo!$P$8:$Q$1009,2,FALSE)),"")</f>
        <v/>
      </c>
      <c r="J2530" s="76"/>
      <c r="K2530" s="28" t="str">
        <f t="shared" si="39"/>
        <v/>
      </c>
    </row>
    <row r="2531" spans="1:11" ht="18.95" customHeight="1" x14ac:dyDescent="0.25">
      <c r="A2531" s="52"/>
      <c r="C2531" s="76"/>
      <c r="D2531" s="185"/>
      <c r="E2531" s="76"/>
      <c r="F2531" s="76" t="str">
        <f>IF(E2531="","",IFERROR(VLOOKUP(E2531,Cadastro!$C$9:$D$1009,2,FALSE),"PROD. NÃO ENCONTRADO"))</f>
        <v/>
      </c>
      <c r="G2531" s="94"/>
      <c r="H2531" s="69" t="str">
        <f>IFERROR(G2531*VLOOKUP(E2531,Saldo!$P$8:$U$1009,6,FALSE),"")</f>
        <v/>
      </c>
      <c r="I2531" s="104" t="str">
        <f>IFERROR(IF(D2531="","",VLOOKUP(E2531,Saldo!$P$8:$Q$1009,2,FALSE)),"")</f>
        <v/>
      </c>
      <c r="J2531" s="76"/>
      <c r="K2531" s="28" t="str">
        <f t="shared" si="39"/>
        <v/>
      </c>
    </row>
    <row r="2532" spans="1:11" ht="18.95" customHeight="1" x14ac:dyDescent="0.25">
      <c r="A2532" s="52"/>
      <c r="C2532" s="76"/>
      <c r="D2532" s="185"/>
      <c r="E2532" s="76"/>
      <c r="F2532" s="76" t="str">
        <f>IF(E2532="","",IFERROR(VLOOKUP(E2532,Cadastro!$C$9:$D$1009,2,FALSE),"PROD. NÃO ENCONTRADO"))</f>
        <v/>
      </c>
      <c r="G2532" s="94"/>
      <c r="H2532" s="69" t="str">
        <f>IFERROR(G2532*VLOOKUP(E2532,Saldo!$P$8:$U$1009,6,FALSE),"")</f>
        <v/>
      </c>
      <c r="I2532" s="104" t="str">
        <f>IFERROR(IF(D2532="","",VLOOKUP(E2532,Saldo!$P$8:$Q$1009,2,FALSE)),"")</f>
        <v/>
      </c>
      <c r="J2532" s="76"/>
      <c r="K2532" s="28" t="str">
        <f t="shared" si="39"/>
        <v/>
      </c>
    </row>
    <row r="2533" spans="1:11" ht="18.95" customHeight="1" x14ac:dyDescent="0.25">
      <c r="A2533" s="52"/>
      <c r="C2533" s="76"/>
      <c r="D2533" s="185"/>
      <c r="E2533" s="76"/>
      <c r="F2533" s="76" t="str">
        <f>IF(E2533="","",IFERROR(VLOOKUP(E2533,Cadastro!$C$9:$D$1009,2,FALSE),"PROD. NÃO ENCONTRADO"))</f>
        <v/>
      </c>
      <c r="G2533" s="94"/>
      <c r="H2533" s="69" t="str">
        <f>IFERROR(G2533*VLOOKUP(E2533,Saldo!$P$8:$U$1009,6,FALSE),"")</f>
        <v/>
      </c>
      <c r="I2533" s="104" t="str">
        <f>IFERROR(IF(D2533="","",VLOOKUP(E2533,Saldo!$P$8:$Q$1009,2,FALSE)),"")</f>
        <v/>
      </c>
      <c r="J2533" s="76"/>
      <c r="K2533" s="28" t="str">
        <f t="shared" si="39"/>
        <v/>
      </c>
    </row>
    <row r="2534" spans="1:11" ht="18.95" customHeight="1" x14ac:dyDescent="0.25">
      <c r="A2534" s="52"/>
      <c r="C2534" s="76"/>
      <c r="D2534" s="185"/>
      <c r="E2534" s="76"/>
      <c r="F2534" s="76" t="str">
        <f>IF(E2534="","",IFERROR(VLOOKUP(E2534,Cadastro!$C$9:$D$1009,2,FALSE),"PROD. NÃO ENCONTRADO"))</f>
        <v/>
      </c>
      <c r="G2534" s="94"/>
      <c r="H2534" s="69" t="str">
        <f>IFERROR(G2534*VLOOKUP(E2534,Saldo!$P$8:$U$1009,6,FALSE),"")</f>
        <v/>
      </c>
      <c r="I2534" s="104" t="str">
        <f>IFERROR(IF(D2534="","",VLOOKUP(E2534,Saldo!$P$8:$Q$1009,2,FALSE)),"")</f>
        <v/>
      </c>
      <c r="J2534" s="76"/>
      <c r="K2534" s="28" t="str">
        <f t="shared" si="39"/>
        <v/>
      </c>
    </row>
    <row r="2535" spans="1:11" ht="18.95" customHeight="1" x14ac:dyDescent="0.25">
      <c r="A2535" s="52"/>
      <c r="C2535" s="76"/>
      <c r="D2535" s="185"/>
      <c r="E2535" s="76"/>
      <c r="F2535" s="76" t="str">
        <f>IF(E2535="","",IFERROR(VLOOKUP(E2535,Cadastro!$C$9:$D$1009,2,FALSE),"PROD. NÃO ENCONTRADO"))</f>
        <v/>
      </c>
      <c r="G2535" s="94"/>
      <c r="H2535" s="69" t="str">
        <f>IFERROR(G2535*VLOOKUP(E2535,Saldo!$P$8:$U$1009,6,FALSE),"")</f>
        <v/>
      </c>
      <c r="I2535" s="104" t="str">
        <f>IFERROR(IF(D2535="","",VLOOKUP(E2535,Saldo!$P$8:$Q$1009,2,FALSE)),"")</f>
        <v/>
      </c>
      <c r="J2535" s="76"/>
      <c r="K2535" s="28" t="str">
        <f t="shared" si="39"/>
        <v/>
      </c>
    </row>
    <row r="2536" spans="1:11" ht="18.95" customHeight="1" x14ac:dyDescent="0.25">
      <c r="A2536" s="52"/>
      <c r="C2536" s="76"/>
      <c r="D2536" s="185"/>
      <c r="E2536" s="76"/>
      <c r="F2536" s="76" t="str">
        <f>IF(E2536="","",IFERROR(VLOOKUP(E2536,Cadastro!$C$9:$D$1009,2,FALSE),"PROD. NÃO ENCONTRADO"))</f>
        <v/>
      </c>
      <c r="G2536" s="94"/>
      <c r="H2536" s="69" t="str">
        <f>IFERROR(G2536*VLOOKUP(E2536,Saldo!$P$8:$U$1009,6,FALSE),"")</f>
        <v/>
      </c>
      <c r="I2536" s="104" t="str">
        <f>IFERROR(IF(D2536="","",VLOOKUP(E2536,Saldo!$P$8:$Q$1009,2,FALSE)),"")</f>
        <v/>
      </c>
      <c r="J2536" s="76"/>
      <c r="K2536" s="28" t="str">
        <f t="shared" si="39"/>
        <v/>
      </c>
    </row>
    <row r="2537" spans="1:11" ht="18.95" customHeight="1" x14ac:dyDescent="0.25">
      <c r="A2537" s="52"/>
      <c r="C2537" s="76"/>
      <c r="D2537" s="185"/>
      <c r="E2537" s="76"/>
      <c r="F2537" s="76" t="str">
        <f>IF(E2537="","",IFERROR(VLOOKUP(E2537,Cadastro!$C$9:$D$1009,2,FALSE),"PROD. NÃO ENCONTRADO"))</f>
        <v/>
      </c>
      <c r="G2537" s="94"/>
      <c r="H2537" s="69" t="str">
        <f>IFERROR(G2537*VLOOKUP(E2537,Saldo!$P$8:$U$1009,6,FALSE),"")</f>
        <v/>
      </c>
      <c r="I2537" s="104" t="str">
        <f>IFERROR(IF(D2537="","",VLOOKUP(E2537,Saldo!$P$8:$Q$1009,2,FALSE)),"")</f>
        <v/>
      </c>
      <c r="J2537" s="76"/>
      <c r="K2537" s="28" t="str">
        <f t="shared" si="39"/>
        <v/>
      </c>
    </row>
    <row r="2538" spans="1:11" ht="18.95" customHeight="1" x14ac:dyDescent="0.25">
      <c r="A2538" s="52"/>
      <c r="C2538" s="76"/>
      <c r="D2538" s="185"/>
      <c r="E2538" s="76"/>
      <c r="F2538" s="76" t="str">
        <f>IF(E2538="","",IFERROR(VLOOKUP(E2538,Cadastro!$C$9:$D$1009,2,FALSE),"PROD. NÃO ENCONTRADO"))</f>
        <v/>
      </c>
      <c r="G2538" s="94"/>
      <c r="H2538" s="69" t="str">
        <f>IFERROR(G2538*VLOOKUP(E2538,Saldo!$P$8:$U$1009,6,FALSE),"")</f>
        <v/>
      </c>
      <c r="I2538" s="104" t="str">
        <f>IFERROR(IF(D2538="","",VLOOKUP(E2538,Saldo!$P$8:$Q$1009,2,FALSE)),"")</f>
        <v/>
      </c>
      <c r="J2538" s="76"/>
      <c r="K2538" s="28" t="str">
        <f t="shared" si="39"/>
        <v/>
      </c>
    </row>
    <row r="2539" spans="1:11" ht="18.95" customHeight="1" x14ac:dyDescent="0.25">
      <c r="A2539" s="52"/>
      <c r="C2539" s="76"/>
      <c r="D2539" s="185"/>
      <c r="E2539" s="76"/>
      <c r="F2539" s="76" t="str">
        <f>IF(E2539="","",IFERROR(VLOOKUP(E2539,Cadastro!$C$9:$D$1009,2,FALSE),"PROD. NÃO ENCONTRADO"))</f>
        <v/>
      </c>
      <c r="G2539" s="94"/>
      <c r="H2539" s="69" t="str">
        <f>IFERROR(G2539*VLOOKUP(E2539,Saldo!$P$8:$U$1009,6,FALSE),"")</f>
        <v/>
      </c>
      <c r="I2539" s="104" t="str">
        <f>IFERROR(IF(D2539="","",VLOOKUP(E2539,Saldo!$P$8:$Q$1009,2,FALSE)),"")</f>
        <v/>
      </c>
      <c r="J2539" s="76"/>
      <c r="K2539" s="28" t="str">
        <f t="shared" si="39"/>
        <v/>
      </c>
    </row>
    <row r="2540" spans="1:11" ht="18.95" customHeight="1" x14ac:dyDescent="0.25">
      <c r="A2540" s="52"/>
      <c r="C2540" s="76"/>
      <c r="D2540" s="185"/>
      <c r="E2540" s="76"/>
      <c r="F2540" s="76" t="str">
        <f>IF(E2540="","",IFERROR(VLOOKUP(E2540,Cadastro!$C$9:$D$1009,2,FALSE),"PROD. NÃO ENCONTRADO"))</f>
        <v/>
      </c>
      <c r="G2540" s="94"/>
      <c r="H2540" s="69" t="str">
        <f>IFERROR(G2540*VLOOKUP(E2540,Saldo!$P$8:$U$1009,6,FALSE),"")</f>
        <v/>
      </c>
      <c r="I2540" s="104" t="str">
        <f>IFERROR(IF(D2540="","",VLOOKUP(E2540,Saldo!$P$8:$Q$1009,2,FALSE)),"")</f>
        <v/>
      </c>
      <c r="J2540" s="76"/>
      <c r="K2540" s="28" t="str">
        <f t="shared" si="39"/>
        <v/>
      </c>
    </row>
    <row r="2541" spans="1:11" ht="18.95" customHeight="1" x14ac:dyDescent="0.25">
      <c r="A2541" s="52"/>
      <c r="C2541" s="76"/>
      <c r="D2541" s="185"/>
      <c r="E2541" s="76"/>
      <c r="F2541" s="76" t="str">
        <f>IF(E2541="","",IFERROR(VLOOKUP(E2541,Cadastro!$C$9:$D$1009,2,FALSE),"PROD. NÃO ENCONTRADO"))</f>
        <v/>
      </c>
      <c r="G2541" s="94"/>
      <c r="H2541" s="69" t="str">
        <f>IFERROR(G2541*VLOOKUP(E2541,Saldo!$P$8:$U$1009,6,FALSE),"")</f>
        <v/>
      </c>
      <c r="I2541" s="104" t="str">
        <f>IFERROR(IF(D2541="","",VLOOKUP(E2541,Saldo!$P$8:$Q$1009,2,FALSE)),"")</f>
        <v/>
      </c>
      <c r="J2541" s="76"/>
      <c r="K2541" s="28" t="str">
        <f t="shared" si="39"/>
        <v/>
      </c>
    </row>
    <row r="2542" spans="1:11" ht="18.95" customHeight="1" x14ac:dyDescent="0.25">
      <c r="A2542" s="52"/>
      <c r="C2542" s="76"/>
      <c r="D2542" s="185"/>
      <c r="E2542" s="76"/>
      <c r="F2542" s="76" t="str">
        <f>IF(E2542="","",IFERROR(VLOOKUP(E2542,Cadastro!$C$9:$D$1009,2,FALSE),"PROD. NÃO ENCONTRADO"))</f>
        <v/>
      </c>
      <c r="G2542" s="94"/>
      <c r="H2542" s="69" t="str">
        <f>IFERROR(G2542*VLOOKUP(E2542,Saldo!$P$8:$U$1009,6,FALSE),"")</f>
        <v/>
      </c>
      <c r="I2542" s="104" t="str">
        <f>IFERROR(IF(D2542="","",VLOOKUP(E2542,Saldo!$P$8:$Q$1009,2,FALSE)),"")</f>
        <v/>
      </c>
      <c r="J2542" s="76"/>
      <c r="K2542" s="28" t="str">
        <f t="shared" si="39"/>
        <v/>
      </c>
    </row>
    <row r="2543" spans="1:11" ht="18.95" customHeight="1" x14ac:dyDescent="0.25">
      <c r="A2543" s="52"/>
      <c r="C2543" s="76"/>
      <c r="D2543" s="185"/>
      <c r="E2543" s="76"/>
      <c r="F2543" s="76" t="str">
        <f>IF(E2543="","",IFERROR(VLOOKUP(E2543,Cadastro!$C$9:$D$1009,2,FALSE),"PROD. NÃO ENCONTRADO"))</f>
        <v/>
      </c>
      <c r="G2543" s="94"/>
      <c r="H2543" s="69" t="str">
        <f>IFERROR(G2543*VLOOKUP(E2543,Saldo!$P$8:$U$1009,6,FALSE),"")</f>
        <v/>
      </c>
      <c r="I2543" s="104" t="str">
        <f>IFERROR(IF(D2543="","",VLOOKUP(E2543,Saldo!$P$8:$Q$1009,2,FALSE)),"")</f>
        <v/>
      </c>
      <c r="J2543" s="76"/>
      <c r="K2543" s="28" t="str">
        <f t="shared" si="39"/>
        <v/>
      </c>
    </row>
    <row r="2544" spans="1:11" ht="18.95" customHeight="1" x14ac:dyDescent="0.25">
      <c r="A2544" s="52"/>
      <c r="C2544" s="76"/>
      <c r="D2544" s="185"/>
      <c r="E2544" s="76"/>
      <c r="F2544" s="76" t="str">
        <f>IF(E2544="","",IFERROR(VLOOKUP(E2544,Cadastro!$C$9:$D$1009,2,FALSE),"PROD. NÃO ENCONTRADO"))</f>
        <v/>
      </c>
      <c r="G2544" s="94"/>
      <c r="H2544" s="69" t="str">
        <f>IFERROR(G2544*VLOOKUP(E2544,Saldo!$P$8:$U$1009,6,FALSE),"")</f>
        <v/>
      </c>
      <c r="I2544" s="104" t="str">
        <f>IFERROR(IF(D2544="","",VLOOKUP(E2544,Saldo!$P$8:$Q$1009,2,FALSE)),"")</f>
        <v/>
      </c>
      <c r="J2544" s="76"/>
      <c r="K2544" s="28" t="str">
        <f t="shared" si="39"/>
        <v/>
      </c>
    </row>
    <row r="2545" spans="1:11" ht="18.95" customHeight="1" x14ac:dyDescent="0.25">
      <c r="A2545" s="52"/>
      <c r="C2545" s="76"/>
      <c r="D2545" s="185"/>
      <c r="E2545" s="76"/>
      <c r="F2545" s="76" t="str">
        <f>IF(E2545="","",IFERROR(VLOOKUP(E2545,Cadastro!$C$9:$D$1009,2,FALSE),"PROD. NÃO ENCONTRADO"))</f>
        <v/>
      </c>
      <c r="G2545" s="94"/>
      <c r="H2545" s="69" t="str">
        <f>IFERROR(G2545*VLOOKUP(E2545,Saldo!$P$8:$U$1009,6,FALSE),"")</f>
        <v/>
      </c>
      <c r="I2545" s="104" t="str">
        <f>IFERROR(IF(D2545="","",VLOOKUP(E2545,Saldo!$P$8:$Q$1009,2,FALSE)),"")</f>
        <v/>
      </c>
      <c r="J2545" s="76"/>
      <c r="K2545" s="28" t="str">
        <f t="shared" si="39"/>
        <v/>
      </c>
    </row>
    <row r="2546" spans="1:11" ht="18.95" customHeight="1" x14ac:dyDescent="0.25">
      <c r="A2546" s="52"/>
      <c r="C2546" s="76"/>
      <c r="D2546" s="185"/>
      <c r="E2546" s="76"/>
      <c r="F2546" s="76" t="str">
        <f>IF(E2546="","",IFERROR(VLOOKUP(E2546,Cadastro!$C$9:$D$1009,2,FALSE),"PROD. NÃO ENCONTRADO"))</f>
        <v/>
      </c>
      <c r="G2546" s="94"/>
      <c r="H2546" s="69" t="str">
        <f>IFERROR(G2546*VLOOKUP(E2546,Saldo!$P$8:$U$1009,6,FALSE),"")</f>
        <v/>
      </c>
      <c r="I2546" s="104" t="str">
        <f>IFERROR(IF(D2546="","",VLOOKUP(E2546,Saldo!$P$8:$Q$1009,2,FALSE)),"")</f>
        <v/>
      </c>
      <c r="J2546" s="76"/>
      <c r="K2546" s="28" t="str">
        <f t="shared" si="39"/>
        <v/>
      </c>
    </row>
    <row r="2547" spans="1:11" ht="18.95" customHeight="1" x14ac:dyDescent="0.25">
      <c r="A2547" s="52"/>
      <c r="C2547" s="76"/>
      <c r="D2547" s="185"/>
      <c r="E2547" s="76"/>
      <c r="F2547" s="76" t="str">
        <f>IF(E2547="","",IFERROR(VLOOKUP(E2547,Cadastro!$C$9:$D$1009,2,FALSE),"PROD. NÃO ENCONTRADO"))</f>
        <v/>
      </c>
      <c r="G2547" s="94"/>
      <c r="H2547" s="69" t="str">
        <f>IFERROR(G2547*VLOOKUP(E2547,Saldo!$P$8:$U$1009,6,FALSE),"")</f>
        <v/>
      </c>
      <c r="I2547" s="104" t="str">
        <f>IFERROR(IF(D2547="","",VLOOKUP(E2547,Saldo!$P$8:$Q$1009,2,FALSE)),"")</f>
        <v/>
      </c>
      <c r="J2547" s="76"/>
      <c r="K2547" s="28" t="str">
        <f t="shared" si="39"/>
        <v/>
      </c>
    </row>
    <row r="2548" spans="1:11" ht="18.95" customHeight="1" x14ac:dyDescent="0.25">
      <c r="A2548" s="52"/>
      <c r="C2548" s="76"/>
      <c r="D2548" s="185"/>
      <c r="E2548" s="76"/>
      <c r="F2548" s="76" t="str">
        <f>IF(E2548="","",IFERROR(VLOOKUP(E2548,Cadastro!$C$9:$D$1009,2,FALSE),"PROD. NÃO ENCONTRADO"))</f>
        <v/>
      </c>
      <c r="G2548" s="94"/>
      <c r="H2548" s="69" t="str">
        <f>IFERROR(G2548*VLOOKUP(E2548,Saldo!$P$8:$U$1009,6,FALSE),"")</f>
        <v/>
      </c>
      <c r="I2548" s="104" t="str">
        <f>IFERROR(IF(D2548="","",VLOOKUP(E2548,Saldo!$P$8:$Q$1009,2,FALSE)),"")</f>
        <v/>
      </c>
      <c r="J2548" s="76"/>
      <c r="K2548" s="28" t="str">
        <f t="shared" si="39"/>
        <v/>
      </c>
    </row>
    <row r="2549" spans="1:11" ht="18.95" customHeight="1" x14ac:dyDescent="0.25">
      <c r="A2549" s="52"/>
      <c r="C2549" s="76"/>
      <c r="D2549" s="185"/>
      <c r="E2549" s="76"/>
      <c r="F2549" s="76" t="str">
        <f>IF(E2549="","",IFERROR(VLOOKUP(E2549,Cadastro!$C$9:$D$1009,2,FALSE),"PROD. NÃO ENCONTRADO"))</f>
        <v/>
      </c>
      <c r="G2549" s="94"/>
      <c r="H2549" s="69" t="str">
        <f>IFERROR(G2549*VLOOKUP(E2549,Saldo!$P$8:$U$1009,6,FALSE),"")</f>
        <v/>
      </c>
      <c r="I2549" s="104" t="str">
        <f>IFERROR(IF(D2549="","",VLOOKUP(E2549,Saldo!$P$8:$Q$1009,2,FALSE)),"")</f>
        <v/>
      </c>
      <c r="J2549" s="76"/>
      <c r="K2549" s="28" t="str">
        <f t="shared" si="39"/>
        <v/>
      </c>
    </row>
    <row r="2550" spans="1:11" ht="18.95" customHeight="1" x14ac:dyDescent="0.25">
      <c r="A2550" s="52"/>
      <c r="C2550" s="76"/>
      <c r="D2550" s="185"/>
      <c r="E2550" s="76"/>
      <c r="F2550" s="76" t="str">
        <f>IF(E2550="","",IFERROR(VLOOKUP(E2550,Cadastro!$C$9:$D$1009,2,FALSE),"PROD. NÃO ENCONTRADO"))</f>
        <v/>
      </c>
      <c r="G2550" s="94"/>
      <c r="H2550" s="69" t="str">
        <f>IFERROR(G2550*VLOOKUP(E2550,Saldo!$P$8:$U$1009,6,FALSE),"")</f>
        <v/>
      </c>
      <c r="I2550" s="104" t="str">
        <f>IFERROR(IF(D2550="","",VLOOKUP(E2550,Saldo!$P$8:$Q$1009,2,FALSE)),"")</f>
        <v/>
      </c>
      <c r="J2550" s="76"/>
      <c r="K2550" s="28" t="str">
        <f t="shared" si="39"/>
        <v/>
      </c>
    </row>
    <row r="2551" spans="1:11" ht="18.95" customHeight="1" x14ac:dyDescent="0.25">
      <c r="A2551" s="52"/>
      <c r="C2551" s="76"/>
      <c r="D2551" s="185"/>
      <c r="E2551" s="76"/>
      <c r="F2551" s="76" t="str">
        <f>IF(E2551="","",IFERROR(VLOOKUP(E2551,Cadastro!$C$9:$D$1009,2,FALSE),"PROD. NÃO ENCONTRADO"))</f>
        <v/>
      </c>
      <c r="G2551" s="94"/>
      <c r="H2551" s="69" t="str">
        <f>IFERROR(G2551*VLOOKUP(E2551,Saldo!$P$8:$U$1009,6,FALSE),"")</f>
        <v/>
      </c>
      <c r="I2551" s="104" t="str">
        <f>IFERROR(IF(D2551="","",VLOOKUP(E2551,Saldo!$P$8:$Q$1009,2,FALSE)),"")</f>
        <v/>
      </c>
      <c r="J2551" s="76"/>
      <c r="K2551" s="28" t="str">
        <f t="shared" si="39"/>
        <v/>
      </c>
    </row>
    <row r="2552" spans="1:11" ht="18.95" customHeight="1" x14ac:dyDescent="0.25">
      <c r="A2552" s="52"/>
      <c r="C2552" s="76"/>
      <c r="D2552" s="185"/>
      <c r="E2552" s="76"/>
      <c r="F2552" s="76" t="str">
        <f>IF(E2552="","",IFERROR(VLOOKUP(E2552,Cadastro!$C$9:$D$1009,2,FALSE),"PROD. NÃO ENCONTRADO"))</f>
        <v/>
      </c>
      <c r="G2552" s="94"/>
      <c r="H2552" s="69" t="str">
        <f>IFERROR(G2552*VLOOKUP(E2552,Saldo!$P$8:$U$1009,6,FALSE),"")</f>
        <v/>
      </c>
      <c r="I2552" s="104" t="str">
        <f>IFERROR(IF(D2552="","",VLOOKUP(E2552,Saldo!$P$8:$Q$1009,2,FALSE)),"")</f>
        <v/>
      </c>
      <c r="J2552" s="76"/>
      <c r="K2552" s="28" t="str">
        <f t="shared" si="39"/>
        <v/>
      </c>
    </row>
    <row r="2553" spans="1:11" ht="18.95" customHeight="1" x14ac:dyDescent="0.25">
      <c r="A2553" s="52"/>
      <c r="C2553" s="76"/>
      <c r="D2553" s="185"/>
      <c r="E2553" s="76"/>
      <c r="F2553" s="76" t="str">
        <f>IF(E2553="","",IFERROR(VLOOKUP(E2553,Cadastro!$C$9:$D$1009,2,FALSE),"PROD. NÃO ENCONTRADO"))</f>
        <v/>
      </c>
      <c r="G2553" s="94"/>
      <c r="H2553" s="69" t="str">
        <f>IFERROR(G2553*VLOOKUP(E2553,Saldo!$P$8:$U$1009,6,FALSE),"")</f>
        <v/>
      </c>
      <c r="I2553" s="104" t="str">
        <f>IFERROR(IF(D2553="","",VLOOKUP(E2553,Saldo!$P$8:$Q$1009,2,FALSE)),"")</f>
        <v/>
      </c>
      <c r="J2553" s="76"/>
      <c r="K2553" s="28" t="str">
        <f t="shared" si="39"/>
        <v/>
      </c>
    </row>
    <row r="2554" spans="1:11" ht="18.95" customHeight="1" x14ac:dyDescent="0.25">
      <c r="A2554" s="52"/>
      <c r="C2554" s="76"/>
      <c r="D2554" s="185"/>
      <c r="E2554" s="76"/>
      <c r="F2554" s="76" t="str">
        <f>IF(E2554="","",IFERROR(VLOOKUP(E2554,Cadastro!$C$9:$D$1009,2,FALSE),"PROD. NÃO ENCONTRADO"))</f>
        <v/>
      </c>
      <c r="G2554" s="94"/>
      <c r="H2554" s="69" t="str">
        <f>IFERROR(G2554*VLOOKUP(E2554,Saldo!$P$8:$U$1009,6,FALSE),"")</f>
        <v/>
      </c>
      <c r="I2554" s="104" t="str">
        <f>IFERROR(IF(D2554="","",VLOOKUP(E2554,Saldo!$P$8:$Q$1009,2,FALSE)),"")</f>
        <v/>
      </c>
      <c r="J2554" s="76"/>
      <c r="K2554" s="28" t="str">
        <f t="shared" si="39"/>
        <v/>
      </c>
    </row>
    <row r="2555" spans="1:11" ht="18.95" customHeight="1" x14ac:dyDescent="0.25">
      <c r="A2555" s="52"/>
      <c r="C2555" s="76"/>
      <c r="D2555" s="185"/>
      <c r="E2555" s="76"/>
      <c r="F2555" s="76" t="str">
        <f>IF(E2555="","",IFERROR(VLOOKUP(E2555,Cadastro!$C$9:$D$1009,2,FALSE),"PROD. NÃO ENCONTRADO"))</f>
        <v/>
      </c>
      <c r="G2555" s="94"/>
      <c r="H2555" s="69" t="str">
        <f>IFERROR(G2555*VLOOKUP(E2555,Saldo!$P$8:$U$1009,6,FALSE),"")</f>
        <v/>
      </c>
      <c r="I2555" s="104" t="str">
        <f>IFERROR(IF(D2555="","",VLOOKUP(E2555,Saldo!$P$8:$Q$1009,2,FALSE)),"")</f>
        <v/>
      </c>
      <c r="J2555" s="76"/>
      <c r="K2555" s="28" t="str">
        <f t="shared" si="39"/>
        <v/>
      </c>
    </row>
    <row r="2556" spans="1:11" ht="18.95" customHeight="1" x14ac:dyDescent="0.25">
      <c r="A2556" s="52"/>
      <c r="C2556" s="76"/>
      <c r="D2556" s="185"/>
      <c r="E2556" s="76"/>
      <c r="F2556" s="76" t="str">
        <f>IF(E2556="","",IFERROR(VLOOKUP(E2556,Cadastro!$C$9:$D$1009,2,FALSE),"PROD. NÃO ENCONTRADO"))</f>
        <v/>
      </c>
      <c r="G2556" s="94"/>
      <c r="H2556" s="69" t="str">
        <f>IFERROR(G2556*VLOOKUP(E2556,Saldo!$P$8:$U$1009,6,FALSE),"")</f>
        <v/>
      </c>
      <c r="I2556" s="104" t="str">
        <f>IFERROR(IF(D2556="","",VLOOKUP(E2556,Saldo!$P$8:$Q$1009,2,FALSE)),"")</f>
        <v/>
      </c>
      <c r="J2556" s="76"/>
      <c r="K2556" s="28" t="str">
        <f t="shared" si="39"/>
        <v/>
      </c>
    </row>
    <row r="2557" spans="1:11" ht="18.95" customHeight="1" x14ac:dyDescent="0.25">
      <c r="A2557" s="52"/>
      <c r="C2557" s="76"/>
      <c r="D2557" s="185"/>
      <c r="E2557" s="76"/>
      <c r="F2557" s="76" t="str">
        <f>IF(E2557="","",IFERROR(VLOOKUP(E2557,Cadastro!$C$9:$D$1009,2,FALSE),"PROD. NÃO ENCONTRADO"))</f>
        <v/>
      </c>
      <c r="G2557" s="94"/>
      <c r="H2557" s="69" t="str">
        <f>IFERROR(G2557*VLOOKUP(E2557,Saldo!$P$8:$U$1009,6,FALSE),"")</f>
        <v/>
      </c>
      <c r="I2557" s="104" t="str">
        <f>IFERROR(IF(D2557="","",VLOOKUP(E2557,Saldo!$P$8:$Q$1009,2,FALSE)),"")</f>
        <v/>
      </c>
      <c r="J2557" s="76"/>
      <c r="K2557" s="28" t="str">
        <f t="shared" si="39"/>
        <v/>
      </c>
    </row>
    <row r="2558" spans="1:11" ht="18.95" customHeight="1" x14ac:dyDescent="0.25">
      <c r="A2558" s="52"/>
      <c r="C2558" s="76"/>
      <c r="D2558" s="185"/>
      <c r="E2558" s="76"/>
      <c r="F2558" s="76" t="str">
        <f>IF(E2558="","",IFERROR(VLOOKUP(E2558,Cadastro!$C$9:$D$1009,2,FALSE),"PROD. NÃO ENCONTRADO"))</f>
        <v/>
      </c>
      <c r="G2558" s="94"/>
      <c r="H2558" s="69" t="str">
        <f>IFERROR(G2558*VLOOKUP(E2558,Saldo!$P$8:$U$1009,6,FALSE),"")</f>
        <v/>
      </c>
      <c r="I2558" s="104" t="str">
        <f>IFERROR(IF(D2558="","",VLOOKUP(E2558,Saldo!$P$8:$Q$1009,2,FALSE)),"")</f>
        <v/>
      </c>
      <c r="J2558" s="76"/>
      <c r="K2558" s="28" t="str">
        <f t="shared" si="39"/>
        <v/>
      </c>
    </row>
    <row r="2559" spans="1:11" ht="18.95" customHeight="1" x14ac:dyDescent="0.25">
      <c r="A2559" s="52"/>
      <c r="C2559" s="76"/>
      <c r="D2559" s="185"/>
      <c r="E2559" s="76"/>
      <c r="F2559" s="76" t="str">
        <f>IF(E2559="","",IFERROR(VLOOKUP(E2559,Cadastro!$C$9:$D$1009,2,FALSE),"PROD. NÃO ENCONTRADO"))</f>
        <v/>
      </c>
      <c r="G2559" s="94"/>
      <c r="H2559" s="69" t="str">
        <f>IFERROR(G2559*VLOOKUP(E2559,Saldo!$P$8:$U$1009,6,FALSE),"")</f>
        <v/>
      </c>
      <c r="I2559" s="104" t="str">
        <f>IFERROR(IF(D2559="","",VLOOKUP(E2559,Saldo!$P$8:$Q$1009,2,FALSE)),"")</f>
        <v/>
      </c>
      <c r="J2559" s="76"/>
      <c r="K2559" s="28" t="str">
        <f t="shared" si="39"/>
        <v/>
      </c>
    </row>
    <row r="2560" spans="1:11" ht="18.95" customHeight="1" x14ac:dyDescent="0.25">
      <c r="A2560" s="52"/>
      <c r="C2560" s="76"/>
      <c r="D2560" s="185"/>
      <c r="E2560" s="76"/>
      <c r="F2560" s="76" t="str">
        <f>IF(E2560="","",IFERROR(VLOOKUP(E2560,Cadastro!$C$9:$D$1009,2,FALSE),"PROD. NÃO ENCONTRADO"))</f>
        <v/>
      </c>
      <c r="G2560" s="94"/>
      <c r="H2560" s="69" t="str">
        <f>IFERROR(G2560*VLOOKUP(E2560,Saldo!$P$8:$U$1009,6,FALSE),"")</f>
        <v/>
      </c>
      <c r="I2560" s="104" t="str">
        <f>IFERROR(IF(D2560="","",VLOOKUP(E2560,Saldo!$P$8:$Q$1009,2,FALSE)),"")</f>
        <v/>
      </c>
      <c r="J2560" s="76"/>
      <c r="K2560" s="28" t="str">
        <f t="shared" si="39"/>
        <v/>
      </c>
    </row>
    <row r="2561" spans="1:11" ht="18.95" customHeight="1" x14ac:dyDescent="0.25">
      <c r="A2561" s="52"/>
      <c r="C2561" s="76"/>
      <c r="D2561" s="185"/>
      <c r="E2561" s="76"/>
      <c r="F2561" s="76" t="str">
        <f>IF(E2561="","",IFERROR(VLOOKUP(E2561,Cadastro!$C$9:$D$1009,2,FALSE),"PROD. NÃO ENCONTRADO"))</f>
        <v/>
      </c>
      <c r="G2561" s="94"/>
      <c r="H2561" s="69" t="str">
        <f>IFERROR(G2561*VLOOKUP(E2561,Saldo!$P$8:$U$1009,6,FALSE),"")</f>
        <v/>
      </c>
      <c r="I2561" s="104" t="str">
        <f>IFERROR(IF(D2561="","",VLOOKUP(E2561,Saldo!$P$8:$Q$1009,2,FALSE)),"")</f>
        <v/>
      </c>
      <c r="J2561" s="76"/>
      <c r="K2561" s="28" t="str">
        <f t="shared" si="39"/>
        <v/>
      </c>
    </row>
    <row r="2562" spans="1:11" ht="18.95" customHeight="1" x14ac:dyDescent="0.25">
      <c r="A2562" s="52"/>
      <c r="C2562" s="76"/>
      <c r="D2562" s="185"/>
      <c r="E2562" s="76"/>
      <c r="F2562" s="76" t="str">
        <f>IF(E2562="","",IFERROR(VLOOKUP(E2562,Cadastro!$C$9:$D$1009,2,FALSE),"PROD. NÃO ENCONTRADO"))</f>
        <v/>
      </c>
      <c r="G2562" s="94"/>
      <c r="H2562" s="69" t="str">
        <f>IFERROR(G2562*VLOOKUP(E2562,Saldo!$P$8:$U$1009,6,FALSE),"")</f>
        <v/>
      </c>
      <c r="I2562" s="104" t="str">
        <f>IFERROR(IF(D2562="","",VLOOKUP(E2562,Saldo!$P$8:$Q$1009,2,FALSE)),"")</f>
        <v/>
      </c>
      <c r="J2562" s="76"/>
      <c r="K2562" s="28" t="str">
        <f t="shared" si="39"/>
        <v/>
      </c>
    </row>
    <row r="2563" spans="1:11" ht="18.95" customHeight="1" x14ac:dyDescent="0.25">
      <c r="A2563" s="52"/>
      <c r="C2563" s="76"/>
      <c r="D2563" s="185"/>
      <c r="E2563" s="76"/>
      <c r="F2563" s="76" t="str">
        <f>IF(E2563="","",IFERROR(VLOOKUP(E2563,Cadastro!$C$9:$D$1009,2,FALSE),"PROD. NÃO ENCONTRADO"))</f>
        <v/>
      </c>
      <c r="G2563" s="94"/>
      <c r="H2563" s="69" t="str">
        <f>IFERROR(G2563*VLOOKUP(E2563,Saldo!$P$8:$U$1009,6,FALSE),"")</f>
        <v/>
      </c>
      <c r="I2563" s="104" t="str">
        <f>IFERROR(IF(D2563="","",VLOOKUP(E2563,Saldo!$P$8:$Q$1009,2,FALSE)),"")</f>
        <v/>
      </c>
      <c r="J2563" s="76"/>
      <c r="K2563" s="28" t="str">
        <f t="shared" si="39"/>
        <v/>
      </c>
    </row>
    <row r="2564" spans="1:11" ht="18.95" customHeight="1" x14ac:dyDescent="0.25">
      <c r="A2564" s="52"/>
      <c r="C2564" s="76"/>
      <c r="D2564" s="185"/>
      <c r="E2564" s="76"/>
      <c r="F2564" s="76" t="str">
        <f>IF(E2564="","",IFERROR(VLOOKUP(E2564,Cadastro!$C$9:$D$1009,2,FALSE),"PROD. NÃO ENCONTRADO"))</f>
        <v/>
      </c>
      <c r="G2564" s="94"/>
      <c r="H2564" s="69" t="str">
        <f>IFERROR(G2564*VLOOKUP(E2564,Saldo!$P$8:$U$1009,6,FALSE),"")</f>
        <v/>
      </c>
      <c r="I2564" s="104" t="str">
        <f>IFERROR(IF(D2564="","",VLOOKUP(E2564,Saldo!$P$8:$Q$1009,2,FALSE)),"")</f>
        <v/>
      </c>
      <c r="J2564" s="76"/>
      <c r="K2564" s="28" t="str">
        <f t="shared" si="39"/>
        <v/>
      </c>
    </row>
    <row r="2565" spans="1:11" ht="18.95" customHeight="1" x14ac:dyDescent="0.25">
      <c r="A2565" s="52"/>
      <c r="C2565" s="76"/>
      <c r="D2565" s="185"/>
      <c r="E2565" s="76"/>
      <c r="F2565" s="76" t="str">
        <f>IF(E2565="","",IFERROR(VLOOKUP(E2565,Cadastro!$C$9:$D$1009,2,FALSE),"PROD. NÃO ENCONTRADO"))</f>
        <v/>
      </c>
      <c r="G2565" s="94"/>
      <c r="H2565" s="69" t="str">
        <f>IFERROR(G2565*VLOOKUP(E2565,Saldo!$P$8:$U$1009,6,FALSE),"")</f>
        <v/>
      </c>
      <c r="I2565" s="104" t="str">
        <f>IFERROR(IF(D2565="","",VLOOKUP(E2565,Saldo!$P$8:$Q$1009,2,FALSE)),"")</f>
        <v/>
      </c>
      <c r="J2565" s="76"/>
      <c r="K2565" s="28" t="str">
        <f t="shared" si="39"/>
        <v/>
      </c>
    </row>
    <row r="2566" spans="1:11" ht="18.95" customHeight="1" x14ac:dyDescent="0.25">
      <c r="A2566" s="52"/>
      <c r="C2566" s="76"/>
      <c r="D2566" s="185"/>
      <c r="E2566" s="76"/>
      <c r="F2566" s="76" t="str">
        <f>IF(E2566="","",IFERROR(VLOOKUP(E2566,Cadastro!$C$9:$D$1009,2,FALSE),"PROD. NÃO ENCONTRADO"))</f>
        <v/>
      </c>
      <c r="G2566" s="94"/>
      <c r="H2566" s="69" t="str">
        <f>IFERROR(G2566*VLOOKUP(E2566,Saldo!$P$8:$U$1009,6,FALSE),"")</f>
        <v/>
      </c>
      <c r="I2566" s="104" t="str">
        <f>IFERROR(IF(D2566="","",VLOOKUP(E2566,Saldo!$P$8:$Q$1009,2,FALSE)),"")</f>
        <v/>
      </c>
      <c r="J2566" s="76"/>
      <c r="K2566" s="28" t="str">
        <f t="shared" si="39"/>
        <v/>
      </c>
    </row>
    <row r="2567" spans="1:11" ht="18.95" customHeight="1" x14ac:dyDescent="0.25">
      <c r="A2567" s="52"/>
      <c r="C2567" s="76"/>
      <c r="D2567" s="185"/>
      <c r="E2567" s="76"/>
      <c r="F2567" s="76" t="str">
        <f>IF(E2567="","",IFERROR(VLOOKUP(E2567,Cadastro!$C$9:$D$1009,2,FALSE),"PROD. NÃO ENCONTRADO"))</f>
        <v/>
      </c>
      <c r="G2567" s="94"/>
      <c r="H2567" s="69" t="str">
        <f>IFERROR(G2567*VLOOKUP(E2567,Saldo!$P$8:$U$1009,6,FALSE),"")</f>
        <v/>
      </c>
      <c r="I2567" s="104" t="str">
        <f>IFERROR(IF(D2567="","",VLOOKUP(E2567,Saldo!$P$8:$Q$1009,2,FALSE)),"")</f>
        <v/>
      </c>
      <c r="J2567" s="76"/>
      <c r="K2567" s="28" t="str">
        <f t="shared" si="39"/>
        <v/>
      </c>
    </row>
    <row r="2568" spans="1:11" ht="18.95" customHeight="1" x14ac:dyDescent="0.25">
      <c r="A2568" s="52"/>
      <c r="C2568" s="76"/>
      <c r="D2568" s="185"/>
      <c r="E2568" s="76"/>
      <c r="F2568" s="76" t="str">
        <f>IF(E2568="","",IFERROR(VLOOKUP(E2568,Cadastro!$C$9:$D$1009,2,FALSE),"PROD. NÃO ENCONTRADO"))</f>
        <v/>
      </c>
      <c r="G2568" s="94"/>
      <c r="H2568" s="69" t="str">
        <f>IFERROR(G2568*VLOOKUP(E2568,Saldo!$P$8:$U$1009,6,FALSE),"")</f>
        <v/>
      </c>
      <c r="I2568" s="104" t="str">
        <f>IFERROR(IF(D2568="","",VLOOKUP(E2568,Saldo!$P$8:$Q$1009,2,FALSE)),"")</f>
        <v/>
      </c>
      <c r="J2568" s="76"/>
      <c r="K2568" s="28" t="str">
        <f t="shared" si="39"/>
        <v/>
      </c>
    </row>
    <row r="2569" spans="1:11" ht="18.95" customHeight="1" x14ac:dyDescent="0.25">
      <c r="A2569" s="52"/>
      <c r="C2569" s="76"/>
      <c r="D2569" s="185"/>
      <c r="E2569" s="76"/>
      <c r="F2569" s="76" t="str">
        <f>IF(E2569="","",IFERROR(VLOOKUP(E2569,Cadastro!$C$9:$D$1009,2,FALSE),"PROD. NÃO ENCONTRADO"))</f>
        <v/>
      </c>
      <c r="G2569" s="94"/>
      <c r="H2569" s="69" t="str">
        <f>IFERROR(G2569*VLOOKUP(E2569,Saldo!$P$8:$U$1009,6,FALSE),"")</f>
        <v/>
      </c>
      <c r="I2569" s="104" t="str">
        <f>IFERROR(IF(D2569="","",VLOOKUP(E2569,Saldo!$P$8:$Q$1009,2,FALSE)),"")</f>
        <v/>
      </c>
      <c r="J2569" s="76"/>
      <c r="K2569" s="28" t="str">
        <f t="shared" si="39"/>
        <v/>
      </c>
    </row>
    <row r="2570" spans="1:11" ht="18.95" customHeight="1" x14ac:dyDescent="0.25">
      <c r="A2570" s="52"/>
      <c r="C2570" s="76"/>
      <c r="D2570" s="185"/>
      <c r="E2570" s="76"/>
      <c r="F2570" s="76" t="str">
        <f>IF(E2570="","",IFERROR(VLOOKUP(E2570,Cadastro!$C$9:$D$1009,2,FALSE),"PROD. NÃO ENCONTRADO"))</f>
        <v/>
      </c>
      <c r="G2570" s="94"/>
      <c r="H2570" s="69" t="str">
        <f>IFERROR(G2570*VLOOKUP(E2570,Saldo!$P$8:$U$1009,6,FALSE),"")</f>
        <v/>
      </c>
      <c r="I2570" s="104" t="str">
        <f>IFERROR(IF(D2570="","",VLOOKUP(E2570,Saldo!$P$8:$Q$1009,2,FALSE)),"")</f>
        <v/>
      </c>
      <c r="J2570" s="76"/>
      <c r="K2570" s="28" t="str">
        <f t="shared" ref="K2570:K2633" si="40">IF(D2570="","",MONTH(D2570))</f>
        <v/>
      </c>
    </row>
    <row r="2571" spans="1:11" ht="18.95" customHeight="1" x14ac:dyDescent="0.25">
      <c r="A2571" s="52"/>
      <c r="C2571" s="76"/>
      <c r="D2571" s="185"/>
      <c r="E2571" s="76"/>
      <c r="F2571" s="76" t="str">
        <f>IF(E2571="","",IFERROR(VLOOKUP(E2571,Cadastro!$C$9:$D$1009,2,FALSE),"PROD. NÃO ENCONTRADO"))</f>
        <v/>
      </c>
      <c r="G2571" s="94"/>
      <c r="H2571" s="69" t="str">
        <f>IFERROR(G2571*VLOOKUP(E2571,Saldo!$P$8:$U$1009,6,FALSE),"")</f>
        <v/>
      </c>
      <c r="I2571" s="104" t="str">
        <f>IFERROR(IF(D2571="","",VLOOKUP(E2571,Saldo!$P$8:$Q$1009,2,FALSE)),"")</f>
        <v/>
      </c>
      <c r="J2571" s="76"/>
      <c r="K2571" s="28" t="str">
        <f t="shared" si="40"/>
        <v/>
      </c>
    </row>
    <row r="2572" spans="1:11" ht="18.95" customHeight="1" x14ac:dyDescent="0.25">
      <c r="A2572" s="52"/>
      <c r="C2572" s="76"/>
      <c r="D2572" s="185"/>
      <c r="E2572" s="76"/>
      <c r="F2572" s="76" t="str">
        <f>IF(E2572="","",IFERROR(VLOOKUP(E2572,Cadastro!$C$9:$D$1009,2,FALSE),"PROD. NÃO ENCONTRADO"))</f>
        <v/>
      </c>
      <c r="G2572" s="94"/>
      <c r="H2572" s="69" t="str">
        <f>IFERROR(G2572*VLOOKUP(E2572,Saldo!$P$8:$U$1009,6,FALSE),"")</f>
        <v/>
      </c>
      <c r="I2572" s="104" t="str">
        <f>IFERROR(IF(D2572="","",VLOOKUP(E2572,Saldo!$P$8:$Q$1009,2,FALSE)),"")</f>
        <v/>
      </c>
      <c r="J2572" s="76"/>
      <c r="K2572" s="28" t="str">
        <f t="shared" si="40"/>
        <v/>
      </c>
    </row>
    <row r="2573" spans="1:11" ht="18.95" customHeight="1" x14ac:dyDescent="0.25">
      <c r="A2573" s="52"/>
      <c r="C2573" s="76"/>
      <c r="D2573" s="185"/>
      <c r="E2573" s="76"/>
      <c r="F2573" s="76" t="str">
        <f>IF(E2573="","",IFERROR(VLOOKUP(E2573,Cadastro!$C$9:$D$1009,2,FALSE),"PROD. NÃO ENCONTRADO"))</f>
        <v/>
      </c>
      <c r="G2573" s="94"/>
      <c r="H2573" s="69" t="str">
        <f>IFERROR(G2573*VLOOKUP(E2573,Saldo!$P$8:$U$1009,6,FALSE),"")</f>
        <v/>
      </c>
      <c r="I2573" s="104" t="str">
        <f>IFERROR(IF(D2573="","",VLOOKUP(E2573,Saldo!$P$8:$Q$1009,2,FALSE)),"")</f>
        <v/>
      </c>
      <c r="J2573" s="76"/>
      <c r="K2573" s="28" t="str">
        <f t="shared" si="40"/>
        <v/>
      </c>
    </row>
    <row r="2574" spans="1:11" ht="18.95" customHeight="1" x14ac:dyDescent="0.25">
      <c r="A2574" s="52"/>
      <c r="C2574" s="76"/>
      <c r="D2574" s="185"/>
      <c r="E2574" s="76"/>
      <c r="F2574" s="76" t="str">
        <f>IF(E2574="","",IFERROR(VLOOKUP(E2574,Cadastro!$C$9:$D$1009,2,FALSE),"PROD. NÃO ENCONTRADO"))</f>
        <v/>
      </c>
      <c r="G2574" s="94"/>
      <c r="H2574" s="69" t="str">
        <f>IFERROR(G2574*VLOOKUP(E2574,Saldo!$P$8:$U$1009,6,FALSE),"")</f>
        <v/>
      </c>
      <c r="I2574" s="104" t="str">
        <f>IFERROR(IF(D2574="","",VLOOKUP(E2574,Saldo!$P$8:$Q$1009,2,FALSE)),"")</f>
        <v/>
      </c>
      <c r="J2574" s="76"/>
      <c r="K2574" s="28" t="str">
        <f t="shared" si="40"/>
        <v/>
      </c>
    </row>
    <row r="2575" spans="1:11" ht="18.95" customHeight="1" x14ac:dyDescent="0.25">
      <c r="A2575" s="52"/>
      <c r="C2575" s="76"/>
      <c r="D2575" s="185"/>
      <c r="E2575" s="76"/>
      <c r="F2575" s="76" t="str">
        <f>IF(E2575="","",IFERROR(VLOOKUP(E2575,Cadastro!$C$9:$D$1009,2,FALSE),"PROD. NÃO ENCONTRADO"))</f>
        <v/>
      </c>
      <c r="G2575" s="94"/>
      <c r="H2575" s="69" t="str">
        <f>IFERROR(G2575*VLOOKUP(E2575,Saldo!$P$8:$U$1009,6,FALSE),"")</f>
        <v/>
      </c>
      <c r="I2575" s="104" t="str">
        <f>IFERROR(IF(D2575="","",VLOOKUP(E2575,Saldo!$P$8:$Q$1009,2,FALSE)),"")</f>
        <v/>
      </c>
      <c r="J2575" s="76"/>
      <c r="K2575" s="28" t="str">
        <f t="shared" si="40"/>
        <v/>
      </c>
    </row>
    <row r="2576" spans="1:11" ht="18.95" customHeight="1" x14ac:dyDescent="0.25">
      <c r="A2576" s="52"/>
      <c r="C2576" s="76"/>
      <c r="D2576" s="185"/>
      <c r="E2576" s="76"/>
      <c r="F2576" s="76" t="str">
        <f>IF(E2576="","",IFERROR(VLOOKUP(E2576,Cadastro!$C$9:$D$1009,2,FALSE),"PROD. NÃO ENCONTRADO"))</f>
        <v/>
      </c>
      <c r="G2576" s="94"/>
      <c r="H2576" s="69" t="str">
        <f>IFERROR(G2576*VLOOKUP(E2576,Saldo!$P$8:$U$1009,6,FALSE),"")</f>
        <v/>
      </c>
      <c r="I2576" s="104" t="str">
        <f>IFERROR(IF(D2576="","",VLOOKUP(E2576,Saldo!$P$8:$Q$1009,2,FALSE)),"")</f>
        <v/>
      </c>
      <c r="J2576" s="76"/>
      <c r="K2576" s="28" t="str">
        <f t="shared" si="40"/>
        <v/>
      </c>
    </row>
    <row r="2577" spans="1:11" ht="18.95" customHeight="1" x14ac:dyDescent="0.25">
      <c r="A2577" s="52"/>
      <c r="C2577" s="76"/>
      <c r="D2577" s="185"/>
      <c r="E2577" s="76"/>
      <c r="F2577" s="76" t="str">
        <f>IF(E2577="","",IFERROR(VLOOKUP(E2577,Cadastro!$C$9:$D$1009,2,FALSE),"PROD. NÃO ENCONTRADO"))</f>
        <v/>
      </c>
      <c r="G2577" s="94"/>
      <c r="H2577" s="69" t="str">
        <f>IFERROR(G2577*VLOOKUP(E2577,Saldo!$P$8:$U$1009,6,FALSE),"")</f>
        <v/>
      </c>
      <c r="I2577" s="104" t="str">
        <f>IFERROR(IF(D2577="","",VLOOKUP(E2577,Saldo!$P$8:$Q$1009,2,FALSE)),"")</f>
        <v/>
      </c>
      <c r="J2577" s="76"/>
      <c r="K2577" s="28" t="str">
        <f t="shared" si="40"/>
        <v/>
      </c>
    </row>
    <row r="2578" spans="1:11" ht="18.95" customHeight="1" x14ac:dyDescent="0.25">
      <c r="A2578" s="52"/>
      <c r="C2578" s="76"/>
      <c r="D2578" s="185"/>
      <c r="E2578" s="76"/>
      <c r="F2578" s="76" t="str">
        <f>IF(E2578="","",IFERROR(VLOOKUP(E2578,Cadastro!$C$9:$D$1009,2,FALSE),"PROD. NÃO ENCONTRADO"))</f>
        <v/>
      </c>
      <c r="G2578" s="94"/>
      <c r="H2578" s="69" t="str">
        <f>IFERROR(G2578*VLOOKUP(E2578,Saldo!$P$8:$U$1009,6,FALSE),"")</f>
        <v/>
      </c>
      <c r="I2578" s="104" t="str">
        <f>IFERROR(IF(D2578="","",VLOOKUP(E2578,Saldo!$P$8:$Q$1009,2,FALSE)),"")</f>
        <v/>
      </c>
      <c r="J2578" s="76"/>
      <c r="K2578" s="28" t="str">
        <f t="shared" si="40"/>
        <v/>
      </c>
    </row>
    <row r="2579" spans="1:11" ht="18.95" customHeight="1" x14ac:dyDescent="0.25">
      <c r="A2579" s="52"/>
      <c r="C2579" s="76"/>
      <c r="D2579" s="185"/>
      <c r="E2579" s="76"/>
      <c r="F2579" s="76" t="str">
        <f>IF(E2579="","",IFERROR(VLOOKUP(E2579,Cadastro!$C$9:$D$1009,2,FALSE),"PROD. NÃO ENCONTRADO"))</f>
        <v/>
      </c>
      <c r="G2579" s="94"/>
      <c r="H2579" s="69" t="str">
        <f>IFERROR(G2579*VLOOKUP(E2579,Saldo!$P$8:$U$1009,6,FALSE),"")</f>
        <v/>
      </c>
      <c r="I2579" s="104" t="str">
        <f>IFERROR(IF(D2579="","",VLOOKUP(E2579,Saldo!$P$8:$Q$1009,2,FALSE)),"")</f>
        <v/>
      </c>
      <c r="J2579" s="76"/>
      <c r="K2579" s="28" t="str">
        <f t="shared" si="40"/>
        <v/>
      </c>
    </row>
    <row r="2580" spans="1:11" ht="18.95" customHeight="1" x14ac:dyDescent="0.25">
      <c r="A2580" s="52"/>
      <c r="C2580" s="76"/>
      <c r="D2580" s="185"/>
      <c r="E2580" s="76"/>
      <c r="F2580" s="76" t="str">
        <f>IF(E2580="","",IFERROR(VLOOKUP(E2580,Cadastro!$C$9:$D$1009,2,FALSE),"PROD. NÃO ENCONTRADO"))</f>
        <v/>
      </c>
      <c r="G2580" s="94"/>
      <c r="H2580" s="69" t="str">
        <f>IFERROR(G2580*VLOOKUP(E2580,Saldo!$P$8:$U$1009,6,FALSE),"")</f>
        <v/>
      </c>
      <c r="I2580" s="104" t="str">
        <f>IFERROR(IF(D2580="","",VLOOKUP(E2580,Saldo!$P$8:$Q$1009,2,FALSE)),"")</f>
        <v/>
      </c>
      <c r="J2580" s="76"/>
      <c r="K2580" s="28" t="str">
        <f t="shared" si="40"/>
        <v/>
      </c>
    </row>
    <row r="2581" spans="1:11" ht="18.95" customHeight="1" x14ac:dyDescent="0.25">
      <c r="A2581" s="52"/>
      <c r="C2581" s="76"/>
      <c r="D2581" s="185"/>
      <c r="E2581" s="76"/>
      <c r="F2581" s="76" t="str">
        <f>IF(E2581="","",IFERROR(VLOOKUP(E2581,Cadastro!$C$9:$D$1009,2,FALSE),"PROD. NÃO ENCONTRADO"))</f>
        <v/>
      </c>
      <c r="G2581" s="94"/>
      <c r="H2581" s="69" t="str">
        <f>IFERROR(G2581*VLOOKUP(E2581,Saldo!$P$8:$U$1009,6,FALSE),"")</f>
        <v/>
      </c>
      <c r="I2581" s="104" t="str">
        <f>IFERROR(IF(D2581="","",VLOOKUP(E2581,Saldo!$P$8:$Q$1009,2,FALSE)),"")</f>
        <v/>
      </c>
      <c r="J2581" s="76"/>
      <c r="K2581" s="28" t="str">
        <f t="shared" si="40"/>
        <v/>
      </c>
    </row>
    <row r="2582" spans="1:11" ht="18.95" customHeight="1" x14ac:dyDescent="0.25">
      <c r="A2582" s="52"/>
      <c r="C2582" s="76"/>
      <c r="D2582" s="185"/>
      <c r="E2582" s="76"/>
      <c r="F2582" s="76" t="str">
        <f>IF(E2582="","",IFERROR(VLOOKUP(E2582,Cadastro!$C$9:$D$1009,2,FALSE),"PROD. NÃO ENCONTRADO"))</f>
        <v/>
      </c>
      <c r="G2582" s="94"/>
      <c r="H2582" s="69" t="str">
        <f>IFERROR(G2582*VLOOKUP(E2582,Saldo!$P$8:$U$1009,6,FALSE),"")</f>
        <v/>
      </c>
      <c r="I2582" s="104" t="str">
        <f>IFERROR(IF(D2582="","",VLOOKUP(E2582,Saldo!$P$8:$Q$1009,2,FALSE)),"")</f>
        <v/>
      </c>
      <c r="J2582" s="76"/>
      <c r="K2582" s="28" t="str">
        <f t="shared" si="40"/>
        <v/>
      </c>
    </row>
    <row r="2583" spans="1:11" ht="18.95" customHeight="1" x14ac:dyDescent="0.25">
      <c r="A2583" s="52"/>
      <c r="C2583" s="76"/>
      <c r="D2583" s="185"/>
      <c r="E2583" s="76"/>
      <c r="F2583" s="76" t="str">
        <f>IF(E2583="","",IFERROR(VLOOKUP(E2583,Cadastro!$C$9:$D$1009,2,FALSE),"PROD. NÃO ENCONTRADO"))</f>
        <v/>
      </c>
      <c r="G2583" s="94"/>
      <c r="H2583" s="69" t="str">
        <f>IFERROR(G2583*VLOOKUP(E2583,Saldo!$P$8:$U$1009,6,FALSE),"")</f>
        <v/>
      </c>
      <c r="I2583" s="104" t="str">
        <f>IFERROR(IF(D2583="","",VLOOKUP(E2583,Saldo!$P$8:$Q$1009,2,FALSE)),"")</f>
        <v/>
      </c>
      <c r="J2583" s="76"/>
      <c r="K2583" s="28" t="str">
        <f t="shared" si="40"/>
        <v/>
      </c>
    </row>
    <row r="2584" spans="1:11" ht="18.95" customHeight="1" x14ac:dyDescent="0.25">
      <c r="A2584" s="52"/>
      <c r="C2584" s="76"/>
      <c r="D2584" s="185"/>
      <c r="E2584" s="76"/>
      <c r="F2584" s="76" t="str">
        <f>IF(E2584="","",IFERROR(VLOOKUP(E2584,Cadastro!$C$9:$D$1009,2,FALSE),"PROD. NÃO ENCONTRADO"))</f>
        <v/>
      </c>
      <c r="G2584" s="94"/>
      <c r="H2584" s="69" t="str">
        <f>IFERROR(G2584*VLOOKUP(E2584,Saldo!$P$8:$U$1009,6,FALSE),"")</f>
        <v/>
      </c>
      <c r="I2584" s="104" t="str">
        <f>IFERROR(IF(D2584="","",VLOOKUP(E2584,Saldo!$P$8:$Q$1009,2,FALSE)),"")</f>
        <v/>
      </c>
      <c r="J2584" s="76"/>
      <c r="K2584" s="28" t="str">
        <f t="shared" si="40"/>
        <v/>
      </c>
    </row>
    <row r="2585" spans="1:11" ht="18.95" customHeight="1" x14ac:dyDescent="0.25">
      <c r="A2585" s="52"/>
      <c r="C2585" s="76"/>
      <c r="D2585" s="185"/>
      <c r="E2585" s="76"/>
      <c r="F2585" s="76" t="str">
        <f>IF(E2585="","",IFERROR(VLOOKUP(E2585,Cadastro!$C$9:$D$1009,2,FALSE),"PROD. NÃO ENCONTRADO"))</f>
        <v/>
      </c>
      <c r="G2585" s="94"/>
      <c r="H2585" s="69" t="str">
        <f>IFERROR(G2585*VLOOKUP(E2585,Saldo!$P$8:$U$1009,6,FALSE),"")</f>
        <v/>
      </c>
      <c r="I2585" s="104" t="str">
        <f>IFERROR(IF(D2585="","",VLOOKUP(E2585,Saldo!$P$8:$Q$1009,2,FALSE)),"")</f>
        <v/>
      </c>
      <c r="J2585" s="76"/>
      <c r="K2585" s="28" t="str">
        <f t="shared" si="40"/>
        <v/>
      </c>
    </row>
    <row r="2586" spans="1:11" ht="18.95" customHeight="1" x14ac:dyDescent="0.25">
      <c r="A2586" s="52"/>
      <c r="C2586" s="76"/>
      <c r="D2586" s="185"/>
      <c r="E2586" s="76"/>
      <c r="F2586" s="76" t="str">
        <f>IF(E2586="","",IFERROR(VLOOKUP(E2586,Cadastro!$C$9:$D$1009,2,FALSE),"PROD. NÃO ENCONTRADO"))</f>
        <v/>
      </c>
      <c r="G2586" s="94"/>
      <c r="H2586" s="69" t="str">
        <f>IFERROR(G2586*VLOOKUP(E2586,Saldo!$P$8:$U$1009,6,FALSE),"")</f>
        <v/>
      </c>
      <c r="I2586" s="104" t="str">
        <f>IFERROR(IF(D2586="","",VLOOKUP(E2586,Saldo!$P$8:$Q$1009,2,FALSE)),"")</f>
        <v/>
      </c>
      <c r="J2586" s="76"/>
      <c r="K2586" s="28" t="str">
        <f t="shared" si="40"/>
        <v/>
      </c>
    </row>
    <row r="2587" spans="1:11" ht="18.95" customHeight="1" x14ac:dyDescent="0.25">
      <c r="A2587" s="52"/>
      <c r="C2587" s="76"/>
      <c r="D2587" s="185"/>
      <c r="E2587" s="76"/>
      <c r="F2587" s="76" t="str">
        <f>IF(E2587="","",IFERROR(VLOOKUP(E2587,Cadastro!$C$9:$D$1009,2,FALSE),"PROD. NÃO ENCONTRADO"))</f>
        <v/>
      </c>
      <c r="G2587" s="94"/>
      <c r="H2587" s="69" t="str">
        <f>IFERROR(G2587*VLOOKUP(E2587,Saldo!$P$8:$U$1009,6,FALSE),"")</f>
        <v/>
      </c>
      <c r="I2587" s="104" t="str">
        <f>IFERROR(IF(D2587="","",VLOOKUP(E2587,Saldo!$P$8:$Q$1009,2,FALSE)),"")</f>
        <v/>
      </c>
      <c r="J2587" s="76"/>
      <c r="K2587" s="28" t="str">
        <f t="shared" si="40"/>
        <v/>
      </c>
    </row>
    <row r="2588" spans="1:11" ht="18.95" customHeight="1" x14ac:dyDescent="0.25">
      <c r="A2588" s="52"/>
      <c r="C2588" s="76"/>
      <c r="D2588" s="185"/>
      <c r="E2588" s="76"/>
      <c r="F2588" s="76" t="str">
        <f>IF(E2588="","",IFERROR(VLOOKUP(E2588,Cadastro!$C$9:$D$1009,2,FALSE),"PROD. NÃO ENCONTRADO"))</f>
        <v/>
      </c>
      <c r="G2588" s="94"/>
      <c r="H2588" s="69" t="str">
        <f>IFERROR(G2588*VLOOKUP(E2588,Saldo!$P$8:$U$1009,6,FALSE),"")</f>
        <v/>
      </c>
      <c r="I2588" s="104" t="str">
        <f>IFERROR(IF(D2588="","",VLOOKUP(E2588,Saldo!$P$8:$Q$1009,2,FALSE)),"")</f>
        <v/>
      </c>
      <c r="J2588" s="76"/>
      <c r="K2588" s="28" t="str">
        <f t="shared" si="40"/>
        <v/>
      </c>
    </row>
    <row r="2589" spans="1:11" ht="18.95" customHeight="1" x14ac:dyDescent="0.25">
      <c r="A2589" s="52"/>
      <c r="C2589" s="76"/>
      <c r="D2589" s="185"/>
      <c r="E2589" s="76"/>
      <c r="F2589" s="76" t="str">
        <f>IF(E2589="","",IFERROR(VLOOKUP(E2589,Cadastro!$C$9:$D$1009,2,FALSE),"PROD. NÃO ENCONTRADO"))</f>
        <v/>
      </c>
      <c r="G2589" s="94"/>
      <c r="H2589" s="69" t="str">
        <f>IFERROR(G2589*VLOOKUP(E2589,Saldo!$P$8:$U$1009,6,FALSE),"")</f>
        <v/>
      </c>
      <c r="I2589" s="104" t="str">
        <f>IFERROR(IF(D2589="","",VLOOKUP(E2589,Saldo!$P$8:$Q$1009,2,FALSE)),"")</f>
        <v/>
      </c>
      <c r="J2589" s="76"/>
      <c r="K2589" s="28" t="str">
        <f t="shared" si="40"/>
        <v/>
      </c>
    </row>
    <row r="2590" spans="1:11" ht="18.95" customHeight="1" x14ac:dyDescent="0.25">
      <c r="A2590" s="52"/>
      <c r="C2590" s="76"/>
      <c r="D2590" s="185"/>
      <c r="E2590" s="76"/>
      <c r="F2590" s="76" t="str">
        <f>IF(E2590="","",IFERROR(VLOOKUP(E2590,Cadastro!$C$9:$D$1009,2,FALSE),"PROD. NÃO ENCONTRADO"))</f>
        <v/>
      </c>
      <c r="G2590" s="94"/>
      <c r="H2590" s="69" t="str">
        <f>IFERROR(G2590*VLOOKUP(E2590,Saldo!$P$8:$U$1009,6,FALSE),"")</f>
        <v/>
      </c>
      <c r="I2590" s="104" t="str">
        <f>IFERROR(IF(D2590="","",VLOOKUP(E2590,Saldo!$P$8:$Q$1009,2,FALSE)),"")</f>
        <v/>
      </c>
      <c r="J2590" s="76"/>
      <c r="K2590" s="28" t="str">
        <f t="shared" si="40"/>
        <v/>
      </c>
    </row>
    <row r="2591" spans="1:11" ht="18.95" customHeight="1" x14ac:dyDescent="0.25">
      <c r="A2591" s="52"/>
      <c r="C2591" s="76"/>
      <c r="D2591" s="185"/>
      <c r="E2591" s="76"/>
      <c r="F2591" s="76" t="str">
        <f>IF(E2591="","",IFERROR(VLOOKUP(E2591,Cadastro!$C$9:$D$1009,2,FALSE),"PROD. NÃO ENCONTRADO"))</f>
        <v/>
      </c>
      <c r="G2591" s="94"/>
      <c r="H2591" s="69" t="str">
        <f>IFERROR(G2591*VLOOKUP(E2591,Saldo!$P$8:$U$1009,6,FALSE),"")</f>
        <v/>
      </c>
      <c r="I2591" s="104" t="str">
        <f>IFERROR(IF(D2591="","",VLOOKUP(E2591,Saldo!$P$8:$Q$1009,2,FALSE)),"")</f>
        <v/>
      </c>
      <c r="J2591" s="76"/>
      <c r="K2591" s="28" t="str">
        <f t="shared" si="40"/>
        <v/>
      </c>
    </row>
    <row r="2592" spans="1:11" ht="18.95" customHeight="1" x14ac:dyDescent="0.25">
      <c r="A2592" s="52"/>
      <c r="C2592" s="76"/>
      <c r="D2592" s="185"/>
      <c r="E2592" s="76"/>
      <c r="F2592" s="76" t="str">
        <f>IF(E2592="","",IFERROR(VLOOKUP(E2592,Cadastro!$C$9:$D$1009,2,FALSE),"PROD. NÃO ENCONTRADO"))</f>
        <v/>
      </c>
      <c r="G2592" s="94"/>
      <c r="H2592" s="69" t="str">
        <f>IFERROR(G2592*VLOOKUP(E2592,Saldo!$P$8:$U$1009,6,FALSE),"")</f>
        <v/>
      </c>
      <c r="I2592" s="104" t="str">
        <f>IFERROR(IF(D2592="","",VLOOKUP(E2592,Saldo!$P$8:$Q$1009,2,FALSE)),"")</f>
        <v/>
      </c>
      <c r="J2592" s="76"/>
      <c r="K2592" s="28" t="str">
        <f t="shared" si="40"/>
        <v/>
      </c>
    </row>
    <row r="2593" spans="1:11" ht="18.95" customHeight="1" x14ac:dyDescent="0.25">
      <c r="A2593" s="52"/>
      <c r="C2593" s="76"/>
      <c r="D2593" s="185"/>
      <c r="E2593" s="76"/>
      <c r="F2593" s="76" t="str">
        <f>IF(E2593="","",IFERROR(VLOOKUP(E2593,Cadastro!$C$9:$D$1009,2,FALSE),"PROD. NÃO ENCONTRADO"))</f>
        <v/>
      </c>
      <c r="G2593" s="94"/>
      <c r="H2593" s="69" t="str">
        <f>IFERROR(G2593*VLOOKUP(E2593,Saldo!$P$8:$U$1009,6,FALSE),"")</f>
        <v/>
      </c>
      <c r="I2593" s="104" t="str">
        <f>IFERROR(IF(D2593="","",VLOOKUP(E2593,Saldo!$P$8:$Q$1009,2,FALSE)),"")</f>
        <v/>
      </c>
      <c r="J2593" s="76"/>
      <c r="K2593" s="28" t="str">
        <f t="shared" si="40"/>
        <v/>
      </c>
    </row>
    <row r="2594" spans="1:11" ht="18.95" customHeight="1" x14ac:dyDescent="0.25">
      <c r="A2594" s="52"/>
      <c r="C2594" s="76"/>
      <c r="D2594" s="185"/>
      <c r="E2594" s="76"/>
      <c r="F2594" s="76" t="str">
        <f>IF(E2594="","",IFERROR(VLOOKUP(E2594,Cadastro!$C$9:$D$1009,2,FALSE),"PROD. NÃO ENCONTRADO"))</f>
        <v/>
      </c>
      <c r="G2594" s="94"/>
      <c r="H2594" s="69" t="str">
        <f>IFERROR(G2594*VLOOKUP(E2594,Saldo!$P$8:$U$1009,6,FALSE),"")</f>
        <v/>
      </c>
      <c r="I2594" s="104" t="str">
        <f>IFERROR(IF(D2594="","",VLOOKUP(E2594,Saldo!$P$8:$Q$1009,2,FALSE)),"")</f>
        <v/>
      </c>
      <c r="J2594" s="76"/>
      <c r="K2594" s="28" t="str">
        <f t="shared" si="40"/>
        <v/>
      </c>
    </row>
    <row r="2595" spans="1:11" ht="18.95" customHeight="1" x14ac:dyDescent="0.25">
      <c r="A2595" s="52"/>
      <c r="C2595" s="76"/>
      <c r="D2595" s="185"/>
      <c r="E2595" s="76"/>
      <c r="F2595" s="76" t="str">
        <f>IF(E2595="","",IFERROR(VLOOKUP(E2595,Cadastro!$C$9:$D$1009,2,FALSE),"PROD. NÃO ENCONTRADO"))</f>
        <v/>
      </c>
      <c r="G2595" s="94"/>
      <c r="H2595" s="69" t="str">
        <f>IFERROR(G2595*VLOOKUP(E2595,Saldo!$P$8:$U$1009,6,FALSE),"")</f>
        <v/>
      </c>
      <c r="I2595" s="104" t="str">
        <f>IFERROR(IF(D2595="","",VLOOKUP(E2595,Saldo!$P$8:$Q$1009,2,FALSE)),"")</f>
        <v/>
      </c>
      <c r="J2595" s="76"/>
      <c r="K2595" s="28" t="str">
        <f t="shared" si="40"/>
        <v/>
      </c>
    </row>
    <row r="2596" spans="1:11" ht="18.95" customHeight="1" x14ac:dyDescent="0.25">
      <c r="A2596" s="52"/>
      <c r="C2596" s="76"/>
      <c r="D2596" s="185"/>
      <c r="E2596" s="76"/>
      <c r="F2596" s="76" t="str">
        <f>IF(E2596="","",IFERROR(VLOOKUP(E2596,Cadastro!$C$9:$D$1009,2,FALSE),"PROD. NÃO ENCONTRADO"))</f>
        <v/>
      </c>
      <c r="G2596" s="94"/>
      <c r="H2596" s="69" t="str">
        <f>IFERROR(G2596*VLOOKUP(E2596,Saldo!$P$8:$U$1009,6,FALSE),"")</f>
        <v/>
      </c>
      <c r="I2596" s="104" t="str">
        <f>IFERROR(IF(D2596="","",VLOOKUP(E2596,Saldo!$P$8:$Q$1009,2,FALSE)),"")</f>
        <v/>
      </c>
      <c r="J2596" s="76"/>
      <c r="K2596" s="28" t="str">
        <f t="shared" si="40"/>
        <v/>
      </c>
    </row>
    <row r="2597" spans="1:11" ht="18.95" customHeight="1" x14ac:dyDescent="0.25">
      <c r="A2597" s="52"/>
      <c r="C2597" s="76"/>
      <c r="D2597" s="185"/>
      <c r="E2597" s="76"/>
      <c r="F2597" s="76" t="str">
        <f>IF(E2597="","",IFERROR(VLOOKUP(E2597,Cadastro!$C$9:$D$1009,2,FALSE),"PROD. NÃO ENCONTRADO"))</f>
        <v/>
      </c>
      <c r="G2597" s="94"/>
      <c r="H2597" s="69" t="str">
        <f>IFERROR(G2597*VLOOKUP(E2597,Saldo!$P$8:$U$1009,6,FALSE),"")</f>
        <v/>
      </c>
      <c r="I2597" s="104" t="str">
        <f>IFERROR(IF(D2597="","",VLOOKUP(E2597,Saldo!$P$8:$Q$1009,2,FALSE)),"")</f>
        <v/>
      </c>
      <c r="J2597" s="76"/>
      <c r="K2597" s="28" t="str">
        <f t="shared" si="40"/>
        <v/>
      </c>
    </row>
    <row r="2598" spans="1:11" ht="18.95" customHeight="1" x14ac:dyDescent="0.25">
      <c r="A2598" s="52"/>
      <c r="C2598" s="76"/>
      <c r="D2598" s="185"/>
      <c r="E2598" s="76"/>
      <c r="F2598" s="76" t="str">
        <f>IF(E2598="","",IFERROR(VLOOKUP(E2598,Cadastro!$C$9:$D$1009,2,FALSE),"PROD. NÃO ENCONTRADO"))</f>
        <v/>
      </c>
      <c r="G2598" s="94"/>
      <c r="H2598" s="69" t="str">
        <f>IFERROR(G2598*VLOOKUP(E2598,Saldo!$P$8:$U$1009,6,FALSE),"")</f>
        <v/>
      </c>
      <c r="I2598" s="104" t="str">
        <f>IFERROR(IF(D2598="","",VLOOKUP(E2598,Saldo!$P$8:$Q$1009,2,FALSE)),"")</f>
        <v/>
      </c>
      <c r="J2598" s="76"/>
      <c r="K2598" s="28" t="str">
        <f t="shared" si="40"/>
        <v/>
      </c>
    </row>
    <row r="2599" spans="1:11" ht="18.95" customHeight="1" x14ac:dyDescent="0.25">
      <c r="A2599" s="52"/>
      <c r="C2599" s="76"/>
      <c r="D2599" s="185"/>
      <c r="E2599" s="76"/>
      <c r="F2599" s="76" t="str">
        <f>IF(E2599="","",IFERROR(VLOOKUP(E2599,Cadastro!$C$9:$D$1009,2,FALSE),"PROD. NÃO ENCONTRADO"))</f>
        <v/>
      </c>
      <c r="G2599" s="94"/>
      <c r="H2599" s="69" t="str">
        <f>IFERROR(G2599*VLOOKUP(E2599,Saldo!$P$8:$U$1009,6,FALSE),"")</f>
        <v/>
      </c>
      <c r="I2599" s="104" t="str">
        <f>IFERROR(IF(D2599="","",VLOOKUP(E2599,Saldo!$P$8:$Q$1009,2,FALSE)),"")</f>
        <v/>
      </c>
      <c r="J2599" s="76"/>
      <c r="K2599" s="28" t="str">
        <f t="shared" si="40"/>
        <v/>
      </c>
    </row>
    <row r="2600" spans="1:11" ht="18.95" customHeight="1" x14ac:dyDescent="0.25">
      <c r="A2600" s="52"/>
      <c r="C2600" s="76"/>
      <c r="D2600" s="185"/>
      <c r="E2600" s="76"/>
      <c r="F2600" s="76" t="str">
        <f>IF(E2600="","",IFERROR(VLOOKUP(E2600,Cadastro!$C$9:$D$1009,2,FALSE),"PROD. NÃO ENCONTRADO"))</f>
        <v/>
      </c>
      <c r="G2600" s="94"/>
      <c r="H2600" s="69" t="str">
        <f>IFERROR(G2600*VLOOKUP(E2600,Saldo!$P$8:$U$1009,6,FALSE),"")</f>
        <v/>
      </c>
      <c r="I2600" s="104" t="str">
        <f>IFERROR(IF(D2600="","",VLOOKUP(E2600,Saldo!$P$8:$Q$1009,2,FALSE)),"")</f>
        <v/>
      </c>
      <c r="J2600" s="76"/>
      <c r="K2600" s="28" t="str">
        <f t="shared" si="40"/>
        <v/>
      </c>
    </row>
    <row r="2601" spans="1:11" ht="18.95" customHeight="1" x14ac:dyDescent="0.25">
      <c r="A2601" s="52"/>
      <c r="C2601" s="76"/>
      <c r="D2601" s="185"/>
      <c r="E2601" s="76"/>
      <c r="F2601" s="76" t="str">
        <f>IF(E2601="","",IFERROR(VLOOKUP(E2601,Cadastro!$C$9:$D$1009,2,FALSE),"PROD. NÃO ENCONTRADO"))</f>
        <v/>
      </c>
      <c r="G2601" s="94"/>
      <c r="H2601" s="69" t="str">
        <f>IFERROR(G2601*VLOOKUP(E2601,Saldo!$P$8:$U$1009,6,FALSE),"")</f>
        <v/>
      </c>
      <c r="I2601" s="104" t="str">
        <f>IFERROR(IF(D2601="","",VLOOKUP(E2601,Saldo!$P$8:$Q$1009,2,FALSE)),"")</f>
        <v/>
      </c>
      <c r="J2601" s="76"/>
      <c r="K2601" s="28" t="str">
        <f t="shared" si="40"/>
        <v/>
      </c>
    </row>
    <row r="2602" spans="1:11" ht="18.95" customHeight="1" x14ac:dyDescent="0.25">
      <c r="A2602" s="52"/>
      <c r="C2602" s="76"/>
      <c r="D2602" s="185"/>
      <c r="E2602" s="76"/>
      <c r="F2602" s="76" t="str">
        <f>IF(E2602="","",IFERROR(VLOOKUP(E2602,Cadastro!$C$9:$D$1009,2,FALSE),"PROD. NÃO ENCONTRADO"))</f>
        <v/>
      </c>
      <c r="G2602" s="94"/>
      <c r="H2602" s="69" t="str">
        <f>IFERROR(G2602*VLOOKUP(E2602,Saldo!$P$8:$U$1009,6,FALSE),"")</f>
        <v/>
      </c>
      <c r="I2602" s="104" t="str">
        <f>IFERROR(IF(D2602="","",VLOOKUP(E2602,Saldo!$P$8:$Q$1009,2,FALSE)),"")</f>
        <v/>
      </c>
      <c r="J2602" s="76"/>
      <c r="K2602" s="28" t="str">
        <f t="shared" si="40"/>
        <v/>
      </c>
    </row>
    <row r="2603" spans="1:11" ht="18.95" customHeight="1" x14ac:dyDescent="0.25">
      <c r="A2603" s="52"/>
      <c r="C2603" s="76"/>
      <c r="D2603" s="185"/>
      <c r="E2603" s="76"/>
      <c r="F2603" s="76" t="str">
        <f>IF(E2603="","",IFERROR(VLOOKUP(E2603,Cadastro!$C$9:$D$1009,2,FALSE),"PROD. NÃO ENCONTRADO"))</f>
        <v/>
      </c>
      <c r="G2603" s="94"/>
      <c r="H2603" s="69" t="str">
        <f>IFERROR(G2603*VLOOKUP(E2603,Saldo!$P$8:$U$1009,6,FALSE),"")</f>
        <v/>
      </c>
      <c r="I2603" s="104" t="str">
        <f>IFERROR(IF(D2603="","",VLOOKUP(E2603,Saldo!$P$8:$Q$1009,2,FALSE)),"")</f>
        <v/>
      </c>
      <c r="J2603" s="76"/>
      <c r="K2603" s="28" t="str">
        <f t="shared" si="40"/>
        <v/>
      </c>
    </row>
    <row r="2604" spans="1:11" ht="18.95" customHeight="1" x14ac:dyDescent="0.25">
      <c r="A2604" s="52"/>
      <c r="C2604" s="76"/>
      <c r="D2604" s="185"/>
      <c r="E2604" s="76"/>
      <c r="F2604" s="76" t="str">
        <f>IF(E2604="","",IFERROR(VLOOKUP(E2604,Cadastro!$C$9:$D$1009,2,FALSE),"PROD. NÃO ENCONTRADO"))</f>
        <v/>
      </c>
      <c r="G2604" s="94"/>
      <c r="H2604" s="69" t="str">
        <f>IFERROR(G2604*VLOOKUP(E2604,Saldo!$P$8:$U$1009,6,FALSE),"")</f>
        <v/>
      </c>
      <c r="I2604" s="104" t="str">
        <f>IFERROR(IF(D2604="","",VLOOKUP(E2604,Saldo!$P$8:$Q$1009,2,FALSE)),"")</f>
        <v/>
      </c>
      <c r="J2604" s="76"/>
      <c r="K2604" s="28" t="str">
        <f t="shared" si="40"/>
        <v/>
      </c>
    </row>
    <row r="2605" spans="1:11" ht="18.95" customHeight="1" x14ac:dyDescent="0.25">
      <c r="A2605" s="52"/>
      <c r="C2605" s="76"/>
      <c r="D2605" s="185"/>
      <c r="E2605" s="76"/>
      <c r="F2605" s="76" t="str">
        <f>IF(E2605="","",IFERROR(VLOOKUP(E2605,Cadastro!$C$9:$D$1009,2,FALSE),"PROD. NÃO ENCONTRADO"))</f>
        <v/>
      </c>
      <c r="G2605" s="94"/>
      <c r="H2605" s="69" t="str">
        <f>IFERROR(G2605*VLOOKUP(E2605,Saldo!$P$8:$U$1009,6,FALSE),"")</f>
        <v/>
      </c>
      <c r="I2605" s="104" t="str">
        <f>IFERROR(IF(D2605="","",VLOOKUP(E2605,Saldo!$P$8:$Q$1009,2,FALSE)),"")</f>
        <v/>
      </c>
      <c r="J2605" s="76"/>
      <c r="K2605" s="28" t="str">
        <f t="shared" si="40"/>
        <v/>
      </c>
    </row>
    <row r="2606" spans="1:11" ht="18.95" customHeight="1" x14ac:dyDescent="0.25">
      <c r="A2606" s="52"/>
      <c r="C2606" s="76"/>
      <c r="D2606" s="185"/>
      <c r="E2606" s="76"/>
      <c r="F2606" s="76" t="str">
        <f>IF(E2606="","",IFERROR(VLOOKUP(E2606,Cadastro!$C$9:$D$1009,2,FALSE),"PROD. NÃO ENCONTRADO"))</f>
        <v/>
      </c>
      <c r="G2606" s="94"/>
      <c r="H2606" s="69" t="str">
        <f>IFERROR(G2606*VLOOKUP(E2606,Saldo!$P$8:$U$1009,6,FALSE),"")</f>
        <v/>
      </c>
      <c r="I2606" s="104" t="str">
        <f>IFERROR(IF(D2606="","",VLOOKUP(E2606,Saldo!$P$8:$Q$1009,2,FALSE)),"")</f>
        <v/>
      </c>
      <c r="J2606" s="76"/>
      <c r="K2606" s="28" t="str">
        <f t="shared" si="40"/>
        <v/>
      </c>
    </row>
    <row r="2607" spans="1:11" ht="18.95" customHeight="1" x14ac:dyDescent="0.25">
      <c r="A2607" s="52"/>
      <c r="C2607" s="76"/>
      <c r="D2607" s="185"/>
      <c r="E2607" s="76"/>
      <c r="F2607" s="76" t="str">
        <f>IF(E2607="","",IFERROR(VLOOKUP(E2607,Cadastro!$C$9:$D$1009,2,FALSE),"PROD. NÃO ENCONTRADO"))</f>
        <v/>
      </c>
      <c r="G2607" s="94"/>
      <c r="H2607" s="69" t="str">
        <f>IFERROR(G2607*VLOOKUP(E2607,Saldo!$P$8:$U$1009,6,FALSE),"")</f>
        <v/>
      </c>
      <c r="I2607" s="104" t="str">
        <f>IFERROR(IF(D2607="","",VLOOKUP(E2607,Saldo!$P$8:$Q$1009,2,FALSE)),"")</f>
        <v/>
      </c>
      <c r="J2607" s="76"/>
      <c r="K2607" s="28" t="str">
        <f t="shared" si="40"/>
        <v/>
      </c>
    </row>
    <row r="2608" spans="1:11" ht="18.95" customHeight="1" x14ac:dyDescent="0.25">
      <c r="A2608" s="52"/>
      <c r="C2608" s="76"/>
      <c r="D2608" s="185"/>
      <c r="E2608" s="76"/>
      <c r="F2608" s="76" t="str">
        <f>IF(E2608="","",IFERROR(VLOOKUP(E2608,Cadastro!$C$9:$D$1009,2,FALSE),"PROD. NÃO ENCONTRADO"))</f>
        <v/>
      </c>
      <c r="G2608" s="94"/>
      <c r="H2608" s="69" t="str">
        <f>IFERROR(G2608*VLOOKUP(E2608,Saldo!$P$8:$U$1009,6,FALSE),"")</f>
        <v/>
      </c>
      <c r="I2608" s="104" t="str">
        <f>IFERROR(IF(D2608="","",VLOOKUP(E2608,Saldo!$P$8:$Q$1009,2,FALSE)),"")</f>
        <v/>
      </c>
      <c r="J2608" s="76"/>
      <c r="K2608" s="28" t="str">
        <f t="shared" si="40"/>
        <v/>
      </c>
    </row>
    <row r="2609" spans="1:11" ht="18.95" customHeight="1" x14ac:dyDescent="0.25">
      <c r="A2609" s="52"/>
      <c r="C2609" s="76"/>
      <c r="D2609" s="185"/>
      <c r="E2609" s="76"/>
      <c r="F2609" s="76" t="str">
        <f>IF(E2609="","",IFERROR(VLOOKUP(E2609,Cadastro!$C$9:$D$1009,2,FALSE),"PROD. NÃO ENCONTRADO"))</f>
        <v/>
      </c>
      <c r="G2609" s="94"/>
      <c r="H2609" s="69" t="str">
        <f>IFERROR(G2609*VLOOKUP(E2609,Saldo!$P$8:$U$1009,6,FALSE),"")</f>
        <v/>
      </c>
      <c r="I2609" s="104" t="str">
        <f>IFERROR(IF(D2609="","",VLOOKUP(E2609,Saldo!$P$8:$Q$1009,2,FALSE)),"")</f>
        <v/>
      </c>
      <c r="J2609" s="76"/>
      <c r="K2609" s="28" t="str">
        <f t="shared" si="40"/>
        <v/>
      </c>
    </row>
    <row r="2610" spans="1:11" ht="18.95" customHeight="1" x14ac:dyDescent="0.25">
      <c r="A2610" s="52"/>
      <c r="C2610" s="76"/>
      <c r="D2610" s="185"/>
      <c r="E2610" s="76"/>
      <c r="F2610" s="76" t="str">
        <f>IF(E2610="","",IFERROR(VLOOKUP(E2610,Cadastro!$C$9:$D$1009,2,FALSE),"PROD. NÃO ENCONTRADO"))</f>
        <v/>
      </c>
      <c r="G2610" s="94"/>
      <c r="H2610" s="69" t="str">
        <f>IFERROR(G2610*VLOOKUP(E2610,Saldo!$P$8:$U$1009,6,FALSE),"")</f>
        <v/>
      </c>
      <c r="I2610" s="104" t="str">
        <f>IFERROR(IF(D2610="","",VLOOKUP(E2610,Saldo!$P$8:$Q$1009,2,FALSE)),"")</f>
        <v/>
      </c>
      <c r="J2610" s="76"/>
      <c r="K2610" s="28" t="str">
        <f t="shared" si="40"/>
        <v/>
      </c>
    </row>
    <row r="2611" spans="1:11" ht="18.95" customHeight="1" x14ac:dyDescent="0.25">
      <c r="A2611" s="52"/>
      <c r="C2611" s="76"/>
      <c r="D2611" s="185"/>
      <c r="E2611" s="76"/>
      <c r="F2611" s="76" t="str">
        <f>IF(E2611="","",IFERROR(VLOOKUP(E2611,Cadastro!$C$9:$D$1009,2,FALSE),"PROD. NÃO ENCONTRADO"))</f>
        <v/>
      </c>
      <c r="G2611" s="94"/>
      <c r="H2611" s="69" t="str">
        <f>IFERROR(G2611*VLOOKUP(E2611,Saldo!$P$8:$U$1009,6,FALSE),"")</f>
        <v/>
      </c>
      <c r="I2611" s="104" t="str">
        <f>IFERROR(IF(D2611="","",VLOOKUP(E2611,Saldo!$P$8:$Q$1009,2,FALSE)),"")</f>
        <v/>
      </c>
      <c r="J2611" s="76"/>
      <c r="K2611" s="28" t="str">
        <f t="shared" si="40"/>
        <v/>
      </c>
    </row>
    <row r="2612" spans="1:11" ht="18.95" customHeight="1" x14ac:dyDescent="0.25">
      <c r="A2612" s="52"/>
      <c r="C2612" s="76"/>
      <c r="D2612" s="185"/>
      <c r="E2612" s="76"/>
      <c r="F2612" s="76" t="str">
        <f>IF(E2612="","",IFERROR(VLOOKUP(E2612,Cadastro!$C$9:$D$1009,2,FALSE),"PROD. NÃO ENCONTRADO"))</f>
        <v/>
      </c>
      <c r="G2612" s="94"/>
      <c r="H2612" s="69" t="str">
        <f>IFERROR(G2612*VLOOKUP(E2612,Saldo!$P$8:$U$1009,6,FALSE),"")</f>
        <v/>
      </c>
      <c r="I2612" s="104" t="str">
        <f>IFERROR(IF(D2612="","",VLOOKUP(E2612,Saldo!$P$8:$Q$1009,2,FALSE)),"")</f>
        <v/>
      </c>
      <c r="J2612" s="76"/>
      <c r="K2612" s="28" t="str">
        <f t="shared" si="40"/>
        <v/>
      </c>
    </row>
    <row r="2613" spans="1:11" ht="18.95" customHeight="1" x14ac:dyDescent="0.25">
      <c r="A2613" s="52"/>
      <c r="C2613" s="76"/>
      <c r="D2613" s="185"/>
      <c r="E2613" s="76"/>
      <c r="F2613" s="76" t="str">
        <f>IF(E2613="","",IFERROR(VLOOKUP(E2613,Cadastro!$C$9:$D$1009,2,FALSE),"PROD. NÃO ENCONTRADO"))</f>
        <v/>
      </c>
      <c r="G2613" s="94"/>
      <c r="H2613" s="69" t="str">
        <f>IFERROR(G2613*VLOOKUP(E2613,Saldo!$P$8:$U$1009,6,FALSE),"")</f>
        <v/>
      </c>
      <c r="I2613" s="104" t="str">
        <f>IFERROR(IF(D2613="","",VLOOKUP(E2613,Saldo!$P$8:$Q$1009,2,FALSE)),"")</f>
        <v/>
      </c>
      <c r="J2613" s="76"/>
      <c r="K2613" s="28" t="str">
        <f t="shared" si="40"/>
        <v/>
      </c>
    </row>
    <row r="2614" spans="1:11" ht="18.95" customHeight="1" x14ac:dyDescent="0.25">
      <c r="A2614" s="52"/>
      <c r="C2614" s="76"/>
      <c r="D2614" s="185"/>
      <c r="E2614" s="76"/>
      <c r="F2614" s="76" t="str">
        <f>IF(E2614="","",IFERROR(VLOOKUP(E2614,Cadastro!$C$9:$D$1009,2,FALSE),"PROD. NÃO ENCONTRADO"))</f>
        <v/>
      </c>
      <c r="G2614" s="94"/>
      <c r="H2614" s="69" t="str">
        <f>IFERROR(G2614*VLOOKUP(E2614,Saldo!$P$8:$U$1009,6,FALSE),"")</f>
        <v/>
      </c>
      <c r="I2614" s="104" t="str">
        <f>IFERROR(IF(D2614="","",VLOOKUP(E2614,Saldo!$P$8:$Q$1009,2,FALSE)),"")</f>
        <v/>
      </c>
      <c r="J2614" s="76"/>
      <c r="K2614" s="28" t="str">
        <f t="shared" si="40"/>
        <v/>
      </c>
    </row>
    <row r="2615" spans="1:11" ht="18.95" customHeight="1" x14ac:dyDescent="0.25">
      <c r="A2615" s="52"/>
      <c r="C2615" s="76"/>
      <c r="D2615" s="185"/>
      <c r="E2615" s="76"/>
      <c r="F2615" s="76" t="str">
        <f>IF(E2615="","",IFERROR(VLOOKUP(E2615,Cadastro!$C$9:$D$1009,2,FALSE),"PROD. NÃO ENCONTRADO"))</f>
        <v/>
      </c>
      <c r="G2615" s="94"/>
      <c r="H2615" s="69" t="str">
        <f>IFERROR(G2615*VLOOKUP(E2615,Saldo!$P$8:$U$1009,6,FALSE),"")</f>
        <v/>
      </c>
      <c r="I2615" s="104" t="str">
        <f>IFERROR(IF(D2615="","",VLOOKUP(E2615,Saldo!$P$8:$Q$1009,2,FALSE)),"")</f>
        <v/>
      </c>
      <c r="J2615" s="76"/>
      <c r="K2615" s="28" t="str">
        <f t="shared" si="40"/>
        <v/>
      </c>
    </row>
    <row r="2616" spans="1:11" ht="18.95" customHeight="1" x14ac:dyDescent="0.25">
      <c r="A2616" s="52"/>
      <c r="C2616" s="76"/>
      <c r="D2616" s="185"/>
      <c r="E2616" s="76"/>
      <c r="F2616" s="76" t="str">
        <f>IF(E2616="","",IFERROR(VLOOKUP(E2616,Cadastro!$C$9:$D$1009,2,FALSE),"PROD. NÃO ENCONTRADO"))</f>
        <v/>
      </c>
      <c r="G2616" s="94"/>
      <c r="H2616" s="69" t="str">
        <f>IFERROR(G2616*VLOOKUP(E2616,Saldo!$P$8:$U$1009,6,FALSE),"")</f>
        <v/>
      </c>
      <c r="I2616" s="104" t="str">
        <f>IFERROR(IF(D2616="","",VLOOKUP(E2616,Saldo!$P$8:$Q$1009,2,FALSE)),"")</f>
        <v/>
      </c>
      <c r="J2616" s="76"/>
      <c r="K2616" s="28" t="str">
        <f t="shared" si="40"/>
        <v/>
      </c>
    </row>
    <row r="2617" spans="1:11" ht="18.95" customHeight="1" x14ac:dyDescent="0.25">
      <c r="A2617" s="52"/>
      <c r="C2617" s="76"/>
      <c r="D2617" s="185"/>
      <c r="E2617" s="76"/>
      <c r="F2617" s="76" t="str">
        <f>IF(E2617="","",IFERROR(VLOOKUP(E2617,Cadastro!$C$9:$D$1009,2,FALSE),"PROD. NÃO ENCONTRADO"))</f>
        <v/>
      </c>
      <c r="G2617" s="94"/>
      <c r="H2617" s="69" t="str">
        <f>IFERROR(G2617*VLOOKUP(E2617,Saldo!$P$8:$U$1009,6,FALSE),"")</f>
        <v/>
      </c>
      <c r="I2617" s="104" t="str">
        <f>IFERROR(IF(D2617="","",VLOOKUP(E2617,Saldo!$P$8:$Q$1009,2,FALSE)),"")</f>
        <v/>
      </c>
      <c r="J2617" s="76"/>
      <c r="K2617" s="28" t="str">
        <f t="shared" si="40"/>
        <v/>
      </c>
    </row>
    <row r="2618" spans="1:11" ht="18.95" customHeight="1" x14ac:dyDescent="0.25">
      <c r="A2618" s="52"/>
      <c r="C2618" s="76"/>
      <c r="D2618" s="185"/>
      <c r="E2618" s="76"/>
      <c r="F2618" s="76" t="str">
        <f>IF(E2618="","",IFERROR(VLOOKUP(E2618,Cadastro!$C$9:$D$1009,2,FALSE),"PROD. NÃO ENCONTRADO"))</f>
        <v/>
      </c>
      <c r="G2618" s="94"/>
      <c r="H2618" s="69" t="str">
        <f>IFERROR(G2618*VLOOKUP(E2618,Saldo!$P$8:$U$1009,6,FALSE),"")</f>
        <v/>
      </c>
      <c r="I2618" s="104" t="str">
        <f>IFERROR(IF(D2618="","",VLOOKUP(E2618,Saldo!$P$8:$Q$1009,2,FALSE)),"")</f>
        <v/>
      </c>
      <c r="J2618" s="76"/>
      <c r="K2618" s="28" t="str">
        <f t="shared" si="40"/>
        <v/>
      </c>
    </row>
    <row r="2619" spans="1:11" ht="18.95" customHeight="1" x14ac:dyDescent="0.25">
      <c r="A2619" s="52"/>
      <c r="C2619" s="76"/>
      <c r="D2619" s="185"/>
      <c r="E2619" s="76"/>
      <c r="F2619" s="76" t="str">
        <f>IF(E2619="","",IFERROR(VLOOKUP(E2619,Cadastro!$C$9:$D$1009,2,FALSE),"PROD. NÃO ENCONTRADO"))</f>
        <v/>
      </c>
      <c r="G2619" s="94"/>
      <c r="H2619" s="69" t="str">
        <f>IFERROR(G2619*VLOOKUP(E2619,Saldo!$P$8:$U$1009,6,FALSE),"")</f>
        <v/>
      </c>
      <c r="I2619" s="104" t="str">
        <f>IFERROR(IF(D2619="","",VLOOKUP(E2619,Saldo!$P$8:$Q$1009,2,FALSE)),"")</f>
        <v/>
      </c>
      <c r="J2619" s="76"/>
      <c r="K2619" s="28" t="str">
        <f t="shared" si="40"/>
        <v/>
      </c>
    </row>
    <row r="2620" spans="1:11" ht="18.95" customHeight="1" x14ac:dyDescent="0.25">
      <c r="A2620" s="52"/>
      <c r="C2620" s="76"/>
      <c r="D2620" s="185"/>
      <c r="E2620" s="76"/>
      <c r="F2620" s="76" t="str">
        <f>IF(E2620="","",IFERROR(VLOOKUP(E2620,Cadastro!$C$9:$D$1009,2,FALSE),"PROD. NÃO ENCONTRADO"))</f>
        <v/>
      </c>
      <c r="G2620" s="94"/>
      <c r="H2620" s="69" t="str">
        <f>IFERROR(G2620*VLOOKUP(E2620,Saldo!$P$8:$U$1009,6,FALSE),"")</f>
        <v/>
      </c>
      <c r="I2620" s="104" t="str">
        <f>IFERROR(IF(D2620="","",VLOOKUP(E2620,Saldo!$P$8:$Q$1009,2,FALSE)),"")</f>
        <v/>
      </c>
      <c r="J2620" s="76"/>
      <c r="K2620" s="28" t="str">
        <f t="shared" si="40"/>
        <v/>
      </c>
    </row>
    <row r="2621" spans="1:11" ht="18.95" customHeight="1" x14ac:dyDescent="0.25">
      <c r="A2621" s="52"/>
      <c r="C2621" s="76"/>
      <c r="D2621" s="185"/>
      <c r="E2621" s="76"/>
      <c r="F2621" s="76" t="str">
        <f>IF(E2621="","",IFERROR(VLOOKUP(E2621,Cadastro!$C$9:$D$1009,2,FALSE),"PROD. NÃO ENCONTRADO"))</f>
        <v/>
      </c>
      <c r="G2621" s="94"/>
      <c r="H2621" s="69" t="str">
        <f>IFERROR(G2621*VLOOKUP(E2621,Saldo!$P$8:$U$1009,6,FALSE),"")</f>
        <v/>
      </c>
      <c r="I2621" s="104" t="str">
        <f>IFERROR(IF(D2621="","",VLOOKUP(E2621,Saldo!$P$8:$Q$1009,2,FALSE)),"")</f>
        <v/>
      </c>
      <c r="J2621" s="76"/>
      <c r="K2621" s="28" t="str">
        <f t="shared" si="40"/>
        <v/>
      </c>
    </row>
    <row r="2622" spans="1:11" ht="18.95" customHeight="1" x14ac:dyDescent="0.25">
      <c r="A2622" s="52"/>
      <c r="C2622" s="76"/>
      <c r="D2622" s="185"/>
      <c r="E2622" s="76"/>
      <c r="F2622" s="76" t="str">
        <f>IF(E2622="","",IFERROR(VLOOKUP(E2622,Cadastro!$C$9:$D$1009,2,FALSE),"PROD. NÃO ENCONTRADO"))</f>
        <v/>
      </c>
      <c r="G2622" s="94"/>
      <c r="H2622" s="69" t="str">
        <f>IFERROR(G2622*VLOOKUP(E2622,Saldo!$P$8:$U$1009,6,FALSE),"")</f>
        <v/>
      </c>
      <c r="I2622" s="104" t="str">
        <f>IFERROR(IF(D2622="","",VLOOKUP(E2622,Saldo!$P$8:$Q$1009,2,FALSE)),"")</f>
        <v/>
      </c>
      <c r="J2622" s="76"/>
      <c r="K2622" s="28" t="str">
        <f t="shared" si="40"/>
        <v/>
      </c>
    </row>
    <row r="2623" spans="1:11" ht="18.95" customHeight="1" x14ac:dyDescent="0.25">
      <c r="A2623" s="52"/>
      <c r="C2623" s="76"/>
      <c r="D2623" s="185"/>
      <c r="E2623" s="76"/>
      <c r="F2623" s="76" t="str">
        <f>IF(E2623="","",IFERROR(VLOOKUP(E2623,Cadastro!$C$9:$D$1009,2,FALSE),"PROD. NÃO ENCONTRADO"))</f>
        <v/>
      </c>
      <c r="G2623" s="94"/>
      <c r="H2623" s="69" t="str">
        <f>IFERROR(G2623*VLOOKUP(E2623,Saldo!$P$8:$U$1009,6,FALSE),"")</f>
        <v/>
      </c>
      <c r="I2623" s="104" t="str">
        <f>IFERROR(IF(D2623="","",VLOOKUP(E2623,Saldo!$P$8:$Q$1009,2,FALSE)),"")</f>
        <v/>
      </c>
      <c r="J2623" s="76"/>
      <c r="K2623" s="28" t="str">
        <f t="shared" si="40"/>
        <v/>
      </c>
    </row>
    <row r="2624" spans="1:11" ht="18.95" customHeight="1" x14ac:dyDescent="0.25">
      <c r="A2624" s="52"/>
      <c r="C2624" s="76"/>
      <c r="D2624" s="185"/>
      <c r="E2624" s="76"/>
      <c r="F2624" s="76" t="str">
        <f>IF(E2624="","",IFERROR(VLOOKUP(E2624,Cadastro!$C$9:$D$1009,2,FALSE),"PROD. NÃO ENCONTRADO"))</f>
        <v/>
      </c>
      <c r="G2624" s="94"/>
      <c r="H2624" s="69" t="str">
        <f>IFERROR(G2624*VLOOKUP(E2624,Saldo!$P$8:$U$1009,6,FALSE),"")</f>
        <v/>
      </c>
      <c r="I2624" s="104" t="str">
        <f>IFERROR(IF(D2624="","",VLOOKUP(E2624,Saldo!$P$8:$Q$1009,2,FALSE)),"")</f>
        <v/>
      </c>
      <c r="J2624" s="76"/>
      <c r="K2624" s="28" t="str">
        <f t="shared" si="40"/>
        <v/>
      </c>
    </row>
    <row r="2625" spans="1:11" ht="18.95" customHeight="1" x14ac:dyDescent="0.25">
      <c r="A2625" s="52"/>
      <c r="C2625" s="76"/>
      <c r="D2625" s="185"/>
      <c r="E2625" s="76"/>
      <c r="F2625" s="76" t="str">
        <f>IF(E2625="","",IFERROR(VLOOKUP(E2625,Cadastro!$C$9:$D$1009,2,FALSE),"PROD. NÃO ENCONTRADO"))</f>
        <v/>
      </c>
      <c r="G2625" s="94"/>
      <c r="H2625" s="69" t="str">
        <f>IFERROR(G2625*VLOOKUP(E2625,Saldo!$P$8:$U$1009,6,FALSE),"")</f>
        <v/>
      </c>
      <c r="I2625" s="104" t="str">
        <f>IFERROR(IF(D2625="","",VLOOKUP(E2625,Saldo!$P$8:$Q$1009,2,FALSE)),"")</f>
        <v/>
      </c>
      <c r="J2625" s="76"/>
      <c r="K2625" s="28" t="str">
        <f t="shared" si="40"/>
        <v/>
      </c>
    </row>
    <row r="2626" spans="1:11" ht="18.95" customHeight="1" x14ac:dyDescent="0.25">
      <c r="A2626" s="52"/>
      <c r="C2626" s="76"/>
      <c r="D2626" s="185"/>
      <c r="E2626" s="76"/>
      <c r="F2626" s="76" t="str">
        <f>IF(E2626="","",IFERROR(VLOOKUP(E2626,Cadastro!$C$9:$D$1009,2,FALSE),"PROD. NÃO ENCONTRADO"))</f>
        <v/>
      </c>
      <c r="G2626" s="94"/>
      <c r="H2626" s="69" t="str">
        <f>IFERROR(G2626*VLOOKUP(E2626,Saldo!$P$8:$U$1009,6,FALSE),"")</f>
        <v/>
      </c>
      <c r="I2626" s="104" t="str">
        <f>IFERROR(IF(D2626="","",VLOOKUP(E2626,Saldo!$P$8:$Q$1009,2,FALSE)),"")</f>
        <v/>
      </c>
      <c r="J2626" s="76"/>
      <c r="K2626" s="28" t="str">
        <f t="shared" si="40"/>
        <v/>
      </c>
    </row>
    <row r="2627" spans="1:11" ht="18.95" customHeight="1" x14ac:dyDescent="0.25">
      <c r="A2627" s="52"/>
      <c r="C2627" s="76"/>
      <c r="D2627" s="185"/>
      <c r="E2627" s="76"/>
      <c r="F2627" s="76" t="str">
        <f>IF(E2627="","",IFERROR(VLOOKUP(E2627,Cadastro!$C$9:$D$1009,2,FALSE),"PROD. NÃO ENCONTRADO"))</f>
        <v/>
      </c>
      <c r="G2627" s="94"/>
      <c r="H2627" s="69" t="str">
        <f>IFERROR(G2627*VLOOKUP(E2627,Saldo!$P$8:$U$1009,6,FALSE),"")</f>
        <v/>
      </c>
      <c r="I2627" s="104" t="str">
        <f>IFERROR(IF(D2627="","",VLOOKUP(E2627,Saldo!$P$8:$Q$1009,2,FALSE)),"")</f>
        <v/>
      </c>
      <c r="J2627" s="76"/>
      <c r="K2627" s="28" t="str">
        <f t="shared" si="40"/>
        <v/>
      </c>
    </row>
    <row r="2628" spans="1:11" ht="18.95" customHeight="1" x14ac:dyDescent="0.25">
      <c r="A2628" s="52"/>
      <c r="C2628" s="76"/>
      <c r="D2628" s="185"/>
      <c r="E2628" s="76"/>
      <c r="F2628" s="76" t="str">
        <f>IF(E2628="","",IFERROR(VLOOKUP(E2628,Cadastro!$C$9:$D$1009,2,FALSE),"PROD. NÃO ENCONTRADO"))</f>
        <v/>
      </c>
      <c r="G2628" s="94"/>
      <c r="H2628" s="69" t="str">
        <f>IFERROR(G2628*VLOOKUP(E2628,Saldo!$P$8:$U$1009,6,FALSE),"")</f>
        <v/>
      </c>
      <c r="I2628" s="104" t="str">
        <f>IFERROR(IF(D2628="","",VLOOKUP(E2628,Saldo!$P$8:$Q$1009,2,FALSE)),"")</f>
        <v/>
      </c>
      <c r="J2628" s="76"/>
      <c r="K2628" s="28" t="str">
        <f t="shared" si="40"/>
        <v/>
      </c>
    </row>
    <row r="2629" spans="1:11" ht="18.95" customHeight="1" x14ac:dyDescent="0.25">
      <c r="A2629" s="52"/>
      <c r="C2629" s="76"/>
      <c r="D2629" s="185"/>
      <c r="E2629" s="76"/>
      <c r="F2629" s="76" t="str">
        <f>IF(E2629="","",IFERROR(VLOOKUP(E2629,Cadastro!$C$9:$D$1009,2,FALSE),"PROD. NÃO ENCONTRADO"))</f>
        <v/>
      </c>
      <c r="G2629" s="94"/>
      <c r="H2629" s="69" t="str">
        <f>IFERROR(G2629*VLOOKUP(E2629,Saldo!$P$8:$U$1009,6,FALSE),"")</f>
        <v/>
      </c>
      <c r="I2629" s="104" t="str">
        <f>IFERROR(IF(D2629="","",VLOOKUP(E2629,Saldo!$P$8:$Q$1009,2,FALSE)),"")</f>
        <v/>
      </c>
      <c r="J2629" s="76"/>
      <c r="K2629" s="28" t="str">
        <f t="shared" si="40"/>
        <v/>
      </c>
    </row>
    <row r="2630" spans="1:11" ht="18.95" customHeight="1" x14ac:dyDescent="0.25">
      <c r="A2630" s="52"/>
      <c r="C2630" s="76"/>
      <c r="D2630" s="185"/>
      <c r="E2630" s="76"/>
      <c r="F2630" s="76" t="str">
        <f>IF(E2630="","",IFERROR(VLOOKUP(E2630,Cadastro!$C$9:$D$1009,2,FALSE),"PROD. NÃO ENCONTRADO"))</f>
        <v/>
      </c>
      <c r="G2630" s="94"/>
      <c r="H2630" s="69" t="str">
        <f>IFERROR(G2630*VLOOKUP(E2630,Saldo!$P$8:$U$1009,6,FALSE),"")</f>
        <v/>
      </c>
      <c r="I2630" s="104" t="str">
        <f>IFERROR(IF(D2630="","",VLOOKUP(E2630,Saldo!$P$8:$Q$1009,2,FALSE)),"")</f>
        <v/>
      </c>
      <c r="J2630" s="76"/>
      <c r="K2630" s="28" t="str">
        <f t="shared" si="40"/>
        <v/>
      </c>
    </row>
    <row r="2631" spans="1:11" ht="18.95" customHeight="1" x14ac:dyDescent="0.25">
      <c r="A2631" s="52"/>
      <c r="C2631" s="76"/>
      <c r="D2631" s="185"/>
      <c r="E2631" s="76"/>
      <c r="F2631" s="76" t="str">
        <f>IF(E2631="","",IFERROR(VLOOKUP(E2631,Cadastro!$C$9:$D$1009,2,FALSE),"PROD. NÃO ENCONTRADO"))</f>
        <v/>
      </c>
      <c r="G2631" s="94"/>
      <c r="H2631" s="69" t="str">
        <f>IFERROR(G2631*VLOOKUP(E2631,Saldo!$P$8:$U$1009,6,FALSE),"")</f>
        <v/>
      </c>
      <c r="I2631" s="104" t="str">
        <f>IFERROR(IF(D2631="","",VLOOKUP(E2631,Saldo!$P$8:$Q$1009,2,FALSE)),"")</f>
        <v/>
      </c>
      <c r="J2631" s="76"/>
      <c r="K2631" s="28" t="str">
        <f t="shared" si="40"/>
        <v/>
      </c>
    </row>
    <row r="2632" spans="1:11" ht="18.95" customHeight="1" x14ac:dyDescent="0.25">
      <c r="A2632" s="52"/>
      <c r="C2632" s="76"/>
      <c r="D2632" s="185"/>
      <c r="E2632" s="76"/>
      <c r="F2632" s="76" t="str">
        <f>IF(E2632="","",IFERROR(VLOOKUP(E2632,Cadastro!$C$9:$D$1009,2,FALSE),"PROD. NÃO ENCONTRADO"))</f>
        <v/>
      </c>
      <c r="G2632" s="94"/>
      <c r="H2632" s="69" t="str">
        <f>IFERROR(G2632*VLOOKUP(E2632,Saldo!$P$8:$U$1009,6,FALSE),"")</f>
        <v/>
      </c>
      <c r="I2632" s="104" t="str">
        <f>IFERROR(IF(D2632="","",VLOOKUP(E2632,Saldo!$P$8:$Q$1009,2,FALSE)),"")</f>
        <v/>
      </c>
      <c r="J2632" s="76"/>
      <c r="K2632" s="28" t="str">
        <f t="shared" si="40"/>
        <v/>
      </c>
    </row>
    <row r="2633" spans="1:11" ht="18.95" customHeight="1" x14ac:dyDescent="0.25">
      <c r="A2633" s="52"/>
      <c r="C2633" s="76"/>
      <c r="D2633" s="185"/>
      <c r="E2633" s="76"/>
      <c r="F2633" s="76" t="str">
        <f>IF(E2633="","",IFERROR(VLOOKUP(E2633,Cadastro!$C$9:$D$1009,2,FALSE),"PROD. NÃO ENCONTRADO"))</f>
        <v/>
      </c>
      <c r="G2633" s="94"/>
      <c r="H2633" s="69" t="str">
        <f>IFERROR(G2633*VLOOKUP(E2633,Saldo!$P$8:$U$1009,6,FALSE),"")</f>
        <v/>
      </c>
      <c r="I2633" s="104" t="str">
        <f>IFERROR(IF(D2633="","",VLOOKUP(E2633,Saldo!$P$8:$Q$1009,2,FALSE)),"")</f>
        <v/>
      </c>
      <c r="J2633" s="76"/>
      <c r="K2633" s="28" t="str">
        <f t="shared" si="40"/>
        <v/>
      </c>
    </row>
    <row r="2634" spans="1:11" ht="18.95" customHeight="1" x14ac:dyDescent="0.25">
      <c r="A2634" s="52"/>
      <c r="C2634" s="76"/>
      <c r="D2634" s="185"/>
      <c r="E2634" s="76"/>
      <c r="F2634" s="76" t="str">
        <f>IF(E2634="","",IFERROR(VLOOKUP(E2634,Cadastro!$C$9:$D$1009,2,FALSE),"PROD. NÃO ENCONTRADO"))</f>
        <v/>
      </c>
      <c r="G2634" s="94"/>
      <c r="H2634" s="69" t="str">
        <f>IFERROR(G2634*VLOOKUP(E2634,Saldo!$P$8:$U$1009,6,FALSE),"")</f>
        <v/>
      </c>
      <c r="I2634" s="104" t="str">
        <f>IFERROR(IF(D2634="","",VLOOKUP(E2634,Saldo!$P$8:$Q$1009,2,FALSE)),"")</f>
        <v/>
      </c>
      <c r="J2634" s="76"/>
      <c r="K2634" s="28" t="str">
        <f t="shared" ref="K2634:K2697" si="41">IF(D2634="","",MONTH(D2634))</f>
        <v/>
      </c>
    </row>
    <row r="2635" spans="1:11" ht="18.95" customHeight="1" x14ac:dyDescent="0.25">
      <c r="A2635" s="52"/>
      <c r="C2635" s="76"/>
      <c r="D2635" s="185"/>
      <c r="E2635" s="76"/>
      <c r="F2635" s="76" t="str">
        <f>IF(E2635="","",IFERROR(VLOOKUP(E2635,Cadastro!$C$9:$D$1009,2,FALSE),"PROD. NÃO ENCONTRADO"))</f>
        <v/>
      </c>
      <c r="G2635" s="94"/>
      <c r="H2635" s="69" t="str">
        <f>IFERROR(G2635*VLOOKUP(E2635,Saldo!$P$8:$U$1009,6,FALSE),"")</f>
        <v/>
      </c>
      <c r="I2635" s="104" t="str">
        <f>IFERROR(IF(D2635="","",VLOOKUP(E2635,Saldo!$P$8:$Q$1009,2,FALSE)),"")</f>
        <v/>
      </c>
      <c r="J2635" s="76"/>
      <c r="K2635" s="28" t="str">
        <f t="shared" si="41"/>
        <v/>
      </c>
    </row>
    <row r="2636" spans="1:11" ht="18.95" customHeight="1" x14ac:dyDescent="0.25">
      <c r="A2636" s="52"/>
      <c r="C2636" s="76"/>
      <c r="D2636" s="185"/>
      <c r="E2636" s="76"/>
      <c r="F2636" s="76" t="str">
        <f>IF(E2636="","",IFERROR(VLOOKUP(E2636,Cadastro!$C$9:$D$1009,2,FALSE),"PROD. NÃO ENCONTRADO"))</f>
        <v/>
      </c>
      <c r="G2636" s="94"/>
      <c r="H2636" s="69" t="str">
        <f>IFERROR(G2636*VLOOKUP(E2636,Saldo!$P$8:$U$1009,6,FALSE),"")</f>
        <v/>
      </c>
      <c r="I2636" s="104" t="str">
        <f>IFERROR(IF(D2636="","",VLOOKUP(E2636,Saldo!$P$8:$Q$1009,2,FALSE)),"")</f>
        <v/>
      </c>
      <c r="J2636" s="76"/>
      <c r="K2636" s="28" t="str">
        <f t="shared" si="41"/>
        <v/>
      </c>
    </row>
    <row r="2637" spans="1:11" ht="18.95" customHeight="1" x14ac:dyDescent="0.25">
      <c r="A2637" s="52"/>
      <c r="C2637" s="76"/>
      <c r="D2637" s="185"/>
      <c r="E2637" s="76"/>
      <c r="F2637" s="76" t="str">
        <f>IF(E2637="","",IFERROR(VLOOKUP(E2637,Cadastro!$C$9:$D$1009,2,FALSE),"PROD. NÃO ENCONTRADO"))</f>
        <v/>
      </c>
      <c r="G2637" s="94"/>
      <c r="H2637" s="69" t="str">
        <f>IFERROR(G2637*VLOOKUP(E2637,Saldo!$P$8:$U$1009,6,FALSE),"")</f>
        <v/>
      </c>
      <c r="I2637" s="104" t="str">
        <f>IFERROR(IF(D2637="","",VLOOKUP(E2637,Saldo!$P$8:$Q$1009,2,FALSE)),"")</f>
        <v/>
      </c>
      <c r="J2637" s="76"/>
      <c r="K2637" s="28" t="str">
        <f t="shared" si="41"/>
        <v/>
      </c>
    </row>
    <row r="2638" spans="1:11" ht="18.95" customHeight="1" x14ac:dyDescent="0.25">
      <c r="A2638" s="52"/>
      <c r="C2638" s="76"/>
      <c r="D2638" s="185"/>
      <c r="E2638" s="76"/>
      <c r="F2638" s="76" t="str">
        <f>IF(E2638="","",IFERROR(VLOOKUP(E2638,Cadastro!$C$9:$D$1009,2,FALSE),"PROD. NÃO ENCONTRADO"))</f>
        <v/>
      </c>
      <c r="G2638" s="94"/>
      <c r="H2638" s="69" t="str">
        <f>IFERROR(G2638*VLOOKUP(E2638,Saldo!$P$8:$U$1009,6,FALSE),"")</f>
        <v/>
      </c>
      <c r="I2638" s="104" t="str">
        <f>IFERROR(IF(D2638="","",VLOOKUP(E2638,Saldo!$P$8:$Q$1009,2,FALSE)),"")</f>
        <v/>
      </c>
      <c r="J2638" s="76"/>
      <c r="K2638" s="28" t="str">
        <f t="shared" si="41"/>
        <v/>
      </c>
    </row>
    <row r="2639" spans="1:11" ht="18.95" customHeight="1" x14ac:dyDescent="0.25">
      <c r="A2639" s="52"/>
      <c r="C2639" s="76"/>
      <c r="D2639" s="185"/>
      <c r="E2639" s="76"/>
      <c r="F2639" s="76" t="str">
        <f>IF(E2639="","",IFERROR(VLOOKUP(E2639,Cadastro!$C$9:$D$1009,2,FALSE),"PROD. NÃO ENCONTRADO"))</f>
        <v/>
      </c>
      <c r="G2639" s="94"/>
      <c r="H2639" s="69" t="str">
        <f>IFERROR(G2639*VLOOKUP(E2639,Saldo!$P$8:$U$1009,6,FALSE),"")</f>
        <v/>
      </c>
      <c r="I2639" s="104" t="str">
        <f>IFERROR(IF(D2639="","",VLOOKUP(E2639,Saldo!$P$8:$Q$1009,2,FALSE)),"")</f>
        <v/>
      </c>
      <c r="J2639" s="76"/>
      <c r="K2639" s="28" t="str">
        <f t="shared" si="41"/>
        <v/>
      </c>
    </row>
    <row r="2640" spans="1:11" ht="18.95" customHeight="1" x14ac:dyDescent="0.25">
      <c r="A2640" s="52"/>
      <c r="C2640" s="76"/>
      <c r="D2640" s="185"/>
      <c r="E2640" s="76"/>
      <c r="F2640" s="76" t="str">
        <f>IF(E2640="","",IFERROR(VLOOKUP(E2640,Cadastro!$C$9:$D$1009,2,FALSE),"PROD. NÃO ENCONTRADO"))</f>
        <v/>
      </c>
      <c r="G2640" s="94"/>
      <c r="H2640" s="69" t="str">
        <f>IFERROR(G2640*VLOOKUP(E2640,Saldo!$P$8:$U$1009,6,FALSE),"")</f>
        <v/>
      </c>
      <c r="I2640" s="104" t="str">
        <f>IFERROR(IF(D2640="","",VLOOKUP(E2640,Saldo!$P$8:$Q$1009,2,FALSE)),"")</f>
        <v/>
      </c>
      <c r="J2640" s="76"/>
      <c r="K2640" s="28" t="str">
        <f t="shared" si="41"/>
        <v/>
      </c>
    </row>
    <row r="2641" spans="1:11" ht="18.95" customHeight="1" x14ac:dyDescent="0.25">
      <c r="A2641" s="52"/>
      <c r="C2641" s="76"/>
      <c r="D2641" s="185"/>
      <c r="E2641" s="76"/>
      <c r="F2641" s="76" t="str">
        <f>IF(E2641="","",IFERROR(VLOOKUP(E2641,Cadastro!$C$9:$D$1009,2,FALSE),"PROD. NÃO ENCONTRADO"))</f>
        <v/>
      </c>
      <c r="G2641" s="94"/>
      <c r="H2641" s="69" t="str">
        <f>IFERROR(G2641*VLOOKUP(E2641,Saldo!$P$8:$U$1009,6,FALSE),"")</f>
        <v/>
      </c>
      <c r="I2641" s="104" t="str">
        <f>IFERROR(IF(D2641="","",VLOOKUP(E2641,Saldo!$P$8:$Q$1009,2,FALSE)),"")</f>
        <v/>
      </c>
      <c r="J2641" s="76"/>
      <c r="K2641" s="28" t="str">
        <f t="shared" si="41"/>
        <v/>
      </c>
    </row>
    <row r="2642" spans="1:11" ht="18.95" customHeight="1" x14ac:dyDescent="0.25">
      <c r="A2642" s="52"/>
      <c r="C2642" s="76"/>
      <c r="D2642" s="185"/>
      <c r="E2642" s="76"/>
      <c r="F2642" s="76" t="str">
        <f>IF(E2642="","",IFERROR(VLOOKUP(E2642,Cadastro!$C$9:$D$1009,2,FALSE),"PROD. NÃO ENCONTRADO"))</f>
        <v/>
      </c>
      <c r="G2642" s="94"/>
      <c r="H2642" s="69" t="str">
        <f>IFERROR(G2642*VLOOKUP(E2642,Saldo!$P$8:$U$1009,6,FALSE),"")</f>
        <v/>
      </c>
      <c r="I2642" s="104" t="str">
        <f>IFERROR(IF(D2642="","",VLOOKUP(E2642,Saldo!$P$8:$Q$1009,2,FALSE)),"")</f>
        <v/>
      </c>
      <c r="J2642" s="76"/>
      <c r="K2642" s="28" t="str">
        <f t="shared" si="41"/>
        <v/>
      </c>
    </row>
    <row r="2643" spans="1:11" ht="18.95" customHeight="1" x14ac:dyDescent="0.25">
      <c r="A2643" s="52"/>
      <c r="C2643" s="76"/>
      <c r="D2643" s="185"/>
      <c r="E2643" s="76"/>
      <c r="F2643" s="76" t="str">
        <f>IF(E2643="","",IFERROR(VLOOKUP(E2643,Cadastro!$C$9:$D$1009,2,FALSE),"PROD. NÃO ENCONTRADO"))</f>
        <v/>
      </c>
      <c r="G2643" s="94"/>
      <c r="H2643" s="69" t="str">
        <f>IFERROR(G2643*VLOOKUP(E2643,Saldo!$P$8:$U$1009,6,FALSE),"")</f>
        <v/>
      </c>
      <c r="I2643" s="104" t="str">
        <f>IFERROR(IF(D2643="","",VLOOKUP(E2643,Saldo!$P$8:$Q$1009,2,FALSE)),"")</f>
        <v/>
      </c>
      <c r="J2643" s="76"/>
      <c r="K2643" s="28" t="str">
        <f t="shared" si="41"/>
        <v/>
      </c>
    </row>
    <row r="2644" spans="1:11" ht="18.95" customHeight="1" x14ac:dyDescent="0.25">
      <c r="A2644" s="52"/>
      <c r="C2644" s="76"/>
      <c r="D2644" s="185"/>
      <c r="E2644" s="76"/>
      <c r="F2644" s="76" t="str">
        <f>IF(E2644="","",IFERROR(VLOOKUP(E2644,Cadastro!$C$9:$D$1009,2,FALSE),"PROD. NÃO ENCONTRADO"))</f>
        <v/>
      </c>
      <c r="G2644" s="94"/>
      <c r="H2644" s="69" t="str">
        <f>IFERROR(G2644*VLOOKUP(E2644,Saldo!$P$8:$U$1009,6,FALSE),"")</f>
        <v/>
      </c>
      <c r="I2644" s="104" t="str">
        <f>IFERROR(IF(D2644="","",VLOOKUP(E2644,Saldo!$P$8:$Q$1009,2,FALSE)),"")</f>
        <v/>
      </c>
      <c r="J2644" s="76"/>
      <c r="K2644" s="28" t="str">
        <f t="shared" si="41"/>
        <v/>
      </c>
    </row>
    <row r="2645" spans="1:11" ht="18.95" customHeight="1" x14ac:dyDescent="0.25">
      <c r="A2645" s="52"/>
      <c r="C2645" s="76"/>
      <c r="D2645" s="185"/>
      <c r="E2645" s="76"/>
      <c r="F2645" s="76" t="str">
        <f>IF(E2645="","",IFERROR(VLOOKUP(E2645,Cadastro!$C$9:$D$1009,2,FALSE),"PROD. NÃO ENCONTRADO"))</f>
        <v/>
      </c>
      <c r="G2645" s="94"/>
      <c r="H2645" s="69" t="str">
        <f>IFERROR(G2645*VLOOKUP(E2645,Saldo!$P$8:$U$1009,6,FALSE),"")</f>
        <v/>
      </c>
      <c r="I2645" s="104" t="str">
        <f>IFERROR(IF(D2645="","",VLOOKUP(E2645,Saldo!$P$8:$Q$1009,2,FALSE)),"")</f>
        <v/>
      </c>
      <c r="J2645" s="76"/>
      <c r="K2645" s="28" t="str">
        <f t="shared" si="41"/>
        <v/>
      </c>
    </row>
    <row r="2646" spans="1:11" ht="18.95" customHeight="1" x14ac:dyDescent="0.25">
      <c r="A2646" s="52"/>
      <c r="C2646" s="76"/>
      <c r="D2646" s="185"/>
      <c r="E2646" s="76"/>
      <c r="F2646" s="76" t="str">
        <f>IF(E2646="","",IFERROR(VLOOKUP(E2646,Cadastro!$C$9:$D$1009,2,FALSE),"PROD. NÃO ENCONTRADO"))</f>
        <v/>
      </c>
      <c r="G2646" s="94"/>
      <c r="H2646" s="69" t="str">
        <f>IFERROR(G2646*VLOOKUP(E2646,Saldo!$P$8:$U$1009,6,FALSE),"")</f>
        <v/>
      </c>
      <c r="I2646" s="104" t="str">
        <f>IFERROR(IF(D2646="","",VLOOKUP(E2646,Saldo!$P$8:$Q$1009,2,FALSE)),"")</f>
        <v/>
      </c>
      <c r="J2646" s="76"/>
      <c r="K2646" s="28" t="str">
        <f t="shared" si="41"/>
        <v/>
      </c>
    </row>
    <row r="2647" spans="1:11" ht="18.95" customHeight="1" x14ac:dyDescent="0.25">
      <c r="A2647" s="52"/>
      <c r="C2647" s="76"/>
      <c r="D2647" s="185"/>
      <c r="E2647" s="76"/>
      <c r="F2647" s="76" t="str">
        <f>IF(E2647="","",IFERROR(VLOOKUP(E2647,Cadastro!$C$9:$D$1009,2,FALSE),"PROD. NÃO ENCONTRADO"))</f>
        <v/>
      </c>
      <c r="G2647" s="94"/>
      <c r="H2647" s="69" t="str">
        <f>IFERROR(G2647*VLOOKUP(E2647,Saldo!$P$8:$U$1009,6,FALSE),"")</f>
        <v/>
      </c>
      <c r="I2647" s="104" t="str">
        <f>IFERROR(IF(D2647="","",VLOOKUP(E2647,Saldo!$P$8:$Q$1009,2,FALSE)),"")</f>
        <v/>
      </c>
      <c r="J2647" s="76"/>
      <c r="K2647" s="28" t="str">
        <f t="shared" si="41"/>
        <v/>
      </c>
    </row>
    <row r="2648" spans="1:11" ht="18.95" customHeight="1" x14ac:dyDescent="0.25">
      <c r="A2648" s="52"/>
      <c r="C2648" s="76"/>
      <c r="D2648" s="185"/>
      <c r="E2648" s="76"/>
      <c r="F2648" s="76" t="str">
        <f>IF(E2648="","",IFERROR(VLOOKUP(E2648,Cadastro!$C$9:$D$1009,2,FALSE),"PROD. NÃO ENCONTRADO"))</f>
        <v/>
      </c>
      <c r="G2648" s="94"/>
      <c r="H2648" s="69" t="str">
        <f>IFERROR(G2648*VLOOKUP(E2648,Saldo!$P$8:$U$1009,6,FALSE),"")</f>
        <v/>
      </c>
      <c r="I2648" s="104" t="str">
        <f>IFERROR(IF(D2648="","",VLOOKUP(E2648,Saldo!$P$8:$Q$1009,2,FALSE)),"")</f>
        <v/>
      </c>
      <c r="J2648" s="76"/>
      <c r="K2648" s="28" t="str">
        <f t="shared" si="41"/>
        <v/>
      </c>
    </row>
    <row r="2649" spans="1:11" ht="18.95" customHeight="1" x14ac:dyDescent="0.25">
      <c r="A2649" s="52"/>
      <c r="C2649" s="76"/>
      <c r="D2649" s="185"/>
      <c r="E2649" s="76"/>
      <c r="F2649" s="76" t="str">
        <f>IF(E2649="","",IFERROR(VLOOKUP(E2649,Cadastro!$C$9:$D$1009,2,FALSE),"PROD. NÃO ENCONTRADO"))</f>
        <v/>
      </c>
      <c r="G2649" s="94"/>
      <c r="H2649" s="69" t="str">
        <f>IFERROR(G2649*VLOOKUP(E2649,Saldo!$P$8:$U$1009,6,FALSE),"")</f>
        <v/>
      </c>
      <c r="I2649" s="104" t="str">
        <f>IFERROR(IF(D2649="","",VLOOKUP(E2649,Saldo!$P$8:$Q$1009,2,FALSE)),"")</f>
        <v/>
      </c>
      <c r="J2649" s="76"/>
      <c r="K2649" s="28" t="str">
        <f t="shared" si="41"/>
        <v/>
      </c>
    </row>
    <row r="2650" spans="1:11" ht="18.95" customHeight="1" x14ac:dyDescent="0.25">
      <c r="A2650" s="52"/>
      <c r="C2650" s="76"/>
      <c r="D2650" s="185"/>
      <c r="E2650" s="76"/>
      <c r="F2650" s="76" t="str">
        <f>IF(E2650="","",IFERROR(VLOOKUP(E2650,Cadastro!$C$9:$D$1009,2,FALSE),"PROD. NÃO ENCONTRADO"))</f>
        <v/>
      </c>
      <c r="G2650" s="94"/>
      <c r="H2650" s="69" t="str">
        <f>IFERROR(G2650*VLOOKUP(E2650,Saldo!$P$8:$U$1009,6,FALSE),"")</f>
        <v/>
      </c>
      <c r="I2650" s="104" t="str">
        <f>IFERROR(IF(D2650="","",VLOOKUP(E2650,Saldo!$P$8:$Q$1009,2,FALSE)),"")</f>
        <v/>
      </c>
      <c r="J2650" s="76"/>
      <c r="K2650" s="28" t="str">
        <f t="shared" si="41"/>
        <v/>
      </c>
    </row>
    <row r="2651" spans="1:11" ht="18.95" customHeight="1" x14ac:dyDescent="0.25">
      <c r="A2651" s="52"/>
      <c r="C2651" s="76"/>
      <c r="D2651" s="185"/>
      <c r="E2651" s="76"/>
      <c r="F2651" s="76" t="str">
        <f>IF(E2651="","",IFERROR(VLOOKUP(E2651,Cadastro!$C$9:$D$1009,2,FALSE),"PROD. NÃO ENCONTRADO"))</f>
        <v/>
      </c>
      <c r="G2651" s="94"/>
      <c r="H2651" s="69" t="str">
        <f>IFERROR(G2651*VLOOKUP(E2651,Saldo!$P$8:$U$1009,6,FALSE),"")</f>
        <v/>
      </c>
      <c r="I2651" s="104" t="str">
        <f>IFERROR(IF(D2651="","",VLOOKUP(E2651,Saldo!$P$8:$Q$1009,2,FALSE)),"")</f>
        <v/>
      </c>
      <c r="J2651" s="76"/>
      <c r="K2651" s="28" t="str">
        <f t="shared" si="41"/>
        <v/>
      </c>
    </row>
    <row r="2652" spans="1:11" ht="18.95" customHeight="1" x14ac:dyDescent="0.25">
      <c r="A2652" s="52"/>
      <c r="C2652" s="76"/>
      <c r="D2652" s="185"/>
      <c r="E2652" s="76"/>
      <c r="F2652" s="76" t="str">
        <f>IF(E2652="","",IFERROR(VLOOKUP(E2652,Cadastro!$C$9:$D$1009,2,FALSE),"PROD. NÃO ENCONTRADO"))</f>
        <v/>
      </c>
      <c r="G2652" s="94"/>
      <c r="H2652" s="69" t="str">
        <f>IFERROR(G2652*VLOOKUP(E2652,Saldo!$P$8:$U$1009,6,FALSE),"")</f>
        <v/>
      </c>
      <c r="I2652" s="104" t="str">
        <f>IFERROR(IF(D2652="","",VLOOKUP(E2652,Saldo!$P$8:$Q$1009,2,FALSE)),"")</f>
        <v/>
      </c>
      <c r="J2652" s="76"/>
      <c r="K2652" s="28" t="str">
        <f t="shared" si="41"/>
        <v/>
      </c>
    </row>
    <row r="2653" spans="1:11" ht="18.95" customHeight="1" x14ac:dyDescent="0.25">
      <c r="A2653" s="52"/>
      <c r="C2653" s="76"/>
      <c r="D2653" s="185"/>
      <c r="E2653" s="76"/>
      <c r="F2653" s="76" t="str">
        <f>IF(E2653="","",IFERROR(VLOOKUP(E2653,Cadastro!$C$9:$D$1009,2,FALSE),"PROD. NÃO ENCONTRADO"))</f>
        <v/>
      </c>
      <c r="G2653" s="94"/>
      <c r="H2653" s="69" t="str">
        <f>IFERROR(G2653*VLOOKUP(E2653,Saldo!$P$8:$U$1009,6,FALSE),"")</f>
        <v/>
      </c>
      <c r="I2653" s="104" t="str">
        <f>IFERROR(IF(D2653="","",VLOOKUP(E2653,Saldo!$P$8:$Q$1009,2,FALSE)),"")</f>
        <v/>
      </c>
      <c r="J2653" s="76"/>
      <c r="K2653" s="28" t="str">
        <f t="shared" si="41"/>
        <v/>
      </c>
    </row>
    <row r="2654" spans="1:11" ht="18.95" customHeight="1" x14ac:dyDescent="0.25">
      <c r="A2654" s="52"/>
      <c r="C2654" s="76"/>
      <c r="D2654" s="185"/>
      <c r="E2654" s="76"/>
      <c r="F2654" s="76" t="str">
        <f>IF(E2654="","",IFERROR(VLOOKUP(E2654,Cadastro!$C$9:$D$1009,2,FALSE),"PROD. NÃO ENCONTRADO"))</f>
        <v/>
      </c>
      <c r="G2654" s="94"/>
      <c r="H2654" s="69" t="str">
        <f>IFERROR(G2654*VLOOKUP(E2654,Saldo!$P$8:$U$1009,6,FALSE),"")</f>
        <v/>
      </c>
      <c r="I2654" s="104" t="str">
        <f>IFERROR(IF(D2654="","",VLOOKUP(E2654,Saldo!$P$8:$Q$1009,2,FALSE)),"")</f>
        <v/>
      </c>
      <c r="J2654" s="76"/>
      <c r="K2654" s="28" t="str">
        <f t="shared" si="41"/>
        <v/>
      </c>
    </row>
    <row r="2655" spans="1:11" ht="18.95" customHeight="1" x14ac:dyDescent="0.25">
      <c r="A2655" s="52"/>
      <c r="C2655" s="76"/>
      <c r="D2655" s="185"/>
      <c r="E2655" s="76"/>
      <c r="F2655" s="76" t="str">
        <f>IF(E2655="","",IFERROR(VLOOKUP(E2655,Cadastro!$C$9:$D$1009,2,FALSE),"PROD. NÃO ENCONTRADO"))</f>
        <v/>
      </c>
      <c r="G2655" s="94"/>
      <c r="H2655" s="69" t="str">
        <f>IFERROR(G2655*VLOOKUP(E2655,Saldo!$P$8:$U$1009,6,FALSE),"")</f>
        <v/>
      </c>
      <c r="I2655" s="104" t="str">
        <f>IFERROR(IF(D2655="","",VLOOKUP(E2655,Saldo!$P$8:$Q$1009,2,FALSE)),"")</f>
        <v/>
      </c>
      <c r="J2655" s="76"/>
      <c r="K2655" s="28" t="str">
        <f t="shared" si="41"/>
        <v/>
      </c>
    </row>
    <row r="2656" spans="1:11" ht="18.95" customHeight="1" x14ac:dyDescent="0.25">
      <c r="A2656" s="52"/>
      <c r="C2656" s="76"/>
      <c r="D2656" s="185"/>
      <c r="E2656" s="76"/>
      <c r="F2656" s="76" t="str">
        <f>IF(E2656="","",IFERROR(VLOOKUP(E2656,Cadastro!$C$9:$D$1009,2,FALSE),"PROD. NÃO ENCONTRADO"))</f>
        <v/>
      </c>
      <c r="G2656" s="94"/>
      <c r="H2656" s="69" t="str">
        <f>IFERROR(G2656*VLOOKUP(E2656,Saldo!$P$8:$U$1009,6,FALSE),"")</f>
        <v/>
      </c>
      <c r="I2656" s="104" t="str">
        <f>IFERROR(IF(D2656="","",VLOOKUP(E2656,Saldo!$P$8:$Q$1009,2,FALSE)),"")</f>
        <v/>
      </c>
      <c r="J2656" s="76"/>
      <c r="K2656" s="28" t="str">
        <f t="shared" si="41"/>
        <v/>
      </c>
    </row>
    <row r="2657" spans="1:11" ht="18.95" customHeight="1" x14ac:dyDescent="0.25">
      <c r="A2657" s="52"/>
      <c r="C2657" s="76"/>
      <c r="D2657" s="185"/>
      <c r="E2657" s="76"/>
      <c r="F2657" s="76" t="str">
        <f>IF(E2657="","",IFERROR(VLOOKUP(E2657,Cadastro!$C$9:$D$1009,2,FALSE),"PROD. NÃO ENCONTRADO"))</f>
        <v/>
      </c>
      <c r="G2657" s="94"/>
      <c r="H2657" s="69" t="str">
        <f>IFERROR(G2657*VLOOKUP(E2657,Saldo!$P$8:$U$1009,6,FALSE),"")</f>
        <v/>
      </c>
      <c r="I2657" s="104" t="str">
        <f>IFERROR(IF(D2657="","",VLOOKUP(E2657,Saldo!$P$8:$Q$1009,2,FALSE)),"")</f>
        <v/>
      </c>
      <c r="J2657" s="76"/>
      <c r="K2657" s="28" t="str">
        <f t="shared" si="41"/>
        <v/>
      </c>
    </row>
    <row r="2658" spans="1:11" ht="18.95" customHeight="1" x14ac:dyDescent="0.25">
      <c r="A2658" s="52"/>
      <c r="C2658" s="76"/>
      <c r="D2658" s="185"/>
      <c r="E2658" s="76"/>
      <c r="F2658" s="76" t="str">
        <f>IF(E2658="","",IFERROR(VLOOKUP(E2658,Cadastro!$C$9:$D$1009,2,FALSE),"PROD. NÃO ENCONTRADO"))</f>
        <v/>
      </c>
      <c r="G2658" s="94"/>
      <c r="H2658" s="69" t="str">
        <f>IFERROR(G2658*VLOOKUP(E2658,Saldo!$P$8:$U$1009,6,FALSE),"")</f>
        <v/>
      </c>
      <c r="I2658" s="104" t="str">
        <f>IFERROR(IF(D2658="","",VLOOKUP(E2658,Saldo!$P$8:$Q$1009,2,FALSE)),"")</f>
        <v/>
      </c>
      <c r="J2658" s="76"/>
      <c r="K2658" s="28" t="str">
        <f t="shared" si="41"/>
        <v/>
      </c>
    </row>
    <row r="2659" spans="1:11" ht="18.95" customHeight="1" x14ac:dyDescent="0.25">
      <c r="A2659" s="52"/>
      <c r="C2659" s="76"/>
      <c r="D2659" s="185"/>
      <c r="E2659" s="76"/>
      <c r="F2659" s="76" t="str">
        <f>IF(E2659="","",IFERROR(VLOOKUP(E2659,Cadastro!$C$9:$D$1009,2,FALSE),"PROD. NÃO ENCONTRADO"))</f>
        <v/>
      </c>
      <c r="G2659" s="94"/>
      <c r="H2659" s="69" t="str">
        <f>IFERROR(G2659*VLOOKUP(E2659,Saldo!$P$8:$U$1009,6,FALSE),"")</f>
        <v/>
      </c>
      <c r="I2659" s="104" t="str">
        <f>IFERROR(IF(D2659="","",VLOOKUP(E2659,Saldo!$P$8:$Q$1009,2,FALSE)),"")</f>
        <v/>
      </c>
      <c r="J2659" s="76"/>
      <c r="K2659" s="28" t="str">
        <f t="shared" si="41"/>
        <v/>
      </c>
    </row>
    <row r="2660" spans="1:11" ht="18.95" customHeight="1" x14ac:dyDescent="0.25">
      <c r="A2660" s="52"/>
      <c r="C2660" s="76"/>
      <c r="D2660" s="185"/>
      <c r="E2660" s="76"/>
      <c r="F2660" s="76" t="str">
        <f>IF(E2660="","",IFERROR(VLOOKUP(E2660,Cadastro!$C$9:$D$1009,2,FALSE),"PROD. NÃO ENCONTRADO"))</f>
        <v/>
      </c>
      <c r="G2660" s="94"/>
      <c r="H2660" s="69" t="str">
        <f>IFERROR(G2660*VLOOKUP(E2660,Saldo!$P$8:$U$1009,6,FALSE),"")</f>
        <v/>
      </c>
      <c r="I2660" s="104" t="str">
        <f>IFERROR(IF(D2660="","",VLOOKUP(E2660,Saldo!$P$8:$Q$1009,2,FALSE)),"")</f>
        <v/>
      </c>
      <c r="J2660" s="76"/>
      <c r="K2660" s="28" t="str">
        <f t="shared" si="41"/>
        <v/>
      </c>
    </row>
    <row r="2661" spans="1:11" ht="18.95" customHeight="1" x14ac:dyDescent="0.25">
      <c r="A2661" s="52"/>
      <c r="C2661" s="76"/>
      <c r="D2661" s="185"/>
      <c r="E2661" s="76"/>
      <c r="F2661" s="76" t="str">
        <f>IF(E2661="","",IFERROR(VLOOKUP(E2661,Cadastro!$C$9:$D$1009,2,FALSE),"PROD. NÃO ENCONTRADO"))</f>
        <v/>
      </c>
      <c r="G2661" s="94"/>
      <c r="H2661" s="69" t="str">
        <f>IFERROR(G2661*VLOOKUP(E2661,Saldo!$P$8:$U$1009,6,FALSE),"")</f>
        <v/>
      </c>
      <c r="I2661" s="104" t="str">
        <f>IFERROR(IF(D2661="","",VLOOKUP(E2661,Saldo!$P$8:$Q$1009,2,FALSE)),"")</f>
        <v/>
      </c>
      <c r="J2661" s="76"/>
      <c r="K2661" s="28" t="str">
        <f t="shared" si="41"/>
        <v/>
      </c>
    </row>
    <row r="2662" spans="1:11" ht="18.95" customHeight="1" x14ac:dyDescent="0.25">
      <c r="A2662" s="52"/>
      <c r="C2662" s="76"/>
      <c r="D2662" s="185"/>
      <c r="E2662" s="76"/>
      <c r="F2662" s="76" t="str">
        <f>IF(E2662="","",IFERROR(VLOOKUP(E2662,Cadastro!$C$9:$D$1009,2,FALSE),"PROD. NÃO ENCONTRADO"))</f>
        <v/>
      </c>
      <c r="G2662" s="94"/>
      <c r="H2662" s="69" t="str">
        <f>IFERROR(G2662*VLOOKUP(E2662,Saldo!$P$8:$U$1009,6,FALSE),"")</f>
        <v/>
      </c>
      <c r="I2662" s="104" t="str">
        <f>IFERROR(IF(D2662="","",VLOOKUP(E2662,Saldo!$P$8:$Q$1009,2,FALSE)),"")</f>
        <v/>
      </c>
      <c r="J2662" s="76"/>
      <c r="K2662" s="28" t="str">
        <f t="shared" si="41"/>
        <v/>
      </c>
    </row>
    <row r="2663" spans="1:11" ht="18.95" customHeight="1" x14ac:dyDescent="0.25">
      <c r="A2663" s="52"/>
      <c r="C2663" s="76"/>
      <c r="D2663" s="185"/>
      <c r="E2663" s="76"/>
      <c r="F2663" s="76" t="str">
        <f>IF(E2663="","",IFERROR(VLOOKUP(E2663,Cadastro!$C$9:$D$1009,2,FALSE),"PROD. NÃO ENCONTRADO"))</f>
        <v/>
      </c>
      <c r="G2663" s="94"/>
      <c r="H2663" s="69" t="str">
        <f>IFERROR(G2663*VLOOKUP(E2663,Saldo!$P$8:$U$1009,6,FALSE),"")</f>
        <v/>
      </c>
      <c r="I2663" s="104" t="str">
        <f>IFERROR(IF(D2663="","",VLOOKUP(E2663,Saldo!$P$8:$Q$1009,2,FALSE)),"")</f>
        <v/>
      </c>
      <c r="J2663" s="76"/>
      <c r="K2663" s="28" t="str">
        <f t="shared" si="41"/>
        <v/>
      </c>
    </row>
    <row r="2664" spans="1:11" ht="18.95" customHeight="1" x14ac:dyDescent="0.25">
      <c r="A2664" s="52"/>
      <c r="C2664" s="76"/>
      <c r="D2664" s="185"/>
      <c r="E2664" s="76"/>
      <c r="F2664" s="76" t="str">
        <f>IF(E2664="","",IFERROR(VLOOKUP(E2664,Cadastro!$C$9:$D$1009,2,FALSE),"PROD. NÃO ENCONTRADO"))</f>
        <v/>
      </c>
      <c r="G2664" s="94"/>
      <c r="H2664" s="69" t="str">
        <f>IFERROR(G2664*VLOOKUP(E2664,Saldo!$P$8:$U$1009,6,FALSE),"")</f>
        <v/>
      </c>
      <c r="I2664" s="104" t="str">
        <f>IFERROR(IF(D2664="","",VLOOKUP(E2664,Saldo!$P$8:$Q$1009,2,FALSE)),"")</f>
        <v/>
      </c>
      <c r="J2664" s="76"/>
      <c r="K2664" s="28" t="str">
        <f t="shared" si="41"/>
        <v/>
      </c>
    </row>
    <row r="2665" spans="1:11" ht="18.95" customHeight="1" x14ac:dyDescent="0.25">
      <c r="A2665" s="52"/>
      <c r="C2665" s="76"/>
      <c r="D2665" s="185"/>
      <c r="E2665" s="76"/>
      <c r="F2665" s="76" t="str">
        <f>IF(E2665="","",IFERROR(VLOOKUP(E2665,Cadastro!$C$9:$D$1009,2,FALSE),"PROD. NÃO ENCONTRADO"))</f>
        <v/>
      </c>
      <c r="G2665" s="94"/>
      <c r="H2665" s="69" t="str">
        <f>IFERROR(G2665*VLOOKUP(E2665,Saldo!$P$8:$U$1009,6,FALSE),"")</f>
        <v/>
      </c>
      <c r="I2665" s="104" t="str">
        <f>IFERROR(IF(D2665="","",VLOOKUP(E2665,Saldo!$P$8:$Q$1009,2,FALSE)),"")</f>
        <v/>
      </c>
      <c r="J2665" s="76"/>
      <c r="K2665" s="28" t="str">
        <f t="shared" si="41"/>
        <v/>
      </c>
    </row>
    <row r="2666" spans="1:11" ht="18.95" customHeight="1" x14ac:dyDescent="0.25">
      <c r="A2666" s="52"/>
      <c r="C2666" s="76"/>
      <c r="D2666" s="185"/>
      <c r="E2666" s="76"/>
      <c r="F2666" s="76" t="str">
        <f>IF(E2666="","",IFERROR(VLOOKUP(E2666,Cadastro!$C$9:$D$1009,2,FALSE),"PROD. NÃO ENCONTRADO"))</f>
        <v/>
      </c>
      <c r="G2666" s="94"/>
      <c r="H2666" s="69" t="str">
        <f>IFERROR(G2666*VLOOKUP(E2666,Saldo!$P$8:$U$1009,6,FALSE),"")</f>
        <v/>
      </c>
      <c r="I2666" s="104" t="str">
        <f>IFERROR(IF(D2666="","",VLOOKUP(E2666,Saldo!$P$8:$Q$1009,2,FALSE)),"")</f>
        <v/>
      </c>
      <c r="J2666" s="76"/>
      <c r="K2666" s="28" t="str">
        <f t="shared" si="41"/>
        <v/>
      </c>
    </row>
    <row r="2667" spans="1:11" ht="18.95" customHeight="1" x14ac:dyDescent="0.25">
      <c r="A2667" s="52"/>
      <c r="C2667" s="76"/>
      <c r="D2667" s="185"/>
      <c r="E2667" s="76"/>
      <c r="F2667" s="76" t="str">
        <f>IF(E2667="","",IFERROR(VLOOKUP(E2667,Cadastro!$C$9:$D$1009,2,FALSE),"PROD. NÃO ENCONTRADO"))</f>
        <v/>
      </c>
      <c r="G2667" s="94"/>
      <c r="H2667" s="69" t="str">
        <f>IFERROR(G2667*VLOOKUP(E2667,Saldo!$P$8:$U$1009,6,FALSE),"")</f>
        <v/>
      </c>
      <c r="I2667" s="104" t="str">
        <f>IFERROR(IF(D2667="","",VLOOKUP(E2667,Saldo!$P$8:$Q$1009,2,FALSE)),"")</f>
        <v/>
      </c>
      <c r="J2667" s="76"/>
      <c r="K2667" s="28" t="str">
        <f t="shared" si="41"/>
        <v/>
      </c>
    </row>
    <row r="2668" spans="1:11" ht="18.95" customHeight="1" x14ac:dyDescent="0.25">
      <c r="A2668" s="52"/>
      <c r="C2668" s="76"/>
      <c r="D2668" s="185"/>
      <c r="E2668" s="76"/>
      <c r="F2668" s="76" t="str">
        <f>IF(E2668="","",IFERROR(VLOOKUP(E2668,Cadastro!$C$9:$D$1009,2,FALSE),"PROD. NÃO ENCONTRADO"))</f>
        <v/>
      </c>
      <c r="G2668" s="94"/>
      <c r="H2668" s="69" t="str">
        <f>IFERROR(G2668*VLOOKUP(E2668,Saldo!$P$8:$U$1009,6,FALSE),"")</f>
        <v/>
      </c>
      <c r="I2668" s="104" t="str">
        <f>IFERROR(IF(D2668="","",VLOOKUP(E2668,Saldo!$P$8:$Q$1009,2,FALSE)),"")</f>
        <v/>
      </c>
      <c r="J2668" s="76"/>
      <c r="K2668" s="28" t="str">
        <f t="shared" si="41"/>
        <v/>
      </c>
    </row>
    <row r="2669" spans="1:11" ht="18.95" customHeight="1" x14ac:dyDescent="0.25">
      <c r="A2669" s="52"/>
      <c r="C2669" s="76"/>
      <c r="D2669" s="185"/>
      <c r="E2669" s="76"/>
      <c r="F2669" s="76" t="str">
        <f>IF(E2669="","",IFERROR(VLOOKUP(E2669,Cadastro!$C$9:$D$1009,2,FALSE),"PROD. NÃO ENCONTRADO"))</f>
        <v/>
      </c>
      <c r="G2669" s="94"/>
      <c r="H2669" s="69" t="str">
        <f>IFERROR(G2669*VLOOKUP(E2669,Saldo!$P$8:$U$1009,6,FALSE),"")</f>
        <v/>
      </c>
      <c r="I2669" s="104" t="str">
        <f>IFERROR(IF(D2669="","",VLOOKUP(E2669,Saldo!$P$8:$Q$1009,2,FALSE)),"")</f>
        <v/>
      </c>
      <c r="J2669" s="76"/>
      <c r="K2669" s="28" t="str">
        <f t="shared" si="41"/>
        <v/>
      </c>
    </row>
    <row r="2670" spans="1:11" ht="18.95" customHeight="1" x14ac:dyDescent="0.25">
      <c r="A2670" s="52"/>
      <c r="C2670" s="76"/>
      <c r="D2670" s="185"/>
      <c r="E2670" s="76"/>
      <c r="F2670" s="76" t="str">
        <f>IF(E2670="","",IFERROR(VLOOKUP(E2670,Cadastro!$C$9:$D$1009,2,FALSE),"PROD. NÃO ENCONTRADO"))</f>
        <v/>
      </c>
      <c r="G2670" s="94"/>
      <c r="H2670" s="69" t="str">
        <f>IFERROR(G2670*VLOOKUP(E2670,Saldo!$P$8:$U$1009,6,FALSE),"")</f>
        <v/>
      </c>
      <c r="I2670" s="104" t="str">
        <f>IFERROR(IF(D2670="","",VLOOKUP(E2670,Saldo!$P$8:$Q$1009,2,FALSE)),"")</f>
        <v/>
      </c>
      <c r="J2670" s="76"/>
      <c r="K2670" s="28" t="str">
        <f t="shared" si="41"/>
        <v/>
      </c>
    </row>
    <row r="2671" spans="1:11" ht="18.95" customHeight="1" x14ac:dyDescent="0.25">
      <c r="A2671" s="52"/>
      <c r="C2671" s="76"/>
      <c r="D2671" s="185"/>
      <c r="E2671" s="76"/>
      <c r="F2671" s="76" t="str">
        <f>IF(E2671="","",IFERROR(VLOOKUP(E2671,Cadastro!$C$9:$D$1009,2,FALSE),"PROD. NÃO ENCONTRADO"))</f>
        <v/>
      </c>
      <c r="G2671" s="94"/>
      <c r="H2671" s="69" t="str">
        <f>IFERROR(G2671*VLOOKUP(E2671,Saldo!$P$8:$U$1009,6,FALSE),"")</f>
        <v/>
      </c>
      <c r="I2671" s="104" t="str">
        <f>IFERROR(IF(D2671="","",VLOOKUP(E2671,Saldo!$P$8:$Q$1009,2,FALSE)),"")</f>
        <v/>
      </c>
      <c r="J2671" s="76"/>
      <c r="K2671" s="28" t="str">
        <f t="shared" si="41"/>
        <v/>
      </c>
    </row>
    <row r="2672" spans="1:11" ht="18.95" customHeight="1" x14ac:dyDescent="0.25">
      <c r="A2672" s="52"/>
      <c r="C2672" s="76"/>
      <c r="D2672" s="185"/>
      <c r="E2672" s="76"/>
      <c r="F2672" s="76" t="str">
        <f>IF(E2672="","",IFERROR(VLOOKUP(E2672,Cadastro!$C$9:$D$1009,2,FALSE),"PROD. NÃO ENCONTRADO"))</f>
        <v/>
      </c>
      <c r="G2672" s="94"/>
      <c r="H2672" s="69" t="str">
        <f>IFERROR(G2672*VLOOKUP(E2672,Saldo!$P$8:$U$1009,6,FALSE),"")</f>
        <v/>
      </c>
      <c r="I2672" s="104" t="str">
        <f>IFERROR(IF(D2672="","",VLOOKUP(E2672,Saldo!$P$8:$Q$1009,2,FALSE)),"")</f>
        <v/>
      </c>
      <c r="J2672" s="76"/>
      <c r="K2672" s="28" t="str">
        <f t="shared" si="41"/>
        <v/>
      </c>
    </row>
    <row r="2673" spans="1:11" ht="18.95" customHeight="1" x14ac:dyDescent="0.25">
      <c r="A2673" s="52"/>
      <c r="C2673" s="76"/>
      <c r="D2673" s="185"/>
      <c r="E2673" s="76"/>
      <c r="F2673" s="76" t="str">
        <f>IF(E2673="","",IFERROR(VLOOKUP(E2673,Cadastro!$C$9:$D$1009,2,FALSE),"PROD. NÃO ENCONTRADO"))</f>
        <v/>
      </c>
      <c r="G2673" s="94"/>
      <c r="H2673" s="69" t="str">
        <f>IFERROR(G2673*VLOOKUP(E2673,Saldo!$P$8:$U$1009,6,FALSE),"")</f>
        <v/>
      </c>
      <c r="I2673" s="104" t="str">
        <f>IFERROR(IF(D2673="","",VLOOKUP(E2673,Saldo!$P$8:$Q$1009,2,FALSE)),"")</f>
        <v/>
      </c>
      <c r="J2673" s="76"/>
      <c r="K2673" s="28" t="str">
        <f t="shared" si="41"/>
        <v/>
      </c>
    </row>
    <row r="2674" spans="1:11" ht="18.95" customHeight="1" x14ac:dyDescent="0.25">
      <c r="A2674" s="52"/>
      <c r="C2674" s="76"/>
      <c r="D2674" s="185"/>
      <c r="E2674" s="76"/>
      <c r="F2674" s="76" t="str">
        <f>IF(E2674="","",IFERROR(VLOOKUP(E2674,Cadastro!$C$9:$D$1009,2,FALSE),"PROD. NÃO ENCONTRADO"))</f>
        <v/>
      </c>
      <c r="G2674" s="94"/>
      <c r="H2674" s="69" t="str">
        <f>IFERROR(G2674*VLOOKUP(E2674,Saldo!$P$8:$U$1009,6,FALSE),"")</f>
        <v/>
      </c>
      <c r="I2674" s="104" t="str">
        <f>IFERROR(IF(D2674="","",VLOOKUP(E2674,Saldo!$P$8:$Q$1009,2,FALSE)),"")</f>
        <v/>
      </c>
      <c r="J2674" s="76"/>
      <c r="K2674" s="28" t="str">
        <f t="shared" si="41"/>
        <v/>
      </c>
    </row>
    <row r="2675" spans="1:11" ht="18.95" customHeight="1" x14ac:dyDescent="0.25">
      <c r="A2675" s="52"/>
      <c r="C2675" s="76"/>
      <c r="D2675" s="185"/>
      <c r="E2675" s="76"/>
      <c r="F2675" s="76" t="str">
        <f>IF(E2675="","",IFERROR(VLOOKUP(E2675,Cadastro!$C$9:$D$1009,2,FALSE),"PROD. NÃO ENCONTRADO"))</f>
        <v/>
      </c>
      <c r="G2675" s="94"/>
      <c r="H2675" s="69" t="str">
        <f>IFERROR(G2675*VLOOKUP(E2675,Saldo!$P$8:$U$1009,6,FALSE),"")</f>
        <v/>
      </c>
      <c r="I2675" s="104" t="str">
        <f>IFERROR(IF(D2675="","",VLOOKUP(E2675,Saldo!$P$8:$Q$1009,2,FALSE)),"")</f>
        <v/>
      </c>
      <c r="J2675" s="76"/>
      <c r="K2675" s="28" t="str">
        <f t="shared" si="41"/>
        <v/>
      </c>
    </row>
    <row r="2676" spans="1:11" ht="18.95" customHeight="1" x14ac:dyDescent="0.25">
      <c r="A2676" s="52"/>
      <c r="C2676" s="76"/>
      <c r="D2676" s="185"/>
      <c r="E2676" s="76"/>
      <c r="F2676" s="76" t="str">
        <f>IF(E2676="","",IFERROR(VLOOKUP(E2676,Cadastro!$C$9:$D$1009,2,FALSE),"PROD. NÃO ENCONTRADO"))</f>
        <v/>
      </c>
      <c r="G2676" s="94"/>
      <c r="H2676" s="69" t="str">
        <f>IFERROR(G2676*VLOOKUP(E2676,Saldo!$P$8:$U$1009,6,FALSE),"")</f>
        <v/>
      </c>
      <c r="I2676" s="104" t="str">
        <f>IFERROR(IF(D2676="","",VLOOKUP(E2676,Saldo!$P$8:$Q$1009,2,FALSE)),"")</f>
        <v/>
      </c>
      <c r="J2676" s="76"/>
      <c r="K2676" s="28" t="str">
        <f t="shared" si="41"/>
        <v/>
      </c>
    </row>
    <row r="2677" spans="1:11" ht="18.95" customHeight="1" x14ac:dyDescent="0.25">
      <c r="A2677" s="52"/>
      <c r="C2677" s="76"/>
      <c r="D2677" s="185"/>
      <c r="E2677" s="76"/>
      <c r="F2677" s="76" t="str">
        <f>IF(E2677="","",IFERROR(VLOOKUP(E2677,Cadastro!$C$9:$D$1009,2,FALSE),"PROD. NÃO ENCONTRADO"))</f>
        <v/>
      </c>
      <c r="G2677" s="94"/>
      <c r="H2677" s="69" t="str">
        <f>IFERROR(G2677*VLOOKUP(E2677,Saldo!$P$8:$U$1009,6,FALSE),"")</f>
        <v/>
      </c>
      <c r="I2677" s="104" t="str">
        <f>IFERROR(IF(D2677="","",VLOOKUP(E2677,Saldo!$P$8:$Q$1009,2,FALSE)),"")</f>
        <v/>
      </c>
      <c r="J2677" s="76"/>
      <c r="K2677" s="28" t="str">
        <f t="shared" si="41"/>
        <v/>
      </c>
    </row>
    <row r="2678" spans="1:11" ht="18.95" customHeight="1" x14ac:dyDescent="0.25">
      <c r="A2678" s="52"/>
      <c r="C2678" s="76"/>
      <c r="D2678" s="185"/>
      <c r="E2678" s="76"/>
      <c r="F2678" s="76" t="str">
        <f>IF(E2678="","",IFERROR(VLOOKUP(E2678,Cadastro!$C$9:$D$1009,2,FALSE),"PROD. NÃO ENCONTRADO"))</f>
        <v/>
      </c>
      <c r="G2678" s="94"/>
      <c r="H2678" s="69" t="str">
        <f>IFERROR(G2678*VLOOKUP(E2678,Saldo!$P$8:$U$1009,6,FALSE),"")</f>
        <v/>
      </c>
      <c r="I2678" s="104" t="str">
        <f>IFERROR(IF(D2678="","",VLOOKUP(E2678,Saldo!$P$8:$Q$1009,2,FALSE)),"")</f>
        <v/>
      </c>
      <c r="J2678" s="76"/>
      <c r="K2678" s="28" t="str">
        <f t="shared" si="41"/>
        <v/>
      </c>
    </row>
    <row r="2679" spans="1:11" ht="18.95" customHeight="1" x14ac:dyDescent="0.25">
      <c r="A2679" s="52"/>
      <c r="C2679" s="76"/>
      <c r="D2679" s="185"/>
      <c r="E2679" s="76"/>
      <c r="F2679" s="76" t="str">
        <f>IF(E2679="","",IFERROR(VLOOKUP(E2679,Cadastro!$C$9:$D$1009,2,FALSE),"PROD. NÃO ENCONTRADO"))</f>
        <v/>
      </c>
      <c r="G2679" s="94"/>
      <c r="H2679" s="69" t="str">
        <f>IFERROR(G2679*VLOOKUP(E2679,Saldo!$P$8:$U$1009,6,FALSE),"")</f>
        <v/>
      </c>
      <c r="I2679" s="104" t="str">
        <f>IFERROR(IF(D2679="","",VLOOKUP(E2679,Saldo!$P$8:$Q$1009,2,FALSE)),"")</f>
        <v/>
      </c>
      <c r="J2679" s="76"/>
      <c r="K2679" s="28" t="str">
        <f t="shared" si="41"/>
        <v/>
      </c>
    </row>
    <row r="2680" spans="1:11" ht="18.95" customHeight="1" x14ac:dyDescent="0.25">
      <c r="A2680" s="52"/>
      <c r="C2680" s="76"/>
      <c r="D2680" s="185"/>
      <c r="E2680" s="76"/>
      <c r="F2680" s="76" t="str">
        <f>IF(E2680="","",IFERROR(VLOOKUP(E2680,Cadastro!$C$9:$D$1009,2,FALSE),"PROD. NÃO ENCONTRADO"))</f>
        <v/>
      </c>
      <c r="G2680" s="94"/>
      <c r="H2680" s="69" t="str">
        <f>IFERROR(G2680*VLOOKUP(E2680,Saldo!$P$8:$U$1009,6,FALSE),"")</f>
        <v/>
      </c>
      <c r="I2680" s="104" t="str">
        <f>IFERROR(IF(D2680="","",VLOOKUP(E2680,Saldo!$P$8:$Q$1009,2,FALSE)),"")</f>
        <v/>
      </c>
      <c r="J2680" s="76"/>
      <c r="K2680" s="28" t="str">
        <f t="shared" si="41"/>
        <v/>
      </c>
    </row>
    <row r="2681" spans="1:11" ht="18.95" customHeight="1" x14ac:dyDescent="0.25">
      <c r="A2681" s="52"/>
      <c r="C2681" s="76"/>
      <c r="D2681" s="185"/>
      <c r="E2681" s="76"/>
      <c r="F2681" s="76" t="str">
        <f>IF(E2681="","",IFERROR(VLOOKUP(E2681,Cadastro!$C$9:$D$1009,2,FALSE),"PROD. NÃO ENCONTRADO"))</f>
        <v/>
      </c>
      <c r="G2681" s="94"/>
      <c r="H2681" s="69" t="str">
        <f>IFERROR(G2681*VLOOKUP(E2681,Saldo!$P$8:$U$1009,6,FALSE),"")</f>
        <v/>
      </c>
      <c r="I2681" s="104" t="str">
        <f>IFERROR(IF(D2681="","",VLOOKUP(E2681,Saldo!$P$8:$Q$1009,2,FALSE)),"")</f>
        <v/>
      </c>
      <c r="J2681" s="76"/>
      <c r="K2681" s="28" t="str">
        <f t="shared" si="41"/>
        <v/>
      </c>
    </row>
    <row r="2682" spans="1:11" ht="18.95" customHeight="1" x14ac:dyDescent="0.25">
      <c r="A2682" s="52"/>
      <c r="C2682" s="76"/>
      <c r="D2682" s="185"/>
      <c r="E2682" s="76"/>
      <c r="F2682" s="76" t="str">
        <f>IF(E2682="","",IFERROR(VLOOKUP(E2682,Cadastro!$C$9:$D$1009,2,FALSE),"PROD. NÃO ENCONTRADO"))</f>
        <v/>
      </c>
      <c r="G2682" s="94"/>
      <c r="H2682" s="69" t="str">
        <f>IFERROR(G2682*VLOOKUP(E2682,Saldo!$P$8:$U$1009,6,FALSE),"")</f>
        <v/>
      </c>
      <c r="I2682" s="104" t="str">
        <f>IFERROR(IF(D2682="","",VLOOKUP(E2682,Saldo!$P$8:$Q$1009,2,FALSE)),"")</f>
        <v/>
      </c>
      <c r="J2682" s="76"/>
      <c r="K2682" s="28" t="str">
        <f t="shared" si="41"/>
        <v/>
      </c>
    </row>
    <row r="2683" spans="1:11" ht="18.95" customHeight="1" x14ac:dyDescent="0.25">
      <c r="A2683" s="52"/>
      <c r="C2683" s="76"/>
      <c r="D2683" s="185"/>
      <c r="E2683" s="76"/>
      <c r="F2683" s="76" t="str">
        <f>IF(E2683="","",IFERROR(VLOOKUP(E2683,Cadastro!$C$9:$D$1009,2,FALSE),"PROD. NÃO ENCONTRADO"))</f>
        <v/>
      </c>
      <c r="G2683" s="94"/>
      <c r="H2683" s="69" t="str">
        <f>IFERROR(G2683*VLOOKUP(E2683,Saldo!$P$8:$U$1009,6,FALSE),"")</f>
        <v/>
      </c>
      <c r="I2683" s="104" t="str">
        <f>IFERROR(IF(D2683="","",VLOOKUP(E2683,Saldo!$P$8:$Q$1009,2,FALSE)),"")</f>
        <v/>
      </c>
      <c r="J2683" s="76"/>
      <c r="K2683" s="28" t="str">
        <f t="shared" si="41"/>
        <v/>
      </c>
    </row>
    <row r="2684" spans="1:11" ht="18.95" customHeight="1" x14ac:dyDescent="0.25">
      <c r="A2684" s="52"/>
      <c r="C2684" s="76"/>
      <c r="D2684" s="185"/>
      <c r="E2684" s="76"/>
      <c r="F2684" s="76" t="str">
        <f>IF(E2684="","",IFERROR(VLOOKUP(E2684,Cadastro!$C$9:$D$1009,2,FALSE),"PROD. NÃO ENCONTRADO"))</f>
        <v/>
      </c>
      <c r="G2684" s="94"/>
      <c r="H2684" s="69" t="str">
        <f>IFERROR(G2684*VLOOKUP(E2684,Saldo!$P$8:$U$1009,6,FALSE),"")</f>
        <v/>
      </c>
      <c r="I2684" s="104" t="str">
        <f>IFERROR(IF(D2684="","",VLOOKUP(E2684,Saldo!$P$8:$Q$1009,2,FALSE)),"")</f>
        <v/>
      </c>
      <c r="J2684" s="76"/>
      <c r="K2684" s="28" t="str">
        <f t="shared" si="41"/>
        <v/>
      </c>
    </row>
    <row r="2685" spans="1:11" ht="18.95" customHeight="1" x14ac:dyDescent="0.25">
      <c r="A2685" s="52"/>
      <c r="C2685" s="76"/>
      <c r="D2685" s="185"/>
      <c r="E2685" s="76"/>
      <c r="F2685" s="76" t="str">
        <f>IF(E2685="","",IFERROR(VLOOKUP(E2685,Cadastro!$C$9:$D$1009,2,FALSE),"PROD. NÃO ENCONTRADO"))</f>
        <v/>
      </c>
      <c r="G2685" s="94"/>
      <c r="H2685" s="69" t="str">
        <f>IFERROR(G2685*VLOOKUP(E2685,Saldo!$P$8:$U$1009,6,FALSE),"")</f>
        <v/>
      </c>
      <c r="I2685" s="104" t="str">
        <f>IFERROR(IF(D2685="","",VLOOKUP(E2685,Saldo!$P$8:$Q$1009,2,FALSE)),"")</f>
        <v/>
      </c>
      <c r="J2685" s="76"/>
      <c r="K2685" s="28" t="str">
        <f t="shared" si="41"/>
        <v/>
      </c>
    </row>
    <row r="2686" spans="1:11" ht="18.95" customHeight="1" x14ac:dyDescent="0.25">
      <c r="A2686" s="52"/>
      <c r="C2686" s="76"/>
      <c r="D2686" s="185"/>
      <c r="E2686" s="76"/>
      <c r="F2686" s="76" t="str">
        <f>IF(E2686="","",IFERROR(VLOOKUP(E2686,Cadastro!$C$9:$D$1009,2,FALSE),"PROD. NÃO ENCONTRADO"))</f>
        <v/>
      </c>
      <c r="G2686" s="94"/>
      <c r="H2686" s="69" t="str">
        <f>IFERROR(G2686*VLOOKUP(E2686,Saldo!$P$8:$U$1009,6,FALSE),"")</f>
        <v/>
      </c>
      <c r="I2686" s="104" t="str">
        <f>IFERROR(IF(D2686="","",VLOOKUP(E2686,Saldo!$P$8:$Q$1009,2,FALSE)),"")</f>
        <v/>
      </c>
      <c r="J2686" s="76"/>
      <c r="K2686" s="28" t="str">
        <f t="shared" si="41"/>
        <v/>
      </c>
    </row>
    <row r="2687" spans="1:11" ht="18.95" customHeight="1" x14ac:dyDescent="0.25">
      <c r="A2687" s="52"/>
      <c r="C2687" s="76"/>
      <c r="D2687" s="185"/>
      <c r="E2687" s="76"/>
      <c r="F2687" s="76" t="str">
        <f>IF(E2687="","",IFERROR(VLOOKUP(E2687,Cadastro!$C$9:$D$1009,2,FALSE),"PROD. NÃO ENCONTRADO"))</f>
        <v/>
      </c>
      <c r="G2687" s="94"/>
      <c r="H2687" s="69" t="str">
        <f>IFERROR(G2687*VLOOKUP(E2687,Saldo!$P$8:$U$1009,6,FALSE),"")</f>
        <v/>
      </c>
      <c r="I2687" s="104" t="str">
        <f>IFERROR(IF(D2687="","",VLOOKUP(E2687,Saldo!$P$8:$Q$1009,2,FALSE)),"")</f>
        <v/>
      </c>
      <c r="J2687" s="76"/>
      <c r="K2687" s="28" t="str">
        <f t="shared" si="41"/>
        <v/>
      </c>
    </row>
    <row r="2688" spans="1:11" ht="18.95" customHeight="1" x14ac:dyDescent="0.25">
      <c r="A2688" s="52"/>
      <c r="C2688" s="76"/>
      <c r="D2688" s="185"/>
      <c r="E2688" s="76"/>
      <c r="F2688" s="76" t="str">
        <f>IF(E2688="","",IFERROR(VLOOKUP(E2688,Cadastro!$C$9:$D$1009,2,FALSE),"PROD. NÃO ENCONTRADO"))</f>
        <v/>
      </c>
      <c r="G2688" s="94"/>
      <c r="H2688" s="69" t="str">
        <f>IFERROR(G2688*VLOOKUP(E2688,Saldo!$P$8:$U$1009,6,FALSE),"")</f>
        <v/>
      </c>
      <c r="I2688" s="104" t="str">
        <f>IFERROR(IF(D2688="","",VLOOKUP(E2688,Saldo!$P$8:$Q$1009,2,FALSE)),"")</f>
        <v/>
      </c>
      <c r="J2688" s="76"/>
      <c r="K2688" s="28" t="str">
        <f t="shared" si="41"/>
        <v/>
      </c>
    </row>
    <row r="2689" spans="1:11" ht="18.95" customHeight="1" x14ac:dyDescent="0.25">
      <c r="A2689" s="52"/>
      <c r="C2689" s="76"/>
      <c r="D2689" s="185"/>
      <c r="E2689" s="76"/>
      <c r="F2689" s="76" t="str">
        <f>IF(E2689="","",IFERROR(VLOOKUP(E2689,Cadastro!$C$9:$D$1009,2,FALSE),"PROD. NÃO ENCONTRADO"))</f>
        <v/>
      </c>
      <c r="G2689" s="94"/>
      <c r="H2689" s="69" t="str">
        <f>IFERROR(G2689*VLOOKUP(E2689,Saldo!$P$8:$U$1009,6,FALSE),"")</f>
        <v/>
      </c>
      <c r="I2689" s="104" t="str">
        <f>IFERROR(IF(D2689="","",VLOOKUP(E2689,Saldo!$P$8:$Q$1009,2,FALSE)),"")</f>
        <v/>
      </c>
      <c r="J2689" s="76"/>
      <c r="K2689" s="28" t="str">
        <f t="shared" si="41"/>
        <v/>
      </c>
    </row>
    <row r="2690" spans="1:11" ht="18.95" customHeight="1" x14ac:dyDescent="0.25">
      <c r="A2690" s="52"/>
      <c r="C2690" s="76"/>
      <c r="D2690" s="185"/>
      <c r="E2690" s="76"/>
      <c r="F2690" s="76" t="str">
        <f>IF(E2690="","",IFERROR(VLOOKUP(E2690,Cadastro!$C$9:$D$1009,2,FALSE),"PROD. NÃO ENCONTRADO"))</f>
        <v/>
      </c>
      <c r="G2690" s="94"/>
      <c r="H2690" s="69" t="str">
        <f>IFERROR(G2690*VLOOKUP(E2690,Saldo!$P$8:$U$1009,6,FALSE),"")</f>
        <v/>
      </c>
      <c r="I2690" s="104" t="str">
        <f>IFERROR(IF(D2690="","",VLOOKUP(E2690,Saldo!$P$8:$Q$1009,2,FALSE)),"")</f>
        <v/>
      </c>
      <c r="J2690" s="76"/>
      <c r="K2690" s="28" t="str">
        <f t="shared" si="41"/>
        <v/>
      </c>
    </row>
    <row r="2691" spans="1:11" ht="18.95" customHeight="1" x14ac:dyDescent="0.25">
      <c r="A2691" s="52"/>
      <c r="C2691" s="76"/>
      <c r="D2691" s="185"/>
      <c r="E2691" s="76"/>
      <c r="F2691" s="76" t="str">
        <f>IF(E2691="","",IFERROR(VLOOKUP(E2691,Cadastro!$C$9:$D$1009,2,FALSE),"PROD. NÃO ENCONTRADO"))</f>
        <v/>
      </c>
      <c r="G2691" s="94"/>
      <c r="H2691" s="69" t="str">
        <f>IFERROR(G2691*VLOOKUP(E2691,Saldo!$P$8:$U$1009,6,FALSE),"")</f>
        <v/>
      </c>
      <c r="I2691" s="104" t="str">
        <f>IFERROR(IF(D2691="","",VLOOKUP(E2691,Saldo!$P$8:$Q$1009,2,FALSE)),"")</f>
        <v/>
      </c>
      <c r="J2691" s="76"/>
      <c r="K2691" s="28" t="str">
        <f t="shared" si="41"/>
        <v/>
      </c>
    </row>
    <row r="2692" spans="1:11" ht="18.95" customHeight="1" x14ac:dyDescent="0.25">
      <c r="A2692" s="52"/>
      <c r="C2692" s="76"/>
      <c r="D2692" s="185"/>
      <c r="E2692" s="76"/>
      <c r="F2692" s="76" t="str">
        <f>IF(E2692="","",IFERROR(VLOOKUP(E2692,Cadastro!$C$9:$D$1009,2,FALSE),"PROD. NÃO ENCONTRADO"))</f>
        <v/>
      </c>
      <c r="G2692" s="94"/>
      <c r="H2692" s="69" t="str">
        <f>IFERROR(G2692*VLOOKUP(E2692,Saldo!$P$8:$U$1009,6,FALSE),"")</f>
        <v/>
      </c>
      <c r="I2692" s="104" t="str">
        <f>IFERROR(IF(D2692="","",VLOOKUP(E2692,Saldo!$P$8:$Q$1009,2,FALSE)),"")</f>
        <v/>
      </c>
      <c r="J2692" s="76"/>
      <c r="K2692" s="28" t="str">
        <f t="shared" si="41"/>
        <v/>
      </c>
    </row>
    <row r="2693" spans="1:11" ht="18.95" customHeight="1" x14ac:dyDescent="0.25">
      <c r="A2693" s="52"/>
      <c r="C2693" s="76"/>
      <c r="D2693" s="185"/>
      <c r="E2693" s="76"/>
      <c r="F2693" s="76" t="str">
        <f>IF(E2693="","",IFERROR(VLOOKUP(E2693,Cadastro!$C$9:$D$1009,2,FALSE),"PROD. NÃO ENCONTRADO"))</f>
        <v/>
      </c>
      <c r="G2693" s="94"/>
      <c r="H2693" s="69" t="str">
        <f>IFERROR(G2693*VLOOKUP(E2693,Saldo!$P$8:$U$1009,6,FALSE),"")</f>
        <v/>
      </c>
      <c r="I2693" s="104" t="str">
        <f>IFERROR(IF(D2693="","",VLOOKUP(E2693,Saldo!$P$8:$Q$1009,2,FALSE)),"")</f>
        <v/>
      </c>
      <c r="J2693" s="76"/>
      <c r="K2693" s="28" t="str">
        <f t="shared" si="41"/>
        <v/>
      </c>
    </row>
    <row r="2694" spans="1:11" ht="18.95" customHeight="1" x14ac:dyDescent="0.25">
      <c r="A2694" s="52"/>
      <c r="C2694" s="76"/>
      <c r="D2694" s="185"/>
      <c r="E2694" s="76"/>
      <c r="F2694" s="76" t="str">
        <f>IF(E2694="","",IFERROR(VLOOKUP(E2694,Cadastro!$C$9:$D$1009,2,FALSE),"PROD. NÃO ENCONTRADO"))</f>
        <v/>
      </c>
      <c r="G2694" s="94"/>
      <c r="H2694" s="69" t="str">
        <f>IFERROR(G2694*VLOOKUP(E2694,Saldo!$P$8:$U$1009,6,FALSE),"")</f>
        <v/>
      </c>
      <c r="I2694" s="104" t="str">
        <f>IFERROR(IF(D2694="","",VLOOKUP(E2694,Saldo!$P$8:$Q$1009,2,FALSE)),"")</f>
        <v/>
      </c>
      <c r="J2694" s="76"/>
      <c r="K2694" s="28" t="str">
        <f t="shared" si="41"/>
        <v/>
      </c>
    </row>
    <row r="2695" spans="1:11" ht="18.95" customHeight="1" x14ac:dyDescent="0.25">
      <c r="A2695" s="52"/>
      <c r="C2695" s="76"/>
      <c r="D2695" s="185"/>
      <c r="E2695" s="76"/>
      <c r="F2695" s="76" t="str">
        <f>IF(E2695="","",IFERROR(VLOOKUP(E2695,Cadastro!$C$9:$D$1009,2,FALSE),"PROD. NÃO ENCONTRADO"))</f>
        <v/>
      </c>
      <c r="G2695" s="94"/>
      <c r="H2695" s="69" t="str">
        <f>IFERROR(G2695*VLOOKUP(E2695,Saldo!$P$8:$U$1009,6,FALSE),"")</f>
        <v/>
      </c>
      <c r="I2695" s="104" t="str">
        <f>IFERROR(IF(D2695="","",VLOOKUP(E2695,Saldo!$P$8:$Q$1009,2,FALSE)),"")</f>
        <v/>
      </c>
      <c r="J2695" s="76"/>
      <c r="K2695" s="28" t="str">
        <f t="shared" si="41"/>
        <v/>
      </c>
    </row>
    <row r="2696" spans="1:11" ht="18.95" customHeight="1" x14ac:dyDescent="0.25">
      <c r="A2696" s="52"/>
      <c r="C2696" s="76"/>
      <c r="D2696" s="185"/>
      <c r="E2696" s="76"/>
      <c r="F2696" s="76" t="str">
        <f>IF(E2696="","",IFERROR(VLOOKUP(E2696,Cadastro!$C$9:$D$1009,2,FALSE),"PROD. NÃO ENCONTRADO"))</f>
        <v/>
      </c>
      <c r="G2696" s="94"/>
      <c r="H2696" s="69" t="str">
        <f>IFERROR(G2696*VLOOKUP(E2696,Saldo!$P$8:$U$1009,6,FALSE),"")</f>
        <v/>
      </c>
      <c r="I2696" s="104" t="str">
        <f>IFERROR(IF(D2696="","",VLOOKUP(E2696,Saldo!$P$8:$Q$1009,2,FALSE)),"")</f>
        <v/>
      </c>
      <c r="J2696" s="76"/>
      <c r="K2696" s="28" t="str">
        <f t="shared" si="41"/>
        <v/>
      </c>
    </row>
    <row r="2697" spans="1:11" ht="18.95" customHeight="1" x14ac:dyDescent="0.25">
      <c r="A2697" s="52"/>
      <c r="C2697" s="76"/>
      <c r="D2697" s="185"/>
      <c r="E2697" s="76"/>
      <c r="F2697" s="76" t="str">
        <f>IF(E2697="","",IFERROR(VLOOKUP(E2697,Cadastro!$C$9:$D$1009,2,FALSE),"PROD. NÃO ENCONTRADO"))</f>
        <v/>
      </c>
      <c r="G2697" s="94"/>
      <c r="H2697" s="69" t="str">
        <f>IFERROR(G2697*VLOOKUP(E2697,Saldo!$P$8:$U$1009,6,FALSE),"")</f>
        <v/>
      </c>
      <c r="I2697" s="104" t="str">
        <f>IFERROR(IF(D2697="","",VLOOKUP(E2697,Saldo!$P$8:$Q$1009,2,FALSE)),"")</f>
        <v/>
      </c>
      <c r="J2697" s="76"/>
      <c r="K2697" s="28" t="str">
        <f t="shared" si="41"/>
        <v/>
      </c>
    </row>
    <row r="2698" spans="1:11" ht="18.95" customHeight="1" x14ac:dyDescent="0.25">
      <c r="A2698" s="52"/>
      <c r="C2698" s="76"/>
      <c r="D2698" s="185"/>
      <c r="E2698" s="76"/>
      <c r="F2698" s="76" t="str">
        <f>IF(E2698="","",IFERROR(VLOOKUP(E2698,Cadastro!$C$9:$D$1009,2,FALSE),"PROD. NÃO ENCONTRADO"))</f>
        <v/>
      </c>
      <c r="G2698" s="94"/>
      <c r="H2698" s="69" t="str">
        <f>IFERROR(G2698*VLOOKUP(E2698,Saldo!$P$8:$U$1009,6,FALSE),"")</f>
        <v/>
      </c>
      <c r="I2698" s="104" t="str">
        <f>IFERROR(IF(D2698="","",VLOOKUP(E2698,Saldo!$P$8:$Q$1009,2,FALSE)),"")</f>
        <v/>
      </c>
      <c r="J2698" s="76"/>
      <c r="K2698" s="28" t="str">
        <f t="shared" ref="K2698:K2761" si="42">IF(D2698="","",MONTH(D2698))</f>
        <v/>
      </c>
    </row>
    <row r="2699" spans="1:11" ht="18.95" customHeight="1" x14ac:dyDescent="0.25">
      <c r="A2699" s="52"/>
      <c r="C2699" s="76"/>
      <c r="D2699" s="185"/>
      <c r="E2699" s="76"/>
      <c r="F2699" s="76" t="str">
        <f>IF(E2699="","",IFERROR(VLOOKUP(E2699,Cadastro!$C$9:$D$1009,2,FALSE),"PROD. NÃO ENCONTRADO"))</f>
        <v/>
      </c>
      <c r="G2699" s="94"/>
      <c r="H2699" s="69" t="str">
        <f>IFERROR(G2699*VLOOKUP(E2699,Saldo!$P$8:$U$1009,6,FALSE),"")</f>
        <v/>
      </c>
      <c r="I2699" s="104" t="str">
        <f>IFERROR(IF(D2699="","",VLOOKUP(E2699,Saldo!$P$8:$Q$1009,2,FALSE)),"")</f>
        <v/>
      </c>
      <c r="J2699" s="76"/>
      <c r="K2699" s="28" t="str">
        <f t="shared" si="42"/>
        <v/>
      </c>
    </row>
    <row r="2700" spans="1:11" ht="18.95" customHeight="1" x14ac:dyDescent="0.25">
      <c r="A2700" s="52"/>
      <c r="C2700" s="76"/>
      <c r="D2700" s="185"/>
      <c r="E2700" s="76"/>
      <c r="F2700" s="76" t="str">
        <f>IF(E2700="","",IFERROR(VLOOKUP(E2700,Cadastro!$C$9:$D$1009,2,FALSE),"PROD. NÃO ENCONTRADO"))</f>
        <v/>
      </c>
      <c r="G2700" s="94"/>
      <c r="H2700" s="69" t="str">
        <f>IFERROR(G2700*VLOOKUP(E2700,Saldo!$P$8:$U$1009,6,FALSE),"")</f>
        <v/>
      </c>
      <c r="I2700" s="104" t="str">
        <f>IFERROR(IF(D2700="","",VLOOKUP(E2700,Saldo!$P$8:$Q$1009,2,FALSE)),"")</f>
        <v/>
      </c>
      <c r="J2700" s="76"/>
      <c r="K2700" s="28" t="str">
        <f t="shared" si="42"/>
        <v/>
      </c>
    </row>
    <row r="2701" spans="1:11" ht="18.95" customHeight="1" x14ac:dyDescent="0.25">
      <c r="A2701" s="52"/>
      <c r="C2701" s="76"/>
      <c r="D2701" s="185"/>
      <c r="E2701" s="76"/>
      <c r="F2701" s="76" t="str">
        <f>IF(E2701="","",IFERROR(VLOOKUP(E2701,Cadastro!$C$9:$D$1009,2,FALSE),"PROD. NÃO ENCONTRADO"))</f>
        <v/>
      </c>
      <c r="G2701" s="94"/>
      <c r="H2701" s="69" t="str">
        <f>IFERROR(G2701*VLOOKUP(E2701,Saldo!$P$8:$U$1009,6,FALSE),"")</f>
        <v/>
      </c>
      <c r="I2701" s="104" t="str">
        <f>IFERROR(IF(D2701="","",VLOOKUP(E2701,Saldo!$P$8:$Q$1009,2,FALSE)),"")</f>
        <v/>
      </c>
      <c r="J2701" s="76"/>
      <c r="K2701" s="28" t="str">
        <f t="shared" si="42"/>
        <v/>
      </c>
    </row>
    <row r="2702" spans="1:11" ht="18.95" customHeight="1" x14ac:dyDescent="0.25">
      <c r="A2702" s="52"/>
      <c r="C2702" s="76"/>
      <c r="D2702" s="185"/>
      <c r="E2702" s="76"/>
      <c r="F2702" s="76" t="str">
        <f>IF(E2702="","",IFERROR(VLOOKUP(E2702,Cadastro!$C$9:$D$1009,2,FALSE),"PROD. NÃO ENCONTRADO"))</f>
        <v/>
      </c>
      <c r="G2702" s="94"/>
      <c r="H2702" s="69" t="str">
        <f>IFERROR(G2702*VLOOKUP(E2702,Saldo!$P$8:$U$1009,6,FALSE),"")</f>
        <v/>
      </c>
      <c r="I2702" s="104" t="str">
        <f>IFERROR(IF(D2702="","",VLOOKUP(E2702,Saldo!$P$8:$Q$1009,2,FALSE)),"")</f>
        <v/>
      </c>
      <c r="J2702" s="76"/>
      <c r="K2702" s="28" t="str">
        <f t="shared" si="42"/>
        <v/>
      </c>
    </row>
    <row r="2703" spans="1:11" ht="18.95" customHeight="1" x14ac:dyDescent="0.25">
      <c r="A2703" s="52"/>
      <c r="C2703" s="76"/>
      <c r="D2703" s="185"/>
      <c r="E2703" s="76"/>
      <c r="F2703" s="76" t="str">
        <f>IF(E2703="","",IFERROR(VLOOKUP(E2703,Cadastro!$C$9:$D$1009,2,FALSE),"PROD. NÃO ENCONTRADO"))</f>
        <v/>
      </c>
      <c r="G2703" s="94"/>
      <c r="H2703" s="69" t="str">
        <f>IFERROR(G2703*VLOOKUP(E2703,Saldo!$P$8:$U$1009,6,FALSE),"")</f>
        <v/>
      </c>
      <c r="I2703" s="104" t="str">
        <f>IFERROR(IF(D2703="","",VLOOKUP(E2703,Saldo!$P$8:$Q$1009,2,FALSE)),"")</f>
        <v/>
      </c>
      <c r="J2703" s="76"/>
      <c r="K2703" s="28" t="str">
        <f t="shared" si="42"/>
        <v/>
      </c>
    </row>
    <row r="2704" spans="1:11" ht="18.95" customHeight="1" x14ac:dyDescent="0.25">
      <c r="A2704" s="52"/>
      <c r="C2704" s="76"/>
      <c r="D2704" s="185"/>
      <c r="E2704" s="76"/>
      <c r="F2704" s="76" t="str">
        <f>IF(E2704="","",IFERROR(VLOOKUP(E2704,Cadastro!$C$9:$D$1009,2,FALSE),"PROD. NÃO ENCONTRADO"))</f>
        <v/>
      </c>
      <c r="G2704" s="94"/>
      <c r="H2704" s="69" t="str">
        <f>IFERROR(G2704*VLOOKUP(E2704,Saldo!$P$8:$U$1009,6,FALSE),"")</f>
        <v/>
      </c>
      <c r="I2704" s="104" t="str">
        <f>IFERROR(IF(D2704="","",VLOOKUP(E2704,Saldo!$P$8:$Q$1009,2,FALSE)),"")</f>
        <v/>
      </c>
      <c r="J2704" s="76"/>
      <c r="K2704" s="28" t="str">
        <f t="shared" si="42"/>
        <v/>
      </c>
    </row>
    <row r="2705" spans="1:11" ht="18.95" customHeight="1" x14ac:dyDescent="0.25">
      <c r="A2705" s="52"/>
      <c r="C2705" s="76"/>
      <c r="D2705" s="185"/>
      <c r="E2705" s="76"/>
      <c r="F2705" s="76" t="str">
        <f>IF(E2705="","",IFERROR(VLOOKUP(E2705,Cadastro!$C$9:$D$1009,2,FALSE),"PROD. NÃO ENCONTRADO"))</f>
        <v/>
      </c>
      <c r="G2705" s="94"/>
      <c r="H2705" s="69" t="str">
        <f>IFERROR(G2705*VLOOKUP(E2705,Saldo!$P$8:$U$1009,6,FALSE),"")</f>
        <v/>
      </c>
      <c r="I2705" s="104" t="str">
        <f>IFERROR(IF(D2705="","",VLOOKUP(E2705,Saldo!$P$8:$Q$1009,2,FALSE)),"")</f>
        <v/>
      </c>
      <c r="J2705" s="76"/>
      <c r="K2705" s="28" t="str">
        <f t="shared" si="42"/>
        <v/>
      </c>
    </row>
    <row r="2706" spans="1:11" ht="18.95" customHeight="1" x14ac:dyDescent="0.25">
      <c r="A2706" s="52"/>
      <c r="C2706" s="76"/>
      <c r="D2706" s="185"/>
      <c r="E2706" s="76"/>
      <c r="F2706" s="76" t="str">
        <f>IF(E2706="","",IFERROR(VLOOKUP(E2706,Cadastro!$C$9:$D$1009,2,FALSE),"PROD. NÃO ENCONTRADO"))</f>
        <v/>
      </c>
      <c r="G2706" s="94"/>
      <c r="H2706" s="69" t="str">
        <f>IFERROR(G2706*VLOOKUP(E2706,Saldo!$P$8:$U$1009,6,FALSE),"")</f>
        <v/>
      </c>
      <c r="I2706" s="104" t="str">
        <f>IFERROR(IF(D2706="","",VLOOKUP(E2706,Saldo!$P$8:$Q$1009,2,FALSE)),"")</f>
        <v/>
      </c>
      <c r="J2706" s="76"/>
      <c r="K2706" s="28" t="str">
        <f t="shared" si="42"/>
        <v/>
      </c>
    </row>
    <row r="2707" spans="1:11" ht="18.95" customHeight="1" x14ac:dyDescent="0.25">
      <c r="A2707" s="52"/>
      <c r="C2707" s="76"/>
      <c r="D2707" s="185"/>
      <c r="E2707" s="76"/>
      <c r="F2707" s="76" t="str">
        <f>IF(E2707="","",IFERROR(VLOOKUP(E2707,Cadastro!$C$9:$D$1009,2,FALSE),"PROD. NÃO ENCONTRADO"))</f>
        <v/>
      </c>
      <c r="G2707" s="94"/>
      <c r="H2707" s="69" t="str">
        <f>IFERROR(G2707*VLOOKUP(E2707,Saldo!$P$8:$U$1009,6,FALSE),"")</f>
        <v/>
      </c>
      <c r="I2707" s="104" t="str">
        <f>IFERROR(IF(D2707="","",VLOOKUP(E2707,Saldo!$P$8:$Q$1009,2,FALSE)),"")</f>
        <v/>
      </c>
      <c r="J2707" s="76"/>
      <c r="K2707" s="28" t="str">
        <f t="shared" si="42"/>
        <v/>
      </c>
    </row>
    <row r="2708" spans="1:11" ht="18.95" customHeight="1" x14ac:dyDescent="0.25">
      <c r="A2708" s="52"/>
      <c r="C2708" s="76"/>
      <c r="D2708" s="185"/>
      <c r="E2708" s="76"/>
      <c r="F2708" s="76" t="str">
        <f>IF(E2708="","",IFERROR(VLOOKUP(E2708,Cadastro!$C$9:$D$1009,2,FALSE),"PROD. NÃO ENCONTRADO"))</f>
        <v/>
      </c>
      <c r="G2708" s="94"/>
      <c r="H2708" s="69" t="str">
        <f>IFERROR(G2708*VLOOKUP(E2708,Saldo!$P$8:$U$1009,6,FALSE),"")</f>
        <v/>
      </c>
      <c r="I2708" s="104" t="str">
        <f>IFERROR(IF(D2708="","",VLOOKUP(E2708,Saldo!$P$8:$Q$1009,2,FALSE)),"")</f>
        <v/>
      </c>
      <c r="J2708" s="76"/>
      <c r="K2708" s="28" t="str">
        <f t="shared" si="42"/>
        <v/>
      </c>
    </row>
    <row r="2709" spans="1:11" ht="18.95" customHeight="1" x14ac:dyDescent="0.25">
      <c r="A2709" s="52"/>
      <c r="C2709" s="76"/>
      <c r="D2709" s="185"/>
      <c r="E2709" s="76"/>
      <c r="F2709" s="76" t="str">
        <f>IF(E2709="","",IFERROR(VLOOKUP(E2709,Cadastro!$C$9:$D$1009,2,FALSE),"PROD. NÃO ENCONTRADO"))</f>
        <v/>
      </c>
      <c r="G2709" s="94"/>
      <c r="H2709" s="69" t="str">
        <f>IFERROR(G2709*VLOOKUP(E2709,Saldo!$P$8:$U$1009,6,FALSE),"")</f>
        <v/>
      </c>
      <c r="I2709" s="104" t="str">
        <f>IFERROR(IF(D2709="","",VLOOKUP(E2709,Saldo!$P$8:$Q$1009,2,FALSE)),"")</f>
        <v/>
      </c>
      <c r="J2709" s="76"/>
      <c r="K2709" s="28" t="str">
        <f t="shared" si="42"/>
        <v/>
      </c>
    </row>
    <row r="2710" spans="1:11" ht="18.95" customHeight="1" x14ac:dyDescent="0.25">
      <c r="A2710" s="52"/>
      <c r="C2710" s="76"/>
      <c r="D2710" s="185"/>
      <c r="E2710" s="76"/>
      <c r="F2710" s="76" t="str">
        <f>IF(E2710="","",IFERROR(VLOOKUP(E2710,Cadastro!$C$9:$D$1009,2,FALSE),"PROD. NÃO ENCONTRADO"))</f>
        <v/>
      </c>
      <c r="G2710" s="94"/>
      <c r="H2710" s="69" t="str">
        <f>IFERROR(G2710*VLOOKUP(E2710,Saldo!$P$8:$U$1009,6,FALSE),"")</f>
        <v/>
      </c>
      <c r="I2710" s="104" t="str">
        <f>IFERROR(IF(D2710="","",VLOOKUP(E2710,Saldo!$P$8:$Q$1009,2,FALSE)),"")</f>
        <v/>
      </c>
      <c r="J2710" s="76"/>
      <c r="K2710" s="28" t="str">
        <f t="shared" si="42"/>
        <v/>
      </c>
    </row>
    <row r="2711" spans="1:11" ht="18.95" customHeight="1" x14ac:dyDescent="0.25">
      <c r="A2711" s="52"/>
      <c r="C2711" s="76"/>
      <c r="D2711" s="185"/>
      <c r="E2711" s="76"/>
      <c r="F2711" s="76" t="str">
        <f>IF(E2711="","",IFERROR(VLOOKUP(E2711,Cadastro!$C$9:$D$1009,2,FALSE),"PROD. NÃO ENCONTRADO"))</f>
        <v/>
      </c>
      <c r="G2711" s="94"/>
      <c r="H2711" s="69" t="str">
        <f>IFERROR(G2711*VLOOKUP(E2711,Saldo!$P$8:$U$1009,6,FALSE),"")</f>
        <v/>
      </c>
      <c r="I2711" s="104" t="str">
        <f>IFERROR(IF(D2711="","",VLOOKUP(E2711,Saldo!$P$8:$Q$1009,2,FALSE)),"")</f>
        <v/>
      </c>
      <c r="J2711" s="76"/>
      <c r="K2711" s="28" t="str">
        <f t="shared" si="42"/>
        <v/>
      </c>
    </row>
    <row r="2712" spans="1:11" ht="18.95" customHeight="1" x14ac:dyDescent="0.25">
      <c r="A2712" s="52"/>
      <c r="C2712" s="76"/>
      <c r="D2712" s="185"/>
      <c r="E2712" s="76"/>
      <c r="F2712" s="76" t="str">
        <f>IF(E2712="","",IFERROR(VLOOKUP(E2712,Cadastro!$C$9:$D$1009,2,FALSE),"PROD. NÃO ENCONTRADO"))</f>
        <v/>
      </c>
      <c r="G2712" s="94"/>
      <c r="H2712" s="69" t="str">
        <f>IFERROR(G2712*VLOOKUP(E2712,Saldo!$P$8:$U$1009,6,FALSE),"")</f>
        <v/>
      </c>
      <c r="I2712" s="104" t="str">
        <f>IFERROR(IF(D2712="","",VLOOKUP(E2712,Saldo!$P$8:$Q$1009,2,FALSE)),"")</f>
        <v/>
      </c>
      <c r="J2712" s="76"/>
      <c r="K2712" s="28" t="str">
        <f t="shared" si="42"/>
        <v/>
      </c>
    </row>
    <row r="2713" spans="1:11" ht="18.95" customHeight="1" x14ac:dyDescent="0.25">
      <c r="A2713" s="52"/>
      <c r="C2713" s="76"/>
      <c r="D2713" s="185"/>
      <c r="E2713" s="76"/>
      <c r="F2713" s="76" t="str">
        <f>IF(E2713="","",IFERROR(VLOOKUP(E2713,Cadastro!$C$9:$D$1009,2,FALSE),"PROD. NÃO ENCONTRADO"))</f>
        <v/>
      </c>
      <c r="G2713" s="94"/>
      <c r="H2713" s="69" t="str">
        <f>IFERROR(G2713*VLOOKUP(E2713,Saldo!$P$8:$U$1009,6,FALSE),"")</f>
        <v/>
      </c>
      <c r="I2713" s="104" t="str">
        <f>IFERROR(IF(D2713="","",VLOOKUP(E2713,Saldo!$P$8:$Q$1009,2,FALSE)),"")</f>
        <v/>
      </c>
      <c r="J2713" s="76"/>
      <c r="K2713" s="28" t="str">
        <f t="shared" si="42"/>
        <v/>
      </c>
    </row>
    <row r="2714" spans="1:11" ht="18.95" customHeight="1" x14ac:dyDescent="0.25">
      <c r="A2714" s="52"/>
      <c r="C2714" s="76"/>
      <c r="D2714" s="185"/>
      <c r="E2714" s="76"/>
      <c r="F2714" s="76" t="str">
        <f>IF(E2714="","",IFERROR(VLOOKUP(E2714,Cadastro!$C$9:$D$1009,2,FALSE),"PROD. NÃO ENCONTRADO"))</f>
        <v/>
      </c>
      <c r="G2714" s="94"/>
      <c r="H2714" s="69" t="str">
        <f>IFERROR(G2714*VLOOKUP(E2714,Saldo!$P$8:$U$1009,6,FALSE),"")</f>
        <v/>
      </c>
      <c r="I2714" s="104" t="str">
        <f>IFERROR(IF(D2714="","",VLOOKUP(E2714,Saldo!$P$8:$Q$1009,2,FALSE)),"")</f>
        <v/>
      </c>
      <c r="J2714" s="76"/>
      <c r="K2714" s="28" t="str">
        <f t="shared" si="42"/>
        <v/>
      </c>
    </row>
    <row r="2715" spans="1:11" ht="18.95" customHeight="1" x14ac:dyDescent="0.25">
      <c r="A2715" s="52"/>
      <c r="C2715" s="76"/>
      <c r="D2715" s="185"/>
      <c r="E2715" s="76"/>
      <c r="F2715" s="76" t="str">
        <f>IF(E2715="","",IFERROR(VLOOKUP(E2715,Cadastro!$C$9:$D$1009,2,FALSE),"PROD. NÃO ENCONTRADO"))</f>
        <v/>
      </c>
      <c r="G2715" s="94"/>
      <c r="H2715" s="69" t="str">
        <f>IFERROR(G2715*VLOOKUP(E2715,Saldo!$P$8:$U$1009,6,FALSE),"")</f>
        <v/>
      </c>
      <c r="I2715" s="104" t="str">
        <f>IFERROR(IF(D2715="","",VLOOKUP(E2715,Saldo!$P$8:$Q$1009,2,FALSE)),"")</f>
        <v/>
      </c>
      <c r="J2715" s="76"/>
      <c r="K2715" s="28" t="str">
        <f t="shared" si="42"/>
        <v/>
      </c>
    </row>
    <row r="2716" spans="1:11" ht="18.95" customHeight="1" x14ac:dyDescent="0.25">
      <c r="A2716" s="52"/>
      <c r="C2716" s="76"/>
      <c r="D2716" s="185"/>
      <c r="E2716" s="76"/>
      <c r="F2716" s="76" t="str">
        <f>IF(E2716="","",IFERROR(VLOOKUP(E2716,Cadastro!$C$9:$D$1009,2,FALSE),"PROD. NÃO ENCONTRADO"))</f>
        <v/>
      </c>
      <c r="G2716" s="94"/>
      <c r="H2716" s="69" t="str">
        <f>IFERROR(G2716*VLOOKUP(E2716,Saldo!$P$8:$U$1009,6,FALSE),"")</f>
        <v/>
      </c>
      <c r="I2716" s="104" t="str">
        <f>IFERROR(IF(D2716="","",VLOOKUP(E2716,Saldo!$P$8:$Q$1009,2,FALSE)),"")</f>
        <v/>
      </c>
      <c r="J2716" s="76"/>
      <c r="K2716" s="28" t="str">
        <f t="shared" si="42"/>
        <v/>
      </c>
    </row>
    <row r="2717" spans="1:11" ht="18.95" customHeight="1" x14ac:dyDescent="0.25">
      <c r="A2717" s="52"/>
      <c r="C2717" s="76"/>
      <c r="D2717" s="185"/>
      <c r="E2717" s="76"/>
      <c r="F2717" s="76" t="str">
        <f>IF(E2717="","",IFERROR(VLOOKUP(E2717,Cadastro!$C$9:$D$1009,2,FALSE),"PROD. NÃO ENCONTRADO"))</f>
        <v/>
      </c>
      <c r="G2717" s="94"/>
      <c r="H2717" s="69" t="str">
        <f>IFERROR(G2717*VLOOKUP(E2717,Saldo!$P$8:$U$1009,6,FALSE),"")</f>
        <v/>
      </c>
      <c r="I2717" s="104" t="str">
        <f>IFERROR(IF(D2717="","",VLOOKUP(E2717,Saldo!$P$8:$Q$1009,2,FALSE)),"")</f>
        <v/>
      </c>
      <c r="J2717" s="76"/>
      <c r="K2717" s="28" t="str">
        <f t="shared" si="42"/>
        <v/>
      </c>
    </row>
    <row r="2718" spans="1:11" ht="18.95" customHeight="1" x14ac:dyDescent="0.25">
      <c r="A2718" s="52"/>
      <c r="C2718" s="76"/>
      <c r="D2718" s="185"/>
      <c r="E2718" s="76"/>
      <c r="F2718" s="76" t="str">
        <f>IF(E2718="","",IFERROR(VLOOKUP(E2718,Cadastro!$C$9:$D$1009,2,FALSE),"PROD. NÃO ENCONTRADO"))</f>
        <v/>
      </c>
      <c r="G2718" s="94"/>
      <c r="H2718" s="69" t="str">
        <f>IFERROR(G2718*VLOOKUP(E2718,Saldo!$P$8:$U$1009,6,FALSE),"")</f>
        <v/>
      </c>
      <c r="I2718" s="104" t="str">
        <f>IFERROR(IF(D2718="","",VLOOKUP(E2718,Saldo!$P$8:$Q$1009,2,FALSE)),"")</f>
        <v/>
      </c>
      <c r="J2718" s="76"/>
      <c r="K2718" s="28" t="str">
        <f t="shared" si="42"/>
        <v/>
      </c>
    </row>
    <row r="2719" spans="1:11" ht="18.95" customHeight="1" x14ac:dyDescent="0.25">
      <c r="A2719" s="52"/>
      <c r="C2719" s="76"/>
      <c r="D2719" s="185"/>
      <c r="E2719" s="76"/>
      <c r="F2719" s="76" t="str">
        <f>IF(E2719="","",IFERROR(VLOOKUP(E2719,Cadastro!$C$9:$D$1009,2,FALSE),"PROD. NÃO ENCONTRADO"))</f>
        <v/>
      </c>
      <c r="G2719" s="94"/>
      <c r="H2719" s="69" t="str">
        <f>IFERROR(G2719*VLOOKUP(E2719,Saldo!$P$8:$U$1009,6,FALSE),"")</f>
        <v/>
      </c>
      <c r="I2719" s="104" t="str">
        <f>IFERROR(IF(D2719="","",VLOOKUP(E2719,Saldo!$P$8:$Q$1009,2,FALSE)),"")</f>
        <v/>
      </c>
      <c r="J2719" s="76"/>
      <c r="K2719" s="28" t="str">
        <f t="shared" si="42"/>
        <v/>
      </c>
    </row>
    <row r="2720" spans="1:11" ht="18.95" customHeight="1" x14ac:dyDescent="0.25">
      <c r="A2720" s="52"/>
      <c r="C2720" s="76"/>
      <c r="D2720" s="185"/>
      <c r="E2720" s="76"/>
      <c r="F2720" s="76" t="str">
        <f>IF(E2720="","",IFERROR(VLOOKUP(E2720,Cadastro!$C$9:$D$1009,2,FALSE),"PROD. NÃO ENCONTRADO"))</f>
        <v/>
      </c>
      <c r="G2720" s="94"/>
      <c r="H2720" s="69" t="str">
        <f>IFERROR(G2720*VLOOKUP(E2720,Saldo!$P$8:$U$1009,6,FALSE),"")</f>
        <v/>
      </c>
      <c r="I2720" s="104" t="str">
        <f>IFERROR(IF(D2720="","",VLOOKUP(E2720,Saldo!$P$8:$Q$1009,2,FALSE)),"")</f>
        <v/>
      </c>
      <c r="J2720" s="76"/>
      <c r="K2720" s="28" t="str">
        <f t="shared" si="42"/>
        <v/>
      </c>
    </row>
    <row r="2721" spans="1:11" ht="18.95" customHeight="1" x14ac:dyDescent="0.25">
      <c r="A2721" s="52"/>
      <c r="C2721" s="76"/>
      <c r="D2721" s="185"/>
      <c r="E2721" s="76"/>
      <c r="F2721" s="76" t="str">
        <f>IF(E2721="","",IFERROR(VLOOKUP(E2721,Cadastro!$C$9:$D$1009,2,FALSE),"PROD. NÃO ENCONTRADO"))</f>
        <v/>
      </c>
      <c r="G2721" s="94"/>
      <c r="H2721" s="69" t="str">
        <f>IFERROR(G2721*VLOOKUP(E2721,Saldo!$P$8:$U$1009,6,FALSE),"")</f>
        <v/>
      </c>
      <c r="I2721" s="104" t="str">
        <f>IFERROR(IF(D2721="","",VLOOKUP(E2721,Saldo!$P$8:$Q$1009,2,FALSE)),"")</f>
        <v/>
      </c>
      <c r="J2721" s="76"/>
      <c r="K2721" s="28" t="str">
        <f t="shared" si="42"/>
        <v/>
      </c>
    </row>
    <row r="2722" spans="1:11" ht="18.95" customHeight="1" x14ac:dyDescent="0.25">
      <c r="A2722" s="52"/>
      <c r="C2722" s="76"/>
      <c r="D2722" s="185"/>
      <c r="E2722" s="76"/>
      <c r="F2722" s="76" t="str">
        <f>IF(E2722="","",IFERROR(VLOOKUP(E2722,Cadastro!$C$9:$D$1009,2,FALSE),"PROD. NÃO ENCONTRADO"))</f>
        <v/>
      </c>
      <c r="G2722" s="94"/>
      <c r="H2722" s="69" t="str">
        <f>IFERROR(G2722*VLOOKUP(E2722,Saldo!$P$8:$U$1009,6,FALSE),"")</f>
        <v/>
      </c>
      <c r="I2722" s="104" t="str">
        <f>IFERROR(IF(D2722="","",VLOOKUP(E2722,Saldo!$P$8:$Q$1009,2,FALSE)),"")</f>
        <v/>
      </c>
      <c r="J2722" s="76"/>
      <c r="K2722" s="28" t="str">
        <f t="shared" si="42"/>
        <v/>
      </c>
    </row>
    <row r="2723" spans="1:11" ht="18.95" customHeight="1" x14ac:dyDescent="0.25">
      <c r="A2723" s="52"/>
      <c r="C2723" s="76"/>
      <c r="D2723" s="185"/>
      <c r="E2723" s="76"/>
      <c r="F2723" s="76" t="str">
        <f>IF(E2723="","",IFERROR(VLOOKUP(E2723,Cadastro!$C$9:$D$1009,2,FALSE),"PROD. NÃO ENCONTRADO"))</f>
        <v/>
      </c>
      <c r="G2723" s="94"/>
      <c r="H2723" s="69" t="str">
        <f>IFERROR(G2723*VLOOKUP(E2723,Saldo!$P$8:$U$1009,6,FALSE),"")</f>
        <v/>
      </c>
      <c r="I2723" s="104" t="str">
        <f>IFERROR(IF(D2723="","",VLOOKUP(E2723,Saldo!$P$8:$Q$1009,2,FALSE)),"")</f>
        <v/>
      </c>
      <c r="J2723" s="76"/>
      <c r="K2723" s="28" t="str">
        <f t="shared" si="42"/>
        <v/>
      </c>
    </row>
    <row r="2724" spans="1:11" ht="18.95" customHeight="1" x14ac:dyDescent="0.25">
      <c r="A2724" s="52"/>
      <c r="C2724" s="76"/>
      <c r="D2724" s="185"/>
      <c r="E2724" s="76"/>
      <c r="F2724" s="76" t="str">
        <f>IF(E2724="","",IFERROR(VLOOKUP(E2724,Cadastro!$C$9:$D$1009,2,FALSE),"PROD. NÃO ENCONTRADO"))</f>
        <v/>
      </c>
      <c r="G2724" s="94"/>
      <c r="H2724" s="69" t="str">
        <f>IFERROR(G2724*VLOOKUP(E2724,Saldo!$P$8:$U$1009,6,FALSE),"")</f>
        <v/>
      </c>
      <c r="I2724" s="104" t="str">
        <f>IFERROR(IF(D2724="","",VLOOKUP(E2724,Saldo!$P$8:$Q$1009,2,FALSE)),"")</f>
        <v/>
      </c>
      <c r="J2724" s="76"/>
      <c r="K2724" s="28" t="str">
        <f t="shared" si="42"/>
        <v/>
      </c>
    </row>
    <row r="2725" spans="1:11" ht="18.95" customHeight="1" x14ac:dyDescent="0.25">
      <c r="A2725" s="52"/>
      <c r="C2725" s="76"/>
      <c r="D2725" s="185"/>
      <c r="E2725" s="76"/>
      <c r="F2725" s="76" t="str">
        <f>IF(E2725="","",IFERROR(VLOOKUP(E2725,Cadastro!$C$9:$D$1009,2,FALSE),"PROD. NÃO ENCONTRADO"))</f>
        <v/>
      </c>
      <c r="G2725" s="94"/>
      <c r="H2725" s="69" t="str">
        <f>IFERROR(G2725*VLOOKUP(E2725,Saldo!$P$8:$U$1009,6,FALSE),"")</f>
        <v/>
      </c>
      <c r="I2725" s="104" t="str">
        <f>IFERROR(IF(D2725="","",VLOOKUP(E2725,Saldo!$P$8:$Q$1009,2,FALSE)),"")</f>
        <v/>
      </c>
      <c r="J2725" s="76"/>
      <c r="K2725" s="28" t="str">
        <f t="shared" si="42"/>
        <v/>
      </c>
    </row>
    <row r="2726" spans="1:11" ht="18.95" customHeight="1" x14ac:dyDescent="0.25">
      <c r="A2726" s="52"/>
      <c r="C2726" s="76"/>
      <c r="D2726" s="185"/>
      <c r="E2726" s="76"/>
      <c r="F2726" s="76" t="str">
        <f>IF(E2726="","",IFERROR(VLOOKUP(E2726,Cadastro!$C$9:$D$1009,2,FALSE),"PROD. NÃO ENCONTRADO"))</f>
        <v/>
      </c>
      <c r="G2726" s="94"/>
      <c r="H2726" s="69" t="str">
        <f>IFERROR(G2726*VLOOKUP(E2726,Saldo!$P$8:$U$1009,6,FALSE),"")</f>
        <v/>
      </c>
      <c r="I2726" s="104" t="str">
        <f>IFERROR(IF(D2726="","",VLOOKUP(E2726,Saldo!$P$8:$Q$1009,2,FALSE)),"")</f>
        <v/>
      </c>
      <c r="J2726" s="76"/>
      <c r="K2726" s="28" t="str">
        <f t="shared" si="42"/>
        <v/>
      </c>
    </row>
    <row r="2727" spans="1:11" ht="18.95" customHeight="1" x14ac:dyDescent="0.25">
      <c r="A2727" s="52"/>
      <c r="C2727" s="76"/>
      <c r="D2727" s="185"/>
      <c r="E2727" s="76"/>
      <c r="F2727" s="76" t="str">
        <f>IF(E2727="","",IFERROR(VLOOKUP(E2727,Cadastro!$C$9:$D$1009,2,FALSE),"PROD. NÃO ENCONTRADO"))</f>
        <v/>
      </c>
      <c r="G2727" s="94"/>
      <c r="H2727" s="69" t="str">
        <f>IFERROR(G2727*VLOOKUP(E2727,Saldo!$P$8:$U$1009,6,FALSE),"")</f>
        <v/>
      </c>
      <c r="I2727" s="104" t="str">
        <f>IFERROR(IF(D2727="","",VLOOKUP(E2727,Saldo!$P$8:$Q$1009,2,FALSE)),"")</f>
        <v/>
      </c>
      <c r="J2727" s="76"/>
      <c r="K2727" s="28" t="str">
        <f t="shared" si="42"/>
        <v/>
      </c>
    </row>
    <row r="2728" spans="1:11" ht="18.95" customHeight="1" x14ac:dyDescent="0.25">
      <c r="A2728" s="52"/>
      <c r="C2728" s="76"/>
      <c r="D2728" s="185"/>
      <c r="E2728" s="76"/>
      <c r="F2728" s="76" t="str">
        <f>IF(E2728="","",IFERROR(VLOOKUP(E2728,Cadastro!$C$9:$D$1009,2,FALSE),"PROD. NÃO ENCONTRADO"))</f>
        <v/>
      </c>
      <c r="G2728" s="94"/>
      <c r="H2728" s="69" t="str">
        <f>IFERROR(G2728*VLOOKUP(E2728,Saldo!$P$8:$U$1009,6,FALSE),"")</f>
        <v/>
      </c>
      <c r="I2728" s="104" t="str">
        <f>IFERROR(IF(D2728="","",VLOOKUP(E2728,Saldo!$P$8:$Q$1009,2,FALSE)),"")</f>
        <v/>
      </c>
      <c r="J2728" s="76"/>
      <c r="K2728" s="28" t="str">
        <f t="shared" si="42"/>
        <v/>
      </c>
    </row>
    <row r="2729" spans="1:11" ht="18.95" customHeight="1" x14ac:dyDescent="0.25">
      <c r="A2729" s="52"/>
      <c r="C2729" s="76"/>
      <c r="D2729" s="185"/>
      <c r="E2729" s="76"/>
      <c r="F2729" s="76" t="str">
        <f>IF(E2729="","",IFERROR(VLOOKUP(E2729,Cadastro!$C$9:$D$1009,2,FALSE),"PROD. NÃO ENCONTRADO"))</f>
        <v/>
      </c>
      <c r="G2729" s="94"/>
      <c r="H2729" s="69" t="str">
        <f>IFERROR(G2729*VLOOKUP(E2729,Saldo!$P$8:$U$1009,6,FALSE),"")</f>
        <v/>
      </c>
      <c r="I2729" s="104" t="str">
        <f>IFERROR(IF(D2729="","",VLOOKUP(E2729,Saldo!$P$8:$Q$1009,2,FALSE)),"")</f>
        <v/>
      </c>
      <c r="J2729" s="76"/>
      <c r="K2729" s="28" t="str">
        <f t="shared" si="42"/>
        <v/>
      </c>
    </row>
    <row r="2730" spans="1:11" ht="18.95" customHeight="1" x14ac:dyDescent="0.25">
      <c r="A2730" s="52"/>
      <c r="C2730" s="76"/>
      <c r="D2730" s="185"/>
      <c r="E2730" s="76"/>
      <c r="F2730" s="76" t="str">
        <f>IF(E2730="","",IFERROR(VLOOKUP(E2730,Cadastro!$C$9:$D$1009,2,FALSE),"PROD. NÃO ENCONTRADO"))</f>
        <v/>
      </c>
      <c r="G2730" s="94"/>
      <c r="H2730" s="69" t="str">
        <f>IFERROR(G2730*VLOOKUP(E2730,Saldo!$P$8:$U$1009,6,FALSE),"")</f>
        <v/>
      </c>
      <c r="I2730" s="104" t="str">
        <f>IFERROR(IF(D2730="","",VLOOKUP(E2730,Saldo!$P$8:$Q$1009,2,FALSE)),"")</f>
        <v/>
      </c>
      <c r="J2730" s="76"/>
      <c r="K2730" s="28" t="str">
        <f t="shared" si="42"/>
        <v/>
      </c>
    </row>
    <row r="2731" spans="1:11" ht="18.95" customHeight="1" x14ac:dyDescent="0.25">
      <c r="A2731" s="52"/>
      <c r="C2731" s="76"/>
      <c r="D2731" s="185"/>
      <c r="E2731" s="76"/>
      <c r="F2731" s="76" t="str">
        <f>IF(E2731="","",IFERROR(VLOOKUP(E2731,Cadastro!$C$9:$D$1009,2,FALSE),"PROD. NÃO ENCONTRADO"))</f>
        <v/>
      </c>
      <c r="G2731" s="94"/>
      <c r="H2731" s="69" t="str">
        <f>IFERROR(G2731*VLOOKUP(E2731,Saldo!$P$8:$U$1009,6,FALSE),"")</f>
        <v/>
      </c>
      <c r="I2731" s="104" t="str">
        <f>IFERROR(IF(D2731="","",VLOOKUP(E2731,Saldo!$P$8:$Q$1009,2,FALSE)),"")</f>
        <v/>
      </c>
      <c r="J2731" s="76"/>
      <c r="K2731" s="28" t="str">
        <f t="shared" si="42"/>
        <v/>
      </c>
    </row>
    <row r="2732" spans="1:11" ht="18.95" customHeight="1" x14ac:dyDescent="0.25">
      <c r="A2732" s="52"/>
      <c r="C2732" s="76"/>
      <c r="D2732" s="185"/>
      <c r="E2732" s="76"/>
      <c r="F2732" s="76" t="str">
        <f>IF(E2732="","",IFERROR(VLOOKUP(E2732,Cadastro!$C$9:$D$1009,2,FALSE),"PROD. NÃO ENCONTRADO"))</f>
        <v/>
      </c>
      <c r="G2732" s="94"/>
      <c r="H2732" s="69" t="str">
        <f>IFERROR(G2732*VLOOKUP(E2732,Saldo!$P$8:$U$1009,6,FALSE),"")</f>
        <v/>
      </c>
      <c r="I2732" s="104" t="str">
        <f>IFERROR(IF(D2732="","",VLOOKUP(E2732,Saldo!$P$8:$Q$1009,2,FALSE)),"")</f>
        <v/>
      </c>
      <c r="J2732" s="76"/>
      <c r="K2732" s="28" t="str">
        <f t="shared" si="42"/>
        <v/>
      </c>
    </row>
    <row r="2733" spans="1:11" ht="18.95" customHeight="1" x14ac:dyDescent="0.25">
      <c r="A2733" s="52"/>
      <c r="C2733" s="76"/>
      <c r="D2733" s="185"/>
      <c r="E2733" s="76"/>
      <c r="F2733" s="76" t="str">
        <f>IF(E2733="","",IFERROR(VLOOKUP(E2733,Cadastro!$C$9:$D$1009,2,FALSE),"PROD. NÃO ENCONTRADO"))</f>
        <v/>
      </c>
      <c r="G2733" s="94"/>
      <c r="H2733" s="69" t="str">
        <f>IFERROR(G2733*VLOOKUP(E2733,Saldo!$P$8:$U$1009,6,FALSE),"")</f>
        <v/>
      </c>
      <c r="I2733" s="104" t="str">
        <f>IFERROR(IF(D2733="","",VLOOKUP(E2733,Saldo!$P$8:$Q$1009,2,FALSE)),"")</f>
        <v/>
      </c>
      <c r="J2733" s="76"/>
      <c r="K2733" s="28" t="str">
        <f t="shared" si="42"/>
        <v/>
      </c>
    </row>
    <row r="2734" spans="1:11" ht="18.95" customHeight="1" x14ac:dyDescent="0.25">
      <c r="A2734" s="52"/>
      <c r="C2734" s="76"/>
      <c r="D2734" s="185"/>
      <c r="E2734" s="76"/>
      <c r="F2734" s="76" t="str">
        <f>IF(E2734="","",IFERROR(VLOOKUP(E2734,Cadastro!$C$9:$D$1009,2,FALSE),"PROD. NÃO ENCONTRADO"))</f>
        <v/>
      </c>
      <c r="G2734" s="94"/>
      <c r="H2734" s="69" t="str">
        <f>IFERROR(G2734*VLOOKUP(E2734,Saldo!$P$8:$U$1009,6,FALSE),"")</f>
        <v/>
      </c>
      <c r="I2734" s="104" t="str">
        <f>IFERROR(IF(D2734="","",VLOOKUP(E2734,Saldo!$P$8:$Q$1009,2,FALSE)),"")</f>
        <v/>
      </c>
      <c r="J2734" s="76"/>
      <c r="K2734" s="28" t="str">
        <f t="shared" si="42"/>
        <v/>
      </c>
    </row>
    <row r="2735" spans="1:11" ht="18.95" customHeight="1" x14ac:dyDescent="0.25">
      <c r="A2735" s="52"/>
      <c r="C2735" s="76"/>
      <c r="D2735" s="185"/>
      <c r="E2735" s="76"/>
      <c r="F2735" s="76" t="str">
        <f>IF(E2735="","",IFERROR(VLOOKUP(E2735,Cadastro!$C$9:$D$1009,2,FALSE),"PROD. NÃO ENCONTRADO"))</f>
        <v/>
      </c>
      <c r="G2735" s="94"/>
      <c r="H2735" s="69" t="str">
        <f>IFERROR(G2735*VLOOKUP(E2735,Saldo!$P$8:$U$1009,6,FALSE),"")</f>
        <v/>
      </c>
      <c r="I2735" s="104" t="str">
        <f>IFERROR(IF(D2735="","",VLOOKUP(E2735,Saldo!$P$8:$Q$1009,2,FALSE)),"")</f>
        <v/>
      </c>
      <c r="J2735" s="76"/>
      <c r="K2735" s="28" t="str">
        <f t="shared" si="42"/>
        <v/>
      </c>
    </row>
    <row r="2736" spans="1:11" ht="18.95" customHeight="1" x14ac:dyDescent="0.25">
      <c r="A2736" s="52"/>
      <c r="C2736" s="76"/>
      <c r="D2736" s="185"/>
      <c r="E2736" s="76"/>
      <c r="F2736" s="76" t="str">
        <f>IF(E2736="","",IFERROR(VLOOKUP(E2736,Cadastro!$C$9:$D$1009,2,FALSE),"PROD. NÃO ENCONTRADO"))</f>
        <v/>
      </c>
      <c r="G2736" s="94"/>
      <c r="H2736" s="69" t="str">
        <f>IFERROR(G2736*VLOOKUP(E2736,Saldo!$P$8:$U$1009,6,FALSE),"")</f>
        <v/>
      </c>
      <c r="I2736" s="104" t="str">
        <f>IFERROR(IF(D2736="","",VLOOKUP(E2736,Saldo!$P$8:$Q$1009,2,FALSE)),"")</f>
        <v/>
      </c>
      <c r="J2736" s="76"/>
      <c r="K2736" s="28" t="str">
        <f t="shared" si="42"/>
        <v/>
      </c>
    </row>
    <row r="2737" spans="1:11" ht="18.95" customHeight="1" x14ac:dyDescent="0.25">
      <c r="A2737" s="52"/>
      <c r="C2737" s="76"/>
      <c r="D2737" s="185"/>
      <c r="E2737" s="76"/>
      <c r="F2737" s="76" t="str">
        <f>IF(E2737="","",IFERROR(VLOOKUP(E2737,Cadastro!$C$9:$D$1009,2,FALSE),"PROD. NÃO ENCONTRADO"))</f>
        <v/>
      </c>
      <c r="G2737" s="94"/>
      <c r="H2737" s="69" t="str">
        <f>IFERROR(G2737*VLOOKUP(E2737,Saldo!$P$8:$U$1009,6,FALSE),"")</f>
        <v/>
      </c>
      <c r="I2737" s="104" t="str">
        <f>IFERROR(IF(D2737="","",VLOOKUP(E2737,Saldo!$P$8:$Q$1009,2,FALSE)),"")</f>
        <v/>
      </c>
      <c r="J2737" s="76"/>
      <c r="K2737" s="28" t="str">
        <f t="shared" si="42"/>
        <v/>
      </c>
    </row>
    <row r="2738" spans="1:11" ht="18.95" customHeight="1" x14ac:dyDescent="0.25">
      <c r="A2738" s="52"/>
      <c r="C2738" s="76"/>
      <c r="D2738" s="185"/>
      <c r="E2738" s="76"/>
      <c r="F2738" s="76" t="str">
        <f>IF(E2738="","",IFERROR(VLOOKUP(E2738,Cadastro!$C$9:$D$1009,2,FALSE),"PROD. NÃO ENCONTRADO"))</f>
        <v/>
      </c>
      <c r="G2738" s="94"/>
      <c r="H2738" s="69" t="str">
        <f>IFERROR(G2738*VLOOKUP(E2738,Saldo!$P$8:$U$1009,6,FALSE),"")</f>
        <v/>
      </c>
      <c r="I2738" s="104" t="str">
        <f>IFERROR(IF(D2738="","",VLOOKUP(E2738,Saldo!$P$8:$Q$1009,2,FALSE)),"")</f>
        <v/>
      </c>
      <c r="J2738" s="76"/>
      <c r="K2738" s="28" t="str">
        <f t="shared" si="42"/>
        <v/>
      </c>
    </row>
    <row r="2739" spans="1:11" ht="18.95" customHeight="1" x14ac:dyDescent="0.25">
      <c r="A2739" s="52"/>
      <c r="C2739" s="76"/>
      <c r="D2739" s="185"/>
      <c r="E2739" s="76"/>
      <c r="F2739" s="76" t="str">
        <f>IF(E2739="","",IFERROR(VLOOKUP(E2739,Cadastro!$C$9:$D$1009,2,FALSE),"PROD. NÃO ENCONTRADO"))</f>
        <v/>
      </c>
      <c r="G2739" s="94"/>
      <c r="H2739" s="69" t="str">
        <f>IFERROR(G2739*VLOOKUP(E2739,Saldo!$P$8:$U$1009,6,FALSE),"")</f>
        <v/>
      </c>
      <c r="I2739" s="104" t="str">
        <f>IFERROR(IF(D2739="","",VLOOKUP(E2739,Saldo!$P$8:$Q$1009,2,FALSE)),"")</f>
        <v/>
      </c>
      <c r="J2739" s="76"/>
      <c r="K2739" s="28" t="str">
        <f t="shared" si="42"/>
        <v/>
      </c>
    </row>
    <row r="2740" spans="1:11" ht="18.95" customHeight="1" x14ac:dyDescent="0.25">
      <c r="A2740" s="52"/>
      <c r="C2740" s="76"/>
      <c r="D2740" s="185"/>
      <c r="E2740" s="76"/>
      <c r="F2740" s="76" t="str">
        <f>IF(E2740="","",IFERROR(VLOOKUP(E2740,Cadastro!$C$9:$D$1009,2,FALSE),"PROD. NÃO ENCONTRADO"))</f>
        <v/>
      </c>
      <c r="G2740" s="94"/>
      <c r="H2740" s="69" t="str">
        <f>IFERROR(G2740*VLOOKUP(E2740,Saldo!$P$8:$U$1009,6,FALSE),"")</f>
        <v/>
      </c>
      <c r="I2740" s="104" t="str">
        <f>IFERROR(IF(D2740="","",VLOOKUP(E2740,Saldo!$P$8:$Q$1009,2,FALSE)),"")</f>
        <v/>
      </c>
      <c r="J2740" s="76"/>
      <c r="K2740" s="28" t="str">
        <f t="shared" si="42"/>
        <v/>
      </c>
    </row>
    <row r="2741" spans="1:11" ht="18.95" customHeight="1" x14ac:dyDescent="0.25">
      <c r="A2741" s="52"/>
      <c r="C2741" s="76"/>
      <c r="D2741" s="185"/>
      <c r="E2741" s="76"/>
      <c r="F2741" s="76" t="str">
        <f>IF(E2741="","",IFERROR(VLOOKUP(E2741,Cadastro!$C$9:$D$1009,2,FALSE),"PROD. NÃO ENCONTRADO"))</f>
        <v/>
      </c>
      <c r="G2741" s="94"/>
      <c r="H2741" s="69" t="str">
        <f>IFERROR(G2741*VLOOKUP(E2741,Saldo!$P$8:$U$1009,6,FALSE),"")</f>
        <v/>
      </c>
      <c r="I2741" s="104" t="str">
        <f>IFERROR(IF(D2741="","",VLOOKUP(E2741,Saldo!$P$8:$Q$1009,2,FALSE)),"")</f>
        <v/>
      </c>
      <c r="J2741" s="76"/>
      <c r="K2741" s="28" t="str">
        <f t="shared" si="42"/>
        <v/>
      </c>
    </row>
    <row r="2742" spans="1:11" ht="18.95" customHeight="1" x14ac:dyDescent="0.25">
      <c r="A2742" s="52"/>
      <c r="C2742" s="76"/>
      <c r="D2742" s="185"/>
      <c r="E2742" s="76"/>
      <c r="F2742" s="76" t="str">
        <f>IF(E2742="","",IFERROR(VLOOKUP(E2742,Cadastro!$C$9:$D$1009,2,FALSE),"PROD. NÃO ENCONTRADO"))</f>
        <v/>
      </c>
      <c r="G2742" s="94"/>
      <c r="H2742" s="69" t="str">
        <f>IFERROR(G2742*VLOOKUP(E2742,Saldo!$P$8:$U$1009,6,FALSE),"")</f>
        <v/>
      </c>
      <c r="I2742" s="104" t="str">
        <f>IFERROR(IF(D2742="","",VLOOKUP(E2742,Saldo!$P$8:$Q$1009,2,FALSE)),"")</f>
        <v/>
      </c>
      <c r="J2742" s="76"/>
      <c r="K2742" s="28" t="str">
        <f t="shared" si="42"/>
        <v/>
      </c>
    </row>
    <row r="2743" spans="1:11" ht="18.95" customHeight="1" x14ac:dyDescent="0.25">
      <c r="A2743" s="52"/>
      <c r="C2743" s="76"/>
      <c r="D2743" s="185"/>
      <c r="E2743" s="76"/>
      <c r="F2743" s="76" t="str">
        <f>IF(E2743="","",IFERROR(VLOOKUP(E2743,Cadastro!$C$9:$D$1009,2,FALSE),"PROD. NÃO ENCONTRADO"))</f>
        <v/>
      </c>
      <c r="G2743" s="94"/>
      <c r="H2743" s="69" t="str">
        <f>IFERROR(G2743*VLOOKUP(E2743,Saldo!$P$8:$U$1009,6,FALSE),"")</f>
        <v/>
      </c>
      <c r="I2743" s="104" t="str">
        <f>IFERROR(IF(D2743="","",VLOOKUP(E2743,Saldo!$P$8:$Q$1009,2,FALSE)),"")</f>
        <v/>
      </c>
      <c r="J2743" s="76"/>
      <c r="K2743" s="28" t="str">
        <f t="shared" si="42"/>
        <v/>
      </c>
    </row>
    <row r="2744" spans="1:11" ht="18.95" customHeight="1" x14ac:dyDescent="0.25">
      <c r="A2744" s="52"/>
      <c r="C2744" s="76"/>
      <c r="D2744" s="185"/>
      <c r="E2744" s="76"/>
      <c r="F2744" s="76" t="str">
        <f>IF(E2744="","",IFERROR(VLOOKUP(E2744,Cadastro!$C$9:$D$1009,2,FALSE),"PROD. NÃO ENCONTRADO"))</f>
        <v/>
      </c>
      <c r="G2744" s="94"/>
      <c r="H2744" s="69" t="str">
        <f>IFERROR(G2744*VLOOKUP(E2744,Saldo!$P$8:$U$1009,6,FALSE),"")</f>
        <v/>
      </c>
      <c r="I2744" s="104" t="str">
        <f>IFERROR(IF(D2744="","",VLOOKUP(E2744,Saldo!$P$8:$Q$1009,2,FALSE)),"")</f>
        <v/>
      </c>
      <c r="J2744" s="76"/>
      <c r="K2744" s="28" t="str">
        <f t="shared" si="42"/>
        <v/>
      </c>
    </row>
    <row r="2745" spans="1:11" ht="18.95" customHeight="1" x14ac:dyDescent="0.25">
      <c r="A2745" s="52"/>
      <c r="C2745" s="76"/>
      <c r="D2745" s="185"/>
      <c r="E2745" s="76"/>
      <c r="F2745" s="76" t="str">
        <f>IF(E2745="","",IFERROR(VLOOKUP(E2745,Cadastro!$C$9:$D$1009,2,FALSE),"PROD. NÃO ENCONTRADO"))</f>
        <v/>
      </c>
      <c r="G2745" s="94"/>
      <c r="H2745" s="69" t="str">
        <f>IFERROR(G2745*VLOOKUP(E2745,Saldo!$P$8:$U$1009,6,FALSE),"")</f>
        <v/>
      </c>
      <c r="I2745" s="104" t="str">
        <f>IFERROR(IF(D2745="","",VLOOKUP(E2745,Saldo!$P$8:$Q$1009,2,FALSE)),"")</f>
        <v/>
      </c>
      <c r="J2745" s="76"/>
      <c r="K2745" s="28" t="str">
        <f t="shared" si="42"/>
        <v/>
      </c>
    </row>
    <row r="2746" spans="1:11" ht="18.95" customHeight="1" x14ac:dyDescent="0.25">
      <c r="A2746" s="52"/>
      <c r="C2746" s="76"/>
      <c r="D2746" s="185"/>
      <c r="E2746" s="76"/>
      <c r="F2746" s="76" t="str">
        <f>IF(E2746="","",IFERROR(VLOOKUP(E2746,Cadastro!$C$9:$D$1009,2,FALSE),"PROD. NÃO ENCONTRADO"))</f>
        <v/>
      </c>
      <c r="G2746" s="94"/>
      <c r="H2746" s="69" t="str">
        <f>IFERROR(G2746*VLOOKUP(E2746,Saldo!$P$8:$U$1009,6,FALSE),"")</f>
        <v/>
      </c>
      <c r="I2746" s="104" t="str">
        <f>IFERROR(IF(D2746="","",VLOOKUP(E2746,Saldo!$P$8:$Q$1009,2,FALSE)),"")</f>
        <v/>
      </c>
      <c r="J2746" s="76"/>
      <c r="K2746" s="28" t="str">
        <f t="shared" si="42"/>
        <v/>
      </c>
    </row>
    <row r="2747" spans="1:11" ht="18.95" customHeight="1" x14ac:dyDescent="0.25">
      <c r="A2747" s="52"/>
      <c r="C2747" s="76"/>
      <c r="D2747" s="185"/>
      <c r="E2747" s="76"/>
      <c r="F2747" s="76" t="str">
        <f>IF(E2747="","",IFERROR(VLOOKUP(E2747,Cadastro!$C$9:$D$1009,2,FALSE),"PROD. NÃO ENCONTRADO"))</f>
        <v/>
      </c>
      <c r="G2747" s="94"/>
      <c r="H2747" s="69" t="str">
        <f>IFERROR(G2747*VLOOKUP(E2747,Saldo!$P$8:$U$1009,6,FALSE),"")</f>
        <v/>
      </c>
      <c r="I2747" s="104" t="str">
        <f>IFERROR(IF(D2747="","",VLOOKUP(E2747,Saldo!$P$8:$Q$1009,2,FALSE)),"")</f>
        <v/>
      </c>
      <c r="J2747" s="76"/>
      <c r="K2747" s="28" t="str">
        <f t="shared" si="42"/>
        <v/>
      </c>
    </row>
    <row r="2748" spans="1:11" ht="18.95" customHeight="1" x14ac:dyDescent="0.25">
      <c r="A2748" s="52"/>
      <c r="C2748" s="76"/>
      <c r="D2748" s="185"/>
      <c r="E2748" s="76"/>
      <c r="F2748" s="76" t="str">
        <f>IF(E2748="","",IFERROR(VLOOKUP(E2748,Cadastro!$C$9:$D$1009,2,FALSE),"PROD. NÃO ENCONTRADO"))</f>
        <v/>
      </c>
      <c r="G2748" s="94"/>
      <c r="H2748" s="69" t="str">
        <f>IFERROR(G2748*VLOOKUP(E2748,Saldo!$P$8:$U$1009,6,FALSE),"")</f>
        <v/>
      </c>
      <c r="I2748" s="104" t="str">
        <f>IFERROR(IF(D2748="","",VLOOKUP(E2748,Saldo!$P$8:$Q$1009,2,FALSE)),"")</f>
        <v/>
      </c>
      <c r="J2748" s="76"/>
      <c r="K2748" s="28" t="str">
        <f t="shared" si="42"/>
        <v/>
      </c>
    </row>
    <row r="2749" spans="1:11" ht="18.95" customHeight="1" x14ac:dyDescent="0.25">
      <c r="A2749" s="52"/>
      <c r="C2749" s="76"/>
      <c r="D2749" s="185"/>
      <c r="E2749" s="76"/>
      <c r="F2749" s="76" t="str">
        <f>IF(E2749="","",IFERROR(VLOOKUP(E2749,Cadastro!$C$9:$D$1009,2,FALSE),"PROD. NÃO ENCONTRADO"))</f>
        <v/>
      </c>
      <c r="G2749" s="94"/>
      <c r="H2749" s="69" t="str">
        <f>IFERROR(G2749*VLOOKUP(E2749,Saldo!$P$8:$U$1009,6,FALSE),"")</f>
        <v/>
      </c>
      <c r="I2749" s="104" t="str">
        <f>IFERROR(IF(D2749="","",VLOOKUP(E2749,Saldo!$P$8:$Q$1009,2,FALSE)),"")</f>
        <v/>
      </c>
      <c r="J2749" s="76"/>
      <c r="K2749" s="28" t="str">
        <f t="shared" si="42"/>
        <v/>
      </c>
    </row>
    <row r="2750" spans="1:11" ht="18.95" customHeight="1" x14ac:dyDescent="0.25">
      <c r="A2750" s="52"/>
      <c r="C2750" s="76"/>
      <c r="D2750" s="185"/>
      <c r="E2750" s="76"/>
      <c r="F2750" s="76" t="str">
        <f>IF(E2750="","",IFERROR(VLOOKUP(E2750,Cadastro!$C$9:$D$1009,2,FALSE),"PROD. NÃO ENCONTRADO"))</f>
        <v/>
      </c>
      <c r="G2750" s="94"/>
      <c r="H2750" s="69" t="str">
        <f>IFERROR(G2750*VLOOKUP(E2750,Saldo!$P$8:$U$1009,6,FALSE),"")</f>
        <v/>
      </c>
      <c r="I2750" s="104" t="str">
        <f>IFERROR(IF(D2750="","",VLOOKUP(E2750,Saldo!$P$8:$Q$1009,2,FALSE)),"")</f>
        <v/>
      </c>
      <c r="J2750" s="76"/>
      <c r="K2750" s="28" t="str">
        <f t="shared" si="42"/>
        <v/>
      </c>
    </row>
    <row r="2751" spans="1:11" ht="18.95" customHeight="1" x14ac:dyDescent="0.25">
      <c r="A2751" s="52"/>
      <c r="C2751" s="76"/>
      <c r="D2751" s="185"/>
      <c r="E2751" s="76"/>
      <c r="F2751" s="76" t="str">
        <f>IF(E2751="","",IFERROR(VLOOKUP(E2751,Cadastro!$C$9:$D$1009,2,FALSE),"PROD. NÃO ENCONTRADO"))</f>
        <v/>
      </c>
      <c r="G2751" s="94"/>
      <c r="H2751" s="69" t="str">
        <f>IFERROR(G2751*VLOOKUP(E2751,Saldo!$P$8:$U$1009,6,FALSE),"")</f>
        <v/>
      </c>
      <c r="I2751" s="104" t="str">
        <f>IFERROR(IF(D2751="","",VLOOKUP(E2751,Saldo!$P$8:$Q$1009,2,FALSE)),"")</f>
        <v/>
      </c>
      <c r="J2751" s="76"/>
      <c r="K2751" s="28" t="str">
        <f t="shared" si="42"/>
        <v/>
      </c>
    </row>
    <row r="2752" spans="1:11" ht="18.95" customHeight="1" x14ac:dyDescent="0.25">
      <c r="A2752" s="52"/>
      <c r="C2752" s="76"/>
      <c r="D2752" s="185"/>
      <c r="E2752" s="76"/>
      <c r="F2752" s="76" t="str">
        <f>IF(E2752="","",IFERROR(VLOOKUP(E2752,Cadastro!$C$9:$D$1009,2,FALSE),"PROD. NÃO ENCONTRADO"))</f>
        <v/>
      </c>
      <c r="G2752" s="94"/>
      <c r="H2752" s="69" t="str">
        <f>IFERROR(G2752*VLOOKUP(E2752,Saldo!$P$8:$U$1009,6,FALSE),"")</f>
        <v/>
      </c>
      <c r="I2752" s="104" t="str">
        <f>IFERROR(IF(D2752="","",VLOOKUP(E2752,Saldo!$P$8:$Q$1009,2,FALSE)),"")</f>
        <v/>
      </c>
      <c r="J2752" s="76"/>
      <c r="K2752" s="28" t="str">
        <f t="shared" si="42"/>
        <v/>
      </c>
    </row>
    <row r="2753" spans="1:11" ht="18.95" customHeight="1" x14ac:dyDescent="0.25">
      <c r="A2753" s="52"/>
      <c r="C2753" s="76"/>
      <c r="D2753" s="185"/>
      <c r="E2753" s="76"/>
      <c r="F2753" s="76" t="str">
        <f>IF(E2753="","",IFERROR(VLOOKUP(E2753,Cadastro!$C$9:$D$1009,2,FALSE),"PROD. NÃO ENCONTRADO"))</f>
        <v/>
      </c>
      <c r="G2753" s="94"/>
      <c r="H2753" s="69" t="str">
        <f>IFERROR(G2753*VLOOKUP(E2753,Saldo!$P$8:$U$1009,6,FALSE),"")</f>
        <v/>
      </c>
      <c r="I2753" s="104" t="str">
        <f>IFERROR(IF(D2753="","",VLOOKUP(E2753,Saldo!$P$8:$Q$1009,2,FALSE)),"")</f>
        <v/>
      </c>
      <c r="J2753" s="76"/>
      <c r="K2753" s="28" t="str">
        <f t="shared" si="42"/>
        <v/>
      </c>
    </row>
    <row r="2754" spans="1:11" ht="18.95" customHeight="1" x14ac:dyDescent="0.25">
      <c r="A2754" s="52"/>
      <c r="C2754" s="76"/>
      <c r="D2754" s="185"/>
      <c r="E2754" s="76"/>
      <c r="F2754" s="76" t="str">
        <f>IF(E2754="","",IFERROR(VLOOKUP(E2754,Cadastro!$C$9:$D$1009,2,FALSE),"PROD. NÃO ENCONTRADO"))</f>
        <v/>
      </c>
      <c r="G2754" s="94"/>
      <c r="H2754" s="69" t="str">
        <f>IFERROR(G2754*VLOOKUP(E2754,Saldo!$P$8:$U$1009,6,FALSE),"")</f>
        <v/>
      </c>
      <c r="I2754" s="104" t="str">
        <f>IFERROR(IF(D2754="","",VLOOKUP(E2754,Saldo!$P$8:$Q$1009,2,FALSE)),"")</f>
        <v/>
      </c>
      <c r="J2754" s="76"/>
      <c r="K2754" s="28" t="str">
        <f t="shared" si="42"/>
        <v/>
      </c>
    </row>
    <row r="2755" spans="1:11" ht="18.95" customHeight="1" x14ac:dyDescent="0.25">
      <c r="A2755" s="52"/>
      <c r="C2755" s="76"/>
      <c r="D2755" s="185"/>
      <c r="E2755" s="76"/>
      <c r="F2755" s="76" t="str">
        <f>IF(E2755="","",IFERROR(VLOOKUP(E2755,Cadastro!$C$9:$D$1009,2,FALSE),"PROD. NÃO ENCONTRADO"))</f>
        <v/>
      </c>
      <c r="G2755" s="94"/>
      <c r="H2755" s="69" t="str">
        <f>IFERROR(G2755*VLOOKUP(E2755,Saldo!$P$8:$U$1009,6,FALSE),"")</f>
        <v/>
      </c>
      <c r="I2755" s="104" t="str">
        <f>IFERROR(IF(D2755="","",VLOOKUP(E2755,Saldo!$P$8:$Q$1009,2,FALSE)),"")</f>
        <v/>
      </c>
      <c r="J2755" s="76"/>
      <c r="K2755" s="28" t="str">
        <f t="shared" si="42"/>
        <v/>
      </c>
    </row>
    <row r="2756" spans="1:11" ht="18.95" customHeight="1" x14ac:dyDescent="0.25">
      <c r="A2756" s="52"/>
      <c r="C2756" s="76"/>
      <c r="D2756" s="185"/>
      <c r="E2756" s="76"/>
      <c r="F2756" s="76" t="str">
        <f>IF(E2756="","",IFERROR(VLOOKUP(E2756,Cadastro!$C$9:$D$1009,2,FALSE),"PROD. NÃO ENCONTRADO"))</f>
        <v/>
      </c>
      <c r="G2756" s="94"/>
      <c r="H2756" s="69" t="str">
        <f>IFERROR(G2756*VLOOKUP(E2756,Saldo!$P$8:$U$1009,6,FALSE),"")</f>
        <v/>
      </c>
      <c r="I2756" s="104" t="str">
        <f>IFERROR(IF(D2756="","",VLOOKUP(E2756,Saldo!$P$8:$Q$1009,2,FALSE)),"")</f>
        <v/>
      </c>
      <c r="J2756" s="76"/>
      <c r="K2756" s="28" t="str">
        <f t="shared" si="42"/>
        <v/>
      </c>
    </row>
    <row r="2757" spans="1:11" ht="18.95" customHeight="1" x14ac:dyDescent="0.25">
      <c r="A2757" s="52"/>
      <c r="C2757" s="76"/>
      <c r="D2757" s="185"/>
      <c r="E2757" s="76"/>
      <c r="F2757" s="76" t="str">
        <f>IF(E2757="","",IFERROR(VLOOKUP(E2757,Cadastro!$C$9:$D$1009,2,FALSE),"PROD. NÃO ENCONTRADO"))</f>
        <v/>
      </c>
      <c r="G2757" s="94"/>
      <c r="H2757" s="69" t="str">
        <f>IFERROR(G2757*VLOOKUP(E2757,Saldo!$P$8:$U$1009,6,FALSE),"")</f>
        <v/>
      </c>
      <c r="I2757" s="104" t="str">
        <f>IFERROR(IF(D2757="","",VLOOKUP(E2757,Saldo!$P$8:$Q$1009,2,FALSE)),"")</f>
        <v/>
      </c>
      <c r="J2757" s="76"/>
      <c r="K2757" s="28" t="str">
        <f t="shared" si="42"/>
        <v/>
      </c>
    </row>
    <row r="2758" spans="1:11" ht="18.95" customHeight="1" x14ac:dyDescent="0.25">
      <c r="A2758" s="52"/>
      <c r="C2758" s="76"/>
      <c r="D2758" s="185"/>
      <c r="E2758" s="76"/>
      <c r="F2758" s="76" t="str">
        <f>IF(E2758="","",IFERROR(VLOOKUP(E2758,Cadastro!$C$9:$D$1009,2,FALSE),"PROD. NÃO ENCONTRADO"))</f>
        <v/>
      </c>
      <c r="G2758" s="94"/>
      <c r="H2758" s="69" t="str">
        <f>IFERROR(G2758*VLOOKUP(E2758,Saldo!$P$8:$U$1009,6,FALSE),"")</f>
        <v/>
      </c>
      <c r="I2758" s="104" t="str">
        <f>IFERROR(IF(D2758="","",VLOOKUP(E2758,Saldo!$P$8:$Q$1009,2,FALSE)),"")</f>
        <v/>
      </c>
      <c r="J2758" s="76"/>
      <c r="K2758" s="28" t="str">
        <f t="shared" si="42"/>
        <v/>
      </c>
    </row>
    <row r="2759" spans="1:11" ht="18.95" customHeight="1" x14ac:dyDescent="0.25">
      <c r="A2759" s="52"/>
      <c r="C2759" s="76"/>
      <c r="D2759" s="185"/>
      <c r="E2759" s="76"/>
      <c r="F2759" s="76" t="str">
        <f>IF(E2759="","",IFERROR(VLOOKUP(E2759,Cadastro!$C$9:$D$1009,2,FALSE),"PROD. NÃO ENCONTRADO"))</f>
        <v/>
      </c>
      <c r="G2759" s="94"/>
      <c r="H2759" s="69" t="str">
        <f>IFERROR(G2759*VLOOKUP(E2759,Saldo!$P$8:$U$1009,6,FALSE),"")</f>
        <v/>
      </c>
      <c r="I2759" s="104" t="str">
        <f>IFERROR(IF(D2759="","",VLOOKUP(E2759,Saldo!$P$8:$Q$1009,2,FALSE)),"")</f>
        <v/>
      </c>
      <c r="J2759" s="76"/>
      <c r="K2759" s="28" t="str">
        <f t="shared" si="42"/>
        <v/>
      </c>
    </row>
    <row r="2760" spans="1:11" ht="18.95" customHeight="1" x14ac:dyDescent="0.25">
      <c r="A2760" s="52"/>
      <c r="C2760" s="76"/>
      <c r="D2760" s="185"/>
      <c r="E2760" s="76"/>
      <c r="F2760" s="76" t="str">
        <f>IF(E2760="","",IFERROR(VLOOKUP(E2760,Cadastro!$C$9:$D$1009,2,FALSE),"PROD. NÃO ENCONTRADO"))</f>
        <v/>
      </c>
      <c r="G2760" s="94"/>
      <c r="H2760" s="69" t="str">
        <f>IFERROR(G2760*VLOOKUP(E2760,Saldo!$P$8:$U$1009,6,FALSE),"")</f>
        <v/>
      </c>
      <c r="I2760" s="104" t="str">
        <f>IFERROR(IF(D2760="","",VLOOKUP(E2760,Saldo!$P$8:$Q$1009,2,FALSE)),"")</f>
        <v/>
      </c>
      <c r="J2760" s="76"/>
      <c r="K2760" s="28" t="str">
        <f t="shared" si="42"/>
        <v/>
      </c>
    </row>
    <row r="2761" spans="1:11" ht="18.95" customHeight="1" x14ac:dyDescent="0.25">
      <c r="A2761" s="52"/>
      <c r="C2761" s="76"/>
      <c r="D2761" s="185"/>
      <c r="E2761" s="76"/>
      <c r="F2761" s="76" t="str">
        <f>IF(E2761="","",IFERROR(VLOOKUP(E2761,Cadastro!$C$9:$D$1009,2,FALSE),"PROD. NÃO ENCONTRADO"))</f>
        <v/>
      </c>
      <c r="G2761" s="94"/>
      <c r="H2761" s="69" t="str">
        <f>IFERROR(G2761*VLOOKUP(E2761,Saldo!$P$8:$U$1009,6,FALSE),"")</f>
        <v/>
      </c>
      <c r="I2761" s="104" t="str">
        <f>IFERROR(IF(D2761="","",VLOOKUP(E2761,Saldo!$P$8:$Q$1009,2,FALSE)),"")</f>
        <v/>
      </c>
      <c r="J2761" s="76"/>
      <c r="K2761" s="28" t="str">
        <f t="shared" si="42"/>
        <v/>
      </c>
    </row>
    <row r="2762" spans="1:11" ht="18.95" customHeight="1" x14ac:dyDescent="0.25">
      <c r="A2762" s="52"/>
      <c r="C2762" s="76"/>
      <c r="D2762" s="185"/>
      <c r="E2762" s="76"/>
      <c r="F2762" s="76" t="str">
        <f>IF(E2762="","",IFERROR(VLOOKUP(E2762,Cadastro!$C$9:$D$1009,2,FALSE),"PROD. NÃO ENCONTRADO"))</f>
        <v/>
      </c>
      <c r="G2762" s="94"/>
      <c r="H2762" s="69" t="str">
        <f>IFERROR(G2762*VLOOKUP(E2762,Saldo!$P$8:$U$1009,6,FALSE),"")</f>
        <v/>
      </c>
      <c r="I2762" s="104" t="str">
        <f>IFERROR(IF(D2762="","",VLOOKUP(E2762,Saldo!$P$8:$Q$1009,2,FALSE)),"")</f>
        <v/>
      </c>
      <c r="J2762" s="76"/>
      <c r="K2762" s="28" t="str">
        <f t="shared" ref="K2762:K2825" si="43">IF(D2762="","",MONTH(D2762))</f>
        <v/>
      </c>
    </row>
    <row r="2763" spans="1:11" ht="18.95" customHeight="1" x14ac:dyDescent="0.25">
      <c r="A2763" s="52"/>
      <c r="C2763" s="76"/>
      <c r="D2763" s="185"/>
      <c r="E2763" s="76"/>
      <c r="F2763" s="76" t="str">
        <f>IF(E2763="","",IFERROR(VLOOKUP(E2763,Cadastro!$C$9:$D$1009,2,FALSE),"PROD. NÃO ENCONTRADO"))</f>
        <v/>
      </c>
      <c r="G2763" s="94"/>
      <c r="H2763" s="69" t="str">
        <f>IFERROR(G2763*VLOOKUP(E2763,Saldo!$P$8:$U$1009,6,FALSE),"")</f>
        <v/>
      </c>
      <c r="I2763" s="104" t="str">
        <f>IFERROR(IF(D2763="","",VLOOKUP(E2763,Saldo!$P$8:$Q$1009,2,FALSE)),"")</f>
        <v/>
      </c>
      <c r="J2763" s="76"/>
      <c r="K2763" s="28" t="str">
        <f t="shared" si="43"/>
        <v/>
      </c>
    </row>
    <row r="2764" spans="1:11" ht="18.95" customHeight="1" x14ac:dyDescent="0.25">
      <c r="A2764" s="52"/>
      <c r="C2764" s="76"/>
      <c r="D2764" s="185"/>
      <c r="E2764" s="76"/>
      <c r="F2764" s="76" t="str">
        <f>IF(E2764="","",IFERROR(VLOOKUP(E2764,Cadastro!$C$9:$D$1009,2,FALSE),"PROD. NÃO ENCONTRADO"))</f>
        <v/>
      </c>
      <c r="G2764" s="94"/>
      <c r="H2764" s="69" t="str">
        <f>IFERROR(G2764*VLOOKUP(E2764,Saldo!$P$8:$U$1009,6,FALSE),"")</f>
        <v/>
      </c>
      <c r="I2764" s="104" t="str">
        <f>IFERROR(IF(D2764="","",VLOOKUP(E2764,Saldo!$P$8:$Q$1009,2,FALSE)),"")</f>
        <v/>
      </c>
      <c r="J2764" s="76"/>
      <c r="K2764" s="28" t="str">
        <f t="shared" si="43"/>
        <v/>
      </c>
    </row>
    <row r="2765" spans="1:11" ht="18.95" customHeight="1" x14ac:dyDescent="0.25">
      <c r="A2765" s="52"/>
      <c r="C2765" s="76"/>
      <c r="D2765" s="185"/>
      <c r="E2765" s="76"/>
      <c r="F2765" s="76" t="str">
        <f>IF(E2765="","",IFERROR(VLOOKUP(E2765,Cadastro!$C$9:$D$1009,2,FALSE),"PROD. NÃO ENCONTRADO"))</f>
        <v/>
      </c>
      <c r="G2765" s="94"/>
      <c r="H2765" s="69" t="str">
        <f>IFERROR(G2765*VLOOKUP(E2765,Saldo!$P$8:$U$1009,6,FALSE),"")</f>
        <v/>
      </c>
      <c r="I2765" s="104" t="str">
        <f>IFERROR(IF(D2765="","",VLOOKUP(E2765,Saldo!$P$8:$Q$1009,2,FALSE)),"")</f>
        <v/>
      </c>
      <c r="J2765" s="76"/>
      <c r="K2765" s="28" t="str">
        <f t="shared" si="43"/>
        <v/>
      </c>
    </row>
    <row r="2766" spans="1:11" ht="18.95" customHeight="1" x14ac:dyDescent="0.25">
      <c r="A2766" s="52"/>
      <c r="C2766" s="76"/>
      <c r="D2766" s="185"/>
      <c r="E2766" s="76"/>
      <c r="F2766" s="76" t="str">
        <f>IF(E2766="","",IFERROR(VLOOKUP(E2766,Cadastro!$C$9:$D$1009,2,FALSE),"PROD. NÃO ENCONTRADO"))</f>
        <v/>
      </c>
      <c r="G2766" s="94"/>
      <c r="H2766" s="69" t="str">
        <f>IFERROR(G2766*VLOOKUP(E2766,Saldo!$P$8:$U$1009,6,FALSE),"")</f>
        <v/>
      </c>
      <c r="I2766" s="104" t="str">
        <f>IFERROR(IF(D2766="","",VLOOKUP(E2766,Saldo!$P$8:$Q$1009,2,FALSE)),"")</f>
        <v/>
      </c>
      <c r="J2766" s="76"/>
      <c r="K2766" s="28" t="str">
        <f t="shared" si="43"/>
        <v/>
      </c>
    </row>
    <row r="2767" spans="1:11" ht="18.95" customHeight="1" x14ac:dyDescent="0.25">
      <c r="A2767" s="52"/>
      <c r="C2767" s="76"/>
      <c r="D2767" s="185"/>
      <c r="E2767" s="76"/>
      <c r="F2767" s="76" t="str">
        <f>IF(E2767="","",IFERROR(VLOOKUP(E2767,Cadastro!$C$9:$D$1009,2,FALSE),"PROD. NÃO ENCONTRADO"))</f>
        <v/>
      </c>
      <c r="G2767" s="94"/>
      <c r="H2767" s="69" t="str">
        <f>IFERROR(G2767*VLOOKUP(E2767,Saldo!$P$8:$U$1009,6,FALSE),"")</f>
        <v/>
      </c>
      <c r="I2767" s="104" t="str">
        <f>IFERROR(IF(D2767="","",VLOOKUP(E2767,Saldo!$P$8:$Q$1009,2,FALSE)),"")</f>
        <v/>
      </c>
      <c r="J2767" s="76"/>
      <c r="K2767" s="28" t="str">
        <f t="shared" si="43"/>
        <v/>
      </c>
    </row>
    <row r="2768" spans="1:11" ht="18.95" customHeight="1" x14ac:dyDescent="0.25">
      <c r="A2768" s="52"/>
      <c r="C2768" s="76"/>
      <c r="D2768" s="185"/>
      <c r="E2768" s="76"/>
      <c r="F2768" s="76" t="str">
        <f>IF(E2768="","",IFERROR(VLOOKUP(E2768,Cadastro!$C$9:$D$1009,2,FALSE),"PROD. NÃO ENCONTRADO"))</f>
        <v/>
      </c>
      <c r="G2768" s="94"/>
      <c r="H2768" s="69" t="str">
        <f>IFERROR(G2768*VLOOKUP(E2768,Saldo!$P$8:$U$1009,6,FALSE),"")</f>
        <v/>
      </c>
      <c r="I2768" s="104" t="str">
        <f>IFERROR(IF(D2768="","",VLOOKUP(E2768,Saldo!$P$8:$Q$1009,2,FALSE)),"")</f>
        <v/>
      </c>
      <c r="J2768" s="76"/>
      <c r="K2768" s="28" t="str">
        <f t="shared" si="43"/>
        <v/>
      </c>
    </row>
    <row r="2769" spans="1:11" ht="18.95" customHeight="1" x14ac:dyDescent="0.25">
      <c r="A2769" s="52"/>
      <c r="C2769" s="76"/>
      <c r="D2769" s="185"/>
      <c r="E2769" s="76"/>
      <c r="F2769" s="76" t="str">
        <f>IF(E2769="","",IFERROR(VLOOKUP(E2769,Cadastro!$C$9:$D$1009,2,FALSE),"PROD. NÃO ENCONTRADO"))</f>
        <v/>
      </c>
      <c r="G2769" s="94"/>
      <c r="H2769" s="69" t="str">
        <f>IFERROR(G2769*VLOOKUP(E2769,Saldo!$P$8:$U$1009,6,FALSE),"")</f>
        <v/>
      </c>
      <c r="I2769" s="104" t="str">
        <f>IFERROR(IF(D2769="","",VLOOKUP(E2769,Saldo!$P$8:$Q$1009,2,FALSE)),"")</f>
        <v/>
      </c>
      <c r="J2769" s="76"/>
      <c r="K2769" s="28" t="str">
        <f t="shared" si="43"/>
        <v/>
      </c>
    </row>
    <row r="2770" spans="1:11" ht="18.95" customHeight="1" x14ac:dyDescent="0.25">
      <c r="A2770" s="52"/>
      <c r="C2770" s="76"/>
      <c r="D2770" s="185"/>
      <c r="E2770" s="76"/>
      <c r="F2770" s="76" t="str">
        <f>IF(E2770="","",IFERROR(VLOOKUP(E2770,Cadastro!$C$9:$D$1009,2,FALSE),"PROD. NÃO ENCONTRADO"))</f>
        <v/>
      </c>
      <c r="G2770" s="94"/>
      <c r="H2770" s="69" t="str">
        <f>IFERROR(G2770*VLOOKUP(E2770,Saldo!$P$8:$U$1009,6,FALSE),"")</f>
        <v/>
      </c>
      <c r="I2770" s="104" t="str">
        <f>IFERROR(IF(D2770="","",VLOOKUP(E2770,Saldo!$P$8:$Q$1009,2,FALSE)),"")</f>
        <v/>
      </c>
      <c r="J2770" s="76"/>
      <c r="K2770" s="28" t="str">
        <f t="shared" si="43"/>
        <v/>
      </c>
    </row>
    <row r="2771" spans="1:11" ht="18.95" customHeight="1" x14ac:dyDescent="0.25">
      <c r="A2771" s="52"/>
      <c r="C2771" s="76"/>
      <c r="D2771" s="185"/>
      <c r="E2771" s="76"/>
      <c r="F2771" s="76" t="str">
        <f>IF(E2771="","",IFERROR(VLOOKUP(E2771,Cadastro!$C$9:$D$1009,2,FALSE),"PROD. NÃO ENCONTRADO"))</f>
        <v/>
      </c>
      <c r="G2771" s="94"/>
      <c r="H2771" s="69" t="str">
        <f>IFERROR(G2771*VLOOKUP(E2771,Saldo!$P$8:$U$1009,6,FALSE),"")</f>
        <v/>
      </c>
      <c r="I2771" s="104" t="str">
        <f>IFERROR(IF(D2771="","",VLOOKUP(E2771,Saldo!$P$8:$Q$1009,2,FALSE)),"")</f>
        <v/>
      </c>
      <c r="J2771" s="76"/>
      <c r="K2771" s="28" t="str">
        <f t="shared" si="43"/>
        <v/>
      </c>
    </row>
    <row r="2772" spans="1:11" ht="18.95" customHeight="1" x14ac:dyDescent="0.25">
      <c r="A2772" s="52"/>
      <c r="C2772" s="76"/>
      <c r="D2772" s="185"/>
      <c r="E2772" s="76"/>
      <c r="F2772" s="76" t="str">
        <f>IF(E2772="","",IFERROR(VLOOKUP(E2772,Cadastro!$C$9:$D$1009,2,FALSE),"PROD. NÃO ENCONTRADO"))</f>
        <v/>
      </c>
      <c r="G2772" s="94"/>
      <c r="H2772" s="69" t="str">
        <f>IFERROR(G2772*VLOOKUP(E2772,Saldo!$P$8:$U$1009,6,FALSE),"")</f>
        <v/>
      </c>
      <c r="I2772" s="104" t="str">
        <f>IFERROR(IF(D2772="","",VLOOKUP(E2772,Saldo!$P$8:$Q$1009,2,FALSE)),"")</f>
        <v/>
      </c>
      <c r="J2772" s="76"/>
      <c r="K2772" s="28" t="str">
        <f t="shared" si="43"/>
        <v/>
      </c>
    </row>
    <row r="2773" spans="1:11" ht="18.95" customHeight="1" x14ac:dyDescent="0.25">
      <c r="A2773" s="52"/>
      <c r="C2773" s="76"/>
      <c r="D2773" s="185"/>
      <c r="E2773" s="76"/>
      <c r="F2773" s="76" t="str">
        <f>IF(E2773="","",IFERROR(VLOOKUP(E2773,Cadastro!$C$9:$D$1009,2,FALSE),"PROD. NÃO ENCONTRADO"))</f>
        <v/>
      </c>
      <c r="G2773" s="94"/>
      <c r="H2773" s="69" t="str">
        <f>IFERROR(G2773*VLOOKUP(E2773,Saldo!$P$8:$U$1009,6,FALSE),"")</f>
        <v/>
      </c>
      <c r="I2773" s="104" t="str">
        <f>IFERROR(IF(D2773="","",VLOOKUP(E2773,Saldo!$P$8:$Q$1009,2,FALSE)),"")</f>
        <v/>
      </c>
      <c r="J2773" s="76"/>
      <c r="K2773" s="28" t="str">
        <f t="shared" si="43"/>
        <v/>
      </c>
    </row>
    <row r="2774" spans="1:11" ht="18.95" customHeight="1" x14ac:dyDescent="0.25">
      <c r="A2774" s="52"/>
      <c r="C2774" s="76"/>
      <c r="D2774" s="185"/>
      <c r="E2774" s="76"/>
      <c r="F2774" s="76" t="str">
        <f>IF(E2774="","",IFERROR(VLOOKUP(E2774,Cadastro!$C$9:$D$1009,2,FALSE),"PROD. NÃO ENCONTRADO"))</f>
        <v/>
      </c>
      <c r="G2774" s="94"/>
      <c r="H2774" s="69" t="str">
        <f>IFERROR(G2774*VLOOKUP(E2774,Saldo!$P$8:$U$1009,6,FALSE),"")</f>
        <v/>
      </c>
      <c r="I2774" s="104" t="str">
        <f>IFERROR(IF(D2774="","",VLOOKUP(E2774,Saldo!$P$8:$Q$1009,2,FALSE)),"")</f>
        <v/>
      </c>
      <c r="J2774" s="76"/>
      <c r="K2774" s="28" t="str">
        <f t="shared" si="43"/>
        <v/>
      </c>
    </row>
    <row r="2775" spans="1:11" ht="18.95" customHeight="1" x14ac:dyDescent="0.25">
      <c r="A2775" s="52"/>
      <c r="C2775" s="76"/>
      <c r="D2775" s="185"/>
      <c r="E2775" s="76"/>
      <c r="F2775" s="76" t="str">
        <f>IF(E2775="","",IFERROR(VLOOKUP(E2775,Cadastro!$C$9:$D$1009,2,FALSE),"PROD. NÃO ENCONTRADO"))</f>
        <v/>
      </c>
      <c r="G2775" s="94"/>
      <c r="H2775" s="69" t="str">
        <f>IFERROR(G2775*VLOOKUP(E2775,Saldo!$P$8:$U$1009,6,FALSE),"")</f>
        <v/>
      </c>
      <c r="I2775" s="104" t="str">
        <f>IFERROR(IF(D2775="","",VLOOKUP(E2775,Saldo!$P$8:$Q$1009,2,FALSE)),"")</f>
        <v/>
      </c>
      <c r="J2775" s="76"/>
      <c r="K2775" s="28" t="str">
        <f t="shared" si="43"/>
        <v/>
      </c>
    </row>
    <row r="2776" spans="1:11" ht="18.95" customHeight="1" x14ac:dyDescent="0.25">
      <c r="A2776" s="52"/>
      <c r="C2776" s="76"/>
      <c r="D2776" s="185"/>
      <c r="E2776" s="76"/>
      <c r="F2776" s="76" t="str">
        <f>IF(E2776="","",IFERROR(VLOOKUP(E2776,Cadastro!$C$9:$D$1009,2,FALSE),"PROD. NÃO ENCONTRADO"))</f>
        <v/>
      </c>
      <c r="G2776" s="94"/>
      <c r="H2776" s="69" t="str">
        <f>IFERROR(G2776*VLOOKUP(E2776,Saldo!$P$8:$U$1009,6,FALSE),"")</f>
        <v/>
      </c>
      <c r="I2776" s="104" t="str">
        <f>IFERROR(IF(D2776="","",VLOOKUP(E2776,Saldo!$P$8:$Q$1009,2,FALSE)),"")</f>
        <v/>
      </c>
      <c r="J2776" s="76"/>
      <c r="K2776" s="28" t="str">
        <f t="shared" si="43"/>
        <v/>
      </c>
    </row>
    <row r="2777" spans="1:11" ht="18.95" customHeight="1" x14ac:dyDescent="0.25">
      <c r="A2777" s="52"/>
      <c r="C2777" s="76"/>
      <c r="D2777" s="185"/>
      <c r="E2777" s="76"/>
      <c r="F2777" s="76" t="str">
        <f>IF(E2777="","",IFERROR(VLOOKUP(E2777,Cadastro!$C$9:$D$1009,2,FALSE),"PROD. NÃO ENCONTRADO"))</f>
        <v/>
      </c>
      <c r="G2777" s="94"/>
      <c r="H2777" s="69" t="str">
        <f>IFERROR(G2777*VLOOKUP(E2777,Saldo!$P$8:$U$1009,6,FALSE),"")</f>
        <v/>
      </c>
      <c r="I2777" s="104" t="str">
        <f>IFERROR(IF(D2777="","",VLOOKUP(E2777,Saldo!$P$8:$Q$1009,2,FALSE)),"")</f>
        <v/>
      </c>
      <c r="J2777" s="76"/>
      <c r="K2777" s="28" t="str">
        <f t="shared" si="43"/>
        <v/>
      </c>
    </row>
    <row r="2778" spans="1:11" ht="18.95" customHeight="1" x14ac:dyDescent="0.25">
      <c r="A2778" s="52"/>
      <c r="C2778" s="76"/>
      <c r="D2778" s="185"/>
      <c r="E2778" s="76"/>
      <c r="F2778" s="76" t="str">
        <f>IF(E2778="","",IFERROR(VLOOKUP(E2778,Cadastro!$C$9:$D$1009,2,FALSE),"PROD. NÃO ENCONTRADO"))</f>
        <v/>
      </c>
      <c r="G2778" s="94"/>
      <c r="H2778" s="69" t="str">
        <f>IFERROR(G2778*VLOOKUP(E2778,Saldo!$P$8:$U$1009,6,FALSE),"")</f>
        <v/>
      </c>
      <c r="I2778" s="104" t="str">
        <f>IFERROR(IF(D2778="","",VLOOKUP(E2778,Saldo!$P$8:$Q$1009,2,FALSE)),"")</f>
        <v/>
      </c>
      <c r="J2778" s="76"/>
      <c r="K2778" s="28" t="str">
        <f t="shared" si="43"/>
        <v/>
      </c>
    </row>
    <row r="2779" spans="1:11" ht="18.95" customHeight="1" x14ac:dyDescent="0.25">
      <c r="A2779" s="52"/>
      <c r="C2779" s="76"/>
      <c r="D2779" s="185"/>
      <c r="E2779" s="76"/>
      <c r="F2779" s="76" t="str">
        <f>IF(E2779="","",IFERROR(VLOOKUP(E2779,Cadastro!$C$9:$D$1009,2,FALSE),"PROD. NÃO ENCONTRADO"))</f>
        <v/>
      </c>
      <c r="G2779" s="94"/>
      <c r="H2779" s="69" t="str">
        <f>IFERROR(G2779*VLOOKUP(E2779,Saldo!$P$8:$U$1009,6,FALSE),"")</f>
        <v/>
      </c>
      <c r="I2779" s="104" t="str">
        <f>IFERROR(IF(D2779="","",VLOOKUP(E2779,Saldo!$P$8:$Q$1009,2,FALSE)),"")</f>
        <v/>
      </c>
      <c r="J2779" s="76"/>
      <c r="K2779" s="28" t="str">
        <f t="shared" si="43"/>
        <v/>
      </c>
    </row>
    <row r="2780" spans="1:11" ht="18.95" customHeight="1" x14ac:dyDescent="0.25">
      <c r="A2780" s="52"/>
      <c r="C2780" s="76"/>
      <c r="D2780" s="185"/>
      <c r="E2780" s="76"/>
      <c r="F2780" s="76" t="str">
        <f>IF(E2780="","",IFERROR(VLOOKUP(E2780,Cadastro!$C$9:$D$1009,2,FALSE),"PROD. NÃO ENCONTRADO"))</f>
        <v/>
      </c>
      <c r="G2780" s="94"/>
      <c r="H2780" s="69" t="str">
        <f>IFERROR(G2780*VLOOKUP(E2780,Saldo!$P$8:$U$1009,6,FALSE),"")</f>
        <v/>
      </c>
      <c r="I2780" s="104" t="str">
        <f>IFERROR(IF(D2780="","",VLOOKUP(E2780,Saldo!$P$8:$Q$1009,2,FALSE)),"")</f>
        <v/>
      </c>
      <c r="J2780" s="76"/>
      <c r="K2780" s="28" t="str">
        <f t="shared" si="43"/>
        <v/>
      </c>
    </row>
    <row r="2781" spans="1:11" ht="18.95" customHeight="1" x14ac:dyDescent="0.25">
      <c r="A2781" s="52"/>
      <c r="C2781" s="76"/>
      <c r="D2781" s="185"/>
      <c r="E2781" s="76"/>
      <c r="F2781" s="76" t="str">
        <f>IF(E2781="","",IFERROR(VLOOKUP(E2781,Cadastro!$C$9:$D$1009,2,FALSE),"PROD. NÃO ENCONTRADO"))</f>
        <v/>
      </c>
      <c r="G2781" s="94"/>
      <c r="H2781" s="69" t="str">
        <f>IFERROR(G2781*VLOOKUP(E2781,Saldo!$P$8:$U$1009,6,FALSE),"")</f>
        <v/>
      </c>
      <c r="I2781" s="104" t="str">
        <f>IFERROR(IF(D2781="","",VLOOKUP(E2781,Saldo!$P$8:$Q$1009,2,FALSE)),"")</f>
        <v/>
      </c>
      <c r="J2781" s="76"/>
      <c r="K2781" s="28" t="str">
        <f t="shared" si="43"/>
        <v/>
      </c>
    </row>
    <row r="2782" spans="1:11" ht="18.95" customHeight="1" x14ac:dyDescent="0.25">
      <c r="A2782" s="52"/>
      <c r="C2782" s="76"/>
      <c r="D2782" s="185"/>
      <c r="E2782" s="76"/>
      <c r="F2782" s="76" t="str">
        <f>IF(E2782="","",IFERROR(VLOOKUP(E2782,Cadastro!$C$9:$D$1009,2,FALSE),"PROD. NÃO ENCONTRADO"))</f>
        <v/>
      </c>
      <c r="G2782" s="94"/>
      <c r="H2782" s="69" t="str">
        <f>IFERROR(G2782*VLOOKUP(E2782,Saldo!$P$8:$U$1009,6,FALSE),"")</f>
        <v/>
      </c>
      <c r="I2782" s="104" t="str">
        <f>IFERROR(IF(D2782="","",VLOOKUP(E2782,Saldo!$P$8:$Q$1009,2,FALSE)),"")</f>
        <v/>
      </c>
      <c r="J2782" s="76"/>
      <c r="K2782" s="28" t="str">
        <f t="shared" si="43"/>
        <v/>
      </c>
    </row>
    <row r="2783" spans="1:11" ht="18.95" customHeight="1" x14ac:dyDescent="0.25">
      <c r="A2783" s="52"/>
      <c r="C2783" s="76"/>
      <c r="D2783" s="185"/>
      <c r="E2783" s="76"/>
      <c r="F2783" s="76" t="str">
        <f>IF(E2783="","",IFERROR(VLOOKUP(E2783,Cadastro!$C$9:$D$1009,2,FALSE),"PROD. NÃO ENCONTRADO"))</f>
        <v/>
      </c>
      <c r="G2783" s="94"/>
      <c r="H2783" s="69" t="str">
        <f>IFERROR(G2783*VLOOKUP(E2783,Saldo!$P$8:$U$1009,6,FALSE),"")</f>
        <v/>
      </c>
      <c r="I2783" s="104" t="str">
        <f>IFERROR(IF(D2783="","",VLOOKUP(E2783,Saldo!$P$8:$Q$1009,2,FALSE)),"")</f>
        <v/>
      </c>
      <c r="J2783" s="76"/>
      <c r="K2783" s="28" t="str">
        <f t="shared" si="43"/>
        <v/>
      </c>
    </row>
    <row r="2784" spans="1:11" ht="18.95" customHeight="1" x14ac:dyDescent="0.25">
      <c r="A2784" s="52"/>
      <c r="C2784" s="76"/>
      <c r="D2784" s="185"/>
      <c r="E2784" s="76"/>
      <c r="F2784" s="76" t="str">
        <f>IF(E2784="","",IFERROR(VLOOKUP(E2784,Cadastro!$C$9:$D$1009,2,FALSE),"PROD. NÃO ENCONTRADO"))</f>
        <v/>
      </c>
      <c r="G2784" s="94"/>
      <c r="H2784" s="69" t="str">
        <f>IFERROR(G2784*VLOOKUP(E2784,Saldo!$P$8:$U$1009,6,FALSE),"")</f>
        <v/>
      </c>
      <c r="I2784" s="104" t="str">
        <f>IFERROR(IF(D2784="","",VLOOKUP(E2784,Saldo!$P$8:$Q$1009,2,FALSE)),"")</f>
        <v/>
      </c>
      <c r="J2784" s="76"/>
      <c r="K2784" s="28" t="str">
        <f t="shared" si="43"/>
        <v/>
      </c>
    </row>
    <row r="2785" spans="1:11" ht="18.95" customHeight="1" x14ac:dyDescent="0.25">
      <c r="A2785" s="52"/>
      <c r="C2785" s="76"/>
      <c r="D2785" s="185"/>
      <c r="E2785" s="76"/>
      <c r="F2785" s="76" t="str">
        <f>IF(E2785="","",IFERROR(VLOOKUP(E2785,Cadastro!$C$9:$D$1009,2,FALSE),"PROD. NÃO ENCONTRADO"))</f>
        <v/>
      </c>
      <c r="G2785" s="94"/>
      <c r="H2785" s="69" t="str">
        <f>IFERROR(G2785*VLOOKUP(E2785,Saldo!$P$8:$U$1009,6,FALSE),"")</f>
        <v/>
      </c>
      <c r="I2785" s="104" t="str">
        <f>IFERROR(IF(D2785="","",VLOOKUP(E2785,Saldo!$P$8:$Q$1009,2,FALSE)),"")</f>
        <v/>
      </c>
      <c r="J2785" s="76"/>
      <c r="K2785" s="28" t="str">
        <f t="shared" si="43"/>
        <v/>
      </c>
    </row>
    <row r="2786" spans="1:11" ht="18.95" customHeight="1" x14ac:dyDescent="0.25">
      <c r="A2786" s="52"/>
      <c r="C2786" s="76"/>
      <c r="D2786" s="185"/>
      <c r="E2786" s="76"/>
      <c r="F2786" s="76" t="str">
        <f>IF(E2786="","",IFERROR(VLOOKUP(E2786,Cadastro!$C$9:$D$1009,2,FALSE),"PROD. NÃO ENCONTRADO"))</f>
        <v/>
      </c>
      <c r="G2786" s="94"/>
      <c r="H2786" s="69" t="str">
        <f>IFERROR(G2786*VLOOKUP(E2786,Saldo!$P$8:$U$1009,6,FALSE),"")</f>
        <v/>
      </c>
      <c r="I2786" s="104" t="str">
        <f>IFERROR(IF(D2786="","",VLOOKUP(E2786,Saldo!$P$8:$Q$1009,2,FALSE)),"")</f>
        <v/>
      </c>
      <c r="J2786" s="76"/>
      <c r="K2786" s="28" t="str">
        <f t="shared" si="43"/>
        <v/>
      </c>
    </row>
    <row r="2787" spans="1:11" ht="18.95" customHeight="1" x14ac:dyDescent="0.25">
      <c r="A2787" s="52"/>
      <c r="C2787" s="76"/>
      <c r="D2787" s="185"/>
      <c r="E2787" s="76"/>
      <c r="F2787" s="76" t="str">
        <f>IF(E2787="","",IFERROR(VLOOKUP(E2787,Cadastro!$C$9:$D$1009,2,FALSE),"PROD. NÃO ENCONTRADO"))</f>
        <v/>
      </c>
      <c r="G2787" s="94"/>
      <c r="H2787" s="69" t="str">
        <f>IFERROR(G2787*VLOOKUP(E2787,Saldo!$P$8:$U$1009,6,FALSE),"")</f>
        <v/>
      </c>
      <c r="I2787" s="104" t="str">
        <f>IFERROR(IF(D2787="","",VLOOKUP(E2787,Saldo!$P$8:$Q$1009,2,FALSE)),"")</f>
        <v/>
      </c>
      <c r="J2787" s="76"/>
      <c r="K2787" s="28" t="str">
        <f t="shared" si="43"/>
        <v/>
      </c>
    </row>
    <row r="2788" spans="1:11" ht="18.95" customHeight="1" x14ac:dyDescent="0.25">
      <c r="A2788" s="52"/>
      <c r="C2788" s="76"/>
      <c r="D2788" s="185"/>
      <c r="E2788" s="76"/>
      <c r="F2788" s="76" t="str">
        <f>IF(E2788="","",IFERROR(VLOOKUP(E2788,Cadastro!$C$9:$D$1009,2,FALSE),"PROD. NÃO ENCONTRADO"))</f>
        <v/>
      </c>
      <c r="G2788" s="94"/>
      <c r="H2788" s="69" t="str">
        <f>IFERROR(G2788*VLOOKUP(E2788,Saldo!$P$8:$U$1009,6,FALSE),"")</f>
        <v/>
      </c>
      <c r="I2788" s="104" t="str">
        <f>IFERROR(IF(D2788="","",VLOOKUP(E2788,Saldo!$P$8:$Q$1009,2,FALSE)),"")</f>
        <v/>
      </c>
      <c r="J2788" s="76"/>
      <c r="K2788" s="28" t="str">
        <f t="shared" si="43"/>
        <v/>
      </c>
    </row>
    <row r="2789" spans="1:11" ht="18.95" customHeight="1" x14ac:dyDescent="0.25">
      <c r="A2789" s="52"/>
      <c r="C2789" s="76"/>
      <c r="D2789" s="185"/>
      <c r="E2789" s="76"/>
      <c r="F2789" s="76" t="str">
        <f>IF(E2789="","",IFERROR(VLOOKUP(E2789,Cadastro!$C$9:$D$1009,2,FALSE),"PROD. NÃO ENCONTRADO"))</f>
        <v/>
      </c>
      <c r="G2789" s="94"/>
      <c r="H2789" s="69" t="str">
        <f>IFERROR(G2789*VLOOKUP(E2789,Saldo!$P$8:$U$1009,6,FALSE),"")</f>
        <v/>
      </c>
      <c r="I2789" s="104" t="str">
        <f>IFERROR(IF(D2789="","",VLOOKUP(E2789,Saldo!$P$8:$Q$1009,2,FALSE)),"")</f>
        <v/>
      </c>
      <c r="J2789" s="76"/>
      <c r="K2789" s="28" t="str">
        <f t="shared" si="43"/>
        <v/>
      </c>
    </row>
    <row r="2790" spans="1:11" ht="18.95" customHeight="1" x14ac:dyDescent="0.25">
      <c r="A2790" s="52"/>
      <c r="C2790" s="76"/>
      <c r="D2790" s="185"/>
      <c r="E2790" s="76"/>
      <c r="F2790" s="76" t="str">
        <f>IF(E2790="","",IFERROR(VLOOKUP(E2790,Cadastro!$C$9:$D$1009,2,FALSE),"PROD. NÃO ENCONTRADO"))</f>
        <v/>
      </c>
      <c r="G2790" s="94"/>
      <c r="H2790" s="69" t="str">
        <f>IFERROR(G2790*VLOOKUP(E2790,Saldo!$P$8:$U$1009,6,FALSE),"")</f>
        <v/>
      </c>
      <c r="I2790" s="104" t="str">
        <f>IFERROR(IF(D2790="","",VLOOKUP(E2790,Saldo!$P$8:$Q$1009,2,FALSE)),"")</f>
        <v/>
      </c>
      <c r="J2790" s="76"/>
      <c r="K2790" s="28" t="str">
        <f t="shared" si="43"/>
        <v/>
      </c>
    </row>
    <row r="2791" spans="1:11" ht="18.95" customHeight="1" x14ac:dyDescent="0.25">
      <c r="A2791" s="52"/>
      <c r="C2791" s="76"/>
      <c r="D2791" s="185"/>
      <c r="E2791" s="76"/>
      <c r="F2791" s="76" t="str">
        <f>IF(E2791="","",IFERROR(VLOOKUP(E2791,Cadastro!$C$9:$D$1009,2,FALSE),"PROD. NÃO ENCONTRADO"))</f>
        <v/>
      </c>
      <c r="G2791" s="94"/>
      <c r="H2791" s="69" t="str">
        <f>IFERROR(G2791*VLOOKUP(E2791,Saldo!$P$8:$U$1009,6,FALSE),"")</f>
        <v/>
      </c>
      <c r="I2791" s="104" t="str">
        <f>IFERROR(IF(D2791="","",VLOOKUP(E2791,Saldo!$P$8:$Q$1009,2,FALSE)),"")</f>
        <v/>
      </c>
      <c r="J2791" s="76"/>
      <c r="K2791" s="28" t="str">
        <f t="shared" si="43"/>
        <v/>
      </c>
    </row>
    <row r="2792" spans="1:11" ht="18.95" customHeight="1" x14ac:dyDescent="0.25">
      <c r="A2792" s="52"/>
      <c r="C2792" s="76"/>
      <c r="D2792" s="185"/>
      <c r="E2792" s="76"/>
      <c r="F2792" s="76" t="str">
        <f>IF(E2792="","",IFERROR(VLOOKUP(E2792,Cadastro!$C$9:$D$1009,2,FALSE),"PROD. NÃO ENCONTRADO"))</f>
        <v/>
      </c>
      <c r="G2792" s="94"/>
      <c r="H2792" s="69" t="str">
        <f>IFERROR(G2792*VLOOKUP(E2792,Saldo!$P$8:$U$1009,6,FALSE),"")</f>
        <v/>
      </c>
      <c r="I2792" s="104" t="str">
        <f>IFERROR(IF(D2792="","",VLOOKUP(E2792,Saldo!$P$8:$Q$1009,2,FALSE)),"")</f>
        <v/>
      </c>
      <c r="J2792" s="76"/>
      <c r="K2792" s="28" t="str">
        <f t="shared" si="43"/>
        <v/>
      </c>
    </row>
    <row r="2793" spans="1:11" ht="18.95" customHeight="1" x14ac:dyDescent="0.25">
      <c r="A2793" s="52"/>
      <c r="C2793" s="76"/>
      <c r="D2793" s="185"/>
      <c r="E2793" s="76"/>
      <c r="F2793" s="76" t="str">
        <f>IF(E2793="","",IFERROR(VLOOKUP(E2793,Cadastro!$C$9:$D$1009,2,FALSE),"PROD. NÃO ENCONTRADO"))</f>
        <v/>
      </c>
      <c r="G2793" s="94"/>
      <c r="H2793" s="69" t="str">
        <f>IFERROR(G2793*VLOOKUP(E2793,Saldo!$P$8:$U$1009,6,FALSE),"")</f>
        <v/>
      </c>
      <c r="I2793" s="104" t="str">
        <f>IFERROR(IF(D2793="","",VLOOKUP(E2793,Saldo!$P$8:$Q$1009,2,FALSE)),"")</f>
        <v/>
      </c>
      <c r="J2793" s="76"/>
      <c r="K2793" s="28" t="str">
        <f t="shared" si="43"/>
        <v/>
      </c>
    </row>
    <row r="2794" spans="1:11" ht="18.95" customHeight="1" x14ac:dyDescent="0.25">
      <c r="A2794" s="52"/>
      <c r="C2794" s="76"/>
      <c r="D2794" s="185"/>
      <c r="E2794" s="76"/>
      <c r="F2794" s="76" t="str">
        <f>IF(E2794="","",IFERROR(VLOOKUP(E2794,Cadastro!$C$9:$D$1009,2,FALSE),"PROD. NÃO ENCONTRADO"))</f>
        <v/>
      </c>
      <c r="G2794" s="94"/>
      <c r="H2794" s="69" t="str">
        <f>IFERROR(G2794*VLOOKUP(E2794,Saldo!$P$8:$U$1009,6,FALSE),"")</f>
        <v/>
      </c>
      <c r="I2794" s="104" t="str">
        <f>IFERROR(IF(D2794="","",VLOOKUP(E2794,Saldo!$P$8:$Q$1009,2,FALSE)),"")</f>
        <v/>
      </c>
      <c r="J2794" s="76"/>
      <c r="K2794" s="28" t="str">
        <f t="shared" si="43"/>
        <v/>
      </c>
    </row>
    <row r="2795" spans="1:11" ht="18.95" customHeight="1" x14ac:dyDescent="0.25">
      <c r="A2795" s="52"/>
      <c r="C2795" s="76"/>
      <c r="D2795" s="185"/>
      <c r="E2795" s="76"/>
      <c r="F2795" s="76" t="str">
        <f>IF(E2795="","",IFERROR(VLOOKUP(E2795,Cadastro!$C$9:$D$1009,2,FALSE),"PROD. NÃO ENCONTRADO"))</f>
        <v/>
      </c>
      <c r="G2795" s="94"/>
      <c r="H2795" s="69" t="str">
        <f>IFERROR(G2795*VLOOKUP(E2795,Saldo!$P$8:$U$1009,6,FALSE),"")</f>
        <v/>
      </c>
      <c r="I2795" s="104" t="str">
        <f>IFERROR(IF(D2795="","",VLOOKUP(E2795,Saldo!$P$8:$Q$1009,2,FALSE)),"")</f>
        <v/>
      </c>
      <c r="J2795" s="76"/>
      <c r="K2795" s="28" t="str">
        <f t="shared" si="43"/>
        <v/>
      </c>
    </row>
    <row r="2796" spans="1:11" ht="18.95" customHeight="1" x14ac:dyDescent="0.25">
      <c r="A2796" s="52"/>
      <c r="C2796" s="76"/>
      <c r="D2796" s="185"/>
      <c r="E2796" s="76"/>
      <c r="F2796" s="76" t="str">
        <f>IF(E2796="","",IFERROR(VLOOKUP(E2796,Cadastro!$C$9:$D$1009,2,FALSE),"PROD. NÃO ENCONTRADO"))</f>
        <v/>
      </c>
      <c r="G2796" s="94"/>
      <c r="H2796" s="69" t="str">
        <f>IFERROR(G2796*VLOOKUP(E2796,Saldo!$P$8:$U$1009,6,FALSE),"")</f>
        <v/>
      </c>
      <c r="I2796" s="104" t="str">
        <f>IFERROR(IF(D2796="","",VLOOKUP(E2796,Saldo!$P$8:$Q$1009,2,FALSE)),"")</f>
        <v/>
      </c>
      <c r="J2796" s="76"/>
      <c r="K2796" s="28" t="str">
        <f t="shared" si="43"/>
        <v/>
      </c>
    </row>
    <row r="2797" spans="1:11" ht="18.95" customHeight="1" x14ac:dyDescent="0.25">
      <c r="A2797" s="52"/>
      <c r="C2797" s="76"/>
      <c r="D2797" s="185"/>
      <c r="E2797" s="76"/>
      <c r="F2797" s="76" t="str">
        <f>IF(E2797="","",IFERROR(VLOOKUP(E2797,Cadastro!$C$9:$D$1009,2,FALSE),"PROD. NÃO ENCONTRADO"))</f>
        <v/>
      </c>
      <c r="G2797" s="94"/>
      <c r="H2797" s="69" t="str">
        <f>IFERROR(G2797*VLOOKUP(E2797,Saldo!$P$8:$U$1009,6,FALSE),"")</f>
        <v/>
      </c>
      <c r="I2797" s="104" t="str">
        <f>IFERROR(IF(D2797="","",VLOOKUP(E2797,Saldo!$P$8:$Q$1009,2,FALSE)),"")</f>
        <v/>
      </c>
      <c r="J2797" s="76"/>
      <c r="K2797" s="28" t="str">
        <f t="shared" si="43"/>
        <v/>
      </c>
    </row>
    <row r="2798" spans="1:11" ht="18.95" customHeight="1" x14ac:dyDescent="0.25">
      <c r="A2798" s="52"/>
      <c r="C2798" s="76"/>
      <c r="D2798" s="185"/>
      <c r="E2798" s="76"/>
      <c r="F2798" s="76" t="str">
        <f>IF(E2798="","",IFERROR(VLOOKUP(E2798,Cadastro!$C$9:$D$1009,2,FALSE),"PROD. NÃO ENCONTRADO"))</f>
        <v/>
      </c>
      <c r="G2798" s="94"/>
      <c r="H2798" s="69" t="str">
        <f>IFERROR(G2798*VLOOKUP(E2798,Saldo!$P$8:$U$1009,6,FALSE),"")</f>
        <v/>
      </c>
      <c r="I2798" s="104" t="str">
        <f>IFERROR(IF(D2798="","",VLOOKUP(E2798,Saldo!$P$8:$Q$1009,2,FALSE)),"")</f>
        <v/>
      </c>
      <c r="J2798" s="76"/>
      <c r="K2798" s="28" t="str">
        <f t="shared" si="43"/>
        <v/>
      </c>
    </row>
    <row r="2799" spans="1:11" ht="18.95" customHeight="1" x14ac:dyDescent="0.25">
      <c r="A2799" s="52"/>
      <c r="C2799" s="76"/>
      <c r="D2799" s="185"/>
      <c r="E2799" s="76"/>
      <c r="F2799" s="76" t="str">
        <f>IF(E2799="","",IFERROR(VLOOKUP(E2799,Cadastro!$C$9:$D$1009,2,FALSE),"PROD. NÃO ENCONTRADO"))</f>
        <v/>
      </c>
      <c r="G2799" s="94"/>
      <c r="H2799" s="69" t="str">
        <f>IFERROR(G2799*VLOOKUP(E2799,Saldo!$P$8:$U$1009,6,FALSE),"")</f>
        <v/>
      </c>
      <c r="I2799" s="104" t="str">
        <f>IFERROR(IF(D2799="","",VLOOKUP(E2799,Saldo!$P$8:$Q$1009,2,FALSE)),"")</f>
        <v/>
      </c>
      <c r="J2799" s="76"/>
      <c r="K2799" s="28" t="str">
        <f t="shared" si="43"/>
        <v/>
      </c>
    </row>
    <row r="2800" spans="1:11" ht="18.95" customHeight="1" x14ac:dyDescent="0.25">
      <c r="A2800" s="52"/>
      <c r="C2800" s="76"/>
      <c r="D2800" s="185"/>
      <c r="E2800" s="76"/>
      <c r="F2800" s="76" t="str">
        <f>IF(E2800="","",IFERROR(VLOOKUP(E2800,Cadastro!$C$9:$D$1009,2,FALSE),"PROD. NÃO ENCONTRADO"))</f>
        <v/>
      </c>
      <c r="G2800" s="94"/>
      <c r="H2800" s="69" t="str">
        <f>IFERROR(G2800*VLOOKUP(E2800,Saldo!$P$8:$U$1009,6,FALSE),"")</f>
        <v/>
      </c>
      <c r="I2800" s="104" t="str">
        <f>IFERROR(IF(D2800="","",VLOOKUP(E2800,Saldo!$P$8:$Q$1009,2,FALSE)),"")</f>
        <v/>
      </c>
      <c r="J2800" s="76"/>
      <c r="K2800" s="28" t="str">
        <f t="shared" si="43"/>
        <v/>
      </c>
    </row>
    <row r="2801" spans="1:11" ht="18.95" customHeight="1" x14ac:dyDescent="0.25">
      <c r="A2801" s="52"/>
      <c r="C2801" s="76"/>
      <c r="D2801" s="185"/>
      <c r="E2801" s="76"/>
      <c r="F2801" s="76" t="str">
        <f>IF(E2801="","",IFERROR(VLOOKUP(E2801,Cadastro!$C$9:$D$1009,2,FALSE),"PROD. NÃO ENCONTRADO"))</f>
        <v/>
      </c>
      <c r="G2801" s="94"/>
      <c r="H2801" s="69" t="str">
        <f>IFERROR(G2801*VLOOKUP(E2801,Saldo!$P$8:$U$1009,6,FALSE),"")</f>
        <v/>
      </c>
      <c r="I2801" s="104" t="str">
        <f>IFERROR(IF(D2801="","",VLOOKUP(E2801,Saldo!$P$8:$Q$1009,2,FALSE)),"")</f>
        <v/>
      </c>
      <c r="J2801" s="76"/>
      <c r="K2801" s="28" t="str">
        <f t="shared" si="43"/>
        <v/>
      </c>
    </row>
    <row r="2802" spans="1:11" ht="18.95" customHeight="1" x14ac:dyDescent="0.25">
      <c r="A2802" s="52"/>
      <c r="C2802" s="76"/>
      <c r="D2802" s="185"/>
      <c r="E2802" s="76"/>
      <c r="F2802" s="76" t="str">
        <f>IF(E2802="","",IFERROR(VLOOKUP(E2802,Cadastro!$C$9:$D$1009,2,FALSE),"PROD. NÃO ENCONTRADO"))</f>
        <v/>
      </c>
      <c r="G2802" s="94"/>
      <c r="H2802" s="69" t="str">
        <f>IFERROR(G2802*VLOOKUP(E2802,Saldo!$P$8:$U$1009,6,FALSE),"")</f>
        <v/>
      </c>
      <c r="I2802" s="104" t="str">
        <f>IFERROR(IF(D2802="","",VLOOKUP(E2802,Saldo!$P$8:$Q$1009,2,FALSE)),"")</f>
        <v/>
      </c>
      <c r="J2802" s="76"/>
      <c r="K2802" s="28" t="str">
        <f t="shared" si="43"/>
        <v/>
      </c>
    </row>
    <row r="2803" spans="1:11" ht="18.95" customHeight="1" x14ac:dyDescent="0.25">
      <c r="A2803" s="52"/>
      <c r="C2803" s="76"/>
      <c r="D2803" s="185"/>
      <c r="E2803" s="76"/>
      <c r="F2803" s="76" t="str">
        <f>IF(E2803="","",IFERROR(VLOOKUP(E2803,Cadastro!$C$9:$D$1009,2,FALSE),"PROD. NÃO ENCONTRADO"))</f>
        <v/>
      </c>
      <c r="G2803" s="94"/>
      <c r="H2803" s="69" t="str">
        <f>IFERROR(G2803*VLOOKUP(E2803,Saldo!$P$8:$U$1009,6,FALSE),"")</f>
        <v/>
      </c>
      <c r="I2803" s="104" t="str">
        <f>IFERROR(IF(D2803="","",VLOOKUP(E2803,Saldo!$P$8:$Q$1009,2,FALSE)),"")</f>
        <v/>
      </c>
      <c r="J2803" s="76"/>
      <c r="K2803" s="28" t="str">
        <f t="shared" si="43"/>
        <v/>
      </c>
    </row>
    <row r="2804" spans="1:11" ht="18.95" customHeight="1" x14ac:dyDescent="0.25">
      <c r="A2804" s="52"/>
      <c r="C2804" s="76"/>
      <c r="D2804" s="185"/>
      <c r="E2804" s="76"/>
      <c r="F2804" s="76" t="str">
        <f>IF(E2804="","",IFERROR(VLOOKUP(E2804,Cadastro!$C$9:$D$1009,2,FALSE),"PROD. NÃO ENCONTRADO"))</f>
        <v/>
      </c>
      <c r="G2804" s="94"/>
      <c r="H2804" s="69" t="str">
        <f>IFERROR(G2804*VLOOKUP(E2804,Saldo!$P$8:$U$1009,6,FALSE),"")</f>
        <v/>
      </c>
      <c r="I2804" s="104" t="str">
        <f>IFERROR(IF(D2804="","",VLOOKUP(E2804,Saldo!$P$8:$Q$1009,2,FALSE)),"")</f>
        <v/>
      </c>
      <c r="J2804" s="76"/>
      <c r="K2804" s="28" t="str">
        <f t="shared" si="43"/>
        <v/>
      </c>
    </row>
    <row r="2805" spans="1:11" ht="18.95" customHeight="1" x14ac:dyDescent="0.25">
      <c r="A2805" s="52"/>
      <c r="C2805" s="76"/>
      <c r="D2805" s="185"/>
      <c r="E2805" s="76"/>
      <c r="F2805" s="76" t="str">
        <f>IF(E2805="","",IFERROR(VLOOKUP(E2805,Cadastro!$C$9:$D$1009,2,FALSE),"PROD. NÃO ENCONTRADO"))</f>
        <v/>
      </c>
      <c r="G2805" s="94"/>
      <c r="H2805" s="69" t="str">
        <f>IFERROR(G2805*VLOOKUP(E2805,Saldo!$P$8:$U$1009,6,FALSE),"")</f>
        <v/>
      </c>
      <c r="I2805" s="104" t="str">
        <f>IFERROR(IF(D2805="","",VLOOKUP(E2805,Saldo!$P$8:$Q$1009,2,FALSE)),"")</f>
        <v/>
      </c>
      <c r="J2805" s="76"/>
      <c r="K2805" s="28" t="str">
        <f t="shared" si="43"/>
        <v/>
      </c>
    </row>
    <row r="2806" spans="1:11" ht="18.95" customHeight="1" x14ac:dyDescent="0.25">
      <c r="A2806" s="52"/>
      <c r="C2806" s="76"/>
      <c r="D2806" s="185"/>
      <c r="E2806" s="76"/>
      <c r="F2806" s="76" t="str">
        <f>IF(E2806="","",IFERROR(VLOOKUP(E2806,Cadastro!$C$9:$D$1009,2,FALSE),"PROD. NÃO ENCONTRADO"))</f>
        <v/>
      </c>
      <c r="G2806" s="94"/>
      <c r="H2806" s="69" t="str">
        <f>IFERROR(G2806*VLOOKUP(E2806,Saldo!$P$8:$U$1009,6,FALSE),"")</f>
        <v/>
      </c>
      <c r="I2806" s="104" t="str">
        <f>IFERROR(IF(D2806="","",VLOOKUP(E2806,Saldo!$P$8:$Q$1009,2,FALSE)),"")</f>
        <v/>
      </c>
      <c r="J2806" s="76"/>
      <c r="K2806" s="28" t="str">
        <f t="shared" si="43"/>
        <v/>
      </c>
    </row>
    <row r="2807" spans="1:11" ht="18.95" customHeight="1" x14ac:dyDescent="0.25">
      <c r="A2807" s="52"/>
      <c r="C2807" s="76"/>
      <c r="D2807" s="185"/>
      <c r="E2807" s="76"/>
      <c r="F2807" s="76" t="str">
        <f>IF(E2807="","",IFERROR(VLOOKUP(E2807,Cadastro!$C$9:$D$1009,2,FALSE),"PROD. NÃO ENCONTRADO"))</f>
        <v/>
      </c>
      <c r="G2807" s="94"/>
      <c r="H2807" s="69" t="str">
        <f>IFERROR(G2807*VLOOKUP(E2807,Saldo!$P$8:$U$1009,6,FALSE),"")</f>
        <v/>
      </c>
      <c r="I2807" s="104" t="str">
        <f>IFERROR(IF(D2807="","",VLOOKUP(E2807,Saldo!$P$8:$Q$1009,2,FALSE)),"")</f>
        <v/>
      </c>
      <c r="J2807" s="76"/>
      <c r="K2807" s="28" t="str">
        <f t="shared" si="43"/>
        <v/>
      </c>
    </row>
    <row r="2808" spans="1:11" ht="18.95" customHeight="1" x14ac:dyDescent="0.25">
      <c r="A2808" s="52"/>
      <c r="C2808" s="76"/>
      <c r="D2808" s="185"/>
      <c r="E2808" s="76"/>
      <c r="F2808" s="76" t="str">
        <f>IF(E2808="","",IFERROR(VLOOKUP(E2808,Cadastro!$C$9:$D$1009,2,FALSE),"PROD. NÃO ENCONTRADO"))</f>
        <v/>
      </c>
      <c r="G2808" s="94"/>
      <c r="H2808" s="69" t="str">
        <f>IFERROR(G2808*VLOOKUP(E2808,Saldo!$P$8:$U$1009,6,FALSE),"")</f>
        <v/>
      </c>
      <c r="I2808" s="104" t="str">
        <f>IFERROR(IF(D2808="","",VLOOKUP(E2808,Saldo!$P$8:$Q$1009,2,FALSE)),"")</f>
        <v/>
      </c>
      <c r="J2808" s="76"/>
      <c r="K2808" s="28" t="str">
        <f t="shared" si="43"/>
        <v/>
      </c>
    </row>
    <row r="2809" spans="1:11" ht="18.95" customHeight="1" x14ac:dyDescent="0.25">
      <c r="A2809" s="52"/>
      <c r="C2809" s="76"/>
      <c r="D2809" s="185"/>
      <c r="E2809" s="76"/>
      <c r="F2809" s="76" t="str">
        <f>IF(E2809="","",IFERROR(VLOOKUP(E2809,Cadastro!$C$9:$D$1009,2,FALSE),"PROD. NÃO ENCONTRADO"))</f>
        <v/>
      </c>
      <c r="G2809" s="94"/>
      <c r="H2809" s="69" t="str">
        <f>IFERROR(G2809*VLOOKUP(E2809,Saldo!$P$8:$U$1009,6,FALSE),"")</f>
        <v/>
      </c>
      <c r="I2809" s="104" t="str">
        <f>IFERROR(IF(D2809="","",VLOOKUP(E2809,Saldo!$P$8:$Q$1009,2,FALSE)),"")</f>
        <v/>
      </c>
      <c r="J2809" s="76"/>
      <c r="K2809" s="28" t="str">
        <f t="shared" si="43"/>
        <v/>
      </c>
    </row>
    <row r="2810" spans="1:11" ht="18.95" customHeight="1" x14ac:dyDescent="0.25">
      <c r="A2810" s="52"/>
      <c r="C2810" s="76"/>
      <c r="D2810" s="185"/>
      <c r="E2810" s="76"/>
      <c r="F2810" s="76" t="str">
        <f>IF(E2810="","",IFERROR(VLOOKUP(E2810,Cadastro!$C$9:$D$1009,2,FALSE),"PROD. NÃO ENCONTRADO"))</f>
        <v/>
      </c>
      <c r="G2810" s="94"/>
      <c r="H2810" s="69" t="str">
        <f>IFERROR(G2810*VLOOKUP(E2810,Saldo!$P$8:$U$1009,6,FALSE),"")</f>
        <v/>
      </c>
      <c r="I2810" s="104" t="str">
        <f>IFERROR(IF(D2810="","",VLOOKUP(E2810,Saldo!$P$8:$Q$1009,2,FALSE)),"")</f>
        <v/>
      </c>
      <c r="J2810" s="76"/>
      <c r="K2810" s="28" t="str">
        <f t="shared" si="43"/>
        <v/>
      </c>
    </row>
    <row r="2811" spans="1:11" ht="18.95" customHeight="1" x14ac:dyDescent="0.25">
      <c r="A2811" s="52"/>
      <c r="C2811" s="76"/>
      <c r="D2811" s="185"/>
      <c r="E2811" s="76"/>
      <c r="F2811" s="76" t="str">
        <f>IF(E2811="","",IFERROR(VLOOKUP(E2811,Cadastro!$C$9:$D$1009,2,FALSE),"PROD. NÃO ENCONTRADO"))</f>
        <v/>
      </c>
      <c r="G2811" s="94"/>
      <c r="H2811" s="69" t="str">
        <f>IFERROR(G2811*VLOOKUP(E2811,Saldo!$P$8:$U$1009,6,FALSE),"")</f>
        <v/>
      </c>
      <c r="I2811" s="104" t="str">
        <f>IFERROR(IF(D2811="","",VLOOKUP(E2811,Saldo!$P$8:$Q$1009,2,FALSE)),"")</f>
        <v/>
      </c>
      <c r="J2811" s="76"/>
      <c r="K2811" s="28" t="str">
        <f t="shared" si="43"/>
        <v/>
      </c>
    </row>
    <row r="2812" spans="1:11" ht="18.95" customHeight="1" x14ac:dyDescent="0.25">
      <c r="A2812" s="52"/>
      <c r="C2812" s="76"/>
      <c r="D2812" s="185"/>
      <c r="E2812" s="76"/>
      <c r="F2812" s="76" t="str">
        <f>IF(E2812="","",IFERROR(VLOOKUP(E2812,Cadastro!$C$9:$D$1009,2,FALSE),"PROD. NÃO ENCONTRADO"))</f>
        <v/>
      </c>
      <c r="G2812" s="94"/>
      <c r="H2812" s="69" t="str">
        <f>IFERROR(G2812*VLOOKUP(E2812,Saldo!$P$8:$U$1009,6,FALSE),"")</f>
        <v/>
      </c>
      <c r="I2812" s="104" t="str">
        <f>IFERROR(IF(D2812="","",VLOOKUP(E2812,Saldo!$P$8:$Q$1009,2,FALSE)),"")</f>
        <v/>
      </c>
      <c r="J2812" s="76"/>
      <c r="K2812" s="28" t="str">
        <f t="shared" si="43"/>
        <v/>
      </c>
    </row>
    <row r="2813" spans="1:11" ht="18.95" customHeight="1" x14ac:dyDescent="0.25">
      <c r="A2813" s="52"/>
      <c r="C2813" s="76"/>
      <c r="D2813" s="185"/>
      <c r="E2813" s="76"/>
      <c r="F2813" s="76" t="str">
        <f>IF(E2813="","",IFERROR(VLOOKUP(E2813,Cadastro!$C$9:$D$1009,2,FALSE),"PROD. NÃO ENCONTRADO"))</f>
        <v/>
      </c>
      <c r="G2813" s="94"/>
      <c r="H2813" s="69" t="str">
        <f>IFERROR(G2813*VLOOKUP(E2813,Saldo!$P$8:$U$1009,6,FALSE),"")</f>
        <v/>
      </c>
      <c r="I2813" s="104" t="str">
        <f>IFERROR(IF(D2813="","",VLOOKUP(E2813,Saldo!$P$8:$Q$1009,2,FALSE)),"")</f>
        <v/>
      </c>
      <c r="J2813" s="76"/>
      <c r="K2813" s="28" t="str">
        <f t="shared" si="43"/>
        <v/>
      </c>
    </row>
    <row r="2814" spans="1:11" ht="18.95" customHeight="1" x14ac:dyDescent="0.25">
      <c r="A2814" s="52"/>
      <c r="C2814" s="76"/>
      <c r="D2814" s="185"/>
      <c r="E2814" s="76"/>
      <c r="F2814" s="76" t="str">
        <f>IF(E2814="","",IFERROR(VLOOKUP(E2814,Cadastro!$C$9:$D$1009,2,FALSE),"PROD. NÃO ENCONTRADO"))</f>
        <v/>
      </c>
      <c r="G2814" s="94"/>
      <c r="H2814" s="69" t="str">
        <f>IFERROR(G2814*VLOOKUP(E2814,Saldo!$P$8:$U$1009,6,FALSE),"")</f>
        <v/>
      </c>
      <c r="I2814" s="104" t="str">
        <f>IFERROR(IF(D2814="","",VLOOKUP(E2814,Saldo!$P$8:$Q$1009,2,FALSE)),"")</f>
        <v/>
      </c>
      <c r="J2814" s="76"/>
      <c r="K2814" s="28" t="str">
        <f t="shared" si="43"/>
        <v/>
      </c>
    </row>
    <row r="2815" spans="1:11" ht="18.95" customHeight="1" x14ac:dyDescent="0.25">
      <c r="A2815" s="52"/>
      <c r="C2815" s="76"/>
      <c r="D2815" s="185"/>
      <c r="E2815" s="76"/>
      <c r="F2815" s="76" t="str">
        <f>IF(E2815="","",IFERROR(VLOOKUP(E2815,Cadastro!$C$9:$D$1009,2,FALSE),"PROD. NÃO ENCONTRADO"))</f>
        <v/>
      </c>
      <c r="G2815" s="94"/>
      <c r="H2815" s="69" t="str">
        <f>IFERROR(G2815*VLOOKUP(E2815,Saldo!$P$8:$U$1009,6,FALSE),"")</f>
        <v/>
      </c>
      <c r="I2815" s="104" t="str">
        <f>IFERROR(IF(D2815="","",VLOOKUP(E2815,Saldo!$P$8:$Q$1009,2,FALSE)),"")</f>
        <v/>
      </c>
      <c r="J2815" s="76"/>
      <c r="K2815" s="28" t="str">
        <f t="shared" si="43"/>
        <v/>
      </c>
    </row>
    <row r="2816" spans="1:11" ht="18.95" customHeight="1" x14ac:dyDescent="0.25">
      <c r="A2816" s="52"/>
      <c r="C2816" s="76"/>
      <c r="D2816" s="185"/>
      <c r="E2816" s="76"/>
      <c r="F2816" s="76" t="str">
        <f>IF(E2816="","",IFERROR(VLOOKUP(E2816,Cadastro!$C$9:$D$1009,2,FALSE),"PROD. NÃO ENCONTRADO"))</f>
        <v/>
      </c>
      <c r="G2816" s="94"/>
      <c r="H2816" s="69" t="str">
        <f>IFERROR(G2816*VLOOKUP(E2816,Saldo!$P$8:$U$1009,6,FALSE),"")</f>
        <v/>
      </c>
      <c r="I2816" s="104" t="str">
        <f>IFERROR(IF(D2816="","",VLOOKUP(E2816,Saldo!$P$8:$Q$1009,2,FALSE)),"")</f>
        <v/>
      </c>
      <c r="J2816" s="76"/>
      <c r="K2816" s="28" t="str">
        <f t="shared" si="43"/>
        <v/>
      </c>
    </row>
    <row r="2817" spans="1:11" ht="18.95" customHeight="1" x14ac:dyDescent="0.25">
      <c r="A2817" s="52"/>
      <c r="C2817" s="76"/>
      <c r="D2817" s="185"/>
      <c r="E2817" s="76"/>
      <c r="F2817" s="76" t="str">
        <f>IF(E2817="","",IFERROR(VLOOKUP(E2817,Cadastro!$C$9:$D$1009,2,FALSE),"PROD. NÃO ENCONTRADO"))</f>
        <v/>
      </c>
      <c r="G2817" s="94"/>
      <c r="H2817" s="69" t="str">
        <f>IFERROR(G2817*VLOOKUP(E2817,Saldo!$P$8:$U$1009,6,FALSE),"")</f>
        <v/>
      </c>
      <c r="I2817" s="104" t="str">
        <f>IFERROR(IF(D2817="","",VLOOKUP(E2817,Saldo!$P$8:$Q$1009,2,FALSE)),"")</f>
        <v/>
      </c>
      <c r="J2817" s="76"/>
      <c r="K2817" s="28" t="str">
        <f t="shared" si="43"/>
        <v/>
      </c>
    </row>
    <row r="2818" spans="1:11" ht="18.95" customHeight="1" x14ac:dyDescent="0.25">
      <c r="A2818" s="52"/>
      <c r="C2818" s="76"/>
      <c r="D2818" s="185"/>
      <c r="E2818" s="76"/>
      <c r="F2818" s="76" t="str">
        <f>IF(E2818="","",IFERROR(VLOOKUP(E2818,Cadastro!$C$9:$D$1009,2,FALSE),"PROD. NÃO ENCONTRADO"))</f>
        <v/>
      </c>
      <c r="G2818" s="94"/>
      <c r="H2818" s="69" t="str">
        <f>IFERROR(G2818*VLOOKUP(E2818,Saldo!$P$8:$U$1009,6,FALSE),"")</f>
        <v/>
      </c>
      <c r="I2818" s="104" t="str">
        <f>IFERROR(IF(D2818="","",VLOOKUP(E2818,Saldo!$P$8:$Q$1009,2,FALSE)),"")</f>
        <v/>
      </c>
      <c r="J2818" s="76"/>
      <c r="K2818" s="28" t="str">
        <f t="shared" si="43"/>
        <v/>
      </c>
    </row>
    <row r="2819" spans="1:11" ht="18.95" customHeight="1" x14ac:dyDescent="0.25">
      <c r="A2819" s="52"/>
      <c r="C2819" s="76"/>
      <c r="D2819" s="185"/>
      <c r="E2819" s="76"/>
      <c r="F2819" s="76" t="str">
        <f>IF(E2819="","",IFERROR(VLOOKUP(E2819,Cadastro!$C$9:$D$1009,2,FALSE),"PROD. NÃO ENCONTRADO"))</f>
        <v/>
      </c>
      <c r="G2819" s="94"/>
      <c r="H2819" s="69" t="str">
        <f>IFERROR(G2819*VLOOKUP(E2819,Saldo!$P$8:$U$1009,6,FALSE),"")</f>
        <v/>
      </c>
      <c r="I2819" s="104" t="str">
        <f>IFERROR(IF(D2819="","",VLOOKUP(E2819,Saldo!$P$8:$Q$1009,2,FALSE)),"")</f>
        <v/>
      </c>
      <c r="J2819" s="76"/>
      <c r="K2819" s="28" t="str">
        <f t="shared" si="43"/>
        <v/>
      </c>
    </row>
    <row r="2820" spans="1:11" ht="18.95" customHeight="1" x14ac:dyDescent="0.25">
      <c r="A2820" s="52"/>
      <c r="C2820" s="76"/>
      <c r="D2820" s="185"/>
      <c r="E2820" s="76"/>
      <c r="F2820" s="76" t="str">
        <f>IF(E2820="","",IFERROR(VLOOKUP(E2820,Cadastro!$C$9:$D$1009,2,FALSE),"PROD. NÃO ENCONTRADO"))</f>
        <v/>
      </c>
      <c r="G2820" s="94"/>
      <c r="H2820" s="69" t="str">
        <f>IFERROR(G2820*VLOOKUP(E2820,Saldo!$P$8:$U$1009,6,FALSE),"")</f>
        <v/>
      </c>
      <c r="I2820" s="104" t="str">
        <f>IFERROR(IF(D2820="","",VLOOKUP(E2820,Saldo!$P$8:$Q$1009,2,FALSE)),"")</f>
        <v/>
      </c>
      <c r="J2820" s="76"/>
      <c r="K2820" s="28" t="str">
        <f t="shared" si="43"/>
        <v/>
      </c>
    </row>
    <row r="2821" spans="1:11" ht="18.95" customHeight="1" x14ac:dyDescent="0.25">
      <c r="A2821" s="52"/>
      <c r="C2821" s="76"/>
      <c r="D2821" s="185"/>
      <c r="E2821" s="76"/>
      <c r="F2821" s="76" t="str">
        <f>IF(E2821="","",IFERROR(VLOOKUP(E2821,Cadastro!$C$9:$D$1009,2,FALSE),"PROD. NÃO ENCONTRADO"))</f>
        <v/>
      </c>
      <c r="G2821" s="94"/>
      <c r="H2821" s="69" t="str">
        <f>IFERROR(G2821*VLOOKUP(E2821,Saldo!$P$8:$U$1009,6,FALSE),"")</f>
        <v/>
      </c>
      <c r="I2821" s="104" t="str">
        <f>IFERROR(IF(D2821="","",VLOOKUP(E2821,Saldo!$P$8:$Q$1009,2,FALSE)),"")</f>
        <v/>
      </c>
      <c r="J2821" s="76"/>
      <c r="K2821" s="28" t="str">
        <f t="shared" si="43"/>
        <v/>
      </c>
    </row>
    <row r="2822" spans="1:11" ht="18.95" customHeight="1" x14ac:dyDescent="0.25">
      <c r="A2822" s="52"/>
      <c r="C2822" s="76"/>
      <c r="D2822" s="185"/>
      <c r="E2822" s="76"/>
      <c r="F2822" s="76" t="str">
        <f>IF(E2822="","",IFERROR(VLOOKUP(E2822,Cadastro!$C$9:$D$1009,2,FALSE),"PROD. NÃO ENCONTRADO"))</f>
        <v/>
      </c>
      <c r="G2822" s="94"/>
      <c r="H2822" s="69" t="str">
        <f>IFERROR(G2822*VLOOKUP(E2822,Saldo!$P$8:$U$1009,6,FALSE),"")</f>
        <v/>
      </c>
      <c r="I2822" s="104" t="str">
        <f>IFERROR(IF(D2822="","",VLOOKUP(E2822,Saldo!$P$8:$Q$1009,2,FALSE)),"")</f>
        <v/>
      </c>
      <c r="J2822" s="76"/>
      <c r="K2822" s="28" t="str">
        <f t="shared" si="43"/>
        <v/>
      </c>
    </row>
    <row r="2823" spans="1:11" ht="18.95" customHeight="1" x14ac:dyDescent="0.25">
      <c r="A2823" s="52"/>
      <c r="C2823" s="76"/>
      <c r="D2823" s="185"/>
      <c r="E2823" s="76"/>
      <c r="F2823" s="76" t="str">
        <f>IF(E2823="","",IFERROR(VLOOKUP(E2823,Cadastro!$C$9:$D$1009,2,FALSE),"PROD. NÃO ENCONTRADO"))</f>
        <v/>
      </c>
      <c r="G2823" s="94"/>
      <c r="H2823" s="69" t="str">
        <f>IFERROR(G2823*VLOOKUP(E2823,Saldo!$P$8:$U$1009,6,FALSE),"")</f>
        <v/>
      </c>
      <c r="I2823" s="104" t="str">
        <f>IFERROR(IF(D2823="","",VLOOKUP(E2823,Saldo!$P$8:$Q$1009,2,FALSE)),"")</f>
        <v/>
      </c>
      <c r="J2823" s="76"/>
      <c r="K2823" s="28" t="str">
        <f t="shared" si="43"/>
        <v/>
      </c>
    </row>
    <row r="2824" spans="1:11" ht="18.95" customHeight="1" x14ac:dyDescent="0.25">
      <c r="A2824" s="52"/>
      <c r="C2824" s="76"/>
      <c r="D2824" s="185"/>
      <c r="E2824" s="76"/>
      <c r="F2824" s="76" t="str">
        <f>IF(E2824="","",IFERROR(VLOOKUP(E2824,Cadastro!$C$9:$D$1009,2,FALSE),"PROD. NÃO ENCONTRADO"))</f>
        <v/>
      </c>
      <c r="G2824" s="94"/>
      <c r="H2824" s="69" t="str">
        <f>IFERROR(G2824*VLOOKUP(E2824,Saldo!$P$8:$U$1009,6,FALSE),"")</f>
        <v/>
      </c>
      <c r="I2824" s="104" t="str">
        <f>IFERROR(IF(D2824="","",VLOOKUP(E2824,Saldo!$P$8:$Q$1009,2,FALSE)),"")</f>
        <v/>
      </c>
      <c r="J2824" s="76"/>
      <c r="K2824" s="28" t="str">
        <f t="shared" si="43"/>
        <v/>
      </c>
    </row>
    <row r="2825" spans="1:11" ht="18.95" customHeight="1" x14ac:dyDescent="0.25">
      <c r="A2825" s="52"/>
      <c r="C2825" s="76"/>
      <c r="D2825" s="185"/>
      <c r="E2825" s="76"/>
      <c r="F2825" s="76" t="str">
        <f>IF(E2825="","",IFERROR(VLOOKUP(E2825,Cadastro!$C$9:$D$1009,2,FALSE),"PROD. NÃO ENCONTRADO"))</f>
        <v/>
      </c>
      <c r="G2825" s="94"/>
      <c r="H2825" s="69" t="str">
        <f>IFERROR(G2825*VLOOKUP(E2825,Saldo!$P$8:$U$1009,6,FALSE),"")</f>
        <v/>
      </c>
      <c r="I2825" s="104" t="str">
        <f>IFERROR(IF(D2825="","",VLOOKUP(E2825,Saldo!$P$8:$Q$1009,2,FALSE)),"")</f>
        <v/>
      </c>
      <c r="J2825" s="76"/>
      <c r="K2825" s="28" t="str">
        <f t="shared" si="43"/>
        <v/>
      </c>
    </row>
    <row r="2826" spans="1:11" ht="18.95" customHeight="1" x14ac:dyDescent="0.25">
      <c r="A2826" s="52"/>
      <c r="C2826" s="76"/>
      <c r="D2826" s="185"/>
      <c r="E2826" s="76"/>
      <c r="F2826" s="76" t="str">
        <f>IF(E2826="","",IFERROR(VLOOKUP(E2826,Cadastro!$C$9:$D$1009,2,FALSE),"PROD. NÃO ENCONTRADO"))</f>
        <v/>
      </c>
      <c r="G2826" s="94"/>
      <c r="H2826" s="69" t="str">
        <f>IFERROR(G2826*VLOOKUP(E2826,Saldo!$P$8:$U$1009,6,FALSE),"")</f>
        <v/>
      </c>
      <c r="I2826" s="104" t="str">
        <f>IFERROR(IF(D2826="","",VLOOKUP(E2826,Saldo!$P$8:$Q$1009,2,FALSE)),"")</f>
        <v/>
      </c>
      <c r="J2826" s="76"/>
      <c r="K2826" s="28" t="str">
        <f t="shared" ref="K2826:K2889" si="44">IF(D2826="","",MONTH(D2826))</f>
        <v/>
      </c>
    </row>
    <row r="2827" spans="1:11" ht="18.95" customHeight="1" x14ac:dyDescent="0.25">
      <c r="A2827" s="52"/>
      <c r="C2827" s="76"/>
      <c r="D2827" s="185"/>
      <c r="E2827" s="76"/>
      <c r="F2827" s="76" t="str">
        <f>IF(E2827="","",IFERROR(VLOOKUP(E2827,Cadastro!$C$9:$D$1009,2,FALSE),"PROD. NÃO ENCONTRADO"))</f>
        <v/>
      </c>
      <c r="G2827" s="94"/>
      <c r="H2827" s="69" t="str">
        <f>IFERROR(G2827*VLOOKUP(E2827,Saldo!$P$8:$U$1009,6,FALSE),"")</f>
        <v/>
      </c>
      <c r="I2827" s="104" t="str">
        <f>IFERROR(IF(D2827="","",VLOOKUP(E2827,Saldo!$P$8:$Q$1009,2,FALSE)),"")</f>
        <v/>
      </c>
      <c r="J2827" s="76"/>
      <c r="K2827" s="28" t="str">
        <f t="shared" si="44"/>
        <v/>
      </c>
    </row>
    <row r="2828" spans="1:11" ht="18.95" customHeight="1" x14ac:dyDescent="0.25">
      <c r="A2828" s="52"/>
      <c r="C2828" s="76"/>
      <c r="D2828" s="185"/>
      <c r="E2828" s="76"/>
      <c r="F2828" s="76" t="str">
        <f>IF(E2828="","",IFERROR(VLOOKUP(E2828,Cadastro!$C$9:$D$1009,2,FALSE),"PROD. NÃO ENCONTRADO"))</f>
        <v/>
      </c>
      <c r="G2828" s="94"/>
      <c r="H2828" s="69" t="str">
        <f>IFERROR(G2828*VLOOKUP(E2828,Saldo!$P$8:$U$1009,6,FALSE),"")</f>
        <v/>
      </c>
      <c r="I2828" s="104" t="str">
        <f>IFERROR(IF(D2828="","",VLOOKUP(E2828,Saldo!$P$8:$Q$1009,2,FALSE)),"")</f>
        <v/>
      </c>
      <c r="J2828" s="76"/>
      <c r="K2828" s="28" t="str">
        <f t="shared" si="44"/>
        <v/>
      </c>
    </row>
    <row r="2829" spans="1:11" ht="18.95" customHeight="1" x14ac:dyDescent="0.25">
      <c r="A2829" s="52"/>
      <c r="C2829" s="76"/>
      <c r="D2829" s="185"/>
      <c r="E2829" s="76"/>
      <c r="F2829" s="76" t="str">
        <f>IF(E2829="","",IFERROR(VLOOKUP(E2829,Cadastro!$C$9:$D$1009,2,FALSE),"PROD. NÃO ENCONTRADO"))</f>
        <v/>
      </c>
      <c r="G2829" s="94"/>
      <c r="H2829" s="69" t="str">
        <f>IFERROR(G2829*VLOOKUP(E2829,Saldo!$P$8:$U$1009,6,FALSE),"")</f>
        <v/>
      </c>
      <c r="I2829" s="104" t="str">
        <f>IFERROR(IF(D2829="","",VLOOKUP(E2829,Saldo!$P$8:$Q$1009,2,FALSE)),"")</f>
        <v/>
      </c>
      <c r="J2829" s="76"/>
      <c r="K2829" s="28" t="str">
        <f t="shared" si="44"/>
        <v/>
      </c>
    </row>
    <row r="2830" spans="1:11" ht="18.95" customHeight="1" x14ac:dyDescent="0.25">
      <c r="A2830" s="52"/>
      <c r="C2830" s="76"/>
      <c r="D2830" s="185"/>
      <c r="E2830" s="76"/>
      <c r="F2830" s="76" t="str">
        <f>IF(E2830="","",IFERROR(VLOOKUP(E2830,Cadastro!$C$9:$D$1009,2,FALSE),"PROD. NÃO ENCONTRADO"))</f>
        <v/>
      </c>
      <c r="G2830" s="94"/>
      <c r="H2830" s="69" t="str">
        <f>IFERROR(G2830*VLOOKUP(E2830,Saldo!$P$8:$U$1009,6,FALSE),"")</f>
        <v/>
      </c>
      <c r="I2830" s="104" t="str">
        <f>IFERROR(IF(D2830="","",VLOOKUP(E2830,Saldo!$P$8:$Q$1009,2,FALSE)),"")</f>
        <v/>
      </c>
      <c r="J2830" s="76"/>
      <c r="K2830" s="28" t="str">
        <f t="shared" si="44"/>
        <v/>
      </c>
    </row>
    <row r="2831" spans="1:11" ht="18.95" customHeight="1" x14ac:dyDescent="0.25">
      <c r="A2831" s="52"/>
      <c r="C2831" s="76"/>
      <c r="D2831" s="185"/>
      <c r="E2831" s="76"/>
      <c r="F2831" s="76" t="str">
        <f>IF(E2831="","",IFERROR(VLOOKUP(E2831,Cadastro!$C$9:$D$1009,2,FALSE),"PROD. NÃO ENCONTRADO"))</f>
        <v/>
      </c>
      <c r="G2831" s="94"/>
      <c r="H2831" s="69" t="str">
        <f>IFERROR(G2831*VLOOKUP(E2831,Saldo!$P$8:$U$1009,6,FALSE),"")</f>
        <v/>
      </c>
      <c r="I2831" s="104" t="str">
        <f>IFERROR(IF(D2831="","",VLOOKUP(E2831,Saldo!$P$8:$Q$1009,2,FALSE)),"")</f>
        <v/>
      </c>
      <c r="J2831" s="76"/>
      <c r="K2831" s="28" t="str">
        <f t="shared" si="44"/>
        <v/>
      </c>
    </row>
    <row r="2832" spans="1:11" ht="18.95" customHeight="1" x14ac:dyDescent="0.25">
      <c r="A2832" s="52"/>
      <c r="C2832" s="76"/>
      <c r="D2832" s="185"/>
      <c r="E2832" s="76"/>
      <c r="F2832" s="76" t="str">
        <f>IF(E2832="","",IFERROR(VLOOKUP(E2832,Cadastro!$C$9:$D$1009,2,FALSE),"PROD. NÃO ENCONTRADO"))</f>
        <v/>
      </c>
      <c r="G2832" s="94"/>
      <c r="H2832" s="69" t="str">
        <f>IFERROR(G2832*VLOOKUP(E2832,Saldo!$P$8:$U$1009,6,FALSE),"")</f>
        <v/>
      </c>
      <c r="I2832" s="104" t="str">
        <f>IFERROR(IF(D2832="","",VLOOKUP(E2832,Saldo!$P$8:$Q$1009,2,FALSE)),"")</f>
        <v/>
      </c>
      <c r="J2832" s="76"/>
      <c r="K2832" s="28" t="str">
        <f t="shared" si="44"/>
        <v/>
      </c>
    </row>
    <row r="2833" spans="1:11" ht="18.95" customHeight="1" x14ac:dyDescent="0.25">
      <c r="A2833" s="52"/>
      <c r="C2833" s="76"/>
      <c r="D2833" s="185"/>
      <c r="E2833" s="76"/>
      <c r="F2833" s="76" t="str">
        <f>IF(E2833="","",IFERROR(VLOOKUP(E2833,Cadastro!$C$9:$D$1009,2,FALSE),"PROD. NÃO ENCONTRADO"))</f>
        <v/>
      </c>
      <c r="G2833" s="94"/>
      <c r="H2833" s="69" t="str">
        <f>IFERROR(G2833*VLOOKUP(E2833,Saldo!$P$8:$U$1009,6,FALSE),"")</f>
        <v/>
      </c>
      <c r="I2833" s="104" t="str">
        <f>IFERROR(IF(D2833="","",VLOOKUP(E2833,Saldo!$P$8:$Q$1009,2,FALSE)),"")</f>
        <v/>
      </c>
      <c r="J2833" s="76"/>
      <c r="K2833" s="28" t="str">
        <f t="shared" si="44"/>
        <v/>
      </c>
    </row>
    <row r="2834" spans="1:11" ht="18.95" customHeight="1" x14ac:dyDescent="0.25">
      <c r="A2834" s="52"/>
      <c r="C2834" s="76"/>
      <c r="D2834" s="185"/>
      <c r="E2834" s="76"/>
      <c r="F2834" s="76" t="str">
        <f>IF(E2834="","",IFERROR(VLOOKUP(E2834,Cadastro!$C$9:$D$1009,2,FALSE),"PROD. NÃO ENCONTRADO"))</f>
        <v/>
      </c>
      <c r="G2834" s="94"/>
      <c r="H2834" s="69" t="str">
        <f>IFERROR(G2834*VLOOKUP(E2834,Saldo!$P$8:$U$1009,6,FALSE),"")</f>
        <v/>
      </c>
      <c r="I2834" s="104" t="str">
        <f>IFERROR(IF(D2834="","",VLOOKUP(E2834,Saldo!$P$8:$Q$1009,2,FALSE)),"")</f>
        <v/>
      </c>
      <c r="J2834" s="76"/>
      <c r="K2834" s="28" t="str">
        <f t="shared" si="44"/>
        <v/>
      </c>
    </row>
    <row r="2835" spans="1:11" ht="18.95" customHeight="1" x14ac:dyDescent="0.25">
      <c r="A2835" s="52"/>
      <c r="C2835" s="76"/>
      <c r="D2835" s="185"/>
      <c r="E2835" s="76"/>
      <c r="F2835" s="76" t="str">
        <f>IF(E2835="","",IFERROR(VLOOKUP(E2835,Cadastro!$C$9:$D$1009,2,FALSE),"PROD. NÃO ENCONTRADO"))</f>
        <v/>
      </c>
      <c r="G2835" s="94"/>
      <c r="H2835" s="69" t="str">
        <f>IFERROR(G2835*VLOOKUP(E2835,Saldo!$P$8:$U$1009,6,FALSE),"")</f>
        <v/>
      </c>
      <c r="I2835" s="104" t="str">
        <f>IFERROR(IF(D2835="","",VLOOKUP(E2835,Saldo!$P$8:$Q$1009,2,FALSE)),"")</f>
        <v/>
      </c>
      <c r="J2835" s="76"/>
      <c r="K2835" s="28" t="str">
        <f t="shared" si="44"/>
        <v/>
      </c>
    </row>
    <row r="2836" spans="1:11" ht="18.95" customHeight="1" x14ac:dyDescent="0.25">
      <c r="A2836" s="52"/>
      <c r="C2836" s="76"/>
      <c r="D2836" s="185"/>
      <c r="E2836" s="76"/>
      <c r="F2836" s="76" t="str">
        <f>IF(E2836="","",IFERROR(VLOOKUP(E2836,Cadastro!$C$9:$D$1009,2,FALSE),"PROD. NÃO ENCONTRADO"))</f>
        <v/>
      </c>
      <c r="G2836" s="94"/>
      <c r="H2836" s="69" t="str">
        <f>IFERROR(G2836*VLOOKUP(E2836,Saldo!$P$8:$U$1009,6,FALSE),"")</f>
        <v/>
      </c>
      <c r="I2836" s="104" t="str">
        <f>IFERROR(IF(D2836="","",VLOOKUP(E2836,Saldo!$P$8:$Q$1009,2,FALSE)),"")</f>
        <v/>
      </c>
      <c r="J2836" s="76"/>
      <c r="K2836" s="28" t="str">
        <f t="shared" si="44"/>
        <v/>
      </c>
    </row>
    <row r="2837" spans="1:11" ht="18.95" customHeight="1" x14ac:dyDescent="0.25">
      <c r="A2837" s="52"/>
      <c r="C2837" s="76"/>
      <c r="D2837" s="185"/>
      <c r="E2837" s="76"/>
      <c r="F2837" s="76" t="str">
        <f>IF(E2837="","",IFERROR(VLOOKUP(E2837,Cadastro!$C$9:$D$1009,2,FALSE),"PROD. NÃO ENCONTRADO"))</f>
        <v/>
      </c>
      <c r="G2837" s="94"/>
      <c r="H2837" s="69" t="str">
        <f>IFERROR(G2837*VLOOKUP(E2837,Saldo!$P$8:$U$1009,6,FALSE),"")</f>
        <v/>
      </c>
      <c r="I2837" s="104" t="str">
        <f>IFERROR(IF(D2837="","",VLOOKUP(E2837,Saldo!$P$8:$Q$1009,2,FALSE)),"")</f>
        <v/>
      </c>
      <c r="J2837" s="76"/>
      <c r="K2837" s="28" t="str">
        <f t="shared" si="44"/>
        <v/>
      </c>
    </row>
    <row r="2838" spans="1:11" ht="18.95" customHeight="1" x14ac:dyDescent="0.25">
      <c r="A2838" s="52"/>
      <c r="C2838" s="76"/>
      <c r="D2838" s="185"/>
      <c r="E2838" s="76"/>
      <c r="F2838" s="76" t="str">
        <f>IF(E2838="","",IFERROR(VLOOKUP(E2838,Cadastro!$C$9:$D$1009,2,FALSE),"PROD. NÃO ENCONTRADO"))</f>
        <v/>
      </c>
      <c r="G2838" s="94"/>
      <c r="H2838" s="69" t="str">
        <f>IFERROR(G2838*VLOOKUP(E2838,Saldo!$P$8:$U$1009,6,FALSE),"")</f>
        <v/>
      </c>
      <c r="I2838" s="104" t="str">
        <f>IFERROR(IF(D2838="","",VLOOKUP(E2838,Saldo!$P$8:$Q$1009,2,FALSE)),"")</f>
        <v/>
      </c>
      <c r="J2838" s="76"/>
      <c r="K2838" s="28" t="str">
        <f t="shared" si="44"/>
        <v/>
      </c>
    </row>
    <row r="2839" spans="1:11" ht="18.95" customHeight="1" x14ac:dyDescent="0.25">
      <c r="A2839" s="52"/>
      <c r="C2839" s="76"/>
      <c r="D2839" s="185"/>
      <c r="E2839" s="76"/>
      <c r="F2839" s="76" t="str">
        <f>IF(E2839="","",IFERROR(VLOOKUP(E2839,Cadastro!$C$9:$D$1009,2,FALSE),"PROD. NÃO ENCONTRADO"))</f>
        <v/>
      </c>
      <c r="G2839" s="94"/>
      <c r="H2839" s="69" t="str">
        <f>IFERROR(G2839*VLOOKUP(E2839,Saldo!$P$8:$U$1009,6,FALSE),"")</f>
        <v/>
      </c>
      <c r="I2839" s="104" t="str">
        <f>IFERROR(IF(D2839="","",VLOOKUP(E2839,Saldo!$P$8:$Q$1009,2,FALSE)),"")</f>
        <v/>
      </c>
      <c r="J2839" s="76"/>
      <c r="K2839" s="28" t="str">
        <f t="shared" si="44"/>
        <v/>
      </c>
    </row>
    <row r="2840" spans="1:11" ht="18.95" customHeight="1" x14ac:dyDescent="0.25">
      <c r="A2840" s="52"/>
      <c r="C2840" s="76"/>
      <c r="D2840" s="185"/>
      <c r="E2840" s="76"/>
      <c r="F2840" s="76" t="str">
        <f>IF(E2840="","",IFERROR(VLOOKUP(E2840,Cadastro!$C$9:$D$1009,2,FALSE),"PROD. NÃO ENCONTRADO"))</f>
        <v/>
      </c>
      <c r="G2840" s="94"/>
      <c r="H2840" s="69" t="str">
        <f>IFERROR(G2840*VLOOKUP(E2840,Saldo!$P$8:$U$1009,6,FALSE),"")</f>
        <v/>
      </c>
      <c r="I2840" s="104" t="str">
        <f>IFERROR(IF(D2840="","",VLOOKUP(E2840,Saldo!$P$8:$Q$1009,2,FALSE)),"")</f>
        <v/>
      </c>
      <c r="J2840" s="76"/>
      <c r="K2840" s="28" t="str">
        <f t="shared" si="44"/>
        <v/>
      </c>
    </row>
    <row r="2841" spans="1:11" ht="18.95" customHeight="1" x14ac:dyDescent="0.25">
      <c r="A2841" s="52"/>
      <c r="C2841" s="76"/>
      <c r="D2841" s="185"/>
      <c r="E2841" s="76"/>
      <c r="F2841" s="76" t="str">
        <f>IF(E2841="","",IFERROR(VLOOKUP(E2841,Cadastro!$C$9:$D$1009,2,FALSE),"PROD. NÃO ENCONTRADO"))</f>
        <v/>
      </c>
      <c r="G2841" s="94"/>
      <c r="H2841" s="69" t="str">
        <f>IFERROR(G2841*VLOOKUP(E2841,Saldo!$P$8:$U$1009,6,FALSE),"")</f>
        <v/>
      </c>
      <c r="I2841" s="104" t="str">
        <f>IFERROR(IF(D2841="","",VLOOKUP(E2841,Saldo!$P$8:$Q$1009,2,FALSE)),"")</f>
        <v/>
      </c>
      <c r="J2841" s="76"/>
      <c r="K2841" s="28" t="str">
        <f t="shared" si="44"/>
        <v/>
      </c>
    </row>
    <row r="2842" spans="1:11" ht="18.95" customHeight="1" x14ac:dyDescent="0.25">
      <c r="A2842" s="52"/>
      <c r="C2842" s="76"/>
      <c r="D2842" s="185"/>
      <c r="E2842" s="76"/>
      <c r="F2842" s="76" t="str">
        <f>IF(E2842="","",IFERROR(VLOOKUP(E2842,Cadastro!$C$9:$D$1009,2,FALSE),"PROD. NÃO ENCONTRADO"))</f>
        <v/>
      </c>
      <c r="G2842" s="94"/>
      <c r="H2842" s="69" t="str">
        <f>IFERROR(G2842*VLOOKUP(E2842,Saldo!$P$8:$U$1009,6,FALSE),"")</f>
        <v/>
      </c>
      <c r="I2842" s="104" t="str">
        <f>IFERROR(IF(D2842="","",VLOOKUP(E2842,Saldo!$P$8:$Q$1009,2,FALSE)),"")</f>
        <v/>
      </c>
      <c r="J2842" s="76"/>
      <c r="K2842" s="28" t="str">
        <f t="shared" si="44"/>
        <v/>
      </c>
    </row>
    <row r="2843" spans="1:11" ht="18.95" customHeight="1" x14ac:dyDescent="0.25">
      <c r="A2843" s="52"/>
      <c r="C2843" s="76"/>
      <c r="D2843" s="185"/>
      <c r="E2843" s="76"/>
      <c r="F2843" s="76" t="str">
        <f>IF(E2843="","",IFERROR(VLOOKUP(E2843,Cadastro!$C$9:$D$1009,2,FALSE),"PROD. NÃO ENCONTRADO"))</f>
        <v/>
      </c>
      <c r="G2843" s="94"/>
      <c r="H2843" s="69" t="str">
        <f>IFERROR(G2843*VLOOKUP(E2843,Saldo!$P$8:$U$1009,6,FALSE),"")</f>
        <v/>
      </c>
      <c r="I2843" s="104" t="str">
        <f>IFERROR(IF(D2843="","",VLOOKUP(E2843,Saldo!$P$8:$Q$1009,2,FALSE)),"")</f>
        <v/>
      </c>
      <c r="J2843" s="76"/>
      <c r="K2843" s="28" t="str">
        <f t="shared" si="44"/>
        <v/>
      </c>
    </row>
    <row r="2844" spans="1:11" ht="18.95" customHeight="1" x14ac:dyDescent="0.25">
      <c r="A2844" s="52"/>
      <c r="C2844" s="76"/>
      <c r="D2844" s="185"/>
      <c r="E2844" s="76"/>
      <c r="F2844" s="76" t="str">
        <f>IF(E2844="","",IFERROR(VLOOKUP(E2844,Cadastro!$C$9:$D$1009,2,FALSE),"PROD. NÃO ENCONTRADO"))</f>
        <v/>
      </c>
      <c r="G2844" s="94"/>
      <c r="H2844" s="69" t="str">
        <f>IFERROR(G2844*VLOOKUP(E2844,Saldo!$P$8:$U$1009,6,FALSE),"")</f>
        <v/>
      </c>
      <c r="I2844" s="104" t="str">
        <f>IFERROR(IF(D2844="","",VLOOKUP(E2844,Saldo!$P$8:$Q$1009,2,FALSE)),"")</f>
        <v/>
      </c>
      <c r="J2844" s="76"/>
      <c r="K2844" s="28" t="str">
        <f t="shared" si="44"/>
        <v/>
      </c>
    </row>
    <row r="2845" spans="1:11" ht="18.95" customHeight="1" x14ac:dyDescent="0.25">
      <c r="A2845" s="52"/>
      <c r="C2845" s="76"/>
      <c r="D2845" s="185"/>
      <c r="E2845" s="76"/>
      <c r="F2845" s="76" t="str">
        <f>IF(E2845="","",IFERROR(VLOOKUP(E2845,Cadastro!$C$9:$D$1009,2,FALSE),"PROD. NÃO ENCONTRADO"))</f>
        <v/>
      </c>
      <c r="G2845" s="94"/>
      <c r="H2845" s="69" t="str">
        <f>IFERROR(G2845*VLOOKUP(E2845,Saldo!$P$8:$U$1009,6,FALSE),"")</f>
        <v/>
      </c>
      <c r="I2845" s="104" t="str">
        <f>IFERROR(IF(D2845="","",VLOOKUP(E2845,Saldo!$P$8:$Q$1009,2,FALSE)),"")</f>
        <v/>
      </c>
      <c r="J2845" s="76"/>
      <c r="K2845" s="28" t="str">
        <f t="shared" si="44"/>
        <v/>
      </c>
    </row>
    <row r="2846" spans="1:11" ht="18.95" customHeight="1" x14ac:dyDescent="0.25">
      <c r="A2846" s="52"/>
      <c r="C2846" s="76"/>
      <c r="D2846" s="185"/>
      <c r="E2846" s="76"/>
      <c r="F2846" s="76" t="str">
        <f>IF(E2846="","",IFERROR(VLOOKUP(E2846,Cadastro!$C$9:$D$1009,2,FALSE),"PROD. NÃO ENCONTRADO"))</f>
        <v/>
      </c>
      <c r="G2846" s="94"/>
      <c r="H2846" s="69" t="str">
        <f>IFERROR(G2846*VLOOKUP(E2846,Saldo!$P$8:$U$1009,6,FALSE),"")</f>
        <v/>
      </c>
      <c r="I2846" s="104" t="str">
        <f>IFERROR(IF(D2846="","",VLOOKUP(E2846,Saldo!$P$8:$Q$1009,2,FALSE)),"")</f>
        <v/>
      </c>
      <c r="J2846" s="76"/>
      <c r="K2846" s="28" t="str">
        <f t="shared" si="44"/>
        <v/>
      </c>
    </row>
    <row r="2847" spans="1:11" ht="18.95" customHeight="1" x14ac:dyDescent="0.25">
      <c r="A2847" s="52"/>
      <c r="C2847" s="76"/>
      <c r="D2847" s="185"/>
      <c r="E2847" s="76"/>
      <c r="F2847" s="76" t="str">
        <f>IF(E2847="","",IFERROR(VLOOKUP(E2847,Cadastro!$C$9:$D$1009,2,FALSE),"PROD. NÃO ENCONTRADO"))</f>
        <v/>
      </c>
      <c r="G2847" s="94"/>
      <c r="H2847" s="69" t="str">
        <f>IFERROR(G2847*VLOOKUP(E2847,Saldo!$P$8:$U$1009,6,FALSE),"")</f>
        <v/>
      </c>
      <c r="I2847" s="104" t="str">
        <f>IFERROR(IF(D2847="","",VLOOKUP(E2847,Saldo!$P$8:$Q$1009,2,FALSE)),"")</f>
        <v/>
      </c>
      <c r="J2847" s="76"/>
      <c r="K2847" s="28" t="str">
        <f t="shared" si="44"/>
        <v/>
      </c>
    </row>
    <row r="2848" spans="1:11" ht="18.95" customHeight="1" x14ac:dyDescent="0.25">
      <c r="A2848" s="52"/>
      <c r="C2848" s="76"/>
      <c r="D2848" s="185"/>
      <c r="E2848" s="76"/>
      <c r="F2848" s="76" t="str">
        <f>IF(E2848="","",IFERROR(VLOOKUP(E2848,Cadastro!$C$9:$D$1009,2,FALSE),"PROD. NÃO ENCONTRADO"))</f>
        <v/>
      </c>
      <c r="G2848" s="94"/>
      <c r="H2848" s="69" t="str">
        <f>IFERROR(G2848*VLOOKUP(E2848,Saldo!$P$8:$U$1009,6,FALSE),"")</f>
        <v/>
      </c>
      <c r="I2848" s="104" t="str">
        <f>IFERROR(IF(D2848="","",VLOOKUP(E2848,Saldo!$P$8:$Q$1009,2,FALSE)),"")</f>
        <v/>
      </c>
      <c r="J2848" s="76"/>
      <c r="K2848" s="28" t="str">
        <f t="shared" si="44"/>
        <v/>
      </c>
    </row>
    <row r="2849" spans="1:11" ht="18.95" customHeight="1" x14ac:dyDescent="0.25">
      <c r="A2849" s="52"/>
      <c r="C2849" s="76"/>
      <c r="D2849" s="185"/>
      <c r="E2849" s="76"/>
      <c r="F2849" s="76" t="str">
        <f>IF(E2849="","",IFERROR(VLOOKUP(E2849,Cadastro!$C$9:$D$1009,2,FALSE),"PROD. NÃO ENCONTRADO"))</f>
        <v/>
      </c>
      <c r="G2849" s="94"/>
      <c r="H2849" s="69" t="str">
        <f>IFERROR(G2849*VLOOKUP(E2849,Saldo!$P$8:$U$1009,6,FALSE),"")</f>
        <v/>
      </c>
      <c r="I2849" s="104" t="str">
        <f>IFERROR(IF(D2849="","",VLOOKUP(E2849,Saldo!$P$8:$Q$1009,2,FALSE)),"")</f>
        <v/>
      </c>
      <c r="J2849" s="76"/>
      <c r="K2849" s="28" t="str">
        <f t="shared" si="44"/>
        <v/>
      </c>
    </row>
    <row r="2850" spans="1:11" ht="18.95" customHeight="1" x14ac:dyDescent="0.25">
      <c r="A2850" s="52"/>
      <c r="C2850" s="76"/>
      <c r="D2850" s="185"/>
      <c r="E2850" s="76"/>
      <c r="F2850" s="76" t="str">
        <f>IF(E2850="","",IFERROR(VLOOKUP(E2850,Cadastro!$C$9:$D$1009,2,FALSE),"PROD. NÃO ENCONTRADO"))</f>
        <v/>
      </c>
      <c r="G2850" s="94"/>
      <c r="H2850" s="69" t="str">
        <f>IFERROR(G2850*VLOOKUP(E2850,Saldo!$P$8:$U$1009,6,FALSE),"")</f>
        <v/>
      </c>
      <c r="I2850" s="104" t="str">
        <f>IFERROR(IF(D2850="","",VLOOKUP(E2850,Saldo!$P$8:$Q$1009,2,FALSE)),"")</f>
        <v/>
      </c>
      <c r="J2850" s="76"/>
      <c r="K2850" s="28" t="str">
        <f t="shared" si="44"/>
        <v/>
      </c>
    </row>
    <row r="2851" spans="1:11" ht="18.95" customHeight="1" x14ac:dyDescent="0.25">
      <c r="A2851" s="52"/>
      <c r="C2851" s="76"/>
      <c r="D2851" s="185"/>
      <c r="E2851" s="76"/>
      <c r="F2851" s="76" t="str">
        <f>IF(E2851="","",IFERROR(VLOOKUP(E2851,Cadastro!$C$9:$D$1009,2,FALSE),"PROD. NÃO ENCONTRADO"))</f>
        <v/>
      </c>
      <c r="G2851" s="94"/>
      <c r="H2851" s="69" t="str">
        <f>IFERROR(G2851*VLOOKUP(E2851,Saldo!$P$8:$U$1009,6,FALSE),"")</f>
        <v/>
      </c>
      <c r="I2851" s="104" t="str">
        <f>IFERROR(IF(D2851="","",VLOOKUP(E2851,Saldo!$P$8:$Q$1009,2,FALSE)),"")</f>
        <v/>
      </c>
      <c r="J2851" s="76"/>
      <c r="K2851" s="28" t="str">
        <f t="shared" si="44"/>
        <v/>
      </c>
    </row>
    <row r="2852" spans="1:11" ht="18.95" customHeight="1" x14ac:dyDescent="0.25">
      <c r="A2852" s="52"/>
      <c r="C2852" s="76"/>
      <c r="D2852" s="185"/>
      <c r="E2852" s="76"/>
      <c r="F2852" s="76" t="str">
        <f>IF(E2852="","",IFERROR(VLOOKUP(E2852,Cadastro!$C$9:$D$1009,2,FALSE),"PROD. NÃO ENCONTRADO"))</f>
        <v/>
      </c>
      <c r="G2852" s="94"/>
      <c r="H2852" s="69" t="str">
        <f>IFERROR(G2852*VLOOKUP(E2852,Saldo!$P$8:$U$1009,6,FALSE),"")</f>
        <v/>
      </c>
      <c r="I2852" s="104" t="str">
        <f>IFERROR(IF(D2852="","",VLOOKUP(E2852,Saldo!$P$8:$Q$1009,2,FALSE)),"")</f>
        <v/>
      </c>
      <c r="J2852" s="76"/>
      <c r="K2852" s="28" t="str">
        <f t="shared" si="44"/>
        <v/>
      </c>
    </row>
    <row r="2853" spans="1:11" ht="18.95" customHeight="1" x14ac:dyDescent="0.25">
      <c r="A2853" s="52"/>
      <c r="C2853" s="76"/>
      <c r="D2853" s="185"/>
      <c r="E2853" s="76"/>
      <c r="F2853" s="76" t="str">
        <f>IF(E2853="","",IFERROR(VLOOKUP(E2853,Cadastro!$C$9:$D$1009,2,FALSE),"PROD. NÃO ENCONTRADO"))</f>
        <v/>
      </c>
      <c r="G2853" s="94"/>
      <c r="H2853" s="69" t="str">
        <f>IFERROR(G2853*VLOOKUP(E2853,Saldo!$P$8:$U$1009,6,FALSE),"")</f>
        <v/>
      </c>
      <c r="I2853" s="104" t="str">
        <f>IFERROR(IF(D2853="","",VLOOKUP(E2853,Saldo!$P$8:$Q$1009,2,FALSE)),"")</f>
        <v/>
      </c>
      <c r="J2853" s="76"/>
      <c r="K2853" s="28" t="str">
        <f t="shared" si="44"/>
        <v/>
      </c>
    </row>
    <row r="2854" spans="1:11" ht="18.95" customHeight="1" x14ac:dyDescent="0.25">
      <c r="A2854" s="52"/>
      <c r="C2854" s="76"/>
      <c r="D2854" s="185"/>
      <c r="E2854" s="76"/>
      <c r="F2854" s="76" t="str">
        <f>IF(E2854="","",IFERROR(VLOOKUP(E2854,Cadastro!$C$9:$D$1009,2,FALSE),"PROD. NÃO ENCONTRADO"))</f>
        <v/>
      </c>
      <c r="G2854" s="94"/>
      <c r="H2854" s="69" t="str">
        <f>IFERROR(G2854*VLOOKUP(E2854,Saldo!$P$8:$U$1009,6,FALSE),"")</f>
        <v/>
      </c>
      <c r="I2854" s="104" t="str">
        <f>IFERROR(IF(D2854="","",VLOOKUP(E2854,Saldo!$P$8:$Q$1009,2,FALSE)),"")</f>
        <v/>
      </c>
      <c r="J2854" s="76"/>
      <c r="K2854" s="28" t="str">
        <f t="shared" si="44"/>
        <v/>
      </c>
    </row>
    <row r="2855" spans="1:11" ht="18.95" customHeight="1" x14ac:dyDescent="0.25">
      <c r="A2855" s="52"/>
      <c r="C2855" s="76"/>
      <c r="D2855" s="185"/>
      <c r="E2855" s="76"/>
      <c r="F2855" s="76" t="str">
        <f>IF(E2855="","",IFERROR(VLOOKUP(E2855,Cadastro!$C$9:$D$1009,2,FALSE),"PROD. NÃO ENCONTRADO"))</f>
        <v/>
      </c>
      <c r="G2855" s="94"/>
      <c r="H2855" s="69" t="str">
        <f>IFERROR(G2855*VLOOKUP(E2855,Saldo!$P$8:$U$1009,6,FALSE),"")</f>
        <v/>
      </c>
      <c r="I2855" s="104" t="str">
        <f>IFERROR(IF(D2855="","",VLOOKUP(E2855,Saldo!$P$8:$Q$1009,2,FALSE)),"")</f>
        <v/>
      </c>
      <c r="J2855" s="76"/>
      <c r="K2855" s="28" t="str">
        <f t="shared" si="44"/>
        <v/>
      </c>
    </row>
    <row r="2856" spans="1:11" ht="18.95" customHeight="1" x14ac:dyDescent="0.25">
      <c r="A2856" s="52"/>
      <c r="C2856" s="76"/>
      <c r="D2856" s="185"/>
      <c r="E2856" s="76"/>
      <c r="F2856" s="76" t="str">
        <f>IF(E2856="","",IFERROR(VLOOKUP(E2856,Cadastro!$C$9:$D$1009,2,FALSE),"PROD. NÃO ENCONTRADO"))</f>
        <v/>
      </c>
      <c r="G2856" s="94"/>
      <c r="H2856" s="69" t="str">
        <f>IFERROR(G2856*VLOOKUP(E2856,Saldo!$P$8:$U$1009,6,FALSE),"")</f>
        <v/>
      </c>
      <c r="I2856" s="104" t="str">
        <f>IFERROR(IF(D2856="","",VLOOKUP(E2856,Saldo!$P$8:$Q$1009,2,FALSE)),"")</f>
        <v/>
      </c>
      <c r="J2856" s="76"/>
      <c r="K2856" s="28" t="str">
        <f t="shared" si="44"/>
        <v/>
      </c>
    </row>
    <row r="2857" spans="1:11" ht="18.95" customHeight="1" x14ac:dyDescent="0.25">
      <c r="A2857" s="52"/>
      <c r="C2857" s="76"/>
      <c r="D2857" s="185"/>
      <c r="E2857" s="76"/>
      <c r="F2857" s="76" t="str">
        <f>IF(E2857="","",IFERROR(VLOOKUP(E2857,Cadastro!$C$9:$D$1009,2,FALSE),"PROD. NÃO ENCONTRADO"))</f>
        <v/>
      </c>
      <c r="G2857" s="94"/>
      <c r="H2857" s="69" t="str">
        <f>IFERROR(G2857*VLOOKUP(E2857,Saldo!$P$8:$U$1009,6,FALSE),"")</f>
        <v/>
      </c>
      <c r="I2857" s="104" t="str">
        <f>IFERROR(IF(D2857="","",VLOOKUP(E2857,Saldo!$P$8:$Q$1009,2,FALSE)),"")</f>
        <v/>
      </c>
      <c r="J2857" s="76"/>
      <c r="K2857" s="28" t="str">
        <f t="shared" si="44"/>
        <v/>
      </c>
    </row>
    <row r="2858" spans="1:11" ht="18.95" customHeight="1" x14ac:dyDescent="0.25">
      <c r="A2858" s="52"/>
      <c r="C2858" s="76"/>
      <c r="D2858" s="185"/>
      <c r="E2858" s="76"/>
      <c r="F2858" s="76" t="str">
        <f>IF(E2858="","",IFERROR(VLOOKUP(E2858,Cadastro!$C$9:$D$1009,2,FALSE),"PROD. NÃO ENCONTRADO"))</f>
        <v/>
      </c>
      <c r="G2858" s="94"/>
      <c r="H2858" s="69" t="str">
        <f>IFERROR(G2858*VLOOKUP(E2858,Saldo!$P$8:$U$1009,6,FALSE),"")</f>
        <v/>
      </c>
      <c r="I2858" s="104" t="str">
        <f>IFERROR(IF(D2858="","",VLOOKUP(E2858,Saldo!$P$8:$Q$1009,2,FALSE)),"")</f>
        <v/>
      </c>
      <c r="J2858" s="76"/>
      <c r="K2858" s="28" t="str">
        <f t="shared" si="44"/>
        <v/>
      </c>
    </row>
    <row r="2859" spans="1:11" ht="18.95" customHeight="1" x14ac:dyDescent="0.25">
      <c r="A2859" s="52"/>
      <c r="C2859" s="76"/>
      <c r="D2859" s="185"/>
      <c r="E2859" s="76"/>
      <c r="F2859" s="76" t="str">
        <f>IF(E2859="","",IFERROR(VLOOKUP(E2859,Cadastro!$C$9:$D$1009,2,FALSE),"PROD. NÃO ENCONTRADO"))</f>
        <v/>
      </c>
      <c r="G2859" s="94"/>
      <c r="H2859" s="69" t="str">
        <f>IFERROR(G2859*VLOOKUP(E2859,Saldo!$P$8:$U$1009,6,FALSE),"")</f>
        <v/>
      </c>
      <c r="I2859" s="104" t="str">
        <f>IFERROR(IF(D2859="","",VLOOKUP(E2859,Saldo!$P$8:$Q$1009,2,FALSE)),"")</f>
        <v/>
      </c>
      <c r="J2859" s="76"/>
      <c r="K2859" s="28" t="str">
        <f t="shared" si="44"/>
        <v/>
      </c>
    </row>
    <row r="2860" spans="1:11" ht="18.95" customHeight="1" x14ac:dyDescent="0.25">
      <c r="A2860" s="52"/>
      <c r="C2860" s="76"/>
      <c r="D2860" s="185"/>
      <c r="E2860" s="76"/>
      <c r="F2860" s="76" t="str">
        <f>IF(E2860="","",IFERROR(VLOOKUP(E2860,Cadastro!$C$9:$D$1009,2,FALSE),"PROD. NÃO ENCONTRADO"))</f>
        <v/>
      </c>
      <c r="G2860" s="94"/>
      <c r="H2860" s="69" t="str">
        <f>IFERROR(G2860*VLOOKUP(E2860,Saldo!$P$8:$U$1009,6,FALSE),"")</f>
        <v/>
      </c>
      <c r="I2860" s="104" t="str">
        <f>IFERROR(IF(D2860="","",VLOOKUP(E2860,Saldo!$P$8:$Q$1009,2,FALSE)),"")</f>
        <v/>
      </c>
      <c r="J2860" s="76"/>
      <c r="K2860" s="28" t="str">
        <f t="shared" si="44"/>
        <v/>
      </c>
    </row>
    <row r="2861" spans="1:11" ht="18.95" customHeight="1" x14ac:dyDescent="0.25">
      <c r="A2861" s="52"/>
      <c r="C2861" s="76"/>
      <c r="D2861" s="185"/>
      <c r="E2861" s="76"/>
      <c r="F2861" s="76" t="str">
        <f>IF(E2861="","",IFERROR(VLOOKUP(E2861,Cadastro!$C$9:$D$1009,2,FALSE),"PROD. NÃO ENCONTRADO"))</f>
        <v/>
      </c>
      <c r="G2861" s="94"/>
      <c r="H2861" s="69" t="str">
        <f>IFERROR(G2861*VLOOKUP(E2861,Saldo!$P$8:$U$1009,6,FALSE),"")</f>
        <v/>
      </c>
      <c r="I2861" s="104" t="str">
        <f>IFERROR(IF(D2861="","",VLOOKUP(E2861,Saldo!$P$8:$Q$1009,2,FALSE)),"")</f>
        <v/>
      </c>
      <c r="J2861" s="76"/>
      <c r="K2861" s="28" t="str">
        <f t="shared" si="44"/>
        <v/>
      </c>
    </row>
    <row r="2862" spans="1:11" ht="18.95" customHeight="1" x14ac:dyDescent="0.25">
      <c r="A2862" s="52"/>
      <c r="C2862" s="76"/>
      <c r="D2862" s="185"/>
      <c r="E2862" s="76"/>
      <c r="F2862" s="76" t="str">
        <f>IF(E2862="","",IFERROR(VLOOKUP(E2862,Cadastro!$C$9:$D$1009,2,FALSE),"PROD. NÃO ENCONTRADO"))</f>
        <v/>
      </c>
      <c r="G2862" s="94"/>
      <c r="H2862" s="69" t="str">
        <f>IFERROR(G2862*VLOOKUP(E2862,Saldo!$P$8:$U$1009,6,FALSE),"")</f>
        <v/>
      </c>
      <c r="I2862" s="104" t="str">
        <f>IFERROR(IF(D2862="","",VLOOKUP(E2862,Saldo!$P$8:$Q$1009,2,FALSE)),"")</f>
        <v/>
      </c>
      <c r="J2862" s="76"/>
      <c r="K2862" s="28" t="str">
        <f t="shared" si="44"/>
        <v/>
      </c>
    </row>
    <row r="2863" spans="1:11" ht="18.95" customHeight="1" x14ac:dyDescent="0.25">
      <c r="A2863" s="52"/>
      <c r="C2863" s="76"/>
      <c r="D2863" s="185"/>
      <c r="E2863" s="76"/>
      <c r="F2863" s="76" t="str">
        <f>IF(E2863="","",IFERROR(VLOOKUP(E2863,Cadastro!$C$9:$D$1009,2,FALSE),"PROD. NÃO ENCONTRADO"))</f>
        <v/>
      </c>
      <c r="G2863" s="94"/>
      <c r="H2863" s="69" t="str">
        <f>IFERROR(G2863*VLOOKUP(E2863,Saldo!$P$8:$U$1009,6,FALSE),"")</f>
        <v/>
      </c>
      <c r="I2863" s="104" t="str">
        <f>IFERROR(IF(D2863="","",VLOOKUP(E2863,Saldo!$P$8:$Q$1009,2,FALSE)),"")</f>
        <v/>
      </c>
      <c r="J2863" s="76"/>
      <c r="K2863" s="28" t="str">
        <f t="shared" si="44"/>
        <v/>
      </c>
    </row>
    <row r="2864" spans="1:11" ht="18.95" customHeight="1" x14ac:dyDescent="0.25">
      <c r="A2864" s="52"/>
      <c r="C2864" s="76"/>
      <c r="D2864" s="185"/>
      <c r="E2864" s="76"/>
      <c r="F2864" s="76" t="str">
        <f>IF(E2864="","",IFERROR(VLOOKUP(E2864,Cadastro!$C$9:$D$1009,2,FALSE),"PROD. NÃO ENCONTRADO"))</f>
        <v/>
      </c>
      <c r="G2864" s="94"/>
      <c r="H2864" s="69" t="str">
        <f>IFERROR(G2864*VLOOKUP(E2864,Saldo!$P$8:$U$1009,6,FALSE),"")</f>
        <v/>
      </c>
      <c r="I2864" s="104" t="str">
        <f>IFERROR(IF(D2864="","",VLOOKUP(E2864,Saldo!$P$8:$Q$1009,2,FALSE)),"")</f>
        <v/>
      </c>
      <c r="J2864" s="76"/>
      <c r="K2864" s="28" t="str">
        <f t="shared" si="44"/>
        <v/>
      </c>
    </row>
    <row r="2865" spans="1:11" ht="18.95" customHeight="1" x14ac:dyDescent="0.25">
      <c r="A2865" s="52"/>
      <c r="C2865" s="76"/>
      <c r="D2865" s="185"/>
      <c r="E2865" s="76"/>
      <c r="F2865" s="76" t="str">
        <f>IF(E2865="","",IFERROR(VLOOKUP(E2865,Cadastro!$C$9:$D$1009,2,FALSE),"PROD. NÃO ENCONTRADO"))</f>
        <v/>
      </c>
      <c r="G2865" s="94"/>
      <c r="H2865" s="69" t="str">
        <f>IFERROR(G2865*VLOOKUP(E2865,Saldo!$P$8:$U$1009,6,FALSE),"")</f>
        <v/>
      </c>
      <c r="I2865" s="104" t="str">
        <f>IFERROR(IF(D2865="","",VLOOKUP(E2865,Saldo!$P$8:$Q$1009,2,FALSE)),"")</f>
        <v/>
      </c>
      <c r="J2865" s="76"/>
      <c r="K2865" s="28" t="str">
        <f t="shared" si="44"/>
        <v/>
      </c>
    </row>
    <row r="2866" spans="1:11" ht="18.95" customHeight="1" x14ac:dyDescent="0.25">
      <c r="A2866" s="52"/>
      <c r="C2866" s="76"/>
      <c r="D2866" s="185"/>
      <c r="E2866" s="76"/>
      <c r="F2866" s="76" t="str">
        <f>IF(E2866="","",IFERROR(VLOOKUP(E2866,Cadastro!$C$9:$D$1009,2,FALSE),"PROD. NÃO ENCONTRADO"))</f>
        <v/>
      </c>
      <c r="G2866" s="94"/>
      <c r="H2866" s="69" t="str">
        <f>IFERROR(G2866*VLOOKUP(E2866,Saldo!$P$8:$U$1009,6,FALSE),"")</f>
        <v/>
      </c>
      <c r="I2866" s="104" t="str">
        <f>IFERROR(IF(D2866="","",VLOOKUP(E2866,Saldo!$P$8:$Q$1009,2,FALSE)),"")</f>
        <v/>
      </c>
      <c r="J2866" s="76"/>
      <c r="K2866" s="28" t="str">
        <f t="shared" si="44"/>
        <v/>
      </c>
    </row>
    <row r="2867" spans="1:11" ht="18.95" customHeight="1" x14ac:dyDescent="0.25">
      <c r="A2867" s="52"/>
      <c r="C2867" s="76"/>
      <c r="D2867" s="185"/>
      <c r="E2867" s="76"/>
      <c r="F2867" s="76" t="str">
        <f>IF(E2867="","",IFERROR(VLOOKUP(E2867,Cadastro!$C$9:$D$1009,2,FALSE),"PROD. NÃO ENCONTRADO"))</f>
        <v/>
      </c>
      <c r="G2867" s="94"/>
      <c r="H2867" s="69" t="str">
        <f>IFERROR(G2867*VLOOKUP(E2867,Saldo!$P$8:$U$1009,6,FALSE),"")</f>
        <v/>
      </c>
      <c r="I2867" s="104" t="str">
        <f>IFERROR(IF(D2867="","",VLOOKUP(E2867,Saldo!$P$8:$Q$1009,2,FALSE)),"")</f>
        <v/>
      </c>
      <c r="J2867" s="76"/>
      <c r="K2867" s="28" t="str">
        <f t="shared" si="44"/>
        <v/>
      </c>
    </row>
    <row r="2868" spans="1:11" ht="18.95" customHeight="1" x14ac:dyDescent="0.25">
      <c r="A2868" s="52"/>
      <c r="C2868" s="76"/>
      <c r="D2868" s="185"/>
      <c r="E2868" s="76"/>
      <c r="F2868" s="76" t="str">
        <f>IF(E2868="","",IFERROR(VLOOKUP(E2868,Cadastro!$C$9:$D$1009,2,FALSE),"PROD. NÃO ENCONTRADO"))</f>
        <v/>
      </c>
      <c r="G2868" s="94"/>
      <c r="H2868" s="69" t="str">
        <f>IFERROR(G2868*VLOOKUP(E2868,Saldo!$P$8:$U$1009,6,FALSE),"")</f>
        <v/>
      </c>
      <c r="I2868" s="104" t="str">
        <f>IFERROR(IF(D2868="","",VLOOKUP(E2868,Saldo!$P$8:$Q$1009,2,FALSE)),"")</f>
        <v/>
      </c>
      <c r="J2868" s="76"/>
      <c r="K2868" s="28" t="str">
        <f t="shared" si="44"/>
        <v/>
      </c>
    </row>
    <row r="2869" spans="1:11" ht="18.95" customHeight="1" x14ac:dyDescent="0.25">
      <c r="A2869" s="52"/>
      <c r="C2869" s="76"/>
      <c r="D2869" s="185"/>
      <c r="E2869" s="76"/>
      <c r="F2869" s="76" t="str">
        <f>IF(E2869="","",IFERROR(VLOOKUP(E2869,Cadastro!$C$9:$D$1009,2,FALSE),"PROD. NÃO ENCONTRADO"))</f>
        <v/>
      </c>
      <c r="G2869" s="94"/>
      <c r="H2869" s="69" t="str">
        <f>IFERROR(G2869*VLOOKUP(E2869,Saldo!$P$8:$U$1009,6,FALSE),"")</f>
        <v/>
      </c>
      <c r="I2869" s="104" t="str">
        <f>IFERROR(IF(D2869="","",VLOOKUP(E2869,Saldo!$P$8:$Q$1009,2,FALSE)),"")</f>
        <v/>
      </c>
      <c r="J2869" s="76"/>
      <c r="K2869" s="28" t="str">
        <f t="shared" si="44"/>
        <v/>
      </c>
    </row>
    <row r="2870" spans="1:11" ht="18.95" customHeight="1" x14ac:dyDescent="0.25">
      <c r="A2870" s="52"/>
      <c r="C2870" s="76"/>
      <c r="D2870" s="185"/>
      <c r="E2870" s="76"/>
      <c r="F2870" s="76" t="str">
        <f>IF(E2870="","",IFERROR(VLOOKUP(E2870,Cadastro!$C$9:$D$1009,2,FALSE),"PROD. NÃO ENCONTRADO"))</f>
        <v/>
      </c>
      <c r="G2870" s="94"/>
      <c r="H2870" s="69" t="str">
        <f>IFERROR(G2870*VLOOKUP(E2870,Saldo!$P$8:$U$1009,6,FALSE),"")</f>
        <v/>
      </c>
      <c r="I2870" s="104" t="str">
        <f>IFERROR(IF(D2870="","",VLOOKUP(E2870,Saldo!$P$8:$Q$1009,2,FALSE)),"")</f>
        <v/>
      </c>
      <c r="J2870" s="76"/>
      <c r="K2870" s="28" t="str">
        <f t="shared" si="44"/>
        <v/>
      </c>
    </row>
    <row r="2871" spans="1:11" ht="18.95" customHeight="1" x14ac:dyDescent="0.25">
      <c r="A2871" s="52"/>
      <c r="C2871" s="76"/>
      <c r="D2871" s="185"/>
      <c r="E2871" s="76"/>
      <c r="F2871" s="76" t="str">
        <f>IF(E2871="","",IFERROR(VLOOKUP(E2871,Cadastro!$C$9:$D$1009,2,FALSE),"PROD. NÃO ENCONTRADO"))</f>
        <v/>
      </c>
      <c r="G2871" s="94"/>
      <c r="H2871" s="69" t="str">
        <f>IFERROR(G2871*VLOOKUP(E2871,Saldo!$P$8:$U$1009,6,FALSE),"")</f>
        <v/>
      </c>
      <c r="I2871" s="104" t="str">
        <f>IFERROR(IF(D2871="","",VLOOKUP(E2871,Saldo!$P$8:$Q$1009,2,FALSE)),"")</f>
        <v/>
      </c>
      <c r="J2871" s="76"/>
      <c r="K2871" s="28" t="str">
        <f t="shared" si="44"/>
        <v/>
      </c>
    </row>
    <row r="2872" spans="1:11" ht="18.95" customHeight="1" x14ac:dyDescent="0.25">
      <c r="A2872" s="52"/>
      <c r="C2872" s="76"/>
      <c r="D2872" s="185"/>
      <c r="E2872" s="76"/>
      <c r="F2872" s="76" t="str">
        <f>IF(E2872="","",IFERROR(VLOOKUP(E2872,Cadastro!$C$9:$D$1009,2,FALSE),"PROD. NÃO ENCONTRADO"))</f>
        <v/>
      </c>
      <c r="G2872" s="94"/>
      <c r="H2872" s="69" t="str">
        <f>IFERROR(G2872*VLOOKUP(E2872,Saldo!$P$8:$U$1009,6,FALSE),"")</f>
        <v/>
      </c>
      <c r="I2872" s="104" t="str">
        <f>IFERROR(IF(D2872="","",VLOOKUP(E2872,Saldo!$P$8:$Q$1009,2,FALSE)),"")</f>
        <v/>
      </c>
      <c r="J2872" s="76"/>
      <c r="K2872" s="28" t="str">
        <f t="shared" si="44"/>
        <v/>
      </c>
    </row>
    <row r="2873" spans="1:11" ht="18.95" customHeight="1" x14ac:dyDescent="0.25">
      <c r="A2873" s="52"/>
      <c r="C2873" s="76"/>
      <c r="D2873" s="185"/>
      <c r="E2873" s="76"/>
      <c r="F2873" s="76" t="str">
        <f>IF(E2873="","",IFERROR(VLOOKUP(E2873,Cadastro!$C$9:$D$1009,2,FALSE),"PROD. NÃO ENCONTRADO"))</f>
        <v/>
      </c>
      <c r="G2873" s="94"/>
      <c r="H2873" s="69" t="str">
        <f>IFERROR(G2873*VLOOKUP(E2873,Saldo!$P$8:$U$1009,6,FALSE),"")</f>
        <v/>
      </c>
      <c r="I2873" s="104" t="str">
        <f>IFERROR(IF(D2873="","",VLOOKUP(E2873,Saldo!$P$8:$Q$1009,2,FALSE)),"")</f>
        <v/>
      </c>
      <c r="J2873" s="76"/>
      <c r="K2873" s="28" t="str">
        <f t="shared" si="44"/>
        <v/>
      </c>
    </row>
    <row r="2874" spans="1:11" ht="18.95" customHeight="1" x14ac:dyDescent="0.25">
      <c r="A2874" s="52"/>
      <c r="C2874" s="76"/>
      <c r="D2874" s="185"/>
      <c r="E2874" s="76"/>
      <c r="F2874" s="76" t="str">
        <f>IF(E2874="","",IFERROR(VLOOKUP(E2874,Cadastro!$C$9:$D$1009,2,FALSE),"PROD. NÃO ENCONTRADO"))</f>
        <v/>
      </c>
      <c r="G2874" s="94"/>
      <c r="H2874" s="69" t="str">
        <f>IFERROR(G2874*VLOOKUP(E2874,Saldo!$P$8:$U$1009,6,FALSE),"")</f>
        <v/>
      </c>
      <c r="I2874" s="104" t="str">
        <f>IFERROR(IF(D2874="","",VLOOKUP(E2874,Saldo!$P$8:$Q$1009,2,FALSE)),"")</f>
        <v/>
      </c>
      <c r="J2874" s="76"/>
      <c r="K2874" s="28" t="str">
        <f t="shared" si="44"/>
        <v/>
      </c>
    </row>
    <row r="2875" spans="1:11" ht="18.95" customHeight="1" x14ac:dyDescent="0.25">
      <c r="A2875" s="52"/>
      <c r="C2875" s="76"/>
      <c r="D2875" s="185"/>
      <c r="E2875" s="76"/>
      <c r="F2875" s="76" t="str">
        <f>IF(E2875="","",IFERROR(VLOOKUP(E2875,Cadastro!$C$9:$D$1009,2,FALSE),"PROD. NÃO ENCONTRADO"))</f>
        <v/>
      </c>
      <c r="G2875" s="94"/>
      <c r="H2875" s="69" t="str">
        <f>IFERROR(G2875*VLOOKUP(E2875,Saldo!$P$8:$U$1009,6,FALSE),"")</f>
        <v/>
      </c>
      <c r="I2875" s="104" t="str">
        <f>IFERROR(IF(D2875="","",VLOOKUP(E2875,Saldo!$P$8:$Q$1009,2,FALSE)),"")</f>
        <v/>
      </c>
      <c r="J2875" s="76"/>
      <c r="K2875" s="28" t="str">
        <f t="shared" si="44"/>
        <v/>
      </c>
    </row>
    <row r="2876" spans="1:11" ht="18.95" customHeight="1" x14ac:dyDescent="0.25">
      <c r="A2876" s="52"/>
      <c r="C2876" s="76"/>
      <c r="D2876" s="185"/>
      <c r="E2876" s="76"/>
      <c r="F2876" s="76" t="str">
        <f>IF(E2876="","",IFERROR(VLOOKUP(E2876,Cadastro!$C$9:$D$1009,2,FALSE),"PROD. NÃO ENCONTRADO"))</f>
        <v/>
      </c>
      <c r="G2876" s="94"/>
      <c r="H2876" s="69" t="str">
        <f>IFERROR(G2876*VLOOKUP(E2876,Saldo!$P$8:$U$1009,6,FALSE),"")</f>
        <v/>
      </c>
      <c r="I2876" s="104" t="str">
        <f>IFERROR(IF(D2876="","",VLOOKUP(E2876,Saldo!$P$8:$Q$1009,2,FALSE)),"")</f>
        <v/>
      </c>
      <c r="J2876" s="76"/>
      <c r="K2876" s="28" t="str">
        <f t="shared" si="44"/>
        <v/>
      </c>
    </row>
    <row r="2877" spans="1:11" ht="18.95" customHeight="1" x14ac:dyDescent="0.25">
      <c r="A2877" s="52"/>
      <c r="C2877" s="76"/>
      <c r="D2877" s="185"/>
      <c r="E2877" s="76"/>
      <c r="F2877" s="76" t="str">
        <f>IF(E2877="","",IFERROR(VLOOKUP(E2877,Cadastro!$C$9:$D$1009,2,FALSE),"PROD. NÃO ENCONTRADO"))</f>
        <v/>
      </c>
      <c r="G2877" s="94"/>
      <c r="H2877" s="69" t="str">
        <f>IFERROR(G2877*VLOOKUP(E2877,Saldo!$P$8:$U$1009,6,FALSE),"")</f>
        <v/>
      </c>
      <c r="I2877" s="104" t="str">
        <f>IFERROR(IF(D2877="","",VLOOKUP(E2877,Saldo!$P$8:$Q$1009,2,FALSE)),"")</f>
        <v/>
      </c>
      <c r="J2877" s="76"/>
      <c r="K2877" s="28" t="str">
        <f t="shared" si="44"/>
        <v/>
      </c>
    </row>
    <row r="2878" spans="1:11" ht="18.95" customHeight="1" x14ac:dyDescent="0.25">
      <c r="A2878" s="52"/>
      <c r="C2878" s="76"/>
      <c r="D2878" s="185"/>
      <c r="E2878" s="76"/>
      <c r="F2878" s="76" t="str">
        <f>IF(E2878="","",IFERROR(VLOOKUP(E2878,Cadastro!$C$9:$D$1009,2,FALSE),"PROD. NÃO ENCONTRADO"))</f>
        <v/>
      </c>
      <c r="G2878" s="94"/>
      <c r="H2878" s="69" t="str">
        <f>IFERROR(G2878*VLOOKUP(E2878,Saldo!$P$8:$U$1009,6,FALSE),"")</f>
        <v/>
      </c>
      <c r="I2878" s="104" t="str">
        <f>IFERROR(IF(D2878="","",VLOOKUP(E2878,Saldo!$P$8:$Q$1009,2,FALSE)),"")</f>
        <v/>
      </c>
      <c r="J2878" s="76"/>
      <c r="K2878" s="28" t="str">
        <f t="shared" si="44"/>
        <v/>
      </c>
    </row>
    <row r="2879" spans="1:11" ht="18.95" customHeight="1" x14ac:dyDescent="0.25">
      <c r="A2879" s="52"/>
      <c r="C2879" s="76"/>
      <c r="D2879" s="185"/>
      <c r="E2879" s="76"/>
      <c r="F2879" s="76" t="str">
        <f>IF(E2879="","",IFERROR(VLOOKUP(E2879,Cadastro!$C$9:$D$1009,2,FALSE),"PROD. NÃO ENCONTRADO"))</f>
        <v/>
      </c>
      <c r="G2879" s="94"/>
      <c r="H2879" s="69" t="str">
        <f>IFERROR(G2879*VLOOKUP(E2879,Saldo!$P$8:$U$1009,6,FALSE),"")</f>
        <v/>
      </c>
      <c r="I2879" s="104" t="str">
        <f>IFERROR(IF(D2879="","",VLOOKUP(E2879,Saldo!$P$8:$Q$1009,2,FALSE)),"")</f>
        <v/>
      </c>
      <c r="J2879" s="76"/>
      <c r="K2879" s="28" t="str">
        <f t="shared" si="44"/>
        <v/>
      </c>
    </row>
    <row r="2880" spans="1:11" ht="18.95" customHeight="1" x14ac:dyDescent="0.25">
      <c r="A2880" s="52"/>
      <c r="C2880" s="76"/>
      <c r="D2880" s="185"/>
      <c r="E2880" s="76"/>
      <c r="F2880" s="76" t="str">
        <f>IF(E2880="","",IFERROR(VLOOKUP(E2880,Cadastro!$C$9:$D$1009,2,FALSE),"PROD. NÃO ENCONTRADO"))</f>
        <v/>
      </c>
      <c r="G2880" s="94"/>
      <c r="H2880" s="69" t="str">
        <f>IFERROR(G2880*VLOOKUP(E2880,Saldo!$P$8:$U$1009,6,FALSE),"")</f>
        <v/>
      </c>
      <c r="I2880" s="104" t="str">
        <f>IFERROR(IF(D2880="","",VLOOKUP(E2880,Saldo!$P$8:$Q$1009,2,FALSE)),"")</f>
        <v/>
      </c>
      <c r="J2880" s="76"/>
      <c r="K2880" s="28" t="str">
        <f t="shared" si="44"/>
        <v/>
      </c>
    </row>
    <row r="2881" spans="1:11" ht="18.95" customHeight="1" x14ac:dyDescent="0.25">
      <c r="A2881" s="52"/>
      <c r="C2881" s="76"/>
      <c r="D2881" s="185"/>
      <c r="E2881" s="76"/>
      <c r="F2881" s="76" t="str">
        <f>IF(E2881="","",IFERROR(VLOOKUP(E2881,Cadastro!$C$9:$D$1009,2,FALSE),"PROD. NÃO ENCONTRADO"))</f>
        <v/>
      </c>
      <c r="G2881" s="94"/>
      <c r="H2881" s="69" t="str">
        <f>IFERROR(G2881*VLOOKUP(E2881,Saldo!$P$8:$U$1009,6,FALSE),"")</f>
        <v/>
      </c>
      <c r="I2881" s="104" t="str">
        <f>IFERROR(IF(D2881="","",VLOOKUP(E2881,Saldo!$P$8:$Q$1009,2,FALSE)),"")</f>
        <v/>
      </c>
      <c r="J2881" s="76"/>
      <c r="K2881" s="28" t="str">
        <f t="shared" si="44"/>
        <v/>
      </c>
    </row>
    <row r="2882" spans="1:11" ht="18.95" customHeight="1" x14ac:dyDescent="0.25">
      <c r="A2882" s="52"/>
      <c r="C2882" s="76"/>
      <c r="D2882" s="185"/>
      <c r="E2882" s="76"/>
      <c r="F2882" s="76" t="str">
        <f>IF(E2882="","",IFERROR(VLOOKUP(E2882,Cadastro!$C$9:$D$1009,2,FALSE),"PROD. NÃO ENCONTRADO"))</f>
        <v/>
      </c>
      <c r="G2882" s="94"/>
      <c r="H2882" s="69" t="str">
        <f>IFERROR(G2882*VLOOKUP(E2882,Saldo!$P$8:$U$1009,6,FALSE),"")</f>
        <v/>
      </c>
      <c r="I2882" s="104" t="str">
        <f>IFERROR(IF(D2882="","",VLOOKUP(E2882,Saldo!$P$8:$Q$1009,2,FALSE)),"")</f>
        <v/>
      </c>
      <c r="J2882" s="76"/>
      <c r="K2882" s="28" t="str">
        <f t="shared" si="44"/>
        <v/>
      </c>
    </row>
    <row r="2883" spans="1:11" ht="18.95" customHeight="1" x14ac:dyDescent="0.25">
      <c r="A2883" s="52"/>
      <c r="C2883" s="76"/>
      <c r="D2883" s="185"/>
      <c r="E2883" s="76"/>
      <c r="F2883" s="76" t="str">
        <f>IF(E2883="","",IFERROR(VLOOKUP(E2883,Cadastro!$C$9:$D$1009,2,FALSE),"PROD. NÃO ENCONTRADO"))</f>
        <v/>
      </c>
      <c r="G2883" s="94"/>
      <c r="H2883" s="69" t="str">
        <f>IFERROR(G2883*VLOOKUP(E2883,Saldo!$P$8:$U$1009,6,FALSE),"")</f>
        <v/>
      </c>
      <c r="I2883" s="104" t="str">
        <f>IFERROR(IF(D2883="","",VLOOKUP(E2883,Saldo!$P$8:$Q$1009,2,FALSE)),"")</f>
        <v/>
      </c>
      <c r="J2883" s="76"/>
      <c r="K2883" s="28" t="str">
        <f t="shared" si="44"/>
        <v/>
      </c>
    </row>
    <row r="2884" spans="1:11" ht="18.95" customHeight="1" x14ac:dyDescent="0.25">
      <c r="A2884" s="52"/>
      <c r="C2884" s="76"/>
      <c r="D2884" s="185"/>
      <c r="E2884" s="76"/>
      <c r="F2884" s="76" t="str">
        <f>IF(E2884="","",IFERROR(VLOOKUP(E2884,Cadastro!$C$9:$D$1009,2,FALSE),"PROD. NÃO ENCONTRADO"))</f>
        <v/>
      </c>
      <c r="G2884" s="94"/>
      <c r="H2884" s="69" t="str">
        <f>IFERROR(G2884*VLOOKUP(E2884,Saldo!$P$8:$U$1009,6,FALSE),"")</f>
        <v/>
      </c>
      <c r="I2884" s="104" t="str">
        <f>IFERROR(IF(D2884="","",VLOOKUP(E2884,Saldo!$P$8:$Q$1009,2,FALSE)),"")</f>
        <v/>
      </c>
      <c r="J2884" s="76"/>
      <c r="K2884" s="28" t="str">
        <f t="shared" si="44"/>
        <v/>
      </c>
    </row>
    <row r="2885" spans="1:11" ht="18.95" customHeight="1" x14ac:dyDescent="0.25">
      <c r="A2885" s="52"/>
      <c r="C2885" s="76"/>
      <c r="D2885" s="185"/>
      <c r="E2885" s="76"/>
      <c r="F2885" s="76" t="str">
        <f>IF(E2885="","",IFERROR(VLOOKUP(E2885,Cadastro!$C$9:$D$1009,2,FALSE),"PROD. NÃO ENCONTRADO"))</f>
        <v/>
      </c>
      <c r="G2885" s="94"/>
      <c r="H2885" s="69" t="str">
        <f>IFERROR(G2885*VLOOKUP(E2885,Saldo!$P$8:$U$1009,6,FALSE),"")</f>
        <v/>
      </c>
      <c r="I2885" s="104" t="str">
        <f>IFERROR(IF(D2885="","",VLOOKUP(E2885,Saldo!$P$8:$Q$1009,2,FALSE)),"")</f>
        <v/>
      </c>
      <c r="J2885" s="76"/>
      <c r="K2885" s="28" t="str">
        <f t="shared" si="44"/>
        <v/>
      </c>
    </row>
    <row r="2886" spans="1:11" ht="18.95" customHeight="1" x14ac:dyDescent="0.25">
      <c r="A2886" s="52"/>
      <c r="C2886" s="76"/>
      <c r="D2886" s="185"/>
      <c r="E2886" s="76"/>
      <c r="F2886" s="76" t="str">
        <f>IF(E2886="","",IFERROR(VLOOKUP(E2886,Cadastro!$C$9:$D$1009,2,FALSE),"PROD. NÃO ENCONTRADO"))</f>
        <v/>
      </c>
      <c r="G2886" s="94"/>
      <c r="H2886" s="69" t="str">
        <f>IFERROR(G2886*VLOOKUP(E2886,Saldo!$P$8:$U$1009,6,FALSE),"")</f>
        <v/>
      </c>
      <c r="I2886" s="104" t="str">
        <f>IFERROR(IF(D2886="","",VLOOKUP(E2886,Saldo!$P$8:$Q$1009,2,FALSE)),"")</f>
        <v/>
      </c>
      <c r="J2886" s="76"/>
      <c r="K2886" s="28" t="str">
        <f t="shared" si="44"/>
        <v/>
      </c>
    </row>
    <row r="2887" spans="1:11" ht="18.95" customHeight="1" x14ac:dyDescent="0.25">
      <c r="A2887" s="52"/>
      <c r="C2887" s="76"/>
      <c r="D2887" s="185"/>
      <c r="E2887" s="76"/>
      <c r="F2887" s="76" t="str">
        <f>IF(E2887="","",IFERROR(VLOOKUP(E2887,Cadastro!$C$9:$D$1009,2,FALSE),"PROD. NÃO ENCONTRADO"))</f>
        <v/>
      </c>
      <c r="G2887" s="94"/>
      <c r="H2887" s="69" t="str">
        <f>IFERROR(G2887*VLOOKUP(E2887,Saldo!$P$8:$U$1009,6,FALSE),"")</f>
        <v/>
      </c>
      <c r="I2887" s="104" t="str">
        <f>IFERROR(IF(D2887="","",VLOOKUP(E2887,Saldo!$P$8:$Q$1009,2,FALSE)),"")</f>
        <v/>
      </c>
      <c r="J2887" s="76"/>
      <c r="K2887" s="28" t="str">
        <f t="shared" si="44"/>
        <v/>
      </c>
    </row>
    <row r="2888" spans="1:11" ht="18.95" customHeight="1" x14ac:dyDescent="0.25">
      <c r="A2888" s="52"/>
      <c r="C2888" s="76"/>
      <c r="D2888" s="185"/>
      <c r="E2888" s="76"/>
      <c r="F2888" s="76" t="str">
        <f>IF(E2888="","",IFERROR(VLOOKUP(E2888,Cadastro!$C$9:$D$1009,2,FALSE),"PROD. NÃO ENCONTRADO"))</f>
        <v/>
      </c>
      <c r="G2888" s="94"/>
      <c r="H2888" s="69" t="str">
        <f>IFERROR(G2888*VLOOKUP(E2888,Saldo!$P$8:$U$1009,6,FALSE),"")</f>
        <v/>
      </c>
      <c r="I2888" s="104" t="str">
        <f>IFERROR(IF(D2888="","",VLOOKUP(E2888,Saldo!$P$8:$Q$1009,2,FALSE)),"")</f>
        <v/>
      </c>
      <c r="J2888" s="76"/>
      <c r="K2888" s="28" t="str">
        <f t="shared" si="44"/>
        <v/>
      </c>
    </row>
    <row r="2889" spans="1:11" ht="18.95" customHeight="1" x14ac:dyDescent="0.25">
      <c r="A2889" s="52"/>
      <c r="C2889" s="76"/>
      <c r="D2889" s="185"/>
      <c r="E2889" s="76"/>
      <c r="F2889" s="76" t="str">
        <f>IF(E2889="","",IFERROR(VLOOKUP(E2889,Cadastro!$C$9:$D$1009,2,FALSE),"PROD. NÃO ENCONTRADO"))</f>
        <v/>
      </c>
      <c r="G2889" s="94"/>
      <c r="H2889" s="69" t="str">
        <f>IFERROR(G2889*VLOOKUP(E2889,Saldo!$P$8:$U$1009,6,FALSE),"")</f>
        <v/>
      </c>
      <c r="I2889" s="104" t="str">
        <f>IFERROR(IF(D2889="","",VLOOKUP(E2889,Saldo!$P$8:$Q$1009,2,FALSE)),"")</f>
        <v/>
      </c>
      <c r="J2889" s="76"/>
      <c r="K2889" s="28" t="str">
        <f t="shared" si="44"/>
        <v/>
      </c>
    </row>
    <row r="2890" spans="1:11" ht="18.95" customHeight="1" x14ac:dyDescent="0.25">
      <c r="A2890" s="52"/>
      <c r="C2890" s="76"/>
      <c r="D2890" s="185"/>
      <c r="E2890" s="76"/>
      <c r="F2890" s="76" t="str">
        <f>IF(E2890="","",IFERROR(VLOOKUP(E2890,Cadastro!$C$9:$D$1009,2,FALSE),"PROD. NÃO ENCONTRADO"))</f>
        <v/>
      </c>
      <c r="G2890" s="94"/>
      <c r="H2890" s="69" t="str">
        <f>IFERROR(G2890*VLOOKUP(E2890,Saldo!$P$8:$U$1009,6,FALSE),"")</f>
        <v/>
      </c>
      <c r="I2890" s="104" t="str">
        <f>IFERROR(IF(D2890="","",VLOOKUP(E2890,Saldo!$P$8:$Q$1009,2,FALSE)),"")</f>
        <v/>
      </c>
      <c r="J2890" s="76"/>
      <c r="K2890" s="28" t="str">
        <f t="shared" ref="K2890:K2953" si="45">IF(D2890="","",MONTH(D2890))</f>
        <v/>
      </c>
    </row>
    <row r="2891" spans="1:11" ht="18.95" customHeight="1" x14ac:dyDescent="0.25">
      <c r="A2891" s="52"/>
      <c r="C2891" s="76"/>
      <c r="D2891" s="185"/>
      <c r="E2891" s="76"/>
      <c r="F2891" s="76" t="str">
        <f>IF(E2891="","",IFERROR(VLOOKUP(E2891,Cadastro!$C$9:$D$1009,2,FALSE),"PROD. NÃO ENCONTRADO"))</f>
        <v/>
      </c>
      <c r="G2891" s="94"/>
      <c r="H2891" s="69" t="str">
        <f>IFERROR(G2891*VLOOKUP(E2891,Saldo!$P$8:$U$1009,6,FALSE),"")</f>
        <v/>
      </c>
      <c r="I2891" s="104" t="str">
        <f>IFERROR(IF(D2891="","",VLOOKUP(E2891,Saldo!$P$8:$Q$1009,2,FALSE)),"")</f>
        <v/>
      </c>
      <c r="J2891" s="76"/>
      <c r="K2891" s="28" t="str">
        <f t="shared" si="45"/>
        <v/>
      </c>
    </row>
    <row r="2892" spans="1:11" ht="18.95" customHeight="1" x14ac:dyDescent="0.25">
      <c r="A2892" s="52"/>
      <c r="C2892" s="76"/>
      <c r="D2892" s="185"/>
      <c r="E2892" s="76"/>
      <c r="F2892" s="76" t="str">
        <f>IF(E2892="","",IFERROR(VLOOKUP(E2892,Cadastro!$C$9:$D$1009,2,FALSE),"PROD. NÃO ENCONTRADO"))</f>
        <v/>
      </c>
      <c r="G2892" s="94"/>
      <c r="H2892" s="69" t="str">
        <f>IFERROR(G2892*VLOOKUP(E2892,Saldo!$P$8:$U$1009,6,FALSE),"")</f>
        <v/>
      </c>
      <c r="I2892" s="104" t="str">
        <f>IFERROR(IF(D2892="","",VLOOKUP(E2892,Saldo!$P$8:$Q$1009,2,FALSE)),"")</f>
        <v/>
      </c>
      <c r="J2892" s="76"/>
      <c r="K2892" s="28" t="str">
        <f t="shared" si="45"/>
        <v/>
      </c>
    </row>
    <row r="2893" spans="1:11" ht="18.95" customHeight="1" x14ac:dyDescent="0.25">
      <c r="A2893" s="52"/>
      <c r="C2893" s="76"/>
      <c r="D2893" s="185"/>
      <c r="E2893" s="76"/>
      <c r="F2893" s="76" t="str">
        <f>IF(E2893="","",IFERROR(VLOOKUP(E2893,Cadastro!$C$9:$D$1009,2,FALSE),"PROD. NÃO ENCONTRADO"))</f>
        <v/>
      </c>
      <c r="G2893" s="94"/>
      <c r="H2893" s="69" t="str">
        <f>IFERROR(G2893*VLOOKUP(E2893,Saldo!$P$8:$U$1009,6,FALSE),"")</f>
        <v/>
      </c>
      <c r="I2893" s="104" t="str">
        <f>IFERROR(IF(D2893="","",VLOOKUP(E2893,Saldo!$P$8:$Q$1009,2,FALSE)),"")</f>
        <v/>
      </c>
      <c r="J2893" s="76"/>
      <c r="K2893" s="28" t="str">
        <f t="shared" si="45"/>
        <v/>
      </c>
    </row>
    <row r="2894" spans="1:11" ht="18.95" customHeight="1" x14ac:dyDescent="0.25">
      <c r="A2894" s="52"/>
      <c r="C2894" s="76"/>
      <c r="D2894" s="185"/>
      <c r="E2894" s="76"/>
      <c r="F2894" s="76" t="str">
        <f>IF(E2894="","",IFERROR(VLOOKUP(E2894,Cadastro!$C$9:$D$1009,2,FALSE),"PROD. NÃO ENCONTRADO"))</f>
        <v/>
      </c>
      <c r="G2894" s="94"/>
      <c r="H2894" s="69" t="str">
        <f>IFERROR(G2894*VLOOKUP(E2894,Saldo!$P$8:$U$1009,6,FALSE),"")</f>
        <v/>
      </c>
      <c r="I2894" s="104" t="str">
        <f>IFERROR(IF(D2894="","",VLOOKUP(E2894,Saldo!$P$8:$Q$1009,2,FALSE)),"")</f>
        <v/>
      </c>
      <c r="J2894" s="76"/>
      <c r="K2894" s="28" t="str">
        <f t="shared" si="45"/>
        <v/>
      </c>
    </row>
    <row r="2895" spans="1:11" ht="18.95" customHeight="1" x14ac:dyDescent="0.25">
      <c r="A2895" s="52"/>
      <c r="C2895" s="76"/>
      <c r="D2895" s="185"/>
      <c r="E2895" s="76"/>
      <c r="F2895" s="76" t="str">
        <f>IF(E2895="","",IFERROR(VLOOKUP(E2895,Cadastro!$C$9:$D$1009,2,FALSE),"PROD. NÃO ENCONTRADO"))</f>
        <v/>
      </c>
      <c r="G2895" s="94"/>
      <c r="H2895" s="69" t="str">
        <f>IFERROR(G2895*VLOOKUP(E2895,Saldo!$P$8:$U$1009,6,FALSE),"")</f>
        <v/>
      </c>
      <c r="I2895" s="104" t="str">
        <f>IFERROR(IF(D2895="","",VLOOKUP(E2895,Saldo!$P$8:$Q$1009,2,FALSE)),"")</f>
        <v/>
      </c>
      <c r="J2895" s="76"/>
      <c r="K2895" s="28" t="str">
        <f t="shared" si="45"/>
        <v/>
      </c>
    </row>
    <row r="2896" spans="1:11" ht="18.95" customHeight="1" x14ac:dyDescent="0.25">
      <c r="A2896" s="52"/>
      <c r="C2896" s="76"/>
      <c r="D2896" s="185"/>
      <c r="E2896" s="76"/>
      <c r="F2896" s="76" t="str">
        <f>IF(E2896="","",IFERROR(VLOOKUP(E2896,Cadastro!$C$9:$D$1009,2,FALSE),"PROD. NÃO ENCONTRADO"))</f>
        <v/>
      </c>
      <c r="G2896" s="94"/>
      <c r="H2896" s="69" t="str">
        <f>IFERROR(G2896*VLOOKUP(E2896,Saldo!$P$8:$U$1009,6,FALSE),"")</f>
        <v/>
      </c>
      <c r="I2896" s="104" t="str">
        <f>IFERROR(IF(D2896="","",VLOOKUP(E2896,Saldo!$P$8:$Q$1009,2,FALSE)),"")</f>
        <v/>
      </c>
      <c r="J2896" s="76"/>
      <c r="K2896" s="28" t="str">
        <f t="shared" si="45"/>
        <v/>
      </c>
    </row>
    <row r="2897" spans="1:11" ht="18.95" customHeight="1" x14ac:dyDescent="0.25">
      <c r="A2897" s="52"/>
      <c r="C2897" s="76"/>
      <c r="D2897" s="185"/>
      <c r="E2897" s="76"/>
      <c r="F2897" s="76" t="str">
        <f>IF(E2897="","",IFERROR(VLOOKUP(E2897,Cadastro!$C$9:$D$1009,2,FALSE),"PROD. NÃO ENCONTRADO"))</f>
        <v/>
      </c>
      <c r="G2897" s="94"/>
      <c r="H2897" s="69" t="str">
        <f>IFERROR(G2897*VLOOKUP(E2897,Saldo!$P$8:$U$1009,6,FALSE),"")</f>
        <v/>
      </c>
      <c r="I2897" s="104" t="str">
        <f>IFERROR(IF(D2897="","",VLOOKUP(E2897,Saldo!$P$8:$Q$1009,2,FALSE)),"")</f>
        <v/>
      </c>
      <c r="J2897" s="76"/>
      <c r="K2897" s="28" t="str">
        <f t="shared" si="45"/>
        <v/>
      </c>
    </row>
    <row r="2898" spans="1:11" ht="18.95" customHeight="1" x14ac:dyDescent="0.25">
      <c r="A2898" s="52"/>
      <c r="C2898" s="76"/>
      <c r="D2898" s="185"/>
      <c r="E2898" s="76"/>
      <c r="F2898" s="76" t="str">
        <f>IF(E2898="","",IFERROR(VLOOKUP(E2898,Cadastro!$C$9:$D$1009,2,FALSE),"PROD. NÃO ENCONTRADO"))</f>
        <v/>
      </c>
      <c r="G2898" s="94"/>
      <c r="H2898" s="69" t="str">
        <f>IFERROR(G2898*VLOOKUP(E2898,Saldo!$P$8:$U$1009,6,FALSE),"")</f>
        <v/>
      </c>
      <c r="I2898" s="104" t="str">
        <f>IFERROR(IF(D2898="","",VLOOKUP(E2898,Saldo!$P$8:$Q$1009,2,FALSE)),"")</f>
        <v/>
      </c>
      <c r="J2898" s="76"/>
      <c r="K2898" s="28" t="str">
        <f t="shared" si="45"/>
        <v/>
      </c>
    </row>
    <row r="2899" spans="1:11" ht="18.95" customHeight="1" x14ac:dyDescent="0.25">
      <c r="A2899" s="52"/>
      <c r="C2899" s="76"/>
      <c r="D2899" s="185"/>
      <c r="E2899" s="76"/>
      <c r="F2899" s="76" t="str">
        <f>IF(E2899="","",IFERROR(VLOOKUP(E2899,Cadastro!$C$9:$D$1009,2,FALSE),"PROD. NÃO ENCONTRADO"))</f>
        <v/>
      </c>
      <c r="G2899" s="94"/>
      <c r="H2899" s="69" t="str">
        <f>IFERROR(G2899*VLOOKUP(E2899,Saldo!$P$8:$U$1009,6,FALSE),"")</f>
        <v/>
      </c>
      <c r="I2899" s="104" t="str">
        <f>IFERROR(IF(D2899="","",VLOOKUP(E2899,Saldo!$P$8:$Q$1009,2,FALSE)),"")</f>
        <v/>
      </c>
      <c r="J2899" s="76"/>
      <c r="K2899" s="28" t="str">
        <f t="shared" si="45"/>
        <v/>
      </c>
    </row>
    <row r="2900" spans="1:11" ht="18.95" customHeight="1" x14ac:dyDescent="0.25">
      <c r="A2900" s="52"/>
      <c r="C2900" s="76"/>
      <c r="D2900" s="185"/>
      <c r="E2900" s="76"/>
      <c r="F2900" s="76" t="str">
        <f>IF(E2900="","",IFERROR(VLOOKUP(E2900,Cadastro!$C$9:$D$1009,2,FALSE),"PROD. NÃO ENCONTRADO"))</f>
        <v/>
      </c>
      <c r="G2900" s="94"/>
      <c r="H2900" s="69" t="str">
        <f>IFERROR(G2900*VLOOKUP(E2900,Saldo!$P$8:$U$1009,6,FALSE),"")</f>
        <v/>
      </c>
      <c r="I2900" s="104" t="str">
        <f>IFERROR(IF(D2900="","",VLOOKUP(E2900,Saldo!$P$8:$Q$1009,2,FALSE)),"")</f>
        <v/>
      </c>
      <c r="J2900" s="76"/>
      <c r="K2900" s="28" t="str">
        <f t="shared" si="45"/>
        <v/>
      </c>
    </row>
    <row r="2901" spans="1:11" ht="18.95" customHeight="1" x14ac:dyDescent="0.25">
      <c r="A2901" s="52"/>
      <c r="C2901" s="76"/>
      <c r="D2901" s="185"/>
      <c r="E2901" s="76"/>
      <c r="F2901" s="76" t="str">
        <f>IF(E2901="","",IFERROR(VLOOKUP(E2901,Cadastro!$C$9:$D$1009,2,FALSE),"PROD. NÃO ENCONTRADO"))</f>
        <v/>
      </c>
      <c r="G2901" s="94"/>
      <c r="H2901" s="69" t="str">
        <f>IFERROR(G2901*VLOOKUP(E2901,Saldo!$P$8:$U$1009,6,FALSE),"")</f>
        <v/>
      </c>
      <c r="I2901" s="104" t="str">
        <f>IFERROR(IF(D2901="","",VLOOKUP(E2901,Saldo!$P$8:$Q$1009,2,FALSE)),"")</f>
        <v/>
      </c>
      <c r="J2901" s="76"/>
      <c r="K2901" s="28" t="str">
        <f t="shared" si="45"/>
        <v/>
      </c>
    </row>
    <row r="2902" spans="1:11" ht="18.95" customHeight="1" x14ac:dyDescent="0.25">
      <c r="A2902" s="52"/>
      <c r="C2902" s="76"/>
      <c r="D2902" s="185"/>
      <c r="E2902" s="76"/>
      <c r="F2902" s="76" t="str">
        <f>IF(E2902="","",IFERROR(VLOOKUP(E2902,Cadastro!$C$9:$D$1009,2,FALSE),"PROD. NÃO ENCONTRADO"))</f>
        <v/>
      </c>
      <c r="G2902" s="94"/>
      <c r="H2902" s="69" t="str">
        <f>IFERROR(G2902*VLOOKUP(E2902,Saldo!$P$8:$U$1009,6,FALSE),"")</f>
        <v/>
      </c>
      <c r="I2902" s="104" t="str">
        <f>IFERROR(IF(D2902="","",VLOOKUP(E2902,Saldo!$P$8:$Q$1009,2,FALSE)),"")</f>
        <v/>
      </c>
      <c r="J2902" s="76"/>
      <c r="K2902" s="28" t="str">
        <f t="shared" si="45"/>
        <v/>
      </c>
    </row>
    <row r="2903" spans="1:11" ht="18.95" customHeight="1" x14ac:dyDescent="0.25">
      <c r="A2903" s="52"/>
      <c r="C2903" s="76"/>
      <c r="D2903" s="185"/>
      <c r="E2903" s="76"/>
      <c r="F2903" s="76" t="str">
        <f>IF(E2903="","",IFERROR(VLOOKUP(E2903,Cadastro!$C$9:$D$1009,2,FALSE),"PROD. NÃO ENCONTRADO"))</f>
        <v/>
      </c>
      <c r="G2903" s="94"/>
      <c r="H2903" s="69" t="str">
        <f>IFERROR(G2903*VLOOKUP(E2903,Saldo!$P$8:$U$1009,6,FALSE),"")</f>
        <v/>
      </c>
      <c r="I2903" s="104" t="str">
        <f>IFERROR(IF(D2903="","",VLOOKUP(E2903,Saldo!$P$8:$Q$1009,2,FALSE)),"")</f>
        <v/>
      </c>
      <c r="J2903" s="76"/>
      <c r="K2903" s="28" t="str">
        <f t="shared" si="45"/>
        <v/>
      </c>
    </row>
    <row r="2904" spans="1:11" ht="18.95" customHeight="1" x14ac:dyDescent="0.25">
      <c r="A2904" s="52"/>
      <c r="C2904" s="76"/>
      <c r="D2904" s="185"/>
      <c r="E2904" s="76"/>
      <c r="F2904" s="76" t="str">
        <f>IF(E2904="","",IFERROR(VLOOKUP(E2904,Cadastro!$C$9:$D$1009,2,FALSE),"PROD. NÃO ENCONTRADO"))</f>
        <v/>
      </c>
      <c r="G2904" s="94"/>
      <c r="H2904" s="69" t="str">
        <f>IFERROR(G2904*VLOOKUP(E2904,Saldo!$P$8:$U$1009,6,FALSE),"")</f>
        <v/>
      </c>
      <c r="I2904" s="104" t="str">
        <f>IFERROR(IF(D2904="","",VLOOKUP(E2904,Saldo!$P$8:$Q$1009,2,FALSE)),"")</f>
        <v/>
      </c>
      <c r="J2904" s="76"/>
      <c r="K2904" s="28" t="str">
        <f t="shared" si="45"/>
        <v/>
      </c>
    </row>
    <row r="2905" spans="1:11" ht="18.95" customHeight="1" x14ac:dyDescent="0.25">
      <c r="A2905" s="52"/>
      <c r="C2905" s="76"/>
      <c r="D2905" s="185"/>
      <c r="E2905" s="76"/>
      <c r="F2905" s="76" t="str">
        <f>IF(E2905="","",IFERROR(VLOOKUP(E2905,Cadastro!$C$9:$D$1009,2,FALSE),"PROD. NÃO ENCONTRADO"))</f>
        <v/>
      </c>
      <c r="G2905" s="94"/>
      <c r="H2905" s="69" t="str">
        <f>IFERROR(G2905*VLOOKUP(E2905,Saldo!$P$8:$U$1009,6,FALSE),"")</f>
        <v/>
      </c>
      <c r="I2905" s="104" t="str">
        <f>IFERROR(IF(D2905="","",VLOOKUP(E2905,Saldo!$P$8:$Q$1009,2,FALSE)),"")</f>
        <v/>
      </c>
      <c r="J2905" s="76"/>
      <c r="K2905" s="28" t="str">
        <f t="shared" si="45"/>
        <v/>
      </c>
    </row>
    <row r="2906" spans="1:11" ht="18.95" customHeight="1" x14ac:dyDescent="0.25">
      <c r="A2906" s="52"/>
      <c r="C2906" s="76"/>
      <c r="D2906" s="185"/>
      <c r="E2906" s="76"/>
      <c r="F2906" s="76" t="str">
        <f>IF(E2906="","",IFERROR(VLOOKUP(E2906,Cadastro!$C$9:$D$1009,2,FALSE),"PROD. NÃO ENCONTRADO"))</f>
        <v/>
      </c>
      <c r="G2906" s="94"/>
      <c r="H2906" s="69" t="str">
        <f>IFERROR(G2906*VLOOKUP(E2906,Saldo!$P$8:$U$1009,6,FALSE),"")</f>
        <v/>
      </c>
      <c r="I2906" s="104" t="str">
        <f>IFERROR(IF(D2906="","",VLOOKUP(E2906,Saldo!$P$8:$Q$1009,2,FALSE)),"")</f>
        <v/>
      </c>
      <c r="J2906" s="76"/>
      <c r="K2906" s="28" t="str">
        <f t="shared" si="45"/>
        <v/>
      </c>
    </row>
    <row r="2907" spans="1:11" ht="18.95" customHeight="1" x14ac:dyDescent="0.25">
      <c r="A2907" s="52"/>
      <c r="C2907" s="76"/>
      <c r="D2907" s="185"/>
      <c r="E2907" s="76"/>
      <c r="F2907" s="76" t="str">
        <f>IF(E2907="","",IFERROR(VLOOKUP(E2907,Cadastro!$C$9:$D$1009,2,FALSE),"PROD. NÃO ENCONTRADO"))</f>
        <v/>
      </c>
      <c r="G2907" s="94"/>
      <c r="H2907" s="69" t="str">
        <f>IFERROR(G2907*VLOOKUP(E2907,Saldo!$P$8:$U$1009,6,FALSE),"")</f>
        <v/>
      </c>
      <c r="I2907" s="104" t="str">
        <f>IFERROR(IF(D2907="","",VLOOKUP(E2907,Saldo!$P$8:$Q$1009,2,FALSE)),"")</f>
        <v/>
      </c>
      <c r="J2907" s="76"/>
      <c r="K2907" s="28" t="str">
        <f t="shared" si="45"/>
        <v/>
      </c>
    </row>
    <row r="2908" spans="1:11" ht="18.95" customHeight="1" x14ac:dyDescent="0.25">
      <c r="A2908" s="52"/>
      <c r="C2908" s="76"/>
      <c r="D2908" s="185"/>
      <c r="E2908" s="76"/>
      <c r="F2908" s="76" t="str">
        <f>IF(E2908="","",IFERROR(VLOOKUP(E2908,Cadastro!$C$9:$D$1009,2,FALSE),"PROD. NÃO ENCONTRADO"))</f>
        <v/>
      </c>
      <c r="G2908" s="94"/>
      <c r="H2908" s="69" t="str">
        <f>IFERROR(G2908*VLOOKUP(E2908,Saldo!$P$8:$U$1009,6,FALSE),"")</f>
        <v/>
      </c>
      <c r="I2908" s="104" t="str">
        <f>IFERROR(IF(D2908="","",VLOOKUP(E2908,Saldo!$P$8:$Q$1009,2,FALSE)),"")</f>
        <v/>
      </c>
      <c r="J2908" s="76"/>
      <c r="K2908" s="28" t="str">
        <f t="shared" si="45"/>
        <v/>
      </c>
    </row>
    <row r="2909" spans="1:11" ht="18.95" customHeight="1" x14ac:dyDescent="0.25">
      <c r="A2909" s="52"/>
      <c r="C2909" s="76"/>
      <c r="D2909" s="185"/>
      <c r="E2909" s="76"/>
      <c r="F2909" s="76" t="str">
        <f>IF(E2909="","",IFERROR(VLOOKUP(E2909,Cadastro!$C$9:$D$1009,2,FALSE),"PROD. NÃO ENCONTRADO"))</f>
        <v/>
      </c>
      <c r="G2909" s="94"/>
      <c r="H2909" s="69" t="str">
        <f>IFERROR(G2909*VLOOKUP(E2909,Saldo!$P$8:$U$1009,6,FALSE),"")</f>
        <v/>
      </c>
      <c r="I2909" s="104" t="str">
        <f>IFERROR(IF(D2909="","",VLOOKUP(E2909,Saldo!$P$8:$Q$1009,2,FALSE)),"")</f>
        <v/>
      </c>
      <c r="J2909" s="76"/>
      <c r="K2909" s="28" t="str">
        <f t="shared" si="45"/>
        <v/>
      </c>
    </row>
    <row r="2910" spans="1:11" ht="18.95" customHeight="1" x14ac:dyDescent="0.25">
      <c r="A2910" s="52"/>
      <c r="C2910" s="76"/>
      <c r="D2910" s="185"/>
      <c r="E2910" s="76"/>
      <c r="F2910" s="76" t="str">
        <f>IF(E2910="","",IFERROR(VLOOKUP(E2910,Cadastro!$C$9:$D$1009,2,FALSE),"PROD. NÃO ENCONTRADO"))</f>
        <v/>
      </c>
      <c r="G2910" s="94"/>
      <c r="H2910" s="69" t="str">
        <f>IFERROR(G2910*VLOOKUP(E2910,Saldo!$P$8:$U$1009,6,FALSE),"")</f>
        <v/>
      </c>
      <c r="I2910" s="104" t="str">
        <f>IFERROR(IF(D2910="","",VLOOKUP(E2910,Saldo!$P$8:$Q$1009,2,FALSE)),"")</f>
        <v/>
      </c>
      <c r="J2910" s="76"/>
      <c r="K2910" s="28" t="str">
        <f t="shared" si="45"/>
        <v/>
      </c>
    </row>
    <row r="2911" spans="1:11" ht="18.95" customHeight="1" x14ac:dyDescent="0.25">
      <c r="A2911" s="52"/>
      <c r="C2911" s="76"/>
      <c r="D2911" s="185"/>
      <c r="E2911" s="76"/>
      <c r="F2911" s="76" t="str">
        <f>IF(E2911="","",IFERROR(VLOOKUP(E2911,Cadastro!$C$9:$D$1009,2,FALSE),"PROD. NÃO ENCONTRADO"))</f>
        <v/>
      </c>
      <c r="G2911" s="94"/>
      <c r="H2911" s="69" t="str">
        <f>IFERROR(G2911*VLOOKUP(E2911,Saldo!$P$8:$U$1009,6,FALSE),"")</f>
        <v/>
      </c>
      <c r="I2911" s="104" t="str">
        <f>IFERROR(IF(D2911="","",VLOOKUP(E2911,Saldo!$P$8:$Q$1009,2,FALSE)),"")</f>
        <v/>
      </c>
      <c r="J2911" s="76"/>
      <c r="K2911" s="28" t="str">
        <f t="shared" si="45"/>
        <v/>
      </c>
    </row>
    <row r="2912" spans="1:11" ht="18.95" customHeight="1" x14ac:dyDescent="0.25">
      <c r="A2912" s="52"/>
      <c r="C2912" s="76"/>
      <c r="D2912" s="185"/>
      <c r="E2912" s="76"/>
      <c r="F2912" s="76" t="str">
        <f>IF(E2912="","",IFERROR(VLOOKUP(E2912,Cadastro!$C$9:$D$1009,2,FALSE),"PROD. NÃO ENCONTRADO"))</f>
        <v/>
      </c>
      <c r="G2912" s="94"/>
      <c r="H2912" s="69" t="str">
        <f>IFERROR(G2912*VLOOKUP(E2912,Saldo!$P$8:$U$1009,6,FALSE),"")</f>
        <v/>
      </c>
      <c r="I2912" s="104" t="str">
        <f>IFERROR(IF(D2912="","",VLOOKUP(E2912,Saldo!$P$8:$Q$1009,2,FALSE)),"")</f>
        <v/>
      </c>
      <c r="J2912" s="76"/>
      <c r="K2912" s="28" t="str">
        <f t="shared" si="45"/>
        <v/>
      </c>
    </row>
    <row r="2913" spans="1:11" ht="18.95" customHeight="1" x14ac:dyDescent="0.25">
      <c r="A2913" s="52"/>
      <c r="C2913" s="76"/>
      <c r="D2913" s="185"/>
      <c r="E2913" s="76"/>
      <c r="F2913" s="76" t="str">
        <f>IF(E2913="","",IFERROR(VLOOKUP(E2913,Cadastro!$C$9:$D$1009,2,FALSE),"PROD. NÃO ENCONTRADO"))</f>
        <v/>
      </c>
      <c r="G2913" s="94"/>
      <c r="H2913" s="69" t="str">
        <f>IFERROR(G2913*VLOOKUP(E2913,Saldo!$P$8:$U$1009,6,FALSE),"")</f>
        <v/>
      </c>
      <c r="I2913" s="104" t="str">
        <f>IFERROR(IF(D2913="","",VLOOKUP(E2913,Saldo!$P$8:$Q$1009,2,FALSE)),"")</f>
        <v/>
      </c>
      <c r="J2913" s="76"/>
      <c r="K2913" s="28" t="str">
        <f t="shared" si="45"/>
        <v/>
      </c>
    </row>
    <row r="2914" spans="1:11" ht="18.95" customHeight="1" x14ac:dyDescent="0.25">
      <c r="A2914" s="52"/>
      <c r="C2914" s="76"/>
      <c r="D2914" s="185"/>
      <c r="E2914" s="76"/>
      <c r="F2914" s="76" t="str">
        <f>IF(E2914="","",IFERROR(VLOOKUP(E2914,Cadastro!$C$9:$D$1009,2,FALSE),"PROD. NÃO ENCONTRADO"))</f>
        <v/>
      </c>
      <c r="G2914" s="94"/>
      <c r="H2914" s="69" t="str">
        <f>IFERROR(G2914*VLOOKUP(E2914,Saldo!$P$8:$U$1009,6,FALSE),"")</f>
        <v/>
      </c>
      <c r="I2914" s="104" t="str">
        <f>IFERROR(IF(D2914="","",VLOOKUP(E2914,Saldo!$P$8:$Q$1009,2,FALSE)),"")</f>
        <v/>
      </c>
      <c r="J2914" s="76"/>
      <c r="K2914" s="28" t="str">
        <f t="shared" si="45"/>
        <v/>
      </c>
    </row>
    <row r="2915" spans="1:11" ht="18.95" customHeight="1" x14ac:dyDescent="0.25">
      <c r="A2915" s="52"/>
      <c r="C2915" s="76"/>
      <c r="D2915" s="185"/>
      <c r="E2915" s="76"/>
      <c r="F2915" s="76" t="str">
        <f>IF(E2915="","",IFERROR(VLOOKUP(E2915,Cadastro!$C$9:$D$1009,2,FALSE),"PROD. NÃO ENCONTRADO"))</f>
        <v/>
      </c>
      <c r="G2915" s="94"/>
      <c r="H2915" s="69" t="str">
        <f>IFERROR(G2915*VLOOKUP(E2915,Saldo!$P$8:$U$1009,6,FALSE),"")</f>
        <v/>
      </c>
      <c r="I2915" s="104" t="str">
        <f>IFERROR(IF(D2915="","",VLOOKUP(E2915,Saldo!$P$8:$Q$1009,2,FALSE)),"")</f>
        <v/>
      </c>
      <c r="J2915" s="76"/>
      <c r="K2915" s="28" t="str">
        <f t="shared" si="45"/>
        <v/>
      </c>
    </row>
    <row r="2916" spans="1:11" ht="18.95" customHeight="1" x14ac:dyDescent="0.25">
      <c r="A2916" s="52"/>
      <c r="C2916" s="76"/>
      <c r="D2916" s="185"/>
      <c r="E2916" s="76"/>
      <c r="F2916" s="76" t="str">
        <f>IF(E2916="","",IFERROR(VLOOKUP(E2916,Cadastro!$C$9:$D$1009,2,FALSE),"PROD. NÃO ENCONTRADO"))</f>
        <v/>
      </c>
      <c r="G2916" s="94"/>
      <c r="H2916" s="69" t="str">
        <f>IFERROR(G2916*VLOOKUP(E2916,Saldo!$P$8:$U$1009,6,FALSE),"")</f>
        <v/>
      </c>
      <c r="I2916" s="104" t="str">
        <f>IFERROR(IF(D2916="","",VLOOKUP(E2916,Saldo!$P$8:$Q$1009,2,FALSE)),"")</f>
        <v/>
      </c>
      <c r="J2916" s="76"/>
      <c r="K2916" s="28" t="str">
        <f t="shared" si="45"/>
        <v/>
      </c>
    </row>
    <row r="2917" spans="1:11" ht="18.95" customHeight="1" x14ac:dyDescent="0.25">
      <c r="A2917" s="52"/>
      <c r="C2917" s="76"/>
      <c r="D2917" s="185"/>
      <c r="E2917" s="76"/>
      <c r="F2917" s="76" t="str">
        <f>IF(E2917="","",IFERROR(VLOOKUP(E2917,Cadastro!$C$9:$D$1009,2,FALSE),"PROD. NÃO ENCONTRADO"))</f>
        <v/>
      </c>
      <c r="G2917" s="94"/>
      <c r="H2917" s="69" t="str">
        <f>IFERROR(G2917*VLOOKUP(E2917,Saldo!$P$8:$U$1009,6,FALSE),"")</f>
        <v/>
      </c>
      <c r="I2917" s="104" t="str">
        <f>IFERROR(IF(D2917="","",VLOOKUP(E2917,Saldo!$P$8:$Q$1009,2,FALSE)),"")</f>
        <v/>
      </c>
      <c r="J2917" s="76"/>
      <c r="K2917" s="28" t="str">
        <f t="shared" si="45"/>
        <v/>
      </c>
    </row>
    <row r="2918" spans="1:11" ht="18.95" customHeight="1" x14ac:dyDescent="0.25">
      <c r="A2918" s="52"/>
      <c r="C2918" s="76"/>
      <c r="D2918" s="185"/>
      <c r="E2918" s="76"/>
      <c r="F2918" s="76" t="str">
        <f>IF(E2918="","",IFERROR(VLOOKUP(E2918,Cadastro!$C$9:$D$1009,2,FALSE),"PROD. NÃO ENCONTRADO"))</f>
        <v/>
      </c>
      <c r="G2918" s="94"/>
      <c r="H2918" s="69" t="str">
        <f>IFERROR(G2918*VLOOKUP(E2918,Saldo!$P$8:$U$1009,6,FALSE),"")</f>
        <v/>
      </c>
      <c r="I2918" s="104" t="str">
        <f>IFERROR(IF(D2918="","",VLOOKUP(E2918,Saldo!$P$8:$Q$1009,2,FALSE)),"")</f>
        <v/>
      </c>
      <c r="J2918" s="76"/>
      <c r="K2918" s="28" t="str">
        <f t="shared" si="45"/>
        <v/>
      </c>
    </row>
    <row r="2919" spans="1:11" ht="18.95" customHeight="1" x14ac:dyDescent="0.25">
      <c r="A2919" s="52"/>
      <c r="C2919" s="76"/>
      <c r="D2919" s="185"/>
      <c r="E2919" s="76"/>
      <c r="F2919" s="76" t="str">
        <f>IF(E2919="","",IFERROR(VLOOKUP(E2919,Cadastro!$C$9:$D$1009,2,FALSE),"PROD. NÃO ENCONTRADO"))</f>
        <v/>
      </c>
      <c r="G2919" s="94"/>
      <c r="H2919" s="69" t="str">
        <f>IFERROR(G2919*VLOOKUP(E2919,Saldo!$P$8:$U$1009,6,FALSE),"")</f>
        <v/>
      </c>
      <c r="I2919" s="104" t="str">
        <f>IFERROR(IF(D2919="","",VLOOKUP(E2919,Saldo!$P$8:$Q$1009,2,FALSE)),"")</f>
        <v/>
      </c>
      <c r="J2919" s="76"/>
      <c r="K2919" s="28" t="str">
        <f t="shared" si="45"/>
        <v/>
      </c>
    </row>
    <row r="2920" spans="1:11" ht="18.95" customHeight="1" x14ac:dyDescent="0.25">
      <c r="A2920" s="52"/>
      <c r="C2920" s="76"/>
      <c r="D2920" s="185"/>
      <c r="E2920" s="76"/>
      <c r="F2920" s="76" t="str">
        <f>IF(E2920="","",IFERROR(VLOOKUP(E2920,Cadastro!$C$9:$D$1009,2,FALSE),"PROD. NÃO ENCONTRADO"))</f>
        <v/>
      </c>
      <c r="G2920" s="94"/>
      <c r="H2920" s="69" t="str">
        <f>IFERROR(G2920*VLOOKUP(E2920,Saldo!$P$8:$U$1009,6,FALSE),"")</f>
        <v/>
      </c>
      <c r="I2920" s="104" t="str">
        <f>IFERROR(IF(D2920="","",VLOOKUP(E2920,Saldo!$P$8:$Q$1009,2,FALSE)),"")</f>
        <v/>
      </c>
      <c r="J2920" s="76"/>
      <c r="K2920" s="28" t="str">
        <f t="shared" si="45"/>
        <v/>
      </c>
    </row>
    <row r="2921" spans="1:11" ht="18.95" customHeight="1" x14ac:dyDescent="0.25">
      <c r="A2921" s="52"/>
      <c r="C2921" s="76"/>
      <c r="D2921" s="185"/>
      <c r="E2921" s="76"/>
      <c r="F2921" s="76" t="str">
        <f>IF(E2921="","",IFERROR(VLOOKUP(E2921,Cadastro!$C$9:$D$1009,2,FALSE),"PROD. NÃO ENCONTRADO"))</f>
        <v/>
      </c>
      <c r="G2921" s="94"/>
      <c r="H2921" s="69" t="str">
        <f>IFERROR(G2921*VLOOKUP(E2921,Saldo!$P$8:$U$1009,6,FALSE),"")</f>
        <v/>
      </c>
      <c r="I2921" s="104" t="str">
        <f>IFERROR(IF(D2921="","",VLOOKUP(E2921,Saldo!$P$8:$Q$1009,2,FALSE)),"")</f>
        <v/>
      </c>
      <c r="J2921" s="76"/>
      <c r="K2921" s="28" t="str">
        <f t="shared" si="45"/>
        <v/>
      </c>
    </row>
    <row r="2922" spans="1:11" ht="18.95" customHeight="1" x14ac:dyDescent="0.25">
      <c r="A2922" s="52"/>
      <c r="C2922" s="76"/>
      <c r="D2922" s="185"/>
      <c r="E2922" s="76"/>
      <c r="F2922" s="76" t="str">
        <f>IF(E2922="","",IFERROR(VLOOKUP(E2922,Cadastro!$C$9:$D$1009,2,FALSE),"PROD. NÃO ENCONTRADO"))</f>
        <v/>
      </c>
      <c r="G2922" s="94"/>
      <c r="H2922" s="69" t="str">
        <f>IFERROR(G2922*VLOOKUP(E2922,Saldo!$P$8:$U$1009,6,FALSE),"")</f>
        <v/>
      </c>
      <c r="I2922" s="104" t="str">
        <f>IFERROR(IF(D2922="","",VLOOKUP(E2922,Saldo!$P$8:$Q$1009,2,FALSE)),"")</f>
        <v/>
      </c>
      <c r="J2922" s="76"/>
      <c r="K2922" s="28" t="str">
        <f t="shared" si="45"/>
        <v/>
      </c>
    </row>
    <row r="2923" spans="1:11" ht="18.95" customHeight="1" x14ac:dyDescent="0.25">
      <c r="A2923" s="52"/>
      <c r="C2923" s="76"/>
      <c r="D2923" s="185"/>
      <c r="E2923" s="76"/>
      <c r="F2923" s="76" t="str">
        <f>IF(E2923="","",IFERROR(VLOOKUP(E2923,Cadastro!$C$9:$D$1009,2,FALSE),"PROD. NÃO ENCONTRADO"))</f>
        <v/>
      </c>
      <c r="G2923" s="94"/>
      <c r="H2923" s="69" t="str">
        <f>IFERROR(G2923*VLOOKUP(E2923,Saldo!$P$8:$U$1009,6,FALSE),"")</f>
        <v/>
      </c>
      <c r="I2923" s="104" t="str">
        <f>IFERROR(IF(D2923="","",VLOOKUP(E2923,Saldo!$P$8:$Q$1009,2,FALSE)),"")</f>
        <v/>
      </c>
      <c r="J2923" s="76"/>
      <c r="K2923" s="28" t="str">
        <f t="shared" si="45"/>
        <v/>
      </c>
    </row>
    <row r="2924" spans="1:11" ht="18.95" customHeight="1" x14ac:dyDescent="0.25">
      <c r="A2924" s="52"/>
      <c r="C2924" s="76"/>
      <c r="D2924" s="185"/>
      <c r="E2924" s="76"/>
      <c r="F2924" s="76" t="str">
        <f>IF(E2924="","",IFERROR(VLOOKUP(E2924,Cadastro!$C$9:$D$1009,2,FALSE),"PROD. NÃO ENCONTRADO"))</f>
        <v/>
      </c>
      <c r="G2924" s="94"/>
      <c r="H2924" s="69" t="str">
        <f>IFERROR(G2924*VLOOKUP(E2924,Saldo!$P$8:$U$1009,6,FALSE),"")</f>
        <v/>
      </c>
      <c r="I2924" s="104" t="str">
        <f>IFERROR(IF(D2924="","",VLOOKUP(E2924,Saldo!$P$8:$Q$1009,2,FALSE)),"")</f>
        <v/>
      </c>
      <c r="J2924" s="76"/>
      <c r="K2924" s="28" t="str">
        <f t="shared" si="45"/>
        <v/>
      </c>
    </row>
    <row r="2925" spans="1:11" ht="18.95" customHeight="1" x14ac:dyDescent="0.25">
      <c r="A2925" s="52"/>
      <c r="C2925" s="76"/>
      <c r="D2925" s="185"/>
      <c r="E2925" s="76"/>
      <c r="F2925" s="76" t="str">
        <f>IF(E2925="","",IFERROR(VLOOKUP(E2925,Cadastro!$C$9:$D$1009,2,FALSE),"PROD. NÃO ENCONTRADO"))</f>
        <v/>
      </c>
      <c r="G2925" s="94"/>
      <c r="H2925" s="69" t="str">
        <f>IFERROR(G2925*VLOOKUP(E2925,Saldo!$P$8:$U$1009,6,FALSE),"")</f>
        <v/>
      </c>
      <c r="I2925" s="104" t="str">
        <f>IFERROR(IF(D2925="","",VLOOKUP(E2925,Saldo!$P$8:$Q$1009,2,FALSE)),"")</f>
        <v/>
      </c>
      <c r="J2925" s="76"/>
      <c r="K2925" s="28" t="str">
        <f t="shared" si="45"/>
        <v/>
      </c>
    </row>
    <row r="2926" spans="1:11" ht="18.95" customHeight="1" x14ac:dyDescent="0.25">
      <c r="A2926" s="52"/>
      <c r="C2926" s="76"/>
      <c r="D2926" s="185"/>
      <c r="E2926" s="76"/>
      <c r="F2926" s="76" t="str">
        <f>IF(E2926="","",IFERROR(VLOOKUP(E2926,Cadastro!$C$9:$D$1009,2,FALSE),"PROD. NÃO ENCONTRADO"))</f>
        <v/>
      </c>
      <c r="G2926" s="94"/>
      <c r="H2926" s="69" t="str">
        <f>IFERROR(G2926*VLOOKUP(E2926,Saldo!$P$8:$U$1009,6,FALSE),"")</f>
        <v/>
      </c>
      <c r="I2926" s="104" t="str">
        <f>IFERROR(IF(D2926="","",VLOOKUP(E2926,Saldo!$P$8:$Q$1009,2,FALSE)),"")</f>
        <v/>
      </c>
      <c r="J2926" s="76"/>
      <c r="K2926" s="28" t="str">
        <f t="shared" si="45"/>
        <v/>
      </c>
    </row>
    <row r="2927" spans="1:11" ht="18.95" customHeight="1" x14ac:dyDescent="0.25">
      <c r="A2927" s="52"/>
      <c r="C2927" s="76"/>
      <c r="D2927" s="185"/>
      <c r="E2927" s="76"/>
      <c r="F2927" s="76" t="str">
        <f>IF(E2927="","",IFERROR(VLOOKUP(E2927,Cadastro!$C$9:$D$1009,2,FALSE),"PROD. NÃO ENCONTRADO"))</f>
        <v/>
      </c>
      <c r="G2927" s="94"/>
      <c r="H2927" s="69" t="str">
        <f>IFERROR(G2927*VLOOKUP(E2927,Saldo!$P$8:$U$1009,6,FALSE),"")</f>
        <v/>
      </c>
      <c r="I2927" s="104" t="str">
        <f>IFERROR(IF(D2927="","",VLOOKUP(E2927,Saldo!$P$8:$Q$1009,2,FALSE)),"")</f>
        <v/>
      </c>
      <c r="J2927" s="76"/>
      <c r="K2927" s="28" t="str">
        <f t="shared" si="45"/>
        <v/>
      </c>
    </row>
    <row r="2928" spans="1:11" ht="18.95" customHeight="1" x14ac:dyDescent="0.25">
      <c r="A2928" s="52"/>
      <c r="C2928" s="76"/>
      <c r="D2928" s="185"/>
      <c r="E2928" s="76"/>
      <c r="F2928" s="76" t="str">
        <f>IF(E2928="","",IFERROR(VLOOKUP(E2928,Cadastro!$C$9:$D$1009,2,FALSE),"PROD. NÃO ENCONTRADO"))</f>
        <v/>
      </c>
      <c r="G2928" s="94"/>
      <c r="H2928" s="69" t="str">
        <f>IFERROR(G2928*VLOOKUP(E2928,Saldo!$P$8:$U$1009,6,FALSE),"")</f>
        <v/>
      </c>
      <c r="I2928" s="104" t="str">
        <f>IFERROR(IF(D2928="","",VLOOKUP(E2928,Saldo!$P$8:$Q$1009,2,FALSE)),"")</f>
        <v/>
      </c>
      <c r="J2928" s="76"/>
      <c r="K2928" s="28" t="str">
        <f t="shared" si="45"/>
        <v/>
      </c>
    </row>
    <row r="2929" spans="1:11" ht="18.95" customHeight="1" x14ac:dyDescent="0.25">
      <c r="A2929" s="52"/>
      <c r="C2929" s="76"/>
      <c r="D2929" s="185"/>
      <c r="E2929" s="76"/>
      <c r="F2929" s="76" t="str">
        <f>IF(E2929="","",IFERROR(VLOOKUP(E2929,Cadastro!$C$9:$D$1009,2,FALSE),"PROD. NÃO ENCONTRADO"))</f>
        <v/>
      </c>
      <c r="G2929" s="94"/>
      <c r="H2929" s="69" t="str">
        <f>IFERROR(G2929*VLOOKUP(E2929,Saldo!$P$8:$U$1009,6,FALSE),"")</f>
        <v/>
      </c>
      <c r="I2929" s="104" t="str">
        <f>IFERROR(IF(D2929="","",VLOOKUP(E2929,Saldo!$P$8:$Q$1009,2,FALSE)),"")</f>
        <v/>
      </c>
      <c r="J2929" s="76"/>
      <c r="K2929" s="28" t="str">
        <f t="shared" si="45"/>
        <v/>
      </c>
    </row>
    <row r="2930" spans="1:11" ht="18.95" customHeight="1" x14ac:dyDescent="0.25">
      <c r="A2930" s="52"/>
      <c r="C2930" s="76"/>
      <c r="D2930" s="185"/>
      <c r="E2930" s="76"/>
      <c r="F2930" s="76" t="str">
        <f>IF(E2930="","",IFERROR(VLOOKUP(E2930,Cadastro!$C$9:$D$1009,2,FALSE),"PROD. NÃO ENCONTRADO"))</f>
        <v/>
      </c>
      <c r="G2930" s="94"/>
      <c r="H2930" s="69" t="str">
        <f>IFERROR(G2930*VLOOKUP(E2930,Saldo!$P$8:$U$1009,6,FALSE),"")</f>
        <v/>
      </c>
      <c r="I2930" s="104" t="str">
        <f>IFERROR(IF(D2930="","",VLOOKUP(E2930,Saldo!$P$8:$Q$1009,2,FALSE)),"")</f>
        <v/>
      </c>
      <c r="J2930" s="76"/>
      <c r="K2930" s="28" t="str">
        <f t="shared" si="45"/>
        <v/>
      </c>
    </row>
    <row r="2931" spans="1:11" ht="18.95" customHeight="1" x14ac:dyDescent="0.25">
      <c r="A2931" s="52"/>
      <c r="C2931" s="76"/>
      <c r="D2931" s="185"/>
      <c r="E2931" s="76"/>
      <c r="F2931" s="76" t="str">
        <f>IF(E2931="","",IFERROR(VLOOKUP(E2931,Cadastro!$C$9:$D$1009,2,FALSE),"PROD. NÃO ENCONTRADO"))</f>
        <v/>
      </c>
      <c r="G2931" s="94"/>
      <c r="H2931" s="69" t="str">
        <f>IFERROR(G2931*VLOOKUP(E2931,Saldo!$P$8:$U$1009,6,FALSE),"")</f>
        <v/>
      </c>
      <c r="I2931" s="104" t="str">
        <f>IFERROR(IF(D2931="","",VLOOKUP(E2931,Saldo!$P$8:$Q$1009,2,FALSE)),"")</f>
        <v/>
      </c>
      <c r="J2931" s="76"/>
      <c r="K2931" s="28" t="str">
        <f t="shared" si="45"/>
        <v/>
      </c>
    </row>
    <row r="2932" spans="1:11" ht="18.95" customHeight="1" x14ac:dyDescent="0.25">
      <c r="A2932" s="52"/>
      <c r="C2932" s="76"/>
      <c r="D2932" s="185"/>
      <c r="E2932" s="76"/>
      <c r="F2932" s="76" t="str">
        <f>IF(E2932="","",IFERROR(VLOOKUP(E2932,Cadastro!$C$9:$D$1009,2,FALSE),"PROD. NÃO ENCONTRADO"))</f>
        <v/>
      </c>
      <c r="G2932" s="94"/>
      <c r="H2932" s="69" t="str">
        <f>IFERROR(G2932*VLOOKUP(E2932,Saldo!$P$8:$U$1009,6,FALSE),"")</f>
        <v/>
      </c>
      <c r="I2932" s="104" t="str">
        <f>IFERROR(IF(D2932="","",VLOOKUP(E2932,Saldo!$P$8:$Q$1009,2,FALSE)),"")</f>
        <v/>
      </c>
      <c r="J2932" s="76"/>
      <c r="K2932" s="28" t="str">
        <f t="shared" si="45"/>
        <v/>
      </c>
    </row>
    <row r="2933" spans="1:11" ht="18.95" customHeight="1" x14ac:dyDescent="0.25">
      <c r="A2933" s="52"/>
      <c r="C2933" s="76"/>
      <c r="D2933" s="185"/>
      <c r="E2933" s="76"/>
      <c r="F2933" s="76" t="str">
        <f>IF(E2933="","",IFERROR(VLOOKUP(E2933,Cadastro!$C$9:$D$1009,2,FALSE),"PROD. NÃO ENCONTRADO"))</f>
        <v/>
      </c>
      <c r="G2933" s="94"/>
      <c r="H2933" s="69" t="str">
        <f>IFERROR(G2933*VLOOKUP(E2933,Saldo!$P$8:$U$1009,6,FALSE),"")</f>
        <v/>
      </c>
      <c r="I2933" s="104" t="str">
        <f>IFERROR(IF(D2933="","",VLOOKUP(E2933,Saldo!$P$8:$Q$1009,2,FALSE)),"")</f>
        <v/>
      </c>
      <c r="J2933" s="76"/>
      <c r="K2933" s="28" t="str">
        <f t="shared" si="45"/>
        <v/>
      </c>
    </row>
    <row r="2934" spans="1:11" ht="18.95" customHeight="1" x14ac:dyDescent="0.25">
      <c r="A2934" s="52"/>
      <c r="C2934" s="76"/>
      <c r="D2934" s="185"/>
      <c r="E2934" s="76"/>
      <c r="F2934" s="76" t="str">
        <f>IF(E2934="","",IFERROR(VLOOKUP(E2934,Cadastro!$C$9:$D$1009,2,FALSE),"PROD. NÃO ENCONTRADO"))</f>
        <v/>
      </c>
      <c r="G2934" s="94"/>
      <c r="H2934" s="69" t="str">
        <f>IFERROR(G2934*VLOOKUP(E2934,Saldo!$P$8:$U$1009,6,FALSE),"")</f>
        <v/>
      </c>
      <c r="I2934" s="104" t="str">
        <f>IFERROR(IF(D2934="","",VLOOKUP(E2934,Saldo!$P$8:$Q$1009,2,FALSE)),"")</f>
        <v/>
      </c>
      <c r="J2934" s="76"/>
      <c r="K2934" s="28" t="str">
        <f t="shared" si="45"/>
        <v/>
      </c>
    </row>
    <row r="2935" spans="1:11" ht="18.95" customHeight="1" x14ac:dyDescent="0.25">
      <c r="A2935" s="52"/>
      <c r="C2935" s="76"/>
      <c r="D2935" s="185"/>
      <c r="E2935" s="76"/>
      <c r="F2935" s="76" t="str">
        <f>IF(E2935="","",IFERROR(VLOOKUP(E2935,Cadastro!$C$9:$D$1009,2,FALSE),"PROD. NÃO ENCONTRADO"))</f>
        <v/>
      </c>
      <c r="G2935" s="94"/>
      <c r="H2935" s="69" t="str">
        <f>IFERROR(G2935*VLOOKUP(E2935,Saldo!$P$8:$U$1009,6,FALSE),"")</f>
        <v/>
      </c>
      <c r="I2935" s="104" t="str">
        <f>IFERROR(IF(D2935="","",VLOOKUP(E2935,Saldo!$P$8:$Q$1009,2,FALSE)),"")</f>
        <v/>
      </c>
      <c r="J2935" s="76"/>
      <c r="K2935" s="28" t="str">
        <f t="shared" si="45"/>
        <v/>
      </c>
    </row>
    <row r="2936" spans="1:11" ht="18.95" customHeight="1" x14ac:dyDescent="0.25">
      <c r="A2936" s="52"/>
      <c r="C2936" s="76"/>
      <c r="D2936" s="185"/>
      <c r="E2936" s="76"/>
      <c r="F2936" s="76" t="str">
        <f>IF(E2936="","",IFERROR(VLOOKUP(E2936,Cadastro!$C$9:$D$1009,2,FALSE),"PROD. NÃO ENCONTRADO"))</f>
        <v/>
      </c>
      <c r="G2936" s="94"/>
      <c r="H2936" s="69" t="str">
        <f>IFERROR(G2936*VLOOKUP(E2936,Saldo!$P$8:$U$1009,6,FALSE),"")</f>
        <v/>
      </c>
      <c r="I2936" s="104" t="str">
        <f>IFERROR(IF(D2936="","",VLOOKUP(E2936,Saldo!$P$8:$Q$1009,2,FALSE)),"")</f>
        <v/>
      </c>
      <c r="J2936" s="76"/>
      <c r="K2936" s="28" t="str">
        <f t="shared" si="45"/>
        <v/>
      </c>
    </row>
    <row r="2937" spans="1:11" ht="18.95" customHeight="1" x14ac:dyDescent="0.25">
      <c r="A2937" s="52"/>
      <c r="C2937" s="76"/>
      <c r="D2937" s="185"/>
      <c r="E2937" s="76"/>
      <c r="F2937" s="76" t="str">
        <f>IF(E2937="","",IFERROR(VLOOKUP(E2937,Cadastro!$C$9:$D$1009,2,FALSE),"PROD. NÃO ENCONTRADO"))</f>
        <v/>
      </c>
      <c r="G2937" s="94"/>
      <c r="H2937" s="69" t="str">
        <f>IFERROR(G2937*VLOOKUP(E2937,Saldo!$P$8:$U$1009,6,FALSE),"")</f>
        <v/>
      </c>
      <c r="I2937" s="104" t="str">
        <f>IFERROR(IF(D2937="","",VLOOKUP(E2937,Saldo!$P$8:$Q$1009,2,FALSE)),"")</f>
        <v/>
      </c>
      <c r="J2937" s="76"/>
      <c r="K2937" s="28" t="str">
        <f t="shared" si="45"/>
        <v/>
      </c>
    </row>
    <row r="2938" spans="1:11" ht="18.95" customHeight="1" x14ac:dyDescent="0.25">
      <c r="A2938" s="52"/>
      <c r="C2938" s="76"/>
      <c r="D2938" s="185"/>
      <c r="E2938" s="76"/>
      <c r="F2938" s="76" t="str">
        <f>IF(E2938="","",IFERROR(VLOOKUP(E2938,Cadastro!$C$9:$D$1009,2,FALSE),"PROD. NÃO ENCONTRADO"))</f>
        <v/>
      </c>
      <c r="G2938" s="94"/>
      <c r="H2938" s="69" t="str">
        <f>IFERROR(G2938*VLOOKUP(E2938,Saldo!$P$8:$U$1009,6,FALSE),"")</f>
        <v/>
      </c>
      <c r="I2938" s="104" t="str">
        <f>IFERROR(IF(D2938="","",VLOOKUP(E2938,Saldo!$P$8:$Q$1009,2,FALSE)),"")</f>
        <v/>
      </c>
      <c r="J2938" s="76"/>
      <c r="K2938" s="28" t="str">
        <f t="shared" si="45"/>
        <v/>
      </c>
    </row>
    <row r="2939" spans="1:11" ht="18.95" customHeight="1" x14ac:dyDescent="0.25">
      <c r="A2939" s="52"/>
      <c r="C2939" s="76"/>
      <c r="D2939" s="185"/>
      <c r="E2939" s="76"/>
      <c r="F2939" s="76" t="str">
        <f>IF(E2939="","",IFERROR(VLOOKUP(E2939,Cadastro!$C$9:$D$1009,2,FALSE),"PROD. NÃO ENCONTRADO"))</f>
        <v/>
      </c>
      <c r="G2939" s="94"/>
      <c r="H2939" s="69" t="str">
        <f>IFERROR(G2939*VLOOKUP(E2939,Saldo!$P$8:$U$1009,6,FALSE),"")</f>
        <v/>
      </c>
      <c r="I2939" s="104" t="str">
        <f>IFERROR(IF(D2939="","",VLOOKUP(E2939,Saldo!$P$8:$Q$1009,2,FALSE)),"")</f>
        <v/>
      </c>
      <c r="J2939" s="76"/>
      <c r="K2939" s="28" t="str">
        <f t="shared" si="45"/>
        <v/>
      </c>
    </row>
    <row r="2940" spans="1:11" ht="18.95" customHeight="1" x14ac:dyDescent="0.25">
      <c r="A2940" s="52"/>
      <c r="C2940" s="76"/>
      <c r="D2940" s="185"/>
      <c r="E2940" s="76"/>
      <c r="F2940" s="76" t="str">
        <f>IF(E2940="","",IFERROR(VLOOKUP(E2940,Cadastro!$C$9:$D$1009,2,FALSE),"PROD. NÃO ENCONTRADO"))</f>
        <v/>
      </c>
      <c r="G2940" s="94"/>
      <c r="H2940" s="69" t="str">
        <f>IFERROR(G2940*VLOOKUP(E2940,Saldo!$P$8:$U$1009,6,FALSE),"")</f>
        <v/>
      </c>
      <c r="I2940" s="104" t="str">
        <f>IFERROR(IF(D2940="","",VLOOKUP(E2940,Saldo!$P$8:$Q$1009,2,FALSE)),"")</f>
        <v/>
      </c>
      <c r="J2940" s="76"/>
      <c r="K2940" s="28" t="str">
        <f t="shared" si="45"/>
        <v/>
      </c>
    </row>
    <row r="2941" spans="1:11" ht="18.95" customHeight="1" x14ac:dyDescent="0.25">
      <c r="A2941" s="52"/>
      <c r="C2941" s="76"/>
      <c r="D2941" s="185"/>
      <c r="E2941" s="76"/>
      <c r="F2941" s="76" t="str">
        <f>IF(E2941="","",IFERROR(VLOOKUP(E2941,Cadastro!$C$9:$D$1009,2,FALSE),"PROD. NÃO ENCONTRADO"))</f>
        <v/>
      </c>
      <c r="G2941" s="94"/>
      <c r="H2941" s="69" t="str">
        <f>IFERROR(G2941*VLOOKUP(E2941,Saldo!$P$8:$U$1009,6,FALSE),"")</f>
        <v/>
      </c>
      <c r="I2941" s="104" t="str">
        <f>IFERROR(IF(D2941="","",VLOOKUP(E2941,Saldo!$P$8:$Q$1009,2,FALSE)),"")</f>
        <v/>
      </c>
      <c r="J2941" s="76"/>
      <c r="K2941" s="28" t="str">
        <f t="shared" si="45"/>
        <v/>
      </c>
    </row>
    <row r="2942" spans="1:11" ht="18.95" customHeight="1" x14ac:dyDescent="0.25">
      <c r="A2942" s="52"/>
      <c r="C2942" s="76"/>
      <c r="D2942" s="185"/>
      <c r="E2942" s="76"/>
      <c r="F2942" s="76" t="str">
        <f>IF(E2942="","",IFERROR(VLOOKUP(E2942,Cadastro!$C$9:$D$1009,2,FALSE),"PROD. NÃO ENCONTRADO"))</f>
        <v/>
      </c>
      <c r="G2942" s="94"/>
      <c r="H2942" s="69" t="str">
        <f>IFERROR(G2942*VLOOKUP(E2942,Saldo!$P$8:$U$1009,6,FALSE),"")</f>
        <v/>
      </c>
      <c r="I2942" s="104" t="str">
        <f>IFERROR(IF(D2942="","",VLOOKUP(E2942,Saldo!$P$8:$Q$1009,2,FALSE)),"")</f>
        <v/>
      </c>
      <c r="J2942" s="76"/>
      <c r="K2942" s="28" t="str">
        <f t="shared" si="45"/>
        <v/>
      </c>
    </row>
    <row r="2943" spans="1:11" ht="18.95" customHeight="1" x14ac:dyDescent="0.25">
      <c r="A2943" s="52"/>
      <c r="C2943" s="76"/>
      <c r="D2943" s="185"/>
      <c r="E2943" s="76"/>
      <c r="F2943" s="76" t="str">
        <f>IF(E2943="","",IFERROR(VLOOKUP(E2943,Cadastro!$C$9:$D$1009,2,FALSE),"PROD. NÃO ENCONTRADO"))</f>
        <v/>
      </c>
      <c r="G2943" s="94"/>
      <c r="H2943" s="69" t="str">
        <f>IFERROR(G2943*VLOOKUP(E2943,Saldo!$P$8:$U$1009,6,FALSE),"")</f>
        <v/>
      </c>
      <c r="I2943" s="104" t="str">
        <f>IFERROR(IF(D2943="","",VLOOKUP(E2943,Saldo!$P$8:$Q$1009,2,FALSE)),"")</f>
        <v/>
      </c>
      <c r="J2943" s="76"/>
      <c r="K2943" s="28" t="str">
        <f t="shared" si="45"/>
        <v/>
      </c>
    </row>
    <row r="2944" spans="1:11" ht="18.95" customHeight="1" x14ac:dyDescent="0.25">
      <c r="A2944" s="52"/>
      <c r="C2944" s="76"/>
      <c r="D2944" s="185"/>
      <c r="E2944" s="76"/>
      <c r="F2944" s="76" t="str">
        <f>IF(E2944="","",IFERROR(VLOOKUP(E2944,Cadastro!$C$9:$D$1009,2,FALSE),"PROD. NÃO ENCONTRADO"))</f>
        <v/>
      </c>
      <c r="G2944" s="94"/>
      <c r="H2944" s="69" t="str">
        <f>IFERROR(G2944*VLOOKUP(E2944,Saldo!$P$8:$U$1009,6,FALSE),"")</f>
        <v/>
      </c>
      <c r="I2944" s="104" t="str">
        <f>IFERROR(IF(D2944="","",VLOOKUP(E2944,Saldo!$P$8:$Q$1009,2,FALSE)),"")</f>
        <v/>
      </c>
      <c r="J2944" s="76"/>
      <c r="K2944" s="28" t="str">
        <f t="shared" si="45"/>
        <v/>
      </c>
    </row>
    <row r="2945" spans="1:11" ht="18.95" customHeight="1" x14ac:dyDescent="0.25">
      <c r="A2945" s="52"/>
      <c r="C2945" s="76"/>
      <c r="D2945" s="185"/>
      <c r="E2945" s="76"/>
      <c r="F2945" s="76" t="str">
        <f>IF(E2945="","",IFERROR(VLOOKUP(E2945,Cadastro!$C$9:$D$1009,2,FALSE),"PROD. NÃO ENCONTRADO"))</f>
        <v/>
      </c>
      <c r="G2945" s="94"/>
      <c r="H2945" s="69" t="str">
        <f>IFERROR(G2945*VLOOKUP(E2945,Saldo!$P$8:$U$1009,6,FALSE),"")</f>
        <v/>
      </c>
      <c r="I2945" s="104" t="str">
        <f>IFERROR(IF(D2945="","",VLOOKUP(E2945,Saldo!$P$8:$Q$1009,2,FALSE)),"")</f>
        <v/>
      </c>
      <c r="J2945" s="76"/>
      <c r="K2945" s="28" t="str">
        <f t="shared" si="45"/>
        <v/>
      </c>
    </row>
    <row r="2946" spans="1:11" ht="18.95" customHeight="1" x14ac:dyDescent="0.25">
      <c r="A2946" s="52"/>
      <c r="C2946" s="76"/>
      <c r="D2946" s="185"/>
      <c r="E2946" s="76"/>
      <c r="F2946" s="76" t="str">
        <f>IF(E2946="","",IFERROR(VLOOKUP(E2946,Cadastro!$C$9:$D$1009,2,FALSE),"PROD. NÃO ENCONTRADO"))</f>
        <v/>
      </c>
      <c r="G2946" s="94"/>
      <c r="H2946" s="69" t="str">
        <f>IFERROR(G2946*VLOOKUP(E2946,Saldo!$P$8:$U$1009,6,FALSE),"")</f>
        <v/>
      </c>
      <c r="I2946" s="104" t="str">
        <f>IFERROR(IF(D2946="","",VLOOKUP(E2946,Saldo!$P$8:$Q$1009,2,FALSE)),"")</f>
        <v/>
      </c>
      <c r="J2946" s="76"/>
      <c r="K2946" s="28" t="str">
        <f t="shared" si="45"/>
        <v/>
      </c>
    </row>
    <row r="2947" spans="1:11" ht="18.95" customHeight="1" x14ac:dyDescent="0.25">
      <c r="A2947" s="52"/>
      <c r="C2947" s="76"/>
      <c r="D2947" s="185"/>
      <c r="E2947" s="76"/>
      <c r="F2947" s="76" t="str">
        <f>IF(E2947="","",IFERROR(VLOOKUP(E2947,Cadastro!$C$9:$D$1009,2,FALSE),"PROD. NÃO ENCONTRADO"))</f>
        <v/>
      </c>
      <c r="G2947" s="94"/>
      <c r="H2947" s="69" t="str">
        <f>IFERROR(G2947*VLOOKUP(E2947,Saldo!$P$8:$U$1009,6,FALSE),"")</f>
        <v/>
      </c>
      <c r="I2947" s="104" t="str">
        <f>IFERROR(IF(D2947="","",VLOOKUP(E2947,Saldo!$P$8:$Q$1009,2,FALSE)),"")</f>
        <v/>
      </c>
      <c r="J2947" s="76"/>
      <c r="K2947" s="28" t="str">
        <f t="shared" si="45"/>
        <v/>
      </c>
    </row>
    <row r="2948" spans="1:11" ht="18.95" customHeight="1" x14ac:dyDescent="0.25">
      <c r="A2948" s="52"/>
      <c r="C2948" s="76"/>
      <c r="D2948" s="185"/>
      <c r="E2948" s="76"/>
      <c r="F2948" s="76" t="str">
        <f>IF(E2948="","",IFERROR(VLOOKUP(E2948,Cadastro!$C$9:$D$1009,2,FALSE),"PROD. NÃO ENCONTRADO"))</f>
        <v/>
      </c>
      <c r="G2948" s="94"/>
      <c r="H2948" s="69" t="str">
        <f>IFERROR(G2948*VLOOKUP(E2948,Saldo!$P$8:$U$1009,6,FALSE),"")</f>
        <v/>
      </c>
      <c r="I2948" s="104" t="str">
        <f>IFERROR(IF(D2948="","",VLOOKUP(E2948,Saldo!$P$8:$Q$1009,2,FALSE)),"")</f>
        <v/>
      </c>
      <c r="J2948" s="76"/>
      <c r="K2948" s="28" t="str">
        <f t="shared" si="45"/>
        <v/>
      </c>
    </row>
    <row r="2949" spans="1:11" ht="18.95" customHeight="1" x14ac:dyDescent="0.25">
      <c r="A2949" s="52"/>
      <c r="C2949" s="76"/>
      <c r="D2949" s="185"/>
      <c r="E2949" s="76"/>
      <c r="F2949" s="76" t="str">
        <f>IF(E2949="","",IFERROR(VLOOKUP(E2949,Cadastro!$C$9:$D$1009,2,FALSE),"PROD. NÃO ENCONTRADO"))</f>
        <v/>
      </c>
      <c r="G2949" s="94"/>
      <c r="H2949" s="69" t="str">
        <f>IFERROR(G2949*VLOOKUP(E2949,Saldo!$P$8:$U$1009,6,FALSE),"")</f>
        <v/>
      </c>
      <c r="I2949" s="104" t="str">
        <f>IFERROR(IF(D2949="","",VLOOKUP(E2949,Saldo!$P$8:$Q$1009,2,FALSE)),"")</f>
        <v/>
      </c>
      <c r="J2949" s="76"/>
      <c r="K2949" s="28" t="str">
        <f t="shared" si="45"/>
        <v/>
      </c>
    </row>
    <row r="2950" spans="1:11" ht="18.95" customHeight="1" x14ac:dyDescent="0.25">
      <c r="A2950" s="52"/>
      <c r="C2950" s="76"/>
      <c r="D2950" s="185"/>
      <c r="E2950" s="76"/>
      <c r="F2950" s="76" t="str">
        <f>IF(E2950="","",IFERROR(VLOOKUP(E2950,Cadastro!$C$9:$D$1009,2,FALSE),"PROD. NÃO ENCONTRADO"))</f>
        <v/>
      </c>
      <c r="G2950" s="94"/>
      <c r="H2950" s="69" t="str">
        <f>IFERROR(G2950*VLOOKUP(E2950,Saldo!$P$8:$U$1009,6,FALSE),"")</f>
        <v/>
      </c>
      <c r="I2950" s="104" t="str">
        <f>IFERROR(IF(D2950="","",VLOOKUP(E2950,Saldo!$P$8:$Q$1009,2,FALSE)),"")</f>
        <v/>
      </c>
      <c r="J2950" s="76"/>
      <c r="K2950" s="28" t="str">
        <f t="shared" si="45"/>
        <v/>
      </c>
    </row>
    <row r="2951" spans="1:11" ht="18.95" customHeight="1" x14ac:dyDescent="0.25">
      <c r="A2951" s="52"/>
      <c r="C2951" s="76"/>
      <c r="D2951" s="185"/>
      <c r="E2951" s="76"/>
      <c r="F2951" s="76" t="str">
        <f>IF(E2951="","",IFERROR(VLOOKUP(E2951,Cadastro!$C$9:$D$1009,2,FALSE),"PROD. NÃO ENCONTRADO"))</f>
        <v/>
      </c>
      <c r="G2951" s="94"/>
      <c r="H2951" s="69" t="str">
        <f>IFERROR(G2951*VLOOKUP(E2951,Saldo!$P$8:$U$1009,6,FALSE),"")</f>
        <v/>
      </c>
      <c r="I2951" s="104" t="str">
        <f>IFERROR(IF(D2951="","",VLOOKUP(E2951,Saldo!$P$8:$Q$1009,2,FALSE)),"")</f>
        <v/>
      </c>
      <c r="J2951" s="76"/>
      <c r="K2951" s="28" t="str">
        <f t="shared" si="45"/>
        <v/>
      </c>
    </row>
    <row r="2952" spans="1:11" ht="18.95" customHeight="1" x14ac:dyDescent="0.25">
      <c r="A2952" s="52"/>
      <c r="C2952" s="76"/>
      <c r="D2952" s="185"/>
      <c r="E2952" s="76"/>
      <c r="F2952" s="76" t="str">
        <f>IF(E2952="","",IFERROR(VLOOKUP(E2952,Cadastro!$C$9:$D$1009,2,FALSE),"PROD. NÃO ENCONTRADO"))</f>
        <v/>
      </c>
      <c r="G2952" s="94"/>
      <c r="H2952" s="69" t="str">
        <f>IFERROR(G2952*VLOOKUP(E2952,Saldo!$P$8:$U$1009,6,FALSE),"")</f>
        <v/>
      </c>
      <c r="I2952" s="104" t="str">
        <f>IFERROR(IF(D2952="","",VLOOKUP(E2952,Saldo!$P$8:$Q$1009,2,FALSE)),"")</f>
        <v/>
      </c>
      <c r="J2952" s="76"/>
      <c r="K2952" s="28" t="str">
        <f t="shared" si="45"/>
        <v/>
      </c>
    </row>
    <row r="2953" spans="1:11" ht="18.95" customHeight="1" x14ac:dyDescent="0.25">
      <c r="A2953" s="52"/>
      <c r="C2953" s="76"/>
      <c r="D2953" s="185"/>
      <c r="E2953" s="76"/>
      <c r="F2953" s="76" t="str">
        <f>IF(E2953="","",IFERROR(VLOOKUP(E2953,Cadastro!$C$9:$D$1009,2,FALSE),"PROD. NÃO ENCONTRADO"))</f>
        <v/>
      </c>
      <c r="G2953" s="94"/>
      <c r="H2953" s="69" t="str">
        <f>IFERROR(G2953*VLOOKUP(E2953,Saldo!$P$8:$U$1009,6,FALSE),"")</f>
        <v/>
      </c>
      <c r="I2953" s="104" t="str">
        <f>IFERROR(IF(D2953="","",VLOOKUP(E2953,Saldo!$P$8:$Q$1009,2,FALSE)),"")</f>
        <v/>
      </c>
      <c r="J2953" s="76"/>
      <c r="K2953" s="28" t="str">
        <f t="shared" si="45"/>
        <v/>
      </c>
    </row>
    <row r="2954" spans="1:11" ht="18.95" customHeight="1" x14ac:dyDescent="0.25">
      <c r="A2954" s="52"/>
      <c r="C2954" s="76"/>
      <c r="D2954" s="185"/>
      <c r="E2954" s="76"/>
      <c r="F2954" s="76" t="str">
        <f>IF(E2954="","",IFERROR(VLOOKUP(E2954,Cadastro!$C$9:$D$1009,2,FALSE),"PROD. NÃO ENCONTRADO"))</f>
        <v/>
      </c>
      <c r="G2954" s="94"/>
      <c r="H2954" s="69" t="str">
        <f>IFERROR(G2954*VLOOKUP(E2954,Saldo!$P$8:$U$1009,6,FALSE),"")</f>
        <v/>
      </c>
      <c r="I2954" s="104" t="str">
        <f>IFERROR(IF(D2954="","",VLOOKUP(E2954,Saldo!$P$8:$Q$1009,2,FALSE)),"")</f>
        <v/>
      </c>
      <c r="J2954" s="76"/>
      <c r="K2954" s="28" t="str">
        <f t="shared" ref="K2954:K3017" si="46">IF(D2954="","",MONTH(D2954))</f>
        <v/>
      </c>
    </row>
    <row r="2955" spans="1:11" ht="18.95" customHeight="1" x14ac:dyDescent="0.25">
      <c r="A2955" s="52"/>
      <c r="C2955" s="76"/>
      <c r="D2955" s="185"/>
      <c r="E2955" s="76"/>
      <c r="F2955" s="76" t="str">
        <f>IF(E2955="","",IFERROR(VLOOKUP(E2955,Cadastro!$C$9:$D$1009,2,FALSE),"PROD. NÃO ENCONTRADO"))</f>
        <v/>
      </c>
      <c r="G2955" s="94"/>
      <c r="H2955" s="69" t="str">
        <f>IFERROR(G2955*VLOOKUP(E2955,Saldo!$P$8:$U$1009,6,FALSE),"")</f>
        <v/>
      </c>
      <c r="I2955" s="104" t="str">
        <f>IFERROR(IF(D2955="","",VLOOKUP(E2955,Saldo!$P$8:$Q$1009,2,FALSE)),"")</f>
        <v/>
      </c>
      <c r="J2955" s="76"/>
      <c r="K2955" s="28" t="str">
        <f t="shared" si="46"/>
        <v/>
      </c>
    </row>
    <row r="2956" spans="1:11" ht="18.95" customHeight="1" x14ac:dyDescent="0.25">
      <c r="A2956" s="52"/>
      <c r="C2956" s="76"/>
      <c r="D2956" s="185"/>
      <c r="E2956" s="76"/>
      <c r="F2956" s="76" t="str">
        <f>IF(E2956="","",IFERROR(VLOOKUP(E2956,Cadastro!$C$9:$D$1009,2,FALSE),"PROD. NÃO ENCONTRADO"))</f>
        <v/>
      </c>
      <c r="G2956" s="94"/>
      <c r="H2956" s="69" t="str">
        <f>IFERROR(G2956*VLOOKUP(E2956,Saldo!$P$8:$U$1009,6,FALSE),"")</f>
        <v/>
      </c>
      <c r="I2956" s="104" t="str">
        <f>IFERROR(IF(D2956="","",VLOOKUP(E2956,Saldo!$P$8:$Q$1009,2,FALSE)),"")</f>
        <v/>
      </c>
      <c r="J2956" s="76"/>
      <c r="K2956" s="28" t="str">
        <f t="shared" si="46"/>
        <v/>
      </c>
    </row>
    <row r="2957" spans="1:11" ht="18.95" customHeight="1" x14ac:dyDescent="0.25">
      <c r="A2957" s="52"/>
      <c r="C2957" s="76"/>
      <c r="D2957" s="185"/>
      <c r="E2957" s="76"/>
      <c r="F2957" s="76" t="str">
        <f>IF(E2957="","",IFERROR(VLOOKUP(E2957,Cadastro!$C$9:$D$1009,2,FALSE),"PROD. NÃO ENCONTRADO"))</f>
        <v/>
      </c>
      <c r="G2957" s="94"/>
      <c r="H2957" s="69" t="str">
        <f>IFERROR(G2957*VLOOKUP(E2957,Saldo!$P$8:$U$1009,6,FALSE),"")</f>
        <v/>
      </c>
      <c r="I2957" s="104" t="str">
        <f>IFERROR(IF(D2957="","",VLOOKUP(E2957,Saldo!$P$8:$Q$1009,2,FALSE)),"")</f>
        <v/>
      </c>
      <c r="J2957" s="76"/>
      <c r="K2957" s="28" t="str">
        <f t="shared" si="46"/>
        <v/>
      </c>
    </row>
    <row r="2958" spans="1:11" ht="18.95" customHeight="1" x14ac:dyDescent="0.25">
      <c r="A2958" s="52"/>
      <c r="C2958" s="76"/>
      <c r="D2958" s="185"/>
      <c r="E2958" s="76"/>
      <c r="F2958" s="76" t="str">
        <f>IF(E2958="","",IFERROR(VLOOKUP(E2958,Cadastro!$C$9:$D$1009,2,FALSE),"PROD. NÃO ENCONTRADO"))</f>
        <v/>
      </c>
      <c r="G2958" s="94"/>
      <c r="H2958" s="69" t="str">
        <f>IFERROR(G2958*VLOOKUP(E2958,Saldo!$P$8:$U$1009,6,FALSE),"")</f>
        <v/>
      </c>
      <c r="I2958" s="104" t="str">
        <f>IFERROR(IF(D2958="","",VLOOKUP(E2958,Saldo!$P$8:$Q$1009,2,FALSE)),"")</f>
        <v/>
      </c>
      <c r="J2958" s="76"/>
      <c r="K2958" s="28" t="str">
        <f t="shared" si="46"/>
        <v/>
      </c>
    </row>
    <row r="2959" spans="1:11" ht="18.95" customHeight="1" x14ac:dyDescent="0.25">
      <c r="A2959" s="52"/>
      <c r="C2959" s="76"/>
      <c r="D2959" s="185"/>
      <c r="E2959" s="76"/>
      <c r="F2959" s="76" t="str">
        <f>IF(E2959="","",IFERROR(VLOOKUP(E2959,Cadastro!$C$9:$D$1009,2,FALSE),"PROD. NÃO ENCONTRADO"))</f>
        <v/>
      </c>
      <c r="G2959" s="94"/>
      <c r="H2959" s="69" t="str">
        <f>IFERROR(G2959*VLOOKUP(E2959,Saldo!$P$8:$U$1009,6,FALSE),"")</f>
        <v/>
      </c>
      <c r="I2959" s="104" t="str">
        <f>IFERROR(IF(D2959="","",VLOOKUP(E2959,Saldo!$P$8:$Q$1009,2,FALSE)),"")</f>
        <v/>
      </c>
      <c r="J2959" s="76"/>
      <c r="K2959" s="28" t="str">
        <f t="shared" si="46"/>
        <v/>
      </c>
    </row>
    <row r="2960" spans="1:11" ht="18.95" customHeight="1" x14ac:dyDescent="0.25">
      <c r="A2960" s="52"/>
      <c r="C2960" s="76"/>
      <c r="D2960" s="185"/>
      <c r="E2960" s="76"/>
      <c r="F2960" s="76" t="str">
        <f>IF(E2960="","",IFERROR(VLOOKUP(E2960,Cadastro!$C$9:$D$1009,2,FALSE),"PROD. NÃO ENCONTRADO"))</f>
        <v/>
      </c>
      <c r="G2960" s="94"/>
      <c r="H2960" s="69" t="str">
        <f>IFERROR(G2960*VLOOKUP(E2960,Saldo!$P$8:$U$1009,6,FALSE),"")</f>
        <v/>
      </c>
      <c r="I2960" s="104" t="str">
        <f>IFERROR(IF(D2960="","",VLOOKUP(E2960,Saldo!$P$8:$Q$1009,2,FALSE)),"")</f>
        <v/>
      </c>
      <c r="J2960" s="76"/>
      <c r="K2960" s="28" t="str">
        <f t="shared" si="46"/>
        <v/>
      </c>
    </row>
    <row r="2961" spans="1:11" ht="18.95" customHeight="1" x14ac:dyDescent="0.25">
      <c r="A2961" s="52"/>
      <c r="C2961" s="76"/>
      <c r="D2961" s="185"/>
      <c r="E2961" s="76"/>
      <c r="F2961" s="76" t="str">
        <f>IF(E2961="","",IFERROR(VLOOKUP(E2961,Cadastro!$C$9:$D$1009,2,FALSE),"PROD. NÃO ENCONTRADO"))</f>
        <v/>
      </c>
      <c r="G2961" s="94"/>
      <c r="H2961" s="69" t="str">
        <f>IFERROR(G2961*VLOOKUP(E2961,Saldo!$P$8:$U$1009,6,FALSE),"")</f>
        <v/>
      </c>
      <c r="I2961" s="104" t="str">
        <f>IFERROR(IF(D2961="","",VLOOKUP(E2961,Saldo!$P$8:$Q$1009,2,FALSE)),"")</f>
        <v/>
      </c>
      <c r="J2961" s="76"/>
      <c r="K2961" s="28" t="str">
        <f t="shared" si="46"/>
        <v/>
      </c>
    </row>
    <row r="2962" spans="1:11" ht="18.95" customHeight="1" x14ac:dyDescent="0.25">
      <c r="A2962" s="52"/>
      <c r="C2962" s="76"/>
      <c r="D2962" s="185"/>
      <c r="E2962" s="76"/>
      <c r="F2962" s="76" t="str">
        <f>IF(E2962="","",IFERROR(VLOOKUP(E2962,Cadastro!$C$9:$D$1009,2,FALSE),"PROD. NÃO ENCONTRADO"))</f>
        <v/>
      </c>
      <c r="G2962" s="94"/>
      <c r="H2962" s="69" t="str">
        <f>IFERROR(G2962*VLOOKUP(E2962,Saldo!$P$8:$U$1009,6,FALSE),"")</f>
        <v/>
      </c>
      <c r="I2962" s="104" t="str">
        <f>IFERROR(IF(D2962="","",VLOOKUP(E2962,Saldo!$P$8:$Q$1009,2,FALSE)),"")</f>
        <v/>
      </c>
      <c r="J2962" s="76"/>
      <c r="K2962" s="28" t="str">
        <f t="shared" si="46"/>
        <v/>
      </c>
    </row>
    <row r="2963" spans="1:11" ht="18.95" customHeight="1" x14ac:dyDescent="0.25">
      <c r="A2963" s="52"/>
      <c r="C2963" s="76"/>
      <c r="D2963" s="185"/>
      <c r="E2963" s="76"/>
      <c r="F2963" s="76" t="str">
        <f>IF(E2963="","",IFERROR(VLOOKUP(E2963,Cadastro!$C$9:$D$1009,2,FALSE),"PROD. NÃO ENCONTRADO"))</f>
        <v/>
      </c>
      <c r="G2963" s="94"/>
      <c r="H2963" s="69" t="str">
        <f>IFERROR(G2963*VLOOKUP(E2963,Saldo!$P$8:$U$1009,6,FALSE),"")</f>
        <v/>
      </c>
      <c r="I2963" s="104" t="str">
        <f>IFERROR(IF(D2963="","",VLOOKUP(E2963,Saldo!$P$8:$Q$1009,2,FALSE)),"")</f>
        <v/>
      </c>
      <c r="J2963" s="76"/>
      <c r="K2963" s="28" t="str">
        <f t="shared" si="46"/>
        <v/>
      </c>
    </row>
    <row r="2964" spans="1:11" ht="18.95" customHeight="1" x14ac:dyDescent="0.25">
      <c r="A2964" s="52"/>
      <c r="C2964" s="76"/>
      <c r="D2964" s="185"/>
      <c r="E2964" s="76"/>
      <c r="F2964" s="76" t="str">
        <f>IF(E2964="","",IFERROR(VLOOKUP(E2964,Cadastro!$C$9:$D$1009,2,FALSE),"PROD. NÃO ENCONTRADO"))</f>
        <v/>
      </c>
      <c r="G2964" s="94"/>
      <c r="H2964" s="69" t="str">
        <f>IFERROR(G2964*VLOOKUP(E2964,Saldo!$P$8:$U$1009,6,FALSE),"")</f>
        <v/>
      </c>
      <c r="I2964" s="104" t="str">
        <f>IFERROR(IF(D2964="","",VLOOKUP(E2964,Saldo!$P$8:$Q$1009,2,FALSE)),"")</f>
        <v/>
      </c>
      <c r="J2964" s="76"/>
      <c r="K2964" s="28" t="str">
        <f t="shared" si="46"/>
        <v/>
      </c>
    </row>
    <row r="2965" spans="1:11" ht="18.95" customHeight="1" x14ac:dyDescent="0.25">
      <c r="A2965" s="52"/>
      <c r="C2965" s="76"/>
      <c r="D2965" s="185"/>
      <c r="E2965" s="76"/>
      <c r="F2965" s="76" t="str">
        <f>IF(E2965="","",IFERROR(VLOOKUP(E2965,Cadastro!$C$9:$D$1009,2,FALSE),"PROD. NÃO ENCONTRADO"))</f>
        <v/>
      </c>
      <c r="G2965" s="94"/>
      <c r="H2965" s="69" t="str">
        <f>IFERROR(G2965*VLOOKUP(E2965,Saldo!$P$8:$U$1009,6,FALSE),"")</f>
        <v/>
      </c>
      <c r="I2965" s="104" t="str">
        <f>IFERROR(IF(D2965="","",VLOOKUP(E2965,Saldo!$P$8:$Q$1009,2,FALSE)),"")</f>
        <v/>
      </c>
      <c r="J2965" s="76"/>
      <c r="K2965" s="28" t="str">
        <f t="shared" si="46"/>
        <v/>
      </c>
    </row>
    <row r="2966" spans="1:11" ht="18.95" customHeight="1" x14ac:dyDescent="0.25">
      <c r="A2966" s="52"/>
      <c r="C2966" s="76"/>
      <c r="D2966" s="185"/>
      <c r="E2966" s="76"/>
      <c r="F2966" s="76" t="str">
        <f>IF(E2966="","",IFERROR(VLOOKUP(E2966,Cadastro!$C$9:$D$1009,2,FALSE),"PROD. NÃO ENCONTRADO"))</f>
        <v/>
      </c>
      <c r="G2966" s="94"/>
      <c r="H2966" s="69" t="str">
        <f>IFERROR(G2966*VLOOKUP(E2966,Saldo!$P$8:$U$1009,6,FALSE),"")</f>
        <v/>
      </c>
      <c r="I2966" s="104" t="str">
        <f>IFERROR(IF(D2966="","",VLOOKUP(E2966,Saldo!$P$8:$Q$1009,2,FALSE)),"")</f>
        <v/>
      </c>
      <c r="J2966" s="76"/>
      <c r="K2966" s="28" t="str">
        <f t="shared" si="46"/>
        <v/>
      </c>
    </row>
    <row r="2967" spans="1:11" ht="18.95" customHeight="1" x14ac:dyDescent="0.25">
      <c r="A2967" s="52"/>
      <c r="C2967" s="76"/>
      <c r="D2967" s="185"/>
      <c r="E2967" s="76"/>
      <c r="F2967" s="76" t="str">
        <f>IF(E2967="","",IFERROR(VLOOKUP(E2967,Cadastro!$C$9:$D$1009,2,FALSE),"PROD. NÃO ENCONTRADO"))</f>
        <v/>
      </c>
      <c r="G2967" s="94"/>
      <c r="H2967" s="69" t="str">
        <f>IFERROR(G2967*VLOOKUP(E2967,Saldo!$P$8:$U$1009,6,FALSE),"")</f>
        <v/>
      </c>
      <c r="I2967" s="104" t="str">
        <f>IFERROR(IF(D2967="","",VLOOKUP(E2967,Saldo!$P$8:$Q$1009,2,FALSE)),"")</f>
        <v/>
      </c>
      <c r="J2967" s="76"/>
      <c r="K2967" s="28" t="str">
        <f t="shared" si="46"/>
        <v/>
      </c>
    </row>
    <row r="2968" spans="1:11" ht="18.95" customHeight="1" x14ac:dyDescent="0.25">
      <c r="A2968" s="52"/>
      <c r="C2968" s="76"/>
      <c r="D2968" s="185"/>
      <c r="E2968" s="76"/>
      <c r="F2968" s="76" t="str">
        <f>IF(E2968="","",IFERROR(VLOOKUP(E2968,Cadastro!$C$9:$D$1009,2,FALSE),"PROD. NÃO ENCONTRADO"))</f>
        <v/>
      </c>
      <c r="G2968" s="94"/>
      <c r="H2968" s="69" t="str">
        <f>IFERROR(G2968*VLOOKUP(E2968,Saldo!$P$8:$U$1009,6,FALSE),"")</f>
        <v/>
      </c>
      <c r="I2968" s="104" t="str">
        <f>IFERROR(IF(D2968="","",VLOOKUP(E2968,Saldo!$P$8:$Q$1009,2,FALSE)),"")</f>
        <v/>
      </c>
      <c r="J2968" s="76"/>
      <c r="K2968" s="28" t="str">
        <f t="shared" si="46"/>
        <v/>
      </c>
    </row>
    <row r="2969" spans="1:11" ht="18.95" customHeight="1" x14ac:dyDescent="0.25">
      <c r="A2969" s="52"/>
      <c r="C2969" s="76"/>
      <c r="D2969" s="185"/>
      <c r="E2969" s="76"/>
      <c r="F2969" s="76" t="str">
        <f>IF(E2969="","",IFERROR(VLOOKUP(E2969,Cadastro!$C$9:$D$1009,2,FALSE),"PROD. NÃO ENCONTRADO"))</f>
        <v/>
      </c>
      <c r="G2969" s="94"/>
      <c r="H2969" s="69" t="str">
        <f>IFERROR(G2969*VLOOKUP(E2969,Saldo!$P$8:$U$1009,6,FALSE),"")</f>
        <v/>
      </c>
      <c r="I2969" s="104" t="str">
        <f>IFERROR(IF(D2969="","",VLOOKUP(E2969,Saldo!$P$8:$Q$1009,2,FALSE)),"")</f>
        <v/>
      </c>
      <c r="J2969" s="76"/>
      <c r="K2969" s="28" t="str">
        <f t="shared" si="46"/>
        <v/>
      </c>
    </row>
    <row r="2970" spans="1:11" ht="18.95" customHeight="1" x14ac:dyDescent="0.25">
      <c r="A2970" s="52"/>
      <c r="C2970" s="76"/>
      <c r="D2970" s="185"/>
      <c r="E2970" s="76"/>
      <c r="F2970" s="76" t="str">
        <f>IF(E2970="","",IFERROR(VLOOKUP(E2970,Cadastro!$C$9:$D$1009,2,FALSE),"PROD. NÃO ENCONTRADO"))</f>
        <v/>
      </c>
      <c r="G2970" s="94"/>
      <c r="H2970" s="69" t="str">
        <f>IFERROR(G2970*VLOOKUP(E2970,Saldo!$P$8:$U$1009,6,FALSE),"")</f>
        <v/>
      </c>
      <c r="I2970" s="104" t="str">
        <f>IFERROR(IF(D2970="","",VLOOKUP(E2970,Saldo!$P$8:$Q$1009,2,FALSE)),"")</f>
        <v/>
      </c>
      <c r="J2970" s="76"/>
      <c r="K2970" s="28" t="str">
        <f t="shared" si="46"/>
        <v/>
      </c>
    </row>
    <row r="2971" spans="1:11" ht="18.95" customHeight="1" x14ac:dyDescent="0.25">
      <c r="A2971" s="52"/>
      <c r="C2971" s="76"/>
      <c r="D2971" s="185"/>
      <c r="E2971" s="76"/>
      <c r="F2971" s="76" t="str">
        <f>IF(E2971="","",IFERROR(VLOOKUP(E2971,Cadastro!$C$9:$D$1009,2,FALSE),"PROD. NÃO ENCONTRADO"))</f>
        <v/>
      </c>
      <c r="G2971" s="94"/>
      <c r="H2971" s="69" t="str">
        <f>IFERROR(G2971*VLOOKUP(E2971,Saldo!$P$8:$U$1009,6,FALSE),"")</f>
        <v/>
      </c>
      <c r="I2971" s="104" t="str">
        <f>IFERROR(IF(D2971="","",VLOOKUP(E2971,Saldo!$P$8:$Q$1009,2,FALSE)),"")</f>
        <v/>
      </c>
      <c r="J2971" s="76"/>
      <c r="K2971" s="28" t="str">
        <f t="shared" si="46"/>
        <v/>
      </c>
    </row>
    <row r="2972" spans="1:11" ht="18.95" customHeight="1" x14ac:dyDescent="0.25">
      <c r="A2972" s="52"/>
      <c r="C2972" s="76"/>
      <c r="D2972" s="185"/>
      <c r="E2972" s="76"/>
      <c r="F2972" s="76" t="str">
        <f>IF(E2972="","",IFERROR(VLOOKUP(E2972,Cadastro!$C$9:$D$1009,2,FALSE),"PROD. NÃO ENCONTRADO"))</f>
        <v/>
      </c>
      <c r="G2972" s="94"/>
      <c r="H2972" s="69" t="str">
        <f>IFERROR(G2972*VLOOKUP(E2972,Saldo!$P$8:$U$1009,6,FALSE),"")</f>
        <v/>
      </c>
      <c r="I2972" s="104" t="str">
        <f>IFERROR(IF(D2972="","",VLOOKUP(E2972,Saldo!$P$8:$Q$1009,2,FALSE)),"")</f>
        <v/>
      </c>
      <c r="J2972" s="76"/>
      <c r="K2972" s="28" t="str">
        <f t="shared" si="46"/>
        <v/>
      </c>
    </row>
    <row r="2973" spans="1:11" ht="18.95" customHeight="1" x14ac:dyDescent="0.25">
      <c r="A2973" s="52"/>
      <c r="C2973" s="76"/>
      <c r="D2973" s="185"/>
      <c r="E2973" s="76"/>
      <c r="F2973" s="76" t="str">
        <f>IF(E2973="","",IFERROR(VLOOKUP(E2973,Cadastro!$C$9:$D$1009,2,FALSE),"PROD. NÃO ENCONTRADO"))</f>
        <v/>
      </c>
      <c r="G2973" s="94"/>
      <c r="H2973" s="69" t="str">
        <f>IFERROR(G2973*VLOOKUP(E2973,Saldo!$P$8:$U$1009,6,FALSE),"")</f>
        <v/>
      </c>
      <c r="I2973" s="104" t="str">
        <f>IFERROR(IF(D2973="","",VLOOKUP(E2973,Saldo!$P$8:$Q$1009,2,FALSE)),"")</f>
        <v/>
      </c>
      <c r="J2973" s="76"/>
      <c r="K2973" s="28" t="str">
        <f t="shared" si="46"/>
        <v/>
      </c>
    </row>
    <row r="2974" spans="1:11" ht="18.95" customHeight="1" x14ac:dyDescent="0.25">
      <c r="A2974" s="52"/>
      <c r="C2974" s="76"/>
      <c r="D2974" s="185"/>
      <c r="E2974" s="76"/>
      <c r="F2974" s="76" t="str">
        <f>IF(E2974="","",IFERROR(VLOOKUP(E2974,Cadastro!$C$9:$D$1009,2,FALSE),"PROD. NÃO ENCONTRADO"))</f>
        <v/>
      </c>
      <c r="G2974" s="94"/>
      <c r="H2974" s="69" t="str">
        <f>IFERROR(G2974*VLOOKUP(E2974,Saldo!$P$8:$U$1009,6,FALSE),"")</f>
        <v/>
      </c>
      <c r="I2974" s="104" t="str">
        <f>IFERROR(IF(D2974="","",VLOOKUP(E2974,Saldo!$P$8:$Q$1009,2,FALSE)),"")</f>
        <v/>
      </c>
      <c r="J2974" s="76"/>
      <c r="K2974" s="28" t="str">
        <f t="shared" si="46"/>
        <v/>
      </c>
    </row>
    <row r="2975" spans="1:11" ht="18.95" customHeight="1" x14ac:dyDescent="0.25">
      <c r="A2975" s="52"/>
      <c r="C2975" s="76"/>
      <c r="D2975" s="185"/>
      <c r="E2975" s="76"/>
      <c r="F2975" s="76" t="str">
        <f>IF(E2975="","",IFERROR(VLOOKUP(E2975,Cadastro!$C$9:$D$1009,2,FALSE),"PROD. NÃO ENCONTRADO"))</f>
        <v/>
      </c>
      <c r="G2975" s="94"/>
      <c r="H2975" s="69" t="str">
        <f>IFERROR(G2975*VLOOKUP(E2975,Saldo!$P$8:$U$1009,6,FALSE),"")</f>
        <v/>
      </c>
      <c r="I2975" s="104" t="str">
        <f>IFERROR(IF(D2975="","",VLOOKUP(E2975,Saldo!$P$8:$Q$1009,2,FALSE)),"")</f>
        <v/>
      </c>
      <c r="J2975" s="76"/>
      <c r="K2975" s="28" t="str">
        <f t="shared" si="46"/>
        <v/>
      </c>
    </row>
    <row r="2976" spans="1:11" ht="18.95" customHeight="1" x14ac:dyDescent="0.25">
      <c r="A2976" s="52"/>
      <c r="C2976" s="76"/>
      <c r="D2976" s="185"/>
      <c r="E2976" s="76"/>
      <c r="F2976" s="76" t="str">
        <f>IF(E2976="","",IFERROR(VLOOKUP(E2976,Cadastro!$C$9:$D$1009,2,FALSE),"PROD. NÃO ENCONTRADO"))</f>
        <v/>
      </c>
      <c r="G2976" s="94"/>
      <c r="H2976" s="69" t="str">
        <f>IFERROR(G2976*VLOOKUP(E2976,Saldo!$P$8:$U$1009,6,FALSE),"")</f>
        <v/>
      </c>
      <c r="I2976" s="104" t="str">
        <f>IFERROR(IF(D2976="","",VLOOKUP(E2976,Saldo!$P$8:$Q$1009,2,FALSE)),"")</f>
        <v/>
      </c>
      <c r="J2976" s="76"/>
      <c r="K2976" s="28" t="str">
        <f t="shared" si="46"/>
        <v/>
      </c>
    </row>
    <row r="2977" spans="1:11" ht="18.95" customHeight="1" x14ac:dyDescent="0.25">
      <c r="A2977" s="52"/>
      <c r="C2977" s="76"/>
      <c r="D2977" s="185"/>
      <c r="E2977" s="76"/>
      <c r="F2977" s="76" t="str">
        <f>IF(E2977="","",IFERROR(VLOOKUP(E2977,Cadastro!$C$9:$D$1009,2,FALSE),"PROD. NÃO ENCONTRADO"))</f>
        <v/>
      </c>
      <c r="G2977" s="94"/>
      <c r="H2977" s="69" t="str">
        <f>IFERROR(G2977*VLOOKUP(E2977,Saldo!$P$8:$U$1009,6,FALSE),"")</f>
        <v/>
      </c>
      <c r="I2977" s="104" t="str">
        <f>IFERROR(IF(D2977="","",VLOOKUP(E2977,Saldo!$P$8:$Q$1009,2,FALSE)),"")</f>
        <v/>
      </c>
      <c r="J2977" s="76"/>
      <c r="K2977" s="28" t="str">
        <f t="shared" si="46"/>
        <v/>
      </c>
    </row>
    <row r="2978" spans="1:11" ht="18.95" customHeight="1" x14ac:dyDescent="0.25">
      <c r="A2978" s="52"/>
      <c r="C2978" s="76"/>
      <c r="D2978" s="185"/>
      <c r="E2978" s="76"/>
      <c r="F2978" s="76" t="str">
        <f>IF(E2978="","",IFERROR(VLOOKUP(E2978,Cadastro!$C$9:$D$1009,2,FALSE),"PROD. NÃO ENCONTRADO"))</f>
        <v/>
      </c>
      <c r="G2978" s="94"/>
      <c r="H2978" s="69" t="str">
        <f>IFERROR(G2978*VLOOKUP(E2978,Saldo!$P$8:$U$1009,6,FALSE),"")</f>
        <v/>
      </c>
      <c r="I2978" s="104" t="str">
        <f>IFERROR(IF(D2978="","",VLOOKUP(E2978,Saldo!$P$8:$Q$1009,2,FALSE)),"")</f>
        <v/>
      </c>
      <c r="J2978" s="76"/>
      <c r="K2978" s="28" t="str">
        <f t="shared" si="46"/>
        <v/>
      </c>
    </row>
    <row r="2979" spans="1:11" ht="18.95" customHeight="1" x14ac:dyDescent="0.25">
      <c r="A2979" s="52"/>
      <c r="C2979" s="76"/>
      <c r="D2979" s="185"/>
      <c r="E2979" s="76"/>
      <c r="F2979" s="76" t="str">
        <f>IF(E2979="","",IFERROR(VLOOKUP(E2979,Cadastro!$C$9:$D$1009,2,FALSE),"PROD. NÃO ENCONTRADO"))</f>
        <v/>
      </c>
      <c r="G2979" s="94"/>
      <c r="H2979" s="69" t="str">
        <f>IFERROR(G2979*VLOOKUP(E2979,Saldo!$P$8:$U$1009,6,FALSE),"")</f>
        <v/>
      </c>
      <c r="I2979" s="104" t="str">
        <f>IFERROR(IF(D2979="","",VLOOKUP(E2979,Saldo!$P$8:$Q$1009,2,FALSE)),"")</f>
        <v/>
      </c>
      <c r="J2979" s="76"/>
      <c r="K2979" s="28" t="str">
        <f t="shared" si="46"/>
        <v/>
      </c>
    </row>
    <row r="2980" spans="1:11" ht="18.95" customHeight="1" x14ac:dyDescent="0.25">
      <c r="A2980" s="52"/>
      <c r="C2980" s="76"/>
      <c r="D2980" s="185"/>
      <c r="E2980" s="76"/>
      <c r="F2980" s="76" t="str">
        <f>IF(E2980="","",IFERROR(VLOOKUP(E2980,Cadastro!$C$9:$D$1009,2,FALSE),"PROD. NÃO ENCONTRADO"))</f>
        <v/>
      </c>
      <c r="G2980" s="94"/>
      <c r="H2980" s="69" t="str">
        <f>IFERROR(G2980*VLOOKUP(E2980,Saldo!$P$8:$U$1009,6,FALSE),"")</f>
        <v/>
      </c>
      <c r="I2980" s="104" t="str">
        <f>IFERROR(IF(D2980="","",VLOOKUP(E2980,Saldo!$P$8:$Q$1009,2,FALSE)),"")</f>
        <v/>
      </c>
      <c r="J2980" s="76"/>
      <c r="K2980" s="28" t="str">
        <f t="shared" si="46"/>
        <v/>
      </c>
    </row>
    <row r="2981" spans="1:11" ht="18.95" customHeight="1" x14ac:dyDescent="0.25">
      <c r="A2981" s="52"/>
      <c r="C2981" s="76"/>
      <c r="D2981" s="185"/>
      <c r="E2981" s="76"/>
      <c r="F2981" s="76" t="str">
        <f>IF(E2981="","",IFERROR(VLOOKUP(E2981,Cadastro!$C$9:$D$1009,2,FALSE),"PROD. NÃO ENCONTRADO"))</f>
        <v/>
      </c>
      <c r="G2981" s="94"/>
      <c r="H2981" s="69" t="str">
        <f>IFERROR(G2981*VLOOKUP(E2981,Saldo!$P$8:$U$1009,6,FALSE),"")</f>
        <v/>
      </c>
      <c r="I2981" s="104" t="str">
        <f>IFERROR(IF(D2981="","",VLOOKUP(E2981,Saldo!$P$8:$Q$1009,2,FALSE)),"")</f>
        <v/>
      </c>
      <c r="J2981" s="76"/>
      <c r="K2981" s="28" t="str">
        <f t="shared" si="46"/>
        <v/>
      </c>
    </row>
    <row r="2982" spans="1:11" ht="18.95" customHeight="1" x14ac:dyDescent="0.25">
      <c r="A2982" s="52"/>
      <c r="C2982" s="76"/>
      <c r="D2982" s="185"/>
      <c r="E2982" s="76"/>
      <c r="F2982" s="76" t="str">
        <f>IF(E2982="","",IFERROR(VLOOKUP(E2982,Cadastro!$C$9:$D$1009,2,FALSE),"PROD. NÃO ENCONTRADO"))</f>
        <v/>
      </c>
      <c r="G2982" s="94"/>
      <c r="H2982" s="69" t="str">
        <f>IFERROR(G2982*VLOOKUP(E2982,Saldo!$P$8:$U$1009,6,FALSE),"")</f>
        <v/>
      </c>
      <c r="I2982" s="104" t="str">
        <f>IFERROR(IF(D2982="","",VLOOKUP(E2982,Saldo!$P$8:$Q$1009,2,FALSE)),"")</f>
        <v/>
      </c>
      <c r="J2982" s="76"/>
      <c r="K2982" s="28" t="str">
        <f t="shared" si="46"/>
        <v/>
      </c>
    </row>
    <row r="2983" spans="1:11" ht="18.95" customHeight="1" x14ac:dyDescent="0.25">
      <c r="A2983" s="52"/>
      <c r="C2983" s="76"/>
      <c r="D2983" s="185"/>
      <c r="E2983" s="76"/>
      <c r="F2983" s="76" t="str">
        <f>IF(E2983="","",IFERROR(VLOOKUP(E2983,Cadastro!$C$9:$D$1009,2,FALSE),"PROD. NÃO ENCONTRADO"))</f>
        <v/>
      </c>
      <c r="G2983" s="94"/>
      <c r="H2983" s="69" t="str">
        <f>IFERROR(G2983*VLOOKUP(E2983,Saldo!$P$8:$U$1009,6,FALSE),"")</f>
        <v/>
      </c>
      <c r="I2983" s="104" t="str">
        <f>IFERROR(IF(D2983="","",VLOOKUP(E2983,Saldo!$P$8:$Q$1009,2,FALSE)),"")</f>
        <v/>
      </c>
      <c r="J2983" s="76"/>
      <c r="K2983" s="28" t="str">
        <f t="shared" si="46"/>
        <v/>
      </c>
    </row>
    <row r="2984" spans="1:11" ht="18.95" customHeight="1" x14ac:dyDescent="0.25">
      <c r="A2984" s="52"/>
      <c r="C2984" s="76"/>
      <c r="D2984" s="185"/>
      <c r="E2984" s="76"/>
      <c r="F2984" s="76" t="str">
        <f>IF(E2984="","",IFERROR(VLOOKUP(E2984,Cadastro!$C$9:$D$1009,2,FALSE),"PROD. NÃO ENCONTRADO"))</f>
        <v/>
      </c>
      <c r="G2984" s="94"/>
      <c r="H2984" s="69" t="str">
        <f>IFERROR(G2984*VLOOKUP(E2984,Saldo!$P$8:$U$1009,6,FALSE),"")</f>
        <v/>
      </c>
      <c r="I2984" s="104" t="str">
        <f>IFERROR(IF(D2984="","",VLOOKUP(E2984,Saldo!$P$8:$Q$1009,2,FALSE)),"")</f>
        <v/>
      </c>
      <c r="J2984" s="76"/>
      <c r="K2984" s="28" t="str">
        <f t="shared" si="46"/>
        <v/>
      </c>
    </row>
    <row r="2985" spans="1:11" ht="18.95" customHeight="1" x14ac:dyDescent="0.25">
      <c r="A2985" s="52"/>
      <c r="C2985" s="76"/>
      <c r="D2985" s="185"/>
      <c r="E2985" s="76"/>
      <c r="F2985" s="76" t="str">
        <f>IF(E2985="","",IFERROR(VLOOKUP(E2985,Cadastro!$C$9:$D$1009,2,FALSE),"PROD. NÃO ENCONTRADO"))</f>
        <v/>
      </c>
      <c r="G2985" s="94"/>
      <c r="H2985" s="69" t="str">
        <f>IFERROR(G2985*VLOOKUP(E2985,Saldo!$P$8:$U$1009,6,FALSE),"")</f>
        <v/>
      </c>
      <c r="I2985" s="104" t="str">
        <f>IFERROR(IF(D2985="","",VLOOKUP(E2985,Saldo!$P$8:$Q$1009,2,FALSE)),"")</f>
        <v/>
      </c>
      <c r="J2985" s="76"/>
      <c r="K2985" s="28" t="str">
        <f t="shared" si="46"/>
        <v/>
      </c>
    </row>
    <row r="2986" spans="1:11" ht="18.95" customHeight="1" x14ac:dyDescent="0.25">
      <c r="A2986" s="52"/>
      <c r="C2986" s="76"/>
      <c r="D2986" s="185"/>
      <c r="E2986" s="76"/>
      <c r="F2986" s="76" t="str">
        <f>IF(E2986="","",IFERROR(VLOOKUP(E2986,Cadastro!$C$9:$D$1009,2,FALSE),"PROD. NÃO ENCONTRADO"))</f>
        <v/>
      </c>
      <c r="G2986" s="94"/>
      <c r="H2986" s="69" t="str">
        <f>IFERROR(G2986*VLOOKUP(E2986,Saldo!$P$8:$U$1009,6,FALSE),"")</f>
        <v/>
      </c>
      <c r="I2986" s="104" t="str">
        <f>IFERROR(IF(D2986="","",VLOOKUP(E2986,Saldo!$P$8:$Q$1009,2,FALSE)),"")</f>
        <v/>
      </c>
      <c r="J2986" s="76"/>
      <c r="K2986" s="28" t="str">
        <f t="shared" si="46"/>
        <v/>
      </c>
    </row>
    <row r="2987" spans="1:11" ht="18.95" customHeight="1" x14ac:dyDescent="0.25">
      <c r="A2987" s="52"/>
      <c r="C2987" s="76"/>
      <c r="D2987" s="185"/>
      <c r="E2987" s="76"/>
      <c r="F2987" s="76" t="str">
        <f>IF(E2987="","",IFERROR(VLOOKUP(E2987,Cadastro!$C$9:$D$1009,2,FALSE),"PROD. NÃO ENCONTRADO"))</f>
        <v/>
      </c>
      <c r="G2987" s="94"/>
      <c r="H2987" s="69" t="str">
        <f>IFERROR(G2987*VLOOKUP(E2987,Saldo!$P$8:$U$1009,6,FALSE),"")</f>
        <v/>
      </c>
      <c r="I2987" s="104" t="str">
        <f>IFERROR(IF(D2987="","",VLOOKUP(E2987,Saldo!$P$8:$Q$1009,2,FALSE)),"")</f>
        <v/>
      </c>
      <c r="J2987" s="76"/>
      <c r="K2987" s="28" t="str">
        <f t="shared" si="46"/>
        <v/>
      </c>
    </row>
    <row r="2988" spans="1:11" ht="18.95" customHeight="1" x14ac:dyDescent="0.25">
      <c r="A2988" s="52"/>
      <c r="C2988" s="76"/>
      <c r="D2988" s="185"/>
      <c r="E2988" s="76"/>
      <c r="F2988" s="76" t="str">
        <f>IF(E2988="","",IFERROR(VLOOKUP(E2988,Cadastro!$C$9:$D$1009,2,FALSE),"PROD. NÃO ENCONTRADO"))</f>
        <v/>
      </c>
      <c r="G2988" s="94"/>
      <c r="H2988" s="69" t="str">
        <f>IFERROR(G2988*VLOOKUP(E2988,Saldo!$P$8:$U$1009,6,FALSE),"")</f>
        <v/>
      </c>
      <c r="I2988" s="104" t="str">
        <f>IFERROR(IF(D2988="","",VLOOKUP(E2988,Saldo!$P$8:$Q$1009,2,FALSE)),"")</f>
        <v/>
      </c>
      <c r="J2988" s="76"/>
      <c r="K2988" s="28" t="str">
        <f t="shared" si="46"/>
        <v/>
      </c>
    </row>
    <row r="2989" spans="1:11" ht="18.95" customHeight="1" x14ac:dyDescent="0.25">
      <c r="A2989" s="52"/>
      <c r="C2989" s="76"/>
      <c r="D2989" s="185"/>
      <c r="E2989" s="76"/>
      <c r="F2989" s="76" t="str">
        <f>IF(E2989="","",IFERROR(VLOOKUP(E2989,Cadastro!$C$9:$D$1009,2,FALSE),"PROD. NÃO ENCONTRADO"))</f>
        <v/>
      </c>
      <c r="G2989" s="94"/>
      <c r="H2989" s="69" t="str">
        <f>IFERROR(G2989*VLOOKUP(E2989,Saldo!$P$8:$U$1009,6,FALSE),"")</f>
        <v/>
      </c>
      <c r="I2989" s="104" t="str">
        <f>IFERROR(IF(D2989="","",VLOOKUP(E2989,Saldo!$P$8:$Q$1009,2,FALSE)),"")</f>
        <v/>
      </c>
      <c r="J2989" s="76"/>
      <c r="K2989" s="28" t="str">
        <f t="shared" si="46"/>
        <v/>
      </c>
    </row>
    <row r="2990" spans="1:11" ht="18.95" customHeight="1" x14ac:dyDescent="0.25">
      <c r="A2990" s="52"/>
      <c r="C2990" s="76"/>
      <c r="D2990" s="185"/>
      <c r="E2990" s="76"/>
      <c r="F2990" s="76" t="str">
        <f>IF(E2990="","",IFERROR(VLOOKUP(E2990,Cadastro!$C$9:$D$1009,2,FALSE),"PROD. NÃO ENCONTRADO"))</f>
        <v/>
      </c>
      <c r="G2990" s="94"/>
      <c r="H2990" s="69" t="str">
        <f>IFERROR(G2990*VLOOKUP(E2990,Saldo!$P$8:$U$1009,6,FALSE),"")</f>
        <v/>
      </c>
      <c r="I2990" s="104" t="str">
        <f>IFERROR(IF(D2990="","",VLOOKUP(E2990,Saldo!$P$8:$Q$1009,2,FALSE)),"")</f>
        <v/>
      </c>
      <c r="J2990" s="76"/>
      <c r="K2990" s="28" t="str">
        <f t="shared" si="46"/>
        <v/>
      </c>
    </row>
    <row r="2991" spans="1:11" ht="18.95" customHeight="1" x14ac:dyDescent="0.25">
      <c r="A2991" s="52"/>
      <c r="C2991" s="76"/>
      <c r="D2991" s="185"/>
      <c r="E2991" s="76"/>
      <c r="F2991" s="76" t="str">
        <f>IF(E2991="","",IFERROR(VLOOKUP(E2991,Cadastro!$C$9:$D$1009,2,FALSE),"PROD. NÃO ENCONTRADO"))</f>
        <v/>
      </c>
      <c r="G2991" s="94"/>
      <c r="H2991" s="69" t="str">
        <f>IFERROR(G2991*VLOOKUP(E2991,Saldo!$P$8:$U$1009,6,FALSE),"")</f>
        <v/>
      </c>
      <c r="I2991" s="104" t="str">
        <f>IFERROR(IF(D2991="","",VLOOKUP(E2991,Saldo!$P$8:$Q$1009,2,FALSE)),"")</f>
        <v/>
      </c>
      <c r="J2991" s="76"/>
      <c r="K2991" s="28" t="str">
        <f t="shared" si="46"/>
        <v/>
      </c>
    </row>
    <row r="2992" spans="1:11" ht="18.95" customHeight="1" x14ac:dyDescent="0.25">
      <c r="A2992" s="52"/>
      <c r="C2992" s="76"/>
      <c r="D2992" s="185"/>
      <c r="E2992" s="76"/>
      <c r="F2992" s="76" t="str">
        <f>IF(E2992="","",IFERROR(VLOOKUP(E2992,Cadastro!$C$9:$D$1009,2,FALSE),"PROD. NÃO ENCONTRADO"))</f>
        <v/>
      </c>
      <c r="G2992" s="94"/>
      <c r="H2992" s="69" t="str">
        <f>IFERROR(G2992*VLOOKUP(E2992,Saldo!$P$8:$U$1009,6,FALSE),"")</f>
        <v/>
      </c>
      <c r="I2992" s="104" t="str">
        <f>IFERROR(IF(D2992="","",VLOOKUP(E2992,Saldo!$P$8:$Q$1009,2,FALSE)),"")</f>
        <v/>
      </c>
      <c r="J2992" s="76"/>
      <c r="K2992" s="28" t="str">
        <f t="shared" si="46"/>
        <v/>
      </c>
    </row>
    <row r="2993" spans="1:11" ht="18.95" customHeight="1" x14ac:dyDescent="0.25">
      <c r="A2993" s="52"/>
      <c r="C2993" s="76"/>
      <c r="D2993" s="185"/>
      <c r="E2993" s="76"/>
      <c r="F2993" s="76" t="str">
        <f>IF(E2993="","",IFERROR(VLOOKUP(E2993,Cadastro!$C$9:$D$1009,2,FALSE),"PROD. NÃO ENCONTRADO"))</f>
        <v/>
      </c>
      <c r="G2993" s="94"/>
      <c r="H2993" s="69" t="str">
        <f>IFERROR(G2993*VLOOKUP(E2993,Saldo!$P$8:$U$1009,6,FALSE),"")</f>
        <v/>
      </c>
      <c r="I2993" s="104" t="str">
        <f>IFERROR(IF(D2993="","",VLOOKUP(E2993,Saldo!$P$8:$Q$1009,2,FALSE)),"")</f>
        <v/>
      </c>
      <c r="J2993" s="76"/>
      <c r="K2993" s="28" t="str">
        <f t="shared" si="46"/>
        <v/>
      </c>
    </row>
    <row r="2994" spans="1:11" ht="18.95" customHeight="1" x14ac:dyDescent="0.25">
      <c r="A2994" s="52"/>
      <c r="C2994" s="76"/>
      <c r="D2994" s="185"/>
      <c r="E2994" s="76"/>
      <c r="F2994" s="76" t="str">
        <f>IF(E2994="","",IFERROR(VLOOKUP(E2994,Cadastro!$C$9:$D$1009,2,FALSE),"PROD. NÃO ENCONTRADO"))</f>
        <v/>
      </c>
      <c r="G2994" s="94"/>
      <c r="H2994" s="69" t="str">
        <f>IFERROR(G2994*VLOOKUP(E2994,Saldo!$P$8:$U$1009,6,FALSE),"")</f>
        <v/>
      </c>
      <c r="I2994" s="104" t="str">
        <f>IFERROR(IF(D2994="","",VLOOKUP(E2994,Saldo!$P$8:$Q$1009,2,FALSE)),"")</f>
        <v/>
      </c>
      <c r="J2994" s="76"/>
      <c r="K2994" s="28" t="str">
        <f t="shared" si="46"/>
        <v/>
      </c>
    </row>
    <row r="2995" spans="1:11" ht="18.95" customHeight="1" x14ac:dyDescent="0.25">
      <c r="A2995" s="52"/>
      <c r="C2995" s="76"/>
      <c r="D2995" s="185"/>
      <c r="E2995" s="76"/>
      <c r="F2995" s="76" t="str">
        <f>IF(E2995="","",IFERROR(VLOOKUP(E2995,Cadastro!$C$9:$D$1009,2,FALSE),"PROD. NÃO ENCONTRADO"))</f>
        <v/>
      </c>
      <c r="G2995" s="94"/>
      <c r="H2995" s="69" t="str">
        <f>IFERROR(G2995*VLOOKUP(E2995,Saldo!$P$8:$U$1009,6,FALSE),"")</f>
        <v/>
      </c>
      <c r="I2995" s="104" t="str">
        <f>IFERROR(IF(D2995="","",VLOOKUP(E2995,Saldo!$P$8:$Q$1009,2,FALSE)),"")</f>
        <v/>
      </c>
      <c r="J2995" s="76"/>
      <c r="K2995" s="28" t="str">
        <f t="shared" si="46"/>
        <v/>
      </c>
    </row>
    <row r="2996" spans="1:11" ht="18.95" customHeight="1" x14ac:dyDescent="0.25">
      <c r="A2996" s="52"/>
      <c r="C2996" s="76"/>
      <c r="D2996" s="185"/>
      <c r="E2996" s="76"/>
      <c r="F2996" s="76" t="str">
        <f>IF(E2996="","",IFERROR(VLOOKUP(E2996,Cadastro!$C$9:$D$1009,2,FALSE),"PROD. NÃO ENCONTRADO"))</f>
        <v/>
      </c>
      <c r="G2996" s="94"/>
      <c r="H2996" s="69" t="str">
        <f>IFERROR(G2996*VLOOKUP(E2996,Saldo!$P$8:$U$1009,6,FALSE),"")</f>
        <v/>
      </c>
      <c r="I2996" s="104" t="str">
        <f>IFERROR(IF(D2996="","",VLOOKUP(E2996,Saldo!$P$8:$Q$1009,2,FALSE)),"")</f>
        <v/>
      </c>
      <c r="J2996" s="76"/>
      <c r="K2996" s="28" t="str">
        <f t="shared" si="46"/>
        <v/>
      </c>
    </row>
    <row r="2997" spans="1:11" ht="18.95" customHeight="1" x14ac:dyDescent="0.25">
      <c r="A2997" s="52"/>
      <c r="C2997" s="76"/>
      <c r="D2997" s="185"/>
      <c r="E2997" s="76"/>
      <c r="F2997" s="76" t="str">
        <f>IF(E2997="","",IFERROR(VLOOKUP(E2997,Cadastro!$C$9:$D$1009,2,FALSE),"PROD. NÃO ENCONTRADO"))</f>
        <v/>
      </c>
      <c r="G2997" s="94"/>
      <c r="H2997" s="69" t="str">
        <f>IFERROR(G2997*VLOOKUP(E2997,Saldo!$P$8:$U$1009,6,FALSE),"")</f>
        <v/>
      </c>
      <c r="I2997" s="104" t="str">
        <f>IFERROR(IF(D2997="","",VLOOKUP(E2997,Saldo!$P$8:$Q$1009,2,FALSE)),"")</f>
        <v/>
      </c>
      <c r="J2997" s="76"/>
      <c r="K2997" s="28" t="str">
        <f t="shared" si="46"/>
        <v/>
      </c>
    </row>
    <row r="2998" spans="1:11" ht="18.95" customHeight="1" x14ac:dyDescent="0.25">
      <c r="A2998" s="52"/>
      <c r="C2998" s="76"/>
      <c r="D2998" s="185"/>
      <c r="E2998" s="76"/>
      <c r="F2998" s="76" t="str">
        <f>IF(E2998="","",IFERROR(VLOOKUP(E2998,Cadastro!$C$9:$D$1009,2,FALSE),"PROD. NÃO ENCONTRADO"))</f>
        <v/>
      </c>
      <c r="G2998" s="94"/>
      <c r="H2998" s="69" t="str">
        <f>IFERROR(G2998*VLOOKUP(E2998,Saldo!$P$8:$U$1009,6,FALSE),"")</f>
        <v/>
      </c>
      <c r="I2998" s="104" t="str">
        <f>IFERROR(IF(D2998="","",VLOOKUP(E2998,Saldo!$P$8:$Q$1009,2,FALSE)),"")</f>
        <v/>
      </c>
      <c r="J2998" s="76"/>
      <c r="K2998" s="28" t="str">
        <f t="shared" si="46"/>
        <v/>
      </c>
    </row>
    <row r="2999" spans="1:11" ht="18.95" customHeight="1" x14ac:dyDescent="0.25">
      <c r="A2999" s="52"/>
      <c r="C2999" s="76"/>
      <c r="D2999" s="185"/>
      <c r="E2999" s="76"/>
      <c r="F2999" s="76" t="str">
        <f>IF(E2999="","",IFERROR(VLOOKUP(E2999,Cadastro!$C$9:$D$1009,2,FALSE),"PROD. NÃO ENCONTRADO"))</f>
        <v/>
      </c>
      <c r="G2999" s="94"/>
      <c r="H2999" s="69" t="str">
        <f>IFERROR(G2999*VLOOKUP(E2999,Saldo!$P$8:$U$1009,6,FALSE),"")</f>
        <v/>
      </c>
      <c r="I2999" s="104" t="str">
        <f>IFERROR(IF(D2999="","",VLOOKUP(E2999,Saldo!$P$8:$Q$1009,2,FALSE)),"")</f>
        <v/>
      </c>
      <c r="J2999" s="76"/>
      <c r="K2999" s="28" t="str">
        <f t="shared" si="46"/>
        <v/>
      </c>
    </row>
    <row r="3000" spans="1:11" ht="18.95" customHeight="1" x14ac:dyDescent="0.25">
      <c r="A3000" s="52"/>
      <c r="C3000" s="76"/>
      <c r="D3000" s="185"/>
      <c r="E3000" s="76"/>
      <c r="F3000" s="76" t="str">
        <f>IF(E3000="","",IFERROR(VLOOKUP(E3000,Cadastro!$C$9:$D$1009,2,FALSE),"PROD. NÃO ENCONTRADO"))</f>
        <v/>
      </c>
      <c r="G3000" s="94"/>
      <c r="H3000" s="69" t="str">
        <f>IFERROR(G3000*VLOOKUP(E3000,Saldo!$P$8:$U$1009,6,FALSE),"")</f>
        <v/>
      </c>
      <c r="I3000" s="104" t="str">
        <f>IFERROR(IF(D3000="","",VLOOKUP(E3000,Saldo!$P$8:$Q$1009,2,FALSE)),"")</f>
        <v/>
      </c>
      <c r="J3000" s="76"/>
      <c r="K3000" s="28" t="str">
        <f t="shared" si="46"/>
        <v/>
      </c>
    </row>
    <row r="3001" spans="1:11" ht="18.95" customHeight="1" x14ac:dyDescent="0.25">
      <c r="A3001" s="52"/>
      <c r="C3001" s="76"/>
      <c r="D3001" s="185"/>
      <c r="E3001" s="76"/>
      <c r="F3001" s="76" t="str">
        <f>IF(E3001="","",IFERROR(VLOOKUP(E3001,Cadastro!$C$9:$D$1009,2,FALSE),"PROD. NÃO ENCONTRADO"))</f>
        <v/>
      </c>
      <c r="G3001" s="94"/>
      <c r="H3001" s="69" t="str">
        <f>IFERROR(G3001*VLOOKUP(E3001,Saldo!$P$8:$U$1009,6,FALSE),"")</f>
        <v/>
      </c>
      <c r="I3001" s="104" t="str">
        <f>IFERROR(IF(D3001="","",VLOOKUP(E3001,Saldo!$P$8:$Q$1009,2,FALSE)),"")</f>
        <v/>
      </c>
      <c r="J3001" s="76"/>
      <c r="K3001" s="28" t="str">
        <f t="shared" si="46"/>
        <v/>
      </c>
    </row>
    <row r="3002" spans="1:11" ht="18.95" customHeight="1" x14ac:dyDescent="0.25">
      <c r="A3002" s="52"/>
      <c r="C3002" s="76"/>
      <c r="D3002" s="185"/>
      <c r="E3002" s="76"/>
      <c r="F3002" s="76" t="str">
        <f>IF(E3002="","",IFERROR(VLOOKUP(E3002,Cadastro!$C$9:$D$1009,2,FALSE),"PROD. NÃO ENCONTRADO"))</f>
        <v/>
      </c>
      <c r="G3002" s="94"/>
      <c r="H3002" s="69" t="str">
        <f>IFERROR(G3002*VLOOKUP(E3002,Saldo!$P$8:$U$1009,6,FALSE),"")</f>
        <v/>
      </c>
      <c r="I3002" s="104" t="str">
        <f>IFERROR(IF(D3002="","",VLOOKUP(E3002,Saldo!$P$8:$Q$1009,2,FALSE)),"")</f>
        <v/>
      </c>
      <c r="J3002" s="76"/>
      <c r="K3002" s="28" t="str">
        <f t="shared" si="46"/>
        <v/>
      </c>
    </row>
    <row r="3003" spans="1:11" ht="18.95" customHeight="1" x14ac:dyDescent="0.25">
      <c r="A3003" s="52"/>
      <c r="C3003" s="76"/>
      <c r="D3003" s="185"/>
      <c r="E3003" s="76"/>
      <c r="F3003" s="76" t="str">
        <f>IF(E3003="","",IFERROR(VLOOKUP(E3003,Cadastro!$C$9:$D$1009,2,FALSE),"PROD. NÃO ENCONTRADO"))</f>
        <v/>
      </c>
      <c r="G3003" s="94"/>
      <c r="H3003" s="69" t="str">
        <f>IFERROR(G3003*VLOOKUP(E3003,Saldo!$P$8:$U$1009,6,FALSE),"")</f>
        <v/>
      </c>
      <c r="I3003" s="104" t="str">
        <f>IFERROR(IF(D3003="","",VLOOKUP(E3003,Saldo!$P$8:$Q$1009,2,FALSE)),"")</f>
        <v/>
      </c>
      <c r="J3003" s="76"/>
      <c r="K3003" s="28" t="str">
        <f t="shared" si="46"/>
        <v/>
      </c>
    </row>
    <row r="3004" spans="1:11" ht="18.95" customHeight="1" x14ac:dyDescent="0.25">
      <c r="A3004" s="52"/>
      <c r="C3004" s="76"/>
      <c r="D3004" s="185"/>
      <c r="E3004" s="76"/>
      <c r="F3004" s="76" t="str">
        <f>IF(E3004="","",IFERROR(VLOOKUP(E3004,Cadastro!$C$9:$D$1009,2,FALSE),"PROD. NÃO ENCONTRADO"))</f>
        <v/>
      </c>
      <c r="G3004" s="94"/>
      <c r="H3004" s="69" t="str">
        <f>IFERROR(G3004*VLOOKUP(E3004,Saldo!$P$8:$U$1009,6,FALSE),"")</f>
        <v/>
      </c>
      <c r="I3004" s="104" t="str">
        <f>IFERROR(IF(D3004="","",VLOOKUP(E3004,Saldo!$P$8:$Q$1009,2,FALSE)),"")</f>
        <v/>
      </c>
      <c r="J3004" s="76"/>
      <c r="K3004" s="28" t="str">
        <f t="shared" si="46"/>
        <v/>
      </c>
    </row>
    <row r="3005" spans="1:11" ht="18.95" customHeight="1" x14ac:dyDescent="0.25">
      <c r="A3005" s="52"/>
      <c r="C3005" s="76"/>
      <c r="D3005" s="185"/>
      <c r="E3005" s="76"/>
      <c r="F3005" s="76" t="str">
        <f>IF(E3005="","",IFERROR(VLOOKUP(E3005,Cadastro!$C$9:$D$1009,2,FALSE),"PROD. NÃO ENCONTRADO"))</f>
        <v/>
      </c>
      <c r="G3005" s="94"/>
      <c r="H3005" s="69" t="str">
        <f>IFERROR(G3005*VLOOKUP(E3005,Saldo!$P$8:$U$1009,6,FALSE),"")</f>
        <v/>
      </c>
      <c r="I3005" s="104" t="str">
        <f>IFERROR(IF(D3005="","",VLOOKUP(E3005,Saldo!$P$8:$Q$1009,2,FALSE)),"")</f>
        <v/>
      </c>
      <c r="J3005" s="76"/>
      <c r="K3005" s="28" t="str">
        <f t="shared" si="46"/>
        <v/>
      </c>
    </row>
    <row r="3006" spans="1:11" ht="18.95" customHeight="1" x14ac:dyDescent="0.25">
      <c r="A3006" s="52"/>
      <c r="C3006" s="76"/>
      <c r="D3006" s="185"/>
      <c r="E3006" s="76"/>
      <c r="F3006" s="76" t="str">
        <f>IF(E3006="","",IFERROR(VLOOKUP(E3006,Cadastro!$C$9:$D$1009,2,FALSE),"PROD. NÃO ENCONTRADO"))</f>
        <v/>
      </c>
      <c r="G3006" s="94"/>
      <c r="H3006" s="69" t="str">
        <f>IFERROR(G3006*VLOOKUP(E3006,Saldo!$P$8:$U$1009,6,FALSE),"")</f>
        <v/>
      </c>
      <c r="I3006" s="104" t="str">
        <f>IFERROR(IF(D3006="","",VLOOKUP(E3006,Saldo!$P$8:$Q$1009,2,FALSE)),"")</f>
        <v/>
      </c>
      <c r="J3006" s="76"/>
      <c r="K3006" s="28" t="str">
        <f t="shared" si="46"/>
        <v/>
      </c>
    </row>
    <row r="3007" spans="1:11" ht="18.95" customHeight="1" x14ac:dyDescent="0.25">
      <c r="A3007" s="52"/>
      <c r="C3007" s="76"/>
      <c r="D3007" s="185"/>
      <c r="E3007" s="76"/>
      <c r="F3007" s="76" t="str">
        <f>IF(E3007="","",IFERROR(VLOOKUP(E3007,Cadastro!$C$9:$D$1009,2,FALSE),"PROD. NÃO ENCONTRADO"))</f>
        <v/>
      </c>
      <c r="G3007" s="94"/>
      <c r="H3007" s="69" t="str">
        <f>IFERROR(G3007*VLOOKUP(E3007,Saldo!$P$8:$U$1009,6,FALSE),"")</f>
        <v/>
      </c>
      <c r="I3007" s="104" t="str">
        <f>IFERROR(IF(D3007="","",VLOOKUP(E3007,Saldo!$P$8:$Q$1009,2,FALSE)),"")</f>
        <v/>
      </c>
      <c r="J3007" s="76"/>
      <c r="K3007" s="28" t="str">
        <f t="shared" si="46"/>
        <v/>
      </c>
    </row>
    <row r="3008" spans="1:11" ht="18.95" customHeight="1" x14ac:dyDescent="0.25">
      <c r="A3008" s="52"/>
      <c r="C3008" s="76"/>
      <c r="D3008" s="185"/>
      <c r="E3008" s="76"/>
      <c r="F3008" s="76" t="str">
        <f>IF(E3008="","",IFERROR(VLOOKUP(E3008,Cadastro!$C$9:$D$1009,2,FALSE),"PROD. NÃO ENCONTRADO"))</f>
        <v/>
      </c>
      <c r="G3008" s="94"/>
      <c r="H3008" s="69" t="str">
        <f>IFERROR(G3008*VLOOKUP(E3008,Saldo!$P$8:$U$1009,6,FALSE),"")</f>
        <v/>
      </c>
      <c r="I3008" s="104" t="str">
        <f>IFERROR(IF(D3008="","",VLOOKUP(E3008,Saldo!$P$8:$Q$1009,2,FALSE)),"")</f>
        <v/>
      </c>
      <c r="J3008" s="76"/>
      <c r="K3008" s="28" t="str">
        <f t="shared" si="46"/>
        <v/>
      </c>
    </row>
    <row r="3009" spans="1:11" ht="18.95" customHeight="1" x14ac:dyDescent="0.25">
      <c r="A3009" s="52"/>
      <c r="C3009" s="76"/>
      <c r="D3009" s="185"/>
      <c r="E3009" s="76"/>
      <c r="F3009" s="76" t="str">
        <f>IF(E3009="","",IFERROR(VLOOKUP(E3009,Cadastro!$C$9:$D$1009,2,FALSE),"PROD. NÃO ENCONTRADO"))</f>
        <v/>
      </c>
      <c r="G3009" s="94"/>
      <c r="H3009" s="69" t="str">
        <f>IFERROR(G3009*VLOOKUP(E3009,Saldo!$P$8:$U$1009,6,FALSE),"")</f>
        <v/>
      </c>
      <c r="I3009" s="104" t="str">
        <f>IFERROR(IF(D3009="","",VLOOKUP(E3009,Saldo!$P$8:$Q$1009,2,FALSE)),"")</f>
        <v/>
      </c>
      <c r="J3009" s="76"/>
      <c r="K3009" s="28" t="str">
        <f t="shared" si="46"/>
        <v/>
      </c>
    </row>
    <row r="3010" spans="1:11" ht="18.95" customHeight="1" x14ac:dyDescent="0.25">
      <c r="A3010" s="52"/>
      <c r="C3010" s="76"/>
      <c r="D3010" s="185"/>
      <c r="E3010" s="76"/>
      <c r="F3010" s="76" t="str">
        <f>IF(E3010="","",IFERROR(VLOOKUP(E3010,Cadastro!$C$9:$D$1009,2,FALSE),"PROD. NÃO ENCONTRADO"))</f>
        <v/>
      </c>
      <c r="G3010" s="94"/>
      <c r="H3010" s="69" t="str">
        <f>IFERROR(G3010*VLOOKUP(E3010,Saldo!$P$8:$U$1009,6,FALSE),"")</f>
        <v/>
      </c>
      <c r="I3010" s="104" t="str">
        <f>IFERROR(IF(D3010="","",VLOOKUP(E3010,Saldo!$P$8:$Q$1009,2,FALSE)),"")</f>
        <v/>
      </c>
      <c r="J3010" s="76"/>
      <c r="K3010" s="28" t="str">
        <f t="shared" si="46"/>
        <v/>
      </c>
    </row>
    <row r="3011" spans="1:11" ht="18.95" customHeight="1" x14ac:dyDescent="0.25">
      <c r="A3011" s="52"/>
      <c r="C3011" s="76"/>
      <c r="D3011" s="185"/>
      <c r="E3011" s="76"/>
      <c r="F3011" s="76" t="str">
        <f>IF(E3011="","",IFERROR(VLOOKUP(E3011,Cadastro!$C$9:$D$1009,2,FALSE),"PROD. NÃO ENCONTRADO"))</f>
        <v/>
      </c>
      <c r="G3011" s="94"/>
      <c r="H3011" s="69" t="str">
        <f>IFERROR(G3011*VLOOKUP(E3011,Saldo!$P$8:$U$1009,6,FALSE),"")</f>
        <v/>
      </c>
      <c r="I3011" s="104" t="str">
        <f>IFERROR(IF(D3011="","",VLOOKUP(E3011,Saldo!$P$8:$Q$1009,2,FALSE)),"")</f>
        <v/>
      </c>
      <c r="J3011" s="76"/>
      <c r="K3011" s="28" t="str">
        <f t="shared" si="46"/>
        <v/>
      </c>
    </row>
    <row r="3012" spans="1:11" ht="18.95" customHeight="1" x14ac:dyDescent="0.25">
      <c r="A3012" s="52"/>
      <c r="C3012" s="76"/>
      <c r="D3012" s="185"/>
      <c r="E3012" s="76"/>
      <c r="F3012" s="76" t="str">
        <f>IF(E3012="","",IFERROR(VLOOKUP(E3012,Cadastro!$C$9:$D$1009,2,FALSE),"PROD. NÃO ENCONTRADO"))</f>
        <v/>
      </c>
      <c r="G3012" s="94"/>
      <c r="H3012" s="69" t="str">
        <f>IFERROR(G3012*VLOOKUP(E3012,Saldo!$P$8:$U$1009,6,FALSE),"")</f>
        <v/>
      </c>
      <c r="I3012" s="104" t="str">
        <f>IFERROR(IF(D3012="","",VLOOKUP(E3012,Saldo!$P$8:$Q$1009,2,FALSE)),"")</f>
        <v/>
      </c>
      <c r="J3012" s="76"/>
      <c r="K3012" s="28" t="str">
        <f t="shared" si="46"/>
        <v/>
      </c>
    </row>
    <row r="3013" spans="1:11" ht="18.95" customHeight="1" x14ac:dyDescent="0.25">
      <c r="A3013" s="52"/>
      <c r="C3013" s="76"/>
      <c r="D3013" s="185"/>
      <c r="E3013" s="76"/>
      <c r="F3013" s="76" t="str">
        <f>IF(E3013="","",IFERROR(VLOOKUP(E3013,Cadastro!$C$9:$D$1009,2,FALSE),"PROD. NÃO ENCONTRADO"))</f>
        <v/>
      </c>
      <c r="G3013" s="94"/>
      <c r="H3013" s="69" t="str">
        <f>IFERROR(G3013*VLOOKUP(E3013,Saldo!$P$8:$U$1009,6,FALSE),"")</f>
        <v/>
      </c>
      <c r="I3013" s="104" t="str">
        <f>IFERROR(IF(D3013="","",VLOOKUP(E3013,Saldo!$P$8:$Q$1009,2,FALSE)),"")</f>
        <v/>
      </c>
      <c r="J3013" s="76"/>
      <c r="K3013" s="28" t="str">
        <f t="shared" si="46"/>
        <v/>
      </c>
    </row>
    <row r="3014" spans="1:11" ht="18.95" customHeight="1" x14ac:dyDescent="0.25">
      <c r="A3014" s="52"/>
      <c r="C3014" s="76"/>
      <c r="D3014" s="185"/>
      <c r="E3014" s="76"/>
      <c r="F3014" s="76" t="str">
        <f>IF(E3014="","",IFERROR(VLOOKUP(E3014,Cadastro!$C$9:$D$1009,2,FALSE),"PROD. NÃO ENCONTRADO"))</f>
        <v/>
      </c>
      <c r="G3014" s="94"/>
      <c r="H3014" s="69" t="str">
        <f>IFERROR(G3014*VLOOKUP(E3014,Saldo!$P$8:$U$1009,6,FALSE),"")</f>
        <v/>
      </c>
      <c r="I3014" s="104" t="str">
        <f>IFERROR(IF(D3014="","",VLOOKUP(E3014,Saldo!$P$8:$Q$1009,2,FALSE)),"")</f>
        <v/>
      </c>
      <c r="J3014" s="76"/>
      <c r="K3014" s="28" t="str">
        <f t="shared" si="46"/>
        <v/>
      </c>
    </row>
    <row r="3015" spans="1:11" ht="18.95" customHeight="1" x14ac:dyDescent="0.25">
      <c r="A3015" s="52"/>
      <c r="C3015" s="76"/>
      <c r="D3015" s="185"/>
      <c r="E3015" s="76"/>
      <c r="F3015" s="76" t="str">
        <f>IF(E3015="","",IFERROR(VLOOKUP(E3015,Cadastro!$C$9:$D$1009,2,FALSE),"PROD. NÃO ENCONTRADO"))</f>
        <v/>
      </c>
      <c r="G3015" s="94"/>
      <c r="H3015" s="69" t="str">
        <f>IFERROR(G3015*VLOOKUP(E3015,Saldo!$P$8:$U$1009,6,FALSE),"")</f>
        <v/>
      </c>
      <c r="I3015" s="104" t="str">
        <f>IFERROR(IF(D3015="","",VLOOKUP(E3015,Saldo!$P$8:$Q$1009,2,FALSE)),"")</f>
        <v/>
      </c>
      <c r="J3015" s="76"/>
      <c r="K3015" s="28" t="str">
        <f t="shared" si="46"/>
        <v/>
      </c>
    </row>
    <row r="3016" spans="1:11" ht="18.95" customHeight="1" x14ac:dyDescent="0.25">
      <c r="A3016" s="52"/>
      <c r="C3016" s="76"/>
      <c r="D3016" s="185"/>
      <c r="E3016" s="76"/>
      <c r="F3016" s="76" t="str">
        <f>IF(E3016="","",IFERROR(VLOOKUP(E3016,Cadastro!$C$9:$D$1009,2,FALSE),"PROD. NÃO ENCONTRADO"))</f>
        <v/>
      </c>
      <c r="G3016" s="94"/>
      <c r="H3016" s="69" t="str">
        <f>IFERROR(G3016*VLOOKUP(E3016,Saldo!$P$8:$U$1009,6,FALSE),"")</f>
        <v/>
      </c>
      <c r="I3016" s="104" t="str">
        <f>IFERROR(IF(D3016="","",VLOOKUP(E3016,Saldo!$P$8:$Q$1009,2,FALSE)),"")</f>
        <v/>
      </c>
      <c r="J3016" s="76"/>
      <c r="K3016" s="28" t="str">
        <f t="shared" si="46"/>
        <v/>
      </c>
    </row>
    <row r="3017" spans="1:11" ht="18.95" customHeight="1" x14ac:dyDescent="0.25">
      <c r="A3017" s="52"/>
      <c r="C3017" s="76"/>
      <c r="D3017" s="185"/>
      <c r="E3017" s="76"/>
      <c r="F3017" s="76" t="str">
        <f>IF(E3017="","",IFERROR(VLOOKUP(E3017,Cadastro!$C$9:$D$1009,2,FALSE),"PROD. NÃO ENCONTRADO"))</f>
        <v/>
      </c>
      <c r="G3017" s="94"/>
      <c r="H3017" s="69" t="str">
        <f>IFERROR(G3017*VLOOKUP(E3017,Saldo!$P$8:$U$1009,6,FALSE),"")</f>
        <v/>
      </c>
      <c r="I3017" s="104" t="str">
        <f>IFERROR(IF(D3017="","",VLOOKUP(E3017,Saldo!$P$8:$Q$1009,2,FALSE)),"")</f>
        <v/>
      </c>
      <c r="J3017" s="76"/>
      <c r="K3017" s="28" t="str">
        <f t="shared" si="46"/>
        <v/>
      </c>
    </row>
    <row r="3018" spans="1:11" ht="18.95" customHeight="1" x14ac:dyDescent="0.25">
      <c r="A3018" s="52"/>
      <c r="C3018" s="76"/>
      <c r="D3018" s="185"/>
      <c r="E3018" s="76"/>
      <c r="F3018" s="76" t="str">
        <f>IF(E3018="","",IFERROR(VLOOKUP(E3018,Cadastro!$C$9:$D$1009,2,FALSE),"PROD. NÃO ENCONTRADO"))</f>
        <v/>
      </c>
      <c r="G3018" s="94"/>
      <c r="H3018" s="69" t="str">
        <f>IFERROR(G3018*VLOOKUP(E3018,Saldo!$P$8:$U$1009,6,FALSE),"")</f>
        <v/>
      </c>
      <c r="I3018" s="104" t="str">
        <f>IFERROR(IF(D3018="","",VLOOKUP(E3018,Saldo!$P$8:$Q$1009,2,FALSE)),"")</f>
        <v/>
      </c>
      <c r="J3018" s="76"/>
      <c r="K3018" s="28" t="str">
        <f t="shared" ref="K3018:K3081" si="47">IF(D3018="","",MONTH(D3018))</f>
        <v/>
      </c>
    </row>
    <row r="3019" spans="1:11" ht="18.95" customHeight="1" x14ac:dyDescent="0.25">
      <c r="A3019" s="52"/>
      <c r="C3019" s="76"/>
      <c r="D3019" s="185"/>
      <c r="E3019" s="76"/>
      <c r="F3019" s="76" t="str">
        <f>IF(E3019="","",IFERROR(VLOOKUP(E3019,Cadastro!$C$9:$D$1009,2,FALSE),"PROD. NÃO ENCONTRADO"))</f>
        <v/>
      </c>
      <c r="G3019" s="94"/>
      <c r="H3019" s="69" t="str">
        <f>IFERROR(G3019*VLOOKUP(E3019,Saldo!$P$8:$U$1009,6,FALSE),"")</f>
        <v/>
      </c>
      <c r="I3019" s="104" t="str">
        <f>IFERROR(IF(D3019="","",VLOOKUP(E3019,Saldo!$P$8:$Q$1009,2,FALSE)),"")</f>
        <v/>
      </c>
      <c r="J3019" s="76"/>
      <c r="K3019" s="28" t="str">
        <f t="shared" si="47"/>
        <v/>
      </c>
    </row>
    <row r="3020" spans="1:11" ht="18.95" customHeight="1" x14ac:dyDescent="0.25">
      <c r="A3020" s="52"/>
      <c r="C3020" s="76"/>
      <c r="D3020" s="185"/>
      <c r="E3020" s="76"/>
      <c r="F3020" s="76" t="str">
        <f>IF(E3020="","",IFERROR(VLOOKUP(E3020,Cadastro!$C$9:$D$1009,2,FALSE),"PROD. NÃO ENCONTRADO"))</f>
        <v/>
      </c>
      <c r="G3020" s="94"/>
      <c r="H3020" s="69" t="str">
        <f>IFERROR(G3020*VLOOKUP(E3020,Saldo!$P$8:$U$1009,6,FALSE),"")</f>
        <v/>
      </c>
      <c r="I3020" s="104" t="str">
        <f>IFERROR(IF(D3020="","",VLOOKUP(E3020,Saldo!$P$8:$Q$1009,2,FALSE)),"")</f>
        <v/>
      </c>
      <c r="J3020" s="76"/>
      <c r="K3020" s="28" t="str">
        <f t="shared" si="47"/>
        <v/>
      </c>
    </row>
    <row r="3021" spans="1:11" ht="18.95" customHeight="1" x14ac:dyDescent="0.25">
      <c r="A3021" s="52"/>
      <c r="C3021" s="76"/>
      <c r="D3021" s="185"/>
      <c r="E3021" s="76"/>
      <c r="F3021" s="76" t="str">
        <f>IF(E3021="","",IFERROR(VLOOKUP(E3021,Cadastro!$C$9:$D$1009,2,FALSE),"PROD. NÃO ENCONTRADO"))</f>
        <v/>
      </c>
      <c r="G3021" s="94"/>
      <c r="H3021" s="69" t="str">
        <f>IFERROR(G3021*VLOOKUP(E3021,Saldo!$P$8:$U$1009,6,FALSE),"")</f>
        <v/>
      </c>
      <c r="I3021" s="104" t="str">
        <f>IFERROR(IF(D3021="","",VLOOKUP(E3021,Saldo!$P$8:$Q$1009,2,FALSE)),"")</f>
        <v/>
      </c>
      <c r="J3021" s="76"/>
      <c r="K3021" s="28" t="str">
        <f t="shared" si="47"/>
        <v/>
      </c>
    </row>
    <row r="3022" spans="1:11" ht="18.95" customHeight="1" x14ac:dyDescent="0.25">
      <c r="A3022" s="52"/>
      <c r="C3022" s="76"/>
      <c r="D3022" s="185"/>
      <c r="E3022" s="76"/>
      <c r="F3022" s="76" t="str">
        <f>IF(E3022="","",IFERROR(VLOOKUP(E3022,Cadastro!$C$9:$D$1009,2,FALSE),"PROD. NÃO ENCONTRADO"))</f>
        <v/>
      </c>
      <c r="G3022" s="94"/>
      <c r="H3022" s="69" t="str">
        <f>IFERROR(G3022*VLOOKUP(E3022,Saldo!$P$8:$U$1009,6,FALSE),"")</f>
        <v/>
      </c>
      <c r="I3022" s="104" t="str">
        <f>IFERROR(IF(D3022="","",VLOOKUP(E3022,Saldo!$P$8:$Q$1009,2,FALSE)),"")</f>
        <v/>
      </c>
      <c r="J3022" s="76"/>
      <c r="K3022" s="28" t="str">
        <f t="shared" si="47"/>
        <v/>
      </c>
    </row>
    <row r="3023" spans="1:11" ht="18.95" customHeight="1" x14ac:dyDescent="0.25">
      <c r="A3023" s="52"/>
      <c r="C3023" s="76"/>
      <c r="D3023" s="185"/>
      <c r="E3023" s="76"/>
      <c r="F3023" s="76" t="str">
        <f>IF(E3023="","",IFERROR(VLOOKUP(E3023,Cadastro!$C$9:$D$1009,2,FALSE),"PROD. NÃO ENCONTRADO"))</f>
        <v/>
      </c>
      <c r="G3023" s="94"/>
      <c r="H3023" s="69" t="str">
        <f>IFERROR(G3023*VLOOKUP(E3023,Saldo!$P$8:$U$1009,6,FALSE),"")</f>
        <v/>
      </c>
      <c r="I3023" s="104" t="str">
        <f>IFERROR(IF(D3023="","",VLOOKUP(E3023,Saldo!$P$8:$Q$1009,2,FALSE)),"")</f>
        <v/>
      </c>
      <c r="J3023" s="76"/>
      <c r="K3023" s="28" t="str">
        <f t="shared" si="47"/>
        <v/>
      </c>
    </row>
    <row r="3024" spans="1:11" ht="18.95" customHeight="1" x14ac:dyDescent="0.25">
      <c r="A3024" s="52"/>
      <c r="C3024" s="76"/>
      <c r="D3024" s="185"/>
      <c r="E3024" s="76"/>
      <c r="F3024" s="76" t="str">
        <f>IF(E3024="","",IFERROR(VLOOKUP(E3024,Cadastro!$C$9:$D$1009,2,FALSE),"PROD. NÃO ENCONTRADO"))</f>
        <v/>
      </c>
      <c r="G3024" s="94"/>
      <c r="H3024" s="69" t="str">
        <f>IFERROR(G3024*VLOOKUP(E3024,Saldo!$P$8:$U$1009,6,FALSE),"")</f>
        <v/>
      </c>
      <c r="I3024" s="104" t="str">
        <f>IFERROR(IF(D3024="","",VLOOKUP(E3024,Saldo!$P$8:$Q$1009,2,FALSE)),"")</f>
        <v/>
      </c>
      <c r="J3024" s="76"/>
      <c r="K3024" s="28" t="str">
        <f t="shared" si="47"/>
        <v/>
      </c>
    </row>
    <row r="3025" spans="1:11" ht="18.95" customHeight="1" x14ac:dyDescent="0.25">
      <c r="A3025" s="52"/>
      <c r="C3025" s="76"/>
      <c r="D3025" s="185"/>
      <c r="E3025" s="76"/>
      <c r="F3025" s="76" t="str">
        <f>IF(E3025="","",IFERROR(VLOOKUP(E3025,Cadastro!$C$9:$D$1009,2,FALSE),"PROD. NÃO ENCONTRADO"))</f>
        <v/>
      </c>
      <c r="G3025" s="94"/>
      <c r="H3025" s="69" t="str">
        <f>IFERROR(G3025*VLOOKUP(E3025,Saldo!$P$8:$U$1009,6,FALSE),"")</f>
        <v/>
      </c>
      <c r="I3025" s="104" t="str">
        <f>IFERROR(IF(D3025="","",VLOOKUP(E3025,Saldo!$P$8:$Q$1009,2,FALSE)),"")</f>
        <v/>
      </c>
      <c r="J3025" s="76"/>
      <c r="K3025" s="28" t="str">
        <f t="shared" si="47"/>
        <v/>
      </c>
    </row>
    <row r="3026" spans="1:11" ht="18.95" customHeight="1" x14ac:dyDescent="0.25">
      <c r="A3026" s="52"/>
      <c r="C3026" s="76"/>
      <c r="D3026" s="185"/>
      <c r="E3026" s="76"/>
      <c r="F3026" s="76" t="str">
        <f>IF(E3026="","",IFERROR(VLOOKUP(E3026,Cadastro!$C$9:$D$1009,2,FALSE),"PROD. NÃO ENCONTRADO"))</f>
        <v/>
      </c>
      <c r="G3026" s="94"/>
      <c r="H3026" s="69" t="str">
        <f>IFERROR(G3026*VLOOKUP(E3026,Saldo!$P$8:$U$1009,6,FALSE),"")</f>
        <v/>
      </c>
      <c r="I3026" s="104" t="str">
        <f>IFERROR(IF(D3026="","",VLOOKUP(E3026,Saldo!$P$8:$Q$1009,2,FALSE)),"")</f>
        <v/>
      </c>
      <c r="J3026" s="76"/>
      <c r="K3026" s="28" t="str">
        <f t="shared" si="47"/>
        <v/>
      </c>
    </row>
    <row r="3027" spans="1:11" ht="18.95" customHeight="1" x14ac:dyDescent="0.25">
      <c r="A3027" s="52"/>
      <c r="C3027" s="76"/>
      <c r="D3027" s="185"/>
      <c r="E3027" s="76"/>
      <c r="F3027" s="76" t="str">
        <f>IF(E3027="","",IFERROR(VLOOKUP(E3027,Cadastro!$C$9:$D$1009,2,FALSE),"PROD. NÃO ENCONTRADO"))</f>
        <v/>
      </c>
      <c r="G3027" s="94"/>
      <c r="H3027" s="69" t="str">
        <f>IFERROR(G3027*VLOOKUP(E3027,Saldo!$P$8:$U$1009,6,FALSE),"")</f>
        <v/>
      </c>
      <c r="I3027" s="104" t="str">
        <f>IFERROR(IF(D3027="","",VLOOKUP(E3027,Saldo!$P$8:$Q$1009,2,FALSE)),"")</f>
        <v/>
      </c>
      <c r="J3027" s="76"/>
      <c r="K3027" s="28" t="str">
        <f t="shared" si="47"/>
        <v/>
      </c>
    </row>
    <row r="3028" spans="1:11" ht="18.95" customHeight="1" x14ac:dyDescent="0.25">
      <c r="A3028" s="52"/>
      <c r="C3028" s="76"/>
      <c r="D3028" s="185"/>
      <c r="E3028" s="76"/>
      <c r="F3028" s="76" t="str">
        <f>IF(E3028="","",IFERROR(VLOOKUP(E3028,Cadastro!$C$9:$D$1009,2,FALSE),"PROD. NÃO ENCONTRADO"))</f>
        <v/>
      </c>
      <c r="G3028" s="94"/>
      <c r="H3028" s="69" t="str">
        <f>IFERROR(G3028*VLOOKUP(E3028,Saldo!$P$8:$U$1009,6,FALSE),"")</f>
        <v/>
      </c>
      <c r="I3028" s="104" t="str">
        <f>IFERROR(IF(D3028="","",VLOOKUP(E3028,Saldo!$P$8:$Q$1009,2,FALSE)),"")</f>
        <v/>
      </c>
      <c r="J3028" s="76"/>
      <c r="K3028" s="28" t="str">
        <f t="shared" si="47"/>
        <v/>
      </c>
    </row>
    <row r="3029" spans="1:11" ht="18.95" customHeight="1" x14ac:dyDescent="0.25">
      <c r="A3029" s="52"/>
      <c r="C3029" s="76"/>
      <c r="D3029" s="185"/>
      <c r="E3029" s="76"/>
      <c r="F3029" s="76" t="str">
        <f>IF(E3029="","",IFERROR(VLOOKUP(E3029,Cadastro!$C$9:$D$1009,2,FALSE),"PROD. NÃO ENCONTRADO"))</f>
        <v/>
      </c>
      <c r="G3029" s="94"/>
      <c r="H3029" s="69" t="str">
        <f>IFERROR(G3029*VLOOKUP(E3029,Saldo!$P$8:$U$1009,6,FALSE),"")</f>
        <v/>
      </c>
      <c r="I3029" s="104" t="str">
        <f>IFERROR(IF(D3029="","",VLOOKUP(E3029,Saldo!$P$8:$Q$1009,2,FALSE)),"")</f>
        <v/>
      </c>
      <c r="J3029" s="76"/>
      <c r="K3029" s="28" t="str">
        <f t="shared" si="47"/>
        <v/>
      </c>
    </row>
    <row r="3030" spans="1:11" ht="18.95" customHeight="1" x14ac:dyDescent="0.25">
      <c r="A3030" s="52"/>
      <c r="C3030" s="76"/>
      <c r="D3030" s="185"/>
      <c r="E3030" s="76"/>
      <c r="F3030" s="76" t="str">
        <f>IF(E3030="","",IFERROR(VLOOKUP(E3030,Cadastro!$C$9:$D$1009,2,FALSE),"PROD. NÃO ENCONTRADO"))</f>
        <v/>
      </c>
      <c r="G3030" s="94"/>
      <c r="H3030" s="69" t="str">
        <f>IFERROR(G3030*VLOOKUP(E3030,Saldo!$P$8:$U$1009,6,FALSE),"")</f>
        <v/>
      </c>
      <c r="I3030" s="104" t="str">
        <f>IFERROR(IF(D3030="","",VLOOKUP(E3030,Saldo!$P$8:$Q$1009,2,FALSE)),"")</f>
        <v/>
      </c>
      <c r="J3030" s="76"/>
      <c r="K3030" s="28" t="str">
        <f t="shared" si="47"/>
        <v/>
      </c>
    </row>
    <row r="3031" spans="1:11" ht="18.95" customHeight="1" x14ac:dyDescent="0.25">
      <c r="A3031" s="52"/>
      <c r="C3031" s="76"/>
      <c r="D3031" s="185"/>
      <c r="E3031" s="76"/>
      <c r="F3031" s="76" t="str">
        <f>IF(E3031="","",IFERROR(VLOOKUP(E3031,Cadastro!$C$9:$D$1009,2,FALSE),"PROD. NÃO ENCONTRADO"))</f>
        <v/>
      </c>
      <c r="G3031" s="94"/>
      <c r="H3031" s="69" t="str">
        <f>IFERROR(G3031*VLOOKUP(E3031,Saldo!$P$8:$U$1009,6,FALSE),"")</f>
        <v/>
      </c>
      <c r="I3031" s="104" t="str">
        <f>IFERROR(IF(D3031="","",VLOOKUP(E3031,Saldo!$P$8:$Q$1009,2,FALSE)),"")</f>
        <v/>
      </c>
      <c r="J3031" s="76"/>
      <c r="K3031" s="28" t="str">
        <f t="shared" si="47"/>
        <v/>
      </c>
    </row>
    <row r="3032" spans="1:11" ht="18.95" customHeight="1" x14ac:dyDescent="0.25">
      <c r="A3032" s="52"/>
      <c r="C3032" s="76"/>
      <c r="D3032" s="185"/>
      <c r="E3032" s="76"/>
      <c r="F3032" s="76" t="str">
        <f>IF(E3032="","",IFERROR(VLOOKUP(E3032,Cadastro!$C$9:$D$1009,2,FALSE),"PROD. NÃO ENCONTRADO"))</f>
        <v/>
      </c>
      <c r="G3032" s="94"/>
      <c r="H3032" s="69" t="str">
        <f>IFERROR(G3032*VLOOKUP(E3032,Saldo!$P$8:$U$1009,6,FALSE),"")</f>
        <v/>
      </c>
      <c r="I3032" s="104" t="str">
        <f>IFERROR(IF(D3032="","",VLOOKUP(E3032,Saldo!$P$8:$Q$1009,2,FALSE)),"")</f>
        <v/>
      </c>
      <c r="J3032" s="76"/>
      <c r="K3032" s="28" t="str">
        <f t="shared" si="47"/>
        <v/>
      </c>
    </row>
    <row r="3033" spans="1:11" ht="18.95" customHeight="1" x14ac:dyDescent="0.25">
      <c r="A3033" s="52"/>
      <c r="C3033" s="76"/>
      <c r="D3033" s="185"/>
      <c r="E3033" s="76"/>
      <c r="F3033" s="76" t="str">
        <f>IF(E3033="","",IFERROR(VLOOKUP(E3033,Cadastro!$C$9:$D$1009,2,FALSE),"PROD. NÃO ENCONTRADO"))</f>
        <v/>
      </c>
      <c r="G3033" s="94"/>
      <c r="H3033" s="69" t="str">
        <f>IFERROR(G3033*VLOOKUP(E3033,Saldo!$P$8:$U$1009,6,FALSE),"")</f>
        <v/>
      </c>
      <c r="I3033" s="104" t="str">
        <f>IFERROR(IF(D3033="","",VLOOKUP(E3033,Saldo!$P$8:$Q$1009,2,FALSE)),"")</f>
        <v/>
      </c>
      <c r="J3033" s="76"/>
      <c r="K3033" s="28" t="str">
        <f t="shared" si="47"/>
        <v/>
      </c>
    </row>
    <row r="3034" spans="1:11" ht="18.95" customHeight="1" x14ac:dyDescent="0.25">
      <c r="A3034" s="52"/>
      <c r="C3034" s="76"/>
      <c r="D3034" s="185"/>
      <c r="E3034" s="76"/>
      <c r="F3034" s="76" t="str">
        <f>IF(E3034="","",IFERROR(VLOOKUP(E3034,Cadastro!$C$9:$D$1009,2,FALSE),"PROD. NÃO ENCONTRADO"))</f>
        <v/>
      </c>
      <c r="G3034" s="94"/>
      <c r="H3034" s="69" t="str">
        <f>IFERROR(G3034*VLOOKUP(E3034,Saldo!$P$8:$U$1009,6,FALSE),"")</f>
        <v/>
      </c>
      <c r="I3034" s="104" t="str">
        <f>IFERROR(IF(D3034="","",VLOOKUP(E3034,Saldo!$P$8:$Q$1009,2,FALSE)),"")</f>
        <v/>
      </c>
      <c r="J3034" s="76"/>
      <c r="K3034" s="28" t="str">
        <f t="shared" si="47"/>
        <v/>
      </c>
    </row>
    <row r="3035" spans="1:11" ht="18.95" customHeight="1" x14ac:dyDescent="0.25">
      <c r="A3035" s="52"/>
      <c r="C3035" s="76"/>
      <c r="D3035" s="185"/>
      <c r="E3035" s="76"/>
      <c r="F3035" s="76" t="str">
        <f>IF(E3035="","",IFERROR(VLOOKUP(E3035,Cadastro!$C$9:$D$1009,2,FALSE),"PROD. NÃO ENCONTRADO"))</f>
        <v/>
      </c>
      <c r="G3035" s="94"/>
      <c r="H3035" s="69" t="str">
        <f>IFERROR(G3035*VLOOKUP(E3035,Saldo!$P$8:$U$1009,6,FALSE),"")</f>
        <v/>
      </c>
      <c r="I3035" s="104" t="str">
        <f>IFERROR(IF(D3035="","",VLOOKUP(E3035,Saldo!$P$8:$Q$1009,2,FALSE)),"")</f>
        <v/>
      </c>
      <c r="J3035" s="76"/>
      <c r="K3035" s="28" t="str">
        <f t="shared" si="47"/>
        <v/>
      </c>
    </row>
    <row r="3036" spans="1:11" ht="18.95" customHeight="1" x14ac:dyDescent="0.25">
      <c r="A3036" s="52"/>
      <c r="C3036" s="76"/>
      <c r="D3036" s="185"/>
      <c r="E3036" s="76"/>
      <c r="F3036" s="76" t="str">
        <f>IF(E3036="","",IFERROR(VLOOKUP(E3036,Cadastro!$C$9:$D$1009,2,FALSE),"PROD. NÃO ENCONTRADO"))</f>
        <v/>
      </c>
      <c r="G3036" s="94"/>
      <c r="H3036" s="69" t="str">
        <f>IFERROR(G3036*VLOOKUP(E3036,Saldo!$P$8:$U$1009,6,FALSE),"")</f>
        <v/>
      </c>
      <c r="I3036" s="104" t="str">
        <f>IFERROR(IF(D3036="","",VLOOKUP(E3036,Saldo!$P$8:$Q$1009,2,FALSE)),"")</f>
        <v/>
      </c>
      <c r="J3036" s="76"/>
      <c r="K3036" s="28" t="str">
        <f t="shared" si="47"/>
        <v/>
      </c>
    </row>
    <row r="3037" spans="1:11" ht="18.95" customHeight="1" x14ac:dyDescent="0.25">
      <c r="A3037" s="52"/>
      <c r="C3037" s="76"/>
      <c r="D3037" s="185"/>
      <c r="E3037" s="76"/>
      <c r="F3037" s="76" t="str">
        <f>IF(E3037="","",IFERROR(VLOOKUP(E3037,Cadastro!$C$9:$D$1009,2,FALSE),"PROD. NÃO ENCONTRADO"))</f>
        <v/>
      </c>
      <c r="G3037" s="94"/>
      <c r="H3037" s="69" t="str">
        <f>IFERROR(G3037*VLOOKUP(E3037,Saldo!$P$8:$U$1009,6,FALSE),"")</f>
        <v/>
      </c>
      <c r="I3037" s="104" t="str">
        <f>IFERROR(IF(D3037="","",VLOOKUP(E3037,Saldo!$P$8:$Q$1009,2,FALSE)),"")</f>
        <v/>
      </c>
      <c r="J3037" s="76"/>
      <c r="K3037" s="28" t="str">
        <f t="shared" si="47"/>
        <v/>
      </c>
    </row>
    <row r="3038" spans="1:11" ht="18.95" customHeight="1" x14ac:dyDescent="0.25">
      <c r="A3038" s="52"/>
      <c r="C3038" s="76"/>
      <c r="D3038" s="185"/>
      <c r="E3038" s="76"/>
      <c r="F3038" s="76" t="str">
        <f>IF(E3038="","",IFERROR(VLOOKUP(E3038,Cadastro!$C$9:$D$1009,2,FALSE),"PROD. NÃO ENCONTRADO"))</f>
        <v/>
      </c>
      <c r="G3038" s="94"/>
      <c r="H3038" s="69" t="str">
        <f>IFERROR(G3038*VLOOKUP(E3038,Saldo!$P$8:$U$1009,6,FALSE),"")</f>
        <v/>
      </c>
      <c r="I3038" s="104" t="str">
        <f>IFERROR(IF(D3038="","",VLOOKUP(E3038,Saldo!$P$8:$Q$1009,2,FALSE)),"")</f>
        <v/>
      </c>
      <c r="J3038" s="76"/>
      <c r="K3038" s="28" t="str">
        <f t="shared" si="47"/>
        <v/>
      </c>
    </row>
    <row r="3039" spans="1:11" ht="18.95" customHeight="1" x14ac:dyDescent="0.25">
      <c r="A3039" s="52"/>
      <c r="C3039" s="76"/>
      <c r="D3039" s="185"/>
      <c r="E3039" s="76"/>
      <c r="F3039" s="76" t="str">
        <f>IF(E3039="","",IFERROR(VLOOKUP(E3039,Cadastro!$C$9:$D$1009,2,FALSE),"PROD. NÃO ENCONTRADO"))</f>
        <v/>
      </c>
      <c r="G3039" s="94"/>
      <c r="H3039" s="69" t="str">
        <f>IFERROR(G3039*VLOOKUP(E3039,Saldo!$P$8:$U$1009,6,FALSE),"")</f>
        <v/>
      </c>
      <c r="I3039" s="104" t="str">
        <f>IFERROR(IF(D3039="","",VLOOKUP(E3039,Saldo!$P$8:$Q$1009,2,FALSE)),"")</f>
        <v/>
      </c>
      <c r="J3039" s="76"/>
      <c r="K3039" s="28" t="str">
        <f t="shared" si="47"/>
        <v/>
      </c>
    </row>
    <row r="3040" spans="1:11" ht="18.95" customHeight="1" x14ac:dyDescent="0.25">
      <c r="A3040" s="52"/>
      <c r="C3040" s="76"/>
      <c r="D3040" s="185"/>
      <c r="E3040" s="76"/>
      <c r="F3040" s="76" t="str">
        <f>IF(E3040="","",IFERROR(VLOOKUP(E3040,Cadastro!$C$9:$D$1009,2,FALSE),"PROD. NÃO ENCONTRADO"))</f>
        <v/>
      </c>
      <c r="G3040" s="94"/>
      <c r="H3040" s="69" t="str">
        <f>IFERROR(G3040*VLOOKUP(E3040,Saldo!$P$8:$U$1009,6,FALSE),"")</f>
        <v/>
      </c>
      <c r="I3040" s="104" t="str">
        <f>IFERROR(IF(D3040="","",VLOOKUP(E3040,Saldo!$P$8:$Q$1009,2,FALSE)),"")</f>
        <v/>
      </c>
      <c r="J3040" s="76"/>
      <c r="K3040" s="28" t="str">
        <f t="shared" si="47"/>
        <v/>
      </c>
    </row>
    <row r="3041" spans="1:11" ht="18.95" customHeight="1" x14ac:dyDescent="0.25">
      <c r="A3041" s="52"/>
      <c r="C3041" s="76"/>
      <c r="D3041" s="185"/>
      <c r="E3041" s="76"/>
      <c r="F3041" s="76" t="str">
        <f>IF(E3041="","",IFERROR(VLOOKUP(E3041,Cadastro!$C$9:$D$1009,2,FALSE),"PROD. NÃO ENCONTRADO"))</f>
        <v/>
      </c>
      <c r="G3041" s="94"/>
      <c r="H3041" s="69" t="str">
        <f>IFERROR(G3041*VLOOKUP(E3041,Saldo!$P$8:$U$1009,6,FALSE),"")</f>
        <v/>
      </c>
      <c r="I3041" s="104" t="str">
        <f>IFERROR(IF(D3041="","",VLOOKUP(E3041,Saldo!$P$8:$Q$1009,2,FALSE)),"")</f>
        <v/>
      </c>
      <c r="J3041" s="76"/>
      <c r="K3041" s="28" t="str">
        <f t="shared" si="47"/>
        <v/>
      </c>
    </row>
    <row r="3042" spans="1:11" ht="18.95" customHeight="1" x14ac:dyDescent="0.25">
      <c r="A3042" s="52"/>
      <c r="C3042" s="76"/>
      <c r="D3042" s="185"/>
      <c r="E3042" s="76"/>
      <c r="F3042" s="76" t="str">
        <f>IF(E3042="","",IFERROR(VLOOKUP(E3042,Cadastro!$C$9:$D$1009,2,FALSE),"PROD. NÃO ENCONTRADO"))</f>
        <v/>
      </c>
      <c r="G3042" s="94"/>
      <c r="H3042" s="69" t="str">
        <f>IFERROR(G3042*VLOOKUP(E3042,Saldo!$P$8:$U$1009,6,FALSE),"")</f>
        <v/>
      </c>
      <c r="I3042" s="104" t="str">
        <f>IFERROR(IF(D3042="","",VLOOKUP(E3042,Saldo!$P$8:$Q$1009,2,FALSE)),"")</f>
        <v/>
      </c>
      <c r="J3042" s="76"/>
      <c r="K3042" s="28" t="str">
        <f t="shared" si="47"/>
        <v/>
      </c>
    </row>
    <row r="3043" spans="1:11" ht="18.95" customHeight="1" x14ac:dyDescent="0.25">
      <c r="A3043" s="52"/>
      <c r="C3043" s="76"/>
      <c r="D3043" s="185"/>
      <c r="E3043" s="76"/>
      <c r="F3043" s="76" t="str">
        <f>IF(E3043="","",IFERROR(VLOOKUP(E3043,Cadastro!$C$9:$D$1009,2,FALSE),"PROD. NÃO ENCONTRADO"))</f>
        <v/>
      </c>
      <c r="G3043" s="94"/>
      <c r="H3043" s="69" t="str">
        <f>IFERROR(G3043*VLOOKUP(E3043,Saldo!$P$8:$U$1009,6,FALSE),"")</f>
        <v/>
      </c>
      <c r="I3043" s="104" t="str">
        <f>IFERROR(IF(D3043="","",VLOOKUP(E3043,Saldo!$P$8:$Q$1009,2,FALSE)),"")</f>
        <v/>
      </c>
      <c r="J3043" s="76"/>
      <c r="K3043" s="28" t="str">
        <f t="shared" si="47"/>
        <v/>
      </c>
    </row>
    <row r="3044" spans="1:11" ht="18.95" customHeight="1" x14ac:dyDescent="0.25">
      <c r="A3044" s="52"/>
      <c r="C3044" s="76"/>
      <c r="D3044" s="185"/>
      <c r="E3044" s="76"/>
      <c r="F3044" s="76" t="str">
        <f>IF(E3044="","",IFERROR(VLOOKUP(E3044,Cadastro!$C$9:$D$1009,2,FALSE),"PROD. NÃO ENCONTRADO"))</f>
        <v/>
      </c>
      <c r="G3044" s="94"/>
      <c r="H3044" s="69" t="str">
        <f>IFERROR(G3044*VLOOKUP(E3044,Saldo!$P$8:$U$1009,6,FALSE),"")</f>
        <v/>
      </c>
      <c r="I3044" s="104" t="str">
        <f>IFERROR(IF(D3044="","",VLOOKUP(E3044,Saldo!$P$8:$Q$1009,2,FALSE)),"")</f>
        <v/>
      </c>
      <c r="J3044" s="76"/>
      <c r="K3044" s="28" t="str">
        <f t="shared" si="47"/>
        <v/>
      </c>
    </row>
    <row r="3045" spans="1:11" ht="18.95" customHeight="1" x14ac:dyDescent="0.25">
      <c r="A3045" s="52"/>
      <c r="C3045" s="76"/>
      <c r="D3045" s="185"/>
      <c r="E3045" s="76"/>
      <c r="F3045" s="76" t="str">
        <f>IF(E3045="","",IFERROR(VLOOKUP(E3045,Cadastro!$C$9:$D$1009,2,FALSE),"PROD. NÃO ENCONTRADO"))</f>
        <v/>
      </c>
      <c r="G3045" s="94"/>
      <c r="H3045" s="69" t="str">
        <f>IFERROR(G3045*VLOOKUP(E3045,Saldo!$P$8:$U$1009,6,FALSE),"")</f>
        <v/>
      </c>
      <c r="I3045" s="104" t="str">
        <f>IFERROR(IF(D3045="","",VLOOKUP(E3045,Saldo!$P$8:$Q$1009,2,FALSE)),"")</f>
        <v/>
      </c>
      <c r="J3045" s="76"/>
      <c r="K3045" s="28" t="str">
        <f t="shared" si="47"/>
        <v/>
      </c>
    </row>
    <row r="3046" spans="1:11" ht="18.95" customHeight="1" x14ac:dyDescent="0.25">
      <c r="A3046" s="52"/>
      <c r="C3046" s="76"/>
      <c r="D3046" s="185"/>
      <c r="E3046" s="76"/>
      <c r="F3046" s="76" t="str">
        <f>IF(E3046="","",IFERROR(VLOOKUP(E3046,Cadastro!$C$9:$D$1009,2,FALSE),"PROD. NÃO ENCONTRADO"))</f>
        <v/>
      </c>
      <c r="G3046" s="94"/>
      <c r="H3046" s="69" t="str">
        <f>IFERROR(G3046*VLOOKUP(E3046,Saldo!$P$8:$U$1009,6,FALSE),"")</f>
        <v/>
      </c>
      <c r="I3046" s="104" t="str">
        <f>IFERROR(IF(D3046="","",VLOOKUP(E3046,Saldo!$P$8:$Q$1009,2,FALSE)),"")</f>
        <v/>
      </c>
      <c r="J3046" s="76"/>
      <c r="K3046" s="28" t="str">
        <f t="shared" si="47"/>
        <v/>
      </c>
    </row>
    <row r="3047" spans="1:11" ht="18.95" customHeight="1" x14ac:dyDescent="0.25">
      <c r="A3047" s="52"/>
      <c r="C3047" s="76"/>
      <c r="D3047" s="185"/>
      <c r="E3047" s="76"/>
      <c r="F3047" s="76" t="str">
        <f>IF(E3047="","",IFERROR(VLOOKUP(E3047,Cadastro!$C$9:$D$1009,2,FALSE),"PROD. NÃO ENCONTRADO"))</f>
        <v/>
      </c>
      <c r="G3047" s="94"/>
      <c r="H3047" s="69" t="str">
        <f>IFERROR(G3047*VLOOKUP(E3047,Saldo!$P$8:$U$1009,6,FALSE),"")</f>
        <v/>
      </c>
      <c r="I3047" s="104" t="str">
        <f>IFERROR(IF(D3047="","",VLOOKUP(E3047,Saldo!$P$8:$Q$1009,2,FALSE)),"")</f>
        <v/>
      </c>
      <c r="J3047" s="76"/>
      <c r="K3047" s="28" t="str">
        <f t="shared" si="47"/>
        <v/>
      </c>
    </row>
    <row r="3048" spans="1:11" ht="18.95" customHeight="1" x14ac:dyDescent="0.25">
      <c r="A3048" s="52"/>
      <c r="C3048" s="76"/>
      <c r="D3048" s="185"/>
      <c r="E3048" s="76"/>
      <c r="F3048" s="76" t="str">
        <f>IF(E3048="","",IFERROR(VLOOKUP(E3048,Cadastro!$C$9:$D$1009,2,FALSE),"PROD. NÃO ENCONTRADO"))</f>
        <v/>
      </c>
      <c r="G3048" s="94"/>
      <c r="H3048" s="69" t="str">
        <f>IFERROR(G3048*VLOOKUP(E3048,Saldo!$P$8:$U$1009,6,FALSE),"")</f>
        <v/>
      </c>
      <c r="I3048" s="104" t="str">
        <f>IFERROR(IF(D3048="","",VLOOKUP(E3048,Saldo!$P$8:$Q$1009,2,FALSE)),"")</f>
        <v/>
      </c>
      <c r="J3048" s="76"/>
      <c r="K3048" s="28" t="str">
        <f t="shared" si="47"/>
        <v/>
      </c>
    </row>
    <row r="3049" spans="1:11" ht="18.95" customHeight="1" x14ac:dyDescent="0.25">
      <c r="A3049" s="52"/>
      <c r="C3049" s="76"/>
      <c r="D3049" s="185"/>
      <c r="E3049" s="76"/>
      <c r="F3049" s="76" t="str">
        <f>IF(E3049="","",IFERROR(VLOOKUP(E3049,Cadastro!$C$9:$D$1009,2,FALSE),"PROD. NÃO ENCONTRADO"))</f>
        <v/>
      </c>
      <c r="G3049" s="94"/>
      <c r="H3049" s="69" t="str">
        <f>IFERROR(G3049*VLOOKUP(E3049,Saldo!$P$8:$U$1009,6,FALSE),"")</f>
        <v/>
      </c>
      <c r="I3049" s="104" t="str">
        <f>IFERROR(IF(D3049="","",VLOOKUP(E3049,Saldo!$P$8:$Q$1009,2,FALSE)),"")</f>
        <v/>
      </c>
      <c r="J3049" s="76"/>
      <c r="K3049" s="28" t="str">
        <f t="shared" si="47"/>
        <v/>
      </c>
    </row>
    <row r="3050" spans="1:11" ht="18.95" customHeight="1" x14ac:dyDescent="0.25">
      <c r="A3050" s="52"/>
      <c r="C3050" s="76"/>
      <c r="D3050" s="185"/>
      <c r="E3050" s="76"/>
      <c r="F3050" s="76" t="str">
        <f>IF(E3050="","",IFERROR(VLOOKUP(E3050,Cadastro!$C$9:$D$1009,2,FALSE),"PROD. NÃO ENCONTRADO"))</f>
        <v/>
      </c>
      <c r="G3050" s="94"/>
      <c r="H3050" s="69" t="str">
        <f>IFERROR(G3050*VLOOKUP(E3050,Saldo!$P$8:$U$1009,6,FALSE),"")</f>
        <v/>
      </c>
      <c r="I3050" s="104" t="str">
        <f>IFERROR(IF(D3050="","",VLOOKUP(E3050,Saldo!$P$8:$Q$1009,2,FALSE)),"")</f>
        <v/>
      </c>
      <c r="J3050" s="76"/>
      <c r="K3050" s="28" t="str">
        <f t="shared" si="47"/>
        <v/>
      </c>
    </row>
    <row r="3051" spans="1:11" ht="18.95" customHeight="1" x14ac:dyDescent="0.25">
      <c r="A3051" s="52"/>
      <c r="C3051" s="76"/>
      <c r="D3051" s="185"/>
      <c r="E3051" s="76"/>
      <c r="F3051" s="76" t="str">
        <f>IF(E3051="","",IFERROR(VLOOKUP(E3051,Cadastro!$C$9:$D$1009,2,FALSE),"PROD. NÃO ENCONTRADO"))</f>
        <v/>
      </c>
      <c r="G3051" s="94"/>
      <c r="H3051" s="69" t="str">
        <f>IFERROR(G3051*VLOOKUP(E3051,Saldo!$P$8:$U$1009,6,FALSE),"")</f>
        <v/>
      </c>
      <c r="I3051" s="104" t="str">
        <f>IFERROR(IF(D3051="","",VLOOKUP(E3051,Saldo!$P$8:$Q$1009,2,FALSE)),"")</f>
        <v/>
      </c>
      <c r="J3051" s="76"/>
      <c r="K3051" s="28" t="str">
        <f t="shared" si="47"/>
        <v/>
      </c>
    </row>
    <row r="3052" spans="1:11" ht="18.95" customHeight="1" x14ac:dyDescent="0.25">
      <c r="A3052" s="52"/>
      <c r="C3052" s="76"/>
      <c r="D3052" s="185"/>
      <c r="E3052" s="76"/>
      <c r="F3052" s="76" t="str">
        <f>IF(E3052="","",IFERROR(VLOOKUP(E3052,Cadastro!$C$9:$D$1009,2,FALSE),"PROD. NÃO ENCONTRADO"))</f>
        <v/>
      </c>
      <c r="G3052" s="94"/>
      <c r="H3052" s="69" t="str">
        <f>IFERROR(G3052*VLOOKUP(E3052,Saldo!$P$8:$U$1009,6,FALSE),"")</f>
        <v/>
      </c>
      <c r="I3052" s="104" t="str">
        <f>IFERROR(IF(D3052="","",VLOOKUP(E3052,Saldo!$P$8:$Q$1009,2,FALSE)),"")</f>
        <v/>
      </c>
      <c r="J3052" s="76"/>
      <c r="K3052" s="28" t="str">
        <f t="shared" si="47"/>
        <v/>
      </c>
    </row>
    <row r="3053" spans="1:11" ht="18.95" customHeight="1" x14ac:dyDescent="0.25">
      <c r="A3053" s="52"/>
      <c r="C3053" s="76"/>
      <c r="D3053" s="185"/>
      <c r="E3053" s="76"/>
      <c r="F3053" s="76" t="str">
        <f>IF(E3053="","",IFERROR(VLOOKUP(E3053,Cadastro!$C$9:$D$1009,2,FALSE),"PROD. NÃO ENCONTRADO"))</f>
        <v/>
      </c>
      <c r="G3053" s="94"/>
      <c r="H3053" s="69" t="str">
        <f>IFERROR(G3053*VLOOKUP(E3053,Saldo!$P$8:$U$1009,6,FALSE),"")</f>
        <v/>
      </c>
      <c r="I3053" s="104" t="str">
        <f>IFERROR(IF(D3053="","",VLOOKUP(E3053,Saldo!$P$8:$Q$1009,2,FALSE)),"")</f>
        <v/>
      </c>
      <c r="J3053" s="76"/>
      <c r="K3053" s="28" t="str">
        <f t="shared" si="47"/>
        <v/>
      </c>
    </row>
    <row r="3054" spans="1:11" ht="18.95" customHeight="1" x14ac:dyDescent="0.25">
      <c r="A3054" s="52"/>
      <c r="C3054" s="76"/>
      <c r="D3054" s="185"/>
      <c r="E3054" s="76"/>
      <c r="F3054" s="76" t="str">
        <f>IF(E3054="","",IFERROR(VLOOKUP(E3054,Cadastro!$C$9:$D$1009,2,FALSE),"PROD. NÃO ENCONTRADO"))</f>
        <v/>
      </c>
      <c r="G3054" s="94"/>
      <c r="H3054" s="69" t="str">
        <f>IFERROR(G3054*VLOOKUP(E3054,Saldo!$P$8:$U$1009,6,FALSE),"")</f>
        <v/>
      </c>
      <c r="I3054" s="104" t="str">
        <f>IFERROR(IF(D3054="","",VLOOKUP(E3054,Saldo!$P$8:$Q$1009,2,FALSE)),"")</f>
        <v/>
      </c>
      <c r="J3054" s="76"/>
      <c r="K3054" s="28" t="str">
        <f t="shared" si="47"/>
        <v/>
      </c>
    </row>
    <row r="3055" spans="1:11" ht="18.95" customHeight="1" x14ac:dyDescent="0.25">
      <c r="A3055" s="52"/>
      <c r="C3055" s="76"/>
      <c r="D3055" s="185"/>
      <c r="E3055" s="76"/>
      <c r="F3055" s="76" t="str">
        <f>IF(E3055="","",IFERROR(VLOOKUP(E3055,Cadastro!$C$9:$D$1009,2,FALSE),"PROD. NÃO ENCONTRADO"))</f>
        <v/>
      </c>
      <c r="G3055" s="94"/>
      <c r="H3055" s="69" t="str">
        <f>IFERROR(G3055*VLOOKUP(E3055,Saldo!$P$8:$U$1009,6,FALSE),"")</f>
        <v/>
      </c>
      <c r="I3055" s="104" t="str">
        <f>IFERROR(IF(D3055="","",VLOOKUP(E3055,Saldo!$P$8:$Q$1009,2,FALSE)),"")</f>
        <v/>
      </c>
      <c r="J3055" s="76"/>
      <c r="K3055" s="28" t="str">
        <f t="shared" si="47"/>
        <v/>
      </c>
    </row>
    <row r="3056" spans="1:11" ht="18.95" customHeight="1" x14ac:dyDescent="0.25">
      <c r="A3056" s="52"/>
      <c r="C3056" s="76"/>
      <c r="D3056" s="185"/>
      <c r="E3056" s="76"/>
      <c r="F3056" s="76" t="str">
        <f>IF(E3056="","",IFERROR(VLOOKUP(E3056,Cadastro!$C$9:$D$1009,2,FALSE),"PROD. NÃO ENCONTRADO"))</f>
        <v/>
      </c>
      <c r="G3056" s="94"/>
      <c r="H3056" s="69" t="str">
        <f>IFERROR(G3056*VLOOKUP(E3056,Saldo!$P$8:$U$1009,6,FALSE),"")</f>
        <v/>
      </c>
      <c r="I3056" s="104" t="str">
        <f>IFERROR(IF(D3056="","",VLOOKUP(E3056,Saldo!$P$8:$Q$1009,2,FALSE)),"")</f>
        <v/>
      </c>
      <c r="J3056" s="76"/>
      <c r="K3056" s="28" t="str">
        <f t="shared" si="47"/>
        <v/>
      </c>
    </row>
    <row r="3057" spans="1:11" ht="18.95" customHeight="1" x14ac:dyDescent="0.25">
      <c r="A3057" s="52"/>
      <c r="C3057" s="76"/>
      <c r="D3057" s="185"/>
      <c r="E3057" s="76"/>
      <c r="F3057" s="76" t="str">
        <f>IF(E3057="","",IFERROR(VLOOKUP(E3057,Cadastro!$C$9:$D$1009,2,FALSE),"PROD. NÃO ENCONTRADO"))</f>
        <v/>
      </c>
      <c r="G3057" s="94"/>
      <c r="H3057" s="69" t="str">
        <f>IFERROR(G3057*VLOOKUP(E3057,Saldo!$P$8:$U$1009,6,FALSE),"")</f>
        <v/>
      </c>
      <c r="I3057" s="104" t="str">
        <f>IFERROR(IF(D3057="","",VLOOKUP(E3057,Saldo!$P$8:$Q$1009,2,FALSE)),"")</f>
        <v/>
      </c>
      <c r="J3057" s="76"/>
      <c r="K3057" s="28" t="str">
        <f t="shared" si="47"/>
        <v/>
      </c>
    </row>
    <row r="3058" spans="1:11" ht="18.95" customHeight="1" x14ac:dyDescent="0.25">
      <c r="A3058" s="52"/>
      <c r="C3058" s="76"/>
      <c r="D3058" s="185"/>
      <c r="E3058" s="76"/>
      <c r="F3058" s="76" t="str">
        <f>IF(E3058="","",IFERROR(VLOOKUP(E3058,Cadastro!$C$9:$D$1009,2,FALSE),"PROD. NÃO ENCONTRADO"))</f>
        <v/>
      </c>
      <c r="G3058" s="94"/>
      <c r="H3058" s="69" t="str">
        <f>IFERROR(G3058*VLOOKUP(E3058,Saldo!$P$8:$U$1009,6,FALSE),"")</f>
        <v/>
      </c>
      <c r="I3058" s="104" t="str">
        <f>IFERROR(IF(D3058="","",VLOOKUP(E3058,Saldo!$P$8:$Q$1009,2,FALSE)),"")</f>
        <v/>
      </c>
      <c r="J3058" s="76"/>
      <c r="K3058" s="28" t="str">
        <f t="shared" si="47"/>
        <v/>
      </c>
    </row>
    <row r="3059" spans="1:11" ht="18.95" customHeight="1" x14ac:dyDescent="0.25">
      <c r="A3059" s="52"/>
      <c r="C3059" s="76"/>
      <c r="D3059" s="185"/>
      <c r="E3059" s="76"/>
      <c r="F3059" s="76" t="str">
        <f>IF(E3059="","",IFERROR(VLOOKUP(E3059,Cadastro!$C$9:$D$1009,2,FALSE),"PROD. NÃO ENCONTRADO"))</f>
        <v/>
      </c>
      <c r="G3059" s="94"/>
      <c r="H3059" s="69" t="str">
        <f>IFERROR(G3059*VLOOKUP(E3059,Saldo!$P$8:$U$1009,6,FALSE),"")</f>
        <v/>
      </c>
      <c r="I3059" s="104" t="str">
        <f>IFERROR(IF(D3059="","",VLOOKUP(E3059,Saldo!$P$8:$Q$1009,2,FALSE)),"")</f>
        <v/>
      </c>
      <c r="J3059" s="76"/>
      <c r="K3059" s="28" t="str">
        <f t="shared" si="47"/>
        <v/>
      </c>
    </row>
    <row r="3060" spans="1:11" ht="18.95" customHeight="1" x14ac:dyDescent="0.25">
      <c r="A3060" s="52"/>
      <c r="C3060" s="76"/>
      <c r="D3060" s="185"/>
      <c r="E3060" s="76"/>
      <c r="F3060" s="76" t="str">
        <f>IF(E3060="","",IFERROR(VLOOKUP(E3060,Cadastro!$C$9:$D$1009,2,FALSE),"PROD. NÃO ENCONTRADO"))</f>
        <v/>
      </c>
      <c r="G3060" s="94"/>
      <c r="H3060" s="69" t="str">
        <f>IFERROR(G3060*VLOOKUP(E3060,Saldo!$P$8:$U$1009,6,FALSE),"")</f>
        <v/>
      </c>
      <c r="I3060" s="104" t="str">
        <f>IFERROR(IF(D3060="","",VLOOKUP(E3060,Saldo!$P$8:$Q$1009,2,FALSE)),"")</f>
        <v/>
      </c>
      <c r="J3060" s="76"/>
      <c r="K3060" s="28" t="str">
        <f t="shared" si="47"/>
        <v/>
      </c>
    </row>
    <row r="3061" spans="1:11" ht="18.95" customHeight="1" x14ac:dyDescent="0.25">
      <c r="A3061" s="52"/>
      <c r="C3061" s="76"/>
      <c r="D3061" s="185"/>
      <c r="E3061" s="76"/>
      <c r="F3061" s="76" t="str">
        <f>IF(E3061="","",IFERROR(VLOOKUP(E3061,Cadastro!$C$9:$D$1009,2,FALSE),"PROD. NÃO ENCONTRADO"))</f>
        <v/>
      </c>
      <c r="G3061" s="94"/>
      <c r="H3061" s="69" t="str">
        <f>IFERROR(G3061*VLOOKUP(E3061,Saldo!$P$8:$U$1009,6,FALSE),"")</f>
        <v/>
      </c>
      <c r="I3061" s="104" t="str">
        <f>IFERROR(IF(D3061="","",VLOOKUP(E3061,Saldo!$P$8:$Q$1009,2,FALSE)),"")</f>
        <v/>
      </c>
      <c r="J3061" s="76"/>
      <c r="K3061" s="28" t="str">
        <f t="shared" si="47"/>
        <v/>
      </c>
    </row>
    <row r="3062" spans="1:11" ht="18.95" customHeight="1" x14ac:dyDescent="0.25">
      <c r="A3062" s="52"/>
      <c r="C3062" s="76"/>
      <c r="D3062" s="185"/>
      <c r="E3062" s="76"/>
      <c r="F3062" s="76" t="str">
        <f>IF(E3062="","",IFERROR(VLOOKUP(E3062,Cadastro!$C$9:$D$1009,2,FALSE),"PROD. NÃO ENCONTRADO"))</f>
        <v/>
      </c>
      <c r="G3062" s="94"/>
      <c r="H3062" s="69" t="str">
        <f>IFERROR(G3062*VLOOKUP(E3062,Saldo!$P$8:$U$1009,6,FALSE),"")</f>
        <v/>
      </c>
      <c r="I3062" s="104" t="str">
        <f>IFERROR(IF(D3062="","",VLOOKUP(E3062,Saldo!$P$8:$Q$1009,2,FALSE)),"")</f>
        <v/>
      </c>
      <c r="J3062" s="76"/>
      <c r="K3062" s="28" t="str">
        <f t="shared" si="47"/>
        <v/>
      </c>
    </row>
    <row r="3063" spans="1:11" ht="18.95" customHeight="1" x14ac:dyDescent="0.25">
      <c r="A3063" s="52"/>
      <c r="C3063" s="76"/>
      <c r="D3063" s="185"/>
      <c r="E3063" s="76"/>
      <c r="F3063" s="76" t="str">
        <f>IF(E3063="","",IFERROR(VLOOKUP(E3063,Cadastro!$C$9:$D$1009,2,FALSE),"PROD. NÃO ENCONTRADO"))</f>
        <v/>
      </c>
      <c r="G3063" s="94"/>
      <c r="H3063" s="69" t="str">
        <f>IFERROR(G3063*VLOOKUP(E3063,Saldo!$P$8:$U$1009,6,FALSE),"")</f>
        <v/>
      </c>
      <c r="I3063" s="104" t="str">
        <f>IFERROR(IF(D3063="","",VLOOKUP(E3063,Saldo!$P$8:$Q$1009,2,FALSE)),"")</f>
        <v/>
      </c>
      <c r="J3063" s="76"/>
      <c r="K3063" s="28" t="str">
        <f t="shared" si="47"/>
        <v/>
      </c>
    </row>
    <row r="3064" spans="1:11" ht="18.95" customHeight="1" x14ac:dyDescent="0.25">
      <c r="A3064" s="52"/>
      <c r="C3064" s="76"/>
      <c r="D3064" s="185"/>
      <c r="E3064" s="76"/>
      <c r="F3064" s="76" t="str">
        <f>IF(E3064="","",IFERROR(VLOOKUP(E3064,Cadastro!$C$9:$D$1009,2,FALSE),"PROD. NÃO ENCONTRADO"))</f>
        <v/>
      </c>
      <c r="G3064" s="94"/>
      <c r="H3064" s="69" t="str">
        <f>IFERROR(G3064*VLOOKUP(E3064,Saldo!$P$8:$U$1009,6,FALSE),"")</f>
        <v/>
      </c>
      <c r="I3064" s="104" t="str">
        <f>IFERROR(IF(D3064="","",VLOOKUP(E3064,Saldo!$P$8:$Q$1009,2,FALSE)),"")</f>
        <v/>
      </c>
      <c r="J3064" s="76"/>
      <c r="K3064" s="28" t="str">
        <f t="shared" si="47"/>
        <v/>
      </c>
    </row>
    <row r="3065" spans="1:11" ht="18.95" customHeight="1" x14ac:dyDescent="0.25">
      <c r="A3065" s="52"/>
      <c r="C3065" s="76"/>
      <c r="D3065" s="185"/>
      <c r="E3065" s="76"/>
      <c r="F3065" s="76" t="str">
        <f>IF(E3065="","",IFERROR(VLOOKUP(E3065,Cadastro!$C$9:$D$1009,2,FALSE),"PROD. NÃO ENCONTRADO"))</f>
        <v/>
      </c>
      <c r="G3065" s="94"/>
      <c r="H3065" s="69" t="str">
        <f>IFERROR(G3065*VLOOKUP(E3065,Saldo!$P$8:$U$1009,6,FALSE),"")</f>
        <v/>
      </c>
      <c r="I3065" s="104" t="str">
        <f>IFERROR(IF(D3065="","",VLOOKUP(E3065,Saldo!$P$8:$Q$1009,2,FALSE)),"")</f>
        <v/>
      </c>
      <c r="J3065" s="76"/>
      <c r="K3065" s="28" t="str">
        <f t="shared" si="47"/>
        <v/>
      </c>
    </row>
    <row r="3066" spans="1:11" ht="18.95" customHeight="1" x14ac:dyDescent="0.25">
      <c r="A3066" s="52"/>
      <c r="C3066" s="76"/>
      <c r="D3066" s="185"/>
      <c r="E3066" s="76"/>
      <c r="F3066" s="76" t="str">
        <f>IF(E3066="","",IFERROR(VLOOKUP(E3066,Cadastro!$C$9:$D$1009,2,FALSE),"PROD. NÃO ENCONTRADO"))</f>
        <v/>
      </c>
      <c r="G3066" s="94"/>
      <c r="H3066" s="69" t="str">
        <f>IFERROR(G3066*VLOOKUP(E3066,Saldo!$P$8:$U$1009,6,FALSE),"")</f>
        <v/>
      </c>
      <c r="I3066" s="104" t="str">
        <f>IFERROR(IF(D3066="","",VLOOKUP(E3066,Saldo!$P$8:$Q$1009,2,FALSE)),"")</f>
        <v/>
      </c>
      <c r="J3066" s="76"/>
      <c r="K3066" s="28" t="str">
        <f t="shared" si="47"/>
        <v/>
      </c>
    </row>
    <row r="3067" spans="1:11" ht="18.95" customHeight="1" x14ac:dyDescent="0.25">
      <c r="A3067" s="52"/>
      <c r="C3067" s="76"/>
      <c r="D3067" s="185"/>
      <c r="E3067" s="76"/>
      <c r="F3067" s="76" t="str">
        <f>IF(E3067="","",IFERROR(VLOOKUP(E3067,Cadastro!$C$9:$D$1009,2,FALSE),"PROD. NÃO ENCONTRADO"))</f>
        <v/>
      </c>
      <c r="G3067" s="94"/>
      <c r="H3067" s="69" t="str">
        <f>IFERROR(G3067*VLOOKUP(E3067,Saldo!$P$8:$U$1009,6,FALSE),"")</f>
        <v/>
      </c>
      <c r="I3067" s="104" t="str">
        <f>IFERROR(IF(D3067="","",VLOOKUP(E3067,Saldo!$P$8:$Q$1009,2,FALSE)),"")</f>
        <v/>
      </c>
      <c r="J3067" s="76"/>
      <c r="K3067" s="28" t="str">
        <f t="shared" si="47"/>
        <v/>
      </c>
    </row>
    <row r="3068" spans="1:11" ht="18.95" customHeight="1" x14ac:dyDescent="0.25">
      <c r="A3068" s="52"/>
      <c r="C3068" s="76"/>
      <c r="D3068" s="185"/>
      <c r="E3068" s="76"/>
      <c r="F3068" s="76" t="str">
        <f>IF(E3068="","",IFERROR(VLOOKUP(E3068,Cadastro!$C$9:$D$1009,2,FALSE),"PROD. NÃO ENCONTRADO"))</f>
        <v/>
      </c>
      <c r="G3068" s="94"/>
      <c r="H3068" s="69" t="str">
        <f>IFERROR(G3068*VLOOKUP(E3068,Saldo!$P$8:$U$1009,6,FALSE),"")</f>
        <v/>
      </c>
      <c r="I3068" s="104" t="str">
        <f>IFERROR(IF(D3068="","",VLOOKUP(E3068,Saldo!$P$8:$Q$1009,2,FALSE)),"")</f>
        <v/>
      </c>
      <c r="J3068" s="76"/>
      <c r="K3068" s="28" t="str">
        <f t="shared" si="47"/>
        <v/>
      </c>
    </row>
    <row r="3069" spans="1:11" ht="18.95" customHeight="1" x14ac:dyDescent="0.25">
      <c r="A3069" s="52"/>
      <c r="C3069" s="76"/>
      <c r="D3069" s="185"/>
      <c r="E3069" s="76"/>
      <c r="F3069" s="76" t="str">
        <f>IF(E3069="","",IFERROR(VLOOKUP(E3069,Cadastro!$C$9:$D$1009,2,FALSE),"PROD. NÃO ENCONTRADO"))</f>
        <v/>
      </c>
      <c r="G3069" s="94"/>
      <c r="H3069" s="69" t="str">
        <f>IFERROR(G3069*VLOOKUP(E3069,Saldo!$P$8:$U$1009,6,FALSE),"")</f>
        <v/>
      </c>
      <c r="I3069" s="104" t="str">
        <f>IFERROR(IF(D3069="","",VLOOKUP(E3069,Saldo!$P$8:$Q$1009,2,FALSE)),"")</f>
        <v/>
      </c>
      <c r="J3069" s="76"/>
      <c r="K3069" s="28" t="str">
        <f t="shared" si="47"/>
        <v/>
      </c>
    </row>
    <row r="3070" spans="1:11" ht="18.95" customHeight="1" x14ac:dyDescent="0.25">
      <c r="A3070" s="52"/>
      <c r="C3070" s="76"/>
      <c r="D3070" s="185"/>
      <c r="E3070" s="76"/>
      <c r="F3070" s="76" t="str">
        <f>IF(E3070="","",IFERROR(VLOOKUP(E3070,Cadastro!$C$9:$D$1009,2,FALSE),"PROD. NÃO ENCONTRADO"))</f>
        <v/>
      </c>
      <c r="G3070" s="94"/>
      <c r="H3070" s="69" t="str">
        <f>IFERROR(G3070*VLOOKUP(E3070,Saldo!$P$8:$U$1009,6,FALSE),"")</f>
        <v/>
      </c>
      <c r="I3070" s="104" t="str">
        <f>IFERROR(IF(D3070="","",VLOOKUP(E3070,Saldo!$P$8:$Q$1009,2,FALSE)),"")</f>
        <v/>
      </c>
      <c r="J3070" s="76"/>
      <c r="K3070" s="28" t="str">
        <f t="shared" si="47"/>
        <v/>
      </c>
    </row>
    <row r="3071" spans="1:11" ht="18.95" customHeight="1" x14ac:dyDescent="0.25">
      <c r="A3071" s="52"/>
      <c r="C3071" s="76"/>
      <c r="D3071" s="185"/>
      <c r="E3071" s="76"/>
      <c r="F3071" s="76" t="str">
        <f>IF(E3071="","",IFERROR(VLOOKUP(E3071,Cadastro!$C$9:$D$1009,2,FALSE),"PROD. NÃO ENCONTRADO"))</f>
        <v/>
      </c>
      <c r="G3071" s="94"/>
      <c r="H3071" s="69" t="str">
        <f>IFERROR(G3071*VLOOKUP(E3071,Saldo!$P$8:$U$1009,6,FALSE),"")</f>
        <v/>
      </c>
      <c r="I3071" s="104" t="str">
        <f>IFERROR(IF(D3071="","",VLOOKUP(E3071,Saldo!$P$8:$Q$1009,2,FALSE)),"")</f>
        <v/>
      </c>
      <c r="J3071" s="76"/>
      <c r="K3071" s="28" t="str">
        <f t="shared" si="47"/>
        <v/>
      </c>
    </row>
    <row r="3072" spans="1:11" ht="18.95" customHeight="1" x14ac:dyDescent="0.25">
      <c r="A3072" s="52"/>
      <c r="C3072" s="76"/>
      <c r="D3072" s="185"/>
      <c r="E3072" s="76"/>
      <c r="F3072" s="76" t="str">
        <f>IF(E3072="","",IFERROR(VLOOKUP(E3072,Cadastro!$C$9:$D$1009,2,FALSE),"PROD. NÃO ENCONTRADO"))</f>
        <v/>
      </c>
      <c r="G3072" s="94"/>
      <c r="H3072" s="69" t="str">
        <f>IFERROR(G3072*VLOOKUP(E3072,Saldo!$P$8:$U$1009,6,FALSE),"")</f>
        <v/>
      </c>
      <c r="I3072" s="104" t="str">
        <f>IFERROR(IF(D3072="","",VLOOKUP(E3072,Saldo!$P$8:$Q$1009,2,FALSE)),"")</f>
        <v/>
      </c>
      <c r="J3072" s="76"/>
      <c r="K3072" s="28" t="str">
        <f t="shared" si="47"/>
        <v/>
      </c>
    </row>
    <row r="3073" spans="1:11" ht="18.95" customHeight="1" x14ac:dyDescent="0.25">
      <c r="A3073" s="52"/>
      <c r="C3073" s="76"/>
      <c r="D3073" s="185"/>
      <c r="E3073" s="76"/>
      <c r="F3073" s="76" t="str">
        <f>IF(E3073="","",IFERROR(VLOOKUP(E3073,Cadastro!$C$9:$D$1009,2,FALSE),"PROD. NÃO ENCONTRADO"))</f>
        <v/>
      </c>
      <c r="G3073" s="94"/>
      <c r="H3073" s="69" t="str">
        <f>IFERROR(G3073*VLOOKUP(E3073,Saldo!$P$8:$U$1009,6,FALSE),"")</f>
        <v/>
      </c>
      <c r="I3073" s="104" t="str">
        <f>IFERROR(IF(D3073="","",VLOOKUP(E3073,Saldo!$P$8:$Q$1009,2,FALSE)),"")</f>
        <v/>
      </c>
      <c r="J3073" s="76"/>
      <c r="K3073" s="28" t="str">
        <f t="shared" si="47"/>
        <v/>
      </c>
    </row>
    <row r="3074" spans="1:11" ht="18.95" customHeight="1" x14ac:dyDescent="0.25">
      <c r="A3074" s="52"/>
      <c r="C3074" s="76"/>
      <c r="D3074" s="185"/>
      <c r="E3074" s="76"/>
      <c r="F3074" s="76" t="str">
        <f>IF(E3074="","",IFERROR(VLOOKUP(E3074,Cadastro!$C$9:$D$1009,2,FALSE),"PROD. NÃO ENCONTRADO"))</f>
        <v/>
      </c>
      <c r="G3074" s="94"/>
      <c r="H3074" s="69" t="str">
        <f>IFERROR(G3074*VLOOKUP(E3074,Saldo!$P$8:$U$1009,6,FALSE),"")</f>
        <v/>
      </c>
      <c r="I3074" s="104" t="str">
        <f>IFERROR(IF(D3074="","",VLOOKUP(E3074,Saldo!$P$8:$Q$1009,2,FALSE)),"")</f>
        <v/>
      </c>
      <c r="J3074" s="76"/>
      <c r="K3074" s="28" t="str">
        <f t="shared" si="47"/>
        <v/>
      </c>
    </row>
    <row r="3075" spans="1:11" ht="18.95" customHeight="1" x14ac:dyDescent="0.25">
      <c r="A3075" s="52"/>
      <c r="C3075" s="76"/>
      <c r="D3075" s="185"/>
      <c r="E3075" s="76"/>
      <c r="F3075" s="76" t="str">
        <f>IF(E3075="","",IFERROR(VLOOKUP(E3075,Cadastro!$C$9:$D$1009,2,FALSE),"PROD. NÃO ENCONTRADO"))</f>
        <v/>
      </c>
      <c r="G3075" s="94"/>
      <c r="H3075" s="69" t="str">
        <f>IFERROR(G3075*VLOOKUP(E3075,Saldo!$P$8:$U$1009,6,FALSE),"")</f>
        <v/>
      </c>
      <c r="I3075" s="104" t="str">
        <f>IFERROR(IF(D3075="","",VLOOKUP(E3075,Saldo!$P$8:$Q$1009,2,FALSE)),"")</f>
        <v/>
      </c>
      <c r="J3075" s="76"/>
      <c r="K3075" s="28" t="str">
        <f t="shared" si="47"/>
        <v/>
      </c>
    </row>
    <row r="3076" spans="1:11" ht="18.95" customHeight="1" x14ac:dyDescent="0.25">
      <c r="A3076" s="52"/>
      <c r="C3076" s="76"/>
      <c r="D3076" s="185"/>
      <c r="E3076" s="76"/>
      <c r="F3076" s="76" t="str">
        <f>IF(E3076="","",IFERROR(VLOOKUP(E3076,Cadastro!$C$9:$D$1009,2,FALSE),"PROD. NÃO ENCONTRADO"))</f>
        <v/>
      </c>
      <c r="G3076" s="94"/>
      <c r="H3076" s="69" t="str">
        <f>IFERROR(G3076*VLOOKUP(E3076,Saldo!$P$8:$U$1009,6,FALSE),"")</f>
        <v/>
      </c>
      <c r="I3076" s="104" t="str">
        <f>IFERROR(IF(D3076="","",VLOOKUP(E3076,Saldo!$P$8:$Q$1009,2,FALSE)),"")</f>
        <v/>
      </c>
      <c r="J3076" s="76"/>
      <c r="K3076" s="28" t="str">
        <f t="shared" si="47"/>
        <v/>
      </c>
    </row>
    <row r="3077" spans="1:11" ht="18.95" customHeight="1" x14ac:dyDescent="0.25">
      <c r="A3077" s="52"/>
      <c r="C3077" s="76"/>
      <c r="D3077" s="185"/>
      <c r="E3077" s="76"/>
      <c r="F3077" s="76" t="str">
        <f>IF(E3077="","",IFERROR(VLOOKUP(E3077,Cadastro!$C$9:$D$1009,2,FALSE),"PROD. NÃO ENCONTRADO"))</f>
        <v/>
      </c>
      <c r="G3077" s="94"/>
      <c r="H3077" s="69" t="str">
        <f>IFERROR(G3077*VLOOKUP(E3077,Saldo!$P$8:$U$1009,6,FALSE),"")</f>
        <v/>
      </c>
      <c r="I3077" s="104" t="str">
        <f>IFERROR(IF(D3077="","",VLOOKUP(E3077,Saldo!$P$8:$Q$1009,2,FALSE)),"")</f>
        <v/>
      </c>
      <c r="J3077" s="76"/>
      <c r="K3077" s="28" t="str">
        <f t="shared" si="47"/>
        <v/>
      </c>
    </row>
    <row r="3078" spans="1:11" ht="18.95" customHeight="1" x14ac:dyDescent="0.25">
      <c r="A3078" s="52"/>
      <c r="C3078" s="76"/>
      <c r="D3078" s="185"/>
      <c r="E3078" s="76"/>
      <c r="F3078" s="76" t="str">
        <f>IF(E3078="","",IFERROR(VLOOKUP(E3078,Cadastro!$C$9:$D$1009,2,FALSE),"PROD. NÃO ENCONTRADO"))</f>
        <v/>
      </c>
      <c r="G3078" s="94"/>
      <c r="H3078" s="69" t="str">
        <f>IFERROR(G3078*VLOOKUP(E3078,Saldo!$P$8:$U$1009,6,FALSE),"")</f>
        <v/>
      </c>
      <c r="I3078" s="104" t="str">
        <f>IFERROR(IF(D3078="","",VLOOKUP(E3078,Saldo!$P$8:$Q$1009,2,FALSE)),"")</f>
        <v/>
      </c>
      <c r="J3078" s="76"/>
      <c r="K3078" s="28" t="str">
        <f t="shared" si="47"/>
        <v/>
      </c>
    </row>
    <row r="3079" spans="1:11" ht="18.95" customHeight="1" x14ac:dyDescent="0.25">
      <c r="A3079" s="52"/>
      <c r="C3079" s="76"/>
      <c r="D3079" s="185"/>
      <c r="E3079" s="76"/>
      <c r="F3079" s="76" t="str">
        <f>IF(E3079="","",IFERROR(VLOOKUP(E3079,Cadastro!$C$9:$D$1009,2,FALSE),"PROD. NÃO ENCONTRADO"))</f>
        <v/>
      </c>
      <c r="G3079" s="94"/>
      <c r="H3079" s="69" t="str">
        <f>IFERROR(G3079*VLOOKUP(E3079,Saldo!$P$8:$U$1009,6,FALSE),"")</f>
        <v/>
      </c>
      <c r="I3079" s="104" t="str">
        <f>IFERROR(IF(D3079="","",VLOOKUP(E3079,Saldo!$P$8:$Q$1009,2,FALSE)),"")</f>
        <v/>
      </c>
      <c r="J3079" s="76"/>
      <c r="K3079" s="28" t="str">
        <f t="shared" si="47"/>
        <v/>
      </c>
    </row>
    <row r="3080" spans="1:11" ht="18.95" customHeight="1" x14ac:dyDescent="0.25">
      <c r="A3080" s="52"/>
      <c r="C3080" s="76"/>
      <c r="D3080" s="185"/>
      <c r="E3080" s="76"/>
      <c r="F3080" s="76" t="str">
        <f>IF(E3080="","",IFERROR(VLOOKUP(E3080,Cadastro!$C$9:$D$1009,2,FALSE),"PROD. NÃO ENCONTRADO"))</f>
        <v/>
      </c>
      <c r="G3080" s="94"/>
      <c r="H3080" s="69" t="str">
        <f>IFERROR(G3080*VLOOKUP(E3080,Saldo!$P$8:$U$1009,6,FALSE),"")</f>
        <v/>
      </c>
      <c r="I3080" s="104" t="str">
        <f>IFERROR(IF(D3080="","",VLOOKUP(E3080,Saldo!$P$8:$Q$1009,2,FALSE)),"")</f>
        <v/>
      </c>
      <c r="J3080" s="76"/>
      <c r="K3080" s="28" t="str">
        <f t="shared" si="47"/>
        <v/>
      </c>
    </row>
    <row r="3081" spans="1:11" ht="18.95" customHeight="1" x14ac:dyDescent="0.25">
      <c r="A3081" s="52"/>
      <c r="C3081" s="76"/>
      <c r="D3081" s="185"/>
      <c r="E3081" s="76"/>
      <c r="F3081" s="76" t="str">
        <f>IF(E3081="","",IFERROR(VLOOKUP(E3081,Cadastro!$C$9:$D$1009,2,FALSE),"PROD. NÃO ENCONTRADO"))</f>
        <v/>
      </c>
      <c r="G3081" s="94"/>
      <c r="H3081" s="69" t="str">
        <f>IFERROR(G3081*VLOOKUP(E3081,Saldo!$P$8:$U$1009,6,FALSE),"")</f>
        <v/>
      </c>
      <c r="I3081" s="104" t="str">
        <f>IFERROR(IF(D3081="","",VLOOKUP(E3081,Saldo!$P$8:$Q$1009,2,FALSE)),"")</f>
        <v/>
      </c>
      <c r="J3081" s="76"/>
      <c r="K3081" s="28" t="str">
        <f t="shared" si="47"/>
        <v/>
      </c>
    </row>
    <row r="3082" spans="1:11" ht="18.95" customHeight="1" x14ac:dyDescent="0.25">
      <c r="A3082" s="52"/>
      <c r="C3082" s="76"/>
      <c r="D3082" s="185"/>
      <c r="E3082" s="76"/>
      <c r="F3082" s="76" t="str">
        <f>IF(E3082="","",IFERROR(VLOOKUP(E3082,Cadastro!$C$9:$D$1009,2,FALSE),"PROD. NÃO ENCONTRADO"))</f>
        <v/>
      </c>
      <c r="G3082" s="94"/>
      <c r="H3082" s="69" t="str">
        <f>IFERROR(G3082*VLOOKUP(E3082,Saldo!$P$8:$U$1009,6,FALSE),"")</f>
        <v/>
      </c>
      <c r="I3082" s="104" t="str">
        <f>IFERROR(IF(D3082="","",VLOOKUP(E3082,Saldo!$P$8:$Q$1009,2,FALSE)),"")</f>
        <v/>
      </c>
      <c r="J3082" s="76"/>
      <c r="K3082" s="28" t="str">
        <f t="shared" ref="K3082:K3145" si="48">IF(D3082="","",MONTH(D3082))</f>
        <v/>
      </c>
    </row>
    <row r="3083" spans="1:11" ht="18.95" customHeight="1" x14ac:dyDescent="0.25">
      <c r="A3083" s="52"/>
      <c r="C3083" s="76"/>
      <c r="D3083" s="185"/>
      <c r="E3083" s="76"/>
      <c r="F3083" s="76" t="str">
        <f>IF(E3083="","",IFERROR(VLOOKUP(E3083,Cadastro!$C$9:$D$1009,2,FALSE),"PROD. NÃO ENCONTRADO"))</f>
        <v/>
      </c>
      <c r="G3083" s="94"/>
      <c r="H3083" s="69" t="str">
        <f>IFERROR(G3083*VLOOKUP(E3083,Saldo!$P$8:$U$1009,6,FALSE),"")</f>
        <v/>
      </c>
      <c r="I3083" s="104" t="str">
        <f>IFERROR(IF(D3083="","",VLOOKUP(E3083,Saldo!$P$8:$Q$1009,2,FALSE)),"")</f>
        <v/>
      </c>
      <c r="J3083" s="76"/>
      <c r="K3083" s="28" t="str">
        <f t="shared" si="48"/>
        <v/>
      </c>
    </row>
    <row r="3084" spans="1:11" ht="18.95" customHeight="1" x14ac:dyDescent="0.25">
      <c r="A3084" s="52"/>
      <c r="C3084" s="76"/>
      <c r="D3084" s="185"/>
      <c r="E3084" s="76"/>
      <c r="F3084" s="76" t="str">
        <f>IF(E3084="","",IFERROR(VLOOKUP(E3084,Cadastro!$C$9:$D$1009,2,FALSE),"PROD. NÃO ENCONTRADO"))</f>
        <v/>
      </c>
      <c r="G3084" s="94"/>
      <c r="H3084" s="69" t="str">
        <f>IFERROR(G3084*VLOOKUP(E3084,Saldo!$P$8:$U$1009,6,FALSE),"")</f>
        <v/>
      </c>
      <c r="I3084" s="104" t="str">
        <f>IFERROR(IF(D3084="","",VLOOKUP(E3084,Saldo!$P$8:$Q$1009,2,FALSE)),"")</f>
        <v/>
      </c>
      <c r="J3084" s="76"/>
      <c r="K3084" s="28" t="str">
        <f t="shared" si="48"/>
        <v/>
      </c>
    </row>
    <row r="3085" spans="1:11" ht="18.95" customHeight="1" x14ac:dyDescent="0.25">
      <c r="A3085" s="52"/>
      <c r="C3085" s="76"/>
      <c r="D3085" s="185"/>
      <c r="E3085" s="76"/>
      <c r="F3085" s="76" t="str">
        <f>IF(E3085="","",IFERROR(VLOOKUP(E3085,Cadastro!$C$9:$D$1009,2,FALSE),"PROD. NÃO ENCONTRADO"))</f>
        <v/>
      </c>
      <c r="G3085" s="94"/>
      <c r="H3085" s="69" t="str">
        <f>IFERROR(G3085*VLOOKUP(E3085,Saldo!$P$8:$U$1009,6,FALSE),"")</f>
        <v/>
      </c>
      <c r="I3085" s="104" t="str">
        <f>IFERROR(IF(D3085="","",VLOOKUP(E3085,Saldo!$P$8:$Q$1009,2,FALSE)),"")</f>
        <v/>
      </c>
      <c r="J3085" s="76"/>
      <c r="K3085" s="28" t="str">
        <f t="shared" si="48"/>
        <v/>
      </c>
    </row>
    <row r="3086" spans="1:11" ht="18.95" customHeight="1" x14ac:dyDescent="0.25">
      <c r="A3086" s="52"/>
      <c r="C3086" s="76"/>
      <c r="D3086" s="185"/>
      <c r="E3086" s="76"/>
      <c r="F3086" s="76" t="str">
        <f>IF(E3086="","",IFERROR(VLOOKUP(E3086,Cadastro!$C$9:$D$1009,2,FALSE),"PROD. NÃO ENCONTRADO"))</f>
        <v/>
      </c>
      <c r="G3086" s="94"/>
      <c r="H3086" s="69" t="str">
        <f>IFERROR(G3086*VLOOKUP(E3086,Saldo!$P$8:$U$1009,6,FALSE),"")</f>
        <v/>
      </c>
      <c r="I3086" s="104" t="str">
        <f>IFERROR(IF(D3086="","",VLOOKUP(E3086,Saldo!$P$8:$Q$1009,2,FALSE)),"")</f>
        <v/>
      </c>
      <c r="J3086" s="76"/>
      <c r="K3086" s="28" t="str">
        <f t="shared" si="48"/>
        <v/>
      </c>
    </row>
    <row r="3087" spans="1:11" ht="18.95" customHeight="1" x14ac:dyDescent="0.25">
      <c r="A3087" s="52"/>
      <c r="C3087" s="76"/>
      <c r="D3087" s="185"/>
      <c r="E3087" s="76"/>
      <c r="F3087" s="76" t="str">
        <f>IF(E3087="","",IFERROR(VLOOKUP(E3087,Cadastro!$C$9:$D$1009,2,FALSE),"PROD. NÃO ENCONTRADO"))</f>
        <v/>
      </c>
      <c r="G3087" s="94"/>
      <c r="H3087" s="69" t="str">
        <f>IFERROR(G3087*VLOOKUP(E3087,Saldo!$P$8:$U$1009,6,FALSE),"")</f>
        <v/>
      </c>
      <c r="I3087" s="104" t="str">
        <f>IFERROR(IF(D3087="","",VLOOKUP(E3087,Saldo!$P$8:$Q$1009,2,FALSE)),"")</f>
        <v/>
      </c>
      <c r="J3087" s="76"/>
      <c r="K3087" s="28" t="str">
        <f t="shared" si="48"/>
        <v/>
      </c>
    </row>
    <row r="3088" spans="1:11" ht="18.95" customHeight="1" x14ac:dyDescent="0.25">
      <c r="A3088" s="52"/>
      <c r="C3088" s="76"/>
      <c r="D3088" s="185"/>
      <c r="E3088" s="76"/>
      <c r="F3088" s="76" t="str">
        <f>IF(E3088="","",IFERROR(VLOOKUP(E3088,Cadastro!$C$9:$D$1009,2,FALSE),"PROD. NÃO ENCONTRADO"))</f>
        <v/>
      </c>
      <c r="G3088" s="94"/>
      <c r="H3088" s="69" t="str">
        <f>IFERROR(G3088*VLOOKUP(E3088,Saldo!$P$8:$U$1009,6,FALSE),"")</f>
        <v/>
      </c>
      <c r="I3088" s="104" t="str">
        <f>IFERROR(IF(D3088="","",VLOOKUP(E3088,Saldo!$P$8:$Q$1009,2,FALSE)),"")</f>
        <v/>
      </c>
      <c r="J3088" s="76"/>
      <c r="K3088" s="28" t="str">
        <f t="shared" si="48"/>
        <v/>
      </c>
    </row>
    <row r="3089" spans="1:11" ht="18.95" customHeight="1" x14ac:dyDescent="0.25">
      <c r="A3089" s="52"/>
      <c r="C3089" s="76"/>
      <c r="D3089" s="185"/>
      <c r="E3089" s="76"/>
      <c r="F3089" s="76" t="str">
        <f>IF(E3089="","",IFERROR(VLOOKUP(E3089,Cadastro!$C$9:$D$1009,2,FALSE),"PROD. NÃO ENCONTRADO"))</f>
        <v/>
      </c>
      <c r="G3089" s="94"/>
      <c r="H3089" s="69" t="str">
        <f>IFERROR(G3089*VLOOKUP(E3089,Saldo!$P$8:$U$1009,6,FALSE),"")</f>
        <v/>
      </c>
      <c r="I3089" s="104" t="str">
        <f>IFERROR(IF(D3089="","",VLOOKUP(E3089,Saldo!$P$8:$Q$1009,2,FALSE)),"")</f>
        <v/>
      </c>
      <c r="J3089" s="76"/>
      <c r="K3089" s="28" t="str">
        <f t="shared" si="48"/>
        <v/>
      </c>
    </row>
    <row r="3090" spans="1:11" ht="18.95" customHeight="1" x14ac:dyDescent="0.25">
      <c r="A3090" s="52"/>
      <c r="C3090" s="76"/>
      <c r="D3090" s="185"/>
      <c r="E3090" s="76"/>
      <c r="F3090" s="76" t="str">
        <f>IF(E3090="","",IFERROR(VLOOKUP(E3090,Cadastro!$C$9:$D$1009,2,FALSE),"PROD. NÃO ENCONTRADO"))</f>
        <v/>
      </c>
      <c r="G3090" s="94"/>
      <c r="H3090" s="69" t="str">
        <f>IFERROR(G3090*VLOOKUP(E3090,Saldo!$P$8:$U$1009,6,FALSE),"")</f>
        <v/>
      </c>
      <c r="I3090" s="104" t="str">
        <f>IFERROR(IF(D3090="","",VLOOKUP(E3090,Saldo!$P$8:$Q$1009,2,FALSE)),"")</f>
        <v/>
      </c>
      <c r="J3090" s="76"/>
      <c r="K3090" s="28" t="str">
        <f t="shared" si="48"/>
        <v/>
      </c>
    </row>
    <row r="3091" spans="1:11" ht="18.95" customHeight="1" x14ac:dyDescent="0.25">
      <c r="A3091" s="52"/>
      <c r="C3091" s="76"/>
      <c r="D3091" s="185"/>
      <c r="E3091" s="76"/>
      <c r="F3091" s="76" t="str">
        <f>IF(E3091="","",IFERROR(VLOOKUP(E3091,Cadastro!$C$9:$D$1009,2,FALSE),"PROD. NÃO ENCONTRADO"))</f>
        <v/>
      </c>
      <c r="G3091" s="94"/>
      <c r="H3091" s="69" t="str">
        <f>IFERROR(G3091*VLOOKUP(E3091,Saldo!$P$8:$U$1009,6,FALSE),"")</f>
        <v/>
      </c>
      <c r="I3091" s="104" t="str">
        <f>IFERROR(IF(D3091="","",VLOOKUP(E3091,Saldo!$P$8:$Q$1009,2,FALSE)),"")</f>
        <v/>
      </c>
      <c r="J3091" s="76"/>
      <c r="K3091" s="28" t="str">
        <f t="shared" si="48"/>
        <v/>
      </c>
    </row>
    <row r="3092" spans="1:11" ht="18.95" customHeight="1" x14ac:dyDescent="0.25">
      <c r="A3092" s="52"/>
      <c r="C3092" s="76"/>
      <c r="D3092" s="185"/>
      <c r="E3092" s="76"/>
      <c r="F3092" s="76" t="str">
        <f>IF(E3092="","",IFERROR(VLOOKUP(E3092,Cadastro!$C$9:$D$1009,2,FALSE),"PROD. NÃO ENCONTRADO"))</f>
        <v/>
      </c>
      <c r="G3092" s="94"/>
      <c r="H3092" s="69" t="str">
        <f>IFERROR(G3092*VLOOKUP(E3092,Saldo!$P$8:$U$1009,6,FALSE),"")</f>
        <v/>
      </c>
      <c r="I3092" s="104" t="str">
        <f>IFERROR(IF(D3092="","",VLOOKUP(E3092,Saldo!$P$8:$Q$1009,2,FALSE)),"")</f>
        <v/>
      </c>
      <c r="J3092" s="76"/>
      <c r="K3092" s="28" t="str">
        <f t="shared" si="48"/>
        <v/>
      </c>
    </row>
    <row r="3093" spans="1:11" ht="18.95" customHeight="1" x14ac:dyDescent="0.25">
      <c r="A3093" s="52"/>
      <c r="C3093" s="76"/>
      <c r="D3093" s="185"/>
      <c r="E3093" s="76"/>
      <c r="F3093" s="76" t="str">
        <f>IF(E3093="","",IFERROR(VLOOKUP(E3093,Cadastro!$C$9:$D$1009,2,FALSE),"PROD. NÃO ENCONTRADO"))</f>
        <v/>
      </c>
      <c r="G3093" s="94"/>
      <c r="H3093" s="69" t="str">
        <f>IFERROR(G3093*VLOOKUP(E3093,Saldo!$P$8:$U$1009,6,FALSE),"")</f>
        <v/>
      </c>
      <c r="I3093" s="104" t="str">
        <f>IFERROR(IF(D3093="","",VLOOKUP(E3093,Saldo!$P$8:$Q$1009,2,FALSE)),"")</f>
        <v/>
      </c>
      <c r="J3093" s="76"/>
      <c r="K3093" s="28" t="str">
        <f t="shared" si="48"/>
        <v/>
      </c>
    </row>
    <row r="3094" spans="1:11" ht="18.95" customHeight="1" x14ac:dyDescent="0.25">
      <c r="A3094" s="52"/>
      <c r="C3094" s="76"/>
      <c r="D3094" s="185"/>
      <c r="E3094" s="76"/>
      <c r="F3094" s="76" t="str">
        <f>IF(E3094="","",IFERROR(VLOOKUP(E3094,Cadastro!$C$9:$D$1009,2,FALSE),"PROD. NÃO ENCONTRADO"))</f>
        <v/>
      </c>
      <c r="G3094" s="94"/>
      <c r="H3094" s="69" t="str">
        <f>IFERROR(G3094*VLOOKUP(E3094,Saldo!$P$8:$U$1009,6,FALSE),"")</f>
        <v/>
      </c>
      <c r="I3094" s="104" t="str">
        <f>IFERROR(IF(D3094="","",VLOOKUP(E3094,Saldo!$P$8:$Q$1009,2,FALSE)),"")</f>
        <v/>
      </c>
      <c r="J3094" s="76"/>
      <c r="K3094" s="28" t="str">
        <f t="shared" si="48"/>
        <v/>
      </c>
    </row>
    <row r="3095" spans="1:11" ht="18.95" customHeight="1" x14ac:dyDescent="0.25">
      <c r="A3095" s="52"/>
      <c r="C3095" s="76"/>
      <c r="D3095" s="185"/>
      <c r="E3095" s="76"/>
      <c r="F3095" s="76" t="str">
        <f>IF(E3095="","",IFERROR(VLOOKUP(E3095,Cadastro!$C$9:$D$1009,2,FALSE),"PROD. NÃO ENCONTRADO"))</f>
        <v/>
      </c>
      <c r="G3095" s="94"/>
      <c r="H3095" s="69" t="str">
        <f>IFERROR(G3095*VLOOKUP(E3095,Saldo!$P$8:$U$1009,6,FALSE),"")</f>
        <v/>
      </c>
      <c r="I3095" s="104" t="str">
        <f>IFERROR(IF(D3095="","",VLOOKUP(E3095,Saldo!$P$8:$Q$1009,2,FALSE)),"")</f>
        <v/>
      </c>
      <c r="J3095" s="76"/>
      <c r="K3095" s="28" t="str">
        <f t="shared" si="48"/>
        <v/>
      </c>
    </row>
    <row r="3096" spans="1:11" ht="18.95" customHeight="1" x14ac:dyDescent="0.25">
      <c r="A3096" s="52"/>
      <c r="C3096" s="76"/>
      <c r="D3096" s="185"/>
      <c r="E3096" s="76"/>
      <c r="F3096" s="76" t="str">
        <f>IF(E3096="","",IFERROR(VLOOKUP(E3096,Cadastro!$C$9:$D$1009,2,FALSE),"PROD. NÃO ENCONTRADO"))</f>
        <v/>
      </c>
      <c r="G3096" s="94"/>
      <c r="H3096" s="69" t="str">
        <f>IFERROR(G3096*VLOOKUP(E3096,Saldo!$P$8:$U$1009,6,FALSE),"")</f>
        <v/>
      </c>
      <c r="I3096" s="104" t="str">
        <f>IFERROR(IF(D3096="","",VLOOKUP(E3096,Saldo!$P$8:$Q$1009,2,FALSE)),"")</f>
        <v/>
      </c>
      <c r="J3096" s="76"/>
      <c r="K3096" s="28" t="str">
        <f t="shared" si="48"/>
        <v/>
      </c>
    </row>
    <row r="3097" spans="1:11" ht="18.95" customHeight="1" x14ac:dyDescent="0.25">
      <c r="A3097" s="52"/>
      <c r="C3097" s="76"/>
      <c r="D3097" s="185"/>
      <c r="E3097" s="76"/>
      <c r="F3097" s="76" t="str">
        <f>IF(E3097="","",IFERROR(VLOOKUP(E3097,Cadastro!$C$9:$D$1009,2,FALSE),"PROD. NÃO ENCONTRADO"))</f>
        <v/>
      </c>
      <c r="G3097" s="94"/>
      <c r="H3097" s="69" t="str">
        <f>IFERROR(G3097*VLOOKUP(E3097,Saldo!$P$8:$U$1009,6,FALSE),"")</f>
        <v/>
      </c>
      <c r="I3097" s="104" t="str">
        <f>IFERROR(IF(D3097="","",VLOOKUP(E3097,Saldo!$P$8:$Q$1009,2,FALSE)),"")</f>
        <v/>
      </c>
      <c r="J3097" s="76"/>
      <c r="K3097" s="28" t="str">
        <f t="shared" si="48"/>
        <v/>
      </c>
    </row>
    <row r="3098" spans="1:11" ht="18.95" customHeight="1" x14ac:dyDescent="0.25">
      <c r="A3098" s="52"/>
      <c r="C3098" s="76"/>
      <c r="D3098" s="185"/>
      <c r="E3098" s="76"/>
      <c r="F3098" s="76" t="str">
        <f>IF(E3098="","",IFERROR(VLOOKUP(E3098,Cadastro!$C$9:$D$1009,2,FALSE),"PROD. NÃO ENCONTRADO"))</f>
        <v/>
      </c>
      <c r="G3098" s="94"/>
      <c r="H3098" s="69" t="str">
        <f>IFERROR(G3098*VLOOKUP(E3098,Saldo!$P$8:$U$1009,6,FALSE),"")</f>
        <v/>
      </c>
      <c r="I3098" s="104" t="str">
        <f>IFERROR(IF(D3098="","",VLOOKUP(E3098,Saldo!$P$8:$Q$1009,2,FALSE)),"")</f>
        <v/>
      </c>
      <c r="J3098" s="76"/>
      <c r="K3098" s="28" t="str">
        <f t="shared" si="48"/>
        <v/>
      </c>
    </row>
    <row r="3099" spans="1:11" ht="18.95" customHeight="1" x14ac:dyDescent="0.25">
      <c r="A3099" s="52"/>
      <c r="C3099" s="76"/>
      <c r="D3099" s="185"/>
      <c r="E3099" s="76"/>
      <c r="F3099" s="76" t="str">
        <f>IF(E3099="","",IFERROR(VLOOKUP(E3099,Cadastro!$C$9:$D$1009,2,FALSE),"PROD. NÃO ENCONTRADO"))</f>
        <v/>
      </c>
      <c r="G3099" s="94"/>
      <c r="H3099" s="69" t="str">
        <f>IFERROR(G3099*VLOOKUP(E3099,Saldo!$P$8:$U$1009,6,FALSE),"")</f>
        <v/>
      </c>
      <c r="I3099" s="104" t="str">
        <f>IFERROR(IF(D3099="","",VLOOKUP(E3099,Saldo!$P$8:$Q$1009,2,FALSE)),"")</f>
        <v/>
      </c>
      <c r="J3099" s="76"/>
      <c r="K3099" s="28" t="str">
        <f t="shared" si="48"/>
        <v/>
      </c>
    </row>
    <row r="3100" spans="1:11" ht="18.95" customHeight="1" x14ac:dyDescent="0.25">
      <c r="A3100" s="52"/>
      <c r="C3100" s="76"/>
      <c r="D3100" s="185"/>
      <c r="E3100" s="76"/>
      <c r="F3100" s="76" t="str">
        <f>IF(E3100="","",IFERROR(VLOOKUP(E3100,Cadastro!$C$9:$D$1009,2,FALSE),"PROD. NÃO ENCONTRADO"))</f>
        <v/>
      </c>
      <c r="G3100" s="94"/>
      <c r="H3100" s="69" t="str">
        <f>IFERROR(G3100*VLOOKUP(E3100,Saldo!$P$8:$U$1009,6,FALSE),"")</f>
        <v/>
      </c>
      <c r="I3100" s="104" t="str">
        <f>IFERROR(IF(D3100="","",VLOOKUP(E3100,Saldo!$P$8:$Q$1009,2,FALSE)),"")</f>
        <v/>
      </c>
      <c r="J3100" s="76"/>
      <c r="K3100" s="28" t="str">
        <f t="shared" si="48"/>
        <v/>
      </c>
    </row>
    <row r="3101" spans="1:11" ht="18.95" customHeight="1" x14ac:dyDescent="0.25">
      <c r="A3101" s="52"/>
      <c r="C3101" s="76"/>
      <c r="D3101" s="185"/>
      <c r="E3101" s="76"/>
      <c r="F3101" s="76" t="str">
        <f>IF(E3101="","",IFERROR(VLOOKUP(E3101,Cadastro!$C$9:$D$1009,2,FALSE),"PROD. NÃO ENCONTRADO"))</f>
        <v/>
      </c>
      <c r="G3101" s="94"/>
      <c r="H3101" s="69" t="str">
        <f>IFERROR(G3101*VLOOKUP(E3101,Saldo!$P$8:$U$1009,6,FALSE),"")</f>
        <v/>
      </c>
      <c r="I3101" s="104" t="str">
        <f>IFERROR(IF(D3101="","",VLOOKUP(E3101,Saldo!$P$8:$Q$1009,2,FALSE)),"")</f>
        <v/>
      </c>
      <c r="J3101" s="76"/>
      <c r="K3101" s="28" t="str">
        <f t="shared" si="48"/>
        <v/>
      </c>
    </row>
    <row r="3102" spans="1:11" ht="18.95" customHeight="1" x14ac:dyDescent="0.25">
      <c r="A3102" s="52"/>
      <c r="C3102" s="76"/>
      <c r="D3102" s="185"/>
      <c r="E3102" s="76"/>
      <c r="F3102" s="76" t="str">
        <f>IF(E3102="","",IFERROR(VLOOKUP(E3102,Cadastro!$C$9:$D$1009,2,FALSE),"PROD. NÃO ENCONTRADO"))</f>
        <v/>
      </c>
      <c r="G3102" s="94"/>
      <c r="H3102" s="69" t="str">
        <f>IFERROR(G3102*VLOOKUP(E3102,Saldo!$P$8:$U$1009,6,FALSE),"")</f>
        <v/>
      </c>
      <c r="I3102" s="104" t="str">
        <f>IFERROR(IF(D3102="","",VLOOKUP(E3102,Saldo!$P$8:$Q$1009,2,FALSE)),"")</f>
        <v/>
      </c>
      <c r="J3102" s="76"/>
      <c r="K3102" s="28" t="str">
        <f t="shared" si="48"/>
        <v/>
      </c>
    </row>
    <row r="3103" spans="1:11" ht="18.95" customHeight="1" x14ac:dyDescent="0.25">
      <c r="A3103" s="52"/>
      <c r="C3103" s="76"/>
      <c r="D3103" s="185"/>
      <c r="E3103" s="76"/>
      <c r="F3103" s="76" t="str">
        <f>IF(E3103="","",IFERROR(VLOOKUP(E3103,Cadastro!$C$9:$D$1009,2,FALSE),"PROD. NÃO ENCONTRADO"))</f>
        <v/>
      </c>
      <c r="G3103" s="94"/>
      <c r="H3103" s="69" t="str">
        <f>IFERROR(G3103*VLOOKUP(E3103,Saldo!$P$8:$U$1009,6,FALSE),"")</f>
        <v/>
      </c>
      <c r="I3103" s="104" t="str">
        <f>IFERROR(IF(D3103="","",VLOOKUP(E3103,Saldo!$P$8:$Q$1009,2,FALSE)),"")</f>
        <v/>
      </c>
      <c r="J3103" s="76"/>
      <c r="K3103" s="28" t="str">
        <f t="shared" si="48"/>
        <v/>
      </c>
    </row>
    <row r="3104" spans="1:11" ht="18.95" customHeight="1" x14ac:dyDescent="0.25">
      <c r="A3104" s="52"/>
      <c r="C3104" s="76"/>
      <c r="D3104" s="185"/>
      <c r="E3104" s="76"/>
      <c r="F3104" s="76" t="str">
        <f>IF(E3104="","",IFERROR(VLOOKUP(E3104,Cadastro!$C$9:$D$1009,2,FALSE),"PROD. NÃO ENCONTRADO"))</f>
        <v/>
      </c>
      <c r="G3104" s="94"/>
      <c r="H3104" s="69" t="str">
        <f>IFERROR(G3104*VLOOKUP(E3104,Saldo!$P$8:$U$1009,6,FALSE),"")</f>
        <v/>
      </c>
      <c r="I3104" s="104" t="str">
        <f>IFERROR(IF(D3104="","",VLOOKUP(E3104,Saldo!$P$8:$Q$1009,2,FALSE)),"")</f>
        <v/>
      </c>
      <c r="J3104" s="76"/>
      <c r="K3104" s="28" t="str">
        <f t="shared" si="48"/>
        <v/>
      </c>
    </row>
    <row r="3105" spans="1:11" ht="18.95" customHeight="1" x14ac:dyDescent="0.25">
      <c r="A3105" s="52"/>
      <c r="C3105" s="76"/>
      <c r="D3105" s="185"/>
      <c r="E3105" s="76"/>
      <c r="F3105" s="76" t="str">
        <f>IF(E3105="","",IFERROR(VLOOKUP(E3105,Cadastro!$C$9:$D$1009,2,FALSE),"PROD. NÃO ENCONTRADO"))</f>
        <v/>
      </c>
      <c r="G3105" s="94"/>
      <c r="H3105" s="69" t="str">
        <f>IFERROR(G3105*VLOOKUP(E3105,Saldo!$P$8:$U$1009,6,FALSE),"")</f>
        <v/>
      </c>
      <c r="I3105" s="104" t="str">
        <f>IFERROR(IF(D3105="","",VLOOKUP(E3105,Saldo!$P$8:$Q$1009,2,FALSE)),"")</f>
        <v/>
      </c>
      <c r="J3105" s="76"/>
      <c r="K3105" s="28" t="str">
        <f t="shared" si="48"/>
        <v/>
      </c>
    </row>
    <row r="3106" spans="1:11" ht="18.95" customHeight="1" x14ac:dyDescent="0.25">
      <c r="A3106" s="52"/>
      <c r="C3106" s="76"/>
      <c r="D3106" s="185"/>
      <c r="E3106" s="76"/>
      <c r="F3106" s="76" t="str">
        <f>IF(E3106="","",IFERROR(VLOOKUP(E3106,Cadastro!$C$9:$D$1009,2,FALSE),"PROD. NÃO ENCONTRADO"))</f>
        <v/>
      </c>
      <c r="G3106" s="94"/>
      <c r="H3106" s="69" t="str">
        <f>IFERROR(G3106*VLOOKUP(E3106,Saldo!$P$8:$U$1009,6,FALSE),"")</f>
        <v/>
      </c>
      <c r="I3106" s="104" t="str">
        <f>IFERROR(IF(D3106="","",VLOOKUP(E3106,Saldo!$P$8:$Q$1009,2,FALSE)),"")</f>
        <v/>
      </c>
      <c r="J3106" s="76"/>
      <c r="K3106" s="28" t="str">
        <f t="shared" si="48"/>
        <v/>
      </c>
    </row>
    <row r="3107" spans="1:11" ht="18.95" customHeight="1" x14ac:dyDescent="0.25">
      <c r="A3107" s="52"/>
      <c r="C3107" s="76"/>
      <c r="D3107" s="185"/>
      <c r="E3107" s="76"/>
      <c r="F3107" s="76" t="str">
        <f>IF(E3107="","",IFERROR(VLOOKUP(E3107,Cadastro!$C$9:$D$1009,2,FALSE),"PROD. NÃO ENCONTRADO"))</f>
        <v/>
      </c>
      <c r="G3107" s="94"/>
      <c r="H3107" s="69" t="str">
        <f>IFERROR(G3107*VLOOKUP(E3107,Saldo!$P$8:$U$1009,6,FALSE),"")</f>
        <v/>
      </c>
      <c r="I3107" s="104" t="str">
        <f>IFERROR(IF(D3107="","",VLOOKUP(E3107,Saldo!$P$8:$Q$1009,2,FALSE)),"")</f>
        <v/>
      </c>
      <c r="J3107" s="76"/>
      <c r="K3107" s="28" t="str">
        <f t="shared" si="48"/>
        <v/>
      </c>
    </row>
    <row r="3108" spans="1:11" ht="18.95" customHeight="1" x14ac:dyDescent="0.25">
      <c r="A3108" s="52"/>
      <c r="C3108" s="76"/>
      <c r="D3108" s="185"/>
      <c r="E3108" s="76"/>
      <c r="F3108" s="76" t="str">
        <f>IF(E3108="","",IFERROR(VLOOKUP(E3108,Cadastro!$C$9:$D$1009,2,FALSE),"PROD. NÃO ENCONTRADO"))</f>
        <v/>
      </c>
      <c r="G3108" s="94"/>
      <c r="H3108" s="69" t="str">
        <f>IFERROR(G3108*VLOOKUP(E3108,Saldo!$P$8:$U$1009,6,FALSE),"")</f>
        <v/>
      </c>
      <c r="I3108" s="104" t="str">
        <f>IFERROR(IF(D3108="","",VLOOKUP(E3108,Saldo!$P$8:$Q$1009,2,FALSE)),"")</f>
        <v/>
      </c>
      <c r="J3108" s="76"/>
      <c r="K3108" s="28" t="str">
        <f t="shared" si="48"/>
        <v/>
      </c>
    </row>
    <row r="3109" spans="1:11" ht="18.95" customHeight="1" x14ac:dyDescent="0.25">
      <c r="A3109" s="52"/>
      <c r="C3109" s="76"/>
      <c r="D3109" s="185"/>
      <c r="E3109" s="76"/>
      <c r="F3109" s="76" t="str">
        <f>IF(E3109="","",IFERROR(VLOOKUP(E3109,Cadastro!$C$9:$D$1009,2,FALSE),"PROD. NÃO ENCONTRADO"))</f>
        <v/>
      </c>
      <c r="G3109" s="94"/>
      <c r="H3109" s="69" t="str">
        <f>IFERROR(G3109*VLOOKUP(E3109,Saldo!$P$8:$U$1009,6,FALSE),"")</f>
        <v/>
      </c>
      <c r="I3109" s="104" t="str">
        <f>IFERROR(IF(D3109="","",VLOOKUP(E3109,Saldo!$P$8:$Q$1009,2,FALSE)),"")</f>
        <v/>
      </c>
      <c r="J3109" s="76"/>
      <c r="K3109" s="28" t="str">
        <f t="shared" si="48"/>
        <v/>
      </c>
    </row>
    <row r="3110" spans="1:11" ht="18.95" customHeight="1" x14ac:dyDescent="0.25">
      <c r="A3110" s="52"/>
      <c r="C3110" s="76"/>
      <c r="D3110" s="185"/>
      <c r="E3110" s="76"/>
      <c r="F3110" s="76" t="str">
        <f>IF(E3110="","",IFERROR(VLOOKUP(E3110,Cadastro!$C$9:$D$1009,2,FALSE),"PROD. NÃO ENCONTRADO"))</f>
        <v/>
      </c>
      <c r="G3110" s="94"/>
      <c r="H3110" s="69" t="str">
        <f>IFERROR(G3110*VLOOKUP(E3110,Saldo!$P$8:$U$1009,6,FALSE),"")</f>
        <v/>
      </c>
      <c r="I3110" s="104" t="str">
        <f>IFERROR(IF(D3110="","",VLOOKUP(E3110,Saldo!$P$8:$Q$1009,2,FALSE)),"")</f>
        <v/>
      </c>
      <c r="J3110" s="76"/>
      <c r="K3110" s="28" t="str">
        <f t="shared" si="48"/>
        <v/>
      </c>
    </row>
    <row r="3111" spans="1:11" ht="18.95" customHeight="1" x14ac:dyDescent="0.25">
      <c r="A3111" s="52"/>
      <c r="C3111" s="76"/>
      <c r="D3111" s="185"/>
      <c r="E3111" s="76"/>
      <c r="F3111" s="76" t="str">
        <f>IF(E3111="","",IFERROR(VLOOKUP(E3111,Cadastro!$C$9:$D$1009,2,FALSE),"PROD. NÃO ENCONTRADO"))</f>
        <v/>
      </c>
      <c r="G3111" s="94"/>
      <c r="H3111" s="69" t="str">
        <f>IFERROR(G3111*VLOOKUP(E3111,Saldo!$P$8:$U$1009,6,FALSE),"")</f>
        <v/>
      </c>
      <c r="I3111" s="104" t="str">
        <f>IFERROR(IF(D3111="","",VLOOKUP(E3111,Saldo!$P$8:$Q$1009,2,FALSE)),"")</f>
        <v/>
      </c>
      <c r="J3111" s="76"/>
      <c r="K3111" s="28" t="str">
        <f t="shared" si="48"/>
        <v/>
      </c>
    </row>
    <row r="3112" spans="1:11" ht="18.95" customHeight="1" x14ac:dyDescent="0.25">
      <c r="A3112" s="52"/>
      <c r="C3112" s="76"/>
      <c r="D3112" s="185"/>
      <c r="E3112" s="76"/>
      <c r="F3112" s="76" t="str">
        <f>IF(E3112="","",IFERROR(VLOOKUP(E3112,Cadastro!$C$9:$D$1009,2,FALSE),"PROD. NÃO ENCONTRADO"))</f>
        <v/>
      </c>
      <c r="G3112" s="94"/>
      <c r="H3112" s="69" t="str">
        <f>IFERROR(G3112*VLOOKUP(E3112,Saldo!$P$8:$U$1009,6,FALSE),"")</f>
        <v/>
      </c>
      <c r="I3112" s="104" t="str">
        <f>IFERROR(IF(D3112="","",VLOOKUP(E3112,Saldo!$P$8:$Q$1009,2,FALSE)),"")</f>
        <v/>
      </c>
      <c r="J3112" s="76"/>
      <c r="K3112" s="28" t="str">
        <f t="shared" si="48"/>
        <v/>
      </c>
    </row>
    <row r="3113" spans="1:11" ht="18.95" customHeight="1" x14ac:dyDescent="0.25">
      <c r="A3113" s="52"/>
      <c r="C3113" s="76"/>
      <c r="D3113" s="185"/>
      <c r="E3113" s="76"/>
      <c r="F3113" s="76" t="str">
        <f>IF(E3113="","",IFERROR(VLOOKUP(E3113,Cadastro!$C$9:$D$1009,2,FALSE),"PROD. NÃO ENCONTRADO"))</f>
        <v/>
      </c>
      <c r="G3113" s="94"/>
      <c r="H3113" s="69" t="str">
        <f>IFERROR(G3113*VLOOKUP(E3113,Saldo!$P$8:$U$1009,6,FALSE),"")</f>
        <v/>
      </c>
      <c r="I3113" s="104" t="str">
        <f>IFERROR(IF(D3113="","",VLOOKUP(E3113,Saldo!$P$8:$Q$1009,2,FALSE)),"")</f>
        <v/>
      </c>
      <c r="J3113" s="76"/>
      <c r="K3113" s="28" t="str">
        <f t="shared" si="48"/>
        <v/>
      </c>
    </row>
    <row r="3114" spans="1:11" ht="18.95" customHeight="1" x14ac:dyDescent="0.25">
      <c r="A3114" s="52"/>
      <c r="C3114" s="76"/>
      <c r="D3114" s="185"/>
      <c r="E3114" s="76"/>
      <c r="F3114" s="76" t="str">
        <f>IF(E3114="","",IFERROR(VLOOKUP(E3114,Cadastro!$C$9:$D$1009,2,FALSE),"PROD. NÃO ENCONTRADO"))</f>
        <v/>
      </c>
      <c r="G3114" s="94"/>
      <c r="H3114" s="69" t="str">
        <f>IFERROR(G3114*VLOOKUP(E3114,Saldo!$P$8:$U$1009,6,FALSE),"")</f>
        <v/>
      </c>
      <c r="I3114" s="104" t="str">
        <f>IFERROR(IF(D3114="","",VLOOKUP(E3114,Saldo!$P$8:$Q$1009,2,FALSE)),"")</f>
        <v/>
      </c>
      <c r="J3114" s="76"/>
      <c r="K3114" s="28" t="str">
        <f t="shared" si="48"/>
        <v/>
      </c>
    </row>
    <row r="3115" spans="1:11" ht="18.95" customHeight="1" x14ac:dyDescent="0.25">
      <c r="A3115" s="52"/>
      <c r="C3115" s="76"/>
      <c r="D3115" s="185"/>
      <c r="E3115" s="76"/>
      <c r="F3115" s="76" t="str">
        <f>IF(E3115="","",IFERROR(VLOOKUP(E3115,Cadastro!$C$9:$D$1009,2,FALSE),"PROD. NÃO ENCONTRADO"))</f>
        <v/>
      </c>
      <c r="G3115" s="94"/>
      <c r="H3115" s="69" t="str">
        <f>IFERROR(G3115*VLOOKUP(E3115,Saldo!$P$8:$U$1009,6,FALSE),"")</f>
        <v/>
      </c>
      <c r="I3115" s="104" t="str">
        <f>IFERROR(IF(D3115="","",VLOOKUP(E3115,Saldo!$P$8:$Q$1009,2,FALSE)),"")</f>
        <v/>
      </c>
      <c r="J3115" s="76"/>
      <c r="K3115" s="28" t="str">
        <f t="shared" si="48"/>
        <v/>
      </c>
    </row>
    <row r="3116" spans="1:11" ht="18.95" customHeight="1" x14ac:dyDescent="0.25">
      <c r="A3116" s="52"/>
      <c r="C3116" s="76"/>
      <c r="D3116" s="185"/>
      <c r="E3116" s="76"/>
      <c r="F3116" s="76" t="str">
        <f>IF(E3116="","",IFERROR(VLOOKUP(E3116,Cadastro!$C$9:$D$1009,2,FALSE),"PROD. NÃO ENCONTRADO"))</f>
        <v/>
      </c>
      <c r="G3116" s="94"/>
      <c r="H3116" s="69" t="str">
        <f>IFERROR(G3116*VLOOKUP(E3116,Saldo!$P$8:$U$1009,6,FALSE),"")</f>
        <v/>
      </c>
      <c r="I3116" s="104" t="str">
        <f>IFERROR(IF(D3116="","",VLOOKUP(E3116,Saldo!$P$8:$Q$1009,2,FALSE)),"")</f>
        <v/>
      </c>
      <c r="J3116" s="76"/>
      <c r="K3116" s="28" t="str">
        <f t="shared" si="48"/>
        <v/>
      </c>
    </row>
    <row r="3117" spans="1:11" ht="18.95" customHeight="1" x14ac:dyDescent="0.25">
      <c r="A3117" s="52"/>
      <c r="C3117" s="76"/>
      <c r="D3117" s="185"/>
      <c r="E3117" s="76"/>
      <c r="F3117" s="76" t="str">
        <f>IF(E3117="","",IFERROR(VLOOKUP(E3117,Cadastro!$C$9:$D$1009,2,FALSE),"PROD. NÃO ENCONTRADO"))</f>
        <v/>
      </c>
      <c r="G3117" s="94"/>
      <c r="H3117" s="69" t="str">
        <f>IFERROR(G3117*VLOOKUP(E3117,Saldo!$P$8:$U$1009,6,FALSE),"")</f>
        <v/>
      </c>
      <c r="I3117" s="104" t="str">
        <f>IFERROR(IF(D3117="","",VLOOKUP(E3117,Saldo!$P$8:$Q$1009,2,FALSE)),"")</f>
        <v/>
      </c>
      <c r="J3117" s="76"/>
      <c r="K3117" s="28" t="str">
        <f t="shared" si="48"/>
        <v/>
      </c>
    </row>
    <row r="3118" spans="1:11" ht="18.95" customHeight="1" x14ac:dyDescent="0.25">
      <c r="A3118" s="52"/>
      <c r="C3118" s="76"/>
      <c r="D3118" s="185"/>
      <c r="E3118" s="76"/>
      <c r="F3118" s="76" t="str">
        <f>IF(E3118="","",IFERROR(VLOOKUP(E3118,Cadastro!$C$9:$D$1009,2,FALSE),"PROD. NÃO ENCONTRADO"))</f>
        <v/>
      </c>
      <c r="G3118" s="94"/>
      <c r="H3118" s="69" t="str">
        <f>IFERROR(G3118*VLOOKUP(E3118,Saldo!$P$8:$U$1009,6,FALSE),"")</f>
        <v/>
      </c>
      <c r="I3118" s="104" t="str">
        <f>IFERROR(IF(D3118="","",VLOOKUP(E3118,Saldo!$P$8:$Q$1009,2,FALSE)),"")</f>
        <v/>
      </c>
      <c r="J3118" s="76"/>
      <c r="K3118" s="28" t="str">
        <f t="shared" si="48"/>
        <v/>
      </c>
    </row>
    <row r="3119" spans="1:11" ht="18.95" customHeight="1" x14ac:dyDescent="0.25">
      <c r="A3119" s="52"/>
      <c r="C3119" s="76"/>
      <c r="D3119" s="185"/>
      <c r="E3119" s="76"/>
      <c r="F3119" s="76" t="str">
        <f>IF(E3119="","",IFERROR(VLOOKUP(E3119,Cadastro!$C$9:$D$1009,2,FALSE),"PROD. NÃO ENCONTRADO"))</f>
        <v/>
      </c>
      <c r="G3119" s="94"/>
      <c r="H3119" s="69" t="str">
        <f>IFERROR(G3119*VLOOKUP(E3119,Saldo!$P$8:$U$1009,6,FALSE),"")</f>
        <v/>
      </c>
      <c r="I3119" s="104" t="str">
        <f>IFERROR(IF(D3119="","",VLOOKUP(E3119,Saldo!$P$8:$Q$1009,2,FALSE)),"")</f>
        <v/>
      </c>
      <c r="J3119" s="76"/>
      <c r="K3119" s="28" t="str">
        <f t="shared" si="48"/>
        <v/>
      </c>
    </row>
    <row r="3120" spans="1:11" ht="18.95" customHeight="1" x14ac:dyDescent="0.25">
      <c r="A3120" s="52"/>
      <c r="C3120" s="76"/>
      <c r="D3120" s="185"/>
      <c r="E3120" s="76"/>
      <c r="F3120" s="76" t="str">
        <f>IF(E3120="","",IFERROR(VLOOKUP(E3120,Cadastro!$C$9:$D$1009,2,FALSE),"PROD. NÃO ENCONTRADO"))</f>
        <v/>
      </c>
      <c r="G3120" s="94"/>
      <c r="H3120" s="69" t="str">
        <f>IFERROR(G3120*VLOOKUP(E3120,Saldo!$P$8:$U$1009,6,FALSE),"")</f>
        <v/>
      </c>
      <c r="I3120" s="104" t="str">
        <f>IFERROR(IF(D3120="","",VLOOKUP(E3120,Saldo!$P$8:$Q$1009,2,FALSE)),"")</f>
        <v/>
      </c>
      <c r="J3120" s="76"/>
      <c r="K3120" s="28" t="str">
        <f t="shared" si="48"/>
        <v/>
      </c>
    </row>
    <row r="3121" spans="1:11" ht="18.95" customHeight="1" x14ac:dyDescent="0.25">
      <c r="A3121" s="52"/>
      <c r="C3121" s="76"/>
      <c r="D3121" s="185"/>
      <c r="E3121" s="76"/>
      <c r="F3121" s="76" t="str">
        <f>IF(E3121="","",IFERROR(VLOOKUP(E3121,Cadastro!$C$9:$D$1009,2,FALSE),"PROD. NÃO ENCONTRADO"))</f>
        <v/>
      </c>
      <c r="G3121" s="94"/>
      <c r="H3121" s="69" t="str">
        <f>IFERROR(G3121*VLOOKUP(E3121,Saldo!$P$8:$U$1009,6,FALSE),"")</f>
        <v/>
      </c>
      <c r="I3121" s="104" t="str">
        <f>IFERROR(IF(D3121="","",VLOOKUP(E3121,Saldo!$P$8:$Q$1009,2,FALSE)),"")</f>
        <v/>
      </c>
      <c r="J3121" s="76"/>
      <c r="K3121" s="28" t="str">
        <f t="shared" si="48"/>
        <v/>
      </c>
    </row>
    <row r="3122" spans="1:11" ht="18.95" customHeight="1" x14ac:dyDescent="0.25">
      <c r="A3122" s="52"/>
      <c r="C3122" s="76"/>
      <c r="D3122" s="185"/>
      <c r="E3122" s="76"/>
      <c r="F3122" s="76" t="str">
        <f>IF(E3122="","",IFERROR(VLOOKUP(E3122,Cadastro!$C$9:$D$1009,2,FALSE),"PROD. NÃO ENCONTRADO"))</f>
        <v/>
      </c>
      <c r="G3122" s="94"/>
      <c r="H3122" s="69" t="str">
        <f>IFERROR(G3122*VLOOKUP(E3122,Saldo!$P$8:$U$1009,6,FALSE),"")</f>
        <v/>
      </c>
      <c r="I3122" s="104" t="str">
        <f>IFERROR(IF(D3122="","",VLOOKUP(E3122,Saldo!$P$8:$Q$1009,2,FALSE)),"")</f>
        <v/>
      </c>
      <c r="J3122" s="76"/>
      <c r="K3122" s="28" t="str">
        <f t="shared" si="48"/>
        <v/>
      </c>
    </row>
    <row r="3123" spans="1:11" ht="18.95" customHeight="1" x14ac:dyDescent="0.25">
      <c r="A3123" s="52"/>
      <c r="C3123" s="76"/>
      <c r="D3123" s="185"/>
      <c r="E3123" s="76"/>
      <c r="F3123" s="76" t="str">
        <f>IF(E3123="","",IFERROR(VLOOKUP(E3123,Cadastro!$C$9:$D$1009,2,FALSE),"PROD. NÃO ENCONTRADO"))</f>
        <v/>
      </c>
      <c r="G3123" s="94"/>
      <c r="H3123" s="69" t="str">
        <f>IFERROR(G3123*VLOOKUP(E3123,Saldo!$P$8:$U$1009,6,FALSE),"")</f>
        <v/>
      </c>
      <c r="I3123" s="104" t="str">
        <f>IFERROR(IF(D3123="","",VLOOKUP(E3123,Saldo!$P$8:$Q$1009,2,FALSE)),"")</f>
        <v/>
      </c>
      <c r="J3123" s="76"/>
      <c r="K3123" s="28" t="str">
        <f t="shared" si="48"/>
        <v/>
      </c>
    </row>
    <row r="3124" spans="1:11" ht="18.95" customHeight="1" x14ac:dyDescent="0.25">
      <c r="A3124" s="52"/>
      <c r="C3124" s="76"/>
      <c r="D3124" s="185"/>
      <c r="E3124" s="76"/>
      <c r="F3124" s="76" t="str">
        <f>IF(E3124="","",IFERROR(VLOOKUP(E3124,Cadastro!$C$9:$D$1009,2,FALSE),"PROD. NÃO ENCONTRADO"))</f>
        <v/>
      </c>
      <c r="G3124" s="94"/>
      <c r="H3124" s="69" t="str">
        <f>IFERROR(G3124*VLOOKUP(E3124,Saldo!$P$8:$U$1009,6,FALSE),"")</f>
        <v/>
      </c>
      <c r="I3124" s="104" t="str">
        <f>IFERROR(IF(D3124="","",VLOOKUP(E3124,Saldo!$P$8:$Q$1009,2,FALSE)),"")</f>
        <v/>
      </c>
      <c r="J3124" s="76"/>
      <c r="K3124" s="28" t="str">
        <f t="shared" si="48"/>
        <v/>
      </c>
    </row>
    <row r="3125" spans="1:11" ht="18.95" customHeight="1" x14ac:dyDescent="0.25">
      <c r="A3125" s="52"/>
      <c r="C3125" s="76"/>
      <c r="D3125" s="185"/>
      <c r="E3125" s="76"/>
      <c r="F3125" s="76" t="str">
        <f>IF(E3125="","",IFERROR(VLOOKUP(E3125,Cadastro!$C$9:$D$1009,2,FALSE),"PROD. NÃO ENCONTRADO"))</f>
        <v/>
      </c>
      <c r="G3125" s="94"/>
      <c r="H3125" s="69" t="str">
        <f>IFERROR(G3125*VLOOKUP(E3125,Saldo!$P$8:$U$1009,6,FALSE),"")</f>
        <v/>
      </c>
      <c r="I3125" s="104" t="str">
        <f>IFERROR(IF(D3125="","",VLOOKUP(E3125,Saldo!$P$8:$Q$1009,2,FALSE)),"")</f>
        <v/>
      </c>
      <c r="J3125" s="76"/>
      <c r="K3125" s="28" t="str">
        <f t="shared" si="48"/>
        <v/>
      </c>
    </row>
    <row r="3126" spans="1:11" ht="18.95" customHeight="1" x14ac:dyDescent="0.25">
      <c r="A3126" s="52"/>
      <c r="C3126" s="76"/>
      <c r="D3126" s="185"/>
      <c r="E3126" s="76"/>
      <c r="F3126" s="76" t="str">
        <f>IF(E3126="","",IFERROR(VLOOKUP(E3126,Cadastro!$C$9:$D$1009,2,FALSE),"PROD. NÃO ENCONTRADO"))</f>
        <v/>
      </c>
      <c r="G3126" s="94"/>
      <c r="H3126" s="69" t="str">
        <f>IFERROR(G3126*VLOOKUP(E3126,Saldo!$P$8:$U$1009,6,FALSE),"")</f>
        <v/>
      </c>
      <c r="I3126" s="104" t="str">
        <f>IFERROR(IF(D3126="","",VLOOKUP(E3126,Saldo!$P$8:$Q$1009,2,FALSE)),"")</f>
        <v/>
      </c>
      <c r="J3126" s="76"/>
      <c r="K3126" s="28" t="str">
        <f t="shared" si="48"/>
        <v/>
      </c>
    </row>
    <row r="3127" spans="1:11" ht="18.95" customHeight="1" x14ac:dyDescent="0.25">
      <c r="A3127" s="52"/>
      <c r="C3127" s="76"/>
      <c r="D3127" s="185"/>
      <c r="E3127" s="76"/>
      <c r="F3127" s="76" t="str">
        <f>IF(E3127="","",IFERROR(VLOOKUP(E3127,Cadastro!$C$9:$D$1009,2,FALSE),"PROD. NÃO ENCONTRADO"))</f>
        <v/>
      </c>
      <c r="G3127" s="94"/>
      <c r="H3127" s="69" t="str">
        <f>IFERROR(G3127*VLOOKUP(E3127,Saldo!$P$8:$U$1009,6,FALSE),"")</f>
        <v/>
      </c>
      <c r="I3127" s="104" t="str">
        <f>IFERROR(IF(D3127="","",VLOOKUP(E3127,Saldo!$P$8:$Q$1009,2,FALSE)),"")</f>
        <v/>
      </c>
      <c r="J3127" s="76"/>
      <c r="K3127" s="28" t="str">
        <f t="shared" si="48"/>
        <v/>
      </c>
    </row>
    <row r="3128" spans="1:11" ht="18.95" customHeight="1" x14ac:dyDescent="0.25">
      <c r="A3128" s="52"/>
      <c r="C3128" s="76"/>
      <c r="D3128" s="185"/>
      <c r="E3128" s="76"/>
      <c r="F3128" s="76" t="str">
        <f>IF(E3128="","",IFERROR(VLOOKUP(E3128,Cadastro!$C$9:$D$1009,2,FALSE),"PROD. NÃO ENCONTRADO"))</f>
        <v/>
      </c>
      <c r="G3128" s="94"/>
      <c r="H3128" s="69" t="str">
        <f>IFERROR(G3128*VLOOKUP(E3128,Saldo!$P$8:$U$1009,6,FALSE),"")</f>
        <v/>
      </c>
      <c r="I3128" s="104" t="str">
        <f>IFERROR(IF(D3128="","",VLOOKUP(E3128,Saldo!$P$8:$Q$1009,2,FALSE)),"")</f>
        <v/>
      </c>
      <c r="J3128" s="76"/>
      <c r="K3128" s="28" t="str">
        <f t="shared" si="48"/>
        <v/>
      </c>
    </row>
    <row r="3129" spans="1:11" ht="18.95" customHeight="1" x14ac:dyDescent="0.25">
      <c r="A3129" s="52"/>
      <c r="C3129" s="76"/>
      <c r="D3129" s="185"/>
      <c r="E3129" s="76"/>
      <c r="F3129" s="76" t="str">
        <f>IF(E3129="","",IFERROR(VLOOKUP(E3129,Cadastro!$C$9:$D$1009,2,FALSE),"PROD. NÃO ENCONTRADO"))</f>
        <v/>
      </c>
      <c r="G3129" s="94"/>
      <c r="H3129" s="69" t="str">
        <f>IFERROR(G3129*VLOOKUP(E3129,Saldo!$P$8:$U$1009,6,FALSE),"")</f>
        <v/>
      </c>
      <c r="I3129" s="104" t="str">
        <f>IFERROR(IF(D3129="","",VLOOKUP(E3129,Saldo!$P$8:$Q$1009,2,FALSE)),"")</f>
        <v/>
      </c>
      <c r="J3129" s="76"/>
      <c r="K3129" s="28" t="str">
        <f t="shared" si="48"/>
        <v/>
      </c>
    </row>
    <row r="3130" spans="1:11" ht="18.95" customHeight="1" x14ac:dyDescent="0.25">
      <c r="A3130" s="52"/>
      <c r="C3130" s="76"/>
      <c r="D3130" s="185"/>
      <c r="E3130" s="76"/>
      <c r="F3130" s="76" t="str">
        <f>IF(E3130="","",IFERROR(VLOOKUP(E3130,Cadastro!$C$9:$D$1009,2,FALSE),"PROD. NÃO ENCONTRADO"))</f>
        <v/>
      </c>
      <c r="G3130" s="94"/>
      <c r="H3130" s="69" t="str">
        <f>IFERROR(G3130*VLOOKUP(E3130,Saldo!$P$8:$U$1009,6,FALSE),"")</f>
        <v/>
      </c>
      <c r="I3130" s="104" t="str">
        <f>IFERROR(IF(D3130="","",VLOOKUP(E3130,Saldo!$P$8:$Q$1009,2,FALSE)),"")</f>
        <v/>
      </c>
      <c r="J3130" s="76"/>
      <c r="K3130" s="28" t="str">
        <f t="shared" si="48"/>
        <v/>
      </c>
    </row>
    <row r="3131" spans="1:11" ht="18.95" customHeight="1" x14ac:dyDescent="0.25">
      <c r="A3131" s="52"/>
      <c r="C3131" s="76"/>
      <c r="D3131" s="185"/>
      <c r="E3131" s="76"/>
      <c r="F3131" s="76" t="str">
        <f>IF(E3131="","",IFERROR(VLOOKUP(E3131,Cadastro!$C$9:$D$1009,2,FALSE),"PROD. NÃO ENCONTRADO"))</f>
        <v/>
      </c>
      <c r="G3131" s="94"/>
      <c r="H3131" s="69" t="str">
        <f>IFERROR(G3131*VLOOKUP(E3131,Saldo!$P$8:$U$1009,6,FALSE),"")</f>
        <v/>
      </c>
      <c r="I3131" s="104" t="str">
        <f>IFERROR(IF(D3131="","",VLOOKUP(E3131,Saldo!$P$8:$Q$1009,2,FALSE)),"")</f>
        <v/>
      </c>
      <c r="J3131" s="76"/>
      <c r="K3131" s="28" t="str">
        <f t="shared" si="48"/>
        <v/>
      </c>
    </row>
    <row r="3132" spans="1:11" ht="18.95" customHeight="1" x14ac:dyDescent="0.25">
      <c r="A3132" s="52"/>
      <c r="C3132" s="76"/>
      <c r="D3132" s="185"/>
      <c r="E3132" s="76"/>
      <c r="F3132" s="76" t="str">
        <f>IF(E3132="","",IFERROR(VLOOKUP(E3132,Cadastro!$C$9:$D$1009,2,FALSE),"PROD. NÃO ENCONTRADO"))</f>
        <v/>
      </c>
      <c r="G3132" s="94"/>
      <c r="H3132" s="69" t="str">
        <f>IFERROR(G3132*VLOOKUP(E3132,Saldo!$P$8:$U$1009,6,FALSE),"")</f>
        <v/>
      </c>
      <c r="I3132" s="104" t="str">
        <f>IFERROR(IF(D3132="","",VLOOKUP(E3132,Saldo!$P$8:$Q$1009,2,FALSE)),"")</f>
        <v/>
      </c>
      <c r="J3132" s="76"/>
      <c r="K3132" s="28" t="str">
        <f t="shared" si="48"/>
        <v/>
      </c>
    </row>
    <row r="3133" spans="1:11" ht="18.95" customHeight="1" x14ac:dyDescent="0.25">
      <c r="A3133" s="52"/>
      <c r="C3133" s="76"/>
      <c r="D3133" s="185"/>
      <c r="E3133" s="76"/>
      <c r="F3133" s="76" t="str">
        <f>IF(E3133="","",IFERROR(VLOOKUP(E3133,Cadastro!$C$9:$D$1009,2,FALSE),"PROD. NÃO ENCONTRADO"))</f>
        <v/>
      </c>
      <c r="G3133" s="94"/>
      <c r="H3133" s="69" t="str">
        <f>IFERROR(G3133*VLOOKUP(E3133,Saldo!$P$8:$U$1009,6,FALSE),"")</f>
        <v/>
      </c>
      <c r="I3133" s="104" t="str">
        <f>IFERROR(IF(D3133="","",VLOOKUP(E3133,Saldo!$P$8:$Q$1009,2,FALSE)),"")</f>
        <v/>
      </c>
      <c r="J3133" s="76"/>
      <c r="K3133" s="28" t="str">
        <f t="shared" si="48"/>
        <v/>
      </c>
    </row>
    <row r="3134" spans="1:11" ht="18.95" customHeight="1" x14ac:dyDescent="0.25">
      <c r="A3134" s="52"/>
      <c r="C3134" s="76"/>
      <c r="D3134" s="185"/>
      <c r="E3134" s="76"/>
      <c r="F3134" s="76" t="str">
        <f>IF(E3134="","",IFERROR(VLOOKUP(E3134,Cadastro!$C$9:$D$1009,2,FALSE),"PROD. NÃO ENCONTRADO"))</f>
        <v/>
      </c>
      <c r="G3134" s="94"/>
      <c r="H3134" s="69" t="str">
        <f>IFERROR(G3134*VLOOKUP(E3134,Saldo!$P$8:$U$1009,6,FALSE),"")</f>
        <v/>
      </c>
      <c r="I3134" s="104" t="str">
        <f>IFERROR(IF(D3134="","",VLOOKUP(E3134,Saldo!$P$8:$Q$1009,2,FALSE)),"")</f>
        <v/>
      </c>
      <c r="J3134" s="76"/>
      <c r="K3134" s="28" t="str">
        <f t="shared" si="48"/>
        <v/>
      </c>
    </row>
    <row r="3135" spans="1:11" ht="18.95" customHeight="1" x14ac:dyDescent="0.25">
      <c r="A3135" s="52"/>
      <c r="C3135" s="76"/>
      <c r="D3135" s="185"/>
      <c r="E3135" s="76"/>
      <c r="F3135" s="76" t="str">
        <f>IF(E3135="","",IFERROR(VLOOKUP(E3135,Cadastro!$C$9:$D$1009,2,FALSE),"PROD. NÃO ENCONTRADO"))</f>
        <v/>
      </c>
      <c r="G3135" s="94"/>
      <c r="H3135" s="69" t="str">
        <f>IFERROR(G3135*VLOOKUP(E3135,Saldo!$P$8:$U$1009,6,FALSE),"")</f>
        <v/>
      </c>
      <c r="I3135" s="104" t="str">
        <f>IFERROR(IF(D3135="","",VLOOKUP(E3135,Saldo!$P$8:$Q$1009,2,FALSE)),"")</f>
        <v/>
      </c>
      <c r="J3135" s="76"/>
      <c r="K3135" s="28" t="str">
        <f t="shared" si="48"/>
        <v/>
      </c>
    </row>
    <row r="3136" spans="1:11" ht="18.95" customHeight="1" x14ac:dyDescent="0.25">
      <c r="A3136" s="52"/>
      <c r="C3136" s="76"/>
      <c r="D3136" s="185"/>
      <c r="E3136" s="76"/>
      <c r="F3136" s="76" t="str">
        <f>IF(E3136="","",IFERROR(VLOOKUP(E3136,Cadastro!$C$9:$D$1009,2,FALSE),"PROD. NÃO ENCONTRADO"))</f>
        <v/>
      </c>
      <c r="G3136" s="94"/>
      <c r="H3136" s="69" t="str">
        <f>IFERROR(G3136*VLOOKUP(E3136,Saldo!$P$8:$U$1009,6,FALSE),"")</f>
        <v/>
      </c>
      <c r="I3136" s="104" t="str">
        <f>IFERROR(IF(D3136="","",VLOOKUP(E3136,Saldo!$P$8:$Q$1009,2,FALSE)),"")</f>
        <v/>
      </c>
      <c r="J3136" s="76"/>
      <c r="K3136" s="28" t="str">
        <f t="shared" si="48"/>
        <v/>
      </c>
    </row>
    <row r="3137" spans="1:11" ht="18.95" customHeight="1" x14ac:dyDescent="0.25">
      <c r="A3137" s="52"/>
      <c r="C3137" s="76"/>
      <c r="D3137" s="185"/>
      <c r="E3137" s="76"/>
      <c r="F3137" s="76" t="str">
        <f>IF(E3137="","",IFERROR(VLOOKUP(E3137,Cadastro!$C$9:$D$1009,2,FALSE),"PROD. NÃO ENCONTRADO"))</f>
        <v/>
      </c>
      <c r="G3137" s="94"/>
      <c r="H3137" s="69" t="str">
        <f>IFERROR(G3137*VLOOKUP(E3137,Saldo!$P$8:$U$1009,6,FALSE),"")</f>
        <v/>
      </c>
      <c r="I3137" s="104" t="str">
        <f>IFERROR(IF(D3137="","",VLOOKUP(E3137,Saldo!$P$8:$Q$1009,2,FALSE)),"")</f>
        <v/>
      </c>
      <c r="J3137" s="76"/>
      <c r="K3137" s="28" t="str">
        <f t="shared" si="48"/>
        <v/>
      </c>
    </row>
    <row r="3138" spans="1:11" ht="18.95" customHeight="1" x14ac:dyDescent="0.25">
      <c r="A3138" s="52"/>
      <c r="C3138" s="76"/>
      <c r="D3138" s="185"/>
      <c r="E3138" s="76"/>
      <c r="F3138" s="76" t="str">
        <f>IF(E3138="","",IFERROR(VLOOKUP(E3138,Cadastro!$C$9:$D$1009,2,FALSE),"PROD. NÃO ENCONTRADO"))</f>
        <v/>
      </c>
      <c r="G3138" s="94"/>
      <c r="H3138" s="69" t="str">
        <f>IFERROR(G3138*VLOOKUP(E3138,Saldo!$P$8:$U$1009,6,FALSE),"")</f>
        <v/>
      </c>
      <c r="I3138" s="104" t="str">
        <f>IFERROR(IF(D3138="","",VLOOKUP(E3138,Saldo!$P$8:$Q$1009,2,FALSE)),"")</f>
        <v/>
      </c>
      <c r="J3138" s="76"/>
      <c r="K3138" s="28" t="str">
        <f t="shared" si="48"/>
        <v/>
      </c>
    </row>
    <row r="3139" spans="1:11" ht="18.95" customHeight="1" x14ac:dyDescent="0.25">
      <c r="A3139" s="52"/>
      <c r="C3139" s="76"/>
      <c r="D3139" s="185"/>
      <c r="E3139" s="76"/>
      <c r="F3139" s="76" t="str">
        <f>IF(E3139="","",IFERROR(VLOOKUP(E3139,Cadastro!$C$9:$D$1009,2,FALSE),"PROD. NÃO ENCONTRADO"))</f>
        <v/>
      </c>
      <c r="G3139" s="94"/>
      <c r="H3139" s="69" t="str">
        <f>IFERROR(G3139*VLOOKUP(E3139,Saldo!$P$8:$U$1009,6,FALSE),"")</f>
        <v/>
      </c>
      <c r="I3139" s="104" t="str">
        <f>IFERROR(IF(D3139="","",VLOOKUP(E3139,Saldo!$P$8:$Q$1009,2,FALSE)),"")</f>
        <v/>
      </c>
      <c r="J3139" s="76"/>
      <c r="K3139" s="28" t="str">
        <f t="shared" si="48"/>
        <v/>
      </c>
    </row>
    <row r="3140" spans="1:11" ht="18.95" customHeight="1" x14ac:dyDescent="0.25">
      <c r="A3140" s="52"/>
      <c r="C3140" s="76"/>
      <c r="D3140" s="185"/>
      <c r="E3140" s="76"/>
      <c r="F3140" s="76" t="str">
        <f>IF(E3140="","",IFERROR(VLOOKUP(E3140,Cadastro!$C$9:$D$1009,2,FALSE),"PROD. NÃO ENCONTRADO"))</f>
        <v/>
      </c>
      <c r="G3140" s="94"/>
      <c r="H3140" s="69" t="str">
        <f>IFERROR(G3140*VLOOKUP(E3140,Saldo!$P$8:$U$1009,6,FALSE),"")</f>
        <v/>
      </c>
      <c r="I3140" s="104" t="str">
        <f>IFERROR(IF(D3140="","",VLOOKUP(E3140,Saldo!$P$8:$Q$1009,2,FALSE)),"")</f>
        <v/>
      </c>
      <c r="J3140" s="76"/>
      <c r="K3140" s="28" t="str">
        <f t="shared" si="48"/>
        <v/>
      </c>
    </row>
    <row r="3141" spans="1:11" ht="18.95" customHeight="1" x14ac:dyDescent="0.25">
      <c r="A3141" s="52"/>
      <c r="C3141" s="76"/>
      <c r="D3141" s="185"/>
      <c r="E3141" s="76"/>
      <c r="F3141" s="76" t="str">
        <f>IF(E3141="","",IFERROR(VLOOKUP(E3141,Cadastro!$C$9:$D$1009,2,FALSE),"PROD. NÃO ENCONTRADO"))</f>
        <v/>
      </c>
      <c r="G3141" s="94"/>
      <c r="H3141" s="69" t="str">
        <f>IFERROR(G3141*VLOOKUP(E3141,Saldo!$P$8:$U$1009,6,FALSE),"")</f>
        <v/>
      </c>
      <c r="I3141" s="104" t="str">
        <f>IFERROR(IF(D3141="","",VLOOKUP(E3141,Saldo!$P$8:$Q$1009,2,FALSE)),"")</f>
        <v/>
      </c>
      <c r="J3141" s="76"/>
      <c r="K3141" s="28" t="str">
        <f t="shared" si="48"/>
        <v/>
      </c>
    </row>
    <row r="3142" spans="1:11" ht="18.95" customHeight="1" x14ac:dyDescent="0.25">
      <c r="A3142" s="52"/>
      <c r="C3142" s="76"/>
      <c r="D3142" s="185"/>
      <c r="E3142" s="76"/>
      <c r="F3142" s="76" t="str">
        <f>IF(E3142="","",IFERROR(VLOOKUP(E3142,Cadastro!$C$9:$D$1009,2,FALSE),"PROD. NÃO ENCONTRADO"))</f>
        <v/>
      </c>
      <c r="G3142" s="94"/>
      <c r="H3142" s="69" t="str">
        <f>IFERROR(G3142*VLOOKUP(E3142,Saldo!$P$8:$U$1009,6,FALSE),"")</f>
        <v/>
      </c>
      <c r="I3142" s="104" t="str">
        <f>IFERROR(IF(D3142="","",VLOOKUP(E3142,Saldo!$P$8:$Q$1009,2,FALSE)),"")</f>
        <v/>
      </c>
      <c r="J3142" s="76"/>
      <c r="K3142" s="28" t="str">
        <f t="shared" si="48"/>
        <v/>
      </c>
    </row>
    <row r="3143" spans="1:11" ht="18.95" customHeight="1" x14ac:dyDescent="0.25">
      <c r="A3143" s="52"/>
      <c r="C3143" s="76"/>
      <c r="D3143" s="185"/>
      <c r="E3143" s="76"/>
      <c r="F3143" s="76" t="str">
        <f>IF(E3143="","",IFERROR(VLOOKUP(E3143,Cadastro!$C$9:$D$1009,2,FALSE),"PROD. NÃO ENCONTRADO"))</f>
        <v/>
      </c>
      <c r="G3143" s="94"/>
      <c r="H3143" s="69" t="str">
        <f>IFERROR(G3143*VLOOKUP(E3143,Saldo!$P$8:$U$1009,6,FALSE),"")</f>
        <v/>
      </c>
      <c r="I3143" s="104" t="str">
        <f>IFERROR(IF(D3143="","",VLOOKUP(E3143,Saldo!$P$8:$Q$1009,2,FALSE)),"")</f>
        <v/>
      </c>
      <c r="J3143" s="76"/>
      <c r="K3143" s="28" t="str">
        <f t="shared" si="48"/>
        <v/>
      </c>
    </row>
    <row r="3144" spans="1:11" ht="18.95" customHeight="1" x14ac:dyDescent="0.25">
      <c r="A3144" s="52"/>
      <c r="C3144" s="76"/>
      <c r="D3144" s="185"/>
      <c r="E3144" s="76"/>
      <c r="F3144" s="76" t="str">
        <f>IF(E3144="","",IFERROR(VLOOKUP(E3144,Cadastro!$C$9:$D$1009,2,FALSE),"PROD. NÃO ENCONTRADO"))</f>
        <v/>
      </c>
      <c r="G3144" s="94"/>
      <c r="H3144" s="69" t="str">
        <f>IFERROR(G3144*VLOOKUP(E3144,Saldo!$P$8:$U$1009,6,FALSE),"")</f>
        <v/>
      </c>
      <c r="I3144" s="104" t="str">
        <f>IFERROR(IF(D3144="","",VLOOKUP(E3144,Saldo!$P$8:$Q$1009,2,FALSE)),"")</f>
        <v/>
      </c>
      <c r="J3144" s="76"/>
      <c r="K3144" s="28" t="str">
        <f t="shared" si="48"/>
        <v/>
      </c>
    </row>
    <row r="3145" spans="1:11" ht="18.95" customHeight="1" x14ac:dyDescent="0.25">
      <c r="A3145" s="52"/>
      <c r="C3145" s="76"/>
      <c r="D3145" s="185"/>
      <c r="E3145" s="76"/>
      <c r="F3145" s="76" t="str">
        <f>IF(E3145="","",IFERROR(VLOOKUP(E3145,Cadastro!$C$9:$D$1009,2,FALSE),"PROD. NÃO ENCONTRADO"))</f>
        <v/>
      </c>
      <c r="G3145" s="94"/>
      <c r="H3145" s="69" t="str">
        <f>IFERROR(G3145*VLOOKUP(E3145,Saldo!$P$8:$U$1009,6,FALSE),"")</f>
        <v/>
      </c>
      <c r="I3145" s="104" t="str">
        <f>IFERROR(IF(D3145="","",VLOOKUP(E3145,Saldo!$P$8:$Q$1009,2,FALSE)),"")</f>
        <v/>
      </c>
      <c r="J3145" s="76"/>
      <c r="K3145" s="28" t="str">
        <f t="shared" si="48"/>
        <v/>
      </c>
    </row>
    <row r="3146" spans="1:11" ht="18.95" customHeight="1" x14ac:dyDescent="0.25">
      <c r="A3146" s="52"/>
      <c r="C3146" s="76"/>
      <c r="D3146" s="185"/>
      <c r="E3146" s="76"/>
      <c r="F3146" s="76" t="str">
        <f>IF(E3146="","",IFERROR(VLOOKUP(E3146,Cadastro!$C$9:$D$1009,2,FALSE),"PROD. NÃO ENCONTRADO"))</f>
        <v/>
      </c>
      <c r="G3146" s="94"/>
      <c r="H3146" s="69" t="str">
        <f>IFERROR(G3146*VLOOKUP(E3146,Saldo!$P$8:$U$1009,6,FALSE),"")</f>
        <v/>
      </c>
      <c r="I3146" s="104" t="str">
        <f>IFERROR(IF(D3146="","",VLOOKUP(E3146,Saldo!$P$8:$Q$1009,2,FALSE)),"")</f>
        <v/>
      </c>
      <c r="J3146" s="76"/>
      <c r="K3146" s="28" t="str">
        <f t="shared" ref="K3146:K3209" si="49">IF(D3146="","",MONTH(D3146))</f>
        <v/>
      </c>
    </row>
    <row r="3147" spans="1:11" ht="18.95" customHeight="1" x14ac:dyDescent="0.25">
      <c r="A3147" s="52"/>
      <c r="C3147" s="76"/>
      <c r="D3147" s="185"/>
      <c r="E3147" s="76"/>
      <c r="F3147" s="76" t="str">
        <f>IF(E3147="","",IFERROR(VLOOKUP(E3147,Cadastro!$C$9:$D$1009,2,FALSE),"PROD. NÃO ENCONTRADO"))</f>
        <v/>
      </c>
      <c r="G3147" s="94"/>
      <c r="H3147" s="69" t="str">
        <f>IFERROR(G3147*VLOOKUP(E3147,Saldo!$P$8:$U$1009,6,FALSE),"")</f>
        <v/>
      </c>
      <c r="I3147" s="104" t="str">
        <f>IFERROR(IF(D3147="","",VLOOKUP(E3147,Saldo!$P$8:$Q$1009,2,FALSE)),"")</f>
        <v/>
      </c>
      <c r="J3147" s="76"/>
      <c r="K3147" s="28" t="str">
        <f t="shared" si="49"/>
        <v/>
      </c>
    </row>
    <row r="3148" spans="1:11" ht="18.95" customHeight="1" x14ac:dyDescent="0.25">
      <c r="A3148" s="52"/>
      <c r="C3148" s="76"/>
      <c r="D3148" s="185"/>
      <c r="E3148" s="76"/>
      <c r="F3148" s="76" t="str">
        <f>IF(E3148="","",IFERROR(VLOOKUP(E3148,Cadastro!$C$9:$D$1009,2,FALSE),"PROD. NÃO ENCONTRADO"))</f>
        <v/>
      </c>
      <c r="G3148" s="94"/>
      <c r="H3148" s="69" t="str">
        <f>IFERROR(G3148*VLOOKUP(E3148,Saldo!$P$8:$U$1009,6,FALSE),"")</f>
        <v/>
      </c>
      <c r="I3148" s="104" t="str">
        <f>IFERROR(IF(D3148="","",VLOOKUP(E3148,Saldo!$P$8:$Q$1009,2,FALSE)),"")</f>
        <v/>
      </c>
      <c r="J3148" s="76"/>
      <c r="K3148" s="28" t="str">
        <f t="shared" si="49"/>
        <v/>
      </c>
    </row>
    <row r="3149" spans="1:11" ht="18.95" customHeight="1" x14ac:dyDescent="0.25">
      <c r="A3149" s="52"/>
      <c r="C3149" s="76"/>
      <c r="D3149" s="185"/>
      <c r="E3149" s="76"/>
      <c r="F3149" s="76" t="str">
        <f>IF(E3149="","",IFERROR(VLOOKUP(E3149,Cadastro!$C$9:$D$1009,2,FALSE),"PROD. NÃO ENCONTRADO"))</f>
        <v/>
      </c>
      <c r="G3149" s="94"/>
      <c r="H3149" s="69" t="str">
        <f>IFERROR(G3149*VLOOKUP(E3149,Saldo!$P$8:$U$1009,6,FALSE),"")</f>
        <v/>
      </c>
      <c r="I3149" s="104" t="str">
        <f>IFERROR(IF(D3149="","",VLOOKUP(E3149,Saldo!$P$8:$Q$1009,2,FALSE)),"")</f>
        <v/>
      </c>
      <c r="J3149" s="76"/>
      <c r="K3149" s="28" t="str">
        <f t="shared" si="49"/>
        <v/>
      </c>
    </row>
    <row r="3150" spans="1:11" ht="18.95" customHeight="1" x14ac:dyDescent="0.25">
      <c r="A3150" s="52"/>
      <c r="C3150" s="76"/>
      <c r="D3150" s="185"/>
      <c r="E3150" s="76"/>
      <c r="F3150" s="76" t="str">
        <f>IF(E3150="","",IFERROR(VLOOKUP(E3150,Cadastro!$C$9:$D$1009,2,FALSE),"PROD. NÃO ENCONTRADO"))</f>
        <v/>
      </c>
      <c r="G3150" s="94"/>
      <c r="H3150" s="69" t="str">
        <f>IFERROR(G3150*VLOOKUP(E3150,Saldo!$P$8:$U$1009,6,FALSE),"")</f>
        <v/>
      </c>
      <c r="I3150" s="104" t="str">
        <f>IFERROR(IF(D3150="","",VLOOKUP(E3150,Saldo!$P$8:$Q$1009,2,FALSE)),"")</f>
        <v/>
      </c>
      <c r="J3150" s="76"/>
      <c r="K3150" s="28" t="str">
        <f t="shared" si="49"/>
        <v/>
      </c>
    </row>
    <row r="3151" spans="1:11" ht="18.95" customHeight="1" x14ac:dyDescent="0.25">
      <c r="A3151" s="52"/>
      <c r="C3151" s="76"/>
      <c r="D3151" s="185"/>
      <c r="E3151" s="76"/>
      <c r="F3151" s="76" t="str">
        <f>IF(E3151="","",IFERROR(VLOOKUP(E3151,Cadastro!$C$9:$D$1009,2,FALSE),"PROD. NÃO ENCONTRADO"))</f>
        <v/>
      </c>
      <c r="G3151" s="94"/>
      <c r="H3151" s="69" t="str">
        <f>IFERROR(G3151*VLOOKUP(E3151,Saldo!$P$8:$U$1009,6,FALSE),"")</f>
        <v/>
      </c>
      <c r="I3151" s="104" t="str">
        <f>IFERROR(IF(D3151="","",VLOOKUP(E3151,Saldo!$P$8:$Q$1009,2,FALSE)),"")</f>
        <v/>
      </c>
      <c r="J3151" s="76"/>
      <c r="K3151" s="28" t="str">
        <f t="shared" si="49"/>
        <v/>
      </c>
    </row>
    <row r="3152" spans="1:11" ht="18.95" customHeight="1" x14ac:dyDescent="0.25">
      <c r="A3152" s="52"/>
      <c r="C3152" s="76"/>
      <c r="D3152" s="185"/>
      <c r="E3152" s="76"/>
      <c r="F3152" s="76" t="str">
        <f>IF(E3152="","",IFERROR(VLOOKUP(E3152,Cadastro!$C$9:$D$1009,2,FALSE),"PROD. NÃO ENCONTRADO"))</f>
        <v/>
      </c>
      <c r="G3152" s="94"/>
      <c r="H3152" s="69" t="str">
        <f>IFERROR(G3152*VLOOKUP(E3152,Saldo!$P$8:$U$1009,6,FALSE),"")</f>
        <v/>
      </c>
      <c r="I3152" s="104" t="str">
        <f>IFERROR(IF(D3152="","",VLOOKUP(E3152,Saldo!$P$8:$Q$1009,2,FALSE)),"")</f>
        <v/>
      </c>
      <c r="J3152" s="76"/>
      <c r="K3152" s="28" t="str">
        <f t="shared" si="49"/>
        <v/>
      </c>
    </row>
    <row r="3153" spans="1:11" ht="18.95" customHeight="1" x14ac:dyDescent="0.25">
      <c r="A3153" s="52"/>
      <c r="C3153" s="76"/>
      <c r="D3153" s="185"/>
      <c r="E3153" s="76"/>
      <c r="F3153" s="76" t="str">
        <f>IF(E3153="","",IFERROR(VLOOKUP(E3153,Cadastro!$C$9:$D$1009,2,FALSE),"PROD. NÃO ENCONTRADO"))</f>
        <v/>
      </c>
      <c r="G3153" s="94"/>
      <c r="H3153" s="69" t="str">
        <f>IFERROR(G3153*VLOOKUP(E3153,Saldo!$P$8:$U$1009,6,FALSE),"")</f>
        <v/>
      </c>
      <c r="I3153" s="104" t="str">
        <f>IFERROR(IF(D3153="","",VLOOKUP(E3153,Saldo!$P$8:$Q$1009,2,FALSE)),"")</f>
        <v/>
      </c>
      <c r="J3153" s="76"/>
      <c r="K3153" s="28" t="str">
        <f t="shared" si="49"/>
        <v/>
      </c>
    </row>
    <row r="3154" spans="1:11" ht="18.95" customHeight="1" x14ac:dyDescent="0.25">
      <c r="A3154" s="52"/>
      <c r="C3154" s="76"/>
      <c r="D3154" s="185"/>
      <c r="E3154" s="76"/>
      <c r="F3154" s="76" t="str">
        <f>IF(E3154="","",IFERROR(VLOOKUP(E3154,Cadastro!$C$9:$D$1009,2,FALSE),"PROD. NÃO ENCONTRADO"))</f>
        <v/>
      </c>
      <c r="G3154" s="94"/>
      <c r="H3154" s="69" t="str">
        <f>IFERROR(G3154*VLOOKUP(E3154,Saldo!$P$8:$U$1009,6,FALSE),"")</f>
        <v/>
      </c>
      <c r="I3154" s="104" t="str">
        <f>IFERROR(IF(D3154="","",VLOOKUP(E3154,Saldo!$P$8:$Q$1009,2,FALSE)),"")</f>
        <v/>
      </c>
      <c r="J3154" s="76"/>
      <c r="K3154" s="28" t="str">
        <f t="shared" si="49"/>
        <v/>
      </c>
    </row>
    <row r="3155" spans="1:11" ht="18.95" customHeight="1" x14ac:dyDescent="0.25">
      <c r="A3155" s="52"/>
      <c r="C3155" s="76"/>
      <c r="D3155" s="185"/>
      <c r="E3155" s="76"/>
      <c r="F3155" s="76" t="str">
        <f>IF(E3155="","",IFERROR(VLOOKUP(E3155,Cadastro!$C$9:$D$1009,2,FALSE),"PROD. NÃO ENCONTRADO"))</f>
        <v/>
      </c>
      <c r="G3155" s="94"/>
      <c r="H3155" s="69" t="str">
        <f>IFERROR(G3155*VLOOKUP(E3155,Saldo!$P$8:$U$1009,6,FALSE),"")</f>
        <v/>
      </c>
      <c r="I3155" s="104" t="str">
        <f>IFERROR(IF(D3155="","",VLOOKUP(E3155,Saldo!$P$8:$Q$1009,2,FALSE)),"")</f>
        <v/>
      </c>
      <c r="J3155" s="76"/>
      <c r="K3155" s="28" t="str">
        <f t="shared" si="49"/>
        <v/>
      </c>
    </row>
    <row r="3156" spans="1:11" ht="18.95" customHeight="1" x14ac:dyDescent="0.25">
      <c r="A3156" s="52"/>
      <c r="C3156" s="76"/>
      <c r="D3156" s="185"/>
      <c r="E3156" s="76"/>
      <c r="F3156" s="76" t="str">
        <f>IF(E3156="","",IFERROR(VLOOKUP(E3156,Cadastro!$C$9:$D$1009,2,FALSE),"PROD. NÃO ENCONTRADO"))</f>
        <v/>
      </c>
      <c r="G3156" s="94"/>
      <c r="H3156" s="69" t="str">
        <f>IFERROR(G3156*VLOOKUP(E3156,Saldo!$P$8:$U$1009,6,FALSE),"")</f>
        <v/>
      </c>
      <c r="I3156" s="104" t="str">
        <f>IFERROR(IF(D3156="","",VLOOKUP(E3156,Saldo!$P$8:$Q$1009,2,FALSE)),"")</f>
        <v/>
      </c>
      <c r="J3156" s="76"/>
      <c r="K3156" s="28" t="str">
        <f t="shared" si="49"/>
        <v/>
      </c>
    </row>
    <row r="3157" spans="1:11" ht="18.95" customHeight="1" x14ac:dyDescent="0.25">
      <c r="A3157" s="52"/>
      <c r="C3157" s="76"/>
      <c r="D3157" s="185"/>
      <c r="E3157" s="76"/>
      <c r="F3157" s="76" t="str">
        <f>IF(E3157="","",IFERROR(VLOOKUP(E3157,Cadastro!$C$9:$D$1009,2,FALSE),"PROD. NÃO ENCONTRADO"))</f>
        <v/>
      </c>
      <c r="G3157" s="94"/>
      <c r="H3157" s="69" t="str">
        <f>IFERROR(G3157*VLOOKUP(E3157,Saldo!$P$8:$U$1009,6,FALSE),"")</f>
        <v/>
      </c>
      <c r="I3157" s="104" t="str">
        <f>IFERROR(IF(D3157="","",VLOOKUP(E3157,Saldo!$P$8:$Q$1009,2,FALSE)),"")</f>
        <v/>
      </c>
      <c r="J3157" s="76"/>
      <c r="K3157" s="28" t="str">
        <f t="shared" si="49"/>
        <v/>
      </c>
    </row>
    <row r="3158" spans="1:11" ht="18.95" customHeight="1" x14ac:dyDescent="0.25">
      <c r="A3158" s="52"/>
      <c r="C3158" s="76"/>
      <c r="D3158" s="185"/>
      <c r="E3158" s="76"/>
      <c r="F3158" s="76" t="str">
        <f>IF(E3158="","",IFERROR(VLOOKUP(E3158,Cadastro!$C$9:$D$1009,2,FALSE),"PROD. NÃO ENCONTRADO"))</f>
        <v/>
      </c>
      <c r="G3158" s="94"/>
      <c r="H3158" s="69" t="str">
        <f>IFERROR(G3158*VLOOKUP(E3158,Saldo!$P$8:$U$1009,6,FALSE),"")</f>
        <v/>
      </c>
      <c r="I3158" s="104" t="str">
        <f>IFERROR(IF(D3158="","",VLOOKUP(E3158,Saldo!$P$8:$Q$1009,2,FALSE)),"")</f>
        <v/>
      </c>
      <c r="J3158" s="76"/>
      <c r="K3158" s="28" t="str">
        <f t="shared" si="49"/>
        <v/>
      </c>
    </row>
    <row r="3159" spans="1:11" ht="18.95" customHeight="1" x14ac:dyDescent="0.25">
      <c r="A3159" s="52"/>
      <c r="C3159" s="76"/>
      <c r="D3159" s="185"/>
      <c r="E3159" s="76"/>
      <c r="F3159" s="76" t="str">
        <f>IF(E3159="","",IFERROR(VLOOKUP(E3159,Cadastro!$C$9:$D$1009,2,FALSE),"PROD. NÃO ENCONTRADO"))</f>
        <v/>
      </c>
      <c r="G3159" s="94"/>
      <c r="H3159" s="69" t="str">
        <f>IFERROR(G3159*VLOOKUP(E3159,Saldo!$P$8:$U$1009,6,FALSE),"")</f>
        <v/>
      </c>
      <c r="I3159" s="104" t="str">
        <f>IFERROR(IF(D3159="","",VLOOKUP(E3159,Saldo!$P$8:$Q$1009,2,FALSE)),"")</f>
        <v/>
      </c>
      <c r="J3159" s="76"/>
      <c r="K3159" s="28" t="str">
        <f t="shared" si="49"/>
        <v/>
      </c>
    </row>
    <row r="3160" spans="1:11" ht="18.95" customHeight="1" x14ac:dyDescent="0.25">
      <c r="A3160" s="52"/>
      <c r="C3160" s="76"/>
      <c r="D3160" s="185"/>
      <c r="E3160" s="76"/>
      <c r="F3160" s="76" t="str">
        <f>IF(E3160="","",IFERROR(VLOOKUP(E3160,Cadastro!$C$9:$D$1009,2,FALSE),"PROD. NÃO ENCONTRADO"))</f>
        <v/>
      </c>
      <c r="G3160" s="94"/>
      <c r="H3160" s="69" t="str">
        <f>IFERROR(G3160*VLOOKUP(E3160,Saldo!$P$8:$U$1009,6,FALSE),"")</f>
        <v/>
      </c>
      <c r="I3160" s="104" t="str">
        <f>IFERROR(IF(D3160="","",VLOOKUP(E3160,Saldo!$P$8:$Q$1009,2,FALSE)),"")</f>
        <v/>
      </c>
      <c r="J3160" s="76"/>
      <c r="K3160" s="28" t="str">
        <f t="shared" si="49"/>
        <v/>
      </c>
    </row>
    <row r="3161" spans="1:11" ht="18.95" customHeight="1" x14ac:dyDescent="0.25">
      <c r="A3161" s="52"/>
      <c r="C3161" s="76"/>
      <c r="D3161" s="185"/>
      <c r="E3161" s="76"/>
      <c r="F3161" s="76" t="str">
        <f>IF(E3161="","",IFERROR(VLOOKUP(E3161,Cadastro!$C$9:$D$1009,2,FALSE),"PROD. NÃO ENCONTRADO"))</f>
        <v/>
      </c>
      <c r="G3161" s="94"/>
      <c r="H3161" s="69" t="str">
        <f>IFERROR(G3161*VLOOKUP(E3161,Saldo!$P$8:$U$1009,6,FALSE),"")</f>
        <v/>
      </c>
      <c r="I3161" s="104" t="str">
        <f>IFERROR(IF(D3161="","",VLOOKUP(E3161,Saldo!$P$8:$Q$1009,2,FALSE)),"")</f>
        <v/>
      </c>
      <c r="J3161" s="76"/>
      <c r="K3161" s="28" t="str">
        <f t="shared" si="49"/>
        <v/>
      </c>
    </row>
    <row r="3162" spans="1:11" ht="18.95" customHeight="1" x14ac:dyDescent="0.25">
      <c r="A3162" s="52"/>
      <c r="C3162" s="76"/>
      <c r="D3162" s="185"/>
      <c r="E3162" s="76"/>
      <c r="F3162" s="76" t="str">
        <f>IF(E3162="","",IFERROR(VLOOKUP(E3162,Cadastro!$C$9:$D$1009,2,FALSE),"PROD. NÃO ENCONTRADO"))</f>
        <v/>
      </c>
      <c r="G3162" s="94"/>
      <c r="H3162" s="69" t="str">
        <f>IFERROR(G3162*VLOOKUP(E3162,Saldo!$P$8:$U$1009,6,FALSE),"")</f>
        <v/>
      </c>
      <c r="I3162" s="104" t="str">
        <f>IFERROR(IF(D3162="","",VLOOKUP(E3162,Saldo!$P$8:$Q$1009,2,FALSE)),"")</f>
        <v/>
      </c>
      <c r="J3162" s="76"/>
      <c r="K3162" s="28" t="str">
        <f t="shared" si="49"/>
        <v/>
      </c>
    </row>
    <row r="3163" spans="1:11" ht="18.95" customHeight="1" x14ac:dyDescent="0.25">
      <c r="A3163" s="52"/>
      <c r="C3163" s="76"/>
      <c r="D3163" s="185"/>
      <c r="E3163" s="76"/>
      <c r="F3163" s="76" t="str">
        <f>IF(E3163="","",IFERROR(VLOOKUP(E3163,Cadastro!$C$9:$D$1009,2,FALSE),"PROD. NÃO ENCONTRADO"))</f>
        <v/>
      </c>
      <c r="G3163" s="94"/>
      <c r="H3163" s="69" t="str">
        <f>IFERROR(G3163*VLOOKUP(E3163,Saldo!$P$8:$U$1009,6,FALSE),"")</f>
        <v/>
      </c>
      <c r="I3163" s="104" t="str">
        <f>IFERROR(IF(D3163="","",VLOOKUP(E3163,Saldo!$P$8:$Q$1009,2,FALSE)),"")</f>
        <v/>
      </c>
      <c r="J3163" s="76"/>
      <c r="K3163" s="28" t="str">
        <f t="shared" si="49"/>
        <v/>
      </c>
    </row>
    <row r="3164" spans="1:11" ht="18.95" customHeight="1" x14ac:dyDescent="0.25">
      <c r="A3164" s="52"/>
      <c r="C3164" s="76"/>
      <c r="D3164" s="185"/>
      <c r="E3164" s="76"/>
      <c r="F3164" s="76" t="str">
        <f>IF(E3164="","",IFERROR(VLOOKUP(E3164,Cadastro!$C$9:$D$1009,2,FALSE),"PROD. NÃO ENCONTRADO"))</f>
        <v/>
      </c>
      <c r="G3164" s="94"/>
      <c r="H3164" s="69" t="str">
        <f>IFERROR(G3164*VLOOKUP(E3164,Saldo!$P$8:$U$1009,6,FALSE),"")</f>
        <v/>
      </c>
      <c r="I3164" s="104" t="str">
        <f>IFERROR(IF(D3164="","",VLOOKUP(E3164,Saldo!$P$8:$Q$1009,2,FALSE)),"")</f>
        <v/>
      </c>
      <c r="J3164" s="76"/>
      <c r="K3164" s="28" t="str">
        <f t="shared" si="49"/>
        <v/>
      </c>
    </row>
    <row r="3165" spans="1:11" ht="18.95" customHeight="1" x14ac:dyDescent="0.25">
      <c r="A3165" s="52"/>
      <c r="C3165" s="76"/>
      <c r="D3165" s="185"/>
      <c r="E3165" s="76"/>
      <c r="F3165" s="76" t="str">
        <f>IF(E3165="","",IFERROR(VLOOKUP(E3165,Cadastro!$C$9:$D$1009,2,FALSE),"PROD. NÃO ENCONTRADO"))</f>
        <v/>
      </c>
      <c r="G3165" s="94"/>
      <c r="H3165" s="69" t="str">
        <f>IFERROR(G3165*VLOOKUP(E3165,Saldo!$P$8:$U$1009,6,FALSE),"")</f>
        <v/>
      </c>
      <c r="I3165" s="104" t="str">
        <f>IFERROR(IF(D3165="","",VLOOKUP(E3165,Saldo!$P$8:$Q$1009,2,FALSE)),"")</f>
        <v/>
      </c>
      <c r="J3165" s="76"/>
      <c r="K3165" s="28" t="str">
        <f t="shared" si="49"/>
        <v/>
      </c>
    </row>
    <row r="3166" spans="1:11" ht="18.95" customHeight="1" x14ac:dyDescent="0.25">
      <c r="A3166" s="52"/>
      <c r="C3166" s="76"/>
      <c r="D3166" s="185"/>
      <c r="E3166" s="76"/>
      <c r="F3166" s="76" t="str">
        <f>IF(E3166="","",IFERROR(VLOOKUP(E3166,Cadastro!$C$9:$D$1009,2,FALSE),"PROD. NÃO ENCONTRADO"))</f>
        <v/>
      </c>
      <c r="G3166" s="94"/>
      <c r="H3166" s="69" t="str">
        <f>IFERROR(G3166*VLOOKUP(E3166,Saldo!$P$8:$U$1009,6,FALSE),"")</f>
        <v/>
      </c>
      <c r="I3166" s="104" t="str">
        <f>IFERROR(IF(D3166="","",VLOOKUP(E3166,Saldo!$P$8:$Q$1009,2,FALSE)),"")</f>
        <v/>
      </c>
      <c r="J3166" s="76"/>
      <c r="K3166" s="28" t="str">
        <f t="shared" si="49"/>
        <v/>
      </c>
    </row>
    <row r="3167" spans="1:11" ht="18.95" customHeight="1" x14ac:dyDescent="0.25">
      <c r="A3167" s="52"/>
      <c r="C3167" s="76"/>
      <c r="D3167" s="185"/>
      <c r="E3167" s="76"/>
      <c r="F3167" s="76" t="str">
        <f>IF(E3167="","",IFERROR(VLOOKUP(E3167,Cadastro!$C$9:$D$1009,2,FALSE),"PROD. NÃO ENCONTRADO"))</f>
        <v/>
      </c>
      <c r="G3167" s="94"/>
      <c r="H3167" s="69" t="str">
        <f>IFERROR(G3167*VLOOKUP(E3167,Saldo!$P$8:$U$1009,6,FALSE),"")</f>
        <v/>
      </c>
      <c r="I3167" s="104" t="str">
        <f>IFERROR(IF(D3167="","",VLOOKUP(E3167,Saldo!$P$8:$Q$1009,2,FALSE)),"")</f>
        <v/>
      </c>
      <c r="J3167" s="76"/>
      <c r="K3167" s="28" t="str">
        <f t="shared" si="49"/>
        <v/>
      </c>
    </row>
    <row r="3168" spans="1:11" ht="18.95" customHeight="1" x14ac:dyDescent="0.25">
      <c r="A3168" s="52"/>
      <c r="C3168" s="76"/>
      <c r="D3168" s="185"/>
      <c r="E3168" s="76"/>
      <c r="F3168" s="76" t="str">
        <f>IF(E3168="","",IFERROR(VLOOKUP(E3168,Cadastro!$C$9:$D$1009,2,FALSE),"PROD. NÃO ENCONTRADO"))</f>
        <v/>
      </c>
      <c r="G3168" s="94"/>
      <c r="H3168" s="69" t="str">
        <f>IFERROR(G3168*VLOOKUP(E3168,Saldo!$P$8:$U$1009,6,FALSE),"")</f>
        <v/>
      </c>
      <c r="I3168" s="104" t="str">
        <f>IFERROR(IF(D3168="","",VLOOKUP(E3168,Saldo!$P$8:$Q$1009,2,FALSE)),"")</f>
        <v/>
      </c>
      <c r="J3168" s="76"/>
      <c r="K3168" s="28" t="str">
        <f t="shared" si="49"/>
        <v/>
      </c>
    </row>
    <row r="3169" spans="1:11" ht="18.95" customHeight="1" x14ac:dyDescent="0.25">
      <c r="A3169" s="52"/>
      <c r="C3169" s="76"/>
      <c r="D3169" s="185"/>
      <c r="E3169" s="76"/>
      <c r="F3169" s="76" t="str">
        <f>IF(E3169="","",IFERROR(VLOOKUP(E3169,Cadastro!$C$9:$D$1009,2,FALSE),"PROD. NÃO ENCONTRADO"))</f>
        <v/>
      </c>
      <c r="G3169" s="94"/>
      <c r="H3169" s="69" t="str">
        <f>IFERROR(G3169*VLOOKUP(E3169,Saldo!$P$8:$U$1009,6,FALSE),"")</f>
        <v/>
      </c>
      <c r="I3169" s="104" t="str">
        <f>IFERROR(IF(D3169="","",VLOOKUP(E3169,Saldo!$P$8:$Q$1009,2,FALSE)),"")</f>
        <v/>
      </c>
      <c r="J3169" s="76"/>
      <c r="K3169" s="28" t="str">
        <f t="shared" si="49"/>
        <v/>
      </c>
    </row>
    <row r="3170" spans="1:11" ht="18.95" customHeight="1" x14ac:dyDescent="0.25">
      <c r="A3170" s="52"/>
      <c r="C3170" s="76"/>
      <c r="D3170" s="185"/>
      <c r="E3170" s="76"/>
      <c r="F3170" s="76" t="str">
        <f>IF(E3170="","",IFERROR(VLOOKUP(E3170,Cadastro!$C$9:$D$1009,2,FALSE),"PROD. NÃO ENCONTRADO"))</f>
        <v/>
      </c>
      <c r="G3170" s="94"/>
      <c r="H3170" s="69" t="str">
        <f>IFERROR(G3170*VLOOKUP(E3170,Saldo!$P$8:$U$1009,6,FALSE),"")</f>
        <v/>
      </c>
      <c r="I3170" s="104" t="str">
        <f>IFERROR(IF(D3170="","",VLOOKUP(E3170,Saldo!$P$8:$Q$1009,2,FALSE)),"")</f>
        <v/>
      </c>
      <c r="J3170" s="76"/>
      <c r="K3170" s="28" t="str">
        <f t="shared" si="49"/>
        <v/>
      </c>
    </row>
    <row r="3171" spans="1:11" ht="18.95" customHeight="1" x14ac:dyDescent="0.25">
      <c r="A3171" s="52"/>
      <c r="C3171" s="76"/>
      <c r="D3171" s="185"/>
      <c r="E3171" s="76"/>
      <c r="F3171" s="76" t="str">
        <f>IF(E3171="","",IFERROR(VLOOKUP(E3171,Cadastro!$C$9:$D$1009,2,FALSE),"PROD. NÃO ENCONTRADO"))</f>
        <v/>
      </c>
      <c r="G3171" s="94"/>
      <c r="H3171" s="69" t="str">
        <f>IFERROR(G3171*VLOOKUP(E3171,Saldo!$P$8:$U$1009,6,FALSE),"")</f>
        <v/>
      </c>
      <c r="I3171" s="104" t="str">
        <f>IFERROR(IF(D3171="","",VLOOKUP(E3171,Saldo!$P$8:$Q$1009,2,FALSE)),"")</f>
        <v/>
      </c>
      <c r="J3171" s="76"/>
      <c r="K3171" s="28" t="str">
        <f t="shared" si="49"/>
        <v/>
      </c>
    </row>
    <row r="3172" spans="1:11" ht="18.95" customHeight="1" x14ac:dyDescent="0.25">
      <c r="A3172" s="52"/>
      <c r="C3172" s="76"/>
      <c r="D3172" s="185"/>
      <c r="E3172" s="76"/>
      <c r="F3172" s="76" t="str">
        <f>IF(E3172="","",IFERROR(VLOOKUP(E3172,Cadastro!$C$9:$D$1009,2,FALSE),"PROD. NÃO ENCONTRADO"))</f>
        <v/>
      </c>
      <c r="G3172" s="94"/>
      <c r="H3172" s="69" t="str">
        <f>IFERROR(G3172*VLOOKUP(E3172,Saldo!$P$8:$U$1009,6,FALSE),"")</f>
        <v/>
      </c>
      <c r="I3172" s="104" t="str">
        <f>IFERROR(IF(D3172="","",VLOOKUP(E3172,Saldo!$P$8:$Q$1009,2,FALSE)),"")</f>
        <v/>
      </c>
      <c r="J3172" s="76"/>
      <c r="K3172" s="28" t="str">
        <f t="shared" si="49"/>
        <v/>
      </c>
    </row>
    <row r="3173" spans="1:11" ht="18.95" customHeight="1" x14ac:dyDescent="0.25">
      <c r="A3173" s="52"/>
      <c r="C3173" s="76"/>
      <c r="D3173" s="185"/>
      <c r="E3173" s="76"/>
      <c r="F3173" s="76" t="str">
        <f>IF(E3173="","",IFERROR(VLOOKUP(E3173,Cadastro!$C$9:$D$1009,2,FALSE),"PROD. NÃO ENCONTRADO"))</f>
        <v/>
      </c>
      <c r="G3173" s="94"/>
      <c r="H3173" s="69" t="str">
        <f>IFERROR(G3173*VLOOKUP(E3173,Saldo!$P$8:$U$1009,6,FALSE),"")</f>
        <v/>
      </c>
      <c r="I3173" s="104" t="str">
        <f>IFERROR(IF(D3173="","",VLOOKUP(E3173,Saldo!$P$8:$Q$1009,2,FALSE)),"")</f>
        <v/>
      </c>
      <c r="J3173" s="76"/>
      <c r="K3173" s="28" t="str">
        <f t="shared" si="49"/>
        <v/>
      </c>
    </row>
    <row r="3174" spans="1:11" ht="18.95" customHeight="1" x14ac:dyDescent="0.25">
      <c r="A3174" s="52"/>
      <c r="C3174" s="76"/>
      <c r="D3174" s="185"/>
      <c r="E3174" s="76"/>
      <c r="F3174" s="76" t="str">
        <f>IF(E3174="","",IFERROR(VLOOKUP(E3174,Cadastro!$C$9:$D$1009,2,FALSE),"PROD. NÃO ENCONTRADO"))</f>
        <v/>
      </c>
      <c r="G3174" s="94"/>
      <c r="H3174" s="69" t="str">
        <f>IFERROR(G3174*VLOOKUP(E3174,Saldo!$P$8:$U$1009,6,FALSE),"")</f>
        <v/>
      </c>
      <c r="I3174" s="104" t="str">
        <f>IFERROR(IF(D3174="","",VLOOKUP(E3174,Saldo!$P$8:$Q$1009,2,FALSE)),"")</f>
        <v/>
      </c>
      <c r="J3174" s="76"/>
      <c r="K3174" s="28" t="str">
        <f t="shared" si="49"/>
        <v/>
      </c>
    </row>
    <row r="3175" spans="1:11" ht="18.95" customHeight="1" x14ac:dyDescent="0.25">
      <c r="A3175" s="52"/>
      <c r="C3175" s="76"/>
      <c r="D3175" s="185"/>
      <c r="E3175" s="76"/>
      <c r="F3175" s="76" t="str">
        <f>IF(E3175="","",IFERROR(VLOOKUP(E3175,Cadastro!$C$9:$D$1009,2,FALSE),"PROD. NÃO ENCONTRADO"))</f>
        <v/>
      </c>
      <c r="G3175" s="94"/>
      <c r="H3175" s="69" t="str">
        <f>IFERROR(G3175*VLOOKUP(E3175,Saldo!$P$8:$U$1009,6,FALSE),"")</f>
        <v/>
      </c>
      <c r="I3175" s="104" t="str">
        <f>IFERROR(IF(D3175="","",VLOOKUP(E3175,Saldo!$P$8:$Q$1009,2,FALSE)),"")</f>
        <v/>
      </c>
      <c r="J3175" s="76"/>
      <c r="K3175" s="28" t="str">
        <f t="shared" si="49"/>
        <v/>
      </c>
    </row>
    <row r="3176" spans="1:11" ht="18.95" customHeight="1" x14ac:dyDescent="0.25">
      <c r="A3176" s="52"/>
      <c r="C3176" s="76"/>
      <c r="D3176" s="185"/>
      <c r="E3176" s="76"/>
      <c r="F3176" s="76" t="str">
        <f>IF(E3176="","",IFERROR(VLOOKUP(E3176,Cadastro!$C$9:$D$1009,2,FALSE),"PROD. NÃO ENCONTRADO"))</f>
        <v/>
      </c>
      <c r="G3176" s="94"/>
      <c r="H3176" s="69" t="str">
        <f>IFERROR(G3176*VLOOKUP(E3176,Saldo!$P$8:$U$1009,6,FALSE),"")</f>
        <v/>
      </c>
      <c r="I3176" s="104" t="str">
        <f>IFERROR(IF(D3176="","",VLOOKUP(E3176,Saldo!$P$8:$Q$1009,2,FALSE)),"")</f>
        <v/>
      </c>
      <c r="J3176" s="76"/>
      <c r="K3176" s="28" t="str">
        <f t="shared" si="49"/>
        <v/>
      </c>
    </row>
    <row r="3177" spans="1:11" ht="18.95" customHeight="1" x14ac:dyDescent="0.25">
      <c r="A3177" s="52"/>
      <c r="C3177" s="76"/>
      <c r="D3177" s="185"/>
      <c r="E3177" s="76"/>
      <c r="F3177" s="76" t="str">
        <f>IF(E3177="","",IFERROR(VLOOKUP(E3177,Cadastro!$C$9:$D$1009,2,FALSE),"PROD. NÃO ENCONTRADO"))</f>
        <v/>
      </c>
      <c r="G3177" s="94"/>
      <c r="H3177" s="69" t="str">
        <f>IFERROR(G3177*VLOOKUP(E3177,Saldo!$P$8:$U$1009,6,FALSE),"")</f>
        <v/>
      </c>
      <c r="I3177" s="104" t="str">
        <f>IFERROR(IF(D3177="","",VLOOKUP(E3177,Saldo!$P$8:$Q$1009,2,FALSE)),"")</f>
        <v/>
      </c>
      <c r="J3177" s="76"/>
      <c r="K3177" s="28" t="str">
        <f t="shared" si="49"/>
        <v/>
      </c>
    </row>
    <row r="3178" spans="1:11" ht="18.95" customHeight="1" x14ac:dyDescent="0.25">
      <c r="A3178" s="52"/>
      <c r="C3178" s="76"/>
      <c r="D3178" s="185"/>
      <c r="E3178" s="76"/>
      <c r="F3178" s="76" t="str">
        <f>IF(E3178="","",IFERROR(VLOOKUP(E3178,Cadastro!$C$9:$D$1009,2,FALSE),"PROD. NÃO ENCONTRADO"))</f>
        <v/>
      </c>
      <c r="G3178" s="94"/>
      <c r="H3178" s="69" t="str">
        <f>IFERROR(G3178*VLOOKUP(E3178,Saldo!$P$8:$U$1009,6,FALSE),"")</f>
        <v/>
      </c>
      <c r="I3178" s="104" t="str">
        <f>IFERROR(IF(D3178="","",VLOOKUP(E3178,Saldo!$P$8:$Q$1009,2,FALSE)),"")</f>
        <v/>
      </c>
      <c r="J3178" s="76"/>
      <c r="K3178" s="28" t="str">
        <f t="shared" si="49"/>
        <v/>
      </c>
    </row>
    <row r="3179" spans="1:11" ht="18.95" customHeight="1" x14ac:dyDescent="0.25">
      <c r="A3179" s="52"/>
      <c r="C3179" s="76"/>
      <c r="D3179" s="185"/>
      <c r="E3179" s="76"/>
      <c r="F3179" s="76" t="str">
        <f>IF(E3179="","",IFERROR(VLOOKUP(E3179,Cadastro!$C$9:$D$1009,2,FALSE),"PROD. NÃO ENCONTRADO"))</f>
        <v/>
      </c>
      <c r="G3179" s="94"/>
      <c r="H3179" s="69" t="str">
        <f>IFERROR(G3179*VLOOKUP(E3179,Saldo!$P$8:$U$1009,6,FALSE),"")</f>
        <v/>
      </c>
      <c r="I3179" s="104" t="str">
        <f>IFERROR(IF(D3179="","",VLOOKUP(E3179,Saldo!$P$8:$Q$1009,2,FALSE)),"")</f>
        <v/>
      </c>
      <c r="J3179" s="76"/>
      <c r="K3179" s="28" t="str">
        <f t="shared" si="49"/>
        <v/>
      </c>
    </row>
    <row r="3180" spans="1:11" ht="18.95" customHeight="1" x14ac:dyDescent="0.25">
      <c r="A3180" s="52"/>
      <c r="C3180" s="76"/>
      <c r="D3180" s="185"/>
      <c r="E3180" s="76"/>
      <c r="F3180" s="76" t="str">
        <f>IF(E3180="","",IFERROR(VLOOKUP(E3180,Cadastro!$C$9:$D$1009,2,FALSE),"PROD. NÃO ENCONTRADO"))</f>
        <v/>
      </c>
      <c r="G3180" s="94"/>
      <c r="H3180" s="69" t="str">
        <f>IFERROR(G3180*VLOOKUP(E3180,Saldo!$P$8:$U$1009,6,FALSE),"")</f>
        <v/>
      </c>
      <c r="I3180" s="104" t="str">
        <f>IFERROR(IF(D3180="","",VLOOKUP(E3180,Saldo!$P$8:$Q$1009,2,FALSE)),"")</f>
        <v/>
      </c>
      <c r="J3180" s="76"/>
      <c r="K3180" s="28" t="str">
        <f t="shared" si="49"/>
        <v/>
      </c>
    </row>
    <row r="3181" spans="1:11" ht="18.95" customHeight="1" x14ac:dyDescent="0.25">
      <c r="A3181" s="52"/>
      <c r="C3181" s="76"/>
      <c r="D3181" s="185"/>
      <c r="E3181" s="76"/>
      <c r="F3181" s="76" t="str">
        <f>IF(E3181="","",IFERROR(VLOOKUP(E3181,Cadastro!$C$9:$D$1009,2,FALSE),"PROD. NÃO ENCONTRADO"))</f>
        <v/>
      </c>
      <c r="G3181" s="94"/>
      <c r="H3181" s="69" t="str">
        <f>IFERROR(G3181*VLOOKUP(E3181,Saldo!$P$8:$U$1009,6,FALSE),"")</f>
        <v/>
      </c>
      <c r="I3181" s="104" t="str">
        <f>IFERROR(IF(D3181="","",VLOOKUP(E3181,Saldo!$P$8:$Q$1009,2,FALSE)),"")</f>
        <v/>
      </c>
      <c r="J3181" s="76"/>
      <c r="K3181" s="28" t="str">
        <f t="shared" si="49"/>
        <v/>
      </c>
    </row>
    <row r="3182" spans="1:11" ht="18.95" customHeight="1" x14ac:dyDescent="0.25">
      <c r="A3182" s="52"/>
      <c r="C3182" s="76"/>
      <c r="D3182" s="185"/>
      <c r="E3182" s="76"/>
      <c r="F3182" s="76" t="str">
        <f>IF(E3182="","",IFERROR(VLOOKUP(E3182,Cadastro!$C$9:$D$1009,2,FALSE),"PROD. NÃO ENCONTRADO"))</f>
        <v/>
      </c>
      <c r="G3182" s="94"/>
      <c r="H3182" s="69" t="str">
        <f>IFERROR(G3182*VLOOKUP(E3182,Saldo!$P$8:$U$1009,6,FALSE),"")</f>
        <v/>
      </c>
      <c r="I3182" s="104" t="str">
        <f>IFERROR(IF(D3182="","",VLOOKUP(E3182,Saldo!$P$8:$Q$1009,2,FALSE)),"")</f>
        <v/>
      </c>
      <c r="J3182" s="76"/>
      <c r="K3182" s="28" t="str">
        <f t="shared" si="49"/>
        <v/>
      </c>
    </row>
    <row r="3183" spans="1:11" ht="18.95" customHeight="1" x14ac:dyDescent="0.25">
      <c r="A3183" s="52"/>
      <c r="C3183" s="76"/>
      <c r="D3183" s="185"/>
      <c r="E3183" s="76"/>
      <c r="F3183" s="76" t="str">
        <f>IF(E3183="","",IFERROR(VLOOKUP(E3183,Cadastro!$C$9:$D$1009,2,FALSE),"PROD. NÃO ENCONTRADO"))</f>
        <v/>
      </c>
      <c r="G3183" s="94"/>
      <c r="H3183" s="69" t="str">
        <f>IFERROR(G3183*VLOOKUP(E3183,Saldo!$P$8:$U$1009,6,FALSE),"")</f>
        <v/>
      </c>
      <c r="I3183" s="104" t="str">
        <f>IFERROR(IF(D3183="","",VLOOKUP(E3183,Saldo!$P$8:$Q$1009,2,FALSE)),"")</f>
        <v/>
      </c>
      <c r="J3183" s="76"/>
      <c r="K3183" s="28" t="str">
        <f t="shared" si="49"/>
        <v/>
      </c>
    </row>
    <row r="3184" spans="1:11" ht="18.95" customHeight="1" x14ac:dyDescent="0.25">
      <c r="A3184" s="52"/>
      <c r="C3184" s="76"/>
      <c r="D3184" s="185"/>
      <c r="E3184" s="76"/>
      <c r="F3184" s="76" t="str">
        <f>IF(E3184="","",IFERROR(VLOOKUP(E3184,Cadastro!$C$9:$D$1009,2,FALSE),"PROD. NÃO ENCONTRADO"))</f>
        <v/>
      </c>
      <c r="G3184" s="94"/>
      <c r="H3184" s="69" t="str">
        <f>IFERROR(G3184*VLOOKUP(E3184,Saldo!$P$8:$U$1009,6,FALSE),"")</f>
        <v/>
      </c>
      <c r="I3184" s="104" t="str">
        <f>IFERROR(IF(D3184="","",VLOOKUP(E3184,Saldo!$P$8:$Q$1009,2,FALSE)),"")</f>
        <v/>
      </c>
      <c r="J3184" s="76"/>
      <c r="K3184" s="28" t="str">
        <f t="shared" si="49"/>
        <v/>
      </c>
    </row>
    <row r="3185" spans="1:11" ht="18.95" customHeight="1" x14ac:dyDescent="0.25">
      <c r="A3185" s="52"/>
      <c r="C3185" s="76"/>
      <c r="D3185" s="185"/>
      <c r="E3185" s="76"/>
      <c r="F3185" s="76" t="str">
        <f>IF(E3185="","",IFERROR(VLOOKUP(E3185,Cadastro!$C$9:$D$1009,2,FALSE),"PROD. NÃO ENCONTRADO"))</f>
        <v/>
      </c>
      <c r="G3185" s="94"/>
      <c r="H3185" s="69" t="str">
        <f>IFERROR(G3185*VLOOKUP(E3185,Saldo!$P$8:$U$1009,6,FALSE),"")</f>
        <v/>
      </c>
      <c r="I3185" s="104" t="str">
        <f>IFERROR(IF(D3185="","",VLOOKUP(E3185,Saldo!$P$8:$Q$1009,2,FALSE)),"")</f>
        <v/>
      </c>
      <c r="J3185" s="76"/>
      <c r="K3185" s="28" t="str">
        <f t="shared" si="49"/>
        <v/>
      </c>
    </row>
    <row r="3186" spans="1:11" ht="18.95" customHeight="1" x14ac:dyDescent="0.25">
      <c r="A3186" s="52"/>
      <c r="C3186" s="76"/>
      <c r="D3186" s="185"/>
      <c r="E3186" s="76"/>
      <c r="F3186" s="76" t="str">
        <f>IF(E3186="","",IFERROR(VLOOKUP(E3186,Cadastro!$C$9:$D$1009,2,FALSE),"PROD. NÃO ENCONTRADO"))</f>
        <v/>
      </c>
      <c r="G3186" s="94"/>
      <c r="H3186" s="69" t="str">
        <f>IFERROR(G3186*VLOOKUP(E3186,Saldo!$P$8:$U$1009,6,FALSE),"")</f>
        <v/>
      </c>
      <c r="I3186" s="104" t="str">
        <f>IFERROR(IF(D3186="","",VLOOKUP(E3186,Saldo!$P$8:$Q$1009,2,FALSE)),"")</f>
        <v/>
      </c>
      <c r="J3186" s="76"/>
      <c r="K3186" s="28" t="str">
        <f t="shared" si="49"/>
        <v/>
      </c>
    </row>
    <row r="3187" spans="1:11" ht="18.95" customHeight="1" x14ac:dyDescent="0.25">
      <c r="A3187" s="52"/>
      <c r="C3187" s="76"/>
      <c r="D3187" s="185"/>
      <c r="E3187" s="76"/>
      <c r="F3187" s="76" t="str">
        <f>IF(E3187="","",IFERROR(VLOOKUP(E3187,Cadastro!$C$9:$D$1009,2,FALSE),"PROD. NÃO ENCONTRADO"))</f>
        <v/>
      </c>
      <c r="G3187" s="94"/>
      <c r="H3187" s="69" t="str">
        <f>IFERROR(G3187*VLOOKUP(E3187,Saldo!$P$8:$U$1009,6,FALSE),"")</f>
        <v/>
      </c>
      <c r="I3187" s="104" t="str">
        <f>IFERROR(IF(D3187="","",VLOOKUP(E3187,Saldo!$P$8:$Q$1009,2,FALSE)),"")</f>
        <v/>
      </c>
      <c r="J3187" s="76"/>
      <c r="K3187" s="28" t="str">
        <f t="shared" si="49"/>
        <v/>
      </c>
    </row>
    <row r="3188" spans="1:11" ht="18.95" customHeight="1" x14ac:dyDescent="0.25">
      <c r="A3188" s="52"/>
      <c r="C3188" s="76"/>
      <c r="D3188" s="185"/>
      <c r="E3188" s="76"/>
      <c r="F3188" s="76" t="str">
        <f>IF(E3188="","",IFERROR(VLOOKUP(E3188,Cadastro!$C$9:$D$1009,2,FALSE),"PROD. NÃO ENCONTRADO"))</f>
        <v/>
      </c>
      <c r="G3188" s="94"/>
      <c r="H3188" s="69" t="str">
        <f>IFERROR(G3188*VLOOKUP(E3188,Saldo!$P$8:$U$1009,6,FALSE),"")</f>
        <v/>
      </c>
      <c r="I3188" s="104" t="str">
        <f>IFERROR(IF(D3188="","",VLOOKUP(E3188,Saldo!$P$8:$Q$1009,2,FALSE)),"")</f>
        <v/>
      </c>
      <c r="J3188" s="76"/>
      <c r="K3188" s="28" t="str">
        <f t="shared" si="49"/>
        <v/>
      </c>
    </row>
    <row r="3189" spans="1:11" ht="18.95" customHeight="1" x14ac:dyDescent="0.25">
      <c r="A3189" s="52"/>
      <c r="C3189" s="76"/>
      <c r="D3189" s="185"/>
      <c r="E3189" s="76"/>
      <c r="F3189" s="76" t="str">
        <f>IF(E3189="","",IFERROR(VLOOKUP(E3189,Cadastro!$C$9:$D$1009,2,FALSE),"PROD. NÃO ENCONTRADO"))</f>
        <v/>
      </c>
      <c r="G3189" s="94"/>
      <c r="H3189" s="69" t="str">
        <f>IFERROR(G3189*VLOOKUP(E3189,Saldo!$P$8:$U$1009,6,FALSE),"")</f>
        <v/>
      </c>
      <c r="I3189" s="104" t="str">
        <f>IFERROR(IF(D3189="","",VLOOKUP(E3189,Saldo!$P$8:$Q$1009,2,FALSE)),"")</f>
        <v/>
      </c>
      <c r="J3189" s="76"/>
      <c r="K3189" s="28" t="str">
        <f t="shared" si="49"/>
        <v/>
      </c>
    </row>
    <row r="3190" spans="1:11" ht="18.95" customHeight="1" x14ac:dyDescent="0.25">
      <c r="A3190" s="52"/>
      <c r="C3190" s="76"/>
      <c r="D3190" s="185"/>
      <c r="E3190" s="76"/>
      <c r="F3190" s="76" t="str">
        <f>IF(E3190="","",IFERROR(VLOOKUP(E3190,Cadastro!$C$9:$D$1009,2,FALSE),"PROD. NÃO ENCONTRADO"))</f>
        <v/>
      </c>
      <c r="G3190" s="94"/>
      <c r="H3190" s="69" t="str">
        <f>IFERROR(G3190*VLOOKUP(E3190,Saldo!$P$8:$U$1009,6,FALSE),"")</f>
        <v/>
      </c>
      <c r="I3190" s="104" t="str">
        <f>IFERROR(IF(D3190="","",VLOOKUP(E3190,Saldo!$P$8:$Q$1009,2,FALSE)),"")</f>
        <v/>
      </c>
      <c r="J3190" s="76"/>
      <c r="K3190" s="28" t="str">
        <f t="shared" si="49"/>
        <v/>
      </c>
    </row>
    <row r="3191" spans="1:11" ht="18.95" customHeight="1" x14ac:dyDescent="0.25">
      <c r="A3191" s="52"/>
      <c r="C3191" s="76"/>
      <c r="D3191" s="185"/>
      <c r="E3191" s="76"/>
      <c r="F3191" s="76" t="str">
        <f>IF(E3191="","",IFERROR(VLOOKUP(E3191,Cadastro!$C$9:$D$1009,2,FALSE),"PROD. NÃO ENCONTRADO"))</f>
        <v/>
      </c>
      <c r="G3191" s="94"/>
      <c r="H3191" s="69" t="str">
        <f>IFERROR(G3191*VLOOKUP(E3191,Saldo!$P$8:$U$1009,6,FALSE),"")</f>
        <v/>
      </c>
      <c r="I3191" s="104" t="str">
        <f>IFERROR(IF(D3191="","",VLOOKUP(E3191,Saldo!$P$8:$Q$1009,2,FALSE)),"")</f>
        <v/>
      </c>
      <c r="J3191" s="76"/>
      <c r="K3191" s="28" t="str">
        <f t="shared" si="49"/>
        <v/>
      </c>
    </row>
    <row r="3192" spans="1:11" ht="18.95" customHeight="1" x14ac:dyDescent="0.25">
      <c r="A3192" s="52"/>
      <c r="C3192" s="76"/>
      <c r="D3192" s="185"/>
      <c r="E3192" s="76"/>
      <c r="F3192" s="76" t="str">
        <f>IF(E3192="","",IFERROR(VLOOKUP(E3192,Cadastro!$C$9:$D$1009,2,FALSE),"PROD. NÃO ENCONTRADO"))</f>
        <v/>
      </c>
      <c r="G3192" s="94"/>
      <c r="H3192" s="69" t="str">
        <f>IFERROR(G3192*VLOOKUP(E3192,Saldo!$P$8:$U$1009,6,FALSE),"")</f>
        <v/>
      </c>
      <c r="I3192" s="104" t="str">
        <f>IFERROR(IF(D3192="","",VLOOKUP(E3192,Saldo!$P$8:$Q$1009,2,FALSE)),"")</f>
        <v/>
      </c>
      <c r="J3192" s="76"/>
      <c r="K3192" s="28" t="str">
        <f t="shared" si="49"/>
        <v/>
      </c>
    </row>
    <row r="3193" spans="1:11" ht="18.95" customHeight="1" x14ac:dyDescent="0.25">
      <c r="A3193" s="52"/>
      <c r="C3193" s="76"/>
      <c r="D3193" s="185"/>
      <c r="E3193" s="76"/>
      <c r="F3193" s="76" t="str">
        <f>IF(E3193="","",IFERROR(VLOOKUP(E3193,Cadastro!$C$9:$D$1009,2,FALSE),"PROD. NÃO ENCONTRADO"))</f>
        <v/>
      </c>
      <c r="G3193" s="94"/>
      <c r="H3193" s="69" t="str">
        <f>IFERROR(G3193*VLOOKUP(E3193,Saldo!$P$8:$U$1009,6,FALSE),"")</f>
        <v/>
      </c>
      <c r="I3193" s="104" t="str">
        <f>IFERROR(IF(D3193="","",VLOOKUP(E3193,Saldo!$P$8:$Q$1009,2,FALSE)),"")</f>
        <v/>
      </c>
      <c r="J3193" s="76"/>
      <c r="K3193" s="28" t="str">
        <f t="shared" si="49"/>
        <v/>
      </c>
    </row>
    <row r="3194" spans="1:11" ht="18.95" customHeight="1" x14ac:dyDescent="0.25">
      <c r="A3194" s="52"/>
      <c r="C3194" s="76"/>
      <c r="D3194" s="185"/>
      <c r="E3194" s="76"/>
      <c r="F3194" s="76" t="str">
        <f>IF(E3194="","",IFERROR(VLOOKUP(E3194,Cadastro!$C$9:$D$1009,2,FALSE),"PROD. NÃO ENCONTRADO"))</f>
        <v/>
      </c>
      <c r="G3194" s="94"/>
      <c r="H3194" s="69" t="str">
        <f>IFERROR(G3194*VLOOKUP(E3194,Saldo!$P$8:$U$1009,6,FALSE),"")</f>
        <v/>
      </c>
      <c r="I3194" s="104" t="str">
        <f>IFERROR(IF(D3194="","",VLOOKUP(E3194,Saldo!$P$8:$Q$1009,2,FALSE)),"")</f>
        <v/>
      </c>
      <c r="J3194" s="76"/>
      <c r="K3194" s="28" t="str">
        <f t="shared" si="49"/>
        <v/>
      </c>
    </row>
    <row r="3195" spans="1:11" ht="18.95" customHeight="1" x14ac:dyDescent="0.25">
      <c r="A3195" s="52"/>
      <c r="C3195" s="76"/>
      <c r="D3195" s="185"/>
      <c r="E3195" s="76"/>
      <c r="F3195" s="76" t="str">
        <f>IF(E3195="","",IFERROR(VLOOKUP(E3195,Cadastro!$C$9:$D$1009,2,FALSE),"PROD. NÃO ENCONTRADO"))</f>
        <v/>
      </c>
      <c r="G3195" s="94"/>
      <c r="H3195" s="69" t="str">
        <f>IFERROR(G3195*VLOOKUP(E3195,Saldo!$P$8:$U$1009,6,FALSE),"")</f>
        <v/>
      </c>
      <c r="I3195" s="104" t="str">
        <f>IFERROR(IF(D3195="","",VLOOKUP(E3195,Saldo!$P$8:$Q$1009,2,FALSE)),"")</f>
        <v/>
      </c>
      <c r="J3195" s="76"/>
      <c r="K3195" s="28" t="str">
        <f t="shared" si="49"/>
        <v/>
      </c>
    </row>
    <row r="3196" spans="1:11" ht="18.95" customHeight="1" x14ac:dyDescent="0.25">
      <c r="A3196" s="52"/>
      <c r="C3196" s="76"/>
      <c r="D3196" s="185"/>
      <c r="E3196" s="76"/>
      <c r="F3196" s="76" t="str">
        <f>IF(E3196="","",IFERROR(VLOOKUP(E3196,Cadastro!$C$9:$D$1009,2,FALSE),"PROD. NÃO ENCONTRADO"))</f>
        <v/>
      </c>
      <c r="G3196" s="94"/>
      <c r="H3196" s="69" t="str">
        <f>IFERROR(G3196*VLOOKUP(E3196,Saldo!$P$8:$U$1009,6,FALSE),"")</f>
        <v/>
      </c>
      <c r="I3196" s="104" t="str">
        <f>IFERROR(IF(D3196="","",VLOOKUP(E3196,Saldo!$P$8:$Q$1009,2,FALSE)),"")</f>
        <v/>
      </c>
      <c r="J3196" s="76"/>
      <c r="K3196" s="28" t="str">
        <f t="shared" si="49"/>
        <v/>
      </c>
    </row>
    <row r="3197" spans="1:11" ht="18.95" customHeight="1" x14ac:dyDescent="0.25">
      <c r="A3197" s="52"/>
      <c r="C3197" s="76"/>
      <c r="D3197" s="185"/>
      <c r="E3197" s="76"/>
      <c r="F3197" s="76" t="str">
        <f>IF(E3197="","",IFERROR(VLOOKUP(E3197,Cadastro!$C$9:$D$1009,2,FALSE),"PROD. NÃO ENCONTRADO"))</f>
        <v/>
      </c>
      <c r="G3197" s="94"/>
      <c r="H3197" s="69" t="str">
        <f>IFERROR(G3197*VLOOKUP(E3197,Saldo!$P$8:$U$1009,6,FALSE),"")</f>
        <v/>
      </c>
      <c r="I3197" s="104" t="str">
        <f>IFERROR(IF(D3197="","",VLOOKUP(E3197,Saldo!$P$8:$Q$1009,2,FALSE)),"")</f>
        <v/>
      </c>
      <c r="J3197" s="76"/>
      <c r="K3197" s="28" t="str">
        <f t="shared" si="49"/>
        <v/>
      </c>
    </row>
    <row r="3198" spans="1:11" ht="18.95" customHeight="1" x14ac:dyDescent="0.25">
      <c r="A3198" s="52"/>
      <c r="C3198" s="76"/>
      <c r="D3198" s="185"/>
      <c r="E3198" s="76"/>
      <c r="F3198" s="76" t="str">
        <f>IF(E3198="","",IFERROR(VLOOKUP(E3198,Cadastro!$C$9:$D$1009,2,FALSE),"PROD. NÃO ENCONTRADO"))</f>
        <v/>
      </c>
      <c r="G3198" s="94"/>
      <c r="H3198" s="69" t="str">
        <f>IFERROR(G3198*VLOOKUP(E3198,Saldo!$P$8:$U$1009,6,FALSE),"")</f>
        <v/>
      </c>
      <c r="I3198" s="104" t="str">
        <f>IFERROR(IF(D3198="","",VLOOKUP(E3198,Saldo!$P$8:$Q$1009,2,FALSE)),"")</f>
        <v/>
      </c>
      <c r="J3198" s="76"/>
      <c r="K3198" s="28" t="str">
        <f t="shared" si="49"/>
        <v/>
      </c>
    </row>
    <row r="3199" spans="1:11" ht="18.95" customHeight="1" x14ac:dyDescent="0.25">
      <c r="A3199" s="52"/>
      <c r="C3199" s="76"/>
      <c r="D3199" s="185"/>
      <c r="E3199" s="76"/>
      <c r="F3199" s="76" t="str">
        <f>IF(E3199="","",IFERROR(VLOOKUP(E3199,Cadastro!$C$9:$D$1009,2,FALSE),"PROD. NÃO ENCONTRADO"))</f>
        <v/>
      </c>
      <c r="G3199" s="94"/>
      <c r="H3199" s="69" t="str">
        <f>IFERROR(G3199*VLOOKUP(E3199,Saldo!$P$8:$U$1009,6,FALSE),"")</f>
        <v/>
      </c>
      <c r="I3199" s="104" t="str">
        <f>IFERROR(IF(D3199="","",VLOOKUP(E3199,Saldo!$P$8:$Q$1009,2,FALSE)),"")</f>
        <v/>
      </c>
      <c r="J3199" s="76"/>
      <c r="K3199" s="28" t="str">
        <f t="shared" si="49"/>
        <v/>
      </c>
    </row>
    <row r="3200" spans="1:11" ht="18.95" customHeight="1" x14ac:dyDescent="0.25">
      <c r="A3200" s="52"/>
      <c r="C3200" s="76"/>
      <c r="D3200" s="185"/>
      <c r="E3200" s="76"/>
      <c r="F3200" s="76" t="str">
        <f>IF(E3200="","",IFERROR(VLOOKUP(E3200,Cadastro!$C$9:$D$1009,2,FALSE),"PROD. NÃO ENCONTRADO"))</f>
        <v/>
      </c>
      <c r="G3200" s="94"/>
      <c r="H3200" s="69" t="str">
        <f>IFERROR(G3200*VLOOKUP(E3200,Saldo!$P$8:$U$1009,6,FALSE),"")</f>
        <v/>
      </c>
      <c r="I3200" s="104" t="str">
        <f>IFERROR(IF(D3200="","",VLOOKUP(E3200,Saldo!$P$8:$Q$1009,2,FALSE)),"")</f>
        <v/>
      </c>
      <c r="J3200" s="76"/>
      <c r="K3200" s="28" t="str">
        <f t="shared" si="49"/>
        <v/>
      </c>
    </row>
    <row r="3201" spans="1:11" ht="18.95" customHeight="1" x14ac:dyDescent="0.25">
      <c r="A3201" s="52"/>
      <c r="C3201" s="76"/>
      <c r="D3201" s="185"/>
      <c r="E3201" s="76"/>
      <c r="F3201" s="76" t="str">
        <f>IF(E3201="","",IFERROR(VLOOKUP(E3201,Cadastro!$C$9:$D$1009,2,FALSE),"PROD. NÃO ENCONTRADO"))</f>
        <v/>
      </c>
      <c r="G3201" s="94"/>
      <c r="H3201" s="69" t="str">
        <f>IFERROR(G3201*VLOOKUP(E3201,Saldo!$P$8:$U$1009,6,FALSE),"")</f>
        <v/>
      </c>
      <c r="I3201" s="104" t="str">
        <f>IFERROR(IF(D3201="","",VLOOKUP(E3201,Saldo!$P$8:$Q$1009,2,FALSE)),"")</f>
        <v/>
      </c>
      <c r="J3201" s="76"/>
      <c r="K3201" s="28" t="str">
        <f t="shared" si="49"/>
        <v/>
      </c>
    </row>
    <row r="3202" spans="1:11" ht="18.95" customHeight="1" x14ac:dyDescent="0.25">
      <c r="A3202" s="52"/>
      <c r="C3202" s="76"/>
      <c r="D3202" s="185"/>
      <c r="E3202" s="76"/>
      <c r="F3202" s="76" t="str">
        <f>IF(E3202="","",IFERROR(VLOOKUP(E3202,Cadastro!$C$9:$D$1009,2,FALSE),"PROD. NÃO ENCONTRADO"))</f>
        <v/>
      </c>
      <c r="G3202" s="94"/>
      <c r="H3202" s="69" t="str">
        <f>IFERROR(G3202*VLOOKUP(E3202,Saldo!$P$8:$U$1009,6,FALSE),"")</f>
        <v/>
      </c>
      <c r="I3202" s="104" t="str">
        <f>IFERROR(IF(D3202="","",VLOOKUP(E3202,Saldo!$P$8:$Q$1009,2,FALSE)),"")</f>
        <v/>
      </c>
      <c r="J3202" s="76"/>
      <c r="K3202" s="28" t="str">
        <f t="shared" si="49"/>
        <v/>
      </c>
    </row>
    <row r="3203" spans="1:11" ht="18.95" customHeight="1" x14ac:dyDescent="0.25">
      <c r="A3203" s="52"/>
      <c r="C3203" s="76"/>
      <c r="D3203" s="185"/>
      <c r="E3203" s="76"/>
      <c r="F3203" s="76" t="str">
        <f>IF(E3203="","",IFERROR(VLOOKUP(E3203,Cadastro!$C$9:$D$1009,2,FALSE),"PROD. NÃO ENCONTRADO"))</f>
        <v/>
      </c>
      <c r="G3203" s="94"/>
      <c r="H3203" s="69" t="str">
        <f>IFERROR(G3203*VLOOKUP(E3203,Saldo!$P$8:$U$1009,6,FALSE),"")</f>
        <v/>
      </c>
      <c r="I3203" s="104" t="str">
        <f>IFERROR(IF(D3203="","",VLOOKUP(E3203,Saldo!$P$8:$Q$1009,2,FALSE)),"")</f>
        <v/>
      </c>
      <c r="J3203" s="76"/>
      <c r="K3203" s="28" t="str">
        <f t="shared" si="49"/>
        <v/>
      </c>
    </row>
    <row r="3204" spans="1:11" ht="18.95" customHeight="1" x14ac:dyDescent="0.25">
      <c r="A3204" s="52"/>
      <c r="C3204" s="76"/>
      <c r="D3204" s="185"/>
      <c r="E3204" s="76"/>
      <c r="F3204" s="76" t="str">
        <f>IF(E3204="","",IFERROR(VLOOKUP(E3204,Cadastro!$C$9:$D$1009,2,FALSE),"PROD. NÃO ENCONTRADO"))</f>
        <v/>
      </c>
      <c r="G3204" s="94"/>
      <c r="H3204" s="69" t="str">
        <f>IFERROR(G3204*VLOOKUP(E3204,Saldo!$P$8:$U$1009,6,FALSE),"")</f>
        <v/>
      </c>
      <c r="I3204" s="104" t="str">
        <f>IFERROR(IF(D3204="","",VLOOKUP(E3204,Saldo!$P$8:$Q$1009,2,FALSE)),"")</f>
        <v/>
      </c>
      <c r="J3204" s="76"/>
      <c r="K3204" s="28" t="str">
        <f t="shared" si="49"/>
        <v/>
      </c>
    </row>
    <row r="3205" spans="1:11" ht="18.95" customHeight="1" x14ac:dyDescent="0.25">
      <c r="A3205" s="52"/>
      <c r="C3205" s="76"/>
      <c r="D3205" s="185"/>
      <c r="E3205" s="76"/>
      <c r="F3205" s="76" t="str">
        <f>IF(E3205="","",IFERROR(VLOOKUP(E3205,Cadastro!$C$9:$D$1009,2,FALSE),"PROD. NÃO ENCONTRADO"))</f>
        <v/>
      </c>
      <c r="G3205" s="94"/>
      <c r="H3205" s="69" t="str">
        <f>IFERROR(G3205*VLOOKUP(E3205,Saldo!$P$8:$U$1009,6,FALSE),"")</f>
        <v/>
      </c>
      <c r="I3205" s="104" t="str">
        <f>IFERROR(IF(D3205="","",VLOOKUP(E3205,Saldo!$P$8:$Q$1009,2,FALSE)),"")</f>
        <v/>
      </c>
      <c r="J3205" s="76"/>
      <c r="K3205" s="28" t="str">
        <f t="shared" si="49"/>
        <v/>
      </c>
    </row>
    <row r="3206" spans="1:11" ht="18.95" customHeight="1" x14ac:dyDescent="0.25">
      <c r="A3206" s="52"/>
      <c r="C3206" s="76"/>
      <c r="D3206" s="185"/>
      <c r="E3206" s="76"/>
      <c r="F3206" s="76" t="str">
        <f>IF(E3206="","",IFERROR(VLOOKUP(E3206,Cadastro!$C$9:$D$1009,2,FALSE),"PROD. NÃO ENCONTRADO"))</f>
        <v/>
      </c>
      <c r="G3206" s="94"/>
      <c r="H3206" s="69" t="str">
        <f>IFERROR(G3206*VLOOKUP(E3206,Saldo!$P$8:$U$1009,6,FALSE),"")</f>
        <v/>
      </c>
      <c r="I3206" s="104" t="str">
        <f>IFERROR(IF(D3206="","",VLOOKUP(E3206,Saldo!$P$8:$Q$1009,2,FALSE)),"")</f>
        <v/>
      </c>
      <c r="J3206" s="76"/>
      <c r="K3206" s="28" t="str">
        <f t="shared" si="49"/>
        <v/>
      </c>
    </row>
    <row r="3207" spans="1:11" ht="18.95" customHeight="1" x14ac:dyDescent="0.25">
      <c r="A3207" s="52"/>
      <c r="C3207" s="76"/>
      <c r="D3207" s="185"/>
      <c r="E3207" s="76"/>
      <c r="F3207" s="76" t="str">
        <f>IF(E3207="","",IFERROR(VLOOKUP(E3207,Cadastro!$C$9:$D$1009,2,FALSE),"PROD. NÃO ENCONTRADO"))</f>
        <v/>
      </c>
      <c r="G3207" s="94"/>
      <c r="H3207" s="69" t="str">
        <f>IFERROR(G3207*VLOOKUP(E3207,Saldo!$P$8:$U$1009,6,FALSE),"")</f>
        <v/>
      </c>
      <c r="I3207" s="104" t="str">
        <f>IFERROR(IF(D3207="","",VLOOKUP(E3207,Saldo!$P$8:$Q$1009,2,FALSE)),"")</f>
        <v/>
      </c>
      <c r="J3207" s="76"/>
      <c r="K3207" s="28" t="str">
        <f t="shared" si="49"/>
        <v/>
      </c>
    </row>
    <row r="3208" spans="1:11" ht="18.95" customHeight="1" x14ac:dyDescent="0.25">
      <c r="A3208" s="52"/>
      <c r="C3208" s="76"/>
      <c r="D3208" s="185"/>
      <c r="E3208" s="76"/>
      <c r="F3208" s="76" t="str">
        <f>IF(E3208="","",IFERROR(VLOOKUP(E3208,Cadastro!$C$9:$D$1009,2,FALSE),"PROD. NÃO ENCONTRADO"))</f>
        <v/>
      </c>
      <c r="G3208" s="94"/>
      <c r="H3208" s="69" t="str">
        <f>IFERROR(G3208*VLOOKUP(E3208,Saldo!$P$8:$U$1009,6,FALSE),"")</f>
        <v/>
      </c>
      <c r="I3208" s="104" t="str">
        <f>IFERROR(IF(D3208="","",VLOOKUP(E3208,Saldo!$P$8:$Q$1009,2,FALSE)),"")</f>
        <v/>
      </c>
      <c r="J3208" s="76"/>
      <c r="K3208" s="28" t="str">
        <f t="shared" si="49"/>
        <v/>
      </c>
    </row>
    <row r="3209" spans="1:11" ht="18.95" customHeight="1" x14ac:dyDescent="0.25">
      <c r="A3209" s="52"/>
      <c r="C3209" s="76"/>
      <c r="D3209" s="185"/>
      <c r="E3209" s="76"/>
      <c r="F3209" s="76" t="str">
        <f>IF(E3209="","",IFERROR(VLOOKUP(E3209,Cadastro!$C$9:$D$1009,2,FALSE),"PROD. NÃO ENCONTRADO"))</f>
        <v/>
      </c>
      <c r="G3209" s="94"/>
      <c r="H3209" s="69" t="str">
        <f>IFERROR(G3209*VLOOKUP(E3209,Saldo!$P$8:$U$1009,6,FALSE),"")</f>
        <v/>
      </c>
      <c r="I3209" s="104" t="str">
        <f>IFERROR(IF(D3209="","",VLOOKUP(E3209,Saldo!$P$8:$Q$1009,2,FALSE)),"")</f>
        <v/>
      </c>
      <c r="J3209" s="76"/>
      <c r="K3209" s="28" t="str">
        <f t="shared" si="49"/>
        <v/>
      </c>
    </row>
    <row r="3210" spans="1:11" ht="18.95" customHeight="1" x14ac:dyDescent="0.25">
      <c r="A3210" s="52"/>
      <c r="C3210" s="76"/>
      <c r="D3210" s="185"/>
      <c r="E3210" s="76"/>
      <c r="F3210" s="76" t="str">
        <f>IF(E3210="","",IFERROR(VLOOKUP(E3210,Cadastro!$C$9:$D$1009,2,FALSE),"PROD. NÃO ENCONTRADO"))</f>
        <v/>
      </c>
      <c r="G3210" s="94"/>
      <c r="H3210" s="69" t="str">
        <f>IFERROR(G3210*VLOOKUP(E3210,Saldo!$P$8:$U$1009,6,FALSE),"")</f>
        <v/>
      </c>
      <c r="I3210" s="104" t="str">
        <f>IFERROR(IF(D3210="","",VLOOKUP(E3210,Saldo!$P$8:$Q$1009,2,FALSE)),"")</f>
        <v/>
      </c>
      <c r="J3210" s="76"/>
      <c r="K3210" s="28" t="str">
        <f t="shared" ref="K3210:K3273" si="50">IF(D3210="","",MONTH(D3210))</f>
        <v/>
      </c>
    </row>
    <row r="3211" spans="1:11" ht="18.95" customHeight="1" x14ac:dyDescent="0.25">
      <c r="A3211" s="52"/>
      <c r="C3211" s="76"/>
      <c r="D3211" s="185"/>
      <c r="E3211" s="76"/>
      <c r="F3211" s="76" t="str">
        <f>IF(E3211="","",IFERROR(VLOOKUP(E3211,Cadastro!$C$9:$D$1009,2,FALSE),"PROD. NÃO ENCONTRADO"))</f>
        <v/>
      </c>
      <c r="G3211" s="94"/>
      <c r="H3211" s="69" t="str">
        <f>IFERROR(G3211*VLOOKUP(E3211,Saldo!$P$8:$U$1009,6,FALSE),"")</f>
        <v/>
      </c>
      <c r="I3211" s="104" t="str">
        <f>IFERROR(IF(D3211="","",VLOOKUP(E3211,Saldo!$P$8:$Q$1009,2,FALSE)),"")</f>
        <v/>
      </c>
      <c r="J3211" s="76"/>
      <c r="K3211" s="28" t="str">
        <f t="shared" si="50"/>
        <v/>
      </c>
    </row>
    <row r="3212" spans="1:11" ht="18.95" customHeight="1" x14ac:dyDescent="0.25">
      <c r="A3212" s="52"/>
      <c r="C3212" s="76"/>
      <c r="D3212" s="185"/>
      <c r="E3212" s="76"/>
      <c r="F3212" s="76" t="str">
        <f>IF(E3212="","",IFERROR(VLOOKUP(E3212,Cadastro!$C$9:$D$1009,2,FALSE),"PROD. NÃO ENCONTRADO"))</f>
        <v/>
      </c>
      <c r="G3212" s="94"/>
      <c r="H3212" s="69" t="str">
        <f>IFERROR(G3212*VLOOKUP(E3212,Saldo!$P$8:$U$1009,6,FALSE),"")</f>
        <v/>
      </c>
      <c r="I3212" s="104" t="str">
        <f>IFERROR(IF(D3212="","",VLOOKUP(E3212,Saldo!$P$8:$Q$1009,2,FALSE)),"")</f>
        <v/>
      </c>
      <c r="J3212" s="76"/>
      <c r="K3212" s="28" t="str">
        <f t="shared" si="50"/>
        <v/>
      </c>
    </row>
    <row r="3213" spans="1:11" ht="18.95" customHeight="1" x14ac:dyDescent="0.25">
      <c r="A3213" s="52"/>
      <c r="C3213" s="76"/>
      <c r="D3213" s="185"/>
      <c r="E3213" s="76"/>
      <c r="F3213" s="76" t="str">
        <f>IF(E3213="","",IFERROR(VLOOKUP(E3213,Cadastro!$C$9:$D$1009,2,FALSE),"PROD. NÃO ENCONTRADO"))</f>
        <v/>
      </c>
      <c r="G3213" s="94"/>
      <c r="H3213" s="69" t="str">
        <f>IFERROR(G3213*VLOOKUP(E3213,Saldo!$P$8:$U$1009,6,FALSE),"")</f>
        <v/>
      </c>
      <c r="I3213" s="104" t="str">
        <f>IFERROR(IF(D3213="","",VLOOKUP(E3213,Saldo!$P$8:$Q$1009,2,FALSE)),"")</f>
        <v/>
      </c>
      <c r="J3213" s="76"/>
      <c r="K3213" s="28" t="str">
        <f t="shared" si="50"/>
        <v/>
      </c>
    </row>
    <row r="3214" spans="1:11" ht="18.95" customHeight="1" x14ac:dyDescent="0.25">
      <c r="A3214" s="52"/>
      <c r="C3214" s="76"/>
      <c r="D3214" s="185"/>
      <c r="E3214" s="76"/>
      <c r="F3214" s="76" t="str">
        <f>IF(E3214="","",IFERROR(VLOOKUP(E3214,Cadastro!$C$9:$D$1009,2,FALSE),"PROD. NÃO ENCONTRADO"))</f>
        <v/>
      </c>
      <c r="G3214" s="94"/>
      <c r="H3214" s="69" t="str">
        <f>IFERROR(G3214*VLOOKUP(E3214,Saldo!$P$8:$U$1009,6,FALSE),"")</f>
        <v/>
      </c>
      <c r="I3214" s="104" t="str">
        <f>IFERROR(IF(D3214="","",VLOOKUP(E3214,Saldo!$P$8:$Q$1009,2,FALSE)),"")</f>
        <v/>
      </c>
      <c r="J3214" s="76"/>
      <c r="K3214" s="28" t="str">
        <f t="shared" si="50"/>
        <v/>
      </c>
    </row>
    <row r="3215" spans="1:11" ht="18.95" customHeight="1" x14ac:dyDescent="0.25">
      <c r="A3215" s="52"/>
      <c r="C3215" s="76"/>
      <c r="D3215" s="185"/>
      <c r="E3215" s="76"/>
      <c r="F3215" s="76" t="str">
        <f>IF(E3215="","",IFERROR(VLOOKUP(E3215,Cadastro!$C$9:$D$1009,2,FALSE),"PROD. NÃO ENCONTRADO"))</f>
        <v/>
      </c>
      <c r="G3215" s="94"/>
      <c r="H3215" s="69" t="str">
        <f>IFERROR(G3215*VLOOKUP(E3215,Saldo!$P$8:$U$1009,6,FALSE),"")</f>
        <v/>
      </c>
      <c r="I3215" s="104" t="str">
        <f>IFERROR(IF(D3215="","",VLOOKUP(E3215,Saldo!$P$8:$Q$1009,2,FALSE)),"")</f>
        <v/>
      </c>
      <c r="J3215" s="76"/>
      <c r="K3215" s="28" t="str">
        <f t="shared" si="50"/>
        <v/>
      </c>
    </row>
    <row r="3216" spans="1:11" ht="18.95" customHeight="1" x14ac:dyDescent="0.25">
      <c r="A3216" s="52"/>
      <c r="C3216" s="76"/>
      <c r="D3216" s="185"/>
      <c r="E3216" s="76"/>
      <c r="F3216" s="76" t="str">
        <f>IF(E3216="","",IFERROR(VLOOKUP(E3216,Cadastro!$C$9:$D$1009,2,FALSE),"PROD. NÃO ENCONTRADO"))</f>
        <v/>
      </c>
      <c r="G3216" s="94"/>
      <c r="H3216" s="69" t="str">
        <f>IFERROR(G3216*VLOOKUP(E3216,Saldo!$P$8:$U$1009,6,FALSE),"")</f>
        <v/>
      </c>
      <c r="I3216" s="104" t="str">
        <f>IFERROR(IF(D3216="","",VLOOKUP(E3216,Saldo!$P$8:$Q$1009,2,FALSE)),"")</f>
        <v/>
      </c>
      <c r="J3216" s="76"/>
      <c r="K3216" s="28" t="str">
        <f t="shared" si="50"/>
        <v/>
      </c>
    </row>
    <row r="3217" spans="1:11" ht="18.95" customHeight="1" x14ac:dyDescent="0.25">
      <c r="A3217" s="52"/>
      <c r="C3217" s="76"/>
      <c r="D3217" s="185"/>
      <c r="E3217" s="76"/>
      <c r="F3217" s="76" t="str">
        <f>IF(E3217="","",IFERROR(VLOOKUP(E3217,Cadastro!$C$9:$D$1009,2,FALSE),"PROD. NÃO ENCONTRADO"))</f>
        <v/>
      </c>
      <c r="G3217" s="94"/>
      <c r="H3217" s="69" t="str">
        <f>IFERROR(G3217*VLOOKUP(E3217,Saldo!$P$8:$U$1009,6,FALSE),"")</f>
        <v/>
      </c>
      <c r="I3217" s="104" t="str">
        <f>IFERROR(IF(D3217="","",VLOOKUP(E3217,Saldo!$P$8:$Q$1009,2,FALSE)),"")</f>
        <v/>
      </c>
      <c r="J3217" s="76"/>
      <c r="K3217" s="28" t="str">
        <f t="shared" si="50"/>
        <v/>
      </c>
    </row>
    <row r="3218" spans="1:11" ht="18.95" customHeight="1" x14ac:dyDescent="0.25">
      <c r="A3218" s="52"/>
      <c r="C3218" s="76"/>
      <c r="D3218" s="185"/>
      <c r="E3218" s="76"/>
      <c r="F3218" s="76" t="str">
        <f>IF(E3218="","",IFERROR(VLOOKUP(E3218,Cadastro!$C$9:$D$1009,2,FALSE),"PROD. NÃO ENCONTRADO"))</f>
        <v/>
      </c>
      <c r="G3218" s="94"/>
      <c r="H3218" s="69" t="str">
        <f>IFERROR(G3218*VLOOKUP(E3218,Saldo!$P$8:$U$1009,6,FALSE),"")</f>
        <v/>
      </c>
      <c r="I3218" s="104" t="str">
        <f>IFERROR(IF(D3218="","",VLOOKUP(E3218,Saldo!$P$8:$Q$1009,2,FALSE)),"")</f>
        <v/>
      </c>
      <c r="J3218" s="76"/>
      <c r="K3218" s="28" t="str">
        <f t="shared" si="50"/>
        <v/>
      </c>
    </row>
    <row r="3219" spans="1:11" ht="18.95" customHeight="1" x14ac:dyDescent="0.25">
      <c r="A3219" s="52"/>
      <c r="C3219" s="76"/>
      <c r="D3219" s="185"/>
      <c r="E3219" s="76"/>
      <c r="F3219" s="76" t="str">
        <f>IF(E3219="","",IFERROR(VLOOKUP(E3219,Cadastro!$C$9:$D$1009,2,FALSE),"PROD. NÃO ENCONTRADO"))</f>
        <v/>
      </c>
      <c r="G3219" s="94"/>
      <c r="H3219" s="69" t="str">
        <f>IFERROR(G3219*VLOOKUP(E3219,Saldo!$P$8:$U$1009,6,FALSE),"")</f>
        <v/>
      </c>
      <c r="I3219" s="104" t="str">
        <f>IFERROR(IF(D3219="","",VLOOKUP(E3219,Saldo!$P$8:$Q$1009,2,FALSE)),"")</f>
        <v/>
      </c>
      <c r="J3219" s="76"/>
      <c r="K3219" s="28" t="str">
        <f t="shared" si="50"/>
        <v/>
      </c>
    </row>
    <row r="3220" spans="1:11" ht="18.95" customHeight="1" x14ac:dyDescent="0.25">
      <c r="A3220" s="52"/>
      <c r="C3220" s="76"/>
      <c r="D3220" s="185"/>
      <c r="E3220" s="76"/>
      <c r="F3220" s="76" t="str">
        <f>IF(E3220="","",IFERROR(VLOOKUP(E3220,Cadastro!$C$9:$D$1009,2,FALSE),"PROD. NÃO ENCONTRADO"))</f>
        <v/>
      </c>
      <c r="G3220" s="94"/>
      <c r="H3220" s="69" t="str">
        <f>IFERROR(G3220*VLOOKUP(E3220,Saldo!$P$8:$U$1009,6,FALSE),"")</f>
        <v/>
      </c>
      <c r="I3220" s="104" t="str">
        <f>IFERROR(IF(D3220="","",VLOOKUP(E3220,Saldo!$P$8:$Q$1009,2,FALSE)),"")</f>
        <v/>
      </c>
      <c r="J3220" s="76"/>
      <c r="K3220" s="28" t="str">
        <f t="shared" si="50"/>
        <v/>
      </c>
    </row>
    <row r="3221" spans="1:11" ht="18.95" customHeight="1" x14ac:dyDescent="0.25">
      <c r="A3221" s="52"/>
      <c r="C3221" s="76"/>
      <c r="D3221" s="185"/>
      <c r="E3221" s="76"/>
      <c r="F3221" s="76" t="str">
        <f>IF(E3221="","",IFERROR(VLOOKUP(E3221,Cadastro!$C$9:$D$1009,2,FALSE),"PROD. NÃO ENCONTRADO"))</f>
        <v/>
      </c>
      <c r="G3221" s="94"/>
      <c r="H3221" s="69" t="str">
        <f>IFERROR(G3221*VLOOKUP(E3221,Saldo!$P$8:$U$1009,6,FALSE),"")</f>
        <v/>
      </c>
      <c r="I3221" s="104" t="str">
        <f>IFERROR(IF(D3221="","",VLOOKUP(E3221,Saldo!$P$8:$Q$1009,2,FALSE)),"")</f>
        <v/>
      </c>
      <c r="J3221" s="76"/>
      <c r="K3221" s="28" t="str">
        <f t="shared" si="50"/>
        <v/>
      </c>
    </row>
    <row r="3222" spans="1:11" ht="18.95" customHeight="1" x14ac:dyDescent="0.25">
      <c r="A3222" s="52"/>
      <c r="C3222" s="76"/>
      <c r="D3222" s="185"/>
      <c r="E3222" s="76"/>
      <c r="F3222" s="76" t="str">
        <f>IF(E3222="","",IFERROR(VLOOKUP(E3222,Cadastro!$C$9:$D$1009,2,FALSE),"PROD. NÃO ENCONTRADO"))</f>
        <v/>
      </c>
      <c r="G3222" s="94"/>
      <c r="H3222" s="69" t="str">
        <f>IFERROR(G3222*VLOOKUP(E3222,Saldo!$P$8:$U$1009,6,FALSE),"")</f>
        <v/>
      </c>
      <c r="I3222" s="104" t="str">
        <f>IFERROR(IF(D3222="","",VLOOKUP(E3222,Saldo!$P$8:$Q$1009,2,FALSE)),"")</f>
        <v/>
      </c>
      <c r="J3222" s="76"/>
      <c r="K3222" s="28" t="str">
        <f t="shared" si="50"/>
        <v/>
      </c>
    </row>
    <row r="3223" spans="1:11" ht="18.95" customHeight="1" x14ac:dyDescent="0.25">
      <c r="A3223" s="52"/>
      <c r="C3223" s="76"/>
      <c r="D3223" s="185"/>
      <c r="E3223" s="76"/>
      <c r="F3223" s="76" t="str">
        <f>IF(E3223="","",IFERROR(VLOOKUP(E3223,Cadastro!$C$9:$D$1009,2,FALSE),"PROD. NÃO ENCONTRADO"))</f>
        <v/>
      </c>
      <c r="G3223" s="94"/>
      <c r="H3223" s="69" t="str">
        <f>IFERROR(G3223*VLOOKUP(E3223,Saldo!$P$8:$U$1009,6,FALSE),"")</f>
        <v/>
      </c>
      <c r="I3223" s="104" t="str">
        <f>IFERROR(IF(D3223="","",VLOOKUP(E3223,Saldo!$P$8:$Q$1009,2,FALSE)),"")</f>
        <v/>
      </c>
      <c r="J3223" s="76"/>
      <c r="K3223" s="28" t="str">
        <f t="shared" si="50"/>
        <v/>
      </c>
    </row>
    <row r="3224" spans="1:11" ht="18.95" customHeight="1" x14ac:dyDescent="0.25">
      <c r="A3224" s="52"/>
      <c r="C3224" s="76"/>
      <c r="D3224" s="185"/>
      <c r="E3224" s="76"/>
      <c r="F3224" s="76" t="str">
        <f>IF(E3224="","",IFERROR(VLOOKUP(E3224,Cadastro!$C$9:$D$1009,2,FALSE),"PROD. NÃO ENCONTRADO"))</f>
        <v/>
      </c>
      <c r="G3224" s="94"/>
      <c r="H3224" s="69" t="str">
        <f>IFERROR(G3224*VLOOKUP(E3224,Saldo!$P$8:$U$1009,6,FALSE),"")</f>
        <v/>
      </c>
      <c r="I3224" s="104" t="str">
        <f>IFERROR(IF(D3224="","",VLOOKUP(E3224,Saldo!$P$8:$Q$1009,2,FALSE)),"")</f>
        <v/>
      </c>
      <c r="J3224" s="76"/>
      <c r="K3224" s="28" t="str">
        <f t="shared" si="50"/>
        <v/>
      </c>
    </row>
    <row r="3225" spans="1:11" ht="18.95" customHeight="1" x14ac:dyDescent="0.25">
      <c r="A3225" s="52"/>
      <c r="C3225" s="76"/>
      <c r="D3225" s="185"/>
      <c r="E3225" s="76"/>
      <c r="F3225" s="76" t="str">
        <f>IF(E3225="","",IFERROR(VLOOKUP(E3225,Cadastro!$C$9:$D$1009,2,FALSE),"PROD. NÃO ENCONTRADO"))</f>
        <v/>
      </c>
      <c r="G3225" s="94"/>
      <c r="H3225" s="69" t="str">
        <f>IFERROR(G3225*VLOOKUP(E3225,Saldo!$P$8:$U$1009,6,FALSE),"")</f>
        <v/>
      </c>
      <c r="I3225" s="104" t="str">
        <f>IFERROR(IF(D3225="","",VLOOKUP(E3225,Saldo!$P$8:$Q$1009,2,FALSE)),"")</f>
        <v/>
      </c>
      <c r="J3225" s="76"/>
      <c r="K3225" s="28" t="str">
        <f t="shared" si="50"/>
        <v/>
      </c>
    </row>
    <row r="3226" spans="1:11" ht="18.95" customHeight="1" x14ac:dyDescent="0.25">
      <c r="A3226" s="52"/>
      <c r="C3226" s="76"/>
      <c r="D3226" s="185"/>
      <c r="E3226" s="76"/>
      <c r="F3226" s="76" t="str">
        <f>IF(E3226="","",IFERROR(VLOOKUP(E3226,Cadastro!$C$9:$D$1009,2,FALSE),"PROD. NÃO ENCONTRADO"))</f>
        <v/>
      </c>
      <c r="G3226" s="94"/>
      <c r="H3226" s="69" t="str">
        <f>IFERROR(G3226*VLOOKUP(E3226,Saldo!$P$8:$U$1009,6,FALSE),"")</f>
        <v/>
      </c>
      <c r="I3226" s="104" t="str">
        <f>IFERROR(IF(D3226="","",VLOOKUP(E3226,Saldo!$P$8:$Q$1009,2,FALSE)),"")</f>
        <v/>
      </c>
      <c r="J3226" s="76"/>
      <c r="K3226" s="28" t="str">
        <f t="shared" si="50"/>
        <v/>
      </c>
    </row>
    <row r="3227" spans="1:11" ht="18.95" customHeight="1" x14ac:dyDescent="0.25">
      <c r="A3227" s="52"/>
      <c r="C3227" s="76"/>
      <c r="D3227" s="185"/>
      <c r="E3227" s="76"/>
      <c r="F3227" s="76" t="str">
        <f>IF(E3227="","",IFERROR(VLOOKUP(E3227,Cadastro!$C$9:$D$1009,2,FALSE),"PROD. NÃO ENCONTRADO"))</f>
        <v/>
      </c>
      <c r="G3227" s="94"/>
      <c r="H3227" s="69" t="str">
        <f>IFERROR(G3227*VLOOKUP(E3227,Saldo!$P$8:$U$1009,6,FALSE),"")</f>
        <v/>
      </c>
      <c r="I3227" s="104" t="str">
        <f>IFERROR(IF(D3227="","",VLOOKUP(E3227,Saldo!$P$8:$Q$1009,2,FALSE)),"")</f>
        <v/>
      </c>
      <c r="J3227" s="76"/>
      <c r="K3227" s="28" t="str">
        <f t="shared" si="50"/>
        <v/>
      </c>
    </row>
    <row r="3228" spans="1:11" ht="18.95" customHeight="1" x14ac:dyDescent="0.25">
      <c r="A3228" s="52"/>
      <c r="C3228" s="76"/>
      <c r="D3228" s="185"/>
      <c r="E3228" s="76"/>
      <c r="F3228" s="76" t="str">
        <f>IF(E3228="","",IFERROR(VLOOKUP(E3228,Cadastro!$C$9:$D$1009,2,FALSE),"PROD. NÃO ENCONTRADO"))</f>
        <v/>
      </c>
      <c r="G3228" s="94"/>
      <c r="H3228" s="69" t="str">
        <f>IFERROR(G3228*VLOOKUP(E3228,Saldo!$P$8:$U$1009,6,FALSE),"")</f>
        <v/>
      </c>
      <c r="I3228" s="104" t="str">
        <f>IFERROR(IF(D3228="","",VLOOKUP(E3228,Saldo!$P$8:$Q$1009,2,FALSE)),"")</f>
        <v/>
      </c>
      <c r="J3228" s="76"/>
      <c r="K3228" s="28" t="str">
        <f t="shared" si="50"/>
        <v/>
      </c>
    </row>
    <row r="3229" spans="1:11" ht="18.95" customHeight="1" x14ac:dyDescent="0.25">
      <c r="A3229" s="52"/>
      <c r="C3229" s="76"/>
      <c r="D3229" s="185"/>
      <c r="E3229" s="76"/>
      <c r="F3229" s="76" t="str">
        <f>IF(E3229="","",IFERROR(VLOOKUP(E3229,Cadastro!$C$9:$D$1009,2,FALSE),"PROD. NÃO ENCONTRADO"))</f>
        <v/>
      </c>
      <c r="G3229" s="94"/>
      <c r="H3229" s="69" t="str">
        <f>IFERROR(G3229*VLOOKUP(E3229,Saldo!$P$8:$U$1009,6,FALSE),"")</f>
        <v/>
      </c>
      <c r="I3229" s="104" t="str">
        <f>IFERROR(IF(D3229="","",VLOOKUP(E3229,Saldo!$P$8:$Q$1009,2,FALSE)),"")</f>
        <v/>
      </c>
      <c r="J3229" s="76"/>
      <c r="K3229" s="28" t="str">
        <f t="shared" si="50"/>
        <v/>
      </c>
    </row>
    <row r="3230" spans="1:11" ht="18.95" customHeight="1" x14ac:dyDescent="0.25">
      <c r="A3230" s="52"/>
      <c r="C3230" s="76"/>
      <c r="D3230" s="185"/>
      <c r="E3230" s="76"/>
      <c r="F3230" s="76" t="str">
        <f>IF(E3230="","",IFERROR(VLOOKUP(E3230,Cadastro!$C$9:$D$1009,2,FALSE),"PROD. NÃO ENCONTRADO"))</f>
        <v/>
      </c>
      <c r="G3230" s="94"/>
      <c r="H3230" s="69" t="str">
        <f>IFERROR(G3230*VLOOKUP(E3230,Saldo!$P$8:$U$1009,6,FALSE),"")</f>
        <v/>
      </c>
      <c r="I3230" s="104" t="str">
        <f>IFERROR(IF(D3230="","",VLOOKUP(E3230,Saldo!$P$8:$Q$1009,2,FALSE)),"")</f>
        <v/>
      </c>
      <c r="J3230" s="76"/>
      <c r="K3230" s="28" t="str">
        <f t="shared" si="50"/>
        <v/>
      </c>
    </row>
    <row r="3231" spans="1:11" ht="18.95" customHeight="1" x14ac:dyDescent="0.25">
      <c r="A3231" s="52"/>
      <c r="C3231" s="76"/>
      <c r="D3231" s="185"/>
      <c r="E3231" s="76"/>
      <c r="F3231" s="76" t="str">
        <f>IF(E3231="","",IFERROR(VLOOKUP(E3231,Cadastro!$C$9:$D$1009,2,FALSE),"PROD. NÃO ENCONTRADO"))</f>
        <v/>
      </c>
      <c r="G3231" s="94"/>
      <c r="H3231" s="69" t="str">
        <f>IFERROR(G3231*VLOOKUP(E3231,Saldo!$P$8:$U$1009,6,FALSE),"")</f>
        <v/>
      </c>
      <c r="I3231" s="104" t="str">
        <f>IFERROR(IF(D3231="","",VLOOKUP(E3231,Saldo!$P$8:$Q$1009,2,FALSE)),"")</f>
        <v/>
      </c>
      <c r="J3231" s="76"/>
      <c r="K3231" s="28" t="str">
        <f t="shared" si="50"/>
        <v/>
      </c>
    </row>
    <row r="3232" spans="1:11" ht="18.95" customHeight="1" x14ac:dyDescent="0.25">
      <c r="A3232" s="52"/>
      <c r="C3232" s="76"/>
      <c r="D3232" s="185"/>
      <c r="E3232" s="76"/>
      <c r="F3232" s="76" t="str">
        <f>IF(E3232="","",IFERROR(VLOOKUP(E3232,Cadastro!$C$9:$D$1009,2,FALSE),"PROD. NÃO ENCONTRADO"))</f>
        <v/>
      </c>
      <c r="G3232" s="94"/>
      <c r="H3232" s="69" t="str">
        <f>IFERROR(G3232*VLOOKUP(E3232,Saldo!$P$8:$U$1009,6,FALSE),"")</f>
        <v/>
      </c>
      <c r="I3232" s="104" t="str">
        <f>IFERROR(IF(D3232="","",VLOOKUP(E3232,Saldo!$P$8:$Q$1009,2,FALSE)),"")</f>
        <v/>
      </c>
      <c r="J3232" s="76"/>
      <c r="K3232" s="28" t="str">
        <f t="shared" si="50"/>
        <v/>
      </c>
    </row>
    <row r="3233" spans="1:11" ht="18.95" customHeight="1" x14ac:dyDescent="0.25">
      <c r="A3233" s="52"/>
      <c r="C3233" s="76"/>
      <c r="D3233" s="185"/>
      <c r="E3233" s="76"/>
      <c r="F3233" s="76" t="str">
        <f>IF(E3233="","",IFERROR(VLOOKUP(E3233,Cadastro!$C$9:$D$1009,2,FALSE),"PROD. NÃO ENCONTRADO"))</f>
        <v/>
      </c>
      <c r="G3233" s="94"/>
      <c r="H3233" s="69" t="str">
        <f>IFERROR(G3233*VLOOKUP(E3233,Saldo!$P$8:$U$1009,6,FALSE),"")</f>
        <v/>
      </c>
      <c r="I3233" s="104" t="str">
        <f>IFERROR(IF(D3233="","",VLOOKUP(E3233,Saldo!$P$8:$Q$1009,2,FALSE)),"")</f>
        <v/>
      </c>
      <c r="J3233" s="76"/>
      <c r="K3233" s="28" t="str">
        <f t="shared" si="50"/>
        <v/>
      </c>
    </row>
    <row r="3234" spans="1:11" ht="18.95" customHeight="1" x14ac:dyDescent="0.25">
      <c r="A3234" s="52"/>
      <c r="C3234" s="76"/>
      <c r="D3234" s="185"/>
      <c r="E3234" s="76"/>
      <c r="F3234" s="76" t="str">
        <f>IF(E3234="","",IFERROR(VLOOKUP(E3234,Cadastro!$C$9:$D$1009,2,FALSE),"PROD. NÃO ENCONTRADO"))</f>
        <v/>
      </c>
      <c r="G3234" s="94"/>
      <c r="H3234" s="69" t="str">
        <f>IFERROR(G3234*VLOOKUP(E3234,Saldo!$P$8:$U$1009,6,FALSE),"")</f>
        <v/>
      </c>
      <c r="I3234" s="104" t="str">
        <f>IFERROR(IF(D3234="","",VLOOKUP(E3234,Saldo!$P$8:$Q$1009,2,FALSE)),"")</f>
        <v/>
      </c>
      <c r="J3234" s="76"/>
      <c r="K3234" s="28" t="str">
        <f t="shared" si="50"/>
        <v/>
      </c>
    </row>
    <row r="3235" spans="1:11" ht="18.95" customHeight="1" x14ac:dyDescent="0.25">
      <c r="A3235" s="52"/>
      <c r="C3235" s="76"/>
      <c r="D3235" s="185"/>
      <c r="E3235" s="76"/>
      <c r="F3235" s="76" t="str">
        <f>IF(E3235="","",IFERROR(VLOOKUP(E3235,Cadastro!$C$9:$D$1009,2,FALSE),"PROD. NÃO ENCONTRADO"))</f>
        <v/>
      </c>
      <c r="G3235" s="94"/>
      <c r="H3235" s="69" t="str">
        <f>IFERROR(G3235*VLOOKUP(E3235,Saldo!$P$8:$U$1009,6,FALSE),"")</f>
        <v/>
      </c>
      <c r="I3235" s="104" t="str">
        <f>IFERROR(IF(D3235="","",VLOOKUP(E3235,Saldo!$P$8:$Q$1009,2,FALSE)),"")</f>
        <v/>
      </c>
      <c r="J3235" s="76"/>
      <c r="K3235" s="28" t="str">
        <f t="shared" si="50"/>
        <v/>
      </c>
    </row>
    <row r="3236" spans="1:11" ht="18.95" customHeight="1" x14ac:dyDescent="0.25">
      <c r="A3236" s="52"/>
      <c r="C3236" s="76"/>
      <c r="D3236" s="185"/>
      <c r="E3236" s="76"/>
      <c r="F3236" s="76" t="str">
        <f>IF(E3236="","",IFERROR(VLOOKUP(E3236,Cadastro!$C$9:$D$1009,2,FALSE),"PROD. NÃO ENCONTRADO"))</f>
        <v/>
      </c>
      <c r="G3236" s="94"/>
      <c r="H3236" s="69" t="str">
        <f>IFERROR(G3236*VLOOKUP(E3236,Saldo!$P$8:$U$1009,6,FALSE),"")</f>
        <v/>
      </c>
      <c r="I3236" s="104" t="str">
        <f>IFERROR(IF(D3236="","",VLOOKUP(E3236,Saldo!$P$8:$Q$1009,2,FALSE)),"")</f>
        <v/>
      </c>
      <c r="J3236" s="76"/>
      <c r="K3236" s="28" t="str">
        <f t="shared" si="50"/>
        <v/>
      </c>
    </row>
    <row r="3237" spans="1:11" ht="18.95" customHeight="1" x14ac:dyDescent="0.25">
      <c r="A3237" s="52"/>
      <c r="C3237" s="76"/>
      <c r="D3237" s="185"/>
      <c r="E3237" s="76"/>
      <c r="F3237" s="76" t="str">
        <f>IF(E3237="","",IFERROR(VLOOKUP(E3237,Cadastro!$C$9:$D$1009,2,FALSE),"PROD. NÃO ENCONTRADO"))</f>
        <v/>
      </c>
      <c r="G3237" s="94"/>
      <c r="H3237" s="69" t="str">
        <f>IFERROR(G3237*VLOOKUP(E3237,Saldo!$P$8:$U$1009,6,FALSE),"")</f>
        <v/>
      </c>
      <c r="I3237" s="104" t="str">
        <f>IFERROR(IF(D3237="","",VLOOKUP(E3237,Saldo!$P$8:$Q$1009,2,FALSE)),"")</f>
        <v/>
      </c>
      <c r="J3237" s="76"/>
      <c r="K3237" s="28" t="str">
        <f t="shared" si="50"/>
        <v/>
      </c>
    </row>
    <row r="3238" spans="1:11" ht="18.95" customHeight="1" x14ac:dyDescent="0.25">
      <c r="A3238" s="52"/>
      <c r="C3238" s="76"/>
      <c r="D3238" s="185"/>
      <c r="E3238" s="76"/>
      <c r="F3238" s="76" t="str">
        <f>IF(E3238="","",IFERROR(VLOOKUP(E3238,Cadastro!$C$9:$D$1009,2,FALSE),"PROD. NÃO ENCONTRADO"))</f>
        <v/>
      </c>
      <c r="G3238" s="94"/>
      <c r="H3238" s="69" t="str">
        <f>IFERROR(G3238*VLOOKUP(E3238,Saldo!$P$8:$U$1009,6,FALSE),"")</f>
        <v/>
      </c>
      <c r="I3238" s="104" t="str">
        <f>IFERROR(IF(D3238="","",VLOOKUP(E3238,Saldo!$P$8:$Q$1009,2,FALSE)),"")</f>
        <v/>
      </c>
      <c r="J3238" s="76"/>
      <c r="K3238" s="28" t="str">
        <f t="shared" si="50"/>
        <v/>
      </c>
    </row>
    <row r="3239" spans="1:11" ht="18.95" customHeight="1" x14ac:dyDescent="0.25">
      <c r="A3239" s="52"/>
      <c r="C3239" s="76"/>
      <c r="D3239" s="185"/>
      <c r="E3239" s="76"/>
      <c r="F3239" s="76" t="str">
        <f>IF(E3239="","",IFERROR(VLOOKUP(E3239,Cadastro!$C$9:$D$1009,2,FALSE),"PROD. NÃO ENCONTRADO"))</f>
        <v/>
      </c>
      <c r="G3239" s="94"/>
      <c r="H3239" s="69" t="str">
        <f>IFERROR(G3239*VLOOKUP(E3239,Saldo!$P$8:$U$1009,6,FALSE),"")</f>
        <v/>
      </c>
      <c r="I3239" s="104" t="str">
        <f>IFERROR(IF(D3239="","",VLOOKUP(E3239,Saldo!$P$8:$Q$1009,2,FALSE)),"")</f>
        <v/>
      </c>
      <c r="J3239" s="76"/>
      <c r="K3239" s="28" t="str">
        <f t="shared" si="50"/>
        <v/>
      </c>
    </row>
    <row r="3240" spans="1:11" ht="18.95" customHeight="1" x14ac:dyDescent="0.25">
      <c r="A3240" s="52"/>
      <c r="C3240" s="76"/>
      <c r="D3240" s="185"/>
      <c r="E3240" s="76"/>
      <c r="F3240" s="76" t="str">
        <f>IF(E3240="","",IFERROR(VLOOKUP(E3240,Cadastro!$C$9:$D$1009,2,FALSE),"PROD. NÃO ENCONTRADO"))</f>
        <v/>
      </c>
      <c r="G3240" s="94"/>
      <c r="H3240" s="69" t="str">
        <f>IFERROR(G3240*VLOOKUP(E3240,Saldo!$P$8:$U$1009,6,FALSE),"")</f>
        <v/>
      </c>
      <c r="I3240" s="104" t="str">
        <f>IFERROR(IF(D3240="","",VLOOKUP(E3240,Saldo!$P$8:$Q$1009,2,FALSE)),"")</f>
        <v/>
      </c>
      <c r="J3240" s="76"/>
      <c r="K3240" s="28" t="str">
        <f t="shared" si="50"/>
        <v/>
      </c>
    </row>
    <row r="3241" spans="1:11" ht="18.95" customHeight="1" x14ac:dyDescent="0.25">
      <c r="A3241" s="52"/>
      <c r="C3241" s="76"/>
      <c r="D3241" s="185"/>
      <c r="E3241" s="76"/>
      <c r="F3241" s="76" t="str">
        <f>IF(E3241="","",IFERROR(VLOOKUP(E3241,Cadastro!$C$9:$D$1009,2,FALSE),"PROD. NÃO ENCONTRADO"))</f>
        <v/>
      </c>
      <c r="G3241" s="94"/>
      <c r="H3241" s="69" t="str">
        <f>IFERROR(G3241*VLOOKUP(E3241,Saldo!$P$8:$U$1009,6,FALSE),"")</f>
        <v/>
      </c>
      <c r="I3241" s="104" t="str">
        <f>IFERROR(IF(D3241="","",VLOOKUP(E3241,Saldo!$P$8:$Q$1009,2,FALSE)),"")</f>
        <v/>
      </c>
      <c r="J3241" s="76"/>
      <c r="K3241" s="28" t="str">
        <f t="shared" si="50"/>
        <v/>
      </c>
    </row>
    <row r="3242" spans="1:11" ht="18.95" customHeight="1" x14ac:dyDescent="0.25">
      <c r="A3242" s="52"/>
      <c r="C3242" s="76"/>
      <c r="D3242" s="185"/>
      <c r="E3242" s="76"/>
      <c r="F3242" s="76" t="str">
        <f>IF(E3242="","",IFERROR(VLOOKUP(E3242,Cadastro!$C$9:$D$1009,2,FALSE),"PROD. NÃO ENCONTRADO"))</f>
        <v/>
      </c>
      <c r="G3242" s="94"/>
      <c r="H3242" s="69" t="str">
        <f>IFERROR(G3242*VLOOKUP(E3242,Saldo!$P$8:$U$1009,6,FALSE),"")</f>
        <v/>
      </c>
      <c r="I3242" s="104" t="str">
        <f>IFERROR(IF(D3242="","",VLOOKUP(E3242,Saldo!$P$8:$Q$1009,2,FALSE)),"")</f>
        <v/>
      </c>
      <c r="J3242" s="76"/>
      <c r="K3242" s="28" t="str">
        <f t="shared" si="50"/>
        <v/>
      </c>
    </row>
    <row r="3243" spans="1:11" ht="18.95" customHeight="1" x14ac:dyDescent="0.25">
      <c r="A3243" s="52"/>
      <c r="C3243" s="76"/>
      <c r="D3243" s="185"/>
      <c r="E3243" s="76"/>
      <c r="F3243" s="76" t="str">
        <f>IF(E3243="","",IFERROR(VLOOKUP(E3243,Cadastro!$C$9:$D$1009,2,FALSE),"PROD. NÃO ENCONTRADO"))</f>
        <v/>
      </c>
      <c r="G3243" s="94"/>
      <c r="H3243" s="69" t="str">
        <f>IFERROR(G3243*VLOOKUP(E3243,Saldo!$P$8:$U$1009,6,FALSE),"")</f>
        <v/>
      </c>
      <c r="I3243" s="104" t="str">
        <f>IFERROR(IF(D3243="","",VLOOKUP(E3243,Saldo!$P$8:$Q$1009,2,FALSE)),"")</f>
        <v/>
      </c>
      <c r="J3243" s="76"/>
      <c r="K3243" s="28" t="str">
        <f t="shared" si="50"/>
        <v/>
      </c>
    </row>
    <row r="3244" spans="1:11" ht="18.95" customHeight="1" x14ac:dyDescent="0.25">
      <c r="A3244" s="52"/>
      <c r="C3244" s="76"/>
      <c r="D3244" s="185"/>
      <c r="E3244" s="76"/>
      <c r="F3244" s="76" t="str">
        <f>IF(E3244="","",IFERROR(VLOOKUP(E3244,Cadastro!$C$9:$D$1009,2,FALSE),"PROD. NÃO ENCONTRADO"))</f>
        <v/>
      </c>
      <c r="G3244" s="94"/>
      <c r="H3244" s="69" t="str">
        <f>IFERROR(G3244*VLOOKUP(E3244,Saldo!$P$8:$U$1009,6,FALSE),"")</f>
        <v/>
      </c>
      <c r="I3244" s="104" t="str">
        <f>IFERROR(IF(D3244="","",VLOOKUP(E3244,Saldo!$P$8:$Q$1009,2,FALSE)),"")</f>
        <v/>
      </c>
      <c r="J3244" s="76"/>
      <c r="K3244" s="28" t="str">
        <f t="shared" si="50"/>
        <v/>
      </c>
    </row>
    <row r="3245" spans="1:11" ht="18.95" customHeight="1" x14ac:dyDescent="0.25">
      <c r="A3245" s="52"/>
      <c r="C3245" s="76"/>
      <c r="D3245" s="185"/>
      <c r="E3245" s="76"/>
      <c r="F3245" s="76" t="str">
        <f>IF(E3245="","",IFERROR(VLOOKUP(E3245,Cadastro!$C$9:$D$1009,2,FALSE),"PROD. NÃO ENCONTRADO"))</f>
        <v/>
      </c>
      <c r="G3245" s="94"/>
      <c r="H3245" s="69" t="str">
        <f>IFERROR(G3245*VLOOKUP(E3245,Saldo!$P$8:$U$1009,6,FALSE),"")</f>
        <v/>
      </c>
      <c r="I3245" s="104" t="str">
        <f>IFERROR(IF(D3245="","",VLOOKUP(E3245,Saldo!$P$8:$Q$1009,2,FALSE)),"")</f>
        <v/>
      </c>
      <c r="J3245" s="76"/>
      <c r="K3245" s="28" t="str">
        <f t="shared" si="50"/>
        <v/>
      </c>
    </row>
    <row r="3246" spans="1:11" ht="18.95" customHeight="1" x14ac:dyDescent="0.25">
      <c r="A3246" s="52"/>
      <c r="C3246" s="76"/>
      <c r="D3246" s="185"/>
      <c r="E3246" s="76"/>
      <c r="F3246" s="76" t="str">
        <f>IF(E3246="","",IFERROR(VLOOKUP(E3246,Cadastro!$C$9:$D$1009,2,FALSE),"PROD. NÃO ENCONTRADO"))</f>
        <v/>
      </c>
      <c r="G3246" s="94"/>
      <c r="H3246" s="69" t="str">
        <f>IFERROR(G3246*VLOOKUP(E3246,Saldo!$P$8:$U$1009,6,FALSE),"")</f>
        <v/>
      </c>
      <c r="I3246" s="104" t="str">
        <f>IFERROR(IF(D3246="","",VLOOKUP(E3246,Saldo!$P$8:$Q$1009,2,FALSE)),"")</f>
        <v/>
      </c>
      <c r="J3246" s="76"/>
      <c r="K3246" s="28" t="str">
        <f t="shared" si="50"/>
        <v/>
      </c>
    </row>
    <row r="3247" spans="1:11" ht="18.95" customHeight="1" x14ac:dyDescent="0.25">
      <c r="A3247" s="52"/>
      <c r="C3247" s="76"/>
      <c r="D3247" s="185"/>
      <c r="E3247" s="76"/>
      <c r="F3247" s="76" t="str">
        <f>IF(E3247="","",IFERROR(VLOOKUP(E3247,Cadastro!$C$9:$D$1009,2,FALSE),"PROD. NÃO ENCONTRADO"))</f>
        <v/>
      </c>
      <c r="G3247" s="94"/>
      <c r="H3247" s="69" t="str">
        <f>IFERROR(G3247*VLOOKUP(E3247,Saldo!$P$8:$U$1009,6,FALSE),"")</f>
        <v/>
      </c>
      <c r="I3247" s="104" t="str">
        <f>IFERROR(IF(D3247="","",VLOOKUP(E3247,Saldo!$P$8:$Q$1009,2,FALSE)),"")</f>
        <v/>
      </c>
      <c r="J3247" s="76"/>
      <c r="K3247" s="28" t="str">
        <f t="shared" si="50"/>
        <v/>
      </c>
    </row>
    <row r="3248" spans="1:11" ht="18.95" customHeight="1" x14ac:dyDescent="0.25">
      <c r="A3248" s="52"/>
      <c r="C3248" s="76"/>
      <c r="D3248" s="185"/>
      <c r="E3248" s="76"/>
      <c r="F3248" s="76" t="str">
        <f>IF(E3248="","",IFERROR(VLOOKUP(E3248,Cadastro!$C$9:$D$1009,2,FALSE),"PROD. NÃO ENCONTRADO"))</f>
        <v/>
      </c>
      <c r="G3248" s="94"/>
      <c r="H3248" s="69" t="str">
        <f>IFERROR(G3248*VLOOKUP(E3248,Saldo!$P$8:$U$1009,6,FALSE),"")</f>
        <v/>
      </c>
      <c r="I3248" s="104" t="str">
        <f>IFERROR(IF(D3248="","",VLOOKUP(E3248,Saldo!$P$8:$Q$1009,2,FALSE)),"")</f>
        <v/>
      </c>
      <c r="J3248" s="76"/>
      <c r="K3248" s="28" t="str">
        <f t="shared" si="50"/>
        <v/>
      </c>
    </row>
    <row r="3249" spans="1:11" ht="18.95" customHeight="1" x14ac:dyDescent="0.25">
      <c r="A3249" s="52"/>
      <c r="C3249" s="76"/>
      <c r="D3249" s="185"/>
      <c r="E3249" s="76"/>
      <c r="F3249" s="76" t="str">
        <f>IF(E3249="","",IFERROR(VLOOKUP(E3249,Cadastro!$C$9:$D$1009,2,FALSE),"PROD. NÃO ENCONTRADO"))</f>
        <v/>
      </c>
      <c r="G3249" s="94"/>
      <c r="H3249" s="69" t="str">
        <f>IFERROR(G3249*VLOOKUP(E3249,Saldo!$P$8:$U$1009,6,FALSE),"")</f>
        <v/>
      </c>
      <c r="I3249" s="104" t="str">
        <f>IFERROR(IF(D3249="","",VLOOKUP(E3249,Saldo!$P$8:$Q$1009,2,FALSE)),"")</f>
        <v/>
      </c>
      <c r="J3249" s="76"/>
      <c r="K3249" s="28" t="str">
        <f t="shared" si="50"/>
        <v/>
      </c>
    </row>
    <row r="3250" spans="1:11" ht="18.95" customHeight="1" x14ac:dyDescent="0.25">
      <c r="A3250" s="52"/>
      <c r="C3250" s="76"/>
      <c r="D3250" s="185"/>
      <c r="E3250" s="76"/>
      <c r="F3250" s="76" t="str">
        <f>IF(E3250="","",IFERROR(VLOOKUP(E3250,Cadastro!$C$9:$D$1009,2,FALSE),"PROD. NÃO ENCONTRADO"))</f>
        <v/>
      </c>
      <c r="G3250" s="94"/>
      <c r="H3250" s="69" t="str">
        <f>IFERROR(G3250*VLOOKUP(E3250,Saldo!$P$8:$U$1009,6,FALSE),"")</f>
        <v/>
      </c>
      <c r="I3250" s="104" t="str">
        <f>IFERROR(IF(D3250="","",VLOOKUP(E3250,Saldo!$P$8:$Q$1009,2,FALSE)),"")</f>
        <v/>
      </c>
      <c r="J3250" s="76"/>
      <c r="K3250" s="28" t="str">
        <f t="shared" si="50"/>
        <v/>
      </c>
    </row>
    <row r="3251" spans="1:11" ht="18.95" customHeight="1" x14ac:dyDescent="0.25">
      <c r="A3251" s="52"/>
      <c r="C3251" s="76"/>
      <c r="D3251" s="185"/>
      <c r="E3251" s="76"/>
      <c r="F3251" s="76" t="str">
        <f>IF(E3251="","",IFERROR(VLOOKUP(E3251,Cadastro!$C$9:$D$1009,2,FALSE),"PROD. NÃO ENCONTRADO"))</f>
        <v/>
      </c>
      <c r="G3251" s="94"/>
      <c r="H3251" s="69" t="str">
        <f>IFERROR(G3251*VLOOKUP(E3251,Saldo!$P$8:$U$1009,6,FALSE),"")</f>
        <v/>
      </c>
      <c r="I3251" s="104" t="str">
        <f>IFERROR(IF(D3251="","",VLOOKUP(E3251,Saldo!$P$8:$Q$1009,2,FALSE)),"")</f>
        <v/>
      </c>
      <c r="J3251" s="76"/>
      <c r="K3251" s="28" t="str">
        <f t="shared" si="50"/>
        <v/>
      </c>
    </row>
    <row r="3252" spans="1:11" ht="18.95" customHeight="1" x14ac:dyDescent="0.25">
      <c r="A3252" s="52"/>
      <c r="C3252" s="76"/>
      <c r="D3252" s="185"/>
      <c r="E3252" s="76"/>
      <c r="F3252" s="76" t="str">
        <f>IF(E3252="","",IFERROR(VLOOKUP(E3252,Cadastro!$C$9:$D$1009,2,FALSE),"PROD. NÃO ENCONTRADO"))</f>
        <v/>
      </c>
      <c r="G3252" s="94"/>
      <c r="H3252" s="69" t="str">
        <f>IFERROR(G3252*VLOOKUP(E3252,Saldo!$P$8:$U$1009,6,FALSE),"")</f>
        <v/>
      </c>
      <c r="I3252" s="104" t="str">
        <f>IFERROR(IF(D3252="","",VLOOKUP(E3252,Saldo!$P$8:$Q$1009,2,FALSE)),"")</f>
        <v/>
      </c>
      <c r="J3252" s="76"/>
      <c r="K3252" s="28" t="str">
        <f t="shared" si="50"/>
        <v/>
      </c>
    </row>
    <row r="3253" spans="1:11" ht="18.95" customHeight="1" x14ac:dyDescent="0.25">
      <c r="A3253" s="52"/>
      <c r="C3253" s="76"/>
      <c r="D3253" s="185"/>
      <c r="E3253" s="76"/>
      <c r="F3253" s="76" t="str">
        <f>IF(E3253="","",IFERROR(VLOOKUP(E3253,Cadastro!$C$9:$D$1009,2,FALSE),"PROD. NÃO ENCONTRADO"))</f>
        <v/>
      </c>
      <c r="G3253" s="94"/>
      <c r="H3253" s="69" t="str">
        <f>IFERROR(G3253*VLOOKUP(E3253,Saldo!$P$8:$U$1009,6,FALSE),"")</f>
        <v/>
      </c>
      <c r="I3253" s="104" t="str">
        <f>IFERROR(IF(D3253="","",VLOOKUP(E3253,Saldo!$P$8:$Q$1009,2,FALSE)),"")</f>
        <v/>
      </c>
      <c r="J3253" s="76"/>
      <c r="K3253" s="28" t="str">
        <f t="shared" si="50"/>
        <v/>
      </c>
    </row>
    <row r="3254" spans="1:11" ht="18.95" customHeight="1" x14ac:dyDescent="0.25">
      <c r="A3254" s="52"/>
      <c r="C3254" s="76"/>
      <c r="D3254" s="185"/>
      <c r="E3254" s="76"/>
      <c r="F3254" s="76" t="str">
        <f>IF(E3254="","",IFERROR(VLOOKUP(E3254,Cadastro!$C$9:$D$1009,2,FALSE),"PROD. NÃO ENCONTRADO"))</f>
        <v/>
      </c>
      <c r="G3254" s="94"/>
      <c r="H3254" s="69" t="str">
        <f>IFERROR(G3254*VLOOKUP(E3254,Saldo!$P$8:$U$1009,6,FALSE),"")</f>
        <v/>
      </c>
      <c r="I3254" s="104" t="str">
        <f>IFERROR(IF(D3254="","",VLOOKUP(E3254,Saldo!$P$8:$Q$1009,2,FALSE)),"")</f>
        <v/>
      </c>
      <c r="J3254" s="76"/>
      <c r="K3254" s="28" t="str">
        <f t="shared" si="50"/>
        <v/>
      </c>
    </row>
    <row r="3255" spans="1:11" ht="18.95" customHeight="1" x14ac:dyDescent="0.25">
      <c r="A3255" s="52"/>
      <c r="C3255" s="76"/>
      <c r="D3255" s="185"/>
      <c r="E3255" s="76"/>
      <c r="F3255" s="76" t="str">
        <f>IF(E3255="","",IFERROR(VLOOKUP(E3255,Cadastro!$C$9:$D$1009,2,FALSE),"PROD. NÃO ENCONTRADO"))</f>
        <v/>
      </c>
      <c r="G3255" s="94"/>
      <c r="H3255" s="69" t="str">
        <f>IFERROR(G3255*VLOOKUP(E3255,Saldo!$P$8:$U$1009,6,FALSE),"")</f>
        <v/>
      </c>
      <c r="I3255" s="104" t="str">
        <f>IFERROR(IF(D3255="","",VLOOKUP(E3255,Saldo!$P$8:$Q$1009,2,FALSE)),"")</f>
        <v/>
      </c>
      <c r="J3255" s="76"/>
      <c r="K3255" s="28" t="str">
        <f t="shared" si="50"/>
        <v/>
      </c>
    </row>
    <row r="3256" spans="1:11" ht="18.95" customHeight="1" x14ac:dyDescent="0.25">
      <c r="A3256" s="52"/>
      <c r="C3256" s="76"/>
      <c r="D3256" s="185"/>
      <c r="E3256" s="76"/>
      <c r="F3256" s="76" t="str">
        <f>IF(E3256="","",IFERROR(VLOOKUP(E3256,Cadastro!$C$9:$D$1009,2,FALSE),"PROD. NÃO ENCONTRADO"))</f>
        <v/>
      </c>
      <c r="G3256" s="94"/>
      <c r="H3256" s="69" t="str">
        <f>IFERROR(G3256*VLOOKUP(E3256,Saldo!$P$8:$U$1009,6,FALSE),"")</f>
        <v/>
      </c>
      <c r="I3256" s="104" t="str">
        <f>IFERROR(IF(D3256="","",VLOOKUP(E3256,Saldo!$P$8:$Q$1009,2,FALSE)),"")</f>
        <v/>
      </c>
      <c r="J3256" s="76"/>
      <c r="K3256" s="28" t="str">
        <f t="shared" si="50"/>
        <v/>
      </c>
    </row>
    <row r="3257" spans="1:11" ht="18.95" customHeight="1" x14ac:dyDescent="0.25">
      <c r="A3257" s="52"/>
      <c r="C3257" s="76"/>
      <c r="D3257" s="185"/>
      <c r="E3257" s="76"/>
      <c r="F3257" s="76" t="str">
        <f>IF(E3257="","",IFERROR(VLOOKUP(E3257,Cadastro!$C$9:$D$1009,2,FALSE),"PROD. NÃO ENCONTRADO"))</f>
        <v/>
      </c>
      <c r="G3257" s="94"/>
      <c r="H3257" s="69" t="str">
        <f>IFERROR(G3257*VLOOKUP(E3257,Saldo!$P$8:$U$1009,6,FALSE),"")</f>
        <v/>
      </c>
      <c r="I3257" s="104" t="str">
        <f>IFERROR(IF(D3257="","",VLOOKUP(E3257,Saldo!$P$8:$Q$1009,2,FALSE)),"")</f>
        <v/>
      </c>
      <c r="J3257" s="76"/>
      <c r="K3257" s="28" t="str">
        <f t="shared" si="50"/>
        <v/>
      </c>
    </row>
    <row r="3258" spans="1:11" ht="18.95" customHeight="1" x14ac:dyDescent="0.25">
      <c r="A3258" s="52"/>
      <c r="C3258" s="76"/>
      <c r="D3258" s="185"/>
      <c r="E3258" s="76"/>
      <c r="F3258" s="76" t="str">
        <f>IF(E3258="","",IFERROR(VLOOKUP(E3258,Cadastro!$C$9:$D$1009,2,FALSE),"PROD. NÃO ENCONTRADO"))</f>
        <v/>
      </c>
      <c r="G3258" s="94"/>
      <c r="H3258" s="69" t="str">
        <f>IFERROR(G3258*VLOOKUP(E3258,Saldo!$P$8:$U$1009,6,FALSE),"")</f>
        <v/>
      </c>
      <c r="I3258" s="104" t="str">
        <f>IFERROR(IF(D3258="","",VLOOKUP(E3258,Saldo!$P$8:$Q$1009,2,FALSE)),"")</f>
        <v/>
      </c>
      <c r="J3258" s="76"/>
      <c r="K3258" s="28" t="str">
        <f t="shared" si="50"/>
        <v/>
      </c>
    </row>
    <row r="3259" spans="1:11" ht="18.95" customHeight="1" x14ac:dyDescent="0.25">
      <c r="A3259" s="52"/>
      <c r="C3259" s="76"/>
      <c r="D3259" s="185"/>
      <c r="E3259" s="76"/>
      <c r="F3259" s="76" t="str">
        <f>IF(E3259="","",IFERROR(VLOOKUP(E3259,Cadastro!$C$9:$D$1009,2,FALSE),"PROD. NÃO ENCONTRADO"))</f>
        <v/>
      </c>
      <c r="G3259" s="94"/>
      <c r="H3259" s="69" t="str">
        <f>IFERROR(G3259*VLOOKUP(E3259,Saldo!$P$8:$U$1009,6,FALSE),"")</f>
        <v/>
      </c>
      <c r="I3259" s="104" t="str">
        <f>IFERROR(IF(D3259="","",VLOOKUP(E3259,Saldo!$P$8:$Q$1009,2,FALSE)),"")</f>
        <v/>
      </c>
      <c r="J3259" s="76"/>
      <c r="K3259" s="28" t="str">
        <f t="shared" si="50"/>
        <v/>
      </c>
    </row>
    <row r="3260" spans="1:11" ht="18.95" customHeight="1" x14ac:dyDescent="0.25">
      <c r="A3260" s="52"/>
      <c r="C3260" s="76"/>
      <c r="D3260" s="185"/>
      <c r="E3260" s="76"/>
      <c r="F3260" s="76" t="str">
        <f>IF(E3260="","",IFERROR(VLOOKUP(E3260,Cadastro!$C$9:$D$1009,2,FALSE),"PROD. NÃO ENCONTRADO"))</f>
        <v/>
      </c>
      <c r="G3260" s="94"/>
      <c r="H3260" s="69" t="str">
        <f>IFERROR(G3260*VLOOKUP(E3260,Saldo!$P$8:$U$1009,6,FALSE),"")</f>
        <v/>
      </c>
      <c r="I3260" s="104" t="str">
        <f>IFERROR(IF(D3260="","",VLOOKUP(E3260,Saldo!$P$8:$Q$1009,2,FALSE)),"")</f>
        <v/>
      </c>
      <c r="J3260" s="76"/>
      <c r="K3260" s="28" t="str">
        <f t="shared" si="50"/>
        <v/>
      </c>
    </row>
    <row r="3261" spans="1:11" ht="18.95" customHeight="1" x14ac:dyDescent="0.25">
      <c r="A3261" s="52"/>
      <c r="C3261" s="76"/>
      <c r="D3261" s="185"/>
      <c r="E3261" s="76"/>
      <c r="F3261" s="76" t="str">
        <f>IF(E3261="","",IFERROR(VLOOKUP(E3261,Cadastro!$C$9:$D$1009,2,FALSE),"PROD. NÃO ENCONTRADO"))</f>
        <v/>
      </c>
      <c r="G3261" s="94"/>
      <c r="H3261" s="69" t="str">
        <f>IFERROR(G3261*VLOOKUP(E3261,Saldo!$P$8:$U$1009,6,FALSE),"")</f>
        <v/>
      </c>
      <c r="I3261" s="104" t="str">
        <f>IFERROR(IF(D3261="","",VLOOKUP(E3261,Saldo!$P$8:$Q$1009,2,FALSE)),"")</f>
        <v/>
      </c>
      <c r="J3261" s="76"/>
      <c r="K3261" s="28" t="str">
        <f t="shared" si="50"/>
        <v/>
      </c>
    </row>
    <row r="3262" spans="1:11" ht="18.95" customHeight="1" x14ac:dyDescent="0.25">
      <c r="A3262" s="52"/>
      <c r="C3262" s="76"/>
      <c r="D3262" s="185"/>
      <c r="E3262" s="76"/>
      <c r="F3262" s="76" t="str">
        <f>IF(E3262="","",IFERROR(VLOOKUP(E3262,Cadastro!$C$9:$D$1009,2,FALSE),"PROD. NÃO ENCONTRADO"))</f>
        <v/>
      </c>
      <c r="G3262" s="94"/>
      <c r="H3262" s="69" t="str">
        <f>IFERROR(G3262*VLOOKUP(E3262,Saldo!$P$8:$U$1009,6,FALSE),"")</f>
        <v/>
      </c>
      <c r="I3262" s="104" t="str">
        <f>IFERROR(IF(D3262="","",VLOOKUP(E3262,Saldo!$P$8:$Q$1009,2,FALSE)),"")</f>
        <v/>
      </c>
      <c r="J3262" s="76"/>
      <c r="K3262" s="28" t="str">
        <f t="shared" si="50"/>
        <v/>
      </c>
    </row>
    <row r="3263" spans="1:11" ht="18.95" customHeight="1" x14ac:dyDescent="0.25">
      <c r="A3263" s="52"/>
      <c r="C3263" s="76"/>
      <c r="D3263" s="185"/>
      <c r="E3263" s="76"/>
      <c r="F3263" s="76" t="str">
        <f>IF(E3263="","",IFERROR(VLOOKUP(E3263,Cadastro!$C$9:$D$1009,2,FALSE),"PROD. NÃO ENCONTRADO"))</f>
        <v/>
      </c>
      <c r="G3263" s="94"/>
      <c r="H3263" s="69" t="str">
        <f>IFERROR(G3263*VLOOKUP(E3263,Saldo!$P$8:$U$1009,6,FALSE),"")</f>
        <v/>
      </c>
      <c r="I3263" s="104" t="str">
        <f>IFERROR(IF(D3263="","",VLOOKUP(E3263,Saldo!$P$8:$Q$1009,2,FALSE)),"")</f>
        <v/>
      </c>
      <c r="J3263" s="76"/>
      <c r="K3263" s="28" t="str">
        <f t="shared" si="50"/>
        <v/>
      </c>
    </row>
    <row r="3264" spans="1:11" ht="18.95" customHeight="1" x14ac:dyDescent="0.25">
      <c r="A3264" s="52"/>
      <c r="C3264" s="76"/>
      <c r="D3264" s="185"/>
      <c r="E3264" s="76"/>
      <c r="F3264" s="76" t="str">
        <f>IF(E3264="","",IFERROR(VLOOKUP(E3264,Cadastro!$C$9:$D$1009,2,FALSE),"PROD. NÃO ENCONTRADO"))</f>
        <v/>
      </c>
      <c r="G3264" s="94"/>
      <c r="H3264" s="69" t="str">
        <f>IFERROR(G3264*VLOOKUP(E3264,Saldo!$P$8:$U$1009,6,FALSE),"")</f>
        <v/>
      </c>
      <c r="I3264" s="104" t="str">
        <f>IFERROR(IF(D3264="","",VLOOKUP(E3264,Saldo!$P$8:$Q$1009,2,FALSE)),"")</f>
        <v/>
      </c>
      <c r="J3264" s="76"/>
      <c r="K3264" s="28" t="str">
        <f t="shared" si="50"/>
        <v/>
      </c>
    </row>
    <row r="3265" spans="1:11" ht="18.95" customHeight="1" x14ac:dyDescent="0.25">
      <c r="A3265" s="52"/>
      <c r="C3265" s="76"/>
      <c r="D3265" s="185"/>
      <c r="E3265" s="76"/>
      <c r="F3265" s="76" t="str">
        <f>IF(E3265="","",IFERROR(VLOOKUP(E3265,Cadastro!$C$9:$D$1009,2,FALSE),"PROD. NÃO ENCONTRADO"))</f>
        <v/>
      </c>
      <c r="G3265" s="94"/>
      <c r="H3265" s="69" t="str">
        <f>IFERROR(G3265*VLOOKUP(E3265,Saldo!$P$8:$U$1009,6,FALSE),"")</f>
        <v/>
      </c>
      <c r="I3265" s="104" t="str">
        <f>IFERROR(IF(D3265="","",VLOOKUP(E3265,Saldo!$P$8:$Q$1009,2,FALSE)),"")</f>
        <v/>
      </c>
      <c r="J3265" s="76"/>
      <c r="K3265" s="28" t="str">
        <f t="shared" si="50"/>
        <v/>
      </c>
    </row>
    <row r="3266" spans="1:11" ht="18.95" customHeight="1" x14ac:dyDescent="0.25">
      <c r="A3266" s="52"/>
      <c r="C3266" s="76"/>
      <c r="D3266" s="185"/>
      <c r="E3266" s="76"/>
      <c r="F3266" s="76" t="str">
        <f>IF(E3266="","",IFERROR(VLOOKUP(E3266,Cadastro!$C$9:$D$1009,2,FALSE),"PROD. NÃO ENCONTRADO"))</f>
        <v/>
      </c>
      <c r="G3266" s="94"/>
      <c r="H3266" s="69" t="str">
        <f>IFERROR(G3266*VLOOKUP(E3266,Saldo!$P$8:$U$1009,6,FALSE),"")</f>
        <v/>
      </c>
      <c r="I3266" s="104" t="str">
        <f>IFERROR(IF(D3266="","",VLOOKUP(E3266,Saldo!$P$8:$Q$1009,2,FALSE)),"")</f>
        <v/>
      </c>
      <c r="J3266" s="76"/>
      <c r="K3266" s="28" t="str">
        <f t="shared" si="50"/>
        <v/>
      </c>
    </row>
    <row r="3267" spans="1:11" ht="18.95" customHeight="1" x14ac:dyDescent="0.25">
      <c r="A3267" s="52"/>
      <c r="C3267" s="76"/>
      <c r="D3267" s="185"/>
      <c r="E3267" s="76"/>
      <c r="F3267" s="76" t="str">
        <f>IF(E3267="","",IFERROR(VLOOKUP(E3267,Cadastro!$C$9:$D$1009,2,FALSE),"PROD. NÃO ENCONTRADO"))</f>
        <v/>
      </c>
      <c r="G3267" s="94"/>
      <c r="H3267" s="69" t="str">
        <f>IFERROR(G3267*VLOOKUP(E3267,Saldo!$P$8:$U$1009,6,FALSE),"")</f>
        <v/>
      </c>
      <c r="I3267" s="104" t="str">
        <f>IFERROR(IF(D3267="","",VLOOKUP(E3267,Saldo!$P$8:$Q$1009,2,FALSE)),"")</f>
        <v/>
      </c>
      <c r="J3267" s="76"/>
      <c r="K3267" s="28" t="str">
        <f t="shared" si="50"/>
        <v/>
      </c>
    </row>
    <row r="3268" spans="1:11" ht="18.95" customHeight="1" x14ac:dyDescent="0.25">
      <c r="A3268" s="52"/>
      <c r="C3268" s="76"/>
      <c r="D3268" s="185"/>
      <c r="E3268" s="76"/>
      <c r="F3268" s="76" t="str">
        <f>IF(E3268="","",IFERROR(VLOOKUP(E3268,Cadastro!$C$9:$D$1009,2,FALSE),"PROD. NÃO ENCONTRADO"))</f>
        <v/>
      </c>
      <c r="G3268" s="94"/>
      <c r="H3268" s="69" t="str">
        <f>IFERROR(G3268*VLOOKUP(E3268,Saldo!$P$8:$U$1009,6,FALSE),"")</f>
        <v/>
      </c>
      <c r="I3268" s="104" t="str">
        <f>IFERROR(IF(D3268="","",VLOOKUP(E3268,Saldo!$P$8:$Q$1009,2,FALSE)),"")</f>
        <v/>
      </c>
      <c r="J3268" s="76"/>
      <c r="K3268" s="28" t="str">
        <f t="shared" si="50"/>
        <v/>
      </c>
    </row>
    <row r="3269" spans="1:11" ht="18.95" customHeight="1" x14ac:dyDescent="0.25">
      <c r="A3269" s="52"/>
      <c r="C3269" s="76"/>
      <c r="D3269" s="185"/>
      <c r="E3269" s="76"/>
      <c r="F3269" s="76" t="str">
        <f>IF(E3269="","",IFERROR(VLOOKUP(E3269,Cadastro!$C$9:$D$1009,2,FALSE),"PROD. NÃO ENCONTRADO"))</f>
        <v/>
      </c>
      <c r="G3269" s="94"/>
      <c r="H3269" s="69" t="str">
        <f>IFERROR(G3269*VLOOKUP(E3269,Saldo!$P$8:$U$1009,6,FALSE),"")</f>
        <v/>
      </c>
      <c r="I3269" s="104" t="str">
        <f>IFERROR(IF(D3269="","",VLOOKUP(E3269,Saldo!$P$8:$Q$1009,2,FALSE)),"")</f>
        <v/>
      </c>
      <c r="J3269" s="76"/>
      <c r="K3269" s="28" t="str">
        <f t="shared" si="50"/>
        <v/>
      </c>
    </row>
    <row r="3270" spans="1:11" ht="18.95" customHeight="1" x14ac:dyDescent="0.25">
      <c r="A3270" s="52"/>
      <c r="C3270" s="76"/>
      <c r="D3270" s="185"/>
      <c r="E3270" s="76"/>
      <c r="F3270" s="76" t="str">
        <f>IF(E3270="","",IFERROR(VLOOKUP(E3270,Cadastro!$C$9:$D$1009,2,FALSE),"PROD. NÃO ENCONTRADO"))</f>
        <v/>
      </c>
      <c r="G3270" s="94"/>
      <c r="H3270" s="69" t="str">
        <f>IFERROR(G3270*VLOOKUP(E3270,Saldo!$P$8:$U$1009,6,FALSE),"")</f>
        <v/>
      </c>
      <c r="I3270" s="104" t="str">
        <f>IFERROR(IF(D3270="","",VLOOKUP(E3270,Saldo!$P$8:$Q$1009,2,FALSE)),"")</f>
        <v/>
      </c>
      <c r="J3270" s="76"/>
      <c r="K3270" s="28" t="str">
        <f t="shared" si="50"/>
        <v/>
      </c>
    </row>
    <row r="3271" spans="1:11" ht="18.95" customHeight="1" x14ac:dyDescent="0.25">
      <c r="A3271" s="52"/>
      <c r="C3271" s="76"/>
      <c r="D3271" s="185"/>
      <c r="E3271" s="76"/>
      <c r="F3271" s="76" t="str">
        <f>IF(E3271="","",IFERROR(VLOOKUP(E3271,Cadastro!$C$9:$D$1009,2,FALSE),"PROD. NÃO ENCONTRADO"))</f>
        <v/>
      </c>
      <c r="G3271" s="94"/>
      <c r="H3271" s="69" t="str">
        <f>IFERROR(G3271*VLOOKUP(E3271,Saldo!$P$8:$U$1009,6,FALSE),"")</f>
        <v/>
      </c>
      <c r="I3271" s="104" t="str">
        <f>IFERROR(IF(D3271="","",VLOOKUP(E3271,Saldo!$P$8:$Q$1009,2,FALSE)),"")</f>
        <v/>
      </c>
      <c r="J3271" s="76"/>
      <c r="K3271" s="28" t="str">
        <f t="shared" si="50"/>
        <v/>
      </c>
    </row>
    <row r="3272" spans="1:11" ht="18.95" customHeight="1" x14ac:dyDescent="0.25">
      <c r="A3272" s="52"/>
      <c r="C3272" s="76"/>
      <c r="D3272" s="185"/>
      <c r="E3272" s="76"/>
      <c r="F3272" s="76" t="str">
        <f>IF(E3272="","",IFERROR(VLOOKUP(E3272,Cadastro!$C$9:$D$1009,2,FALSE),"PROD. NÃO ENCONTRADO"))</f>
        <v/>
      </c>
      <c r="G3272" s="94"/>
      <c r="H3272" s="69" t="str">
        <f>IFERROR(G3272*VLOOKUP(E3272,Saldo!$P$8:$U$1009,6,FALSE),"")</f>
        <v/>
      </c>
      <c r="I3272" s="104" t="str">
        <f>IFERROR(IF(D3272="","",VLOOKUP(E3272,Saldo!$P$8:$Q$1009,2,FALSE)),"")</f>
        <v/>
      </c>
      <c r="J3272" s="76"/>
      <c r="K3272" s="28" t="str">
        <f t="shared" si="50"/>
        <v/>
      </c>
    </row>
    <row r="3273" spans="1:11" ht="18.95" customHeight="1" x14ac:dyDescent="0.25">
      <c r="A3273" s="52"/>
      <c r="C3273" s="76"/>
      <c r="D3273" s="185"/>
      <c r="E3273" s="76"/>
      <c r="F3273" s="76" t="str">
        <f>IF(E3273="","",IFERROR(VLOOKUP(E3273,Cadastro!$C$9:$D$1009,2,FALSE),"PROD. NÃO ENCONTRADO"))</f>
        <v/>
      </c>
      <c r="G3273" s="94"/>
      <c r="H3273" s="69" t="str">
        <f>IFERROR(G3273*VLOOKUP(E3273,Saldo!$P$8:$U$1009,6,FALSE),"")</f>
        <v/>
      </c>
      <c r="I3273" s="104" t="str">
        <f>IFERROR(IF(D3273="","",VLOOKUP(E3273,Saldo!$P$8:$Q$1009,2,FALSE)),"")</f>
        <v/>
      </c>
      <c r="J3273" s="76"/>
      <c r="K3273" s="28" t="str">
        <f t="shared" si="50"/>
        <v/>
      </c>
    </row>
    <row r="3274" spans="1:11" ht="18.95" customHeight="1" x14ac:dyDescent="0.25">
      <c r="A3274" s="52"/>
      <c r="C3274" s="76"/>
      <c r="D3274" s="185"/>
      <c r="E3274" s="76"/>
      <c r="F3274" s="76" t="str">
        <f>IF(E3274="","",IFERROR(VLOOKUP(E3274,Cadastro!$C$9:$D$1009,2,FALSE),"PROD. NÃO ENCONTRADO"))</f>
        <v/>
      </c>
      <c r="G3274" s="94"/>
      <c r="H3274" s="69" t="str">
        <f>IFERROR(G3274*VLOOKUP(E3274,Saldo!$P$8:$U$1009,6,FALSE),"")</f>
        <v/>
      </c>
      <c r="I3274" s="104" t="str">
        <f>IFERROR(IF(D3274="","",VLOOKUP(E3274,Saldo!$P$8:$Q$1009,2,FALSE)),"")</f>
        <v/>
      </c>
      <c r="J3274" s="76"/>
      <c r="K3274" s="28" t="str">
        <f t="shared" ref="K3274:K3337" si="51">IF(D3274="","",MONTH(D3274))</f>
        <v/>
      </c>
    </row>
    <row r="3275" spans="1:11" ht="18.95" customHeight="1" x14ac:dyDescent="0.25">
      <c r="A3275" s="52"/>
      <c r="C3275" s="76"/>
      <c r="D3275" s="185"/>
      <c r="E3275" s="76"/>
      <c r="F3275" s="76" t="str">
        <f>IF(E3275="","",IFERROR(VLOOKUP(E3275,Cadastro!$C$9:$D$1009,2,FALSE),"PROD. NÃO ENCONTRADO"))</f>
        <v/>
      </c>
      <c r="G3275" s="94"/>
      <c r="H3275" s="69" t="str">
        <f>IFERROR(G3275*VLOOKUP(E3275,Saldo!$P$8:$U$1009,6,FALSE),"")</f>
        <v/>
      </c>
      <c r="I3275" s="104" t="str">
        <f>IFERROR(IF(D3275="","",VLOOKUP(E3275,Saldo!$P$8:$Q$1009,2,FALSE)),"")</f>
        <v/>
      </c>
      <c r="J3275" s="76"/>
      <c r="K3275" s="28" t="str">
        <f t="shared" si="51"/>
        <v/>
      </c>
    </row>
    <row r="3276" spans="1:11" ht="18.95" customHeight="1" x14ac:dyDescent="0.25">
      <c r="A3276" s="52"/>
      <c r="C3276" s="76"/>
      <c r="D3276" s="185"/>
      <c r="E3276" s="76"/>
      <c r="F3276" s="76" t="str">
        <f>IF(E3276="","",IFERROR(VLOOKUP(E3276,Cadastro!$C$9:$D$1009,2,FALSE),"PROD. NÃO ENCONTRADO"))</f>
        <v/>
      </c>
      <c r="G3276" s="94"/>
      <c r="H3276" s="69" t="str">
        <f>IFERROR(G3276*VLOOKUP(E3276,Saldo!$P$8:$U$1009,6,FALSE),"")</f>
        <v/>
      </c>
      <c r="I3276" s="104" t="str">
        <f>IFERROR(IF(D3276="","",VLOOKUP(E3276,Saldo!$P$8:$Q$1009,2,FALSE)),"")</f>
        <v/>
      </c>
      <c r="J3276" s="76"/>
      <c r="K3276" s="28" t="str">
        <f t="shared" si="51"/>
        <v/>
      </c>
    </row>
    <row r="3277" spans="1:11" ht="18.95" customHeight="1" x14ac:dyDescent="0.25">
      <c r="A3277" s="52"/>
      <c r="C3277" s="76"/>
      <c r="D3277" s="185"/>
      <c r="E3277" s="76"/>
      <c r="F3277" s="76" t="str">
        <f>IF(E3277="","",IFERROR(VLOOKUP(E3277,Cadastro!$C$9:$D$1009,2,FALSE),"PROD. NÃO ENCONTRADO"))</f>
        <v/>
      </c>
      <c r="G3277" s="94"/>
      <c r="H3277" s="69" t="str">
        <f>IFERROR(G3277*VLOOKUP(E3277,Saldo!$P$8:$U$1009,6,FALSE),"")</f>
        <v/>
      </c>
      <c r="I3277" s="104" t="str">
        <f>IFERROR(IF(D3277="","",VLOOKUP(E3277,Saldo!$P$8:$Q$1009,2,FALSE)),"")</f>
        <v/>
      </c>
      <c r="J3277" s="76"/>
      <c r="K3277" s="28" t="str">
        <f t="shared" si="51"/>
        <v/>
      </c>
    </row>
    <row r="3278" spans="1:11" ht="18.95" customHeight="1" x14ac:dyDescent="0.25">
      <c r="A3278" s="52"/>
      <c r="C3278" s="76"/>
      <c r="D3278" s="185"/>
      <c r="E3278" s="76"/>
      <c r="F3278" s="76" t="str">
        <f>IF(E3278="","",IFERROR(VLOOKUP(E3278,Cadastro!$C$9:$D$1009,2,FALSE),"PROD. NÃO ENCONTRADO"))</f>
        <v/>
      </c>
      <c r="G3278" s="94"/>
      <c r="H3278" s="69" t="str">
        <f>IFERROR(G3278*VLOOKUP(E3278,Saldo!$P$8:$U$1009,6,FALSE),"")</f>
        <v/>
      </c>
      <c r="I3278" s="104" t="str">
        <f>IFERROR(IF(D3278="","",VLOOKUP(E3278,Saldo!$P$8:$Q$1009,2,FALSE)),"")</f>
        <v/>
      </c>
      <c r="J3278" s="76"/>
      <c r="K3278" s="28" t="str">
        <f t="shared" si="51"/>
        <v/>
      </c>
    </row>
    <row r="3279" spans="1:11" ht="18.95" customHeight="1" x14ac:dyDescent="0.25">
      <c r="A3279" s="52"/>
      <c r="C3279" s="76"/>
      <c r="D3279" s="185"/>
      <c r="E3279" s="76"/>
      <c r="F3279" s="76" t="str">
        <f>IF(E3279="","",IFERROR(VLOOKUP(E3279,Cadastro!$C$9:$D$1009,2,FALSE),"PROD. NÃO ENCONTRADO"))</f>
        <v/>
      </c>
      <c r="G3279" s="94"/>
      <c r="H3279" s="69" t="str">
        <f>IFERROR(G3279*VLOOKUP(E3279,Saldo!$P$8:$U$1009,6,FALSE),"")</f>
        <v/>
      </c>
      <c r="I3279" s="104" t="str">
        <f>IFERROR(IF(D3279="","",VLOOKUP(E3279,Saldo!$P$8:$Q$1009,2,FALSE)),"")</f>
        <v/>
      </c>
      <c r="J3279" s="76"/>
      <c r="K3279" s="28" t="str">
        <f t="shared" si="51"/>
        <v/>
      </c>
    </row>
    <row r="3280" spans="1:11" ht="18.95" customHeight="1" x14ac:dyDescent="0.25">
      <c r="A3280" s="52"/>
      <c r="C3280" s="76"/>
      <c r="D3280" s="185"/>
      <c r="E3280" s="76"/>
      <c r="F3280" s="76" t="str">
        <f>IF(E3280="","",IFERROR(VLOOKUP(E3280,Cadastro!$C$9:$D$1009,2,FALSE),"PROD. NÃO ENCONTRADO"))</f>
        <v/>
      </c>
      <c r="G3280" s="94"/>
      <c r="H3280" s="69" t="str">
        <f>IFERROR(G3280*VLOOKUP(E3280,Saldo!$P$8:$U$1009,6,FALSE),"")</f>
        <v/>
      </c>
      <c r="I3280" s="104" t="str">
        <f>IFERROR(IF(D3280="","",VLOOKUP(E3280,Saldo!$P$8:$Q$1009,2,FALSE)),"")</f>
        <v/>
      </c>
      <c r="J3280" s="76"/>
      <c r="K3280" s="28" t="str">
        <f t="shared" si="51"/>
        <v/>
      </c>
    </row>
    <row r="3281" spans="1:11" ht="18.95" customHeight="1" x14ac:dyDescent="0.25">
      <c r="A3281" s="52"/>
      <c r="C3281" s="76"/>
      <c r="D3281" s="185"/>
      <c r="E3281" s="76"/>
      <c r="F3281" s="76" t="str">
        <f>IF(E3281="","",IFERROR(VLOOKUP(E3281,Cadastro!$C$9:$D$1009,2,FALSE),"PROD. NÃO ENCONTRADO"))</f>
        <v/>
      </c>
      <c r="G3281" s="94"/>
      <c r="H3281" s="69" t="str">
        <f>IFERROR(G3281*VLOOKUP(E3281,Saldo!$P$8:$U$1009,6,FALSE),"")</f>
        <v/>
      </c>
      <c r="I3281" s="104" t="str">
        <f>IFERROR(IF(D3281="","",VLOOKUP(E3281,Saldo!$P$8:$Q$1009,2,FALSE)),"")</f>
        <v/>
      </c>
      <c r="J3281" s="76"/>
      <c r="K3281" s="28" t="str">
        <f t="shared" si="51"/>
        <v/>
      </c>
    </row>
    <row r="3282" spans="1:11" ht="18.95" customHeight="1" x14ac:dyDescent="0.25">
      <c r="A3282" s="52"/>
      <c r="C3282" s="76"/>
      <c r="D3282" s="185"/>
      <c r="E3282" s="76"/>
      <c r="F3282" s="76" t="str">
        <f>IF(E3282="","",IFERROR(VLOOKUP(E3282,Cadastro!$C$9:$D$1009,2,FALSE),"PROD. NÃO ENCONTRADO"))</f>
        <v/>
      </c>
      <c r="G3282" s="94"/>
      <c r="H3282" s="69" t="str">
        <f>IFERROR(G3282*VLOOKUP(E3282,Saldo!$P$8:$U$1009,6,FALSE),"")</f>
        <v/>
      </c>
      <c r="I3282" s="104" t="str">
        <f>IFERROR(IF(D3282="","",VLOOKUP(E3282,Saldo!$P$8:$Q$1009,2,FALSE)),"")</f>
        <v/>
      </c>
      <c r="J3282" s="76"/>
      <c r="K3282" s="28" t="str">
        <f t="shared" si="51"/>
        <v/>
      </c>
    </row>
    <row r="3283" spans="1:11" ht="18.95" customHeight="1" x14ac:dyDescent="0.25">
      <c r="A3283" s="52"/>
      <c r="C3283" s="76"/>
      <c r="D3283" s="185"/>
      <c r="E3283" s="76"/>
      <c r="F3283" s="76" t="str">
        <f>IF(E3283="","",IFERROR(VLOOKUP(E3283,Cadastro!$C$9:$D$1009,2,FALSE),"PROD. NÃO ENCONTRADO"))</f>
        <v/>
      </c>
      <c r="G3283" s="94"/>
      <c r="H3283" s="69" t="str">
        <f>IFERROR(G3283*VLOOKUP(E3283,Saldo!$P$8:$U$1009,6,FALSE),"")</f>
        <v/>
      </c>
      <c r="I3283" s="104" t="str">
        <f>IFERROR(IF(D3283="","",VLOOKUP(E3283,Saldo!$P$8:$Q$1009,2,FALSE)),"")</f>
        <v/>
      </c>
      <c r="J3283" s="76"/>
      <c r="K3283" s="28" t="str">
        <f t="shared" si="51"/>
        <v/>
      </c>
    </row>
    <row r="3284" spans="1:11" ht="18.95" customHeight="1" x14ac:dyDescent="0.25">
      <c r="A3284" s="52"/>
      <c r="C3284" s="76"/>
      <c r="D3284" s="185"/>
      <c r="E3284" s="76"/>
      <c r="F3284" s="76" t="str">
        <f>IF(E3284="","",IFERROR(VLOOKUP(E3284,Cadastro!$C$9:$D$1009,2,FALSE),"PROD. NÃO ENCONTRADO"))</f>
        <v/>
      </c>
      <c r="G3284" s="94"/>
      <c r="H3284" s="69" t="str">
        <f>IFERROR(G3284*VLOOKUP(E3284,Saldo!$P$8:$U$1009,6,FALSE),"")</f>
        <v/>
      </c>
      <c r="I3284" s="104" t="str">
        <f>IFERROR(IF(D3284="","",VLOOKUP(E3284,Saldo!$P$8:$Q$1009,2,FALSE)),"")</f>
        <v/>
      </c>
      <c r="J3284" s="76"/>
      <c r="K3284" s="28" t="str">
        <f t="shared" si="51"/>
        <v/>
      </c>
    </row>
    <row r="3285" spans="1:11" ht="18.95" customHeight="1" x14ac:dyDescent="0.25">
      <c r="A3285" s="52"/>
      <c r="C3285" s="76"/>
      <c r="D3285" s="185"/>
      <c r="E3285" s="76"/>
      <c r="F3285" s="76" t="str">
        <f>IF(E3285="","",IFERROR(VLOOKUP(E3285,Cadastro!$C$9:$D$1009,2,FALSE),"PROD. NÃO ENCONTRADO"))</f>
        <v/>
      </c>
      <c r="G3285" s="94"/>
      <c r="H3285" s="69" t="str">
        <f>IFERROR(G3285*VLOOKUP(E3285,Saldo!$P$8:$U$1009,6,FALSE),"")</f>
        <v/>
      </c>
      <c r="I3285" s="104" t="str">
        <f>IFERROR(IF(D3285="","",VLOOKUP(E3285,Saldo!$P$8:$Q$1009,2,FALSE)),"")</f>
        <v/>
      </c>
      <c r="J3285" s="76"/>
      <c r="K3285" s="28" t="str">
        <f t="shared" si="51"/>
        <v/>
      </c>
    </row>
    <row r="3286" spans="1:11" ht="18.95" customHeight="1" x14ac:dyDescent="0.25">
      <c r="A3286" s="52"/>
      <c r="C3286" s="76"/>
      <c r="D3286" s="185"/>
      <c r="E3286" s="76"/>
      <c r="F3286" s="76" t="str">
        <f>IF(E3286="","",IFERROR(VLOOKUP(E3286,Cadastro!$C$9:$D$1009,2,FALSE),"PROD. NÃO ENCONTRADO"))</f>
        <v/>
      </c>
      <c r="G3286" s="94"/>
      <c r="H3286" s="69" t="str">
        <f>IFERROR(G3286*VLOOKUP(E3286,Saldo!$P$8:$U$1009,6,FALSE),"")</f>
        <v/>
      </c>
      <c r="I3286" s="104" t="str">
        <f>IFERROR(IF(D3286="","",VLOOKUP(E3286,Saldo!$P$8:$Q$1009,2,FALSE)),"")</f>
        <v/>
      </c>
      <c r="J3286" s="76"/>
      <c r="K3286" s="28" t="str">
        <f t="shared" si="51"/>
        <v/>
      </c>
    </row>
    <row r="3287" spans="1:11" ht="18.95" customHeight="1" x14ac:dyDescent="0.25">
      <c r="A3287" s="52"/>
      <c r="C3287" s="76"/>
      <c r="D3287" s="185"/>
      <c r="E3287" s="76"/>
      <c r="F3287" s="76" t="str">
        <f>IF(E3287="","",IFERROR(VLOOKUP(E3287,Cadastro!$C$9:$D$1009,2,FALSE),"PROD. NÃO ENCONTRADO"))</f>
        <v/>
      </c>
      <c r="G3287" s="94"/>
      <c r="H3287" s="69" t="str">
        <f>IFERROR(G3287*VLOOKUP(E3287,Saldo!$P$8:$U$1009,6,FALSE),"")</f>
        <v/>
      </c>
      <c r="I3287" s="104" t="str">
        <f>IFERROR(IF(D3287="","",VLOOKUP(E3287,Saldo!$P$8:$Q$1009,2,FALSE)),"")</f>
        <v/>
      </c>
      <c r="J3287" s="76"/>
      <c r="K3287" s="28" t="str">
        <f t="shared" si="51"/>
        <v/>
      </c>
    </row>
    <row r="3288" spans="1:11" ht="18.95" customHeight="1" x14ac:dyDescent="0.25">
      <c r="A3288" s="52"/>
      <c r="C3288" s="76"/>
      <c r="D3288" s="185"/>
      <c r="E3288" s="76"/>
      <c r="F3288" s="76" t="str">
        <f>IF(E3288="","",IFERROR(VLOOKUP(E3288,Cadastro!$C$9:$D$1009,2,FALSE),"PROD. NÃO ENCONTRADO"))</f>
        <v/>
      </c>
      <c r="G3288" s="94"/>
      <c r="H3288" s="69" t="str">
        <f>IFERROR(G3288*VLOOKUP(E3288,Saldo!$P$8:$U$1009,6,FALSE),"")</f>
        <v/>
      </c>
      <c r="I3288" s="104" t="str">
        <f>IFERROR(IF(D3288="","",VLOOKUP(E3288,Saldo!$P$8:$Q$1009,2,FALSE)),"")</f>
        <v/>
      </c>
      <c r="J3288" s="76"/>
      <c r="K3288" s="28" t="str">
        <f t="shared" si="51"/>
        <v/>
      </c>
    </row>
    <row r="3289" spans="1:11" ht="18.95" customHeight="1" x14ac:dyDescent="0.25">
      <c r="A3289" s="52"/>
      <c r="C3289" s="76"/>
      <c r="D3289" s="185"/>
      <c r="E3289" s="76"/>
      <c r="F3289" s="76" t="str">
        <f>IF(E3289="","",IFERROR(VLOOKUP(E3289,Cadastro!$C$9:$D$1009,2,FALSE),"PROD. NÃO ENCONTRADO"))</f>
        <v/>
      </c>
      <c r="G3289" s="94"/>
      <c r="H3289" s="69" t="str">
        <f>IFERROR(G3289*VLOOKUP(E3289,Saldo!$P$8:$U$1009,6,FALSE),"")</f>
        <v/>
      </c>
      <c r="I3289" s="104" t="str">
        <f>IFERROR(IF(D3289="","",VLOOKUP(E3289,Saldo!$P$8:$Q$1009,2,FALSE)),"")</f>
        <v/>
      </c>
      <c r="J3289" s="76"/>
      <c r="K3289" s="28" t="str">
        <f t="shared" si="51"/>
        <v/>
      </c>
    </row>
    <row r="3290" spans="1:11" ht="18.95" customHeight="1" x14ac:dyDescent="0.25">
      <c r="A3290" s="52"/>
      <c r="C3290" s="76"/>
      <c r="D3290" s="185"/>
      <c r="E3290" s="76"/>
      <c r="F3290" s="76" t="str">
        <f>IF(E3290="","",IFERROR(VLOOKUP(E3290,Cadastro!$C$9:$D$1009,2,FALSE),"PROD. NÃO ENCONTRADO"))</f>
        <v/>
      </c>
      <c r="G3290" s="94"/>
      <c r="H3290" s="69" t="str">
        <f>IFERROR(G3290*VLOOKUP(E3290,Saldo!$P$8:$U$1009,6,FALSE),"")</f>
        <v/>
      </c>
      <c r="I3290" s="104" t="str">
        <f>IFERROR(IF(D3290="","",VLOOKUP(E3290,Saldo!$P$8:$Q$1009,2,FALSE)),"")</f>
        <v/>
      </c>
      <c r="J3290" s="76"/>
      <c r="K3290" s="28" t="str">
        <f t="shared" si="51"/>
        <v/>
      </c>
    </row>
    <row r="3291" spans="1:11" ht="18.95" customHeight="1" x14ac:dyDescent="0.25">
      <c r="A3291" s="52"/>
      <c r="C3291" s="76"/>
      <c r="D3291" s="185"/>
      <c r="E3291" s="76"/>
      <c r="F3291" s="76" t="str">
        <f>IF(E3291="","",IFERROR(VLOOKUP(E3291,Cadastro!$C$9:$D$1009,2,FALSE),"PROD. NÃO ENCONTRADO"))</f>
        <v/>
      </c>
      <c r="G3291" s="94"/>
      <c r="H3291" s="69" t="str">
        <f>IFERROR(G3291*VLOOKUP(E3291,Saldo!$P$8:$U$1009,6,FALSE),"")</f>
        <v/>
      </c>
      <c r="I3291" s="104" t="str">
        <f>IFERROR(IF(D3291="","",VLOOKUP(E3291,Saldo!$P$8:$Q$1009,2,FALSE)),"")</f>
        <v/>
      </c>
      <c r="J3291" s="76"/>
      <c r="K3291" s="28" t="str">
        <f t="shared" si="51"/>
        <v/>
      </c>
    </row>
    <row r="3292" spans="1:11" ht="18.95" customHeight="1" x14ac:dyDescent="0.25">
      <c r="A3292" s="52"/>
      <c r="C3292" s="76"/>
      <c r="D3292" s="185"/>
      <c r="E3292" s="76"/>
      <c r="F3292" s="76" t="str">
        <f>IF(E3292="","",IFERROR(VLOOKUP(E3292,Cadastro!$C$9:$D$1009,2,FALSE),"PROD. NÃO ENCONTRADO"))</f>
        <v/>
      </c>
      <c r="G3292" s="94"/>
      <c r="H3292" s="69" t="str">
        <f>IFERROR(G3292*VLOOKUP(E3292,Saldo!$P$8:$U$1009,6,FALSE),"")</f>
        <v/>
      </c>
      <c r="I3292" s="104" t="str">
        <f>IFERROR(IF(D3292="","",VLOOKUP(E3292,Saldo!$P$8:$Q$1009,2,FALSE)),"")</f>
        <v/>
      </c>
      <c r="J3292" s="76"/>
      <c r="K3292" s="28" t="str">
        <f t="shared" si="51"/>
        <v/>
      </c>
    </row>
    <row r="3293" spans="1:11" ht="18.95" customHeight="1" x14ac:dyDescent="0.25">
      <c r="A3293" s="52"/>
      <c r="C3293" s="76"/>
      <c r="D3293" s="185"/>
      <c r="E3293" s="76"/>
      <c r="F3293" s="76" t="str">
        <f>IF(E3293="","",IFERROR(VLOOKUP(E3293,Cadastro!$C$9:$D$1009,2,FALSE),"PROD. NÃO ENCONTRADO"))</f>
        <v/>
      </c>
      <c r="G3293" s="94"/>
      <c r="H3293" s="69" t="str">
        <f>IFERROR(G3293*VLOOKUP(E3293,Saldo!$P$8:$U$1009,6,FALSE),"")</f>
        <v/>
      </c>
      <c r="I3293" s="104" t="str">
        <f>IFERROR(IF(D3293="","",VLOOKUP(E3293,Saldo!$P$8:$Q$1009,2,FALSE)),"")</f>
        <v/>
      </c>
      <c r="J3293" s="76"/>
      <c r="K3293" s="28" t="str">
        <f t="shared" si="51"/>
        <v/>
      </c>
    </row>
    <row r="3294" spans="1:11" ht="18.95" customHeight="1" x14ac:dyDescent="0.25">
      <c r="A3294" s="52"/>
      <c r="C3294" s="76"/>
      <c r="D3294" s="185"/>
      <c r="E3294" s="76"/>
      <c r="F3294" s="76" t="str">
        <f>IF(E3294="","",IFERROR(VLOOKUP(E3294,Cadastro!$C$9:$D$1009,2,FALSE),"PROD. NÃO ENCONTRADO"))</f>
        <v/>
      </c>
      <c r="G3294" s="94"/>
      <c r="H3294" s="69" t="str">
        <f>IFERROR(G3294*VLOOKUP(E3294,Saldo!$P$8:$U$1009,6,FALSE),"")</f>
        <v/>
      </c>
      <c r="I3294" s="104" t="str">
        <f>IFERROR(IF(D3294="","",VLOOKUP(E3294,Saldo!$P$8:$Q$1009,2,FALSE)),"")</f>
        <v/>
      </c>
      <c r="J3294" s="76"/>
      <c r="K3294" s="28" t="str">
        <f t="shared" si="51"/>
        <v/>
      </c>
    </row>
    <row r="3295" spans="1:11" ht="18.95" customHeight="1" x14ac:dyDescent="0.25">
      <c r="A3295" s="52"/>
      <c r="C3295" s="76"/>
      <c r="D3295" s="185"/>
      <c r="E3295" s="76"/>
      <c r="F3295" s="76" t="str">
        <f>IF(E3295="","",IFERROR(VLOOKUP(E3295,Cadastro!$C$9:$D$1009,2,FALSE),"PROD. NÃO ENCONTRADO"))</f>
        <v/>
      </c>
      <c r="G3295" s="94"/>
      <c r="H3295" s="69" t="str">
        <f>IFERROR(G3295*VLOOKUP(E3295,Saldo!$P$8:$U$1009,6,FALSE),"")</f>
        <v/>
      </c>
      <c r="I3295" s="104" t="str">
        <f>IFERROR(IF(D3295="","",VLOOKUP(E3295,Saldo!$P$8:$Q$1009,2,FALSE)),"")</f>
        <v/>
      </c>
      <c r="J3295" s="76"/>
      <c r="K3295" s="28" t="str">
        <f t="shared" si="51"/>
        <v/>
      </c>
    </row>
    <row r="3296" spans="1:11" ht="18.95" customHeight="1" x14ac:dyDescent="0.25">
      <c r="A3296" s="52"/>
      <c r="C3296" s="76"/>
      <c r="D3296" s="185"/>
      <c r="E3296" s="76"/>
      <c r="F3296" s="76" t="str">
        <f>IF(E3296="","",IFERROR(VLOOKUP(E3296,Cadastro!$C$9:$D$1009,2,FALSE),"PROD. NÃO ENCONTRADO"))</f>
        <v/>
      </c>
      <c r="G3296" s="94"/>
      <c r="H3296" s="69" t="str">
        <f>IFERROR(G3296*VLOOKUP(E3296,Saldo!$P$8:$U$1009,6,FALSE),"")</f>
        <v/>
      </c>
      <c r="I3296" s="104" t="str">
        <f>IFERROR(IF(D3296="","",VLOOKUP(E3296,Saldo!$P$8:$Q$1009,2,FALSE)),"")</f>
        <v/>
      </c>
      <c r="J3296" s="76"/>
      <c r="K3296" s="28" t="str">
        <f t="shared" si="51"/>
        <v/>
      </c>
    </row>
    <row r="3297" spans="1:11" ht="18.95" customHeight="1" x14ac:dyDescent="0.25">
      <c r="A3297" s="52"/>
      <c r="C3297" s="76"/>
      <c r="D3297" s="185"/>
      <c r="E3297" s="76"/>
      <c r="F3297" s="76" t="str">
        <f>IF(E3297="","",IFERROR(VLOOKUP(E3297,Cadastro!$C$9:$D$1009,2,FALSE),"PROD. NÃO ENCONTRADO"))</f>
        <v/>
      </c>
      <c r="G3297" s="94"/>
      <c r="H3297" s="69" t="str">
        <f>IFERROR(G3297*VLOOKUP(E3297,Saldo!$P$8:$U$1009,6,FALSE),"")</f>
        <v/>
      </c>
      <c r="I3297" s="104" t="str">
        <f>IFERROR(IF(D3297="","",VLOOKUP(E3297,Saldo!$P$8:$Q$1009,2,FALSE)),"")</f>
        <v/>
      </c>
      <c r="J3297" s="76"/>
      <c r="K3297" s="28" t="str">
        <f t="shared" si="51"/>
        <v/>
      </c>
    </row>
    <row r="3298" spans="1:11" ht="18.95" customHeight="1" x14ac:dyDescent="0.25">
      <c r="A3298" s="52"/>
      <c r="C3298" s="76"/>
      <c r="D3298" s="185"/>
      <c r="E3298" s="76"/>
      <c r="F3298" s="76" t="str">
        <f>IF(E3298="","",IFERROR(VLOOKUP(E3298,Cadastro!$C$9:$D$1009,2,FALSE),"PROD. NÃO ENCONTRADO"))</f>
        <v/>
      </c>
      <c r="G3298" s="94"/>
      <c r="H3298" s="69" t="str">
        <f>IFERROR(G3298*VLOOKUP(E3298,Saldo!$P$8:$U$1009,6,FALSE),"")</f>
        <v/>
      </c>
      <c r="I3298" s="104" t="str">
        <f>IFERROR(IF(D3298="","",VLOOKUP(E3298,Saldo!$P$8:$Q$1009,2,FALSE)),"")</f>
        <v/>
      </c>
      <c r="J3298" s="76"/>
      <c r="K3298" s="28" t="str">
        <f t="shared" si="51"/>
        <v/>
      </c>
    </row>
    <row r="3299" spans="1:11" ht="18.95" customHeight="1" x14ac:dyDescent="0.25">
      <c r="A3299" s="52"/>
      <c r="C3299" s="76"/>
      <c r="D3299" s="185"/>
      <c r="E3299" s="76"/>
      <c r="F3299" s="76" t="str">
        <f>IF(E3299="","",IFERROR(VLOOKUP(E3299,Cadastro!$C$9:$D$1009,2,FALSE),"PROD. NÃO ENCONTRADO"))</f>
        <v/>
      </c>
      <c r="G3299" s="94"/>
      <c r="H3299" s="69" t="str">
        <f>IFERROR(G3299*VLOOKUP(E3299,Saldo!$P$8:$U$1009,6,FALSE),"")</f>
        <v/>
      </c>
      <c r="I3299" s="104" t="str">
        <f>IFERROR(IF(D3299="","",VLOOKUP(E3299,Saldo!$P$8:$Q$1009,2,FALSE)),"")</f>
        <v/>
      </c>
      <c r="J3299" s="76"/>
      <c r="K3299" s="28" t="str">
        <f t="shared" si="51"/>
        <v/>
      </c>
    </row>
    <row r="3300" spans="1:11" ht="18.95" customHeight="1" x14ac:dyDescent="0.25">
      <c r="A3300" s="52"/>
      <c r="C3300" s="76"/>
      <c r="D3300" s="185"/>
      <c r="E3300" s="76"/>
      <c r="F3300" s="76" t="str">
        <f>IF(E3300="","",IFERROR(VLOOKUP(E3300,Cadastro!$C$9:$D$1009,2,FALSE),"PROD. NÃO ENCONTRADO"))</f>
        <v/>
      </c>
      <c r="G3300" s="94"/>
      <c r="H3300" s="69" t="str">
        <f>IFERROR(G3300*VLOOKUP(E3300,Saldo!$P$8:$U$1009,6,FALSE),"")</f>
        <v/>
      </c>
      <c r="I3300" s="104" t="str">
        <f>IFERROR(IF(D3300="","",VLOOKUP(E3300,Saldo!$P$8:$Q$1009,2,FALSE)),"")</f>
        <v/>
      </c>
      <c r="J3300" s="76"/>
      <c r="K3300" s="28" t="str">
        <f t="shared" si="51"/>
        <v/>
      </c>
    </row>
    <row r="3301" spans="1:11" ht="18.95" customHeight="1" x14ac:dyDescent="0.25">
      <c r="A3301" s="52"/>
      <c r="C3301" s="76"/>
      <c r="D3301" s="185"/>
      <c r="E3301" s="76"/>
      <c r="F3301" s="76" t="str">
        <f>IF(E3301="","",IFERROR(VLOOKUP(E3301,Cadastro!$C$9:$D$1009,2,FALSE),"PROD. NÃO ENCONTRADO"))</f>
        <v/>
      </c>
      <c r="G3301" s="94"/>
      <c r="H3301" s="69" t="str">
        <f>IFERROR(G3301*VLOOKUP(E3301,Saldo!$P$8:$U$1009,6,FALSE),"")</f>
        <v/>
      </c>
      <c r="I3301" s="104" t="str">
        <f>IFERROR(IF(D3301="","",VLOOKUP(E3301,Saldo!$P$8:$Q$1009,2,FALSE)),"")</f>
        <v/>
      </c>
      <c r="J3301" s="76"/>
      <c r="K3301" s="28" t="str">
        <f t="shared" si="51"/>
        <v/>
      </c>
    </row>
    <row r="3302" spans="1:11" ht="18.95" customHeight="1" x14ac:dyDescent="0.25">
      <c r="A3302" s="52"/>
      <c r="C3302" s="76"/>
      <c r="D3302" s="185"/>
      <c r="E3302" s="76"/>
      <c r="F3302" s="76" t="str">
        <f>IF(E3302="","",IFERROR(VLOOKUP(E3302,Cadastro!$C$9:$D$1009,2,FALSE),"PROD. NÃO ENCONTRADO"))</f>
        <v/>
      </c>
      <c r="G3302" s="94"/>
      <c r="H3302" s="69" t="str">
        <f>IFERROR(G3302*VLOOKUP(E3302,Saldo!$P$8:$U$1009,6,FALSE),"")</f>
        <v/>
      </c>
      <c r="I3302" s="104" t="str">
        <f>IFERROR(IF(D3302="","",VLOOKUP(E3302,Saldo!$P$8:$Q$1009,2,FALSE)),"")</f>
        <v/>
      </c>
      <c r="J3302" s="76"/>
      <c r="K3302" s="28" t="str">
        <f t="shared" si="51"/>
        <v/>
      </c>
    </row>
    <row r="3303" spans="1:11" ht="18.95" customHeight="1" x14ac:dyDescent="0.25">
      <c r="A3303" s="52"/>
      <c r="C3303" s="76"/>
      <c r="D3303" s="185"/>
      <c r="E3303" s="76"/>
      <c r="F3303" s="76" t="str">
        <f>IF(E3303="","",IFERROR(VLOOKUP(E3303,Cadastro!$C$9:$D$1009,2,FALSE),"PROD. NÃO ENCONTRADO"))</f>
        <v/>
      </c>
      <c r="G3303" s="94"/>
      <c r="H3303" s="69" t="str">
        <f>IFERROR(G3303*VLOOKUP(E3303,Saldo!$P$8:$U$1009,6,FALSE),"")</f>
        <v/>
      </c>
      <c r="I3303" s="104" t="str">
        <f>IFERROR(IF(D3303="","",VLOOKUP(E3303,Saldo!$P$8:$Q$1009,2,FALSE)),"")</f>
        <v/>
      </c>
      <c r="J3303" s="76"/>
      <c r="K3303" s="28" t="str">
        <f t="shared" si="51"/>
        <v/>
      </c>
    </row>
    <row r="3304" spans="1:11" ht="18.95" customHeight="1" x14ac:dyDescent="0.25">
      <c r="A3304" s="52"/>
      <c r="C3304" s="76"/>
      <c r="D3304" s="185"/>
      <c r="E3304" s="76"/>
      <c r="F3304" s="76" t="str">
        <f>IF(E3304="","",IFERROR(VLOOKUP(E3304,Cadastro!$C$9:$D$1009,2,FALSE),"PROD. NÃO ENCONTRADO"))</f>
        <v/>
      </c>
      <c r="G3304" s="94"/>
      <c r="H3304" s="69" t="str">
        <f>IFERROR(G3304*VLOOKUP(E3304,Saldo!$P$8:$U$1009,6,FALSE),"")</f>
        <v/>
      </c>
      <c r="I3304" s="104" t="str">
        <f>IFERROR(IF(D3304="","",VLOOKUP(E3304,Saldo!$P$8:$Q$1009,2,FALSE)),"")</f>
        <v/>
      </c>
      <c r="J3304" s="76"/>
      <c r="K3304" s="28" t="str">
        <f t="shared" si="51"/>
        <v/>
      </c>
    </row>
    <row r="3305" spans="1:11" ht="18.95" customHeight="1" x14ac:dyDescent="0.25">
      <c r="A3305" s="52"/>
      <c r="C3305" s="76"/>
      <c r="D3305" s="185"/>
      <c r="E3305" s="76"/>
      <c r="F3305" s="76" t="str">
        <f>IF(E3305="","",IFERROR(VLOOKUP(E3305,Cadastro!$C$9:$D$1009,2,FALSE),"PROD. NÃO ENCONTRADO"))</f>
        <v/>
      </c>
      <c r="G3305" s="94"/>
      <c r="H3305" s="69" t="str">
        <f>IFERROR(G3305*VLOOKUP(E3305,Saldo!$P$8:$U$1009,6,FALSE),"")</f>
        <v/>
      </c>
      <c r="I3305" s="104" t="str">
        <f>IFERROR(IF(D3305="","",VLOOKUP(E3305,Saldo!$P$8:$Q$1009,2,FALSE)),"")</f>
        <v/>
      </c>
      <c r="J3305" s="76"/>
      <c r="K3305" s="28" t="str">
        <f t="shared" si="51"/>
        <v/>
      </c>
    </row>
    <row r="3306" spans="1:11" ht="18.95" customHeight="1" x14ac:dyDescent="0.25">
      <c r="A3306" s="52"/>
      <c r="C3306" s="76"/>
      <c r="D3306" s="185"/>
      <c r="E3306" s="76"/>
      <c r="F3306" s="76" t="str">
        <f>IF(E3306="","",IFERROR(VLOOKUP(E3306,Cadastro!$C$9:$D$1009,2,FALSE),"PROD. NÃO ENCONTRADO"))</f>
        <v/>
      </c>
      <c r="G3306" s="94"/>
      <c r="H3306" s="69" t="str">
        <f>IFERROR(G3306*VLOOKUP(E3306,Saldo!$P$8:$U$1009,6,FALSE),"")</f>
        <v/>
      </c>
      <c r="I3306" s="104" t="str">
        <f>IFERROR(IF(D3306="","",VLOOKUP(E3306,Saldo!$P$8:$Q$1009,2,FALSE)),"")</f>
        <v/>
      </c>
      <c r="J3306" s="76"/>
      <c r="K3306" s="28" t="str">
        <f t="shared" si="51"/>
        <v/>
      </c>
    </row>
    <row r="3307" spans="1:11" ht="18.95" customHeight="1" x14ac:dyDescent="0.25">
      <c r="A3307" s="52"/>
      <c r="C3307" s="76"/>
      <c r="D3307" s="185"/>
      <c r="E3307" s="76"/>
      <c r="F3307" s="76" t="str">
        <f>IF(E3307="","",IFERROR(VLOOKUP(E3307,Cadastro!$C$9:$D$1009,2,FALSE),"PROD. NÃO ENCONTRADO"))</f>
        <v/>
      </c>
      <c r="G3307" s="94"/>
      <c r="H3307" s="69" t="str">
        <f>IFERROR(G3307*VLOOKUP(E3307,Saldo!$P$8:$U$1009,6,FALSE),"")</f>
        <v/>
      </c>
      <c r="I3307" s="104" t="str">
        <f>IFERROR(IF(D3307="","",VLOOKUP(E3307,Saldo!$P$8:$Q$1009,2,FALSE)),"")</f>
        <v/>
      </c>
      <c r="J3307" s="76"/>
      <c r="K3307" s="28" t="str">
        <f t="shared" si="51"/>
        <v/>
      </c>
    </row>
    <row r="3308" spans="1:11" ht="18.95" customHeight="1" x14ac:dyDescent="0.25">
      <c r="A3308" s="52"/>
      <c r="C3308" s="76"/>
      <c r="D3308" s="185"/>
      <c r="E3308" s="76"/>
      <c r="F3308" s="76" t="str">
        <f>IF(E3308="","",IFERROR(VLOOKUP(E3308,Cadastro!$C$9:$D$1009,2,FALSE),"PROD. NÃO ENCONTRADO"))</f>
        <v/>
      </c>
      <c r="G3308" s="94"/>
      <c r="H3308" s="69" t="str">
        <f>IFERROR(G3308*VLOOKUP(E3308,Saldo!$P$8:$U$1009,6,FALSE),"")</f>
        <v/>
      </c>
      <c r="I3308" s="104" t="str">
        <f>IFERROR(IF(D3308="","",VLOOKUP(E3308,Saldo!$P$8:$Q$1009,2,FALSE)),"")</f>
        <v/>
      </c>
      <c r="J3308" s="76"/>
      <c r="K3308" s="28" t="str">
        <f t="shared" si="51"/>
        <v/>
      </c>
    </row>
    <row r="3309" spans="1:11" ht="18.95" customHeight="1" x14ac:dyDescent="0.25">
      <c r="A3309" s="52"/>
      <c r="C3309" s="76"/>
      <c r="D3309" s="185"/>
      <c r="E3309" s="76"/>
      <c r="F3309" s="76" t="str">
        <f>IF(E3309="","",IFERROR(VLOOKUP(E3309,Cadastro!$C$9:$D$1009,2,FALSE),"PROD. NÃO ENCONTRADO"))</f>
        <v/>
      </c>
      <c r="G3309" s="94"/>
      <c r="H3309" s="69" t="str">
        <f>IFERROR(G3309*VLOOKUP(E3309,Saldo!$P$8:$U$1009,6,FALSE),"")</f>
        <v/>
      </c>
      <c r="I3309" s="104" t="str">
        <f>IFERROR(IF(D3309="","",VLOOKUP(E3309,Saldo!$P$8:$Q$1009,2,FALSE)),"")</f>
        <v/>
      </c>
      <c r="J3309" s="76"/>
      <c r="K3309" s="28" t="str">
        <f t="shared" si="51"/>
        <v/>
      </c>
    </row>
    <row r="3310" spans="1:11" ht="18.95" customHeight="1" x14ac:dyDescent="0.25">
      <c r="A3310" s="52"/>
      <c r="C3310" s="76"/>
      <c r="D3310" s="185"/>
      <c r="E3310" s="76"/>
      <c r="F3310" s="76" t="str">
        <f>IF(E3310="","",IFERROR(VLOOKUP(E3310,Cadastro!$C$9:$D$1009,2,FALSE),"PROD. NÃO ENCONTRADO"))</f>
        <v/>
      </c>
      <c r="G3310" s="94"/>
      <c r="H3310" s="69" t="str">
        <f>IFERROR(G3310*VLOOKUP(E3310,Saldo!$P$8:$U$1009,6,FALSE),"")</f>
        <v/>
      </c>
      <c r="I3310" s="104" t="str">
        <f>IFERROR(IF(D3310="","",VLOOKUP(E3310,Saldo!$P$8:$Q$1009,2,FALSE)),"")</f>
        <v/>
      </c>
      <c r="J3310" s="76"/>
      <c r="K3310" s="28" t="str">
        <f t="shared" si="51"/>
        <v/>
      </c>
    </row>
    <row r="3311" spans="1:11" ht="18.95" customHeight="1" x14ac:dyDescent="0.25">
      <c r="A3311" s="52"/>
      <c r="C3311" s="76"/>
      <c r="D3311" s="185"/>
      <c r="E3311" s="76"/>
      <c r="F3311" s="76" t="str">
        <f>IF(E3311="","",IFERROR(VLOOKUP(E3311,Cadastro!$C$9:$D$1009,2,FALSE),"PROD. NÃO ENCONTRADO"))</f>
        <v/>
      </c>
      <c r="G3311" s="94"/>
      <c r="H3311" s="69" t="str">
        <f>IFERROR(G3311*VLOOKUP(E3311,Saldo!$P$8:$U$1009,6,FALSE),"")</f>
        <v/>
      </c>
      <c r="I3311" s="104" t="str">
        <f>IFERROR(IF(D3311="","",VLOOKUP(E3311,Saldo!$P$8:$Q$1009,2,FALSE)),"")</f>
        <v/>
      </c>
      <c r="J3311" s="76"/>
      <c r="K3311" s="28" t="str">
        <f t="shared" si="51"/>
        <v/>
      </c>
    </row>
    <row r="3312" spans="1:11" ht="18.95" customHeight="1" x14ac:dyDescent="0.25">
      <c r="A3312" s="52"/>
      <c r="C3312" s="76"/>
      <c r="D3312" s="185"/>
      <c r="E3312" s="76"/>
      <c r="F3312" s="76" t="str">
        <f>IF(E3312="","",IFERROR(VLOOKUP(E3312,Cadastro!$C$9:$D$1009,2,FALSE),"PROD. NÃO ENCONTRADO"))</f>
        <v/>
      </c>
      <c r="G3312" s="94"/>
      <c r="H3312" s="69" t="str">
        <f>IFERROR(G3312*VLOOKUP(E3312,Saldo!$P$8:$U$1009,6,FALSE),"")</f>
        <v/>
      </c>
      <c r="I3312" s="104" t="str">
        <f>IFERROR(IF(D3312="","",VLOOKUP(E3312,Saldo!$P$8:$Q$1009,2,FALSE)),"")</f>
        <v/>
      </c>
      <c r="J3312" s="76"/>
      <c r="K3312" s="28" t="str">
        <f t="shared" si="51"/>
        <v/>
      </c>
    </row>
    <row r="3313" spans="1:11" ht="18.95" customHeight="1" x14ac:dyDescent="0.25">
      <c r="A3313" s="52"/>
      <c r="C3313" s="76"/>
      <c r="D3313" s="185"/>
      <c r="E3313" s="76"/>
      <c r="F3313" s="76" t="str">
        <f>IF(E3313="","",IFERROR(VLOOKUP(E3313,Cadastro!$C$9:$D$1009,2,FALSE),"PROD. NÃO ENCONTRADO"))</f>
        <v/>
      </c>
      <c r="G3313" s="94"/>
      <c r="H3313" s="69" t="str">
        <f>IFERROR(G3313*VLOOKUP(E3313,Saldo!$P$8:$U$1009,6,FALSE),"")</f>
        <v/>
      </c>
      <c r="I3313" s="104" t="str">
        <f>IFERROR(IF(D3313="","",VLOOKUP(E3313,Saldo!$P$8:$Q$1009,2,FALSE)),"")</f>
        <v/>
      </c>
      <c r="J3313" s="76"/>
      <c r="K3313" s="28" t="str">
        <f t="shared" si="51"/>
        <v/>
      </c>
    </row>
    <row r="3314" spans="1:11" ht="18.95" customHeight="1" x14ac:dyDescent="0.25">
      <c r="A3314" s="52"/>
      <c r="C3314" s="76"/>
      <c r="D3314" s="185"/>
      <c r="E3314" s="76"/>
      <c r="F3314" s="76" t="str">
        <f>IF(E3314="","",IFERROR(VLOOKUP(E3314,Cadastro!$C$9:$D$1009,2,FALSE),"PROD. NÃO ENCONTRADO"))</f>
        <v/>
      </c>
      <c r="G3314" s="94"/>
      <c r="H3314" s="69" t="str">
        <f>IFERROR(G3314*VLOOKUP(E3314,Saldo!$P$8:$U$1009,6,FALSE),"")</f>
        <v/>
      </c>
      <c r="I3314" s="104" t="str">
        <f>IFERROR(IF(D3314="","",VLOOKUP(E3314,Saldo!$P$8:$Q$1009,2,FALSE)),"")</f>
        <v/>
      </c>
      <c r="J3314" s="76"/>
      <c r="K3314" s="28" t="str">
        <f t="shared" si="51"/>
        <v/>
      </c>
    </row>
    <row r="3315" spans="1:11" ht="18.95" customHeight="1" x14ac:dyDescent="0.25">
      <c r="A3315" s="52"/>
      <c r="C3315" s="76"/>
      <c r="D3315" s="185"/>
      <c r="E3315" s="76"/>
      <c r="F3315" s="76" t="str">
        <f>IF(E3315="","",IFERROR(VLOOKUP(E3315,Cadastro!$C$9:$D$1009,2,FALSE),"PROD. NÃO ENCONTRADO"))</f>
        <v/>
      </c>
      <c r="G3315" s="94"/>
      <c r="H3315" s="69" t="str">
        <f>IFERROR(G3315*VLOOKUP(E3315,Saldo!$P$8:$U$1009,6,FALSE),"")</f>
        <v/>
      </c>
      <c r="I3315" s="104" t="str">
        <f>IFERROR(IF(D3315="","",VLOOKUP(E3315,Saldo!$P$8:$Q$1009,2,FALSE)),"")</f>
        <v/>
      </c>
      <c r="J3315" s="76"/>
      <c r="K3315" s="28" t="str">
        <f t="shared" si="51"/>
        <v/>
      </c>
    </row>
    <row r="3316" spans="1:11" ht="18.95" customHeight="1" x14ac:dyDescent="0.25">
      <c r="A3316" s="52"/>
      <c r="C3316" s="76"/>
      <c r="D3316" s="185"/>
      <c r="E3316" s="76"/>
      <c r="F3316" s="76" t="str">
        <f>IF(E3316="","",IFERROR(VLOOKUP(E3316,Cadastro!$C$9:$D$1009,2,FALSE),"PROD. NÃO ENCONTRADO"))</f>
        <v/>
      </c>
      <c r="G3316" s="94"/>
      <c r="H3316" s="69" t="str">
        <f>IFERROR(G3316*VLOOKUP(E3316,Saldo!$P$8:$U$1009,6,FALSE),"")</f>
        <v/>
      </c>
      <c r="I3316" s="104" t="str">
        <f>IFERROR(IF(D3316="","",VLOOKUP(E3316,Saldo!$P$8:$Q$1009,2,FALSE)),"")</f>
        <v/>
      </c>
      <c r="J3316" s="76"/>
      <c r="K3316" s="28" t="str">
        <f t="shared" si="51"/>
        <v/>
      </c>
    </row>
    <row r="3317" spans="1:11" ht="18.95" customHeight="1" x14ac:dyDescent="0.25">
      <c r="A3317" s="52"/>
      <c r="C3317" s="76"/>
      <c r="D3317" s="185"/>
      <c r="E3317" s="76"/>
      <c r="F3317" s="76" t="str">
        <f>IF(E3317="","",IFERROR(VLOOKUP(E3317,Cadastro!$C$9:$D$1009,2,FALSE),"PROD. NÃO ENCONTRADO"))</f>
        <v/>
      </c>
      <c r="G3317" s="94"/>
      <c r="H3317" s="69" t="str">
        <f>IFERROR(G3317*VLOOKUP(E3317,Saldo!$P$8:$U$1009,6,FALSE),"")</f>
        <v/>
      </c>
      <c r="I3317" s="104" t="str">
        <f>IFERROR(IF(D3317="","",VLOOKUP(E3317,Saldo!$P$8:$Q$1009,2,FALSE)),"")</f>
        <v/>
      </c>
      <c r="J3317" s="76"/>
      <c r="K3317" s="28" t="str">
        <f t="shared" si="51"/>
        <v/>
      </c>
    </row>
    <row r="3318" spans="1:11" ht="18.95" customHeight="1" x14ac:dyDescent="0.25">
      <c r="A3318" s="52"/>
      <c r="C3318" s="76"/>
      <c r="D3318" s="185"/>
      <c r="E3318" s="76"/>
      <c r="F3318" s="76" t="str">
        <f>IF(E3318="","",IFERROR(VLOOKUP(E3318,Cadastro!$C$9:$D$1009,2,FALSE),"PROD. NÃO ENCONTRADO"))</f>
        <v/>
      </c>
      <c r="G3318" s="94"/>
      <c r="H3318" s="69" t="str">
        <f>IFERROR(G3318*VLOOKUP(E3318,Saldo!$P$8:$U$1009,6,FALSE),"")</f>
        <v/>
      </c>
      <c r="I3318" s="104" t="str">
        <f>IFERROR(IF(D3318="","",VLOOKUP(E3318,Saldo!$P$8:$Q$1009,2,FALSE)),"")</f>
        <v/>
      </c>
      <c r="J3318" s="76"/>
      <c r="K3318" s="28" t="str">
        <f t="shared" si="51"/>
        <v/>
      </c>
    </row>
    <row r="3319" spans="1:11" ht="18.95" customHeight="1" x14ac:dyDescent="0.25">
      <c r="A3319" s="52"/>
      <c r="C3319" s="76"/>
      <c r="D3319" s="185"/>
      <c r="E3319" s="76"/>
      <c r="F3319" s="76" t="str">
        <f>IF(E3319="","",IFERROR(VLOOKUP(E3319,Cadastro!$C$9:$D$1009,2,FALSE),"PROD. NÃO ENCONTRADO"))</f>
        <v/>
      </c>
      <c r="G3319" s="94"/>
      <c r="H3319" s="69" t="str">
        <f>IFERROR(G3319*VLOOKUP(E3319,Saldo!$P$8:$U$1009,6,FALSE),"")</f>
        <v/>
      </c>
      <c r="I3319" s="104" t="str">
        <f>IFERROR(IF(D3319="","",VLOOKUP(E3319,Saldo!$P$8:$Q$1009,2,FALSE)),"")</f>
        <v/>
      </c>
      <c r="J3319" s="76"/>
      <c r="K3319" s="28" t="str">
        <f t="shared" si="51"/>
        <v/>
      </c>
    </row>
    <row r="3320" spans="1:11" ht="18.95" customHeight="1" x14ac:dyDescent="0.25">
      <c r="A3320" s="52"/>
      <c r="C3320" s="76"/>
      <c r="D3320" s="185"/>
      <c r="E3320" s="76"/>
      <c r="F3320" s="76" t="str">
        <f>IF(E3320="","",IFERROR(VLOOKUP(E3320,Cadastro!$C$9:$D$1009,2,FALSE),"PROD. NÃO ENCONTRADO"))</f>
        <v/>
      </c>
      <c r="G3320" s="94"/>
      <c r="H3320" s="69" t="str">
        <f>IFERROR(G3320*VLOOKUP(E3320,Saldo!$P$8:$U$1009,6,FALSE),"")</f>
        <v/>
      </c>
      <c r="I3320" s="104" t="str">
        <f>IFERROR(IF(D3320="","",VLOOKUP(E3320,Saldo!$P$8:$Q$1009,2,FALSE)),"")</f>
        <v/>
      </c>
      <c r="J3320" s="76"/>
      <c r="K3320" s="28" t="str">
        <f t="shared" si="51"/>
        <v/>
      </c>
    </row>
    <row r="3321" spans="1:11" ht="18.95" customHeight="1" x14ac:dyDescent="0.25">
      <c r="A3321" s="52"/>
      <c r="C3321" s="76"/>
      <c r="D3321" s="185"/>
      <c r="E3321" s="76"/>
      <c r="F3321" s="76" t="str">
        <f>IF(E3321="","",IFERROR(VLOOKUP(E3321,Cadastro!$C$9:$D$1009,2,FALSE),"PROD. NÃO ENCONTRADO"))</f>
        <v/>
      </c>
      <c r="G3321" s="94"/>
      <c r="H3321" s="69" t="str">
        <f>IFERROR(G3321*VLOOKUP(E3321,Saldo!$P$8:$U$1009,6,FALSE),"")</f>
        <v/>
      </c>
      <c r="I3321" s="104" t="str">
        <f>IFERROR(IF(D3321="","",VLOOKUP(E3321,Saldo!$P$8:$Q$1009,2,FALSE)),"")</f>
        <v/>
      </c>
      <c r="J3321" s="76"/>
      <c r="K3321" s="28" t="str">
        <f t="shared" si="51"/>
        <v/>
      </c>
    </row>
    <row r="3322" spans="1:11" ht="18.95" customHeight="1" x14ac:dyDescent="0.25">
      <c r="A3322" s="52"/>
      <c r="C3322" s="76"/>
      <c r="D3322" s="185"/>
      <c r="E3322" s="76"/>
      <c r="F3322" s="76" t="str">
        <f>IF(E3322="","",IFERROR(VLOOKUP(E3322,Cadastro!$C$9:$D$1009,2,FALSE),"PROD. NÃO ENCONTRADO"))</f>
        <v/>
      </c>
      <c r="G3322" s="94"/>
      <c r="H3322" s="69" t="str">
        <f>IFERROR(G3322*VLOOKUP(E3322,Saldo!$P$8:$U$1009,6,FALSE),"")</f>
        <v/>
      </c>
      <c r="I3322" s="104" t="str">
        <f>IFERROR(IF(D3322="","",VLOOKUP(E3322,Saldo!$P$8:$Q$1009,2,FALSE)),"")</f>
        <v/>
      </c>
      <c r="J3322" s="76"/>
      <c r="K3322" s="28" t="str">
        <f t="shared" si="51"/>
        <v/>
      </c>
    </row>
    <row r="3323" spans="1:11" ht="18.95" customHeight="1" x14ac:dyDescent="0.25">
      <c r="A3323" s="52"/>
      <c r="C3323" s="76"/>
      <c r="D3323" s="185"/>
      <c r="E3323" s="76"/>
      <c r="F3323" s="76" t="str">
        <f>IF(E3323="","",IFERROR(VLOOKUP(E3323,Cadastro!$C$9:$D$1009,2,FALSE),"PROD. NÃO ENCONTRADO"))</f>
        <v/>
      </c>
      <c r="G3323" s="94"/>
      <c r="H3323" s="69" t="str">
        <f>IFERROR(G3323*VLOOKUP(E3323,Saldo!$P$8:$U$1009,6,FALSE),"")</f>
        <v/>
      </c>
      <c r="I3323" s="104" t="str">
        <f>IFERROR(IF(D3323="","",VLOOKUP(E3323,Saldo!$P$8:$Q$1009,2,FALSE)),"")</f>
        <v/>
      </c>
      <c r="J3323" s="76"/>
      <c r="K3323" s="28" t="str">
        <f t="shared" si="51"/>
        <v/>
      </c>
    </row>
    <row r="3324" spans="1:11" ht="18.95" customHeight="1" x14ac:dyDescent="0.25">
      <c r="A3324" s="52"/>
      <c r="C3324" s="76"/>
      <c r="D3324" s="185"/>
      <c r="E3324" s="76"/>
      <c r="F3324" s="76" t="str">
        <f>IF(E3324="","",IFERROR(VLOOKUP(E3324,Cadastro!$C$9:$D$1009,2,FALSE),"PROD. NÃO ENCONTRADO"))</f>
        <v/>
      </c>
      <c r="G3324" s="94"/>
      <c r="H3324" s="69" t="str">
        <f>IFERROR(G3324*VLOOKUP(E3324,Saldo!$P$8:$U$1009,6,FALSE),"")</f>
        <v/>
      </c>
      <c r="I3324" s="104" t="str">
        <f>IFERROR(IF(D3324="","",VLOOKUP(E3324,Saldo!$P$8:$Q$1009,2,FALSE)),"")</f>
        <v/>
      </c>
      <c r="J3324" s="76"/>
      <c r="K3324" s="28" t="str">
        <f t="shared" si="51"/>
        <v/>
      </c>
    </row>
    <row r="3325" spans="1:11" ht="18.95" customHeight="1" x14ac:dyDescent="0.25">
      <c r="A3325" s="52"/>
      <c r="C3325" s="76"/>
      <c r="D3325" s="185"/>
      <c r="E3325" s="76"/>
      <c r="F3325" s="76" t="str">
        <f>IF(E3325="","",IFERROR(VLOOKUP(E3325,Cadastro!$C$9:$D$1009,2,FALSE),"PROD. NÃO ENCONTRADO"))</f>
        <v/>
      </c>
      <c r="G3325" s="94"/>
      <c r="H3325" s="69" t="str">
        <f>IFERROR(G3325*VLOOKUP(E3325,Saldo!$P$8:$U$1009,6,FALSE),"")</f>
        <v/>
      </c>
      <c r="I3325" s="104" t="str">
        <f>IFERROR(IF(D3325="","",VLOOKUP(E3325,Saldo!$P$8:$Q$1009,2,FALSE)),"")</f>
        <v/>
      </c>
      <c r="J3325" s="76"/>
      <c r="K3325" s="28" t="str">
        <f t="shared" si="51"/>
        <v/>
      </c>
    </row>
    <row r="3326" spans="1:11" ht="18.95" customHeight="1" x14ac:dyDescent="0.25">
      <c r="A3326" s="52"/>
      <c r="C3326" s="76"/>
      <c r="D3326" s="185"/>
      <c r="E3326" s="76"/>
      <c r="F3326" s="76" t="str">
        <f>IF(E3326="","",IFERROR(VLOOKUP(E3326,Cadastro!$C$9:$D$1009,2,FALSE),"PROD. NÃO ENCONTRADO"))</f>
        <v/>
      </c>
      <c r="G3326" s="94"/>
      <c r="H3326" s="69" t="str">
        <f>IFERROR(G3326*VLOOKUP(E3326,Saldo!$P$8:$U$1009,6,FALSE),"")</f>
        <v/>
      </c>
      <c r="I3326" s="104" t="str">
        <f>IFERROR(IF(D3326="","",VLOOKUP(E3326,Saldo!$P$8:$Q$1009,2,FALSE)),"")</f>
        <v/>
      </c>
      <c r="J3326" s="76"/>
      <c r="K3326" s="28" t="str">
        <f t="shared" si="51"/>
        <v/>
      </c>
    </row>
    <row r="3327" spans="1:11" ht="18.95" customHeight="1" x14ac:dyDescent="0.25">
      <c r="A3327" s="52"/>
      <c r="C3327" s="76"/>
      <c r="D3327" s="185"/>
      <c r="E3327" s="76"/>
      <c r="F3327" s="76" t="str">
        <f>IF(E3327="","",IFERROR(VLOOKUP(E3327,Cadastro!$C$9:$D$1009,2,FALSE),"PROD. NÃO ENCONTRADO"))</f>
        <v/>
      </c>
      <c r="G3327" s="94"/>
      <c r="H3327" s="69" t="str">
        <f>IFERROR(G3327*VLOOKUP(E3327,Saldo!$P$8:$U$1009,6,FALSE),"")</f>
        <v/>
      </c>
      <c r="I3327" s="104" t="str">
        <f>IFERROR(IF(D3327="","",VLOOKUP(E3327,Saldo!$P$8:$Q$1009,2,FALSE)),"")</f>
        <v/>
      </c>
      <c r="J3327" s="76"/>
      <c r="K3327" s="28" t="str">
        <f t="shared" si="51"/>
        <v/>
      </c>
    </row>
    <row r="3328" spans="1:11" ht="18.95" customHeight="1" x14ac:dyDescent="0.25">
      <c r="A3328" s="52"/>
      <c r="C3328" s="76"/>
      <c r="D3328" s="185"/>
      <c r="E3328" s="76"/>
      <c r="F3328" s="76" t="str">
        <f>IF(E3328="","",IFERROR(VLOOKUP(E3328,Cadastro!$C$9:$D$1009,2,FALSE),"PROD. NÃO ENCONTRADO"))</f>
        <v/>
      </c>
      <c r="G3328" s="94"/>
      <c r="H3328" s="69" t="str">
        <f>IFERROR(G3328*VLOOKUP(E3328,Saldo!$P$8:$U$1009,6,FALSE),"")</f>
        <v/>
      </c>
      <c r="I3328" s="104" t="str">
        <f>IFERROR(IF(D3328="","",VLOOKUP(E3328,Saldo!$P$8:$Q$1009,2,FALSE)),"")</f>
        <v/>
      </c>
      <c r="J3328" s="76"/>
      <c r="K3328" s="28" t="str">
        <f t="shared" si="51"/>
        <v/>
      </c>
    </row>
    <row r="3329" spans="1:11" ht="18.95" customHeight="1" x14ac:dyDescent="0.25">
      <c r="A3329" s="52"/>
      <c r="C3329" s="76"/>
      <c r="D3329" s="185"/>
      <c r="E3329" s="76"/>
      <c r="F3329" s="76" t="str">
        <f>IF(E3329="","",IFERROR(VLOOKUP(E3329,Cadastro!$C$9:$D$1009,2,FALSE),"PROD. NÃO ENCONTRADO"))</f>
        <v/>
      </c>
      <c r="G3329" s="94"/>
      <c r="H3329" s="69" t="str">
        <f>IFERROR(G3329*VLOOKUP(E3329,Saldo!$P$8:$U$1009,6,FALSE),"")</f>
        <v/>
      </c>
      <c r="I3329" s="104" t="str">
        <f>IFERROR(IF(D3329="","",VLOOKUP(E3329,Saldo!$P$8:$Q$1009,2,FALSE)),"")</f>
        <v/>
      </c>
      <c r="J3329" s="76"/>
      <c r="K3329" s="28" t="str">
        <f t="shared" si="51"/>
        <v/>
      </c>
    </row>
    <row r="3330" spans="1:11" ht="18.95" customHeight="1" x14ac:dyDescent="0.25">
      <c r="A3330" s="52"/>
      <c r="C3330" s="76"/>
      <c r="D3330" s="185"/>
      <c r="E3330" s="76"/>
      <c r="F3330" s="76" t="str">
        <f>IF(E3330="","",IFERROR(VLOOKUP(E3330,Cadastro!$C$9:$D$1009,2,FALSE),"PROD. NÃO ENCONTRADO"))</f>
        <v/>
      </c>
      <c r="G3330" s="94"/>
      <c r="H3330" s="69" t="str">
        <f>IFERROR(G3330*VLOOKUP(E3330,Saldo!$P$8:$U$1009,6,FALSE),"")</f>
        <v/>
      </c>
      <c r="I3330" s="104" t="str">
        <f>IFERROR(IF(D3330="","",VLOOKUP(E3330,Saldo!$P$8:$Q$1009,2,FALSE)),"")</f>
        <v/>
      </c>
      <c r="J3330" s="76"/>
      <c r="K3330" s="28" t="str">
        <f t="shared" si="51"/>
        <v/>
      </c>
    </row>
    <row r="3331" spans="1:11" ht="18.95" customHeight="1" x14ac:dyDescent="0.25">
      <c r="A3331" s="52"/>
      <c r="C3331" s="76"/>
      <c r="D3331" s="185"/>
      <c r="E3331" s="76"/>
      <c r="F3331" s="76" t="str">
        <f>IF(E3331="","",IFERROR(VLOOKUP(E3331,Cadastro!$C$9:$D$1009,2,FALSE),"PROD. NÃO ENCONTRADO"))</f>
        <v/>
      </c>
      <c r="G3331" s="94"/>
      <c r="H3331" s="69" t="str">
        <f>IFERROR(G3331*VLOOKUP(E3331,Saldo!$P$8:$U$1009,6,FALSE),"")</f>
        <v/>
      </c>
      <c r="I3331" s="104" t="str">
        <f>IFERROR(IF(D3331="","",VLOOKUP(E3331,Saldo!$P$8:$Q$1009,2,FALSE)),"")</f>
        <v/>
      </c>
      <c r="J3331" s="76"/>
      <c r="K3331" s="28" t="str">
        <f t="shared" si="51"/>
        <v/>
      </c>
    </row>
    <row r="3332" spans="1:11" ht="18.95" customHeight="1" x14ac:dyDescent="0.25">
      <c r="A3332" s="52"/>
      <c r="C3332" s="76"/>
      <c r="D3332" s="185"/>
      <c r="E3332" s="76"/>
      <c r="F3332" s="76" t="str">
        <f>IF(E3332="","",IFERROR(VLOOKUP(E3332,Cadastro!$C$9:$D$1009,2,FALSE),"PROD. NÃO ENCONTRADO"))</f>
        <v/>
      </c>
      <c r="G3332" s="94"/>
      <c r="H3332" s="69" t="str">
        <f>IFERROR(G3332*VLOOKUP(E3332,Saldo!$P$8:$U$1009,6,FALSE),"")</f>
        <v/>
      </c>
      <c r="I3332" s="104" t="str">
        <f>IFERROR(IF(D3332="","",VLOOKUP(E3332,Saldo!$P$8:$Q$1009,2,FALSE)),"")</f>
        <v/>
      </c>
      <c r="J3332" s="76"/>
      <c r="K3332" s="28" t="str">
        <f t="shared" si="51"/>
        <v/>
      </c>
    </row>
    <row r="3333" spans="1:11" ht="18.95" customHeight="1" x14ac:dyDescent="0.25">
      <c r="A3333" s="52"/>
      <c r="C3333" s="76"/>
      <c r="D3333" s="185"/>
      <c r="E3333" s="76"/>
      <c r="F3333" s="76" t="str">
        <f>IF(E3333="","",IFERROR(VLOOKUP(E3333,Cadastro!$C$9:$D$1009,2,FALSE),"PROD. NÃO ENCONTRADO"))</f>
        <v/>
      </c>
      <c r="G3333" s="94"/>
      <c r="H3333" s="69" t="str">
        <f>IFERROR(G3333*VLOOKUP(E3333,Saldo!$P$8:$U$1009,6,FALSE),"")</f>
        <v/>
      </c>
      <c r="I3333" s="104" t="str">
        <f>IFERROR(IF(D3333="","",VLOOKUP(E3333,Saldo!$P$8:$Q$1009,2,FALSE)),"")</f>
        <v/>
      </c>
      <c r="J3333" s="76"/>
      <c r="K3333" s="28" t="str">
        <f t="shared" si="51"/>
        <v/>
      </c>
    </row>
    <row r="3334" spans="1:11" ht="18.95" customHeight="1" x14ac:dyDescent="0.25">
      <c r="A3334" s="52"/>
      <c r="C3334" s="76"/>
      <c r="D3334" s="185"/>
      <c r="E3334" s="76"/>
      <c r="F3334" s="76" t="str">
        <f>IF(E3334="","",IFERROR(VLOOKUP(E3334,Cadastro!$C$9:$D$1009,2,FALSE),"PROD. NÃO ENCONTRADO"))</f>
        <v/>
      </c>
      <c r="G3334" s="94"/>
      <c r="H3334" s="69" t="str">
        <f>IFERROR(G3334*VLOOKUP(E3334,Saldo!$P$8:$U$1009,6,FALSE),"")</f>
        <v/>
      </c>
      <c r="I3334" s="104" t="str">
        <f>IFERROR(IF(D3334="","",VLOOKUP(E3334,Saldo!$P$8:$Q$1009,2,FALSE)),"")</f>
        <v/>
      </c>
      <c r="J3334" s="76"/>
      <c r="K3334" s="28" t="str">
        <f t="shared" si="51"/>
        <v/>
      </c>
    </row>
    <row r="3335" spans="1:11" ht="18.95" customHeight="1" x14ac:dyDescent="0.25">
      <c r="A3335" s="52"/>
      <c r="C3335" s="76"/>
      <c r="D3335" s="185"/>
      <c r="E3335" s="76"/>
      <c r="F3335" s="76" t="str">
        <f>IF(E3335="","",IFERROR(VLOOKUP(E3335,Cadastro!$C$9:$D$1009,2,FALSE),"PROD. NÃO ENCONTRADO"))</f>
        <v/>
      </c>
      <c r="G3335" s="94"/>
      <c r="H3335" s="69" t="str">
        <f>IFERROR(G3335*VLOOKUP(E3335,Saldo!$P$8:$U$1009,6,FALSE),"")</f>
        <v/>
      </c>
      <c r="I3335" s="104" t="str">
        <f>IFERROR(IF(D3335="","",VLOOKUP(E3335,Saldo!$P$8:$Q$1009,2,FALSE)),"")</f>
        <v/>
      </c>
      <c r="J3335" s="76"/>
      <c r="K3335" s="28" t="str">
        <f t="shared" si="51"/>
        <v/>
      </c>
    </row>
    <row r="3336" spans="1:11" ht="18.95" customHeight="1" x14ac:dyDescent="0.25">
      <c r="A3336" s="52"/>
      <c r="C3336" s="76"/>
      <c r="D3336" s="185"/>
      <c r="E3336" s="76"/>
      <c r="F3336" s="76" t="str">
        <f>IF(E3336="","",IFERROR(VLOOKUP(E3336,Cadastro!$C$9:$D$1009,2,FALSE),"PROD. NÃO ENCONTRADO"))</f>
        <v/>
      </c>
      <c r="G3336" s="94"/>
      <c r="H3336" s="69" t="str">
        <f>IFERROR(G3336*VLOOKUP(E3336,Saldo!$P$8:$U$1009,6,FALSE),"")</f>
        <v/>
      </c>
      <c r="I3336" s="104" t="str">
        <f>IFERROR(IF(D3336="","",VLOOKUP(E3336,Saldo!$P$8:$Q$1009,2,FALSE)),"")</f>
        <v/>
      </c>
      <c r="J3336" s="76"/>
      <c r="K3336" s="28" t="str">
        <f t="shared" si="51"/>
        <v/>
      </c>
    </row>
    <row r="3337" spans="1:11" ht="18.95" customHeight="1" x14ac:dyDescent="0.25">
      <c r="A3337" s="52"/>
      <c r="C3337" s="76"/>
      <c r="D3337" s="185"/>
      <c r="E3337" s="76"/>
      <c r="F3337" s="76" t="str">
        <f>IF(E3337="","",IFERROR(VLOOKUP(E3337,Cadastro!$C$9:$D$1009,2,FALSE),"PROD. NÃO ENCONTRADO"))</f>
        <v/>
      </c>
      <c r="G3337" s="94"/>
      <c r="H3337" s="69" t="str">
        <f>IFERROR(G3337*VLOOKUP(E3337,Saldo!$P$8:$U$1009,6,FALSE),"")</f>
        <v/>
      </c>
      <c r="I3337" s="104" t="str">
        <f>IFERROR(IF(D3337="","",VLOOKUP(E3337,Saldo!$P$8:$Q$1009,2,FALSE)),"")</f>
        <v/>
      </c>
      <c r="J3337" s="76"/>
      <c r="K3337" s="28" t="str">
        <f t="shared" si="51"/>
        <v/>
      </c>
    </row>
    <row r="3338" spans="1:11" ht="18.95" customHeight="1" x14ac:dyDescent="0.25">
      <c r="A3338" s="52"/>
      <c r="C3338" s="76"/>
      <c r="D3338" s="185"/>
      <c r="E3338" s="76"/>
      <c r="F3338" s="76" t="str">
        <f>IF(E3338="","",IFERROR(VLOOKUP(E3338,Cadastro!$C$9:$D$1009,2,FALSE),"PROD. NÃO ENCONTRADO"))</f>
        <v/>
      </c>
      <c r="G3338" s="94"/>
      <c r="H3338" s="69" t="str">
        <f>IFERROR(G3338*VLOOKUP(E3338,Saldo!$P$8:$U$1009,6,FALSE),"")</f>
        <v/>
      </c>
      <c r="I3338" s="104" t="str">
        <f>IFERROR(IF(D3338="","",VLOOKUP(E3338,Saldo!$P$8:$Q$1009,2,FALSE)),"")</f>
        <v/>
      </c>
      <c r="J3338" s="76"/>
      <c r="K3338" s="28" t="str">
        <f t="shared" ref="K3338:K3401" si="52">IF(D3338="","",MONTH(D3338))</f>
        <v/>
      </c>
    </row>
    <row r="3339" spans="1:11" ht="18.95" customHeight="1" x14ac:dyDescent="0.25">
      <c r="A3339" s="52"/>
      <c r="C3339" s="76"/>
      <c r="D3339" s="185"/>
      <c r="E3339" s="76"/>
      <c r="F3339" s="76" t="str">
        <f>IF(E3339="","",IFERROR(VLOOKUP(E3339,Cadastro!$C$9:$D$1009,2,FALSE),"PROD. NÃO ENCONTRADO"))</f>
        <v/>
      </c>
      <c r="G3339" s="94"/>
      <c r="H3339" s="69" t="str">
        <f>IFERROR(G3339*VLOOKUP(E3339,Saldo!$P$8:$U$1009,6,FALSE),"")</f>
        <v/>
      </c>
      <c r="I3339" s="104" t="str">
        <f>IFERROR(IF(D3339="","",VLOOKUP(E3339,Saldo!$P$8:$Q$1009,2,FALSE)),"")</f>
        <v/>
      </c>
      <c r="J3339" s="76"/>
      <c r="K3339" s="28" t="str">
        <f t="shared" si="52"/>
        <v/>
      </c>
    </row>
    <row r="3340" spans="1:11" ht="18.95" customHeight="1" x14ac:dyDescent="0.25">
      <c r="A3340" s="52"/>
      <c r="C3340" s="76"/>
      <c r="D3340" s="185"/>
      <c r="E3340" s="76"/>
      <c r="F3340" s="76" t="str">
        <f>IF(E3340="","",IFERROR(VLOOKUP(E3340,Cadastro!$C$9:$D$1009,2,FALSE),"PROD. NÃO ENCONTRADO"))</f>
        <v/>
      </c>
      <c r="G3340" s="94"/>
      <c r="H3340" s="69" t="str">
        <f>IFERROR(G3340*VLOOKUP(E3340,Saldo!$P$8:$U$1009,6,FALSE),"")</f>
        <v/>
      </c>
      <c r="I3340" s="104" t="str">
        <f>IFERROR(IF(D3340="","",VLOOKUP(E3340,Saldo!$P$8:$Q$1009,2,FALSE)),"")</f>
        <v/>
      </c>
      <c r="J3340" s="76"/>
      <c r="K3340" s="28" t="str">
        <f t="shared" si="52"/>
        <v/>
      </c>
    </row>
    <row r="3341" spans="1:11" ht="18.95" customHeight="1" x14ac:dyDescent="0.25">
      <c r="A3341" s="52"/>
      <c r="C3341" s="76"/>
      <c r="D3341" s="185"/>
      <c r="E3341" s="76"/>
      <c r="F3341" s="76" t="str">
        <f>IF(E3341="","",IFERROR(VLOOKUP(E3341,Cadastro!$C$9:$D$1009,2,FALSE),"PROD. NÃO ENCONTRADO"))</f>
        <v/>
      </c>
      <c r="G3341" s="94"/>
      <c r="H3341" s="69" t="str">
        <f>IFERROR(G3341*VLOOKUP(E3341,Saldo!$P$8:$U$1009,6,FALSE),"")</f>
        <v/>
      </c>
      <c r="I3341" s="104" t="str">
        <f>IFERROR(IF(D3341="","",VLOOKUP(E3341,Saldo!$P$8:$Q$1009,2,FALSE)),"")</f>
        <v/>
      </c>
      <c r="J3341" s="76"/>
      <c r="K3341" s="28" t="str">
        <f t="shared" si="52"/>
        <v/>
      </c>
    </row>
    <row r="3342" spans="1:11" ht="18.95" customHeight="1" x14ac:dyDescent="0.25">
      <c r="A3342" s="52"/>
      <c r="C3342" s="76"/>
      <c r="D3342" s="185"/>
      <c r="E3342" s="76"/>
      <c r="F3342" s="76" t="str">
        <f>IF(E3342="","",IFERROR(VLOOKUP(E3342,Cadastro!$C$9:$D$1009,2,FALSE),"PROD. NÃO ENCONTRADO"))</f>
        <v/>
      </c>
      <c r="G3342" s="94"/>
      <c r="H3342" s="69" t="str">
        <f>IFERROR(G3342*VLOOKUP(E3342,Saldo!$P$8:$U$1009,6,FALSE),"")</f>
        <v/>
      </c>
      <c r="I3342" s="104" t="str">
        <f>IFERROR(IF(D3342="","",VLOOKUP(E3342,Saldo!$P$8:$Q$1009,2,FALSE)),"")</f>
        <v/>
      </c>
      <c r="J3342" s="76"/>
      <c r="K3342" s="28" t="str">
        <f t="shared" si="52"/>
        <v/>
      </c>
    </row>
    <row r="3343" spans="1:11" ht="18.95" customHeight="1" x14ac:dyDescent="0.25">
      <c r="A3343" s="52"/>
      <c r="C3343" s="76"/>
      <c r="D3343" s="185"/>
      <c r="E3343" s="76"/>
      <c r="F3343" s="76" t="str">
        <f>IF(E3343="","",IFERROR(VLOOKUP(E3343,Cadastro!$C$9:$D$1009,2,FALSE),"PROD. NÃO ENCONTRADO"))</f>
        <v/>
      </c>
      <c r="G3343" s="94"/>
      <c r="H3343" s="69" t="str">
        <f>IFERROR(G3343*VLOOKUP(E3343,Saldo!$P$8:$U$1009,6,FALSE),"")</f>
        <v/>
      </c>
      <c r="I3343" s="104" t="str">
        <f>IFERROR(IF(D3343="","",VLOOKUP(E3343,Saldo!$P$8:$Q$1009,2,FALSE)),"")</f>
        <v/>
      </c>
      <c r="J3343" s="76"/>
      <c r="K3343" s="28" t="str">
        <f t="shared" si="52"/>
        <v/>
      </c>
    </row>
    <row r="3344" spans="1:11" ht="18.95" customHeight="1" x14ac:dyDescent="0.25">
      <c r="A3344" s="52"/>
      <c r="C3344" s="76"/>
      <c r="D3344" s="185"/>
      <c r="E3344" s="76"/>
      <c r="F3344" s="76" t="str">
        <f>IF(E3344="","",IFERROR(VLOOKUP(E3344,Cadastro!$C$9:$D$1009,2,FALSE),"PROD. NÃO ENCONTRADO"))</f>
        <v/>
      </c>
      <c r="G3344" s="94"/>
      <c r="H3344" s="69" t="str">
        <f>IFERROR(G3344*VLOOKUP(E3344,Saldo!$P$8:$U$1009,6,FALSE),"")</f>
        <v/>
      </c>
      <c r="I3344" s="104" t="str">
        <f>IFERROR(IF(D3344="","",VLOOKUP(E3344,Saldo!$P$8:$Q$1009,2,FALSE)),"")</f>
        <v/>
      </c>
      <c r="J3344" s="76"/>
      <c r="K3344" s="28" t="str">
        <f t="shared" si="52"/>
        <v/>
      </c>
    </row>
    <row r="3345" spans="1:11" ht="18.95" customHeight="1" x14ac:dyDescent="0.25">
      <c r="A3345" s="52"/>
      <c r="C3345" s="76"/>
      <c r="D3345" s="185"/>
      <c r="E3345" s="76"/>
      <c r="F3345" s="76" t="str">
        <f>IF(E3345="","",IFERROR(VLOOKUP(E3345,Cadastro!$C$9:$D$1009,2,FALSE),"PROD. NÃO ENCONTRADO"))</f>
        <v/>
      </c>
      <c r="G3345" s="94"/>
      <c r="H3345" s="69" t="str">
        <f>IFERROR(G3345*VLOOKUP(E3345,Saldo!$P$8:$U$1009,6,FALSE),"")</f>
        <v/>
      </c>
      <c r="I3345" s="104" t="str">
        <f>IFERROR(IF(D3345="","",VLOOKUP(E3345,Saldo!$P$8:$Q$1009,2,FALSE)),"")</f>
        <v/>
      </c>
      <c r="J3345" s="76"/>
      <c r="K3345" s="28" t="str">
        <f t="shared" si="52"/>
        <v/>
      </c>
    </row>
    <row r="3346" spans="1:11" ht="18.95" customHeight="1" x14ac:dyDescent="0.25">
      <c r="A3346" s="52"/>
      <c r="C3346" s="76"/>
      <c r="D3346" s="185"/>
      <c r="E3346" s="76"/>
      <c r="F3346" s="76" t="str">
        <f>IF(E3346="","",IFERROR(VLOOKUP(E3346,Cadastro!$C$9:$D$1009,2,FALSE),"PROD. NÃO ENCONTRADO"))</f>
        <v/>
      </c>
      <c r="G3346" s="94"/>
      <c r="H3346" s="69" t="str">
        <f>IFERROR(G3346*VLOOKUP(E3346,Saldo!$P$8:$U$1009,6,FALSE),"")</f>
        <v/>
      </c>
      <c r="I3346" s="104" t="str">
        <f>IFERROR(IF(D3346="","",VLOOKUP(E3346,Saldo!$P$8:$Q$1009,2,FALSE)),"")</f>
        <v/>
      </c>
      <c r="J3346" s="76"/>
      <c r="K3346" s="28" t="str">
        <f t="shared" si="52"/>
        <v/>
      </c>
    </row>
    <row r="3347" spans="1:11" ht="18.95" customHeight="1" x14ac:dyDescent="0.25">
      <c r="A3347" s="52"/>
      <c r="C3347" s="76"/>
      <c r="D3347" s="185"/>
      <c r="E3347" s="76"/>
      <c r="F3347" s="76" t="str">
        <f>IF(E3347="","",IFERROR(VLOOKUP(E3347,Cadastro!$C$9:$D$1009,2,FALSE),"PROD. NÃO ENCONTRADO"))</f>
        <v/>
      </c>
      <c r="G3347" s="94"/>
      <c r="H3347" s="69" t="str">
        <f>IFERROR(G3347*VLOOKUP(E3347,Saldo!$P$8:$U$1009,6,FALSE),"")</f>
        <v/>
      </c>
      <c r="I3347" s="104" t="str">
        <f>IFERROR(IF(D3347="","",VLOOKUP(E3347,Saldo!$P$8:$Q$1009,2,FALSE)),"")</f>
        <v/>
      </c>
      <c r="J3347" s="76"/>
      <c r="K3347" s="28" t="str">
        <f t="shared" si="52"/>
        <v/>
      </c>
    </row>
    <row r="3348" spans="1:11" ht="18.95" customHeight="1" x14ac:dyDescent="0.25">
      <c r="A3348" s="52"/>
      <c r="C3348" s="76"/>
      <c r="D3348" s="185"/>
      <c r="E3348" s="76"/>
      <c r="F3348" s="76" t="str">
        <f>IF(E3348="","",IFERROR(VLOOKUP(E3348,Cadastro!$C$9:$D$1009,2,FALSE),"PROD. NÃO ENCONTRADO"))</f>
        <v/>
      </c>
      <c r="G3348" s="94"/>
      <c r="H3348" s="69" t="str">
        <f>IFERROR(G3348*VLOOKUP(E3348,Saldo!$P$8:$U$1009,6,FALSE),"")</f>
        <v/>
      </c>
      <c r="I3348" s="104" t="str">
        <f>IFERROR(IF(D3348="","",VLOOKUP(E3348,Saldo!$P$8:$Q$1009,2,FALSE)),"")</f>
        <v/>
      </c>
      <c r="J3348" s="76"/>
      <c r="K3348" s="28" t="str">
        <f t="shared" si="52"/>
        <v/>
      </c>
    </row>
    <row r="3349" spans="1:11" ht="18.95" customHeight="1" x14ac:dyDescent="0.25">
      <c r="A3349" s="52"/>
      <c r="C3349" s="76"/>
      <c r="D3349" s="185"/>
      <c r="E3349" s="76"/>
      <c r="F3349" s="76" t="str">
        <f>IF(E3349="","",IFERROR(VLOOKUP(E3349,Cadastro!$C$9:$D$1009,2,FALSE),"PROD. NÃO ENCONTRADO"))</f>
        <v/>
      </c>
      <c r="G3349" s="94"/>
      <c r="H3349" s="69" t="str">
        <f>IFERROR(G3349*VLOOKUP(E3349,Saldo!$P$8:$U$1009,6,FALSE),"")</f>
        <v/>
      </c>
      <c r="I3349" s="104" t="str">
        <f>IFERROR(IF(D3349="","",VLOOKUP(E3349,Saldo!$P$8:$Q$1009,2,FALSE)),"")</f>
        <v/>
      </c>
      <c r="J3349" s="76"/>
      <c r="K3349" s="28" t="str">
        <f t="shared" si="52"/>
        <v/>
      </c>
    </row>
    <row r="3350" spans="1:11" ht="18.95" customHeight="1" x14ac:dyDescent="0.25">
      <c r="A3350" s="52"/>
      <c r="C3350" s="76"/>
      <c r="D3350" s="185"/>
      <c r="E3350" s="76"/>
      <c r="F3350" s="76" t="str">
        <f>IF(E3350="","",IFERROR(VLOOKUP(E3350,Cadastro!$C$9:$D$1009,2,FALSE),"PROD. NÃO ENCONTRADO"))</f>
        <v/>
      </c>
      <c r="G3350" s="94"/>
      <c r="H3350" s="69" t="str">
        <f>IFERROR(G3350*VLOOKUP(E3350,Saldo!$P$8:$U$1009,6,FALSE),"")</f>
        <v/>
      </c>
      <c r="I3350" s="104" t="str">
        <f>IFERROR(IF(D3350="","",VLOOKUP(E3350,Saldo!$P$8:$Q$1009,2,FALSE)),"")</f>
        <v/>
      </c>
      <c r="J3350" s="76"/>
      <c r="K3350" s="28" t="str">
        <f t="shared" si="52"/>
        <v/>
      </c>
    </row>
    <row r="3351" spans="1:11" ht="18.95" customHeight="1" x14ac:dyDescent="0.25">
      <c r="A3351" s="52"/>
      <c r="C3351" s="76"/>
      <c r="D3351" s="185"/>
      <c r="E3351" s="76"/>
      <c r="F3351" s="76" t="str">
        <f>IF(E3351="","",IFERROR(VLOOKUP(E3351,Cadastro!$C$9:$D$1009,2,FALSE),"PROD. NÃO ENCONTRADO"))</f>
        <v/>
      </c>
      <c r="G3351" s="94"/>
      <c r="H3351" s="69" t="str">
        <f>IFERROR(G3351*VLOOKUP(E3351,Saldo!$P$8:$U$1009,6,FALSE),"")</f>
        <v/>
      </c>
      <c r="I3351" s="104" t="str">
        <f>IFERROR(IF(D3351="","",VLOOKUP(E3351,Saldo!$P$8:$Q$1009,2,FALSE)),"")</f>
        <v/>
      </c>
      <c r="J3351" s="76"/>
      <c r="K3351" s="28" t="str">
        <f t="shared" si="52"/>
        <v/>
      </c>
    </row>
    <row r="3352" spans="1:11" ht="18.95" customHeight="1" x14ac:dyDescent="0.25">
      <c r="A3352" s="52"/>
      <c r="C3352" s="76"/>
      <c r="D3352" s="185"/>
      <c r="E3352" s="76"/>
      <c r="F3352" s="76" t="str">
        <f>IF(E3352="","",IFERROR(VLOOKUP(E3352,Cadastro!$C$9:$D$1009,2,FALSE),"PROD. NÃO ENCONTRADO"))</f>
        <v/>
      </c>
      <c r="G3352" s="94"/>
      <c r="H3352" s="69" t="str">
        <f>IFERROR(G3352*VLOOKUP(E3352,Saldo!$P$8:$U$1009,6,FALSE),"")</f>
        <v/>
      </c>
      <c r="I3352" s="104" t="str">
        <f>IFERROR(IF(D3352="","",VLOOKUP(E3352,Saldo!$P$8:$Q$1009,2,FALSE)),"")</f>
        <v/>
      </c>
      <c r="J3352" s="76"/>
      <c r="K3352" s="28" t="str">
        <f t="shared" si="52"/>
        <v/>
      </c>
    </row>
    <row r="3353" spans="1:11" ht="18.95" customHeight="1" x14ac:dyDescent="0.25">
      <c r="A3353" s="52"/>
      <c r="C3353" s="76"/>
      <c r="D3353" s="185"/>
      <c r="E3353" s="76"/>
      <c r="F3353" s="76" t="str">
        <f>IF(E3353="","",IFERROR(VLOOKUP(E3353,Cadastro!$C$9:$D$1009,2,FALSE),"PROD. NÃO ENCONTRADO"))</f>
        <v/>
      </c>
      <c r="G3353" s="94"/>
      <c r="H3353" s="69" t="str">
        <f>IFERROR(G3353*VLOOKUP(E3353,Saldo!$P$8:$U$1009,6,FALSE),"")</f>
        <v/>
      </c>
      <c r="I3353" s="104" t="str">
        <f>IFERROR(IF(D3353="","",VLOOKUP(E3353,Saldo!$P$8:$Q$1009,2,FALSE)),"")</f>
        <v/>
      </c>
      <c r="J3353" s="76"/>
      <c r="K3353" s="28" t="str">
        <f t="shared" si="52"/>
        <v/>
      </c>
    </row>
    <row r="3354" spans="1:11" ht="18.95" customHeight="1" x14ac:dyDescent="0.25">
      <c r="A3354" s="52"/>
      <c r="C3354" s="76"/>
      <c r="D3354" s="185"/>
      <c r="E3354" s="76"/>
      <c r="F3354" s="76" t="str">
        <f>IF(E3354="","",IFERROR(VLOOKUP(E3354,Cadastro!$C$9:$D$1009,2,FALSE),"PROD. NÃO ENCONTRADO"))</f>
        <v/>
      </c>
      <c r="G3354" s="94"/>
      <c r="H3354" s="69" t="str">
        <f>IFERROR(G3354*VLOOKUP(E3354,Saldo!$P$8:$U$1009,6,FALSE),"")</f>
        <v/>
      </c>
      <c r="I3354" s="104" t="str">
        <f>IFERROR(IF(D3354="","",VLOOKUP(E3354,Saldo!$P$8:$Q$1009,2,FALSE)),"")</f>
        <v/>
      </c>
      <c r="J3354" s="76"/>
      <c r="K3354" s="28" t="str">
        <f t="shared" si="52"/>
        <v/>
      </c>
    </row>
    <row r="3355" spans="1:11" ht="18.95" customHeight="1" x14ac:dyDescent="0.25">
      <c r="A3355" s="52"/>
      <c r="C3355" s="76"/>
      <c r="D3355" s="185"/>
      <c r="E3355" s="76"/>
      <c r="F3355" s="76" t="str">
        <f>IF(E3355="","",IFERROR(VLOOKUP(E3355,Cadastro!$C$9:$D$1009,2,FALSE),"PROD. NÃO ENCONTRADO"))</f>
        <v/>
      </c>
      <c r="G3355" s="94"/>
      <c r="H3355" s="69" t="str">
        <f>IFERROR(G3355*VLOOKUP(E3355,Saldo!$P$8:$U$1009,6,FALSE),"")</f>
        <v/>
      </c>
      <c r="I3355" s="104" t="str">
        <f>IFERROR(IF(D3355="","",VLOOKUP(E3355,Saldo!$P$8:$Q$1009,2,FALSE)),"")</f>
        <v/>
      </c>
      <c r="J3355" s="76"/>
      <c r="K3355" s="28" t="str">
        <f t="shared" si="52"/>
        <v/>
      </c>
    </row>
    <row r="3356" spans="1:11" ht="18.95" customHeight="1" x14ac:dyDescent="0.25">
      <c r="A3356" s="52"/>
      <c r="C3356" s="76"/>
      <c r="D3356" s="185"/>
      <c r="E3356" s="76"/>
      <c r="F3356" s="76" t="str">
        <f>IF(E3356="","",IFERROR(VLOOKUP(E3356,Cadastro!$C$9:$D$1009,2,FALSE),"PROD. NÃO ENCONTRADO"))</f>
        <v/>
      </c>
      <c r="G3356" s="94"/>
      <c r="H3356" s="69" t="str">
        <f>IFERROR(G3356*VLOOKUP(E3356,Saldo!$P$8:$U$1009,6,FALSE),"")</f>
        <v/>
      </c>
      <c r="I3356" s="104" t="str">
        <f>IFERROR(IF(D3356="","",VLOOKUP(E3356,Saldo!$P$8:$Q$1009,2,FALSE)),"")</f>
        <v/>
      </c>
      <c r="J3356" s="76"/>
      <c r="K3356" s="28" t="str">
        <f t="shared" si="52"/>
        <v/>
      </c>
    </row>
    <row r="3357" spans="1:11" ht="18.95" customHeight="1" x14ac:dyDescent="0.25">
      <c r="A3357" s="52"/>
      <c r="C3357" s="76"/>
      <c r="D3357" s="185"/>
      <c r="E3357" s="76"/>
      <c r="F3357" s="76" t="str">
        <f>IF(E3357="","",IFERROR(VLOOKUP(E3357,Cadastro!$C$9:$D$1009,2,FALSE),"PROD. NÃO ENCONTRADO"))</f>
        <v/>
      </c>
      <c r="G3357" s="94"/>
      <c r="H3357" s="69" t="str">
        <f>IFERROR(G3357*VLOOKUP(E3357,Saldo!$P$8:$U$1009,6,FALSE),"")</f>
        <v/>
      </c>
      <c r="I3357" s="104" t="str">
        <f>IFERROR(IF(D3357="","",VLOOKUP(E3357,Saldo!$P$8:$Q$1009,2,FALSE)),"")</f>
        <v/>
      </c>
      <c r="J3357" s="76"/>
      <c r="K3357" s="28" t="str">
        <f t="shared" si="52"/>
        <v/>
      </c>
    </row>
    <row r="3358" spans="1:11" ht="18.95" customHeight="1" x14ac:dyDescent="0.25">
      <c r="A3358" s="52"/>
      <c r="C3358" s="76"/>
      <c r="D3358" s="185"/>
      <c r="E3358" s="76"/>
      <c r="F3358" s="76" t="str">
        <f>IF(E3358="","",IFERROR(VLOOKUP(E3358,Cadastro!$C$9:$D$1009,2,FALSE),"PROD. NÃO ENCONTRADO"))</f>
        <v/>
      </c>
      <c r="G3358" s="94"/>
      <c r="H3358" s="69" t="str">
        <f>IFERROR(G3358*VLOOKUP(E3358,Saldo!$P$8:$U$1009,6,FALSE),"")</f>
        <v/>
      </c>
      <c r="I3358" s="104" t="str">
        <f>IFERROR(IF(D3358="","",VLOOKUP(E3358,Saldo!$P$8:$Q$1009,2,FALSE)),"")</f>
        <v/>
      </c>
      <c r="J3358" s="76"/>
      <c r="K3358" s="28" t="str">
        <f t="shared" si="52"/>
        <v/>
      </c>
    </row>
    <row r="3359" spans="1:11" ht="18.95" customHeight="1" x14ac:dyDescent="0.25">
      <c r="A3359" s="52"/>
      <c r="C3359" s="76"/>
      <c r="D3359" s="185"/>
      <c r="E3359" s="76"/>
      <c r="F3359" s="76" t="str">
        <f>IF(E3359="","",IFERROR(VLOOKUP(E3359,Cadastro!$C$9:$D$1009,2,FALSE),"PROD. NÃO ENCONTRADO"))</f>
        <v/>
      </c>
      <c r="G3359" s="94"/>
      <c r="H3359" s="69" t="str">
        <f>IFERROR(G3359*VLOOKUP(E3359,Saldo!$P$8:$U$1009,6,FALSE),"")</f>
        <v/>
      </c>
      <c r="I3359" s="104" t="str">
        <f>IFERROR(IF(D3359="","",VLOOKUP(E3359,Saldo!$P$8:$Q$1009,2,FALSE)),"")</f>
        <v/>
      </c>
      <c r="J3359" s="76"/>
      <c r="K3359" s="28" t="str">
        <f t="shared" si="52"/>
        <v/>
      </c>
    </row>
    <row r="3360" spans="1:11" ht="18.95" customHeight="1" x14ac:dyDescent="0.25">
      <c r="A3360" s="52"/>
      <c r="C3360" s="76"/>
      <c r="D3360" s="185"/>
      <c r="E3360" s="76"/>
      <c r="F3360" s="76" t="str">
        <f>IF(E3360="","",IFERROR(VLOOKUP(E3360,Cadastro!$C$9:$D$1009,2,FALSE),"PROD. NÃO ENCONTRADO"))</f>
        <v/>
      </c>
      <c r="G3360" s="94"/>
      <c r="H3360" s="69" t="str">
        <f>IFERROR(G3360*VLOOKUP(E3360,Saldo!$P$8:$U$1009,6,FALSE),"")</f>
        <v/>
      </c>
      <c r="I3360" s="104" t="str">
        <f>IFERROR(IF(D3360="","",VLOOKUP(E3360,Saldo!$P$8:$Q$1009,2,FALSE)),"")</f>
        <v/>
      </c>
      <c r="J3360" s="76"/>
      <c r="K3360" s="28" t="str">
        <f t="shared" si="52"/>
        <v/>
      </c>
    </row>
    <row r="3361" spans="1:11" ht="18.95" customHeight="1" x14ac:dyDescent="0.25">
      <c r="A3361" s="52"/>
      <c r="C3361" s="76"/>
      <c r="D3361" s="185"/>
      <c r="E3361" s="76"/>
      <c r="F3361" s="76" t="str">
        <f>IF(E3361="","",IFERROR(VLOOKUP(E3361,Cadastro!$C$9:$D$1009,2,FALSE),"PROD. NÃO ENCONTRADO"))</f>
        <v/>
      </c>
      <c r="G3361" s="94"/>
      <c r="H3361" s="69" t="str">
        <f>IFERROR(G3361*VLOOKUP(E3361,Saldo!$P$8:$U$1009,6,FALSE),"")</f>
        <v/>
      </c>
      <c r="I3361" s="104" t="str">
        <f>IFERROR(IF(D3361="","",VLOOKUP(E3361,Saldo!$P$8:$Q$1009,2,FALSE)),"")</f>
        <v/>
      </c>
      <c r="J3361" s="76"/>
      <c r="K3361" s="28" t="str">
        <f t="shared" si="52"/>
        <v/>
      </c>
    </row>
    <row r="3362" spans="1:11" ht="18.95" customHeight="1" x14ac:dyDescent="0.25">
      <c r="A3362" s="52"/>
      <c r="C3362" s="76"/>
      <c r="D3362" s="185"/>
      <c r="E3362" s="76"/>
      <c r="F3362" s="76" t="str">
        <f>IF(E3362="","",IFERROR(VLOOKUP(E3362,Cadastro!$C$9:$D$1009,2,FALSE),"PROD. NÃO ENCONTRADO"))</f>
        <v/>
      </c>
      <c r="G3362" s="94"/>
      <c r="H3362" s="69" t="str">
        <f>IFERROR(G3362*VLOOKUP(E3362,Saldo!$P$8:$U$1009,6,FALSE),"")</f>
        <v/>
      </c>
      <c r="I3362" s="104" t="str">
        <f>IFERROR(IF(D3362="","",VLOOKUP(E3362,Saldo!$P$8:$Q$1009,2,FALSE)),"")</f>
        <v/>
      </c>
      <c r="J3362" s="76"/>
      <c r="K3362" s="28" t="str">
        <f t="shared" si="52"/>
        <v/>
      </c>
    </row>
    <row r="3363" spans="1:11" ht="18.95" customHeight="1" x14ac:dyDescent="0.25">
      <c r="A3363" s="52"/>
      <c r="C3363" s="76"/>
      <c r="D3363" s="185"/>
      <c r="E3363" s="76"/>
      <c r="F3363" s="76" t="str">
        <f>IF(E3363="","",IFERROR(VLOOKUP(E3363,Cadastro!$C$9:$D$1009,2,FALSE),"PROD. NÃO ENCONTRADO"))</f>
        <v/>
      </c>
      <c r="G3363" s="94"/>
      <c r="H3363" s="69" t="str">
        <f>IFERROR(G3363*VLOOKUP(E3363,Saldo!$P$8:$U$1009,6,FALSE),"")</f>
        <v/>
      </c>
      <c r="I3363" s="104" t="str">
        <f>IFERROR(IF(D3363="","",VLOOKUP(E3363,Saldo!$P$8:$Q$1009,2,FALSE)),"")</f>
        <v/>
      </c>
      <c r="J3363" s="76"/>
      <c r="K3363" s="28" t="str">
        <f t="shared" si="52"/>
        <v/>
      </c>
    </row>
    <row r="3364" spans="1:11" ht="18.95" customHeight="1" x14ac:dyDescent="0.25">
      <c r="A3364" s="52"/>
      <c r="C3364" s="76"/>
      <c r="D3364" s="185"/>
      <c r="E3364" s="76"/>
      <c r="F3364" s="76" t="str">
        <f>IF(E3364="","",IFERROR(VLOOKUP(E3364,Cadastro!$C$9:$D$1009,2,FALSE),"PROD. NÃO ENCONTRADO"))</f>
        <v/>
      </c>
      <c r="G3364" s="94"/>
      <c r="H3364" s="69" t="str">
        <f>IFERROR(G3364*VLOOKUP(E3364,Saldo!$P$8:$U$1009,6,FALSE),"")</f>
        <v/>
      </c>
      <c r="I3364" s="104" t="str">
        <f>IFERROR(IF(D3364="","",VLOOKUP(E3364,Saldo!$P$8:$Q$1009,2,FALSE)),"")</f>
        <v/>
      </c>
      <c r="J3364" s="76"/>
      <c r="K3364" s="28" t="str">
        <f t="shared" si="52"/>
        <v/>
      </c>
    </row>
    <row r="3365" spans="1:11" ht="18.95" customHeight="1" x14ac:dyDescent="0.25">
      <c r="A3365" s="52"/>
      <c r="C3365" s="76"/>
      <c r="D3365" s="185"/>
      <c r="E3365" s="76"/>
      <c r="F3365" s="76" t="str">
        <f>IF(E3365="","",IFERROR(VLOOKUP(E3365,Cadastro!$C$9:$D$1009,2,FALSE),"PROD. NÃO ENCONTRADO"))</f>
        <v/>
      </c>
      <c r="G3365" s="94"/>
      <c r="H3365" s="69" t="str">
        <f>IFERROR(G3365*VLOOKUP(E3365,Saldo!$P$8:$U$1009,6,FALSE),"")</f>
        <v/>
      </c>
      <c r="I3365" s="104" t="str">
        <f>IFERROR(IF(D3365="","",VLOOKUP(E3365,Saldo!$P$8:$Q$1009,2,FALSE)),"")</f>
        <v/>
      </c>
      <c r="J3365" s="76"/>
      <c r="K3365" s="28" t="str">
        <f t="shared" si="52"/>
        <v/>
      </c>
    </row>
    <row r="3366" spans="1:11" ht="18.95" customHeight="1" x14ac:dyDescent="0.25">
      <c r="A3366" s="52"/>
      <c r="C3366" s="76"/>
      <c r="D3366" s="185"/>
      <c r="E3366" s="76"/>
      <c r="F3366" s="76" t="str">
        <f>IF(E3366="","",IFERROR(VLOOKUP(E3366,Cadastro!$C$9:$D$1009,2,FALSE),"PROD. NÃO ENCONTRADO"))</f>
        <v/>
      </c>
      <c r="G3366" s="94"/>
      <c r="H3366" s="69" t="str">
        <f>IFERROR(G3366*VLOOKUP(E3366,Saldo!$P$8:$U$1009,6,FALSE),"")</f>
        <v/>
      </c>
      <c r="I3366" s="104" t="str">
        <f>IFERROR(IF(D3366="","",VLOOKUP(E3366,Saldo!$P$8:$Q$1009,2,FALSE)),"")</f>
        <v/>
      </c>
      <c r="J3366" s="76"/>
      <c r="K3366" s="28" t="str">
        <f t="shared" si="52"/>
        <v/>
      </c>
    </row>
    <row r="3367" spans="1:11" ht="18.95" customHeight="1" x14ac:dyDescent="0.25">
      <c r="A3367" s="52"/>
      <c r="C3367" s="76"/>
      <c r="D3367" s="185"/>
      <c r="E3367" s="76"/>
      <c r="F3367" s="76" t="str">
        <f>IF(E3367="","",IFERROR(VLOOKUP(E3367,Cadastro!$C$9:$D$1009,2,FALSE),"PROD. NÃO ENCONTRADO"))</f>
        <v/>
      </c>
      <c r="G3367" s="94"/>
      <c r="H3367" s="69" t="str">
        <f>IFERROR(G3367*VLOOKUP(E3367,Saldo!$P$8:$U$1009,6,FALSE),"")</f>
        <v/>
      </c>
      <c r="I3367" s="104" t="str">
        <f>IFERROR(IF(D3367="","",VLOOKUP(E3367,Saldo!$P$8:$Q$1009,2,FALSE)),"")</f>
        <v/>
      </c>
      <c r="J3367" s="76"/>
      <c r="K3367" s="28" t="str">
        <f t="shared" si="52"/>
        <v/>
      </c>
    </row>
    <row r="3368" spans="1:11" ht="18.95" customHeight="1" x14ac:dyDescent="0.25">
      <c r="A3368" s="52"/>
      <c r="C3368" s="76"/>
      <c r="D3368" s="185"/>
      <c r="E3368" s="76"/>
      <c r="F3368" s="76" t="str">
        <f>IF(E3368="","",IFERROR(VLOOKUP(E3368,Cadastro!$C$9:$D$1009,2,FALSE),"PROD. NÃO ENCONTRADO"))</f>
        <v/>
      </c>
      <c r="G3368" s="94"/>
      <c r="H3368" s="69" t="str">
        <f>IFERROR(G3368*VLOOKUP(E3368,Saldo!$P$8:$U$1009,6,FALSE),"")</f>
        <v/>
      </c>
      <c r="I3368" s="104" t="str">
        <f>IFERROR(IF(D3368="","",VLOOKUP(E3368,Saldo!$P$8:$Q$1009,2,FALSE)),"")</f>
        <v/>
      </c>
      <c r="J3368" s="76"/>
      <c r="K3368" s="28" t="str">
        <f t="shared" si="52"/>
        <v/>
      </c>
    </row>
    <row r="3369" spans="1:11" ht="18.95" customHeight="1" x14ac:dyDescent="0.25">
      <c r="A3369" s="52"/>
      <c r="C3369" s="76"/>
      <c r="D3369" s="185"/>
      <c r="E3369" s="76"/>
      <c r="F3369" s="76" t="str">
        <f>IF(E3369="","",IFERROR(VLOOKUP(E3369,Cadastro!$C$9:$D$1009,2,FALSE),"PROD. NÃO ENCONTRADO"))</f>
        <v/>
      </c>
      <c r="G3369" s="94"/>
      <c r="H3369" s="69" t="str">
        <f>IFERROR(G3369*VLOOKUP(E3369,Saldo!$P$8:$U$1009,6,FALSE),"")</f>
        <v/>
      </c>
      <c r="I3369" s="104" t="str">
        <f>IFERROR(IF(D3369="","",VLOOKUP(E3369,Saldo!$P$8:$Q$1009,2,FALSE)),"")</f>
        <v/>
      </c>
      <c r="J3369" s="76"/>
      <c r="K3369" s="28" t="str">
        <f t="shared" si="52"/>
        <v/>
      </c>
    </row>
    <row r="3370" spans="1:11" ht="18.95" customHeight="1" x14ac:dyDescent="0.25">
      <c r="A3370" s="52"/>
      <c r="C3370" s="76"/>
      <c r="D3370" s="185"/>
      <c r="E3370" s="76"/>
      <c r="F3370" s="76" t="str">
        <f>IF(E3370="","",IFERROR(VLOOKUP(E3370,Cadastro!$C$9:$D$1009,2,FALSE),"PROD. NÃO ENCONTRADO"))</f>
        <v/>
      </c>
      <c r="G3370" s="94"/>
      <c r="H3370" s="69" t="str">
        <f>IFERROR(G3370*VLOOKUP(E3370,Saldo!$P$8:$U$1009,6,FALSE),"")</f>
        <v/>
      </c>
      <c r="I3370" s="104" t="str">
        <f>IFERROR(IF(D3370="","",VLOOKUP(E3370,Saldo!$P$8:$Q$1009,2,FALSE)),"")</f>
        <v/>
      </c>
      <c r="J3370" s="76"/>
      <c r="K3370" s="28" t="str">
        <f t="shared" si="52"/>
        <v/>
      </c>
    </row>
    <row r="3371" spans="1:11" ht="18.95" customHeight="1" x14ac:dyDescent="0.25">
      <c r="A3371" s="52"/>
      <c r="C3371" s="76"/>
      <c r="D3371" s="185"/>
      <c r="E3371" s="76"/>
      <c r="F3371" s="76" t="str">
        <f>IF(E3371="","",IFERROR(VLOOKUP(E3371,Cadastro!$C$9:$D$1009,2,FALSE),"PROD. NÃO ENCONTRADO"))</f>
        <v/>
      </c>
      <c r="G3371" s="94"/>
      <c r="H3371" s="69" t="str">
        <f>IFERROR(G3371*VLOOKUP(E3371,Saldo!$P$8:$U$1009,6,FALSE),"")</f>
        <v/>
      </c>
      <c r="I3371" s="104" t="str">
        <f>IFERROR(IF(D3371="","",VLOOKUP(E3371,Saldo!$P$8:$Q$1009,2,FALSE)),"")</f>
        <v/>
      </c>
      <c r="J3371" s="76"/>
      <c r="K3371" s="28" t="str">
        <f t="shared" si="52"/>
        <v/>
      </c>
    </row>
    <row r="3372" spans="1:11" ht="18.95" customHeight="1" x14ac:dyDescent="0.25">
      <c r="A3372" s="52"/>
      <c r="C3372" s="76"/>
      <c r="D3372" s="185"/>
      <c r="E3372" s="76"/>
      <c r="F3372" s="76" t="str">
        <f>IF(E3372="","",IFERROR(VLOOKUP(E3372,Cadastro!$C$9:$D$1009,2,FALSE),"PROD. NÃO ENCONTRADO"))</f>
        <v/>
      </c>
      <c r="G3372" s="94"/>
      <c r="H3372" s="69" t="str">
        <f>IFERROR(G3372*VLOOKUP(E3372,Saldo!$P$8:$U$1009,6,FALSE),"")</f>
        <v/>
      </c>
      <c r="I3372" s="104" t="str">
        <f>IFERROR(IF(D3372="","",VLOOKUP(E3372,Saldo!$P$8:$Q$1009,2,FALSE)),"")</f>
        <v/>
      </c>
      <c r="J3372" s="76"/>
      <c r="K3372" s="28" t="str">
        <f t="shared" si="52"/>
        <v/>
      </c>
    </row>
    <row r="3373" spans="1:11" ht="18.95" customHeight="1" x14ac:dyDescent="0.25">
      <c r="A3373" s="52"/>
      <c r="C3373" s="76"/>
      <c r="D3373" s="185"/>
      <c r="E3373" s="76"/>
      <c r="F3373" s="76" t="str">
        <f>IF(E3373="","",IFERROR(VLOOKUP(E3373,Cadastro!$C$9:$D$1009,2,FALSE),"PROD. NÃO ENCONTRADO"))</f>
        <v/>
      </c>
      <c r="G3373" s="94"/>
      <c r="H3373" s="69" t="str">
        <f>IFERROR(G3373*VLOOKUP(E3373,Saldo!$P$8:$U$1009,6,FALSE),"")</f>
        <v/>
      </c>
      <c r="I3373" s="104" t="str">
        <f>IFERROR(IF(D3373="","",VLOOKUP(E3373,Saldo!$P$8:$Q$1009,2,FALSE)),"")</f>
        <v/>
      </c>
      <c r="J3373" s="76"/>
      <c r="K3373" s="28" t="str">
        <f t="shared" si="52"/>
        <v/>
      </c>
    </row>
    <row r="3374" spans="1:11" ht="18.95" customHeight="1" x14ac:dyDescent="0.25">
      <c r="A3374" s="52"/>
      <c r="C3374" s="76"/>
      <c r="D3374" s="185"/>
      <c r="E3374" s="76"/>
      <c r="F3374" s="76" t="str">
        <f>IF(E3374="","",IFERROR(VLOOKUP(E3374,Cadastro!$C$9:$D$1009,2,FALSE),"PROD. NÃO ENCONTRADO"))</f>
        <v/>
      </c>
      <c r="G3374" s="94"/>
      <c r="H3374" s="69" t="str">
        <f>IFERROR(G3374*VLOOKUP(E3374,Saldo!$P$8:$U$1009,6,FALSE),"")</f>
        <v/>
      </c>
      <c r="I3374" s="104" t="str">
        <f>IFERROR(IF(D3374="","",VLOOKUP(E3374,Saldo!$P$8:$Q$1009,2,FALSE)),"")</f>
        <v/>
      </c>
      <c r="J3374" s="76"/>
      <c r="K3374" s="28" t="str">
        <f t="shared" si="52"/>
        <v/>
      </c>
    </row>
    <row r="3375" spans="1:11" ht="18.95" customHeight="1" x14ac:dyDescent="0.25">
      <c r="A3375" s="52"/>
      <c r="C3375" s="76"/>
      <c r="D3375" s="185"/>
      <c r="E3375" s="76"/>
      <c r="F3375" s="76" t="str">
        <f>IF(E3375="","",IFERROR(VLOOKUP(E3375,Cadastro!$C$9:$D$1009,2,FALSE),"PROD. NÃO ENCONTRADO"))</f>
        <v/>
      </c>
      <c r="G3375" s="94"/>
      <c r="H3375" s="69" t="str">
        <f>IFERROR(G3375*VLOOKUP(E3375,Saldo!$P$8:$U$1009,6,FALSE),"")</f>
        <v/>
      </c>
      <c r="I3375" s="104" t="str">
        <f>IFERROR(IF(D3375="","",VLOOKUP(E3375,Saldo!$P$8:$Q$1009,2,FALSE)),"")</f>
        <v/>
      </c>
      <c r="J3375" s="76"/>
      <c r="K3375" s="28" t="str">
        <f t="shared" si="52"/>
        <v/>
      </c>
    </row>
    <row r="3376" spans="1:11" ht="18.95" customHeight="1" x14ac:dyDescent="0.25">
      <c r="A3376" s="52"/>
      <c r="C3376" s="76"/>
      <c r="D3376" s="185"/>
      <c r="E3376" s="76"/>
      <c r="F3376" s="76" t="str">
        <f>IF(E3376="","",IFERROR(VLOOKUP(E3376,Cadastro!$C$9:$D$1009,2,FALSE),"PROD. NÃO ENCONTRADO"))</f>
        <v/>
      </c>
      <c r="G3376" s="94"/>
      <c r="H3376" s="69" t="str">
        <f>IFERROR(G3376*VLOOKUP(E3376,Saldo!$P$8:$U$1009,6,FALSE),"")</f>
        <v/>
      </c>
      <c r="I3376" s="104" t="str">
        <f>IFERROR(IF(D3376="","",VLOOKUP(E3376,Saldo!$P$8:$Q$1009,2,FALSE)),"")</f>
        <v/>
      </c>
      <c r="J3376" s="76"/>
      <c r="K3376" s="28" t="str">
        <f t="shared" si="52"/>
        <v/>
      </c>
    </row>
    <row r="3377" spans="1:11" ht="18.95" customHeight="1" x14ac:dyDescent="0.25">
      <c r="A3377" s="52"/>
      <c r="C3377" s="76"/>
      <c r="D3377" s="185"/>
      <c r="E3377" s="76"/>
      <c r="F3377" s="76" t="str">
        <f>IF(E3377="","",IFERROR(VLOOKUP(E3377,Cadastro!$C$9:$D$1009,2,FALSE),"PROD. NÃO ENCONTRADO"))</f>
        <v/>
      </c>
      <c r="G3377" s="94"/>
      <c r="H3377" s="69" t="str">
        <f>IFERROR(G3377*VLOOKUP(E3377,Saldo!$P$8:$U$1009,6,FALSE),"")</f>
        <v/>
      </c>
      <c r="I3377" s="104" t="str">
        <f>IFERROR(IF(D3377="","",VLOOKUP(E3377,Saldo!$P$8:$Q$1009,2,FALSE)),"")</f>
        <v/>
      </c>
      <c r="J3377" s="76"/>
      <c r="K3377" s="28" t="str">
        <f t="shared" si="52"/>
        <v/>
      </c>
    </row>
    <row r="3378" spans="1:11" ht="18.95" customHeight="1" x14ac:dyDescent="0.25">
      <c r="A3378" s="52"/>
      <c r="C3378" s="76"/>
      <c r="D3378" s="185"/>
      <c r="E3378" s="76"/>
      <c r="F3378" s="76" t="str">
        <f>IF(E3378="","",IFERROR(VLOOKUP(E3378,Cadastro!$C$9:$D$1009,2,FALSE),"PROD. NÃO ENCONTRADO"))</f>
        <v/>
      </c>
      <c r="G3378" s="94"/>
      <c r="H3378" s="69" t="str">
        <f>IFERROR(G3378*VLOOKUP(E3378,Saldo!$P$8:$U$1009,6,FALSE),"")</f>
        <v/>
      </c>
      <c r="I3378" s="104" t="str">
        <f>IFERROR(IF(D3378="","",VLOOKUP(E3378,Saldo!$P$8:$Q$1009,2,FALSE)),"")</f>
        <v/>
      </c>
      <c r="J3378" s="76"/>
      <c r="K3378" s="28" t="str">
        <f t="shared" si="52"/>
        <v/>
      </c>
    </row>
    <row r="3379" spans="1:11" ht="18.95" customHeight="1" x14ac:dyDescent="0.25">
      <c r="A3379" s="52"/>
      <c r="C3379" s="76"/>
      <c r="D3379" s="185"/>
      <c r="E3379" s="76"/>
      <c r="F3379" s="76" t="str">
        <f>IF(E3379="","",IFERROR(VLOOKUP(E3379,Cadastro!$C$9:$D$1009,2,FALSE),"PROD. NÃO ENCONTRADO"))</f>
        <v/>
      </c>
      <c r="G3379" s="94"/>
      <c r="H3379" s="69" t="str">
        <f>IFERROR(G3379*VLOOKUP(E3379,Saldo!$P$8:$U$1009,6,FALSE),"")</f>
        <v/>
      </c>
      <c r="I3379" s="104" t="str">
        <f>IFERROR(IF(D3379="","",VLOOKUP(E3379,Saldo!$P$8:$Q$1009,2,FALSE)),"")</f>
        <v/>
      </c>
      <c r="J3379" s="76"/>
      <c r="K3379" s="28" t="str">
        <f t="shared" si="52"/>
        <v/>
      </c>
    </row>
    <row r="3380" spans="1:11" ht="18.95" customHeight="1" x14ac:dyDescent="0.25">
      <c r="A3380" s="52"/>
      <c r="C3380" s="76"/>
      <c r="D3380" s="185"/>
      <c r="E3380" s="76"/>
      <c r="F3380" s="76" t="str">
        <f>IF(E3380="","",IFERROR(VLOOKUP(E3380,Cadastro!$C$9:$D$1009,2,FALSE),"PROD. NÃO ENCONTRADO"))</f>
        <v/>
      </c>
      <c r="G3380" s="94"/>
      <c r="H3380" s="69" t="str">
        <f>IFERROR(G3380*VLOOKUP(E3380,Saldo!$P$8:$U$1009,6,FALSE),"")</f>
        <v/>
      </c>
      <c r="I3380" s="104" t="str">
        <f>IFERROR(IF(D3380="","",VLOOKUP(E3380,Saldo!$P$8:$Q$1009,2,FALSE)),"")</f>
        <v/>
      </c>
      <c r="J3380" s="76"/>
      <c r="K3380" s="28" t="str">
        <f t="shared" si="52"/>
        <v/>
      </c>
    </row>
    <row r="3381" spans="1:11" ht="18.95" customHeight="1" x14ac:dyDescent="0.25">
      <c r="A3381" s="52"/>
      <c r="C3381" s="76"/>
      <c r="D3381" s="185"/>
      <c r="E3381" s="76"/>
      <c r="F3381" s="76" t="str">
        <f>IF(E3381="","",IFERROR(VLOOKUP(E3381,Cadastro!$C$9:$D$1009,2,FALSE),"PROD. NÃO ENCONTRADO"))</f>
        <v/>
      </c>
      <c r="G3381" s="94"/>
      <c r="H3381" s="69" t="str">
        <f>IFERROR(G3381*VLOOKUP(E3381,Saldo!$P$8:$U$1009,6,FALSE),"")</f>
        <v/>
      </c>
      <c r="I3381" s="104" t="str">
        <f>IFERROR(IF(D3381="","",VLOOKUP(E3381,Saldo!$P$8:$Q$1009,2,FALSE)),"")</f>
        <v/>
      </c>
      <c r="J3381" s="76"/>
      <c r="K3381" s="28" t="str">
        <f t="shared" si="52"/>
        <v/>
      </c>
    </row>
    <row r="3382" spans="1:11" ht="18.95" customHeight="1" x14ac:dyDescent="0.25">
      <c r="A3382" s="52"/>
      <c r="C3382" s="76"/>
      <c r="D3382" s="185"/>
      <c r="E3382" s="76"/>
      <c r="F3382" s="76" t="str">
        <f>IF(E3382="","",IFERROR(VLOOKUP(E3382,Cadastro!$C$9:$D$1009,2,FALSE),"PROD. NÃO ENCONTRADO"))</f>
        <v/>
      </c>
      <c r="G3382" s="94"/>
      <c r="H3382" s="69" t="str">
        <f>IFERROR(G3382*VLOOKUP(E3382,Saldo!$P$8:$U$1009,6,FALSE),"")</f>
        <v/>
      </c>
      <c r="I3382" s="104" t="str">
        <f>IFERROR(IF(D3382="","",VLOOKUP(E3382,Saldo!$P$8:$Q$1009,2,FALSE)),"")</f>
        <v/>
      </c>
      <c r="J3382" s="76"/>
      <c r="K3382" s="28" t="str">
        <f t="shared" si="52"/>
        <v/>
      </c>
    </row>
    <row r="3383" spans="1:11" ht="18.95" customHeight="1" x14ac:dyDescent="0.25">
      <c r="A3383" s="52"/>
      <c r="C3383" s="76"/>
      <c r="D3383" s="185"/>
      <c r="E3383" s="76"/>
      <c r="F3383" s="76" t="str">
        <f>IF(E3383="","",IFERROR(VLOOKUP(E3383,Cadastro!$C$9:$D$1009,2,FALSE),"PROD. NÃO ENCONTRADO"))</f>
        <v/>
      </c>
      <c r="G3383" s="94"/>
      <c r="H3383" s="69" t="str">
        <f>IFERROR(G3383*VLOOKUP(E3383,Saldo!$P$8:$U$1009,6,FALSE),"")</f>
        <v/>
      </c>
      <c r="I3383" s="104" t="str">
        <f>IFERROR(IF(D3383="","",VLOOKUP(E3383,Saldo!$P$8:$Q$1009,2,FALSE)),"")</f>
        <v/>
      </c>
      <c r="J3383" s="76"/>
      <c r="K3383" s="28" t="str">
        <f t="shared" si="52"/>
        <v/>
      </c>
    </row>
    <row r="3384" spans="1:11" ht="18.95" customHeight="1" x14ac:dyDescent="0.25">
      <c r="A3384" s="52"/>
      <c r="C3384" s="76"/>
      <c r="D3384" s="185"/>
      <c r="E3384" s="76"/>
      <c r="F3384" s="76" t="str">
        <f>IF(E3384="","",IFERROR(VLOOKUP(E3384,Cadastro!$C$9:$D$1009,2,FALSE),"PROD. NÃO ENCONTRADO"))</f>
        <v/>
      </c>
      <c r="G3384" s="94"/>
      <c r="H3384" s="69" t="str">
        <f>IFERROR(G3384*VLOOKUP(E3384,Saldo!$P$8:$U$1009,6,FALSE),"")</f>
        <v/>
      </c>
      <c r="I3384" s="104" t="str">
        <f>IFERROR(IF(D3384="","",VLOOKUP(E3384,Saldo!$P$8:$Q$1009,2,FALSE)),"")</f>
        <v/>
      </c>
      <c r="J3384" s="76"/>
      <c r="K3384" s="28" t="str">
        <f t="shared" si="52"/>
        <v/>
      </c>
    </row>
    <row r="3385" spans="1:11" ht="18.95" customHeight="1" x14ac:dyDescent="0.25">
      <c r="A3385" s="52"/>
      <c r="C3385" s="76"/>
      <c r="D3385" s="185"/>
      <c r="E3385" s="76"/>
      <c r="F3385" s="76" t="str">
        <f>IF(E3385="","",IFERROR(VLOOKUP(E3385,Cadastro!$C$9:$D$1009,2,FALSE),"PROD. NÃO ENCONTRADO"))</f>
        <v/>
      </c>
      <c r="G3385" s="94"/>
      <c r="H3385" s="69" t="str">
        <f>IFERROR(G3385*VLOOKUP(E3385,Saldo!$P$8:$U$1009,6,FALSE),"")</f>
        <v/>
      </c>
      <c r="I3385" s="104" t="str">
        <f>IFERROR(IF(D3385="","",VLOOKUP(E3385,Saldo!$P$8:$Q$1009,2,FALSE)),"")</f>
        <v/>
      </c>
      <c r="J3385" s="76"/>
      <c r="K3385" s="28" t="str">
        <f t="shared" si="52"/>
        <v/>
      </c>
    </row>
    <row r="3386" spans="1:11" ht="18.95" customHeight="1" x14ac:dyDescent="0.25">
      <c r="A3386" s="52"/>
      <c r="C3386" s="76"/>
      <c r="D3386" s="185"/>
      <c r="E3386" s="76"/>
      <c r="F3386" s="76" t="str">
        <f>IF(E3386="","",IFERROR(VLOOKUP(E3386,Cadastro!$C$9:$D$1009,2,FALSE),"PROD. NÃO ENCONTRADO"))</f>
        <v/>
      </c>
      <c r="G3386" s="94"/>
      <c r="H3386" s="69" t="str">
        <f>IFERROR(G3386*VLOOKUP(E3386,Saldo!$P$8:$U$1009,6,FALSE),"")</f>
        <v/>
      </c>
      <c r="I3386" s="104" t="str">
        <f>IFERROR(IF(D3386="","",VLOOKUP(E3386,Saldo!$P$8:$Q$1009,2,FALSE)),"")</f>
        <v/>
      </c>
      <c r="J3386" s="76"/>
      <c r="K3386" s="28" t="str">
        <f t="shared" si="52"/>
        <v/>
      </c>
    </row>
    <row r="3387" spans="1:11" ht="18.95" customHeight="1" x14ac:dyDescent="0.25">
      <c r="A3387" s="52"/>
      <c r="C3387" s="76"/>
      <c r="D3387" s="185"/>
      <c r="E3387" s="76"/>
      <c r="F3387" s="76" t="str">
        <f>IF(E3387="","",IFERROR(VLOOKUP(E3387,Cadastro!$C$9:$D$1009,2,FALSE),"PROD. NÃO ENCONTRADO"))</f>
        <v/>
      </c>
      <c r="G3387" s="94"/>
      <c r="H3387" s="69" t="str">
        <f>IFERROR(G3387*VLOOKUP(E3387,Saldo!$P$8:$U$1009,6,FALSE),"")</f>
        <v/>
      </c>
      <c r="I3387" s="104" t="str">
        <f>IFERROR(IF(D3387="","",VLOOKUP(E3387,Saldo!$P$8:$Q$1009,2,FALSE)),"")</f>
        <v/>
      </c>
      <c r="J3387" s="76"/>
      <c r="K3387" s="28" t="str">
        <f t="shared" si="52"/>
        <v/>
      </c>
    </row>
    <row r="3388" spans="1:11" ht="18.95" customHeight="1" x14ac:dyDescent="0.25">
      <c r="A3388" s="52"/>
      <c r="C3388" s="76"/>
      <c r="D3388" s="185"/>
      <c r="E3388" s="76"/>
      <c r="F3388" s="76" t="str">
        <f>IF(E3388="","",IFERROR(VLOOKUP(E3388,Cadastro!$C$9:$D$1009,2,FALSE),"PROD. NÃO ENCONTRADO"))</f>
        <v/>
      </c>
      <c r="G3388" s="94"/>
      <c r="H3388" s="69" t="str">
        <f>IFERROR(G3388*VLOOKUP(E3388,Saldo!$P$8:$U$1009,6,FALSE),"")</f>
        <v/>
      </c>
      <c r="I3388" s="104" t="str">
        <f>IFERROR(IF(D3388="","",VLOOKUP(E3388,Saldo!$P$8:$Q$1009,2,FALSE)),"")</f>
        <v/>
      </c>
      <c r="J3388" s="76"/>
      <c r="K3388" s="28" t="str">
        <f t="shared" si="52"/>
        <v/>
      </c>
    </row>
    <row r="3389" spans="1:11" ht="18.95" customHeight="1" x14ac:dyDescent="0.25">
      <c r="A3389" s="52"/>
      <c r="C3389" s="76"/>
      <c r="D3389" s="185"/>
      <c r="E3389" s="76"/>
      <c r="F3389" s="76" t="str">
        <f>IF(E3389="","",IFERROR(VLOOKUP(E3389,Cadastro!$C$9:$D$1009,2,FALSE),"PROD. NÃO ENCONTRADO"))</f>
        <v/>
      </c>
      <c r="G3389" s="94"/>
      <c r="H3389" s="69" t="str">
        <f>IFERROR(G3389*VLOOKUP(E3389,Saldo!$P$8:$U$1009,6,FALSE),"")</f>
        <v/>
      </c>
      <c r="I3389" s="104" t="str">
        <f>IFERROR(IF(D3389="","",VLOOKUP(E3389,Saldo!$P$8:$Q$1009,2,FALSE)),"")</f>
        <v/>
      </c>
      <c r="J3389" s="76"/>
      <c r="K3389" s="28" t="str">
        <f t="shared" si="52"/>
        <v/>
      </c>
    </row>
    <row r="3390" spans="1:11" ht="18.95" customHeight="1" x14ac:dyDescent="0.25">
      <c r="A3390" s="52"/>
      <c r="C3390" s="76"/>
      <c r="D3390" s="185"/>
      <c r="E3390" s="76"/>
      <c r="F3390" s="76" t="str">
        <f>IF(E3390="","",IFERROR(VLOOKUP(E3390,Cadastro!$C$9:$D$1009,2,FALSE),"PROD. NÃO ENCONTRADO"))</f>
        <v/>
      </c>
      <c r="G3390" s="94"/>
      <c r="H3390" s="69" t="str">
        <f>IFERROR(G3390*VLOOKUP(E3390,Saldo!$P$8:$U$1009,6,FALSE),"")</f>
        <v/>
      </c>
      <c r="I3390" s="104" t="str">
        <f>IFERROR(IF(D3390="","",VLOOKUP(E3390,Saldo!$P$8:$Q$1009,2,FALSE)),"")</f>
        <v/>
      </c>
      <c r="J3390" s="76"/>
      <c r="K3390" s="28" t="str">
        <f t="shared" si="52"/>
        <v/>
      </c>
    </row>
    <row r="3391" spans="1:11" ht="18.95" customHeight="1" x14ac:dyDescent="0.25">
      <c r="A3391" s="52"/>
      <c r="C3391" s="76"/>
      <c r="D3391" s="185"/>
      <c r="E3391" s="76"/>
      <c r="F3391" s="76" t="str">
        <f>IF(E3391="","",IFERROR(VLOOKUP(E3391,Cadastro!$C$9:$D$1009,2,FALSE),"PROD. NÃO ENCONTRADO"))</f>
        <v/>
      </c>
      <c r="G3391" s="94"/>
      <c r="H3391" s="69" t="str">
        <f>IFERROR(G3391*VLOOKUP(E3391,Saldo!$P$8:$U$1009,6,FALSE),"")</f>
        <v/>
      </c>
      <c r="I3391" s="104" t="str">
        <f>IFERROR(IF(D3391="","",VLOOKUP(E3391,Saldo!$P$8:$Q$1009,2,FALSE)),"")</f>
        <v/>
      </c>
      <c r="J3391" s="76"/>
      <c r="K3391" s="28" t="str">
        <f t="shared" si="52"/>
        <v/>
      </c>
    </row>
    <row r="3392" spans="1:11" ht="18.95" customHeight="1" x14ac:dyDescent="0.25">
      <c r="A3392" s="52"/>
      <c r="C3392" s="76"/>
      <c r="D3392" s="185"/>
      <c r="E3392" s="76"/>
      <c r="F3392" s="76" t="str">
        <f>IF(E3392="","",IFERROR(VLOOKUP(E3392,Cadastro!$C$9:$D$1009,2,FALSE),"PROD. NÃO ENCONTRADO"))</f>
        <v/>
      </c>
      <c r="G3392" s="94"/>
      <c r="H3392" s="69" t="str">
        <f>IFERROR(G3392*VLOOKUP(E3392,Saldo!$P$8:$U$1009,6,FALSE),"")</f>
        <v/>
      </c>
      <c r="I3392" s="104" t="str">
        <f>IFERROR(IF(D3392="","",VLOOKUP(E3392,Saldo!$P$8:$Q$1009,2,FALSE)),"")</f>
        <v/>
      </c>
      <c r="J3392" s="76"/>
      <c r="K3392" s="28" t="str">
        <f t="shared" si="52"/>
        <v/>
      </c>
    </row>
    <row r="3393" spans="1:11" ht="18.95" customHeight="1" x14ac:dyDescent="0.25">
      <c r="A3393" s="52"/>
      <c r="C3393" s="76"/>
      <c r="D3393" s="185"/>
      <c r="E3393" s="76"/>
      <c r="F3393" s="76" t="str">
        <f>IF(E3393="","",IFERROR(VLOOKUP(E3393,Cadastro!$C$9:$D$1009,2,FALSE),"PROD. NÃO ENCONTRADO"))</f>
        <v/>
      </c>
      <c r="G3393" s="94"/>
      <c r="H3393" s="69" t="str">
        <f>IFERROR(G3393*VLOOKUP(E3393,Saldo!$P$8:$U$1009,6,FALSE),"")</f>
        <v/>
      </c>
      <c r="I3393" s="104" t="str">
        <f>IFERROR(IF(D3393="","",VLOOKUP(E3393,Saldo!$P$8:$Q$1009,2,FALSE)),"")</f>
        <v/>
      </c>
      <c r="J3393" s="76"/>
      <c r="K3393" s="28" t="str">
        <f t="shared" si="52"/>
        <v/>
      </c>
    </row>
    <row r="3394" spans="1:11" ht="18.95" customHeight="1" x14ac:dyDescent="0.25">
      <c r="A3394" s="52"/>
      <c r="C3394" s="76"/>
      <c r="D3394" s="185"/>
      <c r="E3394" s="76"/>
      <c r="F3394" s="76" t="str">
        <f>IF(E3394="","",IFERROR(VLOOKUP(E3394,Cadastro!$C$9:$D$1009,2,FALSE),"PROD. NÃO ENCONTRADO"))</f>
        <v/>
      </c>
      <c r="G3394" s="94"/>
      <c r="H3394" s="69" t="str">
        <f>IFERROR(G3394*VLOOKUP(E3394,Saldo!$P$8:$U$1009,6,FALSE),"")</f>
        <v/>
      </c>
      <c r="I3394" s="104" t="str">
        <f>IFERROR(IF(D3394="","",VLOOKUP(E3394,Saldo!$P$8:$Q$1009,2,FALSE)),"")</f>
        <v/>
      </c>
      <c r="J3394" s="76"/>
      <c r="K3394" s="28" t="str">
        <f t="shared" si="52"/>
        <v/>
      </c>
    </row>
    <row r="3395" spans="1:11" ht="18.95" customHeight="1" x14ac:dyDescent="0.25">
      <c r="A3395" s="52"/>
      <c r="C3395" s="76"/>
      <c r="D3395" s="185"/>
      <c r="E3395" s="76"/>
      <c r="F3395" s="76" t="str">
        <f>IF(E3395="","",IFERROR(VLOOKUP(E3395,Cadastro!$C$9:$D$1009,2,FALSE),"PROD. NÃO ENCONTRADO"))</f>
        <v/>
      </c>
      <c r="G3395" s="94"/>
      <c r="H3395" s="69" t="str">
        <f>IFERROR(G3395*VLOOKUP(E3395,Saldo!$P$8:$U$1009,6,FALSE),"")</f>
        <v/>
      </c>
      <c r="I3395" s="104" t="str">
        <f>IFERROR(IF(D3395="","",VLOOKUP(E3395,Saldo!$P$8:$Q$1009,2,FALSE)),"")</f>
        <v/>
      </c>
      <c r="J3395" s="76"/>
      <c r="K3395" s="28" t="str">
        <f t="shared" si="52"/>
        <v/>
      </c>
    </row>
    <row r="3396" spans="1:11" ht="18.95" customHeight="1" x14ac:dyDescent="0.25">
      <c r="A3396" s="52"/>
      <c r="C3396" s="76"/>
      <c r="D3396" s="185"/>
      <c r="E3396" s="76"/>
      <c r="F3396" s="76" t="str">
        <f>IF(E3396="","",IFERROR(VLOOKUP(E3396,Cadastro!$C$9:$D$1009,2,FALSE),"PROD. NÃO ENCONTRADO"))</f>
        <v/>
      </c>
      <c r="G3396" s="94"/>
      <c r="H3396" s="69" t="str">
        <f>IFERROR(G3396*VLOOKUP(E3396,Saldo!$P$8:$U$1009,6,FALSE),"")</f>
        <v/>
      </c>
      <c r="I3396" s="104" t="str">
        <f>IFERROR(IF(D3396="","",VLOOKUP(E3396,Saldo!$P$8:$Q$1009,2,FALSE)),"")</f>
        <v/>
      </c>
      <c r="J3396" s="76"/>
      <c r="K3396" s="28" t="str">
        <f t="shared" si="52"/>
        <v/>
      </c>
    </row>
    <row r="3397" spans="1:11" ht="18.95" customHeight="1" x14ac:dyDescent="0.25">
      <c r="A3397" s="52"/>
      <c r="C3397" s="76"/>
      <c r="D3397" s="185"/>
      <c r="E3397" s="76"/>
      <c r="F3397" s="76" t="str">
        <f>IF(E3397="","",IFERROR(VLOOKUP(E3397,Cadastro!$C$9:$D$1009,2,FALSE),"PROD. NÃO ENCONTRADO"))</f>
        <v/>
      </c>
      <c r="G3397" s="94"/>
      <c r="H3397" s="69" t="str">
        <f>IFERROR(G3397*VLOOKUP(E3397,Saldo!$P$8:$U$1009,6,FALSE),"")</f>
        <v/>
      </c>
      <c r="I3397" s="104" t="str">
        <f>IFERROR(IF(D3397="","",VLOOKUP(E3397,Saldo!$P$8:$Q$1009,2,FALSE)),"")</f>
        <v/>
      </c>
      <c r="J3397" s="76"/>
      <c r="K3397" s="28" t="str">
        <f t="shared" si="52"/>
        <v/>
      </c>
    </row>
    <row r="3398" spans="1:11" ht="18.95" customHeight="1" x14ac:dyDescent="0.25">
      <c r="A3398" s="52"/>
      <c r="C3398" s="76"/>
      <c r="D3398" s="185"/>
      <c r="E3398" s="76"/>
      <c r="F3398" s="76" t="str">
        <f>IF(E3398="","",IFERROR(VLOOKUP(E3398,Cadastro!$C$9:$D$1009,2,FALSE),"PROD. NÃO ENCONTRADO"))</f>
        <v/>
      </c>
      <c r="G3398" s="94"/>
      <c r="H3398" s="69" t="str">
        <f>IFERROR(G3398*VLOOKUP(E3398,Saldo!$P$8:$U$1009,6,FALSE),"")</f>
        <v/>
      </c>
      <c r="I3398" s="104" t="str">
        <f>IFERROR(IF(D3398="","",VLOOKUP(E3398,Saldo!$P$8:$Q$1009,2,FALSE)),"")</f>
        <v/>
      </c>
      <c r="J3398" s="76"/>
      <c r="K3398" s="28" t="str">
        <f t="shared" si="52"/>
        <v/>
      </c>
    </row>
    <row r="3399" spans="1:11" ht="18.95" customHeight="1" x14ac:dyDescent="0.25">
      <c r="A3399" s="52"/>
      <c r="C3399" s="76"/>
      <c r="D3399" s="185"/>
      <c r="E3399" s="76"/>
      <c r="F3399" s="76" t="str">
        <f>IF(E3399="","",IFERROR(VLOOKUP(E3399,Cadastro!$C$9:$D$1009,2,FALSE),"PROD. NÃO ENCONTRADO"))</f>
        <v/>
      </c>
      <c r="G3399" s="94"/>
      <c r="H3399" s="69" t="str">
        <f>IFERROR(G3399*VLOOKUP(E3399,Saldo!$P$8:$U$1009,6,FALSE),"")</f>
        <v/>
      </c>
      <c r="I3399" s="104" t="str">
        <f>IFERROR(IF(D3399="","",VLOOKUP(E3399,Saldo!$P$8:$Q$1009,2,FALSE)),"")</f>
        <v/>
      </c>
      <c r="J3399" s="76"/>
      <c r="K3399" s="28" t="str">
        <f t="shared" si="52"/>
        <v/>
      </c>
    </row>
    <row r="3400" spans="1:11" ht="18.95" customHeight="1" x14ac:dyDescent="0.25">
      <c r="A3400" s="52"/>
      <c r="C3400" s="76"/>
      <c r="D3400" s="185"/>
      <c r="E3400" s="76"/>
      <c r="F3400" s="76" t="str">
        <f>IF(E3400="","",IFERROR(VLOOKUP(E3400,Cadastro!$C$9:$D$1009,2,FALSE),"PROD. NÃO ENCONTRADO"))</f>
        <v/>
      </c>
      <c r="G3400" s="94"/>
      <c r="H3400" s="69" t="str">
        <f>IFERROR(G3400*VLOOKUP(E3400,Saldo!$P$8:$U$1009,6,FALSE),"")</f>
        <v/>
      </c>
      <c r="I3400" s="104" t="str">
        <f>IFERROR(IF(D3400="","",VLOOKUP(E3400,Saldo!$P$8:$Q$1009,2,FALSE)),"")</f>
        <v/>
      </c>
      <c r="J3400" s="76"/>
      <c r="K3400" s="28" t="str">
        <f t="shared" si="52"/>
        <v/>
      </c>
    </row>
    <row r="3401" spans="1:11" ht="18.95" customHeight="1" x14ac:dyDescent="0.25">
      <c r="A3401" s="52"/>
      <c r="C3401" s="76"/>
      <c r="D3401" s="185"/>
      <c r="E3401" s="76"/>
      <c r="F3401" s="76" t="str">
        <f>IF(E3401="","",IFERROR(VLOOKUP(E3401,Cadastro!$C$9:$D$1009,2,FALSE),"PROD. NÃO ENCONTRADO"))</f>
        <v/>
      </c>
      <c r="G3401" s="94"/>
      <c r="H3401" s="69" t="str">
        <f>IFERROR(G3401*VLOOKUP(E3401,Saldo!$P$8:$U$1009,6,FALSE),"")</f>
        <v/>
      </c>
      <c r="I3401" s="104" t="str">
        <f>IFERROR(IF(D3401="","",VLOOKUP(E3401,Saldo!$P$8:$Q$1009,2,FALSE)),"")</f>
        <v/>
      </c>
      <c r="J3401" s="76"/>
      <c r="K3401" s="28" t="str">
        <f t="shared" si="52"/>
        <v/>
      </c>
    </row>
    <row r="3402" spans="1:11" ht="18.95" customHeight="1" x14ac:dyDescent="0.25">
      <c r="A3402" s="52"/>
      <c r="C3402" s="76"/>
      <c r="D3402" s="185"/>
      <c r="E3402" s="76"/>
      <c r="F3402" s="76" t="str">
        <f>IF(E3402="","",IFERROR(VLOOKUP(E3402,Cadastro!$C$9:$D$1009,2,FALSE),"PROD. NÃO ENCONTRADO"))</f>
        <v/>
      </c>
      <c r="G3402" s="94"/>
      <c r="H3402" s="69" t="str">
        <f>IFERROR(G3402*VLOOKUP(E3402,Saldo!$P$8:$U$1009,6,FALSE),"")</f>
        <v/>
      </c>
      <c r="I3402" s="104" t="str">
        <f>IFERROR(IF(D3402="","",VLOOKUP(E3402,Saldo!$P$8:$Q$1009,2,FALSE)),"")</f>
        <v/>
      </c>
      <c r="J3402" s="76"/>
      <c r="K3402" s="28" t="str">
        <f t="shared" ref="K3402:K3465" si="53">IF(D3402="","",MONTH(D3402))</f>
        <v/>
      </c>
    </row>
    <row r="3403" spans="1:11" ht="18.95" customHeight="1" x14ac:dyDescent="0.25">
      <c r="A3403" s="52"/>
      <c r="C3403" s="76"/>
      <c r="D3403" s="185"/>
      <c r="E3403" s="76"/>
      <c r="F3403" s="76" t="str">
        <f>IF(E3403="","",IFERROR(VLOOKUP(E3403,Cadastro!$C$9:$D$1009,2,FALSE),"PROD. NÃO ENCONTRADO"))</f>
        <v/>
      </c>
      <c r="G3403" s="94"/>
      <c r="H3403" s="69" t="str">
        <f>IFERROR(G3403*VLOOKUP(E3403,Saldo!$P$8:$U$1009,6,FALSE),"")</f>
        <v/>
      </c>
      <c r="I3403" s="104" t="str">
        <f>IFERROR(IF(D3403="","",VLOOKUP(E3403,Saldo!$P$8:$Q$1009,2,FALSE)),"")</f>
        <v/>
      </c>
      <c r="J3403" s="76"/>
      <c r="K3403" s="28" t="str">
        <f t="shared" si="53"/>
        <v/>
      </c>
    </row>
    <row r="3404" spans="1:11" ht="18.95" customHeight="1" x14ac:dyDescent="0.25">
      <c r="A3404" s="52"/>
      <c r="C3404" s="76"/>
      <c r="D3404" s="185"/>
      <c r="E3404" s="76"/>
      <c r="F3404" s="76" t="str">
        <f>IF(E3404="","",IFERROR(VLOOKUP(E3404,Cadastro!$C$9:$D$1009,2,FALSE),"PROD. NÃO ENCONTRADO"))</f>
        <v/>
      </c>
      <c r="G3404" s="94"/>
      <c r="H3404" s="69" t="str">
        <f>IFERROR(G3404*VLOOKUP(E3404,Saldo!$P$8:$U$1009,6,FALSE),"")</f>
        <v/>
      </c>
      <c r="I3404" s="104" t="str">
        <f>IFERROR(IF(D3404="","",VLOOKUP(E3404,Saldo!$P$8:$Q$1009,2,FALSE)),"")</f>
        <v/>
      </c>
      <c r="J3404" s="76"/>
      <c r="K3404" s="28" t="str">
        <f t="shared" si="53"/>
        <v/>
      </c>
    </row>
    <row r="3405" spans="1:11" ht="18.95" customHeight="1" x14ac:dyDescent="0.25">
      <c r="A3405" s="52"/>
      <c r="C3405" s="76"/>
      <c r="D3405" s="185"/>
      <c r="E3405" s="76"/>
      <c r="F3405" s="76" t="str">
        <f>IF(E3405="","",IFERROR(VLOOKUP(E3405,Cadastro!$C$9:$D$1009,2,FALSE),"PROD. NÃO ENCONTRADO"))</f>
        <v/>
      </c>
      <c r="G3405" s="94"/>
      <c r="H3405" s="69" t="str">
        <f>IFERROR(G3405*VLOOKUP(E3405,Saldo!$P$8:$U$1009,6,FALSE),"")</f>
        <v/>
      </c>
      <c r="I3405" s="104" t="str">
        <f>IFERROR(IF(D3405="","",VLOOKUP(E3405,Saldo!$P$8:$Q$1009,2,FALSE)),"")</f>
        <v/>
      </c>
      <c r="J3405" s="76"/>
      <c r="K3405" s="28" t="str">
        <f t="shared" si="53"/>
        <v/>
      </c>
    </row>
    <row r="3406" spans="1:11" ht="18.95" customHeight="1" x14ac:dyDescent="0.25">
      <c r="A3406" s="52"/>
      <c r="C3406" s="76"/>
      <c r="D3406" s="185"/>
      <c r="E3406" s="76"/>
      <c r="F3406" s="76" t="str">
        <f>IF(E3406="","",IFERROR(VLOOKUP(E3406,Cadastro!$C$9:$D$1009,2,FALSE),"PROD. NÃO ENCONTRADO"))</f>
        <v/>
      </c>
      <c r="G3406" s="94"/>
      <c r="H3406" s="69" t="str">
        <f>IFERROR(G3406*VLOOKUP(E3406,Saldo!$P$8:$U$1009,6,FALSE),"")</f>
        <v/>
      </c>
      <c r="I3406" s="104" t="str">
        <f>IFERROR(IF(D3406="","",VLOOKUP(E3406,Saldo!$P$8:$Q$1009,2,FALSE)),"")</f>
        <v/>
      </c>
      <c r="J3406" s="76"/>
      <c r="K3406" s="28" t="str">
        <f t="shared" si="53"/>
        <v/>
      </c>
    </row>
    <row r="3407" spans="1:11" ht="18.95" customHeight="1" x14ac:dyDescent="0.25">
      <c r="A3407" s="52"/>
      <c r="C3407" s="76"/>
      <c r="D3407" s="185"/>
      <c r="E3407" s="76"/>
      <c r="F3407" s="76" t="str">
        <f>IF(E3407="","",IFERROR(VLOOKUP(E3407,Cadastro!$C$9:$D$1009,2,FALSE),"PROD. NÃO ENCONTRADO"))</f>
        <v/>
      </c>
      <c r="G3407" s="94"/>
      <c r="H3407" s="69" t="str">
        <f>IFERROR(G3407*VLOOKUP(E3407,Saldo!$P$8:$U$1009,6,FALSE),"")</f>
        <v/>
      </c>
      <c r="I3407" s="104" t="str">
        <f>IFERROR(IF(D3407="","",VLOOKUP(E3407,Saldo!$P$8:$Q$1009,2,FALSE)),"")</f>
        <v/>
      </c>
      <c r="J3407" s="76"/>
      <c r="K3407" s="28" t="str">
        <f t="shared" si="53"/>
        <v/>
      </c>
    </row>
    <row r="3408" spans="1:11" ht="18.95" customHeight="1" x14ac:dyDescent="0.25">
      <c r="A3408" s="52"/>
      <c r="C3408" s="76"/>
      <c r="D3408" s="185"/>
      <c r="E3408" s="76"/>
      <c r="F3408" s="76" t="str">
        <f>IF(E3408="","",IFERROR(VLOOKUP(E3408,Cadastro!$C$9:$D$1009,2,FALSE),"PROD. NÃO ENCONTRADO"))</f>
        <v/>
      </c>
      <c r="G3408" s="94"/>
      <c r="H3408" s="69" t="str">
        <f>IFERROR(G3408*VLOOKUP(E3408,Saldo!$P$8:$U$1009,6,FALSE),"")</f>
        <v/>
      </c>
      <c r="I3408" s="104" t="str">
        <f>IFERROR(IF(D3408="","",VLOOKUP(E3408,Saldo!$P$8:$Q$1009,2,FALSE)),"")</f>
        <v/>
      </c>
      <c r="J3408" s="76"/>
      <c r="K3408" s="28" t="str">
        <f t="shared" si="53"/>
        <v/>
      </c>
    </row>
    <row r="3409" spans="1:11" ht="18.95" customHeight="1" x14ac:dyDescent="0.25">
      <c r="A3409" s="52"/>
      <c r="C3409" s="76"/>
      <c r="D3409" s="185"/>
      <c r="E3409" s="76"/>
      <c r="F3409" s="76" t="str">
        <f>IF(E3409="","",IFERROR(VLOOKUP(E3409,Cadastro!$C$9:$D$1009,2,FALSE),"PROD. NÃO ENCONTRADO"))</f>
        <v/>
      </c>
      <c r="G3409" s="94"/>
      <c r="H3409" s="69" t="str">
        <f>IFERROR(G3409*VLOOKUP(E3409,Saldo!$P$8:$U$1009,6,FALSE),"")</f>
        <v/>
      </c>
      <c r="I3409" s="104" t="str">
        <f>IFERROR(IF(D3409="","",VLOOKUP(E3409,Saldo!$P$8:$Q$1009,2,FALSE)),"")</f>
        <v/>
      </c>
      <c r="J3409" s="76"/>
      <c r="K3409" s="28" t="str">
        <f t="shared" si="53"/>
        <v/>
      </c>
    </row>
    <row r="3410" spans="1:11" ht="18.95" customHeight="1" x14ac:dyDescent="0.25">
      <c r="A3410" s="52"/>
      <c r="C3410" s="76"/>
      <c r="D3410" s="185"/>
      <c r="E3410" s="76"/>
      <c r="F3410" s="76" t="str">
        <f>IF(E3410="","",IFERROR(VLOOKUP(E3410,Cadastro!$C$9:$D$1009,2,FALSE),"PROD. NÃO ENCONTRADO"))</f>
        <v/>
      </c>
      <c r="G3410" s="94"/>
      <c r="H3410" s="69" t="str">
        <f>IFERROR(G3410*VLOOKUP(E3410,Saldo!$P$8:$U$1009,6,FALSE),"")</f>
        <v/>
      </c>
      <c r="I3410" s="104" t="str">
        <f>IFERROR(IF(D3410="","",VLOOKUP(E3410,Saldo!$P$8:$Q$1009,2,FALSE)),"")</f>
        <v/>
      </c>
      <c r="J3410" s="76"/>
      <c r="K3410" s="28" t="str">
        <f t="shared" si="53"/>
        <v/>
      </c>
    </row>
    <row r="3411" spans="1:11" ht="18.95" customHeight="1" x14ac:dyDescent="0.25">
      <c r="A3411" s="52"/>
      <c r="C3411" s="76"/>
      <c r="D3411" s="185"/>
      <c r="E3411" s="76"/>
      <c r="F3411" s="76" t="str">
        <f>IF(E3411="","",IFERROR(VLOOKUP(E3411,Cadastro!$C$9:$D$1009,2,FALSE),"PROD. NÃO ENCONTRADO"))</f>
        <v/>
      </c>
      <c r="G3411" s="94"/>
      <c r="H3411" s="69" t="str">
        <f>IFERROR(G3411*VLOOKUP(E3411,Saldo!$P$8:$U$1009,6,FALSE),"")</f>
        <v/>
      </c>
      <c r="I3411" s="104" t="str">
        <f>IFERROR(IF(D3411="","",VLOOKUP(E3411,Saldo!$P$8:$Q$1009,2,FALSE)),"")</f>
        <v/>
      </c>
      <c r="J3411" s="76"/>
      <c r="K3411" s="28" t="str">
        <f t="shared" si="53"/>
        <v/>
      </c>
    </row>
    <row r="3412" spans="1:11" ht="18.95" customHeight="1" x14ac:dyDescent="0.25">
      <c r="A3412" s="52"/>
      <c r="C3412" s="76"/>
      <c r="D3412" s="185"/>
      <c r="E3412" s="76"/>
      <c r="F3412" s="76" t="str">
        <f>IF(E3412="","",IFERROR(VLOOKUP(E3412,Cadastro!$C$9:$D$1009,2,FALSE),"PROD. NÃO ENCONTRADO"))</f>
        <v/>
      </c>
      <c r="G3412" s="94"/>
      <c r="H3412" s="69" t="str">
        <f>IFERROR(G3412*VLOOKUP(E3412,Saldo!$P$8:$U$1009,6,FALSE),"")</f>
        <v/>
      </c>
      <c r="I3412" s="104" t="str">
        <f>IFERROR(IF(D3412="","",VLOOKUP(E3412,Saldo!$P$8:$Q$1009,2,FALSE)),"")</f>
        <v/>
      </c>
      <c r="J3412" s="76"/>
      <c r="K3412" s="28" t="str">
        <f t="shared" si="53"/>
        <v/>
      </c>
    </row>
    <row r="3413" spans="1:11" ht="18.95" customHeight="1" x14ac:dyDescent="0.25">
      <c r="A3413" s="52"/>
      <c r="C3413" s="76"/>
      <c r="D3413" s="185"/>
      <c r="E3413" s="76"/>
      <c r="F3413" s="76" t="str">
        <f>IF(E3413="","",IFERROR(VLOOKUP(E3413,Cadastro!$C$9:$D$1009,2,FALSE),"PROD. NÃO ENCONTRADO"))</f>
        <v/>
      </c>
      <c r="G3413" s="94"/>
      <c r="H3413" s="69" t="str">
        <f>IFERROR(G3413*VLOOKUP(E3413,Saldo!$P$8:$U$1009,6,FALSE),"")</f>
        <v/>
      </c>
      <c r="I3413" s="104" t="str">
        <f>IFERROR(IF(D3413="","",VLOOKUP(E3413,Saldo!$P$8:$Q$1009,2,FALSE)),"")</f>
        <v/>
      </c>
      <c r="J3413" s="76"/>
      <c r="K3413" s="28" t="str">
        <f t="shared" si="53"/>
        <v/>
      </c>
    </row>
    <row r="3414" spans="1:11" ht="18.95" customHeight="1" x14ac:dyDescent="0.25">
      <c r="A3414" s="52"/>
      <c r="C3414" s="76"/>
      <c r="D3414" s="185"/>
      <c r="E3414" s="76"/>
      <c r="F3414" s="76" t="str">
        <f>IF(E3414="","",IFERROR(VLOOKUP(E3414,Cadastro!$C$9:$D$1009,2,FALSE),"PROD. NÃO ENCONTRADO"))</f>
        <v/>
      </c>
      <c r="G3414" s="94"/>
      <c r="H3414" s="69" t="str">
        <f>IFERROR(G3414*VLOOKUP(E3414,Saldo!$P$8:$U$1009,6,FALSE),"")</f>
        <v/>
      </c>
      <c r="I3414" s="104" t="str">
        <f>IFERROR(IF(D3414="","",VLOOKUP(E3414,Saldo!$P$8:$Q$1009,2,FALSE)),"")</f>
        <v/>
      </c>
      <c r="J3414" s="76"/>
      <c r="K3414" s="28" t="str">
        <f t="shared" si="53"/>
        <v/>
      </c>
    </row>
    <row r="3415" spans="1:11" ht="18.95" customHeight="1" x14ac:dyDescent="0.25">
      <c r="A3415" s="52"/>
      <c r="C3415" s="76"/>
      <c r="D3415" s="185"/>
      <c r="E3415" s="76"/>
      <c r="F3415" s="76" t="str">
        <f>IF(E3415="","",IFERROR(VLOOKUP(E3415,Cadastro!$C$9:$D$1009,2,FALSE),"PROD. NÃO ENCONTRADO"))</f>
        <v/>
      </c>
      <c r="G3415" s="94"/>
      <c r="H3415" s="69" t="str">
        <f>IFERROR(G3415*VLOOKUP(E3415,Saldo!$P$8:$U$1009,6,FALSE),"")</f>
        <v/>
      </c>
      <c r="I3415" s="104" t="str">
        <f>IFERROR(IF(D3415="","",VLOOKUP(E3415,Saldo!$P$8:$Q$1009,2,FALSE)),"")</f>
        <v/>
      </c>
      <c r="J3415" s="76"/>
      <c r="K3415" s="28" t="str">
        <f t="shared" si="53"/>
        <v/>
      </c>
    </row>
    <row r="3416" spans="1:11" ht="18.95" customHeight="1" x14ac:dyDescent="0.25">
      <c r="A3416" s="52"/>
      <c r="C3416" s="76"/>
      <c r="D3416" s="185"/>
      <c r="E3416" s="76"/>
      <c r="F3416" s="76" t="str">
        <f>IF(E3416="","",IFERROR(VLOOKUP(E3416,Cadastro!$C$9:$D$1009,2,FALSE),"PROD. NÃO ENCONTRADO"))</f>
        <v/>
      </c>
      <c r="G3416" s="94"/>
      <c r="H3416" s="69" t="str">
        <f>IFERROR(G3416*VLOOKUP(E3416,Saldo!$P$8:$U$1009,6,FALSE),"")</f>
        <v/>
      </c>
      <c r="I3416" s="104" t="str">
        <f>IFERROR(IF(D3416="","",VLOOKUP(E3416,Saldo!$P$8:$Q$1009,2,FALSE)),"")</f>
        <v/>
      </c>
      <c r="J3416" s="76"/>
      <c r="K3416" s="28" t="str">
        <f t="shared" si="53"/>
        <v/>
      </c>
    </row>
    <row r="3417" spans="1:11" ht="18.95" customHeight="1" x14ac:dyDescent="0.25">
      <c r="A3417" s="52"/>
      <c r="C3417" s="76"/>
      <c r="D3417" s="185"/>
      <c r="E3417" s="76"/>
      <c r="F3417" s="76" t="str">
        <f>IF(E3417="","",IFERROR(VLOOKUP(E3417,Cadastro!$C$9:$D$1009,2,FALSE),"PROD. NÃO ENCONTRADO"))</f>
        <v/>
      </c>
      <c r="G3417" s="94"/>
      <c r="H3417" s="69" t="str">
        <f>IFERROR(G3417*VLOOKUP(E3417,Saldo!$P$8:$U$1009,6,FALSE),"")</f>
        <v/>
      </c>
      <c r="I3417" s="104" t="str">
        <f>IFERROR(IF(D3417="","",VLOOKUP(E3417,Saldo!$P$8:$Q$1009,2,FALSE)),"")</f>
        <v/>
      </c>
      <c r="J3417" s="76"/>
      <c r="K3417" s="28" t="str">
        <f t="shared" si="53"/>
        <v/>
      </c>
    </row>
    <row r="3418" spans="1:11" ht="18.95" customHeight="1" x14ac:dyDescent="0.25">
      <c r="A3418" s="52"/>
      <c r="C3418" s="76"/>
      <c r="D3418" s="185"/>
      <c r="E3418" s="76"/>
      <c r="F3418" s="76" t="str">
        <f>IF(E3418="","",IFERROR(VLOOKUP(E3418,Cadastro!$C$9:$D$1009,2,FALSE),"PROD. NÃO ENCONTRADO"))</f>
        <v/>
      </c>
      <c r="G3418" s="94"/>
      <c r="H3418" s="69" t="str">
        <f>IFERROR(G3418*VLOOKUP(E3418,Saldo!$P$8:$U$1009,6,FALSE),"")</f>
        <v/>
      </c>
      <c r="I3418" s="104" t="str">
        <f>IFERROR(IF(D3418="","",VLOOKUP(E3418,Saldo!$P$8:$Q$1009,2,FALSE)),"")</f>
        <v/>
      </c>
      <c r="J3418" s="76"/>
      <c r="K3418" s="28" t="str">
        <f t="shared" si="53"/>
        <v/>
      </c>
    </row>
    <row r="3419" spans="1:11" ht="18.95" customHeight="1" x14ac:dyDescent="0.25">
      <c r="A3419" s="52"/>
      <c r="C3419" s="76"/>
      <c r="D3419" s="185"/>
      <c r="E3419" s="76"/>
      <c r="F3419" s="76" t="str">
        <f>IF(E3419="","",IFERROR(VLOOKUP(E3419,Cadastro!$C$9:$D$1009,2,FALSE),"PROD. NÃO ENCONTRADO"))</f>
        <v/>
      </c>
      <c r="G3419" s="94"/>
      <c r="H3419" s="69" t="str">
        <f>IFERROR(G3419*VLOOKUP(E3419,Saldo!$P$8:$U$1009,6,FALSE),"")</f>
        <v/>
      </c>
      <c r="I3419" s="104" t="str">
        <f>IFERROR(IF(D3419="","",VLOOKUP(E3419,Saldo!$P$8:$Q$1009,2,FALSE)),"")</f>
        <v/>
      </c>
      <c r="J3419" s="76"/>
      <c r="K3419" s="28" t="str">
        <f t="shared" si="53"/>
        <v/>
      </c>
    </row>
    <row r="3420" spans="1:11" ht="18.95" customHeight="1" x14ac:dyDescent="0.25">
      <c r="A3420" s="52"/>
      <c r="C3420" s="76"/>
      <c r="D3420" s="185"/>
      <c r="E3420" s="76"/>
      <c r="F3420" s="76" t="str">
        <f>IF(E3420="","",IFERROR(VLOOKUP(E3420,Cadastro!$C$9:$D$1009,2,FALSE),"PROD. NÃO ENCONTRADO"))</f>
        <v/>
      </c>
      <c r="G3420" s="94"/>
      <c r="H3420" s="69" t="str">
        <f>IFERROR(G3420*VLOOKUP(E3420,Saldo!$P$8:$U$1009,6,FALSE),"")</f>
        <v/>
      </c>
      <c r="I3420" s="104" t="str">
        <f>IFERROR(IF(D3420="","",VLOOKUP(E3420,Saldo!$P$8:$Q$1009,2,FALSE)),"")</f>
        <v/>
      </c>
      <c r="J3420" s="76"/>
      <c r="K3420" s="28" t="str">
        <f t="shared" si="53"/>
        <v/>
      </c>
    </row>
    <row r="3421" spans="1:11" ht="18.95" customHeight="1" x14ac:dyDescent="0.25">
      <c r="A3421" s="52"/>
      <c r="C3421" s="76"/>
      <c r="D3421" s="185"/>
      <c r="E3421" s="76"/>
      <c r="F3421" s="76" t="str">
        <f>IF(E3421="","",IFERROR(VLOOKUP(E3421,Cadastro!$C$9:$D$1009,2,FALSE),"PROD. NÃO ENCONTRADO"))</f>
        <v/>
      </c>
      <c r="G3421" s="94"/>
      <c r="H3421" s="69" t="str">
        <f>IFERROR(G3421*VLOOKUP(E3421,Saldo!$P$8:$U$1009,6,FALSE),"")</f>
        <v/>
      </c>
      <c r="I3421" s="104" t="str">
        <f>IFERROR(IF(D3421="","",VLOOKUP(E3421,Saldo!$P$8:$Q$1009,2,FALSE)),"")</f>
        <v/>
      </c>
      <c r="J3421" s="76"/>
      <c r="K3421" s="28" t="str">
        <f t="shared" si="53"/>
        <v/>
      </c>
    </row>
    <row r="3422" spans="1:11" ht="18.95" customHeight="1" x14ac:dyDescent="0.25">
      <c r="A3422" s="52"/>
      <c r="C3422" s="76"/>
      <c r="D3422" s="185"/>
      <c r="E3422" s="76"/>
      <c r="F3422" s="76" t="str">
        <f>IF(E3422="","",IFERROR(VLOOKUP(E3422,Cadastro!$C$9:$D$1009,2,FALSE),"PROD. NÃO ENCONTRADO"))</f>
        <v/>
      </c>
      <c r="G3422" s="94"/>
      <c r="H3422" s="69" t="str">
        <f>IFERROR(G3422*VLOOKUP(E3422,Saldo!$P$8:$U$1009,6,FALSE),"")</f>
        <v/>
      </c>
      <c r="I3422" s="104" t="str">
        <f>IFERROR(IF(D3422="","",VLOOKUP(E3422,Saldo!$P$8:$Q$1009,2,FALSE)),"")</f>
        <v/>
      </c>
      <c r="J3422" s="76"/>
      <c r="K3422" s="28" t="str">
        <f t="shared" si="53"/>
        <v/>
      </c>
    </row>
    <row r="3423" spans="1:11" ht="18.95" customHeight="1" x14ac:dyDescent="0.25">
      <c r="A3423" s="52"/>
      <c r="C3423" s="76"/>
      <c r="D3423" s="185"/>
      <c r="E3423" s="76"/>
      <c r="F3423" s="76" t="str">
        <f>IF(E3423="","",IFERROR(VLOOKUP(E3423,Cadastro!$C$9:$D$1009,2,FALSE),"PROD. NÃO ENCONTRADO"))</f>
        <v/>
      </c>
      <c r="G3423" s="94"/>
      <c r="H3423" s="69" t="str">
        <f>IFERROR(G3423*VLOOKUP(E3423,Saldo!$P$8:$U$1009,6,FALSE),"")</f>
        <v/>
      </c>
      <c r="I3423" s="104" t="str">
        <f>IFERROR(IF(D3423="","",VLOOKUP(E3423,Saldo!$P$8:$Q$1009,2,FALSE)),"")</f>
        <v/>
      </c>
      <c r="J3423" s="76"/>
      <c r="K3423" s="28" t="str">
        <f t="shared" si="53"/>
        <v/>
      </c>
    </row>
    <row r="3424" spans="1:11" ht="18.95" customHeight="1" x14ac:dyDescent="0.25">
      <c r="A3424" s="52"/>
      <c r="C3424" s="76"/>
      <c r="D3424" s="185"/>
      <c r="E3424" s="76"/>
      <c r="F3424" s="76" t="str">
        <f>IF(E3424="","",IFERROR(VLOOKUP(E3424,Cadastro!$C$9:$D$1009,2,FALSE),"PROD. NÃO ENCONTRADO"))</f>
        <v/>
      </c>
      <c r="G3424" s="94"/>
      <c r="H3424" s="69" t="str">
        <f>IFERROR(G3424*VLOOKUP(E3424,Saldo!$P$8:$U$1009,6,FALSE),"")</f>
        <v/>
      </c>
      <c r="I3424" s="104" t="str">
        <f>IFERROR(IF(D3424="","",VLOOKUP(E3424,Saldo!$P$8:$Q$1009,2,FALSE)),"")</f>
        <v/>
      </c>
      <c r="J3424" s="76"/>
      <c r="K3424" s="28" t="str">
        <f t="shared" si="53"/>
        <v/>
      </c>
    </row>
    <row r="3425" spans="1:11" ht="18.95" customHeight="1" x14ac:dyDescent="0.25">
      <c r="A3425" s="52"/>
      <c r="C3425" s="76"/>
      <c r="D3425" s="185"/>
      <c r="E3425" s="76"/>
      <c r="F3425" s="76" t="str">
        <f>IF(E3425="","",IFERROR(VLOOKUP(E3425,Cadastro!$C$9:$D$1009,2,FALSE),"PROD. NÃO ENCONTRADO"))</f>
        <v/>
      </c>
      <c r="G3425" s="94"/>
      <c r="H3425" s="69" t="str">
        <f>IFERROR(G3425*VLOOKUP(E3425,Saldo!$P$8:$U$1009,6,FALSE),"")</f>
        <v/>
      </c>
      <c r="I3425" s="104" t="str">
        <f>IFERROR(IF(D3425="","",VLOOKUP(E3425,Saldo!$P$8:$Q$1009,2,FALSE)),"")</f>
        <v/>
      </c>
      <c r="J3425" s="76"/>
      <c r="K3425" s="28" t="str">
        <f t="shared" si="53"/>
        <v/>
      </c>
    </row>
    <row r="3426" spans="1:11" ht="18.95" customHeight="1" x14ac:dyDescent="0.25">
      <c r="A3426" s="52"/>
      <c r="C3426" s="76"/>
      <c r="D3426" s="185"/>
      <c r="E3426" s="76"/>
      <c r="F3426" s="76" t="str">
        <f>IF(E3426="","",IFERROR(VLOOKUP(E3426,Cadastro!$C$9:$D$1009,2,FALSE),"PROD. NÃO ENCONTRADO"))</f>
        <v/>
      </c>
      <c r="G3426" s="94"/>
      <c r="H3426" s="69" t="str">
        <f>IFERROR(G3426*VLOOKUP(E3426,Saldo!$P$8:$U$1009,6,FALSE),"")</f>
        <v/>
      </c>
      <c r="I3426" s="104" t="str">
        <f>IFERROR(IF(D3426="","",VLOOKUP(E3426,Saldo!$P$8:$Q$1009,2,FALSE)),"")</f>
        <v/>
      </c>
      <c r="J3426" s="76"/>
      <c r="K3426" s="28" t="str">
        <f t="shared" si="53"/>
        <v/>
      </c>
    </row>
    <row r="3427" spans="1:11" ht="18.95" customHeight="1" x14ac:dyDescent="0.25">
      <c r="A3427" s="52"/>
      <c r="C3427" s="76"/>
      <c r="D3427" s="185"/>
      <c r="E3427" s="76"/>
      <c r="F3427" s="76" t="str">
        <f>IF(E3427="","",IFERROR(VLOOKUP(E3427,Cadastro!$C$9:$D$1009,2,FALSE),"PROD. NÃO ENCONTRADO"))</f>
        <v/>
      </c>
      <c r="G3427" s="94"/>
      <c r="H3427" s="69" t="str">
        <f>IFERROR(G3427*VLOOKUP(E3427,Saldo!$P$8:$U$1009,6,FALSE),"")</f>
        <v/>
      </c>
      <c r="I3427" s="104" t="str">
        <f>IFERROR(IF(D3427="","",VLOOKUP(E3427,Saldo!$P$8:$Q$1009,2,FALSE)),"")</f>
        <v/>
      </c>
      <c r="J3427" s="76"/>
      <c r="K3427" s="28" t="str">
        <f t="shared" si="53"/>
        <v/>
      </c>
    </row>
    <row r="3428" spans="1:11" ht="18.95" customHeight="1" x14ac:dyDescent="0.25">
      <c r="A3428" s="52"/>
      <c r="C3428" s="76"/>
      <c r="D3428" s="185"/>
      <c r="E3428" s="76"/>
      <c r="F3428" s="76" t="str">
        <f>IF(E3428="","",IFERROR(VLOOKUP(E3428,Cadastro!$C$9:$D$1009,2,FALSE),"PROD. NÃO ENCONTRADO"))</f>
        <v/>
      </c>
      <c r="G3428" s="94"/>
      <c r="H3428" s="69" t="str">
        <f>IFERROR(G3428*VLOOKUP(E3428,Saldo!$P$8:$U$1009,6,FALSE),"")</f>
        <v/>
      </c>
      <c r="I3428" s="104" t="str">
        <f>IFERROR(IF(D3428="","",VLOOKUP(E3428,Saldo!$P$8:$Q$1009,2,FALSE)),"")</f>
        <v/>
      </c>
      <c r="J3428" s="76"/>
      <c r="K3428" s="28" t="str">
        <f t="shared" si="53"/>
        <v/>
      </c>
    </row>
    <row r="3429" spans="1:11" ht="18.95" customHeight="1" x14ac:dyDescent="0.25">
      <c r="A3429" s="52"/>
      <c r="C3429" s="76"/>
      <c r="D3429" s="185"/>
      <c r="E3429" s="76"/>
      <c r="F3429" s="76" t="str">
        <f>IF(E3429="","",IFERROR(VLOOKUP(E3429,Cadastro!$C$9:$D$1009,2,FALSE),"PROD. NÃO ENCONTRADO"))</f>
        <v/>
      </c>
      <c r="G3429" s="94"/>
      <c r="H3429" s="69" t="str">
        <f>IFERROR(G3429*VLOOKUP(E3429,Saldo!$P$8:$U$1009,6,FALSE),"")</f>
        <v/>
      </c>
      <c r="I3429" s="104" t="str">
        <f>IFERROR(IF(D3429="","",VLOOKUP(E3429,Saldo!$P$8:$Q$1009,2,FALSE)),"")</f>
        <v/>
      </c>
      <c r="J3429" s="76"/>
      <c r="K3429" s="28" t="str">
        <f t="shared" si="53"/>
        <v/>
      </c>
    </row>
    <row r="3430" spans="1:11" ht="18.95" customHeight="1" x14ac:dyDescent="0.25">
      <c r="A3430" s="52"/>
      <c r="C3430" s="76"/>
      <c r="D3430" s="185"/>
      <c r="E3430" s="76"/>
      <c r="F3430" s="76" t="str">
        <f>IF(E3430="","",IFERROR(VLOOKUP(E3430,Cadastro!$C$9:$D$1009,2,FALSE),"PROD. NÃO ENCONTRADO"))</f>
        <v/>
      </c>
      <c r="G3430" s="94"/>
      <c r="H3430" s="69" t="str">
        <f>IFERROR(G3430*VLOOKUP(E3430,Saldo!$P$8:$U$1009,6,FALSE),"")</f>
        <v/>
      </c>
      <c r="I3430" s="104" t="str">
        <f>IFERROR(IF(D3430="","",VLOOKUP(E3430,Saldo!$P$8:$Q$1009,2,FALSE)),"")</f>
        <v/>
      </c>
      <c r="J3430" s="76"/>
      <c r="K3430" s="28" t="str">
        <f t="shared" si="53"/>
        <v/>
      </c>
    </row>
    <row r="3431" spans="1:11" ht="18.95" customHeight="1" x14ac:dyDescent="0.25">
      <c r="A3431" s="52"/>
      <c r="C3431" s="76"/>
      <c r="D3431" s="185"/>
      <c r="E3431" s="76"/>
      <c r="F3431" s="76" t="str">
        <f>IF(E3431="","",IFERROR(VLOOKUP(E3431,Cadastro!$C$9:$D$1009,2,FALSE),"PROD. NÃO ENCONTRADO"))</f>
        <v/>
      </c>
      <c r="G3431" s="94"/>
      <c r="H3431" s="69" t="str">
        <f>IFERROR(G3431*VLOOKUP(E3431,Saldo!$P$8:$U$1009,6,FALSE),"")</f>
        <v/>
      </c>
      <c r="I3431" s="104" t="str">
        <f>IFERROR(IF(D3431="","",VLOOKUP(E3431,Saldo!$P$8:$Q$1009,2,FALSE)),"")</f>
        <v/>
      </c>
      <c r="J3431" s="76"/>
      <c r="K3431" s="28" t="str">
        <f t="shared" si="53"/>
        <v/>
      </c>
    </row>
    <row r="3432" spans="1:11" ht="18.95" customHeight="1" x14ac:dyDescent="0.25">
      <c r="A3432" s="52"/>
      <c r="C3432" s="76"/>
      <c r="D3432" s="185"/>
      <c r="E3432" s="76"/>
      <c r="F3432" s="76" t="str">
        <f>IF(E3432="","",IFERROR(VLOOKUP(E3432,Cadastro!$C$9:$D$1009,2,FALSE),"PROD. NÃO ENCONTRADO"))</f>
        <v/>
      </c>
      <c r="G3432" s="94"/>
      <c r="H3432" s="69" t="str">
        <f>IFERROR(G3432*VLOOKUP(E3432,Saldo!$P$8:$U$1009,6,FALSE),"")</f>
        <v/>
      </c>
      <c r="I3432" s="104" t="str">
        <f>IFERROR(IF(D3432="","",VLOOKUP(E3432,Saldo!$P$8:$Q$1009,2,FALSE)),"")</f>
        <v/>
      </c>
      <c r="J3432" s="76"/>
      <c r="K3432" s="28" t="str">
        <f t="shared" si="53"/>
        <v/>
      </c>
    </row>
    <row r="3433" spans="1:11" ht="18.95" customHeight="1" x14ac:dyDescent="0.25">
      <c r="A3433" s="52"/>
      <c r="C3433" s="76"/>
      <c r="D3433" s="185"/>
      <c r="E3433" s="76"/>
      <c r="F3433" s="76" t="str">
        <f>IF(E3433="","",IFERROR(VLOOKUP(E3433,Cadastro!$C$9:$D$1009,2,FALSE),"PROD. NÃO ENCONTRADO"))</f>
        <v/>
      </c>
      <c r="G3433" s="94"/>
      <c r="H3433" s="69" t="str">
        <f>IFERROR(G3433*VLOOKUP(E3433,Saldo!$P$8:$U$1009,6,FALSE),"")</f>
        <v/>
      </c>
      <c r="I3433" s="104" t="str">
        <f>IFERROR(IF(D3433="","",VLOOKUP(E3433,Saldo!$P$8:$Q$1009,2,FALSE)),"")</f>
        <v/>
      </c>
      <c r="J3433" s="76"/>
      <c r="K3433" s="28" t="str">
        <f t="shared" si="53"/>
        <v/>
      </c>
    </row>
    <row r="3434" spans="1:11" ht="18.95" customHeight="1" x14ac:dyDescent="0.25">
      <c r="A3434" s="52"/>
      <c r="C3434" s="76"/>
      <c r="D3434" s="185"/>
      <c r="E3434" s="76"/>
      <c r="F3434" s="76" t="str">
        <f>IF(E3434="","",IFERROR(VLOOKUP(E3434,Cadastro!$C$9:$D$1009,2,FALSE),"PROD. NÃO ENCONTRADO"))</f>
        <v/>
      </c>
      <c r="G3434" s="94"/>
      <c r="H3434" s="69" t="str">
        <f>IFERROR(G3434*VLOOKUP(E3434,Saldo!$P$8:$U$1009,6,FALSE),"")</f>
        <v/>
      </c>
      <c r="I3434" s="104" t="str">
        <f>IFERROR(IF(D3434="","",VLOOKUP(E3434,Saldo!$P$8:$Q$1009,2,FALSE)),"")</f>
        <v/>
      </c>
      <c r="J3434" s="76"/>
      <c r="K3434" s="28" t="str">
        <f t="shared" si="53"/>
        <v/>
      </c>
    </row>
    <row r="3435" spans="1:11" ht="18.95" customHeight="1" x14ac:dyDescent="0.25">
      <c r="A3435" s="52"/>
      <c r="C3435" s="76"/>
      <c r="D3435" s="185"/>
      <c r="E3435" s="76"/>
      <c r="F3435" s="76" t="str">
        <f>IF(E3435="","",IFERROR(VLOOKUP(E3435,Cadastro!$C$9:$D$1009,2,FALSE),"PROD. NÃO ENCONTRADO"))</f>
        <v/>
      </c>
      <c r="G3435" s="94"/>
      <c r="H3435" s="69" t="str">
        <f>IFERROR(G3435*VLOOKUP(E3435,Saldo!$P$8:$U$1009,6,FALSE),"")</f>
        <v/>
      </c>
      <c r="I3435" s="104" t="str">
        <f>IFERROR(IF(D3435="","",VLOOKUP(E3435,Saldo!$P$8:$Q$1009,2,FALSE)),"")</f>
        <v/>
      </c>
      <c r="J3435" s="76"/>
      <c r="K3435" s="28" t="str">
        <f t="shared" si="53"/>
        <v/>
      </c>
    </row>
    <row r="3436" spans="1:11" ht="18.95" customHeight="1" x14ac:dyDescent="0.25">
      <c r="A3436" s="52"/>
      <c r="C3436" s="76"/>
      <c r="D3436" s="185"/>
      <c r="E3436" s="76"/>
      <c r="F3436" s="76" t="str">
        <f>IF(E3436="","",IFERROR(VLOOKUP(E3436,Cadastro!$C$9:$D$1009,2,FALSE),"PROD. NÃO ENCONTRADO"))</f>
        <v/>
      </c>
      <c r="G3436" s="94"/>
      <c r="H3436" s="69" t="str">
        <f>IFERROR(G3436*VLOOKUP(E3436,Saldo!$P$8:$U$1009,6,FALSE),"")</f>
        <v/>
      </c>
      <c r="I3436" s="104" t="str">
        <f>IFERROR(IF(D3436="","",VLOOKUP(E3436,Saldo!$P$8:$Q$1009,2,FALSE)),"")</f>
        <v/>
      </c>
      <c r="J3436" s="76"/>
      <c r="K3436" s="28" t="str">
        <f t="shared" si="53"/>
        <v/>
      </c>
    </row>
    <row r="3437" spans="1:11" ht="18.95" customHeight="1" x14ac:dyDescent="0.25">
      <c r="A3437" s="52"/>
      <c r="C3437" s="76"/>
      <c r="D3437" s="185"/>
      <c r="E3437" s="76"/>
      <c r="F3437" s="76" t="str">
        <f>IF(E3437="","",IFERROR(VLOOKUP(E3437,Cadastro!$C$9:$D$1009,2,FALSE),"PROD. NÃO ENCONTRADO"))</f>
        <v/>
      </c>
      <c r="G3437" s="94"/>
      <c r="H3437" s="69" t="str">
        <f>IFERROR(G3437*VLOOKUP(E3437,Saldo!$P$8:$U$1009,6,FALSE),"")</f>
        <v/>
      </c>
      <c r="I3437" s="104" t="str">
        <f>IFERROR(IF(D3437="","",VLOOKUP(E3437,Saldo!$P$8:$Q$1009,2,FALSE)),"")</f>
        <v/>
      </c>
      <c r="J3437" s="76"/>
      <c r="K3437" s="28" t="str">
        <f t="shared" si="53"/>
        <v/>
      </c>
    </row>
    <row r="3438" spans="1:11" ht="18.95" customHeight="1" x14ac:dyDescent="0.25">
      <c r="A3438" s="52"/>
      <c r="C3438" s="76"/>
      <c r="D3438" s="185"/>
      <c r="E3438" s="76"/>
      <c r="F3438" s="76" t="str">
        <f>IF(E3438="","",IFERROR(VLOOKUP(E3438,Cadastro!$C$9:$D$1009,2,FALSE),"PROD. NÃO ENCONTRADO"))</f>
        <v/>
      </c>
      <c r="G3438" s="94"/>
      <c r="H3438" s="69" t="str">
        <f>IFERROR(G3438*VLOOKUP(E3438,Saldo!$P$8:$U$1009,6,FALSE),"")</f>
        <v/>
      </c>
      <c r="I3438" s="104" t="str">
        <f>IFERROR(IF(D3438="","",VLOOKUP(E3438,Saldo!$P$8:$Q$1009,2,FALSE)),"")</f>
        <v/>
      </c>
      <c r="J3438" s="76"/>
      <c r="K3438" s="28" t="str">
        <f t="shared" si="53"/>
        <v/>
      </c>
    </row>
    <row r="3439" spans="1:11" ht="18.95" customHeight="1" x14ac:dyDescent="0.25">
      <c r="A3439" s="52"/>
      <c r="C3439" s="76"/>
      <c r="D3439" s="185"/>
      <c r="E3439" s="76"/>
      <c r="F3439" s="76" t="str">
        <f>IF(E3439="","",IFERROR(VLOOKUP(E3439,Cadastro!$C$9:$D$1009,2,FALSE),"PROD. NÃO ENCONTRADO"))</f>
        <v/>
      </c>
      <c r="G3439" s="94"/>
      <c r="H3439" s="69" t="str">
        <f>IFERROR(G3439*VLOOKUP(E3439,Saldo!$P$8:$U$1009,6,FALSE),"")</f>
        <v/>
      </c>
      <c r="I3439" s="104" t="str">
        <f>IFERROR(IF(D3439="","",VLOOKUP(E3439,Saldo!$P$8:$Q$1009,2,FALSE)),"")</f>
        <v/>
      </c>
      <c r="J3439" s="76"/>
      <c r="K3439" s="28" t="str">
        <f t="shared" si="53"/>
        <v/>
      </c>
    </row>
    <row r="3440" spans="1:11" ht="18.95" customHeight="1" x14ac:dyDescent="0.25">
      <c r="A3440" s="52"/>
      <c r="C3440" s="76"/>
      <c r="D3440" s="185"/>
      <c r="E3440" s="76"/>
      <c r="F3440" s="76" t="str">
        <f>IF(E3440="","",IFERROR(VLOOKUP(E3440,Cadastro!$C$9:$D$1009,2,FALSE),"PROD. NÃO ENCONTRADO"))</f>
        <v/>
      </c>
      <c r="G3440" s="94"/>
      <c r="H3440" s="69" t="str">
        <f>IFERROR(G3440*VLOOKUP(E3440,Saldo!$P$8:$U$1009,6,FALSE),"")</f>
        <v/>
      </c>
      <c r="I3440" s="104" t="str">
        <f>IFERROR(IF(D3440="","",VLOOKUP(E3440,Saldo!$P$8:$Q$1009,2,FALSE)),"")</f>
        <v/>
      </c>
      <c r="J3440" s="76"/>
      <c r="K3440" s="28" t="str">
        <f t="shared" si="53"/>
        <v/>
      </c>
    </row>
    <row r="3441" spans="1:11" ht="18.95" customHeight="1" x14ac:dyDescent="0.25">
      <c r="A3441" s="52"/>
      <c r="C3441" s="76"/>
      <c r="D3441" s="185"/>
      <c r="E3441" s="76"/>
      <c r="F3441" s="76" t="str">
        <f>IF(E3441="","",IFERROR(VLOOKUP(E3441,Cadastro!$C$9:$D$1009,2,FALSE),"PROD. NÃO ENCONTRADO"))</f>
        <v/>
      </c>
      <c r="G3441" s="94"/>
      <c r="H3441" s="69" t="str">
        <f>IFERROR(G3441*VLOOKUP(E3441,Saldo!$P$8:$U$1009,6,FALSE),"")</f>
        <v/>
      </c>
      <c r="I3441" s="104" t="str">
        <f>IFERROR(IF(D3441="","",VLOOKUP(E3441,Saldo!$P$8:$Q$1009,2,FALSE)),"")</f>
        <v/>
      </c>
      <c r="J3441" s="76"/>
      <c r="K3441" s="28" t="str">
        <f t="shared" si="53"/>
        <v/>
      </c>
    </row>
    <row r="3442" spans="1:11" ht="18.95" customHeight="1" x14ac:dyDescent="0.25">
      <c r="A3442" s="52"/>
      <c r="C3442" s="76"/>
      <c r="D3442" s="185"/>
      <c r="E3442" s="76"/>
      <c r="F3442" s="76" t="str">
        <f>IF(E3442="","",IFERROR(VLOOKUP(E3442,Cadastro!$C$9:$D$1009,2,FALSE),"PROD. NÃO ENCONTRADO"))</f>
        <v/>
      </c>
      <c r="G3442" s="94"/>
      <c r="H3442" s="69" t="str">
        <f>IFERROR(G3442*VLOOKUP(E3442,Saldo!$P$8:$U$1009,6,FALSE),"")</f>
        <v/>
      </c>
      <c r="I3442" s="104" t="str">
        <f>IFERROR(IF(D3442="","",VLOOKUP(E3442,Saldo!$P$8:$Q$1009,2,FALSE)),"")</f>
        <v/>
      </c>
      <c r="J3442" s="76"/>
      <c r="K3442" s="28" t="str">
        <f t="shared" si="53"/>
        <v/>
      </c>
    </row>
    <row r="3443" spans="1:11" ht="18.95" customHeight="1" x14ac:dyDescent="0.25">
      <c r="A3443" s="52"/>
      <c r="C3443" s="76"/>
      <c r="D3443" s="185"/>
      <c r="E3443" s="76"/>
      <c r="F3443" s="76" t="str">
        <f>IF(E3443="","",IFERROR(VLOOKUP(E3443,Cadastro!$C$9:$D$1009,2,FALSE),"PROD. NÃO ENCONTRADO"))</f>
        <v/>
      </c>
      <c r="G3443" s="94"/>
      <c r="H3443" s="69" t="str">
        <f>IFERROR(G3443*VLOOKUP(E3443,Saldo!$P$8:$U$1009,6,FALSE),"")</f>
        <v/>
      </c>
      <c r="I3443" s="104" t="str">
        <f>IFERROR(IF(D3443="","",VLOOKUP(E3443,Saldo!$P$8:$Q$1009,2,FALSE)),"")</f>
        <v/>
      </c>
      <c r="J3443" s="76"/>
      <c r="K3443" s="28" t="str">
        <f t="shared" si="53"/>
        <v/>
      </c>
    </row>
    <row r="3444" spans="1:11" ht="18.95" customHeight="1" x14ac:dyDescent="0.25">
      <c r="A3444" s="52"/>
      <c r="C3444" s="76"/>
      <c r="D3444" s="185"/>
      <c r="E3444" s="76"/>
      <c r="F3444" s="76" t="str">
        <f>IF(E3444="","",IFERROR(VLOOKUP(E3444,Cadastro!$C$9:$D$1009,2,FALSE),"PROD. NÃO ENCONTRADO"))</f>
        <v/>
      </c>
      <c r="G3444" s="94"/>
      <c r="H3444" s="69" t="str">
        <f>IFERROR(G3444*VLOOKUP(E3444,Saldo!$P$8:$U$1009,6,FALSE),"")</f>
        <v/>
      </c>
      <c r="I3444" s="104" t="str">
        <f>IFERROR(IF(D3444="","",VLOOKUP(E3444,Saldo!$P$8:$Q$1009,2,FALSE)),"")</f>
        <v/>
      </c>
      <c r="J3444" s="76"/>
      <c r="K3444" s="28" t="str">
        <f t="shared" si="53"/>
        <v/>
      </c>
    </row>
    <row r="3445" spans="1:11" ht="18.95" customHeight="1" x14ac:dyDescent="0.25">
      <c r="A3445" s="52"/>
      <c r="C3445" s="76"/>
      <c r="D3445" s="185"/>
      <c r="E3445" s="76"/>
      <c r="F3445" s="76" t="str">
        <f>IF(E3445="","",IFERROR(VLOOKUP(E3445,Cadastro!$C$9:$D$1009,2,FALSE),"PROD. NÃO ENCONTRADO"))</f>
        <v/>
      </c>
      <c r="G3445" s="94"/>
      <c r="H3445" s="69" t="str">
        <f>IFERROR(G3445*VLOOKUP(E3445,Saldo!$P$8:$U$1009,6,FALSE),"")</f>
        <v/>
      </c>
      <c r="I3445" s="104" t="str">
        <f>IFERROR(IF(D3445="","",VLOOKUP(E3445,Saldo!$P$8:$Q$1009,2,FALSE)),"")</f>
        <v/>
      </c>
      <c r="J3445" s="76"/>
      <c r="K3445" s="28" t="str">
        <f t="shared" si="53"/>
        <v/>
      </c>
    </row>
    <row r="3446" spans="1:11" ht="18.95" customHeight="1" x14ac:dyDescent="0.25">
      <c r="A3446" s="52"/>
      <c r="C3446" s="76"/>
      <c r="D3446" s="185"/>
      <c r="E3446" s="76"/>
      <c r="F3446" s="76" t="str">
        <f>IF(E3446="","",IFERROR(VLOOKUP(E3446,Cadastro!$C$9:$D$1009,2,FALSE),"PROD. NÃO ENCONTRADO"))</f>
        <v/>
      </c>
      <c r="G3446" s="94"/>
      <c r="H3446" s="69" t="str">
        <f>IFERROR(G3446*VLOOKUP(E3446,Saldo!$P$8:$U$1009,6,FALSE),"")</f>
        <v/>
      </c>
      <c r="I3446" s="104" t="str">
        <f>IFERROR(IF(D3446="","",VLOOKUP(E3446,Saldo!$P$8:$Q$1009,2,FALSE)),"")</f>
        <v/>
      </c>
      <c r="J3446" s="76"/>
      <c r="K3446" s="28" t="str">
        <f t="shared" si="53"/>
        <v/>
      </c>
    </row>
    <row r="3447" spans="1:11" ht="18.95" customHeight="1" x14ac:dyDescent="0.25">
      <c r="A3447" s="52"/>
      <c r="C3447" s="76"/>
      <c r="D3447" s="185"/>
      <c r="E3447" s="76"/>
      <c r="F3447" s="76" t="str">
        <f>IF(E3447="","",IFERROR(VLOOKUP(E3447,Cadastro!$C$9:$D$1009,2,FALSE),"PROD. NÃO ENCONTRADO"))</f>
        <v/>
      </c>
      <c r="G3447" s="94"/>
      <c r="H3447" s="69" t="str">
        <f>IFERROR(G3447*VLOOKUP(E3447,Saldo!$P$8:$U$1009,6,FALSE),"")</f>
        <v/>
      </c>
      <c r="I3447" s="104" t="str">
        <f>IFERROR(IF(D3447="","",VLOOKUP(E3447,Saldo!$P$8:$Q$1009,2,FALSE)),"")</f>
        <v/>
      </c>
      <c r="J3447" s="76"/>
      <c r="K3447" s="28" t="str">
        <f t="shared" si="53"/>
        <v/>
      </c>
    </row>
    <row r="3448" spans="1:11" ht="18.95" customHeight="1" x14ac:dyDescent="0.25">
      <c r="A3448" s="52"/>
      <c r="C3448" s="76"/>
      <c r="D3448" s="185"/>
      <c r="E3448" s="76"/>
      <c r="F3448" s="76" t="str">
        <f>IF(E3448="","",IFERROR(VLOOKUP(E3448,Cadastro!$C$9:$D$1009,2,FALSE),"PROD. NÃO ENCONTRADO"))</f>
        <v/>
      </c>
      <c r="G3448" s="94"/>
      <c r="H3448" s="69" t="str">
        <f>IFERROR(G3448*VLOOKUP(E3448,Saldo!$P$8:$U$1009,6,FALSE),"")</f>
        <v/>
      </c>
      <c r="I3448" s="104" t="str">
        <f>IFERROR(IF(D3448="","",VLOOKUP(E3448,Saldo!$P$8:$Q$1009,2,FALSE)),"")</f>
        <v/>
      </c>
      <c r="J3448" s="76"/>
      <c r="K3448" s="28" t="str">
        <f t="shared" si="53"/>
        <v/>
      </c>
    </row>
    <row r="3449" spans="1:11" ht="18.95" customHeight="1" x14ac:dyDescent="0.25">
      <c r="A3449" s="52"/>
      <c r="C3449" s="76"/>
      <c r="D3449" s="185"/>
      <c r="E3449" s="76"/>
      <c r="F3449" s="76" t="str">
        <f>IF(E3449="","",IFERROR(VLOOKUP(E3449,Cadastro!$C$9:$D$1009,2,FALSE),"PROD. NÃO ENCONTRADO"))</f>
        <v/>
      </c>
      <c r="G3449" s="94"/>
      <c r="H3449" s="69" t="str">
        <f>IFERROR(G3449*VLOOKUP(E3449,Saldo!$P$8:$U$1009,6,FALSE),"")</f>
        <v/>
      </c>
      <c r="I3449" s="104" t="str">
        <f>IFERROR(IF(D3449="","",VLOOKUP(E3449,Saldo!$P$8:$Q$1009,2,FALSE)),"")</f>
        <v/>
      </c>
      <c r="J3449" s="76"/>
      <c r="K3449" s="28" t="str">
        <f t="shared" si="53"/>
        <v/>
      </c>
    </row>
    <row r="3450" spans="1:11" ht="18.95" customHeight="1" x14ac:dyDescent="0.25">
      <c r="A3450" s="52"/>
      <c r="C3450" s="76"/>
      <c r="D3450" s="185"/>
      <c r="E3450" s="76"/>
      <c r="F3450" s="76" t="str">
        <f>IF(E3450="","",IFERROR(VLOOKUP(E3450,Cadastro!$C$9:$D$1009,2,FALSE),"PROD. NÃO ENCONTRADO"))</f>
        <v/>
      </c>
      <c r="G3450" s="94"/>
      <c r="H3450" s="69" t="str">
        <f>IFERROR(G3450*VLOOKUP(E3450,Saldo!$P$8:$U$1009,6,FALSE),"")</f>
        <v/>
      </c>
      <c r="I3450" s="104" t="str">
        <f>IFERROR(IF(D3450="","",VLOOKUP(E3450,Saldo!$P$8:$Q$1009,2,FALSE)),"")</f>
        <v/>
      </c>
      <c r="J3450" s="76"/>
      <c r="K3450" s="28" t="str">
        <f t="shared" si="53"/>
        <v/>
      </c>
    </row>
    <row r="3451" spans="1:11" ht="18.95" customHeight="1" x14ac:dyDescent="0.25">
      <c r="A3451" s="52"/>
      <c r="C3451" s="76"/>
      <c r="D3451" s="185"/>
      <c r="E3451" s="76"/>
      <c r="F3451" s="76" t="str">
        <f>IF(E3451="","",IFERROR(VLOOKUP(E3451,Cadastro!$C$9:$D$1009,2,FALSE),"PROD. NÃO ENCONTRADO"))</f>
        <v/>
      </c>
      <c r="G3451" s="94"/>
      <c r="H3451" s="69" t="str">
        <f>IFERROR(G3451*VLOOKUP(E3451,Saldo!$P$8:$U$1009,6,FALSE),"")</f>
        <v/>
      </c>
      <c r="I3451" s="104" t="str">
        <f>IFERROR(IF(D3451="","",VLOOKUP(E3451,Saldo!$P$8:$Q$1009,2,FALSE)),"")</f>
        <v/>
      </c>
      <c r="J3451" s="76"/>
      <c r="K3451" s="28" t="str">
        <f t="shared" si="53"/>
        <v/>
      </c>
    </row>
    <row r="3452" spans="1:11" ht="18.95" customHeight="1" x14ac:dyDescent="0.25">
      <c r="A3452" s="52"/>
      <c r="C3452" s="76"/>
      <c r="D3452" s="185"/>
      <c r="E3452" s="76"/>
      <c r="F3452" s="76" t="str">
        <f>IF(E3452="","",IFERROR(VLOOKUP(E3452,Cadastro!$C$9:$D$1009,2,FALSE),"PROD. NÃO ENCONTRADO"))</f>
        <v/>
      </c>
      <c r="G3452" s="94"/>
      <c r="H3452" s="69" t="str">
        <f>IFERROR(G3452*VLOOKUP(E3452,Saldo!$P$8:$U$1009,6,FALSE),"")</f>
        <v/>
      </c>
      <c r="I3452" s="104" t="str">
        <f>IFERROR(IF(D3452="","",VLOOKUP(E3452,Saldo!$P$8:$Q$1009,2,FALSE)),"")</f>
        <v/>
      </c>
      <c r="J3452" s="76"/>
      <c r="K3452" s="28" t="str">
        <f t="shared" si="53"/>
        <v/>
      </c>
    </row>
    <row r="3453" spans="1:11" ht="18.95" customHeight="1" x14ac:dyDescent="0.25">
      <c r="A3453" s="52"/>
      <c r="C3453" s="76"/>
      <c r="D3453" s="185"/>
      <c r="E3453" s="76"/>
      <c r="F3453" s="76" t="str">
        <f>IF(E3453="","",IFERROR(VLOOKUP(E3453,Cadastro!$C$9:$D$1009,2,FALSE),"PROD. NÃO ENCONTRADO"))</f>
        <v/>
      </c>
      <c r="G3453" s="94"/>
      <c r="H3453" s="69" t="str">
        <f>IFERROR(G3453*VLOOKUP(E3453,Saldo!$P$8:$U$1009,6,FALSE),"")</f>
        <v/>
      </c>
      <c r="I3453" s="104" t="str">
        <f>IFERROR(IF(D3453="","",VLOOKUP(E3453,Saldo!$P$8:$Q$1009,2,FALSE)),"")</f>
        <v/>
      </c>
      <c r="J3453" s="76"/>
      <c r="K3453" s="28" t="str">
        <f t="shared" si="53"/>
        <v/>
      </c>
    </row>
    <row r="3454" spans="1:11" ht="18.95" customHeight="1" x14ac:dyDescent="0.25">
      <c r="A3454" s="52"/>
      <c r="C3454" s="76"/>
      <c r="D3454" s="185"/>
      <c r="E3454" s="76"/>
      <c r="F3454" s="76" t="str">
        <f>IF(E3454="","",IFERROR(VLOOKUP(E3454,Cadastro!$C$9:$D$1009,2,FALSE),"PROD. NÃO ENCONTRADO"))</f>
        <v/>
      </c>
      <c r="G3454" s="94"/>
      <c r="H3454" s="69" t="str">
        <f>IFERROR(G3454*VLOOKUP(E3454,Saldo!$P$8:$U$1009,6,FALSE),"")</f>
        <v/>
      </c>
      <c r="I3454" s="104" t="str">
        <f>IFERROR(IF(D3454="","",VLOOKUP(E3454,Saldo!$P$8:$Q$1009,2,FALSE)),"")</f>
        <v/>
      </c>
      <c r="J3454" s="76"/>
      <c r="K3454" s="28" t="str">
        <f t="shared" si="53"/>
        <v/>
      </c>
    </row>
    <row r="3455" spans="1:11" ht="18.95" customHeight="1" x14ac:dyDescent="0.25">
      <c r="A3455" s="52"/>
      <c r="C3455" s="76"/>
      <c r="D3455" s="185"/>
      <c r="E3455" s="76"/>
      <c r="F3455" s="76" t="str">
        <f>IF(E3455="","",IFERROR(VLOOKUP(E3455,Cadastro!$C$9:$D$1009,2,FALSE),"PROD. NÃO ENCONTRADO"))</f>
        <v/>
      </c>
      <c r="G3455" s="94"/>
      <c r="H3455" s="69" t="str">
        <f>IFERROR(G3455*VLOOKUP(E3455,Saldo!$P$8:$U$1009,6,FALSE),"")</f>
        <v/>
      </c>
      <c r="I3455" s="104" t="str">
        <f>IFERROR(IF(D3455="","",VLOOKUP(E3455,Saldo!$P$8:$Q$1009,2,FALSE)),"")</f>
        <v/>
      </c>
      <c r="J3455" s="76"/>
      <c r="K3455" s="28" t="str">
        <f t="shared" si="53"/>
        <v/>
      </c>
    </row>
    <row r="3456" spans="1:11" ht="18.95" customHeight="1" x14ac:dyDescent="0.25">
      <c r="A3456" s="52"/>
      <c r="C3456" s="76"/>
      <c r="D3456" s="185"/>
      <c r="E3456" s="76"/>
      <c r="F3456" s="76" t="str">
        <f>IF(E3456="","",IFERROR(VLOOKUP(E3456,Cadastro!$C$9:$D$1009,2,FALSE),"PROD. NÃO ENCONTRADO"))</f>
        <v/>
      </c>
      <c r="G3456" s="94"/>
      <c r="H3456" s="69" t="str">
        <f>IFERROR(G3456*VLOOKUP(E3456,Saldo!$P$8:$U$1009,6,FALSE),"")</f>
        <v/>
      </c>
      <c r="I3456" s="104" t="str">
        <f>IFERROR(IF(D3456="","",VLOOKUP(E3456,Saldo!$P$8:$Q$1009,2,FALSE)),"")</f>
        <v/>
      </c>
      <c r="J3456" s="76"/>
      <c r="K3456" s="28" t="str">
        <f t="shared" si="53"/>
        <v/>
      </c>
    </row>
    <row r="3457" spans="1:11" ht="18.95" customHeight="1" x14ac:dyDescent="0.25">
      <c r="A3457" s="52"/>
      <c r="C3457" s="76"/>
      <c r="D3457" s="185"/>
      <c r="E3457" s="76"/>
      <c r="F3457" s="76" t="str">
        <f>IF(E3457="","",IFERROR(VLOOKUP(E3457,Cadastro!$C$9:$D$1009,2,FALSE),"PROD. NÃO ENCONTRADO"))</f>
        <v/>
      </c>
      <c r="G3457" s="94"/>
      <c r="H3457" s="69" t="str">
        <f>IFERROR(G3457*VLOOKUP(E3457,Saldo!$P$8:$U$1009,6,FALSE),"")</f>
        <v/>
      </c>
      <c r="I3457" s="104" t="str">
        <f>IFERROR(IF(D3457="","",VLOOKUP(E3457,Saldo!$P$8:$Q$1009,2,FALSE)),"")</f>
        <v/>
      </c>
      <c r="J3457" s="76"/>
      <c r="K3457" s="28" t="str">
        <f t="shared" si="53"/>
        <v/>
      </c>
    </row>
    <row r="3458" spans="1:11" ht="18.95" customHeight="1" x14ac:dyDescent="0.25">
      <c r="A3458" s="52"/>
      <c r="C3458" s="76"/>
      <c r="D3458" s="185"/>
      <c r="E3458" s="76"/>
      <c r="F3458" s="76" t="str">
        <f>IF(E3458="","",IFERROR(VLOOKUP(E3458,Cadastro!$C$9:$D$1009,2,FALSE),"PROD. NÃO ENCONTRADO"))</f>
        <v/>
      </c>
      <c r="G3458" s="94"/>
      <c r="H3458" s="69" t="str">
        <f>IFERROR(G3458*VLOOKUP(E3458,Saldo!$P$8:$U$1009,6,FALSE),"")</f>
        <v/>
      </c>
      <c r="I3458" s="104" t="str">
        <f>IFERROR(IF(D3458="","",VLOOKUP(E3458,Saldo!$P$8:$Q$1009,2,FALSE)),"")</f>
        <v/>
      </c>
      <c r="J3458" s="76"/>
      <c r="K3458" s="28" t="str">
        <f t="shared" si="53"/>
        <v/>
      </c>
    </row>
    <row r="3459" spans="1:11" ht="18.95" customHeight="1" x14ac:dyDescent="0.25">
      <c r="A3459" s="52"/>
      <c r="C3459" s="76"/>
      <c r="D3459" s="185"/>
      <c r="E3459" s="76"/>
      <c r="F3459" s="76" t="str">
        <f>IF(E3459="","",IFERROR(VLOOKUP(E3459,Cadastro!$C$9:$D$1009,2,FALSE),"PROD. NÃO ENCONTRADO"))</f>
        <v/>
      </c>
      <c r="G3459" s="94"/>
      <c r="H3459" s="69" t="str">
        <f>IFERROR(G3459*VLOOKUP(E3459,Saldo!$P$8:$U$1009,6,FALSE),"")</f>
        <v/>
      </c>
      <c r="I3459" s="104" t="str">
        <f>IFERROR(IF(D3459="","",VLOOKUP(E3459,Saldo!$P$8:$Q$1009,2,FALSE)),"")</f>
        <v/>
      </c>
      <c r="J3459" s="76"/>
      <c r="K3459" s="28" t="str">
        <f t="shared" si="53"/>
        <v/>
      </c>
    </row>
    <row r="3460" spans="1:11" ht="18.95" customHeight="1" x14ac:dyDescent="0.25">
      <c r="A3460" s="52"/>
      <c r="C3460" s="76"/>
      <c r="D3460" s="185"/>
      <c r="E3460" s="76"/>
      <c r="F3460" s="76" t="str">
        <f>IF(E3460="","",IFERROR(VLOOKUP(E3460,Cadastro!$C$9:$D$1009,2,FALSE),"PROD. NÃO ENCONTRADO"))</f>
        <v/>
      </c>
      <c r="G3460" s="94"/>
      <c r="H3460" s="69" t="str">
        <f>IFERROR(G3460*VLOOKUP(E3460,Saldo!$P$8:$U$1009,6,FALSE),"")</f>
        <v/>
      </c>
      <c r="I3460" s="104" t="str">
        <f>IFERROR(IF(D3460="","",VLOOKUP(E3460,Saldo!$P$8:$Q$1009,2,FALSE)),"")</f>
        <v/>
      </c>
      <c r="J3460" s="76"/>
      <c r="K3460" s="28" t="str">
        <f t="shared" si="53"/>
        <v/>
      </c>
    </row>
    <row r="3461" spans="1:11" ht="18.95" customHeight="1" x14ac:dyDescent="0.25">
      <c r="A3461" s="52"/>
      <c r="C3461" s="76"/>
      <c r="D3461" s="185"/>
      <c r="E3461" s="76"/>
      <c r="F3461" s="76" t="str">
        <f>IF(E3461="","",IFERROR(VLOOKUP(E3461,Cadastro!$C$9:$D$1009,2,FALSE),"PROD. NÃO ENCONTRADO"))</f>
        <v/>
      </c>
      <c r="G3461" s="94"/>
      <c r="H3461" s="69" t="str">
        <f>IFERROR(G3461*VLOOKUP(E3461,Saldo!$P$8:$U$1009,6,FALSE),"")</f>
        <v/>
      </c>
      <c r="I3461" s="104" t="str">
        <f>IFERROR(IF(D3461="","",VLOOKUP(E3461,Saldo!$P$8:$Q$1009,2,FALSE)),"")</f>
        <v/>
      </c>
      <c r="J3461" s="76"/>
      <c r="K3461" s="28" t="str">
        <f t="shared" si="53"/>
        <v/>
      </c>
    </row>
    <row r="3462" spans="1:11" ht="18.95" customHeight="1" x14ac:dyDescent="0.25">
      <c r="A3462" s="52"/>
      <c r="C3462" s="76"/>
      <c r="D3462" s="185"/>
      <c r="E3462" s="76"/>
      <c r="F3462" s="76" t="str">
        <f>IF(E3462="","",IFERROR(VLOOKUP(E3462,Cadastro!$C$9:$D$1009,2,FALSE),"PROD. NÃO ENCONTRADO"))</f>
        <v/>
      </c>
      <c r="G3462" s="94"/>
      <c r="H3462" s="69" t="str">
        <f>IFERROR(G3462*VLOOKUP(E3462,Saldo!$P$8:$U$1009,6,FALSE),"")</f>
        <v/>
      </c>
      <c r="I3462" s="104" t="str">
        <f>IFERROR(IF(D3462="","",VLOOKUP(E3462,Saldo!$P$8:$Q$1009,2,FALSE)),"")</f>
        <v/>
      </c>
      <c r="J3462" s="76"/>
      <c r="K3462" s="28" t="str">
        <f t="shared" si="53"/>
        <v/>
      </c>
    </row>
    <row r="3463" spans="1:11" ht="18.95" customHeight="1" x14ac:dyDescent="0.25">
      <c r="A3463" s="52"/>
      <c r="C3463" s="76"/>
      <c r="D3463" s="185"/>
      <c r="E3463" s="76"/>
      <c r="F3463" s="76" t="str">
        <f>IF(E3463="","",IFERROR(VLOOKUP(E3463,Cadastro!$C$9:$D$1009,2,FALSE),"PROD. NÃO ENCONTRADO"))</f>
        <v/>
      </c>
      <c r="G3463" s="94"/>
      <c r="H3463" s="69" t="str">
        <f>IFERROR(G3463*VLOOKUP(E3463,Saldo!$P$8:$U$1009,6,FALSE),"")</f>
        <v/>
      </c>
      <c r="I3463" s="104" t="str">
        <f>IFERROR(IF(D3463="","",VLOOKUP(E3463,Saldo!$P$8:$Q$1009,2,FALSE)),"")</f>
        <v/>
      </c>
      <c r="J3463" s="76"/>
      <c r="K3463" s="28" t="str">
        <f t="shared" si="53"/>
        <v/>
      </c>
    </row>
    <row r="3464" spans="1:11" ht="18.95" customHeight="1" x14ac:dyDescent="0.25">
      <c r="A3464" s="52"/>
      <c r="C3464" s="76"/>
      <c r="D3464" s="185"/>
      <c r="E3464" s="76"/>
      <c r="F3464" s="76" t="str">
        <f>IF(E3464="","",IFERROR(VLOOKUP(E3464,Cadastro!$C$9:$D$1009,2,FALSE),"PROD. NÃO ENCONTRADO"))</f>
        <v/>
      </c>
      <c r="G3464" s="94"/>
      <c r="H3464" s="69" t="str">
        <f>IFERROR(G3464*VLOOKUP(E3464,Saldo!$P$8:$U$1009,6,FALSE),"")</f>
        <v/>
      </c>
      <c r="I3464" s="104" t="str">
        <f>IFERROR(IF(D3464="","",VLOOKUP(E3464,Saldo!$P$8:$Q$1009,2,FALSE)),"")</f>
        <v/>
      </c>
      <c r="J3464" s="76"/>
      <c r="K3464" s="28" t="str">
        <f t="shared" si="53"/>
        <v/>
      </c>
    </row>
    <row r="3465" spans="1:11" ht="18.95" customHeight="1" x14ac:dyDescent="0.25">
      <c r="A3465" s="52"/>
      <c r="C3465" s="76"/>
      <c r="D3465" s="185"/>
      <c r="E3465" s="76"/>
      <c r="F3465" s="76" t="str">
        <f>IF(E3465="","",IFERROR(VLOOKUP(E3465,Cadastro!$C$9:$D$1009,2,FALSE),"PROD. NÃO ENCONTRADO"))</f>
        <v/>
      </c>
      <c r="G3465" s="94"/>
      <c r="H3465" s="69" t="str">
        <f>IFERROR(G3465*VLOOKUP(E3465,Saldo!$P$8:$U$1009,6,FALSE),"")</f>
        <v/>
      </c>
      <c r="I3465" s="104" t="str">
        <f>IFERROR(IF(D3465="","",VLOOKUP(E3465,Saldo!$P$8:$Q$1009,2,FALSE)),"")</f>
        <v/>
      </c>
      <c r="J3465" s="76"/>
      <c r="K3465" s="28" t="str">
        <f t="shared" si="53"/>
        <v/>
      </c>
    </row>
    <row r="3466" spans="1:11" ht="18.95" customHeight="1" x14ac:dyDescent="0.25">
      <c r="A3466" s="52"/>
      <c r="C3466" s="76"/>
      <c r="D3466" s="185"/>
      <c r="E3466" s="76"/>
      <c r="F3466" s="76" t="str">
        <f>IF(E3466="","",IFERROR(VLOOKUP(E3466,Cadastro!$C$9:$D$1009,2,FALSE),"PROD. NÃO ENCONTRADO"))</f>
        <v/>
      </c>
      <c r="G3466" s="94"/>
      <c r="H3466" s="69" t="str">
        <f>IFERROR(G3466*VLOOKUP(E3466,Saldo!$P$8:$U$1009,6,FALSE),"")</f>
        <v/>
      </c>
      <c r="I3466" s="104" t="str">
        <f>IFERROR(IF(D3466="","",VLOOKUP(E3466,Saldo!$P$8:$Q$1009,2,FALSE)),"")</f>
        <v/>
      </c>
      <c r="J3466" s="76"/>
      <c r="K3466" s="28" t="str">
        <f t="shared" ref="K3466:K3529" si="54">IF(D3466="","",MONTH(D3466))</f>
        <v/>
      </c>
    </row>
    <row r="3467" spans="1:11" ht="18.95" customHeight="1" x14ac:dyDescent="0.25">
      <c r="A3467" s="52"/>
      <c r="C3467" s="76"/>
      <c r="D3467" s="185"/>
      <c r="E3467" s="76"/>
      <c r="F3467" s="76" t="str">
        <f>IF(E3467="","",IFERROR(VLOOKUP(E3467,Cadastro!$C$9:$D$1009,2,FALSE),"PROD. NÃO ENCONTRADO"))</f>
        <v/>
      </c>
      <c r="G3467" s="94"/>
      <c r="H3467" s="69" t="str">
        <f>IFERROR(G3467*VLOOKUP(E3467,Saldo!$P$8:$U$1009,6,FALSE),"")</f>
        <v/>
      </c>
      <c r="I3467" s="104" t="str">
        <f>IFERROR(IF(D3467="","",VLOOKUP(E3467,Saldo!$P$8:$Q$1009,2,FALSE)),"")</f>
        <v/>
      </c>
      <c r="J3467" s="76"/>
      <c r="K3467" s="28" t="str">
        <f t="shared" si="54"/>
        <v/>
      </c>
    </row>
    <row r="3468" spans="1:11" ht="18.95" customHeight="1" x14ac:dyDescent="0.25">
      <c r="A3468" s="52"/>
      <c r="C3468" s="76"/>
      <c r="D3468" s="185"/>
      <c r="E3468" s="76"/>
      <c r="F3468" s="76" t="str">
        <f>IF(E3468="","",IFERROR(VLOOKUP(E3468,Cadastro!$C$9:$D$1009,2,FALSE),"PROD. NÃO ENCONTRADO"))</f>
        <v/>
      </c>
      <c r="G3468" s="94"/>
      <c r="H3468" s="69" t="str">
        <f>IFERROR(G3468*VLOOKUP(E3468,Saldo!$P$8:$U$1009,6,FALSE),"")</f>
        <v/>
      </c>
      <c r="I3468" s="104" t="str">
        <f>IFERROR(IF(D3468="","",VLOOKUP(E3468,Saldo!$P$8:$Q$1009,2,FALSE)),"")</f>
        <v/>
      </c>
      <c r="J3468" s="76"/>
      <c r="K3468" s="28" t="str">
        <f t="shared" si="54"/>
        <v/>
      </c>
    </row>
    <row r="3469" spans="1:11" ht="18.95" customHeight="1" x14ac:dyDescent="0.25">
      <c r="A3469" s="52"/>
      <c r="C3469" s="76"/>
      <c r="D3469" s="185"/>
      <c r="E3469" s="76"/>
      <c r="F3469" s="76" t="str">
        <f>IF(E3469="","",IFERROR(VLOOKUP(E3469,Cadastro!$C$9:$D$1009,2,FALSE),"PROD. NÃO ENCONTRADO"))</f>
        <v/>
      </c>
      <c r="G3469" s="94"/>
      <c r="H3469" s="69" t="str">
        <f>IFERROR(G3469*VLOOKUP(E3469,Saldo!$P$8:$U$1009,6,FALSE),"")</f>
        <v/>
      </c>
      <c r="I3469" s="104" t="str">
        <f>IFERROR(IF(D3469="","",VLOOKUP(E3469,Saldo!$P$8:$Q$1009,2,FALSE)),"")</f>
        <v/>
      </c>
      <c r="J3469" s="76"/>
      <c r="K3469" s="28" t="str">
        <f t="shared" si="54"/>
        <v/>
      </c>
    </row>
    <row r="3470" spans="1:11" ht="18.95" customHeight="1" x14ac:dyDescent="0.25">
      <c r="A3470" s="52"/>
      <c r="C3470" s="76"/>
      <c r="D3470" s="185"/>
      <c r="E3470" s="76"/>
      <c r="F3470" s="76" t="str">
        <f>IF(E3470="","",IFERROR(VLOOKUP(E3470,Cadastro!$C$9:$D$1009,2,FALSE),"PROD. NÃO ENCONTRADO"))</f>
        <v/>
      </c>
      <c r="G3470" s="94"/>
      <c r="H3470" s="69" t="str">
        <f>IFERROR(G3470*VLOOKUP(E3470,Saldo!$P$8:$U$1009,6,FALSE),"")</f>
        <v/>
      </c>
      <c r="I3470" s="104" t="str">
        <f>IFERROR(IF(D3470="","",VLOOKUP(E3470,Saldo!$P$8:$Q$1009,2,FALSE)),"")</f>
        <v/>
      </c>
      <c r="J3470" s="76"/>
      <c r="K3470" s="28" t="str">
        <f t="shared" si="54"/>
        <v/>
      </c>
    </row>
    <row r="3471" spans="1:11" ht="18.95" customHeight="1" x14ac:dyDescent="0.25">
      <c r="A3471" s="52"/>
      <c r="C3471" s="76"/>
      <c r="D3471" s="185"/>
      <c r="E3471" s="76"/>
      <c r="F3471" s="76" t="str">
        <f>IF(E3471="","",IFERROR(VLOOKUP(E3471,Cadastro!$C$9:$D$1009,2,FALSE),"PROD. NÃO ENCONTRADO"))</f>
        <v/>
      </c>
      <c r="G3471" s="94"/>
      <c r="H3471" s="69" t="str">
        <f>IFERROR(G3471*VLOOKUP(E3471,Saldo!$P$8:$U$1009,6,FALSE),"")</f>
        <v/>
      </c>
      <c r="I3471" s="104" t="str">
        <f>IFERROR(IF(D3471="","",VLOOKUP(E3471,Saldo!$P$8:$Q$1009,2,FALSE)),"")</f>
        <v/>
      </c>
      <c r="J3471" s="76"/>
      <c r="K3471" s="28" t="str">
        <f t="shared" si="54"/>
        <v/>
      </c>
    </row>
    <row r="3472" spans="1:11" ht="18.95" customHeight="1" x14ac:dyDescent="0.25">
      <c r="A3472" s="52"/>
      <c r="C3472" s="76"/>
      <c r="D3472" s="185"/>
      <c r="E3472" s="76"/>
      <c r="F3472" s="76" t="str">
        <f>IF(E3472="","",IFERROR(VLOOKUP(E3472,Cadastro!$C$9:$D$1009,2,FALSE),"PROD. NÃO ENCONTRADO"))</f>
        <v/>
      </c>
      <c r="G3472" s="94"/>
      <c r="H3472" s="69" t="str">
        <f>IFERROR(G3472*VLOOKUP(E3472,Saldo!$P$8:$U$1009,6,FALSE),"")</f>
        <v/>
      </c>
      <c r="I3472" s="104" t="str">
        <f>IFERROR(IF(D3472="","",VLOOKUP(E3472,Saldo!$P$8:$Q$1009,2,FALSE)),"")</f>
        <v/>
      </c>
      <c r="J3472" s="76"/>
      <c r="K3472" s="28" t="str">
        <f t="shared" si="54"/>
        <v/>
      </c>
    </row>
    <row r="3473" spans="1:11" ht="18.95" customHeight="1" x14ac:dyDescent="0.25">
      <c r="A3473" s="52"/>
      <c r="C3473" s="76"/>
      <c r="D3473" s="185"/>
      <c r="E3473" s="76"/>
      <c r="F3473" s="76" t="str">
        <f>IF(E3473="","",IFERROR(VLOOKUP(E3473,Cadastro!$C$9:$D$1009,2,FALSE),"PROD. NÃO ENCONTRADO"))</f>
        <v/>
      </c>
      <c r="G3473" s="94"/>
      <c r="H3473" s="69" t="str">
        <f>IFERROR(G3473*VLOOKUP(E3473,Saldo!$P$8:$U$1009,6,FALSE),"")</f>
        <v/>
      </c>
      <c r="I3473" s="104" t="str">
        <f>IFERROR(IF(D3473="","",VLOOKUP(E3473,Saldo!$P$8:$Q$1009,2,FALSE)),"")</f>
        <v/>
      </c>
      <c r="J3473" s="76"/>
      <c r="K3473" s="28" t="str">
        <f t="shared" si="54"/>
        <v/>
      </c>
    </row>
    <row r="3474" spans="1:11" ht="18.95" customHeight="1" x14ac:dyDescent="0.25">
      <c r="A3474" s="52"/>
      <c r="C3474" s="76"/>
      <c r="D3474" s="185"/>
      <c r="E3474" s="76"/>
      <c r="F3474" s="76" t="str">
        <f>IF(E3474="","",IFERROR(VLOOKUP(E3474,Cadastro!$C$9:$D$1009,2,FALSE),"PROD. NÃO ENCONTRADO"))</f>
        <v/>
      </c>
      <c r="G3474" s="94"/>
      <c r="H3474" s="69" t="str">
        <f>IFERROR(G3474*VLOOKUP(E3474,Saldo!$P$8:$U$1009,6,FALSE),"")</f>
        <v/>
      </c>
      <c r="I3474" s="104" t="str">
        <f>IFERROR(IF(D3474="","",VLOOKUP(E3474,Saldo!$P$8:$Q$1009,2,FALSE)),"")</f>
        <v/>
      </c>
      <c r="J3474" s="76"/>
      <c r="K3474" s="28" t="str">
        <f t="shared" si="54"/>
        <v/>
      </c>
    </row>
    <row r="3475" spans="1:11" ht="18.95" customHeight="1" x14ac:dyDescent="0.25">
      <c r="A3475" s="52"/>
      <c r="C3475" s="76"/>
      <c r="D3475" s="185"/>
      <c r="E3475" s="76"/>
      <c r="F3475" s="76" t="str">
        <f>IF(E3475="","",IFERROR(VLOOKUP(E3475,Cadastro!$C$9:$D$1009,2,FALSE),"PROD. NÃO ENCONTRADO"))</f>
        <v/>
      </c>
      <c r="G3475" s="94"/>
      <c r="H3475" s="69" t="str">
        <f>IFERROR(G3475*VLOOKUP(E3475,Saldo!$P$8:$U$1009,6,FALSE),"")</f>
        <v/>
      </c>
      <c r="I3475" s="104" t="str">
        <f>IFERROR(IF(D3475="","",VLOOKUP(E3475,Saldo!$P$8:$Q$1009,2,FALSE)),"")</f>
        <v/>
      </c>
      <c r="J3475" s="76"/>
      <c r="K3475" s="28" t="str">
        <f t="shared" si="54"/>
        <v/>
      </c>
    </row>
    <row r="3476" spans="1:11" ht="18.95" customHeight="1" x14ac:dyDescent="0.25">
      <c r="A3476" s="52"/>
      <c r="C3476" s="76"/>
      <c r="D3476" s="185"/>
      <c r="E3476" s="76"/>
      <c r="F3476" s="76" t="str">
        <f>IF(E3476="","",IFERROR(VLOOKUP(E3476,Cadastro!$C$9:$D$1009,2,FALSE),"PROD. NÃO ENCONTRADO"))</f>
        <v/>
      </c>
      <c r="G3476" s="94"/>
      <c r="H3476" s="69" t="str">
        <f>IFERROR(G3476*VLOOKUP(E3476,Saldo!$P$8:$U$1009,6,FALSE),"")</f>
        <v/>
      </c>
      <c r="I3476" s="104" t="str">
        <f>IFERROR(IF(D3476="","",VLOOKUP(E3476,Saldo!$P$8:$Q$1009,2,FALSE)),"")</f>
        <v/>
      </c>
      <c r="J3476" s="76"/>
      <c r="K3476" s="28" t="str">
        <f t="shared" si="54"/>
        <v/>
      </c>
    </row>
    <row r="3477" spans="1:11" ht="18.95" customHeight="1" x14ac:dyDescent="0.25">
      <c r="A3477" s="52"/>
      <c r="C3477" s="76"/>
      <c r="D3477" s="185"/>
      <c r="E3477" s="76"/>
      <c r="F3477" s="76" t="str">
        <f>IF(E3477="","",IFERROR(VLOOKUP(E3477,Cadastro!$C$9:$D$1009,2,FALSE),"PROD. NÃO ENCONTRADO"))</f>
        <v/>
      </c>
      <c r="G3477" s="94"/>
      <c r="H3477" s="69" t="str">
        <f>IFERROR(G3477*VLOOKUP(E3477,Saldo!$P$8:$U$1009,6,FALSE),"")</f>
        <v/>
      </c>
      <c r="I3477" s="104" t="str">
        <f>IFERROR(IF(D3477="","",VLOOKUP(E3477,Saldo!$P$8:$Q$1009,2,FALSE)),"")</f>
        <v/>
      </c>
      <c r="J3477" s="76"/>
      <c r="K3477" s="28" t="str">
        <f t="shared" si="54"/>
        <v/>
      </c>
    </row>
    <row r="3478" spans="1:11" ht="18.95" customHeight="1" x14ac:dyDescent="0.25">
      <c r="A3478" s="52"/>
      <c r="C3478" s="76"/>
      <c r="D3478" s="185"/>
      <c r="E3478" s="76"/>
      <c r="F3478" s="76" t="str">
        <f>IF(E3478="","",IFERROR(VLOOKUP(E3478,Cadastro!$C$9:$D$1009,2,FALSE),"PROD. NÃO ENCONTRADO"))</f>
        <v/>
      </c>
      <c r="G3478" s="94"/>
      <c r="H3478" s="69" t="str">
        <f>IFERROR(G3478*VLOOKUP(E3478,Saldo!$P$8:$U$1009,6,FALSE),"")</f>
        <v/>
      </c>
      <c r="I3478" s="104" t="str">
        <f>IFERROR(IF(D3478="","",VLOOKUP(E3478,Saldo!$P$8:$Q$1009,2,FALSE)),"")</f>
        <v/>
      </c>
      <c r="J3478" s="76"/>
      <c r="K3478" s="28" t="str">
        <f t="shared" si="54"/>
        <v/>
      </c>
    </row>
    <row r="3479" spans="1:11" ht="18.95" customHeight="1" x14ac:dyDescent="0.25">
      <c r="A3479" s="52"/>
      <c r="C3479" s="76"/>
      <c r="D3479" s="185"/>
      <c r="E3479" s="76"/>
      <c r="F3479" s="76" t="str">
        <f>IF(E3479="","",IFERROR(VLOOKUP(E3479,Cadastro!$C$9:$D$1009,2,FALSE),"PROD. NÃO ENCONTRADO"))</f>
        <v/>
      </c>
      <c r="G3479" s="94"/>
      <c r="H3479" s="69" t="str">
        <f>IFERROR(G3479*VLOOKUP(E3479,Saldo!$P$8:$U$1009,6,FALSE),"")</f>
        <v/>
      </c>
      <c r="I3479" s="104" t="str">
        <f>IFERROR(IF(D3479="","",VLOOKUP(E3479,Saldo!$P$8:$Q$1009,2,FALSE)),"")</f>
        <v/>
      </c>
      <c r="J3479" s="76"/>
      <c r="K3479" s="28" t="str">
        <f t="shared" si="54"/>
        <v/>
      </c>
    </row>
    <row r="3480" spans="1:11" ht="18.95" customHeight="1" x14ac:dyDescent="0.25">
      <c r="A3480" s="52"/>
      <c r="C3480" s="76"/>
      <c r="D3480" s="185"/>
      <c r="E3480" s="76"/>
      <c r="F3480" s="76" t="str">
        <f>IF(E3480="","",IFERROR(VLOOKUP(E3480,Cadastro!$C$9:$D$1009,2,FALSE),"PROD. NÃO ENCONTRADO"))</f>
        <v/>
      </c>
      <c r="G3480" s="94"/>
      <c r="H3480" s="69" t="str">
        <f>IFERROR(G3480*VLOOKUP(E3480,Saldo!$P$8:$U$1009,6,FALSE),"")</f>
        <v/>
      </c>
      <c r="I3480" s="104" t="str">
        <f>IFERROR(IF(D3480="","",VLOOKUP(E3480,Saldo!$P$8:$Q$1009,2,FALSE)),"")</f>
        <v/>
      </c>
      <c r="J3480" s="76"/>
      <c r="K3480" s="28" t="str">
        <f t="shared" si="54"/>
        <v/>
      </c>
    </row>
    <row r="3481" spans="1:11" ht="18.95" customHeight="1" x14ac:dyDescent="0.25">
      <c r="A3481" s="52"/>
      <c r="C3481" s="76"/>
      <c r="D3481" s="185"/>
      <c r="E3481" s="76"/>
      <c r="F3481" s="76" t="str">
        <f>IF(E3481="","",IFERROR(VLOOKUP(E3481,Cadastro!$C$9:$D$1009,2,FALSE),"PROD. NÃO ENCONTRADO"))</f>
        <v/>
      </c>
      <c r="G3481" s="94"/>
      <c r="H3481" s="69" t="str">
        <f>IFERROR(G3481*VLOOKUP(E3481,Saldo!$P$8:$U$1009,6,FALSE),"")</f>
        <v/>
      </c>
      <c r="I3481" s="104" t="str">
        <f>IFERROR(IF(D3481="","",VLOOKUP(E3481,Saldo!$P$8:$Q$1009,2,FALSE)),"")</f>
        <v/>
      </c>
      <c r="J3481" s="76"/>
      <c r="K3481" s="28" t="str">
        <f t="shared" si="54"/>
        <v/>
      </c>
    </row>
    <row r="3482" spans="1:11" ht="18.95" customHeight="1" x14ac:dyDescent="0.25">
      <c r="A3482" s="52"/>
      <c r="C3482" s="76"/>
      <c r="D3482" s="185"/>
      <c r="E3482" s="76"/>
      <c r="F3482" s="76" t="str">
        <f>IF(E3482="","",IFERROR(VLOOKUP(E3482,Cadastro!$C$9:$D$1009,2,FALSE),"PROD. NÃO ENCONTRADO"))</f>
        <v/>
      </c>
      <c r="G3482" s="94"/>
      <c r="H3482" s="69" t="str">
        <f>IFERROR(G3482*VLOOKUP(E3482,Saldo!$P$8:$U$1009,6,FALSE),"")</f>
        <v/>
      </c>
      <c r="I3482" s="104" t="str">
        <f>IFERROR(IF(D3482="","",VLOOKUP(E3482,Saldo!$P$8:$Q$1009,2,FALSE)),"")</f>
        <v/>
      </c>
      <c r="J3482" s="76"/>
      <c r="K3482" s="28" t="str">
        <f t="shared" si="54"/>
        <v/>
      </c>
    </row>
    <row r="3483" spans="1:11" ht="18.95" customHeight="1" x14ac:dyDescent="0.25">
      <c r="A3483" s="52"/>
      <c r="C3483" s="76"/>
      <c r="D3483" s="185"/>
      <c r="E3483" s="76"/>
      <c r="F3483" s="76" t="str">
        <f>IF(E3483="","",IFERROR(VLOOKUP(E3483,Cadastro!$C$9:$D$1009,2,FALSE),"PROD. NÃO ENCONTRADO"))</f>
        <v/>
      </c>
      <c r="G3483" s="94"/>
      <c r="H3483" s="69" t="str">
        <f>IFERROR(G3483*VLOOKUP(E3483,Saldo!$P$8:$U$1009,6,FALSE),"")</f>
        <v/>
      </c>
      <c r="I3483" s="104" t="str">
        <f>IFERROR(IF(D3483="","",VLOOKUP(E3483,Saldo!$P$8:$Q$1009,2,FALSE)),"")</f>
        <v/>
      </c>
      <c r="J3483" s="76"/>
      <c r="K3483" s="28" t="str">
        <f t="shared" si="54"/>
        <v/>
      </c>
    </row>
    <row r="3484" spans="1:11" ht="18.95" customHeight="1" x14ac:dyDescent="0.25">
      <c r="A3484" s="52"/>
      <c r="C3484" s="76"/>
      <c r="D3484" s="185"/>
      <c r="E3484" s="76"/>
      <c r="F3484" s="76" t="str">
        <f>IF(E3484="","",IFERROR(VLOOKUP(E3484,Cadastro!$C$9:$D$1009,2,FALSE),"PROD. NÃO ENCONTRADO"))</f>
        <v/>
      </c>
      <c r="G3484" s="94"/>
      <c r="H3484" s="69" t="str">
        <f>IFERROR(G3484*VLOOKUP(E3484,Saldo!$P$8:$U$1009,6,FALSE),"")</f>
        <v/>
      </c>
      <c r="I3484" s="104" t="str">
        <f>IFERROR(IF(D3484="","",VLOOKUP(E3484,Saldo!$P$8:$Q$1009,2,FALSE)),"")</f>
        <v/>
      </c>
      <c r="J3484" s="76"/>
      <c r="K3484" s="28" t="str">
        <f t="shared" si="54"/>
        <v/>
      </c>
    </row>
    <row r="3485" spans="1:11" ht="18.95" customHeight="1" x14ac:dyDescent="0.25">
      <c r="A3485" s="52"/>
      <c r="C3485" s="76"/>
      <c r="D3485" s="185"/>
      <c r="E3485" s="76"/>
      <c r="F3485" s="76" t="str">
        <f>IF(E3485="","",IFERROR(VLOOKUP(E3485,Cadastro!$C$9:$D$1009,2,FALSE),"PROD. NÃO ENCONTRADO"))</f>
        <v/>
      </c>
      <c r="G3485" s="94"/>
      <c r="H3485" s="69" t="str">
        <f>IFERROR(G3485*VLOOKUP(E3485,Saldo!$P$8:$U$1009,6,FALSE),"")</f>
        <v/>
      </c>
      <c r="I3485" s="104" t="str">
        <f>IFERROR(IF(D3485="","",VLOOKUP(E3485,Saldo!$P$8:$Q$1009,2,FALSE)),"")</f>
        <v/>
      </c>
      <c r="J3485" s="76"/>
      <c r="K3485" s="28" t="str">
        <f t="shared" si="54"/>
        <v/>
      </c>
    </row>
    <row r="3486" spans="1:11" ht="18.95" customHeight="1" x14ac:dyDescent="0.25">
      <c r="A3486" s="52"/>
      <c r="C3486" s="76"/>
      <c r="D3486" s="185"/>
      <c r="E3486" s="76"/>
      <c r="F3486" s="76" t="str">
        <f>IF(E3486="","",IFERROR(VLOOKUP(E3486,Cadastro!$C$9:$D$1009,2,FALSE),"PROD. NÃO ENCONTRADO"))</f>
        <v/>
      </c>
      <c r="G3486" s="94"/>
      <c r="H3486" s="69" t="str">
        <f>IFERROR(G3486*VLOOKUP(E3486,Saldo!$P$8:$U$1009,6,FALSE),"")</f>
        <v/>
      </c>
      <c r="I3486" s="104" t="str">
        <f>IFERROR(IF(D3486="","",VLOOKUP(E3486,Saldo!$P$8:$Q$1009,2,FALSE)),"")</f>
        <v/>
      </c>
      <c r="J3486" s="76"/>
      <c r="K3486" s="28" t="str">
        <f t="shared" si="54"/>
        <v/>
      </c>
    </row>
    <row r="3487" spans="1:11" ht="18.95" customHeight="1" x14ac:dyDescent="0.25">
      <c r="A3487" s="52"/>
      <c r="C3487" s="76"/>
      <c r="D3487" s="185"/>
      <c r="E3487" s="76"/>
      <c r="F3487" s="76" t="str">
        <f>IF(E3487="","",IFERROR(VLOOKUP(E3487,Cadastro!$C$9:$D$1009,2,FALSE),"PROD. NÃO ENCONTRADO"))</f>
        <v/>
      </c>
      <c r="G3487" s="94"/>
      <c r="H3487" s="69" t="str">
        <f>IFERROR(G3487*VLOOKUP(E3487,Saldo!$P$8:$U$1009,6,FALSE),"")</f>
        <v/>
      </c>
      <c r="I3487" s="104" t="str">
        <f>IFERROR(IF(D3487="","",VLOOKUP(E3487,Saldo!$P$8:$Q$1009,2,FALSE)),"")</f>
        <v/>
      </c>
      <c r="J3487" s="76"/>
      <c r="K3487" s="28" t="str">
        <f t="shared" si="54"/>
        <v/>
      </c>
    </row>
    <row r="3488" spans="1:11" ht="18.95" customHeight="1" x14ac:dyDescent="0.25">
      <c r="A3488" s="52"/>
      <c r="C3488" s="76"/>
      <c r="D3488" s="185"/>
      <c r="E3488" s="76"/>
      <c r="F3488" s="76" t="str">
        <f>IF(E3488="","",IFERROR(VLOOKUP(E3488,Cadastro!$C$9:$D$1009,2,FALSE),"PROD. NÃO ENCONTRADO"))</f>
        <v/>
      </c>
      <c r="G3488" s="94"/>
      <c r="H3488" s="69" t="str">
        <f>IFERROR(G3488*VLOOKUP(E3488,Saldo!$P$8:$U$1009,6,FALSE),"")</f>
        <v/>
      </c>
      <c r="I3488" s="104" t="str">
        <f>IFERROR(IF(D3488="","",VLOOKUP(E3488,Saldo!$P$8:$Q$1009,2,FALSE)),"")</f>
        <v/>
      </c>
      <c r="J3488" s="76"/>
      <c r="K3488" s="28" t="str">
        <f t="shared" si="54"/>
        <v/>
      </c>
    </row>
    <row r="3489" spans="1:11" ht="18.95" customHeight="1" x14ac:dyDescent="0.25">
      <c r="A3489" s="52"/>
      <c r="C3489" s="76"/>
      <c r="D3489" s="185"/>
      <c r="E3489" s="76"/>
      <c r="F3489" s="76" t="str">
        <f>IF(E3489="","",IFERROR(VLOOKUP(E3489,Cadastro!$C$9:$D$1009,2,FALSE),"PROD. NÃO ENCONTRADO"))</f>
        <v/>
      </c>
      <c r="G3489" s="94"/>
      <c r="H3489" s="69" t="str">
        <f>IFERROR(G3489*VLOOKUP(E3489,Saldo!$P$8:$U$1009,6,FALSE),"")</f>
        <v/>
      </c>
      <c r="I3489" s="104" t="str">
        <f>IFERROR(IF(D3489="","",VLOOKUP(E3489,Saldo!$P$8:$Q$1009,2,FALSE)),"")</f>
        <v/>
      </c>
      <c r="J3489" s="76"/>
      <c r="K3489" s="28" t="str">
        <f t="shared" si="54"/>
        <v/>
      </c>
    </row>
    <row r="3490" spans="1:11" ht="18.95" customHeight="1" x14ac:dyDescent="0.25">
      <c r="A3490" s="52"/>
      <c r="C3490" s="76"/>
      <c r="D3490" s="185"/>
      <c r="E3490" s="76"/>
      <c r="F3490" s="76" t="str">
        <f>IF(E3490="","",IFERROR(VLOOKUP(E3490,Cadastro!$C$9:$D$1009,2,FALSE),"PROD. NÃO ENCONTRADO"))</f>
        <v/>
      </c>
      <c r="G3490" s="94"/>
      <c r="H3490" s="69" t="str">
        <f>IFERROR(G3490*VLOOKUP(E3490,Saldo!$P$8:$U$1009,6,FALSE),"")</f>
        <v/>
      </c>
      <c r="I3490" s="104" t="str">
        <f>IFERROR(IF(D3490="","",VLOOKUP(E3490,Saldo!$P$8:$Q$1009,2,FALSE)),"")</f>
        <v/>
      </c>
      <c r="J3490" s="76"/>
      <c r="K3490" s="28" t="str">
        <f t="shared" si="54"/>
        <v/>
      </c>
    </row>
    <row r="3491" spans="1:11" ht="18.95" customHeight="1" x14ac:dyDescent="0.25">
      <c r="A3491" s="52"/>
      <c r="C3491" s="76"/>
      <c r="D3491" s="185"/>
      <c r="E3491" s="76"/>
      <c r="F3491" s="76" t="str">
        <f>IF(E3491="","",IFERROR(VLOOKUP(E3491,Cadastro!$C$9:$D$1009,2,FALSE),"PROD. NÃO ENCONTRADO"))</f>
        <v/>
      </c>
      <c r="G3491" s="94"/>
      <c r="H3491" s="69" t="str">
        <f>IFERROR(G3491*VLOOKUP(E3491,Saldo!$P$8:$U$1009,6,FALSE),"")</f>
        <v/>
      </c>
      <c r="I3491" s="104" t="str">
        <f>IFERROR(IF(D3491="","",VLOOKUP(E3491,Saldo!$P$8:$Q$1009,2,FALSE)),"")</f>
        <v/>
      </c>
      <c r="J3491" s="76"/>
      <c r="K3491" s="28" t="str">
        <f t="shared" si="54"/>
        <v/>
      </c>
    </row>
    <row r="3492" spans="1:11" ht="18.95" customHeight="1" x14ac:dyDescent="0.25">
      <c r="A3492" s="52"/>
      <c r="C3492" s="76"/>
      <c r="D3492" s="185"/>
      <c r="E3492" s="76"/>
      <c r="F3492" s="76" t="str">
        <f>IF(E3492="","",IFERROR(VLOOKUP(E3492,Cadastro!$C$9:$D$1009,2,FALSE),"PROD. NÃO ENCONTRADO"))</f>
        <v/>
      </c>
      <c r="G3492" s="94"/>
      <c r="H3492" s="69" t="str">
        <f>IFERROR(G3492*VLOOKUP(E3492,Saldo!$P$8:$U$1009,6,FALSE),"")</f>
        <v/>
      </c>
      <c r="I3492" s="104" t="str">
        <f>IFERROR(IF(D3492="","",VLOOKUP(E3492,Saldo!$P$8:$Q$1009,2,FALSE)),"")</f>
        <v/>
      </c>
      <c r="J3492" s="76"/>
      <c r="K3492" s="28" t="str">
        <f t="shared" si="54"/>
        <v/>
      </c>
    </row>
    <row r="3493" spans="1:11" ht="18.95" customHeight="1" x14ac:dyDescent="0.25">
      <c r="A3493" s="52"/>
      <c r="C3493" s="76"/>
      <c r="D3493" s="185"/>
      <c r="E3493" s="76"/>
      <c r="F3493" s="76" t="str">
        <f>IF(E3493="","",IFERROR(VLOOKUP(E3493,Cadastro!$C$9:$D$1009,2,FALSE),"PROD. NÃO ENCONTRADO"))</f>
        <v/>
      </c>
      <c r="G3493" s="94"/>
      <c r="H3493" s="69" t="str">
        <f>IFERROR(G3493*VLOOKUP(E3493,Saldo!$P$8:$U$1009,6,FALSE),"")</f>
        <v/>
      </c>
      <c r="I3493" s="104" t="str">
        <f>IFERROR(IF(D3493="","",VLOOKUP(E3493,Saldo!$P$8:$Q$1009,2,FALSE)),"")</f>
        <v/>
      </c>
      <c r="J3493" s="76"/>
      <c r="K3493" s="28" t="str">
        <f t="shared" si="54"/>
        <v/>
      </c>
    </row>
    <row r="3494" spans="1:11" ht="18.95" customHeight="1" x14ac:dyDescent="0.25">
      <c r="A3494" s="52"/>
      <c r="C3494" s="76"/>
      <c r="D3494" s="185"/>
      <c r="E3494" s="76"/>
      <c r="F3494" s="76" t="str">
        <f>IF(E3494="","",IFERROR(VLOOKUP(E3494,Cadastro!$C$9:$D$1009,2,FALSE),"PROD. NÃO ENCONTRADO"))</f>
        <v/>
      </c>
      <c r="G3494" s="94"/>
      <c r="H3494" s="69" t="str">
        <f>IFERROR(G3494*VLOOKUP(E3494,Saldo!$P$8:$U$1009,6,FALSE),"")</f>
        <v/>
      </c>
      <c r="I3494" s="104" t="str">
        <f>IFERROR(IF(D3494="","",VLOOKUP(E3494,Saldo!$P$8:$Q$1009,2,FALSE)),"")</f>
        <v/>
      </c>
      <c r="J3494" s="76"/>
      <c r="K3494" s="28" t="str">
        <f t="shared" si="54"/>
        <v/>
      </c>
    </row>
    <row r="3495" spans="1:11" ht="18.95" customHeight="1" x14ac:dyDescent="0.25">
      <c r="A3495" s="52"/>
      <c r="C3495" s="76"/>
      <c r="D3495" s="185"/>
      <c r="E3495" s="76"/>
      <c r="F3495" s="76" t="str">
        <f>IF(E3495="","",IFERROR(VLOOKUP(E3495,Cadastro!$C$9:$D$1009,2,FALSE),"PROD. NÃO ENCONTRADO"))</f>
        <v/>
      </c>
      <c r="G3495" s="94"/>
      <c r="H3495" s="69" t="str">
        <f>IFERROR(G3495*VLOOKUP(E3495,Saldo!$P$8:$U$1009,6,FALSE),"")</f>
        <v/>
      </c>
      <c r="I3495" s="104" t="str">
        <f>IFERROR(IF(D3495="","",VLOOKUP(E3495,Saldo!$P$8:$Q$1009,2,FALSE)),"")</f>
        <v/>
      </c>
      <c r="J3495" s="76"/>
      <c r="K3495" s="28" t="str">
        <f t="shared" si="54"/>
        <v/>
      </c>
    </row>
    <row r="3496" spans="1:11" ht="18.95" customHeight="1" x14ac:dyDescent="0.25">
      <c r="A3496" s="52"/>
      <c r="C3496" s="76"/>
      <c r="D3496" s="185"/>
      <c r="E3496" s="76"/>
      <c r="F3496" s="76" t="str">
        <f>IF(E3496="","",IFERROR(VLOOKUP(E3496,Cadastro!$C$9:$D$1009,2,FALSE),"PROD. NÃO ENCONTRADO"))</f>
        <v/>
      </c>
      <c r="G3496" s="94"/>
      <c r="H3496" s="69" t="str">
        <f>IFERROR(G3496*VLOOKUP(E3496,Saldo!$P$8:$U$1009,6,FALSE),"")</f>
        <v/>
      </c>
      <c r="I3496" s="104" t="str">
        <f>IFERROR(IF(D3496="","",VLOOKUP(E3496,Saldo!$P$8:$Q$1009,2,FALSE)),"")</f>
        <v/>
      </c>
      <c r="J3496" s="76"/>
      <c r="K3496" s="28" t="str">
        <f t="shared" si="54"/>
        <v/>
      </c>
    </row>
    <row r="3497" spans="1:11" ht="18.95" customHeight="1" x14ac:dyDescent="0.25">
      <c r="A3497" s="52"/>
      <c r="C3497" s="76"/>
      <c r="D3497" s="185"/>
      <c r="E3497" s="76"/>
      <c r="F3497" s="76" t="str">
        <f>IF(E3497="","",IFERROR(VLOOKUP(E3497,Cadastro!$C$9:$D$1009,2,FALSE),"PROD. NÃO ENCONTRADO"))</f>
        <v/>
      </c>
      <c r="G3497" s="94"/>
      <c r="H3497" s="69" t="str">
        <f>IFERROR(G3497*VLOOKUP(E3497,Saldo!$P$8:$U$1009,6,FALSE),"")</f>
        <v/>
      </c>
      <c r="I3497" s="104" t="str">
        <f>IFERROR(IF(D3497="","",VLOOKUP(E3497,Saldo!$P$8:$Q$1009,2,FALSE)),"")</f>
        <v/>
      </c>
      <c r="J3497" s="76"/>
      <c r="K3497" s="28" t="str">
        <f t="shared" si="54"/>
        <v/>
      </c>
    </row>
    <row r="3498" spans="1:11" ht="18.95" customHeight="1" x14ac:dyDescent="0.25">
      <c r="A3498" s="52"/>
      <c r="C3498" s="76"/>
      <c r="D3498" s="185"/>
      <c r="E3498" s="76"/>
      <c r="F3498" s="76" t="str">
        <f>IF(E3498="","",IFERROR(VLOOKUP(E3498,Cadastro!$C$9:$D$1009,2,FALSE),"PROD. NÃO ENCONTRADO"))</f>
        <v/>
      </c>
      <c r="G3498" s="94"/>
      <c r="H3498" s="69" t="str">
        <f>IFERROR(G3498*VLOOKUP(E3498,Saldo!$P$8:$U$1009,6,FALSE),"")</f>
        <v/>
      </c>
      <c r="I3498" s="104" t="str">
        <f>IFERROR(IF(D3498="","",VLOOKUP(E3498,Saldo!$P$8:$Q$1009,2,FALSE)),"")</f>
        <v/>
      </c>
      <c r="J3498" s="76"/>
      <c r="K3498" s="28" t="str">
        <f t="shared" si="54"/>
        <v/>
      </c>
    </row>
    <row r="3499" spans="1:11" ht="18.95" customHeight="1" x14ac:dyDescent="0.25">
      <c r="A3499" s="52"/>
      <c r="C3499" s="76"/>
      <c r="D3499" s="185"/>
      <c r="E3499" s="76"/>
      <c r="F3499" s="76" t="str">
        <f>IF(E3499="","",IFERROR(VLOOKUP(E3499,Cadastro!$C$9:$D$1009,2,FALSE),"PROD. NÃO ENCONTRADO"))</f>
        <v/>
      </c>
      <c r="G3499" s="94"/>
      <c r="H3499" s="69" t="str">
        <f>IFERROR(G3499*VLOOKUP(E3499,Saldo!$P$8:$U$1009,6,FALSE),"")</f>
        <v/>
      </c>
      <c r="I3499" s="104" t="str">
        <f>IFERROR(IF(D3499="","",VLOOKUP(E3499,Saldo!$P$8:$Q$1009,2,FALSE)),"")</f>
        <v/>
      </c>
      <c r="J3499" s="76"/>
      <c r="K3499" s="28" t="str">
        <f t="shared" si="54"/>
        <v/>
      </c>
    </row>
    <row r="3500" spans="1:11" ht="18.95" customHeight="1" x14ac:dyDescent="0.25">
      <c r="A3500" s="52"/>
      <c r="C3500" s="76"/>
      <c r="D3500" s="185"/>
      <c r="E3500" s="76"/>
      <c r="F3500" s="76" t="str">
        <f>IF(E3500="","",IFERROR(VLOOKUP(E3500,Cadastro!$C$9:$D$1009,2,FALSE),"PROD. NÃO ENCONTRADO"))</f>
        <v/>
      </c>
      <c r="G3500" s="94"/>
      <c r="H3500" s="69" t="str">
        <f>IFERROR(G3500*VLOOKUP(E3500,Saldo!$P$8:$U$1009,6,FALSE),"")</f>
        <v/>
      </c>
      <c r="I3500" s="104" t="str">
        <f>IFERROR(IF(D3500="","",VLOOKUP(E3500,Saldo!$P$8:$Q$1009,2,FALSE)),"")</f>
        <v/>
      </c>
      <c r="J3500" s="76"/>
      <c r="K3500" s="28" t="str">
        <f t="shared" si="54"/>
        <v/>
      </c>
    </row>
    <row r="3501" spans="1:11" ht="18.95" customHeight="1" x14ac:dyDescent="0.25">
      <c r="A3501" s="52"/>
      <c r="C3501" s="76"/>
      <c r="D3501" s="185"/>
      <c r="E3501" s="76"/>
      <c r="F3501" s="76" t="str">
        <f>IF(E3501="","",IFERROR(VLOOKUP(E3501,Cadastro!$C$9:$D$1009,2,FALSE),"PROD. NÃO ENCONTRADO"))</f>
        <v/>
      </c>
      <c r="G3501" s="94"/>
      <c r="H3501" s="69" t="str">
        <f>IFERROR(G3501*VLOOKUP(E3501,Saldo!$P$8:$U$1009,6,FALSE),"")</f>
        <v/>
      </c>
      <c r="I3501" s="104" t="str">
        <f>IFERROR(IF(D3501="","",VLOOKUP(E3501,Saldo!$P$8:$Q$1009,2,FALSE)),"")</f>
        <v/>
      </c>
      <c r="J3501" s="76"/>
      <c r="K3501" s="28" t="str">
        <f t="shared" si="54"/>
        <v/>
      </c>
    </row>
    <row r="3502" spans="1:11" ht="18.95" customHeight="1" x14ac:dyDescent="0.25">
      <c r="A3502" s="52"/>
      <c r="C3502" s="76"/>
      <c r="D3502" s="185"/>
      <c r="E3502" s="76"/>
      <c r="F3502" s="76" t="str">
        <f>IF(E3502="","",IFERROR(VLOOKUP(E3502,Cadastro!$C$9:$D$1009,2,FALSE),"PROD. NÃO ENCONTRADO"))</f>
        <v/>
      </c>
      <c r="G3502" s="94"/>
      <c r="H3502" s="69" t="str">
        <f>IFERROR(G3502*VLOOKUP(E3502,Saldo!$P$8:$U$1009,6,FALSE),"")</f>
        <v/>
      </c>
      <c r="I3502" s="104" t="str">
        <f>IFERROR(IF(D3502="","",VLOOKUP(E3502,Saldo!$P$8:$Q$1009,2,FALSE)),"")</f>
        <v/>
      </c>
      <c r="J3502" s="76"/>
      <c r="K3502" s="28" t="str">
        <f t="shared" si="54"/>
        <v/>
      </c>
    </row>
    <row r="3503" spans="1:11" ht="18.95" customHeight="1" x14ac:dyDescent="0.25">
      <c r="A3503" s="52"/>
      <c r="C3503" s="76"/>
      <c r="D3503" s="185"/>
      <c r="E3503" s="76"/>
      <c r="F3503" s="76" t="str">
        <f>IF(E3503="","",IFERROR(VLOOKUP(E3503,Cadastro!$C$9:$D$1009,2,FALSE),"PROD. NÃO ENCONTRADO"))</f>
        <v/>
      </c>
      <c r="G3503" s="94"/>
      <c r="H3503" s="69" t="str">
        <f>IFERROR(G3503*VLOOKUP(E3503,Saldo!$P$8:$U$1009,6,FALSE),"")</f>
        <v/>
      </c>
      <c r="I3503" s="104" t="str">
        <f>IFERROR(IF(D3503="","",VLOOKUP(E3503,Saldo!$P$8:$Q$1009,2,FALSE)),"")</f>
        <v/>
      </c>
      <c r="J3503" s="76"/>
      <c r="K3503" s="28" t="str">
        <f t="shared" si="54"/>
        <v/>
      </c>
    </row>
    <row r="3504" spans="1:11" ht="18.95" customHeight="1" x14ac:dyDescent="0.25">
      <c r="A3504" s="52"/>
      <c r="C3504" s="76"/>
      <c r="D3504" s="185"/>
      <c r="E3504" s="76"/>
      <c r="F3504" s="76" t="str">
        <f>IF(E3504="","",IFERROR(VLOOKUP(E3504,Cadastro!$C$9:$D$1009,2,FALSE),"PROD. NÃO ENCONTRADO"))</f>
        <v/>
      </c>
      <c r="G3504" s="94"/>
      <c r="H3504" s="69" t="str">
        <f>IFERROR(G3504*VLOOKUP(E3504,Saldo!$P$8:$U$1009,6,FALSE),"")</f>
        <v/>
      </c>
      <c r="I3504" s="104" t="str">
        <f>IFERROR(IF(D3504="","",VLOOKUP(E3504,Saldo!$P$8:$Q$1009,2,FALSE)),"")</f>
        <v/>
      </c>
      <c r="J3504" s="76"/>
      <c r="K3504" s="28" t="str">
        <f t="shared" si="54"/>
        <v/>
      </c>
    </row>
    <row r="3505" spans="1:11" ht="18.95" customHeight="1" x14ac:dyDescent="0.25">
      <c r="A3505" s="52"/>
      <c r="C3505" s="76"/>
      <c r="D3505" s="185"/>
      <c r="E3505" s="76"/>
      <c r="F3505" s="76" t="str">
        <f>IF(E3505="","",IFERROR(VLOOKUP(E3505,Cadastro!$C$9:$D$1009,2,FALSE),"PROD. NÃO ENCONTRADO"))</f>
        <v/>
      </c>
      <c r="G3505" s="94"/>
      <c r="H3505" s="69" t="str">
        <f>IFERROR(G3505*VLOOKUP(E3505,Saldo!$P$8:$U$1009,6,FALSE),"")</f>
        <v/>
      </c>
      <c r="I3505" s="104" t="str">
        <f>IFERROR(IF(D3505="","",VLOOKUP(E3505,Saldo!$P$8:$Q$1009,2,FALSE)),"")</f>
        <v/>
      </c>
      <c r="J3505" s="76"/>
      <c r="K3505" s="28" t="str">
        <f t="shared" si="54"/>
        <v/>
      </c>
    </row>
    <row r="3506" spans="1:11" ht="18.95" customHeight="1" x14ac:dyDescent="0.25">
      <c r="A3506" s="52"/>
      <c r="C3506" s="76"/>
      <c r="D3506" s="185"/>
      <c r="E3506" s="76"/>
      <c r="F3506" s="76" t="str">
        <f>IF(E3506="","",IFERROR(VLOOKUP(E3506,Cadastro!$C$9:$D$1009,2,FALSE),"PROD. NÃO ENCONTRADO"))</f>
        <v/>
      </c>
      <c r="G3506" s="94"/>
      <c r="H3506" s="69" t="str">
        <f>IFERROR(G3506*VLOOKUP(E3506,Saldo!$P$8:$U$1009,6,FALSE),"")</f>
        <v/>
      </c>
      <c r="I3506" s="104" t="str">
        <f>IFERROR(IF(D3506="","",VLOOKUP(E3506,Saldo!$P$8:$Q$1009,2,FALSE)),"")</f>
        <v/>
      </c>
      <c r="J3506" s="76"/>
      <c r="K3506" s="28" t="str">
        <f t="shared" si="54"/>
        <v/>
      </c>
    </row>
    <row r="3507" spans="1:11" ht="18.95" customHeight="1" x14ac:dyDescent="0.25">
      <c r="A3507" s="52"/>
      <c r="C3507" s="76"/>
      <c r="D3507" s="185"/>
      <c r="E3507" s="76"/>
      <c r="F3507" s="76" t="str">
        <f>IF(E3507="","",IFERROR(VLOOKUP(E3507,Cadastro!$C$9:$D$1009,2,FALSE),"PROD. NÃO ENCONTRADO"))</f>
        <v/>
      </c>
      <c r="G3507" s="94"/>
      <c r="H3507" s="69" t="str">
        <f>IFERROR(G3507*VLOOKUP(E3507,Saldo!$P$8:$U$1009,6,FALSE),"")</f>
        <v/>
      </c>
      <c r="I3507" s="104" t="str">
        <f>IFERROR(IF(D3507="","",VLOOKUP(E3507,Saldo!$P$8:$Q$1009,2,FALSE)),"")</f>
        <v/>
      </c>
      <c r="J3507" s="76"/>
      <c r="K3507" s="28" t="str">
        <f t="shared" si="54"/>
        <v/>
      </c>
    </row>
    <row r="3508" spans="1:11" ht="18.95" customHeight="1" x14ac:dyDescent="0.25">
      <c r="A3508" s="52"/>
      <c r="C3508" s="76"/>
      <c r="D3508" s="185"/>
      <c r="E3508" s="76"/>
      <c r="F3508" s="76" t="str">
        <f>IF(E3508="","",IFERROR(VLOOKUP(E3508,Cadastro!$C$9:$D$1009,2,FALSE),"PROD. NÃO ENCONTRADO"))</f>
        <v/>
      </c>
      <c r="G3508" s="94"/>
      <c r="H3508" s="69" t="str">
        <f>IFERROR(G3508*VLOOKUP(E3508,Saldo!$P$8:$U$1009,6,FALSE),"")</f>
        <v/>
      </c>
      <c r="I3508" s="104" t="str">
        <f>IFERROR(IF(D3508="","",VLOOKUP(E3508,Saldo!$P$8:$Q$1009,2,FALSE)),"")</f>
        <v/>
      </c>
      <c r="J3508" s="76"/>
      <c r="K3508" s="28" t="str">
        <f t="shared" si="54"/>
        <v/>
      </c>
    </row>
    <row r="3509" spans="1:11" ht="18.95" customHeight="1" x14ac:dyDescent="0.25">
      <c r="A3509" s="52"/>
      <c r="C3509" s="76"/>
      <c r="D3509" s="185"/>
      <c r="E3509" s="76"/>
      <c r="F3509" s="76" t="str">
        <f>IF(E3509="","",IFERROR(VLOOKUP(E3509,Cadastro!$C$9:$D$1009,2,FALSE),"PROD. NÃO ENCONTRADO"))</f>
        <v/>
      </c>
      <c r="G3509" s="94"/>
      <c r="H3509" s="69" t="str">
        <f>IFERROR(G3509*VLOOKUP(E3509,Saldo!$P$8:$U$1009,6,FALSE),"")</f>
        <v/>
      </c>
      <c r="I3509" s="104" t="str">
        <f>IFERROR(IF(D3509="","",VLOOKUP(E3509,Saldo!$P$8:$Q$1009,2,FALSE)),"")</f>
        <v/>
      </c>
      <c r="J3509" s="76"/>
      <c r="K3509" s="28" t="str">
        <f t="shared" si="54"/>
        <v/>
      </c>
    </row>
    <row r="3510" spans="1:11" ht="18.95" customHeight="1" x14ac:dyDescent="0.25">
      <c r="A3510" s="52"/>
      <c r="C3510" s="76"/>
      <c r="D3510" s="185"/>
      <c r="E3510" s="76"/>
      <c r="F3510" s="76" t="str">
        <f>IF(E3510="","",IFERROR(VLOOKUP(E3510,Cadastro!$C$9:$D$1009,2,FALSE),"PROD. NÃO ENCONTRADO"))</f>
        <v/>
      </c>
      <c r="G3510" s="94"/>
      <c r="H3510" s="69" t="str">
        <f>IFERROR(G3510*VLOOKUP(E3510,Saldo!$P$8:$U$1009,6,FALSE),"")</f>
        <v/>
      </c>
      <c r="I3510" s="104" t="str">
        <f>IFERROR(IF(D3510="","",VLOOKUP(E3510,Saldo!$P$8:$Q$1009,2,FALSE)),"")</f>
        <v/>
      </c>
      <c r="J3510" s="76"/>
      <c r="K3510" s="28" t="str">
        <f t="shared" si="54"/>
        <v/>
      </c>
    </row>
    <row r="3511" spans="1:11" ht="18.95" customHeight="1" x14ac:dyDescent="0.25">
      <c r="A3511" s="52"/>
      <c r="C3511" s="76"/>
      <c r="D3511" s="185"/>
      <c r="E3511" s="76"/>
      <c r="F3511" s="76" t="str">
        <f>IF(E3511="","",IFERROR(VLOOKUP(E3511,Cadastro!$C$9:$D$1009,2,FALSE),"PROD. NÃO ENCONTRADO"))</f>
        <v/>
      </c>
      <c r="G3511" s="94"/>
      <c r="H3511" s="69" t="str">
        <f>IFERROR(G3511*VLOOKUP(E3511,Saldo!$P$8:$U$1009,6,FALSE),"")</f>
        <v/>
      </c>
      <c r="I3511" s="104" t="str">
        <f>IFERROR(IF(D3511="","",VLOOKUP(E3511,Saldo!$P$8:$Q$1009,2,FALSE)),"")</f>
        <v/>
      </c>
      <c r="J3511" s="76"/>
      <c r="K3511" s="28" t="str">
        <f t="shared" si="54"/>
        <v/>
      </c>
    </row>
    <row r="3512" spans="1:11" ht="18.95" customHeight="1" x14ac:dyDescent="0.25">
      <c r="A3512" s="52"/>
      <c r="C3512" s="76"/>
      <c r="D3512" s="185"/>
      <c r="E3512" s="76"/>
      <c r="F3512" s="76" t="str">
        <f>IF(E3512="","",IFERROR(VLOOKUP(E3512,Cadastro!$C$9:$D$1009,2,FALSE),"PROD. NÃO ENCONTRADO"))</f>
        <v/>
      </c>
      <c r="G3512" s="94"/>
      <c r="H3512" s="69" t="str">
        <f>IFERROR(G3512*VLOOKUP(E3512,Saldo!$P$8:$U$1009,6,FALSE),"")</f>
        <v/>
      </c>
      <c r="I3512" s="104" t="str">
        <f>IFERROR(IF(D3512="","",VLOOKUP(E3512,Saldo!$P$8:$Q$1009,2,FALSE)),"")</f>
        <v/>
      </c>
      <c r="J3512" s="76"/>
      <c r="K3512" s="28" t="str">
        <f t="shared" si="54"/>
        <v/>
      </c>
    </row>
    <row r="3513" spans="1:11" ht="18.95" customHeight="1" x14ac:dyDescent="0.25">
      <c r="A3513" s="52"/>
      <c r="C3513" s="76"/>
      <c r="D3513" s="185"/>
      <c r="E3513" s="76"/>
      <c r="F3513" s="76" t="str">
        <f>IF(E3513="","",IFERROR(VLOOKUP(E3513,Cadastro!$C$9:$D$1009,2,FALSE),"PROD. NÃO ENCONTRADO"))</f>
        <v/>
      </c>
      <c r="G3513" s="94"/>
      <c r="H3513" s="69" t="str">
        <f>IFERROR(G3513*VLOOKUP(E3513,Saldo!$P$8:$U$1009,6,FALSE),"")</f>
        <v/>
      </c>
      <c r="I3513" s="104" t="str">
        <f>IFERROR(IF(D3513="","",VLOOKUP(E3513,Saldo!$P$8:$Q$1009,2,FALSE)),"")</f>
        <v/>
      </c>
      <c r="J3513" s="76"/>
      <c r="K3513" s="28" t="str">
        <f t="shared" si="54"/>
        <v/>
      </c>
    </row>
    <row r="3514" spans="1:11" ht="18.95" customHeight="1" x14ac:dyDescent="0.25">
      <c r="A3514" s="52"/>
      <c r="C3514" s="76"/>
      <c r="D3514" s="185"/>
      <c r="E3514" s="76"/>
      <c r="F3514" s="76" t="str">
        <f>IF(E3514="","",IFERROR(VLOOKUP(E3514,Cadastro!$C$9:$D$1009,2,FALSE),"PROD. NÃO ENCONTRADO"))</f>
        <v/>
      </c>
      <c r="G3514" s="94"/>
      <c r="H3514" s="69" t="str">
        <f>IFERROR(G3514*VLOOKUP(E3514,Saldo!$P$8:$U$1009,6,FALSE),"")</f>
        <v/>
      </c>
      <c r="I3514" s="104" t="str">
        <f>IFERROR(IF(D3514="","",VLOOKUP(E3514,Saldo!$P$8:$Q$1009,2,FALSE)),"")</f>
        <v/>
      </c>
      <c r="J3514" s="76"/>
      <c r="K3514" s="28" t="str">
        <f t="shared" si="54"/>
        <v/>
      </c>
    </row>
    <row r="3515" spans="1:11" ht="18.95" customHeight="1" x14ac:dyDescent="0.25">
      <c r="A3515" s="52"/>
      <c r="C3515" s="76"/>
      <c r="D3515" s="185"/>
      <c r="E3515" s="76"/>
      <c r="F3515" s="76" t="str">
        <f>IF(E3515="","",IFERROR(VLOOKUP(E3515,Cadastro!$C$9:$D$1009,2,FALSE),"PROD. NÃO ENCONTRADO"))</f>
        <v/>
      </c>
      <c r="G3515" s="94"/>
      <c r="H3515" s="69" t="str">
        <f>IFERROR(G3515*VLOOKUP(E3515,Saldo!$P$8:$U$1009,6,FALSE),"")</f>
        <v/>
      </c>
      <c r="I3515" s="104" t="str">
        <f>IFERROR(IF(D3515="","",VLOOKUP(E3515,Saldo!$P$8:$Q$1009,2,FALSE)),"")</f>
        <v/>
      </c>
      <c r="J3515" s="76"/>
      <c r="K3515" s="28" t="str">
        <f t="shared" si="54"/>
        <v/>
      </c>
    </row>
    <row r="3516" spans="1:11" ht="18.95" customHeight="1" x14ac:dyDescent="0.25">
      <c r="A3516" s="52"/>
      <c r="C3516" s="76"/>
      <c r="D3516" s="185"/>
      <c r="E3516" s="76"/>
      <c r="F3516" s="76" t="str">
        <f>IF(E3516="","",IFERROR(VLOOKUP(E3516,Cadastro!$C$9:$D$1009,2,FALSE),"PROD. NÃO ENCONTRADO"))</f>
        <v/>
      </c>
      <c r="G3516" s="94"/>
      <c r="H3516" s="69" t="str">
        <f>IFERROR(G3516*VLOOKUP(E3516,Saldo!$P$8:$U$1009,6,FALSE),"")</f>
        <v/>
      </c>
      <c r="I3516" s="104" t="str">
        <f>IFERROR(IF(D3516="","",VLOOKUP(E3516,Saldo!$P$8:$Q$1009,2,FALSE)),"")</f>
        <v/>
      </c>
      <c r="J3516" s="76"/>
      <c r="K3516" s="28" t="str">
        <f t="shared" si="54"/>
        <v/>
      </c>
    </row>
    <row r="3517" spans="1:11" ht="18.95" customHeight="1" x14ac:dyDescent="0.25">
      <c r="A3517" s="52"/>
      <c r="C3517" s="76"/>
      <c r="D3517" s="185"/>
      <c r="E3517" s="76"/>
      <c r="F3517" s="76" t="str">
        <f>IF(E3517="","",IFERROR(VLOOKUP(E3517,Cadastro!$C$9:$D$1009,2,FALSE),"PROD. NÃO ENCONTRADO"))</f>
        <v/>
      </c>
      <c r="G3517" s="94"/>
      <c r="H3517" s="69" t="str">
        <f>IFERROR(G3517*VLOOKUP(E3517,Saldo!$P$8:$U$1009,6,FALSE),"")</f>
        <v/>
      </c>
      <c r="I3517" s="104" t="str">
        <f>IFERROR(IF(D3517="","",VLOOKUP(E3517,Saldo!$P$8:$Q$1009,2,FALSE)),"")</f>
        <v/>
      </c>
      <c r="J3517" s="76"/>
      <c r="K3517" s="28" t="str">
        <f t="shared" si="54"/>
        <v/>
      </c>
    </row>
    <row r="3518" spans="1:11" ht="18.95" customHeight="1" x14ac:dyDescent="0.25">
      <c r="A3518" s="52"/>
      <c r="C3518" s="76"/>
      <c r="D3518" s="185"/>
      <c r="E3518" s="76"/>
      <c r="F3518" s="76" t="str">
        <f>IF(E3518="","",IFERROR(VLOOKUP(E3518,Cadastro!$C$9:$D$1009,2,FALSE),"PROD. NÃO ENCONTRADO"))</f>
        <v/>
      </c>
      <c r="G3518" s="94"/>
      <c r="H3518" s="69" t="str">
        <f>IFERROR(G3518*VLOOKUP(E3518,Saldo!$P$8:$U$1009,6,FALSE),"")</f>
        <v/>
      </c>
      <c r="I3518" s="104" t="str">
        <f>IFERROR(IF(D3518="","",VLOOKUP(E3518,Saldo!$P$8:$Q$1009,2,FALSE)),"")</f>
        <v/>
      </c>
      <c r="J3518" s="76"/>
      <c r="K3518" s="28" t="str">
        <f t="shared" si="54"/>
        <v/>
      </c>
    </row>
    <row r="3519" spans="1:11" ht="18.95" customHeight="1" x14ac:dyDescent="0.25">
      <c r="A3519" s="52"/>
      <c r="C3519" s="76"/>
      <c r="D3519" s="185"/>
      <c r="E3519" s="76"/>
      <c r="F3519" s="76" t="str">
        <f>IF(E3519="","",IFERROR(VLOOKUP(E3519,Cadastro!$C$9:$D$1009,2,FALSE),"PROD. NÃO ENCONTRADO"))</f>
        <v/>
      </c>
      <c r="G3519" s="94"/>
      <c r="H3519" s="69" t="str">
        <f>IFERROR(G3519*VLOOKUP(E3519,Saldo!$P$8:$U$1009,6,FALSE),"")</f>
        <v/>
      </c>
      <c r="I3519" s="104" t="str">
        <f>IFERROR(IF(D3519="","",VLOOKUP(E3519,Saldo!$P$8:$Q$1009,2,FALSE)),"")</f>
        <v/>
      </c>
      <c r="J3519" s="76"/>
      <c r="K3519" s="28" t="str">
        <f t="shared" si="54"/>
        <v/>
      </c>
    </row>
    <row r="3520" spans="1:11" ht="18.95" customHeight="1" x14ac:dyDescent="0.25">
      <c r="A3520" s="52"/>
      <c r="C3520" s="76"/>
      <c r="D3520" s="185"/>
      <c r="E3520" s="76"/>
      <c r="F3520" s="76" t="str">
        <f>IF(E3520="","",IFERROR(VLOOKUP(E3520,Cadastro!$C$9:$D$1009,2,FALSE),"PROD. NÃO ENCONTRADO"))</f>
        <v/>
      </c>
      <c r="G3520" s="94"/>
      <c r="H3520" s="69" t="str">
        <f>IFERROR(G3520*VLOOKUP(E3520,Saldo!$P$8:$U$1009,6,FALSE),"")</f>
        <v/>
      </c>
      <c r="I3520" s="104" t="str">
        <f>IFERROR(IF(D3520="","",VLOOKUP(E3520,Saldo!$P$8:$Q$1009,2,FALSE)),"")</f>
        <v/>
      </c>
      <c r="J3520" s="76"/>
      <c r="K3520" s="28" t="str">
        <f t="shared" si="54"/>
        <v/>
      </c>
    </row>
    <row r="3521" spans="1:11" ht="18.95" customHeight="1" x14ac:dyDescent="0.25">
      <c r="A3521" s="52"/>
      <c r="C3521" s="76"/>
      <c r="D3521" s="185"/>
      <c r="E3521" s="76"/>
      <c r="F3521" s="76" t="str">
        <f>IF(E3521="","",IFERROR(VLOOKUP(E3521,Cadastro!$C$9:$D$1009,2,FALSE),"PROD. NÃO ENCONTRADO"))</f>
        <v/>
      </c>
      <c r="G3521" s="94"/>
      <c r="H3521" s="69" t="str">
        <f>IFERROR(G3521*VLOOKUP(E3521,Saldo!$P$8:$U$1009,6,FALSE),"")</f>
        <v/>
      </c>
      <c r="I3521" s="104" t="str">
        <f>IFERROR(IF(D3521="","",VLOOKUP(E3521,Saldo!$P$8:$Q$1009,2,FALSE)),"")</f>
        <v/>
      </c>
      <c r="J3521" s="76"/>
      <c r="K3521" s="28" t="str">
        <f t="shared" si="54"/>
        <v/>
      </c>
    </row>
    <row r="3522" spans="1:11" ht="18.95" customHeight="1" x14ac:dyDescent="0.25">
      <c r="A3522" s="52"/>
      <c r="C3522" s="76"/>
      <c r="D3522" s="185"/>
      <c r="E3522" s="76"/>
      <c r="F3522" s="76" t="str">
        <f>IF(E3522="","",IFERROR(VLOOKUP(E3522,Cadastro!$C$9:$D$1009,2,FALSE),"PROD. NÃO ENCONTRADO"))</f>
        <v/>
      </c>
      <c r="G3522" s="94"/>
      <c r="H3522" s="69" t="str">
        <f>IFERROR(G3522*VLOOKUP(E3522,Saldo!$P$8:$U$1009,6,FALSE),"")</f>
        <v/>
      </c>
      <c r="I3522" s="104" t="str">
        <f>IFERROR(IF(D3522="","",VLOOKUP(E3522,Saldo!$P$8:$Q$1009,2,FALSE)),"")</f>
        <v/>
      </c>
      <c r="J3522" s="76"/>
      <c r="K3522" s="28" t="str">
        <f t="shared" si="54"/>
        <v/>
      </c>
    </row>
    <row r="3523" spans="1:11" ht="18.95" customHeight="1" x14ac:dyDescent="0.25">
      <c r="A3523" s="52"/>
      <c r="C3523" s="76"/>
      <c r="D3523" s="185"/>
      <c r="E3523" s="76"/>
      <c r="F3523" s="76" t="str">
        <f>IF(E3523="","",IFERROR(VLOOKUP(E3523,Cadastro!$C$9:$D$1009,2,FALSE),"PROD. NÃO ENCONTRADO"))</f>
        <v/>
      </c>
      <c r="G3523" s="94"/>
      <c r="H3523" s="69" t="str">
        <f>IFERROR(G3523*VLOOKUP(E3523,Saldo!$P$8:$U$1009,6,FALSE),"")</f>
        <v/>
      </c>
      <c r="I3523" s="104" t="str">
        <f>IFERROR(IF(D3523="","",VLOOKUP(E3523,Saldo!$P$8:$Q$1009,2,FALSE)),"")</f>
        <v/>
      </c>
      <c r="J3523" s="76"/>
      <c r="K3523" s="28" t="str">
        <f t="shared" si="54"/>
        <v/>
      </c>
    </row>
    <row r="3524" spans="1:11" ht="18.95" customHeight="1" x14ac:dyDescent="0.25">
      <c r="A3524" s="52"/>
      <c r="C3524" s="76"/>
      <c r="D3524" s="185"/>
      <c r="E3524" s="76"/>
      <c r="F3524" s="76" t="str">
        <f>IF(E3524="","",IFERROR(VLOOKUP(E3524,Cadastro!$C$9:$D$1009,2,FALSE),"PROD. NÃO ENCONTRADO"))</f>
        <v/>
      </c>
      <c r="G3524" s="94"/>
      <c r="H3524" s="69" t="str">
        <f>IFERROR(G3524*VLOOKUP(E3524,Saldo!$P$8:$U$1009,6,FALSE),"")</f>
        <v/>
      </c>
      <c r="I3524" s="104" t="str">
        <f>IFERROR(IF(D3524="","",VLOOKUP(E3524,Saldo!$P$8:$Q$1009,2,FALSE)),"")</f>
        <v/>
      </c>
      <c r="J3524" s="76"/>
      <c r="K3524" s="28" t="str">
        <f t="shared" si="54"/>
        <v/>
      </c>
    </row>
    <row r="3525" spans="1:11" ht="18.95" customHeight="1" x14ac:dyDescent="0.25">
      <c r="A3525" s="52"/>
      <c r="C3525" s="76"/>
      <c r="D3525" s="185"/>
      <c r="E3525" s="76"/>
      <c r="F3525" s="76" t="str">
        <f>IF(E3525="","",IFERROR(VLOOKUP(E3525,Cadastro!$C$9:$D$1009,2,FALSE),"PROD. NÃO ENCONTRADO"))</f>
        <v/>
      </c>
      <c r="G3525" s="94"/>
      <c r="H3525" s="69" t="str">
        <f>IFERROR(G3525*VLOOKUP(E3525,Saldo!$P$8:$U$1009,6,FALSE),"")</f>
        <v/>
      </c>
      <c r="I3525" s="104" t="str">
        <f>IFERROR(IF(D3525="","",VLOOKUP(E3525,Saldo!$P$8:$Q$1009,2,FALSE)),"")</f>
        <v/>
      </c>
      <c r="J3525" s="76"/>
      <c r="K3525" s="28" t="str">
        <f t="shared" si="54"/>
        <v/>
      </c>
    </row>
    <row r="3526" spans="1:11" ht="18.95" customHeight="1" x14ac:dyDescent="0.25">
      <c r="A3526" s="52"/>
      <c r="C3526" s="76"/>
      <c r="D3526" s="185"/>
      <c r="E3526" s="76"/>
      <c r="F3526" s="76" t="str">
        <f>IF(E3526="","",IFERROR(VLOOKUP(E3526,Cadastro!$C$9:$D$1009,2,FALSE),"PROD. NÃO ENCONTRADO"))</f>
        <v/>
      </c>
      <c r="G3526" s="94"/>
      <c r="H3526" s="69" t="str">
        <f>IFERROR(G3526*VLOOKUP(E3526,Saldo!$P$8:$U$1009,6,FALSE),"")</f>
        <v/>
      </c>
      <c r="I3526" s="104" t="str">
        <f>IFERROR(IF(D3526="","",VLOOKUP(E3526,Saldo!$P$8:$Q$1009,2,FALSE)),"")</f>
        <v/>
      </c>
      <c r="J3526" s="76"/>
      <c r="K3526" s="28" t="str">
        <f t="shared" si="54"/>
        <v/>
      </c>
    </row>
    <row r="3527" spans="1:11" ht="18.95" customHeight="1" x14ac:dyDescent="0.25">
      <c r="A3527" s="52"/>
      <c r="C3527" s="76"/>
      <c r="D3527" s="185"/>
      <c r="E3527" s="76"/>
      <c r="F3527" s="76" t="str">
        <f>IF(E3527="","",IFERROR(VLOOKUP(E3527,Cadastro!$C$9:$D$1009,2,FALSE),"PROD. NÃO ENCONTRADO"))</f>
        <v/>
      </c>
      <c r="G3527" s="94"/>
      <c r="H3527" s="69" t="str">
        <f>IFERROR(G3527*VLOOKUP(E3527,Saldo!$P$8:$U$1009,6,FALSE),"")</f>
        <v/>
      </c>
      <c r="I3527" s="104" t="str">
        <f>IFERROR(IF(D3527="","",VLOOKUP(E3527,Saldo!$P$8:$Q$1009,2,FALSE)),"")</f>
        <v/>
      </c>
      <c r="J3527" s="76"/>
      <c r="K3527" s="28" t="str">
        <f t="shared" si="54"/>
        <v/>
      </c>
    </row>
    <row r="3528" spans="1:11" ht="18.95" customHeight="1" x14ac:dyDescent="0.25">
      <c r="A3528" s="52"/>
      <c r="C3528" s="76"/>
      <c r="D3528" s="185"/>
      <c r="E3528" s="76"/>
      <c r="F3528" s="76" t="str">
        <f>IF(E3528="","",IFERROR(VLOOKUP(E3528,Cadastro!$C$9:$D$1009,2,FALSE),"PROD. NÃO ENCONTRADO"))</f>
        <v/>
      </c>
      <c r="G3528" s="94"/>
      <c r="H3528" s="69" t="str">
        <f>IFERROR(G3528*VLOOKUP(E3528,Saldo!$P$8:$U$1009,6,FALSE),"")</f>
        <v/>
      </c>
      <c r="I3528" s="104" t="str">
        <f>IFERROR(IF(D3528="","",VLOOKUP(E3528,Saldo!$P$8:$Q$1009,2,FALSE)),"")</f>
        <v/>
      </c>
      <c r="J3528" s="76"/>
      <c r="K3528" s="28" t="str">
        <f t="shared" si="54"/>
        <v/>
      </c>
    </row>
    <row r="3529" spans="1:11" ht="18.95" customHeight="1" x14ac:dyDescent="0.25">
      <c r="A3529" s="52"/>
      <c r="C3529" s="76"/>
      <c r="D3529" s="185"/>
      <c r="E3529" s="76"/>
      <c r="F3529" s="76" t="str">
        <f>IF(E3529="","",IFERROR(VLOOKUP(E3529,Cadastro!$C$9:$D$1009,2,FALSE),"PROD. NÃO ENCONTRADO"))</f>
        <v/>
      </c>
      <c r="G3529" s="94"/>
      <c r="H3529" s="69" t="str">
        <f>IFERROR(G3529*VLOOKUP(E3529,Saldo!$P$8:$U$1009,6,FALSE),"")</f>
        <v/>
      </c>
      <c r="I3529" s="104" t="str">
        <f>IFERROR(IF(D3529="","",VLOOKUP(E3529,Saldo!$P$8:$Q$1009,2,FALSE)),"")</f>
        <v/>
      </c>
      <c r="J3529" s="76"/>
      <c r="K3529" s="28" t="str">
        <f t="shared" si="54"/>
        <v/>
      </c>
    </row>
    <row r="3530" spans="1:11" ht="18.95" customHeight="1" x14ac:dyDescent="0.25">
      <c r="A3530" s="52"/>
      <c r="C3530" s="76"/>
      <c r="D3530" s="185"/>
      <c r="E3530" s="76"/>
      <c r="F3530" s="76" t="str">
        <f>IF(E3530="","",IFERROR(VLOOKUP(E3530,Cadastro!$C$9:$D$1009,2,FALSE),"PROD. NÃO ENCONTRADO"))</f>
        <v/>
      </c>
      <c r="G3530" s="94"/>
      <c r="H3530" s="69" t="str">
        <f>IFERROR(G3530*VLOOKUP(E3530,Saldo!$P$8:$U$1009,6,FALSE),"")</f>
        <v/>
      </c>
      <c r="I3530" s="104" t="str">
        <f>IFERROR(IF(D3530="","",VLOOKUP(E3530,Saldo!$P$8:$Q$1009,2,FALSE)),"")</f>
        <v/>
      </c>
      <c r="J3530" s="76"/>
      <c r="K3530" s="28" t="str">
        <f t="shared" ref="K3530:K3593" si="55">IF(D3530="","",MONTH(D3530))</f>
        <v/>
      </c>
    </row>
    <row r="3531" spans="1:11" ht="18.95" customHeight="1" x14ac:dyDescent="0.25">
      <c r="A3531" s="52"/>
      <c r="C3531" s="76"/>
      <c r="D3531" s="185"/>
      <c r="E3531" s="76"/>
      <c r="F3531" s="76" t="str">
        <f>IF(E3531="","",IFERROR(VLOOKUP(E3531,Cadastro!$C$9:$D$1009,2,FALSE),"PROD. NÃO ENCONTRADO"))</f>
        <v/>
      </c>
      <c r="G3531" s="94"/>
      <c r="H3531" s="69" t="str">
        <f>IFERROR(G3531*VLOOKUP(E3531,Saldo!$P$8:$U$1009,6,FALSE),"")</f>
        <v/>
      </c>
      <c r="I3531" s="104" t="str">
        <f>IFERROR(IF(D3531="","",VLOOKUP(E3531,Saldo!$P$8:$Q$1009,2,FALSE)),"")</f>
        <v/>
      </c>
      <c r="J3531" s="76"/>
      <c r="K3531" s="28" t="str">
        <f t="shared" si="55"/>
        <v/>
      </c>
    </row>
    <row r="3532" spans="1:11" ht="18.95" customHeight="1" x14ac:dyDescent="0.25">
      <c r="A3532" s="52"/>
      <c r="C3532" s="76"/>
      <c r="D3532" s="185"/>
      <c r="E3532" s="76"/>
      <c r="F3532" s="76" t="str">
        <f>IF(E3532="","",IFERROR(VLOOKUP(E3532,Cadastro!$C$9:$D$1009,2,FALSE),"PROD. NÃO ENCONTRADO"))</f>
        <v/>
      </c>
      <c r="G3532" s="94"/>
      <c r="H3532" s="69" t="str">
        <f>IFERROR(G3532*VLOOKUP(E3532,Saldo!$P$8:$U$1009,6,FALSE),"")</f>
        <v/>
      </c>
      <c r="I3532" s="104" t="str">
        <f>IFERROR(IF(D3532="","",VLOOKUP(E3532,Saldo!$P$8:$Q$1009,2,FALSE)),"")</f>
        <v/>
      </c>
      <c r="J3532" s="76"/>
      <c r="K3532" s="28" t="str">
        <f t="shared" si="55"/>
        <v/>
      </c>
    </row>
    <row r="3533" spans="1:11" ht="18.95" customHeight="1" x14ac:dyDescent="0.25">
      <c r="A3533" s="52"/>
      <c r="C3533" s="76"/>
      <c r="D3533" s="185"/>
      <c r="E3533" s="76"/>
      <c r="F3533" s="76" t="str">
        <f>IF(E3533="","",IFERROR(VLOOKUP(E3533,Cadastro!$C$9:$D$1009,2,FALSE),"PROD. NÃO ENCONTRADO"))</f>
        <v/>
      </c>
      <c r="G3533" s="94"/>
      <c r="H3533" s="69" t="str">
        <f>IFERROR(G3533*VLOOKUP(E3533,Saldo!$P$8:$U$1009,6,FALSE),"")</f>
        <v/>
      </c>
      <c r="I3533" s="104" t="str">
        <f>IFERROR(IF(D3533="","",VLOOKUP(E3533,Saldo!$P$8:$Q$1009,2,FALSE)),"")</f>
        <v/>
      </c>
      <c r="J3533" s="76"/>
      <c r="K3533" s="28" t="str">
        <f t="shared" si="55"/>
        <v/>
      </c>
    </row>
    <row r="3534" spans="1:11" ht="18.95" customHeight="1" x14ac:dyDescent="0.25">
      <c r="A3534" s="52"/>
      <c r="C3534" s="76"/>
      <c r="D3534" s="185"/>
      <c r="E3534" s="76"/>
      <c r="F3534" s="76" t="str">
        <f>IF(E3534="","",IFERROR(VLOOKUP(E3534,Cadastro!$C$9:$D$1009,2,FALSE),"PROD. NÃO ENCONTRADO"))</f>
        <v/>
      </c>
      <c r="G3534" s="94"/>
      <c r="H3534" s="69" t="str">
        <f>IFERROR(G3534*VLOOKUP(E3534,Saldo!$P$8:$U$1009,6,FALSE),"")</f>
        <v/>
      </c>
      <c r="I3534" s="104" t="str">
        <f>IFERROR(IF(D3534="","",VLOOKUP(E3534,Saldo!$P$8:$Q$1009,2,FALSE)),"")</f>
        <v/>
      </c>
      <c r="J3534" s="76"/>
      <c r="K3534" s="28" t="str">
        <f t="shared" si="55"/>
        <v/>
      </c>
    </row>
    <row r="3535" spans="1:11" ht="18.95" customHeight="1" x14ac:dyDescent="0.25">
      <c r="A3535" s="52"/>
      <c r="C3535" s="76"/>
      <c r="D3535" s="185"/>
      <c r="E3535" s="76"/>
      <c r="F3535" s="76" t="str">
        <f>IF(E3535="","",IFERROR(VLOOKUP(E3535,Cadastro!$C$9:$D$1009,2,FALSE),"PROD. NÃO ENCONTRADO"))</f>
        <v/>
      </c>
      <c r="G3535" s="94"/>
      <c r="H3535" s="69" t="str">
        <f>IFERROR(G3535*VLOOKUP(E3535,Saldo!$P$8:$U$1009,6,FALSE),"")</f>
        <v/>
      </c>
      <c r="I3535" s="104" t="str">
        <f>IFERROR(IF(D3535="","",VLOOKUP(E3535,Saldo!$P$8:$Q$1009,2,FALSE)),"")</f>
        <v/>
      </c>
      <c r="J3535" s="76"/>
      <c r="K3535" s="28" t="str">
        <f t="shared" si="55"/>
        <v/>
      </c>
    </row>
    <row r="3536" spans="1:11" ht="18.95" customHeight="1" x14ac:dyDescent="0.25">
      <c r="A3536" s="52"/>
      <c r="C3536" s="76"/>
      <c r="D3536" s="185"/>
      <c r="E3536" s="76"/>
      <c r="F3536" s="76" t="str">
        <f>IF(E3536="","",IFERROR(VLOOKUP(E3536,Cadastro!$C$9:$D$1009,2,FALSE),"PROD. NÃO ENCONTRADO"))</f>
        <v/>
      </c>
      <c r="G3536" s="94"/>
      <c r="H3536" s="69" t="str">
        <f>IFERROR(G3536*VLOOKUP(E3536,Saldo!$P$8:$U$1009,6,FALSE),"")</f>
        <v/>
      </c>
      <c r="I3536" s="104" t="str">
        <f>IFERROR(IF(D3536="","",VLOOKUP(E3536,Saldo!$P$8:$Q$1009,2,FALSE)),"")</f>
        <v/>
      </c>
      <c r="J3536" s="76"/>
      <c r="K3536" s="28" t="str">
        <f t="shared" si="55"/>
        <v/>
      </c>
    </row>
    <row r="3537" spans="1:11" ht="18.95" customHeight="1" x14ac:dyDescent="0.25">
      <c r="A3537" s="52"/>
      <c r="C3537" s="76"/>
      <c r="D3537" s="185"/>
      <c r="E3537" s="76"/>
      <c r="F3537" s="76" t="str">
        <f>IF(E3537="","",IFERROR(VLOOKUP(E3537,Cadastro!$C$9:$D$1009,2,FALSE),"PROD. NÃO ENCONTRADO"))</f>
        <v/>
      </c>
      <c r="G3537" s="94"/>
      <c r="H3537" s="69" t="str">
        <f>IFERROR(G3537*VLOOKUP(E3537,Saldo!$P$8:$U$1009,6,FALSE),"")</f>
        <v/>
      </c>
      <c r="I3537" s="104" t="str">
        <f>IFERROR(IF(D3537="","",VLOOKUP(E3537,Saldo!$P$8:$Q$1009,2,FALSE)),"")</f>
        <v/>
      </c>
      <c r="J3537" s="76"/>
      <c r="K3537" s="28" t="str">
        <f t="shared" si="55"/>
        <v/>
      </c>
    </row>
    <row r="3538" spans="1:11" ht="18.95" customHeight="1" x14ac:dyDescent="0.25">
      <c r="A3538" s="52"/>
      <c r="C3538" s="76"/>
      <c r="D3538" s="185"/>
      <c r="E3538" s="76"/>
      <c r="F3538" s="76" t="str">
        <f>IF(E3538="","",IFERROR(VLOOKUP(E3538,Cadastro!$C$9:$D$1009,2,FALSE),"PROD. NÃO ENCONTRADO"))</f>
        <v/>
      </c>
      <c r="G3538" s="94"/>
      <c r="H3538" s="69" t="str">
        <f>IFERROR(G3538*VLOOKUP(E3538,Saldo!$P$8:$U$1009,6,FALSE),"")</f>
        <v/>
      </c>
      <c r="I3538" s="104" t="str">
        <f>IFERROR(IF(D3538="","",VLOOKUP(E3538,Saldo!$P$8:$Q$1009,2,FALSE)),"")</f>
        <v/>
      </c>
      <c r="J3538" s="76"/>
      <c r="K3538" s="28" t="str">
        <f t="shared" si="55"/>
        <v/>
      </c>
    </row>
    <row r="3539" spans="1:11" ht="18.95" customHeight="1" x14ac:dyDescent="0.25">
      <c r="A3539" s="52"/>
      <c r="C3539" s="76"/>
      <c r="D3539" s="185"/>
      <c r="E3539" s="76"/>
      <c r="F3539" s="76" t="str">
        <f>IF(E3539="","",IFERROR(VLOOKUP(E3539,Cadastro!$C$9:$D$1009,2,FALSE),"PROD. NÃO ENCONTRADO"))</f>
        <v/>
      </c>
      <c r="G3539" s="94"/>
      <c r="H3539" s="69" t="str">
        <f>IFERROR(G3539*VLOOKUP(E3539,Saldo!$P$8:$U$1009,6,FALSE),"")</f>
        <v/>
      </c>
      <c r="I3539" s="104" t="str">
        <f>IFERROR(IF(D3539="","",VLOOKUP(E3539,Saldo!$P$8:$Q$1009,2,FALSE)),"")</f>
        <v/>
      </c>
      <c r="J3539" s="76"/>
      <c r="K3539" s="28" t="str">
        <f t="shared" si="55"/>
        <v/>
      </c>
    </row>
    <row r="3540" spans="1:11" ht="18.95" customHeight="1" x14ac:dyDescent="0.25">
      <c r="A3540" s="52"/>
      <c r="C3540" s="76"/>
      <c r="D3540" s="185"/>
      <c r="E3540" s="76"/>
      <c r="F3540" s="76" t="str">
        <f>IF(E3540="","",IFERROR(VLOOKUP(E3540,Cadastro!$C$9:$D$1009,2,FALSE),"PROD. NÃO ENCONTRADO"))</f>
        <v/>
      </c>
      <c r="G3540" s="94"/>
      <c r="H3540" s="69" t="str">
        <f>IFERROR(G3540*VLOOKUP(E3540,Saldo!$P$8:$U$1009,6,FALSE),"")</f>
        <v/>
      </c>
      <c r="I3540" s="104" t="str">
        <f>IFERROR(IF(D3540="","",VLOOKUP(E3540,Saldo!$P$8:$Q$1009,2,FALSE)),"")</f>
        <v/>
      </c>
      <c r="J3540" s="76"/>
      <c r="K3540" s="28" t="str">
        <f t="shared" si="55"/>
        <v/>
      </c>
    </row>
    <row r="3541" spans="1:11" ht="18.95" customHeight="1" x14ac:dyDescent="0.25">
      <c r="A3541" s="52"/>
      <c r="C3541" s="76"/>
      <c r="D3541" s="185"/>
      <c r="E3541" s="76"/>
      <c r="F3541" s="76" t="str">
        <f>IF(E3541="","",IFERROR(VLOOKUP(E3541,Cadastro!$C$9:$D$1009,2,FALSE),"PROD. NÃO ENCONTRADO"))</f>
        <v/>
      </c>
      <c r="G3541" s="94"/>
      <c r="H3541" s="69" t="str">
        <f>IFERROR(G3541*VLOOKUP(E3541,Saldo!$P$8:$U$1009,6,FALSE),"")</f>
        <v/>
      </c>
      <c r="I3541" s="104" t="str">
        <f>IFERROR(IF(D3541="","",VLOOKUP(E3541,Saldo!$P$8:$Q$1009,2,FALSE)),"")</f>
        <v/>
      </c>
      <c r="J3541" s="76"/>
      <c r="K3541" s="28" t="str">
        <f t="shared" si="55"/>
        <v/>
      </c>
    </row>
    <row r="3542" spans="1:11" ht="18.95" customHeight="1" x14ac:dyDescent="0.25">
      <c r="A3542" s="52"/>
      <c r="C3542" s="76"/>
      <c r="D3542" s="185"/>
      <c r="E3542" s="76"/>
      <c r="F3542" s="76" t="str">
        <f>IF(E3542="","",IFERROR(VLOOKUP(E3542,Cadastro!$C$9:$D$1009,2,FALSE),"PROD. NÃO ENCONTRADO"))</f>
        <v/>
      </c>
      <c r="G3542" s="94"/>
      <c r="H3542" s="69" t="str">
        <f>IFERROR(G3542*VLOOKUP(E3542,Saldo!$P$8:$U$1009,6,FALSE),"")</f>
        <v/>
      </c>
      <c r="I3542" s="104" t="str">
        <f>IFERROR(IF(D3542="","",VLOOKUP(E3542,Saldo!$P$8:$Q$1009,2,FALSE)),"")</f>
        <v/>
      </c>
      <c r="J3542" s="76"/>
      <c r="K3542" s="28" t="str">
        <f t="shared" si="55"/>
        <v/>
      </c>
    </row>
    <row r="3543" spans="1:11" ht="18.95" customHeight="1" x14ac:dyDescent="0.25">
      <c r="A3543" s="52"/>
      <c r="C3543" s="76"/>
      <c r="D3543" s="185"/>
      <c r="E3543" s="76"/>
      <c r="F3543" s="76" t="str">
        <f>IF(E3543="","",IFERROR(VLOOKUP(E3543,Cadastro!$C$9:$D$1009,2,FALSE),"PROD. NÃO ENCONTRADO"))</f>
        <v/>
      </c>
      <c r="G3543" s="94"/>
      <c r="H3543" s="69" t="str">
        <f>IFERROR(G3543*VLOOKUP(E3543,Saldo!$P$8:$U$1009,6,FALSE),"")</f>
        <v/>
      </c>
      <c r="I3543" s="104" t="str">
        <f>IFERROR(IF(D3543="","",VLOOKUP(E3543,Saldo!$P$8:$Q$1009,2,FALSE)),"")</f>
        <v/>
      </c>
      <c r="J3543" s="76"/>
      <c r="K3543" s="28" t="str">
        <f t="shared" si="55"/>
        <v/>
      </c>
    </row>
    <row r="3544" spans="1:11" ht="18.95" customHeight="1" x14ac:dyDescent="0.25">
      <c r="A3544" s="52"/>
      <c r="C3544" s="76"/>
      <c r="D3544" s="185"/>
      <c r="E3544" s="76"/>
      <c r="F3544" s="76" t="str">
        <f>IF(E3544="","",IFERROR(VLOOKUP(E3544,Cadastro!$C$9:$D$1009,2,FALSE),"PROD. NÃO ENCONTRADO"))</f>
        <v/>
      </c>
      <c r="G3544" s="94"/>
      <c r="H3544" s="69" t="str">
        <f>IFERROR(G3544*VLOOKUP(E3544,Saldo!$P$8:$U$1009,6,FALSE),"")</f>
        <v/>
      </c>
      <c r="I3544" s="104" t="str">
        <f>IFERROR(IF(D3544="","",VLOOKUP(E3544,Saldo!$P$8:$Q$1009,2,FALSE)),"")</f>
        <v/>
      </c>
      <c r="J3544" s="76"/>
      <c r="K3544" s="28" t="str">
        <f t="shared" si="55"/>
        <v/>
      </c>
    </row>
    <row r="3545" spans="1:11" ht="18.95" customHeight="1" x14ac:dyDescent="0.25">
      <c r="A3545" s="52"/>
      <c r="C3545" s="76"/>
      <c r="D3545" s="185"/>
      <c r="E3545" s="76"/>
      <c r="F3545" s="76" t="str">
        <f>IF(E3545="","",IFERROR(VLOOKUP(E3545,Cadastro!$C$9:$D$1009,2,FALSE),"PROD. NÃO ENCONTRADO"))</f>
        <v/>
      </c>
      <c r="G3545" s="94"/>
      <c r="H3545" s="69" t="str">
        <f>IFERROR(G3545*VLOOKUP(E3545,Saldo!$P$8:$U$1009,6,FALSE),"")</f>
        <v/>
      </c>
      <c r="I3545" s="104" t="str">
        <f>IFERROR(IF(D3545="","",VLOOKUP(E3545,Saldo!$P$8:$Q$1009,2,FALSE)),"")</f>
        <v/>
      </c>
      <c r="J3545" s="76"/>
      <c r="K3545" s="28" t="str">
        <f t="shared" si="55"/>
        <v/>
      </c>
    </row>
    <row r="3546" spans="1:11" ht="18.95" customHeight="1" x14ac:dyDescent="0.25">
      <c r="A3546" s="52"/>
      <c r="C3546" s="76"/>
      <c r="D3546" s="185"/>
      <c r="E3546" s="76"/>
      <c r="F3546" s="76" t="str">
        <f>IF(E3546="","",IFERROR(VLOOKUP(E3546,Cadastro!$C$9:$D$1009,2,FALSE),"PROD. NÃO ENCONTRADO"))</f>
        <v/>
      </c>
      <c r="G3546" s="94"/>
      <c r="H3546" s="69" t="str">
        <f>IFERROR(G3546*VLOOKUP(E3546,Saldo!$P$8:$U$1009,6,FALSE),"")</f>
        <v/>
      </c>
      <c r="I3546" s="104" t="str">
        <f>IFERROR(IF(D3546="","",VLOOKUP(E3546,Saldo!$P$8:$Q$1009,2,FALSE)),"")</f>
        <v/>
      </c>
      <c r="J3546" s="76"/>
      <c r="K3546" s="28" t="str">
        <f t="shared" si="55"/>
        <v/>
      </c>
    </row>
    <row r="3547" spans="1:11" ht="18.95" customHeight="1" x14ac:dyDescent="0.25">
      <c r="A3547" s="52"/>
      <c r="C3547" s="76"/>
      <c r="D3547" s="185"/>
      <c r="E3547" s="76"/>
      <c r="F3547" s="76" t="str">
        <f>IF(E3547="","",IFERROR(VLOOKUP(E3547,Cadastro!$C$9:$D$1009,2,FALSE),"PROD. NÃO ENCONTRADO"))</f>
        <v/>
      </c>
      <c r="G3547" s="94"/>
      <c r="H3547" s="69" t="str">
        <f>IFERROR(G3547*VLOOKUP(E3547,Saldo!$P$8:$U$1009,6,FALSE),"")</f>
        <v/>
      </c>
      <c r="I3547" s="104" t="str">
        <f>IFERROR(IF(D3547="","",VLOOKUP(E3547,Saldo!$P$8:$Q$1009,2,FALSE)),"")</f>
        <v/>
      </c>
      <c r="J3547" s="76"/>
      <c r="K3547" s="28" t="str">
        <f t="shared" si="55"/>
        <v/>
      </c>
    </row>
    <row r="3548" spans="1:11" ht="18.95" customHeight="1" x14ac:dyDescent="0.25">
      <c r="A3548" s="52"/>
      <c r="C3548" s="76"/>
      <c r="D3548" s="185"/>
      <c r="E3548" s="76"/>
      <c r="F3548" s="76" t="str">
        <f>IF(E3548="","",IFERROR(VLOOKUP(E3548,Cadastro!$C$9:$D$1009,2,FALSE),"PROD. NÃO ENCONTRADO"))</f>
        <v/>
      </c>
      <c r="G3548" s="94"/>
      <c r="H3548" s="69" t="str">
        <f>IFERROR(G3548*VLOOKUP(E3548,Saldo!$P$8:$U$1009,6,FALSE),"")</f>
        <v/>
      </c>
      <c r="I3548" s="104" t="str">
        <f>IFERROR(IF(D3548="","",VLOOKUP(E3548,Saldo!$P$8:$Q$1009,2,FALSE)),"")</f>
        <v/>
      </c>
      <c r="J3548" s="76"/>
      <c r="K3548" s="28" t="str">
        <f t="shared" si="55"/>
        <v/>
      </c>
    </row>
    <row r="3549" spans="1:11" ht="18.95" customHeight="1" x14ac:dyDescent="0.25">
      <c r="A3549" s="52"/>
      <c r="C3549" s="76"/>
      <c r="D3549" s="185"/>
      <c r="E3549" s="76"/>
      <c r="F3549" s="76" t="str">
        <f>IF(E3549="","",IFERROR(VLOOKUP(E3549,Cadastro!$C$9:$D$1009,2,FALSE),"PROD. NÃO ENCONTRADO"))</f>
        <v/>
      </c>
      <c r="G3549" s="94"/>
      <c r="H3549" s="69" t="str">
        <f>IFERROR(G3549*VLOOKUP(E3549,Saldo!$P$8:$U$1009,6,FALSE),"")</f>
        <v/>
      </c>
      <c r="I3549" s="104" t="str">
        <f>IFERROR(IF(D3549="","",VLOOKUP(E3549,Saldo!$P$8:$Q$1009,2,FALSE)),"")</f>
        <v/>
      </c>
      <c r="J3549" s="76"/>
      <c r="K3549" s="28" t="str">
        <f t="shared" si="55"/>
        <v/>
      </c>
    </row>
    <row r="3550" spans="1:11" ht="18.95" customHeight="1" x14ac:dyDescent="0.25">
      <c r="A3550" s="52"/>
      <c r="C3550" s="76"/>
      <c r="D3550" s="185"/>
      <c r="E3550" s="76"/>
      <c r="F3550" s="76" t="str">
        <f>IF(E3550="","",IFERROR(VLOOKUP(E3550,Cadastro!$C$9:$D$1009,2,FALSE),"PROD. NÃO ENCONTRADO"))</f>
        <v/>
      </c>
      <c r="G3550" s="94"/>
      <c r="H3550" s="69" t="str">
        <f>IFERROR(G3550*VLOOKUP(E3550,Saldo!$P$8:$U$1009,6,FALSE),"")</f>
        <v/>
      </c>
      <c r="I3550" s="104" t="str">
        <f>IFERROR(IF(D3550="","",VLOOKUP(E3550,Saldo!$P$8:$Q$1009,2,FALSE)),"")</f>
        <v/>
      </c>
      <c r="J3550" s="76"/>
      <c r="K3550" s="28" t="str">
        <f t="shared" si="55"/>
        <v/>
      </c>
    </row>
    <row r="3551" spans="1:11" ht="18.95" customHeight="1" x14ac:dyDescent="0.25">
      <c r="A3551" s="52"/>
      <c r="C3551" s="76"/>
      <c r="D3551" s="185"/>
      <c r="E3551" s="76"/>
      <c r="F3551" s="76" t="str">
        <f>IF(E3551="","",IFERROR(VLOOKUP(E3551,Cadastro!$C$9:$D$1009,2,FALSE),"PROD. NÃO ENCONTRADO"))</f>
        <v/>
      </c>
      <c r="G3551" s="94"/>
      <c r="H3551" s="69" t="str">
        <f>IFERROR(G3551*VLOOKUP(E3551,Saldo!$P$8:$U$1009,6,FALSE),"")</f>
        <v/>
      </c>
      <c r="I3551" s="104" t="str">
        <f>IFERROR(IF(D3551="","",VLOOKUP(E3551,Saldo!$P$8:$Q$1009,2,FALSE)),"")</f>
        <v/>
      </c>
      <c r="J3551" s="76"/>
      <c r="K3551" s="28" t="str">
        <f t="shared" si="55"/>
        <v/>
      </c>
    </row>
    <row r="3552" spans="1:11" ht="18.95" customHeight="1" x14ac:dyDescent="0.25">
      <c r="A3552" s="52"/>
      <c r="C3552" s="76"/>
      <c r="D3552" s="185"/>
      <c r="E3552" s="76"/>
      <c r="F3552" s="76" t="str">
        <f>IF(E3552="","",IFERROR(VLOOKUP(E3552,Cadastro!$C$9:$D$1009,2,FALSE),"PROD. NÃO ENCONTRADO"))</f>
        <v/>
      </c>
      <c r="G3552" s="94"/>
      <c r="H3552" s="69" t="str">
        <f>IFERROR(G3552*VLOOKUP(E3552,Saldo!$P$8:$U$1009,6,FALSE),"")</f>
        <v/>
      </c>
      <c r="I3552" s="104" t="str">
        <f>IFERROR(IF(D3552="","",VLOOKUP(E3552,Saldo!$P$8:$Q$1009,2,FALSE)),"")</f>
        <v/>
      </c>
      <c r="J3552" s="76"/>
      <c r="K3552" s="28" t="str">
        <f t="shared" si="55"/>
        <v/>
      </c>
    </row>
    <row r="3553" spans="1:11" ht="18.95" customHeight="1" x14ac:dyDescent="0.25">
      <c r="A3553" s="52"/>
      <c r="C3553" s="76"/>
      <c r="D3553" s="185"/>
      <c r="E3553" s="76"/>
      <c r="F3553" s="76" t="str">
        <f>IF(E3553="","",IFERROR(VLOOKUP(E3553,Cadastro!$C$9:$D$1009,2,FALSE),"PROD. NÃO ENCONTRADO"))</f>
        <v/>
      </c>
      <c r="G3553" s="94"/>
      <c r="H3553" s="69" t="str">
        <f>IFERROR(G3553*VLOOKUP(E3553,Saldo!$P$8:$U$1009,6,FALSE),"")</f>
        <v/>
      </c>
      <c r="I3553" s="104" t="str">
        <f>IFERROR(IF(D3553="","",VLOOKUP(E3553,Saldo!$P$8:$Q$1009,2,FALSE)),"")</f>
        <v/>
      </c>
      <c r="J3553" s="76"/>
      <c r="K3553" s="28" t="str">
        <f t="shared" si="55"/>
        <v/>
      </c>
    </row>
    <row r="3554" spans="1:11" ht="18.95" customHeight="1" x14ac:dyDescent="0.25">
      <c r="A3554" s="52"/>
      <c r="C3554" s="76"/>
      <c r="D3554" s="185"/>
      <c r="E3554" s="76"/>
      <c r="F3554" s="76" t="str">
        <f>IF(E3554="","",IFERROR(VLOOKUP(E3554,Cadastro!$C$9:$D$1009,2,FALSE),"PROD. NÃO ENCONTRADO"))</f>
        <v/>
      </c>
      <c r="G3554" s="94"/>
      <c r="H3554" s="69" t="str">
        <f>IFERROR(G3554*VLOOKUP(E3554,Saldo!$P$8:$U$1009,6,FALSE),"")</f>
        <v/>
      </c>
      <c r="I3554" s="104" t="str">
        <f>IFERROR(IF(D3554="","",VLOOKUP(E3554,Saldo!$P$8:$Q$1009,2,FALSE)),"")</f>
        <v/>
      </c>
      <c r="J3554" s="76"/>
      <c r="K3554" s="28" t="str">
        <f t="shared" si="55"/>
        <v/>
      </c>
    </row>
    <row r="3555" spans="1:11" ht="18.95" customHeight="1" x14ac:dyDescent="0.25">
      <c r="A3555" s="52"/>
      <c r="C3555" s="76"/>
      <c r="D3555" s="185"/>
      <c r="E3555" s="76"/>
      <c r="F3555" s="76" t="str">
        <f>IF(E3555="","",IFERROR(VLOOKUP(E3555,Cadastro!$C$9:$D$1009,2,FALSE),"PROD. NÃO ENCONTRADO"))</f>
        <v/>
      </c>
      <c r="G3555" s="94"/>
      <c r="H3555" s="69" t="str">
        <f>IFERROR(G3555*VLOOKUP(E3555,Saldo!$P$8:$U$1009,6,FALSE),"")</f>
        <v/>
      </c>
      <c r="I3555" s="104" t="str">
        <f>IFERROR(IF(D3555="","",VLOOKUP(E3555,Saldo!$P$8:$Q$1009,2,FALSE)),"")</f>
        <v/>
      </c>
      <c r="J3555" s="76"/>
      <c r="K3555" s="28" t="str">
        <f t="shared" si="55"/>
        <v/>
      </c>
    </row>
    <row r="3556" spans="1:11" ht="18.95" customHeight="1" x14ac:dyDescent="0.25">
      <c r="A3556" s="52"/>
      <c r="C3556" s="76"/>
      <c r="D3556" s="185"/>
      <c r="E3556" s="76"/>
      <c r="F3556" s="76" t="str">
        <f>IF(E3556="","",IFERROR(VLOOKUP(E3556,Cadastro!$C$9:$D$1009,2,FALSE),"PROD. NÃO ENCONTRADO"))</f>
        <v/>
      </c>
      <c r="G3556" s="94"/>
      <c r="H3556" s="69" t="str">
        <f>IFERROR(G3556*VLOOKUP(E3556,Saldo!$P$8:$U$1009,6,FALSE),"")</f>
        <v/>
      </c>
      <c r="I3556" s="104" t="str">
        <f>IFERROR(IF(D3556="","",VLOOKUP(E3556,Saldo!$P$8:$Q$1009,2,FALSE)),"")</f>
        <v/>
      </c>
      <c r="J3556" s="76"/>
      <c r="K3556" s="28" t="str">
        <f t="shared" si="55"/>
        <v/>
      </c>
    </row>
    <row r="3557" spans="1:11" ht="18.95" customHeight="1" x14ac:dyDescent="0.25">
      <c r="A3557" s="52"/>
      <c r="C3557" s="76"/>
      <c r="D3557" s="185"/>
      <c r="E3557" s="76"/>
      <c r="F3557" s="76" t="str">
        <f>IF(E3557="","",IFERROR(VLOOKUP(E3557,Cadastro!$C$9:$D$1009,2,FALSE),"PROD. NÃO ENCONTRADO"))</f>
        <v/>
      </c>
      <c r="G3557" s="94"/>
      <c r="H3557" s="69" t="str">
        <f>IFERROR(G3557*VLOOKUP(E3557,Saldo!$P$8:$U$1009,6,FALSE),"")</f>
        <v/>
      </c>
      <c r="I3557" s="104" t="str">
        <f>IFERROR(IF(D3557="","",VLOOKUP(E3557,Saldo!$P$8:$Q$1009,2,FALSE)),"")</f>
        <v/>
      </c>
      <c r="J3557" s="76"/>
      <c r="K3557" s="28" t="str">
        <f t="shared" si="55"/>
        <v/>
      </c>
    </row>
    <row r="3558" spans="1:11" ht="18.95" customHeight="1" x14ac:dyDescent="0.25">
      <c r="A3558" s="52"/>
      <c r="C3558" s="76"/>
      <c r="D3558" s="185"/>
      <c r="E3558" s="76"/>
      <c r="F3558" s="76" t="str">
        <f>IF(E3558="","",IFERROR(VLOOKUP(E3558,Cadastro!$C$9:$D$1009,2,FALSE),"PROD. NÃO ENCONTRADO"))</f>
        <v/>
      </c>
      <c r="G3558" s="94"/>
      <c r="H3558" s="69" t="str">
        <f>IFERROR(G3558*VLOOKUP(E3558,Saldo!$P$8:$U$1009,6,FALSE),"")</f>
        <v/>
      </c>
      <c r="I3558" s="104" t="str">
        <f>IFERROR(IF(D3558="","",VLOOKUP(E3558,Saldo!$P$8:$Q$1009,2,FALSE)),"")</f>
        <v/>
      </c>
      <c r="J3558" s="76"/>
      <c r="K3558" s="28" t="str">
        <f t="shared" si="55"/>
        <v/>
      </c>
    </row>
    <row r="3559" spans="1:11" ht="18.95" customHeight="1" x14ac:dyDescent="0.25">
      <c r="A3559" s="52"/>
      <c r="C3559" s="76"/>
      <c r="D3559" s="185"/>
      <c r="E3559" s="76"/>
      <c r="F3559" s="76" t="str">
        <f>IF(E3559="","",IFERROR(VLOOKUP(E3559,Cadastro!$C$9:$D$1009,2,FALSE),"PROD. NÃO ENCONTRADO"))</f>
        <v/>
      </c>
      <c r="G3559" s="94"/>
      <c r="H3559" s="69" t="str">
        <f>IFERROR(G3559*VLOOKUP(E3559,Saldo!$P$8:$U$1009,6,FALSE),"")</f>
        <v/>
      </c>
      <c r="I3559" s="104" t="str">
        <f>IFERROR(IF(D3559="","",VLOOKUP(E3559,Saldo!$P$8:$Q$1009,2,FALSE)),"")</f>
        <v/>
      </c>
      <c r="J3559" s="76"/>
      <c r="K3559" s="28" t="str">
        <f t="shared" si="55"/>
        <v/>
      </c>
    </row>
    <row r="3560" spans="1:11" ht="18.95" customHeight="1" x14ac:dyDescent="0.25">
      <c r="A3560" s="52"/>
      <c r="C3560" s="76"/>
      <c r="D3560" s="185"/>
      <c r="E3560" s="76"/>
      <c r="F3560" s="76" t="str">
        <f>IF(E3560="","",IFERROR(VLOOKUP(E3560,Cadastro!$C$9:$D$1009,2,FALSE),"PROD. NÃO ENCONTRADO"))</f>
        <v/>
      </c>
      <c r="G3560" s="94"/>
      <c r="H3560" s="69" t="str">
        <f>IFERROR(G3560*VLOOKUP(E3560,Saldo!$P$8:$U$1009,6,FALSE),"")</f>
        <v/>
      </c>
      <c r="I3560" s="104" t="str">
        <f>IFERROR(IF(D3560="","",VLOOKUP(E3560,Saldo!$P$8:$Q$1009,2,FALSE)),"")</f>
        <v/>
      </c>
      <c r="J3560" s="76"/>
      <c r="K3560" s="28" t="str">
        <f t="shared" si="55"/>
        <v/>
      </c>
    </row>
    <row r="3561" spans="1:11" ht="18.95" customHeight="1" x14ac:dyDescent="0.25">
      <c r="A3561" s="52"/>
      <c r="C3561" s="76"/>
      <c r="D3561" s="185"/>
      <c r="E3561" s="76"/>
      <c r="F3561" s="76" t="str">
        <f>IF(E3561="","",IFERROR(VLOOKUP(E3561,Cadastro!$C$9:$D$1009,2,FALSE),"PROD. NÃO ENCONTRADO"))</f>
        <v/>
      </c>
      <c r="G3561" s="94"/>
      <c r="H3561" s="69" t="str">
        <f>IFERROR(G3561*VLOOKUP(E3561,Saldo!$P$8:$U$1009,6,FALSE),"")</f>
        <v/>
      </c>
      <c r="I3561" s="104" t="str">
        <f>IFERROR(IF(D3561="","",VLOOKUP(E3561,Saldo!$P$8:$Q$1009,2,FALSE)),"")</f>
        <v/>
      </c>
      <c r="J3561" s="76"/>
      <c r="K3561" s="28" t="str">
        <f t="shared" si="55"/>
        <v/>
      </c>
    </row>
    <row r="3562" spans="1:11" ht="18.95" customHeight="1" x14ac:dyDescent="0.25">
      <c r="A3562" s="52"/>
      <c r="C3562" s="76"/>
      <c r="D3562" s="185"/>
      <c r="E3562" s="76"/>
      <c r="F3562" s="76" t="str">
        <f>IF(E3562="","",IFERROR(VLOOKUP(E3562,Cadastro!$C$9:$D$1009,2,FALSE),"PROD. NÃO ENCONTRADO"))</f>
        <v/>
      </c>
      <c r="G3562" s="94"/>
      <c r="H3562" s="69" t="str">
        <f>IFERROR(G3562*VLOOKUP(E3562,Saldo!$P$8:$U$1009,6,FALSE),"")</f>
        <v/>
      </c>
      <c r="I3562" s="104" t="str">
        <f>IFERROR(IF(D3562="","",VLOOKUP(E3562,Saldo!$P$8:$Q$1009,2,FALSE)),"")</f>
        <v/>
      </c>
      <c r="J3562" s="76"/>
      <c r="K3562" s="28" t="str">
        <f t="shared" si="55"/>
        <v/>
      </c>
    </row>
    <row r="3563" spans="1:11" ht="18.95" customHeight="1" x14ac:dyDescent="0.25">
      <c r="A3563" s="52"/>
      <c r="C3563" s="76"/>
      <c r="D3563" s="185"/>
      <c r="E3563" s="76"/>
      <c r="F3563" s="76" t="str">
        <f>IF(E3563="","",IFERROR(VLOOKUP(E3563,Cadastro!$C$9:$D$1009,2,FALSE),"PROD. NÃO ENCONTRADO"))</f>
        <v/>
      </c>
      <c r="G3563" s="94"/>
      <c r="H3563" s="69" t="str">
        <f>IFERROR(G3563*VLOOKUP(E3563,Saldo!$P$8:$U$1009,6,FALSE),"")</f>
        <v/>
      </c>
      <c r="I3563" s="104" t="str">
        <f>IFERROR(IF(D3563="","",VLOOKUP(E3563,Saldo!$P$8:$Q$1009,2,FALSE)),"")</f>
        <v/>
      </c>
      <c r="J3563" s="76"/>
      <c r="K3563" s="28" t="str">
        <f t="shared" si="55"/>
        <v/>
      </c>
    </row>
    <row r="3564" spans="1:11" ht="18.95" customHeight="1" x14ac:dyDescent="0.25">
      <c r="A3564" s="52"/>
      <c r="C3564" s="76"/>
      <c r="D3564" s="185"/>
      <c r="E3564" s="76"/>
      <c r="F3564" s="76" t="str">
        <f>IF(E3564="","",IFERROR(VLOOKUP(E3564,Cadastro!$C$9:$D$1009,2,FALSE),"PROD. NÃO ENCONTRADO"))</f>
        <v/>
      </c>
      <c r="G3564" s="94"/>
      <c r="H3564" s="69" t="str">
        <f>IFERROR(G3564*VLOOKUP(E3564,Saldo!$P$8:$U$1009,6,FALSE),"")</f>
        <v/>
      </c>
      <c r="I3564" s="104" t="str">
        <f>IFERROR(IF(D3564="","",VLOOKUP(E3564,Saldo!$P$8:$Q$1009,2,FALSE)),"")</f>
        <v/>
      </c>
      <c r="J3564" s="76"/>
      <c r="K3564" s="28" t="str">
        <f t="shared" si="55"/>
        <v/>
      </c>
    </row>
    <row r="3565" spans="1:11" ht="18.95" customHeight="1" x14ac:dyDescent="0.25">
      <c r="A3565" s="52"/>
      <c r="C3565" s="76"/>
      <c r="D3565" s="185"/>
      <c r="E3565" s="76"/>
      <c r="F3565" s="76" t="str">
        <f>IF(E3565="","",IFERROR(VLOOKUP(E3565,Cadastro!$C$9:$D$1009,2,FALSE),"PROD. NÃO ENCONTRADO"))</f>
        <v/>
      </c>
      <c r="G3565" s="94"/>
      <c r="H3565" s="69" t="str">
        <f>IFERROR(G3565*VLOOKUP(E3565,Saldo!$P$8:$U$1009,6,FALSE),"")</f>
        <v/>
      </c>
      <c r="I3565" s="104" t="str">
        <f>IFERROR(IF(D3565="","",VLOOKUP(E3565,Saldo!$P$8:$Q$1009,2,FALSE)),"")</f>
        <v/>
      </c>
      <c r="J3565" s="76"/>
      <c r="K3565" s="28" t="str">
        <f t="shared" si="55"/>
        <v/>
      </c>
    </row>
    <row r="3566" spans="1:11" ht="18.95" customHeight="1" x14ac:dyDescent="0.25">
      <c r="A3566" s="52"/>
      <c r="C3566" s="76"/>
      <c r="D3566" s="185"/>
      <c r="E3566" s="76"/>
      <c r="F3566" s="76" t="str">
        <f>IF(E3566="","",IFERROR(VLOOKUP(E3566,Cadastro!$C$9:$D$1009,2,FALSE),"PROD. NÃO ENCONTRADO"))</f>
        <v/>
      </c>
      <c r="G3566" s="94"/>
      <c r="H3566" s="69" t="str">
        <f>IFERROR(G3566*VLOOKUP(E3566,Saldo!$P$8:$U$1009,6,FALSE),"")</f>
        <v/>
      </c>
      <c r="I3566" s="104" t="str">
        <f>IFERROR(IF(D3566="","",VLOOKUP(E3566,Saldo!$P$8:$Q$1009,2,FALSE)),"")</f>
        <v/>
      </c>
      <c r="J3566" s="76"/>
      <c r="K3566" s="28" t="str">
        <f t="shared" si="55"/>
        <v/>
      </c>
    </row>
    <row r="3567" spans="1:11" ht="18.95" customHeight="1" x14ac:dyDescent="0.25">
      <c r="A3567" s="52"/>
      <c r="C3567" s="76"/>
      <c r="D3567" s="185"/>
      <c r="E3567" s="76"/>
      <c r="F3567" s="76" t="str">
        <f>IF(E3567="","",IFERROR(VLOOKUP(E3567,Cadastro!$C$9:$D$1009,2,FALSE),"PROD. NÃO ENCONTRADO"))</f>
        <v/>
      </c>
      <c r="G3567" s="94"/>
      <c r="H3567" s="69" t="str">
        <f>IFERROR(G3567*VLOOKUP(E3567,Saldo!$P$8:$U$1009,6,FALSE),"")</f>
        <v/>
      </c>
      <c r="I3567" s="104" t="str">
        <f>IFERROR(IF(D3567="","",VLOOKUP(E3567,Saldo!$P$8:$Q$1009,2,FALSE)),"")</f>
        <v/>
      </c>
      <c r="J3567" s="76"/>
      <c r="K3567" s="28" t="str">
        <f t="shared" si="55"/>
        <v/>
      </c>
    </row>
    <row r="3568" spans="1:11" ht="18.95" customHeight="1" x14ac:dyDescent="0.25">
      <c r="A3568" s="52"/>
      <c r="C3568" s="76"/>
      <c r="D3568" s="185"/>
      <c r="E3568" s="76"/>
      <c r="F3568" s="76" t="str">
        <f>IF(E3568="","",IFERROR(VLOOKUP(E3568,Cadastro!$C$9:$D$1009,2,FALSE),"PROD. NÃO ENCONTRADO"))</f>
        <v/>
      </c>
      <c r="G3568" s="94"/>
      <c r="H3568" s="69" t="str">
        <f>IFERROR(G3568*VLOOKUP(E3568,Saldo!$P$8:$U$1009,6,FALSE),"")</f>
        <v/>
      </c>
      <c r="I3568" s="104" t="str">
        <f>IFERROR(IF(D3568="","",VLOOKUP(E3568,Saldo!$P$8:$Q$1009,2,FALSE)),"")</f>
        <v/>
      </c>
      <c r="J3568" s="76"/>
      <c r="K3568" s="28" t="str">
        <f t="shared" si="55"/>
        <v/>
      </c>
    </row>
    <row r="3569" spans="1:11" ht="18.95" customHeight="1" x14ac:dyDescent="0.25">
      <c r="A3569" s="52"/>
      <c r="C3569" s="76"/>
      <c r="D3569" s="185"/>
      <c r="E3569" s="76"/>
      <c r="F3569" s="76" t="str">
        <f>IF(E3569="","",IFERROR(VLOOKUP(E3569,Cadastro!$C$9:$D$1009,2,FALSE),"PROD. NÃO ENCONTRADO"))</f>
        <v/>
      </c>
      <c r="G3569" s="94"/>
      <c r="H3569" s="69" t="str">
        <f>IFERROR(G3569*VLOOKUP(E3569,Saldo!$P$8:$U$1009,6,FALSE),"")</f>
        <v/>
      </c>
      <c r="I3569" s="104" t="str">
        <f>IFERROR(IF(D3569="","",VLOOKUP(E3569,Saldo!$P$8:$Q$1009,2,FALSE)),"")</f>
        <v/>
      </c>
      <c r="J3569" s="76"/>
      <c r="K3569" s="28" t="str">
        <f t="shared" si="55"/>
        <v/>
      </c>
    </row>
    <row r="3570" spans="1:11" ht="18.95" customHeight="1" x14ac:dyDescent="0.25">
      <c r="A3570" s="52"/>
      <c r="C3570" s="76"/>
      <c r="D3570" s="185"/>
      <c r="E3570" s="76"/>
      <c r="F3570" s="76" t="str">
        <f>IF(E3570="","",IFERROR(VLOOKUP(E3570,Cadastro!$C$9:$D$1009,2,FALSE),"PROD. NÃO ENCONTRADO"))</f>
        <v/>
      </c>
      <c r="G3570" s="94"/>
      <c r="H3570" s="69" t="str">
        <f>IFERROR(G3570*VLOOKUP(E3570,Saldo!$P$8:$U$1009,6,FALSE),"")</f>
        <v/>
      </c>
      <c r="I3570" s="104" t="str">
        <f>IFERROR(IF(D3570="","",VLOOKUP(E3570,Saldo!$P$8:$Q$1009,2,FALSE)),"")</f>
        <v/>
      </c>
      <c r="J3570" s="76"/>
      <c r="K3570" s="28" t="str">
        <f t="shared" si="55"/>
        <v/>
      </c>
    </row>
    <row r="3571" spans="1:11" ht="18.95" customHeight="1" x14ac:dyDescent="0.25">
      <c r="A3571" s="52"/>
      <c r="C3571" s="76"/>
      <c r="D3571" s="185"/>
      <c r="E3571" s="76"/>
      <c r="F3571" s="76" t="str">
        <f>IF(E3571="","",IFERROR(VLOOKUP(E3571,Cadastro!$C$9:$D$1009,2,FALSE),"PROD. NÃO ENCONTRADO"))</f>
        <v/>
      </c>
      <c r="G3571" s="94"/>
      <c r="H3571" s="69" t="str">
        <f>IFERROR(G3571*VLOOKUP(E3571,Saldo!$P$8:$U$1009,6,FALSE),"")</f>
        <v/>
      </c>
      <c r="I3571" s="104" t="str">
        <f>IFERROR(IF(D3571="","",VLOOKUP(E3571,Saldo!$P$8:$Q$1009,2,FALSE)),"")</f>
        <v/>
      </c>
      <c r="J3571" s="76"/>
      <c r="K3571" s="28" t="str">
        <f t="shared" si="55"/>
        <v/>
      </c>
    </row>
    <row r="3572" spans="1:11" ht="18.95" customHeight="1" x14ac:dyDescent="0.25">
      <c r="A3572" s="52"/>
      <c r="C3572" s="76"/>
      <c r="D3572" s="185"/>
      <c r="E3572" s="76"/>
      <c r="F3572" s="76" t="str">
        <f>IF(E3572="","",IFERROR(VLOOKUP(E3572,Cadastro!$C$9:$D$1009,2,FALSE),"PROD. NÃO ENCONTRADO"))</f>
        <v/>
      </c>
      <c r="G3572" s="94"/>
      <c r="H3572" s="69" t="str">
        <f>IFERROR(G3572*VLOOKUP(E3572,Saldo!$P$8:$U$1009,6,FALSE),"")</f>
        <v/>
      </c>
      <c r="I3572" s="104" t="str">
        <f>IFERROR(IF(D3572="","",VLOOKUP(E3572,Saldo!$P$8:$Q$1009,2,FALSE)),"")</f>
        <v/>
      </c>
      <c r="J3572" s="76"/>
      <c r="K3572" s="28" t="str">
        <f t="shared" si="55"/>
        <v/>
      </c>
    </row>
    <row r="3573" spans="1:11" ht="18.95" customHeight="1" x14ac:dyDescent="0.25">
      <c r="A3573" s="52"/>
      <c r="C3573" s="76"/>
      <c r="D3573" s="185"/>
      <c r="E3573" s="76"/>
      <c r="F3573" s="76" t="str">
        <f>IF(E3573="","",IFERROR(VLOOKUP(E3573,Cadastro!$C$9:$D$1009,2,FALSE),"PROD. NÃO ENCONTRADO"))</f>
        <v/>
      </c>
      <c r="G3573" s="94"/>
      <c r="H3573" s="69" t="str">
        <f>IFERROR(G3573*VLOOKUP(E3573,Saldo!$P$8:$U$1009,6,FALSE),"")</f>
        <v/>
      </c>
      <c r="I3573" s="104" t="str">
        <f>IFERROR(IF(D3573="","",VLOOKUP(E3573,Saldo!$P$8:$Q$1009,2,FALSE)),"")</f>
        <v/>
      </c>
      <c r="J3573" s="76"/>
      <c r="K3573" s="28" t="str">
        <f t="shared" si="55"/>
        <v/>
      </c>
    </row>
    <row r="3574" spans="1:11" ht="18.95" customHeight="1" x14ac:dyDescent="0.25">
      <c r="A3574" s="52"/>
      <c r="C3574" s="76"/>
      <c r="D3574" s="185"/>
      <c r="E3574" s="76"/>
      <c r="F3574" s="76" t="str">
        <f>IF(E3574="","",IFERROR(VLOOKUP(E3574,Cadastro!$C$9:$D$1009,2,FALSE),"PROD. NÃO ENCONTRADO"))</f>
        <v/>
      </c>
      <c r="G3574" s="94"/>
      <c r="H3574" s="69" t="str">
        <f>IFERROR(G3574*VLOOKUP(E3574,Saldo!$P$8:$U$1009,6,FALSE),"")</f>
        <v/>
      </c>
      <c r="I3574" s="104" t="str">
        <f>IFERROR(IF(D3574="","",VLOOKUP(E3574,Saldo!$P$8:$Q$1009,2,FALSE)),"")</f>
        <v/>
      </c>
      <c r="J3574" s="76"/>
      <c r="K3574" s="28" t="str">
        <f t="shared" si="55"/>
        <v/>
      </c>
    </row>
    <row r="3575" spans="1:11" ht="18.95" customHeight="1" x14ac:dyDescent="0.25">
      <c r="A3575" s="52"/>
      <c r="C3575" s="76"/>
      <c r="D3575" s="185"/>
      <c r="E3575" s="76"/>
      <c r="F3575" s="76" t="str">
        <f>IF(E3575="","",IFERROR(VLOOKUP(E3575,Cadastro!$C$9:$D$1009,2,FALSE),"PROD. NÃO ENCONTRADO"))</f>
        <v/>
      </c>
      <c r="G3575" s="94"/>
      <c r="H3575" s="69" t="str">
        <f>IFERROR(G3575*VLOOKUP(E3575,Saldo!$P$8:$U$1009,6,FALSE),"")</f>
        <v/>
      </c>
      <c r="I3575" s="104" t="str">
        <f>IFERROR(IF(D3575="","",VLOOKUP(E3575,Saldo!$P$8:$Q$1009,2,FALSE)),"")</f>
        <v/>
      </c>
      <c r="J3575" s="76"/>
      <c r="K3575" s="28" t="str">
        <f t="shared" si="55"/>
        <v/>
      </c>
    </row>
    <row r="3576" spans="1:11" ht="18.95" customHeight="1" x14ac:dyDescent="0.25">
      <c r="A3576" s="52"/>
      <c r="C3576" s="76"/>
      <c r="D3576" s="185"/>
      <c r="E3576" s="76"/>
      <c r="F3576" s="76" t="str">
        <f>IF(E3576="","",IFERROR(VLOOKUP(E3576,Cadastro!$C$9:$D$1009,2,FALSE),"PROD. NÃO ENCONTRADO"))</f>
        <v/>
      </c>
      <c r="G3576" s="94"/>
      <c r="H3576" s="69" t="str">
        <f>IFERROR(G3576*VLOOKUP(E3576,Saldo!$P$8:$U$1009,6,FALSE),"")</f>
        <v/>
      </c>
      <c r="I3576" s="104" t="str">
        <f>IFERROR(IF(D3576="","",VLOOKUP(E3576,Saldo!$P$8:$Q$1009,2,FALSE)),"")</f>
        <v/>
      </c>
      <c r="J3576" s="76"/>
      <c r="K3576" s="28" t="str">
        <f t="shared" si="55"/>
        <v/>
      </c>
    </row>
    <row r="3577" spans="1:11" ht="18.95" customHeight="1" x14ac:dyDescent="0.25">
      <c r="A3577" s="52"/>
      <c r="C3577" s="76"/>
      <c r="D3577" s="185"/>
      <c r="E3577" s="76"/>
      <c r="F3577" s="76" t="str">
        <f>IF(E3577="","",IFERROR(VLOOKUP(E3577,Cadastro!$C$9:$D$1009,2,FALSE),"PROD. NÃO ENCONTRADO"))</f>
        <v/>
      </c>
      <c r="G3577" s="94"/>
      <c r="H3577" s="69" t="str">
        <f>IFERROR(G3577*VLOOKUP(E3577,Saldo!$P$8:$U$1009,6,FALSE),"")</f>
        <v/>
      </c>
      <c r="I3577" s="104" t="str">
        <f>IFERROR(IF(D3577="","",VLOOKUP(E3577,Saldo!$P$8:$Q$1009,2,FALSE)),"")</f>
        <v/>
      </c>
      <c r="J3577" s="76"/>
      <c r="K3577" s="28" t="str">
        <f t="shared" si="55"/>
        <v/>
      </c>
    </row>
    <row r="3578" spans="1:11" ht="18.95" customHeight="1" x14ac:dyDescent="0.25">
      <c r="A3578" s="52"/>
      <c r="C3578" s="76"/>
      <c r="D3578" s="185"/>
      <c r="E3578" s="76"/>
      <c r="F3578" s="76" t="str">
        <f>IF(E3578="","",IFERROR(VLOOKUP(E3578,Cadastro!$C$9:$D$1009,2,FALSE),"PROD. NÃO ENCONTRADO"))</f>
        <v/>
      </c>
      <c r="G3578" s="94"/>
      <c r="H3578" s="69" t="str">
        <f>IFERROR(G3578*VLOOKUP(E3578,Saldo!$P$8:$U$1009,6,FALSE),"")</f>
        <v/>
      </c>
      <c r="I3578" s="104" t="str">
        <f>IFERROR(IF(D3578="","",VLOOKUP(E3578,Saldo!$P$8:$Q$1009,2,FALSE)),"")</f>
        <v/>
      </c>
      <c r="J3578" s="76"/>
      <c r="K3578" s="28" t="str">
        <f t="shared" si="55"/>
        <v/>
      </c>
    </row>
    <row r="3579" spans="1:11" ht="18.95" customHeight="1" x14ac:dyDescent="0.25">
      <c r="A3579" s="52"/>
      <c r="C3579" s="76"/>
      <c r="D3579" s="185"/>
      <c r="E3579" s="76"/>
      <c r="F3579" s="76" t="str">
        <f>IF(E3579="","",IFERROR(VLOOKUP(E3579,Cadastro!$C$9:$D$1009,2,FALSE),"PROD. NÃO ENCONTRADO"))</f>
        <v/>
      </c>
      <c r="G3579" s="94"/>
      <c r="H3579" s="69" t="str">
        <f>IFERROR(G3579*VLOOKUP(E3579,Saldo!$P$8:$U$1009,6,FALSE),"")</f>
        <v/>
      </c>
      <c r="I3579" s="104" t="str">
        <f>IFERROR(IF(D3579="","",VLOOKUP(E3579,Saldo!$P$8:$Q$1009,2,FALSE)),"")</f>
        <v/>
      </c>
      <c r="J3579" s="76"/>
      <c r="K3579" s="28" t="str">
        <f t="shared" si="55"/>
        <v/>
      </c>
    </row>
    <row r="3580" spans="1:11" ht="18.95" customHeight="1" x14ac:dyDescent="0.25">
      <c r="A3580" s="52"/>
      <c r="C3580" s="76"/>
      <c r="D3580" s="185"/>
      <c r="E3580" s="76"/>
      <c r="F3580" s="76" t="str">
        <f>IF(E3580="","",IFERROR(VLOOKUP(E3580,Cadastro!$C$9:$D$1009,2,FALSE),"PROD. NÃO ENCONTRADO"))</f>
        <v/>
      </c>
      <c r="G3580" s="94"/>
      <c r="H3580" s="69" t="str">
        <f>IFERROR(G3580*VLOOKUP(E3580,Saldo!$P$8:$U$1009,6,FALSE),"")</f>
        <v/>
      </c>
      <c r="I3580" s="104" t="str">
        <f>IFERROR(IF(D3580="","",VLOOKUP(E3580,Saldo!$P$8:$Q$1009,2,FALSE)),"")</f>
        <v/>
      </c>
      <c r="J3580" s="76"/>
      <c r="K3580" s="28" t="str">
        <f t="shared" si="55"/>
        <v/>
      </c>
    </row>
    <row r="3581" spans="1:11" ht="18.95" customHeight="1" x14ac:dyDescent="0.25">
      <c r="A3581" s="52"/>
      <c r="C3581" s="76"/>
      <c r="D3581" s="185"/>
      <c r="E3581" s="76"/>
      <c r="F3581" s="76" t="str">
        <f>IF(E3581="","",IFERROR(VLOOKUP(E3581,Cadastro!$C$9:$D$1009,2,FALSE),"PROD. NÃO ENCONTRADO"))</f>
        <v/>
      </c>
      <c r="G3581" s="94"/>
      <c r="H3581" s="69" t="str">
        <f>IFERROR(G3581*VLOOKUP(E3581,Saldo!$P$8:$U$1009,6,FALSE),"")</f>
        <v/>
      </c>
      <c r="I3581" s="104" t="str">
        <f>IFERROR(IF(D3581="","",VLOOKUP(E3581,Saldo!$P$8:$Q$1009,2,FALSE)),"")</f>
        <v/>
      </c>
      <c r="J3581" s="76"/>
      <c r="K3581" s="28" t="str">
        <f t="shared" si="55"/>
        <v/>
      </c>
    </row>
    <row r="3582" spans="1:11" ht="18.95" customHeight="1" x14ac:dyDescent="0.25">
      <c r="A3582" s="52"/>
      <c r="C3582" s="76"/>
      <c r="D3582" s="185"/>
      <c r="E3582" s="76"/>
      <c r="F3582" s="76" t="str">
        <f>IF(E3582="","",IFERROR(VLOOKUP(E3582,Cadastro!$C$9:$D$1009,2,FALSE),"PROD. NÃO ENCONTRADO"))</f>
        <v/>
      </c>
      <c r="G3582" s="94"/>
      <c r="H3582" s="69" t="str">
        <f>IFERROR(G3582*VLOOKUP(E3582,Saldo!$P$8:$U$1009,6,FALSE),"")</f>
        <v/>
      </c>
      <c r="I3582" s="104" t="str">
        <f>IFERROR(IF(D3582="","",VLOOKUP(E3582,Saldo!$P$8:$Q$1009,2,FALSE)),"")</f>
        <v/>
      </c>
      <c r="J3582" s="76"/>
      <c r="K3582" s="28" t="str">
        <f t="shared" si="55"/>
        <v/>
      </c>
    </row>
    <row r="3583" spans="1:11" ht="18.95" customHeight="1" x14ac:dyDescent="0.25">
      <c r="A3583" s="52"/>
      <c r="C3583" s="76"/>
      <c r="D3583" s="185"/>
      <c r="E3583" s="76"/>
      <c r="F3583" s="76" t="str">
        <f>IF(E3583="","",IFERROR(VLOOKUP(E3583,Cadastro!$C$9:$D$1009,2,FALSE),"PROD. NÃO ENCONTRADO"))</f>
        <v/>
      </c>
      <c r="G3583" s="94"/>
      <c r="H3583" s="69" t="str">
        <f>IFERROR(G3583*VLOOKUP(E3583,Saldo!$P$8:$U$1009,6,FALSE),"")</f>
        <v/>
      </c>
      <c r="I3583" s="104" t="str">
        <f>IFERROR(IF(D3583="","",VLOOKUP(E3583,Saldo!$P$8:$Q$1009,2,FALSE)),"")</f>
        <v/>
      </c>
      <c r="J3583" s="76"/>
      <c r="K3583" s="28" t="str">
        <f t="shared" si="55"/>
        <v/>
      </c>
    </row>
    <row r="3584" spans="1:11" ht="18.95" customHeight="1" x14ac:dyDescent="0.25">
      <c r="A3584" s="52"/>
      <c r="C3584" s="76"/>
      <c r="D3584" s="185"/>
      <c r="E3584" s="76"/>
      <c r="F3584" s="76" t="str">
        <f>IF(E3584="","",IFERROR(VLOOKUP(E3584,Cadastro!$C$9:$D$1009,2,FALSE),"PROD. NÃO ENCONTRADO"))</f>
        <v/>
      </c>
      <c r="G3584" s="94"/>
      <c r="H3584" s="69" t="str">
        <f>IFERROR(G3584*VLOOKUP(E3584,Saldo!$P$8:$U$1009,6,FALSE),"")</f>
        <v/>
      </c>
      <c r="I3584" s="104" t="str">
        <f>IFERROR(IF(D3584="","",VLOOKUP(E3584,Saldo!$P$8:$Q$1009,2,FALSE)),"")</f>
        <v/>
      </c>
      <c r="J3584" s="76"/>
      <c r="K3584" s="28" t="str">
        <f t="shared" si="55"/>
        <v/>
      </c>
    </row>
    <row r="3585" spans="1:11" ht="18.95" customHeight="1" x14ac:dyDescent="0.25">
      <c r="A3585" s="52"/>
      <c r="C3585" s="76"/>
      <c r="D3585" s="185"/>
      <c r="E3585" s="76"/>
      <c r="F3585" s="76" t="str">
        <f>IF(E3585="","",IFERROR(VLOOKUP(E3585,Cadastro!$C$9:$D$1009,2,FALSE),"PROD. NÃO ENCONTRADO"))</f>
        <v/>
      </c>
      <c r="G3585" s="94"/>
      <c r="H3585" s="69" t="str">
        <f>IFERROR(G3585*VLOOKUP(E3585,Saldo!$P$8:$U$1009,6,FALSE),"")</f>
        <v/>
      </c>
      <c r="I3585" s="104" t="str">
        <f>IFERROR(IF(D3585="","",VLOOKUP(E3585,Saldo!$P$8:$Q$1009,2,FALSE)),"")</f>
        <v/>
      </c>
      <c r="J3585" s="76"/>
      <c r="K3585" s="28" t="str">
        <f t="shared" si="55"/>
        <v/>
      </c>
    </row>
    <row r="3586" spans="1:11" ht="18.95" customHeight="1" x14ac:dyDescent="0.25">
      <c r="A3586" s="52"/>
      <c r="C3586" s="76"/>
      <c r="D3586" s="185"/>
      <c r="E3586" s="76"/>
      <c r="F3586" s="76" t="str">
        <f>IF(E3586="","",IFERROR(VLOOKUP(E3586,Cadastro!$C$9:$D$1009,2,FALSE),"PROD. NÃO ENCONTRADO"))</f>
        <v/>
      </c>
      <c r="G3586" s="94"/>
      <c r="H3586" s="69" t="str">
        <f>IFERROR(G3586*VLOOKUP(E3586,Saldo!$P$8:$U$1009,6,FALSE),"")</f>
        <v/>
      </c>
      <c r="I3586" s="104" t="str">
        <f>IFERROR(IF(D3586="","",VLOOKUP(E3586,Saldo!$P$8:$Q$1009,2,FALSE)),"")</f>
        <v/>
      </c>
      <c r="J3586" s="76"/>
      <c r="K3586" s="28" t="str">
        <f t="shared" si="55"/>
        <v/>
      </c>
    </row>
    <row r="3587" spans="1:11" ht="18.95" customHeight="1" x14ac:dyDescent="0.25">
      <c r="A3587" s="52"/>
      <c r="C3587" s="76"/>
      <c r="D3587" s="185"/>
      <c r="E3587" s="76"/>
      <c r="F3587" s="76" t="str">
        <f>IF(E3587="","",IFERROR(VLOOKUP(E3587,Cadastro!$C$9:$D$1009,2,FALSE),"PROD. NÃO ENCONTRADO"))</f>
        <v/>
      </c>
      <c r="G3587" s="94"/>
      <c r="H3587" s="69" t="str">
        <f>IFERROR(G3587*VLOOKUP(E3587,Saldo!$P$8:$U$1009,6,FALSE),"")</f>
        <v/>
      </c>
      <c r="I3587" s="104" t="str">
        <f>IFERROR(IF(D3587="","",VLOOKUP(E3587,Saldo!$P$8:$Q$1009,2,FALSE)),"")</f>
        <v/>
      </c>
      <c r="J3587" s="76"/>
      <c r="K3587" s="28" t="str">
        <f t="shared" si="55"/>
        <v/>
      </c>
    </row>
    <row r="3588" spans="1:11" ht="18.95" customHeight="1" x14ac:dyDescent="0.25">
      <c r="A3588" s="52"/>
      <c r="C3588" s="76"/>
      <c r="D3588" s="185"/>
      <c r="E3588" s="76"/>
      <c r="F3588" s="76" t="str">
        <f>IF(E3588="","",IFERROR(VLOOKUP(E3588,Cadastro!$C$9:$D$1009,2,FALSE),"PROD. NÃO ENCONTRADO"))</f>
        <v/>
      </c>
      <c r="G3588" s="94"/>
      <c r="H3588" s="69" t="str">
        <f>IFERROR(G3588*VLOOKUP(E3588,Saldo!$P$8:$U$1009,6,FALSE),"")</f>
        <v/>
      </c>
      <c r="I3588" s="104" t="str">
        <f>IFERROR(IF(D3588="","",VLOOKUP(E3588,Saldo!$P$8:$Q$1009,2,FALSE)),"")</f>
        <v/>
      </c>
      <c r="J3588" s="76"/>
      <c r="K3588" s="28" t="str">
        <f t="shared" si="55"/>
        <v/>
      </c>
    </row>
    <row r="3589" spans="1:11" ht="18.95" customHeight="1" x14ac:dyDescent="0.25">
      <c r="A3589" s="52"/>
      <c r="C3589" s="76"/>
      <c r="D3589" s="185"/>
      <c r="E3589" s="76"/>
      <c r="F3589" s="76" t="str">
        <f>IF(E3589="","",IFERROR(VLOOKUP(E3589,Cadastro!$C$9:$D$1009,2,FALSE),"PROD. NÃO ENCONTRADO"))</f>
        <v/>
      </c>
      <c r="G3589" s="94"/>
      <c r="H3589" s="69" t="str">
        <f>IFERROR(G3589*VLOOKUP(E3589,Saldo!$P$8:$U$1009,6,FALSE),"")</f>
        <v/>
      </c>
      <c r="I3589" s="104" t="str">
        <f>IFERROR(IF(D3589="","",VLOOKUP(E3589,Saldo!$P$8:$Q$1009,2,FALSE)),"")</f>
        <v/>
      </c>
      <c r="J3589" s="76"/>
      <c r="K3589" s="28" t="str">
        <f t="shared" si="55"/>
        <v/>
      </c>
    </row>
    <row r="3590" spans="1:11" ht="18.95" customHeight="1" x14ac:dyDescent="0.25">
      <c r="A3590" s="52"/>
      <c r="C3590" s="76"/>
      <c r="D3590" s="185"/>
      <c r="E3590" s="76"/>
      <c r="F3590" s="76" t="str">
        <f>IF(E3590="","",IFERROR(VLOOKUP(E3590,Cadastro!$C$9:$D$1009,2,FALSE),"PROD. NÃO ENCONTRADO"))</f>
        <v/>
      </c>
      <c r="G3590" s="94"/>
      <c r="H3590" s="69" t="str">
        <f>IFERROR(G3590*VLOOKUP(E3590,Saldo!$P$8:$U$1009,6,FALSE),"")</f>
        <v/>
      </c>
      <c r="I3590" s="104" t="str">
        <f>IFERROR(IF(D3590="","",VLOOKUP(E3590,Saldo!$P$8:$Q$1009,2,FALSE)),"")</f>
        <v/>
      </c>
      <c r="J3590" s="76"/>
      <c r="K3590" s="28" t="str">
        <f t="shared" si="55"/>
        <v/>
      </c>
    </row>
    <row r="3591" spans="1:11" ht="18.95" customHeight="1" x14ac:dyDescent="0.25">
      <c r="A3591" s="52"/>
      <c r="C3591" s="76"/>
      <c r="D3591" s="185"/>
      <c r="E3591" s="76"/>
      <c r="F3591" s="76" t="str">
        <f>IF(E3591="","",IFERROR(VLOOKUP(E3591,Cadastro!$C$9:$D$1009,2,FALSE),"PROD. NÃO ENCONTRADO"))</f>
        <v/>
      </c>
      <c r="G3591" s="94"/>
      <c r="H3591" s="69" t="str">
        <f>IFERROR(G3591*VLOOKUP(E3591,Saldo!$P$8:$U$1009,6,FALSE),"")</f>
        <v/>
      </c>
      <c r="I3591" s="104" t="str">
        <f>IFERROR(IF(D3591="","",VLOOKUP(E3591,Saldo!$P$8:$Q$1009,2,FALSE)),"")</f>
        <v/>
      </c>
      <c r="J3591" s="76"/>
      <c r="K3591" s="28" t="str">
        <f t="shared" si="55"/>
        <v/>
      </c>
    </row>
    <row r="3592" spans="1:11" ht="18.95" customHeight="1" x14ac:dyDescent="0.25">
      <c r="A3592" s="52"/>
      <c r="C3592" s="76"/>
      <c r="D3592" s="185"/>
      <c r="E3592" s="76"/>
      <c r="F3592" s="76" t="str">
        <f>IF(E3592="","",IFERROR(VLOOKUP(E3592,Cadastro!$C$9:$D$1009,2,FALSE),"PROD. NÃO ENCONTRADO"))</f>
        <v/>
      </c>
      <c r="G3592" s="94"/>
      <c r="H3592" s="69" t="str">
        <f>IFERROR(G3592*VLOOKUP(E3592,Saldo!$P$8:$U$1009,6,FALSE),"")</f>
        <v/>
      </c>
      <c r="I3592" s="104" t="str">
        <f>IFERROR(IF(D3592="","",VLOOKUP(E3592,Saldo!$P$8:$Q$1009,2,FALSE)),"")</f>
        <v/>
      </c>
      <c r="J3592" s="76"/>
      <c r="K3592" s="28" t="str">
        <f t="shared" si="55"/>
        <v/>
      </c>
    </row>
    <row r="3593" spans="1:11" ht="18.95" customHeight="1" x14ac:dyDescent="0.25">
      <c r="A3593" s="52"/>
      <c r="C3593" s="76"/>
      <c r="D3593" s="185"/>
      <c r="E3593" s="76"/>
      <c r="F3593" s="76" t="str">
        <f>IF(E3593="","",IFERROR(VLOOKUP(E3593,Cadastro!$C$9:$D$1009,2,FALSE),"PROD. NÃO ENCONTRADO"))</f>
        <v/>
      </c>
      <c r="G3593" s="94"/>
      <c r="H3593" s="69" t="str">
        <f>IFERROR(G3593*VLOOKUP(E3593,Saldo!$P$8:$U$1009,6,FALSE),"")</f>
        <v/>
      </c>
      <c r="I3593" s="104" t="str">
        <f>IFERROR(IF(D3593="","",VLOOKUP(E3593,Saldo!$P$8:$Q$1009,2,FALSE)),"")</f>
        <v/>
      </c>
      <c r="J3593" s="76"/>
      <c r="K3593" s="28" t="str">
        <f t="shared" si="55"/>
        <v/>
      </c>
    </row>
    <row r="3594" spans="1:11" ht="18.95" customHeight="1" x14ac:dyDescent="0.25">
      <c r="A3594" s="52"/>
      <c r="C3594" s="76"/>
      <c r="D3594" s="185"/>
      <c r="E3594" s="76"/>
      <c r="F3594" s="76" t="str">
        <f>IF(E3594="","",IFERROR(VLOOKUP(E3594,Cadastro!$C$9:$D$1009,2,FALSE),"PROD. NÃO ENCONTRADO"))</f>
        <v/>
      </c>
      <c r="G3594" s="94"/>
      <c r="H3594" s="69" t="str">
        <f>IFERROR(G3594*VLOOKUP(E3594,Saldo!$P$8:$U$1009,6,FALSE),"")</f>
        <v/>
      </c>
      <c r="I3594" s="104" t="str">
        <f>IFERROR(IF(D3594="","",VLOOKUP(E3594,Saldo!$P$8:$Q$1009,2,FALSE)),"")</f>
        <v/>
      </c>
      <c r="J3594" s="76"/>
      <c r="K3594" s="28" t="str">
        <f t="shared" ref="K3594:K3657" si="56">IF(D3594="","",MONTH(D3594))</f>
        <v/>
      </c>
    </row>
    <row r="3595" spans="1:11" ht="18.95" customHeight="1" x14ac:dyDescent="0.25">
      <c r="A3595" s="52"/>
      <c r="C3595" s="76"/>
      <c r="D3595" s="185"/>
      <c r="E3595" s="76"/>
      <c r="F3595" s="76" t="str">
        <f>IF(E3595="","",IFERROR(VLOOKUP(E3595,Cadastro!$C$9:$D$1009,2,FALSE),"PROD. NÃO ENCONTRADO"))</f>
        <v/>
      </c>
      <c r="G3595" s="94"/>
      <c r="H3595" s="69" t="str">
        <f>IFERROR(G3595*VLOOKUP(E3595,Saldo!$P$8:$U$1009,6,FALSE),"")</f>
        <v/>
      </c>
      <c r="I3595" s="104" t="str">
        <f>IFERROR(IF(D3595="","",VLOOKUP(E3595,Saldo!$P$8:$Q$1009,2,FALSE)),"")</f>
        <v/>
      </c>
      <c r="J3595" s="76"/>
      <c r="K3595" s="28" t="str">
        <f t="shared" si="56"/>
        <v/>
      </c>
    </row>
    <row r="3596" spans="1:11" ht="18.95" customHeight="1" x14ac:dyDescent="0.25">
      <c r="A3596" s="52"/>
      <c r="C3596" s="76"/>
      <c r="D3596" s="185"/>
      <c r="E3596" s="76"/>
      <c r="F3596" s="76" t="str">
        <f>IF(E3596="","",IFERROR(VLOOKUP(E3596,Cadastro!$C$9:$D$1009,2,FALSE),"PROD. NÃO ENCONTRADO"))</f>
        <v/>
      </c>
      <c r="G3596" s="94"/>
      <c r="H3596" s="69" t="str">
        <f>IFERROR(G3596*VLOOKUP(E3596,Saldo!$P$8:$U$1009,6,FALSE),"")</f>
        <v/>
      </c>
      <c r="I3596" s="104" t="str">
        <f>IFERROR(IF(D3596="","",VLOOKUP(E3596,Saldo!$P$8:$Q$1009,2,FALSE)),"")</f>
        <v/>
      </c>
      <c r="J3596" s="76"/>
      <c r="K3596" s="28" t="str">
        <f t="shared" si="56"/>
        <v/>
      </c>
    </row>
    <row r="3597" spans="1:11" ht="18.95" customHeight="1" x14ac:dyDescent="0.25">
      <c r="A3597" s="52"/>
      <c r="C3597" s="76"/>
      <c r="D3597" s="185"/>
      <c r="E3597" s="76"/>
      <c r="F3597" s="76" t="str">
        <f>IF(E3597="","",IFERROR(VLOOKUP(E3597,Cadastro!$C$9:$D$1009,2,FALSE),"PROD. NÃO ENCONTRADO"))</f>
        <v/>
      </c>
      <c r="G3597" s="94"/>
      <c r="H3597" s="69" t="str">
        <f>IFERROR(G3597*VLOOKUP(E3597,Saldo!$P$8:$U$1009,6,FALSE),"")</f>
        <v/>
      </c>
      <c r="I3597" s="104" t="str">
        <f>IFERROR(IF(D3597="","",VLOOKUP(E3597,Saldo!$P$8:$Q$1009,2,FALSE)),"")</f>
        <v/>
      </c>
      <c r="J3597" s="76"/>
      <c r="K3597" s="28" t="str">
        <f t="shared" si="56"/>
        <v/>
      </c>
    </row>
    <row r="3598" spans="1:11" ht="18.95" customHeight="1" x14ac:dyDescent="0.25">
      <c r="A3598" s="52"/>
      <c r="C3598" s="76"/>
      <c r="D3598" s="185"/>
      <c r="E3598" s="76"/>
      <c r="F3598" s="76" t="str">
        <f>IF(E3598="","",IFERROR(VLOOKUP(E3598,Cadastro!$C$9:$D$1009,2,FALSE),"PROD. NÃO ENCONTRADO"))</f>
        <v/>
      </c>
      <c r="G3598" s="94"/>
      <c r="H3598" s="69" t="str">
        <f>IFERROR(G3598*VLOOKUP(E3598,Saldo!$P$8:$U$1009,6,FALSE),"")</f>
        <v/>
      </c>
      <c r="I3598" s="104" t="str">
        <f>IFERROR(IF(D3598="","",VLOOKUP(E3598,Saldo!$P$8:$Q$1009,2,FALSE)),"")</f>
        <v/>
      </c>
      <c r="J3598" s="76"/>
      <c r="K3598" s="28" t="str">
        <f t="shared" si="56"/>
        <v/>
      </c>
    </row>
    <row r="3599" spans="1:11" ht="18.95" customHeight="1" x14ac:dyDescent="0.25">
      <c r="A3599" s="52"/>
      <c r="C3599" s="76"/>
      <c r="D3599" s="185"/>
      <c r="E3599" s="76"/>
      <c r="F3599" s="76" t="str">
        <f>IF(E3599="","",IFERROR(VLOOKUP(E3599,Cadastro!$C$9:$D$1009,2,FALSE),"PROD. NÃO ENCONTRADO"))</f>
        <v/>
      </c>
      <c r="G3599" s="94"/>
      <c r="H3599" s="69" t="str">
        <f>IFERROR(G3599*VLOOKUP(E3599,Saldo!$P$8:$U$1009,6,FALSE),"")</f>
        <v/>
      </c>
      <c r="I3599" s="104" t="str">
        <f>IFERROR(IF(D3599="","",VLOOKUP(E3599,Saldo!$P$8:$Q$1009,2,FALSE)),"")</f>
        <v/>
      </c>
      <c r="J3599" s="76"/>
      <c r="K3599" s="28" t="str">
        <f t="shared" si="56"/>
        <v/>
      </c>
    </row>
    <row r="3600" spans="1:11" ht="18.95" customHeight="1" x14ac:dyDescent="0.25">
      <c r="A3600" s="52"/>
      <c r="C3600" s="76"/>
      <c r="D3600" s="185"/>
      <c r="E3600" s="76"/>
      <c r="F3600" s="76" t="str">
        <f>IF(E3600="","",IFERROR(VLOOKUP(E3600,Cadastro!$C$9:$D$1009,2,FALSE),"PROD. NÃO ENCONTRADO"))</f>
        <v/>
      </c>
      <c r="G3600" s="94"/>
      <c r="H3600" s="69" t="str">
        <f>IFERROR(G3600*VLOOKUP(E3600,Saldo!$P$8:$U$1009,6,FALSE),"")</f>
        <v/>
      </c>
      <c r="I3600" s="104" t="str">
        <f>IFERROR(IF(D3600="","",VLOOKUP(E3600,Saldo!$P$8:$Q$1009,2,FALSE)),"")</f>
        <v/>
      </c>
      <c r="J3600" s="76"/>
      <c r="K3600" s="28" t="str">
        <f t="shared" si="56"/>
        <v/>
      </c>
    </row>
    <row r="3601" spans="1:11" ht="18.95" customHeight="1" x14ac:dyDescent="0.25">
      <c r="A3601" s="52"/>
      <c r="C3601" s="76"/>
      <c r="D3601" s="185"/>
      <c r="E3601" s="76"/>
      <c r="F3601" s="76" t="str">
        <f>IF(E3601="","",IFERROR(VLOOKUP(E3601,Cadastro!$C$9:$D$1009,2,FALSE),"PROD. NÃO ENCONTRADO"))</f>
        <v/>
      </c>
      <c r="G3601" s="94"/>
      <c r="H3601" s="69" t="str">
        <f>IFERROR(G3601*VLOOKUP(E3601,Saldo!$P$8:$U$1009,6,FALSE),"")</f>
        <v/>
      </c>
      <c r="I3601" s="104" t="str">
        <f>IFERROR(IF(D3601="","",VLOOKUP(E3601,Saldo!$P$8:$Q$1009,2,FALSE)),"")</f>
        <v/>
      </c>
      <c r="J3601" s="76"/>
      <c r="K3601" s="28" t="str">
        <f t="shared" si="56"/>
        <v/>
      </c>
    </row>
    <row r="3602" spans="1:11" ht="18.95" customHeight="1" x14ac:dyDescent="0.25">
      <c r="A3602" s="52"/>
      <c r="C3602" s="76"/>
      <c r="D3602" s="185"/>
      <c r="E3602" s="76"/>
      <c r="F3602" s="76" t="str">
        <f>IF(E3602="","",IFERROR(VLOOKUP(E3602,Cadastro!$C$9:$D$1009,2,FALSE),"PROD. NÃO ENCONTRADO"))</f>
        <v/>
      </c>
      <c r="G3602" s="94"/>
      <c r="H3602" s="69" t="str">
        <f>IFERROR(G3602*VLOOKUP(E3602,Saldo!$P$8:$U$1009,6,FALSE),"")</f>
        <v/>
      </c>
      <c r="I3602" s="104" t="str">
        <f>IFERROR(IF(D3602="","",VLOOKUP(E3602,Saldo!$P$8:$Q$1009,2,FALSE)),"")</f>
        <v/>
      </c>
      <c r="J3602" s="76"/>
      <c r="K3602" s="28" t="str">
        <f t="shared" si="56"/>
        <v/>
      </c>
    </row>
    <row r="3603" spans="1:11" ht="18.95" customHeight="1" x14ac:dyDescent="0.25">
      <c r="A3603" s="52"/>
      <c r="C3603" s="76"/>
      <c r="D3603" s="185"/>
      <c r="E3603" s="76"/>
      <c r="F3603" s="76" t="str">
        <f>IF(E3603="","",IFERROR(VLOOKUP(E3603,Cadastro!$C$9:$D$1009,2,FALSE),"PROD. NÃO ENCONTRADO"))</f>
        <v/>
      </c>
      <c r="G3603" s="94"/>
      <c r="H3603" s="69" t="str">
        <f>IFERROR(G3603*VLOOKUP(E3603,Saldo!$P$8:$U$1009,6,FALSE),"")</f>
        <v/>
      </c>
      <c r="I3603" s="104" t="str">
        <f>IFERROR(IF(D3603="","",VLOOKUP(E3603,Saldo!$P$8:$Q$1009,2,FALSE)),"")</f>
        <v/>
      </c>
      <c r="J3603" s="76"/>
      <c r="K3603" s="28" t="str">
        <f t="shared" si="56"/>
        <v/>
      </c>
    </row>
    <row r="3604" spans="1:11" ht="18.95" customHeight="1" x14ac:dyDescent="0.25">
      <c r="A3604" s="52"/>
      <c r="C3604" s="76"/>
      <c r="D3604" s="185"/>
      <c r="E3604" s="76"/>
      <c r="F3604" s="76" t="str">
        <f>IF(E3604="","",IFERROR(VLOOKUP(E3604,Cadastro!$C$9:$D$1009,2,FALSE),"PROD. NÃO ENCONTRADO"))</f>
        <v/>
      </c>
      <c r="G3604" s="94"/>
      <c r="H3604" s="69" t="str">
        <f>IFERROR(G3604*VLOOKUP(E3604,Saldo!$P$8:$U$1009,6,FALSE),"")</f>
        <v/>
      </c>
      <c r="I3604" s="104" t="str">
        <f>IFERROR(IF(D3604="","",VLOOKUP(E3604,Saldo!$P$8:$Q$1009,2,FALSE)),"")</f>
        <v/>
      </c>
      <c r="J3604" s="76"/>
      <c r="K3604" s="28" t="str">
        <f t="shared" si="56"/>
        <v/>
      </c>
    </row>
    <row r="3605" spans="1:11" ht="18.95" customHeight="1" x14ac:dyDescent="0.25">
      <c r="A3605" s="52"/>
      <c r="C3605" s="76"/>
      <c r="D3605" s="185"/>
      <c r="E3605" s="76"/>
      <c r="F3605" s="76" t="str">
        <f>IF(E3605="","",IFERROR(VLOOKUP(E3605,Cadastro!$C$9:$D$1009,2,FALSE),"PROD. NÃO ENCONTRADO"))</f>
        <v/>
      </c>
      <c r="G3605" s="94"/>
      <c r="H3605" s="69" t="str">
        <f>IFERROR(G3605*VLOOKUP(E3605,Saldo!$P$8:$U$1009,6,FALSE),"")</f>
        <v/>
      </c>
      <c r="I3605" s="104" t="str">
        <f>IFERROR(IF(D3605="","",VLOOKUP(E3605,Saldo!$P$8:$Q$1009,2,FALSE)),"")</f>
        <v/>
      </c>
      <c r="J3605" s="76"/>
      <c r="K3605" s="28" t="str">
        <f t="shared" si="56"/>
        <v/>
      </c>
    </row>
    <row r="3606" spans="1:11" ht="18.95" customHeight="1" x14ac:dyDescent="0.25">
      <c r="A3606" s="52"/>
      <c r="C3606" s="76"/>
      <c r="D3606" s="185"/>
      <c r="E3606" s="76"/>
      <c r="F3606" s="76" t="str">
        <f>IF(E3606="","",IFERROR(VLOOKUP(E3606,Cadastro!$C$9:$D$1009,2,FALSE),"PROD. NÃO ENCONTRADO"))</f>
        <v/>
      </c>
      <c r="G3606" s="94"/>
      <c r="H3606" s="69" t="str">
        <f>IFERROR(G3606*VLOOKUP(E3606,Saldo!$P$8:$U$1009,6,FALSE),"")</f>
        <v/>
      </c>
      <c r="I3606" s="104" t="str">
        <f>IFERROR(IF(D3606="","",VLOOKUP(E3606,Saldo!$P$8:$Q$1009,2,FALSE)),"")</f>
        <v/>
      </c>
      <c r="J3606" s="76"/>
      <c r="K3606" s="28" t="str">
        <f t="shared" si="56"/>
        <v/>
      </c>
    </row>
    <row r="3607" spans="1:11" ht="18.95" customHeight="1" x14ac:dyDescent="0.25">
      <c r="A3607" s="52"/>
      <c r="C3607" s="76"/>
      <c r="D3607" s="185"/>
      <c r="E3607" s="76"/>
      <c r="F3607" s="76" t="str">
        <f>IF(E3607="","",IFERROR(VLOOKUP(E3607,Cadastro!$C$9:$D$1009,2,FALSE),"PROD. NÃO ENCONTRADO"))</f>
        <v/>
      </c>
      <c r="G3607" s="94"/>
      <c r="H3607" s="69" t="str">
        <f>IFERROR(G3607*VLOOKUP(E3607,Saldo!$P$8:$U$1009,6,FALSE),"")</f>
        <v/>
      </c>
      <c r="I3607" s="104" t="str">
        <f>IFERROR(IF(D3607="","",VLOOKUP(E3607,Saldo!$P$8:$Q$1009,2,FALSE)),"")</f>
        <v/>
      </c>
      <c r="J3607" s="76"/>
      <c r="K3607" s="28" t="str">
        <f t="shared" si="56"/>
        <v/>
      </c>
    </row>
    <row r="3608" spans="1:11" ht="18.95" customHeight="1" x14ac:dyDescent="0.25">
      <c r="A3608" s="52"/>
      <c r="C3608" s="76"/>
      <c r="D3608" s="185"/>
      <c r="E3608" s="76"/>
      <c r="F3608" s="76" t="str">
        <f>IF(E3608="","",IFERROR(VLOOKUP(E3608,Cadastro!$C$9:$D$1009,2,FALSE),"PROD. NÃO ENCONTRADO"))</f>
        <v/>
      </c>
      <c r="G3608" s="94"/>
      <c r="H3608" s="69" t="str">
        <f>IFERROR(G3608*VLOOKUP(E3608,Saldo!$P$8:$U$1009,6,FALSE),"")</f>
        <v/>
      </c>
      <c r="I3608" s="104" t="str">
        <f>IFERROR(IF(D3608="","",VLOOKUP(E3608,Saldo!$P$8:$Q$1009,2,FALSE)),"")</f>
        <v/>
      </c>
      <c r="J3608" s="76"/>
      <c r="K3608" s="28" t="str">
        <f t="shared" si="56"/>
        <v/>
      </c>
    </row>
    <row r="3609" spans="1:11" ht="18.95" customHeight="1" x14ac:dyDescent="0.25">
      <c r="A3609" s="52"/>
      <c r="C3609" s="76"/>
      <c r="D3609" s="185"/>
      <c r="E3609" s="76"/>
      <c r="F3609" s="76" t="str">
        <f>IF(E3609="","",IFERROR(VLOOKUP(E3609,Cadastro!$C$9:$D$1009,2,FALSE),"PROD. NÃO ENCONTRADO"))</f>
        <v/>
      </c>
      <c r="G3609" s="94"/>
      <c r="H3609" s="69" t="str">
        <f>IFERROR(G3609*VLOOKUP(E3609,Saldo!$P$8:$U$1009,6,FALSE),"")</f>
        <v/>
      </c>
      <c r="I3609" s="104" t="str">
        <f>IFERROR(IF(D3609="","",VLOOKUP(E3609,Saldo!$P$8:$Q$1009,2,FALSE)),"")</f>
        <v/>
      </c>
      <c r="J3609" s="76"/>
      <c r="K3609" s="28" t="str">
        <f t="shared" si="56"/>
        <v/>
      </c>
    </row>
    <row r="3610" spans="1:11" ht="18.95" customHeight="1" x14ac:dyDescent="0.25">
      <c r="A3610" s="52"/>
      <c r="C3610" s="76"/>
      <c r="D3610" s="185"/>
      <c r="E3610" s="76"/>
      <c r="F3610" s="76" t="str">
        <f>IF(E3610="","",IFERROR(VLOOKUP(E3610,Cadastro!$C$9:$D$1009,2,FALSE),"PROD. NÃO ENCONTRADO"))</f>
        <v/>
      </c>
      <c r="G3610" s="94"/>
      <c r="H3610" s="69" t="str">
        <f>IFERROR(G3610*VLOOKUP(E3610,Saldo!$P$8:$U$1009,6,FALSE),"")</f>
        <v/>
      </c>
      <c r="I3610" s="104" t="str">
        <f>IFERROR(IF(D3610="","",VLOOKUP(E3610,Saldo!$P$8:$Q$1009,2,FALSE)),"")</f>
        <v/>
      </c>
      <c r="J3610" s="76"/>
      <c r="K3610" s="28" t="str">
        <f t="shared" si="56"/>
        <v/>
      </c>
    </row>
    <row r="3611" spans="1:11" ht="18.95" customHeight="1" x14ac:dyDescent="0.25">
      <c r="A3611" s="52"/>
      <c r="C3611" s="76"/>
      <c r="D3611" s="185"/>
      <c r="E3611" s="76"/>
      <c r="F3611" s="76" t="str">
        <f>IF(E3611="","",IFERROR(VLOOKUP(E3611,Cadastro!$C$9:$D$1009,2,FALSE),"PROD. NÃO ENCONTRADO"))</f>
        <v/>
      </c>
      <c r="G3611" s="94"/>
      <c r="H3611" s="69" t="str">
        <f>IFERROR(G3611*VLOOKUP(E3611,Saldo!$P$8:$U$1009,6,FALSE),"")</f>
        <v/>
      </c>
      <c r="I3611" s="104" t="str">
        <f>IFERROR(IF(D3611="","",VLOOKUP(E3611,Saldo!$P$8:$Q$1009,2,FALSE)),"")</f>
        <v/>
      </c>
      <c r="J3611" s="76"/>
      <c r="K3611" s="28" t="str">
        <f t="shared" si="56"/>
        <v/>
      </c>
    </row>
    <row r="3612" spans="1:11" ht="18.95" customHeight="1" x14ac:dyDescent="0.25">
      <c r="A3612" s="52"/>
      <c r="C3612" s="76"/>
      <c r="D3612" s="185"/>
      <c r="E3612" s="76"/>
      <c r="F3612" s="76" t="str">
        <f>IF(E3612="","",IFERROR(VLOOKUP(E3612,Cadastro!$C$9:$D$1009,2,FALSE),"PROD. NÃO ENCONTRADO"))</f>
        <v/>
      </c>
      <c r="G3612" s="94"/>
      <c r="H3612" s="69" t="str">
        <f>IFERROR(G3612*VLOOKUP(E3612,Saldo!$P$8:$U$1009,6,FALSE),"")</f>
        <v/>
      </c>
      <c r="I3612" s="104" t="str">
        <f>IFERROR(IF(D3612="","",VLOOKUP(E3612,Saldo!$P$8:$Q$1009,2,FALSE)),"")</f>
        <v/>
      </c>
      <c r="J3612" s="76"/>
      <c r="K3612" s="28" t="str">
        <f t="shared" si="56"/>
        <v/>
      </c>
    </row>
    <row r="3613" spans="1:11" ht="18.95" customHeight="1" x14ac:dyDescent="0.25">
      <c r="A3613" s="52"/>
      <c r="C3613" s="76"/>
      <c r="D3613" s="185"/>
      <c r="E3613" s="76"/>
      <c r="F3613" s="76" t="str">
        <f>IF(E3613="","",IFERROR(VLOOKUP(E3613,Cadastro!$C$9:$D$1009,2,FALSE),"PROD. NÃO ENCONTRADO"))</f>
        <v/>
      </c>
      <c r="G3613" s="94"/>
      <c r="H3613" s="69" t="str">
        <f>IFERROR(G3613*VLOOKUP(E3613,Saldo!$P$8:$U$1009,6,FALSE),"")</f>
        <v/>
      </c>
      <c r="I3613" s="104" t="str">
        <f>IFERROR(IF(D3613="","",VLOOKUP(E3613,Saldo!$P$8:$Q$1009,2,FALSE)),"")</f>
        <v/>
      </c>
      <c r="J3613" s="76"/>
      <c r="K3613" s="28" t="str">
        <f t="shared" si="56"/>
        <v/>
      </c>
    </row>
    <row r="3614" spans="1:11" ht="18.95" customHeight="1" x14ac:dyDescent="0.25">
      <c r="A3614" s="52"/>
      <c r="C3614" s="76"/>
      <c r="D3614" s="185"/>
      <c r="E3614" s="76"/>
      <c r="F3614" s="76" t="str">
        <f>IF(E3614="","",IFERROR(VLOOKUP(E3614,Cadastro!$C$9:$D$1009,2,FALSE),"PROD. NÃO ENCONTRADO"))</f>
        <v/>
      </c>
      <c r="G3614" s="94"/>
      <c r="H3614" s="69" t="str">
        <f>IFERROR(G3614*VLOOKUP(E3614,Saldo!$P$8:$U$1009,6,FALSE),"")</f>
        <v/>
      </c>
      <c r="I3614" s="104" t="str">
        <f>IFERROR(IF(D3614="","",VLOOKUP(E3614,Saldo!$P$8:$Q$1009,2,FALSE)),"")</f>
        <v/>
      </c>
      <c r="J3614" s="76"/>
      <c r="K3614" s="28" t="str">
        <f t="shared" si="56"/>
        <v/>
      </c>
    </row>
    <row r="3615" spans="1:11" ht="18.95" customHeight="1" x14ac:dyDescent="0.25">
      <c r="A3615" s="52"/>
      <c r="C3615" s="76"/>
      <c r="D3615" s="185"/>
      <c r="E3615" s="76"/>
      <c r="F3615" s="76" t="str">
        <f>IF(E3615="","",IFERROR(VLOOKUP(E3615,Cadastro!$C$9:$D$1009,2,FALSE),"PROD. NÃO ENCONTRADO"))</f>
        <v/>
      </c>
      <c r="G3615" s="94"/>
      <c r="H3615" s="69" t="str">
        <f>IFERROR(G3615*VLOOKUP(E3615,Saldo!$P$8:$U$1009,6,FALSE),"")</f>
        <v/>
      </c>
      <c r="I3615" s="104" t="str">
        <f>IFERROR(IF(D3615="","",VLOOKUP(E3615,Saldo!$P$8:$Q$1009,2,FALSE)),"")</f>
        <v/>
      </c>
      <c r="J3615" s="76"/>
      <c r="K3615" s="28" t="str">
        <f t="shared" si="56"/>
        <v/>
      </c>
    </row>
    <row r="3616" spans="1:11" ht="18.95" customHeight="1" x14ac:dyDescent="0.25">
      <c r="A3616" s="52"/>
      <c r="C3616" s="76"/>
      <c r="D3616" s="185"/>
      <c r="E3616" s="76"/>
      <c r="F3616" s="76" t="str">
        <f>IF(E3616="","",IFERROR(VLOOKUP(E3616,Cadastro!$C$9:$D$1009,2,FALSE),"PROD. NÃO ENCONTRADO"))</f>
        <v/>
      </c>
      <c r="G3616" s="94"/>
      <c r="H3616" s="69" t="str">
        <f>IFERROR(G3616*VLOOKUP(E3616,Saldo!$P$8:$U$1009,6,FALSE),"")</f>
        <v/>
      </c>
      <c r="I3616" s="104" t="str">
        <f>IFERROR(IF(D3616="","",VLOOKUP(E3616,Saldo!$P$8:$Q$1009,2,FALSE)),"")</f>
        <v/>
      </c>
      <c r="J3616" s="76"/>
      <c r="K3616" s="28" t="str">
        <f t="shared" si="56"/>
        <v/>
      </c>
    </row>
    <row r="3617" spans="1:11" ht="18.95" customHeight="1" x14ac:dyDescent="0.25">
      <c r="A3617" s="52"/>
      <c r="C3617" s="76"/>
      <c r="D3617" s="185"/>
      <c r="E3617" s="76"/>
      <c r="F3617" s="76" t="str">
        <f>IF(E3617="","",IFERROR(VLOOKUP(E3617,Cadastro!$C$9:$D$1009,2,FALSE),"PROD. NÃO ENCONTRADO"))</f>
        <v/>
      </c>
      <c r="G3617" s="94"/>
      <c r="H3617" s="69" t="str">
        <f>IFERROR(G3617*VLOOKUP(E3617,Saldo!$P$8:$U$1009,6,FALSE),"")</f>
        <v/>
      </c>
      <c r="I3617" s="104" t="str">
        <f>IFERROR(IF(D3617="","",VLOOKUP(E3617,Saldo!$P$8:$Q$1009,2,FALSE)),"")</f>
        <v/>
      </c>
      <c r="J3617" s="76"/>
      <c r="K3617" s="28" t="str">
        <f t="shared" si="56"/>
        <v/>
      </c>
    </row>
    <row r="3618" spans="1:11" ht="18.95" customHeight="1" x14ac:dyDescent="0.25">
      <c r="A3618" s="52"/>
      <c r="C3618" s="76"/>
      <c r="D3618" s="185"/>
      <c r="E3618" s="76"/>
      <c r="F3618" s="76" t="str">
        <f>IF(E3618="","",IFERROR(VLOOKUP(E3618,Cadastro!$C$9:$D$1009,2,FALSE),"PROD. NÃO ENCONTRADO"))</f>
        <v/>
      </c>
      <c r="G3618" s="94"/>
      <c r="H3618" s="69" t="str">
        <f>IFERROR(G3618*VLOOKUP(E3618,Saldo!$P$8:$U$1009,6,FALSE),"")</f>
        <v/>
      </c>
      <c r="I3618" s="104" t="str">
        <f>IFERROR(IF(D3618="","",VLOOKUP(E3618,Saldo!$P$8:$Q$1009,2,FALSE)),"")</f>
        <v/>
      </c>
      <c r="J3618" s="76"/>
      <c r="K3618" s="28" t="str">
        <f t="shared" si="56"/>
        <v/>
      </c>
    </row>
    <row r="3619" spans="1:11" ht="18.95" customHeight="1" x14ac:dyDescent="0.25">
      <c r="A3619" s="52"/>
      <c r="C3619" s="76"/>
      <c r="D3619" s="185"/>
      <c r="E3619" s="76"/>
      <c r="F3619" s="76" t="str">
        <f>IF(E3619="","",IFERROR(VLOOKUP(E3619,Cadastro!$C$9:$D$1009,2,FALSE),"PROD. NÃO ENCONTRADO"))</f>
        <v/>
      </c>
      <c r="G3619" s="94"/>
      <c r="H3619" s="69" t="str">
        <f>IFERROR(G3619*VLOOKUP(E3619,Saldo!$P$8:$U$1009,6,FALSE),"")</f>
        <v/>
      </c>
      <c r="I3619" s="104" t="str">
        <f>IFERROR(IF(D3619="","",VLOOKUP(E3619,Saldo!$P$8:$Q$1009,2,FALSE)),"")</f>
        <v/>
      </c>
      <c r="J3619" s="76"/>
      <c r="K3619" s="28" t="str">
        <f t="shared" si="56"/>
        <v/>
      </c>
    </row>
    <row r="3620" spans="1:11" ht="18.95" customHeight="1" x14ac:dyDescent="0.25">
      <c r="A3620" s="52"/>
      <c r="C3620" s="76"/>
      <c r="D3620" s="185"/>
      <c r="E3620" s="76"/>
      <c r="F3620" s="76" t="str">
        <f>IF(E3620="","",IFERROR(VLOOKUP(E3620,Cadastro!$C$9:$D$1009,2,FALSE),"PROD. NÃO ENCONTRADO"))</f>
        <v/>
      </c>
      <c r="G3620" s="94"/>
      <c r="H3620" s="69" t="str">
        <f>IFERROR(G3620*VLOOKUP(E3620,Saldo!$P$8:$U$1009,6,FALSE),"")</f>
        <v/>
      </c>
      <c r="I3620" s="104" t="str">
        <f>IFERROR(IF(D3620="","",VLOOKUP(E3620,Saldo!$P$8:$Q$1009,2,FALSE)),"")</f>
        <v/>
      </c>
      <c r="J3620" s="76"/>
      <c r="K3620" s="28" t="str">
        <f t="shared" si="56"/>
        <v/>
      </c>
    </row>
    <row r="3621" spans="1:11" ht="18.95" customHeight="1" x14ac:dyDescent="0.25">
      <c r="A3621" s="52"/>
      <c r="C3621" s="76"/>
      <c r="D3621" s="185"/>
      <c r="E3621" s="76"/>
      <c r="F3621" s="76" t="str">
        <f>IF(E3621="","",IFERROR(VLOOKUP(E3621,Cadastro!$C$9:$D$1009,2,FALSE),"PROD. NÃO ENCONTRADO"))</f>
        <v/>
      </c>
      <c r="G3621" s="94"/>
      <c r="H3621" s="69" t="str">
        <f>IFERROR(G3621*VLOOKUP(E3621,Saldo!$P$8:$U$1009,6,FALSE),"")</f>
        <v/>
      </c>
      <c r="I3621" s="104" t="str">
        <f>IFERROR(IF(D3621="","",VLOOKUP(E3621,Saldo!$P$8:$Q$1009,2,FALSE)),"")</f>
        <v/>
      </c>
      <c r="J3621" s="76"/>
      <c r="K3621" s="28" t="str">
        <f t="shared" si="56"/>
        <v/>
      </c>
    </row>
    <row r="3622" spans="1:11" ht="18.95" customHeight="1" x14ac:dyDescent="0.25">
      <c r="A3622" s="52"/>
      <c r="C3622" s="76"/>
      <c r="D3622" s="185"/>
      <c r="E3622" s="76"/>
      <c r="F3622" s="76" t="str">
        <f>IF(E3622="","",IFERROR(VLOOKUP(E3622,Cadastro!$C$9:$D$1009,2,FALSE),"PROD. NÃO ENCONTRADO"))</f>
        <v/>
      </c>
      <c r="G3622" s="94"/>
      <c r="H3622" s="69" t="str">
        <f>IFERROR(G3622*VLOOKUP(E3622,Saldo!$P$8:$U$1009,6,FALSE),"")</f>
        <v/>
      </c>
      <c r="I3622" s="104" t="str">
        <f>IFERROR(IF(D3622="","",VLOOKUP(E3622,Saldo!$P$8:$Q$1009,2,FALSE)),"")</f>
        <v/>
      </c>
      <c r="J3622" s="76"/>
      <c r="K3622" s="28" t="str">
        <f t="shared" si="56"/>
        <v/>
      </c>
    </row>
    <row r="3623" spans="1:11" ht="18.95" customHeight="1" x14ac:dyDescent="0.25">
      <c r="A3623" s="52"/>
      <c r="C3623" s="76"/>
      <c r="D3623" s="185"/>
      <c r="E3623" s="76"/>
      <c r="F3623" s="76" t="str">
        <f>IF(E3623="","",IFERROR(VLOOKUP(E3623,Cadastro!$C$9:$D$1009,2,FALSE),"PROD. NÃO ENCONTRADO"))</f>
        <v/>
      </c>
      <c r="G3623" s="94"/>
      <c r="H3623" s="69" t="str">
        <f>IFERROR(G3623*VLOOKUP(E3623,Saldo!$P$8:$U$1009,6,FALSE),"")</f>
        <v/>
      </c>
      <c r="I3623" s="104" t="str">
        <f>IFERROR(IF(D3623="","",VLOOKUP(E3623,Saldo!$P$8:$Q$1009,2,FALSE)),"")</f>
        <v/>
      </c>
      <c r="J3623" s="76"/>
      <c r="K3623" s="28" t="str">
        <f t="shared" si="56"/>
        <v/>
      </c>
    </row>
    <row r="3624" spans="1:11" ht="18.95" customHeight="1" x14ac:dyDescent="0.25">
      <c r="A3624" s="52"/>
      <c r="C3624" s="76"/>
      <c r="D3624" s="185"/>
      <c r="E3624" s="76"/>
      <c r="F3624" s="76" t="str">
        <f>IF(E3624="","",IFERROR(VLOOKUP(E3624,Cadastro!$C$9:$D$1009,2,FALSE),"PROD. NÃO ENCONTRADO"))</f>
        <v/>
      </c>
      <c r="G3624" s="94"/>
      <c r="H3624" s="69" t="str">
        <f>IFERROR(G3624*VLOOKUP(E3624,Saldo!$P$8:$U$1009,6,FALSE),"")</f>
        <v/>
      </c>
      <c r="I3624" s="104" t="str">
        <f>IFERROR(IF(D3624="","",VLOOKUP(E3624,Saldo!$P$8:$Q$1009,2,FALSE)),"")</f>
        <v/>
      </c>
      <c r="J3624" s="76"/>
      <c r="K3624" s="28" t="str">
        <f t="shared" si="56"/>
        <v/>
      </c>
    </row>
    <row r="3625" spans="1:11" ht="18.95" customHeight="1" x14ac:dyDescent="0.25">
      <c r="A3625" s="52"/>
      <c r="C3625" s="76"/>
      <c r="D3625" s="185"/>
      <c r="E3625" s="76"/>
      <c r="F3625" s="76" t="str">
        <f>IF(E3625="","",IFERROR(VLOOKUP(E3625,Cadastro!$C$9:$D$1009,2,FALSE),"PROD. NÃO ENCONTRADO"))</f>
        <v/>
      </c>
      <c r="G3625" s="94"/>
      <c r="H3625" s="69" t="str">
        <f>IFERROR(G3625*VLOOKUP(E3625,Saldo!$P$8:$U$1009,6,FALSE),"")</f>
        <v/>
      </c>
      <c r="I3625" s="104" t="str">
        <f>IFERROR(IF(D3625="","",VLOOKUP(E3625,Saldo!$P$8:$Q$1009,2,FALSE)),"")</f>
        <v/>
      </c>
      <c r="J3625" s="76"/>
      <c r="K3625" s="28" t="str">
        <f t="shared" si="56"/>
        <v/>
      </c>
    </row>
    <row r="3626" spans="1:11" ht="18.95" customHeight="1" x14ac:dyDescent="0.25">
      <c r="A3626" s="52"/>
      <c r="C3626" s="76"/>
      <c r="D3626" s="185"/>
      <c r="E3626" s="76"/>
      <c r="F3626" s="76" t="str">
        <f>IF(E3626="","",IFERROR(VLOOKUP(E3626,Cadastro!$C$9:$D$1009,2,FALSE),"PROD. NÃO ENCONTRADO"))</f>
        <v/>
      </c>
      <c r="G3626" s="94"/>
      <c r="H3626" s="69" t="str">
        <f>IFERROR(G3626*VLOOKUP(E3626,Saldo!$P$8:$U$1009,6,FALSE),"")</f>
        <v/>
      </c>
      <c r="I3626" s="104" t="str">
        <f>IFERROR(IF(D3626="","",VLOOKUP(E3626,Saldo!$P$8:$Q$1009,2,FALSE)),"")</f>
        <v/>
      </c>
      <c r="J3626" s="76"/>
      <c r="K3626" s="28" t="str">
        <f t="shared" si="56"/>
        <v/>
      </c>
    </row>
    <row r="3627" spans="1:11" ht="18.95" customHeight="1" x14ac:dyDescent="0.25">
      <c r="A3627" s="52"/>
      <c r="C3627" s="76"/>
      <c r="D3627" s="185"/>
      <c r="E3627" s="76"/>
      <c r="F3627" s="76" t="str">
        <f>IF(E3627="","",IFERROR(VLOOKUP(E3627,Cadastro!$C$9:$D$1009,2,FALSE),"PROD. NÃO ENCONTRADO"))</f>
        <v/>
      </c>
      <c r="G3627" s="94"/>
      <c r="H3627" s="69" t="str">
        <f>IFERROR(G3627*VLOOKUP(E3627,Saldo!$P$8:$U$1009,6,FALSE),"")</f>
        <v/>
      </c>
      <c r="I3627" s="104" t="str">
        <f>IFERROR(IF(D3627="","",VLOOKUP(E3627,Saldo!$P$8:$Q$1009,2,FALSE)),"")</f>
        <v/>
      </c>
      <c r="J3627" s="76"/>
      <c r="K3627" s="28" t="str">
        <f t="shared" si="56"/>
        <v/>
      </c>
    </row>
    <row r="3628" spans="1:11" ht="18.95" customHeight="1" x14ac:dyDescent="0.25">
      <c r="A3628" s="52"/>
      <c r="C3628" s="76"/>
      <c r="D3628" s="185"/>
      <c r="E3628" s="76"/>
      <c r="F3628" s="76" t="str">
        <f>IF(E3628="","",IFERROR(VLOOKUP(E3628,Cadastro!$C$9:$D$1009,2,FALSE),"PROD. NÃO ENCONTRADO"))</f>
        <v/>
      </c>
      <c r="G3628" s="94"/>
      <c r="H3628" s="69" t="str">
        <f>IFERROR(G3628*VLOOKUP(E3628,Saldo!$P$8:$U$1009,6,FALSE),"")</f>
        <v/>
      </c>
      <c r="I3628" s="104" t="str">
        <f>IFERROR(IF(D3628="","",VLOOKUP(E3628,Saldo!$P$8:$Q$1009,2,FALSE)),"")</f>
        <v/>
      </c>
      <c r="J3628" s="76"/>
      <c r="K3628" s="28" t="str">
        <f t="shared" si="56"/>
        <v/>
      </c>
    </row>
    <row r="3629" spans="1:11" ht="18.95" customHeight="1" x14ac:dyDescent="0.25">
      <c r="A3629" s="52"/>
      <c r="C3629" s="76"/>
      <c r="D3629" s="185"/>
      <c r="E3629" s="76"/>
      <c r="F3629" s="76" t="str">
        <f>IF(E3629="","",IFERROR(VLOOKUP(E3629,Cadastro!$C$9:$D$1009,2,FALSE),"PROD. NÃO ENCONTRADO"))</f>
        <v/>
      </c>
      <c r="G3629" s="94"/>
      <c r="H3629" s="69" t="str">
        <f>IFERROR(G3629*VLOOKUP(E3629,Saldo!$P$8:$U$1009,6,FALSE),"")</f>
        <v/>
      </c>
      <c r="I3629" s="104" t="str">
        <f>IFERROR(IF(D3629="","",VLOOKUP(E3629,Saldo!$P$8:$Q$1009,2,FALSE)),"")</f>
        <v/>
      </c>
      <c r="J3629" s="76"/>
      <c r="K3629" s="28" t="str">
        <f t="shared" si="56"/>
        <v/>
      </c>
    </row>
    <row r="3630" spans="1:11" ht="18.95" customHeight="1" x14ac:dyDescent="0.25">
      <c r="A3630" s="52"/>
      <c r="C3630" s="76"/>
      <c r="D3630" s="185"/>
      <c r="E3630" s="76"/>
      <c r="F3630" s="76" t="str">
        <f>IF(E3630="","",IFERROR(VLOOKUP(E3630,Cadastro!$C$9:$D$1009,2,FALSE),"PROD. NÃO ENCONTRADO"))</f>
        <v/>
      </c>
      <c r="G3630" s="94"/>
      <c r="H3630" s="69" t="str">
        <f>IFERROR(G3630*VLOOKUP(E3630,Saldo!$P$8:$U$1009,6,FALSE),"")</f>
        <v/>
      </c>
      <c r="I3630" s="104" t="str">
        <f>IFERROR(IF(D3630="","",VLOOKUP(E3630,Saldo!$P$8:$Q$1009,2,FALSE)),"")</f>
        <v/>
      </c>
      <c r="J3630" s="76"/>
      <c r="K3630" s="28" t="str">
        <f t="shared" si="56"/>
        <v/>
      </c>
    </row>
    <row r="3631" spans="1:11" ht="18.95" customHeight="1" x14ac:dyDescent="0.25">
      <c r="A3631" s="52"/>
      <c r="C3631" s="76"/>
      <c r="D3631" s="185"/>
      <c r="E3631" s="76"/>
      <c r="F3631" s="76" t="str">
        <f>IF(E3631="","",IFERROR(VLOOKUP(E3631,Cadastro!$C$9:$D$1009,2,FALSE),"PROD. NÃO ENCONTRADO"))</f>
        <v/>
      </c>
      <c r="G3631" s="94"/>
      <c r="H3631" s="69" t="str">
        <f>IFERROR(G3631*VLOOKUP(E3631,Saldo!$P$8:$U$1009,6,FALSE),"")</f>
        <v/>
      </c>
      <c r="I3631" s="104" t="str">
        <f>IFERROR(IF(D3631="","",VLOOKUP(E3631,Saldo!$P$8:$Q$1009,2,FALSE)),"")</f>
        <v/>
      </c>
      <c r="J3631" s="76"/>
      <c r="K3631" s="28" t="str">
        <f t="shared" si="56"/>
        <v/>
      </c>
    </row>
    <row r="3632" spans="1:11" ht="18.95" customHeight="1" x14ac:dyDescent="0.25">
      <c r="A3632" s="52"/>
      <c r="C3632" s="76"/>
      <c r="D3632" s="185"/>
      <c r="E3632" s="76"/>
      <c r="F3632" s="76" t="str">
        <f>IF(E3632="","",IFERROR(VLOOKUP(E3632,Cadastro!$C$9:$D$1009,2,FALSE),"PROD. NÃO ENCONTRADO"))</f>
        <v/>
      </c>
      <c r="G3632" s="94"/>
      <c r="H3632" s="69" t="str">
        <f>IFERROR(G3632*VLOOKUP(E3632,Saldo!$P$8:$U$1009,6,FALSE),"")</f>
        <v/>
      </c>
      <c r="I3632" s="104" t="str">
        <f>IFERROR(IF(D3632="","",VLOOKUP(E3632,Saldo!$P$8:$Q$1009,2,FALSE)),"")</f>
        <v/>
      </c>
      <c r="J3632" s="76"/>
      <c r="K3632" s="28" t="str">
        <f t="shared" si="56"/>
        <v/>
      </c>
    </row>
    <row r="3633" spans="1:11" ht="18.95" customHeight="1" x14ac:dyDescent="0.25">
      <c r="A3633" s="52"/>
      <c r="C3633" s="76"/>
      <c r="D3633" s="185"/>
      <c r="E3633" s="76"/>
      <c r="F3633" s="76" t="str">
        <f>IF(E3633="","",IFERROR(VLOOKUP(E3633,Cadastro!$C$9:$D$1009,2,FALSE),"PROD. NÃO ENCONTRADO"))</f>
        <v/>
      </c>
      <c r="G3633" s="94"/>
      <c r="H3633" s="69" t="str">
        <f>IFERROR(G3633*VLOOKUP(E3633,Saldo!$P$8:$U$1009,6,FALSE),"")</f>
        <v/>
      </c>
      <c r="I3633" s="104" t="str">
        <f>IFERROR(IF(D3633="","",VLOOKUP(E3633,Saldo!$P$8:$Q$1009,2,FALSE)),"")</f>
        <v/>
      </c>
      <c r="J3633" s="76"/>
      <c r="K3633" s="28" t="str">
        <f t="shared" si="56"/>
        <v/>
      </c>
    </row>
    <row r="3634" spans="1:11" ht="18.95" customHeight="1" x14ac:dyDescent="0.25">
      <c r="A3634" s="52"/>
      <c r="C3634" s="76"/>
      <c r="D3634" s="185"/>
      <c r="E3634" s="76"/>
      <c r="F3634" s="76" t="str">
        <f>IF(E3634="","",IFERROR(VLOOKUP(E3634,Cadastro!$C$9:$D$1009,2,FALSE),"PROD. NÃO ENCONTRADO"))</f>
        <v/>
      </c>
      <c r="G3634" s="94"/>
      <c r="H3634" s="69" t="str">
        <f>IFERROR(G3634*VLOOKUP(E3634,Saldo!$P$8:$U$1009,6,FALSE),"")</f>
        <v/>
      </c>
      <c r="I3634" s="104" t="str">
        <f>IFERROR(IF(D3634="","",VLOOKUP(E3634,Saldo!$P$8:$Q$1009,2,FALSE)),"")</f>
        <v/>
      </c>
      <c r="J3634" s="76"/>
      <c r="K3634" s="28" t="str">
        <f t="shared" si="56"/>
        <v/>
      </c>
    </row>
    <row r="3635" spans="1:11" ht="18.95" customHeight="1" x14ac:dyDescent="0.25">
      <c r="A3635" s="52"/>
      <c r="C3635" s="76"/>
      <c r="D3635" s="185"/>
      <c r="E3635" s="76"/>
      <c r="F3635" s="76" t="str">
        <f>IF(E3635="","",IFERROR(VLOOKUP(E3635,Cadastro!$C$9:$D$1009,2,FALSE),"PROD. NÃO ENCONTRADO"))</f>
        <v/>
      </c>
      <c r="G3635" s="94"/>
      <c r="H3635" s="69" t="str">
        <f>IFERROR(G3635*VLOOKUP(E3635,Saldo!$P$8:$U$1009,6,FALSE),"")</f>
        <v/>
      </c>
      <c r="I3635" s="104" t="str">
        <f>IFERROR(IF(D3635="","",VLOOKUP(E3635,Saldo!$P$8:$Q$1009,2,FALSE)),"")</f>
        <v/>
      </c>
      <c r="J3635" s="76"/>
      <c r="K3635" s="28" t="str">
        <f t="shared" si="56"/>
        <v/>
      </c>
    </row>
    <row r="3636" spans="1:11" ht="18.95" customHeight="1" x14ac:dyDescent="0.25">
      <c r="A3636" s="52"/>
      <c r="C3636" s="76"/>
      <c r="D3636" s="185"/>
      <c r="E3636" s="76"/>
      <c r="F3636" s="76" t="str">
        <f>IF(E3636="","",IFERROR(VLOOKUP(E3636,Cadastro!$C$9:$D$1009,2,FALSE),"PROD. NÃO ENCONTRADO"))</f>
        <v/>
      </c>
      <c r="G3636" s="94"/>
      <c r="H3636" s="69" t="str">
        <f>IFERROR(G3636*VLOOKUP(E3636,Saldo!$P$8:$U$1009,6,FALSE),"")</f>
        <v/>
      </c>
      <c r="I3636" s="104" t="str">
        <f>IFERROR(IF(D3636="","",VLOOKUP(E3636,Saldo!$P$8:$Q$1009,2,FALSE)),"")</f>
        <v/>
      </c>
      <c r="J3636" s="76"/>
      <c r="K3636" s="28" t="str">
        <f t="shared" si="56"/>
        <v/>
      </c>
    </row>
    <row r="3637" spans="1:11" ht="18.95" customHeight="1" x14ac:dyDescent="0.25">
      <c r="A3637" s="52"/>
      <c r="C3637" s="76"/>
      <c r="D3637" s="185"/>
      <c r="E3637" s="76"/>
      <c r="F3637" s="76" t="str">
        <f>IF(E3637="","",IFERROR(VLOOKUP(E3637,Cadastro!$C$9:$D$1009,2,FALSE),"PROD. NÃO ENCONTRADO"))</f>
        <v/>
      </c>
      <c r="G3637" s="94"/>
      <c r="H3637" s="69" t="str">
        <f>IFERROR(G3637*VLOOKUP(E3637,Saldo!$P$8:$U$1009,6,FALSE),"")</f>
        <v/>
      </c>
      <c r="I3637" s="104" t="str">
        <f>IFERROR(IF(D3637="","",VLOOKUP(E3637,Saldo!$P$8:$Q$1009,2,FALSE)),"")</f>
        <v/>
      </c>
      <c r="J3637" s="76"/>
      <c r="K3637" s="28" t="str">
        <f t="shared" si="56"/>
        <v/>
      </c>
    </row>
    <row r="3638" spans="1:11" ht="18.95" customHeight="1" x14ac:dyDescent="0.25">
      <c r="A3638" s="52"/>
      <c r="C3638" s="76"/>
      <c r="D3638" s="185"/>
      <c r="E3638" s="76"/>
      <c r="F3638" s="76" t="str">
        <f>IF(E3638="","",IFERROR(VLOOKUP(E3638,Cadastro!$C$9:$D$1009,2,FALSE),"PROD. NÃO ENCONTRADO"))</f>
        <v/>
      </c>
      <c r="G3638" s="94"/>
      <c r="H3638" s="69" t="str">
        <f>IFERROR(G3638*VLOOKUP(E3638,Saldo!$P$8:$U$1009,6,FALSE),"")</f>
        <v/>
      </c>
      <c r="I3638" s="104" t="str">
        <f>IFERROR(IF(D3638="","",VLOOKUP(E3638,Saldo!$P$8:$Q$1009,2,FALSE)),"")</f>
        <v/>
      </c>
      <c r="J3638" s="76"/>
      <c r="K3638" s="28" t="str">
        <f t="shared" si="56"/>
        <v/>
      </c>
    </row>
    <row r="3639" spans="1:11" ht="18.95" customHeight="1" x14ac:dyDescent="0.25">
      <c r="A3639" s="52"/>
      <c r="C3639" s="76"/>
      <c r="D3639" s="185"/>
      <c r="E3639" s="76"/>
      <c r="F3639" s="76" t="str">
        <f>IF(E3639="","",IFERROR(VLOOKUP(E3639,Cadastro!$C$9:$D$1009,2,FALSE),"PROD. NÃO ENCONTRADO"))</f>
        <v/>
      </c>
      <c r="G3639" s="94"/>
      <c r="H3639" s="69" t="str">
        <f>IFERROR(G3639*VLOOKUP(E3639,Saldo!$P$8:$U$1009,6,FALSE),"")</f>
        <v/>
      </c>
      <c r="I3639" s="104" t="str">
        <f>IFERROR(IF(D3639="","",VLOOKUP(E3639,Saldo!$P$8:$Q$1009,2,FALSE)),"")</f>
        <v/>
      </c>
      <c r="J3639" s="76"/>
      <c r="K3639" s="28" t="str">
        <f t="shared" si="56"/>
        <v/>
      </c>
    </row>
    <row r="3640" spans="1:11" ht="18.95" customHeight="1" x14ac:dyDescent="0.25">
      <c r="A3640" s="52"/>
      <c r="C3640" s="76"/>
      <c r="D3640" s="185"/>
      <c r="E3640" s="76"/>
      <c r="F3640" s="76" t="str">
        <f>IF(E3640="","",IFERROR(VLOOKUP(E3640,Cadastro!$C$9:$D$1009,2,FALSE),"PROD. NÃO ENCONTRADO"))</f>
        <v/>
      </c>
      <c r="G3640" s="94"/>
      <c r="H3640" s="69" t="str">
        <f>IFERROR(G3640*VLOOKUP(E3640,Saldo!$P$8:$U$1009,6,FALSE),"")</f>
        <v/>
      </c>
      <c r="I3640" s="104" t="str">
        <f>IFERROR(IF(D3640="","",VLOOKUP(E3640,Saldo!$P$8:$Q$1009,2,FALSE)),"")</f>
        <v/>
      </c>
      <c r="J3640" s="76"/>
      <c r="K3640" s="28" t="str">
        <f t="shared" si="56"/>
        <v/>
      </c>
    </row>
    <row r="3641" spans="1:11" ht="18.95" customHeight="1" x14ac:dyDescent="0.25">
      <c r="A3641" s="52"/>
      <c r="C3641" s="76"/>
      <c r="D3641" s="185"/>
      <c r="E3641" s="76"/>
      <c r="F3641" s="76" t="str">
        <f>IF(E3641="","",IFERROR(VLOOKUP(E3641,Cadastro!$C$9:$D$1009,2,FALSE),"PROD. NÃO ENCONTRADO"))</f>
        <v/>
      </c>
      <c r="G3641" s="94"/>
      <c r="H3641" s="69" t="str">
        <f>IFERROR(G3641*VLOOKUP(E3641,Saldo!$P$8:$U$1009,6,FALSE),"")</f>
        <v/>
      </c>
      <c r="I3641" s="104" t="str">
        <f>IFERROR(IF(D3641="","",VLOOKUP(E3641,Saldo!$P$8:$Q$1009,2,FALSE)),"")</f>
        <v/>
      </c>
      <c r="J3641" s="76"/>
      <c r="K3641" s="28" t="str">
        <f t="shared" si="56"/>
        <v/>
      </c>
    </row>
    <row r="3642" spans="1:11" ht="18.95" customHeight="1" x14ac:dyDescent="0.25">
      <c r="A3642" s="52"/>
      <c r="C3642" s="76"/>
      <c r="D3642" s="185"/>
      <c r="E3642" s="76"/>
      <c r="F3642" s="76" t="str">
        <f>IF(E3642="","",IFERROR(VLOOKUP(E3642,Cadastro!$C$9:$D$1009,2,FALSE),"PROD. NÃO ENCONTRADO"))</f>
        <v/>
      </c>
      <c r="G3642" s="94"/>
      <c r="H3642" s="69" t="str">
        <f>IFERROR(G3642*VLOOKUP(E3642,Saldo!$P$8:$U$1009,6,FALSE),"")</f>
        <v/>
      </c>
      <c r="I3642" s="104" t="str">
        <f>IFERROR(IF(D3642="","",VLOOKUP(E3642,Saldo!$P$8:$Q$1009,2,FALSE)),"")</f>
        <v/>
      </c>
      <c r="J3642" s="76"/>
      <c r="K3642" s="28" t="str">
        <f t="shared" si="56"/>
        <v/>
      </c>
    </row>
    <row r="3643" spans="1:11" ht="18.95" customHeight="1" x14ac:dyDescent="0.25">
      <c r="A3643" s="52"/>
      <c r="C3643" s="76"/>
      <c r="D3643" s="185"/>
      <c r="E3643" s="76"/>
      <c r="F3643" s="76" t="str">
        <f>IF(E3643="","",IFERROR(VLOOKUP(E3643,Cadastro!$C$9:$D$1009,2,FALSE),"PROD. NÃO ENCONTRADO"))</f>
        <v/>
      </c>
      <c r="G3643" s="94"/>
      <c r="H3643" s="69" t="str">
        <f>IFERROR(G3643*VLOOKUP(E3643,Saldo!$P$8:$U$1009,6,FALSE),"")</f>
        <v/>
      </c>
      <c r="I3643" s="104" t="str">
        <f>IFERROR(IF(D3643="","",VLOOKUP(E3643,Saldo!$P$8:$Q$1009,2,FALSE)),"")</f>
        <v/>
      </c>
      <c r="J3643" s="76"/>
      <c r="K3643" s="28" t="str">
        <f t="shared" si="56"/>
        <v/>
      </c>
    </row>
    <row r="3644" spans="1:11" ht="18.95" customHeight="1" x14ac:dyDescent="0.25">
      <c r="A3644" s="52"/>
      <c r="C3644" s="76"/>
      <c r="D3644" s="185"/>
      <c r="E3644" s="76"/>
      <c r="F3644" s="76" t="str">
        <f>IF(E3644="","",IFERROR(VLOOKUP(E3644,Cadastro!$C$9:$D$1009,2,FALSE),"PROD. NÃO ENCONTRADO"))</f>
        <v/>
      </c>
      <c r="G3644" s="94"/>
      <c r="H3644" s="69" t="str">
        <f>IFERROR(G3644*VLOOKUP(E3644,Saldo!$P$8:$U$1009,6,FALSE),"")</f>
        <v/>
      </c>
      <c r="I3644" s="104" t="str">
        <f>IFERROR(IF(D3644="","",VLOOKUP(E3644,Saldo!$P$8:$Q$1009,2,FALSE)),"")</f>
        <v/>
      </c>
      <c r="J3644" s="76"/>
      <c r="K3644" s="28" t="str">
        <f t="shared" si="56"/>
        <v/>
      </c>
    </row>
    <row r="3645" spans="1:11" ht="18.95" customHeight="1" x14ac:dyDescent="0.25">
      <c r="A3645" s="52"/>
      <c r="C3645" s="76"/>
      <c r="D3645" s="185"/>
      <c r="E3645" s="76"/>
      <c r="F3645" s="76" t="str">
        <f>IF(E3645="","",IFERROR(VLOOKUP(E3645,Cadastro!$C$9:$D$1009,2,FALSE),"PROD. NÃO ENCONTRADO"))</f>
        <v/>
      </c>
      <c r="G3645" s="94"/>
      <c r="H3645" s="69" t="str">
        <f>IFERROR(G3645*VLOOKUP(E3645,Saldo!$P$8:$U$1009,6,FALSE),"")</f>
        <v/>
      </c>
      <c r="I3645" s="104" t="str">
        <f>IFERROR(IF(D3645="","",VLOOKUP(E3645,Saldo!$P$8:$Q$1009,2,FALSE)),"")</f>
        <v/>
      </c>
      <c r="J3645" s="76"/>
      <c r="K3645" s="28" t="str">
        <f t="shared" si="56"/>
        <v/>
      </c>
    </row>
    <row r="3646" spans="1:11" ht="18.95" customHeight="1" x14ac:dyDescent="0.25">
      <c r="A3646" s="52"/>
      <c r="C3646" s="76"/>
      <c r="D3646" s="185"/>
      <c r="E3646" s="76"/>
      <c r="F3646" s="76" t="str">
        <f>IF(E3646="","",IFERROR(VLOOKUP(E3646,Cadastro!$C$9:$D$1009,2,FALSE),"PROD. NÃO ENCONTRADO"))</f>
        <v/>
      </c>
      <c r="G3646" s="94"/>
      <c r="H3646" s="69" t="str">
        <f>IFERROR(G3646*VLOOKUP(E3646,Saldo!$P$8:$U$1009,6,FALSE),"")</f>
        <v/>
      </c>
      <c r="I3646" s="104" t="str">
        <f>IFERROR(IF(D3646="","",VLOOKUP(E3646,Saldo!$P$8:$Q$1009,2,FALSE)),"")</f>
        <v/>
      </c>
      <c r="J3646" s="76"/>
      <c r="K3646" s="28" t="str">
        <f t="shared" si="56"/>
        <v/>
      </c>
    </row>
    <row r="3647" spans="1:11" ht="18.95" customHeight="1" x14ac:dyDescent="0.25">
      <c r="A3647" s="52"/>
      <c r="C3647" s="76"/>
      <c r="D3647" s="185"/>
      <c r="E3647" s="76"/>
      <c r="F3647" s="76" t="str">
        <f>IF(E3647="","",IFERROR(VLOOKUP(E3647,Cadastro!$C$9:$D$1009,2,FALSE),"PROD. NÃO ENCONTRADO"))</f>
        <v/>
      </c>
      <c r="G3647" s="94"/>
      <c r="H3647" s="69" t="str">
        <f>IFERROR(G3647*VLOOKUP(E3647,Saldo!$P$8:$U$1009,6,FALSE),"")</f>
        <v/>
      </c>
      <c r="I3647" s="104" t="str">
        <f>IFERROR(IF(D3647="","",VLOOKUP(E3647,Saldo!$P$8:$Q$1009,2,FALSE)),"")</f>
        <v/>
      </c>
      <c r="J3647" s="76"/>
      <c r="K3647" s="28" t="str">
        <f t="shared" si="56"/>
        <v/>
      </c>
    </row>
    <row r="3648" spans="1:11" ht="18.95" customHeight="1" x14ac:dyDescent="0.25">
      <c r="A3648" s="52"/>
      <c r="C3648" s="76"/>
      <c r="D3648" s="185"/>
      <c r="E3648" s="76"/>
      <c r="F3648" s="76" t="str">
        <f>IF(E3648="","",IFERROR(VLOOKUP(E3648,Cadastro!$C$9:$D$1009,2,FALSE),"PROD. NÃO ENCONTRADO"))</f>
        <v/>
      </c>
      <c r="G3648" s="94"/>
      <c r="H3648" s="69" t="str">
        <f>IFERROR(G3648*VLOOKUP(E3648,Saldo!$P$8:$U$1009,6,FALSE),"")</f>
        <v/>
      </c>
      <c r="I3648" s="104" t="str">
        <f>IFERROR(IF(D3648="","",VLOOKUP(E3648,Saldo!$P$8:$Q$1009,2,FALSE)),"")</f>
        <v/>
      </c>
      <c r="J3648" s="76"/>
      <c r="K3648" s="28" t="str">
        <f t="shared" si="56"/>
        <v/>
      </c>
    </row>
    <row r="3649" spans="1:11" ht="18.95" customHeight="1" x14ac:dyDescent="0.25">
      <c r="A3649" s="52"/>
      <c r="C3649" s="76"/>
      <c r="D3649" s="185"/>
      <c r="E3649" s="76"/>
      <c r="F3649" s="76" t="str">
        <f>IF(E3649="","",IFERROR(VLOOKUP(E3649,Cadastro!$C$9:$D$1009,2,FALSE),"PROD. NÃO ENCONTRADO"))</f>
        <v/>
      </c>
      <c r="G3649" s="94"/>
      <c r="H3649" s="69" t="str">
        <f>IFERROR(G3649*VLOOKUP(E3649,Saldo!$P$8:$U$1009,6,FALSE),"")</f>
        <v/>
      </c>
      <c r="I3649" s="104" t="str">
        <f>IFERROR(IF(D3649="","",VLOOKUP(E3649,Saldo!$P$8:$Q$1009,2,FALSE)),"")</f>
        <v/>
      </c>
      <c r="J3649" s="76"/>
      <c r="K3649" s="28" t="str">
        <f t="shared" si="56"/>
        <v/>
      </c>
    </row>
    <row r="3650" spans="1:11" ht="18.95" customHeight="1" x14ac:dyDescent="0.25">
      <c r="A3650" s="52"/>
      <c r="C3650" s="76"/>
      <c r="D3650" s="185"/>
      <c r="E3650" s="76"/>
      <c r="F3650" s="76" t="str">
        <f>IF(E3650="","",IFERROR(VLOOKUP(E3650,Cadastro!$C$9:$D$1009,2,FALSE),"PROD. NÃO ENCONTRADO"))</f>
        <v/>
      </c>
      <c r="G3650" s="94"/>
      <c r="H3650" s="69" t="str">
        <f>IFERROR(G3650*VLOOKUP(E3650,Saldo!$P$8:$U$1009,6,FALSE),"")</f>
        <v/>
      </c>
      <c r="I3650" s="104" t="str">
        <f>IFERROR(IF(D3650="","",VLOOKUP(E3650,Saldo!$P$8:$Q$1009,2,FALSE)),"")</f>
        <v/>
      </c>
      <c r="J3650" s="76"/>
      <c r="K3650" s="28" t="str">
        <f t="shared" si="56"/>
        <v/>
      </c>
    </row>
    <row r="3651" spans="1:11" ht="18.95" customHeight="1" x14ac:dyDescent="0.25">
      <c r="A3651" s="52"/>
      <c r="C3651" s="76"/>
      <c r="D3651" s="185"/>
      <c r="E3651" s="76"/>
      <c r="F3651" s="76" t="str">
        <f>IF(E3651="","",IFERROR(VLOOKUP(E3651,Cadastro!$C$9:$D$1009,2,FALSE),"PROD. NÃO ENCONTRADO"))</f>
        <v/>
      </c>
      <c r="G3651" s="94"/>
      <c r="H3651" s="69" t="str">
        <f>IFERROR(G3651*VLOOKUP(E3651,Saldo!$P$8:$U$1009,6,FALSE),"")</f>
        <v/>
      </c>
      <c r="I3651" s="104" t="str">
        <f>IFERROR(IF(D3651="","",VLOOKUP(E3651,Saldo!$P$8:$Q$1009,2,FALSE)),"")</f>
        <v/>
      </c>
      <c r="J3651" s="76"/>
      <c r="K3651" s="28" t="str">
        <f t="shared" si="56"/>
        <v/>
      </c>
    </row>
    <row r="3652" spans="1:11" ht="18.95" customHeight="1" x14ac:dyDescent="0.25">
      <c r="A3652" s="52"/>
      <c r="C3652" s="76"/>
      <c r="D3652" s="185"/>
      <c r="E3652" s="76"/>
      <c r="F3652" s="76" t="str">
        <f>IF(E3652="","",IFERROR(VLOOKUP(E3652,Cadastro!$C$9:$D$1009,2,FALSE),"PROD. NÃO ENCONTRADO"))</f>
        <v/>
      </c>
      <c r="G3652" s="94"/>
      <c r="H3652" s="69" t="str">
        <f>IFERROR(G3652*VLOOKUP(E3652,Saldo!$P$8:$U$1009,6,FALSE),"")</f>
        <v/>
      </c>
      <c r="I3652" s="104" t="str">
        <f>IFERROR(IF(D3652="","",VLOOKUP(E3652,Saldo!$P$8:$Q$1009,2,FALSE)),"")</f>
        <v/>
      </c>
      <c r="J3652" s="76"/>
      <c r="K3652" s="28" t="str">
        <f t="shared" si="56"/>
        <v/>
      </c>
    </row>
    <row r="3653" spans="1:11" ht="18.95" customHeight="1" x14ac:dyDescent="0.25">
      <c r="A3653" s="52"/>
      <c r="C3653" s="76"/>
      <c r="D3653" s="185"/>
      <c r="E3653" s="76"/>
      <c r="F3653" s="76" t="str">
        <f>IF(E3653="","",IFERROR(VLOOKUP(E3653,Cadastro!$C$9:$D$1009,2,FALSE),"PROD. NÃO ENCONTRADO"))</f>
        <v/>
      </c>
      <c r="G3653" s="94"/>
      <c r="H3653" s="69" t="str">
        <f>IFERROR(G3653*VLOOKUP(E3653,Saldo!$P$8:$U$1009,6,FALSE),"")</f>
        <v/>
      </c>
      <c r="I3653" s="104" t="str">
        <f>IFERROR(IF(D3653="","",VLOOKUP(E3653,Saldo!$P$8:$Q$1009,2,FALSE)),"")</f>
        <v/>
      </c>
      <c r="J3653" s="76"/>
      <c r="K3653" s="28" t="str">
        <f t="shared" si="56"/>
        <v/>
      </c>
    </row>
    <row r="3654" spans="1:11" ht="18.95" customHeight="1" x14ac:dyDescent="0.25">
      <c r="A3654" s="52"/>
      <c r="C3654" s="76"/>
      <c r="D3654" s="185"/>
      <c r="E3654" s="76"/>
      <c r="F3654" s="76" t="str">
        <f>IF(E3654="","",IFERROR(VLOOKUP(E3654,Cadastro!$C$9:$D$1009,2,FALSE),"PROD. NÃO ENCONTRADO"))</f>
        <v/>
      </c>
      <c r="G3654" s="94"/>
      <c r="H3654" s="69" t="str">
        <f>IFERROR(G3654*VLOOKUP(E3654,Saldo!$P$8:$U$1009,6,FALSE),"")</f>
        <v/>
      </c>
      <c r="I3654" s="104" t="str">
        <f>IFERROR(IF(D3654="","",VLOOKUP(E3654,Saldo!$P$8:$Q$1009,2,FALSE)),"")</f>
        <v/>
      </c>
      <c r="J3654" s="76"/>
      <c r="K3654" s="28" t="str">
        <f t="shared" si="56"/>
        <v/>
      </c>
    </row>
    <row r="3655" spans="1:11" ht="18.95" customHeight="1" x14ac:dyDescent="0.25">
      <c r="A3655" s="52"/>
      <c r="C3655" s="76"/>
      <c r="D3655" s="185"/>
      <c r="E3655" s="76"/>
      <c r="F3655" s="76" t="str">
        <f>IF(E3655="","",IFERROR(VLOOKUP(E3655,Cadastro!$C$9:$D$1009,2,FALSE),"PROD. NÃO ENCONTRADO"))</f>
        <v/>
      </c>
      <c r="G3655" s="94"/>
      <c r="H3655" s="69" t="str">
        <f>IFERROR(G3655*VLOOKUP(E3655,Saldo!$P$8:$U$1009,6,FALSE),"")</f>
        <v/>
      </c>
      <c r="I3655" s="104" t="str">
        <f>IFERROR(IF(D3655="","",VLOOKUP(E3655,Saldo!$P$8:$Q$1009,2,FALSE)),"")</f>
        <v/>
      </c>
      <c r="J3655" s="76"/>
      <c r="K3655" s="28" t="str">
        <f t="shared" si="56"/>
        <v/>
      </c>
    </row>
    <row r="3656" spans="1:11" ht="18.95" customHeight="1" x14ac:dyDescent="0.25">
      <c r="A3656" s="52"/>
      <c r="C3656" s="76"/>
      <c r="D3656" s="185"/>
      <c r="E3656" s="76"/>
      <c r="F3656" s="76" t="str">
        <f>IF(E3656="","",IFERROR(VLOOKUP(E3656,Cadastro!$C$9:$D$1009,2,FALSE),"PROD. NÃO ENCONTRADO"))</f>
        <v/>
      </c>
      <c r="G3656" s="94"/>
      <c r="H3656" s="69" t="str">
        <f>IFERROR(G3656*VLOOKUP(E3656,Saldo!$P$8:$U$1009,6,FALSE),"")</f>
        <v/>
      </c>
      <c r="I3656" s="104" t="str">
        <f>IFERROR(IF(D3656="","",VLOOKUP(E3656,Saldo!$P$8:$Q$1009,2,FALSE)),"")</f>
        <v/>
      </c>
      <c r="J3656" s="76"/>
      <c r="K3656" s="28" t="str">
        <f t="shared" si="56"/>
        <v/>
      </c>
    </row>
    <row r="3657" spans="1:11" ht="18.95" customHeight="1" x14ac:dyDescent="0.25">
      <c r="A3657" s="52"/>
      <c r="C3657" s="76"/>
      <c r="D3657" s="185"/>
      <c r="E3657" s="76"/>
      <c r="F3657" s="76" t="str">
        <f>IF(E3657="","",IFERROR(VLOOKUP(E3657,Cadastro!$C$9:$D$1009,2,FALSE),"PROD. NÃO ENCONTRADO"))</f>
        <v/>
      </c>
      <c r="G3657" s="94"/>
      <c r="H3657" s="69" t="str">
        <f>IFERROR(G3657*VLOOKUP(E3657,Saldo!$P$8:$U$1009,6,FALSE),"")</f>
        <v/>
      </c>
      <c r="I3657" s="104" t="str">
        <f>IFERROR(IF(D3657="","",VLOOKUP(E3657,Saldo!$P$8:$Q$1009,2,FALSE)),"")</f>
        <v/>
      </c>
      <c r="J3657" s="76"/>
      <c r="K3657" s="28" t="str">
        <f t="shared" si="56"/>
        <v/>
      </c>
    </row>
    <row r="3658" spans="1:11" ht="18.95" customHeight="1" x14ac:dyDescent="0.25">
      <c r="A3658" s="52"/>
      <c r="C3658" s="76"/>
      <c r="D3658" s="185"/>
      <c r="E3658" s="76"/>
      <c r="F3658" s="76" t="str">
        <f>IF(E3658="","",IFERROR(VLOOKUP(E3658,Cadastro!$C$9:$D$1009,2,FALSE),"PROD. NÃO ENCONTRADO"))</f>
        <v/>
      </c>
      <c r="G3658" s="94"/>
      <c r="H3658" s="69" t="str">
        <f>IFERROR(G3658*VLOOKUP(E3658,Saldo!$P$8:$U$1009,6,FALSE),"")</f>
        <v/>
      </c>
      <c r="I3658" s="104" t="str">
        <f>IFERROR(IF(D3658="","",VLOOKUP(E3658,Saldo!$P$8:$Q$1009,2,FALSE)),"")</f>
        <v/>
      </c>
      <c r="J3658" s="76"/>
      <c r="K3658" s="28" t="str">
        <f t="shared" ref="K3658:K3721" si="57">IF(D3658="","",MONTH(D3658))</f>
        <v/>
      </c>
    </row>
    <row r="3659" spans="1:11" ht="18.95" customHeight="1" x14ac:dyDescent="0.25">
      <c r="A3659" s="52"/>
      <c r="C3659" s="76"/>
      <c r="D3659" s="185"/>
      <c r="E3659" s="76"/>
      <c r="F3659" s="76" t="str">
        <f>IF(E3659="","",IFERROR(VLOOKUP(E3659,Cadastro!$C$9:$D$1009,2,FALSE),"PROD. NÃO ENCONTRADO"))</f>
        <v/>
      </c>
      <c r="G3659" s="94"/>
      <c r="H3659" s="69" t="str">
        <f>IFERROR(G3659*VLOOKUP(E3659,Saldo!$P$8:$U$1009,6,FALSE),"")</f>
        <v/>
      </c>
      <c r="I3659" s="104" t="str">
        <f>IFERROR(IF(D3659="","",VLOOKUP(E3659,Saldo!$P$8:$Q$1009,2,FALSE)),"")</f>
        <v/>
      </c>
      <c r="J3659" s="76"/>
      <c r="K3659" s="28" t="str">
        <f t="shared" si="57"/>
        <v/>
      </c>
    </row>
    <row r="3660" spans="1:11" ht="18.95" customHeight="1" x14ac:dyDescent="0.25">
      <c r="A3660" s="52"/>
      <c r="C3660" s="76"/>
      <c r="D3660" s="185"/>
      <c r="E3660" s="76"/>
      <c r="F3660" s="76" t="str">
        <f>IF(E3660="","",IFERROR(VLOOKUP(E3660,Cadastro!$C$9:$D$1009,2,FALSE),"PROD. NÃO ENCONTRADO"))</f>
        <v/>
      </c>
      <c r="G3660" s="94"/>
      <c r="H3660" s="69" t="str">
        <f>IFERROR(G3660*VLOOKUP(E3660,Saldo!$P$8:$U$1009,6,FALSE),"")</f>
        <v/>
      </c>
      <c r="I3660" s="104" t="str">
        <f>IFERROR(IF(D3660="","",VLOOKUP(E3660,Saldo!$P$8:$Q$1009,2,FALSE)),"")</f>
        <v/>
      </c>
      <c r="J3660" s="76"/>
      <c r="K3660" s="28" t="str">
        <f t="shared" si="57"/>
        <v/>
      </c>
    </row>
    <row r="3661" spans="1:11" ht="18.95" customHeight="1" x14ac:dyDescent="0.25">
      <c r="A3661" s="52"/>
      <c r="C3661" s="76"/>
      <c r="D3661" s="185"/>
      <c r="E3661" s="76"/>
      <c r="F3661" s="76" t="str">
        <f>IF(E3661="","",IFERROR(VLOOKUP(E3661,Cadastro!$C$9:$D$1009,2,FALSE),"PROD. NÃO ENCONTRADO"))</f>
        <v/>
      </c>
      <c r="G3661" s="94"/>
      <c r="H3661" s="69" t="str">
        <f>IFERROR(G3661*VLOOKUP(E3661,Saldo!$P$8:$U$1009,6,FALSE),"")</f>
        <v/>
      </c>
      <c r="I3661" s="104" t="str">
        <f>IFERROR(IF(D3661="","",VLOOKUP(E3661,Saldo!$P$8:$Q$1009,2,FALSE)),"")</f>
        <v/>
      </c>
      <c r="J3661" s="76"/>
      <c r="K3661" s="28" t="str">
        <f t="shared" si="57"/>
        <v/>
      </c>
    </row>
    <row r="3662" spans="1:11" ht="18.95" customHeight="1" x14ac:dyDescent="0.25">
      <c r="A3662" s="52"/>
      <c r="C3662" s="76"/>
      <c r="D3662" s="185"/>
      <c r="E3662" s="76"/>
      <c r="F3662" s="76" t="str">
        <f>IF(E3662="","",IFERROR(VLOOKUP(E3662,Cadastro!$C$9:$D$1009,2,FALSE),"PROD. NÃO ENCONTRADO"))</f>
        <v/>
      </c>
      <c r="G3662" s="94"/>
      <c r="H3662" s="69" t="str">
        <f>IFERROR(G3662*VLOOKUP(E3662,Saldo!$P$8:$U$1009,6,FALSE),"")</f>
        <v/>
      </c>
      <c r="I3662" s="104" t="str">
        <f>IFERROR(IF(D3662="","",VLOOKUP(E3662,Saldo!$P$8:$Q$1009,2,FALSE)),"")</f>
        <v/>
      </c>
      <c r="J3662" s="76"/>
      <c r="K3662" s="28" t="str">
        <f t="shared" si="57"/>
        <v/>
      </c>
    </row>
    <row r="3663" spans="1:11" ht="18.95" customHeight="1" x14ac:dyDescent="0.25">
      <c r="A3663" s="52"/>
      <c r="C3663" s="76"/>
      <c r="D3663" s="185"/>
      <c r="E3663" s="76"/>
      <c r="F3663" s="76" t="str">
        <f>IF(E3663="","",IFERROR(VLOOKUP(E3663,Cadastro!$C$9:$D$1009,2,FALSE),"PROD. NÃO ENCONTRADO"))</f>
        <v/>
      </c>
      <c r="G3663" s="94"/>
      <c r="H3663" s="69" t="str">
        <f>IFERROR(G3663*VLOOKUP(E3663,Saldo!$P$8:$U$1009,6,FALSE),"")</f>
        <v/>
      </c>
      <c r="I3663" s="104" t="str">
        <f>IFERROR(IF(D3663="","",VLOOKUP(E3663,Saldo!$P$8:$Q$1009,2,FALSE)),"")</f>
        <v/>
      </c>
      <c r="J3663" s="76"/>
      <c r="K3663" s="28" t="str">
        <f t="shared" si="57"/>
        <v/>
      </c>
    </row>
    <row r="3664" spans="1:11" ht="18.95" customHeight="1" x14ac:dyDescent="0.25">
      <c r="A3664" s="52"/>
      <c r="C3664" s="76"/>
      <c r="D3664" s="185"/>
      <c r="E3664" s="76"/>
      <c r="F3664" s="76" t="str">
        <f>IF(E3664="","",IFERROR(VLOOKUP(E3664,Cadastro!$C$9:$D$1009,2,FALSE),"PROD. NÃO ENCONTRADO"))</f>
        <v/>
      </c>
      <c r="G3664" s="94"/>
      <c r="H3664" s="69" t="str">
        <f>IFERROR(G3664*VLOOKUP(E3664,Saldo!$P$8:$U$1009,6,FALSE),"")</f>
        <v/>
      </c>
      <c r="I3664" s="104" t="str">
        <f>IFERROR(IF(D3664="","",VLOOKUP(E3664,Saldo!$P$8:$Q$1009,2,FALSE)),"")</f>
        <v/>
      </c>
      <c r="J3664" s="76"/>
      <c r="K3664" s="28" t="str">
        <f t="shared" si="57"/>
        <v/>
      </c>
    </row>
    <row r="3665" spans="1:11" ht="18.95" customHeight="1" x14ac:dyDescent="0.25">
      <c r="A3665" s="52"/>
      <c r="C3665" s="76"/>
      <c r="D3665" s="185"/>
      <c r="E3665" s="76"/>
      <c r="F3665" s="76" t="str">
        <f>IF(E3665="","",IFERROR(VLOOKUP(E3665,Cadastro!$C$9:$D$1009,2,FALSE),"PROD. NÃO ENCONTRADO"))</f>
        <v/>
      </c>
      <c r="G3665" s="94"/>
      <c r="H3665" s="69" t="str">
        <f>IFERROR(G3665*VLOOKUP(E3665,Saldo!$P$8:$U$1009,6,FALSE),"")</f>
        <v/>
      </c>
      <c r="I3665" s="104" t="str">
        <f>IFERROR(IF(D3665="","",VLOOKUP(E3665,Saldo!$P$8:$Q$1009,2,FALSE)),"")</f>
        <v/>
      </c>
      <c r="J3665" s="76"/>
      <c r="K3665" s="28" t="str">
        <f t="shared" si="57"/>
        <v/>
      </c>
    </row>
    <row r="3666" spans="1:11" ht="18.95" customHeight="1" x14ac:dyDescent="0.25">
      <c r="A3666" s="52"/>
      <c r="C3666" s="76"/>
      <c r="D3666" s="185"/>
      <c r="E3666" s="76"/>
      <c r="F3666" s="76" t="str">
        <f>IF(E3666="","",IFERROR(VLOOKUP(E3666,Cadastro!$C$9:$D$1009,2,FALSE),"PROD. NÃO ENCONTRADO"))</f>
        <v/>
      </c>
      <c r="G3666" s="94"/>
      <c r="H3666" s="69" t="str">
        <f>IFERROR(G3666*VLOOKUP(E3666,Saldo!$P$8:$U$1009,6,FALSE),"")</f>
        <v/>
      </c>
      <c r="I3666" s="104" t="str">
        <f>IFERROR(IF(D3666="","",VLOOKUP(E3666,Saldo!$P$8:$Q$1009,2,FALSE)),"")</f>
        <v/>
      </c>
      <c r="J3666" s="76"/>
      <c r="K3666" s="28" t="str">
        <f t="shared" si="57"/>
        <v/>
      </c>
    </row>
    <row r="3667" spans="1:11" ht="18.95" customHeight="1" x14ac:dyDescent="0.25">
      <c r="A3667" s="52"/>
      <c r="C3667" s="76"/>
      <c r="D3667" s="185"/>
      <c r="E3667" s="76"/>
      <c r="F3667" s="76" t="str">
        <f>IF(E3667="","",IFERROR(VLOOKUP(E3667,Cadastro!$C$9:$D$1009,2,FALSE),"PROD. NÃO ENCONTRADO"))</f>
        <v/>
      </c>
      <c r="G3667" s="94"/>
      <c r="H3667" s="69" t="str">
        <f>IFERROR(G3667*VLOOKUP(E3667,Saldo!$P$8:$U$1009,6,FALSE),"")</f>
        <v/>
      </c>
      <c r="I3667" s="104" t="str">
        <f>IFERROR(IF(D3667="","",VLOOKUP(E3667,Saldo!$P$8:$Q$1009,2,FALSE)),"")</f>
        <v/>
      </c>
      <c r="J3667" s="76"/>
      <c r="K3667" s="28" t="str">
        <f t="shared" si="57"/>
        <v/>
      </c>
    </row>
    <row r="3668" spans="1:11" ht="18.95" customHeight="1" x14ac:dyDescent="0.25">
      <c r="A3668" s="52"/>
      <c r="C3668" s="76"/>
      <c r="D3668" s="185"/>
      <c r="E3668" s="76"/>
      <c r="F3668" s="76" t="str">
        <f>IF(E3668="","",IFERROR(VLOOKUP(E3668,Cadastro!$C$9:$D$1009,2,FALSE),"PROD. NÃO ENCONTRADO"))</f>
        <v/>
      </c>
      <c r="G3668" s="94"/>
      <c r="H3668" s="69" t="str">
        <f>IFERROR(G3668*VLOOKUP(E3668,Saldo!$P$8:$U$1009,6,FALSE),"")</f>
        <v/>
      </c>
      <c r="I3668" s="104" t="str">
        <f>IFERROR(IF(D3668="","",VLOOKUP(E3668,Saldo!$P$8:$Q$1009,2,FALSE)),"")</f>
        <v/>
      </c>
      <c r="J3668" s="76"/>
      <c r="K3668" s="28" t="str">
        <f t="shared" si="57"/>
        <v/>
      </c>
    </row>
    <row r="3669" spans="1:11" ht="18.95" customHeight="1" x14ac:dyDescent="0.25">
      <c r="A3669" s="52"/>
      <c r="C3669" s="76"/>
      <c r="D3669" s="185"/>
      <c r="E3669" s="76"/>
      <c r="F3669" s="76" t="str">
        <f>IF(E3669="","",IFERROR(VLOOKUP(E3669,Cadastro!$C$9:$D$1009,2,FALSE),"PROD. NÃO ENCONTRADO"))</f>
        <v/>
      </c>
      <c r="G3669" s="94"/>
      <c r="H3669" s="69" t="str">
        <f>IFERROR(G3669*VLOOKUP(E3669,Saldo!$P$8:$U$1009,6,FALSE),"")</f>
        <v/>
      </c>
      <c r="I3669" s="104" t="str">
        <f>IFERROR(IF(D3669="","",VLOOKUP(E3669,Saldo!$P$8:$Q$1009,2,FALSE)),"")</f>
        <v/>
      </c>
      <c r="J3669" s="76"/>
      <c r="K3669" s="28" t="str">
        <f t="shared" si="57"/>
        <v/>
      </c>
    </row>
    <row r="3670" spans="1:11" ht="18.95" customHeight="1" x14ac:dyDescent="0.25">
      <c r="A3670" s="52"/>
      <c r="C3670" s="76"/>
      <c r="D3670" s="185"/>
      <c r="E3670" s="76"/>
      <c r="F3670" s="76" t="str">
        <f>IF(E3670="","",IFERROR(VLOOKUP(E3670,Cadastro!$C$9:$D$1009,2,FALSE),"PROD. NÃO ENCONTRADO"))</f>
        <v/>
      </c>
      <c r="G3670" s="94"/>
      <c r="H3670" s="69" t="str">
        <f>IFERROR(G3670*VLOOKUP(E3670,Saldo!$P$8:$U$1009,6,FALSE),"")</f>
        <v/>
      </c>
      <c r="I3670" s="104" t="str">
        <f>IFERROR(IF(D3670="","",VLOOKUP(E3670,Saldo!$P$8:$Q$1009,2,FALSE)),"")</f>
        <v/>
      </c>
      <c r="J3670" s="76"/>
      <c r="K3670" s="28" t="str">
        <f t="shared" si="57"/>
        <v/>
      </c>
    </row>
    <row r="3671" spans="1:11" ht="18.95" customHeight="1" x14ac:dyDescent="0.25">
      <c r="A3671" s="52"/>
      <c r="C3671" s="76"/>
      <c r="D3671" s="185"/>
      <c r="E3671" s="76"/>
      <c r="F3671" s="76" t="str">
        <f>IF(E3671="","",IFERROR(VLOOKUP(E3671,Cadastro!$C$9:$D$1009,2,FALSE),"PROD. NÃO ENCONTRADO"))</f>
        <v/>
      </c>
      <c r="G3671" s="94"/>
      <c r="H3671" s="69" t="str">
        <f>IFERROR(G3671*VLOOKUP(E3671,Saldo!$P$8:$U$1009,6,FALSE),"")</f>
        <v/>
      </c>
      <c r="I3671" s="104" t="str">
        <f>IFERROR(IF(D3671="","",VLOOKUP(E3671,Saldo!$P$8:$Q$1009,2,FALSE)),"")</f>
        <v/>
      </c>
      <c r="J3671" s="76"/>
      <c r="K3671" s="28" t="str">
        <f t="shared" si="57"/>
        <v/>
      </c>
    </row>
    <row r="3672" spans="1:11" ht="18.95" customHeight="1" x14ac:dyDescent="0.25">
      <c r="A3672" s="52"/>
      <c r="C3672" s="76"/>
      <c r="D3672" s="185"/>
      <c r="E3672" s="76"/>
      <c r="F3672" s="76" t="str">
        <f>IF(E3672="","",IFERROR(VLOOKUP(E3672,Cadastro!$C$9:$D$1009,2,FALSE),"PROD. NÃO ENCONTRADO"))</f>
        <v/>
      </c>
      <c r="G3672" s="94"/>
      <c r="H3672" s="69" t="str">
        <f>IFERROR(G3672*VLOOKUP(E3672,Saldo!$P$8:$U$1009,6,FALSE),"")</f>
        <v/>
      </c>
      <c r="I3672" s="104" t="str">
        <f>IFERROR(IF(D3672="","",VLOOKUP(E3672,Saldo!$P$8:$Q$1009,2,FALSE)),"")</f>
        <v/>
      </c>
      <c r="J3672" s="76"/>
      <c r="K3672" s="28" t="str">
        <f t="shared" si="57"/>
        <v/>
      </c>
    </row>
    <row r="3673" spans="1:11" ht="18.95" customHeight="1" x14ac:dyDescent="0.25">
      <c r="A3673" s="52"/>
      <c r="C3673" s="76"/>
      <c r="D3673" s="185"/>
      <c r="E3673" s="76"/>
      <c r="F3673" s="76" t="str">
        <f>IF(E3673="","",IFERROR(VLOOKUP(E3673,Cadastro!$C$9:$D$1009,2,FALSE),"PROD. NÃO ENCONTRADO"))</f>
        <v/>
      </c>
      <c r="G3673" s="94"/>
      <c r="H3673" s="69" t="str">
        <f>IFERROR(G3673*VLOOKUP(E3673,Saldo!$P$8:$U$1009,6,FALSE),"")</f>
        <v/>
      </c>
      <c r="I3673" s="104" t="str">
        <f>IFERROR(IF(D3673="","",VLOOKUP(E3673,Saldo!$P$8:$Q$1009,2,FALSE)),"")</f>
        <v/>
      </c>
      <c r="J3673" s="76"/>
      <c r="K3673" s="28" t="str">
        <f t="shared" si="57"/>
        <v/>
      </c>
    </row>
    <row r="3674" spans="1:11" ht="18.95" customHeight="1" x14ac:dyDescent="0.25">
      <c r="A3674" s="52"/>
      <c r="C3674" s="76"/>
      <c r="D3674" s="185"/>
      <c r="E3674" s="76"/>
      <c r="F3674" s="76" t="str">
        <f>IF(E3674="","",IFERROR(VLOOKUP(E3674,Cadastro!$C$9:$D$1009,2,FALSE),"PROD. NÃO ENCONTRADO"))</f>
        <v/>
      </c>
      <c r="G3674" s="94"/>
      <c r="H3674" s="69" t="str">
        <f>IFERROR(G3674*VLOOKUP(E3674,Saldo!$P$8:$U$1009,6,FALSE),"")</f>
        <v/>
      </c>
      <c r="I3674" s="104" t="str">
        <f>IFERROR(IF(D3674="","",VLOOKUP(E3674,Saldo!$P$8:$Q$1009,2,FALSE)),"")</f>
        <v/>
      </c>
      <c r="J3674" s="76"/>
      <c r="K3674" s="28" t="str">
        <f t="shared" si="57"/>
        <v/>
      </c>
    </row>
    <row r="3675" spans="1:11" ht="18.95" customHeight="1" x14ac:dyDescent="0.25">
      <c r="A3675" s="52"/>
      <c r="C3675" s="76"/>
      <c r="D3675" s="185"/>
      <c r="E3675" s="76"/>
      <c r="F3675" s="76" t="str">
        <f>IF(E3675="","",IFERROR(VLOOKUP(E3675,Cadastro!$C$9:$D$1009,2,FALSE),"PROD. NÃO ENCONTRADO"))</f>
        <v/>
      </c>
      <c r="G3675" s="94"/>
      <c r="H3675" s="69" t="str">
        <f>IFERROR(G3675*VLOOKUP(E3675,Saldo!$P$8:$U$1009,6,FALSE),"")</f>
        <v/>
      </c>
      <c r="I3675" s="104" t="str">
        <f>IFERROR(IF(D3675="","",VLOOKUP(E3675,Saldo!$P$8:$Q$1009,2,FALSE)),"")</f>
        <v/>
      </c>
      <c r="J3675" s="76"/>
      <c r="K3675" s="28" t="str">
        <f t="shared" si="57"/>
        <v/>
      </c>
    </row>
    <row r="3676" spans="1:11" ht="18.95" customHeight="1" x14ac:dyDescent="0.25">
      <c r="A3676" s="52"/>
      <c r="C3676" s="76"/>
      <c r="D3676" s="185"/>
      <c r="E3676" s="76"/>
      <c r="F3676" s="76" t="str">
        <f>IF(E3676="","",IFERROR(VLOOKUP(E3676,Cadastro!$C$9:$D$1009,2,FALSE),"PROD. NÃO ENCONTRADO"))</f>
        <v/>
      </c>
      <c r="G3676" s="94"/>
      <c r="H3676" s="69" t="str">
        <f>IFERROR(G3676*VLOOKUP(E3676,Saldo!$P$8:$U$1009,6,FALSE),"")</f>
        <v/>
      </c>
      <c r="I3676" s="104" t="str">
        <f>IFERROR(IF(D3676="","",VLOOKUP(E3676,Saldo!$P$8:$Q$1009,2,FALSE)),"")</f>
        <v/>
      </c>
      <c r="J3676" s="76"/>
      <c r="K3676" s="28" t="str">
        <f t="shared" si="57"/>
        <v/>
      </c>
    </row>
    <row r="3677" spans="1:11" ht="18.95" customHeight="1" x14ac:dyDescent="0.25">
      <c r="A3677" s="52"/>
      <c r="C3677" s="76"/>
      <c r="D3677" s="185"/>
      <c r="E3677" s="76"/>
      <c r="F3677" s="76" t="str">
        <f>IF(E3677="","",IFERROR(VLOOKUP(E3677,Cadastro!$C$9:$D$1009,2,FALSE),"PROD. NÃO ENCONTRADO"))</f>
        <v/>
      </c>
      <c r="G3677" s="94"/>
      <c r="H3677" s="69" t="str">
        <f>IFERROR(G3677*VLOOKUP(E3677,Saldo!$P$8:$U$1009,6,FALSE),"")</f>
        <v/>
      </c>
      <c r="I3677" s="104" t="str">
        <f>IFERROR(IF(D3677="","",VLOOKUP(E3677,Saldo!$P$8:$Q$1009,2,FALSE)),"")</f>
        <v/>
      </c>
      <c r="J3677" s="76"/>
      <c r="K3677" s="28" t="str">
        <f t="shared" si="57"/>
        <v/>
      </c>
    </row>
    <row r="3678" spans="1:11" ht="18.95" customHeight="1" x14ac:dyDescent="0.25">
      <c r="A3678" s="52"/>
      <c r="C3678" s="76"/>
      <c r="D3678" s="185"/>
      <c r="E3678" s="76"/>
      <c r="F3678" s="76" t="str">
        <f>IF(E3678="","",IFERROR(VLOOKUP(E3678,Cadastro!$C$9:$D$1009,2,FALSE),"PROD. NÃO ENCONTRADO"))</f>
        <v/>
      </c>
      <c r="G3678" s="94"/>
      <c r="H3678" s="69" t="str">
        <f>IFERROR(G3678*VLOOKUP(E3678,Saldo!$P$8:$U$1009,6,FALSE),"")</f>
        <v/>
      </c>
      <c r="I3678" s="104" t="str">
        <f>IFERROR(IF(D3678="","",VLOOKUP(E3678,Saldo!$P$8:$Q$1009,2,FALSE)),"")</f>
        <v/>
      </c>
      <c r="J3678" s="76"/>
      <c r="K3678" s="28" t="str">
        <f t="shared" si="57"/>
        <v/>
      </c>
    </row>
    <row r="3679" spans="1:11" ht="18.95" customHeight="1" x14ac:dyDescent="0.25">
      <c r="A3679" s="52"/>
      <c r="C3679" s="76"/>
      <c r="D3679" s="185"/>
      <c r="E3679" s="76"/>
      <c r="F3679" s="76" t="str">
        <f>IF(E3679="","",IFERROR(VLOOKUP(E3679,Cadastro!$C$9:$D$1009,2,FALSE),"PROD. NÃO ENCONTRADO"))</f>
        <v/>
      </c>
      <c r="G3679" s="94"/>
      <c r="H3679" s="69" t="str">
        <f>IFERROR(G3679*VLOOKUP(E3679,Saldo!$P$8:$U$1009,6,FALSE),"")</f>
        <v/>
      </c>
      <c r="I3679" s="104" t="str">
        <f>IFERROR(IF(D3679="","",VLOOKUP(E3679,Saldo!$P$8:$Q$1009,2,FALSE)),"")</f>
        <v/>
      </c>
      <c r="J3679" s="76"/>
      <c r="K3679" s="28" t="str">
        <f t="shared" si="57"/>
        <v/>
      </c>
    </row>
    <row r="3680" spans="1:11" ht="18.95" customHeight="1" x14ac:dyDescent="0.25">
      <c r="A3680" s="52"/>
      <c r="C3680" s="76"/>
      <c r="D3680" s="185"/>
      <c r="E3680" s="76"/>
      <c r="F3680" s="76" t="str">
        <f>IF(E3680="","",IFERROR(VLOOKUP(E3680,Cadastro!$C$9:$D$1009,2,FALSE),"PROD. NÃO ENCONTRADO"))</f>
        <v/>
      </c>
      <c r="G3680" s="94"/>
      <c r="H3680" s="69" t="str">
        <f>IFERROR(G3680*VLOOKUP(E3680,Saldo!$P$8:$U$1009,6,FALSE),"")</f>
        <v/>
      </c>
      <c r="I3680" s="104" t="str">
        <f>IFERROR(IF(D3680="","",VLOOKUP(E3680,Saldo!$P$8:$Q$1009,2,FALSE)),"")</f>
        <v/>
      </c>
      <c r="J3680" s="76"/>
      <c r="K3680" s="28" t="str">
        <f t="shared" si="57"/>
        <v/>
      </c>
    </row>
    <row r="3681" spans="1:11" ht="18.95" customHeight="1" x14ac:dyDescent="0.25">
      <c r="A3681" s="52"/>
      <c r="C3681" s="76"/>
      <c r="D3681" s="185"/>
      <c r="E3681" s="76"/>
      <c r="F3681" s="76" t="str">
        <f>IF(E3681="","",IFERROR(VLOOKUP(E3681,Cadastro!$C$9:$D$1009,2,FALSE),"PROD. NÃO ENCONTRADO"))</f>
        <v/>
      </c>
      <c r="G3681" s="94"/>
      <c r="H3681" s="69" t="str">
        <f>IFERROR(G3681*VLOOKUP(E3681,Saldo!$P$8:$U$1009,6,FALSE),"")</f>
        <v/>
      </c>
      <c r="I3681" s="104" t="str">
        <f>IFERROR(IF(D3681="","",VLOOKUP(E3681,Saldo!$P$8:$Q$1009,2,FALSE)),"")</f>
        <v/>
      </c>
      <c r="J3681" s="76"/>
      <c r="K3681" s="28" t="str">
        <f t="shared" si="57"/>
        <v/>
      </c>
    </row>
    <row r="3682" spans="1:11" ht="18.95" customHeight="1" x14ac:dyDescent="0.25">
      <c r="A3682" s="52"/>
      <c r="C3682" s="76"/>
      <c r="D3682" s="185"/>
      <c r="E3682" s="76"/>
      <c r="F3682" s="76" t="str">
        <f>IF(E3682="","",IFERROR(VLOOKUP(E3682,Cadastro!$C$9:$D$1009,2,FALSE),"PROD. NÃO ENCONTRADO"))</f>
        <v/>
      </c>
      <c r="G3682" s="94"/>
      <c r="H3682" s="69" t="str">
        <f>IFERROR(G3682*VLOOKUP(E3682,Saldo!$P$8:$U$1009,6,FALSE),"")</f>
        <v/>
      </c>
      <c r="I3682" s="104" t="str">
        <f>IFERROR(IF(D3682="","",VLOOKUP(E3682,Saldo!$P$8:$Q$1009,2,FALSE)),"")</f>
        <v/>
      </c>
      <c r="J3682" s="76"/>
      <c r="K3682" s="28" t="str">
        <f t="shared" si="57"/>
        <v/>
      </c>
    </row>
    <row r="3683" spans="1:11" ht="18.95" customHeight="1" x14ac:dyDescent="0.25">
      <c r="A3683" s="52"/>
      <c r="C3683" s="76"/>
      <c r="D3683" s="185"/>
      <c r="E3683" s="76"/>
      <c r="F3683" s="76" t="str">
        <f>IF(E3683="","",IFERROR(VLOOKUP(E3683,Cadastro!$C$9:$D$1009,2,FALSE),"PROD. NÃO ENCONTRADO"))</f>
        <v/>
      </c>
      <c r="G3683" s="94"/>
      <c r="H3683" s="69" t="str">
        <f>IFERROR(G3683*VLOOKUP(E3683,Saldo!$P$8:$U$1009,6,FALSE),"")</f>
        <v/>
      </c>
      <c r="I3683" s="104" t="str">
        <f>IFERROR(IF(D3683="","",VLOOKUP(E3683,Saldo!$P$8:$Q$1009,2,FALSE)),"")</f>
        <v/>
      </c>
      <c r="J3683" s="76"/>
      <c r="K3683" s="28" t="str">
        <f t="shared" si="57"/>
        <v/>
      </c>
    </row>
    <row r="3684" spans="1:11" ht="18.95" customHeight="1" x14ac:dyDescent="0.25">
      <c r="A3684" s="52"/>
      <c r="C3684" s="76"/>
      <c r="D3684" s="185"/>
      <c r="E3684" s="76"/>
      <c r="F3684" s="76" t="str">
        <f>IF(E3684="","",IFERROR(VLOOKUP(E3684,Cadastro!$C$9:$D$1009,2,FALSE),"PROD. NÃO ENCONTRADO"))</f>
        <v/>
      </c>
      <c r="G3684" s="94"/>
      <c r="H3684" s="69" t="str">
        <f>IFERROR(G3684*VLOOKUP(E3684,Saldo!$P$8:$U$1009,6,FALSE),"")</f>
        <v/>
      </c>
      <c r="I3684" s="104" t="str">
        <f>IFERROR(IF(D3684="","",VLOOKUP(E3684,Saldo!$P$8:$Q$1009,2,FALSE)),"")</f>
        <v/>
      </c>
      <c r="J3684" s="76"/>
      <c r="K3684" s="28" t="str">
        <f t="shared" si="57"/>
        <v/>
      </c>
    </row>
    <row r="3685" spans="1:11" ht="18.95" customHeight="1" x14ac:dyDescent="0.25">
      <c r="A3685" s="52"/>
      <c r="C3685" s="76"/>
      <c r="D3685" s="185"/>
      <c r="E3685" s="76"/>
      <c r="F3685" s="76" t="str">
        <f>IF(E3685="","",IFERROR(VLOOKUP(E3685,Cadastro!$C$9:$D$1009,2,FALSE),"PROD. NÃO ENCONTRADO"))</f>
        <v/>
      </c>
      <c r="G3685" s="94"/>
      <c r="H3685" s="69" t="str">
        <f>IFERROR(G3685*VLOOKUP(E3685,Saldo!$P$8:$U$1009,6,FALSE),"")</f>
        <v/>
      </c>
      <c r="I3685" s="104" t="str">
        <f>IFERROR(IF(D3685="","",VLOOKUP(E3685,Saldo!$P$8:$Q$1009,2,FALSE)),"")</f>
        <v/>
      </c>
      <c r="J3685" s="76"/>
      <c r="K3685" s="28" t="str">
        <f t="shared" si="57"/>
        <v/>
      </c>
    </row>
    <row r="3686" spans="1:11" ht="18.95" customHeight="1" x14ac:dyDescent="0.25">
      <c r="A3686" s="52"/>
      <c r="C3686" s="76"/>
      <c r="D3686" s="185"/>
      <c r="E3686" s="76"/>
      <c r="F3686" s="76" t="str">
        <f>IF(E3686="","",IFERROR(VLOOKUP(E3686,Cadastro!$C$9:$D$1009,2,FALSE),"PROD. NÃO ENCONTRADO"))</f>
        <v/>
      </c>
      <c r="G3686" s="94"/>
      <c r="H3686" s="69" t="str">
        <f>IFERROR(G3686*VLOOKUP(E3686,Saldo!$P$8:$U$1009,6,FALSE),"")</f>
        <v/>
      </c>
      <c r="I3686" s="104" t="str">
        <f>IFERROR(IF(D3686="","",VLOOKUP(E3686,Saldo!$P$8:$Q$1009,2,FALSE)),"")</f>
        <v/>
      </c>
      <c r="J3686" s="76"/>
      <c r="K3686" s="28" t="str">
        <f t="shared" si="57"/>
        <v/>
      </c>
    </row>
    <row r="3687" spans="1:11" ht="18.95" customHeight="1" x14ac:dyDescent="0.25">
      <c r="A3687" s="52"/>
      <c r="C3687" s="76"/>
      <c r="D3687" s="185"/>
      <c r="E3687" s="76"/>
      <c r="F3687" s="76" t="str">
        <f>IF(E3687="","",IFERROR(VLOOKUP(E3687,Cadastro!$C$9:$D$1009,2,FALSE),"PROD. NÃO ENCONTRADO"))</f>
        <v/>
      </c>
      <c r="G3687" s="94"/>
      <c r="H3687" s="69" t="str">
        <f>IFERROR(G3687*VLOOKUP(E3687,Saldo!$P$8:$U$1009,6,FALSE),"")</f>
        <v/>
      </c>
      <c r="I3687" s="104" t="str">
        <f>IFERROR(IF(D3687="","",VLOOKUP(E3687,Saldo!$P$8:$Q$1009,2,FALSE)),"")</f>
        <v/>
      </c>
      <c r="J3687" s="76"/>
      <c r="K3687" s="28" t="str">
        <f t="shared" si="57"/>
        <v/>
      </c>
    </row>
    <row r="3688" spans="1:11" ht="18.95" customHeight="1" x14ac:dyDescent="0.25">
      <c r="A3688" s="52"/>
      <c r="C3688" s="76"/>
      <c r="D3688" s="185"/>
      <c r="E3688" s="76"/>
      <c r="F3688" s="76" t="str">
        <f>IF(E3688="","",IFERROR(VLOOKUP(E3688,Cadastro!$C$9:$D$1009,2,FALSE),"PROD. NÃO ENCONTRADO"))</f>
        <v/>
      </c>
      <c r="G3688" s="94"/>
      <c r="H3688" s="69" t="str">
        <f>IFERROR(G3688*VLOOKUP(E3688,Saldo!$P$8:$U$1009,6,FALSE),"")</f>
        <v/>
      </c>
      <c r="I3688" s="104" t="str">
        <f>IFERROR(IF(D3688="","",VLOOKUP(E3688,Saldo!$P$8:$Q$1009,2,FALSE)),"")</f>
        <v/>
      </c>
      <c r="J3688" s="76"/>
      <c r="K3688" s="28" t="str">
        <f t="shared" si="57"/>
        <v/>
      </c>
    </row>
    <row r="3689" spans="1:11" ht="18.95" customHeight="1" x14ac:dyDescent="0.25">
      <c r="A3689" s="52"/>
      <c r="C3689" s="76"/>
      <c r="D3689" s="185"/>
      <c r="E3689" s="76"/>
      <c r="F3689" s="76" t="str">
        <f>IF(E3689="","",IFERROR(VLOOKUP(E3689,Cadastro!$C$9:$D$1009,2,FALSE),"PROD. NÃO ENCONTRADO"))</f>
        <v/>
      </c>
      <c r="G3689" s="94"/>
      <c r="H3689" s="69" t="str">
        <f>IFERROR(G3689*VLOOKUP(E3689,Saldo!$P$8:$U$1009,6,FALSE),"")</f>
        <v/>
      </c>
      <c r="I3689" s="104" t="str">
        <f>IFERROR(IF(D3689="","",VLOOKUP(E3689,Saldo!$P$8:$Q$1009,2,FALSE)),"")</f>
        <v/>
      </c>
      <c r="J3689" s="76"/>
      <c r="K3689" s="28" t="str">
        <f t="shared" si="57"/>
        <v/>
      </c>
    </row>
    <row r="3690" spans="1:11" ht="18.95" customHeight="1" x14ac:dyDescent="0.25">
      <c r="A3690" s="52"/>
      <c r="C3690" s="76"/>
      <c r="D3690" s="185"/>
      <c r="E3690" s="76"/>
      <c r="F3690" s="76" t="str">
        <f>IF(E3690="","",IFERROR(VLOOKUP(E3690,Cadastro!$C$9:$D$1009,2,FALSE),"PROD. NÃO ENCONTRADO"))</f>
        <v/>
      </c>
      <c r="G3690" s="94"/>
      <c r="H3690" s="69" t="str">
        <f>IFERROR(G3690*VLOOKUP(E3690,Saldo!$P$8:$U$1009,6,FALSE),"")</f>
        <v/>
      </c>
      <c r="I3690" s="104" t="str">
        <f>IFERROR(IF(D3690="","",VLOOKUP(E3690,Saldo!$P$8:$Q$1009,2,FALSE)),"")</f>
        <v/>
      </c>
      <c r="J3690" s="76"/>
      <c r="K3690" s="28" t="str">
        <f t="shared" si="57"/>
        <v/>
      </c>
    </row>
    <row r="3691" spans="1:11" ht="18.95" customHeight="1" x14ac:dyDescent="0.25">
      <c r="A3691" s="52"/>
      <c r="C3691" s="76"/>
      <c r="D3691" s="185"/>
      <c r="E3691" s="76"/>
      <c r="F3691" s="76" t="str">
        <f>IF(E3691="","",IFERROR(VLOOKUP(E3691,Cadastro!$C$9:$D$1009,2,FALSE),"PROD. NÃO ENCONTRADO"))</f>
        <v/>
      </c>
      <c r="G3691" s="94"/>
      <c r="H3691" s="69" t="str">
        <f>IFERROR(G3691*VLOOKUP(E3691,Saldo!$P$8:$U$1009,6,FALSE),"")</f>
        <v/>
      </c>
      <c r="I3691" s="104" t="str">
        <f>IFERROR(IF(D3691="","",VLOOKUP(E3691,Saldo!$P$8:$Q$1009,2,FALSE)),"")</f>
        <v/>
      </c>
      <c r="J3691" s="76"/>
      <c r="K3691" s="28" t="str">
        <f t="shared" si="57"/>
        <v/>
      </c>
    </row>
    <row r="3692" spans="1:11" ht="18.95" customHeight="1" x14ac:dyDescent="0.25">
      <c r="A3692" s="52"/>
      <c r="C3692" s="76"/>
      <c r="D3692" s="185"/>
      <c r="E3692" s="76"/>
      <c r="F3692" s="76" t="str">
        <f>IF(E3692="","",IFERROR(VLOOKUP(E3692,Cadastro!$C$9:$D$1009,2,FALSE),"PROD. NÃO ENCONTRADO"))</f>
        <v/>
      </c>
      <c r="G3692" s="94"/>
      <c r="H3692" s="69" t="str">
        <f>IFERROR(G3692*VLOOKUP(E3692,Saldo!$P$8:$U$1009,6,FALSE),"")</f>
        <v/>
      </c>
      <c r="I3692" s="104" t="str">
        <f>IFERROR(IF(D3692="","",VLOOKUP(E3692,Saldo!$P$8:$Q$1009,2,FALSE)),"")</f>
        <v/>
      </c>
      <c r="J3692" s="76"/>
      <c r="K3692" s="28" t="str">
        <f t="shared" si="57"/>
        <v/>
      </c>
    </row>
    <row r="3693" spans="1:11" ht="18.95" customHeight="1" x14ac:dyDescent="0.25">
      <c r="A3693" s="52"/>
      <c r="C3693" s="76"/>
      <c r="D3693" s="185"/>
      <c r="E3693" s="76"/>
      <c r="F3693" s="76" t="str">
        <f>IF(E3693="","",IFERROR(VLOOKUP(E3693,Cadastro!$C$9:$D$1009,2,FALSE),"PROD. NÃO ENCONTRADO"))</f>
        <v/>
      </c>
      <c r="G3693" s="94"/>
      <c r="H3693" s="69" t="str">
        <f>IFERROR(G3693*VLOOKUP(E3693,Saldo!$P$8:$U$1009,6,FALSE),"")</f>
        <v/>
      </c>
      <c r="I3693" s="104" t="str">
        <f>IFERROR(IF(D3693="","",VLOOKUP(E3693,Saldo!$P$8:$Q$1009,2,FALSE)),"")</f>
        <v/>
      </c>
      <c r="J3693" s="76"/>
      <c r="K3693" s="28" t="str">
        <f t="shared" si="57"/>
        <v/>
      </c>
    </row>
    <row r="3694" spans="1:11" ht="18.95" customHeight="1" x14ac:dyDescent="0.25">
      <c r="A3694" s="52"/>
      <c r="C3694" s="76"/>
      <c r="D3694" s="185"/>
      <c r="E3694" s="76"/>
      <c r="F3694" s="76" t="str">
        <f>IF(E3694="","",IFERROR(VLOOKUP(E3694,Cadastro!$C$9:$D$1009,2,FALSE),"PROD. NÃO ENCONTRADO"))</f>
        <v/>
      </c>
      <c r="G3694" s="94"/>
      <c r="H3694" s="69" t="str">
        <f>IFERROR(G3694*VLOOKUP(E3694,Saldo!$P$8:$U$1009,6,FALSE),"")</f>
        <v/>
      </c>
      <c r="I3694" s="104" t="str">
        <f>IFERROR(IF(D3694="","",VLOOKUP(E3694,Saldo!$P$8:$Q$1009,2,FALSE)),"")</f>
        <v/>
      </c>
      <c r="J3694" s="76"/>
      <c r="K3694" s="28" t="str">
        <f t="shared" si="57"/>
        <v/>
      </c>
    </row>
    <row r="3695" spans="1:11" ht="18.95" customHeight="1" x14ac:dyDescent="0.25">
      <c r="A3695" s="52"/>
      <c r="C3695" s="76"/>
      <c r="D3695" s="185"/>
      <c r="E3695" s="76"/>
      <c r="F3695" s="76" t="str">
        <f>IF(E3695="","",IFERROR(VLOOKUP(E3695,Cadastro!$C$9:$D$1009,2,FALSE),"PROD. NÃO ENCONTRADO"))</f>
        <v/>
      </c>
      <c r="G3695" s="94"/>
      <c r="H3695" s="69" t="str">
        <f>IFERROR(G3695*VLOOKUP(E3695,Saldo!$P$8:$U$1009,6,FALSE),"")</f>
        <v/>
      </c>
      <c r="I3695" s="104" t="str">
        <f>IFERROR(IF(D3695="","",VLOOKUP(E3695,Saldo!$P$8:$Q$1009,2,FALSE)),"")</f>
        <v/>
      </c>
      <c r="J3695" s="76"/>
      <c r="K3695" s="28" t="str">
        <f t="shared" si="57"/>
        <v/>
      </c>
    </row>
    <row r="3696" spans="1:11" ht="18.95" customHeight="1" x14ac:dyDescent="0.25">
      <c r="A3696" s="52"/>
      <c r="C3696" s="76"/>
      <c r="D3696" s="185"/>
      <c r="E3696" s="76"/>
      <c r="F3696" s="76" t="str">
        <f>IF(E3696="","",IFERROR(VLOOKUP(E3696,Cadastro!$C$9:$D$1009,2,FALSE),"PROD. NÃO ENCONTRADO"))</f>
        <v/>
      </c>
      <c r="G3696" s="94"/>
      <c r="H3696" s="69" t="str">
        <f>IFERROR(G3696*VLOOKUP(E3696,Saldo!$P$8:$U$1009,6,FALSE),"")</f>
        <v/>
      </c>
      <c r="I3696" s="104" t="str">
        <f>IFERROR(IF(D3696="","",VLOOKUP(E3696,Saldo!$P$8:$Q$1009,2,FALSE)),"")</f>
        <v/>
      </c>
      <c r="J3696" s="76"/>
      <c r="K3696" s="28" t="str">
        <f t="shared" si="57"/>
        <v/>
      </c>
    </row>
    <row r="3697" spans="1:11" ht="18.95" customHeight="1" x14ac:dyDescent="0.25">
      <c r="A3697" s="52"/>
      <c r="C3697" s="76"/>
      <c r="D3697" s="185"/>
      <c r="E3697" s="76"/>
      <c r="F3697" s="76" t="str">
        <f>IF(E3697="","",IFERROR(VLOOKUP(E3697,Cadastro!$C$9:$D$1009,2,FALSE),"PROD. NÃO ENCONTRADO"))</f>
        <v/>
      </c>
      <c r="G3697" s="94"/>
      <c r="H3697" s="69" t="str">
        <f>IFERROR(G3697*VLOOKUP(E3697,Saldo!$P$8:$U$1009,6,FALSE),"")</f>
        <v/>
      </c>
      <c r="I3697" s="104" t="str">
        <f>IFERROR(IF(D3697="","",VLOOKUP(E3697,Saldo!$P$8:$Q$1009,2,FALSE)),"")</f>
        <v/>
      </c>
      <c r="J3697" s="76"/>
      <c r="K3697" s="28" t="str">
        <f t="shared" si="57"/>
        <v/>
      </c>
    </row>
    <row r="3698" spans="1:11" ht="18.95" customHeight="1" x14ac:dyDescent="0.25">
      <c r="A3698" s="52"/>
      <c r="C3698" s="76"/>
      <c r="D3698" s="185"/>
      <c r="E3698" s="76"/>
      <c r="F3698" s="76" t="str">
        <f>IF(E3698="","",IFERROR(VLOOKUP(E3698,Cadastro!$C$9:$D$1009,2,FALSE),"PROD. NÃO ENCONTRADO"))</f>
        <v/>
      </c>
      <c r="G3698" s="94"/>
      <c r="H3698" s="69" t="str">
        <f>IFERROR(G3698*VLOOKUP(E3698,Saldo!$P$8:$U$1009,6,FALSE),"")</f>
        <v/>
      </c>
      <c r="I3698" s="104" t="str">
        <f>IFERROR(IF(D3698="","",VLOOKUP(E3698,Saldo!$P$8:$Q$1009,2,FALSE)),"")</f>
        <v/>
      </c>
      <c r="J3698" s="76"/>
      <c r="K3698" s="28" t="str">
        <f t="shared" si="57"/>
        <v/>
      </c>
    </row>
    <row r="3699" spans="1:11" ht="18.95" customHeight="1" x14ac:dyDescent="0.25">
      <c r="A3699" s="52"/>
      <c r="C3699" s="76"/>
      <c r="D3699" s="185"/>
      <c r="E3699" s="76"/>
      <c r="F3699" s="76" t="str">
        <f>IF(E3699="","",IFERROR(VLOOKUP(E3699,Cadastro!$C$9:$D$1009,2,FALSE),"PROD. NÃO ENCONTRADO"))</f>
        <v/>
      </c>
      <c r="G3699" s="94"/>
      <c r="H3699" s="69" t="str">
        <f>IFERROR(G3699*VLOOKUP(E3699,Saldo!$P$8:$U$1009,6,FALSE),"")</f>
        <v/>
      </c>
      <c r="I3699" s="104" t="str">
        <f>IFERROR(IF(D3699="","",VLOOKUP(E3699,Saldo!$P$8:$Q$1009,2,FALSE)),"")</f>
        <v/>
      </c>
      <c r="J3699" s="76"/>
      <c r="K3699" s="28" t="str">
        <f t="shared" si="57"/>
        <v/>
      </c>
    </row>
    <row r="3700" spans="1:11" ht="18.95" customHeight="1" x14ac:dyDescent="0.25">
      <c r="A3700" s="52"/>
      <c r="C3700" s="76"/>
      <c r="D3700" s="185"/>
      <c r="E3700" s="76"/>
      <c r="F3700" s="76" t="str">
        <f>IF(E3700="","",IFERROR(VLOOKUP(E3700,Cadastro!$C$9:$D$1009,2,FALSE),"PROD. NÃO ENCONTRADO"))</f>
        <v/>
      </c>
      <c r="G3700" s="94"/>
      <c r="H3700" s="69" t="str">
        <f>IFERROR(G3700*VLOOKUP(E3700,Saldo!$P$8:$U$1009,6,FALSE),"")</f>
        <v/>
      </c>
      <c r="I3700" s="104" t="str">
        <f>IFERROR(IF(D3700="","",VLOOKUP(E3700,Saldo!$P$8:$Q$1009,2,FALSE)),"")</f>
        <v/>
      </c>
      <c r="J3700" s="76"/>
      <c r="K3700" s="28" t="str">
        <f t="shared" si="57"/>
        <v/>
      </c>
    </row>
    <row r="3701" spans="1:11" ht="18.95" customHeight="1" x14ac:dyDescent="0.25">
      <c r="A3701" s="52"/>
      <c r="C3701" s="76"/>
      <c r="D3701" s="185"/>
      <c r="E3701" s="76"/>
      <c r="F3701" s="76" t="str">
        <f>IF(E3701="","",IFERROR(VLOOKUP(E3701,Cadastro!$C$9:$D$1009,2,FALSE),"PROD. NÃO ENCONTRADO"))</f>
        <v/>
      </c>
      <c r="G3701" s="94"/>
      <c r="H3701" s="69" t="str">
        <f>IFERROR(G3701*VLOOKUP(E3701,Saldo!$P$8:$U$1009,6,FALSE),"")</f>
        <v/>
      </c>
      <c r="I3701" s="104" t="str">
        <f>IFERROR(IF(D3701="","",VLOOKUP(E3701,Saldo!$P$8:$Q$1009,2,FALSE)),"")</f>
        <v/>
      </c>
      <c r="J3701" s="76"/>
      <c r="K3701" s="28" t="str">
        <f t="shared" si="57"/>
        <v/>
      </c>
    </row>
    <row r="3702" spans="1:11" ht="18.95" customHeight="1" x14ac:dyDescent="0.25">
      <c r="A3702" s="52"/>
      <c r="C3702" s="76"/>
      <c r="D3702" s="185"/>
      <c r="E3702" s="76"/>
      <c r="F3702" s="76" t="str">
        <f>IF(E3702="","",IFERROR(VLOOKUP(E3702,Cadastro!$C$9:$D$1009,2,FALSE),"PROD. NÃO ENCONTRADO"))</f>
        <v/>
      </c>
      <c r="G3702" s="94"/>
      <c r="H3702" s="69" t="str">
        <f>IFERROR(G3702*VLOOKUP(E3702,Saldo!$P$8:$U$1009,6,FALSE),"")</f>
        <v/>
      </c>
      <c r="I3702" s="104" t="str">
        <f>IFERROR(IF(D3702="","",VLOOKUP(E3702,Saldo!$P$8:$Q$1009,2,FALSE)),"")</f>
        <v/>
      </c>
      <c r="J3702" s="76"/>
      <c r="K3702" s="28" t="str">
        <f t="shared" si="57"/>
        <v/>
      </c>
    </row>
    <row r="3703" spans="1:11" ht="18.95" customHeight="1" x14ac:dyDescent="0.25">
      <c r="A3703" s="52"/>
      <c r="C3703" s="76"/>
      <c r="D3703" s="185"/>
      <c r="E3703" s="76"/>
      <c r="F3703" s="76" t="str">
        <f>IF(E3703="","",IFERROR(VLOOKUP(E3703,Cadastro!$C$9:$D$1009,2,FALSE),"PROD. NÃO ENCONTRADO"))</f>
        <v/>
      </c>
      <c r="G3703" s="94"/>
      <c r="H3703" s="69" t="str">
        <f>IFERROR(G3703*VLOOKUP(E3703,Saldo!$P$8:$U$1009,6,FALSE),"")</f>
        <v/>
      </c>
      <c r="I3703" s="104" t="str">
        <f>IFERROR(IF(D3703="","",VLOOKUP(E3703,Saldo!$P$8:$Q$1009,2,FALSE)),"")</f>
        <v/>
      </c>
      <c r="J3703" s="76"/>
      <c r="K3703" s="28" t="str">
        <f t="shared" si="57"/>
        <v/>
      </c>
    </row>
    <row r="3704" spans="1:11" ht="18.95" customHeight="1" x14ac:dyDescent="0.25">
      <c r="A3704" s="52"/>
      <c r="C3704" s="76"/>
      <c r="D3704" s="185"/>
      <c r="E3704" s="76"/>
      <c r="F3704" s="76" t="str">
        <f>IF(E3704="","",IFERROR(VLOOKUP(E3704,Cadastro!$C$9:$D$1009,2,FALSE),"PROD. NÃO ENCONTRADO"))</f>
        <v/>
      </c>
      <c r="G3704" s="94"/>
      <c r="H3704" s="69" t="str">
        <f>IFERROR(G3704*VLOOKUP(E3704,Saldo!$P$8:$U$1009,6,FALSE),"")</f>
        <v/>
      </c>
      <c r="I3704" s="104" t="str">
        <f>IFERROR(IF(D3704="","",VLOOKUP(E3704,Saldo!$P$8:$Q$1009,2,FALSE)),"")</f>
        <v/>
      </c>
      <c r="J3704" s="76"/>
      <c r="K3704" s="28" t="str">
        <f t="shared" si="57"/>
        <v/>
      </c>
    </row>
    <row r="3705" spans="1:11" ht="18.95" customHeight="1" x14ac:dyDescent="0.25">
      <c r="A3705" s="52"/>
      <c r="C3705" s="76"/>
      <c r="D3705" s="185"/>
      <c r="E3705" s="76"/>
      <c r="F3705" s="76" t="str">
        <f>IF(E3705="","",IFERROR(VLOOKUP(E3705,Cadastro!$C$9:$D$1009,2,FALSE),"PROD. NÃO ENCONTRADO"))</f>
        <v/>
      </c>
      <c r="G3705" s="94"/>
      <c r="H3705" s="69" t="str">
        <f>IFERROR(G3705*VLOOKUP(E3705,Saldo!$P$8:$U$1009,6,FALSE),"")</f>
        <v/>
      </c>
      <c r="I3705" s="104" t="str">
        <f>IFERROR(IF(D3705="","",VLOOKUP(E3705,Saldo!$P$8:$Q$1009,2,FALSE)),"")</f>
        <v/>
      </c>
      <c r="J3705" s="76"/>
      <c r="K3705" s="28" t="str">
        <f t="shared" si="57"/>
        <v/>
      </c>
    </row>
    <row r="3706" spans="1:11" ht="18.95" customHeight="1" x14ac:dyDescent="0.25">
      <c r="A3706" s="52"/>
      <c r="C3706" s="76"/>
      <c r="D3706" s="185"/>
      <c r="E3706" s="76"/>
      <c r="F3706" s="76" t="str">
        <f>IF(E3706="","",IFERROR(VLOOKUP(E3706,Cadastro!$C$9:$D$1009,2,FALSE),"PROD. NÃO ENCONTRADO"))</f>
        <v/>
      </c>
      <c r="G3706" s="94"/>
      <c r="H3706" s="69" t="str">
        <f>IFERROR(G3706*VLOOKUP(E3706,Saldo!$P$8:$U$1009,6,FALSE),"")</f>
        <v/>
      </c>
      <c r="I3706" s="104" t="str">
        <f>IFERROR(IF(D3706="","",VLOOKUP(E3706,Saldo!$P$8:$Q$1009,2,FALSE)),"")</f>
        <v/>
      </c>
      <c r="J3706" s="76"/>
      <c r="K3706" s="28" t="str">
        <f t="shared" si="57"/>
        <v/>
      </c>
    </row>
    <row r="3707" spans="1:11" ht="18.95" customHeight="1" x14ac:dyDescent="0.25">
      <c r="A3707" s="52"/>
      <c r="C3707" s="76"/>
      <c r="D3707" s="185"/>
      <c r="E3707" s="76"/>
      <c r="F3707" s="76" t="str">
        <f>IF(E3707="","",IFERROR(VLOOKUP(E3707,Cadastro!$C$9:$D$1009,2,FALSE),"PROD. NÃO ENCONTRADO"))</f>
        <v/>
      </c>
      <c r="G3707" s="94"/>
      <c r="H3707" s="69" t="str">
        <f>IFERROR(G3707*VLOOKUP(E3707,Saldo!$P$8:$U$1009,6,FALSE),"")</f>
        <v/>
      </c>
      <c r="I3707" s="104" t="str">
        <f>IFERROR(IF(D3707="","",VLOOKUP(E3707,Saldo!$P$8:$Q$1009,2,FALSE)),"")</f>
        <v/>
      </c>
      <c r="J3707" s="76"/>
      <c r="K3707" s="28" t="str">
        <f t="shared" si="57"/>
        <v/>
      </c>
    </row>
    <row r="3708" spans="1:11" ht="18.95" customHeight="1" x14ac:dyDescent="0.25">
      <c r="A3708" s="52"/>
      <c r="C3708" s="76"/>
      <c r="D3708" s="185"/>
      <c r="E3708" s="76"/>
      <c r="F3708" s="76" t="str">
        <f>IF(E3708="","",IFERROR(VLOOKUP(E3708,Cadastro!$C$9:$D$1009,2,FALSE),"PROD. NÃO ENCONTRADO"))</f>
        <v/>
      </c>
      <c r="G3708" s="94"/>
      <c r="H3708" s="69" t="str">
        <f>IFERROR(G3708*VLOOKUP(E3708,Saldo!$P$8:$U$1009,6,FALSE),"")</f>
        <v/>
      </c>
      <c r="I3708" s="104" t="str">
        <f>IFERROR(IF(D3708="","",VLOOKUP(E3708,Saldo!$P$8:$Q$1009,2,FALSE)),"")</f>
        <v/>
      </c>
      <c r="J3708" s="76"/>
      <c r="K3708" s="28" t="str">
        <f t="shared" si="57"/>
        <v/>
      </c>
    </row>
    <row r="3709" spans="1:11" ht="18.95" customHeight="1" x14ac:dyDescent="0.25">
      <c r="A3709" s="52"/>
      <c r="C3709" s="76"/>
      <c r="D3709" s="185"/>
      <c r="E3709" s="76"/>
      <c r="F3709" s="76" t="str">
        <f>IF(E3709="","",IFERROR(VLOOKUP(E3709,Cadastro!$C$9:$D$1009,2,FALSE),"PROD. NÃO ENCONTRADO"))</f>
        <v/>
      </c>
      <c r="G3709" s="94"/>
      <c r="H3709" s="69" t="str">
        <f>IFERROR(G3709*VLOOKUP(E3709,Saldo!$P$8:$U$1009,6,FALSE),"")</f>
        <v/>
      </c>
      <c r="I3709" s="104" t="str">
        <f>IFERROR(IF(D3709="","",VLOOKUP(E3709,Saldo!$P$8:$Q$1009,2,FALSE)),"")</f>
        <v/>
      </c>
      <c r="J3709" s="76"/>
      <c r="K3709" s="28" t="str">
        <f t="shared" si="57"/>
        <v/>
      </c>
    </row>
    <row r="3710" spans="1:11" ht="18.95" customHeight="1" x14ac:dyDescent="0.25">
      <c r="A3710" s="52"/>
      <c r="C3710" s="76"/>
      <c r="D3710" s="185"/>
      <c r="E3710" s="76"/>
      <c r="F3710" s="76" t="str">
        <f>IF(E3710="","",IFERROR(VLOOKUP(E3710,Cadastro!$C$9:$D$1009,2,FALSE),"PROD. NÃO ENCONTRADO"))</f>
        <v/>
      </c>
      <c r="G3710" s="94"/>
      <c r="H3710" s="69" t="str">
        <f>IFERROR(G3710*VLOOKUP(E3710,Saldo!$P$8:$U$1009,6,FALSE),"")</f>
        <v/>
      </c>
      <c r="I3710" s="104" t="str">
        <f>IFERROR(IF(D3710="","",VLOOKUP(E3710,Saldo!$P$8:$Q$1009,2,FALSE)),"")</f>
        <v/>
      </c>
      <c r="J3710" s="76"/>
      <c r="K3710" s="28" t="str">
        <f t="shared" si="57"/>
        <v/>
      </c>
    </row>
    <row r="3711" spans="1:11" ht="18.95" customHeight="1" x14ac:dyDescent="0.25">
      <c r="A3711" s="52"/>
      <c r="C3711" s="76"/>
      <c r="D3711" s="185"/>
      <c r="E3711" s="76"/>
      <c r="F3711" s="76" t="str">
        <f>IF(E3711="","",IFERROR(VLOOKUP(E3711,Cadastro!$C$9:$D$1009,2,FALSE),"PROD. NÃO ENCONTRADO"))</f>
        <v/>
      </c>
      <c r="G3711" s="94"/>
      <c r="H3711" s="69" t="str">
        <f>IFERROR(G3711*VLOOKUP(E3711,Saldo!$P$8:$U$1009,6,FALSE),"")</f>
        <v/>
      </c>
      <c r="I3711" s="104" t="str">
        <f>IFERROR(IF(D3711="","",VLOOKUP(E3711,Saldo!$P$8:$Q$1009,2,FALSE)),"")</f>
        <v/>
      </c>
      <c r="J3711" s="76"/>
      <c r="K3711" s="28" t="str">
        <f t="shared" si="57"/>
        <v/>
      </c>
    </row>
    <row r="3712" spans="1:11" ht="18.95" customHeight="1" x14ac:dyDescent="0.25">
      <c r="A3712" s="52"/>
      <c r="C3712" s="76"/>
      <c r="D3712" s="185"/>
      <c r="E3712" s="76"/>
      <c r="F3712" s="76" t="str">
        <f>IF(E3712="","",IFERROR(VLOOKUP(E3712,Cadastro!$C$9:$D$1009,2,FALSE),"PROD. NÃO ENCONTRADO"))</f>
        <v/>
      </c>
      <c r="G3712" s="94"/>
      <c r="H3712" s="69" t="str">
        <f>IFERROR(G3712*VLOOKUP(E3712,Saldo!$P$8:$U$1009,6,FALSE),"")</f>
        <v/>
      </c>
      <c r="I3712" s="104" t="str">
        <f>IFERROR(IF(D3712="","",VLOOKUP(E3712,Saldo!$P$8:$Q$1009,2,FALSE)),"")</f>
        <v/>
      </c>
      <c r="J3712" s="76"/>
      <c r="K3712" s="28" t="str">
        <f t="shared" si="57"/>
        <v/>
      </c>
    </row>
    <row r="3713" spans="1:11" ht="18.95" customHeight="1" x14ac:dyDescent="0.25">
      <c r="A3713" s="52"/>
      <c r="C3713" s="76"/>
      <c r="D3713" s="185"/>
      <c r="E3713" s="76"/>
      <c r="F3713" s="76" t="str">
        <f>IF(E3713="","",IFERROR(VLOOKUP(E3713,Cadastro!$C$9:$D$1009,2,FALSE),"PROD. NÃO ENCONTRADO"))</f>
        <v/>
      </c>
      <c r="G3713" s="94"/>
      <c r="H3713" s="69" t="str">
        <f>IFERROR(G3713*VLOOKUP(E3713,Saldo!$P$8:$U$1009,6,FALSE),"")</f>
        <v/>
      </c>
      <c r="I3713" s="104" t="str">
        <f>IFERROR(IF(D3713="","",VLOOKUP(E3713,Saldo!$P$8:$Q$1009,2,FALSE)),"")</f>
        <v/>
      </c>
      <c r="J3713" s="76"/>
      <c r="K3713" s="28" t="str">
        <f t="shared" si="57"/>
        <v/>
      </c>
    </row>
    <row r="3714" spans="1:11" ht="18.95" customHeight="1" x14ac:dyDescent="0.25">
      <c r="A3714" s="52"/>
      <c r="C3714" s="76"/>
      <c r="D3714" s="185"/>
      <c r="E3714" s="76"/>
      <c r="F3714" s="76" t="str">
        <f>IF(E3714="","",IFERROR(VLOOKUP(E3714,Cadastro!$C$9:$D$1009,2,FALSE),"PROD. NÃO ENCONTRADO"))</f>
        <v/>
      </c>
      <c r="G3714" s="94"/>
      <c r="H3714" s="69" t="str">
        <f>IFERROR(G3714*VLOOKUP(E3714,Saldo!$P$8:$U$1009,6,FALSE),"")</f>
        <v/>
      </c>
      <c r="I3714" s="104" t="str">
        <f>IFERROR(IF(D3714="","",VLOOKUP(E3714,Saldo!$P$8:$Q$1009,2,FALSE)),"")</f>
        <v/>
      </c>
      <c r="J3714" s="76"/>
      <c r="K3714" s="28" t="str">
        <f t="shared" si="57"/>
        <v/>
      </c>
    </row>
    <row r="3715" spans="1:11" ht="18.95" customHeight="1" x14ac:dyDescent="0.25">
      <c r="A3715" s="52"/>
      <c r="C3715" s="76"/>
      <c r="D3715" s="185"/>
      <c r="E3715" s="76"/>
      <c r="F3715" s="76" t="str">
        <f>IF(E3715="","",IFERROR(VLOOKUP(E3715,Cadastro!$C$9:$D$1009,2,FALSE),"PROD. NÃO ENCONTRADO"))</f>
        <v/>
      </c>
      <c r="G3715" s="94"/>
      <c r="H3715" s="69" t="str">
        <f>IFERROR(G3715*VLOOKUP(E3715,Saldo!$P$8:$U$1009,6,FALSE),"")</f>
        <v/>
      </c>
      <c r="I3715" s="104" t="str">
        <f>IFERROR(IF(D3715="","",VLOOKUP(E3715,Saldo!$P$8:$Q$1009,2,FALSE)),"")</f>
        <v/>
      </c>
      <c r="J3715" s="76"/>
      <c r="K3715" s="28" t="str">
        <f t="shared" si="57"/>
        <v/>
      </c>
    </row>
    <row r="3716" spans="1:11" ht="18.95" customHeight="1" x14ac:dyDescent="0.25">
      <c r="A3716" s="52"/>
      <c r="C3716" s="76"/>
      <c r="D3716" s="185"/>
      <c r="E3716" s="76"/>
      <c r="F3716" s="76" t="str">
        <f>IF(E3716="","",IFERROR(VLOOKUP(E3716,Cadastro!$C$9:$D$1009,2,FALSE),"PROD. NÃO ENCONTRADO"))</f>
        <v/>
      </c>
      <c r="G3716" s="94"/>
      <c r="H3716" s="69" t="str">
        <f>IFERROR(G3716*VLOOKUP(E3716,Saldo!$P$8:$U$1009,6,FALSE),"")</f>
        <v/>
      </c>
      <c r="I3716" s="104" t="str">
        <f>IFERROR(IF(D3716="","",VLOOKUP(E3716,Saldo!$P$8:$Q$1009,2,FALSE)),"")</f>
        <v/>
      </c>
      <c r="J3716" s="76"/>
      <c r="K3716" s="28" t="str">
        <f t="shared" si="57"/>
        <v/>
      </c>
    </row>
    <row r="3717" spans="1:11" ht="18.95" customHeight="1" x14ac:dyDescent="0.25">
      <c r="A3717" s="52"/>
      <c r="C3717" s="76"/>
      <c r="D3717" s="185"/>
      <c r="E3717" s="76"/>
      <c r="F3717" s="76" t="str">
        <f>IF(E3717="","",IFERROR(VLOOKUP(E3717,Cadastro!$C$9:$D$1009,2,FALSE),"PROD. NÃO ENCONTRADO"))</f>
        <v/>
      </c>
      <c r="G3717" s="94"/>
      <c r="H3717" s="69" t="str">
        <f>IFERROR(G3717*VLOOKUP(E3717,Saldo!$P$8:$U$1009,6,FALSE),"")</f>
        <v/>
      </c>
      <c r="I3717" s="104" t="str">
        <f>IFERROR(IF(D3717="","",VLOOKUP(E3717,Saldo!$P$8:$Q$1009,2,FALSE)),"")</f>
        <v/>
      </c>
      <c r="J3717" s="76"/>
      <c r="K3717" s="28" t="str">
        <f t="shared" si="57"/>
        <v/>
      </c>
    </row>
    <row r="3718" spans="1:11" ht="18.95" customHeight="1" x14ac:dyDescent="0.25">
      <c r="A3718" s="52"/>
      <c r="C3718" s="76"/>
      <c r="D3718" s="185"/>
      <c r="E3718" s="76"/>
      <c r="F3718" s="76" t="str">
        <f>IF(E3718="","",IFERROR(VLOOKUP(E3718,Cadastro!$C$9:$D$1009,2,FALSE),"PROD. NÃO ENCONTRADO"))</f>
        <v/>
      </c>
      <c r="G3718" s="94"/>
      <c r="H3718" s="69" t="str">
        <f>IFERROR(G3718*VLOOKUP(E3718,Saldo!$P$8:$U$1009,6,FALSE),"")</f>
        <v/>
      </c>
      <c r="I3718" s="104" t="str">
        <f>IFERROR(IF(D3718="","",VLOOKUP(E3718,Saldo!$P$8:$Q$1009,2,FALSE)),"")</f>
        <v/>
      </c>
      <c r="J3718" s="76"/>
      <c r="K3718" s="28" t="str">
        <f t="shared" si="57"/>
        <v/>
      </c>
    </row>
    <row r="3719" spans="1:11" ht="18.95" customHeight="1" x14ac:dyDescent="0.25">
      <c r="A3719" s="52"/>
      <c r="C3719" s="76"/>
      <c r="D3719" s="185"/>
      <c r="E3719" s="76"/>
      <c r="F3719" s="76" t="str">
        <f>IF(E3719="","",IFERROR(VLOOKUP(E3719,Cadastro!$C$9:$D$1009,2,FALSE),"PROD. NÃO ENCONTRADO"))</f>
        <v/>
      </c>
      <c r="G3719" s="94"/>
      <c r="H3719" s="69" t="str">
        <f>IFERROR(G3719*VLOOKUP(E3719,Saldo!$P$8:$U$1009,6,FALSE),"")</f>
        <v/>
      </c>
      <c r="I3719" s="104" t="str">
        <f>IFERROR(IF(D3719="","",VLOOKUP(E3719,Saldo!$P$8:$Q$1009,2,FALSE)),"")</f>
        <v/>
      </c>
      <c r="J3719" s="76"/>
      <c r="K3719" s="28" t="str">
        <f t="shared" si="57"/>
        <v/>
      </c>
    </row>
    <row r="3720" spans="1:11" ht="18.95" customHeight="1" x14ac:dyDescent="0.25">
      <c r="A3720" s="52"/>
      <c r="C3720" s="76"/>
      <c r="D3720" s="185"/>
      <c r="E3720" s="76"/>
      <c r="F3720" s="76" t="str">
        <f>IF(E3720="","",IFERROR(VLOOKUP(E3720,Cadastro!$C$9:$D$1009,2,FALSE),"PROD. NÃO ENCONTRADO"))</f>
        <v/>
      </c>
      <c r="G3720" s="94"/>
      <c r="H3720" s="69" t="str">
        <f>IFERROR(G3720*VLOOKUP(E3720,Saldo!$P$8:$U$1009,6,FALSE),"")</f>
        <v/>
      </c>
      <c r="I3720" s="104" t="str">
        <f>IFERROR(IF(D3720="","",VLOOKUP(E3720,Saldo!$P$8:$Q$1009,2,FALSE)),"")</f>
        <v/>
      </c>
      <c r="J3720" s="76"/>
      <c r="K3720" s="28" t="str">
        <f t="shared" si="57"/>
        <v/>
      </c>
    </row>
    <row r="3721" spans="1:11" ht="18.95" customHeight="1" x14ac:dyDescent="0.25">
      <c r="A3721" s="52"/>
      <c r="C3721" s="76"/>
      <c r="D3721" s="185"/>
      <c r="E3721" s="76"/>
      <c r="F3721" s="76" t="str">
        <f>IF(E3721="","",IFERROR(VLOOKUP(E3721,Cadastro!$C$9:$D$1009,2,FALSE),"PROD. NÃO ENCONTRADO"))</f>
        <v/>
      </c>
      <c r="G3721" s="94"/>
      <c r="H3721" s="69" t="str">
        <f>IFERROR(G3721*VLOOKUP(E3721,Saldo!$P$8:$U$1009,6,FALSE),"")</f>
        <v/>
      </c>
      <c r="I3721" s="104" t="str">
        <f>IFERROR(IF(D3721="","",VLOOKUP(E3721,Saldo!$P$8:$Q$1009,2,FALSE)),"")</f>
        <v/>
      </c>
      <c r="J3721" s="76"/>
      <c r="K3721" s="28" t="str">
        <f t="shared" si="57"/>
        <v/>
      </c>
    </row>
    <row r="3722" spans="1:11" ht="18.95" customHeight="1" x14ac:dyDescent="0.25">
      <c r="A3722" s="52"/>
      <c r="C3722" s="76"/>
      <c r="D3722" s="185"/>
      <c r="E3722" s="76"/>
      <c r="F3722" s="76" t="str">
        <f>IF(E3722="","",IFERROR(VLOOKUP(E3722,Cadastro!$C$9:$D$1009,2,FALSE),"PROD. NÃO ENCONTRADO"))</f>
        <v/>
      </c>
      <c r="G3722" s="94"/>
      <c r="H3722" s="69" t="str">
        <f>IFERROR(G3722*VLOOKUP(E3722,Saldo!$P$8:$U$1009,6,FALSE),"")</f>
        <v/>
      </c>
      <c r="I3722" s="104" t="str">
        <f>IFERROR(IF(D3722="","",VLOOKUP(E3722,Saldo!$P$8:$Q$1009,2,FALSE)),"")</f>
        <v/>
      </c>
      <c r="J3722" s="76"/>
      <c r="K3722" s="28" t="str">
        <f t="shared" ref="K3722:K3785" si="58">IF(D3722="","",MONTH(D3722))</f>
        <v/>
      </c>
    </row>
    <row r="3723" spans="1:11" ht="18.95" customHeight="1" x14ac:dyDescent="0.25">
      <c r="A3723" s="52"/>
      <c r="C3723" s="76"/>
      <c r="D3723" s="185"/>
      <c r="E3723" s="76"/>
      <c r="F3723" s="76" t="str">
        <f>IF(E3723="","",IFERROR(VLOOKUP(E3723,Cadastro!$C$9:$D$1009,2,FALSE),"PROD. NÃO ENCONTRADO"))</f>
        <v/>
      </c>
      <c r="G3723" s="94"/>
      <c r="H3723" s="69" t="str">
        <f>IFERROR(G3723*VLOOKUP(E3723,Saldo!$P$8:$U$1009,6,FALSE),"")</f>
        <v/>
      </c>
      <c r="I3723" s="104" t="str">
        <f>IFERROR(IF(D3723="","",VLOOKUP(E3723,Saldo!$P$8:$Q$1009,2,FALSE)),"")</f>
        <v/>
      </c>
      <c r="J3723" s="76"/>
      <c r="K3723" s="28" t="str">
        <f t="shared" si="58"/>
        <v/>
      </c>
    </row>
    <row r="3724" spans="1:11" ht="18.95" customHeight="1" x14ac:dyDescent="0.25">
      <c r="A3724" s="52"/>
      <c r="C3724" s="76"/>
      <c r="D3724" s="185"/>
      <c r="E3724" s="76"/>
      <c r="F3724" s="76" t="str">
        <f>IF(E3724="","",IFERROR(VLOOKUP(E3724,Cadastro!$C$9:$D$1009,2,FALSE),"PROD. NÃO ENCONTRADO"))</f>
        <v/>
      </c>
      <c r="G3724" s="94"/>
      <c r="H3724" s="69" t="str">
        <f>IFERROR(G3724*VLOOKUP(E3724,Saldo!$P$8:$U$1009,6,FALSE),"")</f>
        <v/>
      </c>
      <c r="I3724" s="104" t="str">
        <f>IFERROR(IF(D3724="","",VLOOKUP(E3724,Saldo!$P$8:$Q$1009,2,FALSE)),"")</f>
        <v/>
      </c>
      <c r="J3724" s="76"/>
      <c r="K3724" s="28" t="str">
        <f t="shared" si="58"/>
        <v/>
      </c>
    </row>
    <row r="3725" spans="1:11" ht="18.95" customHeight="1" x14ac:dyDescent="0.25">
      <c r="A3725" s="52"/>
      <c r="C3725" s="76"/>
      <c r="D3725" s="185"/>
      <c r="E3725" s="76"/>
      <c r="F3725" s="76" t="str">
        <f>IF(E3725="","",IFERROR(VLOOKUP(E3725,Cadastro!$C$9:$D$1009,2,FALSE),"PROD. NÃO ENCONTRADO"))</f>
        <v/>
      </c>
      <c r="G3725" s="94"/>
      <c r="H3725" s="69" t="str">
        <f>IFERROR(G3725*VLOOKUP(E3725,Saldo!$P$8:$U$1009,6,FALSE),"")</f>
        <v/>
      </c>
      <c r="I3725" s="104" t="str">
        <f>IFERROR(IF(D3725="","",VLOOKUP(E3725,Saldo!$P$8:$Q$1009,2,FALSE)),"")</f>
        <v/>
      </c>
      <c r="J3725" s="76"/>
      <c r="K3725" s="28" t="str">
        <f t="shared" si="58"/>
        <v/>
      </c>
    </row>
    <row r="3726" spans="1:11" ht="18.95" customHeight="1" x14ac:dyDescent="0.25">
      <c r="A3726" s="52"/>
      <c r="C3726" s="76"/>
      <c r="D3726" s="185"/>
      <c r="E3726" s="76"/>
      <c r="F3726" s="76" t="str">
        <f>IF(E3726="","",IFERROR(VLOOKUP(E3726,Cadastro!$C$9:$D$1009,2,FALSE),"PROD. NÃO ENCONTRADO"))</f>
        <v/>
      </c>
      <c r="G3726" s="94"/>
      <c r="H3726" s="69" t="str">
        <f>IFERROR(G3726*VLOOKUP(E3726,Saldo!$P$8:$U$1009,6,FALSE),"")</f>
        <v/>
      </c>
      <c r="I3726" s="104" t="str">
        <f>IFERROR(IF(D3726="","",VLOOKUP(E3726,Saldo!$P$8:$Q$1009,2,FALSE)),"")</f>
        <v/>
      </c>
      <c r="J3726" s="76"/>
      <c r="K3726" s="28" t="str">
        <f t="shared" si="58"/>
        <v/>
      </c>
    </row>
    <row r="3727" spans="1:11" ht="18.95" customHeight="1" x14ac:dyDescent="0.25">
      <c r="A3727" s="52"/>
      <c r="C3727" s="76"/>
      <c r="D3727" s="185"/>
      <c r="E3727" s="76"/>
      <c r="F3727" s="76" t="str">
        <f>IF(E3727="","",IFERROR(VLOOKUP(E3727,Cadastro!$C$9:$D$1009,2,FALSE),"PROD. NÃO ENCONTRADO"))</f>
        <v/>
      </c>
      <c r="G3727" s="94"/>
      <c r="H3727" s="69" t="str">
        <f>IFERROR(G3727*VLOOKUP(E3727,Saldo!$P$8:$U$1009,6,FALSE),"")</f>
        <v/>
      </c>
      <c r="I3727" s="104" t="str">
        <f>IFERROR(IF(D3727="","",VLOOKUP(E3727,Saldo!$P$8:$Q$1009,2,FALSE)),"")</f>
        <v/>
      </c>
      <c r="J3727" s="76"/>
      <c r="K3727" s="28" t="str">
        <f t="shared" si="58"/>
        <v/>
      </c>
    </row>
    <row r="3728" spans="1:11" ht="18.95" customHeight="1" x14ac:dyDescent="0.25">
      <c r="A3728" s="52"/>
      <c r="C3728" s="76"/>
      <c r="D3728" s="185"/>
      <c r="E3728" s="76"/>
      <c r="F3728" s="76" t="str">
        <f>IF(E3728="","",IFERROR(VLOOKUP(E3728,Cadastro!$C$9:$D$1009,2,FALSE),"PROD. NÃO ENCONTRADO"))</f>
        <v/>
      </c>
      <c r="G3728" s="94"/>
      <c r="H3728" s="69" t="str">
        <f>IFERROR(G3728*VLOOKUP(E3728,Saldo!$P$8:$U$1009,6,FALSE),"")</f>
        <v/>
      </c>
      <c r="I3728" s="104" t="str">
        <f>IFERROR(IF(D3728="","",VLOOKUP(E3728,Saldo!$P$8:$Q$1009,2,FALSE)),"")</f>
        <v/>
      </c>
      <c r="J3728" s="76"/>
      <c r="K3728" s="28" t="str">
        <f t="shared" si="58"/>
        <v/>
      </c>
    </row>
    <row r="3729" spans="1:11" ht="18.95" customHeight="1" x14ac:dyDescent="0.25">
      <c r="A3729" s="52"/>
      <c r="C3729" s="76"/>
      <c r="D3729" s="185"/>
      <c r="E3729" s="76"/>
      <c r="F3729" s="76" t="str">
        <f>IF(E3729="","",IFERROR(VLOOKUP(E3729,Cadastro!$C$9:$D$1009,2,FALSE),"PROD. NÃO ENCONTRADO"))</f>
        <v/>
      </c>
      <c r="G3729" s="94"/>
      <c r="H3729" s="69" t="str">
        <f>IFERROR(G3729*VLOOKUP(E3729,Saldo!$P$8:$U$1009,6,FALSE),"")</f>
        <v/>
      </c>
      <c r="I3729" s="104" t="str">
        <f>IFERROR(IF(D3729="","",VLOOKUP(E3729,Saldo!$P$8:$Q$1009,2,FALSE)),"")</f>
        <v/>
      </c>
      <c r="J3729" s="76"/>
      <c r="K3729" s="28" t="str">
        <f t="shared" si="58"/>
        <v/>
      </c>
    </row>
    <row r="3730" spans="1:11" ht="18.95" customHeight="1" x14ac:dyDescent="0.25">
      <c r="A3730" s="52"/>
      <c r="C3730" s="76"/>
      <c r="D3730" s="185"/>
      <c r="E3730" s="76"/>
      <c r="F3730" s="76" t="str">
        <f>IF(E3730="","",IFERROR(VLOOKUP(E3730,Cadastro!$C$9:$D$1009,2,FALSE),"PROD. NÃO ENCONTRADO"))</f>
        <v/>
      </c>
      <c r="G3730" s="94"/>
      <c r="H3730" s="69" t="str">
        <f>IFERROR(G3730*VLOOKUP(E3730,Saldo!$P$8:$U$1009,6,FALSE),"")</f>
        <v/>
      </c>
      <c r="I3730" s="104" t="str">
        <f>IFERROR(IF(D3730="","",VLOOKUP(E3730,Saldo!$P$8:$Q$1009,2,FALSE)),"")</f>
        <v/>
      </c>
      <c r="J3730" s="76"/>
      <c r="K3730" s="28" t="str">
        <f t="shared" si="58"/>
        <v/>
      </c>
    </row>
    <row r="3731" spans="1:11" ht="18.95" customHeight="1" x14ac:dyDescent="0.25">
      <c r="A3731" s="52"/>
      <c r="C3731" s="76"/>
      <c r="D3731" s="185"/>
      <c r="E3731" s="76"/>
      <c r="F3731" s="76" t="str">
        <f>IF(E3731="","",IFERROR(VLOOKUP(E3731,Cadastro!$C$9:$D$1009,2,FALSE),"PROD. NÃO ENCONTRADO"))</f>
        <v/>
      </c>
      <c r="G3731" s="94"/>
      <c r="H3731" s="69" t="str">
        <f>IFERROR(G3731*VLOOKUP(E3731,Saldo!$P$8:$U$1009,6,FALSE),"")</f>
        <v/>
      </c>
      <c r="I3731" s="104" t="str">
        <f>IFERROR(IF(D3731="","",VLOOKUP(E3731,Saldo!$P$8:$Q$1009,2,FALSE)),"")</f>
        <v/>
      </c>
      <c r="J3731" s="76"/>
      <c r="K3731" s="28" t="str">
        <f t="shared" si="58"/>
        <v/>
      </c>
    </row>
    <row r="3732" spans="1:11" ht="18.95" customHeight="1" x14ac:dyDescent="0.25">
      <c r="A3732" s="52"/>
      <c r="C3732" s="76"/>
      <c r="D3732" s="185"/>
      <c r="E3732" s="76"/>
      <c r="F3732" s="76" t="str">
        <f>IF(E3732="","",IFERROR(VLOOKUP(E3732,Cadastro!$C$9:$D$1009,2,FALSE),"PROD. NÃO ENCONTRADO"))</f>
        <v/>
      </c>
      <c r="G3732" s="94"/>
      <c r="H3732" s="69" t="str">
        <f>IFERROR(G3732*VLOOKUP(E3732,Saldo!$P$8:$U$1009,6,FALSE),"")</f>
        <v/>
      </c>
      <c r="I3732" s="104" t="str">
        <f>IFERROR(IF(D3732="","",VLOOKUP(E3732,Saldo!$P$8:$Q$1009,2,FALSE)),"")</f>
        <v/>
      </c>
      <c r="J3732" s="76"/>
      <c r="K3732" s="28" t="str">
        <f t="shared" si="58"/>
        <v/>
      </c>
    </row>
    <row r="3733" spans="1:11" ht="18.95" customHeight="1" x14ac:dyDescent="0.25">
      <c r="A3733" s="52"/>
      <c r="C3733" s="76"/>
      <c r="D3733" s="185"/>
      <c r="E3733" s="76"/>
      <c r="F3733" s="76" t="str">
        <f>IF(E3733="","",IFERROR(VLOOKUP(E3733,Cadastro!$C$9:$D$1009,2,FALSE),"PROD. NÃO ENCONTRADO"))</f>
        <v/>
      </c>
      <c r="G3733" s="94"/>
      <c r="H3733" s="69" t="str">
        <f>IFERROR(G3733*VLOOKUP(E3733,Saldo!$P$8:$U$1009,6,FALSE),"")</f>
        <v/>
      </c>
      <c r="I3733" s="104" t="str">
        <f>IFERROR(IF(D3733="","",VLOOKUP(E3733,Saldo!$P$8:$Q$1009,2,FALSE)),"")</f>
        <v/>
      </c>
      <c r="J3733" s="76"/>
      <c r="K3733" s="28" t="str">
        <f t="shared" si="58"/>
        <v/>
      </c>
    </row>
    <row r="3734" spans="1:11" ht="18.95" customHeight="1" x14ac:dyDescent="0.25">
      <c r="A3734" s="52"/>
      <c r="C3734" s="76"/>
      <c r="D3734" s="185"/>
      <c r="E3734" s="76"/>
      <c r="F3734" s="76" t="str">
        <f>IF(E3734="","",IFERROR(VLOOKUP(E3734,Cadastro!$C$9:$D$1009,2,FALSE),"PROD. NÃO ENCONTRADO"))</f>
        <v/>
      </c>
      <c r="G3734" s="94"/>
      <c r="H3734" s="69" t="str">
        <f>IFERROR(G3734*VLOOKUP(E3734,Saldo!$P$8:$U$1009,6,FALSE),"")</f>
        <v/>
      </c>
      <c r="I3734" s="104" t="str">
        <f>IFERROR(IF(D3734="","",VLOOKUP(E3734,Saldo!$P$8:$Q$1009,2,FALSE)),"")</f>
        <v/>
      </c>
      <c r="J3734" s="76"/>
      <c r="K3734" s="28" t="str">
        <f t="shared" si="58"/>
        <v/>
      </c>
    </row>
    <row r="3735" spans="1:11" ht="18.95" customHeight="1" x14ac:dyDescent="0.25">
      <c r="A3735" s="52"/>
      <c r="C3735" s="76"/>
      <c r="D3735" s="185"/>
      <c r="E3735" s="76"/>
      <c r="F3735" s="76" t="str">
        <f>IF(E3735="","",IFERROR(VLOOKUP(E3735,Cadastro!$C$9:$D$1009,2,FALSE),"PROD. NÃO ENCONTRADO"))</f>
        <v/>
      </c>
      <c r="G3735" s="94"/>
      <c r="H3735" s="69" t="str">
        <f>IFERROR(G3735*VLOOKUP(E3735,Saldo!$P$8:$U$1009,6,FALSE),"")</f>
        <v/>
      </c>
      <c r="I3735" s="104" t="str">
        <f>IFERROR(IF(D3735="","",VLOOKUP(E3735,Saldo!$P$8:$Q$1009,2,FALSE)),"")</f>
        <v/>
      </c>
      <c r="J3735" s="76"/>
      <c r="K3735" s="28" t="str">
        <f t="shared" si="58"/>
        <v/>
      </c>
    </row>
    <row r="3736" spans="1:11" ht="18.95" customHeight="1" x14ac:dyDescent="0.25">
      <c r="A3736" s="52"/>
      <c r="C3736" s="76"/>
      <c r="D3736" s="185"/>
      <c r="E3736" s="76"/>
      <c r="F3736" s="76" t="str">
        <f>IF(E3736="","",IFERROR(VLOOKUP(E3736,Cadastro!$C$9:$D$1009,2,FALSE),"PROD. NÃO ENCONTRADO"))</f>
        <v/>
      </c>
      <c r="G3736" s="94"/>
      <c r="H3736" s="69" t="str">
        <f>IFERROR(G3736*VLOOKUP(E3736,Saldo!$P$8:$U$1009,6,FALSE),"")</f>
        <v/>
      </c>
      <c r="I3736" s="104" t="str">
        <f>IFERROR(IF(D3736="","",VLOOKUP(E3736,Saldo!$P$8:$Q$1009,2,FALSE)),"")</f>
        <v/>
      </c>
      <c r="J3736" s="76"/>
      <c r="K3736" s="28" t="str">
        <f t="shared" si="58"/>
        <v/>
      </c>
    </row>
    <row r="3737" spans="1:11" ht="18.95" customHeight="1" x14ac:dyDescent="0.25">
      <c r="A3737" s="52"/>
      <c r="C3737" s="76"/>
      <c r="D3737" s="185"/>
      <c r="E3737" s="76"/>
      <c r="F3737" s="76" t="str">
        <f>IF(E3737="","",IFERROR(VLOOKUP(E3737,Cadastro!$C$9:$D$1009,2,FALSE),"PROD. NÃO ENCONTRADO"))</f>
        <v/>
      </c>
      <c r="G3737" s="94"/>
      <c r="H3737" s="69" t="str">
        <f>IFERROR(G3737*VLOOKUP(E3737,Saldo!$P$8:$U$1009,6,FALSE),"")</f>
        <v/>
      </c>
      <c r="I3737" s="104" t="str">
        <f>IFERROR(IF(D3737="","",VLOOKUP(E3737,Saldo!$P$8:$Q$1009,2,FALSE)),"")</f>
        <v/>
      </c>
      <c r="J3737" s="76"/>
      <c r="K3737" s="28" t="str">
        <f t="shared" si="58"/>
        <v/>
      </c>
    </row>
    <row r="3738" spans="1:11" ht="18.95" customHeight="1" x14ac:dyDescent="0.25">
      <c r="A3738" s="52"/>
      <c r="C3738" s="76"/>
      <c r="D3738" s="185"/>
      <c r="E3738" s="76"/>
      <c r="F3738" s="76" t="str">
        <f>IF(E3738="","",IFERROR(VLOOKUP(E3738,Cadastro!$C$9:$D$1009,2,FALSE),"PROD. NÃO ENCONTRADO"))</f>
        <v/>
      </c>
      <c r="G3738" s="94"/>
      <c r="H3738" s="69" t="str">
        <f>IFERROR(G3738*VLOOKUP(E3738,Saldo!$P$8:$U$1009,6,FALSE),"")</f>
        <v/>
      </c>
      <c r="I3738" s="104" t="str">
        <f>IFERROR(IF(D3738="","",VLOOKUP(E3738,Saldo!$P$8:$Q$1009,2,FALSE)),"")</f>
        <v/>
      </c>
      <c r="J3738" s="76"/>
      <c r="K3738" s="28" t="str">
        <f t="shared" si="58"/>
        <v/>
      </c>
    </row>
    <row r="3739" spans="1:11" ht="18.95" customHeight="1" x14ac:dyDescent="0.25">
      <c r="A3739" s="52"/>
      <c r="C3739" s="76"/>
      <c r="D3739" s="185"/>
      <c r="E3739" s="76"/>
      <c r="F3739" s="76" t="str">
        <f>IF(E3739="","",IFERROR(VLOOKUP(E3739,Cadastro!$C$9:$D$1009,2,FALSE),"PROD. NÃO ENCONTRADO"))</f>
        <v/>
      </c>
      <c r="G3739" s="94"/>
      <c r="H3739" s="69" t="str">
        <f>IFERROR(G3739*VLOOKUP(E3739,Saldo!$P$8:$U$1009,6,FALSE),"")</f>
        <v/>
      </c>
      <c r="I3739" s="104" t="str">
        <f>IFERROR(IF(D3739="","",VLOOKUP(E3739,Saldo!$P$8:$Q$1009,2,FALSE)),"")</f>
        <v/>
      </c>
      <c r="J3739" s="76"/>
      <c r="K3739" s="28" t="str">
        <f t="shared" si="58"/>
        <v/>
      </c>
    </row>
    <row r="3740" spans="1:11" ht="18.95" customHeight="1" x14ac:dyDescent="0.25">
      <c r="A3740" s="52"/>
      <c r="C3740" s="76"/>
      <c r="D3740" s="185"/>
      <c r="E3740" s="76"/>
      <c r="F3740" s="76" t="str">
        <f>IF(E3740="","",IFERROR(VLOOKUP(E3740,Cadastro!$C$9:$D$1009,2,FALSE),"PROD. NÃO ENCONTRADO"))</f>
        <v/>
      </c>
      <c r="G3740" s="94"/>
      <c r="H3740" s="69" t="str">
        <f>IFERROR(G3740*VLOOKUP(E3740,Saldo!$P$8:$U$1009,6,FALSE),"")</f>
        <v/>
      </c>
      <c r="I3740" s="104" t="str">
        <f>IFERROR(IF(D3740="","",VLOOKUP(E3740,Saldo!$P$8:$Q$1009,2,FALSE)),"")</f>
        <v/>
      </c>
      <c r="J3740" s="76"/>
      <c r="K3740" s="28" t="str">
        <f t="shared" si="58"/>
        <v/>
      </c>
    </row>
    <row r="3741" spans="1:11" ht="18.95" customHeight="1" x14ac:dyDescent="0.25">
      <c r="A3741" s="52"/>
      <c r="C3741" s="76"/>
      <c r="D3741" s="185"/>
      <c r="E3741" s="76"/>
      <c r="F3741" s="76" t="str">
        <f>IF(E3741="","",IFERROR(VLOOKUP(E3741,Cadastro!$C$9:$D$1009,2,FALSE),"PROD. NÃO ENCONTRADO"))</f>
        <v/>
      </c>
      <c r="G3741" s="94"/>
      <c r="H3741" s="69" t="str">
        <f>IFERROR(G3741*VLOOKUP(E3741,Saldo!$P$8:$U$1009,6,FALSE),"")</f>
        <v/>
      </c>
      <c r="I3741" s="104" t="str">
        <f>IFERROR(IF(D3741="","",VLOOKUP(E3741,Saldo!$P$8:$Q$1009,2,FALSE)),"")</f>
        <v/>
      </c>
      <c r="J3741" s="76"/>
      <c r="K3741" s="28" t="str">
        <f t="shared" si="58"/>
        <v/>
      </c>
    </row>
    <row r="3742" spans="1:11" ht="18.95" customHeight="1" x14ac:dyDescent="0.25">
      <c r="A3742" s="52"/>
      <c r="C3742" s="76"/>
      <c r="D3742" s="185"/>
      <c r="E3742" s="76"/>
      <c r="F3742" s="76" t="str">
        <f>IF(E3742="","",IFERROR(VLOOKUP(E3742,Cadastro!$C$9:$D$1009,2,FALSE),"PROD. NÃO ENCONTRADO"))</f>
        <v/>
      </c>
      <c r="G3742" s="94"/>
      <c r="H3742" s="69" t="str">
        <f>IFERROR(G3742*VLOOKUP(E3742,Saldo!$P$8:$U$1009,6,FALSE),"")</f>
        <v/>
      </c>
      <c r="I3742" s="104" t="str">
        <f>IFERROR(IF(D3742="","",VLOOKUP(E3742,Saldo!$P$8:$Q$1009,2,FALSE)),"")</f>
        <v/>
      </c>
      <c r="J3742" s="76"/>
      <c r="K3742" s="28" t="str">
        <f t="shared" si="58"/>
        <v/>
      </c>
    </row>
    <row r="3743" spans="1:11" ht="18.95" customHeight="1" x14ac:dyDescent="0.25">
      <c r="A3743" s="52"/>
      <c r="C3743" s="76"/>
      <c r="D3743" s="185"/>
      <c r="E3743" s="76"/>
      <c r="F3743" s="76" t="str">
        <f>IF(E3743="","",IFERROR(VLOOKUP(E3743,Cadastro!$C$9:$D$1009,2,FALSE),"PROD. NÃO ENCONTRADO"))</f>
        <v/>
      </c>
      <c r="G3743" s="94"/>
      <c r="H3743" s="69" t="str">
        <f>IFERROR(G3743*VLOOKUP(E3743,Saldo!$P$8:$U$1009,6,FALSE),"")</f>
        <v/>
      </c>
      <c r="I3743" s="104" t="str">
        <f>IFERROR(IF(D3743="","",VLOOKUP(E3743,Saldo!$P$8:$Q$1009,2,FALSE)),"")</f>
        <v/>
      </c>
      <c r="J3743" s="76"/>
      <c r="K3743" s="28" t="str">
        <f t="shared" si="58"/>
        <v/>
      </c>
    </row>
    <row r="3744" spans="1:11" ht="18.95" customHeight="1" x14ac:dyDescent="0.25">
      <c r="A3744" s="52"/>
      <c r="C3744" s="76"/>
      <c r="D3744" s="185"/>
      <c r="E3744" s="76"/>
      <c r="F3744" s="76" t="str">
        <f>IF(E3744="","",IFERROR(VLOOKUP(E3744,Cadastro!$C$9:$D$1009,2,FALSE),"PROD. NÃO ENCONTRADO"))</f>
        <v/>
      </c>
      <c r="G3744" s="94"/>
      <c r="H3744" s="69" t="str">
        <f>IFERROR(G3744*VLOOKUP(E3744,Saldo!$P$8:$U$1009,6,FALSE),"")</f>
        <v/>
      </c>
      <c r="I3744" s="104" t="str">
        <f>IFERROR(IF(D3744="","",VLOOKUP(E3744,Saldo!$P$8:$Q$1009,2,FALSE)),"")</f>
        <v/>
      </c>
      <c r="J3744" s="76"/>
      <c r="K3744" s="28" t="str">
        <f t="shared" si="58"/>
        <v/>
      </c>
    </row>
    <row r="3745" spans="1:11" ht="18.95" customHeight="1" x14ac:dyDescent="0.25">
      <c r="A3745" s="52"/>
      <c r="C3745" s="76"/>
      <c r="D3745" s="185"/>
      <c r="E3745" s="76"/>
      <c r="F3745" s="76" t="str">
        <f>IF(E3745="","",IFERROR(VLOOKUP(E3745,Cadastro!$C$9:$D$1009,2,FALSE),"PROD. NÃO ENCONTRADO"))</f>
        <v/>
      </c>
      <c r="G3745" s="94"/>
      <c r="H3745" s="69" t="str">
        <f>IFERROR(G3745*VLOOKUP(E3745,Saldo!$P$8:$U$1009,6,FALSE),"")</f>
        <v/>
      </c>
      <c r="I3745" s="104" t="str">
        <f>IFERROR(IF(D3745="","",VLOOKUP(E3745,Saldo!$P$8:$Q$1009,2,FALSE)),"")</f>
        <v/>
      </c>
      <c r="J3745" s="76"/>
      <c r="K3745" s="28" t="str">
        <f t="shared" si="58"/>
        <v/>
      </c>
    </row>
    <row r="3746" spans="1:11" ht="18.95" customHeight="1" x14ac:dyDescent="0.25">
      <c r="A3746" s="52"/>
      <c r="C3746" s="76"/>
      <c r="D3746" s="185"/>
      <c r="E3746" s="76"/>
      <c r="F3746" s="76" t="str">
        <f>IF(E3746="","",IFERROR(VLOOKUP(E3746,Cadastro!$C$9:$D$1009,2,FALSE),"PROD. NÃO ENCONTRADO"))</f>
        <v/>
      </c>
      <c r="G3746" s="94"/>
      <c r="H3746" s="69" t="str">
        <f>IFERROR(G3746*VLOOKUP(E3746,Saldo!$P$8:$U$1009,6,FALSE),"")</f>
        <v/>
      </c>
      <c r="I3746" s="104" t="str">
        <f>IFERROR(IF(D3746="","",VLOOKUP(E3746,Saldo!$P$8:$Q$1009,2,FALSE)),"")</f>
        <v/>
      </c>
      <c r="J3746" s="76"/>
      <c r="K3746" s="28" t="str">
        <f t="shared" si="58"/>
        <v/>
      </c>
    </row>
    <row r="3747" spans="1:11" ht="18.95" customHeight="1" x14ac:dyDescent="0.25">
      <c r="A3747" s="52"/>
      <c r="C3747" s="76"/>
      <c r="D3747" s="185"/>
      <c r="E3747" s="76"/>
      <c r="F3747" s="76" t="str">
        <f>IF(E3747="","",IFERROR(VLOOKUP(E3747,Cadastro!$C$9:$D$1009,2,FALSE),"PROD. NÃO ENCONTRADO"))</f>
        <v/>
      </c>
      <c r="G3747" s="94"/>
      <c r="H3747" s="69" t="str">
        <f>IFERROR(G3747*VLOOKUP(E3747,Saldo!$P$8:$U$1009,6,FALSE),"")</f>
        <v/>
      </c>
      <c r="I3747" s="104" t="str">
        <f>IFERROR(IF(D3747="","",VLOOKUP(E3747,Saldo!$P$8:$Q$1009,2,FALSE)),"")</f>
        <v/>
      </c>
      <c r="J3747" s="76"/>
      <c r="K3747" s="28" t="str">
        <f t="shared" si="58"/>
        <v/>
      </c>
    </row>
    <row r="3748" spans="1:11" ht="18.95" customHeight="1" x14ac:dyDescent="0.25">
      <c r="A3748" s="52"/>
      <c r="C3748" s="76"/>
      <c r="D3748" s="185"/>
      <c r="E3748" s="76"/>
      <c r="F3748" s="76" t="str">
        <f>IF(E3748="","",IFERROR(VLOOKUP(E3748,Cadastro!$C$9:$D$1009,2,FALSE),"PROD. NÃO ENCONTRADO"))</f>
        <v/>
      </c>
      <c r="G3748" s="94"/>
      <c r="H3748" s="69" t="str">
        <f>IFERROR(G3748*VLOOKUP(E3748,Saldo!$P$8:$U$1009,6,FALSE),"")</f>
        <v/>
      </c>
      <c r="I3748" s="104" t="str">
        <f>IFERROR(IF(D3748="","",VLOOKUP(E3748,Saldo!$P$8:$Q$1009,2,FALSE)),"")</f>
        <v/>
      </c>
      <c r="J3748" s="76"/>
      <c r="K3748" s="28" t="str">
        <f t="shared" si="58"/>
        <v/>
      </c>
    </row>
    <row r="3749" spans="1:11" ht="18.95" customHeight="1" x14ac:dyDescent="0.25">
      <c r="A3749" s="52"/>
      <c r="C3749" s="76"/>
      <c r="D3749" s="185"/>
      <c r="E3749" s="76"/>
      <c r="F3749" s="76" t="str">
        <f>IF(E3749="","",IFERROR(VLOOKUP(E3749,Cadastro!$C$9:$D$1009,2,FALSE),"PROD. NÃO ENCONTRADO"))</f>
        <v/>
      </c>
      <c r="G3749" s="94"/>
      <c r="H3749" s="69" t="str">
        <f>IFERROR(G3749*VLOOKUP(E3749,Saldo!$P$8:$U$1009,6,FALSE),"")</f>
        <v/>
      </c>
      <c r="I3749" s="104" t="str">
        <f>IFERROR(IF(D3749="","",VLOOKUP(E3749,Saldo!$P$8:$Q$1009,2,FALSE)),"")</f>
        <v/>
      </c>
      <c r="J3749" s="76"/>
      <c r="K3749" s="28" t="str">
        <f t="shared" si="58"/>
        <v/>
      </c>
    </row>
    <row r="3750" spans="1:11" ht="18.95" customHeight="1" x14ac:dyDescent="0.25">
      <c r="A3750" s="52"/>
      <c r="C3750" s="76"/>
      <c r="D3750" s="185"/>
      <c r="E3750" s="76"/>
      <c r="F3750" s="76" t="str">
        <f>IF(E3750="","",IFERROR(VLOOKUP(E3750,Cadastro!$C$9:$D$1009,2,FALSE),"PROD. NÃO ENCONTRADO"))</f>
        <v/>
      </c>
      <c r="G3750" s="94"/>
      <c r="H3750" s="69" t="str">
        <f>IFERROR(G3750*VLOOKUP(E3750,Saldo!$P$8:$U$1009,6,FALSE),"")</f>
        <v/>
      </c>
      <c r="I3750" s="104" t="str">
        <f>IFERROR(IF(D3750="","",VLOOKUP(E3750,Saldo!$P$8:$Q$1009,2,FALSE)),"")</f>
        <v/>
      </c>
      <c r="J3750" s="76"/>
      <c r="K3750" s="28" t="str">
        <f t="shared" si="58"/>
        <v/>
      </c>
    </row>
    <row r="3751" spans="1:11" ht="18.95" customHeight="1" x14ac:dyDescent="0.25">
      <c r="A3751" s="52"/>
      <c r="C3751" s="76"/>
      <c r="D3751" s="185"/>
      <c r="E3751" s="76"/>
      <c r="F3751" s="76" t="str">
        <f>IF(E3751="","",IFERROR(VLOOKUP(E3751,Cadastro!$C$9:$D$1009,2,FALSE),"PROD. NÃO ENCONTRADO"))</f>
        <v/>
      </c>
      <c r="G3751" s="94"/>
      <c r="H3751" s="69" t="str">
        <f>IFERROR(G3751*VLOOKUP(E3751,Saldo!$P$8:$U$1009,6,FALSE),"")</f>
        <v/>
      </c>
      <c r="I3751" s="104" t="str">
        <f>IFERROR(IF(D3751="","",VLOOKUP(E3751,Saldo!$P$8:$Q$1009,2,FALSE)),"")</f>
        <v/>
      </c>
      <c r="J3751" s="76"/>
      <c r="K3751" s="28" t="str">
        <f t="shared" si="58"/>
        <v/>
      </c>
    </row>
    <row r="3752" spans="1:11" ht="18.95" customHeight="1" x14ac:dyDescent="0.25">
      <c r="A3752" s="52"/>
      <c r="C3752" s="76"/>
      <c r="D3752" s="185"/>
      <c r="E3752" s="76"/>
      <c r="F3752" s="76" t="str">
        <f>IF(E3752="","",IFERROR(VLOOKUP(E3752,Cadastro!$C$9:$D$1009,2,FALSE),"PROD. NÃO ENCONTRADO"))</f>
        <v/>
      </c>
      <c r="G3752" s="94"/>
      <c r="H3752" s="69" t="str">
        <f>IFERROR(G3752*VLOOKUP(E3752,Saldo!$P$8:$U$1009,6,FALSE),"")</f>
        <v/>
      </c>
      <c r="I3752" s="104" t="str">
        <f>IFERROR(IF(D3752="","",VLOOKUP(E3752,Saldo!$P$8:$Q$1009,2,FALSE)),"")</f>
        <v/>
      </c>
      <c r="J3752" s="76"/>
      <c r="K3752" s="28" t="str">
        <f t="shared" si="58"/>
        <v/>
      </c>
    </row>
    <row r="3753" spans="1:11" ht="18.95" customHeight="1" x14ac:dyDescent="0.25">
      <c r="A3753" s="52"/>
      <c r="C3753" s="76"/>
      <c r="D3753" s="185"/>
      <c r="E3753" s="76"/>
      <c r="F3753" s="76" t="str">
        <f>IF(E3753="","",IFERROR(VLOOKUP(E3753,Cadastro!$C$9:$D$1009,2,FALSE),"PROD. NÃO ENCONTRADO"))</f>
        <v/>
      </c>
      <c r="G3753" s="94"/>
      <c r="H3753" s="69" t="str">
        <f>IFERROR(G3753*VLOOKUP(E3753,Saldo!$P$8:$U$1009,6,FALSE),"")</f>
        <v/>
      </c>
      <c r="I3753" s="104" t="str">
        <f>IFERROR(IF(D3753="","",VLOOKUP(E3753,Saldo!$P$8:$Q$1009,2,FALSE)),"")</f>
        <v/>
      </c>
      <c r="J3753" s="76"/>
      <c r="K3753" s="28" t="str">
        <f t="shared" si="58"/>
        <v/>
      </c>
    </row>
    <row r="3754" spans="1:11" ht="18.95" customHeight="1" x14ac:dyDescent="0.25">
      <c r="A3754" s="52"/>
      <c r="C3754" s="76"/>
      <c r="D3754" s="185"/>
      <c r="E3754" s="76"/>
      <c r="F3754" s="76" t="str">
        <f>IF(E3754="","",IFERROR(VLOOKUP(E3754,Cadastro!$C$9:$D$1009,2,FALSE),"PROD. NÃO ENCONTRADO"))</f>
        <v/>
      </c>
      <c r="G3754" s="94"/>
      <c r="H3754" s="69" t="str">
        <f>IFERROR(G3754*VLOOKUP(E3754,Saldo!$P$8:$U$1009,6,FALSE),"")</f>
        <v/>
      </c>
      <c r="I3754" s="104" t="str">
        <f>IFERROR(IF(D3754="","",VLOOKUP(E3754,Saldo!$P$8:$Q$1009,2,FALSE)),"")</f>
        <v/>
      </c>
      <c r="J3754" s="76"/>
      <c r="K3754" s="28" t="str">
        <f t="shared" si="58"/>
        <v/>
      </c>
    </row>
    <row r="3755" spans="1:11" ht="18.95" customHeight="1" x14ac:dyDescent="0.25">
      <c r="A3755" s="52"/>
      <c r="C3755" s="76"/>
      <c r="D3755" s="185"/>
      <c r="E3755" s="76"/>
      <c r="F3755" s="76" t="str">
        <f>IF(E3755="","",IFERROR(VLOOKUP(E3755,Cadastro!$C$9:$D$1009,2,FALSE),"PROD. NÃO ENCONTRADO"))</f>
        <v/>
      </c>
      <c r="G3755" s="94"/>
      <c r="H3755" s="69" t="str">
        <f>IFERROR(G3755*VLOOKUP(E3755,Saldo!$P$8:$U$1009,6,FALSE),"")</f>
        <v/>
      </c>
      <c r="I3755" s="104" t="str">
        <f>IFERROR(IF(D3755="","",VLOOKUP(E3755,Saldo!$P$8:$Q$1009,2,FALSE)),"")</f>
        <v/>
      </c>
      <c r="J3755" s="76"/>
      <c r="K3755" s="28" t="str">
        <f t="shared" si="58"/>
        <v/>
      </c>
    </row>
    <row r="3756" spans="1:11" ht="18.95" customHeight="1" x14ac:dyDescent="0.25">
      <c r="A3756" s="52"/>
      <c r="C3756" s="76"/>
      <c r="D3756" s="185"/>
      <c r="E3756" s="76"/>
      <c r="F3756" s="76" t="str">
        <f>IF(E3756="","",IFERROR(VLOOKUP(E3756,Cadastro!$C$9:$D$1009,2,FALSE),"PROD. NÃO ENCONTRADO"))</f>
        <v/>
      </c>
      <c r="G3756" s="94"/>
      <c r="H3756" s="69" t="str">
        <f>IFERROR(G3756*VLOOKUP(E3756,Saldo!$P$8:$U$1009,6,FALSE),"")</f>
        <v/>
      </c>
      <c r="I3756" s="104" t="str">
        <f>IFERROR(IF(D3756="","",VLOOKUP(E3756,Saldo!$P$8:$Q$1009,2,FALSE)),"")</f>
        <v/>
      </c>
      <c r="J3756" s="76"/>
      <c r="K3756" s="28" t="str">
        <f t="shared" si="58"/>
        <v/>
      </c>
    </row>
    <row r="3757" spans="1:11" ht="18.95" customHeight="1" x14ac:dyDescent="0.25">
      <c r="A3757" s="52"/>
      <c r="C3757" s="76"/>
      <c r="D3757" s="185"/>
      <c r="E3757" s="76"/>
      <c r="F3757" s="76" t="str">
        <f>IF(E3757="","",IFERROR(VLOOKUP(E3757,Cadastro!$C$9:$D$1009,2,FALSE),"PROD. NÃO ENCONTRADO"))</f>
        <v/>
      </c>
      <c r="G3757" s="94"/>
      <c r="H3757" s="69" t="str">
        <f>IFERROR(G3757*VLOOKUP(E3757,Saldo!$P$8:$U$1009,6,FALSE),"")</f>
        <v/>
      </c>
      <c r="I3757" s="104" t="str">
        <f>IFERROR(IF(D3757="","",VLOOKUP(E3757,Saldo!$P$8:$Q$1009,2,FALSE)),"")</f>
        <v/>
      </c>
      <c r="J3757" s="76"/>
      <c r="K3757" s="28" t="str">
        <f t="shared" si="58"/>
        <v/>
      </c>
    </row>
    <row r="3758" spans="1:11" ht="18.95" customHeight="1" x14ac:dyDescent="0.25">
      <c r="A3758" s="52"/>
      <c r="C3758" s="76"/>
      <c r="D3758" s="185"/>
      <c r="E3758" s="76"/>
      <c r="F3758" s="76" t="str">
        <f>IF(E3758="","",IFERROR(VLOOKUP(E3758,Cadastro!$C$9:$D$1009,2,FALSE),"PROD. NÃO ENCONTRADO"))</f>
        <v/>
      </c>
      <c r="G3758" s="94"/>
      <c r="H3758" s="69" t="str">
        <f>IFERROR(G3758*VLOOKUP(E3758,Saldo!$P$8:$U$1009,6,FALSE),"")</f>
        <v/>
      </c>
      <c r="I3758" s="104" t="str">
        <f>IFERROR(IF(D3758="","",VLOOKUP(E3758,Saldo!$P$8:$Q$1009,2,FALSE)),"")</f>
        <v/>
      </c>
      <c r="J3758" s="76"/>
      <c r="K3758" s="28" t="str">
        <f t="shared" si="58"/>
        <v/>
      </c>
    </row>
    <row r="3759" spans="1:11" ht="18.95" customHeight="1" x14ac:dyDescent="0.25">
      <c r="A3759" s="52"/>
      <c r="C3759" s="76"/>
      <c r="D3759" s="185"/>
      <c r="E3759" s="76"/>
      <c r="F3759" s="76" t="str">
        <f>IF(E3759="","",IFERROR(VLOOKUP(E3759,Cadastro!$C$9:$D$1009,2,FALSE),"PROD. NÃO ENCONTRADO"))</f>
        <v/>
      </c>
      <c r="G3759" s="94"/>
      <c r="H3759" s="69" t="str">
        <f>IFERROR(G3759*VLOOKUP(E3759,Saldo!$P$8:$U$1009,6,FALSE),"")</f>
        <v/>
      </c>
      <c r="I3759" s="104" t="str">
        <f>IFERROR(IF(D3759="","",VLOOKUP(E3759,Saldo!$P$8:$Q$1009,2,FALSE)),"")</f>
        <v/>
      </c>
      <c r="J3759" s="76"/>
      <c r="K3759" s="28" t="str">
        <f t="shared" si="58"/>
        <v/>
      </c>
    </row>
    <row r="3760" spans="1:11" ht="18.95" customHeight="1" x14ac:dyDescent="0.25">
      <c r="A3760" s="52"/>
      <c r="C3760" s="76"/>
      <c r="D3760" s="185"/>
      <c r="E3760" s="76"/>
      <c r="F3760" s="76" t="str">
        <f>IF(E3760="","",IFERROR(VLOOKUP(E3760,Cadastro!$C$9:$D$1009,2,FALSE),"PROD. NÃO ENCONTRADO"))</f>
        <v/>
      </c>
      <c r="G3760" s="94"/>
      <c r="H3760" s="69" t="str">
        <f>IFERROR(G3760*VLOOKUP(E3760,Saldo!$P$8:$U$1009,6,FALSE),"")</f>
        <v/>
      </c>
      <c r="I3760" s="104" t="str">
        <f>IFERROR(IF(D3760="","",VLOOKUP(E3760,Saldo!$P$8:$Q$1009,2,FALSE)),"")</f>
        <v/>
      </c>
      <c r="J3760" s="76"/>
      <c r="K3760" s="28" t="str">
        <f t="shared" si="58"/>
        <v/>
      </c>
    </row>
    <row r="3761" spans="1:11" ht="18.95" customHeight="1" x14ac:dyDescent="0.25">
      <c r="A3761" s="52"/>
      <c r="C3761" s="76"/>
      <c r="D3761" s="185"/>
      <c r="E3761" s="76"/>
      <c r="F3761" s="76" t="str">
        <f>IF(E3761="","",IFERROR(VLOOKUP(E3761,Cadastro!$C$9:$D$1009,2,FALSE),"PROD. NÃO ENCONTRADO"))</f>
        <v/>
      </c>
      <c r="G3761" s="94"/>
      <c r="H3761" s="69" t="str">
        <f>IFERROR(G3761*VLOOKUP(E3761,Saldo!$P$8:$U$1009,6,FALSE),"")</f>
        <v/>
      </c>
      <c r="I3761" s="104" t="str">
        <f>IFERROR(IF(D3761="","",VLOOKUP(E3761,Saldo!$P$8:$Q$1009,2,FALSE)),"")</f>
        <v/>
      </c>
      <c r="J3761" s="76"/>
      <c r="K3761" s="28" t="str">
        <f t="shared" si="58"/>
        <v/>
      </c>
    </row>
    <row r="3762" spans="1:11" ht="18.95" customHeight="1" x14ac:dyDescent="0.25">
      <c r="A3762" s="52"/>
      <c r="C3762" s="76"/>
      <c r="D3762" s="185"/>
      <c r="E3762" s="76"/>
      <c r="F3762" s="76" t="str">
        <f>IF(E3762="","",IFERROR(VLOOKUP(E3762,Cadastro!$C$9:$D$1009,2,FALSE),"PROD. NÃO ENCONTRADO"))</f>
        <v/>
      </c>
      <c r="G3762" s="94"/>
      <c r="H3762" s="69" t="str">
        <f>IFERROR(G3762*VLOOKUP(E3762,Saldo!$P$8:$U$1009,6,FALSE),"")</f>
        <v/>
      </c>
      <c r="I3762" s="104" t="str">
        <f>IFERROR(IF(D3762="","",VLOOKUP(E3762,Saldo!$P$8:$Q$1009,2,FALSE)),"")</f>
        <v/>
      </c>
      <c r="J3762" s="76"/>
      <c r="K3762" s="28" t="str">
        <f t="shared" si="58"/>
        <v/>
      </c>
    </row>
    <row r="3763" spans="1:11" ht="18.95" customHeight="1" x14ac:dyDescent="0.25">
      <c r="A3763" s="52"/>
      <c r="C3763" s="76"/>
      <c r="D3763" s="185"/>
      <c r="E3763" s="76"/>
      <c r="F3763" s="76" t="str">
        <f>IF(E3763="","",IFERROR(VLOOKUP(E3763,Cadastro!$C$9:$D$1009,2,FALSE),"PROD. NÃO ENCONTRADO"))</f>
        <v/>
      </c>
      <c r="G3763" s="94"/>
      <c r="H3763" s="69" t="str">
        <f>IFERROR(G3763*VLOOKUP(E3763,Saldo!$P$8:$U$1009,6,FALSE),"")</f>
        <v/>
      </c>
      <c r="I3763" s="104" t="str">
        <f>IFERROR(IF(D3763="","",VLOOKUP(E3763,Saldo!$P$8:$Q$1009,2,FALSE)),"")</f>
        <v/>
      </c>
      <c r="J3763" s="76"/>
      <c r="K3763" s="28" t="str">
        <f t="shared" si="58"/>
        <v/>
      </c>
    </row>
    <row r="3764" spans="1:11" ht="18.95" customHeight="1" x14ac:dyDescent="0.25">
      <c r="A3764" s="52"/>
      <c r="C3764" s="76"/>
      <c r="D3764" s="185"/>
      <c r="E3764" s="76"/>
      <c r="F3764" s="76" t="str">
        <f>IF(E3764="","",IFERROR(VLOOKUP(E3764,Cadastro!$C$9:$D$1009,2,FALSE),"PROD. NÃO ENCONTRADO"))</f>
        <v/>
      </c>
      <c r="G3764" s="94"/>
      <c r="H3764" s="69" t="str">
        <f>IFERROR(G3764*VLOOKUP(E3764,Saldo!$P$8:$U$1009,6,FALSE),"")</f>
        <v/>
      </c>
      <c r="I3764" s="104" t="str">
        <f>IFERROR(IF(D3764="","",VLOOKUP(E3764,Saldo!$P$8:$Q$1009,2,FALSE)),"")</f>
        <v/>
      </c>
      <c r="J3764" s="76"/>
      <c r="K3764" s="28" t="str">
        <f t="shared" si="58"/>
        <v/>
      </c>
    </row>
    <row r="3765" spans="1:11" ht="18.95" customHeight="1" x14ac:dyDescent="0.25">
      <c r="A3765" s="52"/>
      <c r="C3765" s="76"/>
      <c r="D3765" s="185"/>
      <c r="E3765" s="76"/>
      <c r="F3765" s="76" t="str">
        <f>IF(E3765="","",IFERROR(VLOOKUP(E3765,Cadastro!$C$9:$D$1009,2,FALSE),"PROD. NÃO ENCONTRADO"))</f>
        <v/>
      </c>
      <c r="G3765" s="94"/>
      <c r="H3765" s="69" t="str">
        <f>IFERROR(G3765*VLOOKUP(E3765,Saldo!$P$8:$U$1009,6,FALSE),"")</f>
        <v/>
      </c>
      <c r="I3765" s="104" t="str">
        <f>IFERROR(IF(D3765="","",VLOOKUP(E3765,Saldo!$P$8:$Q$1009,2,FALSE)),"")</f>
        <v/>
      </c>
      <c r="J3765" s="76"/>
      <c r="K3765" s="28" t="str">
        <f t="shared" si="58"/>
        <v/>
      </c>
    </row>
    <row r="3766" spans="1:11" ht="18.95" customHeight="1" x14ac:dyDescent="0.25">
      <c r="A3766" s="52"/>
      <c r="C3766" s="76"/>
      <c r="D3766" s="185"/>
      <c r="E3766" s="76"/>
      <c r="F3766" s="76" t="str">
        <f>IF(E3766="","",IFERROR(VLOOKUP(E3766,Cadastro!$C$9:$D$1009,2,FALSE),"PROD. NÃO ENCONTRADO"))</f>
        <v/>
      </c>
      <c r="G3766" s="94"/>
      <c r="H3766" s="69" t="str">
        <f>IFERROR(G3766*VLOOKUP(E3766,Saldo!$P$8:$U$1009,6,FALSE),"")</f>
        <v/>
      </c>
      <c r="I3766" s="104" t="str">
        <f>IFERROR(IF(D3766="","",VLOOKUP(E3766,Saldo!$P$8:$Q$1009,2,FALSE)),"")</f>
        <v/>
      </c>
      <c r="J3766" s="76"/>
      <c r="K3766" s="28" t="str">
        <f t="shared" si="58"/>
        <v/>
      </c>
    </row>
    <row r="3767" spans="1:11" ht="18.95" customHeight="1" x14ac:dyDescent="0.25">
      <c r="A3767" s="52"/>
      <c r="C3767" s="76"/>
      <c r="D3767" s="185"/>
      <c r="E3767" s="76"/>
      <c r="F3767" s="76" t="str">
        <f>IF(E3767="","",IFERROR(VLOOKUP(E3767,Cadastro!$C$9:$D$1009,2,FALSE),"PROD. NÃO ENCONTRADO"))</f>
        <v/>
      </c>
      <c r="G3767" s="94"/>
      <c r="H3767" s="69" t="str">
        <f>IFERROR(G3767*VLOOKUP(E3767,Saldo!$P$8:$U$1009,6,FALSE),"")</f>
        <v/>
      </c>
      <c r="I3767" s="104" t="str">
        <f>IFERROR(IF(D3767="","",VLOOKUP(E3767,Saldo!$P$8:$Q$1009,2,FALSE)),"")</f>
        <v/>
      </c>
      <c r="J3767" s="76"/>
      <c r="K3767" s="28" t="str">
        <f t="shared" si="58"/>
        <v/>
      </c>
    </row>
    <row r="3768" spans="1:11" ht="18.95" customHeight="1" x14ac:dyDescent="0.25">
      <c r="A3768" s="52"/>
      <c r="C3768" s="76"/>
      <c r="D3768" s="185"/>
      <c r="E3768" s="76"/>
      <c r="F3768" s="76" t="str">
        <f>IF(E3768="","",IFERROR(VLOOKUP(E3768,Cadastro!$C$9:$D$1009,2,FALSE),"PROD. NÃO ENCONTRADO"))</f>
        <v/>
      </c>
      <c r="G3768" s="94"/>
      <c r="H3768" s="69" t="str">
        <f>IFERROR(G3768*VLOOKUP(E3768,Saldo!$P$8:$U$1009,6,FALSE),"")</f>
        <v/>
      </c>
      <c r="I3768" s="104" t="str">
        <f>IFERROR(IF(D3768="","",VLOOKUP(E3768,Saldo!$P$8:$Q$1009,2,FALSE)),"")</f>
        <v/>
      </c>
      <c r="J3768" s="76"/>
      <c r="K3768" s="28" t="str">
        <f t="shared" si="58"/>
        <v/>
      </c>
    </row>
    <row r="3769" spans="1:11" ht="18.95" customHeight="1" x14ac:dyDescent="0.25">
      <c r="A3769" s="52"/>
      <c r="C3769" s="76"/>
      <c r="D3769" s="185"/>
      <c r="E3769" s="76"/>
      <c r="F3769" s="76" t="str">
        <f>IF(E3769="","",IFERROR(VLOOKUP(E3769,Cadastro!$C$9:$D$1009,2,FALSE),"PROD. NÃO ENCONTRADO"))</f>
        <v/>
      </c>
      <c r="G3769" s="94"/>
      <c r="H3769" s="69" t="str">
        <f>IFERROR(G3769*VLOOKUP(E3769,Saldo!$P$8:$U$1009,6,FALSE),"")</f>
        <v/>
      </c>
      <c r="I3769" s="104" t="str">
        <f>IFERROR(IF(D3769="","",VLOOKUP(E3769,Saldo!$P$8:$Q$1009,2,FALSE)),"")</f>
        <v/>
      </c>
      <c r="J3769" s="76"/>
      <c r="K3769" s="28" t="str">
        <f t="shared" si="58"/>
        <v/>
      </c>
    </row>
    <row r="3770" spans="1:11" ht="18.95" customHeight="1" x14ac:dyDescent="0.25">
      <c r="A3770" s="52"/>
      <c r="C3770" s="76"/>
      <c r="D3770" s="185"/>
      <c r="E3770" s="76"/>
      <c r="F3770" s="76" t="str">
        <f>IF(E3770="","",IFERROR(VLOOKUP(E3770,Cadastro!$C$9:$D$1009,2,FALSE),"PROD. NÃO ENCONTRADO"))</f>
        <v/>
      </c>
      <c r="G3770" s="94"/>
      <c r="H3770" s="69" t="str">
        <f>IFERROR(G3770*VLOOKUP(E3770,Saldo!$P$8:$U$1009,6,FALSE),"")</f>
        <v/>
      </c>
      <c r="I3770" s="104" t="str">
        <f>IFERROR(IF(D3770="","",VLOOKUP(E3770,Saldo!$P$8:$Q$1009,2,FALSE)),"")</f>
        <v/>
      </c>
      <c r="J3770" s="76"/>
      <c r="K3770" s="28" t="str">
        <f t="shared" si="58"/>
        <v/>
      </c>
    </row>
    <row r="3771" spans="1:11" ht="18.95" customHeight="1" x14ac:dyDescent="0.25">
      <c r="A3771" s="52"/>
      <c r="C3771" s="76"/>
      <c r="D3771" s="185"/>
      <c r="E3771" s="76"/>
      <c r="F3771" s="76" t="str">
        <f>IF(E3771="","",IFERROR(VLOOKUP(E3771,Cadastro!$C$9:$D$1009,2,FALSE),"PROD. NÃO ENCONTRADO"))</f>
        <v/>
      </c>
      <c r="G3771" s="94"/>
      <c r="H3771" s="69" t="str">
        <f>IFERROR(G3771*VLOOKUP(E3771,Saldo!$P$8:$U$1009,6,FALSE),"")</f>
        <v/>
      </c>
      <c r="I3771" s="104" t="str">
        <f>IFERROR(IF(D3771="","",VLOOKUP(E3771,Saldo!$P$8:$Q$1009,2,FALSE)),"")</f>
        <v/>
      </c>
      <c r="J3771" s="76"/>
      <c r="K3771" s="28" t="str">
        <f t="shared" si="58"/>
        <v/>
      </c>
    </row>
    <row r="3772" spans="1:11" ht="18.95" customHeight="1" x14ac:dyDescent="0.25">
      <c r="A3772" s="52"/>
      <c r="C3772" s="76"/>
      <c r="D3772" s="185"/>
      <c r="E3772" s="76"/>
      <c r="F3772" s="76" t="str">
        <f>IF(E3772="","",IFERROR(VLOOKUP(E3772,Cadastro!$C$9:$D$1009,2,FALSE),"PROD. NÃO ENCONTRADO"))</f>
        <v/>
      </c>
      <c r="G3772" s="94"/>
      <c r="H3772" s="69" t="str">
        <f>IFERROR(G3772*VLOOKUP(E3772,Saldo!$P$8:$U$1009,6,FALSE),"")</f>
        <v/>
      </c>
      <c r="I3772" s="104" t="str">
        <f>IFERROR(IF(D3772="","",VLOOKUP(E3772,Saldo!$P$8:$Q$1009,2,FALSE)),"")</f>
        <v/>
      </c>
      <c r="J3772" s="76"/>
      <c r="K3772" s="28" t="str">
        <f t="shared" si="58"/>
        <v/>
      </c>
    </row>
    <row r="3773" spans="1:11" ht="18.95" customHeight="1" x14ac:dyDescent="0.25">
      <c r="A3773" s="52"/>
      <c r="C3773" s="76"/>
      <c r="D3773" s="185"/>
      <c r="E3773" s="76"/>
      <c r="F3773" s="76" t="str">
        <f>IF(E3773="","",IFERROR(VLOOKUP(E3773,Cadastro!$C$9:$D$1009,2,FALSE),"PROD. NÃO ENCONTRADO"))</f>
        <v/>
      </c>
      <c r="G3773" s="94"/>
      <c r="H3773" s="69" t="str">
        <f>IFERROR(G3773*VLOOKUP(E3773,Saldo!$P$8:$U$1009,6,FALSE),"")</f>
        <v/>
      </c>
      <c r="I3773" s="104" t="str">
        <f>IFERROR(IF(D3773="","",VLOOKUP(E3773,Saldo!$P$8:$Q$1009,2,FALSE)),"")</f>
        <v/>
      </c>
      <c r="J3773" s="76"/>
      <c r="K3773" s="28" t="str">
        <f t="shared" si="58"/>
        <v/>
      </c>
    </row>
    <row r="3774" spans="1:11" ht="18.95" customHeight="1" x14ac:dyDescent="0.25">
      <c r="A3774" s="52"/>
      <c r="C3774" s="76"/>
      <c r="D3774" s="185"/>
      <c r="E3774" s="76"/>
      <c r="F3774" s="76" t="str">
        <f>IF(E3774="","",IFERROR(VLOOKUP(E3774,Cadastro!$C$9:$D$1009,2,FALSE),"PROD. NÃO ENCONTRADO"))</f>
        <v/>
      </c>
      <c r="G3774" s="94"/>
      <c r="H3774" s="69" t="str">
        <f>IFERROR(G3774*VLOOKUP(E3774,Saldo!$P$8:$U$1009,6,FALSE),"")</f>
        <v/>
      </c>
      <c r="I3774" s="104" t="str">
        <f>IFERROR(IF(D3774="","",VLOOKUP(E3774,Saldo!$P$8:$Q$1009,2,FALSE)),"")</f>
        <v/>
      </c>
      <c r="J3774" s="76"/>
      <c r="K3774" s="28" t="str">
        <f t="shared" si="58"/>
        <v/>
      </c>
    </row>
    <row r="3775" spans="1:11" ht="18.95" customHeight="1" x14ac:dyDescent="0.25">
      <c r="A3775" s="52"/>
      <c r="C3775" s="76"/>
      <c r="D3775" s="185"/>
      <c r="E3775" s="76"/>
      <c r="F3775" s="76" t="str">
        <f>IF(E3775="","",IFERROR(VLOOKUP(E3775,Cadastro!$C$9:$D$1009,2,FALSE),"PROD. NÃO ENCONTRADO"))</f>
        <v/>
      </c>
      <c r="G3775" s="94"/>
      <c r="H3775" s="69" t="str">
        <f>IFERROR(G3775*VLOOKUP(E3775,Saldo!$P$8:$U$1009,6,FALSE),"")</f>
        <v/>
      </c>
      <c r="I3775" s="104" t="str">
        <f>IFERROR(IF(D3775="","",VLOOKUP(E3775,Saldo!$P$8:$Q$1009,2,FALSE)),"")</f>
        <v/>
      </c>
      <c r="J3775" s="76"/>
      <c r="K3775" s="28" t="str">
        <f t="shared" si="58"/>
        <v/>
      </c>
    </row>
    <row r="3776" spans="1:11" ht="18.95" customHeight="1" x14ac:dyDescent="0.25">
      <c r="A3776" s="52"/>
      <c r="C3776" s="76"/>
      <c r="D3776" s="185"/>
      <c r="E3776" s="76"/>
      <c r="F3776" s="76" t="str">
        <f>IF(E3776="","",IFERROR(VLOOKUP(E3776,Cadastro!$C$9:$D$1009,2,FALSE),"PROD. NÃO ENCONTRADO"))</f>
        <v/>
      </c>
      <c r="G3776" s="94"/>
      <c r="H3776" s="69" t="str">
        <f>IFERROR(G3776*VLOOKUP(E3776,Saldo!$P$8:$U$1009,6,FALSE),"")</f>
        <v/>
      </c>
      <c r="I3776" s="104" t="str">
        <f>IFERROR(IF(D3776="","",VLOOKUP(E3776,Saldo!$P$8:$Q$1009,2,FALSE)),"")</f>
        <v/>
      </c>
      <c r="J3776" s="76"/>
      <c r="K3776" s="28" t="str">
        <f t="shared" si="58"/>
        <v/>
      </c>
    </row>
    <row r="3777" spans="1:11" ht="18.95" customHeight="1" x14ac:dyDescent="0.25">
      <c r="A3777" s="52"/>
      <c r="C3777" s="76"/>
      <c r="D3777" s="185"/>
      <c r="E3777" s="76"/>
      <c r="F3777" s="76" t="str">
        <f>IF(E3777="","",IFERROR(VLOOKUP(E3777,Cadastro!$C$9:$D$1009,2,FALSE),"PROD. NÃO ENCONTRADO"))</f>
        <v/>
      </c>
      <c r="G3777" s="94"/>
      <c r="H3777" s="69" t="str">
        <f>IFERROR(G3777*VLOOKUP(E3777,Saldo!$P$8:$U$1009,6,FALSE),"")</f>
        <v/>
      </c>
      <c r="I3777" s="104" t="str">
        <f>IFERROR(IF(D3777="","",VLOOKUP(E3777,Saldo!$P$8:$Q$1009,2,FALSE)),"")</f>
        <v/>
      </c>
      <c r="J3777" s="76"/>
      <c r="K3777" s="28" t="str">
        <f t="shared" si="58"/>
        <v/>
      </c>
    </row>
    <row r="3778" spans="1:11" ht="18.95" customHeight="1" x14ac:dyDescent="0.25">
      <c r="A3778" s="52"/>
      <c r="C3778" s="76"/>
      <c r="D3778" s="185"/>
      <c r="E3778" s="76"/>
      <c r="F3778" s="76" t="str">
        <f>IF(E3778="","",IFERROR(VLOOKUP(E3778,Cadastro!$C$9:$D$1009,2,FALSE),"PROD. NÃO ENCONTRADO"))</f>
        <v/>
      </c>
      <c r="G3778" s="94"/>
      <c r="H3778" s="69" t="str">
        <f>IFERROR(G3778*VLOOKUP(E3778,Saldo!$P$8:$U$1009,6,FALSE),"")</f>
        <v/>
      </c>
      <c r="I3778" s="104" t="str">
        <f>IFERROR(IF(D3778="","",VLOOKUP(E3778,Saldo!$P$8:$Q$1009,2,FALSE)),"")</f>
        <v/>
      </c>
      <c r="J3778" s="76"/>
      <c r="K3778" s="28" t="str">
        <f t="shared" si="58"/>
        <v/>
      </c>
    </row>
    <row r="3779" spans="1:11" ht="18.95" customHeight="1" x14ac:dyDescent="0.25">
      <c r="A3779" s="52"/>
      <c r="C3779" s="76"/>
      <c r="D3779" s="185"/>
      <c r="E3779" s="76"/>
      <c r="F3779" s="76" t="str">
        <f>IF(E3779="","",IFERROR(VLOOKUP(E3779,Cadastro!$C$9:$D$1009,2,FALSE),"PROD. NÃO ENCONTRADO"))</f>
        <v/>
      </c>
      <c r="G3779" s="94"/>
      <c r="H3779" s="69" t="str">
        <f>IFERROR(G3779*VLOOKUP(E3779,Saldo!$P$8:$U$1009,6,FALSE),"")</f>
        <v/>
      </c>
      <c r="I3779" s="104" t="str">
        <f>IFERROR(IF(D3779="","",VLOOKUP(E3779,Saldo!$P$8:$Q$1009,2,FALSE)),"")</f>
        <v/>
      </c>
      <c r="J3779" s="76"/>
      <c r="K3779" s="28" t="str">
        <f t="shared" si="58"/>
        <v/>
      </c>
    </row>
    <row r="3780" spans="1:11" ht="18.95" customHeight="1" x14ac:dyDescent="0.25">
      <c r="A3780" s="52"/>
      <c r="C3780" s="76"/>
      <c r="D3780" s="185"/>
      <c r="E3780" s="76"/>
      <c r="F3780" s="76" t="str">
        <f>IF(E3780="","",IFERROR(VLOOKUP(E3780,Cadastro!$C$9:$D$1009,2,FALSE),"PROD. NÃO ENCONTRADO"))</f>
        <v/>
      </c>
      <c r="G3780" s="94"/>
      <c r="H3780" s="69" t="str">
        <f>IFERROR(G3780*VLOOKUP(E3780,Saldo!$P$8:$U$1009,6,FALSE),"")</f>
        <v/>
      </c>
      <c r="I3780" s="104" t="str">
        <f>IFERROR(IF(D3780="","",VLOOKUP(E3780,Saldo!$P$8:$Q$1009,2,FALSE)),"")</f>
        <v/>
      </c>
      <c r="J3780" s="76"/>
      <c r="K3780" s="28" t="str">
        <f t="shared" si="58"/>
        <v/>
      </c>
    </row>
    <row r="3781" spans="1:11" ht="18.95" customHeight="1" x14ac:dyDescent="0.25">
      <c r="A3781" s="52"/>
      <c r="C3781" s="76"/>
      <c r="D3781" s="185"/>
      <c r="E3781" s="76"/>
      <c r="F3781" s="76" t="str">
        <f>IF(E3781="","",IFERROR(VLOOKUP(E3781,Cadastro!$C$9:$D$1009,2,FALSE),"PROD. NÃO ENCONTRADO"))</f>
        <v/>
      </c>
      <c r="G3781" s="94"/>
      <c r="H3781" s="69" t="str">
        <f>IFERROR(G3781*VLOOKUP(E3781,Saldo!$P$8:$U$1009,6,FALSE),"")</f>
        <v/>
      </c>
      <c r="I3781" s="104" t="str">
        <f>IFERROR(IF(D3781="","",VLOOKUP(E3781,Saldo!$P$8:$Q$1009,2,FALSE)),"")</f>
        <v/>
      </c>
      <c r="J3781" s="76"/>
      <c r="K3781" s="28" t="str">
        <f t="shared" si="58"/>
        <v/>
      </c>
    </row>
    <row r="3782" spans="1:11" ht="18.95" customHeight="1" x14ac:dyDescent="0.25">
      <c r="A3782" s="52"/>
      <c r="C3782" s="76"/>
      <c r="D3782" s="185"/>
      <c r="E3782" s="76"/>
      <c r="F3782" s="76" t="str">
        <f>IF(E3782="","",IFERROR(VLOOKUP(E3782,Cadastro!$C$9:$D$1009,2,FALSE),"PROD. NÃO ENCONTRADO"))</f>
        <v/>
      </c>
      <c r="G3782" s="94"/>
      <c r="H3782" s="69" t="str">
        <f>IFERROR(G3782*VLOOKUP(E3782,Saldo!$P$8:$U$1009,6,FALSE),"")</f>
        <v/>
      </c>
      <c r="I3782" s="104" t="str">
        <f>IFERROR(IF(D3782="","",VLOOKUP(E3782,Saldo!$P$8:$Q$1009,2,FALSE)),"")</f>
        <v/>
      </c>
      <c r="J3782" s="76"/>
      <c r="K3782" s="28" t="str">
        <f t="shared" si="58"/>
        <v/>
      </c>
    </row>
    <row r="3783" spans="1:11" ht="18.95" customHeight="1" x14ac:dyDescent="0.25">
      <c r="A3783" s="52"/>
      <c r="C3783" s="76"/>
      <c r="D3783" s="185"/>
      <c r="E3783" s="76"/>
      <c r="F3783" s="76" t="str">
        <f>IF(E3783="","",IFERROR(VLOOKUP(E3783,Cadastro!$C$9:$D$1009,2,FALSE),"PROD. NÃO ENCONTRADO"))</f>
        <v/>
      </c>
      <c r="G3783" s="94"/>
      <c r="H3783" s="69" t="str">
        <f>IFERROR(G3783*VLOOKUP(E3783,Saldo!$P$8:$U$1009,6,FALSE),"")</f>
        <v/>
      </c>
      <c r="I3783" s="104" t="str">
        <f>IFERROR(IF(D3783="","",VLOOKUP(E3783,Saldo!$P$8:$Q$1009,2,FALSE)),"")</f>
        <v/>
      </c>
      <c r="J3783" s="76"/>
      <c r="K3783" s="28" t="str">
        <f t="shared" si="58"/>
        <v/>
      </c>
    </row>
    <row r="3784" spans="1:11" ht="18.95" customHeight="1" x14ac:dyDescent="0.25">
      <c r="A3784" s="52"/>
      <c r="C3784" s="76"/>
      <c r="D3784" s="185"/>
      <c r="E3784" s="76"/>
      <c r="F3784" s="76" t="str">
        <f>IF(E3784="","",IFERROR(VLOOKUP(E3784,Cadastro!$C$9:$D$1009,2,FALSE),"PROD. NÃO ENCONTRADO"))</f>
        <v/>
      </c>
      <c r="G3784" s="94"/>
      <c r="H3784" s="69" t="str">
        <f>IFERROR(G3784*VLOOKUP(E3784,Saldo!$P$8:$U$1009,6,FALSE),"")</f>
        <v/>
      </c>
      <c r="I3784" s="104" t="str">
        <f>IFERROR(IF(D3784="","",VLOOKUP(E3784,Saldo!$P$8:$Q$1009,2,FALSE)),"")</f>
        <v/>
      </c>
      <c r="J3784" s="76"/>
      <c r="K3784" s="28" t="str">
        <f t="shared" si="58"/>
        <v/>
      </c>
    </row>
    <row r="3785" spans="1:11" ht="18.95" customHeight="1" x14ac:dyDescent="0.25">
      <c r="A3785" s="52"/>
      <c r="C3785" s="76"/>
      <c r="D3785" s="185"/>
      <c r="E3785" s="76"/>
      <c r="F3785" s="76" t="str">
        <f>IF(E3785="","",IFERROR(VLOOKUP(E3785,Cadastro!$C$9:$D$1009,2,FALSE),"PROD. NÃO ENCONTRADO"))</f>
        <v/>
      </c>
      <c r="G3785" s="94"/>
      <c r="H3785" s="69" t="str">
        <f>IFERROR(G3785*VLOOKUP(E3785,Saldo!$P$8:$U$1009,6,FALSE),"")</f>
        <v/>
      </c>
      <c r="I3785" s="104" t="str">
        <f>IFERROR(IF(D3785="","",VLOOKUP(E3785,Saldo!$P$8:$Q$1009,2,FALSE)),"")</f>
        <v/>
      </c>
      <c r="J3785" s="76"/>
      <c r="K3785" s="28" t="str">
        <f t="shared" si="58"/>
        <v/>
      </c>
    </row>
    <row r="3786" spans="1:11" ht="18.95" customHeight="1" x14ac:dyDescent="0.25">
      <c r="A3786" s="52"/>
      <c r="C3786" s="76"/>
      <c r="D3786" s="185"/>
      <c r="E3786" s="76"/>
      <c r="F3786" s="76" t="str">
        <f>IF(E3786="","",IFERROR(VLOOKUP(E3786,Cadastro!$C$9:$D$1009,2,FALSE),"PROD. NÃO ENCONTRADO"))</f>
        <v/>
      </c>
      <c r="G3786" s="94"/>
      <c r="H3786" s="69" t="str">
        <f>IFERROR(G3786*VLOOKUP(E3786,Saldo!$P$8:$U$1009,6,FALSE),"")</f>
        <v/>
      </c>
      <c r="I3786" s="104" t="str">
        <f>IFERROR(IF(D3786="","",VLOOKUP(E3786,Saldo!$P$8:$Q$1009,2,FALSE)),"")</f>
        <v/>
      </c>
      <c r="J3786" s="76"/>
      <c r="K3786" s="28" t="str">
        <f t="shared" ref="K3786:K3849" si="59">IF(D3786="","",MONTH(D3786))</f>
        <v/>
      </c>
    </row>
    <row r="3787" spans="1:11" ht="18.95" customHeight="1" x14ac:dyDescent="0.25">
      <c r="A3787" s="52"/>
      <c r="C3787" s="76"/>
      <c r="D3787" s="185"/>
      <c r="E3787" s="76"/>
      <c r="F3787" s="76" t="str">
        <f>IF(E3787="","",IFERROR(VLOOKUP(E3787,Cadastro!$C$9:$D$1009,2,FALSE),"PROD. NÃO ENCONTRADO"))</f>
        <v/>
      </c>
      <c r="G3787" s="94"/>
      <c r="H3787" s="69" t="str">
        <f>IFERROR(G3787*VLOOKUP(E3787,Saldo!$P$8:$U$1009,6,FALSE),"")</f>
        <v/>
      </c>
      <c r="I3787" s="104" t="str">
        <f>IFERROR(IF(D3787="","",VLOOKUP(E3787,Saldo!$P$8:$Q$1009,2,FALSE)),"")</f>
        <v/>
      </c>
      <c r="J3787" s="76"/>
      <c r="K3787" s="28" t="str">
        <f t="shared" si="59"/>
        <v/>
      </c>
    </row>
    <row r="3788" spans="1:11" ht="18.95" customHeight="1" x14ac:dyDescent="0.25">
      <c r="A3788" s="52"/>
      <c r="C3788" s="76"/>
      <c r="D3788" s="185"/>
      <c r="E3788" s="76"/>
      <c r="F3788" s="76" t="str">
        <f>IF(E3788="","",IFERROR(VLOOKUP(E3788,Cadastro!$C$9:$D$1009,2,FALSE),"PROD. NÃO ENCONTRADO"))</f>
        <v/>
      </c>
      <c r="G3788" s="94"/>
      <c r="H3788" s="69" t="str">
        <f>IFERROR(G3788*VLOOKUP(E3788,Saldo!$P$8:$U$1009,6,FALSE),"")</f>
        <v/>
      </c>
      <c r="I3788" s="104" t="str">
        <f>IFERROR(IF(D3788="","",VLOOKUP(E3788,Saldo!$P$8:$Q$1009,2,FALSE)),"")</f>
        <v/>
      </c>
      <c r="J3788" s="76"/>
      <c r="K3788" s="28" t="str">
        <f t="shared" si="59"/>
        <v/>
      </c>
    </row>
    <row r="3789" spans="1:11" ht="18.95" customHeight="1" x14ac:dyDescent="0.25">
      <c r="A3789" s="52"/>
      <c r="C3789" s="76"/>
      <c r="D3789" s="185"/>
      <c r="E3789" s="76"/>
      <c r="F3789" s="76" t="str">
        <f>IF(E3789="","",IFERROR(VLOOKUP(E3789,Cadastro!$C$9:$D$1009,2,FALSE),"PROD. NÃO ENCONTRADO"))</f>
        <v/>
      </c>
      <c r="G3789" s="94"/>
      <c r="H3789" s="69" t="str">
        <f>IFERROR(G3789*VLOOKUP(E3789,Saldo!$P$8:$U$1009,6,FALSE),"")</f>
        <v/>
      </c>
      <c r="I3789" s="104" t="str">
        <f>IFERROR(IF(D3789="","",VLOOKUP(E3789,Saldo!$P$8:$Q$1009,2,FALSE)),"")</f>
        <v/>
      </c>
      <c r="J3789" s="76"/>
      <c r="K3789" s="28" t="str">
        <f t="shared" si="59"/>
        <v/>
      </c>
    </row>
    <row r="3790" spans="1:11" ht="18.95" customHeight="1" x14ac:dyDescent="0.25">
      <c r="A3790" s="52"/>
      <c r="C3790" s="76"/>
      <c r="D3790" s="185"/>
      <c r="E3790" s="76"/>
      <c r="F3790" s="76" t="str">
        <f>IF(E3790="","",IFERROR(VLOOKUP(E3790,Cadastro!$C$9:$D$1009,2,FALSE),"PROD. NÃO ENCONTRADO"))</f>
        <v/>
      </c>
      <c r="G3790" s="94"/>
      <c r="H3790" s="69" t="str">
        <f>IFERROR(G3790*VLOOKUP(E3790,Saldo!$P$8:$U$1009,6,FALSE),"")</f>
        <v/>
      </c>
      <c r="I3790" s="104" t="str">
        <f>IFERROR(IF(D3790="","",VLOOKUP(E3790,Saldo!$P$8:$Q$1009,2,FALSE)),"")</f>
        <v/>
      </c>
      <c r="J3790" s="76"/>
      <c r="K3790" s="28" t="str">
        <f t="shared" si="59"/>
        <v/>
      </c>
    </row>
    <row r="3791" spans="1:11" ht="18.95" customHeight="1" x14ac:dyDescent="0.25">
      <c r="A3791" s="52"/>
      <c r="C3791" s="76"/>
      <c r="D3791" s="185"/>
      <c r="E3791" s="76"/>
      <c r="F3791" s="76" t="str">
        <f>IF(E3791="","",IFERROR(VLOOKUP(E3791,Cadastro!$C$9:$D$1009,2,FALSE),"PROD. NÃO ENCONTRADO"))</f>
        <v/>
      </c>
      <c r="G3791" s="94"/>
      <c r="H3791" s="69" t="str">
        <f>IFERROR(G3791*VLOOKUP(E3791,Saldo!$P$8:$U$1009,6,FALSE),"")</f>
        <v/>
      </c>
      <c r="I3791" s="104" t="str">
        <f>IFERROR(IF(D3791="","",VLOOKUP(E3791,Saldo!$P$8:$Q$1009,2,FALSE)),"")</f>
        <v/>
      </c>
      <c r="J3791" s="76"/>
      <c r="K3791" s="28" t="str">
        <f t="shared" si="59"/>
        <v/>
      </c>
    </row>
    <row r="3792" spans="1:11" ht="18.95" customHeight="1" x14ac:dyDescent="0.25">
      <c r="A3792" s="52"/>
      <c r="C3792" s="76"/>
      <c r="D3792" s="185"/>
      <c r="E3792" s="76"/>
      <c r="F3792" s="76" t="str">
        <f>IF(E3792="","",IFERROR(VLOOKUP(E3792,Cadastro!$C$9:$D$1009,2,FALSE),"PROD. NÃO ENCONTRADO"))</f>
        <v/>
      </c>
      <c r="G3792" s="94"/>
      <c r="H3792" s="69" t="str">
        <f>IFERROR(G3792*VLOOKUP(E3792,Saldo!$P$8:$U$1009,6,FALSE),"")</f>
        <v/>
      </c>
      <c r="I3792" s="104" t="str">
        <f>IFERROR(IF(D3792="","",VLOOKUP(E3792,Saldo!$P$8:$Q$1009,2,FALSE)),"")</f>
        <v/>
      </c>
      <c r="J3792" s="76"/>
      <c r="K3792" s="28" t="str">
        <f t="shared" si="59"/>
        <v/>
      </c>
    </row>
    <row r="3793" spans="1:11" ht="18.95" customHeight="1" x14ac:dyDescent="0.25">
      <c r="A3793" s="52"/>
      <c r="C3793" s="76"/>
      <c r="D3793" s="185"/>
      <c r="E3793" s="76"/>
      <c r="F3793" s="76" t="str">
        <f>IF(E3793="","",IFERROR(VLOOKUP(E3793,Cadastro!$C$9:$D$1009,2,FALSE),"PROD. NÃO ENCONTRADO"))</f>
        <v/>
      </c>
      <c r="G3793" s="94"/>
      <c r="H3793" s="69" t="str">
        <f>IFERROR(G3793*VLOOKUP(E3793,Saldo!$P$8:$U$1009,6,FALSE),"")</f>
        <v/>
      </c>
      <c r="I3793" s="104" t="str">
        <f>IFERROR(IF(D3793="","",VLOOKUP(E3793,Saldo!$P$8:$Q$1009,2,FALSE)),"")</f>
        <v/>
      </c>
      <c r="J3793" s="76"/>
      <c r="K3793" s="28" t="str">
        <f t="shared" si="59"/>
        <v/>
      </c>
    </row>
    <row r="3794" spans="1:11" ht="18.95" customHeight="1" x14ac:dyDescent="0.25">
      <c r="A3794" s="52"/>
      <c r="C3794" s="76"/>
      <c r="D3794" s="185"/>
      <c r="E3794" s="76"/>
      <c r="F3794" s="76" t="str">
        <f>IF(E3794="","",IFERROR(VLOOKUP(E3794,Cadastro!$C$9:$D$1009,2,FALSE),"PROD. NÃO ENCONTRADO"))</f>
        <v/>
      </c>
      <c r="G3794" s="94"/>
      <c r="H3794" s="69" t="str">
        <f>IFERROR(G3794*VLOOKUP(E3794,Saldo!$P$8:$U$1009,6,FALSE),"")</f>
        <v/>
      </c>
      <c r="I3794" s="104" t="str">
        <f>IFERROR(IF(D3794="","",VLOOKUP(E3794,Saldo!$P$8:$Q$1009,2,FALSE)),"")</f>
        <v/>
      </c>
      <c r="J3794" s="76"/>
      <c r="K3794" s="28" t="str">
        <f t="shared" si="59"/>
        <v/>
      </c>
    </row>
    <row r="3795" spans="1:11" ht="18.95" customHeight="1" x14ac:dyDescent="0.25">
      <c r="A3795" s="52"/>
      <c r="C3795" s="76"/>
      <c r="D3795" s="185"/>
      <c r="E3795" s="76"/>
      <c r="F3795" s="76" t="str">
        <f>IF(E3795="","",IFERROR(VLOOKUP(E3795,Cadastro!$C$9:$D$1009,2,FALSE),"PROD. NÃO ENCONTRADO"))</f>
        <v/>
      </c>
      <c r="G3795" s="94"/>
      <c r="H3795" s="69" t="str">
        <f>IFERROR(G3795*VLOOKUP(E3795,Saldo!$P$8:$U$1009,6,FALSE),"")</f>
        <v/>
      </c>
      <c r="I3795" s="104" t="str">
        <f>IFERROR(IF(D3795="","",VLOOKUP(E3795,Saldo!$P$8:$Q$1009,2,FALSE)),"")</f>
        <v/>
      </c>
      <c r="J3795" s="76"/>
      <c r="K3795" s="28" t="str">
        <f t="shared" si="59"/>
        <v/>
      </c>
    </row>
    <row r="3796" spans="1:11" ht="18.95" customHeight="1" x14ac:dyDescent="0.25">
      <c r="A3796" s="52"/>
      <c r="C3796" s="76"/>
      <c r="D3796" s="185"/>
      <c r="E3796" s="76"/>
      <c r="F3796" s="76" t="str">
        <f>IF(E3796="","",IFERROR(VLOOKUP(E3796,Cadastro!$C$9:$D$1009,2,FALSE),"PROD. NÃO ENCONTRADO"))</f>
        <v/>
      </c>
      <c r="G3796" s="94"/>
      <c r="H3796" s="69" t="str">
        <f>IFERROR(G3796*VLOOKUP(E3796,Saldo!$P$8:$U$1009,6,FALSE),"")</f>
        <v/>
      </c>
      <c r="I3796" s="104" t="str">
        <f>IFERROR(IF(D3796="","",VLOOKUP(E3796,Saldo!$P$8:$Q$1009,2,FALSE)),"")</f>
        <v/>
      </c>
      <c r="J3796" s="76"/>
      <c r="K3796" s="28" t="str">
        <f t="shared" si="59"/>
        <v/>
      </c>
    </row>
    <row r="3797" spans="1:11" ht="18.95" customHeight="1" x14ac:dyDescent="0.25">
      <c r="A3797" s="52"/>
      <c r="C3797" s="76"/>
      <c r="D3797" s="185"/>
      <c r="E3797" s="76"/>
      <c r="F3797" s="76" t="str">
        <f>IF(E3797="","",IFERROR(VLOOKUP(E3797,Cadastro!$C$9:$D$1009,2,FALSE),"PROD. NÃO ENCONTRADO"))</f>
        <v/>
      </c>
      <c r="G3797" s="94"/>
      <c r="H3797" s="69" t="str">
        <f>IFERROR(G3797*VLOOKUP(E3797,Saldo!$P$8:$U$1009,6,FALSE),"")</f>
        <v/>
      </c>
      <c r="I3797" s="104" t="str">
        <f>IFERROR(IF(D3797="","",VLOOKUP(E3797,Saldo!$P$8:$Q$1009,2,FALSE)),"")</f>
        <v/>
      </c>
      <c r="J3797" s="76"/>
      <c r="K3797" s="28" t="str">
        <f t="shared" si="59"/>
        <v/>
      </c>
    </row>
    <row r="3798" spans="1:11" ht="18.95" customHeight="1" x14ac:dyDescent="0.25">
      <c r="A3798" s="52"/>
      <c r="C3798" s="76"/>
      <c r="D3798" s="185"/>
      <c r="E3798" s="76"/>
      <c r="F3798" s="76" t="str">
        <f>IF(E3798="","",IFERROR(VLOOKUP(E3798,Cadastro!$C$9:$D$1009,2,FALSE),"PROD. NÃO ENCONTRADO"))</f>
        <v/>
      </c>
      <c r="G3798" s="94"/>
      <c r="H3798" s="69" t="str">
        <f>IFERROR(G3798*VLOOKUP(E3798,Saldo!$P$8:$U$1009,6,FALSE),"")</f>
        <v/>
      </c>
      <c r="I3798" s="104" t="str">
        <f>IFERROR(IF(D3798="","",VLOOKUP(E3798,Saldo!$P$8:$Q$1009,2,FALSE)),"")</f>
        <v/>
      </c>
      <c r="J3798" s="76"/>
      <c r="K3798" s="28" t="str">
        <f t="shared" si="59"/>
        <v/>
      </c>
    </row>
    <row r="3799" spans="1:11" ht="18.95" customHeight="1" x14ac:dyDescent="0.25">
      <c r="A3799" s="52"/>
      <c r="C3799" s="76"/>
      <c r="D3799" s="185"/>
      <c r="E3799" s="76"/>
      <c r="F3799" s="76" t="str">
        <f>IF(E3799="","",IFERROR(VLOOKUP(E3799,Cadastro!$C$9:$D$1009,2,FALSE),"PROD. NÃO ENCONTRADO"))</f>
        <v/>
      </c>
      <c r="G3799" s="94"/>
      <c r="H3799" s="69" t="str">
        <f>IFERROR(G3799*VLOOKUP(E3799,Saldo!$P$8:$U$1009,6,FALSE),"")</f>
        <v/>
      </c>
      <c r="I3799" s="104" t="str">
        <f>IFERROR(IF(D3799="","",VLOOKUP(E3799,Saldo!$P$8:$Q$1009,2,FALSE)),"")</f>
        <v/>
      </c>
      <c r="J3799" s="76"/>
      <c r="K3799" s="28" t="str">
        <f t="shared" si="59"/>
        <v/>
      </c>
    </row>
    <row r="3800" spans="1:11" ht="18.95" customHeight="1" x14ac:dyDescent="0.25">
      <c r="A3800" s="52"/>
      <c r="C3800" s="76"/>
      <c r="D3800" s="185"/>
      <c r="E3800" s="76"/>
      <c r="F3800" s="76" t="str">
        <f>IF(E3800="","",IFERROR(VLOOKUP(E3800,Cadastro!$C$9:$D$1009,2,FALSE),"PROD. NÃO ENCONTRADO"))</f>
        <v/>
      </c>
      <c r="G3800" s="94"/>
      <c r="H3800" s="69" t="str">
        <f>IFERROR(G3800*VLOOKUP(E3800,Saldo!$P$8:$U$1009,6,FALSE),"")</f>
        <v/>
      </c>
      <c r="I3800" s="104" t="str">
        <f>IFERROR(IF(D3800="","",VLOOKUP(E3800,Saldo!$P$8:$Q$1009,2,FALSE)),"")</f>
        <v/>
      </c>
      <c r="J3800" s="76"/>
      <c r="K3800" s="28" t="str">
        <f t="shared" si="59"/>
        <v/>
      </c>
    </row>
    <row r="3801" spans="1:11" ht="18.95" customHeight="1" x14ac:dyDescent="0.25">
      <c r="A3801" s="52"/>
      <c r="C3801" s="76"/>
      <c r="D3801" s="185"/>
      <c r="E3801" s="76"/>
      <c r="F3801" s="76" t="str">
        <f>IF(E3801="","",IFERROR(VLOOKUP(E3801,Cadastro!$C$9:$D$1009,2,FALSE),"PROD. NÃO ENCONTRADO"))</f>
        <v/>
      </c>
      <c r="G3801" s="94"/>
      <c r="H3801" s="69" t="str">
        <f>IFERROR(G3801*VLOOKUP(E3801,Saldo!$P$8:$U$1009,6,FALSE),"")</f>
        <v/>
      </c>
      <c r="I3801" s="104" t="str">
        <f>IFERROR(IF(D3801="","",VLOOKUP(E3801,Saldo!$P$8:$Q$1009,2,FALSE)),"")</f>
        <v/>
      </c>
      <c r="J3801" s="76"/>
      <c r="K3801" s="28" t="str">
        <f t="shared" si="59"/>
        <v/>
      </c>
    </row>
    <row r="3802" spans="1:11" ht="18.95" customHeight="1" x14ac:dyDescent="0.25">
      <c r="A3802" s="52"/>
      <c r="C3802" s="76"/>
      <c r="D3802" s="185"/>
      <c r="E3802" s="76"/>
      <c r="F3802" s="76" t="str">
        <f>IF(E3802="","",IFERROR(VLOOKUP(E3802,Cadastro!$C$9:$D$1009,2,FALSE),"PROD. NÃO ENCONTRADO"))</f>
        <v/>
      </c>
      <c r="G3802" s="94"/>
      <c r="H3802" s="69" t="str">
        <f>IFERROR(G3802*VLOOKUP(E3802,Saldo!$P$8:$U$1009,6,FALSE),"")</f>
        <v/>
      </c>
      <c r="I3802" s="104" t="str">
        <f>IFERROR(IF(D3802="","",VLOOKUP(E3802,Saldo!$P$8:$Q$1009,2,FALSE)),"")</f>
        <v/>
      </c>
      <c r="J3802" s="76"/>
      <c r="K3802" s="28" t="str">
        <f t="shared" si="59"/>
        <v/>
      </c>
    </row>
    <row r="3803" spans="1:11" ht="18.95" customHeight="1" x14ac:dyDescent="0.25">
      <c r="A3803" s="52"/>
      <c r="C3803" s="76"/>
      <c r="D3803" s="185"/>
      <c r="E3803" s="76"/>
      <c r="F3803" s="76" t="str">
        <f>IF(E3803="","",IFERROR(VLOOKUP(E3803,Cadastro!$C$9:$D$1009,2,FALSE),"PROD. NÃO ENCONTRADO"))</f>
        <v/>
      </c>
      <c r="G3803" s="94"/>
      <c r="H3803" s="69" t="str">
        <f>IFERROR(G3803*VLOOKUP(E3803,Saldo!$P$8:$U$1009,6,FALSE),"")</f>
        <v/>
      </c>
      <c r="I3803" s="104" t="str">
        <f>IFERROR(IF(D3803="","",VLOOKUP(E3803,Saldo!$P$8:$Q$1009,2,FALSE)),"")</f>
        <v/>
      </c>
      <c r="J3803" s="76"/>
      <c r="K3803" s="28" t="str">
        <f t="shared" si="59"/>
        <v/>
      </c>
    </row>
    <row r="3804" spans="1:11" ht="18.95" customHeight="1" x14ac:dyDescent="0.25">
      <c r="A3804" s="52"/>
      <c r="C3804" s="76"/>
      <c r="D3804" s="185"/>
      <c r="E3804" s="76"/>
      <c r="F3804" s="76" t="str">
        <f>IF(E3804="","",IFERROR(VLOOKUP(E3804,Cadastro!$C$9:$D$1009,2,FALSE),"PROD. NÃO ENCONTRADO"))</f>
        <v/>
      </c>
      <c r="G3804" s="94"/>
      <c r="H3804" s="69" t="str">
        <f>IFERROR(G3804*VLOOKUP(E3804,Saldo!$P$8:$U$1009,6,FALSE),"")</f>
        <v/>
      </c>
      <c r="I3804" s="104" t="str">
        <f>IFERROR(IF(D3804="","",VLOOKUP(E3804,Saldo!$P$8:$Q$1009,2,FALSE)),"")</f>
        <v/>
      </c>
      <c r="J3804" s="76"/>
      <c r="K3804" s="28" t="str">
        <f t="shared" si="59"/>
        <v/>
      </c>
    </row>
    <row r="3805" spans="1:11" ht="18.95" customHeight="1" x14ac:dyDescent="0.25">
      <c r="A3805" s="52"/>
      <c r="C3805" s="76"/>
      <c r="D3805" s="185"/>
      <c r="E3805" s="76"/>
      <c r="F3805" s="76" t="str">
        <f>IF(E3805="","",IFERROR(VLOOKUP(E3805,Cadastro!$C$9:$D$1009,2,FALSE),"PROD. NÃO ENCONTRADO"))</f>
        <v/>
      </c>
      <c r="G3805" s="94"/>
      <c r="H3805" s="69" t="str">
        <f>IFERROR(G3805*VLOOKUP(E3805,Saldo!$P$8:$U$1009,6,FALSE),"")</f>
        <v/>
      </c>
      <c r="I3805" s="104" t="str">
        <f>IFERROR(IF(D3805="","",VLOOKUP(E3805,Saldo!$P$8:$Q$1009,2,FALSE)),"")</f>
        <v/>
      </c>
      <c r="J3805" s="76"/>
      <c r="K3805" s="28" t="str">
        <f t="shared" si="59"/>
        <v/>
      </c>
    </row>
    <row r="3806" spans="1:11" ht="18.95" customHeight="1" x14ac:dyDescent="0.25">
      <c r="A3806" s="52"/>
      <c r="C3806" s="76"/>
      <c r="D3806" s="185"/>
      <c r="E3806" s="76"/>
      <c r="F3806" s="76" t="str">
        <f>IF(E3806="","",IFERROR(VLOOKUP(E3806,Cadastro!$C$9:$D$1009,2,FALSE),"PROD. NÃO ENCONTRADO"))</f>
        <v/>
      </c>
      <c r="G3806" s="94"/>
      <c r="H3806" s="69" t="str">
        <f>IFERROR(G3806*VLOOKUP(E3806,Saldo!$P$8:$U$1009,6,FALSE),"")</f>
        <v/>
      </c>
      <c r="I3806" s="104" t="str">
        <f>IFERROR(IF(D3806="","",VLOOKUP(E3806,Saldo!$P$8:$Q$1009,2,FALSE)),"")</f>
        <v/>
      </c>
      <c r="J3806" s="76"/>
      <c r="K3806" s="28" t="str">
        <f t="shared" si="59"/>
        <v/>
      </c>
    </row>
    <row r="3807" spans="1:11" ht="18.95" customHeight="1" x14ac:dyDescent="0.25">
      <c r="A3807" s="52"/>
      <c r="C3807" s="76"/>
      <c r="D3807" s="185"/>
      <c r="E3807" s="76"/>
      <c r="F3807" s="76" t="str">
        <f>IF(E3807="","",IFERROR(VLOOKUP(E3807,Cadastro!$C$9:$D$1009,2,FALSE),"PROD. NÃO ENCONTRADO"))</f>
        <v/>
      </c>
      <c r="G3807" s="94"/>
      <c r="H3807" s="69" t="str">
        <f>IFERROR(G3807*VLOOKUP(E3807,Saldo!$P$8:$U$1009,6,FALSE),"")</f>
        <v/>
      </c>
      <c r="I3807" s="104" t="str">
        <f>IFERROR(IF(D3807="","",VLOOKUP(E3807,Saldo!$P$8:$Q$1009,2,FALSE)),"")</f>
        <v/>
      </c>
      <c r="J3807" s="76"/>
      <c r="K3807" s="28" t="str">
        <f t="shared" si="59"/>
        <v/>
      </c>
    </row>
    <row r="3808" spans="1:11" ht="18.95" customHeight="1" x14ac:dyDescent="0.25">
      <c r="A3808" s="52"/>
      <c r="C3808" s="76"/>
      <c r="D3808" s="185"/>
      <c r="E3808" s="76"/>
      <c r="F3808" s="76" t="str">
        <f>IF(E3808="","",IFERROR(VLOOKUP(E3808,Cadastro!$C$9:$D$1009,2,FALSE),"PROD. NÃO ENCONTRADO"))</f>
        <v/>
      </c>
      <c r="G3808" s="94"/>
      <c r="H3808" s="69" t="str">
        <f>IFERROR(G3808*VLOOKUP(E3808,Saldo!$P$8:$U$1009,6,FALSE),"")</f>
        <v/>
      </c>
      <c r="I3808" s="104" t="str">
        <f>IFERROR(IF(D3808="","",VLOOKUP(E3808,Saldo!$P$8:$Q$1009,2,FALSE)),"")</f>
        <v/>
      </c>
      <c r="J3808" s="76"/>
      <c r="K3808" s="28" t="str">
        <f t="shared" si="59"/>
        <v/>
      </c>
    </row>
    <row r="3809" spans="1:11" ht="18.95" customHeight="1" x14ac:dyDescent="0.25">
      <c r="A3809" s="52"/>
      <c r="C3809" s="76"/>
      <c r="D3809" s="185"/>
      <c r="E3809" s="76"/>
      <c r="F3809" s="76" t="str">
        <f>IF(E3809="","",IFERROR(VLOOKUP(E3809,Cadastro!$C$9:$D$1009,2,FALSE),"PROD. NÃO ENCONTRADO"))</f>
        <v/>
      </c>
      <c r="G3809" s="94"/>
      <c r="H3809" s="69" t="str">
        <f>IFERROR(G3809*VLOOKUP(E3809,Saldo!$P$8:$U$1009,6,FALSE),"")</f>
        <v/>
      </c>
      <c r="I3809" s="104" t="str">
        <f>IFERROR(IF(D3809="","",VLOOKUP(E3809,Saldo!$P$8:$Q$1009,2,FALSE)),"")</f>
        <v/>
      </c>
      <c r="J3809" s="76"/>
      <c r="K3809" s="28" t="str">
        <f t="shared" si="59"/>
        <v/>
      </c>
    </row>
    <row r="3810" spans="1:11" ht="18.95" customHeight="1" x14ac:dyDescent="0.25">
      <c r="A3810" s="52"/>
      <c r="C3810" s="76"/>
      <c r="D3810" s="185"/>
      <c r="E3810" s="76"/>
      <c r="F3810" s="76" t="str">
        <f>IF(E3810="","",IFERROR(VLOOKUP(E3810,Cadastro!$C$9:$D$1009,2,FALSE),"PROD. NÃO ENCONTRADO"))</f>
        <v/>
      </c>
      <c r="G3810" s="94"/>
      <c r="H3810" s="69" t="str">
        <f>IFERROR(G3810*VLOOKUP(E3810,Saldo!$P$8:$U$1009,6,FALSE),"")</f>
        <v/>
      </c>
      <c r="I3810" s="104" t="str">
        <f>IFERROR(IF(D3810="","",VLOOKUP(E3810,Saldo!$P$8:$Q$1009,2,FALSE)),"")</f>
        <v/>
      </c>
      <c r="J3810" s="76"/>
      <c r="K3810" s="28" t="str">
        <f t="shared" si="59"/>
        <v/>
      </c>
    </row>
    <row r="3811" spans="1:11" ht="18.95" customHeight="1" x14ac:dyDescent="0.25">
      <c r="A3811" s="52"/>
      <c r="C3811" s="76"/>
      <c r="D3811" s="185"/>
      <c r="E3811" s="76"/>
      <c r="F3811" s="76" t="str">
        <f>IF(E3811="","",IFERROR(VLOOKUP(E3811,Cadastro!$C$9:$D$1009,2,FALSE),"PROD. NÃO ENCONTRADO"))</f>
        <v/>
      </c>
      <c r="G3811" s="94"/>
      <c r="H3811" s="69" t="str">
        <f>IFERROR(G3811*VLOOKUP(E3811,Saldo!$P$8:$U$1009,6,FALSE),"")</f>
        <v/>
      </c>
      <c r="I3811" s="104" t="str">
        <f>IFERROR(IF(D3811="","",VLOOKUP(E3811,Saldo!$P$8:$Q$1009,2,FALSE)),"")</f>
        <v/>
      </c>
      <c r="J3811" s="76"/>
      <c r="K3811" s="28" t="str">
        <f t="shared" si="59"/>
        <v/>
      </c>
    </row>
    <row r="3812" spans="1:11" ht="18.95" customHeight="1" x14ac:dyDescent="0.25">
      <c r="A3812" s="52"/>
      <c r="C3812" s="76"/>
      <c r="D3812" s="185"/>
      <c r="E3812" s="76"/>
      <c r="F3812" s="76" t="str">
        <f>IF(E3812="","",IFERROR(VLOOKUP(E3812,Cadastro!$C$9:$D$1009,2,FALSE),"PROD. NÃO ENCONTRADO"))</f>
        <v/>
      </c>
      <c r="G3812" s="94"/>
      <c r="H3812" s="69" t="str">
        <f>IFERROR(G3812*VLOOKUP(E3812,Saldo!$P$8:$U$1009,6,FALSE),"")</f>
        <v/>
      </c>
      <c r="I3812" s="104" t="str">
        <f>IFERROR(IF(D3812="","",VLOOKUP(E3812,Saldo!$P$8:$Q$1009,2,FALSE)),"")</f>
        <v/>
      </c>
      <c r="J3812" s="76"/>
      <c r="K3812" s="28" t="str">
        <f t="shared" si="59"/>
        <v/>
      </c>
    </row>
    <row r="3813" spans="1:11" ht="18.95" customHeight="1" x14ac:dyDescent="0.25">
      <c r="A3813" s="52"/>
      <c r="C3813" s="76"/>
      <c r="D3813" s="185"/>
      <c r="E3813" s="76"/>
      <c r="F3813" s="76" t="str">
        <f>IF(E3813="","",IFERROR(VLOOKUP(E3813,Cadastro!$C$9:$D$1009,2,FALSE),"PROD. NÃO ENCONTRADO"))</f>
        <v/>
      </c>
      <c r="G3813" s="94"/>
      <c r="H3813" s="69" t="str">
        <f>IFERROR(G3813*VLOOKUP(E3813,Saldo!$P$8:$U$1009,6,FALSE),"")</f>
        <v/>
      </c>
      <c r="I3813" s="104" t="str">
        <f>IFERROR(IF(D3813="","",VLOOKUP(E3813,Saldo!$P$8:$Q$1009,2,FALSE)),"")</f>
        <v/>
      </c>
      <c r="J3813" s="76"/>
      <c r="K3813" s="28" t="str">
        <f t="shared" si="59"/>
        <v/>
      </c>
    </row>
    <row r="3814" spans="1:11" ht="18.95" customHeight="1" x14ac:dyDescent="0.25">
      <c r="A3814" s="52"/>
      <c r="C3814" s="76"/>
      <c r="D3814" s="185"/>
      <c r="E3814" s="76"/>
      <c r="F3814" s="76" t="str">
        <f>IF(E3814="","",IFERROR(VLOOKUP(E3814,Cadastro!$C$9:$D$1009,2,FALSE),"PROD. NÃO ENCONTRADO"))</f>
        <v/>
      </c>
      <c r="G3814" s="94"/>
      <c r="H3814" s="69" t="str">
        <f>IFERROR(G3814*VLOOKUP(E3814,Saldo!$P$8:$U$1009,6,FALSE),"")</f>
        <v/>
      </c>
      <c r="I3814" s="104" t="str">
        <f>IFERROR(IF(D3814="","",VLOOKUP(E3814,Saldo!$P$8:$Q$1009,2,FALSE)),"")</f>
        <v/>
      </c>
      <c r="J3814" s="76"/>
      <c r="K3814" s="28" t="str">
        <f t="shared" si="59"/>
        <v/>
      </c>
    </row>
    <row r="3815" spans="1:11" ht="18.95" customHeight="1" x14ac:dyDescent="0.25">
      <c r="A3815" s="52"/>
      <c r="C3815" s="76"/>
      <c r="D3815" s="185"/>
      <c r="E3815" s="76"/>
      <c r="F3815" s="76" t="str">
        <f>IF(E3815="","",IFERROR(VLOOKUP(E3815,Cadastro!$C$9:$D$1009,2,FALSE),"PROD. NÃO ENCONTRADO"))</f>
        <v/>
      </c>
      <c r="G3815" s="94"/>
      <c r="H3815" s="69" t="str">
        <f>IFERROR(G3815*VLOOKUP(E3815,Saldo!$P$8:$U$1009,6,FALSE),"")</f>
        <v/>
      </c>
      <c r="I3815" s="104" t="str">
        <f>IFERROR(IF(D3815="","",VLOOKUP(E3815,Saldo!$P$8:$Q$1009,2,FALSE)),"")</f>
        <v/>
      </c>
      <c r="J3815" s="76"/>
      <c r="K3815" s="28" t="str">
        <f t="shared" si="59"/>
        <v/>
      </c>
    </row>
    <row r="3816" spans="1:11" ht="18.95" customHeight="1" x14ac:dyDescent="0.25">
      <c r="A3816" s="52"/>
      <c r="C3816" s="76"/>
      <c r="D3816" s="185"/>
      <c r="E3816" s="76"/>
      <c r="F3816" s="76" t="str">
        <f>IF(E3816="","",IFERROR(VLOOKUP(E3816,Cadastro!$C$9:$D$1009,2,FALSE),"PROD. NÃO ENCONTRADO"))</f>
        <v/>
      </c>
      <c r="G3816" s="94"/>
      <c r="H3816" s="69" t="str">
        <f>IFERROR(G3816*VLOOKUP(E3816,Saldo!$P$8:$U$1009,6,FALSE),"")</f>
        <v/>
      </c>
      <c r="I3816" s="104" t="str">
        <f>IFERROR(IF(D3816="","",VLOOKUP(E3816,Saldo!$P$8:$Q$1009,2,FALSE)),"")</f>
        <v/>
      </c>
      <c r="J3816" s="76"/>
      <c r="K3816" s="28" t="str">
        <f t="shared" si="59"/>
        <v/>
      </c>
    </row>
    <row r="3817" spans="1:11" ht="18.95" customHeight="1" x14ac:dyDescent="0.25">
      <c r="A3817" s="52"/>
      <c r="C3817" s="76"/>
      <c r="D3817" s="185"/>
      <c r="E3817" s="76"/>
      <c r="F3817" s="76" t="str">
        <f>IF(E3817="","",IFERROR(VLOOKUP(E3817,Cadastro!$C$9:$D$1009,2,FALSE),"PROD. NÃO ENCONTRADO"))</f>
        <v/>
      </c>
      <c r="G3817" s="94"/>
      <c r="H3817" s="69" t="str">
        <f>IFERROR(G3817*VLOOKUP(E3817,Saldo!$P$8:$U$1009,6,FALSE),"")</f>
        <v/>
      </c>
      <c r="I3817" s="104" t="str">
        <f>IFERROR(IF(D3817="","",VLOOKUP(E3817,Saldo!$P$8:$Q$1009,2,FALSE)),"")</f>
        <v/>
      </c>
      <c r="J3817" s="76"/>
      <c r="K3817" s="28" t="str">
        <f t="shared" si="59"/>
        <v/>
      </c>
    </row>
    <row r="3818" spans="1:11" ht="18.95" customHeight="1" x14ac:dyDescent="0.25">
      <c r="A3818" s="52"/>
      <c r="C3818" s="76"/>
      <c r="D3818" s="185"/>
      <c r="E3818" s="76"/>
      <c r="F3818" s="76" t="str">
        <f>IF(E3818="","",IFERROR(VLOOKUP(E3818,Cadastro!$C$9:$D$1009,2,FALSE),"PROD. NÃO ENCONTRADO"))</f>
        <v/>
      </c>
      <c r="G3818" s="94"/>
      <c r="H3818" s="69" t="str">
        <f>IFERROR(G3818*VLOOKUP(E3818,Saldo!$P$8:$U$1009,6,FALSE),"")</f>
        <v/>
      </c>
      <c r="I3818" s="104" t="str">
        <f>IFERROR(IF(D3818="","",VLOOKUP(E3818,Saldo!$P$8:$Q$1009,2,FALSE)),"")</f>
        <v/>
      </c>
      <c r="J3818" s="76"/>
      <c r="K3818" s="28" t="str">
        <f t="shared" si="59"/>
        <v/>
      </c>
    </row>
    <row r="3819" spans="1:11" ht="18.95" customHeight="1" x14ac:dyDescent="0.25">
      <c r="A3819" s="52"/>
      <c r="C3819" s="76"/>
      <c r="D3819" s="185"/>
      <c r="E3819" s="76"/>
      <c r="F3819" s="76" t="str">
        <f>IF(E3819="","",IFERROR(VLOOKUP(E3819,Cadastro!$C$9:$D$1009,2,FALSE),"PROD. NÃO ENCONTRADO"))</f>
        <v/>
      </c>
      <c r="G3819" s="94"/>
      <c r="H3819" s="69" t="str">
        <f>IFERROR(G3819*VLOOKUP(E3819,Saldo!$P$8:$U$1009,6,FALSE),"")</f>
        <v/>
      </c>
      <c r="I3819" s="104" t="str">
        <f>IFERROR(IF(D3819="","",VLOOKUP(E3819,Saldo!$P$8:$Q$1009,2,FALSE)),"")</f>
        <v/>
      </c>
      <c r="J3819" s="76"/>
      <c r="K3819" s="28" t="str">
        <f t="shared" si="59"/>
        <v/>
      </c>
    </row>
    <row r="3820" spans="1:11" ht="18.95" customHeight="1" x14ac:dyDescent="0.25">
      <c r="A3820" s="52"/>
      <c r="C3820" s="76"/>
      <c r="D3820" s="185"/>
      <c r="E3820" s="76"/>
      <c r="F3820" s="76" t="str">
        <f>IF(E3820="","",IFERROR(VLOOKUP(E3820,Cadastro!$C$9:$D$1009,2,FALSE),"PROD. NÃO ENCONTRADO"))</f>
        <v/>
      </c>
      <c r="G3820" s="94"/>
      <c r="H3820" s="69" t="str">
        <f>IFERROR(G3820*VLOOKUP(E3820,Saldo!$P$8:$U$1009,6,FALSE),"")</f>
        <v/>
      </c>
      <c r="I3820" s="104" t="str">
        <f>IFERROR(IF(D3820="","",VLOOKUP(E3820,Saldo!$P$8:$Q$1009,2,FALSE)),"")</f>
        <v/>
      </c>
      <c r="J3820" s="76"/>
      <c r="K3820" s="28" t="str">
        <f t="shared" si="59"/>
        <v/>
      </c>
    </row>
    <row r="3821" spans="1:11" ht="18.95" customHeight="1" x14ac:dyDescent="0.25">
      <c r="A3821" s="52"/>
      <c r="C3821" s="76"/>
      <c r="D3821" s="185"/>
      <c r="E3821" s="76"/>
      <c r="F3821" s="76" t="str">
        <f>IF(E3821="","",IFERROR(VLOOKUP(E3821,Cadastro!$C$9:$D$1009,2,FALSE),"PROD. NÃO ENCONTRADO"))</f>
        <v/>
      </c>
      <c r="G3821" s="94"/>
      <c r="H3821" s="69" t="str">
        <f>IFERROR(G3821*VLOOKUP(E3821,Saldo!$P$8:$U$1009,6,FALSE),"")</f>
        <v/>
      </c>
      <c r="I3821" s="104" t="str">
        <f>IFERROR(IF(D3821="","",VLOOKUP(E3821,Saldo!$P$8:$Q$1009,2,FALSE)),"")</f>
        <v/>
      </c>
      <c r="J3821" s="76"/>
      <c r="K3821" s="28" t="str">
        <f t="shared" si="59"/>
        <v/>
      </c>
    </row>
    <row r="3822" spans="1:11" ht="18.95" customHeight="1" x14ac:dyDescent="0.25">
      <c r="A3822" s="52"/>
      <c r="C3822" s="76"/>
      <c r="D3822" s="185"/>
      <c r="E3822" s="76"/>
      <c r="F3822" s="76" t="str">
        <f>IF(E3822="","",IFERROR(VLOOKUP(E3822,Cadastro!$C$9:$D$1009,2,FALSE),"PROD. NÃO ENCONTRADO"))</f>
        <v/>
      </c>
      <c r="G3822" s="94"/>
      <c r="H3822" s="69" t="str">
        <f>IFERROR(G3822*VLOOKUP(E3822,Saldo!$P$8:$U$1009,6,FALSE),"")</f>
        <v/>
      </c>
      <c r="I3822" s="104" t="str">
        <f>IFERROR(IF(D3822="","",VLOOKUP(E3822,Saldo!$P$8:$Q$1009,2,FALSE)),"")</f>
        <v/>
      </c>
      <c r="J3822" s="76"/>
      <c r="K3822" s="28" t="str">
        <f t="shared" si="59"/>
        <v/>
      </c>
    </row>
    <row r="3823" spans="1:11" ht="18.95" customHeight="1" x14ac:dyDescent="0.25">
      <c r="A3823" s="52"/>
      <c r="C3823" s="76"/>
      <c r="D3823" s="185"/>
      <c r="E3823" s="76"/>
      <c r="F3823" s="76" t="str">
        <f>IF(E3823="","",IFERROR(VLOOKUP(E3823,Cadastro!$C$9:$D$1009,2,FALSE),"PROD. NÃO ENCONTRADO"))</f>
        <v/>
      </c>
      <c r="G3823" s="94"/>
      <c r="H3823" s="69" t="str">
        <f>IFERROR(G3823*VLOOKUP(E3823,Saldo!$P$8:$U$1009,6,FALSE),"")</f>
        <v/>
      </c>
      <c r="I3823" s="104" t="str">
        <f>IFERROR(IF(D3823="","",VLOOKUP(E3823,Saldo!$P$8:$Q$1009,2,FALSE)),"")</f>
        <v/>
      </c>
      <c r="J3823" s="76"/>
      <c r="K3823" s="28" t="str">
        <f t="shared" si="59"/>
        <v/>
      </c>
    </row>
    <row r="3824" spans="1:11" ht="18.95" customHeight="1" x14ac:dyDescent="0.25">
      <c r="A3824" s="52"/>
      <c r="C3824" s="76"/>
      <c r="D3824" s="185"/>
      <c r="E3824" s="76"/>
      <c r="F3824" s="76" t="str">
        <f>IF(E3824="","",IFERROR(VLOOKUP(E3824,Cadastro!$C$9:$D$1009,2,FALSE),"PROD. NÃO ENCONTRADO"))</f>
        <v/>
      </c>
      <c r="G3824" s="94"/>
      <c r="H3824" s="69" t="str">
        <f>IFERROR(G3824*VLOOKUP(E3824,Saldo!$P$8:$U$1009,6,FALSE),"")</f>
        <v/>
      </c>
      <c r="I3824" s="104" t="str">
        <f>IFERROR(IF(D3824="","",VLOOKUP(E3824,Saldo!$P$8:$Q$1009,2,FALSE)),"")</f>
        <v/>
      </c>
      <c r="J3824" s="76"/>
      <c r="K3824" s="28" t="str">
        <f t="shared" si="59"/>
        <v/>
      </c>
    </row>
    <row r="3825" spans="1:11" ht="18.95" customHeight="1" x14ac:dyDescent="0.25">
      <c r="A3825" s="52"/>
      <c r="C3825" s="76"/>
      <c r="D3825" s="185"/>
      <c r="E3825" s="76"/>
      <c r="F3825" s="76" t="str">
        <f>IF(E3825="","",IFERROR(VLOOKUP(E3825,Cadastro!$C$9:$D$1009,2,FALSE),"PROD. NÃO ENCONTRADO"))</f>
        <v/>
      </c>
      <c r="G3825" s="94"/>
      <c r="H3825" s="69" t="str">
        <f>IFERROR(G3825*VLOOKUP(E3825,Saldo!$P$8:$U$1009,6,FALSE),"")</f>
        <v/>
      </c>
      <c r="I3825" s="104" t="str">
        <f>IFERROR(IF(D3825="","",VLOOKUP(E3825,Saldo!$P$8:$Q$1009,2,FALSE)),"")</f>
        <v/>
      </c>
      <c r="J3825" s="76"/>
      <c r="K3825" s="28" t="str">
        <f t="shared" si="59"/>
        <v/>
      </c>
    </row>
    <row r="3826" spans="1:11" ht="18.95" customHeight="1" x14ac:dyDescent="0.25">
      <c r="A3826" s="52"/>
      <c r="C3826" s="76"/>
      <c r="D3826" s="185"/>
      <c r="E3826" s="76"/>
      <c r="F3826" s="76" t="str">
        <f>IF(E3826="","",IFERROR(VLOOKUP(E3826,Cadastro!$C$9:$D$1009,2,FALSE),"PROD. NÃO ENCONTRADO"))</f>
        <v/>
      </c>
      <c r="G3826" s="94"/>
      <c r="H3826" s="69" t="str">
        <f>IFERROR(G3826*VLOOKUP(E3826,Saldo!$P$8:$U$1009,6,FALSE),"")</f>
        <v/>
      </c>
      <c r="I3826" s="104" t="str">
        <f>IFERROR(IF(D3826="","",VLOOKUP(E3826,Saldo!$P$8:$Q$1009,2,FALSE)),"")</f>
        <v/>
      </c>
      <c r="J3826" s="76"/>
      <c r="K3826" s="28" t="str">
        <f t="shared" si="59"/>
        <v/>
      </c>
    </row>
    <row r="3827" spans="1:11" ht="18.95" customHeight="1" x14ac:dyDescent="0.25">
      <c r="A3827" s="52"/>
      <c r="C3827" s="76"/>
      <c r="D3827" s="185"/>
      <c r="E3827" s="76"/>
      <c r="F3827" s="76" t="str">
        <f>IF(E3827="","",IFERROR(VLOOKUP(E3827,Cadastro!$C$9:$D$1009,2,FALSE),"PROD. NÃO ENCONTRADO"))</f>
        <v/>
      </c>
      <c r="G3827" s="94"/>
      <c r="H3827" s="69" t="str">
        <f>IFERROR(G3827*VLOOKUP(E3827,Saldo!$P$8:$U$1009,6,FALSE),"")</f>
        <v/>
      </c>
      <c r="I3827" s="104" t="str">
        <f>IFERROR(IF(D3827="","",VLOOKUP(E3827,Saldo!$P$8:$Q$1009,2,FALSE)),"")</f>
        <v/>
      </c>
      <c r="J3827" s="76"/>
      <c r="K3827" s="28" t="str">
        <f t="shared" si="59"/>
        <v/>
      </c>
    </row>
    <row r="3828" spans="1:11" ht="18.95" customHeight="1" x14ac:dyDescent="0.25">
      <c r="A3828" s="52"/>
      <c r="C3828" s="76"/>
      <c r="D3828" s="185"/>
      <c r="E3828" s="76"/>
      <c r="F3828" s="76" t="str">
        <f>IF(E3828="","",IFERROR(VLOOKUP(E3828,Cadastro!$C$9:$D$1009,2,FALSE),"PROD. NÃO ENCONTRADO"))</f>
        <v/>
      </c>
      <c r="G3828" s="94"/>
      <c r="H3828" s="69" t="str">
        <f>IFERROR(G3828*VLOOKUP(E3828,Saldo!$P$8:$U$1009,6,FALSE),"")</f>
        <v/>
      </c>
      <c r="I3828" s="104" t="str">
        <f>IFERROR(IF(D3828="","",VLOOKUP(E3828,Saldo!$P$8:$Q$1009,2,FALSE)),"")</f>
        <v/>
      </c>
      <c r="J3828" s="76"/>
      <c r="K3828" s="28" t="str">
        <f t="shared" si="59"/>
        <v/>
      </c>
    </row>
    <row r="3829" spans="1:11" ht="18.95" customHeight="1" x14ac:dyDescent="0.25">
      <c r="A3829" s="52"/>
      <c r="C3829" s="76"/>
      <c r="D3829" s="185"/>
      <c r="E3829" s="76"/>
      <c r="F3829" s="76" t="str">
        <f>IF(E3829="","",IFERROR(VLOOKUP(E3829,Cadastro!$C$9:$D$1009,2,FALSE),"PROD. NÃO ENCONTRADO"))</f>
        <v/>
      </c>
      <c r="G3829" s="94"/>
      <c r="H3829" s="69" t="str">
        <f>IFERROR(G3829*VLOOKUP(E3829,Saldo!$P$8:$U$1009,6,FALSE),"")</f>
        <v/>
      </c>
      <c r="I3829" s="104" t="str">
        <f>IFERROR(IF(D3829="","",VLOOKUP(E3829,Saldo!$P$8:$Q$1009,2,FALSE)),"")</f>
        <v/>
      </c>
      <c r="J3829" s="76"/>
      <c r="K3829" s="28" t="str">
        <f t="shared" si="59"/>
        <v/>
      </c>
    </row>
    <row r="3830" spans="1:11" ht="18.95" customHeight="1" x14ac:dyDescent="0.25">
      <c r="A3830" s="52"/>
      <c r="C3830" s="76"/>
      <c r="D3830" s="185"/>
      <c r="E3830" s="76"/>
      <c r="F3830" s="76" t="str">
        <f>IF(E3830="","",IFERROR(VLOOKUP(E3830,Cadastro!$C$9:$D$1009,2,FALSE),"PROD. NÃO ENCONTRADO"))</f>
        <v/>
      </c>
      <c r="G3830" s="94"/>
      <c r="H3830" s="69" t="str">
        <f>IFERROR(G3830*VLOOKUP(E3830,Saldo!$P$8:$U$1009,6,FALSE),"")</f>
        <v/>
      </c>
      <c r="I3830" s="104" t="str">
        <f>IFERROR(IF(D3830="","",VLOOKUP(E3830,Saldo!$P$8:$Q$1009,2,FALSE)),"")</f>
        <v/>
      </c>
      <c r="J3830" s="76"/>
      <c r="K3830" s="28" t="str">
        <f t="shared" si="59"/>
        <v/>
      </c>
    </row>
    <row r="3831" spans="1:11" ht="18.95" customHeight="1" x14ac:dyDescent="0.25">
      <c r="A3831" s="52"/>
      <c r="C3831" s="76"/>
      <c r="D3831" s="185"/>
      <c r="E3831" s="76"/>
      <c r="F3831" s="76" t="str">
        <f>IF(E3831="","",IFERROR(VLOOKUP(E3831,Cadastro!$C$9:$D$1009,2,FALSE),"PROD. NÃO ENCONTRADO"))</f>
        <v/>
      </c>
      <c r="G3831" s="94"/>
      <c r="H3831" s="69" t="str">
        <f>IFERROR(G3831*VLOOKUP(E3831,Saldo!$P$8:$U$1009,6,FALSE),"")</f>
        <v/>
      </c>
      <c r="I3831" s="104" t="str">
        <f>IFERROR(IF(D3831="","",VLOOKUP(E3831,Saldo!$P$8:$Q$1009,2,FALSE)),"")</f>
        <v/>
      </c>
      <c r="J3831" s="76"/>
      <c r="K3831" s="28" t="str">
        <f t="shared" si="59"/>
        <v/>
      </c>
    </row>
    <row r="3832" spans="1:11" ht="18.95" customHeight="1" x14ac:dyDescent="0.25">
      <c r="A3832" s="52"/>
      <c r="C3832" s="76"/>
      <c r="D3832" s="185"/>
      <c r="E3832" s="76"/>
      <c r="F3832" s="76" t="str">
        <f>IF(E3832="","",IFERROR(VLOOKUP(E3832,Cadastro!$C$9:$D$1009,2,FALSE),"PROD. NÃO ENCONTRADO"))</f>
        <v/>
      </c>
      <c r="G3832" s="94"/>
      <c r="H3832" s="69" t="str">
        <f>IFERROR(G3832*VLOOKUP(E3832,Saldo!$P$8:$U$1009,6,FALSE),"")</f>
        <v/>
      </c>
      <c r="I3832" s="104" t="str">
        <f>IFERROR(IF(D3832="","",VLOOKUP(E3832,Saldo!$P$8:$Q$1009,2,FALSE)),"")</f>
        <v/>
      </c>
      <c r="J3832" s="76"/>
      <c r="K3832" s="28" t="str">
        <f t="shared" si="59"/>
        <v/>
      </c>
    </row>
    <row r="3833" spans="1:11" ht="18.95" customHeight="1" x14ac:dyDescent="0.25">
      <c r="A3833" s="52"/>
      <c r="C3833" s="76"/>
      <c r="D3833" s="185"/>
      <c r="E3833" s="76"/>
      <c r="F3833" s="76" t="str">
        <f>IF(E3833="","",IFERROR(VLOOKUP(E3833,Cadastro!$C$9:$D$1009,2,FALSE),"PROD. NÃO ENCONTRADO"))</f>
        <v/>
      </c>
      <c r="G3833" s="94"/>
      <c r="H3833" s="69" t="str">
        <f>IFERROR(G3833*VLOOKUP(E3833,Saldo!$P$8:$U$1009,6,FALSE),"")</f>
        <v/>
      </c>
      <c r="I3833" s="104" t="str">
        <f>IFERROR(IF(D3833="","",VLOOKUP(E3833,Saldo!$P$8:$Q$1009,2,FALSE)),"")</f>
        <v/>
      </c>
      <c r="J3833" s="76"/>
      <c r="K3833" s="28" t="str">
        <f t="shared" si="59"/>
        <v/>
      </c>
    </row>
    <row r="3834" spans="1:11" ht="18.95" customHeight="1" x14ac:dyDescent="0.25">
      <c r="A3834" s="52"/>
      <c r="C3834" s="76"/>
      <c r="D3834" s="185"/>
      <c r="E3834" s="76"/>
      <c r="F3834" s="76" t="str">
        <f>IF(E3834="","",IFERROR(VLOOKUP(E3834,Cadastro!$C$9:$D$1009,2,FALSE),"PROD. NÃO ENCONTRADO"))</f>
        <v/>
      </c>
      <c r="G3834" s="94"/>
      <c r="H3834" s="69" t="str">
        <f>IFERROR(G3834*VLOOKUP(E3834,Saldo!$P$8:$U$1009,6,FALSE),"")</f>
        <v/>
      </c>
      <c r="I3834" s="104" t="str">
        <f>IFERROR(IF(D3834="","",VLOOKUP(E3834,Saldo!$P$8:$Q$1009,2,FALSE)),"")</f>
        <v/>
      </c>
      <c r="J3834" s="76"/>
      <c r="K3834" s="28" t="str">
        <f t="shared" si="59"/>
        <v/>
      </c>
    </row>
    <row r="3835" spans="1:11" ht="18.95" customHeight="1" x14ac:dyDescent="0.25">
      <c r="A3835" s="52"/>
      <c r="C3835" s="76"/>
      <c r="D3835" s="185"/>
      <c r="E3835" s="76"/>
      <c r="F3835" s="76" t="str">
        <f>IF(E3835="","",IFERROR(VLOOKUP(E3835,Cadastro!$C$9:$D$1009,2,FALSE),"PROD. NÃO ENCONTRADO"))</f>
        <v/>
      </c>
      <c r="G3835" s="94"/>
      <c r="H3835" s="69" t="str">
        <f>IFERROR(G3835*VLOOKUP(E3835,Saldo!$P$8:$U$1009,6,FALSE),"")</f>
        <v/>
      </c>
      <c r="I3835" s="104" t="str">
        <f>IFERROR(IF(D3835="","",VLOOKUP(E3835,Saldo!$P$8:$Q$1009,2,FALSE)),"")</f>
        <v/>
      </c>
      <c r="J3835" s="76"/>
      <c r="K3835" s="28" t="str">
        <f t="shared" si="59"/>
        <v/>
      </c>
    </row>
    <row r="3836" spans="1:11" ht="18.95" customHeight="1" x14ac:dyDescent="0.25">
      <c r="A3836" s="52"/>
      <c r="C3836" s="76"/>
      <c r="D3836" s="185"/>
      <c r="E3836" s="76"/>
      <c r="F3836" s="76" t="str">
        <f>IF(E3836="","",IFERROR(VLOOKUP(E3836,Cadastro!$C$9:$D$1009,2,FALSE),"PROD. NÃO ENCONTRADO"))</f>
        <v/>
      </c>
      <c r="G3836" s="94"/>
      <c r="H3836" s="69" t="str">
        <f>IFERROR(G3836*VLOOKUP(E3836,Saldo!$P$8:$U$1009,6,FALSE),"")</f>
        <v/>
      </c>
      <c r="I3836" s="104" t="str">
        <f>IFERROR(IF(D3836="","",VLOOKUP(E3836,Saldo!$P$8:$Q$1009,2,FALSE)),"")</f>
        <v/>
      </c>
      <c r="J3836" s="76"/>
      <c r="K3836" s="28" t="str">
        <f t="shared" si="59"/>
        <v/>
      </c>
    </row>
    <row r="3837" spans="1:11" ht="18.95" customHeight="1" x14ac:dyDescent="0.25">
      <c r="A3837" s="52"/>
      <c r="C3837" s="76"/>
      <c r="D3837" s="185"/>
      <c r="E3837" s="76"/>
      <c r="F3837" s="76" t="str">
        <f>IF(E3837="","",IFERROR(VLOOKUP(E3837,Cadastro!$C$9:$D$1009,2,FALSE),"PROD. NÃO ENCONTRADO"))</f>
        <v/>
      </c>
      <c r="G3837" s="94"/>
      <c r="H3837" s="69" t="str">
        <f>IFERROR(G3837*VLOOKUP(E3837,Saldo!$P$8:$U$1009,6,FALSE),"")</f>
        <v/>
      </c>
      <c r="I3837" s="104" t="str">
        <f>IFERROR(IF(D3837="","",VLOOKUP(E3837,Saldo!$P$8:$Q$1009,2,FALSE)),"")</f>
        <v/>
      </c>
      <c r="J3837" s="76"/>
      <c r="K3837" s="28" t="str">
        <f t="shared" si="59"/>
        <v/>
      </c>
    </row>
    <row r="3838" spans="1:11" ht="18.95" customHeight="1" x14ac:dyDescent="0.25">
      <c r="A3838" s="52"/>
      <c r="C3838" s="76"/>
      <c r="D3838" s="185"/>
      <c r="E3838" s="76"/>
      <c r="F3838" s="76" t="str">
        <f>IF(E3838="","",IFERROR(VLOOKUP(E3838,Cadastro!$C$9:$D$1009,2,FALSE),"PROD. NÃO ENCONTRADO"))</f>
        <v/>
      </c>
      <c r="G3838" s="94"/>
      <c r="H3838" s="69" t="str">
        <f>IFERROR(G3838*VLOOKUP(E3838,Saldo!$P$8:$U$1009,6,FALSE),"")</f>
        <v/>
      </c>
      <c r="I3838" s="104" t="str">
        <f>IFERROR(IF(D3838="","",VLOOKUP(E3838,Saldo!$P$8:$Q$1009,2,FALSE)),"")</f>
        <v/>
      </c>
      <c r="J3838" s="76"/>
      <c r="K3838" s="28" t="str">
        <f t="shared" si="59"/>
        <v/>
      </c>
    </row>
    <row r="3839" spans="1:11" ht="18.95" customHeight="1" x14ac:dyDescent="0.25">
      <c r="A3839" s="52"/>
      <c r="C3839" s="76"/>
      <c r="D3839" s="185"/>
      <c r="E3839" s="76"/>
      <c r="F3839" s="76" t="str">
        <f>IF(E3839="","",IFERROR(VLOOKUP(E3839,Cadastro!$C$9:$D$1009,2,FALSE),"PROD. NÃO ENCONTRADO"))</f>
        <v/>
      </c>
      <c r="G3839" s="94"/>
      <c r="H3839" s="69" t="str">
        <f>IFERROR(G3839*VLOOKUP(E3839,Saldo!$P$8:$U$1009,6,FALSE),"")</f>
        <v/>
      </c>
      <c r="I3839" s="104" t="str">
        <f>IFERROR(IF(D3839="","",VLOOKUP(E3839,Saldo!$P$8:$Q$1009,2,FALSE)),"")</f>
        <v/>
      </c>
      <c r="J3839" s="76"/>
      <c r="K3839" s="28" t="str">
        <f t="shared" si="59"/>
        <v/>
      </c>
    </row>
    <row r="3840" spans="1:11" ht="18.95" customHeight="1" x14ac:dyDescent="0.25">
      <c r="A3840" s="52"/>
      <c r="C3840" s="76"/>
      <c r="D3840" s="185"/>
      <c r="E3840" s="76"/>
      <c r="F3840" s="76" t="str">
        <f>IF(E3840="","",IFERROR(VLOOKUP(E3840,Cadastro!$C$9:$D$1009,2,FALSE),"PROD. NÃO ENCONTRADO"))</f>
        <v/>
      </c>
      <c r="G3840" s="94"/>
      <c r="H3840" s="69" t="str">
        <f>IFERROR(G3840*VLOOKUP(E3840,Saldo!$P$8:$U$1009,6,FALSE),"")</f>
        <v/>
      </c>
      <c r="I3840" s="104" t="str">
        <f>IFERROR(IF(D3840="","",VLOOKUP(E3840,Saldo!$P$8:$Q$1009,2,FALSE)),"")</f>
        <v/>
      </c>
      <c r="J3840" s="76"/>
      <c r="K3840" s="28" t="str">
        <f t="shared" si="59"/>
        <v/>
      </c>
    </row>
    <row r="3841" spans="1:11" ht="18.95" customHeight="1" x14ac:dyDescent="0.25">
      <c r="A3841" s="52"/>
      <c r="C3841" s="76"/>
      <c r="D3841" s="185"/>
      <c r="E3841" s="76"/>
      <c r="F3841" s="76" t="str">
        <f>IF(E3841="","",IFERROR(VLOOKUP(E3841,Cadastro!$C$9:$D$1009,2,FALSE),"PROD. NÃO ENCONTRADO"))</f>
        <v/>
      </c>
      <c r="G3841" s="94"/>
      <c r="H3841" s="69" t="str">
        <f>IFERROR(G3841*VLOOKUP(E3841,Saldo!$P$8:$U$1009,6,FALSE),"")</f>
        <v/>
      </c>
      <c r="I3841" s="104" t="str">
        <f>IFERROR(IF(D3841="","",VLOOKUP(E3841,Saldo!$P$8:$Q$1009,2,FALSE)),"")</f>
        <v/>
      </c>
      <c r="J3841" s="76"/>
      <c r="K3841" s="28" t="str">
        <f t="shared" si="59"/>
        <v/>
      </c>
    </row>
    <row r="3842" spans="1:11" ht="18.95" customHeight="1" x14ac:dyDescent="0.25">
      <c r="A3842" s="52"/>
      <c r="C3842" s="76"/>
      <c r="D3842" s="185"/>
      <c r="E3842" s="76"/>
      <c r="F3842" s="76" t="str">
        <f>IF(E3842="","",IFERROR(VLOOKUP(E3842,Cadastro!$C$9:$D$1009,2,FALSE),"PROD. NÃO ENCONTRADO"))</f>
        <v/>
      </c>
      <c r="G3842" s="94"/>
      <c r="H3842" s="69" t="str">
        <f>IFERROR(G3842*VLOOKUP(E3842,Saldo!$P$8:$U$1009,6,FALSE),"")</f>
        <v/>
      </c>
      <c r="I3842" s="104" t="str">
        <f>IFERROR(IF(D3842="","",VLOOKUP(E3842,Saldo!$P$8:$Q$1009,2,FALSE)),"")</f>
        <v/>
      </c>
      <c r="J3842" s="76"/>
      <c r="K3842" s="28" t="str">
        <f t="shared" si="59"/>
        <v/>
      </c>
    </row>
    <row r="3843" spans="1:11" ht="18.95" customHeight="1" x14ac:dyDescent="0.25">
      <c r="A3843" s="52"/>
      <c r="C3843" s="76"/>
      <c r="D3843" s="185"/>
      <c r="E3843" s="76"/>
      <c r="F3843" s="76" t="str">
        <f>IF(E3843="","",IFERROR(VLOOKUP(E3843,Cadastro!$C$9:$D$1009,2,FALSE),"PROD. NÃO ENCONTRADO"))</f>
        <v/>
      </c>
      <c r="G3843" s="94"/>
      <c r="H3843" s="69" t="str">
        <f>IFERROR(G3843*VLOOKUP(E3843,Saldo!$P$8:$U$1009,6,FALSE),"")</f>
        <v/>
      </c>
      <c r="I3843" s="104" t="str">
        <f>IFERROR(IF(D3843="","",VLOOKUP(E3843,Saldo!$P$8:$Q$1009,2,FALSE)),"")</f>
        <v/>
      </c>
      <c r="J3843" s="76"/>
      <c r="K3843" s="28" t="str">
        <f t="shared" si="59"/>
        <v/>
      </c>
    </row>
    <row r="3844" spans="1:11" ht="18.95" customHeight="1" x14ac:dyDescent="0.25">
      <c r="A3844" s="52"/>
      <c r="C3844" s="76"/>
      <c r="D3844" s="185"/>
      <c r="E3844" s="76"/>
      <c r="F3844" s="76" t="str">
        <f>IF(E3844="","",IFERROR(VLOOKUP(E3844,Cadastro!$C$9:$D$1009,2,FALSE),"PROD. NÃO ENCONTRADO"))</f>
        <v/>
      </c>
      <c r="G3844" s="94"/>
      <c r="H3844" s="69" t="str">
        <f>IFERROR(G3844*VLOOKUP(E3844,Saldo!$P$8:$U$1009,6,FALSE),"")</f>
        <v/>
      </c>
      <c r="I3844" s="104" t="str">
        <f>IFERROR(IF(D3844="","",VLOOKUP(E3844,Saldo!$P$8:$Q$1009,2,FALSE)),"")</f>
        <v/>
      </c>
      <c r="J3844" s="76"/>
      <c r="K3844" s="28" t="str">
        <f t="shared" si="59"/>
        <v/>
      </c>
    </row>
    <row r="3845" spans="1:11" ht="18.95" customHeight="1" x14ac:dyDescent="0.25">
      <c r="A3845" s="52"/>
      <c r="C3845" s="76"/>
      <c r="D3845" s="185"/>
      <c r="E3845" s="76"/>
      <c r="F3845" s="76" t="str">
        <f>IF(E3845="","",IFERROR(VLOOKUP(E3845,Cadastro!$C$9:$D$1009,2,FALSE),"PROD. NÃO ENCONTRADO"))</f>
        <v/>
      </c>
      <c r="G3845" s="94"/>
      <c r="H3845" s="69" t="str">
        <f>IFERROR(G3845*VLOOKUP(E3845,Saldo!$P$8:$U$1009,6,FALSE),"")</f>
        <v/>
      </c>
      <c r="I3845" s="104" t="str">
        <f>IFERROR(IF(D3845="","",VLOOKUP(E3845,Saldo!$P$8:$Q$1009,2,FALSE)),"")</f>
        <v/>
      </c>
      <c r="J3845" s="76"/>
      <c r="K3845" s="28" t="str">
        <f t="shared" si="59"/>
        <v/>
      </c>
    </row>
    <row r="3846" spans="1:11" ht="18.95" customHeight="1" x14ac:dyDescent="0.25">
      <c r="A3846" s="52"/>
      <c r="C3846" s="76"/>
      <c r="D3846" s="185"/>
      <c r="E3846" s="76"/>
      <c r="F3846" s="76" t="str">
        <f>IF(E3846="","",IFERROR(VLOOKUP(E3846,Cadastro!$C$9:$D$1009,2,FALSE),"PROD. NÃO ENCONTRADO"))</f>
        <v/>
      </c>
      <c r="G3846" s="94"/>
      <c r="H3846" s="69" t="str">
        <f>IFERROR(G3846*VLOOKUP(E3846,Saldo!$P$8:$U$1009,6,FALSE),"")</f>
        <v/>
      </c>
      <c r="I3846" s="104" t="str">
        <f>IFERROR(IF(D3846="","",VLOOKUP(E3846,Saldo!$P$8:$Q$1009,2,FALSE)),"")</f>
        <v/>
      </c>
      <c r="J3846" s="76"/>
      <c r="K3846" s="28" t="str">
        <f t="shared" si="59"/>
        <v/>
      </c>
    </row>
    <row r="3847" spans="1:11" ht="18.95" customHeight="1" x14ac:dyDescent="0.25">
      <c r="A3847" s="52"/>
      <c r="C3847" s="76"/>
      <c r="D3847" s="185"/>
      <c r="E3847" s="76"/>
      <c r="F3847" s="76" t="str">
        <f>IF(E3847="","",IFERROR(VLOOKUP(E3847,Cadastro!$C$9:$D$1009,2,FALSE),"PROD. NÃO ENCONTRADO"))</f>
        <v/>
      </c>
      <c r="G3847" s="94"/>
      <c r="H3847" s="69" t="str">
        <f>IFERROR(G3847*VLOOKUP(E3847,Saldo!$P$8:$U$1009,6,FALSE),"")</f>
        <v/>
      </c>
      <c r="I3847" s="104" t="str">
        <f>IFERROR(IF(D3847="","",VLOOKUP(E3847,Saldo!$P$8:$Q$1009,2,FALSE)),"")</f>
        <v/>
      </c>
      <c r="J3847" s="76"/>
      <c r="K3847" s="28" t="str">
        <f t="shared" si="59"/>
        <v/>
      </c>
    </row>
    <row r="3848" spans="1:11" ht="18.95" customHeight="1" x14ac:dyDescent="0.25">
      <c r="A3848" s="52"/>
      <c r="C3848" s="76"/>
      <c r="D3848" s="185"/>
      <c r="E3848" s="76"/>
      <c r="F3848" s="76" t="str">
        <f>IF(E3848="","",IFERROR(VLOOKUP(E3848,Cadastro!$C$9:$D$1009,2,FALSE),"PROD. NÃO ENCONTRADO"))</f>
        <v/>
      </c>
      <c r="G3848" s="94"/>
      <c r="H3848" s="69" t="str">
        <f>IFERROR(G3848*VLOOKUP(E3848,Saldo!$P$8:$U$1009,6,FALSE),"")</f>
        <v/>
      </c>
      <c r="I3848" s="104" t="str">
        <f>IFERROR(IF(D3848="","",VLOOKUP(E3848,Saldo!$P$8:$Q$1009,2,FALSE)),"")</f>
        <v/>
      </c>
      <c r="J3848" s="76"/>
      <c r="K3848" s="28" t="str">
        <f t="shared" si="59"/>
        <v/>
      </c>
    </row>
    <row r="3849" spans="1:11" ht="18.95" customHeight="1" x14ac:dyDescent="0.25">
      <c r="A3849" s="52"/>
      <c r="C3849" s="76"/>
      <c r="D3849" s="185"/>
      <c r="E3849" s="76"/>
      <c r="F3849" s="76" t="str">
        <f>IF(E3849="","",IFERROR(VLOOKUP(E3849,Cadastro!$C$9:$D$1009,2,FALSE),"PROD. NÃO ENCONTRADO"))</f>
        <v/>
      </c>
      <c r="G3849" s="94"/>
      <c r="H3849" s="69" t="str">
        <f>IFERROR(G3849*VLOOKUP(E3849,Saldo!$P$8:$U$1009,6,FALSE),"")</f>
        <v/>
      </c>
      <c r="I3849" s="104" t="str">
        <f>IFERROR(IF(D3849="","",VLOOKUP(E3849,Saldo!$P$8:$Q$1009,2,FALSE)),"")</f>
        <v/>
      </c>
      <c r="J3849" s="76"/>
      <c r="K3849" s="28" t="str">
        <f t="shared" si="59"/>
        <v/>
      </c>
    </row>
    <row r="3850" spans="1:11" ht="18.95" customHeight="1" x14ac:dyDescent="0.25">
      <c r="A3850" s="52"/>
      <c r="C3850" s="76"/>
      <c r="D3850" s="185"/>
      <c r="E3850" s="76"/>
      <c r="F3850" s="76" t="str">
        <f>IF(E3850="","",IFERROR(VLOOKUP(E3850,Cadastro!$C$9:$D$1009,2,FALSE),"PROD. NÃO ENCONTRADO"))</f>
        <v/>
      </c>
      <c r="G3850" s="94"/>
      <c r="H3850" s="69" t="str">
        <f>IFERROR(G3850*VLOOKUP(E3850,Saldo!$P$8:$U$1009,6,FALSE),"")</f>
        <v/>
      </c>
      <c r="I3850" s="104" t="str">
        <f>IFERROR(IF(D3850="","",VLOOKUP(E3850,Saldo!$P$8:$Q$1009,2,FALSE)),"")</f>
        <v/>
      </c>
      <c r="J3850" s="76"/>
      <c r="K3850" s="28" t="str">
        <f t="shared" ref="K3850:K3913" si="60">IF(D3850="","",MONTH(D3850))</f>
        <v/>
      </c>
    </row>
    <row r="3851" spans="1:11" ht="18.95" customHeight="1" x14ac:dyDescent="0.25">
      <c r="A3851" s="52"/>
      <c r="C3851" s="76"/>
      <c r="D3851" s="185"/>
      <c r="E3851" s="76"/>
      <c r="F3851" s="76" t="str">
        <f>IF(E3851="","",IFERROR(VLOOKUP(E3851,Cadastro!$C$9:$D$1009,2,FALSE),"PROD. NÃO ENCONTRADO"))</f>
        <v/>
      </c>
      <c r="G3851" s="94"/>
      <c r="H3851" s="69" t="str">
        <f>IFERROR(G3851*VLOOKUP(E3851,Saldo!$P$8:$U$1009,6,FALSE),"")</f>
        <v/>
      </c>
      <c r="I3851" s="104" t="str">
        <f>IFERROR(IF(D3851="","",VLOOKUP(E3851,Saldo!$P$8:$Q$1009,2,FALSE)),"")</f>
        <v/>
      </c>
      <c r="J3851" s="76"/>
      <c r="K3851" s="28" t="str">
        <f t="shared" si="60"/>
        <v/>
      </c>
    </row>
    <row r="3852" spans="1:11" ht="18.95" customHeight="1" x14ac:dyDescent="0.25">
      <c r="A3852" s="52"/>
      <c r="C3852" s="76"/>
      <c r="D3852" s="185"/>
      <c r="E3852" s="76"/>
      <c r="F3852" s="76" t="str">
        <f>IF(E3852="","",IFERROR(VLOOKUP(E3852,Cadastro!$C$9:$D$1009,2,FALSE),"PROD. NÃO ENCONTRADO"))</f>
        <v/>
      </c>
      <c r="G3852" s="94"/>
      <c r="H3852" s="69" t="str">
        <f>IFERROR(G3852*VLOOKUP(E3852,Saldo!$P$8:$U$1009,6,FALSE),"")</f>
        <v/>
      </c>
      <c r="I3852" s="104" t="str">
        <f>IFERROR(IF(D3852="","",VLOOKUP(E3852,Saldo!$P$8:$Q$1009,2,FALSE)),"")</f>
        <v/>
      </c>
      <c r="J3852" s="76"/>
      <c r="K3852" s="28" t="str">
        <f t="shared" si="60"/>
        <v/>
      </c>
    </row>
    <row r="3853" spans="1:11" ht="18.95" customHeight="1" x14ac:dyDescent="0.25">
      <c r="A3853" s="52"/>
      <c r="C3853" s="76"/>
      <c r="D3853" s="185"/>
      <c r="E3853" s="76"/>
      <c r="F3853" s="76" t="str">
        <f>IF(E3853="","",IFERROR(VLOOKUP(E3853,Cadastro!$C$9:$D$1009,2,FALSE),"PROD. NÃO ENCONTRADO"))</f>
        <v/>
      </c>
      <c r="G3853" s="94"/>
      <c r="H3853" s="69" t="str">
        <f>IFERROR(G3853*VLOOKUP(E3853,Saldo!$P$8:$U$1009,6,FALSE),"")</f>
        <v/>
      </c>
      <c r="I3853" s="104" t="str">
        <f>IFERROR(IF(D3853="","",VLOOKUP(E3853,Saldo!$P$8:$Q$1009,2,FALSE)),"")</f>
        <v/>
      </c>
      <c r="J3853" s="76"/>
      <c r="K3853" s="28" t="str">
        <f t="shared" si="60"/>
        <v/>
      </c>
    </row>
    <row r="3854" spans="1:11" ht="18.95" customHeight="1" x14ac:dyDescent="0.25">
      <c r="A3854" s="52"/>
      <c r="C3854" s="76"/>
      <c r="D3854" s="185"/>
      <c r="E3854" s="76"/>
      <c r="F3854" s="76" t="str">
        <f>IF(E3854="","",IFERROR(VLOOKUP(E3854,Cadastro!$C$9:$D$1009,2,FALSE),"PROD. NÃO ENCONTRADO"))</f>
        <v/>
      </c>
      <c r="G3854" s="94"/>
      <c r="H3854" s="69" t="str">
        <f>IFERROR(G3854*VLOOKUP(E3854,Saldo!$P$8:$U$1009,6,FALSE),"")</f>
        <v/>
      </c>
      <c r="I3854" s="104" t="str">
        <f>IFERROR(IF(D3854="","",VLOOKUP(E3854,Saldo!$P$8:$Q$1009,2,FALSE)),"")</f>
        <v/>
      </c>
      <c r="J3854" s="76"/>
      <c r="K3854" s="28" t="str">
        <f t="shared" si="60"/>
        <v/>
      </c>
    </row>
    <row r="3855" spans="1:11" ht="18.95" customHeight="1" x14ac:dyDescent="0.25">
      <c r="A3855" s="52"/>
      <c r="C3855" s="76"/>
      <c r="D3855" s="185"/>
      <c r="E3855" s="76"/>
      <c r="F3855" s="76" t="str">
        <f>IF(E3855="","",IFERROR(VLOOKUP(E3855,Cadastro!$C$9:$D$1009,2,FALSE),"PROD. NÃO ENCONTRADO"))</f>
        <v/>
      </c>
      <c r="G3855" s="94"/>
      <c r="H3855" s="69" t="str">
        <f>IFERROR(G3855*VLOOKUP(E3855,Saldo!$P$8:$U$1009,6,FALSE),"")</f>
        <v/>
      </c>
      <c r="I3855" s="104" t="str">
        <f>IFERROR(IF(D3855="","",VLOOKUP(E3855,Saldo!$P$8:$Q$1009,2,FALSE)),"")</f>
        <v/>
      </c>
      <c r="J3855" s="76"/>
      <c r="K3855" s="28" t="str">
        <f t="shared" si="60"/>
        <v/>
      </c>
    </row>
    <row r="3856" spans="1:11" ht="18.95" customHeight="1" x14ac:dyDescent="0.25">
      <c r="A3856" s="52"/>
      <c r="C3856" s="76"/>
      <c r="D3856" s="185"/>
      <c r="E3856" s="76"/>
      <c r="F3856" s="76" t="str">
        <f>IF(E3856="","",IFERROR(VLOOKUP(E3856,Cadastro!$C$9:$D$1009,2,FALSE),"PROD. NÃO ENCONTRADO"))</f>
        <v/>
      </c>
      <c r="G3856" s="94"/>
      <c r="H3856" s="69" t="str">
        <f>IFERROR(G3856*VLOOKUP(E3856,Saldo!$P$8:$U$1009,6,FALSE),"")</f>
        <v/>
      </c>
      <c r="I3856" s="104" t="str">
        <f>IFERROR(IF(D3856="","",VLOOKUP(E3856,Saldo!$P$8:$Q$1009,2,FALSE)),"")</f>
        <v/>
      </c>
      <c r="J3856" s="76"/>
      <c r="K3856" s="28" t="str">
        <f t="shared" si="60"/>
        <v/>
      </c>
    </row>
    <row r="3857" spans="1:11" ht="18.95" customHeight="1" x14ac:dyDescent="0.25">
      <c r="A3857" s="52"/>
      <c r="C3857" s="76"/>
      <c r="D3857" s="185"/>
      <c r="E3857" s="76"/>
      <c r="F3857" s="76" t="str">
        <f>IF(E3857="","",IFERROR(VLOOKUP(E3857,Cadastro!$C$9:$D$1009,2,FALSE),"PROD. NÃO ENCONTRADO"))</f>
        <v/>
      </c>
      <c r="G3857" s="94"/>
      <c r="H3857" s="69" t="str">
        <f>IFERROR(G3857*VLOOKUP(E3857,Saldo!$P$8:$U$1009,6,FALSE),"")</f>
        <v/>
      </c>
      <c r="I3857" s="104" t="str">
        <f>IFERROR(IF(D3857="","",VLOOKUP(E3857,Saldo!$P$8:$Q$1009,2,FALSE)),"")</f>
        <v/>
      </c>
      <c r="J3857" s="76"/>
      <c r="K3857" s="28" t="str">
        <f t="shared" si="60"/>
        <v/>
      </c>
    </row>
    <row r="3858" spans="1:11" ht="18.95" customHeight="1" x14ac:dyDescent="0.25">
      <c r="A3858" s="52"/>
      <c r="C3858" s="76"/>
      <c r="D3858" s="185"/>
      <c r="E3858" s="76"/>
      <c r="F3858" s="76" t="str">
        <f>IF(E3858="","",IFERROR(VLOOKUP(E3858,Cadastro!$C$9:$D$1009,2,FALSE),"PROD. NÃO ENCONTRADO"))</f>
        <v/>
      </c>
      <c r="G3858" s="94"/>
      <c r="H3858" s="69" t="str">
        <f>IFERROR(G3858*VLOOKUP(E3858,Saldo!$P$8:$U$1009,6,FALSE),"")</f>
        <v/>
      </c>
      <c r="I3858" s="104" t="str">
        <f>IFERROR(IF(D3858="","",VLOOKUP(E3858,Saldo!$P$8:$Q$1009,2,FALSE)),"")</f>
        <v/>
      </c>
      <c r="J3858" s="76"/>
      <c r="K3858" s="28" t="str">
        <f t="shared" si="60"/>
        <v/>
      </c>
    </row>
    <row r="3859" spans="1:11" ht="18.95" customHeight="1" x14ac:dyDescent="0.25">
      <c r="A3859" s="52"/>
      <c r="C3859" s="76"/>
      <c r="D3859" s="185"/>
      <c r="E3859" s="76"/>
      <c r="F3859" s="76" t="str">
        <f>IF(E3859="","",IFERROR(VLOOKUP(E3859,Cadastro!$C$9:$D$1009,2,FALSE),"PROD. NÃO ENCONTRADO"))</f>
        <v/>
      </c>
      <c r="G3859" s="94"/>
      <c r="H3859" s="69" t="str">
        <f>IFERROR(G3859*VLOOKUP(E3859,Saldo!$P$8:$U$1009,6,FALSE),"")</f>
        <v/>
      </c>
      <c r="I3859" s="104" t="str">
        <f>IFERROR(IF(D3859="","",VLOOKUP(E3859,Saldo!$P$8:$Q$1009,2,FALSE)),"")</f>
        <v/>
      </c>
      <c r="J3859" s="76"/>
      <c r="K3859" s="28" t="str">
        <f t="shared" si="60"/>
        <v/>
      </c>
    </row>
    <row r="3860" spans="1:11" ht="18.95" customHeight="1" x14ac:dyDescent="0.25">
      <c r="A3860" s="52"/>
      <c r="C3860" s="76"/>
      <c r="D3860" s="185"/>
      <c r="E3860" s="76"/>
      <c r="F3860" s="76" t="str">
        <f>IF(E3860="","",IFERROR(VLOOKUP(E3860,Cadastro!$C$9:$D$1009,2,FALSE),"PROD. NÃO ENCONTRADO"))</f>
        <v/>
      </c>
      <c r="G3860" s="94"/>
      <c r="H3860" s="69" t="str">
        <f>IFERROR(G3860*VLOOKUP(E3860,Saldo!$P$8:$U$1009,6,FALSE),"")</f>
        <v/>
      </c>
      <c r="I3860" s="104" t="str">
        <f>IFERROR(IF(D3860="","",VLOOKUP(E3860,Saldo!$P$8:$Q$1009,2,FALSE)),"")</f>
        <v/>
      </c>
      <c r="J3860" s="76"/>
      <c r="K3860" s="28" t="str">
        <f t="shared" si="60"/>
        <v/>
      </c>
    </row>
    <row r="3861" spans="1:11" ht="18.95" customHeight="1" x14ac:dyDescent="0.25">
      <c r="A3861" s="52"/>
      <c r="C3861" s="76"/>
      <c r="D3861" s="185"/>
      <c r="E3861" s="76"/>
      <c r="F3861" s="76" t="str">
        <f>IF(E3861="","",IFERROR(VLOOKUP(E3861,Cadastro!$C$9:$D$1009,2,FALSE),"PROD. NÃO ENCONTRADO"))</f>
        <v/>
      </c>
      <c r="G3861" s="94"/>
      <c r="H3861" s="69" t="str">
        <f>IFERROR(G3861*VLOOKUP(E3861,Saldo!$P$8:$U$1009,6,FALSE),"")</f>
        <v/>
      </c>
      <c r="I3861" s="104" t="str">
        <f>IFERROR(IF(D3861="","",VLOOKUP(E3861,Saldo!$P$8:$Q$1009,2,FALSE)),"")</f>
        <v/>
      </c>
      <c r="J3861" s="76"/>
      <c r="K3861" s="28" t="str">
        <f t="shared" si="60"/>
        <v/>
      </c>
    </row>
    <row r="3862" spans="1:11" ht="18.95" customHeight="1" x14ac:dyDescent="0.25">
      <c r="A3862" s="52"/>
      <c r="C3862" s="76"/>
      <c r="D3862" s="185"/>
      <c r="E3862" s="76"/>
      <c r="F3862" s="76" t="str">
        <f>IF(E3862="","",IFERROR(VLOOKUP(E3862,Cadastro!$C$9:$D$1009,2,FALSE),"PROD. NÃO ENCONTRADO"))</f>
        <v/>
      </c>
      <c r="G3862" s="94"/>
      <c r="H3862" s="69" t="str">
        <f>IFERROR(G3862*VLOOKUP(E3862,Saldo!$P$8:$U$1009,6,FALSE),"")</f>
        <v/>
      </c>
      <c r="I3862" s="104" t="str">
        <f>IFERROR(IF(D3862="","",VLOOKUP(E3862,Saldo!$P$8:$Q$1009,2,FALSE)),"")</f>
        <v/>
      </c>
      <c r="J3862" s="76"/>
      <c r="K3862" s="28" t="str">
        <f t="shared" si="60"/>
        <v/>
      </c>
    </row>
    <row r="3863" spans="1:11" ht="18.95" customHeight="1" x14ac:dyDescent="0.25">
      <c r="A3863" s="52"/>
      <c r="C3863" s="76"/>
      <c r="D3863" s="185"/>
      <c r="E3863" s="76"/>
      <c r="F3863" s="76" t="str">
        <f>IF(E3863="","",IFERROR(VLOOKUP(E3863,Cadastro!$C$9:$D$1009,2,FALSE),"PROD. NÃO ENCONTRADO"))</f>
        <v/>
      </c>
      <c r="G3863" s="94"/>
      <c r="H3863" s="69" t="str">
        <f>IFERROR(G3863*VLOOKUP(E3863,Saldo!$P$8:$U$1009,6,FALSE),"")</f>
        <v/>
      </c>
      <c r="I3863" s="104" t="str">
        <f>IFERROR(IF(D3863="","",VLOOKUP(E3863,Saldo!$P$8:$Q$1009,2,FALSE)),"")</f>
        <v/>
      </c>
      <c r="J3863" s="76"/>
      <c r="K3863" s="28" t="str">
        <f t="shared" si="60"/>
        <v/>
      </c>
    </row>
    <row r="3864" spans="1:11" ht="18.95" customHeight="1" x14ac:dyDescent="0.25">
      <c r="A3864" s="52"/>
      <c r="C3864" s="76"/>
      <c r="D3864" s="185"/>
      <c r="E3864" s="76"/>
      <c r="F3864" s="76" t="str">
        <f>IF(E3864="","",IFERROR(VLOOKUP(E3864,Cadastro!$C$9:$D$1009,2,FALSE),"PROD. NÃO ENCONTRADO"))</f>
        <v/>
      </c>
      <c r="G3864" s="94"/>
      <c r="H3864" s="69" t="str">
        <f>IFERROR(G3864*VLOOKUP(E3864,Saldo!$P$8:$U$1009,6,FALSE),"")</f>
        <v/>
      </c>
      <c r="I3864" s="104" t="str">
        <f>IFERROR(IF(D3864="","",VLOOKUP(E3864,Saldo!$P$8:$Q$1009,2,FALSE)),"")</f>
        <v/>
      </c>
      <c r="J3864" s="76"/>
      <c r="K3864" s="28" t="str">
        <f t="shared" si="60"/>
        <v/>
      </c>
    </row>
    <row r="3865" spans="1:11" ht="18.95" customHeight="1" x14ac:dyDescent="0.25">
      <c r="A3865" s="52"/>
      <c r="C3865" s="76"/>
      <c r="D3865" s="185"/>
      <c r="E3865" s="76"/>
      <c r="F3865" s="76" t="str">
        <f>IF(E3865="","",IFERROR(VLOOKUP(E3865,Cadastro!$C$9:$D$1009,2,FALSE),"PROD. NÃO ENCONTRADO"))</f>
        <v/>
      </c>
      <c r="G3865" s="94"/>
      <c r="H3865" s="69" t="str">
        <f>IFERROR(G3865*VLOOKUP(E3865,Saldo!$P$8:$U$1009,6,FALSE),"")</f>
        <v/>
      </c>
      <c r="I3865" s="104" t="str">
        <f>IFERROR(IF(D3865="","",VLOOKUP(E3865,Saldo!$P$8:$Q$1009,2,FALSE)),"")</f>
        <v/>
      </c>
      <c r="J3865" s="76"/>
      <c r="K3865" s="28" t="str">
        <f t="shared" si="60"/>
        <v/>
      </c>
    </row>
    <row r="3866" spans="1:11" ht="18.95" customHeight="1" x14ac:dyDescent="0.25">
      <c r="A3866" s="52"/>
      <c r="C3866" s="76"/>
      <c r="D3866" s="185"/>
      <c r="E3866" s="76"/>
      <c r="F3866" s="76" t="str">
        <f>IF(E3866="","",IFERROR(VLOOKUP(E3866,Cadastro!$C$9:$D$1009,2,FALSE),"PROD. NÃO ENCONTRADO"))</f>
        <v/>
      </c>
      <c r="G3866" s="94"/>
      <c r="H3866" s="69" t="str">
        <f>IFERROR(G3866*VLOOKUP(E3866,Saldo!$P$8:$U$1009,6,FALSE),"")</f>
        <v/>
      </c>
      <c r="I3866" s="104" t="str">
        <f>IFERROR(IF(D3866="","",VLOOKUP(E3866,Saldo!$P$8:$Q$1009,2,FALSE)),"")</f>
        <v/>
      </c>
      <c r="J3866" s="76"/>
      <c r="K3866" s="28" t="str">
        <f t="shared" si="60"/>
        <v/>
      </c>
    </row>
    <row r="3867" spans="1:11" ht="18.95" customHeight="1" x14ac:dyDescent="0.25">
      <c r="A3867" s="52"/>
      <c r="C3867" s="76"/>
      <c r="D3867" s="185"/>
      <c r="E3867" s="76"/>
      <c r="F3867" s="76" t="str">
        <f>IF(E3867="","",IFERROR(VLOOKUP(E3867,Cadastro!$C$9:$D$1009,2,FALSE),"PROD. NÃO ENCONTRADO"))</f>
        <v/>
      </c>
      <c r="G3867" s="94"/>
      <c r="H3867" s="69" t="str">
        <f>IFERROR(G3867*VLOOKUP(E3867,Saldo!$P$8:$U$1009,6,FALSE),"")</f>
        <v/>
      </c>
      <c r="I3867" s="104" t="str">
        <f>IFERROR(IF(D3867="","",VLOOKUP(E3867,Saldo!$P$8:$Q$1009,2,FALSE)),"")</f>
        <v/>
      </c>
      <c r="J3867" s="76"/>
      <c r="K3867" s="28" t="str">
        <f t="shared" si="60"/>
        <v/>
      </c>
    </row>
    <row r="3868" spans="1:11" ht="18.95" customHeight="1" x14ac:dyDescent="0.25">
      <c r="A3868" s="52"/>
      <c r="C3868" s="76"/>
      <c r="D3868" s="185"/>
      <c r="E3868" s="76"/>
      <c r="F3868" s="76" t="str">
        <f>IF(E3868="","",IFERROR(VLOOKUP(E3868,Cadastro!$C$9:$D$1009,2,FALSE),"PROD. NÃO ENCONTRADO"))</f>
        <v/>
      </c>
      <c r="G3868" s="94"/>
      <c r="H3868" s="69" t="str">
        <f>IFERROR(G3868*VLOOKUP(E3868,Saldo!$P$8:$U$1009,6,FALSE),"")</f>
        <v/>
      </c>
      <c r="I3868" s="104" t="str">
        <f>IFERROR(IF(D3868="","",VLOOKUP(E3868,Saldo!$P$8:$Q$1009,2,FALSE)),"")</f>
        <v/>
      </c>
      <c r="J3868" s="76"/>
      <c r="K3868" s="28" t="str">
        <f t="shared" si="60"/>
        <v/>
      </c>
    </row>
    <row r="3869" spans="1:11" ht="18.95" customHeight="1" x14ac:dyDescent="0.25">
      <c r="A3869" s="52"/>
      <c r="C3869" s="76"/>
      <c r="D3869" s="185"/>
      <c r="E3869" s="76"/>
      <c r="F3869" s="76" t="str">
        <f>IF(E3869="","",IFERROR(VLOOKUP(E3869,Cadastro!$C$9:$D$1009,2,FALSE),"PROD. NÃO ENCONTRADO"))</f>
        <v/>
      </c>
      <c r="G3869" s="94"/>
      <c r="H3869" s="69" t="str">
        <f>IFERROR(G3869*VLOOKUP(E3869,Saldo!$P$8:$U$1009,6,FALSE),"")</f>
        <v/>
      </c>
      <c r="I3869" s="104" t="str">
        <f>IFERROR(IF(D3869="","",VLOOKUP(E3869,Saldo!$P$8:$Q$1009,2,FALSE)),"")</f>
        <v/>
      </c>
      <c r="J3869" s="76"/>
      <c r="K3869" s="28" t="str">
        <f t="shared" si="60"/>
        <v/>
      </c>
    </row>
    <row r="3870" spans="1:11" ht="18.95" customHeight="1" x14ac:dyDescent="0.25">
      <c r="A3870" s="52"/>
      <c r="C3870" s="76"/>
      <c r="D3870" s="185"/>
      <c r="E3870" s="76"/>
      <c r="F3870" s="76" t="str">
        <f>IF(E3870="","",IFERROR(VLOOKUP(E3870,Cadastro!$C$9:$D$1009,2,FALSE),"PROD. NÃO ENCONTRADO"))</f>
        <v/>
      </c>
      <c r="G3870" s="94"/>
      <c r="H3870" s="69" t="str">
        <f>IFERROR(G3870*VLOOKUP(E3870,Saldo!$P$8:$U$1009,6,FALSE),"")</f>
        <v/>
      </c>
      <c r="I3870" s="104" t="str">
        <f>IFERROR(IF(D3870="","",VLOOKUP(E3870,Saldo!$P$8:$Q$1009,2,FALSE)),"")</f>
        <v/>
      </c>
      <c r="J3870" s="76"/>
      <c r="K3870" s="28" t="str">
        <f t="shared" si="60"/>
        <v/>
      </c>
    </row>
    <row r="3871" spans="1:11" ht="18.95" customHeight="1" x14ac:dyDescent="0.25">
      <c r="A3871" s="52"/>
      <c r="C3871" s="76"/>
      <c r="D3871" s="185"/>
      <c r="E3871" s="76"/>
      <c r="F3871" s="76" t="str">
        <f>IF(E3871="","",IFERROR(VLOOKUP(E3871,Cadastro!$C$9:$D$1009,2,FALSE),"PROD. NÃO ENCONTRADO"))</f>
        <v/>
      </c>
      <c r="G3871" s="94"/>
      <c r="H3871" s="69" t="str">
        <f>IFERROR(G3871*VLOOKUP(E3871,Saldo!$P$8:$U$1009,6,FALSE),"")</f>
        <v/>
      </c>
      <c r="I3871" s="104" t="str">
        <f>IFERROR(IF(D3871="","",VLOOKUP(E3871,Saldo!$P$8:$Q$1009,2,FALSE)),"")</f>
        <v/>
      </c>
      <c r="J3871" s="76"/>
      <c r="K3871" s="28" t="str">
        <f t="shared" si="60"/>
        <v/>
      </c>
    </row>
    <row r="3872" spans="1:11" ht="18.95" customHeight="1" x14ac:dyDescent="0.25">
      <c r="A3872" s="52"/>
      <c r="C3872" s="76"/>
      <c r="D3872" s="185"/>
      <c r="E3872" s="76"/>
      <c r="F3872" s="76" t="str">
        <f>IF(E3872="","",IFERROR(VLOOKUP(E3872,Cadastro!$C$9:$D$1009,2,FALSE),"PROD. NÃO ENCONTRADO"))</f>
        <v/>
      </c>
      <c r="G3872" s="94"/>
      <c r="H3872" s="69" t="str">
        <f>IFERROR(G3872*VLOOKUP(E3872,Saldo!$P$8:$U$1009,6,FALSE),"")</f>
        <v/>
      </c>
      <c r="I3872" s="104" t="str">
        <f>IFERROR(IF(D3872="","",VLOOKUP(E3872,Saldo!$P$8:$Q$1009,2,FALSE)),"")</f>
        <v/>
      </c>
      <c r="J3872" s="76"/>
      <c r="K3872" s="28" t="str">
        <f t="shared" si="60"/>
        <v/>
      </c>
    </row>
    <row r="3873" spans="1:11" ht="18.95" customHeight="1" x14ac:dyDescent="0.25">
      <c r="A3873" s="52"/>
      <c r="C3873" s="76"/>
      <c r="D3873" s="185"/>
      <c r="E3873" s="76"/>
      <c r="F3873" s="76" t="str">
        <f>IF(E3873="","",IFERROR(VLOOKUP(E3873,Cadastro!$C$9:$D$1009,2,FALSE),"PROD. NÃO ENCONTRADO"))</f>
        <v/>
      </c>
      <c r="G3873" s="94"/>
      <c r="H3873" s="69" t="str">
        <f>IFERROR(G3873*VLOOKUP(E3873,Saldo!$P$8:$U$1009,6,FALSE),"")</f>
        <v/>
      </c>
      <c r="I3873" s="104" t="str">
        <f>IFERROR(IF(D3873="","",VLOOKUP(E3873,Saldo!$P$8:$Q$1009,2,FALSE)),"")</f>
        <v/>
      </c>
      <c r="J3873" s="76"/>
      <c r="K3873" s="28" t="str">
        <f t="shared" si="60"/>
        <v/>
      </c>
    </row>
    <row r="3874" spans="1:11" ht="18.95" customHeight="1" x14ac:dyDescent="0.25">
      <c r="A3874" s="52"/>
      <c r="C3874" s="76"/>
      <c r="D3874" s="185"/>
      <c r="E3874" s="76"/>
      <c r="F3874" s="76" t="str">
        <f>IF(E3874="","",IFERROR(VLOOKUP(E3874,Cadastro!$C$9:$D$1009,2,FALSE),"PROD. NÃO ENCONTRADO"))</f>
        <v/>
      </c>
      <c r="G3874" s="94"/>
      <c r="H3874" s="69" t="str">
        <f>IFERROR(G3874*VLOOKUP(E3874,Saldo!$P$8:$U$1009,6,FALSE),"")</f>
        <v/>
      </c>
      <c r="I3874" s="104" t="str">
        <f>IFERROR(IF(D3874="","",VLOOKUP(E3874,Saldo!$P$8:$Q$1009,2,FALSE)),"")</f>
        <v/>
      </c>
      <c r="J3874" s="76"/>
      <c r="K3874" s="28" t="str">
        <f t="shared" si="60"/>
        <v/>
      </c>
    </row>
    <row r="3875" spans="1:11" ht="18.95" customHeight="1" x14ac:dyDescent="0.25">
      <c r="A3875" s="52"/>
      <c r="C3875" s="76"/>
      <c r="D3875" s="185"/>
      <c r="E3875" s="76"/>
      <c r="F3875" s="76" t="str">
        <f>IF(E3875="","",IFERROR(VLOOKUP(E3875,Cadastro!$C$9:$D$1009,2,FALSE),"PROD. NÃO ENCONTRADO"))</f>
        <v/>
      </c>
      <c r="G3875" s="94"/>
      <c r="H3875" s="69" t="str">
        <f>IFERROR(G3875*VLOOKUP(E3875,Saldo!$P$8:$U$1009,6,FALSE),"")</f>
        <v/>
      </c>
      <c r="I3875" s="104" t="str">
        <f>IFERROR(IF(D3875="","",VLOOKUP(E3875,Saldo!$P$8:$Q$1009,2,FALSE)),"")</f>
        <v/>
      </c>
      <c r="J3875" s="76"/>
      <c r="K3875" s="28" t="str">
        <f t="shared" si="60"/>
        <v/>
      </c>
    </row>
    <row r="3876" spans="1:11" ht="18.95" customHeight="1" x14ac:dyDescent="0.25">
      <c r="A3876" s="52"/>
      <c r="C3876" s="76"/>
      <c r="D3876" s="185"/>
      <c r="E3876" s="76"/>
      <c r="F3876" s="76" t="str">
        <f>IF(E3876="","",IFERROR(VLOOKUP(E3876,Cadastro!$C$9:$D$1009,2,FALSE),"PROD. NÃO ENCONTRADO"))</f>
        <v/>
      </c>
      <c r="G3876" s="94"/>
      <c r="H3876" s="69" t="str">
        <f>IFERROR(G3876*VLOOKUP(E3876,Saldo!$P$8:$U$1009,6,FALSE),"")</f>
        <v/>
      </c>
      <c r="I3876" s="104" t="str">
        <f>IFERROR(IF(D3876="","",VLOOKUP(E3876,Saldo!$P$8:$Q$1009,2,FALSE)),"")</f>
        <v/>
      </c>
      <c r="J3876" s="76"/>
      <c r="K3876" s="28" t="str">
        <f t="shared" si="60"/>
        <v/>
      </c>
    </row>
    <row r="3877" spans="1:11" ht="18.95" customHeight="1" x14ac:dyDescent="0.25">
      <c r="A3877" s="52"/>
      <c r="C3877" s="76"/>
      <c r="D3877" s="185"/>
      <c r="E3877" s="76"/>
      <c r="F3877" s="76" t="str">
        <f>IF(E3877="","",IFERROR(VLOOKUP(E3877,Cadastro!$C$9:$D$1009,2,FALSE),"PROD. NÃO ENCONTRADO"))</f>
        <v/>
      </c>
      <c r="G3877" s="94"/>
      <c r="H3877" s="69" t="str">
        <f>IFERROR(G3877*VLOOKUP(E3877,Saldo!$P$8:$U$1009,6,FALSE),"")</f>
        <v/>
      </c>
      <c r="I3877" s="104" t="str">
        <f>IFERROR(IF(D3877="","",VLOOKUP(E3877,Saldo!$P$8:$Q$1009,2,FALSE)),"")</f>
        <v/>
      </c>
      <c r="J3877" s="76"/>
      <c r="K3877" s="28" t="str">
        <f t="shared" si="60"/>
        <v/>
      </c>
    </row>
    <row r="3878" spans="1:11" ht="18.95" customHeight="1" x14ac:dyDescent="0.25">
      <c r="A3878" s="52"/>
      <c r="C3878" s="76"/>
      <c r="D3878" s="185"/>
      <c r="E3878" s="76"/>
      <c r="F3878" s="76" t="str">
        <f>IF(E3878="","",IFERROR(VLOOKUP(E3878,Cadastro!$C$9:$D$1009,2,FALSE),"PROD. NÃO ENCONTRADO"))</f>
        <v/>
      </c>
      <c r="G3878" s="94"/>
      <c r="H3878" s="69" t="str">
        <f>IFERROR(G3878*VLOOKUP(E3878,Saldo!$P$8:$U$1009,6,FALSE),"")</f>
        <v/>
      </c>
      <c r="I3878" s="104" t="str">
        <f>IFERROR(IF(D3878="","",VLOOKUP(E3878,Saldo!$P$8:$Q$1009,2,FALSE)),"")</f>
        <v/>
      </c>
      <c r="J3878" s="76"/>
      <c r="K3878" s="28" t="str">
        <f t="shared" si="60"/>
        <v/>
      </c>
    </row>
    <row r="3879" spans="1:11" ht="18.95" customHeight="1" x14ac:dyDescent="0.25">
      <c r="A3879" s="52"/>
      <c r="C3879" s="76"/>
      <c r="D3879" s="185"/>
      <c r="E3879" s="76"/>
      <c r="F3879" s="76" t="str">
        <f>IF(E3879="","",IFERROR(VLOOKUP(E3879,Cadastro!$C$9:$D$1009,2,FALSE),"PROD. NÃO ENCONTRADO"))</f>
        <v/>
      </c>
      <c r="G3879" s="94"/>
      <c r="H3879" s="69" t="str">
        <f>IFERROR(G3879*VLOOKUP(E3879,Saldo!$P$8:$U$1009,6,FALSE),"")</f>
        <v/>
      </c>
      <c r="I3879" s="104" t="str">
        <f>IFERROR(IF(D3879="","",VLOOKUP(E3879,Saldo!$P$8:$Q$1009,2,FALSE)),"")</f>
        <v/>
      </c>
      <c r="J3879" s="76"/>
      <c r="K3879" s="28" t="str">
        <f t="shared" si="60"/>
        <v/>
      </c>
    </row>
    <row r="3880" spans="1:11" ht="18.95" customHeight="1" x14ac:dyDescent="0.25">
      <c r="A3880" s="52"/>
      <c r="C3880" s="76"/>
      <c r="D3880" s="185"/>
      <c r="E3880" s="76"/>
      <c r="F3880" s="76" t="str">
        <f>IF(E3880="","",IFERROR(VLOOKUP(E3880,Cadastro!$C$9:$D$1009,2,FALSE),"PROD. NÃO ENCONTRADO"))</f>
        <v/>
      </c>
      <c r="G3880" s="94"/>
      <c r="H3880" s="69" t="str">
        <f>IFERROR(G3880*VLOOKUP(E3880,Saldo!$P$8:$U$1009,6,FALSE),"")</f>
        <v/>
      </c>
      <c r="I3880" s="104" t="str">
        <f>IFERROR(IF(D3880="","",VLOOKUP(E3880,Saldo!$P$8:$Q$1009,2,FALSE)),"")</f>
        <v/>
      </c>
      <c r="J3880" s="76"/>
      <c r="K3880" s="28" t="str">
        <f t="shared" si="60"/>
        <v/>
      </c>
    </row>
    <row r="3881" spans="1:11" ht="18.95" customHeight="1" x14ac:dyDescent="0.25">
      <c r="A3881" s="52"/>
      <c r="C3881" s="76"/>
      <c r="D3881" s="185"/>
      <c r="E3881" s="76"/>
      <c r="F3881" s="76" t="str">
        <f>IF(E3881="","",IFERROR(VLOOKUP(E3881,Cadastro!$C$9:$D$1009,2,FALSE),"PROD. NÃO ENCONTRADO"))</f>
        <v/>
      </c>
      <c r="G3881" s="94"/>
      <c r="H3881" s="69" t="str">
        <f>IFERROR(G3881*VLOOKUP(E3881,Saldo!$P$8:$U$1009,6,FALSE),"")</f>
        <v/>
      </c>
      <c r="I3881" s="104" t="str">
        <f>IFERROR(IF(D3881="","",VLOOKUP(E3881,Saldo!$P$8:$Q$1009,2,FALSE)),"")</f>
        <v/>
      </c>
      <c r="J3881" s="76"/>
      <c r="K3881" s="28" t="str">
        <f t="shared" si="60"/>
        <v/>
      </c>
    </row>
    <row r="3882" spans="1:11" ht="18.95" customHeight="1" x14ac:dyDescent="0.25">
      <c r="A3882" s="52"/>
      <c r="C3882" s="76"/>
      <c r="D3882" s="185"/>
      <c r="E3882" s="76"/>
      <c r="F3882" s="76" t="str">
        <f>IF(E3882="","",IFERROR(VLOOKUP(E3882,Cadastro!$C$9:$D$1009,2,FALSE),"PROD. NÃO ENCONTRADO"))</f>
        <v/>
      </c>
      <c r="G3882" s="94"/>
      <c r="H3882" s="69" t="str">
        <f>IFERROR(G3882*VLOOKUP(E3882,Saldo!$P$8:$U$1009,6,FALSE),"")</f>
        <v/>
      </c>
      <c r="I3882" s="104" t="str">
        <f>IFERROR(IF(D3882="","",VLOOKUP(E3882,Saldo!$P$8:$Q$1009,2,FALSE)),"")</f>
        <v/>
      </c>
      <c r="J3882" s="76"/>
      <c r="K3882" s="28" t="str">
        <f t="shared" si="60"/>
        <v/>
      </c>
    </row>
    <row r="3883" spans="1:11" ht="18.95" customHeight="1" x14ac:dyDescent="0.25">
      <c r="A3883" s="52"/>
      <c r="C3883" s="76"/>
      <c r="D3883" s="185"/>
      <c r="E3883" s="76"/>
      <c r="F3883" s="76" t="str">
        <f>IF(E3883="","",IFERROR(VLOOKUP(E3883,Cadastro!$C$9:$D$1009,2,FALSE),"PROD. NÃO ENCONTRADO"))</f>
        <v/>
      </c>
      <c r="G3883" s="94"/>
      <c r="H3883" s="69" t="str">
        <f>IFERROR(G3883*VLOOKUP(E3883,Saldo!$P$8:$U$1009,6,FALSE),"")</f>
        <v/>
      </c>
      <c r="I3883" s="104" t="str">
        <f>IFERROR(IF(D3883="","",VLOOKUP(E3883,Saldo!$P$8:$Q$1009,2,FALSE)),"")</f>
        <v/>
      </c>
      <c r="J3883" s="76"/>
      <c r="K3883" s="28" t="str">
        <f t="shared" si="60"/>
        <v/>
      </c>
    </row>
    <row r="3884" spans="1:11" ht="18.95" customHeight="1" x14ac:dyDescent="0.25">
      <c r="A3884" s="52"/>
      <c r="C3884" s="76"/>
      <c r="D3884" s="185"/>
      <c r="E3884" s="76"/>
      <c r="F3884" s="76" t="str">
        <f>IF(E3884="","",IFERROR(VLOOKUP(E3884,Cadastro!$C$9:$D$1009,2,FALSE),"PROD. NÃO ENCONTRADO"))</f>
        <v/>
      </c>
      <c r="G3884" s="94"/>
      <c r="H3884" s="69" t="str">
        <f>IFERROR(G3884*VLOOKUP(E3884,Saldo!$P$8:$U$1009,6,FALSE),"")</f>
        <v/>
      </c>
      <c r="I3884" s="104" t="str">
        <f>IFERROR(IF(D3884="","",VLOOKUP(E3884,Saldo!$P$8:$Q$1009,2,FALSE)),"")</f>
        <v/>
      </c>
      <c r="J3884" s="76"/>
      <c r="K3884" s="28" t="str">
        <f t="shared" si="60"/>
        <v/>
      </c>
    </row>
    <row r="3885" spans="1:11" ht="18.95" customHeight="1" x14ac:dyDescent="0.25">
      <c r="A3885" s="52"/>
      <c r="C3885" s="76"/>
      <c r="D3885" s="185"/>
      <c r="E3885" s="76"/>
      <c r="F3885" s="76" t="str">
        <f>IF(E3885="","",IFERROR(VLOOKUP(E3885,Cadastro!$C$9:$D$1009,2,FALSE),"PROD. NÃO ENCONTRADO"))</f>
        <v/>
      </c>
      <c r="G3885" s="94"/>
      <c r="H3885" s="69" t="str">
        <f>IFERROR(G3885*VLOOKUP(E3885,Saldo!$P$8:$U$1009,6,FALSE),"")</f>
        <v/>
      </c>
      <c r="I3885" s="104" t="str">
        <f>IFERROR(IF(D3885="","",VLOOKUP(E3885,Saldo!$P$8:$Q$1009,2,FALSE)),"")</f>
        <v/>
      </c>
      <c r="J3885" s="76"/>
      <c r="K3885" s="28" t="str">
        <f t="shared" si="60"/>
        <v/>
      </c>
    </row>
    <row r="3886" spans="1:11" ht="18.95" customHeight="1" x14ac:dyDescent="0.25">
      <c r="A3886" s="52"/>
      <c r="C3886" s="76"/>
      <c r="D3886" s="185"/>
      <c r="E3886" s="76"/>
      <c r="F3886" s="76" t="str">
        <f>IF(E3886="","",IFERROR(VLOOKUP(E3886,Cadastro!$C$9:$D$1009,2,FALSE),"PROD. NÃO ENCONTRADO"))</f>
        <v/>
      </c>
      <c r="G3886" s="94"/>
      <c r="H3886" s="69" t="str">
        <f>IFERROR(G3886*VLOOKUP(E3886,Saldo!$P$8:$U$1009,6,FALSE),"")</f>
        <v/>
      </c>
      <c r="I3886" s="104" t="str">
        <f>IFERROR(IF(D3886="","",VLOOKUP(E3886,Saldo!$P$8:$Q$1009,2,FALSE)),"")</f>
        <v/>
      </c>
      <c r="J3886" s="76"/>
      <c r="K3886" s="28" t="str">
        <f t="shared" si="60"/>
        <v/>
      </c>
    </row>
    <row r="3887" spans="1:11" ht="18.95" customHeight="1" x14ac:dyDescent="0.25">
      <c r="A3887" s="52"/>
      <c r="C3887" s="76"/>
      <c r="D3887" s="185"/>
      <c r="E3887" s="76"/>
      <c r="F3887" s="76" t="str">
        <f>IF(E3887="","",IFERROR(VLOOKUP(E3887,Cadastro!$C$9:$D$1009,2,FALSE),"PROD. NÃO ENCONTRADO"))</f>
        <v/>
      </c>
      <c r="G3887" s="94"/>
      <c r="H3887" s="69" t="str">
        <f>IFERROR(G3887*VLOOKUP(E3887,Saldo!$P$8:$U$1009,6,FALSE),"")</f>
        <v/>
      </c>
      <c r="I3887" s="104" t="str">
        <f>IFERROR(IF(D3887="","",VLOOKUP(E3887,Saldo!$P$8:$Q$1009,2,FALSE)),"")</f>
        <v/>
      </c>
      <c r="J3887" s="76"/>
      <c r="K3887" s="28" t="str">
        <f t="shared" si="60"/>
        <v/>
      </c>
    </row>
    <row r="3888" spans="1:11" ht="18.95" customHeight="1" x14ac:dyDescent="0.25">
      <c r="A3888" s="52"/>
      <c r="C3888" s="76"/>
      <c r="D3888" s="185"/>
      <c r="E3888" s="76"/>
      <c r="F3888" s="76" t="str">
        <f>IF(E3888="","",IFERROR(VLOOKUP(E3888,Cadastro!$C$9:$D$1009,2,FALSE),"PROD. NÃO ENCONTRADO"))</f>
        <v/>
      </c>
      <c r="G3888" s="94"/>
      <c r="H3888" s="69" t="str">
        <f>IFERROR(G3888*VLOOKUP(E3888,Saldo!$P$8:$U$1009,6,FALSE),"")</f>
        <v/>
      </c>
      <c r="I3888" s="104" t="str">
        <f>IFERROR(IF(D3888="","",VLOOKUP(E3888,Saldo!$P$8:$Q$1009,2,FALSE)),"")</f>
        <v/>
      </c>
      <c r="J3888" s="76"/>
      <c r="K3888" s="28" t="str">
        <f t="shared" si="60"/>
        <v/>
      </c>
    </row>
    <row r="3889" spans="1:11" ht="18.95" customHeight="1" x14ac:dyDescent="0.25">
      <c r="A3889" s="52"/>
      <c r="C3889" s="76"/>
      <c r="D3889" s="185"/>
      <c r="E3889" s="76"/>
      <c r="F3889" s="76" t="str">
        <f>IF(E3889="","",IFERROR(VLOOKUP(E3889,Cadastro!$C$9:$D$1009,2,FALSE),"PROD. NÃO ENCONTRADO"))</f>
        <v/>
      </c>
      <c r="G3889" s="94"/>
      <c r="H3889" s="69" t="str">
        <f>IFERROR(G3889*VLOOKUP(E3889,Saldo!$P$8:$U$1009,6,FALSE),"")</f>
        <v/>
      </c>
      <c r="I3889" s="104" t="str">
        <f>IFERROR(IF(D3889="","",VLOOKUP(E3889,Saldo!$P$8:$Q$1009,2,FALSE)),"")</f>
        <v/>
      </c>
      <c r="J3889" s="76"/>
      <c r="K3889" s="28" t="str">
        <f t="shared" si="60"/>
        <v/>
      </c>
    </row>
    <row r="3890" spans="1:11" ht="18.95" customHeight="1" x14ac:dyDescent="0.25">
      <c r="A3890" s="52"/>
      <c r="C3890" s="76"/>
      <c r="D3890" s="185"/>
      <c r="E3890" s="76"/>
      <c r="F3890" s="76" t="str">
        <f>IF(E3890="","",IFERROR(VLOOKUP(E3890,Cadastro!$C$9:$D$1009,2,FALSE),"PROD. NÃO ENCONTRADO"))</f>
        <v/>
      </c>
      <c r="G3890" s="94"/>
      <c r="H3890" s="69" t="str">
        <f>IFERROR(G3890*VLOOKUP(E3890,Saldo!$P$8:$U$1009,6,FALSE),"")</f>
        <v/>
      </c>
      <c r="I3890" s="104" t="str">
        <f>IFERROR(IF(D3890="","",VLOOKUP(E3890,Saldo!$P$8:$Q$1009,2,FALSE)),"")</f>
        <v/>
      </c>
      <c r="J3890" s="76"/>
      <c r="K3890" s="28" t="str">
        <f t="shared" si="60"/>
        <v/>
      </c>
    </row>
    <row r="3891" spans="1:11" ht="18.95" customHeight="1" x14ac:dyDescent="0.25">
      <c r="A3891" s="52"/>
      <c r="C3891" s="76"/>
      <c r="D3891" s="185"/>
      <c r="E3891" s="76"/>
      <c r="F3891" s="76" t="str">
        <f>IF(E3891="","",IFERROR(VLOOKUP(E3891,Cadastro!$C$9:$D$1009,2,FALSE),"PROD. NÃO ENCONTRADO"))</f>
        <v/>
      </c>
      <c r="G3891" s="94"/>
      <c r="H3891" s="69" t="str">
        <f>IFERROR(G3891*VLOOKUP(E3891,Saldo!$P$8:$U$1009,6,FALSE),"")</f>
        <v/>
      </c>
      <c r="I3891" s="104" t="str">
        <f>IFERROR(IF(D3891="","",VLOOKUP(E3891,Saldo!$P$8:$Q$1009,2,FALSE)),"")</f>
        <v/>
      </c>
      <c r="J3891" s="76"/>
      <c r="K3891" s="28" t="str">
        <f t="shared" si="60"/>
        <v/>
      </c>
    </row>
    <row r="3892" spans="1:11" ht="18.95" customHeight="1" x14ac:dyDescent="0.25">
      <c r="A3892" s="52"/>
      <c r="C3892" s="76"/>
      <c r="D3892" s="185"/>
      <c r="E3892" s="76"/>
      <c r="F3892" s="76" t="str">
        <f>IF(E3892="","",IFERROR(VLOOKUP(E3892,Cadastro!$C$9:$D$1009,2,FALSE),"PROD. NÃO ENCONTRADO"))</f>
        <v/>
      </c>
      <c r="G3892" s="94"/>
      <c r="H3892" s="69" t="str">
        <f>IFERROR(G3892*VLOOKUP(E3892,Saldo!$P$8:$U$1009,6,FALSE),"")</f>
        <v/>
      </c>
      <c r="I3892" s="104" t="str">
        <f>IFERROR(IF(D3892="","",VLOOKUP(E3892,Saldo!$P$8:$Q$1009,2,FALSE)),"")</f>
        <v/>
      </c>
      <c r="J3892" s="76"/>
      <c r="K3892" s="28" t="str">
        <f t="shared" si="60"/>
        <v/>
      </c>
    </row>
    <row r="3893" spans="1:11" ht="18.95" customHeight="1" x14ac:dyDescent="0.25">
      <c r="A3893" s="52"/>
      <c r="C3893" s="76"/>
      <c r="D3893" s="185"/>
      <c r="E3893" s="76"/>
      <c r="F3893" s="76" t="str">
        <f>IF(E3893="","",IFERROR(VLOOKUP(E3893,Cadastro!$C$9:$D$1009,2,FALSE),"PROD. NÃO ENCONTRADO"))</f>
        <v/>
      </c>
      <c r="G3893" s="94"/>
      <c r="H3893" s="69" t="str">
        <f>IFERROR(G3893*VLOOKUP(E3893,Saldo!$P$8:$U$1009,6,FALSE),"")</f>
        <v/>
      </c>
      <c r="I3893" s="104" t="str">
        <f>IFERROR(IF(D3893="","",VLOOKUP(E3893,Saldo!$P$8:$Q$1009,2,FALSE)),"")</f>
        <v/>
      </c>
      <c r="J3893" s="76"/>
      <c r="K3893" s="28" t="str">
        <f t="shared" si="60"/>
        <v/>
      </c>
    </row>
    <row r="3894" spans="1:11" ht="18.95" customHeight="1" x14ac:dyDescent="0.25">
      <c r="A3894" s="52"/>
      <c r="C3894" s="76"/>
      <c r="D3894" s="185"/>
      <c r="E3894" s="76"/>
      <c r="F3894" s="76" t="str">
        <f>IF(E3894="","",IFERROR(VLOOKUP(E3894,Cadastro!$C$9:$D$1009,2,FALSE),"PROD. NÃO ENCONTRADO"))</f>
        <v/>
      </c>
      <c r="G3894" s="94"/>
      <c r="H3894" s="69" t="str">
        <f>IFERROR(G3894*VLOOKUP(E3894,Saldo!$P$8:$U$1009,6,FALSE),"")</f>
        <v/>
      </c>
      <c r="I3894" s="104" t="str">
        <f>IFERROR(IF(D3894="","",VLOOKUP(E3894,Saldo!$P$8:$Q$1009,2,FALSE)),"")</f>
        <v/>
      </c>
      <c r="J3894" s="76"/>
      <c r="K3894" s="28" t="str">
        <f t="shared" si="60"/>
        <v/>
      </c>
    </row>
    <row r="3895" spans="1:11" ht="18.95" customHeight="1" x14ac:dyDescent="0.25">
      <c r="A3895" s="52"/>
      <c r="C3895" s="76"/>
      <c r="D3895" s="185"/>
      <c r="E3895" s="76"/>
      <c r="F3895" s="76" t="str">
        <f>IF(E3895="","",IFERROR(VLOOKUP(E3895,Cadastro!$C$9:$D$1009,2,FALSE),"PROD. NÃO ENCONTRADO"))</f>
        <v/>
      </c>
      <c r="G3895" s="94"/>
      <c r="H3895" s="69" t="str">
        <f>IFERROR(G3895*VLOOKUP(E3895,Saldo!$P$8:$U$1009,6,FALSE),"")</f>
        <v/>
      </c>
      <c r="I3895" s="104" t="str">
        <f>IFERROR(IF(D3895="","",VLOOKUP(E3895,Saldo!$P$8:$Q$1009,2,FALSE)),"")</f>
        <v/>
      </c>
      <c r="J3895" s="76"/>
      <c r="K3895" s="28" t="str">
        <f t="shared" si="60"/>
        <v/>
      </c>
    </row>
    <row r="3896" spans="1:11" ht="18.95" customHeight="1" x14ac:dyDescent="0.25">
      <c r="A3896" s="52"/>
      <c r="C3896" s="76"/>
      <c r="D3896" s="185"/>
      <c r="E3896" s="76"/>
      <c r="F3896" s="76" t="str">
        <f>IF(E3896="","",IFERROR(VLOOKUP(E3896,Cadastro!$C$9:$D$1009,2,FALSE),"PROD. NÃO ENCONTRADO"))</f>
        <v/>
      </c>
      <c r="G3896" s="94"/>
      <c r="H3896" s="69" t="str">
        <f>IFERROR(G3896*VLOOKUP(E3896,Saldo!$P$8:$U$1009,6,FALSE),"")</f>
        <v/>
      </c>
      <c r="I3896" s="104" t="str">
        <f>IFERROR(IF(D3896="","",VLOOKUP(E3896,Saldo!$P$8:$Q$1009,2,FALSE)),"")</f>
        <v/>
      </c>
      <c r="J3896" s="76"/>
      <c r="K3896" s="28" t="str">
        <f t="shared" si="60"/>
        <v/>
      </c>
    </row>
    <row r="3897" spans="1:11" ht="18.95" customHeight="1" x14ac:dyDescent="0.25">
      <c r="A3897" s="52"/>
      <c r="C3897" s="76"/>
      <c r="D3897" s="185"/>
      <c r="E3897" s="76"/>
      <c r="F3897" s="76" t="str">
        <f>IF(E3897="","",IFERROR(VLOOKUP(E3897,Cadastro!$C$9:$D$1009,2,FALSE),"PROD. NÃO ENCONTRADO"))</f>
        <v/>
      </c>
      <c r="G3897" s="94"/>
      <c r="H3897" s="69" t="str">
        <f>IFERROR(G3897*VLOOKUP(E3897,Saldo!$P$8:$U$1009,6,FALSE),"")</f>
        <v/>
      </c>
      <c r="I3897" s="104" t="str">
        <f>IFERROR(IF(D3897="","",VLOOKUP(E3897,Saldo!$P$8:$Q$1009,2,FALSE)),"")</f>
        <v/>
      </c>
      <c r="J3897" s="76"/>
      <c r="K3897" s="28" t="str">
        <f t="shared" si="60"/>
        <v/>
      </c>
    </row>
    <row r="3898" spans="1:11" ht="18.95" customHeight="1" x14ac:dyDescent="0.25">
      <c r="A3898" s="52"/>
      <c r="C3898" s="76"/>
      <c r="D3898" s="185"/>
      <c r="E3898" s="76"/>
      <c r="F3898" s="76" t="str">
        <f>IF(E3898="","",IFERROR(VLOOKUP(E3898,Cadastro!$C$9:$D$1009,2,FALSE),"PROD. NÃO ENCONTRADO"))</f>
        <v/>
      </c>
      <c r="G3898" s="94"/>
      <c r="H3898" s="69" t="str">
        <f>IFERROR(G3898*VLOOKUP(E3898,Saldo!$P$8:$U$1009,6,FALSE),"")</f>
        <v/>
      </c>
      <c r="I3898" s="104" t="str">
        <f>IFERROR(IF(D3898="","",VLOOKUP(E3898,Saldo!$P$8:$Q$1009,2,FALSE)),"")</f>
        <v/>
      </c>
      <c r="J3898" s="76"/>
      <c r="K3898" s="28" t="str">
        <f t="shared" si="60"/>
        <v/>
      </c>
    </row>
    <row r="3899" spans="1:11" ht="18.95" customHeight="1" x14ac:dyDescent="0.25">
      <c r="A3899" s="52"/>
      <c r="C3899" s="76"/>
      <c r="D3899" s="185"/>
      <c r="E3899" s="76"/>
      <c r="F3899" s="76" t="str">
        <f>IF(E3899="","",IFERROR(VLOOKUP(E3899,Cadastro!$C$9:$D$1009,2,FALSE),"PROD. NÃO ENCONTRADO"))</f>
        <v/>
      </c>
      <c r="G3899" s="94"/>
      <c r="H3899" s="69" t="str">
        <f>IFERROR(G3899*VLOOKUP(E3899,Saldo!$P$8:$U$1009,6,FALSE),"")</f>
        <v/>
      </c>
      <c r="I3899" s="104" t="str">
        <f>IFERROR(IF(D3899="","",VLOOKUP(E3899,Saldo!$P$8:$Q$1009,2,FALSE)),"")</f>
        <v/>
      </c>
      <c r="J3899" s="76"/>
      <c r="K3899" s="28" t="str">
        <f t="shared" si="60"/>
        <v/>
      </c>
    </row>
    <row r="3900" spans="1:11" ht="18.95" customHeight="1" x14ac:dyDescent="0.25">
      <c r="A3900" s="52"/>
      <c r="C3900" s="76"/>
      <c r="D3900" s="185"/>
      <c r="E3900" s="76"/>
      <c r="F3900" s="76" t="str">
        <f>IF(E3900="","",IFERROR(VLOOKUP(E3900,Cadastro!$C$9:$D$1009,2,FALSE),"PROD. NÃO ENCONTRADO"))</f>
        <v/>
      </c>
      <c r="G3900" s="94"/>
      <c r="H3900" s="69" t="str">
        <f>IFERROR(G3900*VLOOKUP(E3900,Saldo!$P$8:$U$1009,6,FALSE),"")</f>
        <v/>
      </c>
      <c r="I3900" s="104" t="str">
        <f>IFERROR(IF(D3900="","",VLOOKUP(E3900,Saldo!$P$8:$Q$1009,2,FALSE)),"")</f>
        <v/>
      </c>
      <c r="J3900" s="76"/>
      <c r="K3900" s="28" t="str">
        <f t="shared" si="60"/>
        <v/>
      </c>
    </row>
    <row r="3901" spans="1:11" ht="18.95" customHeight="1" x14ac:dyDescent="0.25">
      <c r="A3901" s="52"/>
      <c r="C3901" s="76"/>
      <c r="D3901" s="185"/>
      <c r="E3901" s="76"/>
      <c r="F3901" s="76" t="str">
        <f>IF(E3901="","",IFERROR(VLOOKUP(E3901,Cadastro!$C$9:$D$1009,2,FALSE),"PROD. NÃO ENCONTRADO"))</f>
        <v/>
      </c>
      <c r="G3901" s="94"/>
      <c r="H3901" s="69" t="str">
        <f>IFERROR(G3901*VLOOKUP(E3901,Saldo!$P$8:$U$1009,6,FALSE),"")</f>
        <v/>
      </c>
      <c r="I3901" s="104" t="str">
        <f>IFERROR(IF(D3901="","",VLOOKUP(E3901,Saldo!$P$8:$Q$1009,2,FALSE)),"")</f>
        <v/>
      </c>
      <c r="J3901" s="76"/>
      <c r="K3901" s="28" t="str">
        <f t="shared" si="60"/>
        <v/>
      </c>
    </row>
    <row r="3902" spans="1:11" ht="18.95" customHeight="1" x14ac:dyDescent="0.25">
      <c r="A3902" s="52"/>
      <c r="C3902" s="76"/>
      <c r="D3902" s="185"/>
      <c r="E3902" s="76"/>
      <c r="F3902" s="76" t="str">
        <f>IF(E3902="","",IFERROR(VLOOKUP(E3902,Cadastro!$C$9:$D$1009,2,FALSE),"PROD. NÃO ENCONTRADO"))</f>
        <v/>
      </c>
      <c r="G3902" s="94"/>
      <c r="H3902" s="69" t="str">
        <f>IFERROR(G3902*VLOOKUP(E3902,Saldo!$P$8:$U$1009,6,FALSE),"")</f>
        <v/>
      </c>
      <c r="I3902" s="104" t="str">
        <f>IFERROR(IF(D3902="","",VLOOKUP(E3902,Saldo!$P$8:$Q$1009,2,FALSE)),"")</f>
        <v/>
      </c>
      <c r="J3902" s="76"/>
      <c r="K3902" s="28" t="str">
        <f t="shared" si="60"/>
        <v/>
      </c>
    </row>
    <row r="3903" spans="1:11" ht="18.95" customHeight="1" x14ac:dyDescent="0.25">
      <c r="A3903" s="52"/>
      <c r="C3903" s="76"/>
      <c r="D3903" s="185"/>
      <c r="E3903" s="76"/>
      <c r="F3903" s="76" t="str">
        <f>IF(E3903="","",IFERROR(VLOOKUP(E3903,Cadastro!$C$9:$D$1009,2,FALSE),"PROD. NÃO ENCONTRADO"))</f>
        <v/>
      </c>
      <c r="G3903" s="94"/>
      <c r="H3903" s="69" t="str">
        <f>IFERROR(G3903*VLOOKUP(E3903,Saldo!$P$8:$U$1009,6,FALSE),"")</f>
        <v/>
      </c>
      <c r="I3903" s="104" t="str">
        <f>IFERROR(IF(D3903="","",VLOOKUP(E3903,Saldo!$P$8:$Q$1009,2,FALSE)),"")</f>
        <v/>
      </c>
      <c r="J3903" s="76"/>
      <c r="K3903" s="28" t="str">
        <f t="shared" si="60"/>
        <v/>
      </c>
    </row>
    <row r="3904" spans="1:11" ht="18.95" customHeight="1" x14ac:dyDescent="0.25">
      <c r="A3904" s="52"/>
      <c r="C3904" s="76"/>
      <c r="D3904" s="185"/>
      <c r="E3904" s="76"/>
      <c r="F3904" s="76" t="str">
        <f>IF(E3904="","",IFERROR(VLOOKUP(E3904,Cadastro!$C$9:$D$1009,2,FALSE),"PROD. NÃO ENCONTRADO"))</f>
        <v/>
      </c>
      <c r="G3904" s="94"/>
      <c r="H3904" s="69" t="str">
        <f>IFERROR(G3904*VLOOKUP(E3904,Saldo!$P$8:$U$1009,6,FALSE),"")</f>
        <v/>
      </c>
      <c r="I3904" s="104" t="str">
        <f>IFERROR(IF(D3904="","",VLOOKUP(E3904,Saldo!$P$8:$Q$1009,2,FALSE)),"")</f>
        <v/>
      </c>
      <c r="J3904" s="76"/>
      <c r="K3904" s="28" t="str">
        <f t="shared" si="60"/>
        <v/>
      </c>
    </row>
    <row r="3905" spans="1:11" ht="18.95" customHeight="1" x14ac:dyDescent="0.25">
      <c r="A3905" s="52"/>
      <c r="C3905" s="76"/>
      <c r="D3905" s="185"/>
      <c r="E3905" s="76"/>
      <c r="F3905" s="76" t="str">
        <f>IF(E3905="","",IFERROR(VLOOKUP(E3905,Cadastro!$C$9:$D$1009,2,FALSE),"PROD. NÃO ENCONTRADO"))</f>
        <v/>
      </c>
      <c r="G3905" s="94"/>
      <c r="H3905" s="69" t="str">
        <f>IFERROR(G3905*VLOOKUP(E3905,Saldo!$P$8:$U$1009,6,FALSE),"")</f>
        <v/>
      </c>
      <c r="I3905" s="104" t="str">
        <f>IFERROR(IF(D3905="","",VLOOKUP(E3905,Saldo!$P$8:$Q$1009,2,FALSE)),"")</f>
        <v/>
      </c>
      <c r="J3905" s="76"/>
      <c r="K3905" s="28" t="str">
        <f t="shared" si="60"/>
        <v/>
      </c>
    </row>
    <row r="3906" spans="1:11" ht="18.95" customHeight="1" x14ac:dyDescent="0.25">
      <c r="A3906" s="52"/>
      <c r="C3906" s="76"/>
      <c r="D3906" s="185"/>
      <c r="E3906" s="76"/>
      <c r="F3906" s="76" t="str">
        <f>IF(E3906="","",IFERROR(VLOOKUP(E3906,Cadastro!$C$9:$D$1009,2,FALSE),"PROD. NÃO ENCONTRADO"))</f>
        <v/>
      </c>
      <c r="G3906" s="94"/>
      <c r="H3906" s="69" t="str">
        <f>IFERROR(G3906*VLOOKUP(E3906,Saldo!$P$8:$U$1009,6,FALSE),"")</f>
        <v/>
      </c>
      <c r="I3906" s="104" t="str">
        <f>IFERROR(IF(D3906="","",VLOOKUP(E3906,Saldo!$P$8:$Q$1009,2,FALSE)),"")</f>
        <v/>
      </c>
      <c r="J3906" s="76"/>
      <c r="K3906" s="28" t="str">
        <f t="shared" si="60"/>
        <v/>
      </c>
    </row>
    <row r="3907" spans="1:11" ht="18.95" customHeight="1" x14ac:dyDescent="0.25">
      <c r="A3907" s="52"/>
      <c r="C3907" s="76"/>
      <c r="D3907" s="185"/>
      <c r="E3907" s="76"/>
      <c r="F3907" s="76" t="str">
        <f>IF(E3907="","",IFERROR(VLOOKUP(E3907,Cadastro!$C$9:$D$1009,2,FALSE),"PROD. NÃO ENCONTRADO"))</f>
        <v/>
      </c>
      <c r="G3907" s="94"/>
      <c r="H3907" s="69" t="str">
        <f>IFERROR(G3907*VLOOKUP(E3907,Saldo!$P$8:$U$1009,6,FALSE),"")</f>
        <v/>
      </c>
      <c r="I3907" s="104" t="str">
        <f>IFERROR(IF(D3907="","",VLOOKUP(E3907,Saldo!$P$8:$Q$1009,2,FALSE)),"")</f>
        <v/>
      </c>
      <c r="J3907" s="76"/>
      <c r="K3907" s="28" t="str">
        <f t="shared" si="60"/>
        <v/>
      </c>
    </row>
    <row r="3908" spans="1:11" ht="18.95" customHeight="1" x14ac:dyDescent="0.25">
      <c r="A3908" s="52"/>
      <c r="C3908" s="76"/>
      <c r="D3908" s="185"/>
      <c r="E3908" s="76"/>
      <c r="F3908" s="76" t="str">
        <f>IF(E3908="","",IFERROR(VLOOKUP(E3908,Cadastro!$C$9:$D$1009,2,FALSE),"PROD. NÃO ENCONTRADO"))</f>
        <v/>
      </c>
      <c r="G3908" s="94"/>
      <c r="H3908" s="69" t="str">
        <f>IFERROR(G3908*VLOOKUP(E3908,Saldo!$P$8:$U$1009,6,FALSE),"")</f>
        <v/>
      </c>
      <c r="I3908" s="104" t="str">
        <f>IFERROR(IF(D3908="","",VLOOKUP(E3908,Saldo!$P$8:$Q$1009,2,FALSE)),"")</f>
        <v/>
      </c>
      <c r="J3908" s="76"/>
      <c r="K3908" s="28" t="str">
        <f t="shared" si="60"/>
        <v/>
      </c>
    </row>
    <row r="3909" spans="1:11" ht="18.95" customHeight="1" x14ac:dyDescent="0.25">
      <c r="A3909" s="52"/>
      <c r="C3909" s="76"/>
      <c r="D3909" s="185"/>
      <c r="E3909" s="76"/>
      <c r="F3909" s="76" t="str">
        <f>IF(E3909="","",IFERROR(VLOOKUP(E3909,Cadastro!$C$9:$D$1009,2,FALSE),"PROD. NÃO ENCONTRADO"))</f>
        <v/>
      </c>
      <c r="G3909" s="94"/>
      <c r="H3909" s="69" t="str">
        <f>IFERROR(G3909*VLOOKUP(E3909,Saldo!$P$8:$U$1009,6,FALSE),"")</f>
        <v/>
      </c>
      <c r="I3909" s="104" t="str">
        <f>IFERROR(IF(D3909="","",VLOOKUP(E3909,Saldo!$P$8:$Q$1009,2,FALSE)),"")</f>
        <v/>
      </c>
      <c r="J3909" s="76"/>
      <c r="K3909" s="28" t="str">
        <f t="shared" si="60"/>
        <v/>
      </c>
    </row>
    <row r="3910" spans="1:11" ht="18.95" customHeight="1" x14ac:dyDescent="0.25">
      <c r="A3910" s="52"/>
      <c r="C3910" s="76"/>
      <c r="D3910" s="185"/>
      <c r="E3910" s="76"/>
      <c r="F3910" s="76" t="str">
        <f>IF(E3910="","",IFERROR(VLOOKUP(E3910,Cadastro!$C$9:$D$1009,2,FALSE),"PROD. NÃO ENCONTRADO"))</f>
        <v/>
      </c>
      <c r="G3910" s="94"/>
      <c r="H3910" s="69" t="str">
        <f>IFERROR(G3910*VLOOKUP(E3910,Saldo!$P$8:$U$1009,6,FALSE),"")</f>
        <v/>
      </c>
      <c r="I3910" s="104" t="str">
        <f>IFERROR(IF(D3910="","",VLOOKUP(E3910,Saldo!$P$8:$Q$1009,2,FALSE)),"")</f>
        <v/>
      </c>
      <c r="J3910" s="76"/>
      <c r="K3910" s="28" t="str">
        <f t="shared" si="60"/>
        <v/>
      </c>
    </row>
    <row r="3911" spans="1:11" ht="18.95" customHeight="1" x14ac:dyDescent="0.25">
      <c r="A3911" s="52"/>
      <c r="C3911" s="76"/>
      <c r="D3911" s="185"/>
      <c r="E3911" s="76"/>
      <c r="F3911" s="76" t="str">
        <f>IF(E3911="","",IFERROR(VLOOKUP(E3911,Cadastro!$C$9:$D$1009,2,FALSE),"PROD. NÃO ENCONTRADO"))</f>
        <v/>
      </c>
      <c r="G3911" s="94"/>
      <c r="H3911" s="69" t="str">
        <f>IFERROR(G3911*VLOOKUP(E3911,Saldo!$P$8:$U$1009,6,FALSE),"")</f>
        <v/>
      </c>
      <c r="I3911" s="104" t="str">
        <f>IFERROR(IF(D3911="","",VLOOKUP(E3911,Saldo!$P$8:$Q$1009,2,FALSE)),"")</f>
        <v/>
      </c>
      <c r="J3911" s="76"/>
      <c r="K3911" s="28" t="str">
        <f t="shared" si="60"/>
        <v/>
      </c>
    </row>
    <row r="3912" spans="1:11" ht="18.95" customHeight="1" x14ac:dyDescent="0.25">
      <c r="A3912" s="52"/>
      <c r="C3912" s="76"/>
      <c r="D3912" s="185"/>
      <c r="E3912" s="76"/>
      <c r="F3912" s="76" t="str">
        <f>IF(E3912="","",IFERROR(VLOOKUP(E3912,Cadastro!$C$9:$D$1009,2,FALSE),"PROD. NÃO ENCONTRADO"))</f>
        <v/>
      </c>
      <c r="G3912" s="94"/>
      <c r="H3912" s="69" t="str">
        <f>IFERROR(G3912*VLOOKUP(E3912,Saldo!$P$8:$U$1009,6,FALSE),"")</f>
        <v/>
      </c>
      <c r="I3912" s="104" t="str">
        <f>IFERROR(IF(D3912="","",VLOOKUP(E3912,Saldo!$P$8:$Q$1009,2,FALSE)),"")</f>
        <v/>
      </c>
      <c r="J3912" s="76"/>
      <c r="K3912" s="28" t="str">
        <f t="shared" si="60"/>
        <v/>
      </c>
    </row>
    <row r="3913" spans="1:11" ht="18.95" customHeight="1" x14ac:dyDescent="0.25">
      <c r="A3913" s="52"/>
      <c r="C3913" s="76"/>
      <c r="D3913" s="185"/>
      <c r="E3913" s="76"/>
      <c r="F3913" s="76" t="str">
        <f>IF(E3913="","",IFERROR(VLOOKUP(E3913,Cadastro!$C$9:$D$1009,2,FALSE),"PROD. NÃO ENCONTRADO"))</f>
        <v/>
      </c>
      <c r="G3913" s="94"/>
      <c r="H3913" s="69" t="str">
        <f>IFERROR(G3913*VLOOKUP(E3913,Saldo!$P$8:$U$1009,6,FALSE),"")</f>
        <v/>
      </c>
      <c r="I3913" s="104" t="str">
        <f>IFERROR(IF(D3913="","",VLOOKUP(E3913,Saldo!$P$8:$Q$1009,2,FALSE)),"")</f>
        <v/>
      </c>
      <c r="J3913" s="76"/>
      <c r="K3913" s="28" t="str">
        <f t="shared" si="60"/>
        <v/>
      </c>
    </row>
    <row r="3914" spans="1:11" ht="18.95" customHeight="1" x14ac:dyDescent="0.25">
      <c r="A3914" s="52"/>
      <c r="C3914" s="76"/>
      <c r="D3914" s="185"/>
      <c r="E3914" s="76"/>
      <c r="F3914" s="76" t="str">
        <f>IF(E3914="","",IFERROR(VLOOKUP(E3914,Cadastro!$C$9:$D$1009,2,FALSE),"PROD. NÃO ENCONTRADO"))</f>
        <v/>
      </c>
      <c r="G3914" s="94"/>
      <c r="H3914" s="69" t="str">
        <f>IFERROR(G3914*VLOOKUP(E3914,Saldo!$P$8:$U$1009,6,FALSE),"")</f>
        <v/>
      </c>
      <c r="I3914" s="104" t="str">
        <f>IFERROR(IF(D3914="","",VLOOKUP(E3914,Saldo!$P$8:$Q$1009,2,FALSE)),"")</f>
        <v/>
      </c>
      <c r="J3914" s="76"/>
      <c r="K3914" s="28" t="str">
        <f t="shared" ref="K3914:K3977" si="61">IF(D3914="","",MONTH(D3914))</f>
        <v/>
      </c>
    </row>
    <row r="3915" spans="1:11" ht="18.95" customHeight="1" x14ac:dyDescent="0.25">
      <c r="A3915" s="52"/>
      <c r="C3915" s="76"/>
      <c r="D3915" s="185"/>
      <c r="E3915" s="76"/>
      <c r="F3915" s="76" t="str">
        <f>IF(E3915="","",IFERROR(VLOOKUP(E3915,Cadastro!$C$9:$D$1009,2,FALSE),"PROD. NÃO ENCONTRADO"))</f>
        <v/>
      </c>
      <c r="G3915" s="94"/>
      <c r="H3915" s="69" t="str">
        <f>IFERROR(G3915*VLOOKUP(E3915,Saldo!$P$8:$U$1009,6,FALSE),"")</f>
        <v/>
      </c>
      <c r="I3915" s="104" t="str">
        <f>IFERROR(IF(D3915="","",VLOOKUP(E3915,Saldo!$P$8:$Q$1009,2,FALSE)),"")</f>
        <v/>
      </c>
      <c r="J3915" s="76"/>
      <c r="K3915" s="28" t="str">
        <f t="shared" si="61"/>
        <v/>
      </c>
    </row>
    <row r="3916" spans="1:11" ht="18.95" customHeight="1" x14ac:dyDescent="0.25">
      <c r="A3916" s="52"/>
      <c r="C3916" s="76"/>
      <c r="D3916" s="185"/>
      <c r="E3916" s="76"/>
      <c r="F3916" s="76" t="str">
        <f>IF(E3916="","",IFERROR(VLOOKUP(E3916,Cadastro!$C$9:$D$1009,2,FALSE),"PROD. NÃO ENCONTRADO"))</f>
        <v/>
      </c>
      <c r="G3916" s="94"/>
      <c r="H3916" s="69" t="str">
        <f>IFERROR(G3916*VLOOKUP(E3916,Saldo!$P$8:$U$1009,6,FALSE),"")</f>
        <v/>
      </c>
      <c r="I3916" s="104" t="str">
        <f>IFERROR(IF(D3916="","",VLOOKUP(E3916,Saldo!$P$8:$Q$1009,2,FALSE)),"")</f>
        <v/>
      </c>
      <c r="J3916" s="76"/>
      <c r="K3916" s="28" t="str">
        <f t="shared" si="61"/>
        <v/>
      </c>
    </row>
    <row r="3917" spans="1:11" ht="18.95" customHeight="1" x14ac:dyDescent="0.25">
      <c r="A3917" s="52"/>
      <c r="C3917" s="76"/>
      <c r="D3917" s="185"/>
      <c r="E3917" s="76"/>
      <c r="F3917" s="76" t="str">
        <f>IF(E3917="","",IFERROR(VLOOKUP(E3917,Cadastro!$C$9:$D$1009,2,FALSE),"PROD. NÃO ENCONTRADO"))</f>
        <v/>
      </c>
      <c r="G3917" s="94"/>
      <c r="H3917" s="69" t="str">
        <f>IFERROR(G3917*VLOOKUP(E3917,Saldo!$P$8:$U$1009,6,FALSE),"")</f>
        <v/>
      </c>
      <c r="I3917" s="104" t="str">
        <f>IFERROR(IF(D3917="","",VLOOKUP(E3917,Saldo!$P$8:$Q$1009,2,FALSE)),"")</f>
        <v/>
      </c>
      <c r="J3917" s="76"/>
      <c r="K3917" s="28" t="str">
        <f t="shared" si="61"/>
        <v/>
      </c>
    </row>
    <row r="3918" spans="1:11" ht="18.95" customHeight="1" x14ac:dyDescent="0.25">
      <c r="A3918" s="52"/>
      <c r="C3918" s="76"/>
      <c r="D3918" s="185"/>
      <c r="E3918" s="76"/>
      <c r="F3918" s="76" t="str">
        <f>IF(E3918="","",IFERROR(VLOOKUP(E3918,Cadastro!$C$9:$D$1009,2,FALSE),"PROD. NÃO ENCONTRADO"))</f>
        <v/>
      </c>
      <c r="G3918" s="94"/>
      <c r="H3918" s="69" t="str">
        <f>IFERROR(G3918*VLOOKUP(E3918,Saldo!$P$8:$U$1009,6,FALSE),"")</f>
        <v/>
      </c>
      <c r="I3918" s="104" t="str">
        <f>IFERROR(IF(D3918="","",VLOOKUP(E3918,Saldo!$P$8:$Q$1009,2,FALSE)),"")</f>
        <v/>
      </c>
      <c r="J3918" s="76"/>
      <c r="K3918" s="28" t="str">
        <f t="shared" si="61"/>
        <v/>
      </c>
    </row>
    <row r="3919" spans="1:11" ht="18.95" customHeight="1" x14ac:dyDescent="0.25">
      <c r="A3919" s="52"/>
      <c r="C3919" s="76"/>
      <c r="D3919" s="185"/>
      <c r="E3919" s="76"/>
      <c r="F3919" s="76" t="str">
        <f>IF(E3919="","",IFERROR(VLOOKUP(E3919,Cadastro!$C$9:$D$1009,2,FALSE),"PROD. NÃO ENCONTRADO"))</f>
        <v/>
      </c>
      <c r="G3919" s="94"/>
      <c r="H3919" s="69" t="str">
        <f>IFERROR(G3919*VLOOKUP(E3919,Saldo!$P$8:$U$1009,6,FALSE),"")</f>
        <v/>
      </c>
      <c r="I3919" s="104" t="str">
        <f>IFERROR(IF(D3919="","",VLOOKUP(E3919,Saldo!$P$8:$Q$1009,2,FALSE)),"")</f>
        <v/>
      </c>
      <c r="J3919" s="76"/>
      <c r="K3919" s="28" t="str">
        <f t="shared" si="61"/>
        <v/>
      </c>
    </row>
    <row r="3920" spans="1:11" ht="18.95" customHeight="1" x14ac:dyDescent="0.25">
      <c r="A3920" s="52"/>
      <c r="C3920" s="76"/>
      <c r="D3920" s="185"/>
      <c r="E3920" s="76"/>
      <c r="F3920" s="76" t="str">
        <f>IF(E3920="","",IFERROR(VLOOKUP(E3920,Cadastro!$C$9:$D$1009,2,FALSE),"PROD. NÃO ENCONTRADO"))</f>
        <v/>
      </c>
      <c r="G3920" s="94"/>
      <c r="H3920" s="69" t="str">
        <f>IFERROR(G3920*VLOOKUP(E3920,Saldo!$P$8:$U$1009,6,FALSE),"")</f>
        <v/>
      </c>
      <c r="I3920" s="104" t="str">
        <f>IFERROR(IF(D3920="","",VLOOKUP(E3920,Saldo!$P$8:$Q$1009,2,FALSE)),"")</f>
        <v/>
      </c>
      <c r="J3920" s="76"/>
      <c r="K3920" s="28" t="str">
        <f t="shared" si="61"/>
        <v/>
      </c>
    </row>
    <row r="3921" spans="1:11" ht="18.95" customHeight="1" x14ac:dyDescent="0.25">
      <c r="A3921" s="52"/>
      <c r="C3921" s="76"/>
      <c r="D3921" s="185"/>
      <c r="E3921" s="76"/>
      <c r="F3921" s="76" t="str">
        <f>IF(E3921="","",IFERROR(VLOOKUP(E3921,Cadastro!$C$9:$D$1009,2,FALSE),"PROD. NÃO ENCONTRADO"))</f>
        <v/>
      </c>
      <c r="G3921" s="94"/>
      <c r="H3921" s="69" t="str">
        <f>IFERROR(G3921*VLOOKUP(E3921,Saldo!$P$8:$U$1009,6,FALSE),"")</f>
        <v/>
      </c>
      <c r="I3921" s="104" t="str">
        <f>IFERROR(IF(D3921="","",VLOOKUP(E3921,Saldo!$P$8:$Q$1009,2,FALSE)),"")</f>
        <v/>
      </c>
      <c r="J3921" s="76"/>
      <c r="K3921" s="28" t="str">
        <f t="shared" si="61"/>
        <v/>
      </c>
    </row>
    <row r="3922" spans="1:11" ht="18.95" customHeight="1" x14ac:dyDescent="0.25">
      <c r="A3922" s="52"/>
      <c r="C3922" s="76"/>
      <c r="D3922" s="185"/>
      <c r="E3922" s="76"/>
      <c r="F3922" s="76" t="str">
        <f>IF(E3922="","",IFERROR(VLOOKUP(E3922,Cadastro!$C$9:$D$1009,2,FALSE),"PROD. NÃO ENCONTRADO"))</f>
        <v/>
      </c>
      <c r="G3922" s="94"/>
      <c r="H3922" s="69" t="str">
        <f>IFERROR(G3922*VLOOKUP(E3922,Saldo!$P$8:$U$1009,6,FALSE),"")</f>
        <v/>
      </c>
      <c r="I3922" s="104" t="str">
        <f>IFERROR(IF(D3922="","",VLOOKUP(E3922,Saldo!$P$8:$Q$1009,2,FALSE)),"")</f>
        <v/>
      </c>
      <c r="J3922" s="76"/>
      <c r="K3922" s="28" t="str">
        <f t="shared" si="61"/>
        <v/>
      </c>
    </row>
    <row r="3923" spans="1:11" ht="18.95" customHeight="1" x14ac:dyDescent="0.25">
      <c r="A3923" s="52"/>
      <c r="C3923" s="76"/>
      <c r="D3923" s="185"/>
      <c r="E3923" s="76"/>
      <c r="F3923" s="76" t="str">
        <f>IF(E3923="","",IFERROR(VLOOKUP(E3923,Cadastro!$C$9:$D$1009,2,FALSE),"PROD. NÃO ENCONTRADO"))</f>
        <v/>
      </c>
      <c r="G3923" s="94"/>
      <c r="H3923" s="69" t="str">
        <f>IFERROR(G3923*VLOOKUP(E3923,Saldo!$P$8:$U$1009,6,FALSE),"")</f>
        <v/>
      </c>
      <c r="I3923" s="104" t="str">
        <f>IFERROR(IF(D3923="","",VLOOKUP(E3923,Saldo!$P$8:$Q$1009,2,FALSE)),"")</f>
        <v/>
      </c>
      <c r="J3923" s="76"/>
      <c r="K3923" s="28" t="str">
        <f t="shared" si="61"/>
        <v/>
      </c>
    </row>
    <row r="3924" spans="1:11" ht="18.95" customHeight="1" x14ac:dyDescent="0.25">
      <c r="A3924" s="52"/>
      <c r="C3924" s="76"/>
      <c r="D3924" s="185"/>
      <c r="E3924" s="76"/>
      <c r="F3924" s="76" t="str">
        <f>IF(E3924="","",IFERROR(VLOOKUP(E3924,Cadastro!$C$9:$D$1009,2,FALSE),"PROD. NÃO ENCONTRADO"))</f>
        <v/>
      </c>
      <c r="G3924" s="94"/>
      <c r="H3924" s="69" t="str">
        <f>IFERROR(G3924*VLOOKUP(E3924,Saldo!$P$8:$U$1009,6,FALSE),"")</f>
        <v/>
      </c>
      <c r="I3924" s="104" t="str">
        <f>IFERROR(IF(D3924="","",VLOOKUP(E3924,Saldo!$P$8:$Q$1009,2,FALSE)),"")</f>
        <v/>
      </c>
      <c r="J3924" s="76"/>
      <c r="K3924" s="28" t="str">
        <f t="shared" si="61"/>
        <v/>
      </c>
    </row>
    <row r="3925" spans="1:11" ht="18.95" customHeight="1" x14ac:dyDescent="0.25">
      <c r="A3925" s="52"/>
      <c r="C3925" s="76"/>
      <c r="D3925" s="185"/>
      <c r="E3925" s="76"/>
      <c r="F3925" s="76" t="str">
        <f>IF(E3925="","",IFERROR(VLOOKUP(E3925,Cadastro!$C$9:$D$1009,2,FALSE),"PROD. NÃO ENCONTRADO"))</f>
        <v/>
      </c>
      <c r="G3925" s="94"/>
      <c r="H3925" s="69" t="str">
        <f>IFERROR(G3925*VLOOKUP(E3925,Saldo!$P$8:$U$1009,6,FALSE),"")</f>
        <v/>
      </c>
      <c r="I3925" s="104" t="str">
        <f>IFERROR(IF(D3925="","",VLOOKUP(E3925,Saldo!$P$8:$Q$1009,2,FALSE)),"")</f>
        <v/>
      </c>
      <c r="J3925" s="76"/>
      <c r="K3925" s="28" t="str">
        <f t="shared" si="61"/>
        <v/>
      </c>
    </row>
    <row r="3926" spans="1:11" ht="18.95" customHeight="1" x14ac:dyDescent="0.25">
      <c r="A3926" s="52"/>
      <c r="C3926" s="76"/>
      <c r="D3926" s="185"/>
      <c r="E3926" s="76"/>
      <c r="F3926" s="76" t="str">
        <f>IF(E3926="","",IFERROR(VLOOKUP(E3926,Cadastro!$C$9:$D$1009,2,FALSE),"PROD. NÃO ENCONTRADO"))</f>
        <v/>
      </c>
      <c r="G3926" s="94"/>
      <c r="H3926" s="69" t="str">
        <f>IFERROR(G3926*VLOOKUP(E3926,Saldo!$P$8:$U$1009,6,FALSE),"")</f>
        <v/>
      </c>
      <c r="I3926" s="104" t="str">
        <f>IFERROR(IF(D3926="","",VLOOKUP(E3926,Saldo!$P$8:$Q$1009,2,FALSE)),"")</f>
        <v/>
      </c>
      <c r="J3926" s="76"/>
      <c r="K3926" s="28" t="str">
        <f t="shared" si="61"/>
        <v/>
      </c>
    </row>
    <row r="3927" spans="1:11" ht="18.95" customHeight="1" x14ac:dyDescent="0.25">
      <c r="A3927" s="52"/>
      <c r="C3927" s="76"/>
      <c r="D3927" s="185"/>
      <c r="E3927" s="76"/>
      <c r="F3927" s="76" t="str">
        <f>IF(E3927="","",IFERROR(VLOOKUP(E3927,Cadastro!$C$9:$D$1009,2,FALSE),"PROD. NÃO ENCONTRADO"))</f>
        <v/>
      </c>
      <c r="G3927" s="94"/>
      <c r="H3927" s="69" t="str">
        <f>IFERROR(G3927*VLOOKUP(E3927,Saldo!$P$8:$U$1009,6,FALSE),"")</f>
        <v/>
      </c>
      <c r="I3927" s="104" t="str">
        <f>IFERROR(IF(D3927="","",VLOOKUP(E3927,Saldo!$P$8:$Q$1009,2,FALSE)),"")</f>
        <v/>
      </c>
      <c r="J3927" s="76"/>
      <c r="K3927" s="28" t="str">
        <f t="shared" si="61"/>
        <v/>
      </c>
    </row>
    <row r="3928" spans="1:11" ht="18.95" customHeight="1" x14ac:dyDescent="0.25">
      <c r="A3928" s="52"/>
      <c r="C3928" s="76"/>
      <c r="D3928" s="185"/>
      <c r="E3928" s="76"/>
      <c r="F3928" s="76" t="str">
        <f>IF(E3928="","",IFERROR(VLOOKUP(E3928,Cadastro!$C$9:$D$1009,2,FALSE),"PROD. NÃO ENCONTRADO"))</f>
        <v/>
      </c>
      <c r="G3928" s="94"/>
      <c r="H3928" s="69" t="str">
        <f>IFERROR(G3928*VLOOKUP(E3928,Saldo!$P$8:$U$1009,6,FALSE),"")</f>
        <v/>
      </c>
      <c r="I3928" s="104" t="str">
        <f>IFERROR(IF(D3928="","",VLOOKUP(E3928,Saldo!$P$8:$Q$1009,2,FALSE)),"")</f>
        <v/>
      </c>
      <c r="J3928" s="76"/>
      <c r="K3928" s="28" t="str">
        <f t="shared" si="61"/>
        <v/>
      </c>
    </row>
    <row r="3929" spans="1:11" ht="18.95" customHeight="1" x14ac:dyDescent="0.25">
      <c r="A3929" s="52"/>
      <c r="C3929" s="76"/>
      <c r="D3929" s="185"/>
      <c r="E3929" s="76"/>
      <c r="F3929" s="76" t="str">
        <f>IF(E3929="","",IFERROR(VLOOKUP(E3929,Cadastro!$C$9:$D$1009,2,FALSE),"PROD. NÃO ENCONTRADO"))</f>
        <v/>
      </c>
      <c r="G3929" s="94"/>
      <c r="H3929" s="69" t="str">
        <f>IFERROR(G3929*VLOOKUP(E3929,Saldo!$P$8:$U$1009,6,FALSE),"")</f>
        <v/>
      </c>
      <c r="I3929" s="104" t="str">
        <f>IFERROR(IF(D3929="","",VLOOKUP(E3929,Saldo!$P$8:$Q$1009,2,FALSE)),"")</f>
        <v/>
      </c>
      <c r="J3929" s="76"/>
      <c r="K3929" s="28" t="str">
        <f t="shared" si="61"/>
        <v/>
      </c>
    </row>
    <row r="3930" spans="1:11" ht="18.95" customHeight="1" x14ac:dyDescent="0.25">
      <c r="A3930" s="52"/>
      <c r="C3930" s="76"/>
      <c r="D3930" s="185"/>
      <c r="E3930" s="76"/>
      <c r="F3930" s="76" t="str">
        <f>IF(E3930="","",IFERROR(VLOOKUP(E3930,Cadastro!$C$9:$D$1009,2,FALSE),"PROD. NÃO ENCONTRADO"))</f>
        <v/>
      </c>
      <c r="G3930" s="94"/>
      <c r="H3930" s="69" t="str">
        <f>IFERROR(G3930*VLOOKUP(E3930,Saldo!$P$8:$U$1009,6,FALSE),"")</f>
        <v/>
      </c>
      <c r="I3930" s="104" t="str">
        <f>IFERROR(IF(D3930="","",VLOOKUP(E3930,Saldo!$P$8:$Q$1009,2,FALSE)),"")</f>
        <v/>
      </c>
      <c r="J3930" s="76"/>
      <c r="K3930" s="28" t="str">
        <f t="shared" si="61"/>
        <v/>
      </c>
    </row>
    <row r="3931" spans="1:11" ht="18.95" customHeight="1" x14ac:dyDescent="0.25">
      <c r="A3931" s="52"/>
      <c r="C3931" s="76"/>
      <c r="D3931" s="185"/>
      <c r="E3931" s="76"/>
      <c r="F3931" s="76" t="str">
        <f>IF(E3931="","",IFERROR(VLOOKUP(E3931,Cadastro!$C$9:$D$1009,2,FALSE),"PROD. NÃO ENCONTRADO"))</f>
        <v/>
      </c>
      <c r="G3931" s="94"/>
      <c r="H3931" s="69" t="str">
        <f>IFERROR(G3931*VLOOKUP(E3931,Saldo!$P$8:$U$1009,6,FALSE),"")</f>
        <v/>
      </c>
      <c r="I3931" s="104" t="str">
        <f>IFERROR(IF(D3931="","",VLOOKUP(E3931,Saldo!$P$8:$Q$1009,2,FALSE)),"")</f>
        <v/>
      </c>
      <c r="J3931" s="76"/>
      <c r="K3931" s="28" t="str">
        <f t="shared" si="61"/>
        <v/>
      </c>
    </row>
    <row r="3932" spans="1:11" ht="18.95" customHeight="1" x14ac:dyDescent="0.25">
      <c r="A3932" s="52"/>
      <c r="C3932" s="76"/>
      <c r="D3932" s="185"/>
      <c r="E3932" s="76"/>
      <c r="F3932" s="76" t="str">
        <f>IF(E3932="","",IFERROR(VLOOKUP(E3932,Cadastro!$C$9:$D$1009,2,FALSE),"PROD. NÃO ENCONTRADO"))</f>
        <v/>
      </c>
      <c r="G3932" s="94"/>
      <c r="H3932" s="69" t="str">
        <f>IFERROR(G3932*VLOOKUP(E3932,Saldo!$P$8:$U$1009,6,FALSE),"")</f>
        <v/>
      </c>
      <c r="I3932" s="104" t="str">
        <f>IFERROR(IF(D3932="","",VLOOKUP(E3932,Saldo!$P$8:$Q$1009,2,FALSE)),"")</f>
        <v/>
      </c>
      <c r="J3932" s="76"/>
      <c r="K3932" s="28" t="str">
        <f t="shared" si="61"/>
        <v/>
      </c>
    </row>
    <row r="3933" spans="1:11" ht="18.95" customHeight="1" x14ac:dyDescent="0.25">
      <c r="A3933" s="52"/>
      <c r="C3933" s="76"/>
      <c r="D3933" s="185"/>
      <c r="E3933" s="76"/>
      <c r="F3933" s="76" t="str">
        <f>IF(E3933="","",IFERROR(VLOOKUP(E3933,Cadastro!$C$9:$D$1009,2,FALSE),"PROD. NÃO ENCONTRADO"))</f>
        <v/>
      </c>
      <c r="G3933" s="94"/>
      <c r="H3933" s="69" t="str">
        <f>IFERROR(G3933*VLOOKUP(E3933,Saldo!$P$8:$U$1009,6,FALSE),"")</f>
        <v/>
      </c>
      <c r="I3933" s="104" t="str">
        <f>IFERROR(IF(D3933="","",VLOOKUP(E3933,Saldo!$P$8:$Q$1009,2,FALSE)),"")</f>
        <v/>
      </c>
      <c r="J3933" s="76"/>
      <c r="K3933" s="28" t="str">
        <f t="shared" si="61"/>
        <v/>
      </c>
    </row>
    <row r="3934" spans="1:11" ht="18.95" customHeight="1" x14ac:dyDescent="0.25">
      <c r="A3934" s="52"/>
      <c r="C3934" s="76"/>
      <c r="D3934" s="185"/>
      <c r="E3934" s="76"/>
      <c r="F3934" s="76" t="str">
        <f>IF(E3934="","",IFERROR(VLOOKUP(E3934,Cadastro!$C$9:$D$1009,2,FALSE),"PROD. NÃO ENCONTRADO"))</f>
        <v/>
      </c>
      <c r="G3934" s="94"/>
      <c r="H3934" s="69" t="str">
        <f>IFERROR(G3934*VLOOKUP(E3934,Saldo!$P$8:$U$1009,6,FALSE),"")</f>
        <v/>
      </c>
      <c r="I3934" s="104" t="str">
        <f>IFERROR(IF(D3934="","",VLOOKUP(E3934,Saldo!$P$8:$Q$1009,2,FALSE)),"")</f>
        <v/>
      </c>
      <c r="J3934" s="76"/>
      <c r="K3934" s="28" t="str">
        <f t="shared" si="61"/>
        <v/>
      </c>
    </row>
    <row r="3935" spans="1:11" ht="18.95" customHeight="1" x14ac:dyDescent="0.25">
      <c r="A3935" s="52"/>
      <c r="C3935" s="76"/>
      <c r="D3935" s="185"/>
      <c r="E3935" s="76"/>
      <c r="F3935" s="76" t="str">
        <f>IF(E3935="","",IFERROR(VLOOKUP(E3935,Cadastro!$C$9:$D$1009,2,FALSE),"PROD. NÃO ENCONTRADO"))</f>
        <v/>
      </c>
      <c r="G3935" s="94"/>
      <c r="H3935" s="69" t="str">
        <f>IFERROR(G3935*VLOOKUP(E3935,Saldo!$P$8:$U$1009,6,FALSE),"")</f>
        <v/>
      </c>
      <c r="I3935" s="104" t="str">
        <f>IFERROR(IF(D3935="","",VLOOKUP(E3935,Saldo!$P$8:$Q$1009,2,FALSE)),"")</f>
        <v/>
      </c>
      <c r="J3935" s="76"/>
      <c r="K3935" s="28" t="str">
        <f t="shared" si="61"/>
        <v/>
      </c>
    </row>
    <row r="3936" spans="1:11" ht="18.95" customHeight="1" x14ac:dyDescent="0.25">
      <c r="A3936" s="52"/>
      <c r="C3936" s="76"/>
      <c r="D3936" s="185"/>
      <c r="E3936" s="76"/>
      <c r="F3936" s="76" t="str">
        <f>IF(E3936="","",IFERROR(VLOOKUP(E3936,Cadastro!$C$9:$D$1009,2,FALSE),"PROD. NÃO ENCONTRADO"))</f>
        <v/>
      </c>
      <c r="G3936" s="94"/>
      <c r="H3936" s="69" t="str">
        <f>IFERROR(G3936*VLOOKUP(E3936,Saldo!$P$8:$U$1009,6,FALSE),"")</f>
        <v/>
      </c>
      <c r="I3936" s="104" t="str">
        <f>IFERROR(IF(D3936="","",VLOOKUP(E3936,Saldo!$P$8:$Q$1009,2,FALSE)),"")</f>
        <v/>
      </c>
      <c r="J3936" s="76"/>
      <c r="K3936" s="28" t="str">
        <f t="shared" si="61"/>
        <v/>
      </c>
    </row>
    <row r="3937" spans="1:11" ht="18.95" customHeight="1" x14ac:dyDescent="0.25">
      <c r="A3937" s="52"/>
      <c r="C3937" s="76"/>
      <c r="D3937" s="185"/>
      <c r="E3937" s="76"/>
      <c r="F3937" s="76" t="str">
        <f>IF(E3937="","",IFERROR(VLOOKUP(E3937,Cadastro!$C$9:$D$1009,2,FALSE),"PROD. NÃO ENCONTRADO"))</f>
        <v/>
      </c>
      <c r="G3937" s="94"/>
      <c r="H3937" s="69" t="str">
        <f>IFERROR(G3937*VLOOKUP(E3937,Saldo!$P$8:$U$1009,6,FALSE),"")</f>
        <v/>
      </c>
      <c r="I3937" s="104" t="str">
        <f>IFERROR(IF(D3937="","",VLOOKUP(E3937,Saldo!$P$8:$Q$1009,2,FALSE)),"")</f>
        <v/>
      </c>
      <c r="J3937" s="76"/>
      <c r="K3937" s="28" t="str">
        <f t="shared" si="61"/>
        <v/>
      </c>
    </row>
    <row r="3938" spans="1:11" ht="18.95" customHeight="1" x14ac:dyDescent="0.25">
      <c r="A3938" s="52"/>
      <c r="C3938" s="76"/>
      <c r="D3938" s="185"/>
      <c r="E3938" s="76"/>
      <c r="F3938" s="76" t="str">
        <f>IF(E3938="","",IFERROR(VLOOKUP(E3938,Cadastro!$C$9:$D$1009,2,FALSE),"PROD. NÃO ENCONTRADO"))</f>
        <v/>
      </c>
      <c r="G3938" s="94"/>
      <c r="H3938" s="69" t="str">
        <f>IFERROR(G3938*VLOOKUP(E3938,Saldo!$P$8:$U$1009,6,FALSE),"")</f>
        <v/>
      </c>
      <c r="I3938" s="104" t="str">
        <f>IFERROR(IF(D3938="","",VLOOKUP(E3938,Saldo!$P$8:$Q$1009,2,FALSE)),"")</f>
        <v/>
      </c>
      <c r="J3938" s="76"/>
      <c r="K3938" s="28" t="str">
        <f t="shared" si="61"/>
        <v/>
      </c>
    </row>
    <row r="3939" spans="1:11" ht="18.95" customHeight="1" x14ac:dyDescent="0.25">
      <c r="A3939" s="52"/>
      <c r="C3939" s="76"/>
      <c r="D3939" s="185"/>
      <c r="E3939" s="76"/>
      <c r="F3939" s="76" t="str">
        <f>IF(E3939="","",IFERROR(VLOOKUP(E3939,Cadastro!$C$9:$D$1009,2,FALSE),"PROD. NÃO ENCONTRADO"))</f>
        <v/>
      </c>
      <c r="G3939" s="94"/>
      <c r="H3939" s="69" t="str">
        <f>IFERROR(G3939*VLOOKUP(E3939,Saldo!$P$8:$U$1009,6,FALSE),"")</f>
        <v/>
      </c>
      <c r="I3939" s="104" t="str">
        <f>IFERROR(IF(D3939="","",VLOOKUP(E3939,Saldo!$P$8:$Q$1009,2,FALSE)),"")</f>
        <v/>
      </c>
      <c r="J3939" s="76"/>
      <c r="K3939" s="28" t="str">
        <f t="shared" si="61"/>
        <v/>
      </c>
    </row>
    <row r="3940" spans="1:11" ht="18.95" customHeight="1" x14ac:dyDescent="0.25">
      <c r="A3940" s="52"/>
      <c r="C3940" s="76"/>
      <c r="D3940" s="185"/>
      <c r="E3940" s="76"/>
      <c r="F3940" s="76" t="str">
        <f>IF(E3940="","",IFERROR(VLOOKUP(E3940,Cadastro!$C$9:$D$1009,2,FALSE),"PROD. NÃO ENCONTRADO"))</f>
        <v/>
      </c>
      <c r="G3940" s="94"/>
      <c r="H3940" s="69" t="str">
        <f>IFERROR(G3940*VLOOKUP(E3940,Saldo!$P$8:$U$1009,6,FALSE),"")</f>
        <v/>
      </c>
      <c r="I3940" s="104" t="str">
        <f>IFERROR(IF(D3940="","",VLOOKUP(E3940,Saldo!$P$8:$Q$1009,2,FALSE)),"")</f>
        <v/>
      </c>
      <c r="J3940" s="76"/>
      <c r="K3940" s="28" t="str">
        <f t="shared" si="61"/>
        <v/>
      </c>
    </row>
    <row r="3941" spans="1:11" ht="18.95" customHeight="1" x14ac:dyDescent="0.25">
      <c r="A3941" s="52"/>
      <c r="C3941" s="76"/>
      <c r="D3941" s="185"/>
      <c r="E3941" s="76"/>
      <c r="F3941" s="76" t="str">
        <f>IF(E3941="","",IFERROR(VLOOKUP(E3941,Cadastro!$C$9:$D$1009,2,FALSE),"PROD. NÃO ENCONTRADO"))</f>
        <v/>
      </c>
      <c r="G3941" s="94"/>
      <c r="H3941" s="69" t="str">
        <f>IFERROR(G3941*VLOOKUP(E3941,Saldo!$P$8:$U$1009,6,FALSE),"")</f>
        <v/>
      </c>
      <c r="I3941" s="104" t="str">
        <f>IFERROR(IF(D3941="","",VLOOKUP(E3941,Saldo!$P$8:$Q$1009,2,FALSE)),"")</f>
        <v/>
      </c>
      <c r="J3941" s="76"/>
      <c r="K3941" s="28" t="str">
        <f t="shared" si="61"/>
        <v/>
      </c>
    </row>
    <row r="3942" spans="1:11" ht="18.95" customHeight="1" x14ac:dyDescent="0.25">
      <c r="A3942" s="52"/>
      <c r="C3942" s="76"/>
      <c r="D3942" s="185"/>
      <c r="E3942" s="76"/>
      <c r="F3942" s="76" t="str">
        <f>IF(E3942="","",IFERROR(VLOOKUP(E3942,Cadastro!$C$9:$D$1009,2,FALSE),"PROD. NÃO ENCONTRADO"))</f>
        <v/>
      </c>
      <c r="G3942" s="94"/>
      <c r="H3942" s="69" t="str">
        <f>IFERROR(G3942*VLOOKUP(E3942,Saldo!$P$8:$U$1009,6,FALSE),"")</f>
        <v/>
      </c>
      <c r="I3942" s="104" t="str">
        <f>IFERROR(IF(D3942="","",VLOOKUP(E3942,Saldo!$P$8:$Q$1009,2,FALSE)),"")</f>
        <v/>
      </c>
      <c r="J3942" s="76"/>
      <c r="K3942" s="28" t="str">
        <f t="shared" si="61"/>
        <v/>
      </c>
    </row>
    <row r="3943" spans="1:11" ht="18.95" customHeight="1" x14ac:dyDescent="0.25">
      <c r="A3943" s="52"/>
      <c r="C3943" s="76"/>
      <c r="D3943" s="185"/>
      <c r="E3943" s="76"/>
      <c r="F3943" s="76" t="str">
        <f>IF(E3943="","",IFERROR(VLOOKUP(E3943,Cadastro!$C$9:$D$1009,2,FALSE),"PROD. NÃO ENCONTRADO"))</f>
        <v/>
      </c>
      <c r="G3943" s="94"/>
      <c r="H3943" s="69" t="str">
        <f>IFERROR(G3943*VLOOKUP(E3943,Saldo!$P$8:$U$1009,6,FALSE),"")</f>
        <v/>
      </c>
      <c r="I3943" s="104" t="str">
        <f>IFERROR(IF(D3943="","",VLOOKUP(E3943,Saldo!$P$8:$Q$1009,2,FALSE)),"")</f>
        <v/>
      </c>
      <c r="J3943" s="76"/>
      <c r="K3943" s="28" t="str">
        <f t="shared" si="61"/>
        <v/>
      </c>
    </row>
    <row r="3944" spans="1:11" ht="18.95" customHeight="1" x14ac:dyDescent="0.25">
      <c r="A3944" s="52"/>
      <c r="C3944" s="76"/>
      <c r="D3944" s="185"/>
      <c r="E3944" s="76"/>
      <c r="F3944" s="76" t="str">
        <f>IF(E3944="","",IFERROR(VLOOKUP(E3944,Cadastro!$C$9:$D$1009,2,FALSE),"PROD. NÃO ENCONTRADO"))</f>
        <v/>
      </c>
      <c r="G3944" s="94"/>
      <c r="H3944" s="69" t="str">
        <f>IFERROR(G3944*VLOOKUP(E3944,Saldo!$P$8:$U$1009,6,FALSE),"")</f>
        <v/>
      </c>
      <c r="I3944" s="104" t="str">
        <f>IFERROR(IF(D3944="","",VLOOKUP(E3944,Saldo!$P$8:$Q$1009,2,FALSE)),"")</f>
        <v/>
      </c>
      <c r="J3944" s="76"/>
      <c r="K3944" s="28" t="str">
        <f t="shared" si="61"/>
        <v/>
      </c>
    </row>
    <row r="3945" spans="1:11" ht="18.95" customHeight="1" x14ac:dyDescent="0.25">
      <c r="A3945" s="52"/>
      <c r="C3945" s="76"/>
      <c r="D3945" s="185"/>
      <c r="E3945" s="76"/>
      <c r="F3945" s="76" t="str">
        <f>IF(E3945="","",IFERROR(VLOOKUP(E3945,Cadastro!$C$9:$D$1009,2,FALSE),"PROD. NÃO ENCONTRADO"))</f>
        <v/>
      </c>
      <c r="G3945" s="94"/>
      <c r="H3945" s="69" t="str">
        <f>IFERROR(G3945*VLOOKUP(E3945,Saldo!$P$8:$U$1009,6,FALSE),"")</f>
        <v/>
      </c>
      <c r="I3945" s="104" t="str">
        <f>IFERROR(IF(D3945="","",VLOOKUP(E3945,Saldo!$P$8:$Q$1009,2,FALSE)),"")</f>
        <v/>
      </c>
      <c r="J3945" s="76"/>
      <c r="K3945" s="28" t="str">
        <f t="shared" si="61"/>
        <v/>
      </c>
    </row>
    <row r="3946" spans="1:11" ht="18.95" customHeight="1" x14ac:dyDescent="0.25">
      <c r="A3946" s="52"/>
      <c r="C3946" s="76"/>
      <c r="D3946" s="185"/>
      <c r="E3946" s="76"/>
      <c r="F3946" s="76" t="str">
        <f>IF(E3946="","",IFERROR(VLOOKUP(E3946,Cadastro!$C$9:$D$1009,2,FALSE),"PROD. NÃO ENCONTRADO"))</f>
        <v/>
      </c>
      <c r="G3946" s="94"/>
      <c r="H3946" s="69" t="str">
        <f>IFERROR(G3946*VLOOKUP(E3946,Saldo!$P$8:$U$1009,6,FALSE),"")</f>
        <v/>
      </c>
      <c r="I3946" s="104" t="str">
        <f>IFERROR(IF(D3946="","",VLOOKUP(E3946,Saldo!$P$8:$Q$1009,2,FALSE)),"")</f>
        <v/>
      </c>
      <c r="J3946" s="76"/>
      <c r="K3946" s="28" t="str">
        <f t="shared" si="61"/>
        <v/>
      </c>
    </row>
    <row r="3947" spans="1:11" ht="18.95" customHeight="1" x14ac:dyDescent="0.25">
      <c r="A3947" s="52"/>
      <c r="C3947" s="76"/>
      <c r="D3947" s="185"/>
      <c r="E3947" s="76"/>
      <c r="F3947" s="76" t="str">
        <f>IF(E3947="","",IFERROR(VLOOKUP(E3947,Cadastro!$C$9:$D$1009,2,FALSE),"PROD. NÃO ENCONTRADO"))</f>
        <v/>
      </c>
      <c r="G3947" s="94"/>
      <c r="H3947" s="69" t="str">
        <f>IFERROR(G3947*VLOOKUP(E3947,Saldo!$P$8:$U$1009,6,FALSE),"")</f>
        <v/>
      </c>
      <c r="I3947" s="104" t="str">
        <f>IFERROR(IF(D3947="","",VLOOKUP(E3947,Saldo!$P$8:$Q$1009,2,FALSE)),"")</f>
        <v/>
      </c>
      <c r="J3947" s="76"/>
      <c r="K3947" s="28" t="str">
        <f t="shared" si="61"/>
        <v/>
      </c>
    </row>
    <row r="3948" spans="1:11" ht="18.95" customHeight="1" x14ac:dyDescent="0.25">
      <c r="A3948" s="52"/>
      <c r="C3948" s="76"/>
      <c r="D3948" s="185"/>
      <c r="E3948" s="76"/>
      <c r="F3948" s="76" t="str">
        <f>IF(E3948="","",IFERROR(VLOOKUP(E3948,Cadastro!$C$9:$D$1009,2,FALSE),"PROD. NÃO ENCONTRADO"))</f>
        <v/>
      </c>
      <c r="G3948" s="94"/>
      <c r="H3948" s="69" t="str">
        <f>IFERROR(G3948*VLOOKUP(E3948,Saldo!$P$8:$U$1009,6,FALSE),"")</f>
        <v/>
      </c>
      <c r="I3948" s="104" t="str">
        <f>IFERROR(IF(D3948="","",VLOOKUP(E3948,Saldo!$P$8:$Q$1009,2,FALSE)),"")</f>
        <v/>
      </c>
      <c r="J3948" s="76"/>
      <c r="K3948" s="28" t="str">
        <f t="shared" si="61"/>
        <v/>
      </c>
    </row>
    <row r="3949" spans="1:11" ht="18.95" customHeight="1" x14ac:dyDescent="0.25">
      <c r="A3949" s="52"/>
      <c r="C3949" s="76"/>
      <c r="D3949" s="185"/>
      <c r="E3949" s="76"/>
      <c r="F3949" s="76" t="str">
        <f>IF(E3949="","",IFERROR(VLOOKUP(E3949,Cadastro!$C$9:$D$1009,2,FALSE),"PROD. NÃO ENCONTRADO"))</f>
        <v/>
      </c>
      <c r="G3949" s="94"/>
      <c r="H3949" s="69" t="str">
        <f>IFERROR(G3949*VLOOKUP(E3949,Saldo!$P$8:$U$1009,6,FALSE),"")</f>
        <v/>
      </c>
      <c r="I3949" s="104" t="str">
        <f>IFERROR(IF(D3949="","",VLOOKUP(E3949,Saldo!$P$8:$Q$1009,2,FALSE)),"")</f>
        <v/>
      </c>
      <c r="J3949" s="76"/>
      <c r="K3949" s="28" t="str">
        <f t="shared" si="61"/>
        <v/>
      </c>
    </row>
    <row r="3950" spans="1:11" ht="18.95" customHeight="1" x14ac:dyDescent="0.25">
      <c r="A3950" s="52"/>
      <c r="C3950" s="76"/>
      <c r="D3950" s="185"/>
      <c r="E3950" s="76"/>
      <c r="F3950" s="76" t="str">
        <f>IF(E3950="","",IFERROR(VLOOKUP(E3950,Cadastro!$C$9:$D$1009,2,FALSE),"PROD. NÃO ENCONTRADO"))</f>
        <v/>
      </c>
      <c r="G3950" s="94"/>
      <c r="H3950" s="69" t="str">
        <f>IFERROR(G3950*VLOOKUP(E3950,Saldo!$P$8:$U$1009,6,FALSE),"")</f>
        <v/>
      </c>
      <c r="I3950" s="104" t="str">
        <f>IFERROR(IF(D3950="","",VLOOKUP(E3950,Saldo!$P$8:$Q$1009,2,FALSE)),"")</f>
        <v/>
      </c>
      <c r="J3950" s="76"/>
      <c r="K3950" s="28" t="str">
        <f t="shared" si="61"/>
        <v/>
      </c>
    </row>
    <row r="3951" spans="1:11" ht="18.95" customHeight="1" x14ac:dyDescent="0.25">
      <c r="A3951" s="52"/>
      <c r="C3951" s="76"/>
      <c r="D3951" s="185"/>
      <c r="E3951" s="76"/>
      <c r="F3951" s="76" t="str">
        <f>IF(E3951="","",IFERROR(VLOOKUP(E3951,Cadastro!$C$9:$D$1009,2,FALSE),"PROD. NÃO ENCONTRADO"))</f>
        <v/>
      </c>
      <c r="G3951" s="94"/>
      <c r="H3951" s="69" t="str">
        <f>IFERROR(G3951*VLOOKUP(E3951,Saldo!$P$8:$U$1009,6,FALSE),"")</f>
        <v/>
      </c>
      <c r="I3951" s="104" t="str">
        <f>IFERROR(IF(D3951="","",VLOOKUP(E3951,Saldo!$P$8:$Q$1009,2,FALSE)),"")</f>
        <v/>
      </c>
      <c r="J3951" s="76"/>
      <c r="K3951" s="28" t="str">
        <f t="shared" si="61"/>
        <v/>
      </c>
    </row>
    <row r="3952" spans="1:11" ht="18.95" customHeight="1" x14ac:dyDescent="0.25">
      <c r="A3952" s="52"/>
      <c r="C3952" s="76"/>
      <c r="D3952" s="185"/>
      <c r="E3952" s="76"/>
      <c r="F3952" s="76" t="str">
        <f>IF(E3952="","",IFERROR(VLOOKUP(E3952,Cadastro!$C$9:$D$1009,2,FALSE),"PROD. NÃO ENCONTRADO"))</f>
        <v/>
      </c>
      <c r="G3952" s="94"/>
      <c r="H3952" s="69" t="str">
        <f>IFERROR(G3952*VLOOKUP(E3952,Saldo!$P$8:$U$1009,6,FALSE),"")</f>
        <v/>
      </c>
      <c r="I3952" s="104" t="str">
        <f>IFERROR(IF(D3952="","",VLOOKUP(E3952,Saldo!$P$8:$Q$1009,2,FALSE)),"")</f>
        <v/>
      </c>
      <c r="J3952" s="76"/>
      <c r="K3952" s="28" t="str">
        <f t="shared" si="61"/>
        <v/>
      </c>
    </row>
    <row r="3953" spans="1:11" ht="18.95" customHeight="1" x14ac:dyDescent="0.25">
      <c r="A3953" s="52"/>
      <c r="C3953" s="76"/>
      <c r="D3953" s="185"/>
      <c r="E3953" s="76"/>
      <c r="F3953" s="76" t="str">
        <f>IF(E3953="","",IFERROR(VLOOKUP(E3953,Cadastro!$C$9:$D$1009,2,FALSE),"PROD. NÃO ENCONTRADO"))</f>
        <v/>
      </c>
      <c r="G3953" s="94"/>
      <c r="H3953" s="69" t="str">
        <f>IFERROR(G3953*VLOOKUP(E3953,Saldo!$P$8:$U$1009,6,FALSE),"")</f>
        <v/>
      </c>
      <c r="I3953" s="104" t="str">
        <f>IFERROR(IF(D3953="","",VLOOKUP(E3953,Saldo!$P$8:$Q$1009,2,FALSE)),"")</f>
        <v/>
      </c>
      <c r="J3953" s="76"/>
      <c r="K3953" s="28" t="str">
        <f t="shared" si="61"/>
        <v/>
      </c>
    </row>
    <row r="3954" spans="1:11" ht="18.95" customHeight="1" x14ac:dyDescent="0.25">
      <c r="A3954" s="52"/>
      <c r="C3954" s="76"/>
      <c r="D3954" s="185"/>
      <c r="E3954" s="76"/>
      <c r="F3954" s="76" t="str">
        <f>IF(E3954="","",IFERROR(VLOOKUP(E3954,Cadastro!$C$9:$D$1009,2,FALSE),"PROD. NÃO ENCONTRADO"))</f>
        <v/>
      </c>
      <c r="G3954" s="94"/>
      <c r="H3954" s="69" t="str">
        <f>IFERROR(G3954*VLOOKUP(E3954,Saldo!$P$8:$U$1009,6,FALSE),"")</f>
        <v/>
      </c>
      <c r="I3954" s="104" t="str">
        <f>IFERROR(IF(D3954="","",VLOOKUP(E3954,Saldo!$P$8:$Q$1009,2,FALSE)),"")</f>
        <v/>
      </c>
      <c r="J3954" s="76"/>
      <c r="K3954" s="28" t="str">
        <f t="shared" si="61"/>
        <v/>
      </c>
    </row>
    <row r="3955" spans="1:11" ht="18.95" customHeight="1" x14ac:dyDescent="0.25">
      <c r="A3955" s="52"/>
      <c r="C3955" s="76"/>
      <c r="D3955" s="185"/>
      <c r="E3955" s="76"/>
      <c r="F3955" s="76" t="str">
        <f>IF(E3955="","",IFERROR(VLOOKUP(E3955,Cadastro!$C$9:$D$1009,2,FALSE),"PROD. NÃO ENCONTRADO"))</f>
        <v/>
      </c>
      <c r="G3955" s="94"/>
      <c r="H3955" s="69" t="str">
        <f>IFERROR(G3955*VLOOKUP(E3955,Saldo!$P$8:$U$1009,6,FALSE),"")</f>
        <v/>
      </c>
      <c r="I3955" s="104" t="str">
        <f>IFERROR(IF(D3955="","",VLOOKUP(E3955,Saldo!$P$8:$Q$1009,2,FALSE)),"")</f>
        <v/>
      </c>
      <c r="J3955" s="76"/>
      <c r="K3955" s="28" t="str">
        <f t="shared" si="61"/>
        <v/>
      </c>
    </row>
    <row r="3956" spans="1:11" ht="18.95" customHeight="1" x14ac:dyDescent="0.25">
      <c r="A3956" s="52"/>
      <c r="C3956" s="76"/>
      <c r="D3956" s="185"/>
      <c r="E3956" s="76"/>
      <c r="F3956" s="76" t="str">
        <f>IF(E3956="","",IFERROR(VLOOKUP(E3956,Cadastro!$C$9:$D$1009,2,FALSE),"PROD. NÃO ENCONTRADO"))</f>
        <v/>
      </c>
      <c r="G3956" s="94"/>
      <c r="H3956" s="69" t="str">
        <f>IFERROR(G3956*VLOOKUP(E3956,Saldo!$P$8:$U$1009,6,FALSE),"")</f>
        <v/>
      </c>
      <c r="I3956" s="104" t="str">
        <f>IFERROR(IF(D3956="","",VLOOKUP(E3956,Saldo!$P$8:$Q$1009,2,FALSE)),"")</f>
        <v/>
      </c>
      <c r="J3956" s="76"/>
      <c r="K3956" s="28" t="str">
        <f t="shared" si="61"/>
        <v/>
      </c>
    </row>
    <row r="3957" spans="1:11" ht="18.95" customHeight="1" x14ac:dyDescent="0.25">
      <c r="A3957" s="52"/>
      <c r="C3957" s="76"/>
      <c r="D3957" s="185"/>
      <c r="E3957" s="76"/>
      <c r="F3957" s="76" t="str">
        <f>IF(E3957="","",IFERROR(VLOOKUP(E3957,Cadastro!$C$9:$D$1009,2,FALSE),"PROD. NÃO ENCONTRADO"))</f>
        <v/>
      </c>
      <c r="G3957" s="94"/>
      <c r="H3957" s="69" t="str">
        <f>IFERROR(G3957*VLOOKUP(E3957,Saldo!$P$8:$U$1009,6,FALSE),"")</f>
        <v/>
      </c>
      <c r="I3957" s="104" t="str">
        <f>IFERROR(IF(D3957="","",VLOOKUP(E3957,Saldo!$P$8:$Q$1009,2,FALSE)),"")</f>
        <v/>
      </c>
      <c r="J3957" s="76"/>
      <c r="K3957" s="28" t="str">
        <f t="shared" si="61"/>
        <v/>
      </c>
    </row>
    <row r="3958" spans="1:11" ht="18.95" customHeight="1" x14ac:dyDescent="0.25">
      <c r="A3958" s="52"/>
      <c r="C3958" s="76"/>
      <c r="D3958" s="185"/>
      <c r="E3958" s="76"/>
      <c r="F3958" s="76" t="str">
        <f>IF(E3958="","",IFERROR(VLOOKUP(E3958,Cadastro!$C$9:$D$1009,2,FALSE),"PROD. NÃO ENCONTRADO"))</f>
        <v/>
      </c>
      <c r="G3958" s="94"/>
      <c r="H3958" s="69" t="str">
        <f>IFERROR(G3958*VLOOKUP(E3958,Saldo!$P$8:$U$1009,6,FALSE),"")</f>
        <v/>
      </c>
      <c r="I3958" s="104" t="str">
        <f>IFERROR(IF(D3958="","",VLOOKUP(E3958,Saldo!$P$8:$Q$1009,2,FALSE)),"")</f>
        <v/>
      </c>
      <c r="J3958" s="76"/>
      <c r="K3958" s="28" t="str">
        <f t="shared" si="61"/>
        <v/>
      </c>
    </row>
    <row r="3959" spans="1:11" ht="18.95" customHeight="1" x14ac:dyDescent="0.25">
      <c r="A3959" s="52"/>
      <c r="C3959" s="76"/>
      <c r="D3959" s="185"/>
      <c r="E3959" s="76"/>
      <c r="F3959" s="76" t="str">
        <f>IF(E3959="","",IFERROR(VLOOKUP(E3959,Cadastro!$C$9:$D$1009,2,FALSE),"PROD. NÃO ENCONTRADO"))</f>
        <v/>
      </c>
      <c r="G3959" s="94"/>
      <c r="H3959" s="69" t="str">
        <f>IFERROR(G3959*VLOOKUP(E3959,Saldo!$P$8:$U$1009,6,FALSE),"")</f>
        <v/>
      </c>
      <c r="I3959" s="104" t="str">
        <f>IFERROR(IF(D3959="","",VLOOKUP(E3959,Saldo!$P$8:$Q$1009,2,FALSE)),"")</f>
        <v/>
      </c>
      <c r="J3959" s="76"/>
      <c r="K3959" s="28" t="str">
        <f t="shared" si="61"/>
        <v/>
      </c>
    </row>
    <row r="3960" spans="1:11" ht="18.95" customHeight="1" x14ac:dyDescent="0.25">
      <c r="A3960" s="52"/>
      <c r="C3960" s="76"/>
      <c r="D3960" s="185"/>
      <c r="E3960" s="76"/>
      <c r="F3960" s="76" t="str">
        <f>IF(E3960="","",IFERROR(VLOOKUP(E3960,Cadastro!$C$9:$D$1009,2,FALSE),"PROD. NÃO ENCONTRADO"))</f>
        <v/>
      </c>
      <c r="G3960" s="94"/>
      <c r="H3960" s="69" t="str">
        <f>IFERROR(G3960*VLOOKUP(E3960,Saldo!$P$8:$U$1009,6,FALSE),"")</f>
        <v/>
      </c>
      <c r="I3960" s="104" t="str">
        <f>IFERROR(IF(D3960="","",VLOOKUP(E3960,Saldo!$P$8:$Q$1009,2,FALSE)),"")</f>
        <v/>
      </c>
      <c r="J3960" s="76"/>
      <c r="K3960" s="28" t="str">
        <f t="shared" si="61"/>
        <v/>
      </c>
    </row>
    <row r="3961" spans="1:11" ht="18.95" customHeight="1" x14ac:dyDescent="0.25">
      <c r="A3961" s="52"/>
      <c r="C3961" s="76"/>
      <c r="D3961" s="185"/>
      <c r="E3961" s="76"/>
      <c r="F3961" s="76" t="str">
        <f>IF(E3961="","",IFERROR(VLOOKUP(E3961,Cadastro!$C$9:$D$1009,2,FALSE),"PROD. NÃO ENCONTRADO"))</f>
        <v/>
      </c>
      <c r="G3961" s="94"/>
      <c r="H3961" s="69" t="str">
        <f>IFERROR(G3961*VLOOKUP(E3961,Saldo!$P$8:$U$1009,6,FALSE),"")</f>
        <v/>
      </c>
      <c r="I3961" s="104" t="str">
        <f>IFERROR(IF(D3961="","",VLOOKUP(E3961,Saldo!$P$8:$Q$1009,2,FALSE)),"")</f>
        <v/>
      </c>
      <c r="J3961" s="76"/>
      <c r="K3961" s="28" t="str">
        <f t="shared" si="61"/>
        <v/>
      </c>
    </row>
    <row r="3962" spans="1:11" ht="18.95" customHeight="1" x14ac:dyDescent="0.25">
      <c r="A3962" s="52"/>
      <c r="C3962" s="76"/>
      <c r="D3962" s="185"/>
      <c r="E3962" s="76"/>
      <c r="F3962" s="76" t="str">
        <f>IF(E3962="","",IFERROR(VLOOKUP(E3962,Cadastro!$C$9:$D$1009,2,FALSE),"PROD. NÃO ENCONTRADO"))</f>
        <v/>
      </c>
      <c r="G3962" s="94"/>
      <c r="H3962" s="69" t="str">
        <f>IFERROR(G3962*VLOOKUP(E3962,Saldo!$P$8:$U$1009,6,FALSE),"")</f>
        <v/>
      </c>
      <c r="I3962" s="104" t="str">
        <f>IFERROR(IF(D3962="","",VLOOKUP(E3962,Saldo!$P$8:$Q$1009,2,FALSE)),"")</f>
        <v/>
      </c>
      <c r="J3962" s="76"/>
      <c r="K3962" s="28" t="str">
        <f t="shared" si="61"/>
        <v/>
      </c>
    </row>
    <row r="3963" spans="1:11" ht="18.95" customHeight="1" x14ac:dyDescent="0.25">
      <c r="A3963" s="52"/>
      <c r="C3963" s="76"/>
      <c r="D3963" s="185"/>
      <c r="E3963" s="76"/>
      <c r="F3963" s="76" t="str">
        <f>IF(E3963="","",IFERROR(VLOOKUP(E3963,Cadastro!$C$9:$D$1009,2,FALSE),"PROD. NÃO ENCONTRADO"))</f>
        <v/>
      </c>
      <c r="G3963" s="94"/>
      <c r="H3963" s="69" t="str">
        <f>IFERROR(G3963*VLOOKUP(E3963,Saldo!$P$8:$U$1009,6,FALSE),"")</f>
        <v/>
      </c>
      <c r="I3963" s="104" t="str">
        <f>IFERROR(IF(D3963="","",VLOOKUP(E3963,Saldo!$P$8:$Q$1009,2,FALSE)),"")</f>
        <v/>
      </c>
      <c r="J3963" s="76"/>
      <c r="K3963" s="28" t="str">
        <f t="shared" si="61"/>
        <v/>
      </c>
    </row>
    <row r="3964" spans="1:11" ht="18.95" customHeight="1" x14ac:dyDescent="0.25">
      <c r="A3964" s="52"/>
      <c r="C3964" s="76"/>
      <c r="D3964" s="185"/>
      <c r="E3964" s="76"/>
      <c r="F3964" s="76" t="str">
        <f>IF(E3964="","",IFERROR(VLOOKUP(E3964,Cadastro!$C$9:$D$1009,2,FALSE),"PROD. NÃO ENCONTRADO"))</f>
        <v/>
      </c>
      <c r="G3964" s="94"/>
      <c r="H3964" s="69" t="str">
        <f>IFERROR(G3964*VLOOKUP(E3964,Saldo!$P$8:$U$1009,6,FALSE),"")</f>
        <v/>
      </c>
      <c r="I3964" s="104" t="str">
        <f>IFERROR(IF(D3964="","",VLOOKUP(E3964,Saldo!$P$8:$Q$1009,2,FALSE)),"")</f>
        <v/>
      </c>
      <c r="J3964" s="76"/>
      <c r="K3964" s="28" t="str">
        <f t="shared" si="61"/>
        <v/>
      </c>
    </row>
    <row r="3965" spans="1:11" ht="18.95" customHeight="1" x14ac:dyDescent="0.25">
      <c r="A3965" s="52"/>
      <c r="C3965" s="76"/>
      <c r="D3965" s="185"/>
      <c r="E3965" s="76"/>
      <c r="F3965" s="76" t="str">
        <f>IF(E3965="","",IFERROR(VLOOKUP(E3965,Cadastro!$C$9:$D$1009,2,FALSE),"PROD. NÃO ENCONTRADO"))</f>
        <v/>
      </c>
      <c r="G3965" s="94"/>
      <c r="H3965" s="69" t="str">
        <f>IFERROR(G3965*VLOOKUP(E3965,Saldo!$P$8:$U$1009,6,FALSE),"")</f>
        <v/>
      </c>
      <c r="I3965" s="104" t="str">
        <f>IFERROR(IF(D3965="","",VLOOKUP(E3965,Saldo!$P$8:$Q$1009,2,FALSE)),"")</f>
        <v/>
      </c>
      <c r="J3965" s="76"/>
      <c r="K3965" s="28" t="str">
        <f t="shared" si="61"/>
        <v/>
      </c>
    </row>
    <row r="3966" spans="1:11" ht="18.95" customHeight="1" x14ac:dyDescent="0.25">
      <c r="A3966" s="52"/>
      <c r="C3966" s="76"/>
      <c r="D3966" s="185"/>
      <c r="E3966" s="76"/>
      <c r="F3966" s="76" t="str">
        <f>IF(E3966="","",IFERROR(VLOOKUP(E3966,Cadastro!$C$9:$D$1009,2,FALSE),"PROD. NÃO ENCONTRADO"))</f>
        <v/>
      </c>
      <c r="G3966" s="94"/>
      <c r="H3966" s="69" t="str">
        <f>IFERROR(G3966*VLOOKUP(E3966,Saldo!$P$8:$U$1009,6,FALSE),"")</f>
        <v/>
      </c>
      <c r="I3966" s="104" t="str">
        <f>IFERROR(IF(D3966="","",VLOOKUP(E3966,Saldo!$P$8:$Q$1009,2,FALSE)),"")</f>
        <v/>
      </c>
      <c r="J3966" s="76"/>
      <c r="K3966" s="28" t="str">
        <f t="shared" si="61"/>
        <v/>
      </c>
    </row>
    <row r="3967" spans="1:11" ht="18.95" customHeight="1" x14ac:dyDescent="0.25">
      <c r="A3967" s="52"/>
      <c r="C3967" s="76"/>
      <c r="D3967" s="185"/>
      <c r="E3967" s="76"/>
      <c r="F3967" s="76" t="str">
        <f>IF(E3967="","",IFERROR(VLOOKUP(E3967,Cadastro!$C$9:$D$1009,2,FALSE),"PROD. NÃO ENCONTRADO"))</f>
        <v/>
      </c>
      <c r="G3967" s="94"/>
      <c r="H3967" s="69" t="str">
        <f>IFERROR(G3967*VLOOKUP(E3967,Saldo!$P$8:$U$1009,6,FALSE),"")</f>
        <v/>
      </c>
      <c r="I3967" s="104" t="str">
        <f>IFERROR(IF(D3967="","",VLOOKUP(E3967,Saldo!$P$8:$Q$1009,2,FALSE)),"")</f>
        <v/>
      </c>
      <c r="J3967" s="76"/>
      <c r="K3967" s="28" t="str">
        <f t="shared" si="61"/>
        <v/>
      </c>
    </row>
    <row r="3968" spans="1:11" ht="18.95" customHeight="1" x14ac:dyDescent="0.25">
      <c r="A3968" s="52"/>
      <c r="C3968" s="76"/>
      <c r="D3968" s="185"/>
      <c r="E3968" s="76"/>
      <c r="F3968" s="76" t="str">
        <f>IF(E3968="","",IFERROR(VLOOKUP(E3968,Cadastro!$C$9:$D$1009,2,FALSE),"PROD. NÃO ENCONTRADO"))</f>
        <v/>
      </c>
      <c r="G3968" s="94"/>
      <c r="H3968" s="69" t="str">
        <f>IFERROR(G3968*VLOOKUP(E3968,Saldo!$P$8:$U$1009,6,FALSE),"")</f>
        <v/>
      </c>
      <c r="I3968" s="104" t="str">
        <f>IFERROR(IF(D3968="","",VLOOKUP(E3968,Saldo!$P$8:$Q$1009,2,FALSE)),"")</f>
        <v/>
      </c>
      <c r="J3968" s="76"/>
      <c r="K3968" s="28" t="str">
        <f t="shared" si="61"/>
        <v/>
      </c>
    </row>
    <row r="3969" spans="1:11" ht="18.95" customHeight="1" x14ac:dyDescent="0.25">
      <c r="A3969" s="52"/>
      <c r="C3969" s="76"/>
      <c r="D3969" s="185"/>
      <c r="E3969" s="76"/>
      <c r="F3969" s="76" t="str">
        <f>IF(E3969="","",IFERROR(VLOOKUP(E3969,Cadastro!$C$9:$D$1009,2,FALSE),"PROD. NÃO ENCONTRADO"))</f>
        <v/>
      </c>
      <c r="G3969" s="94"/>
      <c r="H3969" s="69" t="str">
        <f>IFERROR(G3969*VLOOKUP(E3969,Saldo!$P$8:$U$1009,6,FALSE),"")</f>
        <v/>
      </c>
      <c r="I3969" s="104" t="str">
        <f>IFERROR(IF(D3969="","",VLOOKUP(E3969,Saldo!$P$8:$Q$1009,2,FALSE)),"")</f>
        <v/>
      </c>
      <c r="J3969" s="76"/>
      <c r="K3969" s="28" t="str">
        <f t="shared" si="61"/>
        <v/>
      </c>
    </row>
    <row r="3970" spans="1:11" ht="18.95" customHeight="1" x14ac:dyDescent="0.25">
      <c r="A3970" s="52"/>
      <c r="C3970" s="76"/>
      <c r="D3970" s="185"/>
      <c r="E3970" s="76"/>
      <c r="F3970" s="76" t="str">
        <f>IF(E3970="","",IFERROR(VLOOKUP(E3970,Cadastro!$C$9:$D$1009,2,FALSE),"PROD. NÃO ENCONTRADO"))</f>
        <v/>
      </c>
      <c r="G3970" s="94"/>
      <c r="H3970" s="69" t="str">
        <f>IFERROR(G3970*VLOOKUP(E3970,Saldo!$P$8:$U$1009,6,FALSE),"")</f>
        <v/>
      </c>
      <c r="I3970" s="104" t="str">
        <f>IFERROR(IF(D3970="","",VLOOKUP(E3970,Saldo!$P$8:$Q$1009,2,FALSE)),"")</f>
        <v/>
      </c>
      <c r="J3970" s="76"/>
      <c r="K3970" s="28" t="str">
        <f t="shared" si="61"/>
        <v/>
      </c>
    </row>
    <row r="3971" spans="1:11" ht="18.95" customHeight="1" x14ac:dyDescent="0.25">
      <c r="A3971" s="52"/>
      <c r="C3971" s="76"/>
      <c r="D3971" s="185"/>
      <c r="E3971" s="76"/>
      <c r="F3971" s="76" t="str">
        <f>IF(E3971="","",IFERROR(VLOOKUP(E3971,Cadastro!$C$9:$D$1009,2,FALSE),"PROD. NÃO ENCONTRADO"))</f>
        <v/>
      </c>
      <c r="G3971" s="94"/>
      <c r="H3971" s="69" t="str">
        <f>IFERROR(G3971*VLOOKUP(E3971,Saldo!$P$8:$U$1009,6,FALSE),"")</f>
        <v/>
      </c>
      <c r="I3971" s="104" t="str">
        <f>IFERROR(IF(D3971="","",VLOOKUP(E3971,Saldo!$P$8:$Q$1009,2,FALSE)),"")</f>
        <v/>
      </c>
      <c r="J3971" s="76"/>
      <c r="K3971" s="28" t="str">
        <f t="shared" si="61"/>
        <v/>
      </c>
    </row>
    <row r="3972" spans="1:11" ht="18.95" customHeight="1" x14ac:dyDescent="0.25">
      <c r="A3972" s="52"/>
      <c r="C3972" s="76"/>
      <c r="D3972" s="185"/>
      <c r="E3972" s="76"/>
      <c r="F3972" s="76" t="str">
        <f>IF(E3972="","",IFERROR(VLOOKUP(E3972,Cadastro!$C$9:$D$1009,2,FALSE),"PROD. NÃO ENCONTRADO"))</f>
        <v/>
      </c>
      <c r="G3972" s="94"/>
      <c r="H3972" s="69" t="str">
        <f>IFERROR(G3972*VLOOKUP(E3972,Saldo!$P$8:$U$1009,6,FALSE),"")</f>
        <v/>
      </c>
      <c r="I3972" s="104" t="str">
        <f>IFERROR(IF(D3972="","",VLOOKUP(E3972,Saldo!$P$8:$Q$1009,2,FALSE)),"")</f>
        <v/>
      </c>
      <c r="J3972" s="76"/>
      <c r="K3972" s="28" t="str">
        <f t="shared" si="61"/>
        <v/>
      </c>
    </row>
    <row r="3973" spans="1:11" ht="18.95" customHeight="1" x14ac:dyDescent="0.25">
      <c r="A3973" s="52"/>
      <c r="C3973" s="76"/>
      <c r="D3973" s="185"/>
      <c r="E3973" s="76"/>
      <c r="F3973" s="76" t="str">
        <f>IF(E3973="","",IFERROR(VLOOKUP(E3973,Cadastro!$C$9:$D$1009,2,FALSE),"PROD. NÃO ENCONTRADO"))</f>
        <v/>
      </c>
      <c r="G3973" s="94"/>
      <c r="H3973" s="69" t="str">
        <f>IFERROR(G3973*VLOOKUP(E3973,Saldo!$P$8:$U$1009,6,FALSE),"")</f>
        <v/>
      </c>
      <c r="I3973" s="104" t="str">
        <f>IFERROR(IF(D3973="","",VLOOKUP(E3973,Saldo!$P$8:$Q$1009,2,FALSE)),"")</f>
        <v/>
      </c>
      <c r="J3973" s="76"/>
      <c r="K3973" s="28" t="str">
        <f t="shared" si="61"/>
        <v/>
      </c>
    </row>
    <row r="3974" spans="1:11" ht="18.95" customHeight="1" x14ac:dyDescent="0.25">
      <c r="A3974" s="52"/>
      <c r="C3974" s="76"/>
      <c r="D3974" s="185"/>
      <c r="E3974" s="76"/>
      <c r="F3974" s="76" t="str">
        <f>IF(E3974="","",IFERROR(VLOOKUP(E3974,Cadastro!$C$9:$D$1009,2,FALSE),"PROD. NÃO ENCONTRADO"))</f>
        <v/>
      </c>
      <c r="G3974" s="94"/>
      <c r="H3974" s="69" t="str">
        <f>IFERROR(G3974*VLOOKUP(E3974,Saldo!$P$8:$U$1009,6,FALSE),"")</f>
        <v/>
      </c>
      <c r="I3974" s="104" t="str">
        <f>IFERROR(IF(D3974="","",VLOOKUP(E3974,Saldo!$P$8:$Q$1009,2,FALSE)),"")</f>
        <v/>
      </c>
      <c r="J3974" s="76"/>
      <c r="K3974" s="28" t="str">
        <f t="shared" si="61"/>
        <v/>
      </c>
    </row>
    <row r="3975" spans="1:11" ht="18.95" customHeight="1" x14ac:dyDescent="0.25">
      <c r="A3975" s="52"/>
      <c r="C3975" s="76"/>
      <c r="D3975" s="185"/>
      <c r="E3975" s="76"/>
      <c r="F3975" s="76" t="str">
        <f>IF(E3975="","",IFERROR(VLOOKUP(E3975,Cadastro!$C$9:$D$1009,2,FALSE),"PROD. NÃO ENCONTRADO"))</f>
        <v/>
      </c>
      <c r="G3975" s="94"/>
      <c r="H3975" s="69" t="str">
        <f>IFERROR(G3975*VLOOKUP(E3975,Saldo!$P$8:$U$1009,6,FALSE),"")</f>
        <v/>
      </c>
      <c r="I3975" s="104" t="str">
        <f>IFERROR(IF(D3975="","",VLOOKUP(E3975,Saldo!$P$8:$Q$1009,2,FALSE)),"")</f>
        <v/>
      </c>
      <c r="J3975" s="76"/>
      <c r="K3975" s="28" t="str">
        <f t="shared" si="61"/>
        <v/>
      </c>
    </row>
    <row r="3976" spans="1:11" ht="18.95" customHeight="1" x14ac:dyDescent="0.25">
      <c r="A3976" s="52"/>
      <c r="C3976" s="76"/>
      <c r="D3976" s="185"/>
      <c r="E3976" s="76"/>
      <c r="F3976" s="76" t="str">
        <f>IF(E3976="","",IFERROR(VLOOKUP(E3976,Cadastro!$C$9:$D$1009,2,FALSE),"PROD. NÃO ENCONTRADO"))</f>
        <v/>
      </c>
      <c r="G3976" s="94"/>
      <c r="H3976" s="69" t="str">
        <f>IFERROR(G3976*VLOOKUP(E3976,Saldo!$P$8:$U$1009,6,FALSE),"")</f>
        <v/>
      </c>
      <c r="I3976" s="104" t="str">
        <f>IFERROR(IF(D3976="","",VLOOKUP(E3976,Saldo!$P$8:$Q$1009,2,FALSE)),"")</f>
        <v/>
      </c>
      <c r="J3976" s="76"/>
      <c r="K3976" s="28" t="str">
        <f t="shared" si="61"/>
        <v/>
      </c>
    </row>
    <row r="3977" spans="1:11" ht="18.95" customHeight="1" x14ac:dyDescent="0.25">
      <c r="A3977" s="52"/>
      <c r="C3977" s="76"/>
      <c r="D3977" s="185"/>
      <c r="E3977" s="76"/>
      <c r="F3977" s="76" t="str">
        <f>IF(E3977="","",IFERROR(VLOOKUP(E3977,Cadastro!$C$9:$D$1009,2,FALSE),"PROD. NÃO ENCONTRADO"))</f>
        <v/>
      </c>
      <c r="G3977" s="94"/>
      <c r="H3977" s="69" t="str">
        <f>IFERROR(G3977*VLOOKUP(E3977,Saldo!$P$8:$U$1009,6,FALSE),"")</f>
        <v/>
      </c>
      <c r="I3977" s="104" t="str">
        <f>IFERROR(IF(D3977="","",VLOOKUP(E3977,Saldo!$P$8:$Q$1009,2,FALSE)),"")</f>
        <v/>
      </c>
      <c r="J3977" s="76"/>
      <c r="K3977" s="28" t="str">
        <f t="shared" si="61"/>
        <v/>
      </c>
    </row>
    <row r="3978" spans="1:11" ht="18.95" customHeight="1" x14ac:dyDescent="0.25">
      <c r="A3978" s="52"/>
      <c r="C3978" s="76"/>
      <c r="D3978" s="185"/>
      <c r="E3978" s="76"/>
      <c r="F3978" s="76" t="str">
        <f>IF(E3978="","",IFERROR(VLOOKUP(E3978,Cadastro!$C$9:$D$1009,2,FALSE),"PROD. NÃO ENCONTRADO"))</f>
        <v/>
      </c>
      <c r="G3978" s="94"/>
      <c r="H3978" s="69" t="str">
        <f>IFERROR(G3978*VLOOKUP(E3978,Saldo!$P$8:$U$1009,6,FALSE),"")</f>
        <v/>
      </c>
      <c r="I3978" s="104" t="str">
        <f>IFERROR(IF(D3978="","",VLOOKUP(E3978,Saldo!$P$8:$Q$1009,2,FALSE)),"")</f>
        <v/>
      </c>
      <c r="J3978" s="76"/>
      <c r="K3978" s="28" t="str">
        <f t="shared" ref="K3978:K4041" si="62">IF(D3978="","",MONTH(D3978))</f>
        <v/>
      </c>
    </row>
    <row r="3979" spans="1:11" ht="18.95" customHeight="1" x14ac:dyDescent="0.25">
      <c r="A3979" s="52"/>
      <c r="C3979" s="76"/>
      <c r="D3979" s="185"/>
      <c r="E3979" s="76"/>
      <c r="F3979" s="76" t="str">
        <f>IF(E3979="","",IFERROR(VLOOKUP(E3979,Cadastro!$C$9:$D$1009,2,FALSE),"PROD. NÃO ENCONTRADO"))</f>
        <v/>
      </c>
      <c r="G3979" s="94"/>
      <c r="H3979" s="69" t="str">
        <f>IFERROR(G3979*VLOOKUP(E3979,Saldo!$P$8:$U$1009,6,FALSE),"")</f>
        <v/>
      </c>
      <c r="I3979" s="104" t="str">
        <f>IFERROR(IF(D3979="","",VLOOKUP(E3979,Saldo!$P$8:$Q$1009,2,FALSE)),"")</f>
        <v/>
      </c>
      <c r="J3979" s="76"/>
      <c r="K3979" s="28" t="str">
        <f t="shared" si="62"/>
        <v/>
      </c>
    </row>
    <row r="3980" spans="1:11" ht="18.95" customHeight="1" x14ac:dyDescent="0.25">
      <c r="A3980" s="52"/>
      <c r="C3980" s="76"/>
      <c r="D3980" s="185"/>
      <c r="E3980" s="76"/>
      <c r="F3980" s="76" t="str">
        <f>IF(E3980="","",IFERROR(VLOOKUP(E3980,Cadastro!$C$9:$D$1009,2,FALSE),"PROD. NÃO ENCONTRADO"))</f>
        <v/>
      </c>
      <c r="G3980" s="94"/>
      <c r="H3980" s="69" t="str">
        <f>IFERROR(G3980*VLOOKUP(E3980,Saldo!$P$8:$U$1009,6,FALSE),"")</f>
        <v/>
      </c>
      <c r="I3980" s="104" t="str">
        <f>IFERROR(IF(D3980="","",VLOOKUP(E3980,Saldo!$P$8:$Q$1009,2,FALSE)),"")</f>
        <v/>
      </c>
      <c r="J3980" s="76"/>
      <c r="K3980" s="28" t="str">
        <f t="shared" si="62"/>
        <v/>
      </c>
    </row>
    <row r="3981" spans="1:11" ht="18.95" customHeight="1" x14ac:dyDescent="0.25">
      <c r="A3981" s="52"/>
      <c r="C3981" s="76"/>
      <c r="D3981" s="185"/>
      <c r="E3981" s="76"/>
      <c r="F3981" s="76" t="str">
        <f>IF(E3981="","",IFERROR(VLOOKUP(E3981,Cadastro!$C$9:$D$1009,2,FALSE),"PROD. NÃO ENCONTRADO"))</f>
        <v/>
      </c>
      <c r="G3981" s="94"/>
      <c r="H3981" s="69" t="str">
        <f>IFERROR(G3981*VLOOKUP(E3981,Saldo!$P$8:$U$1009,6,FALSE),"")</f>
        <v/>
      </c>
      <c r="I3981" s="104" t="str">
        <f>IFERROR(IF(D3981="","",VLOOKUP(E3981,Saldo!$P$8:$Q$1009,2,FALSE)),"")</f>
        <v/>
      </c>
      <c r="J3981" s="76"/>
      <c r="K3981" s="28" t="str">
        <f t="shared" si="62"/>
        <v/>
      </c>
    </row>
    <row r="3982" spans="1:11" ht="18.95" customHeight="1" x14ac:dyDescent="0.25">
      <c r="A3982" s="52"/>
      <c r="C3982" s="76"/>
      <c r="D3982" s="185"/>
      <c r="E3982" s="76"/>
      <c r="F3982" s="76" t="str">
        <f>IF(E3982="","",IFERROR(VLOOKUP(E3982,Cadastro!$C$9:$D$1009,2,FALSE),"PROD. NÃO ENCONTRADO"))</f>
        <v/>
      </c>
      <c r="G3982" s="94"/>
      <c r="H3982" s="69" t="str">
        <f>IFERROR(G3982*VLOOKUP(E3982,Saldo!$P$8:$U$1009,6,FALSE),"")</f>
        <v/>
      </c>
      <c r="I3982" s="104" t="str">
        <f>IFERROR(IF(D3982="","",VLOOKUP(E3982,Saldo!$P$8:$Q$1009,2,FALSE)),"")</f>
        <v/>
      </c>
      <c r="J3982" s="76"/>
      <c r="K3982" s="28" t="str">
        <f t="shared" si="62"/>
        <v/>
      </c>
    </row>
    <row r="3983" spans="1:11" ht="18.95" customHeight="1" x14ac:dyDescent="0.25">
      <c r="A3983" s="52"/>
      <c r="C3983" s="76"/>
      <c r="D3983" s="185"/>
      <c r="E3983" s="76"/>
      <c r="F3983" s="76" t="str">
        <f>IF(E3983="","",IFERROR(VLOOKUP(E3983,Cadastro!$C$9:$D$1009,2,FALSE),"PROD. NÃO ENCONTRADO"))</f>
        <v/>
      </c>
      <c r="G3983" s="94"/>
      <c r="H3983" s="69" t="str">
        <f>IFERROR(G3983*VLOOKUP(E3983,Saldo!$P$8:$U$1009,6,FALSE),"")</f>
        <v/>
      </c>
      <c r="I3983" s="104" t="str">
        <f>IFERROR(IF(D3983="","",VLOOKUP(E3983,Saldo!$P$8:$Q$1009,2,FALSE)),"")</f>
        <v/>
      </c>
      <c r="J3983" s="76"/>
      <c r="K3983" s="28" t="str">
        <f t="shared" si="62"/>
        <v/>
      </c>
    </row>
    <row r="3984" spans="1:11" ht="18.95" customHeight="1" x14ac:dyDescent="0.25">
      <c r="A3984" s="52"/>
      <c r="C3984" s="76"/>
      <c r="D3984" s="185"/>
      <c r="E3984" s="76"/>
      <c r="F3984" s="76" t="str">
        <f>IF(E3984="","",IFERROR(VLOOKUP(E3984,Cadastro!$C$9:$D$1009,2,FALSE),"PROD. NÃO ENCONTRADO"))</f>
        <v/>
      </c>
      <c r="G3984" s="94"/>
      <c r="H3984" s="69" t="str">
        <f>IFERROR(G3984*VLOOKUP(E3984,Saldo!$P$8:$U$1009,6,FALSE),"")</f>
        <v/>
      </c>
      <c r="I3984" s="104" t="str">
        <f>IFERROR(IF(D3984="","",VLOOKUP(E3984,Saldo!$P$8:$Q$1009,2,FALSE)),"")</f>
        <v/>
      </c>
      <c r="J3984" s="76"/>
      <c r="K3984" s="28" t="str">
        <f t="shared" si="62"/>
        <v/>
      </c>
    </row>
    <row r="3985" spans="1:11" ht="18.95" customHeight="1" x14ac:dyDescent="0.25">
      <c r="A3985" s="52"/>
      <c r="C3985" s="76"/>
      <c r="D3985" s="185"/>
      <c r="E3985" s="76"/>
      <c r="F3985" s="76" t="str">
        <f>IF(E3985="","",IFERROR(VLOOKUP(E3985,Cadastro!$C$9:$D$1009,2,FALSE),"PROD. NÃO ENCONTRADO"))</f>
        <v/>
      </c>
      <c r="G3985" s="94"/>
      <c r="H3985" s="69" t="str">
        <f>IFERROR(G3985*VLOOKUP(E3985,Saldo!$P$8:$U$1009,6,FALSE),"")</f>
        <v/>
      </c>
      <c r="I3985" s="104" t="str">
        <f>IFERROR(IF(D3985="","",VLOOKUP(E3985,Saldo!$P$8:$Q$1009,2,FALSE)),"")</f>
        <v/>
      </c>
      <c r="J3985" s="76"/>
      <c r="K3985" s="28" t="str">
        <f t="shared" si="62"/>
        <v/>
      </c>
    </row>
    <row r="3986" spans="1:11" ht="18.95" customHeight="1" x14ac:dyDescent="0.25">
      <c r="A3986" s="52"/>
      <c r="C3986" s="76"/>
      <c r="D3986" s="185"/>
      <c r="E3986" s="76"/>
      <c r="F3986" s="76" t="str">
        <f>IF(E3986="","",IFERROR(VLOOKUP(E3986,Cadastro!$C$9:$D$1009,2,FALSE),"PROD. NÃO ENCONTRADO"))</f>
        <v/>
      </c>
      <c r="G3986" s="94"/>
      <c r="H3986" s="69" t="str">
        <f>IFERROR(G3986*VLOOKUP(E3986,Saldo!$P$8:$U$1009,6,FALSE),"")</f>
        <v/>
      </c>
      <c r="I3986" s="104" t="str">
        <f>IFERROR(IF(D3986="","",VLOOKUP(E3986,Saldo!$P$8:$Q$1009,2,FALSE)),"")</f>
        <v/>
      </c>
      <c r="J3986" s="76"/>
      <c r="K3986" s="28" t="str">
        <f t="shared" si="62"/>
        <v/>
      </c>
    </row>
    <row r="3987" spans="1:11" ht="18.95" customHeight="1" x14ac:dyDescent="0.25">
      <c r="A3987" s="52"/>
      <c r="C3987" s="76"/>
      <c r="D3987" s="185"/>
      <c r="E3987" s="76"/>
      <c r="F3987" s="76" t="str">
        <f>IF(E3987="","",IFERROR(VLOOKUP(E3987,Cadastro!$C$9:$D$1009,2,FALSE),"PROD. NÃO ENCONTRADO"))</f>
        <v/>
      </c>
      <c r="G3987" s="94"/>
      <c r="H3987" s="69" t="str">
        <f>IFERROR(G3987*VLOOKUP(E3987,Saldo!$P$8:$U$1009,6,FALSE),"")</f>
        <v/>
      </c>
      <c r="I3987" s="104" t="str">
        <f>IFERROR(IF(D3987="","",VLOOKUP(E3987,Saldo!$P$8:$Q$1009,2,FALSE)),"")</f>
        <v/>
      </c>
      <c r="J3987" s="76"/>
      <c r="K3987" s="28" t="str">
        <f t="shared" si="62"/>
        <v/>
      </c>
    </row>
    <row r="3988" spans="1:11" ht="18.95" customHeight="1" x14ac:dyDescent="0.25">
      <c r="A3988" s="52"/>
      <c r="C3988" s="76"/>
      <c r="D3988" s="185"/>
      <c r="E3988" s="76"/>
      <c r="F3988" s="76" t="str">
        <f>IF(E3988="","",IFERROR(VLOOKUP(E3988,Cadastro!$C$9:$D$1009,2,FALSE),"PROD. NÃO ENCONTRADO"))</f>
        <v/>
      </c>
      <c r="G3988" s="94"/>
      <c r="H3988" s="69" t="str">
        <f>IFERROR(G3988*VLOOKUP(E3988,Saldo!$P$8:$U$1009,6,FALSE),"")</f>
        <v/>
      </c>
      <c r="I3988" s="104" t="str">
        <f>IFERROR(IF(D3988="","",VLOOKUP(E3988,Saldo!$P$8:$Q$1009,2,FALSE)),"")</f>
        <v/>
      </c>
      <c r="J3988" s="76"/>
      <c r="K3988" s="28" t="str">
        <f t="shared" si="62"/>
        <v/>
      </c>
    </row>
    <row r="3989" spans="1:11" ht="18.95" customHeight="1" x14ac:dyDescent="0.25">
      <c r="A3989" s="52"/>
      <c r="C3989" s="76"/>
      <c r="D3989" s="185"/>
      <c r="E3989" s="76"/>
      <c r="F3989" s="76" t="str">
        <f>IF(E3989="","",IFERROR(VLOOKUP(E3989,Cadastro!$C$9:$D$1009,2,FALSE),"PROD. NÃO ENCONTRADO"))</f>
        <v/>
      </c>
      <c r="G3989" s="94"/>
      <c r="H3989" s="69" t="str">
        <f>IFERROR(G3989*VLOOKUP(E3989,Saldo!$P$8:$U$1009,6,FALSE),"")</f>
        <v/>
      </c>
      <c r="I3989" s="104" t="str">
        <f>IFERROR(IF(D3989="","",VLOOKUP(E3989,Saldo!$P$8:$Q$1009,2,FALSE)),"")</f>
        <v/>
      </c>
      <c r="J3989" s="76"/>
      <c r="K3989" s="28" t="str">
        <f t="shared" si="62"/>
        <v/>
      </c>
    </row>
    <row r="3990" spans="1:11" ht="18.95" customHeight="1" x14ac:dyDescent="0.25">
      <c r="A3990" s="52"/>
      <c r="C3990" s="76"/>
      <c r="D3990" s="185"/>
      <c r="E3990" s="76"/>
      <c r="F3990" s="76" t="str">
        <f>IF(E3990="","",IFERROR(VLOOKUP(E3990,Cadastro!$C$9:$D$1009,2,FALSE),"PROD. NÃO ENCONTRADO"))</f>
        <v/>
      </c>
      <c r="G3990" s="94"/>
      <c r="H3990" s="69" t="str">
        <f>IFERROR(G3990*VLOOKUP(E3990,Saldo!$P$8:$U$1009,6,FALSE),"")</f>
        <v/>
      </c>
      <c r="I3990" s="104" t="str">
        <f>IFERROR(IF(D3990="","",VLOOKUP(E3990,Saldo!$P$8:$Q$1009,2,FALSE)),"")</f>
        <v/>
      </c>
      <c r="J3990" s="76"/>
      <c r="K3990" s="28" t="str">
        <f t="shared" si="62"/>
        <v/>
      </c>
    </row>
    <row r="3991" spans="1:11" ht="18.95" customHeight="1" x14ac:dyDescent="0.25">
      <c r="A3991" s="52"/>
      <c r="C3991" s="76"/>
      <c r="D3991" s="185"/>
      <c r="E3991" s="76"/>
      <c r="F3991" s="76" t="str">
        <f>IF(E3991="","",IFERROR(VLOOKUP(E3991,Cadastro!$C$9:$D$1009,2,FALSE),"PROD. NÃO ENCONTRADO"))</f>
        <v/>
      </c>
      <c r="G3991" s="94"/>
      <c r="H3991" s="69" t="str">
        <f>IFERROR(G3991*VLOOKUP(E3991,Saldo!$P$8:$U$1009,6,FALSE),"")</f>
        <v/>
      </c>
      <c r="I3991" s="104" t="str">
        <f>IFERROR(IF(D3991="","",VLOOKUP(E3991,Saldo!$P$8:$Q$1009,2,FALSE)),"")</f>
        <v/>
      </c>
      <c r="J3991" s="76"/>
      <c r="K3991" s="28" t="str">
        <f t="shared" si="62"/>
        <v/>
      </c>
    </row>
    <row r="3992" spans="1:11" ht="18.95" customHeight="1" x14ac:dyDescent="0.25">
      <c r="A3992" s="52"/>
      <c r="C3992" s="76"/>
      <c r="D3992" s="185"/>
      <c r="E3992" s="76"/>
      <c r="F3992" s="76" t="str">
        <f>IF(E3992="","",IFERROR(VLOOKUP(E3992,Cadastro!$C$9:$D$1009,2,FALSE),"PROD. NÃO ENCONTRADO"))</f>
        <v/>
      </c>
      <c r="G3992" s="94"/>
      <c r="H3992" s="69" t="str">
        <f>IFERROR(G3992*VLOOKUP(E3992,Saldo!$P$8:$U$1009,6,FALSE),"")</f>
        <v/>
      </c>
      <c r="I3992" s="104" t="str">
        <f>IFERROR(IF(D3992="","",VLOOKUP(E3992,Saldo!$P$8:$Q$1009,2,FALSE)),"")</f>
        <v/>
      </c>
      <c r="J3992" s="76"/>
      <c r="K3992" s="28" t="str">
        <f t="shared" si="62"/>
        <v/>
      </c>
    </row>
    <row r="3993" spans="1:11" ht="18.95" customHeight="1" x14ac:dyDescent="0.25">
      <c r="A3993" s="52"/>
      <c r="C3993" s="76"/>
      <c r="D3993" s="185"/>
      <c r="E3993" s="76"/>
      <c r="F3993" s="76" t="str">
        <f>IF(E3993="","",IFERROR(VLOOKUP(E3993,Cadastro!$C$9:$D$1009,2,FALSE),"PROD. NÃO ENCONTRADO"))</f>
        <v/>
      </c>
      <c r="G3993" s="94"/>
      <c r="H3993" s="69" t="str">
        <f>IFERROR(G3993*VLOOKUP(E3993,Saldo!$P$8:$U$1009,6,FALSE),"")</f>
        <v/>
      </c>
      <c r="I3993" s="104" t="str">
        <f>IFERROR(IF(D3993="","",VLOOKUP(E3993,Saldo!$P$8:$Q$1009,2,FALSE)),"")</f>
        <v/>
      </c>
      <c r="J3993" s="76"/>
      <c r="K3993" s="28" t="str">
        <f t="shared" si="62"/>
        <v/>
      </c>
    </row>
    <row r="3994" spans="1:11" ht="18.95" customHeight="1" x14ac:dyDescent="0.25">
      <c r="A3994" s="52"/>
      <c r="C3994" s="76"/>
      <c r="D3994" s="185"/>
      <c r="E3994" s="76"/>
      <c r="F3994" s="76" t="str">
        <f>IF(E3994="","",IFERROR(VLOOKUP(E3994,Cadastro!$C$9:$D$1009,2,FALSE),"PROD. NÃO ENCONTRADO"))</f>
        <v/>
      </c>
      <c r="G3994" s="94"/>
      <c r="H3994" s="69" t="str">
        <f>IFERROR(G3994*VLOOKUP(E3994,Saldo!$P$8:$U$1009,6,FALSE),"")</f>
        <v/>
      </c>
      <c r="I3994" s="104" t="str">
        <f>IFERROR(IF(D3994="","",VLOOKUP(E3994,Saldo!$P$8:$Q$1009,2,FALSE)),"")</f>
        <v/>
      </c>
      <c r="J3994" s="76"/>
      <c r="K3994" s="28" t="str">
        <f t="shared" si="62"/>
        <v/>
      </c>
    </row>
    <row r="3995" spans="1:11" ht="18.95" customHeight="1" x14ac:dyDescent="0.25">
      <c r="A3995" s="52"/>
      <c r="C3995" s="76"/>
      <c r="D3995" s="185"/>
      <c r="E3995" s="76"/>
      <c r="F3995" s="76" t="str">
        <f>IF(E3995="","",IFERROR(VLOOKUP(E3995,Cadastro!$C$9:$D$1009,2,FALSE),"PROD. NÃO ENCONTRADO"))</f>
        <v/>
      </c>
      <c r="G3995" s="94"/>
      <c r="H3995" s="69" t="str">
        <f>IFERROR(G3995*VLOOKUP(E3995,Saldo!$P$8:$U$1009,6,FALSE),"")</f>
        <v/>
      </c>
      <c r="I3995" s="104" t="str">
        <f>IFERROR(IF(D3995="","",VLOOKUP(E3995,Saldo!$P$8:$Q$1009,2,FALSE)),"")</f>
        <v/>
      </c>
      <c r="J3995" s="76"/>
      <c r="K3995" s="28" t="str">
        <f t="shared" si="62"/>
        <v/>
      </c>
    </row>
    <row r="3996" spans="1:11" ht="18.95" customHeight="1" x14ac:dyDescent="0.25">
      <c r="A3996" s="52"/>
      <c r="C3996" s="76"/>
      <c r="D3996" s="185"/>
      <c r="E3996" s="76"/>
      <c r="F3996" s="76" t="str">
        <f>IF(E3996="","",IFERROR(VLOOKUP(E3996,Cadastro!$C$9:$D$1009,2,FALSE),"PROD. NÃO ENCONTRADO"))</f>
        <v/>
      </c>
      <c r="G3996" s="94"/>
      <c r="H3996" s="69" t="str">
        <f>IFERROR(G3996*VLOOKUP(E3996,Saldo!$P$8:$U$1009,6,FALSE),"")</f>
        <v/>
      </c>
      <c r="I3996" s="104" t="str">
        <f>IFERROR(IF(D3996="","",VLOOKUP(E3996,Saldo!$P$8:$Q$1009,2,FALSE)),"")</f>
        <v/>
      </c>
      <c r="J3996" s="76"/>
      <c r="K3996" s="28" t="str">
        <f t="shared" si="62"/>
        <v/>
      </c>
    </row>
    <row r="3997" spans="1:11" ht="18.95" customHeight="1" x14ac:dyDescent="0.25">
      <c r="A3997" s="52"/>
      <c r="C3997" s="76"/>
      <c r="D3997" s="185"/>
      <c r="E3997" s="76"/>
      <c r="F3997" s="76" t="str">
        <f>IF(E3997="","",IFERROR(VLOOKUP(E3997,Cadastro!$C$9:$D$1009,2,FALSE),"PROD. NÃO ENCONTRADO"))</f>
        <v/>
      </c>
      <c r="G3997" s="94"/>
      <c r="H3997" s="69" t="str">
        <f>IFERROR(G3997*VLOOKUP(E3997,Saldo!$P$8:$U$1009,6,FALSE),"")</f>
        <v/>
      </c>
      <c r="I3997" s="104" t="str">
        <f>IFERROR(IF(D3997="","",VLOOKUP(E3997,Saldo!$P$8:$Q$1009,2,FALSE)),"")</f>
        <v/>
      </c>
      <c r="J3997" s="76"/>
      <c r="K3997" s="28" t="str">
        <f t="shared" si="62"/>
        <v/>
      </c>
    </row>
    <row r="3998" spans="1:11" ht="18.95" customHeight="1" x14ac:dyDescent="0.25">
      <c r="A3998" s="52"/>
      <c r="C3998" s="76"/>
      <c r="D3998" s="185"/>
      <c r="E3998" s="76"/>
      <c r="F3998" s="76" t="str">
        <f>IF(E3998="","",IFERROR(VLOOKUP(E3998,Cadastro!$C$9:$D$1009,2,FALSE),"PROD. NÃO ENCONTRADO"))</f>
        <v/>
      </c>
      <c r="G3998" s="94"/>
      <c r="H3998" s="69" t="str">
        <f>IFERROR(G3998*VLOOKUP(E3998,Saldo!$P$8:$U$1009,6,FALSE),"")</f>
        <v/>
      </c>
      <c r="I3998" s="104" t="str">
        <f>IFERROR(IF(D3998="","",VLOOKUP(E3998,Saldo!$P$8:$Q$1009,2,FALSE)),"")</f>
        <v/>
      </c>
      <c r="J3998" s="76"/>
      <c r="K3998" s="28" t="str">
        <f t="shared" si="62"/>
        <v/>
      </c>
    </row>
    <row r="3999" spans="1:11" ht="18.95" customHeight="1" x14ac:dyDescent="0.25">
      <c r="A3999" s="52"/>
      <c r="C3999" s="76"/>
      <c r="D3999" s="185"/>
      <c r="E3999" s="76"/>
      <c r="F3999" s="76" t="str">
        <f>IF(E3999="","",IFERROR(VLOOKUP(E3999,Cadastro!$C$9:$D$1009,2,FALSE),"PROD. NÃO ENCONTRADO"))</f>
        <v/>
      </c>
      <c r="G3999" s="94"/>
      <c r="H3999" s="69" t="str">
        <f>IFERROR(G3999*VLOOKUP(E3999,Saldo!$P$8:$U$1009,6,FALSE),"")</f>
        <v/>
      </c>
      <c r="I3999" s="104" t="str">
        <f>IFERROR(IF(D3999="","",VLOOKUP(E3999,Saldo!$P$8:$Q$1009,2,FALSE)),"")</f>
        <v/>
      </c>
      <c r="J3999" s="76"/>
      <c r="K3999" s="28" t="str">
        <f t="shared" si="62"/>
        <v/>
      </c>
    </row>
    <row r="4000" spans="1:11" ht="18.95" customHeight="1" x14ac:dyDescent="0.25">
      <c r="A4000" s="52"/>
      <c r="C4000" s="76"/>
      <c r="D4000" s="185"/>
      <c r="E4000" s="76"/>
      <c r="F4000" s="76" t="str">
        <f>IF(E4000="","",IFERROR(VLOOKUP(E4000,Cadastro!$C$9:$D$1009,2,FALSE),"PROD. NÃO ENCONTRADO"))</f>
        <v/>
      </c>
      <c r="G4000" s="94"/>
      <c r="H4000" s="69" t="str">
        <f>IFERROR(G4000*VLOOKUP(E4000,Saldo!$P$8:$U$1009,6,FALSE),"")</f>
        <v/>
      </c>
      <c r="I4000" s="104" t="str">
        <f>IFERROR(IF(D4000="","",VLOOKUP(E4000,Saldo!$P$8:$Q$1009,2,FALSE)),"")</f>
        <v/>
      </c>
      <c r="J4000" s="76"/>
      <c r="K4000" s="28" t="str">
        <f t="shared" si="62"/>
        <v/>
      </c>
    </row>
    <row r="4001" spans="1:11" ht="18.95" customHeight="1" x14ac:dyDescent="0.25">
      <c r="A4001" s="52"/>
      <c r="C4001" s="76"/>
      <c r="D4001" s="185"/>
      <c r="E4001" s="76"/>
      <c r="F4001" s="76" t="str">
        <f>IF(E4001="","",IFERROR(VLOOKUP(E4001,Cadastro!$C$9:$D$1009,2,FALSE),"PROD. NÃO ENCONTRADO"))</f>
        <v/>
      </c>
      <c r="G4001" s="94"/>
      <c r="H4001" s="69" t="str">
        <f>IFERROR(G4001*VLOOKUP(E4001,Saldo!$P$8:$U$1009,6,FALSE),"")</f>
        <v/>
      </c>
      <c r="I4001" s="104" t="str">
        <f>IFERROR(IF(D4001="","",VLOOKUP(E4001,Saldo!$P$8:$Q$1009,2,FALSE)),"")</f>
        <v/>
      </c>
      <c r="J4001" s="76"/>
      <c r="K4001" s="28" t="str">
        <f t="shared" si="62"/>
        <v/>
      </c>
    </row>
    <row r="4002" spans="1:11" ht="18.95" customHeight="1" x14ac:dyDescent="0.25">
      <c r="A4002" s="52"/>
      <c r="C4002" s="76"/>
      <c r="D4002" s="185"/>
      <c r="E4002" s="76"/>
      <c r="F4002" s="76" t="str">
        <f>IF(E4002="","",IFERROR(VLOOKUP(E4002,Cadastro!$C$9:$D$1009,2,FALSE),"PROD. NÃO ENCONTRADO"))</f>
        <v/>
      </c>
      <c r="G4002" s="94"/>
      <c r="H4002" s="69" t="str">
        <f>IFERROR(G4002*VLOOKUP(E4002,Saldo!$P$8:$U$1009,6,FALSE),"")</f>
        <v/>
      </c>
      <c r="I4002" s="104" t="str">
        <f>IFERROR(IF(D4002="","",VLOOKUP(E4002,Saldo!$P$8:$Q$1009,2,FALSE)),"")</f>
        <v/>
      </c>
      <c r="J4002" s="76"/>
      <c r="K4002" s="28" t="str">
        <f t="shared" si="62"/>
        <v/>
      </c>
    </row>
    <row r="4003" spans="1:11" ht="18.95" customHeight="1" x14ac:dyDescent="0.25">
      <c r="A4003" s="52"/>
      <c r="C4003" s="76"/>
      <c r="D4003" s="185"/>
      <c r="E4003" s="76"/>
      <c r="F4003" s="76" t="str">
        <f>IF(E4003="","",IFERROR(VLOOKUP(E4003,Cadastro!$C$9:$D$1009,2,FALSE),"PROD. NÃO ENCONTRADO"))</f>
        <v/>
      </c>
      <c r="G4003" s="94"/>
      <c r="H4003" s="69" t="str">
        <f>IFERROR(G4003*VLOOKUP(E4003,Saldo!$P$8:$U$1009,6,FALSE),"")</f>
        <v/>
      </c>
      <c r="I4003" s="104" t="str">
        <f>IFERROR(IF(D4003="","",VLOOKUP(E4003,Saldo!$P$8:$Q$1009,2,FALSE)),"")</f>
        <v/>
      </c>
      <c r="J4003" s="76"/>
      <c r="K4003" s="28" t="str">
        <f t="shared" si="62"/>
        <v/>
      </c>
    </row>
    <row r="4004" spans="1:11" ht="18.95" customHeight="1" x14ac:dyDescent="0.25">
      <c r="A4004" s="52"/>
      <c r="C4004" s="76"/>
      <c r="D4004" s="185"/>
      <c r="E4004" s="76"/>
      <c r="F4004" s="76" t="str">
        <f>IF(E4004="","",IFERROR(VLOOKUP(E4004,Cadastro!$C$9:$D$1009,2,FALSE),"PROD. NÃO ENCONTRADO"))</f>
        <v/>
      </c>
      <c r="G4004" s="94"/>
      <c r="H4004" s="69" t="str">
        <f>IFERROR(G4004*VLOOKUP(E4004,Saldo!$P$8:$U$1009,6,FALSE),"")</f>
        <v/>
      </c>
      <c r="I4004" s="104" t="str">
        <f>IFERROR(IF(D4004="","",VLOOKUP(E4004,Saldo!$P$8:$Q$1009,2,FALSE)),"")</f>
        <v/>
      </c>
      <c r="J4004" s="76"/>
      <c r="K4004" s="28" t="str">
        <f t="shared" si="62"/>
        <v/>
      </c>
    </row>
    <row r="4005" spans="1:11" ht="18.95" customHeight="1" x14ac:dyDescent="0.25">
      <c r="A4005" s="52"/>
      <c r="C4005" s="76"/>
      <c r="D4005" s="185"/>
      <c r="E4005" s="76"/>
      <c r="F4005" s="76" t="str">
        <f>IF(E4005="","",IFERROR(VLOOKUP(E4005,Cadastro!$C$9:$D$1009,2,FALSE),"PROD. NÃO ENCONTRADO"))</f>
        <v/>
      </c>
      <c r="G4005" s="94"/>
      <c r="H4005" s="69" t="str">
        <f>IFERROR(G4005*VLOOKUP(E4005,Saldo!$P$8:$U$1009,6,FALSE),"")</f>
        <v/>
      </c>
      <c r="I4005" s="104" t="str">
        <f>IFERROR(IF(D4005="","",VLOOKUP(E4005,Saldo!$P$8:$Q$1009,2,FALSE)),"")</f>
        <v/>
      </c>
      <c r="J4005" s="76"/>
      <c r="K4005" s="28" t="str">
        <f t="shared" si="62"/>
        <v/>
      </c>
    </row>
    <row r="4006" spans="1:11" ht="18.95" customHeight="1" x14ac:dyDescent="0.25">
      <c r="A4006" s="52"/>
      <c r="C4006" s="76"/>
      <c r="D4006" s="185"/>
      <c r="E4006" s="76"/>
      <c r="F4006" s="76" t="str">
        <f>IF(E4006="","",IFERROR(VLOOKUP(E4006,Cadastro!$C$9:$D$1009,2,FALSE),"PROD. NÃO ENCONTRADO"))</f>
        <v/>
      </c>
      <c r="G4006" s="94"/>
      <c r="H4006" s="69" t="str">
        <f>IFERROR(G4006*VLOOKUP(E4006,Saldo!$P$8:$U$1009,6,FALSE),"")</f>
        <v/>
      </c>
      <c r="I4006" s="104" t="str">
        <f>IFERROR(IF(D4006="","",VLOOKUP(E4006,Saldo!$P$8:$Q$1009,2,FALSE)),"")</f>
        <v/>
      </c>
      <c r="J4006" s="76"/>
      <c r="K4006" s="28" t="str">
        <f t="shared" si="62"/>
        <v/>
      </c>
    </row>
    <row r="4007" spans="1:11" ht="18.95" customHeight="1" x14ac:dyDescent="0.25">
      <c r="A4007" s="52"/>
      <c r="C4007" s="76"/>
      <c r="D4007" s="185"/>
      <c r="E4007" s="76"/>
      <c r="F4007" s="76" t="str">
        <f>IF(E4007="","",IFERROR(VLOOKUP(E4007,Cadastro!$C$9:$D$1009,2,FALSE),"PROD. NÃO ENCONTRADO"))</f>
        <v/>
      </c>
      <c r="G4007" s="94"/>
      <c r="H4007" s="69" t="str">
        <f>IFERROR(G4007*VLOOKUP(E4007,Saldo!$P$8:$U$1009,6,FALSE),"")</f>
        <v/>
      </c>
      <c r="I4007" s="104" t="str">
        <f>IFERROR(IF(D4007="","",VLOOKUP(E4007,Saldo!$P$8:$Q$1009,2,FALSE)),"")</f>
        <v/>
      </c>
      <c r="J4007" s="76"/>
      <c r="K4007" s="28" t="str">
        <f t="shared" si="62"/>
        <v/>
      </c>
    </row>
    <row r="4008" spans="1:11" ht="18.95" customHeight="1" x14ac:dyDescent="0.25">
      <c r="A4008" s="52"/>
      <c r="C4008" s="76"/>
      <c r="D4008" s="185"/>
      <c r="E4008" s="76"/>
      <c r="F4008" s="76" t="str">
        <f>IF(E4008="","",IFERROR(VLOOKUP(E4008,Cadastro!$C$9:$D$1009,2,FALSE),"PROD. NÃO ENCONTRADO"))</f>
        <v/>
      </c>
      <c r="G4008" s="94"/>
      <c r="H4008" s="69" t="str">
        <f>IFERROR(G4008*VLOOKUP(E4008,Saldo!$P$8:$U$1009,6,FALSE),"")</f>
        <v/>
      </c>
      <c r="I4008" s="104" t="str">
        <f>IFERROR(IF(D4008="","",VLOOKUP(E4008,Saldo!$P$8:$Q$1009,2,FALSE)),"")</f>
        <v/>
      </c>
      <c r="J4008" s="76"/>
      <c r="K4008" s="28" t="str">
        <f t="shared" si="62"/>
        <v/>
      </c>
    </row>
    <row r="4009" spans="1:11" ht="18.95" customHeight="1" x14ac:dyDescent="0.25">
      <c r="A4009" s="52"/>
      <c r="C4009" s="76"/>
      <c r="D4009" s="185"/>
      <c r="E4009" s="76"/>
      <c r="F4009" s="76" t="str">
        <f>IF(E4009="","",IFERROR(VLOOKUP(E4009,Cadastro!$C$9:$D$1009,2,FALSE),"PROD. NÃO ENCONTRADO"))</f>
        <v/>
      </c>
      <c r="G4009" s="94"/>
      <c r="H4009" s="69" t="str">
        <f>IFERROR(G4009*VLOOKUP(E4009,Saldo!$P$8:$U$1009,6,FALSE),"")</f>
        <v/>
      </c>
      <c r="I4009" s="104" t="str">
        <f>IFERROR(IF(D4009="","",VLOOKUP(E4009,Saldo!$P$8:$Q$1009,2,FALSE)),"")</f>
        <v/>
      </c>
      <c r="J4009" s="76"/>
      <c r="K4009" s="28" t="str">
        <f t="shared" si="62"/>
        <v/>
      </c>
    </row>
    <row r="4010" spans="1:11" ht="18.95" customHeight="1" x14ac:dyDescent="0.25">
      <c r="A4010" s="52"/>
      <c r="C4010" s="76"/>
      <c r="D4010" s="185"/>
      <c r="E4010" s="76"/>
      <c r="F4010" s="76" t="str">
        <f>IF(E4010="","",IFERROR(VLOOKUP(E4010,Cadastro!$C$9:$D$1009,2,FALSE),"PROD. NÃO ENCONTRADO"))</f>
        <v/>
      </c>
      <c r="G4010" s="94"/>
      <c r="H4010" s="69" t="str">
        <f>IFERROR(G4010*VLOOKUP(E4010,Saldo!$P$8:$U$1009,6,FALSE),"")</f>
        <v/>
      </c>
      <c r="I4010" s="104" t="str">
        <f>IFERROR(IF(D4010="","",VLOOKUP(E4010,Saldo!$P$8:$Q$1009,2,FALSE)),"")</f>
        <v/>
      </c>
      <c r="J4010" s="76"/>
      <c r="K4010" s="28" t="str">
        <f t="shared" si="62"/>
        <v/>
      </c>
    </row>
    <row r="4011" spans="1:11" ht="18.95" customHeight="1" x14ac:dyDescent="0.25">
      <c r="A4011" s="52"/>
      <c r="C4011" s="76"/>
      <c r="D4011" s="185"/>
      <c r="E4011" s="76"/>
      <c r="F4011" s="76" t="str">
        <f>IF(E4011="","",IFERROR(VLOOKUP(E4011,Cadastro!$C$9:$D$1009,2,FALSE),"PROD. NÃO ENCONTRADO"))</f>
        <v/>
      </c>
      <c r="G4011" s="94"/>
      <c r="H4011" s="69" t="str">
        <f>IFERROR(G4011*VLOOKUP(E4011,Saldo!$P$8:$U$1009,6,FALSE),"")</f>
        <v/>
      </c>
      <c r="I4011" s="104" t="str">
        <f>IFERROR(IF(D4011="","",VLOOKUP(E4011,Saldo!$P$8:$Q$1009,2,FALSE)),"")</f>
        <v/>
      </c>
      <c r="J4011" s="76"/>
      <c r="K4011" s="28" t="str">
        <f t="shared" si="62"/>
        <v/>
      </c>
    </row>
    <row r="4012" spans="1:11" ht="18.95" customHeight="1" x14ac:dyDescent="0.25">
      <c r="A4012" s="52"/>
      <c r="C4012" s="76"/>
      <c r="D4012" s="185"/>
      <c r="E4012" s="76"/>
      <c r="F4012" s="76" t="str">
        <f>IF(E4012="","",IFERROR(VLOOKUP(E4012,Cadastro!$C$9:$D$1009,2,FALSE),"PROD. NÃO ENCONTRADO"))</f>
        <v/>
      </c>
      <c r="G4012" s="94"/>
      <c r="H4012" s="69" t="str">
        <f>IFERROR(G4012*VLOOKUP(E4012,Saldo!$P$8:$U$1009,6,FALSE),"")</f>
        <v/>
      </c>
      <c r="I4012" s="104" t="str">
        <f>IFERROR(IF(D4012="","",VLOOKUP(E4012,Saldo!$P$8:$Q$1009,2,FALSE)),"")</f>
        <v/>
      </c>
      <c r="J4012" s="76"/>
      <c r="K4012" s="28" t="str">
        <f t="shared" si="62"/>
        <v/>
      </c>
    </row>
    <row r="4013" spans="1:11" ht="18.95" customHeight="1" x14ac:dyDescent="0.25">
      <c r="A4013" s="52"/>
      <c r="C4013" s="76"/>
      <c r="D4013" s="185"/>
      <c r="E4013" s="76"/>
      <c r="F4013" s="76" t="str">
        <f>IF(E4013="","",IFERROR(VLOOKUP(E4013,Cadastro!$C$9:$D$1009,2,FALSE),"PROD. NÃO ENCONTRADO"))</f>
        <v/>
      </c>
      <c r="G4013" s="94"/>
      <c r="H4013" s="69" t="str">
        <f>IFERROR(G4013*VLOOKUP(E4013,Saldo!$P$8:$U$1009,6,FALSE),"")</f>
        <v/>
      </c>
      <c r="I4013" s="104" t="str">
        <f>IFERROR(IF(D4013="","",VLOOKUP(E4013,Saldo!$P$8:$Q$1009,2,FALSE)),"")</f>
        <v/>
      </c>
      <c r="J4013" s="76"/>
      <c r="K4013" s="28" t="str">
        <f t="shared" si="62"/>
        <v/>
      </c>
    </row>
    <row r="4014" spans="1:11" ht="18.95" customHeight="1" x14ac:dyDescent="0.25">
      <c r="A4014" s="52"/>
      <c r="C4014" s="76"/>
      <c r="D4014" s="185"/>
      <c r="E4014" s="76"/>
      <c r="F4014" s="76" t="str">
        <f>IF(E4014="","",IFERROR(VLOOKUP(E4014,Cadastro!$C$9:$D$1009,2,FALSE),"PROD. NÃO ENCONTRADO"))</f>
        <v/>
      </c>
      <c r="G4014" s="94"/>
      <c r="H4014" s="69" t="str">
        <f>IFERROR(G4014*VLOOKUP(E4014,Saldo!$P$8:$U$1009,6,FALSE),"")</f>
        <v/>
      </c>
      <c r="I4014" s="104" t="str">
        <f>IFERROR(IF(D4014="","",VLOOKUP(E4014,Saldo!$P$8:$Q$1009,2,FALSE)),"")</f>
        <v/>
      </c>
      <c r="J4014" s="76"/>
      <c r="K4014" s="28" t="str">
        <f t="shared" si="62"/>
        <v/>
      </c>
    </row>
    <row r="4015" spans="1:11" ht="18.95" customHeight="1" x14ac:dyDescent="0.25">
      <c r="A4015" s="52"/>
      <c r="C4015" s="76"/>
      <c r="D4015" s="185"/>
      <c r="E4015" s="76"/>
      <c r="F4015" s="76" t="str">
        <f>IF(E4015="","",IFERROR(VLOOKUP(E4015,Cadastro!$C$9:$D$1009,2,FALSE),"PROD. NÃO ENCONTRADO"))</f>
        <v/>
      </c>
      <c r="G4015" s="94"/>
      <c r="H4015" s="69" t="str">
        <f>IFERROR(G4015*VLOOKUP(E4015,Saldo!$P$8:$U$1009,6,FALSE),"")</f>
        <v/>
      </c>
      <c r="I4015" s="104" t="str">
        <f>IFERROR(IF(D4015="","",VLOOKUP(E4015,Saldo!$P$8:$Q$1009,2,FALSE)),"")</f>
        <v/>
      </c>
      <c r="J4015" s="76"/>
      <c r="K4015" s="28" t="str">
        <f t="shared" si="62"/>
        <v/>
      </c>
    </row>
    <row r="4016" spans="1:11" ht="18.95" customHeight="1" x14ac:dyDescent="0.25">
      <c r="A4016" s="52"/>
      <c r="C4016" s="76"/>
      <c r="D4016" s="185"/>
      <c r="E4016" s="76"/>
      <c r="F4016" s="76" t="str">
        <f>IF(E4016="","",IFERROR(VLOOKUP(E4016,Cadastro!$C$9:$D$1009,2,FALSE),"PROD. NÃO ENCONTRADO"))</f>
        <v/>
      </c>
      <c r="G4016" s="94"/>
      <c r="H4016" s="69" t="str">
        <f>IFERROR(G4016*VLOOKUP(E4016,Saldo!$P$8:$U$1009,6,FALSE),"")</f>
        <v/>
      </c>
      <c r="I4016" s="104" t="str">
        <f>IFERROR(IF(D4016="","",VLOOKUP(E4016,Saldo!$P$8:$Q$1009,2,FALSE)),"")</f>
        <v/>
      </c>
      <c r="J4016" s="76"/>
      <c r="K4016" s="28" t="str">
        <f t="shared" si="62"/>
        <v/>
      </c>
    </row>
    <row r="4017" spans="1:11" ht="18.95" customHeight="1" x14ac:dyDescent="0.25">
      <c r="A4017" s="52"/>
      <c r="C4017" s="76"/>
      <c r="D4017" s="185"/>
      <c r="E4017" s="76"/>
      <c r="F4017" s="76" t="str">
        <f>IF(E4017="","",IFERROR(VLOOKUP(E4017,Cadastro!$C$9:$D$1009,2,FALSE),"PROD. NÃO ENCONTRADO"))</f>
        <v/>
      </c>
      <c r="G4017" s="94"/>
      <c r="H4017" s="69" t="str">
        <f>IFERROR(G4017*VLOOKUP(E4017,Saldo!$P$8:$U$1009,6,FALSE),"")</f>
        <v/>
      </c>
      <c r="I4017" s="104" t="str">
        <f>IFERROR(IF(D4017="","",VLOOKUP(E4017,Saldo!$P$8:$Q$1009,2,FALSE)),"")</f>
        <v/>
      </c>
      <c r="J4017" s="76"/>
      <c r="K4017" s="28" t="str">
        <f t="shared" si="62"/>
        <v/>
      </c>
    </row>
    <row r="4018" spans="1:11" ht="18.95" customHeight="1" x14ac:dyDescent="0.25">
      <c r="A4018" s="52"/>
      <c r="C4018" s="76"/>
      <c r="D4018" s="185"/>
      <c r="E4018" s="76"/>
      <c r="F4018" s="76" t="str">
        <f>IF(E4018="","",IFERROR(VLOOKUP(E4018,Cadastro!$C$9:$D$1009,2,FALSE),"PROD. NÃO ENCONTRADO"))</f>
        <v/>
      </c>
      <c r="G4018" s="94"/>
      <c r="H4018" s="69" t="str">
        <f>IFERROR(G4018*VLOOKUP(E4018,Saldo!$P$8:$U$1009,6,FALSE),"")</f>
        <v/>
      </c>
      <c r="I4018" s="104" t="str">
        <f>IFERROR(IF(D4018="","",VLOOKUP(E4018,Saldo!$P$8:$Q$1009,2,FALSE)),"")</f>
        <v/>
      </c>
      <c r="J4018" s="76"/>
      <c r="K4018" s="28" t="str">
        <f t="shared" si="62"/>
        <v/>
      </c>
    </row>
    <row r="4019" spans="1:11" ht="18.95" customHeight="1" x14ac:dyDescent="0.25">
      <c r="A4019" s="52"/>
      <c r="C4019" s="76"/>
      <c r="D4019" s="185"/>
      <c r="E4019" s="76"/>
      <c r="F4019" s="76" t="str">
        <f>IF(E4019="","",IFERROR(VLOOKUP(E4019,Cadastro!$C$9:$D$1009,2,FALSE),"PROD. NÃO ENCONTRADO"))</f>
        <v/>
      </c>
      <c r="G4019" s="94"/>
      <c r="H4019" s="69" t="str">
        <f>IFERROR(G4019*VLOOKUP(E4019,Saldo!$P$8:$U$1009,6,FALSE),"")</f>
        <v/>
      </c>
      <c r="I4019" s="104" t="str">
        <f>IFERROR(IF(D4019="","",VLOOKUP(E4019,Saldo!$P$8:$Q$1009,2,FALSE)),"")</f>
        <v/>
      </c>
      <c r="J4019" s="76"/>
      <c r="K4019" s="28" t="str">
        <f t="shared" si="62"/>
        <v/>
      </c>
    </row>
    <row r="4020" spans="1:11" ht="18.95" customHeight="1" x14ac:dyDescent="0.25">
      <c r="A4020" s="52"/>
      <c r="C4020" s="76"/>
      <c r="D4020" s="185"/>
      <c r="E4020" s="76"/>
      <c r="F4020" s="76" t="str">
        <f>IF(E4020="","",IFERROR(VLOOKUP(E4020,Cadastro!$C$9:$D$1009,2,FALSE),"PROD. NÃO ENCONTRADO"))</f>
        <v/>
      </c>
      <c r="G4020" s="94"/>
      <c r="H4020" s="69" t="str">
        <f>IFERROR(G4020*VLOOKUP(E4020,Saldo!$P$8:$U$1009,6,FALSE),"")</f>
        <v/>
      </c>
      <c r="I4020" s="104" t="str">
        <f>IFERROR(IF(D4020="","",VLOOKUP(E4020,Saldo!$P$8:$Q$1009,2,FALSE)),"")</f>
        <v/>
      </c>
      <c r="J4020" s="76"/>
      <c r="K4020" s="28" t="str">
        <f t="shared" si="62"/>
        <v/>
      </c>
    </row>
    <row r="4021" spans="1:11" ht="18.95" customHeight="1" x14ac:dyDescent="0.25">
      <c r="A4021" s="52"/>
      <c r="C4021" s="76"/>
      <c r="D4021" s="185"/>
      <c r="E4021" s="76"/>
      <c r="F4021" s="76" t="str">
        <f>IF(E4021="","",IFERROR(VLOOKUP(E4021,Cadastro!$C$9:$D$1009,2,FALSE),"PROD. NÃO ENCONTRADO"))</f>
        <v/>
      </c>
      <c r="G4021" s="94"/>
      <c r="H4021" s="69" t="str">
        <f>IFERROR(G4021*VLOOKUP(E4021,Saldo!$P$8:$U$1009,6,FALSE),"")</f>
        <v/>
      </c>
      <c r="I4021" s="104" t="str">
        <f>IFERROR(IF(D4021="","",VLOOKUP(E4021,Saldo!$P$8:$Q$1009,2,FALSE)),"")</f>
        <v/>
      </c>
      <c r="J4021" s="76"/>
      <c r="K4021" s="28" t="str">
        <f t="shared" si="62"/>
        <v/>
      </c>
    </row>
    <row r="4022" spans="1:11" ht="18.95" customHeight="1" x14ac:dyDescent="0.25">
      <c r="A4022" s="52"/>
      <c r="C4022" s="76"/>
      <c r="D4022" s="185"/>
      <c r="E4022" s="76"/>
      <c r="F4022" s="76" t="str">
        <f>IF(E4022="","",IFERROR(VLOOKUP(E4022,Cadastro!$C$9:$D$1009,2,FALSE),"PROD. NÃO ENCONTRADO"))</f>
        <v/>
      </c>
      <c r="G4022" s="94"/>
      <c r="H4022" s="69" t="str">
        <f>IFERROR(G4022*VLOOKUP(E4022,Saldo!$P$8:$U$1009,6,FALSE),"")</f>
        <v/>
      </c>
      <c r="I4022" s="104" t="str">
        <f>IFERROR(IF(D4022="","",VLOOKUP(E4022,Saldo!$P$8:$Q$1009,2,FALSE)),"")</f>
        <v/>
      </c>
      <c r="J4022" s="76"/>
      <c r="K4022" s="28" t="str">
        <f t="shared" si="62"/>
        <v/>
      </c>
    </row>
    <row r="4023" spans="1:11" ht="18.95" customHeight="1" x14ac:dyDescent="0.25">
      <c r="A4023" s="52"/>
      <c r="C4023" s="76"/>
      <c r="D4023" s="185"/>
      <c r="E4023" s="76"/>
      <c r="F4023" s="76" t="str">
        <f>IF(E4023="","",IFERROR(VLOOKUP(E4023,Cadastro!$C$9:$D$1009,2,FALSE),"PROD. NÃO ENCONTRADO"))</f>
        <v/>
      </c>
      <c r="G4023" s="94"/>
      <c r="H4023" s="69" t="str">
        <f>IFERROR(G4023*VLOOKUP(E4023,Saldo!$P$8:$U$1009,6,FALSE),"")</f>
        <v/>
      </c>
      <c r="I4023" s="104" t="str">
        <f>IFERROR(IF(D4023="","",VLOOKUP(E4023,Saldo!$P$8:$Q$1009,2,FALSE)),"")</f>
        <v/>
      </c>
      <c r="J4023" s="76"/>
      <c r="K4023" s="28" t="str">
        <f t="shared" si="62"/>
        <v/>
      </c>
    </row>
    <row r="4024" spans="1:11" ht="18.95" customHeight="1" x14ac:dyDescent="0.25">
      <c r="A4024" s="52"/>
      <c r="C4024" s="76"/>
      <c r="D4024" s="185"/>
      <c r="E4024" s="76"/>
      <c r="F4024" s="76" t="str">
        <f>IF(E4024="","",IFERROR(VLOOKUP(E4024,Cadastro!$C$9:$D$1009,2,FALSE),"PROD. NÃO ENCONTRADO"))</f>
        <v/>
      </c>
      <c r="G4024" s="94"/>
      <c r="H4024" s="69" t="str">
        <f>IFERROR(G4024*VLOOKUP(E4024,Saldo!$P$8:$U$1009,6,FALSE),"")</f>
        <v/>
      </c>
      <c r="I4024" s="104" t="str">
        <f>IFERROR(IF(D4024="","",VLOOKUP(E4024,Saldo!$P$8:$Q$1009,2,FALSE)),"")</f>
        <v/>
      </c>
      <c r="J4024" s="76"/>
      <c r="K4024" s="28" t="str">
        <f t="shared" si="62"/>
        <v/>
      </c>
    </row>
    <row r="4025" spans="1:11" ht="18.95" customHeight="1" x14ac:dyDescent="0.25">
      <c r="A4025" s="52"/>
      <c r="C4025" s="76"/>
      <c r="D4025" s="185"/>
      <c r="E4025" s="76"/>
      <c r="F4025" s="76" t="str">
        <f>IF(E4025="","",IFERROR(VLOOKUP(E4025,Cadastro!$C$9:$D$1009,2,FALSE),"PROD. NÃO ENCONTRADO"))</f>
        <v/>
      </c>
      <c r="G4025" s="94"/>
      <c r="H4025" s="69" t="str">
        <f>IFERROR(G4025*VLOOKUP(E4025,Saldo!$P$8:$U$1009,6,FALSE),"")</f>
        <v/>
      </c>
      <c r="I4025" s="104" t="str">
        <f>IFERROR(IF(D4025="","",VLOOKUP(E4025,Saldo!$P$8:$Q$1009,2,FALSE)),"")</f>
        <v/>
      </c>
      <c r="J4025" s="76"/>
      <c r="K4025" s="28" t="str">
        <f t="shared" si="62"/>
        <v/>
      </c>
    </row>
    <row r="4026" spans="1:11" ht="18.95" customHeight="1" x14ac:dyDescent="0.25">
      <c r="A4026" s="52"/>
      <c r="C4026" s="76"/>
      <c r="D4026" s="185"/>
      <c r="E4026" s="76"/>
      <c r="F4026" s="76" t="str">
        <f>IF(E4026="","",IFERROR(VLOOKUP(E4026,Cadastro!$C$9:$D$1009,2,FALSE),"PROD. NÃO ENCONTRADO"))</f>
        <v/>
      </c>
      <c r="G4026" s="94"/>
      <c r="H4026" s="69" t="str">
        <f>IFERROR(G4026*VLOOKUP(E4026,Saldo!$P$8:$U$1009,6,FALSE),"")</f>
        <v/>
      </c>
      <c r="I4026" s="104" t="str">
        <f>IFERROR(IF(D4026="","",VLOOKUP(E4026,Saldo!$P$8:$Q$1009,2,FALSE)),"")</f>
        <v/>
      </c>
      <c r="J4026" s="76"/>
      <c r="K4026" s="28" t="str">
        <f t="shared" si="62"/>
        <v/>
      </c>
    </row>
    <row r="4027" spans="1:11" ht="18.95" customHeight="1" x14ac:dyDescent="0.25">
      <c r="A4027" s="52"/>
      <c r="C4027" s="76"/>
      <c r="D4027" s="185"/>
      <c r="E4027" s="76"/>
      <c r="F4027" s="76" t="str">
        <f>IF(E4027="","",IFERROR(VLOOKUP(E4027,Cadastro!$C$9:$D$1009,2,FALSE),"PROD. NÃO ENCONTRADO"))</f>
        <v/>
      </c>
      <c r="G4027" s="94"/>
      <c r="H4027" s="69" t="str">
        <f>IFERROR(G4027*VLOOKUP(E4027,Saldo!$P$8:$U$1009,6,FALSE),"")</f>
        <v/>
      </c>
      <c r="I4027" s="104" t="str">
        <f>IFERROR(IF(D4027="","",VLOOKUP(E4027,Saldo!$P$8:$Q$1009,2,FALSE)),"")</f>
        <v/>
      </c>
      <c r="J4027" s="76"/>
      <c r="K4027" s="28" t="str">
        <f t="shared" si="62"/>
        <v/>
      </c>
    </row>
    <row r="4028" spans="1:11" ht="18.95" customHeight="1" x14ac:dyDescent="0.25">
      <c r="A4028" s="52"/>
      <c r="C4028" s="76"/>
      <c r="D4028" s="185"/>
      <c r="E4028" s="76"/>
      <c r="F4028" s="76" t="str">
        <f>IF(E4028="","",IFERROR(VLOOKUP(E4028,Cadastro!$C$9:$D$1009,2,FALSE),"PROD. NÃO ENCONTRADO"))</f>
        <v/>
      </c>
      <c r="G4028" s="94"/>
      <c r="H4028" s="69" t="str">
        <f>IFERROR(G4028*VLOOKUP(E4028,Saldo!$P$8:$U$1009,6,FALSE),"")</f>
        <v/>
      </c>
      <c r="I4028" s="104" t="str">
        <f>IFERROR(IF(D4028="","",VLOOKUP(E4028,Saldo!$P$8:$Q$1009,2,FALSE)),"")</f>
        <v/>
      </c>
      <c r="J4028" s="76"/>
      <c r="K4028" s="28" t="str">
        <f t="shared" si="62"/>
        <v/>
      </c>
    </row>
    <row r="4029" spans="1:11" ht="18.95" customHeight="1" x14ac:dyDescent="0.25">
      <c r="A4029" s="52"/>
      <c r="C4029" s="76"/>
      <c r="D4029" s="185"/>
      <c r="E4029" s="76"/>
      <c r="F4029" s="76" t="str">
        <f>IF(E4029="","",IFERROR(VLOOKUP(E4029,Cadastro!$C$9:$D$1009,2,FALSE),"PROD. NÃO ENCONTRADO"))</f>
        <v/>
      </c>
      <c r="G4029" s="94"/>
      <c r="H4029" s="69" t="str">
        <f>IFERROR(G4029*VLOOKUP(E4029,Saldo!$P$8:$U$1009,6,FALSE),"")</f>
        <v/>
      </c>
      <c r="I4029" s="104" t="str">
        <f>IFERROR(IF(D4029="","",VLOOKUP(E4029,Saldo!$P$8:$Q$1009,2,FALSE)),"")</f>
        <v/>
      </c>
      <c r="J4029" s="76"/>
      <c r="K4029" s="28" t="str">
        <f t="shared" si="62"/>
        <v/>
      </c>
    </row>
    <row r="4030" spans="1:11" ht="18.95" customHeight="1" x14ac:dyDescent="0.25">
      <c r="A4030" s="52"/>
      <c r="C4030" s="76"/>
      <c r="D4030" s="185"/>
      <c r="E4030" s="76"/>
      <c r="F4030" s="76" t="str">
        <f>IF(E4030="","",IFERROR(VLOOKUP(E4030,Cadastro!$C$9:$D$1009,2,FALSE),"PROD. NÃO ENCONTRADO"))</f>
        <v/>
      </c>
      <c r="G4030" s="94"/>
      <c r="H4030" s="69" t="str">
        <f>IFERROR(G4030*VLOOKUP(E4030,Saldo!$P$8:$U$1009,6,FALSE),"")</f>
        <v/>
      </c>
      <c r="I4030" s="104" t="str">
        <f>IFERROR(IF(D4030="","",VLOOKUP(E4030,Saldo!$P$8:$Q$1009,2,FALSE)),"")</f>
        <v/>
      </c>
      <c r="J4030" s="76"/>
      <c r="K4030" s="28" t="str">
        <f t="shared" si="62"/>
        <v/>
      </c>
    </row>
    <row r="4031" spans="1:11" ht="18.95" customHeight="1" x14ac:dyDescent="0.25">
      <c r="A4031" s="52"/>
      <c r="C4031" s="76"/>
      <c r="D4031" s="185"/>
      <c r="E4031" s="76"/>
      <c r="F4031" s="76" t="str">
        <f>IF(E4031="","",IFERROR(VLOOKUP(E4031,Cadastro!$C$9:$D$1009,2,FALSE),"PROD. NÃO ENCONTRADO"))</f>
        <v/>
      </c>
      <c r="G4031" s="94"/>
      <c r="H4031" s="69" t="str">
        <f>IFERROR(G4031*VLOOKUP(E4031,Saldo!$P$8:$U$1009,6,FALSE),"")</f>
        <v/>
      </c>
      <c r="I4031" s="104" t="str">
        <f>IFERROR(IF(D4031="","",VLOOKUP(E4031,Saldo!$P$8:$Q$1009,2,FALSE)),"")</f>
        <v/>
      </c>
      <c r="J4031" s="76"/>
      <c r="K4031" s="28" t="str">
        <f t="shared" si="62"/>
        <v/>
      </c>
    </row>
    <row r="4032" spans="1:11" ht="18.95" customHeight="1" x14ac:dyDescent="0.25">
      <c r="A4032" s="52"/>
      <c r="C4032" s="76"/>
      <c r="D4032" s="185"/>
      <c r="E4032" s="76"/>
      <c r="F4032" s="76" t="str">
        <f>IF(E4032="","",IFERROR(VLOOKUP(E4032,Cadastro!$C$9:$D$1009,2,FALSE),"PROD. NÃO ENCONTRADO"))</f>
        <v/>
      </c>
      <c r="G4032" s="94"/>
      <c r="H4032" s="69" t="str">
        <f>IFERROR(G4032*VLOOKUP(E4032,Saldo!$P$8:$U$1009,6,FALSE),"")</f>
        <v/>
      </c>
      <c r="I4032" s="104" t="str">
        <f>IFERROR(IF(D4032="","",VLOOKUP(E4032,Saldo!$P$8:$Q$1009,2,FALSE)),"")</f>
        <v/>
      </c>
      <c r="J4032" s="76"/>
      <c r="K4032" s="28" t="str">
        <f t="shared" si="62"/>
        <v/>
      </c>
    </row>
    <row r="4033" spans="1:11" ht="18.95" customHeight="1" x14ac:dyDescent="0.25">
      <c r="A4033" s="52"/>
      <c r="C4033" s="76"/>
      <c r="D4033" s="185"/>
      <c r="E4033" s="76"/>
      <c r="F4033" s="76" t="str">
        <f>IF(E4033="","",IFERROR(VLOOKUP(E4033,Cadastro!$C$9:$D$1009,2,FALSE),"PROD. NÃO ENCONTRADO"))</f>
        <v/>
      </c>
      <c r="G4033" s="94"/>
      <c r="H4033" s="69" t="str">
        <f>IFERROR(G4033*VLOOKUP(E4033,Saldo!$P$8:$U$1009,6,FALSE),"")</f>
        <v/>
      </c>
      <c r="I4033" s="104" t="str">
        <f>IFERROR(IF(D4033="","",VLOOKUP(E4033,Saldo!$P$8:$Q$1009,2,FALSE)),"")</f>
        <v/>
      </c>
      <c r="J4033" s="76"/>
      <c r="K4033" s="28" t="str">
        <f t="shared" si="62"/>
        <v/>
      </c>
    </row>
    <row r="4034" spans="1:11" ht="18.95" customHeight="1" x14ac:dyDescent="0.25">
      <c r="A4034" s="52"/>
      <c r="C4034" s="76"/>
      <c r="D4034" s="185"/>
      <c r="E4034" s="76"/>
      <c r="F4034" s="76" t="str">
        <f>IF(E4034="","",IFERROR(VLOOKUP(E4034,Cadastro!$C$9:$D$1009,2,FALSE),"PROD. NÃO ENCONTRADO"))</f>
        <v/>
      </c>
      <c r="G4034" s="94"/>
      <c r="H4034" s="69" t="str">
        <f>IFERROR(G4034*VLOOKUP(E4034,Saldo!$P$8:$U$1009,6,FALSE),"")</f>
        <v/>
      </c>
      <c r="I4034" s="104" t="str">
        <f>IFERROR(IF(D4034="","",VLOOKUP(E4034,Saldo!$P$8:$Q$1009,2,FALSE)),"")</f>
        <v/>
      </c>
      <c r="J4034" s="76"/>
      <c r="K4034" s="28" t="str">
        <f t="shared" si="62"/>
        <v/>
      </c>
    </row>
    <row r="4035" spans="1:11" ht="18.95" customHeight="1" x14ac:dyDescent="0.25">
      <c r="A4035" s="52"/>
      <c r="C4035" s="76"/>
      <c r="D4035" s="185"/>
      <c r="E4035" s="76"/>
      <c r="F4035" s="76" t="str">
        <f>IF(E4035="","",IFERROR(VLOOKUP(E4035,Cadastro!$C$9:$D$1009,2,FALSE),"PROD. NÃO ENCONTRADO"))</f>
        <v/>
      </c>
      <c r="G4035" s="94"/>
      <c r="H4035" s="69" t="str">
        <f>IFERROR(G4035*VLOOKUP(E4035,Saldo!$P$8:$U$1009,6,FALSE),"")</f>
        <v/>
      </c>
      <c r="I4035" s="104" t="str">
        <f>IFERROR(IF(D4035="","",VLOOKUP(E4035,Saldo!$P$8:$Q$1009,2,FALSE)),"")</f>
        <v/>
      </c>
      <c r="J4035" s="76"/>
      <c r="K4035" s="28" t="str">
        <f t="shared" si="62"/>
        <v/>
      </c>
    </row>
    <row r="4036" spans="1:11" ht="18.95" customHeight="1" x14ac:dyDescent="0.25">
      <c r="A4036" s="52"/>
      <c r="C4036" s="76"/>
      <c r="D4036" s="185"/>
      <c r="E4036" s="76"/>
      <c r="F4036" s="76" t="str">
        <f>IF(E4036="","",IFERROR(VLOOKUP(E4036,Cadastro!$C$9:$D$1009,2,FALSE),"PROD. NÃO ENCONTRADO"))</f>
        <v/>
      </c>
      <c r="G4036" s="94"/>
      <c r="H4036" s="69" t="str">
        <f>IFERROR(G4036*VLOOKUP(E4036,Saldo!$P$8:$U$1009,6,FALSE),"")</f>
        <v/>
      </c>
      <c r="I4036" s="104" t="str">
        <f>IFERROR(IF(D4036="","",VLOOKUP(E4036,Saldo!$P$8:$Q$1009,2,FALSE)),"")</f>
        <v/>
      </c>
      <c r="J4036" s="76"/>
      <c r="K4036" s="28" t="str">
        <f t="shared" si="62"/>
        <v/>
      </c>
    </row>
    <row r="4037" spans="1:11" ht="18.95" customHeight="1" x14ac:dyDescent="0.25">
      <c r="A4037" s="52"/>
      <c r="C4037" s="76"/>
      <c r="D4037" s="185"/>
      <c r="E4037" s="76"/>
      <c r="F4037" s="76" t="str">
        <f>IF(E4037="","",IFERROR(VLOOKUP(E4037,Cadastro!$C$9:$D$1009,2,FALSE),"PROD. NÃO ENCONTRADO"))</f>
        <v/>
      </c>
      <c r="G4037" s="94"/>
      <c r="H4037" s="69" t="str">
        <f>IFERROR(G4037*VLOOKUP(E4037,Saldo!$P$8:$U$1009,6,FALSE),"")</f>
        <v/>
      </c>
      <c r="I4037" s="104" t="str">
        <f>IFERROR(IF(D4037="","",VLOOKUP(E4037,Saldo!$P$8:$Q$1009,2,FALSE)),"")</f>
        <v/>
      </c>
      <c r="J4037" s="76"/>
      <c r="K4037" s="28" t="str">
        <f t="shared" si="62"/>
        <v/>
      </c>
    </row>
    <row r="4038" spans="1:11" ht="18.95" customHeight="1" x14ac:dyDescent="0.25">
      <c r="A4038" s="52"/>
      <c r="C4038" s="76"/>
      <c r="D4038" s="185"/>
      <c r="E4038" s="76"/>
      <c r="F4038" s="76" t="str">
        <f>IF(E4038="","",IFERROR(VLOOKUP(E4038,Cadastro!$C$9:$D$1009,2,FALSE),"PROD. NÃO ENCONTRADO"))</f>
        <v/>
      </c>
      <c r="G4038" s="94"/>
      <c r="H4038" s="69" t="str">
        <f>IFERROR(G4038*VLOOKUP(E4038,Saldo!$P$8:$U$1009,6,FALSE),"")</f>
        <v/>
      </c>
      <c r="I4038" s="104" t="str">
        <f>IFERROR(IF(D4038="","",VLOOKUP(E4038,Saldo!$P$8:$Q$1009,2,FALSE)),"")</f>
        <v/>
      </c>
      <c r="J4038" s="76"/>
      <c r="K4038" s="28" t="str">
        <f t="shared" si="62"/>
        <v/>
      </c>
    </row>
    <row r="4039" spans="1:11" ht="18.95" customHeight="1" x14ac:dyDescent="0.25">
      <c r="A4039" s="52"/>
      <c r="C4039" s="76"/>
      <c r="D4039" s="185"/>
      <c r="E4039" s="76"/>
      <c r="F4039" s="76" t="str">
        <f>IF(E4039="","",IFERROR(VLOOKUP(E4039,Cadastro!$C$9:$D$1009,2,FALSE),"PROD. NÃO ENCONTRADO"))</f>
        <v/>
      </c>
      <c r="G4039" s="94"/>
      <c r="H4039" s="69" t="str">
        <f>IFERROR(G4039*VLOOKUP(E4039,Saldo!$P$8:$U$1009,6,FALSE),"")</f>
        <v/>
      </c>
      <c r="I4039" s="104" t="str">
        <f>IFERROR(IF(D4039="","",VLOOKUP(E4039,Saldo!$P$8:$Q$1009,2,FALSE)),"")</f>
        <v/>
      </c>
      <c r="J4039" s="76"/>
      <c r="K4039" s="28" t="str">
        <f t="shared" si="62"/>
        <v/>
      </c>
    </row>
    <row r="4040" spans="1:11" ht="18.95" customHeight="1" x14ac:dyDescent="0.25">
      <c r="A4040" s="52"/>
      <c r="C4040" s="76"/>
      <c r="D4040" s="185"/>
      <c r="E4040" s="76"/>
      <c r="F4040" s="76" t="str">
        <f>IF(E4040="","",IFERROR(VLOOKUP(E4040,Cadastro!$C$9:$D$1009,2,FALSE),"PROD. NÃO ENCONTRADO"))</f>
        <v/>
      </c>
      <c r="G4040" s="94"/>
      <c r="H4040" s="69" t="str">
        <f>IFERROR(G4040*VLOOKUP(E4040,Saldo!$P$8:$U$1009,6,FALSE),"")</f>
        <v/>
      </c>
      <c r="I4040" s="104" t="str">
        <f>IFERROR(IF(D4040="","",VLOOKUP(E4040,Saldo!$P$8:$Q$1009,2,FALSE)),"")</f>
        <v/>
      </c>
      <c r="J4040" s="76"/>
      <c r="K4040" s="28" t="str">
        <f t="shared" si="62"/>
        <v/>
      </c>
    </row>
    <row r="4041" spans="1:11" ht="18.95" customHeight="1" x14ac:dyDescent="0.25">
      <c r="A4041" s="52"/>
      <c r="C4041" s="76"/>
      <c r="D4041" s="185"/>
      <c r="E4041" s="76"/>
      <c r="F4041" s="76" t="str">
        <f>IF(E4041="","",IFERROR(VLOOKUP(E4041,Cadastro!$C$9:$D$1009,2,FALSE),"PROD. NÃO ENCONTRADO"))</f>
        <v/>
      </c>
      <c r="G4041" s="94"/>
      <c r="H4041" s="69" t="str">
        <f>IFERROR(G4041*VLOOKUP(E4041,Saldo!$P$8:$U$1009,6,FALSE),"")</f>
        <v/>
      </c>
      <c r="I4041" s="104" t="str">
        <f>IFERROR(IF(D4041="","",VLOOKUP(E4041,Saldo!$P$8:$Q$1009,2,FALSE)),"")</f>
        <v/>
      </c>
      <c r="J4041" s="76"/>
      <c r="K4041" s="28" t="str">
        <f t="shared" si="62"/>
        <v/>
      </c>
    </row>
    <row r="4042" spans="1:11" ht="18.95" customHeight="1" x14ac:dyDescent="0.25">
      <c r="A4042" s="52"/>
      <c r="C4042" s="76"/>
      <c r="D4042" s="185"/>
      <c r="E4042" s="76"/>
      <c r="F4042" s="76" t="str">
        <f>IF(E4042="","",IFERROR(VLOOKUP(E4042,Cadastro!$C$9:$D$1009,2,FALSE),"PROD. NÃO ENCONTRADO"))</f>
        <v/>
      </c>
      <c r="G4042" s="94"/>
      <c r="H4042" s="69" t="str">
        <f>IFERROR(G4042*VLOOKUP(E4042,Saldo!$P$8:$U$1009,6,FALSE),"")</f>
        <v/>
      </c>
      <c r="I4042" s="104" t="str">
        <f>IFERROR(IF(D4042="","",VLOOKUP(E4042,Saldo!$P$8:$Q$1009,2,FALSE)),"")</f>
        <v/>
      </c>
      <c r="J4042" s="76"/>
      <c r="K4042" s="28" t="str">
        <f t="shared" ref="K4042:K4105" si="63">IF(D4042="","",MONTH(D4042))</f>
        <v/>
      </c>
    </row>
    <row r="4043" spans="1:11" ht="18.95" customHeight="1" x14ac:dyDescent="0.25">
      <c r="A4043" s="52"/>
      <c r="C4043" s="76"/>
      <c r="D4043" s="185"/>
      <c r="E4043" s="76"/>
      <c r="F4043" s="76" t="str">
        <f>IF(E4043="","",IFERROR(VLOOKUP(E4043,Cadastro!$C$9:$D$1009,2,FALSE),"PROD. NÃO ENCONTRADO"))</f>
        <v/>
      </c>
      <c r="G4043" s="94"/>
      <c r="H4043" s="69" t="str">
        <f>IFERROR(G4043*VLOOKUP(E4043,Saldo!$P$8:$U$1009,6,FALSE),"")</f>
        <v/>
      </c>
      <c r="I4043" s="104" t="str">
        <f>IFERROR(IF(D4043="","",VLOOKUP(E4043,Saldo!$P$8:$Q$1009,2,FALSE)),"")</f>
        <v/>
      </c>
      <c r="J4043" s="76"/>
      <c r="K4043" s="28" t="str">
        <f t="shared" si="63"/>
        <v/>
      </c>
    </row>
    <row r="4044" spans="1:11" ht="18.95" customHeight="1" x14ac:dyDescent="0.25">
      <c r="A4044" s="52"/>
      <c r="C4044" s="76"/>
      <c r="D4044" s="185"/>
      <c r="E4044" s="76"/>
      <c r="F4044" s="76" t="str">
        <f>IF(E4044="","",IFERROR(VLOOKUP(E4044,Cadastro!$C$9:$D$1009,2,FALSE),"PROD. NÃO ENCONTRADO"))</f>
        <v/>
      </c>
      <c r="G4044" s="94"/>
      <c r="H4044" s="69" t="str">
        <f>IFERROR(G4044*VLOOKUP(E4044,Saldo!$P$8:$U$1009,6,FALSE),"")</f>
        <v/>
      </c>
      <c r="I4044" s="104" t="str">
        <f>IFERROR(IF(D4044="","",VLOOKUP(E4044,Saldo!$P$8:$Q$1009,2,FALSE)),"")</f>
        <v/>
      </c>
      <c r="J4044" s="76"/>
      <c r="K4044" s="28" t="str">
        <f t="shared" si="63"/>
        <v/>
      </c>
    </row>
    <row r="4045" spans="1:11" ht="18.95" customHeight="1" x14ac:dyDescent="0.25">
      <c r="A4045" s="52"/>
      <c r="C4045" s="76"/>
      <c r="D4045" s="185"/>
      <c r="E4045" s="76"/>
      <c r="F4045" s="76" t="str">
        <f>IF(E4045="","",IFERROR(VLOOKUP(E4045,Cadastro!$C$9:$D$1009,2,FALSE),"PROD. NÃO ENCONTRADO"))</f>
        <v/>
      </c>
      <c r="G4045" s="94"/>
      <c r="H4045" s="69" t="str">
        <f>IFERROR(G4045*VLOOKUP(E4045,Saldo!$P$8:$U$1009,6,FALSE),"")</f>
        <v/>
      </c>
      <c r="I4045" s="104" t="str">
        <f>IFERROR(IF(D4045="","",VLOOKUP(E4045,Saldo!$P$8:$Q$1009,2,FALSE)),"")</f>
        <v/>
      </c>
      <c r="J4045" s="76"/>
      <c r="K4045" s="28" t="str">
        <f t="shared" si="63"/>
        <v/>
      </c>
    </row>
    <row r="4046" spans="1:11" ht="18.95" customHeight="1" x14ac:dyDescent="0.25">
      <c r="A4046" s="52"/>
      <c r="C4046" s="76"/>
      <c r="D4046" s="185"/>
      <c r="E4046" s="76"/>
      <c r="F4046" s="76" t="str">
        <f>IF(E4046="","",IFERROR(VLOOKUP(E4046,Cadastro!$C$9:$D$1009,2,FALSE),"PROD. NÃO ENCONTRADO"))</f>
        <v/>
      </c>
      <c r="G4046" s="94"/>
      <c r="H4046" s="69" t="str">
        <f>IFERROR(G4046*VLOOKUP(E4046,Saldo!$P$8:$U$1009,6,FALSE),"")</f>
        <v/>
      </c>
      <c r="I4046" s="104" t="str">
        <f>IFERROR(IF(D4046="","",VLOOKUP(E4046,Saldo!$P$8:$Q$1009,2,FALSE)),"")</f>
        <v/>
      </c>
      <c r="J4046" s="76"/>
      <c r="K4046" s="28" t="str">
        <f t="shared" si="63"/>
        <v/>
      </c>
    </row>
    <row r="4047" spans="1:11" ht="18.95" customHeight="1" x14ac:dyDescent="0.25">
      <c r="A4047" s="52"/>
      <c r="C4047" s="76"/>
      <c r="D4047" s="185"/>
      <c r="E4047" s="76"/>
      <c r="F4047" s="76" t="str">
        <f>IF(E4047="","",IFERROR(VLOOKUP(E4047,Cadastro!$C$9:$D$1009,2,FALSE),"PROD. NÃO ENCONTRADO"))</f>
        <v/>
      </c>
      <c r="G4047" s="94"/>
      <c r="H4047" s="69" t="str">
        <f>IFERROR(G4047*VLOOKUP(E4047,Saldo!$P$8:$U$1009,6,FALSE),"")</f>
        <v/>
      </c>
      <c r="I4047" s="104" t="str">
        <f>IFERROR(IF(D4047="","",VLOOKUP(E4047,Saldo!$P$8:$Q$1009,2,FALSE)),"")</f>
        <v/>
      </c>
      <c r="J4047" s="76"/>
      <c r="K4047" s="28" t="str">
        <f t="shared" si="63"/>
        <v/>
      </c>
    </row>
    <row r="4048" spans="1:11" ht="18.95" customHeight="1" x14ac:dyDescent="0.25">
      <c r="A4048" s="52"/>
      <c r="C4048" s="76"/>
      <c r="D4048" s="185"/>
      <c r="E4048" s="76"/>
      <c r="F4048" s="76" t="str">
        <f>IF(E4048="","",IFERROR(VLOOKUP(E4048,Cadastro!$C$9:$D$1009,2,FALSE),"PROD. NÃO ENCONTRADO"))</f>
        <v/>
      </c>
      <c r="G4048" s="94"/>
      <c r="H4048" s="69" t="str">
        <f>IFERROR(G4048*VLOOKUP(E4048,Saldo!$P$8:$U$1009,6,FALSE),"")</f>
        <v/>
      </c>
      <c r="I4048" s="104" t="str">
        <f>IFERROR(IF(D4048="","",VLOOKUP(E4048,Saldo!$P$8:$Q$1009,2,FALSE)),"")</f>
        <v/>
      </c>
      <c r="J4048" s="76"/>
      <c r="K4048" s="28" t="str">
        <f t="shared" si="63"/>
        <v/>
      </c>
    </row>
    <row r="4049" spans="1:11" ht="18.95" customHeight="1" x14ac:dyDescent="0.25">
      <c r="A4049" s="52"/>
      <c r="C4049" s="76"/>
      <c r="D4049" s="185"/>
      <c r="E4049" s="76"/>
      <c r="F4049" s="76" t="str">
        <f>IF(E4049="","",IFERROR(VLOOKUP(E4049,Cadastro!$C$9:$D$1009,2,FALSE),"PROD. NÃO ENCONTRADO"))</f>
        <v/>
      </c>
      <c r="G4049" s="94"/>
      <c r="H4049" s="69" t="str">
        <f>IFERROR(G4049*VLOOKUP(E4049,Saldo!$P$8:$U$1009,6,FALSE),"")</f>
        <v/>
      </c>
      <c r="I4049" s="104" t="str">
        <f>IFERROR(IF(D4049="","",VLOOKUP(E4049,Saldo!$P$8:$Q$1009,2,FALSE)),"")</f>
        <v/>
      </c>
      <c r="J4049" s="76"/>
      <c r="K4049" s="28" t="str">
        <f t="shared" si="63"/>
        <v/>
      </c>
    </row>
    <row r="4050" spans="1:11" ht="18.95" customHeight="1" x14ac:dyDescent="0.25">
      <c r="A4050" s="52"/>
      <c r="C4050" s="76"/>
      <c r="D4050" s="185"/>
      <c r="E4050" s="76"/>
      <c r="F4050" s="76" t="str">
        <f>IF(E4050="","",IFERROR(VLOOKUP(E4050,Cadastro!$C$9:$D$1009,2,FALSE),"PROD. NÃO ENCONTRADO"))</f>
        <v/>
      </c>
      <c r="G4050" s="94"/>
      <c r="H4050" s="69" t="str">
        <f>IFERROR(G4050*VLOOKUP(E4050,Saldo!$P$8:$U$1009,6,FALSE),"")</f>
        <v/>
      </c>
      <c r="I4050" s="104" t="str">
        <f>IFERROR(IF(D4050="","",VLOOKUP(E4050,Saldo!$P$8:$Q$1009,2,FALSE)),"")</f>
        <v/>
      </c>
      <c r="J4050" s="76"/>
      <c r="K4050" s="28" t="str">
        <f t="shared" si="63"/>
        <v/>
      </c>
    </row>
    <row r="4051" spans="1:11" ht="18.95" customHeight="1" x14ac:dyDescent="0.25">
      <c r="A4051" s="52"/>
      <c r="C4051" s="76"/>
      <c r="D4051" s="185"/>
      <c r="E4051" s="76"/>
      <c r="F4051" s="76" t="str">
        <f>IF(E4051="","",IFERROR(VLOOKUP(E4051,Cadastro!$C$9:$D$1009,2,FALSE),"PROD. NÃO ENCONTRADO"))</f>
        <v/>
      </c>
      <c r="G4051" s="94"/>
      <c r="H4051" s="69" t="str">
        <f>IFERROR(G4051*VLOOKUP(E4051,Saldo!$P$8:$U$1009,6,FALSE),"")</f>
        <v/>
      </c>
      <c r="I4051" s="104" t="str">
        <f>IFERROR(IF(D4051="","",VLOOKUP(E4051,Saldo!$P$8:$Q$1009,2,FALSE)),"")</f>
        <v/>
      </c>
      <c r="J4051" s="76"/>
      <c r="K4051" s="28" t="str">
        <f t="shared" si="63"/>
        <v/>
      </c>
    </row>
    <row r="4052" spans="1:11" ht="18.95" customHeight="1" x14ac:dyDescent="0.25">
      <c r="A4052" s="52"/>
      <c r="C4052" s="76"/>
      <c r="D4052" s="185"/>
      <c r="E4052" s="76"/>
      <c r="F4052" s="76" t="str">
        <f>IF(E4052="","",IFERROR(VLOOKUP(E4052,Cadastro!$C$9:$D$1009,2,FALSE),"PROD. NÃO ENCONTRADO"))</f>
        <v/>
      </c>
      <c r="G4052" s="94"/>
      <c r="H4052" s="69" t="str">
        <f>IFERROR(G4052*VLOOKUP(E4052,Saldo!$P$8:$U$1009,6,FALSE),"")</f>
        <v/>
      </c>
      <c r="I4052" s="104" t="str">
        <f>IFERROR(IF(D4052="","",VLOOKUP(E4052,Saldo!$P$8:$Q$1009,2,FALSE)),"")</f>
        <v/>
      </c>
      <c r="J4052" s="76"/>
      <c r="K4052" s="28" t="str">
        <f t="shared" si="63"/>
        <v/>
      </c>
    </row>
    <row r="4053" spans="1:11" ht="18.95" customHeight="1" x14ac:dyDescent="0.25">
      <c r="A4053" s="52"/>
      <c r="C4053" s="76"/>
      <c r="D4053" s="185"/>
      <c r="E4053" s="76"/>
      <c r="F4053" s="76" t="str">
        <f>IF(E4053="","",IFERROR(VLOOKUP(E4053,Cadastro!$C$9:$D$1009,2,FALSE),"PROD. NÃO ENCONTRADO"))</f>
        <v/>
      </c>
      <c r="G4053" s="94"/>
      <c r="H4053" s="69" t="str">
        <f>IFERROR(G4053*VLOOKUP(E4053,Saldo!$P$8:$U$1009,6,FALSE),"")</f>
        <v/>
      </c>
      <c r="I4053" s="104" t="str">
        <f>IFERROR(IF(D4053="","",VLOOKUP(E4053,Saldo!$P$8:$Q$1009,2,FALSE)),"")</f>
        <v/>
      </c>
      <c r="J4053" s="76"/>
      <c r="K4053" s="28" t="str">
        <f t="shared" si="63"/>
        <v/>
      </c>
    </row>
    <row r="4054" spans="1:11" ht="18.95" customHeight="1" x14ac:dyDescent="0.25">
      <c r="A4054" s="52"/>
      <c r="C4054" s="76"/>
      <c r="D4054" s="185"/>
      <c r="E4054" s="76"/>
      <c r="F4054" s="76" t="str">
        <f>IF(E4054="","",IFERROR(VLOOKUP(E4054,Cadastro!$C$9:$D$1009,2,FALSE),"PROD. NÃO ENCONTRADO"))</f>
        <v/>
      </c>
      <c r="G4054" s="94"/>
      <c r="H4054" s="69" t="str">
        <f>IFERROR(G4054*VLOOKUP(E4054,Saldo!$P$8:$U$1009,6,FALSE),"")</f>
        <v/>
      </c>
      <c r="I4054" s="104" t="str">
        <f>IFERROR(IF(D4054="","",VLOOKUP(E4054,Saldo!$P$8:$Q$1009,2,FALSE)),"")</f>
        <v/>
      </c>
      <c r="J4054" s="76"/>
      <c r="K4054" s="28" t="str">
        <f t="shared" si="63"/>
        <v/>
      </c>
    </row>
    <row r="4055" spans="1:11" ht="18.95" customHeight="1" x14ac:dyDescent="0.25">
      <c r="A4055" s="52"/>
      <c r="C4055" s="76"/>
      <c r="D4055" s="185"/>
      <c r="E4055" s="76"/>
      <c r="F4055" s="76" t="str">
        <f>IF(E4055="","",IFERROR(VLOOKUP(E4055,Cadastro!$C$9:$D$1009,2,FALSE),"PROD. NÃO ENCONTRADO"))</f>
        <v/>
      </c>
      <c r="G4055" s="94"/>
      <c r="H4055" s="69" t="str">
        <f>IFERROR(G4055*VLOOKUP(E4055,Saldo!$P$8:$U$1009,6,FALSE),"")</f>
        <v/>
      </c>
      <c r="I4055" s="104" t="str">
        <f>IFERROR(IF(D4055="","",VLOOKUP(E4055,Saldo!$P$8:$Q$1009,2,FALSE)),"")</f>
        <v/>
      </c>
      <c r="J4055" s="76"/>
      <c r="K4055" s="28" t="str">
        <f t="shared" si="63"/>
        <v/>
      </c>
    </row>
    <row r="4056" spans="1:11" ht="18.95" customHeight="1" x14ac:dyDescent="0.25">
      <c r="A4056" s="52"/>
      <c r="C4056" s="76"/>
      <c r="D4056" s="185"/>
      <c r="E4056" s="76"/>
      <c r="F4056" s="76" t="str">
        <f>IF(E4056="","",IFERROR(VLOOKUP(E4056,Cadastro!$C$9:$D$1009,2,FALSE),"PROD. NÃO ENCONTRADO"))</f>
        <v/>
      </c>
      <c r="G4056" s="94"/>
      <c r="H4056" s="69" t="str">
        <f>IFERROR(G4056*VLOOKUP(E4056,Saldo!$P$8:$U$1009,6,FALSE),"")</f>
        <v/>
      </c>
      <c r="I4056" s="104" t="str">
        <f>IFERROR(IF(D4056="","",VLOOKUP(E4056,Saldo!$P$8:$Q$1009,2,FALSE)),"")</f>
        <v/>
      </c>
      <c r="J4056" s="76"/>
      <c r="K4056" s="28" t="str">
        <f t="shared" si="63"/>
        <v/>
      </c>
    </row>
    <row r="4057" spans="1:11" ht="18.95" customHeight="1" x14ac:dyDescent="0.25">
      <c r="A4057" s="52"/>
      <c r="C4057" s="76"/>
      <c r="D4057" s="185"/>
      <c r="E4057" s="76"/>
      <c r="F4057" s="76" t="str">
        <f>IF(E4057="","",IFERROR(VLOOKUP(E4057,Cadastro!$C$9:$D$1009,2,FALSE),"PROD. NÃO ENCONTRADO"))</f>
        <v/>
      </c>
      <c r="G4057" s="94"/>
      <c r="H4057" s="69" t="str">
        <f>IFERROR(G4057*VLOOKUP(E4057,Saldo!$P$8:$U$1009,6,FALSE),"")</f>
        <v/>
      </c>
      <c r="I4057" s="104" t="str">
        <f>IFERROR(IF(D4057="","",VLOOKUP(E4057,Saldo!$P$8:$Q$1009,2,FALSE)),"")</f>
        <v/>
      </c>
      <c r="J4057" s="76"/>
      <c r="K4057" s="28" t="str">
        <f t="shared" si="63"/>
        <v/>
      </c>
    </row>
    <row r="4058" spans="1:11" ht="18.95" customHeight="1" x14ac:dyDescent="0.25">
      <c r="A4058" s="52"/>
      <c r="C4058" s="76"/>
      <c r="D4058" s="185"/>
      <c r="E4058" s="76"/>
      <c r="F4058" s="76" t="str">
        <f>IF(E4058="","",IFERROR(VLOOKUP(E4058,Cadastro!$C$9:$D$1009,2,FALSE),"PROD. NÃO ENCONTRADO"))</f>
        <v/>
      </c>
      <c r="G4058" s="94"/>
      <c r="H4058" s="69" t="str">
        <f>IFERROR(G4058*VLOOKUP(E4058,Saldo!$P$8:$U$1009,6,FALSE),"")</f>
        <v/>
      </c>
      <c r="I4058" s="104" t="str">
        <f>IFERROR(IF(D4058="","",VLOOKUP(E4058,Saldo!$P$8:$Q$1009,2,FALSE)),"")</f>
        <v/>
      </c>
      <c r="J4058" s="76"/>
      <c r="K4058" s="28" t="str">
        <f t="shared" si="63"/>
        <v/>
      </c>
    </row>
    <row r="4059" spans="1:11" ht="18.95" customHeight="1" x14ac:dyDescent="0.25">
      <c r="A4059" s="52"/>
      <c r="C4059" s="76"/>
      <c r="D4059" s="185"/>
      <c r="E4059" s="76"/>
      <c r="F4059" s="76" t="str">
        <f>IF(E4059="","",IFERROR(VLOOKUP(E4059,Cadastro!$C$9:$D$1009,2,FALSE),"PROD. NÃO ENCONTRADO"))</f>
        <v/>
      </c>
      <c r="G4059" s="94"/>
      <c r="H4059" s="69" t="str">
        <f>IFERROR(G4059*VLOOKUP(E4059,Saldo!$P$8:$U$1009,6,FALSE),"")</f>
        <v/>
      </c>
      <c r="I4059" s="104" t="str">
        <f>IFERROR(IF(D4059="","",VLOOKUP(E4059,Saldo!$P$8:$Q$1009,2,FALSE)),"")</f>
        <v/>
      </c>
      <c r="J4059" s="76"/>
      <c r="K4059" s="28" t="str">
        <f t="shared" si="63"/>
        <v/>
      </c>
    </row>
    <row r="4060" spans="1:11" ht="18.95" customHeight="1" x14ac:dyDescent="0.25">
      <c r="A4060" s="52"/>
      <c r="C4060" s="76"/>
      <c r="D4060" s="185"/>
      <c r="E4060" s="76"/>
      <c r="F4060" s="76" t="str">
        <f>IF(E4060="","",IFERROR(VLOOKUP(E4060,Cadastro!$C$9:$D$1009,2,FALSE),"PROD. NÃO ENCONTRADO"))</f>
        <v/>
      </c>
      <c r="G4060" s="94"/>
      <c r="H4060" s="69" t="str">
        <f>IFERROR(G4060*VLOOKUP(E4060,Saldo!$P$8:$U$1009,6,FALSE),"")</f>
        <v/>
      </c>
      <c r="I4060" s="104" t="str">
        <f>IFERROR(IF(D4060="","",VLOOKUP(E4060,Saldo!$P$8:$Q$1009,2,FALSE)),"")</f>
        <v/>
      </c>
      <c r="J4060" s="76"/>
      <c r="K4060" s="28" t="str">
        <f t="shared" si="63"/>
        <v/>
      </c>
    </row>
    <row r="4061" spans="1:11" ht="18.95" customHeight="1" x14ac:dyDescent="0.25">
      <c r="A4061" s="52"/>
      <c r="C4061" s="76"/>
      <c r="D4061" s="185"/>
      <c r="E4061" s="76"/>
      <c r="F4061" s="76" t="str">
        <f>IF(E4061="","",IFERROR(VLOOKUP(E4061,Cadastro!$C$9:$D$1009,2,FALSE),"PROD. NÃO ENCONTRADO"))</f>
        <v/>
      </c>
      <c r="G4061" s="94"/>
      <c r="H4061" s="69" t="str">
        <f>IFERROR(G4061*VLOOKUP(E4061,Saldo!$P$8:$U$1009,6,FALSE),"")</f>
        <v/>
      </c>
      <c r="I4061" s="104" t="str">
        <f>IFERROR(IF(D4061="","",VLOOKUP(E4061,Saldo!$P$8:$Q$1009,2,FALSE)),"")</f>
        <v/>
      </c>
      <c r="J4061" s="76"/>
      <c r="K4061" s="28" t="str">
        <f t="shared" si="63"/>
        <v/>
      </c>
    </row>
    <row r="4062" spans="1:11" ht="18.95" customHeight="1" x14ac:dyDescent="0.25">
      <c r="A4062" s="52"/>
      <c r="C4062" s="76"/>
      <c r="D4062" s="185"/>
      <c r="E4062" s="76"/>
      <c r="F4062" s="76" t="str">
        <f>IF(E4062="","",IFERROR(VLOOKUP(E4062,Cadastro!$C$9:$D$1009,2,FALSE),"PROD. NÃO ENCONTRADO"))</f>
        <v/>
      </c>
      <c r="G4062" s="94"/>
      <c r="H4062" s="69" t="str">
        <f>IFERROR(G4062*VLOOKUP(E4062,Saldo!$P$8:$U$1009,6,FALSE),"")</f>
        <v/>
      </c>
      <c r="I4062" s="104" t="str">
        <f>IFERROR(IF(D4062="","",VLOOKUP(E4062,Saldo!$P$8:$Q$1009,2,FALSE)),"")</f>
        <v/>
      </c>
      <c r="J4062" s="76"/>
      <c r="K4062" s="28" t="str">
        <f t="shared" si="63"/>
        <v/>
      </c>
    </row>
    <row r="4063" spans="1:11" ht="18.95" customHeight="1" x14ac:dyDescent="0.25">
      <c r="A4063" s="52"/>
      <c r="C4063" s="76"/>
      <c r="D4063" s="185"/>
      <c r="E4063" s="76"/>
      <c r="F4063" s="76" t="str">
        <f>IF(E4063="","",IFERROR(VLOOKUP(E4063,Cadastro!$C$9:$D$1009,2,FALSE),"PROD. NÃO ENCONTRADO"))</f>
        <v/>
      </c>
      <c r="G4063" s="94"/>
      <c r="H4063" s="69" t="str">
        <f>IFERROR(G4063*VLOOKUP(E4063,Saldo!$P$8:$U$1009,6,FALSE),"")</f>
        <v/>
      </c>
      <c r="I4063" s="104" t="str">
        <f>IFERROR(IF(D4063="","",VLOOKUP(E4063,Saldo!$P$8:$Q$1009,2,FALSE)),"")</f>
        <v/>
      </c>
      <c r="J4063" s="76"/>
      <c r="K4063" s="28" t="str">
        <f t="shared" si="63"/>
        <v/>
      </c>
    </row>
    <row r="4064" spans="1:11" ht="18.95" customHeight="1" x14ac:dyDescent="0.25">
      <c r="A4064" s="52"/>
      <c r="C4064" s="76"/>
      <c r="D4064" s="185"/>
      <c r="E4064" s="76"/>
      <c r="F4064" s="76" t="str">
        <f>IF(E4064="","",IFERROR(VLOOKUP(E4064,Cadastro!$C$9:$D$1009,2,FALSE),"PROD. NÃO ENCONTRADO"))</f>
        <v/>
      </c>
      <c r="G4064" s="94"/>
      <c r="H4064" s="69" t="str">
        <f>IFERROR(G4064*VLOOKUP(E4064,Saldo!$P$8:$U$1009,6,FALSE),"")</f>
        <v/>
      </c>
      <c r="I4064" s="104" t="str">
        <f>IFERROR(IF(D4064="","",VLOOKUP(E4064,Saldo!$P$8:$Q$1009,2,FALSE)),"")</f>
        <v/>
      </c>
      <c r="J4064" s="76"/>
      <c r="K4064" s="28" t="str">
        <f t="shared" si="63"/>
        <v/>
      </c>
    </row>
    <row r="4065" spans="1:11" ht="18.95" customHeight="1" x14ac:dyDescent="0.25">
      <c r="A4065" s="52"/>
      <c r="C4065" s="76"/>
      <c r="D4065" s="185"/>
      <c r="E4065" s="76"/>
      <c r="F4065" s="76" t="str">
        <f>IF(E4065="","",IFERROR(VLOOKUP(E4065,Cadastro!$C$9:$D$1009,2,FALSE),"PROD. NÃO ENCONTRADO"))</f>
        <v/>
      </c>
      <c r="G4065" s="94"/>
      <c r="H4065" s="69" t="str">
        <f>IFERROR(G4065*VLOOKUP(E4065,Saldo!$P$8:$U$1009,6,FALSE),"")</f>
        <v/>
      </c>
      <c r="I4065" s="104" t="str">
        <f>IFERROR(IF(D4065="","",VLOOKUP(E4065,Saldo!$P$8:$Q$1009,2,FALSE)),"")</f>
        <v/>
      </c>
      <c r="J4065" s="76"/>
      <c r="K4065" s="28" t="str">
        <f t="shared" si="63"/>
        <v/>
      </c>
    </row>
    <row r="4066" spans="1:11" ht="18.95" customHeight="1" x14ac:dyDescent="0.25">
      <c r="A4066" s="52"/>
      <c r="C4066" s="76"/>
      <c r="D4066" s="185"/>
      <c r="E4066" s="76"/>
      <c r="F4066" s="76" t="str">
        <f>IF(E4066="","",IFERROR(VLOOKUP(E4066,Cadastro!$C$9:$D$1009,2,FALSE),"PROD. NÃO ENCONTRADO"))</f>
        <v/>
      </c>
      <c r="G4066" s="94"/>
      <c r="H4066" s="69" t="str">
        <f>IFERROR(G4066*VLOOKUP(E4066,Saldo!$P$8:$U$1009,6,FALSE),"")</f>
        <v/>
      </c>
      <c r="I4066" s="104" t="str">
        <f>IFERROR(IF(D4066="","",VLOOKUP(E4066,Saldo!$P$8:$Q$1009,2,FALSE)),"")</f>
        <v/>
      </c>
      <c r="J4066" s="76"/>
      <c r="K4066" s="28" t="str">
        <f t="shared" si="63"/>
        <v/>
      </c>
    </row>
    <row r="4067" spans="1:11" ht="18.95" customHeight="1" x14ac:dyDescent="0.25">
      <c r="A4067" s="52"/>
      <c r="C4067" s="76"/>
      <c r="D4067" s="185"/>
      <c r="E4067" s="76"/>
      <c r="F4067" s="76" t="str">
        <f>IF(E4067="","",IFERROR(VLOOKUP(E4067,Cadastro!$C$9:$D$1009,2,FALSE),"PROD. NÃO ENCONTRADO"))</f>
        <v/>
      </c>
      <c r="G4067" s="94"/>
      <c r="H4067" s="69" t="str">
        <f>IFERROR(G4067*VLOOKUP(E4067,Saldo!$P$8:$U$1009,6,FALSE),"")</f>
        <v/>
      </c>
      <c r="I4067" s="104" t="str">
        <f>IFERROR(IF(D4067="","",VLOOKUP(E4067,Saldo!$P$8:$Q$1009,2,FALSE)),"")</f>
        <v/>
      </c>
      <c r="J4067" s="76"/>
      <c r="K4067" s="28" t="str">
        <f t="shared" si="63"/>
        <v/>
      </c>
    </row>
    <row r="4068" spans="1:11" ht="18.95" customHeight="1" x14ac:dyDescent="0.25">
      <c r="A4068" s="52"/>
      <c r="C4068" s="76"/>
      <c r="D4068" s="185"/>
      <c r="E4068" s="76"/>
      <c r="F4068" s="76" t="str">
        <f>IF(E4068="","",IFERROR(VLOOKUP(E4068,Cadastro!$C$9:$D$1009,2,FALSE),"PROD. NÃO ENCONTRADO"))</f>
        <v/>
      </c>
      <c r="G4068" s="94"/>
      <c r="H4068" s="69" t="str">
        <f>IFERROR(G4068*VLOOKUP(E4068,Saldo!$P$8:$U$1009,6,FALSE),"")</f>
        <v/>
      </c>
      <c r="I4068" s="104" t="str">
        <f>IFERROR(IF(D4068="","",VLOOKUP(E4068,Saldo!$P$8:$Q$1009,2,FALSE)),"")</f>
        <v/>
      </c>
      <c r="J4068" s="76"/>
      <c r="K4068" s="28" t="str">
        <f t="shared" si="63"/>
        <v/>
      </c>
    </row>
    <row r="4069" spans="1:11" ht="18.95" customHeight="1" x14ac:dyDescent="0.25">
      <c r="A4069" s="52"/>
      <c r="C4069" s="76"/>
      <c r="D4069" s="185"/>
      <c r="E4069" s="76"/>
      <c r="F4069" s="76" t="str">
        <f>IF(E4069="","",IFERROR(VLOOKUP(E4069,Cadastro!$C$9:$D$1009,2,FALSE),"PROD. NÃO ENCONTRADO"))</f>
        <v/>
      </c>
      <c r="G4069" s="94"/>
      <c r="H4069" s="69" t="str">
        <f>IFERROR(G4069*VLOOKUP(E4069,Saldo!$P$8:$U$1009,6,FALSE),"")</f>
        <v/>
      </c>
      <c r="I4069" s="104" t="str">
        <f>IFERROR(IF(D4069="","",VLOOKUP(E4069,Saldo!$P$8:$Q$1009,2,FALSE)),"")</f>
        <v/>
      </c>
      <c r="J4069" s="76"/>
      <c r="K4069" s="28" t="str">
        <f t="shared" si="63"/>
        <v/>
      </c>
    </row>
    <row r="4070" spans="1:11" ht="18.95" customHeight="1" x14ac:dyDescent="0.25">
      <c r="A4070" s="52"/>
      <c r="C4070" s="76"/>
      <c r="D4070" s="185"/>
      <c r="E4070" s="76"/>
      <c r="F4070" s="76" t="str">
        <f>IF(E4070="","",IFERROR(VLOOKUP(E4070,Cadastro!$C$9:$D$1009,2,FALSE),"PROD. NÃO ENCONTRADO"))</f>
        <v/>
      </c>
      <c r="G4070" s="94"/>
      <c r="H4070" s="69" t="str">
        <f>IFERROR(G4070*VLOOKUP(E4070,Saldo!$P$8:$U$1009,6,FALSE),"")</f>
        <v/>
      </c>
      <c r="I4070" s="104" t="str">
        <f>IFERROR(IF(D4070="","",VLOOKUP(E4070,Saldo!$P$8:$Q$1009,2,FALSE)),"")</f>
        <v/>
      </c>
      <c r="J4070" s="76"/>
      <c r="K4070" s="28" t="str">
        <f t="shared" si="63"/>
        <v/>
      </c>
    </row>
    <row r="4071" spans="1:11" ht="18.95" customHeight="1" x14ac:dyDescent="0.25">
      <c r="A4071" s="52"/>
      <c r="C4071" s="76"/>
      <c r="D4071" s="185"/>
      <c r="E4071" s="76"/>
      <c r="F4071" s="76" t="str">
        <f>IF(E4071="","",IFERROR(VLOOKUP(E4071,Cadastro!$C$9:$D$1009,2,FALSE),"PROD. NÃO ENCONTRADO"))</f>
        <v/>
      </c>
      <c r="G4071" s="94"/>
      <c r="H4071" s="69" t="str">
        <f>IFERROR(G4071*VLOOKUP(E4071,Saldo!$P$8:$U$1009,6,FALSE),"")</f>
        <v/>
      </c>
      <c r="I4071" s="104" t="str">
        <f>IFERROR(IF(D4071="","",VLOOKUP(E4071,Saldo!$P$8:$Q$1009,2,FALSE)),"")</f>
        <v/>
      </c>
      <c r="J4071" s="76"/>
      <c r="K4071" s="28" t="str">
        <f t="shared" si="63"/>
        <v/>
      </c>
    </row>
    <row r="4072" spans="1:11" ht="18.95" customHeight="1" x14ac:dyDescent="0.25">
      <c r="A4072" s="52"/>
      <c r="C4072" s="76"/>
      <c r="D4072" s="185"/>
      <c r="E4072" s="76"/>
      <c r="F4072" s="76" t="str">
        <f>IF(E4072="","",IFERROR(VLOOKUP(E4072,Cadastro!$C$9:$D$1009,2,FALSE),"PROD. NÃO ENCONTRADO"))</f>
        <v/>
      </c>
      <c r="G4072" s="94"/>
      <c r="H4072" s="69" t="str">
        <f>IFERROR(G4072*VLOOKUP(E4072,Saldo!$P$8:$U$1009,6,FALSE),"")</f>
        <v/>
      </c>
      <c r="I4072" s="104" t="str">
        <f>IFERROR(IF(D4072="","",VLOOKUP(E4072,Saldo!$P$8:$Q$1009,2,FALSE)),"")</f>
        <v/>
      </c>
      <c r="J4072" s="76"/>
      <c r="K4072" s="28" t="str">
        <f t="shared" si="63"/>
        <v/>
      </c>
    </row>
    <row r="4073" spans="1:11" ht="18.95" customHeight="1" x14ac:dyDescent="0.25">
      <c r="A4073" s="52"/>
      <c r="C4073" s="76"/>
      <c r="D4073" s="185"/>
      <c r="E4073" s="76"/>
      <c r="F4073" s="76" t="str">
        <f>IF(E4073="","",IFERROR(VLOOKUP(E4073,Cadastro!$C$9:$D$1009,2,FALSE),"PROD. NÃO ENCONTRADO"))</f>
        <v/>
      </c>
      <c r="G4073" s="94"/>
      <c r="H4073" s="69" t="str">
        <f>IFERROR(G4073*VLOOKUP(E4073,Saldo!$P$8:$U$1009,6,FALSE),"")</f>
        <v/>
      </c>
      <c r="I4073" s="104" t="str">
        <f>IFERROR(IF(D4073="","",VLOOKUP(E4073,Saldo!$P$8:$Q$1009,2,FALSE)),"")</f>
        <v/>
      </c>
      <c r="J4073" s="76"/>
      <c r="K4073" s="28" t="str">
        <f t="shared" si="63"/>
        <v/>
      </c>
    </row>
    <row r="4074" spans="1:11" ht="18.95" customHeight="1" x14ac:dyDescent="0.25">
      <c r="A4074" s="52"/>
      <c r="C4074" s="76"/>
      <c r="D4074" s="185"/>
      <c r="E4074" s="76"/>
      <c r="F4074" s="76" t="str">
        <f>IF(E4074="","",IFERROR(VLOOKUP(E4074,Cadastro!$C$9:$D$1009,2,FALSE),"PROD. NÃO ENCONTRADO"))</f>
        <v/>
      </c>
      <c r="G4074" s="94"/>
      <c r="H4074" s="69" t="str">
        <f>IFERROR(G4074*VLOOKUP(E4074,Saldo!$P$8:$U$1009,6,FALSE),"")</f>
        <v/>
      </c>
      <c r="I4074" s="104" t="str">
        <f>IFERROR(IF(D4074="","",VLOOKUP(E4074,Saldo!$P$8:$Q$1009,2,FALSE)),"")</f>
        <v/>
      </c>
      <c r="J4074" s="76"/>
      <c r="K4074" s="28" t="str">
        <f t="shared" si="63"/>
        <v/>
      </c>
    </row>
    <row r="4075" spans="1:11" ht="18.95" customHeight="1" x14ac:dyDescent="0.25">
      <c r="A4075" s="52"/>
      <c r="C4075" s="76"/>
      <c r="D4075" s="185"/>
      <c r="E4075" s="76"/>
      <c r="F4075" s="76" t="str">
        <f>IF(E4075="","",IFERROR(VLOOKUP(E4075,Cadastro!$C$9:$D$1009,2,FALSE),"PROD. NÃO ENCONTRADO"))</f>
        <v/>
      </c>
      <c r="G4075" s="94"/>
      <c r="H4075" s="69" t="str">
        <f>IFERROR(G4075*VLOOKUP(E4075,Saldo!$P$8:$U$1009,6,FALSE),"")</f>
        <v/>
      </c>
      <c r="I4075" s="104" t="str">
        <f>IFERROR(IF(D4075="","",VLOOKUP(E4075,Saldo!$P$8:$Q$1009,2,FALSE)),"")</f>
        <v/>
      </c>
      <c r="J4075" s="76"/>
      <c r="K4075" s="28" t="str">
        <f t="shared" si="63"/>
        <v/>
      </c>
    </row>
    <row r="4076" spans="1:11" ht="18.95" customHeight="1" x14ac:dyDescent="0.25">
      <c r="A4076" s="52"/>
      <c r="C4076" s="76"/>
      <c r="D4076" s="185"/>
      <c r="E4076" s="76"/>
      <c r="F4076" s="76" t="str">
        <f>IF(E4076="","",IFERROR(VLOOKUP(E4076,Cadastro!$C$9:$D$1009,2,FALSE),"PROD. NÃO ENCONTRADO"))</f>
        <v/>
      </c>
      <c r="G4076" s="94"/>
      <c r="H4076" s="69" t="str">
        <f>IFERROR(G4076*VLOOKUP(E4076,Saldo!$P$8:$U$1009,6,FALSE),"")</f>
        <v/>
      </c>
      <c r="I4076" s="104" t="str">
        <f>IFERROR(IF(D4076="","",VLOOKUP(E4076,Saldo!$P$8:$Q$1009,2,FALSE)),"")</f>
        <v/>
      </c>
      <c r="J4076" s="76"/>
      <c r="K4076" s="28" t="str">
        <f t="shared" si="63"/>
        <v/>
      </c>
    </row>
    <row r="4077" spans="1:11" ht="18.95" customHeight="1" x14ac:dyDescent="0.25">
      <c r="A4077" s="52"/>
      <c r="C4077" s="76"/>
      <c r="D4077" s="185"/>
      <c r="E4077" s="76"/>
      <c r="F4077" s="76" t="str">
        <f>IF(E4077="","",IFERROR(VLOOKUP(E4077,Cadastro!$C$9:$D$1009,2,FALSE),"PROD. NÃO ENCONTRADO"))</f>
        <v/>
      </c>
      <c r="G4077" s="94"/>
      <c r="H4077" s="69" t="str">
        <f>IFERROR(G4077*VLOOKUP(E4077,Saldo!$P$8:$U$1009,6,FALSE),"")</f>
        <v/>
      </c>
      <c r="I4077" s="104" t="str">
        <f>IFERROR(IF(D4077="","",VLOOKUP(E4077,Saldo!$P$8:$Q$1009,2,FALSE)),"")</f>
        <v/>
      </c>
      <c r="J4077" s="76"/>
      <c r="K4077" s="28" t="str">
        <f t="shared" si="63"/>
        <v/>
      </c>
    </row>
    <row r="4078" spans="1:11" ht="18.95" customHeight="1" x14ac:dyDescent="0.25">
      <c r="A4078" s="52"/>
      <c r="C4078" s="76"/>
      <c r="D4078" s="185"/>
      <c r="E4078" s="76"/>
      <c r="F4078" s="76" t="str">
        <f>IF(E4078="","",IFERROR(VLOOKUP(E4078,Cadastro!$C$9:$D$1009,2,FALSE),"PROD. NÃO ENCONTRADO"))</f>
        <v/>
      </c>
      <c r="G4078" s="94"/>
      <c r="H4078" s="69" t="str">
        <f>IFERROR(G4078*VLOOKUP(E4078,Saldo!$P$8:$U$1009,6,FALSE),"")</f>
        <v/>
      </c>
      <c r="I4078" s="104" t="str">
        <f>IFERROR(IF(D4078="","",VLOOKUP(E4078,Saldo!$P$8:$Q$1009,2,FALSE)),"")</f>
        <v/>
      </c>
      <c r="J4078" s="76"/>
      <c r="K4078" s="28" t="str">
        <f t="shared" si="63"/>
        <v/>
      </c>
    </row>
    <row r="4079" spans="1:11" ht="18.95" customHeight="1" x14ac:dyDescent="0.25">
      <c r="A4079" s="52"/>
      <c r="C4079" s="76"/>
      <c r="D4079" s="185"/>
      <c r="E4079" s="76"/>
      <c r="F4079" s="76" t="str">
        <f>IF(E4079="","",IFERROR(VLOOKUP(E4079,Cadastro!$C$9:$D$1009,2,FALSE),"PROD. NÃO ENCONTRADO"))</f>
        <v/>
      </c>
      <c r="G4079" s="94"/>
      <c r="H4079" s="69" t="str">
        <f>IFERROR(G4079*VLOOKUP(E4079,Saldo!$P$8:$U$1009,6,FALSE),"")</f>
        <v/>
      </c>
      <c r="I4079" s="104" t="str">
        <f>IFERROR(IF(D4079="","",VLOOKUP(E4079,Saldo!$P$8:$Q$1009,2,FALSE)),"")</f>
        <v/>
      </c>
      <c r="J4079" s="76"/>
      <c r="K4079" s="28" t="str">
        <f t="shared" si="63"/>
        <v/>
      </c>
    </row>
    <row r="4080" spans="1:11" ht="18.95" customHeight="1" x14ac:dyDescent="0.25">
      <c r="A4080" s="52"/>
      <c r="C4080" s="76"/>
      <c r="D4080" s="185"/>
      <c r="E4080" s="76"/>
      <c r="F4080" s="76" t="str">
        <f>IF(E4080="","",IFERROR(VLOOKUP(E4080,Cadastro!$C$9:$D$1009,2,FALSE),"PROD. NÃO ENCONTRADO"))</f>
        <v/>
      </c>
      <c r="G4080" s="94"/>
      <c r="H4080" s="69" t="str">
        <f>IFERROR(G4080*VLOOKUP(E4080,Saldo!$P$8:$U$1009,6,FALSE),"")</f>
        <v/>
      </c>
      <c r="I4080" s="104" t="str">
        <f>IFERROR(IF(D4080="","",VLOOKUP(E4080,Saldo!$P$8:$Q$1009,2,FALSE)),"")</f>
        <v/>
      </c>
      <c r="J4080" s="76"/>
      <c r="K4080" s="28" t="str">
        <f t="shared" si="63"/>
        <v/>
      </c>
    </row>
    <row r="4081" spans="1:11" ht="18.95" customHeight="1" x14ac:dyDescent="0.25">
      <c r="A4081" s="52"/>
      <c r="C4081" s="76"/>
      <c r="D4081" s="185"/>
      <c r="E4081" s="76"/>
      <c r="F4081" s="76" t="str">
        <f>IF(E4081="","",IFERROR(VLOOKUP(E4081,Cadastro!$C$9:$D$1009,2,FALSE),"PROD. NÃO ENCONTRADO"))</f>
        <v/>
      </c>
      <c r="G4081" s="94"/>
      <c r="H4081" s="69" t="str">
        <f>IFERROR(G4081*VLOOKUP(E4081,Saldo!$P$8:$U$1009,6,FALSE),"")</f>
        <v/>
      </c>
      <c r="I4081" s="104" t="str">
        <f>IFERROR(IF(D4081="","",VLOOKUP(E4081,Saldo!$P$8:$Q$1009,2,FALSE)),"")</f>
        <v/>
      </c>
      <c r="J4081" s="76"/>
      <c r="K4081" s="28" t="str">
        <f t="shared" si="63"/>
        <v/>
      </c>
    </row>
    <row r="4082" spans="1:11" ht="18.95" customHeight="1" x14ac:dyDescent="0.25">
      <c r="A4082" s="52"/>
      <c r="C4082" s="76"/>
      <c r="D4082" s="185"/>
      <c r="E4082" s="76"/>
      <c r="F4082" s="76" t="str">
        <f>IF(E4082="","",IFERROR(VLOOKUP(E4082,Cadastro!$C$9:$D$1009,2,FALSE),"PROD. NÃO ENCONTRADO"))</f>
        <v/>
      </c>
      <c r="G4082" s="94"/>
      <c r="H4082" s="69" t="str">
        <f>IFERROR(G4082*VLOOKUP(E4082,Saldo!$P$8:$U$1009,6,FALSE),"")</f>
        <v/>
      </c>
      <c r="I4082" s="104" t="str">
        <f>IFERROR(IF(D4082="","",VLOOKUP(E4082,Saldo!$P$8:$Q$1009,2,FALSE)),"")</f>
        <v/>
      </c>
      <c r="J4082" s="76"/>
      <c r="K4082" s="28" t="str">
        <f t="shared" si="63"/>
        <v/>
      </c>
    </row>
    <row r="4083" spans="1:11" ht="18.95" customHeight="1" x14ac:dyDescent="0.25">
      <c r="A4083" s="52"/>
      <c r="C4083" s="76"/>
      <c r="D4083" s="185"/>
      <c r="E4083" s="76"/>
      <c r="F4083" s="76" t="str">
        <f>IF(E4083="","",IFERROR(VLOOKUP(E4083,Cadastro!$C$9:$D$1009,2,FALSE),"PROD. NÃO ENCONTRADO"))</f>
        <v/>
      </c>
      <c r="G4083" s="94"/>
      <c r="H4083" s="69" t="str">
        <f>IFERROR(G4083*VLOOKUP(E4083,Saldo!$P$8:$U$1009,6,FALSE),"")</f>
        <v/>
      </c>
      <c r="I4083" s="104" t="str">
        <f>IFERROR(IF(D4083="","",VLOOKUP(E4083,Saldo!$P$8:$Q$1009,2,FALSE)),"")</f>
        <v/>
      </c>
      <c r="J4083" s="76"/>
      <c r="K4083" s="28" t="str">
        <f t="shared" si="63"/>
        <v/>
      </c>
    </row>
    <row r="4084" spans="1:11" ht="18.95" customHeight="1" x14ac:dyDescent="0.25">
      <c r="A4084" s="52"/>
      <c r="C4084" s="76"/>
      <c r="D4084" s="185"/>
      <c r="E4084" s="76"/>
      <c r="F4084" s="76" t="str">
        <f>IF(E4084="","",IFERROR(VLOOKUP(E4084,Cadastro!$C$9:$D$1009,2,FALSE),"PROD. NÃO ENCONTRADO"))</f>
        <v/>
      </c>
      <c r="G4084" s="94"/>
      <c r="H4084" s="69" t="str">
        <f>IFERROR(G4084*VLOOKUP(E4084,Saldo!$P$8:$U$1009,6,FALSE),"")</f>
        <v/>
      </c>
      <c r="I4084" s="104" t="str">
        <f>IFERROR(IF(D4084="","",VLOOKUP(E4084,Saldo!$P$8:$Q$1009,2,FALSE)),"")</f>
        <v/>
      </c>
      <c r="J4084" s="76"/>
      <c r="K4084" s="28" t="str">
        <f t="shared" si="63"/>
        <v/>
      </c>
    </row>
    <row r="4085" spans="1:11" ht="18.95" customHeight="1" x14ac:dyDescent="0.25">
      <c r="A4085" s="52"/>
      <c r="C4085" s="76"/>
      <c r="D4085" s="185"/>
      <c r="E4085" s="76"/>
      <c r="F4085" s="76" t="str">
        <f>IF(E4085="","",IFERROR(VLOOKUP(E4085,Cadastro!$C$9:$D$1009,2,FALSE),"PROD. NÃO ENCONTRADO"))</f>
        <v/>
      </c>
      <c r="G4085" s="94"/>
      <c r="H4085" s="69" t="str">
        <f>IFERROR(G4085*VLOOKUP(E4085,Saldo!$P$8:$U$1009,6,FALSE),"")</f>
        <v/>
      </c>
      <c r="I4085" s="104" t="str">
        <f>IFERROR(IF(D4085="","",VLOOKUP(E4085,Saldo!$P$8:$Q$1009,2,FALSE)),"")</f>
        <v/>
      </c>
      <c r="J4085" s="76"/>
      <c r="K4085" s="28" t="str">
        <f t="shared" si="63"/>
        <v/>
      </c>
    </row>
    <row r="4086" spans="1:11" ht="18.95" customHeight="1" x14ac:dyDescent="0.25">
      <c r="A4086" s="52"/>
      <c r="C4086" s="76"/>
      <c r="D4086" s="185"/>
      <c r="E4086" s="76"/>
      <c r="F4086" s="76" t="str">
        <f>IF(E4086="","",IFERROR(VLOOKUP(E4086,Cadastro!$C$9:$D$1009,2,FALSE),"PROD. NÃO ENCONTRADO"))</f>
        <v/>
      </c>
      <c r="G4086" s="94"/>
      <c r="H4086" s="69" t="str">
        <f>IFERROR(G4086*VLOOKUP(E4086,Saldo!$P$8:$U$1009,6,FALSE),"")</f>
        <v/>
      </c>
      <c r="I4086" s="104" t="str">
        <f>IFERROR(IF(D4086="","",VLOOKUP(E4086,Saldo!$P$8:$Q$1009,2,FALSE)),"")</f>
        <v/>
      </c>
      <c r="J4086" s="76"/>
      <c r="K4086" s="28" t="str">
        <f t="shared" si="63"/>
        <v/>
      </c>
    </row>
    <row r="4087" spans="1:11" ht="18.95" customHeight="1" x14ac:dyDescent="0.25">
      <c r="A4087" s="52"/>
      <c r="C4087" s="76"/>
      <c r="D4087" s="185"/>
      <c r="E4087" s="76"/>
      <c r="F4087" s="76" t="str">
        <f>IF(E4087="","",IFERROR(VLOOKUP(E4087,Cadastro!$C$9:$D$1009,2,FALSE),"PROD. NÃO ENCONTRADO"))</f>
        <v/>
      </c>
      <c r="G4087" s="94"/>
      <c r="H4087" s="69" t="str">
        <f>IFERROR(G4087*VLOOKUP(E4087,Saldo!$P$8:$U$1009,6,FALSE),"")</f>
        <v/>
      </c>
      <c r="I4087" s="104" t="str">
        <f>IFERROR(IF(D4087="","",VLOOKUP(E4087,Saldo!$P$8:$Q$1009,2,FALSE)),"")</f>
        <v/>
      </c>
      <c r="J4087" s="76"/>
      <c r="K4087" s="28" t="str">
        <f t="shared" si="63"/>
        <v/>
      </c>
    </row>
    <row r="4088" spans="1:11" ht="18.95" customHeight="1" x14ac:dyDescent="0.25">
      <c r="A4088" s="52"/>
      <c r="C4088" s="76"/>
      <c r="D4088" s="185"/>
      <c r="E4088" s="76"/>
      <c r="F4088" s="76" t="str">
        <f>IF(E4088="","",IFERROR(VLOOKUP(E4088,Cadastro!$C$9:$D$1009,2,FALSE),"PROD. NÃO ENCONTRADO"))</f>
        <v/>
      </c>
      <c r="G4088" s="94"/>
      <c r="H4088" s="69" t="str">
        <f>IFERROR(G4088*VLOOKUP(E4088,Saldo!$P$8:$U$1009,6,FALSE),"")</f>
        <v/>
      </c>
      <c r="I4088" s="104" t="str">
        <f>IFERROR(IF(D4088="","",VLOOKUP(E4088,Saldo!$P$8:$Q$1009,2,FALSE)),"")</f>
        <v/>
      </c>
      <c r="J4088" s="76"/>
      <c r="K4088" s="28" t="str">
        <f t="shared" si="63"/>
        <v/>
      </c>
    </row>
    <row r="4089" spans="1:11" ht="18.95" customHeight="1" x14ac:dyDescent="0.25">
      <c r="A4089" s="52"/>
      <c r="C4089" s="76"/>
      <c r="D4089" s="185"/>
      <c r="E4089" s="76"/>
      <c r="F4089" s="76" t="str">
        <f>IF(E4089="","",IFERROR(VLOOKUP(E4089,Cadastro!$C$9:$D$1009,2,FALSE),"PROD. NÃO ENCONTRADO"))</f>
        <v/>
      </c>
      <c r="G4089" s="94"/>
      <c r="H4089" s="69" t="str">
        <f>IFERROR(G4089*VLOOKUP(E4089,Saldo!$P$8:$U$1009,6,FALSE),"")</f>
        <v/>
      </c>
      <c r="I4089" s="104" t="str">
        <f>IFERROR(IF(D4089="","",VLOOKUP(E4089,Saldo!$P$8:$Q$1009,2,FALSE)),"")</f>
        <v/>
      </c>
      <c r="J4089" s="76"/>
      <c r="K4089" s="28" t="str">
        <f t="shared" si="63"/>
        <v/>
      </c>
    </row>
    <row r="4090" spans="1:11" ht="18.95" customHeight="1" x14ac:dyDescent="0.25">
      <c r="A4090" s="52"/>
      <c r="C4090" s="76"/>
      <c r="D4090" s="185"/>
      <c r="E4090" s="76"/>
      <c r="F4090" s="76" t="str">
        <f>IF(E4090="","",IFERROR(VLOOKUP(E4090,Cadastro!$C$9:$D$1009,2,FALSE),"PROD. NÃO ENCONTRADO"))</f>
        <v/>
      </c>
      <c r="G4090" s="94"/>
      <c r="H4090" s="69" t="str">
        <f>IFERROR(G4090*VLOOKUP(E4090,Saldo!$P$8:$U$1009,6,FALSE),"")</f>
        <v/>
      </c>
      <c r="I4090" s="104" t="str">
        <f>IFERROR(IF(D4090="","",VLOOKUP(E4090,Saldo!$P$8:$Q$1009,2,FALSE)),"")</f>
        <v/>
      </c>
      <c r="J4090" s="76"/>
      <c r="K4090" s="28" t="str">
        <f t="shared" si="63"/>
        <v/>
      </c>
    </row>
    <row r="4091" spans="1:11" ht="18.95" customHeight="1" x14ac:dyDescent="0.25">
      <c r="A4091" s="52"/>
      <c r="C4091" s="76"/>
      <c r="D4091" s="185"/>
      <c r="E4091" s="76"/>
      <c r="F4091" s="76" t="str">
        <f>IF(E4091="","",IFERROR(VLOOKUP(E4091,Cadastro!$C$9:$D$1009,2,FALSE),"PROD. NÃO ENCONTRADO"))</f>
        <v/>
      </c>
      <c r="G4091" s="94"/>
      <c r="H4091" s="69" t="str">
        <f>IFERROR(G4091*VLOOKUP(E4091,Saldo!$P$8:$U$1009,6,FALSE),"")</f>
        <v/>
      </c>
      <c r="I4091" s="104" t="str">
        <f>IFERROR(IF(D4091="","",VLOOKUP(E4091,Saldo!$P$8:$Q$1009,2,FALSE)),"")</f>
        <v/>
      </c>
      <c r="J4091" s="76"/>
      <c r="K4091" s="28" t="str">
        <f t="shared" si="63"/>
        <v/>
      </c>
    </row>
    <row r="4092" spans="1:11" ht="18.95" customHeight="1" x14ac:dyDescent="0.25">
      <c r="A4092" s="52"/>
      <c r="C4092" s="76"/>
      <c r="D4092" s="185"/>
      <c r="E4092" s="76"/>
      <c r="F4092" s="76" t="str">
        <f>IF(E4092="","",IFERROR(VLOOKUP(E4092,Cadastro!$C$9:$D$1009,2,FALSE),"PROD. NÃO ENCONTRADO"))</f>
        <v/>
      </c>
      <c r="G4092" s="94"/>
      <c r="H4092" s="69" t="str">
        <f>IFERROR(G4092*VLOOKUP(E4092,Saldo!$P$8:$U$1009,6,FALSE),"")</f>
        <v/>
      </c>
      <c r="I4092" s="104" t="str">
        <f>IFERROR(IF(D4092="","",VLOOKUP(E4092,Saldo!$P$8:$Q$1009,2,FALSE)),"")</f>
        <v/>
      </c>
      <c r="J4092" s="76"/>
      <c r="K4092" s="28" t="str">
        <f t="shared" si="63"/>
        <v/>
      </c>
    </row>
    <row r="4093" spans="1:11" ht="18.95" customHeight="1" x14ac:dyDescent="0.25">
      <c r="A4093" s="52"/>
      <c r="C4093" s="76"/>
      <c r="D4093" s="185"/>
      <c r="E4093" s="76"/>
      <c r="F4093" s="76" t="str">
        <f>IF(E4093="","",IFERROR(VLOOKUP(E4093,Cadastro!$C$9:$D$1009,2,FALSE),"PROD. NÃO ENCONTRADO"))</f>
        <v/>
      </c>
      <c r="G4093" s="94"/>
      <c r="H4093" s="69" t="str">
        <f>IFERROR(G4093*VLOOKUP(E4093,Saldo!$P$8:$U$1009,6,FALSE),"")</f>
        <v/>
      </c>
      <c r="I4093" s="104" t="str">
        <f>IFERROR(IF(D4093="","",VLOOKUP(E4093,Saldo!$P$8:$Q$1009,2,FALSE)),"")</f>
        <v/>
      </c>
      <c r="J4093" s="76"/>
      <c r="K4093" s="28" t="str">
        <f t="shared" si="63"/>
        <v/>
      </c>
    </row>
    <row r="4094" spans="1:11" ht="18.95" customHeight="1" x14ac:dyDescent="0.25">
      <c r="A4094" s="52"/>
      <c r="C4094" s="76"/>
      <c r="D4094" s="185"/>
      <c r="E4094" s="76"/>
      <c r="F4094" s="76" t="str">
        <f>IF(E4094="","",IFERROR(VLOOKUP(E4094,Cadastro!$C$9:$D$1009,2,FALSE),"PROD. NÃO ENCONTRADO"))</f>
        <v/>
      </c>
      <c r="G4094" s="94"/>
      <c r="H4094" s="69" t="str">
        <f>IFERROR(G4094*VLOOKUP(E4094,Saldo!$P$8:$U$1009,6,FALSE),"")</f>
        <v/>
      </c>
      <c r="I4094" s="104" t="str">
        <f>IFERROR(IF(D4094="","",VLOOKUP(E4094,Saldo!$P$8:$Q$1009,2,FALSE)),"")</f>
        <v/>
      </c>
      <c r="J4094" s="76"/>
      <c r="K4094" s="28" t="str">
        <f t="shared" si="63"/>
        <v/>
      </c>
    </row>
    <row r="4095" spans="1:11" ht="18.95" customHeight="1" x14ac:dyDescent="0.25">
      <c r="A4095" s="52"/>
      <c r="C4095" s="76"/>
      <c r="D4095" s="185"/>
      <c r="E4095" s="76"/>
      <c r="F4095" s="76" t="str">
        <f>IF(E4095="","",IFERROR(VLOOKUP(E4095,Cadastro!$C$9:$D$1009,2,FALSE),"PROD. NÃO ENCONTRADO"))</f>
        <v/>
      </c>
      <c r="G4095" s="94"/>
      <c r="H4095" s="69" t="str">
        <f>IFERROR(G4095*VLOOKUP(E4095,Saldo!$P$8:$U$1009,6,FALSE),"")</f>
        <v/>
      </c>
      <c r="I4095" s="104" t="str">
        <f>IFERROR(IF(D4095="","",VLOOKUP(E4095,Saldo!$P$8:$Q$1009,2,FALSE)),"")</f>
        <v/>
      </c>
      <c r="J4095" s="76"/>
      <c r="K4095" s="28" t="str">
        <f t="shared" si="63"/>
        <v/>
      </c>
    </row>
    <row r="4096" spans="1:11" ht="18.95" customHeight="1" x14ac:dyDescent="0.25">
      <c r="A4096" s="52"/>
      <c r="C4096" s="76"/>
      <c r="D4096" s="185"/>
      <c r="E4096" s="76"/>
      <c r="F4096" s="76" t="str">
        <f>IF(E4096="","",IFERROR(VLOOKUP(E4096,Cadastro!$C$9:$D$1009,2,FALSE),"PROD. NÃO ENCONTRADO"))</f>
        <v/>
      </c>
      <c r="G4096" s="94"/>
      <c r="H4096" s="69" t="str">
        <f>IFERROR(G4096*VLOOKUP(E4096,Saldo!$P$8:$U$1009,6,FALSE),"")</f>
        <v/>
      </c>
      <c r="I4096" s="104" t="str">
        <f>IFERROR(IF(D4096="","",VLOOKUP(E4096,Saldo!$P$8:$Q$1009,2,FALSE)),"")</f>
        <v/>
      </c>
      <c r="J4096" s="76"/>
      <c r="K4096" s="28" t="str">
        <f t="shared" si="63"/>
        <v/>
      </c>
    </row>
    <row r="4097" spans="1:11" ht="18.95" customHeight="1" x14ac:dyDescent="0.25">
      <c r="A4097" s="52"/>
      <c r="C4097" s="76"/>
      <c r="D4097" s="185"/>
      <c r="E4097" s="76"/>
      <c r="F4097" s="76" t="str">
        <f>IF(E4097="","",IFERROR(VLOOKUP(E4097,Cadastro!$C$9:$D$1009,2,FALSE),"PROD. NÃO ENCONTRADO"))</f>
        <v/>
      </c>
      <c r="G4097" s="94"/>
      <c r="H4097" s="69" t="str">
        <f>IFERROR(G4097*VLOOKUP(E4097,Saldo!$P$8:$U$1009,6,FALSE),"")</f>
        <v/>
      </c>
      <c r="I4097" s="104" t="str">
        <f>IFERROR(IF(D4097="","",VLOOKUP(E4097,Saldo!$P$8:$Q$1009,2,FALSE)),"")</f>
        <v/>
      </c>
      <c r="J4097" s="76"/>
      <c r="K4097" s="28" t="str">
        <f t="shared" si="63"/>
        <v/>
      </c>
    </row>
    <row r="4098" spans="1:11" ht="18.95" customHeight="1" x14ac:dyDescent="0.25">
      <c r="A4098" s="52"/>
      <c r="C4098" s="76"/>
      <c r="D4098" s="185"/>
      <c r="E4098" s="76"/>
      <c r="F4098" s="76" t="str">
        <f>IF(E4098="","",IFERROR(VLOOKUP(E4098,Cadastro!$C$9:$D$1009,2,FALSE),"PROD. NÃO ENCONTRADO"))</f>
        <v/>
      </c>
      <c r="G4098" s="94"/>
      <c r="H4098" s="69" t="str">
        <f>IFERROR(G4098*VLOOKUP(E4098,Saldo!$P$8:$U$1009,6,FALSE),"")</f>
        <v/>
      </c>
      <c r="I4098" s="104" t="str">
        <f>IFERROR(IF(D4098="","",VLOOKUP(E4098,Saldo!$P$8:$Q$1009,2,FALSE)),"")</f>
        <v/>
      </c>
      <c r="J4098" s="76"/>
      <c r="K4098" s="28" t="str">
        <f t="shared" si="63"/>
        <v/>
      </c>
    </row>
    <row r="4099" spans="1:11" ht="18.95" customHeight="1" x14ac:dyDescent="0.25">
      <c r="A4099" s="52"/>
      <c r="C4099" s="76"/>
      <c r="D4099" s="185"/>
      <c r="E4099" s="76"/>
      <c r="F4099" s="76" t="str">
        <f>IF(E4099="","",IFERROR(VLOOKUP(E4099,Cadastro!$C$9:$D$1009,2,FALSE),"PROD. NÃO ENCONTRADO"))</f>
        <v/>
      </c>
      <c r="G4099" s="94"/>
      <c r="H4099" s="69" t="str">
        <f>IFERROR(G4099*VLOOKUP(E4099,Saldo!$P$8:$U$1009,6,FALSE),"")</f>
        <v/>
      </c>
      <c r="I4099" s="104" t="str">
        <f>IFERROR(IF(D4099="","",VLOOKUP(E4099,Saldo!$P$8:$Q$1009,2,FALSE)),"")</f>
        <v/>
      </c>
      <c r="J4099" s="76"/>
      <c r="K4099" s="28" t="str">
        <f t="shared" si="63"/>
        <v/>
      </c>
    </row>
    <row r="4100" spans="1:11" ht="18.95" customHeight="1" x14ac:dyDescent="0.25">
      <c r="A4100" s="52"/>
      <c r="C4100" s="76"/>
      <c r="D4100" s="185"/>
      <c r="E4100" s="76"/>
      <c r="F4100" s="76" t="str">
        <f>IF(E4100="","",IFERROR(VLOOKUP(E4100,Cadastro!$C$9:$D$1009,2,FALSE),"PROD. NÃO ENCONTRADO"))</f>
        <v/>
      </c>
      <c r="G4100" s="94"/>
      <c r="H4100" s="69" t="str">
        <f>IFERROR(G4100*VLOOKUP(E4100,Saldo!$P$8:$U$1009,6,FALSE),"")</f>
        <v/>
      </c>
      <c r="I4100" s="104" t="str">
        <f>IFERROR(IF(D4100="","",VLOOKUP(E4100,Saldo!$P$8:$Q$1009,2,FALSE)),"")</f>
        <v/>
      </c>
      <c r="J4100" s="76"/>
      <c r="K4100" s="28" t="str">
        <f t="shared" si="63"/>
        <v/>
      </c>
    </row>
    <row r="4101" spans="1:11" ht="18.95" customHeight="1" x14ac:dyDescent="0.25">
      <c r="A4101" s="52"/>
      <c r="C4101" s="76"/>
      <c r="D4101" s="185"/>
      <c r="E4101" s="76"/>
      <c r="F4101" s="76" t="str">
        <f>IF(E4101="","",IFERROR(VLOOKUP(E4101,Cadastro!$C$9:$D$1009,2,FALSE),"PROD. NÃO ENCONTRADO"))</f>
        <v/>
      </c>
      <c r="G4101" s="94"/>
      <c r="H4101" s="69" t="str">
        <f>IFERROR(G4101*VLOOKUP(E4101,Saldo!$P$8:$U$1009,6,FALSE),"")</f>
        <v/>
      </c>
      <c r="I4101" s="104" t="str">
        <f>IFERROR(IF(D4101="","",VLOOKUP(E4101,Saldo!$P$8:$Q$1009,2,FALSE)),"")</f>
        <v/>
      </c>
      <c r="J4101" s="76"/>
      <c r="K4101" s="28" t="str">
        <f t="shared" si="63"/>
        <v/>
      </c>
    </row>
    <row r="4102" spans="1:11" ht="18.95" customHeight="1" x14ac:dyDescent="0.25">
      <c r="A4102" s="52"/>
      <c r="C4102" s="76"/>
      <c r="D4102" s="185"/>
      <c r="E4102" s="76"/>
      <c r="F4102" s="76" t="str">
        <f>IF(E4102="","",IFERROR(VLOOKUP(E4102,Cadastro!$C$9:$D$1009,2,FALSE),"PROD. NÃO ENCONTRADO"))</f>
        <v/>
      </c>
      <c r="G4102" s="94"/>
      <c r="H4102" s="69" t="str">
        <f>IFERROR(G4102*VLOOKUP(E4102,Saldo!$P$8:$U$1009,6,FALSE),"")</f>
        <v/>
      </c>
      <c r="I4102" s="104" t="str">
        <f>IFERROR(IF(D4102="","",VLOOKUP(E4102,Saldo!$P$8:$Q$1009,2,FALSE)),"")</f>
        <v/>
      </c>
      <c r="J4102" s="76"/>
      <c r="K4102" s="28" t="str">
        <f t="shared" si="63"/>
        <v/>
      </c>
    </row>
    <row r="4103" spans="1:11" ht="18.95" customHeight="1" x14ac:dyDescent="0.25">
      <c r="A4103" s="52"/>
      <c r="C4103" s="76"/>
      <c r="D4103" s="185"/>
      <c r="E4103" s="76"/>
      <c r="F4103" s="76" t="str">
        <f>IF(E4103="","",IFERROR(VLOOKUP(E4103,Cadastro!$C$9:$D$1009,2,FALSE),"PROD. NÃO ENCONTRADO"))</f>
        <v/>
      </c>
      <c r="G4103" s="94"/>
      <c r="H4103" s="69" t="str">
        <f>IFERROR(G4103*VLOOKUP(E4103,Saldo!$P$8:$U$1009,6,FALSE),"")</f>
        <v/>
      </c>
      <c r="I4103" s="104" t="str">
        <f>IFERROR(IF(D4103="","",VLOOKUP(E4103,Saldo!$P$8:$Q$1009,2,FALSE)),"")</f>
        <v/>
      </c>
      <c r="J4103" s="76"/>
      <c r="K4103" s="28" t="str">
        <f t="shared" si="63"/>
        <v/>
      </c>
    </row>
    <row r="4104" spans="1:11" ht="18.95" customHeight="1" x14ac:dyDescent="0.25">
      <c r="A4104" s="52"/>
      <c r="C4104" s="76"/>
      <c r="D4104" s="185"/>
      <c r="E4104" s="76"/>
      <c r="F4104" s="76" t="str">
        <f>IF(E4104="","",IFERROR(VLOOKUP(E4104,Cadastro!$C$9:$D$1009,2,FALSE),"PROD. NÃO ENCONTRADO"))</f>
        <v/>
      </c>
      <c r="G4104" s="94"/>
      <c r="H4104" s="69" t="str">
        <f>IFERROR(G4104*VLOOKUP(E4104,Saldo!$P$8:$U$1009,6,FALSE),"")</f>
        <v/>
      </c>
      <c r="I4104" s="104" t="str">
        <f>IFERROR(IF(D4104="","",VLOOKUP(E4104,Saldo!$P$8:$Q$1009,2,FALSE)),"")</f>
        <v/>
      </c>
      <c r="J4104" s="76"/>
      <c r="K4104" s="28" t="str">
        <f t="shared" si="63"/>
        <v/>
      </c>
    </row>
    <row r="4105" spans="1:11" ht="18.95" customHeight="1" x14ac:dyDescent="0.25">
      <c r="A4105" s="52"/>
      <c r="C4105" s="76"/>
      <c r="D4105" s="185"/>
      <c r="E4105" s="76"/>
      <c r="F4105" s="76" t="str">
        <f>IF(E4105="","",IFERROR(VLOOKUP(E4105,Cadastro!$C$9:$D$1009,2,FALSE),"PROD. NÃO ENCONTRADO"))</f>
        <v/>
      </c>
      <c r="G4105" s="94"/>
      <c r="H4105" s="69" t="str">
        <f>IFERROR(G4105*VLOOKUP(E4105,Saldo!$P$8:$U$1009,6,FALSE),"")</f>
        <v/>
      </c>
      <c r="I4105" s="104" t="str">
        <f>IFERROR(IF(D4105="","",VLOOKUP(E4105,Saldo!$P$8:$Q$1009,2,FALSE)),"")</f>
        <v/>
      </c>
      <c r="J4105" s="76"/>
      <c r="K4105" s="28" t="str">
        <f t="shared" si="63"/>
        <v/>
      </c>
    </row>
    <row r="4106" spans="1:11" ht="18.95" customHeight="1" x14ac:dyDescent="0.25">
      <c r="A4106" s="52"/>
      <c r="C4106" s="76"/>
      <c r="D4106" s="185"/>
      <c r="E4106" s="76"/>
      <c r="F4106" s="76" t="str">
        <f>IF(E4106="","",IFERROR(VLOOKUP(E4106,Cadastro!$C$9:$D$1009,2,FALSE),"PROD. NÃO ENCONTRADO"))</f>
        <v/>
      </c>
      <c r="G4106" s="94"/>
      <c r="H4106" s="69" t="str">
        <f>IFERROR(G4106*VLOOKUP(E4106,Saldo!$P$8:$U$1009,6,FALSE),"")</f>
        <v/>
      </c>
      <c r="I4106" s="104" t="str">
        <f>IFERROR(IF(D4106="","",VLOOKUP(E4106,Saldo!$P$8:$Q$1009,2,FALSE)),"")</f>
        <v/>
      </c>
      <c r="J4106" s="76"/>
      <c r="K4106" s="28" t="str">
        <f t="shared" ref="K4106:K4169" si="64">IF(D4106="","",MONTH(D4106))</f>
        <v/>
      </c>
    </row>
    <row r="4107" spans="1:11" ht="18.95" customHeight="1" x14ac:dyDescent="0.25">
      <c r="A4107" s="52"/>
      <c r="C4107" s="76"/>
      <c r="D4107" s="185"/>
      <c r="E4107" s="76"/>
      <c r="F4107" s="76" t="str">
        <f>IF(E4107="","",IFERROR(VLOOKUP(E4107,Cadastro!$C$9:$D$1009,2,FALSE),"PROD. NÃO ENCONTRADO"))</f>
        <v/>
      </c>
      <c r="G4107" s="94"/>
      <c r="H4107" s="69" t="str">
        <f>IFERROR(G4107*VLOOKUP(E4107,Saldo!$P$8:$U$1009,6,FALSE),"")</f>
        <v/>
      </c>
      <c r="I4107" s="104" t="str">
        <f>IFERROR(IF(D4107="","",VLOOKUP(E4107,Saldo!$P$8:$Q$1009,2,FALSE)),"")</f>
        <v/>
      </c>
      <c r="J4107" s="76"/>
      <c r="K4107" s="28" t="str">
        <f t="shared" si="64"/>
        <v/>
      </c>
    </row>
    <row r="4108" spans="1:11" ht="18.95" customHeight="1" x14ac:dyDescent="0.25">
      <c r="A4108" s="52"/>
      <c r="C4108" s="76"/>
      <c r="D4108" s="185"/>
      <c r="E4108" s="76"/>
      <c r="F4108" s="76" t="str">
        <f>IF(E4108="","",IFERROR(VLOOKUP(E4108,Cadastro!$C$9:$D$1009,2,FALSE),"PROD. NÃO ENCONTRADO"))</f>
        <v/>
      </c>
      <c r="G4108" s="94"/>
      <c r="H4108" s="69" t="str">
        <f>IFERROR(G4108*VLOOKUP(E4108,Saldo!$P$8:$U$1009,6,FALSE),"")</f>
        <v/>
      </c>
      <c r="I4108" s="104" t="str">
        <f>IFERROR(IF(D4108="","",VLOOKUP(E4108,Saldo!$P$8:$Q$1009,2,FALSE)),"")</f>
        <v/>
      </c>
      <c r="J4108" s="76"/>
      <c r="K4108" s="28" t="str">
        <f t="shared" si="64"/>
        <v/>
      </c>
    </row>
    <row r="4109" spans="1:11" ht="18.95" customHeight="1" x14ac:dyDescent="0.25">
      <c r="A4109" s="52"/>
      <c r="C4109" s="76"/>
      <c r="D4109" s="185"/>
      <c r="E4109" s="76"/>
      <c r="F4109" s="76" t="str">
        <f>IF(E4109="","",IFERROR(VLOOKUP(E4109,Cadastro!$C$9:$D$1009,2,FALSE),"PROD. NÃO ENCONTRADO"))</f>
        <v/>
      </c>
      <c r="G4109" s="94"/>
      <c r="H4109" s="69" t="str">
        <f>IFERROR(G4109*VLOOKUP(E4109,Saldo!$P$8:$U$1009,6,FALSE),"")</f>
        <v/>
      </c>
      <c r="I4109" s="104" t="str">
        <f>IFERROR(IF(D4109="","",VLOOKUP(E4109,Saldo!$P$8:$Q$1009,2,FALSE)),"")</f>
        <v/>
      </c>
      <c r="J4109" s="76"/>
      <c r="K4109" s="28" t="str">
        <f t="shared" si="64"/>
        <v/>
      </c>
    </row>
    <row r="4110" spans="1:11" ht="18.95" customHeight="1" x14ac:dyDescent="0.25">
      <c r="A4110" s="52"/>
      <c r="C4110" s="76"/>
      <c r="D4110" s="185"/>
      <c r="E4110" s="76"/>
      <c r="F4110" s="76" t="str">
        <f>IF(E4110="","",IFERROR(VLOOKUP(E4110,Cadastro!$C$9:$D$1009,2,FALSE),"PROD. NÃO ENCONTRADO"))</f>
        <v/>
      </c>
      <c r="G4110" s="94"/>
      <c r="H4110" s="69" t="str">
        <f>IFERROR(G4110*VLOOKUP(E4110,Saldo!$P$8:$U$1009,6,FALSE),"")</f>
        <v/>
      </c>
      <c r="I4110" s="104" t="str">
        <f>IFERROR(IF(D4110="","",VLOOKUP(E4110,Saldo!$P$8:$Q$1009,2,FALSE)),"")</f>
        <v/>
      </c>
      <c r="J4110" s="76"/>
      <c r="K4110" s="28" t="str">
        <f t="shared" si="64"/>
        <v/>
      </c>
    </row>
    <row r="4111" spans="1:11" ht="18.95" customHeight="1" x14ac:dyDescent="0.25">
      <c r="A4111" s="52"/>
      <c r="C4111" s="76"/>
      <c r="D4111" s="185"/>
      <c r="E4111" s="76"/>
      <c r="F4111" s="76" t="str">
        <f>IF(E4111="","",IFERROR(VLOOKUP(E4111,Cadastro!$C$9:$D$1009,2,FALSE),"PROD. NÃO ENCONTRADO"))</f>
        <v/>
      </c>
      <c r="G4111" s="94"/>
      <c r="H4111" s="69" t="str">
        <f>IFERROR(G4111*VLOOKUP(E4111,Saldo!$P$8:$U$1009,6,FALSE),"")</f>
        <v/>
      </c>
      <c r="I4111" s="104" t="str">
        <f>IFERROR(IF(D4111="","",VLOOKUP(E4111,Saldo!$P$8:$Q$1009,2,FALSE)),"")</f>
        <v/>
      </c>
      <c r="J4111" s="76"/>
      <c r="K4111" s="28" t="str">
        <f t="shared" si="64"/>
        <v/>
      </c>
    </row>
    <row r="4112" spans="1:11" ht="18.95" customHeight="1" x14ac:dyDescent="0.25">
      <c r="A4112" s="52"/>
      <c r="C4112" s="76"/>
      <c r="D4112" s="185"/>
      <c r="E4112" s="76"/>
      <c r="F4112" s="76" t="str">
        <f>IF(E4112="","",IFERROR(VLOOKUP(E4112,Cadastro!$C$9:$D$1009,2,FALSE),"PROD. NÃO ENCONTRADO"))</f>
        <v/>
      </c>
      <c r="G4112" s="94"/>
      <c r="H4112" s="69" t="str">
        <f>IFERROR(G4112*VLOOKUP(E4112,Saldo!$P$8:$U$1009,6,FALSE),"")</f>
        <v/>
      </c>
      <c r="I4112" s="104" t="str">
        <f>IFERROR(IF(D4112="","",VLOOKUP(E4112,Saldo!$P$8:$Q$1009,2,FALSE)),"")</f>
        <v/>
      </c>
      <c r="J4112" s="76"/>
      <c r="K4112" s="28" t="str">
        <f t="shared" si="64"/>
        <v/>
      </c>
    </row>
    <row r="4113" spans="1:11" ht="18.95" customHeight="1" x14ac:dyDescent="0.25">
      <c r="A4113" s="52"/>
      <c r="C4113" s="76"/>
      <c r="D4113" s="185"/>
      <c r="E4113" s="76"/>
      <c r="F4113" s="76" t="str">
        <f>IF(E4113="","",IFERROR(VLOOKUP(E4113,Cadastro!$C$9:$D$1009,2,FALSE),"PROD. NÃO ENCONTRADO"))</f>
        <v/>
      </c>
      <c r="G4113" s="94"/>
      <c r="H4113" s="69" t="str">
        <f>IFERROR(G4113*VLOOKUP(E4113,Saldo!$P$8:$U$1009,6,FALSE),"")</f>
        <v/>
      </c>
      <c r="I4113" s="104" t="str">
        <f>IFERROR(IF(D4113="","",VLOOKUP(E4113,Saldo!$P$8:$Q$1009,2,FALSE)),"")</f>
        <v/>
      </c>
      <c r="J4113" s="76"/>
      <c r="K4113" s="28" t="str">
        <f t="shared" si="64"/>
        <v/>
      </c>
    </row>
    <row r="4114" spans="1:11" ht="18.95" customHeight="1" x14ac:dyDescent="0.25">
      <c r="A4114" s="52"/>
      <c r="C4114" s="76"/>
      <c r="D4114" s="185"/>
      <c r="E4114" s="76"/>
      <c r="F4114" s="76" t="str">
        <f>IF(E4114="","",IFERROR(VLOOKUP(E4114,Cadastro!$C$9:$D$1009,2,FALSE),"PROD. NÃO ENCONTRADO"))</f>
        <v/>
      </c>
      <c r="G4114" s="94"/>
      <c r="H4114" s="69" t="str">
        <f>IFERROR(G4114*VLOOKUP(E4114,Saldo!$P$8:$U$1009,6,FALSE),"")</f>
        <v/>
      </c>
      <c r="I4114" s="104" t="str">
        <f>IFERROR(IF(D4114="","",VLOOKUP(E4114,Saldo!$P$8:$Q$1009,2,FALSE)),"")</f>
        <v/>
      </c>
      <c r="J4114" s="76"/>
      <c r="K4114" s="28" t="str">
        <f t="shared" si="64"/>
        <v/>
      </c>
    </row>
    <row r="4115" spans="1:11" ht="18.95" customHeight="1" x14ac:dyDescent="0.25">
      <c r="A4115" s="52"/>
      <c r="C4115" s="76"/>
      <c r="D4115" s="185"/>
      <c r="E4115" s="76"/>
      <c r="F4115" s="76" t="str">
        <f>IF(E4115="","",IFERROR(VLOOKUP(E4115,Cadastro!$C$9:$D$1009,2,FALSE),"PROD. NÃO ENCONTRADO"))</f>
        <v/>
      </c>
      <c r="G4115" s="94"/>
      <c r="H4115" s="69" t="str">
        <f>IFERROR(G4115*VLOOKUP(E4115,Saldo!$P$8:$U$1009,6,FALSE),"")</f>
        <v/>
      </c>
      <c r="I4115" s="104" t="str">
        <f>IFERROR(IF(D4115="","",VLOOKUP(E4115,Saldo!$P$8:$Q$1009,2,FALSE)),"")</f>
        <v/>
      </c>
      <c r="J4115" s="76"/>
      <c r="K4115" s="28" t="str">
        <f t="shared" si="64"/>
        <v/>
      </c>
    </row>
    <row r="4116" spans="1:11" ht="18.95" customHeight="1" x14ac:dyDescent="0.25">
      <c r="A4116" s="52"/>
      <c r="C4116" s="76"/>
      <c r="D4116" s="185"/>
      <c r="E4116" s="76"/>
      <c r="F4116" s="76" t="str">
        <f>IF(E4116="","",IFERROR(VLOOKUP(E4116,Cadastro!$C$9:$D$1009,2,FALSE),"PROD. NÃO ENCONTRADO"))</f>
        <v/>
      </c>
      <c r="G4116" s="94"/>
      <c r="H4116" s="69" t="str">
        <f>IFERROR(G4116*VLOOKUP(E4116,Saldo!$P$8:$U$1009,6,FALSE),"")</f>
        <v/>
      </c>
      <c r="I4116" s="104" t="str">
        <f>IFERROR(IF(D4116="","",VLOOKUP(E4116,Saldo!$P$8:$Q$1009,2,FALSE)),"")</f>
        <v/>
      </c>
      <c r="J4116" s="76"/>
      <c r="K4116" s="28" t="str">
        <f t="shared" si="64"/>
        <v/>
      </c>
    </row>
    <row r="4117" spans="1:11" ht="18.95" customHeight="1" x14ac:dyDescent="0.25">
      <c r="A4117" s="52"/>
      <c r="C4117" s="76"/>
      <c r="D4117" s="185"/>
      <c r="E4117" s="76"/>
      <c r="F4117" s="76" t="str">
        <f>IF(E4117="","",IFERROR(VLOOKUP(E4117,Cadastro!$C$9:$D$1009,2,FALSE),"PROD. NÃO ENCONTRADO"))</f>
        <v/>
      </c>
      <c r="G4117" s="94"/>
      <c r="H4117" s="69" t="str">
        <f>IFERROR(G4117*VLOOKUP(E4117,Saldo!$P$8:$U$1009,6,FALSE),"")</f>
        <v/>
      </c>
      <c r="I4117" s="104" t="str">
        <f>IFERROR(IF(D4117="","",VLOOKUP(E4117,Saldo!$P$8:$Q$1009,2,FALSE)),"")</f>
        <v/>
      </c>
      <c r="J4117" s="76"/>
      <c r="K4117" s="28" t="str">
        <f t="shared" si="64"/>
        <v/>
      </c>
    </row>
    <row r="4118" spans="1:11" ht="18.95" customHeight="1" x14ac:dyDescent="0.25">
      <c r="A4118" s="52"/>
      <c r="C4118" s="76"/>
      <c r="D4118" s="185"/>
      <c r="E4118" s="76"/>
      <c r="F4118" s="76" t="str">
        <f>IF(E4118="","",IFERROR(VLOOKUP(E4118,Cadastro!$C$9:$D$1009,2,FALSE),"PROD. NÃO ENCONTRADO"))</f>
        <v/>
      </c>
      <c r="G4118" s="94"/>
      <c r="H4118" s="69" t="str">
        <f>IFERROR(G4118*VLOOKUP(E4118,Saldo!$P$8:$U$1009,6,FALSE),"")</f>
        <v/>
      </c>
      <c r="I4118" s="104" t="str">
        <f>IFERROR(IF(D4118="","",VLOOKUP(E4118,Saldo!$P$8:$Q$1009,2,FALSE)),"")</f>
        <v/>
      </c>
      <c r="J4118" s="76"/>
      <c r="K4118" s="28" t="str">
        <f t="shared" si="64"/>
        <v/>
      </c>
    </row>
    <row r="4119" spans="1:11" ht="18.95" customHeight="1" x14ac:dyDescent="0.25">
      <c r="A4119" s="52"/>
      <c r="C4119" s="76"/>
      <c r="D4119" s="185"/>
      <c r="E4119" s="76"/>
      <c r="F4119" s="76" t="str">
        <f>IF(E4119="","",IFERROR(VLOOKUP(E4119,Cadastro!$C$9:$D$1009,2,FALSE),"PROD. NÃO ENCONTRADO"))</f>
        <v/>
      </c>
      <c r="G4119" s="94"/>
      <c r="H4119" s="69" t="str">
        <f>IFERROR(G4119*VLOOKUP(E4119,Saldo!$P$8:$U$1009,6,FALSE),"")</f>
        <v/>
      </c>
      <c r="I4119" s="104" t="str">
        <f>IFERROR(IF(D4119="","",VLOOKUP(E4119,Saldo!$P$8:$Q$1009,2,FALSE)),"")</f>
        <v/>
      </c>
      <c r="J4119" s="76"/>
      <c r="K4119" s="28" t="str">
        <f t="shared" si="64"/>
        <v/>
      </c>
    </row>
    <row r="4120" spans="1:11" ht="18.95" customHeight="1" x14ac:dyDescent="0.25">
      <c r="A4120" s="52"/>
      <c r="C4120" s="76"/>
      <c r="D4120" s="185"/>
      <c r="E4120" s="76"/>
      <c r="F4120" s="76" t="str">
        <f>IF(E4120="","",IFERROR(VLOOKUP(E4120,Cadastro!$C$9:$D$1009,2,FALSE),"PROD. NÃO ENCONTRADO"))</f>
        <v/>
      </c>
      <c r="G4120" s="94"/>
      <c r="H4120" s="69" t="str">
        <f>IFERROR(G4120*VLOOKUP(E4120,Saldo!$P$8:$U$1009,6,FALSE),"")</f>
        <v/>
      </c>
      <c r="I4120" s="104" t="str">
        <f>IFERROR(IF(D4120="","",VLOOKUP(E4120,Saldo!$P$8:$Q$1009,2,FALSE)),"")</f>
        <v/>
      </c>
      <c r="J4120" s="76"/>
      <c r="K4120" s="28" t="str">
        <f t="shared" si="64"/>
        <v/>
      </c>
    </row>
    <row r="4121" spans="1:11" ht="18.95" customHeight="1" x14ac:dyDescent="0.25">
      <c r="A4121" s="52"/>
      <c r="C4121" s="76"/>
      <c r="D4121" s="185"/>
      <c r="E4121" s="76"/>
      <c r="F4121" s="76" t="str">
        <f>IF(E4121="","",IFERROR(VLOOKUP(E4121,Cadastro!$C$9:$D$1009,2,FALSE),"PROD. NÃO ENCONTRADO"))</f>
        <v/>
      </c>
      <c r="G4121" s="94"/>
      <c r="H4121" s="69" t="str">
        <f>IFERROR(G4121*VLOOKUP(E4121,Saldo!$P$8:$U$1009,6,FALSE),"")</f>
        <v/>
      </c>
      <c r="I4121" s="104" t="str">
        <f>IFERROR(IF(D4121="","",VLOOKUP(E4121,Saldo!$P$8:$Q$1009,2,FALSE)),"")</f>
        <v/>
      </c>
      <c r="J4121" s="76"/>
      <c r="K4121" s="28" t="str">
        <f t="shared" si="64"/>
        <v/>
      </c>
    </row>
    <row r="4122" spans="1:11" ht="18.95" customHeight="1" x14ac:dyDescent="0.25">
      <c r="A4122" s="52"/>
      <c r="C4122" s="76"/>
      <c r="D4122" s="185"/>
      <c r="E4122" s="76"/>
      <c r="F4122" s="76" t="str">
        <f>IF(E4122="","",IFERROR(VLOOKUP(E4122,Cadastro!$C$9:$D$1009,2,FALSE),"PROD. NÃO ENCONTRADO"))</f>
        <v/>
      </c>
      <c r="G4122" s="94"/>
      <c r="H4122" s="69" t="str">
        <f>IFERROR(G4122*VLOOKUP(E4122,Saldo!$P$8:$U$1009,6,FALSE),"")</f>
        <v/>
      </c>
      <c r="I4122" s="104" t="str">
        <f>IFERROR(IF(D4122="","",VLOOKUP(E4122,Saldo!$P$8:$Q$1009,2,FALSE)),"")</f>
        <v/>
      </c>
      <c r="J4122" s="76"/>
      <c r="K4122" s="28" t="str">
        <f t="shared" si="64"/>
        <v/>
      </c>
    </row>
    <row r="4123" spans="1:11" ht="18.95" customHeight="1" x14ac:dyDescent="0.25">
      <c r="A4123" s="52"/>
      <c r="C4123" s="76"/>
      <c r="D4123" s="185"/>
      <c r="E4123" s="76"/>
      <c r="F4123" s="76" t="str">
        <f>IF(E4123="","",IFERROR(VLOOKUP(E4123,Cadastro!$C$9:$D$1009,2,FALSE),"PROD. NÃO ENCONTRADO"))</f>
        <v/>
      </c>
      <c r="G4123" s="94"/>
      <c r="H4123" s="69" t="str">
        <f>IFERROR(G4123*VLOOKUP(E4123,Saldo!$P$8:$U$1009,6,FALSE),"")</f>
        <v/>
      </c>
      <c r="I4123" s="104" t="str">
        <f>IFERROR(IF(D4123="","",VLOOKUP(E4123,Saldo!$P$8:$Q$1009,2,FALSE)),"")</f>
        <v/>
      </c>
      <c r="J4123" s="76"/>
      <c r="K4123" s="28" t="str">
        <f t="shared" si="64"/>
        <v/>
      </c>
    </row>
    <row r="4124" spans="1:11" ht="18.95" customHeight="1" x14ac:dyDescent="0.25">
      <c r="A4124" s="52"/>
      <c r="C4124" s="76"/>
      <c r="D4124" s="185"/>
      <c r="E4124" s="76"/>
      <c r="F4124" s="76" t="str">
        <f>IF(E4124="","",IFERROR(VLOOKUP(E4124,Cadastro!$C$9:$D$1009,2,FALSE),"PROD. NÃO ENCONTRADO"))</f>
        <v/>
      </c>
      <c r="G4124" s="94"/>
      <c r="H4124" s="69" t="str">
        <f>IFERROR(G4124*VLOOKUP(E4124,Saldo!$P$8:$U$1009,6,FALSE),"")</f>
        <v/>
      </c>
      <c r="I4124" s="104" t="str">
        <f>IFERROR(IF(D4124="","",VLOOKUP(E4124,Saldo!$P$8:$Q$1009,2,FALSE)),"")</f>
        <v/>
      </c>
      <c r="J4124" s="76"/>
      <c r="K4124" s="28" t="str">
        <f t="shared" si="64"/>
        <v/>
      </c>
    </row>
    <row r="4125" spans="1:11" ht="18.95" customHeight="1" x14ac:dyDescent="0.25">
      <c r="A4125" s="52"/>
      <c r="C4125" s="76"/>
      <c r="D4125" s="185"/>
      <c r="E4125" s="76"/>
      <c r="F4125" s="76" t="str">
        <f>IF(E4125="","",IFERROR(VLOOKUP(E4125,Cadastro!$C$9:$D$1009,2,FALSE),"PROD. NÃO ENCONTRADO"))</f>
        <v/>
      </c>
      <c r="G4125" s="94"/>
      <c r="H4125" s="69" t="str">
        <f>IFERROR(G4125*VLOOKUP(E4125,Saldo!$P$8:$U$1009,6,FALSE),"")</f>
        <v/>
      </c>
      <c r="I4125" s="104" t="str">
        <f>IFERROR(IF(D4125="","",VLOOKUP(E4125,Saldo!$P$8:$Q$1009,2,FALSE)),"")</f>
        <v/>
      </c>
      <c r="J4125" s="76"/>
      <c r="K4125" s="28" t="str">
        <f t="shared" si="64"/>
        <v/>
      </c>
    </row>
    <row r="4126" spans="1:11" ht="18.95" customHeight="1" x14ac:dyDescent="0.25">
      <c r="A4126" s="52"/>
      <c r="C4126" s="76"/>
      <c r="D4126" s="185"/>
      <c r="E4126" s="76"/>
      <c r="F4126" s="76" t="str">
        <f>IF(E4126="","",IFERROR(VLOOKUP(E4126,Cadastro!$C$9:$D$1009,2,FALSE),"PROD. NÃO ENCONTRADO"))</f>
        <v/>
      </c>
      <c r="G4126" s="94"/>
      <c r="H4126" s="69" t="str">
        <f>IFERROR(G4126*VLOOKUP(E4126,Saldo!$P$8:$U$1009,6,FALSE),"")</f>
        <v/>
      </c>
      <c r="I4126" s="104" t="str">
        <f>IFERROR(IF(D4126="","",VLOOKUP(E4126,Saldo!$P$8:$Q$1009,2,FALSE)),"")</f>
        <v/>
      </c>
      <c r="J4126" s="76"/>
      <c r="K4126" s="28" t="str">
        <f t="shared" si="64"/>
        <v/>
      </c>
    </row>
    <row r="4127" spans="1:11" ht="18.95" customHeight="1" x14ac:dyDescent="0.25">
      <c r="A4127" s="52"/>
      <c r="C4127" s="76"/>
      <c r="D4127" s="185"/>
      <c r="E4127" s="76"/>
      <c r="F4127" s="76" t="str">
        <f>IF(E4127="","",IFERROR(VLOOKUP(E4127,Cadastro!$C$9:$D$1009,2,FALSE),"PROD. NÃO ENCONTRADO"))</f>
        <v/>
      </c>
      <c r="G4127" s="94"/>
      <c r="H4127" s="69" t="str">
        <f>IFERROR(G4127*VLOOKUP(E4127,Saldo!$P$8:$U$1009,6,FALSE),"")</f>
        <v/>
      </c>
      <c r="I4127" s="104" t="str">
        <f>IFERROR(IF(D4127="","",VLOOKUP(E4127,Saldo!$P$8:$Q$1009,2,FALSE)),"")</f>
        <v/>
      </c>
      <c r="J4127" s="76"/>
      <c r="K4127" s="28" t="str">
        <f t="shared" si="64"/>
        <v/>
      </c>
    </row>
    <row r="4128" spans="1:11" ht="18.95" customHeight="1" x14ac:dyDescent="0.25">
      <c r="A4128" s="52"/>
      <c r="C4128" s="76"/>
      <c r="D4128" s="185"/>
      <c r="E4128" s="76"/>
      <c r="F4128" s="76" t="str">
        <f>IF(E4128="","",IFERROR(VLOOKUP(E4128,Cadastro!$C$9:$D$1009,2,FALSE),"PROD. NÃO ENCONTRADO"))</f>
        <v/>
      </c>
      <c r="G4128" s="94"/>
      <c r="H4128" s="69" t="str">
        <f>IFERROR(G4128*VLOOKUP(E4128,Saldo!$P$8:$U$1009,6,FALSE),"")</f>
        <v/>
      </c>
      <c r="I4128" s="104" t="str">
        <f>IFERROR(IF(D4128="","",VLOOKUP(E4128,Saldo!$P$8:$Q$1009,2,FALSE)),"")</f>
        <v/>
      </c>
      <c r="J4128" s="76"/>
      <c r="K4128" s="28" t="str">
        <f t="shared" si="64"/>
        <v/>
      </c>
    </row>
    <row r="4129" spans="1:11" ht="18.95" customHeight="1" x14ac:dyDescent="0.25">
      <c r="A4129" s="52"/>
      <c r="C4129" s="76"/>
      <c r="D4129" s="185"/>
      <c r="E4129" s="76"/>
      <c r="F4129" s="76" t="str">
        <f>IF(E4129="","",IFERROR(VLOOKUP(E4129,Cadastro!$C$9:$D$1009,2,FALSE),"PROD. NÃO ENCONTRADO"))</f>
        <v/>
      </c>
      <c r="G4129" s="94"/>
      <c r="H4129" s="69" t="str">
        <f>IFERROR(G4129*VLOOKUP(E4129,Saldo!$P$8:$U$1009,6,FALSE),"")</f>
        <v/>
      </c>
      <c r="I4129" s="104" t="str">
        <f>IFERROR(IF(D4129="","",VLOOKUP(E4129,Saldo!$P$8:$Q$1009,2,FALSE)),"")</f>
        <v/>
      </c>
      <c r="J4129" s="76"/>
      <c r="K4129" s="28" t="str">
        <f t="shared" si="64"/>
        <v/>
      </c>
    </row>
    <row r="4130" spans="1:11" ht="18.95" customHeight="1" x14ac:dyDescent="0.25">
      <c r="A4130" s="52"/>
      <c r="C4130" s="76"/>
      <c r="D4130" s="185"/>
      <c r="E4130" s="76"/>
      <c r="F4130" s="76" t="str">
        <f>IF(E4130="","",IFERROR(VLOOKUP(E4130,Cadastro!$C$9:$D$1009,2,FALSE),"PROD. NÃO ENCONTRADO"))</f>
        <v/>
      </c>
      <c r="G4130" s="94"/>
      <c r="H4130" s="69" t="str">
        <f>IFERROR(G4130*VLOOKUP(E4130,Saldo!$P$8:$U$1009,6,FALSE),"")</f>
        <v/>
      </c>
      <c r="I4130" s="104" t="str">
        <f>IFERROR(IF(D4130="","",VLOOKUP(E4130,Saldo!$P$8:$Q$1009,2,FALSE)),"")</f>
        <v/>
      </c>
      <c r="J4130" s="76"/>
      <c r="K4130" s="28" t="str">
        <f t="shared" si="64"/>
        <v/>
      </c>
    </row>
    <row r="4131" spans="1:11" ht="18.95" customHeight="1" x14ac:dyDescent="0.25">
      <c r="A4131" s="52"/>
      <c r="C4131" s="76"/>
      <c r="D4131" s="185"/>
      <c r="E4131" s="76"/>
      <c r="F4131" s="76" t="str">
        <f>IF(E4131="","",IFERROR(VLOOKUP(E4131,Cadastro!$C$9:$D$1009,2,FALSE),"PROD. NÃO ENCONTRADO"))</f>
        <v/>
      </c>
      <c r="G4131" s="94"/>
      <c r="H4131" s="69" t="str">
        <f>IFERROR(G4131*VLOOKUP(E4131,Saldo!$P$8:$U$1009,6,FALSE),"")</f>
        <v/>
      </c>
      <c r="I4131" s="104" t="str">
        <f>IFERROR(IF(D4131="","",VLOOKUP(E4131,Saldo!$P$8:$Q$1009,2,FALSE)),"")</f>
        <v/>
      </c>
      <c r="J4131" s="76"/>
      <c r="K4131" s="28" t="str">
        <f t="shared" si="64"/>
        <v/>
      </c>
    </row>
    <row r="4132" spans="1:11" ht="18.95" customHeight="1" x14ac:dyDescent="0.25">
      <c r="A4132" s="52"/>
      <c r="C4132" s="76"/>
      <c r="D4132" s="185"/>
      <c r="E4132" s="76"/>
      <c r="F4132" s="76" t="str">
        <f>IF(E4132="","",IFERROR(VLOOKUP(E4132,Cadastro!$C$9:$D$1009,2,FALSE),"PROD. NÃO ENCONTRADO"))</f>
        <v/>
      </c>
      <c r="G4132" s="94"/>
      <c r="H4132" s="69" t="str">
        <f>IFERROR(G4132*VLOOKUP(E4132,Saldo!$P$8:$U$1009,6,FALSE),"")</f>
        <v/>
      </c>
      <c r="I4132" s="104" t="str">
        <f>IFERROR(IF(D4132="","",VLOOKUP(E4132,Saldo!$P$8:$Q$1009,2,FALSE)),"")</f>
        <v/>
      </c>
      <c r="J4132" s="76"/>
      <c r="K4132" s="28" t="str">
        <f t="shared" si="64"/>
        <v/>
      </c>
    </row>
    <row r="4133" spans="1:11" ht="18.95" customHeight="1" x14ac:dyDescent="0.25">
      <c r="A4133" s="52"/>
      <c r="C4133" s="76"/>
      <c r="D4133" s="185"/>
      <c r="E4133" s="76"/>
      <c r="F4133" s="76" t="str">
        <f>IF(E4133="","",IFERROR(VLOOKUP(E4133,Cadastro!$C$9:$D$1009,2,FALSE),"PROD. NÃO ENCONTRADO"))</f>
        <v/>
      </c>
      <c r="G4133" s="94"/>
      <c r="H4133" s="69" t="str">
        <f>IFERROR(G4133*VLOOKUP(E4133,Saldo!$P$8:$U$1009,6,FALSE),"")</f>
        <v/>
      </c>
      <c r="I4133" s="104" t="str">
        <f>IFERROR(IF(D4133="","",VLOOKUP(E4133,Saldo!$P$8:$Q$1009,2,FALSE)),"")</f>
        <v/>
      </c>
      <c r="J4133" s="76"/>
      <c r="K4133" s="28" t="str">
        <f t="shared" si="64"/>
        <v/>
      </c>
    </row>
    <row r="4134" spans="1:11" ht="18.95" customHeight="1" x14ac:dyDescent="0.25">
      <c r="A4134" s="52"/>
      <c r="C4134" s="76"/>
      <c r="D4134" s="185"/>
      <c r="E4134" s="76"/>
      <c r="F4134" s="76" t="str">
        <f>IF(E4134="","",IFERROR(VLOOKUP(E4134,Cadastro!$C$9:$D$1009,2,FALSE),"PROD. NÃO ENCONTRADO"))</f>
        <v/>
      </c>
      <c r="G4134" s="94"/>
      <c r="H4134" s="69" t="str">
        <f>IFERROR(G4134*VLOOKUP(E4134,Saldo!$P$8:$U$1009,6,FALSE),"")</f>
        <v/>
      </c>
      <c r="I4134" s="104" t="str">
        <f>IFERROR(IF(D4134="","",VLOOKUP(E4134,Saldo!$P$8:$Q$1009,2,FALSE)),"")</f>
        <v/>
      </c>
      <c r="J4134" s="76"/>
      <c r="K4134" s="28" t="str">
        <f t="shared" si="64"/>
        <v/>
      </c>
    </row>
    <row r="4135" spans="1:11" ht="18.95" customHeight="1" x14ac:dyDescent="0.25">
      <c r="A4135" s="52"/>
      <c r="C4135" s="76"/>
      <c r="D4135" s="185"/>
      <c r="E4135" s="76"/>
      <c r="F4135" s="76" t="str">
        <f>IF(E4135="","",IFERROR(VLOOKUP(E4135,Cadastro!$C$9:$D$1009,2,FALSE),"PROD. NÃO ENCONTRADO"))</f>
        <v/>
      </c>
      <c r="G4135" s="94"/>
      <c r="H4135" s="69" t="str">
        <f>IFERROR(G4135*VLOOKUP(E4135,Saldo!$P$8:$U$1009,6,FALSE),"")</f>
        <v/>
      </c>
      <c r="I4135" s="104" t="str">
        <f>IFERROR(IF(D4135="","",VLOOKUP(E4135,Saldo!$P$8:$Q$1009,2,FALSE)),"")</f>
        <v/>
      </c>
      <c r="J4135" s="76"/>
      <c r="K4135" s="28" t="str">
        <f t="shared" si="64"/>
        <v/>
      </c>
    </row>
    <row r="4136" spans="1:11" ht="18.95" customHeight="1" x14ac:dyDescent="0.25">
      <c r="A4136" s="52"/>
      <c r="C4136" s="76"/>
      <c r="D4136" s="185"/>
      <c r="E4136" s="76"/>
      <c r="F4136" s="76" t="str">
        <f>IF(E4136="","",IFERROR(VLOOKUP(E4136,Cadastro!$C$9:$D$1009,2,FALSE),"PROD. NÃO ENCONTRADO"))</f>
        <v/>
      </c>
      <c r="G4136" s="94"/>
      <c r="H4136" s="69" t="str">
        <f>IFERROR(G4136*VLOOKUP(E4136,Saldo!$P$8:$U$1009,6,FALSE),"")</f>
        <v/>
      </c>
      <c r="I4136" s="104" t="str">
        <f>IFERROR(IF(D4136="","",VLOOKUP(E4136,Saldo!$P$8:$Q$1009,2,FALSE)),"")</f>
        <v/>
      </c>
      <c r="J4136" s="76"/>
      <c r="K4136" s="28" t="str">
        <f t="shared" si="64"/>
        <v/>
      </c>
    </row>
    <row r="4137" spans="1:11" ht="18.95" customHeight="1" x14ac:dyDescent="0.25">
      <c r="A4137" s="52"/>
      <c r="C4137" s="76"/>
      <c r="D4137" s="185"/>
      <c r="E4137" s="76"/>
      <c r="F4137" s="76" t="str">
        <f>IF(E4137="","",IFERROR(VLOOKUP(E4137,Cadastro!$C$9:$D$1009,2,FALSE),"PROD. NÃO ENCONTRADO"))</f>
        <v/>
      </c>
      <c r="G4137" s="94"/>
      <c r="H4137" s="69" t="str">
        <f>IFERROR(G4137*VLOOKUP(E4137,Saldo!$P$8:$U$1009,6,FALSE),"")</f>
        <v/>
      </c>
      <c r="I4137" s="104" t="str">
        <f>IFERROR(IF(D4137="","",VLOOKUP(E4137,Saldo!$P$8:$Q$1009,2,FALSE)),"")</f>
        <v/>
      </c>
      <c r="J4137" s="76"/>
      <c r="K4137" s="28" t="str">
        <f t="shared" si="64"/>
        <v/>
      </c>
    </row>
    <row r="4138" spans="1:11" ht="18.95" customHeight="1" x14ac:dyDescent="0.25">
      <c r="A4138" s="52"/>
      <c r="C4138" s="76"/>
      <c r="D4138" s="185"/>
      <c r="E4138" s="76"/>
      <c r="F4138" s="76" t="str">
        <f>IF(E4138="","",IFERROR(VLOOKUP(E4138,Cadastro!$C$9:$D$1009,2,FALSE),"PROD. NÃO ENCONTRADO"))</f>
        <v/>
      </c>
      <c r="G4138" s="94"/>
      <c r="H4138" s="69" t="str">
        <f>IFERROR(G4138*VLOOKUP(E4138,Saldo!$P$8:$U$1009,6,FALSE),"")</f>
        <v/>
      </c>
      <c r="I4138" s="104" t="str">
        <f>IFERROR(IF(D4138="","",VLOOKUP(E4138,Saldo!$P$8:$Q$1009,2,FALSE)),"")</f>
        <v/>
      </c>
      <c r="J4138" s="76"/>
      <c r="K4138" s="28" t="str">
        <f t="shared" si="64"/>
        <v/>
      </c>
    </row>
    <row r="4139" spans="1:11" ht="18.95" customHeight="1" x14ac:dyDescent="0.25">
      <c r="A4139" s="52"/>
      <c r="C4139" s="76"/>
      <c r="D4139" s="185"/>
      <c r="E4139" s="76"/>
      <c r="F4139" s="76" t="str">
        <f>IF(E4139="","",IFERROR(VLOOKUP(E4139,Cadastro!$C$9:$D$1009,2,FALSE),"PROD. NÃO ENCONTRADO"))</f>
        <v/>
      </c>
      <c r="G4139" s="94"/>
      <c r="H4139" s="69" t="str">
        <f>IFERROR(G4139*VLOOKUP(E4139,Saldo!$P$8:$U$1009,6,FALSE),"")</f>
        <v/>
      </c>
      <c r="I4139" s="104" t="str">
        <f>IFERROR(IF(D4139="","",VLOOKUP(E4139,Saldo!$P$8:$Q$1009,2,FALSE)),"")</f>
        <v/>
      </c>
      <c r="J4139" s="76"/>
      <c r="K4139" s="28" t="str">
        <f t="shared" si="64"/>
        <v/>
      </c>
    </row>
    <row r="4140" spans="1:11" ht="18.95" customHeight="1" x14ac:dyDescent="0.25">
      <c r="A4140" s="52"/>
      <c r="C4140" s="76"/>
      <c r="D4140" s="185"/>
      <c r="E4140" s="76"/>
      <c r="F4140" s="76" t="str">
        <f>IF(E4140="","",IFERROR(VLOOKUP(E4140,Cadastro!$C$9:$D$1009,2,FALSE),"PROD. NÃO ENCONTRADO"))</f>
        <v/>
      </c>
      <c r="G4140" s="94"/>
      <c r="H4140" s="69" t="str">
        <f>IFERROR(G4140*VLOOKUP(E4140,Saldo!$P$8:$U$1009,6,FALSE),"")</f>
        <v/>
      </c>
      <c r="I4140" s="104" t="str">
        <f>IFERROR(IF(D4140="","",VLOOKUP(E4140,Saldo!$P$8:$Q$1009,2,FALSE)),"")</f>
        <v/>
      </c>
      <c r="J4140" s="76"/>
      <c r="K4140" s="28" t="str">
        <f t="shared" si="64"/>
        <v/>
      </c>
    </row>
    <row r="4141" spans="1:11" ht="18.95" customHeight="1" x14ac:dyDescent="0.25">
      <c r="A4141" s="52"/>
      <c r="C4141" s="76"/>
      <c r="D4141" s="185"/>
      <c r="E4141" s="76"/>
      <c r="F4141" s="76" t="str">
        <f>IF(E4141="","",IFERROR(VLOOKUP(E4141,Cadastro!$C$9:$D$1009,2,FALSE),"PROD. NÃO ENCONTRADO"))</f>
        <v/>
      </c>
      <c r="G4141" s="94"/>
      <c r="H4141" s="69" t="str">
        <f>IFERROR(G4141*VLOOKUP(E4141,Saldo!$P$8:$U$1009,6,FALSE),"")</f>
        <v/>
      </c>
      <c r="I4141" s="104" t="str">
        <f>IFERROR(IF(D4141="","",VLOOKUP(E4141,Saldo!$P$8:$Q$1009,2,FALSE)),"")</f>
        <v/>
      </c>
      <c r="J4141" s="76"/>
      <c r="K4141" s="28" t="str">
        <f t="shared" si="64"/>
        <v/>
      </c>
    </row>
    <row r="4142" spans="1:11" ht="18.95" customHeight="1" x14ac:dyDescent="0.25">
      <c r="A4142" s="52"/>
      <c r="C4142" s="76"/>
      <c r="D4142" s="185"/>
      <c r="E4142" s="76"/>
      <c r="F4142" s="76" t="str">
        <f>IF(E4142="","",IFERROR(VLOOKUP(E4142,Cadastro!$C$9:$D$1009,2,FALSE),"PROD. NÃO ENCONTRADO"))</f>
        <v/>
      </c>
      <c r="G4142" s="94"/>
      <c r="H4142" s="69" t="str">
        <f>IFERROR(G4142*VLOOKUP(E4142,Saldo!$P$8:$U$1009,6,FALSE),"")</f>
        <v/>
      </c>
      <c r="I4142" s="104" t="str">
        <f>IFERROR(IF(D4142="","",VLOOKUP(E4142,Saldo!$P$8:$Q$1009,2,FALSE)),"")</f>
        <v/>
      </c>
      <c r="J4142" s="76"/>
      <c r="K4142" s="28" t="str">
        <f t="shared" si="64"/>
        <v/>
      </c>
    </row>
    <row r="4143" spans="1:11" ht="18.95" customHeight="1" x14ac:dyDescent="0.25">
      <c r="A4143" s="52"/>
      <c r="C4143" s="76"/>
      <c r="D4143" s="185"/>
      <c r="E4143" s="76"/>
      <c r="F4143" s="76" t="str">
        <f>IF(E4143="","",IFERROR(VLOOKUP(E4143,Cadastro!$C$9:$D$1009,2,FALSE),"PROD. NÃO ENCONTRADO"))</f>
        <v/>
      </c>
      <c r="G4143" s="94"/>
      <c r="H4143" s="69" t="str">
        <f>IFERROR(G4143*VLOOKUP(E4143,Saldo!$P$8:$U$1009,6,FALSE),"")</f>
        <v/>
      </c>
      <c r="I4143" s="104" t="str">
        <f>IFERROR(IF(D4143="","",VLOOKUP(E4143,Saldo!$P$8:$Q$1009,2,FALSE)),"")</f>
        <v/>
      </c>
      <c r="J4143" s="76"/>
      <c r="K4143" s="28" t="str">
        <f t="shared" si="64"/>
        <v/>
      </c>
    </row>
    <row r="4144" spans="1:11" ht="18.95" customHeight="1" x14ac:dyDescent="0.25">
      <c r="A4144" s="52"/>
      <c r="C4144" s="76"/>
      <c r="D4144" s="185"/>
      <c r="E4144" s="76"/>
      <c r="F4144" s="76" t="str">
        <f>IF(E4144="","",IFERROR(VLOOKUP(E4144,Cadastro!$C$9:$D$1009,2,FALSE),"PROD. NÃO ENCONTRADO"))</f>
        <v/>
      </c>
      <c r="G4144" s="94"/>
      <c r="H4144" s="69" t="str">
        <f>IFERROR(G4144*VLOOKUP(E4144,Saldo!$P$8:$U$1009,6,FALSE),"")</f>
        <v/>
      </c>
      <c r="I4144" s="104" t="str">
        <f>IFERROR(IF(D4144="","",VLOOKUP(E4144,Saldo!$P$8:$Q$1009,2,FALSE)),"")</f>
        <v/>
      </c>
      <c r="J4144" s="76"/>
      <c r="K4144" s="28" t="str">
        <f t="shared" si="64"/>
        <v/>
      </c>
    </row>
    <row r="4145" spans="1:11" ht="18.95" customHeight="1" x14ac:dyDescent="0.25">
      <c r="A4145" s="52"/>
      <c r="C4145" s="76"/>
      <c r="D4145" s="185"/>
      <c r="E4145" s="76"/>
      <c r="F4145" s="76" t="str">
        <f>IF(E4145="","",IFERROR(VLOOKUP(E4145,Cadastro!$C$9:$D$1009,2,FALSE),"PROD. NÃO ENCONTRADO"))</f>
        <v/>
      </c>
      <c r="G4145" s="94"/>
      <c r="H4145" s="69" t="str">
        <f>IFERROR(G4145*VLOOKUP(E4145,Saldo!$P$8:$U$1009,6,FALSE),"")</f>
        <v/>
      </c>
      <c r="I4145" s="104" t="str">
        <f>IFERROR(IF(D4145="","",VLOOKUP(E4145,Saldo!$P$8:$Q$1009,2,FALSE)),"")</f>
        <v/>
      </c>
      <c r="J4145" s="76"/>
      <c r="K4145" s="28" t="str">
        <f t="shared" si="64"/>
        <v/>
      </c>
    </row>
    <row r="4146" spans="1:11" ht="18.95" customHeight="1" x14ac:dyDescent="0.25">
      <c r="A4146" s="52"/>
      <c r="C4146" s="76"/>
      <c r="D4146" s="185"/>
      <c r="E4146" s="76"/>
      <c r="F4146" s="76" t="str">
        <f>IF(E4146="","",IFERROR(VLOOKUP(E4146,Cadastro!$C$9:$D$1009,2,FALSE),"PROD. NÃO ENCONTRADO"))</f>
        <v/>
      </c>
      <c r="G4146" s="94"/>
      <c r="H4146" s="69" t="str">
        <f>IFERROR(G4146*VLOOKUP(E4146,Saldo!$P$8:$U$1009,6,FALSE),"")</f>
        <v/>
      </c>
      <c r="I4146" s="104" t="str">
        <f>IFERROR(IF(D4146="","",VLOOKUP(E4146,Saldo!$P$8:$Q$1009,2,FALSE)),"")</f>
        <v/>
      </c>
      <c r="J4146" s="76"/>
      <c r="K4146" s="28" t="str">
        <f t="shared" si="64"/>
        <v/>
      </c>
    </row>
    <row r="4147" spans="1:11" ht="18.95" customHeight="1" x14ac:dyDescent="0.25">
      <c r="A4147" s="52"/>
      <c r="C4147" s="76"/>
      <c r="D4147" s="185"/>
      <c r="E4147" s="76"/>
      <c r="F4147" s="76" t="str">
        <f>IF(E4147="","",IFERROR(VLOOKUP(E4147,Cadastro!$C$9:$D$1009,2,FALSE),"PROD. NÃO ENCONTRADO"))</f>
        <v/>
      </c>
      <c r="G4147" s="94"/>
      <c r="H4147" s="69" t="str">
        <f>IFERROR(G4147*VLOOKUP(E4147,Saldo!$P$8:$U$1009,6,FALSE),"")</f>
        <v/>
      </c>
      <c r="I4147" s="104" t="str">
        <f>IFERROR(IF(D4147="","",VLOOKUP(E4147,Saldo!$P$8:$Q$1009,2,FALSE)),"")</f>
        <v/>
      </c>
      <c r="J4147" s="76"/>
      <c r="K4147" s="28" t="str">
        <f t="shared" si="64"/>
        <v/>
      </c>
    </row>
    <row r="4148" spans="1:11" ht="18.95" customHeight="1" x14ac:dyDescent="0.25">
      <c r="A4148" s="52"/>
      <c r="C4148" s="76"/>
      <c r="D4148" s="185"/>
      <c r="E4148" s="76"/>
      <c r="F4148" s="76" t="str">
        <f>IF(E4148="","",IFERROR(VLOOKUP(E4148,Cadastro!$C$9:$D$1009,2,FALSE),"PROD. NÃO ENCONTRADO"))</f>
        <v/>
      </c>
      <c r="G4148" s="94"/>
      <c r="H4148" s="69" t="str">
        <f>IFERROR(G4148*VLOOKUP(E4148,Saldo!$P$8:$U$1009,6,FALSE),"")</f>
        <v/>
      </c>
      <c r="I4148" s="104" t="str">
        <f>IFERROR(IF(D4148="","",VLOOKUP(E4148,Saldo!$P$8:$Q$1009,2,FALSE)),"")</f>
        <v/>
      </c>
      <c r="J4148" s="76"/>
      <c r="K4148" s="28" t="str">
        <f t="shared" si="64"/>
        <v/>
      </c>
    </row>
    <row r="4149" spans="1:11" ht="18.95" customHeight="1" x14ac:dyDescent="0.25">
      <c r="A4149" s="52"/>
      <c r="C4149" s="76"/>
      <c r="D4149" s="185"/>
      <c r="E4149" s="76"/>
      <c r="F4149" s="76" t="str">
        <f>IF(E4149="","",IFERROR(VLOOKUP(E4149,Cadastro!$C$9:$D$1009,2,FALSE),"PROD. NÃO ENCONTRADO"))</f>
        <v/>
      </c>
      <c r="G4149" s="94"/>
      <c r="H4149" s="69" t="str">
        <f>IFERROR(G4149*VLOOKUP(E4149,Saldo!$P$8:$U$1009,6,FALSE),"")</f>
        <v/>
      </c>
      <c r="I4149" s="104" t="str">
        <f>IFERROR(IF(D4149="","",VLOOKUP(E4149,Saldo!$P$8:$Q$1009,2,FALSE)),"")</f>
        <v/>
      </c>
      <c r="J4149" s="76"/>
      <c r="K4149" s="28" t="str">
        <f t="shared" si="64"/>
        <v/>
      </c>
    </row>
    <row r="4150" spans="1:11" ht="18.95" customHeight="1" x14ac:dyDescent="0.25">
      <c r="A4150" s="52"/>
      <c r="C4150" s="76"/>
      <c r="D4150" s="185"/>
      <c r="E4150" s="76"/>
      <c r="F4150" s="76" t="str">
        <f>IF(E4150="","",IFERROR(VLOOKUP(E4150,Cadastro!$C$9:$D$1009,2,FALSE),"PROD. NÃO ENCONTRADO"))</f>
        <v/>
      </c>
      <c r="G4150" s="94"/>
      <c r="H4150" s="69" t="str">
        <f>IFERROR(G4150*VLOOKUP(E4150,Saldo!$P$8:$U$1009,6,FALSE),"")</f>
        <v/>
      </c>
      <c r="I4150" s="104" t="str">
        <f>IFERROR(IF(D4150="","",VLOOKUP(E4150,Saldo!$P$8:$Q$1009,2,FALSE)),"")</f>
        <v/>
      </c>
      <c r="J4150" s="76"/>
      <c r="K4150" s="28" t="str">
        <f t="shared" si="64"/>
        <v/>
      </c>
    </row>
    <row r="4151" spans="1:11" ht="18.95" customHeight="1" x14ac:dyDescent="0.25">
      <c r="A4151" s="52"/>
      <c r="C4151" s="76"/>
      <c r="D4151" s="185"/>
      <c r="E4151" s="76"/>
      <c r="F4151" s="76" t="str">
        <f>IF(E4151="","",IFERROR(VLOOKUP(E4151,Cadastro!$C$9:$D$1009,2,FALSE),"PROD. NÃO ENCONTRADO"))</f>
        <v/>
      </c>
      <c r="G4151" s="94"/>
      <c r="H4151" s="69" t="str">
        <f>IFERROR(G4151*VLOOKUP(E4151,Saldo!$P$8:$U$1009,6,FALSE),"")</f>
        <v/>
      </c>
      <c r="I4151" s="104" t="str">
        <f>IFERROR(IF(D4151="","",VLOOKUP(E4151,Saldo!$P$8:$Q$1009,2,FALSE)),"")</f>
        <v/>
      </c>
      <c r="J4151" s="76"/>
      <c r="K4151" s="28" t="str">
        <f t="shared" si="64"/>
        <v/>
      </c>
    </row>
    <row r="4152" spans="1:11" ht="18.95" customHeight="1" x14ac:dyDescent="0.25">
      <c r="A4152" s="52"/>
      <c r="C4152" s="76"/>
      <c r="D4152" s="185"/>
      <c r="E4152" s="76"/>
      <c r="F4152" s="76" t="str">
        <f>IF(E4152="","",IFERROR(VLOOKUP(E4152,Cadastro!$C$9:$D$1009,2,FALSE),"PROD. NÃO ENCONTRADO"))</f>
        <v/>
      </c>
      <c r="G4152" s="94"/>
      <c r="H4152" s="69" t="str">
        <f>IFERROR(G4152*VLOOKUP(E4152,Saldo!$P$8:$U$1009,6,FALSE),"")</f>
        <v/>
      </c>
      <c r="I4152" s="104" t="str">
        <f>IFERROR(IF(D4152="","",VLOOKUP(E4152,Saldo!$P$8:$Q$1009,2,FALSE)),"")</f>
        <v/>
      </c>
      <c r="J4152" s="76"/>
      <c r="K4152" s="28" t="str">
        <f t="shared" si="64"/>
        <v/>
      </c>
    </row>
    <row r="4153" spans="1:11" ht="18.95" customHeight="1" x14ac:dyDescent="0.25">
      <c r="A4153" s="52"/>
      <c r="C4153" s="76"/>
      <c r="D4153" s="185"/>
      <c r="E4153" s="76"/>
      <c r="F4153" s="76" t="str">
        <f>IF(E4153="","",IFERROR(VLOOKUP(E4153,Cadastro!$C$9:$D$1009,2,FALSE),"PROD. NÃO ENCONTRADO"))</f>
        <v/>
      </c>
      <c r="G4153" s="94"/>
      <c r="H4153" s="69" t="str">
        <f>IFERROR(G4153*VLOOKUP(E4153,Saldo!$P$8:$U$1009,6,FALSE),"")</f>
        <v/>
      </c>
      <c r="I4153" s="104" t="str">
        <f>IFERROR(IF(D4153="","",VLOOKUP(E4153,Saldo!$P$8:$Q$1009,2,FALSE)),"")</f>
        <v/>
      </c>
      <c r="J4153" s="76"/>
      <c r="K4153" s="28" t="str">
        <f t="shared" si="64"/>
        <v/>
      </c>
    </row>
    <row r="4154" spans="1:11" ht="18.95" customHeight="1" x14ac:dyDescent="0.25">
      <c r="A4154" s="52"/>
      <c r="C4154" s="76"/>
      <c r="D4154" s="185"/>
      <c r="E4154" s="76"/>
      <c r="F4154" s="76" t="str">
        <f>IF(E4154="","",IFERROR(VLOOKUP(E4154,Cadastro!$C$9:$D$1009,2,FALSE),"PROD. NÃO ENCONTRADO"))</f>
        <v/>
      </c>
      <c r="G4154" s="94"/>
      <c r="H4154" s="69" t="str">
        <f>IFERROR(G4154*VLOOKUP(E4154,Saldo!$P$8:$U$1009,6,FALSE),"")</f>
        <v/>
      </c>
      <c r="I4154" s="104" t="str">
        <f>IFERROR(IF(D4154="","",VLOOKUP(E4154,Saldo!$P$8:$Q$1009,2,FALSE)),"")</f>
        <v/>
      </c>
      <c r="J4154" s="76"/>
      <c r="K4154" s="28" t="str">
        <f t="shared" si="64"/>
        <v/>
      </c>
    </row>
    <row r="4155" spans="1:11" ht="18.95" customHeight="1" x14ac:dyDescent="0.25">
      <c r="A4155" s="52"/>
      <c r="C4155" s="76"/>
      <c r="D4155" s="185"/>
      <c r="E4155" s="76"/>
      <c r="F4155" s="76" t="str">
        <f>IF(E4155="","",IFERROR(VLOOKUP(E4155,Cadastro!$C$9:$D$1009,2,FALSE),"PROD. NÃO ENCONTRADO"))</f>
        <v/>
      </c>
      <c r="G4155" s="94"/>
      <c r="H4155" s="69" t="str">
        <f>IFERROR(G4155*VLOOKUP(E4155,Saldo!$P$8:$U$1009,6,FALSE),"")</f>
        <v/>
      </c>
      <c r="I4155" s="104" t="str">
        <f>IFERROR(IF(D4155="","",VLOOKUP(E4155,Saldo!$P$8:$Q$1009,2,FALSE)),"")</f>
        <v/>
      </c>
      <c r="J4155" s="76"/>
      <c r="K4155" s="28" t="str">
        <f t="shared" si="64"/>
        <v/>
      </c>
    </row>
    <row r="4156" spans="1:11" ht="18.95" customHeight="1" x14ac:dyDescent="0.25">
      <c r="A4156" s="52"/>
      <c r="C4156" s="76"/>
      <c r="D4156" s="185"/>
      <c r="E4156" s="76"/>
      <c r="F4156" s="76" t="str">
        <f>IF(E4156="","",IFERROR(VLOOKUP(E4156,Cadastro!$C$9:$D$1009,2,FALSE),"PROD. NÃO ENCONTRADO"))</f>
        <v/>
      </c>
      <c r="G4156" s="94"/>
      <c r="H4156" s="69" t="str">
        <f>IFERROR(G4156*VLOOKUP(E4156,Saldo!$P$8:$U$1009,6,FALSE),"")</f>
        <v/>
      </c>
      <c r="I4156" s="104" t="str">
        <f>IFERROR(IF(D4156="","",VLOOKUP(E4156,Saldo!$P$8:$Q$1009,2,FALSE)),"")</f>
        <v/>
      </c>
      <c r="J4156" s="76"/>
      <c r="K4156" s="28" t="str">
        <f t="shared" si="64"/>
        <v/>
      </c>
    </row>
    <row r="4157" spans="1:11" ht="18.95" customHeight="1" x14ac:dyDescent="0.25">
      <c r="A4157" s="52"/>
      <c r="C4157" s="76"/>
      <c r="D4157" s="185"/>
      <c r="E4157" s="76"/>
      <c r="F4157" s="76" t="str">
        <f>IF(E4157="","",IFERROR(VLOOKUP(E4157,Cadastro!$C$9:$D$1009,2,FALSE),"PROD. NÃO ENCONTRADO"))</f>
        <v/>
      </c>
      <c r="G4157" s="94"/>
      <c r="H4157" s="69" t="str">
        <f>IFERROR(G4157*VLOOKUP(E4157,Saldo!$P$8:$U$1009,6,FALSE),"")</f>
        <v/>
      </c>
      <c r="I4157" s="104" t="str">
        <f>IFERROR(IF(D4157="","",VLOOKUP(E4157,Saldo!$P$8:$Q$1009,2,FALSE)),"")</f>
        <v/>
      </c>
      <c r="J4157" s="76"/>
      <c r="K4157" s="28" t="str">
        <f t="shared" si="64"/>
        <v/>
      </c>
    </row>
    <row r="4158" spans="1:11" ht="18.95" customHeight="1" x14ac:dyDescent="0.25">
      <c r="A4158" s="52"/>
      <c r="C4158" s="76"/>
      <c r="D4158" s="185"/>
      <c r="E4158" s="76"/>
      <c r="F4158" s="76" t="str">
        <f>IF(E4158="","",IFERROR(VLOOKUP(E4158,Cadastro!$C$9:$D$1009,2,FALSE),"PROD. NÃO ENCONTRADO"))</f>
        <v/>
      </c>
      <c r="G4158" s="94"/>
      <c r="H4158" s="69" t="str">
        <f>IFERROR(G4158*VLOOKUP(E4158,Saldo!$P$8:$U$1009,6,FALSE),"")</f>
        <v/>
      </c>
      <c r="I4158" s="104" t="str">
        <f>IFERROR(IF(D4158="","",VLOOKUP(E4158,Saldo!$P$8:$Q$1009,2,FALSE)),"")</f>
        <v/>
      </c>
      <c r="J4158" s="76"/>
      <c r="K4158" s="28" t="str">
        <f t="shared" si="64"/>
        <v/>
      </c>
    </row>
    <row r="4159" spans="1:11" ht="18.95" customHeight="1" x14ac:dyDescent="0.25">
      <c r="A4159" s="52"/>
      <c r="C4159" s="76"/>
      <c r="D4159" s="185"/>
      <c r="E4159" s="76"/>
      <c r="F4159" s="76" t="str">
        <f>IF(E4159="","",IFERROR(VLOOKUP(E4159,Cadastro!$C$9:$D$1009,2,FALSE),"PROD. NÃO ENCONTRADO"))</f>
        <v/>
      </c>
      <c r="G4159" s="94"/>
      <c r="H4159" s="69" t="str">
        <f>IFERROR(G4159*VLOOKUP(E4159,Saldo!$P$8:$U$1009,6,FALSE),"")</f>
        <v/>
      </c>
      <c r="I4159" s="104" t="str">
        <f>IFERROR(IF(D4159="","",VLOOKUP(E4159,Saldo!$P$8:$Q$1009,2,FALSE)),"")</f>
        <v/>
      </c>
      <c r="J4159" s="76"/>
      <c r="K4159" s="28" t="str">
        <f t="shared" si="64"/>
        <v/>
      </c>
    </row>
    <row r="4160" spans="1:11" ht="18.95" customHeight="1" x14ac:dyDescent="0.25">
      <c r="A4160" s="52"/>
      <c r="C4160" s="76"/>
      <c r="D4160" s="185"/>
      <c r="E4160" s="76"/>
      <c r="F4160" s="76" t="str">
        <f>IF(E4160="","",IFERROR(VLOOKUP(E4160,Cadastro!$C$9:$D$1009,2,FALSE),"PROD. NÃO ENCONTRADO"))</f>
        <v/>
      </c>
      <c r="G4160" s="94"/>
      <c r="H4160" s="69" t="str">
        <f>IFERROR(G4160*VLOOKUP(E4160,Saldo!$P$8:$U$1009,6,FALSE),"")</f>
        <v/>
      </c>
      <c r="I4160" s="104" t="str">
        <f>IFERROR(IF(D4160="","",VLOOKUP(E4160,Saldo!$P$8:$Q$1009,2,FALSE)),"")</f>
        <v/>
      </c>
      <c r="J4160" s="76"/>
      <c r="K4160" s="28" t="str">
        <f t="shared" si="64"/>
        <v/>
      </c>
    </row>
    <row r="4161" spans="1:11" ht="18.95" customHeight="1" x14ac:dyDescent="0.25">
      <c r="A4161" s="52"/>
      <c r="C4161" s="76"/>
      <c r="D4161" s="185"/>
      <c r="E4161" s="76"/>
      <c r="F4161" s="76" t="str">
        <f>IF(E4161="","",IFERROR(VLOOKUP(E4161,Cadastro!$C$9:$D$1009,2,FALSE),"PROD. NÃO ENCONTRADO"))</f>
        <v/>
      </c>
      <c r="G4161" s="94"/>
      <c r="H4161" s="69" t="str">
        <f>IFERROR(G4161*VLOOKUP(E4161,Saldo!$P$8:$U$1009,6,FALSE),"")</f>
        <v/>
      </c>
      <c r="I4161" s="104" t="str">
        <f>IFERROR(IF(D4161="","",VLOOKUP(E4161,Saldo!$P$8:$Q$1009,2,FALSE)),"")</f>
        <v/>
      </c>
      <c r="J4161" s="76"/>
      <c r="K4161" s="28" t="str">
        <f t="shared" si="64"/>
        <v/>
      </c>
    </row>
    <row r="4162" spans="1:11" ht="18.95" customHeight="1" x14ac:dyDescent="0.25">
      <c r="A4162" s="52"/>
      <c r="C4162" s="76"/>
      <c r="D4162" s="185"/>
      <c r="E4162" s="76"/>
      <c r="F4162" s="76" t="str">
        <f>IF(E4162="","",IFERROR(VLOOKUP(E4162,Cadastro!$C$9:$D$1009,2,FALSE),"PROD. NÃO ENCONTRADO"))</f>
        <v/>
      </c>
      <c r="G4162" s="94"/>
      <c r="H4162" s="69" t="str">
        <f>IFERROR(G4162*VLOOKUP(E4162,Saldo!$P$8:$U$1009,6,FALSE),"")</f>
        <v/>
      </c>
      <c r="I4162" s="104" t="str">
        <f>IFERROR(IF(D4162="","",VLOOKUP(E4162,Saldo!$P$8:$Q$1009,2,FALSE)),"")</f>
        <v/>
      </c>
      <c r="J4162" s="76"/>
      <c r="K4162" s="28" t="str">
        <f t="shared" si="64"/>
        <v/>
      </c>
    </row>
    <row r="4163" spans="1:11" ht="18.95" customHeight="1" x14ac:dyDescent="0.25">
      <c r="A4163" s="52"/>
      <c r="C4163" s="76"/>
      <c r="D4163" s="185"/>
      <c r="E4163" s="76"/>
      <c r="F4163" s="76" t="str">
        <f>IF(E4163="","",IFERROR(VLOOKUP(E4163,Cadastro!$C$9:$D$1009,2,FALSE),"PROD. NÃO ENCONTRADO"))</f>
        <v/>
      </c>
      <c r="G4163" s="94"/>
      <c r="H4163" s="69" t="str">
        <f>IFERROR(G4163*VLOOKUP(E4163,Saldo!$P$8:$U$1009,6,FALSE),"")</f>
        <v/>
      </c>
      <c r="I4163" s="104" t="str">
        <f>IFERROR(IF(D4163="","",VLOOKUP(E4163,Saldo!$P$8:$Q$1009,2,FALSE)),"")</f>
        <v/>
      </c>
      <c r="J4163" s="76"/>
      <c r="K4163" s="28" t="str">
        <f t="shared" si="64"/>
        <v/>
      </c>
    </row>
    <row r="4164" spans="1:11" ht="18.95" customHeight="1" x14ac:dyDescent="0.25">
      <c r="A4164" s="52"/>
      <c r="C4164" s="76"/>
      <c r="D4164" s="185"/>
      <c r="E4164" s="76"/>
      <c r="F4164" s="76" t="str">
        <f>IF(E4164="","",IFERROR(VLOOKUP(E4164,Cadastro!$C$9:$D$1009,2,FALSE),"PROD. NÃO ENCONTRADO"))</f>
        <v/>
      </c>
      <c r="G4164" s="94"/>
      <c r="H4164" s="69" t="str">
        <f>IFERROR(G4164*VLOOKUP(E4164,Saldo!$P$8:$U$1009,6,FALSE),"")</f>
        <v/>
      </c>
      <c r="I4164" s="104" t="str">
        <f>IFERROR(IF(D4164="","",VLOOKUP(E4164,Saldo!$P$8:$Q$1009,2,FALSE)),"")</f>
        <v/>
      </c>
      <c r="J4164" s="76"/>
      <c r="K4164" s="28" t="str">
        <f t="shared" si="64"/>
        <v/>
      </c>
    </row>
    <row r="4165" spans="1:11" ht="18.95" customHeight="1" x14ac:dyDescent="0.25">
      <c r="A4165" s="52"/>
      <c r="C4165" s="76"/>
      <c r="D4165" s="185"/>
      <c r="E4165" s="76"/>
      <c r="F4165" s="76" t="str">
        <f>IF(E4165="","",IFERROR(VLOOKUP(E4165,Cadastro!$C$9:$D$1009,2,FALSE),"PROD. NÃO ENCONTRADO"))</f>
        <v/>
      </c>
      <c r="G4165" s="94"/>
      <c r="H4165" s="69" t="str">
        <f>IFERROR(G4165*VLOOKUP(E4165,Saldo!$P$8:$U$1009,6,FALSE),"")</f>
        <v/>
      </c>
      <c r="I4165" s="104" t="str">
        <f>IFERROR(IF(D4165="","",VLOOKUP(E4165,Saldo!$P$8:$Q$1009,2,FALSE)),"")</f>
        <v/>
      </c>
      <c r="J4165" s="76"/>
      <c r="K4165" s="28" t="str">
        <f t="shared" si="64"/>
        <v/>
      </c>
    </row>
    <row r="4166" spans="1:11" ht="18.95" customHeight="1" x14ac:dyDescent="0.25">
      <c r="A4166" s="52"/>
      <c r="C4166" s="76"/>
      <c r="D4166" s="185"/>
      <c r="E4166" s="76"/>
      <c r="F4166" s="76" t="str">
        <f>IF(E4166="","",IFERROR(VLOOKUP(E4166,Cadastro!$C$9:$D$1009,2,FALSE),"PROD. NÃO ENCONTRADO"))</f>
        <v/>
      </c>
      <c r="G4166" s="94"/>
      <c r="H4166" s="69" t="str">
        <f>IFERROR(G4166*VLOOKUP(E4166,Saldo!$P$8:$U$1009,6,FALSE),"")</f>
        <v/>
      </c>
      <c r="I4166" s="104" t="str">
        <f>IFERROR(IF(D4166="","",VLOOKUP(E4166,Saldo!$P$8:$Q$1009,2,FALSE)),"")</f>
        <v/>
      </c>
      <c r="J4166" s="76"/>
      <c r="K4166" s="28" t="str">
        <f t="shared" si="64"/>
        <v/>
      </c>
    </row>
    <row r="4167" spans="1:11" ht="18.95" customHeight="1" x14ac:dyDescent="0.25">
      <c r="A4167" s="52"/>
      <c r="C4167" s="76"/>
      <c r="D4167" s="185"/>
      <c r="E4167" s="76"/>
      <c r="F4167" s="76" t="str">
        <f>IF(E4167="","",IFERROR(VLOOKUP(E4167,Cadastro!$C$9:$D$1009,2,FALSE),"PROD. NÃO ENCONTRADO"))</f>
        <v/>
      </c>
      <c r="G4167" s="94"/>
      <c r="H4167" s="69" t="str">
        <f>IFERROR(G4167*VLOOKUP(E4167,Saldo!$P$8:$U$1009,6,FALSE),"")</f>
        <v/>
      </c>
      <c r="I4167" s="104" t="str">
        <f>IFERROR(IF(D4167="","",VLOOKUP(E4167,Saldo!$P$8:$Q$1009,2,FALSE)),"")</f>
        <v/>
      </c>
      <c r="J4167" s="76"/>
      <c r="K4167" s="28" t="str">
        <f t="shared" si="64"/>
        <v/>
      </c>
    </row>
    <row r="4168" spans="1:11" ht="18.95" customHeight="1" x14ac:dyDescent="0.25">
      <c r="A4168" s="52"/>
      <c r="C4168" s="76"/>
      <c r="D4168" s="185"/>
      <c r="E4168" s="76"/>
      <c r="F4168" s="76" t="str">
        <f>IF(E4168="","",IFERROR(VLOOKUP(E4168,Cadastro!$C$9:$D$1009,2,FALSE),"PROD. NÃO ENCONTRADO"))</f>
        <v/>
      </c>
      <c r="G4168" s="94"/>
      <c r="H4168" s="69" t="str">
        <f>IFERROR(G4168*VLOOKUP(E4168,Saldo!$P$8:$U$1009,6,FALSE),"")</f>
        <v/>
      </c>
      <c r="I4168" s="104" t="str">
        <f>IFERROR(IF(D4168="","",VLOOKUP(E4168,Saldo!$P$8:$Q$1009,2,FALSE)),"")</f>
        <v/>
      </c>
      <c r="J4168" s="76"/>
      <c r="K4168" s="28" t="str">
        <f t="shared" si="64"/>
        <v/>
      </c>
    </row>
    <row r="4169" spans="1:11" ht="18.95" customHeight="1" x14ac:dyDescent="0.25">
      <c r="A4169" s="52"/>
      <c r="C4169" s="76"/>
      <c r="D4169" s="185"/>
      <c r="E4169" s="76"/>
      <c r="F4169" s="76" t="str">
        <f>IF(E4169="","",IFERROR(VLOOKUP(E4169,Cadastro!$C$9:$D$1009,2,FALSE),"PROD. NÃO ENCONTRADO"))</f>
        <v/>
      </c>
      <c r="G4169" s="94"/>
      <c r="H4169" s="69" t="str">
        <f>IFERROR(G4169*VLOOKUP(E4169,Saldo!$P$8:$U$1009,6,FALSE),"")</f>
        <v/>
      </c>
      <c r="I4169" s="104" t="str">
        <f>IFERROR(IF(D4169="","",VLOOKUP(E4169,Saldo!$P$8:$Q$1009,2,FALSE)),"")</f>
        <v/>
      </c>
      <c r="J4169" s="76"/>
      <c r="K4169" s="28" t="str">
        <f t="shared" si="64"/>
        <v/>
      </c>
    </row>
    <row r="4170" spans="1:11" ht="18.95" customHeight="1" x14ac:dyDescent="0.25">
      <c r="A4170" s="52"/>
      <c r="C4170" s="76"/>
      <c r="D4170" s="185"/>
      <c r="E4170" s="76"/>
      <c r="F4170" s="76" t="str">
        <f>IF(E4170="","",IFERROR(VLOOKUP(E4170,Cadastro!$C$9:$D$1009,2,FALSE),"PROD. NÃO ENCONTRADO"))</f>
        <v/>
      </c>
      <c r="G4170" s="94"/>
      <c r="H4170" s="69" t="str">
        <f>IFERROR(G4170*VLOOKUP(E4170,Saldo!$P$8:$U$1009,6,FALSE),"")</f>
        <v/>
      </c>
      <c r="I4170" s="104" t="str">
        <f>IFERROR(IF(D4170="","",VLOOKUP(E4170,Saldo!$P$8:$Q$1009,2,FALSE)),"")</f>
        <v/>
      </c>
      <c r="J4170" s="76"/>
      <c r="K4170" s="28" t="str">
        <f t="shared" ref="K4170:K4233" si="65">IF(D4170="","",MONTH(D4170))</f>
        <v/>
      </c>
    </row>
    <row r="4171" spans="1:11" ht="18.95" customHeight="1" x14ac:dyDescent="0.25">
      <c r="A4171" s="52"/>
      <c r="C4171" s="76"/>
      <c r="D4171" s="185"/>
      <c r="E4171" s="76"/>
      <c r="F4171" s="76" t="str">
        <f>IF(E4171="","",IFERROR(VLOOKUP(E4171,Cadastro!$C$9:$D$1009,2,FALSE),"PROD. NÃO ENCONTRADO"))</f>
        <v/>
      </c>
      <c r="G4171" s="94"/>
      <c r="H4171" s="69" t="str">
        <f>IFERROR(G4171*VLOOKUP(E4171,Saldo!$P$8:$U$1009,6,FALSE),"")</f>
        <v/>
      </c>
      <c r="I4171" s="104" t="str">
        <f>IFERROR(IF(D4171="","",VLOOKUP(E4171,Saldo!$P$8:$Q$1009,2,FALSE)),"")</f>
        <v/>
      </c>
      <c r="J4171" s="76"/>
      <c r="K4171" s="28" t="str">
        <f t="shared" si="65"/>
        <v/>
      </c>
    </row>
    <row r="4172" spans="1:11" ht="18.95" customHeight="1" x14ac:dyDescent="0.25">
      <c r="A4172" s="52"/>
      <c r="C4172" s="76"/>
      <c r="D4172" s="185"/>
      <c r="E4172" s="76"/>
      <c r="F4172" s="76" t="str">
        <f>IF(E4172="","",IFERROR(VLOOKUP(E4172,Cadastro!$C$9:$D$1009,2,FALSE),"PROD. NÃO ENCONTRADO"))</f>
        <v/>
      </c>
      <c r="G4172" s="94"/>
      <c r="H4172" s="69" t="str">
        <f>IFERROR(G4172*VLOOKUP(E4172,Saldo!$P$8:$U$1009,6,FALSE),"")</f>
        <v/>
      </c>
      <c r="I4172" s="104" t="str">
        <f>IFERROR(IF(D4172="","",VLOOKUP(E4172,Saldo!$P$8:$Q$1009,2,FALSE)),"")</f>
        <v/>
      </c>
      <c r="J4172" s="76"/>
      <c r="K4172" s="28" t="str">
        <f t="shared" si="65"/>
        <v/>
      </c>
    </row>
    <row r="4173" spans="1:11" ht="18.95" customHeight="1" x14ac:dyDescent="0.25">
      <c r="A4173" s="52"/>
      <c r="C4173" s="76"/>
      <c r="D4173" s="185"/>
      <c r="E4173" s="76"/>
      <c r="F4173" s="76" t="str">
        <f>IF(E4173="","",IFERROR(VLOOKUP(E4173,Cadastro!$C$9:$D$1009,2,FALSE),"PROD. NÃO ENCONTRADO"))</f>
        <v/>
      </c>
      <c r="G4173" s="94"/>
      <c r="H4173" s="69" t="str">
        <f>IFERROR(G4173*VLOOKUP(E4173,Saldo!$P$8:$U$1009,6,FALSE),"")</f>
        <v/>
      </c>
      <c r="I4173" s="104" t="str">
        <f>IFERROR(IF(D4173="","",VLOOKUP(E4173,Saldo!$P$8:$Q$1009,2,FALSE)),"")</f>
        <v/>
      </c>
      <c r="J4173" s="76"/>
      <c r="K4173" s="28" t="str">
        <f t="shared" si="65"/>
        <v/>
      </c>
    </row>
    <row r="4174" spans="1:11" ht="18.95" customHeight="1" x14ac:dyDescent="0.25">
      <c r="A4174" s="52"/>
      <c r="C4174" s="76"/>
      <c r="D4174" s="185"/>
      <c r="E4174" s="76"/>
      <c r="F4174" s="76" t="str">
        <f>IF(E4174="","",IFERROR(VLOOKUP(E4174,Cadastro!$C$9:$D$1009,2,FALSE),"PROD. NÃO ENCONTRADO"))</f>
        <v/>
      </c>
      <c r="G4174" s="94"/>
      <c r="H4174" s="69" t="str">
        <f>IFERROR(G4174*VLOOKUP(E4174,Saldo!$P$8:$U$1009,6,FALSE),"")</f>
        <v/>
      </c>
      <c r="I4174" s="104" t="str">
        <f>IFERROR(IF(D4174="","",VLOOKUP(E4174,Saldo!$P$8:$Q$1009,2,FALSE)),"")</f>
        <v/>
      </c>
      <c r="J4174" s="76"/>
      <c r="K4174" s="28" t="str">
        <f t="shared" si="65"/>
        <v/>
      </c>
    </row>
    <row r="4175" spans="1:11" ht="18.95" customHeight="1" x14ac:dyDescent="0.25">
      <c r="A4175" s="52"/>
      <c r="C4175" s="76"/>
      <c r="D4175" s="185"/>
      <c r="E4175" s="76"/>
      <c r="F4175" s="76" t="str">
        <f>IF(E4175="","",IFERROR(VLOOKUP(E4175,Cadastro!$C$9:$D$1009,2,FALSE),"PROD. NÃO ENCONTRADO"))</f>
        <v/>
      </c>
      <c r="G4175" s="94"/>
      <c r="H4175" s="69" t="str">
        <f>IFERROR(G4175*VLOOKUP(E4175,Saldo!$P$8:$U$1009,6,FALSE),"")</f>
        <v/>
      </c>
      <c r="I4175" s="104" t="str">
        <f>IFERROR(IF(D4175="","",VLOOKUP(E4175,Saldo!$P$8:$Q$1009,2,FALSE)),"")</f>
        <v/>
      </c>
      <c r="J4175" s="76"/>
      <c r="K4175" s="28" t="str">
        <f t="shared" si="65"/>
        <v/>
      </c>
    </row>
    <row r="4176" spans="1:11" ht="18.95" customHeight="1" x14ac:dyDescent="0.25">
      <c r="A4176" s="52"/>
      <c r="C4176" s="76"/>
      <c r="D4176" s="185"/>
      <c r="E4176" s="76"/>
      <c r="F4176" s="76" t="str">
        <f>IF(E4176="","",IFERROR(VLOOKUP(E4176,Cadastro!$C$9:$D$1009,2,FALSE),"PROD. NÃO ENCONTRADO"))</f>
        <v/>
      </c>
      <c r="G4176" s="94"/>
      <c r="H4176" s="69" t="str">
        <f>IFERROR(G4176*VLOOKUP(E4176,Saldo!$P$8:$U$1009,6,FALSE),"")</f>
        <v/>
      </c>
      <c r="I4176" s="104" t="str">
        <f>IFERROR(IF(D4176="","",VLOOKUP(E4176,Saldo!$P$8:$Q$1009,2,FALSE)),"")</f>
        <v/>
      </c>
      <c r="J4176" s="76"/>
      <c r="K4176" s="28" t="str">
        <f t="shared" si="65"/>
        <v/>
      </c>
    </row>
    <row r="4177" spans="1:11" ht="18.95" customHeight="1" x14ac:dyDescent="0.25">
      <c r="A4177" s="52"/>
      <c r="C4177" s="76"/>
      <c r="D4177" s="185"/>
      <c r="E4177" s="76"/>
      <c r="F4177" s="76" t="str">
        <f>IF(E4177="","",IFERROR(VLOOKUP(E4177,Cadastro!$C$9:$D$1009,2,FALSE),"PROD. NÃO ENCONTRADO"))</f>
        <v/>
      </c>
      <c r="G4177" s="94"/>
      <c r="H4177" s="69" t="str">
        <f>IFERROR(G4177*VLOOKUP(E4177,Saldo!$P$8:$U$1009,6,FALSE),"")</f>
        <v/>
      </c>
      <c r="I4177" s="104" t="str">
        <f>IFERROR(IF(D4177="","",VLOOKUP(E4177,Saldo!$P$8:$Q$1009,2,FALSE)),"")</f>
        <v/>
      </c>
      <c r="J4177" s="76"/>
      <c r="K4177" s="28" t="str">
        <f t="shared" si="65"/>
        <v/>
      </c>
    </row>
    <row r="4178" spans="1:11" ht="18.95" customHeight="1" x14ac:dyDescent="0.25">
      <c r="A4178" s="52"/>
      <c r="C4178" s="76"/>
      <c r="D4178" s="185"/>
      <c r="E4178" s="76"/>
      <c r="F4178" s="76" t="str">
        <f>IF(E4178="","",IFERROR(VLOOKUP(E4178,Cadastro!$C$9:$D$1009,2,FALSE),"PROD. NÃO ENCONTRADO"))</f>
        <v/>
      </c>
      <c r="G4178" s="94"/>
      <c r="H4178" s="69" t="str">
        <f>IFERROR(G4178*VLOOKUP(E4178,Saldo!$P$8:$U$1009,6,FALSE),"")</f>
        <v/>
      </c>
      <c r="I4178" s="104" t="str">
        <f>IFERROR(IF(D4178="","",VLOOKUP(E4178,Saldo!$P$8:$Q$1009,2,FALSE)),"")</f>
        <v/>
      </c>
      <c r="J4178" s="76"/>
      <c r="K4178" s="28" t="str">
        <f t="shared" si="65"/>
        <v/>
      </c>
    </row>
    <row r="4179" spans="1:11" ht="18.95" customHeight="1" x14ac:dyDescent="0.25">
      <c r="A4179" s="52"/>
      <c r="C4179" s="76"/>
      <c r="D4179" s="185"/>
      <c r="E4179" s="76"/>
      <c r="F4179" s="76" t="str">
        <f>IF(E4179="","",IFERROR(VLOOKUP(E4179,Cadastro!$C$9:$D$1009,2,FALSE),"PROD. NÃO ENCONTRADO"))</f>
        <v/>
      </c>
      <c r="G4179" s="94"/>
      <c r="H4179" s="69" t="str">
        <f>IFERROR(G4179*VLOOKUP(E4179,Saldo!$P$8:$U$1009,6,FALSE),"")</f>
        <v/>
      </c>
      <c r="I4179" s="104" t="str">
        <f>IFERROR(IF(D4179="","",VLOOKUP(E4179,Saldo!$P$8:$Q$1009,2,FALSE)),"")</f>
        <v/>
      </c>
      <c r="J4179" s="76"/>
      <c r="K4179" s="28" t="str">
        <f t="shared" si="65"/>
        <v/>
      </c>
    </row>
    <row r="4180" spans="1:11" ht="18.95" customHeight="1" x14ac:dyDescent="0.25">
      <c r="A4180" s="52"/>
      <c r="C4180" s="76"/>
      <c r="D4180" s="185"/>
      <c r="E4180" s="76"/>
      <c r="F4180" s="76" t="str">
        <f>IF(E4180="","",IFERROR(VLOOKUP(E4180,Cadastro!$C$9:$D$1009,2,FALSE),"PROD. NÃO ENCONTRADO"))</f>
        <v/>
      </c>
      <c r="G4180" s="94"/>
      <c r="H4180" s="69" t="str">
        <f>IFERROR(G4180*VLOOKUP(E4180,Saldo!$P$8:$U$1009,6,FALSE),"")</f>
        <v/>
      </c>
      <c r="I4180" s="104" t="str">
        <f>IFERROR(IF(D4180="","",VLOOKUP(E4180,Saldo!$P$8:$Q$1009,2,FALSE)),"")</f>
        <v/>
      </c>
      <c r="J4180" s="76"/>
      <c r="K4180" s="28" t="str">
        <f t="shared" si="65"/>
        <v/>
      </c>
    </row>
    <row r="4181" spans="1:11" ht="18.95" customHeight="1" x14ac:dyDescent="0.25">
      <c r="A4181" s="52"/>
      <c r="C4181" s="76"/>
      <c r="D4181" s="185"/>
      <c r="E4181" s="76"/>
      <c r="F4181" s="76" t="str">
        <f>IF(E4181="","",IFERROR(VLOOKUP(E4181,Cadastro!$C$9:$D$1009,2,FALSE),"PROD. NÃO ENCONTRADO"))</f>
        <v/>
      </c>
      <c r="G4181" s="94"/>
      <c r="H4181" s="69" t="str">
        <f>IFERROR(G4181*VLOOKUP(E4181,Saldo!$P$8:$U$1009,6,FALSE),"")</f>
        <v/>
      </c>
      <c r="I4181" s="104" t="str">
        <f>IFERROR(IF(D4181="","",VLOOKUP(E4181,Saldo!$P$8:$Q$1009,2,FALSE)),"")</f>
        <v/>
      </c>
      <c r="J4181" s="76"/>
      <c r="K4181" s="28" t="str">
        <f t="shared" si="65"/>
        <v/>
      </c>
    </row>
    <row r="4182" spans="1:11" ht="18.95" customHeight="1" x14ac:dyDescent="0.25">
      <c r="A4182" s="52"/>
      <c r="C4182" s="76"/>
      <c r="D4182" s="185"/>
      <c r="E4182" s="76"/>
      <c r="F4182" s="76" t="str">
        <f>IF(E4182="","",IFERROR(VLOOKUP(E4182,Cadastro!$C$9:$D$1009,2,FALSE),"PROD. NÃO ENCONTRADO"))</f>
        <v/>
      </c>
      <c r="G4182" s="94"/>
      <c r="H4182" s="69" t="str">
        <f>IFERROR(G4182*VLOOKUP(E4182,Saldo!$P$8:$U$1009,6,FALSE),"")</f>
        <v/>
      </c>
      <c r="I4182" s="104" t="str">
        <f>IFERROR(IF(D4182="","",VLOOKUP(E4182,Saldo!$P$8:$Q$1009,2,FALSE)),"")</f>
        <v/>
      </c>
      <c r="J4182" s="76"/>
      <c r="K4182" s="28" t="str">
        <f t="shared" si="65"/>
        <v/>
      </c>
    </row>
    <row r="4183" spans="1:11" ht="18.95" customHeight="1" x14ac:dyDescent="0.25">
      <c r="A4183" s="52"/>
      <c r="C4183" s="76"/>
      <c r="D4183" s="185"/>
      <c r="E4183" s="76"/>
      <c r="F4183" s="76" t="str">
        <f>IF(E4183="","",IFERROR(VLOOKUP(E4183,Cadastro!$C$9:$D$1009,2,FALSE),"PROD. NÃO ENCONTRADO"))</f>
        <v/>
      </c>
      <c r="G4183" s="94"/>
      <c r="H4183" s="69" t="str">
        <f>IFERROR(G4183*VLOOKUP(E4183,Saldo!$P$8:$U$1009,6,FALSE),"")</f>
        <v/>
      </c>
      <c r="I4183" s="104" t="str">
        <f>IFERROR(IF(D4183="","",VLOOKUP(E4183,Saldo!$P$8:$Q$1009,2,FALSE)),"")</f>
        <v/>
      </c>
      <c r="J4183" s="76"/>
      <c r="K4183" s="28" t="str">
        <f t="shared" si="65"/>
        <v/>
      </c>
    </row>
    <row r="4184" spans="1:11" ht="18.95" customHeight="1" x14ac:dyDescent="0.25">
      <c r="A4184" s="52"/>
      <c r="C4184" s="76"/>
      <c r="D4184" s="185"/>
      <c r="E4184" s="76"/>
      <c r="F4184" s="76" t="str">
        <f>IF(E4184="","",IFERROR(VLOOKUP(E4184,Cadastro!$C$9:$D$1009,2,FALSE),"PROD. NÃO ENCONTRADO"))</f>
        <v/>
      </c>
      <c r="G4184" s="94"/>
      <c r="H4184" s="69" t="str">
        <f>IFERROR(G4184*VLOOKUP(E4184,Saldo!$P$8:$U$1009,6,FALSE),"")</f>
        <v/>
      </c>
      <c r="I4184" s="104" t="str">
        <f>IFERROR(IF(D4184="","",VLOOKUP(E4184,Saldo!$P$8:$Q$1009,2,FALSE)),"")</f>
        <v/>
      </c>
      <c r="J4184" s="76"/>
      <c r="K4184" s="28" t="str">
        <f t="shared" si="65"/>
        <v/>
      </c>
    </row>
    <row r="4185" spans="1:11" ht="18.95" customHeight="1" x14ac:dyDescent="0.25">
      <c r="A4185" s="52"/>
      <c r="C4185" s="76"/>
      <c r="D4185" s="185"/>
      <c r="E4185" s="76"/>
      <c r="F4185" s="76" t="str">
        <f>IF(E4185="","",IFERROR(VLOOKUP(E4185,Cadastro!$C$9:$D$1009,2,FALSE),"PROD. NÃO ENCONTRADO"))</f>
        <v/>
      </c>
      <c r="G4185" s="94"/>
      <c r="H4185" s="69" t="str">
        <f>IFERROR(G4185*VLOOKUP(E4185,Saldo!$P$8:$U$1009,6,FALSE),"")</f>
        <v/>
      </c>
      <c r="I4185" s="104" t="str">
        <f>IFERROR(IF(D4185="","",VLOOKUP(E4185,Saldo!$P$8:$Q$1009,2,FALSE)),"")</f>
        <v/>
      </c>
      <c r="J4185" s="76"/>
      <c r="K4185" s="28" t="str">
        <f t="shared" si="65"/>
        <v/>
      </c>
    </row>
    <row r="4186" spans="1:11" ht="18.95" customHeight="1" x14ac:dyDescent="0.25">
      <c r="A4186" s="52"/>
      <c r="C4186" s="76"/>
      <c r="D4186" s="185"/>
      <c r="E4186" s="76"/>
      <c r="F4186" s="76" t="str">
        <f>IF(E4186="","",IFERROR(VLOOKUP(E4186,Cadastro!$C$9:$D$1009,2,FALSE),"PROD. NÃO ENCONTRADO"))</f>
        <v/>
      </c>
      <c r="G4186" s="94"/>
      <c r="H4186" s="69" t="str">
        <f>IFERROR(G4186*VLOOKUP(E4186,Saldo!$P$8:$U$1009,6,FALSE),"")</f>
        <v/>
      </c>
      <c r="I4186" s="104" t="str">
        <f>IFERROR(IF(D4186="","",VLOOKUP(E4186,Saldo!$P$8:$Q$1009,2,FALSE)),"")</f>
        <v/>
      </c>
      <c r="J4186" s="76"/>
      <c r="K4186" s="28" t="str">
        <f t="shared" si="65"/>
        <v/>
      </c>
    </row>
    <row r="4187" spans="1:11" ht="18.95" customHeight="1" x14ac:dyDescent="0.25">
      <c r="A4187" s="52"/>
      <c r="C4187" s="76"/>
      <c r="D4187" s="185"/>
      <c r="E4187" s="76"/>
      <c r="F4187" s="76" t="str">
        <f>IF(E4187="","",IFERROR(VLOOKUP(E4187,Cadastro!$C$9:$D$1009,2,FALSE),"PROD. NÃO ENCONTRADO"))</f>
        <v/>
      </c>
      <c r="G4187" s="94"/>
      <c r="H4187" s="69" t="str">
        <f>IFERROR(G4187*VLOOKUP(E4187,Saldo!$P$8:$U$1009,6,FALSE),"")</f>
        <v/>
      </c>
      <c r="I4187" s="104" t="str">
        <f>IFERROR(IF(D4187="","",VLOOKUP(E4187,Saldo!$P$8:$Q$1009,2,FALSE)),"")</f>
        <v/>
      </c>
      <c r="J4187" s="76"/>
      <c r="K4187" s="28" t="str">
        <f t="shared" si="65"/>
        <v/>
      </c>
    </row>
    <row r="4188" spans="1:11" ht="18.95" customHeight="1" x14ac:dyDescent="0.25">
      <c r="A4188" s="52"/>
      <c r="C4188" s="76"/>
      <c r="D4188" s="185"/>
      <c r="E4188" s="76"/>
      <c r="F4188" s="76" t="str">
        <f>IF(E4188="","",IFERROR(VLOOKUP(E4188,Cadastro!$C$9:$D$1009,2,FALSE),"PROD. NÃO ENCONTRADO"))</f>
        <v/>
      </c>
      <c r="G4188" s="94"/>
      <c r="H4188" s="69" t="str">
        <f>IFERROR(G4188*VLOOKUP(E4188,Saldo!$P$8:$U$1009,6,FALSE),"")</f>
        <v/>
      </c>
      <c r="I4188" s="104" t="str">
        <f>IFERROR(IF(D4188="","",VLOOKUP(E4188,Saldo!$P$8:$Q$1009,2,FALSE)),"")</f>
        <v/>
      </c>
      <c r="J4188" s="76"/>
      <c r="K4188" s="28" t="str">
        <f t="shared" si="65"/>
        <v/>
      </c>
    </row>
    <row r="4189" spans="1:11" ht="18.95" customHeight="1" x14ac:dyDescent="0.25">
      <c r="A4189" s="52"/>
      <c r="C4189" s="76"/>
      <c r="D4189" s="185"/>
      <c r="E4189" s="76"/>
      <c r="F4189" s="76" t="str">
        <f>IF(E4189="","",IFERROR(VLOOKUP(E4189,Cadastro!$C$9:$D$1009,2,FALSE),"PROD. NÃO ENCONTRADO"))</f>
        <v/>
      </c>
      <c r="G4189" s="94"/>
      <c r="H4189" s="69" t="str">
        <f>IFERROR(G4189*VLOOKUP(E4189,Saldo!$P$8:$U$1009,6,FALSE),"")</f>
        <v/>
      </c>
      <c r="I4189" s="104" t="str">
        <f>IFERROR(IF(D4189="","",VLOOKUP(E4189,Saldo!$P$8:$Q$1009,2,FALSE)),"")</f>
        <v/>
      </c>
      <c r="J4189" s="76"/>
      <c r="K4189" s="28" t="str">
        <f t="shared" si="65"/>
        <v/>
      </c>
    </row>
    <row r="4190" spans="1:11" ht="18.95" customHeight="1" x14ac:dyDescent="0.25">
      <c r="A4190" s="52"/>
      <c r="C4190" s="76"/>
      <c r="D4190" s="185"/>
      <c r="E4190" s="76"/>
      <c r="F4190" s="76" t="str">
        <f>IF(E4190="","",IFERROR(VLOOKUP(E4190,Cadastro!$C$9:$D$1009,2,FALSE),"PROD. NÃO ENCONTRADO"))</f>
        <v/>
      </c>
      <c r="G4190" s="94"/>
      <c r="H4190" s="69" t="str">
        <f>IFERROR(G4190*VLOOKUP(E4190,Saldo!$P$8:$U$1009,6,FALSE),"")</f>
        <v/>
      </c>
      <c r="I4190" s="104" t="str">
        <f>IFERROR(IF(D4190="","",VLOOKUP(E4190,Saldo!$P$8:$Q$1009,2,FALSE)),"")</f>
        <v/>
      </c>
      <c r="J4190" s="76"/>
      <c r="K4190" s="28" t="str">
        <f t="shared" si="65"/>
        <v/>
      </c>
    </row>
    <row r="4191" spans="1:11" ht="18.95" customHeight="1" x14ac:dyDescent="0.25">
      <c r="A4191" s="52"/>
      <c r="C4191" s="76"/>
      <c r="D4191" s="185"/>
      <c r="E4191" s="76"/>
      <c r="F4191" s="76" t="str">
        <f>IF(E4191="","",IFERROR(VLOOKUP(E4191,Cadastro!$C$9:$D$1009,2,FALSE),"PROD. NÃO ENCONTRADO"))</f>
        <v/>
      </c>
      <c r="G4191" s="94"/>
      <c r="H4191" s="69" t="str">
        <f>IFERROR(G4191*VLOOKUP(E4191,Saldo!$P$8:$U$1009,6,FALSE),"")</f>
        <v/>
      </c>
      <c r="I4191" s="104" t="str">
        <f>IFERROR(IF(D4191="","",VLOOKUP(E4191,Saldo!$P$8:$Q$1009,2,FALSE)),"")</f>
        <v/>
      </c>
      <c r="J4191" s="76"/>
      <c r="K4191" s="28" t="str">
        <f t="shared" si="65"/>
        <v/>
      </c>
    </row>
    <row r="4192" spans="1:11" ht="18.95" customHeight="1" x14ac:dyDescent="0.25">
      <c r="A4192" s="52"/>
      <c r="C4192" s="76"/>
      <c r="D4192" s="185"/>
      <c r="E4192" s="76"/>
      <c r="F4192" s="76" t="str">
        <f>IF(E4192="","",IFERROR(VLOOKUP(E4192,Cadastro!$C$9:$D$1009,2,FALSE),"PROD. NÃO ENCONTRADO"))</f>
        <v/>
      </c>
      <c r="G4192" s="94"/>
      <c r="H4192" s="69" t="str">
        <f>IFERROR(G4192*VLOOKUP(E4192,Saldo!$P$8:$U$1009,6,FALSE),"")</f>
        <v/>
      </c>
      <c r="I4192" s="104" t="str">
        <f>IFERROR(IF(D4192="","",VLOOKUP(E4192,Saldo!$P$8:$Q$1009,2,FALSE)),"")</f>
        <v/>
      </c>
      <c r="J4192" s="76"/>
      <c r="K4192" s="28" t="str">
        <f t="shared" si="65"/>
        <v/>
      </c>
    </row>
    <row r="4193" spans="1:11" ht="18.95" customHeight="1" x14ac:dyDescent="0.25">
      <c r="A4193" s="52"/>
      <c r="C4193" s="76"/>
      <c r="D4193" s="185"/>
      <c r="E4193" s="76"/>
      <c r="F4193" s="76" t="str">
        <f>IF(E4193="","",IFERROR(VLOOKUP(E4193,Cadastro!$C$9:$D$1009,2,FALSE),"PROD. NÃO ENCONTRADO"))</f>
        <v/>
      </c>
      <c r="G4193" s="94"/>
      <c r="H4193" s="69" t="str">
        <f>IFERROR(G4193*VLOOKUP(E4193,Saldo!$P$8:$U$1009,6,FALSE),"")</f>
        <v/>
      </c>
      <c r="I4193" s="104" t="str">
        <f>IFERROR(IF(D4193="","",VLOOKUP(E4193,Saldo!$P$8:$Q$1009,2,FALSE)),"")</f>
        <v/>
      </c>
      <c r="J4193" s="76"/>
      <c r="K4193" s="28" t="str">
        <f t="shared" si="65"/>
        <v/>
      </c>
    </row>
    <row r="4194" spans="1:11" ht="18.95" customHeight="1" x14ac:dyDescent="0.25">
      <c r="A4194" s="52"/>
      <c r="C4194" s="76"/>
      <c r="D4194" s="185"/>
      <c r="E4194" s="76"/>
      <c r="F4194" s="76" t="str">
        <f>IF(E4194="","",IFERROR(VLOOKUP(E4194,Cadastro!$C$9:$D$1009,2,FALSE),"PROD. NÃO ENCONTRADO"))</f>
        <v/>
      </c>
      <c r="G4194" s="94"/>
      <c r="H4194" s="69" t="str">
        <f>IFERROR(G4194*VLOOKUP(E4194,Saldo!$P$8:$U$1009,6,FALSE),"")</f>
        <v/>
      </c>
      <c r="I4194" s="104" t="str">
        <f>IFERROR(IF(D4194="","",VLOOKUP(E4194,Saldo!$P$8:$Q$1009,2,FALSE)),"")</f>
        <v/>
      </c>
      <c r="J4194" s="76"/>
      <c r="K4194" s="28" t="str">
        <f t="shared" si="65"/>
        <v/>
      </c>
    </row>
    <row r="4195" spans="1:11" ht="18.95" customHeight="1" x14ac:dyDescent="0.25">
      <c r="A4195" s="52"/>
      <c r="C4195" s="76"/>
      <c r="D4195" s="185"/>
      <c r="E4195" s="76"/>
      <c r="F4195" s="76" t="str">
        <f>IF(E4195="","",IFERROR(VLOOKUP(E4195,Cadastro!$C$9:$D$1009,2,FALSE),"PROD. NÃO ENCONTRADO"))</f>
        <v/>
      </c>
      <c r="G4195" s="94"/>
      <c r="H4195" s="69" t="str">
        <f>IFERROR(G4195*VLOOKUP(E4195,Saldo!$P$8:$U$1009,6,FALSE),"")</f>
        <v/>
      </c>
      <c r="I4195" s="104" t="str">
        <f>IFERROR(IF(D4195="","",VLOOKUP(E4195,Saldo!$P$8:$Q$1009,2,FALSE)),"")</f>
        <v/>
      </c>
      <c r="J4195" s="76"/>
      <c r="K4195" s="28" t="str">
        <f t="shared" si="65"/>
        <v/>
      </c>
    </row>
    <row r="4196" spans="1:11" ht="18.95" customHeight="1" x14ac:dyDescent="0.25">
      <c r="A4196" s="52"/>
      <c r="C4196" s="76"/>
      <c r="D4196" s="185"/>
      <c r="E4196" s="76"/>
      <c r="F4196" s="76" t="str">
        <f>IF(E4196="","",IFERROR(VLOOKUP(E4196,Cadastro!$C$9:$D$1009,2,FALSE),"PROD. NÃO ENCONTRADO"))</f>
        <v/>
      </c>
      <c r="G4196" s="94"/>
      <c r="H4196" s="69" t="str">
        <f>IFERROR(G4196*VLOOKUP(E4196,Saldo!$P$8:$U$1009,6,FALSE),"")</f>
        <v/>
      </c>
      <c r="I4196" s="104" t="str">
        <f>IFERROR(IF(D4196="","",VLOOKUP(E4196,Saldo!$P$8:$Q$1009,2,FALSE)),"")</f>
        <v/>
      </c>
      <c r="J4196" s="76"/>
      <c r="K4196" s="28" t="str">
        <f t="shared" si="65"/>
        <v/>
      </c>
    </row>
    <row r="4197" spans="1:11" ht="18.95" customHeight="1" x14ac:dyDescent="0.25">
      <c r="A4197" s="52"/>
      <c r="C4197" s="76"/>
      <c r="D4197" s="185"/>
      <c r="E4197" s="76"/>
      <c r="F4197" s="76" t="str">
        <f>IF(E4197="","",IFERROR(VLOOKUP(E4197,Cadastro!$C$9:$D$1009,2,FALSE),"PROD. NÃO ENCONTRADO"))</f>
        <v/>
      </c>
      <c r="G4197" s="94"/>
      <c r="H4197" s="69" t="str">
        <f>IFERROR(G4197*VLOOKUP(E4197,Saldo!$P$8:$U$1009,6,FALSE),"")</f>
        <v/>
      </c>
      <c r="I4197" s="104" t="str">
        <f>IFERROR(IF(D4197="","",VLOOKUP(E4197,Saldo!$P$8:$Q$1009,2,FALSE)),"")</f>
        <v/>
      </c>
      <c r="J4197" s="76"/>
      <c r="K4197" s="28" t="str">
        <f t="shared" si="65"/>
        <v/>
      </c>
    </row>
    <row r="4198" spans="1:11" ht="18.95" customHeight="1" x14ac:dyDescent="0.25">
      <c r="A4198" s="52"/>
      <c r="C4198" s="76"/>
      <c r="D4198" s="185"/>
      <c r="E4198" s="76"/>
      <c r="F4198" s="76" t="str">
        <f>IF(E4198="","",IFERROR(VLOOKUP(E4198,Cadastro!$C$9:$D$1009,2,FALSE),"PROD. NÃO ENCONTRADO"))</f>
        <v/>
      </c>
      <c r="G4198" s="94"/>
      <c r="H4198" s="69" t="str">
        <f>IFERROR(G4198*VLOOKUP(E4198,Saldo!$P$8:$U$1009,6,FALSE),"")</f>
        <v/>
      </c>
      <c r="I4198" s="104" t="str">
        <f>IFERROR(IF(D4198="","",VLOOKUP(E4198,Saldo!$P$8:$Q$1009,2,FALSE)),"")</f>
        <v/>
      </c>
      <c r="J4198" s="76"/>
      <c r="K4198" s="28" t="str">
        <f t="shared" si="65"/>
        <v/>
      </c>
    </row>
    <row r="4199" spans="1:11" ht="18.95" customHeight="1" x14ac:dyDescent="0.25">
      <c r="A4199" s="52"/>
      <c r="C4199" s="76"/>
      <c r="D4199" s="185"/>
      <c r="E4199" s="76"/>
      <c r="F4199" s="76" t="str">
        <f>IF(E4199="","",IFERROR(VLOOKUP(E4199,Cadastro!$C$9:$D$1009,2,FALSE),"PROD. NÃO ENCONTRADO"))</f>
        <v/>
      </c>
      <c r="G4199" s="94"/>
      <c r="H4199" s="69" t="str">
        <f>IFERROR(G4199*VLOOKUP(E4199,Saldo!$P$8:$U$1009,6,FALSE),"")</f>
        <v/>
      </c>
      <c r="I4199" s="104" t="str">
        <f>IFERROR(IF(D4199="","",VLOOKUP(E4199,Saldo!$P$8:$Q$1009,2,FALSE)),"")</f>
        <v/>
      </c>
      <c r="J4199" s="76"/>
      <c r="K4199" s="28" t="str">
        <f t="shared" si="65"/>
        <v/>
      </c>
    </row>
    <row r="4200" spans="1:11" ht="18.95" customHeight="1" x14ac:dyDescent="0.25">
      <c r="A4200" s="52"/>
      <c r="C4200" s="76"/>
      <c r="D4200" s="185"/>
      <c r="E4200" s="76"/>
      <c r="F4200" s="76" t="str">
        <f>IF(E4200="","",IFERROR(VLOOKUP(E4200,Cadastro!$C$9:$D$1009,2,FALSE),"PROD. NÃO ENCONTRADO"))</f>
        <v/>
      </c>
      <c r="G4200" s="94"/>
      <c r="H4200" s="69" t="str">
        <f>IFERROR(G4200*VLOOKUP(E4200,Saldo!$P$8:$U$1009,6,FALSE),"")</f>
        <v/>
      </c>
      <c r="I4200" s="104" t="str">
        <f>IFERROR(IF(D4200="","",VLOOKUP(E4200,Saldo!$P$8:$Q$1009,2,FALSE)),"")</f>
        <v/>
      </c>
      <c r="J4200" s="76"/>
      <c r="K4200" s="28" t="str">
        <f t="shared" si="65"/>
        <v/>
      </c>
    </row>
    <row r="4201" spans="1:11" ht="18.95" customHeight="1" x14ac:dyDescent="0.25">
      <c r="A4201" s="52"/>
      <c r="C4201" s="76"/>
      <c r="D4201" s="185"/>
      <c r="E4201" s="76"/>
      <c r="F4201" s="76" t="str">
        <f>IF(E4201="","",IFERROR(VLOOKUP(E4201,Cadastro!$C$9:$D$1009,2,FALSE),"PROD. NÃO ENCONTRADO"))</f>
        <v/>
      </c>
      <c r="G4201" s="94"/>
      <c r="H4201" s="69" t="str">
        <f>IFERROR(G4201*VLOOKUP(E4201,Saldo!$P$8:$U$1009,6,FALSE),"")</f>
        <v/>
      </c>
      <c r="I4201" s="104" t="str">
        <f>IFERROR(IF(D4201="","",VLOOKUP(E4201,Saldo!$P$8:$Q$1009,2,FALSE)),"")</f>
        <v/>
      </c>
      <c r="J4201" s="76"/>
      <c r="K4201" s="28" t="str">
        <f t="shared" si="65"/>
        <v/>
      </c>
    </row>
    <row r="4202" spans="1:11" ht="18.95" customHeight="1" x14ac:dyDescent="0.25">
      <c r="A4202" s="52"/>
      <c r="C4202" s="76"/>
      <c r="D4202" s="185"/>
      <c r="E4202" s="76"/>
      <c r="F4202" s="76" t="str">
        <f>IF(E4202="","",IFERROR(VLOOKUP(E4202,Cadastro!$C$9:$D$1009,2,FALSE),"PROD. NÃO ENCONTRADO"))</f>
        <v/>
      </c>
      <c r="G4202" s="94"/>
      <c r="H4202" s="69" t="str">
        <f>IFERROR(G4202*VLOOKUP(E4202,Saldo!$P$8:$U$1009,6,FALSE),"")</f>
        <v/>
      </c>
      <c r="I4202" s="104" t="str">
        <f>IFERROR(IF(D4202="","",VLOOKUP(E4202,Saldo!$P$8:$Q$1009,2,FALSE)),"")</f>
        <v/>
      </c>
      <c r="J4202" s="76"/>
      <c r="K4202" s="28" t="str">
        <f t="shared" si="65"/>
        <v/>
      </c>
    </row>
    <row r="4203" spans="1:11" ht="18.95" customHeight="1" x14ac:dyDescent="0.25">
      <c r="A4203" s="52"/>
      <c r="C4203" s="76"/>
      <c r="D4203" s="185"/>
      <c r="E4203" s="76"/>
      <c r="F4203" s="76" t="str">
        <f>IF(E4203="","",IFERROR(VLOOKUP(E4203,Cadastro!$C$9:$D$1009,2,FALSE),"PROD. NÃO ENCONTRADO"))</f>
        <v/>
      </c>
      <c r="G4203" s="94"/>
      <c r="H4203" s="69" t="str">
        <f>IFERROR(G4203*VLOOKUP(E4203,Saldo!$P$8:$U$1009,6,FALSE),"")</f>
        <v/>
      </c>
      <c r="I4203" s="104" t="str">
        <f>IFERROR(IF(D4203="","",VLOOKUP(E4203,Saldo!$P$8:$Q$1009,2,FALSE)),"")</f>
        <v/>
      </c>
      <c r="J4203" s="76"/>
      <c r="K4203" s="28" t="str">
        <f t="shared" si="65"/>
        <v/>
      </c>
    </row>
    <row r="4204" spans="1:11" ht="18.95" customHeight="1" x14ac:dyDescent="0.25">
      <c r="A4204" s="52"/>
      <c r="C4204" s="76"/>
      <c r="D4204" s="185"/>
      <c r="E4204" s="76"/>
      <c r="F4204" s="76" t="str">
        <f>IF(E4204="","",IFERROR(VLOOKUP(E4204,Cadastro!$C$9:$D$1009,2,FALSE),"PROD. NÃO ENCONTRADO"))</f>
        <v/>
      </c>
      <c r="G4204" s="94"/>
      <c r="H4204" s="69" t="str">
        <f>IFERROR(G4204*VLOOKUP(E4204,Saldo!$P$8:$U$1009,6,FALSE),"")</f>
        <v/>
      </c>
      <c r="I4204" s="104" t="str">
        <f>IFERROR(IF(D4204="","",VLOOKUP(E4204,Saldo!$P$8:$Q$1009,2,FALSE)),"")</f>
        <v/>
      </c>
      <c r="J4204" s="76"/>
      <c r="K4204" s="28" t="str">
        <f t="shared" si="65"/>
        <v/>
      </c>
    </row>
    <row r="4205" spans="1:11" ht="18.95" customHeight="1" x14ac:dyDescent="0.25">
      <c r="A4205" s="52"/>
      <c r="C4205" s="76"/>
      <c r="D4205" s="185"/>
      <c r="E4205" s="76"/>
      <c r="F4205" s="76" t="str">
        <f>IF(E4205="","",IFERROR(VLOOKUP(E4205,Cadastro!$C$9:$D$1009,2,FALSE),"PROD. NÃO ENCONTRADO"))</f>
        <v/>
      </c>
      <c r="G4205" s="94"/>
      <c r="H4205" s="69" t="str">
        <f>IFERROR(G4205*VLOOKUP(E4205,Saldo!$P$8:$U$1009,6,FALSE),"")</f>
        <v/>
      </c>
      <c r="I4205" s="104" t="str">
        <f>IFERROR(IF(D4205="","",VLOOKUP(E4205,Saldo!$P$8:$Q$1009,2,FALSE)),"")</f>
        <v/>
      </c>
      <c r="J4205" s="76"/>
      <c r="K4205" s="28" t="str">
        <f t="shared" si="65"/>
        <v/>
      </c>
    </row>
    <row r="4206" spans="1:11" ht="18.95" customHeight="1" x14ac:dyDescent="0.25">
      <c r="A4206" s="52"/>
      <c r="C4206" s="76"/>
      <c r="D4206" s="185"/>
      <c r="E4206" s="76"/>
      <c r="F4206" s="76" t="str">
        <f>IF(E4206="","",IFERROR(VLOOKUP(E4206,Cadastro!$C$9:$D$1009,2,FALSE),"PROD. NÃO ENCONTRADO"))</f>
        <v/>
      </c>
      <c r="G4206" s="94"/>
      <c r="H4206" s="69" t="str">
        <f>IFERROR(G4206*VLOOKUP(E4206,Saldo!$P$8:$U$1009,6,FALSE),"")</f>
        <v/>
      </c>
      <c r="I4206" s="104" t="str">
        <f>IFERROR(IF(D4206="","",VLOOKUP(E4206,Saldo!$P$8:$Q$1009,2,FALSE)),"")</f>
        <v/>
      </c>
      <c r="J4206" s="76"/>
      <c r="K4206" s="28" t="str">
        <f t="shared" si="65"/>
        <v/>
      </c>
    </row>
    <row r="4207" spans="1:11" ht="18.95" customHeight="1" x14ac:dyDescent="0.25">
      <c r="A4207" s="52"/>
      <c r="C4207" s="76"/>
      <c r="D4207" s="185"/>
      <c r="E4207" s="76"/>
      <c r="F4207" s="76" t="str">
        <f>IF(E4207="","",IFERROR(VLOOKUP(E4207,Cadastro!$C$9:$D$1009,2,FALSE),"PROD. NÃO ENCONTRADO"))</f>
        <v/>
      </c>
      <c r="G4207" s="94"/>
      <c r="H4207" s="69" t="str">
        <f>IFERROR(G4207*VLOOKUP(E4207,Saldo!$P$8:$U$1009,6,FALSE),"")</f>
        <v/>
      </c>
      <c r="I4207" s="104" t="str">
        <f>IFERROR(IF(D4207="","",VLOOKUP(E4207,Saldo!$P$8:$Q$1009,2,FALSE)),"")</f>
        <v/>
      </c>
      <c r="J4207" s="76"/>
      <c r="K4207" s="28" t="str">
        <f t="shared" si="65"/>
        <v/>
      </c>
    </row>
    <row r="4208" spans="1:11" ht="18.95" customHeight="1" x14ac:dyDescent="0.25">
      <c r="A4208" s="52"/>
      <c r="C4208" s="76"/>
      <c r="D4208" s="185"/>
      <c r="E4208" s="76"/>
      <c r="F4208" s="76" t="str">
        <f>IF(E4208="","",IFERROR(VLOOKUP(E4208,Cadastro!$C$9:$D$1009,2,FALSE),"PROD. NÃO ENCONTRADO"))</f>
        <v/>
      </c>
      <c r="G4208" s="94"/>
      <c r="H4208" s="69" t="str">
        <f>IFERROR(G4208*VLOOKUP(E4208,Saldo!$P$8:$U$1009,6,FALSE),"")</f>
        <v/>
      </c>
      <c r="I4208" s="104" t="str">
        <f>IFERROR(IF(D4208="","",VLOOKUP(E4208,Saldo!$P$8:$Q$1009,2,FALSE)),"")</f>
        <v/>
      </c>
      <c r="J4208" s="76"/>
      <c r="K4208" s="28" t="str">
        <f t="shared" si="65"/>
        <v/>
      </c>
    </row>
    <row r="4209" spans="1:11" ht="18.95" customHeight="1" x14ac:dyDescent="0.25">
      <c r="A4209" s="52"/>
      <c r="C4209" s="76"/>
      <c r="D4209" s="185"/>
      <c r="E4209" s="76"/>
      <c r="F4209" s="76" t="str">
        <f>IF(E4209="","",IFERROR(VLOOKUP(E4209,Cadastro!$C$9:$D$1009,2,FALSE),"PROD. NÃO ENCONTRADO"))</f>
        <v/>
      </c>
      <c r="G4209" s="94"/>
      <c r="H4209" s="69" t="str">
        <f>IFERROR(G4209*VLOOKUP(E4209,Saldo!$P$8:$U$1009,6,FALSE),"")</f>
        <v/>
      </c>
      <c r="I4209" s="104" t="str">
        <f>IFERROR(IF(D4209="","",VLOOKUP(E4209,Saldo!$P$8:$Q$1009,2,FALSE)),"")</f>
        <v/>
      </c>
      <c r="J4209" s="76"/>
      <c r="K4209" s="28" t="str">
        <f t="shared" si="65"/>
        <v/>
      </c>
    </row>
    <row r="4210" spans="1:11" ht="18.95" customHeight="1" x14ac:dyDescent="0.25">
      <c r="A4210" s="52"/>
      <c r="C4210" s="76"/>
      <c r="D4210" s="185"/>
      <c r="E4210" s="76"/>
      <c r="F4210" s="76" t="str">
        <f>IF(E4210="","",IFERROR(VLOOKUP(E4210,Cadastro!$C$9:$D$1009,2,FALSE),"PROD. NÃO ENCONTRADO"))</f>
        <v/>
      </c>
      <c r="G4210" s="94"/>
      <c r="H4210" s="69" t="str">
        <f>IFERROR(G4210*VLOOKUP(E4210,Saldo!$P$8:$U$1009,6,FALSE),"")</f>
        <v/>
      </c>
      <c r="I4210" s="104" t="str">
        <f>IFERROR(IF(D4210="","",VLOOKUP(E4210,Saldo!$P$8:$Q$1009,2,FALSE)),"")</f>
        <v/>
      </c>
      <c r="J4210" s="76"/>
      <c r="K4210" s="28" t="str">
        <f t="shared" si="65"/>
        <v/>
      </c>
    </row>
    <row r="4211" spans="1:11" ht="18.95" customHeight="1" x14ac:dyDescent="0.25">
      <c r="A4211" s="52"/>
      <c r="C4211" s="76"/>
      <c r="D4211" s="185"/>
      <c r="E4211" s="76"/>
      <c r="F4211" s="76" t="str">
        <f>IF(E4211="","",IFERROR(VLOOKUP(E4211,Cadastro!$C$9:$D$1009,2,FALSE),"PROD. NÃO ENCONTRADO"))</f>
        <v/>
      </c>
      <c r="G4211" s="94"/>
      <c r="H4211" s="69" t="str">
        <f>IFERROR(G4211*VLOOKUP(E4211,Saldo!$P$8:$U$1009,6,FALSE),"")</f>
        <v/>
      </c>
      <c r="I4211" s="104" t="str">
        <f>IFERROR(IF(D4211="","",VLOOKUP(E4211,Saldo!$P$8:$Q$1009,2,FALSE)),"")</f>
        <v/>
      </c>
      <c r="J4211" s="76"/>
      <c r="K4211" s="28" t="str">
        <f t="shared" si="65"/>
        <v/>
      </c>
    </row>
    <row r="4212" spans="1:11" ht="18.95" customHeight="1" x14ac:dyDescent="0.25">
      <c r="A4212" s="52"/>
      <c r="C4212" s="76"/>
      <c r="D4212" s="185"/>
      <c r="E4212" s="76"/>
      <c r="F4212" s="76" t="str">
        <f>IF(E4212="","",IFERROR(VLOOKUP(E4212,Cadastro!$C$9:$D$1009,2,FALSE),"PROD. NÃO ENCONTRADO"))</f>
        <v/>
      </c>
      <c r="G4212" s="94"/>
      <c r="H4212" s="69" t="str">
        <f>IFERROR(G4212*VLOOKUP(E4212,Saldo!$P$8:$U$1009,6,FALSE),"")</f>
        <v/>
      </c>
      <c r="I4212" s="104" t="str">
        <f>IFERROR(IF(D4212="","",VLOOKUP(E4212,Saldo!$P$8:$Q$1009,2,FALSE)),"")</f>
        <v/>
      </c>
      <c r="J4212" s="76"/>
      <c r="K4212" s="28" t="str">
        <f t="shared" si="65"/>
        <v/>
      </c>
    </row>
    <row r="4213" spans="1:11" ht="18.95" customHeight="1" x14ac:dyDescent="0.25">
      <c r="A4213" s="52"/>
      <c r="C4213" s="76"/>
      <c r="D4213" s="185"/>
      <c r="E4213" s="76"/>
      <c r="F4213" s="76" t="str">
        <f>IF(E4213="","",IFERROR(VLOOKUP(E4213,Cadastro!$C$9:$D$1009,2,FALSE),"PROD. NÃO ENCONTRADO"))</f>
        <v/>
      </c>
      <c r="G4213" s="94"/>
      <c r="H4213" s="69" t="str">
        <f>IFERROR(G4213*VLOOKUP(E4213,Saldo!$P$8:$U$1009,6,FALSE),"")</f>
        <v/>
      </c>
      <c r="I4213" s="104" t="str">
        <f>IFERROR(IF(D4213="","",VLOOKUP(E4213,Saldo!$P$8:$Q$1009,2,FALSE)),"")</f>
        <v/>
      </c>
      <c r="J4213" s="76"/>
      <c r="K4213" s="28" t="str">
        <f t="shared" si="65"/>
        <v/>
      </c>
    </row>
    <row r="4214" spans="1:11" ht="18.95" customHeight="1" x14ac:dyDescent="0.25">
      <c r="A4214" s="52"/>
      <c r="C4214" s="76"/>
      <c r="D4214" s="185"/>
      <c r="E4214" s="76"/>
      <c r="F4214" s="76" t="str">
        <f>IF(E4214="","",IFERROR(VLOOKUP(E4214,Cadastro!$C$9:$D$1009,2,FALSE),"PROD. NÃO ENCONTRADO"))</f>
        <v/>
      </c>
      <c r="G4214" s="94"/>
      <c r="H4214" s="69" t="str">
        <f>IFERROR(G4214*VLOOKUP(E4214,Saldo!$P$8:$U$1009,6,FALSE),"")</f>
        <v/>
      </c>
      <c r="I4214" s="104" t="str">
        <f>IFERROR(IF(D4214="","",VLOOKUP(E4214,Saldo!$P$8:$Q$1009,2,FALSE)),"")</f>
        <v/>
      </c>
      <c r="J4214" s="76"/>
      <c r="K4214" s="28" t="str">
        <f t="shared" si="65"/>
        <v/>
      </c>
    </row>
    <row r="4215" spans="1:11" ht="18.95" customHeight="1" x14ac:dyDescent="0.25">
      <c r="A4215" s="52"/>
      <c r="C4215" s="76"/>
      <c r="D4215" s="185"/>
      <c r="E4215" s="76"/>
      <c r="F4215" s="76" t="str">
        <f>IF(E4215="","",IFERROR(VLOOKUP(E4215,Cadastro!$C$9:$D$1009,2,FALSE),"PROD. NÃO ENCONTRADO"))</f>
        <v/>
      </c>
      <c r="G4215" s="94"/>
      <c r="H4215" s="69" t="str">
        <f>IFERROR(G4215*VLOOKUP(E4215,Saldo!$P$8:$U$1009,6,FALSE),"")</f>
        <v/>
      </c>
      <c r="I4215" s="104" t="str">
        <f>IFERROR(IF(D4215="","",VLOOKUP(E4215,Saldo!$P$8:$Q$1009,2,FALSE)),"")</f>
        <v/>
      </c>
      <c r="J4215" s="76"/>
      <c r="K4215" s="28" t="str">
        <f t="shared" si="65"/>
        <v/>
      </c>
    </row>
    <row r="4216" spans="1:11" ht="18.95" customHeight="1" x14ac:dyDescent="0.25">
      <c r="A4216" s="52"/>
      <c r="C4216" s="76"/>
      <c r="D4216" s="185"/>
      <c r="E4216" s="76"/>
      <c r="F4216" s="76" t="str">
        <f>IF(E4216="","",IFERROR(VLOOKUP(E4216,Cadastro!$C$9:$D$1009,2,FALSE),"PROD. NÃO ENCONTRADO"))</f>
        <v/>
      </c>
      <c r="G4216" s="94"/>
      <c r="H4216" s="69" t="str">
        <f>IFERROR(G4216*VLOOKUP(E4216,Saldo!$P$8:$U$1009,6,FALSE),"")</f>
        <v/>
      </c>
      <c r="I4216" s="104" t="str">
        <f>IFERROR(IF(D4216="","",VLOOKUP(E4216,Saldo!$P$8:$Q$1009,2,FALSE)),"")</f>
        <v/>
      </c>
      <c r="J4216" s="76"/>
      <c r="K4216" s="28" t="str">
        <f t="shared" si="65"/>
        <v/>
      </c>
    </row>
    <row r="4217" spans="1:11" ht="18.95" customHeight="1" x14ac:dyDescent="0.25">
      <c r="A4217" s="52"/>
      <c r="C4217" s="76"/>
      <c r="D4217" s="185"/>
      <c r="E4217" s="76"/>
      <c r="F4217" s="76" t="str">
        <f>IF(E4217="","",IFERROR(VLOOKUP(E4217,Cadastro!$C$9:$D$1009,2,FALSE),"PROD. NÃO ENCONTRADO"))</f>
        <v/>
      </c>
      <c r="G4217" s="94"/>
      <c r="H4217" s="69" t="str">
        <f>IFERROR(G4217*VLOOKUP(E4217,Saldo!$P$8:$U$1009,6,FALSE),"")</f>
        <v/>
      </c>
      <c r="I4217" s="104" t="str">
        <f>IFERROR(IF(D4217="","",VLOOKUP(E4217,Saldo!$P$8:$Q$1009,2,FALSE)),"")</f>
        <v/>
      </c>
      <c r="J4217" s="76"/>
      <c r="K4217" s="28" t="str">
        <f t="shared" si="65"/>
        <v/>
      </c>
    </row>
    <row r="4218" spans="1:11" ht="18.95" customHeight="1" x14ac:dyDescent="0.25">
      <c r="A4218" s="52"/>
      <c r="C4218" s="76"/>
      <c r="D4218" s="185"/>
      <c r="E4218" s="76"/>
      <c r="F4218" s="76" t="str">
        <f>IF(E4218="","",IFERROR(VLOOKUP(E4218,Cadastro!$C$9:$D$1009,2,FALSE),"PROD. NÃO ENCONTRADO"))</f>
        <v/>
      </c>
      <c r="G4218" s="94"/>
      <c r="H4218" s="69" t="str">
        <f>IFERROR(G4218*VLOOKUP(E4218,Saldo!$P$8:$U$1009,6,FALSE),"")</f>
        <v/>
      </c>
      <c r="I4218" s="104" t="str">
        <f>IFERROR(IF(D4218="","",VLOOKUP(E4218,Saldo!$P$8:$Q$1009,2,FALSE)),"")</f>
        <v/>
      </c>
      <c r="J4218" s="76"/>
      <c r="K4218" s="28" t="str">
        <f t="shared" si="65"/>
        <v/>
      </c>
    </row>
    <row r="4219" spans="1:11" ht="18.95" customHeight="1" x14ac:dyDescent="0.25">
      <c r="A4219" s="52"/>
      <c r="C4219" s="76"/>
      <c r="D4219" s="185"/>
      <c r="E4219" s="76"/>
      <c r="F4219" s="76" t="str">
        <f>IF(E4219="","",IFERROR(VLOOKUP(E4219,Cadastro!$C$9:$D$1009,2,FALSE),"PROD. NÃO ENCONTRADO"))</f>
        <v/>
      </c>
      <c r="G4219" s="94"/>
      <c r="H4219" s="69" t="str">
        <f>IFERROR(G4219*VLOOKUP(E4219,Saldo!$P$8:$U$1009,6,FALSE),"")</f>
        <v/>
      </c>
      <c r="I4219" s="104" t="str">
        <f>IFERROR(IF(D4219="","",VLOOKUP(E4219,Saldo!$P$8:$Q$1009,2,FALSE)),"")</f>
        <v/>
      </c>
      <c r="J4219" s="76"/>
      <c r="K4219" s="28" t="str">
        <f t="shared" si="65"/>
        <v/>
      </c>
    </row>
    <row r="4220" spans="1:11" ht="18.95" customHeight="1" x14ac:dyDescent="0.25">
      <c r="A4220" s="52"/>
      <c r="C4220" s="76"/>
      <c r="D4220" s="185"/>
      <c r="E4220" s="76"/>
      <c r="F4220" s="76" t="str">
        <f>IF(E4220="","",IFERROR(VLOOKUP(E4220,Cadastro!$C$9:$D$1009,2,FALSE),"PROD. NÃO ENCONTRADO"))</f>
        <v/>
      </c>
      <c r="G4220" s="94"/>
      <c r="H4220" s="69" t="str">
        <f>IFERROR(G4220*VLOOKUP(E4220,Saldo!$P$8:$U$1009,6,FALSE),"")</f>
        <v/>
      </c>
      <c r="I4220" s="104" t="str">
        <f>IFERROR(IF(D4220="","",VLOOKUP(E4220,Saldo!$P$8:$Q$1009,2,FALSE)),"")</f>
        <v/>
      </c>
      <c r="J4220" s="76"/>
      <c r="K4220" s="28" t="str">
        <f t="shared" si="65"/>
        <v/>
      </c>
    </row>
    <row r="4221" spans="1:11" ht="18.95" customHeight="1" x14ac:dyDescent="0.25">
      <c r="A4221" s="52"/>
      <c r="C4221" s="76"/>
      <c r="D4221" s="185"/>
      <c r="E4221" s="76"/>
      <c r="F4221" s="76" t="str">
        <f>IF(E4221="","",IFERROR(VLOOKUP(E4221,Cadastro!$C$9:$D$1009,2,FALSE),"PROD. NÃO ENCONTRADO"))</f>
        <v/>
      </c>
      <c r="G4221" s="94"/>
      <c r="H4221" s="69" t="str">
        <f>IFERROR(G4221*VLOOKUP(E4221,Saldo!$P$8:$U$1009,6,FALSE),"")</f>
        <v/>
      </c>
      <c r="I4221" s="104" t="str">
        <f>IFERROR(IF(D4221="","",VLOOKUP(E4221,Saldo!$P$8:$Q$1009,2,FALSE)),"")</f>
        <v/>
      </c>
      <c r="J4221" s="76"/>
      <c r="K4221" s="28" t="str">
        <f t="shared" si="65"/>
        <v/>
      </c>
    </row>
    <row r="4222" spans="1:11" ht="18.95" customHeight="1" x14ac:dyDescent="0.25">
      <c r="A4222" s="52"/>
      <c r="C4222" s="76"/>
      <c r="D4222" s="185"/>
      <c r="E4222" s="76"/>
      <c r="F4222" s="76" t="str">
        <f>IF(E4222="","",IFERROR(VLOOKUP(E4222,Cadastro!$C$9:$D$1009,2,FALSE),"PROD. NÃO ENCONTRADO"))</f>
        <v/>
      </c>
      <c r="G4222" s="94"/>
      <c r="H4222" s="69" t="str">
        <f>IFERROR(G4222*VLOOKUP(E4222,Saldo!$P$8:$U$1009,6,FALSE),"")</f>
        <v/>
      </c>
      <c r="I4222" s="104" t="str">
        <f>IFERROR(IF(D4222="","",VLOOKUP(E4222,Saldo!$P$8:$Q$1009,2,FALSE)),"")</f>
        <v/>
      </c>
      <c r="J4222" s="76"/>
      <c r="K4222" s="28" t="str">
        <f t="shared" si="65"/>
        <v/>
      </c>
    </row>
    <row r="4223" spans="1:11" ht="18.95" customHeight="1" x14ac:dyDescent="0.25">
      <c r="A4223" s="52"/>
      <c r="C4223" s="76"/>
      <c r="D4223" s="185"/>
      <c r="E4223" s="76"/>
      <c r="F4223" s="76" t="str">
        <f>IF(E4223="","",IFERROR(VLOOKUP(E4223,Cadastro!$C$9:$D$1009,2,FALSE),"PROD. NÃO ENCONTRADO"))</f>
        <v/>
      </c>
      <c r="G4223" s="94"/>
      <c r="H4223" s="69" t="str">
        <f>IFERROR(G4223*VLOOKUP(E4223,Saldo!$P$8:$U$1009,6,FALSE),"")</f>
        <v/>
      </c>
      <c r="I4223" s="104" t="str">
        <f>IFERROR(IF(D4223="","",VLOOKUP(E4223,Saldo!$P$8:$Q$1009,2,FALSE)),"")</f>
        <v/>
      </c>
      <c r="J4223" s="76"/>
      <c r="K4223" s="28" t="str">
        <f t="shared" si="65"/>
        <v/>
      </c>
    </row>
    <row r="4224" spans="1:11" ht="18.95" customHeight="1" x14ac:dyDescent="0.25">
      <c r="A4224" s="52"/>
      <c r="C4224" s="76"/>
      <c r="D4224" s="185"/>
      <c r="E4224" s="76"/>
      <c r="F4224" s="76" t="str">
        <f>IF(E4224="","",IFERROR(VLOOKUP(E4224,Cadastro!$C$9:$D$1009,2,FALSE),"PROD. NÃO ENCONTRADO"))</f>
        <v/>
      </c>
      <c r="G4224" s="94"/>
      <c r="H4224" s="69" t="str">
        <f>IFERROR(G4224*VLOOKUP(E4224,Saldo!$P$8:$U$1009,6,FALSE),"")</f>
        <v/>
      </c>
      <c r="I4224" s="104" t="str">
        <f>IFERROR(IF(D4224="","",VLOOKUP(E4224,Saldo!$P$8:$Q$1009,2,FALSE)),"")</f>
        <v/>
      </c>
      <c r="J4224" s="76"/>
      <c r="K4224" s="28" t="str">
        <f t="shared" si="65"/>
        <v/>
      </c>
    </row>
    <row r="4225" spans="1:11" ht="18.95" customHeight="1" x14ac:dyDescent="0.25">
      <c r="A4225" s="52"/>
      <c r="C4225" s="76"/>
      <c r="D4225" s="185"/>
      <c r="E4225" s="76"/>
      <c r="F4225" s="76" t="str">
        <f>IF(E4225="","",IFERROR(VLOOKUP(E4225,Cadastro!$C$9:$D$1009,2,FALSE),"PROD. NÃO ENCONTRADO"))</f>
        <v/>
      </c>
      <c r="G4225" s="94"/>
      <c r="H4225" s="69" t="str">
        <f>IFERROR(G4225*VLOOKUP(E4225,Saldo!$P$8:$U$1009,6,FALSE),"")</f>
        <v/>
      </c>
      <c r="I4225" s="104" t="str">
        <f>IFERROR(IF(D4225="","",VLOOKUP(E4225,Saldo!$P$8:$Q$1009,2,FALSE)),"")</f>
        <v/>
      </c>
      <c r="J4225" s="76"/>
      <c r="K4225" s="28" t="str">
        <f t="shared" si="65"/>
        <v/>
      </c>
    </row>
    <row r="4226" spans="1:11" ht="18.95" customHeight="1" x14ac:dyDescent="0.25">
      <c r="A4226" s="52"/>
      <c r="C4226" s="76"/>
      <c r="D4226" s="185"/>
      <c r="E4226" s="76"/>
      <c r="F4226" s="76" t="str">
        <f>IF(E4226="","",IFERROR(VLOOKUP(E4226,Cadastro!$C$9:$D$1009,2,FALSE),"PROD. NÃO ENCONTRADO"))</f>
        <v/>
      </c>
      <c r="G4226" s="94"/>
      <c r="H4226" s="69" t="str">
        <f>IFERROR(G4226*VLOOKUP(E4226,Saldo!$P$8:$U$1009,6,FALSE),"")</f>
        <v/>
      </c>
      <c r="I4226" s="104" t="str">
        <f>IFERROR(IF(D4226="","",VLOOKUP(E4226,Saldo!$P$8:$Q$1009,2,FALSE)),"")</f>
        <v/>
      </c>
      <c r="J4226" s="76"/>
      <c r="K4226" s="28" t="str">
        <f t="shared" si="65"/>
        <v/>
      </c>
    </row>
    <row r="4227" spans="1:11" ht="18.95" customHeight="1" x14ac:dyDescent="0.25">
      <c r="A4227" s="52"/>
      <c r="C4227" s="76"/>
      <c r="D4227" s="185"/>
      <c r="E4227" s="76"/>
      <c r="F4227" s="76" t="str">
        <f>IF(E4227="","",IFERROR(VLOOKUP(E4227,Cadastro!$C$9:$D$1009,2,FALSE),"PROD. NÃO ENCONTRADO"))</f>
        <v/>
      </c>
      <c r="G4227" s="94"/>
      <c r="H4227" s="69" t="str">
        <f>IFERROR(G4227*VLOOKUP(E4227,Saldo!$P$8:$U$1009,6,FALSE),"")</f>
        <v/>
      </c>
      <c r="I4227" s="104" t="str">
        <f>IFERROR(IF(D4227="","",VLOOKUP(E4227,Saldo!$P$8:$Q$1009,2,FALSE)),"")</f>
        <v/>
      </c>
      <c r="J4227" s="76"/>
      <c r="K4227" s="28" t="str">
        <f t="shared" si="65"/>
        <v/>
      </c>
    </row>
    <row r="4228" spans="1:11" ht="18.95" customHeight="1" x14ac:dyDescent="0.25">
      <c r="A4228" s="52"/>
      <c r="C4228" s="76"/>
      <c r="D4228" s="185"/>
      <c r="E4228" s="76"/>
      <c r="F4228" s="76" t="str">
        <f>IF(E4228="","",IFERROR(VLOOKUP(E4228,Cadastro!$C$9:$D$1009,2,FALSE),"PROD. NÃO ENCONTRADO"))</f>
        <v/>
      </c>
      <c r="G4228" s="94"/>
      <c r="H4228" s="69" t="str">
        <f>IFERROR(G4228*VLOOKUP(E4228,Saldo!$P$8:$U$1009,6,FALSE),"")</f>
        <v/>
      </c>
      <c r="I4228" s="104" t="str">
        <f>IFERROR(IF(D4228="","",VLOOKUP(E4228,Saldo!$P$8:$Q$1009,2,FALSE)),"")</f>
        <v/>
      </c>
      <c r="J4228" s="76"/>
      <c r="K4228" s="28" t="str">
        <f t="shared" si="65"/>
        <v/>
      </c>
    </row>
    <row r="4229" spans="1:11" ht="18.95" customHeight="1" x14ac:dyDescent="0.25">
      <c r="A4229" s="52"/>
      <c r="C4229" s="76"/>
      <c r="D4229" s="185"/>
      <c r="E4229" s="76"/>
      <c r="F4229" s="76" t="str">
        <f>IF(E4229="","",IFERROR(VLOOKUP(E4229,Cadastro!$C$9:$D$1009,2,FALSE),"PROD. NÃO ENCONTRADO"))</f>
        <v/>
      </c>
      <c r="G4229" s="94"/>
      <c r="H4229" s="69" t="str">
        <f>IFERROR(G4229*VLOOKUP(E4229,Saldo!$P$8:$U$1009,6,FALSE),"")</f>
        <v/>
      </c>
      <c r="I4229" s="104" t="str">
        <f>IFERROR(IF(D4229="","",VLOOKUP(E4229,Saldo!$P$8:$Q$1009,2,FALSE)),"")</f>
        <v/>
      </c>
      <c r="J4229" s="76"/>
      <c r="K4229" s="28" t="str">
        <f t="shared" si="65"/>
        <v/>
      </c>
    </row>
    <row r="4230" spans="1:11" ht="18.95" customHeight="1" x14ac:dyDescent="0.25">
      <c r="A4230" s="52"/>
      <c r="C4230" s="76"/>
      <c r="D4230" s="185"/>
      <c r="E4230" s="76"/>
      <c r="F4230" s="76" t="str">
        <f>IF(E4230="","",IFERROR(VLOOKUP(E4230,Cadastro!$C$9:$D$1009,2,FALSE),"PROD. NÃO ENCONTRADO"))</f>
        <v/>
      </c>
      <c r="G4230" s="94"/>
      <c r="H4230" s="69" t="str">
        <f>IFERROR(G4230*VLOOKUP(E4230,Saldo!$P$8:$U$1009,6,FALSE),"")</f>
        <v/>
      </c>
      <c r="I4230" s="104" t="str">
        <f>IFERROR(IF(D4230="","",VLOOKUP(E4230,Saldo!$P$8:$Q$1009,2,FALSE)),"")</f>
        <v/>
      </c>
      <c r="J4230" s="76"/>
      <c r="K4230" s="28" t="str">
        <f t="shared" si="65"/>
        <v/>
      </c>
    </row>
    <row r="4231" spans="1:11" ht="18.95" customHeight="1" x14ac:dyDescent="0.25">
      <c r="A4231" s="52"/>
      <c r="C4231" s="76"/>
      <c r="D4231" s="185"/>
      <c r="E4231" s="76"/>
      <c r="F4231" s="76" t="str">
        <f>IF(E4231="","",IFERROR(VLOOKUP(E4231,Cadastro!$C$9:$D$1009,2,FALSE),"PROD. NÃO ENCONTRADO"))</f>
        <v/>
      </c>
      <c r="G4231" s="94"/>
      <c r="H4231" s="69" t="str">
        <f>IFERROR(G4231*VLOOKUP(E4231,Saldo!$P$8:$U$1009,6,FALSE),"")</f>
        <v/>
      </c>
      <c r="I4231" s="104" t="str">
        <f>IFERROR(IF(D4231="","",VLOOKUP(E4231,Saldo!$P$8:$Q$1009,2,FALSE)),"")</f>
        <v/>
      </c>
      <c r="J4231" s="76"/>
      <c r="K4231" s="28" t="str">
        <f t="shared" si="65"/>
        <v/>
      </c>
    </row>
    <row r="4232" spans="1:11" ht="18.95" customHeight="1" x14ac:dyDescent="0.25">
      <c r="A4232" s="52"/>
      <c r="C4232" s="76"/>
      <c r="D4232" s="185"/>
      <c r="E4232" s="76"/>
      <c r="F4232" s="76" t="str">
        <f>IF(E4232="","",IFERROR(VLOOKUP(E4232,Cadastro!$C$9:$D$1009,2,FALSE),"PROD. NÃO ENCONTRADO"))</f>
        <v/>
      </c>
      <c r="G4232" s="94"/>
      <c r="H4232" s="69" t="str">
        <f>IFERROR(G4232*VLOOKUP(E4232,Saldo!$P$8:$U$1009,6,FALSE),"")</f>
        <v/>
      </c>
      <c r="I4232" s="104" t="str">
        <f>IFERROR(IF(D4232="","",VLOOKUP(E4232,Saldo!$P$8:$Q$1009,2,FALSE)),"")</f>
        <v/>
      </c>
      <c r="J4232" s="76"/>
      <c r="K4232" s="28" t="str">
        <f t="shared" si="65"/>
        <v/>
      </c>
    </row>
    <row r="4233" spans="1:11" ht="18.95" customHeight="1" x14ac:dyDescent="0.25">
      <c r="A4233" s="52"/>
      <c r="C4233" s="76"/>
      <c r="D4233" s="185"/>
      <c r="E4233" s="76"/>
      <c r="F4233" s="76" t="str">
        <f>IF(E4233="","",IFERROR(VLOOKUP(E4233,Cadastro!$C$9:$D$1009,2,FALSE),"PROD. NÃO ENCONTRADO"))</f>
        <v/>
      </c>
      <c r="G4233" s="94"/>
      <c r="H4233" s="69" t="str">
        <f>IFERROR(G4233*VLOOKUP(E4233,Saldo!$P$8:$U$1009,6,FALSE),"")</f>
        <v/>
      </c>
      <c r="I4233" s="104" t="str">
        <f>IFERROR(IF(D4233="","",VLOOKUP(E4233,Saldo!$P$8:$Q$1009,2,FALSE)),"")</f>
        <v/>
      </c>
      <c r="J4233" s="76"/>
      <c r="K4233" s="28" t="str">
        <f t="shared" si="65"/>
        <v/>
      </c>
    </row>
    <row r="4234" spans="1:11" ht="18.95" customHeight="1" x14ac:dyDescent="0.25">
      <c r="A4234" s="52"/>
      <c r="C4234" s="76"/>
      <c r="D4234" s="185"/>
      <c r="E4234" s="76"/>
      <c r="F4234" s="76" t="str">
        <f>IF(E4234="","",IFERROR(VLOOKUP(E4234,Cadastro!$C$9:$D$1009,2,FALSE),"PROD. NÃO ENCONTRADO"))</f>
        <v/>
      </c>
      <c r="G4234" s="94"/>
      <c r="H4234" s="69" t="str">
        <f>IFERROR(G4234*VLOOKUP(E4234,Saldo!$P$8:$U$1009,6,FALSE),"")</f>
        <v/>
      </c>
      <c r="I4234" s="104" t="str">
        <f>IFERROR(IF(D4234="","",VLOOKUP(E4234,Saldo!$P$8:$Q$1009,2,FALSE)),"")</f>
        <v/>
      </c>
      <c r="J4234" s="76"/>
      <c r="K4234" s="28" t="str">
        <f t="shared" ref="K4234:K4297" si="66">IF(D4234="","",MONTH(D4234))</f>
        <v/>
      </c>
    </row>
    <row r="4235" spans="1:11" ht="18.95" customHeight="1" x14ac:dyDescent="0.25">
      <c r="A4235" s="52"/>
      <c r="C4235" s="76"/>
      <c r="D4235" s="185"/>
      <c r="E4235" s="76"/>
      <c r="F4235" s="76" t="str">
        <f>IF(E4235="","",IFERROR(VLOOKUP(E4235,Cadastro!$C$9:$D$1009,2,FALSE),"PROD. NÃO ENCONTRADO"))</f>
        <v/>
      </c>
      <c r="G4235" s="94"/>
      <c r="H4235" s="69" t="str">
        <f>IFERROR(G4235*VLOOKUP(E4235,Saldo!$P$8:$U$1009,6,FALSE),"")</f>
        <v/>
      </c>
      <c r="I4235" s="104" t="str">
        <f>IFERROR(IF(D4235="","",VLOOKUP(E4235,Saldo!$P$8:$Q$1009,2,FALSE)),"")</f>
        <v/>
      </c>
      <c r="J4235" s="76"/>
      <c r="K4235" s="28" t="str">
        <f t="shared" si="66"/>
        <v/>
      </c>
    </row>
    <row r="4236" spans="1:11" ht="18.95" customHeight="1" x14ac:dyDescent="0.25">
      <c r="A4236" s="52"/>
      <c r="C4236" s="76"/>
      <c r="D4236" s="185"/>
      <c r="E4236" s="76"/>
      <c r="F4236" s="76" t="str">
        <f>IF(E4236="","",IFERROR(VLOOKUP(E4236,Cadastro!$C$9:$D$1009,2,FALSE),"PROD. NÃO ENCONTRADO"))</f>
        <v/>
      </c>
      <c r="G4236" s="94"/>
      <c r="H4236" s="69" t="str">
        <f>IFERROR(G4236*VLOOKUP(E4236,Saldo!$P$8:$U$1009,6,FALSE),"")</f>
        <v/>
      </c>
      <c r="I4236" s="104" t="str">
        <f>IFERROR(IF(D4236="","",VLOOKUP(E4236,Saldo!$P$8:$Q$1009,2,FALSE)),"")</f>
        <v/>
      </c>
      <c r="J4236" s="76"/>
      <c r="K4236" s="28" t="str">
        <f t="shared" si="66"/>
        <v/>
      </c>
    </row>
    <row r="4237" spans="1:11" ht="18.95" customHeight="1" x14ac:dyDescent="0.25">
      <c r="A4237" s="52"/>
      <c r="C4237" s="76"/>
      <c r="D4237" s="185"/>
      <c r="E4237" s="76"/>
      <c r="F4237" s="76" t="str">
        <f>IF(E4237="","",IFERROR(VLOOKUP(E4237,Cadastro!$C$9:$D$1009,2,FALSE),"PROD. NÃO ENCONTRADO"))</f>
        <v/>
      </c>
      <c r="G4237" s="94"/>
      <c r="H4237" s="69" t="str">
        <f>IFERROR(G4237*VLOOKUP(E4237,Saldo!$P$8:$U$1009,6,FALSE),"")</f>
        <v/>
      </c>
      <c r="I4237" s="104" t="str">
        <f>IFERROR(IF(D4237="","",VLOOKUP(E4237,Saldo!$P$8:$Q$1009,2,FALSE)),"")</f>
        <v/>
      </c>
      <c r="J4237" s="76"/>
      <c r="K4237" s="28" t="str">
        <f t="shared" si="66"/>
        <v/>
      </c>
    </row>
    <row r="4238" spans="1:11" ht="18.95" customHeight="1" x14ac:dyDescent="0.25">
      <c r="A4238" s="52"/>
      <c r="C4238" s="76"/>
      <c r="D4238" s="185"/>
      <c r="E4238" s="76"/>
      <c r="F4238" s="76" t="str">
        <f>IF(E4238="","",IFERROR(VLOOKUP(E4238,Cadastro!$C$9:$D$1009,2,FALSE),"PROD. NÃO ENCONTRADO"))</f>
        <v/>
      </c>
      <c r="G4238" s="94"/>
      <c r="H4238" s="69" t="str">
        <f>IFERROR(G4238*VLOOKUP(E4238,Saldo!$P$8:$U$1009,6,FALSE),"")</f>
        <v/>
      </c>
      <c r="I4238" s="104" t="str">
        <f>IFERROR(IF(D4238="","",VLOOKUP(E4238,Saldo!$P$8:$Q$1009,2,FALSE)),"")</f>
        <v/>
      </c>
      <c r="J4238" s="76"/>
      <c r="K4238" s="28" t="str">
        <f t="shared" si="66"/>
        <v/>
      </c>
    </row>
    <row r="4239" spans="1:11" ht="18.95" customHeight="1" x14ac:dyDescent="0.25">
      <c r="A4239" s="52"/>
      <c r="C4239" s="76"/>
      <c r="D4239" s="185"/>
      <c r="E4239" s="76"/>
      <c r="F4239" s="76" t="str">
        <f>IF(E4239="","",IFERROR(VLOOKUP(E4239,Cadastro!$C$9:$D$1009,2,FALSE),"PROD. NÃO ENCONTRADO"))</f>
        <v/>
      </c>
      <c r="G4239" s="94"/>
      <c r="H4239" s="69" t="str">
        <f>IFERROR(G4239*VLOOKUP(E4239,Saldo!$P$8:$U$1009,6,FALSE),"")</f>
        <v/>
      </c>
      <c r="I4239" s="104" t="str">
        <f>IFERROR(IF(D4239="","",VLOOKUP(E4239,Saldo!$P$8:$Q$1009,2,FALSE)),"")</f>
        <v/>
      </c>
      <c r="J4239" s="76"/>
      <c r="K4239" s="28" t="str">
        <f t="shared" si="66"/>
        <v/>
      </c>
    </row>
    <row r="4240" spans="1:11" ht="18.95" customHeight="1" x14ac:dyDescent="0.25">
      <c r="A4240" s="52"/>
      <c r="C4240" s="76"/>
      <c r="D4240" s="185"/>
      <c r="E4240" s="76"/>
      <c r="F4240" s="76" t="str">
        <f>IF(E4240="","",IFERROR(VLOOKUP(E4240,Cadastro!$C$9:$D$1009,2,FALSE),"PROD. NÃO ENCONTRADO"))</f>
        <v/>
      </c>
      <c r="G4240" s="94"/>
      <c r="H4240" s="69" t="str">
        <f>IFERROR(G4240*VLOOKUP(E4240,Saldo!$P$8:$U$1009,6,FALSE),"")</f>
        <v/>
      </c>
      <c r="I4240" s="104" t="str">
        <f>IFERROR(IF(D4240="","",VLOOKUP(E4240,Saldo!$P$8:$Q$1009,2,FALSE)),"")</f>
        <v/>
      </c>
      <c r="J4240" s="76"/>
      <c r="K4240" s="28" t="str">
        <f t="shared" si="66"/>
        <v/>
      </c>
    </row>
    <row r="4241" spans="1:11" ht="18.95" customHeight="1" x14ac:dyDescent="0.25">
      <c r="A4241" s="52"/>
      <c r="C4241" s="76"/>
      <c r="D4241" s="185"/>
      <c r="E4241" s="76"/>
      <c r="F4241" s="76" t="str">
        <f>IF(E4241="","",IFERROR(VLOOKUP(E4241,Cadastro!$C$9:$D$1009,2,FALSE),"PROD. NÃO ENCONTRADO"))</f>
        <v/>
      </c>
      <c r="G4241" s="94"/>
      <c r="H4241" s="69" t="str">
        <f>IFERROR(G4241*VLOOKUP(E4241,Saldo!$P$8:$U$1009,6,FALSE),"")</f>
        <v/>
      </c>
      <c r="I4241" s="104" t="str">
        <f>IFERROR(IF(D4241="","",VLOOKUP(E4241,Saldo!$P$8:$Q$1009,2,FALSE)),"")</f>
        <v/>
      </c>
      <c r="J4241" s="76"/>
      <c r="K4241" s="28" t="str">
        <f t="shared" si="66"/>
        <v/>
      </c>
    </row>
    <row r="4242" spans="1:11" ht="18.95" customHeight="1" x14ac:dyDescent="0.25">
      <c r="A4242" s="52"/>
      <c r="C4242" s="76"/>
      <c r="D4242" s="185"/>
      <c r="E4242" s="76"/>
      <c r="F4242" s="76" t="str">
        <f>IF(E4242="","",IFERROR(VLOOKUP(E4242,Cadastro!$C$9:$D$1009,2,FALSE),"PROD. NÃO ENCONTRADO"))</f>
        <v/>
      </c>
      <c r="G4242" s="94"/>
      <c r="H4242" s="69" t="str">
        <f>IFERROR(G4242*VLOOKUP(E4242,Saldo!$P$8:$U$1009,6,FALSE),"")</f>
        <v/>
      </c>
      <c r="I4242" s="104" t="str">
        <f>IFERROR(IF(D4242="","",VLOOKUP(E4242,Saldo!$P$8:$Q$1009,2,FALSE)),"")</f>
        <v/>
      </c>
      <c r="J4242" s="76"/>
      <c r="K4242" s="28" t="str">
        <f t="shared" si="66"/>
        <v/>
      </c>
    </row>
    <row r="4243" spans="1:11" ht="18.95" customHeight="1" x14ac:dyDescent="0.25">
      <c r="A4243" s="52"/>
      <c r="C4243" s="76"/>
      <c r="D4243" s="185"/>
      <c r="E4243" s="76"/>
      <c r="F4243" s="76" t="str">
        <f>IF(E4243="","",IFERROR(VLOOKUP(E4243,Cadastro!$C$9:$D$1009,2,FALSE),"PROD. NÃO ENCONTRADO"))</f>
        <v/>
      </c>
      <c r="G4243" s="94"/>
      <c r="H4243" s="69" t="str">
        <f>IFERROR(G4243*VLOOKUP(E4243,Saldo!$P$8:$U$1009,6,FALSE),"")</f>
        <v/>
      </c>
      <c r="I4243" s="104" t="str">
        <f>IFERROR(IF(D4243="","",VLOOKUP(E4243,Saldo!$P$8:$Q$1009,2,FALSE)),"")</f>
        <v/>
      </c>
      <c r="J4243" s="76"/>
      <c r="K4243" s="28" t="str">
        <f t="shared" si="66"/>
        <v/>
      </c>
    </row>
    <row r="4244" spans="1:11" ht="18.95" customHeight="1" x14ac:dyDescent="0.25">
      <c r="A4244" s="52"/>
      <c r="C4244" s="76"/>
      <c r="D4244" s="185"/>
      <c r="E4244" s="76"/>
      <c r="F4244" s="76" t="str">
        <f>IF(E4244="","",IFERROR(VLOOKUP(E4244,Cadastro!$C$9:$D$1009,2,FALSE),"PROD. NÃO ENCONTRADO"))</f>
        <v/>
      </c>
      <c r="G4244" s="94"/>
      <c r="H4244" s="69" t="str">
        <f>IFERROR(G4244*VLOOKUP(E4244,Saldo!$P$8:$U$1009,6,FALSE),"")</f>
        <v/>
      </c>
      <c r="I4244" s="104" t="str">
        <f>IFERROR(IF(D4244="","",VLOOKUP(E4244,Saldo!$P$8:$Q$1009,2,FALSE)),"")</f>
        <v/>
      </c>
      <c r="J4244" s="76"/>
      <c r="K4244" s="28" t="str">
        <f t="shared" si="66"/>
        <v/>
      </c>
    </row>
    <row r="4245" spans="1:11" ht="18.95" customHeight="1" x14ac:dyDescent="0.25">
      <c r="A4245" s="52"/>
      <c r="C4245" s="76"/>
      <c r="D4245" s="185"/>
      <c r="E4245" s="76"/>
      <c r="F4245" s="76" t="str">
        <f>IF(E4245="","",IFERROR(VLOOKUP(E4245,Cadastro!$C$9:$D$1009,2,FALSE),"PROD. NÃO ENCONTRADO"))</f>
        <v/>
      </c>
      <c r="G4245" s="94"/>
      <c r="H4245" s="69" t="str">
        <f>IFERROR(G4245*VLOOKUP(E4245,Saldo!$P$8:$U$1009,6,FALSE),"")</f>
        <v/>
      </c>
      <c r="I4245" s="104" t="str">
        <f>IFERROR(IF(D4245="","",VLOOKUP(E4245,Saldo!$P$8:$Q$1009,2,FALSE)),"")</f>
        <v/>
      </c>
      <c r="J4245" s="76"/>
      <c r="K4245" s="28" t="str">
        <f t="shared" si="66"/>
        <v/>
      </c>
    </row>
    <row r="4246" spans="1:11" ht="18.95" customHeight="1" x14ac:dyDescent="0.25">
      <c r="A4246" s="52"/>
      <c r="C4246" s="76"/>
      <c r="D4246" s="185"/>
      <c r="E4246" s="76"/>
      <c r="F4246" s="76" t="str">
        <f>IF(E4246="","",IFERROR(VLOOKUP(E4246,Cadastro!$C$9:$D$1009,2,FALSE),"PROD. NÃO ENCONTRADO"))</f>
        <v/>
      </c>
      <c r="G4246" s="94"/>
      <c r="H4246" s="69" t="str">
        <f>IFERROR(G4246*VLOOKUP(E4246,Saldo!$P$8:$U$1009,6,FALSE),"")</f>
        <v/>
      </c>
      <c r="I4246" s="104" t="str">
        <f>IFERROR(IF(D4246="","",VLOOKUP(E4246,Saldo!$P$8:$Q$1009,2,FALSE)),"")</f>
        <v/>
      </c>
      <c r="J4246" s="76"/>
      <c r="K4246" s="28" t="str">
        <f t="shared" si="66"/>
        <v/>
      </c>
    </row>
    <row r="4247" spans="1:11" ht="18.95" customHeight="1" x14ac:dyDescent="0.25">
      <c r="A4247" s="52"/>
      <c r="C4247" s="76"/>
      <c r="D4247" s="185"/>
      <c r="E4247" s="76"/>
      <c r="F4247" s="76" t="str">
        <f>IF(E4247="","",IFERROR(VLOOKUP(E4247,Cadastro!$C$9:$D$1009,2,FALSE),"PROD. NÃO ENCONTRADO"))</f>
        <v/>
      </c>
      <c r="G4247" s="94"/>
      <c r="H4247" s="69" t="str">
        <f>IFERROR(G4247*VLOOKUP(E4247,Saldo!$P$8:$U$1009,6,FALSE),"")</f>
        <v/>
      </c>
      <c r="I4247" s="104" t="str">
        <f>IFERROR(IF(D4247="","",VLOOKUP(E4247,Saldo!$P$8:$Q$1009,2,FALSE)),"")</f>
        <v/>
      </c>
      <c r="J4247" s="76"/>
      <c r="K4247" s="28" t="str">
        <f t="shared" si="66"/>
        <v/>
      </c>
    </row>
    <row r="4248" spans="1:11" ht="18.95" customHeight="1" x14ac:dyDescent="0.25">
      <c r="A4248" s="52"/>
      <c r="C4248" s="76"/>
      <c r="D4248" s="185"/>
      <c r="E4248" s="76"/>
      <c r="F4248" s="76" t="str">
        <f>IF(E4248="","",IFERROR(VLOOKUP(E4248,Cadastro!$C$9:$D$1009,2,FALSE),"PROD. NÃO ENCONTRADO"))</f>
        <v/>
      </c>
      <c r="G4248" s="94"/>
      <c r="H4248" s="69" t="str">
        <f>IFERROR(G4248*VLOOKUP(E4248,Saldo!$P$8:$U$1009,6,FALSE),"")</f>
        <v/>
      </c>
      <c r="I4248" s="104" t="str">
        <f>IFERROR(IF(D4248="","",VLOOKUP(E4248,Saldo!$P$8:$Q$1009,2,FALSE)),"")</f>
        <v/>
      </c>
      <c r="J4248" s="76"/>
      <c r="K4248" s="28" t="str">
        <f t="shared" si="66"/>
        <v/>
      </c>
    </row>
    <row r="4249" spans="1:11" ht="18.95" customHeight="1" x14ac:dyDescent="0.25">
      <c r="A4249" s="52"/>
      <c r="C4249" s="76"/>
      <c r="D4249" s="185"/>
      <c r="E4249" s="76"/>
      <c r="F4249" s="76" t="str">
        <f>IF(E4249="","",IFERROR(VLOOKUP(E4249,Cadastro!$C$9:$D$1009,2,FALSE),"PROD. NÃO ENCONTRADO"))</f>
        <v/>
      </c>
      <c r="G4249" s="94"/>
      <c r="H4249" s="69" t="str">
        <f>IFERROR(G4249*VLOOKUP(E4249,Saldo!$P$8:$U$1009,6,FALSE),"")</f>
        <v/>
      </c>
      <c r="I4249" s="104" t="str">
        <f>IFERROR(IF(D4249="","",VLOOKUP(E4249,Saldo!$P$8:$Q$1009,2,FALSE)),"")</f>
        <v/>
      </c>
      <c r="J4249" s="76"/>
      <c r="K4249" s="28" t="str">
        <f t="shared" si="66"/>
        <v/>
      </c>
    </row>
    <row r="4250" spans="1:11" ht="18.95" customHeight="1" x14ac:dyDescent="0.25">
      <c r="A4250" s="52"/>
      <c r="C4250" s="76"/>
      <c r="D4250" s="185"/>
      <c r="E4250" s="76"/>
      <c r="F4250" s="76" t="str">
        <f>IF(E4250="","",IFERROR(VLOOKUP(E4250,Cadastro!$C$9:$D$1009,2,FALSE),"PROD. NÃO ENCONTRADO"))</f>
        <v/>
      </c>
      <c r="G4250" s="94"/>
      <c r="H4250" s="69" t="str">
        <f>IFERROR(G4250*VLOOKUP(E4250,Saldo!$P$8:$U$1009,6,FALSE),"")</f>
        <v/>
      </c>
      <c r="I4250" s="104" t="str">
        <f>IFERROR(IF(D4250="","",VLOOKUP(E4250,Saldo!$P$8:$Q$1009,2,FALSE)),"")</f>
        <v/>
      </c>
      <c r="J4250" s="76"/>
      <c r="K4250" s="28" t="str">
        <f t="shared" si="66"/>
        <v/>
      </c>
    </row>
    <row r="4251" spans="1:11" ht="18.95" customHeight="1" x14ac:dyDescent="0.25">
      <c r="A4251" s="52"/>
      <c r="C4251" s="76"/>
      <c r="D4251" s="185"/>
      <c r="E4251" s="76"/>
      <c r="F4251" s="76" t="str">
        <f>IF(E4251="","",IFERROR(VLOOKUP(E4251,Cadastro!$C$9:$D$1009,2,FALSE),"PROD. NÃO ENCONTRADO"))</f>
        <v/>
      </c>
      <c r="G4251" s="94"/>
      <c r="H4251" s="69" t="str">
        <f>IFERROR(G4251*VLOOKUP(E4251,Saldo!$P$8:$U$1009,6,FALSE),"")</f>
        <v/>
      </c>
      <c r="I4251" s="104" t="str">
        <f>IFERROR(IF(D4251="","",VLOOKUP(E4251,Saldo!$P$8:$Q$1009,2,FALSE)),"")</f>
        <v/>
      </c>
      <c r="J4251" s="76"/>
      <c r="K4251" s="28" t="str">
        <f t="shared" si="66"/>
        <v/>
      </c>
    </row>
    <row r="4252" spans="1:11" ht="18.95" customHeight="1" x14ac:dyDescent="0.25">
      <c r="A4252" s="52"/>
      <c r="C4252" s="76"/>
      <c r="D4252" s="185"/>
      <c r="E4252" s="76"/>
      <c r="F4252" s="76" t="str">
        <f>IF(E4252="","",IFERROR(VLOOKUP(E4252,Cadastro!$C$9:$D$1009,2,FALSE),"PROD. NÃO ENCONTRADO"))</f>
        <v/>
      </c>
      <c r="G4252" s="94"/>
      <c r="H4252" s="69" t="str">
        <f>IFERROR(G4252*VLOOKUP(E4252,Saldo!$P$8:$U$1009,6,FALSE),"")</f>
        <v/>
      </c>
      <c r="I4252" s="104" t="str">
        <f>IFERROR(IF(D4252="","",VLOOKUP(E4252,Saldo!$P$8:$Q$1009,2,FALSE)),"")</f>
        <v/>
      </c>
      <c r="J4252" s="76"/>
      <c r="K4252" s="28" t="str">
        <f t="shared" si="66"/>
        <v/>
      </c>
    </row>
    <row r="4253" spans="1:11" ht="18.95" customHeight="1" x14ac:dyDescent="0.25">
      <c r="A4253" s="52"/>
      <c r="C4253" s="76"/>
      <c r="D4253" s="185"/>
      <c r="E4253" s="76"/>
      <c r="F4253" s="76" t="str">
        <f>IF(E4253="","",IFERROR(VLOOKUP(E4253,Cadastro!$C$9:$D$1009,2,FALSE),"PROD. NÃO ENCONTRADO"))</f>
        <v/>
      </c>
      <c r="G4253" s="94"/>
      <c r="H4253" s="69" t="str">
        <f>IFERROR(G4253*VLOOKUP(E4253,Saldo!$P$8:$U$1009,6,FALSE),"")</f>
        <v/>
      </c>
      <c r="I4253" s="104" t="str">
        <f>IFERROR(IF(D4253="","",VLOOKUP(E4253,Saldo!$P$8:$Q$1009,2,FALSE)),"")</f>
        <v/>
      </c>
      <c r="J4253" s="76"/>
      <c r="K4253" s="28" t="str">
        <f t="shared" si="66"/>
        <v/>
      </c>
    </row>
    <row r="4254" spans="1:11" ht="18.95" customHeight="1" x14ac:dyDescent="0.25">
      <c r="A4254" s="52"/>
      <c r="C4254" s="76"/>
      <c r="D4254" s="185"/>
      <c r="E4254" s="76"/>
      <c r="F4254" s="76" t="str">
        <f>IF(E4254="","",IFERROR(VLOOKUP(E4254,Cadastro!$C$9:$D$1009,2,FALSE),"PROD. NÃO ENCONTRADO"))</f>
        <v/>
      </c>
      <c r="G4254" s="94"/>
      <c r="H4254" s="69" t="str">
        <f>IFERROR(G4254*VLOOKUP(E4254,Saldo!$P$8:$U$1009,6,FALSE),"")</f>
        <v/>
      </c>
      <c r="I4254" s="104" t="str">
        <f>IFERROR(IF(D4254="","",VLOOKUP(E4254,Saldo!$P$8:$Q$1009,2,FALSE)),"")</f>
        <v/>
      </c>
      <c r="J4254" s="76"/>
      <c r="K4254" s="28" t="str">
        <f t="shared" si="66"/>
        <v/>
      </c>
    </row>
    <row r="4255" spans="1:11" ht="18.95" customHeight="1" x14ac:dyDescent="0.25">
      <c r="A4255" s="52"/>
      <c r="C4255" s="76"/>
      <c r="D4255" s="185"/>
      <c r="E4255" s="76"/>
      <c r="F4255" s="76" t="str">
        <f>IF(E4255="","",IFERROR(VLOOKUP(E4255,Cadastro!$C$9:$D$1009,2,FALSE),"PROD. NÃO ENCONTRADO"))</f>
        <v/>
      </c>
      <c r="G4255" s="94"/>
      <c r="H4255" s="69" t="str">
        <f>IFERROR(G4255*VLOOKUP(E4255,Saldo!$P$8:$U$1009,6,FALSE),"")</f>
        <v/>
      </c>
      <c r="I4255" s="104" t="str">
        <f>IFERROR(IF(D4255="","",VLOOKUP(E4255,Saldo!$P$8:$Q$1009,2,FALSE)),"")</f>
        <v/>
      </c>
      <c r="J4255" s="76"/>
      <c r="K4255" s="28" t="str">
        <f t="shared" si="66"/>
        <v/>
      </c>
    </row>
    <row r="4256" spans="1:11" ht="18.95" customHeight="1" x14ac:dyDescent="0.25">
      <c r="A4256" s="52"/>
      <c r="C4256" s="76"/>
      <c r="D4256" s="185"/>
      <c r="E4256" s="76"/>
      <c r="F4256" s="76" t="str">
        <f>IF(E4256="","",IFERROR(VLOOKUP(E4256,Cadastro!$C$9:$D$1009,2,FALSE),"PROD. NÃO ENCONTRADO"))</f>
        <v/>
      </c>
      <c r="G4256" s="94"/>
      <c r="H4256" s="69" t="str">
        <f>IFERROR(G4256*VLOOKUP(E4256,Saldo!$P$8:$U$1009,6,FALSE),"")</f>
        <v/>
      </c>
      <c r="I4256" s="104" t="str">
        <f>IFERROR(IF(D4256="","",VLOOKUP(E4256,Saldo!$P$8:$Q$1009,2,FALSE)),"")</f>
        <v/>
      </c>
      <c r="J4256" s="76"/>
      <c r="K4256" s="28" t="str">
        <f t="shared" si="66"/>
        <v/>
      </c>
    </row>
    <row r="4257" spans="1:11" ht="18.95" customHeight="1" x14ac:dyDescent="0.25">
      <c r="A4257" s="52"/>
      <c r="C4257" s="76"/>
      <c r="D4257" s="185"/>
      <c r="E4257" s="76"/>
      <c r="F4257" s="76" t="str">
        <f>IF(E4257="","",IFERROR(VLOOKUP(E4257,Cadastro!$C$9:$D$1009,2,FALSE),"PROD. NÃO ENCONTRADO"))</f>
        <v/>
      </c>
      <c r="G4257" s="94"/>
      <c r="H4257" s="69" t="str">
        <f>IFERROR(G4257*VLOOKUP(E4257,Saldo!$P$8:$U$1009,6,FALSE),"")</f>
        <v/>
      </c>
      <c r="I4257" s="104" t="str">
        <f>IFERROR(IF(D4257="","",VLOOKUP(E4257,Saldo!$P$8:$Q$1009,2,FALSE)),"")</f>
        <v/>
      </c>
      <c r="J4257" s="76"/>
      <c r="K4257" s="28" t="str">
        <f t="shared" si="66"/>
        <v/>
      </c>
    </row>
    <row r="4258" spans="1:11" ht="18.95" customHeight="1" x14ac:dyDescent="0.25">
      <c r="A4258" s="52"/>
      <c r="C4258" s="76"/>
      <c r="D4258" s="185"/>
      <c r="E4258" s="76"/>
      <c r="F4258" s="76" t="str">
        <f>IF(E4258="","",IFERROR(VLOOKUP(E4258,Cadastro!$C$9:$D$1009,2,FALSE),"PROD. NÃO ENCONTRADO"))</f>
        <v/>
      </c>
      <c r="G4258" s="94"/>
      <c r="H4258" s="69" t="str">
        <f>IFERROR(G4258*VLOOKUP(E4258,Saldo!$P$8:$U$1009,6,FALSE),"")</f>
        <v/>
      </c>
      <c r="I4258" s="104" t="str">
        <f>IFERROR(IF(D4258="","",VLOOKUP(E4258,Saldo!$P$8:$Q$1009,2,FALSE)),"")</f>
        <v/>
      </c>
      <c r="J4258" s="76"/>
      <c r="K4258" s="28" t="str">
        <f t="shared" si="66"/>
        <v/>
      </c>
    </row>
    <row r="4259" spans="1:11" ht="18.95" customHeight="1" x14ac:dyDescent="0.25">
      <c r="A4259" s="52"/>
      <c r="C4259" s="76"/>
      <c r="D4259" s="185"/>
      <c r="E4259" s="76"/>
      <c r="F4259" s="76" t="str">
        <f>IF(E4259="","",IFERROR(VLOOKUP(E4259,Cadastro!$C$9:$D$1009,2,FALSE),"PROD. NÃO ENCONTRADO"))</f>
        <v/>
      </c>
      <c r="G4259" s="94"/>
      <c r="H4259" s="69" t="str">
        <f>IFERROR(G4259*VLOOKUP(E4259,Saldo!$P$8:$U$1009,6,FALSE),"")</f>
        <v/>
      </c>
      <c r="I4259" s="104" t="str">
        <f>IFERROR(IF(D4259="","",VLOOKUP(E4259,Saldo!$P$8:$Q$1009,2,FALSE)),"")</f>
        <v/>
      </c>
      <c r="J4259" s="76"/>
      <c r="K4259" s="28" t="str">
        <f t="shared" si="66"/>
        <v/>
      </c>
    </row>
    <row r="4260" spans="1:11" ht="18.95" customHeight="1" x14ac:dyDescent="0.25">
      <c r="A4260" s="52"/>
      <c r="C4260" s="76"/>
      <c r="D4260" s="185"/>
      <c r="E4260" s="76"/>
      <c r="F4260" s="76" t="str">
        <f>IF(E4260="","",IFERROR(VLOOKUP(E4260,Cadastro!$C$9:$D$1009,2,FALSE),"PROD. NÃO ENCONTRADO"))</f>
        <v/>
      </c>
      <c r="G4260" s="94"/>
      <c r="H4260" s="69" t="str">
        <f>IFERROR(G4260*VLOOKUP(E4260,Saldo!$P$8:$U$1009,6,FALSE),"")</f>
        <v/>
      </c>
      <c r="I4260" s="104" t="str">
        <f>IFERROR(IF(D4260="","",VLOOKUP(E4260,Saldo!$P$8:$Q$1009,2,FALSE)),"")</f>
        <v/>
      </c>
      <c r="J4260" s="76"/>
      <c r="K4260" s="28" t="str">
        <f t="shared" si="66"/>
        <v/>
      </c>
    </row>
    <row r="4261" spans="1:11" ht="18.95" customHeight="1" x14ac:dyDescent="0.25">
      <c r="A4261" s="52"/>
      <c r="C4261" s="76"/>
      <c r="D4261" s="185"/>
      <c r="E4261" s="76"/>
      <c r="F4261" s="76" t="str">
        <f>IF(E4261="","",IFERROR(VLOOKUP(E4261,Cadastro!$C$9:$D$1009,2,FALSE),"PROD. NÃO ENCONTRADO"))</f>
        <v/>
      </c>
      <c r="G4261" s="94"/>
      <c r="H4261" s="69" t="str">
        <f>IFERROR(G4261*VLOOKUP(E4261,Saldo!$P$8:$U$1009,6,FALSE),"")</f>
        <v/>
      </c>
      <c r="I4261" s="104" t="str">
        <f>IFERROR(IF(D4261="","",VLOOKUP(E4261,Saldo!$P$8:$Q$1009,2,FALSE)),"")</f>
        <v/>
      </c>
      <c r="J4261" s="76"/>
      <c r="K4261" s="28" t="str">
        <f t="shared" si="66"/>
        <v/>
      </c>
    </row>
    <row r="4262" spans="1:11" ht="18.95" customHeight="1" x14ac:dyDescent="0.25">
      <c r="A4262" s="52"/>
      <c r="C4262" s="76"/>
      <c r="D4262" s="185"/>
      <c r="E4262" s="76"/>
      <c r="F4262" s="76" t="str">
        <f>IF(E4262="","",IFERROR(VLOOKUP(E4262,Cadastro!$C$9:$D$1009,2,FALSE),"PROD. NÃO ENCONTRADO"))</f>
        <v/>
      </c>
      <c r="G4262" s="94"/>
      <c r="H4262" s="69" t="str">
        <f>IFERROR(G4262*VLOOKUP(E4262,Saldo!$P$8:$U$1009,6,FALSE),"")</f>
        <v/>
      </c>
      <c r="I4262" s="104" t="str">
        <f>IFERROR(IF(D4262="","",VLOOKUP(E4262,Saldo!$P$8:$Q$1009,2,FALSE)),"")</f>
        <v/>
      </c>
      <c r="J4262" s="76"/>
      <c r="K4262" s="28" t="str">
        <f t="shared" si="66"/>
        <v/>
      </c>
    </row>
    <row r="4263" spans="1:11" ht="18.95" customHeight="1" x14ac:dyDescent="0.25">
      <c r="A4263" s="52"/>
      <c r="C4263" s="76"/>
      <c r="D4263" s="185"/>
      <c r="E4263" s="76"/>
      <c r="F4263" s="76" t="str">
        <f>IF(E4263="","",IFERROR(VLOOKUP(E4263,Cadastro!$C$9:$D$1009,2,FALSE),"PROD. NÃO ENCONTRADO"))</f>
        <v/>
      </c>
      <c r="G4263" s="94"/>
      <c r="H4263" s="69" t="str">
        <f>IFERROR(G4263*VLOOKUP(E4263,Saldo!$P$8:$U$1009,6,FALSE),"")</f>
        <v/>
      </c>
      <c r="I4263" s="104" t="str">
        <f>IFERROR(IF(D4263="","",VLOOKUP(E4263,Saldo!$P$8:$Q$1009,2,FALSE)),"")</f>
        <v/>
      </c>
      <c r="J4263" s="76"/>
      <c r="K4263" s="28" t="str">
        <f t="shared" si="66"/>
        <v/>
      </c>
    </row>
    <row r="4264" spans="1:11" ht="18.95" customHeight="1" x14ac:dyDescent="0.25">
      <c r="A4264" s="52"/>
      <c r="C4264" s="76"/>
      <c r="D4264" s="185"/>
      <c r="E4264" s="76"/>
      <c r="F4264" s="76" t="str">
        <f>IF(E4264="","",IFERROR(VLOOKUP(E4264,Cadastro!$C$9:$D$1009,2,FALSE),"PROD. NÃO ENCONTRADO"))</f>
        <v/>
      </c>
      <c r="G4264" s="94"/>
      <c r="H4264" s="69" t="str">
        <f>IFERROR(G4264*VLOOKUP(E4264,Saldo!$P$8:$U$1009,6,FALSE),"")</f>
        <v/>
      </c>
      <c r="I4264" s="104" t="str">
        <f>IFERROR(IF(D4264="","",VLOOKUP(E4264,Saldo!$P$8:$Q$1009,2,FALSE)),"")</f>
        <v/>
      </c>
      <c r="J4264" s="76"/>
      <c r="K4264" s="28" t="str">
        <f t="shared" si="66"/>
        <v/>
      </c>
    </row>
    <row r="4265" spans="1:11" ht="18.95" customHeight="1" x14ac:dyDescent="0.25">
      <c r="A4265" s="52"/>
      <c r="C4265" s="76"/>
      <c r="D4265" s="185"/>
      <c r="E4265" s="76"/>
      <c r="F4265" s="76" t="str">
        <f>IF(E4265="","",IFERROR(VLOOKUP(E4265,Cadastro!$C$9:$D$1009,2,FALSE),"PROD. NÃO ENCONTRADO"))</f>
        <v/>
      </c>
      <c r="G4265" s="94"/>
      <c r="H4265" s="69" t="str">
        <f>IFERROR(G4265*VLOOKUP(E4265,Saldo!$P$8:$U$1009,6,FALSE),"")</f>
        <v/>
      </c>
      <c r="I4265" s="104" t="str">
        <f>IFERROR(IF(D4265="","",VLOOKUP(E4265,Saldo!$P$8:$Q$1009,2,FALSE)),"")</f>
        <v/>
      </c>
      <c r="J4265" s="76"/>
      <c r="K4265" s="28" t="str">
        <f t="shared" si="66"/>
        <v/>
      </c>
    </row>
    <row r="4266" spans="1:11" ht="18.95" customHeight="1" x14ac:dyDescent="0.25">
      <c r="A4266" s="52"/>
      <c r="C4266" s="76"/>
      <c r="D4266" s="185"/>
      <c r="E4266" s="76"/>
      <c r="F4266" s="76" t="str">
        <f>IF(E4266="","",IFERROR(VLOOKUP(E4266,Cadastro!$C$9:$D$1009,2,FALSE),"PROD. NÃO ENCONTRADO"))</f>
        <v/>
      </c>
      <c r="G4266" s="94"/>
      <c r="H4266" s="69" t="str">
        <f>IFERROR(G4266*VLOOKUP(E4266,Saldo!$P$8:$U$1009,6,FALSE),"")</f>
        <v/>
      </c>
      <c r="I4266" s="104" t="str">
        <f>IFERROR(IF(D4266="","",VLOOKUP(E4266,Saldo!$P$8:$Q$1009,2,FALSE)),"")</f>
        <v/>
      </c>
      <c r="J4266" s="76"/>
      <c r="K4266" s="28" t="str">
        <f t="shared" si="66"/>
        <v/>
      </c>
    </row>
    <row r="4267" spans="1:11" ht="18.95" customHeight="1" x14ac:dyDescent="0.25">
      <c r="A4267" s="52"/>
      <c r="C4267" s="76"/>
      <c r="D4267" s="185"/>
      <c r="E4267" s="76"/>
      <c r="F4267" s="76" t="str">
        <f>IF(E4267="","",IFERROR(VLOOKUP(E4267,Cadastro!$C$9:$D$1009,2,FALSE),"PROD. NÃO ENCONTRADO"))</f>
        <v/>
      </c>
      <c r="G4267" s="94"/>
      <c r="H4267" s="69" t="str">
        <f>IFERROR(G4267*VLOOKUP(E4267,Saldo!$P$8:$U$1009,6,FALSE),"")</f>
        <v/>
      </c>
      <c r="I4267" s="104" t="str">
        <f>IFERROR(IF(D4267="","",VLOOKUP(E4267,Saldo!$P$8:$Q$1009,2,FALSE)),"")</f>
        <v/>
      </c>
      <c r="J4267" s="76"/>
      <c r="K4267" s="28" t="str">
        <f t="shared" si="66"/>
        <v/>
      </c>
    </row>
    <row r="4268" spans="1:11" ht="18.95" customHeight="1" x14ac:dyDescent="0.25">
      <c r="A4268" s="52"/>
      <c r="C4268" s="76"/>
      <c r="D4268" s="185"/>
      <c r="E4268" s="76"/>
      <c r="F4268" s="76" t="str">
        <f>IF(E4268="","",IFERROR(VLOOKUP(E4268,Cadastro!$C$9:$D$1009,2,FALSE),"PROD. NÃO ENCONTRADO"))</f>
        <v/>
      </c>
      <c r="G4268" s="94"/>
      <c r="H4268" s="69" t="str">
        <f>IFERROR(G4268*VLOOKUP(E4268,Saldo!$P$8:$U$1009,6,FALSE),"")</f>
        <v/>
      </c>
      <c r="I4268" s="104" t="str">
        <f>IFERROR(IF(D4268="","",VLOOKUP(E4268,Saldo!$P$8:$Q$1009,2,FALSE)),"")</f>
        <v/>
      </c>
      <c r="J4268" s="76"/>
      <c r="K4268" s="28" t="str">
        <f t="shared" si="66"/>
        <v/>
      </c>
    </row>
    <row r="4269" spans="1:11" ht="18.95" customHeight="1" x14ac:dyDescent="0.25">
      <c r="A4269" s="52"/>
      <c r="C4269" s="76"/>
      <c r="D4269" s="185"/>
      <c r="E4269" s="76"/>
      <c r="F4269" s="76" t="str">
        <f>IF(E4269="","",IFERROR(VLOOKUP(E4269,Cadastro!$C$9:$D$1009,2,FALSE),"PROD. NÃO ENCONTRADO"))</f>
        <v/>
      </c>
      <c r="G4269" s="94"/>
      <c r="H4269" s="69" t="str">
        <f>IFERROR(G4269*VLOOKUP(E4269,Saldo!$P$8:$U$1009,6,FALSE),"")</f>
        <v/>
      </c>
      <c r="I4269" s="104" t="str">
        <f>IFERROR(IF(D4269="","",VLOOKUP(E4269,Saldo!$P$8:$Q$1009,2,FALSE)),"")</f>
        <v/>
      </c>
      <c r="J4269" s="76"/>
      <c r="K4269" s="28" t="str">
        <f t="shared" si="66"/>
        <v/>
      </c>
    </row>
    <row r="4270" spans="1:11" ht="18.95" customHeight="1" x14ac:dyDescent="0.25">
      <c r="A4270" s="52"/>
      <c r="C4270" s="76"/>
      <c r="D4270" s="185"/>
      <c r="E4270" s="76"/>
      <c r="F4270" s="76" t="str">
        <f>IF(E4270="","",IFERROR(VLOOKUP(E4270,Cadastro!$C$9:$D$1009,2,FALSE),"PROD. NÃO ENCONTRADO"))</f>
        <v/>
      </c>
      <c r="G4270" s="94"/>
      <c r="H4270" s="69" t="str">
        <f>IFERROR(G4270*VLOOKUP(E4270,Saldo!$P$8:$U$1009,6,FALSE),"")</f>
        <v/>
      </c>
      <c r="I4270" s="104" t="str">
        <f>IFERROR(IF(D4270="","",VLOOKUP(E4270,Saldo!$P$8:$Q$1009,2,FALSE)),"")</f>
        <v/>
      </c>
      <c r="J4270" s="76"/>
      <c r="K4270" s="28" t="str">
        <f t="shared" si="66"/>
        <v/>
      </c>
    </row>
    <row r="4271" spans="1:11" ht="18.95" customHeight="1" x14ac:dyDescent="0.25">
      <c r="A4271" s="52"/>
      <c r="C4271" s="76"/>
      <c r="D4271" s="185"/>
      <c r="E4271" s="76"/>
      <c r="F4271" s="76" t="str">
        <f>IF(E4271="","",IFERROR(VLOOKUP(E4271,Cadastro!$C$9:$D$1009,2,FALSE),"PROD. NÃO ENCONTRADO"))</f>
        <v/>
      </c>
      <c r="G4271" s="94"/>
      <c r="H4271" s="69" t="str">
        <f>IFERROR(G4271*VLOOKUP(E4271,Saldo!$P$8:$U$1009,6,FALSE),"")</f>
        <v/>
      </c>
      <c r="I4271" s="104" t="str">
        <f>IFERROR(IF(D4271="","",VLOOKUP(E4271,Saldo!$P$8:$Q$1009,2,FALSE)),"")</f>
        <v/>
      </c>
      <c r="J4271" s="76"/>
      <c r="K4271" s="28" t="str">
        <f t="shared" si="66"/>
        <v/>
      </c>
    </row>
    <row r="4272" spans="1:11" ht="18.95" customHeight="1" x14ac:dyDescent="0.25">
      <c r="A4272" s="52"/>
      <c r="C4272" s="76"/>
      <c r="D4272" s="185"/>
      <c r="E4272" s="76"/>
      <c r="F4272" s="76" t="str">
        <f>IF(E4272="","",IFERROR(VLOOKUP(E4272,Cadastro!$C$9:$D$1009,2,FALSE),"PROD. NÃO ENCONTRADO"))</f>
        <v/>
      </c>
      <c r="G4272" s="94"/>
      <c r="H4272" s="69" t="str">
        <f>IFERROR(G4272*VLOOKUP(E4272,Saldo!$P$8:$U$1009,6,FALSE),"")</f>
        <v/>
      </c>
      <c r="I4272" s="104" t="str">
        <f>IFERROR(IF(D4272="","",VLOOKUP(E4272,Saldo!$P$8:$Q$1009,2,FALSE)),"")</f>
        <v/>
      </c>
      <c r="J4272" s="76"/>
      <c r="K4272" s="28" t="str">
        <f t="shared" si="66"/>
        <v/>
      </c>
    </row>
    <row r="4273" spans="1:11" ht="18.95" customHeight="1" x14ac:dyDescent="0.25">
      <c r="A4273" s="52"/>
      <c r="C4273" s="76"/>
      <c r="D4273" s="185"/>
      <c r="E4273" s="76"/>
      <c r="F4273" s="76" t="str">
        <f>IF(E4273="","",IFERROR(VLOOKUP(E4273,Cadastro!$C$9:$D$1009,2,FALSE),"PROD. NÃO ENCONTRADO"))</f>
        <v/>
      </c>
      <c r="G4273" s="94"/>
      <c r="H4273" s="69" t="str">
        <f>IFERROR(G4273*VLOOKUP(E4273,Saldo!$P$8:$U$1009,6,FALSE),"")</f>
        <v/>
      </c>
      <c r="I4273" s="104" t="str">
        <f>IFERROR(IF(D4273="","",VLOOKUP(E4273,Saldo!$P$8:$Q$1009,2,FALSE)),"")</f>
        <v/>
      </c>
      <c r="J4273" s="76"/>
      <c r="K4273" s="28" t="str">
        <f t="shared" si="66"/>
        <v/>
      </c>
    </row>
    <row r="4274" spans="1:11" ht="18.95" customHeight="1" x14ac:dyDescent="0.25">
      <c r="A4274" s="52"/>
      <c r="C4274" s="76"/>
      <c r="D4274" s="185"/>
      <c r="E4274" s="76"/>
      <c r="F4274" s="76" t="str">
        <f>IF(E4274="","",IFERROR(VLOOKUP(E4274,Cadastro!$C$9:$D$1009,2,FALSE),"PROD. NÃO ENCONTRADO"))</f>
        <v/>
      </c>
      <c r="G4274" s="94"/>
      <c r="H4274" s="69" t="str">
        <f>IFERROR(G4274*VLOOKUP(E4274,Saldo!$P$8:$U$1009,6,FALSE),"")</f>
        <v/>
      </c>
      <c r="I4274" s="104" t="str">
        <f>IFERROR(IF(D4274="","",VLOOKUP(E4274,Saldo!$P$8:$Q$1009,2,FALSE)),"")</f>
        <v/>
      </c>
      <c r="J4274" s="76"/>
      <c r="K4274" s="28" t="str">
        <f t="shared" si="66"/>
        <v/>
      </c>
    </row>
    <row r="4275" spans="1:11" ht="18.95" customHeight="1" x14ac:dyDescent="0.25">
      <c r="A4275" s="52"/>
      <c r="C4275" s="76"/>
      <c r="D4275" s="185"/>
      <c r="E4275" s="76"/>
      <c r="F4275" s="76" t="str">
        <f>IF(E4275="","",IFERROR(VLOOKUP(E4275,Cadastro!$C$9:$D$1009,2,FALSE),"PROD. NÃO ENCONTRADO"))</f>
        <v/>
      </c>
      <c r="G4275" s="94"/>
      <c r="H4275" s="69" t="str">
        <f>IFERROR(G4275*VLOOKUP(E4275,Saldo!$P$8:$U$1009,6,FALSE),"")</f>
        <v/>
      </c>
      <c r="I4275" s="104" t="str">
        <f>IFERROR(IF(D4275="","",VLOOKUP(E4275,Saldo!$P$8:$Q$1009,2,FALSE)),"")</f>
        <v/>
      </c>
      <c r="J4275" s="76"/>
      <c r="K4275" s="28" t="str">
        <f t="shared" si="66"/>
        <v/>
      </c>
    </row>
    <row r="4276" spans="1:11" ht="18.95" customHeight="1" x14ac:dyDescent="0.25">
      <c r="A4276" s="52"/>
      <c r="C4276" s="76"/>
      <c r="D4276" s="185"/>
      <c r="E4276" s="76"/>
      <c r="F4276" s="76" t="str">
        <f>IF(E4276="","",IFERROR(VLOOKUP(E4276,Cadastro!$C$9:$D$1009,2,FALSE),"PROD. NÃO ENCONTRADO"))</f>
        <v/>
      </c>
      <c r="G4276" s="94"/>
      <c r="H4276" s="69" t="str">
        <f>IFERROR(G4276*VLOOKUP(E4276,Saldo!$P$8:$U$1009,6,FALSE),"")</f>
        <v/>
      </c>
      <c r="I4276" s="104" t="str">
        <f>IFERROR(IF(D4276="","",VLOOKUP(E4276,Saldo!$P$8:$Q$1009,2,FALSE)),"")</f>
        <v/>
      </c>
      <c r="J4276" s="76"/>
      <c r="K4276" s="28" t="str">
        <f t="shared" si="66"/>
        <v/>
      </c>
    </row>
    <row r="4277" spans="1:11" ht="18.95" customHeight="1" x14ac:dyDescent="0.25">
      <c r="A4277" s="52"/>
      <c r="C4277" s="76"/>
      <c r="D4277" s="185"/>
      <c r="E4277" s="76"/>
      <c r="F4277" s="76" t="str">
        <f>IF(E4277="","",IFERROR(VLOOKUP(E4277,Cadastro!$C$9:$D$1009,2,FALSE),"PROD. NÃO ENCONTRADO"))</f>
        <v/>
      </c>
      <c r="G4277" s="94"/>
      <c r="H4277" s="69" t="str">
        <f>IFERROR(G4277*VLOOKUP(E4277,Saldo!$P$8:$U$1009,6,FALSE),"")</f>
        <v/>
      </c>
      <c r="I4277" s="104" t="str">
        <f>IFERROR(IF(D4277="","",VLOOKUP(E4277,Saldo!$P$8:$Q$1009,2,FALSE)),"")</f>
        <v/>
      </c>
      <c r="J4277" s="76"/>
      <c r="K4277" s="28" t="str">
        <f t="shared" si="66"/>
        <v/>
      </c>
    </row>
    <row r="4278" spans="1:11" ht="18.95" customHeight="1" x14ac:dyDescent="0.25">
      <c r="A4278" s="52"/>
      <c r="C4278" s="76"/>
      <c r="D4278" s="185"/>
      <c r="E4278" s="76"/>
      <c r="F4278" s="76" t="str">
        <f>IF(E4278="","",IFERROR(VLOOKUP(E4278,Cadastro!$C$9:$D$1009,2,FALSE),"PROD. NÃO ENCONTRADO"))</f>
        <v/>
      </c>
      <c r="G4278" s="94"/>
      <c r="H4278" s="69" t="str">
        <f>IFERROR(G4278*VLOOKUP(E4278,Saldo!$P$8:$U$1009,6,FALSE),"")</f>
        <v/>
      </c>
      <c r="I4278" s="104" t="str">
        <f>IFERROR(IF(D4278="","",VLOOKUP(E4278,Saldo!$P$8:$Q$1009,2,FALSE)),"")</f>
        <v/>
      </c>
      <c r="J4278" s="76"/>
      <c r="K4278" s="28" t="str">
        <f t="shared" si="66"/>
        <v/>
      </c>
    </row>
    <row r="4279" spans="1:11" ht="18.95" customHeight="1" x14ac:dyDescent="0.25">
      <c r="A4279" s="52"/>
      <c r="C4279" s="76"/>
      <c r="D4279" s="185"/>
      <c r="E4279" s="76"/>
      <c r="F4279" s="76" t="str">
        <f>IF(E4279="","",IFERROR(VLOOKUP(E4279,Cadastro!$C$9:$D$1009,2,FALSE),"PROD. NÃO ENCONTRADO"))</f>
        <v/>
      </c>
      <c r="G4279" s="94"/>
      <c r="H4279" s="69" t="str">
        <f>IFERROR(G4279*VLOOKUP(E4279,Saldo!$P$8:$U$1009,6,FALSE),"")</f>
        <v/>
      </c>
      <c r="I4279" s="104" t="str">
        <f>IFERROR(IF(D4279="","",VLOOKUP(E4279,Saldo!$P$8:$Q$1009,2,FALSE)),"")</f>
        <v/>
      </c>
      <c r="J4279" s="76"/>
      <c r="K4279" s="28" t="str">
        <f t="shared" si="66"/>
        <v/>
      </c>
    </row>
    <row r="4280" spans="1:11" ht="18.95" customHeight="1" x14ac:dyDescent="0.25">
      <c r="A4280" s="52"/>
      <c r="C4280" s="76"/>
      <c r="D4280" s="185"/>
      <c r="E4280" s="76"/>
      <c r="F4280" s="76" t="str">
        <f>IF(E4280="","",IFERROR(VLOOKUP(E4280,Cadastro!$C$9:$D$1009,2,FALSE),"PROD. NÃO ENCONTRADO"))</f>
        <v/>
      </c>
      <c r="G4280" s="94"/>
      <c r="H4280" s="69" t="str">
        <f>IFERROR(G4280*VLOOKUP(E4280,Saldo!$P$8:$U$1009,6,FALSE),"")</f>
        <v/>
      </c>
      <c r="I4280" s="104" t="str">
        <f>IFERROR(IF(D4280="","",VLOOKUP(E4280,Saldo!$P$8:$Q$1009,2,FALSE)),"")</f>
        <v/>
      </c>
      <c r="J4280" s="76"/>
      <c r="K4280" s="28" t="str">
        <f t="shared" si="66"/>
        <v/>
      </c>
    </row>
    <row r="4281" spans="1:11" ht="18.95" customHeight="1" x14ac:dyDescent="0.25">
      <c r="A4281" s="52"/>
      <c r="C4281" s="76"/>
      <c r="D4281" s="185"/>
      <c r="E4281" s="76"/>
      <c r="F4281" s="76" t="str">
        <f>IF(E4281="","",IFERROR(VLOOKUP(E4281,Cadastro!$C$9:$D$1009,2,FALSE),"PROD. NÃO ENCONTRADO"))</f>
        <v/>
      </c>
      <c r="G4281" s="94"/>
      <c r="H4281" s="69" t="str">
        <f>IFERROR(G4281*VLOOKUP(E4281,Saldo!$P$8:$U$1009,6,FALSE),"")</f>
        <v/>
      </c>
      <c r="I4281" s="104" t="str">
        <f>IFERROR(IF(D4281="","",VLOOKUP(E4281,Saldo!$P$8:$Q$1009,2,FALSE)),"")</f>
        <v/>
      </c>
      <c r="J4281" s="76"/>
      <c r="K4281" s="28" t="str">
        <f t="shared" si="66"/>
        <v/>
      </c>
    </row>
    <row r="4282" spans="1:11" ht="18.95" customHeight="1" x14ac:dyDescent="0.25">
      <c r="A4282" s="52"/>
      <c r="C4282" s="76"/>
      <c r="D4282" s="185"/>
      <c r="E4282" s="76"/>
      <c r="F4282" s="76" t="str">
        <f>IF(E4282="","",IFERROR(VLOOKUP(E4282,Cadastro!$C$9:$D$1009,2,FALSE),"PROD. NÃO ENCONTRADO"))</f>
        <v/>
      </c>
      <c r="G4282" s="94"/>
      <c r="H4282" s="69" t="str">
        <f>IFERROR(G4282*VLOOKUP(E4282,Saldo!$P$8:$U$1009,6,FALSE),"")</f>
        <v/>
      </c>
      <c r="I4282" s="104" t="str">
        <f>IFERROR(IF(D4282="","",VLOOKUP(E4282,Saldo!$P$8:$Q$1009,2,FALSE)),"")</f>
        <v/>
      </c>
      <c r="J4282" s="76"/>
      <c r="K4282" s="28" t="str">
        <f t="shared" si="66"/>
        <v/>
      </c>
    </row>
    <row r="4283" spans="1:11" ht="18.95" customHeight="1" x14ac:dyDescent="0.25">
      <c r="A4283" s="52"/>
      <c r="C4283" s="76"/>
      <c r="D4283" s="185"/>
      <c r="E4283" s="76"/>
      <c r="F4283" s="76" t="str">
        <f>IF(E4283="","",IFERROR(VLOOKUP(E4283,Cadastro!$C$9:$D$1009,2,FALSE),"PROD. NÃO ENCONTRADO"))</f>
        <v/>
      </c>
      <c r="G4283" s="94"/>
      <c r="H4283" s="69" t="str">
        <f>IFERROR(G4283*VLOOKUP(E4283,Saldo!$P$8:$U$1009,6,FALSE),"")</f>
        <v/>
      </c>
      <c r="I4283" s="104" t="str">
        <f>IFERROR(IF(D4283="","",VLOOKUP(E4283,Saldo!$P$8:$Q$1009,2,FALSE)),"")</f>
        <v/>
      </c>
      <c r="J4283" s="76"/>
      <c r="K4283" s="28" t="str">
        <f t="shared" si="66"/>
        <v/>
      </c>
    </row>
    <row r="4284" spans="1:11" ht="18.95" customHeight="1" x14ac:dyDescent="0.25">
      <c r="A4284" s="52"/>
      <c r="C4284" s="76"/>
      <c r="D4284" s="185"/>
      <c r="E4284" s="76"/>
      <c r="F4284" s="76" t="str">
        <f>IF(E4284="","",IFERROR(VLOOKUP(E4284,Cadastro!$C$9:$D$1009,2,FALSE),"PROD. NÃO ENCONTRADO"))</f>
        <v/>
      </c>
      <c r="G4284" s="94"/>
      <c r="H4284" s="69" t="str">
        <f>IFERROR(G4284*VLOOKUP(E4284,Saldo!$P$8:$U$1009,6,FALSE),"")</f>
        <v/>
      </c>
      <c r="I4284" s="104" t="str">
        <f>IFERROR(IF(D4284="","",VLOOKUP(E4284,Saldo!$P$8:$Q$1009,2,FALSE)),"")</f>
        <v/>
      </c>
      <c r="J4284" s="76"/>
      <c r="K4284" s="28" t="str">
        <f t="shared" si="66"/>
        <v/>
      </c>
    </row>
    <row r="4285" spans="1:11" ht="18.95" customHeight="1" x14ac:dyDescent="0.25">
      <c r="A4285" s="52"/>
      <c r="C4285" s="76"/>
      <c r="D4285" s="185"/>
      <c r="E4285" s="76"/>
      <c r="F4285" s="76" t="str">
        <f>IF(E4285="","",IFERROR(VLOOKUP(E4285,Cadastro!$C$9:$D$1009,2,FALSE),"PROD. NÃO ENCONTRADO"))</f>
        <v/>
      </c>
      <c r="G4285" s="94"/>
      <c r="H4285" s="69" t="str">
        <f>IFERROR(G4285*VLOOKUP(E4285,Saldo!$P$8:$U$1009,6,FALSE),"")</f>
        <v/>
      </c>
      <c r="I4285" s="104" t="str">
        <f>IFERROR(IF(D4285="","",VLOOKUP(E4285,Saldo!$P$8:$Q$1009,2,FALSE)),"")</f>
        <v/>
      </c>
      <c r="J4285" s="76"/>
      <c r="K4285" s="28" t="str">
        <f t="shared" si="66"/>
        <v/>
      </c>
    </row>
    <row r="4286" spans="1:11" ht="18.95" customHeight="1" x14ac:dyDescent="0.25">
      <c r="A4286" s="52"/>
      <c r="C4286" s="76"/>
      <c r="D4286" s="185"/>
      <c r="E4286" s="76"/>
      <c r="F4286" s="76" t="str">
        <f>IF(E4286="","",IFERROR(VLOOKUP(E4286,Cadastro!$C$9:$D$1009,2,FALSE),"PROD. NÃO ENCONTRADO"))</f>
        <v/>
      </c>
      <c r="G4286" s="94"/>
      <c r="H4286" s="69" t="str">
        <f>IFERROR(G4286*VLOOKUP(E4286,Saldo!$P$8:$U$1009,6,FALSE),"")</f>
        <v/>
      </c>
      <c r="I4286" s="104" t="str">
        <f>IFERROR(IF(D4286="","",VLOOKUP(E4286,Saldo!$P$8:$Q$1009,2,FALSE)),"")</f>
        <v/>
      </c>
      <c r="J4286" s="76"/>
      <c r="K4286" s="28" t="str">
        <f t="shared" si="66"/>
        <v/>
      </c>
    </row>
    <row r="4287" spans="1:11" ht="18.95" customHeight="1" x14ac:dyDescent="0.25">
      <c r="A4287" s="52"/>
      <c r="C4287" s="76"/>
      <c r="D4287" s="185"/>
      <c r="E4287" s="76"/>
      <c r="F4287" s="76" t="str">
        <f>IF(E4287="","",IFERROR(VLOOKUP(E4287,Cadastro!$C$9:$D$1009,2,FALSE),"PROD. NÃO ENCONTRADO"))</f>
        <v/>
      </c>
      <c r="G4287" s="94"/>
      <c r="H4287" s="69" t="str">
        <f>IFERROR(G4287*VLOOKUP(E4287,Saldo!$P$8:$U$1009,6,FALSE),"")</f>
        <v/>
      </c>
      <c r="I4287" s="104" t="str">
        <f>IFERROR(IF(D4287="","",VLOOKUP(E4287,Saldo!$P$8:$Q$1009,2,FALSE)),"")</f>
        <v/>
      </c>
      <c r="J4287" s="76"/>
      <c r="K4287" s="28" t="str">
        <f t="shared" si="66"/>
        <v/>
      </c>
    </row>
    <row r="4288" spans="1:11" ht="18.95" customHeight="1" x14ac:dyDescent="0.25">
      <c r="A4288" s="52"/>
      <c r="C4288" s="76"/>
      <c r="D4288" s="185"/>
      <c r="E4288" s="76"/>
      <c r="F4288" s="76" t="str">
        <f>IF(E4288="","",IFERROR(VLOOKUP(E4288,Cadastro!$C$9:$D$1009,2,FALSE),"PROD. NÃO ENCONTRADO"))</f>
        <v/>
      </c>
      <c r="G4288" s="94"/>
      <c r="H4288" s="69" t="str">
        <f>IFERROR(G4288*VLOOKUP(E4288,Saldo!$P$8:$U$1009,6,FALSE),"")</f>
        <v/>
      </c>
      <c r="I4288" s="104" t="str">
        <f>IFERROR(IF(D4288="","",VLOOKUP(E4288,Saldo!$P$8:$Q$1009,2,FALSE)),"")</f>
        <v/>
      </c>
      <c r="J4288" s="76"/>
      <c r="K4288" s="28" t="str">
        <f t="shared" si="66"/>
        <v/>
      </c>
    </row>
    <row r="4289" spans="1:11" ht="18.95" customHeight="1" x14ac:dyDescent="0.25">
      <c r="A4289" s="52"/>
      <c r="C4289" s="76"/>
      <c r="D4289" s="185"/>
      <c r="E4289" s="76"/>
      <c r="F4289" s="76" t="str">
        <f>IF(E4289="","",IFERROR(VLOOKUP(E4289,Cadastro!$C$9:$D$1009,2,FALSE),"PROD. NÃO ENCONTRADO"))</f>
        <v/>
      </c>
      <c r="G4289" s="94"/>
      <c r="H4289" s="69" t="str">
        <f>IFERROR(G4289*VLOOKUP(E4289,Saldo!$P$8:$U$1009,6,FALSE),"")</f>
        <v/>
      </c>
      <c r="I4289" s="104" t="str">
        <f>IFERROR(IF(D4289="","",VLOOKUP(E4289,Saldo!$P$8:$Q$1009,2,FALSE)),"")</f>
        <v/>
      </c>
      <c r="J4289" s="76"/>
      <c r="K4289" s="28" t="str">
        <f t="shared" si="66"/>
        <v/>
      </c>
    </row>
    <row r="4290" spans="1:11" ht="18.95" customHeight="1" x14ac:dyDescent="0.25">
      <c r="A4290" s="52"/>
      <c r="C4290" s="76"/>
      <c r="D4290" s="185"/>
      <c r="E4290" s="76"/>
      <c r="F4290" s="76" t="str">
        <f>IF(E4290="","",IFERROR(VLOOKUP(E4290,Cadastro!$C$9:$D$1009,2,FALSE),"PROD. NÃO ENCONTRADO"))</f>
        <v/>
      </c>
      <c r="G4290" s="94"/>
      <c r="H4290" s="69" t="str">
        <f>IFERROR(G4290*VLOOKUP(E4290,Saldo!$P$8:$U$1009,6,FALSE),"")</f>
        <v/>
      </c>
      <c r="I4290" s="104" t="str">
        <f>IFERROR(IF(D4290="","",VLOOKUP(E4290,Saldo!$P$8:$Q$1009,2,FALSE)),"")</f>
        <v/>
      </c>
      <c r="J4290" s="76"/>
      <c r="K4290" s="28" t="str">
        <f t="shared" si="66"/>
        <v/>
      </c>
    </row>
    <row r="4291" spans="1:11" ht="18.95" customHeight="1" x14ac:dyDescent="0.25">
      <c r="A4291" s="52"/>
      <c r="C4291" s="76"/>
      <c r="D4291" s="185"/>
      <c r="E4291" s="76"/>
      <c r="F4291" s="76" t="str">
        <f>IF(E4291="","",IFERROR(VLOOKUP(E4291,Cadastro!$C$9:$D$1009,2,FALSE),"PROD. NÃO ENCONTRADO"))</f>
        <v/>
      </c>
      <c r="G4291" s="94"/>
      <c r="H4291" s="69" t="str">
        <f>IFERROR(G4291*VLOOKUP(E4291,Saldo!$P$8:$U$1009,6,FALSE),"")</f>
        <v/>
      </c>
      <c r="I4291" s="104" t="str">
        <f>IFERROR(IF(D4291="","",VLOOKUP(E4291,Saldo!$P$8:$Q$1009,2,FALSE)),"")</f>
        <v/>
      </c>
      <c r="J4291" s="76"/>
      <c r="K4291" s="28" t="str">
        <f t="shared" si="66"/>
        <v/>
      </c>
    </row>
    <row r="4292" spans="1:11" ht="18.95" customHeight="1" x14ac:dyDescent="0.25">
      <c r="A4292" s="52"/>
      <c r="C4292" s="76"/>
      <c r="D4292" s="185"/>
      <c r="E4292" s="76"/>
      <c r="F4292" s="76" t="str">
        <f>IF(E4292="","",IFERROR(VLOOKUP(E4292,Cadastro!$C$9:$D$1009,2,FALSE),"PROD. NÃO ENCONTRADO"))</f>
        <v/>
      </c>
      <c r="G4292" s="94"/>
      <c r="H4292" s="69" t="str">
        <f>IFERROR(G4292*VLOOKUP(E4292,Saldo!$P$8:$U$1009,6,FALSE),"")</f>
        <v/>
      </c>
      <c r="I4292" s="104" t="str">
        <f>IFERROR(IF(D4292="","",VLOOKUP(E4292,Saldo!$P$8:$Q$1009,2,FALSE)),"")</f>
        <v/>
      </c>
      <c r="J4292" s="76"/>
      <c r="K4292" s="28" t="str">
        <f t="shared" si="66"/>
        <v/>
      </c>
    </row>
    <row r="4293" spans="1:11" ht="18.95" customHeight="1" x14ac:dyDescent="0.25">
      <c r="A4293" s="52"/>
      <c r="C4293" s="76"/>
      <c r="D4293" s="185"/>
      <c r="E4293" s="76"/>
      <c r="F4293" s="76" t="str">
        <f>IF(E4293="","",IFERROR(VLOOKUP(E4293,Cadastro!$C$9:$D$1009,2,FALSE),"PROD. NÃO ENCONTRADO"))</f>
        <v/>
      </c>
      <c r="G4293" s="94"/>
      <c r="H4293" s="69" t="str">
        <f>IFERROR(G4293*VLOOKUP(E4293,Saldo!$P$8:$U$1009,6,FALSE),"")</f>
        <v/>
      </c>
      <c r="I4293" s="104" t="str">
        <f>IFERROR(IF(D4293="","",VLOOKUP(E4293,Saldo!$P$8:$Q$1009,2,FALSE)),"")</f>
        <v/>
      </c>
      <c r="J4293" s="76"/>
      <c r="K4293" s="28" t="str">
        <f t="shared" si="66"/>
        <v/>
      </c>
    </row>
    <row r="4294" spans="1:11" ht="18.95" customHeight="1" x14ac:dyDescent="0.25">
      <c r="A4294" s="52"/>
      <c r="C4294" s="76"/>
      <c r="D4294" s="185"/>
      <c r="E4294" s="76"/>
      <c r="F4294" s="76" t="str">
        <f>IF(E4294="","",IFERROR(VLOOKUP(E4294,Cadastro!$C$9:$D$1009,2,FALSE),"PROD. NÃO ENCONTRADO"))</f>
        <v/>
      </c>
      <c r="G4294" s="94"/>
      <c r="H4294" s="69" t="str">
        <f>IFERROR(G4294*VLOOKUP(E4294,Saldo!$P$8:$U$1009,6,FALSE),"")</f>
        <v/>
      </c>
      <c r="I4294" s="104" t="str">
        <f>IFERROR(IF(D4294="","",VLOOKUP(E4294,Saldo!$P$8:$Q$1009,2,FALSE)),"")</f>
        <v/>
      </c>
      <c r="J4294" s="76"/>
      <c r="K4294" s="28" t="str">
        <f t="shared" si="66"/>
        <v/>
      </c>
    </row>
    <row r="4295" spans="1:11" ht="18.95" customHeight="1" x14ac:dyDescent="0.25">
      <c r="A4295" s="52"/>
      <c r="C4295" s="76"/>
      <c r="D4295" s="185"/>
      <c r="E4295" s="76"/>
      <c r="F4295" s="76" t="str">
        <f>IF(E4295="","",IFERROR(VLOOKUP(E4295,Cadastro!$C$9:$D$1009,2,FALSE),"PROD. NÃO ENCONTRADO"))</f>
        <v/>
      </c>
      <c r="G4295" s="94"/>
      <c r="H4295" s="69" t="str">
        <f>IFERROR(G4295*VLOOKUP(E4295,Saldo!$P$8:$U$1009,6,FALSE),"")</f>
        <v/>
      </c>
      <c r="I4295" s="104" t="str">
        <f>IFERROR(IF(D4295="","",VLOOKUP(E4295,Saldo!$P$8:$Q$1009,2,FALSE)),"")</f>
        <v/>
      </c>
      <c r="J4295" s="76"/>
      <c r="K4295" s="28" t="str">
        <f t="shared" si="66"/>
        <v/>
      </c>
    </row>
    <row r="4296" spans="1:11" ht="18.95" customHeight="1" x14ac:dyDescent="0.25">
      <c r="A4296" s="52"/>
      <c r="C4296" s="76"/>
      <c r="D4296" s="185"/>
      <c r="E4296" s="76"/>
      <c r="F4296" s="76" t="str">
        <f>IF(E4296="","",IFERROR(VLOOKUP(E4296,Cadastro!$C$9:$D$1009,2,FALSE),"PROD. NÃO ENCONTRADO"))</f>
        <v/>
      </c>
      <c r="G4296" s="94"/>
      <c r="H4296" s="69" t="str">
        <f>IFERROR(G4296*VLOOKUP(E4296,Saldo!$P$8:$U$1009,6,FALSE),"")</f>
        <v/>
      </c>
      <c r="I4296" s="104" t="str">
        <f>IFERROR(IF(D4296="","",VLOOKUP(E4296,Saldo!$P$8:$Q$1009,2,FALSE)),"")</f>
        <v/>
      </c>
      <c r="J4296" s="76"/>
      <c r="K4296" s="28" t="str">
        <f t="shared" si="66"/>
        <v/>
      </c>
    </row>
    <row r="4297" spans="1:11" ht="18.95" customHeight="1" x14ac:dyDescent="0.25">
      <c r="A4297" s="52"/>
      <c r="C4297" s="76"/>
      <c r="D4297" s="185"/>
      <c r="E4297" s="76"/>
      <c r="F4297" s="76" t="str">
        <f>IF(E4297="","",IFERROR(VLOOKUP(E4297,Cadastro!$C$9:$D$1009,2,FALSE),"PROD. NÃO ENCONTRADO"))</f>
        <v/>
      </c>
      <c r="G4297" s="94"/>
      <c r="H4297" s="69" t="str">
        <f>IFERROR(G4297*VLOOKUP(E4297,Saldo!$P$8:$U$1009,6,FALSE),"")</f>
        <v/>
      </c>
      <c r="I4297" s="104" t="str">
        <f>IFERROR(IF(D4297="","",VLOOKUP(E4297,Saldo!$P$8:$Q$1009,2,FALSE)),"")</f>
        <v/>
      </c>
      <c r="J4297" s="76"/>
      <c r="K4297" s="28" t="str">
        <f t="shared" si="66"/>
        <v/>
      </c>
    </row>
    <row r="4298" spans="1:11" ht="18.95" customHeight="1" x14ac:dyDescent="0.25">
      <c r="A4298" s="52"/>
      <c r="C4298" s="76"/>
      <c r="D4298" s="185"/>
      <c r="E4298" s="76"/>
      <c r="F4298" s="76" t="str">
        <f>IF(E4298="","",IFERROR(VLOOKUP(E4298,Cadastro!$C$9:$D$1009,2,FALSE),"PROD. NÃO ENCONTRADO"))</f>
        <v/>
      </c>
      <c r="G4298" s="94"/>
      <c r="H4298" s="69" t="str">
        <f>IFERROR(G4298*VLOOKUP(E4298,Saldo!$P$8:$U$1009,6,FALSE),"")</f>
        <v/>
      </c>
      <c r="I4298" s="104" t="str">
        <f>IFERROR(IF(D4298="","",VLOOKUP(E4298,Saldo!$P$8:$Q$1009,2,FALSE)),"")</f>
        <v/>
      </c>
      <c r="J4298" s="76"/>
      <c r="K4298" s="28" t="str">
        <f t="shared" ref="K4298:K4361" si="67">IF(D4298="","",MONTH(D4298))</f>
        <v/>
      </c>
    </row>
    <row r="4299" spans="1:11" ht="18.95" customHeight="1" x14ac:dyDescent="0.25">
      <c r="A4299" s="52"/>
      <c r="C4299" s="76"/>
      <c r="D4299" s="185"/>
      <c r="E4299" s="76"/>
      <c r="F4299" s="76" t="str">
        <f>IF(E4299="","",IFERROR(VLOOKUP(E4299,Cadastro!$C$9:$D$1009,2,FALSE),"PROD. NÃO ENCONTRADO"))</f>
        <v/>
      </c>
      <c r="G4299" s="94"/>
      <c r="H4299" s="69" t="str">
        <f>IFERROR(G4299*VLOOKUP(E4299,Saldo!$P$8:$U$1009,6,FALSE),"")</f>
        <v/>
      </c>
      <c r="I4299" s="104" t="str">
        <f>IFERROR(IF(D4299="","",VLOOKUP(E4299,Saldo!$P$8:$Q$1009,2,FALSE)),"")</f>
        <v/>
      </c>
      <c r="J4299" s="76"/>
      <c r="K4299" s="28" t="str">
        <f t="shared" si="67"/>
        <v/>
      </c>
    </row>
    <row r="4300" spans="1:11" ht="18.95" customHeight="1" x14ac:dyDescent="0.25">
      <c r="A4300" s="52"/>
      <c r="C4300" s="76"/>
      <c r="D4300" s="185"/>
      <c r="E4300" s="76"/>
      <c r="F4300" s="76" t="str">
        <f>IF(E4300="","",IFERROR(VLOOKUP(E4300,Cadastro!$C$9:$D$1009,2,FALSE),"PROD. NÃO ENCONTRADO"))</f>
        <v/>
      </c>
      <c r="G4300" s="94"/>
      <c r="H4300" s="69" t="str">
        <f>IFERROR(G4300*VLOOKUP(E4300,Saldo!$P$8:$U$1009,6,FALSE),"")</f>
        <v/>
      </c>
      <c r="I4300" s="104" t="str">
        <f>IFERROR(IF(D4300="","",VLOOKUP(E4300,Saldo!$P$8:$Q$1009,2,FALSE)),"")</f>
        <v/>
      </c>
      <c r="J4300" s="76"/>
      <c r="K4300" s="28" t="str">
        <f t="shared" si="67"/>
        <v/>
      </c>
    </row>
    <row r="4301" spans="1:11" ht="18.95" customHeight="1" x14ac:dyDescent="0.25">
      <c r="A4301" s="52"/>
      <c r="C4301" s="76"/>
      <c r="D4301" s="185"/>
      <c r="E4301" s="76"/>
      <c r="F4301" s="76" t="str">
        <f>IF(E4301="","",IFERROR(VLOOKUP(E4301,Cadastro!$C$9:$D$1009,2,FALSE),"PROD. NÃO ENCONTRADO"))</f>
        <v/>
      </c>
      <c r="G4301" s="94"/>
      <c r="H4301" s="69" t="str">
        <f>IFERROR(G4301*VLOOKUP(E4301,Saldo!$P$8:$U$1009,6,FALSE),"")</f>
        <v/>
      </c>
      <c r="I4301" s="104" t="str">
        <f>IFERROR(IF(D4301="","",VLOOKUP(E4301,Saldo!$P$8:$Q$1009,2,FALSE)),"")</f>
        <v/>
      </c>
      <c r="J4301" s="76"/>
      <c r="K4301" s="28" t="str">
        <f t="shared" si="67"/>
        <v/>
      </c>
    </row>
    <row r="4302" spans="1:11" ht="18.95" customHeight="1" x14ac:dyDescent="0.25">
      <c r="A4302" s="52"/>
      <c r="C4302" s="76"/>
      <c r="D4302" s="185"/>
      <c r="E4302" s="76"/>
      <c r="F4302" s="76" t="str">
        <f>IF(E4302="","",IFERROR(VLOOKUP(E4302,Cadastro!$C$9:$D$1009,2,FALSE),"PROD. NÃO ENCONTRADO"))</f>
        <v/>
      </c>
      <c r="G4302" s="94"/>
      <c r="H4302" s="69" t="str">
        <f>IFERROR(G4302*VLOOKUP(E4302,Saldo!$P$8:$U$1009,6,FALSE),"")</f>
        <v/>
      </c>
      <c r="I4302" s="104" t="str">
        <f>IFERROR(IF(D4302="","",VLOOKUP(E4302,Saldo!$P$8:$Q$1009,2,FALSE)),"")</f>
        <v/>
      </c>
      <c r="J4302" s="76"/>
      <c r="K4302" s="28" t="str">
        <f t="shared" si="67"/>
        <v/>
      </c>
    </row>
    <row r="4303" spans="1:11" ht="18.95" customHeight="1" x14ac:dyDescent="0.25">
      <c r="A4303" s="52"/>
      <c r="C4303" s="76"/>
      <c r="D4303" s="185"/>
      <c r="E4303" s="76"/>
      <c r="F4303" s="76" t="str">
        <f>IF(E4303="","",IFERROR(VLOOKUP(E4303,Cadastro!$C$9:$D$1009,2,FALSE),"PROD. NÃO ENCONTRADO"))</f>
        <v/>
      </c>
      <c r="G4303" s="94"/>
      <c r="H4303" s="69" t="str">
        <f>IFERROR(G4303*VLOOKUP(E4303,Saldo!$P$8:$U$1009,6,FALSE),"")</f>
        <v/>
      </c>
      <c r="I4303" s="104" t="str">
        <f>IFERROR(IF(D4303="","",VLOOKUP(E4303,Saldo!$P$8:$Q$1009,2,FALSE)),"")</f>
        <v/>
      </c>
      <c r="J4303" s="76"/>
      <c r="K4303" s="28" t="str">
        <f t="shared" si="67"/>
        <v/>
      </c>
    </row>
    <row r="4304" spans="1:11" ht="18.95" customHeight="1" x14ac:dyDescent="0.25">
      <c r="A4304" s="52"/>
      <c r="C4304" s="76"/>
      <c r="D4304" s="185"/>
      <c r="E4304" s="76"/>
      <c r="F4304" s="76" t="str">
        <f>IF(E4304="","",IFERROR(VLOOKUP(E4304,Cadastro!$C$9:$D$1009,2,FALSE),"PROD. NÃO ENCONTRADO"))</f>
        <v/>
      </c>
      <c r="G4304" s="94"/>
      <c r="H4304" s="69" t="str">
        <f>IFERROR(G4304*VLOOKUP(E4304,Saldo!$P$8:$U$1009,6,FALSE),"")</f>
        <v/>
      </c>
      <c r="I4304" s="104" t="str">
        <f>IFERROR(IF(D4304="","",VLOOKUP(E4304,Saldo!$P$8:$Q$1009,2,FALSE)),"")</f>
        <v/>
      </c>
      <c r="J4304" s="76"/>
      <c r="K4304" s="28" t="str">
        <f t="shared" si="67"/>
        <v/>
      </c>
    </row>
    <row r="4305" spans="1:11" ht="18.95" customHeight="1" x14ac:dyDescent="0.25">
      <c r="A4305" s="52"/>
      <c r="C4305" s="76"/>
      <c r="D4305" s="185"/>
      <c r="E4305" s="76"/>
      <c r="F4305" s="76" t="str">
        <f>IF(E4305="","",IFERROR(VLOOKUP(E4305,Cadastro!$C$9:$D$1009,2,FALSE),"PROD. NÃO ENCONTRADO"))</f>
        <v/>
      </c>
      <c r="G4305" s="94"/>
      <c r="H4305" s="69" t="str">
        <f>IFERROR(G4305*VLOOKUP(E4305,Saldo!$P$8:$U$1009,6,FALSE),"")</f>
        <v/>
      </c>
      <c r="I4305" s="104" t="str">
        <f>IFERROR(IF(D4305="","",VLOOKUP(E4305,Saldo!$P$8:$Q$1009,2,FALSE)),"")</f>
        <v/>
      </c>
      <c r="J4305" s="76"/>
      <c r="K4305" s="28" t="str">
        <f t="shared" si="67"/>
        <v/>
      </c>
    </row>
    <row r="4306" spans="1:11" ht="18.95" customHeight="1" x14ac:dyDescent="0.25">
      <c r="A4306" s="52"/>
      <c r="C4306" s="76"/>
      <c r="D4306" s="185"/>
      <c r="E4306" s="76"/>
      <c r="F4306" s="76" t="str">
        <f>IF(E4306="","",IFERROR(VLOOKUP(E4306,Cadastro!$C$9:$D$1009,2,FALSE),"PROD. NÃO ENCONTRADO"))</f>
        <v/>
      </c>
      <c r="G4306" s="94"/>
      <c r="H4306" s="69" t="str">
        <f>IFERROR(G4306*VLOOKUP(E4306,Saldo!$P$8:$U$1009,6,FALSE),"")</f>
        <v/>
      </c>
      <c r="I4306" s="104" t="str">
        <f>IFERROR(IF(D4306="","",VLOOKUP(E4306,Saldo!$P$8:$Q$1009,2,FALSE)),"")</f>
        <v/>
      </c>
      <c r="J4306" s="76"/>
      <c r="K4306" s="28" t="str">
        <f t="shared" si="67"/>
        <v/>
      </c>
    </row>
    <row r="4307" spans="1:11" ht="18.95" customHeight="1" x14ac:dyDescent="0.25">
      <c r="A4307" s="52"/>
      <c r="C4307" s="76"/>
      <c r="D4307" s="185"/>
      <c r="E4307" s="76"/>
      <c r="F4307" s="76" t="str">
        <f>IF(E4307="","",IFERROR(VLOOKUP(E4307,Cadastro!$C$9:$D$1009,2,FALSE),"PROD. NÃO ENCONTRADO"))</f>
        <v/>
      </c>
      <c r="G4307" s="94"/>
      <c r="H4307" s="69" t="str">
        <f>IFERROR(G4307*VLOOKUP(E4307,Saldo!$P$8:$U$1009,6,FALSE),"")</f>
        <v/>
      </c>
      <c r="I4307" s="104" t="str">
        <f>IFERROR(IF(D4307="","",VLOOKUP(E4307,Saldo!$P$8:$Q$1009,2,FALSE)),"")</f>
        <v/>
      </c>
      <c r="J4307" s="76"/>
      <c r="K4307" s="28" t="str">
        <f t="shared" si="67"/>
        <v/>
      </c>
    </row>
    <row r="4308" spans="1:11" ht="18.95" customHeight="1" x14ac:dyDescent="0.25">
      <c r="A4308" s="52"/>
      <c r="C4308" s="76"/>
      <c r="D4308" s="185"/>
      <c r="E4308" s="76"/>
      <c r="F4308" s="76" t="str">
        <f>IF(E4308="","",IFERROR(VLOOKUP(E4308,Cadastro!$C$9:$D$1009,2,FALSE),"PROD. NÃO ENCONTRADO"))</f>
        <v/>
      </c>
      <c r="G4308" s="94"/>
      <c r="H4308" s="69" t="str">
        <f>IFERROR(G4308*VLOOKUP(E4308,Saldo!$P$8:$U$1009,6,FALSE),"")</f>
        <v/>
      </c>
      <c r="I4308" s="104" t="str">
        <f>IFERROR(IF(D4308="","",VLOOKUP(E4308,Saldo!$P$8:$Q$1009,2,FALSE)),"")</f>
        <v/>
      </c>
      <c r="J4308" s="76"/>
      <c r="K4308" s="28" t="str">
        <f t="shared" si="67"/>
        <v/>
      </c>
    </row>
    <row r="4309" spans="1:11" ht="18.95" customHeight="1" x14ac:dyDescent="0.25">
      <c r="A4309" s="52"/>
      <c r="C4309" s="76"/>
      <c r="D4309" s="185"/>
      <c r="E4309" s="76"/>
      <c r="F4309" s="76" t="str">
        <f>IF(E4309="","",IFERROR(VLOOKUP(E4309,Cadastro!$C$9:$D$1009,2,FALSE),"PROD. NÃO ENCONTRADO"))</f>
        <v/>
      </c>
      <c r="G4309" s="94"/>
      <c r="H4309" s="69" t="str">
        <f>IFERROR(G4309*VLOOKUP(E4309,Saldo!$P$8:$U$1009,6,FALSE),"")</f>
        <v/>
      </c>
      <c r="I4309" s="104" t="str">
        <f>IFERROR(IF(D4309="","",VLOOKUP(E4309,Saldo!$P$8:$Q$1009,2,FALSE)),"")</f>
        <v/>
      </c>
      <c r="J4309" s="76"/>
      <c r="K4309" s="28" t="str">
        <f t="shared" si="67"/>
        <v/>
      </c>
    </row>
    <row r="4310" spans="1:11" ht="18.95" customHeight="1" x14ac:dyDescent="0.25">
      <c r="A4310" s="52"/>
      <c r="C4310" s="76"/>
      <c r="D4310" s="185"/>
      <c r="E4310" s="76"/>
      <c r="F4310" s="76" t="str">
        <f>IF(E4310="","",IFERROR(VLOOKUP(E4310,Cadastro!$C$9:$D$1009,2,FALSE),"PROD. NÃO ENCONTRADO"))</f>
        <v/>
      </c>
      <c r="G4310" s="94"/>
      <c r="H4310" s="69" t="str">
        <f>IFERROR(G4310*VLOOKUP(E4310,Saldo!$P$8:$U$1009,6,FALSE),"")</f>
        <v/>
      </c>
      <c r="I4310" s="104" t="str">
        <f>IFERROR(IF(D4310="","",VLOOKUP(E4310,Saldo!$P$8:$Q$1009,2,FALSE)),"")</f>
        <v/>
      </c>
      <c r="J4310" s="76"/>
      <c r="K4310" s="28" t="str">
        <f t="shared" si="67"/>
        <v/>
      </c>
    </row>
    <row r="4311" spans="1:11" ht="18.95" customHeight="1" x14ac:dyDescent="0.25">
      <c r="A4311" s="52"/>
      <c r="C4311" s="76"/>
      <c r="D4311" s="185"/>
      <c r="E4311" s="76"/>
      <c r="F4311" s="76" t="str">
        <f>IF(E4311="","",IFERROR(VLOOKUP(E4311,Cadastro!$C$9:$D$1009,2,FALSE),"PROD. NÃO ENCONTRADO"))</f>
        <v/>
      </c>
      <c r="G4311" s="94"/>
      <c r="H4311" s="69" t="str">
        <f>IFERROR(G4311*VLOOKUP(E4311,Saldo!$P$8:$U$1009,6,FALSE),"")</f>
        <v/>
      </c>
      <c r="I4311" s="104" t="str">
        <f>IFERROR(IF(D4311="","",VLOOKUP(E4311,Saldo!$P$8:$Q$1009,2,FALSE)),"")</f>
        <v/>
      </c>
      <c r="J4311" s="76"/>
      <c r="K4311" s="28" t="str">
        <f t="shared" si="67"/>
        <v/>
      </c>
    </row>
    <row r="4312" spans="1:11" ht="18.95" customHeight="1" x14ac:dyDescent="0.25">
      <c r="A4312" s="52"/>
      <c r="C4312" s="76"/>
      <c r="D4312" s="185"/>
      <c r="E4312" s="76"/>
      <c r="F4312" s="76" t="str">
        <f>IF(E4312="","",IFERROR(VLOOKUP(E4312,Cadastro!$C$9:$D$1009,2,FALSE),"PROD. NÃO ENCONTRADO"))</f>
        <v/>
      </c>
      <c r="G4312" s="94"/>
      <c r="H4312" s="69" t="str">
        <f>IFERROR(G4312*VLOOKUP(E4312,Saldo!$P$8:$U$1009,6,FALSE),"")</f>
        <v/>
      </c>
      <c r="I4312" s="104" t="str">
        <f>IFERROR(IF(D4312="","",VLOOKUP(E4312,Saldo!$P$8:$Q$1009,2,FALSE)),"")</f>
        <v/>
      </c>
      <c r="J4312" s="76"/>
      <c r="K4312" s="28" t="str">
        <f t="shared" si="67"/>
        <v/>
      </c>
    </row>
    <row r="4313" spans="1:11" ht="18.95" customHeight="1" x14ac:dyDescent="0.25">
      <c r="A4313" s="52"/>
      <c r="C4313" s="76"/>
      <c r="D4313" s="185"/>
      <c r="E4313" s="76"/>
      <c r="F4313" s="76" t="str">
        <f>IF(E4313="","",IFERROR(VLOOKUP(E4313,Cadastro!$C$9:$D$1009,2,FALSE),"PROD. NÃO ENCONTRADO"))</f>
        <v/>
      </c>
      <c r="G4313" s="94"/>
      <c r="H4313" s="69" t="str">
        <f>IFERROR(G4313*VLOOKUP(E4313,Saldo!$P$8:$U$1009,6,FALSE),"")</f>
        <v/>
      </c>
      <c r="I4313" s="104" t="str">
        <f>IFERROR(IF(D4313="","",VLOOKUP(E4313,Saldo!$P$8:$Q$1009,2,FALSE)),"")</f>
        <v/>
      </c>
      <c r="J4313" s="76"/>
      <c r="K4313" s="28" t="str">
        <f t="shared" si="67"/>
        <v/>
      </c>
    </row>
    <row r="4314" spans="1:11" ht="18.95" customHeight="1" x14ac:dyDescent="0.25">
      <c r="A4314" s="52"/>
      <c r="C4314" s="76"/>
      <c r="D4314" s="185"/>
      <c r="E4314" s="76"/>
      <c r="F4314" s="76" t="str">
        <f>IF(E4314="","",IFERROR(VLOOKUP(E4314,Cadastro!$C$9:$D$1009,2,FALSE),"PROD. NÃO ENCONTRADO"))</f>
        <v/>
      </c>
      <c r="G4314" s="94"/>
      <c r="H4314" s="69" t="str">
        <f>IFERROR(G4314*VLOOKUP(E4314,Saldo!$P$8:$U$1009,6,FALSE),"")</f>
        <v/>
      </c>
      <c r="I4314" s="104" t="str">
        <f>IFERROR(IF(D4314="","",VLOOKUP(E4314,Saldo!$P$8:$Q$1009,2,FALSE)),"")</f>
        <v/>
      </c>
      <c r="J4314" s="76"/>
      <c r="K4314" s="28" t="str">
        <f t="shared" si="67"/>
        <v/>
      </c>
    </row>
    <row r="4315" spans="1:11" ht="18.95" customHeight="1" x14ac:dyDescent="0.25">
      <c r="A4315" s="52"/>
      <c r="C4315" s="76"/>
      <c r="D4315" s="185"/>
      <c r="E4315" s="76"/>
      <c r="F4315" s="76" t="str">
        <f>IF(E4315="","",IFERROR(VLOOKUP(E4315,Cadastro!$C$9:$D$1009,2,FALSE),"PROD. NÃO ENCONTRADO"))</f>
        <v/>
      </c>
      <c r="G4315" s="94"/>
      <c r="H4315" s="69" t="str">
        <f>IFERROR(G4315*VLOOKUP(E4315,Saldo!$P$8:$U$1009,6,FALSE),"")</f>
        <v/>
      </c>
      <c r="I4315" s="104" t="str">
        <f>IFERROR(IF(D4315="","",VLOOKUP(E4315,Saldo!$P$8:$Q$1009,2,FALSE)),"")</f>
        <v/>
      </c>
      <c r="J4315" s="76"/>
      <c r="K4315" s="28" t="str">
        <f t="shared" si="67"/>
        <v/>
      </c>
    </row>
    <row r="4316" spans="1:11" ht="18.95" customHeight="1" x14ac:dyDescent="0.25">
      <c r="A4316" s="52"/>
      <c r="C4316" s="76"/>
      <c r="D4316" s="185"/>
      <c r="E4316" s="76"/>
      <c r="F4316" s="76" t="str">
        <f>IF(E4316="","",IFERROR(VLOOKUP(E4316,Cadastro!$C$9:$D$1009,2,FALSE),"PROD. NÃO ENCONTRADO"))</f>
        <v/>
      </c>
      <c r="G4316" s="94"/>
      <c r="H4316" s="69" t="str">
        <f>IFERROR(G4316*VLOOKUP(E4316,Saldo!$P$8:$U$1009,6,FALSE),"")</f>
        <v/>
      </c>
      <c r="I4316" s="104" t="str">
        <f>IFERROR(IF(D4316="","",VLOOKUP(E4316,Saldo!$P$8:$Q$1009,2,FALSE)),"")</f>
        <v/>
      </c>
      <c r="J4316" s="76"/>
      <c r="K4316" s="28" t="str">
        <f t="shared" si="67"/>
        <v/>
      </c>
    </row>
    <row r="4317" spans="1:11" ht="18.95" customHeight="1" x14ac:dyDescent="0.25">
      <c r="A4317" s="52"/>
      <c r="C4317" s="76"/>
      <c r="D4317" s="185"/>
      <c r="E4317" s="76"/>
      <c r="F4317" s="76" t="str">
        <f>IF(E4317="","",IFERROR(VLOOKUP(E4317,Cadastro!$C$9:$D$1009,2,FALSE),"PROD. NÃO ENCONTRADO"))</f>
        <v/>
      </c>
      <c r="G4317" s="94"/>
      <c r="H4317" s="69" t="str">
        <f>IFERROR(G4317*VLOOKUP(E4317,Saldo!$P$8:$U$1009,6,FALSE),"")</f>
        <v/>
      </c>
      <c r="I4317" s="104" t="str">
        <f>IFERROR(IF(D4317="","",VLOOKUP(E4317,Saldo!$P$8:$Q$1009,2,FALSE)),"")</f>
        <v/>
      </c>
      <c r="J4317" s="76"/>
      <c r="K4317" s="28" t="str">
        <f t="shared" si="67"/>
        <v/>
      </c>
    </row>
    <row r="4318" spans="1:11" ht="18.95" customHeight="1" x14ac:dyDescent="0.25">
      <c r="A4318" s="52"/>
      <c r="C4318" s="76"/>
      <c r="D4318" s="185"/>
      <c r="E4318" s="76"/>
      <c r="F4318" s="76" t="str">
        <f>IF(E4318="","",IFERROR(VLOOKUP(E4318,Cadastro!$C$9:$D$1009,2,FALSE),"PROD. NÃO ENCONTRADO"))</f>
        <v/>
      </c>
      <c r="G4318" s="94"/>
      <c r="H4318" s="69" t="str">
        <f>IFERROR(G4318*VLOOKUP(E4318,Saldo!$P$8:$U$1009,6,FALSE),"")</f>
        <v/>
      </c>
      <c r="I4318" s="104" t="str">
        <f>IFERROR(IF(D4318="","",VLOOKUP(E4318,Saldo!$P$8:$Q$1009,2,FALSE)),"")</f>
        <v/>
      </c>
      <c r="J4318" s="76"/>
      <c r="K4318" s="28" t="str">
        <f t="shared" si="67"/>
        <v/>
      </c>
    </row>
    <row r="4319" spans="1:11" ht="18.95" customHeight="1" x14ac:dyDescent="0.25">
      <c r="A4319" s="52"/>
      <c r="C4319" s="76"/>
      <c r="D4319" s="185"/>
      <c r="E4319" s="76"/>
      <c r="F4319" s="76" t="str">
        <f>IF(E4319="","",IFERROR(VLOOKUP(E4319,Cadastro!$C$9:$D$1009,2,FALSE),"PROD. NÃO ENCONTRADO"))</f>
        <v/>
      </c>
      <c r="G4319" s="94"/>
      <c r="H4319" s="69" t="str">
        <f>IFERROR(G4319*VLOOKUP(E4319,Saldo!$P$8:$U$1009,6,FALSE),"")</f>
        <v/>
      </c>
      <c r="I4319" s="104" t="str">
        <f>IFERROR(IF(D4319="","",VLOOKUP(E4319,Saldo!$P$8:$Q$1009,2,FALSE)),"")</f>
        <v/>
      </c>
      <c r="J4319" s="76"/>
      <c r="K4319" s="28" t="str">
        <f t="shared" si="67"/>
        <v/>
      </c>
    </row>
    <row r="4320" spans="1:11" ht="18.95" customHeight="1" x14ac:dyDescent="0.25">
      <c r="A4320" s="52"/>
      <c r="C4320" s="76"/>
      <c r="D4320" s="185"/>
      <c r="E4320" s="76"/>
      <c r="F4320" s="76" t="str">
        <f>IF(E4320="","",IFERROR(VLOOKUP(E4320,Cadastro!$C$9:$D$1009,2,FALSE),"PROD. NÃO ENCONTRADO"))</f>
        <v/>
      </c>
      <c r="G4320" s="94"/>
      <c r="H4320" s="69" t="str">
        <f>IFERROR(G4320*VLOOKUP(E4320,Saldo!$P$8:$U$1009,6,FALSE),"")</f>
        <v/>
      </c>
      <c r="I4320" s="104" t="str">
        <f>IFERROR(IF(D4320="","",VLOOKUP(E4320,Saldo!$P$8:$Q$1009,2,FALSE)),"")</f>
        <v/>
      </c>
      <c r="J4320" s="76"/>
      <c r="K4320" s="28" t="str">
        <f t="shared" si="67"/>
        <v/>
      </c>
    </row>
    <row r="4321" spans="1:11" ht="18.95" customHeight="1" x14ac:dyDescent="0.25">
      <c r="A4321" s="52"/>
      <c r="C4321" s="76"/>
      <c r="D4321" s="185"/>
      <c r="E4321" s="76"/>
      <c r="F4321" s="76" t="str">
        <f>IF(E4321="","",IFERROR(VLOOKUP(E4321,Cadastro!$C$9:$D$1009,2,FALSE),"PROD. NÃO ENCONTRADO"))</f>
        <v/>
      </c>
      <c r="G4321" s="94"/>
      <c r="H4321" s="69" t="str">
        <f>IFERROR(G4321*VLOOKUP(E4321,Saldo!$P$8:$U$1009,6,FALSE),"")</f>
        <v/>
      </c>
      <c r="I4321" s="104" t="str">
        <f>IFERROR(IF(D4321="","",VLOOKUP(E4321,Saldo!$P$8:$Q$1009,2,FALSE)),"")</f>
        <v/>
      </c>
      <c r="J4321" s="76"/>
      <c r="K4321" s="28" t="str">
        <f t="shared" si="67"/>
        <v/>
      </c>
    </row>
    <row r="4322" spans="1:11" ht="18.95" customHeight="1" x14ac:dyDescent="0.25">
      <c r="A4322" s="52"/>
      <c r="C4322" s="76"/>
      <c r="D4322" s="185"/>
      <c r="E4322" s="76"/>
      <c r="F4322" s="76" t="str">
        <f>IF(E4322="","",IFERROR(VLOOKUP(E4322,Cadastro!$C$9:$D$1009,2,FALSE),"PROD. NÃO ENCONTRADO"))</f>
        <v/>
      </c>
      <c r="G4322" s="94"/>
      <c r="H4322" s="69" t="str">
        <f>IFERROR(G4322*VLOOKUP(E4322,Saldo!$P$8:$U$1009,6,FALSE),"")</f>
        <v/>
      </c>
      <c r="I4322" s="104" t="str">
        <f>IFERROR(IF(D4322="","",VLOOKUP(E4322,Saldo!$P$8:$Q$1009,2,FALSE)),"")</f>
        <v/>
      </c>
      <c r="J4322" s="76"/>
      <c r="K4322" s="28" t="str">
        <f t="shared" si="67"/>
        <v/>
      </c>
    </row>
    <row r="4323" spans="1:11" ht="18.95" customHeight="1" x14ac:dyDescent="0.25">
      <c r="A4323" s="52"/>
      <c r="C4323" s="76"/>
      <c r="D4323" s="185"/>
      <c r="E4323" s="76"/>
      <c r="F4323" s="76" t="str">
        <f>IF(E4323="","",IFERROR(VLOOKUP(E4323,Cadastro!$C$9:$D$1009,2,FALSE),"PROD. NÃO ENCONTRADO"))</f>
        <v/>
      </c>
      <c r="G4323" s="94"/>
      <c r="H4323" s="69" t="str">
        <f>IFERROR(G4323*VLOOKUP(E4323,Saldo!$P$8:$U$1009,6,FALSE),"")</f>
        <v/>
      </c>
      <c r="I4323" s="104" t="str">
        <f>IFERROR(IF(D4323="","",VLOOKUP(E4323,Saldo!$P$8:$Q$1009,2,FALSE)),"")</f>
        <v/>
      </c>
      <c r="J4323" s="76"/>
      <c r="K4323" s="28" t="str">
        <f t="shared" si="67"/>
        <v/>
      </c>
    </row>
    <row r="4324" spans="1:11" ht="18.95" customHeight="1" x14ac:dyDescent="0.25">
      <c r="A4324" s="52"/>
      <c r="C4324" s="76"/>
      <c r="D4324" s="185"/>
      <c r="E4324" s="76"/>
      <c r="F4324" s="76" t="str">
        <f>IF(E4324="","",IFERROR(VLOOKUP(E4324,Cadastro!$C$9:$D$1009,2,FALSE),"PROD. NÃO ENCONTRADO"))</f>
        <v/>
      </c>
      <c r="G4324" s="94"/>
      <c r="H4324" s="69" t="str">
        <f>IFERROR(G4324*VLOOKUP(E4324,Saldo!$P$8:$U$1009,6,FALSE),"")</f>
        <v/>
      </c>
      <c r="I4324" s="104" t="str">
        <f>IFERROR(IF(D4324="","",VLOOKUP(E4324,Saldo!$P$8:$Q$1009,2,FALSE)),"")</f>
        <v/>
      </c>
      <c r="J4324" s="76"/>
      <c r="K4324" s="28" t="str">
        <f t="shared" si="67"/>
        <v/>
      </c>
    </row>
    <row r="4325" spans="1:11" ht="18.95" customHeight="1" x14ac:dyDescent="0.25">
      <c r="A4325" s="52"/>
      <c r="C4325" s="76"/>
      <c r="D4325" s="185"/>
      <c r="E4325" s="76"/>
      <c r="F4325" s="76" t="str">
        <f>IF(E4325="","",IFERROR(VLOOKUP(E4325,Cadastro!$C$9:$D$1009,2,FALSE),"PROD. NÃO ENCONTRADO"))</f>
        <v/>
      </c>
      <c r="G4325" s="94"/>
      <c r="H4325" s="69" t="str">
        <f>IFERROR(G4325*VLOOKUP(E4325,Saldo!$P$8:$U$1009,6,FALSE),"")</f>
        <v/>
      </c>
      <c r="I4325" s="104" t="str">
        <f>IFERROR(IF(D4325="","",VLOOKUP(E4325,Saldo!$P$8:$Q$1009,2,FALSE)),"")</f>
        <v/>
      </c>
      <c r="J4325" s="76"/>
      <c r="K4325" s="28" t="str">
        <f t="shared" si="67"/>
        <v/>
      </c>
    </row>
    <row r="4326" spans="1:11" ht="18.95" customHeight="1" x14ac:dyDescent="0.25">
      <c r="A4326" s="52"/>
      <c r="C4326" s="76"/>
      <c r="D4326" s="185"/>
      <c r="E4326" s="76"/>
      <c r="F4326" s="76" t="str">
        <f>IF(E4326="","",IFERROR(VLOOKUP(E4326,Cadastro!$C$9:$D$1009,2,FALSE),"PROD. NÃO ENCONTRADO"))</f>
        <v/>
      </c>
      <c r="G4326" s="94"/>
      <c r="H4326" s="69" t="str">
        <f>IFERROR(G4326*VLOOKUP(E4326,Saldo!$P$8:$U$1009,6,FALSE),"")</f>
        <v/>
      </c>
      <c r="I4326" s="104" t="str">
        <f>IFERROR(IF(D4326="","",VLOOKUP(E4326,Saldo!$P$8:$Q$1009,2,FALSE)),"")</f>
        <v/>
      </c>
      <c r="J4326" s="76"/>
      <c r="K4326" s="28" t="str">
        <f t="shared" si="67"/>
        <v/>
      </c>
    </row>
    <row r="4327" spans="1:11" ht="18.95" customHeight="1" x14ac:dyDescent="0.25">
      <c r="A4327" s="52"/>
      <c r="C4327" s="76"/>
      <c r="D4327" s="185"/>
      <c r="E4327" s="76"/>
      <c r="F4327" s="76" t="str">
        <f>IF(E4327="","",IFERROR(VLOOKUP(E4327,Cadastro!$C$9:$D$1009,2,FALSE),"PROD. NÃO ENCONTRADO"))</f>
        <v/>
      </c>
      <c r="G4327" s="94"/>
      <c r="H4327" s="69" t="str">
        <f>IFERROR(G4327*VLOOKUP(E4327,Saldo!$P$8:$U$1009,6,FALSE),"")</f>
        <v/>
      </c>
      <c r="I4327" s="104" t="str">
        <f>IFERROR(IF(D4327="","",VLOOKUP(E4327,Saldo!$P$8:$Q$1009,2,FALSE)),"")</f>
        <v/>
      </c>
      <c r="J4327" s="76"/>
      <c r="K4327" s="28" t="str">
        <f t="shared" si="67"/>
        <v/>
      </c>
    </row>
    <row r="4328" spans="1:11" ht="18.95" customHeight="1" x14ac:dyDescent="0.25">
      <c r="A4328" s="52"/>
      <c r="C4328" s="76"/>
      <c r="D4328" s="185"/>
      <c r="E4328" s="76"/>
      <c r="F4328" s="76" t="str">
        <f>IF(E4328="","",IFERROR(VLOOKUP(E4328,Cadastro!$C$9:$D$1009,2,FALSE),"PROD. NÃO ENCONTRADO"))</f>
        <v/>
      </c>
      <c r="G4328" s="94"/>
      <c r="H4328" s="69" t="str">
        <f>IFERROR(G4328*VLOOKUP(E4328,Saldo!$P$8:$U$1009,6,FALSE),"")</f>
        <v/>
      </c>
      <c r="I4328" s="104" t="str">
        <f>IFERROR(IF(D4328="","",VLOOKUP(E4328,Saldo!$P$8:$Q$1009,2,FALSE)),"")</f>
        <v/>
      </c>
      <c r="J4328" s="76"/>
      <c r="K4328" s="28" t="str">
        <f t="shared" si="67"/>
        <v/>
      </c>
    </row>
    <row r="4329" spans="1:11" ht="18.95" customHeight="1" x14ac:dyDescent="0.25">
      <c r="A4329" s="52"/>
      <c r="C4329" s="76"/>
      <c r="D4329" s="185"/>
      <c r="E4329" s="76"/>
      <c r="F4329" s="76" t="str">
        <f>IF(E4329="","",IFERROR(VLOOKUP(E4329,Cadastro!$C$9:$D$1009,2,FALSE),"PROD. NÃO ENCONTRADO"))</f>
        <v/>
      </c>
      <c r="G4329" s="94"/>
      <c r="H4329" s="69" t="str">
        <f>IFERROR(G4329*VLOOKUP(E4329,Saldo!$P$8:$U$1009,6,FALSE),"")</f>
        <v/>
      </c>
      <c r="I4329" s="104" t="str">
        <f>IFERROR(IF(D4329="","",VLOOKUP(E4329,Saldo!$P$8:$Q$1009,2,FALSE)),"")</f>
        <v/>
      </c>
      <c r="J4329" s="76"/>
      <c r="K4329" s="28" t="str">
        <f t="shared" si="67"/>
        <v/>
      </c>
    </row>
    <row r="4330" spans="1:11" ht="18.95" customHeight="1" x14ac:dyDescent="0.25">
      <c r="A4330" s="52"/>
      <c r="C4330" s="76"/>
      <c r="D4330" s="185"/>
      <c r="E4330" s="76"/>
      <c r="F4330" s="76" t="str">
        <f>IF(E4330="","",IFERROR(VLOOKUP(E4330,Cadastro!$C$9:$D$1009,2,FALSE),"PROD. NÃO ENCONTRADO"))</f>
        <v/>
      </c>
      <c r="G4330" s="94"/>
      <c r="H4330" s="69" t="str">
        <f>IFERROR(G4330*VLOOKUP(E4330,Saldo!$P$8:$U$1009,6,FALSE),"")</f>
        <v/>
      </c>
      <c r="I4330" s="104" t="str">
        <f>IFERROR(IF(D4330="","",VLOOKUP(E4330,Saldo!$P$8:$Q$1009,2,FALSE)),"")</f>
        <v/>
      </c>
      <c r="J4330" s="76"/>
      <c r="K4330" s="28" t="str">
        <f t="shared" si="67"/>
        <v/>
      </c>
    </row>
    <row r="4331" spans="1:11" ht="18.95" customHeight="1" x14ac:dyDescent="0.25">
      <c r="A4331" s="52"/>
      <c r="C4331" s="76"/>
      <c r="D4331" s="185"/>
      <c r="E4331" s="76"/>
      <c r="F4331" s="76" t="str">
        <f>IF(E4331="","",IFERROR(VLOOKUP(E4331,Cadastro!$C$9:$D$1009,2,FALSE),"PROD. NÃO ENCONTRADO"))</f>
        <v/>
      </c>
      <c r="G4331" s="94"/>
      <c r="H4331" s="69" t="str">
        <f>IFERROR(G4331*VLOOKUP(E4331,Saldo!$P$8:$U$1009,6,FALSE),"")</f>
        <v/>
      </c>
      <c r="I4331" s="104" t="str">
        <f>IFERROR(IF(D4331="","",VLOOKUP(E4331,Saldo!$P$8:$Q$1009,2,FALSE)),"")</f>
        <v/>
      </c>
      <c r="J4331" s="76"/>
      <c r="K4331" s="28" t="str">
        <f t="shared" si="67"/>
        <v/>
      </c>
    </row>
    <row r="4332" spans="1:11" ht="18.95" customHeight="1" x14ac:dyDescent="0.25">
      <c r="A4332" s="52"/>
      <c r="C4332" s="76"/>
      <c r="D4332" s="185"/>
      <c r="E4332" s="76"/>
      <c r="F4332" s="76" t="str">
        <f>IF(E4332="","",IFERROR(VLOOKUP(E4332,Cadastro!$C$9:$D$1009,2,FALSE),"PROD. NÃO ENCONTRADO"))</f>
        <v/>
      </c>
      <c r="G4332" s="94"/>
      <c r="H4332" s="69" t="str">
        <f>IFERROR(G4332*VLOOKUP(E4332,Saldo!$P$8:$U$1009,6,FALSE),"")</f>
        <v/>
      </c>
      <c r="I4332" s="104" t="str">
        <f>IFERROR(IF(D4332="","",VLOOKUP(E4332,Saldo!$P$8:$Q$1009,2,FALSE)),"")</f>
        <v/>
      </c>
      <c r="J4332" s="76"/>
      <c r="K4332" s="28" t="str">
        <f t="shared" si="67"/>
        <v/>
      </c>
    </row>
    <row r="4333" spans="1:11" ht="18.95" customHeight="1" x14ac:dyDescent="0.25">
      <c r="A4333" s="52"/>
      <c r="C4333" s="76"/>
      <c r="D4333" s="185"/>
      <c r="E4333" s="76"/>
      <c r="F4333" s="76" t="str">
        <f>IF(E4333="","",IFERROR(VLOOKUP(E4333,Cadastro!$C$9:$D$1009,2,FALSE),"PROD. NÃO ENCONTRADO"))</f>
        <v/>
      </c>
      <c r="G4333" s="94"/>
      <c r="H4333" s="69" t="str">
        <f>IFERROR(G4333*VLOOKUP(E4333,Saldo!$P$8:$U$1009,6,FALSE),"")</f>
        <v/>
      </c>
      <c r="I4333" s="104" t="str">
        <f>IFERROR(IF(D4333="","",VLOOKUP(E4333,Saldo!$P$8:$Q$1009,2,FALSE)),"")</f>
        <v/>
      </c>
      <c r="J4333" s="76"/>
      <c r="K4333" s="28" t="str">
        <f t="shared" si="67"/>
        <v/>
      </c>
    </row>
    <row r="4334" spans="1:11" ht="18.95" customHeight="1" x14ac:dyDescent="0.25">
      <c r="A4334" s="52"/>
      <c r="C4334" s="76"/>
      <c r="D4334" s="185"/>
      <c r="E4334" s="76"/>
      <c r="F4334" s="76" t="str">
        <f>IF(E4334="","",IFERROR(VLOOKUP(E4334,Cadastro!$C$9:$D$1009,2,FALSE),"PROD. NÃO ENCONTRADO"))</f>
        <v/>
      </c>
      <c r="G4334" s="94"/>
      <c r="H4334" s="69" t="str">
        <f>IFERROR(G4334*VLOOKUP(E4334,Saldo!$P$8:$U$1009,6,FALSE),"")</f>
        <v/>
      </c>
      <c r="I4334" s="104" t="str">
        <f>IFERROR(IF(D4334="","",VLOOKUP(E4334,Saldo!$P$8:$Q$1009,2,FALSE)),"")</f>
        <v/>
      </c>
      <c r="J4334" s="76"/>
      <c r="K4334" s="28" t="str">
        <f t="shared" si="67"/>
        <v/>
      </c>
    </row>
    <row r="4335" spans="1:11" ht="18.95" customHeight="1" x14ac:dyDescent="0.25">
      <c r="A4335" s="52"/>
      <c r="C4335" s="76"/>
      <c r="D4335" s="185"/>
      <c r="E4335" s="76"/>
      <c r="F4335" s="76" t="str">
        <f>IF(E4335="","",IFERROR(VLOOKUP(E4335,Cadastro!$C$9:$D$1009,2,FALSE),"PROD. NÃO ENCONTRADO"))</f>
        <v/>
      </c>
      <c r="G4335" s="94"/>
      <c r="H4335" s="69" t="str">
        <f>IFERROR(G4335*VLOOKUP(E4335,Saldo!$P$8:$U$1009,6,FALSE),"")</f>
        <v/>
      </c>
      <c r="I4335" s="104" t="str">
        <f>IFERROR(IF(D4335="","",VLOOKUP(E4335,Saldo!$P$8:$Q$1009,2,FALSE)),"")</f>
        <v/>
      </c>
      <c r="J4335" s="76"/>
      <c r="K4335" s="28" t="str">
        <f t="shared" si="67"/>
        <v/>
      </c>
    </row>
    <row r="4336" spans="1:11" ht="18.95" customHeight="1" x14ac:dyDescent="0.25">
      <c r="A4336" s="52"/>
      <c r="C4336" s="76"/>
      <c r="D4336" s="185"/>
      <c r="E4336" s="76"/>
      <c r="F4336" s="76" t="str">
        <f>IF(E4336="","",IFERROR(VLOOKUP(E4336,Cadastro!$C$9:$D$1009,2,FALSE),"PROD. NÃO ENCONTRADO"))</f>
        <v/>
      </c>
      <c r="G4336" s="94"/>
      <c r="H4336" s="69" t="str">
        <f>IFERROR(G4336*VLOOKUP(E4336,Saldo!$P$8:$U$1009,6,FALSE),"")</f>
        <v/>
      </c>
      <c r="I4336" s="104" t="str">
        <f>IFERROR(IF(D4336="","",VLOOKUP(E4336,Saldo!$P$8:$Q$1009,2,FALSE)),"")</f>
        <v/>
      </c>
      <c r="J4336" s="76"/>
      <c r="K4336" s="28" t="str">
        <f t="shared" si="67"/>
        <v/>
      </c>
    </row>
    <row r="4337" spans="1:11" ht="18.95" customHeight="1" x14ac:dyDescent="0.25">
      <c r="A4337" s="52"/>
      <c r="C4337" s="76"/>
      <c r="D4337" s="185"/>
      <c r="E4337" s="76"/>
      <c r="F4337" s="76" t="str">
        <f>IF(E4337="","",IFERROR(VLOOKUP(E4337,Cadastro!$C$9:$D$1009,2,FALSE),"PROD. NÃO ENCONTRADO"))</f>
        <v/>
      </c>
      <c r="G4337" s="94"/>
      <c r="H4337" s="69" t="str">
        <f>IFERROR(G4337*VLOOKUP(E4337,Saldo!$P$8:$U$1009,6,FALSE),"")</f>
        <v/>
      </c>
      <c r="I4337" s="104" t="str">
        <f>IFERROR(IF(D4337="","",VLOOKUP(E4337,Saldo!$P$8:$Q$1009,2,FALSE)),"")</f>
        <v/>
      </c>
      <c r="J4337" s="76"/>
      <c r="K4337" s="28" t="str">
        <f t="shared" si="67"/>
        <v/>
      </c>
    </row>
    <row r="4338" spans="1:11" ht="18.95" customHeight="1" x14ac:dyDescent="0.25">
      <c r="A4338" s="52"/>
      <c r="C4338" s="76"/>
      <c r="D4338" s="185"/>
      <c r="E4338" s="76"/>
      <c r="F4338" s="76" t="str">
        <f>IF(E4338="","",IFERROR(VLOOKUP(E4338,Cadastro!$C$9:$D$1009,2,FALSE),"PROD. NÃO ENCONTRADO"))</f>
        <v/>
      </c>
      <c r="G4338" s="94"/>
      <c r="H4338" s="69" t="str">
        <f>IFERROR(G4338*VLOOKUP(E4338,Saldo!$P$8:$U$1009,6,FALSE),"")</f>
        <v/>
      </c>
      <c r="I4338" s="104" t="str">
        <f>IFERROR(IF(D4338="","",VLOOKUP(E4338,Saldo!$P$8:$Q$1009,2,FALSE)),"")</f>
        <v/>
      </c>
      <c r="J4338" s="76"/>
      <c r="K4338" s="28" t="str">
        <f t="shared" si="67"/>
        <v/>
      </c>
    </row>
    <row r="4339" spans="1:11" ht="18.95" customHeight="1" x14ac:dyDescent="0.25">
      <c r="A4339" s="52"/>
      <c r="C4339" s="76"/>
      <c r="D4339" s="185"/>
      <c r="E4339" s="76"/>
      <c r="F4339" s="76" t="str">
        <f>IF(E4339="","",IFERROR(VLOOKUP(E4339,Cadastro!$C$9:$D$1009,2,FALSE),"PROD. NÃO ENCONTRADO"))</f>
        <v/>
      </c>
      <c r="G4339" s="94"/>
      <c r="H4339" s="69" t="str">
        <f>IFERROR(G4339*VLOOKUP(E4339,Saldo!$P$8:$U$1009,6,FALSE),"")</f>
        <v/>
      </c>
      <c r="I4339" s="104" t="str">
        <f>IFERROR(IF(D4339="","",VLOOKUP(E4339,Saldo!$P$8:$Q$1009,2,FALSE)),"")</f>
        <v/>
      </c>
      <c r="J4339" s="76"/>
      <c r="K4339" s="28" t="str">
        <f t="shared" si="67"/>
        <v/>
      </c>
    </row>
    <row r="4340" spans="1:11" ht="18.95" customHeight="1" x14ac:dyDescent="0.25">
      <c r="A4340" s="52"/>
      <c r="C4340" s="76"/>
      <c r="D4340" s="185"/>
      <c r="E4340" s="76"/>
      <c r="F4340" s="76" t="str">
        <f>IF(E4340="","",IFERROR(VLOOKUP(E4340,Cadastro!$C$9:$D$1009,2,FALSE),"PROD. NÃO ENCONTRADO"))</f>
        <v/>
      </c>
      <c r="G4340" s="94"/>
      <c r="H4340" s="69" t="str">
        <f>IFERROR(G4340*VLOOKUP(E4340,Saldo!$P$8:$U$1009,6,FALSE),"")</f>
        <v/>
      </c>
      <c r="I4340" s="104" t="str">
        <f>IFERROR(IF(D4340="","",VLOOKUP(E4340,Saldo!$P$8:$Q$1009,2,FALSE)),"")</f>
        <v/>
      </c>
      <c r="J4340" s="76"/>
      <c r="K4340" s="28" t="str">
        <f t="shared" si="67"/>
        <v/>
      </c>
    </row>
    <row r="4341" spans="1:11" ht="18.95" customHeight="1" x14ac:dyDescent="0.25">
      <c r="A4341" s="52"/>
      <c r="C4341" s="76"/>
      <c r="D4341" s="185"/>
      <c r="E4341" s="76"/>
      <c r="F4341" s="76" t="str">
        <f>IF(E4341="","",IFERROR(VLOOKUP(E4341,Cadastro!$C$9:$D$1009,2,FALSE),"PROD. NÃO ENCONTRADO"))</f>
        <v/>
      </c>
      <c r="G4341" s="94"/>
      <c r="H4341" s="69" t="str">
        <f>IFERROR(G4341*VLOOKUP(E4341,Saldo!$P$8:$U$1009,6,FALSE),"")</f>
        <v/>
      </c>
      <c r="I4341" s="104" t="str">
        <f>IFERROR(IF(D4341="","",VLOOKUP(E4341,Saldo!$P$8:$Q$1009,2,FALSE)),"")</f>
        <v/>
      </c>
      <c r="J4341" s="76"/>
      <c r="K4341" s="28" t="str">
        <f t="shared" si="67"/>
        <v/>
      </c>
    </row>
    <row r="4342" spans="1:11" ht="18.95" customHeight="1" x14ac:dyDescent="0.25">
      <c r="A4342" s="52"/>
      <c r="C4342" s="76"/>
      <c r="D4342" s="185"/>
      <c r="E4342" s="76"/>
      <c r="F4342" s="76" t="str">
        <f>IF(E4342="","",IFERROR(VLOOKUP(E4342,Cadastro!$C$9:$D$1009,2,FALSE),"PROD. NÃO ENCONTRADO"))</f>
        <v/>
      </c>
      <c r="G4342" s="94"/>
      <c r="H4342" s="69" t="str">
        <f>IFERROR(G4342*VLOOKUP(E4342,Saldo!$P$8:$U$1009,6,FALSE),"")</f>
        <v/>
      </c>
      <c r="I4342" s="104" t="str">
        <f>IFERROR(IF(D4342="","",VLOOKUP(E4342,Saldo!$P$8:$Q$1009,2,FALSE)),"")</f>
        <v/>
      </c>
      <c r="J4342" s="76"/>
      <c r="K4342" s="28" t="str">
        <f t="shared" si="67"/>
        <v/>
      </c>
    </row>
    <row r="4343" spans="1:11" ht="18.95" customHeight="1" x14ac:dyDescent="0.25">
      <c r="A4343" s="52"/>
      <c r="C4343" s="76"/>
      <c r="D4343" s="185"/>
      <c r="E4343" s="76"/>
      <c r="F4343" s="76" t="str">
        <f>IF(E4343="","",IFERROR(VLOOKUP(E4343,Cadastro!$C$9:$D$1009,2,FALSE),"PROD. NÃO ENCONTRADO"))</f>
        <v/>
      </c>
      <c r="G4343" s="94"/>
      <c r="H4343" s="69" t="str">
        <f>IFERROR(G4343*VLOOKUP(E4343,Saldo!$P$8:$U$1009,6,FALSE),"")</f>
        <v/>
      </c>
      <c r="I4343" s="104" t="str">
        <f>IFERROR(IF(D4343="","",VLOOKUP(E4343,Saldo!$P$8:$Q$1009,2,FALSE)),"")</f>
        <v/>
      </c>
      <c r="J4343" s="76"/>
      <c r="K4343" s="28" t="str">
        <f t="shared" si="67"/>
        <v/>
      </c>
    </row>
    <row r="4344" spans="1:11" ht="18.95" customHeight="1" x14ac:dyDescent="0.25">
      <c r="A4344" s="52"/>
      <c r="C4344" s="76"/>
      <c r="D4344" s="185"/>
      <c r="E4344" s="76"/>
      <c r="F4344" s="76" t="str">
        <f>IF(E4344="","",IFERROR(VLOOKUP(E4344,Cadastro!$C$9:$D$1009,2,FALSE),"PROD. NÃO ENCONTRADO"))</f>
        <v/>
      </c>
      <c r="G4344" s="94"/>
      <c r="H4344" s="69" t="str">
        <f>IFERROR(G4344*VLOOKUP(E4344,Saldo!$P$8:$U$1009,6,FALSE),"")</f>
        <v/>
      </c>
      <c r="I4344" s="104" t="str">
        <f>IFERROR(IF(D4344="","",VLOOKUP(E4344,Saldo!$P$8:$Q$1009,2,FALSE)),"")</f>
        <v/>
      </c>
      <c r="J4344" s="76"/>
      <c r="K4344" s="28" t="str">
        <f t="shared" si="67"/>
        <v/>
      </c>
    </row>
    <row r="4345" spans="1:11" ht="18.95" customHeight="1" x14ac:dyDescent="0.25">
      <c r="A4345" s="52"/>
      <c r="C4345" s="76"/>
      <c r="D4345" s="185"/>
      <c r="E4345" s="76"/>
      <c r="F4345" s="76" t="str">
        <f>IF(E4345="","",IFERROR(VLOOKUP(E4345,Cadastro!$C$9:$D$1009,2,FALSE),"PROD. NÃO ENCONTRADO"))</f>
        <v/>
      </c>
      <c r="G4345" s="94"/>
      <c r="H4345" s="69" t="str">
        <f>IFERROR(G4345*VLOOKUP(E4345,Saldo!$P$8:$U$1009,6,FALSE),"")</f>
        <v/>
      </c>
      <c r="I4345" s="104" t="str">
        <f>IFERROR(IF(D4345="","",VLOOKUP(E4345,Saldo!$P$8:$Q$1009,2,FALSE)),"")</f>
        <v/>
      </c>
      <c r="J4345" s="76"/>
      <c r="K4345" s="28" t="str">
        <f t="shared" si="67"/>
        <v/>
      </c>
    </row>
    <row r="4346" spans="1:11" ht="18.95" customHeight="1" x14ac:dyDescent="0.25">
      <c r="A4346" s="52"/>
      <c r="C4346" s="76"/>
      <c r="D4346" s="185"/>
      <c r="E4346" s="76"/>
      <c r="F4346" s="76" t="str">
        <f>IF(E4346="","",IFERROR(VLOOKUP(E4346,Cadastro!$C$9:$D$1009,2,FALSE),"PROD. NÃO ENCONTRADO"))</f>
        <v/>
      </c>
      <c r="G4346" s="94"/>
      <c r="H4346" s="69" t="str">
        <f>IFERROR(G4346*VLOOKUP(E4346,Saldo!$P$8:$U$1009,6,FALSE),"")</f>
        <v/>
      </c>
      <c r="I4346" s="104" t="str">
        <f>IFERROR(IF(D4346="","",VLOOKUP(E4346,Saldo!$P$8:$Q$1009,2,FALSE)),"")</f>
        <v/>
      </c>
      <c r="J4346" s="76"/>
      <c r="K4346" s="28" t="str">
        <f t="shared" si="67"/>
        <v/>
      </c>
    </row>
    <row r="4347" spans="1:11" ht="18.95" customHeight="1" x14ac:dyDescent="0.25">
      <c r="A4347" s="52"/>
      <c r="C4347" s="76"/>
      <c r="D4347" s="185"/>
      <c r="E4347" s="76"/>
      <c r="F4347" s="76" t="str">
        <f>IF(E4347="","",IFERROR(VLOOKUP(E4347,Cadastro!$C$9:$D$1009,2,FALSE),"PROD. NÃO ENCONTRADO"))</f>
        <v/>
      </c>
      <c r="G4347" s="94"/>
      <c r="H4347" s="69" t="str">
        <f>IFERROR(G4347*VLOOKUP(E4347,Saldo!$P$8:$U$1009,6,FALSE),"")</f>
        <v/>
      </c>
      <c r="I4347" s="104" t="str">
        <f>IFERROR(IF(D4347="","",VLOOKUP(E4347,Saldo!$P$8:$Q$1009,2,FALSE)),"")</f>
        <v/>
      </c>
      <c r="J4347" s="76"/>
      <c r="K4347" s="28" t="str">
        <f t="shared" si="67"/>
        <v/>
      </c>
    </row>
    <row r="4348" spans="1:11" ht="18.95" customHeight="1" x14ac:dyDescent="0.25">
      <c r="A4348" s="52"/>
      <c r="C4348" s="76"/>
      <c r="D4348" s="185"/>
      <c r="E4348" s="76"/>
      <c r="F4348" s="76" t="str">
        <f>IF(E4348="","",IFERROR(VLOOKUP(E4348,Cadastro!$C$9:$D$1009,2,FALSE),"PROD. NÃO ENCONTRADO"))</f>
        <v/>
      </c>
      <c r="G4348" s="94"/>
      <c r="H4348" s="69" t="str">
        <f>IFERROR(G4348*VLOOKUP(E4348,Saldo!$P$8:$U$1009,6,FALSE),"")</f>
        <v/>
      </c>
      <c r="I4348" s="104" t="str">
        <f>IFERROR(IF(D4348="","",VLOOKUP(E4348,Saldo!$P$8:$Q$1009,2,FALSE)),"")</f>
        <v/>
      </c>
      <c r="J4348" s="76"/>
      <c r="K4348" s="28" t="str">
        <f t="shared" si="67"/>
        <v/>
      </c>
    </row>
    <row r="4349" spans="1:11" ht="18.95" customHeight="1" x14ac:dyDescent="0.25">
      <c r="A4349" s="52"/>
      <c r="C4349" s="76"/>
      <c r="D4349" s="185"/>
      <c r="E4349" s="76"/>
      <c r="F4349" s="76" t="str">
        <f>IF(E4349="","",IFERROR(VLOOKUP(E4349,Cadastro!$C$9:$D$1009,2,FALSE),"PROD. NÃO ENCONTRADO"))</f>
        <v/>
      </c>
      <c r="G4349" s="94"/>
      <c r="H4349" s="69" t="str">
        <f>IFERROR(G4349*VLOOKUP(E4349,Saldo!$P$8:$U$1009,6,FALSE),"")</f>
        <v/>
      </c>
      <c r="I4349" s="104" t="str">
        <f>IFERROR(IF(D4349="","",VLOOKUP(E4349,Saldo!$P$8:$Q$1009,2,FALSE)),"")</f>
        <v/>
      </c>
      <c r="J4349" s="76"/>
      <c r="K4349" s="28" t="str">
        <f t="shared" si="67"/>
        <v/>
      </c>
    </row>
    <row r="4350" spans="1:11" ht="18.95" customHeight="1" x14ac:dyDescent="0.25">
      <c r="A4350" s="52"/>
      <c r="C4350" s="76"/>
      <c r="D4350" s="185"/>
      <c r="E4350" s="76"/>
      <c r="F4350" s="76" t="str">
        <f>IF(E4350="","",IFERROR(VLOOKUP(E4350,Cadastro!$C$9:$D$1009,2,FALSE),"PROD. NÃO ENCONTRADO"))</f>
        <v/>
      </c>
      <c r="G4350" s="94"/>
      <c r="H4350" s="69" t="str">
        <f>IFERROR(G4350*VLOOKUP(E4350,Saldo!$P$8:$U$1009,6,FALSE),"")</f>
        <v/>
      </c>
      <c r="I4350" s="104" t="str">
        <f>IFERROR(IF(D4350="","",VLOOKUP(E4350,Saldo!$P$8:$Q$1009,2,FALSE)),"")</f>
        <v/>
      </c>
      <c r="J4350" s="76"/>
      <c r="K4350" s="28" t="str">
        <f t="shared" si="67"/>
        <v/>
      </c>
    </row>
    <row r="4351" spans="1:11" ht="18.95" customHeight="1" x14ac:dyDescent="0.25">
      <c r="A4351" s="52"/>
      <c r="C4351" s="76"/>
      <c r="D4351" s="185"/>
      <c r="E4351" s="76"/>
      <c r="F4351" s="76" t="str">
        <f>IF(E4351="","",IFERROR(VLOOKUP(E4351,Cadastro!$C$9:$D$1009,2,FALSE),"PROD. NÃO ENCONTRADO"))</f>
        <v/>
      </c>
      <c r="G4351" s="94"/>
      <c r="H4351" s="69" t="str">
        <f>IFERROR(G4351*VLOOKUP(E4351,Saldo!$P$8:$U$1009,6,FALSE),"")</f>
        <v/>
      </c>
      <c r="I4351" s="104" t="str">
        <f>IFERROR(IF(D4351="","",VLOOKUP(E4351,Saldo!$P$8:$Q$1009,2,FALSE)),"")</f>
        <v/>
      </c>
      <c r="J4351" s="76"/>
      <c r="K4351" s="28" t="str">
        <f t="shared" si="67"/>
        <v/>
      </c>
    </row>
    <row r="4352" spans="1:11" ht="18.95" customHeight="1" x14ac:dyDescent="0.25">
      <c r="A4352" s="52"/>
      <c r="C4352" s="76"/>
      <c r="D4352" s="185"/>
      <c r="E4352" s="76"/>
      <c r="F4352" s="76" t="str">
        <f>IF(E4352="","",IFERROR(VLOOKUP(E4352,Cadastro!$C$9:$D$1009,2,FALSE),"PROD. NÃO ENCONTRADO"))</f>
        <v/>
      </c>
      <c r="G4352" s="94"/>
      <c r="H4352" s="69" t="str">
        <f>IFERROR(G4352*VLOOKUP(E4352,Saldo!$P$8:$U$1009,6,FALSE),"")</f>
        <v/>
      </c>
      <c r="I4352" s="104" t="str">
        <f>IFERROR(IF(D4352="","",VLOOKUP(E4352,Saldo!$P$8:$Q$1009,2,FALSE)),"")</f>
        <v/>
      </c>
      <c r="J4352" s="76"/>
      <c r="K4352" s="28" t="str">
        <f t="shared" si="67"/>
        <v/>
      </c>
    </row>
    <row r="4353" spans="1:11" ht="18.95" customHeight="1" x14ac:dyDescent="0.25">
      <c r="A4353" s="52"/>
      <c r="C4353" s="76"/>
      <c r="D4353" s="185"/>
      <c r="E4353" s="76"/>
      <c r="F4353" s="76" t="str">
        <f>IF(E4353="","",IFERROR(VLOOKUP(E4353,Cadastro!$C$9:$D$1009,2,FALSE),"PROD. NÃO ENCONTRADO"))</f>
        <v/>
      </c>
      <c r="G4353" s="94"/>
      <c r="H4353" s="69" t="str">
        <f>IFERROR(G4353*VLOOKUP(E4353,Saldo!$P$8:$U$1009,6,FALSE),"")</f>
        <v/>
      </c>
      <c r="I4353" s="104" t="str">
        <f>IFERROR(IF(D4353="","",VLOOKUP(E4353,Saldo!$P$8:$Q$1009,2,FALSE)),"")</f>
        <v/>
      </c>
      <c r="J4353" s="76"/>
      <c r="K4353" s="28" t="str">
        <f t="shared" si="67"/>
        <v/>
      </c>
    </row>
    <row r="4354" spans="1:11" ht="18.95" customHeight="1" x14ac:dyDescent="0.25">
      <c r="A4354" s="52"/>
      <c r="C4354" s="76"/>
      <c r="D4354" s="185"/>
      <c r="E4354" s="76"/>
      <c r="F4354" s="76" t="str">
        <f>IF(E4354="","",IFERROR(VLOOKUP(E4354,Cadastro!$C$9:$D$1009,2,FALSE),"PROD. NÃO ENCONTRADO"))</f>
        <v/>
      </c>
      <c r="G4354" s="94"/>
      <c r="H4354" s="69" t="str">
        <f>IFERROR(G4354*VLOOKUP(E4354,Saldo!$P$8:$U$1009,6,FALSE),"")</f>
        <v/>
      </c>
      <c r="I4354" s="104" t="str">
        <f>IFERROR(IF(D4354="","",VLOOKUP(E4354,Saldo!$P$8:$Q$1009,2,FALSE)),"")</f>
        <v/>
      </c>
      <c r="J4354" s="76"/>
      <c r="K4354" s="28" t="str">
        <f t="shared" si="67"/>
        <v/>
      </c>
    </row>
    <row r="4355" spans="1:11" ht="18.95" customHeight="1" x14ac:dyDescent="0.25">
      <c r="A4355" s="52"/>
      <c r="C4355" s="76"/>
      <c r="D4355" s="185"/>
      <c r="E4355" s="76"/>
      <c r="F4355" s="76" t="str">
        <f>IF(E4355="","",IFERROR(VLOOKUP(E4355,Cadastro!$C$9:$D$1009,2,FALSE),"PROD. NÃO ENCONTRADO"))</f>
        <v/>
      </c>
      <c r="G4355" s="94"/>
      <c r="H4355" s="69" t="str">
        <f>IFERROR(G4355*VLOOKUP(E4355,Saldo!$P$8:$U$1009,6,FALSE),"")</f>
        <v/>
      </c>
      <c r="I4355" s="104" t="str">
        <f>IFERROR(IF(D4355="","",VLOOKUP(E4355,Saldo!$P$8:$Q$1009,2,FALSE)),"")</f>
        <v/>
      </c>
      <c r="J4355" s="76"/>
      <c r="K4355" s="28" t="str">
        <f t="shared" si="67"/>
        <v/>
      </c>
    </row>
    <row r="4356" spans="1:11" ht="18.95" customHeight="1" x14ac:dyDescent="0.25">
      <c r="A4356" s="52"/>
      <c r="C4356" s="76"/>
      <c r="D4356" s="185"/>
      <c r="E4356" s="76"/>
      <c r="F4356" s="76" t="str">
        <f>IF(E4356="","",IFERROR(VLOOKUP(E4356,Cadastro!$C$9:$D$1009,2,FALSE),"PROD. NÃO ENCONTRADO"))</f>
        <v/>
      </c>
      <c r="G4356" s="94"/>
      <c r="H4356" s="69" t="str">
        <f>IFERROR(G4356*VLOOKUP(E4356,Saldo!$P$8:$U$1009,6,FALSE),"")</f>
        <v/>
      </c>
      <c r="I4356" s="104" t="str">
        <f>IFERROR(IF(D4356="","",VLOOKUP(E4356,Saldo!$P$8:$Q$1009,2,FALSE)),"")</f>
        <v/>
      </c>
      <c r="J4356" s="76"/>
      <c r="K4356" s="28" t="str">
        <f t="shared" si="67"/>
        <v/>
      </c>
    </row>
    <row r="4357" spans="1:11" ht="18.95" customHeight="1" x14ac:dyDescent="0.25">
      <c r="A4357" s="52"/>
      <c r="C4357" s="76"/>
      <c r="D4357" s="185"/>
      <c r="E4357" s="76"/>
      <c r="F4357" s="76" t="str">
        <f>IF(E4357="","",IFERROR(VLOOKUP(E4357,Cadastro!$C$9:$D$1009,2,FALSE),"PROD. NÃO ENCONTRADO"))</f>
        <v/>
      </c>
      <c r="G4357" s="94"/>
      <c r="H4357" s="69" t="str">
        <f>IFERROR(G4357*VLOOKUP(E4357,Saldo!$P$8:$U$1009,6,FALSE),"")</f>
        <v/>
      </c>
      <c r="I4357" s="104" t="str">
        <f>IFERROR(IF(D4357="","",VLOOKUP(E4357,Saldo!$P$8:$Q$1009,2,FALSE)),"")</f>
        <v/>
      </c>
      <c r="J4357" s="76"/>
      <c r="K4357" s="28" t="str">
        <f t="shared" si="67"/>
        <v/>
      </c>
    </row>
    <row r="4358" spans="1:11" ht="18.95" customHeight="1" x14ac:dyDescent="0.25">
      <c r="A4358" s="52"/>
      <c r="C4358" s="76"/>
      <c r="D4358" s="185"/>
      <c r="E4358" s="76"/>
      <c r="F4358" s="76" t="str">
        <f>IF(E4358="","",IFERROR(VLOOKUP(E4358,Cadastro!$C$9:$D$1009,2,FALSE),"PROD. NÃO ENCONTRADO"))</f>
        <v/>
      </c>
      <c r="G4358" s="94"/>
      <c r="H4358" s="69" t="str">
        <f>IFERROR(G4358*VLOOKUP(E4358,Saldo!$P$8:$U$1009,6,FALSE),"")</f>
        <v/>
      </c>
      <c r="I4358" s="104" t="str">
        <f>IFERROR(IF(D4358="","",VLOOKUP(E4358,Saldo!$P$8:$Q$1009,2,FALSE)),"")</f>
        <v/>
      </c>
      <c r="J4358" s="76"/>
      <c r="K4358" s="28" t="str">
        <f t="shared" si="67"/>
        <v/>
      </c>
    </row>
    <row r="4359" spans="1:11" ht="18.95" customHeight="1" x14ac:dyDescent="0.25">
      <c r="A4359" s="52"/>
      <c r="C4359" s="76"/>
      <c r="D4359" s="185"/>
      <c r="E4359" s="76"/>
      <c r="F4359" s="76" t="str">
        <f>IF(E4359="","",IFERROR(VLOOKUP(E4359,Cadastro!$C$9:$D$1009,2,FALSE),"PROD. NÃO ENCONTRADO"))</f>
        <v/>
      </c>
      <c r="G4359" s="94"/>
      <c r="H4359" s="69" t="str">
        <f>IFERROR(G4359*VLOOKUP(E4359,Saldo!$P$8:$U$1009,6,FALSE),"")</f>
        <v/>
      </c>
      <c r="I4359" s="104" t="str">
        <f>IFERROR(IF(D4359="","",VLOOKUP(E4359,Saldo!$P$8:$Q$1009,2,FALSE)),"")</f>
        <v/>
      </c>
      <c r="J4359" s="76"/>
      <c r="K4359" s="28" t="str">
        <f t="shared" si="67"/>
        <v/>
      </c>
    </row>
    <row r="4360" spans="1:11" ht="18.95" customHeight="1" x14ac:dyDescent="0.25">
      <c r="A4360" s="52"/>
      <c r="C4360" s="76"/>
      <c r="D4360" s="185"/>
      <c r="E4360" s="76"/>
      <c r="F4360" s="76" t="str">
        <f>IF(E4360="","",IFERROR(VLOOKUP(E4360,Cadastro!$C$9:$D$1009,2,FALSE),"PROD. NÃO ENCONTRADO"))</f>
        <v/>
      </c>
      <c r="G4360" s="94"/>
      <c r="H4360" s="69" t="str">
        <f>IFERROR(G4360*VLOOKUP(E4360,Saldo!$P$8:$U$1009,6,FALSE),"")</f>
        <v/>
      </c>
      <c r="I4360" s="104" t="str">
        <f>IFERROR(IF(D4360="","",VLOOKUP(E4360,Saldo!$P$8:$Q$1009,2,FALSE)),"")</f>
        <v/>
      </c>
      <c r="J4360" s="76"/>
      <c r="K4360" s="28" t="str">
        <f t="shared" si="67"/>
        <v/>
      </c>
    </row>
    <row r="4361" spans="1:11" ht="18.95" customHeight="1" x14ac:dyDescent="0.25">
      <c r="A4361" s="52"/>
      <c r="C4361" s="76"/>
      <c r="D4361" s="185"/>
      <c r="E4361" s="76"/>
      <c r="F4361" s="76" t="str">
        <f>IF(E4361="","",IFERROR(VLOOKUP(E4361,Cadastro!$C$9:$D$1009,2,FALSE),"PROD. NÃO ENCONTRADO"))</f>
        <v/>
      </c>
      <c r="G4361" s="94"/>
      <c r="H4361" s="69" t="str">
        <f>IFERROR(G4361*VLOOKUP(E4361,Saldo!$P$8:$U$1009,6,FALSE),"")</f>
        <v/>
      </c>
      <c r="I4361" s="104" t="str">
        <f>IFERROR(IF(D4361="","",VLOOKUP(E4361,Saldo!$P$8:$Q$1009,2,FALSE)),"")</f>
        <v/>
      </c>
      <c r="J4361" s="76"/>
      <c r="K4361" s="28" t="str">
        <f t="shared" si="67"/>
        <v/>
      </c>
    </row>
    <row r="4362" spans="1:11" ht="18.95" customHeight="1" x14ac:dyDescent="0.25">
      <c r="A4362" s="52"/>
      <c r="C4362" s="76"/>
      <c r="D4362" s="185"/>
      <c r="E4362" s="76"/>
      <c r="F4362" s="76" t="str">
        <f>IF(E4362="","",IFERROR(VLOOKUP(E4362,Cadastro!$C$9:$D$1009,2,FALSE),"PROD. NÃO ENCONTRADO"))</f>
        <v/>
      </c>
      <c r="G4362" s="94"/>
      <c r="H4362" s="69" t="str">
        <f>IFERROR(G4362*VLOOKUP(E4362,Saldo!$P$8:$U$1009,6,FALSE),"")</f>
        <v/>
      </c>
      <c r="I4362" s="104" t="str">
        <f>IFERROR(IF(D4362="","",VLOOKUP(E4362,Saldo!$P$8:$Q$1009,2,FALSE)),"")</f>
        <v/>
      </c>
      <c r="J4362" s="76"/>
      <c r="K4362" s="28" t="str">
        <f t="shared" ref="K4362:K4425" si="68">IF(D4362="","",MONTH(D4362))</f>
        <v/>
      </c>
    </row>
    <row r="4363" spans="1:11" ht="18.95" customHeight="1" x14ac:dyDescent="0.25">
      <c r="A4363" s="52"/>
      <c r="C4363" s="76"/>
      <c r="D4363" s="185"/>
      <c r="E4363" s="76"/>
      <c r="F4363" s="76" t="str">
        <f>IF(E4363="","",IFERROR(VLOOKUP(E4363,Cadastro!$C$9:$D$1009,2,FALSE),"PROD. NÃO ENCONTRADO"))</f>
        <v/>
      </c>
      <c r="G4363" s="94"/>
      <c r="H4363" s="69" t="str">
        <f>IFERROR(G4363*VLOOKUP(E4363,Saldo!$P$8:$U$1009,6,FALSE),"")</f>
        <v/>
      </c>
      <c r="I4363" s="104" t="str">
        <f>IFERROR(IF(D4363="","",VLOOKUP(E4363,Saldo!$P$8:$Q$1009,2,FALSE)),"")</f>
        <v/>
      </c>
      <c r="J4363" s="76"/>
      <c r="K4363" s="28" t="str">
        <f t="shared" si="68"/>
        <v/>
      </c>
    </row>
    <row r="4364" spans="1:11" ht="18.95" customHeight="1" x14ac:dyDescent="0.25">
      <c r="A4364" s="52"/>
      <c r="C4364" s="76"/>
      <c r="D4364" s="185"/>
      <c r="E4364" s="76"/>
      <c r="F4364" s="76" t="str">
        <f>IF(E4364="","",IFERROR(VLOOKUP(E4364,Cadastro!$C$9:$D$1009,2,FALSE),"PROD. NÃO ENCONTRADO"))</f>
        <v/>
      </c>
      <c r="G4364" s="94"/>
      <c r="H4364" s="69" t="str">
        <f>IFERROR(G4364*VLOOKUP(E4364,Saldo!$P$8:$U$1009,6,FALSE),"")</f>
        <v/>
      </c>
      <c r="I4364" s="104" t="str">
        <f>IFERROR(IF(D4364="","",VLOOKUP(E4364,Saldo!$P$8:$Q$1009,2,FALSE)),"")</f>
        <v/>
      </c>
      <c r="J4364" s="76"/>
      <c r="K4364" s="28" t="str">
        <f t="shared" si="68"/>
        <v/>
      </c>
    </row>
    <row r="4365" spans="1:11" ht="18.95" customHeight="1" x14ac:dyDescent="0.25">
      <c r="A4365" s="52"/>
      <c r="C4365" s="76"/>
      <c r="D4365" s="185"/>
      <c r="E4365" s="76"/>
      <c r="F4365" s="76" t="str">
        <f>IF(E4365="","",IFERROR(VLOOKUP(E4365,Cadastro!$C$9:$D$1009,2,FALSE),"PROD. NÃO ENCONTRADO"))</f>
        <v/>
      </c>
      <c r="G4365" s="94"/>
      <c r="H4365" s="69" t="str">
        <f>IFERROR(G4365*VLOOKUP(E4365,Saldo!$P$8:$U$1009,6,FALSE),"")</f>
        <v/>
      </c>
      <c r="I4365" s="104" t="str">
        <f>IFERROR(IF(D4365="","",VLOOKUP(E4365,Saldo!$P$8:$Q$1009,2,FALSE)),"")</f>
        <v/>
      </c>
      <c r="J4365" s="76"/>
      <c r="K4365" s="28" t="str">
        <f t="shared" si="68"/>
        <v/>
      </c>
    </row>
    <row r="4366" spans="1:11" ht="18.95" customHeight="1" x14ac:dyDescent="0.25">
      <c r="A4366" s="52"/>
      <c r="C4366" s="76"/>
      <c r="D4366" s="185"/>
      <c r="E4366" s="76"/>
      <c r="F4366" s="76" t="str">
        <f>IF(E4366="","",IFERROR(VLOOKUP(E4366,Cadastro!$C$9:$D$1009,2,FALSE),"PROD. NÃO ENCONTRADO"))</f>
        <v/>
      </c>
      <c r="G4366" s="94"/>
      <c r="H4366" s="69" t="str">
        <f>IFERROR(G4366*VLOOKUP(E4366,Saldo!$P$8:$U$1009,6,FALSE),"")</f>
        <v/>
      </c>
      <c r="I4366" s="104" t="str">
        <f>IFERROR(IF(D4366="","",VLOOKUP(E4366,Saldo!$P$8:$Q$1009,2,FALSE)),"")</f>
        <v/>
      </c>
      <c r="J4366" s="76"/>
      <c r="K4366" s="28" t="str">
        <f t="shared" si="68"/>
        <v/>
      </c>
    </row>
    <row r="4367" spans="1:11" ht="18.95" customHeight="1" x14ac:dyDescent="0.25">
      <c r="A4367" s="52"/>
      <c r="C4367" s="76"/>
      <c r="D4367" s="185"/>
      <c r="E4367" s="76"/>
      <c r="F4367" s="76" t="str">
        <f>IF(E4367="","",IFERROR(VLOOKUP(E4367,Cadastro!$C$9:$D$1009,2,FALSE),"PROD. NÃO ENCONTRADO"))</f>
        <v/>
      </c>
      <c r="G4367" s="94"/>
      <c r="H4367" s="69" t="str">
        <f>IFERROR(G4367*VLOOKUP(E4367,Saldo!$P$8:$U$1009,6,FALSE),"")</f>
        <v/>
      </c>
      <c r="I4367" s="104" t="str">
        <f>IFERROR(IF(D4367="","",VLOOKUP(E4367,Saldo!$P$8:$Q$1009,2,FALSE)),"")</f>
        <v/>
      </c>
      <c r="J4367" s="76"/>
      <c r="K4367" s="28" t="str">
        <f t="shared" si="68"/>
        <v/>
      </c>
    </row>
    <row r="4368" spans="1:11" ht="18.95" customHeight="1" x14ac:dyDescent="0.25">
      <c r="A4368" s="52"/>
      <c r="C4368" s="76"/>
      <c r="D4368" s="185"/>
      <c r="E4368" s="76"/>
      <c r="F4368" s="76" t="str">
        <f>IF(E4368="","",IFERROR(VLOOKUP(E4368,Cadastro!$C$9:$D$1009,2,FALSE),"PROD. NÃO ENCONTRADO"))</f>
        <v/>
      </c>
      <c r="G4368" s="94"/>
      <c r="H4368" s="69" t="str">
        <f>IFERROR(G4368*VLOOKUP(E4368,Saldo!$P$8:$U$1009,6,FALSE),"")</f>
        <v/>
      </c>
      <c r="I4368" s="104" t="str">
        <f>IFERROR(IF(D4368="","",VLOOKUP(E4368,Saldo!$P$8:$Q$1009,2,FALSE)),"")</f>
        <v/>
      </c>
      <c r="J4368" s="76"/>
      <c r="K4368" s="28" t="str">
        <f t="shared" si="68"/>
        <v/>
      </c>
    </row>
    <row r="4369" spans="1:11" ht="18.95" customHeight="1" x14ac:dyDescent="0.25">
      <c r="A4369" s="52"/>
      <c r="C4369" s="76"/>
      <c r="D4369" s="185"/>
      <c r="E4369" s="76"/>
      <c r="F4369" s="76" t="str">
        <f>IF(E4369="","",IFERROR(VLOOKUP(E4369,Cadastro!$C$9:$D$1009,2,FALSE),"PROD. NÃO ENCONTRADO"))</f>
        <v/>
      </c>
      <c r="G4369" s="94"/>
      <c r="H4369" s="69" t="str">
        <f>IFERROR(G4369*VLOOKUP(E4369,Saldo!$P$8:$U$1009,6,FALSE),"")</f>
        <v/>
      </c>
      <c r="I4369" s="104" t="str">
        <f>IFERROR(IF(D4369="","",VLOOKUP(E4369,Saldo!$P$8:$Q$1009,2,FALSE)),"")</f>
        <v/>
      </c>
      <c r="J4369" s="76"/>
      <c r="K4369" s="28" t="str">
        <f t="shared" si="68"/>
        <v/>
      </c>
    </row>
    <row r="4370" spans="1:11" ht="18.95" customHeight="1" x14ac:dyDescent="0.25">
      <c r="A4370" s="52"/>
      <c r="C4370" s="76"/>
      <c r="D4370" s="185"/>
      <c r="E4370" s="76"/>
      <c r="F4370" s="76" t="str">
        <f>IF(E4370="","",IFERROR(VLOOKUP(E4370,Cadastro!$C$9:$D$1009,2,FALSE),"PROD. NÃO ENCONTRADO"))</f>
        <v/>
      </c>
      <c r="G4370" s="94"/>
      <c r="H4370" s="69" t="str">
        <f>IFERROR(G4370*VLOOKUP(E4370,Saldo!$P$8:$U$1009,6,FALSE),"")</f>
        <v/>
      </c>
      <c r="I4370" s="104" t="str">
        <f>IFERROR(IF(D4370="","",VLOOKUP(E4370,Saldo!$P$8:$Q$1009,2,FALSE)),"")</f>
        <v/>
      </c>
      <c r="J4370" s="76"/>
      <c r="K4370" s="28" t="str">
        <f t="shared" si="68"/>
        <v/>
      </c>
    </row>
    <row r="4371" spans="1:11" ht="18.95" customHeight="1" x14ac:dyDescent="0.25">
      <c r="A4371" s="52"/>
      <c r="C4371" s="76"/>
      <c r="D4371" s="185"/>
      <c r="E4371" s="76"/>
      <c r="F4371" s="76" t="str">
        <f>IF(E4371="","",IFERROR(VLOOKUP(E4371,Cadastro!$C$9:$D$1009,2,FALSE),"PROD. NÃO ENCONTRADO"))</f>
        <v/>
      </c>
      <c r="G4371" s="94"/>
      <c r="H4371" s="69" t="str">
        <f>IFERROR(G4371*VLOOKUP(E4371,Saldo!$P$8:$U$1009,6,FALSE),"")</f>
        <v/>
      </c>
      <c r="I4371" s="104" t="str">
        <f>IFERROR(IF(D4371="","",VLOOKUP(E4371,Saldo!$P$8:$Q$1009,2,FALSE)),"")</f>
        <v/>
      </c>
      <c r="J4371" s="76"/>
      <c r="K4371" s="28" t="str">
        <f t="shared" si="68"/>
        <v/>
      </c>
    </row>
    <row r="4372" spans="1:11" ht="18.95" customHeight="1" x14ac:dyDescent="0.25">
      <c r="A4372" s="52"/>
      <c r="C4372" s="76"/>
      <c r="D4372" s="185"/>
      <c r="E4372" s="76"/>
      <c r="F4372" s="76" t="str">
        <f>IF(E4372="","",IFERROR(VLOOKUP(E4372,Cadastro!$C$9:$D$1009,2,FALSE),"PROD. NÃO ENCONTRADO"))</f>
        <v/>
      </c>
      <c r="G4372" s="94"/>
      <c r="H4372" s="69" t="str">
        <f>IFERROR(G4372*VLOOKUP(E4372,Saldo!$P$8:$U$1009,6,FALSE),"")</f>
        <v/>
      </c>
      <c r="I4372" s="104" t="str">
        <f>IFERROR(IF(D4372="","",VLOOKUP(E4372,Saldo!$P$8:$Q$1009,2,FALSE)),"")</f>
        <v/>
      </c>
      <c r="J4372" s="76"/>
      <c r="K4372" s="28" t="str">
        <f t="shared" si="68"/>
        <v/>
      </c>
    </row>
    <row r="4373" spans="1:11" ht="18.95" customHeight="1" x14ac:dyDescent="0.25">
      <c r="A4373" s="52"/>
      <c r="C4373" s="76"/>
      <c r="D4373" s="185"/>
      <c r="E4373" s="76"/>
      <c r="F4373" s="76" t="str">
        <f>IF(E4373="","",IFERROR(VLOOKUP(E4373,Cadastro!$C$9:$D$1009,2,FALSE),"PROD. NÃO ENCONTRADO"))</f>
        <v/>
      </c>
      <c r="G4373" s="94"/>
      <c r="H4373" s="69" t="str">
        <f>IFERROR(G4373*VLOOKUP(E4373,Saldo!$P$8:$U$1009,6,FALSE),"")</f>
        <v/>
      </c>
      <c r="I4373" s="104" t="str">
        <f>IFERROR(IF(D4373="","",VLOOKUP(E4373,Saldo!$P$8:$Q$1009,2,FALSE)),"")</f>
        <v/>
      </c>
      <c r="J4373" s="76"/>
      <c r="K4373" s="28" t="str">
        <f t="shared" si="68"/>
        <v/>
      </c>
    </row>
    <row r="4374" spans="1:11" ht="18.95" customHeight="1" x14ac:dyDescent="0.25">
      <c r="A4374" s="52"/>
      <c r="C4374" s="76"/>
      <c r="D4374" s="185"/>
      <c r="E4374" s="76"/>
      <c r="F4374" s="76" t="str">
        <f>IF(E4374="","",IFERROR(VLOOKUP(E4374,Cadastro!$C$9:$D$1009,2,FALSE),"PROD. NÃO ENCONTRADO"))</f>
        <v/>
      </c>
      <c r="G4374" s="94"/>
      <c r="H4374" s="69" t="str">
        <f>IFERROR(G4374*VLOOKUP(E4374,Saldo!$P$8:$U$1009,6,FALSE),"")</f>
        <v/>
      </c>
      <c r="I4374" s="104" t="str">
        <f>IFERROR(IF(D4374="","",VLOOKUP(E4374,Saldo!$P$8:$Q$1009,2,FALSE)),"")</f>
        <v/>
      </c>
      <c r="J4374" s="76"/>
      <c r="K4374" s="28" t="str">
        <f t="shared" si="68"/>
        <v/>
      </c>
    </row>
    <row r="4375" spans="1:11" ht="18.95" customHeight="1" x14ac:dyDescent="0.25">
      <c r="A4375" s="52"/>
      <c r="C4375" s="76"/>
      <c r="D4375" s="185"/>
      <c r="E4375" s="76"/>
      <c r="F4375" s="76" t="str">
        <f>IF(E4375="","",IFERROR(VLOOKUP(E4375,Cadastro!$C$9:$D$1009,2,FALSE),"PROD. NÃO ENCONTRADO"))</f>
        <v/>
      </c>
      <c r="G4375" s="94"/>
      <c r="H4375" s="69" t="str">
        <f>IFERROR(G4375*VLOOKUP(E4375,Saldo!$P$8:$U$1009,6,FALSE),"")</f>
        <v/>
      </c>
      <c r="I4375" s="104" t="str">
        <f>IFERROR(IF(D4375="","",VLOOKUP(E4375,Saldo!$P$8:$Q$1009,2,FALSE)),"")</f>
        <v/>
      </c>
      <c r="J4375" s="76"/>
      <c r="K4375" s="28" t="str">
        <f t="shared" si="68"/>
        <v/>
      </c>
    </row>
    <row r="4376" spans="1:11" ht="18.95" customHeight="1" x14ac:dyDescent="0.25">
      <c r="A4376" s="52"/>
      <c r="C4376" s="76"/>
      <c r="D4376" s="185"/>
      <c r="E4376" s="76"/>
      <c r="F4376" s="76" t="str">
        <f>IF(E4376="","",IFERROR(VLOOKUP(E4376,Cadastro!$C$9:$D$1009,2,FALSE),"PROD. NÃO ENCONTRADO"))</f>
        <v/>
      </c>
      <c r="G4376" s="94"/>
      <c r="H4376" s="69" t="str">
        <f>IFERROR(G4376*VLOOKUP(E4376,Saldo!$P$8:$U$1009,6,FALSE),"")</f>
        <v/>
      </c>
      <c r="I4376" s="104" t="str">
        <f>IFERROR(IF(D4376="","",VLOOKUP(E4376,Saldo!$P$8:$Q$1009,2,FALSE)),"")</f>
        <v/>
      </c>
      <c r="J4376" s="76"/>
      <c r="K4376" s="28" t="str">
        <f t="shared" si="68"/>
        <v/>
      </c>
    </row>
    <row r="4377" spans="1:11" ht="18.95" customHeight="1" x14ac:dyDescent="0.25">
      <c r="A4377" s="52"/>
      <c r="C4377" s="76"/>
      <c r="D4377" s="185"/>
      <c r="E4377" s="76"/>
      <c r="F4377" s="76" t="str">
        <f>IF(E4377="","",IFERROR(VLOOKUP(E4377,Cadastro!$C$9:$D$1009,2,FALSE),"PROD. NÃO ENCONTRADO"))</f>
        <v/>
      </c>
      <c r="G4377" s="94"/>
      <c r="H4377" s="69" t="str">
        <f>IFERROR(G4377*VLOOKUP(E4377,Saldo!$P$8:$U$1009,6,FALSE),"")</f>
        <v/>
      </c>
      <c r="I4377" s="104" t="str">
        <f>IFERROR(IF(D4377="","",VLOOKUP(E4377,Saldo!$P$8:$Q$1009,2,FALSE)),"")</f>
        <v/>
      </c>
      <c r="J4377" s="76"/>
      <c r="K4377" s="28" t="str">
        <f t="shared" si="68"/>
        <v/>
      </c>
    </row>
    <row r="4378" spans="1:11" ht="18.95" customHeight="1" x14ac:dyDescent="0.25">
      <c r="A4378" s="52"/>
      <c r="C4378" s="76"/>
      <c r="D4378" s="185"/>
      <c r="E4378" s="76"/>
      <c r="F4378" s="76" t="str">
        <f>IF(E4378="","",IFERROR(VLOOKUP(E4378,Cadastro!$C$9:$D$1009,2,FALSE),"PROD. NÃO ENCONTRADO"))</f>
        <v/>
      </c>
      <c r="G4378" s="94"/>
      <c r="H4378" s="69" t="str">
        <f>IFERROR(G4378*VLOOKUP(E4378,Saldo!$P$8:$U$1009,6,FALSE),"")</f>
        <v/>
      </c>
      <c r="I4378" s="104" t="str">
        <f>IFERROR(IF(D4378="","",VLOOKUP(E4378,Saldo!$P$8:$Q$1009,2,FALSE)),"")</f>
        <v/>
      </c>
      <c r="J4378" s="76"/>
      <c r="K4378" s="28" t="str">
        <f t="shared" si="68"/>
        <v/>
      </c>
    </row>
    <row r="4379" spans="1:11" ht="18.95" customHeight="1" x14ac:dyDescent="0.25">
      <c r="A4379" s="52"/>
      <c r="C4379" s="76"/>
      <c r="D4379" s="185"/>
      <c r="E4379" s="76"/>
      <c r="F4379" s="76" t="str">
        <f>IF(E4379="","",IFERROR(VLOOKUP(E4379,Cadastro!$C$9:$D$1009,2,FALSE),"PROD. NÃO ENCONTRADO"))</f>
        <v/>
      </c>
      <c r="G4379" s="94"/>
      <c r="H4379" s="69" t="str">
        <f>IFERROR(G4379*VLOOKUP(E4379,Saldo!$P$8:$U$1009,6,FALSE),"")</f>
        <v/>
      </c>
      <c r="I4379" s="104" t="str">
        <f>IFERROR(IF(D4379="","",VLOOKUP(E4379,Saldo!$P$8:$Q$1009,2,FALSE)),"")</f>
        <v/>
      </c>
      <c r="J4379" s="76"/>
      <c r="K4379" s="28" t="str">
        <f t="shared" si="68"/>
        <v/>
      </c>
    </row>
    <row r="4380" spans="1:11" ht="18.95" customHeight="1" x14ac:dyDescent="0.25">
      <c r="A4380" s="52"/>
      <c r="C4380" s="76"/>
      <c r="D4380" s="185"/>
      <c r="E4380" s="76"/>
      <c r="F4380" s="76" t="str">
        <f>IF(E4380="","",IFERROR(VLOOKUP(E4380,Cadastro!$C$9:$D$1009,2,FALSE),"PROD. NÃO ENCONTRADO"))</f>
        <v/>
      </c>
      <c r="G4380" s="94"/>
      <c r="H4380" s="69" t="str">
        <f>IFERROR(G4380*VLOOKUP(E4380,Saldo!$P$8:$U$1009,6,FALSE),"")</f>
        <v/>
      </c>
      <c r="I4380" s="104" t="str">
        <f>IFERROR(IF(D4380="","",VLOOKUP(E4380,Saldo!$P$8:$Q$1009,2,FALSE)),"")</f>
        <v/>
      </c>
      <c r="J4380" s="76"/>
      <c r="K4380" s="28" t="str">
        <f t="shared" si="68"/>
        <v/>
      </c>
    </row>
    <row r="4381" spans="1:11" ht="18.95" customHeight="1" x14ac:dyDescent="0.25">
      <c r="A4381" s="52"/>
      <c r="C4381" s="76"/>
      <c r="D4381" s="185"/>
      <c r="E4381" s="76"/>
      <c r="F4381" s="76" t="str">
        <f>IF(E4381="","",IFERROR(VLOOKUP(E4381,Cadastro!$C$9:$D$1009,2,FALSE),"PROD. NÃO ENCONTRADO"))</f>
        <v/>
      </c>
      <c r="G4381" s="94"/>
      <c r="H4381" s="69" t="str">
        <f>IFERROR(G4381*VLOOKUP(E4381,Saldo!$P$8:$U$1009,6,FALSE),"")</f>
        <v/>
      </c>
      <c r="I4381" s="104" t="str">
        <f>IFERROR(IF(D4381="","",VLOOKUP(E4381,Saldo!$P$8:$Q$1009,2,FALSE)),"")</f>
        <v/>
      </c>
      <c r="J4381" s="76"/>
      <c r="K4381" s="28" t="str">
        <f t="shared" si="68"/>
        <v/>
      </c>
    </row>
    <row r="4382" spans="1:11" ht="18.95" customHeight="1" x14ac:dyDescent="0.25">
      <c r="A4382" s="52"/>
      <c r="C4382" s="76"/>
      <c r="D4382" s="185"/>
      <c r="E4382" s="76"/>
      <c r="F4382" s="76" t="str">
        <f>IF(E4382="","",IFERROR(VLOOKUP(E4382,Cadastro!$C$9:$D$1009,2,FALSE),"PROD. NÃO ENCONTRADO"))</f>
        <v/>
      </c>
      <c r="G4382" s="94"/>
      <c r="H4382" s="69" t="str">
        <f>IFERROR(G4382*VLOOKUP(E4382,Saldo!$P$8:$U$1009,6,FALSE),"")</f>
        <v/>
      </c>
      <c r="I4382" s="104" t="str">
        <f>IFERROR(IF(D4382="","",VLOOKUP(E4382,Saldo!$P$8:$Q$1009,2,FALSE)),"")</f>
        <v/>
      </c>
      <c r="J4382" s="76"/>
      <c r="K4382" s="28" t="str">
        <f t="shared" si="68"/>
        <v/>
      </c>
    </row>
    <row r="4383" spans="1:11" ht="18.95" customHeight="1" x14ac:dyDescent="0.25">
      <c r="A4383" s="52"/>
      <c r="C4383" s="76"/>
      <c r="D4383" s="185"/>
      <c r="E4383" s="76"/>
      <c r="F4383" s="76" t="str">
        <f>IF(E4383="","",IFERROR(VLOOKUP(E4383,Cadastro!$C$9:$D$1009,2,FALSE),"PROD. NÃO ENCONTRADO"))</f>
        <v/>
      </c>
      <c r="G4383" s="94"/>
      <c r="H4383" s="69" t="str">
        <f>IFERROR(G4383*VLOOKUP(E4383,Saldo!$P$8:$U$1009,6,FALSE),"")</f>
        <v/>
      </c>
      <c r="I4383" s="104" t="str">
        <f>IFERROR(IF(D4383="","",VLOOKUP(E4383,Saldo!$P$8:$Q$1009,2,FALSE)),"")</f>
        <v/>
      </c>
      <c r="J4383" s="76"/>
      <c r="K4383" s="28" t="str">
        <f t="shared" si="68"/>
        <v/>
      </c>
    </row>
    <row r="4384" spans="1:11" ht="18.95" customHeight="1" x14ac:dyDescent="0.25">
      <c r="A4384" s="52"/>
      <c r="C4384" s="76"/>
      <c r="D4384" s="185"/>
      <c r="E4384" s="76"/>
      <c r="F4384" s="76" t="str">
        <f>IF(E4384="","",IFERROR(VLOOKUP(E4384,Cadastro!$C$9:$D$1009,2,FALSE),"PROD. NÃO ENCONTRADO"))</f>
        <v/>
      </c>
      <c r="G4384" s="94"/>
      <c r="H4384" s="69" t="str">
        <f>IFERROR(G4384*VLOOKUP(E4384,Saldo!$P$8:$U$1009,6,FALSE),"")</f>
        <v/>
      </c>
      <c r="I4384" s="104" t="str">
        <f>IFERROR(IF(D4384="","",VLOOKUP(E4384,Saldo!$P$8:$Q$1009,2,FALSE)),"")</f>
        <v/>
      </c>
      <c r="J4384" s="76"/>
      <c r="K4384" s="28" t="str">
        <f t="shared" si="68"/>
        <v/>
      </c>
    </row>
    <row r="4385" spans="1:11" ht="18.95" customHeight="1" x14ac:dyDescent="0.25">
      <c r="A4385" s="52"/>
      <c r="C4385" s="76"/>
      <c r="D4385" s="185"/>
      <c r="E4385" s="76"/>
      <c r="F4385" s="76" t="str">
        <f>IF(E4385="","",IFERROR(VLOOKUP(E4385,Cadastro!$C$9:$D$1009,2,FALSE),"PROD. NÃO ENCONTRADO"))</f>
        <v/>
      </c>
      <c r="G4385" s="94"/>
      <c r="H4385" s="69" t="str">
        <f>IFERROR(G4385*VLOOKUP(E4385,Saldo!$P$8:$U$1009,6,FALSE),"")</f>
        <v/>
      </c>
      <c r="I4385" s="104" t="str">
        <f>IFERROR(IF(D4385="","",VLOOKUP(E4385,Saldo!$P$8:$Q$1009,2,FALSE)),"")</f>
        <v/>
      </c>
      <c r="J4385" s="76"/>
      <c r="K4385" s="28" t="str">
        <f t="shared" si="68"/>
        <v/>
      </c>
    </row>
    <row r="4386" spans="1:11" ht="18.95" customHeight="1" x14ac:dyDescent="0.25">
      <c r="A4386" s="52"/>
      <c r="C4386" s="76"/>
      <c r="D4386" s="185"/>
      <c r="E4386" s="76"/>
      <c r="F4386" s="76" t="str">
        <f>IF(E4386="","",IFERROR(VLOOKUP(E4386,Cadastro!$C$9:$D$1009,2,FALSE),"PROD. NÃO ENCONTRADO"))</f>
        <v/>
      </c>
      <c r="G4386" s="94"/>
      <c r="H4386" s="69" t="str">
        <f>IFERROR(G4386*VLOOKUP(E4386,Saldo!$P$8:$U$1009,6,FALSE),"")</f>
        <v/>
      </c>
      <c r="I4386" s="104" t="str">
        <f>IFERROR(IF(D4386="","",VLOOKUP(E4386,Saldo!$P$8:$Q$1009,2,FALSE)),"")</f>
        <v/>
      </c>
      <c r="J4386" s="76"/>
      <c r="K4386" s="28" t="str">
        <f t="shared" si="68"/>
        <v/>
      </c>
    </row>
    <row r="4387" spans="1:11" ht="18.95" customHeight="1" x14ac:dyDescent="0.25">
      <c r="A4387" s="52"/>
      <c r="C4387" s="76"/>
      <c r="D4387" s="185"/>
      <c r="E4387" s="76"/>
      <c r="F4387" s="76" t="str">
        <f>IF(E4387="","",IFERROR(VLOOKUP(E4387,Cadastro!$C$9:$D$1009,2,FALSE),"PROD. NÃO ENCONTRADO"))</f>
        <v/>
      </c>
      <c r="G4387" s="94"/>
      <c r="H4387" s="69" t="str">
        <f>IFERROR(G4387*VLOOKUP(E4387,Saldo!$P$8:$U$1009,6,FALSE),"")</f>
        <v/>
      </c>
      <c r="I4387" s="104" t="str">
        <f>IFERROR(IF(D4387="","",VLOOKUP(E4387,Saldo!$P$8:$Q$1009,2,FALSE)),"")</f>
        <v/>
      </c>
      <c r="J4387" s="76"/>
      <c r="K4387" s="28" t="str">
        <f t="shared" si="68"/>
        <v/>
      </c>
    </row>
    <row r="4388" spans="1:11" ht="18.95" customHeight="1" x14ac:dyDescent="0.25">
      <c r="A4388" s="52"/>
      <c r="C4388" s="76"/>
      <c r="D4388" s="185"/>
      <c r="E4388" s="76"/>
      <c r="F4388" s="76" t="str">
        <f>IF(E4388="","",IFERROR(VLOOKUP(E4388,Cadastro!$C$9:$D$1009,2,FALSE),"PROD. NÃO ENCONTRADO"))</f>
        <v/>
      </c>
      <c r="G4388" s="94"/>
      <c r="H4388" s="69" t="str">
        <f>IFERROR(G4388*VLOOKUP(E4388,Saldo!$P$8:$U$1009,6,FALSE),"")</f>
        <v/>
      </c>
      <c r="I4388" s="104" t="str">
        <f>IFERROR(IF(D4388="","",VLOOKUP(E4388,Saldo!$P$8:$Q$1009,2,FALSE)),"")</f>
        <v/>
      </c>
      <c r="J4388" s="76"/>
      <c r="K4388" s="28" t="str">
        <f t="shared" si="68"/>
        <v/>
      </c>
    </row>
    <row r="4389" spans="1:11" ht="18.95" customHeight="1" x14ac:dyDescent="0.25">
      <c r="A4389" s="52"/>
      <c r="C4389" s="76"/>
      <c r="D4389" s="185"/>
      <c r="E4389" s="76"/>
      <c r="F4389" s="76" t="str">
        <f>IF(E4389="","",IFERROR(VLOOKUP(E4389,Cadastro!$C$9:$D$1009,2,FALSE),"PROD. NÃO ENCONTRADO"))</f>
        <v/>
      </c>
      <c r="G4389" s="94"/>
      <c r="H4389" s="69" t="str">
        <f>IFERROR(G4389*VLOOKUP(E4389,Saldo!$P$8:$U$1009,6,FALSE),"")</f>
        <v/>
      </c>
      <c r="I4389" s="104" t="str">
        <f>IFERROR(IF(D4389="","",VLOOKUP(E4389,Saldo!$P$8:$Q$1009,2,FALSE)),"")</f>
        <v/>
      </c>
      <c r="J4389" s="76"/>
      <c r="K4389" s="28" t="str">
        <f t="shared" si="68"/>
        <v/>
      </c>
    </row>
    <row r="4390" spans="1:11" ht="18.95" customHeight="1" x14ac:dyDescent="0.25">
      <c r="A4390" s="52"/>
      <c r="C4390" s="76"/>
      <c r="D4390" s="185"/>
      <c r="E4390" s="76"/>
      <c r="F4390" s="76" t="str">
        <f>IF(E4390="","",IFERROR(VLOOKUP(E4390,Cadastro!$C$9:$D$1009,2,FALSE),"PROD. NÃO ENCONTRADO"))</f>
        <v/>
      </c>
      <c r="G4390" s="94"/>
      <c r="H4390" s="69" t="str">
        <f>IFERROR(G4390*VLOOKUP(E4390,Saldo!$P$8:$U$1009,6,FALSE),"")</f>
        <v/>
      </c>
      <c r="I4390" s="104" t="str">
        <f>IFERROR(IF(D4390="","",VLOOKUP(E4390,Saldo!$P$8:$Q$1009,2,FALSE)),"")</f>
        <v/>
      </c>
      <c r="J4390" s="76"/>
      <c r="K4390" s="28" t="str">
        <f t="shared" si="68"/>
        <v/>
      </c>
    </row>
    <row r="4391" spans="1:11" ht="18.95" customHeight="1" x14ac:dyDescent="0.25">
      <c r="A4391" s="52"/>
      <c r="C4391" s="76"/>
      <c r="D4391" s="185"/>
      <c r="E4391" s="76"/>
      <c r="F4391" s="76" t="str">
        <f>IF(E4391="","",IFERROR(VLOOKUP(E4391,Cadastro!$C$9:$D$1009,2,FALSE),"PROD. NÃO ENCONTRADO"))</f>
        <v/>
      </c>
      <c r="G4391" s="94"/>
      <c r="H4391" s="69" t="str">
        <f>IFERROR(G4391*VLOOKUP(E4391,Saldo!$P$8:$U$1009,6,FALSE),"")</f>
        <v/>
      </c>
      <c r="I4391" s="104" t="str">
        <f>IFERROR(IF(D4391="","",VLOOKUP(E4391,Saldo!$P$8:$Q$1009,2,FALSE)),"")</f>
        <v/>
      </c>
      <c r="J4391" s="76"/>
      <c r="K4391" s="28" t="str">
        <f t="shared" si="68"/>
        <v/>
      </c>
    </row>
    <row r="4392" spans="1:11" ht="18.95" customHeight="1" x14ac:dyDescent="0.25">
      <c r="A4392" s="52"/>
      <c r="C4392" s="76"/>
      <c r="D4392" s="185"/>
      <c r="E4392" s="76"/>
      <c r="F4392" s="76" t="str">
        <f>IF(E4392="","",IFERROR(VLOOKUP(E4392,Cadastro!$C$9:$D$1009,2,FALSE),"PROD. NÃO ENCONTRADO"))</f>
        <v/>
      </c>
      <c r="G4392" s="94"/>
      <c r="H4392" s="69" t="str">
        <f>IFERROR(G4392*VLOOKUP(E4392,Saldo!$P$8:$U$1009,6,FALSE),"")</f>
        <v/>
      </c>
      <c r="I4392" s="104" t="str">
        <f>IFERROR(IF(D4392="","",VLOOKUP(E4392,Saldo!$P$8:$Q$1009,2,FALSE)),"")</f>
        <v/>
      </c>
      <c r="J4392" s="76"/>
      <c r="K4392" s="28" t="str">
        <f t="shared" si="68"/>
        <v/>
      </c>
    </row>
    <row r="4393" spans="1:11" ht="18.95" customHeight="1" x14ac:dyDescent="0.25">
      <c r="A4393" s="52"/>
      <c r="C4393" s="76"/>
      <c r="D4393" s="185"/>
      <c r="E4393" s="76"/>
      <c r="F4393" s="76" t="str">
        <f>IF(E4393="","",IFERROR(VLOOKUP(E4393,Cadastro!$C$9:$D$1009,2,FALSE),"PROD. NÃO ENCONTRADO"))</f>
        <v/>
      </c>
      <c r="G4393" s="94"/>
      <c r="H4393" s="69" t="str">
        <f>IFERROR(G4393*VLOOKUP(E4393,Saldo!$P$8:$U$1009,6,FALSE),"")</f>
        <v/>
      </c>
      <c r="I4393" s="104" t="str">
        <f>IFERROR(IF(D4393="","",VLOOKUP(E4393,Saldo!$P$8:$Q$1009,2,FALSE)),"")</f>
        <v/>
      </c>
      <c r="J4393" s="76"/>
      <c r="K4393" s="28" t="str">
        <f t="shared" si="68"/>
        <v/>
      </c>
    </row>
    <row r="4394" spans="1:11" ht="18.95" customHeight="1" x14ac:dyDescent="0.25">
      <c r="A4394" s="52"/>
      <c r="C4394" s="76"/>
      <c r="D4394" s="185"/>
      <c r="E4394" s="76"/>
      <c r="F4394" s="76" t="str">
        <f>IF(E4394="","",IFERROR(VLOOKUP(E4394,Cadastro!$C$9:$D$1009,2,FALSE),"PROD. NÃO ENCONTRADO"))</f>
        <v/>
      </c>
      <c r="G4394" s="94"/>
      <c r="H4394" s="69" t="str">
        <f>IFERROR(G4394*VLOOKUP(E4394,Saldo!$P$8:$U$1009,6,FALSE),"")</f>
        <v/>
      </c>
      <c r="I4394" s="104" t="str">
        <f>IFERROR(IF(D4394="","",VLOOKUP(E4394,Saldo!$P$8:$Q$1009,2,FALSE)),"")</f>
        <v/>
      </c>
      <c r="J4394" s="76"/>
      <c r="K4394" s="28" t="str">
        <f t="shared" si="68"/>
        <v/>
      </c>
    </row>
    <row r="4395" spans="1:11" ht="18.95" customHeight="1" x14ac:dyDescent="0.25">
      <c r="A4395" s="52"/>
      <c r="C4395" s="76"/>
      <c r="D4395" s="185"/>
      <c r="E4395" s="76"/>
      <c r="F4395" s="76" t="str">
        <f>IF(E4395="","",IFERROR(VLOOKUP(E4395,Cadastro!$C$9:$D$1009,2,FALSE),"PROD. NÃO ENCONTRADO"))</f>
        <v/>
      </c>
      <c r="G4395" s="94"/>
      <c r="H4395" s="69" t="str">
        <f>IFERROR(G4395*VLOOKUP(E4395,Saldo!$P$8:$U$1009,6,FALSE),"")</f>
        <v/>
      </c>
      <c r="I4395" s="104" t="str">
        <f>IFERROR(IF(D4395="","",VLOOKUP(E4395,Saldo!$P$8:$Q$1009,2,FALSE)),"")</f>
        <v/>
      </c>
      <c r="J4395" s="76"/>
      <c r="K4395" s="28" t="str">
        <f t="shared" si="68"/>
        <v/>
      </c>
    </row>
    <row r="4396" spans="1:11" ht="18.95" customHeight="1" x14ac:dyDescent="0.25">
      <c r="A4396" s="52"/>
      <c r="C4396" s="76"/>
      <c r="D4396" s="185"/>
      <c r="E4396" s="76"/>
      <c r="F4396" s="76" t="str">
        <f>IF(E4396="","",IFERROR(VLOOKUP(E4396,Cadastro!$C$9:$D$1009,2,FALSE),"PROD. NÃO ENCONTRADO"))</f>
        <v/>
      </c>
      <c r="G4396" s="94"/>
      <c r="H4396" s="69" t="str">
        <f>IFERROR(G4396*VLOOKUP(E4396,Saldo!$P$8:$U$1009,6,FALSE),"")</f>
        <v/>
      </c>
      <c r="I4396" s="104" t="str">
        <f>IFERROR(IF(D4396="","",VLOOKUP(E4396,Saldo!$P$8:$Q$1009,2,FALSE)),"")</f>
        <v/>
      </c>
      <c r="J4396" s="76"/>
      <c r="K4396" s="28" t="str">
        <f t="shared" si="68"/>
        <v/>
      </c>
    </row>
    <row r="4397" spans="1:11" ht="18.95" customHeight="1" x14ac:dyDescent="0.25">
      <c r="A4397" s="52"/>
      <c r="C4397" s="76"/>
      <c r="D4397" s="185"/>
      <c r="E4397" s="76"/>
      <c r="F4397" s="76" t="str">
        <f>IF(E4397="","",IFERROR(VLOOKUP(E4397,Cadastro!$C$9:$D$1009,2,FALSE),"PROD. NÃO ENCONTRADO"))</f>
        <v/>
      </c>
      <c r="G4397" s="94"/>
      <c r="H4397" s="69" t="str">
        <f>IFERROR(G4397*VLOOKUP(E4397,Saldo!$P$8:$U$1009,6,FALSE),"")</f>
        <v/>
      </c>
      <c r="I4397" s="104" t="str">
        <f>IFERROR(IF(D4397="","",VLOOKUP(E4397,Saldo!$P$8:$Q$1009,2,FALSE)),"")</f>
        <v/>
      </c>
      <c r="J4397" s="76"/>
      <c r="K4397" s="28" t="str">
        <f t="shared" si="68"/>
        <v/>
      </c>
    </row>
    <row r="4398" spans="1:11" ht="18.95" customHeight="1" x14ac:dyDescent="0.25">
      <c r="A4398" s="52"/>
      <c r="C4398" s="76"/>
      <c r="D4398" s="185"/>
      <c r="E4398" s="76"/>
      <c r="F4398" s="76" t="str">
        <f>IF(E4398="","",IFERROR(VLOOKUP(E4398,Cadastro!$C$9:$D$1009,2,FALSE),"PROD. NÃO ENCONTRADO"))</f>
        <v/>
      </c>
      <c r="G4398" s="94"/>
      <c r="H4398" s="69" t="str">
        <f>IFERROR(G4398*VLOOKUP(E4398,Saldo!$P$8:$U$1009,6,FALSE),"")</f>
        <v/>
      </c>
      <c r="I4398" s="104" t="str">
        <f>IFERROR(IF(D4398="","",VLOOKUP(E4398,Saldo!$P$8:$Q$1009,2,FALSE)),"")</f>
        <v/>
      </c>
      <c r="J4398" s="76"/>
      <c r="K4398" s="28" t="str">
        <f t="shared" si="68"/>
        <v/>
      </c>
    </row>
    <row r="4399" spans="1:11" ht="18.95" customHeight="1" x14ac:dyDescent="0.25">
      <c r="A4399" s="52"/>
      <c r="C4399" s="76"/>
      <c r="D4399" s="185"/>
      <c r="E4399" s="76"/>
      <c r="F4399" s="76" t="str">
        <f>IF(E4399="","",IFERROR(VLOOKUP(E4399,Cadastro!$C$9:$D$1009,2,FALSE),"PROD. NÃO ENCONTRADO"))</f>
        <v/>
      </c>
      <c r="G4399" s="94"/>
      <c r="H4399" s="69" t="str">
        <f>IFERROR(G4399*VLOOKUP(E4399,Saldo!$P$8:$U$1009,6,FALSE),"")</f>
        <v/>
      </c>
      <c r="I4399" s="104" t="str">
        <f>IFERROR(IF(D4399="","",VLOOKUP(E4399,Saldo!$P$8:$Q$1009,2,FALSE)),"")</f>
        <v/>
      </c>
      <c r="J4399" s="76"/>
      <c r="K4399" s="28" t="str">
        <f t="shared" si="68"/>
        <v/>
      </c>
    </row>
    <row r="4400" spans="1:11" ht="18.95" customHeight="1" x14ac:dyDescent="0.25">
      <c r="A4400" s="52"/>
      <c r="C4400" s="76"/>
      <c r="D4400" s="185"/>
      <c r="E4400" s="76"/>
      <c r="F4400" s="76" t="str">
        <f>IF(E4400="","",IFERROR(VLOOKUP(E4400,Cadastro!$C$9:$D$1009,2,FALSE),"PROD. NÃO ENCONTRADO"))</f>
        <v/>
      </c>
      <c r="G4400" s="94"/>
      <c r="H4400" s="69" t="str">
        <f>IFERROR(G4400*VLOOKUP(E4400,Saldo!$P$8:$U$1009,6,FALSE),"")</f>
        <v/>
      </c>
      <c r="I4400" s="104" t="str">
        <f>IFERROR(IF(D4400="","",VLOOKUP(E4400,Saldo!$P$8:$Q$1009,2,FALSE)),"")</f>
        <v/>
      </c>
      <c r="J4400" s="76"/>
      <c r="K4400" s="28" t="str">
        <f t="shared" si="68"/>
        <v/>
      </c>
    </row>
    <row r="4401" spans="1:11" ht="18.95" customHeight="1" x14ac:dyDescent="0.25">
      <c r="A4401" s="52"/>
      <c r="C4401" s="76"/>
      <c r="D4401" s="185"/>
      <c r="E4401" s="76"/>
      <c r="F4401" s="76" t="str">
        <f>IF(E4401="","",IFERROR(VLOOKUP(E4401,Cadastro!$C$9:$D$1009,2,FALSE),"PROD. NÃO ENCONTRADO"))</f>
        <v/>
      </c>
      <c r="G4401" s="94"/>
      <c r="H4401" s="69" t="str">
        <f>IFERROR(G4401*VLOOKUP(E4401,Saldo!$P$8:$U$1009,6,FALSE),"")</f>
        <v/>
      </c>
      <c r="I4401" s="104" t="str">
        <f>IFERROR(IF(D4401="","",VLOOKUP(E4401,Saldo!$P$8:$Q$1009,2,FALSE)),"")</f>
        <v/>
      </c>
      <c r="J4401" s="76"/>
      <c r="K4401" s="28" t="str">
        <f t="shared" si="68"/>
        <v/>
      </c>
    </row>
    <row r="4402" spans="1:11" ht="18.95" customHeight="1" x14ac:dyDescent="0.25">
      <c r="A4402" s="52"/>
      <c r="C4402" s="76"/>
      <c r="D4402" s="185"/>
      <c r="E4402" s="76"/>
      <c r="F4402" s="76" t="str">
        <f>IF(E4402="","",IFERROR(VLOOKUP(E4402,Cadastro!$C$9:$D$1009,2,FALSE),"PROD. NÃO ENCONTRADO"))</f>
        <v/>
      </c>
      <c r="G4402" s="94"/>
      <c r="H4402" s="69" t="str">
        <f>IFERROR(G4402*VLOOKUP(E4402,Saldo!$P$8:$U$1009,6,FALSE),"")</f>
        <v/>
      </c>
      <c r="I4402" s="104" t="str">
        <f>IFERROR(IF(D4402="","",VLOOKUP(E4402,Saldo!$P$8:$Q$1009,2,FALSE)),"")</f>
        <v/>
      </c>
      <c r="J4402" s="76"/>
      <c r="K4402" s="28" t="str">
        <f t="shared" si="68"/>
        <v/>
      </c>
    </row>
    <row r="4403" spans="1:11" ht="18.95" customHeight="1" x14ac:dyDescent="0.25">
      <c r="A4403" s="52"/>
      <c r="C4403" s="76"/>
      <c r="D4403" s="185"/>
      <c r="E4403" s="76"/>
      <c r="F4403" s="76" t="str">
        <f>IF(E4403="","",IFERROR(VLOOKUP(E4403,Cadastro!$C$9:$D$1009,2,FALSE),"PROD. NÃO ENCONTRADO"))</f>
        <v/>
      </c>
      <c r="G4403" s="94"/>
      <c r="H4403" s="69" t="str">
        <f>IFERROR(G4403*VLOOKUP(E4403,Saldo!$P$8:$U$1009,6,FALSE),"")</f>
        <v/>
      </c>
      <c r="I4403" s="104" t="str">
        <f>IFERROR(IF(D4403="","",VLOOKUP(E4403,Saldo!$P$8:$Q$1009,2,FALSE)),"")</f>
        <v/>
      </c>
      <c r="J4403" s="76"/>
      <c r="K4403" s="28" t="str">
        <f t="shared" si="68"/>
        <v/>
      </c>
    </row>
    <row r="4404" spans="1:11" ht="18.95" customHeight="1" x14ac:dyDescent="0.25">
      <c r="A4404" s="52"/>
      <c r="C4404" s="76"/>
      <c r="D4404" s="185"/>
      <c r="E4404" s="76"/>
      <c r="F4404" s="76" t="str">
        <f>IF(E4404="","",IFERROR(VLOOKUP(E4404,Cadastro!$C$9:$D$1009,2,FALSE),"PROD. NÃO ENCONTRADO"))</f>
        <v/>
      </c>
      <c r="G4404" s="94"/>
      <c r="H4404" s="69" t="str">
        <f>IFERROR(G4404*VLOOKUP(E4404,Saldo!$P$8:$U$1009,6,FALSE),"")</f>
        <v/>
      </c>
      <c r="I4404" s="104" t="str">
        <f>IFERROR(IF(D4404="","",VLOOKUP(E4404,Saldo!$P$8:$Q$1009,2,FALSE)),"")</f>
        <v/>
      </c>
      <c r="J4404" s="76"/>
      <c r="K4404" s="28" t="str">
        <f t="shared" si="68"/>
        <v/>
      </c>
    </row>
    <row r="4405" spans="1:11" ht="18.95" customHeight="1" x14ac:dyDescent="0.25">
      <c r="A4405" s="52"/>
      <c r="C4405" s="76"/>
      <c r="D4405" s="185"/>
      <c r="E4405" s="76"/>
      <c r="F4405" s="76" t="str">
        <f>IF(E4405="","",IFERROR(VLOOKUP(E4405,Cadastro!$C$9:$D$1009,2,FALSE),"PROD. NÃO ENCONTRADO"))</f>
        <v/>
      </c>
      <c r="G4405" s="94"/>
      <c r="H4405" s="69" t="str">
        <f>IFERROR(G4405*VLOOKUP(E4405,Saldo!$P$8:$U$1009,6,FALSE),"")</f>
        <v/>
      </c>
      <c r="I4405" s="104" t="str">
        <f>IFERROR(IF(D4405="","",VLOOKUP(E4405,Saldo!$P$8:$Q$1009,2,FALSE)),"")</f>
        <v/>
      </c>
      <c r="J4405" s="76"/>
      <c r="K4405" s="28" t="str">
        <f t="shared" si="68"/>
        <v/>
      </c>
    </row>
    <row r="4406" spans="1:11" ht="18.95" customHeight="1" x14ac:dyDescent="0.25">
      <c r="A4406" s="52"/>
      <c r="C4406" s="76"/>
      <c r="D4406" s="185"/>
      <c r="E4406" s="76"/>
      <c r="F4406" s="76" t="str">
        <f>IF(E4406="","",IFERROR(VLOOKUP(E4406,Cadastro!$C$9:$D$1009,2,FALSE),"PROD. NÃO ENCONTRADO"))</f>
        <v/>
      </c>
      <c r="G4406" s="94"/>
      <c r="H4406" s="69" t="str">
        <f>IFERROR(G4406*VLOOKUP(E4406,Saldo!$P$8:$U$1009,6,FALSE),"")</f>
        <v/>
      </c>
      <c r="I4406" s="104" t="str">
        <f>IFERROR(IF(D4406="","",VLOOKUP(E4406,Saldo!$P$8:$Q$1009,2,FALSE)),"")</f>
        <v/>
      </c>
      <c r="J4406" s="76"/>
      <c r="K4406" s="28" t="str">
        <f t="shared" si="68"/>
        <v/>
      </c>
    </row>
    <row r="4407" spans="1:11" ht="18.95" customHeight="1" x14ac:dyDescent="0.25">
      <c r="A4407" s="52"/>
      <c r="C4407" s="76"/>
      <c r="D4407" s="185"/>
      <c r="E4407" s="76"/>
      <c r="F4407" s="76" t="str">
        <f>IF(E4407="","",IFERROR(VLOOKUP(E4407,Cadastro!$C$9:$D$1009,2,FALSE),"PROD. NÃO ENCONTRADO"))</f>
        <v/>
      </c>
      <c r="G4407" s="94"/>
      <c r="H4407" s="69" t="str">
        <f>IFERROR(G4407*VLOOKUP(E4407,Saldo!$P$8:$U$1009,6,FALSE),"")</f>
        <v/>
      </c>
      <c r="I4407" s="104" t="str">
        <f>IFERROR(IF(D4407="","",VLOOKUP(E4407,Saldo!$P$8:$Q$1009,2,FALSE)),"")</f>
        <v/>
      </c>
      <c r="J4407" s="76"/>
      <c r="K4407" s="28" t="str">
        <f t="shared" si="68"/>
        <v/>
      </c>
    </row>
    <row r="4408" spans="1:11" ht="18.95" customHeight="1" x14ac:dyDescent="0.25">
      <c r="A4408" s="52"/>
      <c r="C4408" s="76"/>
      <c r="D4408" s="185"/>
      <c r="E4408" s="76"/>
      <c r="F4408" s="76" t="str">
        <f>IF(E4408="","",IFERROR(VLOOKUP(E4408,Cadastro!$C$9:$D$1009,2,FALSE),"PROD. NÃO ENCONTRADO"))</f>
        <v/>
      </c>
      <c r="G4408" s="94"/>
      <c r="H4408" s="69" t="str">
        <f>IFERROR(G4408*VLOOKUP(E4408,Saldo!$P$8:$U$1009,6,FALSE),"")</f>
        <v/>
      </c>
      <c r="I4408" s="104" t="str">
        <f>IFERROR(IF(D4408="","",VLOOKUP(E4408,Saldo!$P$8:$Q$1009,2,FALSE)),"")</f>
        <v/>
      </c>
      <c r="J4408" s="76"/>
      <c r="K4408" s="28" t="str">
        <f t="shared" si="68"/>
        <v/>
      </c>
    </row>
    <row r="4409" spans="1:11" ht="18.95" customHeight="1" x14ac:dyDescent="0.25">
      <c r="A4409" s="52"/>
      <c r="C4409" s="76"/>
      <c r="D4409" s="185"/>
      <c r="E4409" s="76"/>
      <c r="F4409" s="76" t="str">
        <f>IF(E4409="","",IFERROR(VLOOKUP(E4409,Cadastro!$C$9:$D$1009,2,FALSE),"PROD. NÃO ENCONTRADO"))</f>
        <v/>
      </c>
      <c r="G4409" s="94"/>
      <c r="H4409" s="69" t="str">
        <f>IFERROR(G4409*VLOOKUP(E4409,Saldo!$P$8:$U$1009,6,FALSE),"")</f>
        <v/>
      </c>
      <c r="I4409" s="104" t="str">
        <f>IFERROR(IF(D4409="","",VLOOKUP(E4409,Saldo!$P$8:$Q$1009,2,FALSE)),"")</f>
        <v/>
      </c>
      <c r="J4409" s="76"/>
      <c r="K4409" s="28" t="str">
        <f t="shared" si="68"/>
        <v/>
      </c>
    </row>
    <row r="4410" spans="1:11" ht="18.95" customHeight="1" x14ac:dyDescent="0.25">
      <c r="A4410" s="52"/>
      <c r="C4410" s="76"/>
      <c r="D4410" s="185"/>
      <c r="E4410" s="76"/>
      <c r="F4410" s="76" t="str">
        <f>IF(E4410="","",IFERROR(VLOOKUP(E4410,Cadastro!$C$9:$D$1009,2,FALSE),"PROD. NÃO ENCONTRADO"))</f>
        <v/>
      </c>
      <c r="G4410" s="94"/>
      <c r="H4410" s="69" t="str">
        <f>IFERROR(G4410*VLOOKUP(E4410,Saldo!$P$8:$U$1009,6,FALSE),"")</f>
        <v/>
      </c>
      <c r="I4410" s="104" t="str">
        <f>IFERROR(IF(D4410="","",VLOOKUP(E4410,Saldo!$P$8:$Q$1009,2,FALSE)),"")</f>
        <v/>
      </c>
      <c r="J4410" s="76"/>
      <c r="K4410" s="28" t="str">
        <f t="shared" si="68"/>
        <v/>
      </c>
    </row>
    <row r="4411" spans="1:11" ht="18.95" customHeight="1" x14ac:dyDescent="0.25">
      <c r="A4411" s="52"/>
      <c r="C4411" s="76"/>
      <c r="D4411" s="185"/>
      <c r="E4411" s="76"/>
      <c r="F4411" s="76" t="str">
        <f>IF(E4411="","",IFERROR(VLOOKUP(E4411,Cadastro!$C$9:$D$1009,2,FALSE),"PROD. NÃO ENCONTRADO"))</f>
        <v/>
      </c>
      <c r="G4411" s="94"/>
      <c r="H4411" s="69" t="str">
        <f>IFERROR(G4411*VLOOKUP(E4411,Saldo!$P$8:$U$1009,6,FALSE),"")</f>
        <v/>
      </c>
      <c r="I4411" s="104" t="str">
        <f>IFERROR(IF(D4411="","",VLOOKUP(E4411,Saldo!$P$8:$Q$1009,2,FALSE)),"")</f>
        <v/>
      </c>
      <c r="J4411" s="76"/>
      <c r="K4411" s="28" t="str">
        <f t="shared" si="68"/>
        <v/>
      </c>
    </row>
    <row r="4412" spans="1:11" ht="18.95" customHeight="1" x14ac:dyDescent="0.25">
      <c r="A4412" s="52"/>
      <c r="C4412" s="76"/>
      <c r="D4412" s="185"/>
      <c r="E4412" s="76"/>
      <c r="F4412" s="76" t="str">
        <f>IF(E4412="","",IFERROR(VLOOKUP(E4412,Cadastro!$C$9:$D$1009,2,FALSE),"PROD. NÃO ENCONTRADO"))</f>
        <v/>
      </c>
      <c r="G4412" s="94"/>
      <c r="H4412" s="69" t="str">
        <f>IFERROR(G4412*VLOOKUP(E4412,Saldo!$P$8:$U$1009,6,FALSE),"")</f>
        <v/>
      </c>
      <c r="I4412" s="104" t="str">
        <f>IFERROR(IF(D4412="","",VLOOKUP(E4412,Saldo!$P$8:$Q$1009,2,FALSE)),"")</f>
        <v/>
      </c>
      <c r="J4412" s="76"/>
      <c r="K4412" s="28" t="str">
        <f t="shared" si="68"/>
        <v/>
      </c>
    </row>
    <row r="4413" spans="1:11" ht="18.95" customHeight="1" x14ac:dyDescent="0.25">
      <c r="A4413" s="52"/>
      <c r="C4413" s="76"/>
      <c r="D4413" s="185"/>
      <c r="E4413" s="76"/>
      <c r="F4413" s="76" t="str">
        <f>IF(E4413="","",IFERROR(VLOOKUP(E4413,Cadastro!$C$9:$D$1009,2,FALSE),"PROD. NÃO ENCONTRADO"))</f>
        <v/>
      </c>
      <c r="G4413" s="94"/>
      <c r="H4413" s="69" t="str">
        <f>IFERROR(G4413*VLOOKUP(E4413,Saldo!$P$8:$U$1009,6,FALSE),"")</f>
        <v/>
      </c>
      <c r="I4413" s="104" t="str">
        <f>IFERROR(IF(D4413="","",VLOOKUP(E4413,Saldo!$P$8:$Q$1009,2,FALSE)),"")</f>
        <v/>
      </c>
      <c r="J4413" s="76"/>
      <c r="K4413" s="28" t="str">
        <f t="shared" si="68"/>
        <v/>
      </c>
    </row>
    <row r="4414" spans="1:11" ht="18.95" customHeight="1" x14ac:dyDescent="0.25">
      <c r="A4414" s="52"/>
      <c r="C4414" s="76"/>
      <c r="D4414" s="185"/>
      <c r="E4414" s="76"/>
      <c r="F4414" s="76" t="str">
        <f>IF(E4414="","",IFERROR(VLOOKUP(E4414,Cadastro!$C$9:$D$1009,2,FALSE),"PROD. NÃO ENCONTRADO"))</f>
        <v/>
      </c>
      <c r="G4414" s="94"/>
      <c r="H4414" s="69" t="str">
        <f>IFERROR(G4414*VLOOKUP(E4414,Saldo!$P$8:$U$1009,6,FALSE),"")</f>
        <v/>
      </c>
      <c r="I4414" s="104" t="str">
        <f>IFERROR(IF(D4414="","",VLOOKUP(E4414,Saldo!$P$8:$Q$1009,2,FALSE)),"")</f>
        <v/>
      </c>
      <c r="J4414" s="76"/>
      <c r="K4414" s="28" t="str">
        <f t="shared" si="68"/>
        <v/>
      </c>
    </row>
    <row r="4415" spans="1:11" ht="18.95" customHeight="1" x14ac:dyDescent="0.25">
      <c r="A4415" s="52"/>
      <c r="C4415" s="76"/>
      <c r="D4415" s="185"/>
      <c r="E4415" s="76"/>
      <c r="F4415" s="76" t="str">
        <f>IF(E4415="","",IFERROR(VLOOKUP(E4415,Cadastro!$C$9:$D$1009,2,FALSE),"PROD. NÃO ENCONTRADO"))</f>
        <v/>
      </c>
      <c r="G4415" s="94"/>
      <c r="H4415" s="69" t="str">
        <f>IFERROR(G4415*VLOOKUP(E4415,Saldo!$P$8:$U$1009,6,FALSE),"")</f>
        <v/>
      </c>
      <c r="I4415" s="104" t="str">
        <f>IFERROR(IF(D4415="","",VLOOKUP(E4415,Saldo!$P$8:$Q$1009,2,FALSE)),"")</f>
        <v/>
      </c>
      <c r="J4415" s="76"/>
      <c r="K4415" s="28" t="str">
        <f t="shared" si="68"/>
        <v/>
      </c>
    </row>
    <row r="4416" spans="1:11" ht="18.95" customHeight="1" x14ac:dyDescent="0.25">
      <c r="A4416" s="52"/>
      <c r="C4416" s="76"/>
      <c r="D4416" s="185"/>
      <c r="E4416" s="76"/>
      <c r="F4416" s="76" t="str">
        <f>IF(E4416="","",IFERROR(VLOOKUP(E4416,Cadastro!$C$9:$D$1009,2,FALSE),"PROD. NÃO ENCONTRADO"))</f>
        <v/>
      </c>
      <c r="G4416" s="94"/>
      <c r="H4416" s="69" t="str">
        <f>IFERROR(G4416*VLOOKUP(E4416,Saldo!$P$8:$U$1009,6,FALSE),"")</f>
        <v/>
      </c>
      <c r="I4416" s="104" t="str">
        <f>IFERROR(IF(D4416="","",VLOOKUP(E4416,Saldo!$P$8:$Q$1009,2,FALSE)),"")</f>
        <v/>
      </c>
      <c r="J4416" s="76"/>
      <c r="K4416" s="28" t="str">
        <f t="shared" si="68"/>
        <v/>
      </c>
    </row>
    <row r="4417" spans="1:11" ht="18.95" customHeight="1" x14ac:dyDescent="0.25">
      <c r="A4417" s="52"/>
      <c r="C4417" s="76"/>
      <c r="D4417" s="185"/>
      <c r="E4417" s="76"/>
      <c r="F4417" s="76" t="str">
        <f>IF(E4417="","",IFERROR(VLOOKUP(E4417,Cadastro!$C$9:$D$1009,2,FALSE),"PROD. NÃO ENCONTRADO"))</f>
        <v/>
      </c>
      <c r="G4417" s="94"/>
      <c r="H4417" s="69" t="str">
        <f>IFERROR(G4417*VLOOKUP(E4417,Saldo!$P$8:$U$1009,6,FALSE),"")</f>
        <v/>
      </c>
      <c r="I4417" s="104" t="str">
        <f>IFERROR(IF(D4417="","",VLOOKUP(E4417,Saldo!$P$8:$Q$1009,2,FALSE)),"")</f>
        <v/>
      </c>
      <c r="J4417" s="76"/>
      <c r="K4417" s="28" t="str">
        <f t="shared" si="68"/>
        <v/>
      </c>
    </row>
    <row r="4418" spans="1:11" ht="18.95" customHeight="1" x14ac:dyDescent="0.25">
      <c r="A4418" s="52"/>
      <c r="C4418" s="76"/>
      <c r="D4418" s="185"/>
      <c r="E4418" s="76"/>
      <c r="F4418" s="76" t="str">
        <f>IF(E4418="","",IFERROR(VLOOKUP(E4418,Cadastro!$C$9:$D$1009,2,FALSE),"PROD. NÃO ENCONTRADO"))</f>
        <v/>
      </c>
      <c r="G4418" s="94"/>
      <c r="H4418" s="69" t="str">
        <f>IFERROR(G4418*VLOOKUP(E4418,Saldo!$P$8:$U$1009,6,FALSE),"")</f>
        <v/>
      </c>
      <c r="I4418" s="104" t="str">
        <f>IFERROR(IF(D4418="","",VLOOKUP(E4418,Saldo!$P$8:$Q$1009,2,FALSE)),"")</f>
        <v/>
      </c>
      <c r="J4418" s="76"/>
      <c r="K4418" s="28" t="str">
        <f t="shared" si="68"/>
        <v/>
      </c>
    </row>
    <row r="4419" spans="1:11" ht="18.95" customHeight="1" x14ac:dyDescent="0.25">
      <c r="A4419" s="52"/>
      <c r="C4419" s="76"/>
      <c r="D4419" s="185"/>
      <c r="E4419" s="76"/>
      <c r="F4419" s="76" t="str">
        <f>IF(E4419="","",IFERROR(VLOOKUP(E4419,Cadastro!$C$9:$D$1009,2,FALSE),"PROD. NÃO ENCONTRADO"))</f>
        <v/>
      </c>
      <c r="G4419" s="94"/>
      <c r="H4419" s="69" t="str">
        <f>IFERROR(G4419*VLOOKUP(E4419,Saldo!$P$8:$U$1009,6,FALSE),"")</f>
        <v/>
      </c>
      <c r="I4419" s="104" t="str">
        <f>IFERROR(IF(D4419="","",VLOOKUP(E4419,Saldo!$P$8:$Q$1009,2,FALSE)),"")</f>
        <v/>
      </c>
      <c r="J4419" s="76"/>
      <c r="K4419" s="28" t="str">
        <f t="shared" si="68"/>
        <v/>
      </c>
    </row>
    <row r="4420" spans="1:11" ht="18.95" customHeight="1" x14ac:dyDescent="0.25">
      <c r="A4420" s="52"/>
      <c r="C4420" s="76"/>
      <c r="D4420" s="185"/>
      <c r="E4420" s="76"/>
      <c r="F4420" s="76" t="str">
        <f>IF(E4420="","",IFERROR(VLOOKUP(E4420,Cadastro!$C$9:$D$1009,2,FALSE),"PROD. NÃO ENCONTRADO"))</f>
        <v/>
      </c>
      <c r="G4420" s="94"/>
      <c r="H4420" s="69" t="str">
        <f>IFERROR(G4420*VLOOKUP(E4420,Saldo!$P$8:$U$1009,6,FALSE),"")</f>
        <v/>
      </c>
      <c r="I4420" s="104" t="str">
        <f>IFERROR(IF(D4420="","",VLOOKUP(E4420,Saldo!$P$8:$Q$1009,2,FALSE)),"")</f>
        <v/>
      </c>
      <c r="J4420" s="76"/>
      <c r="K4420" s="28" t="str">
        <f t="shared" si="68"/>
        <v/>
      </c>
    </row>
    <row r="4421" spans="1:11" ht="18.95" customHeight="1" x14ac:dyDescent="0.25">
      <c r="A4421" s="52"/>
      <c r="C4421" s="76"/>
      <c r="D4421" s="185"/>
      <c r="E4421" s="76"/>
      <c r="F4421" s="76" t="str">
        <f>IF(E4421="","",IFERROR(VLOOKUP(E4421,Cadastro!$C$9:$D$1009,2,FALSE),"PROD. NÃO ENCONTRADO"))</f>
        <v/>
      </c>
      <c r="G4421" s="94"/>
      <c r="H4421" s="69" t="str">
        <f>IFERROR(G4421*VLOOKUP(E4421,Saldo!$P$8:$U$1009,6,FALSE),"")</f>
        <v/>
      </c>
      <c r="I4421" s="104" t="str">
        <f>IFERROR(IF(D4421="","",VLOOKUP(E4421,Saldo!$P$8:$Q$1009,2,FALSE)),"")</f>
        <v/>
      </c>
      <c r="J4421" s="76"/>
      <c r="K4421" s="28" t="str">
        <f t="shared" si="68"/>
        <v/>
      </c>
    </row>
    <row r="4422" spans="1:11" ht="18.95" customHeight="1" x14ac:dyDescent="0.25">
      <c r="A4422" s="52"/>
      <c r="C4422" s="76"/>
      <c r="D4422" s="185"/>
      <c r="E4422" s="76"/>
      <c r="F4422" s="76" t="str">
        <f>IF(E4422="","",IFERROR(VLOOKUP(E4422,Cadastro!$C$9:$D$1009,2,FALSE),"PROD. NÃO ENCONTRADO"))</f>
        <v/>
      </c>
      <c r="G4422" s="94"/>
      <c r="H4422" s="69" t="str">
        <f>IFERROR(G4422*VLOOKUP(E4422,Saldo!$P$8:$U$1009,6,FALSE),"")</f>
        <v/>
      </c>
      <c r="I4422" s="104" t="str">
        <f>IFERROR(IF(D4422="","",VLOOKUP(E4422,Saldo!$P$8:$Q$1009,2,FALSE)),"")</f>
        <v/>
      </c>
      <c r="J4422" s="76"/>
      <c r="K4422" s="28" t="str">
        <f t="shared" si="68"/>
        <v/>
      </c>
    </row>
    <row r="4423" spans="1:11" ht="18.95" customHeight="1" x14ac:dyDescent="0.25">
      <c r="A4423" s="52"/>
      <c r="C4423" s="76"/>
      <c r="D4423" s="185"/>
      <c r="E4423" s="76"/>
      <c r="F4423" s="76" t="str">
        <f>IF(E4423="","",IFERROR(VLOOKUP(E4423,Cadastro!$C$9:$D$1009,2,FALSE),"PROD. NÃO ENCONTRADO"))</f>
        <v/>
      </c>
      <c r="G4423" s="94"/>
      <c r="H4423" s="69" t="str">
        <f>IFERROR(G4423*VLOOKUP(E4423,Saldo!$P$8:$U$1009,6,FALSE),"")</f>
        <v/>
      </c>
      <c r="I4423" s="104" t="str">
        <f>IFERROR(IF(D4423="","",VLOOKUP(E4423,Saldo!$P$8:$Q$1009,2,FALSE)),"")</f>
        <v/>
      </c>
      <c r="J4423" s="76"/>
      <c r="K4423" s="28" t="str">
        <f t="shared" si="68"/>
        <v/>
      </c>
    </row>
    <row r="4424" spans="1:11" ht="18.95" customHeight="1" x14ac:dyDescent="0.25">
      <c r="A4424" s="52"/>
      <c r="C4424" s="76"/>
      <c r="D4424" s="185"/>
      <c r="E4424" s="76"/>
      <c r="F4424" s="76" t="str">
        <f>IF(E4424="","",IFERROR(VLOOKUP(E4424,Cadastro!$C$9:$D$1009,2,FALSE),"PROD. NÃO ENCONTRADO"))</f>
        <v/>
      </c>
      <c r="G4424" s="94"/>
      <c r="H4424" s="69" t="str">
        <f>IFERROR(G4424*VLOOKUP(E4424,Saldo!$P$8:$U$1009,6,FALSE),"")</f>
        <v/>
      </c>
      <c r="I4424" s="104" t="str">
        <f>IFERROR(IF(D4424="","",VLOOKUP(E4424,Saldo!$P$8:$Q$1009,2,FALSE)),"")</f>
        <v/>
      </c>
      <c r="J4424" s="76"/>
      <c r="K4424" s="28" t="str">
        <f t="shared" si="68"/>
        <v/>
      </c>
    </row>
    <row r="4425" spans="1:11" ht="18.95" customHeight="1" x14ac:dyDescent="0.25">
      <c r="A4425" s="52"/>
      <c r="C4425" s="76"/>
      <c r="D4425" s="185"/>
      <c r="E4425" s="76"/>
      <c r="F4425" s="76" t="str">
        <f>IF(E4425="","",IFERROR(VLOOKUP(E4425,Cadastro!$C$9:$D$1009,2,FALSE),"PROD. NÃO ENCONTRADO"))</f>
        <v/>
      </c>
      <c r="G4425" s="94"/>
      <c r="H4425" s="69" t="str">
        <f>IFERROR(G4425*VLOOKUP(E4425,Saldo!$P$8:$U$1009,6,FALSE),"")</f>
        <v/>
      </c>
      <c r="I4425" s="104" t="str">
        <f>IFERROR(IF(D4425="","",VLOOKUP(E4425,Saldo!$P$8:$Q$1009,2,FALSE)),"")</f>
        <v/>
      </c>
      <c r="J4425" s="76"/>
      <c r="K4425" s="28" t="str">
        <f t="shared" si="68"/>
        <v/>
      </c>
    </row>
    <row r="4426" spans="1:11" ht="18.95" customHeight="1" x14ac:dyDescent="0.25">
      <c r="A4426" s="52"/>
      <c r="C4426" s="76"/>
      <c r="D4426" s="185"/>
      <c r="E4426" s="76"/>
      <c r="F4426" s="76" t="str">
        <f>IF(E4426="","",IFERROR(VLOOKUP(E4426,Cadastro!$C$9:$D$1009,2,FALSE),"PROD. NÃO ENCONTRADO"))</f>
        <v/>
      </c>
      <c r="G4426" s="94"/>
      <c r="H4426" s="69" t="str">
        <f>IFERROR(G4426*VLOOKUP(E4426,Saldo!$P$8:$U$1009,6,FALSE),"")</f>
        <v/>
      </c>
      <c r="I4426" s="104" t="str">
        <f>IFERROR(IF(D4426="","",VLOOKUP(E4426,Saldo!$P$8:$Q$1009,2,FALSE)),"")</f>
        <v/>
      </c>
      <c r="J4426" s="76"/>
      <c r="K4426" s="28" t="str">
        <f t="shared" ref="K4426:K4489" si="69">IF(D4426="","",MONTH(D4426))</f>
        <v/>
      </c>
    </row>
    <row r="4427" spans="1:11" ht="18.95" customHeight="1" x14ac:dyDescent="0.25">
      <c r="A4427" s="52"/>
      <c r="C4427" s="76"/>
      <c r="D4427" s="185"/>
      <c r="E4427" s="76"/>
      <c r="F4427" s="76" t="str">
        <f>IF(E4427="","",IFERROR(VLOOKUP(E4427,Cadastro!$C$9:$D$1009,2,FALSE),"PROD. NÃO ENCONTRADO"))</f>
        <v/>
      </c>
      <c r="G4427" s="94"/>
      <c r="H4427" s="69" t="str">
        <f>IFERROR(G4427*VLOOKUP(E4427,Saldo!$P$8:$U$1009,6,FALSE),"")</f>
        <v/>
      </c>
      <c r="I4427" s="104" t="str">
        <f>IFERROR(IF(D4427="","",VLOOKUP(E4427,Saldo!$P$8:$Q$1009,2,FALSE)),"")</f>
        <v/>
      </c>
      <c r="J4427" s="76"/>
      <c r="K4427" s="28" t="str">
        <f t="shared" si="69"/>
        <v/>
      </c>
    </row>
    <row r="4428" spans="1:11" ht="18.95" customHeight="1" x14ac:dyDescent="0.25">
      <c r="A4428" s="52"/>
      <c r="C4428" s="76"/>
      <c r="D4428" s="185"/>
      <c r="E4428" s="76"/>
      <c r="F4428" s="76" t="str">
        <f>IF(E4428="","",IFERROR(VLOOKUP(E4428,Cadastro!$C$9:$D$1009,2,FALSE),"PROD. NÃO ENCONTRADO"))</f>
        <v/>
      </c>
      <c r="G4428" s="94"/>
      <c r="H4428" s="69" t="str">
        <f>IFERROR(G4428*VLOOKUP(E4428,Saldo!$P$8:$U$1009,6,FALSE),"")</f>
        <v/>
      </c>
      <c r="I4428" s="104" t="str">
        <f>IFERROR(IF(D4428="","",VLOOKUP(E4428,Saldo!$P$8:$Q$1009,2,FALSE)),"")</f>
        <v/>
      </c>
      <c r="J4428" s="76"/>
      <c r="K4428" s="28" t="str">
        <f t="shared" si="69"/>
        <v/>
      </c>
    </row>
    <row r="4429" spans="1:11" ht="18.95" customHeight="1" x14ac:dyDescent="0.25">
      <c r="A4429" s="52"/>
      <c r="C4429" s="76"/>
      <c r="D4429" s="185"/>
      <c r="E4429" s="76"/>
      <c r="F4429" s="76" t="str">
        <f>IF(E4429="","",IFERROR(VLOOKUP(E4429,Cadastro!$C$9:$D$1009,2,FALSE),"PROD. NÃO ENCONTRADO"))</f>
        <v/>
      </c>
      <c r="G4429" s="94"/>
      <c r="H4429" s="69" t="str">
        <f>IFERROR(G4429*VLOOKUP(E4429,Saldo!$P$8:$U$1009,6,FALSE),"")</f>
        <v/>
      </c>
      <c r="I4429" s="104" t="str">
        <f>IFERROR(IF(D4429="","",VLOOKUP(E4429,Saldo!$P$8:$Q$1009,2,FALSE)),"")</f>
        <v/>
      </c>
      <c r="J4429" s="76"/>
      <c r="K4429" s="28" t="str">
        <f t="shared" si="69"/>
        <v/>
      </c>
    </row>
    <row r="4430" spans="1:11" ht="18.95" customHeight="1" x14ac:dyDescent="0.25">
      <c r="A4430" s="52"/>
      <c r="C4430" s="76"/>
      <c r="D4430" s="185"/>
      <c r="E4430" s="76"/>
      <c r="F4430" s="76" t="str">
        <f>IF(E4430="","",IFERROR(VLOOKUP(E4430,Cadastro!$C$9:$D$1009,2,FALSE),"PROD. NÃO ENCONTRADO"))</f>
        <v/>
      </c>
      <c r="G4430" s="94"/>
      <c r="H4430" s="69" t="str">
        <f>IFERROR(G4430*VLOOKUP(E4430,Saldo!$P$8:$U$1009,6,FALSE),"")</f>
        <v/>
      </c>
      <c r="I4430" s="104" t="str">
        <f>IFERROR(IF(D4430="","",VLOOKUP(E4430,Saldo!$P$8:$Q$1009,2,FALSE)),"")</f>
        <v/>
      </c>
      <c r="J4430" s="76"/>
      <c r="K4430" s="28" t="str">
        <f t="shared" si="69"/>
        <v/>
      </c>
    </row>
    <row r="4431" spans="1:11" ht="18.95" customHeight="1" x14ac:dyDescent="0.25">
      <c r="A4431" s="52"/>
      <c r="C4431" s="76"/>
      <c r="D4431" s="185"/>
      <c r="E4431" s="76"/>
      <c r="F4431" s="76" t="str">
        <f>IF(E4431="","",IFERROR(VLOOKUP(E4431,Cadastro!$C$9:$D$1009,2,FALSE),"PROD. NÃO ENCONTRADO"))</f>
        <v/>
      </c>
      <c r="G4431" s="94"/>
      <c r="H4431" s="69" t="str">
        <f>IFERROR(G4431*VLOOKUP(E4431,Saldo!$P$8:$U$1009,6,FALSE),"")</f>
        <v/>
      </c>
      <c r="I4431" s="104" t="str">
        <f>IFERROR(IF(D4431="","",VLOOKUP(E4431,Saldo!$P$8:$Q$1009,2,FALSE)),"")</f>
        <v/>
      </c>
      <c r="J4431" s="76"/>
      <c r="K4431" s="28" t="str">
        <f t="shared" si="69"/>
        <v/>
      </c>
    </row>
    <row r="4432" spans="1:11" ht="18.95" customHeight="1" x14ac:dyDescent="0.25">
      <c r="A4432" s="52"/>
      <c r="C4432" s="76"/>
      <c r="D4432" s="185"/>
      <c r="E4432" s="76"/>
      <c r="F4432" s="76" t="str">
        <f>IF(E4432="","",IFERROR(VLOOKUP(E4432,Cadastro!$C$9:$D$1009,2,FALSE),"PROD. NÃO ENCONTRADO"))</f>
        <v/>
      </c>
      <c r="G4432" s="94"/>
      <c r="H4432" s="69" t="str">
        <f>IFERROR(G4432*VLOOKUP(E4432,Saldo!$P$8:$U$1009,6,FALSE),"")</f>
        <v/>
      </c>
      <c r="I4432" s="104" t="str">
        <f>IFERROR(IF(D4432="","",VLOOKUP(E4432,Saldo!$P$8:$Q$1009,2,FALSE)),"")</f>
        <v/>
      </c>
      <c r="J4432" s="76"/>
      <c r="K4432" s="28" t="str">
        <f t="shared" si="69"/>
        <v/>
      </c>
    </row>
    <row r="4433" spans="1:11" ht="18.95" customHeight="1" x14ac:dyDescent="0.25">
      <c r="A4433" s="52"/>
      <c r="C4433" s="76"/>
      <c r="D4433" s="185"/>
      <c r="E4433" s="76"/>
      <c r="F4433" s="76" t="str">
        <f>IF(E4433="","",IFERROR(VLOOKUP(E4433,Cadastro!$C$9:$D$1009,2,FALSE),"PROD. NÃO ENCONTRADO"))</f>
        <v/>
      </c>
      <c r="G4433" s="94"/>
      <c r="H4433" s="69" t="str">
        <f>IFERROR(G4433*VLOOKUP(E4433,Saldo!$P$8:$U$1009,6,FALSE),"")</f>
        <v/>
      </c>
      <c r="I4433" s="104" t="str">
        <f>IFERROR(IF(D4433="","",VLOOKUP(E4433,Saldo!$P$8:$Q$1009,2,FALSE)),"")</f>
        <v/>
      </c>
      <c r="J4433" s="76"/>
      <c r="K4433" s="28" t="str">
        <f t="shared" si="69"/>
        <v/>
      </c>
    </row>
    <row r="4434" spans="1:11" ht="18.95" customHeight="1" x14ac:dyDescent="0.25">
      <c r="A4434" s="52"/>
      <c r="C4434" s="76"/>
      <c r="D4434" s="185"/>
      <c r="E4434" s="76"/>
      <c r="F4434" s="76" t="str">
        <f>IF(E4434="","",IFERROR(VLOOKUP(E4434,Cadastro!$C$9:$D$1009,2,FALSE),"PROD. NÃO ENCONTRADO"))</f>
        <v/>
      </c>
      <c r="G4434" s="94"/>
      <c r="H4434" s="69" t="str">
        <f>IFERROR(G4434*VLOOKUP(E4434,Saldo!$P$8:$U$1009,6,FALSE),"")</f>
        <v/>
      </c>
      <c r="I4434" s="104" t="str">
        <f>IFERROR(IF(D4434="","",VLOOKUP(E4434,Saldo!$P$8:$Q$1009,2,FALSE)),"")</f>
        <v/>
      </c>
      <c r="J4434" s="76"/>
      <c r="K4434" s="28" t="str">
        <f t="shared" si="69"/>
        <v/>
      </c>
    </row>
    <row r="4435" spans="1:11" ht="18.95" customHeight="1" x14ac:dyDescent="0.25">
      <c r="A4435" s="52"/>
      <c r="C4435" s="76"/>
      <c r="D4435" s="185"/>
      <c r="E4435" s="76"/>
      <c r="F4435" s="76" t="str">
        <f>IF(E4435="","",IFERROR(VLOOKUP(E4435,Cadastro!$C$9:$D$1009,2,FALSE),"PROD. NÃO ENCONTRADO"))</f>
        <v/>
      </c>
      <c r="G4435" s="94"/>
      <c r="H4435" s="69" t="str">
        <f>IFERROR(G4435*VLOOKUP(E4435,Saldo!$P$8:$U$1009,6,FALSE),"")</f>
        <v/>
      </c>
      <c r="I4435" s="104" t="str">
        <f>IFERROR(IF(D4435="","",VLOOKUP(E4435,Saldo!$P$8:$Q$1009,2,FALSE)),"")</f>
        <v/>
      </c>
      <c r="J4435" s="76"/>
      <c r="K4435" s="28" t="str">
        <f t="shared" si="69"/>
        <v/>
      </c>
    </row>
    <row r="4436" spans="1:11" ht="18.95" customHeight="1" x14ac:dyDescent="0.25">
      <c r="A4436" s="52"/>
      <c r="C4436" s="76"/>
      <c r="D4436" s="185"/>
      <c r="E4436" s="76"/>
      <c r="F4436" s="76" t="str">
        <f>IF(E4436="","",IFERROR(VLOOKUP(E4436,Cadastro!$C$9:$D$1009,2,FALSE),"PROD. NÃO ENCONTRADO"))</f>
        <v/>
      </c>
      <c r="G4436" s="94"/>
      <c r="H4436" s="69" t="str">
        <f>IFERROR(G4436*VLOOKUP(E4436,Saldo!$P$8:$U$1009,6,FALSE),"")</f>
        <v/>
      </c>
      <c r="I4436" s="104" t="str">
        <f>IFERROR(IF(D4436="","",VLOOKUP(E4436,Saldo!$P$8:$Q$1009,2,FALSE)),"")</f>
        <v/>
      </c>
      <c r="J4436" s="76"/>
      <c r="K4436" s="28" t="str">
        <f t="shared" si="69"/>
        <v/>
      </c>
    </row>
    <row r="4437" spans="1:11" ht="18.95" customHeight="1" x14ac:dyDescent="0.25">
      <c r="A4437" s="52"/>
      <c r="C4437" s="76"/>
      <c r="D4437" s="185"/>
      <c r="E4437" s="76"/>
      <c r="F4437" s="76" t="str">
        <f>IF(E4437="","",IFERROR(VLOOKUP(E4437,Cadastro!$C$9:$D$1009,2,FALSE),"PROD. NÃO ENCONTRADO"))</f>
        <v/>
      </c>
      <c r="G4437" s="94"/>
      <c r="H4437" s="69" t="str">
        <f>IFERROR(G4437*VLOOKUP(E4437,Saldo!$P$8:$U$1009,6,FALSE),"")</f>
        <v/>
      </c>
      <c r="I4437" s="104" t="str">
        <f>IFERROR(IF(D4437="","",VLOOKUP(E4437,Saldo!$P$8:$Q$1009,2,FALSE)),"")</f>
        <v/>
      </c>
      <c r="J4437" s="76"/>
      <c r="K4437" s="28" t="str">
        <f t="shared" si="69"/>
        <v/>
      </c>
    </row>
    <row r="4438" spans="1:11" ht="18.95" customHeight="1" x14ac:dyDescent="0.25">
      <c r="A4438" s="52"/>
      <c r="C4438" s="76"/>
      <c r="D4438" s="185"/>
      <c r="E4438" s="76"/>
      <c r="F4438" s="76" t="str">
        <f>IF(E4438="","",IFERROR(VLOOKUP(E4438,Cadastro!$C$9:$D$1009,2,FALSE),"PROD. NÃO ENCONTRADO"))</f>
        <v/>
      </c>
      <c r="G4438" s="94"/>
      <c r="H4438" s="69" t="str">
        <f>IFERROR(G4438*VLOOKUP(E4438,Saldo!$P$8:$U$1009,6,FALSE),"")</f>
        <v/>
      </c>
      <c r="I4438" s="104" t="str">
        <f>IFERROR(IF(D4438="","",VLOOKUP(E4438,Saldo!$P$8:$Q$1009,2,FALSE)),"")</f>
        <v/>
      </c>
      <c r="J4438" s="76"/>
      <c r="K4438" s="28" t="str">
        <f t="shared" si="69"/>
        <v/>
      </c>
    </row>
    <row r="4439" spans="1:11" ht="18.95" customHeight="1" x14ac:dyDescent="0.25">
      <c r="A4439" s="52"/>
      <c r="C4439" s="76"/>
      <c r="D4439" s="185"/>
      <c r="E4439" s="76"/>
      <c r="F4439" s="76" t="str">
        <f>IF(E4439="","",IFERROR(VLOOKUP(E4439,Cadastro!$C$9:$D$1009,2,FALSE),"PROD. NÃO ENCONTRADO"))</f>
        <v/>
      </c>
      <c r="G4439" s="94"/>
      <c r="H4439" s="69" t="str">
        <f>IFERROR(G4439*VLOOKUP(E4439,Saldo!$P$8:$U$1009,6,FALSE),"")</f>
        <v/>
      </c>
      <c r="I4439" s="104" t="str">
        <f>IFERROR(IF(D4439="","",VLOOKUP(E4439,Saldo!$P$8:$Q$1009,2,FALSE)),"")</f>
        <v/>
      </c>
      <c r="J4439" s="76"/>
      <c r="K4439" s="28" t="str">
        <f t="shared" si="69"/>
        <v/>
      </c>
    </row>
    <row r="4440" spans="1:11" ht="18.95" customHeight="1" x14ac:dyDescent="0.25">
      <c r="A4440" s="52"/>
      <c r="C4440" s="76"/>
      <c r="D4440" s="185"/>
      <c r="E4440" s="76"/>
      <c r="F4440" s="76" t="str">
        <f>IF(E4440="","",IFERROR(VLOOKUP(E4440,Cadastro!$C$9:$D$1009,2,FALSE),"PROD. NÃO ENCONTRADO"))</f>
        <v/>
      </c>
      <c r="G4440" s="94"/>
      <c r="H4440" s="69" t="str">
        <f>IFERROR(G4440*VLOOKUP(E4440,Saldo!$P$8:$U$1009,6,FALSE),"")</f>
        <v/>
      </c>
      <c r="I4440" s="104" t="str">
        <f>IFERROR(IF(D4440="","",VLOOKUP(E4440,Saldo!$P$8:$Q$1009,2,FALSE)),"")</f>
        <v/>
      </c>
      <c r="J4440" s="76"/>
      <c r="K4440" s="28" t="str">
        <f t="shared" si="69"/>
        <v/>
      </c>
    </row>
    <row r="4441" spans="1:11" ht="18.95" customHeight="1" x14ac:dyDescent="0.25">
      <c r="A4441" s="52"/>
      <c r="C4441" s="76"/>
      <c r="D4441" s="185"/>
      <c r="E4441" s="76"/>
      <c r="F4441" s="76" t="str">
        <f>IF(E4441="","",IFERROR(VLOOKUP(E4441,Cadastro!$C$9:$D$1009,2,FALSE),"PROD. NÃO ENCONTRADO"))</f>
        <v/>
      </c>
      <c r="G4441" s="94"/>
      <c r="H4441" s="69" t="str">
        <f>IFERROR(G4441*VLOOKUP(E4441,Saldo!$P$8:$U$1009,6,FALSE),"")</f>
        <v/>
      </c>
      <c r="I4441" s="104" t="str">
        <f>IFERROR(IF(D4441="","",VLOOKUP(E4441,Saldo!$P$8:$Q$1009,2,FALSE)),"")</f>
        <v/>
      </c>
      <c r="J4441" s="76"/>
      <c r="K4441" s="28" t="str">
        <f t="shared" si="69"/>
        <v/>
      </c>
    </row>
    <row r="4442" spans="1:11" ht="18.95" customHeight="1" x14ac:dyDescent="0.25">
      <c r="A4442" s="52"/>
      <c r="C4442" s="76"/>
      <c r="D4442" s="185"/>
      <c r="E4442" s="76"/>
      <c r="F4442" s="76" t="str">
        <f>IF(E4442="","",IFERROR(VLOOKUP(E4442,Cadastro!$C$9:$D$1009,2,FALSE),"PROD. NÃO ENCONTRADO"))</f>
        <v/>
      </c>
      <c r="G4442" s="94"/>
      <c r="H4442" s="69" t="str">
        <f>IFERROR(G4442*VLOOKUP(E4442,Saldo!$P$8:$U$1009,6,FALSE),"")</f>
        <v/>
      </c>
      <c r="I4442" s="104" t="str">
        <f>IFERROR(IF(D4442="","",VLOOKUP(E4442,Saldo!$P$8:$Q$1009,2,FALSE)),"")</f>
        <v/>
      </c>
      <c r="J4442" s="76"/>
      <c r="K4442" s="28" t="str">
        <f t="shared" si="69"/>
        <v/>
      </c>
    </row>
    <row r="4443" spans="1:11" ht="18.95" customHeight="1" x14ac:dyDescent="0.25">
      <c r="A4443" s="52"/>
      <c r="C4443" s="76"/>
      <c r="D4443" s="185"/>
      <c r="E4443" s="76"/>
      <c r="F4443" s="76" t="str">
        <f>IF(E4443="","",IFERROR(VLOOKUP(E4443,Cadastro!$C$9:$D$1009,2,FALSE),"PROD. NÃO ENCONTRADO"))</f>
        <v/>
      </c>
      <c r="G4443" s="94"/>
      <c r="H4443" s="69" t="str">
        <f>IFERROR(G4443*VLOOKUP(E4443,Saldo!$P$8:$U$1009,6,FALSE),"")</f>
        <v/>
      </c>
      <c r="I4443" s="104" t="str">
        <f>IFERROR(IF(D4443="","",VLOOKUP(E4443,Saldo!$P$8:$Q$1009,2,FALSE)),"")</f>
        <v/>
      </c>
      <c r="J4443" s="76"/>
      <c r="K4443" s="28" t="str">
        <f t="shared" si="69"/>
        <v/>
      </c>
    </row>
    <row r="4444" spans="1:11" ht="18.95" customHeight="1" x14ac:dyDescent="0.25">
      <c r="A4444" s="52"/>
      <c r="C4444" s="76"/>
      <c r="D4444" s="185"/>
      <c r="E4444" s="76"/>
      <c r="F4444" s="76" t="str">
        <f>IF(E4444="","",IFERROR(VLOOKUP(E4444,Cadastro!$C$9:$D$1009,2,FALSE),"PROD. NÃO ENCONTRADO"))</f>
        <v/>
      </c>
      <c r="G4444" s="94"/>
      <c r="H4444" s="69" t="str">
        <f>IFERROR(G4444*VLOOKUP(E4444,Saldo!$P$8:$U$1009,6,FALSE),"")</f>
        <v/>
      </c>
      <c r="I4444" s="104" t="str">
        <f>IFERROR(IF(D4444="","",VLOOKUP(E4444,Saldo!$P$8:$Q$1009,2,FALSE)),"")</f>
        <v/>
      </c>
      <c r="J4444" s="76"/>
      <c r="K4444" s="28" t="str">
        <f t="shared" si="69"/>
        <v/>
      </c>
    </row>
    <row r="4445" spans="1:11" ht="18.95" customHeight="1" x14ac:dyDescent="0.25">
      <c r="A4445" s="52"/>
      <c r="C4445" s="76"/>
      <c r="D4445" s="185"/>
      <c r="E4445" s="76"/>
      <c r="F4445" s="76" t="str">
        <f>IF(E4445="","",IFERROR(VLOOKUP(E4445,Cadastro!$C$9:$D$1009,2,FALSE),"PROD. NÃO ENCONTRADO"))</f>
        <v/>
      </c>
      <c r="G4445" s="94"/>
      <c r="H4445" s="69" t="str">
        <f>IFERROR(G4445*VLOOKUP(E4445,Saldo!$P$8:$U$1009,6,FALSE),"")</f>
        <v/>
      </c>
      <c r="I4445" s="104" t="str">
        <f>IFERROR(IF(D4445="","",VLOOKUP(E4445,Saldo!$P$8:$Q$1009,2,FALSE)),"")</f>
        <v/>
      </c>
      <c r="J4445" s="76"/>
      <c r="K4445" s="28" t="str">
        <f t="shared" si="69"/>
        <v/>
      </c>
    </row>
    <row r="4446" spans="1:11" ht="18.95" customHeight="1" x14ac:dyDescent="0.25">
      <c r="A4446" s="52"/>
      <c r="C4446" s="76"/>
      <c r="D4446" s="185"/>
      <c r="E4446" s="76"/>
      <c r="F4446" s="76" t="str">
        <f>IF(E4446="","",IFERROR(VLOOKUP(E4446,Cadastro!$C$9:$D$1009,2,FALSE),"PROD. NÃO ENCONTRADO"))</f>
        <v/>
      </c>
      <c r="G4446" s="94"/>
      <c r="H4446" s="69" t="str">
        <f>IFERROR(G4446*VLOOKUP(E4446,Saldo!$P$8:$U$1009,6,FALSE),"")</f>
        <v/>
      </c>
      <c r="I4446" s="104" t="str">
        <f>IFERROR(IF(D4446="","",VLOOKUP(E4446,Saldo!$P$8:$Q$1009,2,FALSE)),"")</f>
        <v/>
      </c>
      <c r="J4446" s="76"/>
      <c r="K4446" s="28" t="str">
        <f t="shared" si="69"/>
        <v/>
      </c>
    </row>
    <row r="4447" spans="1:11" ht="18.95" customHeight="1" x14ac:dyDescent="0.25">
      <c r="A4447" s="52"/>
      <c r="C4447" s="76"/>
      <c r="D4447" s="185"/>
      <c r="E4447" s="76"/>
      <c r="F4447" s="76" t="str">
        <f>IF(E4447="","",IFERROR(VLOOKUP(E4447,Cadastro!$C$9:$D$1009,2,FALSE),"PROD. NÃO ENCONTRADO"))</f>
        <v/>
      </c>
      <c r="G4447" s="94"/>
      <c r="H4447" s="69" t="str">
        <f>IFERROR(G4447*VLOOKUP(E4447,Saldo!$P$8:$U$1009,6,FALSE),"")</f>
        <v/>
      </c>
      <c r="I4447" s="104" t="str">
        <f>IFERROR(IF(D4447="","",VLOOKUP(E4447,Saldo!$P$8:$Q$1009,2,FALSE)),"")</f>
        <v/>
      </c>
      <c r="J4447" s="76"/>
      <c r="K4447" s="28" t="str">
        <f t="shared" si="69"/>
        <v/>
      </c>
    </row>
    <row r="4448" spans="1:11" ht="18.95" customHeight="1" x14ac:dyDescent="0.25">
      <c r="A4448" s="52"/>
      <c r="C4448" s="76"/>
      <c r="D4448" s="185"/>
      <c r="E4448" s="76"/>
      <c r="F4448" s="76" t="str">
        <f>IF(E4448="","",IFERROR(VLOOKUP(E4448,Cadastro!$C$9:$D$1009,2,FALSE),"PROD. NÃO ENCONTRADO"))</f>
        <v/>
      </c>
      <c r="G4448" s="94"/>
      <c r="H4448" s="69" t="str">
        <f>IFERROR(G4448*VLOOKUP(E4448,Saldo!$P$8:$U$1009,6,FALSE),"")</f>
        <v/>
      </c>
      <c r="I4448" s="104" t="str">
        <f>IFERROR(IF(D4448="","",VLOOKUP(E4448,Saldo!$P$8:$Q$1009,2,FALSE)),"")</f>
        <v/>
      </c>
      <c r="J4448" s="76"/>
      <c r="K4448" s="28" t="str">
        <f t="shared" si="69"/>
        <v/>
      </c>
    </row>
    <row r="4449" spans="1:11" ht="18.95" customHeight="1" x14ac:dyDescent="0.25">
      <c r="A4449" s="52"/>
      <c r="C4449" s="76"/>
      <c r="D4449" s="185"/>
      <c r="E4449" s="76"/>
      <c r="F4449" s="76" t="str">
        <f>IF(E4449="","",IFERROR(VLOOKUP(E4449,Cadastro!$C$9:$D$1009,2,FALSE),"PROD. NÃO ENCONTRADO"))</f>
        <v/>
      </c>
      <c r="G4449" s="94"/>
      <c r="H4449" s="69" t="str">
        <f>IFERROR(G4449*VLOOKUP(E4449,Saldo!$P$8:$U$1009,6,FALSE),"")</f>
        <v/>
      </c>
      <c r="I4449" s="104" t="str">
        <f>IFERROR(IF(D4449="","",VLOOKUP(E4449,Saldo!$P$8:$Q$1009,2,FALSE)),"")</f>
        <v/>
      </c>
      <c r="J4449" s="76"/>
      <c r="K4449" s="28" t="str">
        <f t="shared" si="69"/>
        <v/>
      </c>
    </row>
    <row r="4450" spans="1:11" ht="18.95" customHeight="1" x14ac:dyDescent="0.25">
      <c r="A4450" s="52"/>
      <c r="C4450" s="76"/>
      <c r="D4450" s="185"/>
      <c r="E4450" s="76"/>
      <c r="F4450" s="76" t="str">
        <f>IF(E4450="","",IFERROR(VLOOKUP(E4450,Cadastro!$C$9:$D$1009,2,FALSE),"PROD. NÃO ENCONTRADO"))</f>
        <v/>
      </c>
      <c r="G4450" s="94"/>
      <c r="H4450" s="69" t="str">
        <f>IFERROR(G4450*VLOOKUP(E4450,Saldo!$P$8:$U$1009,6,FALSE),"")</f>
        <v/>
      </c>
      <c r="I4450" s="104" t="str">
        <f>IFERROR(IF(D4450="","",VLOOKUP(E4450,Saldo!$P$8:$Q$1009,2,FALSE)),"")</f>
        <v/>
      </c>
      <c r="J4450" s="76"/>
      <c r="K4450" s="28" t="str">
        <f t="shared" si="69"/>
        <v/>
      </c>
    </row>
    <row r="4451" spans="1:11" ht="18.95" customHeight="1" x14ac:dyDescent="0.25">
      <c r="A4451" s="52"/>
      <c r="C4451" s="76"/>
      <c r="D4451" s="185"/>
      <c r="E4451" s="76"/>
      <c r="F4451" s="76" t="str">
        <f>IF(E4451="","",IFERROR(VLOOKUP(E4451,Cadastro!$C$9:$D$1009,2,FALSE),"PROD. NÃO ENCONTRADO"))</f>
        <v/>
      </c>
      <c r="G4451" s="94"/>
      <c r="H4451" s="69" t="str">
        <f>IFERROR(G4451*VLOOKUP(E4451,Saldo!$P$8:$U$1009,6,FALSE),"")</f>
        <v/>
      </c>
      <c r="I4451" s="104" t="str">
        <f>IFERROR(IF(D4451="","",VLOOKUP(E4451,Saldo!$P$8:$Q$1009,2,FALSE)),"")</f>
        <v/>
      </c>
      <c r="J4451" s="76"/>
      <c r="K4451" s="28" t="str">
        <f t="shared" si="69"/>
        <v/>
      </c>
    </row>
    <row r="4452" spans="1:11" ht="18.95" customHeight="1" x14ac:dyDescent="0.25">
      <c r="A4452" s="52"/>
      <c r="C4452" s="76"/>
      <c r="D4452" s="185"/>
      <c r="E4452" s="76"/>
      <c r="F4452" s="76" t="str">
        <f>IF(E4452="","",IFERROR(VLOOKUP(E4452,Cadastro!$C$9:$D$1009,2,FALSE),"PROD. NÃO ENCONTRADO"))</f>
        <v/>
      </c>
      <c r="G4452" s="94"/>
      <c r="H4452" s="69" t="str">
        <f>IFERROR(G4452*VLOOKUP(E4452,Saldo!$P$8:$U$1009,6,FALSE),"")</f>
        <v/>
      </c>
      <c r="I4452" s="104" t="str">
        <f>IFERROR(IF(D4452="","",VLOOKUP(E4452,Saldo!$P$8:$Q$1009,2,FALSE)),"")</f>
        <v/>
      </c>
      <c r="J4452" s="76"/>
      <c r="K4452" s="28" t="str">
        <f t="shared" si="69"/>
        <v/>
      </c>
    </row>
    <row r="4453" spans="1:11" ht="18.95" customHeight="1" x14ac:dyDescent="0.25">
      <c r="A4453" s="52"/>
      <c r="C4453" s="76"/>
      <c r="D4453" s="185"/>
      <c r="E4453" s="76"/>
      <c r="F4453" s="76" t="str">
        <f>IF(E4453="","",IFERROR(VLOOKUP(E4453,Cadastro!$C$9:$D$1009,2,FALSE),"PROD. NÃO ENCONTRADO"))</f>
        <v/>
      </c>
      <c r="G4453" s="94"/>
      <c r="H4453" s="69" t="str">
        <f>IFERROR(G4453*VLOOKUP(E4453,Saldo!$P$8:$U$1009,6,FALSE),"")</f>
        <v/>
      </c>
      <c r="I4453" s="104" t="str">
        <f>IFERROR(IF(D4453="","",VLOOKUP(E4453,Saldo!$P$8:$Q$1009,2,FALSE)),"")</f>
        <v/>
      </c>
      <c r="J4453" s="76"/>
      <c r="K4453" s="28" t="str">
        <f t="shared" si="69"/>
        <v/>
      </c>
    </row>
    <row r="4454" spans="1:11" ht="18.95" customHeight="1" x14ac:dyDescent="0.25">
      <c r="A4454" s="52"/>
      <c r="C4454" s="76"/>
      <c r="D4454" s="185"/>
      <c r="E4454" s="76"/>
      <c r="F4454" s="76" t="str">
        <f>IF(E4454="","",IFERROR(VLOOKUP(E4454,Cadastro!$C$9:$D$1009,2,FALSE),"PROD. NÃO ENCONTRADO"))</f>
        <v/>
      </c>
      <c r="G4454" s="94"/>
      <c r="H4454" s="69" t="str">
        <f>IFERROR(G4454*VLOOKUP(E4454,Saldo!$P$8:$U$1009,6,FALSE),"")</f>
        <v/>
      </c>
      <c r="I4454" s="104" t="str">
        <f>IFERROR(IF(D4454="","",VLOOKUP(E4454,Saldo!$P$8:$Q$1009,2,FALSE)),"")</f>
        <v/>
      </c>
      <c r="J4454" s="76"/>
      <c r="K4454" s="28" t="str">
        <f t="shared" si="69"/>
        <v/>
      </c>
    </row>
    <row r="4455" spans="1:11" ht="18.95" customHeight="1" x14ac:dyDescent="0.25">
      <c r="A4455" s="52"/>
      <c r="C4455" s="76"/>
      <c r="D4455" s="185"/>
      <c r="E4455" s="76"/>
      <c r="F4455" s="76" t="str">
        <f>IF(E4455="","",IFERROR(VLOOKUP(E4455,Cadastro!$C$9:$D$1009,2,FALSE),"PROD. NÃO ENCONTRADO"))</f>
        <v/>
      </c>
      <c r="G4455" s="94"/>
      <c r="H4455" s="69" t="str">
        <f>IFERROR(G4455*VLOOKUP(E4455,Saldo!$P$8:$U$1009,6,FALSE),"")</f>
        <v/>
      </c>
      <c r="I4455" s="104" t="str">
        <f>IFERROR(IF(D4455="","",VLOOKUP(E4455,Saldo!$P$8:$Q$1009,2,FALSE)),"")</f>
        <v/>
      </c>
      <c r="J4455" s="76"/>
      <c r="K4455" s="28" t="str">
        <f t="shared" si="69"/>
        <v/>
      </c>
    </row>
    <row r="4456" spans="1:11" ht="18.95" customHeight="1" x14ac:dyDescent="0.25">
      <c r="A4456" s="52"/>
      <c r="C4456" s="76"/>
      <c r="D4456" s="185"/>
      <c r="E4456" s="76"/>
      <c r="F4456" s="76" t="str">
        <f>IF(E4456="","",IFERROR(VLOOKUP(E4456,Cadastro!$C$9:$D$1009,2,FALSE),"PROD. NÃO ENCONTRADO"))</f>
        <v/>
      </c>
      <c r="G4456" s="94"/>
      <c r="H4456" s="69" t="str">
        <f>IFERROR(G4456*VLOOKUP(E4456,Saldo!$P$8:$U$1009,6,FALSE),"")</f>
        <v/>
      </c>
      <c r="I4456" s="104" t="str">
        <f>IFERROR(IF(D4456="","",VLOOKUP(E4456,Saldo!$P$8:$Q$1009,2,FALSE)),"")</f>
        <v/>
      </c>
      <c r="J4456" s="76"/>
      <c r="K4456" s="28" t="str">
        <f t="shared" si="69"/>
        <v/>
      </c>
    </row>
    <row r="4457" spans="1:11" ht="18.95" customHeight="1" x14ac:dyDescent="0.25">
      <c r="A4457" s="52"/>
      <c r="C4457" s="76"/>
      <c r="D4457" s="185"/>
      <c r="E4457" s="76"/>
      <c r="F4457" s="76" t="str">
        <f>IF(E4457="","",IFERROR(VLOOKUP(E4457,Cadastro!$C$9:$D$1009,2,FALSE),"PROD. NÃO ENCONTRADO"))</f>
        <v/>
      </c>
      <c r="G4457" s="94"/>
      <c r="H4457" s="69" t="str">
        <f>IFERROR(G4457*VLOOKUP(E4457,Saldo!$P$8:$U$1009,6,FALSE),"")</f>
        <v/>
      </c>
      <c r="I4457" s="104" t="str">
        <f>IFERROR(IF(D4457="","",VLOOKUP(E4457,Saldo!$P$8:$Q$1009,2,FALSE)),"")</f>
        <v/>
      </c>
      <c r="J4457" s="76"/>
      <c r="K4457" s="28" t="str">
        <f t="shared" si="69"/>
        <v/>
      </c>
    </row>
    <row r="4458" spans="1:11" ht="18.95" customHeight="1" x14ac:dyDescent="0.25">
      <c r="A4458" s="52"/>
      <c r="C4458" s="76"/>
      <c r="D4458" s="185"/>
      <c r="E4458" s="76"/>
      <c r="F4458" s="76" t="str">
        <f>IF(E4458="","",IFERROR(VLOOKUP(E4458,Cadastro!$C$9:$D$1009,2,FALSE),"PROD. NÃO ENCONTRADO"))</f>
        <v/>
      </c>
      <c r="G4458" s="94"/>
      <c r="H4458" s="69" t="str">
        <f>IFERROR(G4458*VLOOKUP(E4458,Saldo!$P$8:$U$1009,6,FALSE),"")</f>
        <v/>
      </c>
      <c r="I4458" s="104" t="str">
        <f>IFERROR(IF(D4458="","",VLOOKUP(E4458,Saldo!$P$8:$Q$1009,2,FALSE)),"")</f>
        <v/>
      </c>
      <c r="J4458" s="76"/>
      <c r="K4458" s="28" t="str">
        <f t="shared" si="69"/>
        <v/>
      </c>
    </row>
    <row r="4459" spans="1:11" ht="18.95" customHeight="1" x14ac:dyDescent="0.25">
      <c r="A4459" s="52"/>
      <c r="C4459" s="76"/>
      <c r="D4459" s="185"/>
      <c r="E4459" s="76"/>
      <c r="F4459" s="76" t="str">
        <f>IF(E4459="","",IFERROR(VLOOKUP(E4459,Cadastro!$C$9:$D$1009,2,FALSE),"PROD. NÃO ENCONTRADO"))</f>
        <v/>
      </c>
      <c r="G4459" s="94"/>
      <c r="H4459" s="69" t="str">
        <f>IFERROR(G4459*VLOOKUP(E4459,Saldo!$P$8:$U$1009,6,FALSE),"")</f>
        <v/>
      </c>
      <c r="I4459" s="104" t="str">
        <f>IFERROR(IF(D4459="","",VLOOKUP(E4459,Saldo!$P$8:$Q$1009,2,FALSE)),"")</f>
        <v/>
      </c>
      <c r="J4459" s="76"/>
      <c r="K4459" s="28" t="str">
        <f t="shared" si="69"/>
        <v/>
      </c>
    </row>
    <row r="4460" spans="1:11" ht="18.95" customHeight="1" x14ac:dyDescent="0.25">
      <c r="A4460" s="52"/>
      <c r="C4460" s="76"/>
      <c r="D4460" s="185"/>
      <c r="E4460" s="76"/>
      <c r="F4460" s="76" t="str">
        <f>IF(E4460="","",IFERROR(VLOOKUP(E4460,Cadastro!$C$9:$D$1009,2,FALSE),"PROD. NÃO ENCONTRADO"))</f>
        <v/>
      </c>
      <c r="G4460" s="94"/>
      <c r="H4460" s="69" t="str">
        <f>IFERROR(G4460*VLOOKUP(E4460,Saldo!$P$8:$U$1009,6,FALSE),"")</f>
        <v/>
      </c>
      <c r="I4460" s="104" t="str">
        <f>IFERROR(IF(D4460="","",VLOOKUP(E4460,Saldo!$P$8:$Q$1009,2,FALSE)),"")</f>
        <v/>
      </c>
      <c r="J4460" s="76"/>
      <c r="K4460" s="28" t="str">
        <f t="shared" si="69"/>
        <v/>
      </c>
    </row>
    <row r="4461" spans="1:11" ht="18.95" customHeight="1" x14ac:dyDescent="0.25">
      <c r="A4461" s="52"/>
      <c r="C4461" s="76"/>
      <c r="D4461" s="185"/>
      <c r="E4461" s="76"/>
      <c r="F4461" s="76" t="str">
        <f>IF(E4461="","",IFERROR(VLOOKUP(E4461,Cadastro!$C$9:$D$1009,2,FALSE),"PROD. NÃO ENCONTRADO"))</f>
        <v/>
      </c>
      <c r="G4461" s="94"/>
      <c r="H4461" s="69" t="str">
        <f>IFERROR(G4461*VLOOKUP(E4461,Saldo!$P$8:$U$1009,6,FALSE),"")</f>
        <v/>
      </c>
      <c r="I4461" s="104" t="str">
        <f>IFERROR(IF(D4461="","",VLOOKUP(E4461,Saldo!$P$8:$Q$1009,2,FALSE)),"")</f>
        <v/>
      </c>
      <c r="J4461" s="76"/>
      <c r="K4461" s="28" t="str">
        <f t="shared" si="69"/>
        <v/>
      </c>
    </row>
    <row r="4462" spans="1:11" ht="18.95" customHeight="1" x14ac:dyDescent="0.25">
      <c r="A4462" s="52"/>
      <c r="C4462" s="76"/>
      <c r="D4462" s="185"/>
      <c r="E4462" s="76"/>
      <c r="F4462" s="76" t="str">
        <f>IF(E4462="","",IFERROR(VLOOKUP(E4462,Cadastro!$C$9:$D$1009,2,FALSE),"PROD. NÃO ENCONTRADO"))</f>
        <v/>
      </c>
      <c r="G4462" s="94"/>
      <c r="H4462" s="69" t="str">
        <f>IFERROR(G4462*VLOOKUP(E4462,Saldo!$P$8:$U$1009,6,FALSE),"")</f>
        <v/>
      </c>
      <c r="I4462" s="104" t="str">
        <f>IFERROR(IF(D4462="","",VLOOKUP(E4462,Saldo!$P$8:$Q$1009,2,FALSE)),"")</f>
        <v/>
      </c>
      <c r="J4462" s="76"/>
      <c r="K4462" s="28" t="str">
        <f t="shared" si="69"/>
        <v/>
      </c>
    </row>
    <row r="4463" spans="1:11" ht="18.95" customHeight="1" x14ac:dyDescent="0.25">
      <c r="A4463" s="52"/>
      <c r="C4463" s="76"/>
      <c r="D4463" s="185"/>
      <c r="E4463" s="76"/>
      <c r="F4463" s="76" t="str">
        <f>IF(E4463="","",IFERROR(VLOOKUP(E4463,Cadastro!$C$9:$D$1009,2,FALSE),"PROD. NÃO ENCONTRADO"))</f>
        <v/>
      </c>
      <c r="G4463" s="94"/>
      <c r="H4463" s="69" t="str">
        <f>IFERROR(G4463*VLOOKUP(E4463,Saldo!$P$8:$U$1009,6,FALSE),"")</f>
        <v/>
      </c>
      <c r="I4463" s="104" t="str">
        <f>IFERROR(IF(D4463="","",VLOOKUP(E4463,Saldo!$P$8:$Q$1009,2,FALSE)),"")</f>
        <v/>
      </c>
      <c r="J4463" s="76"/>
      <c r="K4463" s="28" t="str">
        <f t="shared" si="69"/>
        <v/>
      </c>
    </row>
    <row r="4464" spans="1:11" ht="18.95" customHeight="1" x14ac:dyDescent="0.25">
      <c r="A4464" s="52"/>
      <c r="C4464" s="76"/>
      <c r="D4464" s="185"/>
      <c r="E4464" s="76"/>
      <c r="F4464" s="76" t="str">
        <f>IF(E4464="","",IFERROR(VLOOKUP(E4464,Cadastro!$C$9:$D$1009,2,FALSE),"PROD. NÃO ENCONTRADO"))</f>
        <v/>
      </c>
      <c r="G4464" s="94"/>
      <c r="H4464" s="69" t="str">
        <f>IFERROR(G4464*VLOOKUP(E4464,Saldo!$P$8:$U$1009,6,FALSE),"")</f>
        <v/>
      </c>
      <c r="I4464" s="104" t="str">
        <f>IFERROR(IF(D4464="","",VLOOKUP(E4464,Saldo!$P$8:$Q$1009,2,FALSE)),"")</f>
        <v/>
      </c>
      <c r="J4464" s="76"/>
      <c r="K4464" s="28" t="str">
        <f t="shared" si="69"/>
        <v/>
      </c>
    </row>
    <row r="4465" spans="1:11" ht="18.95" customHeight="1" x14ac:dyDescent="0.25">
      <c r="A4465" s="52"/>
      <c r="C4465" s="76"/>
      <c r="D4465" s="185"/>
      <c r="E4465" s="76"/>
      <c r="F4465" s="76" t="str">
        <f>IF(E4465="","",IFERROR(VLOOKUP(E4465,Cadastro!$C$9:$D$1009,2,FALSE),"PROD. NÃO ENCONTRADO"))</f>
        <v/>
      </c>
      <c r="G4465" s="94"/>
      <c r="H4465" s="69" t="str">
        <f>IFERROR(G4465*VLOOKUP(E4465,Saldo!$P$8:$U$1009,6,FALSE),"")</f>
        <v/>
      </c>
      <c r="I4465" s="104" t="str">
        <f>IFERROR(IF(D4465="","",VLOOKUP(E4465,Saldo!$P$8:$Q$1009,2,FALSE)),"")</f>
        <v/>
      </c>
      <c r="J4465" s="76"/>
      <c r="K4465" s="28" t="str">
        <f t="shared" si="69"/>
        <v/>
      </c>
    </row>
    <row r="4466" spans="1:11" ht="18.95" customHeight="1" x14ac:dyDescent="0.25">
      <c r="A4466" s="52"/>
      <c r="C4466" s="76"/>
      <c r="D4466" s="185"/>
      <c r="E4466" s="76"/>
      <c r="F4466" s="76" t="str">
        <f>IF(E4466="","",IFERROR(VLOOKUP(E4466,Cadastro!$C$9:$D$1009,2,FALSE),"PROD. NÃO ENCONTRADO"))</f>
        <v/>
      </c>
      <c r="G4466" s="94"/>
      <c r="H4466" s="69" t="str">
        <f>IFERROR(G4466*VLOOKUP(E4466,Saldo!$P$8:$U$1009,6,FALSE),"")</f>
        <v/>
      </c>
      <c r="I4466" s="104" t="str">
        <f>IFERROR(IF(D4466="","",VLOOKUP(E4466,Saldo!$P$8:$Q$1009,2,FALSE)),"")</f>
        <v/>
      </c>
      <c r="J4466" s="76"/>
      <c r="K4466" s="28" t="str">
        <f t="shared" si="69"/>
        <v/>
      </c>
    </row>
    <row r="4467" spans="1:11" ht="18.95" customHeight="1" x14ac:dyDescent="0.25">
      <c r="A4467" s="52"/>
      <c r="C4467" s="76"/>
      <c r="D4467" s="185"/>
      <c r="E4467" s="76"/>
      <c r="F4467" s="76" t="str">
        <f>IF(E4467="","",IFERROR(VLOOKUP(E4467,Cadastro!$C$9:$D$1009,2,FALSE),"PROD. NÃO ENCONTRADO"))</f>
        <v/>
      </c>
      <c r="G4467" s="94"/>
      <c r="H4467" s="69" t="str">
        <f>IFERROR(G4467*VLOOKUP(E4467,Saldo!$P$8:$U$1009,6,FALSE),"")</f>
        <v/>
      </c>
      <c r="I4467" s="104" t="str">
        <f>IFERROR(IF(D4467="","",VLOOKUP(E4467,Saldo!$P$8:$Q$1009,2,FALSE)),"")</f>
        <v/>
      </c>
      <c r="J4467" s="76"/>
      <c r="K4467" s="28" t="str">
        <f t="shared" si="69"/>
        <v/>
      </c>
    </row>
    <row r="4468" spans="1:11" ht="18.95" customHeight="1" x14ac:dyDescent="0.25">
      <c r="A4468" s="52"/>
      <c r="C4468" s="76"/>
      <c r="D4468" s="185"/>
      <c r="E4468" s="76"/>
      <c r="F4468" s="76" t="str">
        <f>IF(E4468="","",IFERROR(VLOOKUP(E4468,Cadastro!$C$9:$D$1009,2,FALSE),"PROD. NÃO ENCONTRADO"))</f>
        <v/>
      </c>
      <c r="G4468" s="94"/>
      <c r="H4468" s="69" t="str">
        <f>IFERROR(G4468*VLOOKUP(E4468,Saldo!$P$8:$U$1009,6,FALSE),"")</f>
        <v/>
      </c>
      <c r="I4468" s="104" t="str">
        <f>IFERROR(IF(D4468="","",VLOOKUP(E4468,Saldo!$P$8:$Q$1009,2,FALSE)),"")</f>
        <v/>
      </c>
      <c r="J4468" s="76"/>
      <c r="K4468" s="28" t="str">
        <f t="shared" si="69"/>
        <v/>
      </c>
    </row>
    <row r="4469" spans="1:11" ht="18.95" customHeight="1" x14ac:dyDescent="0.25">
      <c r="A4469" s="52"/>
      <c r="C4469" s="76"/>
      <c r="D4469" s="185"/>
      <c r="E4469" s="76"/>
      <c r="F4469" s="76" t="str">
        <f>IF(E4469="","",IFERROR(VLOOKUP(E4469,Cadastro!$C$9:$D$1009,2,FALSE),"PROD. NÃO ENCONTRADO"))</f>
        <v/>
      </c>
      <c r="G4469" s="94"/>
      <c r="H4469" s="69" t="str">
        <f>IFERROR(G4469*VLOOKUP(E4469,Saldo!$P$8:$U$1009,6,FALSE),"")</f>
        <v/>
      </c>
      <c r="I4469" s="104" t="str">
        <f>IFERROR(IF(D4469="","",VLOOKUP(E4469,Saldo!$P$8:$Q$1009,2,FALSE)),"")</f>
        <v/>
      </c>
      <c r="J4469" s="76"/>
      <c r="K4469" s="28" t="str">
        <f t="shared" si="69"/>
        <v/>
      </c>
    </row>
    <row r="4470" spans="1:11" ht="18.95" customHeight="1" x14ac:dyDescent="0.25">
      <c r="A4470" s="52"/>
      <c r="C4470" s="76"/>
      <c r="D4470" s="185"/>
      <c r="E4470" s="76"/>
      <c r="F4470" s="76" t="str">
        <f>IF(E4470="","",IFERROR(VLOOKUP(E4470,Cadastro!$C$9:$D$1009,2,FALSE),"PROD. NÃO ENCONTRADO"))</f>
        <v/>
      </c>
      <c r="G4470" s="94"/>
      <c r="H4470" s="69" t="str">
        <f>IFERROR(G4470*VLOOKUP(E4470,Saldo!$P$8:$U$1009,6,FALSE),"")</f>
        <v/>
      </c>
      <c r="I4470" s="104" t="str">
        <f>IFERROR(IF(D4470="","",VLOOKUP(E4470,Saldo!$P$8:$Q$1009,2,FALSE)),"")</f>
        <v/>
      </c>
      <c r="J4470" s="76"/>
      <c r="K4470" s="28" t="str">
        <f t="shared" si="69"/>
        <v/>
      </c>
    </row>
    <row r="4471" spans="1:11" ht="18.95" customHeight="1" x14ac:dyDescent="0.25">
      <c r="A4471" s="52"/>
      <c r="C4471" s="76"/>
      <c r="D4471" s="185"/>
      <c r="E4471" s="76"/>
      <c r="F4471" s="76" t="str">
        <f>IF(E4471="","",IFERROR(VLOOKUP(E4471,Cadastro!$C$9:$D$1009,2,FALSE),"PROD. NÃO ENCONTRADO"))</f>
        <v/>
      </c>
      <c r="G4471" s="94"/>
      <c r="H4471" s="69" t="str">
        <f>IFERROR(G4471*VLOOKUP(E4471,Saldo!$P$8:$U$1009,6,FALSE),"")</f>
        <v/>
      </c>
      <c r="I4471" s="104" t="str">
        <f>IFERROR(IF(D4471="","",VLOOKUP(E4471,Saldo!$P$8:$Q$1009,2,FALSE)),"")</f>
        <v/>
      </c>
      <c r="J4471" s="76"/>
      <c r="K4471" s="28" t="str">
        <f t="shared" si="69"/>
        <v/>
      </c>
    </row>
    <row r="4472" spans="1:11" ht="18.95" customHeight="1" x14ac:dyDescent="0.25">
      <c r="A4472" s="52"/>
      <c r="C4472" s="76"/>
      <c r="D4472" s="185"/>
      <c r="E4472" s="76"/>
      <c r="F4472" s="76" t="str">
        <f>IF(E4472="","",IFERROR(VLOOKUP(E4472,Cadastro!$C$9:$D$1009,2,FALSE),"PROD. NÃO ENCONTRADO"))</f>
        <v/>
      </c>
      <c r="G4472" s="94"/>
      <c r="H4472" s="69" t="str">
        <f>IFERROR(G4472*VLOOKUP(E4472,Saldo!$P$8:$U$1009,6,FALSE),"")</f>
        <v/>
      </c>
      <c r="I4472" s="104" t="str">
        <f>IFERROR(IF(D4472="","",VLOOKUP(E4472,Saldo!$P$8:$Q$1009,2,FALSE)),"")</f>
        <v/>
      </c>
      <c r="J4472" s="76"/>
      <c r="K4472" s="28" t="str">
        <f t="shared" si="69"/>
        <v/>
      </c>
    </row>
    <row r="4473" spans="1:11" ht="18.95" customHeight="1" x14ac:dyDescent="0.25">
      <c r="A4473" s="52"/>
      <c r="C4473" s="76"/>
      <c r="D4473" s="185"/>
      <c r="E4473" s="76"/>
      <c r="F4473" s="76" t="str">
        <f>IF(E4473="","",IFERROR(VLOOKUP(E4473,Cadastro!$C$9:$D$1009,2,FALSE),"PROD. NÃO ENCONTRADO"))</f>
        <v/>
      </c>
      <c r="G4473" s="94"/>
      <c r="H4473" s="69" t="str">
        <f>IFERROR(G4473*VLOOKUP(E4473,Saldo!$P$8:$U$1009,6,FALSE),"")</f>
        <v/>
      </c>
      <c r="I4473" s="104" t="str">
        <f>IFERROR(IF(D4473="","",VLOOKUP(E4473,Saldo!$P$8:$Q$1009,2,FALSE)),"")</f>
        <v/>
      </c>
      <c r="J4473" s="76"/>
      <c r="K4473" s="28" t="str">
        <f t="shared" si="69"/>
        <v/>
      </c>
    </row>
    <row r="4474" spans="1:11" ht="18.95" customHeight="1" x14ac:dyDescent="0.25">
      <c r="A4474" s="52"/>
      <c r="C4474" s="76"/>
      <c r="D4474" s="185"/>
      <c r="E4474" s="76"/>
      <c r="F4474" s="76" t="str">
        <f>IF(E4474="","",IFERROR(VLOOKUP(E4474,Cadastro!$C$9:$D$1009,2,FALSE),"PROD. NÃO ENCONTRADO"))</f>
        <v/>
      </c>
      <c r="G4474" s="94"/>
      <c r="H4474" s="69" t="str">
        <f>IFERROR(G4474*VLOOKUP(E4474,Saldo!$P$8:$U$1009,6,FALSE),"")</f>
        <v/>
      </c>
      <c r="I4474" s="104" t="str">
        <f>IFERROR(IF(D4474="","",VLOOKUP(E4474,Saldo!$P$8:$Q$1009,2,FALSE)),"")</f>
        <v/>
      </c>
      <c r="J4474" s="76"/>
      <c r="K4474" s="28" t="str">
        <f t="shared" si="69"/>
        <v/>
      </c>
    </row>
    <row r="4475" spans="1:11" ht="18.95" customHeight="1" x14ac:dyDescent="0.25">
      <c r="A4475" s="52"/>
      <c r="C4475" s="76"/>
      <c r="D4475" s="185"/>
      <c r="E4475" s="76"/>
      <c r="F4475" s="76" t="str">
        <f>IF(E4475="","",IFERROR(VLOOKUP(E4475,Cadastro!$C$9:$D$1009,2,FALSE),"PROD. NÃO ENCONTRADO"))</f>
        <v/>
      </c>
      <c r="G4475" s="94"/>
      <c r="H4475" s="69" t="str">
        <f>IFERROR(G4475*VLOOKUP(E4475,Saldo!$P$8:$U$1009,6,FALSE),"")</f>
        <v/>
      </c>
      <c r="I4475" s="104" t="str">
        <f>IFERROR(IF(D4475="","",VLOOKUP(E4475,Saldo!$P$8:$Q$1009,2,FALSE)),"")</f>
        <v/>
      </c>
      <c r="J4475" s="76"/>
      <c r="K4475" s="28" t="str">
        <f t="shared" si="69"/>
        <v/>
      </c>
    </row>
    <row r="4476" spans="1:11" ht="18.95" customHeight="1" x14ac:dyDescent="0.25">
      <c r="A4476" s="52"/>
      <c r="C4476" s="76"/>
      <c r="D4476" s="185"/>
      <c r="E4476" s="76"/>
      <c r="F4476" s="76" t="str">
        <f>IF(E4476="","",IFERROR(VLOOKUP(E4476,Cadastro!$C$9:$D$1009,2,FALSE),"PROD. NÃO ENCONTRADO"))</f>
        <v/>
      </c>
      <c r="G4476" s="94"/>
      <c r="H4476" s="69" t="str">
        <f>IFERROR(G4476*VLOOKUP(E4476,Saldo!$P$8:$U$1009,6,FALSE),"")</f>
        <v/>
      </c>
      <c r="I4476" s="104" t="str">
        <f>IFERROR(IF(D4476="","",VLOOKUP(E4476,Saldo!$P$8:$Q$1009,2,FALSE)),"")</f>
        <v/>
      </c>
      <c r="J4476" s="76"/>
      <c r="K4476" s="28" t="str">
        <f t="shared" si="69"/>
        <v/>
      </c>
    </row>
    <row r="4477" spans="1:11" ht="18.95" customHeight="1" x14ac:dyDescent="0.25">
      <c r="A4477" s="52"/>
      <c r="C4477" s="76"/>
      <c r="D4477" s="185"/>
      <c r="E4477" s="76"/>
      <c r="F4477" s="76" t="str">
        <f>IF(E4477="","",IFERROR(VLOOKUP(E4477,Cadastro!$C$9:$D$1009,2,FALSE),"PROD. NÃO ENCONTRADO"))</f>
        <v/>
      </c>
      <c r="G4477" s="94"/>
      <c r="H4477" s="69" t="str">
        <f>IFERROR(G4477*VLOOKUP(E4477,Saldo!$P$8:$U$1009,6,FALSE),"")</f>
        <v/>
      </c>
      <c r="I4477" s="104" t="str">
        <f>IFERROR(IF(D4477="","",VLOOKUP(E4477,Saldo!$P$8:$Q$1009,2,FALSE)),"")</f>
        <v/>
      </c>
      <c r="J4477" s="76"/>
      <c r="K4477" s="28" t="str">
        <f t="shared" si="69"/>
        <v/>
      </c>
    </row>
    <row r="4478" spans="1:11" ht="18.95" customHeight="1" x14ac:dyDescent="0.25">
      <c r="A4478" s="52"/>
      <c r="C4478" s="76"/>
      <c r="D4478" s="185"/>
      <c r="E4478" s="76"/>
      <c r="F4478" s="76" t="str">
        <f>IF(E4478="","",IFERROR(VLOOKUP(E4478,Cadastro!$C$9:$D$1009,2,FALSE),"PROD. NÃO ENCONTRADO"))</f>
        <v/>
      </c>
      <c r="G4478" s="94"/>
      <c r="H4478" s="69" t="str">
        <f>IFERROR(G4478*VLOOKUP(E4478,Saldo!$P$8:$U$1009,6,FALSE),"")</f>
        <v/>
      </c>
      <c r="I4478" s="104" t="str">
        <f>IFERROR(IF(D4478="","",VLOOKUP(E4478,Saldo!$P$8:$Q$1009,2,FALSE)),"")</f>
        <v/>
      </c>
      <c r="J4478" s="76"/>
      <c r="K4478" s="28" t="str">
        <f t="shared" si="69"/>
        <v/>
      </c>
    </row>
    <row r="4479" spans="1:11" ht="18.95" customHeight="1" x14ac:dyDescent="0.25">
      <c r="A4479" s="52"/>
      <c r="C4479" s="76"/>
      <c r="D4479" s="185"/>
      <c r="E4479" s="76"/>
      <c r="F4479" s="76" t="str">
        <f>IF(E4479="","",IFERROR(VLOOKUP(E4479,Cadastro!$C$9:$D$1009,2,FALSE),"PROD. NÃO ENCONTRADO"))</f>
        <v/>
      </c>
      <c r="G4479" s="94"/>
      <c r="H4479" s="69" t="str">
        <f>IFERROR(G4479*VLOOKUP(E4479,Saldo!$P$8:$U$1009,6,FALSE),"")</f>
        <v/>
      </c>
      <c r="I4479" s="104" t="str">
        <f>IFERROR(IF(D4479="","",VLOOKUP(E4479,Saldo!$P$8:$Q$1009,2,FALSE)),"")</f>
        <v/>
      </c>
      <c r="J4479" s="76"/>
      <c r="K4479" s="28" t="str">
        <f t="shared" si="69"/>
        <v/>
      </c>
    </row>
    <row r="4480" spans="1:11" ht="18.95" customHeight="1" x14ac:dyDescent="0.25">
      <c r="A4480" s="52"/>
      <c r="C4480" s="76"/>
      <c r="D4480" s="185"/>
      <c r="E4480" s="76"/>
      <c r="F4480" s="76" t="str">
        <f>IF(E4480="","",IFERROR(VLOOKUP(E4480,Cadastro!$C$9:$D$1009,2,FALSE),"PROD. NÃO ENCONTRADO"))</f>
        <v/>
      </c>
      <c r="G4480" s="94"/>
      <c r="H4480" s="69" t="str">
        <f>IFERROR(G4480*VLOOKUP(E4480,Saldo!$P$8:$U$1009,6,FALSE),"")</f>
        <v/>
      </c>
      <c r="I4480" s="104" t="str">
        <f>IFERROR(IF(D4480="","",VLOOKUP(E4480,Saldo!$P$8:$Q$1009,2,FALSE)),"")</f>
        <v/>
      </c>
      <c r="J4480" s="76"/>
      <c r="K4480" s="28" t="str">
        <f t="shared" si="69"/>
        <v/>
      </c>
    </row>
    <row r="4481" spans="1:11" ht="18.95" customHeight="1" x14ac:dyDescent="0.25">
      <c r="A4481" s="52"/>
      <c r="C4481" s="76"/>
      <c r="D4481" s="185"/>
      <c r="E4481" s="76"/>
      <c r="F4481" s="76" t="str">
        <f>IF(E4481="","",IFERROR(VLOOKUP(E4481,Cadastro!$C$9:$D$1009,2,FALSE),"PROD. NÃO ENCONTRADO"))</f>
        <v/>
      </c>
      <c r="G4481" s="94"/>
      <c r="H4481" s="69" t="str">
        <f>IFERROR(G4481*VLOOKUP(E4481,Saldo!$P$8:$U$1009,6,FALSE),"")</f>
        <v/>
      </c>
      <c r="I4481" s="104" t="str">
        <f>IFERROR(IF(D4481="","",VLOOKUP(E4481,Saldo!$P$8:$Q$1009,2,FALSE)),"")</f>
        <v/>
      </c>
      <c r="J4481" s="76"/>
      <c r="K4481" s="28" t="str">
        <f t="shared" si="69"/>
        <v/>
      </c>
    </row>
    <row r="4482" spans="1:11" ht="18.95" customHeight="1" x14ac:dyDescent="0.25">
      <c r="A4482" s="52"/>
      <c r="C4482" s="76"/>
      <c r="D4482" s="185"/>
      <c r="E4482" s="76"/>
      <c r="F4482" s="76" t="str">
        <f>IF(E4482="","",IFERROR(VLOOKUP(E4482,Cadastro!$C$9:$D$1009,2,FALSE),"PROD. NÃO ENCONTRADO"))</f>
        <v/>
      </c>
      <c r="G4482" s="94"/>
      <c r="H4482" s="69" t="str">
        <f>IFERROR(G4482*VLOOKUP(E4482,Saldo!$P$8:$U$1009,6,FALSE),"")</f>
        <v/>
      </c>
      <c r="I4482" s="104" t="str">
        <f>IFERROR(IF(D4482="","",VLOOKUP(E4482,Saldo!$P$8:$Q$1009,2,FALSE)),"")</f>
        <v/>
      </c>
      <c r="J4482" s="76"/>
      <c r="K4482" s="28" t="str">
        <f t="shared" si="69"/>
        <v/>
      </c>
    </row>
    <row r="4483" spans="1:11" ht="18.95" customHeight="1" x14ac:dyDescent="0.25">
      <c r="A4483" s="52"/>
      <c r="C4483" s="76"/>
      <c r="D4483" s="185"/>
      <c r="E4483" s="76"/>
      <c r="F4483" s="76" t="str">
        <f>IF(E4483="","",IFERROR(VLOOKUP(E4483,Cadastro!$C$9:$D$1009,2,FALSE),"PROD. NÃO ENCONTRADO"))</f>
        <v/>
      </c>
      <c r="G4483" s="94"/>
      <c r="H4483" s="69" t="str">
        <f>IFERROR(G4483*VLOOKUP(E4483,Saldo!$P$8:$U$1009,6,FALSE),"")</f>
        <v/>
      </c>
      <c r="I4483" s="104" t="str">
        <f>IFERROR(IF(D4483="","",VLOOKUP(E4483,Saldo!$P$8:$Q$1009,2,FALSE)),"")</f>
        <v/>
      </c>
      <c r="J4483" s="76"/>
      <c r="K4483" s="28" t="str">
        <f t="shared" si="69"/>
        <v/>
      </c>
    </row>
    <row r="4484" spans="1:11" ht="18.95" customHeight="1" x14ac:dyDescent="0.25">
      <c r="A4484" s="52"/>
      <c r="C4484" s="76"/>
      <c r="D4484" s="185"/>
      <c r="E4484" s="76"/>
      <c r="F4484" s="76" t="str">
        <f>IF(E4484="","",IFERROR(VLOOKUP(E4484,Cadastro!$C$9:$D$1009,2,FALSE),"PROD. NÃO ENCONTRADO"))</f>
        <v/>
      </c>
      <c r="G4484" s="94"/>
      <c r="H4484" s="69" t="str">
        <f>IFERROR(G4484*VLOOKUP(E4484,Saldo!$P$8:$U$1009,6,FALSE),"")</f>
        <v/>
      </c>
      <c r="I4484" s="104" t="str">
        <f>IFERROR(IF(D4484="","",VLOOKUP(E4484,Saldo!$P$8:$Q$1009,2,FALSE)),"")</f>
        <v/>
      </c>
      <c r="J4484" s="76"/>
      <c r="K4484" s="28" t="str">
        <f t="shared" si="69"/>
        <v/>
      </c>
    </row>
    <row r="4485" spans="1:11" ht="18.95" customHeight="1" x14ac:dyDescent="0.25">
      <c r="A4485" s="52"/>
      <c r="C4485" s="76"/>
      <c r="D4485" s="185"/>
      <c r="E4485" s="76"/>
      <c r="F4485" s="76" t="str">
        <f>IF(E4485="","",IFERROR(VLOOKUP(E4485,Cadastro!$C$9:$D$1009,2,FALSE),"PROD. NÃO ENCONTRADO"))</f>
        <v/>
      </c>
      <c r="G4485" s="94"/>
      <c r="H4485" s="69" t="str">
        <f>IFERROR(G4485*VLOOKUP(E4485,Saldo!$P$8:$U$1009,6,FALSE),"")</f>
        <v/>
      </c>
      <c r="I4485" s="104" t="str">
        <f>IFERROR(IF(D4485="","",VLOOKUP(E4485,Saldo!$P$8:$Q$1009,2,FALSE)),"")</f>
        <v/>
      </c>
      <c r="J4485" s="76"/>
      <c r="K4485" s="28" t="str">
        <f t="shared" si="69"/>
        <v/>
      </c>
    </row>
    <row r="4486" spans="1:11" ht="18.95" customHeight="1" x14ac:dyDescent="0.25">
      <c r="A4486" s="52"/>
      <c r="C4486" s="76"/>
      <c r="D4486" s="185"/>
      <c r="E4486" s="76"/>
      <c r="F4486" s="76" t="str">
        <f>IF(E4486="","",IFERROR(VLOOKUP(E4486,Cadastro!$C$9:$D$1009,2,FALSE),"PROD. NÃO ENCONTRADO"))</f>
        <v/>
      </c>
      <c r="G4486" s="94"/>
      <c r="H4486" s="69" t="str">
        <f>IFERROR(G4486*VLOOKUP(E4486,Saldo!$P$8:$U$1009,6,FALSE),"")</f>
        <v/>
      </c>
      <c r="I4486" s="104" t="str">
        <f>IFERROR(IF(D4486="","",VLOOKUP(E4486,Saldo!$P$8:$Q$1009,2,FALSE)),"")</f>
        <v/>
      </c>
      <c r="J4486" s="76"/>
      <c r="K4486" s="28" t="str">
        <f t="shared" si="69"/>
        <v/>
      </c>
    </row>
    <row r="4487" spans="1:11" ht="18.95" customHeight="1" x14ac:dyDescent="0.25">
      <c r="A4487" s="52"/>
      <c r="C4487" s="76"/>
      <c r="D4487" s="185"/>
      <c r="E4487" s="76"/>
      <c r="F4487" s="76" t="str">
        <f>IF(E4487="","",IFERROR(VLOOKUP(E4487,Cadastro!$C$9:$D$1009,2,FALSE),"PROD. NÃO ENCONTRADO"))</f>
        <v/>
      </c>
      <c r="G4487" s="94"/>
      <c r="H4487" s="69" t="str">
        <f>IFERROR(G4487*VLOOKUP(E4487,Saldo!$P$8:$U$1009,6,FALSE),"")</f>
        <v/>
      </c>
      <c r="I4487" s="104" t="str">
        <f>IFERROR(IF(D4487="","",VLOOKUP(E4487,Saldo!$P$8:$Q$1009,2,FALSE)),"")</f>
        <v/>
      </c>
      <c r="J4487" s="76"/>
      <c r="K4487" s="28" t="str">
        <f t="shared" si="69"/>
        <v/>
      </c>
    </row>
    <row r="4488" spans="1:11" ht="18.95" customHeight="1" x14ac:dyDescent="0.25">
      <c r="A4488" s="52"/>
      <c r="C4488" s="76"/>
      <c r="D4488" s="185"/>
      <c r="E4488" s="76"/>
      <c r="F4488" s="76" t="str">
        <f>IF(E4488="","",IFERROR(VLOOKUP(E4488,Cadastro!$C$9:$D$1009,2,FALSE),"PROD. NÃO ENCONTRADO"))</f>
        <v/>
      </c>
      <c r="G4488" s="94"/>
      <c r="H4488" s="69" t="str">
        <f>IFERROR(G4488*VLOOKUP(E4488,Saldo!$P$8:$U$1009,6,FALSE),"")</f>
        <v/>
      </c>
      <c r="I4488" s="104" t="str">
        <f>IFERROR(IF(D4488="","",VLOOKUP(E4488,Saldo!$P$8:$Q$1009,2,FALSE)),"")</f>
        <v/>
      </c>
      <c r="J4488" s="76"/>
      <c r="K4488" s="28" t="str">
        <f t="shared" si="69"/>
        <v/>
      </c>
    </row>
    <row r="4489" spans="1:11" ht="18.95" customHeight="1" x14ac:dyDescent="0.25">
      <c r="A4489" s="52"/>
      <c r="C4489" s="76"/>
      <c r="D4489" s="185"/>
      <c r="E4489" s="76"/>
      <c r="F4489" s="76" t="str">
        <f>IF(E4489="","",IFERROR(VLOOKUP(E4489,Cadastro!$C$9:$D$1009,2,FALSE),"PROD. NÃO ENCONTRADO"))</f>
        <v/>
      </c>
      <c r="G4489" s="94"/>
      <c r="H4489" s="69" t="str">
        <f>IFERROR(G4489*VLOOKUP(E4489,Saldo!$P$8:$U$1009,6,FALSE),"")</f>
        <v/>
      </c>
      <c r="I4489" s="104" t="str">
        <f>IFERROR(IF(D4489="","",VLOOKUP(E4489,Saldo!$P$8:$Q$1009,2,FALSE)),"")</f>
        <v/>
      </c>
      <c r="J4489" s="76"/>
      <c r="K4489" s="28" t="str">
        <f t="shared" si="69"/>
        <v/>
      </c>
    </row>
    <row r="4490" spans="1:11" ht="18.95" customHeight="1" x14ac:dyDescent="0.25">
      <c r="A4490" s="52"/>
      <c r="C4490" s="76"/>
      <c r="D4490" s="185"/>
      <c r="E4490" s="76"/>
      <c r="F4490" s="76" t="str">
        <f>IF(E4490="","",IFERROR(VLOOKUP(E4490,Cadastro!$C$9:$D$1009,2,FALSE),"PROD. NÃO ENCONTRADO"))</f>
        <v/>
      </c>
      <c r="G4490" s="94"/>
      <c r="H4490" s="69" t="str">
        <f>IFERROR(G4490*VLOOKUP(E4490,Saldo!$P$8:$U$1009,6,FALSE),"")</f>
        <v/>
      </c>
      <c r="I4490" s="104" t="str">
        <f>IFERROR(IF(D4490="","",VLOOKUP(E4490,Saldo!$P$8:$Q$1009,2,FALSE)),"")</f>
        <v/>
      </c>
      <c r="J4490" s="76"/>
      <c r="K4490" s="28" t="str">
        <f t="shared" ref="K4490:K4553" si="70">IF(D4490="","",MONTH(D4490))</f>
        <v/>
      </c>
    </row>
    <row r="4491" spans="1:11" ht="18.95" customHeight="1" x14ac:dyDescent="0.25">
      <c r="A4491" s="52"/>
      <c r="C4491" s="76"/>
      <c r="D4491" s="185"/>
      <c r="E4491" s="76"/>
      <c r="F4491" s="76" t="str">
        <f>IF(E4491="","",IFERROR(VLOOKUP(E4491,Cadastro!$C$9:$D$1009,2,FALSE),"PROD. NÃO ENCONTRADO"))</f>
        <v/>
      </c>
      <c r="G4491" s="94"/>
      <c r="H4491" s="69" t="str">
        <f>IFERROR(G4491*VLOOKUP(E4491,Saldo!$P$8:$U$1009,6,FALSE),"")</f>
        <v/>
      </c>
      <c r="I4491" s="104" t="str">
        <f>IFERROR(IF(D4491="","",VLOOKUP(E4491,Saldo!$P$8:$Q$1009,2,FALSE)),"")</f>
        <v/>
      </c>
      <c r="J4491" s="76"/>
      <c r="K4491" s="28" t="str">
        <f t="shared" si="70"/>
        <v/>
      </c>
    </row>
    <row r="4492" spans="1:11" ht="18.95" customHeight="1" x14ac:dyDescent="0.25">
      <c r="A4492" s="52"/>
      <c r="C4492" s="76"/>
      <c r="D4492" s="185"/>
      <c r="E4492" s="76"/>
      <c r="F4492" s="76" t="str">
        <f>IF(E4492="","",IFERROR(VLOOKUP(E4492,Cadastro!$C$9:$D$1009,2,FALSE),"PROD. NÃO ENCONTRADO"))</f>
        <v/>
      </c>
      <c r="G4492" s="94"/>
      <c r="H4492" s="69" t="str">
        <f>IFERROR(G4492*VLOOKUP(E4492,Saldo!$P$8:$U$1009,6,FALSE),"")</f>
        <v/>
      </c>
      <c r="I4492" s="104" t="str">
        <f>IFERROR(IF(D4492="","",VLOOKUP(E4492,Saldo!$P$8:$Q$1009,2,FALSE)),"")</f>
        <v/>
      </c>
      <c r="J4492" s="76"/>
      <c r="K4492" s="28" t="str">
        <f t="shared" si="70"/>
        <v/>
      </c>
    </row>
    <row r="4493" spans="1:11" ht="18.95" customHeight="1" x14ac:dyDescent="0.25">
      <c r="A4493" s="52"/>
      <c r="C4493" s="76"/>
      <c r="D4493" s="185"/>
      <c r="E4493" s="76"/>
      <c r="F4493" s="76" t="str">
        <f>IF(E4493="","",IFERROR(VLOOKUP(E4493,Cadastro!$C$9:$D$1009,2,FALSE),"PROD. NÃO ENCONTRADO"))</f>
        <v/>
      </c>
      <c r="G4493" s="94"/>
      <c r="H4493" s="69" t="str">
        <f>IFERROR(G4493*VLOOKUP(E4493,Saldo!$P$8:$U$1009,6,FALSE),"")</f>
        <v/>
      </c>
      <c r="I4493" s="104" t="str">
        <f>IFERROR(IF(D4493="","",VLOOKUP(E4493,Saldo!$P$8:$Q$1009,2,FALSE)),"")</f>
        <v/>
      </c>
      <c r="J4493" s="76"/>
      <c r="K4493" s="28" t="str">
        <f t="shared" si="70"/>
        <v/>
      </c>
    </row>
    <row r="4494" spans="1:11" ht="18.95" customHeight="1" x14ac:dyDescent="0.25">
      <c r="A4494" s="52"/>
      <c r="C4494" s="76"/>
      <c r="D4494" s="185"/>
      <c r="E4494" s="76"/>
      <c r="F4494" s="76" t="str">
        <f>IF(E4494="","",IFERROR(VLOOKUP(E4494,Cadastro!$C$9:$D$1009,2,FALSE),"PROD. NÃO ENCONTRADO"))</f>
        <v/>
      </c>
      <c r="G4494" s="94"/>
      <c r="H4494" s="69" t="str">
        <f>IFERROR(G4494*VLOOKUP(E4494,Saldo!$P$8:$U$1009,6,FALSE),"")</f>
        <v/>
      </c>
      <c r="I4494" s="104" t="str">
        <f>IFERROR(IF(D4494="","",VLOOKUP(E4494,Saldo!$P$8:$Q$1009,2,FALSE)),"")</f>
        <v/>
      </c>
      <c r="J4494" s="76"/>
      <c r="K4494" s="28" t="str">
        <f t="shared" si="70"/>
        <v/>
      </c>
    </row>
    <row r="4495" spans="1:11" ht="18.95" customHeight="1" x14ac:dyDescent="0.25">
      <c r="A4495" s="52"/>
      <c r="C4495" s="76"/>
      <c r="D4495" s="185"/>
      <c r="E4495" s="76"/>
      <c r="F4495" s="76" t="str">
        <f>IF(E4495="","",IFERROR(VLOOKUP(E4495,Cadastro!$C$9:$D$1009,2,FALSE),"PROD. NÃO ENCONTRADO"))</f>
        <v/>
      </c>
      <c r="G4495" s="94"/>
      <c r="H4495" s="69" t="str">
        <f>IFERROR(G4495*VLOOKUP(E4495,Saldo!$P$8:$U$1009,6,FALSE),"")</f>
        <v/>
      </c>
      <c r="I4495" s="104" t="str">
        <f>IFERROR(IF(D4495="","",VLOOKUP(E4495,Saldo!$P$8:$Q$1009,2,FALSE)),"")</f>
        <v/>
      </c>
      <c r="J4495" s="76"/>
      <c r="K4495" s="28" t="str">
        <f t="shared" si="70"/>
        <v/>
      </c>
    </row>
    <row r="4496" spans="1:11" ht="18.95" customHeight="1" x14ac:dyDescent="0.25">
      <c r="A4496" s="52"/>
      <c r="C4496" s="76"/>
      <c r="D4496" s="185"/>
      <c r="E4496" s="76"/>
      <c r="F4496" s="76" t="str">
        <f>IF(E4496="","",IFERROR(VLOOKUP(E4496,Cadastro!$C$9:$D$1009,2,FALSE),"PROD. NÃO ENCONTRADO"))</f>
        <v/>
      </c>
      <c r="G4496" s="94"/>
      <c r="H4496" s="69" t="str">
        <f>IFERROR(G4496*VLOOKUP(E4496,Saldo!$P$8:$U$1009,6,FALSE),"")</f>
        <v/>
      </c>
      <c r="I4496" s="104" t="str">
        <f>IFERROR(IF(D4496="","",VLOOKUP(E4496,Saldo!$P$8:$Q$1009,2,FALSE)),"")</f>
        <v/>
      </c>
      <c r="J4496" s="76"/>
      <c r="K4496" s="28" t="str">
        <f t="shared" si="70"/>
        <v/>
      </c>
    </row>
    <row r="4497" spans="1:11" ht="18.95" customHeight="1" x14ac:dyDescent="0.25">
      <c r="A4497" s="52"/>
      <c r="C4497" s="76"/>
      <c r="D4497" s="185"/>
      <c r="E4497" s="76"/>
      <c r="F4497" s="76" t="str">
        <f>IF(E4497="","",IFERROR(VLOOKUP(E4497,Cadastro!$C$9:$D$1009,2,FALSE),"PROD. NÃO ENCONTRADO"))</f>
        <v/>
      </c>
      <c r="G4497" s="94"/>
      <c r="H4497" s="69" t="str">
        <f>IFERROR(G4497*VLOOKUP(E4497,Saldo!$P$8:$U$1009,6,FALSE),"")</f>
        <v/>
      </c>
      <c r="I4497" s="104" t="str">
        <f>IFERROR(IF(D4497="","",VLOOKUP(E4497,Saldo!$P$8:$Q$1009,2,FALSE)),"")</f>
        <v/>
      </c>
      <c r="J4497" s="76"/>
      <c r="K4497" s="28" t="str">
        <f t="shared" si="70"/>
        <v/>
      </c>
    </row>
    <row r="4498" spans="1:11" ht="18.95" customHeight="1" x14ac:dyDescent="0.25">
      <c r="A4498" s="52"/>
      <c r="C4498" s="76"/>
      <c r="D4498" s="185"/>
      <c r="E4498" s="76"/>
      <c r="F4498" s="76" t="str">
        <f>IF(E4498="","",IFERROR(VLOOKUP(E4498,Cadastro!$C$9:$D$1009,2,FALSE),"PROD. NÃO ENCONTRADO"))</f>
        <v/>
      </c>
      <c r="G4498" s="94"/>
      <c r="H4498" s="69" t="str">
        <f>IFERROR(G4498*VLOOKUP(E4498,Saldo!$P$8:$U$1009,6,FALSE),"")</f>
        <v/>
      </c>
      <c r="I4498" s="104" t="str">
        <f>IFERROR(IF(D4498="","",VLOOKUP(E4498,Saldo!$P$8:$Q$1009,2,FALSE)),"")</f>
        <v/>
      </c>
      <c r="J4498" s="76"/>
      <c r="K4498" s="28" t="str">
        <f t="shared" si="70"/>
        <v/>
      </c>
    </row>
    <row r="4499" spans="1:11" ht="18.95" customHeight="1" x14ac:dyDescent="0.25">
      <c r="A4499" s="52"/>
      <c r="C4499" s="76"/>
      <c r="D4499" s="185"/>
      <c r="E4499" s="76"/>
      <c r="F4499" s="76" t="str">
        <f>IF(E4499="","",IFERROR(VLOOKUP(E4499,Cadastro!$C$9:$D$1009,2,FALSE),"PROD. NÃO ENCONTRADO"))</f>
        <v/>
      </c>
      <c r="G4499" s="94"/>
      <c r="H4499" s="69" t="str">
        <f>IFERROR(G4499*VLOOKUP(E4499,Saldo!$P$8:$U$1009,6,FALSE),"")</f>
        <v/>
      </c>
      <c r="I4499" s="104" t="str">
        <f>IFERROR(IF(D4499="","",VLOOKUP(E4499,Saldo!$P$8:$Q$1009,2,FALSE)),"")</f>
        <v/>
      </c>
      <c r="J4499" s="76"/>
      <c r="K4499" s="28" t="str">
        <f t="shared" si="70"/>
        <v/>
      </c>
    </row>
    <row r="4500" spans="1:11" ht="18.95" customHeight="1" x14ac:dyDescent="0.25">
      <c r="A4500" s="52"/>
      <c r="C4500" s="76"/>
      <c r="D4500" s="185"/>
      <c r="E4500" s="76"/>
      <c r="F4500" s="76" t="str">
        <f>IF(E4500="","",IFERROR(VLOOKUP(E4500,Cadastro!$C$9:$D$1009,2,FALSE),"PROD. NÃO ENCONTRADO"))</f>
        <v/>
      </c>
      <c r="G4500" s="94"/>
      <c r="H4500" s="69" t="str">
        <f>IFERROR(G4500*VLOOKUP(E4500,Saldo!$P$8:$U$1009,6,FALSE),"")</f>
        <v/>
      </c>
      <c r="I4500" s="104" t="str">
        <f>IFERROR(IF(D4500="","",VLOOKUP(E4500,Saldo!$P$8:$Q$1009,2,FALSE)),"")</f>
        <v/>
      </c>
      <c r="J4500" s="76"/>
      <c r="K4500" s="28" t="str">
        <f t="shared" si="70"/>
        <v/>
      </c>
    </row>
    <row r="4501" spans="1:11" ht="18.95" customHeight="1" x14ac:dyDescent="0.25">
      <c r="A4501" s="52"/>
      <c r="C4501" s="76"/>
      <c r="D4501" s="185"/>
      <c r="E4501" s="76"/>
      <c r="F4501" s="76" t="str">
        <f>IF(E4501="","",IFERROR(VLOOKUP(E4501,Cadastro!$C$9:$D$1009,2,FALSE),"PROD. NÃO ENCONTRADO"))</f>
        <v/>
      </c>
      <c r="G4501" s="94"/>
      <c r="H4501" s="69" t="str">
        <f>IFERROR(G4501*VLOOKUP(E4501,Saldo!$P$8:$U$1009,6,FALSE),"")</f>
        <v/>
      </c>
      <c r="I4501" s="104" t="str">
        <f>IFERROR(IF(D4501="","",VLOOKUP(E4501,Saldo!$P$8:$Q$1009,2,FALSE)),"")</f>
        <v/>
      </c>
      <c r="J4501" s="76"/>
      <c r="K4501" s="28" t="str">
        <f t="shared" si="70"/>
        <v/>
      </c>
    </row>
    <row r="4502" spans="1:11" ht="18.95" customHeight="1" x14ac:dyDescent="0.25">
      <c r="A4502" s="52"/>
      <c r="C4502" s="76"/>
      <c r="D4502" s="185"/>
      <c r="E4502" s="76"/>
      <c r="F4502" s="76" t="str">
        <f>IF(E4502="","",IFERROR(VLOOKUP(E4502,Cadastro!$C$9:$D$1009,2,FALSE),"PROD. NÃO ENCONTRADO"))</f>
        <v/>
      </c>
      <c r="G4502" s="94"/>
      <c r="H4502" s="69" t="str">
        <f>IFERROR(G4502*VLOOKUP(E4502,Saldo!$P$8:$U$1009,6,FALSE),"")</f>
        <v/>
      </c>
      <c r="I4502" s="104" t="str">
        <f>IFERROR(IF(D4502="","",VLOOKUP(E4502,Saldo!$P$8:$Q$1009,2,FALSE)),"")</f>
        <v/>
      </c>
      <c r="J4502" s="76"/>
      <c r="K4502" s="28" t="str">
        <f t="shared" si="70"/>
        <v/>
      </c>
    </row>
    <row r="4503" spans="1:11" ht="18.95" customHeight="1" x14ac:dyDescent="0.25">
      <c r="A4503" s="52"/>
      <c r="C4503" s="76"/>
      <c r="D4503" s="185"/>
      <c r="E4503" s="76"/>
      <c r="F4503" s="76" t="str">
        <f>IF(E4503="","",IFERROR(VLOOKUP(E4503,Cadastro!$C$9:$D$1009,2,FALSE),"PROD. NÃO ENCONTRADO"))</f>
        <v/>
      </c>
      <c r="G4503" s="94"/>
      <c r="H4503" s="69" t="str">
        <f>IFERROR(G4503*VLOOKUP(E4503,Saldo!$P$8:$U$1009,6,FALSE),"")</f>
        <v/>
      </c>
      <c r="I4503" s="104" t="str">
        <f>IFERROR(IF(D4503="","",VLOOKUP(E4503,Saldo!$P$8:$Q$1009,2,FALSE)),"")</f>
        <v/>
      </c>
      <c r="J4503" s="76"/>
      <c r="K4503" s="28" t="str">
        <f t="shared" si="70"/>
        <v/>
      </c>
    </row>
    <row r="4504" spans="1:11" ht="18.95" customHeight="1" x14ac:dyDescent="0.25">
      <c r="A4504" s="52"/>
      <c r="C4504" s="76"/>
      <c r="D4504" s="185"/>
      <c r="E4504" s="76"/>
      <c r="F4504" s="76" t="str">
        <f>IF(E4504="","",IFERROR(VLOOKUP(E4504,Cadastro!$C$9:$D$1009,2,FALSE),"PROD. NÃO ENCONTRADO"))</f>
        <v/>
      </c>
      <c r="G4504" s="94"/>
      <c r="H4504" s="69" t="str">
        <f>IFERROR(G4504*VLOOKUP(E4504,Saldo!$P$8:$U$1009,6,FALSE),"")</f>
        <v/>
      </c>
      <c r="I4504" s="104" t="str">
        <f>IFERROR(IF(D4504="","",VLOOKUP(E4504,Saldo!$P$8:$Q$1009,2,FALSE)),"")</f>
        <v/>
      </c>
      <c r="J4504" s="76"/>
      <c r="K4504" s="28" t="str">
        <f t="shared" si="70"/>
        <v/>
      </c>
    </row>
    <row r="4505" spans="1:11" ht="18.95" customHeight="1" x14ac:dyDescent="0.25">
      <c r="A4505" s="52"/>
      <c r="C4505" s="76"/>
      <c r="D4505" s="185"/>
      <c r="E4505" s="76"/>
      <c r="F4505" s="76" t="str">
        <f>IF(E4505="","",IFERROR(VLOOKUP(E4505,Cadastro!$C$9:$D$1009,2,FALSE),"PROD. NÃO ENCONTRADO"))</f>
        <v/>
      </c>
      <c r="G4505" s="94"/>
      <c r="H4505" s="69" t="str">
        <f>IFERROR(G4505*VLOOKUP(E4505,Saldo!$P$8:$U$1009,6,FALSE),"")</f>
        <v/>
      </c>
      <c r="I4505" s="104" t="str">
        <f>IFERROR(IF(D4505="","",VLOOKUP(E4505,Saldo!$P$8:$Q$1009,2,FALSE)),"")</f>
        <v/>
      </c>
      <c r="J4505" s="76"/>
      <c r="K4505" s="28" t="str">
        <f t="shared" si="70"/>
        <v/>
      </c>
    </row>
    <row r="4506" spans="1:11" ht="18.95" customHeight="1" x14ac:dyDescent="0.25">
      <c r="A4506" s="52"/>
      <c r="C4506" s="76"/>
      <c r="D4506" s="185"/>
      <c r="E4506" s="76"/>
      <c r="F4506" s="76" t="str">
        <f>IF(E4506="","",IFERROR(VLOOKUP(E4506,Cadastro!$C$9:$D$1009,2,FALSE),"PROD. NÃO ENCONTRADO"))</f>
        <v/>
      </c>
      <c r="G4506" s="94"/>
      <c r="H4506" s="69" t="str">
        <f>IFERROR(G4506*VLOOKUP(E4506,Saldo!$P$8:$U$1009,6,FALSE),"")</f>
        <v/>
      </c>
      <c r="I4506" s="104" t="str">
        <f>IFERROR(IF(D4506="","",VLOOKUP(E4506,Saldo!$P$8:$Q$1009,2,FALSE)),"")</f>
        <v/>
      </c>
      <c r="J4506" s="76"/>
      <c r="K4506" s="28" t="str">
        <f t="shared" si="70"/>
        <v/>
      </c>
    </row>
    <row r="4507" spans="1:11" ht="18.95" customHeight="1" x14ac:dyDescent="0.25">
      <c r="A4507" s="52"/>
      <c r="C4507" s="76"/>
      <c r="D4507" s="185"/>
      <c r="E4507" s="76"/>
      <c r="F4507" s="76" t="str">
        <f>IF(E4507="","",IFERROR(VLOOKUP(E4507,Cadastro!$C$9:$D$1009,2,FALSE),"PROD. NÃO ENCONTRADO"))</f>
        <v/>
      </c>
      <c r="G4507" s="94"/>
      <c r="H4507" s="69" t="str">
        <f>IFERROR(G4507*VLOOKUP(E4507,Saldo!$P$8:$U$1009,6,FALSE),"")</f>
        <v/>
      </c>
      <c r="I4507" s="104" t="str">
        <f>IFERROR(IF(D4507="","",VLOOKUP(E4507,Saldo!$P$8:$Q$1009,2,FALSE)),"")</f>
        <v/>
      </c>
      <c r="J4507" s="76"/>
      <c r="K4507" s="28" t="str">
        <f t="shared" si="70"/>
        <v/>
      </c>
    </row>
    <row r="4508" spans="1:11" ht="18.95" customHeight="1" x14ac:dyDescent="0.25">
      <c r="A4508" s="52"/>
      <c r="C4508" s="76"/>
      <c r="D4508" s="185"/>
      <c r="E4508" s="76"/>
      <c r="F4508" s="76" t="str">
        <f>IF(E4508="","",IFERROR(VLOOKUP(E4508,Cadastro!$C$9:$D$1009,2,FALSE),"PROD. NÃO ENCONTRADO"))</f>
        <v/>
      </c>
      <c r="G4508" s="94"/>
      <c r="H4508" s="69" t="str">
        <f>IFERROR(G4508*VLOOKUP(E4508,Saldo!$P$8:$U$1009,6,FALSE),"")</f>
        <v/>
      </c>
      <c r="I4508" s="104" t="str">
        <f>IFERROR(IF(D4508="","",VLOOKUP(E4508,Saldo!$P$8:$Q$1009,2,FALSE)),"")</f>
        <v/>
      </c>
      <c r="J4508" s="76"/>
      <c r="K4508" s="28" t="str">
        <f t="shared" si="70"/>
        <v/>
      </c>
    </row>
    <row r="4509" spans="1:11" ht="18.95" customHeight="1" x14ac:dyDescent="0.25">
      <c r="A4509" s="52"/>
      <c r="C4509" s="76"/>
      <c r="D4509" s="185"/>
      <c r="E4509" s="76"/>
      <c r="F4509" s="76" t="str">
        <f>IF(E4509="","",IFERROR(VLOOKUP(E4509,Cadastro!$C$9:$D$1009,2,FALSE),"PROD. NÃO ENCONTRADO"))</f>
        <v/>
      </c>
      <c r="G4509" s="94"/>
      <c r="H4509" s="69" t="str">
        <f>IFERROR(G4509*VLOOKUP(E4509,Saldo!$P$8:$U$1009,6,FALSE),"")</f>
        <v/>
      </c>
      <c r="I4509" s="104" t="str">
        <f>IFERROR(IF(D4509="","",VLOOKUP(E4509,Saldo!$P$8:$Q$1009,2,FALSE)),"")</f>
        <v/>
      </c>
      <c r="J4509" s="76"/>
      <c r="K4509" s="28" t="str">
        <f t="shared" si="70"/>
        <v/>
      </c>
    </row>
    <row r="4510" spans="1:11" ht="18.95" customHeight="1" x14ac:dyDescent="0.25">
      <c r="A4510" s="52"/>
      <c r="C4510" s="76"/>
      <c r="D4510" s="185"/>
      <c r="E4510" s="76"/>
      <c r="F4510" s="76" t="str">
        <f>IF(E4510="","",IFERROR(VLOOKUP(E4510,Cadastro!$C$9:$D$1009,2,FALSE),"PROD. NÃO ENCONTRADO"))</f>
        <v/>
      </c>
      <c r="G4510" s="94"/>
      <c r="H4510" s="69" t="str">
        <f>IFERROR(G4510*VLOOKUP(E4510,Saldo!$P$8:$U$1009,6,FALSE),"")</f>
        <v/>
      </c>
      <c r="I4510" s="104" t="str">
        <f>IFERROR(IF(D4510="","",VLOOKUP(E4510,Saldo!$P$8:$Q$1009,2,FALSE)),"")</f>
        <v/>
      </c>
      <c r="J4510" s="76"/>
      <c r="K4510" s="28" t="str">
        <f t="shared" si="70"/>
        <v/>
      </c>
    </row>
    <row r="4511" spans="1:11" ht="18.95" customHeight="1" x14ac:dyDescent="0.25">
      <c r="A4511" s="52"/>
      <c r="C4511" s="76"/>
      <c r="D4511" s="185"/>
      <c r="E4511" s="76"/>
      <c r="F4511" s="76" t="str">
        <f>IF(E4511="","",IFERROR(VLOOKUP(E4511,Cadastro!$C$9:$D$1009,2,FALSE),"PROD. NÃO ENCONTRADO"))</f>
        <v/>
      </c>
      <c r="G4511" s="94"/>
      <c r="H4511" s="69" t="str">
        <f>IFERROR(G4511*VLOOKUP(E4511,Saldo!$P$8:$U$1009,6,FALSE),"")</f>
        <v/>
      </c>
      <c r="I4511" s="104" t="str">
        <f>IFERROR(IF(D4511="","",VLOOKUP(E4511,Saldo!$P$8:$Q$1009,2,FALSE)),"")</f>
        <v/>
      </c>
      <c r="J4511" s="76"/>
      <c r="K4511" s="28" t="str">
        <f t="shared" si="70"/>
        <v/>
      </c>
    </row>
    <row r="4512" spans="1:11" ht="18.95" customHeight="1" x14ac:dyDescent="0.25">
      <c r="A4512" s="52"/>
      <c r="C4512" s="76"/>
      <c r="D4512" s="185"/>
      <c r="E4512" s="76"/>
      <c r="F4512" s="76" t="str">
        <f>IF(E4512="","",IFERROR(VLOOKUP(E4512,Cadastro!$C$9:$D$1009,2,FALSE),"PROD. NÃO ENCONTRADO"))</f>
        <v/>
      </c>
      <c r="G4512" s="94"/>
      <c r="H4512" s="69" t="str">
        <f>IFERROR(G4512*VLOOKUP(E4512,Saldo!$P$8:$U$1009,6,FALSE),"")</f>
        <v/>
      </c>
      <c r="I4512" s="104" t="str">
        <f>IFERROR(IF(D4512="","",VLOOKUP(E4512,Saldo!$P$8:$Q$1009,2,FALSE)),"")</f>
        <v/>
      </c>
      <c r="J4512" s="76"/>
      <c r="K4512" s="28" t="str">
        <f t="shared" si="70"/>
        <v/>
      </c>
    </row>
    <row r="4513" spans="1:11" ht="18.95" customHeight="1" x14ac:dyDescent="0.25">
      <c r="A4513" s="52"/>
      <c r="C4513" s="76"/>
      <c r="D4513" s="185"/>
      <c r="E4513" s="76"/>
      <c r="F4513" s="76" t="str">
        <f>IF(E4513="","",IFERROR(VLOOKUP(E4513,Cadastro!$C$9:$D$1009,2,FALSE),"PROD. NÃO ENCONTRADO"))</f>
        <v/>
      </c>
      <c r="G4513" s="94"/>
      <c r="H4513" s="69" t="str">
        <f>IFERROR(G4513*VLOOKUP(E4513,Saldo!$P$8:$U$1009,6,FALSE),"")</f>
        <v/>
      </c>
      <c r="I4513" s="104" t="str">
        <f>IFERROR(IF(D4513="","",VLOOKUP(E4513,Saldo!$P$8:$Q$1009,2,FALSE)),"")</f>
        <v/>
      </c>
      <c r="J4513" s="76"/>
      <c r="K4513" s="28" t="str">
        <f t="shared" si="70"/>
        <v/>
      </c>
    </row>
    <row r="4514" spans="1:11" ht="18.95" customHeight="1" x14ac:dyDescent="0.25">
      <c r="A4514" s="52"/>
      <c r="C4514" s="76"/>
      <c r="D4514" s="185"/>
      <c r="E4514" s="76"/>
      <c r="F4514" s="76" t="str">
        <f>IF(E4514="","",IFERROR(VLOOKUP(E4514,Cadastro!$C$9:$D$1009,2,FALSE),"PROD. NÃO ENCONTRADO"))</f>
        <v/>
      </c>
      <c r="G4514" s="94"/>
      <c r="H4514" s="69" t="str">
        <f>IFERROR(G4514*VLOOKUP(E4514,Saldo!$P$8:$U$1009,6,FALSE),"")</f>
        <v/>
      </c>
      <c r="I4514" s="104" t="str">
        <f>IFERROR(IF(D4514="","",VLOOKUP(E4514,Saldo!$P$8:$Q$1009,2,FALSE)),"")</f>
        <v/>
      </c>
      <c r="J4514" s="76"/>
      <c r="K4514" s="28" t="str">
        <f t="shared" si="70"/>
        <v/>
      </c>
    </row>
    <row r="4515" spans="1:11" ht="18.95" customHeight="1" x14ac:dyDescent="0.25">
      <c r="A4515" s="52"/>
      <c r="C4515" s="76"/>
      <c r="D4515" s="185"/>
      <c r="E4515" s="76"/>
      <c r="F4515" s="76" t="str">
        <f>IF(E4515="","",IFERROR(VLOOKUP(E4515,Cadastro!$C$9:$D$1009,2,FALSE),"PROD. NÃO ENCONTRADO"))</f>
        <v/>
      </c>
      <c r="G4515" s="94"/>
      <c r="H4515" s="69" t="str">
        <f>IFERROR(G4515*VLOOKUP(E4515,Saldo!$P$8:$U$1009,6,FALSE),"")</f>
        <v/>
      </c>
      <c r="I4515" s="104" t="str">
        <f>IFERROR(IF(D4515="","",VLOOKUP(E4515,Saldo!$P$8:$Q$1009,2,FALSE)),"")</f>
        <v/>
      </c>
      <c r="J4515" s="76"/>
      <c r="K4515" s="28" t="str">
        <f t="shared" si="70"/>
        <v/>
      </c>
    </row>
    <row r="4516" spans="1:11" ht="18.95" customHeight="1" x14ac:dyDescent="0.25">
      <c r="A4516" s="52"/>
      <c r="C4516" s="76"/>
      <c r="D4516" s="185"/>
      <c r="E4516" s="76"/>
      <c r="F4516" s="76" t="str">
        <f>IF(E4516="","",IFERROR(VLOOKUP(E4516,Cadastro!$C$9:$D$1009,2,FALSE),"PROD. NÃO ENCONTRADO"))</f>
        <v/>
      </c>
      <c r="G4516" s="94"/>
      <c r="H4516" s="69" t="str">
        <f>IFERROR(G4516*VLOOKUP(E4516,Saldo!$P$8:$U$1009,6,FALSE),"")</f>
        <v/>
      </c>
      <c r="I4516" s="104" t="str">
        <f>IFERROR(IF(D4516="","",VLOOKUP(E4516,Saldo!$P$8:$Q$1009,2,FALSE)),"")</f>
        <v/>
      </c>
      <c r="J4516" s="76"/>
      <c r="K4516" s="28" t="str">
        <f t="shared" si="70"/>
        <v/>
      </c>
    </row>
    <row r="4517" spans="1:11" ht="18.95" customHeight="1" x14ac:dyDescent="0.25">
      <c r="A4517" s="52"/>
      <c r="C4517" s="76"/>
      <c r="D4517" s="185"/>
      <c r="E4517" s="76"/>
      <c r="F4517" s="76" t="str">
        <f>IF(E4517="","",IFERROR(VLOOKUP(E4517,Cadastro!$C$9:$D$1009,2,FALSE),"PROD. NÃO ENCONTRADO"))</f>
        <v/>
      </c>
      <c r="G4517" s="94"/>
      <c r="H4517" s="69" t="str">
        <f>IFERROR(G4517*VLOOKUP(E4517,Saldo!$P$8:$U$1009,6,FALSE),"")</f>
        <v/>
      </c>
      <c r="I4517" s="104" t="str">
        <f>IFERROR(IF(D4517="","",VLOOKUP(E4517,Saldo!$P$8:$Q$1009,2,FALSE)),"")</f>
        <v/>
      </c>
      <c r="J4517" s="76"/>
      <c r="K4517" s="28" t="str">
        <f t="shared" si="70"/>
        <v/>
      </c>
    </row>
    <row r="4518" spans="1:11" ht="18.95" customHeight="1" x14ac:dyDescent="0.25">
      <c r="A4518" s="52"/>
      <c r="C4518" s="76"/>
      <c r="D4518" s="185"/>
      <c r="E4518" s="76"/>
      <c r="F4518" s="76" t="str">
        <f>IF(E4518="","",IFERROR(VLOOKUP(E4518,Cadastro!$C$9:$D$1009,2,FALSE),"PROD. NÃO ENCONTRADO"))</f>
        <v/>
      </c>
      <c r="G4518" s="94"/>
      <c r="H4518" s="69" t="str">
        <f>IFERROR(G4518*VLOOKUP(E4518,Saldo!$P$8:$U$1009,6,FALSE),"")</f>
        <v/>
      </c>
      <c r="I4518" s="104" t="str">
        <f>IFERROR(IF(D4518="","",VLOOKUP(E4518,Saldo!$P$8:$Q$1009,2,FALSE)),"")</f>
        <v/>
      </c>
      <c r="J4518" s="76"/>
      <c r="K4518" s="28" t="str">
        <f t="shared" si="70"/>
        <v/>
      </c>
    </row>
    <row r="4519" spans="1:11" ht="18.95" customHeight="1" x14ac:dyDescent="0.25">
      <c r="A4519" s="52"/>
      <c r="C4519" s="76"/>
      <c r="D4519" s="185"/>
      <c r="E4519" s="76"/>
      <c r="F4519" s="76" t="str">
        <f>IF(E4519="","",IFERROR(VLOOKUP(E4519,Cadastro!$C$9:$D$1009,2,FALSE),"PROD. NÃO ENCONTRADO"))</f>
        <v/>
      </c>
      <c r="G4519" s="94"/>
      <c r="H4519" s="69" t="str">
        <f>IFERROR(G4519*VLOOKUP(E4519,Saldo!$P$8:$U$1009,6,FALSE),"")</f>
        <v/>
      </c>
      <c r="I4519" s="104" t="str">
        <f>IFERROR(IF(D4519="","",VLOOKUP(E4519,Saldo!$P$8:$Q$1009,2,FALSE)),"")</f>
        <v/>
      </c>
      <c r="J4519" s="76"/>
      <c r="K4519" s="28" t="str">
        <f t="shared" si="70"/>
        <v/>
      </c>
    </row>
    <row r="4520" spans="1:11" ht="18.95" customHeight="1" x14ac:dyDescent="0.25">
      <c r="A4520" s="52"/>
      <c r="C4520" s="76"/>
      <c r="D4520" s="185"/>
      <c r="E4520" s="76"/>
      <c r="F4520" s="76" t="str">
        <f>IF(E4520="","",IFERROR(VLOOKUP(E4520,Cadastro!$C$9:$D$1009,2,FALSE),"PROD. NÃO ENCONTRADO"))</f>
        <v/>
      </c>
      <c r="G4520" s="94"/>
      <c r="H4520" s="69" t="str">
        <f>IFERROR(G4520*VLOOKUP(E4520,Saldo!$P$8:$U$1009,6,FALSE),"")</f>
        <v/>
      </c>
      <c r="I4520" s="104" t="str">
        <f>IFERROR(IF(D4520="","",VLOOKUP(E4520,Saldo!$P$8:$Q$1009,2,FALSE)),"")</f>
        <v/>
      </c>
      <c r="J4520" s="76"/>
      <c r="K4520" s="28" t="str">
        <f t="shared" si="70"/>
        <v/>
      </c>
    </row>
    <row r="4521" spans="1:11" ht="18.95" customHeight="1" x14ac:dyDescent="0.25">
      <c r="A4521" s="52"/>
      <c r="C4521" s="76"/>
      <c r="D4521" s="185"/>
      <c r="E4521" s="76"/>
      <c r="F4521" s="76" t="str">
        <f>IF(E4521="","",IFERROR(VLOOKUP(E4521,Cadastro!$C$9:$D$1009,2,FALSE),"PROD. NÃO ENCONTRADO"))</f>
        <v/>
      </c>
      <c r="G4521" s="94"/>
      <c r="H4521" s="69" t="str">
        <f>IFERROR(G4521*VLOOKUP(E4521,Saldo!$P$8:$U$1009,6,FALSE),"")</f>
        <v/>
      </c>
      <c r="I4521" s="104" t="str">
        <f>IFERROR(IF(D4521="","",VLOOKUP(E4521,Saldo!$P$8:$Q$1009,2,FALSE)),"")</f>
        <v/>
      </c>
      <c r="J4521" s="76"/>
      <c r="K4521" s="28" t="str">
        <f t="shared" si="70"/>
        <v/>
      </c>
    </row>
    <row r="4522" spans="1:11" ht="18.95" customHeight="1" x14ac:dyDescent="0.25">
      <c r="A4522" s="52"/>
      <c r="C4522" s="76"/>
      <c r="D4522" s="185"/>
      <c r="E4522" s="76"/>
      <c r="F4522" s="76" t="str">
        <f>IF(E4522="","",IFERROR(VLOOKUP(E4522,Cadastro!$C$9:$D$1009,2,FALSE),"PROD. NÃO ENCONTRADO"))</f>
        <v/>
      </c>
      <c r="G4522" s="94"/>
      <c r="H4522" s="69" t="str">
        <f>IFERROR(G4522*VLOOKUP(E4522,Saldo!$P$8:$U$1009,6,FALSE),"")</f>
        <v/>
      </c>
      <c r="I4522" s="104" t="str">
        <f>IFERROR(IF(D4522="","",VLOOKUP(E4522,Saldo!$P$8:$Q$1009,2,FALSE)),"")</f>
        <v/>
      </c>
      <c r="J4522" s="76"/>
      <c r="K4522" s="28" t="str">
        <f t="shared" si="70"/>
        <v/>
      </c>
    </row>
    <row r="4523" spans="1:11" ht="18.95" customHeight="1" x14ac:dyDescent="0.25">
      <c r="A4523" s="52"/>
      <c r="C4523" s="76"/>
      <c r="D4523" s="185"/>
      <c r="E4523" s="76"/>
      <c r="F4523" s="76" t="str">
        <f>IF(E4523="","",IFERROR(VLOOKUP(E4523,Cadastro!$C$9:$D$1009,2,FALSE),"PROD. NÃO ENCONTRADO"))</f>
        <v/>
      </c>
      <c r="G4523" s="94"/>
      <c r="H4523" s="69" t="str">
        <f>IFERROR(G4523*VLOOKUP(E4523,Saldo!$P$8:$U$1009,6,FALSE),"")</f>
        <v/>
      </c>
      <c r="I4523" s="104" t="str">
        <f>IFERROR(IF(D4523="","",VLOOKUP(E4523,Saldo!$P$8:$Q$1009,2,FALSE)),"")</f>
        <v/>
      </c>
      <c r="J4523" s="76"/>
      <c r="K4523" s="28" t="str">
        <f t="shared" si="70"/>
        <v/>
      </c>
    </row>
    <row r="4524" spans="1:11" ht="18.95" customHeight="1" x14ac:dyDescent="0.25">
      <c r="A4524" s="52"/>
      <c r="C4524" s="76"/>
      <c r="D4524" s="185"/>
      <c r="E4524" s="76"/>
      <c r="F4524" s="76" t="str">
        <f>IF(E4524="","",IFERROR(VLOOKUP(E4524,Cadastro!$C$9:$D$1009,2,FALSE),"PROD. NÃO ENCONTRADO"))</f>
        <v/>
      </c>
      <c r="G4524" s="94"/>
      <c r="H4524" s="69" t="str">
        <f>IFERROR(G4524*VLOOKUP(E4524,Saldo!$P$8:$U$1009,6,FALSE),"")</f>
        <v/>
      </c>
      <c r="I4524" s="104" t="str">
        <f>IFERROR(IF(D4524="","",VLOOKUP(E4524,Saldo!$P$8:$Q$1009,2,FALSE)),"")</f>
        <v/>
      </c>
      <c r="J4524" s="76"/>
      <c r="K4524" s="28" t="str">
        <f t="shared" si="70"/>
        <v/>
      </c>
    </row>
    <row r="4525" spans="1:11" ht="18.95" customHeight="1" x14ac:dyDescent="0.25">
      <c r="A4525" s="52"/>
      <c r="C4525" s="76"/>
      <c r="D4525" s="185"/>
      <c r="E4525" s="76"/>
      <c r="F4525" s="76" t="str">
        <f>IF(E4525="","",IFERROR(VLOOKUP(E4525,Cadastro!$C$9:$D$1009,2,FALSE),"PROD. NÃO ENCONTRADO"))</f>
        <v/>
      </c>
      <c r="G4525" s="94"/>
      <c r="H4525" s="69" t="str">
        <f>IFERROR(G4525*VLOOKUP(E4525,Saldo!$P$8:$U$1009,6,FALSE),"")</f>
        <v/>
      </c>
      <c r="I4525" s="104" t="str">
        <f>IFERROR(IF(D4525="","",VLOOKUP(E4525,Saldo!$P$8:$Q$1009,2,FALSE)),"")</f>
        <v/>
      </c>
      <c r="J4525" s="76"/>
      <c r="K4525" s="28" t="str">
        <f t="shared" si="70"/>
        <v/>
      </c>
    </row>
    <row r="4526" spans="1:11" ht="18.95" customHeight="1" x14ac:dyDescent="0.25">
      <c r="A4526" s="52"/>
      <c r="C4526" s="76"/>
      <c r="D4526" s="185"/>
      <c r="E4526" s="76"/>
      <c r="F4526" s="76" t="str">
        <f>IF(E4526="","",IFERROR(VLOOKUP(E4526,Cadastro!$C$9:$D$1009,2,FALSE),"PROD. NÃO ENCONTRADO"))</f>
        <v/>
      </c>
      <c r="G4526" s="94"/>
      <c r="H4526" s="69" t="str">
        <f>IFERROR(G4526*VLOOKUP(E4526,Saldo!$P$8:$U$1009,6,FALSE),"")</f>
        <v/>
      </c>
      <c r="I4526" s="104" t="str">
        <f>IFERROR(IF(D4526="","",VLOOKUP(E4526,Saldo!$P$8:$Q$1009,2,FALSE)),"")</f>
        <v/>
      </c>
      <c r="J4526" s="76"/>
      <c r="K4526" s="28" t="str">
        <f t="shared" si="70"/>
        <v/>
      </c>
    </row>
    <row r="4527" spans="1:11" ht="18.95" customHeight="1" x14ac:dyDescent="0.25">
      <c r="A4527" s="52"/>
      <c r="C4527" s="76"/>
      <c r="D4527" s="185"/>
      <c r="E4527" s="76"/>
      <c r="F4527" s="76" t="str">
        <f>IF(E4527="","",IFERROR(VLOOKUP(E4527,Cadastro!$C$9:$D$1009,2,FALSE),"PROD. NÃO ENCONTRADO"))</f>
        <v/>
      </c>
      <c r="G4527" s="94"/>
      <c r="H4527" s="69" t="str">
        <f>IFERROR(G4527*VLOOKUP(E4527,Saldo!$P$8:$U$1009,6,FALSE),"")</f>
        <v/>
      </c>
      <c r="I4527" s="104" t="str">
        <f>IFERROR(IF(D4527="","",VLOOKUP(E4527,Saldo!$P$8:$Q$1009,2,FALSE)),"")</f>
        <v/>
      </c>
      <c r="J4527" s="76"/>
      <c r="K4527" s="28" t="str">
        <f t="shared" si="70"/>
        <v/>
      </c>
    </row>
    <row r="4528" spans="1:11" ht="18.95" customHeight="1" x14ac:dyDescent="0.25">
      <c r="A4528" s="52"/>
      <c r="C4528" s="76"/>
      <c r="D4528" s="185"/>
      <c r="E4528" s="76"/>
      <c r="F4528" s="76" t="str">
        <f>IF(E4528="","",IFERROR(VLOOKUP(E4528,Cadastro!$C$9:$D$1009,2,FALSE),"PROD. NÃO ENCONTRADO"))</f>
        <v/>
      </c>
      <c r="G4528" s="94"/>
      <c r="H4528" s="69" t="str">
        <f>IFERROR(G4528*VLOOKUP(E4528,Saldo!$P$8:$U$1009,6,FALSE),"")</f>
        <v/>
      </c>
      <c r="I4528" s="104" t="str">
        <f>IFERROR(IF(D4528="","",VLOOKUP(E4528,Saldo!$P$8:$Q$1009,2,FALSE)),"")</f>
        <v/>
      </c>
      <c r="J4528" s="76"/>
      <c r="K4528" s="28" t="str">
        <f t="shared" si="70"/>
        <v/>
      </c>
    </row>
    <row r="4529" spans="1:11" ht="18.95" customHeight="1" x14ac:dyDescent="0.25">
      <c r="A4529" s="52"/>
      <c r="C4529" s="76"/>
      <c r="D4529" s="185"/>
      <c r="E4529" s="76"/>
      <c r="F4529" s="76" t="str">
        <f>IF(E4529="","",IFERROR(VLOOKUP(E4529,Cadastro!$C$9:$D$1009,2,FALSE),"PROD. NÃO ENCONTRADO"))</f>
        <v/>
      </c>
      <c r="G4529" s="94"/>
      <c r="H4529" s="69" t="str">
        <f>IFERROR(G4529*VLOOKUP(E4529,Saldo!$P$8:$U$1009,6,FALSE),"")</f>
        <v/>
      </c>
      <c r="I4529" s="104" t="str">
        <f>IFERROR(IF(D4529="","",VLOOKUP(E4529,Saldo!$P$8:$Q$1009,2,FALSE)),"")</f>
        <v/>
      </c>
      <c r="J4529" s="76"/>
      <c r="K4529" s="28" t="str">
        <f t="shared" si="70"/>
        <v/>
      </c>
    </row>
    <row r="4530" spans="1:11" ht="18.95" customHeight="1" x14ac:dyDescent="0.25">
      <c r="A4530" s="52"/>
      <c r="C4530" s="76"/>
      <c r="D4530" s="185"/>
      <c r="E4530" s="76"/>
      <c r="F4530" s="76" t="str">
        <f>IF(E4530="","",IFERROR(VLOOKUP(E4530,Cadastro!$C$9:$D$1009,2,FALSE),"PROD. NÃO ENCONTRADO"))</f>
        <v/>
      </c>
      <c r="G4530" s="94"/>
      <c r="H4530" s="69" t="str">
        <f>IFERROR(G4530*VLOOKUP(E4530,Saldo!$P$8:$U$1009,6,FALSE),"")</f>
        <v/>
      </c>
      <c r="I4530" s="104" t="str">
        <f>IFERROR(IF(D4530="","",VLOOKUP(E4530,Saldo!$P$8:$Q$1009,2,FALSE)),"")</f>
        <v/>
      </c>
      <c r="J4530" s="76"/>
      <c r="K4530" s="28" t="str">
        <f t="shared" si="70"/>
        <v/>
      </c>
    </row>
    <row r="4531" spans="1:11" ht="18.95" customHeight="1" x14ac:dyDescent="0.25">
      <c r="A4531" s="52"/>
      <c r="C4531" s="76"/>
      <c r="D4531" s="185"/>
      <c r="E4531" s="76"/>
      <c r="F4531" s="76" t="str">
        <f>IF(E4531="","",IFERROR(VLOOKUP(E4531,Cadastro!$C$9:$D$1009,2,FALSE),"PROD. NÃO ENCONTRADO"))</f>
        <v/>
      </c>
      <c r="G4531" s="94"/>
      <c r="H4531" s="69" t="str">
        <f>IFERROR(G4531*VLOOKUP(E4531,Saldo!$P$8:$U$1009,6,FALSE),"")</f>
        <v/>
      </c>
      <c r="I4531" s="104" t="str">
        <f>IFERROR(IF(D4531="","",VLOOKUP(E4531,Saldo!$P$8:$Q$1009,2,FALSE)),"")</f>
        <v/>
      </c>
      <c r="J4531" s="76"/>
      <c r="K4531" s="28" t="str">
        <f t="shared" si="70"/>
        <v/>
      </c>
    </row>
    <row r="4532" spans="1:11" ht="18.95" customHeight="1" x14ac:dyDescent="0.25">
      <c r="A4532" s="52"/>
      <c r="C4532" s="76"/>
      <c r="D4532" s="185"/>
      <c r="E4532" s="76"/>
      <c r="F4532" s="76" t="str">
        <f>IF(E4532="","",IFERROR(VLOOKUP(E4532,Cadastro!$C$9:$D$1009,2,FALSE),"PROD. NÃO ENCONTRADO"))</f>
        <v/>
      </c>
      <c r="G4532" s="94"/>
      <c r="H4532" s="69" t="str">
        <f>IFERROR(G4532*VLOOKUP(E4532,Saldo!$P$8:$U$1009,6,FALSE),"")</f>
        <v/>
      </c>
      <c r="I4532" s="104" t="str">
        <f>IFERROR(IF(D4532="","",VLOOKUP(E4532,Saldo!$P$8:$Q$1009,2,FALSE)),"")</f>
        <v/>
      </c>
      <c r="J4532" s="76"/>
      <c r="K4532" s="28" t="str">
        <f t="shared" si="70"/>
        <v/>
      </c>
    </row>
    <row r="4533" spans="1:11" ht="18.95" customHeight="1" x14ac:dyDescent="0.25">
      <c r="A4533" s="52"/>
      <c r="C4533" s="76"/>
      <c r="D4533" s="185"/>
      <c r="E4533" s="76"/>
      <c r="F4533" s="76" t="str">
        <f>IF(E4533="","",IFERROR(VLOOKUP(E4533,Cadastro!$C$9:$D$1009,2,FALSE),"PROD. NÃO ENCONTRADO"))</f>
        <v/>
      </c>
      <c r="G4533" s="94"/>
      <c r="H4533" s="69" t="str">
        <f>IFERROR(G4533*VLOOKUP(E4533,Saldo!$P$8:$U$1009,6,FALSE),"")</f>
        <v/>
      </c>
      <c r="I4533" s="104" t="str">
        <f>IFERROR(IF(D4533="","",VLOOKUP(E4533,Saldo!$P$8:$Q$1009,2,FALSE)),"")</f>
        <v/>
      </c>
      <c r="J4533" s="76"/>
      <c r="K4533" s="28" t="str">
        <f t="shared" si="70"/>
        <v/>
      </c>
    </row>
    <row r="4534" spans="1:11" ht="18.95" customHeight="1" x14ac:dyDescent="0.25">
      <c r="A4534" s="52"/>
      <c r="C4534" s="76"/>
      <c r="D4534" s="185"/>
      <c r="E4534" s="76"/>
      <c r="F4534" s="76" t="str">
        <f>IF(E4534="","",IFERROR(VLOOKUP(E4534,Cadastro!$C$9:$D$1009,2,FALSE),"PROD. NÃO ENCONTRADO"))</f>
        <v/>
      </c>
      <c r="G4534" s="94"/>
      <c r="H4534" s="69" t="str">
        <f>IFERROR(G4534*VLOOKUP(E4534,Saldo!$P$8:$U$1009,6,FALSE),"")</f>
        <v/>
      </c>
      <c r="I4534" s="104" t="str">
        <f>IFERROR(IF(D4534="","",VLOOKUP(E4534,Saldo!$P$8:$Q$1009,2,FALSE)),"")</f>
        <v/>
      </c>
      <c r="J4534" s="76"/>
      <c r="K4534" s="28" t="str">
        <f t="shared" si="70"/>
        <v/>
      </c>
    </row>
    <row r="4535" spans="1:11" ht="18.95" customHeight="1" x14ac:dyDescent="0.25">
      <c r="A4535" s="52"/>
      <c r="C4535" s="76"/>
      <c r="D4535" s="185"/>
      <c r="E4535" s="76"/>
      <c r="F4535" s="76" t="str">
        <f>IF(E4535="","",IFERROR(VLOOKUP(E4535,Cadastro!$C$9:$D$1009,2,FALSE),"PROD. NÃO ENCONTRADO"))</f>
        <v/>
      </c>
      <c r="G4535" s="94"/>
      <c r="H4535" s="69" t="str">
        <f>IFERROR(G4535*VLOOKUP(E4535,Saldo!$P$8:$U$1009,6,FALSE),"")</f>
        <v/>
      </c>
      <c r="I4535" s="104" t="str">
        <f>IFERROR(IF(D4535="","",VLOOKUP(E4535,Saldo!$P$8:$Q$1009,2,FALSE)),"")</f>
        <v/>
      </c>
      <c r="J4535" s="76"/>
      <c r="K4535" s="28" t="str">
        <f t="shared" si="70"/>
        <v/>
      </c>
    </row>
    <row r="4536" spans="1:11" ht="18.95" customHeight="1" x14ac:dyDescent="0.25">
      <c r="A4536" s="52"/>
      <c r="C4536" s="76"/>
      <c r="D4536" s="185"/>
      <c r="E4536" s="76"/>
      <c r="F4536" s="76" t="str">
        <f>IF(E4536="","",IFERROR(VLOOKUP(E4536,Cadastro!$C$9:$D$1009,2,FALSE),"PROD. NÃO ENCONTRADO"))</f>
        <v/>
      </c>
      <c r="G4536" s="94"/>
      <c r="H4536" s="69" t="str">
        <f>IFERROR(G4536*VLOOKUP(E4536,Saldo!$P$8:$U$1009,6,FALSE),"")</f>
        <v/>
      </c>
      <c r="I4536" s="104" t="str">
        <f>IFERROR(IF(D4536="","",VLOOKUP(E4536,Saldo!$P$8:$Q$1009,2,FALSE)),"")</f>
        <v/>
      </c>
      <c r="J4536" s="76"/>
      <c r="K4536" s="28" t="str">
        <f t="shared" si="70"/>
        <v/>
      </c>
    </row>
    <row r="4537" spans="1:11" ht="18.95" customHeight="1" x14ac:dyDescent="0.25">
      <c r="A4537" s="52"/>
      <c r="C4537" s="76"/>
      <c r="D4537" s="185"/>
      <c r="E4537" s="76"/>
      <c r="F4537" s="76" t="str">
        <f>IF(E4537="","",IFERROR(VLOOKUP(E4537,Cadastro!$C$9:$D$1009,2,FALSE),"PROD. NÃO ENCONTRADO"))</f>
        <v/>
      </c>
      <c r="G4537" s="94"/>
      <c r="H4537" s="69" t="str">
        <f>IFERROR(G4537*VLOOKUP(E4537,Saldo!$P$8:$U$1009,6,FALSE),"")</f>
        <v/>
      </c>
      <c r="I4537" s="104" t="str">
        <f>IFERROR(IF(D4537="","",VLOOKUP(E4537,Saldo!$P$8:$Q$1009,2,FALSE)),"")</f>
        <v/>
      </c>
      <c r="J4537" s="76"/>
      <c r="K4537" s="28" t="str">
        <f t="shared" si="70"/>
        <v/>
      </c>
    </row>
    <row r="4538" spans="1:11" ht="18.95" customHeight="1" x14ac:dyDescent="0.25">
      <c r="A4538" s="52"/>
      <c r="C4538" s="76"/>
      <c r="D4538" s="185"/>
      <c r="E4538" s="76"/>
      <c r="F4538" s="76" t="str">
        <f>IF(E4538="","",IFERROR(VLOOKUP(E4538,Cadastro!$C$9:$D$1009,2,FALSE),"PROD. NÃO ENCONTRADO"))</f>
        <v/>
      </c>
      <c r="G4538" s="94"/>
      <c r="H4538" s="69" t="str">
        <f>IFERROR(G4538*VLOOKUP(E4538,Saldo!$P$8:$U$1009,6,FALSE),"")</f>
        <v/>
      </c>
      <c r="I4538" s="104" t="str">
        <f>IFERROR(IF(D4538="","",VLOOKUP(E4538,Saldo!$P$8:$Q$1009,2,FALSE)),"")</f>
        <v/>
      </c>
      <c r="J4538" s="76"/>
      <c r="K4538" s="28" t="str">
        <f t="shared" si="70"/>
        <v/>
      </c>
    </row>
    <row r="4539" spans="1:11" ht="18.95" customHeight="1" x14ac:dyDescent="0.25">
      <c r="A4539" s="52"/>
      <c r="C4539" s="76"/>
      <c r="D4539" s="185"/>
      <c r="E4539" s="76"/>
      <c r="F4539" s="76" t="str">
        <f>IF(E4539="","",IFERROR(VLOOKUP(E4539,Cadastro!$C$9:$D$1009,2,FALSE),"PROD. NÃO ENCONTRADO"))</f>
        <v/>
      </c>
      <c r="G4539" s="94"/>
      <c r="H4539" s="69" t="str">
        <f>IFERROR(G4539*VLOOKUP(E4539,Saldo!$P$8:$U$1009,6,FALSE),"")</f>
        <v/>
      </c>
      <c r="I4539" s="104" t="str">
        <f>IFERROR(IF(D4539="","",VLOOKUP(E4539,Saldo!$P$8:$Q$1009,2,FALSE)),"")</f>
        <v/>
      </c>
      <c r="J4539" s="76"/>
      <c r="K4539" s="28" t="str">
        <f t="shared" si="70"/>
        <v/>
      </c>
    </row>
    <row r="4540" spans="1:11" ht="18.95" customHeight="1" x14ac:dyDescent="0.25">
      <c r="A4540" s="52"/>
      <c r="C4540" s="76"/>
      <c r="D4540" s="185"/>
      <c r="E4540" s="76"/>
      <c r="F4540" s="76" t="str">
        <f>IF(E4540="","",IFERROR(VLOOKUP(E4540,Cadastro!$C$9:$D$1009,2,FALSE),"PROD. NÃO ENCONTRADO"))</f>
        <v/>
      </c>
      <c r="G4540" s="94"/>
      <c r="H4540" s="69" t="str">
        <f>IFERROR(G4540*VLOOKUP(E4540,Saldo!$P$8:$U$1009,6,FALSE),"")</f>
        <v/>
      </c>
      <c r="I4540" s="104" t="str">
        <f>IFERROR(IF(D4540="","",VLOOKUP(E4540,Saldo!$P$8:$Q$1009,2,FALSE)),"")</f>
        <v/>
      </c>
      <c r="J4540" s="76"/>
      <c r="K4540" s="28" t="str">
        <f t="shared" si="70"/>
        <v/>
      </c>
    </row>
    <row r="4541" spans="1:11" ht="18.95" customHeight="1" x14ac:dyDescent="0.25">
      <c r="A4541" s="52"/>
      <c r="C4541" s="76"/>
      <c r="D4541" s="185"/>
      <c r="E4541" s="76"/>
      <c r="F4541" s="76" t="str">
        <f>IF(E4541="","",IFERROR(VLOOKUP(E4541,Cadastro!$C$9:$D$1009,2,FALSE),"PROD. NÃO ENCONTRADO"))</f>
        <v/>
      </c>
      <c r="G4541" s="94"/>
      <c r="H4541" s="69" t="str">
        <f>IFERROR(G4541*VLOOKUP(E4541,Saldo!$P$8:$U$1009,6,FALSE),"")</f>
        <v/>
      </c>
      <c r="I4541" s="104" t="str">
        <f>IFERROR(IF(D4541="","",VLOOKUP(E4541,Saldo!$P$8:$Q$1009,2,FALSE)),"")</f>
        <v/>
      </c>
      <c r="J4541" s="76"/>
      <c r="K4541" s="28" t="str">
        <f t="shared" si="70"/>
        <v/>
      </c>
    </row>
    <row r="4542" spans="1:11" ht="18.95" customHeight="1" x14ac:dyDescent="0.25">
      <c r="A4542" s="52"/>
      <c r="C4542" s="76"/>
      <c r="D4542" s="185"/>
      <c r="E4542" s="76"/>
      <c r="F4542" s="76" t="str">
        <f>IF(E4542="","",IFERROR(VLOOKUP(E4542,Cadastro!$C$9:$D$1009,2,FALSE),"PROD. NÃO ENCONTRADO"))</f>
        <v/>
      </c>
      <c r="G4542" s="94"/>
      <c r="H4542" s="69" t="str">
        <f>IFERROR(G4542*VLOOKUP(E4542,Saldo!$P$8:$U$1009,6,FALSE),"")</f>
        <v/>
      </c>
      <c r="I4542" s="104" t="str">
        <f>IFERROR(IF(D4542="","",VLOOKUP(E4542,Saldo!$P$8:$Q$1009,2,FALSE)),"")</f>
        <v/>
      </c>
      <c r="J4542" s="76"/>
      <c r="K4542" s="28" t="str">
        <f t="shared" si="70"/>
        <v/>
      </c>
    </row>
    <row r="4543" spans="1:11" ht="18.95" customHeight="1" x14ac:dyDescent="0.25">
      <c r="A4543" s="52"/>
      <c r="C4543" s="76"/>
      <c r="D4543" s="185"/>
      <c r="E4543" s="76"/>
      <c r="F4543" s="76" t="str">
        <f>IF(E4543="","",IFERROR(VLOOKUP(E4543,Cadastro!$C$9:$D$1009,2,FALSE),"PROD. NÃO ENCONTRADO"))</f>
        <v/>
      </c>
      <c r="G4543" s="94"/>
      <c r="H4543" s="69" t="str">
        <f>IFERROR(G4543*VLOOKUP(E4543,Saldo!$P$8:$U$1009,6,FALSE),"")</f>
        <v/>
      </c>
      <c r="I4543" s="104" t="str">
        <f>IFERROR(IF(D4543="","",VLOOKUP(E4543,Saldo!$P$8:$Q$1009,2,FALSE)),"")</f>
        <v/>
      </c>
      <c r="J4543" s="76"/>
      <c r="K4543" s="28" t="str">
        <f t="shared" si="70"/>
        <v/>
      </c>
    </row>
    <row r="4544" spans="1:11" ht="18.95" customHeight="1" x14ac:dyDescent="0.25">
      <c r="A4544" s="52"/>
      <c r="C4544" s="76"/>
      <c r="D4544" s="185"/>
      <c r="E4544" s="76"/>
      <c r="F4544" s="76" t="str">
        <f>IF(E4544="","",IFERROR(VLOOKUP(E4544,Cadastro!$C$9:$D$1009,2,FALSE),"PROD. NÃO ENCONTRADO"))</f>
        <v/>
      </c>
      <c r="G4544" s="94"/>
      <c r="H4544" s="69" t="str">
        <f>IFERROR(G4544*VLOOKUP(E4544,Saldo!$P$8:$U$1009,6,FALSE),"")</f>
        <v/>
      </c>
      <c r="I4544" s="104" t="str">
        <f>IFERROR(IF(D4544="","",VLOOKUP(E4544,Saldo!$P$8:$Q$1009,2,FALSE)),"")</f>
        <v/>
      </c>
      <c r="J4544" s="76"/>
      <c r="K4544" s="28" t="str">
        <f t="shared" si="70"/>
        <v/>
      </c>
    </row>
    <row r="4545" spans="1:11" ht="18.95" customHeight="1" x14ac:dyDescent="0.25">
      <c r="A4545" s="52"/>
      <c r="C4545" s="76"/>
      <c r="D4545" s="185"/>
      <c r="E4545" s="76"/>
      <c r="F4545" s="76" t="str">
        <f>IF(E4545="","",IFERROR(VLOOKUP(E4545,Cadastro!$C$9:$D$1009,2,FALSE),"PROD. NÃO ENCONTRADO"))</f>
        <v/>
      </c>
      <c r="G4545" s="94"/>
      <c r="H4545" s="69" t="str">
        <f>IFERROR(G4545*VLOOKUP(E4545,Saldo!$P$8:$U$1009,6,FALSE),"")</f>
        <v/>
      </c>
      <c r="I4545" s="104" t="str">
        <f>IFERROR(IF(D4545="","",VLOOKUP(E4545,Saldo!$P$8:$Q$1009,2,FALSE)),"")</f>
        <v/>
      </c>
      <c r="J4545" s="76"/>
      <c r="K4545" s="28" t="str">
        <f t="shared" si="70"/>
        <v/>
      </c>
    </row>
    <row r="4546" spans="1:11" ht="18.95" customHeight="1" x14ac:dyDescent="0.25">
      <c r="A4546" s="52"/>
      <c r="C4546" s="76"/>
      <c r="D4546" s="185"/>
      <c r="E4546" s="76"/>
      <c r="F4546" s="76" t="str">
        <f>IF(E4546="","",IFERROR(VLOOKUP(E4546,Cadastro!$C$9:$D$1009,2,FALSE),"PROD. NÃO ENCONTRADO"))</f>
        <v/>
      </c>
      <c r="G4546" s="94"/>
      <c r="H4546" s="69" t="str">
        <f>IFERROR(G4546*VLOOKUP(E4546,Saldo!$P$8:$U$1009,6,FALSE),"")</f>
        <v/>
      </c>
      <c r="I4546" s="104" t="str">
        <f>IFERROR(IF(D4546="","",VLOOKUP(E4546,Saldo!$P$8:$Q$1009,2,FALSE)),"")</f>
        <v/>
      </c>
      <c r="J4546" s="76"/>
      <c r="K4546" s="28" t="str">
        <f t="shared" si="70"/>
        <v/>
      </c>
    </row>
    <row r="4547" spans="1:11" ht="18.95" customHeight="1" x14ac:dyDescent="0.25">
      <c r="A4547" s="52"/>
      <c r="C4547" s="76"/>
      <c r="D4547" s="185"/>
      <c r="E4547" s="76"/>
      <c r="F4547" s="76" t="str">
        <f>IF(E4547="","",IFERROR(VLOOKUP(E4547,Cadastro!$C$9:$D$1009,2,FALSE),"PROD. NÃO ENCONTRADO"))</f>
        <v/>
      </c>
      <c r="G4547" s="94"/>
      <c r="H4547" s="69" t="str">
        <f>IFERROR(G4547*VLOOKUP(E4547,Saldo!$P$8:$U$1009,6,FALSE),"")</f>
        <v/>
      </c>
      <c r="I4547" s="104" t="str">
        <f>IFERROR(IF(D4547="","",VLOOKUP(E4547,Saldo!$P$8:$Q$1009,2,FALSE)),"")</f>
        <v/>
      </c>
      <c r="J4547" s="76"/>
      <c r="K4547" s="28" t="str">
        <f t="shared" si="70"/>
        <v/>
      </c>
    </row>
    <row r="4548" spans="1:11" ht="18.95" customHeight="1" x14ac:dyDescent="0.25">
      <c r="A4548" s="52"/>
      <c r="C4548" s="76"/>
      <c r="D4548" s="185"/>
      <c r="E4548" s="76"/>
      <c r="F4548" s="76" t="str">
        <f>IF(E4548="","",IFERROR(VLOOKUP(E4548,Cadastro!$C$9:$D$1009,2,FALSE),"PROD. NÃO ENCONTRADO"))</f>
        <v/>
      </c>
      <c r="G4548" s="94"/>
      <c r="H4548" s="69" t="str">
        <f>IFERROR(G4548*VLOOKUP(E4548,Saldo!$P$8:$U$1009,6,FALSE),"")</f>
        <v/>
      </c>
      <c r="I4548" s="104" t="str">
        <f>IFERROR(IF(D4548="","",VLOOKUP(E4548,Saldo!$P$8:$Q$1009,2,FALSE)),"")</f>
        <v/>
      </c>
      <c r="J4548" s="76"/>
      <c r="K4548" s="28" t="str">
        <f t="shared" si="70"/>
        <v/>
      </c>
    </row>
    <row r="4549" spans="1:11" ht="18.95" customHeight="1" x14ac:dyDescent="0.25">
      <c r="A4549" s="52"/>
      <c r="C4549" s="76"/>
      <c r="D4549" s="185"/>
      <c r="E4549" s="76"/>
      <c r="F4549" s="76" t="str">
        <f>IF(E4549="","",IFERROR(VLOOKUP(E4549,Cadastro!$C$9:$D$1009,2,FALSE),"PROD. NÃO ENCONTRADO"))</f>
        <v/>
      </c>
      <c r="G4549" s="94"/>
      <c r="H4549" s="69" t="str">
        <f>IFERROR(G4549*VLOOKUP(E4549,Saldo!$P$8:$U$1009,6,FALSE),"")</f>
        <v/>
      </c>
      <c r="I4549" s="104" t="str">
        <f>IFERROR(IF(D4549="","",VLOOKUP(E4549,Saldo!$P$8:$Q$1009,2,FALSE)),"")</f>
        <v/>
      </c>
      <c r="J4549" s="76"/>
      <c r="K4549" s="28" t="str">
        <f t="shared" si="70"/>
        <v/>
      </c>
    </row>
    <row r="4550" spans="1:11" ht="18.95" customHeight="1" x14ac:dyDescent="0.25">
      <c r="A4550" s="52"/>
      <c r="C4550" s="76"/>
      <c r="D4550" s="185"/>
      <c r="E4550" s="76"/>
      <c r="F4550" s="76" t="str">
        <f>IF(E4550="","",IFERROR(VLOOKUP(E4550,Cadastro!$C$9:$D$1009,2,FALSE),"PROD. NÃO ENCONTRADO"))</f>
        <v/>
      </c>
      <c r="G4550" s="94"/>
      <c r="H4550" s="69" t="str">
        <f>IFERROR(G4550*VLOOKUP(E4550,Saldo!$P$8:$U$1009,6,FALSE),"")</f>
        <v/>
      </c>
      <c r="I4550" s="104" t="str">
        <f>IFERROR(IF(D4550="","",VLOOKUP(E4550,Saldo!$P$8:$Q$1009,2,FALSE)),"")</f>
        <v/>
      </c>
      <c r="J4550" s="76"/>
      <c r="K4550" s="28" t="str">
        <f t="shared" si="70"/>
        <v/>
      </c>
    </row>
    <row r="4551" spans="1:11" ht="18.95" customHeight="1" x14ac:dyDescent="0.25">
      <c r="A4551" s="52"/>
      <c r="C4551" s="76"/>
      <c r="D4551" s="185"/>
      <c r="E4551" s="76"/>
      <c r="F4551" s="76" t="str">
        <f>IF(E4551="","",IFERROR(VLOOKUP(E4551,Cadastro!$C$9:$D$1009,2,FALSE),"PROD. NÃO ENCONTRADO"))</f>
        <v/>
      </c>
      <c r="G4551" s="94"/>
      <c r="H4551" s="69" t="str">
        <f>IFERROR(G4551*VLOOKUP(E4551,Saldo!$P$8:$U$1009,6,FALSE),"")</f>
        <v/>
      </c>
      <c r="I4551" s="104" t="str">
        <f>IFERROR(IF(D4551="","",VLOOKUP(E4551,Saldo!$P$8:$Q$1009,2,FALSE)),"")</f>
        <v/>
      </c>
      <c r="J4551" s="76"/>
      <c r="K4551" s="28" t="str">
        <f t="shared" si="70"/>
        <v/>
      </c>
    </row>
    <row r="4552" spans="1:11" ht="18.95" customHeight="1" x14ac:dyDescent="0.25">
      <c r="A4552" s="52"/>
      <c r="C4552" s="76"/>
      <c r="D4552" s="185"/>
      <c r="E4552" s="76"/>
      <c r="F4552" s="76" t="str">
        <f>IF(E4552="","",IFERROR(VLOOKUP(E4552,Cadastro!$C$9:$D$1009,2,FALSE),"PROD. NÃO ENCONTRADO"))</f>
        <v/>
      </c>
      <c r="G4552" s="94"/>
      <c r="H4552" s="69" t="str">
        <f>IFERROR(G4552*VLOOKUP(E4552,Saldo!$P$8:$U$1009,6,FALSE),"")</f>
        <v/>
      </c>
      <c r="I4552" s="104" t="str">
        <f>IFERROR(IF(D4552="","",VLOOKUP(E4552,Saldo!$P$8:$Q$1009,2,FALSE)),"")</f>
        <v/>
      </c>
      <c r="J4552" s="76"/>
      <c r="K4552" s="28" t="str">
        <f t="shared" si="70"/>
        <v/>
      </c>
    </row>
    <row r="4553" spans="1:11" ht="18.95" customHeight="1" x14ac:dyDescent="0.25">
      <c r="A4553" s="52"/>
      <c r="C4553" s="76"/>
      <c r="D4553" s="185"/>
      <c r="E4553" s="76"/>
      <c r="F4553" s="76" t="str">
        <f>IF(E4553="","",IFERROR(VLOOKUP(E4553,Cadastro!$C$9:$D$1009,2,FALSE),"PROD. NÃO ENCONTRADO"))</f>
        <v/>
      </c>
      <c r="G4553" s="94"/>
      <c r="H4553" s="69" t="str">
        <f>IFERROR(G4553*VLOOKUP(E4553,Saldo!$P$8:$U$1009,6,FALSE),"")</f>
        <v/>
      </c>
      <c r="I4553" s="104" t="str">
        <f>IFERROR(IF(D4553="","",VLOOKUP(E4553,Saldo!$P$8:$Q$1009,2,FALSE)),"")</f>
        <v/>
      </c>
      <c r="J4553" s="76"/>
      <c r="K4553" s="28" t="str">
        <f t="shared" si="70"/>
        <v/>
      </c>
    </row>
    <row r="4554" spans="1:11" ht="18.95" customHeight="1" x14ac:dyDescent="0.25">
      <c r="A4554" s="52"/>
      <c r="C4554" s="76"/>
      <c r="D4554" s="185"/>
      <c r="E4554" s="76"/>
      <c r="F4554" s="76" t="str">
        <f>IF(E4554="","",IFERROR(VLOOKUP(E4554,Cadastro!$C$9:$D$1009,2,FALSE),"PROD. NÃO ENCONTRADO"))</f>
        <v/>
      </c>
      <c r="G4554" s="94"/>
      <c r="H4554" s="69" t="str">
        <f>IFERROR(G4554*VLOOKUP(E4554,Saldo!$P$8:$U$1009,6,FALSE),"")</f>
        <v/>
      </c>
      <c r="I4554" s="104" t="str">
        <f>IFERROR(IF(D4554="","",VLOOKUP(E4554,Saldo!$P$8:$Q$1009,2,FALSE)),"")</f>
        <v/>
      </c>
      <c r="J4554" s="76"/>
      <c r="K4554" s="28" t="str">
        <f t="shared" ref="K4554:K4617" si="71">IF(D4554="","",MONTH(D4554))</f>
        <v/>
      </c>
    </row>
    <row r="4555" spans="1:11" ht="18.95" customHeight="1" x14ac:dyDescent="0.25">
      <c r="A4555" s="52"/>
      <c r="C4555" s="76"/>
      <c r="D4555" s="185"/>
      <c r="E4555" s="76"/>
      <c r="F4555" s="76" t="str">
        <f>IF(E4555="","",IFERROR(VLOOKUP(E4555,Cadastro!$C$9:$D$1009,2,FALSE),"PROD. NÃO ENCONTRADO"))</f>
        <v/>
      </c>
      <c r="G4555" s="94"/>
      <c r="H4555" s="69" t="str">
        <f>IFERROR(G4555*VLOOKUP(E4555,Saldo!$P$8:$U$1009,6,FALSE),"")</f>
        <v/>
      </c>
      <c r="I4555" s="104" t="str">
        <f>IFERROR(IF(D4555="","",VLOOKUP(E4555,Saldo!$P$8:$Q$1009,2,FALSE)),"")</f>
        <v/>
      </c>
      <c r="J4555" s="76"/>
      <c r="K4555" s="28" t="str">
        <f t="shared" si="71"/>
        <v/>
      </c>
    </row>
    <row r="4556" spans="1:11" ht="18.95" customHeight="1" x14ac:dyDescent="0.25">
      <c r="A4556" s="52"/>
      <c r="C4556" s="76"/>
      <c r="D4556" s="185"/>
      <c r="E4556" s="76"/>
      <c r="F4556" s="76" t="str">
        <f>IF(E4556="","",IFERROR(VLOOKUP(E4556,Cadastro!$C$9:$D$1009,2,FALSE),"PROD. NÃO ENCONTRADO"))</f>
        <v/>
      </c>
      <c r="G4556" s="94"/>
      <c r="H4556" s="69" t="str">
        <f>IFERROR(G4556*VLOOKUP(E4556,Saldo!$P$8:$U$1009,6,FALSE),"")</f>
        <v/>
      </c>
      <c r="I4556" s="104" t="str">
        <f>IFERROR(IF(D4556="","",VLOOKUP(E4556,Saldo!$P$8:$Q$1009,2,FALSE)),"")</f>
        <v/>
      </c>
      <c r="J4556" s="76"/>
      <c r="K4556" s="28" t="str">
        <f t="shared" si="71"/>
        <v/>
      </c>
    </row>
    <row r="4557" spans="1:11" ht="18.95" customHeight="1" x14ac:dyDescent="0.25">
      <c r="A4557" s="52"/>
      <c r="C4557" s="76"/>
      <c r="D4557" s="185"/>
      <c r="E4557" s="76"/>
      <c r="F4557" s="76" t="str">
        <f>IF(E4557="","",IFERROR(VLOOKUP(E4557,Cadastro!$C$9:$D$1009,2,FALSE),"PROD. NÃO ENCONTRADO"))</f>
        <v/>
      </c>
      <c r="G4557" s="94"/>
      <c r="H4557" s="69" t="str">
        <f>IFERROR(G4557*VLOOKUP(E4557,Saldo!$P$8:$U$1009,6,FALSE),"")</f>
        <v/>
      </c>
      <c r="I4557" s="104" t="str">
        <f>IFERROR(IF(D4557="","",VLOOKUP(E4557,Saldo!$P$8:$Q$1009,2,FALSE)),"")</f>
        <v/>
      </c>
      <c r="J4557" s="76"/>
      <c r="K4557" s="28" t="str">
        <f t="shared" si="71"/>
        <v/>
      </c>
    </row>
    <row r="4558" spans="1:11" ht="18.95" customHeight="1" x14ac:dyDescent="0.25">
      <c r="A4558" s="52"/>
      <c r="C4558" s="76"/>
      <c r="D4558" s="185"/>
      <c r="E4558" s="76"/>
      <c r="F4558" s="76" t="str">
        <f>IF(E4558="","",IFERROR(VLOOKUP(E4558,Cadastro!$C$9:$D$1009,2,FALSE),"PROD. NÃO ENCONTRADO"))</f>
        <v/>
      </c>
      <c r="G4558" s="94"/>
      <c r="H4558" s="69" t="str">
        <f>IFERROR(G4558*VLOOKUP(E4558,Saldo!$P$8:$U$1009,6,FALSE),"")</f>
        <v/>
      </c>
      <c r="I4558" s="104" t="str">
        <f>IFERROR(IF(D4558="","",VLOOKUP(E4558,Saldo!$P$8:$Q$1009,2,FALSE)),"")</f>
        <v/>
      </c>
      <c r="J4558" s="76"/>
      <c r="K4558" s="28" t="str">
        <f t="shared" si="71"/>
        <v/>
      </c>
    </row>
    <row r="4559" spans="1:11" ht="18.95" customHeight="1" x14ac:dyDescent="0.25">
      <c r="A4559" s="52"/>
      <c r="C4559" s="76"/>
      <c r="D4559" s="185"/>
      <c r="E4559" s="76"/>
      <c r="F4559" s="76" t="str">
        <f>IF(E4559="","",IFERROR(VLOOKUP(E4559,Cadastro!$C$9:$D$1009,2,FALSE),"PROD. NÃO ENCONTRADO"))</f>
        <v/>
      </c>
      <c r="G4559" s="94"/>
      <c r="H4559" s="69" t="str">
        <f>IFERROR(G4559*VLOOKUP(E4559,Saldo!$P$8:$U$1009,6,FALSE),"")</f>
        <v/>
      </c>
      <c r="I4559" s="104" t="str">
        <f>IFERROR(IF(D4559="","",VLOOKUP(E4559,Saldo!$P$8:$Q$1009,2,FALSE)),"")</f>
        <v/>
      </c>
      <c r="J4559" s="76"/>
      <c r="K4559" s="28" t="str">
        <f t="shared" si="71"/>
        <v/>
      </c>
    </row>
    <row r="4560" spans="1:11" ht="18.95" customHeight="1" x14ac:dyDescent="0.25">
      <c r="A4560" s="52"/>
      <c r="C4560" s="76"/>
      <c r="D4560" s="185"/>
      <c r="E4560" s="76"/>
      <c r="F4560" s="76" t="str">
        <f>IF(E4560="","",IFERROR(VLOOKUP(E4560,Cadastro!$C$9:$D$1009,2,FALSE),"PROD. NÃO ENCONTRADO"))</f>
        <v/>
      </c>
      <c r="G4560" s="94"/>
      <c r="H4560" s="69" t="str">
        <f>IFERROR(G4560*VLOOKUP(E4560,Saldo!$P$8:$U$1009,6,FALSE),"")</f>
        <v/>
      </c>
      <c r="I4560" s="104" t="str">
        <f>IFERROR(IF(D4560="","",VLOOKUP(E4560,Saldo!$P$8:$Q$1009,2,FALSE)),"")</f>
        <v/>
      </c>
      <c r="J4560" s="76"/>
      <c r="K4560" s="28" t="str">
        <f t="shared" si="71"/>
        <v/>
      </c>
    </row>
    <row r="4561" spans="1:11" ht="18.95" customHeight="1" x14ac:dyDescent="0.25">
      <c r="A4561" s="52"/>
      <c r="C4561" s="76"/>
      <c r="D4561" s="185"/>
      <c r="E4561" s="76"/>
      <c r="F4561" s="76" t="str">
        <f>IF(E4561="","",IFERROR(VLOOKUP(E4561,Cadastro!$C$9:$D$1009,2,FALSE),"PROD. NÃO ENCONTRADO"))</f>
        <v/>
      </c>
      <c r="G4561" s="94"/>
      <c r="H4561" s="69" t="str">
        <f>IFERROR(G4561*VLOOKUP(E4561,Saldo!$P$8:$U$1009,6,FALSE),"")</f>
        <v/>
      </c>
      <c r="I4561" s="104" t="str">
        <f>IFERROR(IF(D4561="","",VLOOKUP(E4561,Saldo!$P$8:$Q$1009,2,FALSE)),"")</f>
        <v/>
      </c>
      <c r="J4561" s="76"/>
      <c r="K4561" s="28" t="str">
        <f t="shared" si="71"/>
        <v/>
      </c>
    </row>
    <row r="4562" spans="1:11" ht="18.95" customHeight="1" x14ac:dyDescent="0.25">
      <c r="A4562" s="52"/>
      <c r="C4562" s="76"/>
      <c r="D4562" s="185"/>
      <c r="E4562" s="76"/>
      <c r="F4562" s="76" t="str">
        <f>IF(E4562="","",IFERROR(VLOOKUP(E4562,Cadastro!$C$9:$D$1009,2,FALSE),"PROD. NÃO ENCONTRADO"))</f>
        <v/>
      </c>
      <c r="G4562" s="94"/>
      <c r="H4562" s="69" t="str">
        <f>IFERROR(G4562*VLOOKUP(E4562,Saldo!$P$8:$U$1009,6,FALSE),"")</f>
        <v/>
      </c>
      <c r="I4562" s="104" t="str">
        <f>IFERROR(IF(D4562="","",VLOOKUP(E4562,Saldo!$P$8:$Q$1009,2,FALSE)),"")</f>
        <v/>
      </c>
      <c r="J4562" s="76"/>
      <c r="K4562" s="28" t="str">
        <f t="shared" si="71"/>
        <v/>
      </c>
    </row>
    <row r="4563" spans="1:11" ht="18.95" customHeight="1" x14ac:dyDescent="0.25">
      <c r="A4563" s="52"/>
      <c r="C4563" s="76"/>
      <c r="D4563" s="185"/>
      <c r="E4563" s="76"/>
      <c r="F4563" s="76" t="str">
        <f>IF(E4563="","",IFERROR(VLOOKUP(E4563,Cadastro!$C$9:$D$1009,2,FALSE),"PROD. NÃO ENCONTRADO"))</f>
        <v/>
      </c>
      <c r="G4563" s="94"/>
      <c r="H4563" s="69" t="str">
        <f>IFERROR(G4563*VLOOKUP(E4563,Saldo!$P$8:$U$1009,6,FALSE),"")</f>
        <v/>
      </c>
      <c r="I4563" s="104" t="str">
        <f>IFERROR(IF(D4563="","",VLOOKUP(E4563,Saldo!$P$8:$Q$1009,2,FALSE)),"")</f>
        <v/>
      </c>
      <c r="J4563" s="76"/>
      <c r="K4563" s="28" t="str">
        <f t="shared" si="71"/>
        <v/>
      </c>
    </row>
    <row r="4564" spans="1:11" ht="18.95" customHeight="1" x14ac:dyDescent="0.25">
      <c r="A4564" s="52"/>
      <c r="C4564" s="76"/>
      <c r="D4564" s="185"/>
      <c r="E4564" s="76"/>
      <c r="F4564" s="76" t="str">
        <f>IF(E4564="","",IFERROR(VLOOKUP(E4564,Cadastro!$C$9:$D$1009,2,FALSE),"PROD. NÃO ENCONTRADO"))</f>
        <v/>
      </c>
      <c r="G4564" s="94"/>
      <c r="H4564" s="69" t="str">
        <f>IFERROR(G4564*VLOOKUP(E4564,Saldo!$P$8:$U$1009,6,FALSE),"")</f>
        <v/>
      </c>
      <c r="I4564" s="104" t="str">
        <f>IFERROR(IF(D4564="","",VLOOKUP(E4564,Saldo!$P$8:$Q$1009,2,FALSE)),"")</f>
        <v/>
      </c>
      <c r="J4564" s="76"/>
      <c r="K4564" s="28" t="str">
        <f t="shared" si="71"/>
        <v/>
      </c>
    </row>
    <row r="4565" spans="1:11" ht="18.95" customHeight="1" x14ac:dyDescent="0.25">
      <c r="A4565" s="52"/>
      <c r="C4565" s="76"/>
      <c r="D4565" s="185"/>
      <c r="E4565" s="76"/>
      <c r="F4565" s="76" t="str">
        <f>IF(E4565="","",IFERROR(VLOOKUP(E4565,Cadastro!$C$9:$D$1009,2,FALSE),"PROD. NÃO ENCONTRADO"))</f>
        <v/>
      </c>
      <c r="G4565" s="94"/>
      <c r="H4565" s="69" t="str">
        <f>IFERROR(G4565*VLOOKUP(E4565,Saldo!$P$8:$U$1009,6,FALSE),"")</f>
        <v/>
      </c>
      <c r="I4565" s="104" t="str">
        <f>IFERROR(IF(D4565="","",VLOOKUP(E4565,Saldo!$P$8:$Q$1009,2,FALSE)),"")</f>
        <v/>
      </c>
      <c r="J4565" s="76"/>
      <c r="K4565" s="28" t="str">
        <f t="shared" si="71"/>
        <v/>
      </c>
    </row>
    <row r="4566" spans="1:11" ht="18.95" customHeight="1" x14ac:dyDescent="0.25">
      <c r="A4566" s="52"/>
      <c r="C4566" s="76"/>
      <c r="D4566" s="185"/>
      <c r="E4566" s="76"/>
      <c r="F4566" s="76" t="str">
        <f>IF(E4566="","",IFERROR(VLOOKUP(E4566,Cadastro!$C$9:$D$1009,2,FALSE),"PROD. NÃO ENCONTRADO"))</f>
        <v/>
      </c>
      <c r="G4566" s="94"/>
      <c r="H4566" s="69" t="str">
        <f>IFERROR(G4566*VLOOKUP(E4566,Saldo!$P$8:$U$1009,6,FALSE),"")</f>
        <v/>
      </c>
      <c r="I4566" s="104" t="str">
        <f>IFERROR(IF(D4566="","",VLOOKUP(E4566,Saldo!$P$8:$Q$1009,2,FALSE)),"")</f>
        <v/>
      </c>
      <c r="J4566" s="76"/>
      <c r="K4566" s="28" t="str">
        <f t="shared" si="71"/>
        <v/>
      </c>
    </row>
    <row r="4567" spans="1:11" ht="18.95" customHeight="1" x14ac:dyDescent="0.25">
      <c r="A4567" s="52"/>
      <c r="C4567" s="76"/>
      <c r="D4567" s="185"/>
      <c r="E4567" s="76"/>
      <c r="F4567" s="76" t="str">
        <f>IF(E4567="","",IFERROR(VLOOKUP(E4567,Cadastro!$C$9:$D$1009,2,FALSE),"PROD. NÃO ENCONTRADO"))</f>
        <v/>
      </c>
      <c r="G4567" s="94"/>
      <c r="H4567" s="69" t="str">
        <f>IFERROR(G4567*VLOOKUP(E4567,Saldo!$P$8:$U$1009,6,FALSE),"")</f>
        <v/>
      </c>
      <c r="I4567" s="104" t="str">
        <f>IFERROR(IF(D4567="","",VLOOKUP(E4567,Saldo!$P$8:$Q$1009,2,FALSE)),"")</f>
        <v/>
      </c>
      <c r="J4567" s="76"/>
      <c r="K4567" s="28" t="str">
        <f t="shared" si="71"/>
        <v/>
      </c>
    </row>
    <row r="4568" spans="1:11" ht="18.95" customHeight="1" x14ac:dyDescent="0.25">
      <c r="A4568" s="52"/>
      <c r="C4568" s="76"/>
      <c r="D4568" s="185"/>
      <c r="E4568" s="76"/>
      <c r="F4568" s="76" t="str">
        <f>IF(E4568="","",IFERROR(VLOOKUP(E4568,Cadastro!$C$9:$D$1009,2,FALSE),"PROD. NÃO ENCONTRADO"))</f>
        <v/>
      </c>
      <c r="G4568" s="94"/>
      <c r="H4568" s="69" t="str">
        <f>IFERROR(G4568*VLOOKUP(E4568,Saldo!$P$8:$U$1009,6,FALSE),"")</f>
        <v/>
      </c>
      <c r="I4568" s="104" t="str">
        <f>IFERROR(IF(D4568="","",VLOOKUP(E4568,Saldo!$P$8:$Q$1009,2,FALSE)),"")</f>
        <v/>
      </c>
      <c r="J4568" s="76"/>
      <c r="K4568" s="28" t="str">
        <f t="shared" si="71"/>
        <v/>
      </c>
    </row>
    <row r="4569" spans="1:11" ht="18.95" customHeight="1" x14ac:dyDescent="0.25">
      <c r="A4569" s="52"/>
      <c r="C4569" s="76"/>
      <c r="D4569" s="185"/>
      <c r="E4569" s="76"/>
      <c r="F4569" s="76" t="str">
        <f>IF(E4569="","",IFERROR(VLOOKUP(E4569,Cadastro!$C$9:$D$1009,2,FALSE),"PROD. NÃO ENCONTRADO"))</f>
        <v/>
      </c>
      <c r="G4569" s="94"/>
      <c r="H4569" s="69" t="str">
        <f>IFERROR(G4569*VLOOKUP(E4569,Saldo!$P$8:$U$1009,6,FALSE),"")</f>
        <v/>
      </c>
      <c r="I4569" s="104" t="str">
        <f>IFERROR(IF(D4569="","",VLOOKUP(E4569,Saldo!$P$8:$Q$1009,2,FALSE)),"")</f>
        <v/>
      </c>
      <c r="J4569" s="76"/>
      <c r="K4569" s="28" t="str">
        <f t="shared" si="71"/>
        <v/>
      </c>
    </row>
    <row r="4570" spans="1:11" ht="18.95" customHeight="1" x14ac:dyDescent="0.25">
      <c r="A4570" s="52"/>
      <c r="C4570" s="76"/>
      <c r="D4570" s="185"/>
      <c r="E4570" s="76"/>
      <c r="F4570" s="76" t="str">
        <f>IF(E4570="","",IFERROR(VLOOKUP(E4570,Cadastro!$C$9:$D$1009,2,FALSE),"PROD. NÃO ENCONTRADO"))</f>
        <v/>
      </c>
      <c r="G4570" s="94"/>
      <c r="H4570" s="69" t="str">
        <f>IFERROR(G4570*VLOOKUP(E4570,Saldo!$P$8:$U$1009,6,FALSE),"")</f>
        <v/>
      </c>
      <c r="I4570" s="104" t="str">
        <f>IFERROR(IF(D4570="","",VLOOKUP(E4570,Saldo!$P$8:$Q$1009,2,FALSE)),"")</f>
        <v/>
      </c>
      <c r="J4570" s="76"/>
      <c r="K4570" s="28" t="str">
        <f t="shared" si="71"/>
        <v/>
      </c>
    </row>
    <row r="4571" spans="1:11" ht="18.95" customHeight="1" x14ac:dyDescent="0.25">
      <c r="A4571" s="52"/>
      <c r="C4571" s="76"/>
      <c r="D4571" s="185"/>
      <c r="E4571" s="76"/>
      <c r="F4571" s="76" t="str">
        <f>IF(E4571="","",IFERROR(VLOOKUP(E4571,Cadastro!$C$9:$D$1009,2,FALSE),"PROD. NÃO ENCONTRADO"))</f>
        <v/>
      </c>
      <c r="G4571" s="94"/>
      <c r="H4571" s="69" t="str">
        <f>IFERROR(G4571*VLOOKUP(E4571,Saldo!$P$8:$U$1009,6,FALSE),"")</f>
        <v/>
      </c>
      <c r="I4571" s="104" t="str">
        <f>IFERROR(IF(D4571="","",VLOOKUP(E4571,Saldo!$P$8:$Q$1009,2,FALSE)),"")</f>
        <v/>
      </c>
      <c r="J4571" s="76"/>
      <c r="K4571" s="28" t="str">
        <f t="shared" si="71"/>
        <v/>
      </c>
    </row>
    <row r="4572" spans="1:11" ht="18.95" customHeight="1" x14ac:dyDescent="0.25">
      <c r="A4572" s="52"/>
      <c r="C4572" s="76"/>
      <c r="D4572" s="185"/>
      <c r="E4572" s="76"/>
      <c r="F4572" s="76" t="str">
        <f>IF(E4572="","",IFERROR(VLOOKUP(E4572,Cadastro!$C$9:$D$1009,2,FALSE),"PROD. NÃO ENCONTRADO"))</f>
        <v/>
      </c>
      <c r="G4572" s="94"/>
      <c r="H4572" s="69" t="str">
        <f>IFERROR(G4572*VLOOKUP(E4572,Saldo!$P$8:$U$1009,6,FALSE),"")</f>
        <v/>
      </c>
      <c r="I4572" s="104" t="str">
        <f>IFERROR(IF(D4572="","",VLOOKUP(E4572,Saldo!$P$8:$Q$1009,2,FALSE)),"")</f>
        <v/>
      </c>
      <c r="J4572" s="76"/>
      <c r="K4572" s="28" t="str">
        <f t="shared" si="71"/>
        <v/>
      </c>
    </row>
    <row r="4573" spans="1:11" ht="18.95" customHeight="1" x14ac:dyDescent="0.25">
      <c r="A4573" s="52"/>
      <c r="C4573" s="76"/>
      <c r="D4573" s="185"/>
      <c r="E4573" s="76"/>
      <c r="F4573" s="76" t="str">
        <f>IF(E4573="","",IFERROR(VLOOKUP(E4573,Cadastro!$C$9:$D$1009,2,FALSE),"PROD. NÃO ENCONTRADO"))</f>
        <v/>
      </c>
      <c r="G4573" s="94"/>
      <c r="H4573" s="69" t="str">
        <f>IFERROR(G4573*VLOOKUP(E4573,Saldo!$P$8:$U$1009,6,FALSE),"")</f>
        <v/>
      </c>
      <c r="I4573" s="104" t="str">
        <f>IFERROR(IF(D4573="","",VLOOKUP(E4573,Saldo!$P$8:$Q$1009,2,FALSE)),"")</f>
        <v/>
      </c>
      <c r="J4573" s="76"/>
      <c r="K4573" s="28" t="str">
        <f t="shared" si="71"/>
        <v/>
      </c>
    </row>
    <row r="4574" spans="1:11" ht="18.95" customHeight="1" x14ac:dyDescent="0.25">
      <c r="A4574" s="52"/>
      <c r="C4574" s="76"/>
      <c r="D4574" s="185"/>
      <c r="E4574" s="76"/>
      <c r="F4574" s="76" t="str">
        <f>IF(E4574="","",IFERROR(VLOOKUP(E4574,Cadastro!$C$9:$D$1009,2,FALSE),"PROD. NÃO ENCONTRADO"))</f>
        <v/>
      </c>
      <c r="G4574" s="94"/>
      <c r="H4574" s="69" t="str">
        <f>IFERROR(G4574*VLOOKUP(E4574,Saldo!$P$8:$U$1009,6,FALSE),"")</f>
        <v/>
      </c>
      <c r="I4574" s="104" t="str">
        <f>IFERROR(IF(D4574="","",VLOOKUP(E4574,Saldo!$P$8:$Q$1009,2,FALSE)),"")</f>
        <v/>
      </c>
      <c r="J4574" s="76"/>
      <c r="K4574" s="28" t="str">
        <f t="shared" si="71"/>
        <v/>
      </c>
    </row>
    <row r="4575" spans="1:11" ht="18.95" customHeight="1" x14ac:dyDescent="0.25">
      <c r="A4575" s="52"/>
      <c r="C4575" s="76"/>
      <c r="D4575" s="185"/>
      <c r="E4575" s="76"/>
      <c r="F4575" s="76" t="str">
        <f>IF(E4575="","",IFERROR(VLOOKUP(E4575,Cadastro!$C$9:$D$1009,2,FALSE),"PROD. NÃO ENCONTRADO"))</f>
        <v/>
      </c>
      <c r="G4575" s="94"/>
      <c r="H4575" s="69" t="str">
        <f>IFERROR(G4575*VLOOKUP(E4575,Saldo!$P$8:$U$1009,6,FALSE),"")</f>
        <v/>
      </c>
      <c r="I4575" s="104" t="str">
        <f>IFERROR(IF(D4575="","",VLOOKUP(E4575,Saldo!$P$8:$Q$1009,2,FALSE)),"")</f>
        <v/>
      </c>
      <c r="J4575" s="76"/>
      <c r="K4575" s="28" t="str">
        <f t="shared" si="71"/>
        <v/>
      </c>
    </row>
    <row r="4576" spans="1:11" ht="18.95" customHeight="1" x14ac:dyDescent="0.25">
      <c r="A4576" s="52"/>
      <c r="C4576" s="76"/>
      <c r="D4576" s="185"/>
      <c r="E4576" s="76"/>
      <c r="F4576" s="76" t="str">
        <f>IF(E4576="","",IFERROR(VLOOKUP(E4576,Cadastro!$C$9:$D$1009,2,FALSE),"PROD. NÃO ENCONTRADO"))</f>
        <v/>
      </c>
      <c r="G4576" s="94"/>
      <c r="H4576" s="69" t="str">
        <f>IFERROR(G4576*VLOOKUP(E4576,Saldo!$P$8:$U$1009,6,FALSE),"")</f>
        <v/>
      </c>
      <c r="I4576" s="104" t="str">
        <f>IFERROR(IF(D4576="","",VLOOKUP(E4576,Saldo!$P$8:$Q$1009,2,FALSE)),"")</f>
        <v/>
      </c>
      <c r="J4576" s="76"/>
      <c r="K4576" s="28" t="str">
        <f t="shared" si="71"/>
        <v/>
      </c>
    </row>
    <row r="4577" spans="1:11" ht="18.95" customHeight="1" x14ac:dyDescent="0.25">
      <c r="A4577" s="52"/>
      <c r="C4577" s="76"/>
      <c r="D4577" s="185"/>
      <c r="E4577" s="76"/>
      <c r="F4577" s="76" t="str">
        <f>IF(E4577="","",IFERROR(VLOOKUP(E4577,Cadastro!$C$9:$D$1009,2,FALSE),"PROD. NÃO ENCONTRADO"))</f>
        <v/>
      </c>
      <c r="G4577" s="94"/>
      <c r="H4577" s="69" t="str">
        <f>IFERROR(G4577*VLOOKUP(E4577,Saldo!$P$8:$U$1009,6,FALSE),"")</f>
        <v/>
      </c>
      <c r="I4577" s="104" t="str">
        <f>IFERROR(IF(D4577="","",VLOOKUP(E4577,Saldo!$P$8:$Q$1009,2,FALSE)),"")</f>
        <v/>
      </c>
      <c r="J4577" s="76"/>
      <c r="K4577" s="28" t="str">
        <f t="shared" si="71"/>
        <v/>
      </c>
    </row>
    <row r="4578" spans="1:11" ht="18.95" customHeight="1" x14ac:dyDescent="0.25">
      <c r="A4578" s="52"/>
      <c r="C4578" s="76"/>
      <c r="D4578" s="185"/>
      <c r="E4578" s="76"/>
      <c r="F4578" s="76" t="str">
        <f>IF(E4578="","",IFERROR(VLOOKUP(E4578,Cadastro!$C$9:$D$1009,2,FALSE),"PROD. NÃO ENCONTRADO"))</f>
        <v/>
      </c>
      <c r="G4578" s="94"/>
      <c r="H4578" s="69" t="str">
        <f>IFERROR(G4578*VLOOKUP(E4578,Saldo!$P$8:$U$1009,6,FALSE),"")</f>
        <v/>
      </c>
      <c r="I4578" s="104" t="str">
        <f>IFERROR(IF(D4578="","",VLOOKUP(E4578,Saldo!$P$8:$Q$1009,2,FALSE)),"")</f>
        <v/>
      </c>
      <c r="J4578" s="76"/>
      <c r="K4578" s="28" t="str">
        <f t="shared" si="71"/>
        <v/>
      </c>
    </row>
    <row r="4579" spans="1:11" ht="18.95" customHeight="1" x14ac:dyDescent="0.25">
      <c r="A4579" s="52"/>
      <c r="C4579" s="76"/>
      <c r="D4579" s="185"/>
      <c r="E4579" s="76"/>
      <c r="F4579" s="76" t="str">
        <f>IF(E4579="","",IFERROR(VLOOKUP(E4579,Cadastro!$C$9:$D$1009,2,FALSE),"PROD. NÃO ENCONTRADO"))</f>
        <v/>
      </c>
      <c r="G4579" s="94"/>
      <c r="H4579" s="69" t="str">
        <f>IFERROR(G4579*VLOOKUP(E4579,Saldo!$P$8:$U$1009,6,FALSE),"")</f>
        <v/>
      </c>
      <c r="I4579" s="104" t="str">
        <f>IFERROR(IF(D4579="","",VLOOKUP(E4579,Saldo!$P$8:$Q$1009,2,FALSE)),"")</f>
        <v/>
      </c>
      <c r="J4579" s="76"/>
      <c r="K4579" s="28" t="str">
        <f t="shared" si="71"/>
        <v/>
      </c>
    </row>
    <row r="4580" spans="1:11" ht="18.95" customHeight="1" x14ac:dyDescent="0.25">
      <c r="A4580" s="52"/>
      <c r="C4580" s="76"/>
      <c r="D4580" s="185"/>
      <c r="E4580" s="76"/>
      <c r="F4580" s="76" t="str">
        <f>IF(E4580="","",IFERROR(VLOOKUP(E4580,Cadastro!$C$9:$D$1009,2,FALSE),"PROD. NÃO ENCONTRADO"))</f>
        <v/>
      </c>
      <c r="G4580" s="94"/>
      <c r="H4580" s="69" t="str">
        <f>IFERROR(G4580*VLOOKUP(E4580,Saldo!$P$8:$U$1009,6,FALSE),"")</f>
        <v/>
      </c>
      <c r="I4580" s="104" t="str">
        <f>IFERROR(IF(D4580="","",VLOOKUP(E4580,Saldo!$P$8:$Q$1009,2,FALSE)),"")</f>
        <v/>
      </c>
      <c r="J4580" s="76"/>
      <c r="K4580" s="28" t="str">
        <f t="shared" si="71"/>
        <v/>
      </c>
    </row>
    <row r="4581" spans="1:11" ht="18.95" customHeight="1" x14ac:dyDescent="0.25">
      <c r="A4581" s="52"/>
      <c r="C4581" s="76"/>
      <c r="D4581" s="185"/>
      <c r="E4581" s="76"/>
      <c r="F4581" s="76" t="str">
        <f>IF(E4581="","",IFERROR(VLOOKUP(E4581,Cadastro!$C$9:$D$1009,2,FALSE),"PROD. NÃO ENCONTRADO"))</f>
        <v/>
      </c>
      <c r="G4581" s="94"/>
      <c r="H4581" s="69" t="str">
        <f>IFERROR(G4581*VLOOKUP(E4581,Saldo!$P$8:$U$1009,6,FALSE),"")</f>
        <v/>
      </c>
      <c r="I4581" s="104" t="str">
        <f>IFERROR(IF(D4581="","",VLOOKUP(E4581,Saldo!$P$8:$Q$1009,2,FALSE)),"")</f>
        <v/>
      </c>
      <c r="J4581" s="76"/>
      <c r="K4581" s="28" t="str">
        <f t="shared" si="71"/>
        <v/>
      </c>
    </row>
    <row r="4582" spans="1:11" ht="18.95" customHeight="1" x14ac:dyDescent="0.25">
      <c r="A4582" s="52"/>
      <c r="C4582" s="76"/>
      <c r="D4582" s="185"/>
      <c r="E4582" s="76"/>
      <c r="F4582" s="76" t="str">
        <f>IF(E4582="","",IFERROR(VLOOKUP(E4582,Cadastro!$C$9:$D$1009,2,FALSE),"PROD. NÃO ENCONTRADO"))</f>
        <v/>
      </c>
      <c r="G4582" s="94"/>
      <c r="H4582" s="69" t="str">
        <f>IFERROR(G4582*VLOOKUP(E4582,Saldo!$P$8:$U$1009,6,FALSE),"")</f>
        <v/>
      </c>
      <c r="I4582" s="104" t="str">
        <f>IFERROR(IF(D4582="","",VLOOKUP(E4582,Saldo!$P$8:$Q$1009,2,FALSE)),"")</f>
        <v/>
      </c>
      <c r="J4582" s="76"/>
      <c r="K4582" s="28" t="str">
        <f t="shared" si="71"/>
        <v/>
      </c>
    </row>
    <row r="4583" spans="1:11" ht="18.95" customHeight="1" x14ac:dyDescent="0.25">
      <c r="A4583" s="52"/>
      <c r="C4583" s="76"/>
      <c r="D4583" s="185"/>
      <c r="E4583" s="76"/>
      <c r="F4583" s="76" t="str">
        <f>IF(E4583="","",IFERROR(VLOOKUP(E4583,Cadastro!$C$9:$D$1009,2,FALSE),"PROD. NÃO ENCONTRADO"))</f>
        <v/>
      </c>
      <c r="G4583" s="94"/>
      <c r="H4583" s="69" t="str">
        <f>IFERROR(G4583*VLOOKUP(E4583,Saldo!$P$8:$U$1009,6,FALSE),"")</f>
        <v/>
      </c>
      <c r="I4583" s="104" t="str">
        <f>IFERROR(IF(D4583="","",VLOOKUP(E4583,Saldo!$P$8:$Q$1009,2,FALSE)),"")</f>
        <v/>
      </c>
      <c r="J4583" s="76"/>
      <c r="K4583" s="28" t="str">
        <f t="shared" si="71"/>
        <v/>
      </c>
    </row>
    <row r="4584" spans="1:11" ht="18.95" customHeight="1" x14ac:dyDescent="0.25">
      <c r="A4584" s="52"/>
      <c r="C4584" s="76"/>
      <c r="D4584" s="185"/>
      <c r="E4584" s="76"/>
      <c r="F4584" s="76" t="str">
        <f>IF(E4584="","",IFERROR(VLOOKUP(E4584,Cadastro!$C$9:$D$1009,2,FALSE),"PROD. NÃO ENCONTRADO"))</f>
        <v/>
      </c>
      <c r="G4584" s="94"/>
      <c r="H4584" s="69" t="str">
        <f>IFERROR(G4584*VLOOKUP(E4584,Saldo!$P$8:$U$1009,6,FALSE),"")</f>
        <v/>
      </c>
      <c r="I4584" s="104" t="str">
        <f>IFERROR(IF(D4584="","",VLOOKUP(E4584,Saldo!$P$8:$Q$1009,2,FALSE)),"")</f>
        <v/>
      </c>
      <c r="J4584" s="76"/>
      <c r="K4584" s="28" t="str">
        <f t="shared" si="71"/>
        <v/>
      </c>
    </row>
    <row r="4585" spans="1:11" ht="18.95" customHeight="1" x14ac:dyDescent="0.25">
      <c r="A4585" s="52"/>
      <c r="C4585" s="76"/>
      <c r="D4585" s="185"/>
      <c r="E4585" s="76"/>
      <c r="F4585" s="76" t="str">
        <f>IF(E4585="","",IFERROR(VLOOKUP(E4585,Cadastro!$C$9:$D$1009,2,FALSE),"PROD. NÃO ENCONTRADO"))</f>
        <v/>
      </c>
      <c r="G4585" s="94"/>
      <c r="H4585" s="69" t="str">
        <f>IFERROR(G4585*VLOOKUP(E4585,Saldo!$P$8:$U$1009,6,FALSE),"")</f>
        <v/>
      </c>
      <c r="I4585" s="104" t="str">
        <f>IFERROR(IF(D4585="","",VLOOKUP(E4585,Saldo!$P$8:$Q$1009,2,FALSE)),"")</f>
        <v/>
      </c>
      <c r="J4585" s="76"/>
      <c r="K4585" s="28" t="str">
        <f t="shared" si="71"/>
        <v/>
      </c>
    </row>
    <row r="4586" spans="1:11" ht="18.95" customHeight="1" x14ac:dyDescent="0.25">
      <c r="A4586" s="52"/>
      <c r="C4586" s="76"/>
      <c r="D4586" s="185"/>
      <c r="E4586" s="76"/>
      <c r="F4586" s="76" t="str">
        <f>IF(E4586="","",IFERROR(VLOOKUP(E4586,Cadastro!$C$9:$D$1009,2,FALSE),"PROD. NÃO ENCONTRADO"))</f>
        <v/>
      </c>
      <c r="G4586" s="94"/>
      <c r="H4586" s="69" t="str">
        <f>IFERROR(G4586*VLOOKUP(E4586,Saldo!$P$8:$U$1009,6,FALSE),"")</f>
        <v/>
      </c>
      <c r="I4586" s="104" t="str">
        <f>IFERROR(IF(D4586="","",VLOOKUP(E4586,Saldo!$P$8:$Q$1009,2,FALSE)),"")</f>
        <v/>
      </c>
      <c r="J4586" s="76"/>
      <c r="K4586" s="28" t="str">
        <f t="shared" si="71"/>
        <v/>
      </c>
    </row>
    <row r="4587" spans="1:11" ht="18.95" customHeight="1" x14ac:dyDescent="0.25">
      <c r="A4587" s="52"/>
      <c r="C4587" s="76"/>
      <c r="D4587" s="185"/>
      <c r="E4587" s="76"/>
      <c r="F4587" s="76" t="str">
        <f>IF(E4587="","",IFERROR(VLOOKUP(E4587,Cadastro!$C$9:$D$1009,2,FALSE),"PROD. NÃO ENCONTRADO"))</f>
        <v/>
      </c>
      <c r="G4587" s="94"/>
      <c r="H4587" s="69" t="str">
        <f>IFERROR(G4587*VLOOKUP(E4587,Saldo!$P$8:$U$1009,6,FALSE),"")</f>
        <v/>
      </c>
      <c r="I4587" s="104" t="str">
        <f>IFERROR(IF(D4587="","",VLOOKUP(E4587,Saldo!$P$8:$Q$1009,2,FALSE)),"")</f>
        <v/>
      </c>
      <c r="J4587" s="76"/>
      <c r="K4587" s="28" t="str">
        <f t="shared" si="71"/>
        <v/>
      </c>
    </row>
    <row r="4588" spans="1:11" ht="18.95" customHeight="1" x14ac:dyDescent="0.25">
      <c r="A4588" s="52"/>
      <c r="C4588" s="76"/>
      <c r="D4588" s="185"/>
      <c r="E4588" s="76"/>
      <c r="F4588" s="76" t="str">
        <f>IF(E4588="","",IFERROR(VLOOKUP(E4588,Cadastro!$C$9:$D$1009,2,FALSE),"PROD. NÃO ENCONTRADO"))</f>
        <v/>
      </c>
      <c r="G4588" s="94"/>
      <c r="H4588" s="69" t="str">
        <f>IFERROR(G4588*VLOOKUP(E4588,Saldo!$P$8:$U$1009,6,FALSE),"")</f>
        <v/>
      </c>
      <c r="I4588" s="104" t="str">
        <f>IFERROR(IF(D4588="","",VLOOKUP(E4588,Saldo!$P$8:$Q$1009,2,FALSE)),"")</f>
        <v/>
      </c>
      <c r="J4588" s="76"/>
      <c r="K4588" s="28" t="str">
        <f t="shared" si="71"/>
        <v/>
      </c>
    </row>
    <row r="4589" spans="1:11" ht="18.95" customHeight="1" x14ac:dyDescent="0.25">
      <c r="A4589" s="52"/>
      <c r="C4589" s="76"/>
      <c r="D4589" s="185"/>
      <c r="E4589" s="76"/>
      <c r="F4589" s="76" t="str">
        <f>IF(E4589="","",IFERROR(VLOOKUP(E4589,Cadastro!$C$9:$D$1009,2,FALSE),"PROD. NÃO ENCONTRADO"))</f>
        <v/>
      </c>
      <c r="G4589" s="94"/>
      <c r="H4589" s="69" t="str">
        <f>IFERROR(G4589*VLOOKUP(E4589,Saldo!$P$8:$U$1009,6,FALSE),"")</f>
        <v/>
      </c>
      <c r="I4589" s="104" t="str">
        <f>IFERROR(IF(D4589="","",VLOOKUP(E4589,Saldo!$P$8:$Q$1009,2,FALSE)),"")</f>
        <v/>
      </c>
      <c r="J4589" s="76"/>
      <c r="K4589" s="28" t="str">
        <f t="shared" si="71"/>
        <v/>
      </c>
    </row>
    <row r="4590" spans="1:11" ht="18.95" customHeight="1" x14ac:dyDescent="0.25">
      <c r="A4590" s="52"/>
      <c r="C4590" s="76"/>
      <c r="D4590" s="185"/>
      <c r="E4590" s="76"/>
      <c r="F4590" s="76" t="str">
        <f>IF(E4590="","",IFERROR(VLOOKUP(E4590,Cadastro!$C$9:$D$1009,2,FALSE),"PROD. NÃO ENCONTRADO"))</f>
        <v/>
      </c>
      <c r="G4590" s="94"/>
      <c r="H4590" s="69" t="str">
        <f>IFERROR(G4590*VLOOKUP(E4590,Saldo!$P$8:$U$1009,6,FALSE),"")</f>
        <v/>
      </c>
      <c r="I4590" s="104" t="str">
        <f>IFERROR(IF(D4590="","",VLOOKUP(E4590,Saldo!$P$8:$Q$1009,2,FALSE)),"")</f>
        <v/>
      </c>
      <c r="J4590" s="76"/>
      <c r="K4590" s="28" t="str">
        <f t="shared" si="71"/>
        <v/>
      </c>
    </row>
    <row r="4591" spans="1:11" ht="18.95" customHeight="1" x14ac:dyDescent="0.25">
      <c r="A4591" s="52"/>
      <c r="C4591" s="76"/>
      <c r="D4591" s="185"/>
      <c r="E4591" s="76"/>
      <c r="F4591" s="76" t="str">
        <f>IF(E4591="","",IFERROR(VLOOKUP(E4591,Cadastro!$C$9:$D$1009,2,FALSE),"PROD. NÃO ENCONTRADO"))</f>
        <v/>
      </c>
      <c r="G4591" s="94"/>
      <c r="H4591" s="69" t="str">
        <f>IFERROR(G4591*VLOOKUP(E4591,Saldo!$P$8:$U$1009,6,FALSE),"")</f>
        <v/>
      </c>
      <c r="I4591" s="104" t="str">
        <f>IFERROR(IF(D4591="","",VLOOKUP(E4591,Saldo!$P$8:$Q$1009,2,FALSE)),"")</f>
        <v/>
      </c>
      <c r="J4591" s="76"/>
      <c r="K4591" s="28" t="str">
        <f t="shared" si="71"/>
        <v/>
      </c>
    </row>
    <row r="4592" spans="1:11" ht="18.95" customHeight="1" x14ac:dyDescent="0.25">
      <c r="A4592" s="52"/>
      <c r="C4592" s="76"/>
      <c r="D4592" s="185"/>
      <c r="E4592" s="76"/>
      <c r="F4592" s="76" t="str">
        <f>IF(E4592="","",IFERROR(VLOOKUP(E4592,Cadastro!$C$9:$D$1009,2,FALSE),"PROD. NÃO ENCONTRADO"))</f>
        <v/>
      </c>
      <c r="G4592" s="94"/>
      <c r="H4592" s="69" t="str">
        <f>IFERROR(G4592*VLOOKUP(E4592,Saldo!$P$8:$U$1009,6,FALSE),"")</f>
        <v/>
      </c>
      <c r="I4592" s="104" t="str">
        <f>IFERROR(IF(D4592="","",VLOOKUP(E4592,Saldo!$P$8:$Q$1009,2,FALSE)),"")</f>
        <v/>
      </c>
      <c r="J4592" s="76"/>
      <c r="K4592" s="28" t="str">
        <f t="shared" si="71"/>
        <v/>
      </c>
    </row>
    <row r="4593" spans="1:11" ht="18.95" customHeight="1" x14ac:dyDescent="0.25">
      <c r="A4593" s="52"/>
      <c r="C4593" s="76"/>
      <c r="D4593" s="185"/>
      <c r="E4593" s="76"/>
      <c r="F4593" s="76" t="str">
        <f>IF(E4593="","",IFERROR(VLOOKUP(E4593,Cadastro!$C$9:$D$1009,2,FALSE),"PROD. NÃO ENCONTRADO"))</f>
        <v/>
      </c>
      <c r="G4593" s="94"/>
      <c r="H4593" s="69" t="str">
        <f>IFERROR(G4593*VLOOKUP(E4593,Saldo!$P$8:$U$1009,6,FALSE),"")</f>
        <v/>
      </c>
      <c r="I4593" s="104" t="str">
        <f>IFERROR(IF(D4593="","",VLOOKUP(E4593,Saldo!$P$8:$Q$1009,2,FALSE)),"")</f>
        <v/>
      </c>
      <c r="J4593" s="76"/>
      <c r="K4593" s="28" t="str">
        <f t="shared" si="71"/>
        <v/>
      </c>
    </row>
    <row r="4594" spans="1:11" ht="18.95" customHeight="1" x14ac:dyDescent="0.25">
      <c r="A4594" s="52"/>
      <c r="C4594" s="76"/>
      <c r="D4594" s="185"/>
      <c r="E4594" s="76"/>
      <c r="F4594" s="76" t="str">
        <f>IF(E4594="","",IFERROR(VLOOKUP(E4594,Cadastro!$C$9:$D$1009,2,FALSE),"PROD. NÃO ENCONTRADO"))</f>
        <v/>
      </c>
      <c r="G4594" s="94"/>
      <c r="H4594" s="69" t="str">
        <f>IFERROR(G4594*VLOOKUP(E4594,Saldo!$P$8:$U$1009,6,FALSE),"")</f>
        <v/>
      </c>
      <c r="I4594" s="104" t="str">
        <f>IFERROR(IF(D4594="","",VLOOKUP(E4594,Saldo!$P$8:$Q$1009,2,FALSE)),"")</f>
        <v/>
      </c>
      <c r="J4594" s="76"/>
      <c r="K4594" s="28" t="str">
        <f t="shared" si="71"/>
        <v/>
      </c>
    </row>
    <row r="4595" spans="1:11" ht="18.95" customHeight="1" x14ac:dyDescent="0.25">
      <c r="A4595" s="52"/>
      <c r="C4595" s="76"/>
      <c r="D4595" s="185"/>
      <c r="E4595" s="76"/>
      <c r="F4595" s="76" t="str">
        <f>IF(E4595="","",IFERROR(VLOOKUP(E4595,Cadastro!$C$9:$D$1009,2,FALSE),"PROD. NÃO ENCONTRADO"))</f>
        <v/>
      </c>
      <c r="G4595" s="94"/>
      <c r="H4595" s="69" t="str">
        <f>IFERROR(G4595*VLOOKUP(E4595,Saldo!$P$8:$U$1009,6,FALSE),"")</f>
        <v/>
      </c>
      <c r="I4595" s="104" t="str">
        <f>IFERROR(IF(D4595="","",VLOOKUP(E4595,Saldo!$P$8:$Q$1009,2,FALSE)),"")</f>
        <v/>
      </c>
      <c r="J4595" s="76"/>
      <c r="K4595" s="28" t="str">
        <f t="shared" si="71"/>
        <v/>
      </c>
    </row>
    <row r="4596" spans="1:11" ht="18.95" customHeight="1" x14ac:dyDescent="0.25">
      <c r="A4596" s="52"/>
      <c r="C4596" s="76"/>
      <c r="D4596" s="185"/>
      <c r="E4596" s="76"/>
      <c r="F4596" s="76" t="str">
        <f>IF(E4596="","",IFERROR(VLOOKUP(E4596,Cadastro!$C$9:$D$1009,2,FALSE),"PROD. NÃO ENCONTRADO"))</f>
        <v/>
      </c>
      <c r="G4596" s="94"/>
      <c r="H4596" s="69" t="str">
        <f>IFERROR(G4596*VLOOKUP(E4596,Saldo!$P$8:$U$1009,6,FALSE),"")</f>
        <v/>
      </c>
      <c r="I4596" s="104" t="str">
        <f>IFERROR(IF(D4596="","",VLOOKUP(E4596,Saldo!$P$8:$Q$1009,2,FALSE)),"")</f>
        <v/>
      </c>
      <c r="J4596" s="76"/>
      <c r="K4596" s="28" t="str">
        <f t="shared" si="71"/>
        <v/>
      </c>
    </row>
    <row r="4597" spans="1:11" ht="18.95" customHeight="1" x14ac:dyDescent="0.25">
      <c r="A4597" s="52"/>
      <c r="C4597" s="76"/>
      <c r="D4597" s="185"/>
      <c r="E4597" s="76"/>
      <c r="F4597" s="76" t="str">
        <f>IF(E4597="","",IFERROR(VLOOKUP(E4597,Cadastro!$C$9:$D$1009,2,FALSE),"PROD. NÃO ENCONTRADO"))</f>
        <v/>
      </c>
      <c r="G4597" s="94"/>
      <c r="H4597" s="69" t="str">
        <f>IFERROR(G4597*VLOOKUP(E4597,Saldo!$P$8:$U$1009,6,FALSE),"")</f>
        <v/>
      </c>
      <c r="I4597" s="104" t="str">
        <f>IFERROR(IF(D4597="","",VLOOKUP(E4597,Saldo!$P$8:$Q$1009,2,FALSE)),"")</f>
        <v/>
      </c>
      <c r="J4597" s="76"/>
      <c r="K4597" s="28" t="str">
        <f t="shared" si="71"/>
        <v/>
      </c>
    </row>
    <row r="4598" spans="1:11" ht="18.95" customHeight="1" x14ac:dyDescent="0.25">
      <c r="A4598" s="52"/>
      <c r="C4598" s="76"/>
      <c r="D4598" s="185"/>
      <c r="E4598" s="76"/>
      <c r="F4598" s="76" t="str">
        <f>IF(E4598="","",IFERROR(VLOOKUP(E4598,Cadastro!$C$9:$D$1009,2,FALSE),"PROD. NÃO ENCONTRADO"))</f>
        <v/>
      </c>
      <c r="G4598" s="94"/>
      <c r="H4598" s="69" t="str">
        <f>IFERROR(G4598*VLOOKUP(E4598,Saldo!$P$8:$U$1009,6,FALSE),"")</f>
        <v/>
      </c>
      <c r="I4598" s="104" t="str">
        <f>IFERROR(IF(D4598="","",VLOOKUP(E4598,Saldo!$P$8:$Q$1009,2,FALSE)),"")</f>
        <v/>
      </c>
      <c r="J4598" s="76"/>
      <c r="K4598" s="28" t="str">
        <f t="shared" si="71"/>
        <v/>
      </c>
    </row>
    <row r="4599" spans="1:11" ht="18.95" customHeight="1" x14ac:dyDescent="0.25">
      <c r="A4599" s="52"/>
      <c r="C4599" s="76"/>
      <c r="D4599" s="185"/>
      <c r="E4599" s="76"/>
      <c r="F4599" s="76" t="str">
        <f>IF(E4599="","",IFERROR(VLOOKUP(E4599,Cadastro!$C$9:$D$1009,2,FALSE),"PROD. NÃO ENCONTRADO"))</f>
        <v/>
      </c>
      <c r="G4599" s="94"/>
      <c r="H4599" s="69" t="str">
        <f>IFERROR(G4599*VLOOKUP(E4599,Saldo!$P$8:$U$1009,6,FALSE),"")</f>
        <v/>
      </c>
      <c r="I4599" s="104" t="str">
        <f>IFERROR(IF(D4599="","",VLOOKUP(E4599,Saldo!$P$8:$Q$1009,2,FALSE)),"")</f>
        <v/>
      </c>
      <c r="J4599" s="76"/>
      <c r="K4599" s="28" t="str">
        <f t="shared" si="71"/>
        <v/>
      </c>
    </row>
    <row r="4600" spans="1:11" ht="18.95" customHeight="1" x14ac:dyDescent="0.25">
      <c r="A4600" s="52"/>
      <c r="C4600" s="76"/>
      <c r="D4600" s="185"/>
      <c r="E4600" s="76"/>
      <c r="F4600" s="76" t="str">
        <f>IF(E4600="","",IFERROR(VLOOKUP(E4600,Cadastro!$C$9:$D$1009,2,FALSE),"PROD. NÃO ENCONTRADO"))</f>
        <v/>
      </c>
      <c r="G4600" s="94"/>
      <c r="H4600" s="69" t="str">
        <f>IFERROR(G4600*VLOOKUP(E4600,Saldo!$P$8:$U$1009,6,FALSE),"")</f>
        <v/>
      </c>
      <c r="I4600" s="104" t="str">
        <f>IFERROR(IF(D4600="","",VLOOKUP(E4600,Saldo!$P$8:$Q$1009,2,FALSE)),"")</f>
        <v/>
      </c>
      <c r="J4600" s="76"/>
      <c r="K4600" s="28" t="str">
        <f t="shared" si="71"/>
        <v/>
      </c>
    </row>
    <row r="4601" spans="1:11" ht="18.95" customHeight="1" x14ac:dyDescent="0.25">
      <c r="A4601" s="52"/>
      <c r="C4601" s="76"/>
      <c r="D4601" s="185"/>
      <c r="E4601" s="76"/>
      <c r="F4601" s="76" t="str">
        <f>IF(E4601="","",IFERROR(VLOOKUP(E4601,Cadastro!$C$9:$D$1009,2,FALSE),"PROD. NÃO ENCONTRADO"))</f>
        <v/>
      </c>
      <c r="G4601" s="94"/>
      <c r="H4601" s="69" t="str">
        <f>IFERROR(G4601*VLOOKUP(E4601,Saldo!$P$8:$U$1009,6,FALSE),"")</f>
        <v/>
      </c>
      <c r="I4601" s="104" t="str">
        <f>IFERROR(IF(D4601="","",VLOOKUP(E4601,Saldo!$P$8:$Q$1009,2,FALSE)),"")</f>
        <v/>
      </c>
      <c r="J4601" s="76"/>
      <c r="K4601" s="28" t="str">
        <f t="shared" si="71"/>
        <v/>
      </c>
    </row>
    <row r="4602" spans="1:11" ht="18.95" customHeight="1" x14ac:dyDescent="0.25">
      <c r="A4602" s="52"/>
      <c r="C4602" s="76"/>
      <c r="D4602" s="185"/>
      <c r="E4602" s="76"/>
      <c r="F4602" s="76" t="str">
        <f>IF(E4602="","",IFERROR(VLOOKUP(E4602,Cadastro!$C$9:$D$1009,2,FALSE),"PROD. NÃO ENCONTRADO"))</f>
        <v/>
      </c>
      <c r="G4602" s="94"/>
      <c r="H4602" s="69" t="str">
        <f>IFERROR(G4602*VLOOKUP(E4602,Saldo!$P$8:$U$1009,6,FALSE),"")</f>
        <v/>
      </c>
      <c r="I4602" s="104" t="str">
        <f>IFERROR(IF(D4602="","",VLOOKUP(E4602,Saldo!$P$8:$Q$1009,2,FALSE)),"")</f>
        <v/>
      </c>
      <c r="J4602" s="76"/>
      <c r="K4602" s="28" t="str">
        <f t="shared" si="71"/>
        <v/>
      </c>
    </row>
    <row r="4603" spans="1:11" ht="18.95" customHeight="1" x14ac:dyDescent="0.25">
      <c r="A4603" s="52"/>
      <c r="C4603" s="76"/>
      <c r="D4603" s="185"/>
      <c r="E4603" s="76"/>
      <c r="F4603" s="76" t="str">
        <f>IF(E4603="","",IFERROR(VLOOKUP(E4603,Cadastro!$C$9:$D$1009,2,FALSE),"PROD. NÃO ENCONTRADO"))</f>
        <v/>
      </c>
      <c r="G4603" s="94"/>
      <c r="H4603" s="69" t="str">
        <f>IFERROR(G4603*VLOOKUP(E4603,Saldo!$P$8:$U$1009,6,FALSE),"")</f>
        <v/>
      </c>
      <c r="I4603" s="104" t="str">
        <f>IFERROR(IF(D4603="","",VLOOKUP(E4603,Saldo!$P$8:$Q$1009,2,FALSE)),"")</f>
        <v/>
      </c>
      <c r="J4603" s="76"/>
      <c r="K4603" s="28" t="str">
        <f t="shared" si="71"/>
        <v/>
      </c>
    </row>
    <row r="4604" spans="1:11" ht="18.95" customHeight="1" x14ac:dyDescent="0.25">
      <c r="A4604" s="52"/>
      <c r="C4604" s="76"/>
      <c r="D4604" s="185"/>
      <c r="E4604" s="76"/>
      <c r="F4604" s="76" t="str">
        <f>IF(E4604="","",IFERROR(VLOOKUP(E4604,Cadastro!$C$9:$D$1009,2,FALSE),"PROD. NÃO ENCONTRADO"))</f>
        <v/>
      </c>
      <c r="G4604" s="94"/>
      <c r="H4604" s="69" t="str">
        <f>IFERROR(G4604*VLOOKUP(E4604,Saldo!$P$8:$U$1009,6,FALSE),"")</f>
        <v/>
      </c>
      <c r="I4604" s="104" t="str">
        <f>IFERROR(IF(D4604="","",VLOOKUP(E4604,Saldo!$P$8:$Q$1009,2,FALSE)),"")</f>
        <v/>
      </c>
      <c r="J4604" s="76"/>
      <c r="K4604" s="28" t="str">
        <f t="shared" si="71"/>
        <v/>
      </c>
    </row>
    <row r="4605" spans="1:11" ht="18.95" customHeight="1" x14ac:dyDescent="0.25">
      <c r="A4605" s="52"/>
      <c r="C4605" s="76"/>
      <c r="D4605" s="185"/>
      <c r="E4605" s="76"/>
      <c r="F4605" s="76" t="str">
        <f>IF(E4605="","",IFERROR(VLOOKUP(E4605,Cadastro!$C$9:$D$1009,2,FALSE),"PROD. NÃO ENCONTRADO"))</f>
        <v/>
      </c>
      <c r="G4605" s="94"/>
      <c r="H4605" s="69" t="str">
        <f>IFERROR(G4605*VLOOKUP(E4605,Saldo!$P$8:$U$1009,6,FALSE),"")</f>
        <v/>
      </c>
      <c r="I4605" s="104" t="str">
        <f>IFERROR(IF(D4605="","",VLOOKUP(E4605,Saldo!$P$8:$Q$1009,2,FALSE)),"")</f>
        <v/>
      </c>
      <c r="J4605" s="76"/>
      <c r="K4605" s="28" t="str">
        <f t="shared" si="71"/>
        <v/>
      </c>
    </row>
    <row r="4606" spans="1:11" ht="18.95" customHeight="1" x14ac:dyDescent="0.25">
      <c r="A4606" s="52"/>
      <c r="C4606" s="76"/>
      <c r="D4606" s="185"/>
      <c r="E4606" s="76"/>
      <c r="F4606" s="76" t="str">
        <f>IF(E4606="","",IFERROR(VLOOKUP(E4606,Cadastro!$C$9:$D$1009,2,FALSE),"PROD. NÃO ENCONTRADO"))</f>
        <v/>
      </c>
      <c r="G4606" s="94"/>
      <c r="H4606" s="69" t="str">
        <f>IFERROR(G4606*VLOOKUP(E4606,Saldo!$P$8:$U$1009,6,FALSE),"")</f>
        <v/>
      </c>
      <c r="I4606" s="104" t="str">
        <f>IFERROR(IF(D4606="","",VLOOKUP(E4606,Saldo!$P$8:$Q$1009,2,FALSE)),"")</f>
        <v/>
      </c>
      <c r="J4606" s="76"/>
      <c r="K4606" s="28" t="str">
        <f t="shared" si="71"/>
        <v/>
      </c>
    </row>
    <row r="4607" spans="1:11" ht="18.95" customHeight="1" x14ac:dyDescent="0.25">
      <c r="A4607" s="52"/>
      <c r="C4607" s="76"/>
      <c r="D4607" s="185"/>
      <c r="E4607" s="76"/>
      <c r="F4607" s="76" t="str">
        <f>IF(E4607="","",IFERROR(VLOOKUP(E4607,Cadastro!$C$9:$D$1009,2,FALSE),"PROD. NÃO ENCONTRADO"))</f>
        <v/>
      </c>
      <c r="G4607" s="94"/>
      <c r="H4607" s="69" t="str">
        <f>IFERROR(G4607*VLOOKUP(E4607,Saldo!$P$8:$U$1009,6,FALSE),"")</f>
        <v/>
      </c>
      <c r="I4607" s="104" t="str">
        <f>IFERROR(IF(D4607="","",VLOOKUP(E4607,Saldo!$P$8:$Q$1009,2,FALSE)),"")</f>
        <v/>
      </c>
      <c r="J4607" s="76"/>
      <c r="K4607" s="28" t="str">
        <f t="shared" si="71"/>
        <v/>
      </c>
    </row>
    <row r="4608" spans="1:11" ht="18.95" customHeight="1" x14ac:dyDescent="0.25">
      <c r="A4608" s="52"/>
      <c r="C4608" s="76"/>
      <c r="D4608" s="185"/>
      <c r="E4608" s="76"/>
      <c r="F4608" s="76" t="str">
        <f>IF(E4608="","",IFERROR(VLOOKUP(E4608,Cadastro!$C$9:$D$1009,2,FALSE),"PROD. NÃO ENCONTRADO"))</f>
        <v/>
      </c>
      <c r="G4608" s="94"/>
      <c r="H4608" s="69" t="str">
        <f>IFERROR(G4608*VLOOKUP(E4608,Saldo!$P$8:$U$1009,6,FALSE),"")</f>
        <v/>
      </c>
      <c r="I4608" s="104" t="str">
        <f>IFERROR(IF(D4608="","",VLOOKUP(E4608,Saldo!$P$8:$Q$1009,2,FALSE)),"")</f>
        <v/>
      </c>
      <c r="J4608" s="76"/>
      <c r="K4608" s="28" t="str">
        <f t="shared" si="71"/>
        <v/>
      </c>
    </row>
    <row r="4609" spans="1:11" ht="18.95" customHeight="1" x14ac:dyDescent="0.25">
      <c r="A4609" s="52"/>
      <c r="C4609" s="76"/>
      <c r="D4609" s="185"/>
      <c r="E4609" s="76"/>
      <c r="F4609" s="76" t="str">
        <f>IF(E4609="","",IFERROR(VLOOKUP(E4609,Cadastro!$C$9:$D$1009,2,FALSE),"PROD. NÃO ENCONTRADO"))</f>
        <v/>
      </c>
      <c r="G4609" s="94"/>
      <c r="H4609" s="69" t="str">
        <f>IFERROR(G4609*VLOOKUP(E4609,Saldo!$P$8:$U$1009,6,FALSE),"")</f>
        <v/>
      </c>
      <c r="I4609" s="104" t="str">
        <f>IFERROR(IF(D4609="","",VLOOKUP(E4609,Saldo!$P$8:$Q$1009,2,FALSE)),"")</f>
        <v/>
      </c>
      <c r="J4609" s="76"/>
      <c r="K4609" s="28" t="str">
        <f t="shared" si="71"/>
        <v/>
      </c>
    </row>
    <row r="4610" spans="1:11" ht="18.95" customHeight="1" x14ac:dyDescent="0.25">
      <c r="A4610" s="52"/>
      <c r="C4610" s="76"/>
      <c r="D4610" s="185"/>
      <c r="E4610" s="76"/>
      <c r="F4610" s="76" t="str">
        <f>IF(E4610="","",IFERROR(VLOOKUP(E4610,Cadastro!$C$9:$D$1009,2,FALSE),"PROD. NÃO ENCONTRADO"))</f>
        <v/>
      </c>
      <c r="G4610" s="94"/>
      <c r="H4610" s="69" t="str">
        <f>IFERROR(G4610*VLOOKUP(E4610,Saldo!$P$8:$U$1009,6,FALSE),"")</f>
        <v/>
      </c>
      <c r="I4610" s="104" t="str">
        <f>IFERROR(IF(D4610="","",VLOOKUP(E4610,Saldo!$P$8:$Q$1009,2,FALSE)),"")</f>
        <v/>
      </c>
      <c r="J4610" s="76"/>
      <c r="K4610" s="28" t="str">
        <f t="shared" si="71"/>
        <v/>
      </c>
    </row>
    <row r="4611" spans="1:11" ht="18.95" customHeight="1" x14ac:dyDescent="0.25">
      <c r="A4611" s="52"/>
      <c r="C4611" s="76"/>
      <c r="D4611" s="185"/>
      <c r="E4611" s="76"/>
      <c r="F4611" s="76" t="str">
        <f>IF(E4611="","",IFERROR(VLOOKUP(E4611,Cadastro!$C$9:$D$1009,2,FALSE),"PROD. NÃO ENCONTRADO"))</f>
        <v/>
      </c>
      <c r="G4611" s="94"/>
      <c r="H4611" s="69" t="str">
        <f>IFERROR(G4611*VLOOKUP(E4611,Saldo!$P$8:$U$1009,6,FALSE),"")</f>
        <v/>
      </c>
      <c r="I4611" s="104" t="str">
        <f>IFERROR(IF(D4611="","",VLOOKUP(E4611,Saldo!$P$8:$Q$1009,2,FALSE)),"")</f>
        <v/>
      </c>
      <c r="J4611" s="76"/>
      <c r="K4611" s="28" t="str">
        <f t="shared" si="71"/>
        <v/>
      </c>
    </row>
    <row r="4612" spans="1:11" ht="18.95" customHeight="1" x14ac:dyDescent="0.25">
      <c r="A4612" s="52"/>
      <c r="C4612" s="76"/>
      <c r="D4612" s="185"/>
      <c r="E4612" s="76"/>
      <c r="F4612" s="76" t="str">
        <f>IF(E4612="","",IFERROR(VLOOKUP(E4612,Cadastro!$C$9:$D$1009,2,FALSE),"PROD. NÃO ENCONTRADO"))</f>
        <v/>
      </c>
      <c r="G4612" s="94"/>
      <c r="H4612" s="69" t="str">
        <f>IFERROR(G4612*VLOOKUP(E4612,Saldo!$P$8:$U$1009,6,FALSE),"")</f>
        <v/>
      </c>
      <c r="I4612" s="104" t="str">
        <f>IFERROR(IF(D4612="","",VLOOKUP(E4612,Saldo!$P$8:$Q$1009,2,FALSE)),"")</f>
        <v/>
      </c>
      <c r="J4612" s="76"/>
      <c r="K4612" s="28" t="str">
        <f t="shared" si="71"/>
        <v/>
      </c>
    </row>
    <row r="4613" spans="1:11" ht="18.95" customHeight="1" x14ac:dyDescent="0.25">
      <c r="A4613" s="52"/>
      <c r="C4613" s="76"/>
      <c r="D4613" s="185"/>
      <c r="E4613" s="76"/>
      <c r="F4613" s="76" t="str">
        <f>IF(E4613="","",IFERROR(VLOOKUP(E4613,Cadastro!$C$9:$D$1009,2,FALSE),"PROD. NÃO ENCONTRADO"))</f>
        <v/>
      </c>
      <c r="G4613" s="94"/>
      <c r="H4613" s="69" t="str">
        <f>IFERROR(G4613*VLOOKUP(E4613,Saldo!$P$8:$U$1009,6,FALSE),"")</f>
        <v/>
      </c>
      <c r="I4613" s="104" t="str">
        <f>IFERROR(IF(D4613="","",VLOOKUP(E4613,Saldo!$P$8:$Q$1009,2,FALSE)),"")</f>
        <v/>
      </c>
      <c r="J4613" s="76"/>
      <c r="K4613" s="28" t="str">
        <f t="shared" si="71"/>
        <v/>
      </c>
    </row>
    <row r="4614" spans="1:11" ht="18.95" customHeight="1" x14ac:dyDescent="0.25">
      <c r="A4614" s="52"/>
      <c r="C4614" s="76"/>
      <c r="D4614" s="185"/>
      <c r="E4614" s="76"/>
      <c r="F4614" s="76" t="str">
        <f>IF(E4614="","",IFERROR(VLOOKUP(E4614,Cadastro!$C$9:$D$1009,2,FALSE),"PROD. NÃO ENCONTRADO"))</f>
        <v/>
      </c>
      <c r="G4614" s="94"/>
      <c r="H4614" s="69" t="str">
        <f>IFERROR(G4614*VLOOKUP(E4614,Saldo!$P$8:$U$1009,6,FALSE),"")</f>
        <v/>
      </c>
      <c r="I4614" s="104" t="str">
        <f>IFERROR(IF(D4614="","",VLOOKUP(E4614,Saldo!$P$8:$Q$1009,2,FALSE)),"")</f>
        <v/>
      </c>
      <c r="J4614" s="76"/>
      <c r="K4614" s="28" t="str">
        <f t="shared" si="71"/>
        <v/>
      </c>
    </row>
    <row r="4615" spans="1:11" ht="18.95" customHeight="1" x14ac:dyDescent="0.25">
      <c r="A4615" s="52"/>
      <c r="C4615" s="76"/>
      <c r="D4615" s="185"/>
      <c r="E4615" s="76"/>
      <c r="F4615" s="76" t="str">
        <f>IF(E4615="","",IFERROR(VLOOKUP(E4615,Cadastro!$C$9:$D$1009,2,FALSE),"PROD. NÃO ENCONTRADO"))</f>
        <v/>
      </c>
      <c r="G4615" s="94"/>
      <c r="H4615" s="69" t="str">
        <f>IFERROR(G4615*VLOOKUP(E4615,Saldo!$P$8:$U$1009,6,FALSE),"")</f>
        <v/>
      </c>
      <c r="I4615" s="104" t="str">
        <f>IFERROR(IF(D4615="","",VLOOKUP(E4615,Saldo!$P$8:$Q$1009,2,FALSE)),"")</f>
        <v/>
      </c>
      <c r="J4615" s="76"/>
      <c r="K4615" s="28" t="str">
        <f t="shared" si="71"/>
        <v/>
      </c>
    </row>
    <row r="4616" spans="1:11" ht="18.95" customHeight="1" x14ac:dyDescent="0.25">
      <c r="A4616" s="52"/>
      <c r="C4616" s="76"/>
      <c r="D4616" s="185"/>
      <c r="E4616" s="76"/>
      <c r="F4616" s="76" t="str">
        <f>IF(E4616="","",IFERROR(VLOOKUP(E4616,Cadastro!$C$9:$D$1009,2,FALSE),"PROD. NÃO ENCONTRADO"))</f>
        <v/>
      </c>
      <c r="G4616" s="94"/>
      <c r="H4616" s="69" t="str">
        <f>IFERROR(G4616*VLOOKUP(E4616,Saldo!$P$8:$U$1009,6,FALSE),"")</f>
        <v/>
      </c>
      <c r="I4616" s="104" t="str">
        <f>IFERROR(IF(D4616="","",VLOOKUP(E4616,Saldo!$P$8:$Q$1009,2,FALSE)),"")</f>
        <v/>
      </c>
      <c r="J4616" s="76"/>
      <c r="K4616" s="28" t="str">
        <f t="shared" si="71"/>
        <v/>
      </c>
    </row>
    <row r="4617" spans="1:11" ht="18.95" customHeight="1" x14ac:dyDescent="0.25">
      <c r="A4617" s="52"/>
      <c r="C4617" s="76"/>
      <c r="D4617" s="185"/>
      <c r="E4617" s="76"/>
      <c r="F4617" s="76" t="str">
        <f>IF(E4617="","",IFERROR(VLOOKUP(E4617,Cadastro!$C$9:$D$1009,2,FALSE),"PROD. NÃO ENCONTRADO"))</f>
        <v/>
      </c>
      <c r="G4617" s="94"/>
      <c r="H4617" s="69" t="str">
        <f>IFERROR(G4617*VLOOKUP(E4617,Saldo!$P$8:$U$1009,6,FALSE),"")</f>
        <v/>
      </c>
      <c r="I4617" s="104" t="str">
        <f>IFERROR(IF(D4617="","",VLOOKUP(E4617,Saldo!$P$8:$Q$1009,2,FALSE)),"")</f>
        <v/>
      </c>
      <c r="J4617" s="76"/>
      <c r="K4617" s="28" t="str">
        <f t="shared" si="71"/>
        <v/>
      </c>
    </row>
    <row r="4618" spans="1:11" ht="18.95" customHeight="1" x14ac:dyDescent="0.25">
      <c r="A4618" s="52"/>
      <c r="C4618" s="76"/>
      <c r="D4618" s="185"/>
      <c r="E4618" s="76"/>
      <c r="F4618" s="76" t="str">
        <f>IF(E4618="","",IFERROR(VLOOKUP(E4618,Cadastro!$C$9:$D$1009,2,FALSE),"PROD. NÃO ENCONTRADO"))</f>
        <v/>
      </c>
      <c r="G4618" s="94"/>
      <c r="H4618" s="69" t="str">
        <f>IFERROR(G4618*VLOOKUP(E4618,Saldo!$P$8:$U$1009,6,FALSE),"")</f>
        <v/>
      </c>
      <c r="I4618" s="104" t="str">
        <f>IFERROR(IF(D4618="","",VLOOKUP(E4618,Saldo!$P$8:$Q$1009,2,FALSE)),"")</f>
        <v/>
      </c>
      <c r="J4618" s="76"/>
      <c r="K4618" s="28" t="str">
        <f t="shared" ref="K4618:K4681" si="72">IF(D4618="","",MONTH(D4618))</f>
        <v/>
      </c>
    </row>
    <row r="4619" spans="1:11" ht="18.95" customHeight="1" x14ac:dyDescent="0.25">
      <c r="A4619" s="52"/>
      <c r="C4619" s="76"/>
      <c r="D4619" s="185"/>
      <c r="E4619" s="76"/>
      <c r="F4619" s="76" t="str">
        <f>IF(E4619="","",IFERROR(VLOOKUP(E4619,Cadastro!$C$9:$D$1009,2,FALSE),"PROD. NÃO ENCONTRADO"))</f>
        <v/>
      </c>
      <c r="G4619" s="94"/>
      <c r="H4619" s="69" t="str">
        <f>IFERROR(G4619*VLOOKUP(E4619,Saldo!$P$8:$U$1009,6,FALSE),"")</f>
        <v/>
      </c>
      <c r="I4619" s="104" t="str">
        <f>IFERROR(IF(D4619="","",VLOOKUP(E4619,Saldo!$P$8:$Q$1009,2,FALSE)),"")</f>
        <v/>
      </c>
      <c r="J4619" s="76"/>
      <c r="K4619" s="28" t="str">
        <f t="shared" si="72"/>
        <v/>
      </c>
    </row>
    <row r="4620" spans="1:11" ht="18.95" customHeight="1" x14ac:dyDescent="0.25">
      <c r="A4620" s="52"/>
      <c r="C4620" s="76"/>
      <c r="D4620" s="185"/>
      <c r="E4620" s="76"/>
      <c r="F4620" s="76" t="str">
        <f>IF(E4620="","",IFERROR(VLOOKUP(E4620,Cadastro!$C$9:$D$1009,2,FALSE),"PROD. NÃO ENCONTRADO"))</f>
        <v/>
      </c>
      <c r="G4620" s="94"/>
      <c r="H4620" s="69" t="str">
        <f>IFERROR(G4620*VLOOKUP(E4620,Saldo!$P$8:$U$1009,6,FALSE),"")</f>
        <v/>
      </c>
      <c r="I4620" s="104" t="str">
        <f>IFERROR(IF(D4620="","",VLOOKUP(E4620,Saldo!$P$8:$Q$1009,2,FALSE)),"")</f>
        <v/>
      </c>
      <c r="J4620" s="76"/>
      <c r="K4620" s="28" t="str">
        <f t="shared" si="72"/>
        <v/>
      </c>
    </row>
    <row r="4621" spans="1:11" ht="18.95" customHeight="1" x14ac:dyDescent="0.25">
      <c r="A4621" s="52"/>
      <c r="C4621" s="76"/>
      <c r="D4621" s="185"/>
      <c r="E4621" s="76"/>
      <c r="F4621" s="76" t="str">
        <f>IF(E4621="","",IFERROR(VLOOKUP(E4621,Cadastro!$C$9:$D$1009,2,FALSE),"PROD. NÃO ENCONTRADO"))</f>
        <v/>
      </c>
      <c r="G4621" s="94"/>
      <c r="H4621" s="69" t="str">
        <f>IFERROR(G4621*VLOOKUP(E4621,Saldo!$P$8:$U$1009,6,FALSE),"")</f>
        <v/>
      </c>
      <c r="I4621" s="104" t="str">
        <f>IFERROR(IF(D4621="","",VLOOKUP(E4621,Saldo!$P$8:$Q$1009,2,FALSE)),"")</f>
        <v/>
      </c>
      <c r="J4621" s="76"/>
      <c r="K4621" s="28" t="str">
        <f t="shared" si="72"/>
        <v/>
      </c>
    </row>
    <row r="4622" spans="1:11" ht="18.95" customHeight="1" x14ac:dyDescent="0.25">
      <c r="A4622" s="52"/>
      <c r="C4622" s="76"/>
      <c r="D4622" s="185"/>
      <c r="E4622" s="76"/>
      <c r="F4622" s="76" t="str">
        <f>IF(E4622="","",IFERROR(VLOOKUP(E4622,Cadastro!$C$9:$D$1009,2,FALSE),"PROD. NÃO ENCONTRADO"))</f>
        <v/>
      </c>
      <c r="G4622" s="94"/>
      <c r="H4622" s="69" t="str">
        <f>IFERROR(G4622*VLOOKUP(E4622,Saldo!$P$8:$U$1009,6,FALSE),"")</f>
        <v/>
      </c>
      <c r="I4622" s="104" t="str">
        <f>IFERROR(IF(D4622="","",VLOOKUP(E4622,Saldo!$P$8:$Q$1009,2,FALSE)),"")</f>
        <v/>
      </c>
      <c r="J4622" s="76"/>
      <c r="K4622" s="28" t="str">
        <f t="shared" si="72"/>
        <v/>
      </c>
    </row>
    <row r="4623" spans="1:11" ht="18.95" customHeight="1" x14ac:dyDescent="0.25">
      <c r="A4623" s="52"/>
      <c r="C4623" s="76"/>
      <c r="D4623" s="185"/>
      <c r="E4623" s="76"/>
      <c r="F4623" s="76" t="str">
        <f>IF(E4623="","",IFERROR(VLOOKUP(E4623,Cadastro!$C$9:$D$1009,2,FALSE),"PROD. NÃO ENCONTRADO"))</f>
        <v/>
      </c>
      <c r="G4623" s="94"/>
      <c r="H4623" s="69" t="str">
        <f>IFERROR(G4623*VLOOKUP(E4623,Saldo!$P$8:$U$1009,6,FALSE),"")</f>
        <v/>
      </c>
      <c r="I4623" s="104" t="str">
        <f>IFERROR(IF(D4623="","",VLOOKUP(E4623,Saldo!$P$8:$Q$1009,2,FALSE)),"")</f>
        <v/>
      </c>
      <c r="J4623" s="76"/>
      <c r="K4623" s="28" t="str">
        <f t="shared" si="72"/>
        <v/>
      </c>
    </row>
    <row r="4624" spans="1:11" ht="18.95" customHeight="1" x14ac:dyDescent="0.25">
      <c r="A4624" s="52"/>
      <c r="C4624" s="76"/>
      <c r="D4624" s="185"/>
      <c r="E4624" s="76"/>
      <c r="F4624" s="76" t="str">
        <f>IF(E4624="","",IFERROR(VLOOKUP(E4624,Cadastro!$C$9:$D$1009,2,FALSE),"PROD. NÃO ENCONTRADO"))</f>
        <v/>
      </c>
      <c r="G4624" s="94"/>
      <c r="H4624" s="69" t="str">
        <f>IFERROR(G4624*VLOOKUP(E4624,Saldo!$P$8:$U$1009,6,FALSE),"")</f>
        <v/>
      </c>
      <c r="I4624" s="104" t="str">
        <f>IFERROR(IF(D4624="","",VLOOKUP(E4624,Saldo!$P$8:$Q$1009,2,FALSE)),"")</f>
        <v/>
      </c>
      <c r="J4624" s="76"/>
      <c r="K4624" s="28" t="str">
        <f t="shared" si="72"/>
        <v/>
      </c>
    </row>
    <row r="4625" spans="1:11" ht="18.95" customHeight="1" x14ac:dyDescent="0.25">
      <c r="A4625" s="52"/>
      <c r="C4625" s="76"/>
      <c r="D4625" s="185"/>
      <c r="E4625" s="76"/>
      <c r="F4625" s="76" t="str">
        <f>IF(E4625="","",IFERROR(VLOOKUP(E4625,Cadastro!$C$9:$D$1009,2,FALSE),"PROD. NÃO ENCONTRADO"))</f>
        <v/>
      </c>
      <c r="G4625" s="94"/>
      <c r="H4625" s="69" t="str">
        <f>IFERROR(G4625*VLOOKUP(E4625,Saldo!$P$8:$U$1009,6,FALSE),"")</f>
        <v/>
      </c>
      <c r="I4625" s="104" t="str">
        <f>IFERROR(IF(D4625="","",VLOOKUP(E4625,Saldo!$P$8:$Q$1009,2,FALSE)),"")</f>
        <v/>
      </c>
      <c r="J4625" s="76"/>
      <c r="K4625" s="28" t="str">
        <f t="shared" si="72"/>
        <v/>
      </c>
    </row>
    <row r="4626" spans="1:11" ht="18.95" customHeight="1" x14ac:dyDescent="0.25">
      <c r="A4626" s="52"/>
      <c r="C4626" s="76"/>
      <c r="D4626" s="185"/>
      <c r="E4626" s="76"/>
      <c r="F4626" s="76" t="str">
        <f>IF(E4626="","",IFERROR(VLOOKUP(E4626,Cadastro!$C$9:$D$1009,2,FALSE),"PROD. NÃO ENCONTRADO"))</f>
        <v/>
      </c>
      <c r="G4626" s="94"/>
      <c r="H4626" s="69" t="str">
        <f>IFERROR(G4626*VLOOKUP(E4626,Saldo!$P$8:$U$1009,6,FALSE),"")</f>
        <v/>
      </c>
      <c r="I4626" s="104" t="str">
        <f>IFERROR(IF(D4626="","",VLOOKUP(E4626,Saldo!$P$8:$Q$1009,2,FALSE)),"")</f>
        <v/>
      </c>
      <c r="J4626" s="76"/>
      <c r="K4626" s="28" t="str">
        <f t="shared" si="72"/>
        <v/>
      </c>
    </row>
    <row r="4627" spans="1:11" ht="18.95" customHeight="1" x14ac:dyDescent="0.25">
      <c r="A4627" s="52"/>
      <c r="C4627" s="76"/>
      <c r="D4627" s="185"/>
      <c r="E4627" s="76"/>
      <c r="F4627" s="76" t="str">
        <f>IF(E4627="","",IFERROR(VLOOKUP(E4627,Cadastro!$C$9:$D$1009,2,FALSE),"PROD. NÃO ENCONTRADO"))</f>
        <v/>
      </c>
      <c r="G4627" s="94"/>
      <c r="H4627" s="69" t="str">
        <f>IFERROR(G4627*VLOOKUP(E4627,Saldo!$P$8:$U$1009,6,FALSE),"")</f>
        <v/>
      </c>
      <c r="I4627" s="104" t="str">
        <f>IFERROR(IF(D4627="","",VLOOKUP(E4627,Saldo!$P$8:$Q$1009,2,FALSE)),"")</f>
        <v/>
      </c>
      <c r="J4627" s="76"/>
      <c r="K4627" s="28" t="str">
        <f t="shared" si="72"/>
        <v/>
      </c>
    </row>
    <row r="4628" spans="1:11" ht="18.95" customHeight="1" x14ac:dyDescent="0.25">
      <c r="A4628" s="52"/>
      <c r="C4628" s="76"/>
      <c r="D4628" s="185"/>
      <c r="E4628" s="76"/>
      <c r="F4628" s="76" t="str">
        <f>IF(E4628="","",IFERROR(VLOOKUP(E4628,Cadastro!$C$9:$D$1009,2,FALSE),"PROD. NÃO ENCONTRADO"))</f>
        <v/>
      </c>
      <c r="G4628" s="94"/>
      <c r="H4628" s="69" t="str">
        <f>IFERROR(G4628*VLOOKUP(E4628,Saldo!$P$8:$U$1009,6,FALSE),"")</f>
        <v/>
      </c>
      <c r="I4628" s="104" t="str">
        <f>IFERROR(IF(D4628="","",VLOOKUP(E4628,Saldo!$P$8:$Q$1009,2,FALSE)),"")</f>
        <v/>
      </c>
      <c r="J4628" s="76"/>
      <c r="K4628" s="28" t="str">
        <f t="shared" si="72"/>
        <v/>
      </c>
    </row>
    <row r="4629" spans="1:11" ht="18.95" customHeight="1" x14ac:dyDescent="0.25">
      <c r="A4629" s="52"/>
      <c r="C4629" s="76"/>
      <c r="D4629" s="185"/>
      <c r="E4629" s="76"/>
      <c r="F4629" s="76" t="str">
        <f>IF(E4629="","",IFERROR(VLOOKUP(E4629,Cadastro!$C$9:$D$1009,2,FALSE),"PROD. NÃO ENCONTRADO"))</f>
        <v/>
      </c>
      <c r="G4629" s="94"/>
      <c r="H4629" s="69" t="str">
        <f>IFERROR(G4629*VLOOKUP(E4629,Saldo!$P$8:$U$1009,6,FALSE),"")</f>
        <v/>
      </c>
      <c r="I4629" s="104" t="str">
        <f>IFERROR(IF(D4629="","",VLOOKUP(E4629,Saldo!$P$8:$Q$1009,2,FALSE)),"")</f>
        <v/>
      </c>
      <c r="J4629" s="76"/>
      <c r="K4629" s="28" t="str">
        <f t="shared" si="72"/>
        <v/>
      </c>
    </row>
    <row r="4630" spans="1:11" ht="18.95" customHeight="1" x14ac:dyDescent="0.25">
      <c r="A4630" s="52"/>
      <c r="C4630" s="76"/>
      <c r="D4630" s="185"/>
      <c r="E4630" s="76"/>
      <c r="F4630" s="76" t="str">
        <f>IF(E4630="","",IFERROR(VLOOKUP(E4630,Cadastro!$C$9:$D$1009,2,FALSE),"PROD. NÃO ENCONTRADO"))</f>
        <v/>
      </c>
      <c r="G4630" s="94"/>
      <c r="H4630" s="69" t="str">
        <f>IFERROR(G4630*VLOOKUP(E4630,Saldo!$P$8:$U$1009,6,FALSE),"")</f>
        <v/>
      </c>
      <c r="I4630" s="104" t="str">
        <f>IFERROR(IF(D4630="","",VLOOKUP(E4630,Saldo!$P$8:$Q$1009,2,FALSE)),"")</f>
        <v/>
      </c>
      <c r="J4630" s="76"/>
      <c r="K4630" s="28" t="str">
        <f t="shared" si="72"/>
        <v/>
      </c>
    </row>
    <row r="4631" spans="1:11" ht="18.95" customHeight="1" x14ac:dyDescent="0.25">
      <c r="A4631" s="52"/>
      <c r="C4631" s="76"/>
      <c r="D4631" s="185"/>
      <c r="E4631" s="76"/>
      <c r="F4631" s="76" t="str">
        <f>IF(E4631="","",IFERROR(VLOOKUP(E4631,Cadastro!$C$9:$D$1009,2,FALSE),"PROD. NÃO ENCONTRADO"))</f>
        <v/>
      </c>
      <c r="G4631" s="94"/>
      <c r="H4631" s="69" t="str">
        <f>IFERROR(G4631*VLOOKUP(E4631,Saldo!$P$8:$U$1009,6,FALSE),"")</f>
        <v/>
      </c>
      <c r="I4631" s="104" t="str">
        <f>IFERROR(IF(D4631="","",VLOOKUP(E4631,Saldo!$P$8:$Q$1009,2,FALSE)),"")</f>
        <v/>
      </c>
      <c r="J4631" s="76"/>
      <c r="K4631" s="28" t="str">
        <f t="shared" si="72"/>
        <v/>
      </c>
    </row>
    <row r="4632" spans="1:11" ht="18.95" customHeight="1" x14ac:dyDescent="0.25">
      <c r="A4632" s="52"/>
      <c r="C4632" s="76"/>
      <c r="D4632" s="185"/>
      <c r="E4632" s="76"/>
      <c r="F4632" s="76" t="str">
        <f>IF(E4632="","",IFERROR(VLOOKUP(E4632,Cadastro!$C$9:$D$1009,2,FALSE),"PROD. NÃO ENCONTRADO"))</f>
        <v/>
      </c>
      <c r="G4632" s="94"/>
      <c r="H4632" s="69" t="str">
        <f>IFERROR(G4632*VLOOKUP(E4632,Saldo!$P$8:$U$1009,6,FALSE),"")</f>
        <v/>
      </c>
      <c r="I4632" s="104" t="str">
        <f>IFERROR(IF(D4632="","",VLOOKUP(E4632,Saldo!$P$8:$Q$1009,2,FALSE)),"")</f>
        <v/>
      </c>
      <c r="J4632" s="76"/>
      <c r="K4632" s="28" t="str">
        <f t="shared" si="72"/>
        <v/>
      </c>
    </row>
    <row r="4633" spans="1:11" ht="18.95" customHeight="1" x14ac:dyDescent="0.25">
      <c r="A4633" s="52"/>
      <c r="C4633" s="76"/>
      <c r="D4633" s="185"/>
      <c r="E4633" s="76"/>
      <c r="F4633" s="76" t="str">
        <f>IF(E4633="","",IFERROR(VLOOKUP(E4633,Cadastro!$C$9:$D$1009,2,FALSE),"PROD. NÃO ENCONTRADO"))</f>
        <v/>
      </c>
      <c r="G4633" s="94"/>
      <c r="H4633" s="69" t="str">
        <f>IFERROR(G4633*VLOOKUP(E4633,Saldo!$P$8:$U$1009,6,FALSE),"")</f>
        <v/>
      </c>
      <c r="I4633" s="104" t="str">
        <f>IFERROR(IF(D4633="","",VLOOKUP(E4633,Saldo!$P$8:$Q$1009,2,FALSE)),"")</f>
        <v/>
      </c>
      <c r="J4633" s="76"/>
      <c r="K4633" s="28" t="str">
        <f t="shared" si="72"/>
        <v/>
      </c>
    </row>
    <row r="4634" spans="1:11" ht="18.95" customHeight="1" x14ac:dyDescent="0.25">
      <c r="A4634" s="52"/>
      <c r="C4634" s="76"/>
      <c r="D4634" s="185"/>
      <c r="E4634" s="76"/>
      <c r="F4634" s="76" t="str">
        <f>IF(E4634="","",IFERROR(VLOOKUP(E4634,Cadastro!$C$9:$D$1009,2,FALSE),"PROD. NÃO ENCONTRADO"))</f>
        <v/>
      </c>
      <c r="G4634" s="94"/>
      <c r="H4634" s="69" t="str">
        <f>IFERROR(G4634*VLOOKUP(E4634,Saldo!$P$8:$U$1009,6,FALSE),"")</f>
        <v/>
      </c>
      <c r="I4634" s="104" t="str">
        <f>IFERROR(IF(D4634="","",VLOOKUP(E4634,Saldo!$P$8:$Q$1009,2,FALSE)),"")</f>
        <v/>
      </c>
      <c r="J4634" s="76"/>
      <c r="K4634" s="28" t="str">
        <f t="shared" si="72"/>
        <v/>
      </c>
    </row>
    <row r="4635" spans="1:11" ht="18.95" customHeight="1" x14ac:dyDescent="0.25">
      <c r="A4635" s="52"/>
      <c r="C4635" s="76"/>
      <c r="D4635" s="185"/>
      <c r="E4635" s="76"/>
      <c r="F4635" s="76" t="str">
        <f>IF(E4635="","",IFERROR(VLOOKUP(E4635,Cadastro!$C$9:$D$1009,2,FALSE),"PROD. NÃO ENCONTRADO"))</f>
        <v/>
      </c>
      <c r="G4635" s="94"/>
      <c r="H4635" s="69" t="str">
        <f>IFERROR(G4635*VLOOKUP(E4635,Saldo!$P$8:$U$1009,6,FALSE),"")</f>
        <v/>
      </c>
      <c r="I4635" s="104" t="str">
        <f>IFERROR(IF(D4635="","",VLOOKUP(E4635,Saldo!$P$8:$Q$1009,2,FALSE)),"")</f>
        <v/>
      </c>
      <c r="J4635" s="76"/>
      <c r="K4635" s="28" t="str">
        <f t="shared" si="72"/>
        <v/>
      </c>
    </row>
    <row r="4636" spans="1:11" ht="18.95" customHeight="1" x14ac:dyDescent="0.25">
      <c r="A4636" s="52"/>
      <c r="C4636" s="76"/>
      <c r="D4636" s="185"/>
      <c r="E4636" s="76"/>
      <c r="F4636" s="76" t="str">
        <f>IF(E4636="","",IFERROR(VLOOKUP(E4636,Cadastro!$C$9:$D$1009,2,FALSE),"PROD. NÃO ENCONTRADO"))</f>
        <v/>
      </c>
      <c r="G4636" s="94"/>
      <c r="H4636" s="69" t="str">
        <f>IFERROR(G4636*VLOOKUP(E4636,Saldo!$P$8:$U$1009,6,FALSE),"")</f>
        <v/>
      </c>
      <c r="I4636" s="104" t="str">
        <f>IFERROR(IF(D4636="","",VLOOKUP(E4636,Saldo!$P$8:$Q$1009,2,FALSE)),"")</f>
        <v/>
      </c>
      <c r="J4636" s="76"/>
      <c r="K4636" s="28" t="str">
        <f t="shared" si="72"/>
        <v/>
      </c>
    </row>
    <row r="4637" spans="1:11" ht="18.95" customHeight="1" x14ac:dyDescent="0.25">
      <c r="A4637" s="52"/>
      <c r="C4637" s="76"/>
      <c r="D4637" s="185"/>
      <c r="E4637" s="76"/>
      <c r="F4637" s="76" t="str">
        <f>IF(E4637="","",IFERROR(VLOOKUP(E4637,Cadastro!$C$9:$D$1009,2,FALSE),"PROD. NÃO ENCONTRADO"))</f>
        <v/>
      </c>
      <c r="G4637" s="94"/>
      <c r="H4637" s="69" t="str">
        <f>IFERROR(G4637*VLOOKUP(E4637,Saldo!$P$8:$U$1009,6,FALSE),"")</f>
        <v/>
      </c>
      <c r="I4637" s="104" t="str">
        <f>IFERROR(IF(D4637="","",VLOOKUP(E4637,Saldo!$P$8:$Q$1009,2,FALSE)),"")</f>
        <v/>
      </c>
      <c r="J4637" s="76"/>
      <c r="K4637" s="28" t="str">
        <f t="shared" si="72"/>
        <v/>
      </c>
    </row>
    <row r="4638" spans="1:11" ht="18.95" customHeight="1" x14ac:dyDescent="0.25">
      <c r="A4638" s="52"/>
      <c r="C4638" s="76"/>
      <c r="D4638" s="185"/>
      <c r="E4638" s="76"/>
      <c r="F4638" s="76" t="str">
        <f>IF(E4638="","",IFERROR(VLOOKUP(E4638,Cadastro!$C$9:$D$1009,2,FALSE),"PROD. NÃO ENCONTRADO"))</f>
        <v/>
      </c>
      <c r="G4638" s="94"/>
      <c r="H4638" s="69" t="str">
        <f>IFERROR(G4638*VLOOKUP(E4638,Saldo!$P$8:$U$1009,6,FALSE),"")</f>
        <v/>
      </c>
      <c r="I4638" s="104" t="str">
        <f>IFERROR(IF(D4638="","",VLOOKUP(E4638,Saldo!$P$8:$Q$1009,2,FALSE)),"")</f>
        <v/>
      </c>
      <c r="J4638" s="76"/>
      <c r="K4638" s="28" t="str">
        <f t="shared" si="72"/>
        <v/>
      </c>
    </row>
    <row r="4639" spans="1:11" ht="18.95" customHeight="1" x14ac:dyDescent="0.25">
      <c r="A4639" s="52"/>
      <c r="C4639" s="76"/>
      <c r="D4639" s="185"/>
      <c r="E4639" s="76"/>
      <c r="F4639" s="76" t="str">
        <f>IF(E4639="","",IFERROR(VLOOKUP(E4639,Cadastro!$C$9:$D$1009,2,FALSE),"PROD. NÃO ENCONTRADO"))</f>
        <v/>
      </c>
      <c r="G4639" s="94"/>
      <c r="H4639" s="69" t="str">
        <f>IFERROR(G4639*VLOOKUP(E4639,Saldo!$P$8:$U$1009,6,FALSE),"")</f>
        <v/>
      </c>
      <c r="I4639" s="104" t="str">
        <f>IFERROR(IF(D4639="","",VLOOKUP(E4639,Saldo!$P$8:$Q$1009,2,FALSE)),"")</f>
        <v/>
      </c>
      <c r="J4639" s="76"/>
      <c r="K4639" s="28" t="str">
        <f t="shared" si="72"/>
        <v/>
      </c>
    </row>
    <row r="4640" spans="1:11" ht="18.95" customHeight="1" x14ac:dyDescent="0.25">
      <c r="A4640" s="52"/>
      <c r="C4640" s="76"/>
      <c r="D4640" s="185"/>
      <c r="E4640" s="76"/>
      <c r="F4640" s="76" t="str">
        <f>IF(E4640="","",IFERROR(VLOOKUP(E4640,Cadastro!$C$9:$D$1009,2,FALSE),"PROD. NÃO ENCONTRADO"))</f>
        <v/>
      </c>
      <c r="G4640" s="94"/>
      <c r="H4640" s="69" t="str">
        <f>IFERROR(G4640*VLOOKUP(E4640,Saldo!$P$8:$U$1009,6,FALSE),"")</f>
        <v/>
      </c>
      <c r="I4640" s="104" t="str">
        <f>IFERROR(IF(D4640="","",VLOOKUP(E4640,Saldo!$P$8:$Q$1009,2,FALSE)),"")</f>
        <v/>
      </c>
      <c r="J4640" s="76"/>
      <c r="K4640" s="28" t="str">
        <f t="shared" si="72"/>
        <v/>
      </c>
    </row>
    <row r="4641" spans="1:11" ht="18.95" customHeight="1" x14ac:dyDescent="0.25">
      <c r="A4641" s="52"/>
      <c r="C4641" s="76"/>
      <c r="D4641" s="185"/>
      <c r="E4641" s="76"/>
      <c r="F4641" s="76" t="str">
        <f>IF(E4641="","",IFERROR(VLOOKUP(E4641,Cadastro!$C$9:$D$1009,2,FALSE),"PROD. NÃO ENCONTRADO"))</f>
        <v/>
      </c>
      <c r="G4641" s="94"/>
      <c r="H4641" s="69" t="str">
        <f>IFERROR(G4641*VLOOKUP(E4641,Saldo!$P$8:$U$1009,6,FALSE),"")</f>
        <v/>
      </c>
      <c r="I4641" s="104" t="str">
        <f>IFERROR(IF(D4641="","",VLOOKUP(E4641,Saldo!$P$8:$Q$1009,2,FALSE)),"")</f>
        <v/>
      </c>
      <c r="J4641" s="76"/>
      <c r="K4641" s="28" t="str">
        <f t="shared" si="72"/>
        <v/>
      </c>
    </row>
    <row r="4642" spans="1:11" ht="18.95" customHeight="1" x14ac:dyDescent="0.25">
      <c r="A4642" s="52"/>
      <c r="C4642" s="76"/>
      <c r="D4642" s="185"/>
      <c r="E4642" s="76"/>
      <c r="F4642" s="76" t="str">
        <f>IF(E4642="","",IFERROR(VLOOKUP(E4642,Cadastro!$C$9:$D$1009,2,FALSE),"PROD. NÃO ENCONTRADO"))</f>
        <v/>
      </c>
      <c r="G4642" s="94"/>
      <c r="H4642" s="69" t="str">
        <f>IFERROR(G4642*VLOOKUP(E4642,Saldo!$P$8:$U$1009,6,FALSE),"")</f>
        <v/>
      </c>
      <c r="I4642" s="104" t="str">
        <f>IFERROR(IF(D4642="","",VLOOKUP(E4642,Saldo!$P$8:$Q$1009,2,FALSE)),"")</f>
        <v/>
      </c>
      <c r="J4642" s="76"/>
      <c r="K4642" s="28" t="str">
        <f t="shared" si="72"/>
        <v/>
      </c>
    </row>
    <row r="4643" spans="1:11" ht="18.95" customHeight="1" x14ac:dyDescent="0.25">
      <c r="A4643" s="52"/>
      <c r="C4643" s="76"/>
      <c r="D4643" s="185"/>
      <c r="E4643" s="76"/>
      <c r="F4643" s="76" t="str">
        <f>IF(E4643="","",IFERROR(VLOOKUP(E4643,Cadastro!$C$9:$D$1009,2,FALSE),"PROD. NÃO ENCONTRADO"))</f>
        <v/>
      </c>
      <c r="G4643" s="94"/>
      <c r="H4643" s="69" t="str">
        <f>IFERROR(G4643*VLOOKUP(E4643,Saldo!$P$8:$U$1009,6,FALSE),"")</f>
        <v/>
      </c>
      <c r="I4643" s="104" t="str">
        <f>IFERROR(IF(D4643="","",VLOOKUP(E4643,Saldo!$P$8:$Q$1009,2,FALSE)),"")</f>
        <v/>
      </c>
      <c r="J4643" s="76"/>
      <c r="K4643" s="28" t="str">
        <f t="shared" si="72"/>
        <v/>
      </c>
    </row>
    <row r="4644" spans="1:11" ht="18.95" customHeight="1" x14ac:dyDescent="0.25">
      <c r="A4644" s="52"/>
      <c r="C4644" s="76"/>
      <c r="D4644" s="185"/>
      <c r="E4644" s="76"/>
      <c r="F4644" s="76" t="str">
        <f>IF(E4644="","",IFERROR(VLOOKUP(E4644,Cadastro!$C$9:$D$1009,2,FALSE),"PROD. NÃO ENCONTRADO"))</f>
        <v/>
      </c>
      <c r="G4644" s="94"/>
      <c r="H4644" s="69" t="str">
        <f>IFERROR(G4644*VLOOKUP(E4644,Saldo!$P$8:$U$1009,6,FALSE),"")</f>
        <v/>
      </c>
      <c r="I4644" s="104" t="str">
        <f>IFERROR(IF(D4644="","",VLOOKUP(E4644,Saldo!$P$8:$Q$1009,2,FALSE)),"")</f>
        <v/>
      </c>
      <c r="J4644" s="76"/>
      <c r="K4644" s="28" t="str">
        <f t="shared" si="72"/>
        <v/>
      </c>
    </row>
    <row r="4645" spans="1:11" ht="18.95" customHeight="1" x14ac:dyDescent="0.25">
      <c r="A4645" s="52"/>
      <c r="C4645" s="76"/>
      <c r="D4645" s="185"/>
      <c r="E4645" s="76"/>
      <c r="F4645" s="76" t="str">
        <f>IF(E4645="","",IFERROR(VLOOKUP(E4645,Cadastro!$C$9:$D$1009,2,FALSE),"PROD. NÃO ENCONTRADO"))</f>
        <v/>
      </c>
      <c r="G4645" s="94"/>
      <c r="H4645" s="69" t="str">
        <f>IFERROR(G4645*VLOOKUP(E4645,Saldo!$P$8:$U$1009,6,FALSE),"")</f>
        <v/>
      </c>
      <c r="I4645" s="104" t="str">
        <f>IFERROR(IF(D4645="","",VLOOKUP(E4645,Saldo!$P$8:$Q$1009,2,FALSE)),"")</f>
        <v/>
      </c>
      <c r="J4645" s="76"/>
      <c r="K4645" s="28" t="str">
        <f t="shared" si="72"/>
        <v/>
      </c>
    </row>
    <row r="4646" spans="1:11" ht="18.95" customHeight="1" x14ac:dyDescent="0.25">
      <c r="A4646" s="52"/>
      <c r="C4646" s="76"/>
      <c r="D4646" s="185"/>
      <c r="E4646" s="76"/>
      <c r="F4646" s="76" t="str">
        <f>IF(E4646="","",IFERROR(VLOOKUP(E4646,Cadastro!$C$9:$D$1009,2,FALSE),"PROD. NÃO ENCONTRADO"))</f>
        <v/>
      </c>
      <c r="G4646" s="94"/>
      <c r="H4646" s="69" t="str">
        <f>IFERROR(G4646*VLOOKUP(E4646,Saldo!$P$8:$U$1009,6,FALSE),"")</f>
        <v/>
      </c>
      <c r="I4646" s="104" t="str">
        <f>IFERROR(IF(D4646="","",VLOOKUP(E4646,Saldo!$P$8:$Q$1009,2,FALSE)),"")</f>
        <v/>
      </c>
      <c r="J4646" s="76"/>
      <c r="K4646" s="28" t="str">
        <f t="shared" si="72"/>
        <v/>
      </c>
    </row>
    <row r="4647" spans="1:11" ht="18.95" customHeight="1" x14ac:dyDescent="0.25">
      <c r="A4647" s="52"/>
      <c r="C4647" s="76"/>
      <c r="D4647" s="185"/>
      <c r="E4647" s="76"/>
      <c r="F4647" s="76" t="str">
        <f>IF(E4647="","",IFERROR(VLOOKUP(E4647,Cadastro!$C$9:$D$1009,2,FALSE),"PROD. NÃO ENCONTRADO"))</f>
        <v/>
      </c>
      <c r="G4647" s="94"/>
      <c r="H4647" s="69" t="str">
        <f>IFERROR(G4647*VLOOKUP(E4647,Saldo!$P$8:$U$1009,6,FALSE),"")</f>
        <v/>
      </c>
      <c r="I4647" s="104" t="str">
        <f>IFERROR(IF(D4647="","",VLOOKUP(E4647,Saldo!$P$8:$Q$1009,2,FALSE)),"")</f>
        <v/>
      </c>
      <c r="J4647" s="76"/>
      <c r="K4647" s="28" t="str">
        <f t="shared" si="72"/>
        <v/>
      </c>
    </row>
    <row r="4648" spans="1:11" ht="18.95" customHeight="1" x14ac:dyDescent="0.25">
      <c r="A4648" s="52"/>
      <c r="C4648" s="76"/>
      <c r="D4648" s="185"/>
      <c r="E4648" s="76"/>
      <c r="F4648" s="76" t="str">
        <f>IF(E4648="","",IFERROR(VLOOKUP(E4648,Cadastro!$C$9:$D$1009,2,FALSE),"PROD. NÃO ENCONTRADO"))</f>
        <v/>
      </c>
      <c r="G4648" s="94"/>
      <c r="H4648" s="69" t="str">
        <f>IFERROR(G4648*VLOOKUP(E4648,Saldo!$P$8:$U$1009,6,FALSE),"")</f>
        <v/>
      </c>
      <c r="I4648" s="104" t="str">
        <f>IFERROR(IF(D4648="","",VLOOKUP(E4648,Saldo!$P$8:$Q$1009,2,FALSE)),"")</f>
        <v/>
      </c>
      <c r="J4648" s="76"/>
      <c r="K4648" s="28" t="str">
        <f t="shared" si="72"/>
        <v/>
      </c>
    </row>
    <row r="4649" spans="1:11" ht="18.95" customHeight="1" x14ac:dyDescent="0.25">
      <c r="A4649" s="52"/>
      <c r="C4649" s="76"/>
      <c r="D4649" s="185"/>
      <c r="E4649" s="76"/>
      <c r="F4649" s="76" t="str">
        <f>IF(E4649="","",IFERROR(VLOOKUP(E4649,Cadastro!$C$9:$D$1009,2,FALSE),"PROD. NÃO ENCONTRADO"))</f>
        <v/>
      </c>
      <c r="G4649" s="94"/>
      <c r="H4649" s="69" t="str">
        <f>IFERROR(G4649*VLOOKUP(E4649,Saldo!$P$8:$U$1009,6,FALSE),"")</f>
        <v/>
      </c>
      <c r="I4649" s="104" t="str">
        <f>IFERROR(IF(D4649="","",VLOOKUP(E4649,Saldo!$P$8:$Q$1009,2,FALSE)),"")</f>
        <v/>
      </c>
      <c r="J4649" s="76"/>
      <c r="K4649" s="28" t="str">
        <f t="shared" si="72"/>
        <v/>
      </c>
    </row>
    <row r="4650" spans="1:11" ht="18.95" customHeight="1" x14ac:dyDescent="0.25">
      <c r="A4650" s="52"/>
      <c r="C4650" s="76"/>
      <c r="D4650" s="185"/>
      <c r="E4650" s="76"/>
      <c r="F4650" s="76" t="str">
        <f>IF(E4650="","",IFERROR(VLOOKUP(E4650,Cadastro!$C$9:$D$1009,2,FALSE),"PROD. NÃO ENCONTRADO"))</f>
        <v/>
      </c>
      <c r="G4650" s="94"/>
      <c r="H4650" s="69" t="str">
        <f>IFERROR(G4650*VLOOKUP(E4650,Saldo!$P$8:$U$1009,6,FALSE),"")</f>
        <v/>
      </c>
      <c r="I4650" s="104" t="str">
        <f>IFERROR(IF(D4650="","",VLOOKUP(E4650,Saldo!$P$8:$Q$1009,2,FALSE)),"")</f>
        <v/>
      </c>
      <c r="J4650" s="76"/>
      <c r="K4650" s="28" t="str">
        <f t="shared" si="72"/>
        <v/>
      </c>
    </row>
    <row r="4651" spans="1:11" ht="18.95" customHeight="1" x14ac:dyDescent="0.25">
      <c r="A4651" s="52"/>
      <c r="C4651" s="76"/>
      <c r="D4651" s="185"/>
      <c r="E4651" s="76"/>
      <c r="F4651" s="76" t="str">
        <f>IF(E4651="","",IFERROR(VLOOKUP(E4651,Cadastro!$C$9:$D$1009,2,FALSE),"PROD. NÃO ENCONTRADO"))</f>
        <v/>
      </c>
      <c r="G4651" s="94"/>
      <c r="H4651" s="69" t="str">
        <f>IFERROR(G4651*VLOOKUP(E4651,Saldo!$P$8:$U$1009,6,FALSE),"")</f>
        <v/>
      </c>
      <c r="I4651" s="104" t="str">
        <f>IFERROR(IF(D4651="","",VLOOKUP(E4651,Saldo!$P$8:$Q$1009,2,FALSE)),"")</f>
        <v/>
      </c>
      <c r="J4651" s="76"/>
      <c r="K4651" s="28" t="str">
        <f t="shared" si="72"/>
        <v/>
      </c>
    </row>
    <row r="4652" spans="1:11" ht="18.95" customHeight="1" x14ac:dyDescent="0.25">
      <c r="A4652" s="52"/>
      <c r="C4652" s="76"/>
      <c r="D4652" s="185"/>
      <c r="E4652" s="76"/>
      <c r="F4652" s="76" t="str">
        <f>IF(E4652="","",IFERROR(VLOOKUP(E4652,Cadastro!$C$9:$D$1009,2,FALSE),"PROD. NÃO ENCONTRADO"))</f>
        <v/>
      </c>
      <c r="G4652" s="94"/>
      <c r="H4652" s="69" t="str">
        <f>IFERROR(G4652*VLOOKUP(E4652,Saldo!$P$8:$U$1009,6,FALSE),"")</f>
        <v/>
      </c>
      <c r="I4652" s="104" t="str">
        <f>IFERROR(IF(D4652="","",VLOOKUP(E4652,Saldo!$P$8:$Q$1009,2,FALSE)),"")</f>
        <v/>
      </c>
      <c r="J4652" s="76"/>
      <c r="K4652" s="28" t="str">
        <f t="shared" si="72"/>
        <v/>
      </c>
    </row>
    <row r="4653" spans="1:11" ht="18.95" customHeight="1" x14ac:dyDescent="0.25">
      <c r="A4653" s="52"/>
      <c r="C4653" s="76"/>
      <c r="D4653" s="185"/>
      <c r="E4653" s="76"/>
      <c r="F4653" s="76" t="str">
        <f>IF(E4653="","",IFERROR(VLOOKUP(E4653,Cadastro!$C$9:$D$1009,2,FALSE),"PROD. NÃO ENCONTRADO"))</f>
        <v/>
      </c>
      <c r="G4653" s="94"/>
      <c r="H4653" s="69" t="str">
        <f>IFERROR(G4653*VLOOKUP(E4653,Saldo!$P$8:$U$1009,6,FALSE),"")</f>
        <v/>
      </c>
      <c r="I4653" s="104" t="str">
        <f>IFERROR(IF(D4653="","",VLOOKUP(E4653,Saldo!$P$8:$Q$1009,2,FALSE)),"")</f>
        <v/>
      </c>
      <c r="J4653" s="76"/>
      <c r="K4653" s="28" t="str">
        <f t="shared" si="72"/>
        <v/>
      </c>
    </row>
    <row r="4654" spans="1:11" ht="18.95" customHeight="1" x14ac:dyDescent="0.25">
      <c r="A4654" s="52"/>
      <c r="C4654" s="76"/>
      <c r="D4654" s="185"/>
      <c r="E4654" s="76"/>
      <c r="F4654" s="76" t="str">
        <f>IF(E4654="","",IFERROR(VLOOKUP(E4654,Cadastro!$C$9:$D$1009,2,FALSE),"PROD. NÃO ENCONTRADO"))</f>
        <v/>
      </c>
      <c r="G4654" s="94"/>
      <c r="H4654" s="69" t="str">
        <f>IFERROR(G4654*VLOOKUP(E4654,Saldo!$P$8:$U$1009,6,FALSE),"")</f>
        <v/>
      </c>
      <c r="I4654" s="104" t="str">
        <f>IFERROR(IF(D4654="","",VLOOKUP(E4654,Saldo!$P$8:$Q$1009,2,FALSE)),"")</f>
        <v/>
      </c>
      <c r="J4654" s="76"/>
      <c r="K4654" s="28" t="str">
        <f t="shared" si="72"/>
        <v/>
      </c>
    </row>
    <row r="4655" spans="1:11" ht="18.95" customHeight="1" x14ac:dyDescent="0.25">
      <c r="A4655" s="52"/>
      <c r="C4655" s="76"/>
      <c r="D4655" s="185"/>
      <c r="E4655" s="76"/>
      <c r="F4655" s="76" t="str">
        <f>IF(E4655="","",IFERROR(VLOOKUP(E4655,Cadastro!$C$9:$D$1009,2,FALSE),"PROD. NÃO ENCONTRADO"))</f>
        <v/>
      </c>
      <c r="G4655" s="94"/>
      <c r="H4655" s="69" t="str">
        <f>IFERROR(G4655*VLOOKUP(E4655,Saldo!$P$8:$U$1009,6,FALSE),"")</f>
        <v/>
      </c>
      <c r="I4655" s="104" t="str">
        <f>IFERROR(IF(D4655="","",VLOOKUP(E4655,Saldo!$P$8:$Q$1009,2,FALSE)),"")</f>
        <v/>
      </c>
      <c r="J4655" s="76"/>
      <c r="K4655" s="28" t="str">
        <f t="shared" si="72"/>
        <v/>
      </c>
    </row>
    <row r="4656" spans="1:11" ht="18.95" customHeight="1" x14ac:dyDescent="0.25">
      <c r="A4656" s="52"/>
      <c r="C4656" s="76"/>
      <c r="D4656" s="185"/>
      <c r="E4656" s="76"/>
      <c r="F4656" s="76" t="str">
        <f>IF(E4656="","",IFERROR(VLOOKUP(E4656,Cadastro!$C$9:$D$1009,2,FALSE),"PROD. NÃO ENCONTRADO"))</f>
        <v/>
      </c>
      <c r="G4656" s="94"/>
      <c r="H4656" s="69" t="str">
        <f>IFERROR(G4656*VLOOKUP(E4656,Saldo!$P$8:$U$1009,6,FALSE),"")</f>
        <v/>
      </c>
      <c r="I4656" s="104" t="str">
        <f>IFERROR(IF(D4656="","",VLOOKUP(E4656,Saldo!$P$8:$Q$1009,2,FALSE)),"")</f>
        <v/>
      </c>
      <c r="J4656" s="76"/>
      <c r="K4656" s="28" t="str">
        <f t="shared" si="72"/>
        <v/>
      </c>
    </row>
    <row r="4657" spans="1:11" ht="18.95" customHeight="1" x14ac:dyDescent="0.25">
      <c r="A4657" s="52"/>
      <c r="C4657" s="76"/>
      <c r="D4657" s="185"/>
      <c r="E4657" s="76"/>
      <c r="F4657" s="76" t="str">
        <f>IF(E4657="","",IFERROR(VLOOKUP(E4657,Cadastro!$C$9:$D$1009,2,FALSE),"PROD. NÃO ENCONTRADO"))</f>
        <v/>
      </c>
      <c r="G4657" s="94"/>
      <c r="H4657" s="69" t="str">
        <f>IFERROR(G4657*VLOOKUP(E4657,Saldo!$P$8:$U$1009,6,FALSE),"")</f>
        <v/>
      </c>
      <c r="I4657" s="104" t="str">
        <f>IFERROR(IF(D4657="","",VLOOKUP(E4657,Saldo!$P$8:$Q$1009,2,FALSE)),"")</f>
        <v/>
      </c>
      <c r="J4657" s="76"/>
      <c r="K4657" s="28" t="str">
        <f t="shared" si="72"/>
        <v/>
      </c>
    </row>
    <row r="4658" spans="1:11" ht="18.95" customHeight="1" x14ac:dyDescent="0.25">
      <c r="A4658" s="52"/>
      <c r="C4658" s="76"/>
      <c r="D4658" s="185"/>
      <c r="E4658" s="76"/>
      <c r="F4658" s="76" t="str">
        <f>IF(E4658="","",IFERROR(VLOOKUP(E4658,Cadastro!$C$9:$D$1009,2,FALSE),"PROD. NÃO ENCONTRADO"))</f>
        <v/>
      </c>
      <c r="G4658" s="94"/>
      <c r="H4658" s="69" t="str">
        <f>IFERROR(G4658*VLOOKUP(E4658,Saldo!$P$8:$U$1009,6,FALSE),"")</f>
        <v/>
      </c>
      <c r="I4658" s="104" t="str">
        <f>IFERROR(IF(D4658="","",VLOOKUP(E4658,Saldo!$P$8:$Q$1009,2,FALSE)),"")</f>
        <v/>
      </c>
      <c r="J4658" s="76"/>
      <c r="K4658" s="28" t="str">
        <f t="shared" si="72"/>
        <v/>
      </c>
    </row>
    <row r="4659" spans="1:11" ht="18.95" customHeight="1" x14ac:dyDescent="0.25">
      <c r="A4659" s="52"/>
      <c r="C4659" s="76"/>
      <c r="D4659" s="185"/>
      <c r="E4659" s="76"/>
      <c r="F4659" s="76" t="str">
        <f>IF(E4659="","",IFERROR(VLOOKUP(E4659,Cadastro!$C$9:$D$1009,2,FALSE),"PROD. NÃO ENCONTRADO"))</f>
        <v/>
      </c>
      <c r="G4659" s="94"/>
      <c r="H4659" s="69" t="str">
        <f>IFERROR(G4659*VLOOKUP(E4659,Saldo!$P$8:$U$1009,6,FALSE),"")</f>
        <v/>
      </c>
      <c r="I4659" s="104" t="str">
        <f>IFERROR(IF(D4659="","",VLOOKUP(E4659,Saldo!$P$8:$Q$1009,2,FALSE)),"")</f>
        <v/>
      </c>
      <c r="J4659" s="76"/>
      <c r="K4659" s="28" t="str">
        <f t="shared" si="72"/>
        <v/>
      </c>
    </row>
    <row r="4660" spans="1:11" ht="18.95" customHeight="1" x14ac:dyDescent="0.25">
      <c r="A4660" s="52"/>
      <c r="C4660" s="76"/>
      <c r="D4660" s="185"/>
      <c r="E4660" s="76"/>
      <c r="F4660" s="76" t="str">
        <f>IF(E4660="","",IFERROR(VLOOKUP(E4660,Cadastro!$C$9:$D$1009,2,FALSE),"PROD. NÃO ENCONTRADO"))</f>
        <v/>
      </c>
      <c r="G4660" s="94"/>
      <c r="H4660" s="69" t="str">
        <f>IFERROR(G4660*VLOOKUP(E4660,Saldo!$P$8:$U$1009,6,FALSE),"")</f>
        <v/>
      </c>
      <c r="I4660" s="104" t="str">
        <f>IFERROR(IF(D4660="","",VLOOKUP(E4660,Saldo!$P$8:$Q$1009,2,FALSE)),"")</f>
        <v/>
      </c>
      <c r="J4660" s="76"/>
      <c r="K4660" s="28" t="str">
        <f t="shared" si="72"/>
        <v/>
      </c>
    </row>
    <row r="4661" spans="1:11" ht="18.95" customHeight="1" x14ac:dyDescent="0.25">
      <c r="A4661" s="52"/>
      <c r="C4661" s="76"/>
      <c r="D4661" s="185"/>
      <c r="E4661" s="76"/>
      <c r="F4661" s="76" t="str">
        <f>IF(E4661="","",IFERROR(VLOOKUP(E4661,Cadastro!$C$9:$D$1009,2,FALSE),"PROD. NÃO ENCONTRADO"))</f>
        <v/>
      </c>
      <c r="G4661" s="94"/>
      <c r="H4661" s="69" t="str">
        <f>IFERROR(G4661*VLOOKUP(E4661,Saldo!$P$8:$U$1009,6,FALSE),"")</f>
        <v/>
      </c>
      <c r="I4661" s="104" t="str">
        <f>IFERROR(IF(D4661="","",VLOOKUP(E4661,Saldo!$P$8:$Q$1009,2,FALSE)),"")</f>
        <v/>
      </c>
      <c r="J4661" s="76"/>
      <c r="K4661" s="28" t="str">
        <f t="shared" si="72"/>
        <v/>
      </c>
    </row>
    <row r="4662" spans="1:11" ht="18.95" customHeight="1" x14ac:dyDescent="0.25">
      <c r="A4662" s="52"/>
      <c r="C4662" s="76"/>
      <c r="D4662" s="185"/>
      <c r="E4662" s="76"/>
      <c r="F4662" s="76" t="str">
        <f>IF(E4662="","",IFERROR(VLOOKUP(E4662,Cadastro!$C$9:$D$1009,2,FALSE),"PROD. NÃO ENCONTRADO"))</f>
        <v/>
      </c>
      <c r="G4662" s="94"/>
      <c r="H4662" s="69" t="str">
        <f>IFERROR(G4662*VLOOKUP(E4662,Saldo!$P$8:$U$1009,6,FALSE),"")</f>
        <v/>
      </c>
      <c r="I4662" s="104" t="str">
        <f>IFERROR(IF(D4662="","",VLOOKUP(E4662,Saldo!$P$8:$Q$1009,2,FALSE)),"")</f>
        <v/>
      </c>
      <c r="J4662" s="76"/>
      <c r="K4662" s="28" t="str">
        <f t="shared" si="72"/>
        <v/>
      </c>
    </row>
    <row r="4663" spans="1:11" ht="18.95" customHeight="1" x14ac:dyDescent="0.25">
      <c r="A4663" s="52"/>
      <c r="C4663" s="76"/>
      <c r="D4663" s="185"/>
      <c r="E4663" s="76"/>
      <c r="F4663" s="76" t="str">
        <f>IF(E4663="","",IFERROR(VLOOKUP(E4663,Cadastro!$C$9:$D$1009,2,FALSE),"PROD. NÃO ENCONTRADO"))</f>
        <v/>
      </c>
      <c r="G4663" s="94"/>
      <c r="H4663" s="69" t="str">
        <f>IFERROR(G4663*VLOOKUP(E4663,Saldo!$P$8:$U$1009,6,FALSE),"")</f>
        <v/>
      </c>
      <c r="I4663" s="104" t="str">
        <f>IFERROR(IF(D4663="","",VLOOKUP(E4663,Saldo!$P$8:$Q$1009,2,FALSE)),"")</f>
        <v/>
      </c>
      <c r="J4663" s="76"/>
      <c r="K4663" s="28" t="str">
        <f t="shared" si="72"/>
        <v/>
      </c>
    </row>
    <row r="4664" spans="1:11" ht="18.95" customHeight="1" x14ac:dyDescent="0.25">
      <c r="A4664" s="52"/>
      <c r="C4664" s="76"/>
      <c r="D4664" s="185"/>
      <c r="E4664" s="76"/>
      <c r="F4664" s="76" t="str">
        <f>IF(E4664="","",IFERROR(VLOOKUP(E4664,Cadastro!$C$9:$D$1009,2,FALSE),"PROD. NÃO ENCONTRADO"))</f>
        <v/>
      </c>
      <c r="G4664" s="94"/>
      <c r="H4664" s="69" t="str">
        <f>IFERROR(G4664*VLOOKUP(E4664,Saldo!$P$8:$U$1009,6,FALSE),"")</f>
        <v/>
      </c>
      <c r="I4664" s="104" t="str">
        <f>IFERROR(IF(D4664="","",VLOOKUP(E4664,Saldo!$P$8:$Q$1009,2,FALSE)),"")</f>
        <v/>
      </c>
      <c r="J4664" s="76"/>
      <c r="K4664" s="28" t="str">
        <f t="shared" si="72"/>
        <v/>
      </c>
    </row>
    <row r="4665" spans="1:11" ht="18.95" customHeight="1" x14ac:dyDescent="0.25">
      <c r="A4665" s="52"/>
      <c r="C4665" s="76"/>
      <c r="D4665" s="185"/>
      <c r="E4665" s="76"/>
      <c r="F4665" s="76" t="str">
        <f>IF(E4665="","",IFERROR(VLOOKUP(E4665,Cadastro!$C$9:$D$1009,2,FALSE),"PROD. NÃO ENCONTRADO"))</f>
        <v/>
      </c>
      <c r="G4665" s="94"/>
      <c r="H4665" s="69" t="str">
        <f>IFERROR(G4665*VLOOKUP(E4665,Saldo!$P$8:$U$1009,6,FALSE),"")</f>
        <v/>
      </c>
      <c r="I4665" s="104" t="str">
        <f>IFERROR(IF(D4665="","",VLOOKUP(E4665,Saldo!$P$8:$Q$1009,2,FALSE)),"")</f>
        <v/>
      </c>
      <c r="J4665" s="76"/>
      <c r="K4665" s="28" t="str">
        <f t="shared" si="72"/>
        <v/>
      </c>
    </row>
    <row r="4666" spans="1:11" ht="18.95" customHeight="1" x14ac:dyDescent="0.25">
      <c r="A4666" s="52"/>
      <c r="C4666" s="76"/>
      <c r="D4666" s="185"/>
      <c r="E4666" s="76"/>
      <c r="F4666" s="76" t="str">
        <f>IF(E4666="","",IFERROR(VLOOKUP(E4666,Cadastro!$C$9:$D$1009,2,FALSE),"PROD. NÃO ENCONTRADO"))</f>
        <v/>
      </c>
      <c r="G4666" s="94"/>
      <c r="H4666" s="69" t="str">
        <f>IFERROR(G4666*VLOOKUP(E4666,Saldo!$P$8:$U$1009,6,FALSE),"")</f>
        <v/>
      </c>
      <c r="I4666" s="104" t="str">
        <f>IFERROR(IF(D4666="","",VLOOKUP(E4666,Saldo!$P$8:$Q$1009,2,FALSE)),"")</f>
        <v/>
      </c>
      <c r="J4666" s="76"/>
      <c r="K4666" s="28" t="str">
        <f t="shared" si="72"/>
        <v/>
      </c>
    </row>
    <row r="4667" spans="1:11" ht="18.95" customHeight="1" x14ac:dyDescent="0.25">
      <c r="A4667" s="52"/>
      <c r="C4667" s="76"/>
      <c r="D4667" s="185"/>
      <c r="E4667" s="76"/>
      <c r="F4667" s="76" t="str">
        <f>IF(E4667="","",IFERROR(VLOOKUP(E4667,Cadastro!$C$9:$D$1009,2,FALSE),"PROD. NÃO ENCONTRADO"))</f>
        <v/>
      </c>
      <c r="G4667" s="94"/>
      <c r="H4667" s="69" t="str">
        <f>IFERROR(G4667*VLOOKUP(E4667,Saldo!$P$8:$U$1009,6,FALSE),"")</f>
        <v/>
      </c>
      <c r="I4667" s="104" t="str">
        <f>IFERROR(IF(D4667="","",VLOOKUP(E4667,Saldo!$P$8:$Q$1009,2,FALSE)),"")</f>
        <v/>
      </c>
      <c r="J4667" s="76"/>
      <c r="K4667" s="28" t="str">
        <f t="shared" si="72"/>
        <v/>
      </c>
    </row>
    <row r="4668" spans="1:11" ht="18.95" customHeight="1" x14ac:dyDescent="0.25">
      <c r="A4668" s="52"/>
      <c r="C4668" s="76"/>
      <c r="D4668" s="185"/>
      <c r="E4668" s="76"/>
      <c r="F4668" s="76" t="str">
        <f>IF(E4668="","",IFERROR(VLOOKUP(E4668,Cadastro!$C$9:$D$1009,2,FALSE),"PROD. NÃO ENCONTRADO"))</f>
        <v/>
      </c>
      <c r="G4668" s="94"/>
      <c r="H4668" s="69" t="str">
        <f>IFERROR(G4668*VLOOKUP(E4668,Saldo!$P$8:$U$1009,6,FALSE),"")</f>
        <v/>
      </c>
      <c r="I4668" s="104" t="str">
        <f>IFERROR(IF(D4668="","",VLOOKUP(E4668,Saldo!$P$8:$Q$1009,2,FALSE)),"")</f>
        <v/>
      </c>
      <c r="J4668" s="76"/>
      <c r="K4668" s="28" t="str">
        <f t="shared" si="72"/>
        <v/>
      </c>
    </row>
    <row r="4669" spans="1:11" ht="18.95" customHeight="1" x14ac:dyDescent="0.25">
      <c r="A4669" s="52"/>
      <c r="C4669" s="76"/>
      <c r="D4669" s="185"/>
      <c r="E4669" s="76"/>
      <c r="F4669" s="76" t="str">
        <f>IF(E4669="","",IFERROR(VLOOKUP(E4669,Cadastro!$C$9:$D$1009,2,FALSE),"PROD. NÃO ENCONTRADO"))</f>
        <v/>
      </c>
      <c r="G4669" s="94"/>
      <c r="H4669" s="69" t="str">
        <f>IFERROR(G4669*VLOOKUP(E4669,Saldo!$P$8:$U$1009,6,FALSE),"")</f>
        <v/>
      </c>
      <c r="I4669" s="104" t="str">
        <f>IFERROR(IF(D4669="","",VLOOKUP(E4669,Saldo!$P$8:$Q$1009,2,FALSE)),"")</f>
        <v/>
      </c>
      <c r="J4669" s="76"/>
      <c r="K4669" s="28" t="str">
        <f t="shared" si="72"/>
        <v/>
      </c>
    </row>
    <row r="4670" spans="1:11" ht="18.95" customHeight="1" x14ac:dyDescent="0.25">
      <c r="A4670" s="52"/>
      <c r="C4670" s="76"/>
      <c r="D4670" s="185"/>
      <c r="E4670" s="76"/>
      <c r="F4670" s="76" t="str">
        <f>IF(E4670="","",IFERROR(VLOOKUP(E4670,Cadastro!$C$9:$D$1009,2,FALSE),"PROD. NÃO ENCONTRADO"))</f>
        <v/>
      </c>
      <c r="G4670" s="94"/>
      <c r="H4670" s="69" t="str">
        <f>IFERROR(G4670*VLOOKUP(E4670,Saldo!$P$8:$U$1009,6,FALSE),"")</f>
        <v/>
      </c>
      <c r="I4670" s="104" t="str">
        <f>IFERROR(IF(D4670="","",VLOOKUP(E4670,Saldo!$P$8:$Q$1009,2,FALSE)),"")</f>
        <v/>
      </c>
      <c r="J4670" s="76"/>
      <c r="K4670" s="28" t="str">
        <f t="shared" si="72"/>
        <v/>
      </c>
    </row>
    <row r="4671" spans="1:11" ht="18.95" customHeight="1" x14ac:dyDescent="0.25">
      <c r="A4671" s="52"/>
      <c r="C4671" s="76"/>
      <c r="D4671" s="185"/>
      <c r="E4671" s="76"/>
      <c r="F4671" s="76" t="str">
        <f>IF(E4671="","",IFERROR(VLOOKUP(E4671,Cadastro!$C$9:$D$1009,2,FALSE),"PROD. NÃO ENCONTRADO"))</f>
        <v/>
      </c>
      <c r="G4671" s="94"/>
      <c r="H4671" s="69" t="str">
        <f>IFERROR(G4671*VLOOKUP(E4671,Saldo!$P$8:$U$1009,6,FALSE),"")</f>
        <v/>
      </c>
      <c r="I4671" s="104" t="str">
        <f>IFERROR(IF(D4671="","",VLOOKUP(E4671,Saldo!$P$8:$Q$1009,2,FALSE)),"")</f>
        <v/>
      </c>
      <c r="J4671" s="76"/>
      <c r="K4671" s="28" t="str">
        <f t="shared" si="72"/>
        <v/>
      </c>
    </row>
    <row r="4672" spans="1:11" ht="18.95" customHeight="1" x14ac:dyDescent="0.25">
      <c r="A4672" s="52"/>
      <c r="C4672" s="76"/>
      <c r="D4672" s="185"/>
      <c r="E4672" s="76"/>
      <c r="F4672" s="76" t="str">
        <f>IF(E4672="","",IFERROR(VLOOKUP(E4672,Cadastro!$C$9:$D$1009,2,FALSE),"PROD. NÃO ENCONTRADO"))</f>
        <v/>
      </c>
      <c r="G4672" s="94"/>
      <c r="H4672" s="69" t="str">
        <f>IFERROR(G4672*VLOOKUP(E4672,Saldo!$P$8:$U$1009,6,FALSE),"")</f>
        <v/>
      </c>
      <c r="I4672" s="104" t="str">
        <f>IFERROR(IF(D4672="","",VLOOKUP(E4672,Saldo!$P$8:$Q$1009,2,FALSE)),"")</f>
        <v/>
      </c>
      <c r="J4672" s="76"/>
      <c r="K4672" s="28" t="str">
        <f t="shared" si="72"/>
        <v/>
      </c>
    </row>
    <row r="4673" spans="1:11" ht="18.95" customHeight="1" x14ac:dyDescent="0.25">
      <c r="A4673" s="52"/>
      <c r="C4673" s="76"/>
      <c r="D4673" s="185"/>
      <c r="E4673" s="76"/>
      <c r="F4673" s="76" t="str">
        <f>IF(E4673="","",IFERROR(VLOOKUP(E4673,Cadastro!$C$9:$D$1009,2,FALSE),"PROD. NÃO ENCONTRADO"))</f>
        <v/>
      </c>
      <c r="G4673" s="94"/>
      <c r="H4673" s="69" t="str">
        <f>IFERROR(G4673*VLOOKUP(E4673,Saldo!$P$8:$U$1009,6,FALSE),"")</f>
        <v/>
      </c>
      <c r="I4673" s="104" t="str">
        <f>IFERROR(IF(D4673="","",VLOOKUP(E4673,Saldo!$P$8:$Q$1009,2,FALSE)),"")</f>
        <v/>
      </c>
      <c r="J4673" s="76"/>
      <c r="K4673" s="28" t="str">
        <f t="shared" si="72"/>
        <v/>
      </c>
    </row>
    <row r="4674" spans="1:11" ht="18.95" customHeight="1" x14ac:dyDescent="0.25">
      <c r="A4674" s="52"/>
      <c r="C4674" s="76"/>
      <c r="D4674" s="185"/>
      <c r="E4674" s="76"/>
      <c r="F4674" s="76" t="str">
        <f>IF(E4674="","",IFERROR(VLOOKUP(E4674,Cadastro!$C$9:$D$1009,2,FALSE),"PROD. NÃO ENCONTRADO"))</f>
        <v/>
      </c>
      <c r="G4674" s="94"/>
      <c r="H4674" s="69" t="str">
        <f>IFERROR(G4674*VLOOKUP(E4674,Saldo!$P$8:$U$1009,6,FALSE),"")</f>
        <v/>
      </c>
      <c r="I4674" s="104" t="str">
        <f>IFERROR(IF(D4674="","",VLOOKUP(E4674,Saldo!$P$8:$Q$1009,2,FALSE)),"")</f>
        <v/>
      </c>
      <c r="J4674" s="76"/>
      <c r="K4674" s="28" t="str">
        <f t="shared" si="72"/>
        <v/>
      </c>
    </row>
    <row r="4675" spans="1:11" ht="18.95" customHeight="1" x14ac:dyDescent="0.25">
      <c r="A4675" s="52"/>
      <c r="C4675" s="76"/>
      <c r="D4675" s="185"/>
      <c r="E4675" s="76"/>
      <c r="F4675" s="76" t="str">
        <f>IF(E4675="","",IFERROR(VLOOKUP(E4675,Cadastro!$C$9:$D$1009,2,FALSE),"PROD. NÃO ENCONTRADO"))</f>
        <v/>
      </c>
      <c r="G4675" s="94"/>
      <c r="H4675" s="69" t="str">
        <f>IFERROR(G4675*VLOOKUP(E4675,Saldo!$P$8:$U$1009,6,FALSE),"")</f>
        <v/>
      </c>
      <c r="I4675" s="104" t="str">
        <f>IFERROR(IF(D4675="","",VLOOKUP(E4675,Saldo!$P$8:$Q$1009,2,FALSE)),"")</f>
        <v/>
      </c>
      <c r="J4675" s="76"/>
      <c r="K4675" s="28" t="str">
        <f t="shared" si="72"/>
        <v/>
      </c>
    </row>
    <row r="4676" spans="1:11" ht="18.95" customHeight="1" x14ac:dyDescent="0.25">
      <c r="A4676" s="52"/>
      <c r="C4676" s="76"/>
      <c r="D4676" s="185"/>
      <c r="E4676" s="76"/>
      <c r="F4676" s="76" t="str">
        <f>IF(E4676="","",IFERROR(VLOOKUP(E4676,Cadastro!$C$9:$D$1009,2,FALSE),"PROD. NÃO ENCONTRADO"))</f>
        <v/>
      </c>
      <c r="G4676" s="94"/>
      <c r="H4676" s="69" t="str">
        <f>IFERROR(G4676*VLOOKUP(E4676,Saldo!$P$8:$U$1009,6,FALSE),"")</f>
        <v/>
      </c>
      <c r="I4676" s="104" t="str">
        <f>IFERROR(IF(D4676="","",VLOOKUP(E4676,Saldo!$P$8:$Q$1009,2,FALSE)),"")</f>
        <v/>
      </c>
      <c r="J4676" s="76"/>
      <c r="K4676" s="28" t="str">
        <f t="shared" si="72"/>
        <v/>
      </c>
    </row>
    <row r="4677" spans="1:11" ht="18.95" customHeight="1" x14ac:dyDescent="0.25">
      <c r="A4677" s="52"/>
      <c r="C4677" s="76"/>
      <c r="D4677" s="185"/>
      <c r="E4677" s="76"/>
      <c r="F4677" s="76" t="str">
        <f>IF(E4677="","",IFERROR(VLOOKUP(E4677,Cadastro!$C$9:$D$1009,2,FALSE),"PROD. NÃO ENCONTRADO"))</f>
        <v/>
      </c>
      <c r="G4677" s="94"/>
      <c r="H4677" s="69" t="str">
        <f>IFERROR(G4677*VLOOKUP(E4677,Saldo!$P$8:$U$1009,6,FALSE),"")</f>
        <v/>
      </c>
      <c r="I4677" s="104" t="str">
        <f>IFERROR(IF(D4677="","",VLOOKUP(E4677,Saldo!$P$8:$Q$1009,2,FALSE)),"")</f>
        <v/>
      </c>
      <c r="J4677" s="76"/>
      <c r="K4677" s="28" t="str">
        <f t="shared" si="72"/>
        <v/>
      </c>
    </row>
    <row r="4678" spans="1:11" ht="18.95" customHeight="1" x14ac:dyDescent="0.25">
      <c r="A4678" s="52"/>
      <c r="C4678" s="76"/>
      <c r="D4678" s="185"/>
      <c r="E4678" s="76"/>
      <c r="F4678" s="76" t="str">
        <f>IF(E4678="","",IFERROR(VLOOKUP(E4678,Cadastro!$C$9:$D$1009,2,FALSE),"PROD. NÃO ENCONTRADO"))</f>
        <v/>
      </c>
      <c r="G4678" s="94"/>
      <c r="H4678" s="69" t="str">
        <f>IFERROR(G4678*VLOOKUP(E4678,Saldo!$P$8:$U$1009,6,FALSE),"")</f>
        <v/>
      </c>
      <c r="I4678" s="104" t="str">
        <f>IFERROR(IF(D4678="","",VLOOKUP(E4678,Saldo!$P$8:$Q$1009,2,FALSE)),"")</f>
        <v/>
      </c>
      <c r="J4678" s="76"/>
      <c r="K4678" s="28" t="str">
        <f t="shared" si="72"/>
        <v/>
      </c>
    </row>
    <row r="4679" spans="1:11" ht="18.95" customHeight="1" x14ac:dyDescent="0.25">
      <c r="A4679" s="52"/>
      <c r="C4679" s="76"/>
      <c r="D4679" s="185"/>
      <c r="E4679" s="76"/>
      <c r="F4679" s="76" t="str">
        <f>IF(E4679="","",IFERROR(VLOOKUP(E4679,Cadastro!$C$9:$D$1009,2,FALSE),"PROD. NÃO ENCONTRADO"))</f>
        <v/>
      </c>
      <c r="G4679" s="94"/>
      <c r="H4679" s="69" t="str">
        <f>IFERROR(G4679*VLOOKUP(E4679,Saldo!$P$8:$U$1009,6,FALSE),"")</f>
        <v/>
      </c>
      <c r="I4679" s="104" t="str">
        <f>IFERROR(IF(D4679="","",VLOOKUP(E4679,Saldo!$P$8:$Q$1009,2,FALSE)),"")</f>
        <v/>
      </c>
      <c r="J4679" s="76"/>
      <c r="K4679" s="28" t="str">
        <f t="shared" si="72"/>
        <v/>
      </c>
    </row>
    <row r="4680" spans="1:11" ht="18.95" customHeight="1" x14ac:dyDescent="0.25">
      <c r="A4680" s="52"/>
      <c r="C4680" s="76"/>
      <c r="D4680" s="185"/>
      <c r="E4680" s="76"/>
      <c r="F4680" s="76" t="str">
        <f>IF(E4680="","",IFERROR(VLOOKUP(E4680,Cadastro!$C$9:$D$1009,2,FALSE),"PROD. NÃO ENCONTRADO"))</f>
        <v/>
      </c>
      <c r="G4680" s="94"/>
      <c r="H4680" s="69" t="str">
        <f>IFERROR(G4680*VLOOKUP(E4680,Saldo!$P$8:$U$1009,6,FALSE),"")</f>
        <v/>
      </c>
      <c r="I4680" s="104" t="str">
        <f>IFERROR(IF(D4680="","",VLOOKUP(E4680,Saldo!$P$8:$Q$1009,2,FALSE)),"")</f>
        <v/>
      </c>
      <c r="J4680" s="76"/>
      <c r="K4680" s="28" t="str">
        <f t="shared" si="72"/>
        <v/>
      </c>
    </row>
    <row r="4681" spans="1:11" ht="18.95" customHeight="1" x14ac:dyDescent="0.25">
      <c r="A4681" s="52"/>
      <c r="C4681" s="76"/>
      <c r="D4681" s="185"/>
      <c r="E4681" s="76"/>
      <c r="F4681" s="76" t="str">
        <f>IF(E4681="","",IFERROR(VLOOKUP(E4681,Cadastro!$C$9:$D$1009,2,FALSE),"PROD. NÃO ENCONTRADO"))</f>
        <v/>
      </c>
      <c r="G4681" s="94"/>
      <c r="H4681" s="69" t="str">
        <f>IFERROR(G4681*VLOOKUP(E4681,Saldo!$P$8:$U$1009,6,FALSE),"")</f>
        <v/>
      </c>
      <c r="I4681" s="104" t="str">
        <f>IFERROR(IF(D4681="","",VLOOKUP(E4681,Saldo!$P$8:$Q$1009,2,FALSE)),"")</f>
        <v/>
      </c>
      <c r="J4681" s="76"/>
      <c r="K4681" s="28" t="str">
        <f t="shared" si="72"/>
        <v/>
      </c>
    </row>
    <row r="4682" spans="1:11" ht="18.95" customHeight="1" x14ac:dyDescent="0.25">
      <c r="A4682" s="52"/>
      <c r="C4682" s="76"/>
      <c r="D4682" s="185"/>
      <c r="E4682" s="76"/>
      <c r="F4682" s="76" t="str">
        <f>IF(E4682="","",IFERROR(VLOOKUP(E4682,Cadastro!$C$9:$D$1009,2,FALSE),"PROD. NÃO ENCONTRADO"))</f>
        <v/>
      </c>
      <c r="G4682" s="94"/>
      <c r="H4682" s="69" t="str">
        <f>IFERROR(G4682*VLOOKUP(E4682,Saldo!$P$8:$U$1009,6,FALSE),"")</f>
        <v/>
      </c>
      <c r="I4682" s="104" t="str">
        <f>IFERROR(IF(D4682="","",VLOOKUP(E4682,Saldo!$P$8:$Q$1009,2,FALSE)),"")</f>
        <v/>
      </c>
      <c r="J4682" s="76"/>
      <c r="K4682" s="28" t="str">
        <f t="shared" ref="K4682:K4745" si="73">IF(D4682="","",MONTH(D4682))</f>
        <v/>
      </c>
    </row>
    <row r="4683" spans="1:11" ht="18.95" customHeight="1" x14ac:dyDescent="0.25">
      <c r="A4683" s="52"/>
      <c r="C4683" s="76"/>
      <c r="D4683" s="185"/>
      <c r="E4683" s="76"/>
      <c r="F4683" s="76" t="str">
        <f>IF(E4683="","",IFERROR(VLOOKUP(E4683,Cadastro!$C$9:$D$1009,2,FALSE),"PROD. NÃO ENCONTRADO"))</f>
        <v/>
      </c>
      <c r="G4683" s="94"/>
      <c r="H4683" s="69" t="str">
        <f>IFERROR(G4683*VLOOKUP(E4683,Saldo!$P$8:$U$1009,6,FALSE),"")</f>
        <v/>
      </c>
      <c r="I4683" s="104" t="str">
        <f>IFERROR(IF(D4683="","",VLOOKUP(E4683,Saldo!$P$8:$Q$1009,2,FALSE)),"")</f>
        <v/>
      </c>
      <c r="J4683" s="76"/>
      <c r="K4683" s="28" t="str">
        <f t="shared" si="73"/>
        <v/>
      </c>
    </row>
    <row r="4684" spans="1:11" ht="18.95" customHeight="1" x14ac:dyDescent="0.25">
      <c r="A4684" s="52"/>
      <c r="C4684" s="76"/>
      <c r="D4684" s="185"/>
      <c r="E4684" s="76"/>
      <c r="F4684" s="76" t="str">
        <f>IF(E4684="","",IFERROR(VLOOKUP(E4684,Cadastro!$C$9:$D$1009,2,FALSE),"PROD. NÃO ENCONTRADO"))</f>
        <v/>
      </c>
      <c r="G4684" s="94"/>
      <c r="H4684" s="69" t="str">
        <f>IFERROR(G4684*VLOOKUP(E4684,Saldo!$P$8:$U$1009,6,FALSE),"")</f>
        <v/>
      </c>
      <c r="I4684" s="104" t="str">
        <f>IFERROR(IF(D4684="","",VLOOKUP(E4684,Saldo!$P$8:$Q$1009,2,FALSE)),"")</f>
        <v/>
      </c>
      <c r="J4684" s="76"/>
      <c r="K4684" s="28" t="str">
        <f t="shared" si="73"/>
        <v/>
      </c>
    </row>
    <row r="4685" spans="1:11" ht="18.95" customHeight="1" x14ac:dyDescent="0.25">
      <c r="A4685" s="52"/>
      <c r="C4685" s="76"/>
      <c r="D4685" s="185"/>
      <c r="E4685" s="76"/>
      <c r="F4685" s="76" t="str">
        <f>IF(E4685="","",IFERROR(VLOOKUP(E4685,Cadastro!$C$9:$D$1009,2,FALSE),"PROD. NÃO ENCONTRADO"))</f>
        <v/>
      </c>
      <c r="G4685" s="94"/>
      <c r="H4685" s="69" t="str">
        <f>IFERROR(G4685*VLOOKUP(E4685,Saldo!$P$8:$U$1009,6,FALSE),"")</f>
        <v/>
      </c>
      <c r="I4685" s="104" t="str">
        <f>IFERROR(IF(D4685="","",VLOOKUP(E4685,Saldo!$P$8:$Q$1009,2,FALSE)),"")</f>
        <v/>
      </c>
      <c r="J4685" s="76"/>
      <c r="K4685" s="28" t="str">
        <f t="shared" si="73"/>
        <v/>
      </c>
    </row>
    <row r="4686" spans="1:11" ht="18.95" customHeight="1" x14ac:dyDescent="0.25">
      <c r="A4686" s="52"/>
      <c r="C4686" s="76"/>
      <c r="D4686" s="185"/>
      <c r="E4686" s="76"/>
      <c r="F4686" s="76" t="str">
        <f>IF(E4686="","",IFERROR(VLOOKUP(E4686,Cadastro!$C$9:$D$1009,2,FALSE),"PROD. NÃO ENCONTRADO"))</f>
        <v/>
      </c>
      <c r="G4686" s="94"/>
      <c r="H4686" s="69" t="str">
        <f>IFERROR(G4686*VLOOKUP(E4686,Saldo!$P$8:$U$1009,6,FALSE),"")</f>
        <v/>
      </c>
      <c r="I4686" s="104" t="str">
        <f>IFERROR(IF(D4686="","",VLOOKUP(E4686,Saldo!$P$8:$Q$1009,2,FALSE)),"")</f>
        <v/>
      </c>
      <c r="J4686" s="76"/>
      <c r="K4686" s="28" t="str">
        <f t="shared" si="73"/>
        <v/>
      </c>
    </row>
    <row r="4687" spans="1:11" ht="18.95" customHeight="1" x14ac:dyDescent="0.25">
      <c r="A4687" s="52"/>
      <c r="C4687" s="76"/>
      <c r="D4687" s="185"/>
      <c r="E4687" s="76"/>
      <c r="F4687" s="76" t="str">
        <f>IF(E4687="","",IFERROR(VLOOKUP(E4687,Cadastro!$C$9:$D$1009,2,FALSE),"PROD. NÃO ENCONTRADO"))</f>
        <v/>
      </c>
      <c r="G4687" s="94"/>
      <c r="H4687" s="69" t="str">
        <f>IFERROR(G4687*VLOOKUP(E4687,Saldo!$P$8:$U$1009,6,FALSE),"")</f>
        <v/>
      </c>
      <c r="I4687" s="104" t="str">
        <f>IFERROR(IF(D4687="","",VLOOKUP(E4687,Saldo!$P$8:$Q$1009,2,FALSE)),"")</f>
        <v/>
      </c>
      <c r="J4687" s="76"/>
      <c r="K4687" s="28" t="str">
        <f t="shared" si="73"/>
        <v/>
      </c>
    </row>
    <row r="4688" spans="1:11" ht="18.95" customHeight="1" x14ac:dyDescent="0.25">
      <c r="A4688" s="52"/>
      <c r="C4688" s="76"/>
      <c r="D4688" s="185"/>
      <c r="E4688" s="76"/>
      <c r="F4688" s="76" t="str">
        <f>IF(E4688="","",IFERROR(VLOOKUP(E4688,Cadastro!$C$9:$D$1009,2,FALSE),"PROD. NÃO ENCONTRADO"))</f>
        <v/>
      </c>
      <c r="G4688" s="94"/>
      <c r="H4688" s="69" t="str">
        <f>IFERROR(G4688*VLOOKUP(E4688,Saldo!$P$8:$U$1009,6,FALSE),"")</f>
        <v/>
      </c>
      <c r="I4688" s="104" t="str">
        <f>IFERROR(IF(D4688="","",VLOOKUP(E4688,Saldo!$P$8:$Q$1009,2,FALSE)),"")</f>
        <v/>
      </c>
      <c r="J4688" s="76"/>
      <c r="K4688" s="28" t="str">
        <f t="shared" si="73"/>
        <v/>
      </c>
    </row>
    <row r="4689" spans="1:11" ht="18.95" customHeight="1" x14ac:dyDescent="0.25">
      <c r="A4689" s="52"/>
      <c r="C4689" s="76"/>
      <c r="D4689" s="185"/>
      <c r="E4689" s="76"/>
      <c r="F4689" s="76" t="str">
        <f>IF(E4689="","",IFERROR(VLOOKUP(E4689,Cadastro!$C$9:$D$1009,2,FALSE),"PROD. NÃO ENCONTRADO"))</f>
        <v/>
      </c>
      <c r="G4689" s="94"/>
      <c r="H4689" s="69" t="str">
        <f>IFERROR(G4689*VLOOKUP(E4689,Saldo!$P$8:$U$1009,6,FALSE),"")</f>
        <v/>
      </c>
      <c r="I4689" s="104" t="str">
        <f>IFERROR(IF(D4689="","",VLOOKUP(E4689,Saldo!$P$8:$Q$1009,2,FALSE)),"")</f>
        <v/>
      </c>
      <c r="J4689" s="76"/>
      <c r="K4689" s="28" t="str">
        <f t="shared" si="73"/>
        <v/>
      </c>
    </row>
    <row r="4690" spans="1:11" ht="18.95" customHeight="1" x14ac:dyDescent="0.25">
      <c r="A4690" s="52"/>
      <c r="C4690" s="76"/>
      <c r="D4690" s="185"/>
      <c r="E4690" s="76"/>
      <c r="F4690" s="76" t="str">
        <f>IF(E4690="","",IFERROR(VLOOKUP(E4690,Cadastro!$C$9:$D$1009,2,FALSE),"PROD. NÃO ENCONTRADO"))</f>
        <v/>
      </c>
      <c r="G4690" s="94"/>
      <c r="H4690" s="69" t="str">
        <f>IFERROR(G4690*VLOOKUP(E4690,Saldo!$P$8:$U$1009,6,FALSE),"")</f>
        <v/>
      </c>
      <c r="I4690" s="104" t="str">
        <f>IFERROR(IF(D4690="","",VLOOKUP(E4690,Saldo!$P$8:$Q$1009,2,FALSE)),"")</f>
        <v/>
      </c>
      <c r="J4690" s="76"/>
      <c r="K4690" s="28" t="str">
        <f t="shared" si="73"/>
        <v/>
      </c>
    </row>
    <row r="4691" spans="1:11" ht="18.95" customHeight="1" x14ac:dyDescent="0.25">
      <c r="A4691" s="52"/>
      <c r="C4691" s="76"/>
      <c r="D4691" s="185"/>
      <c r="E4691" s="76"/>
      <c r="F4691" s="76" t="str">
        <f>IF(E4691="","",IFERROR(VLOOKUP(E4691,Cadastro!$C$9:$D$1009,2,FALSE),"PROD. NÃO ENCONTRADO"))</f>
        <v/>
      </c>
      <c r="G4691" s="94"/>
      <c r="H4691" s="69" t="str">
        <f>IFERROR(G4691*VLOOKUP(E4691,Saldo!$P$8:$U$1009,6,FALSE),"")</f>
        <v/>
      </c>
      <c r="I4691" s="104" t="str">
        <f>IFERROR(IF(D4691="","",VLOOKUP(E4691,Saldo!$P$8:$Q$1009,2,FALSE)),"")</f>
        <v/>
      </c>
      <c r="J4691" s="76"/>
      <c r="K4691" s="28" t="str">
        <f t="shared" si="73"/>
        <v/>
      </c>
    </row>
    <row r="4692" spans="1:11" ht="18.95" customHeight="1" x14ac:dyDescent="0.25">
      <c r="A4692" s="52"/>
      <c r="C4692" s="76"/>
      <c r="D4692" s="185"/>
      <c r="E4692" s="76"/>
      <c r="F4692" s="76" t="str">
        <f>IF(E4692="","",IFERROR(VLOOKUP(E4692,Cadastro!$C$9:$D$1009,2,FALSE),"PROD. NÃO ENCONTRADO"))</f>
        <v/>
      </c>
      <c r="G4692" s="94"/>
      <c r="H4692" s="69" t="str">
        <f>IFERROR(G4692*VLOOKUP(E4692,Saldo!$P$8:$U$1009,6,FALSE),"")</f>
        <v/>
      </c>
      <c r="I4692" s="104" t="str">
        <f>IFERROR(IF(D4692="","",VLOOKUP(E4692,Saldo!$P$8:$Q$1009,2,FALSE)),"")</f>
        <v/>
      </c>
      <c r="J4692" s="76"/>
      <c r="K4692" s="28" t="str">
        <f t="shared" si="73"/>
        <v/>
      </c>
    </row>
    <row r="4693" spans="1:11" ht="18.95" customHeight="1" x14ac:dyDescent="0.25">
      <c r="A4693" s="52"/>
      <c r="C4693" s="76"/>
      <c r="D4693" s="185"/>
      <c r="E4693" s="76"/>
      <c r="F4693" s="76" t="str">
        <f>IF(E4693="","",IFERROR(VLOOKUP(E4693,Cadastro!$C$9:$D$1009,2,FALSE),"PROD. NÃO ENCONTRADO"))</f>
        <v/>
      </c>
      <c r="G4693" s="94"/>
      <c r="H4693" s="69" t="str">
        <f>IFERROR(G4693*VLOOKUP(E4693,Saldo!$P$8:$U$1009,6,FALSE),"")</f>
        <v/>
      </c>
      <c r="I4693" s="104" t="str">
        <f>IFERROR(IF(D4693="","",VLOOKUP(E4693,Saldo!$P$8:$Q$1009,2,FALSE)),"")</f>
        <v/>
      </c>
      <c r="J4693" s="76"/>
      <c r="K4693" s="28" t="str">
        <f t="shared" si="73"/>
        <v/>
      </c>
    </row>
    <row r="4694" spans="1:11" ht="18.95" customHeight="1" x14ac:dyDescent="0.25">
      <c r="A4694" s="52"/>
      <c r="C4694" s="76"/>
      <c r="D4694" s="185"/>
      <c r="E4694" s="76"/>
      <c r="F4694" s="76" t="str">
        <f>IF(E4694="","",IFERROR(VLOOKUP(E4694,Cadastro!$C$9:$D$1009,2,FALSE),"PROD. NÃO ENCONTRADO"))</f>
        <v/>
      </c>
      <c r="G4694" s="94"/>
      <c r="H4694" s="69" t="str">
        <f>IFERROR(G4694*VLOOKUP(E4694,Saldo!$P$8:$U$1009,6,FALSE),"")</f>
        <v/>
      </c>
      <c r="I4694" s="104" t="str">
        <f>IFERROR(IF(D4694="","",VLOOKUP(E4694,Saldo!$P$8:$Q$1009,2,FALSE)),"")</f>
        <v/>
      </c>
      <c r="J4694" s="76"/>
      <c r="K4694" s="28" t="str">
        <f t="shared" si="73"/>
        <v/>
      </c>
    </row>
    <row r="4695" spans="1:11" ht="18.95" customHeight="1" x14ac:dyDescent="0.25">
      <c r="A4695" s="52"/>
      <c r="C4695" s="76"/>
      <c r="D4695" s="185"/>
      <c r="E4695" s="76"/>
      <c r="F4695" s="76" t="str">
        <f>IF(E4695="","",IFERROR(VLOOKUP(E4695,Cadastro!$C$9:$D$1009,2,FALSE),"PROD. NÃO ENCONTRADO"))</f>
        <v/>
      </c>
      <c r="G4695" s="94"/>
      <c r="H4695" s="69" t="str">
        <f>IFERROR(G4695*VLOOKUP(E4695,Saldo!$P$8:$U$1009,6,FALSE),"")</f>
        <v/>
      </c>
      <c r="I4695" s="104" t="str">
        <f>IFERROR(IF(D4695="","",VLOOKUP(E4695,Saldo!$P$8:$Q$1009,2,FALSE)),"")</f>
        <v/>
      </c>
      <c r="J4695" s="76"/>
      <c r="K4695" s="28" t="str">
        <f t="shared" si="73"/>
        <v/>
      </c>
    </row>
    <row r="4696" spans="1:11" ht="18.95" customHeight="1" x14ac:dyDescent="0.25">
      <c r="A4696" s="52"/>
      <c r="C4696" s="76"/>
      <c r="D4696" s="185"/>
      <c r="E4696" s="76"/>
      <c r="F4696" s="76" t="str">
        <f>IF(E4696="","",IFERROR(VLOOKUP(E4696,Cadastro!$C$9:$D$1009,2,FALSE),"PROD. NÃO ENCONTRADO"))</f>
        <v/>
      </c>
      <c r="G4696" s="94"/>
      <c r="H4696" s="69" t="str">
        <f>IFERROR(G4696*VLOOKUP(E4696,Saldo!$P$8:$U$1009,6,FALSE),"")</f>
        <v/>
      </c>
      <c r="I4696" s="104" t="str">
        <f>IFERROR(IF(D4696="","",VLOOKUP(E4696,Saldo!$P$8:$Q$1009,2,FALSE)),"")</f>
        <v/>
      </c>
      <c r="J4696" s="76"/>
      <c r="K4696" s="28" t="str">
        <f t="shared" si="73"/>
        <v/>
      </c>
    </row>
    <row r="4697" spans="1:11" ht="18.95" customHeight="1" x14ac:dyDescent="0.25">
      <c r="A4697" s="52"/>
      <c r="C4697" s="76"/>
      <c r="D4697" s="185"/>
      <c r="E4697" s="76"/>
      <c r="F4697" s="76" t="str">
        <f>IF(E4697="","",IFERROR(VLOOKUP(E4697,Cadastro!$C$9:$D$1009,2,FALSE),"PROD. NÃO ENCONTRADO"))</f>
        <v/>
      </c>
      <c r="G4697" s="94"/>
      <c r="H4697" s="69" t="str">
        <f>IFERROR(G4697*VLOOKUP(E4697,Saldo!$P$8:$U$1009,6,FALSE),"")</f>
        <v/>
      </c>
      <c r="I4697" s="104" t="str">
        <f>IFERROR(IF(D4697="","",VLOOKUP(E4697,Saldo!$P$8:$Q$1009,2,FALSE)),"")</f>
        <v/>
      </c>
      <c r="J4697" s="76"/>
      <c r="K4697" s="28" t="str">
        <f t="shared" si="73"/>
        <v/>
      </c>
    </row>
    <row r="4698" spans="1:11" ht="18.95" customHeight="1" x14ac:dyDescent="0.25">
      <c r="A4698" s="52"/>
      <c r="C4698" s="76"/>
      <c r="D4698" s="185"/>
      <c r="E4698" s="76"/>
      <c r="F4698" s="76" t="str">
        <f>IF(E4698="","",IFERROR(VLOOKUP(E4698,Cadastro!$C$9:$D$1009,2,FALSE),"PROD. NÃO ENCONTRADO"))</f>
        <v/>
      </c>
      <c r="G4698" s="94"/>
      <c r="H4698" s="69" t="str">
        <f>IFERROR(G4698*VLOOKUP(E4698,Saldo!$P$8:$U$1009,6,FALSE),"")</f>
        <v/>
      </c>
      <c r="I4698" s="104" t="str">
        <f>IFERROR(IF(D4698="","",VLOOKUP(E4698,Saldo!$P$8:$Q$1009,2,FALSE)),"")</f>
        <v/>
      </c>
      <c r="J4698" s="76"/>
      <c r="K4698" s="28" t="str">
        <f t="shared" si="73"/>
        <v/>
      </c>
    </row>
    <row r="4699" spans="1:11" ht="18.95" customHeight="1" x14ac:dyDescent="0.25">
      <c r="A4699" s="52"/>
      <c r="C4699" s="76"/>
      <c r="D4699" s="185"/>
      <c r="E4699" s="76"/>
      <c r="F4699" s="76" t="str">
        <f>IF(E4699="","",IFERROR(VLOOKUP(E4699,Cadastro!$C$9:$D$1009,2,FALSE),"PROD. NÃO ENCONTRADO"))</f>
        <v/>
      </c>
      <c r="G4699" s="94"/>
      <c r="H4699" s="69" t="str">
        <f>IFERROR(G4699*VLOOKUP(E4699,Saldo!$P$8:$U$1009,6,FALSE),"")</f>
        <v/>
      </c>
      <c r="I4699" s="104" t="str">
        <f>IFERROR(IF(D4699="","",VLOOKUP(E4699,Saldo!$P$8:$Q$1009,2,FALSE)),"")</f>
        <v/>
      </c>
      <c r="J4699" s="76"/>
      <c r="K4699" s="28" t="str">
        <f t="shared" si="73"/>
        <v/>
      </c>
    </row>
    <row r="4700" spans="1:11" ht="18.95" customHeight="1" x14ac:dyDescent="0.25">
      <c r="A4700" s="52"/>
      <c r="C4700" s="76"/>
      <c r="D4700" s="185"/>
      <c r="E4700" s="76"/>
      <c r="F4700" s="76" t="str">
        <f>IF(E4700="","",IFERROR(VLOOKUP(E4700,Cadastro!$C$9:$D$1009,2,FALSE),"PROD. NÃO ENCONTRADO"))</f>
        <v/>
      </c>
      <c r="G4700" s="94"/>
      <c r="H4700" s="69" t="str">
        <f>IFERROR(G4700*VLOOKUP(E4700,Saldo!$P$8:$U$1009,6,FALSE),"")</f>
        <v/>
      </c>
      <c r="I4700" s="104" t="str">
        <f>IFERROR(IF(D4700="","",VLOOKUP(E4700,Saldo!$P$8:$Q$1009,2,FALSE)),"")</f>
        <v/>
      </c>
      <c r="J4700" s="76"/>
      <c r="K4700" s="28" t="str">
        <f t="shared" si="73"/>
        <v/>
      </c>
    </row>
    <row r="4701" spans="1:11" ht="18.95" customHeight="1" x14ac:dyDescent="0.25">
      <c r="A4701" s="52"/>
      <c r="C4701" s="76"/>
      <c r="D4701" s="185"/>
      <c r="E4701" s="76"/>
      <c r="F4701" s="76" t="str">
        <f>IF(E4701="","",IFERROR(VLOOKUP(E4701,Cadastro!$C$9:$D$1009,2,FALSE),"PROD. NÃO ENCONTRADO"))</f>
        <v/>
      </c>
      <c r="G4701" s="94"/>
      <c r="H4701" s="69" t="str">
        <f>IFERROR(G4701*VLOOKUP(E4701,Saldo!$P$8:$U$1009,6,FALSE),"")</f>
        <v/>
      </c>
      <c r="I4701" s="104" t="str">
        <f>IFERROR(IF(D4701="","",VLOOKUP(E4701,Saldo!$P$8:$Q$1009,2,FALSE)),"")</f>
        <v/>
      </c>
      <c r="J4701" s="76"/>
      <c r="K4701" s="28" t="str">
        <f t="shared" si="73"/>
        <v/>
      </c>
    </row>
    <row r="4702" spans="1:11" ht="18.95" customHeight="1" x14ac:dyDescent="0.25">
      <c r="A4702" s="52"/>
      <c r="C4702" s="76"/>
      <c r="D4702" s="185"/>
      <c r="E4702" s="76"/>
      <c r="F4702" s="76" t="str">
        <f>IF(E4702="","",IFERROR(VLOOKUP(E4702,Cadastro!$C$9:$D$1009,2,FALSE),"PROD. NÃO ENCONTRADO"))</f>
        <v/>
      </c>
      <c r="G4702" s="94"/>
      <c r="H4702" s="69" t="str">
        <f>IFERROR(G4702*VLOOKUP(E4702,Saldo!$P$8:$U$1009,6,FALSE),"")</f>
        <v/>
      </c>
      <c r="I4702" s="104" t="str">
        <f>IFERROR(IF(D4702="","",VLOOKUP(E4702,Saldo!$P$8:$Q$1009,2,FALSE)),"")</f>
        <v/>
      </c>
      <c r="J4702" s="76"/>
      <c r="K4702" s="28" t="str">
        <f t="shared" si="73"/>
        <v/>
      </c>
    </row>
    <row r="4703" spans="1:11" ht="18.95" customHeight="1" x14ac:dyDescent="0.25">
      <c r="A4703" s="52"/>
      <c r="C4703" s="76"/>
      <c r="D4703" s="185"/>
      <c r="E4703" s="76"/>
      <c r="F4703" s="76" t="str">
        <f>IF(E4703="","",IFERROR(VLOOKUP(E4703,Cadastro!$C$9:$D$1009,2,FALSE),"PROD. NÃO ENCONTRADO"))</f>
        <v/>
      </c>
      <c r="G4703" s="94"/>
      <c r="H4703" s="69" t="str">
        <f>IFERROR(G4703*VLOOKUP(E4703,Saldo!$P$8:$U$1009,6,FALSE),"")</f>
        <v/>
      </c>
      <c r="I4703" s="104" t="str">
        <f>IFERROR(IF(D4703="","",VLOOKUP(E4703,Saldo!$P$8:$Q$1009,2,FALSE)),"")</f>
        <v/>
      </c>
      <c r="J4703" s="76"/>
      <c r="K4703" s="28" t="str">
        <f t="shared" si="73"/>
        <v/>
      </c>
    </row>
    <row r="4704" spans="1:11" ht="18.95" customHeight="1" x14ac:dyDescent="0.25">
      <c r="A4704" s="52"/>
      <c r="C4704" s="76"/>
      <c r="D4704" s="185"/>
      <c r="E4704" s="76"/>
      <c r="F4704" s="76" t="str">
        <f>IF(E4704="","",IFERROR(VLOOKUP(E4704,Cadastro!$C$9:$D$1009,2,FALSE),"PROD. NÃO ENCONTRADO"))</f>
        <v/>
      </c>
      <c r="G4704" s="94"/>
      <c r="H4704" s="69" t="str">
        <f>IFERROR(G4704*VLOOKUP(E4704,Saldo!$P$8:$U$1009,6,FALSE),"")</f>
        <v/>
      </c>
      <c r="I4704" s="104" t="str">
        <f>IFERROR(IF(D4704="","",VLOOKUP(E4704,Saldo!$P$8:$Q$1009,2,FALSE)),"")</f>
        <v/>
      </c>
      <c r="J4704" s="76"/>
      <c r="K4704" s="28" t="str">
        <f t="shared" si="73"/>
        <v/>
      </c>
    </row>
    <row r="4705" spans="1:11" ht="18.95" customHeight="1" x14ac:dyDescent="0.25">
      <c r="A4705" s="52"/>
      <c r="C4705" s="76"/>
      <c r="D4705" s="185"/>
      <c r="E4705" s="76"/>
      <c r="F4705" s="76" t="str">
        <f>IF(E4705="","",IFERROR(VLOOKUP(E4705,Cadastro!$C$9:$D$1009,2,FALSE),"PROD. NÃO ENCONTRADO"))</f>
        <v/>
      </c>
      <c r="G4705" s="94"/>
      <c r="H4705" s="69" t="str">
        <f>IFERROR(G4705*VLOOKUP(E4705,Saldo!$P$8:$U$1009,6,FALSE),"")</f>
        <v/>
      </c>
      <c r="I4705" s="104" t="str">
        <f>IFERROR(IF(D4705="","",VLOOKUP(E4705,Saldo!$P$8:$Q$1009,2,FALSE)),"")</f>
        <v/>
      </c>
      <c r="J4705" s="76"/>
      <c r="K4705" s="28" t="str">
        <f t="shared" si="73"/>
        <v/>
      </c>
    </row>
    <row r="4706" spans="1:11" ht="18.95" customHeight="1" x14ac:dyDescent="0.25">
      <c r="A4706" s="52"/>
      <c r="C4706" s="76"/>
      <c r="D4706" s="185"/>
      <c r="E4706" s="76"/>
      <c r="F4706" s="76" t="str">
        <f>IF(E4706="","",IFERROR(VLOOKUP(E4706,Cadastro!$C$9:$D$1009,2,FALSE),"PROD. NÃO ENCONTRADO"))</f>
        <v/>
      </c>
      <c r="G4706" s="94"/>
      <c r="H4706" s="69" t="str">
        <f>IFERROR(G4706*VLOOKUP(E4706,Saldo!$P$8:$U$1009,6,FALSE),"")</f>
        <v/>
      </c>
      <c r="I4706" s="104" t="str">
        <f>IFERROR(IF(D4706="","",VLOOKUP(E4706,Saldo!$P$8:$Q$1009,2,FALSE)),"")</f>
        <v/>
      </c>
      <c r="J4706" s="76"/>
      <c r="K4706" s="28" t="str">
        <f t="shared" si="73"/>
        <v/>
      </c>
    </row>
    <row r="4707" spans="1:11" ht="18.95" customHeight="1" x14ac:dyDescent="0.25">
      <c r="A4707" s="52"/>
      <c r="C4707" s="76"/>
      <c r="D4707" s="185"/>
      <c r="E4707" s="76"/>
      <c r="F4707" s="76" t="str">
        <f>IF(E4707="","",IFERROR(VLOOKUP(E4707,Cadastro!$C$9:$D$1009,2,FALSE),"PROD. NÃO ENCONTRADO"))</f>
        <v/>
      </c>
      <c r="G4707" s="94"/>
      <c r="H4707" s="69" t="str">
        <f>IFERROR(G4707*VLOOKUP(E4707,Saldo!$P$8:$U$1009,6,FALSE),"")</f>
        <v/>
      </c>
      <c r="I4707" s="104" t="str">
        <f>IFERROR(IF(D4707="","",VLOOKUP(E4707,Saldo!$P$8:$Q$1009,2,FALSE)),"")</f>
        <v/>
      </c>
      <c r="J4707" s="76"/>
      <c r="K4707" s="28" t="str">
        <f t="shared" si="73"/>
        <v/>
      </c>
    </row>
    <row r="4708" spans="1:11" ht="18.95" customHeight="1" x14ac:dyDescent="0.25">
      <c r="A4708" s="52"/>
      <c r="C4708" s="76"/>
      <c r="D4708" s="185"/>
      <c r="E4708" s="76"/>
      <c r="F4708" s="76" t="str">
        <f>IF(E4708="","",IFERROR(VLOOKUP(E4708,Cadastro!$C$9:$D$1009,2,FALSE),"PROD. NÃO ENCONTRADO"))</f>
        <v/>
      </c>
      <c r="G4708" s="94"/>
      <c r="H4708" s="69" t="str">
        <f>IFERROR(G4708*VLOOKUP(E4708,Saldo!$P$8:$U$1009,6,FALSE),"")</f>
        <v/>
      </c>
      <c r="I4708" s="104" t="str">
        <f>IFERROR(IF(D4708="","",VLOOKUP(E4708,Saldo!$P$8:$Q$1009,2,FALSE)),"")</f>
        <v/>
      </c>
      <c r="J4708" s="76"/>
      <c r="K4708" s="28" t="str">
        <f t="shared" si="73"/>
        <v/>
      </c>
    </row>
    <row r="4709" spans="1:11" ht="18.95" customHeight="1" x14ac:dyDescent="0.25">
      <c r="A4709" s="52"/>
      <c r="C4709" s="76"/>
      <c r="D4709" s="185"/>
      <c r="E4709" s="76"/>
      <c r="F4709" s="76" t="str">
        <f>IF(E4709="","",IFERROR(VLOOKUP(E4709,Cadastro!$C$9:$D$1009,2,FALSE),"PROD. NÃO ENCONTRADO"))</f>
        <v/>
      </c>
      <c r="G4709" s="94"/>
      <c r="H4709" s="69" t="str">
        <f>IFERROR(G4709*VLOOKUP(E4709,Saldo!$P$8:$U$1009,6,FALSE),"")</f>
        <v/>
      </c>
      <c r="I4709" s="104" t="str">
        <f>IFERROR(IF(D4709="","",VLOOKUP(E4709,Saldo!$P$8:$Q$1009,2,FALSE)),"")</f>
        <v/>
      </c>
      <c r="J4709" s="76"/>
      <c r="K4709" s="28" t="str">
        <f t="shared" si="73"/>
        <v/>
      </c>
    </row>
    <row r="4710" spans="1:11" ht="18.95" customHeight="1" x14ac:dyDescent="0.25">
      <c r="A4710" s="52"/>
      <c r="C4710" s="76"/>
      <c r="D4710" s="185"/>
      <c r="E4710" s="76"/>
      <c r="F4710" s="76" t="str">
        <f>IF(E4710="","",IFERROR(VLOOKUP(E4710,Cadastro!$C$9:$D$1009,2,FALSE),"PROD. NÃO ENCONTRADO"))</f>
        <v/>
      </c>
      <c r="G4710" s="94"/>
      <c r="H4710" s="69" t="str">
        <f>IFERROR(G4710*VLOOKUP(E4710,Saldo!$P$8:$U$1009,6,FALSE),"")</f>
        <v/>
      </c>
      <c r="I4710" s="104" t="str">
        <f>IFERROR(IF(D4710="","",VLOOKUP(E4710,Saldo!$P$8:$Q$1009,2,FALSE)),"")</f>
        <v/>
      </c>
      <c r="J4710" s="76"/>
      <c r="K4710" s="28" t="str">
        <f t="shared" si="73"/>
        <v/>
      </c>
    </row>
    <row r="4711" spans="1:11" ht="18.95" customHeight="1" x14ac:dyDescent="0.25">
      <c r="A4711" s="52"/>
      <c r="C4711" s="76"/>
      <c r="D4711" s="185"/>
      <c r="E4711" s="76"/>
      <c r="F4711" s="76" t="str">
        <f>IF(E4711="","",IFERROR(VLOOKUP(E4711,Cadastro!$C$9:$D$1009,2,FALSE),"PROD. NÃO ENCONTRADO"))</f>
        <v/>
      </c>
      <c r="G4711" s="94"/>
      <c r="H4711" s="69" t="str">
        <f>IFERROR(G4711*VLOOKUP(E4711,Saldo!$P$8:$U$1009,6,FALSE),"")</f>
        <v/>
      </c>
      <c r="I4711" s="104" t="str">
        <f>IFERROR(IF(D4711="","",VLOOKUP(E4711,Saldo!$P$8:$Q$1009,2,FALSE)),"")</f>
        <v/>
      </c>
      <c r="J4711" s="76"/>
      <c r="K4711" s="28" t="str">
        <f t="shared" si="73"/>
        <v/>
      </c>
    </row>
    <row r="4712" spans="1:11" ht="18.95" customHeight="1" x14ac:dyDescent="0.25">
      <c r="A4712" s="52"/>
      <c r="C4712" s="76"/>
      <c r="D4712" s="185"/>
      <c r="E4712" s="76"/>
      <c r="F4712" s="76" t="str">
        <f>IF(E4712="","",IFERROR(VLOOKUP(E4712,Cadastro!$C$9:$D$1009,2,FALSE),"PROD. NÃO ENCONTRADO"))</f>
        <v/>
      </c>
      <c r="G4712" s="94"/>
      <c r="H4712" s="69" t="str">
        <f>IFERROR(G4712*VLOOKUP(E4712,Saldo!$P$8:$U$1009,6,FALSE),"")</f>
        <v/>
      </c>
      <c r="I4712" s="104" t="str">
        <f>IFERROR(IF(D4712="","",VLOOKUP(E4712,Saldo!$P$8:$Q$1009,2,FALSE)),"")</f>
        <v/>
      </c>
      <c r="J4712" s="76"/>
      <c r="K4712" s="28" t="str">
        <f t="shared" si="73"/>
        <v/>
      </c>
    </row>
    <row r="4713" spans="1:11" ht="18.95" customHeight="1" x14ac:dyDescent="0.25">
      <c r="A4713" s="52"/>
      <c r="C4713" s="76"/>
      <c r="D4713" s="185"/>
      <c r="E4713" s="76"/>
      <c r="F4713" s="76" t="str">
        <f>IF(E4713="","",IFERROR(VLOOKUP(E4713,Cadastro!$C$9:$D$1009,2,FALSE),"PROD. NÃO ENCONTRADO"))</f>
        <v/>
      </c>
      <c r="G4713" s="94"/>
      <c r="H4713" s="69" t="str">
        <f>IFERROR(G4713*VLOOKUP(E4713,Saldo!$P$8:$U$1009,6,FALSE),"")</f>
        <v/>
      </c>
      <c r="I4713" s="104" t="str">
        <f>IFERROR(IF(D4713="","",VLOOKUP(E4713,Saldo!$P$8:$Q$1009,2,FALSE)),"")</f>
        <v/>
      </c>
      <c r="J4713" s="76"/>
      <c r="K4713" s="28" t="str">
        <f t="shared" si="73"/>
        <v/>
      </c>
    </row>
    <row r="4714" spans="1:11" ht="18.95" customHeight="1" x14ac:dyDescent="0.25">
      <c r="A4714" s="52"/>
      <c r="C4714" s="76"/>
      <c r="D4714" s="185"/>
      <c r="E4714" s="76"/>
      <c r="F4714" s="76" t="str">
        <f>IF(E4714="","",IFERROR(VLOOKUP(E4714,Cadastro!$C$9:$D$1009,2,FALSE),"PROD. NÃO ENCONTRADO"))</f>
        <v/>
      </c>
      <c r="G4714" s="94"/>
      <c r="H4714" s="69" t="str">
        <f>IFERROR(G4714*VLOOKUP(E4714,Saldo!$P$8:$U$1009,6,FALSE),"")</f>
        <v/>
      </c>
      <c r="I4714" s="104" t="str">
        <f>IFERROR(IF(D4714="","",VLOOKUP(E4714,Saldo!$P$8:$Q$1009,2,FALSE)),"")</f>
        <v/>
      </c>
      <c r="J4714" s="76"/>
      <c r="K4714" s="28" t="str">
        <f t="shared" si="73"/>
        <v/>
      </c>
    </row>
    <row r="4715" spans="1:11" ht="18.95" customHeight="1" x14ac:dyDescent="0.25">
      <c r="A4715" s="52"/>
      <c r="C4715" s="76"/>
      <c r="D4715" s="185"/>
      <c r="E4715" s="76"/>
      <c r="F4715" s="76" t="str">
        <f>IF(E4715="","",IFERROR(VLOOKUP(E4715,Cadastro!$C$9:$D$1009,2,FALSE),"PROD. NÃO ENCONTRADO"))</f>
        <v/>
      </c>
      <c r="G4715" s="94"/>
      <c r="H4715" s="69" t="str">
        <f>IFERROR(G4715*VLOOKUP(E4715,Saldo!$P$8:$U$1009,6,FALSE),"")</f>
        <v/>
      </c>
      <c r="I4715" s="104" t="str">
        <f>IFERROR(IF(D4715="","",VLOOKUP(E4715,Saldo!$P$8:$Q$1009,2,FALSE)),"")</f>
        <v/>
      </c>
      <c r="J4715" s="76"/>
      <c r="K4715" s="28" t="str">
        <f t="shared" si="73"/>
        <v/>
      </c>
    </row>
    <row r="4716" spans="1:11" ht="18.95" customHeight="1" x14ac:dyDescent="0.25">
      <c r="A4716" s="52"/>
      <c r="C4716" s="76"/>
      <c r="D4716" s="185"/>
      <c r="E4716" s="76"/>
      <c r="F4716" s="76" t="str">
        <f>IF(E4716="","",IFERROR(VLOOKUP(E4716,Cadastro!$C$9:$D$1009,2,FALSE),"PROD. NÃO ENCONTRADO"))</f>
        <v/>
      </c>
      <c r="G4716" s="94"/>
      <c r="H4716" s="69" t="str">
        <f>IFERROR(G4716*VLOOKUP(E4716,Saldo!$P$8:$U$1009,6,FALSE),"")</f>
        <v/>
      </c>
      <c r="I4716" s="104" t="str">
        <f>IFERROR(IF(D4716="","",VLOOKUP(E4716,Saldo!$P$8:$Q$1009,2,FALSE)),"")</f>
        <v/>
      </c>
      <c r="J4716" s="76"/>
      <c r="K4716" s="28" t="str">
        <f t="shared" si="73"/>
        <v/>
      </c>
    </row>
    <row r="4717" spans="1:11" ht="18.95" customHeight="1" x14ac:dyDescent="0.25">
      <c r="A4717" s="52"/>
      <c r="C4717" s="76"/>
      <c r="D4717" s="185"/>
      <c r="E4717" s="76"/>
      <c r="F4717" s="76" t="str">
        <f>IF(E4717="","",IFERROR(VLOOKUP(E4717,Cadastro!$C$9:$D$1009,2,FALSE),"PROD. NÃO ENCONTRADO"))</f>
        <v/>
      </c>
      <c r="G4717" s="94"/>
      <c r="H4717" s="69" t="str">
        <f>IFERROR(G4717*VLOOKUP(E4717,Saldo!$P$8:$U$1009,6,FALSE),"")</f>
        <v/>
      </c>
      <c r="I4717" s="104" t="str">
        <f>IFERROR(IF(D4717="","",VLOOKUP(E4717,Saldo!$P$8:$Q$1009,2,FALSE)),"")</f>
        <v/>
      </c>
      <c r="J4717" s="76"/>
      <c r="K4717" s="28" t="str">
        <f t="shared" si="73"/>
        <v/>
      </c>
    </row>
    <row r="4718" spans="1:11" ht="18.95" customHeight="1" x14ac:dyDescent="0.25">
      <c r="A4718" s="52"/>
      <c r="C4718" s="76"/>
      <c r="D4718" s="185"/>
      <c r="E4718" s="76"/>
      <c r="F4718" s="76" t="str">
        <f>IF(E4718="","",IFERROR(VLOOKUP(E4718,Cadastro!$C$9:$D$1009,2,FALSE),"PROD. NÃO ENCONTRADO"))</f>
        <v/>
      </c>
      <c r="G4718" s="94"/>
      <c r="H4718" s="69" t="str">
        <f>IFERROR(G4718*VLOOKUP(E4718,Saldo!$P$8:$U$1009,6,FALSE),"")</f>
        <v/>
      </c>
      <c r="I4718" s="104" t="str">
        <f>IFERROR(IF(D4718="","",VLOOKUP(E4718,Saldo!$P$8:$Q$1009,2,FALSE)),"")</f>
        <v/>
      </c>
      <c r="J4718" s="76"/>
      <c r="K4718" s="28" t="str">
        <f t="shared" si="73"/>
        <v/>
      </c>
    </row>
    <row r="4719" spans="1:11" ht="18.95" customHeight="1" x14ac:dyDescent="0.25">
      <c r="A4719" s="52"/>
      <c r="C4719" s="76"/>
      <c r="D4719" s="185"/>
      <c r="E4719" s="76"/>
      <c r="F4719" s="76" t="str">
        <f>IF(E4719="","",IFERROR(VLOOKUP(E4719,Cadastro!$C$9:$D$1009,2,FALSE),"PROD. NÃO ENCONTRADO"))</f>
        <v/>
      </c>
      <c r="G4719" s="94"/>
      <c r="H4719" s="69" t="str">
        <f>IFERROR(G4719*VLOOKUP(E4719,Saldo!$P$8:$U$1009,6,FALSE),"")</f>
        <v/>
      </c>
      <c r="I4719" s="104" t="str">
        <f>IFERROR(IF(D4719="","",VLOOKUP(E4719,Saldo!$P$8:$Q$1009,2,FALSE)),"")</f>
        <v/>
      </c>
      <c r="J4719" s="76"/>
      <c r="K4719" s="28" t="str">
        <f t="shared" si="73"/>
        <v/>
      </c>
    </row>
    <row r="4720" spans="1:11" ht="18.95" customHeight="1" x14ac:dyDescent="0.25">
      <c r="A4720" s="52"/>
      <c r="C4720" s="76"/>
      <c r="D4720" s="185"/>
      <c r="E4720" s="76"/>
      <c r="F4720" s="76" t="str">
        <f>IF(E4720="","",IFERROR(VLOOKUP(E4720,Cadastro!$C$9:$D$1009,2,FALSE),"PROD. NÃO ENCONTRADO"))</f>
        <v/>
      </c>
      <c r="G4720" s="94"/>
      <c r="H4720" s="69" t="str">
        <f>IFERROR(G4720*VLOOKUP(E4720,Saldo!$P$8:$U$1009,6,FALSE),"")</f>
        <v/>
      </c>
      <c r="I4720" s="104" t="str">
        <f>IFERROR(IF(D4720="","",VLOOKUP(E4720,Saldo!$P$8:$Q$1009,2,FALSE)),"")</f>
        <v/>
      </c>
      <c r="J4720" s="76"/>
      <c r="K4720" s="28" t="str">
        <f t="shared" si="73"/>
        <v/>
      </c>
    </row>
    <row r="4721" spans="1:11" ht="18.95" customHeight="1" x14ac:dyDescent="0.25">
      <c r="A4721" s="52"/>
      <c r="C4721" s="76"/>
      <c r="D4721" s="185"/>
      <c r="E4721" s="76"/>
      <c r="F4721" s="76" t="str">
        <f>IF(E4721="","",IFERROR(VLOOKUP(E4721,Cadastro!$C$9:$D$1009,2,FALSE),"PROD. NÃO ENCONTRADO"))</f>
        <v/>
      </c>
      <c r="G4721" s="94"/>
      <c r="H4721" s="69" t="str">
        <f>IFERROR(G4721*VLOOKUP(E4721,Saldo!$P$8:$U$1009,6,FALSE),"")</f>
        <v/>
      </c>
      <c r="I4721" s="104" t="str">
        <f>IFERROR(IF(D4721="","",VLOOKUP(E4721,Saldo!$P$8:$Q$1009,2,FALSE)),"")</f>
        <v/>
      </c>
      <c r="J4721" s="76"/>
      <c r="K4721" s="28" t="str">
        <f t="shared" si="73"/>
        <v/>
      </c>
    </row>
    <row r="4722" spans="1:11" ht="18.95" customHeight="1" x14ac:dyDescent="0.25">
      <c r="A4722" s="52"/>
      <c r="C4722" s="76"/>
      <c r="D4722" s="185"/>
      <c r="E4722" s="76"/>
      <c r="F4722" s="76" t="str">
        <f>IF(E4722="","",IFERROR(VLOOKUP(E4722,Cadastro!$C$9:$D$1009,2,FALSE),"PROD. NÃO ENCONTRADO"))</f>
        <v/>
      </c>
      <c r="G4722" s="94"/>
      <c r="H4722" s="69" t="str">
        <f>IFERROR(G4722*VLOOKUP(E4722,Saldo!$P$8:$U$1009,6,FALSE),"")</f>
        <v/>
      </c>
      <c r="I4722" s="104" t="str">
        <f>IFERROR(IF(D4722="","",VLOOKUP(E4722,Saldo!$P$8:$Q$1009,2,FALSE)),"")</f>
        <v/>
      </c>
      <c r="J4722" s="76"/>
      <c r="K4722" s="28" t="str">
        <f t="shared" si="73"/>
        <v/>
      </c>
    </row>
    <row r="4723" spans="1:11" ht="18.95" customHeight="1" x14ac:dyDescent="0.25">
      <c r="A4723" s="52"/>
      <c r="C4723" s="76"/>
      <c r="D4723" s="185"/>
      <c r="E4723" s="76"/>
      <c r="F4723" s="76" t="str">
        <f>IF(E4723="","",IFERROR(VLOOKUP(E4723,Cadastro!$C$9:$D$1009,2,FALSE),"PROD. NÃO ENCONTRADO"))</f>
        <v/>
      </c>
      <c r="G4723" s="94"/>
      <c r="H4723" s="69" t="str">
        <f>IFERROR(G4723*VLOOKUP(E4723,Saldo!$P$8:$U$1009,6,FALSE),"")</f>
        <v/>
      </c>
      <c r="I4723" s="104" t="str">
        <f>IFERROR(IF(D4723="","",VLOOKUP(E4723,Saldo!$P$8:$Q$1009,2,FALSE)),"")</f>
        <v/>
      </c>
      <c r="J4723" s="76"/>
      <c r="K4723" s="28" t="str">
        <f t="shared" si="73"/>
        <v/>
      </c>
    </row>
    <row r="4724" spans="1:11" ht="18.95" customHeight="1" x14ac:dyDescent="0.25">
      <c r="A4724" s="52"/>
      <c r="C4724" s="76"/>
      <c r="D4724" s="185"/>
      <c r="E4724" s="76"/>
      <c r="F4724" s="76" t="str">
        <f>IF(E4724="","",IFERROR(VLOOKUP(E4724,Cadastro!$C$9:$D$1009,2,FALSE),"PROD. NÃO ENCONTRADO"))</f>
        <v/>
      </c>
      <c r="G4724" s="94"/>
      <c r="H4724" s="69" t="str">
        <f>IFERROR(G4724*VLOOKUP(E4724,Saldo!$P$8:$U$1009,6,FALSE),"")</f>
        <v/>
      </c>
      <c r="I4724" s="104" t="str">
        <f>IFERROR(IF(D4724="","",VLOOKUP(E4724,Saldo!$P$8:$Q$1009,2,FALSE)),"")</f>
        <v/>
      </c>
      <c r="J4724" s="76"/>
      <c r="K4724" s="28" t="str">
        <f t="shared" si="73"/>
        <v/>
      </c>
    </row>
    <row r="4725" spans="1:11" ht="18.95" customHeight="1" x14ac:dyDescent="0.25">
      <c r="A4725" s="52"/>
      <c r="C4725" s="76"/>
      <c r="D4725" s="185"/>
      <c r="E4725" s="76"/>
      <c r="F4725" s="76" t="str">
        <f>IF(E4725="","",IFERROR(VLOOKUP(E4725,Cadastro!$C$9:$D$1009,2,FALSE),"PROD. NÃO ENCONTRADO"))</f>
        <v/>
      </c>
      <c r="G4725" s="94"/>
      <c r="H4725" s="69" t="str">
        <f>IFERROR(G4725*VLOOKUP(E4725,Saldo!$P$8:$U$1009,6,FALSE),"")</f>
        <v/>
      </c>
      <c r="I4725" s="104" t="str">
        <f>IFERROR(IF(D4725="","",VLOOKUP(E4725,Saldo!$P$8:$Q$1009,2,FALSE)),"")</f>
        <v/>
      </c>
      <c r="J4725" s="76"/>
      <c r="K4725" s="28" t="str">
        <f t="shared" si="73"/>
        <v/>
      </c>
    </row>
    <row r="4726" spans="1:11" ht="18.95" customHeight="1" x14ac:dyDescent="0.25">
      <c r="A4726" s="52"/>
      <c r="C4726" s="76"/>
      <c r="D4726" s="185"/>
      <c r="E4726" s="76"/>
      <c r="F4726" s="76" t="str">
        <f>IF(E4726="","",IFERROR(VLOOKUP(E4726,Cadastro!$C$9:$D$1009,2,FALSE),"PROD. NÃO ENCONTRADO"))</f>
        <v/>
      </c>
      <c r="G4726" s="94"/>
      <c r="H4726" s="69" t="str">
        <f>IFERROR(G4726*VLOOKUP(E4726,Saldo!$P$8:$U$1009,6,FALSE),"")</f>
        <v/>
      </c>
      <c r="I4726" s="104" t="str">
        <f>IFERROR(IF(D4726="","",VLOOKUP(E4726,Saldo!$P$8:$Q$1009,2,FALSE)),"")</f>
        <v/>
      </c>
      <c r="J4726" s="76"/>
      <c r="K4726" s="28" t="str">
        <f t="shared" si="73"/>
        <v/>
      </c>
    </row>
    <row r="4727" spans="1:11" ht="18.95" customHeight="1" x14ac:dyDescent="0.25">
      <c r="A4727" s="52"/>
      <c r="C4727" s="76"/>
      <c r="D4727" s="185"/>
      <c r="E4727" s="76"/>
      <c r="F4727" s="76" t="str">
        <f>IF(E4727="","",IFERROR(VLOOKUP(E4727,Cadastro!$C$9:$D$1009,2,FALSE),"PROD. NÃO ENCONTRADO"))</f>
        <v/>
      </c>
      <c r="G4727" s="94"/>
      <c r="H4727" s="69" t="str">
        <f>IFERROR(G4727*VLOOKUP(E4727,Saldo!$P$8:$U$1009,6,FALSE),"")</f>
        <v/>
      </c>
      <c r="I4727" s="104" t="str">
        <f>IFERROR(IF(D4727="","",VLOOKUP(E4727,Saldo!$P$8:$Q$1009,2,FALSE)),"")</f>
        <v/>
      </c>
      <c r="J4727" s="76"/>
      <c r="K4727" s="28" t="str">
        <f t="shared" si="73"/>
        <v/>
      </c>
    </row>
    <row r="4728" spans="1:11" ht="18.95" customHeight="1" x14ac:dyDescent="0.25">
      <c r="A4728" s="52"/>
      <c r="C4728" s="76"/>
      <c r="D4728" s="185"/>
      <c r="E4728" s="76"/>
      <c r="F4728" s="76" t="str">
        <f>IF(E4728="","",IFERROR(VLOOKUP(E4728,Cadastro!$C$9:$D$1009,2,FALSE),"PROD. NÃO ENCONTRADO"))</f>
        <v/>
      </c>
      <c r="G4728" s="94"/>
      <c r="H4728" s="69" t="str">
        <f>IFERROR(G4728*VLOOKUP(E4728,Saldo!$P$8:$U$1009,6,FALSE),"")</f>
        <v/>
      </c>
      <c r="I4728" s="104" t="str">
        <f>IFERROR(IF(D4728="","",VLOOKUP(E4728,Saldo!$P$8:$Q$1009,2,FALSE)),"")</f>
        <v/>
      </c>
      <c r="J4728" s="76"/>
      <c r="K4728" s="28" t="str">
        <f t="shared" si="73"/>
        <v/>
      </c>
    </row>
    <row r="4729" spans="1:11" ht="18.95" customHeight="1" x14ac:dyDescent="0.25">
      <c r="A4729" s="52"/>
      <c r="C4729" s="76"/>
      <c r="D4729" s="185"/>
      <c r="E4729" s="76"/>
      <c r="F4729" s="76" t="str">
        <f>IF(E4729="","",IFERROR(VLOOKUP(E4729,Cadastro!$C$9:$D$1009,2,FALSE),"PROD. NÃO ENCONTRADO"))</f>
        <v/>
      </c>
      <c r="G4729" s="94"/>
      <c r="H4729" s="69" t="str">
        <f>IFERROR(G4729*VLOOKUP(E4729,Saldo!$P$8:$U$1009,6,FALSE),"")</f>
        <v/>
      </c>
      <c r="I4729" s="104" t="str">
        <f>IFERROR(IF(D4729="","",VLOOKUP(E4729,Saldo!$P$8:$Q$1009,2,FALSE)),"")</f>
        <v/>
      </c>
      <c r="J4729" s="76"/>
      <c r="K4729" s="28" t="str">
        <f t="shared" si="73"/>
        <v/>
      </c>
    </row>
    <row r="4730" spans="1:11" ht="18.95" customHeight="1" x14ac:dyDescent="0.25">
      <c r="A4730" s="52"/>
      <c r="C4730" s="76"/>
      <c r="D4730" s="185"/>
      <c r="E4730" s="76"/>
      <c r="F4730" s="76" t="str">
        <f>IF(E4730="","",IFERROR(VLOOKUP(E4730,Cadastro!$C$9:$D$1009,2,FALSE),"PROD. NÃO ENCONTRADO"))</f>
        <v/>
      </c>
      <c r="G4730" s="94"/>
      <c r="H4730" s="69" t="str">
        <f>IFERROR(G4730*VLOOKUP(E4730,Saldo!$P$8:$U$1009,6,FALSE),"")</f>
        <v/>
      </c>
      <c r="I4730" s="104" t="str">
        <f>IFERROR(IF(D4730="","",VLOOKUP(E4730,Saldo!$P$8:$Q$1009,2,FALSE)),"")</f>
        <v/>
      </c>
      <c r="J4730" s="76"/>
      <c r="K4730" s="28" t="str">
        <f t="shared" si="73"/>
        <v/>
      </c>
    </row>
    <row r="4731" spans="1:11" ht="18.95" customHeight="1" x14ac:dyDescent="0.25">
      <c r="A4731" s="52"/>
      <c r="C4731" s="76"/>
      <c r="D4731" s="185"/>
      <c r="E4731" s="76"/>
      <c r="F4731" s="76" t="str">
        <f>IF(E4731="","",IFERROR(VLOOKUP(E4731,Cadastro!$C$9:$D$1009,2,FALSE),"PROD. NÃO ENCONTRADO"))</f>
        <v/>
      </c>
      <c r="G4731" s="94"/>
      <c r="H4731" s="69" t="str">
        <f>IFERROR(G4731*VLOOKUP(E4731,Saldo!$P$8:$U$1009,6,FALSE),"")</f>
        <v/>
      </c>
      <c r="I4731" s="104" t="str">
        <f>IFERROR(IF(D4731="","",VLOOKUP(E4731,Saldo!$P$8:$Q$1009,2,FALSE)),"")</f>
        <v/>
      </c>
      <c r="J4731" s="76"/>
      <c r="K4731" s="28" t="str">
        <f t="shared" si="73"/>
        <v/>
      </c>
    </row>
    <row r="4732" spans="1:11" ht="18.95" customHeight="1" x14ac:dyDescent="0.25">
      <c r="A4732" s="52"/>
      <c r="C4732" s="76"/>
      <c r="D4732" s="185"/>
      <c r="E4732" s="76"/>
      <c r="F4732" s="76" t="str">
        <f>IF(E4732="","",IFERROR(VLOOKUP(E4732,Cadastro!$C$9:$D$1009,2,FALSE),"PROD. NÃO ENCONTRADO"))</f>
        <v/>
      </c>
      <c r="G4732" s="94"/>
      <c r="H4732" s="69" t="str">
        <f>IFERROR(G4732*VLOOKUP(E4732,Saldo!$P$8:$U$1009,6,FALSE),"")</f>
        <v/>
      </c>
      <c r="I4732" s="104" t="str">
        <f>IFERROR(IF(D4732="","",VLOOKUP(E4732,Saldo!$P$8:$Q$1009,2,FALSE)),"")</f>
        <v/>
      </c>
      <c r="J4732" s="76"/>
      <c r="K4732" s="28" t="str">
        <f t="shared" si="73"/>
        <v/>
      </c>
    </row>
    <row r="4733" spans="1:11" ht="18.95" customHeight="1" x14ac:dyDescent="0.25">
      <c r="A4733" s="52"/>
      <c r="C4733" s="76"/>
      <c r="D4733" s="185"/>
      <c r="E4733" s="76"/>
      <c r="F4733" s="76" t="str">
        <f>IF(E4733="","",IFERROR(VLOOKUP(E4733,Cadastro!$C$9:$D$1009,2,FALSE),"PROD. NÃO ENCONTRADO"))</f>
        <v/>
      </c>
      <c r="G4733" s="94"/>
      <c r="H4733" s="69" t="str">
        <f>IFERROR(G4733*VLOOKUP(E4733,Saldo!$P$8:$U$1009,6,FALSE),"")</f>
        <v/>
      </c>
      <c r="I4733" s="104" t="str">
        <f>IFERROR(IF(D4733="","",VLOOKUP(E4733,Saldo!$P$8:$Q$1009,2,FALSE)),"")</f>
        <v/>
      </c>
      <c r="J4733" s="76"/>
      <c r="K4733" s="28" t="str">
        <f t="shared" si="73"/>
        <v/>
      </c>
    </row>
    <row r="4734" spans="1:11" ht="18.95" customHeight="1" x14ac:dyDescent="0.25">
      <c r="A4734" s="52"/>
      <c r="C4734" s="76"/>
      <c r="D4734" s="185"/>
      <c r="E4734" s="76"/>
      <c r="F4734" s="76" t="str">
        <f>IF(E4734="","",IFERROR(VLOOKUP(E4734,Cadastro!$C$9:$D$1009,2,FALSE),"PROD. NÃO ENCONTRADO"))</f>
        <v/>
      </c>
      <c r="G4734" s="94"/>
      <c r="H4734" s="69" t="str">
        <f>IFERROR(G4734*VLOOKUP(E4734,Saldo!$P$8:$U$1009,6,FALSE),"")</f>
        <v/>
      </c>
      <c r="I4734" s="104" t="str">
        <f>IFERROR(IF(D4734="","",VLOOKUP(E4734,Saldo!$P$8:$Q$1009,2,FALSE)),"")</f>
        <v/>
      </c>
      <c r="J4734" s="76"/>
      <c r="K4734" s="28" t="str">
        <f t="shared" si="73"/>
        <v/>
      </c>
    </row>
    <row r="4735" spans="1:11" ht="18.95" customHeight="1" x14ac:dyDescent="0.25">
      <c r="A4735" s="52"/>
      <c r="C4735" s="76"/>
      <c r="D4735" s="185"/>
      <c r="E4735" s="76"/>
      <c r="F4735" s="76" t="str">
        <f>IF(E4735="","",IFERROR(VLOOKUP(E4735,Cadastro!$C$9:$D$1009,2,FALSE),"PROD. NÃO ENCONTRADO"))</f>
        <v/>
      </c>
      <c r="G4735" s="94"/>
      <c r="H4735" s="69" t="str">
        <f>IFERROR(G4735*VLOOKUP(E4735,Saldo!$P$8:$U$1009,6,FALSE),"")</f>
        <v/>
      </c>
      <c r="I4735" s="104" t="str">
        <f>IFERROR(IF(D4735="","",VLOOKUP(E4735,Saldo!$P$8:$Q$1009,2,FALSE)),"")</f>
        <v/>
      </c>
      <c r="J4735" s="76"/>
      <c r="K4735" s="28" t="str">
        <f t="shared" si="73"/>
        <v/>
      </c>
    </row>
    <row r="4736" spans="1:11" ht="18.95" customHeight="1" x14ac:dyDescent="0.25">
      <c r="A4736" s="52"/>
      <c r="C4736" s="76"/>
      <c r="D4736" s="185"/>
      <c r="E4736" s="76"/>
      <c r="F4736" s="76" t="str">
        <f>IF(E4736="","",IFERROR(VLOOKUP(E4736,Cadastro!$C$9:$D$1009,2,FALSE),"PROD. NÃO ENCONTRADO"))</f>
        <v/>
      </c>
      <c r="G4736" s="94"/>
      <c r="H4736" s="69" t="str">
        <f>IFERROR(G4736*VLOOKUP(E4736,Saldo!$P$8:$U$1009,6,FALSE),"")</f>
        <v/>
      </c>
      <c r="I4736" s="104" t="str">
        <f>IFERROR(IF(D4736="","",VLOOKUP(E4736,Saldo!$P$8:$Q$1009,2,FALSE)),"")</f>
        <v/>
      </c>
      <c r="J4736" s="76"/>
      <c r="K4736" s="28" t="str">
        <f t="shared" si="73"/>
        <v/>
      </c>
    </row>
    <row r="4737" spans="1:11" ht="18.95" customHeight="1" x14ac:dyDescent="0.25">
      <c r="A4737" s="52"/>
      <c r="C4737" s="76"/>
      <c r="D4737" s="185"/>
      <c r="E4737" s="76"/>
      <c r="F4737" s="76" t="str">
        <f>IF(E4737="","",IFERROR(VLOOKUP(E4737,Cadastro!$C$9:$D$1009,2,FALSE),"PROD. NÃO ENCONTRADO"))</f>
        <v/>
      </c>
      <c r="G4737" s="94"/>
      <c r="H4737" s="69" t="str">
        <f>IFERROR(G4737*VLOOKUP(E4737,Saldo!$P$8:$U$1009,6,FALSE),"")</f>
        <v/>
      </c>
      <c r="I4737" s="104" t="str">
        <f>IFERROR(IF(D4737="","",VLOOKUP(E4737,Saldo!$P$8:$Q$1009,2,FALSE)),"")</f>
        <v/>
      </c>
      <c r="J4737" s="76"/>
      <c r="K4737" s="28" t="str">
        <f t="shared" si="73"/>
        <v/>
      </c>
    </row>
    <row r="4738" spans="1:11" ht="18.95" customHeight="1" x14ac:dyDescent="0.25">
      <c r="A4738" s="52"/>
      <c r="C4738" s="76"/>
      <c r="D4738" s="185"/>
      <c r="E4738" s="76"/>
      <c r="F4738" s="76" t="str">
        <f>IF(E4738="","",IFERROR(VLOOKUP(E4738,Cadastro!$C$9:$D$1009,2,FALSE),"PROD. NÃO ENCONTRADO"))</f>
        <v/>
      </c>
      <c r="G4738" s="94"/>
      <c r="H4738" s="69" t="str">
        <f>IFERROR(G4738*VLOOKUP(E4738,Saldo!$P$8:$U$1009,6,FALSE),"")</f>
        <v/>
      </c>
      <c r="I4738" s="104" t="str">
        <f>IFERROR(IF(D4738="","",VLOOKUP(E4738,Saldo!$P$8:$Q$1009,2,FALSE)),"")</f>
        <v/>
      </c>
      <c r="J4738" s="76"/>
      <c r="K4738" s="28" t="str">
        <f t="shared" si="73"/>
        <v/>
      </c>
    </row>
    <row r="4739" spans="1:11" ht="18.95" customHeight="1" x14ac:dyDescent="0.25">
      <c r="A4739" s="52"/>
      <c r="C4739" s="76"/>
      <c r="D4739" s="185"/>
      <c r="E4739" s="76"/>
      <c r="F4739" s="76" t="str">
        <f>IF(E4739="","",IFERROR(VLOOKUP(E4739,Cadastro!$C$9:$D$1009,2,FALSE),"PROD. NÃO ENCONTRADO"))</f>
        <v/>
      </c>
      <c r="G4739" s="94"/>
      <c r="H4739" s="69" t="str">
        <f>IFERROR(G4739*VLOOKUP(E4739,Saldo!$P$8:$U$1009,6,FALSE),"")</f>
        <v/>
      </c>
      <c r="I4739" s="104" t="str">
        <f>IFERROR(IF(D4739="","",VLOOKUP(E4739,Saldo!$P$8:$Q$1009,2,FALSE)),"")</f>
        <v/>
      </c>
      <c r="J4739" s="76"/>
      <c r="K4739" s="28" t="str">
        <f t="shared" si="73"/>
        <v/>
      </c>
    </row>
    <row r="4740" spans="1:11" ht="18.95" customHeight="1" x14ac:dyDescent="0.25">
      <c r="A4740" s="52"/>
      <c r="C4740" s="76"/>
      <c r="D4740" s="185"/>
      <c r="E4740" s="76"/>
      <c r="F4740" s="76" t="str">
        <f>IF(E4740="","",IFERROR(VLOOKUP(E4740,Cadastro!$C$9:$D$1009,2,FALSE),"PROD. NÃO ENCONTRADO"))</f>
        <v/>
      </c>
      <c r="G4740" s="94"/>
      <c r="H4740" s="69" t="str">
        <f>IFERROR(G4740*VLOOKUP(E4740,Saldo!$P$8:$U$1009,6,FALSE),"")</f>
        <v/>
      </c>
      <c r="I4740" s="104" t="str">
        <f>IFERROR(IF(D4740="","",VLOOKUP(E4740,Saldo!$P$8:$Q$1009,2,FALSE)),"")</f>
        <v/>
      </c>
      <c r="J4740" s="76"/>
      <c r="K4740" s="28" t="str">
        <f t="shared" si="73"/>
        <v/>
      </c>
    </row>
    <row r="4741" spans="1:11" ht="18.95" customHeight="1" x14ac:dyDescent="0.25">
      <c r="A4741" s="52"/>
      <c r="C4741" s="76"/>
      <c r="D4741" s="185"/>
      <c r="E4741" s="76"/>
      <c r="F4741" s="76" t="str">
        <f>IF(E4741="","",IFERROR(VLOOKUP(E4741,Cadastro!$C$9:$D$1009,2,FALSE),"PROD. NÃO ENCONTRADO"))</f>
        <v/>
      </c>
      <c r="G4741" s="94"/>
      <c r="H4741" s="69" t="str">
        <f>IFERROR(G4741*VLOOKUP(E4741,Saldo!$P$8:$U$1009,6,FALSE),"")</f>
        <v/>
      </c>
      <c r="I4741" s="104" t="str">
        <f>IFERROR(IF(D4741="","",VLOOKUP(E4741,Saldo!$P$8:$Q$1009,2,FALSE)),"")</f>
        <v/>
      </c>
      <c r="J4741" s="76"/>
      <c r="K4741" s="28" t="str">
        <f t="shared" si="73"/>
        <v/>
      </c>
    </row>
    <row r="4742" spans="1:11" ht="18.95" customHeight="1" x14ac:dyDescent="0.25">
      <c r="A4742" s="52"/>
      <c r="C4742" s="76"/>
      <c r="D4742" s="185"/>
      <c r="E4742" s="76"/>
      <c r="F4742" s="76" t="str">
        <f>IF(E4742="","",IFERROR(VLOOKUP(E4742,Cadastro!$C$9:$D$1009,2,FALSE),"PROD. NÃO ENCONTRADO"))</f>
        <v/>
      </c>
      <c r="G4742" s="94"/>
      <c r="H4742" s="69" t="str">
        <f>IFERROR(G4742*VLOOKUP(E4742,Saldo!$P$8:$U$1009,6,FALSE),"")</f>
        <v/>
      </c>
      <c r="I4742" s="104" t="str">
        <f>IFERROR(IF(D4742="","",VLOOKUP(E4742,Saldo!$P$8:$Q$1009,2,FALSE)),"")</f>
        <v/>
      </c>
      <c r="J4742" s="76"/>
      <c r="K4742" s="28" t="str">
        <f t="shared" si="73"/>
        <v/>
      </c>
    </row>
    <row r="4743" spans="1:11" ht="18.95" customHeight="1" x14ac:dyDescent="0.25">
      <c r="A4743" s="52"/>
      <c r="C4743" s="76"/>
      <c r="D4743" s="185"/>
      <c r="E4743" s="76"/>
      <c r="F4743" s="76" t="str">
        <f>IF(E4743="","",IFERROR(VLOOKUP(E4743,Cadastro!$C$9:$D$1009,2,FALSE),"PROD. NÃO ENCONTRADO"))</f>
        <v/>
      </c>
      <c r="G4743" s="94"/>
      <c r="H4743" s="69" t="str">
        <f>IFERROR(G4743*VLOOKUP(E4743,Saldo!$P$8:$U$1009,6,FALSE),"")</f>
        <v/>
      </c>
      <c r="I4743" s="104" t="str">
        <f>IFERROR(IF(D4743="","",VLOOKUP(E4743,Saldo!$P$8:$Q$1009,2,FALSE)),"")</f>
        <v/>
      </c>
      <c r="J4743" s="76"/>
      <c r="K4743" s="28" t="str">
        <f t="shared" si="73"/>
        <v/>
      </c>
    </row>
    <row r="4744" spans="1:11" ht="18.95" customHeight="1" x14ac:dyDescent="0.25">
      <c r="A4744" s="52"/>
      <c r="C4744" s="76"/>
      <c r="D4744" s="185"/>
      <c r="E4744" s="76"/>
      <c r="F4744" s="76" t="str">
        <f>IF(E4744="","",IFERROR(VLOOKUP(E4744,Cadastro!$C$9:$D$1009,2,FALSE),"PROD. NÃO ENCONTRADO"))</f>
        <v/>
      </c>
      <c r="G4744" s="94"/>
      <c r="H4744" s="69" t="str">
        <f>IFERROR(G4744*VLOOKUP(E4744,Saldo!$P$8:$U$1009,6,FALSE),"")</f>
        <v/>
      </c>
      <c r="I4744" s="104" t="str">
        <f>IFERROR(IF(D4744="","",VLOOKUP(E4744,Saldo!$P$8:$Q$1009,2,FALSE)),"")</f>
        <v/>
      </c>
      <c r="J4744" s="76"/>
      <c r="K4744" s="28" t="str">
        <f t="shared" si="73"/>
        <v/>
      </c>
    </row>
    <row r="4745" spans="1:11" ht="18.95" customHeight="1" x14ac:dyDescent="0.25">
      <c r="A4745" s="52"/>
      <c r="C4745" s="76"/>
      <c r="D4745" s="185"/>
      <c r="E4745" s="76"/>
      <c r="F4745" s="76" t="str">
        <f>IF(E4745="","",IFERROR(VLOOKUP(E4745,Cadastro!$C$9:$D$1009,2,FALSE),"PROD. NÃO ENCONTRADO"))</f>
        <v/>
      </c>
      <c r="G4745" s="94"/>
      <c r="H4745" s="69" t="str">
        <f>IFERROR(G4745*VLOOKUP(E4745,Saldo!$P$8:$U$1009,6,FALSE),"")</f>
        <v/>
      </c>
      <c r="I4745" s="104" t="str">
        <f>IFERROR(IF(D4745="","",VLOOKUP(E4745,Saldo!$P$8:$Q$1009,2,FALSE)),"")</f>
        <v/>
      </c>
      <c r="J4745" s="76"/>
      <c r="K4745" s="28" t="str">
        <f t="shared" si="73"/>
        <v/>
      </c>
    </row>
    <row r="4746" spans="1:11" ht="18.95" customHeight="1" x14ac:dyDescent="0.25">
      <c r="A4746" s="52"/>
      <c r="C4746" s="76"/>
      <c r="D4746" s="185"/>
      <c r="E4746" s="76"/>
      <c r="F4746" s="76" t="str">
        <f>IF(E4746="","",IFERROR(VLOOKUP(E4746,Cadastro!$C$9:$D$1009,2,FALSE),"PROD. NÃO ENCONTRADO"))</f>
        <v/>
      </c>
      <c r="G4746" s="94"/>
      <c r="H4746" s="69" t="str">
        <f>IFERROR(G4746*VLOOKUP(E4746,Saldo!$P$8:$U$1009,6,FALSE),"")</f>
        <v/>
      </c>
      <c r="I4746" s="104" t="str">
        <f>IFERROR(IF(D4746="","",VLOOKUP(E4746,Saldo!$P$8:$Q$1009,2,FALSE)),"")</f>
        <v/>
      </c>
      <c r="J4746" s="76"/>
      <c r="K4746" s="28" t="str">
        <f t="shared" ref="K4746:K4809" si="74">IF(D4746="","",MONTH(D4746))</f>
        <v/>
      </c>
    </row>
    <row r="4747" spans="1:11" ht="18.95" customHeight="1" x14ac:dyDescent="0.25">
      <c r="A4747" s="52"/>
      <c r="C4747" s="76"/>
      <c r="D4747" s="185"/>
      <c r="E4747" s="76"/>
      <c r="F4747" s="76" t="str">
        <f>IF(E4747="","",IFERROR(VLOOKUP(E4747,Cadastro!$C$9:$D$1009,2,FALSE),"PROD. NÃO ENCONTRADO"))</f>
        <v/>
      </c>
      <c r="G4747" s="94"/>
      <c r="H4747" s="69" t="str">
        <f>IFERROR(G4747*VLOOKUP(E4747,Saldo!$P$8:$U$1009,6,FALSE),"")</f>
        <v/>
      </c>
      <c r="I4747" s="104" t="str">
        <f>IFERROR(IF(D4747="","",VLOOKUP(E4747,Saldo!$P$8:$Q$1009,2,FALSE)),"")</f>
        <v/>
      </c>
      <c r="J4747" s="76"/>
      <c r="K4747" s="28" t="str">
        <f t="shared" si="74"/>
        <v/>
      </c>
    </row>
    <row r="4748" spans="1:11" ht="18.95" customHeight="1" x14ac:dyDescent="0.25">
      <c r="A4748" s="52"/>
      <c r="C4748" s="76"/>
      <c r="D4748" s="185"/>
      <c r="E4748" s="76"/>
      <c r="F4748" s="76" t="str">
        <f>IF(E4748="","",IFERROR(VLOOKUP(E4748,Cadastro!$C$9:$D$1009,2,FALSE),"PROD. NÃO ENCONTRADO"))</f>
        <v/>
      </c>
      <c r="G4748" s="94"/>
      <c r="H4748" s="69" t="str">
        <f>IFERROR(G4748*VLOOKUP(E4748,Saldo!$P$8:$U$1009,6,FALSE),"")</f>
        <v/>
      </c>
      <c r="I4748" s="104" t="str">
        <f>IFERROR(IF(D4748="","",VLOOKUP(E4748,Saldo!$P$8:$Q$1009,2,FALSE)),"")</f>
        <v/>
      </c>
      <c r="J4748" s="76"/>
      <c r="K4748" s="28" t="str">
        <f t="shared" si="74"/>
        <v/>
      </c>
    </row>
    <row r="4749" spans="1:11" ht="18.95" customHeight="1" x14ac:dyDescent="0.25">
      <c r="A4749" s="52"/>
      <c r="C4749" s="76"/>
      <c r="D4749" s="185"/>
      <c r="E4749" s="76"/>
      <c r="F4749" s="76" t="str">
        <f>IF(E4749="","",IFERROR(VLOOKUP(E4749,Cadastro!$C$9:$D$1009,2,FALSE),"PROD. NÃO ENCONTRADO"))</f>
        <v/>
      </c>
      <c r="G4749" s="94"/>
      <c r="H4749" s="69" t="str">
        <f>IFERROR(G4749*VLOOKUP(E4749,Saldo!$P$8:$U$1009,6,FALSE),"")</f>
        <v/>
      </c>
      <c r="I4749" s="104" t="str">
        <f>IFERROR(IF(D4749="","",VLOOKUP(E4749,Saldo!$P$8:$Q$1009,2,FALSE)),"")</f>
        <v/>
      </c>
      <c r="J4749" s="76"/>
      <c r="K4749" s="28" t="str">
        <f t="shared" si="74"/>
        <v/>
      </c>
    </row>
    <row r="4750" spans="1:11" ht="18.95" customHeight="1" x14ac:dyDescent="0.25">
      <c r="A4750" s="52"/>
      <c r="C4750" s="76"/>
      <c r="D4750" s="185"/>
      <c r="E4750" s="76"/>
      <c r="F4750" s="76" t="str">
        <f>IF(E4750="","",IFERROR(VLOOKUP(E4750,Cadastro!$C$9:$D$1009,2,FALSE),"PROD. NÃO ENCONTRADO"))</f>
        <v/>
      </c>
      <c r="G4750" s="94"/>
      <c r="H4750" s="69" t="str">
        <f>IFERROR(G4750*VLOOKUP(E4750,Saldo!$P$8:$U$1009,6,FALSE),"")</f>
        <v/>
      </c>
      <c r="I4750" s="104" t="str">
        <f>IFERROR(IF(D4750="","",VLOOKUP(E4750,Saldo!$P$8:$Q$1009,2,FALSE)),"")</f>
        <v/>
      </c>
      <c r="J4750" s="76"/>
      <c r="K4750" s="28" t="str">
        <f t="shared" si="74"/>
        <v/>
      </c>
    </row>
    <row r="4751" spans="1:11" ht="18.95" customHeight="1" x14ac:dyDescent="0.25">
      <c r="A4751" s="52"/>
      <c r="C4751" s="76"/>
      <c r="D4751" s="185"/>
      <c r="E4751" s="76"/>
      <c r="F4751" s="76" t="str">
        <f>IF(E4751="","",IFERROR(VLOOKUP(E4751,Cadastro!$C$9:$D$1009,2,FALSE),"PROD. NÃO ENCONTRADO"))</f>
        <v/>
      </c>
      <c r="G4751" s="94"/>
      <c r="H4751" s="69" t="str">
        <f>IFERROR(G4751*VLOOKUP(E4751,Saldo!$P$8:$U$1009,6,FALSE),"")</f>
        <v/>
      </c>
      <c r="I4751" s="104" t="str">
        <f>IFERROR(IF(D4751="","",VLOOKUP(E4751,Saldo!$P$8:$Q$1009,2,FALSE)),"")</f>
        <v/>
      </c>
      <c r="J4751" s="76"/>
      <c r="K4751" s="28" t="str">
        <f t="shared" si="74"/>
        <v/>
      </c>
    </row>
    <row r="4752" spans="1:11" ht="18.95" customHeight="1" x14ac:dyDescent="0.25">
      <c r="A4752" s="52"/>
      <c r="C4752" s="76"/>
      <c r="D4752" s="185"/>
      <c r="E4752" s="76"/>
      <c r="F4752" s="76" t="str">
        <f>IF(E4752="","",IFERROR(VLOOKUP(E4752,Cadastro!$C$9:$D$1009,2,FALSE),"PROD. NÃO ENCONTRADO"))</f>
        <v/>
      </c>
      <c r="G4752" s="94"/>
      <c r="H4752" s="69" t="str">
        <f>IFERROR(G4752*VLOOKUP(E4752,Saldo!$P$8:$U$1009,6,FALSE),"")</f>
        <v/>
      </c>
      <c r="I4752" s="104" t="str">
        <f>IFERROR(IF(D4752="","",VLOOKUP(E4752,Saldo!$P$8:$Q$1009,2,FALSE)),"")</f>
        <v/>
      </c>
      <c r="J4752" s="76"/>
      <c r="K4752" s="28" t="str">
        <f t="shared" si="74"/>
        <v/>
      </c>
    </row>
    <row r="4753" spans="1:11" ht="18.95" customHeight="1" x14ac:dyDescent="0.25">
      <c r="A4753" s="52"/>
      <c r="C4753" s="76"/>
      <c r="D4753" s="185"/>
      <c r="E4753" s="76"/>
      <c r="F4753" s="76" t="str">
        <f>IF(E4753="","",IFERROR(VLOOKUP(E4753,Cadastro!$C$9:$D$1009,2,FALSE),"PROD. NÃO ENCONTRADO"))</f>
        <v/>
      </c>
      <c r="G4753" s="94"/>
      <c r="H4753" s="69" t="str">
        <f>IFERROR(G4753*VLOOKUP(E4753,Saldo!$P$8:$U$1009,6,FALSE),"")</f>
        <v/>
      </c>
      <c r="I4753" s="104" t="str">
        <f>IFERROR(IF(D4753="","",VLOOKUP(E4753,Saldo!$P$8:$Q$1009,2,FALSE)),"")</f>
        <v/>
      </c>
      <c r="J4753" s="76"/>
      <c r="K4753" s="28" t="str">
        <f t="shared" si="74"/>
        <v/>
      </c>
    </row>
    <row r="4754" spans="1:11" ht="18.95" customHeight="1" x14ac:dyDescent="0.25">
      <c r="A4754" s="52"/>
      <c r="C4754" s="76"/>
      <c r="D4754" s="185"/>
      <c r="E4754" s="76"/>
      <c r="F4754" s="76" t="str">
        <f>IF(E4754="","",IFERROR(VLOOKUP(E4754,Cadastro!$C$9:$D$1009,2,FALSE),"PROD. NÃO ENCONTRADO"))</f>
        <v/>
      </c>
      <c r="G4754" s="94"/>
      <c r="H4754" s="69" t="str">
        <f>IFERROR(G4754*VLOOKUP(E4754,Saldo!$P$8:$U$1009,6,FALSE),"")</f>
        <v/>
      </c>
      <c r="I4754" s="104" t="str">
        <f>IFERROR(IF(D4754="","",VLOOKUP(E4754,Saldo!$P$8:$Q$1009,2,FALSE)),"")</f>
        <v/>
      </c>
      <c r="J4754" s="76"/>
      <c r="K4754" s="28" t="str">
        <f t="shared" si="74"/>
        <v/>
      </c>
    </row>
    <row r="4755" spans="1:11" ht="18.95" customHeight="1" x14ac:dyDescent="0.25">
      <c r="A4755" s="52"/>
      <c r="C4755" s="76"/>
      <c r="D4755" s="185"/>
      <c r="E4755" s="76"/>
      <c r="F4755" s="76" t="str">
        <f>IF(E4755="","",IFERROR(VLOOKUP(E4755,Cadastro!$C$9:$D$1009,2,FALSE),"PROD. NÃO ENCONTRADO"))</f>
        <v/>
      </c>
      <c r="G4755" s="94"/>
      <c r="H4755" s="69" t="str">
        <f>IFERROR(G4755*VLOOKUP(E4755,Saldo!$P$8:$U$1009,6,FALSE),"")</f>
        <v/>
      </c>
      <c r="I4755" s="104" t="str">
        <f>IFERROR(IF(D4755="","",VLOOKUP(E4755,Saldo!$P$8:$Q$1009,2,FALSE)),"")</f>
        <v/>
      </c>
      <c r="J4755" s="76"/>
      <c r="K4755" s="28" t="str">
        <f t="shared" si="74"/>
        <v/>
      </c>
    </row>
    <row r="4756" spans="1:11" ht="18.95" customHeight="1" x14ac:dyDescent="0.25">
      <c r="A4756" s="52"/>
      <c r="C4756" s="76"/>
      <c r="D4756" s="185"/>
      <c r="E4756" s="76"/>
      <c r="F4756" s="76" t="str">
        <f>IF(E4756="","",IFERROR(VLOOKUP(E4756,Cadastro!$C$9:$D$1009,2,FALSE),"PROD. NÃO ENCONTRADO"))</f>
        <v/>
      </c>
      <c r="G4756" s="94"/>
      <c r="H4756" s="69" t="str">
        <f>IFERROR(G4756*VLOOKUP(E4756,Saldo!$P$8:$U$1009,6,FALSE),"")</f>
        <v/>
      </c>
      <c r="I4756" s="104" t="str">
        <f>IFERROR(IF(D4756="","",VLOOKUP(E4756,Saldo!$P$8:$Q$1009,2,FALSE)),"")</f>
        <v/>
      </c>
      <c r="J4756" s="76"/>
      <c r="K4756" s="28" t="str">
        <f t="shared" si="74"/>
        <v/>
      </c>
    </row>
    <row r="4757" spans="1:11" ht="18.95" customHeight="1" x14ac:dyDescent="0.25">
      <c r="A4757" s="52"/>
      <c r="C4757" s="76"/>
      <c r="D4757" s="185"/>
      <c r="E4757" s="76"/>
      <c r="F4757" s="76" t="str">
        <f>IF(E4757="","",IFERROR(VLOOKUP(E4757,Cadastro!$C$9:$D$1009,2,FALSE),"PROD. NÃO ENCONTRADO"))</f>
        <v/>
      </c>
      <c r="G4757" s="94"/>
      <c r="H4757" s="69" t="str">
        <f>IFERROR(G4757*VLOOKUP(E4757,Saldo!$P$8:$U$1009,6,FALSE),"")</f>
        <v/>
      </c>
      <c r="I4757" s="104" t="str">
        <f>IFERROR(IF(D4757="","",VLOOKUP(E4757,Saldo!$P$8:$Q$1009,2,FALSE)),"")</f>
        <v/>
      </c>
      <c r="J4757" s="76"/>
      <c r="K4757" s="28" t="str">
        <f t="shared" si="74"/>
        <v/>
      </c>
    </row>
    <row r="4758" spans="1:11" ht="18.95" customHeight="1" x14ac:dyDescent="0.25">
      <c r="A4758" s="52"/>
      <c r="C4758" s="76"/>
      <c r="D4758" s="185"/>
      <c r="E4758" s="76"/>
      <c r="F4758" s="76" t="str">
        <f>IF(E4758="","",IFERROR(VLOOKUP(E4758,Cadastro!$C$9:$D$1009,2,FALSE),"PROD. NÃO ENCONTRADO"))</f>
        <v/>
      </c>
      <c r="G4758" s="94"/>
      <c r="H4758" s="69" t="str">
        <f>IFERROR(G4758*VLOOKUP(E4758,Saldo!$P$8:$U$1009,6,FALSE),"")</f>
        <v/>
      </c>
      <c r="I4758" s="104" t="str">
        <f>IFERROR(IF(D4758="","",VLOOKUP(E4758,Saldo!$P$8:$Q$1009,2,FALSE)),"")</f>
        <v/>
      </c>
      <c r="J4758" s="76"/>
      <c r="K4758" s="28" t="str">
        <f t="shared" si="74"/>
        <v/>
      </c>
    </row>
    <row r="4759" spans="1:11" ht="18.95" customHeight="1" x14ac:dyDescent="0.25">
      <c r="A4759" s="52"/>
      <c r="C4759" s="76"/>
      <c r="D4759" s="185"/>
      <c r="E4759" s="76"/>
      <c r="F4759" s="76" t="str">
        <f>IF(E4759="","",IFERROR(VLOOKUP(E4759,Cadastro!$C$9:$D$1009,2,FALSE),"PROD. NÃO ENCONTRADO"))</f>
        <v/>
      </c>
      <c r="G4759" s="94"/>
      <c r="H4759" s="69" t="str">
        <f>IFERROR(G4759*VLOOKUP(E4759,Saldo!$P$8:$U$1009,6,FALSE),"")</f>
        <v/>
      </c>
      <c r="I4759" s="104" t="str">
        <f>IFERROR(IF(D4759="","",VLOOKUP(E4759,Saldo!$P$8:$Q$1009,2,FALSE)),"")</f>
        <v/>
      </c>
      <c r="J4759" s="76"/>
      <c r="K4759" s="28" t="str">
        <f t="shared" si="74"/>
        <v/>
      </c>
    </row>
    <row r="4760" spans="1:11" ht="18.95" customHeight="1" x14ac:dyDescent="0.25">
      <c r="A4760" s="52"/>
      <c r="C4760" s="76"/>
      <c r="D4760" s="185"/>
      <c r="E4760" s="76"/>
      <c r="F4760" s="76" t="str">
        <f>IF(E4760="","",IFERROR(VLOOKUP(E4760,Cadastro!$C$9:$D$1009,2,FALSE),"PROD. NÃO ENCONTRADO"))</f>
        <v/>
      </c>
      <c r="G4760" s="94"/>
      <c r="H4760" s="69" t="str">
        <f>IFERROR(G4760*VLOOKUP(E4760,Saldo!$P$8:$U$1009,6,FALSE),"")</f>
        <v/>
      </c>
      <c r="I4760" s="104" t="str">
        <f>IFERROR(IF(D4760="","",VLOOKUP(E4760,Saldo!$P$8:$Q$1009,2,FALSE)),"")</f>
        <v/>
      </c>
      <c r="J4760" s="76"/>
      <c r="K4760" s="28" t="str">
        <f t="shared" si="74"/>
        <v/>
      </c>
    </row>
    <row r="4761" spans="1:11" ht="18.95" customHeight="1" x14ac:dyDescent="0.25">
      <c r="A4761" s="52"/>
      <c r="C4761" s="76"/>
      <c r="D4761" s="185"/>
      <c r="E4761" s="76"/>
      <c r="F4761" s="76" t="str">
        <f>IF(E4761="","",IFERROR(VLOOKUP(E4761,Cadastro!$C$9:$D$1009,2,FALSE),"PROD. NÃO ENCONTRADO"))</f>
        <v/>
      </c>
      <c r="G4761" s="94"/>
      <c r="H4761" s="69" t="str">
        <f>IFERROR(G4761*VLOOKUP(E4761,Saldo!$P$8:$U$1009,6,FALSE),"")</f>
        <v/>
      </c>
      <c r="I4761" s="104" t="str">
        <f>IFERROR(IF(D4761="","",VLOOKUP(E4761,Saldo!$P$8:$Q$1009,2,FALSE)),"")</f>
        <v/>
      </c>
      <c r="J4761" s="76"/>
      <c r="K4761" s="28" t="str">
        <f t="shared" si="74"/>
        <v/>
      </c>
    </row>
    <row r="4762" spans="1:11" ht="18.95" customHeight="1" x14ac:dyDescent="0.25">
      <c r="A4762" s="52"/>
      <c r="C4762" s="76"/>
      <c r="D4762" s="185"/>
      <c r="E4762" s="76"/>
      <c r="F4762" s="76" t="str">
        <f>IF(E4762="","",IFERROR(VLOOKUP(E4762,Cadastro!$C$9:$D$1009,2,FALSE),"PROD. NÃO ENCONTRADO"))</f>
        <v/>
      </c>
      <c r="G4762" s="94"/>
      <c r="H4762" s="69" t="str">
        <f>IFERROR(G4762*VLOOKUP(E4762,Saldo!$P$8:$U$1009,6,FALSE),"")</f>
        <v/>
      </c>
      <c r="I4762" s="104" t="str">
        <f>IFERROR(IF(D4762="","",VLOOKUP(E4762,Saldo!$P$8:$Q$1009,2,FALSE)),"")</f>
        <v/>
      </c>
      <c r="J4762" s="76"/>
      <c r="K4762" s="28" t="str">
        <f t="shared" si="74"/>
        <v/>
      </c>
    </row>
    <row r="4763" spans="1:11" ht="18.95" customHeight="1" x14ac:dyDescent="0.25">
      <c r="A4763" s="52"/>
      <c r="C4763" s="76"/>
      <c r="D4763" s="185"/>
      <c r="E4763" s="76"/>
      <c r="F4763" s="76" t="str">
        <f>IF(E4763="","",IFERROR(VLOOKUP(E4763,Cadastro!$C$9:$D$1009,2,FALSE),"PROD. NÃO ENCONTRADO"))</f>
        <v/>
      </c>
      <c r="G4763" s="94"/>
      <c r="H4763" s="69" t="str">
        <f>IFERROR(G4763*VLOOKUP(E4763,Saldo!$P$8:$U$1009,6,FALSE),"")</f>
        <v/>
      </c>
      <c r="I4763" s="104" t="str">
        <f>IFERROR(IF(D4763="","",VLOOKUP(E4763,Saldo!$P$8:$Q$1009,2,FALSE)),"")</f>
        <v/>
      </c>
      <c r="J4763" s="76"/>
      <c r="K4763" s="28" t="str">
        <f t="shared" si="74"/>
        <v/>
      </c>
    </row>
    <row r="4764" spans="1:11" ht="18.95" customHeight="1" x14ac:dyDescent="0.25">
      <c r="A4764" s="52"/>
      <c r="C4764" s="76"/>
      <c r="D4764" s="185"/>
      <c r="E4764" s="76"/>
      <c r="F4764" s="76" t="str">
        <f>IF(E4764="","",IFERROR(VLOOKUP(E4764,Cadastro!$C$9:$D$1009,2,FALSE),"PROD. NÃO ENCONTRADO"))</f>
        <v/>
      </c>
      <c r="G4764" s="94"/>
      <c r="H4764" s="69" t="str">
        <f>IFERROR(G4764*VLOOKUP(E4764,Saldo!$P$8:$U$1009,6,FALSE),"")</f>
        <v/>
      </c>
      <c r="I4764" s="104" t="str">
        <f>IFERROR(IF(D4764="","",VLOOKUP(E4764,Saldo!$P$8:$Q$1009,2,FALSE)),"")</f>
        <v/>
      </c>
      <c r="J4764" s="76"/>
      <c r="K4764" s="28" t="str">
        <f t="shared" si="74"/>
        <v/>
      </c>
    </row>
    <row r="4765" spans="1:11" ht="18.95" customHeight="1" x14ac:dyDescent="0.25">
      <c r="A4765" s="52"/>
      <c r="C4765" s="76"/>
      <c r="D4765" s="185"/>
      <c r="E4765" s="76"/>
      <c r="F4765" s="76" t="str">
        <f>IF(E4765="","",IFERROR(VLOOKUP(E4765,Cadastro!$C$9:$D$1009,2,FALSE),"PROD. NÃO ENCONTRADO"))</f>
        <v/>
      </c>
      <c r="G4765" s="94"/>
      <c r="H4765" s="69" t="str">
        <f>IFERROR(G4765*VLOOKUP(E4765,Saldo!$P$8:$U$1009,6,FALSE),"")</f>
        <v/>
      </c>
      <c r="I4765" s="104" t="str">
        <f>IFERROR(IF(D4765="","",VLOOKUP(E4765,Saldo!$P$8:$Q$1009,2,FALSE)),"")</f>
        <v/>
      </c>
      <c r="J4765" s="76"/>
      <c r="K4765" s="28" t="str">
        <f t="shared" si="74"/>
        <v/>
      </c>
    </row>
    <row r="4766" spans="1:11" ht="18.95" customHeight="1" x14ac:dyDescent="0.25">
      <c r="A4766" s="52"/>
      <c r="C4766" s="76"/>
      <c r="D4766" s="185"/>
      <c r="E4766" s="76"/>
      <c r="F4766" s="76" t="str">
        <f>IF(E4766="","",IFERROR(VLOOKUP(E4766,Cadastro!$C$9:$D$1009,2,FALSE),"PROD. NÃO ENCONTRADO"))</f>
        <v/>
      </c>
      <c r="G4766" s="94"/>
      <c r="H4766" s="69" t="str">
        <f>IFERROR(G4766*VLOOKUP(E4766,Saldo!$P$8:$U$1009,6,FALSE),"")</f>
        <v/>
      </c>
      <c r="I4766" s="104" t="str">
        <f>IFERROR(IF(D4766="","",VLOOKUP(E4766,Saldo!$P$8:$Q$1009,2,FALSE)),"")</f>
        <v/>
      </c>
      <c r="J4766" s="76"/>
      <c r="K4766" s="28" t="str">
        <f t="shared" si="74"/>
        <v/>
      </c>
    </row>
    <row r="4767" spans="1:11" ht="18.95" customHeight="1" x14ac:dyDescent="0.25">
      <c r="A4767" s="52"/>
      <c r="C4767" s="76"/>
      <c r="D4767" s="185"/>
      <c r="E4767" s="76"/>
      <c r="F4767" s="76" t="str">
        <f>IF(E4767="","",IFERROR(VLOOKUP(E4767,Cadastro!$C$9:$D$1009,2,FALSE),"PROD. NÃO ENCONTRADO"))</f>
        <v/>
      </c>
      <c r="G4767" s="94"/>
      <c r="H4767" s="69" t="str">
        <f>IFERROR(G4767*VLOOKUP(E4767,Saldo!$P$8:$U$1009,6,FALSE),"")</f>
        <v/>
      </c>
      <c r="I4767" s="104" t="str">
        <f>IFERROR(IF(D4767="","",VLOOKUP(E4767,Saldo!$P$8:$Q$1009,2,FALSE)),"")</f>
        <v/>
      </c>
      <c r="J4767" s="76"/>
      <c r="K4767" s="28" t="str">
        <f t="shared" si="74"/>
        <v/>
      </c>
    </row>
    <row r="4768" spans="1:11" ht="18.95" customHeight="1" x14ac:dyDescent="0.25">
      <c r="A4768" s="52"/>
      <c r="C4768" s="76"/>
      <c r="D4768" s="185"/>
      <c r="E4768" s="76"/>
      <c r="F4768" s="76" t="str">
        <f>IF(E4768="","",IFERROR(VLOOKUP(E4768,Cadastro!$C$9:$D$1009,2,FALSE),"PROD. NÃO ENCONTRADO"))</f>
        <v/>
      </c>
      <c r="G4768" s="94"/>
      <c r="H4768" s="69" t="str">
        <f>IFERROR(G4768*VLOOKUP(E4768,Saldo!$P$8:$U$1009,6,FALSE),"")</f>
        <v/>
      </c>
      <c r="I4768" s="104" t="str">
        <f>IFERROR(IF(D4768="","",VLOOKUP(E4768,Saldo!$P$8:$Q$1009,2,FALSE)),"")</f>
        <v/>
      </c>
      <c r="J4768" s="76"/>
      <c r="K4768" s="28" t="str">
        <f t="shared" si="74"/>
        <v/>
      </c>
    </row>
    <row r="4769" spans="1:11" ht="18.95" customHeight="1" x14ac:dyDescent="0.25">
      <c r="A4769" s="52"/>
      <c r="C4769" s="76"/>
      <c r="D4769" s="185"/>
      <c r="E4769" s="76"/>
      <c r="F4769" s="76" t="str">
        <f>IF(E4769="","",IFERROR(VLOOKUP(E4769,Cadastro!$C$9:$D$1009,2,FALSE),"PROD. NÃO ENCONTRADO"))</f>
        <v/>
      </c>
      <c r="G4769" s="94"/>
      <c r="H4769" s="69" t="str">
        <f>IFERROR(G4769*VLOOKUP(E4769,Saldo!$P$8:$U$1009,6,FALSE),"")</f>
        <v/>
      </c>
      <c r="I4769" s="104" t="str">
        <f>IFERROR(IF(D4769="","",VLOOKUP(E4769,Saldo!$P$8:$Q$1009,2,FALSE)),"")</f>
        <v/>
      </c>
      <c r="J4769" s="76"/>
      <c r="K4769" s="28" t="str">
        <f t="shared" si="74"/>
        <v/>
      </c>
    </row>
    <row r="4770" spans="1:11" ht="18.95" customHeight="1" x14ac:dyDescent="0.25">
      <c r="A4770" s="52"/>
      <c r="C4770" s="76"/>
      <c r="D4770" s="185"/>
      <c r="E4770" s="76"/>
      <c r="F4770" s="76" t="str">
        <f>IF(E4770="","",IFERROR(VLOOKUP(E4770,Cadastro!$C$9:$D$1009,2,FALSE),"PROD. NÃO ENCONTRADO"))</f>
        <v/>
      </c>
      <c r="G4770" s="94"/>
      <c r="H4770" s="69" t="str">
        <f>IFERROR(G4770*VLOOKUP(E4770,Saldo!$P$8:$U$1009,6,FALSE),"")</f>
        <v/>
      </c>
      <c r="I4770" s="104" t="str">
        <f>IFERROR(IF(D4770="","",VLOOKUP(E4770,Saldo!$P$8:$Q$1009,2,FALSE)),"")</f>
        <v/>
      </c>
      <c r="J4770" s="76"/>
      <c r="K4770" s="28" t="str">
        <f t="shared" si="74"/>
        <v/>
      </c>
    </row>
    <row r="4771" spans="1:11" ht="18.95" customHeight="1" x14ac:dyDescent="0.25">
      <c r="A4771" s="52"/>
      <c r="C4771" s="76"/>
      <c r="D4771" s="185"/>
      <c r="E4771" s="76"/>
      <c r="F4771" s="76" t="str">
        <f>IF(E4771="","",IFERROR(VLOOKUP(E4771,Cadastro!$C$9:$D$1009,2,FALSE),"PROD. NÃO ENCONTRADO"))</f>
        <v/>
      </c>
      <c r="G4771" s="94"/>
      <c r="H4771" s="69" t="str">
        <f>IFERROR(G4771*VLOOKUP(E4771,Saldo!$P$8:$U$1009,6,FALSE),"")</f>
        <v/>
      </c>
      <c r="I4771" s="104" t="str">
        <f>IFERROR(IF(D4771="","",VLOOKUP(E4771,Saldo!$P$8:$Q$1009,2,FALSE)),"")</f>
        <v/>
      </c>
      <c r="J4771" s="76"/>
      <c r="K4771" s="28" t="str">
        <f t="shared" si="74"/>
        <v/>
      </c>
    </row>
    <row r="4772" spans="1:11" ht="18.95" customHeight="1" x14ac:dyDescent="0.25">
      <c r="A4772" s="52"/>
      <c r="C4772" s="76"/>
      <c r="D4772" s="185"/>
      <c r="E4772" s="76"/>
      <c r="F4772" s="76" t="str">
        <f>IF(E4772="","",IFERROR(VLOOKUP(E4772,Cadastro!$C$9:$D$1009,2,FALSE),"PROD. NÃO ENCONTRADO"))</f>
        <v/>
      </c>
      <c r="G4772" s="94"/>
      <c r="H4772" s="69" t="str">
        <f>IFERROR(G4772*VLOOKUP(E4772,Saldo!$P$8:$U$1009,6,FALSE),"")</f>
        <v/>
      </c>
      <c r="I4772" s="104" t="str">
        <f>IFERROR(IF(D4772="","",VLOOKUP(E4772,Saldo!$P$8:$Q$1009,2,FALSE)),"")</f>
        <v/>
      </c>
      <c r="J4772" s="76"/>
      <c r="K4772" s="28" t="str">
        <f t="shared" si="74"/>
        <v/>
      </c>
    </row>
    <row r="4773" spans="1:11" ht="18.95" customHeight="1" x14ac:dyDescent="0.25">
      <c r="A4773" s="52"/>
      <c r="C4773" s="76"/>
      <c r="D4773" s="185"/>
      <c r="E4773" s="76"/>
      <c r="F4773" s="76" t="str">
        <f>IF(E4773="","",IFERROR(VLOOKUP(E4773,Cadastro!$C$9:$D$1009,2,FALSE),"PROD. NÃO ENCONTRADO"))</f>
        <v/>
      </c>
      <c r="G4773" s="94"/>
      <c r="H4773" s="69" t="str">
        <f>IFERROR(G4773*VLOOKUP(E4773,Saldo!$P$8:$U$1009,6,FALSE),"")</f>
        <v/>
      </c>
      <c r="I4773" s="104" t="str">
        <f>IFERROR(IF(D4773="","",VLOOKUP(E4773,Saldo!$P$8:$Q$1009,2,FALSE)),"")</f>
        <v/>
      </c>
      <c r="J4773" s="76"/>
      <c r="K4773" s="28" t="str">
        <f t="shared" si="74"/>
        <v/>
      </c>
    </row>
    <row r="4774" spans="1:11" ht="18.95" customHeight="1" x14ac:dyDescent="0.25">
      <c r="A4774" s="52"/>
      <c r="C4774" s="76"/>
      <c r="D4774" s="185"/>
      <c r="E4774" s="76"/>
      <c r="F4774" s="76" t="str">
        <f>IF(E4774="","",IFERROR(VLOOKUP(E4774,Cadastro!$C$9:$D$1009,2,FALSE),"PROD. NÃO ENCONTRADO"))</f>
        <v/>
      </c>
      <c r="G4774" s="94"/>
      <c r="H4774" s="69" t="str">
        <f>IFERROR(G4774*VLOOKUP(E4774,Saldo!$P$8:$U$1009,6,FALSE),"")</f>
        <v/>
      </c>
      <c r="I4774" s="104" t="str">
        <f>IFERROR(IF(D4774="","",VLOOKUP(E4774,Saldo!$P$8:$Q$1009,2,FALSE)),"")</f>
        <v/>
      </c>
      <c r="J4774" s="76"/>
      <c r="K4774" s="28" t="str">
        <f t="shared" si="74"/>
        <v/>
      </c>
    </row>
    <row r="4775" spans="1:11" ht="18.95" customHeight="1" x14ac:dyDescent="0.25">
      <c r="A4775" s="52"/>
      <c r="C4775" s="76"/>
      <c r="D4775" s="185"/>
      <c r="E4775" s="76"/>
      <c r="F4775" s="76" t="str">
        <f>IF(E4775="","",IFERROR(VLOOKUP(E4775,Cadastro!$C$9:$D$1009,2,FALSE),"PROD. NÃO ENCONTRADO"))</f>
        <v/>
      </c>
      <c r="G4775" s="94"/>
      <c r="H4775" s="69" t="str">
        <f>IFERROR(G4775*VLOOKUP(E4775,Saldo!$P$8:$U$1009,6,FALSE),"")</f>
        <v/>
      </c>
      <c r="I4775" s="104" t="str">
        <f>IFERROR(IF(D4775="","",VLOOKUP(E4775,Saldo!$P$8:$Q$1009,2,FALSE)),"")</f>
        <v/>
      </c>
      <c r="J4775" s="76"/>
      <c r="K4775" s="28" t="str">
        <f t="shared" si="74"/>
        <v/>
      </c>
    </row>
    <row r="4776" spans="1:11" ht="18.95" customHeight="1" x14ac:dyDescent="0.25">
      <c r="A4776" s="52"/>
      <c r="C4776" s="76"/>
      <c r="D4776" s="185"/>
      <c r="E4776" s="76"/>
      <c r="F4776" s="76" t="str">
        <f>IF(E4776="","",IFERROR(VLOOKUP(E4776,Cadastro!$C$9:$D$1009,2,FALSE),"PROD. NÃO ENCONTRADO"))</f>
        <v/>
      </c>
      <c r="G4776" s="94"/>
      <c r="H4776" s="69" t="str">
        <f>IFERROR(G4776*VLOOKUP(E4776,Saldo!$P$8:$U$1009,6,FALSE),"")</f>
        <v/>
      </c>
      <c r="I4776" s="104" t="str">
        <f>IFERROR(IF(D4776="","",VLOOKUP(E4776,Saldo!$P$8:$Q$1009,2,FALSE)),"")</f>
        <v/>
      </c>
      <c r="J4776" s="76"/>
      <c r="K4776" s="28" t="str">
        <f t="shared" si="74"/>
        <v/>
      </c>
    </row>
    <row r="4777" spans="1:11" ht="18.95" customHeight="1" x14ac:dyDescent="0.25">
      <c r="A4777" s="52"/>
      <c r="C4777" s="76"/>
      <c r="D4777" s="185"/>
      <c r="E4777" s="76"/>
      <c r="F4777" s="76" t="str">
        <f>IF(E4777="","",IFERROR(VLOOKUP(E4777,Cadastro!$C$9:$D$1009,2,FALSE),"PROD. NÃO ENCONTRADO"))</f>
        <v/>
      </c>
      <c r="G4777" s="94"/>
      <c r="H4777" s="69" t="str">
        <f>IFERROR(G4777*VLOOKUP(E4777,Saldo!$P$8:$U$1009,6,FALSE),"")</f>
        <v/>
      </c>
      <c r="I4777" s="104" t="str">
        <f>IFERROR(IF(D4777="","",VLOOKUP(E4777,Saldo!$P$8:$Q$1009,2,FALSE)),"")</f>
        <v/>
      </c>
      <c r="J4777" s="76"/>
      <c r="K4777" s="28" t="str">
        <f t="shared" si="74"/>
        <v/>
      </c>
    </row>
    <row r="4778" spans="1:11" ht="18.95" customHeight="1" x14ac:dyDescent="0.25">
      <c r="A4778" s="52"/>
      <c r="C4778" s="76"/>
      <c r="D4778" s="185"/>
      <c r="E4778" s="76"/>
      <c r="F4778" s="76" t="str">
        <f>IF(E4778="","",IFERROR(VLOOKUP(E4778,Cadastro!$C$9:$D$1009,2,FALSE),"PROD. NÃO ENCONTRADO"))</f>
        <v/>
      </c>
      <c r="G4778" s="94"/>
      <c r="H4778" s="69" t="str">
        <f>IFERROR(G4778*VLOOKUP(E4778,Saldo!$P$8:$U$1009,6,FALSE),"")</f>
        <v/>
      </c>
      <c r="I4778" s="104" t="str">
        <f>IFERROR(IF(D4778="","",VLOOKUP(E4778,Saldo!$P$8:$Q$1009,2,FALSE)),"")</f>
        <v/>
      </c>
      <c r="J4778" s="76"/>
      <c r="K4778" s="28" t="str">
        <f t="shared" si="74"/>
        <v/>
      </c>
    </row>
    <row r="4779" spans="1:11" ht="18.95" customHeight="1" x14ac:dyDescent="0.25">
      <c r="A4779" s="52"/>
      <c r="C4779" s="76"/>
      <c r="D4779" s="185"/>
      <c r="E4779" s="76"/>
      <c r="F4779" s="76" t="str">
        <f>IF(E4779="","",IFERROR(VLOOKUP(E4779,Cadastro!$C$9:$D$1009,2,FALSE),"PROD. NÃO ENCONTRADO"))</f>
        <v/>
      </c>
      <c r="G4779" s="94"/>
      <c r="H4779" s="69" t="str">
        <f>IFERROR(G4779*VLOOKUP(E4779,Saldo!$P$8:$U$1009,6,FALSE),"")</f>
        <v/>
      </c>
      <c r="I4779" s="104" t="str">
        <f>IFERROR(IF(D4779="","",VLOOKUP(E4779,Saldo!$P$8:$Q$1009,2,FALSE)),"")</f>
        <v/>
      </c>
      <c r="J4779" s="76"/>
      <c r="K4779" s="28" t="str">
        <f t="shared" si="74"/>
        <v/>
      </c>
    </row>
    <row r="4780" spans="1:11" ht="18.95" customHeight="1" x14ac:dyDescent="0.25">
      <c r="A4780" s="52"/>
      <c r="C4780" s="76"/>
      <c r="D4780" s="185"/>
      <c r="E4780" s="76"/>
      <c r="F4780" s="76" t="str">
        <f>IF(E4780="","",IFERROR(VLOOKUP(E4780,Cadastro!$C$9:$D$1009,2,FALSE),"PROD. NÃO ENCONTRADO"))</f>
        <v/>
      </c>
      <c r="G4780" s="94"/>
      <c r="H4780" s="69" t="str">
        <f>IFERROR(G4780*VLOOKUP(E4780,Saldo!$P$8:$U$1009,6,FALSE),"")</f>
        <v/>
      </c>
      <c r="I4780" s="104" t="str">
        <f>IFERROR(IF(D4780="","",VLOOKUP(E4780,Saldo!$P$8:$Q$1009,2,FALSE)),"")</f>
        <v/>
      </c>
      <c r="J4780" s="76"/>
      <c r="K4780" s="28" t="str">
        <f t="shared" si="74"/>
        <v/>
      </c>
    </row>
    <row r="4781" spans="1:11" ht="18.95" customHeight="1" x14ac:dyDescent="0.25">
      <c r="A4781" s="52"/>
      <c r="C4781" s="76"/>
      <c r="D4781" s="185"/>
      <c r="E4781" s="76"/>
      <c r="F4781" s="76" t="str">
        <f>IF(E4781="","",IFERROR(VLOOKUP(E4781,Cadastro!$C$9:$D$1009,2,FALSE),"PROD. NÃO ENCONTRADO"))</f>
        <v/>
      </c>
      <c r="G4781" s="94"/>
      <c r="H4781" s="69" t="str">
        <f>IFERROR(G4781*VLOOKUP(E4781,Saldo!$P$8:$U$1009,6,FALSE),"")</f>
        <v/>
      </c>
      <c r="I4781" s="104" t="str">
        <f>IFERROR(IF(D4781="","",VLOOKUP(E4781,Saldo!$P$8:$Q$1009,2,FALSE)),"")</f>
        <v/>
      </c>
      <c r="J4781" s="76"/>
      <c r="K4781" s="28" t="str">
        <f t="shared" si="74"/>
        <v/>
      </c>
    </row>
    <row r="4782" spans="1:11" ht="18.95" customHeight="1" x14ac:dyDescent="0.25">
      <c r="A4782" s="52"/>
      <c r="C4782" s="76"/>
      <c r="D4782" s="185"/>
      <c r="E4782" s="76"/>
      <c r="F4782" s="76" t="str">
        <f>IF(E4782="","",IFERROR(VLOOKUP(E4782,Cadastro!$C$9:$D$1009,2,FALSE),"PROD. NÃO ENCONTRADO"))</f>
        <v/>
      </c>
      <c r="G4782" s="94"/>
      <c r="H4782" s="69" t="str">
        <f>IFERROR(G4782*VLOOKUP(E4782,Saldo!$P$8:$U$1009,6,FALSE),"")</f>
        <v/>
      </c>
      <c r="I4782" s="104" t="str">
        <f>IFERROR(IF(D4782="","",VLOOKUP(E4782,Saldo!$P$8:$Q$1009,2,FALSE)),"")</f>
        <v/>
      </c>
      <c r="J4782" s="76"/>
      <c r="K4782" s="28" t="str">
        <f t="shared" si="74"/>
        <v/>
      </c>
    </row>
    <row r="4783" spans="1:11" ht="18.95" customHeight="1" x14ac:dyDescent="0.25">
      <c r="A4783" s="52"/>
      <c r="C4783" s="76"/>
      <c r="D4783" s="185"/>
      <c r="E4783" s="76"/>
      <c r="F4783" s="76" t="str">
        <f>IF(E4783="","",IFERROR(VLOOKUP(E4783,Cadastro!$C$9:$D$1009,2,FALSE),"PROD. NÃO ENCONTRADO"))</f>
        <v/>
      </c>
      <c r="G4783" s="94"/>
      <c r="H4783" s="69" t="str">
        <f>IFERROR(G4783*VLOOKUP(E4783,Saldo!$P$8:$U$1009,6,FALSE),"")</f>
        <v/>
      </c>
      <c r="I4783" s="104" t="str">
        <f>IFERROR(IF(D4783="","",VLOOKUP(E4783,Saldo!$P$8:$Q$1009,2,FALSE)),"")</f>
        <v/>
      </c>
      <c r="J4783" s="76"/>
      <c r="K4783" s="28" t="str">
        <f t="shared" si="74"/>
        <v/>
      </c>
    </row>
    <row r="4784" spans="1:11" ht="18.95" customHeight="1" x14ac:dyDescent="0.25">
      <c r="A4784" s="52"/>
      <c r="C4784" s="76"/>
      <c r="D4784" s="185"/>
      <c r="E4784" s="76"/>
      <c r="F4784" s="76" t="str">
        <f>IF(E4784="","",IFERROR(VLOOKUP(E4784,Cadastro!$C$9:$D$1009,2,FALSE),"PROD. NÃO ENCONTRADO"))</f>
        <v/>
      </c>
      <c r="G4784" s="94"/>
      <c r="H4784" s="69" t="str">
        <f>IFERROR(G4784*VLOOKUP(E4784,Saldo!$P$8:$U$1009,6,FALSE),"")</f>
        <v/>
      </c>
      <c r="I4784" s="104" t="str">
        <f>IFERROR(IF(D4784="","",VLOOKUP(E4784,Saldo!$P$8:$Q$1009,2,FALSE)),"")</f>
        <v/>
      </c>
      <c r="J4784" s="76"/>
      <c r="K4784" s="28" t="str">
        <f t="shared" si="74"/>
        <v/>
      </c>
    </row>
    <row r="4785" spans="1:11" ht="18.95" customHeight="1" x14ac:dyDescent="0.25">
      <c r="A4785" s="52"/>
      <c r="C4785" s="76"/>
      <c r="D4785" s="185"/>
      <c r="E4785" s="76"/>
      <c r="F4785" s="76" t="str">
        <f>IF(E4785="","",IFERROR(VLOOKUP(E4785,Cadastro!$C$9:$D$1009,2,FALSE),"PROD. NÃO ENCONTRADO"))</f>
        <v/>
      </c>
      <c r="G4785" s="94"/>
      <c r="H4785" s="69" t="str">
        <f>IFERROR(G4785*VLOOKUP(E4785,Saldo!$P$8:$U$1009,6,FALSE),"")</f>
        <v/>
      </c>
      <c r="I4785" s="104" t="str">
        <f>IFERROR(IF(D4785="","",VLOOKUP(E4785,Saldo!$P$8:$Q$1009,2,FALSE)),"")</f>
        <v/>
      </c>
      <c r="J4785" s="76"/>
      <c r="K4785" s="28" t="str">
        <f t="shared" si="74"/>
        <v/>
      </c>
    </row>
    <row r="4786" spans="1:11" ht="18.95" customHeight="1" x14ac:dyDescent="0.25">
      <c r="A4786" s="52"/>
      <c r="C4786" s="76"/>
      <c r="D4786" s="185"/>
      <c r="E4786" s="76"/>
      <c r="F4786" s="76" t="str">
        <f>IF(E4786="","",IFERROR(VLOOKUP(E4786,Cadastro!$C$9:$D$1009,2,FALSE),"PROD. NÃO ENCONTRADO"))</f>
        <v/>
      </c>
      <c r="G4786" s="94"/>
      <c r="H4786" s="69" t="str">
        <f>IFERROR(G4786*VLOOKUP(E4786,Saldo!$P$8:$U$1009,6,FALSE),"")</f>
        <v/>
      </c>
      <c r="I4786" s="104" t="str">
        <f>IFERROR(IF(D4786="","",VLOOKUP(E4786,Saldo!$P$8:$Q$1009,2,FALSE)),"")</f>
        <v/>
      </c>
      <c r="J4786" s="76"/>
      <c r="K4786" s="28" t="str">
        <f t="shared" si="74"/>
        <v/>
      </c>
    </row>
    <row r="4787" spans="1:11" ht="18.95" customHeight="1" x14ac:dyDescent="0.25">
      <c r="A4787" s="52"/>
      <c r="C4787" s="76"/>
      <c r="D4787" s="185"/>
      <c r="E4787" s="76"/>
      <c r="F4787" s="76" t="str">
        <f>IF(E4787="","",IFERROR(VLOOKUP(E4787,Cadastro!$C$9:$D$1009,2,FALSE),"PROD. NÃO ENCONTRADO"))</f>
        <v/>
      </c>
      <c r="G4787" s="94"/>
      <c r="H4787" s="69" t="str">
        <f>IFERROR(G4787*VLOOKUP(E4787,Saldo!$P$8:$U$1009,6,FALSE),"")</f>
        <v/>
      </c>
      <c r="I4787" s="104" t="str">
        <f>IFERROR(IF(D4787="","",VLOOKUP(E4787,Saldo!$P$8:$Q$1009,2,FALSE)),"")</f>
        <v/>
      </c>
      <c r="J4787" s="76"/>
      <c r="K4787" s="28" t="str">
        <f t="shared" si="74"/>
        <v/>
      </c>
    </row>
    <row r="4788" spans="1:11" ht="18.95" customHeight="1" x14ac:dyDescent="0.25">
      <c r="A4788" s="52"/>
      <c r="C4788" s="76"/>
      <c r="D4788" s="185"/>
      <c r="E4788" s="76"/>
      <c r="F4788" s="76" t="str">
        <f>IF(E4788="","",IFERROR(VLOOKUP(E4788,Cadastro!$C$9:$D$1009,2,FALSE),"PROD. NÃO ENCONTRADO"))</f>
        <v/>
      </c>
      <c r="G4788" s="94"/>
      <c r="H4788" s="69" t="str">
        <f>IFERROR(G4788*VLOOKUP(E4788,Saldo!$P$8:$U$1009,6,FALSE),"")</f>
        <v/>
      </c>
      <c r="I4788" s="104" t="str">
        <f>IFERROR(IF(D4788="","",VLOOKUP(E4788,Saldo!$P$8:$Q$1009,2,FALSE)),"")</f>
        <v/>
      </c>
      <c r="J4788" s="76"/>
      <c r="K4788" s="28" t="str">
        <f t="shared" si="74"/>
        <v/>
      </c>
    </row>
    <row r="4789" spans="1:11" ht="18.95" customHeight="1" x14ac:dyDescent="0.25">
      <c r="A4789" s="52"/>
      <c r="C4789" s="76"/>
      <c r="D4789" s="185"/>
      <c r="E4789" s="76"/>
      <c r="F4789" s="76" t="str">
        <f>IF(E4789="","",IFERROR(VLOOKUP(E4789,Cadastro!$C$9:$D$1009,2,FALSE),"PROD. NÃO ENCONTRADO"))</f>
        <v/>
      </c>
      <c r="G4789" s="94"/>
      <c r="H4789" s="69" t="str">
        <f>IFERROR(G4789*VLOOKUP(E4789,Saldo!$P$8:$U$1009,6,FALSE),"")</f>
        <v/>
      </c>
      <c r="I4789" s="104" t="str">
        <f>IFERROR(IF(D4789="","",VLOOKUP(E4789,Saldo!$P$8:$Q$1009,2,FALSE)),"")</f>
        <v/>
      </c>
      <c r="J4789" s="76"/>
      <c r="K4789" s="28" t="str">
        <f t="shared" si="74"/>
        <v/>
      </c>
    </row>
    <row r="4790" spans="1:11" ht="18.95" customHeight="1" x14ac:dyDescent="0.25">
      <c r="A4790" s="52"/>
      <c r="C4790" s="76"/>
      <c r="D4790" s="185"/>
      <c r="E4790" s="76"/>
      <c r="F4790" s="76" t="str">
        <f>IF(E4790="","",IFERROR(VLOOKUP(E4790,Cadastro!$C$9:$D$1009,2,FALSE),"PROD. NÃO ENCONTRADO"))</f>
        <v/>
      </c>
      <c r="G4790" s="94"/>
      <c r="H4790" s="69" t="str">
        <f>IFERROR(G4790*VLOOKUP(E4790,Saldo!$P$8:$U$1009,6,FALSE),"")</f>
        <v/>
      </c>
      <c r="I4790" s="104" t="str">
        <f>IFERROR(IF(D4790="","",VLOOKUP(E4790,Saldo!$P$8:$Q$1009,2,FALSE)),"")</f>
        <v/>
      </c>
      <c r="J4790" s="76"/>
      <c r="K4790" s="28" t="str">
        <f t="shared" si="74"/>
        <v/>
      </c>
    </row>
    <row r="4791" spans="1:11" ht="18.95" customHeight="1" x14ac:dyDescent="0.25">
      <c r="A4791" s="52"/>
      <c r="C4791" s="76"/>
      <c r="D4791" s="185"/>
      <c r="E4791" s="76"/>
      <c r="F4791" s="76" t="str">
        <f>IF(E4791="","",IFERROR(VLOOKUP(E4791,Cadastro!$C$9:$D$1009,2,FALSE),"PROD. NÃO ENCONTRADO"))</f>
        <v/>
      </c>
      <c r="G4791" s="94"/>
      <c r="H4791" s="69" t="str">
        <f>IFERROR(G4791*VLOOKUP(E4791,Saldo!$P$8:$U$1009,6,FALSE),"")</f>
        <v/>
      </c>
      <c r="I4791" s="104" t="str">
        <f>IFERROR(IF(D4791="","",VLOOKUP(E4791,Saldo!$P$8:$Q$1009,2,FALSE)),"")</f>
        <v/>
      </c>
      <c r="J4791" s="76"/>
      <c r="K4791" s="28" t="str">
        <f t="shared" si="74"/>
        <v/>
      </c>
    </row>
    <row r="4792" spans="1:11" ht="18.95" customHeight="1" x14ac:dyDescent="0.25">
      <c r="A4792" s="52"/>
      <c r="C4792" s="76"/>
      <c r="D4792" s="185"/>
      <c r="E4792" s="76"/>
      <c r="F4792" s="76" t="str">
        <f>IF(E4792="","",IFERROR(VLOOKUP(E4792,Cadastro!$C$9:$D$1009,2,FALSE),"PROD. NÃO ENCONTRADO"))</f>
        <v/>
      </c>
      <c r="G4792" s="94"/>
      <c r="H4792" s="69" t="str">
        <f>IFERROR(G4792*VLOOKUP(E4792,Saldo!$P$8:$U$1009,6,FALSE),"")</f>
        <v/>
      </c>
      <c r="I4792" s="104" t="str">
        <f>IFERROR(IF(D4792="","",VLOOKUP(E4792,Saldo!$P$8:$Q$1009,2,FALSE)),"")</f>
        <v/>
      </c>
      <c r="J4792" s="76"/>
      <c r="K4792" s="28" t="str">
        <f t="shared" si="74"/>
        <v/>
      </c>
    </row>
    <row r="4793" spans="1:11" ht="18.95" customHeight="1" x14ac:dyDescent="0.25">
      <c r="A4793" s="52"/>
      <c r="C4793" s="76"/>
      <c r="D4793" s="185"/>
      <c r="E4793" s="76"/>
      <c r="F4793" s="76" t="str">
        <f>IF(E4793="","",IFERROR(VLOOKUP(E4793,Cadastro!$C$9:$D$1009,2,FALSE),"PROD. NÃO ENCONTRADO"))</f>
        <v/>
      </c>
      <c r="G4793" s="94"/>
      <c r="H4793" s="69" t="str">
        <f>IFERROR(G4793*VLOOKUP(E4793,Saldo!$P$8:$U$1009,6,FALSE),"")</f>
        <v/>
      </c>
      <c r="I4793" s="104" t="str">
        <f>IFERROR(IF(D4793="","",VLOOKUP(E4793,Saldo!$P$8:$Q$1009,2,FALSE)),"")</f>
        <v/>
      </c>
      <c r="J4793" s="76"/>
      <c r="K4793" s="28" t="str">
        <f t="shared" si="74"/>
        <v/>
      </c>
    </row>
    <row r="4794" spans="1:11" ht="18.95" customHeight="1" x14ac:dyDescent="0.25">
      <c r="A4794" s="52"/>
      <c r="C4794" s="76"/>
      <c r="D4794" s="185"/>
      <c r="E4794" s="76"/>
      <c r="F4794" s="76" t="str">
        <f>IF(E4794="","",IFERROR(VLOOKUP(E4794,Cadastro!$C$9:$D$1009,2,FALSE),"PROD. NÃO ENCONTRADO"))</f>
        <v/>
      </c>
      <c r="G4794" s="94"/>
      <c r="H4794" s="69" t="str">
        <f>IFERROR(G4794*VLOOKUP(E4794,Saldo!$P$8:$U$1009,6,FALSE),"")</f>
        <v/>
      </c>
      <c r="I4794" s="104" t="str">
        <f>IFERROR(IF(D4794="","",VLOOKUP(E4794,Saldo!$P$8:$Q$1009,2,FALSE)),"")</f>
        <v/>
      </c>
      <c r="J4794" s="76"/>
      <c r="K4794" s="28" t="str">
        <f t="shared" si="74"/>
        <v/>
      </c>
    </row>
    <row r="4795" spans="1:11" ht="18.95" customHeight="1" x14ac:dyDescent="0.25">
      <c r="A4795" s="52"/>
      <c r="C4795" s="76"/>
      <c r="D4795" s="185"/>
      <c r="E4795" s="76"/>
      <c r="F4795" s="76" t="str">
        <f>IF(E4795="","",IFERROR(VLOOKUP(E4795,Cadastro!$C$9:$D$1009,2,FALSE),"PROD. NÃO ENCONTRADO"))</f>
        <v/>
      </c>
      <c r="G4795" s="94"/>
      <c r="H4795" s="69" t="str">
        <f>IFERROR(G4795*VLOOKUP(E4795,Saldo!$P$8:$U$1009,6,FALSE),"")</f>
        <v/>
      </c>
      <c r="I4795" s="104" t="str">
        <f>IFERROR(IF(D4795="","",VLOOKUP(E4795,Saldo!$P$8:$Q$1009,2,FALSE)),"")</f>
        <v/>
      </c>
      <c r="J4795" s="76"/>
      <c r="K4795" s="28" t="str">
        <f t="shared" si="74"/>
        <v/>
      </c>
    </row>
    <row r="4796" spans="1:11" ht="18.95" customHeight="1" x14ac:dyDescent="0.25">
      <c r="A4796" s="52"/>
      <c r="C4796" s="76"/>
      <c r="D4796" s="185"/>
      <c r="E4796" s="76"/>
      <c r="F4796" s="76" t="str">
        <f>IF(E4796="","",IFERROR(VLOOKUP(E4796,Cadastro!$C$9:$D$1009,2,FALSE),"PROD. NÃO ENCONTRADO"))</f>
        <v/>
      </c>
      <c r="G4796" s="94"/>
      <c r="H4796" s="69" t="str">
        <f>IFERROR(G4796*VLOOKUP(E4796,Saldo!$P$8:$U$1009,6,FALSE),"")</f>
        <v/>
      </c>
      <c r="I4796" s="104" t="str">
        <f>IFERROR(IF(D4796="","",VLOOKUP(E4796,Saldo!$P$8:$Q$1009,2,FALSE)),"")</f>
        <v/>
      </c>
      <c r="J4796" s="76"/>
      <c r="K4796" s="28" t="str">
        <f t="shared" si="74"/>
        <v/>
      </c>
    </row>
    <row r="4797" spans="1:11" ht="18.95" customHeight="1" x14ac:dyDescent="0.25">
      <c r="A4797" s="52"/>
      <c r="C4797" s="76"/>
      <c r="D4797" s="185"/>
      <c r="E4797" s="76"/>
      <c r="F4797" s="76" t="str">
        <f>IF(E4797="","",IFERROR(VLOOKUP(E4797,Cadastro!$C$9:$D$1009,2,FALSE),"PROD. NÃO ENCONTRADO"))</f>
        <v/>
      </c>
      <c r="G4797" s="94"/>
      <c r="H4797" s="69" t="str">
        <f>IFERROR(G4797*VLOOKUP(E4797,Saldo!$P$8:$U$1009,6,FALSE),"")</f>
        <v/>
      </c>
      <c r="I4797" s="104" t="str">
        <f>IFERROR(IF(D4797="","",VLOOKUP(E4797,Saldo!$P$8:$Q$1009,2,FALSE)),"")</f>
        <v/>
      </c>
      <c r="J4797" s="76"/>
      <c r="K4797" s="28" t="str">
        <f t="shared" si="74"/>
        <v/>
      </c>
    </row>
    <row r="4798" spans="1:11" ht="18.95" customHeight="1" x14ac:dyDescent="0.25">
      <c r="A4798" s="52"/>
      <c r="C4798" s="76"/>
      <c r="D4798" s="185"/>
      <c r="E4798" s="76"/>
      <c r="F4798" s="76" t="str">
        <f>IF(E4798="","",IFERROR(VLOOKUP(E4798,Cadastro!$C$9:$D$1009,2,FALSE),"PROD. NÃO ENCONTRADO"))</f>
        <v/>
      </c>
      <c r="G4798" s="94"/>
      <c r="H4798" s="69" t="str">
        <f>IFERROR(G4798*VLOOKUP(E4798,Saldo!$P$8:$U$1009,6,FALSE),"")</f>
        <v/>
      </c>
      <c r="I4798" s="104" t="str">
        <f>IFERROR(IF(D4798="","",VLOOKUP(E4798,Saldo!$P$8:$Q$1009,2,FALSE)),"")</f>
        <v/>
      </c>
      <c r="J4798" s="76"/>
      <c r="K4798" s="28" t="str">
        <f t="shared" si="74"/>
        <v/>
      </c>
    </row>
    <row r="4799" spans="1:11" ht="18.95" customHeight="1" x14ac:dyDescent="0.25">
      <c r="A4799" s="52"/>
      <c r="C4799" s="76"/>
      <c r="D4799" s="185"/>
      <c r="E4799" s="76"/>
      <c r="F4799" s="76" t="str">
        <f>IF(E4799="","",IFERROR(VLOOKUP(E4799,Cadastro!$C$9:$D$1009,2,FALSE),"PROD. NÃO ENCONTRADO"))</f>
        <v/>
      </c>
      <c r="G4799" s="94"/>
      <c r="H4799" s="69" t="str">
        <f>IFERROR(G4799*VLOOKUP(E4799,Saldo!$P$8:$U$1009,6,FALSE),"")</f>
        <v/>
      </c>
      <c r="I4799" s="104" t="str">
        <f>IFERROR(IF(D4799="","",VLOOKUP(E4799,Saldo!$P$8:$Q$1009,2,FALSE)),"")</f>
        <v/>
      </c>
      <c r="J4799" s="76"/>
      <c r="K4799" s="28" t="str">
        <f t="shared" si="74"/>
        <v/>
      </c>
    </row>
    <row r="4800" spans="1:11" ht="18.95" customHeight="1" x14ac:dyDescent="0.25">
      <c r="A4800" s="52"/>
      <c r="C4800" s="76"/>
      <c r="D4800" s="185"/>
      <c r="E4800" s="76"/>
      <c r="F4800" s="76" t="str">
        <f>IF(E4800="","",IFERROR(VLOOKUP(E4800,Cadastro!$C$9:$D$1009,2,FALSE),"PROD. NÃO ENCONTRADO"))</f>
        <v/>
      </c>
      <c r="G4800" s="94"/>
      <c r="H4800" s="69" t="str">
        <f>IFERROR(G4800*VLOOKUP(E4800,Saldo!$P$8:$U$1009,6,FALSE),"")</f>
        <v/>
      </c>
      <c r="I4800" s="104" t="str">
        <f>IFERROR(IF(D4800="","",VLOOKUP(E4800,Saldo!$P$8:$Q$1009,2,FALSE)),"")</f>
        <v/>
      </c>
      <c r="J4800" s="76"/>
      <c r="K4800" s="28" t="str">
        <f t="shared" si="74"/>
        <v/>
      </c>
    </row>
    <row r="4801" spans="1:11" ht="18.95" customHeight="1" x14ac:dyDescent="0.25">
      <c r="A4801" s="52"/>
      <c r="C4801" s="76"/>
      <c r="D4801" s="185"/>
      <c r="E4801" s="76"/>
      <c r="F4801" s="76" t="str">
        <f>IF(E4801="","",IFERROR(VLOOKUP(E4801,Cadastro!$C$9:$D$1009,2,FALSE),"PROD. NÃO ENCONTRADO"))</f>
        <v/>
      </c>
      <c r="G4801" s="94"/>
      <c r="H4801" s="69" t="str">
        <f>IFERROR(G4801*VLOOKUP(E4801,Saldo!$P$8:$U$1009,6,FALSE),"")</f>
        <v/>
      </c>
      <c r="I4801" s="104" t="str">
        <f>IFERROR(IF(D4801="","",VLOOKUP(E4801,Saldo!$P$8:$Q$1009,2,FALSE)),"")</f>
        <v/>
      </c>
      <c r="J4801" s="76"/>
      <c r="K4801" s="28" t="str">
        <f t="shared" si="74"/>
        <v/>
      </c>
    </row>
    <row r="4802" spans="1:11" ht="18.95" customHeight="1" x14ac:dyDescent="0.25">
      <c r="A4802" s="52"/>
      <c r="C4802" s="76"/>
      <c r="D4802" s="185"/>
      <c r="E4802" s="76"/>
      <c r="F4802" s="76" t="str">
        <f>IF(E4802="","",IFERROR(VLOOKUP(E4802,Cadastro!$C$9:$D$1009,2,FALSE),"PROD. NÃO ENCONTRADO"))</f>
        <v/>
      </c>
      <c r="G4802" s="94"/>
      <c r="H4802" s="69" t="str">
        <f>IFERROR(G4802*VLOOKUP(E4802,Saldo!$P$8:$U$1009,6,FALSE),"")</f>
        <v/>
      </c>
      <c r="I4802" s="104" t="str">
        <f>IFERROR(IF(D4802="","",VLOOKUP(E4802,Saldo!$P$8:$Q$1009,2,FALSE)),"")</f>
        <v/>
      </c>
      <c r="J4802" s="76"/>
      <c r="K4802" s="28" t="str">
        <f t="shared" si="74"/>
        <v/>
      </c>
    </row>
    <row r="4803" spans="1:11" ht="18.95" customHeight="1" x14ac:dyDescent="0.25">
      <c r="A4803" s="52"/>
      <c r="C4803" s="76"/>
      <c r="D4803" s="185"/>
      <c r="E4803" s="76"/>
      <c r="F4803" s="76" t="str">
        <f>IF(E4803="","",IFERROR(VLOOKUP(E4803,Cadastro!$C$9:$D$1009,2,FALSE),"PROD. NÃO ENCONTRADO"))</f>
        <v/>
      </c>
      <c r="G4803" s="94"/>
      <c r="H4803" s="69" t="str">
        <f>IFERROR(G4803*VLOOKUP(E4803,Saldo!$P$8:$U$1009,6,FALSE),"")</f>
        <v/>
      </c>
      <c r="I4803" s="104" t="str">
        <f>IFERROR(IF(D4803="","",VLOOKUP(E4803,Saldo!$P$8:$Q$1009,2,FALSE)),"")</f>
        <v/>
      </c>
      <c r="J4803" s="76"/>
      <c r="K4803" s="28" t="str">
        <f t="shared" si="74"/>
        <v/>
      </c>
    </row>
    <row r="4804" spans="1:11" ht="18.95" customHeight="1" x14ac:dyDescent="0.25">
      <c r="A4804" s="52"/>
      <c r="C4804" s="76"/>
      <c r="D4804" s="185"/>
      <c r="E4804" s="76"/>
      <c r="F4804" s="76" t="str">
        <f>IF(E4804="","",IFERROR(VLOOKUP(E4804,Cadastro!$C$9:$D$1009,2,FALSE),"PROD. NÃO ENCONTRADO"))</f>
        <v/>
      </c>
      <c r="G4804" s="94"/>
      <c r="H4804" s="69" t="str">
        <f>IFERROR(G4804*VLOOKUP(E4804,Saldo!$P$8:$U$1009,6,FALSE),"")</f>
        <v/>
      </c>
      <c r="I4804" s="104" t="str">
        <f>IFERROR(IF(D4804="","",VLOOKUP(E4804,Saldo!$P$8:$Q$1009,2,FALSE)),"")</f>
        <v/>
      </c>
      <c r="J4804" s="76"/>
      <c r="K4804" s="28" t="str">
        <f t="shared" si="74"/>
        <v/>
      </c>
    </row>
    <row r="4805" spans="1:11" ht="18.95" customHeight="1" x14ac:dyDescent="0.25">
      <c r="A4805" s="52"/>
      <c r="C4805" s="76"/>
      <c r="D4805" s="185"/>
      <c r="E4805" s="76"/>
      <c r="F4805" s="76" t="str">
        <f>IF(E4805="","",IFERROR(VLOOKUP(E4805,Cadastro!$C$9:$D$1009,2,FALSE),"PROD. NÃO ENCONTRADO"))</f>
        <v/>
      </c>
      <c r="G4805" s="94"/>
      <c r="H4805" s="69" t="str">
        <f>IFERROR(G4805*VLOOKUP(E4805,Saldo!$P$8:$U$1009,6,FALSE),"")</f>
        <v/>
      </c>
      <c r="I4805" s="104" t="str">
        <f>IFERROR(IF(D4805="","",VLOOKUP(E4805,Saldo!$P$8:$Q$1009,2,FALSE)),"")</f>
        <v/>
      </c>
      <c r="J4805" s="76"/>
      <c r="K4805" s="28" t="str">
        <f t="shared" si="74"/>
        <v/>
      </c>
    </row>
    <row r="4806" spans="1:11" ht="18.95" customHeight="1" x14ac:dyDescent="0.25">
      <c r="A4806" s="52"/>
      <c r="C4806" s="76"/>
      <c r="D4806" s="185"/>
      <c r="E4806" s="76"/>
      <c r="F4806" s="76" t="str">
        <f>IF(E4806="","",IFERROR(VLOOKUP(E4806,Cadastro!$C$9:$D$1009,2,FALSE),"PROD. NÃO ENCONTRADO"))</f>
        <v/>
      </c>
      <c r="G4806" s="94"/>
      <c r="H4806" s="69" t="str">
        <f>IFERROR(G4806*VLOOKUP(E4806,Saldo!$P$8:$U$1009,6,FALSE),"")</f>
        <v/>
      </c>
      <c r="I4806" s="104" t="str">
        <f>IFERROR(IF(D4806="","",VLOOKUP(E4806,Saldo!$P$8:$Q$1009,2,FALSE)),"")</f>
        <v/>
      </c>
      <c r="J4806" s="76"/>
      <c r="K4806" s="28" t="str">
        <f t="shared" si="74"/>
        <v/>
      </c>
    </row>
    <row r="4807" spans="1:11" ht="18.95" customHeight="1" x14ac:dyDescent="0.25">
      <c r="A4807" s="52"/>
      <c r="C4807" s="76"/>
      <c r="D4807" s="185"/>
      <c r="E4807" s="76"/>
      <c r="F4807" s="76" t="str">
        <f>IF(E4807="","",IFERROR(VLOOKUP(E4807,Cadastro!$C$9:$D$1009,2,FALSE),"PROD. NÃO ENCONTRADO"))</f>
        <v/>
      </c>
      <c r="G4807" s="94"/>
      <c r="H4807" s="69" t="str">
        <f>IFERROR(G4807*VLOOKUP(E4807,Saldo!$P$8:$U$1009,6,FALSE),"")</f>
        <v/>
      </c>
      <c r="I4807" s="104" t="str">
        <f>IFERROR(IF(D4807="","",VLOOKUP(E4807,Saldo!$P$8:$Q$1009,2,FALSE)),"")</f>
        <v/>
      </c>
      <c r="J4807" s="76"/>
      <c r="K4807" s="28" t="str">
        <f t="shared" si="74"/>
        <v/>
      </c>
    </row>
    <row r="4808" spans="1:11" ht="18.95" customHeight="1" x14ac:dyDescent="0.25">
      <c r="A4808" s="52"/>
      <c r="C4808" s="76"/>
      <c r="D4808" s="185"/>
      <c r="E4808" s="76"/>
      <c r="F4808" s="76" t="str">
        <f>IF(E4808="","",IFERROR(VLOOKUP(E4808,Cadastro!$C$9:$D$1009,2,FALSE),"PROD. NÃO ENCONTRADO"))</f>
        <v/>
      </c>
      <c r="G4808" s="94"/>
      <c r="H4808" s="69" t="str">
        <f>IFERROR(G4808*VLOOKUP(E4808,Saldo!$P$8:$U$1009,6,FALSE),"")</f>
        <v/>
      </c>
      <c r="I4808" s="104" t="str">
        <f>IFERROR(IF(D4808="","",VLOOKUP(E4808,Saldo!$P$8:$Q$1009,2,FALSE)),"")</f>
        <v/>
      </c>
      <c r="J4808" s="76"/>
      <c r="K4808" s="28" t="str">
        <f t="shared" si="74"/>
        <v/>
      </c>
    </row>
    <row r="4809" spans="1:11" ht="18.95" customHeight="1" x14ac:dyDescent="0.25">
      <c r="A4809" s="52"/>
      <c r="C4809" s="76"/>
      <c r="D4809" s="185"/>
      <c r="E4809" s="76"/>
      <c r="F4809" s="76" t="str">
        <f>IF(E4809="","",IFERROR(VLOOKUP(E4809,Cadastro!$C$9:$D$1009,2,FALSE),"PROD. NÃO ENCONTRADO"))</f>
        <v/>
      </c>
      <c r="G4809" s="94"/>
      <c r="H4809" s="69" t="str">
        <f>IFERROR(G4809*VLOOKUP(E4809,Saldo!$P$8:$U$1009,6,FALSE),"")</f>
        <v/>
      </c>
      <c r="I4809" s="104" t="str">
        <f>IFERROR(IF(D4809="","",VLOOKUP(E4809,Saldo!$P$8:$Q$1009,2,FALSE)),"")</f>
        <v/>
      </c>
      <c r="J4809" s="76"/>
      <c r="K4809" s="28" t="str">
        <f t="shared" si="74"/>
        <v/>
      </c>
    </row>
    <row r="4810" spans="1:11" ht="18.95" customHeight="1" x14ac:dyDescent="0.25">
      <c r="A4810" s="52"/>
      <c r="C4810" s="76"/>
      <c r="D4810" s="185"/>
      <c r="E4810" s="76"/>
      <c r="F4810" s="76" t="str">
        <f>IF(E4810="","",IFERROR(VLOOKUP(E4810,Cadastro!$C$9:$D$1009,2,FALSE),"PROD. NÃO ENCONTRADO"))</f>
        <v/>
      </c>
      <c r="G4810" s="94"/>
      <c r="H4810" s="69" t="str">
        <f>IFERROR(G4810*VLOOKUP(E4810,Saldo!$P$8:$U$1009,6,FALSE),"")</f>
        <v/>
      </c>
      <c r="I4810" s="104" t="str">
        <f>IFERROR(IF(D4810="","",VLOOKUP(E4810,Saldo!$P$8:$Q$1009,2,FALSE)),"")</f>
        <v/>
      </c>
      <c r="J4810" s="76"/>
      <c r="K4810" s="28" t="str">
        <f t="shared" ref="K4810:K4873" si="75">IF(D4810="","",MONTH(D4810))</f>
        <v/>
      </c>
    </row>
    <row r="4811" spans="1:11" ht="18.95" customHeight="1" x14ac:dyDescent="0.25">
      <c r="A4811" s="52"/>
      <c r="C4811" s="76"/>
      <c r="D4811" s="185"/>
      <c r="E4811" s="76"/>
      <c r="F4811" s="76" t="str">
        <f>IF(E4811="","",IFERROR(VLOOKUP(E4811,Cadastro!$C$9:$D$1009,2,FALSE),"PROD. NÃO ENCONTRADO"))</f>
        <v/>
      </c>
      <c r="G4811" s="94"/>
      <c r="H4811" s="69" t="str">
        <f>IFERROR(G4811*VLOOKUP(E4811,Saldo!$P$8:$U$1009,6,FALSE),"")</f>
        <v/>
      </c>
      <c r="I4811" s="104" t="str">
        <f>IFERROR(IF(D4811="","",VLOOKUP(E4811,Saldo!$P$8:$Q$1009,2,FALSE)),"")</f>
        <v/>
      </c>
      <c r="J4811" s="76"/>
      <c r="K4811" s="28" t="str">
        <f t="shared" si="75"/>
        <v/>
      </c>
    </row>
    <row r="4812" spans="1:11" ht="18.95" customHeight="1" x14ac:dyDescent="0.25">
      <c r="A4812" s="52"/>
      <c r="C4812" s="76"/>
      <c r="D4812" s="185"/>
      <c r="E4812" s="76"/>
      <c r="F4812" s="76" t="str">
        <f>IF(E4812="","",IFERROR(VLOOKUP(E4812,Cadastro!$C$9:$D$1009,2,FALSE),"PROD. NÃO ENCONTRADO"))</f>
        <v/>
      </c>
      <c r="G4812" s="94"/>
      <c r="H4812" s="69" t="str">
        <f>IFERROR(G4812*VLOOKUP(E4812,Saldo!$P$8:$U$1009,6,FALSE),"")</f>
        <v/>
      </c>
      <c r="I4812" s="104" t="str">
        <f>IFERROR(IF(D4812="","",VLOOKUP(E4812,Saldo!$P$8:$Q$1009,2,FALSE)),"")</f>
        <v/>
      </c>
      <c r="J4812" s="76"/>
      <c r="K4812" s="28" t="str">
        <f t="shared" si="75"/>
        <v/>
      </c>
    </row>
    <row r="4813" spans="1:11" ht="18.95" customHeight="1" x14ac:dyDescent="0.25">
      <c r="A4813" s="52"/>
      <c r="C4813" s="76"/>
      <c r="D4813" s="185"/>
      <c r="E4813" s="76"/>
      <c r="F4813" s="76" t="str">
        <f>IF(E4813="","",IFERROR(VLOOKUP(E4813,Cadastro!$C$9:$D$1009,2,FALSE),"PROD. NÃO ENCONTRADO"))</f>
        <v/>
      </c>
      <c r="G4813" s="94"/>
      <c r="H4813" s="69" t="str">
        <f>IFERROR(G4813*VLOOKUP(E4813,Saldo!$P$8:$U$1009,6,FALSE),"")</f>
        <v/>
      </c>
      <c r="I4813" s="104" t="str">
        <f>IFERROR(IF(D4813="","",VLOOKUP(E4813,Saldo!$P$8:$Q$1009,2,FALSE)),"")</f>
        <v/>
      </c>
      <c r="J4813" s="76"/>
      <c r="K4813" s="28" t="str">
        <f t="shared" si="75"/>
        <v/>
      </c>
    </row>
    <row r="4814" spans="1:11" ht="18.95" customHeight="1" x14ac:dyDescent="0.25">
      <c r="A4814" s="52"/>
      <c r="C4814" s="76"/>
      <c r="D4814" s="185"/>
      <c r="E4814" s="76"/>
      <c r="F4814" s="76" t="str">
        <f>IF(E4814="","",IFERROR(VLOOKUP(E4814,Cadastro!$C$9:$D$1009,2,FALSE),"PROD. NÃO ENCONTRADO"))</f>
        <v/>
      </c>
      <c r="G4814" s="94"/>
      <c r="H4814" s="69" t="str">
        <f>IFERROR(G4814*VLOOKUP(E4814,Saldo!$P$8:$U$1009,6,FALSE),"")</f>
        <v/>
      </c>
      <c r="I4814" s="104" t="str">
        <f>IFERROR(IF(D4814="","",VLOOKUP(E4814,Saldo!$P$8:$Q$1009,2,FALSE)),"")</f>
        <v/>
      </c>
      <c r="J4814" s="76"/>
      <c r="K4814" s="28" t="str">
        <f t="shared" si="75"/>
        <v/>
      </c>
    </row>
    <row r="4815" spans="1:11" ht="18.95" customHeight="1" x14ac:dyDescent="0.25">
      <c r="A4815" s="52"/>
      <c r="C4815" s="76"/>
      <c r="D4815" s="185"/>
      <c r="E4815" s="76"/>
      <c r="F4815" s="76" t="str">
        <f>IF(E4815="","",IFERROR(VLOOKUP(E4815,Cadastro!$C$9:$D$1009,2,FALSE),"PROD. NÃO ENCONTRADO"))</f>
        <v/>
      </c>
      <c r="G4815" s="94"/>
      <c r="H4815" s="69" t="str">
        <f>IFERROR(G4815*VLOOKUP(E4815,Saldo!$P$8:$U$1009,6,FALSE),"")</f>
        <v/>
      </c>
      <c r="I4815" s="104" t="str">
        <f>IFERROR(IF(D4815="","",VLOOKUP(E4815,Saldo!$P$8:$Q$1009,2,FALSE)),"")</f>
        <v/>
      </c>
      <c r="J4815" s="76"/>
      <c r="K4815" s="28" t="str">
        <f t="shared" si="75"/>
        <v/>
      </c>
    </row>
    <row r="4816" spans="1:11" ht="18.95" customHeight="1" x14ac:dyDescent="0.25">
      <c r="A4816" s="52"/>
      <c r="C4816" s="76"/>
      <c r="D4816" s="185"/>
      <c r="E4816" s="76"/>
      <c r="F4816" s="76" t="str">
        <f>IF(E4816="","",IFERROR(VLOOKUP(E4816,Cadastro!$C$9:$D$1009,2,FALSE),"PROD. NÃO ENCONTRADO"))</f>
        <v/>
      </c>
      <c r="G4816" s="94"/>
      <c r="H4816" s="69" t="str">
        <f>IFERROR(G4816*VLOOKUP(E4816,Saldo!$P$8:$U$1009,6,FALSE),"")</f>
        <v/>
      </c>
      <c r="I4816" s="104" t="str">
        <f>IFERROR(IF(D4816="","",VLOOKUP(E4816,Saldo!$P$8:$Q$1009,2,FALSE)),"")</f>
        <v/>
      </c>
      <c r="J4816" s="76"/>
      <c r="K4816" s="28" t="str">
        <f t="shared" si="75"/>
        <v/>
      </c>
    </row>
    <row r="4817" spans="1:11" ht="18.95" customHeight="1" x14ac:dyDescent="0.25">
      <c r="A4817" s="52"/>
      <c r="C4817" s="76"/>
      <c r="D4817" s="185"/>
      <c r="E4817" s="76"/>
      <c r="F4817" s="76" t="str">
        <f>IF(E4817="","",IFERROR(VLOOKUP(E4817,Cadastro!$C$9:$D$1009,2,FALSE),"PROD. NÃO ENCONTRADO"))</f>
        <v/>
      </c>
      <c r="G4817" s="94"/>
      <c r="H4817" s="69" t="str">
        <f>IFERROR(G4817*VLOOKUP(E4817,Saldo!$P$8:$U$1009,6,FALSE),"")</f>
        <v/>
      </c>
      <c r="I4817" s="104" t="str">
        <f>IFERROR(IF(D4817="","",VLOOKUP(E4817,Saldo!$P$8:$Q$1009,2,FALSE)),"")</f>
        <v/>
      </c>
      <c r="J4817" s="76"/>
      <c r="K4817" s="28" t="str">
        <f t="shared" si="75"/>
        <v/>
      </c>
    </row>
    <row r="4818" spans="1:11" ht="18.95" customHeight="1" x14ac:dyDescent="0.25">
      <c r="A4818" s="52"/>
      <c r="C4818" s="76"/>
      <c r="D4818" s="185"/>
      <c r="E4818" s="76"/>
      <c r="F4818" s="76" t="str">
        <f>IF(E4818="","",IFERROR(VLOOKUP(E4818,Cadastro!$C$9:$D$1009,2,FALSE),"PROD. NÃO ENCONTRADO"))</f>
        <v/>
      </c>
      <c r="G4818" s="94"/>
      <c r="H4818" s="69" t="str">
        <f>IFERROR(G4818*VLOOKUP(E4818,Saldo!$P$8:$U$1009,6,FALSE),"")</f>
        <v/>
      </c>
      <c r="I4818" s="104" t="str">
        <f>IFERROR(IF(D4818="","",VLOOKUP(E4818,Saldo!$P$8:$Q$1009,2,FALSE)),"")</f>
        <v/>
      </c>
      <c r="J4818" s="76"/>
      <c r="K4818" s="28" t="str">
        <f t="shared" si="75"/>
        <v/>
      </c>
    </row>
    <row r="4819" spans="1:11" ht="18.95" customHeight="1" x14ac:dyDescent="0.25">
      <c r="A4819" s="52"/>
      <c r="C4819" s="76"/>
      <c r="D4819" s="185"/>
      <c r="E4819" s="76"/>
      <c r="F4819" s="76" t="str">
        <f>IF(E4819="","",IFERROR(VLOOKUP(E4819,Cadastro!$C$9:$D$1009,2,FALSE),"PROD. NÃO ENCONTRADO"))</f>
        <v/>
      </c>
      <c r="G4819" s="94"/>
      <c r="H4819" s="69" t="str">
        <f>IFERROR(G4819*VLOOKUP(E4819,Saldo!$P$8:$U$1009,6,FALSE),"")</f>
        <v/>
      </c>
      <c r="I4819" s="104" t="str">
        <f>IFERROR(IF(D4819="","",VLOOKUP(E4819,Saldo!$P$8:$Q$1009,2,FALSE)),"")</f>
        <v/>
      </c>
      <c r="J4819" s="76"/>
      <c r="K4819" s="28" t="str">
        <f t="shared" si="75"/>
        <v/>
      </c>
    </row>
    <row r="4820" spans="1:11" ht="18.95" customHeight="1" x14ac:dyDescent="0.25">
      <c r="A4820" s="52"/>
      <c r="C4820" s="76"/>
      <c r="D4820" s="185"/>
      <c r="E4820" s="76"/>
      <c r="F4820" s="76" t="str">
        <f>IF(E4820="","",IFERROR(VLOOKUP(E4820,Cadastro!$C$9:$D$1009,2,FALSE),"PROD. NÃO ENCONTRADO"))</f>
        <v/>
      </c>
      <c r="G4820" s="94"/>
      <c r="H4820" s="69" t="str">
        <f>IFERROR(G4820*VLOOKUP(E4820,Saldo!$P$8:$U$1009,6,FALSE),"")</f>
        <v/>
      </c>
      <c r="I4820" s="104" t="str">
        <f>IFERROR(IF(D4820="","",VLOOKUP(E4820,Saldo!$P$8:$Q$1009,2,FALSE)),"")</f>
        <v/>
      </c>
      <c r="J4820" s="76"/>
      <c r="K4820" s="28" t="str">
        <f t="shared" si="75"/>
        <v/>
      </c>
    </row>
    <row r="4821" spans="1:11" ht="18.95" customHeight="1" x14ac:dyDescent="0.25">
      <c r="A4821" s="52"/>
      <c r="C4821" s="76"/>
      <c r="D4821" s="185"/>
      <c r="E4821" s="76"/>
      <c r="F4821" s="76" t="str">
        <f>IF(E4821="","",IFERROR(VLOOKUP(E4821,Cadastro!$C$9:$D$1009,2,FALSE),"PROD. NÃO ENCONTRADO"))</f>
        <v/>
      </c>
      <c r="G4821" s="94"/>
      <c r="H4821" s="69" t="str">
        <f>IFERROR(G4821*VLOOKUP(E4821,Saldo!$P$8:$U$1009,6,FALSE),"")</f>
        <v/>
      </c>
      <c r="I4821" s="104" t="str">
        <f>IFERROR(IF(D4821="","",VLOOKUP(E4821,Saldo!$P$8:$Q$1009,2,FALSE)),"")</f>
        <v/>
      </c>
      <c r="J4821" s="76"/>
      <c r="K4821" s="28" t="str">
        <f t="shared" si="75"/>
        <v/>
      </c>
    </row>
    <row r="4822" spans="1:11" ht="18.95" customHeight="1" x14ac:dyDescent="0.25">
      <c r="A4822" s="52"/>
      <c r="C4822" s="76"/>
      <c r="D4822" s="185"/>
      <c r="E4822" s="76"/>
      <c r="F4822" s="76" t="str">
        <f>IF(E4822="","",IFERROR(VLOOKUP(E4822,Cadastro!$C$9:$D$1009,2,FALSE),"PROD. NÃO ENCONTRADO"))</f>
        <v/>
      </c>
      <c r="G4822" s="94"/>
      <c r="H4822" s="69" t="str">
        <f>IFERROR(G4822*VLOOKUP(E4822,Saldo!$P$8:$U$1009,6,FALSE),"")</f>
        <v/>
      </c>
      <c r="I4822" s="104" t="str">
        <f>IFERROR(IF(D4822="","",VLOOKUP(E4822,Saldo!$P$8:$Q$1009,2,FALSE)),"")</f>
        <v/>
      </c>
      <c r="J4822" s="76"/>
      <c r="K4822" s="28" t="str">
        <f t="shared" si="75"/>
        <v/>
      </c>
    </row>
    <row r="4823" spans="1:11" ht="18.95" customHeight="1" x14ac:dyDescent="0.25">
      <c r="A4823" s="52"/>
      <c r="C4823" s="76"/>
      <c r="D4823" s="185"/>
      <c r="E4823" s="76"/>
      <c r="F4823" s="76" t="str">
        <f>IF(E4823="","",IFERROR(VLOOKUP(E4823,Cadastro!$C$9:$D$1009,2,FALSE),"PROD. NÃO ENCONTRADO"))</f>
        <v/>
      </c>
      <c r="G4823" s="94"/>
      <c r="H4823" s="69" t="str">
        <f>IFERROR(G4823*VLOOKUP(E4823,Saldo!$P$8:$U$1009,6,FALSE),"")</f>
        <v/>
      </c>
      <c r="I4823" s="104" t="str">
        <f>IFERROR(IF(D4823="","",VLOOKUP(E4823,Saldo!$P$8:$Q$1009,2,FALSE)),"")</f>
        <v/>
      </c>
      <c r="J4823" s="76"/>
      <c r="K4823" s="28" t="str">
        <f t="shared" si="75"/>
        <v/>
      </c>
    </row>
    <row r="4824" spans="1:11" ht="18.95" customHeight="1" x14ac:dyDescent="0.25">
      <c r="A4824" s="52"/>
      <c r="C4824" s="76"/>
      <c r="D4824" s="185"/>
      <c r="E4824" s="76"/>
      <c r="F4824" s="76" t="str">
        <f>IF(E4824="","",IFERROR(VLOOKUP(E4824,Cadastro!$C$9:$D$1009,2,FALSE),"PROD. NÃO ENCONTRADO"))</f>
        <v/>
      </c>
      <c r="G4824" s="94"/>
      <c r="H4824" s="69" t="str">
        <f>IFERROR(G4824*VLOOKUP(E4824,Saldo!$P$8:$U$1009,6,FALSE),"")</f>
        <v/>
      </c>
      <c r="I4824" s="104" t="str">
        <f>IFERROR(IF(D4824="","",VLOOKUP(E4824,Saldo!$P$8:$Q$1009,2,FALSE)),"")</f>
        <v/>
      </c>
      <c r="J4824" s="76"/>
      <c r="K4824" s="28" t="str">
        <f t="shared" si="75"/>
        <v/>
      </c>
    </row>
    <row r="4825" spans="1:11" ht="18.95" customHeight="1" x14ac:dyDescent="0.25">
      <c r="A4825" s="52"/>
      <c r="C4825" s="76"/>
      <c r="D4825" s="185"/>
      <c r="E4825" s="76"/>
      <c r="F4825" s="76" t="str">
        <f>IF(E4825="","",IFERROR(VLOOKUP(E4825,Cadastro!$C$9:$D$1009,2,FALSE),"PROD. NÃO ENCONTRADO"))</f>
        <v/>
      </c>
      <c r="G4825" s="94"/>
      <c r="H4825" s="69" t="str">
        <f>IFERROR(G4825*VLOOKUP(E4825,Saldo!$P$8:$U$1009,6,FALSE),"")</f>
        <v/>
      </c>
      <c r="I4825" s="104" t="str">
        <f>IFERROR(IF(D4825="","",VLOOKUP(E4825,Saldo!$P$8:$Q$1009,2,FALSE)),"")</f>
        <v/>
      </c>
      <c r="J4825" s="76"/>
      <c r="K4825" s="28" t="str">
        <f t="shared" si="75"/>
        <v/>
      </c>
    </row>
    <row r="4826" spans="1:11" ht="18.95" customHeight="1" x14ac:dyDescent="0.25">
      <c r="A4826" s="52"/>
      <c r="C4826" s="76"/>
      <c r="D4826" s="185"/>
      <c r="E4826" s="76"/>
      <c r="F4826" s="76" t="str">
        <f>IF(E4826="","",IFERROR(VLOOKUP(E4826,Cadastro!$C$9:$D$1009,2,FALSE),"PROD. NÃO ENCONTRADO"))</f>
        <v/>
      </c>
      <c r="G4826" s="94"/>
      <c r="H4826" s="69" t="str">
        <f>IFERROR(G4826*VLOOKUP(E4826,Saldo!$P$8:$U$1009,6,FALSE),"")</f>
        <v/>
      </c>
      <c r="I4826" s="104" t="str">
        <f>IFERROR(IF(D4826="","",VLOOKUP(E4826,Saldo!$P$8:$Q$1009,2,FALSE)),"")</f>
        <v/>
      </c>
      <c r="J4826" s="76"/>
      <c r="K4826" s="28" t="str">
        <f t="shared" si="75"/>
        <v/>
      </c>
    </row>
    <row r="4827" spans="1:11" ht="18.95" customHeight="1" x14ac:dyDescent="0.25">
      <c r="A4827" s="52"/>
      <c r="C4827" s="76"/>
      <c r="D4827" s="185"/>
      <c r="E4827" s="76"/>
      <c r="F4827" s="76" t="str">
        <f>IF(E4827="","",IFERROR(VLOOKUP(E4827,Cadastro!$C$9:$D$1009,2,FALSE),"PROD. NÃO ENCONTRADO"))</f>
        <v/>
      </c>
      <c r="G4827" s="94"/>
      <c r="H4827" s="69" t="str">
        <f>IFERROR(G4827*VLOOKUP(E4827,Saldo!$P$8:$U$1009,6,FALSE),"")</f>
        <v/>
      </c>
      <c r="I4827" s="104" t="str">
        <f>IFERROR(IF(D4827="","",VLOOKUP(E4827,Saldo!$P$8:$Q$1009,2,FALSE)),"")</f>
        <v/>
      </c>
      <c r="J4827" s="76"/>
      <c r="K4827" s="28" t="str">
        <f t="shared" si="75"/>
        <v/>
      </c>
    </row>
    <row r="4828" spans="1:11" ht="18.95" customHeight="1" x14ac:dyDescent="0.25">
      <c r="A4828" s="52"/>
      <c r="C4828" s="76"/>
      <c r="D4828" s="185"/>
      <c r="E4828" s="76"/>
      <c r="F4828" s="76" t="str">
        <f>IF(E4828="","",IFERROR(VLOOKUP(E4828,Cadastro!$C$9:$D$1009,2,FALSE),"PROD. NÃO ENCONTRADO"))</f>
        <v/>
      </c>
      <c r="G4828" s="94"/>
      <c r="H4828" s="69" t="str">
        <f>IFERROR(G4828*VLOOKUP(E4828,Saldo!$P$8:$U$1009,6,FALSE),"")</f>
        <v/>
      </c>
      <c r="I4828" s="104" t="str">
        <f>IFERROR(IF(D4828="","",VLOOKUP(E4828,Saldo!$P$8:$Q$1009,2,FALSE)),"")</f>
        <v/>
      </c>
      <c r="J4828" s="76"/>
      <c r="K4828" s="28" t="str">
        <f t="shared" si="75"/>
        <v/>
      </c>
    </row>
    <row r="4829" spans="1:11" ht="18.95" customHeight="1" x14ac:dyDescent="0.25">
      <c r="A4829" s="52"/>
      <c r="C4829" s="76"/>
      <c r="D4829" s="185"/>
      <c r="E4829" s="76"/>
      <c r="F4829" s="76" t="str">
        <f>IF(E4829="","",IFERROR(VLOOKUP(E4829,Cadastro!$C$9:$D$1009,2,FALSE),"PROD. NÃO ENCONTRADO"))</f>
        <v/>
      </c>
      <c r="G4829" s="94"/>
      <c r="H4829" s="69" t="str">
        <f>IFERROR(G4829*VLOOKUP(E4829,Saldo!$P$8:$U$1009,6,FALSE),"")</f>
        <v/>
      </c>
      <c r="I4829" s="104" t="str">
        <f>IFERROR(IF(D4829="","",VLOOKUP(E4829,Saldo!$P$8:$Q$1009,2,FALSE)),"")</f>
        <v/>
      </c>
      <c r="J4829" s="76"/>
      <c r="K4829" s="28" t="str">
        <f t="shared" si="75"/>
        <v/>
      </c>
    </row>
    <row r="4830" spans="1:11" ht="18.95" customHeight="1" x14ac:dyDescent="0.25">
      <c r="A4830" s="52"/>
      <c r="C4830" s="76"/>
      <c r="D4830" s="185"/>
      <c r="E4830" s="76"/>
      <c r="F4830" s="76" t="str">
        <f>IF(E4830="","",IFERROR(VLOOKUP(E4830,Cadastro!$C$9:$D$1009,2,FALSE),"PROD. NÃO ENCONTRADO"))</f>
        <v/>
      </c>
      <c r="G4830" s="94"/>
      <c r="H4830" s="69" t="str">
        <f>IFERROR(G4830*VLOOKUP(E4830,Saldo!$P$8:$U$1009,6,FALSE),"")</f>
        <v/>
      </c>
      <c r="I4830" s="104" t="str">
        <f>IFERROR(IF(D4830="","",VLOOKUP(E4830,Saldo!$P$8:$Q$1009,2,FALSE)),"")</f>
        <v/>
      </c>
      <c r="J4830" s="76"/>
      <c r="K4830" s="28" t="str">
        <f t="shared" si="75"/>
        <v/>
      </c>
    </row>
    <row r="4831" spans="1:11" ht="18.95" customHeight="1" x14ac:dyDescent="0.25">
      <c r="A4831" s="52"/>
      <c r="C4831" s="76"/>
      <c r="D4831" s="185"/>
      <c r="E4831" s="76"/>
      <c r="F4831" s="76" t="str">
        <f>IF(E4831="","",IFERROR(VLOOKUP(E4831,Cadastro!$C$9:$D$1009,2,FALSE),"PROD. NÃO ENCONTRADO"))</f>
        <v/>
      </c>
      <c r="G4831" s="94"/>
      <c r="H4831" s="69" t="str">
        <f>IFERROR(G4831*VLOOKUP(E4831,Saldo!$P$8:$U$1009,6,FALSE),"")</f>
        <v/>
      </c>
      <c r="I4831" s="104" t="str">
        <f>IFERROR(IF(D4831="","",VLOOKUP(E4831,Saldo!$P$8:$Q$1009,2,FALSE)),"")</f>
        <v/>
      </c>
      <c r="J4831" s="76"/>
      <c r="K4831" s="28" t="str">
        <f t="shared" si="75"/>
        <v/>
      </c>
    </row>
    <row r="4832" spans="1:11" ht="18.95" customHeight="1" x14ac:dyDescent="0.25">
      <c r="A4832" s="52"/>
      <c r="C4832" s="76"/>
      <c r="D4832" s="185"/>
      <c r="E4832" s="76"/>
      <c r="F4832" s="76" t="str">
        <f>IF(E4832="","",IFERROR(VLOOKUP(E4832,Cadastro!$C$9:$D$1009,2,FALSE),"PROD. NÃO ENCONTRADO"))</f>
        <v/>
      </c>
      <c r="G4832" s="94"/>
      <c r="H4832" s="69" t="str">
        <f>IFERROR(G4832*VLOOKUP(E4832,Saldo!$P$8:$U$1009,6,FALSE),"")</f>
        <v/>
      </c>
      <c r="I4832" s="104" t="str">
        <f>IFERROR(IF(D4832="","",VLOOKUP(E4832,Saldo!$P$8:$Q$1009,2,FALSE)),"")</f>
        <v/>
      </c>
      <c r="J4832" s="76"/>
      <c r="K4832" s="28" t="str">
        <f t="shared" si="75"/>
        <v/>
      </c>
    </row>
    <row r="4833" spans="1:11" ht="18.95" customHeight="1" x14ac:dyDescent="0.25">
      <c r="A4833" s="52"/>
      <c r="C4833" s="76"/>
      <c r="D4833" s="185"/>
      <c r="E4833" s="76"/>
      <c r="F4833" s="76" t="str">
        <f>IF(E4833="","",IFERROR(VLOOKUP(E4833,Cadastro!$C$9:$D$1009,2,FALSE),"PROD. NÃO ENCONTRADO"))</f>
        <v/>
      </c>
      <c r="G4833" s="94"/>
      <c r="H4833" s="69" t="str">
        <f>IFERROR(G4833*VLOOKUP(E4833,Saldo!$P$8:$U$1009,6,FALSE),"")</f>
        <v/>
      </c>
      <c r="I4833" s="104" t="str">
        <f>IFERROR(IF(D4833="","",VLOOKUP(E4833,Saldo!$P$8:$Q$1009,2,FALSE)),"")</f>
        <v/>
      </c>
      <c r="J4833" s="76"/>
      <c r="K4833" s="28" t="str">
        <f t="shared" si="75"/>
        <v/>
      </c>
    </row>
    <row r="4834" spans="1:11" ht="18.95" customHeight="1" x14ac:dyDescent="0.25">
      <c r="A4834" s="52"/>
      <c r="C4834" s="76"/>
      <c r="D4834" s="185"/>
      <c r="E4834" s="76"/>
      <c r="F4834" s="76" t="str">
        <f>IF(E4834="","",IFERROR(VLOOKUP(E4834,Cadastro!$C$9:$D$1009,2,FALSE),"PROD. NÃO ENCONTRADO"))</f>
        <v/>
      </c>
      <c r="G4834" s="94"/>
      <c r="H4834" s="69" t="str">
        <f>IFERROR(G4834*VLOOKUP(E4834,Saldo!$P$8:$U$1009,6,FALSE),"")</f>
        <v/>
      </c>
      <c r="I4834" s="104" t="str">
        <f>IFERROR(IF(D4834="","",VLOOKUP(E4834,Saldo!$P$8:$Q$1009,2,FALSE)),"")</f>
        <v/>
      </c>
      <c r="J4834" s="76"/>
      <c r="K4834" s="28" t="str">
        <f t="shared" si="75"/>
        <v/>
      </c>
    </row>
    <row r="4835" spans="1:11" ht="18.95" customHeight="1" x14ac:dyDescent="0.25">
      <c r="A4835" s="52"/>
      <c r="C4835" s="76"/>
      <c r="D4835" s="185"/>
      <c r="E4835" s="76"/>
      <c r="F4835" s="76" t="str">
        <f>IF(E4835="","",IFERROR(VLOOKUP(E4835,Cadastro!$C$9:$D$1009,2,FALSE),"PROD. NÃO ENCONTRADO"))</f>
        <v/>
      </c>
      <c r="G4835" s="94"/>
      <c r="H4835" s="69" t="str">
        <f>IFERROR(G4835*VLOOKUP(E4835,Saldo!$P$8:$U$1009,6,FALSE),"")</f>
        <v/>
      </c>
      <c r="I4835" s="104" t="str">
        <f>IFERROR(IF(D4835="","",VLOOKUP(E4835,Saldo!$P$8:$Q$1009,2,FALSE)),"")</f>
        <v/>
      </c>
      <c r="J4835" s="76"/>
      <c r="K4835" s="28" t="str">
        <f t="shared" si="75"/>
        <v/>
      </c>
    </row>
    <row r="4836" spans="1:11" ht="18.95" customHeight="1" x14ac:dyDescent="0.25">
      <c r="A4836" s="52"/>
      <c r="C4836" s="76"/>
      <c r="D4836" s="185"/>
      <c r="E4836" s="76"/>
      <c r="F4836" s="76" t="str">
        <f>IF(E4836="","",IFERROR(VLOOKUP(E4836,Cadastro!$C$9:$D$1009,2,FALSE),"PROD. NÃO ENCONTRADO"))</f>
        <v/>
      </c>
      <c r="G4836" s="94"/>
      <c r="H4836" s="69" t="str">
        <f>IFERROR(G4836*VLOOKUP(E4836,Saldo!$P$8:$U$1009,6,FALSE),"")</f>
        <v/>
      </c>
      <c r="I4836" s="104" t="str">
        <f>IFERROR(IF(D4836="","",VLOOKUP(E4836,Saldo!$P$8:$Q$1009,2,FALSE)),"")</f>
        <v/>
      </c>
      <c r="J4836" s="76"/>
      <c r="K4836" s="28" t="str">
        <f t="shared" si="75"/>
        <v/>
      </c>
    </row>
    <row r="4837" spans="1:11" ht="18.95" customHeight="1" x14ac:dyDescent="0.25">
      <c r="A4837" s="52"/>
      <c r="C4837" s="76"/>
      <c r="D4837" s="185"/>
      <c r="E4837" s="76"/>
      <c r="F4837" s="76" t="str">
        <f>IF(E4837="","",IFERROR(VLOOKUP(E4837,Cadastro!$C$9:$D$1009,2,FALSE),"PROD. NÃO ENCONTRADO"))</f>
        <v/>
      </c>
      <c r="G4837" s="94"/>
      <c r="H4837" s="69" t="str">
        <f>IFERROR(G4837*VLOOKUP(E4837,Saldo!$P$8:$U$1009,6,FALSE),"")</f>
        <v/>
      </c>
      <c r="I4837" s="104" t="str">
        <f>IFERROR(IF(D4837="","",VLOOKUP(E4837,Saldo!$P$8:$Q$1009,2,FALSE)),"")</f>
        <v/>
      </c>
      <c r="J4837" s="76"/>
      <c r="K4837" s="28" t="str">
        <f t="shared" si="75"/>
        <v/>
      </c>
    </row>
    <row r="4838" spans="1:11" ht="18.95" customHeight="1" x14ac:dyDescent="0.25">
      <c r="A4838" s="52"/>
      <c r="C4838" s="76"/>
      <c r="D4838" s="185"/>
      <c r="E4838" s="76"/>
      <c r="F4838" s="76" t="str">
        <f>IF(E4838="","",IFERROR(VLOOKUP(E4838,Cadastro!$C$9:$D$1009,2,FALSE),"PROD. NÃO ENCONTRADO"))</f>
        <v/>
      </c>
      <c r="G4838" s="94"/>
      <c r="H4838" s="69" t="str">
        <f>IFERROR(G4838*VLOOKUP(E4838,Saldo!$P$8:$U$1009,6,FALSE),"")</f>
        <v/>
      </c>
      <c r="I4838" s="104" t="str">
        <f>IFERROR(IF(D4838="","",VLOOKUP(E4838,Saldo!$P$8:$Q$1009,2,FALSE)),"")</f>
        <v/>
      </c>
      <c r="J4838" s="76"/>
      <c r="K4838" s="28" t="str">
        <f t="shared" si="75"/>
        <v/>
      </c>
    </row>
    <row r="4839" spans="1:11" ht="18.95" customHeight="1" x14ac:dyDescent="0.25">
      <c r="A4839" s="52"/>
      <c r="C4839" s="76"/>
      <c r="D4839" s="185"/>
      <c r="E4839" s="76"/>
      <c r="F4839" s="76" t="str">
        <f>IF(E4839="","",IFERROR(VLOOKUP(E4839,Cadastro!$C$9:$D$1009,2,FALSE),"PROD. NÃO ENCONTRADO"))</f>
        <v/>
      </c>
      <c r="G4839" s="94"/>
      <c r="H4839" s="69" t="str">
        <f>IFERROR(G4839*VLOOKUP(E4839,Saldo!$P$8:$U$1009,6,FALSE),"")</f>
        <v/>
      </c>
      <c r="I4839" s="104" t="str">
        <f>IFERROR(IF(D4839="","",VLOOKUP(E4839,Saldo!$P$8:$Q$1009,2,FALSE)),"")</f>
        <v/>
      </c>
      <c r="J4839" s="76"/>
      <c r="K4839" s="28" t="str">
        <f t="shared" si="75"/>
        <v/>
      </c>
    </row>
    <row r="4840" spans="1:11" ht="18.95" customHeight="1" x14ac:dyDescent="0.25">
      <c r="A4840" s="52"/>
      <c r="C4840" s="76"/>
      <c r="D4840" s="185"/>
      <c r="E4840" s="76"/>
      <c r="F4840" s="76" t="str">
        <f>IF(E4840="","",IFERROR(VLOOKUP(E4840,Cadastro!$C$9:$D$1009,2,FALSE),"PROD. NÃO ENCONTRADO"))</f>
        <v/>
      </c>
      <c r="G4840" s="94"/>
      <c r="H4840" s="69" t="str">
        <f>IFERROR(G4840*VLOOKUP(E4840,Saldo!$P$8:$U$1009,6,FALSE),"")</f>
        <v/>
      </c>
      <c r="I4840" s="104" t="str">
        <f>IFERROR(IF(D4840="","",VLOOKUP(E4840,Saldo!$P$8:$Q$1009,2,FALSE)),"")</f>
        <v/>
      </c>
      <c r="J4840" s="76"/>
      <c r="K4840" s="28" t="str">
        <f t="shared" si="75"/>
        <v/>
      </c>
    </row>
    <row r="4841" spans="1:11" ht="18.95" customHeight="1" x14ac:dyDescent="0.25">
      <c r="A4841" s="52"/>
      <c r="C4841" s="76"/>
      <c r="D4841" s="185"/>
      <c r="E4841" s="76"/>
      <c r="F4841" s="76" t="str">
        <f>IF(E4841="","",IFERROR(VLOOKUP(E4841,Cadastro!$C$9:$D$1009,2,FALSE),"PROD. NÃO ENCONTRADO"))</f>
        <v/>
      </c>
      <c r="G4841" s="94"/>
      <c r="H4841" s="69" t="str">
        <f>IFERROR(G4841*VLOOKUP(E4841,Saldo!$P$8:$U$1009,6,FALSE),"")</f>
        <v/>
      </c>
      <c r="I4841" s="104" t="str">
        <f>IFERROR(IF(D4841="","",VLOOKUP(E4841,Saldo!$P$8:$Q$1009,2,FALSE)),"")</f>
        <v/>
      </c>
      <c r="J4841" s="76"/>
      <c r="K4841" s="28" t="str">
        <f t="shared" si="75"/>
        <v/>
      </c>
    </row>
    <row r="4842" spans="1:11" ht="18.95" customHeight="1" x14ac:dyDescent="0.25">
      <c r="A4842" s="52"/>
      <c r="C4842" s="76"/>
      <c r="D4842" s="185"/>
      <c r="E4842" s="76"/>
      <c r="F4842" s="76" t="str">
        <f>IF(E4842="","",IFERROR(VLOOKUP(E4842,Cadastro!$C$9:$D$1009,2,FALSE),"PROD. NÃO ENCONTRADO"))</f>
        <v/>
      </c>
      <c r="G4842" s="94"/>
      <c r="H4842" s="69" t="str">
        <f>IFERROR(G4842*VLOOKUP(E4842,Saldo!$P$8:$U$1009,6,FALSE),"")</f>
        <v/>
      </c>
      <c r="I4842" s="104" t="str">
        <f>IFERROR(IF(D4842="","",VLOOKUP(E4842,Saldo!$P$8:$Q$1009,2,FALSE)),"")</f>
        <v/>
      </c>
      <c r="J4842" s="76"/>
      <c r="K4842" s="28" t="str">
        <f t="shared" si="75"/>
        <v/>
      </c>
    </row>
    <row r="4843" spans="1:11" ht="18.95" customHeight="1" x14ac:dyDescent="0.25">
      <c r="A4843" s="52"/>
      <c r="C4843" s="76"/>
      <c r="D4843" s="185"/>
      <c r="E4843" s="76"/>
      <c r="F4843" s="76" t="str">
        <f>IF(E4843="","",IFERROR(VLOOKUP(E4843,Cadastro!$C$9:$D$1009,2,FALSE),"PROD. NÃO ENCONTRADO"))</f>
        <v/>
      </c>
      <c r="G4843" s="94"/>
      <c r="H4843" s="69" t="str">
        <f>IFERROR(G4843*VLOOKUP(E4843,Saldo!$P$8:$U$1009,6,FALSE),"")</f>
        <v/>
      </c>
      <c r="I4843" s="104" t="str">
        <f>IFERROR(IF(D4843="","",VLOOKUP(E4843,Saldo!$P$8:$Q$1009,2,FALSE)),"")</f>
        <v/>
      </c>
      <c r="J4843" s="76"/>
      <c r="K4843" s="28" t="str">
        <f t="shared" si="75"/>
        <v/>
      </c>
    </row>
    <row r="4844" spans="1:11" ht="18.95" customHeight="1" x14ac:dyDescent="0.25">
      <c r="A4844" s="52"/>
      <c r="C4844" s="76"/>
      <c r="D4844" s="185"/>
      <c r="E4844" s="76"/>
      <c r="F4844" s="76" t="str">
        <f>IF(E4844="","",IFERROR(VLOOKUP(E4844,Cadastro!$C$9:$D$1009,2,FALSE),"PROD. NÃO ENCONTRADO"))</f>
        <v/>
      </c>
      <c r="G4844" s="94"/>
      <c r="H4844" s="69" t="str">
        <f>IFERROR(G4844*VLOOKUP(E4844,Saldo!$P$8:$U$1009,6,FALSE),"")</f>
        <v/>
      </c>
      <c r="I4844" s="104" t="str">
        <f>IFERROR(IF(D4844="","",VLOOKUP(E4844,Saldo!$P$8:$Q$1009,2,FALSE)),"")</f>
        <v/>
      </c>
      <c r="J4844" s="76"/>
      <c r="K4844" s="28" t="str">
        <f t="shared" si="75"/>
        <v/>
      </c>
    </row>
    <row r="4845" spans="1:11" ht="18.95" customHeight="1" x14ac:dyDescent="0.25">
      <c r="A4845" s="52"/>
      <c r="C4845" s="76"/>
      <c r="D4845" s="185"/>
      <c r="E4845" s="76"/>
      <c r="F4845" s="76" t="str">
        <f>IF(E4845="","",IFERROR(VLOOKUP(E4845,Cadastro!$C$9:$D$1009,2,FALSE),"PROD. NÃO ENCONTRADO"))</f>
        <v/>
      </c>
      <c r="G4845" s="94"/>
      <c r="H4845" s="69" t="str">
        <f>IFERROR(G4845*VLOOKUP(E4845,Saldo!$P$8:$U$1009,6,FALSE),"")</f>
        <v/>
      </c>
      <c r="I4845" s="104" t="str">
        <f>IFERROR(IF(D4845="","",VLOOKUP(E4845,Saldo!$P$8:$Q$1009,2,FALSE)),"")</f>
        <v/>
      </c>
      <c r="J4845" s="76"/>
      <c r="K4845" s="28" t="str">
        <f t="shared" si="75"/>
        <v/>
      </c>
    </row>
    <row r="4846" spans="1:11" ht="18.95" customHeight="1" x14ac:dyDescent="0.25">
      <c r="A4846" s="52"/>
      <c r="C4846" s="76"/>
      <c r="D4846" s="185"/>
      <c r="E4846" s="76"/>
      <c r="F4846" s="76" t="str">
        <f>IF(E4846="","",IFERROR(VLOOKUP(E4846,Cadastro!$C$9:$D$1009,2,FALSE),"PROD. NÃO ENCONTRADO"))</f>
        <v/>
      </c>
      <c r="G4846" s="94"/>
      <c r="H4846" s="69" t="str">
        <f>IFERROR(G4846*VLOOKUP(E4846,Saldo!$P$8:$U$1009,6,FALSE),"")</f>
        <v/>
      </c>
      <c r="I4846" s="104" t="str">
        <f>IFERROR(IF(D4846="","",VLOOKUP(E4846,Saldo!$P$8:$Q$1009,2,FALSE)),"")</f>
        <v/>
      </c>
      <c r="J4846" s="76"/>
      <c r="K4846" s="28" t="str">
        <f t="shared" si="75"/>
        <v/>
      </c>
    </row>
    <row r="4847" spans="1:11" ht="18.95" customHeight="1" x14ac:dyDescent="0.25">
      <c r="A4847" s="52"/>
      <c r="C4847" s="76"/>
      <c r="D4847" s="185"/>
      <c r="E4847" s="76"/>
      <c r="F4847" s="76" t="str">
        <f>IF(E4847="","",IFERROR(VLOOKUP(E4847,Cadastro!$C$9:$D$1009,2,FALSE),"PROD. NÃO ENCONTRADO"))</f>
        <v/>
      </c>
      <c r="G4847" s="94"/>
      <c r="H4847" s="69" t="str">
        <f>IFERROR(G4847*VLOOKUP(E4847,Saldo!$P$8:$U$1009,6,FALSE),"")</f>
        <v/>
      </c>
      <c r="I4847" s="104" t="str">
        <f>IFERROR(IF(D4847="","",VLOOKUP(E4847,Saldo!$P$8:$Q$1009,2,FALSE)),"")</f>
        <v/>
      </c>
      <c r="J4847" s="76"/>
      <c r="K4847" s="28" t="str">
        <f t="shared" si="75"/>
        <v/>
      </c>
    </row>
    <row r="4848" spans="1:11" ht="18.95" customHeight="1" x14ac:dyDescent="0.25">
      <c r="A4848" s="52"/>
      <c r="C4848" s="76"/>
      <c r="D4848" s="185"/>
      <c r="E4848" s="76"/>
      <c r="F4848" s="76" t="str">
        <f>IF(E4848="","",IFERROR(VLOOKUP(E4848,Cadastro!$C$9:$D$1009,2,FALSE),"PROD. NÃO ENCONTRADO"))</f>
        <v/>
      </c>
      <c r="G4848" s="94"/>
      <c r="H4848" s="69" t="str">
        <f>IFERROR(G4848*VLOOKUP(E4848,Saldo!$P$8:$U$1009,6,FALSE),"")</f>
        <v/>
      </c>
      <c r="I4848" s="104" t="str">
        <f>IFERROR(IF(D4848="","",VLOOKUP(E4848,Saldo!$P$8:$Q$1009,2,FALSE)),"")</f>
        <v/>
      </c>
      <c r="J4848" s="76"/>
      <c r="K4848" s="28" t="str">
        <f t="shared" si="75"/>
        <v/>
      </c>
    </row>
    <row r="4849" spans="1:11" ht="18.95" customHeight="1" x14ac:dyDescent="0.25">
      <c r="A4849" s="52"/>
      <c r="C4849" s="76"/>
      <c r="D4849" s="185"/>
      <c r="E4849" s="76"/>
      <c r="F4849" s="76" t="str">
        <f>IF(E4849="","",IFERROR(VLOOKUP(E4849,Cadastro!$C$9:$D$1009,2,FALSE),"PROD. NÃO ENCONTRADO"))</f>
        <v/>
      </c>
      <c r="G4849" s="94"/>
      <c r="H4849" s="69" t="str">
        <f>IFERROR(G4849*VLOOKUP(E4849,Saldo!$P$8:$U$1009,6,FALSE),"")</f>
        <v/>
      </c>
      <c r="I4849" s="104" t="str">
        <f>IFERROR(IF(D4849="","",VLOOKUP(E4849,Saldo!$P$8:$Q$1009,2,FALSE)),"")</f>
        <v/>
      </c>
      <c r="J4849" s="76"/>
      <c r="K4849" s="28" t="str">
        <f t="shared" si="75"/>
        <v/>
      </c>
    </row>
    <row r="4850" spans="1:11" ht="18.95" customHeight="1" x14ac:dyDescent="0.25">
      <c r="A4850" s="52"/>
      <c r="C4850" s="76"/>
      <c r="D4850" s="185"/>
      <c r="E4850" s="76"/>
      <c r="F4850" s="76" t="str">
        <f>IF(E4850="","",IFERROR(VLOOKUP(E4850,Cadastro!$C$9:$D$1009,2,FALSE),"PROD. NÃO ENCONTRADO"))</f>
        <v/>
      </c>
      <c r="G4850" s="94"/>
      <c r="H4850" s="69" t="str">
        <f>IFERROR(G4850*VLOOKUP(E4850,Saldo!$P$8:$U$1009,6,FALSE),"")</f>
        <v/>
      </c>
      <c r="I4850" s="104" t="str">
        <f>IFERROR(IF(D4850="","",VLOOKUP(E4850,Saldo!$P$8:$Q$1009,2,FALSE)),"")</f>
        <v/>
      </c>
      <c r="J4850" s="76"/>
      <c r="K4850" s="28" t="str">
        <f t="shared" si="75"/>
        <v/>
      </c>
    </row>
    <row r="4851" spans="1:11" ht="18.95" customHeight="1" x14ac:dyDescent="0.25">
      <c r="A4851" s="52"/>
      <c r="C4851" s="76"/>
      <c r="D4851" s="185"/>
      <c r="E4851" s="76"/>
      <c r="F4851" s="76" t="str">
        <f>IF(E4851="","",IFERROR(VLOOKUP(E4851,Cadastro!$C$9:$D$1009,2,FALSE),"PROD. NÃO ENCONTRADO"))</f>
        <v/>
      </c>
      <c r="G4851" s="94"/>
      <c r="H4851" s="69" t="str">
        <f>IFERROR(G4851*VLOOKUP(E4851,Saldo!$P$8:$U$1009,6,FALSE),"")</f>
        <v/>
      </c>
      <c r="I4851" s="104" t="str">
        <f>IFERROR(IF(D4851="","",VLOOKUP(E4851,Saldo!$P$8:$Q$1009,2,FALSE)),"")</f>
        <v/>
      </c>
      <c r="J4851" s="76"/>
      <c r="K4851" s="28" t="str">
        <f t="shared" si="75"/>
        <v/>
      </c>
    </row>
    <row r="4852" spans="1:11" ht="18.95" customHeight="1" x14ac:dyDescent="0.25">
      <c r="A4852" s="52"/>
      <c r="C4852" s="76"/>
      <c r="D4852" s="185"/>
      <c r="E4852" s="76"/>
      <c r="F4852" s="76" t="str">
        <f>IF(E4852="","",IFERROR(VLOOKUP(E4852,Cadastro!$C$9:$D$1009,2,FALSE),"PROD. NÃO ENCONTRADO"))</f>
        <v/>
      </c>
      <c r="G4852" s="94"/>
      <c r="H4852" s="69" t="str">
        <f>IFERROR(G4852*VLOOKUP(E4852,Saldo!$P$8:$U$1009,6,FALSE),"")</f>
        <v/>
      </c>
      <c r="I4852" s="104" t="str">
        <f>IFERROR(IF(D4852="","",VLOOKUP(E4852,Saldo!$P$8:$Q$1009,2,FALSE)),"")</f>
        <v/>
      </c>
      <c r="J4852" s="76"/>
      <c r="K4852" s="28" t="str">
        <f t="shared" si="75"/>
        <v/>
      </c>
    </row>
    <row r="4853" spans="1:11" ht="18.95" customHeight="1" x14ac:dyDescent="0.25">
      <c r="A4853" s="52"/>
      <c r="C4853" s="76"/>
      <c r="D4853" s="185"/>
      <c r="E4853" s="76"/>
      <c r="F4853" s="76" t="str">
        <f>IF(E4853="","",IFERROR(VLOOKUP(E4853,Cadastro!$C$9:$D$1009,2,FALSE),"PROD. NÃO ENCONTRADO"))</f>
        <v/>
      </c>
      <c r="G4853" s="94"/>
      <c r="H4853" s="69" t="str">
        <f>IFERROR(G4853*VLOOKUP(E4853,Saldo!$P$8:$U$1009,6,FALSE),"")</f>
        <v/>
      </c>
      <c r="I4853" s="104" t="str">
        <f>IFERROR(IF(D4853="","",VLOOKUP(E4853,Saldo!$P$8:$Q$1009,2,FALSE)),"")</f>
        <v/>
      </c>
      <c r="J4853" s="76"/>
      <c r="K4853" s="28" t="str">
        <f t="shared" si="75"/>
        <v/>
      </c>
    </row>
    <row r="4854" spans="1:11" ht="18.95" customHeight="1" x14ac:dyDescent="0.25">
      <c r="A4854" s="52"/>
      <c r="C4854" s="76"/>
      <c r="D4854" s="185"/>
      <c r="E4854" s="76"/>
      <c r="F4854" s="76" t="str">
        <f>IF(E4854="","",IFERROR(VLOOKUP(E4854,Cadastro!$C$9:$D$1009,2,FALSE),"PROD. NÃO ENCONTRADO"))</f>
        <v/>
      </c>
      <c r="G4854" s="94"/>
      <c r="H4854" s="69" t="str">
        <f>IFERROR(G4854*VLOOKUP(E4854,Saldo!$P$8:$U$1009,6,FALSE),"")</f>
        <v/>
      </c>
      <c r="I4854" s="104" t="str">
        <f>IFERROR(IF(D4854="","",VLOOKUP(E4854,Saldo!$P$8:$Q$1009,2,FALSE)),"")</f>
        <v/>
      </c>
      <c r="J4854" s="76"/>
      <c r="K4854" s="28" t="str">
        <f t="shared" si="75"/>
        <v/>
      </c>
    </row>
    <row r="4855" spans="1:11" ht="18.95" customHeight="1" x14ac:dyDescent="0.25">
      <c r="A4855" s="52"/>
      <c r="C4855" s="76"/>
      <c r="D4855" s="185"/>
      <c r="E4855" s="76"/>
      <c r="F4855" s="76" t="str">
        <f>IF(E4855="","",IFERROR(VLOOKUP(E4855,Cadastro!$C$9:$D$1009,2,FALSE),"PROD. NÃO ENCONTRADO"))</f>
        <v/>
      </c>
      <c r="G4855" s="94"/>
      <c r="H4855" s="69" t="str">
        <f>IFERROR(G4855*VLOOKUP(E4855,Saldo!$P$8:$U$1009,6,FALSE),"")</f>
        <v/>
      </c>
      <c r="I4855" s="104" t="str">
        <f>IFERROR(IF(D4855="","",VLOOKUP(E4855,Saldo!$P$8:$Q$1009,2,FALSE)),"")</f>
        <v/>
      </c>
      <c r="J4855" s="76"/>
      <c r="K4855" s="28" t="str">
        <f t="shared" si="75"/>
        <v/>
      </c>
    </row>
    <row r="4856" spans="1:11" ht="18.95" customHeight="1" x14ac:dyDescent="0.25">
      <c r="A4856" s="52"/>
      <c r="C4856" s="76"/>
      <c r="D4856" s="185"/>
      <c r="E4856" s="76"/>
      <c r="F4856" s="76" t="str">
        <f>IF(E4856="","",IFERROR(VLOOKUP(E4856,Cadastro!$C$9:$D$1009,2,FALSE),"PROD. NÃO ENCONTRADO"))</f>
        <v/>
      </c>
      <c r="G4856" s="94"/>
      <c r="H4856" s="69" t="str">
        <f>IFERROR(G4856*VLOOKUP(E4856,Saldo!$P$8:$U$1009,6,FALSE),"")</f>
        <v/>
      </c>
      <c r="I4856" s="104" t="str">
        <f>IFERROR(IF(D4856="","",VLOOKUP(E4856,Saldo!$P$8:$Q$1009,2,FALSE)),"")</f>
        <v/>
      </c>
      <c r="J4856" s="76"/>
      <c r="K4856" s="28" t="str">
        <f t="shared" si="75"/>
        <v/>
      </c>
    </row>
    <row r="4857" spans="1:11" ht="18.95" customHeight="1" x14ac:dyDescent="0.25">
      <c r="A4857" s="52"/>
      <c r="C4857" s="76"/>
      <c r="D4857" s="185"/>
      <c r="E4857" s="76"/>
      <c r="F4857" s="76" t="str">
        <f>IF(E4857="","",IFERROR(VLOOKUP(E4857,Cadastro!$C$9:$D$1009,2,FALSE),"PROD. NÃO ENCONTRADO"))</f>
        <v/>
      </c>
      <c r="G4857" s="94"/>
      <c r="H4857" s="69" t="str">
        <f>IFERROR(G4857*VLOOKUP(E4857,Saldo!$P$8:$U$1009,6,FALSE),"")</f>
        <v/>
      </c>
      <c r="I4857" s="104" t="str">
        <f>IFERROR(IF(D4857="","",VLOOKUP(E4857,Saldo!$P$8:$Q$1009,2,FALSE)),"")</f>
        <v/>
      </c>
      <c r="J4857" s="76"/>
      <c r="K4857" s="28" t="str">
        <f t="shared" si="75"/>
        <v/>
      </c>
    </row>
    <row r="4858" spans="1:11" ht="18.95" customHeight="1" x14ac:dyDescent="0.25">
      <c r="A4858" s="52"/>
      <c r="C4858" s="76"/>
      <c r="D4858" s="185"/>
      <c r="E4858" s="76"/>
      <c r="F4858" s="76" t="str">
        <f>IF(E4858="","",IFERROR(VLOOKUP(E4858,Cadastro!$C$9:$D$1009,2,FALSE),"PROD. NÃO ENCONTRADO"))</f>
        <v/>
      </c>
      <c r="G4858" s="94"/>
      <c r="H4858" s="69" t="str">
        <f>IFERROR(G4858*VLOOKUP(E4858,Saldo!$P$8:$U$1009,6,FALSE),"")</f>
        <v/>
      </c>
      <c r="I4858" s="104" t="str">
        <f>IFERROR(IF(D4858="","",VLOOKUP(E4858,Saldo!$P$8:$Q$1009,2,FALSE)),"")</f>
        <v/>
      </c>
      <c r="J4858" s="76"/>
      <c r="K4858" s="28" t="str">
        <f t="shared" si="75"/>
        <v/>
      </c>
    </row>
    <row r="4859" spans="1:11" ht="18.95" customHeight="1" x14ac:dyDescent="0.25">
      <c r="A4859" s="52"/>
      <c r="C4859" s="76"/>
      <c r="D4859" s="185"/>
      <c r="E4859" s="76"/>
      <c r="F4859" s="76" t="str">
        <f>IF(E4859="","",IFERROR(VLOOKUP(E4859,Cadastro!$C$9:$D$1009,2,FALSE),"PROD. NÃO ENCONTRADO"))</f>
        <v/>
      </c>
      <c r="G4859" s="94"/>
      <c r="H4859" s="69" t="str">
        <f>IFERROR(G4859*VLOOKUP(E4859,Saldo!$P$8:$U$1009,6,FALSE),"")</f>
        <v/>
      </c>
      <c r="I4859" s="104" t="str">
        <f>IFERROR(IF(D4859="","",VLOOKUP(E4859,Saldo!$P$8:$Q$1009,2,FALSE)),"")</f>
        <v/>
      </c>
      <c r="J4859" s="76"/>
      <c r="K4859" s="28" t="str">
        <f t="shared" si="75"/>
        <v/>
      </c>
    </row>
    <row r="4860" spans="1:11" ht="18.95" customHeight="1" x14ac:dyDescent="0.25">
      <c r="A4860" s="52"/>
      <c r="C4860" s="76"/>
      <c r="D4860" s="185"/>
      <c r="E4860" s="76"/>
      <c r="F4860" s="76" t="str">
        <f>IF(E4860="","",IFERROR(VLOOKUP(E4860,Cadastro!$C$9:$D$1009,2,FALSE),"PROD. NÃO ENCONTRADO"))</f>
        <v/>
      </c>
      <c r="G4860" s="94"/>
      <c r="H4860" s="69" t="str">
        <f>IFERROR(G4860*VLOOKUP(E4860,Saldo!$P$8:$U$1009,6,FALSE),"")</f>
        <v/>
      </c>
      <c r="I4860" s="104" t="str">
        <f>IFERROR(IF(D4860="","",VLOOKUP(E4860,Saldo!$P$8:$Q$1009,2,FALSE)),"")</f>
        <v/>
      </c>
      <c r="J4860" s="76"/>
      <c r="K4860" s="28" t="str">
        <f t="shared" si="75"/>
        <v/>
      </c>
    </row>
    <row r="4861" spans="1:11" ht="18.95" customHeight="1" x14ac:dyDescent="0.25">
      <c r="A4861" s="52"/>
      <c r="C4861" s="76"/>
      <c r="D4861" s="185"/>
      <c r="E4861" s="76"/>
      <c r="F4861" s="76" t="str">
        <f>IF(E4861="","",IFERROR(VLOOKUP(E4861,Cadastro!$C$9:$D$1009,2,FALSE),"PROD. NÃO ENCONTRADO"))</f>
        <v/>
      </c>
      <c r="G4861" s="94"/>
      <c r="H4861" s="69" t="str">
        <f>IFERROR(G4861*VLOOKUP(E4861,Saldo!$P$8:$U$1009,6,FALSE),"")</f>
        <v/>
      </c>
      <c r="I4861" s="104" t="str">
        <f>IFERROR(IF(D4861="","",VLOOKUP(E4861,Saldo!$P$8:$Q$1009,2,FALSE)),"")</f>
        <v/>
      </c>
      <c r="J4861" s="76"/>
      <c r="K4861" s="28" t="str">
        <f t="shared" si="75"/>
        <v/>
      </c>
    </row>
    <row r="4862" spans="1:11" ht="18.95" customHeight="1" x14ac:dyDescent="0.25">
      <c r="A4862" s="52"/>
      <c r="C4862" s="76"/>
      <c r="D4862" s="185"/>
      <c r="E4862" s="76"/>
      <c r="F4862" s="76" t="str">
        <f>IF(E4862="","",IFERROR(VLOOKUP(E4862,Cadastro!$C$9:$D$1009,2,FALSE),"PROD. NÃO ENCONTRADO"))</f>
        <v/>
      </c>
      <c r="G4862" s="94"/>
      <c r="H4862" s="69" t="str">
        <f>IFERROR(G4862*VLOOKUP(E4862,Saldo!$P$8:$U$1009,6,FALSE),"")</f>
        <v/>
      </c>
      <c r="I4862" s="104" t="str">
        <f>IFERROR(IF(D4862="","",VLOOKUP(E4862,Saldo!$P$8:$Q$1009,2,FALSE)),"")</f>
        <v/>
      </c>
      <c r="J4862" s="76"/>
      <c r="K4862" s="28" t="str">
        <f t="shared" si="75"/>
        <v/>
      </c>
    </row>
    <row r="4863" spans="1:11" ht="18.95" customHeight="1" x14ac:dyDescent="0.25">
      <c r="A4863" s="52"/>
      <c r="C4863" s="76"/>
      <c r="D4863" s="185"/>
      <c r="E4863" s="76"/>
      <c r="F4863" s="76" t="str">
        <f>IF(E4863="","",IFERROR(VLOOKUP(E4863,Cadastro!$C$9:$D$1009,2,FALSE),"PROD. NÃO ENCONTRADO"))</f>
        <v/>
      </c>
      <c r="G4863" s="94"/>
      <c r="H4863" s="69" t="str">
        <f>IFERROR(G4863*VLOOKUP(E4863,Saldo!$P$8:$U$1009,6,FALSE),"")</f>
        <v/>
      </c>
      <c r="I4863" s="104" t="str">
        <f>IFERROR(IF(D4863="","",VLOOKUP(E4863,Saldo!$P$8:$Q$1009,2,FALSE)),"")</f>
        <v/>
      </c>
      <c r="J4863" s="76"/>
      <c r="K4863" s="28" t="str">
        <f t="shared" si="75"/>
        <v/>
      </c>
    </row>
    <row r="4864" spans="1:11" ht="18.95" customHeight="1" x14ac:dyDescent="0.25">
      <c r="A4864" s="52"/>
      <c r="C4864" s="76"/>
      <c r="D4864" s="185"/>
      <c r="E4864" s="76"/>
      <c r="F4864" s="76" t="str">
        <f>IF(E4864="","",IFERROR(VLOOKUP(E4864,Cadastro!$C$9:$D$1009,2,FALSE),"PROD. NÃO ENCONTRADO"))</f>
        <v/>
      </c>
      <c r="G4864" s="94"/>
      <c r="H4864" s="69" t="str">
        <f>IFERROR(G4864*VLOOKUP(E4864,Saldo!$P$8:$U$1009,6,FALSE),"")</f>
        <v/>
      </c>
      <c r="I4864" s="104" t="str">
        <f>IFERROR(IF(D4864="","",VLOOKUP(E4864,Saldo!$P$8:$Q$1009,2,FALSE)),"")</f>
        <v/>
      </c>
      <c r="J4864" s="76"/>
      <c r="K4864" s="28" t="str">
        <f t="shared" si="75"/>
        <v/>
      </c>
    </row>
    <row r="4865" spans="1:11" ht="18.95" customHeight="1" x14ac:dyDescent="0.25">
      <c r="A4865" s="52"/>
      <c r="C4865" s="76"/>
      <c r="D4865" s="185"/>
      <c r="E4865" s="76"/>
      <c r="F4865" s="76" t="str">
        <f>IF(E4865="","",IFERROR(VLOOKUP(E4865,Cadastro!$C$9:$D$1009,2,FALSE),"PROD. NÃO ENCONTRADO"))</f>
        <v/>
      </c>
      <c r="G4865" s="94"/>
      <c r="H4865" s="69" t="str">
        <f>IFERROR(G4865*VLOOKUP(E4865,Saldo!$P$8:$U$1009,6,FALSE),"")</f>
        <v/>
      </c>
      <c r="I4865" s="104" t="str">
        <f>IFERROR(IF(D4865="","",VLOOKUP(E4865,Saldo!$P$8:$Q$1009,2,FALSE)),"")</f>
        <v/>
      </c>
      <c r="J4865" s="76"/>
      <c r="K4865" s="28" t="str">
        <f t="shared" si="75"/>
        <v/>
      </c>
    </row>
    <row r="4866" spans="1:11" ht="18.95" customHeight="1" x14ac:dyDescent="0.25">
      <c r="A4866" s="52"/>
      <c r="C4866" s="76"/>
      <c r="D4866" s="185"/>
      <c r="E4866" s="76"/>
      <c r="F4866" s="76" t="str">
        <f>IF(E4866="","",IFERROR(VLOOKUP(E4866,Cadastro!$C$9:$D$1009,2,FALSE),"PROD. NÃO ENCONTRADO"))</f>
        <v/>
      </c>
      <c r="G4866" s="94"/>
      <c r="H4866" s="69" t="str">
        <f>IFERROR(G4866*VLOOKUP(E4866,Saldo!$P$8:$U$1009,6,FALSE),"")</f>
        <v/>
      </c>
      <c r="I4866" s="104" t="str">
        <f>IFERROR(IF(D4866="","",VLOOKUP(E4866,Saldo!$P$8:$Q$1009,2,FALSE)),"")</f>
        <v/>
      </c>
      <c r="J4866" s="76"/>
      <c r="K4866" s="28" t="str">
        <f t="shared" si="75"/>
        <v/>
      </c>
    </row>
    <row r="4867" spans="1:11" ht="18.95" customHeight="1" x14ac:dyDescent="0.25">
      <c r="A4867" s="52"/>
      <c r="C4867" s="76"/>
      <c r="D4867" s="185"/>
      <c r="E4867" s="76"/>
      <c r="F4867" s="76" t="str">
        <f>IF(E4867="","",IFERROR(VLOOKUP(E4867,Cadastro!$C$9:$D$1009,2,FALSE),"PROD. NÃO ENCONTRADO"))</f>
        <v/>
      </c>
      <c r="G4867" s="94"/>
      <c r="H4867" s="69" t="str">
        <f>IFERROR(G4867*VLOOKUP(E4867,Saldo!$P$8:$U$1009,6,FALSE),"")</f>
        <v/>
      </c>
      <c r="I4867" s="104" t="str">
        <f>IFERROR(IF(D4867="","",VLOOKUP(E4867,Saldo!$P$8:$Q$1009,2,FALSE)),"")</f>
        <v/>
      </c>
      <c r="J4867" s="76"/>
      <c r="K4867" s="28" t="str">
        <f t="shared" si="75"/>
        <v/>
      </c>
    </row>
    <row r="4868" spans="1:11" ht="18.95" customHeight="1" x14ac:dyDescent="0.25">
      <c r="A4868" s="52"/>
      <c r="C4868" s="76"/>
      <c r="D4868" s="185"/>
      <c r="E4868" s="76"/>
      <c r="F4868" s="76" t="str">
        <f>IF(E4868="","",IFERROR(VLOOKUP(E4868,Cadastro!$C$9:$D$1009,2,FALSE),"PROD. NÃO ENCONTRADO"))</f>
        <v/>
      </c>
      <c r="G4868" s="94"/>
      <c r="H4868" s="69" t="str">
        <f>IFERROR(G4868*VLOOKUP(E4868,Saldo!$P$8:$U$1009,6,FALSE),"")</f>
        <v/>
      </c>
      <c r="I4868" s="104" t="str">
        <f>IFERROR(IF(D4868="","",VLOOKUP(E4868,Saldo!$P$8:$Q$1009,2,FALSE)),"")</f>
        <v/>
      </c>
      <c r="J4868" s="76"/>
      <c r="K4868" s="28" t="str">
        <f t="shared" si="75"/>
        <v/>
      </c>
    </row>
    <row r="4869" spans="1:11" ht="18.95" customHeight="1" x14ac:dyDescent="0.25">
      <c r="A4869" s="52"/>
      <c r="C4869" s="76"/>
      <c r="D4869" s="185"/>
      <c r="E4869" s="76"/>
      <c r="F4869" s="76" t="str">
        <f>IF(E4869="","",IFERROR(VLOOKUP(E4869,Cadastro!$C$9:$D$1009,2,FALSE),"PROD. NÃO ENCONTRADO"))</f>
        <v/>
      </c>
      <c r="G4869" s="94"/>
      <c r="H4869" s="69" t="str">
        <f>IFERROR(G4869*VLOOKUP(E4869,Saldo!$P$8:$U$1009,6,FALSE),"")</f>
        <v/>
      </c>
      <c r="I4869" s="104" t="str">
        <f>IFERROR(IF(D4869="","",VLOOKUP(E4869,Saldo!$P$8:$Q$1009,2,FALSE)),"")</f>
        <v/>
      </c>
      <c r="J4869" s="76"/>
      <c r="K4869" s="28" t="str">
        <f t="shared" si="75"/>
        <v/>
      </c>
    </row>
    <row r="4870" spans="1:11" ht="18.95" customHeight="1" x14ac:dyDescent="0.25">
      <c r="A4870" s="52"/>
      <c r="C4870" s="76"/>
      <c r="D4870" s="185"/>
      <c r="E4870" s="76"/>
      <c r="F4870" s="76" t="str">
        <f>IF(E4870="","",IFERROR(VLOOKUP(E4870,Cadastro!$C$9:$D$1009,2,FALSE),"PROD. NÃO ENCONTRADO"))</f>
        <v/>
      </c>
      <c r="G4870" s="94"/>
      <c r="H4870" s="69" t="str">
        <f>IFERROR(G4870*VLOOKUP(E4870,Saldo!$P$8:$U$1009,6,FALSE),"")</f>
        <v/>
      </c>
      <c r="I4870" s="104" t="str">
        <f>IFERROR(IF(D4870="","",VLOOKUP(E4870,Saldo!$P$8:$Q$1009,2,FALSE)),"")</f>
        <v/>
      </c>
      <c r="J4870" s="76"/>
      <c r="K4870" s="28" t="str">
        <f t="shared" si="75"/>
        <v/>
      </c>
    </row>
    <row r="4871" spans="1:11" ht="18.95" customHeight="1" x14ac:dyDescent="0.25">
      <c r="A4871" s="52"/>
      <c r="C4871" s="76"/>
      <c r="D4871" s="185"/>
      <c r="E4871" s="76"/>
      <c r="F4871" s="76" t="str">
        <f>IF(E4871="","",IFERROR(VLOOKUP(E4871,Cadastro!$C$9:$D$1009,2,FALSE),"PROD. NÃO ENCONTRADO"))</f>
        <v/>
      </c>
      <c r="G4871" s="94"/>
      <c r="H4871" s="69" t="str">
        <f>IFERROR(G4871*VLOOKUP(E4871,Saldo!$P$8:$U$1009,6,FALSE),"")</f>
        <v/>
      </c>
      <c r="I4871" s="104" t="str">
        <f>IFERROR(IF(D4871="","",VLOOKUP(E4871,Saldo!$P$8:$Q$1009,2,FALSE)),"")</f>
        <v/>
      </c>
      <c r="J4871" s="76"/>
      <c r="K4871" s="28" t="str">
        <f t="shared" si="75"/>
        <v/>
      </c>
    </row>
    <row r="4872" spans="1:11" ht="18.95" customHeight="1" x14ac:dyDescent="0.25">
      <c r="A4872" s="52"/>
      <c r="C4872" s="76"/>
      <c r="D4872" s="185"/>
      <c r="E4872" s="76"/>
      <c r="F4872" s="76" t="str">
        <f>IF(E4872="","",IFERROR(VLOOKUP(E4872,Cadastro!$C$9:$D$1009,2,FALSE),"PROD. NÃO ENCONTRADO"))</f>
        <v/>
      </c>
      <c r="G4872" s="94"/>
      <c r="H4872" s="69" t="str">
        <f>IFERROR(G4872*VLOOKUP(E4872,Saldo!$P$8:$U$1009,6,FALSE),"")</f>
        <v/>
      </c>
      <c r="I4872" s="104" t="str">
        <f>IFERROR(IF(D4872="","",VLOOKUP(E4872,Saldo!$P$8:$Q$1009,2,FALSE)),"")</f>
        <v/>
      </c>
      <c r="J4872" s="76"/>
      <c r="K4872" s="28" t="str">
        <f t="shared" si="75"/>
        <v/>
      </c>
    </row>
    <row r="4873" spans="1:11" ht="18.95" customHeight="1" x14ac:dyDescent="0.25">
      <c r="A4873" s="52"/>
      <c r="C4873" s="76"/>
      <c r="D4873" s="185"/>
      <c r="E4873" s="76"/>
      <c r="F4873" s="76" t="str">
        <f>IF(E4873="","",IFERROR(VLOOKUP(E4873,Cadastro!$C$9:$D$1009,2,FALSE),"PROD. NÃO ENCONTRADO"))</f>
        <v/>
      </c>
      <c r="G4873" s="94"/>
      <c r="H4873" s="69" t="str">
        <f>IFERROR(G4873*VLOOKUP(E4873,Saldo!$P$8:$U$1009,6,FALSE),"")</f>
        <v/>
      </c>
      <c r="I4873" s="104" t="str">
        <f>IFERROR(IF(D4873="","",VLOOKUP(E4873,Saldo!$P$8:$Q$1009,2,FALSE)),"")</f>
        <v/>
      </c>
      <c r="J4873" s="76"/>
      <c r="K4873" s="28" t="str">
        <f t="shared" si="75"/>
        <v/>
      </c>
    </row>
    <row r="4874" spans="1:11" ht="18.95" customHeight="1" x14ac:dyDescent="0.25">
      <c r="A4874" s="52"/>
      <c r="C4874" s="76"/>
      <c r="D4874" s="185"/>
      <c r="E4874" s="76"/>
      <c r="F4874" s="76" t="str">
        <f>IF(E4874="","",IFERROR(VLOOKUP(E4874,Cadastro!$C$9:$D$1009,2,FALSE),"PROD. NÃO ENCONTRADO"))</f>
        <v/>
      </c>
      <c r="G4874" s="94"/>
      <c r="H4874" s="69" t="str">
        <f>IFERROR(G4874*VLOOKUP(E4874,Saldo!$P$8:$U$1009,6,FALSE),"")</f>
        <v/>
      </c>
      <c r="I4874" s="104" t="str">
        <f>IFERROR(IF(D4874="","",VLOOKUP(E4874,Saldo!$P$8:$Q$1009,2,FALSE)),"")</f>
        <v/>
      </c>
      <c r="J4874" s="76"/>
      <c r="K4874" s="28" t="str">
        <f t="shared" ref="K4874:K4937" si="76">IF(D4874="","",MONTH(D4874))</f>
        <v/>
      </c>
    </row>
    <row r="4875" spans="1:11" ht="18.95" customHeight="1" x14ac:dyDescent="0.25">
      <c r="A4875" s="52"/>
      <c r="C4875" s="76"/>
      <c r="D4875" s="185"/>
      <c r="E4875" s="76"/>
      <c r="F4875" s="76" t="str">
        <f>IF(E4875="","",IFERROR(VLOOKUP(E4875,Cadastro!$C$9:$D$1009,2,FALSE),"PROD. NÃO ENCONTRADO"))</f>
        <v/>
      </c>
      <c r="G4875" s="94"/>
      <c r="H4875" s="69" t="str">
        <f>IFERROR(G4875*VLOOKUP(E4875,Saldo!$P$8:$U$1009,6,FALSE),"")</f>
        <v/>
      </c>
      <c r="I4875" s="104" t="str">
        <f>IFERROR(IF(D4875="","",VLOOKUP(E4875,Saldo!$P$8:$Q$1009,2,FALSE)),"")</f>
        <v/>
      </c>
      <c r="J4875" s="76"/>
      <c r="K4875" s="28" t="str">
        <f t="shared" si="76"/>
        <v/>
      </c>
    </row>
    <row r="4876" spans="1:11" ht="18.95" customHeight="1" x14ac:dyDescent="0.25">
      <c r="A4876" s="52"/>
      <c r="C4876" s="76"/>
      <c r="D4876" s="185"/>
      <c r="E4876" s="76"/>
      <c r="F4876" s="76" t="str">
        <f>IF(E4876="","",IFERROR(VLOOKUP(E4876,Cadastro!$C$9:$D$1009,2,FALSE),"PROD. NÃO ENCONTRADO"))</f>
        <v/>
      </c>
      <c r="G4876" s="94"/>
      <c r="H4876" s="69" t="str">
        <f>IFERROR(G4876*VLOOKUP(E4876,Saldo!$P$8:$U$1009,6,FALSE),"")</f>
        <v/>
      </c>
      <c r="I4876" s="104" t="str">
        <f>IFERROR(IF(D4876="","",VLOOKUP(E4876,Saldo!$P$8:$Q$1009,2,FALSE)),"")</f>
        <v/>
      </c>
      <c r="J4876" s="76"/>
      <c r="K4876" s="28" t="str">
        <f t="shared" si="76"/>
        <v/>
      </c>
    </row>
    <row r="4877" spans="1:11" ht="18.95" customHeight="1" x14ac:dyDescent="0.25">
      <c r="A4877" s="52"/>
      <c r="C4877" s="76"/>
      <c r="D4877" s="185"/>
      <c r="E4877" s="76"/>
      <c r="F4877" s="76" t="str">
        <f>IF(E4877="","",IFERROR(VLOOKUP(E4877,Cadastro!$C$9:$D$1009,2,FALSE),"PROD. NÃO ENCONTRADO"))</f>
        <v/>
      </c>
      <c r="G4877" s="94"/>
      <c r="H4877" s="69" t="str">
        <f>IFERROR(G4877*VLOOKUP(E4877,Saldo!$P$8:$U$1009,6,FALSE),"")</f>
        <v/>
      </c>
      <c r="I4877" s="104" t="str">
        <f>IFERROR(IF(D4877="","",VLOOKUP(E4877,Saldo!$P$8:$Q$1009,2,FALSE)),"")</f>
        <v/>
      </c>
      <c r="J4877" s="76"/>
      <c r="K4877" s="28" t="str">
        <f t="shared" si="76"/>
        <v/>
      </c>
    </row>
    <row r="4878" spans="1:11" ht="18.95" customHeight="1" x14ac:dyDescent="0.25">
      <c r="A4878" s="52"/>
      <c r="C4878" s="76"/>
      <c r="D4878" s="185"/>
      <c r="E4878" s="76"/>
      <c r="F4878" s="76" t="str">
        <f>IF(E4878="","",IFERROR(VLOOKUP(E4878,Cadastro!$C$9:$D$1009,2,FALSE),"PROD. NÃO ENCONTRADO"))</f>
        <v/>
      </c>
      <c r="G4878" s="94"/>
      <c r="H4878" s="69" t="str">
        <f>IFERROR(G4878*VLOOKUP(E4878,Saldo!$P$8:$U$1009,6,FALSE),"")</f>
        <v/>
      </c>
      <c r="I4878" s="104" t="str">
        <f>IFERROR(IF(D4878="","",VLOOKUP(E4878,Saldo!$P$8:$Q$1009,2,FALSE)),"")</f>
        <v/>
      </c>
      <c r="J4878" s="76"/>
      <c r="K4878" s="28" t="str">
        <f t="shared" si="76"/>
        <v/>
      </c>
    </row>
    <row r="4879" spans="1:11" ht="18.95" customHeight="1" x14ac:dyDescent="0.25">
      <c r="A4879" s="52"/>
      <c r="C4879" s="76"/>
      <c r="D4879" s="185"/>
      <c r="E4879" s="76"/>
      <c r="F4879" s="76" t="str">
        <f>IF(E4879="","",IFERROR(VLOOKUP(E4879,Cadastro!$C$9:$D$1009,2,FALSE),"PROD. NÃO ENCONTRADO"))</f>
        <v/>
      </c>
      <c r="G4879" s="94"/>
      <c r="H4879" s="69" t="str">
        <f>IFERROR(G4879*VLOOKUP(E4879,Saldo!$P$8:$U$1009,6,FALSE),"")</f>
        <v/>
      </c>
      <c r="I4879" s="104" t="str">
        <f>IFERROR(IF(D4879="","",VLOOKUP(E4879,Saldo!$P$8:$Q$1009,2,FALSE)),"")</f>
        <v/>
      </c>
      <c r="J4879" s="76"/>
      <c r="K4879" s="28" t="str">
        <f t="shared" si="76"/>
        <v/>
      </c>
    </row>
    <row r="4880" spans="1:11" ht="18.95" customHeight="1" x14ac:dyDescent="0.25">
      <c r="A4880" s="52"/>
      <c r="C4880" s="76"/>
      <c r="D4880" s="185"/>
      <c r="E4880" s="76"/>
      <c r="F4880" s="76" t="str">
        <f>IF(E4880="","",IFERROR(VLOOKUP(E4880,Cadastro!$C$9:$D$1009,2,FALSE),"PROD. NÃO ENCONTRADO"))</f>
        <v/>
      </c>
      <c r="G4880" s="94"/>
      <c r="H4880" s="69" t="str">
        <f>IFERROR(G4880*VLOOKUP(E4880,Saldo!$P$8:$U$1009,6,FALSE),"")</f>
        <v/>
      </c>
      <c r="I4880" s="104" t="str">
        <f>IFERROR(IF(D4880="","",VLOOKUP(E4880,Saldo!$P$8:$Q$1009,2,FALSE)),"")</f>
        <v/>
      </c>
      <c r="J4880" s="76"/>
      <c r="K4880" s="28" t="str">
        <f t="shared" si="76"/>
        <v/>
      </c>
    </row>
    <row r="4881" spans="1:11" ht="18.95" customHeight="1" x14ac:dyDescent="0.25">
      <c r="A4881" s="52"/>
      <c r="C4881" s="76"/>
      <c r="D4881" s="185"/>
      <c r="E4881" s="76"/>
      <c r="F4881" s="76" t="str">
        <f>IF(E4881="","",IFERROR(VLOOKUP(E4881,Cadastro!$C$9:$D$1009,2,FALSE),"PROD. NÃO ENCONTRADO"))</f>
        <v/>
      </c>
      <c r="G4881" s="94"/>
      <c r="H4881" s="69" t="str">
        <f>IFERROR(G4881*VLOOKUP(E4881,Saldo!$P$8:$U$1009,6,FALSE),"")</f>
        <v/>
      </c>
      <c r="I4881" s="104" t="str">
        <f>IFERROR(IF(D4881="","",VLOOKUP(E4881,Saldo!$P$8:$Q$1009,2,FALSE)),"")</f>
        <v/>
      </c>
      <c r="J4881" s="76"/>
      <c r="K4881" s="28" t="str">
        <f t="shared" si="76"/>
        <v/>
      </c>
    </row>
    <row r="4882" spans="1:11" ht="18.95" customHeight="1" x14ac:dyDescent="0.25">
      <c r="A4882" s="52"/>
      <c r="C4882" s="76"/>
      <c r="D4882" s="185"/>
      <c r="E4882" s="76"/>
      <c r="F4882" s="76" t="str">
        <f>IF(E4882="","",IFERROR(VLOOKUP(E4882,Cadastro!$C$9:$D$1009,2,FALSE),"PROD. NÃO ENCONTRADO"))</f>
        <v/>
      </c>
      <c r="G4882" s="94"/>
      <c r="H4882" s="69" t="str">
        <f>IFERROR(G4882*VLOOKUP(E4882,Saldo!$P$8:$U$1009,6,FALSE),"")</f>
        <v/>
      </c>
      <c r="I4882" s="104" t="str">
        <f>IFERROR(IF(D4882="","",VLOOKUP(E4882,Saldo!$P$8:$Q$1009,2,FALSE)),"")</f>
        <v/>
      </c>
      <c r="J4882" s="76"/>
      <c r="K4882" s="28" t="str">
        <f t="shared" si="76"/>
        <v/>
      </c>
    </row>
    <row r="4883" spans="1:11" ht="18.95" customHeight="1" x14ac:dyDescent="0.25">
      <c r="A4883" s="52"/>
      <c r="C4883" s="76"/>
      <c r="D4883" s="185"/>
      <c r="E4883" s="76"/>
      <c r="F4883" s="76" t="str">
        <f>IF(E4883="","",IFERROR(VLOOKUP(E4883,Cadastro!$C$9:$D$1009,2,FALSE),"PROD. NÃO ENCONTRADO"))</f>
        <v/>
      </c>
      <c r="G4883" s="94"/>
      <c r="H4883" s="69" t="str">
        <f>IFERROR(G4883*VLOOKUP(E4883,Saldo!$P$8:$U$1009,6,FALSE),"")</f>
        <v/>
      </c>
      <c r="I4883" s="104" t="str">
        <f>IFERROR(IF(D4883="","",VLOOKUP(E4883,Saldo!$P$8:$Q$1009,2,FALSE)),"")</f>
        <v/>
      </c>
      <c r="J4883" s="76"/>
      <c r="K4883" s="28" t="str">
        <f t="shared" si="76"/>
        <v/>
      </c>
    </row>
    <row r="4884" spans="1:11" ht="18.95" customHeight="1" x14ac:dyDescent="0.25">
      <c r="A4884" s="52"/>
      <c r="C4884" s="76"/>
      <c r="D4884" s="185"/>
      <c r="E4884" s="76"/>
      <c r="F4884" s="76" t="str">
        <f>IF(E4884="","",IFERROR(VLOOKUP(E4884,Cadastro!$C$9:$D$1009,2,FALSE),"PROD. NÃO ENCONTRADO"))</f>
        <v/>
      </c>
      <c r="G4884" s="94"/>
      <c r="H4884" s="69" t="str">
        <f>IFERROR(G4884*VLOOKUP(E4884,Saldo!$P$8:$U$1009,6,FALSE),"")</f>
        <v/>
      </c>
      <c r="I4884" s="104" t="str">
        <f>IFERROR(IF(D4884="","",VLOOKUP(E4884,Saldo!$P$8:$Q$1009,2,FALSE)),"")</f>
        <v/>
      </c>
      <c r="J4884" s="76"/>
      <c r="K4884" s="28" t="str">
        <f t="shared" si="76"/>
        <v/>
      </c>
    </row>
    <row r="4885" spans="1:11" ht="18.95" customHeight="1" x14ac:dyDescent="0.25">
      <c r="A4885" s="52"/>
      <c r="C4885" s="76"/>
      <c r="D4885" s="185"/>
      <c r="E4885" s="76"/>
      <c r="F4885" s="76" t="str">
        <f>IF(E4885="","",IFERROR(VLOOKUP(E4885,Cadastro!$C$9:$D$1009,2,FALSE),"PROD. NÃO ENCONTRADO"))</f>
        <v/>
      </c>
      <c r="G4885" s="94"/>
      <c r="H4885" s="69" t="str">
        <f>IFERROR(G4885*VLOOKUP(E4885,Saldo!$P$8:$U$1009,6,FALSE),"")</f>
        <v/>
      </c>
      <c r="I4885" s="104" t="str">
        <f>IFERROR(IF(D4885="","",VLOOKUP(E4885,Saldo!$P$8:$Q$1009,2,FALSE)),"")</f>
        <v/>
      </c>
      <c r="J4885" s="76"/>
      <c r="K4885" s="28" t="str">
        <f t="shared" si="76"/>
        <v/>
      </c>
    </row>
    <row r="4886" spans="1:11" ht="18.95" customHeight="1" x14ac:dyDescent="0.25">
      <c r="A4886" s="52"/>
      <c r="C4886" s="76"/>
      <c r="D4886" s="185"/>
      <c r="E4886" s="76"/>
      <c r="F4886" s="76" t="str">
        <f>IF(E4886="","",IFERROR(VLOOKUP(E4886,Cadastro!$C$9:$D$1009,2,FALSE),"PROD. NÃO ENCONTRADO"))</f>
        <v/>
      </c>
      <c r="G4886" s="94"/>
      <c r="H4886" s="69" t="str">
        <f>IFERROR(G4886*VLOOKUP(E4886,Saldo!$P$8:$U$1009,6,FALSE),"")</f>
        <v/>
      </c>
      <c r="I4886" s="104" t="str">
        <f>IFERROR(IF(D4886="","",VLOOKUP(E4886,Saldo!$P$8:$Q$1009,2,FALSE)),"")</f>
        <v/>
      </c>
      <c r="J4886" s="76"/>
      <c r="K4886" s="28" t="str">
        <f t="shared" si="76"/>
        <v/>
      </c>
    </row>
    <row r="4887" spans="1:11" ht="18.95" customHeight="1" x14ac:dyDescent="0.25">
      <c r="A4887" s="52"/>
      <c r="C4887" s="76"/>
      <c r="D4887" s="185"/>
      <c r="E4887" s="76"/>
      <c r="F4887" s="76" t="str">
        <f>IF(E4887="","",IFERROR(VLOOKUP(E4887,Cadastro!$C$9:$D$1009,2,FALSE),"PROD. NÃO ENCONTRADO"))</f>
        <v/>
      </c>
      <c r="G4887" s="94"/>
      <c r="H4887" s="69" t="str">
        <f>IFERROR(G4887*VLOOKUP(E4887,Saldo!$P$8:$U$1009,6,FALSE),"")</f>
        <v/>
      </c>
      <c r="I4887" s="104" t="str">
        <f>IFERROR(IF(D4887="","",VLOOKUP(E4887,Saldo!$P$8:$Q$1009,2,FALSE)),"")</f>
        <v/>
      </c>
      <c r="J4887" s="76"/>
      <c r="K4887" s="28" t="str">
        <f t="shared" si="76"/>
        <v/>
      </c>
    </row>
    <row r="4888" spans="1:11" ht="18.95" customHeight="1" x14ac:dyDescent="0.25">
      <c r="A4888" s="52"/>
      <c r="C4888" s="76"/>
      <c r="D4888" s="185"/>
      <c r="E4888" s="76"/>
      <c r="F4888" s="76" t="str">
        <f>IF(E4888="","",IFERROR(VLOOKUP(E4888,Cadastro!$C$9:$D$1009,2,FALSE),"PROD. NÃO ENCONTRADO"))</f>
        <v/>
      </c>
      <c r="G4888" s="94"/>
      <c r="H4888" s="69" t="str">
        <f>IFERROR(G4888*VLOOKUP(E4888,Saldo!$P$8:$U$1009,6,FALSE),"")</f>
        <v/>
      </c>
      <c r="I4888" s="104" t="str">
        <f>IFERROR(IF(D4888="","",VLOOKUP(E4888,Saldo!$P$8:$Q$1009,2,FALSE)),"")</f>
        <v/>
      </c>
      <c r="J4888" s="76"/>
      <c r="K4888" s="28" t="str">
        <f t="shared" si="76"/>
        <v/>
      </c>
    </row>
    <row r="4889" spans="1:11" ht="18.95" customHeight="1" x14ac:dyDescent="0.25">
      <c r="A4889" s="52"/>
      <c r="C4889" s="76"/>
      <c r="D4889" s="185"/>
      <c r="E4889" s="76"/>
      <c r="F4889" s="76" t="str">
        <f>IF(E4889="","",IFERROR(VLOOKUP(E4889,Cadastro!$C$9:$D$1009,2,FALSE),"PROD. NÃO ENCONTRADO"))</f>
        <v/>
      </c>
      <c r="G4889" s="94"/>
      <c r="H4889" s="69" t="str">
        <f>IFERROR(G4889*VLOOKUP(E4889,Saldo!$P$8:$U$1009,6,FALSE),"")</f>
        <v/>
      </c>
      <c r="I4889" s="104" t="str">
        <f>IFERROR(IF(D4889="","",VLOOKUP(E4889,Saldo!$P$8:$Q$1009,2,FALSE)),"")</f>
        <v/>
      </c>
      <c r="J4889" s="76"/>
      <c r="K4889" s="28" t="str">
        <f t="shared" si="76"/>
        <v/>
      </c>
    </row>
    <row r="4890" spans="1:11" ht="18.95" customHeight="1" x14ac:dyDescent="0.25">
      <c r="A4890" s="52"/>
      <c r="C4890" s="76"/>
      <c r="D4890" s="185"/>
      <c r="E4890" s="76"/>
      <c r="F4890" s="76" t="str">
        <f>IF(E4890="","",IFERROR(VLOOKUP(E4890,Cadastro!$C$9:$D$1009,2,FALSE),"PROD. NÃO ENCONTRADO"))</f>
        <v/>
      </c>
      <c r="G4890" s="94"/>
      <c r="H4890" s="69" t="str">
        <f>IFERROR(G4890*VLOOKUP(E4890,Saldo!$P$8:$U$1009,6,FALSE),"")</f>
        <v/>
      </c>
      <c r="I4890" s="104" t="str">
        <f>IFERROR(IF(D4890="","",VLOOKUP(E4890,Saldo!$P$8:$Q$1009,2,FALSE)),"")</f>
        <v/>
      </c>
      <c r="J4890" s="76"/>
      <c r="K4890" s="28" t="str">
        <f t="shared" si="76"/>
        <v/>
      </c>
    </row>
    <row r="4891" spans="1:11" ht="18.95" customHeight="1" x14ac:dyDescent="0.25">
      <c r="A4891" s="52"/>
      <c r="C4891" s="76"/>
      <c r="D4891" s="185"/>
      <c r="E4891" s="76"/>
      <c r="F4891" s="76" t="str">
        <f>IF(E4891="","",IFERROR(VLOOKUP(E4891,Cadastro!$C$9:$D$1009,2,FALSE),"PROD. NÃO ENCONTRADO"))</f>
        <v/>
      </c>
      <c r="G4891" s="94"/>
      <c r="H4891" s="69" t="str">
        <f>IFERROR(G4891*VLOOKUP(E4891,Saldo!$P$8:$U$1009,6,FALSE),"")</f>
        <v/>
      </c>
      <c r="I4891" s="104" t="str">
        <f>IFERROR(IF(D4891="","",VLOOKUP(E4891,Saldo!$P$8:$Q$1009,2,FALSE)),"")</f>
        <v/>
      </c>
      <c r="J4891" s="76"/>
      <c r="K4891" s="28" t="str">
        <f t="shared" si="76"/>
        <v/>
      </c>
    </row>
    <row r="4892" spans="1:11" ht="18.95" customHeight="1" x14ac:dyDescent="0.25">
      <c r="A4892" s="52"/>
      <c r="C4892" s="76"/>
      <c r="D4892" s="185"/>
      <c r="E4892" s="76"/>
      <c r="F4892" s="76" t="str">
        <f>IF(E4892="","",IFERROR(VLOOKUP(E4892,Cadastro!$C$9:$D$1009,2,FALSE),"PROD. NÃO ENCONTRADO"))</f>
        <v/>
      </c>
      <c r="G4892" s="94"/>
      <c r="H4892" s="69" t="str">
        <f>IFERROR(G4892*VLOOKUP(E4892,Saldo!$P$8:$U$1009,6,FALSE),"")</f>
        <v/>
      </c>
      <c r="I4892" s="104" t="str">
        <f>IFERROR(IF(D4892="","",VLOOKUP(E4892,Saldo!$P$8:$Q$1009,2,FALSE)),"")</f>
        <v/>
      </c>
      <c r="J4892" s="76"/>
      <c r="K4892" s="28" t="str">
        <f t="shared" si="76"/>
        <v/>
      </c>
    </row>
    <row r="4893" spans="1:11" ht="18.95" customHeight="1" x14ac:dyDescent="0.25">
      <c r="A4893" s="52"/>
      <c r="C4893" s="76"/>
      <c r="D4893" s="185"/>
      <c r="E4893" s="76"/>
      <c r="F4893" s="76" t="str">
        <f>IF(E4893="","",IFERROR(VLOOKUP(E4893,Cadastro!$C$9:$D$1009,2,FALSE),"PROD. NÃO ENCONTRADO"))</f>
        <v/>
      </c>
      <c r="G4893" s="94"/>
      <c r="H4893" s="69" t="str">
        <f>IFERROR(G4893*VLOOKUP(E4893,Saldo!$P$8:$U$1009,6,FALSE),"")</f>
        <v/>
      </c>
      <c r="I4893" s="104" t="str">
        <f>IFERROR(IF(D4893="","",VLOOKUP(E4893,Saldo!$P$8:$Q$1009,2,FALSE)),"")</f>
        <v/>
      </c>
      <c r="J4893" s="76"/>
      <c r="K4893" s="28" t="str">
        <f t="shared" si="76"/>
        <v/>
      </c>
    </row>
    <row r="4894" spans="1:11" ht="18.95" customHeight="1" x14ac:dyDescent="0.25">
      <c r="A4894" s="52"/>
      <c r="C4894" s="76"/>
      <c r="D4894" s="185"/>
      <c r="E4894" s="76"/>
      <c r="F4894" s="76" t="str">
        <f>IF(E4894="","",IFERROR(VLOOKUP(E4894,Cadastro!$C$9:$D$1009,2,FALSE),"PROD. NÃO ENCONTRADO"))</f>
        <v/>
      </c>
      <c r="G4894" s="94"/>
      <c r="H4894" s="69" t="str">
        <f>IFERROR(G4894*VLOOKUP(E4894,Saldo!$P$8:$U$1009,6,FALSE),"")</f>
        <v/>
      </c>
      <c r="I4894" s="104" t="str">
        <f>IFERROR(IF(D4894="","",VLOOKUP(E4894,Saldo!$P$8:$Q$1009,2,FALSE)),"")</f>
        <v/>
      </c>
      <c r="J4894" s="76"/>
      <c r="K4894" s="28" t="str">
        <f t="shared" si="76"/>
        <v/>
      </c>
    </row>
    <row r="4895" spans="1:11" ht="18.95" customHeight="1" x14ac:dyDescent="0.25">
      <c r="A4895" s="52"/>
      <c r="C4895" s="76"/>
      <c r="D4895" s="185"/>
      <c r="E4895" s="76"/>
      <c r="F4895" s="76" t="str">
        <f>IF(E4895="","",IFERROR(VLOOKUP(E4895,Cadastro!$C$9:$D$1009,2,FALSE),"PROD. NÃO ENCONTRADO"))</f>
        <v/>
      </c>
      <c r="G4895" s="94"/>
      <c r="H4895" s="69" t="str">
        <f>IFERROR(G4895*VLOOKUP(E4895,Saldo!$P$8:$U$1009,6,FALSE),"")</f>
        <v/>
      </c>
      <c r="I4895" s="104" t="str">
        <f>IFERROR(IF(D4895="","",VLOOKUP(E4895,Saldo!$P$8:$Q$1009,2,FALSE)),"")</f>
        <v/>
      </c>
      <c r="J4895" s="76"/>
      <c r="K4895" s="28" t="str">
        <f t="shared" si="76"/>
        <v/>
      </c>
    </row>
    <row r="4896" spans="1:11" ht="18.95" customHeight="1" x14ac:dyDescent="0.25">
      <c r="A4896" s="52"/>
      <c r="C4896" s="76"/>
      <c r="D4896" s="185"/>
      <c r="E4896" s="76"/>
      <c r="F4896" s="76" t="str">
        <f>IF(E4896="","",IFERROR(VLOOKUP(E4896,Cadastro!$C$9:$D$1009,2,FALSE),"PROD. NÃO ENCONTRADO"))</f>
        <v/>
      </c>
      <c r="G4896" s="94"/>
      <c r="H4896" s="69" t="str">
        <f>IFERROR(G4896*VLOOKUP(E4896,Saldo!$P$8:$U$1009,6,FALSE),"")</f>
        <v/>
      </c>
      <c r="I4896" s="104" t="str">
        <f>IFERROR(IF(D4896="","",VLOOKUP(E4896,Saldo!$P$8:$Q$1009,2,FALSE)),"")</f>
        <v/>
      </c>
      <c r="J4896" s="76"/>
      <c r="K4896" s="28" t="str">
        <f t="shared" si="76"/>
        <v/>
      </c>
    </row>
    <row r="4897" spans="1:11" ht="18.95" customHeight="1" x14ac:dyDescent="0.25">
      <c r="A4897" s="52"/>
      <c r="C4897" s="76"/>
      <c r="D4897" s="185"/>
      <c r="E4897" s="76"/>
      <c r="F4897" s="76" t="str">
        <f>IF(E4897="","",IFERROR(VLOOKUP(E4897,Cadastro!$C$9:$D$1009,2,FALSE),"PROD. NÃO ENCONTRADO"))</f>
        <v/>
      </c>
      <c r="G4897" s="94"/>
      <c r="H4897" s="69" t="str">
        <f>IFERROR(G4897*VLOOKUP(E4897,Saldo!$P$8:$U$1009,6,FALSE),"")</f>
        <v/>
      </c>
      <c r="I4897" s="104" t="str">
        <f>IFERROR(IF(D4897="","",VLOOKUP(E4897,Saldo!$P$8:$Q$1009,2,FALSE)),"")</f>
        <v/>
      </c>
      <c r="J4897" s="76"/>
      <c r="K4897" s="28" t="str">
        <f t="shared" si="76"/>
        <v/>
      </c>
    </row>
    <row r="4898" spans="1:11" ht="18.95" customHeight="1" x14ac:dyDescent="0.25">
      <c r="A4898" s="52"/>
      <c r="C4898" s="76"/>
      <c r="D4898" s="185"/>
      <c r="E4898" s="76"/>
      <c r="F4898" s="76" t="str">
        <f>IF(E4898="","",IFERROR(VLOOKUP(E4898,Cadastro!$C$9:$D$1009,2,FALSE),"PROD. NÃO ENCONTRADO"))</f>
        <v/>
      </c>
      <c r="G4898" s="94"/>
      <c r="H4898" s="69" t="str">
        <f>IFERROR(G4898*VLOOKUP(E4898,Saldo!$P$8:$U$1009,6,FALSE),"")</f>
        <v/>
      </c>
      <c r="I4898" s="104" t="str">
        <f>IFERROR(IF(D4898="","",VLOOKUP(E4898,Saldo!$P$8:$Q$1009,2,FALSE)),"")</f>
        <v/>
      </c>
      <c r="J4898" s="76"/>
      <c r="K4898" s="28" t="str">
        <f t="shared" si="76"/>
        <v/>
      </c>
    </row>
    <row r="4899" spans="1:11" ht="18.95" customHeight="1" x14ac:dyDescent="0.25">
      <c r="A4899" s="52"/>
      <c r="C4899" s="76"/>
      <c r="D4899" s="185"/>
      <c r="E4899" s="76"/>
      <c r="F4899" s="76" t="str">
        <f>IF(E4899="","",IFERROR(VLOOKUP(E4899,Cadastro!$C$9:$D$1009,2,FALSE),"PROD. NÃO ENCONTRADO"))</f>
        <v/>
      </c>
      <c r="G4899" s="94"/>
      <c r="H4899" s="69" t="str">
        <f>IFERROR(G4899*VLOOKUP(E4899,Saldo!$P$8:$U$1009,6,FALSE),"")</f>
        <v/>
      </c>
      <c r="I4899" s="104" t="str">
        <f>IFERROR(IF(D4899="","",VLOOKUP(E4899,Saldo!$P$8:$Q$1009,2,FALSE)),"")</f>
        <v/>
      </c>
      <c r="J4899" s="76"/>
      <c r="K4899" s="28" t="str">
        <f t="shared" si="76"/>
        <v/>
      </c>
    </row>
    <row r="4900" spans="1:11" ht="18.95" customHeight="1" x14ac:dyDescent="0.25">
      <c r="A4900" s="52"/>
      <c r="C4900" s="76"/>
      <c r="D4900" s="185"/>
      <c r="E4900" s="76"/>
      <c r="F4900" s="76" t="str">
        <f>IF(E4900="","",IFERROR(VLOOKUP(E4900,Cadastro!$C$9:$D$1009,2,FALSE),"PROD. NÃO ENCONTRADO"))</f>
        <v/>
      </c>
      <c r="G4900" s="94"/>
      <c r="H4900" s="69" t="str">
        <f>IFERROR(G4900*VLOOKUP(E4900,Saldo!$P$8:$U$1009,6,FALSE),"")</f>
        <v/>
      </c>
      <c r="I4900" s="104" t="str">
        <f>IFERROR(IF(D4900="","",VLOOKUP(E4900,Saldo!$P$8:$Q$1009,2,FALSE)),"")</f>
        <v/>
      </c>
      <c r="J4900" s="76"/>
      <c r="K4900" s="28" t="str">
        <f t="shared" si="76"/>
        <v/>
      </c>
    </row>
    <row r="4901" spans="1:11" ht="18.95" customHeight="1" x14ac:dyDescent="0.25">
      <c r="A4901" s="52"/>
      <c r="C4901" s="76"/>
      <c r="D4901" s="185"/>
      <c r="E4901" s="76"/>
      <c r="F4901" s="76" t="str">
        <f>IF(E4901="","",IFERROR(VLOOKUP(E4901,Cadastro!$C$9:$D$1009,2,FALSE),"PROD. NÃO ENCONTRADO"))</f>
        <v/>
      </c>
      <c r="G4901" s="94"/>
      <c r="H4901" s="69" t="str">
        <f>IFERROR(G4901*VLOOKUP(E4901,Saldo!$P$8:$U$1009,6,FALSE),"")</f>
        <v/>
      </c>
      <c r="I4901" s="104" t="str">
        <f>IFERROR(IF(D4901="","",VLOOKUP(E4901,Saldo!$P$8:$Q$1009,2,FALSE)),"")</f>
        <v/>
      </c>
      <c r="J4901" s="76"/>
      <c r="K4901" s="28" t="str">
        <f t="shared" si="76"/>
        <v/>
      </c>
    </row>
    <row r="4902" spans="1:11" ht="18.95" customHeight="1" x14ac:dyDescent="0.25">
      <c r="A4902" s="52"/>
      <c r="C4902" s="76"/>
      <c r="D4902" s="185"/>
      <c r="E4902" s="76"/>
      <c r="F4902" s="76" t="str">
        <f>IF(E4902="","",IFERROR(VLOOKUP(E4902,Cadastro!$C$9:$D$1009,2,FALSE),"PROD. NÃO ENCONTRADO"))</f>
        <v/>
      </c>
      <c r="G4902" s="94"/>
      <c r="H4902" s="69" t="str">
        <f>IFERROR(G4902*VLOOKUP(E4902,Saldo!$P$8:$U$1009,6,FALSE),"")</f>
        <v/>
      </c>
      <c r="I4902" s="104" t="str">
        <f>IFERROR(IF(D4902="","",VLOOKUP(E4902,Saldo!$P$8:$Q$1009,2,FALSE)),"")</f>
        <v/>
      </c>
      <c r="J4902" s="76"/>
      <c r="K4902" s="28" t="str">
        <f t="shared" si="76"/>
        <v/>
      </c>
    </row>
    <row r="4903" spans="1:11" ht="18.95" customHeight="1" x14ac:dyDescent="0.25">
      <c r="A4903" s="52"/>
      <c r="C4903" s="76"/>
      <c r="D4903" s="185"/>
      <c r="E4903" s="76"/>
      <c r="F4903" s="76" t="str">
        <f>IF(E4903="","",IFERROR(VLOOKUP(E4903,Cadastro!$C$9:$D$1009,2,FALSE),"PROD. NÃO ENCONTRADO"))</f>
        <v/>
      </c>
      <c r="G4903" s="94"/>
      <c r="H4903" s="69" t="str">
        <f>IFERROR(G4903*VLOOKUP(E4903,Saldo!$P$8:$U$1009,6,FALSE),"")</f>
        <v/>
      </c>
      <c r="I4903" s="104" t="str">
        <f>IFERROR(IF(D4903="","",VLOOKUP(E4903,Saldo!$P$8:$Q$1009,2,FALSE)),"")</f>
        <v/>
      </c>
      <c r="J4903" s="76"/>
      <c r="K4903" s="28" t="str">
        <f t="shared" si="76"/>
        <v/>
      </c>
    </row>
    <row r="4904" spans="1:11" ht="18.95" customHeight="1" x14ac:dyDescent="0.25">
      <c r="A4904" s="52"/>
      <c r="C4904" s="76"/>
      <c r="D4904" s="185"/>
      <c r="E4904" s="76"/>
      <c r="F4904" s="76" t="str">
        <f>IF(E4904="","",IFERROR(VLOOKUP(E4904,Cadastro!$C$9:$D$1009,2,FALSE),"PROD. NÃO ENCONTRADO"))</f>
        <v/>
      </c>
      <c r="G4904" s="94"/>
      <c r="H4904" s="69" t="str">
        <f>IFERROR(G4904*VLOOKUP(E4904,Saldo!$P$8:$U$1009,6,FALSE),"")</f>
        <v/>
      </c>
      <c r="I4904" s="104" t="str">
        <f>IFERROR(IF(D4904="","",VLOOKUP(E4904,Saldo!$P$8:$Q$1009,2,FALSE)),"")</f>
        <v/>
      </c>
      <c r="J4904" s="76"/>
      <c r="K4904" s="28" t="str">
        <f t="shared" si="76"/>
        <v/>
      </c>
    </row>
    <row r="4905" spans="1:11" ht="18.95" customHeight="1" x14ac:dyDescent="0.25">
      <c r="A4905" s="52"/>
      <c r="C4905" s="76"/>
      <c r="D4905" s="185"/>
      <c r="E4905" s="76"/>
      <c r="F4905" s="76" t="str">
        <f>IF(E4905="","",IFERROR(VLOOKUP(E4905,Cadastro!$C$9:$D$1009,2,FALSE),"PROD. NÃO ENCONTRADO"))</f>
        <v/>
      </c>
      <c r="G4905" s="94"/>
      <c r="H4905" s="69" t="str">
        <f>IFERROR(G4905*VLOOKUP(E4905,Saldo!$P$8:$U$1009,6,FALSE),"")</f>
        <v/>
      </c>
      <c r="I4905" s="104" t="str">
        <f>IFERROR(IF(D4905="","",VLOOKUP(E4905,Saldo!$P$8:$Q$1009,2,FALSE)),"")</f>
        <v/>
      </c>
      <c r="J4905" s="76"/>
      <c r="K4905" s="28" t="str">
        <f t="shared" si="76"/>
        <v/>
      </c>
    </row>
    <row r="4906" spans="1:11" ht="18.95" customHeight="1" x14ac:dyDescent="0.25">
      <c r="A4906" s="52"/>
      <c r="C4906" s="76"/>
      <c r="D4906" s="185"/>
      <c r="E4906" s="76"/>
      <c r="F4906" s="76" t="str">
        <f>IF(E4906="","",IFERROR(VLOOKUP(E4906,Cadastro!$C$9:$D$1009,2,FALSE),"PROD. NÃO ENCONTRADO"))</f>
        <v/>
      </c>
      <c r="G4906" s="94"/>
      <c r="H4906" s="69" t="str">
        <f>IFERROR(G4906*VLOOKUP(E4906,Saldo!$P$8:$U$1009,6,FALSE),"")</f>
        <v/>
      </c>
      <c r="I4906" s="104" t="str">
        <f>IFERROR(IF(D4906="","",VLOOKUP(E4906,Saldo!$P$8:$Q$1009,2,FALSE)),"")</f>
        <v/>
      </c>
      <c r="J4906" s="76"/>
      <c r="K4906" s="28" t="str">
        <f t="shared" si="76"/>
        <v/>
      </c>
    </row>
    <row r="4907" spans="1:11" ht="18.95" customHeight="1" x14ac:dyDescent="0.25">
      <c r="A4907" s="52"/>
      <c r="C4907" s="76"/>
      <c r="D4907" s="185"/>
      <c r="E4907" s="76"/>
      <c r="F4907" s="76" t="str">
        <f>IF(E4907="","",IFERROR(VLOOKUP(E4907,Cadastro!$C$9:$D$1009,2,FALSE),"PROD. NÃO ENCONTRADO"))</f>
        <v/>
      </c>
      <c r="G4907" s="94"/>
      <c r="H4907" s="69" t="str">
        <f>IFERROR(G4907*VLOOKUP(E4907,Saldo!$P$8:$U$1009,6,FALSE),"")</f>
        <v/>
      </c>
      <c r="I4907" s="104" t="str">
        <f>IFERROR(IF(D4907="","",VLOOKUP(E4907,Saldo!$P$8:$Q$1009,2,FALSE)),"")</f>
        <v/>
      </c>
      <c r="J4907" s="76"/>
      <c r="K4907" s="28" t="str">
        <f t="shared" si="76"/>
        <v/>
      </c>
    </row>
    <row r="4908" spans="1:11" ht="18.95" customHeight="1" x14ac:dyDescent="0.25">
      <c r="A4908" s="52"/>
      <c r="C4908" s="76"/>
      <c r="D4908" s="185"/>
      <c r="E4908" s="76"/>
      <c r="F4908" s="76" t="str">
        <f>IF(E4908="","",IFERROR(VLOOKUP(E4908,Cadastro!$C$9:$D$1009,2,FALSE),"PROD. NÃO ENCONTRADO"))</f>
        <v/>
      </c>
      <c r="G4908" s="94"/>
      <c r="H4908" s="69" t="str">
        <f>IFERROR(G4908*VLOOKUP(E4908,Saldo!$P$8:$U$1009,6,FALSE),"")</f>
        <v/>
      </c>
      <c r="I4908" s="104" t="str">
        <f>IFERROR(IF(D4908="","",VLOOKUP(E4908,Saldo!$P$8:$Q$1009,2,FALSE)),"")</f>
        <v/>
      </c>
      <c r="J4908" s="76"/>
      <c r="K4908" s="28" t="str">
        <f t="shared" si="76"/>
        <v/>
      </c>
    </row>
    <row r="4909" spans="1:11" ht="18.95" customHeight="1" x14ac:dyDescent="0.25">
      <c r="A4909" s="52"/>
      <c r="C4909" s="76"/>
      <c r="D4909" s="185"/>
      <c r="E4909" s="76"/>
      <c r="F4909" s="76" t="str">
        <f>IF(E4909="","",IFERROR(VLOOKUP(E4909,Cadastro!$C$9:$D$1009,2,FALSE),"PROD. NÃO ENCONTRADO"))</f>
        <v/>
      </c>
      <c r="G4909" s="94"/>
      <c r="H4909" s="69" t="str">
        <f>IFERROR(G4909*VLOOKUP(E4909,Saldo!$P$8:$U$1009,6,FALSE),"")</f>
        <v/>
      </c>
      <c r="I4909" s="104" t="str">
        <f>IFERROR(IF(D4909="","",VLOOKUP(E4909,Saldo!$P$8:$Q$1009,2,FALSE)),"")</f>
        <v/>
      </c>
      <c r="J4909" s="76"/>
      <c r="K4909" s="28" t="str">
        <f t="shared" si="76"/>
        <v/>
      </c>
    </row>
    <row r="4910" spans="1:11" ht="18.95" customHeight="1" x14ac:dyDescent="0.25">
      <c r="A4910" s="52"/>
      <c r="C4910" s="76"/>
      <c r="D4910" s="185"/>
      <c r="E4910" s="76"/>
      <c r="F4910" s="76" t="str">
        <f>IF(E4910="","",IFERROR(VLOOKUP(E4910,Cadastro!$C$9:$D$1009,2,FALSE),"PROD. NÃO ENCONTRADO"))</f>
        <v/>
      </c>
      <c r="G4910" s="94"/>
      <c r="H4910" s="69" t="str">
        <f>IFERROR(G4910*VLOOKUP(E4910,Saldo!$P$8:$U$1009,6,FALSE),"")</f>
        <v/>
      </c>
      <c r="I4910" s="104" t="str">
        <f>IFERROR(IF(D4910="","",VLOOKUP(E4910,Saldo!$P$8:$Q$1009,2,FALSE)),"")</f>
        <v/>
      </c>
      <c r="J4910" s="76"/>
      <c r="K4910" s="28" t="str">
        <f t="shared" si="76"/>
        <v/>
      </c>
    </row>
    <row r="4911" spans="1:11" ht="18.95" customHeight="1" x14ac:dyDescent="0.25">
      <c r="A4911" s="52"/>
      <c r="C4911" s="76"/>
      <c r="D4911" s="185"/>
      <c r="E4911" s="76"/>
      <c r="F4911" s="76" t="str">
        <f>IF(E4911="","",IFERROR(VLOOKUP(E4911,Cadastro!$C$9:$D$1009,2,FALSE),"PROD. NÃO ENCONTRADO"))</f>
        <v/>
      </c>
      <c r="G4911" s="94"/>
      <c r="H4911" s="69" t="str">
        <f>IFERROR(G4911*VLOOKUP(E4911,Saldo!$P$8:$U$1009,6,FALSE),"")</f>
        <v/>
      </c>
      <c r="I4911" s="104" t="str">
        <f>IFERROR(IF(D4911="","",VLOOKUP(E4911,Saldo!$P$8:$Q$1009,2,FALSE)),"")</f>
        <v/>
      </c>
      <c r="J4911" s="76"/>
      <c r="K4911" s="28" t="str">
        <f t="shared" si="76"/>
        <v/>
      </c>
    </row>
    <row r="4912" spans="1:11" ht="18.95" customHeight="1" x14ac:dyDescent="0.25">
      <c r="A4912" s="52"/>
      <c r="C4912" s="76"/>
      <c r="D4912" s="185"/>
      <c r="E4912" s="76"/>
      <c r="F4912" s="76" t="str">
        <f>IF(E4912="","",IFERROR(VLOOKUP(E4912,Cadastro!$C$9:$D$1009,2,FALSE),"PROD. NÃO ENCONTRADO"))</f>
        <v/>
      </c>
      <c r="G4912" s="94"/>
      <c r="H4912" s="69" t="str">
        <f>IFERROR(G4912*VLOOKUP(E4912,Saldo!$P$8:$U$1009,6,FALSE),"")</f>
        <v/>
      </c>
      <c r="I4912" s="104" t="str">
        <f>IFERROR(IF(D4912="","",VLOOKUP(E4912,Saldo!$P$8:$Q$1009,2,FALSE)),"")</f>
        <v/>
      </c>
      <c r="J4912" s="76"/>
      <c r="K4912" s="28" t="str">
        <f t="shared" si="76"/>
        <v/>
      </c>
    </row>
    <row r="4913" spans="1:11" ht="18.95" customHeight="1" x14ac:dyDescent="0.25">
      <c r="A4913" s="52"/>
      <c r="C4913" s="76"/>
      <c r="D4913" s="185"/>
      <c r="E4913" s="76"/>
      <c r="F4913" s="76" t="str">
        <f>IF(E4913="","",IFERROR(VLOOKUP(E4913,Cadastro!$C$9:$D$1009,2,FALSE),"PROD. NÃO ENCONTRADO"))</f>
        <v/>
      </c>
      <c r="G4913" s="94"/>
      <c r="H4913" s="69" t="str">
        <f>IFERROR(G4913*VLOOKUP(E4913,Saldo!$P$8:$U$1009,6,FALSE),"")</f>
        <v/>
      </c>
      <c r="I4913" s="104" t="str">
        <f>IFERROR(IF(D4913="","",VLOOKUP(E4913,Saldo!$P$8:$Q$1009,2,FALSE)),"")</f>
        <v/>
      </c>
      <c r="J4913" s="76"/>
      <c r="K4913" s="28" t="str">
        <f t="shared" si="76"/>
        <v/>
      </c>
    </row>
    <row r="4914" spans="1:11" ht="18.95" customHeight="1" x14ac:dyDescent="0.25">
      <c r="A4914" s="52"/>
      <c r="C4914" s="76"/>
      <c r="D4914" s="185"/>
      <c r="E4914" s="76"/>
      <c r="F4914" s="76" t="str">
        <f>IF(E4914="","",IFERROR(VLOOKUP(E4914,Cadastro!$C$9:$D$1009,2,FALSE),"PROD. NÃO ENCONTRADO"))</f>
        <v/>
      </c>
      <c r="G4914" s="94"/>
      <c r="H4914" s="69" t="str">
        <f>IFERROR(G4914*VLOOKUP(E4914,Saldo!$P$8:$U$1009,6,FALSE),"")</f>
        <v/>
      </c>
      <c r="I4914" s="104" t="str">
        <f>IFERROR(IF(D4914="","",VLOOKUP(E4914,Saldo!$P$8:$Q$1009,2,FALSE)),"")</f>
        <v/>
      </c>
      <c r="J4914" s="76"/>
      <c r="K4914" s="28" t="str">
        <f t="shared" si="76"/>
        <v/>
      </c>
    </row>
    <row r="4915" spans="1:11" ht="18.95" customHeight="1" x14ac:dyDescent="0.25">
      <c r="A4915" s="52"/>
      <c r="C4915" s="76"/>
      <c r="D4915" s="185"/>
      <c r="E4915" s="76"/>
      <c r="F4915" s="76" t="str">
        <f>IF(E4915="","",IFERROR(VLOOKUP(E4915,Cadastro!$C$9:$D$1009,2,FALSE),"PROD. NÃO ENCONTRADO"))</f>
        <v/>
      </c>
      <c r="G4915" s="94"/>
      <c r="H4915" s="69" t="str">
        <f>IFERROR(G4915*VLOOKUP(E4915,Saldo!$P$8:$U$1009,6,FALSE),"")</f>
        <v/>
      </c>
      <c r="I4915" s="104" t="str">
        <f>IFERROR(IF(D4915="","",VLOOKUP(E4915,Saldo!$P$8:$Q$1009,2,FALSE)),"")</f>
        <v/>
      </c>
      <c r="J4915" s="76"/>
      <c r="K4915" s="28" t="str">
        <f t="shared" si="76"/>
        <v/>
      </c>
    </row>
    <row r="4916" spans="1:11" ht="18.95" customHeight="1" x14ac:dyDescent="0.25">
      <c r="A4916" s="52"/>
      <c r="C4916" s="76"/>
      <c r="D4916" s="185"/>
      <c r="E4916" s="76"/>
      <c r="F4916" s="76" t="str">
        <f>IF(E4916="","",IFERROR(VLOOKUP(E4916,Cadastro!$C$9:$D$1009,2,FALSE),"PROD. NÃO ENCONTRADO"))</f>
        <v/>
      </c>
      <c r="G4916" s="94"/>
      <c r="H4916" s="69" t="str">
        <f>IFERROR(G4916*VLOOKUP(E4916,Saldo!$P$8:$U$1009,6,FALSE),"")</f>
        <v/>
      </c>
      <c r="I4916" s="104" t="str">
        <f>IFERROR(IF(D4916="","",VLOOKUP(E4916,Saldo!$P$8:$Q$1009,2,FALSE)),"")</f>
        <v/>
      </c>
      <c r="J4916" s="76"/>
      <c r="K4916" s="28" t="str">
        <f t="shared" si="76"/>
        <v/>
      </c>
    </row>
    <row r="4917" spans="1:11" ht="18.95" customHeight="1" x14ac:dyDescent="0.25">
      <c r="A4917" s="52"/>
      <c r="C4917" s="76"/>
      <c r="D4917" s="185"/>
      <c r="E4917" s="76"/>
      <c r="F4917" s="76" t="str">
        <f>IF(E4917="","",IFERROR(VLOOKUP(E4917,Cadastro!$C$9:$D$1009,2,FALSE),"PROD. NÃO ENCONTRADO"))</f>
        <v/>
      </c>
      <c r="G4917" s="94"/>
      <c r="H4917" s="69" t="str">
        <f>IFERROR(G4917*VLOOKUP(E4917,Saldo!$P$8:$U$1009,6,FALSE),"")</f>
        <v/>
      </c>
      <c r="I4917" s="104" t="str">
        <f>IFERROR(IF(D4917="","",VLOOKUP(E4917,Saldo!$P$8:$Q$1009,2,FALSE)),"")</f>
        <v/>
      </c>
      <c r="J4917" s="76"/>
      <c r="K4917" s="28" t="str">
        <f t="shared" si="76"/>
        <v/>
      </c>
    </row>
    <row r="4918" spans="1:11" ht="18.95" customHeight="1" x14ac:dyDescent="0.25">
      <c r="A4918" s="52"/>
      <c r="C4918" s="76"/>
      <c r="D4918" s="185"/>
      <c r="E4918" s="76"/>
      <c r="F4918" s="76" t="str">
        <f>IF(E4918="","",IFERROR(VLOOKUP(E4918,Cadastro!$C$9:$D$1009,2,FALSE),"PROD. NÃO ENCONTRADO"))</f>
        <v/>
      </c>
      <c r="G4918" s="94"/>
      <c r="H4918" s="69" t="str">
        <f>IFERROR(G4918*VLOOKUP(E4918,Saldo!$P$8:$U$1009,6,FALSE),"")</f>
        <v/>
      </c>
      <c r="I4918" s="104" t="str">
        <f>IFERROR(IF(D4918="","",VLOOKUP(E4918,Saldo!$P$8:$Q$1009,2,FALSE)),"")</f>
        <v/>
      </c>
      <c r="J4918" s="76"/>
      <c r="K4918" s="28" t="str">
        <f t="shared" si="76"/>
        <v/>
      </c>
    </row>
    <row r="4919" spans="1:11" ht="18.95" customHeight="1" x14ac:dyDescent="0.25">
      <c r="A4919" s="52"/>
      <c r="C4919" s="76"/>
      <c r="D4919" s="185"/>
      <c r="E4919" s="76"/>
      <c r="F4919" s="76" t="str">
        <f>IF(E4919="","",IFERROR(VLOOKUP(E4919,Cadastro!$C$9:$D$1009,2,FALSE),"PROD. NÃO ENCONTRADO"))</f>
        <v/>
      </c>
      <c r="G4919" s="94"/>
      <c r="H4919" s="69" t="str">
        <f>IFERROR(G4919*VLOOKUP(E4919,Saldo!$P$8:$U$1009,6,FALSE),"")</f>
        <v/>
      </c>
      <c r="I4919" s="104" t="str">
        <f>IFERROR(IF(D4919="","",VLOOKUP(E4919,Saldo!$P$8:$Q$1009,2,FALSE)),"")</f>
        <v/>
      </c>
      <c r="J4919" s="76"/>
      <c r="K4919" s="28" t="str">
        <f t="shared" si="76"/>
        <v/>
      </c>
    </row>
    <row r="4920" spans="1:11" ht="18.95" customHeight="1" x14ac:dyDescent="0.25">
      <c r="A4920" s="52"/>
      <c r="C4920" s="76"/>
      <c r="D4920" s="185"/>
      <c r="E4920" s="76"/>
      <c r="F4920" s="76" t="str">
        <f>IF(E4920="","",IFERROR(VLOOKUP(E4920,Cadastro!$C$9:$D$1009,2,FALSE),"PROD. NÃO ENCONTRADO"))</f>
        <v/>
      </c>
      <c r="G4920" s="94"/>
      <c r="H4920" s="69" t="str">
        <f>IFERROR(G4920*VLOOKUP(E4920,Saldo!$P$8:$U$1009,6,FALSE),"")</f>
        <v/>
      </c>
      <c r="I4920" s="104" t="str">
        <f>IFERROR(IF(D4920="","",VLOOKUP(E4920,Saldo!$P$8:$Q$1009,2,FALSE)),"")</f>
        <v/>
      </c>
      <c r="J4920" s="76"/>
      <c r="K4920" s="28" t="str">
        <f t="shared" si="76"/>
        <v/>
      </c>
    </row>
    <row r="4921" spans="1:11" ht="18.95" customHeight="1" x14ac:dyDescent="0.25">
      <c r="A4921" s="52"/>
      <c r="C4921" s="76"/>
      <c r="D4921" s="185"/>
      <c r="E4921" s="76"/>
      <c r="F4921" s="76" t="str">
        <f>IF(E4921="","",IFERROR(VLOOKUP(E4921,Cadastro!$C$9:$D$1009,2,FALSE),"PROD. NÃO ENCONTRADO"))</f>
        <v/>
      </c>
      <c r="G4921" s="94"/>
      <c r="H4921" s="69" t="str">
        <f>IFERROR(G4921*VLOOKUP(E4921,Saldo!$P$8:$U$1009,6,FALSE),"")</f>
        <v/>
      </c>
      <c r="I4921" s="104" t="str">
        <f>IFERROR(IF(D4921="","",VLOOKUP(E4921,Saldo!$P$8:$Q$1009,2,FALSE)),"")</f>
        <v/>
      </c>
      <c r="J4921" s="76"/>
      <c r="K4921" s="28" t="str">
        <f t="shared" si="76"/>
        <v/>
      </c>
    </row>
    <row r="4922" spans="1:11" ht="18.95" customHeight="1" x14ac:dyDescent="0.25">
      <c r="A4922" s="52"/>
      <c r="C4922" s="76"/>
      <c r="D4922" s="185"/>
      <c r="E4922" s="76"/>
      <c r="F4922" s="76" t="str">
        <f>IF(E4922="","",IFERROR(VLOOKUP(E4922,Cadastro!$C$9:$D$1009,2,FALSE),"PROD. NÃO ENCONTRADO"))</f>
        <v/>
      </c>
      <c r="G4922" s="94"/>
      <c r="H4922" s="69" t="str">
        <f>IFERROR(G4922*VLOOKUP(E4922,Saldo!$P$8:$U$1009,6,FALSE),"")</f>
        <v/>
      </c>
      <c r="I4922" s="104" t="str">
        <f>IFERROR(IF(D4922="","",VLOOKUP(E4922,Saldo!$P$8:$Q$1009,2,FALSE)),"")</f>
        <v/>
      </c>
      <c r="J4922" s="76"/>
      <c r="K4922" s="28" t="str">
        <f t="shared" si="76"/>
        <v/>
      </c>
    </row>
    <row r="4923" spans="1:11" ht="18.95" customHeight="1" x14ac:dyDescent="0.25">
      <c r="A4923" s="52"/>
      <c r="C4923" s="76"/>
      <c r="D4923" s="185"/>
      <c r="E4923" s="76"/>
      <c r="F4923" s="76" t="str">
        <f>IF(E4923="","",IFERROR(VLOOKUP(E4923,Cadastro!$C$9:$D$1009,2,FALSE),"PROD. NÃO ENCONTRADO"))</f>
        <v/>
      </c>
      <c r="G4923" s="94"/>
      <c r="H4923" s="69" t="str">
        <f>IFERROR(G4923*VLOOKUP(E4923,Saldo!$P$8:$U$1009,6,FALSE),"")</f>
        <v/>
      </c>
      <c r="I4923" s="104" t="str">
        <f>IFERROR(IF(D4923="","",VLOOKUP(E4923,Saldo!$P$8:$Q$1009,2,FALSE)),"")</f>
        <v/>
      </c>
      <c r="J4923" s="76"/>
      <c r="K4923" s="28" t="str">
        <f t="shared" si="76"/>
        <v/>
      </c>
    </row>
    <row r="4924" spans="1:11" ht="18.95" customHeight="1" x14ac:dyDescent="0.25">
      <c r="A4924" s="52"/>
      <c r="C4924" s="76"/>
      <c r="D4924" s="185"/>
      <c r="E4924" s="76"/>
      <c r="F4924" s="76" t="str">
        <f>IF(E4924="","",IFERROR(VLOOKUP(E4924,Cadastro!$C$9:$D$1009,2,FALSE),"PROD. NÃO ENCONTRADO"))</f>
        <v/>
      </c>
      <c r="G4924" s="94"/>
      <c r="H4924" s="69" t="str">
        <f>IFERROR(G4924*VLOOKUP(E4924,Saldo!$P$8:$U$1009,6,FALSE),"")</f>
        <v/>
      </c>
      <c r="I4924" s="104" t="str">
        <f>IFERROR(IF(D4924="","",VLOOKUP(E4924,Saldo!$P$8:$Q$1009,2,FALSE)),"")</f>
        <v/>
      </c>
      <c r="J4924" s="76"/>
      <c r="K4924" s="28" t="str">
        <f t="shared" si="76"/>
        <v/>
      </c>
    </row>
    <row r="4925" spans="1:11" ht="18.95" customHeight="1" x14ac:dyDescent="0.25">
      <c r="A4925" s="52"/>
      <c r="C4925" s="76"/>
      <c r="D4925" s="185"/>
      <c r="E4925" s="76"/>
      <c r="F4925" s="76" t="str">
        <f>IF(E4925="","",IFERROR(VLOOKUP(E4925,Cadastro!$C$9:$D$1009,2,FALSE),"PROD. NÃO ENCONTRADO"))</f>
        <v/>
      </c>
      <c r="G4925" s="94"/>
      <c r="H4925" s="69" t="str">
        <f>IFERROR(G4925*VLOOKUP(E4925,Saldo!$P$8:$U$1009,6,FALSE),"")</f>
        <v/>
      </c>
      <c r="I4925" s="104" t="str">
        <f>IFERROR(IF(D4925="","",VLOOKUP(E4925,Saldo!$P$8:$Q$1009,2,FALSE)),"")</f>
        <v/>
      </c>
      <c r="J4925" s="76"/>
      <c r="K4925" s="28" t="str">
        <f t="shared" si="76"/>
        <v/>
      </c>
    </row>
    <row r="4926" spans="1:11" ht="18.95" customHeight="1" x14ac:dyDescent="0.25">
      <c r="A4926" s="52"/>
      <c r="C4926" s="76"/>
      <c r="D4926" s="185"/>
      <c r="E4926" s="76"/>
      <c r="F4926" s="76" t="str">
        <f>IF(E4926="","",IFERROR(VLOOKUP(E4926,Cadastro!$C$9:$D$1009,2,FALSE),"PROD. NÃO ENCONTRADO"))</f>
        <v/>
      </c>
      <c r="G4926" s="94"/>
      <c r="H4926" s="69" t="str">
        <f>IFERROR(G4926*VLOOKUP(E4926,Saldo!$P$8:$U$1009,6,FALSE),"")</f>
        <v/>
      </c>
      <c r="I4926" s="104" t="str">
        <f>IFERROR(IF(D4926="","",VLOOKUP(E4926,Saldo!$P$8:$Q$1009,2,FALSE)),"")</f>
        <v/>
      </c>
      <c r="J4926" s="76"/>
      <c r="K4926" s="28" t="str">
        <f t="shared" si="76"/>
        <v/>
      </c>
    </row>
    <row r="4927" spans="1:11" ht="18.95" customHeight="1" x14ac:dyDescent="0.25">
      <c r="A4927" s="52"/>
      <c r="C4927" s="76"/>
      <c r="D4927" s="185"/>
      <c r="E4927" s="76"/>
      <c r="F4927" s="76" t="str">
        <f>IF(E4927="","",IFERROR(VLOOKUP(E4927,Cadastro!$C$9:$D$1009,2,FALSE),"PROD. NÃO ENCONTRADO"))</f>
        <v/>
      </c>
      <c r="G4927" s="94"/>
      <c r="H4927" s="69" t="str">
        <f>IFERROR(G4927*VLOOKUP(E4927,Saldo!$P$8:$U$1009,6,FALSE),"")</f>
        <v/>
      </c>
      <c r="I4927" s="104" t="str">
        <f>IFERROR(IF(D4927="","",VLOOKUP(E4927,Saldo!$P$8:$Q$1009,2,FALSE)),"")</f>
        <v/>
      </c>
      <c r="J4927" s="76"/>
      <c r="K4927" s="28" t="str">
        <f t="shared" si="76"/>
        <v/>
      </c>
    </row>
    <row r="4928" spans="1:11" ht="18.95" customHeight="1" x14ac:dyDescent="0.25">
      <c r="A4928" s="52"/>
      <c r="C4928" s="76"/>
      <c r="D4928" s="185"/>
      <c r="E4928" s="76"/>
      <c r="F4928" s="76" t="str">
        <f>IF(E4928="","",IFERROR(VLOOKUP(E4928,Cadastro!$C$9:$D$1009,2,FALSE),"PROD. NÃO ENCONTRADO"))</f>
        <v/>
      </c>
      <c r="G4928" s="94"/>
      <c r="H4928" s="69" t="str">
        <f>IFERROR(G4928*VLOOKUP(E4928,Saldo!$P$8:$U$1009,6,FALSE),"")</f>
        <v/>
      </c>
      <c r="I4928" s="104" t="str">
        <f>IFERROR(IF(D4928="","",VLOOKUP(E4928,Saldo!$P$8:$Q$1009,2,FALSE)),"")</f>
        <v/>
      </c>
      <c r="J4928" s="76"/>
      <c r="K4928" s="28" t="str">
        <f t="shared" si="76"/>
        <v/>
      </c>
    </row>
    <row r="4929" spans="1:11" ht="18.95" customHeight="1" x14ac:dyDescent="0.25">
      <c r="A4929" s="52"/>
      <c r="C4929" s="76"/>
      <c r="D4929" s="185"/>
      <c r="E4929" s="76"/>
      <c r="F4929" s="76" t="str">
        <f>IF(E4929="","",IFERROR(VLOOKUP(E4929,Cadastro!$C$9:$D$1009,2,FALSE),"PROD. NÃO ENCONTRADO"))</f>
        <v/>
      </c>
      <c r="G4929" s="94"/>
      <c r="H4929" s="69" t="str">
        <f>IFERROR(G4929*VLOOKUP(E4929,Saldo!$P$8:$U$1009,6,FALSE),"")</f>
        <v/>
      </c>
      <c r="I4929" s="104" t="str">
        <f>IFERROR(IF(D4929="","",VLOOKUP(E4929,Saldo!$P$8:$Q$1009,2,FALSE)),"")</f>
        <v/>
      </c>
      <c r="J4929" s="76"/>
      <c r="K4929" s="28" t="str">
        <f t="shared" si="76"/>
        <v/>
      </c>
    </row>
    <row r="4930" spans="1:11" ht="18.95" customHeight="1" x14ac:dyDescent="0.25">
      <c r="A4930" s="52"/>
      <c r="C4930" s="76"/>
      <c r="D4930" s="185"/>
      <c r="E4930" s="76"/>
      <c r="F4930" s="76" t="str">
        <f>IF(E4930="","",IFERROR(VLOOKUP(E4930,Cadastro!$C$9:$D$1009,2,FALSE),"PROD. NÃO ENCONTRADO"))</f>
        <v/>
      </c>
      <c r="G4930" s="94"/>
      <c r="H4930" s="69" t="str">
        <f>IFERROR(G4930*VLOOKUP(E4930,Saldo!$P$8:$U$1009,6,FALSE),"")</f>
        <v/>
      </c>
      <c r="I4930" s="104" t="str">
        <f>IFERROR(IF(D4930="","",VLOOKUP(E4930,Saldo!$P$8:$Q$1009,2,FALSE)),"")</f>
        <v/>
      </c>
      <c r="J4930" s="76"/>
      <c r="K4930" s="28" t="str">
        <f t="shared" si="76"/>
        <v/>
      </c>
    </row>
    <row r="4931" spans="1:11" ht="18.95" customHeight="1" x14ac:dyDescent="0.25">
      <c r="A4931" s="52"/>
      <c r="C4931" s="76"/>
      <c r="D4931" s="185"/>
      <c r="E4931" s="76"/>
      <c r="F4931" s="76" t="str">
        <f>IF(E4931="","",IFERROR(VLOOKUP(E4931,Cadastro!$C$9:$D$1009,2,FALSE),"PROD. NÃO ENCONTRADO"))</f>
        <v/>
      </c>
      <c r="G4931" s="94"/>
      <c r="H4931" s="69" t="str">
        <f>IFERROR(G4931*VLOOKUP(E4931,Saldo!$P$8:$U$1009,6,FALSE),"")</f>
        <v/>
      </c>
      <c r="I4931" s="104" t="str">
        <f>IFERROR(IF(D4931="","",VLOOKUP(E4931,Saldo!$P$8:$Q$1009,2,FALSE)),"")</f>
        <v/>
      </c>
      <c r="J4931" s="76"/>
      <c r="K4931" s="28" t="str">
        <f t="shared" si="76"/>
        <v/>
      </c>
    </row>
    <row r="4932" spans="1:11" ht="18.95" customHeight="1" x14ac:dyDescent="0.25">
      <c r="A4932" s="52"/>
      <c r="C4932" s="76"/>
      <c r="D4932" s="185"/>
      <c r="E4932" s="76"/>
      <c r="F4932" s="76" t="str">
        <f>IF(E4932="","",IFERROR(VLOOKUP(E4932,Cadastro!$C$9:$D$1009,2,FALSE),"PROD. NÃO ENCONTRADO"))</f>
        <v/>
      </c>
      <c r="G4932" s="94"/>
      <c r="H4932" s="69" t="str">
        <f>IFERROR(G4932*VLOOKUP(E4932,Saldo!$P$8:$U$1009,6,FALSE),"")</f>
        <v/>
      </c>
      <c r="I4932" s="104" t="str">
        <f>IFERROR(IF(D4932="","",VLOOKUP(E4932,Saldo!$P$8:$Q$1009,2,FALSE)),"")</f>
        <v/>
      </c>
      <c r="J4932" s="76"/>
      <c r="K4932" s="28" t="str">
        <f t="shared" si="76"/>
        <v/>
      </c>
    </row>
    <row r="4933" spans="1:11" ht="18.95" customHeight="1" x14ac:dyDescent="0.25">
      <c r="A4933" s="52"/>
      <c r="C4933" s="76"/>
      <c r="D4933" s="185"/>
      <c r="E4933" s="76"/>
      <c r="F4933" s="76" t="str">
        <f>IF(E4933="","",IFERROR(VLOOKUP(E4933,Cadastro!$C$9:$D$1009,2,FALSE),"PROD. NÃO ENCONTRADO"))</f>
        <v/>
      </c>
      <c r="G4933" s="94"/>
      <c r="H4933" s="69" t="str">
        <f>IFERROR(G4933*VLOOKUP(E4933,Saldo!$P$8:$U$1009,6,FALSE),"")</f>
        <v/>
      </c>
      <c r="I4933" s="104" t="str">
        <f>IFERROR(IF(D4933="","",VLOOKUP(E4933,Saldo!$P$8:$Q$1009,2,FALSE)),"")</f>
        <v/>
      </c>
      <c r="J4933" s="76"/>
      <c r="K4933" s="28" t="str">
        <f t="shared" si="76"/>
        <v/>
      </c>
    </row>
    <row r="4934" spans="1:11" ht="18.95" customHeight="1" x14ac:dyDescent="0.25">
      <c r="A4934" s="52"/>
      <c r="C4934" s="76"/>
      <c r="D4934" s="185"/>
      <c r="E4934" s="76"/>
      <c r="F4934" s="76" t="str">
        <f>IF(E4934="","",IFERROR(VLOOKUP(E4934,Cadastro!$C$9:$D$1009,2,FALSE),"PROD. NÃO ENCONTRADO"))</f>
        <v/>
      </c>
      <c r="G4934" s="94"/>
      <c r="H4934" s="69" t="str">
        <f>IFERROR(G4934*VLOOKUP(E4934,Saldo!$P$8:$U$1009,6,FALSE),"")</f>
        <v/>
      </c>
      <c r="I4934" s="104" t="str">
        <f>IFERROR(IF(D4934="","",VLOOKUP(E4934,Saldo!$P$8:$Q$1009,2,FALSE)),"")</f>
        <v/>
      </c>
      <c r="J4934" s="76"/>
      <c r="K4934" s="28" t="str">
        <f t="shared" si="76"/>
        <v/>
      </c>
    </row>
    <row r="4935" spans="1:11" ht="18.95" customHeight="1" x14ac:dyDescent="0.25">
      <c r="A4935" s="52"/>
      <c r="C4935" s="76"/>
      <c r="D4935" s="185"/>
      <c r="E4935" s="76"/>
      <c r="F4935" s="76" t="str">
        <f>IF(E4935="","",IFERROR(VLOOKUP(E4935,Cadastro!$C$9:$D$1009,2,FALSE),"PROD. NÃO ENCONTRADO"))</f>
        <v/>
      </c>
      <c r="G4935" s="94"/>
      <c r="H4935" s="69" t="str">
        <f>IFERROR(G4935*VLOOKUP(E4935,Saldo!$P$8:$U$1009,6,FALSE),"")</f>
        <v/>
      </c>
      <c r="I4935" s="104" t="str">
        <f>IFERROR(IF(D4935="","",VLOOKUP(E4935,Saldo!$P$8:$Q$1009,2,FALSE)),"")</f>
        <v/>
      </c>
      <c r="J4935" s="76"/>
      <c r="K4935" s="28" t="str">
        <f t="shared" si="76"/>
        <v/>
      </c>
    </row>
    <row r="4936" spans="1:11" ht="18.95" customHeight="1" x14ac:dyDescent="0.25">
      <c r="A4936" s="52"/>
      <c r="C4936" s="76"/>
      <c r="D4936" s="185"/>
      <c r="E4936" s="76"/>
      <c r="F4936" s="76" t="str">
        <f>IF(E4936="","",IFERROR(VLOOKUP(E4936,Cadastro!$C$9:$D$1009,2,FALSE),"PROD. NÃO ENCONTRADO"))</f>
        <v/>
      </c>
      <c r="G4936" s="94"/>
      <c r="H4936" s="69" t="str">
        <f>IFERROR(G4936*VLOOKUP(E4936,Saldo!$P$8:$U$1009,6,FALSE),"")</f>
        <v/>
      </c>
      <c r="I4936" s="104" t="str">
        <f>IFERROR(IF(D4936="","",VLOOKUP(E4936,Saldo!$P$8:$Q$1009,2,FALSE)),"")</f>
        <v/>
      </c>
      <c r="J4936" s="76"/>
      <c r="K4936" s="28" t="str">
        <f t="shared" si="76"/>
        <v/>
      </c>
    </row>
    <row r="4937" spans="1:11" ht="18.95" customHeight="1" x14ac:dyDescent="0.25">
      <c r="A4937" s="52"/>
      <c r="C4937" s="76"/>
      <c r="D4937" s="185"/>
      <c r="E4937" s="76"/>
      <c r="F4937" s="76" t="str">
        <f>IF(E4937="","",IFERROR(VLOOKUP(E4937,Cadastro!$C$9:$D$1009,2,FALSE),"PROD. NÃO ENCONTRADO"))</f>
        <v/>
      </c>
      <c r="G4937" s="94"/>
      <c r="H4937" s="69" t="str">
        <f>IFERROR(G4937*VLOOKUP(E4937,Saldo!$P$8:$U$1009,6,FALSE),"")</f>
        <v/>
      </c>
      <c r="I4937" s="104" t="str">
        <f>IFERROR(IF(D4937="","",VLOOKUP(E4937,Saldo!$P$8:$Q$1009,2,FALSE)),"")</f>
        <v/>
      </c>
      <c r="J4937" s="76"/>
      <c r="K4937" s="28" t="str">
        <f t="shared" si="76"/>
        <v/>
      </c>
    </row>
    <row r="4938" spans="1:11" ht="18.95" customHeight="1" x14ac:dyDescent="0.25">
      <c r="A4938" s="52"/>
      <c r="C4938" s="76"/>
      <c r="D4938" s="185"/>
      <c r="E4938" s="76"/>
      <c r="F4938" s="76" t="str">
        <f>IF(E4938="","",IFERROR(VLOOKUP(E4938,Cadastro!$C$9:$D$1009,2,FALSE),"PROD. NÃO ENCONTRADO"))</f>
        <v/>
      </c>
      <c r="G4938" s="94"/>
      <c r="H4938" s="69" t="str">
        <f>IFERROR(G4938*VLOOKUP(E4938,Saldo!$P$8:$U$1009,6,FALSE),"")</f>
        <v/>
      </c>
      <c r="I4938" s="104" t="str">
        <f>IFERROR(IF(D4938="","",VLOOKUP(E4938,Saldo!$P$8:$Q$1009,2,FALSE)),"")</f>
        <v/>
      </c>
      <c r="J4938" s="76"/>
      <c r="K4938" s="28" t="str">
        <f t="shared" ref="K4938:K5001" si="77">IF(D4938="","",MONTH(D4938))</f>
        <v/>
      </c>
    </row>
    <row r="4939" spans="1:11" ht="18.95" customHeight="1" x14ac:dyDescent="0.25">
      <c r="A4939" s="52"/>
      <c r="C4939" s="76"/>
      <c r="D4939" s="185"/>
      <c r="E4939" s="76"/>
      <c r="F4939" s="76" t="str">
        <f>IF(E4939="","",IFERROR(VLOOKUP(E4939,Cadastro!$C$9:$D$1009,2,FALSE),"PROD. NÃO ENCONTRADO"))</f>
        <v/>
      </c>
      <c r="G4939" s="94"/>
      <c r="H4939" s="69" t="str">
        <f>IFERROR(G4939*VLOOKUP(E4939,Saldo!$P$8:$U$1009,6,FALSE),"")</f>
        <v/>
      </c>
      <c r="I4939" s="104" t="str">
        <f>IFERROR(IF(D4939="","",VLOOKUP(E4939,Saldo!$P$8:$Q$1009,2,FALSE)),"")</f>
        <v/>
      </c>
      <c r="J4939" s="76"/>
      <c r="K4939" s="28" t="str">
        <f t="shared" si="77"/>
        <v/>
      </c>
    </row>
    <row r="4940" spans="1:11" ht="18.95" customHeight="1" x14ac:dyDescent="0.25">
      <c r="A4940" s="52"/>
      <c r="C4940" s="76"/>
      <c r="D4940" s="185"/>
      <c r="E4940" s="76"/>
      <c r="F4940" s="76" t="str">
        <f>IF(E4940="","",IFERROR(VLOOKUP(E4940,Cadastro!$C$9:$D$1009,2,FALSE),"PROD. NÃO ENCONTRADO"))</f>
        <v/>
      </c>
      <c r="G4940" s="94"/>
      <c r="H4940" s="69" t="str">
        <f>IFERROR(G4940*VLOOKUP(E4940,Saldo!$P$8:$U$1009,6,FALSE),"")</f>
        <v/>
      </c>
      <c r="I4940" s="104" t="str">
        <f>IFERROR(IF(D4940="","",VLOOKUP(E4940,Saldo!$P$8:$Q$1009,2,FALSE)),"")</f>
        <v/>
      </c>
      <c r="J4940" s="76"/>
      <c r="K4940" s="28" t="str">
        <f t="shared" si="77"/>
        <v/>
      </c>
    </row>
    <row r="4941" spans="1:11" ht="18.95" customHeight="1" x14ac:dyDescent="0.25">
      <c r="A4941" s="52"/>
      <c r="C4941" s="76"/>
      <c r="D4941" s="185"/>
      <c r="E4941" s="76"/>
      <c r="F4941" s="76" t="str">
        <f>IF(E4941="","",IFERROR(VLOOKUP(E4941,Cadastro!$C$9:$D$1009,2,FALSE),"PROD. NÃO ENCONTRADO"))</f>
        <v/>
      </c>
      <c r="G4941" s="94"/>
      <c r="H4941" s="69" t="str">
        <f>IFERROR(G4941*VLOOKUP(E4941,Saldo!$P$8:$U$1009,6,FALSE),"")</f>
        <v/>
      </c>
      <c r="I4941" s="104" t="str">
        <f>IFERROR(IF(D4941="","",VLOOKUP(E4941,Saldo!$P$8:$Q$1009,2,FALSE)),"")</f>
        <v/>
      </c>
      <c r="J4941" s="76"/>
      <c r="K4941" s="28" t="str">
        <f t="shared" si="77"/>
        <v/>
      </c>
    </row>
    <row r="4942" spans="1:11" ht="18.95" customHeight="1" x14ac:dyDescent="0.25">
      <c r="A4942" s="52"/>
      <c r="C4942" s="76"/>
      <c r="D4942" s="185"/>
      <c r="E4942" s="76"/>
      <c r="F4942" s="76" t="str">
        <f>IF(E4942="","",IFERROR(VLOOKUP(E4942,Cadastro!$C$9:$D$1009,2,FALSE),"PROD. NÃO ENCONTRADO"))</f>
        <v/>
      </c>
      <c r="G4942" s="94"/>
      <c r="H4942" s="69" t="str">
        <f>IFERROR(G4942*VLOOKUP(E4942,Saldo!$P$8:$U$1009,6,FALSE),"")</f>
        <v/>
      </c>
      <c r="I4942" s="104" t="str">
        <f>IFERROR(IF(D4942="","",VLOOKUP(E4942,Saldo!$P$8:$Q$1009,2,FALSE)),"")</f>
        <v/>
      </c>
      <c r="J4942" s="76"/>
      <c r="K4942" s="28" t="str">
        <f t="shared" si="77"/>
        <v/>
      </c>
    </row>
    <row r="4943" spans="1:11" ht="18.95" customHeight="1" x14ac:dyDescent="0.25">
      <c r="A4943" s="52"/>
      <c r="C4943" s="76"/>
      <c r="D4943" s="185"/>
      <c r="E4943" s="76"/>
      <c r="F4943" s="76" t="str">
        <f>IF(E4943="","",IFERROR(VLOOKUP(E4943,Cadastro!$C$9:$D$1009,2,FALSE),"PROD. NÃO ENCONTRADO"))</f>
        <v/>
      </c>
      <c r="G4943" s="94"/>
      <c r="H4943" s="69" t="str">
        <f>IFERROR(G4943*VLOOKUP(E4943,Saldo!$P$8:$U$1009,6,FALSE),"")</f>
        <v/>
      </c>
      <c r="I4943" s="104" t="str">
        <f>IFERROR(IF(D4943="","",VLOOKUP(E4943,Saldo!$P$8:$Q$1009,2,FALSE)),"")</f>
        <v/>
      </c>
      <c r="J4943" s="76"/>
      <c r="K4943" s="28" t="str">
        <f t="shared" si="77"/>
        <v/>
      </c>
    </row>
    <row r="4944" spans="1:11" ht="18.95" customHeight="1" x14ac:dyDescent="0.25">
      <c r="A4944" s="52"/>
      <c r="C4944" s="76"/>
      <c r="D4944" s="185"/>
      <c r="E4944" s="76"/>
      <c r="F4944" s="76" t="str">
        <f>IF(E4944="","",IFERROR(VLOOKUP(E4944,Cadastro!$C$9:$D$1009,2,FALSE),"PROD. NÃO ENCONTRADO"))</f>
        <v/>
      </c>
      <c r="G4944" s="94"/>
      <c r="H4944" s="69" t="str">
        <f>IFERROR(G4944*VLOOKUP(E4944,Saldo!$P$8:$U$1009,6,FALSE),"")</f>
        <v/>
      </c>
      <c r="I4944" s="104" t="str">
        <f>IFERROR(IF(D4944="","",VLOOKUP(E4944,Saldo!$P$8:$Q$1009,2,FALSE)),"")</f>
        <v/>
      </c>
      <c r="J4944" s="76"/>
      <c r="K4944" s="28" t="str">
        <f t="shared" si="77"/>
        <v/>
      </c>
    </row>
    <row r="4945" spans="1:11" ht="18.95" customHeight="1" x14ac:dyDescent="0.25">
      <c r="A4945" s="52"/>
      <c r="C4945" s="76"/>
      <c r="D4945" s="185"/>
      <c r="E4945" s="76"/>
      <c r="F4945" s="76" t="str">
        <f>IF(E4945="","",IFERROR(VLOOKUP(E4945,Cadastro!$C$9:$D$1009,2,FALSE),"PROD. NÃO ENCONTRADO"))</f>
        <v/>
      </c>
      <c r="G4945" s="94"/>
      <c r="H4945" s="69" t="str">
        <f>IFERROR(G4945*VLOOKUP(E4945,Saldo!$P$8:$U$1009,6,FALSE),"")</f>
        <v/>
      </c>
      <c r="I4945" s="104" t="str">
        <f>IFERROR(IF(D4945="","",VLOOKUP(E4945,Saldo!$P$8:$Q$1009,2,FALSE)),"")</f>
        <v/>
      </c>
      <c r="J4945" s="76"/>
      <c r="K4945" s="28" t="str">
        <f t="shared" si="77"/>
        <v/>
      </c>
    </row>
    <row r="4946" spans="1:11" ht="18.95" customHeight="1" x14ac:dyDescent="0.25">
      <c r="A4946" s="52"/>
      <c r="C4946" s="76"/>
      <c r="D4946" s="185"/>
      <c r="E4946" s="76"/>
      <c r="F4946" s="76" t="str">
        <f>IF(E4946="","",IFERROR(VLOOKUP(E4946,Cadastro!$C$9:$D$1009,2,FALSE),"PROD. NÃO ENCONTRADO"))</f>
        <v/>
      </c>
      <c r="G4946" s="94"/>
      <c r="H4946" s="69" t="str">
        <f>IFERROR(G4946*VLOOKUP(E4946,Saldo!$P$8:$U$1009,6,FALSE),"")</f>
        <v/>
      </c>
      <c r="I4946" s="104" t="str">
        <f>IFERROR(IF(D4946="","",VLOOKUP(E4946,Saldo!$P$8:$Q$1009,2,FALSE)),"")</f>
        <v/>
      </c>
      <c r="J4946" s="76"/>
      <c r="K4946" s="28" t="str">
        <f t="shared" si="77"/>
        <v/>
      </c>
    </row>
    <row r="4947" spans="1:11" ht="18.95" customHeight="1" x14ac:dyDescent="0.25">
      <c r="A4947" s="52"/>
      <c r="C4947" s="76"/>
      <c r="D4947" s="185"/>
      <c r="E4947" s="76"/>
      <c r="F4947" s="76" t="str">
        <f>IF(E4947="","",IFERROR(VLOOKUP(E4947,Cadastro!$C$9:$D$1009,2,FALSE),"PROD. NÃO ENCONTRADO"))</f>
        <v/>
      </c>
      <c r="G4947" s="94"/>
      <c r="H4947" s="69" t="str">
        <f>IFERROR(G4947*VLOOKUP(E4947,Saldo!$P$8:$U$1009,6,FALSE),"")</f>
        <v/>
      </c>
      <c r="I4947" s="104" t="str">
        <f>IFERROR(IF(D4947="","",VLOOKUP(E4947,Saldo!$P$8:$Q$1009,2,FALSE)),"")</f>
        <v/>
      </c>
      <c r="J4947" s="76"/>
      <c r="K4947" s="28" t="str">
        <f t="shared" si="77"/>
        <v/>
      </c>
    </row>
    <row r="4948" spans="1:11" ht="18.95" customHeight="1" x14ac:dyDescent="0.25">
      <c r="A4948" s="52"/>
      <c r="C4948" s="76"/>
      <c r="D4948" s="185"/>
      <c r="E4948" s="76"/>
      <c r="F4948" s="76" t="str">
        <f>IF(E4948="","",IFERROR(VLOOKUP(E4948,Cadastro!$C$9:$D$1009,2,FALSE),"PROD. NÃO ENCONTRADO"))</f>
        <v/>
      </c>
      <c r="G4948" s="94"/>
      <c r="H4948" s="69" t="str">
        <f>IFERROR(G4948*VLOOKUP(E4948,Saldo!$P$8:$U$1009,6,FALSE),"")</f>
        <v/>
      </c>
      <c r="I4948" s="104" t="str">
        <f>IFERROR(IF(D4948="","",VLOOKUP(E4948,Saldo!$P$8:$Q$1009,2,FALSE)),"")</f>
        <v/>
      </c>
      <c r="J4948" s="76"/>
      <c r="K4948" s="28" t="str">
        <f t="shared" si="77"/>
        <v/>
      </c>
    </row>
    <row r="4949" spans="1:11" ht="18.95" customHeight="1" x14ac:dyDescent="0.25">
      <c r="A4949" s="52"/>
      <c r="C4949" s="76"/>
      <c r="D4949" s="185"/>
      <c r="E4949" s="76"/>
      <c r="F4949" s="76" t="str">
        <f>IF(E4949="","",IFERROR(VLOOKUP(E4949,Cadastro!$C$9:$D$1009,2,FALSE),"PROD. NÃO ENCONTRADO"))</f>
        <v/>
      </c>
      <c r="G4949" s="94"/>
      <c r="H4949" s="69" t="str">
        <f>IFERROR(G4949*VLOOKUP(E4949,Saldo!$P$8:$U$1009,6,FALSE),"")</f>
        <v/>
      </c>
      <c r="I4949" s="104" t="str">
        <f>IFERROR(IF(D4949="","",VLOOKUP(E4949,Saldo!$P$8:$Q$1009,2,FALSE)),"")</f>
        <v/>
      </c>
      <c r="J4949" s="76"/>
      <c r="K4949" s="28" t="str">
        <f t="shared" si="77"/>
        <v/>
      </c>
    </row>
    <row r="4950" spans="1:11" ht="18.95" customHeight="1" x14ac:dyDescent="0.25">
      <c r="A4950" s="52"/>
      <c r="C4950" s="76"/>
      <c r="D4950" s="185"/>
      <c r="E4950" s="76"/>
      <c r="F4950" s="76" t="str">
        <f>IF(E4950="","",IFERROR(VLOOKUP(E4950,Cadastro!$C$9:$D$1009,2,FALSE),"PROD. NÃO ENCONTRADO"))</f>
        <v/>
      </c>
      <c r="G4950" s="94"/>
      <c r="H4950" s="69" t="str">
        <f>IFERROR(G4950*VLOOKUP(E4950,Saldo!$P$8:$U$1009,6,FALSE),"")</f>
        <v/>
      </c>
      <c r="I4950" s="104" t="str">
        <f>IFERROR(IF(D4950="","",VLOOKUP(E4950,Saldo!$P$8:$Q$1009,2,FALSE)),"")</f>
        <v/>
      </c>
      <c r="J4950" s="76"/>
      <c r="K4950" s="28" t="str">
        <f t="shared" si="77"/>
        <v/>
      </c>
    </row>
    <row r="4951" spans="1:11" ht="18.95" customHeight="1" x14ac:dyDescent="0.25">
      <c r="A4951" s="52"/>
      <c r="C4951" s="76"/>
      <c r="D4951" s="185"/>
      <c r="E4951" s="76"/>
      <c r="F4951" s="76" t="str">
        <f>IF(E4951="","",IFERROR(VLOOKUP(E4951,Cadastro!$C$9:$D$1009,2,FALSE),"PROD. NÃO ENCONTRADO"))</f>
        <v/>
      </c>
      <c r="G4951" s="94"/>
      <c r="H4951" s="69" t="str">
        <f>IFERROR(G4951*VLOOKUP(E4951,Saldo!$P$8:$U$1009,6,FALSE),"")</f>
        <v/>
      </c>
      <c r="I4951" s="104" t="str">
        <f>IFERROR(IF(D4951="","",VLOOKUP(E4951,Saldo!$P$8:$Q$1009,2,FALSE)),"")</f>
        <v/>
      </c>
      <c r="J4951" s="76"/>
      <c r="K4951" s="28" t="str">
        <f t="shared" si="77"/>
        <v/>
      </c>
    </row>
    <row r="4952" spans="1:11" ht="18.95" customHeight="1" x14ac:dyDescent="0.25">
      <c r="A4952" s="52"/>
      <c r="C4952" s="76"/>
      <c r="D4952" s="185"/>
      <c r="E4952" s="76"/>
      <c r="F4952" s="76" t="str">
        <f>IF(E4952="","",IFERROR(VLOOKUP(E4952,Cadastro!$C$9:$D$1009,2,FALSE),"PROD. NÃO ENCONTRADO"))</f>
        <v/>
      </c>
      <c r="G4952" s="94"/>
      <c r="H4952" s="69" t="str">
        <f>IFERROR(G4952*VLOOKUP(E4952,Saldo!$P$8:$U$1009,6,FALSE),"")</f>
        <v/>
      </c>
      <c r="I4952" s="104" t="str">
        <f>IFERROR(IF(D4952="","",VLOOKUP(E4952,Saldo!$P$8:$Q$1009,2,FALSE)),"")</f>
        <v/>
      </c>
      <c r="J4952" s="76"/>
      <c r="K4952" s="28" t="str">
        <f t="shared" si="77"/>
        <v/>
      </c>
    </row>
    <row r="4953" spans="1:11" ht="18.95" customHeight="1" x14ac:dyDescent="0.25">
      <c r="A4953" s="52"/>
      <c r="C4953" s="76"/>
      <c r="D4953" s="185"/>
      <c r="E4953" s="76"/>
      <c r="F4953" s="76" t="str">
        <f>IF(E4953="","",IFERROR(VLOOKUP(E4953,Cadastro!$C$9:$D$1009,2,FALSE),"PROD. NÃO ENCONTRADO"))</f>
        <v/>
      </c>
      <c r="G4953" s="94"/>
      <c r="H4953" s="69" t="str">
        <f>IFERROR(G4953*VLOOKUP(E4953,Saldo!$P$8:$U$1009,6,FALSE),"")</f>
        <v/>
      </c>
      <c r="I4953" s="104" t="str">
        <f>IFERROR(IF(D4953="","",VLOOKUP(E4953,Saldo!$P$8:$Q$1009,2,FALSE)),"")</f>
        <v/>
      </c>
      <c r="J4953" s="76"/>
      <c r="K4953" s="28" t="str">
        <f t="shared" si="77"/>
        <v/>
      </c>
    </row>
    <row r="4954" spans="1:11" ht="18.95" customHeight="1" x14ac:dyDescent="0.25">
      <c r="A4954" s="52"/>
      <c r="C4954" s="76"/>
      <c r="D4954" s="185"/>
      <c r="E4954" s="76"/>
      <c r="F4954" s="76" t="str">
        <f>IF(E4954="","",IFERROR(VLOOKUP(E4954,Cadastro!$C$9:$D$1009,2,FALSE),"PROD. NÃO ENCONTRADO"))</f>
        <v/>
      </c>
      <c r="G4954" s="94"/>
      <c r="H4954" s="69" t="str">
        <f>IFERROR(G4954*VLOOKUP(E4954,Saldo!$P$8:$U$1009,6,FALSE),"")</f>
        <v/>
      </c>
      <c r="I4954" s="104" t="str">
        <f>IFERROR(IF(D4954="","",VLOOKUP(E4954,Saldo!$P$8:$Q$1009,2,FALSE)),"")</f>
        <v/>
      </c>
      <c r="J4954" s="76"/>
      <c r="K4954" s="28" t="str">
        <f t="shared" si="77"/>
        <v/>
      </c>
    </row>
    <row r="4955" spans="1:11" ht="18.95" customHeight="1" x14ac:dyDescent="0.25">
      <c r="A4955" s="52"/>
      <c r="C4955" s="76"/>
      <c r="D4955" s="185"/>
      <c r="E4955" s="76"/>
      <c r="F4955" s="76" t="str">
        <f>IF(E4955="","",IFERROR(VLOOKUP(E4955,Cadastro!$C$9:$D$1009,2,FALSE),"PROD. NÃO ENCONTRADO"))</f>
        <v/>
      </c>
      <c r="G4955" s="94"/>
      <c r="H4955" s="69" t="str">
        <f>IFERROR(G4955*VLOOKUP(E4955,Saldo!$P$8:$U$1009,6,FALSE),"")</f>
        <v/>
      </c>
      <c r="I4955" s="104" t="str">
        <f>IFERROR(IF(D4955="","",VLOOKUP(E4955,Saldo!$P$8:$Q$1009,2,FALSE)),"")</f>
        <v/>
      </c>
      <c r="J4955" s="76"/>
      <c r="K4955" s="28" t="str">
        <f t="shared" si="77"/>
        <v/>
      </c>
    </row>
    <row r="4956" spans="1:11" ht="18.95" customHeight="1" x14ac:dyDescent="0.25">
      <c r="A4956" s="52"/>
      <c r="C4956" s="76"/>
      <c r="D4956" s="185"/>
      <c r="E4956" s="76"/>
      <c r="F4956" s="76" t="str">
        <f>IF(E4956="","",IFERROR(VLOOKUP(E4956,Cadastro!$C$9:$D$1009,2,FALSE),"PROD. NÃO ENCONTRADO"))</f>
        <v/>
      </c>
      <c r="G4956" s="94"/>
      <c r="H4956" s="69" t="str">
        <f>IFERROR(G4956*VLOOKUP(E4956,Saldo!$P$8:$U$1009,6,FALSE),"")</f>
        <v/>
      </c>
      <c r="I4956" s="104" t="str">
        <f>IFERROR(IF(D4956="","",VLOOKUP(E4956,Saldo!$P$8:$Q$1009,2,FALSE)),"")</f>
        <v/>
      </c>
      <c r="J4956" s="76"/>
      <c r="K4956" s="28" t="str">
        <f t="shared" si="77"/>
        <v/>
      </c>
    </row>
    <row r="4957" spans="1:11" ht="18.95" customHeight="1" x14ac:dyDescent="0.25">
      <c r="A4957" s="52"/>
      <c r="C4957" s="76"/>
      <c r="D4957" s="185"/>
      <c r="E4957" s="76"/>
      <c r="F4957" s="76" t="str">
        <f>IF(E4957="","",IFERROR(VLOOKUP(E4957,Cadastro!$C$9:$D$1009,2,FALSE),"PROD. NÃO ENCONTRADO"))</f>
        <v/>
      </c>
      <c r="G4957" s="94"/>
      <c r="H4957" s="69" t="str">
        <f>IFERROR(G4957*VLOOKUP(E4957,Saldo!$P$8:$U$1009,6,FALSE),"")</f>
        <v/>
      </c>
      <c r="I4957" s="104" t="str">
        <f>IFERROR(IF(D4957="","",VLOOKUP(E4957,Saldo!$P$8:$Q$1009,2,FALSE)),"")</f>
        <v/>
      </c>
      <c r="J4957" s="76"/>
      <c r="K4957" s="28" t="str">
        <f t="shared" si="77"/>
        <v/>
      </c>
    </row>
    <row r="4958" spans="1:11" ht="18.95" customHeight="1" x14ac:dyDescent="0.25">
      <c r="A4958" s="52"/>
      <c r="C4958" s="76"/>
      <c r="D4958" s="185"/>
      <c r="E4958" s="76"/>
      <c r="F4958" s="76" t="str">
        <f>IF(E4958="","",IFERROR(VLOOKUP(E4958,Cadastro!$C$9:$D$1009,2,FALSE),"PROD. NÃO ENCONTRADO"))</f>
        <v/>
      </c>
      <c r="G4958" s="94"/>
      <c r="H4958" s="69" t="str">
        <f>IFERROR(G4958*VLOOKUP(E4958,Saldo!$P$8:$U$1009,6,FALSE),"")</f>
        <v/>
      </c>
      <c r="I4958" s="104" t="str">
        <f>IFERROR(IF(D4958="","",VLOOKUP(E4958,Saldo!$P$8:$Q$1009,2,FALSE)),"")</f>
        <v/>
      </c>
      <c r="J4958" s="76"/>
      <c r="K4958" s="28" t="str">
        <f t="shared" si="77"/>
        <v/>
      </c>
    </row>
    <row r="4959" spans="1:11" ht="18.95" customHeight="1" x14ac:dyDescent="0.25">
      <c r="A4959" s="52"/>
      <c r="C4959" s="76"/>
      <c r="D4959" s="185"/>
      <c r="E4959" s="76"/>
      <c r="F4959" s="76" t="str">
        <f>IF(E4959="","",IFERROR(VLOOKUP(E4959,Cadastro!$C$9:$D$1009,2,FALSE),"PROD. NÃO ENCONTRADO"))</f>
        <v/>
      </c>
      <c r="G4959" s="94"/>
      <c r="H4959" s="69" t="str">
        <f>IFERROR(G4959*VLOOKUP(E4959,Saldo!$P$8:$U$1009,6,FALSE),"")</f>
        <v/>
      </c>
      <c r="I4959" s="104" t="str">
        <f>IFERROR(IF(D4959="","",VLOOKUP(E4959,Saldo!$P$8:$Q$1009,2,FALSE)),"")</f>
        <v/>
      </c>
      <c r="J4959" s="76"/>
      <c r="K4959" s="28" t="str">
        <f t="shared" si="77"/>
        <v/>
      </c>
    </row>
    <row r="4960" spans="1:11" ht="18.95" customHeight="1" x14ac:dyDescent="0.25">
      <c r="A4960" s="52"/>
      <c r="C4960" s="76"/>
      <c r="D4960" s="185"/>
      <c r="E4960" s="76"/>
      <c r="F4960" s="76" t="str">
        <f>IF(E4960="","",IFERROR(VLOOKUP(E4960,Cadastro!$C$9:$D$1009,2,FALSE),"PROD. NÃO ENCONTRADO"))</f>
        <v/>
      </c>
      <c r="G4960" s="94"/>
      <c r="H4960" s="69" t="str">
        <f>IFERROR(G4960*VLOOKUP(E4960,Saldo!$P$8:$U$1009,6,FALSE),"")</f>
        <v/>
      </c>
      <c r="I4960" s="104" t="str">
        <f>IFERROR(IF(D4960="","",VLOOKUP(E4960,Saldo!$P$8:$Q$1009,2,FALSE)),"")</f>
        <v/>
      </c>
      <c r="J4960" s="76"/>
      <c r="K4960" s="28" t="str">
        <f t="shared" si="77"/>
        <v/>
      </c>
    </row>
    <row r="4961" spans="1:11" ht="18.95" customHeight="1" x14ac:dyDescent="0.25">
      <c r="A4961" s="52"/>
      <c r="C4961" s="76"/>
      <c r="D4961" s="185"/>
      <c r="E4961" s="76"/>
      <c r="F4961" s="76" t="str">
        <f>IF(E4961="","",IFERROR(VLOOKUP(E4961,Cadastro!$C$9:$D$1009,2,FALSE),"PROD. NÃO ENCONTRADO"))</f>
        <v/>
      </c>
      <c r="G4961" s="94"/>
      <c r="H4961" s="69" t="str">
        <f>IFERROR(G4961*VLOOKUP(E4961,Saldo!$P$8:$U$1009,6,FALSE),"")</f>
        <v/>
      </c>
      <c r="I4961" s="104" t="str">
        <f>IFERROR(IF(D4961="","",VLOOKUP(E4961,Saldo!$P$8:$Q$1009,2,FALSE)),"")</f>
        <v/>
      </c>
      <c r="J4961" s="76"/>
      <c r="K4961" s="28" t="str">
        <f t="shared" si="77"/>
        <v/>
      </c>
    </row>
    <row r="4962" spans="1:11" ht="18.95" customHeight="1" x14ac:dyDescent="0.25">
      <c r="A4962" s="52"/>
      <c r="C4962" s="76"/>
      <c r="D4962" s="185"/>
      <c r="E4962" s="76"/>
      <c r="F4962" s="76" t="str">
        <f>IF(E4962="","",IFERROR(VLOOKUP(E4962,Cadastro!$C$9:$D$1009,2,FALSE),"PROD. NÃO ENCONTRADO"))</f>
        <v/>
      </c>
      <c r="G4962" s="94"/>
      <c r="H4962" s="69" t="str">
        <f>IFERROR(G4962*VLOOKUP(E4962,Saldo!$P$8:$U$1009,6,FALSE),"")</f>
        <v/>
      </c>
      <c r="I4962" s="104" t="str">
        <f>IFERROR(IF(D4962="","",VLOOKUP(E4962,Saldo!$P$8:$Q$1009,2,FALSE)),"")</f>
        <v/>
      </c>
      <c r="J4962" s="76"/>
      <c r="K4962" s="28" t="str">
        <f t="shared" si="77"/>
        <v/>
      </c>
    </row>
    <row r="4963" spans="1:11" ht="18.95" customHeight="1" x14ac:dyDescent="0.25">
      <c r="A4963" s="52"/>
      <c r="C4963" s="76"/>
      <c r="D4963" s="185"/>
      <c r="E4963" s="76"/>
      <c r="F4963" s="76" t="str">
        <f>IF(E4963="","",IFERROR(VLOOKUP(E4963,Cadastro!$C$9:$D$1009,2,FALSE),"PROD. NÃO ENCONTRADO"))</f>
        <v/>
      </c>
      <c r="G4963" s="94"/>
      <c r="H4963" s="69" t="str">
        <f>IFERROR(G4963*VLOOKUP(E4963,Saldo!$P$8:$U$1009,6,FALSE),"")</f>
        <v/>
      </c>
      <c r="I4963" s="104" t="str">
        <f>IFERROR(IF(D4963="","",VLOOKUP(E4963,Saldo!$P$8:$Q$1009,2,FALSE)),"")</f>
        <v/>
      </c>
      <c r="J4963" s="76"/>
      <c r="K4963" s="28" t="str">
        <f t="shared" si="77"/>
        <v/>
      </c>
    </row>
    <row r="4964" spans="1:11" ht="18.95" customHeight="1" x14ac:dyDescent="0.25">
      <c r="A4964" s="52"/>
      <c r="C4964" s="76"/>
      <c r="D4964" s="185"/>
      <c r="E4964" s="76"/>
      <c r="F4964" s="76" t="str">
        <f>IF(E4964="","",IFERROR(VLOOKUP(E4964,Cadastro!$C$9:$D$1009,2,FALSE),"PROD. NÃO ENCONTRADO"))</f>
        <v/>
      </c>
      <c r="G4964" s="94"/>
      <c r="H4964" s="69" t="str">
        <f>IFERROR(G4964*VLOOKUP(E4964,Saldo!$P$8:$U$1009,6,FALSE),"")</f>
        <v/>
      </c>
      <c r="I4964" s="104" t="str">
        <f>IFERROR(IF(D4964="","",VLOOKUP(E4964,Saldo!$P$8:$Q$1009,2,FALSE)),"")</f>
        <v/>
      </c>
      <c r="J4964" s="76"/>
      <c r="K4964" s="28" t="str">
        <f t="shared" si="77"/>
        <v/>
      </c>
    </row>
    <row r="4965" spans="1:11" ht="18.95" customHeight="1" x14ac:dyDescent="0.25">
      <c r="A4965" s="52"/>
      <c r="C4965" s="76"/>
      <c r="D4965" s="185"/>
      <c r="E4965" s="76"/>
      <c r="F4965" s="76" t="str">
        <f>IF(E4965="","",IFERROR(VLOOKUP(E4965,Cadastro!$C$9:$D$1009,2,FALSE),"PROD. NÃO ENCONTRADO"))</f>
        <v/>
      </c>
      <c r="G4965" s="94"/>
      <c r="H4965" s="69" t="str">
        <f>IFERROR(G4965*VLOOKUP(E4965,Saldo!$P$8:$U$1009,6,FALSE),"")</f>
        <v/>
      </c>
      <c r="I4965" s="104" t="str">
        <f>IFERROR(IF(D4965="","",VLOOKUP(E4965,Saldo!$P$8:$Q$1009,2,FALSE)),"")</f>
        <v/>
      </c>
      <c r="J4965" s="76"/>
      <c r="K4965" s="28" t="str">
        <f t="shared" si="77"/>
        <v/>
      </c>
    </row>
    <row r="4966" spans="1:11" ht="18.95" customHeight="1" x14ac:dyDescent="0.25">
      <c r="A4966" s="52"/>
      <c r="C4966" s="76"/>
      <c r="D4966" s="185"/>
      <c r="E4966" s="76"/>
      <c r="F4966" s="76" t="str">
        <f>IF(E4966="","",IFERROR(VLOOKUP(E4966,Cadastro!$C$9:$D$1009,2,FALSE),"PROD. NÃO ENCONTRADO"))</f>
        <v/>
      </c>
      <c r="G4966" s="94"/>
      <c r="H4966" s="69" t="str">
        <f>IFERROR(G4966*VLOOKUP(E4966,Saldo!$P$8:$U$1009,6,FALSE),"")</f>
        <v/>
      </c>
      <c r="I4966" s="104" t="str">
        <f>IFERROR(IF(D4966="","",VLOOKUP(E4966,Saldo!$P$8:$Q$1009,2,FALSE)),"")</f>
        <v/>
      </c>
      <c r="J4966" s="76"/>
      <c r="K4966" s="28" t="str">
        <f t="shared" si="77"/>
        <v/>
      </c>
    </row>
    <row r="4967" spans="1:11" ht="18.95" customHeight="1" x14ac:dyDescent="0.25">
      <c r="A4967" s="52"/>
      <c r="C4967" s="76"/>
      <c r="D4967" s="185"/>
      <c r="E4967" s="76"/>
      <c r="F4967" s="76" t="str">
        <f>IF(E4967="","",IFERROR(VLOOKUP(E4967,Cadastro!$C$9:$D$1009,2,FALSE),"PROD. NÃO ENCONTRADO"))</f>
        <v/>
      </c>
      <c r="G4967" s="94"/>
      <c r="H4967" s="69" t="str">
        <f>IFERROR(G4967*VLOOKUP(E4967,Saldo!$P$8:$U$1009,6,FALSE),"")</f>
        <v/>
      </c>
      <c r="I4967" s="104" t="str">
        <f>IFERROR(IF(D4967="","",VLOOKUP(E4967,Saldo!$P$8:$Q$1009,2,FALSE)),"")</f>
        <v/>
      </c>
      <c r="J4967" s="76"/>
      <c r="K4967" s="28" t="str">
        <f t="shared" si="77"/>
        <v/>
      </c>
    </row>
    <row r="4968" spans="1:11" ht="18.95" customHeight="1" x14ac:dyDescent="0.25">
      <c r="A4968" s="52"/>
      <c r="C4968" s="76"/>
      <c r="D4968" s="185"/>
      <c r="E4968" s="76"/>
      <c r="F4968" s="76" t="str">
        <f>IF(E4968="","",IFERROR(VLOOKUP(E4968,Cadastro!$C$9:$D$1009,2,FALSE),"PROD. NÃO ENCONTRADO"))</f>
        <v/>
      </c>
      <c r="G4968" s="94"/>
      <c r="H4968" s="69" t="str">
        <f>IFERROR(G4968*VLOOKUP(E4968,Saldo!$P$8:$U$1009,6,FALSE),"")</f>
        <v/>
      </c>
      <c r="I4968" s="104" t="str">
        <f>IFERROR(IF(D4968="","",VLOOKUP(E4968,Saldo!$P$8:$Q$1009,2,FALSE)),"")</f>
        <v/>
      </c>
      <c r="J4968" s="76"/>
      <c r="K4968" s="28" t="str">
        <f t="shared" si="77"/>
        <v/>
      </c>
    </row>
    <row r="4969" spans="1:11" ht="18.95" customHeight="1" x14ac:dyDescent="0.25">
      <c r="A4969" s="52"/>
      <c r="C4969" s="76"/>
      <c r="D4969" s="185"/>
      <c r="E4969" s="76"/>
      <c r="F4969" s="76" t="str">
        <f>IF(E4969="","",IFERROR(VLOOKUP(E4969,Cadastro!$C$9:$D$1009,2,FALSE),"PROD. NÃO ENCONTRADO"))</f>
        <v/>
      </c>
      <c r="G4969" s="94"/>
      <c r="H4969" s="69" t="str">
        <f>IFERROR(G4969*VLOOKUP(E4969,Saldo!$P$8:$U$1009,6,FALSE),"")</f>
        <v/>
      </c>
      <c r="I4969" s="104" t="str">
        <f>IFERROR(IF(D4969="","",VLOOKUP(E4969,Saldo!$P$8:$Q$1009,2,FALSE)),"")</f>
        <v/>
      </c>
      <c r="J4969" s="76"/>
      <c r="K4969" s="28" t="str">
        <f t="shared" si="77"/>
        <v/>
      </c>
    </row>
    <row r="4970" spans="1:11" ht="18.95" customHeight="1" x14ac:dyDescent="0.25">
      <c r="A4970" s="52"/>
      <c r="C4970" s="76"/>
      <c r="D4970" s="185"/>
      <c r="E4970" s="76"/>
      <c r="F4970" s="76" t="str">
        <f>IF(E4970="","",IFERROR(VLOOKUP(E4970,Cadastro!$C$9:$D$1009,2,FALSE),"PROD. NÃO ENCONTRADO"))</f>
        <v/>
      </c>
      <c r="G4970" s="94"/>
      <c r="H4970" s="69" t="str">
        <f>IFERROR(G4970*VLOOKUP(E4970,Saldo!$P$8:$U$1009,6,FALSE),"")</f>
        <v/>
      </c>
      <c r="I4970" s="104" t="str">
        <f>IFERROR(IF(D4970="","",VLOOKUP(E4970,Saldo!$P$8:$Q$1009,2,FALSE)),"")</f>
        <v/>
      </c>
      <c r="J4970" s="76"/>
      <c r="K4970" s="28" t="str">
        <f t="shared" si="77"/>
        <v/>
      </c>
    </row>
    <row r="4971" spans="1:11" ht="18.95" customHeight="1" x14ac:dyDescent="0.25">
      <c r="A4971" s="52"/>
      <c r="C4971" s="76"/>
      <c r="D4971" s="185"/>
      <c r="E4971" s="76"/>
      <c r="F4971" s="76" t="str">
        <f>IF(E4971="","",IFERROR(VLOOKUP(E4971,Cadastro!$C$9:$D$1009,2,FALSE),"PROD. NÃO ENCONTRADO"))</f>
        <v/>
      </c>
      <c r="G4971" s="94"/>
      <c r="H4971" s="69" t="str">
        <f>IFERROR(G4971*VLOOKUP(E4971,Saldo!$P$8:$U$1009,6,FALSE),"")</f>
        <v/>
      </c>
      <c r="I4971" s="104" t="str">
        <f>IFERROR(IF(D4971="","",VLOOKUP(E4971,Saldo!$P$8:$Q$1009,2,FALSE)),"")</f>
        <v/>
      </c>
      <c r="J4971" s="76"/>
      <c r="K4971" s="28" t="str">
        <f t="shared" si="77"/>
        <v/>
      </c>
    </row>
    <row r="4972" spans="1:11" ht="18.95" customHeight="1" x14ac:dyDescent="0.25">
      <c r="A4972" s="52"/>
      <c r="C4972" s="76"/>
      <c r="D4972" s="185"/>
      <c r="E4972" s="76"/>
      <c r="F4972" s="76" t="str">
        <f>IF(E4972="","",IFERROR(VLOOKUP(E4972,Cadastro!$C$9:$D$1009,2,FALSE),"PROD. NÃO ENCONTRADO"))</f>
        <v/>
      </c>
      <c r="G4972" s="94"/>
      <c r="H4972" s="69" t="str">
        <f>IFERROR(G4972*VLOOKUP(E4972,Saldo!$P$8:$U$1009,6,FALSE),"")</f>
        <v/>
      </c>
      <c r="I4972" s="104" t="str">
        <f>IFERROR(IF(D4972="","",VLOOKUP(E4972,Saldo!$P$8:$Q$1009,2,FALSE)),"")</f>
        <v/>
      </c>
      <c r="J4972" s="76"/>
      <c r="K4972" s="28" t="str">
        <f t="shared" si="77"/>
        <v/>
      </c>
    </row>
    <row r="4973" spans="1:11" ht="18.95" customHeight="1" x14ac:dyDescent="0.25">
      <c r="A4973" s="52"/>
      <c r="C4973" s="76"/>
      <c r="D4973" s="185"/>
      <c r="E4973" s="76"/>
      <c r="F4973" s="76" t="str">
        <f>IF(E4973="","",IFERROR(VLOOKUP(E4973,Cadastro!$C$9:$D$1009,2,FALSE),"PROD. NÃO ENCONTRADO"))</f>
        <v/>
      </c>
      <c r="G4973" s="94"/>
      <c r="H4973" s="69" t="str">
        <f>IFERROR(G4973*VLOOKUP(E4973,Saldo!$P$8:$U$1009,6,FALSE),"")</f>
        <v/>
      </c>
      <c r="I4973" s="104" t="str">
        <f>IFERROR(IF(D4973="","",VLOOKUP(E4973,Saldo!$P$8:$Q$1009,2,FALSE)),"")</f>
        <v/>
      </c>
      <c r="J4973" s="76"/>
      <c r="K4973" s="28" t="str">
        <f t="shared" si="77"/>
        <v/>
      </c>
    </row>
    <row r="4974" spans="1:11" ht="18.95" customHeight="1" x14ac:dyDescent="0.25">
      <c r="A4974" s="52"/>
      <c r="C4974" s="76"/>
      <c r="D4974" s="185"/>
      <c r="E4974" s="76"/>
      <c r="F4974" s="76" t="str">
        <f>IF(E4974="","",IFERROR(VLOOKUP(E4974,Cadastro!$C$9:$D$1009,2,FALSE),"PROD. NÃO ENCONTRADO"))</f>
        <v/>
      </c>
      <c r="G4974" s="94"/>
      <c r="H4974" s="69" t="str">
        <f>IFERROR(G4974*VLOOKUP(E4974,Saldo!$P$8:$U$1009,6,FALSE),"")</f>
        <v/>
      </c>
      <c r="I4974" s="104" t="str">
        <f>IFERROR(IF(D4974="","",VLOOKUP(E4974,Saldo!$P$8:$Q$1009,2,FALSE)),"")</f>
        <v/>
      </c>
      <c r="J4974" s="76"/>
      <c r="K4974" s="28" t="str">
        <f t="shared" si="77"/>
        <v/>
      </c>
    </row>
    <row r="4975" spans="1:11" ht="18.95" customHeight="1" x14ac:dyDescent="0.25">
      <c r="A4975" s="52"/>
      <c r="C4975" s="76"/>
      <c r="D4975" s="185"/>
      <c r="E4975" s="76"/>
      <c r="F4975" s="76" t="str">
        <f>IF(E4975="","",IFERROR(VLOOKUP(E4975,Cadastro!$C$9:$D$1009,2,FALSE),"PROD. NÃO ENCONTRADO"))</f>
        <v/>
      </c>
      <c r="G4975" s="94"/>
      <c r="H4975" s="69" t="str">
        <f>IFERROR(G4975*VLOOKUP(E4975,Saldo!$P$8:$U$1009,6,FALSE),"")</f>
        <v/>
      </c>
      <c r="I4975" s="104" t="str">
        <f>IFERROR(IF(D4975="","",VLOOKUP(E4975,Saldo!$P$8:$Q$1009,2,FALSE)),"")</f>
        <v/>
      </c>
      <c r="J4975" s="76"/>
      <c r="K4975" s="28" t="str">
        <f t="shared" si="77"/>
        <v/>
      </c>
    </row>
    <row r="4976" spans="1:11" ht="18.95" customHeight="1" x14ac:dyDescent="0.25">
      <c r="A4976" s="52"/>
      <c r="C4976" s="76"/>
      <c r="D4976" s="185"/>
      <c r="E4976" s="76"/>
      <c r="F4976" s="76" t="str">
        <f>IF(E4976="","",IFERROR(VLOOKUP(E4976,Cadastro!$C$9:$D$1009,2,FALSE),"PROD. NÃO ENCONTRADO"))</f>
        <v/>
      </c>
      <c r="G4976" s="94"/>
      <c r="H4976" s="69" t="str">
        <f>IFERROR(G4976*VLOOKUP(E4976,Saldo!$P$8:$U$1009,6,FALSE),"")</f>
        <v/>
      </c>
      <c r="I4976" s="104" t="str">
        <f>IFERROR(IF(D4976="","",VLOOKUP(E4976,Saldo!$P$8:$Q$1009,2,FALSE)),"")</f>
        <v/>
      </c>
      <c r="J4976" s="76"/>
      <c r="K4976" s="28" t="str">
        <f t="shared" si="77"/>
        <v/>
      </c>
    </row>
    <row r="4977" spans="1:11" ht="18.95" customHeight="1" x14ac:dyDescent="0.25">
      <c r="A4977" s="52"/>
      <c r="C4977" s="76"/>
      <c r="D4977" s="185"/>
      <c r="E4977" s="76"/>
      <c r="F4977" s="76" t="str">
        <f>IF(E4977="","",IFERROR(VLOOKUP(E4977,Cadastro!$C$9:$D$1009,2,FALSE),"PROD. NÃO ENCONTRADO"))</f>
        <v/>
      </c>
      <c r="G4977" s="94"/>
      <c r="H4977" s="69" t="str">
        <f>IFERROR(G4977*VLOOKUP(E4977,Saldo!$P$8:$U$1009,6,FALSE),"")</f>
        <v/>
      </c>
      <c r="I4977" s="104" t="str">
        <f>IFERROR(IF(D4977="","",VLOOKUP(E4977,Saldo!$P$8:$Q$1009,2,FALSE)),"")</f>
        <v/>
      </c>
      <c r="J4977" s="76"/>
      <c r="K4977" s="28" t="str">
        <f t="shared" si="77"/>
        <v/>
      </c>
    </row>
    <row r="4978" spans="1:11" ht="18.95" customHeight="1" x14ac:dyDescent="0.25">
      <c r="A4978" s="52"/>
      <c r="C4978" s="76"/>
      <c r="D4978" s="185"/>
      <c r="E4978" s="76"/>
      <c r="F4978" s="76" t="str">
        <f>IF(E4978="","",IFERROR(VLOOKUP(E4978,Cadastro!$C$9:$D$1009,2,FALSE),"PROD. NÃO ENCONTRADO"))</f>
        <v/>
      </c>
      <c r="G4978" s="94"/>
      <c r="H4978" s="69" t="str">
        <f>IFERROR(G4978*VLOOKUP(E4978,Saldo!$P$8:$U$1009,6,FALSE),"")</f>
        <v/>
      </c>
      <c r="I4978" s="104" t="str">
        <f>IFERROR(IF(D4978="","",VLOOKUP(E4978,Saldo!$P$8:$Q$1009,2,FALSE)),"")</f>
        <v/>
      </c>
      <c r="J4978" s="76"/>
      <c r="K4978" s="28" t="str">
        <f t="shared" si="77"/>
        <v/>
      </c>
    </row>
    <row r="4979" spans="1:11" ht="18.95" customHeight="1" x14ac:dyDescent="0.25">
      <c r="A4979" s="52"/>
      <c r="C4979" s="76"/>
      <c r="D4979" s="185"/>
      <c r="E4979" s="76"/>
      <c r="F4979" s="76" t="str">
        <f>IF(E4979="","",IFERROR(VLOOKUP(E4979,Cadastro!$C$9:$D$1009,2,FALSE),"PROD. NÃO ENCONTRADO"))</f>
        <v/>
      </c>
      <c r="G4979" s="94"/>
      <c r="H4979" s="69" t="str">
        <f>IFERROR(G4979*VLOOKUP(E4979,Saldo!$P$8:$U$1009,6,FALSE),"")</f>
        <v/>
      </c>
      <c r="I4979" s="104" t="str">
        <f>IFERROR(IF(D4979="","",VLOOKUP(E4979,Saldo!$P$8:$Q$1009,2,FALSE)),"")</f>
        <v/>
      </c>
      <c r="J4979" s="76"/>
      <c r="K4979" s="28" t="str">
        <f t="shared" si="77"/>
        <v/>
      </c>
    </row>
    <row r="4980" spans="1:11" ht="18.95" customHeight="1" x14ac:dyDescent="0.25">
      <c r="A4980" s="52"/>
      <c r="C4980" s="76"/>
      <c r="D4980" s="185"/>
      <c r="E4980" s="76"/>
      <c r="F4980" s="76" t="str">
        <f>IF(E4980="","",IFERROR(VLOOKUP(E4980,Cadastro!$C$9:$D$1009,2,FALSE),"PROD. NÃO ENCONTRADO"))</f>
        <v/>
      </c>
      <c r="G4980" s="94"/>
      <c r="H4980" s="69" t="str">
        <f>IFERROR(G4980*VLOOKUP(E4980,Saldo!$P$8:$U$1009,6,FALSE),"")</f>
        <v/>
      </c>
      <c r="I4980" s="104" t="str">
        <f>IFERROR(IF(D4980="","",VLOOKUP(E4980,Saldo!$P$8:$Q$1009,2,FALSE)),"")</f>
        <v/>
      </c>
      <c r="J4980" s="76"/>
      <c r="K4980" s="28" t="str">
        <f t="shared" si="77"/>
        <v/>
      </c>
    </row>
    <row r="4981" spans="1:11" ht="18.95" customHeight="1" x14ac:dyDescent="0.25">
      <c r="A4981" s="52"/>
      <c r="C4981" s="76"/>
      <c r="D4981" s="185"/>
      <c r="E4981" s="76"/>
      <c r="F4981" s="76" t="str">
        <f>IF(E4981="","",IFERROR(VLOOKUP(E4981,Cadastro!$C$9:$D$1009,2,FALSE),"PROD. NÃO ENCONTRADO"))</f>
        <v/>
      </c>
      <c r="G4981" s="94"/>
      <c r="H4981" s="69" t="str">
        <f>IFERROR(G4981*VLOOKUP(E4981,Saldo!$P$8:$U$1009,6,FALSE),"")</f>
        <v/>
      </c>
      <c r="I4981" s="104" t="str">
        <f>IFERROR(IF(D4981="","",VLOOKUP(E4981,Saldo!$P$8:$Q$1009,2,FALSE)),"")</f>
        <v/>
      </c>
      <c r="J4981" s="76"/>
      <c r="K4981" s="28" t="str">
        <f t="shared" si="77"/>
        <v/>
      </c>
    </row>
    <row r="4982" spans="1:11" ht="18.95" customHeight="1" x14ac:dyDescent="0.25">
      <c r="A4982" s="52"/>
      <c r="C4982" s="76"/>
      <c r="D4982" s="185"/>
      <c r="E4982" s="76"/>
      <c r="F4982" s="76" t="str">
        <f>IF(E4982="","",IFERROR(VLOOKUP(E4982,Cadastro!$C$9:$D$1009,2,FALSE),"PROD. NÃO ENCONTRADO"))</f>
        <v/>
      </c>
      <c r="G4982" s="94"/>
      <c r="H4982" s="69" t="str">
        <f>IFERROR(G4982*VLOOKUP(E4982,Saldo!$P$8:$U$1009,6,FALSE),"")</f>
        <v/>
      </c>
      <c r="I4982" s="104" t="str">
        <f>IFERROR(IF(D4982="","",VLOOKUP(E4982,Saldo!$P$8:$Q$1009,2,FALSE)),"")</f>
        <v/>
      </c>
      <c r="J4982" s="76"/>
      <c r="K4982" s="28" t="str">
        <f t="shared" si="77"/>
        <v/>
      </c>
    </row>
    <row r="4983" spans="1:11" ht="18.95" customHeight="1" x14ac:dyDescent="0.25">
      <c r="A4983" s="52"/>
      <c r="C4983" s="76"/>
      <c r="D4983" s="185"/>
      <c r="E4983" s="76"/>
      <c r="F4983" s="76" t="str">
        <f>IF(E4983="","",IFERROR(VLOOKUP(E4983,Cadastro!$C$9:$D$1009,2,FALSE),"PROD. NÃO ENCONTRADO"))</f>
        <v/>
      </c>
      <c r="G4983" s="94"/>
      <c r="H4983" s="69" t="str">
        <f>IFERROR(G4983*VLOOKUP(E4983,Saldo!$P$8:$U$1009,6,FALSE),"")</f>
        <v/>
      </c>
      <c r="I4983" s="104" t="str">
        <f>IFERROR(IF(D4983="","",VLOOKUP(E4983,Saldo!$P$8:$Q$1009,2,FALSE)),"")</f>
        <v/>
      </c>
      <c r="J4983" s="76"/>
      <c r="K4983" s="28" t="str">
        <f t="shared" si="77"/>
        <v/>
      </c>
    </row>
    <row r="4984" spans="1:11" ht="18.95" customHeight="1" x14ac:dyDescent="0.25">
      <c r="A4984" s="52"/>
      <c r="C4984" s="76"/>
      <c r="D4984" s="185"/>
      <c r="E4984" s="76"/>
      <c r="F4984" s="76" t="str">
        <f>IF(E4984="","",IFERROR(VLOOKUP(E4984,Cadastro!$C$9:$D$1009,2,FALSE),"PROD. NÃO ENCONTRADO"))</f>
        <v/>
      </c>
      <c r="G4984" s="94"/>
      <c r="H4984" s="69" t="str">
        <f>IFERROR(G4984*VLOOKUP(E4984,Saldo!$P$8:$U$1009,6,FALSE),"")</f>
        <v/>
      </c>
      <c r="I4984" s="104" t="str">
        <f>IFERROR(IF(D4984="","",VLOOKUP(E4984,Saldo!$P$8:$Q$1009,2,FALSE)),"")</f>
        <v/>
      </c>
      <c r="J4984" s="76"/>
      <c r="K4984" s="28" t="str">
        <f t="shared" si="77"/>
        <v/>
      </c>
    </row>
    <row r="4985" spans="1:11" ht="18.95" customHeight="1" x14ac:dyDescent="0.25">
      <c r="A4985" s="52"/>
      <c r="C4985" s="76"/>
      <c r="D4985" s="185"/>
      <c r="E4985" s="76"/>
      <c r="F4985" s="76" t="str">
        <f>IF(E4985="","",IFERROR(VLOOKUP(E4985,Cadastro!$C$9:$D$1009,2,FALSE),"PROD. NÃO ENCONTRADO"))</f>
        <v/>
      </c>
      <c r="G4985" s="94"/>
      <c r="H4985" s="69" t="str">
        <f>IFERROR(G4985*VLOOKUP(E4985,Saldo!$P$8:$U$1009,6,FALSE),"")</f>
        <v/>
      </c>
      <c r="I4985" s="104" t="str">
        <f>IFERROR(IF(D4985="","",VLOOKUP(E4985,Saldo!$P$8:$Q$1009,2,FALSE)),"")</f>
        <v/>
      </c>
      <c r="J4985" s="76"/>
      <c r="K4985" s="28" t="str">
        <f t="shared" si="77"/>
        <v/>
      </c>
    </row>
    <row r="4986" spans="1:11" ht="18.95" customHeight="1" x14ac:dyDescent="0.25">
      <c r="A4986" s="52"/>
      <c r="C4986" s="76"/>
      <c r="D4986" s="185"/>
      <c r="E4986" s="76"/>
      <c r="F4986" s="76" t="str">
        <f>IF(E4986="","",IFERROR(VLOOKUP(E4986,Cadastro!$C$9:$D$1009,2,FALSE),"PROD. NÃO ENCONTRADO"))</f>
        <v/>
      </c>
      <c r="G4986" s="94"/>
      <c r="H4986" s="69" t="str">
        <f>IFERROR(G4986*VLOOKUP(E4986,Saldo!$P$8:$U$1009,6,FALSE),"")</f>
        <v/>
      </c>
      <c r="I4986" s="104" t="str">
        <f>IFERROR(IF(D4986="","",VLOOKUP(E4986,Saldo!$P$8:$Q$1009,2,FALSE)),"")</f>
        <v/>
      </c>
      <c r="J4986" s="76"/>
      <c r="K4986" s="28" t="str">
        <f t="shared" si="77"/>
        <v/>
      </c>
    </row>
    <row r="4987" spans="1:11" ht="18.95" customHeight="1" x14ac:dyDescent="0.25">
      <c r="A4987" s="52"/>
      <c r="C4987" s="76"/>
      <c r="D4987" s="185"/>
      <c r="E4987" s="76"/>
      <c r="F4987" s="76" t="str">
        <f>IF(E4987="","",IFERROR(VLOOKUP(E4987,Cadastro!$C$9:$D$1009,2,FALSE),"PROD. NÃO ENCONTRADO"))</f>
        <v/>
      </c>
      <c r="G4987" s="94"/>
      <c r="H4987" s="69" t="str">
        <f>IFERROR(G4987*VLOOKUP(E4987,Saldo!$P$8:$U$1009,6,FALSE),"")</f>
        <v/>
      </c>
      <c r="I4987" s="104" t="str">
        <f>IFERROR(IF(D4987="","",VLOOKUP(E4987,Saldo!$P$8:$Q$1009,2,FALSE)),"")</f>
        <v/>
      </c>
      <c r="J4987" s="76"/>
      <c r="K4987" s="28" t="str">
        <f t="shared" si="77"/>
        <v/>
      </c>
    </row>
    <row r="4988" spans="1:11" ht="18.95" customHeight="1" x14ac:dyDescent="0.25">
      <c r="A4988" s="52"/>
      <c r="C4988" s="76"/>
      <c r="D4988" s="185"/>
      <c r="E4988" s="76"/>
      <c r="F4988" s="76" t="str">
        <f>IF(E4988="","",IFERROR(VLOOKUP(E4988,Cadastro!$C$9:$D$1009,2,FALSE),"PROD. NÃO ENCONTRADO"))</f>
        <v/>
      </c>
      <c r="G4988" s="94"/>
      <c r="H4988" s="69" t="str">
        <f>IFERROR(G4988*VLOOKUP(E4988,Saldo!$P$8:$U$1009,6,FALSE),"")</f>
        <v/>
      </c>
      <c r="I4988" s="104" t="str">
        <f>IFERROR(IF(D4988="","",VLOOKUP(E4988,Saldo!$P$8:$Q$1009,2,FALSE)),"")</f>
        <v/>
      </c>
      <c r="J4988" s="76"/>
      <c r="K4988" s="28" t="str">
        <f t="shared" si="77"/>
        <v/>
      </c>
    </row>
    <row r="4989" spans="1:11" ht="18.95" customHeight="1" x14ac:dyDescent="0.25">
      <c r="A4989" s="52"/>
      <c r="C4989" s="76"/>
      <c r="D4989" s="185"/>
      <c r="E4989" s="76"/>
      <c r="F4989" s="76" t="str">
        <f>IF(E4989="","",IFERROR(VLOOKUP(E4989,Cadastro!$C$9:$D$1009,2,FALSE),"PROD. NÃO ENCONTRADO"))</f>
        <v/>
      </c>
      <c r="G4989" s="94"/>
      <c r="H4989" s="69" t="str">
        <f>IFERROR(G4989*VLOOKUP(E4989,Saldo!$P$8:$U$1009,6,FALSE),"")</f>
        <v/>
      </c>
      <c r="I4989" s="104" t="str">
        <f>IFERROR(IF(D4989="","",VLOOKUP(E4989,Saldo!$P$8:$Q$1009,2,FALSE)),"")</f>
        <v/>
      </c>
      <c r="J4989" s="76"/>
      <c r="K4989" s="28" t="str">
        <f t="shared" si="77"/>
        <v/>
      </c>
    </row>
    <row r="4990" spans="1:11" ht="18.95" customHeight="1" x14ac:dyDescent="0.25">
      <c r="A4990" s="52"/>
      <c r="C4990" s="76"/>
      <c r="D4990" s="185"/>
      <c r="E4990" s="76"/>
      <c r="F4990" s="76" t="str">
        <f>IF(E4990="","",IFERROR(VLOOKUP(E4990,Cadastro!$C$9:$D$1009,2,FALSE),"PROD. NÃO ENCONTRADO"))</f>
        <v/>
      </c>
      <c r="G4990" s="94"/>
      <c r="H4990" s="69" t="str">
        <f>IFERROR(G4990*VLOOKUP(E4990,Saldo!$P$8:$U$1009,6,FALSE),"")</f>
        <v/>
      </c>
      <c r="I4990" s="104" t="str">
        <f>IFERROR(IF(D4990="","",VLOOKUP(E4990,Saldo!$P$8:$Q$1009,2,FALSE)),"")</f>
        <v/>
      </c>
      <c r="J4990" s="76"/>
      <c r="K4990" s="28" t="str">
        <f t="shared" si="77"/>
        <v/>
      </c>
    </row>
    <row r="4991" spans="1:11" ht="18.95" customHeight="1" x14ac:dyDescent="0.25">
      <c r="A4991" s="52"/>
      <c r="C4991" s="76"/>
      <c r="D4991" s="185"/>
      <c r="E4991" s="76"/>
      <c r="F4991" s="76" t="str">
        <f>IF(E4991="","",IFERROR(VLOOKUP(E4991,Cadastro!$C$9:$D$1009,2,FALSE),"PROD. NÃO ENCONTRADO"))</f>
        <v/>
      </c>
      <c r="G4991" s="94"/>
      <c r="H4991" s="69" t="str">
        <f>IFERROR(G4991*VLOOKUP(E4991,Saldo!$P$8:$U$1009,6,FALSE),"")</f>
        <v/>
      </c>
      <c r="I4991" s="104" t="str">
        <f>IFERROR(IF(D4991="","",VLOOKUP(E4991,Saldo!$P$8:$Q$1009,2,FALSE)),"")</f>
        <v/>
      </c>
      <c r="J4991" s="76"/>
      <c r="K4991" s="28" t="str">
        <f t="shared" si="77"/>
        <v/>
      </c>
    </row>
    <row r="4992" spans="1:11" ht="18.95" customHeight="1" x14ac:dyDescent="0.25">
      <c r="A4992" s="52"/>
      <c r="C4992" s="76"/>
      <c r="D4992" s="185"/>
      <c r="E4992" s="76"/>
      <c r="F4992" s="76" t="str">
        <f>IF(E4992="","",IFERROR(VLOOKUP(E4992,Cadastro!$C$9:$D$1009,2,FALSE),"PROD. NÃO ENCONTRADO"))</f>
        <v/>
      </c>
      <c r="G4992" s="94"/>
      <c r="H4992" s="69" t="str">
        <f>IFERROR(G4992*VLOOKUP(E4992,Saldo!$P$8:$U$1009,6,FALSE),"")</f>
        <v/>
      </c>
      <c r="I4992" s="104" t="str">
        <f>IFERROR(IF(D4992="","",VLOOKUP(E4992,Saldo!$P$8:$Q$1009,2,FALSE)),"")</f>
        <v/>
      </c>
      <c r="J4992" s="76"/>
      <c r="K4992" s="28" t="str">
        <f t="shared" si="77"/>
        <v/>
      </c>
    </row>
    <row r="4993" spans="1:11" ht="18.95" customHeight="1" x14ac:dyDescent="0.25">
      <c r="A4993" s="52"/>
      <c r="C4993" s="76"/>
      <c r="D4993" s="185"/>
      <c r="E4993" s="76"/>
      <c r="F4993" s="76" t="str">
        <f>IF(E4993="","",IFERROR(VLOOKUP(E4993,Cadastro!$C$9:$D$1009,2,FALSE),"PROD. NÃO ENCONTRADO"))</f>
        <v/>
      </c>
      <c r="G4993" s="94"/>
      <c r="H4993" s="69" t="str">
        <f>IFERROR(G4993*VLOOKUP(E4993,Saldo!$P$8:$U$1009,6,FALSE),"")</f>
        <v/>
      </c>
      <c r="I4993" s="104" t="str">
        <f>IFERROR(IF(D4993="","",VLOOKUP(E4993,Saldo!$P$8:$Q$1009,2,FALSE)),"")</f>
        <v/>
      </c>
      <c r="J4993" s="76"/>
      <c r="K4993" s="28" t="str">
        <f t="shared" si="77"/>
        <v/>
      </c>
    </row>
    <row r="4994" spans="1:11" ht="18.95" customHeight="1" x14ac:dyDescent="0.25">
      <c r="A4994" s="52"/>
      <c r="C4994" s="76"/>
      <c r="D4994" s="185"/>
      <c r="E4994" s="76"/>
      <c r="F4994" s="76" t="str">
        <f>IF(E4994="","",IFERROR(VLOOKUP(E4994,Cadastro!$C$9:$D$1009,2,FALSE),"PROD. NÃO ENCONTRADO"))</f>
        <v/>
      </c>
      <c r="G4994" s="94"/>
      <c r="H4994" s="69" t="str">
        <f>IFERROR(G4994*VLOOKUP(E4994,Saldo!$P$8:$U$1009,6,FALSE),"")</f>
        <v/>
      </c>
      <c r="I4994" s="104" t="str">
        <f>IFERROR(IF(D4994="","",VLOOKUP(E4994,Saldo!$P$8:$Q$1009,2,FALSE)),"")</f>
        <v/>
      </c>
      <c r="J4994" s="76"/>
      <c r="K4994" s="28" t="str">
        <f t="shared" si="77"/>
        <v/>
      </c>
    </row>
    <row r="4995" spans="1:11" ht="18.95" customHeight="1" x14ac:dyDescent="0.25">
      <c r="A4995" s="52"/>
      <c r="C4995" s="76"/>
      <c r="D4995" s="185"/>
      <c r="E4995" s="76"/>
      <c r="F4995" s="76" t="str">
        <f>IF(E4995="","",IFERROR(VLOOKUP(E4995,Cadastro!$C$9:$D$1009,2,FALSE),"PROD. NÃO ENCONTRADO"))</f>
        <v/>
      </c>
      <c r="G4995" s="94"/>
      <c r="H4995" s="69" t="str">
        <f>IFERROR(G4995*VLOOKUP(E4995,Saldo!$P$8:$U$1009,6,FALSE),"")</f>
        <v/>
      </c>
      <c r="I4995" s="104" t="str">
        <f>IFERROR(IF(D4995="","",VLOOKUP(E4995,Saldo!$P$8:$Q$1009,2,FALSE)),"")</f>
        <v/>
      </c>
      <c r="J4995" s="76"/>
      <c r="K4995" s="28" t="str">
        <f t="shared" si="77"/>
        <v/>
      </c>
    </row>
    <row r="4996" spans="1:11" ht="18.95" customHeight="1" x14ac:dyDescent="0.25">
      <c r="A4996" s="52"/>
      <c r="C4996" s="76"/>
      <c r="D4996" s="185"/>
      <c r="E4996" s="76"/>
      <c r="F4996" s="76" t="str">
        <f>IF(E4996="","",IFERROR(VLOOKUP(E4996,Cadastro!$C$9:$D$1009,2,FALSE),"PROD. NÃO ENCONTRADO"))</f>
        <v/>
      </c>
      <c r="G4996" s="94"/>
      <c r="H4996" s="69" t="str">
        <f>IFERROR(G4996*VLOOKUP(E4996,Saldo!$P$8:$U$1009,6,FALSE),"")</f>
        <v/>
      </c>
      <c r="I4996" s="104" t="str">
        <f>IFERROR(IF(D4996="","",VLOOKUP(E4996,Saldo!$P$8:$Q$1009,2,FALSE)),"")</f>
        <v/>
      </c>
      <c r="J4996" s="76"/>
      <c r="K4996" s="28" t="str">
        <f t="shared" si="77"/>
        <v/>
      </c>
    </row>
    <row r="4997" spans="1:11" ht="18.95" customHeight="1" x14ac:dyDescent="0.25">
      <c r="A4997" s="52"/>
      <c r="C4997" s="76"/>
      <c r="D4997" s="185"/>
      <c r="E4997" s="76"/>
      <c r="F4997" s="76" t="str">
        <f>IF(E4997="","",IFERROR(VLOOKUP(E4997,Cadastro!$C$9:$D$1009,2,FALSE),"PROD. NÃO ENCONTRADO"))</f>
        <v/>
      </c>
      <c r="G4997" s="94"/>
      <c r="H4997" s="69" t="str">
        <f>IFERROR(G4997*VLOOKUP(E4997,Saldo!$P$8:$U$1009,6,FALSE),"")</f>
        <v/>
      </c>
      <c r="I4997" s="104" t="str">
        <f>IFERROR(IF(D4997="","",VLOOKUP(E4997,Saldo!$P$8:$Q$1009,2,FALSE)),"")</f>
        <v/>
      </c>
      <c r="J4997" s="76"/>
      <c r="K4997" s="28" t="str">
        <f t="shared" si="77"/>
        <v/>
      </c>
    </row>
    <row r="4998" spans="1:11" ht="18.95" customHeight="1" x14ac:dyDescent="0.25">
      <c r="A4998" s="52"/>
      <c r="C4998" s="76"/>
      <c r="D4998" s="185"/>
      <c r="E4998" s="76"/>
      <c r="F4998" s="76" t="str">
        <f>IF(E4998="","",IFERROR(VLOOKUP(E4998,Cadastro!$C$9:$D$1009,2,FALSE),"PROD. NÃO ENCONTRADO"))</f>
        <v/>
      </c>
      <c r="G4998" s="94"/>
      <c r="H4998" s="69" t="str">
        <f>IFERROR(G4998*VLOOKUP(E4998,Saldo!$P$8:$U$1009,6,FALSE),"")</f>
        <v/>
      </c>
      <c r="I4998" s="104" t="str">
        <f>IFERROR(IF(D4998="","",VLOOKUP(E4998,Saldo!$P$8:$Q$1009,2,FALSE)),"")</f>
        <v/>
      </c>
      <c r="J4998" s="76"/>
      <c r="K4998" s="28" t="str">
        <f t="shared" si="77"/>
        <v/>
      </c>
    </row>
    <row r="4999" spans="1:11" ht="18.95" customHeight="1" x14ac:dyDescent="0.25">
      <c r="A4999" s="52"/>
      <c r="C4999" s="76"/>
      <c r="D4999" s="185"/>
      <c r="E4999" s="76"/>
      <c r="F4999" s="76" t="str">
        <f>IF(E4999="","",IFERROR(VLOOKUP(E4999,Cadastro!$C$9:$D$1009,2,FALSE),"PROD. NÃO ENCONTRADO"))</f>
        <v/>
      </c>
      <c r="G4999" s="94"/>
      <c r="H4999" s="69" t="str">
        <f>IFERROR(G4999*VLOOKUP(E4999,Saldo!$P$8:$U$1009,6,FALSE),"")</f>
        <v/>
      </c>
      <c r="I4999" s="104" t="str">
        <f>IFERROR(IF(D4999="","",VLOOKUP(E4999,Saldo!$P$8:$Q$1009,2,FALSE)),"")</f>
        <v/>
      </c>
      <c r="J4999" s="76"/>
      <c r="K4999" s="28" t="str">
        <f t="shared" si="77"/>
        <v/>
      </c>
    </row>
    <row r="5000" spans="1:11" ht="18.95" customHeight="1" x14ac:dyDescent="0.25">
      <c r="A5000" s="52"/>
      <c r="C5000" s="76"/>
      <c r="D5000" s="185"/>
      <c r="E5000" s="76"/>
      <c r="F5000" s="76" t="str">
        <f>IF(E5000="","",IFERROR(VLOOKUP(E5000,Cadastro!$C$9:$D$1009,2,FALSE),"PROD. NÃO ENCONTRADO"))</f>
        <v/>
      </c>
      <c r="G5000" s="94"/>
      <c r="H5000" s="69" t="str">
        <f>IFERROR(G5000*VLOOKUP(E5000,Saldo!$P$8:$U$1009,6,FALSE),"")</f>
        <v/>
      </c>
      <c r="I5000" s="104" t="str">
        <f>IFERROR(IF(D5000="","",VLOOKUP(E5000,Saldo!$P$8:$Q$1009,2,FALSE)),"")</f>
        <v/>
      </c>
      <c r="J5000" s="76"/>
      <c r="K5000" s="28" t="str">
        <f t="shared" si="77"/>
        <v/>
      </c>
    </row>
    <row r="5001" spans="1:11" ht="18.95" customHeight="1" x14ac:dyDescent="0.25">
      <c r="A5001" s="52"/>
      <c r="C5001" s="76"/>
      <c r="D5001" s="185"/>
      <c r="E5001" s="76"/>
      <c r="F5001" s="76" t="str">
        <f>IF(E5001="","",IFERROR(VLOOKUP(E5001,Cadastro!$C$9:$D$1009,2,FALSE),"PROD. NÃO ENCONTRADO"))</f>
        <v/>
      </c>
      <c r="G5001" s="94"/>
      <c r="H5001" s="69" t="str">
        <f>IFERROR(G5001*VLOOKUP(E5001,Saldo!$P$8:$U$1009,6,FALSE),"")</f>
        <v/>
      </c>
      <c r="I5001" s="104" t="str">
        <f>IFERROR(IF(D5001="","",VLOOKUP(E5001,Saldo!$P$8:$Q$1009,2,FALSE)),"")</f>
        <v/>
      </c>
      <c r="J5001" s="76"/>
      <c r="K5001" s="28" t="str">
        <f t="shared" si="77"/>
        <v/>
      </c>
    </row>
    <row r="5002" spans="1:11" ht="18.95" customHeight="1" x14ac:dyDescent="0.25">
      <c r="A5002" s="52"/>
      <c r="C5002" s="76"/>
      <c r="D5002" s="185"/>
      <c r="E5002" s="76"/>
      <c r="F5002" s="76" t="str">
        <f>IF(E5002="","",IFERROR(VLOOKUP(E5002,Cadastro!$C$9:$D$1009,2,FALSE),"PROD. NÃO ENCONTRADO"))</f>
        <v/>
      </c>
      <c r="G5002" s="94"/>
      <c r="H5002" s="69" t="str">
        <f>IFERROR(G5002*VLOOKUP(E5002,Saldo!$P$8:$U$1009,6,FALSE),"")</f>
        <v/>
      </c>
      <c r="I5002" s="104" t="str">
        <f>IFERROR(IF(D5002="","",VLOOKUP(E5002,Saldo!$P$8:$Q$1009,2,FALSE)),"")</f>
        <v/>
      </c>
      <c r="J5002" s="76"/>
      <c r="K5002" s="28" t="str">
        <f t="shared" ref="K5002:K5065" si="78">IF(D5002="","",MONTH(D5002))</f>
        <v/>
      </c>
    </row>
    <row r="5003" spans="1:11" ht="18.95" customHeight="1" x14ac:dyDescent="0.25">
      <c r="A5003" s="52"/>
      <c r="C5003" s="76"/>
      <c r="D5003" s="185"/>
      <c r="E5003" s="76"/>
      <c r="F5003" s="76" t="str">
        <f>IF(E5003="","",IFERROR(VLOOKUP(E5003,Cadastro!$C$9:$D$1009,2,FALSE),"PROD. NÃO ENCONTRADO"))</f>
        <v/>
      </c>
      <c r="G5003" s="94"/>
      <c r="H5003" s="69" t="str">
        <f>IFERROR(G5003*VLOOKUP(E5003,Saldo!$P$8:$U$1009,6,FALSE),"")</f>
        <v/>
      </c>
      <c r="I5003" s="104" t="str">
        <f>IFERROR(IF(D5003="","",VLOOKUP(E5003,Saldo!$P$8:$Q$1009,2,FALSE)),"")</f>
        <v/>
      </c>
      <c r="J5003" s="76"/>
      <c r="K5003" s="28" t="str">
        <f t="shared" si="78"/>
        <v/>
      </c>
    </row>
    <row r="5004" spans="1:11" ht="18.95" customHeight="1" x14ac:dyDescent="0.25">
      <c r="A5004" s="52"/>
      <c r="C5004" s="76"/>
      <c r="D5004" s="185"/>
      <c r="E5004" s="76"/>
      <c r="F5004" s="76" t="str">
        <f>IF(E5004="","",IFERROR(VLOOKUP(E5004,Cadastro!$C$9:$D$1009,2,FALSE),"PROD. NÃO ENCONTRADO"))</f>
        <v/>
      </c>
      <c r="G5004" s="94"/>
      <c r="H5004" s="69" t="str">
        <f>IFERROR(G5004*VLOOKUP(E5004,Saldo!$P$8:$U$1009,6,FALSE),"")</f>
        <v/>
      </c>
      <c r="I5004" s="104" t="str">
        <f>IFERROR(IF(D5004="","",VLOOKUP(E5004,Saldo!$P$8:$Q$1009,2,FALSE)),"")</f>
        <v/>
      </c>
      <c r="J5004" s="76"/>
      <c r="K5004" s="28" t="str">
        <f t="shared" si="78"/>
        <v/>
      </c>
    </row>
    <row r="5005" spans="1:11" ht="18.95" customHeight="1" x14ac:dyDescent="0.25">
      <c r="A5005" s="52"/>
      <c r="C5005" s="76"/>
      <c r="D5005" s="185"/>
      <c r="E5005" s="76"/>
      <c r="F5005" s="76" t="str">
        <f>IF(E5005="","",IFERROR(VLOOKUP(E5005,Cadastro!$C$9:$D$1009,2,FALSE),"PROD. NÃO ENCONTRADO"))</f>
        <v/>
      </c>
      <c r="G5005" s="94"/>
      <c r="H5005" s="69" t="str">
        <f>IFERROR(G5005*VLOOKUP(E5005,Saldo!$P$8:$U$1009,6,FALSE),"")</f>
        <v/>
      </c>
      <c r="I5005" s="104" t="str">
        <f>IFERROR(IF(D5005="","",VLOOKUP(E5005,Saldo!$P$8:$Q$1009,2,FALSE)),"")</f>
        <v/>
      </c>
      <c r="J5005" s="76"/>
      <c r="K5005" s="28" t="str">
        <f t="shared" si="78"/>
        <v/>
      </c>
    </row>
    <row r="5006" spans="1:11" ht="18.95" customHeight="1" x14ac:dyDescent="0.25">
      <c r="A5006" s="52"/>
      <c r="C5006" s="76"/>
      <c r="D5006" s="185"/>
      <c r="E5006" s="76"/>
      <c r="F5006" s="76" t="str">
        <f>IF(E5006="","",IFERROR(VLOOKUP(E5006,Cadastro!$C$9:$D$1009,2,FALSE),"PROD. NÃO ENCONTRADO"))</f>
        <v/>
      </c>
      <c r="G5006" s="94"/>
      <c r="H5006" s="69" t="str">
        <f>IFERROR(G5006*VLOOKUP(E5006,Saldo!$P$8:$U$1009,6,FALSE),"")</f>
        <v/>
      </c>
      <c r="I5006" s="104" t="str">
        <f>IFERROR(IF(D5006="","",VLOOKUP(E5006,Saldo!$P$8:$Q$1009,2,FALSE)),"")</f>
        <v/>
      </c>
      <c r="J5006" s="76"/>
      <c r="K5006" s="28" t="str">
        <f t="shared" si="78"/>
        <v/>
      </c>
    </row>
    <row r="5007" spans="1:11" ht="18.95" customHeight="1" x14ac:dyDescent="0.25">
      <c r="A5007" s="52"/>
      <c r="C5007" s="76"/>
      <c r="D5007" s="185"/>
      <c r="E5007" s="76"/>
      <c r="F5007" s="76" t="str">
        <f>IF(E5007="","",IFERROR(VLOOKUP(E5007,Cadastro!$C$9:$D$1009,2,FALSE),"PROD. NÃO ENCONTRADO"))</f>
        <v/>
      </c>
      <c r="G5007" s="94"/>
      <c r="H5007" s="69" t="str">
        <f>IFERROR(G5007*VLOOKUP(E5007,Saldo!$P$8:$U$1009,6,FALSE),"")</f>
        <v/>
      </c>
      <c r="I5007" s="104" t="str">
        <f>IFERROR(IF(D5007="","",VLOOKUP(E5007,Saldo!$P$8:$Q$1009,2,FALSE)),"")</f>
        <v/>
      </c>
      <c r="J5007" s="76"/>
      <c r="K5007" s="28" t="str">
        <f t="shared" si="78"/>
        <v/>
      </c>
    </row>
    <row r="5008" spans="1:11" ht="18.95" customHeight="1" x14ac:dyDescent="0.25">
      <c r="A5008" s="52"/>
      <c r="C5008" s="76"/>
      <c r="D5008" s="185"/>
      <c r="E5008" s="76"/>
      <c r="F5008" s="76" t="str">
        <f>IF(E5008="","",IFERROR(VLOOKUP(E5008,Cadastro!$C$9:$D$1009,2,FALSE),"PROD. NÃO ENCONTRADO"))</f>
        <v/>
      </c>
      <c r="G5008" s="94"/>
      <c r="H5008" s="69" t="str">
        <f>IFERROR(G5008*VLOOKUP(E5008,Saldo!$P$8:$U$1009,6,FALSE),"")</f>
        <v/>
      </c>
      <c r="I5008" s="104" t="str">
        <f>IFERROR(IF(D5008="","",VLOOKUP(E5008,Saldo!$P$8:$Q$1009,2,FALSE)),"")</f>
        <v/>
      </c>
      <c r="J5008" s="76"/>
      <c r="K5008" s="28" t="str">
        <f t="shared" si="78"/>
        <v/>
      </c>
    </row>
    <row r="5009" spans="1:11" ht="18.95" customHeight="1" x14ac:dyDescent="0.25">
      <c r="A5009" s="52"/>
      <c r="C5009" s="76"/>
      <c r="D5009" s="185"/>
      <c r="E5009" s="76"/>
      <c r="F5009" s="76" t="str">
        <f>IF(E5009="","",IFERROR(VLOOKUP(E5009,Cadastro!$C$9:$D$1009,2,FALSE),"PROD. NÃO ENCONTRADO"))</f>
        <v/>
      </c>
      <c r="G5009" s="94"/>
      <c r="H5009" s="69" t="str">
        <f>IFERROR(G5009*VLOOKUP(E5009,Saldo!$P$8:$U$1009,6,FALSE),"")</f>
        <v/>
      </c>
      <c r="I5009" s="104" t="str">
        <f>IFERROR(IF(D5009="","",VLOOKUP(E5009,Saldo!$P$8:$Q$1009,2,FALSE)),"")</f>
        <v/>
      </c>
      <c r="J5009" s="76"/>
      <c r="K5009" s="28" t="str">
        <f t="shared" si="78"/>
        <v/>
      </c>
    </row>
    <row r="5010" spans="1:11" ht="18.95" customHeight="1" x14ac:dyDescent="0.25">
      <c r="A5010" s="52"/>
      <c r="C5010" s="76"/>
      <c r="D5010" s="185"/>
      <c r="E5010" s="76"/>
      <c r="F5010" s="76" t="str">
        <f>IF(E5010="","",IFERROR(VLOOKUP(E5010,Cadastro!$C$9:$D$1009,2,FALSE),"PROD. NÃO ENCONTRADO"))</f>
        <v/>
      </c>
      <c r="G5010" s="94"/>
      <c r="H5010" s="69" t="str">
        <f>IFERROR(G5010*VLOOKUP(E5010,Saldo!$P$8:$U$1009,6,FALSE),"")</f>
        <v/>
      </c>
      <c r="I5010" s="104" t="str">
        <f>IFERROR(IF(D5010="","",VLOOKUP(E5010,Saldo!$P$8:$Q$1009,2,FALSE)),"")</f>
        <v/>
      </c>
      <c r="J5010" s="76"/>
      <c r="K5010" s="28" t="str">
        <f t="shared" si="78"/>
        <v/>
      </c>
    </row>
    <row r="5011" spans="1:11" ht="18.95" customHeight="1" x14ac:dyDescent="0.25">
      <c r="A5011" s="52"/>
      <c r="C5011" s="76"/>
      <c r="D5011" s="185"/>
      <c r="E5011" s="76"/>
      <c r="F5011" s="76" t="str">
        <f>IF(E5011="","",IFERROR(VLOOKUP(E5011,Cadastro!$C$9:$D$1009,2,FALSE),"PROD. NÃO ENCONTRADO"))</f>
        <v/>
      </c>
      <c r="G5011" s="94"/>
      <c r="H5011" s="69" t="str">
        <f>IFERROR(G5011*VLOOKUP(E5011,Saldo!$P$8:$U$1009,6,FALSE),"")</f>
        <v/>
      </c>
      <c r="I5011" s="104" t="str">
        <f>IFERROR(IF(D5011="","",VLOOKUP(E5011,Saldo!$P$8:$Q$1009,2,FALSE)),"")</f>
        <v/>
      </c>
      <c r="J5011" s="76"/>
      <c r="K5011" s="28" t="str">
        <f t="shared" si="78"/>
        <v/>
      </c>
    </row>
    <row r="5012" spans="1:11" ht="18.95" customHeight="1" x14ac:dyDescent="0.25">
      <c r="A5012" s="52"/>
      <c r="C5012" s="76"/>
      <c r="D5012" s="185"/>
      <c r="E5012" s="76"/>
      <c r="F5012" s="76" t="str">
        <f>IF(E5012="","",IFERROR(VLOOKUP(E5012,Cadastro!$C$9:$D$1009,2,FALSE),"PROD. NÃO ENCONTRADO"))</f>
        <v/>
      </c>
      <c r="G5012" s="94"/>
      <c r="H5012" s="69" t="str">
        <f>IFERROR(G5012*VLOOKUP(E5012,Saldo!$P$8:$U$1009,6,FALSE),"")</f>
        <v/>
      </c>
      <c r="I5012" s="104" t="str">
        <f>IFERROR(IF(D5012="","",VLOOKUP(E5012,Saldo!$P$8:$Q$1009,2,FALSE)),"")</f>
        <v/>
      </c>
      <c r="J5012" s="76"/>
      <c r="K5012" s="28" t="str">
        <f t="shared" si="78"/>
        <v/>
      </c>
    </row>
    <row r="5013" spans="1:11" ht="18.95" customHeight="1" x14ac:dyDescent="0.25">
      <c r="A5013" s="52"/>
      <c r="C5013" s="76"/>
      <c r="D5013" s="185"/>
      <c r="E5013" s="76"/>
      <c r="F5013" s="76" t="str">
        <f>IF(E5013="","",IFERROR(VLOOKUP(E5013,Cadastro!$C$9:$D$1009,2,FALSE),"PROD. NÃO ENCONTRADO"))</f>
        <v/>
      </c>
      <c r="G5013" s="94"/>
      <c r="H5013" s="69" t="str">
        <f>IFERROR(G5013*VLOOKUP(E5013,Saldo!$P$8:$U$1009,6,FALSE),"")</f>
        <v/>
      </c>
      <c r="I5013" s="104" t="str">
        <f>IFERROR(IF(D5013="","",VLOOKUP(E5013,Saldo!$P$8:$Q$1009,2,FALSE)),"")</f>
        <v/>
      </c>
      <c r="J5013" s="76"/>
      <c r="K5013" s="28" t="str">
        <f t="shared" si="78"/>
        <v/>
      </c>
    </row>
    <row r="5014" spans="1:11" ht="18.95" customHeight="1" x14ac:dyDescent="0.25">
      <c r="A5014" s="52"/>
      <c r="C5014" s="76"/>
      <c r="D5014" s="185"/>
      <c r="E5014" s="76"/>
      <c r="F5014" s="76" t="str">
        <f>IF(E5014="","",IFERROR(VLOOKUP(E5014,Cadastro!$C$9:$D$1009,2,FALSE),"PROD. NÃO ENCONTRADO"))</f>
        <v/>
      </c>
      <c r="G5014" s="94"/>
      <c r="H5014" s="69" t="str">
        <f>IFERROR(G5014*VLOOKUP(E5014,Saldo!$P$8:$U$1009,6,FALSE),"")</f>
        <v/>
      </c>
      <c r="I5014" s="104" t="str">
        <f>IFERROR(IF(D5014="","",VLOOKUP(E5014,Saldo!$P$8:$Q$1009,2,FALSE)),"")</f>
        <v/>
      </c>
      <c r="J5014" s="76"/>
      <c r="K5014" s="28" t="str">
        <f t="shared" si="78"/>
        <v/>
      </c>
    </row>
    <row r="5015" spans="1:11" ht="18.95" customHeight="1" x14ac:dyDescent="0.25">
      <c r="A5015" s="52"/>
      <c r="C5015" s="76"/>
      <c r="D5015" s="185"/>
      <c r="E5015" s="76"/>
      <c r="F5015" s="76" t="str">
        <f>IF(E5015="","",IFERROR(VLOOKUP(E5015,Cadastro!$C$9:$D$1009,2,FALSE),"PROD. NÃO ENCONTRADO"))</f>
        <v/>
      </c>
      <c r="G5015" s="94"/>
      <c r="H5015" s="69" t="str">
        <f>IFERROR(G5015*VLOOKUP(E5015,Saldo!$P$8:$U$1009,6,FALSE),"")</f>
        <v/>
      </c>
      <c r="I5015" s="104" t="str">
        <f>IFERROR(IF(D5015="","",VLOOKUP(E5015,Saldo!$P$8:$Q$1009,2,FALSE)),"")</f>
        <v/>
      </c>
      <c r="J5015" s="76"/>
      <c r="K5015" s="28" t="str">
        <f t="shared" si="78"/>
        <v/>
      </c>
    </row>
    <row r="5016" spans="1:11" ht="18.95" customHeight="1" x14ac:dyDescent="0.25">
      <c r="A5016" s="52"/>
      <c r="C5016" s="76"/>
      <c r="D5016" s="185"/>
      <c r="E5016" s="76"/>
      <c r="F5016" s="76" t="str">
        <f>IF(E5016="","",IFERROR(VLOOKUP(E5016,Cadastro!$C$9:$D$1009,2,FALSE),"PROD. NÃO ENCONTRADO"))</f>
        <v/>
      </c>
      <c r="G5016" s="94"/>
      <c r="H5016" s="69" t="str">
        <f>IFERROR(G5016*VLOOKUP(E5016,Saldo!$P$8:$U$1009,6,FALSE),"")</f>
        <v/>
      </c>
      <c r="I5016" s="104" t="str">
        <f>IFERROR(IF(D5016="","",VLOOKUP(E5016,Saldo!$P$8:$Q$1009,2,FALSE)),"")</f>
        <v/>
      </c>
      <c r="J5016" s="76"/>
      <c r="K5016" s="28" t="str">
        <f t="shared" si="78"/>
        <v/>
      </c>
    </row>
    <row r="5017" spans="1:11" ht="18.95" customHeight="1" x14ac:dyDescent="0.25">
      <c r="A5017" s="52"/>
      <c r="C5017" s="76"/>
      <c r="D5017" s="185"/>
      <c r="E5017" s="76"/>
      <c r="F5017" s="76" t="str">
        <f>IF(E5017="","",IFERROR(VLOOKUP(E5017,Cadastro!$C$9:$D$1009,2,FALSE),"PROD. NÃO ENCONTRADO"))</f>
        <v/>
      </c>
      <c r="G5017" s="94"/>
      <c r="H5017" s="69" t="str">
        <f>IFERROR(G5017*VLOOKUP(E5017,Saldo!$P$8:$U$1009,6,FALSE),"")</f>
        <v/>
      </c>
      <c r="I5017" s="104" t="str">
        <f>IFERROR(IF(D5017="","",VLOOKUP(E5017,Saldo!$P$8:$Q$1009,2,FALSE)),"")</f>
        <v/>
      </c>
      <c r="J5017" s="76"/>
      <c r="K5017" s="28" t="str">
        <f t="shared" si="78"/>
        <v/>
      </c>
    </row>
    <row r="5018" spans="1:11" ht="18.95" customHeight="1" x14ac:dyDescent="0.25">
      <c r="A5018" s="52"/>
      <c r="C5018" s="76"/>
      <c r="D5018" s="185"/>
      <c r="E5018" s="76"/>
      <c r="F5018" s="76" t="str">
        <f>IF(E5018="","",IFERROR(VLOOKUP(E5018,Cadastro!$C$9:$D$1009,2,FALSE),"PROD. NÃO ENCONTRADO"))</f>
        <v/>
      </c>
      <c r="G5018" s="94"/>
      <c r="H5018" s="69" t="str">
        <f>IFERROR(G5018*VLOOKUP(E5018,Saldo!$P$8:$U$1009,6,FALSE),"")</f>
        <v/>
      </c>
      <c r="I5018" s="104" t="str">
        <f>IFERROR(IF(D5018="","",VLOOKUP(E5018,Saldo!$P$8:$Q$1009,2,FALSE)),"")</f>
        <v/>
      </c>
      <c r="J5018" s="76"/>
      <c r="K5018" s="28" t="str">
        <f t="shared" si="78"/>
        <v/>
      </c>
    </row>
    <row r="5019" spans="1:11" ht="18.95" customHeight="1" x14ac:dyDescent="0.25">
      <c r="A5019" s="52"/>
      <c r="C5019" s="76"/>
      <c r="D5019" s="185"/>
      <c r="E5019" s="76"/>
      <c r="F5019" s="76" t="str">
        <f>IF(E5019="","",IFERROR(VLOOKUP(E5019,Cadastro!$C$9:$D$1009,2,FALSE),"PROD. NÃO ENCONTRADO"))</f>
        <v/>
      </c>
      <c r="G5019" s="94"/>
      <c r="H5019" s="69" t="str">
        <f>IFERROR(G5019*VLOOKUP(E5019,Saldo!$P$8:$U$1009,6,FALSE),"")</f>
        <v/>
      </c>
      <c r="I5019" s="104" t="str">
        <f>IFERROR(IF(D5019="","",VLOOKUP(E5019,Saldo!$P$8:$Q$1009,2,FALSE)),"")</f>
        <v/>
      </c>
      <c r="J5019" s="76"/>
      <c r="K5019" s="28" t="str">
        <f t="shared" si="78"/>
        <v/>
      </c>
    </row>
    <row r="5020" spans="1:11" ht="18.95" customHeight="1" x14ac:dyDescent="0.25">
      <c r="A5020" s="52"/>
      <c r="C5020" s="76"/>
      <c r="D5020" s="185"/>
      <c r="E5020" s="76"/>
      <c r="F5020" s="76" t="str">
        <f>IF(E5020="","",IFERROR(VLOOKUP(E5020,Cadastro!$C$9:$D$1009,2,FALSE),"PROD. NÃO ENCONTRADO"))</f>
        <v/>
      </c>
      <c r="G5020" s="94"/>
      <c r="H5020" s="69" t="str">
        <f>IFERROR(G5020*VLOOKUP(E5020,Saldo!$P$8:$U$1009,6,FALSE),"")</f>
        <v/>
      </c>
      <c r="I5020" s="104" t="str">
        <f>IFERROR(IF(D5020="","",VLOOKUP(E5020,Saldo!$P$8:$Q$1009,2,FALSE)),"")</f>
        <v/>
      </c>
      <c r="J5020" s="76"/>
      <c r="K5020" s="28" t="str">
        <f t="shared" si="78"/>
        <v/>
      </c>
    </row>
    <row r="5021" spans="1:11" ht="18.95" customHeight="1" x14ac:dyDescent="0.25">
      <c r="A5021" s="52"/>
      <c r="C5021" s="76"/>
      <c r="D5021" s="185"/>
      <c r="E5021" s="76"/>
      <c r="F5021" s="76" t="str">
        <f>IF(E5021="","",IFERROR(VLOOKUP(E5021,Cadastro!$C$9:$D$1009,2,FALSE),"PROD. NÃO ENCONTRADO"))</f>
        <v/>
      </c>
      <c r="G5021" s="94"/>
      <c r="H5021" s="69" t="str">
        <f>IFERROR(G5021*VLOOKUP(E5021,Saldo!$P$8:$U$1009,6,FALSE),"")</f>
        <v/>
      </c>
      <c r="I5021" s="104" t="str">
        <f>IFERROR(IF(D5021="","",VLOOKUP(E5021,Saldo!$P$8:$Q$1009,2,FALSE)),"")</f>
        <v/>
      </c>
      <c r="J5021" s="76"/>
      <c r="K5021" s="28" t="str">
        <f t="shared" si="78"/>
        <v/>
      </c>
    </row>
    <row r="5022" spans="1:11" ht="18.95" customHeight="1" x14ac:dyDescent="0.25">
      <c r="A5022" s="52"/>
      <c r="C5022" s="76"/>
      <c r="D5022" s="185"/>
      <c r="E5022" s="76"/>
      <c r="F5022" s="76" t="str">
        <f>IF(E5022="","",IFERROR(VLOOKUP(E5022,Cadastro!$C$9:$D$1009,2,FALSE),"PROD. NÃO ENCONTRADO"))</f>
        <v/>
      </c>
      <c r="G5022" s="94"/>
      <c r="H5022" s="69" t="str">
        <f>IFERROR(G5022*VLOOKUP(E5022,Saldo!$P$8:$U$1009,6,FALSE),"")</f>
        <v/>
      </c>
      <c r="I5022" s="104" t="str">
        <f>IFERROR(IF(D5022="","",VLOOKUP(E5022,Saldo!$P$8:$Q$1009,2,FALSE)),"")</f>
        <v/>
      </c>
      <c r="J5022" s="76"/>
      <c r="K5022" s="28" t="str">
        <f t="shared" si="78"/>
        <v/>
      </c>
    </row>
    <row r="5023" spans="1:11" ht="18.95" customHeight="1" x14ac:dyDescent="0.25">
      <c r="A5023" s="52"/>
      <c r="C5023" s="76"/>
      <c r="D5023" s="185"/>
      <c r="E5023" s="76"/>
      <c r="F5023" s="76" t="str">
        <f>IF(E5023="","",IFERROR(VLOOKUP(E5023,Cadastro!$C$9:$D$1009,2,FALSE),"PROD. NÃO ENCONTRADO"))</f>
        <v/>
      </c>
      <c r="G5023" s="94"/>
      <c r="H5023" s="69" t="str">
        <f>IFERROR(G5023*VLOOKUP(E5023,Saldo!$P$8:$U$1009,6,FALSE),"")</f>
        <v/>
      </c>
      <c r="I5023" s="104" t="str">
        <f>IFERROR(IF(D5023="","",VLOOKUP(E5023,Saldo!$P$8:$Q$1009,2,FALSE)),"")</f>
        <v/>
      </c>
      <c r="J5023" s="76"/>
      <c r="K5023" s="28" t="str">
        <f t="shared" si="78"/>
        <v/>
      </c>
    </row>
    <row r="5024" spans="1:11" ht="18.95" customHeight="1" x14ac:dyDescent="0.25">
      <c r="A5024" s="52"/>
      <c r="C5024" s="76"/>
      <c r="D5024" s="185"/>
      <c r="E5024" s="76"/>
      <c r="F5024" s="76" t="str">
        <f>IF(E5024="","",IFERROR(VLOOKUP(E5024,Cadastro!$C$9:$D$1009,2,FALSE),"PROD. NÃO ENCONTRADO"))</f>
        <v/>
      </c>
      <c r="G5024" s="94"/>
      <c r="H5024" s="69" t="str">
        <f>IFERROR(G5024*VLOOKUP(E5024,Saldo!$P$8:$U$1009,6,FALSE),"")</f>
        <v/>
      </c>
      <c r="I5024" s="104" t="str">
        <f>IFERROR(IF(D5024="","",VLOOKUP(E5024,Saldo!$P$8:$Q$1009,2,FALSE)),"")</f>
        <v/>
      </c>
      <c r="J5024" s="76"/>
      <c r="K5024" s="28" t="str">
        <f t="shared" si="78"/>
        <v/>
      </c>
    </row>
    <row r="5025" spans="1:11" ht="18.95" customHeight="1" x14ac:dyDescent="0.25">
      <c r="A5025" s="52"/>
      <c r="C5025" s="76"/>
      <c r="D5025" s="185"/>
      <c r="E5025" s="76"/>
      <c r="F5025" s="76" t="str">
        <f>IF(E5025="","",IFERROR(VLOOKUP(E5025,Cadastro!$C$9:$D$1009,2,FALSE),"PROD. NÃO ENCONTRADO"))</f>
        <v/>
      </c>
      <c r="G5025" s="94"/>
      <c r="H5025" s="69" t="str">
        <f>IFERROR(G5025*VLOOKUP(E5025,Saldo!$P$8:$U$1009,6,FALSE),"")</f>
        <v/>
      </c>
      <c r="I5025" s="104" t="str">
        <f>IFERROR(IF(D5025="","",VLOOKUP(E5025,Saldo!$P$8:$Q$1009,2,FALSE)),"")</f>
        <v/>
      </c>
      <c r="J5025" s="76"/>
      <c r="K5025" s="28" t="str">
        <f t="shared" si="78"/>
        <v/>
      </c>
    </row>
    <row r="5026" spans="1:11" ht="18.95" customHeight="1" x14ac:dyDescent="0.25">
      <c r="A5026" s="52"/>
      <c r="C5026" s="76"/>
      <c r="D5026" s="185"/>
      <c r="E5026" s="76"/>
      <c r="F5026" s="76" t="str">
        <f>IF(E5026="","",IFERROR(VLOOKUP(E5026,Cadastro!$C$9:$D$1009,2,FALSE),"PROD. NÃO ENCONTRADO"))</f>
        <v/>
      </c>
      <c r="G5026" s="94"/>
      <c r="H5026" s="69" t="str">
        <f>IFERROR(G5026*VLOOKUP(E5026,Saldo!$P$8:$U$1009,6,FALSE),"")</f>
        <v/>
      </c>
      <c r="I5026" s="104" t="str">
        <f>IFERROR(IF(D5026="","",VLOOKUP(E5026,Saldo!$P$8:$Q$1009,2,FALSE)),"")</f>
        <v/>
      </c>
      <c r="J5026" s="76"/>
      <c r="K5026" s="28" t="str">
        <f t="shared" si="78"/>
        <v/>
      </c>
    </row>
    <row r="5027" spans="1:11" ht="18.95" customHeight="1" x14ac:dyDescent="0.25">
      <c r="A5027" s="52"/>
      <c r="C5027" s="76"/>
      <c r="D5027" s="185"/>
      <c r="E5027" s="76"/>
      <c r="F5027" s="76" t="str">
        <f>IF(E5027="","",IFERROR(VLOOKUP(E5027,Cadastro!$C$9:$D$1009,2,FALSE),"PROD. NÃO ENCONTRADO"))</f>
        <v/>
      </c>
      <c r="G5027" s="94"/>
      <c r="H5027" s="69" t="str">
        <f>IFERROR(G5027*VLOOKUP(E5027,Saldo!$P$8:$U$1009,6,FALSE),"")</f>
        <v/>
      </c>
      <c r="I5027" s="104" t="str">
        <f>IFERROR(IF(D5027="","",VLOOKUP(E5027,Saldo!$P$8:$Q$1009,2,FALSE)),"")</f>
        <v/>
      </c>
      <c r="J5027" s="76"/>
      <c r="K5027" s="28" t="str">
        <f t="shared" si="78"/>
        <v/>
      </c>
    </row>
    <row r="5028" spans="1:11" ht="18.95" customHeight="1" x14ac:dyDescent="0.25">
      <c r="A5028" s="52"/>
      <c r="C5028" s="76"/>
      <c r="D5028" s="185"/>
      <c r="E5028" s="76"/>
      <c r="F5028" s="76" t="str">
        <f>IF(E5028="","",IFERROR(VLOOKUP(E5028,Cadastro!$C$9:$D$1009,2,FALSE),"PROD. NÃO ENCONTRADO"))</f>
        <v/>
      </c>
      <c r="G5028" s="94"/>
      <c r="H5028" s="69" t="str">
        <f>IFERROR(G5028*VLOOKUP(E5028,Saldo!$P$8:$U$1009,6,FALSE),"")</f>
        <v/>
      </c>
      <c r="I5028" s="104" t="str">
        <f>IFERROR(IF(D5028="","",VLOOKUP(E5028,Saldo!$P$8:$Q$1009,2,FALSE)),"")</f>
        <v/>
      </c>
      <c r="J5028" s="76"/>
      <c r="K5028" s="28" t="str">
        <f t="shared" si="78"/>
        <v/>
      </c>
    </row>
    <row r="5029" spans="1:11" ht="18.95" customHeight="1" x14ac:dyDescent="0.25">
      <c r="A5029" s="52"/>
      <c r="C5029" s="76"/>
      <c r="D5029" s="185"/>
      <c r="E5029" s="76"/>
      <c r="F5029" s="76" t="str">
        <f>IF(E5029="","",IFERROR(VLOOKUP(E5029,Cadastro!$C$9:$D$1009,2,FALSE),"PROD. NÃO ENCONTRADO"))</f>
        <v/>
      </c>
      <c r="G5029" s="94"/>
      <c r="H5029" s="69" t="str">
        <f>IFERROR(G5029*VLOOKUP(E5029,Saldo!$P$8:$U$1009,6,FALSE),"")</f>
        <v/>
      </c>
      <c r="I5029" s="104" t="str">
        <f>IFERROR(IF(D5029="","",VLOOKUP(E5029,Saldo!$P$8:$Q$1009,2,FALSE)),"")</f>
        <v/>
      </c>
      <c r="J5029" s="76"/>
      <c r="K5029" s="28" t="str">
        <f t="shared" si="78"/>
        <v/>
      </c>
    </row>
    <row r="5030" spans="1:11" ht="18.95" customHeight="1" x14ac:dyDescent="0.25">
      <c r="A5030" s="52"/>
      <c r="C5030" s="76"/>
      <c r="D5030" s="185"/>
      <c r="E5030" s="76"/>
      <c r="F5030" s="76" t="str">
        <f>IF(E5030="","",IFERROR(VLOOKUP(E5030,Cadastro!$C$9:$D$1009,2,FALSE),"PROD. NÃO ENCONTRADO"))</f>
        <v/>
      </c>
      <c r="G5030" s="94"/>
      <c r="H5030" s="69" t="str">
        <f>IFERROR(G5030*VLOOKUP(E5030,Saldo!$P$8:$U$1009,6,FALSE),"")</f>
        <v/>
      </c>
      <c r="I5030" s="104" t="str">
        <f>IFERROR(IF(D5030="","",VLOOKUP(E5030,Saldo!$P$8:$Q$1009,2,FALSE)),"")</f>
        <v/>
      </c>
      <c r="J5030" s="76"/>
      <c r="K5030" s="28" t="str">
        <f t="shared" si="78"/>
        <v/>
      </c>
    </row>
    <row r="5031" spans="1:11" ht="18.95" customHeight="1" x14ac:dyDescent="0.25">
      <c r="A5031" s="52"/>
      <c r="C5031" s="76"/>
      <c r="D5031" s="185"/>
      <c r="E5031" s="76"/>
      <c r="F5031" s="76" t="str">
        <f>IF(E5031="","",IFERROR(VLOOKUP(E5031,Cadastro!$C$9:$D$1009,2,FALSE),"PROD. NÃO ENCONTRADO"))</f>
        <v/>
      </c>
      <c r="G5031" s="94"/>
      <c r="H5031" s="69" t="str">
        <f>IFERROR(G5031*VLOOKUP(E5031,Saldo!$P$8:$U$1009,6,FALSE),"")</f>
        <v/>
      </c>
      <c r="I5031" s="104" t="str">
        <f>IFERROR(IF(D5031="","",VLOOKUP(E5031,Saldo!$P$8:$Q$1009,2,FALSE)),"")</f>
        <v/>
      </c>
      <c r="J5031" s="76"/>
      <c r="K5031" s="28" t="str">
        <f t="shared" si="78"/>
        <v/>
      </c>
    </row>
    <row r="5032" spans="1:11" ht="18.95" customHeight="1" x14ac:dyDescent="0.25">
      <c r="A5032" s="52"/>
      <c r="C5032" s="76"/>
      <c r="D5032" s="185"/>
      <c r="E5032" s="76"/>
      <c r="F5032" s="76" t="str">
        <f>IF(E5032="","",IFERROR(VLOOKUP(E5032,Cadastro!$C$9:$D$1009,2,FALSE),"PROD. NÃO ENCONTRADO"))</f>
        <v/>
      </c>
      <c r="G5032" s="94"/>
      <c r="H5032" s="69" t="str">
        <f>IFERROR(G5032*VLOOKUP(E5032,Saldo!$P$8:$U$1009,6,FALSE),"")</f>
        <v/>
      </c>
      <c r="I5032" s="104" t="str">
        <f>IFERROR(IF(D5032="","",VLOOKUP(E5032,Saldo!$P$8:$Q$1009,2,FALSE)),"")</f>
        <v/>
      </c>
      <c r="J5032" s="76"/>
      <c r="K5032" s="28" t="str">
        <f t="shared" si="78"/>
        <v/>
      </c>
    </row>
    <row r="5033" spans="1:11" ht="18.95" customHeight="1" x14ac:dyDescent="0.25">
      <c r="A5033" s="52"/>
      <c r="C5033" s="76"/>
      <c r="D5033" s="185"/>
      <c r="E5033" s="76"/>
      <c r="F5033" s="76" t="str">
        <f>IF(E5033="","",IFERROR(VLOOKUP(E5033,Cadastro!$C$9:$D$1009,2,FALSE),"PROD. NÃO ENCONTRADO"))</f>
        <v/>
      </c>
      <c r="G5033" s="94"/>
      <c r="H5033" s="69" t="str">
        <f>IFERROR(G5033*VLOOKUP(E5033,Saldo!$P$8:$U$1009,6,FALSE),"")</f>
        <v/>
      </c>
      <c r="I5033" s="104" t="str">
        <f>IFERROR(IF(D5033="","",VLOOKUP(E5033,Saldo!$P$8:$Q$1009,2,FALSE)),"")</f>
        <v/>
      </c>
      <c r="J5033" s="76"/>
      <c r="K5033" s="28" t="str">
        <f t="shared" si="78"/>
        <v/>
      </c>
    </row>
    <row r="5034" spans="1:11" ht="18.95" customHeight="1" x14ac:dyDescent="0.25">
      <c r="A5034" s="52"/>
      <c r="C5034" s="76"/>
      <c r="D5034" s="185"/>
      <c r="E5034" s="76"/>
      <c r="F5034" s="76" t="str">
        <f>IF(E5034="","",IFERROR(VLOOKUP(E5034,Cadastro!$C$9:$D$1009,2,FALSE),"PROD. NÃO ENCONTRADO"))</f>
        <v/>
      </c>
      <c r="G5034" s="94"/>
      <c r="H5034" s="69" t="str">
        <f>IFERROR(G5034*VLOOKUP(E5034,Saldo!$P$8:$U$1009,6,FALSE),"")</f>
        <v/>
      </c>
      <c r="I5034" s="104" t="str">
        <f>IFERROR(IF(D5034="","",VLOOKUP(E5034,Saldo!$P$8:$Q$1009,2,FALSE)),"")</f>
        <v/>
      </c>
      <c r="J5034" s="76"/>
      <c r="K5034" s="28" t="str">
        <f t="shared" si="78"/>
        <v/>
      </c>
    </row>
    <row r="5035" spans="1:11" ht="18.95" customHeight="1" x14ac:dyDescent="0.25">
      <c r="A5035" s="52"/>
      <c r="C5035" s="76"/>
      <c r="D5035" s="185"/>
      <c r="E5035" s="76"/>
      <c r="F5035" s="76" t="str">
        <f>IF(E5035="","",IFERROR(VLOOKUP(E5035,Cadastro!$C$9:$D$1009,2,FALSE),"PROD. NÃO ENCONTRADO"))</f>
        <v/>
      </c>
      <c r="G5035" s="94"/>
      <c r="H5035" s="69" t="str">
        <f>IFERROR(G5035*VLOOKUP(E5035,Saldo!$P$8:$U$1009,6,FALSE),"")</f>
        <v/>
      </c>
      <c r="I5035" s="104" t="str">
        <f>IFERROR(IF(D5035="","",VLOOKUP(E5035,Saldo!$P$8:$Q$1009,2,FALSE)),"")</f>
        <v/>
      </c>
      <c r="J5035" s="76"/>
      <c r="K5035" s="28" t="str">
        <f t="shared" si="78"/>
        <v/>
      </c>
    </row>
    <row r="5036" spans="1:11" ht="18.95" customHeight="1" x14ac:dyDescent="0.25">
      <c r="A5036" s="52"/>
      <c r="C5036" s="76"/>
      <c r="D5036" s="185"/>
      <c r="E5036" s="76"/>
      <c r="F5036" s="76" t="str">
        <f>IF(E5036="","",IFERROR(VLOOKUP(E5036,Cadastro!$C$9:$D$1009,2,FALSE),"PROD. NÃO ENCONTRADO"))</f>
        <v/>
      </c>
      <c r="G5036" s="94"/>
      <c r="H5036" s="69" t="str">
        <f>IFERROR(G5036*VLOOKUP(E5036,Saldo!$P$8:$U$1009,6,FALSE),"")</f>
        <v/>
      </c>
      <c r="I5036" s="104" t="str">
        <f>IFERROR(IF(D5036="","",VLOOKUP(E5036,Saldo!$P$8:$Q$1009,2,FALSE)),"")</f>
        <v/>
      </c>
      <c r="J5036" s="76"/>
      <c r="K5036" s="28" t="str">
        <f t="shared" si="78"/>
        <v/>
      </c>
    </row>
    <row r="5037" spans="1:11" ht="18.95" customHeight="1" x14ac:dyDescent="0.25">
      <c r="A5037" s="52"/>
      <c r="C5037" s="76"/>
      <c r="D5037" s="185"/>
      <c r="E5037" s="76"/>
      <c r="F5037" s="76" t="str">
        <f>IF(E5037="","",IFERROR(VLOOKUP(E5037,Cadastro!$C$9:$D$1009,2,FALSE),"PROD. NÃO ENCONTRADO"))</f>
        <v/>
      </c>
      <c r="G5037" s="94"/>
      <c r="H5037" s="69" t="str">
        <f>IFERROR(G5037*VLOOKUP(E5037,Saldo!$P$8:$U$1009,6,FALSE),"")</f>
        <v/>
      </c>
      <c r="I5037" s="104" t="str">
        <f>IFERROR(IF(D5037="","",VLOOKUP(E5037,Saldo!$P$8:$Q$1009,2,FALSE)),"")</f>
        <v/>
      </c>
      <c r="J5037" s="76"/>
      <c r="K5037" s="28" t="str">
        <f t="shared" si="78"/>
        <v/>
      </c>
    </row>
    <row r="5038" spans="1:11" ht="18.95" customHeight="1" x14ac:dyDescent="0.25">
      <c r="A5038" s="52"/>
      <c r="C5038" s="76"/>
      <c r="D5038" s="185"/>
      <c r="E5038" s="76"/>
      <c r="F5038" s="76" t="str">
        <f>IF(E5038="","",IFERROR(VLOOKUP(E5038,Cadastro!$C$9:$D$1009,2,FALSE),"PROD. NÃO ENCONTRADO"))</f>
        <v/>
      </c>
      <c r="G5038" s="94"/>
      <c r="H5038" s="69" t="str">
        <f>IFERROR(G5038*VLOOKUP(E5038,Saldo!$P$8:$U$1009,6,FALSE),"")</f>
        <v/>
      </c>
      <c r="I5038" s="104" t="str">
        <f>IFERROR(IF(D5038="","",VLOOKUP(E5038,Saldo!$P$8:$Q$1009,2,FALSE)),"")</f>
        <v/>
      </c>
      <c r="J5038" s="76"/>
      <c r="K5038" s="28" t="str">
        <f t="shared" si="78"/>
        <v/>
      </c>
    </row>
    <row r="5039" spans="1:11" ht="18.95" customHeight="1" x14ac:dyDescent="0.25">
      <c r="A5039" s="52"/>
      <c r="C5039" s="76"/>
      <c r="D5039" s="185"/>
      <c r="E5039" s="76"/>
      <c r="F5039" s="76" t="str">
        <f>IF(E5039="","",IFERROR(VLOOKUP(E5039,Cadastro!$C$9:$D$1009,2,FALSE),"PROD. NÃO ENCONTRADO"))</f>
        <v/>
      </c>
      <c r="G5039" s="94"/>
      <c r="H5039" s="69" t="str">
        <f>IFERROR(G5039*VLOOKUP(E5039,Saldo!$P$8:$U$1009,6,FALSE),"")</f>
        <v/>
      </c>
      <c r="I5039" s="104" t="str">
        <f>IFERROR(IF(D5039="","",VLOOKUP(E5039,Saldo!$P$8:$Q$1009,2,FALSE)),"")</f>
        <v/>
      </c>
      <c r="J5039" s="76"/>
      <c r="K5039" s="28" t="str">
        <f t="shared" si="78"/>
        <v/>
      </c>
    </row>
    <row r="5040" spans="1:11" ht="18.95" customHeight="1" x14ac:dyDescent="0.25">
      <c r="A5040" s="52"/>
      <c r="C5040" s="76"/>
      <c r="D5040" s="185"/>
      <c r="E5040" s="76"/>
      <c r="F5040" s="76" t="str">
        <f>IF(E5040="","",IFERROR(VLOOKUP(E5040,Cadastro!$C$9:$D$1009,2,FALSE),"PROD. NÃO ENCONTRADO"))</f>
        <v/>
      </c>
      <c r="G5040" s="94"/>
      <c r="H5040" s="69" t="str">
        <f>IFERROR(G5040*VLOOKUP(E5040,Saldo!$P$8:$U$1009,6,FALSE),"")</f>
        <v/>
      </c>
      <c r="I5040" s="104" t="str">
        <f>IFERROR(IF(D5040="","",VLOOKUP(E5040,Saldo!$P$8:$Q$1009,2,FALSE)),"")</f>
        <v/>
      </c>
      <c r="J5040" s="76"/>
      <c r="K5040" s="28" t="str">
        <f t="shared" si="78"/>
        <v/>
      </c>
    </row>
    <row r="5041" spans="1:11" ht="18.95" customHeight="1" x14ac:dyDescent="0.25">
      <c r="A5041" s="52"/>
      <c r="C5041" s="76"/>
      <c r="D5041" s="185"/>
      <c r="E5041" s="76"/>
      <c r="F5041" s="76" t="str">
        <f>IF(E5041="","",IFERROR(VLOOKUP(E5041,Cadastro!$C$9:$D$1009,2,FALSE),"PROD. NÃO ENCONTRADO"))</f>
        <v/>
      </c>
      <c r="G5041" s="94"/>
      <c r="H5041" s="69" t="str">
        <f>IFERROR(G5041*VLOOKUP(E5041,Saldo!$P$8:$U$1009,6,FALSE),"")</f>
        <v/>
      </c>
      <c r="I5041" s="104" t="str">
        <f>IFERROR(IF(D5041="","",VLOOKUP(E5041,Saldo!$P$8:$Q$1009,2,FALSE)),"")</f>
        <v/>
      </c>
      <c r="J5041" s="76"/>
      <c r="K5041" s="28" t="str">
        <f t="shared" si="78"/>
        <v/>
      </c>
    </row>
    <row r="5042" spans="1:11" ht="18.95" customHeight="1" x14ac:dyDescent="0.25">
      <c r="A5042" s="52"/>
      <c r="C5042" s="76"/>
      <c r="D5042" s="185"/>
      <c r="E5042" s="76"/>
      <c r="F5042" s="76" t="str">
        <f>IF(E5042="","",IFERROR(VLOOKUP(E5042,Cadastro!$C$9:$D$1009,2,FALSE),"PROD. NÃO ENCONTRADO"))</f>
        <v/>
      </c>
      <c r="G5042" s="94"/>
      <c r="H5042" s="69" t="str">
        <f>IFERROR(G5042*VLOOKUP(E5042,Saldo!$P$8:$U$1009,6,FALSE),"")</f>
        <v/>
      </c>
      <c r="I5042" s="104" t="str">
        <f>IFERROR(IF(D5042="","",VLOOKUP(E5042,Saldo!$P$8:$Q$1009,2,FALSE)),"")</f>
        <v/>
      </c>
      <c r="J5042" s="76"/>
      <c r="K5042" s="28" t="str">
        <f t="shared" si="78"/>
        <v/>
      </c>
    </row>
    <row r="5043" spans="1:11" ht="18.95" customHeight="1" x14ac:dyDescent="0.25">
      <c r="A5043" s="52"/>
      <c r="C5043" s="76"/>
      <c r="D5043" s="185"/>
      <c r="E5043" s="76"/>
      <c r="F5043" s="76" t="str">
        <f>IF(E5043="","",IFERROR(VLOOKUP(E5043,Cadastro!$C$9:$D$1009,2,FALSE),"PROD. NÃO ENCONTRADO"))</f>
        <v/>
      </c>
      <c r="G5043" s="94"/>
      <c r="H5043" s="69" t="str">
        <f>IFERROR(G5043*VLOOKUP(E5043,Saldo!$P$8:$U$1009,6,FALSE),"")</f>
        <v/>
      </c>
      <c r="I5043" s="104" t="str">
        <f>IFERROR(IF(D5043="","",VLOOKUP(E5043,Saldo!$P$8:$Q$1009,2,FALSE)),"")</f>
        <v/>
      </c>
      <c r="J5043" s="76"/>
      <c r="K5043" s="28" t="str">
        <f t="shared" si="78"/>
        <v/>
      </c>
    </row>
    <row r="5044" spans="1:11" ht="18.95" customHeight="1" x14ac:dyDescent="0.25">
      <c r="A5044" s="52"/>
      <c r="C5044" s="76"/>
      <c r="D5044" s="185"/>
      <c r="E5044" s="76"/>
      <c r="F5044" s="76" t="str">
        <f>IF(E5044="","",IFERROR(VLOOKUP(E5044,Cadastro!$C$9:$D$1009,2,FALSE),"PROD. NÃO ENCONTRADO"))</f>
        <v/>
      </c>
      <c r="G5044" s="94"/>
      <c r="H5044" s="69" t="str">
        <f>IFERROR(G5044*VLOOKUP(E5044,Saldo!$P$8:$U$1009,6,FALSE),"")</f>
        <v/>
      </c>
      <c r="I5044" s="104" t="str">
        <f>IFERROR(IF(D5044="","",VLOOKUP(E5044,Saldo!$P$8:$Q$1009,2,FALSE)),"")</f>
        <v/>
      </c>
      <c r="J5044" s="76"/>
      <c r="K5044" s="28" t="str">
        <f t="shared" si="78"/>
        <v/>
      </c>
    </row>
    <row r="5045" spans="1:11" ht="18.95" customHeight="1" x14ac:dyDescent="0.25">
      <c r="A5045" s="52"/>
      <c r="C5045" s="76"/>
      <c r="D5045" s="185"/>
      <c r="E5045" s="76"/>
      <c r="F5045" s="76" t="str">
        <f>IF(E5045="","",IFERROR(VLOOKUP(E5045,Cadastro!$C$9:$D$1009,2,FALSE),"PROD. NÃO ENCONTRADO"))</f>
        <v/>
      </c>
      <c r="G5045" s="94"/>
      <c r="H5045" s="69" t="str">
        <f>IFERROR(G5045*VLOOKUP(E5045,Saldo!$P$8:$U$1009,6,FALSE),"")</f>
        <v/>
      </c>
      <c r="I5045" s="104" t="str">
        <f>IFERROR(IF(D5045="","",VLOOKUP(E5045,Saldo!$P$8:$Q$1009,2,FALSE)),"")</f>
        <v/>
      </c>
      <c r="J5045" s="76"/>
      <c r="K5045" s="28" t="str">
        <f t="shared" si="78"/>
        <v/>
      </c>
    </row>
    <row r="5046" spans="1:11" ht="18.95" customHeight="1" x14ac:dyDescent="0.25">
      <c r="A5046" s="52"/>
      <c r="C5046" s="76"/>
      <c r="D5046" s="185"/>
      <c r="E5046" s="76"/>
      <c r="F5046" s="76" t="str">
        <f>IF(E5046="","",IFERROR(VLOOKUP(E5046,Cadastro!$C$9:$D$1009,2,FALSE),"PROD. NÃO ENCONTRADO"))</f>
        <v/>
      </c>
      <c r="G5046" s="94"/>
      <c r="H5046" s="69" t="str">
        <f>IFERROR(G5046*VLOOKUP(E5046,Saldo!$P$8:$U$1009,6,FALSE),"")</f>
        <v/>
      </c>
      <c r="I5046" s="104" t="str">
        <f>IFERROR(IF(D5046="","",VLOOKUP(E5046,Saldo!$P$8:$Q$1009,2,FALSE)),"")</f>
        <v/>
      </c>
      <c r="J5046" s="76"/>
      <c r="K5046" s="28" t="str">
        <f t="shared" si="78"/>
        <v/>
      </c>
    </row>
    <row r="5047" spans="1:11" ht="18.95" customHeight="1" x14ac:dyDescent="0.25">
      <c r="A5047" s="52"/>
      <c r="C5047" s="76"/>
      <c r="D5047" s="185"/>
      <c r="E5047" s="76"/>
      <c r="F5047" s="76" t="str">
        <f>IF(E5047="","",IFERROR(VLOOKUP(E5047,Cadastro!$C$9:$D$1009,2,FALSE),"PROD. NÃO ENCONTRADO"))</f>
        <v/>
      </c>
      <c r="G5047" s="94"/>
      <c r="H5047" s="69" t="str">
        <f>IFERROR(G5047*VLOOKUP(E5047,Saldo!$P$8:$U$1009,6,FALSE),"")</f>
        <v/>
      </c>
      <c r="I5047" s="104" t="str">
        <f>IFERROR(IF(D5047="","",VLOOKUP(E5047,Saldo!$P$8:$Q$1009,2,FALSE)),"")</f>
        <v/>
      </c>
      <c r="J5047" s="76"/>
      <c r="K5047" s="28" t="str">
        <f t="shared" si="78"/>
        <v/>
      </c>
    </row>
    <row r="5048" spans="1:11" ht="18.95" customHeight="1" x14ac:dyDescent="0.25">
      <c r="A5048" s="52"/>
      <c r="C5048" s="76"/>
      <c r="D5048" s="185"/>
      <c r="E5048" s="76"/>
      <c r="F5048" s="76" t="str">
        <f>IF(E5048="","",IFERROR(VLOOKUP(E5048,Cadastro!$C$9:$D$1009,2,FALSE),"PROD. NÃO ENCONTRADO"))</f>
        <v/>
      </c>
      <c r="G5048" s="94"/>
      <c r="H5048" s="69" t="str">
        <f>IFERROR(G5048*VLOOKUP(E5048,Saldo!$P$8:$U$1009,6,FALSE),"")</f>
        <v/>
      </c>
      <c r="I5048" s="104" t="str">
        <f>IFERROR(IF(D5048="","",VLOOKUP(E5048,Saldo!$P$8:$Q$1009,2,FALSE)),"")</f>
        <v/>
      </c>
      <c r="J5048" s="76"/>
      <c r="K5048" s="28" t="str">
        <f t="shared" si="78"/>
        <v/>
      </c>
    </row>
    <row r="5049" spans="1:11" ht="18.95" customHeight="1" x14ac:dyDescent="0.25">
      <c r="A5049" s="52"/>
      <c r="C5049" s="76"/>
      <c r="D5049" s="185"/>
      <c r="E5049" s="76"/>
      <c r="F5049" s="76" t="str">
        <f>IF(E5049="","",IFERROR(VLOOKUP(E5049,Cadastro!$C$9:$D$1009,2,FALSE),"PROD. NÃO ENCONTRADO"))</f>
        <v/>
      </c>
      <c r="G5049" s="94"/>
      <c r="H5049" s="69" t="str">
        <f>IFERROR(G5049*VLOOKUP(E5049,Saldo!$P$8:$U$1009,6,FALSE),"")</f>
        <v/>
      </c>
      <c r="I5049" s="104" t="str">
        <f>IFERROR(IF(D5049="","",VLOOKUP(E5049,Saldo!$P$8:$Q$1009,2,FALSE)),"")</f>
        <v/>
      </c>
      <c r="J5049" s="76"/>
      <c r="K5049" s="28" t="str">
        <f t="shared" si="78"/>
        <v/>
      </c>
    </row>
    <row r="5050" spans="1:11" ht="18.95" customHeight="1" x14ac:dyDescent="0.25">
      <c r="A5050" s="52"/>
      <c r="C5050" s="76"/>
      <c r="D5050" s="185"/>
      <c r="E5050" s="76"/>
      <c r="F5050" s="76" t="str">
        <f>IF(E5050="","",IFERROR(VLOOKUP(E5050,Cadastro!$C$9:$D$1009,2,FALSE),"PROD. NÃO ENCONTRADO"))</f>
        <v/>
      </c>
      <c r="G5050" s="94"/>
      <c r="H5050" s="69" t="str">
        <f>IFERROR(G5050*VLOOKUP(E5050,Saldo!$P$8:$U$1009,6,FALSE),"")</f>
        <v/>
      </c>
      <c r="I5050" s="104" t="str">
        <f>IFERROR(IF(D5050="","",VLOOKUP(E5050,Saldo!$P$8:$Q$1009,2,FALSE)),"")</f>
        <v/>
      </c>
      <c r="J5050" s="76"/>
      <c r="K5050" s="28" t="str">
        <f t="shared" si="78"/>
        <v/>
      </c>
    </row>
    <row r="5051" spans="1:11" ht="18.95" customHeight="1" x14ac:dyDescent="0.25">
      <c r="A5051" s="52"/>
      <c r="C5051" s="76"/>
      <c r="D5051" s="185"/>
      <c r="E5051" s="76"/>
      <c r="F5051" s="76" t="str">
        <f>IF(E5051="","",IFERROR(VLOOKUP(E5051,Cadastro!$C$9:$D$1009,2,FALSE),"PROD. NÃO ENCONTRADO"))</f>
        <v/>
      </c>
      <c r="G5051" s="94"/>
      <c r="H5051" s="69" t="str">
        <f>IFERROR(G5051*VLOOKUP(E5051,Saldo!$P$8:$U$1009,6,FALSE),"")</f>
        <v/>
      </c>
      <c r="I5051" s="104" t="str">
        <f>IFERROR(IF(D5051="","",VLOOKUP(E5051,Saldo!$P$8:$Q$1009,2,FALSE)),"")</f>
        <v/>
      </c>
      <c r="J5051" s="76"/>
      <c r="K5051" s="28" t="str">
        <f t="shared" si="78"/>
        <v/>
      </c>
    </row>
    <row r="5052" spans="1:11" ht="18.95" customHeight="1" x14ac:dyDescent="0.25">
      <c r="A5052" s="52"/>
      <c r="C5052" s="76"/>
      <c r="D5052" s="185"/>
      <c r="E5052" s="76"/>
      <c r="F5052" s="76" t="str">
        <f>IF(E5052="","",IFERROR(VLOOKUP(E5052,Cadastro!$C$9:$D$1009,2,FALSE),"PROD. NÃO ENCONTRADO"))</f>
        <v/>
      </c>
      <c r="G5052" s="94"/>
      <c r="H5052" s="69" t="str">
        <f>IFERROR(G5052*VLOOKUP(E5052,Saldo!$P$8:$U$1009,6,FALSE),"")</f>
        <v/>
      </c>
      <c r="I5052" s="104" t="str">
        <f>IFERROR(IF(D5052="","",VLOOKUP(E5052,Saldo!$P$8:$Q$1009,2,FALSE)),"")</f>
        <v/>
      </c>
      <c r="J5052" s="76"/>
      <c r="K5052" s="28" t="str">
        <f t="shared" si="78"/>
        <v/>
      </c>
    </row>
    <row r="5053" spans="1:11" ht="18.95" customHeight="1" x14ac:dyDescent="0.25">
      <c r="A5053" s="52"/>
      <c r="C5053" s="76"/>
      <c r="D5053" s="185"/>
      <c r="E5053" s="76"/>
      <c r="F5053" s="76" t="str">
        <f>IF(E5053="","",IFERROR(VLOOKUP(E5053,Cadastro!$C$9:$D$1009,2,FALSE),"PROD. NÃO ENCONTRADO"))</f>
        <v/>
      </c>
      <c r="G5053" s="94"/>
      <c r="H5053" s="69" t="str">
        <f>IFERROR(G5053*VLOOKUP(E5053,Saldo!$P$8:$U$1009,6,FALSE),"")</f>
        <v/>
      </c>
      <c r="I5053" s="104" t="str">
        <f>IFERROR(IF(D5053="","",VLOOKUP(E5053,Saldo!$P$8:$Q$1009,2,FALSE)),"")</f>
        <v/>
      </c>
      <c r="J5053" s="76"/>
      <c r="K5053" s="28" t="str">
        <f t="shared" si="78"/>
        <v/>
      </c>
    </row>
    <row r="5054" spans="1:11" ht="18.95" customHeight="1" x14ac:dyDescent="0.25">
      <c r="A5054" s="52"/>
      <c r="C5054" s="76"/>
      <c r="D5054" s="185"/>
      <c r="E5054" s="76"/>
      <c r="F5054" s="76" t="str">
        <f>IF(E5054="","",IFERROR(VLOOKUP(E5054,Cadastro!$C$9:$D$1009,2,FALSE),"PROD. NÃO ENCONTRADO"))</f>
        <v/>
      </c>
      <c r="G5054" s="94"/>
      <c r="H5054" s="69" t="str">
        <f>IFERROR(G5054*VLOOKUP(E5054,Saldo!$P$8:$U$1009,6,FALSE),"")</f>
        <v/>
      </c>
      <c r="I5054" s="104" t="str">
        <f>IFERROR(IF(D5054="","",VLOOKUP(E5054,Saldo!$P$8:$Q$1009,2,FALSE)),"")</f>
        <v/>
      </c>
      <c r="J5054" s="76"/>
      <c r="K5054" s="28" t="str">
        <f t="shared" si="78"/>
        <v/>
      </c>
    </row>
    <row r="5055" spans="1:11" ht="18.95" customHeight="1" x14ac:dyDescent="0.25">
      <c r="A5055" s="52"/>
      <c r="C5055" s="76"/>
      <c r="D5055" s="185"/>
      <c r="E5055" s="76"/>
      <c r="F5055" s="76" t="str">
        <f>IF(E5055="","",IFERROR(VLOOKUP(E5055,Cadastro!$C$9:$D$1009,2,FALSE),"PROD. NÃO ENCONTRADO"))</f>
        <v/>
      </c>
      <c r="G5055" s="94"/>
      <c r="H5055" s="69" t="str">
        <f>IFERROR(G5055*VLOOKUP(E5055,Saldo!$P$8:$U$1009,6,FALSE),"")</f>
        <v/>
      </c>
      <c r="I5055" s="104" t="str">
        <f>IFERROR(IF(D5055="","",VLOOKUP(E5055,Saldo!$P$8:$Q$1009,2,FALSE)),"")</f>
        <v/>
      </c>
      <c r="J5055" s="76"/>
      <c r="K5055" s="28" t="str">
        <f t="shared" si="78"/>
        <v/>
      </c>
    </row>
    <row r="5056" spans="1:11" ht="18.95" customHeight="1" x14ac:dyDescent="0.25">
      <c r="A5056" s="52"/>
      <c r="C5056" s="76"/>
      <c r="D5056" s="185"/>
      <c r="E5056" s="76"/>
      <c r="F5056" s="76" t="str">
        <f>IF(E5056="","",IFERROR(VLOOKUP(E5056,Cadastro!$C$9:$D$1009,2,FALSE),"PROD. NÃO ENCONTRADO"))</f>
        <v/>
      </c>
      <c r="G5056" s="94"/>
      <c r="H5056" s="69" t="str">
        <f>IFERROR(G5056*VLOOKUP(E5056,Saldo!$P$8:$U$1009,6,FALSE),"")</f>
        <v/>
      </c>
      <c r="I5056" s="104" t="str">
        <f>IFERROR(IF(D5056="","",VLOOKUP(E5056,Saldo!$P$8:$Q$1009,2,FALSE)),"")</f>
        <v/>
      </c>
      <c r="J5056" s="76"/>
      <c r="K5056" s="28" t="str">
        <f t="shared" si="78"/>
        <v/>
      </c>
    </row>
    <row r="5057" spans="1:11" ht="18.95" customHeight="1" x14ac:dyDescent="0.25">
      <c r="A5057" s="52"/>
      <c r="C5057" s="76"/>
      <c r="D5057" s="185"/>
      <c r="E5057" s="76"/>
      <c r="F5057" s="76" t="str">
        <f>IF(E5057="","",IFERROR(VLOOKUP(E5057,Cadastro!$C$9:$D$1009,2,FALSE),"PROD. NÃO ENCONTRADO"))</f>
        <v/>
      </c>
      <c r="G5057" s="94"/>
      <c r="H5057" s="69" t="str">
        <f>IFERROR(G5057*VLOOKUP(E5057,Saldo!$P$8:$U$1009,6,FALSE),"")</f>
        <v/>
      </c>
      <c r="I5057" s="104" t="str">
        <f>IFERROR(IF(D5057="","",VLOOKUP(E5057,Saldo!$P$8:$Q$1009,2,FALSE)),"")</f>
        <v/>
      </c>
      <c r="J5057" s="76"/>
      <c r="K5057" s="28" t="str">
        <f t="shared" si="78"/>
        <v/>
      </c>
    </row>
    <row r="5058" spans="1:11" ht="18.95" customHeight="1" x14ac:dyDescent="0.25">
      <c r="A5058" s="52"/>
      <c r="C5058" s="76"/>
      <c r="D5058" s="185"/>
      <c r="E5058" s="76"/>
      <c r="F5058" s="76" t="str">
        <f>IF(E5058="","",IFERROR(VLOOKUP(E5058,Cadastro!$C$9:$D$1009,2,FALSE),"PROD. NÃO ENCONTRADO"))</f>
        <v/>
      </c>
      <c r="G5058" s="94"/>
      <c r="H5058" s="69" t="str">
        <f>IFERROR(G5058*VLOOKUP(E5058,Saldo!$P$8:$U$1009,6,FALSE),"")</f>
        <v/>
      </c>
      <c r="I5058" s="104" t="str">
        <f>IFERROR(IF(D5058="","",VLOOKUP(E5058,Saldo!$P$8:$Q$1009,2,FALSE)),"")</f>
        <v/>
      </c>
      <c r="J5058" s="76"/>
      <c r="K5058" s="28" t="str">
        <f t="shared" si="78"/>
        <v/>
      </c>
    </row>
    <row r="5059" spans="1:11" ht="18.95" customHeight="1" x14ac:dyDescent="0.25">
      <c r="A5059" s="52"/>
      <c r="C5059" s="76"/>
      <c r="D5059" s="185"/>
      <c r="E5059" s="76"/>
      <c r="F5059" s="76" t="str">
        <f>IF(E5059="","",IFERROR(VLOOKUP(E5059,Cadastro!$C$9:$D$1009,2,FALSE),"PROD. NÃO ENCONTRADO"))</f>
        <v/>
      </c>
      <c r="G5059" s="94"/>
      <c r="H5059" s="69" t="str">
        <f>IFERROR(G5059*VLOOKUP(E5059,Saldo!$P$8:$U$1009,6,FALSE),"")</f>
        <v/>
      </c>
      <c r="I5059" s="104" t="str">
        <f>IFERROR(IF(D5059="","",VLOOKUP(E5059,Saldo!$P$8:$Q$1009,2,FALSE)),"")</f>
        <v/>
      </c>
      <c r="J5059" s="76"/>
      <c r="K5059" s="28" t="str">
        <f t="shared" si="78"/>
        <v/>
      </c>
    </row>
    <row r="5060" spans="1:11" ht="18.95" customHeight="1" x14ac:dyDescent="0.25">
      <c r="A5060" s="52"/>
      <c r="C5060" s="76"/>
      <c r="D5060" s="185"/>
      <c r="E5060" s="76"/>
      <c r="F5060" s="76" t="str">
        <f>IF(E5060="","",IFERROR(VLOOKUP(E5060,Cadastro!$C$9:$D$1009,2,FALSE),"PROD. NÃO ENCONTRADO"))</f>
        <v/>
      </c>
      <c r="G5060" s="94"/>
      <c r="H5060" s="69" t="str">
        <f>IFERROR(G5060*VLOOKUP(E5060,Saldo!$P$8:$U$1009,6,FALSE),"")</f>
        <v/>
      </c>
      <c r="I5060" s="104" t="str">
        <f>IFERROR(IF(D5060="","",VLOOKUP(E5060,Saldo!$P$8:$Q$1009,2,FALSE)),"")</f>
        <v/>
      </c>
      <c r="J5060" s="76"/>
      <c r="K5060" s="28" t="str">
        <f t="shared" si="78"/>
        <v/>
      </c>
    </row>
    <row r="5061" spans="1:11" ht="18.95" customHeight="1" x14ac:dyDescent="0.25">
      <c r="A5061" s="52"/>
      <c r="C5061" s="76"/>
      <c r="D5061" s="185"/>
      <c r="E5061" s="76"/>
      <c r="F5061" s="76" t="str">
        <f>IF(E5061="","",IFERROR(VLOOKUP(E5061,Cadastro!$C$9:$D$1009,2,FALSE),"PROD. NÃO ENCONTRADO"))</f>
        <v/>
      </c>
      <c r="G5061" s="94"/>
      <c r="H5061" s="69" t="str">
        <f>IFERROR(G5061*VLOOKUP(E5061,Saldo!$P$8:$U$1009,6,FALSE),"")</f>
        <v/>
      </c>
      <c r="I5061" s="104" t="str">
        <f>IFERROR(IF(D5061="","",VLOOKUP(E5061,Saldo!$P$8:$Q$1009,2,FALSE)),"")</f>
        <v/>
      </c>
      <c r="J5061" s="76"/>
      <c r="K5061" s="28" t="str">
        <f t="shared" si="78"/>
        <v/>
      </c>
    </row>
    <row r="5062" spans="1:11" ht="18.95" customHeight="1" x14ac:dyDescent="0.25">
      <c r="A5062" s="52"/>
      <c r="C5062" s="76"/>
      <c r="D5062" s="185"/>
      <c r="E5062" s="76"/>
      <c r="F5062" s="76" t="str">
        <f>IF(E5062="","",IFERROR(VLOOKUP(E5062,Cadastro!$C$9:$D$1009,2,FALSE),"PROD. NÃO ENCONTRADO"))</f>
        <v/>
      </c>
      <c r="G5062" s="94"/>
      <c r="H5062" s="69" t="str">
        <f>IFERROR(G5062*VLOOKUP(E5062,Saldo!$P$8:$U$1009,6,FALSE),"")</f>
        <v/>
      </c>
      <c r="I5062" s="104" t="str">
        <f>IFERROR(IF(D5062="","",VLOOKUP(E5062,Saldo!$P$8:$Q$1009,2,FALSE)),"")</f>
        <v/>
      </c>
      <c r="J5062" s="76"/>
      <c r="K5062" s="28" t="str">
        <f t="shared" si="78"/>
        <v/>
      </c>
    </row>
    <row r="5063" spans="1:11" ht="18.95" customHeight="1" x14ac:dyDescent="0.25">
      <c r="A5063" s="52"/>
      <c r="C5063" s="76"/>
      <c r="D5063" s="185"/>
      <c r="E5063" s="76"/>
      <c r="F5063" s="76" t="str">
        <f>IF(E5063="","",IFERROR(VLOOKUP(E5063,Cadastro!$C$9:$D$1009,2,FALSE),"PROD. NÃO ENCONTRADO"))</f>
        <v/>
      </c>
      <c r="G5063" s="94"/>
      <c r="H5063" s="69" t="str">
        <f>IFERROR(G5063*VLOOKUP(E5063,Saldo!$P$8:$U$1009,6,FALSE),"")</f>
        <v/>
      </c>
      <c r="I5063" s="104" t="str">
        <f>IFERROR(IF(D5063="","",VLOOKUP(E5063,Saldo!$P$8:$Q$1009,2,FALSE)),"")</f>
        <v/>
      </c>
      <c r="J5063" s="76"/>
      <c r="K5063" s="28" t="str">
        <f t="shared" si="78"/>
        <v/>
      </c>
    </row>
    <row r="5064" spans="1:11" ht="18.95" customHeight="1" x14ac:dyDescent="0.25">
      <c r="A5064" s="52"/>
      <c r="C5064" s="76"/>
      <c r="D5064" s="185"/>
      <c r="E5064" s="76"/>
      <c r="F5064" s="76" t="str">
        <f>IF(E5064="","",IFERROR(VLOOKUP(E5064,Cadastro!$C$9:$D$1009,2,FALSE),"PROD. NÃO ENCONTRADO"))</f>
        <v/>
      </c>
      <c r="G5064" s="94"/>
      <c r="H5064" s="69" t="str">
        <f>IFERROR(G5064*VLOOKUP(E5064,Saldo!$P$8:$U$1009,6,FALSE),"")</f>
        <v/>
      </c>
      <c r="I5064" s="104" t="str">
        <f>IFERROR(IF(D5064="","",VLOOKUP(E5064,Saldo!$P$8:$Q$1009,2,FALSE)),"")</f>
        <v/>
      </c>
      <c r="J5064" s="76"/>
      <c r="K5064" s="28" t="str">
        <f t="shared" si="78"/>
        <v/>
      </c>
    </row>
    <row r="5065" spans="1:11" ht="18.95" customHeight="1" x14ac:dyDescent="0.25">
      <c r="A5065" s="52"/>
      <c r="C5065" s="76"/>
      <c r="D5065" s="185"/>
      <c r="E5065" s="76"/>
      <c r="F5065" s="76" t="str">
        <f>IF(E5065="","",IFERROR(VLOOKUP(E5065,Cadastro!$C$9:$D$1009,2,FALSE),"PROD. NÃO ENCONTRADO"))</f>
        <v/>
      </c>
      <c r="G5065" s="94"/>
      <c r="H5065" s="69" t="str">
        <f>IFERROR(G5065*VLOOKUP(E5065,Saldo!$P$8:$U$1009,6,FALSE),"")</f>
        <v/>
      </c>
      <c r="I5065" s="104" t="str">
        <f>IFERROR(IF(D5065="","",VLOOKUP(E5065,Saldo!$P$8:$Q$1009,2,FALSE)),"")</f>
        <v/>
      </c>
      <c r="J5065" s="76"/>
      <c r="K5065" s="28" t="str">
        <f t="shared" si="78"/>
        <v/>
      </c>
    </row>
    <row r="5066" spans="1:11" ht="18.95" customHeight="1" x14ac:dyDescent="0.25">
      <c r="A5066" s="52"/>
      <c r="C5066" s="76"/>
      <c r="D5066" s="185"/>
      <c r="E5066" s="76"/>
      <c r="F5066" s="76" t="str">
        <f>IF(E5066="","",IFERROR(VLOOKUP(E5066,Cadastro!$C$9:$D$1009,2,FALSE),"PROD. NÃO ENCONTRADO"))</f>
        <v/>
      </c>
      <c r="G5066" s="94"/>
      <c r="H5066" s="69" t="str">
        <f>IFERROR(G5066*VLOOKUP(E5066,Saldo!$P$8:$U$1009,6,FALSE),"")</f>
        <v/>
      </c>
      <c r="I5066" s="104" t="str">
        <f>IFERROR(IF(D5066="","",VLOOKUP(E5066,Saldo!$P$8:$Q$1009,2,FALSE)),"")</f>
        <v/>
      </c>
      <c r="J5066" s="76"/>
      <c r="K5066" s="28" t="str">
        <f t="shared" ref="K5066:K5129" si="79">IF(D5066="","",MONTH(D5066))</f>
        <v/>
      </c>
    </row>
    <row r="5067" spans="1:11" ht="18.95" customHeight="1" x14ac:dyDescent="0.25">
      <c r="A5067" s="52"/>
      <c r="C5067" s="76"/>
      <c r="D5067" s="185"/>
      <c r="E5067" s="76"/>
      <c r="F5067" s="76" t="str">
        <f>IF(E5067="","",IFERROR(VLOOKUP(E5067,Cadastro!$C$9:$D$1009,2,FALSE),"PROD. NÃO ENCONTRADO"))</f>
        <v/>
      </c>
      <c r="G5067" s="94"/>
      <c r="H5067" s="69" t="str">
        <f>IFERROR(G5067*VLOOKUP(E5067,Saldo!$P$8:$U$1009,6,FALSE),"")</f>
        <v/>
      </c>
      <c r="I5067" s="104" t="str">
        <f>IFERROR(IF(D5067="","",VLOOKUP(E5067,Saldo!$P$8:$Q$1009,2,FALSE)),"")</f>
        <v/>
      </c>
      <c r="J5067" s="76"/>
      <c r="K5067" s="28" t="str">
        <f t="shared" si="79"/>
        <v/>
      </c>
    </row>
    <row r="5068" spans="1:11" ht="18.95" customHeight="1" x14ac:dyDescent="0.25">
      <c r="A5068" s="52"/>
      <c r="C5068" s="76"/>
      <c r="D5068" s="185"/>
      <c r="E5068" s="76"/>
      <c r="F5068" s="76" t="str">
        <f>IF(E5068="","",IFERROR(VLOOKUP(E5068,Cadastro!$C$9:$D$1009,2,FALSE),"PROD. NÃO ENCONTRADO"))</f>
        <v/>
      </c>
      <c r="G5068" s="94"/>
      <c r="H5068" s="69" t="str">
        <f>IFERROR(G5068*VLOOKUP(E5068,Saldo!$P$8:$U$1009,6,FALSE),"")</f>
        <v/>
      </c>
      <c r="I5068" s="104" t="str">
        <f>IFERROR(IF(D5068="","",VLOOKUP(E5068,Saldo!$P$8:$Q$1009,2,FALSE)),"")</f>
        <v/>
      </c>
      <c r="J5068" s="76"/>
      <c r="K5068" s="28" t="str">
        <f t="shared" si="79"/>
        <v/>
      </c>
    </row>
    <row r="5069" spans="1:11" ht="18.95" customHeight="1" x14ac:dyDescent="0.25">
      <c r="A5069" s="52"/>
      <c r="C5069" s="76"/>
      <c r="D5069" s="185"/>
      <c r="E5069" s="76"/>
      <c r="F5069" s="76" t="str">
        <f>IF(E5069="","",IFERROR(VLOOKUP(E5069,Cadastro!$C$9:$D$1009,2,FALSE),"PROD. NÃO ENCONTRADO"))</f>
        <v/>
      </c>
      <c r="G5069" s="94"/>
      <c r="H5069" s="69" t="str">
        <f>IFERROR(G5069*VLOOKUP(E5069,Saldo!$P$8:$U$1009,6,FALSE),"")</f>
        <v/>
      </c>
      <c r="I5069" s="104" t="str">
        <f>IFERROR(IF(D5069="","",VLOOKUP(E5069,Saldo!$P$8:$Q$1009,2,FALSE)),"")</f>
        <v/>
      </c>
      <c r="J5069" s="76"/>
      <c r="K5069" s="28" t="str">
        <f t="shared" si="79"/>
        <v/>
      </c>
    </row>
    <row r="5070" spans="1:11" ht="18.95" customHeight="1" x14ac:dyDescent="0.25">
      <c r="A5070" s="52"/>
      <c r="C5070" s="76"/>
      <c r="D5070" s="185"/>
      <c r="E5070" s="76"/>
      <c r="F5070" s="76" t="str">
        <f>IF(E5070="","",IFERROR(VLOOKUP(E5070,Cadastro!$C$9:$D$1009,2,FALSE),"PROD. NÃO ENCONTRADO"))</f>
        <v/>
      </c>
      <c r="G5070" s="94"/>
      <c r="H5070" s="69" t="str">
        <f>IFERROR(G5070*VLOOKUP(E5070,Saldo!$P$8:$U$1009,6,FALSE),"")</f>
        <v/>
      </c>
      <c r="I5070" s="104" t="str">
        <f>IFERROR(IF(D5070="","",VLOOKUP(E5070,Saldo!$P$8:$Q$1009,2,FALSE)),"")</f>
        <v/>
      </c>
      <c r="J5070" s="76"/>
      <c r="K5070" s="28" t="str">
        <f t="shared" si="79"/>
        <v/>
      </c>
    </row>
    <row r="5071" spans="1:11" ht="18.95" customHeight="1" x14ac:dyDescent="0.25">
      <c r="A5071" s="52"/>
      <c r="C5071" s="76"/>
      <c r="D5071" s="185"/>
      <c r="E5071" s="76"/>
      <c r="F5071" s="76" t="str">
        <f>IF(E5071="","",IFERROR(VLOOKUP(E5071,Cadastro!$C$9:$D$1009,2,FALSE),"PROD. NÃO ENCONTRADO"))</f>
        <v/>
      </c>
      <c r="G5071" s="94"/>
      <c r="H5071" s="69" t="str">
        <f>IFERROR(G5071*VLOOKUP(E5071,Saldo!$P$8:$U$1009,6,FALSE),"")</f>
        <v/>
      </c>
      <c r="I5071" s="104" t="str">
        <f>IFERROR(IF(D5071="","",VLOOKUP(E5071,Saldo!$P$8:$Q$1009,2,FALSE)),"")</f>
        <v/>
      </c>
      <c r="J5071" s="76"/>
      <c r="K5071" s="28" t="str">
        <f t="shared" si="79"/>
        <v/>
      </c>
    </row>
    <row r="5072" spans="1:11" ht="18.95" customHeight="1" x14ac:dyDescent="0.25">
      <c r="A5072" s="52"/>
      <c r="C5072" s="76"/>
      <c r="D5072" s="185"/>
      <c r="E5072" s="76"/>
      <c r="F5072" s="76" t="str">
        <f>IF(E5072="","",IFERROR(VLOOKUP(E5072,Cadastro!$C$9:$D$1009,2,FALSE),"PROD. NÃO ENCONTRADO"))</f>
        <v/>
      </c>
      <c r="G5072" s="94"/>
      <c r="H5072" s="69" t="str">
        <f>IFERROR(G5072*VLOOKUP(E5072,Saldo!$P$8:$U$1009,6,FALSE),"")</f>
        <v/>
      </c>
      <c r="I5072" s="104" t="str">
        <f>IFERROR(IF(D5072="","",VLOOKUP(E5072,Saldo!$P$8:$Q$1009,2,FALSE)),"")</f>
        <v/>
      </c>
      <c r="J5072" s="76"/>
      <c r="K5072" s="28" t="str">
        <f t="shared" si="79"/>
        <v/>
      </c>
    </row>
    <row r="5073" spans="1:11" ht="18.95" customHeight="1" x14ac:dyDescent="0.25">
      <c r="A5073" s="52"/>
      <c r="C5073" s="76"/>
      <c r="D5073" s="185"/>
      <c r="E5073" s="76"/>
      <c r="F5073" s="76" t="str">
        <f>IF(E5073="","",IFERROR(VLOOKUP(E5073,Cadastro!$C$9:$D$1009,2,FALSE),"PROD. NÃO ENCONTRADO"))</f>
        <v/>
      </c>
      <c r="G5073" s="94"/>
      <c r="H5073" s="69" t="str">
        <f>IFERROR(G5073*VLOOKUP(E5073,Saldo!$P$8:$U$1009,6,FALSE),"")</f>
        <v/>
      </c>
      <c r="I5073" s="104" t="str">
        <f>IFERROR(IF(D5073="","",VLOOKUP(E5073,Saldo!$P$8:$Q$1009,2,FALSE)),"")</f>
        <v/>
      </c>
      <c r="J5073" s="76"/>
      <c r="K5073" s="28" t="str">
        <f t="shared" si="79"/>
        <v/>
      </c>
    </row>
    <row r="5074" spans="1:11" ht="18.95" customHeight="1" x14ac:dyDescent="0.25">
      <c r="A5074" s="52"/>
      <c r="C5074" s="76"/>
      <c r="D5074" s="185"/>
      <c r="E5074" s="76"/>
      <c r="F5074" s="76" t="str">
        <f>IF(E5074="","",IFERROR(VLOOKUP(E5074,Cadastro!$C$9:$D$1009,2,FALSE),"PROD. NÃO ENCONTRADO"))</f>
        <v/>
      </c>
      <c r="G5074" s="94"/>
      <c r="H5074" s="69" t="str">
        <f>IFERROR(G5074*VLOOKUP(E5074,Saldo!$P$8:$U$1009,6,FALSE),"")</f>
        <v/>
      </c>
      <c r="I5074" s="104" t="str">
        <f>IFERROR(IF(D5074="","",VLOOKUP(E5074,Saldo!$P$8:$Q$1009,2,FALSE)),"")</f>
        <v/>
      </c>
      <c r="J5074" s="76"/>
      <c r="K5074" s="28" t="str">
        <f t="shared" si="79"/>
        <v/>
      </c>
    </row>
    <row r="5075" spans="1:11" ht="18.95" customHeight="1" x14ac:dyDescent="0.25">
      <c r="A5075" s="52"/>
      <c r="C5075" s="76"/>
      <c r="D5075" s="185"/>
      <c r="E5075" s="76"/>
      <c r="F5075" s="76" t="str">
        <f>IF(E5075="","",IFERROR(VLOOKUP(E5075,Cadastro!$C$9:$D$1009,2,FALSE),"PROD. NÃO ENCONTRADO"))</f>
        <v/>
      </c>
      <c r="G5075" s="94"/>
      <c r="H5075" s="69" t="str">
        <f>IFERROR(G5075*VLOOKUP(E5075,Saldo!$P$8:$U$1009,6,FALSE),"")</f>
        <v/>
      </c>
      <c r="I5075" s="104" t="str">
        <f>IFERROR(IF(D5075="","",VLOOKUP(E5075,Saldo!$P$8:$Q$1009,2,FALSE)),"")</f>
        <v/>
      </c>
      <c r="J5075" s="76"/>
      <c r="K5075" s="28" t="str">
        <f t="shared" si="79"/>
        <v/>
      </c>
    </row>
    <row r="5076" spans="1:11" ht="18.95" customHeight="1" x14ac:dyDescent="0.25">
      <c r="A5076" s="52"/>
      <c r="C5076" s="76"/>
      <c r="D5076" s="185"/>
      <c r="E5076" s="76"/>
      <c r="F5076" s="76" t="str">
        <f>IF(E5076="","",IFERROR(VLOOKUP(E5076,Cadastro!$C$9:$D$1009,2,FALSE),"PROD. NÃO ENCONTRADO"))</f>
        <v/>
      </c>
      <c r="G5076" s="94"/>
      <c r="H5076" s="69" t="str">
        <f>IFERROR(G5076*VLOOKUP(E5076,Saldo!$P$8:$U$1009,6,FALSE),"")</f>
        <v/>
      </c>
      <c r="I5076" s="104" t="str">
        <f>IFERROR(IF(D5076="","",VLOOKUP(E5076,Saldo!$P$8:$Q$1009,2,FALSE)),"")</f>
        <v/>
      </c>
      <c r="J5076" s="76"/>
      <c r="K5076" s="28" t="str">
        <f t="shared" si="79"/>
        <v/>
      </c>
    </row>
    <row r="5077" spans="1:11" ht="18.95" customHeight="1" x14ac:dyDescent="0.25">
      <c r="A5077" s="52"/>
      <c r="C5077" s="76"/>
      <c r="D5077" s="185"/>
      <c r="E5077" s="76"/>
      <c r="F5077" s="76" t="str">
        <f>IF(E5077="","",IFERROR(VLOOKUP(E5077,Cadastro!$C$9:$D$1009,2,FALSE),"PROD. NÃO ENCONTRADO"))</f>
        <v/>
      </c>
      <c r="G5077" s="94"/>
      <c r="H5077" s="69" t="str">
        <f>IFERROR(G5077*VLOOKUP(E5077,Saldo!$P$8:$U$1009,6,FALSE),"")</f>
        <v/>
      </c>
      <c r="I5077" s="104" t="str">
        <f>IFERROR(IF(D5077="","",VLOOKUP(E5077,Saldo!$P$8:$Q$1009,2,FALSE)),"")</f>
        <v/>
      </c>
      <c r="J5077" s="76"/>
      <c r="K5077" s="28" t="str">
        <f t="shared" si="79"/>
        <v/>
      </c>
    </row>
    <row r="5078" spans="1:11" ht="18.95" customHeight="1" x14ac:dyDescent="0.25">
      <c r="A5078" s="52"/>
      <c r="C5078" s="76"/>
      <c r="D5078" s="185"/>
      <c r="E5078" s="76"/>
      <c r="F5078" s="76" t="str">
        <f>IF(E5078="","",IFERROR(VLOOKUP(E5078,Cadastro!$C$9:$D$1009,2,FALSE),"PROD. NÃO ENCONTRADO"))</f>
        <v/>
      </c>
      <c r="G5078" s="94"/>
      <c r="H5078" s="69" t="str">
        <f>IFERROR(G5078*VLOOKUP(E5078,Saldo!$P$8:$U$1009,6,FALSE),"")</f>
        <v/>
      </c>
      <c r="I5078" s="104" t="str">
        <f>IFERROR(IF(D5078="","",VLOOKUP(E5078,Saldo!$P$8:$Q$1009,2,FALSE)),"")</f>
        <v/>
      </c>
      <c r="J5078" s="76"/>
      <c r="K5078" s="28" t="str">
        <f t="shared" si="79"/>
        <v/>
      </c>
    </row>
    <row r="5079" spans="1:11" ht="18.95" customHeight="1" x14ac:dyDescent="0.25">
      <c r="A5079" s="52"/>
      <c r="C5079" s="76"/>
      <c r="D5079" s="185"/>
      <c r="E5079" s="76"/>
      <c r="F5079" s="76" t="str">
        <f>IF(E5079="","",IFERROR(VLOOKUP(E5079,Cadastro!$C$9:$D$1009,2,FALSE),"PROD. NÃO ENCONTRADO"))</f>
        <v/>
      </c>
      <c r="G5079" s="94"/>
      <c r="H5079" s="69" t="str">
        <f>IFERROR(G5079*VLOOKUP(E5079,Saldo!$P$8:$U$1009,6,FALSE),"")</f>
        <v/>
      </c>
      <c r="I5079" s="104" t="str">
        <f>IFERROR(IF(D5079="","",VLOOKUP(E5079,Saldo!$P$8:$Q$1009,2,FALSE)),"")</f>
        <v/>
      </c>
      <c r="J5079" s="76"/>
      <c r="K5079" s="28" t="str">
        <f t="shared" si="79"/>
        <v/>
      </c>
    </row>
    <row r="5080" spans="1:11" ht="18.95" customHeight="1" x14ac:dyDescent="0.25">
      <c r="A5080" s="52"/>
      <c r="C5080" s="76"/>
      <c r="D5080" s="185"/>
      <c r="E5080" s="76"/>
      <c r="F5080" s="76" t="str">
        <f>IF(E5080="","",IFERROR(VLOOKUP(E5080,Cadastro!$C$9:$D$1009,2,FALSE),"PROD. NÃO ENCONTRADO"))</f>
        <v/>
      </c>
      <c r="G5080" s="94"/>
      <c r="H5080" s="69" t="str">
        <f>IFERROR(G5080*VLOOKUP(E5080,Saldo!$P$8:$U$1009,6,FALSE),"")</f>
        <v/>
      </c>
      <c r="I5080" s="104" t="str">
        <f>IFERROR(IF(D5080="","",VLOOKUP(E5080,Saldo!$P$8:$Q$1009,2,FALSE)),"")</f>
        <v/>
      </c>
      <c r="J5080" s="76"/>
      <c r="K5080" s="28" t="str">
        <f t="shared" si="79"/>
        <v/>
      </c>
    </row>
    <row r="5081" spans="1:11" ht="18.95" customHeight="1" x14ac:dyDescent="0.25">
      <c r="A5081" s="52"/>
      <c r="C5081" s="76"/>
      <c r="D5081" s="185"/>
      <c r="E5081" s="76"/>
      <c r="F5081" s="76" t="str">
        <f>IF(E5081="","",IFERROR(VLOOKUP(E5081,Cadastro!$C$9:$D$1009,2,FALSE),"PROD. NÃO ENCONTRADO"))</f>
        <v/>
      </c>
      <c r="G5081" s="94"/>
      <c r="H5081" s="69" t="str">
        <f>IFERROR(G5081*VLOOKUP(E5081,Saldo!$P$8:$U$1009,6,FALSE),"")</f>
        <v/>
      </c>
      <c r="I5081" s="104" t="str">
        <f>IFERROR(IF(D5081="","",VLOOKUP(E5081,Saldo!$P$8:$Q$1009,2,FALSE)),"")</f>
        <v/>
      </c>
      <c r="J5081" s="76"/>
      <c r="K5081" s="28" t="str">
        <f t="shared" si="79"/>
        <v/>
      </c>
    </row>
    <row r="5082" spans="1:11" ht="18.95" customHeight="1" x14ac:dyDescent="0.25">
      <c r="A5082" s="52"/>
      <c r="C5082" s="76"/>
      <c r="D5082" s="185"/>
      <c r="E5082" s="76"/>
      <c r="F5082" s="76" t="str">
        <f>IF(E5082="","",IFERROR(VLOOKUP(E5082,Cadastro!$C$9:$D$1009,2,FALSE),"PROD. NÃO ENCONTRADO"))</f>
        <v/>
      </c>
      <c r="G5082" s="94"/>
      <c r="H5082" s="69" t="str">
        <f>IFERROR(G5082*VLOOKUP(E5082,Saldo!$P$8:$U$1009,6,FALSE),"")</f>
        <v/>
      </c>
      <c r="I5082" s="104" t="str">
        <f>IFERROR(IF(D5082="","",VLOOKUP(E5082,Saldo!$P$8:$Q$1009,2,FALSE)),"")</f>
        <v/>
      </c>
      <c r="J5082" s="76"/>
      <c r="K5082" s="28" t="str">
        <f t="shared" si="79"/>
        <v/>
      </c>
    </row>
    <row r="5083" spans="1:11" ht="18.95" customHeight="1" x14ac:dyDescent="0.25">
      <c r="A5083" s="52"/>
      <c r="C5083" s="76"/>
      <c r="D5083" s="185"/>
      <c r="E5083" s="76"/>
      <c r="F5083" s="76" t="str">
        <f>IF(E5083="","",IFERROR(VLOOKUP(E5083,Cadastro!$C$9:$D$1009,2,FALSE),"PROD. NÃO ENCONTRADO"))</f>
        <v/>
      </c>
      <c r="G5083" s="94"/>
      <c r="H5083" s="69" t="str">
        <f>IFERROR(G5083*VLOOKUP(E5083,Saldo!$P$8:$U$1009,6,FALSE),"")</f>
        <v/>
      </c>
      <c r="I5083" s="104" t="str">
        <f>IFERROR(IF(D5083="","",VLOOKUP(E5083,Saldo!$P$8:$Q$1009,2,FALSE)),"")</f>
        <v/>
      </c>
      <c r="J5083" s="76"/>
      <c r="K5083" s="28" t="str">
        <f t="shared" si="79"/>
        <v/>
      </c>
    </row>
    <row r="5084" spans="1:11" ht="18.95" customHeight="1" x14ac:dyDescent="0.25">
      <c r="A5084" s="52"/>
      <c r="C5084" s="76"/>
      <c r="D5084" s="185"/>
      <c r="E5084" s="76"/>
      <c r="F5084" s="76" t="str">
        <f>IF(E5084="","",IFERROR(VLOOKUP(E5084,Cadastro!$C$9:$D$1009,2,FALSE),"PROD. NÃO ENCONTRADO"))</f>
        <v/>
      </c>
      <c r="G5084" s="94"/>
      <c r="H5084" s="69" t="str">
        <f>IFERROR(G5084*VLOOKUP(E5084,Saldo!$P$8:$U$1009,6,FALSE),"")</f>
        <v/>
      </c>
      <c r="I5084" s="104" t="str">
        <f>IFERROR(IF(D5084="","",VLOOKUP(E5084,Saldo!$P$8:$Q$1009,2,FALSE)),"")</f>
        <v/>
      </c>
      <c r="J5084" s="76"/>
      <c r="K5084" s="28" t="str">
        <f t="shared" si="79"/>
        <v/>
      </c>
    </row>
    <row r="5085" spans="1:11" ht="18.95" customHeight="1" x14ac:dyDescent="0.25">
      <c r="A5085" s="52"/>
      <c r="C5085" s="76"/>
      <c r="D5085" s="185"/>
      <c r="E5085" s="76"/>
      <c r="F5085" s="76" t="str">
        <f>IF(E5085="","",IFERROR(VLOOKUP(E5085,Cadastro!$C$9:$D$1009,2,FALSE),"PROD. NÃO ENCONTRADO"))</f>
        <v/>
      </c>
      <c r="G5085" s="94"/>
      <c r="H5085" s="69" t="str">
        <f>IFERROR(G5085*VLOOKUP(E5085,Saldo!$P$8:$U$1009,6,FALSE),"")</f>
        <v/>
      </c>
      <c r="I5085" s="104" t="str">
        <f>IFERROR(IF(D5085="","",VLOOKUP(E5085,Saldo!$P$8:$Q$1009,2,FALSE)),"")</f>
        <v/>
      </c>
      <c r="J5085" s="76"/>
      <c r="K5085" s="28" t="str">
        <f t="shared" si="79"/>
        <v/>
      </c>
    </row>
    <row r="5086" spans="1:11" ht="18.95" customHeight="1" x14ac:dyDescent="0.25">
      <c r="A5086" s="52"/>
      <c r="C5086" s="76"/>
      <c r="D5086" s="185"/>
      <c r="E5086" s="76"/>
      <c r="F5086" s="76" t="str">
        <f>IF(E5086="","",IFERROR(VLOOKUP(E5086,Cadastro!$C$9:$D$1009,2,FALSE),"PROD. NÃO ENCONTRADO"))</f>
        <v/>
      </c>
      <c r="G5086" s="94"/>
      <c r="H5086" s="69" t="str">
        <f>IFERROR(G5086*VLOOKUP(E5086,Saldo!$P$8:$U$1009,6,FALSE),"")</f>
        <v/>
      </c>
      <c r="I5086" s="104" t="str">
        <f>IFERROR(IF(D5086="","",VLOOKUP(E5086,Saldo!$P$8:$Q$1009,2,FALSE)),"")</f>
        <v/>
      </c>
      <c r="J5086" s="76"/>
      <c r="K5086" s="28" t="str">
        <f t="shared" si="79"/>
        <v/>
      </c>
    </row>
    <row r="5087" spans="1:11" ht="18.95" customHeight="1" x14ac:dyDescent="0.25">
      <c r="A5087" s="52"/>
      <c r="C5087" s="76"/>
      <c r="D5087" s="185"/>
      <c r="E5087" s="76"/>
      <c r="F5087" s="76" t="str">
        <f>IF(E5087="","",IFERROR(VLOOKUP(E5087,Cadastro!$C$9:$D$1009,2,FALSE),"PROD. NÃO ENCONTRADO"))</f>
        <v/>
      </c>
      <c r="G5087" s="94"/>
      <c r="H5087" s="69" t="str">
        <f>IFERROR(G5087*VLOOKUP(E5087,Saldo!$P$8:$U$1009,6,FALSE),"")</f>
        <v/>
      </c>
      <c r="I5087" s="104" t="str">
        <f>IFERROR(IF(D5087="","",VLOOKUP(E5087,Saldo!$P$8:$Q$1009,2,FALSE)),"")</f>
        <v/>
      </c>
      <c r="J5087" s="76"/>
      <c r="K5087" s="28" t="str">
        <f t="shared" si="79"/>
        <v/>
      </c>
    </row>
    <row r="5088" spans="1:11" ht="18.95" customHeight="1" x14ac:dyDescent="0.25">
      <c r="A5088" s="52"/>
      <c r="C5088" s="76"/>
      <c r="D5088" s="185"/>
      <c r="E5088" s="76"/>
      <c r="F5088" s="76" t="str">
        <f>IF(E5088="","",IFERROR(VLOOKUP(E5088,Cadastro!$C$9:$D$1009,2,FALSE),"PROD. NÃO ENCONTRADO"))</f>
        <v/>
      </c>
      <c r="G5088" s="94"/>
      <c r="H5088" s="69" t="str">
        <f>IFERROR(G5088*VLOOKUP(E5088,Saldo!$P$8:$U$1009,6,FALSE),"")</f>
        <v/>
      </c>
      <c r="I5088" s="104" t="str">
        <f>IFERROR(IF(D5088="","",VLOOKUP(E5088,Saldo!$P$8:$Q$1009,2,FALSE)),"")</f>
        <v/>
      </c>
      <c r="J5088" s="76"/>
      <c r="K5088" s="28" t="str">
        <f t="shared" si="79"/>
        <v/>
      </c>
    </row>
    <row r="5089" spans="1:11" ht="18.95" customHeight="1" x14ac:dyDescent="0.25">
      <c r="A5089" s="52"/>
      <c r="C5089" s="76"/>
      <c r="D5089" s="185"/>
      <c r="E5089" s="76"/>
      <c r="F5089" s="76" t="str">
        <f>IF(E5089="","",IFERROR(VLOOKUP(E5089,Cadastro!$C$9:$D$1009,2,FALSE),"PROD. NÃO ENCONTRADO"))</f>
        <v/>
      </c>
      <c r="G5089" s="94"/>
      <c r="H5089" s="69" t="str">
        <f>IFERROR(G5089*VLOOKUP(E5089,Saldo!$P$8:$U$1009,6,FALSE),"")</f>
        <v/>
      </c>
      <c r="I5089" s="104" t="str">
        <f>IFERROR(IF(D5089="","",VLOOKUP(E5089,Saldo!$P$8:$Q$1009,2,FALSE)),"")</f>
        <v/>
      </c>
      <c r="J5089" s="76"/>
      <c r="K5089" s="28" t="str">
        <f t="shared" si="79"/>
        <v/>
      </c>
    </row>
    <row r="5090" spans="1:11" ht="18.95" customHeight="1" x14ac:dyDescent="0.25">
      <c r="A5090" s="52"/>
      <c r="C5090" s="76"/>
      <c r="D5090" s="185"/>
      <c r="E5090" s="76"/>
      <c r="F5090" s="76" t="str">
        <f>IF(E5090="","",IFERROR(VLOOKUP(E5090,Cadastro!$C$9:$D$1009,2,FALSE),"PROD. NÃO ENCONTRADO"))</f>
        <v/>
      </c>
      <c r="G5090" s="94"/>
      <c r="H5090" s="69" t="str">
        <f>IFERROR(G5090*VLOOKUP(E5090,Saldo!$P$8:$U$1009,6,FALSE),"")</f>
        <v/>
      </c>
      <c r="I5090" s="104" t="str">
        <f>IFERROR(IF(D5090="","",VLOOKUP(E5090,Saldo!$P$8:$Q$1009,2,FALSE)),"")</f>
        <v/>
      </c>
      <c r="J5090" s="76"/>
      <c r="K5090" s="28" t="str">
        <f t="shared" si="79"/>
        <v/>
      </c>
    </row>
    <row r="5091" spans="1:11" ht="18.95" customHeight="1" x14ac:dyDescent="0.25">
      <c r="A5091" s="52"/>
      <c r="C5091" s="76"/>
      <c r="D5091" s="185"/>
      <c r="E5091" s="76"/>
      <c r="F5091" s="76" t="str">
        <f>IF(E5091="","",IFERROR(VLOOKUP(E5091,Cadastro!$C$9:$D$1009,2,FALSE),"PROD. NÃO ENCONTRADO"))</f>
        <v/>
      </c>
      <c r="G5091" s="94"/>
      <c r="H5091" s="69" t="str">
        <f>IFERROR(G5091*VLOOKUP(E5091,Saldo!$P$8:$U$1009,6,FALSE),"")</f>
        <v/>
      </c>
      <c r="I5091" s="104" t="str">
        <f>IFERROR(IF(D5091="","",VLOOKUP(E5091,Saldo!$P$8:$Q$1009,2,FALSE)),"")</f>
        <v/>
      </c>
      <c r="J5091" s="76"/>
      <c r="K5091" s="28" t="str">
        <f t="shared" si="79"/>
        <v/>
      </c>
    </row>
    <row r="5092" spans="1:11" ht="18.95" customHeight="1" x14ac:dyDescent="0.25">
      <c r="A5092" s="52"/>
      <c r="C5092" s="76"/>
      <c r="D5092" s="185"/>
      <c r="E5092" s="76"/>
      <c r="F5092" s="76" t="str">
        <f>IF(E5092="","",IFERROR(VLOOKUP(E5092,Cadastro!$C$9:$D$1009,2,FALSE),"PROD. NÃO ENCONTRADO"))</f>
        <v/>
      </c>
      <c r="G5092" s="94"/>
      <c r="H5092" s="69" t="str">
        <f>IFERROR(G5092*VLOOKUP(E5092,Saldo!$P$8:$U$1009,6,FALSE),"")</f>
        <v/>
      </c>
      <c r="I5092" s="104" t="str">
        <f>IFERROR(IF(D5092="","",VLOOKUP(E5092,Saldo!$P$8:$Q$1009,2,FALSE)),"")</f>
        <v/>
      </c>
      <c r="J5092" s="76"/>
      <c r="K5092" s="28" t="str">
        <f t="shared" si="79"/>
        <v/>
      </c>
    </row>
    <row r="5093" spans="1:11" ht="18.95" customHeight="1" x14ac:dyDescent="0.25">
      <c r="A5093" s="52"/>
      <c r="C5093" s="76"/>
      <c r="D5093" s="185"/>
      <c r="E5093" s="76"/>
      <c r="F5093" s="76" t="str">
        <f>IF(E5093="","",IFERROR(VLOOKUP(E5093,Cadastro!$C$9:$D$1009,2,FALSE),"PROD. NÃO ENCONTRADO"))</f>
        <v/>
      </c>
      <c r="G5093" s="94"/>
      <c r="H5093" s="69" t="str">
        <f>IFERROR(G5093*VLOOKUP(E5093,Saldo!$P$8:$U$1009,6,FALSE),"")</f>
        <v/>
      </c>
      <c r="I5093" s="104" t="str">
        <f>IFERROR(IF(D5093="","",VLOOKUP(E5093,Saldo!$P$8:$Q$1009,2,FALSE)),"")</f>
        <v/>
      </c>
      <c r="J5093" s="76"/>
      <c r="K5093" s="28" t="str">
        <f t="shared" si="79"/>
        <v/>
      </c>
    </row>
    <row r="5094" spans="1:11" ht="18.95" customHeight="1" x14ac:dyDescent="0.25">
      <c r="A5094" s="52"/>
      <c r="C5094" s="76"/>
      <c r="D5094" s="185"/>
      <c r="E5094" s="76"/>
      <c r="F5094" s="76" t="str">
        <f>IF(E5094="","",IFERROR(VLOOKUP(E5094,Cadastro!$C$9:$D$1009,2,FALSE),"PROD. NÃO ENCONTRADO"))</f>
        <v/>
      </c>
      <c r="G5094" s="94"/>
      <c r="H5094" s="69" t="str">
        <f>IFERROR(G5094*VLOOKUP(E5094,Saldo!$P$8:$U$1009,6,FALSE),"")</f>
        <v/>
      </c>
      <c r="I5094" s="104" t="str">
        <f>IFERROR(IF(D5094="","",VLOOKUP(E5094,Saldo!$P$8:$Q$1009,2,FALSE)),"")</f>
        <v/>
      </c>
      <c r="J5094" s="76"/>
      <c r="K5094" s="28" t="str">
        <f t="shared" si="79"/>
        <v/>
      </c>
    </row>
    <row r="5095" spans="1:11" ht="18.95" customHeight="1" x14ac:dyDescent="0.25">
      <c r="A5095" s="52"/>
      <c r="C5095" s="76"/>
      <c r="D5095" s="185"/>
      <c r="E5095" s="76"/>
      <c r="F5095" s="76" t="str">
        <f>IF(E5095="","",IFERROR(VLOOKUP(E5095,Cadastro!$C$9:$D$1009,2,FALSE),"PROD. NÃO ENCONTRADO"))</f>
        <v/>
      </c>
      <c r="G5095" s="94"/>
      <c r="H5095" s="69" t="str">
        <f>IFERROR(G5095*VLOOKUP(E5095,Saldo!$P$8:$U$1009,6,FALSE),"")</f>
        <v/>
      </c>
      <c r="I5095" s="104" t="str">
        <f>IFERROR(IF(D5095="","",VLOOKUP(E5095,Saldo!$P$8:$Q$1009,2,FALSE)),"")</f>
        <v/>
      </c>
      <c r="J5095" s="76"/>
      <c r="K5095" s="28" t="str">
        <f t="shared" si="79"/>
        <v/>
      </c>
    </row>
    <row r="5096" spans="1:11" ht="18.95" customHeight="1" x14ac:dyDescent="0.25">
      <c r="A5096" s="52"/>
      <c r="C5096" s="76"/>
      <c r="D5096" s="185"/>
      <c r="E5096" s="76"/>
      <c r="F5096" s="76" t="str">
        <f>IF(E5096="","",IFERROR(VLOOKUP(E5096,Cadastro!$C$9:$D$1009,2,FALSE),"PROD. NÃO ENCONTRADO"))</f>
        <v/>
      </c>
      <c r="G5096" s="94"/>
      <c r="H5096" s="69" t="str">
        <f>IFERROR(G5096*VLOOKUP(E5096,Saldo!$P$8:$U$1009,6,FALSE),"")</f>
        <v/>
      </c>
      <c r="I5096" s="104" t="str">
        <f>IFERROR(IF(D5096="","",VLOOKUP(E5096,Saldo!$P$8:$Q$1009,2,FALSE)),"")</f>
        <v/>
      </c>
      <c r="J5096" s="76"/>
      <c r="K5096" s="28" t="str">
        <f t="shared" si="79"/>
        <v/>
      </c>
    </row>
    <row r="5097" spans="1:11" ht="18.95" customHeight="1" x14ac:dyDescent="0.25">
      <c r="A5097" s="52"/>
      <c r="C5097" s="76"/>
      <c r="D5097" s="185"/>
      <c r="E5097" s="76"/>
      <c r="F5097" s="76" t="str">
        <f>IF(E5097="","",IFERROR(VLOOKUP(E5097,Cadastro!$C$9:$D$1009,2,FALSE),"PROD. NÃO ENCONTRADO"))</f>
        <v/>
      </c>
      <c r="G5097" s="94"/>
      <c r="H5097" s="69" t="str">
        <f>IFERROR(G5097*VLOOKUP(E5097,Saldo!$P$8:$U$1009,6,FALSE),"")</f>
        <v/>
      </c>
      <c r="I5097" s="104" t="str">
        <f>IFERROR(IF(D5097="","",VLOOKUP(E5097,Saldo!$P$8:$Q$1009,2,FALSE)),"")</f>
        <v/>
      </c>
      <c r="J5097" s="76"/>
      <c r="K5097" s="28" t="str">
        <f t="shared" si="79"/>
        <v/>
      </c>
    </row>
    <row r="5098" spans="1:11" ht="18.95" customHeight="1" x14ac:dyDescent="0.25">
      <c r="A5098" s="52"/>
      <c r="C5098" s="76"/>
      <c r="D5098" s="185"/>
      <c r="E5098" s="76"/>
      <c r="F5098" s="76" t="str">
        <f>IF(E5098="","",IFERROR(VLOOKUP(E5098,Cadastro!$C$9:$D$1009,2,FALSE),"PROD. NÃO ENCONTRADO"))</f>
        <v/>
      </c>
      <c r="G5098" s="94"/>
      <c r="H5098" s="69" t="str">
        <f>IFERROR(G5098*VLOOKUP(E5098,Saldo!$P$8:$U$1009,6,FALSE),"")</f>
        <v/>
      </c>
      <c r="I5098" s="104" t="str">
        <f>IFERROR(IF(D5098="","",VLOOKUP(E5098,Saldo!$P$8:$Q$1009,2,FALSE)),"")</f>
        <v/>
      </c>
      <c r="J5098" s="76"/>
      <c r="K5098" s="28" t="str">
        <f t="shared" si="79"/>
        <v/>
      </c>
    </row>
    <row r="5099" spans="1:11" ht="18.95" customHeight="1" x14ac:dyDescent="0.25">
      <c r="A5099" s="52"/>
      <c r="C5099" s="76"/>
      <c r="D5099" s="185"/>
      <c r="E5099" s="76"/>
      <c r="F5099" s="76" t="str">
        <f>IF(E5099="","",IFERROR(VLOOKUP(E5099,Cadastro!$C$9:$D$1009,2,FALSE),"PROD. NÃO ENCONTRADO"))</f>
        <v/>
      </c>
      <c r="G5099" s="94"/>
      <c r="H5099" s="69" t="str">
        <f>IFERROR(G5099*VLOOKUP(E5099,Saldo!$P$8:$U$1009,6,FALSE),"")</f>
        <v/>
      </c>
      <c r="I5099" s="104" t="str">
        <f>IFERROR(IF(D5099="","",VLOOKUP(E5099,Saldo!$P$8:$Q$1009,2,FALSE)),"")</f>
        <v/>
      </c>
      <c r="J5099" s="76"/>
      <c r="K5099" s="28" t="str">
        <f t="shared" si="79"/>
        <v/>
      </c>
    </row>
    <row r="5100" spans="1:11" ht="18.95" customHeight="1" x14ac:dyDescent="0.25">
      <c r="A5100" s="52"/>
      <c r="C5100" s="76"/>
      <c r="D5100" s="185"/>
      <c r="E5100" s="76"/>
      <c r="F5100" s="76" t="str">
        <f>IF(E5100="","",IFERROR(VLOOKUP(E5100,Cadastro!$C$9:$D$1009,2,FALSE),"PROD. NÃO ENCONTRADO"))</f>
        <v/>
      </c>
      <c r="G5100" s="94"/>
      <c r="H5100" s="69" t="str">
        <f>IFERROR(G5100*VLOOKUP(E5100,Saldo!$P$8:$U$1009,6,FALSE),"")</f>
        <v/>
      </c>
      <c r="I5100" s="104" t="str">
        <f>IFERROR(IF(D5100="","",VLOOKUP(E5100,Saldo!$P$8:$Q$1009,2,FALSE)),"")</f>
        <v/>
      </c>
      <c r="J5100" s="76"/>
      <c r="K5100" s="28" t="str">
        <f t="shared" si="79"/>
        <v/>
      </c>
    </row>
    <row r="5101" spans="1:11" ht="18.95" customHeight="1" x14ac:dyDescent="0.25">
      <c r="A5101" s="52"/>
      <c r="C5101" s="76"/>
      <c r="D5101" s="185"/>
      <c r="E5101" s="76"/>
      <c r="F5101" s="76" t="str">
        <f>IF(E5101="","",IFERROR(VLOOKUP(E5101,Cadastro!$C$9:$D$1009,2,FALSE),"PROD. NÃO ENCONTRADO"))</f>
        <v/>
      </c>
      <c r="G5101" s="94"/>
      <c r="H5101" s="69" t="str">
        <f>IFERROR(G5101*VLOOKUP(E5101,Saldo!$P$8:$U$1009,6,FALSE),"")</f>
        <v/>
      </c>
      <c r="I5101" s="104" t="str">
        <f>IFERROR(IF(D5101="","",VLOOKUP(E5101,Saldo!$P$8:$Q$1009,2,FALSE)),"")</f>
        <v/>
      </c>
      <c r="J5101" s="76"/>
      <c r="K5101" s="28" t="str">
        <f t="shared" si="79"/>
        <v/>
      </c>
    </row>
    <row r="5102" spans="1:11" ht="18.95" customHeight="1" x14ac:dyDescent="0.25">
      <c r="A5102" s="52"/>
      <c r="C5102" s="76"/>
      <c r="D5102" s="185"/>
      <c r="E5102" s="76"/>
      <c r="F5102" s="76" t="str">
        <f>IF(E5102="","",IFERROR(VLOOKUP(E5102,Cadastro!$C$9:$D$1009,2,FALSE),"PROD. NÃO ENCONTRADO"))</f>
        <v/>
      </c>
      <c r="G5102" s="94"/>
      <c r="H5102" s="69" t="str">
        <f>IFERROR(G5102*VLOOKUP(E5102,Saldo!$P$8:$U$1009,6,FALSE),"")</f>
        <v/>
      </c>
      <c r="I5102" s="104" t="str">
        <f>IFERROR(IF(D5102="","",VLOOKUP(E5102,Saldo!$P$8:$Q$1009,2,FALSE)),"")</f>
        <v/>
      </c>
      <c r="J5102" s="76"/>
      <c r="K5102" s="28" t="str">
        <f t="shared" si="79"/>
        <v/>
      </c>
    </row>
    <row r="5103" spans="1:11" ht="18.95" customHeight="1" x14ac:dyDescent="0.25">
      <c r="A5103" s="52"/>
      <c r="C5103" s="76"/>
      <c r="D5103" s="185"/>
      <c r="E5103" s="76"/>
      <c r="F5103" s="76" t="str">
        <f>IF(E5103="","",IFERROR(VLOOKUP(E5103,Cadastro!$C$9:$D$1009,2,FALSE),"PROD. NÃO ENCONTRADO"))</f>
        <v/>
      </c>
      <c r="G5103" s="94"/>
      <c r="H5103" s="69" t="str">
        <f>IFERROR(G5103*VLOOKUP(E5103,Saldo!$P$8:$U$1009,6,FALSE),"")</f>
        <v/>
      </c>
      <c r="I5103" s="104" t="str">
        <f>IFERROR(IF(D5103="","",VLOOKUP(E5103,Saldo!$P$8:$Q$1009,2,FALSE)),"")</f>
        <v/>
      </c>
      <c r="J5103" s="76"/>
      <c r="K5103" s="28" t="str">
        <f t="shared" si="79"/>
        <v/>
      </c>
    </row>
    <row r="5104" spans="1:11" ht="18.95" customHeight="1" x14ac:dyDescent="0.25">
      <c r="A5104" s="52"/>
      <c r="C5104" s="76"/>
      <c r="D5104" s="185"/>
      <c r="E5104" s="76"/>
      <c r="F5104" s="76" t="str">
        <f>IF(E5104="","",IFERROR(VLOOKUP(E5104,Cadastro!$C$9:$D$1009,2,FALSE),"PROD. NÃO ENCONTRADO"))</f>
        <v/>
      </c>
      <c r="G5104" s="94"/>
      <c r="H5104" s="69" t="str">
        <f>IFERROR(G5104*VLOOKUP(E5104,Saldo!$P$8:$U$1009,6,FALSE),"")</f>
        <v/>
      </c>
      <c r="I5104" s="104" t="str">
        <f>IFERROR(IF(D5104="","",VLOOKUP(E5104,Saldo!$P$8:$Q$1009,2,FALSE)),"")</f>
        <v/>
      </c>
      <c r="J5104" s="76"/>
      <c r="K5104" s="28" t="str">
        <f t="shared" si="79"/>
        <v/>
      </c>
    </row>
    <row r="5105" spans="1:11" ht="18.95" customHeight="1" x14ac:dyDescent="0.25">
      <c r="A5105" s="52"/>
      <c r="C5105" s="76"/>
      <c r="D5105" s="185"/>
      <c r="E5105" s="76"/>
      <c r="F5105" s="76" t="str">
        <f>IF(E5105="","",IFERROR(VLOOKUP(E5105,Cadastro!$C$9:$D$1009,2,FALSE),"PROD. NÃO ENCONTRADO"))</f>
        <v/>
      </c>
      <c r="G5105" s="94"/>
      <c r="H5105" s="69" t="str">
        <f>IFERROR(G5105*VLOOKUP(E5105,Saldo!$P$8:$U$1009,6,FALSE),"")</f>
        <v/>
      </c>
      <c r="I5105" s="104" t="str">
        <f>IFERROR(IF(D5105="","",VLOOKUP(E5105,Saldo!$P$8:$Q$1009,2,FALSE)),"")</f>
        <v/>
      </c>
      <c r="J5105" s="76"/>
      <c r="K5105" s="28" t="str">
        <f t="shared" si="79"/>
        <v/>
      </c>
    </row>
    <row r="5106" spans="1:11" ht="18.95" customHeight="1" x14ac:dyDescent="0.25">
      <c r="A5106" s="52"/>
      <c r="C5106" s="76"/>
      <c r="D5106" s="185"/>
      <c r="E5106" s="76"/>
      <c r="F5106" s="76" t="str">
        <f>IF(E5106="","",IFERROR(VLOOKUP(E5106,Cadastro!$C$9:$D$1009,2,FALSE),"PROD. NÃO ENCONTRADO"))</f>
        <v/>
      </c>
      <c r="G5106" s="94"/>
      <c r="H5106" s="69" t="str">
        <f>IFERROR(G5106*VLOOKUP(E5106,Saldo!$P$8:$U$1009,6,FALSE),"")</f>
        <v/>
      </c>
      <c r="I5106" s="104" t="str">
        <f>IFERROR(IF(D5106="","",VLOOKUP(E5106,Saldo!$P$8:$Q$1009,2,FALSE)),"")</f>
        <v/>
      </c>
      <c r="J5106" s="76"/>
      <c r="K5106" s="28" t="str">
        <f t="shared" si="79"/>
        <v/>
      </c>
    </row>
    <row r="5107" spans="1:11" ht="18.95" customHeight="1" x14ac:dyDescent="0.25">
      <c r="A5107" s="52"/>
      <c r="C5107" s="76"/>
      <c r="D5107" s="185"/>
      <c r="E5107" s="76"/>
      <c r="F5107" s="76" t="str">
        <f>IF(E5107="","",IFERROR(VLOOKUP(E5107,Cadastro!$C$9:$D$1009,2,FALSE),"PROD. NÃO ENCONTRADO"))</f>
        <v/>
      </c>
      <c r="G5107" s="94"/>
      <c r="H5107" s="69" t="str">
        <f>IFERROR(G5107*VLOOKUP(E5107,Saldo!$P$8:$U$1009,6,FALSE),"")</f>
        <v/>
      </c>
      <c r="I5107" s="104" t="str">
        <f>IFERROR(IF(D5107="","",VLOOKUP(E5107,Saldo!$P$8:$Q$1009,2,FALSE)),"")</f>
        <v/>
      </c>
      <c r="J5107" s="76"/>
      <c r="K5107" s="28" t="str">
        <f t="shared" si="79"/>
        <v/>
      </c>
    </row>
    <row r="5108" spans="1:11" ht="18.95" customHeight="1" x14ac:dyDescent="0.25">
      <c r="A5108" s="52"/>
      <c r="C5108" s="76"/>
      <c r="D5108" s="185"/>
      <c r="E5108" s="76"/>
      <c r="F5108" s="76" t="str">
        <f>IF(E5108="","",IFERROR(VLOOKUP(E5108,Cadastro!$C$9:$D$1009,2,FALSE),"PROD. NÃO ENCONTRADO"))</f>
        <v/>
      </c>
      <c r="G5108" s="94"/>
      <c r="H5108" s="69" t="str">
        <f>IFERROR(G5108*VLOOKUP(E5108,Saldo!$P$8:$U$1009,6,FALSE),"")</f>
        <v/>
      </c>
      <c r="I5108" s="104" t="str">
        <f>IFERROR(IF(D5108="","",VLOOKUP(E5108,Saldo!$P$8:$Q$1009,2,FALSE)),"")</f>
        <v/>
      </c>
      <c r="J5108" s="76"/>
      <c r="K5108" s="28" t="str">
        <f t="shared" si="79"/>
        <v/>
      </c>
    </row>
    <row r="5109" spans="1:11" ht="18.95" customHeight="1" x14ac:dyDescent="0.25">
      <c r="A5109" s="52"/>
      <c r="C5109" s="76"/>
      <c r="D5109" s="185"/>
      <c r="E5109" s="76"/>
      <c r="F5109" s="76" t="str">
        <f>IF(E5109="","",IFERROR(VLOOKUP(E5109,Cadastro!$C$9:$D$1009,2,FALSE),"PROD. NÃO ENCONTRADO"))</f>
        <v/>
      </c>
      <c r="G5109" s="94"/>
      <c r="H5109" s="69" t="str">
        <f>IFERROR(G5109*VLOOKUP(E5109,Saldo!$P$8:$U$1009,6,FALSE),"")</f>
        <v/>
      </c>
      <c r="I5109" s="104" t="str">
        <f>IFERROR(IF(D5109="","",VLOOKUP(E5109,Saldo!$P$8:$Q$1009,2,FALSE)),"")</f>
        <v/>
      </c>
      <c r="J5109" s="76"/>
      <c r="K5109" s="28" t="str">
        <f t="shared" si="79"/>
        <v/>
      </c>
    </row>
    <row r="5110" spans="1:11" ht="18.95" customHeight="1" x14ac:dyDescent="0.25">
      <c r="A5110" s="52"/>
      <c r="C5110" s="76"/>
      <c r="D5110" s="185"/>
      <c r="E5110" s="76"/>
      <c r="F5110" s="76" t="str">
        <f>IF(E5110="","",IFERROR(VLOOKUP(E5110,Cadastro!$C$9:$D$1009,2,FALSE),"PROD. NÃO ENCONTRADO"))</f>
        <v/>
      </c>
      <c r="G5110" s="94"/>
      <c r="H5110" s="69" t="str">
        <f>IFERROR(G5110*VLOOKUP(E5110,Saldo!$P$8:$U$1009,6,FALSE),"")</f>
        <v/>
      </c>
      <c r="I5110" s="104" t="str">
        <f>IFERROR(IF(D5110="","",VLOOKUP(E5110,Saldo!$P$8:$Q$1009,2,FALSE)),"")</f>
        <v/>
      </c>
      <c r="J5110" s="76"/>
      <c r="K5110" s="28" t="str">
        <f t="shared" si="79"/>
        <v/>
      </c>
    </row>
    <row r="5111" spans="1:11" ht="18.95" customHeight="1" x14ac:dyDescent="0.25">
      <c r="A5111" s="52"/>
      <c r="C5111" s="76"/>
      <c r="D5111" s="185"/>
      <c r="E5111" s="76"/>
      <c r="F5111" s="76" t="str">
        <f>IF(E5111="","",IFERROR(VLOOKUP(E5111,Cadastro!$C$9:$D$1009,2,FALSE),"PROD. NÃO ENCONTRADO"))</f>
        <v/>
      </c>
      <c r="G5111" s="94"/>
      <c r="H5111" s="69" t="str">
        <f>IFERROR(G5111*VLOOKUP(E5111,Saldo!$P$8:$U$1009,6,FALSE),"")</f>
        <v/>
      </c>
      <c r="I5111" s="104" t="str">
        <f>IFERROR(IF(D5111="","",VLOOKUP(E5111,Saldo!$P$8:$Q$1009,2,FALSE)),"")</f>
        <v/>
      </c>
      <c r="J5111" s="76"/>
      <c r="K5111" s="28" t="str">
        <f t="shared" si="79"/>
        <v/>
      </c>
    </row>
    <row r="5112" spans="1:11" ht="18.95" customHeight="1" x14ac:dyDescent="0.25">
      <c r="A5112" s="52"/>
      <c r="C5112" s="76"/>
      <c r="D5112" s="185"/>
      <c r="E5112" s="76"/>
      <c r="F5112" s="76" t="str">
        <f>IF(E5112="","",IFERROR(VLOOKUP(E5112,Cadastro!$C$9:$D$1009,2,FALSE),"PROD. NÃO ENCONTRADO"))</f>
        <v/>
      </c>
      <c r="G5112" s="94"/>
      <c r="H5112" s="69" t="str">
        <f>IFERROR(G5112*VLOOKUP(E5112,Saldo!$P$8:$U$1009,6,FALSE),"")</f>
        <v/>
      </c>
      <c r="I5112" s="104" t="str">
        <f>IFERROR(IF(D5112="","",VLOOKUP(E5112,Saldo!$P$8:$Q$1009,2,FALSE)),"")</f>
        <v/>
      </c>
      <c r="J5112" s="76"/>
      <c r="K5112" s="28" t="str">
        <f t="shared" si="79"/>
        <v/>
      </c>
    </row>
    <row r="5113" spans="1:11" ht="18.95" customHeight="1" x14ac:dyDescent="0.25">
      <c r="A5113" s="52"/>
      <c r="C5113" s="76"/>
      <c r="D5113" s="185"/>
      <c r="E5113" s="76"/>
      <c r="F5113" s="76" t="str">
        <f>IF(E5113="","",IFERROR(VLOOKUP(E5113,Cadastro!$C$9:$D$1009,2,FALSE),"PROD. NÃO ENCONTRADO"))</f>
        <v/>
      </c>
      <c r="G5113" s="94"/>
      <c r="H5113" s="69" t="str">
        <f>IFERROR(G5113*VLOOKUP(E5113,Saldo!$P$8:$U$1009,6,FALSE),"")</f>
        <v/>
      </c>
      <c r="I5113" s="104" t="str">
        <f>IFERROR(IF(D5113="","",VLOOKUP(E5113,Saldo!$P$8:$Q$1009,2,FALSE)),"")</f>
        <v/>
      </c>
      <c r="J5113" s="76"/>
      <c r="K5113" s="28" t="str">
        <f t="shared" si="79"/>
        <v/>
      </c>
    </row>
    <row r="5114" spans="1:11" ht="18.95" customHeight="1" x14ac:dyDescent="0.25">
      <c r="A5114" s="52"/>
      <c r="C5114" s="76"/>
      <c r="D5114" s="185"/>
      <c r="E5114" s="76"/>
      <c r="F5114" s="76" t="str">
        <f>IF(E5114="","",IFERROR(VLOOKUP(E5114,Cadastro!$C$9:$D$1009,2,FALSE),"PROD. NÃO ENCONTRADO"))</f>
        <v/>
      </c>
      <c r="G5114" s="94"/>
      <c r="H5114" s="69" t="str">
        <f>IFERROR(G5114*VLOOKUP(E5114,Saldo!$P$8:$U$1009,6,FALSE),"")</f>
        <v/>
      </c>
      <c r="I5114" s="104" t="str">
        <f>IFERROR(IF(D5114="","",VLOOKUP(E5114,Saldo!$P$8:$Q$1009,2,FALSE)),"")</f>
        <v/>
      </c>
      <c r="J5114" s="76"/>
      <c r="K5114" s="28" t="str">
        <f t="shared" si="79"/>
        <v/>
      </c>
    </row>
    <row r="5115" spans="1:11" ht="18.95" customHeight="1" x14ac:dyDescent="0.25">
      <c r="A5115" s="52"/>
      <c r="C5115" s="76"/>
      <c r="D5115" s="185"/>
      <c r="E5115" s="76"/>
      <c r="F5115" s="76" t="str">
        <f>IF(E5115="","",IFERROR(VLOOKUP(E5115,Cadastro!$C$9:$D$1009,2,FALSE),"PROD. NÃO ENCONTRADO"))</f>
        <v/>
      </c>
      <c r="G5115" s="94"/>
      <c r="H5115" s="69" t="str">
        <f>IFERROR(G5115*VLOOKUP(E5115,Saldo!$P$8:$U$1009,6,FALSE),"")</f>
        <v/>
      </c>
      <c r="I5115" s="104" t="str">
        <f>IFERROR(IF(D5115="","",VLOOKUP(E5115,Saldo!$P$8:$Q$1009,2,FALSE)),"")</f>
        <v/>
      </c>
      <c r="J5115" s="76"/>
      <c r="K5115" s="28" t="str">
        <f t="shared" si="79"/>
        <v/>
      </c>
    </row>
    <row r="5116" spans="1:11" ht="18.95" customHeight="1" x14ac:dyDescent="0.25">
      <c r="A5116" s="52"/>
      <c r="C5116" s="76"/>
      <c r="D5116" s="185"/>
      <c r="E5116" s="76"/>
      <c r="F5116" s="76" t="str">
        <f>IF(E5116="","",IFERROR(VLOOKUP(E5116,Cadastro!$C$9:$D$1009,2,FALSE),"PROD. NÃO ENCONTRADO"))</f>
        <v/>
      </c>
      <c r="G5116" s="94"/>
      <c r="H5116" s="69" t="str">
        <f>IFERROR(G5116*VLOOKUP(E5116,Saldo!$P$8:$U$1009,6,FALSE),"")</f>
        <v/>
      </c>
      <c r="I5116" s="104" t="str">
        <f>IFERROR(IF(D5116="","",VLOOKUP(E5116,Saldo!$P$8:$Q$1009,2,FALSE)),"")</f>
        <v/>
      </c>
      <c r="J5116" s="76"/>
      <c r="K5116" s="28" t="str">
        <f t="shared" si="79"/>
        <v/>
      </c>
    </row>
    <row r="5117" spans="1:11" ht="18.95" customHeight="1" x14ac:dyDescent="0.25">
      <c r="A5117" s="52"/>
      <c r="C5117" s="76"/>
      <c r="D5117" s="185"/>
      <c r="E5117" s="76"/>
      <c r="F5117" s="76" t="str">
        <f>IF(E5117="","",IFERROR(VLOOKUP(E5117,Cadastro!$C$9:$D$1009,2,FALSE),"PROD. NÃO ENCONTRADO"))</f>
        <v/>
      </c>
      <c r="G5117" s="94"/>
      <c r="H5117" s="69" t="str">
        <f>IFERROR(G5117*VLOOKUP(E5117,Saldo!$P$8:$U$1009,6,FALSE),"")</f>
        <v/>
      </c>
      <c r="I5117" s="104" t="str">
        <f>IFERROR(IF(D5117="","",VLOOKUP(E5117,Saldo!$P$8:$Q$1009,2,FALSE)),"")</f>
        <v/>
      </c>
      <c r="J5117" s="76"/>
      <c r="K5117" s="28" t="str">
        <f t="shared" si="79"/>
        <v/>
      </c>
    </row>
    <row r="5118" spans="1:11" ht="18.95" customHeight="1" x14ac:dyDescent="0.25">
      <c r="A5118" s="52"/>
      <c r="C5118" s="76"/>
      <c r="D5118" s="185"/>
      <c r="E5118" s="76"/>
      <c r="F5118" s="76" t="str">
        <f>IF(E5118="","",IFERROR(VLOOKUP(E5118,Cadastro!$C$9:$D$1009,2,FALSE),"PROD. NÃO ENCONTRADO"))</f>
        <v/>
      </c>
      <c r="G5118" s="94"/>
      <c r="H5118" s="69" t="str">
        <f>IFERROR(G5118*VLOOKUP(E5118,Saldo!$P$8:$U$1009,6,FALSE),"")</f>
        <v/>
      </c>
      <c r="I5118" s="104" t="str">
        <f>IFERROR(IF(D5118="","",VLOOKUP(E5118,Saldo!$P$8:$Q$1009,2,FALSE)),"")</f>
        <v/>
      </c>
      <c r="J5118" s="76"/>
      <c r="K5118" s="28" t="str">
        <f t="shared" si="79"/>
        <v/>
      </c>
    </row>
    <row r="5119" spans="1:11" ht="18.95" customHeight="1" x14ac:dyDescent="0.25">
      <c r="A5119" s="52"/>
      <c r="C5119" s="76"/>
      <c r="D5119" s="185"/>
      <c r="E5119" s="76"/>
      <c r="F5119" s="76" t="str">
        <f>IF(E5119="","",IFERROR(VLOOKUP(E5119,Cadastro!$C$9:$D$1009,2,FALSE),"PROD. NÃO ENCONTRADO"))</f>
        <v/>
      </c>
      <c r="G5119" s="94"/>
      <c r="H5119" s="69" t="str">
        <f>IFERROR(G5119*VLOOKUP(E5119,Saldo!$P$8:$U$1009,6,FALSE),"")</f>
        <v/>
      </c>
      <c r="I5119" s="104" t="str">
        <f>IFERROR(IF(D5119="","",VLOOKUP(E5119,Saldo!$P$8:$Q$1009,2,FALSE)),"")</f>
        <v/>
      </c>
      <c r="J5119" s="76"/>
      <c r="K5119" s="28" t="str">
        <f t="shared" si="79"/>
        <v/>
      </c>
    </row>
    <row r="5120" spans="1:11" ht="18.95" customHeight="1" x14ac:dyDescent="0.25">
      <c r="A5120" s="52"/>
      <c r="C5120" s="76"/>
      <c r="D5120" s="185"/>
      <c r="E5120" s="76"/>
      <c r="F5120" s="76" t="str">
        <f>IF(E5120="","",IFERROR(VLOOKUP(E5120,Cadastro!$C$9:$D$1009,2,FALSE),"PROD. NÃO ENCONTRADO"))</f>
        <v/>
      </c>
      <c r="G5120" s="94"/>
      <c r="H5120" s="69" t="str">
        <f>IFERROR(G5120*VLOOKUP(E5120,Saldo!$P$8:$U$1009,6,FALSE),"")</f>
        <v/>
      </c>
      <c r="I5120" s="104" t="str">
        <f>IFERROR(IF(D5120="","",VLOOKUP(E5120,Saldo!$P$8:$Q$1009,2,FALSE)),"")</f>
        <v/>
      </c>
      <c r="J5120" s="76"/>
      <c r="K5120" s="28" t="str">
        <f t="shared" si="79"/>
        <v/>
      </c>
    </row>
    <row r="5121" spans="1:11" ht="18.95" customHeight="1" x14ac:dyDescent="0.25">
      <c r="A5121" s="52"/>
      <c r="C5121" s="76"/>
      <c r="D5121" s="185"/>
      <c r="E5121" s="76"/>
      <c r="F5121" s="76" t="str">
        <f>IF(E5121="","",IFERROR(VLOOKUP(E5121,Cadastro!$C$9:$D$1009,2,FALSE),"PROD. NÃO ENCONTRADO"))</f>
        <v/>
      </c>
      <c r="G5121" s="94"/>
      <c r="H5121" s="69" t="str">
        <f>IFERROR(G5121*VLOOKUP(E5121,Saldo!$P$8:$U$1009,6,FALSE),"")</f>
        <v/>
      </c>
      <c r="I5121" s="104" t="str">
        <f>IFERROR(IF(D5121="","",VLOOKUP(E5121,Saldo!$P$8:$Q$1009,2,FALSE)),"")</f>
        <v/>
      </c>
      <c r="J5121" s="76"/>
      <c r="K5121" s="28" t="str">
        <f t="shared" si="79"/>
        <v/>
      </c>
    </row>
    <row r="5122" spans="1:11" ht="18.95" customHeight="1" x14ac:dyDescent="0.25">
      <c r="A5122" s="52"/>
      <c r="C5122" s="76"/>
      <c r="D5122" s="185"/>
      <c r="E5122" s="76"/>
      <c r="F5122" s="76" t="str">
        <f>IF(E5122="","",IFERROR(VLOOKUP(E5122,Cadastro!$C$9:$D$1009,2,FALSE),"PROD. NÃO ENCONTRADO"))</f>
        <v/>
      </c>
      <c r="G5122" s="94"/>
      <c r="H5122" s="69" t="str">
        <f>IFERROR(G5122*VLOOKUP(E5122,Saldo!$P$8:$U$1009,6,FALSE),"")</f>
        <v/>
      </c>
      <c r="I5122" s="104" t="str">
        <f>IFERROR(IF(D5122="","",VLOOKUP(E5122,Saldo!$P$8:$Q$1009,2,FALSE)),"")</f>
        <v/>
      </c>
      <c r="J5122" s="76"/>
      <c r="K5122" s="28" t="str">
        <f t="shared" si="79"/>
        <v/>
      </c>
    </row>
    <row r="5123" spans="1:11" ht="18.95" customHeight="1" x14ac:dyDescent="0.25">
      <c r="A5123" s="52"/>
      <c r="C5123" s="76"/>
      <c r="D5123" s="185"/>
      <c r="E5123" s="76"/>
      <c r="F5123" s="76" t="str">
        <f>IF(E5123="","",IFERROR(VLOOKUP(E5123,Cadastro!$C$9:$D$1009,2,FALSE),"PROD. NÃO ENCONTRADO"))</f>
        <v/>
      </c>
      <c r="G5123" s="94"/>
      <c r="H5123" s="69" t="str">
        <f>IFERROR(G5123*VLOOKUP(E5123,Saldo!$P$8:$U$1009,6,FALSE),"")</f>
        <v/>
      </c>
      <c r="I5123" s="104" t="str">
        <f>IFERROR(IF(D5123="","",VLOOKUP(E5123,Saldo!$P$8:$Q$1009,2,FALSE)),"")</f>
        <v/>
      </c>
      <c r="J5123" s="76"/>
      <c r="K5123" s="28" t="str">
        <f t="shared" si="79"/>
        <v/>
      </c>
    </row>
    <row r="5124" spans="1:11" ht="18.95" customHeight="1" x14ac:dyDescent="0.25">
      <c r="A5124" s="52"/>
      <c r="C5124" s="76"/>
      <c r="D5124" s="185"/>
      <c r="E5124" s="76"/>
      <c r="F5124" s="76" t="str">
        <f>IF(E5124="","",IFERROR(VLOOKUP(E5124,Cadastro!$C$9:$D$1009,2,FALSE),"PROD. NÃO ENCONTRADO"))</f>
        <v/>
      </c>
      <c r="G5124" s="94"/>
      <c r="H5124" s="69" t="str">
        <f>IFERROR(G5124*VLOOKUP(E5124,Saldo!$P$8:$U$1009,6,FALSE),"")</f>
        <v/>
      </c>
      <c r="I5124" s="104" t="str">
        <f>IFERROR(IF(D5124="","",VLOOKUP(E5124,Saldo!$P$8:$Q$1009,2,FALSE)),"")</f>
        <v/>
      </c>
      <c r="J5124" s="76"/>
      <c r="K5124" s="28" t="str">
        <f t="shared" si="79"/>
        <v/>
      </c>
    </row>
    <row r="5125" spans="1:11" ht="18.95" customHeight="1" x14ac:dyDescent="0.25">
      <c r="A5125" s="52"/>
      <c r="C5125" s="76"/>
      <c r="D5125" s="185"/>
      <c r="E5125" s="76"/>
      <c r="F5125" s="76" t="str">
        <f>IF(E5125="","",IFERROR(VLOOKUP(E5125,Cadastro!$C$9:$D$1009,2,FALSE),"PROD. NÃO ENCONTRADO"))</f>
        <v/>
      </c>
      <c r="G5125" s="94"/>
      <c r="H5125" s="69" t="str">
        <f>IFERROR(G5125*VLOOKUP(E5125,Saldo!$P$8:$U$1009,6,FALSE),"")</f>
        <v/>
      </c>
      <c r="I5125" s="104" t="str">
        <f>IFERROR(IF(D5125="","",VLOOKUP(E5125,Saldo!$P$8:$Q$1009,2,FALSE)),"")</f>
        <v/>
      </c>
      <c r="J5125" s="76"/>
      <c r="K5125" s="28" t="str">
        <f t="shared" si="79"/>
        <v/>
      </c>
    </row>
    <row r="5126" spans="1:11" ht="18.95" customHeight="1" x14ac:dyDescent="0.25">
      <c r="A5126" s="52"/>
      <c r="C5126" s="76"/>
      <c r="D5126" s="185"/>
      <c r="E5126" s="76"/>
      <c r="F5126" s="76" t="str">
        <f>IF(E5126="","",IFERROR(VLOOKUP(E5126,Cadastro!$C$9:$D$1009,2,FALSE),"PROD. NÃO ENCONTRADO"))</f>
        <v/>
      </c>
      <c r="G5126" s="94"/>
      <c r="H5126" s="69" t="str">
        <f>IFERROR(G5126*VLOOKUP(E5126,Saldo!$P$8:$U$1009,6,FALSE),"")</f>
        <v/>
      </c>
      <c r="I5126" s="104" t="str">
        <f>IFERROR(IF(D5126="","",VLOOKUP(E5126,Saldo!$P$8:$Q$1009,2,FALSE)),"")</f>
        <v/>
      </c>
      <c r="J5126" s="76"/>
      <c r="K5126" s="28" t="str">
        <f t="shared" si="79"/>
        <v/>
      </c>
    </row>
    <row r="5127" spans="1:11" ht="18.95" customHeight="1" x14ac:dyDescent="0.25">
      <c r="A5127" s="52"/>
      <c r="C5127" s="76"/>
      <c r="D5127" s="185"/>
      <c r="E5127" s="76"/>
      <c r="F5127" s="76" t="str">
        <f>IF(E5127="","",IFERROR(VLOOKUP(E5127,Cadastro!$C$9:$D$1009,2,FALSE),"PROD. NÃO ENCONTRADO"))</f>
        <v/>
      </c>
      <c r="G5127" s="94"/>
      <c r="H5127" s="69" t="str">
        <f>IFERROR(G5127*VLOOKUP(E5127,Saldo!$P$8:$U$1009,6,FALSE),"")</f>
        <v/>
      </c>
      <c r="I5127" s="104" t="str">
        <f>IFERROR(IF(D5127="","",VLOOKUP(E5127,Saldo!$P$8:$Q$1009,2,FALSE)),"")</f>
        <v/>
      </c>
      <c r="J5127" s="76"/>
      <c r="K5127" s="28" t="str">
        <f t="shared" si="79"/>
        <v/>
      </c>
    </row>
    <row r="5128" spans="1:11" ht="18.95" customHeight="1" x14ac:dyDescent="0.25">
      <c r="A5128" s="52"/>
      <c r="C5128" s="76"/>
      <c r="D5128" s="185"/>
      <c r="E5128" s="76"/>
      <c r="F5128" s="76" t="str">
        <f>IF(E5128="","",IFERROR(VLOOKUP(E5128,Cadastro!$C$9:$D$1009,2,FALSE),"PROD. NÃO ENCONTRADO"))</f>
        <v/>
      </c>
      <c r="G5128" s="94"/>
      <c r="H5128" s="69" t="str">
        <f>IFERROR(G5128*VLOOKUP(E5128,Saldo!$P$8:$U$1009,6,FALSE),"")</f>
        <v/>
      </c>
      <c r="I5128" s="104" t="str">
        <f>IFERROR(IF(D5128="","",VLOOKUP(E5128,Saldo!$P$8:$Q$1009,2,FALSE)),"")</f>
        <v/>
      </c>
      <c r="J5128" s="76"/>
      <c r="K5128" s="28" t="str">
        <f t="shared" si="79"/>
        <v/>
      </c>
    </row>
    <row r="5129" spans="1:11" ht="18.95" customHeight="1" x14ac:dyDescent="0.25">
      <c r="A5129" s="52"/>
      <c r="C5129" s="76"/>
      <c r="D5129" s="185"/>
      <c r="E5129" s="76"/>
      <c r="F5129" s="76" t="str">
        <f>IF(E5129="","",IFERROR(VLOOKUP(E5129,Cadastro!$C$9:$D$1009,2,FALSE),"PROD. NÃO ENCONTRADO"))</f>
        <v/>
      </c>
      <c r="G5129" s="94"/>
      <c r="H5129" s="69" t="str">
        <f>IFERROR(G5129*VLOOKUP(E5129,Saldo!$P$8:$U$1009,6,FALSE),"")</f>
        <v/>
      </c>
      <c r="I5129" s="104" t="str">
        <f>IFERROR(IF(D5129="","",VLOOKUP(E5129,Saldo!$P$8:$Q$1009,2,FALSE)),"")</f>
        <v/>
      </c>
      <c r="J5129" s="76"/>
      <c r="K5129" s="28" t="str">
        <f t="shared" si="79"/>
        <v/>
      </c>
    </row>
    <row r="5130" spans="1:11" ht="18.95" customHeight="1" x14ac:dyDescent="0.25">
      <c r="A5130" s="52"/>
      <c r="C5130" s="76"/>
      <c r="D5130" s="185"/>
      <c r="E5130" s="76"/>
      <c r="F5130" s="76" t="str">
        <f>IF(E5130="","",IFERROR(VLOOKUP(E5130,Cadastro!$C$9:$D$1009,2,FALSE),"PROD. NÃO ENCONTRADO"))</f>
        <v/>
      </c>
      <c r="G5130" s="94"/>
      <c r="H5130" s="69" t="str">
        <f>IFERROR(G5130*VLOOKUP(E5130,Saldo!$P$8:$U$1009,6,FALSE),"")</f>
        <v/>
      </c>
      <c r="I5130" s="104" t="str">
        <f>IFERROR(IF(D5130="","",VLOOKUP(E5130,Saldo!$P$8:$Q$1009,2,FALSE)),"")</f>
        <v/>
      </c>
      <c r="J5130" s="76"/>
      <c r="K5130" s="28" t="str">
        <f t="shared" ref="K5130:K5193" si="80">IF(D5130="","",MONTH(D5130))</f>
        <v/>
      </c>
    </row>
    <row r="5131" spans="1:11" ht="18.95" customHeight="1" x14ac:dyDescent="0.25">
      <c r="A5131" s="52"/>
      <c r="C5131" s="76"/>
      <c r="D5131" s="185"/>
      <c r="E5131" s="76"/>
      <c r="F5131" s="76" t="str">
        <f>IF(E5131="","",IFERROR(VLOOKUP(E5131,Cadastro!$C$9:$D$1009,2,FALSE),"PROD. NÃO ENCONTRADO"))</f>
        <v/>
      </c>
      <c r="G5131" s="94"/>
      <c r="H5131" s="69" t="str">
        <f>IFERROR(G5131*VLOOKUP(E5131,Saldo!$P$8:$U$1009,6,FALSE),"")</f>
        <v/>
      </c>
      <c r="I5131" s="104" t="str">
        <f>IFERROR(IF(D5131="","",VLOOKUP(E5131,Saldo!$P$8:$Q$1009,2,FALSE)),"")</f>
        <v/>
      </c>
      <c r="J5131" s="76"/>
      <c r="K5131" s="28" t="str">
        <f t="shared" si="80"/>
        <v/>
      </c>
    </row>
    <row r="5132" spans="1:11" ht="18.95" customHeight="1" x14ac:dyDescent="0.25">
      <c r="A5132" s="52"/>
      <c r="C5132" s="76"/>
      <c r="D5132" s="185"/>
      <c r="E5132" s="76"/>
      <c r="F5132" s="76" t="str">
        <f>IF(E5132="","",IFERROR(VLOOKUP(E5132,Cadastro!$C$9:$D$1009,2,FALSE),"PROD. NÃO ENCONTRADO"))</f>
        <v/>
      </c>
      <c r="G5132" s="94"/>
      <c r="H5132" s="69" t="str">
        <f>IFERROR(G5132*VLOOKUP(E5132,Saldo!$P$8:$U$1009,6,FALSE),"")</f>
        <v/>
      </c>
      <c r="I5132" s="104" t="str">
        <f>IFERROR(IF(D5132="","",VLOOKUP(E5132,Saldo!$P$8:$Q$1009,2,FALSE)),"")</f>
        <v/>
      </c>
      <c r="J5132" s="76"/>
      <c r="K5132" s="28" t="str">
        <f t="shared" si="80"/>
        <v/>
      </c>
    </row>
    <row r="5133" spans="1:11" ht="18.95" customHeight="1" x14ac:dyDescent="0.25">
      <c r="A5133" s="52"/>
      <c r="C5133" s="76"/>
      <c r="D5133" s="185"/>
      <c r="E5133" s="76"/>
      <c r="F5133" s="76" t="str">
        <f>IF(E5133="","",IFERROR(VLOOKUP(E5133,Cadastro!$C$9:$D$1009,2,FALSE),"PROD. NÃO ENCONTRADO"))</f>
        <v/>
      </c>
      <c r="G5133" s="94"/>
      <c r="H5133" s="69" t="str">
        <f>IFERROR(G5133*VLOOKUP(E5133,Saldo!$P$8:$U$1009,6,FALSE),"")</f>
        <v/>
      </c>
      <c r="I5133" s="104" t="str">
        <f>IFERROR(IF(D5133="","",VLOOKUP(E5133,Saldo!$P$8:$Q$1009,2,FALSE)),"")</f>
        <v/>
      </c>
      <c r="J5133" s="76"/>
      <c r="K5133" s="28" t="str">
        <f t="shared" si="80"/>
        <v/>
      </c>
    </row>
    <row r="5134" spans="1:11" ht="18.95" customHeight="1" x14ac:dyDescent="0.25">
      <c r="A5134" s="52"/>
      <c r="C5134" s="76"/>
      <c r="D5134" s="185"/>
      <c r="E5134" s="76"/>
      <c r="F5134" s="76" t="str">
        <f>IF(E5134="","",IFERROR(VLOOKUP(E5134,Cadastro!$C$9:$D$1009,2,FALSE),"PROD. NÃO ENCONTRADO"))</f>
        <v/>
      </c>
      <c r="G5134" s="94"/>
      <c r="H5134" s="69" t="str">
        <f>IFERROR(G5134*VLOOKUP(E5134,Saldo!$P$8:$U$1009,6,FALSE),"")</f>
        <v/>
      </c>
      <c r="I5134" s="104" t="str">
        <f>IFERROR(IF(D5134="","",VLOOKUP(E5134,Saldo!$P$8:$Q$1009,2,FALSE)),"")</f>
        <v/>
      </c>
      <c r="J5134" s="76"/>
      <c r="K5134" s="28" t="str">
        <f t="shared" si="80"/>
        <v/>
      </c>
    </row>
    <row r="5135" spans="1:11" ht="18.95" customHeight="1" x14ac:dyDescent="0.25">
      <c r="A5135" s="52"/>
      <c r="C5135" s="76"/>
      <c r="D5135" s="185"/>
      <c r="E5135" s="76"/>
      <c r="F5135" s="76" t="str">
        <f>IF(E5135="","",IFERROR(VLOOKUP(E5135,Cadastro!$C$9:$D$1009,2,FALSE),"PROD. NÃO ENCONTRADO"))</f>
        <v/>
      </c>
      <c r="G5135" s="94"/>
      <c r="H5135" s="69" t="str">
        <f>IFERROR(G5135*VLOOKUP(E5135,Saldo!$P$8:$U$1009,6,FALSE),"")</f>
        <v/>
      </c>
      <c r="I5135" s="104" t="str">
        <f>IFERROR(IF(D5135="","",VLOOKUP(E5135,Saldo!$P$8:$Q$1009,2,FALSE)),"")</f>
        <v/>
      </c>
      <c r="J5135" s="76"/>
      <c r="K5135" s="28" t="str">
        <f t="shared" si="80"/>
        <v/>
      </c>
    </row>
    <row r="5136" spans="1:11" ht="18.95" customHeight="1" x14ac:dyDescent="0.25">
      <c r="A5136" s="52"/>
      <c r="C5136" s="76"/>
      <c r="D5136" s="185"/>
      <c r="E5136" s="76"/>
      <c r="F5136" s="76" t="str">
        <f>IF(E5136="","",IFERROR(VLOOKUP(E5136,Cadastro!$C$9:$D$1009,2,FALSE),"PROD. NÃO ENCONTRADO"))</f>
        <v/>
      </c>
      <c r="G5136" s="94"/>
      <c r="H5136" s="69" t="str">
        <f>IFERROR(G5136*VLOOKUP(E5136,Saldo!$P$8:$U$1009,6,FALSE),"")</f>
        <v/>
      </c>
      <c r="I5136" s="104" t="str">
        <f>IFERROR(IF(D5136="","",VLOOKUP(E5136,Saldo!$P$8:$Q$1009,2,FALSE)),"")</f>
        <v/>
      </c>
      <c r="J5136" s="76"/>
      <c r="K5136" s="28" t="str">
        <f t="shared" si="80"/>
        <v/>
      </c>
    </row>
    <row r="5137" spans="1:11" ht="18.95" customHeight="1" x14ac:dyDescent="0.25">
      <c r="A5137" s="52"/>
      <c r="C5137" s="76"/>
      <c r="D5137" s="185"/>
      <c r="E5137" s="76"/>
      <c r="F5137" s="76" t="str">
        <f>IF(E5137="","",IFERROR(VLOOKUP(E5137,Cadastro!$C$9:$D$1009,2,FALSE),"PROD. NÃO ENCONTRADO"))</f>
        <v/>
      </c>
      <c r="G5137" s="94"/>
      <c r="H5137" s="69" t="str">
        <f>IFERROR(G5137*VLOOKUP(E5137,Saldo!$P$8:$U$1009,6,FALSE),"")</f>
        <v/>
      </c>
      <c r="I5137" s="104" t="str">
        <f>IFERROR(IF(D5137="","",VLOOKUP(E5137,Saldo!$P$8:$Q$1009,2,FALSE)),"")</f>
        <v/>
      </c>
      <c r="J5137" s="76"/>
      <c r="K5137" s="28" t="str">
        <f t="shared" si="80"/>
        <v/>
      </c>
    </row>
    <row r="5138" spans="1:11" ht="18.95" customHeight="1" x14ac:dyDescent="0.25">
      <c r="A5138" s="52"/>
      <c r="C5138" s="76"/>
      <c r="D5138" s="185"/>
      <c r="E5138" s="76"/>
      <c r="F5138" s="76" t="str">
        <f>IF(E5138="","",IFERROR(VLOOKUP(E5138,Cadastro!$C$9:$D$1009,2,FALSE),"PROD. NÃO ENCONTRADO"))</f>
        <v/>
      </c>
      <c r="G5138" s="94"/>
      <c r="H5138" s="69" t="str">
        <f>IFERROR(G5138*VLOOKUP(E5138,Saldo!$P$8:$U$1009,6,FALSE),"")</f>
        <v/>
      </c>
      <c r="I5138" s="104" t="str">
        <f>IFERROR(IF(D5138="","",VLOOKUP(E5138,Saldo!$P$8:$Q$1009,2,FALSE)),"")</f>
        <v/>
      </c>
      <c r="J5138" s="76"/>
      <c r="K5138" s="28" t="str">
        <f t="shared" si="80"/>
        <v/>
      </c>
    </row>
    <row r="5139" spans="1:11" ht="18.95" customHeight="1" x14ac:dyDescent="0.25">
      <c r="A5139" s="52"/>
      <c r="C5139" s="76"/>
      <c r="D5139" s="185"/>
      <c r="E5139" s="76"/>
      <c r="F5139" s="76" t="str">
        <f>IF(E5139="","",IFERROR(VLOOKUP(E5139,Cadastro!$C$9:$D$1009,2,FALSE),"PROD. NÃO ENCONTRADO"))</f>
        <v/>
      </c>
      <c r="G5139" s="94"/>
      <c r="H5139" s="69" t="str">
        <f>IFERROR(G5139*VLOOKUP(E5139,Saldo!$P$8:$U$1009,6,FALSE),"")</f>
        <v/>
      </c>
      <c r="I5139" s="104" t="str">
        <f>IFERROR(IF(D5139="","",VLOOKUP(E5139,Saldo!$P$8:$Q$1009,2,FALSE)),"")</f>
        <v/>
      </c>
      <c r="J5139" s="76"/>
      <c r="K5139" s="28" t="str">
        <f t="shared" si="80"/>
        <v/>
      </c>
    </row>
    <row r="5140" spans="1:11" ht="18.95" customHeight="1" x14ac:dyDescent="0.25">
      <c r="A5140" s="52"/>
      <c r="C5140" s="76"/>
      <c r="D5140" s="185"/>
      <c r="E5140" s="76"/>
      <c r="F5140" s="76" t="str">
        <f>IF(E5140="","",IFERROR(VLOOKUP(E5140,Cadastro!$C$9:$D$1009,2,FALSE),"PROD. NÃO ENCONTRADO"))</f>
        <v/>
      </c>
      <c r="G5140" s="94"/>
      <c r="H5140" s="69" t="str">
        <f>IFERROR(G5140*VLOOKUP(E5140,Saldo!$P$8:$U$1009,6,FALSE),"")</f>
        <v/>
      </c>
      <c r="I5140" s="104" t="str">
        <f>IFERROR(IF(D5140="","",VLOOKUP(E5140,Saldo!$P$8:$Q$1009,2,FALSE)),"")</f>
        <v/>
      </c>
      <c r="J5140" s="76"/>
      <c r="K5140" s="28" t="str">
        <f t="shared" si="80"/>
        <v/>
      </c>
    </row>
    <row r="5141" spans="1:11" ht="18.95" customHeight="1" x14ac:dyDescent="0.25">
      <c r="A5141" s="52"/>
      <c r="C5141" s="76"/>
      <c r="D5141" s="185"/>
      <c r="E5141" s="76"/>
      <c r="F5141" s="76" t="str">
        <f>IF(E5141="","",IFERROR(VLOOKUP(E5141,Cadastro!$C$9:$D$1009,2,FALSE),"PROD. NÃO ENCONTRADO"))</f>
        <v/>
      </c>
      <c r="G5141" s="94"/>
      <c r="H5141" s="69" t="str">
        <f>IFERROR(G5141*VLOOKUP(E5141,Saldo!$P$8:$U$1009,6,FALSE),"")</f>
        <v/>
      </c>
      <c r="I5141" s="104" t="str">
        <f>IFERROR(IF(D5141="","",VLOOKUP(E5141,Saldo!$P$8:$Q$1009,2,FALSE)),"")</f>
        <v/>
      </c>
      <c r="J5141" s="76"/>
      <c r="K5141" s="28" t="str">
        <f t="shared" si="80"/>
        <v/>
      </c>
    </row>
    <row r="5142" spans="1:11" ht="18.95" customHeight="1" x14ac:dyDescent="0.25">
      <c r="A5142" s="52"/>
      <c r="C5142" s="76"/>
      <c r="D5142" s="185"/>
      <c r="E5142" s="76"/>
      <c r="F5142" s="76" t="str">
        <f>IF(E5142="","",IFERROR(VLOOKUP(E5142,Cadastro!$C$9:$D$1009,2,FALSE),"PROD. NÃO ENCONTRADO"))</f>
        <v/>
      </c>
      <c r="G5142" s="94"/>
      <c r="H5142" s="69" t="str">
        <f>IFERROR(G5142*VLOOKUP(E5142,Saldo!$P$8:$U$1009,6,FALSE),"")</f>
        <v/>
      </c>
      <c r="I5142" s="104" t="str">
        <f>IFERROR(IF(D5142="","",VLOOKUP(E5142,Saldo!$P$8:$Q$1009,2,FALSE)),"")</f>
        <v/>
      </c>
      <c r="J5142" s="76"/>
      <c r="K5142" s="28" t="str">
        <f t="shared" si="80"/>
        <v/>
      </c>
    </row>
    <row r="5143" spans="1:11" ht="18.95" customHeight="1" x14ac:dyDescent="0.25">
      <c r="A5143" s="52"/>
      <c r="C5143" s="76"/>
      <c r="D5143" s="185"/>
      <c r="E5143" s="76"/>
      <c r="F5143" s="76" t="str">
        <f>IF(E5143="","",IFERROR(VLOOKUP(E5143,Cadastro!$C$9:$D$1009,2,FALSE),"PROD. NÃO ENCONTRADO"))</f>
        <v/>
      </c>
      <c r="G5143" s="94"/>
      <c r="H5143" s="69" t="str">
        <f>IFERROR(G5143*VLOOKUP(E5143,Saldo!$P$8:$U$1009,6,FALSE),"")</f>
        <v/>
      </c>
      <c r="I5143" s="104" t="str">
        <f>IFERROR(IF(D5143="","",VLOOKUP(E5143,Saldo!$P$8:$Q$1009,2,FALSE)),"")</f>
        <v/>
      </c>
      <c r="J5143" s="76"/>
      <c r="K5143" s="28" t="str">
        <f t="shared" si="80"/>
        <v/>
      </c>
    </row>
    <row r="5144" spans="1:11" ht="18.95" customHeight="1" x14ac:dyDescent="0.25">
      <c r="A5144" s="52"/>
      <c r="C5144" s="76"/>
      <c r="D5144" s="185"/>
      <c r="E5144" s="76"/>
      <c r="F5144" s="76" t="str">
        <f>IF(E5144="","",IFERROR(VLOOKUP(E5144,Cadastro!$C$9:$D$1009,2,FALSE),"PROD. NÃO ENCONTRADO"))</f>
        <v/>
      </c>
      <c r="G5144" s="94"/>
      <c r="H5144" s="69" t="str">
        <f>IFERROR(G5144*VLOOKUP(E5144,Saldo!$P$8:$U$1009,6,FALSE),"")</f>
        <v/>
      </c>
      <c r="I5144" s="104" t="str">
        <f>IFERROR(IF(D5144="","",VLOOKUP(E5144,Saldo!$P$8:$Q$1009,2,FALSE)),"")</f>
        <v/>
      </c>
      <c r="J5144" s="76"/>
      <c r="K5144" s="28" t="str">
        <f t="shared" si="80"/>
        <v/>
      </c>
    </row>
    <row r="5145" spans="1:11" ht="18.95" customHeight="1" x14ac:dyDescent="0.25">
      <c r="A5145" s="52"/>
      <c r="C5145" s="76"/>
      <c r="D5145" s="185"/>
      <c r="E5145" s="76"/>
      <c r="F5145" s="76" t="str">
        <f>IF(E5145="","",IFERROR(VLOOKUP(E5145,Cadastro!$C$9:$D$1009,2,FALSE),"PROD. NÃO ENCONTRADO"))</f>
        <v/>
      </c>
      <c r="G5145" s="94"/>
      <c r="H5145" s="69" t="str">
        <f>IFERROR(G5145*VLOOKUP(E5145,Saldo!$P$8:$U$1009,6,FALSE),"")</f>
        <v/>
      </c>
      <c r="I5145" s="104" t="str">
        <f>IFERROR(IF(D5145="","",VLOOKUP(E5145,Saldo!$P$8:$Q$1009,2,FALSE)),"")</f>
        <v/>
      </c>
      <c r="J5145" s="76"/>
      <c r="K5145" s="28" t="str">
        <f t="shared" si="80"/>
        <v/>
      </c>
    </row>
    <row r="5146" spans="1:11" ht="18.95" customHeight="1" x14ac:dyDescent="0.25">
      <c r="A5146" s="52"/>
      <c r="C5146" s="76"/>
      <c r="D5146" s="185"/>
      <c r="E5146" s="76"/>
      <c r="F5146" s="76" t="str">
        <f>IF(E5146="","",IFERROR(VLOOKUP(E5146,Cadastro!$C$9:$D$1009,2,FALSE),"PROD. NÃO ENCONTRADO"))</f>
        <v/>
      </c>
      <c r="G5146" s="94"/>
      <c r="H5146" s="69" t="str">
        <f>IFERROR(G5146*VLOOKUP(E5146,Saldo!$P$8:$U$1009,6,FALSE),"")</f>
        <v/>
      </c>
      <c r="I5146" s="104" t="str">
        <f>IFERROR(IF(D5146="","",VLOOKUP(E5146,Saldo!$P$8:$Q$1009,2,FALSE)),"")</f>
        <v/>
      </c>
      <c r="J5146" s="76"/>
      <c r="K5146" s="28" t="str">
        <f t="shared" si="80"/>
        <v/>
      </c>
    </row>
    <row r="5147" spans="1:11" ht="18.95" customHeight="1" x14ac:dyDescent="0.25">
      <c r="A5147" s="52"/>
      <c r="C5147" s="76"/>
      <c r="D5147" s="185"/>
      <c r="E5147" s="76"/>
      <c r="F5147" s="76" t="str">
        <f>IF(E5147="","",IFERROR(VLOOKUP(E5147,Cadastro!$C$9:$D$1009,2,FALSE),"PROD. NÃO ENCONTRADO"))</f>
        <v/>
      </c>
      <c r="G5147" s="94"/>
      <c r="H5147" s="69" t="str">
        <f>IFERROR(G5147*VLOOKUP(E5147,Saldo!$P$8:$U$1009,6,FALSE),"")</f>
        <v/>
      </c>
      <c r="I5147" s="104" t="str">
        <f>IFERROR(IF(D5147="","",VLOOKUP(E5147,Saldo!$P$8:$Q$1009,2,FALSE)),"")</f>
        <v/>
      </c>
      <c r="J5147" s="76"/>
      <c r="K5147" s="28" t="str">
        <f t="shared" si="80"/>
        <v/>
      </c>
    </row>
    <row r="5148" spans="1:11" ht="18.95" customHeight="1" x14ac:dyDescent="0.25">
      <c r="A5148" s="52"/>
      <c r="C5148" s="76"/>
      <c r="D5148" s="185"/>
      <c r="E5148" s="76"/>
      <c r="F5148" s="76" t="str">
        <f>IF(E5148="","",IFERROR(VLOOKUP(E5148,Cadastro!$C$9:$D$1009,2,FALSE),"PROD. NÃO ENCONTRADO"))</f>
        <v/>
      </c>
      <c r="G5148" s="94"/>
      <c r="H5148" s="69" t="str">
        <f>IFERROR(G5148*VLOOKUP(E5148,Saldo!$P$8:$U$1009,6,FALSE),"")</f>
        <v/>
      </c>
      <c r="I5148" s="104" t="str">
        <f>IFERROR(IF(D5148="","",VLOOKUP(E5148,Saldo!$P$8:$Q$1009,2,FALSE)),"")</f>
        <v/>
      </c>
      <c r="J5148" s="76"/>
      <c r="K5148" s="28" t="str">
        <f t="shared" si="80"/>
        <v/>
      </c>
    </row>
    <row r="5149" spans="1:11" ht="18.95" customHeight="1" x14ac:dyDescent="0.25">
      <c r="A5149" s="52"/>
      <c r="C5149" s="76"/>
      <c r="D5149" s="185"/>
      <c r="E5149" s="76"/>
      <c r="F5149" s="76" t="str">
        <f>IF(E5149="","",IFERROR(VLOOKUP(E5149,Cadastro!$C$9:$D$1009,2,FALSE),"PROD. NÃO ENCONTRADO"))</f>
        <v/>
      </c>
      <c r="G5149" s="94"/>
      <c r="H5149" s="69" t="str">
        <f>IFERROR(G5149*VLOOKUP(E5149,Saldo!$P$8:$U$1009,6,FALSE),"")</f>
        <v/>
      </c>
      <c r="I5149" s="104" t="str">
        <f>IFERROR(IF(D5149="","",VLOOKUP(E5149,Saldo!$P$8:$Q$1009,2,FALSE)),"")</f>
        <v/>
      </c>
      <c r="J5149" s="76"/>
      <c r="K5149" s="28" t="str">
        <f t="shared" si="80"/>
        <v/>
      </c>
    </row>
    <row r="5150" spans="1:11" ht="18.95" customHeight="1" x14ac:dyDescent="0.25">
      <c r="A5150" s="52"/>
      <c r="C5150" s="76"/>
      <c r="D5150" s="185"/>
      <c r="E5150" s="76"/>
      <c r="F5150" s="76" t="str">
        <f>IF(E5150="","",IFERROR(VLOOKUP(E5150,Cadastro!$C$9:$D$1009,2,FALSE),"PROD. NÃO ENCONTRADO"))</f>
        <v/>
      </c>
      <c r="G5150" s="94"/>
      <c r="H5150" s="69" t="str">
        <f>IFERROR(G5150*VLOOKUP(E5150,Saldo!$P$8:$U$1009,6,FALSE),"")</f>
        <v/>
      </c>
      <c r="I5150" s="104" t="str">
        <f>IFERROR(IF(D5150="","",VLOOKUP(E5150,Saldo!$P$8:$Q$1009,2,FALSE)),"")</f>
        <v/>
      </c>
      <c r="J5150" s="76"/>
      <c r="K5150" s="28" t="str">
        <f t="shared" si="80"/>
        <v/>
      </c>
    </row>
    <row r="5151" spans="1:11" ht="18.95" customHeight="1" x14ac:dyDescent="0.25">
      <c r="A5151" s="52"/>
      <c r="C5151" s="76"/>
      <c r="D5151" s="185"/>
      <c r="E5151" s="76"/>
      <c r="F5151" s="76" t="str">
        <f>IF(E5151="","",IFERROR(VLOOKUP(E5151,Cadastro!$C$9:$D$1009,2,FALSE),"PROD. NÃO ENCONTRADO"))</f>
        <v/>
      </c>
      <c r="G5151" s="94"/>
      <c r="H5151" s="69" t="str">
        <f>IFERROR(G5151*VLOOKUP(E5151,Saldo!$P$8:$U$1009,6,FALSE),"")</f>
        <v/>
      </c>
      <c r="I5151" s="104" t="str">
        <f>IFERROR(IF(D5151="","",VLOOKUP(E5151,Saldo!$P$8:$Q$1009,2,FALSE)),"")</f>
        <v/>
      </c>
      <c r="J5151" s="76"/>
      <c r="K5151" s="28" t="str">
        <f t="shared" si="80"/>
        <v/>
      </c>
    </row>
    <row r="5152" spans="1:11" ht="18.95" customHeight="1" x14ac:dyDescent="0.25">
      <c r="A5152" s="52"/>
      <c r="C5152" s="76"/>
      <c r="D5152" s="185"/>
      <c r="E5152" s="76"/>
      <c r="F5152" s="76" t="str">
        <f>IF(E5152="","",IFERROR(VLOOKUP(E5152,Cadastro!$C$9:$D$1009,2,FALSE),"PROD. NÃO ENCONTRADO"))</f>
        <v/>
      </c>
      <c r="G5152" s="94"/>
      <c r="H5152" s="69" t="str">
        <f>IFERROR(G5152*VLOOKUP(E5152,Saldo!$P$8:$U$1009,6,FALSE),"")</f>
        <v/>
      </c>
      <c r="I5152" s="104" t="str">
        <f>IFERROR(IF(D5152="","",VLOOKUP(E5152,Saldo!$P$8:$Q$1009,2,FALSE)),"")</f>
        <v/>
      </c>
      <c r="J5152" s="76"/>
      <c r="K5152" s="28" t="str">
        <f t="shared" si="80"/>
        <v/>
      </c>
    </row>
    <row r="5153" spans="1:11" ht="18.95" customHeight="1" x14ac:dyDescent="0.25">
      <c r="A5153" s="52"/>
      <c r="C5153" s="76"/>
      <c r="D5153" s="185"/>
      <c r="E5153" s="76"/>
      <c r="F5153" s="76" t="str">
        <f>IF(E5153="","",IFERROR(VLOOKUP(E5153,Cadastro!$C$9:$D$1009,2,FALSE),"PROD. NÃO ENCONTRADO"))</f>
        <v/>
      </c>
      <c r="G5153" s="94"/>
      <c r="H5153" s="69" t="str">
        <f>IFERROR(G5153*VLOOKUP(E5153,Saldo!$P$8:$U$1009,6,FALSE),"")</f>
        <v/>
      </c>
      <c r="I5153" s="104" t="str">
        <f>IFERROR(IF(D5153="","",VLOOKUP(E5153,Saldo!$P$8:$Q$1009,2,FALSE)),"")</f>
        <v/>
      </c>
      <c r="J5153" s="76"/>
      <c r="K5153" s="28" t="str">
        <f t="shared" si="80"/>
        <v/>
      </c>
    </row>
    <row r="5154" spans="1:11" ht="18.95" customHeight="1" x14ac:dyDescent="0.25">
      <c r="A5154" s="52"/>
      <c r="C5154" s="76"/>
      <c r="D5154" s="185"/>
      <c r="E5154" s="76"/>
      <c r="F5154" s="76" t="str">
        <f>IF(E5154="","",IFERROR(VLOOKUP(E5154,Cadastro!$C$9:$D$1009,2,FALSE),"PROD. NÃO ENCONTRADO"))</f>
        <v/>
      </c>
      <c r="G5154" s="94"/>
      <c r="H5154" s="69" t="str">
        <f>IFERROR(G5154*VLOOKUP(E5154,Saldo!$P$8:$U$1009,6,FALSE),"")</f>
        <v/>
      </c>
      <c r="I5154" s="104" t="str">
        <f>IFERROR(IF(D5154="","",VLOOKUP(E5154,Saldo!$P$8:$Q$1009,2,FALSE)),"")</f>
        <v/>
      </c>
      <c r="J5154" s="76"/>
      <c r="K5154" s="28" t="str">
        <f t="shared" si="80"/>
        <v/>
      </c>
    </row>
    <row r="5155" spans="1:11" ht="18.95" customHeight="1" x14ac:dyDescent="0.25">
      <c r="A5155" s="52"/>
      <c r="C5155" s="76"/>
      <c r="D5155" s="185"/>
      <c r="E5155" s="76"/>
      <c r="F5155" s="76" t="str">
        <f>IF(E5155="","",IFERROR(VLOOKUP(E5155,Cadastro!$C$9:$D$1009,2,FALSE),"PROD. NÃO ENCONTRADO"))</f>
        <v/>
      </c>
      <c r="G5155" s="94"/>
      <c r="H5155" s="69" t="str">
        <f>IFERROR(G5155*VLOOKUP(E5155,Saldo!$P$8:$U$1009,6,FALSE),"")</f>
        <v/>
      </c>
      <c r="I5155" s="104" t="str">
        <f>IFERROR(IF(D5155="","",VLOOKUP(E5155,Saldo!$P$8:$Q$1009,2,FALSE)),"")</f>
        <v/>
      </c>
      <c r="J5155" s="76"/>
      <c r="K5155" s="28" t="str">
        <f t="shared" si="80"/>
        <v/>
      </c>
    </row>
    <row r="5156" spans="1:11" ht="18.95" customHeight="1" x14ac:dyDescent="0.25">
      <c r="A5156" s="52"/>
      <c r="C5156" s="76"/>
      <c r="D5156" s="185"/>
      <c r="E5156" s="76"/>
      <c r="F5156" s="76" t="str">
        <f>IF(E5156="","",IFERROR(VLOOKUP(E5156,Cadastro!$C$9:$D$1009,2,FALSE),"PROD. NÃO ENCONTRADO"))</f>
        <v/>
      </c>
      <c r="G5156" s="94"/>
      <c r="H5156" s="69" t="str">
        <f>IFERROR(G5156*VLOOKUP(E5156,Saldo!$P$8:$U$1009,6,FALSE),"")</f>
        <v/>
      </c>
      <c r="I5156" s="104" t="str">
        <f>IFERROR(IF(D5156="","",VLOOKUP(E5156,Saldo!$P$8:$Q$1009,2,FALSE)),"")</f>
        <v/>
      </c>
      <c r="J5156" s="76"/>
      <c r="K5156" s="28" t="str">
        <f t="shared" si="80"/>
        <v/>
      </c>
    </row>
    <row r="5157" spans="1:11" ht="18.95" customHeight="1" x14ac:dyDescent="0.25">
      <c r="A5157" s="52"/>
      <c r="C5157" s="76"/>
      <c r="D5157" s="185"/>
      <c r="E5157" s="76"/>
      <c r="F5157" s="76" t="str">
        <f>IF(E5157="","",IFERROR(VLOOKUP(E5157,Cadastro!$C$9:$D$1009,2,FALSE),"PROD. NÃO ENCONTRADO"))</f>
        <v/>
      </c>
      <c r="G5157" s="94"/>
      <c r="H5157" s="69" t="str">
        <f>IFERROR(G5157*VLOOKUP(E5157,Saldo!$P$8:$U$1009,6,FALSE),"")</f>
        <v/>
      </c>
      <c r="I5157" s="104" t="str">
        <f>IFERROR(IF(D5157="","",VLOOKUP(E5157,Saldo!$P$8:$Q$1009,2,FALSE)),"")</f>
        <v/>
      </c>
      <c r="J5157" s="76"/>
      <c r="K5157" s="28" t="str">
        <f t="shared" si="80"/>
        <v/>
      </c>
    </row>
    <row r="5158" spans="1:11" ht="18.95" customHeight="1" x14ac:dyDescent="0.25">
      <c r="A5158" s="52"/>
      <c r="C5158" s="76"/>
      <c r="D5158" s="185"/>
      <c r="E5158" s="76"/>
      <c r="F5158" s="76" t="str">
        <f>IF(E5158="","",IFERROR(VLOOKUP(E5158,Cadastro!$C$9:$D$1009,2,FALSE),"PROD. NÃO ENCONTRADO"))</f>
        <v/>
      </c>
      <c r="G5158" s="94"/>
      <c r="H5158" s="69" t="str">
        <f>IFERROR(G5158*VLOOKUP(E5158,Saldo!$P$8:$U$1009,6,FALSE),"")</f>
        <v/>
      </c>
      <c r="I5158" s="104" t="str">
        <f>IFERROR(IF(D5158="","",VLOOKUP(E5158,Saldo!$P$8:$Q$1009,2,FALSE)),"")</f>
        <v/>
      </c>
      <c r="J5158" s="76"/>
      <c r="K5158" s="28" t="str">
        <f t="shared" si="80"/>
        <v/>
      </c>
    </row>
    <row r="5159" spans="1:11" ht="18.95" customHeight="1" x14ac:dyDescent="0.25">
      <c r="A5159" s="52"/>
      <c r="C5159" s="76"/>
      <c r="D5159" s="185"/>
      <c r="E5159" s="76"/>
      <c r="F5159" s="76" t="str">
        <f>IF(E5159="","",IFERROR(VLOOKUP(E5159,Cadastro!$C$9:$D$1009,2,FALSE),"PROD. NÃO ENCONTRADO"))</f>
        <v/>
      </c>
      <c r="G5159" s="94"/>
      <c r="H5159" s="69" t="str">
        <f>IFERROR(G5159*VLOOKUP(E5159,Saldo!$P$8:$U$1009,6,FALSE),"")</f>
        <v/>
      </c>
      <c r="I5159" s="104" t="str">
        <f>IFERROR(IF(D5159="","",VLOOKUP(E5159,Saldo!$P$8:$Q$1009,2,FALSE)),"")</f>
        <v/>
      </c>
      <c r="J5159" s="76"/>
      <c r="K5159" s="28" t="str">
        <f t="shared" si="80"/>
        <v/>
      </c>
    </row>
    <row r="5160" spans="1:11" ht="18.95" customHeight="1" x14ac:dyDescent="0.25">
      <c r="A5160" s="52"/>
      <c r="C5160" s="76"/>
      <c r="D5160" s="185"/>
      <c r="E5160" s="76"/>
      <c r="F5160" s="76" t="str">
        <f>IF(E5160="","",IFERROR(VLOOKUP(E5160,Cadastro!$C$9:$D$1009,2,FALSE),"PROD. NÃO ENCONTRADO"))</f>
        <v/>
      </c>
      <c r="G5160" s="94"/>
      <c r="H5160" s="69" t="str">
        <f>IFERROR(G5160*VLOOKUP(E5160,Saldo!$P$8:$U$1009,6,FALSE),"")</f>
        <v/>
      </c>
      <c r="I5160" s="104" t="str">
        <f>IFERROR(IF(D5160="","",VLOOKUP(E5160,Saldo!$P$8:$Q$1009,2,FALSE)),"")</f>
        <v/>
      </c>
      <c r="J5160" s="76"/>
      <c r="K5160" s="28" t="str">
        <f t="shared" si="80"/>
        <v/>
      </c>
    </row>
    <row r="5161" spans="1:11" ht="18.95" customHeight="1" x14ac:dyDescent="0.25">
      <c r="A5161" s="52"/>
      <c r="C5161" s="76"/>
      <c r="D5161" s="185"/>
      <c r="E5161" s="76"/>
      <c r="F5161" s="76" t="str">
        <f>IF(E5161="","",IFERROR(VLOOKUP(E5161,Cadastro!$C$9:$D$1009,2,FALSE),"PROD. NÃO ENCONTRADO"))</f>
        <v/>
      </c>
      <c r="G5161" s="94"/>
      <c r="H5161" s="69" t="str">
        <f>IFERROR(G5161*VLOOKUP(E5161,Saldo!$P$8:$U$1009,6,FALSE),"")</f>
        <v/>
      </c>
      <c r="I5161" s="104" t="str">
        <f>IFERROR(IF(D5161="","",VLOOKUP(E5161,Saldo!$P$8:$Q$1009,2,FALSE)),"")</f>
        <v/>
      </c>
      <c r="J5161" s="76"/>
      <c r="K5161" s="28" t="str">
        <f t="shared" si="80"/>
        <v/>
      </c>
    </row>
    <row r="5162" spans="1:11" ht="18.95" customHeight="1" x14ac:dyDescent="0.25">
      <c r="A5162" s="52"/>
      <c r="C5162" s="76"/>
      <c r="D5162" s="185"/>
      <c r="E5162" s="76"/>
      <c r="F5162" s="76" t="str">
        <f>IF(E5162="","",IFERROR(VLOOKUP(E5162,Cadastro!$C$9:$D$1009,2,FALSE),"PROD. NÃO ENCONTRADO"))</f>
        <v/>
      </c>
      <c r="G5162" s="94"/>
      <c r="H5162" s="69" t="str">
        <f>IFERROR(G5162*VLOOKUP(E5162,Saldo!$P$8:$U$1009,6,FALSE),"")</f>
        <v/>
      </c>
      <c r="I5162" s="104" t="str">
        <f>IFERROR(IF(D5162="","",VLOOKUP(E5162,Saldo!$P$8:$Q$1009,2,FALSE)),"")</f>
        <v/>
      </c>
      <c r="J5162" s="76"/>
      <c r="K5162" s="28" t="str">
        <f t="shared" si="80"/>
        <v/>
      </c>
    </row>
    <row r="5163" spans="1:11" ht="18.95" customHeight="1" x14ac:dyDescent="0.25">
      <c r="A5163" s="52"/>
      <c r="C5163" s="76"/>
      <c r="D5163" s="185"/>
      <c r="E5163" s="76"/>
      <c r="F5163" s="76" t="str">
        <f>IF(E5163="","",IFERROR(VLOOKUP(E5163,Cadastro!$C$9:$D$1009,2,FALSE),"PROD. NÃO ENCONTRADO"))</f>
        <v/>
      </c>
      <c r="G5163" s="94"/>
      <c r="H5163" s="69" t="str">
        <f>IFERROR(G5163*VLOOKUP(E5163,Saldo!$P$8:$U$1009,6,FALSE),"")</f>
        <v/>
      </c>
      <c r="I5163" s="104" t="str">
        <f>IFERROR(IF(D5163="","",VLOOKUP(E5163,Saldo!$P$8:$Q$1009,2,FALSE)),"")</f>
        <v/>
      </c>
      <c r="J5163" s="76"/>
      <c r="K5163" s="28" t="str">
        <f t="shared" si="80"/>
        <v/>
      </c>
    </row>
    <row r="5164" spans="1:11" ht="18.95" customHeight="1" x14ac:dyDescent="0.25">
      <c r="A5164" s="52"/>
      <c r="C5164" s="76"/>
      <c r="D5164" s="185"/>
      <c r="E5164" s="76"/>
      <c r="F5164" s="76" t="str">
        <f>IF(E5164="","",IFERROR(VLOOKUP(E5164,Cadastro!$C$9:$D$1009,2,FALSE),"PROD. NÃO ENCONTRADO"))</f>
        <v/>
      </c>
      <c r="G5164" s="94"/>
      <c r="H5164" s="69" t="str">
        <f>IFERROR(G5164*VLOOKUP(E5164,Saldo!$P$8:$U$1009,6,FALSE),"")</f>
        <v/>
      </c>
      <c r="I5164" s="104" t="str">
        <f>IFERROR(IF(D5164="","",VLOOKUP(E5164,Saldo!$P$8:$Q$1009,2,FALSE)),"")</f>
        <v/>
      </c>
      <c r="J5164" s="76"/>
      <c r="K5164" s="28" t="str">
        <f t="shared" si="80"/>
        <v/>
      </c>
    </row>
    <row r="5165" spans="1:11" ht="18.95" customHeight="1" x14ac:dyDescent="0.25">
      <c r="A5165" s="52"/>
      <c r="C5165" s="76"/>
      <c r="D5165" s="185"/>
      <c r="E5165" s="76"/>
      <c r="F5165" s="76" t="str">
        <f>IF(E5165="","",IFERROR(VLOOKUP(E5165,Cadastro!$C$9:$D$1009,2,FALSE),"PROD. NÃO ENCONTRADO"))</f>
        <v/>
      </c>
      <c r="G5165" s="94"/>
      <c r="H5165" s="69" t="str">
        <f>IFERROR(G5165*VLOOKUP(E5165,Saldo!$P$8:$U$1009,6,FALSE),"")</f>
        <v/>
      </c>
      <c r="I5165" s="104" t="str">
        <f>IFERROR(IF(D5165="","",VLOOKUP(E5165,Saldo!$P$8:$Q$1009,2,FALSE)),"")</f>
        <v/>
      </c>
      <c r="J5165" s="76"/>
      <c r="K5165" s="28" t="str">
        <f t="shared" si="80"/>
        <v/>
      </c>
    </row>
    <row r="5166" spans="1:11" ht="18.95" customHeight="1" x14ac:dyDescent="0.25">
      <c r="A5166" s="52"/>
      <c r="C5166" s="76"/>
      <c r="D5166" s="185"/>
      <c r="E5166" s="76"/>
      <c r="F5166" s="76" t="str">
        <f>IF(E5166="","",IFERROR(VLOOKUP(E5166,Cadastro!$C$9:$D$1009,2,FALSE),"PROD. NÃO ENCONTRADO"))</f>
        <v/>
      </c>
      <c r="G5166" s="94"/>
      <c r="H5166" s="69" t="str">
        <f>IFERROR(G5166*VLOOKUP(E5166,Saldo!$P$8:$U$1009,6,FALSE),"")</f>
        <v/>
      </c>
      <c r="I5166" s="104" t="str">
        <f>IFERROR(IF(D5166="","",VLOOKUP(E5166,Saldo!$P$8:$Q$1009,2,FALSE)),"")</f>
        <v/>
      </c>
      <c r="J5166" s="76"/>
      <c r="K5166" s="28" t="str">
        <f t="shared" si="80"/>
        <v/>
      </c>
    </row>
    <row r="5167" spans="1:11" ht="18.95" customHeight="1" x14ac:dyDescent="0.25">
      <c r="A5167" s="52"/>
      <c r="C5167" s="76"/>
      <c r="D5167" s="185"/>
      <c r="E5167" s="76"/>
      <c r="F5167" s="76" t="str">
        <f>IF(E5167="","",IFERROR(VLOOKUP(E5167,Cadastro!$C$9:$D$1009,2,FALSE),"PROD. NÃO ENCONTRADO"))</f>
        <v/>
      </c>
      <c r="G5167" s="94"/>
      <c r="H5167" s="69" t="str">
        <f>IFERROR(G5167*VLOOKUP(E5167,Saldo!$P$8:$U$1009,6,FALSE),"")</f>
        <v/>
      </c>
      <c r="I5167" s="104" t="str">
        <f>IFERROR(IF(D5167="","",VLOOKUP(E5167,Saldo!$P$8:$Q$1009,2,FALSE)),"")</f>
        <v/>
      </c>
      <c r="J5167" s="76"/>
      <c r="K5167" s="28" t="str">
        <f t="shared" si="80"/>
        <v/>
      </c>
    </row>
    <row r="5168" spans="1:11" ht="18.95" customHeight="1" x14ac:dyDescent="0.25">
      <c r="A5168" s="52"/>
      <c r="C5168" s="76"/>
      <c r="D5168" s="185"/>
      <c r="E5168" s="76"/>
      <c r="F5168" s="76" t="str">
        <f>IF(E5168="","",IFERROR(VLOOKUP(E5168,Cadastro!$C$9:$D$1009,2,FALSE),"PROD. NÃO ENCONTRADO"))</f>
        <v/>
      </c>
      <c r="G5168" s="94"/>
      <c r="H5168" s="69" t="str">
        <f>IFERROR(G5168*VLOOKUP(E5168,Saldo!$P$8:$U$1009,6,FALSE),"")</f>
        <v/>
      </c>
      <c r="I5168" s="104" t="str">
        <f>IFERROR(IF(D5168="","",VLOOKUP(E5168,Saldo!$P$8:$Q$1009,2,FALSE)),"")</f>
        <v/>
      </c>
      <c r="J5168" s="76"/>
      <c r="K5168" s="28" t="str">
        <f t="shared" si="80"/>
        <v/>
      </c>
    </row>
    <row r="5169" spans="1:11" ht="18.95" customHeight="1" x14ac:dyDescent="0.25">
      <c r="A5169" s="52"/>
      <c r="C5169" s="76"/>
      <c r="D5169" s="185"/>
      <c r="E5169" s="76"/>
      <c r="F5169" s="76" t="str">
        <f>IF(E5169="","",IFERROR(VLOOKUP(E5169,Cadastro!$C$9:$D$1009,2,FALSE),"PROD. NÃO ENCONTRADO"))</f>
        <v/>
      </c>
      <c r="G5169" s="94"/>
      <c r="H5169" s="69" t="str">
        <f>IFERROR(G5169*VLOOKUP(E5169,Saldo!$P$8:$U$1009,6,FALSE),"")</f>
        <v/>
      </c>
      <c r="I5169" s="104" t="str">
        <f>IFERROR(IF(D5169="","",VLOOKUP(E5169,Saldo!$P$8:$Q$1009,2,FALSE)),"")</f>
        <v/>
      </c>
      <c r="J5169" s="76"/>
      <c r="K5169" s="28" t="str">
        <f t="shared" si="80"/>
        <v/>
      </c>
    </row>
    <row r="5170" spans="1:11" ht="18.95" customHeight="1" x14ac:dyDescent="0.25">
      <c r="A5170" s="52"/>
      <c r="C5170" s="76"/>
      <c r="D5170" s="185"/>
      <c r="E5170" s="76"/>
      <c r="F5170" s="76" t="str">
        <f>IF(E5170="","",IFERROR(VLOOKUP(E5170,Cadastro!$C$9:$D$1009,2,FALSE),"PROD. NÃO ENCONTRADO"))</f>
        <v/>
      </c>
      <c r="G5170" s="94"/>
      <c r="H5170" s="69" t="str">
        <f>IFERROR(G5170*VLOOKUP(E5170,Saldo!$P$8:$U$1009,6,FALSE),"")</f>
        <v/>
      </c>
      <c r="I5170" s="104" t="str">
        <f>IFERROR(IF(D5170="","",VLOOKUP(E5170,Saldo!$P$8:$Q$1009,2,FALSE)),"")</f>
        <v/>
      </c>
      <c r="J5170" s="76"/>
      <c r="K5170" s="28" t="str">
        <f t="shared" si="80"/>
        <v/>
      </c>
    </row>
    <row r="5171" spans="1:11" ht="18.95" customHeight="1" x14ac:dyDescent="0.25">
      <c r="A5171" s="52"/>
      <c r="C5171" s="76"/>
      <c r="D5171" s="185"/>
      <c r="E5171" s="76"/>
      <c r="F5171" s="76" t="str">
        <f>IF(E5171="","",IFERROR(VLOOKUP(E5171,Cadastro!$C$9:$D$1009,2,FALSE),"PROD. NÃO ENCONTRADO"))</f>
        <v/>
      </c>
      <c r="G5171" s="94"/>
      <c r="H5171" s="69" t="str">
        <f>IFERROR(G5171*VLOOKUP(E5171,Saldo!$P$8:$U$1009,6,FALSE),"")</f>
        <v/>
      </c>
      <c r="I5171" s="104" t="str">
        <f>IFERROR(IF(D5171="","",VLOOKUP(E5171,Saldo!$P$8:$Q$1009,2,FALSE)),"")</f>
        <v/>
      </c>
      <c r="J5171" s="76"/>
      <c r="K5171" s="28" t="str">
        <f t="shared" si="80"/>
        <v/>
      </c>
    </row>
    <row r="5172" spans="1:11" ht="18.95" customHeight="1" x14ac:dyDescent="0.25">
      <c r="A5172" s="52"/>
      <c r="C5172" s="76"/>
      <c r="D5172" s="185"/>
      <c r="E5172" s="76"/>
      <c r="F5172" s="76" t="str">
        <f>IF(E5172="","",IFERROR(VLOOKUP(E5172,Cadastro!$C$9:$D$1009,2,FALSE),"PROD. NÃO ENCONTRADO"))</f>
        <v/>
      </c>
      <c r="G5172" s="94"/>
      <c r="H5172" s="69" t="str">
        <f>IFERROR(G5172*VLOOKUP(E5172,Saldo!$P$8:$U$1009,6,FALSE),"")</f>
        <v/>
      </c>
      <c r="I5172" s="104" t="str">
        <f>IFERROR(IF(D5172="","",VLOOKUP(E5172,Saldo!$P$8:$Q$1009,2,FALSE)),"")</f>
        <v/>
      </c>
      <c r="J5172" s="76"/>
      <c r="K5172" s="28" t="str">
        <f t="shared" si="80"/>
        <v/>
      </c>
    </row>
    <row r="5173" spans="1:11" ht="18.95" customHeight="1" x14ac:dyDescent="0.25">
      <c r="A5173" s="52"/>
      <c r="C5173" s="76"/>
      <c r="D5173" s="185"/>
      <c r="E5173" s="76"/>
      <c r="F5173" s="76" t="str">
        <f>IF(E5173="","",IFERROR(VLOOKUP(E5173,Cadastro!$C$9:$D$1009,2,FALSE),"PROD. NÃO ENCONTRADO"))</f>
        <v/>
      </c>
      <c r="G5173" s="94"/>
      <c r="H5173" s="69" t="str">
        <f>IFERROR(G5173*VLOOKUP(E5173,Saldo!$P$8:$U$1009,6,FALSE),"")</f>
        <v/>
      </c>
      <c r="I5173" s="104" t="str">
        <f>IFERROR(IF(D5173="","",VLOOKUP(E5173,Saldo!$P$8:$Q$1009,2,FALSE)),"")</f>
        <v/>
      </c>
      <c r="J5173" s="76"/>
      <c r="K5173" s="28" t="str">
        <f t="shared" si="80"/>
        <v/>
      </c>
    </row>
    <row r="5174" spans="1:11" ht="18.95" customHeight="1" x14ac:dyDescent="0.25">
      <c r="A5174" s="52"/>
      <c r="C5174" s="76"/>
      <c r="D5174" s="185"/>
      <c r="E5174" s="76"/>
      <c r="F5174" s="76" t="str">
        <f>IF(E5174="","",IFERROR(VLOOKUP(E5174,Cadastro!$C$9:$D$1009,2,FALSE),"PROD. NÃO ENCONTRADO"))</f>
        <v/>
      </c>
      <c r="G5174" s="94"/>
      <c r="H5174" s="69" t="str">
        <f>IFERROR(G5174*VLOOKUP(E5174,Saldo!$P$8:$U$1009,6,FALSE),"")</f>
        <v/>
      </c>
      <c r="I5174" s="104" t="str">
        <f>IFERROR(IF(D5174="","",VLOOKUP(E5174,Saldo!$P$8:$Q$1009,2,FALSE)),"")</f>
        <v/>
      </c>
      <c r="J5174" s="76"/>
      <c r="K5174" s="28" t="str">
        <f t="shared" si="80"/>
        <v/>
      </c>
    </row>
    <row r="5175" spans="1:11" ht="18.95" customHeight="1" x14ac:dyDescent="0.25">
      <c r="A5175" s="52"/>
      <c r="C5175" s="76"/>
      <c r="D5175" s="185"/>
      <c r="E5175" s="76"/>
      <c r="F5175" s="76" t="str">
        <f>IF(E5175="","",IFERROR(VLOOKUP(E5175,Cadastro!$C$9:$D$1009,2,FALSE),"PROD. NÃO ENCONTRADO"))</f>
        <v/>
      </c>
      <c r="G5175" s="94"/>
      <c r="H5175" s="69" t="str">
        <f>IFERROR(G5175*VLOOKUP(E5175,Saldo!$P$8:$U$1009,6,FALSE),"")</f>
        <v/>
      </c>
      <c r="I5175" s="104" t="str">
        <f>IFERROR(IF(D5175="","",VLOOKUP(E5175,Saldo!$P$8:$Q$1009,2,FALSE)),"")</f>
        <v/>
      </c>
      <c r="J5175" s="76"/>
      <c r="K5175" s="28" t="str">
        <f t="shared" si="80"/>
        <v/>
      </c>
    </row>
    <row r="5176" spans="1:11" ht="18.95" customHeight="1" x14ac:dyDescent="0.25">
      <c r="A5176" s="52"/>
      <c r="C5176" s="76"/>
      <c r="D5176" s="185"/>
      <c r="E5176" s="76"/>
      <c r="F5176" s="76" t="str">
        <f>IF(E5176="","",IFERROR(VLOOKUP(E5176,Cadastro!$C$9:$D$1009,2,FALSE),"PROD. NÃO ENCONTRADO"))</f>
        <v/>
      </c>
      <c r="G5176" s="94"/>
      <c r="H5176" s="69" t="str">
        <f>IFERROR(G5176*VLOOKUP(E5176,Saldo!$P$8:$U$1009,6,FALSE),"")</f>
        <v/>
      </c>
      <c r="I5176" s="104" t="str">
        <f>IFERROR(IF(D5176="","",VLOOKUP(E5176,Saldo!$P$8:$Q$1009,2,FALSE)),"")</f>
        <v/>
      </c>
      <c r="J5176" s="76"/>
      <c r="K5176" s="28" t="str">
        <f t="shared" si="80"/>
        <v/>
      </c>
    </row>
    <row r="5177" spans="1:11" ht="18.95" customHeight="1" x14ac:dyDescent="0.25">
      <c r="A5177" s="52"/>
      <c r="C5177" s="76"/>
      <c r="D5177" s="185"/>
      <c r="E5177" s="76"/>
      <c r="F5177" s="76" t="str">
        <f>IF(E5177="","",IFERROR(VLOOKUP(E5177,Cadastro!$C$9:$D$1009,2,FALSE),"PROD. NÃO ENCONTRADO"))</f>
        <v/>
      </c>
      <c r="G5177" s="94"/>
      <c r="H5177" s="69" t="str">
        <f>IFERROR(G5177*VLOOKUP(E5177,Saldo!$P$8:$U$1009,6,FALSE),"")</f>
        <v/>
      </c>
      <c r="I5177" s="104" t="str">
        <f>IFERROR(IF(D5177="","",VLOOKUP(E5177,Saldo!$P$8:$Q$1009,2,FALSE)),"")</f>
        <v/>
      </c>
      <c r="J5177" s="76"/>
      <c r="K5177" s="28" t="str">
        <f t="shared" si="80"/>
        <v/>
      </c>
    </row>
    <row r="5178" spans="1:11" ht="18.95" customHeight="1" x14ac:dyDescent="0.25">
      <c r="A5178" s="52"/>
      <c r="C5178" s="76"/>
      <c r="D5178" s="185"/>
      <c r="E5178" s="76"/>
      <c r="F5178" s="76" t="str">
        <f>IF(E5178="","",IFERROR(VLOOKUP(E5178,Cadastro!$C$9:$D$1009,2,FALSE),"PROD. NÃO ENCONTRADO"))</f>
        <v/>
      </c>
      <c r="G5178" s="94"/>
      <c r="H5178" s="69" t="str">
        <f>IFERROR(G5178*VLOOKUP(E5178,Saldo!$P$8:$U$1009,6,FALSE),"")</f>
        <v/>
      </c>
      <c r="I5178" s="104" t="str">
        <f>IFERROR(IF(D5178="","",VLOOKUP(E5178,Saldo!$P$8:$Q$1009,2,FALSE)),"")</f>
        <v/>
      </c>
      <c r="J5178" s="76"/>
      <c r="K5178" s="28" t="str">
        <f t="shared" si="80"/>
        <v/>
      </c>
    </row>
    <row r="5179" spans="1:11" ht="18.95" customHeight="1" x14ac:dyDescent="0.25">
      <c r="A5179" s="52"/>
      <c r="C5179" s="76"/>
      <c r="D5179" s="185"/>
      <c r="E5179" s="76"/>
      <c r="F5179" s="76" t="str">
        <f>IF(E5179="","",IFERROR(VLOOKUP(E5179,Cadastro!$C$9:$D$1009,2,FALSE),"PROD. NÃO ENCONTRADO"))</f>
        <v/>
      </c>
      <c r="G5179" s="94"/>
      <c r="H5179" s="69" t="str">
        <f>IFERROR(G5179*VLOOKUP(E5179,Saldo!$P$8:$U$1009,6,FALSE),"")</f>
        <v/>
      </c>
      <c r="I5179" s="104" t="str">
        <f>IFERROR(IF(D5179="","",VLOOKUP(E5179,Saldo!$P$8:$Q$1009,2,FALSE)),"")</f>
        <v/>
      </c>
      <c r="J5179" s="76"/>
      <c r="K5179" s="28" t="str">
        <f t="shared" si="80"/>
        <v/>
      </c>
    </row>
    <row r="5180" spans="1:11" ht="18.95" customHeight="1" x14ac:dyDescent="0.25">
      <c r="A5180" s="52"/>
      <c r="C5180" s="76"/>
      <c r="D5180" s="185"/>
      <c r="E5180" s="76"/>
      <c r="F5180" s="76" t="str">
        <f>IF(E5180="","",IFERROR(VLOOKUP(E5180,Cadastro!$C$9:$D$1009,2,FALSE),"PROD. NÃO ENCONTRADO"))</f>
        <v/>
      </c>
      <c r="G5180" s="94"/>
      <c r="H5180" s="69" t="str">
        <f>IFERROR(G5180*VLOOKUP(E5180,Saldo!$P$8:$U$1009,6,FALSE),"")</f>
        <v/>
      </c>
      <c r="I5180" s="104" t="str">
        <f>IFERROR(IF(D5180="","",VLOOKUP(E5180,Saldo!$P$8:$Q$1009,2,FALSE)),"")</f>
        <v/>
      </c>
      <c r="J5180" s="76"/>
      <c r="K5180" s="28" t="str">
        <f t="shared" si="80"/>
        <v/>
      </c>
    </row>
    <row r="5181" spans="1:11" ht="18.95" customHeight="1" x14ac:dyDescent="0.25">
      <c r="A5181" s="52"/>
      <c r="C5181" s="76"/>
      <c r="D5181" s="185"/>
      <c r="E5181" s="76"/>
      <c r="F5181" s="76" t="str">
        <f>IF(E5181="","",IFERROR(VLOOKUP(E5181,Cadastro!$C$9:$D$1009,2,FALSE),"PROD. NÃO ENCONTRADO"))</f>
        <v/>
      </c>
      <c r="G5181" s="94"/>
      <c r="H5181" s="69" t="str">
        <f>IFERROR(G5181*VLOOKUP(E5181,Saldo!$P$8:$U$1009,6,FALSE),"")</f>
        <v/>
      </c>
      <c r="I5181" s="104" t="str">
        <f>IFERROR(IF(D5181="","",VLOOKUP(E5181,Saldo!$P$8:$Q$1009,2,FALSE)),"")</f>
        <v/>
      </c>
      <c r="J5181" s="76"/>
      <c r="K5181" s="28" t="str">
        <f t="shared" si="80"/>
        <v/>
      </c>
    </row>
    <row r="5182" spans="1:11" ht="18.95" customHeight="1" x14ac:dyDescent="0.25">
      <c r="A5182" s="52"/>
      <c r="C5182" s="76"/>
      <c r="D5182" s="185"/>
      <c r="E5182" s="76"/>
      <c r="F5182" s="76" t="str">
        <f>IF(E5182="","",IFERROR(VLOOKUP(E5182,Cadastro!$C$9:$D$1009,2,FALSE),"PROD. NÃO ENCONTRADO"))</f>
        <v/>
      </c>
      <c r="G5182" s="94"/>
      <c r="H5182" s="69" t="str">
        <f>IFERROR(G5182*VLOOKUP(E5182,Saldo!$P$8:$U$1009,6,FALSE),"")</f>
        <v/>
      </c>
      <c r="I5182" s="104" t="str">
        <f>IFERROR(IF(D5182="","",VLOOKUP(E5182,Saldo!$P$8:$Q$1009,2,FALSE)),"")</f>
        <v/>
      </c>
      <c r="J5182" s="76"/>
      <c r="K5182" s="28" t="str">
        <f t="shared" si="80"/>
        <v/>
      </c>
    </row>
    <row r="5183" spans="1:11" ht="18.95" customHeight="1" x14ac:dyDescent="0.25">
      <c r="A5183" s="52"/>
      <c r="C5183" s="76"/>
      <c r="D5183" s="185"/>
      <c r="E5183" s="76"/>
      <c r="F5183" s="76" t="str">
        <f>IF(E5183="","",IFERROR(VLOOKUP(E5183,Cadastro!$C$9:$D$1009,2,FALSE),"PROD. NÃO ENCONTRADO"))</f>
        <v/>
      </c>
      <c r="G5183" s="94"/>
      <c r="H5183" s="69" t="str">
        <f>IFERROR(G5183*VLOOKUP(E5183,Saldo!$P$8:$U$1009,6,FALSE),"")</f>
        <v/>
      </c>
      <c r="I5183" s="104" t="str">
        <f>IFERROR(IF(D5183="","",VLOOKUP(E5183,Saldo!$P$8:$Q$1009,2,FALSE)),"")</f>
        <v/>
      </c>
      <c r="J5183" s="76"/>
      <c r="K5183" s="28" t="str">
        <f t="shared" si="80"/>
        <v/>
      </c>
    </row>
    <row r="5184" spans="1:11" ht="18.95" customHeight="1" x14ac:dyDescent="0.25">
      <c r="A5184" s="52"/>
      <c r="C5184" s="76"/>
      <c r="D5184" s="185"/>
      <c r="E5184" s="76"/>
      <c r="F5184" s="76" t="str">
        <f>IF(E5184="","",IFERROR(VLOOKUP(E5184,Cadastro!$C$9:$D$1009,2,FALSE),"PROD. NÃO ENCONTRADO"))</f>
        <v/>
      </c>
      <c r="G5184" s="94"/>
      <c r="H5184" s="69" t="str">
        <f>IFERROR(G5184*VLOOKUP(E5184,Saldo!$P$8:$U$1009,6,FALSE),"")</f>
        <v/>
      </c>
      <c r="I5184" s="104" t="str">
        <f>IFERROR(IF(D5184="","",VLOOKUP(E5184,Saldo!$P$8:$Q$1009,2,FALSE)),"")</f>
        <v/>
      </c>
      <c r="J5184" s="76"/>
      <c r="K5184" s="28" t="str">
        <f t="shared" si="80"/>
        <v/>
      </c>
    </row>
    <row r="5185" spans="1:11" ht="18.95" customHeight="1" x14ac:dyDescent="0.25">
      <c r="A5185" s="52"/>
      <c r="C5185" s="76"/>
      <c r="D5185" s="185"/>
      <c r="E5185" s="76"/>
      <c r="F5185" s="76" t="str">
        <f>IF(E5185="","",IFERROR(VLOOKUP(E5185,Cadastro!$C$9:$D$1009,2,FALSE),"PROD. NÃO ENCONTRADO"))</f>
        <v/>
      </c>
      <c r="G5185" s="94"/>
      <c r="H5185" s="69" t="str">
        <f>IFERROR(G5185*VLOOKUP(E5185,Saldo!$P$8:$U$1009,6,FALSE),"")</f>
        <v/>
      </c>
      <c r="I5185" s="104" t="str">
        <f>IFERROR(IF(D5185="","",VLOOKUP(E5185,Saldo!$P$8:$Q$1009,2,FALSE)),"")</f>
        <v/>
      </c>
      <c r="J5185" s="76"/>
      <c r="K5185" s="28" t="str">
        <f t="shared" si="80"/>
        <v/>
      </c>
    </row>
    <row r="5186" spans="1:11" ht="18.95" customHeight="1" x14ac:dyDescent="0.25">
      <c r="A5186" s="52"/>
      <c r="C5186" s="76"/>
      <c r="D5186" s="185"/>
      <c r="E5186" s="76"/>
      <c r="F5186" s="76" t="str">
        <f>IF(E5186="","",IFERROR(VLOOKUP(E5186,Cadastro!$C$9:$D$1009,2,FALSE),"PROD. NÃO ENCONTRADO"))</f>
        <v/>
      </c>
      <c r="G5186" s="94"/>
      <c r="H5186" s="69" t="str">
        <f>IFERROR(G5186*VLOOKUP(E5186,Saldo!$P$8:$U$1009,6,FALSE),"")</f>
        <v/>
      </c>
      <c r="I5186" s="104" t="str">
        <f>IFERROR(IF(D5186="","",VLOOKUP(E5186,Saldo!$P$8:$Q$1009,2,FALSE)),"")</f>
        <v/>
      </c>
      <c r="J5186" s="76"/>
      <c r="K5186" s="28" t="str">
        <f t="shared" si="80"/>
        <v/>
      </c>
    </row>
    <row r="5187" spans="1:11" ht="18.95" customHeight="1" x14ac:dyDescent="0.25">
      <c r="A5187" s="52"/>
      <c r="C5187" s="76"/>
      <c r="D5187" s="185"/>
      <c r="E5187" s="76"/>
      <c r="F5187" s="76" t="str">
        <f>IF(E5187="","",IFERROR(VLOOKUP(E5187,Cadastro!$C$9:$D$1009,2,FALSE),"PROD. NÃO ENCONTRADO"))</f>
        <v/>
      </c>
      <c r="G5187" s="94"/>
      <c r="H5187" s="69" t="str">
        <f>IFERROR(G5187*VLOOKUP(E5187,Saldo!$P$8:$U$1009,6,FALSE),"")</f>
        <v/>
      </c>
      <c r="I5187" s="104" t="str">
        <f>IFERROR(IF(D5187="","",VLOOKUP(E5187,Saldo!$P$8:$Q$1009,2,FALSE)),"")</f>
        <v/>
      </c>
      <c r="J5187" s="76"/>
      <c r="K5187" s="28" t="str">
        <f t="shared" si="80"/>
        <v/>
      </c>
    </row>
    <row r="5188" spans="1:11" ht="18.95" customHeight="1" x14ac:dyDescent="0.25">
      <c r="A5188" s="52"/>
      <c r="C5188" s="76"/>
      <c r="D5188" s="185"/>
      <c r="E5188" s="76"/>
      <c r="F5188" s="76" t="str">
        <f>IF(E5188="","",IFERROR(VLOOKUP(E5188,Cadastro!$C$9:$D$1009,2,FALSE),"PROD. NÃO ENCONTRADO"))</f>
        <v/>
      </c>
      <c r="G5188" s="94"/>
      <c r="H5188" s="69" t="str">
        <f>IFERROR(G5188*VLOOKUP(E5188,Saldo!$P$8:$U$1009,6,FALSE),"")</f>
        <v/>
      </c>
      <c r="I5188" s="104" t="str">
        <f>IFERROR(IF(D5188="","",VLOOKUP(E5188,Saldo!$P$8:$Q$1009,2,FALSE)),"")</f>
        <v/>
      </c>
      <c r="J5188" s="76"/>
      <c r="K5188" s="28" t="str">
        <f t="shared" si="80"/>
        <v/>
      </c>
    </row>
    <row r="5189" spans="1:11" ht="18.95" customHeight="1" x14ac:dyDescent="0.25">
      <c r="A5189" s="52"/>
      <c r="C5189" s="76"/>
      <c r="D5189" s="185"/>
      <c r="E5189" s="76"/>
      <c r="F5189" s="76" t="str">
        <f>IF(E5189="","",IFERROR(VLOOKUP(E5189,Cadastro!$C$9:$D$1009,2,FALSE),"PROD. NÃO ENCONTRADO"))</f>
        <v/>
      </c>
      <c r="G5189" s="94"/>
      <c r="H5189" s="69" t="str">
        <f>IFERROR(G5189*VLOOKUP(E5189,Saldo!$P$8:$U$1009,6,FALSE),"")</f>
        <v/>
      </c>
      <c r="I5189" s="104" t="str">
        <f>IFERROR(IF(D5189="","",VLOOKUP(E5189,Saldo!$P$8:$Q$1009,2,FALSE)),"")</f>
        <v/>
      </c>
      <c r="J5189" s="76"/>
      <c r="K5189" s="28" t="str">
        <f t="shared" si="80"/>
        <v/>
      </c>
    </row>
    <row r="5190" spans="1:11" ht="18.95" customHeight="1" x14ac:dyDescent="0.25">
      <c r="A5190" s="52"/>
      <c r="C5190" s="76"/>
      <c r="D5190" s="185"/>
      <c r="E5190" s="76"/>
      <c r="F5190" s="76" t="str">
        <f>IF(E5190="","",IFERROR(VLOOKUP(E5190,Cadastro!$C$9:$D$1009,2,FALSE),"PROD. NÃO ENCONTRADO"))</f>
        <v/>
      </c>
      <c r="G5190" s="94"/>
      <c r="H5190" s="69" t="str">
        <f>IFERROR(G5190*VLOOKUP(E5190,Saldo!$P$8:$U$1009,6,FALSE),"")</f>
        <v/>
      </c>
      <c r="I5190" s="104" t="str">
        <f>IFERROR(IF(D5190="","",VLOOKUP(E5190,Saldo!$P$8:$Q$1009,2,FALSE)),"")</f>
        <v/>
      </c>
      <c r="J5190" s="76"/>
      <c r="K5190" s="28" t="str">
        <f t="shared" si="80"/>
        <v/>
      </c>
    </row>
    <row r="5191" spans="1:11" ht="18.95" customHeight="1" x14ac:dyDescent="0.25">
      <c r="A5191" s="52"/>
      <c r="C5191" s="76"/>
      <c r="D5191" s="185"/>
      <c r="E5191" s="76"/>
      <c r="F5191" s="76" t="str">
        <f>IF(E5191="","",IFERROR(VLOOKUP(E5191,Cadastro!$C$9:$D$1009,2,FALSE),"PROD. NÃO ENCONTRADO"))</f>
        <v/>
      </c>
      <c r="G5191" s="94"/>
      <c r="H5191" s="69" t="str">
        <f>IFERROR(G5191*VLOOKUP(E5191,Saldo!$P$8:$U$1009,6,FALSE),"")</f>
        <v/>
      </c>
      <c r="I5191" s="104" t="str">
        <f>IFERROR(IF(D5191="","",VLOOKUP(E5191,Saldo!$P$8:$Q$1009,2,FALSE)),"")</f>
        <v/>
      </c>
      <c r="J5191" s="76"/>
      <c r="K5191" s="28" t="str">
        <f t="shared" si="80"/>
        <v/>
      </c>
    </row>
    <row r="5192" spans="1:11" ht="18.95" customHeight="1" x14ac:dyDescent="0.25">
      <c r="A5192" s="52"/>
      <c r="C5192" s="76"/>
      <c r="D5192" s="185"/>
      <c r="E5192" s="76"/>
      <c r="F5192" s="76" t="str">
        <f>IF(E5192="","",IFERROR(VLOOKUP(E5192,Cadastro!$C$9:$D$1009,2,FALSE),"PROD. NÃO ENCONTRADO"))</f>
        <v/>
      </c>
      <c r="G5192" s="94"/>
      <c r="H5192" s="69" t="str">
        <f>IFERROR(G5192*VLOOKUP(E5192,Saldo!$P$8:$U$1009,6,FALSE),"")</f>
        <v/>
      </c>
      <c r="I5192" s="104" t="str">
        <f>IFERROR(IF(D5192="","",VLOOKUP(E5192,Saldo!$P$8:$Q$1009,2,FALSE)),"")</f>
        <v/>
      </c>
      <c r="J5192" s="76"/>
      <c r="K5192" s="28" t="str">
        <f t="shared" si="80"/>
        <v/>
      </c>
    </row>
    <row r="5193" spans="1:11" ht="18.95" customHeight="1" x14ac:dyDescent="0.25">
      <c r="A5193" s="52"/>
      <c r="C5193" s="76"/>
      <c r="D5193" s="185"/>
      <c r="E5193" s="76"/>
      <c r="F5193" s="76" t="str">
        <f>IF(E5193="","",IFERROR(VLOOKUP(E5193,Cadastro!$C$9:$D$1009,2,FALSE),"PROD. NÃO ENCONTRADO"))</f>
        <v/>
      </c>
      <c r="G5193" s="94"/>
      <c r="H5193" s="69" t="str">
        <f>IFERROR(G5193*VLOOKUP(E5193,Saldo!$P$8:$U$1009,6,FALSE),"")</f>
        <v/>
      </c>
      <c r="I5193" s="104" t="str">
        <f>IFERROR(IF(D5193="","",VLOOKUP(E5193,Saldo!$P$8:$Q$1009,2,FALSE)),"")</f>
        <v/>
      </c>
      <c r="J5193" s="76"/>
      <c r="K5193" s="28" t="str">
        <f t="shared" si="80"/>
        <v/>
      </c>
    </row>
    <row r="5194" spans="1:11" ht="18.95" customHeight="1" x14ac:dyDescent="0.25">
      <c r="A5194" s="52"/>
      <c r="C5194" s="76"/>
      <c r="D5194" s="185"/>
      <c r="E5194" s="76"/>
      <c r="F5194" s="76" t="str">
        <f>IF(E5194="","",IFERROR(VLOOKUP(E5194,Cadastro!$C$9:$D$1009,2,FALSE),"PROD. NÃO ENCONTRADO"))</f>
        <v/>
      </c>
      <c r="G5194" s="94"/>
      <c r="H5194" s="69" t="str">
        <f>IFERROR(G5194*VLOOKUP(E5194,Saldo!$P$8:$U$1009,6,FALSE),"")</f>
        <v/>
      </c>
      <c r="I5194" s="104" t="str">
        <f>IFERROR(IF(D5194="","",VLOOKUP(E5194,Saldo!$P$8:$Q$1009,2,FALSE)),"")</f>
        <v/>
      </c>
      <c r="J5194" s="76"/>
      <c r="K5194" s="28" t="str">
        <f t="shared" ref="K5194:K5257" si="81">IF(D5194="","",MONTH(D5194))</f>
        <v/>
      </c>
    </row>
    <row r="5195" spans="1:11" ht="18.95" customHeight="1" x14ac:dyDescent="0.25">
      <c r="A5195" s="52"/>
      <c r="C5195" s="76"/>
      <c r="D5195" s="185"/>
      <c r="E5195" s="76"/>
      <c r="F5195" s="76" t="str">
        <f>IF(E5195="","",IFERROR(VLOOKUP(E5195,Cadastro!$C$9:$D$1009,2,FALSE),"PROD. NÃO ENCONTRADO"))</f>
        <v/>
      </c>
      <c r="G5195" s="94"/>
      <c r="H5195" s="69" t="str">
        <f>IFERROR(G5195*VLOOKUP(E5195,Saldo!$P$8:$U$1009,6,FALSE),"")</f>
        <v/>
      </c>
      <c r="I5195" s="104" t="str">
        <f>IFERROR(IF(D5195="","",VLOOKUP(E5195,Saldo!$P$8:$Q$1009,2,FALSE)),"")</f>
        <v/>
      </c>
      <c r="J5195" s="76"/>
      <c r="K5195" s="28" t="str">
        <f t="shared" si="81"/>
        <v/>
      </c>
    </row>
    <row r="5196" spans="1:11" ht="18.95" customHeight="1" x14ac:dyDescent="0.25">
      <c r="A5196" s="52"/>
      <c r="C5196" s="76"/>
      <c r="D5196" s="185"/>
      <c r="E5196" s="76"/>
      <c r="F5196" s="76" t="str">
        <f>IF(E5196="","",IFERROR(VLOOKUP(E5196,Cadastro!$C$9:$D$1009,2,FALSE),"PROD. NÃO ENCONTRADO"))</f>
        <v/>
      </c>
      <c r="G5196" s="94"/>
      <c r="H5196" s="69" t="str">
        <f>IFERROR(G5196*VLOOKUP(E5196,Saldo!$P$8:$U$1009,6,FALSE),"")</f>
        <v/>
      </c>
      <c r="I5196" s="104" t="str">
        <f>IFERROR(IF(D5196="","",VLOOKUP(E5196,Saldo!$P$8:$Q$1009,2,FALSE)),"")</f>
        <v/>
      </c>
      <c r="J5196" s="76"/>
      <c r="K5196" s="28" t="str">
        <f t="shared" si="81"/>
        <v/>
      </c>
    </row>
    <row r="5197" spans="1:11" ht="18.95" customHeight="1" x14ac:dyDescent="0.25">
      <c r="A5197" s="52"/>
      <c r="C5197" s="76"/>
      <c r="D5197" s="185"/>
      <c r="E5197" s="76"/>
      <c r="F5197" s="76" t="str">
        <f>IF(E5197="","",IFERROR(VLOOKUP(E5197,Cadastro!$C$9:$D$1009,2,FALSE),"PROD. NÃO ENCONTRADO"))</f>
        <v/>
      </c>
      <c r="G5197" s="94"/>
      <c r="H5197" s="69" t="str">
        <f>IFERROR(G5197*VLOOKUP(E5197,Saldo!$P$8:$U$1009,6,FALSE),"")</f>
        <v/>
      </c>
      <c r="I5197" s="104" t="str">
        <f>IFERROR(IF(D5197="","",VLOOKUP(E5197,Saldo!$P$8:$Q$1009,2,FALSE)),"")</f>
        <v/>
      </c>
      <c r="J5197" s="76"/>
      <c r="K5197" s="28" t="str">
        <f t="shared" si="81"/>
        <v/>
      </c>
    </row>
    <row r="5198" spans="1:11" ht="18.95" customHeight="1" x14ac:dyDescent="0.25">
      <c r="A5198" s="52"/>
      <c r="C5198" s="76"/>
      <c r="D5198" s="185"/>
      <c r="E5198" s="76"/>
      <c r="F5198" s="76" t="str">
        <f>IF(E5198="","",IFERROR(VLOOKUP(E5198,Cadastro!$C$9:$D$1009,2,FALSE),"PROD. NÃO ENCONTRADO"))</f>
        <v/>
      </c>
      <c r="G5198" s="94"/>
      <c r="H5198" s="69" t="str">
        <f>IFERROR(G5198*VLOOKUP(E5198,Saldo!$P$8:$U$1009,6,FALSE),"")</f>
        <v/>
      </c>
      <c r="I5198" s="104" t="str">
        <f>IFERROR(IF(D5198="","",VLOOKUP(E5198,Saldo!$P$8:$Q$1009,2,FALSE)),"")</f>
        <v/>
      </c>
      <c r="J5198" s="76"/>
      <c r="K5198" s="28" t="str">
        <f t="shared" si="81"/>
        <v/>
      </c>
    </row>
    <row r="5199" spans="1:11" ht="18.95" customHeight="1" x14ac:dyDescent="0.25">
      <c r="A5199" s="52"/>
      <c r="C5199" s="76"/>
      <c r="D5199" s="185"/>
      <c r="E5199" s="76"/>
      <c r="F5199" s="76" t="str">
        <f>IF(E5199="","",IFERROR(VLOOKUP(E5199,Cadastro!$C$9:$D$1009,2,FALSE),"PROD. NÃO ENCONTRADO"))</f>
        <v/>
      </c>
      <c r="G5199" s="94"/>
      <c r="H5199" s="69" t="str">
        <f>IFERROR(G5199*VLOOKUP(E5199,Saldo!$P$8:$U$1009,6,FALSE),"")</f>
        <v/>
      </c>
      <c r="I5199" s="104" t="str">
        <f>IFERROR(IF(D5199="","",VLOOKUP(E5199,Saldo!$P$8:$Q$1009,2,FALSE)),"")</f>
        <v/>
      </c>
      <c r="J5199" s="76"/>
      <c r="K5199" s="28" t="str">
        <f t="shared" si="81"/>
        <v/>
      </c>
    </row>
    <row r="5200" spans="1:11" ht="18.95" customHeight="1" x14ac:dyDescent="0.25">
      <c r="A5200" s="52"/>
      <c r="C5200" s="76"/>
      <c r="D5200" s="185"/>
      <c r="E5200" s="76"/>
      <c r="F5200" s="76" t="str">
        <f>IF(E5200="","",IFERROR(VLOOKUP(E5200,Cadastro!$C$9:$D$1009,2,FALSE),"PROD. NÃO ENCONTRADO"))</f>
        <v/>
      </c>
      <c r="G5200" s="94"/>
      <c r="H5200" s="69" t="str">
        <f>IFERROR(G5200*VLOOKUP(E5200,Saldo!$P$8:$U$1009,6,FALSE),"")</f>
        <v/>
      </c>
      <c r="I5200" s="104" t="str">
        <f>IFERROR(IF(D5200="","",VLOOKUP(E5200,Saldo!$P$8:$Q$1009,2,FALSE)),"")</f>
        <v/>
      </c>
      <c r="J5200" s="76"/>
      <c r="K5200" s="28" t="str">
        <f t="shared" si="81"/>
        <v/>
      </c>
    </row>
    <row r="5201" spans="1:11" ht="18.95" customHeight="1" x14ac:dyDescent="0.25">
      <c r="A5201" s="52"/>
      <c r="C5201" s="76"/>
      <c r="D5201" s="185"/>
      <c r="E5201" s="76"/>
      <c r="F5201" s="76" t="str">
        <f>IF(E5201="","",IFERROR(VLOOKUP(E5201,Cadastro!$C$9:$D$1009,2,FALSE),"PROD. NÃO ENCONTRADO"))</f>
        <v/>
      </c>
      <c r="G5201" s="94"/>
      <c r="H5201" s="69" t="str">
        <f>IFERROR(G5201*VLOOKUP(E5201,Saldo!$P$8:$U$1009,6,FALSE),"")</f>
        <v/>
      </c>
      <c r="I5201" s="104" t="str">
        <f>IFERROR(IF(D5201="","",VLOOKUP(E5201,Saldo!$P$8:$Q$1009,2,FALSE)),"")</f>
        <v/>
      </c>
      <c r="J5201" s="76"/>
      <c r="K5201" s="28" t="str">
        <f t="shared" si="81"/>
        <v/>
      </c>
    </row>
    <row r="5202" spans="1:11" ht="18.95" customHeight="1" x14ac:dyDescent="0.25">
      <c r="A5202" s="52"/>
      <c r="C5202" s="76"/>
      <c r="D5202" s="185"/>
      <c r="E5202" s="76"/>
      <c r="F5202" s="76" t="str">
        <f>IF(E5202="","",IFERROR(VLOOKUP(E5202,Cadastro!$C$9:$D$1009,2,FALSE),"PROD. NÃO ENCONTRADO"))</f>
        <v/>
      </c>
      <c r="G5202" s="94"/>
      <c r="H5202" s="69" t="str">
        <f>IFERROR(G5202*VLOOKUP(E5202,Saldo!$P$8:$U$1009,6,FALSE),"")</f>
        <v/>
      </c>
      <c r="I5202" s="104" t="str">
        <f>IFERROR(IF(D5202="","",VLOOKUP(E5202,Saldo!$P$8:$Q$1009,2,FALSE)),"")</f>
        <v/>
      </c>
      <c r="J5202" s="76"/>
      <c r="K5202" s="28" t="str">
        <f t="shared" si="81"/>
        <v/>
      </c>
    </row>
    <row r="5203" spans="1:11" ht="18.95" customHeight="1" x14ac:dyDescent="0.25">
      <c r="A5203" s="52"/>
      <c r="C5203" s="76"/>
      <c r="D5203" s="185"/>
      <c r="E5203" s="76"/>
      <c r="F5203" s="76" t="str">
        <f>IF(E5203="","",IFERROR(VLOOKUP(E5203,Cadastro!$C$9:$D$1009,2,FALSE),"PROD. NÃO ENCONTRADO"))</f>
        <v/>
      </c>
      <c r="G5203" s="94"/>
      <c r="H5203" s="69" t="str">
        <f>IFERROR(G5203*VLOOKUP(E5203,Saldo!$P$8:$U$1009,6,FALSE),"")</f>
        <v/>
      </c>
      <c r="I5203" s="104" t="str">
        <f>IFERROR(IF(D5203="","",VLOOKUP(E5203,Saldo!$P$8:$Q$1009,2,FALSE)),"")</f>
        <v/>
      </c>
      <c r="J5203" s="76"/>
      <c r="K5203" s="28" t="str">
        <f t="shared" si="81"/>
        <v/>
      </c>
    </row>
    <row r="5204" spans="1:11" ht="18.95" customHeight="1" x14ac:dyDescent="0.25">
      <c r="A5204" s="52"/>
      <c r="C5204" s="76"/>
      <c r="D5204" s="185"/>
      <c r="E5204" s="76"/>
      <c r="F5204" s="76" t="str">
        <f>IF(E5204="","",IFERROR(VLOOKUP(E5204,Cadastro!$C$9:$D$1009,2,FALSE),"PROD. NÃO ENCONTRADO"))</f>
        <v/>
      </c>
      <c r="G5204" s="94"/>
      <c r="H5204" s="69" t="str">
        <f>IFERROR(G5204*VLOOKUP(E5204,Saldo!$P$8:$U$1009,6,FALSE),"")</f>
        <v/>
      </c>
      <c r="I5204" s="104" t="str">
        <f>IFERROR(IF(D5204="","",VLOOKUP(E5204,Saldo!$P$8:$Q$1009,2,FALSE)),"")</f>
        <v/>
      </c>
      <c r="J5204" s="76"/>
      <c r="K5204" s="28" t="str">
        <f t="shared" si="81"/>
        <v/>
      </c>
    </row>
    <row r="5205" spans="1:11" ht="18.95" customHeight="1" x14ac:dyDescent="0.25">
      <c r="A5205" s="52"/>
      <c r="C5205" s="76"/>
      <c r="D5205" s="185"/>
      <c r="E5205" s="76"/>
      <c r="F5205" s="76" t="str">
        <f>IF(E5205="","",IFERROR(VLOOKUP(E5205,Cadastro!$C$9:$D$1009,2,FALSE),"PROD. NÃO ENCONTRADO"))</f>
        <v/>
      </c>
      <c r="G5205" s="94"/>
      <c r="H5205" s="69" t="str">
        <f>IFERROR(G5205*VLOOKUP(E5205,Saldo!$P$8:$U$1009,6,FALSE),"")</f>
        <v/>
      </c>
      <c r="I5205" s="104" t="str">
        <f>IFERROR(IF(D5205="","",VLOOKUP(E5205,Saldo!$P$8:$Q$1009,2,FALSE)),"")</f>
        <v/>
      </c>
      <c r="J5205" s="76"/>
      <c r="K5205" s="28" t="str">
        <f t="shared" si="81"/>
        <v/>
      </c>
    </row>
    <row r="5206" spans="1:11" ht="18.95" customHeight="1" x14ac:dyDescent="0.25">
      <c r="A5206" s="52"/>
      <c r="C5206" s="76"/>
      <c r="D5206" s="185"/>
      <c r="E5206" s="76"/>
      <c r="F5206" s="76" t="str">
        <f>IF(E5206="","",IFERROR(VLOOKUP(E5206,Cadastro!$C$9:$D$1009,2,FALSE),"PROD. NÃO ENCONTRADO"))</f>
        <v/>
      </c>
      <c r="G5206" s="94"/>
      <c r="H5206" s="69" t="str">
        <f>IFERROR(G5206*VLOOKUP(E5206,Saldo!$P$8:$U$1009,6,FALSE),"")</f>
        <v/>
      </c>
      <c r="I5206" s="104" t="str">
        <f>IFERROR(IF(D5206="","",VLOOKUP(E5206,Saldo!$P$8:$Q$1009,2,FALSE)),"")</f>
        <v/>
      </c>
      <c r="J5206" s="76"/>
      <c r="K5206" s="28" t="str">
        <f t="shared" si="81"/>
        <v/>
      </c>
    </row>
    <row r="5207" spans="1:11" ht="18.95" customHeight="1" x14ac:dyDescent="0.25">
      <c r="A5207" s="52"/>
      <c r="C5207" s="76"/>
      <c r="D5207" s="185"/>
      <c r="E5207" s="76"/>
      <c r="F5207" s="76" t="str">
        <f>IF(E5207="","",IFERROR(VLOOKUP(E5207,Cadastro!$C$9:$D$1009,2,FALSE),"PROD. NÃO ENCONTRADO"))</f>
        <v/>
      </c>
      <c r="G5207" s="94"/>
      <c r="H5207" s="69" t="str">
        <f>IFERROR(G5207*VLOOKUP(E5207,Saldo!$P$8:$U$1009,6,FALSE),"")</f>
        <v/>
      </c>
      <c r="I5207" s="104" t="str">
        <f>IFERROR(IF(D5207="","",VLOOKUP(E5207,Saldo!$P$8:$Q$1009,2,FALSE)),"")</f>
        <v/>
      </c>
      <c r="J5207" s="76"/>
      <c r="K5207" s="28" t="str">
        <f t="shared" si="81"/>
        <v/>
      </c>
    </row>
    <row r="5208" spans="1:11" ht="18.95" customHeight="1" x14ac:dyDescent="0.25">
      <c r="A5208" s="52"/>
      <c r="C5208" s="76"/>
      <c r="D5208" s="185"/>
      <c r="E5208" s="76"/>
      <c r="F5208" s="76" t="str">
        <f>IF(E5208="","",IFERROR(VLOOKUP(E5208,Cadastro!$C$9:$D$1009,2,FALSE),"PROD. NÃO ENCONTRADO"))</f>
        <v/>
      </c>
      <c r="G5208" s="94"/>
      <c r="H5208" s="69" t="str">
        <f>IFERROR(G5208*VLOOKUP(E5208,Saldo!$P$8:$U$1009,6,FALSE),"")</f>
        <v/>
      </c>
      <c r="I5208" s="104" t="str">
        <f>IFERROR(IF(D5208="","",VLOOKUP(E5208,Saldo!$P$8:$Q$1009,2,FALSE)),"")</f>
        <v/>
      </c>
      <c r="J5208" s="76"/>
      <c r="K5208" s="28" t="str">
        <f t="shared" si="81"/>
        <v/>
      </c>
    </row>
    <row r="5209" spans="1:11" ht="18.95" customHeight="1" x14ac:dyDescent="0.25">
      <c r="A5209" s="52"/>
      <c r="C5209" s="76"/>
      <c r="D5209" s="185"/>
      <c r="E5209" s="76"/>
      <c r="F5209" s="76" t="str">
        <f>IF(E5209="","",IFERROR(VLOOKUP(E5209,Cadastro!$C$9:$D$1009,2,FALSE),"PROD. NÃO ENCONTRADO"))</f>
        <v/>
      </c>
      <c r="G5209" s="94"/>
      <c r="H5209" s="69" t="str">
        <f>IFERROR(G5209*VLOOKUP(E5209,Saldo!$P$8:$U$1009,6,FALSE),"")</f>
        <v/>
      </c>
      <c r="I5209" s="104" t="str">
        <f>IFERROR(IF(D5209="","",VLOOKUP(E5209,Saldo!$P$8:$Q$1009,2,FALSE)),"")</f>
        <v/>
      </c>
      <c r="J5209" s="76"/>
      <c r="K5209" s="28" t="str">
        <f t="shared" si="81"/>
        <v/>
      </c>
    </row>
    <row r="5210" spans="1:11" ht="18.95" customHeight="1" x14ac:dyDescent="0.25">
      <c r="A5210" s="52"/>
      <c r="C5210" s="76"/>
      <c r="D5210" s="185"/>
      <c r="E5210" s="76"/>
      <c r="F5210" s="76" t="str">
        <f>IF(E5210="","",IFERROR(VLOOKUP(E5210,Cadastro!$C$9:$D$1009,2,FALSE),"PROD. NÃO ENCONTRADO"))</f>
        <v/>
      </c>
      <c r="G5210" s="94"/>
      <c r="H5210" s="69" t="str">
        <f>IFERROR(G5210*VLOOKUP(E5210,Saldo!$P$8:$U$1009,6,FALSE),"")</f>
        <v/>
      </c>
      <c r="I5210" s="104" t="str">
        <f>IFERROR(IF(D5210="","",VLOOKUP(E5210,Saldo!$P$8:$Q$1009,2,FALSE)),"")</f>
        <v/>
      </c>
      <c r="J5210" s="76"/>
      <c r="K5210" s="28" t="str">
        <f t="shared" si="81"/>
        <v/>
      </c>
    </row>
    <row r="5211" spans="1:11" ht="18.95" customHeight="1" x14ac:dyDescent="0.25">
      <c r="A5211" s="52"/>
      <c r="C5211" s="76"/>
      <c r="D5211" s="185"/>
      <c r="E5211" s="76"/>
      <c r="F5211" s="76" t="str">
        <f>IF(E5211="","",IFERROR(VLOOKUP(E5211,Cadastro!$C$9:$D$1009,2,FALSE),"PROD. NÃO ENCONTRADO"))</f>
        <v/>
      </c>
      <c r="G5211" s="94"/>
      <c r="H5211" s="69" t="str">
        <f>IFERROR(G5211*VLOOKUP(E5211,Saldo!$P$8:$U$1009,6,FALSE),"")</f>
        <v/>
      </c>
      <c r="I5211" s="104" t="str">
        <f>IFERROR(IF(D5211="","",VLOOKUP(E5211,Saldo!$P$8:$Q$1009,2,FALSE)),"")</f>
        <v/>
      </c>
      <c r="J5211" s="76"/>
      <c r="K5211" s="28" t="str">
        <f t="shared" si="81"/>
        <v/>
      </c>
    </row>
    <row r="5212" spans="1:11" ht="18.95" customHeight="1" x14ac:dyDescent="0.25">
      <c r="A5212" s="52"/>
      <c r="C5212" s="76"/>
      <c r="D5212" s="185"/>
      <c r="E5212" s="76"/>
      <c r="F5212" s="76" t="str">
        <f>IF(E5212="","",IFERROR(VLOOKUP(E5212,Cadastro!$C$9:$D$1009,2,FALSE),"PROD. NÃO ENCONTRADO"))</f>
        <v/>
      </c>
      <c r="G5212" s="94"/>
      <c r="H5212" s="69" t="str">
        <f>IFERROR(G5212*VLOOKUP(E5212,Saldo!$P$8:$U$1009,6,FALSE),"")</f>
        <v/>
      </c>
      <c r="I5212" s="104" t="str">
        <f>IFERROR(IF(D5212="","",VLOOKUP(E5212,Saldo!$P$8:$Q$1009,2,FALSE)),"")</f>
        <v/>
      </c>
      <c r="J5212" s="76"/>
      <c r="K5212" s="28" t="str">
        <f t="shared" si="81"/>
        <v/>
      </c>
    </row>
    <row r="5213" spans="1:11" ht="18.95" customHeight="1" x14ac:dyDescent="0.25">
      <c r="A5213" s="52"/>
      <c r="C5213" s="76"/>
      <c r="D5213" s="185"/>
      <c r="E5213" s="76"/>
      <c r="F5213" s="76" t="str">
        <f>IF(E5213="","",IFERROR(VLOOKUP(E5213,Cadastro!$C$9:$D$1009,2,FALSE),"PROD. NÃO ENCONTRADO"))</f>
        <v/>
      </c>
      <c r="G5213" s="94"/>
      <c r="H5213" s="69" t="str">
        <f>IFERROR(G5213*VLOOKUP(E5213,Saldo!$P$8:$U$1009,6,FALSE),"")</f>
        <v/>
      </c>
      <c r="I5213" s="104" t="str">
        <f>IFERROR(IF(D5213="","",VLOOKUP(E5213,Saldo!$P$8:$Q$1009,2,FALSE)),"")</f>
        <v/>
      </c>
      <c r="J5213" s="76"/>
      <c r="K5213" s="28" t="str">
        <f t="shared" si="81"/>
        <v/>
      </c>
    </row>
    <row r="5214" spans="1:11" ht="18.95" customHeight="1" x14ac:dyDescent="0.25">
      <c r="A5214" s="52"/>
      <c r="C5214" s="76"/>
      <c r="D5214" s="185"/>
      <c r="E5214" s="76"/>
      <c r="F5214" s="76" t="str">
        <f>IF(E5214="","",IFERROR(VLOOKUP(E5214,Cadastro!$C$9:$D$1009,2,FALSE),"PROD. NÃO ENCONTRADO"))</f>
        <v/>
      </c>
      <c r="G5214" s="94"/>
      <c r="H5214" s="69" t="str">
        <f>IFERROR(G5214*VLOOKUP(E5214,Saldo!$P$8:$U$1009,6,FALSE),"")</f>
        <v/>
      </c>
      <c r="I5214" s="104" t="str">
        <f>IFERROR(IF(D5214="","",VLOOKUP(E5214,Saldo!$P$8:$Q$1009,2,FALSE)),"")</f>
        <v/>
      </c>
      <c r="J5214" s="76"/>
      <c r="K5214" s="28" t="str">
        <f t="shared" si="81"/>
        <v/>
      </c>
    </row>
    <row r="5215" spans="1:11" ht="18.95" customHeight="1" x14ac:dyDescent="0.25">
      <c r="A5215" s="52"/>
      <c r="C5215" s="76"/>
      <c r="D5215" s="185"/>
      <c r="E5215" s="76"/>
      <c r="F5215" s="76" t="str">
        <f>IF(E5215="","",IFERROR(VLOOKUP(E5215,Cadastro!$C$9:$D$1009,2,FALSE),"PROD. NÃO ENCONTRADO"))</f>
        <v/>
      </c>
      <c r="G5215" s="94"/>
      <c r="H5215" s="69" t="str">
        <f>IFERROR(G5215*VLOOKUP(E5215,Saldo!$P$8:$U$1009,6,FALSE),"")</f>
        <v/>
      </c>
      <c r="I5215" s="104" t="str">
        <f>IFERROR(IF(D5215="","",VLOOKUP(E5215,Saldo!$P$8:$Q$1009,2,FALSE)),"")</f>
        <v/>
      </c>
      <c r="J5215" s="76"/>
      <c r="K5215" s="28" t="str">
        <f t="shared" si="81"/>
        <v/>
      </c>
    </row>
    <row r="5216" spans="1:11" ht="18.95" customHeight="1" x14ac:dyDescent="0.25">
      <c r="A5216" s="52"/>
      <c r="C5216" s="76"/>
      <c r="D5216" s="185"/>
      <c r="E5216" s="76"/>
      <c r="F5216" s="76" t="str">
        <f>IF(E5216="","",IFERROR(VLOOKUP(E5216,Cadastro!$C$9:$D$1009,2,FALSE),"PROD. NÃO ENCONTRADO"))</f>
        <v/>
      </c>
      <c r="G5216" s="94"/>
      <c r="H5216" s="69" t="str">
        <f>IFERROR(G5216*VLOOKUP(E5216,Saldo!$P$8:$U$1009,6,FALSE),"")</f>
        <v/>
      </c>
      <c r="I5216" s="104" t="str">
        <f>IFERROR(IF(D5216="","",VLOOKUP(E5216,Saldo!$P$8:$Q$1009,2,FALSE)),"")</f>
        <v/>
      </c>
      <c r="J5216" s="76"/>
      <c r="K5216" s="28" t="str">
        <f t="shared" si="81"/>
        <v/>
      </c>
    </row>
    <row r="5217" spans="1:11" ht="18.95" customHeight="1" x14ac:dyDescent="0.25">
      <c r="A5217" s="52"/>
      <c r="C5217" s="76"/>
      <c r="D5217" s="185"/>
      <c r="E5217" s="76"/>
      <c r="F5217" s="76" t="str">
        <f>IF(E5217="","",IFERROR(VLOOKUP(E5217,Cadastro!$C$9:$D$1009,2,FALSE),"PROD. NÃO ENCONTRADO"))</f>
        <v/>
      </c>
      <c r="G5217" s="94"/>
      <c r="H5217" s="69" t="str">
        <f>IFERROR(G5217*VLOOKUP(E5217,Saldo!$P$8:$U$1009,6,FALSE),"")</f>
        <v/>
      </c>
      <c r="I5217" s="104" t="str">
        <f>IFERROR(IF(D5217="","",VLOOKUP(E5217,Saldo!$P$8:$Q$1009,2,FALSE)),"")</f>
        <v/>
      </c>
      <c r="J5217" s="76"/>
      <c r="K5217" s="28" t="str">
        <f t="shared" si="81"/>
        <v/>
      </c>
    </row>
    <row r="5218" spans="1:11" ht="18.95" customHeight="1" x14ac:dyDescent="0.25">
      <c r="A5218" s="52"/>
      <c r="C5218" s="76"/>
      <c r="D5218" s="185"/>
      <c r="E5218" s="76"/>
      <c r="F5218" s="76" t="str">
        <f>IF(E5218="","",IFERROR(VLOOKUP(E5218,Cadastro!$C$9:$D$1009,2,FALSE),"PROD. NÃO ENCONTRADO"))</f>
        <v/>
      </c>
      <c r="G5218" s="94"/>
      <c r="H5218" s="69" t="str">
        <f>IFERROR(G5218*VLOOKUP(E5218,Saldo!$P$8:$U$1009,6,FALSE),"")</f>
        <v/>
      </c>
      <c r="I5218" s="104" t="str">
        <f>IFERROR(IF(D5218="","",VLOOKUP(E5218,Saldo!$P$8:$Q$1009,2,FALSE)),"")</f>
        <v/>
      </c>
      <c r="J5218" s="76"/>
      <c r="K5218" s="28" t="str">
        <f t="shared" si="81"/>
        <v/>
      </c>
    </row>
    <row r="5219" spans="1:11" ht="18.95" customHeight="1" x14ac:dyDescent="0.25">
      <c r="A5219" s="52"/>
      <c r="C5219" s="76"/>
      <c r="D5219" s="185"/>
      <c r="E5219" s="76"/>
      <c r="F5219" s="76" t="str">
        <f>IF(E5219="","",IFERROR(VLOOKUP(E5219,Cadastro!$C$9:$D$1009,2,FALSE),"PROD. NÃO ENCONTRADO"))</f>
        <v/>
      </c>
      <c r="G5219" s="94"/>
      <c r="H5219" s="69" t="str">
        <f>IFERROR(G5219*VLOOKUP(E5219,Saldo!$P$8:$U$1009,6,FALSE),"")</f>
        <v/>
      </c>
      <c r="I5219" s="104" t="str">
        <f>IFERROR(IF(D5219="","",VLOOKUP(E5219,Saldo!$P$8:$Q$1009,2,FALSE)),"")</f>
        <v/>
      </c>
      <c r="J5219" s="76"/>
      <c r="K5219" s="28" t="str">
        <f t="shared" si="81"/>
        <v/>
      </c>
    </row>
    <row r="5220" spans="1:11" ht="18.95" customHeight="1" x14ac:dyDescent="0.25">
      <c r="A5220" s="52"/>
      <c r="C5220" s="76"/>
      <c r="D5220" s="185"/>
      <c r="E5220" s="76"/>
      <c r="F5220" s="76" t="str">
        <f>IF(E5220="","",IFERROR(VLOOKUP(E5220,Cadastro!$C$9:$D$1009,2,FALSE),"PROD. NÃO ENCONTRADO"))</f>
        <v/>
      </c>
      <c r="G5220" s="94"/>
      <c r="H5220" s="69" t="str">
        <f>IFERROR(G5220*VLOOKUP(E5220,Saldo!$P$8:$U$1009,6,FALSE),"")</f>
        <v/>
      </c>
      <c r="I5220" s="104" t="str">
        <f>IFERROR(IF(D5220="","",VLOOKUP(E5220,Saldo!$P$8:$Q$1009,2,FALSE)),"")</f>
        <v/>
      </c>
      <c r="J5220" s="76"/>
      <c r="K5220" s="28" t="str">
        <f t="shared" si="81"/>
        <v/>
      </c>
    </row>
    <row r="5221" spans="1:11" ht="18.95" customHeight="1" x14ac:dyDescent="0.25">
      <c r="A5221" s="52"/>
      <c r="C5221" s="76"/>
      <c r="D5221" s="185"/>
      <c r="E5221" s="76"/>
      <c r="F5221" s="76" t="str">
        <f>IF(E5221="","",IFERROR(VLOOKUP(E5221,Cadastro!$C$9:$D$1009,2,FALSE),"PROD. NÃO ENCONTRADO"))</f>
        <v/>
      </c>
      <c r="G5221" s="94"/>
      <c r="H5221" s="69" t="str">
        <f>IFERROR(G5221*VLOOKUP(E5221,Saldo!$P$8:$U$1009,6,FALSE),"")</f>
        <v/>
      </c>
      <c r="I5221" s="104" t="str">
        <f>IFERROR(IF(D5221="","",VLOOKUP(E5221,Saldo!$P$8:$Q$1009,2,FALSE)),"")</f>
        <v/>
      </c>
      <c r="J5221" s="76"/>
      <c r="K5221" s="28" t="str">
        <f t="shared" si="81"/>
        <v/>
      </c>
    </row>
    <row r="5222" spans="1:11" ht="18.95" customHeight="1" x14ac:dyDescent="0.25">
      <c r="A5222" s="52"/>
      <c r="C5222" s="76"/>
      <c r="D5222" s="185"/>
      <c r="E5222" s="76"/>
      <c r="F5222" s="76" t="str">
        <f>IF(E5222="","",IFERROR(VLOOKUP(E5222,Cadastro!$C$9:$D$1009,2,FALSE),"PROD. NÃO ENCONTRADO"))</f>
        <v/>
      </c>
      <c r="G5222" s="94"/>
      <c r="H5222" s="69" t="str">
        <f>IFERROR(G5222*VLOOKUP(E5222,Saldo!$P$8:$U$1009,6,FALSE),"")</f>
        <v/>
      </c>
      <c r="I5222" s="104" t="str">
        <f>IFERROR(IF(D5222="","",VLOOKUP(E5222,Saldo!$P$8:$Q$1009,2,FALSE)),"")</f>
        <v/>
      </c>
      <c r="J5222" s="76"/>
      <c r="K5222" s="28" t="str">
        <f t="shared" si="81"/>
        <v/>
      </c>
    </row>
    <row r="5223" spans="1:11" ht="18.95" customHeight="1" x14ac:dyDescent="0.25">
      <c r="A5223" s="52"/>
      <c r="C5223" s="76"/>
      <c r="D5223" s="185"/>
      <c r="E5223" s="76"/>
      <c r="F5223" s="76" t="str">
        <f>IF(E5223="","",IFERROR(VLOOKUP(E5223,Cadastro!$C$9:$D$1009,2,FALSE),"PROD. NÃO ENCONTRADO"))</f>
        <v/>
      </c>
      <c r="G5223" s="94"/>
      <c r="H5223" s="69" t="str">
        <f>IFERROR(G5223*VLOOKUP(E5223,Saldo!$P$8:$U$1009,6,FALSE),"")</f>
        <v/>
      </c>
      <c r="I5223" s="104" t="str">
        <f>IFERROR(IF(D5223="","",VLOOKUP(E5223,Saldo!$P$8:$Q$1009,2,FALSE)),"")</f>
        <v/>
      </c>
      <c r="J5223" s="76"/>
      <c r="K5223" s="28" t="str">
        <f t="shared" si="81"/>
        <v/>
      </c>
    </row>
    <row r="5224" spans="1:11" ht="18.95" customHeight="1" x14ac:dyDescent="0.25">
      <c r="A5224" s="52"/>
      <c r="C5224" s="76"/>
      <c r="D5224" s="185"/>
      <c r="E5224" s="76"/>
      <c r="F5224" s="76" t="str">
        <f>IF(E5224="","",IFERROR(VLOOKUP(E5224,Cadastro!$C$9:$D$1009,2,FALSE),"PROD. NÃO ENCONTRADO"))</f>
        <v/>
      </c>
      <c r="G5224" s="94"/>
      <c r="H5224" s="69" t="str">
        <f>IFERROR(G5224*VLOOKUP(E5224,Saldo!$P$8:$U$1009,6,FALSE),"")</f>
        <v/>
      </c>
      <c r="I5224" s="104" t="str">
        <f>IFERROR(IF(D5224="","",VLOOKUP(E5224,Saldo!$P$8:$Q$1009,2,FALSE)),"")</f>
        <v/>
      </c>
      <c r="J5224" s="76"/>
      <c r="K5224" s="28" t="str">
        <f t="shared" si="81"/>
        <v/>
      </c>
    </row>
    <row r="5225" spans="1:11" ht="18.95" customHeight="1" x14ac:dyDescent="0.25">
      <c r="A5225" s="52"/>
      <c r="C5225" s="76"/>
      <c r="D5225" s="185"/>
      <c r="E5225" s="76"/>
      <c r="F5225" s="76" t="str">
        <f>IF(E5225="","",IFERROR(VLOOKUP(E5225,Cadastro!$C$9:$D$1009,2,FALSE),"PROD. NÃO ENCONTRADO"))</f>
        <v/>
      </c>
      <c r="G5225" s="94"/>
      <c r="H5225" s="69" t="str">
        <f>IFERROR(G5225*VLOOKUP(E5225,Saldo!$P$8:$U$1009,6,FALSE),"")</f>
        <v/>
      </c>
      <c r="I5225" s="104" t="str">
        <f>IFERROR(IF(D5225="","",VLOOKUP(E5225,Saldo!$P$8:$Q$1009,2,FALSE)),"")</f>
        <v/>
      </c>
      <c r="J5225" s="76"/>
      <c r="K5225" s="28" t="str">
        <f t="shared" si="81"/>
        <v/>
      </c>
    </row>
    <row r="5226" spans="1:11" ht="18.95" customHeight="1" x14ac:dyDescent="0.25">
      <c r="A5226" s="52"/>
      <c r="C5226" s="76"/>
      <c r="D5226" s="185"/>
      <c r="E5226" s="76"/>
      <c r="F5226" s="76" t="str">
        <f>IF(E5226="","",IFERROR(VLOOKUP(E5226,Cadastro!$C$9:$D$1009,2,FALSE),"PROD. NÃO ENCONTRADO"))</f>
        <v/>
      </c>
      <c r="G5226" s="94"/>
      <c r="H5226" s="69" t="str">
        <f>IFERROR(G5226*VLOOKUP(E5226,Saldo!$P$8:$U$1009,6,FALSE),"")</f>
        <v/>
      </c>
      <c r="I5226" s="104" t="str">
        <f>IFERROR(IF(D5226="","",VLOOKUP(E5226,Saldo!$P$8:$Q$1009,2,FALSE)),"")</f>
        <v/>
      </c>
      <c r="J5226" s="76"/>
      <c r="K5226" s="28" t="str">
        <f t="shared" si="81"/>
        <v/>
      </c>
    </row>
    <row r="5227" spans="1:11" ht="18.95" customHeight="1" x14ac:dyDescent="0.25">
      <c r="A5227" s="52"/>
      <c r="C5227" s="76"/>
      <c r="D5227" s="185"/>
      <c r="E5227" s="76"/>
      <c r="F5227" s="76" t="str">
        <f>IF(E5227="","",IFERROR(VLOOKUP(E5227,Cadastro!$C$9:$D$1009,2,FALSE),"PROD. NÃO ENCONTRADO"))</f>
        <v/>
      </c>
      <c r="G5227" s="94"/>
      <c r="H5227" s="69" t="str">
        <f>IFERROR(G5227*VLOOKUP(E5227,Saldo!$P$8:$U$1009,6,FALSE),"")</f>
        <v/>
      </c>
      <c r="I5227" s="104" t="str">
        <f>IFERROR(IF(D5227="","",VLOOKUP(E5227,Saldo!$P$8:$Q$1009,2,FALSE)),"")</f>
        <v/>
      </c>
      <c r="J5227" s="76"/>
      <c r="K5227" s="28" t="str">
        <f t="shared" si="81"/>
        <v/>
      </c>
    </row>
    <row r="5228" spans="1:11" ht="18.95" customHeight="1" x14ac:dyDescent="0.25">
      <c r="A5228" s="52"/>
      <c r="C5228" s="76"/>
      <c r="D5228" s="185"/>
      <c r="E5228" s="76"/>
      <c r="F5228" s="76" t="str">
        <f>IF(E5228="","",IFERROR(VLOOKUP(E5228,Cadastro!$C$9:$D$1009,2,FALSE),"PROD. NÃO ENCONTRADO"))</f>
        <v/>
      </c>
      <c r="G5228" s="94"/>
      <c r="H5228" s="69" t="str">
        <f>IFERROR(G5228*VLOOKUP(E5228,Saldo!$P$8:$U$1009,6,FALSE),"")</f>
        <v/>
      </c>
      <c r="I5228" s="104" t="str">
        <f>IFERROR(IF(D5228="","",VLOOKUP(E5228,Saldo!$P$8:$Q$1009,2,FALSE)),"")</f>
        <v/>
      </c>
      <c r="J5228" s="76"/>
      <c r="K5228" s="28" t="str">
        <f t="shared" si="81"/>
        <v/>
      </c>
    </row>
    <row r="5229" spans="1:11" ht="18.95" customHeight="1" x14ac:dyDescent="0.25">
      <c r="A5229" s="52"/>
      <c r="C5229" s="76"/>
      <c r="D5229" s="185"/>
      <c r="E5229" s="76"/>
      <c r="F5229" s="76" t="str">
        <f>IF(E5229="","",IFERROR(VLOOKUP(E5229,Cadastro!$C$9:$D$1009,2,FALSE),"PROD. NÃO ENCONTRADO"))</f>
        <v/>
      </c>
      <c r="G5229" s="94"/>
      <c r="H5229" s="69" t="str">
        <f>IFERROR(G5229*VLOOKUP(E5229,Saldo!$P$8:$U$1009,6,FALSE),"")</f>
        <v/>
      </c>
      <c r="I5229" s="104" t="str">
        <f>IFERROR(IF(D5229="","",VLOOKUP(E5229,Saldo!$P$8:$Q$1009,2,FALSE)),"")</f>
        <v/>
      </c>
      <c r="J5229" s="76"/>
      <c r="K5229" s="28" t="str">
        <f t="shared" si="81"/>
        <v/>
      </c>
    </row>
    <row r="5230" spans="1:11" ht="18.95" customHeight="1" x14ac:dyDescent="0.25">
      <c r="A5230" s="52"/>
      <c r="C5230" s="76"/>
      <c r="D5230" s="185"/>
      <c r="E5230" s="76"/>
      <c r="F5230" s="76" t="str">
        <f>IF(E5230="","",IFERROR(VLOOKUP(E5230,Cadastro!$C$9:$D$1009,2,FALSE),"PROD. NÃO ENCONTRADO"))</f>
        <v/>
      </c>
      <c r="G5230" s="94"/>
      <c r="H5230" s="69" t="str">
        <f>IFERROR(G5230*VLOOKUP(E5230,Saldo!$P$8:$U$1009,6,FALSE),"")</f>
        <v/>
      </c>
      <c r="I5230" s="104" t="str">
        <f>IFERROR(IF(D5230="","",VLOOKUP(E5230,Saldo!$P$8:$Q$1009,2,FALSE)),"")</f>
        <v/>
      </c>
      <c r="J5230" s="76"/>
      <c r="K5230" s="28" t="str">
        <f t="shared" si="81"/>
        <v/>
      </c>
    </row>
    <row r="5231" spans="1:11" ht="18.95" customHeight="1" x14ac:dyDescent="0.25">
      <c r="A5231" s="52"/>
      <c r="C5231" s="76"/>
      <c r="D5231" s="185"/>
      <c r="E5231" s="76"/>
      <c r="F5231" s="76" t="str">
        <f>IF(E5231="","",IFERROR(VLOOKUP(E5231,Cadastro!$C$9:$D$1009,2,FALSE),"PROD. NÃO ENCONTRADO"))</f>
        <v/>
      </c>
      <c r="G5231" s="94"/>
      <c r="H5231" s="69" t="str">
        <f>IFERROR(G5231*VLOOKUP(E5231,Saldo!$P$8:$U$1009,6,FALSE),"")</f>
        <v/>
      </c>
      <c r="I5231" s="104" t="str">
        <f>IFERROR(IF(D5231="","",VLOOKUP(E5231,Saldo!$P$8:$Q$1009,2,FALSE)),"")</f>
        <v/>
      </c>
      <c r="J5231" s="76"/>
      <c r="K5231" s="28" t="str">
        <f t="shared" si="81"/>
        <v/>
      </c>
    </row>
    <row r="5232" spans="1:11" ht="18.95" customHeight="1" x14ac:dyDescent="0.25">
      <c r="A5232" s="52"/>
      <c r="C5232" s="76"/>
      <c r="D5232" s="185"/>
      <c r="E5232" s="76"/>
      <c r="F5232" s="76" t="str">
        <f>IF(E5232="","",IFERROR(VLOOKUP(E5232,Cadastro!$C$9:$D$1009,2,FALSE),"PROD. NÃO ENCONTRADO"))</f>
        <v/>
      </c>
      <c r="G5232" s="94"/>
      <c r="H5232" s="69" t="str">
        <f>IFERROR(G5232*VLOOKUP(E5232,Saldo!$P$8:$U$1009,6,FALSE),"")</f>
        <v/>
      </c>
      <c r="I5232" s="104" t="str">
        <f>IFERROR(IF(D5232="","",VLOOKUP(E5232,Saldo!$P$8:$Q$1009,2,FALSE)),"")</f>
        <v/>
      </c>
      <c r="J5232" s="76"/>
      <c r="K5232" s="28" t="str">
        <f t="shared" si="81"/>
        <v/>
      </c>
    </row>
    <row r="5233" spans="1:11" ht="18.95" customHeight="1" x14ac:dyDescent="0.25">
      <c r="A5233" s="52"/>
      <c r="C5233" s="76"/>
      <c r="D5233" s="185"/>
      <c r="E5233" s="76"/>
      <c r="F5233" s="76" t="str">
        <f>IF(E5233="","",IFERROR(VLOOKUP(E5233,Cadastro!$C$9:$D$1009,2,FALSE),"PROD. NÃO ENCONTRADO"))</f>
        <v/>
      </c>
      <c r="G5233" s="94"/>
      <c r="H5233" s="69" t="str">
        <f>IFERROR(G5233*VLOOKUP(E5233,Saldo!$P$8:$U$1009,6,FALSE),"")</f>
        <v/>
      </c>
      <c r="I5233" s="104" t="str">
        <f>IFERROR(IF(D5233="","",VLOOKUP(E5233,Saldo!$P$8:$Q$1009,2,FALSE)),"")</f>
        <v/>
      </c>
      <c r="J5233" s="76"/>
      <c r="K5233" s="28" t="str">
        <f t="shared" si="81"/>
        <v/>
      </c>
    </row>
    <row r="5234" spans="1:11" ht="18.95" customHeight="1" x14ac:dyDescent="0.25">
      <c r="A5234" s="52"/>
      <c r="C5234" s="76"/>
      <c r="D5234" s="185"/>
      <c r="E5234" s="76"/>
      <c r="F5234" s="76" t="str">
        <f>IF(E5234="","",IFERROR(VLOOKUP(E5234,Cadastro!$C$9:$D$1009,2,FALSE),"PROD. NÃO ENCONTRADO"))</f>
        <v/>
      </c>
      <c r="G5234" s="94"/>
      <c r="H5234" s="69" t="str">
        <f>IFERROR(G5234*VLOOKUP(E5234,Saldo!$P$8:$U$1009,6,FALSE),"")</f>
        <v/>
      </c>
      <c r="I5234" s="104" t="str">
        <f>IFERROR(IF(D5234="","",VLOOKUP(E5234,Saldo!$P$8:$Q$1009,2,FALSE)),"")</f>
        <v/>
      </c>
      <c r="J5234" s="76"/>
      <c r="K5234" s="28" t="str">
        <f t="shared" si="81"/>
        <v/>
      </c>
    </row>
    <row r="5235" spans="1:11" ht="18.95" customHeight="1" x14ac:dyDescent="0.25">
      <c r="A5235" s="52"/>
      <c r="C5235" s="76"/>
      <c r="D5235" s="185"/>
      <c r="E5235" s="76"/>
      <c r="F5235" s="76" t="str">
        <f>IF(E5235="","",IFERROR(VLOOKUP(E5235,Cadastro!$C$9:$D$1009,2,FALSE),"PROD. NÃO ENCONTRADO"))</f>
        <v/>
      </c>
      <c r="G5235" s="94"/>
      <c r="H5235" s="69" t="str">
        <f>IFERROR(G5235*VLOOKUP(E5235,Saldo!$P$8:$U$1009,6,FALSE),"")</f>
        <v/>
      </c>
      <c r="I5235" s="104" t="str">
        <f>IFERROR(IF(D5235="","",VLOOKUP(E5235,Saldo!$P$8:$Q$1009,2,FALSE)),"")</f>
        <v/>
      </c>
      <c r="J5235" s="76"/>
      <c r="K5235" s="28" t="str">
        <f t="shared" si="81"/>
        <v/>
      </c>
    </row>
    <row r="5236" spans="1:11" ht="18.95" customHeight="1" x14ac:dyDescent="0.25">
      <c r="A5236" s="52"/>
      <c r="C5236" s="76"/>
      <c r="D5236" s="185"/>
      <c r="E5236" s="76"/>
      <c r="F5236" s="76" t="str">
        <f>IF(E5236="","",IFERROR(VLOOKUP(E5236,Cadastro!$C$9:$D$1009,2,FALSE),"PROD. NÃO ENCONTRADO"))</f>
        <v/>
      </c>
      <c r="G5236" s="94"/>
      <c r="H5236" s="69" t="str">
        <f>IFERROR(G5236*VLOOKUP(E5236,Saldo!$P$8:$U$1009,6,FALSE),"")</f>
        <v/>
      </c>
      <c r="I5236" s="104" t="str">
        <f>IFERROR(IF(D5236="","",VLOOKUP(E5236,Saldo!$P$8:$Q$1009,2,FALSE)),"")</f>
        <v/>
      </c>
      <c r="J5236" s="76"/>
      <c r="K5236" s="28" t="str">
        <f t="shared" si="81"/>
        <v/>
      </c>
    </row>
    <row r="5237" spans="1:11" ht="18.95" customHeight="1" x14ac:dyDescent="0.25">
      <c r="A5237" s="52"/>
      <c r="C5237" s="76"/>
      <c r="D5237" s="185"/>
      <c r="E5237" s="76"/>
      <c r="F5237" s="76" t="str">
        <f>IF(E5237="","",IFERROR(VLOOKUP(E5237,Cadastro!$C$9:$D$1009,2,FALSE),"PROD. NÃO ENCONTRADO"))</f>
        <v/>
      </c>
      <c r="G5237" s="94"/>
      <c r="H5237" s="69" t="str">
        <f>IFERROR(G5237*VLOOKUP(E5237,Saldo!$P$8:$U$1009,6,FALSE),"")</f>
        <v/>
      </c>
      <c r="I5237" s="104" t="str">
        <f>IFERROR(IF(D5237="","",VLOOKUP(E5237,Saldo!$P$8:$Q$1009,2,FALSE)),"")</f>
        <v/>
      </c>
      <c r="J5237" s="76"/>
      <c r="K5237" s="28" t="str">
        <f t="shared" si="81"/>
        <v/>
      </c>
    </row>
    <row r="5238" spans="1:11" ht="18.95" customHeight="1" x14ac:dyDescent="0.25">
      <c r="A5238" s="52"/>
      <c r="C5238" s="76"/>
      <c r="D5238" s="185"/>
      <c r="E5238" s="76"/>
      <c r="F5238" s="76" t="str">
        <f>IF(E5238="","",IFERROR(VLOOKUP(E5238,Cadastro!$C$9:$D$1009,2,FALSE),"PROD. NÃO ENCONTRADO"))</f>
        <v/>
      </c>
      <c r="G5238" s="94"/>
      <c r="H5238" s="69" t="str">
        <f>IFERROR(G5238*VLOOKUP(E5238,Saldo!$P$8:$U$1009,6,FALSE),"")</f>
        <v/>
      </c>
      <c r="I5238" s="104" t="str">
        <f>IFERROR(IF(D5238="","",VLOOKUP(E5238,Saldo!$P$8:$Q$1009,2,FALSE)),"")</f>
        <v/>
      </c>
      <c r="J5238" s="76"/>
      <c r="K5238" s="28" t="str">
        <f t="shared" si="81"/>
        <v/>
      </c>
    </row>
    <row r="5239" spans="1:11" ht="18.95" customHeight="1" x14ac:dyDescent="0.25">
      <c r="A5239" s="52"/>
      <c r="C5239" s="76"/>
      <c r="D5239" s="185"/>
      <c r="E5239" s="76"/>
      <c r="F5239" s="76" t="str">
        <f>IF(E5239="","",IFERROR(VLOOKUP(E5239,Cadastro!$C$9:$D$1009,2,FALSE),"PROD. NÃO ENCONTRADO"))</f>
        <v/>
      </c>
      <c r="G5239" s="94"/>
      <c r="H5239" s="69" t="str">
        <f>IFERROR(G5239*VLOOKUP(E5239,Saldo!$P$8:$U$1009,6,FALSE),"")</f>
        <v/>
      </c>
      <c r="I5239" s="104" t="str">
        <f>IFERROR(IF(D5239="","",VLOOKUP(E5239,Saldo!$P$8:$Q$1009,2,FALSE)),"")</f>
        <v/>
      </c>
      <c r="J5239" s="76"/>
      <c r="K5239" s="28" t="str">
        <f t="shared" si="81"/>
        <v/>
      </c>
    </row>
    <row r="5240" spans="1:11" ht="18.95" customHeight="1" x14ac:dyDescent="0.25">
      <c r="A5240" s="52"/>
      <c r="C5240" s="76"/>
      <c r="D5240" s="185"/>
      <c r="E5240" s="76"/>
      <c r="F5240" s="76" t="str">
        <f>IF(E5240="","",IFERROR(VLOOKUP(E5240,Cadastro!$C$9:$D$1009,2,FALSE),"PROD. NÃO ENCONTRADO"))</f>
        <v/>
      </c>
      <c r="G5240" s="94"/>
      <c r="H5240" s="69" t="str">
        <f>IFERROR(G5240*VLOOKUP(E5240,Saldo!$P$8:$U$1009,6,FALSE),"")</f>
        <v/>
      </c>
      <c r="I5240" s="104" t="str">
        <f>IFERROR(IF(D5240="","",VLOOKUP(E5240,Saldo!$P$8:$Q$1009,2,FALSE)),"")</f>
        <v/>
      </c>
      <c r="J5240" s="76"/>
      <c r="K5240" s="28" t="str">
        <f t="shared" si="81"/>
        <v/>
      </c>
    </row>
    <row r="5241" spans="1:11" ht="18.95" customHeight="1" x14ac:dyDescent="0.25">
      <c r="A5241" s="52"/>
      <c r="C5241" s="76"/>
      <c r="D5241" s="185"/>
      <c r="E5241" s="76"/>
      <c r="F5241" s="76" t="str">
        <f>IF(E5241="","",IFERROR(VLOOKUP(E5241,Cadastro!$C$9:$D$1009,2,FALSE),"PROD. NÃO ENCONTRADO"))</f>
        <v/>
      </c>
      <c r="G5241" s="94"/>
      <c r="H5241" s="69" t="str">
        <f>IFERROR(G5241*VLOOKUP(E5241,Saldo!$P$8:$U$1009,6,FALSE),"")</f>
        <v/>
      </c>
      <c r="I5241" s="104" t="str">
        <f>IFERROR(IF(D5241="","",VLOOKUP(E5241,Saldo!$P$8:$Q$1009,2,FALSE)),"")</f>
        <v/>
      </c>
      <c r="J5241" s="76"/>
      <c r="K5241" s="28" t="str">
        <f t="shared" si="81"/>
        <v/>
      </c>
    </row>
    <row r="5242" spans="1:11" ht="18.95" customHeight="1" x14ac:dyDescent="0.25">
      <c r="A5242" s="52"/>
      <c r="C5242" s="76"/>
      <c r="D5242" s="185"/>
      <c r="E5242" s="76"/>
      <c r="F5242" s="76" t="str">
        <f>IF(E5242="","",IFERROR(VLOOKUP(E5242,Cadastro!$C$9:$D$1009,2,FALSE),"PROD. NÃO ENCONTRADO"))</f>
        <v/>
      </c>
      <c r="G5242" s="94"/>
      <c r="H5242" s="69" t="str">
        <f>IFERROR(G5242*VLOOKUP(E5242,Saldo!$P$8:$U$1009,6,FALSE),"")</f>
        <v/>
      </c>
      <c r="I5242" s="104" t="str">
        <f>IFERROR(IF(D5242="","",VLOOKUP(E5242,Saldo!$P$8:$Q$1009,2,FALSE)),"")</f>
        <v/>
      </c>
      <c r="J5242" s="76"/>
      <c r="K5242" s="28" t="str">
        <f t="shared" si="81"/>
        <v/>
      </c>
    </row>
    <row r="5243" spans="1:11" ht="18.95" customHeight="1" x14ac:dyDescent="0.25">
      <c r="A5243" s="52"/>
      <c r="C5243" s="76"/>
      <c r="D5243" s="185"/>
      <c r="E5243" s="76"/>
      <c r="F5243" s="76" t="str">
        <f>IF(E5243="","",IFERROR(VLOOKUP(E5243,Cadastro!$C$9:$D$1009,2,FALSE),"PROD. NÃO ENCONTRADO"))</f>
        <v/>
      </c>
      <c r="G5243" s="94"/>
      <c r="H5243" s="69" t="str">
        <f>IFERROR(G5243*VLOOKUP(E5243,Saldo!$P$8:$U$1009,6,FALSE),"")</f>
        <v/>
      </c>
      <c r="I5243" s="104" t="str">
        <f>IFERROR(IF(D5243="","",VLOOKUP(E5243,Saldo!$P$8:$Q$1009,2,FALSE)),"")</f>
        <v/>
      </c>
      <c r="J5243" s="76"/>
      <c r="K5243" s="28" t="str">
        <f t="shared" si="81"/>
        <v/>
      </c>
    </row>
    <row r="5244" spans="1:11" ht="18.95" customHeight="1" x14ac:dyDescent="0.25">
      <c r="A5244" s="52"/>
      <c r="C5244" s="76"/>
      <c r="D5244" s="185"/>
      <c r="E5244" s="76"/>
      <c r="F5244" s="76" t="str">
        <f>IF(E5244="","",IFERROR(VLOOKUP(E5244,Cadastro!$C$9:$D$1009,2,FALSE),"PROD. NÃO ENCONTRADO"))</f>
        <v/>
      </c>
      <c r="G5244" s="94"/>
      <c r="H5244" s="69" t="str">
        <f>IFERROR(G5244*VLOOKUP(E5244,Saldo!$P$8:$U$1009,6,FALSE),"")</f>
        <v/>
      </c>
      <c r="I5244" s="104" t="str">
        <f>IFERROR(IF(D5244="","",VLOOKUP(E5244,Saldo!$P$8:$Q$1009,2,FALSE)),"")</f>
        <v/>
      </c>
      <c r="J5244" s="76"/>
      <c r="K5244" s="28" t="str">
        <f t="shared" si="81"/>
        <v/>
      </c>
    </row>
    <row r="5245" spans="1:11" ht="18.95" customHeight="1" x14ac:dyDescent="0.25">
      <c r="A5245" s="52"/>
      <c r="C5245" s="76"/>
      <c r="D5245" s="185"/>
      <c r="E5245" s="76"/>
      <c r="F5245" s="76" t="str">
        <f>IF(E5245="","",IFERROR(VLOOKUP(E5245,Cadastro!$C$9:$D$1009,2,FALSE),"PROD. NÃO ENCONTRADO"))</f>
        <v/>
      </c>
      <c r="G5245" s="94"/>
      <c r="H5245" s="69" t="str">
        <f>IFERROR(G5245*VLOOKUP(E5245,Saldo!$P$8:$U$1009,6,FALSE),"")</f>
        <v/>
      </c>
      <c r="I5245" s="104" t="str">
        <f>IFERROR(IF(D5245="","",VLOOKUP(E5245,Saldo!$P$8:$Q$1009,2,FALSE)),"")</f>
        <v/>
      </c>
      <c r="J5245" s="76"/>
      <c r="K5245" s="28" t="str">
        <f t="shared" si="81"/>
        <v/>
      </c>
    </row>
    <row r="5246" spans="1:11" ht="18.95" customHeight="1" x14ac:dyDescent="0.25">
      <c r="A5246" s="52"/>
      <c r="C5246" s="76"/>
      <c r="D5246" s="185"/>
      <c r="E5246" s="76"/>
      <c r="F5246" s="76" t="str">
        <f>IF(E5246="","",IFERROR(VLOOKUP(E5246,Cadastro!$C$9:$D$1009,2,FALSE),"PROD. NÃO ENCONTRADO"))</f>
        <v/>
      </c>
      <c r="G5246" s="94"/>
      <c r="H5246" s="69" t="str">
        <f>IFERROR(G5246*VLOOKUP(E5246,Saldo!$P$8:$U$1009,6,FALSE),"")</f>
        <v/>
      </c>
      <c r="I5246" s="104" t="str">
        <f>IFERROR(IF(D5246="","",VLOOKUP(E5246,Saldo!$P$8:$Q$1009,2,FALSE)),"")</f>
        <v/>
      </c>
      <c r="J5246" s="76"/>
      <c r="K5246" s="28" t="str">
        <f t="shared" si="81"/>
        <v/>
      </c>
    </row>
    <row r="5247" spans="1:11" ht="18.95" customHeight="1" x14ac:dyDescent="0.25">
      <c r="A5247" s="52"/>
      <c r="C5247" s="76"/>
      <c r="D5247" s="185"/>
      <c r="E5247" s="76"/>
      <c r="F5247" s="76" t="str">
        <f>IF(E5247="","",IFERROR(VLOOKUP(E5247,Cadastro!$C$9:$D$1009,2,FALSE),"PROD. NÃO ENCONTRADO"))</f>
        <v/>
      </c>
      <c r="G5247" s="94"/>
      <c r="H5247" s="69" t="str">
        <f>IFERROR(G5247*VLOOKUP(E5247,Saldo!$P$8:$U$1009,6,FALSE),"")</f>
        <v/>
      </c>
      <c r="I5247" s="104" t="str">
        <f>IFERROR(IF(D5247="","",VLOOKUP(E5247,Saldo!$P$8:$Q$1009,2,FALSE)),"")</f>
        <v/>
      </c>
      <c r="J5247" s="76"/>
      <c r="K5247" s="28" t="str">
        <f t="shared" si="81"/>
        <v/>
      </c>
    </row>
    <row r="5248" spans="1:11" ht="18.95" customHeight="1" x14ac:dyDescent="0.25">
      <c r="A5248" s="52"/>
      <c r="C5248" s="76"/>
      <c r="D5248" s="185"/>
      <c r="E5248" s="76"/>
      <c r="F5248" s="76" t="str">
        <f>IF(E5248="","",IFERROR(VLOOKUP(E5248,Cadastro!$C$9:$D$1009,2,FALSE),"PROD. NÃO ENCONTRADO"))</f>
        <v/>
      </c>
      <c r="G5248" s="94"/>
      <c r="H5248" s="69" t="str">
        <f>IFERROR(G5248*VLOOKUP(E5248,Saldo!$P$8:$U$1009,6,FALSE),"")</f>
        <v/>
      </c>
      <c r="I5248" s="104" t="str">
        <f>IFERROR(IF(D5248="","",VLOOKUP(E5248,Saldo!$P$8:$Q$1009,2,FALSE)),"")</f>
        <v/>
      </c>
      <c r="J5248" s="76"/>
      <c r="K5248" s="28" t="str">
        <f t="shared" si="81"/>
        <v/>
      </c>
    </row>
    <row r="5249" spans="1:11" ht="18.95" customHeight="1" x14ac:dyDescent="0.25">
      <c r="A5249" s="52"/>
      <c r="C5249" s="76"/>
      <c r="D5249" s="185"/>
      <c r="E5249" s="76"/>
      <c r="F5249" s="76" t="str">
        <f>IF(E5249="","",IFERROR(VLOOKUP(E5249,Cadastro!$C$9:$D$1009,2,FALSE),"PROD. NÃO ENCONTRADO"))</f>
        <v/>
      </c>
      <c r="G5249" s="94"/>
      <c r="H5249" s="69" t="str">
        <f>IFERROR(G5249*VLOOKUP(E5249,Saldo!$P$8:$U$1009,6,FALSE),"")</f>
        <v/>
      </c>
      <c r="I5249" s="104" t="str">
        <f>IFERROR(IF(D5249="","",VLOOKUP(E5249,Saldo!$P$8:$Q$1009,2,FALSE)),"")</f>
        <v/>
      </c>
      <c r="J5249" s="76"/>
      <c r="K5249" s="28" t="str">
        <f t="shared" si="81"/>
        <v/>
      </c>
    </row>
    <row r="5250" spans="1:11" ht="18.95" customHeight="1" x14ac:dyDescent="0.25">
      <c r="A5250" s="52"/>
      <c r="C5250" s="76"/>
      <c r="D5250" s="185"/>
      <c r="E5250" s="76"/>
      <c r="F5250" s="76" t="str">
        <f>IF(E5250="","",IFERROR(VLOOKUP(E5250,Cadastro!$C$9:$D$1009,2,FALSE),"PROD. NÃO ENCONTRADO"))</f>
        <v/>
      </c>
      <c r="G5250" s="94"/>
      <c r="H5250" s="69" t="str">
        <f>IFERROR(G5250*VLOOKUP(E5250,Saldo!$P$8:$U$1009,6,FALSE),"")</f>
        <v/>
      </c>
      <c r="I5250" s="104" t="str">
        <f>IFERROR(IF(D5250="","",VLOOKUP(E5250,Saldo!$P$8:$Q$1009,2,FALSE)),"")</f>
        <v/>
      </c>
      <c r="J5250" s="76"/>
      <c r="K5250" s="28" t="str">
        <f t="shared" si="81"/>
        <v/>
      </c>
    </row>
    <row r="5251" spans="1:11" ht="18.95" customHeight="1" x14ac:dyDescent="0.25">
      <c r="A5251" s="52"/>
      <c r="C5251" s="76"/>
      <c r="D5251" s="185"/>
      <c r="E5251" s="76"/>
      <c r="F5251" s="76" t="str">
        <f>IF(E5251="","",IFERROR(VLOOKUP(E5251,Cadastro!$C$9:$D$1009,2,FALSE),"PROD. NÃO ENCONTRADO"))</f>
        <v/>
      </c>
      <c r="G5251" s="94"/>
      <c r="H5251" s="69" t="str">
        <f>IFERROR(G5251*VLOOKUP(E5251,Saldo!$P$8:$U$1009,6,FALSE),"")</f>
        <v/>
      </c>
      <c r="I5251" s="104" t="str">
        <f>IFERROR(IF(D5251="","",VLOOKUP(E5251,Saldo!$P$8:$Q$1009,2,FALSE)),"")</f>
        <v/>
      </c>
      <c r="J5251" s="76"/>
      <c r="K5251" s="28" t="str">
        <f t="shared" si="81"/>
        <v/>
      </c>
    </row>
    <row r="5252" spans="1:11" ht="18.95" customHeight="1" x14ac:dyDescent="0.25">
      <c r="A5252" s="52"/>
      <c r="C5252" s="76"/>
      <c r="D5252" s="185"/>
      <c r="E5252" s="76"/>
      <c r="F5252" s="76" t="str">
        <f>IF(E5252="","",IFERROR(VLOOKUP(E5252,Cadastro!$C$9:$D$1009,2,FALSE),"PROD. NÃO ENCONTRADO"))</f>
        <v/>
      </c>
      <c r="G5252" s="94"/>
      <c r="H5252" s="69" t="str">
        <f>IFERROR(G5252*VLOOKUP(E5252,Saldo!$P$8:$U$1009,6,FALSE),"")</f>
        <v/>
      </c>
      <c r="I5252" s="104" t="str">
        <f>IFERROR(IF(D5252="","",VLOOKUP(E5252,Saldo!$P$8:$Q$1009,2,FALSE)),"")</f>
        <v/>
      </c>
      <c r="J5252" s="76"/>
      <c r="K5252" s="28" t="str">
        <f t="shared" si="81"/>
        <v/>
      </c>
    </row>
    <row r="5253" spans="1:11" ht="18.95" customHeight="1" x14ac:dyDescent="0.25">
      <c r="A5253" s="52"/>
      <c r="C5253" s="76"/>
      <c r="D5253" s="185"/>
      <c r="E5253" s="76"/>
      <c r="F5253" s="76" t="str">
        <f>IF(E5253="","",IFERROR(VLOOKUP(E5253,Cadastro!$C$9:$D$1009,2,FALSE),"PROD. NÃO ENCONTRADO"))</f>
        <v/>
      </c>
      <c r="G5253" s="94"/>
      <c r="H5253" s="69" t="str">
        <f>IFERROR(G5253*VLOOKUP(E5253,Saldo!$P$8:$U$1009,6,FALSE),"")</f>
        <v/>
      </c>
      <c r="I5253" s="104" t="str">
        <f>IFERROR(IF(D5253="","",VLOOKUP(E5253,Saldo!$P$8:$Q$1009,2,FALSE)),"")</f>
        <v/>
      </c>
      <c r="J5253" s="76"/>
      <c r="K5253" s="28" t="str">
        <f t="shared" si="81"/>
        <v/>
      </c>
    </row>
    <row r="5254" spans="1:11" ht="18.95" customHeight="1" x14ac:dyDescent="0.25">
      <c r="A5254" s="52"/>
      <c r="C5254" s="76"/>
      <c r="D5254" s="185"/>
      <c r="E5254" s="76"/>
      <c r="F5254" s="76" t="str">
        <f>IF(E5254="","",IFERROR(VLOOKUP(E5254,Cadastro!$C$9:$D$1009,2,FALSE),"PROD. NÃO ENCONTRADO"))</f>
        <v/>
      </c>
      <c r="G5254" s="94"/>
      <c r="H5254" s="69" t="str">
        <f>IFERROR(G5254*VLOOKUP(E5254,Saldo!$P$8:$U$1009,6,FALSE),"")</f>
        <v/>
      </c>
      <c r="I5254" s="104" t="str">
        <f>IFERROR(IF(D5254="","",VLOOKUP(E5254,Saldo!$P$8:$Q$1009,2,FALSE)),"")</f>
        <v/>
      </c>
      <c r="J5254" s="76"/>
      <c r="K5254" s="28" t="str">
        <f t="shared" si="81"/>
        <v/>
      </c>
    </row>
    <row r="5255" spans="1:11" ht="18.95" customHeight="1" x14ac:dyDescent="0.25">
      <c r="A5255" s="52"/>
      <c r="C5255" s="76"/>
      <c r="D5255" s="185"/>
      <c r="E5255" s="76"/>
      <c r="F5255" s="76" t="str">
        <f>IF(E5255="","",IFERROR(VLOOKUP(E5255,Cadastro!$C$9:$D$1009,2,FALSE),"PROD. NÃO ENCONTRADO"))</f>
        <v/>
      </c>
      <c r="G5255" s="94"/>
      <c r="H5255" s="69" t="str">
        <f>IFERROR(G5255*VLOOKUP(E5255,Saldo!$P$8:$U$1009,6,FALSE),"")</f>
        <v/>
      </c>
      <c r="I5255" s="104" t="str">
        <f>IFERROR(IF(D5255="","",VLOOKUP(E5255,Saldo!$P$8:$Q$1009,2,FALSE)),"")</f>
        <v/>
      </c>
      <c r="J5255" s="76"/>
      <c r="K5255" s="28" t="str">
        <f t="shared" si="81"/>
        <v/>
      </c>
    </row>
    <row r="5256" spans="1:11" ht="18.95" customHeight="1" x14ac:dyDescent="0.25">
      <c r="A5256" s="52"/>
      <c r="C5256" s="76"/>
      <c r="D5256" s="185"/>
      <c r="E5256" s="76"/>
      <c r="F5256" s="76" t="str">
        <f>IF(E5256="","",IFERROR(VLOOKUP(E5256,Cadastro!$C$9:$D$1009,2,FALSE),"PROD. NÃO ENCONTRADO"))</f>
        <v/>
      </c>
      <c r="G5256" s="94"/>
      <c r="H5256" s="69" t="str">
        <f>IFERROR(G5256*VLOOKUP(E5256,Saldo!$P$8:$U$1009,6,FALSE),"")</f>
        <v/>
      </c>
      <c r="I5256" s="104" t="str">
        <f>IFERROR(IF(D5256="","",VLOOKUP(E5256,Saldo!$P$8:$Q$1009,2,FALSE)),"")</f>
        <v/>
      </c>
      <c r="J5256" s="76"/>
      <c r="K5256" s="28" t="str">
        <f t="shared" si="81"/>
        <v/>
      </c>
    </row>
    <row r="5257" spans="1:11" ht="18.95" customHeight="1" x14ac:dyDescent="0.25">
      <c r="A5257" s="52"/>
      <c r="C5257" s="76"/>
      <c r="D5257" s="185"/>
      <c r="E5257" s="76"/>
      <c r="F5257" s="76" t="str">
        <f>IF(E5257="","",IFERROR(VLOOKUP(E5257,Cadastro!$C$9:$D$1009,2,FALSE),"PROD. NÃO ENCONTRADO"))</f>
        <v/>
      </c>
      <c r="G5257" s="94"/>
      <c r="H5257" s="69" t="str">
        <f>IFERROR(G5257*VLOOKUP(E5257,Saldo!$P$8:$U$1009,6,FALSE),"")</f>
        <v/>
      </c>
      <c r="I5257" s="104" t="str">
        <f>IFERROR(IF(D5257="","",VLOOKUP(E5257,Saldo!$P$8:$Q$1009,2,FALSE)),"")</f>
        <v/>
      </c>
      <c r="J5257" s="76"/>
      <c r="K5257" s="28" t="str">
        <f t="shared" si="81"/>
        <v/>
      </c>
    </row>
    <row r="5258" spans="1:11" ht="18.95" customHeight="1" x14ac:dyDescent="0.25">
      <c r="A5258" s="52"/>
      <c r="C5258" s="76"/>
      <c r="D5258" s="185"/>
      <c r="E5258" s="76"/>
      <c r="F5258" s="76" t="str">
        <f>IF(E5258="","",IFERROR(VLOOKUP(E5258,Cadastro!$C$9:$D$1009,2,FALSE),"PROD. NÃO ENCONTRADO"))</f>
        <v/>
      </c>
      <c r="G5258" s="94"/>
      <c r="H5258" s="69" t="str">
        <f>IFERROR(G5258*VLOOKUP(E5258,Saldo!$P$8:$U$1009,6,FALSE),"")</f>
        <v/>
      </c>
      <c r="I5258" s="104" t="str">
        <f>IFERROR(IF(D5258="","",VLOOKUP(E5258,Saldo!$P$8:$Q$1009,2,FALSE)),"")</f>
        <v/>
      </c>
      <c r="J5258" s="76"/>
      <c r="K5258" s="28" t="str">
        <f t="shared" ref="K5258:K5321" si="82">IF(D5258="","",MONTH(D5258))</f>
        <v/>
      </c>
    </row>
    <row r="5259" spans="1:11" ht="18.95" customHeight="1" x14ac:dyDescent="0.25">
      <c r="A5259" s="52"/>
      <c r="C5259" s="76"/>
      <c r="D5259" s="185"/>
      <c r="E5259" s="76"/>
      <c r="F5259" s="76" t="str">
        <f>IF(E5259="","",IFERROR(VLOOKUP(E5259,Cadastro!$C$9:$D$1009,2,FALSE),"PROD. NÃO ENCONTRADO"))</f>
        <v/>
      </c>
      <c r="G5259" s="94"/>
      <c r="H5259" s="69" t="str">
        <f>IFERROR(G5259*VLOOKUP(E5259,Saldo!$P$8:$U$1009,6,FALSE),"")</f>
        <v/>
      </c>
      <c r="I5259" s="104" t="str">
        <f>IFERROR(IF(D5259="","",VLOOKUP(E5259,Saldo!$P$8:$Q$1009,2,FALSE)),"")</f>
        <v/>
      </c>
      <c r="J5259" s="76"/>
      <c r="K5259" s="28" t="str">
        <f t="shared" si="82"/>
        <v/>
      </c>
    </row>
    <row r="5260" spans="1:11" ht="18.95" customHeight="1" x14ac:dyDescent="0.25">
      <c r="A5260" s="52"/>
      <c r="C5260" s="76"/>
      <c r="D5260" s="185"/>
      <c r="E5260" s="76"/>
      <c r="F5260" s="76" t="str">
        <f>IF(E5260="","",IFERROR(VLOOKUP(E5260,Cadastro!$C$9:$D$1009,2,FALSE),"PROD. NÃO ENCONTRADO"))</f>
        <v/>
      </c>
      <c r="G5260" s="94"/>
      <c r="H5260" s="69" t="str">
        <f>IFERROR(G5260*VLOOKUP(E5260,Saldo!$P$8:$U$1009,6,FALSE),"")</f>
        <v/>
      </c>
      <c r="I5260" s="104" t="str">
        <f>IFERROR(IF(D5260="","",VLOOKUP(E5260,Saldo!$P$8:$Q$1009,2,FALSE)),"")</f>
        <v/>
      </c>
      <c r="J5260" s="76"/>
      <c r="K5260" s="28" t="str">
        <f t="shared" si="82"/>
        <v/>
      </c>
    </row>
    <row r="5261" spans="1:11" ht="18.95" customHeight="1" x14ac:dyDescent="0.25">
      <c r="A5261" s="52"/>
      <c r="C5261" s="76"/>
      <c r="D5261" s="185"/>
      <c r="E5261" s="76"/>
      <c r="F5261" s="76" t="str">
        <f>IF(E5261="","",IFERROR(VLOOKUP(E5261,Cadastro!$C$9:$D$1009,2,FALSE),"PROD. NÃO ENCONTRADO"))</f>
        <v/>
      </c>
      <c r="G5261" s="94"/>
      <c r="H5261" s="69" t="str">
        <f>IFERROR(G5261*VLOOKUP(E5261,Saldo!$P$8:$U$1009,6,FALSE),"")</f>
        <v/>
      </c>
      <c r="I5261" s="104" t="str">
        <f>IFERROR(IF(D5261="","",VLOOKUP(E5261,Saldo!$P$8:$Q$1009,2,FALSE)),"")</f>
        <v/>
      </c>
      <c r="J5261" s="76"/>
      <c r="K5261" s="28" t="str">
        <f t="shared" si="82"/>
        <v/>
      </c>
    </row>
    <row r="5262" spans="1:11" ht="18.95" customHeight="1" x14ac:dyDescent="0.25">
      <c r="A5262" s="52"/>
      <c r="C5262" s="76"/>
      <c r="D5262" s="185"/>
      <c r="E5262" s="76"/>
      <c r="F5262" s="76" t="str">
        <f>IF(E5262="","",IFERROR(VLOOKUP(E5262,Cadastro!$C$9:$D$1009,2,FALSE),"PROD. NÃO ENCONTRADO"))</f>
        <v/>
      </c>
      <c r="G5262" s="94"/>
      <c r="H5262" s="69" t="str">
        <f>IFERROR(G5262*VLOOKUP(E5262,Saldo!$P$8:$U$1009,6,FALSE),"")</f>
        <v/>
      </c>
      <c r="I5262" s="104" t="str">
        <f>IFERROR(IF(D5262="","",VLOOKUP(E5262,Saldo!$P$8:$Q$1009,2,FALSE)),"")</f>
        <v/>
      </c>
      <c r="J5262" s="76"/>
      <c r="K5262" s="28" t="str">
        <f t="shared" si="82"/>
        <v/>
      </c>
    </row>
    <row r="5263" spans="1:11" ht="18.95" customHeight="1" x14ac:dyDescent="0.25">
      <c r="A5263" s="52"/>
      <c r="C5263" s="76"/>
      <c r="D5263" s="185"/>
      <c r="E5263" s="76"/>
      <c r="F5263" s="76" t="str">
        <f>IF(E5263="","",IFERROR(VLOOKUP(E5263,Cadastro!$C$9:$D$1009,2,FALSE),"PROD. NÃO ENCONTRADO"))</f>
        <v/>
      </c>
      <c r="G5263" s="94"/>
      <c r="H5263" s="69" t="str">
        <f>IFERROR(G5263*VLOOKUP(E5263,Saldo!$P$8:$U$1009,6,FALSE),"")</f>
        <v/>
      </c>
      <c r="I5263" s="104" t="str">
        <f>IFERROR(IF(D5263="","",VLOOKUP(E5263,Saldo!$P$8:$Q$1009,2,FALSE)),"")</f>
        <v/>
      </c>
      <c r="J5263" s="76"/>
      <c r="K5263" s="28" t="str">
        <f t="shared" si="82"/>
        <v/>
      </c>
    </row>
    <row r="5264" spans="1:11" ht="18.95" customHeight="1" x14ac:dyDescent="0.25">
      <c r="A5264" s="52"/>
      <c r="C5264" s="76"/>
      <c r="D5264" s="185"/>
      <c r="E5264" s="76"/>
      <c r="F5264" s="76" t="str">
        <f>IF(E5264="","",IFERROR(VLOOKUP(E5264,Cadastro!$C$9:$D$1009,2,FALSE),"PROD. NÃO ENCONTRADO"))</f>
        <v/>
      </c>
      <c r="G5264" s="94"/>
      <c r="H5264" s="69" t="str">
        <f>IFERROR(G5264*VLOOKUP(E5264,Saldo!$P$8:$U$1009,6,FALSE),"")</f>
        <v/>
      </c>
      <c r="I5264" s="104" t="str">
        <f>IFERROR(IF(D5264="","",VLOOKUP(E5264,Saldo!$P$8:$Q$1009,2,FALSE)),"")</f>
        <v/>
      </c>
      <c r="J5264" s="76"/>
      <c r="K5264" s="28" t="str">
        <f t="shared" si="82"/>
        <v/>
      </c>
    </row>
    <row r="5265" spans="1:11" ht="18.95" customHeight="1" x14ac:dyDescent="0.25">
      <c r="A5265" s="52"/>
      <c r="C5265" s="76"/>
      <c r="D5265" s="185"/>
      <c r="E5265" s="76"/>
      <c r="F5265" s="76" t="str">
        <f>IF(E5265="","",IFERROR(VLOOKUP(E5265,Cadastro!$C$9:$D$1009,2,FALSE),"PROD. NÃO ENCONTRADO"))</f>
        <v/>
      </c>
      <c r="G5265" s="94"/>
      <c r="H5265" s="69" t="str">
        <f>IFERROR(G5265*VLOOKUP(E5265,Saldo!$P$8:$U$1009,6,FALSE),"")</f>
        <v/>
      </c>
      <c r="I5265" s="104" t="str">
        <f>IFERROR(IF(D5265="","",VLOOKUP(E5265,Saldo!$P$8:$Q$1009,2,FALSE)),"")</f>
        <v/>
      </c>
      <c r="J5265" s="76"/>
      <c r="K5265" s="28" t="str">
        <f t="shared" si="82"/>
        <v/>
      </c>
    </row>
    <row r="5266" spans="1:11" ht="18.95" customHeight="1" x14ac:dyDescent="0.25">
      <c r="A5266" s="52"/>
      <c r="C5266" s="76"/>
      <c r="D5266" s="185"/>
      <c r="E5266" s="76"/>
      <c r="F5266" s="76" t="str">
        <f>IF(E5266="","",IFERROR(VLOOKUP(E5266,Cadastro!$C$9:$D$1009,2,FALSE),"PROD. NÃO ENCONTRADO"))</f>
        <v/>
      </c>
      <c r="G5266" s="94"/>
      <c r="H5266" s="69" t="str">
        <f>IFERROR(G5266*VLOOKUP(E5266,Saldo!$P$8:$U$1009,6,FALSE),"")</f>
        <v/>
      </c>
      <c r="I5266" s="104" t="str">
        <f>IFERROR(IF(D5266="","",VLOOKUP(E5266,Saldo!$P$8:$Q$1009,2,FALSE)),"")</f>
        <v/>
      </c>
      <c r="J5266" s="76"/>
      <c r="K5266" s="28" t="str">
        <f t="shared" si="82"/>
        <v/>
      </c>
    </row>
    <row r="5267" spans="1:11" ht="18.95" customHeight="1" x14ac:dyDescent="0.25">
      <c r="A5267" s="52"/>
      <c r="C5267" s="76"/>
      <c r="D5267" s="185"/>
      <c r="E5267" s="76"/>
      <c r="F5267" s="76" t="str">
        <f>IF(E5267="","",IFERROR(VLOOKUP(E5267,Cadastro!$C$9:$D$1009,2,FALSE),"PROD. NÃO ENCONTRADO"))</f>
        <v/>
      </c>
      <c r="G5267" s="94"/>
      <c r="H5267" s="69" t="str">
        <f>IFERROR(G5267*VLOOKUP(E5267,Saldo!$P$8:$U$1009,6,FALSE),"")</f>
        <v/>
      </c>
      <c r="I5267" s="104" t="str">
        <f>IFERROR(IF(D5267="","",VLOOKUP(E5267,Saldo!$P$8:$Q$1009,2,FALSE)),"")</f>
        <v/>
      </c>
      <c r="J5267" s="76"/>
      <c r="K5267" s="28" t="str">
        <f t="shared" si="82"/>
        <v/>
      </c>
    </row>
    <row r="5268" spans="1:11" ht="18.95" customHeight="1" x14ac:dyDescent="0.25">
      <c r="A5268" s="52"/>
      <c r="C5268" s="76"/>
      <c r="D5268" s="185"/>
      <c r="E5268" s="76"/>
      <c r="F5268" s="76" t="str">
        <f>IF(E5268="","",IFERROR(VLOOKUP(E5268,Cadastro!$C$9:$D$1009,2,FALSE),"PROD. NÃO ENCONTRADO"))</f>
        <v/>
      </c>
      <c r="G5268" s="94"/>
      <c r="H5268" s="69" t="str">
        <f>IFERROR(G5268*VLOOKUP(E5268,Saldo!$P$8:$U$1009,6,FALSE),"")</f>
        <v/>
      </c>
      <c r="I5268" s="104" t="str">
        <f>IFERROR(IF(D5268="","",VLOOKUP(E5268,Saldo!$P$8:$Q$1009,2,FALSE)),"")</f>
        <v/>
      </c>
      <c r="J5268" s="76"/>
      <c r="K5268" s="28" t="str">
        <f t="shared" si="82"/>
        <v/>
      </c>
    </row>
    <row r="5269" spans="1:11" ht="18.95" customHeight="1" x14ac:dyDescent="0.25">
      <c r="A5269" s="52"/>
      <c r="C5269" s="76"/>
      <c r="D5269" s="185"/>
      <c r="E5269" s="76"/>
      <c r="F5269" s="76" t="str">
        <f>IF(E5269="","",IFERROR(VLOOKUP(E5269,Cadastro!$C$9:$D$1009,2,FALSE),"PROD. NÃO ENCONTRADO"))</f>
        <v/>
      </c>
      <c r="G5269" s="94"/>
      <c r="H5269" s="69" t="str">
        <f>IFERROR(G5269*VLOOKUP(E5269,Saldo!$P$8:$U$1009,6,FALSE),"")</f>
        <v/>
      </c>
      <c r="I5269" s="104" t="str">
        <f>IFERROR(IF(D5269="","",VLOOKUP(E5269,Saldo!$P$8:$Q$1009,2,FALSE)),"")</f>
        <v/>
      </c>
      <c r="J5269" s="76"/>
      <c r="K5269" s="28" t="str">
        <f t="shared" si="82"/>
        <v/>
      </c>
    </row>
    <row r="5270" spans="1:11" ht="18.95" customHeight="1" x14ac:dyDescent="0.25">
      <c r="A5270" s="52"/>
      <c r="C5270" s="76"/>
      <c r="D5270" s="185"/>
      <c r="E5270" s="76"/>
      <c r="F5270" s="76" t="str">
        <f>IF(E5270="","",IFERROR(VLOOKUP(E5270,Cadastro!$C$9:$D$1009,2,FALSE),"PROD. NÃO ENCONTRADO"))</f>
        <v/>
      </c>
      <c r="G5270" s="94"/>
      <c r="H5270" s="69" t="str">
        <f>IFERROR(G5270*VLOOKUP(E5270,Saldo!$P$8:$U$1009,6,FALSE),"")</f>
        <v/>
      </c>
      <c r="I5270" s="104" t="str">
        <f>IFERROR(IF(D5270="","",VLOOKUP(E5270,Saldo!$P$8:$Q$1009,2,FALSE)),"")</f>
        <v/>
      </c>
      <c r="J5270" s="76"/>
      <c r="K5270" s="28" t="str">
        <f t="shared" si="82"/>
        <v/>
      </c>
    </row>
    <row r="5271" spans="1:11" ht="18.95" customHeight="1" x14ac:dyDescent="0.25">
      <c r="A5271" s="52"/>
      <c r="C5271" s="76"/>
      <c r="D5271" s="185"/>
      <c r="E5271" s="76"/>
      <c r="F5271" s="76" t="str">
        <f>IF(E5271="","",IFERROR(VLOOKUP(E5271,Cadastro!$C$9:$D$1009,2,FALSE),"PROD. NÃO ENCONTRADO"))</f>
        <v/>
      </c>
      <c r="G5271" s="94"/>
      <c r="H5271" s="69" t="str">
        <f>IFERROR(G5271*VLOOKUP(E5271,Saldo!$P$8:$U$1009,6,FALSE),"")</f>
        <v/>
      </c>
      <c r="I5271" s="104" t="str">
        <f>IFERROR(IF(D5271="","",VLOOKUP(E5271,Saldo!$P$8:$Q$1009,2,FALSE)),"")</f>
        <v/>
      </c>
      <c r="J5271" s="76"/>
      <c r="K5271" s="28" t="str">
        <f t="shared" si="82"/>
        <v/>
      </c>
    </row>
    <row r="5272" spans="1:11" ht="18.95" customHeight="1" x14ac:dyDescent="0.25">
      <c r="A5272" s="52"/>
      <c r="C5272" s="76"/>
      <c r="D5272" s="185"/>
      <c r="E5272" s="76"/>
      <c r="F5272" s="76" t="str">
        <f>IF(E5272="","",IFERROR(VLOOKUP(E5272,Cadastro!$C$9:$D$1009,2,FALSE),"PROD. NÃO ENCONTRADO"))</f>
        <v/>
      </c>
      <c r="G5272" s="94"/>
      <c r="H5272" s="69" t="str">
        <f>IFERROR(G5272*VLOOKUP(E5272,Saldo!$P$8:$U$1009,6,FALSE),"")</f>
        <v/>
      </c>
      <c r="I5272" s="104" t="str">
        <f>IFERROR(IF(D5272="","",VLOOKUP(E5272,Saldo!$P$8:$Q$1009,2,FALSE)),"")</f>
        <v/>
      </c>
      <c r="J5272" s="76"/>
      <c r="K5272" s="28" t="str">
        <f t="shared" si="82"/>
        <v/>
      </c>
    </row>
    <row r="5273" spans="1:11" ht="18.95" customHeight="1" x14ac:dyDescent="0.25">
      <c r="A5273" s="52"/>
      <c r="C5273" s="76"/>
      <c r="D5273" s="185"/>
      <c r="E5273" s="76"/>
      <c r="F5273" s="76" t="str">
        <f>IF(E5273="","",IFERROR(VLOOKUP(E5273,Cadastro!$C$9:$D$1009,2,FALSE),"PROD. NÃO ENCONTRADO"))</f>
        <v/>
      </c>
      <c r="G5273" s="94"/>
      <c r="H5273" s="69" t="str">
        <f>IFERROR(G5273*VLOOKUP(E5273,Saldo!$P$8:$U$1009,6,FALSE),"")</f>
        <v/>
      </c>
      <c r="I5273" s="104" t="str">
        <f>IFERROR(IF(D5273="","",VLOOKUP(E5273,Saldo!$P$8:$Q$1009,2,FALSE)),"")</f>
        <v/>
      </c>
      <c r="J5273" s="76"/>
      <c r="K5273" s="28" t="str">
        <f t="shared" si="82"/>
        <v/>
      </c>
    </row>
    <row r="5274" spans="1:11" ht="18.95" customHeight="1" x14ac:dyDescent="0.25">
      <c r="A5274" s="52"/>
      <c r="C5274" s="76"/>
      <c r="D5274" s="185"/>
      <c r="E5274" s="76"/>
      <c r="F5274" s="76" t="str">
        <f>IF(E5274="","",IFERROR(VLOOKUP(E5274,Cadastro!$C$9:$D$1009,2,FALSE),"PROD. NÃO ENCONTRADO"))</f>
        <v/>
      </c>
      <c r="G5274" s="94"/>
      <c r="H5274" s="69" t="str">
        <f>IFERROR(G5274*VLOOKUP(E5274,Saldo!$P$8:$U$1009,6,FALSE),"")</f>
        <v/>
      </c>
      <c r="I5274" s="104" t="str">
        <f>IFERROR(IF(D5274="","",VLOOKUP(E5274,Saldo!$P$8:$Q$1009,2,FALSE)),"")</f>
        <v/>
      </c>
      <c r="J5274" s="76"/>
      <c r="K5274" s="28" t="str">
        <f t="shared" si="82"/>
        <v/>
      </c>
    </row>
    <row r="5275" spans="1:11" ht="18.95" customHeight="1" x14ac:dyDescent="0.25">
      <c r="A5275" s="52"/>
      <c r="C5275" s="76"/>
      <c r="D5275" s="185"/>
      <c r="E5275" s="76"/>
      <c r="F5275" s="76" t="str">
        <f>IF(E5275="","",IFERROR(VLOOKUP(E5275,Cadastro!$C$9:$D$1009,2,FALSE),"PROD. NÃO ENCONTRADO"))</f>
        <v/>
      </c>
      <c r="G5275" s="94"/>
      <c r="H5275" s="69" t="str">
        <f>IFERROR(G5275*VLOOKUP(E5275,Saldo!$P$8:$U$1009,6,FALSE),"")</f>
        <v/>
      </c>
      <c r="I5275" s="104" t="str">
        <f>IFERROR(IF(D5275="","",VLOOKUP(E5275,Saldo!$P$8:$Q$1009,2,FALSE)),"")</f>
        <v/>
      </c>
      <c r="J5275" s="76"/>
      <c r="K5275" s="28" t="str">
        <f t="shared" si="82"/>
        <v/>
      </c>
    </row>
    <row r="5276" spans="1:11" ht="18.95" customHeight="1" x14ac:dyDescent="0.25">
      <c r="A5276" s="52"/>
      <c r="C5276" s="76"/>
      <c r="D5276" s="185"/>
      <c r="E5276" s="76"/>
      <c r="F5276" s="76" t="str">
        <f>IF(E5276="","",IFERROR(VLOOKUP(E5276,Cadastro!$C$9:$D$1009,2,FALSE),"PROD. NÃO ENCONTRADO"))</f>
        <v/>
      </c>
      <c r="G5276" s="94"/>
      <c r="H5276" s="69" t="str">
        <f>IFERROR(G5276*VLOOKUP(E5276,Saldo!$P$8:$U$1009,6,FALSE),"")</f>
        <v/>
      </c>
      <c r="I5276" s="104" t="str">
        <f>IFERROR(IF(D5276="","",VLOOKUP(E5276,Saldo!$P$8:$Q$1009,2,FALSE)),"")</f>
        <v/>
      </c>
      <c r="J5276" s="76"/>
      <c r="K5276" s="28" t="str">
        <f t="shared" si="82"/>
        <v/>
      </c>
    </row>
    <row r="5277" spans="1:11" ht="18.95" customHeight="1" x14ac:dyDescent="0.25">
      <c r="A5277" s="52"/>
      <c r="C5277" s="76"/>
      <c r="D5277" s="185"/>
      <c r="E5277" s="76"/>
      <c r="F5277" s="76" t="str">
        <f>IF(E5277="","",IFERROR(VLOOKUP(E5277,Cadastro!$C$9:$D$1009,2,FALSE),"PROD. NÃO ENCONTRADO"))</f>
        <v/>
      </c>
      <c r="G5277" s="94"/>
      <c r="H5277" s="69" t="str">
        <f>IFERROR(G5277*VLOOKUP(E5277,Saldo!$P$8:$U$1009,6,FALSE),"")</f>
        <v/>
      </c>
      <c r="I5277" s="104" t="str">
        <f>IFERROR(IF(D5277="","",VLOOKUP(E5277,Saldo!$P$8:$Q$1009,2,FALSE)),"")</f>
        <v/>
      </c>
      <c r="J5277" s="76"/>
      <c r="K5277" s="28" t="str">
        <f t="shared" si="82"/>
        <v/>
      </c>
    </row>
    <row r="5278" spans="1:11" ht="18.95" customHeight="1" x14ac:dyDescent="0.25">
      <c r="A5278" s="52"/>
      <c r="C5278" s="76"/>
      <c r="D5278" s="185"/>
      <c r="E5278" s="76"/>
      <c r="F5278" s="76" t="str">
        <f>IF(E5278="","",IFERROR(VLOOKUP(E5278,Cadastro!$C$9:$D$1009,2,FALSE),"PROD. NÃO ENCONTRADO"))</f>
        <v/>
      </c>
      <c r="G5278" s="94"/>
      <c r="H5278" s="69" t="str">
        <f>IFERROR(G5278*VLOOKUP(E5278,Saldo!$P$8:$U$1009,6,FALSE),"")</f>
        <v/>
      </c>
      <c r="I5278" s="104" t="str">
        <f>IFERROR(IF(D5278="","",VLOOKUP(E5278,Saldo!$P$8:$Q$1009,2,FALSE)),"")</f>
        <v/>
      </c>
      <c r="J5278" s="76"/>
      <c r="K5278" s="28" t="str">
        <f t="shared" si="82"/>
        <v/>
      </c>
    </row>
    <row r="5279" spans="1:11" ht="18.95" customHeight="1" x14ac:dyDescent="0.25">
      <c r="A5279" s="52"/>
      <c r="C5279" s="76"/>
      <c r="D5279" s="185"/>
      <c r="E5279" s="76"/>
      <c r="F5279" s="76" t="str">
        <f>IF(E5279="","",IFERROR(VLOOKUP(E5279,Cadastro!$C$9:$D$1009,2,FALSE),"PROD. NÃO ENCONTRADO"))</f>
        <v/>
      </c>
      <c r="G5279" s="94"/>
      <c r="H5279" s="69" t="str">
        <f>IFERROR(G5279*VLOOKUP(E5279,Saldo!$P$8:$U$1009,6,FALSE),"")</f>
        <v/>
      </c>
      <c r="I5279" s="104" t="str">
        <f>IFERROR(IF(D5279="","",VLOOKUP(E5279,Saldo!$P$8:$Q$1009,2,FALSE)),"")</f>
        <v/>
      </c>
      <c r="J5279" s="76"/>
      <c r="K5279" s="28" t="str">
        <f t="shared" si="82"/>
        <v/>
      </c>
    </row>
    <row r="5280" spans="1:11" ht="18.95" customHeight="1" x14ac:dyDescent="0.25">
      <c r="A5280" s="52"/>
      <c r="C5280" s="76"/>
      <c r="D5280" s="185"/>
      <c r="E5280" s="76"/>
      <c r="F5280" s="76" t="str">
        <f>IF(E5280="","",IFERROR(VLOOKUP(E5280,Cadastro!$C$9:$D$1009,2,FALSE),"PROD. NÃO ENCONTRADO"))</f>
        <v/>
      </c>
      <c r="G5280" s="94"/>
      <c r="H5280" s="69" t="str">
        <f>IFERROR(G5280*VLOOKUP(E5280,Saldo!$P$8:$U$1009,6,FALSE),"")</f>
        <v/>
      </c>
      <c r="I5280" s="104" t="str">
        <f>IFERROR(IF(D5280="","",VLOOKUP(E5280,Saldo!$P$8:$Q$1009,2,FALSE)),"")</f>
        <v/>
      </c>
      <c r="J5280" s="76"/>
      <c r="K5280" s="28" t="str">
        <f t="shared" si="82"/>
        <v/>
      </c>
    </row>
    <row r="5281" spans="1:11" ht="18.95" customHeight="1" x14ac:dyDescent="0.25">
      <c r="A5281" s="52"/>
      <c r="C5281" s="76"/>
      <c r="D5281" s="185"/>
      <c r="E5281" s="76"/>
      <c r="F5281" s="76" t="str">
        <f>IF(E5281="","",IFERROR(VLOOKUP(E5281,Cadastro!$C$9:$D$1009,2,FALSE),"PROD. NÃO ENCONTRADO"))</f>
        <v/>
      </c>
      <c r="G5281" s="94"/>
      <c r="H5281" s="69" t="str">
        <f>IFERROR(G5281*VLOOKUP(E5281,Saldo!$P$8:$U$1009,6,FALSE),"")</f>
        <v/>
      </c>
      <c r="I5281" s="104" t="str">
        <f>IFERROR(IF(D5281="","",VLOOKUP(E5281,Saldo!$P$8:$Q$1009,2,FALSE)),"")</f>
        <v/>
      </c>
      <c r="J5281" s="76"/>
      <c r="K5281" s="28" t="str">
        <f t="shared" si="82"/>
        <v/>
      </c>
    </row>
    <row r="5282" spans="1:11" ht="18.95" customHeight="1" x14ac:dyDescent="0.25">
      <c r="A5282" s="52"/>
      <c r="C5282" s="76"/>
      <c r="D5282" s="185"/>
      <c r="E5282" s="76"/>
      <c r="F5282" s="76" t="str">
        <f>IF(E5282="","",IFERROR(VLOOKUP(E5282,Cadastro!$C$9:$D$1009,2,FALSE),"PROD. NÃO ENCONTRADO"))</f>
        <v/>
      </c>
      <c r="G5282" s="94"/>
      <c r="H5282" s="69" t="str">
        <f>IFERROR(G5282*VLOOKUP(E5282,Saldo!$P$8:$U$1009,6,FALSE),"")</f>
        <v/>
      </c>
      <c r="I5282" s="104" t="str">
        <f>IFERROR(IF(D5282="","",VLOOKUP(E5282,Saldo!$P$8:$Q$1009,2,FALSE)),"")</f>
        <v/>
      </c>
      <c r="J5282" s="76"/>
      <c r="K5282" s="28" t="str">
        <f t="shared" si="82"/>
        <v/>
      </c>
    </row>
    <row r="5283" spans="1:11" ht="18.95" customHeight="1" x14ac:dyDescent="0.25">
      <c r="A5283" s="52"/>
      <c r="C5283" s="76"/>
      <c r="D5283" s="185"/>
      <c r="E5283" s="76"/>
      <c r="F5283" s="76" t="str">
        <f>IF(E5283="","",IFERROR(VLOOKUP(E5283,Cadastro!$C$9:$D$1009,2,FALSE),"PROD. NÃO ENCONTRADO"))</f>
        <v/>
      </c>
      <c r="G5283" s="94"/>
      <c r="H5283" s="69" t="str">
        <f>IFERROR(G5283*VLOOKUP(E5283,Saldo!$P$8:$U$1009,6,FALSE),"")</f>
        <v/>
      </c>
      <c r="I5283" s="104" t="str">
        <f>IFERROR(IF(D5283="","",VLOOKUP(E5283,Saldo!$P$8:$Q$1009,2,FALSE)),"")</f>
        <v/>
      </c>
      <c r="J5283" s="76"/>
      <c r="K5283" s="28" t="str">
        <f t="shared" si="82"/>
        <v/>
      </c>
    </row>
    <row r="5284" spans="1:11" ht="18.95" customHeight="1" x14ac:dyDescent="0.25">
      <c r="A5284" s="52"/>
      <c r="C5284" s="76"/>
      <c r="D5284" s="185"/>
      <c r="E5284" s="76"/>
      <c r="F5284" s="76" t="str">
        <f>IF(E5284="","",IFERROR(VLOOKUP(E5284,Cadastro!$C$9:$D$1009,2,FALSE),"PROD. NÃO ENCONTRADO"))</f>
        <v/>
      </c>
      <c r="G5284" s="94"/>
      <c r="H5284" s="69" t="str">
        <f>IFERROR(G5284*VLOOKUP(E5284,Saldo!$P$8:$U$1009,6,FALSE),"")</f>
        <v/>
      </c>
      <c r="I5284" s="104" t="str">
        <f>IFERROR(IF(D5284="","",VLOOKUP(E5284,Saldo!$P$8:$Q$1009,2,FALSE)),"")</f>
        <v/>
      </c>
      <c r="J5284" s="76"/>
      <c r="K5284" s="28" t="str">
        <f t="shared" si="82"/>
        <v/>
      </c>
    </row>
    <row r="5285" spans="1:11" ht="18.95" customHeight="1" x14ac:dyDescent="0.25">
      <c r="A5285" s="52"/>
      <c r="C5285" s="76"/>
      <c r="D5285" s="185"/>
      <c r="E5285" s="76"/>
      <c r="F5285" s="76" t="str">
        <f>IF(E5285="","",IFERROR(VLOOKUP(E5285,Cadastro!$C$9:$D$1009,2,FALSE),"PROD. NÃO ENCONTRADO"))</f>
        <v/>
      </c>
      <c r="G5285" s="94"/>
      <c r="H5285" s="69" t="str">
        <f>IFERROR(G5285*VLOOKUP(E5285,Saldo!$P$8:$U$1009,6,FALSE),"")</f>
        <v/>
      </c>
      <c r="I5285" s="104" t="str">
        <f>IFERROR(IF(D5285="","",VLOOKUP(E5285,Saldo!$P$8:$Q$1009,2,FALSE)),"")</f>
        <v/>
      </c>
      <c r="J5285" s="76"/>
      <c r="K5285" s="28" t="str">
        <f t="shared" si="82"/>
        <v/>
      </c>
    </row>
    <row r="5286" spans="1:11" ht="18.95" customHeight="1" x14ac:dyDescent="0.25">
      <c r="A5286" s="52"/>
      <c r="C5286" s="76"/>
      <c r="D5286" s="185"/>
      <c r="E5286" s="76"/>
      <c r="F5286" s="76" t="str">
        <f>IF(E5286="","",IFERROR(VLOOKUP(E5286,Cadastro!$C$9:$D$1009,2,FALSE),"PROD. NÃO ENCONTRADO"))</f>
        <v/>
      </c>
      <c r="G5286" s="94"/>
      <c r="H5286" s="69" t="str">
        <f>IFERROR(G5286*VLOOKUP(E5286,Saldo!$P$8:$U$1009,6,FALSE),"")</f>
        <v/>
      </c>
      <c r="I5286" s="104" t="str">
        <f>IFERROR(IF(D5286="","",VLOOKUP(E5286,Saldo!$P$8:$Q$1009,2,FALSE)),"")</f>
        <v/>
      </c>
      <c r="J5286" s="76"/>
      <c r="K5286" s="28" t="str">
        <f t="shared" si="82"/>
        <v/>
      </c>
    </row>
    <row r="5287" spans="1:11" ht="18.95" customHeight="1" x14ac:dyDescent="0.25">
      <c r="A5287" s="52"/>
      <c r="C5287" s="76"/>
      <c r="D5287" s="185"/>
      <c r="E5287" s="76"/>
      <c r="F5287" s="76" t="str">
        <f>IF(E5287="","",IFERROR(VLOOKUP(E5287,Cadastro!$C$9:$D$1009,2,FALSE),"PROD. NÃO ENCONTRADO"))</f>
        <v/>
      </c>
      <c r="G5287" s="94"/>
      <c r="H5287" s="69" t="str">
        <f>IFERROR(G5287*VLOOKUP(E5287,Saldo!$P$8:$U$1009,6,FALSE),"")</f>
        <v/>
      </c>
      <c r="I5287" s="104" t="str">
        <f>IFERROR(IF(D5287="","",VLOOKUP(E5287,Saldo!$P$8:$Q$1009,2,FALSE)),"")</f>
        <v/>
      </c>
      <c r="J5287" s="76"/>
      <c r="K5287" s="28" t="str">
        <f t="shared" si="82"/>
        <v/>
      </c>
    </row>
    <row r="5288" spans="1:11" ht="18.95" customHeight="1" x14ac:dyDescent="0.25">
      <c r="A5288" s="52"/>
      <c r="C5288" s="76"/>
      <c r="D5288" s="185"/>
      <c r="E5288" s="76"/>
      <c r="F5288" s="76" t="str">
        <f>IF(E5288="","",IFERROR(VLOOKUP(E5288,Cadastro!$C$9:$D$1009,2,FALSE),"PROD. NÃO ENCONTRADO"))</f>
        <v/>
      </c>
      <c r="G5288" s="94"/>
      <c r="H5288" s="69" t="str">
        <f>IFERROR(G5288*VLOOKUP(E5288,Saldo!$P$8:$U$1009,6,FALSE),"")</f>
        <v/>
      </c>
      <c r="I5288" s="104" t="str">
        <f>IFERROR(IF(D5288="","",VLOOKUP(E5288,Saldo!$P$8:$Q$1009,2,FALSE)),"")</f>
        <v/>
      </c>
      <c r="J5288" s="76"/>
      <c r="K5288" s="28" t="str">
        <f t="shared" si="82"/>
        <v/>
      </c>
    </row>
    <row r="5289" spans="1:11" ht="18.95" customHeight="1" x14ac:dyDescent="0.25">
      <c r="A5289" s="52"/>
      <c r="C5289" s="76"/>
      <c r="D5289" s="185"/>
      <c r="E5289" s="76"/>
      <c r="F5289" s="76" t="str">
        <f>IF(E5289="","",IFERROR(VLOOKUP(E5289,Cadastro!$C$9:$D$1009,2,FALSE),"PROD. NÃO ENCONTRADO"))</f>
        <v/>
      </c>
      <c r="G5289" s="94"/>
      <c r="H5289" s="69" t="str">
        <f>IFERROR(G5289*VLOOKUP(E5289,Saldo!$P$8:$U$1009,6,FALSE),"")</f>
        <v/>
      </c>
      <c r="I5289" s="104" t="str">
        <f>IFERROR(IF(D5289="","",VLOOKUP(E5289,Saldo!$P$8:$Q$1009,2,FALSE)),"")</f>
        <v/>
      </c>
      <c r="J5289" s="76"/>
      <c r="K5289" s="28" t="str">
        <f t="shared" si="82"/>
        <v/>
      </c>
    </row>
    <row r="5290" spans="1:11" ht="18.95" customHeight="1" x14ac:dyDescent="0.25">
      <c r="A5290" s="52"/>
      <c r="C5290" s="76"/>
      <c r="D5290" s="185"/>
      <c r="E5290" s="76"/>
      <c r="F5290" s="76" t="str">
        <f>IF(E5290="","",IFERROR(VLOOKUP(E5290,Cadastro!$C$9:$D$1009,2,FALSE),"PROD. NÃO ENCONTRADO"))</f>
        <v/>
      </c>
      <c r="G5290" s="94"/>
      <c r="H5290" s="69" t="str">
        <f>IFERROR(G5290*VLOOKUP(E5290,Saldo!$P$8:$U$1009,6,FALSE),"")</f>
        <v/>
      </c>
      <c r="I5290" s="104" t="str">
        <f>IFERROR(IF(D5290="","",VLOOKUP(E5290,Saldo!$P$8:$Q$1009,2,FALSE)),"")</f>
        <v/>
      </c>
      <c r="J5290" s="76"/>
      <c r="K5290" s="28" t="str">
        <f t="shared" si="82"/>
        <v/>
      </c>
    </row>
    <row r="5291" spans="1:11" ht="18.95" customHeight="1" x14ac:dyDescent="0.25">
      <c r="A5291" s="52"/>
      <c r="C5291" s="76"/>
      <c r="D5291" s="185"/>
      <c r="E5291" s="76"/>
      <c r="F5291" s="76" t="str">
        <f>IF(E5291="","",IFERROR(VLOOKUP(E5291,Cadastro!$C$9:$D$1009,2,FALSE),"PROD. NÃO ENCONTRADO"))</f>
        <v/>
      </c>
      <c r="G5291" s="94"/>
      <c r="H5291" s="69" t="str">
        <f>IFERROR(G5291*VLOOKUP(E5291,Saldo!$P$8:$U$1009,6,FALSE),"")</f>
        <v/>
      </c>
      <c r="I5291" s="104" t="str">
        <f>IFERROR(IF(D5291="","",VLOOKUP(E5291,Saldo!$P$8:$Q$1009,2,FALSE)),"")</f>
        <v/>
      </c>
      <c r="J5291" s="76"/>
      <c r="K5291" s="28" t="str">
        <f t="shared" si="82"/>
        <v/>
      </c>
    </row>
    <row r="5292" spans="1:11" ht="18.95" customHeight="1" x14ac:dyDescent="0.25">
      <c r="A5292" s="52"/>
      <c r="C5292" s="76"/>
      <c r="D5292" s="185"/>
      <c r="E5292" s="76"/>
      <c r="F5292" s="76" t="str">
        <f>IF(E5292="","",IFERROR(VLOOKUP(E5292,Cadastro!$C$9:$D$1009,2,FALSE),"PROD. NÃO ENCONTRADO"))</f>
        <v/>
      </c>
      <c r="G5292" s="94"/>
      <c r="H5292" s="69" t="str">
        <f>IFERROR(G5292*VLOOKUP(E5292,Saldo!$P$8:$U$1009,6,FALSE),"")</f>
        <v/>
      </c>
      <c r="I5292" s="104" t="str">
        <f>IFERROR(IF(D5292="","",VLOOKUP(E5292,Saldo!$P$8:$Q$1009,2,FALSE)),"")</f>
        <v/>
      </c>
      <c r="J5292" s="76"/>
      <c r="K5292" s="28" t="str">
        <f t="shared" si="82"/>
        <v/>
      </c>
    </row>
    <row r="5293" spans="1:11" ht="18.95" customHeight="1" x14ac:dyDescent="0.25">
      <c r="A5293" s="52"/>
      <c r="C5293" s="76"/>
      <c r="D5293" s="185"/>
      <c r="E5293" s="76"/>
      <c r="F5293" s="76" t="str">
        <f>IF(E5293="","",IFERROR(VLOOKUP(E5293,Cadastro!$C$9:$D$1009,2,FALSE),"PROD. NÃO ENCONTRADO"))</f>
        <v/>
      </c>
      <c r="G5293" s="94"/>
      <c r="H5293" s="69" t="str">
        <f>IFERROR(G5293*VLOOKUP(E5293,Saldo!$P$8:$U$1009,6,FALSE),"")</f>
        <v/>
      </c>
      <c r="I5293" s="104" t="str">
        <f>IFERROR(IF(D5293="","",VLOOKUP(E5293,Saldo!$P$8:$Q$1009,2,FALSE)),"")</f>
        <v/>
      </c>
      <c r="J5293" s="76"/>
      <c r="K5293" s="28" t="str">
        <f t="shared" si="82"/>
        <v/>
      </c>
    </row>
    <row r="5294" spans="1:11" ht="18.95" customHeight="1" x14ac:dyDescent="0.25">
      <c r="A5294" s="52"/>
      <c r="C5294" s="76"/>
      <c r="D5294" s="185"/>
      <c r="E5294" s="76"/>
      <c r="F5294" s="76" t="str">
        <f>IF(E5294="","",IFERROR(VLOOKUP(E5294,Cadastro!$C$9:$D$1009,2,FALSE),"PROD. NÃO ENCONTRADO"))</f>
        <v/>
      </c>
      <c r="G5294" s="94"/>
      <c r="H5294" s="69" t="str">
        <f>IFERROR(G5294*VLOOKUP(E5294,Saldo!$P$8:$U$1009,6,FALSE),"")</f>
        <v/>
      </c>
      <c r="I5294" s="104" t="str">
        <f>IFERROR(IF(D5294="","",VLOOKUP(E5294,Saldo!$P$8:$Q$1009,2,FALSE)),"")</f>
        <v/>
      </c>
      <c r="J5294" s="76"/>
      <c r="K5294" s="28" t="str">
        <f t="shared" si="82"/>
        <v/>
      </c>
    </row>
    <row r="5295" spans="1:11" ht="18.95" customHeight="1" x14ac:dyDescent="0.25">
      <c r="A5295" s="52"/>
      <c r="C5295" s="76"/>
      <c r="D5295" s="185"/>
      <c r="E5295" s="76"/>
      <c r="F5295" s="76" t="str">
        <f>IF(E5295="","",IFERROR(VLOOKUP(E5295,Cadastro!$C$9:$D$1009,2,FALSE),"PROD. NÃO ENCONTRADO"))</f>
        <v/>
      </c>
      <c r="G5295" s="94"/>
      <c r="H5295" s="69" t="str">
        <f>IFERROR(G5295*VLOOKUP(E5295,Saldo!$P$8:$U$1009,6,FALSE),"")</f>
        <v/>
      </c>
      <c r="I5295" s="104" t="str">
        <f>IFERROR(IF(D5295="","",VLOOKUP(E5295,Saldo!$P$8:$Q$1009,2,FALSE)),"")</f>
        <v/>
      </c>
      <c r="J5295" s="76"/>
      <c r="K5295" s="28" t="str">
        <f t="shared" si="82"/>
        <v/>
      </c>
    </row>
    <row r="5296" spans="1:11" ht="18.95" customHeight="1" x14ac:dyDescent="0.25">
      <c r="A5296" s="52"/>
      <c r="C5296" s="76"/>
      <c r="D5296" s="185"/>
      <c r="E5296" s="76"/>
      <c r="F5296" s="76" t="str">
        <f>IF(E5296="","",IFERROR(VLOOKUP(E5296,Cadastro!$C$9:$D$1009,2,FALSE),"PROD. NÃO ENCONTRADO"))</f>
        <v/>
      </c>
      <c r="G5296" s="94"/>
      <c r="H5296" s="69" t="str">
        <f>IFERROR(G5296*VLOOKUP(E5296,Saldo!$P$8:$U$1009,6,FALSE),"")</f>
        <v/>
      </c>
      <c r="I5296" s="104" t="str">
        <f>IFERROR(IF(D5296="","",VLOOKUP(E5296,Saldo!$P$8:$Q$1009,2,FALSE)),"")</f>
        <v/>
      </c>
      <c r="J5296" s="76"/>
      <c r="K5296" s="28" t="str">
        <f t="shared" si="82"/>
        <v/>
      </c>
    </row>
    <row r="5297" spans="1:11" ht="18.95" customHeight="1" x14ac:dyDescent="0.25">
      <c r="A5297" s="52"/>
      <c r="C5297" s="76"/>
      <c r="D5297" s="185"/>
      <c r="E5297" s="76"/>
      <c r="F5297" s="76" t="str">
        <f>IF(E5297="","",IFERROR(VLOOKUP(E5297,Cadastro!$C$9:$D$1009,2,FALSE),"PROD. NÃO ENCONTRADO"))</f>
        <v/>
      </c>
      <c r="G5297" s="94"/>
      <c r="H5297" s="69" t="str">
        <f>IFERROR(G5297*VLOOKUP(E5297,Saldo!$P$8:$U$1009,6,FALSE),"")</f>
        <v/>
      </c>
      <c r="I5297" s="104" t="str">
        <f>IFERROR(IF(D5297="","",VLOOKUP(E5297,Saldo!$P$8:$Q$1009,2,FALSE)),"")</f>
        <v/>
      </c>
      <c r="J5297" s="76"/>
      <c r="K5297" s="28" t="str">
        <f t="shared" si="82"/>
        <v/>
      </c>
    </row>
    <row r="5298" spans="1:11" ht="18.95" customHeight="1" x14ac:dyDescent="0.25">
      <c r="A5298" s="52"/>
      <c r="C5298" s="76"/>
      <c r="D5298" s="185"/>
      <c r="E5298" s="76"/>
      <c r="F5298" s="76" t="str">
        <f>IF(E5298="","",IFERROR(VLOOKUP(E5298,Cadastro!$C$9:$D$1009,2,FALSE),"PROD. NÃO ENCONTRADO"))</f>
        <v/>
      </c>
      <c r="G5298" s="94"/>
      <c r="H5298" s="69" t="str">
        <f>IFERROR(G5298*VLOOKUP(E5298,Saldo!$P$8:$U$1009,6,FALSE),"")</f>
        <v/>
      </c>
      <c r="I5298" s="104" t="str">
        <f>IFERROR(IF(D5298="","",VLOOKUP(E5298,Saldo!$P$8:$Q$1009,2,FALSE)),"")</f>
        <v/>
      </c>
      <c r="J5298" s="76"/>
      <c r="K5298" s="28" t="str">
        <f t="shared" si="82"/>
        <v/>
      </c>
    </row>
    <row r="5299" spans="1:11" ht="18.95" customHeight="1" x14ac:dyDescent="0.25">
      <c r="A5299" s="52"/>
      <c r="C5299" s="76"/>
      <c r="D5299" s="185"/>
      <c r="E5299" s="76"/>
      <c r="F5299" s="76" t="str">
        <f>IF(E5299="","",IFERROR(VLOOKUP(E5299,Cadastro!$C$9:$D$1009,2,FALSE),"PROD. NÃO ENCONTRADO"))</f>
        <v/>
      </c>
      <c r="G5299" s="94"/>
      <c r="H5299" s="69" t="str">
        <f>IFERROR(G5299*VLOOKUP(E5299,Saldo!$P$8:$U$1009,6,FALSE),"")</f>
        <v/>
      </c>
      <c r="I5299" s="104" t="str">
        <f>IFERROR(IF(D5299="","",VLOOKUP(E5299,Saldo!$P$8:$Q$1009,2,FALSE)),"")</f>
        <v/>
      </c>
      <c r="J5299" s="76"/>
      <c r="K5299" s="28" t="str">
        <f t="shared" si="82"/>
        <v/>
      </c>
    </row>
    <row r="5300" spans="1:11" ht="18.95" customHeight="1" x14ac:dyDescent="0.25">
      <c r="A5300" s="52"/>
      <c r="C5300" s="76"/>
      <c r="D5300" s="185"/>
      <c r="E5300" s="76"/>
      <c r="F5300" s="76" t="str">
        <f>IF(E5300="","",IFERROR(VLOOKUP(E5300,Cadastro!$C$9:$D$1009,2,FALSE),"PROD. NÃO ENCONTRADO"))</f>
        <v/>
      </c>
      <c r="G5300" s="94"/>
      <c r="H5300" s="69" t="str">
        <f>IFERROR(G5300*VLOOKUP(E5300,Saldo!$P$8:$U$1009,6,FALSE),"")</f>
        <v/>
      </c>
      <c r="I5300" s="104" t="str">
        <f>IFERROR(IF(D5300="","",VLOOKUP(E5300,Saldo!$P$8:$Q$1009,2,FALSE)),"")</f>
        <v/>
      </c>
      <c r="J5300" s="76"/>
      <c r="K5300" s="28" t="str">
        <f t="shared" si="82"/>
        <v/>
      </c>
    </row>
    <row r="5301" spans="1:11" ht="18.95" customHeight="1" x14ac:dyDescent="0.25">
      <c r="A5301" s="52"/>
      <c r="C5301" s="76"/>
      <c r="D5301" s="185"/>
      <c r="E5301" s="76"/>
      <c r="F5301" s="76" t="str">
        <f>IF(E5301="","",IFERROR(VLOOKUP(E5301,Cadastro!$C$9:$D$1009,2,FALSE),"PROD. NÃO ENCONTRADO"))</f>
        <v/>
      </c>
      <c r="G5301" s="94"/>
      <c r="H5301" s="69" t="str">
        <f>IFERROR(G5301*VLOOKUP(E5301,Saldo!$P$8:$U$1009,6,FALSE),"")</f>
        <v/>
      </c>
      <c r="I5301" s="104" t="str">
        <f>IFERROR(IF(D5301="","",VLOOKUP(E5301,Saldo!$P$8:$Q$1009,2,FALSE)),"")</f>
        <v/>
      </c>
      <c r="J5301" s="76"/>
      <c r="K5301" s="28" t="str">
        <f t="shared" si="82"/>
        <v/>
      </c>
    </row>
    <row r="5302" spans="1:11" ht="18.95" customHeight="1" x14ac:dyDescent="0.25">
      <c r="A5302" s="52"/>
      <c r="C5302" s="76"/>
      <c r="D5302" s="185"/>
      <c r="E5302" s="76"/>
      <c r="F5302" s="76" t="str">
        <f>IF(E5302="","",IFERROR(VLOOKUP(E5302,Cadastro!$C$9:$D$1009,2,FALSE),"PROD. NÃO ENCONTRADO"))</f>
        <v/>
      </c>
      <c r="G5302" s="94"/>
      <c r="H5302" s="69" t="str">
        <f>IFERROR(G5302*VLOOKUP(E5302,Saldo!$P$8:$U$1009,6,FALSE),"")</f>
        <v/>
      </c>
      <c r="I5302" s="104" t="str">
        <f>IFERROR(IF(D5302="","",VLOOKUP(E5302,Saldo!$P$8:$Q$1009,2,FALSE)),"")</f>
        <v/>
      </c>
      <c r="J5302" s="76"/>
      <c r="K5302" s="28" t="str">
        <f t="shared" si="82"/>
        <v/>
      </c>
    </row>
    <row r="5303" spans="1:11" ht="18.95" customHeight="1" x14ac:dyDescent="0.25">
      <c r="A5303" s="52"/>
      <c r="C5303" s="76"/>
      <c r="D5303" s="185"/>
      <c r="E5303" s="76"/>
      <c r="F5303" s="76" t="str">
        <f>IF(E5303="","",IFERROR(VLOOKUP(E5303,Cadastro!$C$9:$D$1009,2,FALSE),"PROD. NÃO ENCONTRADO"))</f>
        <v/>
      </c>
      <c r="G5303" s="94"/>
      <c r="H5303" s="69" t="str">
        <f>IFERROR(G5303*VLOOKUP(E5303,Saldo!$P$8:$U$1009,6,FALSE),"")</f>
        <v/>
      </c>
      <c r="I5303" s="104" t="str">
        <f>IFERROR(IF(D5303="","",VLOOKUP(E5303,Saldo!$P$8:$Q$1009,2,FALSE)),"")</f>
        <v/>
      </c>
      <c r="J5303" s="76"/>
      <c r="K5303" s="28" t="str">
        <f t="shared" si="82"/>
        <v/>
      </c>
    </row>
    <row r="5304" spans="1:11" ht="18.95" customHeight="1" x14ac:dyDescent="0.25">
      <c r="A5304" s="52"/>
      <c r="C5304" s="76"/>
      <c r="D5304" s="185"/>
      <c r="E5304" s="76"/>
      <c r="F5304" s="76" t="str">
        <f>IF(E5304="","",IFERROR(VLOOKUP(E5304,Cadastro!$C$9:$D$1009,2,FALSE),"PROD. NÃO ENCONTRADO"))</f>
        <v/>
      </c>
      <c r="G5304" s="94"/>
      <c r="H5304" s="69" t="str">
        <f>IFERROR(G5304*VLOOKUP(E5304,Saldo!$P$8:$U$1009,6,FALSE),"")</f>
        <v/>
      </c>
      <c r="I5304" s="104" t="str">
        <f>IFERROR(IF(D5304="","",VLOOKUP(E5304,Saldo!$P$8:$Q$1009,2,FALSE)),"")</f>
        <v/>
      </c>
      <c r="J5304" s="76"/>
      <c r="K5304" s="28" t="str">
        <f t="shared" si="82"/>
        <v/>
      </c>
    </row>
    <row r="5305" spans="1:11" ht="18.95" customHeight="1" x14ac:dyDescent="0.25">
      <c r="A5305" s="52"/>
      <c r="C5305" s="76"/>
      <c r="D5305" s="185"/>
      <c r="E5305" s="76"/>
      <c r="F5305" s="76" t="str">
        <f>IF(E5305="","",IFERROR(VLOOKUP(E5305,Cadastro!$C$9:$D$1009,2,FALSE),"PROD. NÃO ENCONTRADO"))</f>
        <v/>
      </c>
      <c r="G5305" s="94"/>
      <c r="H5305" s="69" t="str">
        <f>IFERROR(G5305*VLOOKUP(E5305,Saldo!$P$8:$U$1009,6,FALSE),"")</f>
        <v/>
      </c>
      <c r="I5305" s="104" t="str">
        <f>IFERROR(IF(D5305="","",VLOOKUP(E5305,Saldo!$P$8:$Q$1009,2,FALSE)),"")</f>
        <v/>
      </c>
      <c r="J5305" s="76"/>
      <c r="K5305" s="28" t="str">
        <f t="shared" si="82"/>
        <v/>
      </c>
    </row>
    <row r="5306" spans="1:11" ht="18.95" customHeight="1" x14ac:dyDescent="0.25">
      <c r="A5306" s="52"/>
      <c r="C5306" s="76"/>
      <c r="D5306" s="185"/>
      <c r="E5306" s="76"/>
      <c r="F5306" s="76" t="str">
        <f>IF(E5306="","",IFERROR(VLOOKUP(E5306,Cadastro!$C$9:$D$1009,2,FALSE),"PROD. NÃO ENCONTRADO"))</f>
        <v/>
      </c>
      <c r="G5306" s="94"/>
      <c r="H5306" s="69" t="str">
        <f>IFERROR(G5306*VLOOKUP(E5306,Saldo!$P$8:$U$1009,6,FALSE),"")</f>
        <v/>
      </c>
      <c r="I5306" s="104" t="str">
        <f>IFERROR(IF(D5306="","",VLOOKUP(E5306,Saldo!$P$8:$Q$1009,2,FALSE)),"")</f>
        <v/>
      </c>
      <c r="J5306" s="76"/>
      <c r="K5306" s="28" t="str">
        <f t="shared" si="82"/>
        <v/>
      </c>
    </row>
    <row r="5307" spans="1:11" ht="18.95" customHeight="1" x14ac:dyDescent="0.25">
      <c r="A5307" s="52"/>
      <c r="C5307" s="76"/>
      <c r="D5307" s="185"/>
      <c r="E5307" s="76"/>
      <c r="F5307" s="76" t="str">
        <f>IF(E5307="","",IFERROR(VLOOKUP(E5307,Cadastro!$C$9:$D$1009,2,FALSE),"PROD. NÃO ENCONTRADO"))</f>
        <v/>
      </c>
      <c r="G5307" s="94"/>
      <c r="H5307" s="69" t="str">
        <f>IFERROR(G5307*VLOOKUP(E5307,Saldo!$P$8:$U$1009,6,FALSE),"")</f>
        <v/>
      </c>
      <c r="I5307" s="104" t="str">
        <f>IFERROR(IF(D5307="","",VLOOKUP(E5307,Saldo!$P$8:$Q$1009,2,FALSE)),"")</f>
        <v/>
      </c>
      <c r="J5307" s="76"/>
      <c r="K5307" s="28" t="str">
        <f t="shared" si="82"/>
        <v/>
      </c>
    </row>
    <row r="5308" spans="1:11" ht="18.95" customHeight="1" x14ac:dyDescent="0.25">
      <c r="A5308" s="52"/>
      <c r="C5308" s="76"/>
      <c r="D5308" s="185"/>
      <c r="E5308" s="76"/>
      <c r="F5308" s="76" t="str">
        <f>IF(E5308="","",IFERROR(VLOOKUP(E5308,Cadastro!$C$9:$D$1009,2,FALSE),"PROD. NÃO ENCONTRADO"))</f>
        <v/>
      </c>
      <c r="G5308" s="94"/>
      <c r="H5308" s="69" t="str">
        <f>IFERROR(G5308*VLOOKUP(E5308,Saldo!$P$8:$U$1009,6,FALSE),"")</f>
        <v/>
      </c>
      <c r="I5308" s="104" t="str">
        <f>IFERROR(IF(D5308="","",VLOOKUP(E5308,Saldo!$P$8:$Q$1009,2,FALSE)),"")</f>
        <v/>
      </c>
      <c r="J5308" s="76"/>
      <c r="K5308" s="28" t="str">
        <f t="shared" si="82"/>
        <v/>
      </c>
    </row>
    <row r="5309" spans="1:11" ht="18.95" customHeight="1" x14ac:dyDescent="0.25">
      <c r="A5309" s="52"/>
      <c r="C5309" s="76"/>
      <c r="D5309" s="185"/>
      <c r="E5309" s="76"/>
      <c r="F5309" s="76" t="str">
        <f>IF(E5309="","",IFERROR(VLOOKUP(E5309,Cadastro!$C$9:$D$1009,2,FALSE),"PROD. NÃO ENCONTRADO"))</f>
        <v/>
      </c>
      <c r="G5309" s="94"/>
      <c r="H5309" s="69" t="str">
        <f>IFERROR(G5309*VLOOKUP(E5309,Saldo!$P$8:$U$1009,6,FALSE),"")</f>
        <v/>
      </c>
      <c r="I5309" s="104" t="str">
        <f>IFERROR(IF(D5309="","",VLOOKUP(E5309,Saldo!$P$8:$Q$1009,2,FALSE)),"")</f>
        <v/>
      </c>
      <c r="J5309" s="76"/>
      <c r="K5309" s="28" t="str">
        <f t="shared" si="82"/>
        <v/>
      </c>
    </row>
    <row r="5310" spans="1:11" ht="18.95" customHeight="1" x14ac:dyDescent="0.25">
      <c r="A5310" s="52"/>
      <c r="C5310" s="76"/>
      <c r="D5310" s="185"/>
      <c r="E5310" s="76"/>
      <c r="F5310" s="76" t="str">
        <f>IF(E5310="","",IFERROR(VLOOKUP(E5310,Cadastro!$C$9:$D$1009,2,FALSE),"PROD. NÃO ENCONTRADO"))</f>
        <v/>
      </c>
      <c r="G5310" s="94"/>
      <c r="H5310" s="69" t="str">
        <f>IFERROR(G5310*VLOOKUP(E5310,Saldo!$P$8:$U$1009,6,FALSE),"")</f>
        <v/>
      </c>
      <c r="I5310" s="104" t="str">
        <f>IFERROR(IF(D5310="","",VLOOKUP(E5310,Saldo!$P$8:$Q$1009,2,FALSE)),"")</f>
        <v/>
      </c>
      <c r="J5310" s="76"/>
      <c r="K5310" s="28" t="str">
        <f t="shared" si="82"/>
        <v/>
      </c>
    </row>
    <row r="5311" spans="1:11" ht="18.95" customHeight="1" x14ac:dyDescent="0.25">
      <c r="A5311" s="52"/>
      <c r="C5311" s="76"/>
      <c r="D5311" s="185"/>
      <c r="E5311" s="76"/>
      <c r="F5311" s="76" t="str">
        <f>IF(E5311="","",IFERROR(VLOOKUP(E5311,Cadastro!$C$9:$D$1009,2,FALSE),"PROD. NÃO ENCONTRADO"))</f>
        <v/>
      </c>
      <c r="G5311" s="94"/>
      <c r="H5311" s="69" t="str">
        <f>IFERROR(G5311*VLOOKUP(E5311,Saldo!$P$8:$U$1009,6,FALSE),"")</f>
        <v/>
      </c>
      <c r="I5311" s="104" t="str">
        <f>IFERROR(IF(D5311="","",VLOOKUP(E5311,Saldo!$P$8:$Q$1009,2,FALSE)),"")</f>
        <v/>
      </c>
      <c r="J5311" s="76"/>
      <c r="K5311" s="28" t="str">
        <f t="shared" si="82"/>
        <v/>
      </c>
    </row>
    <row r="5312" spans="1:11" ht="18.95" customHeight="1" x14ac:dyDescent="0.25">
      <c r="A5312" s="52"/>
      <c r="C5312" s="76"/>
      <c r="D5312" s="185"/>
      <c r="E5312" s="76"/>
      <c r="F5312" s="76" t="str">
        <f>IF(E5312="","",IFERROR(VLOOKUP(E5312,Cadastro!$C$9:$D$1009,2,FALSE),"PROD. NÃO ENCONTRADO"))</f>
        <v/>
      </c>
      <c r="G5312" s="94"/>
      <c r="H5312" s="69" t="str">
        <f>IFERROR(G5312*VLOOKUP(E5312,Saldo!$P$8:$U$1009,6,FALSE),"")</f>
        <v/>
      </c>
      <c r="I5312" s="104" t="str">
        <f>IFERROR(IF(D5312="","",VLOOKUP(E5312,Saldo!$P$8:$Q$1009,2,FALSE)),"")</f>
        <v/>
      </c>
      <c r="J5312" s="76"/>
      <c r="K5312" s="28" t="str">
        <f t="shared" si="82"/>
        <v/>
      </c>
    </row>
    <row r="5313" spans="1:11" ht="18.95" customHeight="1" x14ac:dyDescent="0.25">
      <c r="A5313" s="52"/>
      <c r="C5313" s="76"/>
      <c r="D5313" s="185"/>
      <c r="E5313" s="76"/>
      <c r="F5313" s="76" t="str">
        <f>IF(E5313="","",IFERROR(VLOOKUP(E5313,Cadastro!$C$9:$D$1009,2,FALSE),"PROD. NÃO ENCONTRADO"))</f>
        <v/>
      </c>
      <c r="G5313" s="94"/>
      <c r="H5313" s="69" t="str">
        <f>IFERROR(G5313*VLOOKUP(E5313,Saldo!$P$8:$U$1009,6,FALSE),"")</f>
        <v/>
      </c>
      <c r="I5313" s="104" t="str">
        <f>IFERROR(IF(D5313="","",VLOOKUP(E5313,Saldo!$P$8:$Q$1009,2,FALSE)),"")</f>
        <v/>
      </c>
      <c r="J5313" s="76"/>
      <c r="K5313" s="28" t="str">
        <f t="shared" si="82"/>
        <v/>
      </c>
    </row>
    <row r="5314" spans="1:11" ht="18.95" customHeight="1" x14ac:dyDescent="0.25">
      <c r="A5314" s="52"/>
      <c r="C5314" s="76"/>
      <c r="D5314" s="185"/>
      <c r="E5314" s="76"/>
      <c r="F5314" s="76" t="str">
        <f>IF(E5314="","",IFERROR(VLOOKUP(E5314,Cadastro!$C$9:$D$1009,2,FALSE),"PROD. NÃO ENCONTRADO"))</f>
        <v/>
      </c>
      <c r="G5314" s="94"/>
      <c r="H5314" s="69" t="str">
        <f>IFERROR(G5314*VLOOKUP(E5314,Saldo!$P$8:$U$1009,6,FALSE),"")</f>
        <v/>
      </c>
      <c r="I5314" s="104" t="str">
        <f>IFERROR(IF(D5314="","",VLOOKUP(E5314,Saldo!$P$8:$Q$1009,2,FALSE)),"")</f>
        <v/>
      </c>
      <c r="J5314" s="76"/>
      <c r="K5314" s="28" t="str">
        <f t="shared" si="82"/>
        <v/>
      </c>
    </row>
    <row r="5315" spans="1:11" ht="18.95" customHeight="1" x14ac:dyDescent="0.25">
      <c r="A5315" s="52"/>
      <c r="C5315" s="76"/>
      <c r="D5315" s="185"/>
      <c r="E5315" s="76"/>
      <c r="F5315" s="76" t="str">
        <f>IF(E5315="","",IFERROR(VLOOKUP(E5315,Cadastro!$C$9:$D$1009,2,FALSE),"PROD. NÃO ENCONTRADO"))</f>
        <v/>
      </c>
      <c r="G5315" s="94"/>
      <c r="H5315" s="69" t="str">
        <f>IFERROR(G5315*VLOOKUP(E5315,Saldo!$P$8:$U$1009,6,FALSE),"")</f>
        <v/>
      </c>
      <c r="I5315" s="104" t="str">
        <f>IFERROR(IF(D5315="","",VLOOKUP(E5315,Saldo!$P$8:$Q$1009,2,FALSE)),"")</f>
        <v/>
      </c>
      <c r="J5315" s="76"/>
      <c r="K5315" s="28" t="str">
        <f t="shared" si="82"/>
        <v/>
      </c>
    </row>
    <row r="5316" spans="1:11" ht="18.95" customHeight="1" x14ac:dyDescent="0.25">
      <c r="A5316" s="52"/>
      <c r="C5316" s="76"/>
      <c r="D5316" s="185"/>
      <c r="E5316" s="76"/>
      <c r="F5316" s="76" t="str">
        <f>IF(E5316="","",IFERROR(VLOOKUP(E5316,Cadastro!$C$9:$D$1009,2,FALSE),"PROD. NÃO ENCONTRADO"))</f>
        <v/>
      </c>
      <c r="G5316" s="94"/>
      <c r="H5316" s="69" t="str">
        <f>IFERROR(G5316*VLOOKUP(E5316,Saldo!$P$8:$U$1009,6,FALSE),"")</f>
        <v/>
      </c>
      <c r="I5316" s="104" t="str">
        <f>IFERROR(IF(D5316="","",VLOOKUP(E5316,Saldo!$P$8:$Q$1009,2,FALSE)),"")</f>
        <v/>
      </c>
      <c r="J5316" s="76"/>
      <c r="K5316" s="28" t="str">
        <f t="shared" si="82"/>
        <v/>
      </c>
    </row>
    <row r="5317" spans="1:11" ht="18.95" customHeight="1" x14ac:dyDescent="0.25">
      <c r="A5317" s="52"/>
      <c r="C5317" s="76"/>
      <c r="D5317" s="185"/>
      <c r="E5317" s="76"/>
      <c r="F5317" s="76" t="str">
        <f>IF(E5317="","",IFERROR(VLOOKUP(E5317,Cadastro!$C$9:$D$1009,2,FALSE),"PROD. NÃO ENCONTRADO"))</f>
        <v/>
      </c>
      <c r="G5317" s="94"/>
      <c r="H5317" s="69" t="str">
        <f>IFERROR(G5317*VLOOKUP(E5317,Saldo!$P$8:$U$1009,6,FALSE),"")</f>
        <v/>
      </c>
      <c r="I5317" s="104" t="str">
        <f>IFERROR(IF(D5317="","",VLOOKUP(E5317,Saldo!$P$8:$Q$1009,2,FALSE)),"")</f>
        <v/>
      </c>
      <c r="J5317" s="76"/>
      <c r="K5317" s="28" t="str">
        <f t="shared" si="82"/>
        <v/>
      </c>
    </row>
    <row r="5318" spans="1:11" ht="18.95" customHeight="1" x14ac:dyDescent="0.25">
      <c r="A5318" s="52"/>
      <c r="C5318" s="76"/>
      <c r="D5318" s="185"/>
      <c r="E5318" s="76"/>
      <c r="F5318" s="76" t="str">
        <f>IF(E5318="","",IFERROR(VLOOKUP(E5318,Cadastro!$C$9:$D$1009,2,FALSE),"PROD. NÃO ENCONTRADO"))</f>
        <v/>
      </c>
      <c r="G5318" s="94"/>
      <c r="H5318" s="69" t="str">
        <f>IFERROR(G5318*VLOOKUP(E5318,Saldo!$P$8:$U$1009,6,FALSE),"")</f>
        <v/>
      </c>
      <c r="I5318" s="104" t="str">
        <f>IFERROR(IF(D5318="","",VLOOKUP(E5318,Saldo!$P$8:$Q$1009,2,FALSE)),"")</f>
        <v/>
      </c>
      <c r="J5318" s="76"/>
      <c r="K5318" s="28" t="str">
        <f t="shared" si="82"/>
        <v/>
      </c>
    </row>
    <row r="5319" spans="1:11" ht="18.95" customHeight="1" x14ac:dyDescent="0.25">
      <c r="A5319" s="52"/>
      <c r="C5319" s="76"/>
      <c r="D5319" s="185"/>
      <c r="E5319" s="76"/>
      <c r="F5319" s="76" t="str">
        <f>IF(E5319="","",IFERROR(VLOOKUP(E5319,Cadastro!$C$9:$D$1009,2,FALSE),"PROD. NÃO ENCONTRADO"))</f>
        <v/>
      </c>
      <c r="G5319" s="94"/>
      <c r="H5319" s="69" t="str">
        <f>IFERROR(G5319*VLOOKUP(E5319,Saldo!$P$8:$U$1009,6,FALSE),"")</f>
        <v/>
      </c>
      <c r="I5319" s="104" t="str">
        <f>IFERROR(IF(D5319="","",VLOOKUP(E5319,Saldo!$P$8:$Q$1009,2,FALSE)),"")</f>
        <v/>
      </c>
      <c r="J5319" s="76"/>
      <c r="K5319" s="28" t="str">
        <f t="shared" si="82"/>
        <v/>
      </c>
    </row>
    <row r="5320" spans="1:11" ht="18.95" customHeight="1" x14ac:dyDescent="0.25">
      <c r="A5320" s="52"/>
      <c r="C5320" s="76"/>
      <c r="D5320" s="185"/>
      <c r="E5320" s="76"/>
      <c r="F5320" s="76" t="str">
        <f>IF(E5320="","",IFERROR(VLOOKUP(E5320,Cadastro!$C$9:$D$1009,2,FALSE),"PROD. NÃO ENCONTRADO"))</f>
        <v/>
      </c>
      <c r="G5320" s="94"/>
      <c r="H5320" s="69" t="str">
        <f>IFERROR(G5320*VLOOKUP(E5320,Saldo!$P$8:$U$1009,6,FALSE),"")</f>
        <v/>
      </c>
      <c r="I5320" s="104" t="str">
        <f>IFERROR(IF(D5320="","",VLOOKUP(E5320,Saldo!$P$8:$Q$1009,2,FALSE)),"")</f>
        <v/>
      </c>
      <c r="J5320" s="76"/>
      <c r="K5320" s="28" t="str">
        <f t="shared" si="82"/>
        <v/>
      </c>
    </row>
    <row r="5321" spans="1:11" ht="18.95" customHeight="1" x14ac:dyDescent="0.25">
      <c r="A5321" s="52"/>
      <c r="C5321" s="76"/>
      <c r="D5321" s="185"/>
      <c r="E5321" s="76"/>
      <c r="F5321" s="76" t="str">
        <f>IF(E5321="","",IFERROR(VLOOKUP(E5321,Cadastro!$C$9:$D$1009,2,FALSE),"PROD. NÃO ENCONTRADO"))</f>
        <v/>
      </c>
      <c r="G5321" s="94"/>
      <c r="H5321" s="69" t="str">
        <f>IFERROR(G5321*VLOOKUP(E5321,Saldo!$P$8:$U$1009,6,FALSE),"")</f>
        <v/>
      </c>
      <c r="I5321" s="104" t="str">
        <f>IFERROR(IF(D5321="","",VLOOKUP(E5321,Saldo!$P$8:$Q$1009,2,FALSE)),"")</f>
        <v/>
      </c>
      <c r="J5321" s="76"/>
      <c r="K5321" s="28" t="str">
        <f t="shared" si="82"/>
        <v/>
      </c>
    </row>
    <row r="5322" spans="1:11" ht="18.95" customHeight="1" x14ac:dyDescent="0.25">
      <c r="A5322" s="52"/>
      <c r="C5322" s="76"/>
      <c r="D5322" s="185"/>
      <c r="E5322" s="76"/>
      <c r="F5322" s="76" t="str">
        <f>IF(E5322="","",IFERROR(VLOOKUP(E5322,Cadastro!$C$9:$D$1009,2,FALSE),"PROD. NÃO ENCONTRADO"))</f>
        <v/>
      </c>
      <c r="G5322" s="94"/>
      <c r="H5322" s="69" t="str">
        <f>IFERROR(G5322*VLOOKUP(E5322,Saldo!$P$8:$U$1009,6,FALSE),"")</f>
        <v/>
      </c>
      <c r="I5322" s="104" t="str">
        <f>IFERROR(IF(D5322="","",VLOOKUP(E5322,Saldo!$P$8:$Q$1009,2,FALSE)),"")</f>
        <v/>
      </c>
      <c r="J5322" s="76"/>
      <c r="K5322" s="28" t="str">
        <f t="shared" ref="K5322:K5385" si="83">IF(D5322="","",MONTH(D5322))</f>
        <v/>
      </c>
    </row>
    <row r="5323" spans="1:11" ht="18.95" customHeight="1" x14ac:dyDescent="0.25">
      <c r="A5323" s="52"/>
      <c r="C5323" s="76"/>
      <c r="D5323" s="185"/>
      <c r="E5323" s="76"/>
      <c r="F5323" s="76" t="str">
        <f>IF(E5323="","",IFERROR(VLOOKUP(E5323,Cadastro!$C$9:$D$1009,2,FALSE),"PROD. NÃO ENCONTRADO"))</f>
        <v/>
      </c>
      <c r="G5323" s="94"/>
      <c r="H5323" s="69" t="str">
        <f>IFERROR(G5323*VLOOKUP(E5323,Saldo!$P$8:$U$1009,6,FALSE),"")</f>
        <v/>
      </c>
      <c r="I5323" s="104" t="str">
        <f>IFERROR(IF(D5323="","",VLOOKUP(E5323,Saldo!$P$8:$Q$1009,2,FALSE)),"")</f>
        <v/>
      </c>
      <c r="J5323" s="76"/>
      <c r="K5323" s="28" t="str">
        <f t="shared" si="83"/>
        <v/>
      </c>
    </row>
    <row r="5324" spans="1:11" ht="18.95" customHeight="1" x14ac:dyDescent="0.25">
      <c r="A5324" s="52"/>
      <c r="C5324" s="76"/>
      <c r="D5324" s="185"/>
      <c r="E5324" s="76"/>
      <c r="F5324" s="76" t="str">
        <f>IF(E5324="","",IFERROR(VLOOKUP(E5324,Cadastro!$C$9:$D$1009,2,FALSE),"PROD. NÃO ENCONTRADO"))</f>
        <v/>
      </c>
      <c r="G5324" s="94"/>
      <c r="H5324" s="69" t="str">
        <f>IFERROR(G5324*VLOOKUP(E5324,Saldo!$P$8:$U$1009,6,FALSE),"")</f>
        <v/>
      </c>
      <c r="I5324" s="104" t="str">
        <f>IFERROR(IF(D5324="","",VLOOKUP(E5324,Saldo!$P$8:$Q$1009,2,FALSE)),"")</f>
        <v/>
      </c>
      <c r="J5324" s="76"/>
      <c r="K5324" s="28" t="str">
        <f t="shared" si="83"/>
        <v/>
      </c>
    </row>
    <row r="5325" spans="1:11" ht="18.95" customHeight="1" x14ac:dyDescent="0.25">
      <c r="A5325" s="52"/>
      <c r="C5325" s="76"/>
      <c r="D5325" s="185"/>
      <c r="E5325" s="76"/>
      <c r="F5325" s="76" t="str">
        <f>IF(E5325="","",IFERROR(VLOOKUP(E5325,Cadastro!$C$9:$D$1009,2,FALSE),"PROD. NÃO ENCONTRADO"))</f>
        <v/>
      </c>
      <c r="G5325" s="94"/>
      <c r="H5325" s="69" t="str">
        <f>IFERROR(G5325*VLOOKUP(E5325,Saldo!$P$8:$U$1009,6,FALSE),"")</f>
        <v/>
      </c>
      <c r="I5325" s="104" t="str">
        <f>IFERROR(IF(D5325="","",VLOOKUP(E5325,Saldo!$P$8:$Q$1009,2,FALSE)),"")</f>
        <v/>
      </c>
      <c r="J5325" s="76"/>
      <c r="K5325" s="28" t="str">
        <f t="shared" si="83"/>
        <v/>
      </c>
    </row>
    <row r="5326" spans="1:11" ht="18.95" customHeight="1" x14ac:dyDescent="0.25">
      <c r="A5326" s="52"/>
      <c r="C5326" s="76"/>
      <c r="D5326" s="185"/>
      <c r="E5326" s="76"/>
      <c r="F5326" s="76" t="str">
        <f>IF(E5326="","",IFERROR(VLOOKUP(E5326,Cadastro!$C$9:$D$1009,2,FALSE),"PROD. NÃO ENCONTRADO"))</f>
        <v/>
      </c>
      <c r="G5326" s="94"/>
      <c r="H5326" s="69" t="str">
        <f>IFERROR(G5326*VLOOKUP(E5326,Saldo!$P$8:$U$1009,6,FALSE),"")</f>
        <v/>
      </c>
      <c r="I5326" s="104" t="str">
        <f>IFERROR(IF(D5326="","",VLOOKUP(E5326,Saldo!$P$8:$Q$1009,2,FALSE)),"")</f>
        <v/>
      </c>
      <c r="J5326" s="76"/>
      <c r="K5326" s="28" t="str">
        <f t="shared" si="83"/>
        <v/>
      </c>
    </row>
    <row r="5327" spans="1:11" ht="18.95" customHeight="1" x14ac:dyDescent="0.25">
      <c r="A5327" s="52"/>
      <c r="C5327" s="76"/>
      <c r="D5327" s="185"/>
      <c r="E5327" s="76"/>
      <c r="F5327" s="76" t="str">
        <f>IF(E5327="","",IFERROR(VLOOKUP(E5327,Cadastro!$C$9:$D$1009,2,FALSE),"PROD. NÃO ENCONTRADO"))</f>
        <v/>
      </c>
      <c r="G5327" s="94"/>
      <c r="H5327" s="69" t="str">
        <f>IFERROR(G5327*VLOOKUP(E5327,Saldo!$P$8:$U$1009,6,FALSE),"")</f>
        <v/>
      </c>
      <c r="I5327" s="104" t="str">
        <f>IFERROR(IF(D5327="","",VLOOKUP(E5327,Saldo!$P$8:$Q$1009,2,FALSE)),"")</f>
        <v/>
      </c>
      <c r="J5327" s="76"/>
      <c r="K5327" s="28" t="str">
        <f t="shared" si="83"/>
        <v/>
      </c>
    </row>
    <row r="5328" spans="1:11" ht="18.95" customHeight="1" x14ac:dyDescent="0.25">
      <c r="A5328" s="52"/>
      <c r="C5328" s="76"/>
      <c r="D5328" s="185"/>
      <c r="E5328" s="76"/>
      <c r="F5328" s="76" t="str">
        <f>IF(E5328="","",IFERROR(VLOOKUP(E5328,Cadastro!$C$9:$D$1009,2,FALSE),"PROD. NÃO ENCONTRADO"))</f>
        <v/>
      </c>
      <c r="G5328" s="94"/>
      <c r="H5328" s="69" t="str">
        <f>IFERROR(G5328*VLOOKUP(E5328,Saldo!$P$8:$U$1009,6,FALSE),"")</f>
        <v/>
      </c>
      <c r="I5328" s="104" t="str">
        <f>IFERROR(IF(D5328="","",VLOOKUP(E5328,Saldo!$P$8:$Q$1009,2,FALSE)),"")</f>
        <v/>
      </c>
      <c r="J5328" s="76"/>
      <c r="K5328" s="28" t="str">
        <f t="shared" si="83"/>
        <v/>
      </c>
    </row>
    <row r="5329" spans="1:11" ht="18.95" customHeight="1" x14ac:dyDescent="0.25">
      <c r="A5329" s="52"/>
      <c r="C5329" s="76"/>
      <c r="D5329" s="185"/>
      <c r="E5329" s="76"/>
      <c r="F5329" s="76" t="str">
        <f>IF(E5329="","",IFERROR(VLOOKUP(E5329,Cadastro!$C$9:$D$1009,2,FALSE),"PROD. NÃO ENCONTRADO"))</f>
        <v/>
      </c>
      <c r="G5329" s="94"/>
      <c r="H5329" s="69" t="str">
        <f>IFERROR(G5329*VLOOKUP(E5329,Saldo!$P$8:$U$1009,6,FALSE),"")</f>
        <v/>
      </c>
      <c r="I5329" s="104" t="str">
        <f>IFERROR(IF(D5329="","",VLOOKUP(E5329,Saldo!$P$8:$Q$1009,2,FALSE)),"")</f>
        <v/>
      </c>
      <c r="J5329" s="76"/>
      <c r="K5329" s="28" t="str">
        <f t="shared" si="83"/>
        <v/>
      </c>
    </row>
    <row r="5330" spans="1:11" ht="18.95" customHeight="1" x14ac:dyDescent="0.25">
      <c r="A5330" s="52"/>
      <c r="C5330" s="76"/>
      <c r="D5330" s="185"/>
      <c r="E5330" s="76"/>
      <c r="F5330" s="76" t="str">
        <f>IF(E5330="","",IFERROR(VLOOKUP(E5330,Cadastro!$C$9:$D$1009,2,FALSE),"PROD. NÃO ENCONTRADO"))</f>
        <v/>
      </c>
      <c r="G5330" s="94"/>
      <c r="H5330" s="69" t="str">
        <f>IFERROR(G5330*VLOOKUP(E5330,Saldo!$P$8:$U$1009,6,FALSE),"")</f>
        <v/>
      </c>
      <c r="I5330" s="104" t="str">
        <f>IFERROR(IF(D5330="","",VLOOKUP(E5330,Saldo!$P$8:$Q$1009,2,FALSE)),"")</f>
        <v/>
      </c>
      <c r="J5330" s="76"/>
      <c r="K5330" s="28" t="str">
        <f t="shared" si="83"/>
        <v/>
      </c>
    </row>
    <row r="5331" spans="1:11" ht="18.95" customHeight="1" x14ac:dyDescent="0.25">
      <c r="A5331" s="52"/>
      <c r="C5331" s="76"/>
      <c r="D5331" s="185"/>
      <c r="E5331" s="76"/>
      <c r="F5331" s="76" t="str">
        <f>IF(E5331="","",IFERROR(VLOOKUP(E5331,Cadastro!$C$9:$D$1009,2,FALSE),"PROD. NÃO ENCONTRADO"))</f>
        <v/>
      </c>
      <c r="G5331" s="94"/>
      <c r="H5331" s="69" t="str">
        <f>IFERROR(G5331*VLOOKUP(E5331,Saldo!$P$8:$U$1009,6,FALSE),"")</f>
        <v/>
      </c>
      <c r="I5331" s="104" t="str">
        <f>IFERROR(IF(D5331="","",VLOOKUP(E5331,Saldo!$P$8:$Q$1009,2,FALSE)),"")</f>
        <v/>
      </c>
      <c r="J5331" s="76"/>
      <c r="K5331" s="28" t="str">
        <f t="shared" si="83"/>
        <v/>
      </c>
    </row>
    <row r="5332" spans="1:11" ht="18.95" customHeight="1" x14ac:dyDescent="0.25">
      <c r="A5332" s="52"/>
      <c r="C5332" s="76"/>
      <c r="D5332" s="185"/>
      <c r="E5332" s="76"/>
      <c r="F5332" s="76" t="str">
        <f>IF(E5332="","",IFERROR(VLOOKUP(E5332,Cadastro!$C$9:$D$1009,2,FALSE),"PROD. NÃO ENCONTRADO"))</f>
        <v/>
      </c>
      <c r="G5332" s="94"/>
      <c r="H5332" s="69" t="str">
        <f>IFERROR(G5332*VLOOKUP(E5332,Saldo!$P$8:$U$1009,6,FALSE),"")</f>
        <v/>
      </c>
      <c r="I5332" s="104" t="str">
        <f>IFERROR(IF(D5332="","",VLOOKUP(E5332,Saldo!$P$8:$Q$1009,2,FALSE)),"")</f>
        <v/>
      </c>
      <c r="J5332" s="76"/>
      <c r="K5332" s="28" t="str">
        <f t="shared" si="83"/>
        <v/>
      </c>
    </row>
    <row r="5333" spans="1:11" ht="18.95" customHeight="1" x14ac:dyDescent="0.25">
      <c r="A5333" s="52"/>
      <c r="C5333" s="76"/>
      <c r="D5333" s="185"/>
      <c r="E5333" s="76"/>
      <c r="F5333" s="76" t="str">
        <f>IF(E5333="","",IFERROR(VLOOKUP(E5333,Cadastro!$C$9:$D$1009,2,FALSE),"PROD. NÃO ENCONTRADO"))</f>
        <v/>
      </c>
      <c r="G5333" s="94"/>
      <c r="H5333" s="69" t="str">
        <f>IFERROR(G5333*VLOOKUP(E5333,Saldo!$P$8:$U$1009,6,FALSE),"")</f>
        <v/>
      </c>
      <c r="I5333" s="104" t="str">
        <f>IFERROR(IF(D5333="","",VLOOKUP(E5333,Saldo!$P$8:$Q$1009,2,FALSE)),"")</f>
        <v/>
      </c>
      <c r="J5333" s="76"/>
      <c r="K5333" s="28" t="str">
        <f t="shared" si="83"/>
        <v/>
      </c>
    </row>
    <row r="5334" spans="1:11" ht="18.95" customHeight="1" x14ac:dyDescent="0.25">
      <c r="A5334" s="52"/>
      <c r="C5334" s="76"/>
      <c r="D5334" s="185"/>
      <c r="E5334" s="76"/>
      <c r="F5334" s="76" t="str">
        <f>IF(E5334="","",IFERROR(VLOOKUP(E5334,Cadastro!$C$9:$D$1009,2,FALSE),"PROD. NÃO ENCONTRADO"))</f>
        <v/>
      </c>
      <c r="G5334" s="94"/>
      <c r="H5334" s="69" t="str">
        <f>IFERROR(G5334*VLOOKUP(E5334,Saldo!$P$8:$U$1009,6,FALSE),"")</f>
        <v/>
      </c>
      <c r="I5334" s="104" t="str">
        <f>IFERROR(IF(D5334="","",VLOOKUP(E5334,Saldo!$P$8:$Q$1009,2,FALSE)),"")</f>
        <v/>
      </c>
      <c r="J5334" s="76"/>
      <c r="K5334" s="28" t="str">
        <f t="shared" si="83"/>
        <v/>
      </c>
    </row>
    <row r="5335" spans="1:11" ht="18.95" customHeight="1" x14ac:dyDescent="0.25">
      <c r="A5335" s="52"/>
      <c r="C5335" s="76"/>
      <c r="D5335" s="185"/>
      <c r="E5335" s="76"/>
      <c r="F5335" s="76" t="str">
        <f>IF(E5335="","",IFERROR(VLOOKUP(E5335,Cadastro!$C$9:$D$1009,2,FALSE),"PROD. NÃO ENCONTRADO"))</f>
        <v/>
      </c>
      <c r="G5335" s="94"/>
      <c r="H5335" s="69" t="str">
        <f>IFERROR(G5335*VLOOKUP(E5335,Saldo!$P$8:$U$1009,6,FALSE),"")</f>
        <v/>
      </c>
      <c r="I5335" s="104" t="str">
        <f>IFERROR(IF(D5335="","",VLOOKUP(E5335,Saldo!$P$8:$Q$1009,2,FALSE)),"")</f>
        <v/>
      </c>
      <c r="J5335" s="76"/>
      <c r="K5335" s="28" t="str">
        <f t="shared" si="83"/>
        <v/>
      </c>
    </row>
    <row r="5336" spans="1:11" ht="18.95" customHeight="1" x14ac:dyDescent="0.25">
      <c r="A5336" s="52"/>
      <c r="C5336" s="76"/>
      <c r="D5336" s="185"/>
      <c r="E5336" s="76"/>
      <c r="F5336" s="76" t="str">
        <f>IF(E5336="","",IFERROR(VLOOKUP(E5336,Cadastro!$C$9:$D$1009,2,FALSE),"PROD. NÃO ENCONTRADO"))</f>
        <v/>
      </c>
      <c r="G5336" s="94"/>
      <c r="H5336" s="69" t="str">
        <f>IFERROR(G5336*VLOOKUP(E5336,Saldo!$P$8:$U$1009,6,FALSE),"")</f>
        <v/>
      </c>
      <c r="I5336" s="104" t="str">
        <f>IFERROR(IF(D5336="","",VLOOKUP(E5336,Saldo!$P$8:$Q$1009,2,FALSE)),"")</f>
        <v/>
      </c>
      <c r="J5336" s="76"/>
      <c r="K5336" s="28" t="str">
        <f t="shared" si="83"/>
        <v/>
      </c>
    </row>
    <row r="5337" spans="1:11" ht="18.95" customHeight="1" x14ac:dyDescent="0.25">
      <c r="A5337" s="52"/>
      <c r="C5337" s="76"/>
      <c r="D5337" s="185"/>
      <c r="E5337" s="76"/>
      <c r="F5337" s="76" t="str">
        <f>IF(E5337="","",IFERROR(VLOOKUP(E5337,Cadastro!$C$9:$D$1009,2,FALSE),"PROD. NÃO ENCONTRADO"))</f>
        <v/>
      </c>
      <c r="G5337" s="94"/>
      <c r="H5337" s="69" t="str">
        <f>IFERROR(G5337*VLOOKUP(E5337,Saldo!$P$8:$U$1009,6,FALSE),"")</f>
        <v/>
      </c>
      <c r="I5337" s="104" t="str">
        <f>IFERROR(IF(D5337="","",VLOOKUP(E5337,Saldo!$P$8:$Q$1009,2,FALSE)),"")</f>
        <v/>
      </c>
      <c r="J5337" s="76"/>
      <c r="K5337" s="28" t="str">
        <f t="shared" si="83"/>
        <v/>
      </c>
    </row>
    <row r="5338" spans="1:11" ht="18.95" customHeight="1" x14ac:dyDescent="0.25">
      <c r="A5338" s="52"/>
      <c r="C5338" s="76"/>
      <c r="D5338" s="185"/>
      <c r="E5338" s="76"/>
      <c r="F5338" s="76" t="str">
        <f>IF(E5338="","",IFERROR(VLOOKUP(E5338,Cadastro!$C$9:$D$1009,2,FALSE),"PROD. NÃO ENCONTRADO"))</f>
        <v/>
      </c>
      <c r="G5338" s="94"/>
      <c r="H5338" s="69" t="str">
        <f>IFERROR(G5338*VLOOKUP(E5338,Saldo!$P$8:$U$1009,6,FALSE),"")</f>
        <v/>
      </c>
      <c r="I5338" s="104" t="str">
        <f>IFERROR(IF(D5338="","",VLOOKUP(E5338,Saldo!$P$8:$Q$1009,2,FALSE)),"")</f>
        <v/>
      </c>
      <c r="J5338" s="76"/>
      <c r="K5338" s="28" t="str">
        <f t="shared" si="83"/>
        <v/>
      </c>
    </row>
    <row r="5339" spans="1:11" ht="18.95" customHeight="1" x14ac:dyDescent="0.25">
      <c r="A5339" s="52"/>
      <c r="C5339" s="76"/>
      <c r="D5339" s="185"/>
      <c r="E5339" s="76"/>
      <c r="F5339" s="76" t="str">
        <f>IF(E5339="","",IFERROR(VLOOKUP(E5339,Cadastro!$C$9:$D$1009,2,FALSE),"PROD. NÃO ENCONTRADO"))</f>
        <v/>
      </c>
      <c r="G5339" s="94"/>
      <c r="H5339" s="69" t="str">
        <f>IFERROR(G5339*VLOOKUP(E5339,Saldo!$P$8:$U$1009,6,FALSE),"")</f>
        <v/>
      </c>
      <c r="I5339" s="104" t="str">
        <f>IFERROR(IF(D5339="","",VLOOKUP(E5339,Saldo!$P$8:$Q$1009,2,FALSE)),"")</f>
        <v/>
      </c>
      <c r="J5339" s="76"/>
      <c r="K5339" s="28" t="str">
        <f t="shared" si="83"/>
        <v/>
      </c>
    </row>
    <row r="5340" spans="1:11" ht="18.95" customHeight="1" x14ac:dyDescent="0.25">
      <c r="A5340" s="52"/>
      <c r="C5340" s="76"/>
      <c r="D5340" s="185"/>
      <c r="E5340" s="76"/>
      <c r="F5340" s="76" t="str">
        <f>IF(E5340="","",IFERROR(VLOOKUP(E5340,Cadastro!$C$9:$D$1009,2,FALSE),"PROD. NÃO ENCONTRADO"))</f>
        <v/>
      </c>
      <c r="G5340" s="94"/>
      <c r="H5340" s="69" t="str">
        <f>IFERROR(G5340*VLOOKUP(E5340,Saldo!$P$8:$U$1009,6,FALSE),"")</f>
        <v/>
      </c>
      <c r="I5340" s="104" t="str">
        <f>IFERROR(IF(D5340="","",VLOOKUP(E5340,Saldo!$P$8:$Q$1009,2,FALSE)),"")</f>
        <v/>
      </c>
      <c r="J5340" s="76"/>
      <c r="K5340" s="28" t="str">
        <f t="shared" si="83"/>
        <v/>
      </c>
    </row>
    <row r="5341" spans="1:11" ht="18.95" customHeight="1" x14ac:dyDescent="0.25">
      <c r="A5341" s="52"/>
      <c r="C5341" s="76"/>
      <c r="D5341" s="185"/>
      <c r="E5341" s="76"/>
      <c r="F5341" s="76" t="str">
        <f>IF(E5341="","",IFERROR(VLOOKUP(E5341,Cadastro!$C$9:$D$1009,2,FALSE),"PROD. NÃO ENCONTRADO"))</f>
        <v/>
      </c>
      <c r="G5341" s="94"/>
      <c r="H5341" s="69" t="str">
        <f>IFERROR(G5341*VLOOKUP(E5341,Saldo!$P$8:$U$1009,6,FALSE),"")</f>
        <v/>
      </c>
      <c r="I5341" s="104" t="str">
        <f>IFERROR(IF(D5341="","",VLOOKUP(E5341,Saldo!$P$8:$Q$1009,2,FALSE)),"")</f>
        <v/>
      </c>
      <c r="J5341" s="76"/>
      <c r="K5341" s="28" t="str">
        <f t="shared" si="83"/>
        <v/>
      </c>
    </row>
    <row r="5342" spans="1:11" ht="18.95" customHeight="1" x14ac:dyDescent="0.25">
      <c r="A5342" s="52"/>
      <c r="C5342" s="76"/>
      <c r="D5342" s="185"/>
      <c r="E5342" s="76"/>
      <c r="F5342" s="76" t="str">
        <f>IF(E5342="","",IFERROR(VLOOKUP(E5342,Cadastro!$C$9:$D$1009,2,FALSE),"PROD. NÃO ENCONTRADO"))</f>
        <v/>
      </c>
      <c r="G5342" s="94"/>
      <c r="H5342" s="69" t="str">
        <f>IFERROR(G5342*VLOOKUP(E5342,Saldo!$P$8:$U$1009,6,FALSE),"")</f>
        <v/>
      </c>
      <c r="I5342" s="104" t="str">
        <f>IFERROR(IF(D5342="","",VLOOKUP(E5342,Saldo!$P$8:$Q$1009,2,FALSE)),"")</f>
        <v/>
      </c>
      <c r="J5342" s="76"/>
      <c r="K5342" s="28" t="str">
        <f t="shared" si="83"/>
        <v/>
      </c>
    </row>
    <row r="5343" spans="1:11" ht="18.95" customHeight="1" x14ac:dyDescent="0.25">
      <c r="A5343" s="52"/>
      <c r="C5343" s="76"/>
      <c r="D5343" s="185"/>
      <c r="E5343" s="76"/>
      <c r="F5343" s="76" t="str">
        <f>IF(E5343="","",IFERROR(VLOOKUP(E5343,Cadastro!$C$9:$D$1009,2,FALSE),"PROD. NÃO ENCONTRADO"))</f>
        <v/>
      </c>
      <c r="G5343" s="94"/>
      <c r="H5343" s="69" t="str">
        <f>IFERROR(G5343*VLOOKUP(E5343,Saldo!$P$8:$U$1009,6,FALSE),"")</f>
        <v/>
      </c>
      <c r="I5343" s="104" t="str">
        <f>IFERROR(IF(D5343="","",VLOOKUP(E5343,Saldo!$P$8:$Q$1009,2,FALSE)),"")</f>
        <v/>
      </c>
      <c r="J5343" s="76"/>
      <c r="K5343" s="28" t="str">
        <f t="shared" si="83"/>
        <v/>
      </c>
    </row>
    <row r="5344" spans="1:11" ht="18.95" customHeight="1" x14ac:dyDescent="0.25">
      <c r="A5344" s="52"/>
      <c r="C5344" s="76"/>
      <c r="D5344" s="185"/>
      <c r="E5344" s="76"/>
      <c r="F5344" s="76" t="str">
        <f>IF(E5344="","",IFERROR(VLOOKUP(E5344,Cadastro!$C$9:$D$1009,2,FALSE),"PROD. NÃO ENCONTRADO"))</f>
        <v/>
      </c>
      <c r="G5344" s="94"/>
      <c r="H5344" s="69" t="str">
        <f>IFERROR(G5344*VLOOKUP(E5344,Saldo!$P$8:$U$1009,6,FALSE),"")</f>
        <v/>
      </c>
      <c r="I5344" s="104" t="str">
        <f>IFERROR(IF(D5344="","",VLOOKUP(E5344,Saldo!$P$8:$Q$1009,2,FALSE)),"")</f>
        <v/>
      </c>
      <c r="J5344" s="76"/>
      <c r="K5344" s="28" t="str">
        <f t="shared" si="83"/>
        <v/>
      </c>
    </row>
    <row r="5345" spans="1:11" ht="18.95" customHeight="1" x14ac:dyDescent="0.25">
      <c r="A5345" s="52"/>
      <c r="C5345" s="76"/>
      <c r="D5345" s="185"/>
      <c r="E5345" s="76"/>
      <c r="F5345" s="76" t="str">
        <f>IF(E5345="","",IFERROR(VLOOKUP(E5345,Cadastro!$C$9:$D$1009,2,FALSE),"PROD. NÃO ENCONTRADO"))</f>
        <v/>
      </c>
      <c r="G5345" s="94"/>
      <c r="H5345" s="69" t="str">
        <f>IFERROR(G5345*VLOOKUP(E5345,Saldo!$P$8:$U$1009,6,FALSE),"")</f>
        <v/>
      </c>
      <c r="I5345" s="104" t="str">
        <f>IFERROR(IF(D5345="","",VLOOKUP(E5345,Saldo!$P$8:$Q$1009,2,FALSE)),"")</f>
        <v/>
      </c>
      <c r="J5345" s="76"/>
      <c r="K5345" s="28" t="str">
        <f t="shared" si="83"/>
        <v/>
      </c>
    </row>
    <row r="5346" spans="1:11" ht="18.95" customHeight="1" x14ac:dyDescent="0.25">
      <c r="A5346" s="52"/>
      <c r="C5346" s="76"/>
      <c r="D5346" s="185"/>
      <c r="E5346" s="76"/>
      <c r="F5346" s="76" t="str">
        <f>IF(E5346="","",IFERROR(VLOOKUP(E5346,Cadastro!$C$9:$D$1009,2,FALSE),"PROD. NÃO ENCONTRADO"))</f>
        <v/>
      </c>
      <c r="G5346" s="94"/>
      <c r="H5346" s="69" t="str">
        <f>IFERROR(G5346*VLOOKUP(E5346,Saldo!$P$8:$U$1009,6,FALSE),"")</f>
        <v/>
      </c>
      <c r="I5346" s="104" t="str">
        <f>IFERROR(IF(D5346="","",VLOOKUP(E5346,Saldo!$P$8:$Q$1009,2,FALSE)),"")</f>
        <v/>
      </c>
      <c r="J5346" s="76"/>
      <c r="K5346" s="28" t="str">
        <f t="shared" si="83"/>
        <v/>
      </c>
    </row>
    <row r="5347" spans="1:11" ht="18.95" customHeight="1" x14ac:dyDescent="0.25">
      <c r="A5347" s="52"/>
      <c r="C5347" s="76"/>
      <c r="D5347" s="185"/>
      <c r="E5347" s="76"/>
      <c r="F5347" s="76" t="str">
        <f>IF(E5347="","",IFERROR(VLOOKUP(E5347,Cadastro!$C$9:$D$1009,2,FALSE),"PROD. NÃO ENCONTRADO"))</f>
        <v/>
      </c>
      <c r="G5347" s="94"/>
      <c r="H5347" s="69" t="str">
        <f>IFERROR(G5347*VLOOKUP(E5347,Saldo!$P$8:$U$1009,6,FALSE),"")</f>
        <v/>
      </c>
      <c r="I5347" s="104" t="str">
        <f>IFERROR(IF(D5347="","",VLOOKUP(E5347,Saldo!$P$8:$Q$1009,2,FALSE)),"")</f>
        <v/>
      </c>
      <c r="J5347" s="76"/>
      <c r="K5347" s="28" t="str">
        <f t="shared" si="83"/>
        <v/>
      </c>
    </row>
    <row r="5348" spans="1:11" ht="18.95" customHeight="1" x14ac:dyDescent="0.25">
      <c r="A5348" s="52"/>
      <c r="C5348" s="76"/>
      <c r="D5348" s="185"/>
      <c r="E5348" s="76"/>
      <c r="F5348" s="76" t="str">
        <f>IF(E5348="","",IFERROR(VLOOKUP(E5348,Cadastro!$C$9:$D$1009,2,FALSE),"PROD. NÃO ENCONTRADO"))</f>
        <v/>
      </c>
      <c r="G5348" s="94"/>
      <c r="H5348" s="69" t="str">
        <f>IFERROR(G5348*VLOOKUP(E5348,Saldo!$P$8:$U$1009,6,FALSE),"")</f>
        <v/>
      </c>
      <c r="I5348" s="104" t="str">
        <f>IFERROR(IF(D5348="","",VLOOKUP(E5348,Saldo!$P$8:$Q$1009,2,FALSE)),"")</f>
        <v/>
      </c>
      <c r="J5348" s="76"/>
      <c r="K5348" s="28" t="str">
        <f t="shared" si="83"/>
        <v/>
      </c>
    </row>
    <row r="5349" spans="1:11" ht="18.95" customHeight="1" x14ac:dyDescent="0.25">
      <c r="A5349" s="52"/>
      <c r="C5349" s="76"/>
      <c r="D5349" s="185"/>
      <c r="E5349" s="76"/>
      <c r="F5349" s="76" t="str">
        <f>IF(E5349="","",IFERROR(VLOOKUP(E5349,Cadastro!$C$9:$D$1009,2,FALSE),"PROD. NÃO ENCONTRADO"))</f>
        <v/>
      </c>
      <c r="G5349" s="94"/>
      <c r="H5349" s="69" t="str">
        <f>IFERROR(G5349*VLOOKUP(E5349,Saldo!$P$8:$U$1009,6,FALSE),"")</f>
        <v/>
      </c>
      <c r="I5349" s="104" t="str">
        <f>IFERROR(IF(D5349="","",VLOOKUP(E5349,Saldo!$P$8:$Q$1009,2,FALSE)),"")</f>
        <v/>
      </c>
      <c r="J5349" s="76"/>
      <c r="K5349" s="28" t="str">
        <f t="shared" si="83"/>
        <v/>
      </c>
    </row>
    <row r="5350" spans="1:11" ht="18.95" customHeight="1" x14ac:dyDescent="0.25">
      <c r="A5350" s="52"/>
      <c r="C5350" s="76"/>
      <c r="D5350" s="185"/>
      <c r="E5350" s="76"/>
      <c r="F5350" s="76" t="str">
        <f>IF(E5350="","",IFERROR(VLOOKUP(E5350,Cadastro!$C$9:$D$1009,2,FALSE),"PROD. NÃO ENCONTRADO"))</f>
        <v/>
      </c>
      <c r="G5350" s="94"/>
      <c r="H5350" s="69" t="str">
        <f>IFERROR(G5350*VLOOKUP(E5350,Saldo!$P$8:$U$1009,6,FALSE),"")</f>
        <v/>
      </c>
      <c r="I5350" s="104" t="str">
        <f>IFERROR(IF(D5350="","",VLOOKUP(E5350,Saldo!$P$8:$Q$1009,2,FALSE)),"")</f>
        <v/>
      </c>
      <c r="J5350" s="76"/>
      <c r="K5350" s="28" t="str">
        <f t="shared" si="83"/>
        <v/>
      </c>
    </row>
    <row r="5351" spans="1:11" ht="18.95" customHeight="1" x14ac:dyDescent="0.25">
      <c r="A5351" s="52"/>
      <c r="C5351" s="76"/>
      <c r="D5351" s="185"/>
      <c r="E5351" s="76"/>
      <c r="F5351" s="76" t="str">
        <f>IF(E5351="","",IFERROR(VLOOKUP(E5351,Cadastro!$C$9:$D$1009,2,FALSE),"PROD. NÃO ENCONTRADO"))</f>
        <v/>
      </c>
      <c r="G5351" s="94"/>
      <c r="H5351" s="69" t="str">
        <f>IFERROR(G5351*VLOOKUP(E5351,Saldo!$P$8:$U$1009,6,FALSE),"")</f>
        <v/>
      </c>
      <c r="I5351" s="104" t="str">
        <f>IFERROR(IF(D5351="","",VLOOKUP(E5351,Saldo!$P$8:$Q$1009,2,FALSE)),"")</f>
        <v/>
      </c>
      <c r="J5351" s="76"/>
      <c r="K5351" s="28" t="str">
        <f t="shared" si="83"/>
        <v/>
      </c>
    </row>
    <row r="5352" spans="1:11" ht="18.95" customHeight="1" x14ac:dyDescent="0.25">
      <c r="A5352" s="52"/>
      <c r="C5352" s="76"/>
      <c r="D5352" s="185"/>
      <c r="E5352" s="76"/>
      <c r="F5352" s="76" t="str">
        <f>IF(E5352="","",IFERROR(VLOOKUP(E5352,Cadastro!$C$9:$D$1009,2,FALSE),"PROD. NÃO ENCONTRADO"))</f>
        <v/>
      </c>
      <c r="G5352" s="94"/>
      <c r="H5352" s="69" t="str">
        <f>IFERROR(G5352*VLOOKUP(E5352,Saldo!$P$8:$U$1009,6,FALSE),"")</f>
        <v/>
      </c>
      <c r="I5352" s="104" t="str">
        <f>IFERROR(IF(D5352="","",VLOOKUP(E5352,Saldo!$P$8:$Q$1009,2,FALSE)),"")</f>
        <v/>
      </c>
      <c r="J5352" s="76"/>
      <c r="K5352" s="28" t="str">
        <f t="shared" si="83"/>
        <v/>
      </c>
    </row>
    <row r="5353" spans="1:11" ht="18.95" customHeight="1" x14ac:dyDescent="0.25">
      <c r="A5353" s="52"/>
      <c r="C5353" s="76"/>
      <c r="D5353" s="185"/>
      <c r="E5353" s="76"/>
      <c r="F5353" s="76" t="str">
        <f>IF(E5353="","",IFERROR(VLOOKUP(E5353,Cadastro!$C$9:$D$1009,2,FALSE),"PROD. NÃO ENCONTRADO"))</f>
        <v/>
      </c>
      <c r="G5353" s="94"/>
      <c r="H5353" s="69" t="str">
        <f>IFERROR(G5353*VLOOKUP(E5353,Saldo!$P$8:$U$1009,6,FALSE),"")</f>
        <v/>
      </c>
      <c r="I5353" s="104" t="str">
        <f>IFERROR(IF(D5353="","",VLOOKUP(E5353,Saldo!$P$8:$Q$1009,2,FALSE)),"")</f>
        <v/>
      </c>
      <c r="J5353" s="76"/>
      <c r="K5353" s="28" t="str">
        <f t="shared" si="83"/>
        <v/>
      </c>
    </row>
    <row r="5354" spans="1:11" ht="18.95" customHeight="1" x14ac:dyDescent="0.25">
      <c r="A5354" s="52"/>
      <c r="C5354" s="76"/>
      <c r="D5354" s="185"/>
      <c r="E5354" s="76"/>
      <c r="F5354" s="76" t="str">
        <f>IF(E5354="","",IFERROR(VLOOKUP(E5354,Cadastro!$C$9:$D$1009,2,FALSE),"PROD. NÃO ENCONTRADO"))</f>
        <v/>
      </c>
      <c r="G5354" s="94"/>
      <c r="H5354" s="69" t="str">
        <f>IFERROR(G5354*VLOOKUP(E5354,Saldo!$P$8:$U$1009,6,FALSE),"")</f>
        <v/>
      </c>
      <c r="I5354" s="104" t="str">
        <f>IFERROR(IF(D5354="","",VLOOKUP(E5354,Saldo!$P$8:$Q$1009,2,FALSE)),"")</f>
        <v/>
      </c>
      <c r="J5354" s="76"/>
      <c r="K5354" s="28" t="str">
        <f t="shared" si="83"/>
        <v/>
      </c>
    </row>
    <row r="5355" spans="1:11" ht="18.95" customHeight="1" x14ac:dyDescent="0.25">
      <c r="A5355" s="52"/>
      <c r="C5355" s="76"/>
      <c r="D5355" s="185"/>
      <c r="E5355" s="76"/>
      <c r="F5355" s="76" t="str">
        <f>IF(E5355="","",IFERROR(VLOOKUP(E5355,Cadastro!$C$9:$D$1009,2,FALSE),"PROD. NÃO ENCONTRADO"))</f>
        <v/>
      </c>
      <c r="G5355" s="94"/>
      <c r="H5355" s="69" t="str">
        <f>IFERROR(G5355*VLOOKUP(E5355,Saldo!$P$8:$U$1009,6,FALSE),"")</f>
        <v/>
      </c>
      <c r="I5355" s="104" t="str">
        <f>IFERROR(IF(D5355="","",VLOOKUP(E5355,Saldo!$P$8:$Q$1009,2,FALSE)),"")</f>
        <v/>
      </c>
      <c r="J5355" s="76"/>
      <c r="K5355" s="28" t="str">
        <f t="shared" si="83"/>
        <v/>
      </c>
    </row>
    <row r="5356" spans="1:11" ht="18.95" customHeight="1" x14ac:dyDescent="0.25">
      <c r="A5356" s="52"/>
      <c r="C5356" s="76"/>
      <c r="D5356" s="185"/>
      <c r="E5356" s="76"/>
      <c r="F5356" s="76" t="str">
        <f>IF(E5356="","",IFERROR(VLOOKUP(E5356,Cadastro!$C$9:$D$1009,2,FALSE),"PROD. NÃO ENCONTRADO"))</f>
        <v/>
      </c>
      <c r="G5356" s="94"/>
      <c r="H5356" s="69" t="str">
        <f>IFERROR(G5356*VLOOKUP(E5356,Saldo!$P$8:$U$1009,6,FALSE),"")</f>
        <v/>
      </c>
      <c r="I5356" s="104" t="str">
        <f>IFERROR(IF(D5356="","",VLOOKUP(E5356,Saldo!$P$8:$Q$1009,2,FALSE)),"")</f>
        <v/>
      </c>
      <c r="J5356" s="76"/>
      <c r="K5356" s="28" t="str">
        <f t="shared" si="83"/>
        <v/>
      </c>
    </row>
    <row r="5357" spans="1:11" ht="18.95" customHeight="1" x14ac:dyDescent="0.25">
      <c r="A5357" s="52"/>
      <c r="C5357" s="76"/>
      <c r="D5357" s="185"/>
      <c r="E5357" s="76"/>
      <c r="F5357" s="76" t="str">
        <f>IF(E5357="","",IFERROR(VLOOKUP(E5357,Cadastro!$C$9:$D$1009,2,FALSE),"PROD. NÃO ENCONTRADO"))</f>
        <v/>
      </c>
      <c r="G5357" s="94"/>
      <c r="H5357" s="69" t="str">
        <f>IFERROR(G5357*VLOOKUP(E5357,Saldo!$P$8:$U$1009,6,FALSE),"")</f>
        <v/>
      </c>
      <c r="I5357" s="104" t="str">
        <f>IFERROR(IF(D5357="","",VLOOKUP(E5357,Saldo!$P$8:$Q$1009,2,FALSE)),"")</f>
        <v/>
      </c>
      <c r="J5357" s="76"/>
      <c r="K5357" s="28" t="str">
        <f t="shared" si="83"/>
        <v/>
      </c>
    </row>
    <row r="5358" spans="1:11" ht="18.95" customHeight="1" x14ac:dyDescent="0.25">
      <c r="A5358" s="52"/>
      <c r="C5358" s="76"/>
      <c r="D5358" s="185"/>
      <c r="E5358" s="76"/>
      <c r="F5358" s="76" t="str">
        <f>IF(E5358="","",IFERROR(VLOOKUP(E5358,Cadastro!$C$9:$D$1009,2,FALSE),"PROD. NÃO ENCONTRADO"))</f>
        <v/>
      </c>
      <c r="G5358" s="94"/>
      <c r="H5358" s="69" t="str">
        <f>IFERROR(G5358*VLOOKUP(E5358,Saldo!$P$8:$U$1009,6,FALSE),"")</f>
        <v/>
      </c>
      <c r="I5358" s="104" t="str">
        <f>IFERROR(IF(D5358="","",VLOOKUP(E5358,Saldo!$P$8:$Q$1009,2,FALSE)),"")</f>
        <v/>
      </c>
      <c r="J5358" s="76"/>
      <c r="K5358" s="28" t="str">
        <f t="shared" si="83"/>
        <v/>
      </c>
    </row>
    <row r="5359" spans="1:11" ht="18.95" customHeight="1" x14ac:dyDescent="0.25">
      <c r="A5359" s="52"/>
      <c r="C5359" s="76"/>
      <c r="D5359" s="185"/>
      <c r="E5359" s="76"/>
      <c r="F5359" s="76" t="str">
        <f>IF(E5359="","",IFERROR(VLOOKUP(E5359,Cadastro!$C$9:$D$1009,2,FALSE),"PROD. NÃO ENCONTRADO"))</f>
        <v/>
      </c>
      <c r="G5359" s="94"/>
      <c r="H5359" s="69" t="str">
        <f>IFERROR(G5359*VLOOKUP(E5359,Saldo!$P$8:$U$1009,6,FALSE),"")</f>
        <v/>
      </c>
      <c r="I5359" s="104" t="str">
        <f>IFERROR(IF(D5359="","",VLOOKUP(E5359,Saldo!$P$8:$Q$1009,2,FALSE)),"")</f>
        <v/>
      </c>
      <c r="J5359" s="76"/>
      <c r="K5359" s="28" t="str">
        <f t="shared" si="83"/>
        <v/>
      </c>
    </row>
    <row r="5360" spans="1:11" ht="18.95" customHeight="1" x14ac:dyDescent="0.25">
      <c r="A5360" s="52"/>
      <c r="C5360" s="76"/>
      <c r="D5360" s="185"/>
      <c r="E5360" s="76"/>
      <c r="F5360" s="76" t="str">
        <f>IF(E5360="","",IFERROR(VLOOKUP(E5360,Cadastro!$C$9:$D$1009,2,FALSE),"PROD. NÃO ENCONTRADO"))</f>
        <v/>
      </c>
      <c r="G5360" s="94"/>
      <c r="H5360" s="69" t="str">
        <f>IFERROR(G5360*VLOOKUP(E5360,Saldo!$P$8:$U$1009,6,FALSE),"")</f>
        <v/>
      </c>
      <c r="I5360" s="104" t="str">
        <f>IFERROR(IF(D5360="","",VLOOKUP(E5360,Saldo!$P$8:$Q$1009,2,FALSE)),"")</f>
        <v/>
      </c>
      <c r="J5360" s="76"/>
      <c r="K5360" s="28" t="str">
        <f t="shared" si="83"/>
        <v/>
      </c>
    </row>
    <row r="5361" spans="1:11" ht="18.95" customHeight="1" x14ac:dyDescent="0.25">
      <c r="A5361" s="52"/>
      <c r="C5361" s="76"/>
      <c r="D5361" s="185"/>
      <c r="E5361" s="76"/>
      <c r="F5361" s="76" t="str">
        <f>IF(E5361="","",IFERROR(VLOOKUP(E5361,Cadastro!$C$9:$D$1009,2,FALSE),"PROD. NÃO ENCONTRADO"))</f>
        <v/>
      </c>
      <c r="G5361" s="94"/>
      <c r="H5361" s="69" t="str">
        <f>IFERROR(G5361*VLOOKUP(E5361,Saldo!$P$8:$U$1009,6,FALSE),"")</f>
        <v/>
      </c>
      <c r="I5361" s="104" t="str">
        <f>IFERROR(IF(D5361="","",VLOOKUP(E5361,Saldo!$P$8:$Q$1009,2,FALSE)),"")</f>
        <v/>
      </c>
      <c r="J5361" s="76"/>
      <c r="K5361" s="28" t="str">
        <f t="shared" si="83"/>
        <v/>
      </c>
    </row>
    <row r="5362" spans="1:11" ht="18.95" customHeight="1" x14ac:dyDescent="0.25">
      <c r="A5362" s="52"/>
      <c r="C5362" s="76"/>
      <c r="D5362" s="185"/>
      <c r="E5362" s="76"/>
      <c r="F5362" s="76" t="str">
        <f>IF(E5362="","",IFERROR(VLOOKUP(E5362,Cadastro!$C$9:$D$1009,2,FALSE),"PROD. NÃO ENCONTRADO"))</f>
        <v/>
      </c>
      <c r="G5362" s="94"/>
      <c r="H5362" s="69" t="str">
        <f>IFERROR(G5362*VLOOKUP(E5362,Saldo!$P$8:$U$1009,6,FALSE),"")</f>
        <v/>
      </c>
      <c r="I5362" s="104" t="str">
        <f>IFERROR(IF(D5362="","",VLOOKUP(E5362,Saldo!$P$8:$Q$1009,2,FALSE)),"")</f>
        <v/>
      </c>
      <c r="J5362" s="76"/>
      <c r="K5362" s="28" t="str">
        <f t="shared" si="83"/>
        <v/>
      </c>
    </row>
    <row r="5363" spans="1:11" ht="18.95" customHeight="1" x14ac:dyDescent="0.25">
      <c r="A5363" s="52"/>
      <c r="C5363" s="76"/>
      <c r="D5363" s="185"/>
      <c r="E5363" s="76"/>
      <c r="F5363" s="76" t="str">
        <f>IF(E5363="","",IFERROR(VLOOKUP(E5363,Cadastro!$C$9:$D$1009,2,FALSE),"PROD. NÃO ENCONTRADO"))</f>
        <v/>
      </c>
      <c r="G5363" s="94"/>
      <c r="H5363" s="69" t="str">
        <f>IFERROR(G5363*VLOOKUP(E5363,Saldo!$P$8:$U$1009,6,FALSE),"")</f>
        <v/>
      </c>
      <c r="I5363" s="104" t="str">
        <f>IFERROR(IF(D5363="","",VLOOKUP(E5363,Saldo!$P$8:$Q$1009,2,FALSE)),"")</f>
        <v/>
      </c>
      <c r="J5363" s="76"/>
      <c r="K5363" s="28" t="str">
        <f t="shared" si="83"/>
        <v/>
      </c>
    </row>
    <row r="5364" spans="1:11" ht="18.95" customHeight="1" x14ac:dyDescent="0.25">
      <c r="A5364" s="52"/>
      <c r="C5364" s="76"/>
      <c r="D5364" s="185"/>
      <c r="E5364" s="76"/>
      <c r="F5364" s="76" t="str">
        <f>IF(E5364="","",IFERROR(VLOOKUP(E5364,Cadastro!$C$9:$D$1009,2,FALSE),"PROD. NÃO ENCONTRADO"))</f>
        <v/>
      </c>
      <c r="G5364" s="94"/>
      <c r="H5364" s="69" t="str">
        <f>IFERROR(G5364*VLOOKUP(E5364,Saldo!$P$8:$U$1009,6,FALSE),"")</f>
        <v/>
      </c>
      <c r="I5364" s="104" t="str">
        <f>IFERROR(IF(D5364="","",VLOOKUP(E5364,Saldo!$P$8:$Q$1009,2,FALSE)),"")</f>
        <v/>
      </c>
      <c r="J5364" s="76"/>
      <c r="K5364" s="28" t="str">
        <f t="shared" si="83"/>
        <v/>
      </c>
    </row>
    <row r="5365" spans="1:11" ht="18.95" customHeight="1" x14ac:dyDescent="0.25">
      <c r="A5365" s="52"/>
      <c r="C5365" s="76"/>
      <c r="D5365" s="185"/>
      <c r="E5365" s="76"/>
      <c r="F5365" s="76" t="str">
        <f>IF(E5365="","",IFERROR(VLOOKUP(E5365,Cadastro!$C$9:$D$1009,2,FALSE),"PROD. NÃO ENCONTRADO"))</f>
        <v/>
      </c>
      <c r="G5365" s="94"/>
      <c r="H5365" s="69" t="str">
        <f>IFERROR(G5365*VLOOKUP(E5365,Saldo!$P$8:$U$1009,6,FALSE),"")</f>
        <v/>
      </c>
      <c r="I5365" s="104" t="str">
        <f>IFERROR(IF(D5365="","",VLOOKUP(E5365,Saldo!$P$8:$Q$1009,2,FALSE)),"")</f>
        <v/>
      </c>
      <c r="J5365" s="76"/>
      <c r="K5365" s="28" t="str">
        <f t="shared" si="83"/>
        <v/>
      </c>
    </row>
    <row r="5366" spans="1:11" ht="18.95" customHeight="1" x14ac:dyDescent="0.25">
      <c r="A5366" s="52"/>
      <c r="C5366" s="76"/>
      <c r="D5366" s="185"/>
      <c r="E5366" s="76"/>
      <c r="F5366" s="76" t="str">
        <f>IF(E5366="","",IFERROR(VLOOKUP(E5366,Cadastro!$C$9:$D$1009,2,FALSE),"PROD. NÃO ENCONTRADO"))</f>
        <v/>
      </c>
      <c r="G5366" s="94"/>
      <c r="H5366" s="69" t="str">
        <f>IFERROR(G5366*VLOOKUP(E5366,Saldo!$P$8:$U$1009,6,FALSE),"")</f>
        <v/>
      </c>
      <c r="I5366" s="104" t="str">
        <f>IFERROR(IF(D5366="","",VLOOKUP(E5366,Saldo!$P$8:$Q$1009,2,FALSE)),"")</f>
        <v/>
      </c>
      <c r="J5366" s="76"/>
      <c r="K5366" s="28" t="str">
        <f t="shared" si="83"/>
        <v/>
      </c>
    </row>
    <row r="5367" spans="1:11" ht="18.95" customHeight="1" x14ac:dyDescent="0.25">
      <c r="A5367" s="52"/>
      <c r="C5367" s="76"/>
      <c r="D5367" s="185"/>
      <c r="E5367" s="76"/>
      <c r="F5367" s="76" t="str">
        <f>IF(E5367="","",IFERROR(VLOOKUP(E5367,Cadastro!$C$9:$D$1009,2,FALSE),"PROD. NÃO ENCONTRADO"))</f>
        <v/>
      </c>
      <c r="G5367" s="94"/>
      <c r="H5367" s="69" t="str">
        <f>IFERROR(G5367*VLOOKUP(E5367,Saldo!$P$8:$U$1009,6,FALSE),"")</f>
        <v/>
      </c>
      <c r="I5367" s="104" t="str">
        <f>IFERROR(IF(D5367="","",VLOOKUP(E5367,Saldo!$P$8:$Q$1009,2,FALSE)),"")</f>
        <v/>
      </c>
      <c r="J5367" s="76"/>
      <c r="K5367" s="28" t="str">
        <f t="shared" si="83"/>
        <v/>
      </c>
    </row>
    <row r="5368" spans="1:11" ht="18.95" customHeight="1" x14ac:dyDescent="0.25">
      <c r="A5368" s="52"/>
      <c r="C5368" s="76"/>
      <c r="D5368" s="185"/>
      <c r="E5368" s="76"/>
      <c r="F5368" s="76" t="str">
        <f>IF(E5368="","",IFERROR(VLOOKUP(E5368,Cadastro!$C$9:$D$1009,2,FALSE),"PROD. NÃO ENCONTRADO"))</f>
        <v/>
      </c>
      <c r="G5368" s="94"/>
      <c r="H5368" s="69" t="str">
        <f>IFERROR(G5368*VLOOKUP(E5368,Saldo!$P$8:$U$1009,6,FALSE),"")</f>
        <v/>
      </c>
      <c r="I5368" s="104" t="str">
        <f>IFERROR(IF(D5368="","",VLOOKUP(E5368,Saldo!$P$8:$Q$1009,2,FALSE)),"")</f>
        <v/>
      </c>
      <c r="J5368" s="76"/>
      <c r="K5368" s="28" t="str">
        <f t="shared" si="83"/>
        <v/>
      </c>
    </row>
    <row r="5369" spans="1:11" ht="18.95" customHeight="1" x14ac:dyDescent="0.25">
      <c r="A5369" s="52"/>
      <c r="C5369" s="76"/>
      <c r="D5369" s="185"/>
      <c r="E5369" s="76"/>
      <c r="F5369" s="76" t="str">
        <f>IF(E5369="","",IFERROR(VLOOKUP(E5369,Cadastro!$C$9:$D$1009,2,FALSE),"PROD. NÃO ENCONTRADO"))</f>
        <v/>
      </c>
      <c r="G5369" s="94"/>
      <c r="H5369" s="69" t="str">
        <f>IFERROR(G5369*VLOOKUP(E5369,Saldo!$P$8:$U$1009,6,FALSE),"")</f>
        <v/>
      </c>
      <c r="I5369" s="104" t="str">
        <f>IFERROR(IF(D5369="","",VLOOKUP(E5369,Saldo!$P$8:$Q$1009,2,FALSE)),"")</f>
        <v/>
      </c>
      <c r="J5369" s="76"/>
      <c r="K5369" s="28" t="str">
        <f t="shared" si="83"/>
        <v/>
      </c>
    </row>
    <row r="5370" spans="1:11" ht="18.95" customHeight="1" x14ac:dyDescent="0.25">
      <c r="A5370" s="52"/>
      <c r="C5370" s="76"/>
      <c r="D5370" s="185"/>
      <c r="E5370" s="76"/>
      <c r="F5370" s="76" t="str">
        <f>IF(E5370="","",IFERROR(VLOOKUP(E5370,Cadastro!$C$9:$D$1009,2,FALSE),"PROD. NÃO ENCONTRADO"))</f>
        <v/>
      </c>
      <c r="G5370" s="94"/>
      <c r="H5370" s="69" t="str">
        <f>IFERROR(G5370*VLOOKUP(E5370,Saldo!$P$8:$U$1009,6,FALSE),"")</f>
        <v/>
      </c>
      <c r="I5370" s="104" t="str">
        <f>IFERROR(IF(D5370="","",VLOOKUP(E5370,Saldo!$P$8:$Q$1009,2,FALSE)),"")</f>
        <v/>
      </c>
      <c r="J5370" s="76"/>
      <c r="K5370" s="28" t="str">
        <f t="shared" si="83"/>
        <v/>
      </c>
    </row>
    <row r="5371" spans="1:11" ht="18.95" customHeight="1" x14ac:dyDescent="0.25">
      <c r="A5371" s="52"/>
      <c r="C5371" s="76"/>
      <c r="D5371" s="185"/>
      <c r="E5371" s="76"/>
      <c r="F5371" s="76" t="str">
        <f>IF(E5371="","",IFERROR(VLOOKUP(E5371,Cadastro!$C$9:$D$1009,2,FALSE),"PROD. NÃO ENCONTRADO"))</f>
        <v/>
      </c>
      <c r="G5371" s="94"/>
      <c r="H5371" s="69" t="str">
        <f>IFERROR(G5371*VLOOKUP(E5371,Saldo!$P$8:$U$1009,6,FALSE),"")</f>
        <v/>
      </c>
      <c r="I5371" s="104" t="str">
        <f>IFERROR(IF(D5371="","",VLOOKUP(E5371,Saldo!$P$8:$Q$1009,2,FALSE)),"")</f>
        <v/>
      </c>
      <c r="J5371" s="76"/>
      <c r="K5371" s="28" t="str">
        <f t="shared" si="83"/>
        <v/>
      </c>
    </row>
    <row r="5372" spans="1:11" ht="18.95" customHeight="1" x14ac:dyDescent="0.25">
      <c r="A5372" s="52"/>
      <c r="C5372" s="76"/>
      <c r="D5372" s="185"/>
      <c r="E5372" s="76"/>
      <c r="F5372" s="76" t="str">
        <f>IF(E5372="","",IFERROR(VLOOKUP(E5372,Cadastro!$C$9:$D$1009,2,FALSE),"PROD. NÃO ENCONTRADO"))</f>
        <v/>
      </c>
      <c r="G5372" s="94"/>
      <c r="H5372" s="69" t="str">
        <f>IFERROR(G5372*VLOOKUP(E5372,Saldo!$P$8:$U$1009,6,FALSE),"")</f>
        <v/>
      </c>
      <c r="I5372" s="104" t="str">
        <f>IFERROR(IF(D5372="","",VLOOKUP(E5372,Saldo!$P$8:$Q$1009,2,FALSE)),"")</f>
        <v/>
      </c>
      <c r="J5372" s="76"/>
      <c r="K5372" s="28" t="str">
        <f t="shared" si="83"/>
        <v/>
      </c>
    </row>
    <row r="5373" spans="1:11" ht="18.95" customHeight="1" x14ac:dyDescent="0.25">
      <c r="A5373" s="52"/>
      <c r="C5373" s="76"/>
      <c r="D5373" s="185"/>
      <c r="E5373" s="76"/>
      <c r="F5373" s="76" t="str">
        <f>IF(E5373="","",IFERROR(VLOOKUP(E5373,Cadastro!$C$9:$D$1009,2,FALSE),"PROD. NÃO ENCONTRADO"))</f>
        <v/>
      </c>
      <c r="G5373" s="94"/>
      <c r="H5373" s="69" t="str">
        <f>IFERROR(G5373*VLOOKUP(E5373,Saldo!$P$8:$U$1009,6,FALSE),"")</f>
        <v/>
      </c>
      <c r="I5373" s="104" t="str">
        <f>IFERROR(IF(D5373="","",VLOOKUP(E5373,Saldo!$P$8:$Q$1009,2,FALSE)),"")</f>
        <v/>
      </c>
      <c r="J5373" s="76"/>
      <c r="K5373" s="28" t="str">
        <f t="shared" si="83"/>
        <v/>
      </c>
    </row>
    <row r="5374" spans="1:11" ht="18.95" customHeight="1" x14ac:dyDescent="0.25">
      <c r="A5374" s="52"/>
      <c r="C5374" s="76"/>
      <c r="D5374" s="185"/>
      <c r="E5374" s="76"/>
      <c r="F5374" s="76" t="str">
        <f>IF(E5374="","",IFERROR(VLOOKUP(E5374,Cadastro!$C$9:$D$1009,2,FALSE),"PROD. NÃO ENCONTRADO"))</f>
        <v/>
      </c>
      <c r="G5374" s="94"/>
      <c r="H5374" s="69" t="str">
        <f>IFERROR(G5374*VLOOKUP(E5374,Saldo!$P$8:$U$1009,6,FALSE),"")</f>
        <v/>
      </c>
      <c r="I5374" s="104" t="str">
        <f>IFERROR(IF(D5374="","",VLOOKUP(E5374,Saldo!$P$8:$Q$1009,2,FALSE)),"")</f>
        <v/>
      </c>
      <c r="J5374" s="76"/>
      <c r="K5374" s="28" t="str">
        <f t="shared" si="83"/>
        <v/>
      </c>
    </row>
    <row r="5375" spans="1:11" ht="18.95" customHeight="1" x14ac:dyDescent="0.25">
      <c r="A5375" s="52"/>
      <c r="C5375" s="76"/>
      <c r="D5375" s="185"/>
      <c r="E5375" s="76"/>
      <c r="F5375" s="76" t="str">
        <f>IF(E5375="","",IFERROR(VLOOKUP(E5375,Cadastro!$C$9:$D$1009,2,FALSE),"PROD. NÃO ENCONTRADO"))</f>
        <v/>
      </c>
      <c r="G5375" s="94"/>
      <c r="H5375" s="69" t="str">
        <f>IFERROR(G5375*VLOOKUP(E5375,Saldo!$P$8:$U$1009,6,FALSE),"")</f>
        <v/>
      </c>
      <c r="I5375" s="104" t="str">
        <f>IFERROR(IF(D5375="","",VLOOKUP(E5375,Saldo!$P$8:$Q$1009,2,FALSE)),"")</f>
        <v/>
      </c>
      <c r="J5375" s="76"/>
      <c r="K5375" s="28" t="str">
        <f t="shared" si="83"/>
        <v/>
      </c>
    </row>
    <row r="5376" spans="1:11" ht="18.95" customHeight="1" x14ac:dyDescent="0.25">
      <c r="A5376" s="52"/>
      <c r="C5376" s="76"/>
      <c r="D5376" s="185"/>
      <c r="E5376" s="76"/>
      <c r="F5376" s="76" t="str">
        <f>IF(E5376="","",IFERROR(VLOOKUP(E5376,Cadastro!$C$9:$D$1009,2,FALSE),"PROD. NÃO ENCONTRADO"))</f>
        <v/>
      </c>
      <c r="G5376" s="94"/>
      <c r="H5376" s="69" t="str">
        <f>IFERROR(G5376*VLOOKUP(E5376,Saldo!$P$8:$U$1009,6,FALSE),"")</f>
        <v/>
      </c>
      <c r="I5376" s="104" t="str">
        <f>IFERROR(IF(D5376="","",VLOOKUP(E5376,Saldo!$P$8:$Q$1009,2,FALSE)),"")</f>
        <v/>
      </c>
      <c r="J5376" s="76"/>
      <c r="K5376" s="28" t="str">
        <f t="shared" si="83"/>
        <v/>
      </c>
    </row>
    <row r="5377" spans="1:11" ht="18.95" customHeight="1" x14ac:dyDescent="0.25">
      <c r="A5377" s="52"/>
      <c r="C5377" s="76"/>
      <c r="D5377" s="185"/>
      <c r="E5377" s="76"/>
      <c r="F5377" s="76" t="str">
        <f>IF(E5377="","",IFERROR(VLOOKUP(E5377,Cadastro!$C$9:$D$1009,2,FALSE),"PROD. NÃO ENCONTRADO"))</f>
        <v/>
      </c>
      <c r="G5377" s="94"/>
      <c r="H5377" s="69" t="str">
        <f>IFERROR(G5377*VLOOKUP(E5377,Saldo!$P$8:$U$1009,6,FALSE),"")</f>
        <v/>
      </c>
      <c r="I5377" s="104" t="str">
        <f>IFERROR(IF(D5377="","",VLOOKUP(E5377,Saldo!$P$8:$Q$1009,2,FALSE)),"")</f>
        <v/>
      </c>
      <c r="J5377" s="76"/>
      <c r="K5377" s="28" t="str">
        <f t="shared" si="83"/>
        <v/>
      </c>
    </row>
    <row r="5378" spans="1:11" ht="18.95" customHeight="1" x14ac:dyDescent="0.25">
      <c r="A5378" s="52"/>
      <c r="C5378" s="76"/>
      <c r="D5378" s="185"/>
      <c r="E5378" s="76"/>
      <c r="F5378" s="76" t="str">
        <f>IF(E5378="","",IFERROR(VLOOKUP(E5378,Cadastro!$C$9:$D$1009,2,FALSE),"PROD. NÃO ENCONTRADO"))</f>
        <v/>
      </c>
      <c r="G5378" s="94"/>
      <c r="H5378" s="69" t="str">
        <f>IFERROR(G5378*VLOOKUP(E5378,Saldo!$P$8:$U$1009,6,FALSE),"")</f>
        <v/>
      </c>
      <c r="I5378" s="104" t="str">
        <f>IFERROR(IF(D5378="","",VLOOKUP(E5378,Saldo!$P$8:$Q$1009,2,FALSE)),"")</f>
        <v/>
      </c>
      <c r="J5378" s="76"/>
      <c r="K5378" s="28" t="str">
        <f t="shared" si="83"/>
        <v/>
      </c>
    </row>
    <row r="5379" spans="1:11" ht="18.95" customHeight="1" x14ac:dyDescent="0.25">
      <c r="A5379" s="52"/>
      <c r="C5379" s="76"/>
      <c r="D5379" s="185"/>
      <c r="E5379" s="76"/>
      <c r="F5379" s="76" t="str">
        <f>IF(E5379="","",IFERROR(VLOOKUP(E5379,Cadastro!$C$9:$D$1009,2,FALSE),"PROD. NÃO ENCONTRADO"))</f>
        <v/>
      </c>
      <c r="G5379" s="94"/>
      <c r="H5379" s="69" t="str">
        <f>IFERROR(G5379*VLOOKUP(E5379,Saldo!$P$8:$U$1009,6,FALSE),"")</f>
        <v/>
      </c>
      <c r="I5379" s="104" t="str">
        <f>IFERROR(IF(D5379="","",VLOOKUP(E5379,Saldo!$P$8:$Q$1009,2,FALSE)),"")</f>
        <v/>
      </c>
      <c r="J5379" s="76"/>
      <c r="K5379" s="28" t="str">
        <f t="shared" si="83"/>
        <v/>
      </c>
    </row>
    <row r="5380" spans="1:11" ht="18.95" customHeight="1" x14ac:dyDescent="0.25">
      <c r="A5380" s="52"/>
      <c r="C5380" s="76"/>
      <c r="D5380" s="185"/>
      <c r="E5380" s="76"/>
      <c r="F5380" s="76" t="str">
        <f>IF(E5380="","",IFERROR(VLOOKUP(E5380,Cadastro!$C$9:$D$1009,2,FALSE),"PROD. NÃO ENCONTRADO"))</f>
        <v/>
      </c>
      <c r="G5380" s="94"/>
      <c r="H5380" s="69" t="str">
        <f>IFERROR(G5380*VLOOKUP(E5380,Saldo!$P$8:$U$1009,6,FALSE),"")</f>
        <v/>
      </c>
      <c r="I5380" s="104" t="str">
        <f>IFERROR(IF(D5380="","",VLOOKUP(E5380,Saldo!$P$8:$Q$1009,2,FALSE)),"")</f>
        <v/>
      </c>
      <c r="J5380" s="76"/>
      <c r="K5380" s="28" t="str">
        <f t="shared" si="83"/>
        <v/>
      </c>
    </row>
    <row r="5381" spans="1:11" ht="18.95" customHeight="1" x14ac:dyDescent="0.25">
      <c r="A5381" s="52"/>
      <c r="C5381" s="76"/>
      <c r="D5381" s="185"/>
      <c r="E5381" s="76"/>
      <c r="F5381" s="76" t="str">
        <f>IF(E5381="","",IFERROR(VLOOKUP(E5381,Cadastro!$C$9:$D$1009,2,FALSE),"PROD. NÃO ENCONTRADO"))</f>
        <v/>
      </c>
      <c r="G5381" s="94"/>
      <c r="H5381" s="69" t="str">
        <f>IFERROR(G5381*VLOOKUP(E5381,Saldo!$P$8:$U$1009,6,FALSE),"")</f>
        <v/>
      </c>
      <c r="I5381" s="104" t="str">
        <f>IFERROR(IF(D5381="","",VLOOKUP(E5381,Saldo!$P$8:$Q$1009,2,FALSE)),"")</f>
        <v/>
      </c>
      <c r="J5381" s="76"/>
      <c r="K5381" s="28" t="str">
        <f t="shared" si="83"/>
        <v/>
      </c>
    </row>
    <row r="5382" spans="1:11" ht="18.95" customHeight="1" x14ac:dyDescent="0.25">
      <c r="A5382" s="52"/>
      <c r="C5382" s="76"/>
      <c r="D5382" s="185"/>
      <c r="E5382" s="76"/>
      <c r="F5382" s="76" t="str">
        <f>IF(E5382="","",IFERROR(VLOOKUP(E5382,Cadastro!$C$9:$D$1009,2,FALSE),"PROD. NÃO ENCONTRADO"))</f>
        <v/>
      </c>
      <c r="G5382" s="94"/>
      <c r="H5382" s="69" t="str">
        <f>IFERROR(G5382*VLOOKUP(E5382,Saldo!$P$8:$U$1009,6,FALSE),"")</f>
        <v/>
      </c>
      <c r="I5382" s="104" t="str">
        <f>IFERROR(IF(D5382="","",VLOOKUP(E5382,Saldo!$P$8:$Q$1009,2,FALSE)),"")</f>
        <v/>
      </c>
      <c r="J5382" s="76"/>
      <c r="K5382" s="28" t="str">
        <f t="shared" si="83"/>
        <v/>
      </c>
    </row>
    <row r="5383" spans="1:11" ht="18.95" customHeight="1" x14ac:dyDescent="0.25">
      <c r="A5383" s="52"/>
      <c r="C5383" s="76"/>
      <c r="D5383" s="185"/>
      <c r="E5383" s="76"/>
      <c r="F5383" s="76" t="str">
        <f>IF(E5383="","",IFERROR(VLOOKUP(E5383,Cadastro!$C$9:$D$1009,2,FALSE),"PROD. NÃO ENCONTRADO"))</f>
        <v/>
      </c>
      <c r="G5383" s="94"/>
      <c r="H5383" s="69" t="str">
        <f>IFERROR(G5383*VLOOKUP(E5383,Saldo!$P$8:$U$1009,6,FALSE),"")</f>
        <v/>
      </c>
      <c r="I5383" s="104" t="str">
        <f>IFERROR(IF(D5383="","",VLOOKUP(E5383,Saldo!$P$8:$Q$1009,2,FALSE)),"")</f>
        <v/>
      </c>
      <c r="J5383" s="76"/>
      <c r="K5383" s="28" t="str">
        <f t="shared" si="83"/>
        <v/>
      </c>
    </row>
    <row r="5384" spans="1:11" ht="18.95" customHeight="1" x14ac:dyDescent="0.25">
      <c r="A5384" s="52"/>
      <c r="C5384" s="76"/>
      <c r="D5384" s="185"/>
      <c r="E5384" s="76"/>
      <c r="F5384" s="76" t="str">
        <f>IF(E5384="","",IFERROR(VLOOKUP(E5384,Cadastro!$C$9:$D$1009,2,FALSE),"PROD. NÃO ENCONTRADO"))</f>
        <v/>
      </c>
      <c r="G5384" s="94"/>
      <c r="H5384" s="69" t="str">
        <f>IFERROR(G5384*VLOOKUP(E5384,Saldo!$P$8:$U$1009,6,FALSE),"")</f>
        <v/>
      </c>
      <c r="I5384" s="104" t="str">
        <f>IFERROR(IF(D5384="","",VLOOKUP(E5384,Saldo!$P$8:$Q$1009,2,FALSE)),"")</f>
        <v/>
      </c>
      <c r="J5384" s="76"/>
      <c r="K5384" s="28" t="str">
        <f t="shared" si="83"/>
        <v/>
      </c>
    </row>
    <row r="5385" spans="1:11" ht="18.95" customHeight="1" x14ac:dyDescent="0.25">
      <c r="A5385" s="52"/>
      <c r="C5385" s="76"/>
      <c r="D5385" s="185"/>
      <c r="E5385" s="76"/>
      <c r="F5385" s="76" t="str">
        <f>IF(E5385="","",IFERROR(VLOOKUP(E5385,Cadastro!$C$9:$D$1009,2,FALSE),"PROD. NÃO ENCONTRADO"))</f>
        <v/>
      </c>
      <c r="G5385" s="94"/>
      <c r="H5385" s="69" t="str">
        <f>IFERROR(G5385*VLOOKUP(E5385,Saldo!$P$8:$U$1009,6,FALSE),"")</f>
        <v/>
      </c>
      <c r="I5385" s="104" t="str">
        <f>IFERROR(IF(D5385="","",VLOOKUP(E5385,Saldo!$P$8:$Q$1009,2,FALSE)),"")</f>
        <v/>
      </c>
      <c r="J5385" s="76"/>
      <c r="K5385" s="28" t="str">
        <f t="shared" si="83"/>
        <v/>
      </c>
    </row>
    <row r="5386" spans="1:11" ht="18.95" customHeight="1" x14ac:dyDescent="0.25">
      <c r="A5386" s="52"/>
      <c r="C5386" s="76"/>
      <c r="D5386" s="185"/>
      <c r="E5386" s="76"/>
      <c r="F5386" s="76" t="str">
        <f>IF(E5386="","",IFERROR(VLOOKUP(E5386,Cadastro!$C$9:$D$1009,2,FALSE),"PROD. NÃO ENCONTRADO"))</f>
        <v/>
      </c>
      <c r="G5386" s="94"/>
      <c r="H5386" s="69" t="str">
        <f>IFERROR(G5386*VLOOKUP(E5386,Saldo!$P$8:$U$1009,6,FALSE),"")</f>
        <v/>
      </c>
      <c r="I5386" s="104" t="str">
        <f>IFERROR(IF(D5386="","",VLOOKUP(E5386,Saldo!$P$8:$Q$1009,2,FALSE)),"")</f>
        <v/>
      </c>
      <c r="J5386" s="76"/>
      <c r="K5386" s="28" t="str">
        <f t="shared" ref="K5386:K5449" si="84">IF(D5386="","",MONTH(D5386))</f>
        <v/>
      </c>
    </row>
    <row r="5387" spans="1:11" ht="18.95" customHeight="1" x14ac:dyDescent="0.25">
      <c r="A5387" s="52"/>
      <c r="C5387" s="76"/>
      <c r="D5387" s="185"/>
      <c r="E5387" s="76"/>
      <c r="F5387" s="76" t="str">
        <f>IF(E5387="","",IFERROR(VLOOKUP(E5387,Cadastro!$C$9:$D$1009,2,FALSE),"PROD. NÃO ENCONTRADO"))</f>
        <v/>
      </c>
      <c r="G5387" s="94"/>
      <c r="H5387" s="69" t="str">
        <f>IFERROR(G5387*VLOOKUP(E5387,Saldo!$P$8:$U$1009,6,FALSE),"")</f>
        <v/>
      </c>
      <c r="I5387" s="104" t="str">
        <f>IFERROR(IF(D5387="","",VLOOKUP(E5387,Saldo!$P$8:$Q$1009,2,FALSE)),"")</f>
        <v/>
      </c>
      <c r="J5387" s="76"/>
      <c r="K5387" s="28" t="str">
        <f t="shared" si="84"/>
        <v/>
      </c>
    </row>
    <row r="5388" spans="1:11" ht="18.95" customHeight="1" x14ac:dyDescent="0.25">
      <c r="A5388" s="52"/>
      <c r="C5388" s="76"/>
      <c r="D5388" s="185"/>
      <c r="E5388" s="76"/>
      <c r="F5388" s="76" t="str">
        <f>IF(E5388="","",IFERROR(VLOOKUP(E5388,Cadastro!$C$9:$D$1009,2,FALSE),"PROD. NÃO ENCONTRADO"))</f>
        <v/>
      </c>
      <c r="G5388" s="94"/>
      <c r="H5388" s="69" t="str">
        <f>IFERROR(G5388*VLOOKUP(E5388,Saldo!$P$8:$U$1009,6,FALSE),"")</f>
        <v/>
      </c>
      <c r="I5388" s="104" t="str">
        <f>IFERROR(IF(D5388="","",VLOOKUP(E5388,Saldo!$P$8:$Q$1009,2,FALSE)),"")</f>
        <v/>
      </c>
      <c r="J5388" s="76"/>
      <c r="K5388" s="28" t="str">
        <f t="shared" si="84"/>
        <v/>
      </c>
    </row>
    <row r="5389" spans="1:11" ht="18.95" customHeight="1" x14ac:dyDescent="0.25">
      <c r="A5389" s="52"/>
      <c r="C5389" s="76"/>
      <c r="D5389" s="185"/>
      <c r="E5389" s="76"/>
      <c r="F5389" s="76" t="str">
        <f>IF(E5389="","",IFERROR(VLOOKUP(E5389,Cadastro!$C$9:$D$1009,2,FALSE),"PROD. NÃO ENCONTRADO"))</f>
        <v/>
      </c>
      <c r="G5389" s="94"/>
      <c r="H5389" s="69" t="str">
        <f>IFERROR(G5389*VLOOKUP(E5389,Saldo!$P$8:$U$1009,6,FALSE),"")</f>
        <v/>
      </c>
      <c r="I5389" s="104" t="str">
        <f>IFERROR(IF(D5389="","",VLOOKUP(E5389,Saldo!$P$8:$Q$1009,2,FALSE)),"")</f>
        <v/>
      </c>
      <c r="J5389" s="76"/>
      <c r="K5389" s="28" t="str">
        <f t="shared" si="84"/>
        <v/>
      </c>
    </row>
    <row r="5390" spans="1:11" ht="18.95" customHeight="1" x14ac:dyDescent="0.25">
      <c r="A5390" s="52"/>
      <c r="C5390" s="76"/>
      <c r="D5390" s="185"/>
      <c r="E5390" s="76"/>
      <c r="F5390" s="76" t="str">
        <f>IF(E5390="","",IFERROR(VLOOKUP(E5390,Cadastro!$C$9:$D$1009,2,FALSE),"PROD. NÃO ENCONTRADO"))</f>
        <v/>
      </c>
      <c r="G5390" s="94"/>
      <c r="H5390" s="69" t="str">
        <f>IFERROR(G5390*VLOOKUP(E5390,Saldo!$P$8:$U$1009,6,FALSE),"")</f>
        <v/>
      </c>
      <c r="I5390" s="104" t="str">
        <f>IFERROR(IF(D5390="","",VLOOKUP(E5390,Saldo!$P$8:$Q$1009,2,FALSE)),"")</f>
        <v/>
      </c>
      <c r="J5390" s="76"/>
      <c r="K5390" s="28" t="str">
        <f t="shared" si="84"/>
        <v/>
      </c>
    </row>
    <row r="5391" spans="1:11" ht="18.95" customHeight="1" x14ac:dyDescent="0.25">
      <c r="A5391" s="52"/>
      <c r="C5391" s="76"/>
      <c r="D5391" s="185"/>
      <c r="E5391" s="76"/>
      <c r="F5391" s="76" t="str">
        <f>IF(E5391="","",IFERROR(VLOOKUP(E5391,Cadastro!$C$9:$D$1009,2,FALSE),"PROD. NÃO ENCONTRADO"))</f>
        <v/>
      </c>
      <c r="G5391" s="94"/>
      <c r="H5391" s="69" t="str">
        <f>IFERROR(G5391*VLOOKUP(E5391,Saldo!$P$8:$U$1009,6,FALSE),"")</f>
        <v/>
      </c>
      <c r="I5391" s="104" t="str">
        <f>IFERROR(IF(D5391="","",VLOOKUP(E5391,Saldo!$P$8:$Q$1009,2,FALSE)),"")</f>
        <v/>
      </c>
      <c r="J5391" s="76"/>
      <c r="K5391" s="28" t="str">
        <f t="shared" si="84"/>
        <v/>
      </c>
    </row>
    <row r="5392" spans="1:11" ht="18.95" customHeight="1" x14ac:dyDescent="0.25">
      <c r="A5392" s="52"/>
      <c r="C5392" s="76"/>
      <c r="D5392" s="185"/>
      <c r="E5392" s="76"/>
      <c r="F5392" s="76" t="str">
        <f>IF(E5392="","",IFERROR(VLOOKUP(E5392,Cadastro!$C$9:$D$1009,2,FALSE),"PROD. NÃO ENCONTRADO"))</f>
        <v/>
      </c>
      <c r="G5392" s="94"/>
      <c r="H5392" s="69" t="str">
        <f>IFERROR(G5392*VLOOKUP(E5392,Saldo!$P$8:$U$1009,6,FALSE),"")</f>
        <v/>
      </c>
      <c r="I5392" s="104" t="str">
        <f>IFERROR(IF(D5392="","",VLOOKUP(E5392,Saldo!$P$8:$Q$1009,2,FALSE)),"")</f>
        <v/>
      </c>
      <c r="J5392" s="76"/>
      <c r="K5392" s="28" t="str">
        <f t="shared" si="84"/>
        <v/>
      </c>
    </row>
    <row r="5393" spans="1:11" ht="18.95" customHeight="1" x14ac:dyDescent="0.25">
      <c r="A5393" s="52"/>
      <c r="C5393" s="76"/>
      <c r="D5393" s="185"/>
      <c r="E5393" s="76"/>
      <c r="F5393" s="76" t="str">
        <f>IF(E5393="","",IFERROR(VLOOKUP(E5393,Cadastro!$C$9:$D$1009,2,FALSE),"PROD. NÃO ENCONTRADO"))</f>
        <v/>
      </c>
      <c r="G5393" s="94"/>
      <c r="H5393" s="69" t="str">
        <f>IFERROR(G5393*VLOOKUP(E5393,Saldo!$P$8:$U$1009,6,FALSE),"")</f>
        <v/>
      </c>
      <c r="I5393" s="104" t="str">
        <f>IFERROR(IF(D5393="","",VLOOKUP(E5393,Saldo!$P$8:$Q$1009,2,FALSE)),"")</f>
        <v/>
      </c>
      <c r="J5393" s="76"/>
      <c r="K5393" s="28" t="str">
        <f t="shared" si="84"/>
        <v/>
      </c>
    </row>
    <row r="5394" spans="1:11" ht="18.95" customHeight="1" x14ac:dyDescent="0.25">
      <c r="A5394" s="52"/>
      <c r="C5394" s="76"/>
      <c r="D5394" s="185"/>
      <c r="E5394" s="76"/>
      <c r="F5394" s="76" t="str">
        <f>IF(E5394="","",IFERROR(VLOOKUP(E5394,Cadastro!$C$9:$D$1009,2,FALSE),"PROD. NÃO ENCONTRADO"))</f>
        <v/>
      </c>
      <c r="G5394" s="94"/>
      <c r="H5394" s="69" t="str">
        <f>IFERROR(G5394*VLOOKUP(E5394,Saldo!$P$8:$U$1009,6,FALSE),"")</f>
        <v/>
      </c>
      <c r="I5394" s="104" t="str">
        <f>IFERROR(IF(D5394="","",VLOOKUP(E5394,Saldo!$P$8:$Q$1009,2,FALSE)),"")</f>
        <v/>
      </c>
      <c r="J5394" s="76"/>
      <c r="K5394" s="28" t="str">
        <f t="shared" si="84"/>
        <v/>
      </c>
    </row>
    <row r="5395" spans="1:11" ht="18.95" customHeight="1" x14ac:dyDescent="0.25">
      <c r="A5395" s="52"/>
      <c r="C5395" s="76"/>
      <c r="D5395" s="185"/>
      <c r="E5395" s="76"/>
      <c r="F5395" s="76" t="str">
        <f>IF(E5395="","",IFERROR(VLOOKUP(E5395,Cadastro!$C$9:$D$1009,2,FALSE),"PROD. NÃO ENCONTRADO"))</f>
        <v/>
      </c>
      <c r="G5395" s="94"/>
      <c r="H5395" s="69" t="str">
        <f>IFERROR(G5395*VLOOKUP(E5395,Saldo!$P$8:$U$1009,6,FALSE),"")</f>
        <v/>
      </c>
      <c r="I5395" s="104" t="str">
        <f>IFERROR(IF(D5395="","",VLOOKUP(E5395,Saldo!$P$8:$Q$1009,2,FALSE)),"")</f>
        <v/>
      </c>
      <c r="J5395" s="76"/>
      <c r="K5395" s="28" t="str">
        <f t="shared" si="84"/>
        <v/>
      </c>
    </row>
    <row r="5396" spans="1:11" ht="18.95" customHeight="1" x14ac:dyDescent="0.25">
      <c r="A5396" s="52"/>
      <c r="C5396" s="76"/>
      <c r="D5396" s="185"/>
      <c r="E5396" s="76"/>
      <c r="F5396" s="76" t="str">
        <f>IF(E5396="","",IFERROR(VLOOKUP(E5396,Cadastro!$C$9:$D$1009,2,FALSE),"PROD. NÃO ENCONTRADO"))</f>
        <v/>
      </c>
      <c r="G5396" s="94"/>
      <c r="H5396" s="69" t="str">
        <f>IFERROR(G5396*VLOOKUP(E5396,Saldo!$P$8:$U$1009,6,FALSE),"")</f>
        <v/>
      </c>
      <c r="I5396" s="104" t="str">
        <f>IFERROR(IF(D5396="","",VLOOKUP(E5396,Saldo!$P$8:$Q$1009,2,FALSE)),"")</f>
        <v/>
      </c>
      <c r="J5396" s="76"/>
      <c r="K5396" s="28" t="str">
        <f t="shared" si="84"/>
        <v/>
      </c>
    </row>
    <row r="5397" spans="1:11" ht="18.95" customHeight="1" x14ac:dyDescent="0.25">
      <c r="A5397" s="52"/>
      <c r="C5397" s="76"/>
      <c r="D5397" s="185"/>
      <c r="E5397" s="76"/>
      <c r="F5397" s="76" t="str">
        <f>IF(E5397="","",IFERROR(VLOOKUP(E5397,Cadastro!$C$9:$D$1009,2,FALSE),"PROD. NÃO ENCONTRADO"))</f>
        <v/>
      </c>
      <c r="G5397" s="94"/>
      <c r="H5397" s="69" t="str">
        <f>IFERROR(G5397*VLOOKUP(E5397,Saldo!$P$8:$U$1009,6,FALSE),"")</f>
        <v/>
      </c>
      <c r="I5397" s="104" t="str">
        <f>IFERROR(IF(D5397="","",VLOOKUP(E5397,Saldo!$P$8:$Q$1009,2,FALSE)),"")</f>
        <v/>
      </c>
      <c r="J5397" s="76"/>
      <c r="K5397" s="28" t="str">
        <f t="shared" si="84"/>
        <v/>
      </c>
    </row>
    <row r="5398" spans="1:11" ht="18.95" customHeight="1" x14ac:dyDescent="0.25">
      <c r="A5398" s="52"/>
      <c r="C5398" s="76"/>
      <c r="D5398" s="185"/>
      <c r="E5398" s="76"/>
      <c r="F5398" s="76" t="str">
        <f>IF(E5398="","",IFERROR(VLOOKUP(E5398,Cadastro!$C$9:$D$1009,2,FALSE),"PROD. NÃO ENCONTRADO"))</f>
        <v/>
      </c>
      <c r="G5398" s="94"/>
      <c r="H5398" s="69" t="str">
        <f>IFERROR(G5398*VLOOKUP(E5398,Saldo!$P$8:$U$1009,6,FALSE),"")</f>
        <v/>
      </c>
      <c r="I5398" s="104" t="str">
        <f>IFERROR(IF(D5398="","",VLOOKUP(E5398,Saldo!$P$8:$Q$1009,2,FALSE)),"")</f>
        <v/>
      </c>
      <c r="J5398" s="76"/>
      <c r="K5398" s="28" t="str">
        <f t="shared" si="84"/>
        <v/>
      </c>
    </row>
    <row r="5399" spans="1:11" ht="18.95" customHeight="1" x14ac:dyDescent="0.25">
      <c r="A5399" s="52"/>
      <c r="C5399" s="76"/>
      <c r="D5399" s="185"/>
      <c r="E5399" s="76"/>
      <c r="F5399" s="76" t="str">
        <f>IF(E5399="","",IFERROR(VLOOKUP(E5399,Cadastro!$C$9:$D$1009,2,FALSE),"PROD. NÃO ENCONTRADO"))</f>
        <v/>
      </c>
      <c r="G5399" s="94"/>
      <c r="H5399" s="69" t="str">
        <f>IFERROR(G5399*VLOOKUP(E5399,Saldo!$P$8:$U$1009,6,FALSE),"")</f>
        <v/>
      </c>
      <c r="I5399" s="104" t="str">
        <f>IFERROR(IF(D5399="","",VLOOKUP(E5399,Saldo!$P$8:$Q$1009,2,FALSE)),"")</f>
        <v/>
      </c>
      <c r="J5399" s="76"/>
      <c r="K5399" s="28" t="str">
        <f t="shared" si="84"/>
        <v/>
      </c>
    </row>
    <row r="5400" spans="1:11" ht="18.95" customHeight="1" x14ac:dyDescent="0.25">
      <c r="A5400" s="52"/>
      <c r="C5400" s="76"/>
      <c r="D5400" s="185"/>
      <c r="E5400" s="76"/>
      <c r="F5400" s="76" t="str">
        <f>IF(E5400="","",IFERROR(VLOOKUP(E5400,Cadastro!$C$9:$D$1009,2,FALSE),"PROD. NÃO ENCONTRADO"))</f>
        <v/>
      </c>
      <c r="G5400" s="94"/>
      <c r="H5400" s="69" t="str">
        <f>IFERROR(G5400*VLOOKUP(E5400,Saldo!$P$8:$U$1009,6,FALSE),"")</f>
        <v/>
      </c>
      <c r="I5400" s="104" t="str">
        <f>IFERROR(IF(D5400="","",VLOOKUP(E5400,Saldo!$P$8:$Q$1009,2,FALSE)),"")</f>
        <v/>
      </c>
      <c r="J5400" s="76"/>
      <c r="K5400" s="28" t="str">
        <f t="shared" si="84"/>
        <v/>
      </c>
    </row>
    <row r="5401" spans="1:11" ht="18.95" customHeight="1" x14ac:dyDescent="0.25">
      <c r="A5401" s="52"/>
      <c r="C5401" s="76"/>
      <c r="D5401" s="185"/>
      <c r="E5401" s="76"/>
      <c r="F5401" s="76" t="str">
        <f>IF(E5401="","",IFERROR(VLOOKUP(E5401,Cadastro!$C$9:$D$1009,2,FALSE),"PROD. NÃO ENCONTRADO"))</f>
        <v/>
      </c>
      <c r="G5401" s="94"/>
      <c r="H5401" s="69" t="str">
        <f>IFERROR(G5401*VLOOKUP(E5401,Saldo!$P$8:$U$1009,6,FALSE),"")</f>
        <v/>
      </c>
      <c r="I5401" s="104" t="str">
        <f>IFERROR(IF(D5401="","",VLOOKUP(E5401,Saldo!$P$8:$Q$1009,2,FALSE)),"")</f>
        <v/>
      </c>
      <c r="J5401" s="76"/>
      <c r="K5401" s="28" t="str">
        <f t="shared" si="84"/>
        <v/>
      </c>
    </row>
    <row r="5402" spans="1:11" ht="18.95" customHeight="1" x14ac:dyDescent="0.25">
      <c r="A5402" s="52"/>
      <c r="C5402" s="76"/>
      <c r="D5402" s="185"/>
      <c r="E5402" s="76"/>
      <c r="F5402" s="76" t="str">
        <f>IF(E5402="","",IFERROR(VLOOKUP(E5402,Cadastro!$C$9:$D$1009,2,FALSE),"PROD. NÃO ENCONTRADO"))</f>
        <v/>
      </c>
      <c r="G5402" s="94"/>
      <c r="H5402" s="69" t="str">
        <f>IFERROR(G5402*VLOOKUP(E5402,Saldo!$P$8:$U$1009,6,FALSE),"")</f>
        <v/>
      </c>
      <c r="I5402" s="104" t="str">
        <f>IFERROR(IF(D5402="","",VLOOKUP(E5402,Saldo!$P$8:$Q$1009,2,FALSE)),"")</f>
        <v/>
      </c>
      <c r="J5402" s="76"/>
      <c r="K5402" s="28" t="str">
        <f t="shared" si="84"/>
        <v/>
      </c>
    </row>
    <row r="5403" spans="1:11" ht="18.95" customHeight="1" x14ac:dyDescent="0.25">
      <c r="A5403" s="52"/>
      <c r="C5403" s="76"/>
      <c r="D5403" s="185"/>
      <c r="E5403" s="76"/>
      <c r="F5403" s="76" t="str">
        <f>IF(E5403="","",IFERROR(VLOOKUP(E5403,Cadastro!$C$9:$D$1009,2,FALSE),"PROD. NÃO ENCONTRADO"))</f>
        <v/>
      </c>
      <c r="G5403" s="94"/>
      <c r="H5403" s="69" t="str">
        <f>IFERROR(G5403*VLOOKUP(E5403,Saldo!$P$8:$U$1009,6,FALSE),"")</f>
        <v/>
      </c>
      <c r="I5403" s="104" t="str">
        <f>IFERROR(IF(D5403="","",VLOOKUP(E5403,Saldo!$P$8:$Q$1009,2,FALSE)),"")</f>
        <v/>
      </c>
      <c r="J5403" s="76"/>
      <c r="K5403" s="28" t="str">
        <f t="shared" si="84"/>
        <v/>
      </c>
    </row>
    <row r="5404" spans="1:11" ht="18.95" customHeight="1" x14ac:dyDescent="0.25">
      <c r="A5404" s="52"/>
      <c r="C5404" s="76"/>
      <c r="D5404" s="185"/>
      <c r="E5404" s="76"/>
      <c r="F5404" s="76" t="str">
        <f>IF(E5404="","",IFERROR(VLOOKUP(E5404,Cadastro!$C$9:$D$1009,2,FALSE),"PROD. NÃO ENCONTRADO"))</f>
        <v/>
      </c>
      <c r="G5404" s="94"/>
      <c r="H5404" s="69" t="str">
        <f>IFERROR(G5404*VLOOKUP(E5404,Saldo!$P$8:$U$1009,6,FALSE),"")</f>
        <v/>
      </c>
      <c r="I5404" s="104" t="str">
        <f>IFERROR(IF(D5404="","",VLOOKUP(E5404,Saldo!$P$8:$Q$1009,2,FALSE)),"")</f>
        <v/>
      </c>
      <c r="J5404" s="76"/>
      <c r="K5404" s="28" t="str">
        <f t="shared" si="84"/>
        <v/>
      </c>
    </row>
    <row r="5405" spans="1:11" ht="18.95" customHeight="1" x14ac:dyDescent="0.25">
      <c r="A5405" s="52"/>
      <c r="C5405" s="76"/>
      <c r="D5405" s="185"/>
      <c r="E5405" s="76"/>
      <c r="F5405" s="76" t="str">
        <f>IF(E5405="","",IFERROR(VLOOKUP(E5405,Cadastro!$C$9:$D$1009,2,FALSE),"PROD. NÃO ENCONTRADO"))</f>
        <v/>
      </c>
      <c r="G5405" s="94"/>
      <c r="H5405" s="69" t="str">
        <f>IFERROR(G5405*VLOOKUP(E5405,Saldo!$P$8:$U$1009,6,FALSE),"")</f>
        <v/>
      </c>
      <c r="I5405" s="104" t="str">
        <f>IFERROR(IF(D5405="","",VLOOKUP(E5405,Saldo!$P$8:$Q$1009,2,FALSE)),"")</f>
        <v/>
      </c>
      <c r="J5405" s="76"/>
      <c r="K5405" s="28" t="str">
        <f t="shared" si="84"/>
        <v/>
      </c>
    </row>
    <row r="5406" spans="1:11" ht="18.95" customHeight="1" x14ac:dyDescent="0.25">
      <c r="A5406" s="52"/>
      <c r="C5406" s="76"/>
      <c r="D5406" s="185"/>
      <c r="E5406" s="76"/>
      <c r="F5406" s="76" t="str">
        <f>IF(E5406="","",IFERROR(VLOOKUP(E5406,Cadastro!$C$9:$D$1009,2,FALSE),"PROD. NÃO ENCONTRADO"))</f>
        <v/>
      </c>
      <c r="G5406" s="94"/>
      <c r="H5406" s="69" t="str">
        <f>IFERROR(G5406*VLOOKUP(E5406,Saldo!$P$8:$U$1009,6,FALSE),"")</f>
        <v/>
      </c>
      <c r="I5406" s="104" t="str">
        <f>IFERROR(IF(D5406="","",VLOOKUP(E5406,Saldo!$P$8:$Q$1009,2,FALSE)),"")</f>
        <v/>
      </c>
      <c r="J5406" s="76"/>
      <c r="K5406" s="28" t="str">
        <f t="shared" si="84"/>
        <v/>
      </c>
    </row>
    <row r="5407" spans="1:11" ht="18.95" customHeight="1" x14ac:dyDescent="0.25">
      <c r="A5407" s="52"/>
      <c r="C5407" s="76"/>
      <c r="D5407" s="185"/>
      <c r="E5407" s="76"/>
      <c r="F5407" s="76" t="str">
        <f>IF(E5407="","",IFERROR(VLOOKUP(E5407,Cadastro!$C$9:$D$1009,2,FALSE),"PROD. NÃO ENCONTRADO"))</f>
        <v/>
      </c>
      <c r="G5407" s="94"/>
      <c r="H5407" s="69" t="str">
        <f>IFERROR(G5407*VLOOKUP(E5407,Saldo!$P$8:$U$1009,6,FALSE),"")</f>
        <v/>
      </c>
      <c r="I5407" s="104" t="str">
        <f>IFERROR(IF(D5407="","",VLOOKUP(E5407,Saldo!$P$8:$Q$1009,2,FALSE)),"")</f>
        <v/>
      </c>
      <c r="J5407" s="76"/>
      <c r="K5407" s="28" t="str">
        <f t="shared" si="84"/>
        <v/>
      </c>
    </row>
    <row r="5408" spans="1:11" ht="18.95" customHeight="1" x14ac:dyDescent="0.25">
      <c r="A5408" s="52"/>
      <c r="C5408" s="76"/>
      <c r="D5408" s="185"/>
      <c r="E5408" s="76"/>
      <c r="F5408" s="76" t="str">
        <f>IF(E5408="","",IFERROR(VLOOKUP(E5408,Cadastro!$C$9:$D$1009,2,FALSE),"PROD. NÃO ENCONTRADO"))</f>
        <v/>
      </c>
      <c r="G5408" s="94"/>
      <c r="H5408" s="69" t="str">
        <f>IFERROR(G5408*VLOOKUP(E5408,Saldo!$P$8:$U$1009,6,FALSE),"")</f>
        <v/>
      </c>
      <c r="I5408" s="104" t="str">
        <f>IFERROR(IF(D5408="","",VLOOKUP(E5408,Saldo!$P$8:$Q$1009,2,FALSE)),"")</f>
        <v/>
      </c>
      <c r="J5408" s="76"/>
      <c r="K5408" s="28" t="str">
        <f t="shared" si="84"/>
        <v/>
      </c>
    </row>
    <row r="5409" spans="1:11" ht="18.95" customHeight="1" x14ac:dyDescent="0.25">
      <c r="A5409" s="52"/>
      <c r="C5409" s="76"/>
      <c r="D5409" s="185"/>
      <c r="E5409" s="76"/>
      <c r="F5409" s="76" t="str">
        <f>IF(E5409="","",IFERROR(VLOOKUP(E5409,Cadastro!$C$9:$D$1009,2,FALSE),"PROD. NÃO ENCONTRADO"))</f>
        <v/>
      </c>
      <c r="G5409" s="94"/>
      <c r="H5409" s="69" t="str">
        <f>IFERROR(G5409*VLOOKUP(E5409,Saldo!$P$8:$U$1009,6,FALSE),"")</f>
        <v/>
      </c>
      <c r="I5409" s="104" t="str">
        <f>IFERROR(IF(D5409="","",VLOOKUP(E5409,Saldo!$P$8:$Q$1009,2,FALSE)),"")</f>
        <v/>
      </c>
      <c r="J5409" s="76"/>
      <c r="K5409" s="28" t="str">
        <f t="shared" si="84"/>
        <v/>
      </c>
    </row>
    <row r="5410" spans="1:11" ht="18.95" customHeight="1" x14ac:dyDescent="0.25">
      <c r="A5410" s="52"/>
      <c r="C5410" s="76"/>
      <c r="D5410" s="185"/>
      <c r="E5410" s="76"/>
      <c r="F5410" s="76" t="str">
        <f>IF(E5410="","",IFERROR(VLOOKUP(E5410,Cadastro!$C$9:$D$1009,2,FALSE),"PROD. NÃO ENCONTRADO"))</f>
        <v/>
      </c>
      <c r="G5410" s="94"/>
      <c r="H5410" s="69" t="str">
        <f>IFERROR(G5410*VLOOKUP(E5410,Saldo!$P$8:$U$1009,6,FALSE),"")</f>
        <v/>
      </c>
      <c r="I5410" s="104" t="str">
        <f>IFERROR(IF(D5410="","",VLOOKUP(E5410,Saldo!$P$8:$Q$1009,2,FALSE)),"")</f>
        <v/>
      </c>
      <c r="J5410" s="76"/>
      <c r="K5410" s="28" t="str">
        <f t="shared" si="84"/>
        <v/>
      </c>
    </row>
    <row r="5411" spans="1:11" ht="18.95" customHeight="1" x14ac:dyDescent="0.25">
      <c r="A5411" s="52"/>
      <c r="C5411" s="76"/>
      <c r="D5411" s="185"/>
      <c r="E5411" s="76"/>
      <c r="F5411" s="76" t="str">
        <f>IF(E5411="","",IFERROR(VLOOKUP(E5411,Cadastro!$C$9:$D$1009,2,FALSE),"PROD. NÃO ENCONTRADO"))</f>
        <v/>
      </c>
      <c r="G5411" s="94"/>
      <c r="H5411" s="69" t="str">
        <f>IFERROR(G5411*VLOOKUP(E5411,Saldo!$P$8:$U$1009,6,FALSE),"")</f>
        <v/>
      </c>
      <c r="I5411" s="104" t="str">
        <f>IFERROR(IF(D5411="","",VLOOKUP(E5411,Saldo!$P$8:$Q$1009,2,FALSE)),"")</f>
        <v/>
      </c>
      <c r="J5411" s="76"/>
      <c r="K5411" s="28" t="str">
        <f t="shared" si="84"/>
        <v/>
      </c>
    </row>
    <row r="5412" spans="1:11" ht="18.95" customHeight="1" x14ac:dyDescent="0.25">
      <c r="A5412" s="52"/>
      <c r="C5412" s="76"/>
      <c r="D5412" s="185"/>
      <c r="E5412" s="76"/>
      <c r="F5412" s="76" t="str">
        <f>IF(E5412="","",IFERROR(VLOOKUP(E5412,Cadastro!$C$9:$D$1009,2,FALSE),"PROD. NÃO ENCONTRADO"))</f>
        <v/>
      </c>
      <c r="G5412" s="94"/>
      <c r="H5412" s="69" t="str">
        <f>IFERROR(G5412*VLOOKUP(E5412,Saldo!$P$8:$U$1009,6,FALSE),"")</f>
        <v/>
      </c>
      <c r="I5412" s="104" t="str">
        <f>IFERROR(IF(D5412="","",VLOOKUP(E5412,Saldo!$P$8:$Q$1009,2,FALSE)),"")</f>
        <v/>
      </c>
      <c r="J5412" s="76"/>
      <c r="K5412" s="28" t="str">
        <f t="shared" si="84"/>
        <v/>
      </c>
    </row>
    <row r="5413" spans="1:11" ht="18.95" customHeight="1" x14ac:dyDescent="0.25">
      <c r="A5413" s="52"/>
      <c r="C5413" s="76"/>
      <c r="D5413" s="185"/>
      <c r="E5413" s="76"/>
      <c r="F5413" s="76" t="str">
        <f>IF(E5413="","",IFERROR(VLOOKUP(E5413,Cadastro!$C$9:$D$1009,2,FALSE),"PROD. NÃO ENCONTRADO"))</f>
        <v/>
      </c>
      <c r="G5413" s="94"/>
      <c r="H5413" s="69" t="str">
        <f>IFERROR(G5413*VLOOKUP(E5413,Saldo!$P$8:$U$1009,6,FALSE),"")</f>
        <v/>
      </c>
      <c r="I5413" s="104" t="str">
        <f>IFERROR(IF(D5413="","",VLOOKUP(E5413,Saldo!$P$8:$Q$1009,2,FALSE)),"")</f>
        <v/>
      </c>
      <c r="J5413" s="76"/>
      <c r="K5413" s="28" t="str">
        <f t="shared" si="84"/>
        <v/>
      </c>
    </row>
    <row r="5414" spans="1:11" ht="18.95" customHeight="1" x14ac:dyDescent="0.25">
      <c r="A5414" s="52"/>
      <c r="C5414" s="76"/>
      <c r="D5414" s="185"/>
      <c r="E5414" s="76"/>
      <c r="F5414" s="76" t="str">
        <f>IF(E5414="","",IFERROR(VLOOKUP(E5414,Cadastro!$C$9:$D$1009,2,FALSE),"PROD. NÃO ENCONTRADO"))</f>
        <v/>
      </c>
      <c r="G5414" s="94"/>
      <c r="H5414" s="69" t="str">
        <f>IFERROR(G5414*VLOOKUP(E5414,Saldo!$P$8:$U$1009,6,FALSE),"")</f>
        <v/>
      </c>
      <c r="I5414" s="104" t="str">
        <f>IFERROR(IF(D5414="","",VLOOKUP(E5414,Saldo!$P$8:$Q$1009,2,FALSE)),"")</f>
        <v/>
      </c>
      <c r="J5414" s="76"/>
      <c r="K5414" s="28" t="str">
        <f t="shared" si="84"/>
        <v/>
      </c>
    </row>
    <row r="5415" spans="1:11" ht="18.95" customHeight="1" x14ac:dyDescent="0.25">
      <c r="A5415" s="52"/>
      <c r="C5415" s="76"/>
      <c r="D5415" s="185"/>
      <c r="E5415" s="76"/>
      <c r="F5415" s="76" t="str">
        <f>IF(E5415="","",IFERROR(VLOOKUP(E5415,Cadastro!$C$9:$D$1009,2,FALSE),"PROD. NÃO ENCONTRADO"))</f>
        <v/>
      </c>
      <c r="G5415" s="94"/>
      <c r="H5415" s="69" t="str">
        <f>IFERROR(G5415*VLOOKUP(E5415,Saldo!$P$8:$U$1009,6,FALSE),"")</f>
        <v/>
      </c>
      <c r="I5415" s="104" t="str">
        <f>IFERROR(IF(D5415="","",VLOOKUP(E5415,Saldo!$P$8:$Q$1009,2,FALSE)),"")</f>
        <v/>
      </c>
      <c r="J5415" s="76"/>
      <c r="K5415" s="28" t="str">
        <f t="shared" si="84"/>
        <v/>
      </c>
    </row>
    <row r="5416" spans="1:11" ht="18.95" customHeight="1" x14ac:dyDescent="0.25">
      <c r="A5416" s="52"/>
      <c r="C5416" s="76"/>
      <c r="D5416" s="185"/>
      <c r="E5416" s="76"/>
      <c r="F5416" s="76" t="str">
        <f>IF(E5416="","",IFERROR(VLOOKUP(E5416,Cadastro!$C$9:$D$1009,2,FALSE),"PROD. NÃO ENCONTRADO"))</f>
        <v/>
      </c>
      <c r="G5416" s="94"/>
      <c r="H5416" s="69" t="str">
        <f>IFERROR(G5416*VLOOKUP(E5416,Saldo!$P$8:$U$1009,6,FALSE),"")</f>
        <v/>
      </c>
      <c r="I5416" s="104" t="str">
        <f>IFERROR(IF(D5416="","",VLOOKUP(E5416,Saldo!$P$8:$Q$1009,2,FALSE)),"")</f>
        <v/>
      </c>
      <c r="J5416" s="76"/>
      <c r="K5416" s="28" t="str">
        <f t="shared" si="84"/>
        <v/>
      </c>
    </row>
    <row r="5417" spans="1:11" ht="18.95" customHeight="1" x14ac:dyDescent="0.25">
      <c r="A5417" s="52"/>
      <c r="C5417" s="76"/>
      <c r="D5417" s="185"/>
      <c r="E5417" s="76"/>
      <c r="F5417" s="76" t="str">
        <f>IF(E5417="","",IFERROR(VLOOKUP(E5417,Cadastro!$C$9:$D$1009,2,FALSE),"PROD. NÃO ENCONTRADO"))</f>
        <v/>
      </c>
      <c r="G5417" s="94"/>
      <c r="H5417" s="69" t="str">
        <f>IFERROR(G5417*VLOOKUP(E5417,Saldo!$P$8:$U$1009,6,FALSE),"")</f>
        <v/>
      </c>
      <c r="I5417" s="104" t="str">
        <f>IFERROR(IF(D5417="","",VLOOKUP(E5417,Saldo!$P$8:$Q$1009,2,FALSE)),"")</f>
        <v/>
      </c>
      <c r="J5417" s="76"/>
      <c r="K5417" s="28" t="str">
        <f t="shared" si="84"/>
        <v/>
      </c>
    </row>
    <row r="5418" spans="1:11" ht="18.95" customHeight="1" x14ac:dyDescent="0.25">
      <c r="A5418" s="52"/>
      <c r="C5418" s="76"/>
      <c r="D5418" s="185"/>
      <c r="E5418" s="76"/>
      <c r="F5418" s="76" t="str">
        <f>IF(E5418="","",IFERROR(VLOOKUP(E5418,Cadastro!$C$9:$D$1009,2,FALSE),"PROD. NÃO ENCONTRADO"))</f>
        <v/>
      </c>
      <c r="G5418" s="94"/>
      <c r="H5418" s="69" t="str">
        <f>IFERROR(G5418*VLOOKUP(E5418,Saldo!$P$8:$U$1009,6,FALSE),"")</f>
        <v/>
      </c>
      <c r="I5418" s="104" t="str">
        <f>IFERROR(IF(D5418="","",VLOOKUP(E5418,Saldo!$P$8:$Q$1009,2,FALSE)),"")</f>
        <v/>
      </c>
      <c r="J5418" s="76"/>
      <c r="K5418" s="28" t="str">
        <f t="shared" si="84"/>
        <v/>
      </c>
    </row>
    <row r="5419" spans="1:11" ht="18.95" customHeight="1" x14ac:dyDescent="0.25">
      <c r="A5419" s="52"/>
      <c r="C5419" s="76"/>
      <c r="D5419" s="185"/>
      <c r="E5419" s="76"/>
      <c r="F5419" s="76" t="str">
        <f>IF(E5419="","",IFERROR(VLOOKUP(E5419,Cadastro!$C$9:$D$1009,2,FALSE),"PROD. NÃO ENCONTRADO"))</f>
        <v/>
      </c>
      <c r="G5419" s="94"/>
      <c r="H5419" s="69" t="str">
        <f>IFERROR(G5419*VLOOKUP(E5419,Saldo!$P$8:$U$1009,6,FALSE),"")</f>
        <v/>
      </c>
      <c r="I5419" s="104" t="str">
        <f>IFERROR(IF(D5419="","",VLOOKUP(E5419,Saldo!$P$8:$Q$1009,2,FALSE)),"")</f>
        <v/>
      </c>
      <c r="J5419" s="76"/>
      <c r="K5419" s="28" t="str">
        <f t="shared" si="84"/>
        <v/>
      </c>
    </row>
    <row r="5420" spans="1:11" ht="18.95" customHeight="1" x14ac:dyDescent="0.25">
      <c r="A5420" s="52"/>
      <c r="C5420" s="76"/>
      <c r="D5420" s="185"/>
      <c r="E5420" s="76"/>
      <c r="F5420" s="76" t="str">
        <f>IF(E5420="","",IFERROR(VLOOKUP(E5420,Cadastro!$C$9:$D$1009,2,FALSE),"PROD. NÃO ENCONTRADO"))</f>
        <v/>
      </c>
      <c r="G5420" s="94"/>
      <c r="H5420" s="69" t="str">
        <f>IFERROR(G5420*VLOOKUP(E5420,Saldo!$P$8:$U$1009,6,FALSE),"")</f>
        <v/>
      </c>
      <c r="I5420" s="104" t="str">
        <f>IFERROR(IF(D5420="","",VLOOKUP(E5420,Saldo!$P$8:$Q$1009,2,FALSE)),"")</f>
        <v/>
      </c>
      <c r="J5420" s="76"/>
      <c r="K5420" s="28" t="str">
        <f t="shared" si="84"/>
        <v/>
      </c>
    </row>
    <row r="5421" spans="1:11" ht="18.95" customHeight="1" x14ac:dyDescent="0.25">
      <c r="A5421" s="52"/>
      <c r="C5421" s="76"/>
      <c r="D5421" s="185"/>
      <c r="E5421" s="76"/>
      <c r="F5421" s="76" t="str">
        <f>IF(E5421="","",IFERROR(VLOOKUP(E5421,Cadastro!$C$9:$D$1009,2,FALSE),"PROD. NÃO ENCONTRADO"))</f>
        <v/>
      </c>
      <c r="G5421" s="94"/>
      <c r="H5421" s="69" t="str">
        <f>IFERROR(G5421*VLOOKUP(E5421,Saldo!$P$8:$U$1009,6,FALSE),"")</f>
        <v/>
      </c>
      <c r="I5421" s="104" t="str">
        <f>IFERROR(IF(D5421="","",VLOOKUP(E5421,Saldo!$P$8:$Q$1009,2,FALSE)),"")</f>
        <v/>
      </c>
      <c r="J5421" s="76"/>
      <c r="K5421" s="28" t="str">
        <f t="shared" si="84"/>
        <v/>
      </c>
    </row>
    <row r="5422" spans="1:11" ht="18.95" customHeight="1" x14ac:dyDescent="0.25">
      <c r="A5422" s="52"/>
      <c r="C5422" s="76"/>
      <c r="D5422" s="185"/>
      <c r="E5422" s="76"/>
      <c r="F5422" s="76" t="str">
        <f>IF(E5422="","",IFERROR(VLOOKUP(E5422,Cadastro!$C$9:$D$1009,2,FALSE),"PROD. NÃO ENCONTRADO"))</f>
        <v/>
      </c>
      <c r="G5422" s="94"/>
      <c r="H5422" s="69" t="str">
        <f>IFERROR(G5422*VLOOKUP(E5422,Saldo!$P$8:$U$1009,6,FALSE),"")</f>
        <v/>
      </c>
      <c r="I5422" s="104" t="str">
        <f>IFERROR(IF(D5422="","",VLOOKUP(E5422,Saldo!$P$8:$Q$1009,2,FALSE)),"")</f>
        <v/>
      </c>
      <c r="J5422" s="76"/>
      <c r="K5422" s="28" t="str">
        <f t="shared" si="84"/>
        <v/>
      </c>
    </row>
    <row r="5423" spans="1:11" ht="18.95" customHeight="1" x14ac:dyDescent="0.25">
      <c r="A5423" s="52"/>
      <c r="C5423" s="76"/>
      <c r="D5423" s="185"/>
      <c r="E5423" s="76"/>
      <c r="F5423" s="76" t="str">
        <f>IF(E5423="","",IFERROR(VLOOKUP(E5423,Cadastro!$C$9:$D$1009,2,FALSE),"PROD. NÃO ENCONTRADO"))</f>
        <v/>
      </c>
      <c r="G5423" s="94"/>
      <c r="H5423" s="69" t="str">
        <f>IFERROR(G5423*VLOOKUP(E5423,Saldo!$P$8:$U$1009,6,FALSE),"")</f>
        <v/>
      </c>
      <c r="I5423" s="104" t="str">
        <f>IFERROR(IF(D5423="","",VLOOKUP(E5423,Saldo!$P$8:$Q$1009,2,FALSE)),"")</f>
        <v/>
      </c>
      <c r="J5423" s="76"/>
      <c r="K5423" s="28" t="str">
        <f t="shared" si="84"/>
        <v/>
      </c>
    </row>
    <row r="5424" spans="1:11" ht="18.95" customHeight="1" x14ac:dyDescent="0.25">
      <c r="A5424" s="52"/>
      <c r="C5424" s="76"/>
      <c r="D5424" s="185"/>
      <c r="E5424" s="76"/>
      <c r="F5424" s="76" t="str">
        <f>IF(E5424="","",IFERROR(VLOOKUP(E5424,Cadastro!$C$9:$D$1009,2,FALSE),"PROD. NÃO ENCONTRADO"))</f>
        <v/>
      </c>
      <c r="G5424" s="94"/>
      <c r="H5424" s="69" t="str">
        <f>IFERROR(G5424*VLOOKUP(E5424,Saldo!$P$8:$U$1009,6,FALSE),"")</f>
        <v/>
      </c>
      <c r="I5424" s="104" t="str">
        <f>IFERROR(IF(D5424="","",VLOOKUP(E5424,Saldo!$P$8:$Q$1009,2,FALSE)),"")</f>
        <v/>
      </c>
      <c r="J5424" s="76"/>
      <c r="K5424" s="28" t="str">
        <f t="shared" si="84"/>
        <v/>
      </c>
    </row>
    <row r="5425" spans="1:11" ht="18.95" customHeight="1" x14ac:dyDescent="0.25">
      <c r="A5425" s="52"/>
      <c r="C5425" s="76"/>
      <c r="D5425" s="185"/>
      <c r="E5425" s="76"/>
      <c r="F5425" s="76" t="str">
        <f>IF(E5425="","",IFERROR(VLOOKUP(E5425,Cadastro!$C$9:$D$1009,2,FALSE),"PROD. NÃO ENCONTRADO"))</f>
        <v/>
      </c>
      <c r="G5425" s="94"/>
      <c r="H5425" s="69" t="str">
        <f>IFERROR(G5425*VLOOKUP(E5425,Saldo!$P$8:$U$1009,6,FALSE),"")</f>
        <v/>
      </c>
      <c r="I5425" s="104" t="str">
        <f>IFERROR(IF(D5425="","",VLOOKUP(E5425,Saldo!$P$8:$Q$1009,2,FALSE)),"")</f>
        <v/>
      </c>
      <c r="J5425" s="76"/>
      <c r="K5425" s="28" t="str">
        <f t="shared" si="84"/>
        <v/>
      </c>
    </row>
    <row r="5426" spans="1:11" ht="18.95" customHeight="1" x14ac:dyDescent="0.25">
      <c r="A5426" s="52"/>
      <c r="C5426" s="76"/>
      <c r="D5426" s="185"/>
      <c r="E5426" s="76"/>
      <c r="F5426" s="76" t="str">
        <f>IF(E5426="","",IFERROR(VLOOKUP(E5426,Cadastro!$C$9:$D$1009,2,FALSE),"PROD. NÃO ENCONTRADO"))</f>
        <v/>
      </c>
      <c r="G5426" s="94"/>
      <c r="H5426" s="69" t="str">
        <f>IFERROR(G5426*VLOOKUP(E5426,Saldo!$P$8:$U$1009,6,FALSE),"")</f>
        <v/>
      </c>
      <c r="I5426" s="104" t="str">
        <f>IFERROR(IF(D5426="","",VLOOKUP(E5426,Saldo!$P$8:$Q$1009,2,FALSE)),"")</f>
        <v/>
      </c>
      <c r="J5426" s="76"/>
      <c r="K5426" s="28" t="str">
        <f t="shared" si="84"/>
        <v/>
      </c>
    </row>
    <row r="5427" spans="1:11" ht="18.95" customHeight="1" x14ac:dyDescent="0.25">
      <c r="A5427" s="52"/>
      <c r="C5427" s="76"/>
      <c r="D5427" s="185"/>
      <c r="E5427" s="76"/>
      <c r="F5427" s="76" t="str">
        <f>IF(E5427="","",IFERROR(VLOOKUP(E5427,Cadastro!$C$9:$D$1009,2,FALSE),"PROD. NÃO ENCONTRADO"))</f>
        <v/>
      </c>
      <c r="G5427" s="94"/>
      <c r="H5427" s="69" t="str">
        <f>IFERROR(G5427*VLOOKUP(E5427,Saldo!$P$8:$U$1009,6,FALSE),"")</f>
        <v/>
      </c>
      <c r="I5427" s="104" t="str">
        <f>IFERROR(IF(D5427="","",VLOOKUP(E5427,Saldo!$P$8:$Q$1009,2,FALSE)),"")</f>
        <v/>
      </c>
      <c r="J5427" s="76"/>
      <c r="K5427" s="28" t="str">
        <f t="shared" si="84"/>
        <v/>
      </c>
    </row>
    <row r="5428" spans="1:11" ht="18.95" customHeight="1" x14ac:dyDescent="0.25">
      <c r="A5428" s="52"/>
      <c r="C5428" s="76"/>
      <c r="D5428" s="185"/>
      <c r="E5428" s="76"/>
      <c r="F5428" s="76" t="str">
        <f>IF(E5428="","",IFERROR(VLOOKUP(E5428,Cadastro!$C$9:$D$1009,2,FALSE),"PROD. NÃO ENCONTRADO"))</f>
        <v/>
      </c>
      <c r="G5428" s="94"/>
      <c r="H5428" s="69" t="str">
        <f>IFERROR(G5428*VLOOKUP(E5428,Saldo!$P$8:$U$1009,6,FALSE),"")</f>
        <v/>
      </c>
      <c r="I5428" s="104" t="str">
        <f>IFERROR(IF(D5428="","",VLOOKUP(E5428,Saldo!$P$8:$Q$1009,2,FALSE)),"")</f>
        <v/>
      </c>
      <c r="J5428" s="76"/>
      <c r="K5428" s="28" t="str">
        <f t="shared" si="84"/>
        <v/>
      </c>
    </row>
    <row r="5429" spans="1:11" ht="18.95" customHeight="1" x14ac:dyDescent="0.25">
      <c r="A5429" s="52"/>
      <c r="C5429" s="76"/>
      <c r="D5429" s="185"/>
      <c r="E5429" s="76"/>
      <c r="F5429" s="76" t="str">
        <f>IF(E5429="","",IFERROR(VLOOKUP(E5429,Cadastro!$C$9:$D$1009,2,FALSE),"PROD. NÃO ENCONTRADO"))</f>
        <v/>
      </c>
      <c r="G5429" s="94"/>
      <c r="H5429" s="69" t="str">
        <f>IFERROR(G5429*VLOOKUP(E5429,Saldo!$P$8:$U$1009,6,FALSE),"")</f>
        <v/>
      </c>
      <c r="I5429" s="104" t="str">
        <f>IFERROR(IF(D5429="","",VLOOKUP(E5429,Saldo!$P$8:$Q$1009,2,FALSE)),"")</f>
        <v/>
      </c>
      <c r="J5429" s="76"/>
      <c r="K5429" s="28" t="str">
        <f t="shared" si="84"/>
        <v/>
      </c>
    </row>
    <row r="5430" spans="1:11" ht="18.95" customHeight="1" x14ac:dyDescent="0.25">
      <c r="A5430" s="52"/>
      <c r="C5430" s="76"/>
      <c r="D5430" s="185"/>
      <c r="E5430" s="76"/>
      <c r="F5430" s="76" t="str">
        <f>IF(E5430="","",IFERROR(VLOOKUP(E5430,Cadastro!$C$9:$D$1009,2,FALSE),"PROD. NÃO ENCONTRADO"))</f>
        <v/>
      </c>
      <c r="G5430" s="94"/>
      <c r="H5430" s="69" t="str">
        <f>IFERROR(G5430*VLOOKUP(E5430,Saldo!$P$8:$U$1009,6,FALSE),"")</f>
        <v/>
      </c>
      <c r="I5430" s="104" t="str">
        <f>IFERROR(IF(D5430="","",VLOOKUP(E5430,Saldo!$P$8:$Q$1009,2,FALSE)),"")</f>
        <v/>
      </c>
      <c r="J5430" s="76"/>
      <c r="K5430" s="28" t="str">
        <f t="shared" si="84"/>
        <v/>
      </c>
    </row>
    <row r="5431" spans="1:11" ht="18.95" customHeight="1" x14ac:dyDescent="0.25">
      <c r="A5431" s="52"/>
      <c r="C5431" s="76"/>
      <c r="D5431" s="185"/>
      <c r="E5431" s="76"/>
      <c r="F5431" s="76" t="str">
        <f>IF(E5431="","",IFERROR(VLOOKUP(E5431,Cadastro!$C$9:$D$1009,2,FALSE),"PROD. NÃO ENCONTRADO"))</f>
        <v/>
      </c>
      <c r="G5431" s="94"/>
      <c r="H5431" s="69" t="str">
        <f>IFERROR(G5431*VLOOKUP(E5431,Saldo!$P$8:$U$1009,6,FALSE),"")</f>
        <v/>
      </c>
      <c r="I5431" s="104" t="str">
        <f>IFERROR(IF(D5431="","",VLOOKUP(E5431,Saldo!$P$8:$Q$1009,2,FALSE)),"")</f>
        <v/>
      </c>
      <c r="J5431" s="76"/>
      <c r="K5431" s="28" t="str">
        <f t="shared" si="84"/>
        <v/>
      </c>
    </row>
    <row r="5432" spans="1:11" ht="18.95" customHeight="1" x14ac:dyDescent="0.25">
      <c r="A5432" s="52"/>
      <c r="C5432" s="76"/>
      <c r="D5432" s="185"/>
      <c r="E5432" s="76"/>
      <c r="F5432" s="76" t="str">
        <f>IF(E5432="","",IFERROR(VLOOKUP(E5432,Cadastro!$C$9:$D$1009,2,FALSE),"PROD. NÃO ENCONTRADO"))</f>
        <v/>
      </c>
      <c r="G5432" s="94"/>
      <c r="H5432" s="69" t="str">
        <f>IFERROR(G5432*VLOOKUP(E5432,Saldo!$P$8:$U$1009,6,FALSE),"")</f>
        <v/>
      </c>
      <c r="I5432" s="104" t="str">
        <f>IFERROR(IF(D5432="","",VLOOKUP(E5432,Saldo!$P$8:$Q$1009,2,FALSE)),"")</f>
        <v/>
      </c>
      <c r="J5432" s="76"/>
      <c r="K5432" s="28" t="str">
        <f t="shared" si="84"/>
        <v/>
      </c>
    </row>
    <row r="5433" spans="1:11" ht="18.95" customHeight="1" x14ac:dyDescent="0.25">
      <c r="A5433" s="52"/>
      <c r="C5433" s="76"/>
      <c r="D5433" s="185"/>
      <c r="E5433" s="76"/>
      <c r="F5433" s="76" t="str">
        <f>IF(E5433="","",IFERROR(VLOOKUP(E5433,Cadastro!$C$9:$D$1009,2,FALSE),"PROD. NÃO ENCONTRADO"))</f>
        <v/>
      </c>
      <c r="G5433" s="94"/>
      <c r="H5433" s="69" t="str">
        <f>IFERROR(G5433*VLOOKUP(E5433,Saldo!$P$8:$U$1009,6,FALSE),"")</f>
        <v/>
      </c>
      <c r="I5433" s="104" t="str">
        <f>IFERROR(IF(D5433="","",VLOOKUP(E5433,Saldo!$P$8:$Q$1009,2,FALSE)),"")</f>
        <v/>
      </c>
      <c r="J5433" s="76"/>
      <c r="K5433" s="28" t="str">
        <f t="shared" si="84"/>
        <v/>
      </c>
    </row>
    <row r="5434" spans="1:11" ht="18.95" customHeight="1" x14ac:dyDescent="0.25">
      <c r="A5434" s="52"/>
      <c r="C5434" s="76"/>
      <c r="D5434" s="185"/>
      <c r="E5434" s="76"/>
      <c r="F5434" s="76" t="str">
        <f>IF(E5434="","",IFERROR(VLOOKUP(E5434,Cadastro!$C$9:$D$1009,2,FALSE),"PROD. NÃO ENCONTRADO"))</f>
        <v/>
      </c>
      <c r="G5434" s="94"/>
      <c r="H5434" s="69" t="str">
        <f>IFERROR(G5434*VLOOKUP(E5434,Saldo!$P$8:$U$1009,6,FALSE),"")</f>
        <v/>
      </c>
      <c r="I5434" s="104" t="str">
        <f>IFERROR(IF(D5434="","",VLOOKUP(E5434,Saldo!$P$8:$Q$1009,2,FALSE)),"")</f>
        <v/>
      </c>
      <c r="J5434" s="76"/>
      <c r="K5434" s="28" t="str">
        <f t="shared" si="84"/>
        <v/>
      </c>
    </row>
    <row r="5435" spans="1:11" ht="18.95" customHeight="1" x14ac:dyDescent="0.25">
      <c r="A5435" s="52"/>
      <c r="C5435" s="76"/>
      <c r="D5435" s="185"/>
      <c r="E5435" s="76"/>
      <c r="F5435" s="76" t="str">
        <f>IF(E5435="","",IFERROR(VLOOKUP(E5435,Cadastro!$C$9:$D$1009,2,FALSE),"PROD. NÃO ENCONTRADO"))</f>
        <v/>
      </c>
      <c r="G5435" s="94"/>
      <c r="H5435" s="69" t="str">
        <f>IFERROR(G5435*VLOOKUP(E5435,Saldo!$P$8:$U$1009,6,FALSE),"")</f>
        <v/>
      </c>
      <c r="I5435" s="104" t="str">
        <f>IFERROR(IF(D5435="","",VLOOKUP(E5435,Saldo!$P$8:$Q$1009,2,FALSE)),"")</f>
        <v/>
      </c>
      <c r="J5435" s="76"/>
      <c r="K5435" s="28" t="str">
        <f t="shared" si="84"/>
        <v/>
      </c>
    </row>
    <row r="5436" spans="1:11" ht="18.95" customHeight="1" x14ac:dyDescent="0.25">
      <c r="A5436" s="52"/>
      <c r="C5436" s="76"/>
      <c r="D5436" s="185"/>
      <c r="E5436" s="76"/>
      <c r="F5436" s="76" t="str">
        <f>IF(E5436="","",IFERROR(VLOOKUP(E5436,Cadastro!$C$9:$D$1009,2,FALSE),"PROD. NÃO ENCONTRADO"))</f>
        <v/>
      </c>
      <c r="G5436" s="94"/>
      <c r="H5436" s="69" t="str">
        <f>IFERROR(G5436*VLOOKUP(E5436,Saldo!$P$8:$U$1009,6,FALSE),"")</f>
        <v/>
      </c>
      <c r="I5436" s="104" t="str">
        <f>IFERROR(IF(D5436="","",VLOOKUP(E5436,Saldo!$P$8:$Q$1009,2,FALSE)),"")</f>
        <v/>
      </c>
      <c r="J5436" s="76"/>
      <c r="K5436" s="28" t="str">
        <f t="shared" si="84"/>
        <v/>
      </c>
    </row>
    <row r="5437" spans="1:11" ht="18.95" customHeight="1" x14ac:dyDescent="0.25">
      <c r="A5437" s="52"/>
      <c r="C5437" s="76"/>
      <c r="D5437" s="185"/>
      <c r="E5437" s="76"/>
      <c r="F5437" s="76" t="str">
        <f>IF(E5437="","",IFERROR(VLOOKUP(E5437,Cadastro!$C$9:$D$1009,2,FALSE),"PROD. NÃO ENCONTRADO"))</f>
        <v/>
      </c>
      <c r="G5437" s="94"/>
      <c r="H5437" s="69" t="str">
        <f>IFERROR(G5437*VLOOKUP(E5437,Saldo!$P$8:$U$1009,6,FALSE),"")</f>
        <v/>
      </c>
      <c r="I5437" s="104" t="str">
        <f>IFERROR(IF(D5437="","",VLOOKUP(E5437,Saldo!$P$8:$Q$1009,2,FALSE)),"")</f>
        <v/>
      </c>
      <c r="J5437" s="76"/>
      <c r="K5437" s="28" t="str">
        <f t="shared" si="84"/>
        <v/>
      </c>
    </row>
    <row r="5438" spans="1:11" ht="18.95" customHeight="1" x14ac:dyDescent="0.25">
      <c r="A5438" s="52"/>
      <c r="C5438" s="76"/>
      <c r="D5438" s="185"/>
      <c r="E5438" s="76"/>
      <c r="F5438" s="76" t="str">
        <f>IF(E5438="","",IFERROR(VLOOKUP(E5438,Cadastro!$C$9:$D$1009,2,FALSE),"PROD. NÃO ENCONTRADO"))</f>
        <v/>
      </c>
      <c r="G5438" s="94"/>
      <c r="H5438" s="69" t="str">
        <f>IFERROR(G5438*VLOOKUP(E5438,Saldo!$P$8:$U$1009,6,FALSE),"")</f>
        <v/>
      </c>
      <c r="I5438" s="104" t="str">
        <f>IFERROR(IF(D5438="","",VLOOKUP(E5438,Saldo!$P$8:$Q$1009,2,FALSE)),"")</f>
        <v/>
      </c>
      <c r="J5438" s="76"/>
      <c r="K5438" s="28" t="str">
        <f t="shared" si="84"/>
        <v/>
      </c>
    </row>
    <row r="5439" spans="1:11" ht="18.95" customHeight="1" x14ac:dyDescent="0.25">
      <c r="A5439" s="52"/>
      <c r="C5439" s="76"/>
      <c r="D5439" s="185"/>
      <c r="E5439" s="76"/>
      <c r="F5439" s="76" t="str">
        <f>IF(E5439="","",IFERROR(VLOOKUP(E5439,Cadastro!$C$9:$D$1009,2,FALSE),"PROD. NÃO ENCONTRADO"))</f>
        <v/>
      </c>
      <c r="G5439" s="94"/>
      <c r="H5439" s="69" t="str">
        <f>IFERROR(G5439*VLOOKUP(E5439,Saldo!$P$8:$U$1009,6,FALSE),"")</f>
        <v/>
      </c>
      <c r="I5439" s="104" t="str">
        <f>IFERROR(IF(D5439="","",VLOOKUP(E5439,Saldo!$P$8:$Q$1009,2,FALSE)),"")</f>
        <v/>
      </c>
      <c r="J5439" s="76"/>
      <c r="K5439" s="28" t="str">
        <f t="shared" si="84"/>
        <v/>
      </c>
    </row>
    <row r="5440" spans="1:11" ht="18.95" customHeight="1" x14ac:dyDescent="0.25">
      <c r="A5440" s="52"/>
      <c r="C5440" s="76"/>
      <c r="D5440" s="185"/>
      <c r="E5440" s="76"/>
      <c r="F5440" s="76" t="str">
        <f>IF(E5440="","",IFERROR(VLOOKUP(E5440,Cadastro!$C$9:$D$1009,2,FALSE),"PROD. NÃO ENCONTRADO"))</f>
        <v/>
      </c>
      <c r="G5440" s="94"/>
      <c r="H5440" s="69" t="str">
        <f>IFERROR(G5440*VLOOKUP(E5440,Saldo!$P$8:$U$1009,6,FALSE),"")</f>
        <v/>
      </c>
      <c r="I5440" s="104" t="str">
        <f>IFERROR(IF(D5440="","",VLOOKUP(E5440,Saldo!$P$8:$Q$1009,2,FALSE)),"")</f>
        <v/>
      </c>
      <c r="J5440" s="76"/>
      <c r="K5440" s="28" t="str">
        <f t="shared" si="84"/>
        <v/>
      </c>
    </row>
    <row r="5441" spans="1:11" ht="18.95" customHeight="1" x14ac:dyDescent="0.25">
      <c r="A5441" s="52"/>
      <c r="C5441" s="76"/>
      <c r="D5441" s="185"/>
      <c r="E5441" s="76"/>
      <c r="F5441" s="76" t="str">
        <f>IF(E5441="","",IFERROR(VLOOKUP(E5441,Cadastro!$C$9:$D$1009,2,FALSE),"PROD. NÃO ENCONTRADO"))</f>
        <v/>
      </c>
      <c r="G5441" s="94"/>
      <c r="H5441" s="69" t="str">
        <f>IFERROR(G5441*VLOOKUP(E5441,Saldo!$P$8:$U$1009,6,FALSE),"")</f>
        <v/>
      </c>
      <c r="I5441" s="104" t="str">
        <f>IFERROR(IF(D5441="","",VLOOKUP(E5441,Saldo!$P$8:$Q$1009,2,FALSE)),"")</f>
        <v/>
      </c>
      <c r="J5441" s="76"/>
      <c r="K5441" s="28" t="str">
        <f t="shared" si="84"/>
        <v/>
      </c>
    </row>
    <row r="5442" spans="1:11" ht="18.95" customHeight="1" x14ac:dyDescent="0.25">
      <c r="A5442" s="52"/>
      <c r="C5442" s="76"/>
      <c r="D5442" s="185"/>
      <c r="E5442" s="76"/>
      <c r="F5442" s="76" t="str">
        <f>IF(E5442="","",IFERROR(VLOOKUP(E5442,Cadastro!$C$9:$D$1009,2,FALSE),"PROD. NÃO ENCONTRADO"))</f>
        <v/>
      </c>
      <c r="G5442" s="94"/>
      <c r="H5442" s="69" t="str">
        <f>IFERROR(G5442*VLOOKUP(E5442,Saldo!$P$8:$U$1009,6,FALSE),"")</f>
        <v/>
      </c>
      <c r="I5442" s="104" t="str">
        <f>IFERROR(IF(D5442="","",VLOOKUP(E5442,Saldo!$P$8:$Q$1009,2,FALSE)),"")</f>
        <v/>
      </c>
      <c r="J5442" s="76"/>
      <c r="K5442" s="28" t="str">
        <f t="shared" si="84"/>
        <v/>
      </c>
    </row>
    <row r="5443" spans="1:11" ht="18.95" customHeight="1" x14ac:dyDescent="0.25">
      <c r="A5443" s="52"/>
      <c r="C5443" s="76"/>
      <c r="D5443" s="185"/>
      <c r="E5443" s="76"/>
      <c r="F5443" s="76" t="str">
        <f>IF(E5443="","",IFERROR(VLOOKUP(E5443,Cadastro!$C$9:$D$1009,2,FALSE),"PROD. NÃO ENCONTRADO"))</f>
        <v/>
      </c>
      <c r="G5443" s="94"/>
      <c r="H5443" s="69" t="str">
        <f>IFERROR(G5443*VLOOKUP(E5443,Saldo!$P$8:$U$1009,6,FALSE),"")</f>
        <v/>
      </c>
      <c r="I5443" s="104" t="str">
        <f>IFERROR(IF(D5443="","",VLOOKUP(E5443,Saldo!$P$8:$Q$1009,2,FALSE)),"")</f>
        <v/>
      </c>
      <c r="J5443" s="76"/>
      <c r="K5443" s="28" t="str">
        <f t="shared" si="84"/>
        <v/>
      </c>
    </row>
    <row r="5444" spans="1:11" ht="18.95" customHeight="1" x14ac:dyDescent="0.25">
      <c r="A5444" s="52"/>
      <c r="C5444" s="76"/>
      <c r="D5444" s="185"/>
      <c r="E5444" s="76"/>
      <c r="F5444" s="76" t="str">
        <f>IF(E5444="","",IFERROR(VLOOKUP(E5444,Cadastro!$C$9:$D$1009,2,FALSE),"PROD. NÃO ENCONTRADO"))</f>
        <v/>
      </c>
      <c r="G5444" s="94"/>
      <c r="H5444" s="69" t="str">
        <f>IFERROR(G5444*VLOOKUP(E5444,Saldo!$P$8:$U$1009,6,FALSE),"")</f>
        <v/>
      </c>
      <c r="I5444" s="104" t="str">
        <f>IFERROR(IF(D5444="","",VLOOKUP(E5444,Saldo!$P$8:$Q$1009,2,FALSE)),"")</f>
        <v/>
      </c>
      <c r="J5444" s="76"/>
      <c r="K5444" s="28" t="str">
        <f t="shared" si="84"/>
        <v/>
      </c>
    </row>
    <row r="5445" spans="1:11" ht="18.95" customHeight="1" x14ac:dyDescent="0.25">
      <c r="A5445" s="52"/>
      <c r="C5445" s="76"/>
      <c r="D5445" s="185"/>
      <c r="E5445" s="76"/>
      <c r="F5445" s="76" t="str">
        <f>IF(E5445="","",IFERROR(VLOOKUP(E5445,Cadastro!$C$9:$D$1009,2,FALSE),"PROD. NÃO ENCONTRADO"))</f>
        <v/>
      </c>
      <c r="G5445" s="94"/>
      <c r="H5445" s="69" t="str">
        <f>IFERROR(G5445*VLOOKUP(E5445,Saldo!$P$8:$U$1009,6,FALSE),"")</f>
        <v/>
      </c>
      <c r="I5445" s="104" t="str">
        <f>IFERROR(IF(D5445="","",VLOOKUP(E5445,Saldo!$P$8:$Q$1009,2,FALSE)),"")</f>
        <v/>
      </c>
      <c r="J5445" s="76"/>
      <c r="K5445" s="28" t="str">
        <f t="shared" si="84"/>
        <v/>
      </c>
    </row>
    <row r="5446" spans="1:11" ht="18.95" customHeight="1" x14ac:dyDescent="0.25">
      <c r="A5446" s="52"/>
      <c r="C5446" s="76"/>
      <c r="D5446" s="185"/>
      <c r="E5446" s="76"/>
      <c r="F5446" s="76" t="str">
        <f>IF(E5446="","",IFERROR(VLOOKUP(E5446,Cadastro!$C$9:$D$1009,2,FALSE),"PROD. NÃO ENCONTRADO"))</f>
        <v/>
      </c>
      <c r="G5446" s="94"/>
      <c r="H5446" s="69" t="str">
        <f>IFERROR(G5446*VLOOKUP(E5446,Saldo!$P$8:$U$1009,6,FALSE),"")</f>
        <v/>
      </c>
      <c r="I5446" s="104" t="str">
        <f>IFERROR(IF(D5446="","",VLOOKUP(E5446,Saldo!$P$8:$Q$1009,2,FALSE)),"")</f>
        <v/>
      </c>
      <c r="J5446" s="76"/>
      <c r="K5446" s="28" t="str">
        <f t="shared" si="84"/>
        <v/>
      </c>
    </row>
    <row r="5447" spans="1:11" ht="18.95" customHeight="1" x14ac:dyDescent="0.25">
      <c r="A5447" s="52"/>
      <c r="C5447" s="76"/>
      <c r="D5447" s="185"/>
      <c r="E5447" s="76"/>
      <c r="F5447" s="76" t="str">
        <f>IF(E5447="","",IFERROR(VLOOKUP(E5447,Cadastro!$C$9:$D$1009,2,FALSE),"PROD. NÃO ENCONTRADO"))</f>
        <v/>
      </c>
      <c r="G5447" s="94"/>
      <c r="H5447" s="69" t="str">
        <f>IFERROR(G5447*VLOOKUP(E5447,Saldo!$P$8:$U$1009,6,FALSE),"")</f>
        <v/>
      </c>
      <c r="I5447" s="104" t="str">
        <f>IFERROR(IF(D5447="","",VLOOKUP(E5447,Saldo!$P$8:$Q$1009,2,FALSE)),"")</f>
        <v/>
      </c>
      <c r="J5447" s="76"/>
      <c r="K5447" s="28" t="str">
        <f t="shared" si="84"/>
        <v/>
      </c>
    </row>
    <row r="5448" spans="1:11" ht="18.95" customHeight="1" x14ac:dyDescent="0.25">
      <c r="A5448" s="52"/>
      <c r="C5448" s="76"/>
      <c r="D5448" s="185"/>
      <c r="E5448" s="76"/>
      <c r="F5448" s="76" t="str">
        <f>IF(E5448="","",IFERROR(VLOOKUP(E5448,Cadastro!$C$9:$D$1009,2,FALSE),"PROD. NÃO ENCONTRADO"))</f>
        <v/>
      </c>
      <c r="G5448" s="94"/>
      <c r="H5448" s="69" t="str">
        <f>IFERROR(G5448*VLOOKUP(E5448,Saldo!$P$8:$U$1009,6,FALSE),"")</f>
        <v/>
      </c>
      <c r="I5448" s="104" t="str">
        <f>IFERROR(IF(D5448="","",VLOOKUP(E5448,Saldo!$P$8:$Q$1009,2,FALSE)),"")</f>
        <v/>
      </c>
      <c r="J5448" s="76"/>
      <c r="K5448" s="28" t="str">
        <f t="shared" si="84"/>
        <v/>
      </c>
    </row>
    <row r="5449" spans="1:11" ht="18.95" customHeight="1" x14ac:dyDescent="0.25">
      <c r="A5449" s="52"/>
      <c r="C5449" s="76"/>
      <c r="D5449" s="185"/>
      <c r="E5449" s="76"/>
      <c r="F5449" s="76" t="str">
        <f>IF(E5449="","",IFERROR(VLOOKUP(E5449,Cadastro!$C$9:$D$1009,2,FALSE),"PROD. NÃO ENCONTRADO"))</f>
        <v/>
      </c>
      <c r="G5449" s="94"/>
      <c r="H5449" s="69" t="str">
        <f>IFERROR(G5449*VLOOKUP(E5449,Saldo!$P$8:$U$1009,6,FALSE),"")</f>
        <v/>
      </c>
      <c r="I5449" s="104" t="str">
        <f>IFERROR(IF(D5449="","",VLOOKUP(E5449,Saldo!$P$8:$Q$1009,2,FALSE)),"")</f>
        <v/>
      </c>
      <c r="J5449" s="76"/>
      <c r="K5449" s="28" t="str">
        <f t="shared" si="84"/>
        <v/>
      </c>
    </row>
    <row r="5450" spans="1:11" ht="18.95" customHeight="1" x14ac:dyDescent="0.25">
      <c r="A5450" s="52"/>
      <c r="C5450" s="76"/>
      <c r="D5450" s="185"/>
      <c r="E5450" s="76"/>
      <c r="F5450" s="76" t="str">
        <f>IF(E5450="","",IFERROR(VLOOKUP(E5450,Cadastro!$C$9:$D$1009,2,FALSE),"PROD. NÃO ENCONTRADO"))</f>
        <v/>
      </c>
      <c r="G5450" s="94"/>
      <c r="H5450" s="69" t="str">
        <f>IFERROR(G5450*VLOOKUP(E5450,Saldo!$P$8:$U$1009,6,FALSE),"")</f>
        <v/>
      </c>
      <c r="I5450" s="104" t="str">
        <f>IFERROR(IF(D5450="","",VLOOKUP(E5450,Saldo!$P$8:$Q$1009,2,FALSE)),"")</f>
        <v/>
      </c>
      <c r="J5450" s="76"/>
      <c r="K5450" s="28" t="str">
        <f t="shared" ref="K5450:K5513" si="85">IF(D5450="","",MONTH(D5450))</f>
        <v/>
      </c>
    </row>
    <row r="5451" spans="1:11" ht="18.95" customHeight="1" x14ac:dyDescent="0.25">
      <c r="A5451" s="52"/>
      <c r="C5451" s="76"/>
      <c r="D5451" s="185"/>
      <c r="E5451" s="76"/>
      <c r="F5451" s="76" t="str">
        <f>IF(E5451="","",IFERROR(VLOOKUP(E5451,Cadastro!$C$9:$D$1009,2,FALSE),"PROD. NÃO ENCONTRADO"))</f>
        <v/>
      </c>
      <c r="G5451" s="94"/>
      <c r="H5451" s="69" t="str">
        <f>IFERROR(G5451*VLOOKUP(E5451,Saldo!$P$8:$U$1009,6,FALSE),"")</f>
        <v/>
      </c>
      <c r="I5451" s="104" t="str">
        <f>IFERROR(IF(D5451="","",VLOOKUP(E5451,Saldo!$P$8:$Q$1009,2,FALSE)),"")</f>
        <v/>
      </c>
      <c r="J5451" s="76"/>
      <c r="K5451" s="28" t="str">
        <f t="shared" si="85"/>
        <v/>
      </c>
    </row>
    <row r="5452" spans="1:11" ht="18.95" customHeight="1" x14ac:dyDescent="0.25">
      <c r="A5452" s="52"/>
      <c r="C5452" s="76"/>
      <c r="D5452" s="185"/>
      <c r="E5452" s="76"/>
      <c r="F5452" s="76" t="str">
        <f>IF(E5452="","",IFERROR(VLOOKUP(E5452,Cadastro!$C$9:$D$1009,2,FALSE),"PROD. NÃO ENCONTRADO"))</f>
        <v/>
      </c>
      <c r="G5452" s="94"/>
      <c r="H5452" s="69" t="str">
        <f>IFERROR(G5452*VLOOKUP(E5452,Saldo!$P$8:$U$1009,6,FALSE),"")</f>
        <v/>
      </c>
      <c r="I5452" s="104" t="str">
        <f>IFERROR(IF(D5452="","",VLOOKUP(E5452,Saldo!$P$8:$Q$1009,2,FALSE)),"")</f>
        <v/>
      </c>
      <c r="J5452" s="76"/>
      <c r="K5452" s="28" t="str">
        <f t="shared" si="85"/>
        <v/>
      </c>
    </row>
    <row r="5453" spans="1:11" ht="18.95" customHeight="1" x14ac:dyDescent="0.25">
      <c r="A5453" s="52"/>
      <c r="C5453" s="76"/>
      <c r="D5453" s="185"/>
      <c r="E5453" s="76"/>
      <c r="F5453" s="76" t="str">
        <f>IF(E5453="","",IFERROR(VLOOKUP(E5453,Cadastro!$C$9:$D$1009,2,FALSE),"PROD. NÃO ENCONTRADO"))</f>
        <v/>
      </c>
      <c r="G5453" s="94"/>
      <c r="H5453" s="69" t="str">
        <f>IFERROR(G5453*VLOOKUP(E5453,Saldo!$P$8:$U$1009,6,FALSE),"")</f>
        <v/>
      </c>
      <c r="I5453" s="104" t="str">
        <f>IFERROR(IF(D5453="","",VLOOKUP(E5453,Saldo!$P$8:$Q$1009,2,FALSE)),"")</f>
        <v/>
      </c>
      <c r="J5453" s="76"/>
      <c r="K5453" s="28" t="str">
        <f t="shared" si="85"/>
        <v/>
      </c>
    </row>
    <row r="5454" spans="1:11" ht="18.95" customHeight="1" x14ac:dyDescent="0.25">
      <c r="A5454" s="52"/>
      <c r="C5454" s="76"/>
      <c r="D5454" s="185"/>
      <c r="E5454" s="76"/>
      <c r="F5454" s="76" t="str">
        <f>IF(E5454="","",IFERROR(VLOOKUP(E5454,Cadastro!$C$9:$D$1009,2,FALSE),"PROD. NÃO ENCONTRADO"))</f>
        <v/>
      </c>
      <c r="G5454" s="94"/>
      <c r="H5454" s="69" t="str">
        <f>IFERROR(G5454*VLOOKUP(E5454,Saldo!$P$8:$U$1009,6,FALSE),"")</f>
        <v/>
      </c>
      <c r="I5454" s="104" t="str">
        <f>IFERROR(IF(D5454="","",VLOOKUP(E5454,Saldo!$P$8:$Q$1009,2,FALSE)),"")</f>
        <v/>
      </c>
      <c r="J5454" s="76"/>
      <c r="K5454" s="28" t="str">
        <f t="shared" si="85"/>
        <v/>
      </c>
    </row>
    <row r="5455" spans="1:11" ht="18.95" customHeight="1" x14ac:dyDescent="0.25">
      <c r="A5455" s="52"/>
      <c r="C5455" s="76"/>
      <c r="D5455" s="185"/>
      <c r="E5455" s="76"/>
      <c r="F5455" s="76" t="str">
        <f>IF(E5455="","",IFERROR(VLOOKUP(E5455,Cadastro!$C$9:$D$1009,2,FALSE),"PROD. NÃO ENCONTRADO"))</f>
        <v/>
      </c>
      <c r="G5455" s="94"/>
      <c r="H5455" s="69" t="str">
        <f>IFERROR(G5455*VLOOKUP(E5455,Saldo!$P$8:$U$1009,6,FALSE),"")</f>
        <v/>
      </c>
      <c r="I5455" s="104" t="str">
        <f>IFERROR(IF(D5455="","",VLOOKUP(E5455,Saldo!$P$8:$Q$1009,2,FALSE)),"")</f>
        <v/>
      </c>
      <c r="J5455" s="76"/>
      <c r="K5455" s="28" t="str">
        <f t="shared" si="85"/>
        <v/>
      </c>
    </row>
    <row r="5456" spans="1:11" ht="18.95" customHeight="1" x14ac:dyDescent="0.25">
      <c r="A5456" s="52"/>
      <c r="C5456" s="76"/>
      <c r="D5456" s="185"/>
      <c r="E5456" s="76"/>
      <c r="F5456" s="76" t="str">
        <f>IF(E5456="","",IFERROR(VLOOKUP(E5456,Cadastro!$C$9:$D$1009,2,FALSE),"PROD. NÃO ENCONTRADO"))</f>
        <v/>
      </c>
      <c r="G5456" s="94"/>
      <c r="H5456" s="69" t="str">
        <f>IFERROR(G5456*VLOOKUP(E5456,Saldo!$P$8:$U$1009,6,FALSE),"")</f>
        <v/>
      </c>
      <c r="I5456" s="104" t="str">
        <f>IFERROR(IF(D5456="","",VLOOKUP(E5456,Saldo!$P$8:$Q$1009,2,FALSE)),"")</f>
        <v/>
      </c>
      <c r="J5456" s="76"/>
      <c r="K5456" s="28" t="str">
        <f t="shared" si="85"/>
        <v/>
      </c>
    </row>
    <row r="5457" spans="1:11" ht="18.95" customHeight="1" x14ac:dyDescent="0.25">
      <c r="A5457" s="52"/>
      <c r="C5457" s="76"/>
      <c r="D5457" s="185"/>
      <c r="E5457" s="76"/>
      <c r="F5457" s="76" t="str">
        <f>IF(E5457="","",IFERROR(VLOOKUP(E5457,Cadastro!$C$9:$D$1009,2,FALSE),"PROD. NÃO ENCONTRADO"))</f>
        <v/>
      </c>
      <c r="G5457" s="94"/>
      <c r="H5457" s="69" t="str">
        <f>IFERROR(G5457*VLOOKUP(E5457,Saldo!$P$8:$U$1009,6,FALSE),"")</f>
        <v/>
      </c>
      <c r="I5457" s="104" t="str">
        <f>IFERROR(IF(D5457="","",VLOOKUP(E5457,Saldo!$P$8:$Q$1009,2,FALSE)),"")</f>
        <v/>
      </c>
      <c r="J5457" s="76"/>
      <c r="K5457" s="28" t="str">
        <f t="shared" si="85"/>
        <v/>
      </c>
    </row>
    <row r="5458" spans="1:11" ht="18.95" customHeight="1" x14ac:dyDescent="0.25">
      <c r="A5458" s="52"/>
      <c r="C5458" s="76"/>
      <c r="D5458" s="185"/>
      <c r="E5458" s="76"/>
      <c r="F5458" s="76" t="str">
        <f>IF(E5458="","",IFERROR(VLOOKUP(E5458,Cadastro!$C$9:$D$1009,2,FALSE),"PROD. NÃO ENCONTRADO"))</f>
        <v/>
      </c>
      <c r="G5458" s="94"/>
      <c r="H5458" s="69" t="str">
        <f>IFERROR(G5458*VLOOKUP(E5458,Saldo!$P$8:$U$1009,6,FALSE),"")</f>
        <v/>
      </c>
      <c r="I5458" s="104" t="str">
        <f>IFERROR(IF(D5458="","",VLOOKUP(E5458,Saldo!$P$8:$Q$1009,2,FALSE)),"")</f>
        <v/>
      </c>
      <c r="J5458" s="76"/>
      <c r="K5458" s="28" t="str">
        <f t="shared" si="85"/>
        <v/>
      </c>
    </row>
    <row r="5459" spans="1:11" ht="18.95" customHeight="1" x14ac:dyDescent="0.25">
      <c r="A5459" s="52"/>
      <c r="C5459" s="76"/>
      <c r="D5459" s="185"/>
      <c r="E5459" s="76"/>
      <c r="F5459" s="76" t="str">
        <f>IF(E5459="","",IFERROR(VLOOKUP(E5459,Cadastro!$C$9:$D$1009,2,FALSE),"PROD. NÃO ENCONTRADO"))</f>
        <v/>
      </c>
      <c r="G5459" s="94"/>
      <c r="H5459" s="69" t="str">
        <f>IFERROR(G5459*VLOOKUP(E5459,Saldo!$P$8:$U$1009,6,FALSE),"")</f>
        <v/>
      </c>
      <c r="I5459" s="104" t="str">
        <f>IFERROR(IF(D5459="","",VLOOKUP(E5459,Saldo!$P$8:$Q$1009,2,FALSE)),"")</f>
        <v/>
      </c>
      <c r="J5459" s="76"/>
      <c r="K5459" s="28" t="str">
        <f t="shared" si="85"/>
        <v/>
      </c>
    </row>
    <row r="5460" spans="1:11" ht="18.95" customHeight="1" x14ac:dyDescent="0.25">
      <c r="A5460" s="52"/>
      <c r="C5460" s="76"/>
      <c r="D5460" s="185"/>
      <c r="E5460" s="76"/>
      <c r="F5460" s="76" t="str">
        <f>IF(E5460="","",IFERROR(VLOOKUP(E5460,Cadastro!$C$9:$D$1009,2,FALSE),"PROD. NÃO ENCONTRADO"))</f>
        <v/>
      </c>
      <c r="G5460" s="94"/>
      <c r="H5460" s="69" t="str">
        <f>IFERROR(G5460*VLOOKUP(E5460,Saldo!$P$8:$U$1009,6,FALSE),"")</f>
        <v/>
      </c>
      <c r="I5460" s="104" t="str">
        <f>IFERROR(IF(D5460="","",VLOOKUP(E5460,Saldo!$P$8:$Q$1009,2,FALSE)),"")</f>
        <v/>
      </c>
      <c r="J5460" s="76"/>
      <c r="K5460" s="28" t="str">
        <f t="shared" si="85"/>
        <v/>
      </c>
    </row>
    <row r="5461" spans="1:11" ht="18.95" customHeight="1" x14ac:dyDescent="0.25">
      <c r="A5461" s="52"/>
      <c r="C5461" s="76"/>
      <c r="D5461" s="185"/>
      <c r="E5461" s="76"/>
      <c r="F5461" s="76" t="str">
        <f>IF(E5461="","",IFERROR(VLOOKUP(E5461,Cadastro!$C$9:$D$1009,2,FALSE),"PROD. NÃO ENCONTRADO"))</f>
        <v/>
      </c>
      <c r="G5461" s="94"/>
      <c r="H5461" s="69" t="str">
        <f>IFERROR(G5461*VLOOKUP(E5461,Saldo!$P$8:$U$1009,6,FALSE),"")</f>
        <v/>
      </c>
      <c r="I5461" s="104" t="str">
        <f>IFERROR(IF(D5461="","",VLOOKUP(E5461,Saldo!$P$8:$Q$1009,2,FALSE)),"")</f>
        <v/>
      </c>
      <c r="J5461" s="76"/>
      <c r="K5461" s="28" t="str">
        <f t="shared" si="85"/>
        <v/>
      </c>
    </row>
    <row r="5462" spans="1:11" ht="18.95" customHeight="1" x14ac:dyDescent="0.25">
      <c r="A5462" s="52"/>
      <c r="C5462" s="76"/>
      <c r="D5462" s="185"/>
      <c r="E5462" s="76"/>
      <c r="F5462" s="76" t="str">
        <f>IF(E5462="","",IFERROR(VLOOKUP(E5462,Cadastro!$C$9:$D$1009,2,FALSE),"PROD. NÃO ENCONTRADO"))</f>
        <v/>
      </c>
      <c r="G5462" s="94"/>
      <c r="H5462" s="69" t="str">
        <f>IFERROR(G5462*VLOOKUP(E5462,Saldo!$P$8:$U$1009,6,FALSE),"")</f>
        <v/>
      </c>
      <c r="I5462" s="104" t="str">
        <f>IFERROR(IF(D5462="","",VLOOKUP(E5462,Saldo!$P$8:$Q$1009,2,FALSE)),"")</f>
        <v/>
      </c>
      <c r="J5462" s="76"/>
      <c r="K5462" s="28" t="str">
        <f t="shared" si="85"/>
        <v/>
      </c>
    </row>
    <row r="5463" spans="1:11" ht="18.95" customHeight="1" x14ac:dyDescent="0.25">
      <c r="A5463" s="52"/>
      <c r="C5463" s="76"/>
      <c r="D5463" s="185"/>
      <c r="E5463" s="76"/>
      <c r="F5463" s="76" t="str">
        <f>IF(E5463="","",IFERROR(VLOOKUP(E5463,Cadastro!$C$9:$D$1009,2,FALSE),"PROD. NÃO ENCONTRADO"))</f>
        <v/>
      </c>
      <c r="G5463" s="94"/>
      <c r="H5463" s="69" t="str">
        <f>IFERROR(G5463*VLOOKUP(E5463,Saldo!$P$8:$U$1009,6,FALSE),"")</f>
        <v/>
      </c>
      <c r="I5463" s="104" t="str">
        <f>IFERROR(IF(D5463="","",VLOOKUP(E5463,Saldo!$P$8:$Q$1009,2,FALSE)),"")</f>
        <v/>
      </c>
      <c r="J5463" s="76"/>
      <c r="K5463" s="28" t="str">
        <f t="shared" si="85"/>
        <v/>
      </c>
    </row>
    <row r="5464" spans="1:11" ht="18.95" customHeight="1" x14ac:dyDescent="0.25">
      <c r="A5464" s="52"/>
      <c r="C5464" s="76"/>
      <c r="D5464" s="185"/>
      <c r="E5464" s="76"/>
      <c r="F5464" s="76" t="str">
        <f>IF(E5464="","",IFERROR(VLOOKUP(E5464,Cadastro!$C$9:$D$1009,2,FALSE),"PROD. NÃO ENCONTRADO"))</f>
        <v/>
      </c>
      <c r="G5464" s="94"/>
      <c r="H5464" s="69" t="str">
        <f>IFERROR(G5464*VLOOKUP(E5464,Saldo!$P$8:$U$1009,6,FALSE),"")</f>
        <v/>
      </c>
      <c r="I5464" s="104" t="str">
        <f>IFERROR(IF(D5464="","",VLOOKUP(E5464,Saldo!$P$8:$Q$1009,2,FALSE)),"")</f>
        <v/>
      </c>
      <c r="J5464" s="76"/>
      <c r="K5464" s="28" t="str">
        <f t="shared" si="85"/>
        <v/>
      </c>
    </row>
    <row r="5465" spans="1:11" ht="18.95" customHeight="1" x14ac:dyDescent="0.25">
      <c r="A5465" s="52"/>
      <c r="C5465" s="76"/>
      <c r="D5465" s="185"/>
      <c r="E5465" s="76"/>
      <c r="F5465" s="76" t="str">
        <f>IF(E5465="","",IFERROR(VLOOKUP(E5465,Cadastro!$C$9:$D$1009,2,FALSE),"PROD. NÃO ENCONTRADO"))</f>
        <v/>
      </c>
      <c r="G5465" s="94"/>
      <c r="H5465" s="69" t="str">
        <f>IFERROR(G5465*VLOOKUP(E5465,Saldo!$P$8:$U$1009,6,FALSE),"")</f>
        <v/>
      </c>
      <c r="I5465" s="104" t="str">
        <f>IFERROR(IF(D5465="","",VLOOKUP(E5465,Saldo!$P$8:$Q$1009,2,FALSE)),"")</f>
        <v/>
      </c>
      <c r="J5465" s="76"/>
      <c r="K5465" s="28" t="str">
        <f t="shared" si="85"/>
        <v/>
      </c>
    </row>
    <row r="5466" spans="1:11" ht="18.95" customHeight="1" x14ac:dyDescent="0.25">
      <c r="A5466" s="52"/>
      <c r="C5466" s="76"/>
      <c r="D5466" s="185"/>
      <c r="E5466" s="76"/>
      <c r="F5466" s="76" t="str">
        <f>IF(E5466="","",IFERROR(VLOOKUP(E5466,Cadastro!$C$9:$D$1009,2,FALSE),"PROD. NÃO ENCONTRADO"))</f>
        <v/>
      </c>
      <c r="G5466" s="94"/>
      <c r="H5466" s="69" t="str">
        <f>IFERROR(G5466*VLOOKUP(E5466,Saldo!$P$8:$U$1009,6,FALSE),"")</f>
        <v/>
      </c>
      <c r="I5466" s="104" t="str">
        <f>IFERROR(IF(D5466="","",VLOOKUP(E5466,Saldo!$P$8:$Q$1009,2,FALSE)),"")</f>
        <v/>
      </c>
      <c r="J5466" s="76"/>
      <c r="K5466" s="28" t="str">
        <f t="shared" si="85"/>
        <v/>
      </c>
    </row>
    <row r="5467" spans="1:11" ht="18.95" customHeight="1" x14ac:dyDescent="0.25">
      <c r="A5467" s="52"/>
      <c r="C5467" s="76"/>
      <c r="D5467" s="185"/>
      <c r="E5467" s="76"/>
      <c r="F5467" s="76" t="str">
        <f>IF(E5467="","",IFERROR(VLOOKUP(E5467,Cadastro!$C$9:$D$1009,2,FALSE),"PROD. NÃO ENCONTRADO"))</f>
        <v/>
      </c>
      <c r="G5467" s="94"/>
      <c r="H5467" s="69" t="str">
        <f>IFERROR(G5467*VLOOKUP(E5467,Saldo!$P$8:$U$1009,6,FALSE),"")</f>
        <v/>
      </c>
      <c r="I5467" s="104" t="str">
        <f>IFERROR(IF(D5467="","",VLOOKUP(E5467,Saldo!$P$8:$Q$1009,2,FALSE)),"")</f>
        <v/>
      </c>
      <c r="J5467" s="76"/>
      <c r="K5467" s="28" t="str">
        <f t="shared" si="85"/>
        <v/>
      </c>
    </row>
    <row r="5468" spans="1:11" ht="18.95" customHeight="1" x14ac:dyDescent="0.25">
      <c r="A5468" s="52"/>
      <c r="C5468" s="76"/>
      <c r="D5468" s="185"/>
      <c r="E5468" s="76"/>
      <c r="F5468" s="76" t="str">
        <f>IF(E5468="","",IFERROR(VLOOKUP(E5468,Cadastro!$C$9:$D$1009,2,FALSE),"PROD. NÃO ENCONTRADO"))</f>
        <v/>
      </c>
      <c r="G5468" s="94"/>
      <c r="H5468" s="69" t="str">
        <f>IFERROR(G5468*VLOOKUP(E5468,Saldo!$P$8:$U$1009,6,FALSE),"")</f>
        <v/>
      </c>
      <c r="I5468" s="104" t="str">
        <f>IFERROR(IF(D5468="","",VLOOKUP(E5468,Saldo!$P$8:$Q$1009,2,FALSE)),"")</f>
        <v/>
      </c>
      <c r="J5468" s="76"/>
      <c r="K5468" s="28" t="str">
        <f t="shared" si="85"/>
        <v/>
      </c>
    </row>
    <row r="5469" spans="1:11" ht="18.95" customHeight="1" x14ac:dyDescent="0.25">
      <c r="A5469" s="52"/>
      <c r="C5469" s="76"/>
      <c r="D5469" s="185"/>
      <c r="E5469" s="76"/>
      <c r="F5469" s="76" t="str">
        <f>IF(E5469="","",IFERROR(VLOOKUP(E5469,Cadastro!$C$9:$D$1009,2,FALSE),"PROD. NÃO ENCONTRADO"))</f>
        <v/>
      </c>
      <c r="G5469" s="94"/>
      <c r="H5469" s="69" t="str">
        <f>IFERROR(G5469*VLOOKUP(E5469,Saldo!$P$8:$U$1009,6,FALSE),"")</f>
        <v/>
      </c>
      <c r="I5469" s="104" t="str">
        <f>IFERROR(IF(D5469="","",VLOOKUP(E5469,Saldo!$P$8:$Q$1009,2,FALSE)),"")</f>
        <v/>
      </c>
      <c r="J5469" s="76"/>
      <c r="K5469" s="28" t="str">
        <f t="shared" si="85"/>
        <v/>
      </c>
    </row>
    <row r="5470" spans="1:11" ht="18.95" customHeight="1" x14ac:dyDescent="0.25">
      <c r="A5470" s="52"/>
      <c r="C5470" s="76"/>
      <c r="D5470" s="185"/>
      <c r="E5470" s="76"/>
      <c r="F5470" s="76" t="str">
        <f>IF(E5470="","",IFERROR(VLOOKUP(E5470,Cadastro!$C$9:$D$1009,2,FALSE),"PROD. NÃO ENCONTRADO"))</f>
        <v/>
      </c>
      <c r="G5470" s="94"/>
      <c r="H5470" s="69" t="str">
        <f>IFERROR(G5470*VLOOKUP(E5470,Saldo!$P$8:$U$1009,6,FALSE),"")</f>
        <v/>
      </c>
      <c r="I5470" s="104" t="str">
        <f>IFERROR(IF(D5470="","",VLOOKUP(E5470,Saldo!$P$8:$Q$1009,2,FALSE)),"")</f>
        <v/>
      </c>
      <c r="J5470" s="76"/>
      <c r="K5470" s="28" t="str">
        <f t="shared" si="85"/>
        <v/>
      </c>
    </row>
    <row r="5471" spans="1:11" ht="18.95" customHeight="1" x14ac:dyDescent="0.25">
      <c r="A5471" s="52"/>
      <c r="C5471" s="76"/>
      <c r="D5471" s="185"/>
      <c r="E5471" s="76"/>
      <c r="F5471" s="76" t="str">
        <f>IF(E5471="","",IFERROR(VLOOKUP(E5471,Cadastro!$C$9:$D$1009,2,FALSE),"PROD. NÃO ENCONTRADO"))</f>
        <v/>
      </c>
      <c r="G5471" s="94"/>
      <c r="H5471" s="69" t="str">
        <f>IFERROR(G5471*VLOOKUP(E5471,Saldo!$P$8:$U$1009,6,FALSE),"")</f>
        <v/>
      </c>
      <c r="I5471" s="104" t="str">
        <f>IFERROR(IF(D5471="","",VLOOKUP(E5471,Saldo!$P$8:$Q$1009,2,FALSE)),"")</f>
        <v/>
      </c>
      <c r="J5471" s="76"/>
      <c r="K5471" s="28" t="str">
        <f t="shared" si="85"/>
        <v/>
      </c>
    </row>
    <row r="5472" spans="1:11" ht="18.95" customHeight="1" x14ac:dyDescent="0.25">
      <c r="A5472" s="52"/>
      <c r="C5472" s="76"/>
      <c r="D5472" s="185"/>
      <c r="E5472" s="76"/>
      <c r="F5472" s="76" t="str">
        <f>IF(E5472="","",IFERROR(VLOOKUP(E5472,Cadastro!$C$9:$D$1009,2,FALSE),"PROD. NÃO ENCONTRADO"))</f>
        <v/>
      </c>
      <c r="G5472" s="94"/>
      <c r="H5472" s="69" t="str">
        <f>IFERROR(G5472*VLOOKUP(E5472,Saldo!$P$8:$U$1009,6,FALSE),"")</f>
        <v/>
      </c>
      <c r="I5472" s="104" t="str">
        <f>IFERROR(IF(D5472="","",VLOOKUP(E5472,Saldo!$P$8:$Q$1009,2,FALSE)),"")</f>
        <v/>
      </c>
      <c r="J5472" s="76"/>
      <c r="K5472" s="28" t="str">
        <f t="shared" si="85"/>
        <v/>
      </c>
    </row>
    <row r="5473" spans="1:11" ht="18.95" customHeight="1" x14ac:dyDescent="0.25">
      <c r="A5473" s="52"/>
      <c r="C5473" s="76"/>
      <c r="D5473" s="185"/>
      <c r="E5473" s="76"/>
      <c r="F5473" s="76" t="str">
        <f>IF(E5473="","",IFERROR(VLOOKUP(E5473,Cadastro!$C$9:$D$1009,2,FALSE),"PROD. NÃO ENCONTRADO"))</f>
        <v/>
      </c>
      <c r="G5473" s="94"/>
      <c r="H5473" s="69" t="str">
        <f>IFERROR(G5473*VLOOKUP(E5473,Saldo!$P$8:$U$1009,6,FALSE),"")</f>
        <v/>
      </c>
      <c r="I5473" s="104" t="str">
        <f>IFERROR(IF(D5473="","",VLOOKUP(E5473,Saldo!$P$8:$Q$1009,2,FALSE)),"")</f>
        <v/>
      </c>
      <c r="J5473" s="76"/>
      <c r="K5473" s="28" t="str">
        <f t="shared" si="85"/>
        <v/>
      </c>
    </row>
    <row r="5474" spans="1:11" ht="18.95" customHeight="1" x14ac:dyDescent="0.25">
      <c r="A5474" s="52"/>
      <c r="C5474" s="76"/>
      <c r="D5474" s="185"/>
      <c r="E5474" s="76"/>
      <c r="F5474" s="76" t="str">
        <f>IF(E5474="","",IFERROR(VLOOKUP(E5474,Cadastro!$C$9:$D$1009,2,FALSE),"PROD. NÃO ENCONTRADO"))</f>
        <v/>
      </c>
      <c r="G5474" s="94"/>
      <c r="H5474" s="69" t="str">
        <f>IFERROR(G5474*VLOOKUP(E5474,Saldo!$P$8:$U$1009,6,FALSE),"")</f>
        <v/>
      </c>
      <c r="I5474" s="104" t="str">
        <f>IFERROR(IF(D5474="","",VLOOKUP(E5474,Saldo!$P$8:$Q$1009,2,FALSE)),"")</f>
        <v/>
      </c>
      <c r="J5474" s="76"/>
      <c r="K5474" s="28" t="str">
        <f t="shared" si="85"/>
        <v/>
      </c>
    </row>
    <row r="5475" spans="1:11" ht="18.95" customHeight="1" x14ac:dyDescent="0.25">
      <c r="A5475" s="52"/>
      <c r="C5475" s="76"/>
      <c r="D5475" s="185"/>
      <c r="E5475" s="76"/>
      <c r="F5475" s="76" t="str">
        <f>IF(E5475="","",IFERROR(VLOOKUP(E5475,Cadastro!$C$9:$D$1009,2,FALSE),"PROD. NÃO ENCONTRADO"))</f>
        <v/>
      </c>
      <c r="G5475" s="94"/>
      <c r="H5475" s="69" t="str">
        <f>IFERROR(G5475*VLOOKUP(E5475,Saldo!$P$8:$U$1009,6,FALSE),"")</f>
        <v/>
      </c>
      <c r="I5475" s="104" t="str">
        <f>IFERROR(IF(D5475="","",VLOOKUP(E5475,Saldo!$P$8:$Q$1009,2,FALSE)),"")</f>
        <v/>
      </c>
      <c r="J5475" s="76"/>
      <c r="K5475" s="28" t="str">
        <f t="shared" si="85"/>
        <v/>
      </c>
    </row>
    <row r="5476" spans="1:11" ht="18.95" customHeight="1" x14ac:dyDescent="0.25">
      <c r="A5476" s="52"/>
      <c r="C5476" s="76"/>
      <c r="D5476" s="185"/>
      <c r="E5476" s="76"/>
      <c r="F5476" s="76" t="str">
        <f>IF(E5476="","",IFERROR(VLOOKUP(E5476,Cadastro!$C$9:$D$1009,2,FALSE),"PROD. NÃO ENCONTRADO"))</f>
        <v/>
      </c>
      <c r="G5476" s="94"/>
      <c r="H5476" s="69" t="str">
        <f>IFERROR(G5476*VLOOKUP(E5476,Saldo!$P$8:$U$1009,6,FALSE),"")</f>
        <v/>
      </c>
      <c r="I5476" s="104" t="str">
        <f>IFERROR(IF(D5476="","",VLOOKUP(E5476,Saldo!$P$8:$Q$1009,2,FALSE)),"")</f>
        <v/>
      </c>
      <c r="J5476" s="76"/>
      <c r="K5476" s="28" t="str">
        <f t="shared" si="85"/>
        <v/>
      </c>
    </row>
    <row r="5477" spans="1:11" ht="18.95" customHeight="1" x14ac:dyDescent="0.25">
      <c r="A5477" s="52"/>
      <c r="C5477" s="76"/>
      <c r="D5477" s="185"/>
      <c r="E5477" s="76"/>
      <c r="F5477" s="76" t="str">
        <f>IF(E5477="","",IFERROR(VLOOKUP(E5477,Cadastro!$C$9:$D$1009,2,FALSE),"PROD. NÃO ENCONTRADO"))</f>
        <v/>
      </c>
      <c r="G5477" s="94"/>
      <c r="H5477" s="69" t="str">
        <f>IFERROR(G5477*VLOOKUP(E5477,Saldo!$P$8:$U$1009,6,FALSE),"")</f>
        <v/>
      </c>
      <c r="I5477" s="104" t="str">
        <f>IFERROR(IF(D5477="","",VLOOKUP(E5477,Saldo!$P$8:$Q$1009,2,FALSE)),"")</f>
        <v/>
      </c>
      <c r="J5477" s="76"/>
      <c r="K5477" s="28" t="str">
        <f t="shared" si="85"/>
        <v/>
      </c>
    </row>
    <row r="5478" spans="1:11" ht="18.95" customHeight="1" x14ac:dyDescent="0.25">
      <c r="A5478" s="52"/>
      <c r="C5478" s="76"/>
      <c r="D5478" s="185"/>
      <c r="E5478" s="76"/>
      <c r="F5478" s="76" t="str">
        <f>IF(E5478="","",IFERROR(VLOOKUP(E5478,Cadastro!$C$9:$D$1009,2,FALSE),"PROD. NÃO ENCONTRADO"))</f>
        <v/>
      </c>
      <c r="G5478" s="94"/>
      <c r="H5478" s="69" t="str">
        <f>IFERROR(G5478*VLOOKUP(E5478,Saldo!$P$8:$U$1009,6,FALSE),"")</f>
        <v/>
      </c>
      <c r="I5478" s="104" t="str">
        <f>IFERROR(IF(D5478="","",VLOOKUP(E5478,Saldo!$P$8:$Q$1009,2,FALSE)),"")</f>
        <v/>
      </c>
      <c r="J5478" s="76"/>
      <c r="K5478" s="28" t="str">
        <f t="shared" si="85"/>
        <v/>
      </c>
    </row>
    <row r="5479" spans="1:11" ht="18.95" customHeight="1" x14ac:dyDescent="0.25">
      <c r="A5479" s="52"/>
      <c r="C5479" s="76"/>
      <c r="D5479" s="185"/>
      <c r="E5479" s="76"/>
      <c r="F5479" s="76" t="str">
        <f>IF(E5479="","",IFERROR(VLOOKUP(E5479,Cadastro!$C$9:$D$1009,2,FALSE),"PROD. NÃO ENCONTRADO"))</f>
        <v/>
      </c>
      <c r="G5479" s="94"/>
      <c r="H5479" s="69" t="str">
        <f>IFERROR(G5479*VLOOKUP(E5479,Saldo!$P$8:$U$1009,6,FALSE),"")</f>
        <v/>
      </c>
      <c r="I5479" s="104" t="str">
        <f>IFERROR(IF(D5479="","",VLOOKUP(E5479,Saldo!$P$8:$Q$1009,2,FALSE)),"")</f>
        <v/>
      </c>
      <c r="J5479" s="76"/>
      <c r="K5479" s="28" t="str">
        <f t="shared" si="85"/>
        <v/>
      </c>
    </row>
    <row r="5480" spans="1:11" ht="18.95" customHeight="1" x14ac:dyDescent="0.25">
      <c r="A5480" s="52"/>
      <c r="C5480" s="76"/>
      <c r="D5480" s="185"/>
      <c r="E5480" s="76"/>
      <c r="F5480" s="76" t="str">
        <f>IF(E5480="","",IFERROR(VLOOKUP(E5480,Cadastro!$C$9:$D$1009,2,FALSE),"PROD. NÃO ENCONTRADO"))</f>
        <v/>
      </c>
      <c r="G5480" s="94"/>
      <c r="H5480" s="69" t="str">
        <f>IFERROR(G5480*VLOOKUP(E5480,Saldo!$P$8:$U$1009,6,FALSE),"")</f>
        <v/>
      </c>
      <c r="I5480" s="104" t="str">
        <f>IFERROR(IF(D5480="","",VLOOKUP(E5480,Saldo!$P$8:$Q$1009,2,FALSE)),"")</f>
        <v/>
      </c>
      <c r="J5480" s="76"/>
      <c r="K5480" s="28" t="str">
        <f t="shared" si="85"/>
        <v/>
      </c>
    </row>
    <row r="5481" spans="1:11" ht="18.95" customHeight="1" x14ac:dyDescent="0.25">
      <c r="A5481" s="52"/>
      <c r="C5481" s="76"/>
      <c r="D5481" s="185"/>
      <c r="E5481" s="76"/>
      <c r="F5481" s="76" t="str">
        <f>IF(E5481="","",IFERROR(VLOOKUP(E5481,Cadastro!$C$9:$D$1009,2,FALSE),"PROD. NÃO ENCONTRADO"))</f>
        <v/>
      </c>
      <c r="G5481" s="94"/>
      <c r="H5481" s="69" t="str">
        <f>IFERROR(G5481*VLOOKUP(E5481,Saldo!$P$8:$U$1009,6,FALSE),"")</f>
        <v/>
      </c>
      <c r="I5481" s="104" t="str">
        <f>IFERROR(IF(D5481="","",VLOOKUP(E5481,Saldo!$P$8:$Q$1009,2,FALSE)),"")</f>
        <v/>
      </c>
      <c r="J5481" s="76"/>
      <c r="K5481" s="28" t="str">
        <f t="shared" si="85"/>
        <v/>
      </c>
    </row>
    <row r="5482" spans="1:11" ht="18.95" customHeight="1" x14ac:dyDescent="0.25">
      <c r="A5482" s="52"/>
      <c r="C5482" s="76"/>
      <c r="D5482" s="185"/>
      <c r="E5482" s="76"/>
      <c r="F5482" s="76" t="str">
        <f>IF(E5482="","",IFERROR(VLOOKUP(E5482,Cadastro!$C$9:$D$1009,2,FALSE),"PROD. NÃO ENCONTRADO"))</f>
        <v/>
      </c>
      <c r="G5482" s="94"/>
      <c r="H5482" s="69" t="str">
        <f>IFERROR(G5482*VLOOKUP(E5482,Saldo!$P$8:$U$1009,6,FALSE),"")</f>
        <v/>
      </c>
      <c r="I5482" s="104" t="str">
        <f>IFERROR(IF(D5482="","",VLOOKUP(E5482,Saldo!$P$8:$Q$1009,2,FALSE)),"")</f>
        <v/>
      </c>
      <c r="J5482" s="76"/>
      <c r="K5482" s="28" t="str">
        <f t="shared" si="85"/>
        <v/>
      </c>
    </row>
    <row r="5483" spans="1:11" ht="18.95" customHeight="1" x14ac:dyDescent="0.25">
      <c r="A5483" s="52"/>
      <c r="C5483" s="76"/>
      <c r="D5483" s="185"/>
      <c r="E5483" s="76"/>
      <c r="F5483" s="76" t="str">
        <f>IF(E5483="","",IFERROR(VLOOKUP(E5483,Cadastro!$C$9:$D$1009,2,FALSE),"PROD. NÃO ENCONTRADO"))</f>
        <v/>
      </c>
      <c r="G5483" s="94"/>
      <c r="H5483" s="69" t="str">
        <f>IFERROR(G5483*VLOOKUP(E5483,Saldo!$P$8:$U$1009,6,FALSE),"")</f>
        <v/>
      </c>
      <c r="I5483" s="104" t="str">
        <f>IFERROR(IF(D5483="","",VLOOKUP(E5483,Saldo!$P$8:$Q$1009,2,FALSE)),"")</f>
        <v/>
      </c>
      <c r="J5483" s="76"/>
      <c r="K5483" s="28" t="str">
        <f t="shared" si="85"/>
        <v/>
      </c>
    </row>
    <row r="5484" spans="1:11" ht="18.95" customHeight="1" x14ac:dyDescent="0.25">
      <c r="A5484" s="52"/>
      <c r="C5484" s="76"/>
      <c r="D5484" s="185"/>
      <c r="E5484" s="76"/>
      <c r="F5484" s="76" t="str">
        <f>IF(E5484="","",IFERROR(VLOOKUP(E5484,Cadastro!$C$9:$D$1009,2,FALSE),"PROD. NÃO ENCONTRADO"))</f>
        <v/>
      </c>
      <c r="G5484" s="94"/>
      <c r="H5484" s="69" t="str">
        <f>IFERROR(G5484*VLOOKUP(E5484,Saldo!$P$8:$U$1009,6,FALSE),"")</f>
        <v/>
      </c>
      <c r="I5484" s="104" t="str">
        <f>IFERROR(IF(D5484="","",VLOOKUP(E5484,Saldo!$P$8:$Q$1009,2,FALSE)),"")</f>
        <v/>
      </c>
      <c r="J5484" s="76"/>
      <c r="K5484" s="28" t="str">
        <f t="shared" si="85"/>
        <v/>
      </c>
    </row>
    <row r="5485" spans="1:11" ht="18.95" customHeight="1" x14ac:dyDescent="0.25">
      <c r="A5485" s="52"/>
      <c r="C5485" s="76"/>
      <c r="D5485" s="185"/>
      <c r="E5485" s="76"/>
      <c r="F5485" s="76" t="str">
        <f>IF(E5485="","",IFERROR(VLOOKUP(E5485,Cadastro!$C$9:$D$1009,2,FALSE),"PROD. NÃO ENCONTRADO"))</f>
        <v/>
      </c>
      <c r="G5485" s="94"/>
      <c r="H5485" s="69" t="str">
        <f>IFERROR(G5485*VLOOKUP(E5485,Saldo!$P$8:$U$1009,6,FALSE),"")</f>
        <v/>
      </c>
      <c r="I5485" s="104" t="str">
        <f>IFERROR(IF(D5485="","",VLOOKUP(E5485,Saldo!$P$8:$Q$1009,2,FALSE)),"")</f>
        <v/>
      </c>
      <c r="J5485" s="76"/>
      <c r="K5485" s="28" t="str">
        <f t="shared" si="85"/>
        <v/>
      </c>
    </row>
    <row r="5486" spans="1:11" ht="18.95" customHeight="1" x14ac:dyDescent="0.25">
      <c r="A5486" s="52"/>
      <c r="C5486" s="76"/>
      <c r="D5486" s="185"/>
      <c r="E5486" s="76"/>
      <c r="F5486" s="76" t="str">
        <f>IF(E5486="","",IFERROR(VLOOKUP(E5486,Cadastro!$C$9:$D$1009,2,FALSE),"PROD. NÃO ENCONTRADO"))</f>
        <v/>
      </c>
      <c r="G5486" s="94"/>
      <c r="H5486" s="69" t="str">
        <f>IFERROR(G5486*VLOOKUP(E5486,Saldo!$P$8:$U$1009,6,FALSE),"")</f>
        <v/>
      </c>
      <c r="I5486" s="104" t="str">
        <f>IFERROR(IF(D5486="","",VLOOKUP(E5486,Saldo!$P$8:$Q$1009,2,FALSE)),"")</f>
        <v/>
      </c>
      <c r="J5486" s="76"/>
      <c r="K5486" s="28" t="str">
        <f t="shared" si="85"/>
        <v/>
      </c>
    </row>
    <row r="5487" spans="1:11" ht="18.95" customHeight="1" x14ac:dyDescent="0.25">
      <c r="A5487" s="52"/>
      <c r="C5487" s="76"/>
      <c r="D5487" s="185"/>
      <c r="E5487" s="76"/>
      <c r="F5487" s="76" t="str">
        <f>IF(E5487="","",IFERROR(VLOOKUP(E5487,Cadastro!$C$9:$D$1009,2,FALSE),"PROD. NÃO ENCONTRADO"))</f>
        <v/>
      </c>
      <c r="G5487" s="94"/>
      <c r="H5487" s="69" t="str">
        <f>IFERROR(G5487*VLOOKUP(E5487,Saldo!$P$8:$U$1009,6,FALSE),"")</f>
        <v/>
      </c>
      <c r="I5487" s="104" t="str">
        <f>IFERROR(IF(D5487="","",VLOOKUP(E5487,Saldo!$P$8:$Q$1009,2,FALSE)),"")</f>
        <v/>
      </c>
      <c r="J5487" s="76"/>
      <c r="K5487" s="28" t="str">
        <f t="shared" si="85"/>
        <v/>
      </c>
    </row>
    <row r="5488" spans="1:11" ht="18.95" customHeight="1" x14ac:dyDescent="0.25">
      <c r="A5488" s="52"/>
      <c r="C5488" s="76"/>
      <c r="D5488" s="185"/>
      <c r="E5488" s="76"/>
      <c r="F5488" s="76" t="str">
        <f>IF(E5488="","",IFERROR(VLOOKUP(E5488,Cadastro!$C$9:$D$1009,2,FALSE),"PROD. NÃO ENCONTRADO"))</f>
        <v/>
      </c>
      <c r="G5488" s="94"/>
      <c r="H5488" s="69" t="str">
        <f>IFERROR(G5488*VLOOKUP(E5488,Saldo!$P$8:$U$1009,6,FALSE),"")</f>
        <v/>
      </c>
      <c r="I5488" s="104" t="str">
        <f>IFERROR(IF(D5488="","",VLOOKUP(E5488,Saldo!$P$8:$Q$1009,2,FALSE)),"")</f>
        <v/>
      </c>
      <c r="J5488" s="76"/>
      <c r="K5488" s="28" t="str">
        <f t="shared" si="85"/>
        <v/>
      </c>
    </row>
    <row r="5489" spans="1:11" ht="18.95" customHeight="1" x14ac:dyDescent="0.25">
      <c r="A5489" s="52"/>
      <c r="C5489" s="76"/>
      <c r="D5489" s="185"/>
      <c r="E5489" s="76"/>
      <c r="F5489" s="76" t="str">
        <f>IF(E5489="","",IFERROR(VLOOKUP(E5489,Cadastro!$C$9:$D$1009,2,FALSE),"PROD. NÃO ENCONTRADO"))</f>
        <v/>
      </c>
      <c r="G5489" s="94"/>
      <c r="H5489" s="69" t="str">
        <f>IFERROR(G5489*VLOOKUP(E5489,Saldo!$P$8:$U$1009,6,FALSE),"")</f>
        <v/>
      </c>
      <c r="I5489" s="104" t="str">
        <f>IFERROR(IF(D5489="","",VLOOKUP(E5489,Saldo!$P$8:$Q$1009,2,FALSE)),"")</f>
        <v/>
      </c>
      <c r="J5489" s="76"/>
      <c r="K5489" s="28" t="str">
        <f t="shared" si="85"/>
        <v/>
      </c>
    </row>
    <row r="5490" spans="1:11" ht="18.95" customHeight="1" x14ac:dyDescent="0.25">
      <c r="A5490" s="52"/>
      <c r="C5490" s="76"/>
      <c r="D5490" s="185"/>
      <c r="E5490" s="76"/>
      <c r="F5490" s="76" t="str">
        <f>IF(E5490="","",IFERROR(VLOOKUP(E5490,Cadastro!$C$9:$D$1009,2,FALSE),"PROD. NÃO ENCONTRADO"))</f>
        <v/>
      </c>
      <c r="G5490" s="94"/>
      <c r="H5490" s="69" t="str">
        <f>IFERROR(G5490*VLOOKUP(E5490,Saldo!$P$8:$U$1009,6,FALSE),"")</f>
        <v/>
      </c>
      <c r="I5490" s="104" t="str">
        <f>IFERROR(IF(D5490="","",VLOOKUP(E5490,Saldo!$P$8:$Q$1009,2,FALSE)),"")</f>
        <v/>
      </c>
      <c r="J5490" s="76"/>
      <c r="K5490" s="28" t="str">
        <f t="shared" si="85"/>
        <v/>
      </c>
    </row>
    <row r="5491" spans="1:11" ht="18.95" customHeight="1" x14ac:dyDescent="0.25">
      <c r="A5491" s="52"/>
      <c r="C5491" s="76"/>
      <c r="D5491" s="185"/>
      <c r="E5491" s="76"/>
      <c r="F5491" s="76" t="str">
        <f>IF(E5491="","",IFERROR(VLOOKUP(E5491,Cadastro!$C$9:$D$1009,2,FALSE),"PROD. NÃO ENCONTRADO"))</f>
        <v/>
      </c>
      <c r="G5491" s="94"/>
      <c r="H5491" s="69" t="str">
        <f>IFERROR(G5491*VLOOKUP(E5491,Saldo!$P$8:$U$1009,6,FALSE),"")</f>
        <v/>
      </c>
      <c r="I5491" s="104" t="str">
        <f>IFERROR(IF(D5491="","",VLOOKUP(E5491,Saldo!$P$8:$Q$1009,2,FALSE)),"")</f>
        <v/>
      </c>
      <c r="J5491" s="76"/>
      <c r="K5491" s="28" t="str">
        <f t="shared" si="85"/>
        <v/>
      </c>
    </row>
    <row r="5492" spans="1:11" ht="18.95" customHeight="1" x14ac:dyDescent="0.25">
      <c r="A5492" s="52"/>
      <c r="C5492" s="76"/>
      <c r="D5492" s="185"/>
      <c r="E5492" s="76"/>
      <c r="F5492" s="76" t="str">
        <f>IF(E5492="","",IFERROR(VLOOKUP(E5492,Cadastro!$C$9:$D$1009,2,FALSE),"PROD. NÃO ENCONTRADO"))</f>
        <v/>
      </c>
      <c r="G5492" s="94"/>
      <c r="H5492" s="69" t="str">
        <f>IFERROR(G5492*VLOOKUP(E5492,Saldo!$P$8:$U$1009,6,FALSE),"")</f>
        <v/>
      </c>
      <c r="I5492" s="104" t="str">
        <f>IFERROR(IF(D5492="","",VLOOKUP(E5492,Saldo!$P$8:$Q$1009,2,FALSE)),"")</f>
        <v/>
      </c>
      <c r="J5492" s="76"/>
      <c r="K5492" s="28" t="str">
        <f t="shared" si="85"/>
        <v/>
      </c>
    </row>
    <row r="5493" spans="1:11" ht="18.95" customHeight="1" x14ac:dyDescent="0.25">
      <c r="A5493" s="52"/>
      <c r="C5493" s="76"/>
      <c r="D5493" s="185"/>
      <c r="E5493" s="76"/>
      <c r="F5493" s="76" t="str">
        <f>IF(E5493="","",IFERROR(VLOOKUP(E5493,Cadastro!$C$9:$D$1009,2,FALSE),"PROD. NÃO ENCONTRADO"))</f>
        <v/>
      </c>
      <c r="G5493" s="94"/>
      <c r="H5493" s="69" t="str">
        <f>IFERROR(G5493*VLOOKUP(E5493,Saldo!$P$8:$U$1009,6,FALSE),"")</f>
        <v/>
      </c>
      <c r="I5493" s="104" t="str">
        <f>IFERROR(IF(D5493="","",VLOOKUP(E5493,Saldo!$P$8:$Q$1009,2,FALSE)),"")</f>
        <v/>
      </c>
      <c r="J5493" s="76"/>
      <c r="K5493" s="28" t="str">
        <f t="shared" si="85"/>
        <v/>
      </c>
    </row>
    <row r="5494" spans="1:11" ht="18.95" customHeight="1" x14ac:dyDescent="0.25">
      <c r="A5494" s="52"/>
      <c r="C5494" s="76"/>
      <c r="D5494" s="185"/>
      <c r="E5494" s="76"/>
      <c r="F5494" s="76" t="str">
        <f>IF(E5494="","",IFERROR(VLOOKUP(E5494,Cadastro!$C$9:$D$1009,2,FALSE),"PROD. NÃO ENCONTRADO"))</f>
        <v/>
      </c>
      <c r="G5494" s="94"/>
      <c r="H5494" s="69" t="str">
        <f>IFERROR(G5494*VLOOKUP(E5494,Saldo!$P$8:$U$1009,6,FALSE),"")</f>
        <v/>
      </c>
      <c r="I5494" s="104" t="str">
        <f>IFERROR(IF(D5494="","",VLOOKUP(E5494,Saldo!$P$8:$Q$1009,2,FALSE)),"")</f>
        <v/>
      </c>
      <c r="J5494" s="76"/>
      <c r="K5494" s="28" t="str">
        <f t="shared" si="85"/>
        <v/>
      </c>
    </row>
    <row r="5495" spans="1:11" ht="18.95" customHeight="1" x14ac:dyDescent="0.25">
      <c r="A5495" s="52"/>
      <c r="C5495" s="76"/>
      <c r="D5495" s="185"/>
      <c r="E5495" s="76"/>
      <c r="F5495" s="76" t="str">
        <f>IF(E5495="","",IFERROR(VLOOKUP(E5495,Cadastro!$C$9:$D$1009,2,FALSE),"PROD. NÃO ENCONTRADO"))</f>
        <v/>
      </c>
      <c r="G5495" s="94"/>
      <c r="H5495" s="69" t="str">
        <f>IFERROR(G5495*VLOOKUP(E5495,Saldo!$P$8:$U$1009,6,FALSE),"")</f>
        <v/>
      </c>
      <c r="I5495" s="104" t="str">
        <f>IFERROR(IF(D5495="","",VLOOKUP(E5495,Saldo!$P$8:$Q$1009,2,FALSE)),"")</f>
        <v/>
      </c>
      <c r="J5495" s="76"/>
      <c r="K5495" s="28" t="str">
        <f t="shared" si="85"/>
        <v/>
      </c>
    </row>
    <row r="5496" spans="1:11" ht="18.95" customHeight="1" x14ac:dyDescent="0.25">
      <c r="A5496" s="52"/>
      <c r="C5496" s="76"/>
      <c r="D5496" s="185"/>
      <c r="E5496" s="76"/>
      <c r="F5496" s="76" t="str">
        <f>IF(E5496="","",IFERROR(VLOOKUP(E5496,Cadastro!$C$9:$D$1009,2,FALSE),"PROD. NÃO ENCONTRADO"))</f>
        <v/>
      </c>
      <c r="G5496" s="94"/>
      <c r="H5496" s="69" t="str">
        <f>IFERROR(G5496*VLOOKUP(E5496,Saldo!$P$8:$U$1009,6,FALSE),"")</f>
        <v/>
      </c>
      <c r="I5496" s="104" t="str">
        <f>IFERROR(IF(D5496="","",VLOOKUP(E5496,Saldo!$P$8:$Q$1009,2,FALSE)),"")</f>
        <v/>
      </c>
      <c r="J5496" s="76"/>
      <c r="K5496" s="28" t="str">
        <f t="shared" si="85"/>
        <v/>
      </c>
    </row>
    <row r="5497" spans="1:11" ht="18.95" customHeight="1" x14ac:dyDescent="0.25">
      <c r="A5497" s="52"/>
      <c r="C5497" s="76"/>
      <c r="D5497" s="185"/>
      <c r="E5497" s="76"/>
      <c r="F5497" s="76" t="str">
        <f>IF(E5497="","",IFERROR(VLOOKUP(E5497,Cadastro!$C$9:$D$1009,2,FALSE),"PROD. NÃO ENCONTRADO"))</f>
        <v/>
      </c>
      <c r="G5497" s="94"/>
      <c r="H5497" s="69" t="str">
        <f>IFERROR(G5497*VLOOKUP(E5497,Saldo!$P$8:$U$1009,6,FALSE),"")</f>
        <v/>
      </c>
      <c r="I5497" s="104" t="str">
        <f>IFERROR(IF(D5497="","",VLOOKUP(E5497,Saldo!$P$8:$Q$1009,2,FALSE)),"")</f>
        <v/>
      </c>
      <c r="J5497" s="76"/>
      <c r="K5497" s="28" t="str">
        <f t="shared" si="85"/>
        <v/>
      </c>
    </row>
    <row r="5498" spans="1:11" ht="18.95" customHeight="1" x14ac:dyDescent="0.25">
      <c r="A5498" s="52"/>
      <c r="C5498" s="76"/>
      <c r="D5498" s="185"/>
      <c r="E5498" s="76"/>
      <c r="F5498" s="76" t="str">
        <f>IF(E5498="","",IFERROR(VLOOKUP(E5498,Cadastro!$C$9:$D$1009,2,FALSE),"PROD. NÃO ENCONTRADO"))</f>
        <v/>
      </c>
      <c r="G5498" s="94"/>
      <c r="H5498" s="69" t="str">
        <f>IFERROR(G5498*VLOOKUP(E5498,Saldo!$P$8:$U$1009,6,FALSE),"")</f>
        <v/>
      </c>
      <c r="I5498" s="104" t="str">
        <f>IFERROR(IF(D5498="","",VLOOKUP(E5498,Saldo!$P$8:$Q$1009,2,FALSE)),"")</f>
        <v/>
      </c>
      <c r="J5498" s="76"/>
      <c r="K5498" s="28" t="str">
        <f t="shared" si="85"/>
        <v/>
      </c>
    </row>
    <row r="5499" spans="1:11" ht="18.95" customHeight="1" x14ac:dyDescent="0.25">
      <c r="A5499" s="52"/>
      <c r="C5499" s="76"/>
      <c r="D5499" s="185"/>
      <c r="E5499" s="76"/>
      <c r="F5499" s="76" t="str">
        <f>IF(E5499="","",IFERROR(VLOOKUP(E5499,Cadastro!$C$9:$D$1009,2,FALSE),"PROD. NÃO ENCONTRADO"))</f>
        <v/>
      </c>
      <c r="G5499" s="94"/>
      <c r="H5499" s="69" t="str">
        <f>IFERROR(G5499*VLOOKUP(E5499,Saldo!$P$8:$U$1009,6,FALSE),"")</f>
        <v/>
      </c>
      <c r="I5499" s="104" t="str">
        <f>IFERROR(IF(D5499="","",VLOOKUP(E5499,Saldo!$P$8:$Q$1009,2,FALSE)),"")</f>
        <v/>
      </c>
      <c r="J5499" s="76"/>
      <c r="K5499" s="28" t="str">
        <f t="shared" si="85"/>
        <v/>
      </c>
    </row>
    <row r="5500" spans="1:11" ht="18.95" customHeight="1" x14ac:dyDescent="0.25">
      <c r="A5500" s="52"/>
      <c r="C5500" s="76"/>
      <c r="D5500" s="185"/>
      <c r="E5500" s="76"/>
      <c r="F5500" s="76" t="str">
        <f>IF(E5500="","",IFERROR(VLOOKUP(E5500,Cadastro!$C$9:$D$1009,2,FALSE),"PROD. NÃO ENCONTRADO"))</f>
        <v/>
      </c>
      <c r="G5500" s="94"/>
      <c r="H5500" s="69" t="str">
        <f>IFERROR(G5500*VLOOKUP(E5500,Saldo!$P$8:$U$1009,6,FALSE),"")</f>
        <v/>
      </c>
      <c r="I5500" s="104" t="str">
        <f>IFERROR(IF(D5500="","",VLOOKUP(E5500,Saldo!$P$8:$Q$1009,2,FALSE)),"")</f>
        <v/>
      </c>
      <c r="J5500" s="76"/>
      <c r="K5500" s="28" t="str">
        <f t="shared" si="85"/>
        <v/>
      </c>
    </row>
    <row r="5501" spans="1:11" ht="18.95" customHeight="1" x14ac:dyDescent="0.25">
      <c r="A5501" s="52"/>
      <c r="C5501" s="76"/>
      <c r="D5501" s="185"/>
      <c r="E5501" s="76"/>
      <c r="F5501" s="76" t="str">
        <f>IF(E5501="","",IFERROR(VLOOKUP(E5501,Cadastro!$C$9:$D$1009,2,FALSE),"PROD. NÃO ENCONTRADO"))</f>
        <v/>
      </c>
      <c r="G5501" s="94"/>
      <c r="H5501" s="69" t="str">
        <f>IFERROR(G5501*VLOOKUP(E5501,Saldo!$P$8:$U$1009,6,FALSE),"")</f>
        <v/>
      </c>
      <c r="I5501" s="104" t="str">
        <f>IFERROR(IF(D5501="","",VLOOKUP(E5501,Saldo!$P$8:$Q$1009,2,FALSE)),"")</f>
        <v/>
      </c>
      <c r="J5501" s="76"/>
      <c r="K5501" s="28" t="str">
        <f t="shared" si="85"/>
        <v/>
      </c>
    </row>
    <row r="5502" spans="1:11" ht="18.95" customHeight="1" x14ac:dyDescent="0.25">
      <c r="A5502" s="52"/>
      <c r="C5502" s="76"/>
      <c r="D5502" s="185"/>
      <c r="E5502" s="76"/>
      <c r="F5502" s="76" t="str">
        <f>IF(E5502="","",IFERROR(VLOOKUP(E5502,Cadastro!$C$9:$D$1009,2,FALSE),"PROD. NÃO ENCONTRADO"))</f>
        <v/>
      </c>
      <c r="G5502" s="94"/>
      <c r="H5502" s="69" t="str">
        <f>IFERROR(G5502*VLOOKUP(E5502,Saldo!$P$8:$U$1009,6,FALSE),"")</f>
        <v/>
      </c>
      <c r="I5502" s="104" t="str">
        <f>IFERROR(IF(D5502="","",VLOOKUP(E5502,Saldo!$P$8:$Q$1009,2,FALSE)),"")</f>
        <v/>
      </c>
      <c r="J5502" s="76"/>
      <c r="K5502" s="28" t="str">
        <f t="shared" si="85"/>
        <v/>
      </c>
    </row>
    <row r="5503" spans="1:11" ht="18.95" customHeight="1" x14ac:dyDescent="0.25">
      <c r="A5503" s="52"/>
      <c r="C5503" s="76"/>
      <c r="D5503" s="185"/>
      <c r="E5503" s="76"/>
      <c r="F5503" s="76" t="str">
        <f>IF(E5503="","",IFERROR(VLOOKUP(E5503,Cadastro!$C$9:$D$1009,2,FALSE),"PROD. NÃO ENCONTRADO"))</f>
        <v/>
      </c>
      <c r="G5503" s="94"/>
      <c r="H5503" s="69" t="str">
        <f>IFERROR(G5503*VLOOKUP(E5503,Saldo!$P$8:$U$1009,6,FALSE),"")</f>
        <v/>
      </c>
      <c r="I5503" s="104" t="str">
        <f>IFERROR(IF(D5503="","",VLOOKUP(E5503,Saldo!$P$8:$Q$1009,2,FALSE)),"")</f>
        <v/>
      </c>
      <c r="J5503" s="76"/>
      <c r="K5503" s="28" t="str">
        <f t="shared" si="85"/>
        <v/>
      </c>
    </row>
    <row r="5504" spans="1:11" ht="18.95" customHeight="1" x14ac:dyDescent="0.25">
      <c r="A5504" s="52"/>
      <c r="C5504" s="76"/>
      <c r="D5504" s="185"/>
      <c r="E5504" s="76"/>
      <c r="F5504" s="76" t="str">
        <f>IF(E5504="","",IFERROR(VLOOKUP(E5504,Cadastro!$C$9:$D$1009,2,FALSE),"PROD. NÃO ENCONTRADO"))</f>
        <v/>
      </c>
      <c r="G5504" s="94"/>
      <c r="H5504" s="69" t="str">
        <f>IFERROR(G5504*VLOOKUP(E5504,Saldo!$P$8:$U$1009,6,FALSE),"")</f>
        <v/>
      </c>
      <c r="I5504" s="104" t="str">
        <f>IFERROR(IF(D5504="","",VLOOKUP(E5504,Saldo!$P$8:$Q$1009,2,FALSE)),"")</f>
        <v/>
      </c>
      <c r="J5504" s="76"/>
      <c r="K5504" s="28" t="str">
        <f t="shared" si="85"/>
        <v/>
      </c>
    </row>
    <row r="5505" spans="1:11" ht="18.95" customHeight="1" x14ac:dyDescent="0.25">
      <c r="A5505" s="52"/>
      <c r="C5505" s="76"/>
      <c r="D5505" s="185"/>
      <c r="E5505" s="76"/>
      <c r="F5505" s="76" t="str">
        <f>IF(E5505="","",IFERROR(VLOOKUP(E5505,Cadastro!$C$9:$D$1009,2,FALSE),"PROD. NÃO ENCONTRADO"))</f>
        <v/>
      </c>
      <c r="G5505" s="94"/>
      <c r="H5505" s="69" t="str">
        <f>IFERROR(G5505*VLOOKUP(E5505,Saldo!$P$8:$U$1009,6,FALSE),"")</f>
        <v/>
      </c>
      <c r="I5505" s="104" t="str">
        <f>IFERROR(IF(D5505="","",VLOOKUP(E5505,Saldo!$P$8:$Q$1009,2,FALSE)),"")</f>
        <v/>
      </c>
      <c r="J5505" s="76"/>
      <c r="K5505" s="28" t="str">
        <f t="shared" si="85"/>
        <v/>
      </c>
    </row>
    <row r="5506" spans="1:11" ht="18.95" customHeight="1" x14ac:dyDescent="0.25">
      <c r="A5506" s="52"/>
      <c r="C5506" s="76"/>
      <c r="D5506" s="185"/>
      <c r="E5506" s="76"/>
      <c r="F5506" s="76" t="str">
        <f>IF(E5506="","",IFERROR(VLOOKUP(E5506,Cadastro!$C$9:$D$1009,2,FALSE),"PROD. NÃO ENCONTRADO"))</f>
        <v/>
      </c>
      <c r="G5506" s="94"/>
      <c r="H5506" s="69" t="str">
        <f>IFERROR(G5506*VLOOKUP(E5506,Saldo!$P$8:$U$1009,6,FALSE),"")</f>
        <v/>
      </c>
      <c r="I5506" s="104" t="str">
        <f>IFERROR(IF(D5506="","",VLOOKUP(E5506,Saldo!$P$8:$Q$1009,2,FALSE)),"")</f>
        <v/>
      </c>
      <c r="J5506" s="76"/>
      <c r="K5506" s="28" t="str">
        <f t="shared" si="85"/>
        <v/>
      </c>
    </row>
    <row r="5507" spans="1:11" ht="18.95" customHeight="1" x14ac:dyDescent="0.25">
      <c r="A5507" s="52"/>
      <c r="C5507" s="76"/>
      <c r="D5507" s="185"/>
      <c r="E5507" s="76"/>
      <c r="F5507" s="76" t="str">
        <f>IF(E5507="","",IFERROR(VLOOKUP(E5507,Cadastro!$C$9:$D$1009,2,FALSE),"PROD. NÃO ENCONTRADO"))</f>
        <v/>
      </c>
      <c r="G5507" s="94"/>
      <c r="H5507" s="69" t="str">
        <f>IFERROR(G5507*VLOOKUP(E5507,Saldo!$P$8:$U$1009,6,FALSE),"")</f>
        <v/>
      </c>
      <c r="I5507" s="104" t="str">
        <f>IFERROR(IF(D5507="","",VLOOKUP(E5507,Saldo!$P$8:$Q$1009,2,FALSE)),"")</f>
        <v/>
      </c>
      <c r="J5507" s="76"/>
      <c r="K5507" s="28" t="str">
        <f t="shared" si="85"/>
        <v/>
      </c>
    </row>
    <row r="5508" spans="1:11" ht="18.95" customHeight="1" x14ac:dyDescent="0.25">
      <c r="A5508" s="52"/>
      <c r="C5508" s="76"/>
      <c r="D5508" s="185"/>
      <c r="E5508" s="76"/>
      <c r="F5508" s="76" t="str">
        <f>IF(E5508="","",IFERROR(VLOOKUP(E5508,Cadastro!$C$9:$D$1009,2,FALSE),"PROD. NÃO ENCONTRADO"))</f>
        <v/>
      </c>
      <c r="G5508" s="94"/>
      <c r="H5508" s="69" t="str">
        <f>IFERROR(G5508*VLOOKUP(E5508,Saldo!$P$8:$U$1009,6,FALSE),"")</f>
        <v/>
      </c>
      <c r="I5508" s="104" t="str">
        <f>IFERROR(IF(D5508="","",VLOOKUP(E5508,Saldo!$P$8:$Q$1009,2,FALSE)),"")</f>
        <v/>
      </c>
      <c r="J5508" s="76"/>
      <c r="K5508" s="28" t="str">
        <f t="shared" si="85"/>
        <v/>
      </c>
    </row>
    <row r="5509" spans="1:11" ht="18.95" customHeight="1" x14ac:dyDescent="0.25">
      <c r="A5509" s="52"/>
      <c r="C5509" s="76"/>
      <c r="D5509" s="185"/>
      <c r="E5509" s="76"/>
      <c r="F5509" s="76" t="str">
        <f>IF(E5509="","",IFERROR(VLOOKUP(E5509,Cadastro!$C$9:$D$1009,2,FALSE),"PROD. NÃO ENCONTRADO"))</f>
        <v/>
      </c>
      <c r="G5509" s="94"/>
      <c r="H5509" s="69" t="str">
        <f>IFERROR(G5509*VLOOKUP(E5509,Saldo!$P$8:$U$1009,6,FALSE),"")</f>
        <v/>
      </c>
      <c r="I5509" s="104" t="str">
        <f>IFERROR(IF(D5509="","",VLOOKUP(E5509,Saldo!$P$8:$Q$1009,2,FALSE)),"")</f>
        <v/>
      </c>
      <c r="J5509" s="76"/>
      <c r="K5509" s="28" t="str">
        <f t="shared" si="85"/>
        <v/>
      </c>
    </row>
    <row r="5510" spans="1:11" ht="18.95" customHeight="1" x14ac:dyDescent="0.25">
      <c r="A5510" s="52"/>
      <c r="C5510" s="76"/>
      <c r="D5510" s="185"/>
      <c r="E5510" s="76"/>
      <c r="F5510" s="76" t="str">
        <f>IF(E5510="","",IFERROR(VLOOKUP(E5510,Cadastro!$C$9:$D$1009,2,FALSE),"PROD. NÃO ENCONTRADO"))</f>
        <v/>
      </c>
      <c r="G5510" s="94"/>
      <c r="H5510" s="69" t="str">
        <f>IFERROR(G5510*VLOOKUP(E5510,Saldo!$P$8:$U$1009,6,FALSE),"")</f>
        <v/>
      </c>
      <c r="I5510" s="104" t="str">
        <f>IFERROR(IF(D5510="","",VLOOKUP(E5510,Saldo!$P$8:$Q$1009,2,FALSE)),"")</f>
        <v/>
      </c>
      <c r="J5510" s="76"/>
      <c r="K5510" s="28" t="str">
        <f t="shared" si="85"/>
        <v/>
      </c>
    </row>
    <row r="5511" spans="1:11" ht="18.95" customHeight="1" x14ac:dyDescent="0.25">
      <c r="A5511" s="52"/>
      <c r="C5511" s="76"/>
      <c r="D5511" s="185"/>
      <c r="E5511" s="76"/>
      <c r="F5511" s="76" t="str">
        <f>IF(E5511="","",IFERROR(VLOOKUP(E5511,Cadastro!$C$9:$D$1009,2,FALSE),"PROD. NÃO ENCONTRADO"))</f>
        <v/>
      </c>
      <c r="G5511" s="94"/>
      <c r="H5511" s="69" t="str">
        <f>IFERROR(G5511*VLOOKUP(E5511,Saldo!$P$8:$U$1009,6,FALSE),"")</f>
        <v/>
      </c>
      <c r="I5511" s="104" t="str">
        <f>IFERROR(IF(D5511="","",VLOOKUP(E5511,Saldo!$P$8:$Q$1009,2,FALSE)),"")</f>
        <v/>
      </c>
      <c r="J5511" s="76"/>
      <c r="K5511" s="28" t="str">
        <f t="shared" si="85"/>
        <v/>
      </c>
    </row>
    <row r="5512" spans="1:11" ht="18.95" customHeight="1" x14ac:dyDescent="0.25">
      <c r="A5512" s="52"/>
      <c r="C5512" s="76"/>
      <c r="D5512" s="185"/>
      <c r="E5512" s="76"/>
      <c r="F5512" s="76" t="str">
        <f>IF(E5512="","",IFERROR(VLOOKUP(E5512,Cadastro!$C$9:$D$1009,2,FALSE),"PROD. NÃO ENCONTRADO"))</f>
        <v/>
      </c>
      <c r="G5512" s="94"/>
      <c r="H5512" s="69" t="str">
        <f>IFERROR(G5512*VLOOKUP(E5512,Saldo!$P$8:$U$1009,6,FALSE),"")</f>
        <v/>
      </c>
      <c r="I5512" s="104" t="str">
        <f>IFERROR(IF(D5512="","",VLOOKUP(E5512,Saldo!$P$8:$Q$1009,2,FALSE)),"")</f>
        <v/>
      </c>
      <c r="J5512" s="76"/>
      <c r="K5512" s="28" t="str">
        <f t="shared" si="85"/>
        <v/>
      </c>
    </row>
    <row r="5513" spans="1:11" ht="18.95" customHeight="1" x14ac:dyDescent="0.25">
      <c r="A5513" s="52"/>
      <c r="C5513" s="76"/>
      <c r="D5513" s="185"/>
      <c r="E5513" s="76"/>
      <c r="F5513" s="76" t="str">
        <f>IF(E5513="","",IFERROR(VLOOKUP(E5513,Cadastro!$C$9:$D$1009,2,FALSE),"PROD. NÃO ENCONTRADO"))</f>
        <v/>
      </c>
      <c r="G5513" s="94"/>
      <c r="H5513" s="69" t="str">
        <f>IFERROR(G5513*VLOOKUP(E5513,Saldo!$P$8:$U$1009,6,FALSE),"")</f>
        <v/>
      </c>
      <c r="I5513" s="104" t="str">
        <f>IFERROR(IF(D5513="","",VLOOKUP(E5513,Saldo!$P$8:$Q$1009,2,FALSE)),"")</f>
        <v/>
      </c>
      <c r="J5513" s="76"/>
      <c r="K5513" s="28" t="str">
        <f t="shared" si="85"/>
        <v/>
      </c>
    </row>
    <row r="5514" spans="1:11" ht="18.95" customHeight="1" x14ac:dyDescent="0.25">
      <c r="A5514" s="52"/>
      <c r="C5514" s="76"/>
      <c r="D5514" s="185"/>
      <c r="E5514" s="76"/>
      <c r="F5514" s="76" t="str">
        <f>IF(E5514="","",IFERROR(VLOOKUP(E5514,Cadastro!$C$9:$D$1009,2,FALSE),"PROD. NÃO ENCONTRADO"))</f>
        <v/>
      </c>
      <c r="G5514" s="94"/>
      <c r="H5514" s="69" t="str">
        <f>IFERROR(G5514*VLOOKUP(E5514,Saldo!$P$8:$U$1009,6,FALSE),"")</f>
        <v/>
      </c>
      <c r="I5514" s="104" t="str">
        <f>IFERROR(IF(D5514="","",VLOOKUP(E5514,Saldo!$P$8:$Q$1009,2,FALSE)),"")</f>
        <v/>
      </c>
      <c r="J5514" s="76"/>
      <c r="K5514" s="28" t="str">
        <f t="shared" ref="K5514:K5577" si="86">IF(D5514="","",MONTH(D5514))</f>
        <v/>
      </c>
    </row>
    <row r="5515" spans="1:11" ht="18.95" customHeight="1" x14ac:dyDescent="0.25">
      <c r="A5515" s="52"/>
      <c r="C5515" s="76"/>
      <c r="D5515" s="185"/>
      <c r="E5515" s="76"/>
      <c r="F5515" s="76" t="str">
        <f>IF(E5515="","",IFERROR(VLOOKUP(E5515,Cadastro!$C$9:$D$1009,2,FALSE),"PROD. NÃO ENCONTRADO"))</f>
        <v/>
      </c>
      <c r="G5515" s="94"/>
      <c r="H5515" s="69" t="str">
        <f>IFERROR(G5515*VLOOKUP(E5515,Saldo!$P$8:$U$1009,6,FALSE),"")</f>
        <v/>
      </c>
      <c r="I5515" s="104" t="str">
        <f>IFERROR(IF(D5515="","",VLOOKUP(E5515,Saldo!$P$8:$Q$1009,2,FALSE)),"")</f>
        <v/>
      </c>
      <c r="J5515" s="76"/>
      <c r="K5515" s="28" t="str">
        <f t="shared" si="86"/>
        <v/>
      </c>
    </row>
    <row r="5516" spans="1:11" ht="18.95" customHeight="1" x14ac:dyDescent="0.25">
      <c r="A5516" s="52"/>
      <c r="C5516" s="76"/>
      <c r="D5516" s="185"/>
      <c r="E5516" s="76"/>
      <c r="F5516" s="76" t="str">
        <f>IF(E5516="","",IFERROR(VLOOKUP(E5516,Cadastro!$C$9:$D$1009,2,FALSE),"PROD. NÃO ENCONTRADO"))</f>
        <v/>
      </c>
      <c r="G5516" s="94"/>
      <c r="H5516" s="69" t="str">
        <f>IFERROR(G5516*VLOOKUP(E5516,Saldo!$P$8:$U$1009,6,FALSE),"")</f>
        <v/>
      </c>
      <c r="I5516" s="104" t="str">
        <f>IFERROR(IF(D5516="","",VLOOKUP(E5516,Saldo!$P$8:$Q$1009,2,FALSE)),"")</f>
        <v/>
      </c>
      <c r="J5516" s="76"/>
      <c r="K5516" s="28" t="str">
        <f t="shared" si="86"/>
        <v/>
      </c>
    </row>
    <row r="5517" spans="1:11" ht="18.95" customHeight="1" x14ac:dyDescent="0.25">
      <c r="A5517" s="52"/>
      <c r="C5517" s="76"/>
      <c r="D5517" s="185"/>
      <c r="E5517" s="76"/>
      <c r="F5517" s="76" t="str">
        <f>IF(E5517="","",IFERROR(VLOOKUP(E5517,Cadastro!$C$9:$D$1009,2,FALSE),"PROD. NÃO ENCONTRADO"))</f>
        <v/>
      </c>
      <c r="G5517" s="94"/>
      <c r="H5517" s="69" t="str">
        <f>IFERROR(G5517*VLOOKUP(E5517,Saldo!$P$8:$U$1009,6,FALSE),"")</f>
        <v/>
      </c>
      <c r="I5517" s="104" t="str">
        <f>IFERROR(IF(D5517="","",VLOOKUP(E5517,Saldo!$P$8:$Q$1009,2,FALSE)),"")</f>
        <v/>
      </c>
      <c r="J5517" s="76"/>
      <c r="K5517" s="28" t="str">
        <f t="shared" si="86"/>
        <v/>
      </c>
    </row>
    <row r="5518" spans="1:11" ht="18.95" customHeight="1" x14ac:dyDescent="0.25">
      <c r="A5518" s="52"/>
      <c r="C5518" s="76"/>
      <c r="D5518" s="185"/>
      <c r="E5518" s="76"/>
      <c r="F5518" s="76" t="str">
        <f>IF(E5518="","",IFERROR(VLOOKUP(E5518,Cadastro!$C$9:$D$1009,2,FALSE),"PROD. NÃO ENCONTRADO"))</f>
        <v/>
      </c>
      <c r="G5518" s="94"/>
      <c r="H5518" s="69" t="str">
        <f>IFERROR(G5518*VLOOKUP(E5518,Saldo!$P$8:$U$1009,6,FALSE),"")</f>
        <v/>
      </c>
      <c r="I5518" s="104" t="str">
        <f>IFERROR(IF(D5518="","",VLOOKUP(E5518,Saldo!$P$8:$Q$1009,2,FALSE)),"")</f>
        <v/>
      </c>
      <c r="J5518" s="76"/>
      <c r="K5518" s="28" t="str">
        <f t="shared" si="86"/>
        <v/>
      </c>
    </row>
    <row r="5519" spans="1:11" ht="18.95" customHeight="1" x14ac:dyDescent="0.25">
      <c r="A5519" s="52"/>
      <c r="C5519" s="76"/>
      <c r="D5519" s="185"/>
      <c r="E5519" s="76"/>
      <c r="F5519" s="76" t="str">
        <f>IF(E5519="","",IFERROR(VLOOKUP(E5519,Cadastro!$C$9:$D$1009,2,FALSE),"PROD. NÃO ENCONTRADO"))</f>
        <v/>
      </c>
      <c r="G5519" s="94"/>
      <c r="H5519" s="69" t="str">
        <f>IFERROR(G5519*VLOOKUP(E5519,Saldo!$P$8:$U$1009,6,FALSE),"")</f>
        <v/>
      </c>
      <c r="I5519" s="104" t="str">
        <f>IFERROR(IF(D5519="","",VLOOKUP(E5519,Saldo!$P$8:$Q$1009,2,FALSE)),"")</f>
        <v/>
      </c>
      <c r="J5519" s="76"/>
      <c r="K5519" s="28" t="str">
        <f t="shared" si="86"/>
        <v/>
      </c>
    </row>
    <row r="5520" spans="1:11" ht="18.95" customHeight="1" x14ac:dyDescent="0.25">
      <c r="A5520" s="52"/>
      <c r="C5520" s="76"/>
      <c r="D5520" s="185"/>
      <c r="E5520" s="76"/>
      <c r="F5520" s="76" t="str">
        <f>IF(E5520="","",IFERROR(VLOOKUP(E5520,Cadastro!$C$9:$D$1009,2,FALSE),"PROD. NÃO ENCONTRADO"))</f>
        <v/>
      </c>
      <c r="G5520" s="94"/>
      <c r="H5520" s="69" t="str">
        <f>IFERROR(G5520*VLOOKUP(E5520,Saldo!$P$8:$U$1009,6,FALSE),"")</f>
        <v/>
      </c>
      <c r="I5520" s="104" t="str">
        <f>IFERROR(IF(D5520="","",VLOOKUP(E5520,Saldo!$P$8:$Q$1009,2,FALSE)),"")</f>
        <v/>
      </c>
      <c r="J5520" s="76"/>
      <c r="K5520" s="28" t="str">
        <f t="shared" si="86"/>
        <v/>
      </c>
    </row>
    <row r="5521" spans="1:11" ht="18.95" customHeight="1" x14ac:dyDescent="0.25">
      <c r="A5521" s="52"/>
      <c r="C5521" s="76"/>
      <c r="D5521" s="185"/>
      <c r="E5521" s="76"/>
      <c r="F5521" s="76" t="str">
        <f>IF(E5521="","",IFERROR(VLOOKUP(E5521,Cadastro!$C$9:$D$1009,2,FALSE),"PROD. NÃO ENCONTRADO"))</f>
        <v/>
      </c>
      <c r="G5521" s="94"/>
      <c r="H5521" s="69" t="str">
        <f>IFERROR(G5521*VLOOKUP(E5521,Saldo!$P$8:$U$1009,6,FALSE),"")</f>
        <v/>
      </c>
      <c r="I5521" s="104" t="str">
        <f>IFERROR(IF(D5521="","",VLOOKUP(E5521,Saldo!$P$8:$Q$1009,2,FALSE)),"")</f>
        <v/>
      </c>
      <c r="J5521" s="76"/>
      <c r="K5521" s="28" t="str">
        <f t="shared" si="86"/>
        <v/>
      </c>
    </row>
    <row r="5522" spans="1:11" ht="18.95" customHeight="1" x14ac:dyDescent="0.25">
      <c r="A5522" s="52"/>
      <c r="C5522" s="76"/>
      <c r="D5522" s="185"/>
      <c r="E5522" s="76"/>
      <c r="F5522" s="76" t="str">
        <f>IF(E5522="","",IFERROR(VLOOKUP(E5522,Cadastro!$C$9:$D$1009,2,FALSE),"PROD. NÃO ENCONTRADO"))</f>
        <v/>
      </c>
      <c r="G5522" s="94"/>
      <c r="H5522" s="69" t="str">
        <f>IFERROR(G5522*VLOOKUP(E5522,Saldo!$P$8:$U$1009,6,FALSE),"")</f>
        <v/>
      </c>
      <c r="I5522" s="104" t="str">
        <f>IFERROR(IF(D5522="","",VLOOKUP(E5522,Saldo!$P$8:$Q$1009,2,FALSE)),"")</f>
        <v/>
      </c>
      <c r="J5522" s="76"/>
      <c r="K5522" s="28" t="str">
        <f t="shared" si="86"/>
        <v/>
      </c>
    </row>
    <row r="5523" spans="1:11" ht="18.95" customHeight="1" x14ac:dyDescent="0.25">
      <c r="A5523" s="52"/>
      <c r="C5523" s="76"/>
      <c r="D5523" s="185"/>
      <c r="E5523" s="76"/>
      <c r="F5523" s="76" t="str">
        <f>IF(E5523="","",IFERROR(VLOOKUP(E5523,Cadastro!$C$9:$D$1009,2,FALSE),"PROD. NÃO ENCONTRADO"))</f>
        <v/>
      </c>
      <c r="G5523" s="94"/>
      <c r="H5523" s="69" t="str">
        <f>IFERROR(G5523*VLOOKUP(E5523,Saldo!$P$8:$U$1009,6,FALSE),"")</f>
        <v/>
      </c>
      <c r="I5523" s="104" t="str">
        <f>IFERROR(IF(D5523="","",VLOOKUP(E5523,Saldo!$P$8:$Q$1009,2,FALSE)),"")</f>
        <v/>
      </c>
      <c r="J5523" s="76"/>
      <c r="K5523" s="28" t="str">
        <f t="shared" si="86"/>
        <v/>
      </c>
    </row>
    <row r="5524" spans="1:11" ht="18.95" customHeight="1" x14ac:dyDescent="0.25">
      <c r="A5524" s="52"/>
      <c r="C5524" s="76"/>
      <c r="D5524" s="185"/>
      <c r="E5524" s="76"/>
      <c r="F5524" s="76" t="str">
        <f>IF(E5524="","",IFERROR(VLOOKUP(E5524,Cadastro!$C$9:$D$1009,2,FALSE),"PROD. NÃO ENCONTRADO"))</f>
        <v/>
      </c>
      <c r="G5524" s="94"/>
      <c r="H5524" s="69" t="str">
        <f>IFERROR(G5524*VLOOKUP(E5524,Saldo!$P$8:$U$1009,6,FALSE),"")</f>
        <v/>
      </c>
      <c r="I5524" s="104" t="str">
        <f>IFERROR(IF(D5524="","",VLOOKUP(E5524,Saldo!$P$8:$Q$1009,2,FALSE)),"")</f>
        <v/>
      </c>
      <c r="J5524" s="76"/>
      <c r="K5524" s="28" t="str">
        <f t="shared" si="86"/>
        <v/>
      </c>
    </row>
    <row r="5525" spans="1:11" ht="18.95" customHeight="1" x14ac:dyDescent="0.25">
      <c r="A5525" s="52"/>
      <c r="C5525" s="76"/>
      <c r="D5525" s="185"/>
      <c r="E5525" s="76"/>
      <c r="F5525" s="76" t="str">
        <f>IF(E5525="","",IFERROR(VLOOKUP(E5525,Cadastro!$C$9:$D$1009,2,FALSE),"PROD. NÃO ENCONTRADO"))</f>
        <v/>
      </c>
      <c r="G5525" s="94"/>
      <c r="H5525" s="69" t="str">
        <f>IFERROR(G5525*VLOOKUP(E5525,Saldo!$P$8:$U$1009,6,FALSE),"")</f>
        <v/>
      </c>
      <c r="I5525" s="104" t="str">
        <f>IFERROR(IF(D5525="","",VLOOKUP(E5525,Saldo!$P$8:$Q$1009,2,FALSE)),"")</f>
        <v/>
      </c>
      <c r="J5525" s="76"/>
      <c r="K5525" s="28" t="str">
        <f t="shared" si="86"/>
        <v/>
      </c>
    </row>
    <row r="5526" spans="1:11" ht="18.95" customHeight="1" x14ac:dyDescent="0.25">
      <c r="A5526" s="52"/>
      <c r="C5526" s="76"/>
      <c r="D5526" s="185"/>
      <c r="E5526" s="76"/>
      <c r="F5526" s="76" t="str">
        <f>IF(E5526="","",IFERROR(VLOOKUP(E5526,Cadastro!$C$9:$D$1009,2,FALSE),"PROD. NÃO ENCONTRADO"))</f>
        <v/>
      </c>
      <c r="G5526" s="94"/>
      <c r="H5526" s="69" t="str">
        <f>IFERROR(G5526*VLOOKUP(E5526,Saldo!$P$8:$U$1009,6,FALSE),"")</f>
        <v/>
      </c>
      <c r="I5526" s="104" t="str">
        <f>IFERROR(IF(D5526="","",VLOOKUP(E5526,Saldo!$P$8:$Q$1009,2,FALSE)),"")</f>
        <v/>
      </c>
      <c r="J5526" s="76"/>
      <c r="K5526" s="28" t="str">
        <f t="shared" si="86"/>
        <v/>
      </c>
    </row>
    <row r="5527" spans="1:11" ht="18.95" customHeight="1" x14ac:dyDescent="0.25">
      <c r="A5527" s="52"/>
      <c r="C5527" s="76"/>
      <c r="D5527" s="185"/>
      <c r="E5527" s="76"/>
      <c r="F5527" s="76" t="str">
        <f>IF(E5527="","",IFERROR(VLOOKUP(E5527,Cadastro!$C$9:$D$1009,2,FALSE),"PROD. NÃO ENCONTRADO"))</f>
        <v/>
      </c>
      <c r="G5527" s="94"/>
      <c r="H5527" s="69" t="str">
        <f>IFERROR(G5527*VLOOKUP(E5527,Saldo!$P$8:$U$1009,6,FALSE),"")</f>
        <v/>
      </c>
      <c r="I5527" s="104" t="str">
        <f>IFERROR(IF(D5527="","",VLOOKUP(E5527,Saldo!$P$8:$Q$1009,2,FALSE)),"")</f>
        <v/>
      </c>
      <c r="J5527" s="76"/>
      <c r="K5527" s="28" t="str">
        <f t="shared" si="86"/>
        <v/>
      </c>
    </row>
    <row r="5528" spans="1:11" ht="18.95" customHeight="1" x14ac:dyDescent="0.25">
      <c r="A5528" s="52"/>
      <c r="C5528" s="76"/>
      <c r="D5528" s="185"/>
      <c r="E5528" s="76"/>
      <c r="F5528" s="76" t="str">
        <f>IF(E5528="","",IFERROR(VLOOKUP(E5528,Cadastro!$C$9:$D$1009,2,FALSE),"PROD. NÃO ENCONTRADO"))</f>
        <v/>
      </c>
      <c r="G5528" s="94"/>
      <c r="H5528" s="69" t="str">
        <f>IFERROR(G5528*VLOOKUP(E5528,Saldo!$P$8:$U$1009,6,FALSE),"")</f>
        <v/>
      </c>
      <c r="I5528" s="104" t="str">
        <f>IFERROR(IF(D5528="","",VLOOKUP(E5528,Saldo!$P$8:$Q$1009,2,FALSE)),"")</f>
        <v/>
      </c>
      <c r="J5528" s="76"/>
      <c r="K5528" s="28" t="str">
        <f t="shared" si="86"/>
        <v/>
      </c>
    </row>
    <row r="5529" spans="1:11" ht="18.95" customHeight="1" x14ac:dyDescent="0.25">
      <c r="A5529" s="52"/>
      <c r="C5529" s="76"/>
      <c r="D5529" s="185"/>
      <c r="E5529" s="76"/>
      <c r="F5529" s="76" t="str">
        <f>IF(E5529="","",IFERROR(VLOOKUP(E5529,Cadastro!$C$9:$D$1009,2,FALSE),"PROD. NÃO ENCONTRADO"))</f>
        <v/>
      </c>
      <c r="G5529" s="94"/>
      <c r="H5529" s="69" t="str">
        <f>IFERROR(G5529*VLOOKUP(E5529,Saldo!$P$8:$U$1009,6,FALSE),"")</f>
        <v/>
      </c>
      <c r="I5529" s="104" t="str">
        <f>IFERROR(IF(D5529="","",VLOOKUP(E5529,Saldo!$P$8:$Q$1009,2,FALSE)),"")</f>
        <v/>
      </c>
      <c r="J5529" s="76"/>
      <c r="K5529" s="28" t="str">
        <f t="shared" si="86"/>
        <v/>
      </c>
    </row>
    <row r="5530" spans="1:11" ht="18.95" customHeight="1" x14ac:dyDescent="0.25">
      <c r="A5530" s="52"/>
      <c r="C5530" s="76"/>
      <c r="D5530" s="185"/>
      <c r="E5530" s="76"/>
      <c r="F5530" s="76" t="str">
        <f>IF(E5530="","",IFERROR(VLOOKUP(E5530,Cadastro!$C$9:$D$1009,2,FALSE),"PROD. NÃO ENCONTRADO"))</f>
        <v/>
      </c>
      <c r="G5530" s="94"/>
      <c r="H5530" s="69" t="str">
        <f>IFERROR(G5530*VLOOKUP(E5530,Saldo!$P$8:$U$1009,6,FALSE),"")</f>
        <v/>
      </c>
      <c r="I5530" s="104" t="str">
        <f>IFERROR(IF(D5530="","",VLOOKUP(E5530,Saldo!$P$8:$Q$1009,2,FALSE)),"")</f>
        <v/>
      </c>
      <c r="J5530" s="76"/>
      <c r="K5530" s="28" t="str">
        <f t="shared" si="86"/>
        <v/>
      </c>
    </row>
    <row r="5531" spans="1:11" ht="18.95" customHeight="1" x14ac:dyDescent="0.25">
      <c r="A5531" s="52"/>
      <c r="C5531" s="76"/>
      <c r="D5531" s="185"/>
      <c r="E5531" s="76"/>
      <c r="F5531" s="76" t="str">
        <f>IF(E5531="","",IFERROR(VLOOKUP(E5531,Cadastro!$C$9:$D$1009,2,FALSE),"PROD. NÃO ENCONTRADO"))</f>
        <v/>
      </c>
      <c r="G5531" s="94"/>
      <c r="H5531" s="69" t="str">
        <f>IFERROR(G5531*VLOOKUP(E5531,Saldo!$P$8:$U$1009,6,FALSE),"")</f>
        <v/>
      </c>
      <c r="I5531" s="104" t="str">
        <f>IFERROR(IF(D5531="","",VLOOKUP(E5531,Saldo!$P$8:$Q$1009,2,FALSE)),"")</f>
        <v/>
      </c>
      <c r="J5531" s="76"/>
      <c r="K5531" s="28" t="str">
        <f t="shared" si="86"/>
        <v/>
      </c>
    </row>
    <row r="5532" spans="1:11" ht="18.95" customHeight="1" x14ac:dyDescent="0.25">
      <c r="A5532" s="52"/>
      <c r="C5532" s="76"/>
      <c r="D5532" s="185"/>
      <c r="E5532" s="76"/>
      <c r="F5532" s="76" t="str">
        <f>IF(E5532="","",IFERROR(VLOOKUP(E5532,Cadastro!$C$9:$D$1009,2,FALSE),"PROD. NÃO ENCONTRADO"))</f>
        <v/>
      </c>
      <c r="G5532" s="94"/>
      <c r="H5532" s="69" t="str">
        <f>IFERROR(G5532*VLOOKUP(E5532,Saldo!$P$8:$U$1009,6,FALSE),"")</f>
        <v/>
      </c>
      <c r="I5532" s="104" t="str">
        <f>IFERROR(IF(D5532="","",VLOOKUP(E5532,Saldo!$P$8:$Q$1009,2,FALSE)),"")</f>
        <v/>
      </c>
      <c r="J5532" s="76"/>
      <c r="K5532" s="28" t="str">
        <f t="shared" si="86"/>
        <v/>
      </c>
    </row>
    <row r="5533" spans="1:11" ht="18.95" customHeight="1" x14ac:dyDescent="0.25">
      <c r="A5533" s="52"/>
      <c r="C5533" s="76"/>
      <c r="D5533" s="185"/>
      <c r="E5533" s="76"/>
      <c r="F5533" s="76" t="str">
        <f>IF(E5533="","",IFERROR(VLOOKUP(E5533,Cadastro!$C$9:$D$1009,2,FALSE),"PROD. NÃO ENCONTRADO"))</f>
        <v/>
      </c>
      <c r="G5533" s="94"/>
      <c r="H5533" s="69" t="str">
        <f>IFERROR(G5533*VLOOKUP(E5533,Saldo!$P$8:$U$1009,6,FALSE),"")</f>
        <v/>
      </c>
      <c r="I5533" s="104" t="str">
        <f>IFERROR(IF(D5533="","",VLOOKUP(E5533,Saldo!$P$8:$Q$1009,2,FALSE)),"")</f>
        <v/>
      </c>
      <c r="J5533" s="76"/>
      <c r="K5533" s="28" t="str">
        <f t="shared" si="86"/>
        <v/>
      </c>
    </row>
    <row r="5534" spans="1:11" ht="18.95" customHeight="1" x14ac:dyDescent="0.25">
      <c r="A5534" s="52"/>
      <c r="C5534" s="76"/>
      <c r="D5534" s="185"/>
      <c r="E5534" s="76"/>
      <c r="F5534" s="76" t="str">
        <f>IF(E5534="","",IFERROR(VLOOKUP(E5534,Cadastro!$C$9:$D$1009,2,FALSE),"PROD. NÃO ENCONTRADO"))</f>
        <v/>
      </c>
      <c r="G5534" s="94"/>
      <c r="H5534" s="69" t="str">
        <f>IFERROR(G5534*VLOOKUP(E5534,Saldo!$P$8:$U$1009,6,FALSE),"")</f>
        <v/>
      </c>
      <c r="I5534" s="104" t="str">
        <f>IFERROR(IF(D5534="","",VLOOKUP(E5534,Saldo!$P$8:$Q$1009,2,FALSE)),"")</f>
        <v/>
      </c>
      <c r="J5534" s="76"/>
      <c r="K5534" s="28" t="str">
        <f t="shared" si="86"/>
        <v/>
      </c>
    </row>
    <row r="5535" spans="1:11" ht="18.95" customHeight="1" x14ac:dyDescent="0.25">
      <c r="A5535" s="52"/>
      <c r="C5535" s="76"/>
      <c r="D5535" s="185"/>
      <c r="E5535" s="76"/>
      <c r="F5535" s="76" t="str">
        <f>IF(E5535="","",IFERROR(VLOOKUP(E5535,Cadastro!$C$9:$D$1009,2,FALSE),"PROD. NÃO ENCONTRADO"))</f>
        <v/>
      </c>
      <c r="G5535" s="94"/>
      <c r="H5535" s="69" t="str">
        <f>IFERROR(G5535*VLOOKUP(E5535,Saldo!$P$8:$U$1009,6,FALSE),"")</f>
        <v/>
      </c>
      <c r="I5535" s="104" t="str">
        <f>IFERROR(IF(D5535="","",VLOOKUP(E5535,Saldo!$P$8:$Q$1009,2,FALSE)),"")</f>
        <v/>
      </c>
      <c r="J5535" s="76"/>
      <c r="K5535" s="28" t="str">
        <f t="shared" si="86"/>
        <v/>
      </c>
    </row>
    <row r="5536" spans="1:11" ht="18.95" customHeight="1" x14ac:dyDescent="0.25">
      <c r="A5536" s="52"/>
      <c r="C5536" s="76"/>
      <c r="D5536" s="185"/>
      <c r="E5536" s="76"/>
      <c r="F5536" s="76" t="str">
        <f>IF(E5536="","",IFERROR(VLOOKUP(E5536,Cadastro!$C$9:$D$1009,2,FALSE),"PROD. NÃO ENCONTRADO"))</f>
        <v/>
      </c>
      <c r="G5536" s="94"/>
      <c r="H5536" s="69" t="str">
        <f>IFERROR(G5536*VLOOKUP(E5536,Saldo!$P$8:$U$1009,6,FALSE),"")</f>
        <v/>
      </c>
      <c r="I5536" s="104" t="str">
        <f>IFERROR(IF(D5536="","",VLOOKUP(E5536,Saldo!$P$8:$Q$1009,2,FALSE)),"")</f>
        <v/>
      </c>
      <c r="J5536" s="76"/>
      <c r="K5536" s="28" t="str">
        <f t="shared" si="86"/>
        <v/>
      </c>
    </row>
    <row r="5537" spans="1:11" ht="18.95" customHeight="1" x14ac:dyDescent="0.25">
      <c r="A5537" s="52"/>
      <c r="C5537" s="76"/>
      <c r="D5537" s="185"/>
      <c r="E5537" s="76"/>
      <c r="F5537" s="76" t="str">
        <f>IF(E5537="","",IFERROR(VLOOKUP(E5537,Cadastro!$C$9:$D$1009,2,FALSE),"PROD. NÃO ENCONTRADO"))</f>
        <v/>
      </c>
      <c r="G5537" s="94"/>
      <c r="H5537" s="69" t="str">
        <f>IFERROR(G5537*VLOOKUP(E5537,Saldo!$P$8:$U$1009,6,FALSE),"")</f>
        <v/>
      </c>
      <c r="I5537" s="104" t="str">
        <f>IFERROR(IF(D5537="","",VLOOKUP(E5537,Saldo!$P$8:$Q$1009,2,FALSE)),"")</f>
        <v/>
      </c>
      <c r="J5537" s="76"/>
      <c r="K5537" s="28" t="str">
        <f t="shared" si="86"/>
        <v/>
      </c>
    </row>
    <row r="5538" spans="1:11" ht="18.95" customHeight="1" x14ac:dyDescent="0.25">
      <c r="A5538" s="52"/>
      <c r="C5538" s="76"/>
      <c r="D5538" s="185"/>
      <c r="E5538" s="76"/>
      <c r="F5538" s="76" t="str">
        <f>IF(E5538="","",IFERROR(VLOOKUP(E5538,Cadastro!$C$9:$D$1009,2,FALSE),"PROD. NÃO ENCONTRADO"))</f>
        <v/>
      </c>
      <c r="G5538" s="94"/>
      <c r="H5538" s="69" t="str">
        <f>IFERROR(G5538*VLOOKUP(E5538,Saldo!$P$8:$U$1009,6,FALSE),"")</f>
        <v/>
      </c>
      <c r="I5538" s="104" t="str">
        <f>IFERROR(IF(D5538="","",VLOOKUP(E5538,Saldo!$P$8:$Q$1009,2,FALSE)),"")</f>
        <v/>
      </c>
      <c r="J5538" s="76"/>
      <c r="K5538" s="28" t="str">
        <f t="shared" si="86"/>
        <v/>
      </c>
    </row>
    <row r="5539" spans="1:11" ht="18.95" customHeight="1" x14ac:dyDescent="0.25">
      <c r="A5539" s="52"/>
      <c r="C5539" s="76"/>
      <c r="D5539" s="185"/>
      <c r="E5539" s="76"/>
      <c r="F5539" s="76" t="str">
        <f>IF(E5539="","",IFERROR(VLOOKUP(E5539,Cadastro!$C$9:$D$1009,2,FALSE),"PROD. NÃO ENCONTRADO"))</f>
        <v/>
      </c>
      <c r="G5539" s="94"/>
      <c r="H5539" s="69" t="str">
        <f>IFERROR(G5539*VLOOKUP(E5539,Saldo!$P$8:$U$1009,6,FALSE),"")</f>
        <v/>
      </c>
      <c r="I5539" s="104" t="str">
        <f>IFERROR(IF(D5539="","",VLOOKUP(E5539,Saldo!$P$8:$Q$1009,2,FALSE)),"")</f>
        <v/>
      </c>
      <c r="J5539" s="76"/>
      <c r="K5539" s="28" t="str">
        <f t="shared" si="86"/>
        <v/>
      </c>
    </row>
    <row r="5540" spans="1:11" ht="18.95" customHeight="1" x14ac:dyDescent="0.25">
      <c r="A5540" s="52"/>
      <c r="C5540" s="76"/>
      <c r="D5540" s="185"/>
      <c r="E5540" s="76"/>
      <c r="F5540" s="76" t="str">
        <f>IF(E5540="","",IFERROR(VLOOKUP(E5540,Cadastro!$C$9:$D$1009,2,FALSE),"PROD. NÃO ENCONTRADO"))</f>
        <v/>
      </c>
      <c r="G5540" s="94"/>
      <c r="H5540" s="69" t="str">
        <f>IFERROR(G5540*VLOOKUP(E5540,Saldo!$P$8:$U$1009,6,FALSE),"")</f>
        <v/>
      </c>
      <c r="I5540" s="104" t="str">
        <f>IFERROR(IF(D5540="","",VLOOKUP(E5540,Saldo!$P$8:$Q$1009,2,FALSE)),"")</f>
        <v/>
      </c>
      <c r="J5540" s="76"/>
      <c r="K5540" s="28" t="str">
        <f t="shared" si="86"/>
        <v/>
      </c>
    </row>
    <row r="5541" spans="1:11" ht="18.95" customHeight="1" x14ac:dyDescent="0.25">
      <c r="A5541" s="52"/>
      <c r="C5541" s="76"/>
      <c r="D5541" s="185"/>
      <c r="E5541" s="76"/>
      <c r="F5541" s="76" t="str">
        <f>IF(E5541="","",IFERROR(VLOOKUP(E5541,Cadastro!$C$9:$D$1009,2,FALSE),"PROD. NÃO ENCONTRADO"))</f>
        <v/>
      </c>
      <c r="G5541" s="94"/>
      <c r="H5541" s="69" t="str">
        <f>IFERROR(G5541*VLOOKUP(E5541,Saldo!$P$8:$U$1009,6,FALSE),"")</f>
        <v/>
      </c>
      <c r="I5541" s="104" t="str">
        <f>IFERROR(IF(D5541="","",VLOOKUP(E5541,Saldo!$P$8:$Q$1009,2,FALSE)),"")</f>
        <v/>
      </c>
      <c r="J5541" s="76"/>
      <c r="K5541" s="28" t="str">
        <f t="shared" si="86"/>
        <v/>
      </c>
    </row>
    <row r="5542" spans="1:11" ht="18.95" customHeight="1" x14ac:dyDescent="0.25">
      <c r="A5542" s="52"/>
      <c r="C5542" s="76"/>
      <c r="D5542" s="185"/>
      <c r="E5542" s="76"/>
      <c r="F5542" s="76" t="str">
        <f>IF(E5542="","",IFERROR(VLOOKUP(E5542,Cadastro!$C$9:$D$1009,2,FALSE),"PROD. NÃO ENCONTRADO"))</f>
        <v/>
      </c>
      <c r="G5542" s="94"/>
      <c r="H5542" s="69" t="str">
        <f>IFERROR(G5542*VLOOKUP(E5542,Saldo!$P$8:$U$1009,6,FALSE),"")</f>
        <v/>
      </c>
      <c r="I5542" s="104" t="str">
        <f>IFERROR(IF(D5542="","",VLOOKUP(E5542,Saldo!$P$8:$Q$1009,2,FALSE)),"")</f>
        <v/>
      </c>
      <c r="J5542" s="76"/>
      <c r="K5542" s="28" t="str">
        <f t="shared" si="86"/>
        <v/>
      </c>
    </row>
    <row r="5543" spans="1:11" ht="18.95" customHeight="1" x14ac:dyDescent="0.25">
      <c r="A5543" s="52"/>
      <c r="C5543" s="76"/>
      <c r="D5543" s="185"/>
      <c r="E5543" s="76"/>
      <c r="F5543" s="76" t="str">
        <f>IF(E5543="","",IFERROR(VLOOKUP(E5543,Cadastro!$C$9:$D$1009,2,FALSE),"PROD. NÃO ENCONTRADO"))</f>
        <v/>
      </c>
      <c r="G5543" s="94"/>
      <c r="H5543" s="69" t="str">
        <f>IFERROR(G5543*VLOOKUP(E5543,Saldo!$P$8:$U$1009,6,FALSE),"")</f>
        <v/>
      </c>
      <c r="I5543" s="104" t="str">
        <f>IFERROR(IF(D5543="","",VLOOKUP(E5543,Saldo!$P$8:$Q$1009,2,FALSE)),"")</f>
        <v/>
      </c>
      <c r="J5543" s="76"/>
      <c r="K5543" s="28" t="str">
        <f t="shared" si="86"/>
        <v/>
      </c>
    </row>
    <row r="5544" spans="1:11" ht="18.95" customHeight="1" x14ac:dyDescent="0.25">
      <c r="A5544" s="52"/>
      <c r="C5544" s="76"/>
      <c r="D5544" s="185"/>
      <c r="E5544" s="76"/>
      <c r="F5544" s="76" t="str">
        <f>IF(E5544="","",IFERROR(VLOOKUP(E5544,Cadastro!$C$9:$D$1009,2,FALSE),"PROD. NÃO ENCONTRADO"))</f>
        <v/>
      </c>
      <c r="G5544" s="94"/>
      <c r="H5544" s="69" t="str">
        <f>IFERROR(G5544*VLOOKUP(E5544,Saldo!$P$8:$U$1009,6,FALSE),"")</f>
        <v/>
      </c>
      <c r="I5544" s="104" t="str">
        <f>IFERROR(IF(D5544="","",VLOOKUP(E5544,Saldo!$P$8:$Q$1009,2,FALSE)),"")</f>
        <v/>
      </c>
      <c r="J5544" s="76"/>
      <c r="K5544" s="28" t="str">
        <f t="shared" si="86"/>
        <v/>
      </c>
    </row>
    <row r="5545" spans="1:11" ht="18.95" customHeight="1" x14ac:dyDescent="0.25">
      <c r="A5545" s="52"/>
      <c r="C5545" s="76"/>
      <c r="D5545" s="185"/>
      <c r="E5545" s="76"/>
      <c r="F5545" s="76" t="str">
        <f>IF(E5545="","",IFERROR(VLOOKUP(E5545,Cadastro!$C$9:$D$1009,2,FALSE),"PROD. NÃO ENCONTRADO"))</f>
        <v/>
      </c>
      <c r="G5545" s="94"/>
      <c r="H5545" s="69" t="str">
        <f>IFERROR(G5545*VLOOKUP(E5545,Saldo!$P$8:$U$1009,6,FALSE),"")</f>
        <v/>
      </c>
      <c r="I5545" s="104" t="str">
        <f>IFERROR(IF(D5545="","",VLOOKUP(E5545,Saldo!$P$8:$Q$1009,2,FALSE)),"")</f>
        <v/>
      </c>
      <c r="J5545" s="76"/>
      <c r="K5545" s="28" t="str">
        <f t="shared" si="86"/>
        <v/>
      </c>
    </row>
    <row r="5546" spans="1:11" ht="18.95" customHeight="1" x14ac:dyDescent="0.25">
      <c r="A5546" s="52"/>
      <c r="C5546" s="76"/>
      <c r="D5546" s="185"/>
      <c r="E5546" s="76"/>
      <c r="F5546" s="76" t="str">
        <f>IF(E5546="","",IFERROR(VLOOKUP(E5546,Cadastro!$C$9:$D$1009,2,FALSE),"PROD. NÃO ENCONTRADO"))</f>
        <v/>
      </c>
      <c r="G5546" s="94"/>
      <c r="H5546" s="69" t="str">
        <f>IFERROR(G5546*VLOOKUP(E5546,Saldo!$P$8:$U$1009,6,FALSE),"")</f>
        <v/>
      </c>
      <c r="I5546" s="104" t="str">
        <f>IFERROR(IF(D5546="","",VLOOKUP(E5546,Saldo!$P$8:$Q$1009,2,FALSE)),"")</f>
        <v/>
      </c>
      <c r="J5546" s="76"/>
      <c r="K5546" s="28" t="str">
        <f t="shared" si="86"/>
        <v/>
      </c>
    </row>
    <row r="5547" spans="1:11" ht="18.95" customHeight="1" x14ac:dyDescent="0.25">
      <c r="A5547" s="52"/>
      <c r="C5547" s="76"/>
      <c r="D5547" s="185"/>
      <c r="E5547" s="76"/>
      <c r="F5547" s="76" t="str">
        <f>IF(E5547="","",IFERROR(VLOOKUP(E5547,Cadastro!$C$9:$D$1009,2,FALSE),"PROD. NÃO ENCONTRADO"))</f>
        <v/>
      </c>
      <c r="G5547" s="94"/>
      <c r="H5547" s="69" t="str">
        <f>IFERROR(G5547*VLOOKUP(E5547,Saldo!$P$8:$U$1009,6,FALSE),"")</f>
        <v/>
      </c>
      <c r="I5547" s="104" t="str">
        <f>IFERROR(IF(D5547="","",VLOOKUP(E5547,Saldo!$P$8:$Q$1009,2,FALSE)),"")</f>
        <v/>
      </c>
      <c r="J5547" s="76"/>
      <c r="K5547" s="28" t="str">
        <f t="shared" si="86"/>
        <v/>
      </c>
    </row>
    <row r="5548" spans="1:11" ht="18.95" customHeight="1" x14ac:dyDescent="0.25">
      <c r="A5548" s="52"/>
      <c r="C5548" s="76"/>
      <c r="D5548" s="185"/>
      <c r="E5548" s="76"/>
      <c r="F5548" s="76" t="str">
        <f>IF(E5548="","",IFERROR(VLOOKUP(E5548,Cadastro!$C$9:$D$1009,2,FALSE),"PROD. NÃO ENCONTRADO"))</f>
        <v/>
      </c>
      <c r="G5548" s="94"/>
      <c r="H5548" s="69" t="str">
        <f>IFERROR(G5548*VLOOKUP(E5548,Saldo!$P$8:$U$1009,6,FALSE),"")</f>
        <v/>
      </c>
      <c r="I5548" s="104" t="str">
        <f>IFERROR(IF(D5548="","",VLOOKUP(E5548,Saldo!$P$8:$Q$1009,2,FALSE)),"")</f>
        <v/>
      </c>
      <c r="J5548" s="76"/>
      <c r="K5548" s="28" t="str">
        <f t="shared" si="86"/>
        <v/>
      </c>
    </row>
    <row r="5549" spans="1:11" ht="18.95" customHeight="1" x14ac:dyDescent="0.25">
      <c r="A5549" s="52"/>
      <c r="C5549" s="76"/>
      <c r="D5549" s="185"/>
      <c r="E5549" s="76"/>
      <c r="F5549" s="76" t="str">
        <f>IF(E5549="","",IFERROR(VLOOKUP(E5549,Cadastro!$C$9:$D$1009,2,FALSE),"PROD. NÃO ENCONTRADO"))</f>
        <v/>
      </c>
      <c r="G5549" s="94"/>
      <c r="H5549" s="69" t="str">
        <f>IFERROR(G5549*VLOOKUP(E5549,Saldo!$P$8:$U$1009,6,FALSE),"")</f>
        <v/>
      </c>
      <c r="I5549" s="104" t="str">
        <f>IFERROR(IF(D5549="","",VLOOKUP(E5549,Saldo!$P$8:$Q$1009,2,FALSE)),"")</f>
        <v/>
      </c>
      <c r="J5549" s="76"/>
      <c r="K5549" s="28" t="str">
        <f t="shared" si="86"/>
        <v/>
      </c>
    </row>
    <row r="5550" spans="1:11" ht="18.95" customHeight="1" x14ac:dyDescent="0.25">
      <c r="A5550" s="52"/>
      <c r="C5550" s="76"/>
      <c r="D5550" s="185"/>
      <c r="E5550" s="76"/>
      <c r="F5550" s="76" t="str">
        <f>IF(E5550="","",IFERROR(VLOOKUP(E5550,Cadastro!$C$9:$D$1009,2,FALSE),"PROD. NÃO ENCONTRADO"))</f>
        <v/>
      </c>
      <c r="G5550" s="94"/>
      <c r="H5550" s="69" t="str">
        <f>IFERROR(G5550*VLOOKUP(E5550,Saldo!$P$8:$U$1009,6,FALSE),"")</f>
        <v/>
      </c>
      <c r="I5550" s="104" t="str">
        <f>IFERROR(IF(D5550="","",VLOOKUP(E5550,Saldo!$P$8:$Q$1009,2,FALSE)),"")</f>
        <v/>
      </c>
      <c r="J5550" s="76"/>
      <c r="K5550" s="28" t="str">
        <f t="shared" si="86"/>
        <v/>
      </c>
    </row>
    <row r="5551" spans="1:11" ht="18.95" customHeight="1" x14ac:dyDescent="0.25">
      <c r="A5551" s="52"/>
      <c r="C5551" s="76"/>
      <c r="D5551" s="185"/>
      <c r="E5551" s="76"/>
      <c r="F5551" s="76" t="str">
        <f>IF(E5551="","",IFERROR(VLOOKUP(E5551,Cadastro!$C$9:$D$1009,2,FALSE),"PROD. NÃO ENCONTRADO"))</f>
        <v/>
      </c>
      <c r="G5551" s="94"/>
      <c r="H5551" s="69" t="str">
        <f>IFERROR(G5551*VLOOKUP(E5551,Saldo!$P$8:$U$1009,6,FALSE),"")</f>
        <v/>
      </c>
      <c r="I5551" s="104" t="str">
        <f>IFERROR(IF(D5551="","",VLOOKUP(E5551,Saldo!$P$8:$Q$1009,2,FALSE)),"")</f>
        <v/>
      </c>
      <c r="J5551" s="76"/>
      <c r="K5551" s="28" t="str">
        <f t="shared" si="86"/>
        <v/>
      </c>
    </row>
    <row r="5552" spans="1:11" ht="18.95" customHeight="1" x14ac:dyDescent="0.25">
      <c r="A5552" s="52"/>
      <c r="C5552" s="76"/>
      <c r="D5552" s="185"/>
      <c r="E5552" s="76"/>
      <c r="F5552" s="76" t="str">
        <f>IF(E5552="","",IFERROR(VLOOKUP(E5552,Cadastro!$C$9:$D$1009,2,FALSE),"PROD. NÃO ENCONTRADO"))</f>
        <v/>
      </c>
      <c r="G5552" s="94"/>
      <c r="H5552" s="69" t="str">
        <f>IFERROR(G5552*VLOOKUP(E5552,Saldo!$P$8:$U$1009,6,FALSE),"")</f>
        <v/>
      </c>
      <c r="I5552" s="104" t="str">
        <f>IFERROR(IF(D5552="","",VLOOKUP(E5552,Saldo!$P$8:$Q$1009,2,FALSE)),"")</f>
        <v/>
      </c>
      <c r="J5552" s="76"/>
      <c r="K5552" s="28" t="str">
        <f t="shared" si="86"/>
        <v/>
      </c>
    </row>
    <row r="5553" spans="1:11" ht="18.95" customHeight="1" x14ac:dyDescent="0.25">
      <c r="A5553" s="52"/>
      <c r="C5553" s="76"/>
      <c r="D5553" s="185"/>
      <c r="E5553" s="76"/>
      <c r="F5553" s="76" t="str">
        <f>IF(E5553="","",IFERROR(VLOOKUP(E5553,Cadastro!$C$9:$D$1009,2,FALSE),"PROD. NÃO ENCONTRADO"))</f>
        <v/>
      </c>
      <c r="G5553" s="94"/>
      <c r="H5553" s="69" t="str">
        <f>IFERROR(G5553*VLOOKUP(E5553,Saldo!$P$8:$U$1009,6,FALSE),"")</f>
        <v/>
      </c>
      <c r="I5553" s="104" t="str">
        <f>IFERROR(IF(D5553="","",VLOOKUP(E5553,Saldo!$P$8:$Q$1009,2,FALSE)),"")</f>
        <v/>
      </c>
      <c r="J5553" s="76"/>
      <c r="K5553" s="28" t="str">
        <f t="shared" si="86"/>
        <v/>
      </c>
    </row>
    <row r="5554" spans="1:11" ht="18.95" customHeight="1" x14ac:dyDescent="0.25">
      <c r="A5554" s="52"/>
      <c r="C5554" s="76"/>
      <c r="D5554" s="185"/>
      <c r="E5554" s="76"/>
      <c r="F5554" s="76" t="str">
        <f>IF(E5554="","",IFERROR(VLOOKUP(E5554,Cadastro!$C$9:$D$1009,2,FALSE),"PROD. NÃO ENCONTRADO"))</f>
        <v/>
      </c>
      <c r="G5554" s="94"/>
      <c r="H5554" s="69" t="str">
        <f>IFERROR(G5554*VLOOKUP(E5554,Saldo!$P$8:$U$1009,6,FALSE),"")</f>
        <v/>
      </c>
      <c r="I5554" s="104" t="str">
        <f>IFERROR(IF(D5554="","",VLOOKUP(E5554,Saldo!$P$8:$Q$1009,2,FALSE)),"")</f>
        <v/>
      </c>
      <c r="J5554" s="76"/>
      <c r="K5554" s="28" t="str">
        <f t="shared" si="86"/>
        <v/>
      </c>
    </row>
    <row r="5555" spans="1:11" ht="18.95" customHeight="1" x14ac:dyDescent="0.25">
      <c r="A5555" s="52"/>
      <c r="C5555" s="76"/>
      <c r="D5555" s="185"/>
      <c r="E5555" s="76"/>
      <c r="F5555" s="76" t="str">
        <f>IF(E5555="","",IFERROR(VLOOKUP(E5555,Cadastro!$C$9:$D$1009,2,FALSE),"PROD. NÃO ENCONTRADO"))</f>
        <v/>
      </c>
      <c r="G5555" s="94"/>
      <c r="H5555" s="69" t="str">
        <f>IFERROR(G5555*VLOOKUP(E5555,Saldo!$P$8:$U$1009,6,FALSE),"")</f>
        <v/>
      </c>
      <c r="I5555" s="104" t="str">
        <f>IFERROR(IF(D5555="","",VLOOKUP(E5555,Saldo!$P$8:$Q$1009,2,FALSE)),"")</f>
        <v/>
      </c>
      <c r="J5555" s="76"/>
      <c r="K5555" s="28" t="str">
        <f t="shared" si="86"/>
        <v/>
      </c>
    </row>
    <row r="5556" spans="1:11" ht="18.95" customHeight="1" x14ac:dyDescent="0.25">
      <c r="A5556" s="52"/>
      <c r="C5556" s="76"/>
      <c r="D5556" s="185"/>
      <c r="E5556" s="76"/>
      <c r="F5556" s="76" t="str">
        <f>IF(E5556="","",IFERROR(VLOOKUP(E5556,Cadastro!$C$9:$D$1009,2,FALSE),"PROD. NÃO ENCONTRADO"))</f>
        <v/>
      </c>
      <c r="G5556" s="94"/>
      <c r="H5556" s="69" t="str">
        <f>IFERROR(G5556*VLOOKUP(E5556,Saldo!$P$8:$U$1009,6,FALSE),"")</f>
        <v/>
      </c>
      <c r="I5556" s="104" t="str">
        <f>IFERROR(IF(D5556="","",VLOOKUP(E5556,Saldo!$P$8:$Q$1009,2,FALSE)),"")</f>
        <v/>
      </c>
      <c r="J5556" s="76"/>
      <c r="K5556" s="28" t="str">
        <f t="shared" si="86"/>
        <v/>
      </c>
    </row>
    <row r="5557" spans="1:11" ht="18.95" customHeight="1" x14ac:dyDescent="0.25">
      <c r="A5557" s="52"/>
      <c r="C5557" s="76"/>
      <c r="D5557" s="185"/>
      <c r="E5557" s="76"/>
      <c r="F5557" s="76" t="str">
        <f>IF(E5557="","",IFERROR(VLOOKUP(E5557,Cadastro!$C$9:$D$1009,2,FALSE),"PROD. NÃO ENCONTRADO"))</f>
        <v/>
      </c>
      <c r="G5557" s="94"/>
      <c r="H5557" s="69" t="str">
        <f>IFERROR(G5557*VLOOKUP(E5557,Saldo!$P$8:$U$1009,6,FALSE),"")</f>
        <v/>
      </c>
      <c r="I5557" s="104" t="str">
        <f>IFERROR(IF(D5557="","",VLOOKUP(E5557,Saldo!$P$8:$Q$1009,2,FALSE)),"")</f>
        <v/>
      </c>
      <c r="J5557" s="76"/>
      <c r="K5557" s="28" t="str">
        <f t="shared" si="86"/>
        <v/>
      </c>
    </row>
    <row r="5558" spans="1:11" ht="18.95" customHeight="1" x14ac:dyDescent="0.25">
      <c r="A5558" s="52"/>
      <c r="C5558" s="76"/>
      <c r="D5558" s="185"/>
      <c r="E5558" s="76"/>
      <c r="F5558" s="76" t="str">
        <f>IF(E5558="","",IFERROR(VLOOKUP(E5558,Cadastro!$C$9:$D$1009,2,FALSE),"PROD. NÃO ENCONTRADO"))</f>
        <v/>
      </c>
      <c r="G5558" s="94"/>
      <c r="H5558" s="69" t="str">
        <f>IFERROR(G5558*VLOOKUP(E5558,Saldo!$P$8:$U$1009,6,FALSE),"")</f>
        <v/>
      </c>
      <c r="I5558" s="104" t="str">
        <f>IFERROR(IF(D5558="","",VLOOKUP(E5558,Saldo!$P$8:$Q$1009,2,FALSE)),"")</f>
        <v/>
      </c>
      <c r="J5558" s="76"/>
      <c r="K5558" s="28" t="str">
        <f t="shared" si="86"/>
        <v/>
      </c>
    </row>
    <row r="5559" spans="1:11" ht="18.95" customHeight="1" x14ac:dyDescent="0.25">
      <c r="A5559" s="52"/>
      <c r="C5559" s="76"/>
      <c r="D5559" s="185"/>
      <c r="E5559" s="76"/>
      <c r="F5559" s="76" t="str">
        <f>IF(E5559="","",IFERROR(VLOOKUP(E5559,Cadastro!$C$9:$D$1009,2,FALSE),"PROD. NÃO ENCONTRADO"))</f>
        <v/>
      </c>
      <c r="G5559" s="94"/>
      <c r="H5559" s="69" t="str">
        <f>IFERROR(G5559*VLOOKUP(E5559,Saldo!$P$8:$U$1009,6,FALSE),"")</f>
        <v/>
      </c>
      <c r="I5559" s="104" t="str">
        <f>IFERROR(IF(D5559="","",VLOOKUP(E5559,Saldo!$P$8:$Q$1009,2,FALSE)),"")</f>
        <v/>
      </c>
      <c r="J5559" s="76"/>
      <c r="K5559" s="28" t="str">
        <f t="shared" si="86"/>
        <v/>
      </c>
    </row>
    <row r="5560" spans="1:11" ht="18.95" customHeight="1" x14ac:dyDescent="0.25">
      <c r="A5560" s="52"/>
      <c r="C5560" s="76"/>
      <c r="D5560" s="185"/>
      <c r="E5560" s="76"/>
      <c r="F5560" s="76" t="str">
        <f>IF(E5560="","",IFERROR(VLOOKUP(E5560,Cadastro!$C$9:$D$1009,2,FALSE),"PROD. NÃO ENCONTRADO"))</f>
        <v/>
      </c>
      <c r="G5560" s="94"/>
      <c r="H5560" s="69" t="str">
        <f>IFERROR(G5560*VLOOKUP(E5560,Saldo!$P$8:$U$1009,6,FALSE),"")</f>
        <v/>
      </c>
      <c r="I5560" s="104" t="str">
        <f>IFERROR(IF(D5560="","",VLOOKUP(E5560,Saldo!$P$8:$Q$1009,2,FALSE)),"")</f>
        <v/>
      </c>
      <c r="J5560" s="76"/>
      <c r="K5560" s="28" t="str">
        <f t="shared" si="86"/>
        <v/>
      </c>
    </row>
    <row r="5561" spans="1:11" ht="18.95" customHeight="1" x14ac:dyDescent="0.25">
      <c r="A5561" s="52"/>
      <c r="C5561" s="76"/>
      <c r="D5561" s="185"/>
      <c r="E5561" s="76"/>
      <c r="F5561" s="76" t="str">
        <f>IF(E5561="","",IFERROR(VLOOKUP(E5561,Cadastro!$C$9:$D$1009,2,FALSE),"PROD. NÃO ENCONTRADO"))</f>
        <v/>
      </c>
      <c r="G5561" s="94"/>
      <c r="H5561" s="69" t="str">
        <f>IFERROR(G5561*VLOOKUP(E5561,Saldo!$P$8:$U$1009,6,FALSE),"")</f>
        <v/>
      </c>
      <c r="I5561" s="104" t="str">
        <f>IFERROR(IF(D5561="","",VLOOKUP(E5561,Saldo!$P$8:$Q$1009,2,FALSE)),"")</f>
        <v/>
      </c>
      <c r="J5561" s="76"/>
      <c r="K5561" s="28" t="str">
        <f t="shared" si="86"/>
        <v/>
      </c>
    </row>
    <row r="5562" spans="1:11" ht="18.95" customHeight="1" x14ac:dyDescent="0.25">
      <c r="A5562" s="52"/>
      <c r="C5562" s="76"/>
      <c r="D5562" s="185"/>
      <c r="E5562" s="76"/>
      <c r="F5562" s="76" t="str">
        <f>IF(E5562="","",IFERROR(VLOOKUP(E5562,Cadastro!$C$9:$D$1009,2,FALSE),"PROD. NÃO ENCONTRADO"))</f>
        <v/>
      </c>
      <c r="G5562" s="94"/>
      <c r="H5562" s="69" t="str">
        <f>IFERROR(G5562*VLOOKUP(E5562,Saldo!$P$8:$U$1009,6,FALSE),"")</f>
        <v/>
      </c>
      <c r="I5562" s="104" t="str">
        <f>IFERROR(IF(D5562="","",VLOOKUP(E5562,Saldo!$P$8:$Q$1009,2,FALSE)),"")</f>
        <v/>
      </c>
      <c r="J5562" s="76"/>
      <c r="K5562" s="28" t="str">
        <f t="shared" si="86"/>
        <v/>
      </c>
    </row>
    <row r="5563" spans="1:11" ht="18.95" customHeight="1" x14ac:dyDescent="0.25">
      <c r="A5563" s="52"/>
      <c r="C5563" s="76"/>
      <c r="D5563" s="185"/>
      <c r="E5563" s="76"/>
      <c r="F5563" s="76" t="str">
        <f>IF(E5563="","",IFERROR(VLOOKUP(E5563,Cadastro!$C$9:$D$1009,2,FALSE),"PROD. NÃO ENCONTRADO"))</f>
        <v/>
      </c>
      <c r="G5563" s="94"/>
      <c r="H5563" s="69" t="str">
        <f>IFERROR(G5563*VLOOKUP(E5563,Saldo!$P$8:$U$1009,6,FALSE),"")</f>
        <v/>
      </c>
      <c r="I5563" s="104" t="str">
        <f>IFERROR(IF(D5563="","",VLOOKUP(E5563,Saldo!$P$8:$Q$1009,2,FALSE)),"")</f>
        <v/>
      </c>
      <c r="J5563" s="76"/>
      <c r="K5563" s="28" t="str">
        <f t="shared" si="86"/>
        <v/>
      </c>
    </row>
    <row r="5564" spans="1:11" ht="18.95" customHeight="1" x14ac:dyDescent="0.25">
      <c r="A5564" s="52"/>
      <c r="C5564" s="76"/>
      <c r="D5564" s="185"/>
      <c r="E5564" s="76"/>
      <c r="F5564" s="76" t="str">
        <f>IF(E5564="","",IFERROR(VLOOKUP(E5564,Cadastro!$C$9:$D$1009,2,FALSE),"PROD. NÃO ENCONTRADO"))</f>
        <v/>
      </c>
      <c r="G5564" s="94"/>
      <c r="H5564" s="69" t="str">
        <f>IFERROR(G5564*VLOOKUP(E5564,Saldo!$P$8:$U$1009,6,FALSE),"")</f>
        <v/>
      </c>
      <c r="I5564" s="104" t="str">
        <f>IFERROR(IF(D5564="","",VLOOKUP(E5564,Saldo!$P$8:$Q$1009,2,FALSE)),"")</f>
        <v/>
      </c>
      <c r="J5564" s="76"/>
      <c r="K5564" s="28" t="str">
        <f t="shared" si="86"/>
        <v/>
      </c>
    </row>
    <row r="5565" spans="1:11" ht="18.95" customHeight="1" x14ac:dyDescent="0.25">
      <c r="A5565" s="52"/>
      <c r="C5565" s="76"/>
      <c r="D5565" s="185"/>
      <c r="E5565" s="76"/>
      <c r="F5565" s="76" t="str">
        <f>IF(E5565="","",IFERROR(VLOOKUP(E5565,Cadastro!$C$9:$D$1009,2,FALSE),"PROD. NÃO ENCONTRADO"))</f>
        <v/>
      </c>
      <c r="G5565" s="94"/>
      <c r="H5565" s="69" t="str">
        <f>IFERROR(G5565*VLOOKUP(E5565,Saldo!$P$8:$U$1009,6,FALSE),"")</f>
        <v/>
      </c>
      <c r="I5565" s="104" t="str">
        <f>IFERROR(IF(D5565="","",VLOOKUP(E5565,Saldo!$P$8:$Q$1009,2,FALSE)),"")</f>
        <v/>
      </c>
      <c r="J5565" s="76"/>
      <c r="K5565" s="28" t="str">
        <f t="shared" si="86"/>
        <v/>
      </c>
    </row>
    <row r="5566" spans="1:11" ht="18.95" customHeight="1" x14ac:dyDescent="0.25">
      <c r="A5566" s="52"/>
      <c r="C5566" s="76"/>
      <c r="D5566" s="185"/>
      <c r="E5566" s="76"/>
      <c r="F5566" s="76" t="str">
        <f>IF(E5566="","",IFERROR(VLOOKUP(E5566,Cadastro!$C$9:$D$1009,2,FALSE),"PROD. NÃO ENCONTRADO"))</f>
        <v/>
      </c>
      <c r="G5566" s="94"/>
      <c r="H5566" s="69" t="str">
        <f>IFERROR(G5566*VLOOKUP(E5566,Saldo!$P$8:$U$1009,6,FALSE),"")</f>
        <v/>
      </c>
      <c r="I5566" s="104" t="str">
        <f>IFERROR(IF(D5566="","",VLOOKUP(E5566,Saldo!$P$8:$Q$1009,2,FALSE)),"")</f>
        <v/>
      </c>
      <c r="J5566" s="76"/>
      <c r="K5566" s="28" t="str">
        <f t="shared" si="86"/>
        <v/>
      </c>
    </row>
    <row r="5567" spans="1:11" ht="18.95" customHeight="1" x14ac:dyDescent="0.25">
      <c r="A5567" s="52"/>
      <c r="C5567" s="76"/>
      <c r="D5567" s="185"/>
      <c r="E5567" s="76"/>
      <c r="F5567" s="76" t="str">
        <f>IF(E5567="","",IFERROR(VLOOKUP(E5567,Cadastro!$C$9:$D$1009,2,FALSE),"PROD. NÃO ENCONTRADO"))</f>
        <v/>
      </c>
      <c r="G5567" s="94"/>
      <c r="H5567" s="69" t="str">
        <f>IFERROR(G5567*VLOOKUP(E5567,Saldo!$P$8:$U$1009,6,FALSE),"")</f>
        <v/>
      </c>
      <c r="I5567" s="104" t="str">
        <f>IFERROR(IF(D5567="","",VLOOKUP(E5567,Saldo!$P$8:$Q$1009,2,FALSE)),"")</f>
        <v/>
      </c>
      <c r="J5567" s="76"/>
      <c r="K5567" s="28" t="str">
        <f t="shared" si="86"/>
        <v/>
      </c>
    </row>
    <row r="5568" spans="1:11" ht="18.95" customHeight="1" x14ac:dyDescent="0.25">
      <c r="A5568" s="52"/>
      <c r="C5568" s="76"/>
      <c r="D5568" s="185"/>
      <c r="E5568" s="76"/>
      <c r="F5568" s="76" t="str">
        <f>IF(E5568="","",IFERROR(VLOOKUP(E5568,Cadastro!$C$9:$D$1009,2,FALSE),"PROD. NÃO ENCONTRADO"))</f>
        <v/>
      </c>
      <c r="G5568" s="94"/>
      <c r="H5568" s="69" t="str">
        <f>IFERROR(G5568*VLOOKUP(E5568,Saldo!$P$8:$U$1009,6,FALSE),"")</f>
        <v/>
      </c>
      <c r="I5568" s="104" t="str">
        <f>IFERROR(IF(D5568="","",VLOOKUP(E5568,Saldo!$P$8:$Q$1009,2,FALSE)),"")</f>
        <v/>
      </c>
      <c r="J5568" s="76"/>
      <c r="K5568" s="28" t="str">
        <f t="shared" si="86"/>
        <v/>
      </c>
    </row>
    <row r="5569" spans="1:11" ht="18.95" customHeight="1" x14ac:dyDescent="0.25">
      <c r="A5569" s="52"/>
      <c r="C5569" s="76"/>
      <c r="D5569" s="185"/>
      <c r="E5569" s="76"/>
      <c r="F5569" s="76" t="str">
        <f>IF(E5569="","",IFERROR(VLOOKUP(E5569,Cadastro!$C$9:$D$1009,2,FALSE),"PROD. NÃO ENCONTRADO"))</f>
        <v/>
      </c>
      <c r="G5569" s="94"/>
      <c r="H5569" s="69" t="str">
        <f>IFERROR(G5569*VLOOKUP(E5569,Saldo!$P$8:$U$1009,6,FALSE),"")</f>
        <v/>
      </c>
      <c r="I5569" s="104" t="str">
        <f>IFERROR(IF(D5569="","",VLOOKUP(E5569,Saldo!$P$8:$Q$1009,2,FALSE)),"")</f>
        <v/>
      </c>
      <c r="J5569" s="76"/>
      <c r="K5569" s="28" t="str">
        <f t="shared" si="86"/>
        <v/>
      </c>
    </row>
    <row r="5570" spans="1:11" ht="18.95" customHeight="1" x14ac:dyDescent="0.25">
      <c r="A5570" s="52"/>
      <c r="C5570" s="76"/>
      <c r="D5570" s="185"/>
      <c r="E5570" s="76"/>
      <c r="F5570" s="76" t="str">
        <f>IF(E5570="","",IFERROR(VLOOKUP(E5570,Cadastro!$C$9:$D$1009,2,FALSE),"PROD. NÃO ENCONTRADO"))</f>
        <v/>
      </c>
      <c r="G5570" s="94"/>
      <c r="H5570" s="69" t="str">
        <f>IFERROR(G5570*VLOOKUP(E5570,Saldo!$P$8:$U$1009,6,FALSE),"")</f>
        <v/>
      </c>
      <c r="I5570" s="104" t="str">
        <f>IFERROR(IF(D5570="","",VLOOKUP(E5570,Saldo!$P$8:$Q$1009,2,FALSE)),"")</f>
        <v/>
      </c>
      <c r="J5570" s="76"/>
      <c r="K5570" s="28" t="str">
        <f t="shared" si="86"/>
        <v/>
      </c>
    </row>
    <row r="5571" spans="1:11" ht="18.95" customHeight="1" x14ac:dyDescent="0.25">
      <c r="A5571" s="52"/>
      <c r="C5571" s="76"/>
      <c r="D5571" s="185"/>
      <c r="E5571" s="76"/>
      <c r="F5571" s="76" t="str">
        <f>IF(E5571="","",IFERROR(VLOOKUP(E5571,Cadastro!$C$9:$D$1009,2,FALSE),"PROD. NÃO ENCONTRADO"))</f>
        <v/>
      </c>
      <c r="G5571" s="94"/>
      <c r="H5571" s="69" t="str">
        <f>IFERROR(G5571*VLOOKUP(E5571,Saldo!$P$8:$U$1009,6,FALSE),"")</f>
        <v/>
      </c>
      <c r="I5571" s="104" t="str">
        <f>IFERROR(IF(D5571="","",VLOOKUP(E5571,Saldo!$P$8:$Q$1009,2,FALSE)),"")</f>
        <v/>
      </c>
      <c r="J5571" s="76"/>
      <c r="K5571" s="28" t="str">
        <f t="shared" si="86"/>
        <v/>
      </c>
    </row>
    <row r="5572" spans="1:11" ht="18.95" customHeight="1" x14ac:dyDescent="0.25">
      <c r="A5572" s="52"/>
      <c r="C5572" s="76"/>
      <c r="D5572" s="185"/>
      <c r="E5572" s="76"/>
      <c r="F5572" s="76" t="str">
        <f>IF(E5572="","",IFERROR(VLOOKUP(E5572,Cadastro!$C$9:$D$1009,2,FALSE),"PROD. NÃO ENCONTRADO"))</f>
        <v/>
      </c>
      <c r="G5572" s="94"/>
      <c r="H5572" s="69" t="str">
        <f>IFERROR(G5572*VLOOKUP(E5572,Saldo!$P$8:$U$1009,6,FALSE),"")</f>
        <v/>
      </c>
      <c r="I5572" s="104" t="str">
        <f>IFERROR(IF(D5572="","",VLOOKUP(E5572,Saldo!$P$8:$Q$1009,2,FALSE)),"")</f>
        <v/>
      </c>
      <c r="J5572" s="76"/>
      <c r="K5572" s="28" t="str">
        <f t="shared" si="86"/>
        <v/>
      </c>
    </row>
    <row r="5573" spans="1:11" ht="18.95" customHeight="1" x14ac:dyDescent="0.25">
      <c r="A5573" s="52"/>
      <c r="C5573" s="76"/>
      <c r="D5573" s="185"/>
      <c r="E5573" s="76"/>
      <c r="F5573" s="76" t="str">
        <f>IF(E5573="","",IFERROR(VLOOKUP(E5573,Cadastro!$C$9:$D$1009,2,FALSE),"PROD. NÃO ENCONTRADO"))</f>
        <v/>
      </c>
      <c r="G5573" s="94"/>
      <c r="H5573" s="69" t="str">
        <f>IFERROR(G5573*VLOOKUP(E5573,Saldo!$P$8:$U$1009,6,FALSE),"")</f>
        <v/>
      </c>
      <c r="I5573" s="104" t="str">
        <f>IFERROR(IF(D5573="","",VLOOKUP(E5573,Saldo!$P$8:$Q$1009,2,FALSE)),"")</f>
        <v/>
      </c>
      <c r="J5573" s="76"/>
      <c r="K5573" s="28" t="str">
        <f t="shared" si="86"/>
        <v/>
      </c>
    </row>
    <row r="5574" spans="1:11" ht="18.95" customHeight="1" x14ac:dyDescent="0.25">
      <c r="A5574" s="52"/>
      <c r="C5574" s="76"/>
      <c r="D5574" s="185"/>
      <c r="E5574" s="76"/>
      <c r="F5574" s="76" t="str">
        <f>IF(E5574="","",IFERROR(VLOOKUP(E5574,Cadastro!$C$9:$D$1009,2,FALSE),"PROD. NÃO ENCONTRADO"))</f>
        <v/>
      </c>
      <c r="G5574" s="94"/>
      <c r="H5574" s="69" t="str">
        <f>IFERROR(G5574*VLOOKUP(E5574,Saldo!$P$8:$U$1009,6,FALSE),"")</f>
        <v/>
      </c>
      <c r="I5574" s="104" t="str">
        <f>IFERROR(IF(D5574="","",VLOOKUP(E5574,Saldo!$P$8:$Q$1009,2,FALSE)),"")</f>
        <v/>
      </c>
      <c r="J5574" s="76"/>
      <c r="K5574" s="28" t="str">
        <f t="shared" si="86"/>
        <v/>
      </c>
    </row>
    <row r="5575" spans="1:11" ht="18.95" customHeight="1" x14ac:dyDescent="0.25">
      <c r="A5575" s="52"/>
      <c r="C5575" s="76"/>
      <c r="D5575" s="185"/>
      <c r="E5575" s="76"/>
      <c r="F5575" s="76" t="str">
        <f>IF(E5575="","",IFERROR(VLOOKUP(E5575,Cadastro!$C$9:$D$1009,2,FALSE),"PROD. NÃO ENCONTRADO"))</f>
        <v/>
      </c>
      <c r="G5575" s="94"/>
      <c r="H5575" s="69" t="str">
        <f>IFERROR(G5575*VLOOKUP(E5575,Saldo!$P$8:$U$1009,6,FALSE),"")</f>
        <v/>
      </c>
      <c r="I5575" s="104" t="str">
        <f>IFERROR(IF(D5575="","",VLOOKUP(E5575,Saldo!$P$8:$Q$1009,2,FALSE)),"")</f>
        <v/>
      </c>
      <c r="J5575" s="76"/>
      <c r="K5575" s="28" t="str">
        <f t="shared" si="86"/>
        <v/>
      </c>
    </row>
    <row r="5576" spans="1:11" ht="18.95" customHeight="1" x14ac:dyDescent="0.25">
      <c r="A5576" s="52"/>
      <c r="C5576" s="76"/>
      <c r="D5576" s="185"/>
      <c r="E5576" s="76"/>
      <c r="F5576" s="76" t="str">
        <f>IF(E5576="","",IFERROR(VLOOKUP(E5576,Cadastro!$C$9:$D$1009,2,FALSE),"PROD. NÃO ENCONTRADO"))</f>
        <v/>
      </c>
      <c r="G5576" s="94"/>
      <c r="H5576" s="69" t="str">
        <f>IFERROR(G5576*VLOOKUP(E5576,Saldo!$P$8:$U$1009,6,FALSE),"")</f>
        <v/>
      </c>
      <c r="I5576" s="104" t="str">
        <f>IFERROR(IF(D5576="","",VLOOKUP(E5576,Saldo!$P$8:$Q$1009,2,FALSE)),"")</f>
        <v/>
      </c>
      <c r="J5576" s="76"/>
      <c r="K5576" s="28" t="str">
        <f t="shared" si="86"/>
        <v/>
      </c>
    </row>
    <row r="5577" spans="1:11" ht="18.95" customHeight="1" x14ac:dyDescent="0.25">
      <c r="A5577" s="52"/>
      <c r="C5577" s="76"/>
      <c r="D5577" s="185"/>
      <c r="E5577" s="76"/>
      <c r="F5577" s="76" t="str">
        <f>IF(E5577="","",IFERROR(VLOOKUP(E5577,Cadastro!$C$9:$D$1009,2,FALSE),"PROD. NÃO ENCONTRADO"))</f>
        <v/>
      </c>
      <c r="G5577" s="94"/>
      <c r="H5577" s="69" t="str">
        <f>IFERROR(G5577*VLOOKUP(E5577,Saldo!$P$8:$U$1009,6,FALSE),"")</f>
        <v/>
      </c>
      <c r="I5577" s="104" t="str">
        <f>IFERROR(IF(D5577="","",VLOOKUP(E5577,Saldo!$P$8:$Q$1009,2,FALSE)),"")</f>
        <v/>
      </c>
      <c r="J5577" s="76"/>
      <c r="K5577" s="28" t="str">
        <f t="shared" si="86"/>
        <v/>
      </c>
    </row>
    <row r="5578" spans="1:11" ht="18.95" customHeight="1" x14ac:dyDescent="0.25">
      <c r="A5578" s="52"/>
      <c r="C5578" s="76"/>
      <c r="D5578" s="185"/>
      <c r="E5578" s="76"/>
      <c r="F5578" s="76" t="str">
        <f>IF(E5578="","",IFERROR(VLOOKUP(E5578,Cadastro!$C$9:$D$1009,2,FALSE),"PROD. NÃO ENCONTRADO"))</f>
        <v/>
      </c>
      <c r="G5578" s="94"/>
      <c r="H5578" s="69" t="str">
        <f>IFERROR(G5578*VLOOKUP(E5578,Saldo!$P$8:$U$1009,6,FALSE),"")</f>
        <v/>
      </c>
      <c r="I5578" s="104" t="str">
        <f>IFERROR(IF(D5578="","",VLOOKUP(E5578,Saldo!$P$8:$Q$1009,2,FALSE)),"")</f>
        <v/>
      </c>
      <c r="J5578" s="76"/>
      <c r="K5578" s="28" t="str">
        <f t="shared" ref="K5578:K5641" si="87">IF(D5578="","",MONTH(D5578))</f>
        <v/>
      </c>
    </row>
    <row r="5579" spans="1:11" ht="18.95" customHeight="1" x14ac:dyDescent="0.25">
      <c r="A5579" s="52"/>
      <c r="C5579" s="76"/>
      <c r="D5579" s="185"/>
      <c r="E5579" s="76"/>
      <c r="F5579" s="76" t="str">
        <f>IF(E5579="","",IFERROR(VLOOKUP(E5579,Cadastro!$C$9:$D$1009,2,FALSE),"PROD. NÃO ENCONTRADO"))</f>
        <v/>
      </c>
      <c r="G5579" s="94"/>
      <c r="H5579" s="69" t="str">
        <f>IFERROR(G5579*VLOOKUP(E5579,Saldo!$P$8:$U$1009,6,FALSE),"")</f>
        <v/>
      </c>
      <c r="I5579" s="104" t="str">
        <f>IFERROR(IF(D5579="","",VLOOKUP(E5579,Saldo!$P$8:$Q$1009,2,FALSE)),"")</f>
        <v/>
      </c>
      <c r="J5579" s="76"/>
      <c r="K5579" s="28" t="str">
        <f t="shared" si="87"/>
        <v/>
      </c>
    </row>
    <row r="5580" spans="1:11" ht="18.95" customHeight="1" x14ac:dyDescent="0.25">
      <c r="A5580" s="52"/>
      <c r="C5580" s="76"/>
      <c r="D5580" s="185"/>
      <c r="E5580" s="76"/>
      <c r="F5580" s="76" t="str">
        <f>IF(E5580="","",IFERROR(VLOOKUP(E5580,Cadastro!$C$9:$D$1009,2,FALSE),"PROD. NÃO ENCONTRADO"))</f>
        <v/>
      </c>
      <c r="G5580" s="94"/>
      <c r="H5580" s="69" t="str">
        <f>IFERROR(G5580*VLOOKUP(E5580,Saldo!$P$8:$U$1009,6,FALSE),"")</f>
        <v/>
      </c>
      <c r="I5580" s="104" t="str">
        <f>IFERROR(IF(D5580="","",VLOOKUP(E5580,Saldo!$P$8:$Q$1009,2,FALSE)),"")</f>
        <v/>
      </c>
      <c r="J5580" s="76"/>
      <c r="K5580" s="28" t="str">
        <f t="shared" si="87"/>
        <v/>
      </c>
    </row>
    <row r="5581" spans="1:11" ht="18.95" customHeight="1" x14ac:dyDescent="0.25">
      <c r="A5581" s="52"/>
      <c r="C5581" s="76"/>
      <c r="D5581" s="185"/>
      <c r="E5581" s="76"/>
      <c r="F5581" s="76" t="str">
        <f>IF(E5581="","",IFERROR(VLOOKUP(E5581,Cadastro!$C$9:$D$1009,2,FALSE),"PROD. NÃO ENCONTRADO"))</f>
        <v/>
      </c>
      <c r="G5581" s="94"/>
      <c r="H5581" s="69" t="str">
        <f>IFERROR(G5581*VLOOKUP(E5581,Saldo!$P$8:$U$1009,6,FALSE),"")</f>
        <v/>
      </c>
      <c r="I5581" s="104" t="str">
        <f>IFERROR(IF(D5581="","",VLOOKUP(E5581,Saldo!$P$8:$Q$1009,2,FALSE)),"")</f>
        <v/>
      </c>
      <c r="J5581" s="76"/>
      <c r="K5581" s="28" t="str">
        <f t="shared" si="87"/>
        <v/>
      </c>
    </row>
    <row r="5582" spans="1:11" ht="18.95" customHeight="1" x14ac:dyDescent="0.25">
      <c r="A5582" s="52"/>
      <c r="C5582" s="76"/>
      <c r="D5582" s="185"/>
      <c r="E5582" s="76"/>
      <c r="F5582" s="76" t="str">
        <f>IF(E5582="","",IFERROR(VLOOKUP(E5582,Cadastro!$C$9:$D$1009,2,FALSE),"PROD. NÃO ENCONTRADO"))</f>
        <v/>
      </c>
      <c r="G5582" s="94"/>
      <c r="H5582" s="69" t="str">
        <f>IFERROR(G5582*VLOOKUP(E5582,Saldo!$P$8:$U$1009,6,FALSE),"")</f>
        <v/>
      </c>
      <c r="I5582" s="104" t="str">
        <f>IFERROR(IF(D5582="","",VLOOKUP(E5582,Saldo!$P$8:$Q$1009,2,FALSE)),"")</f>
        <v/>
      </c>
      <c r="J5582" s="76"/>
      <c r="K5582" s="28" t="str">
        <f t="shared" si="87"/>
        <v/>
      </c>
    </row>
    <row r="5583" spans="1:11" ht="18.95" customHeight="1" x14ac:dyDescent="0.25">
      <c r="A5583" s="52"/>
      <c r="C5583" s="76"/>
      <c r="D5583" s="185"/>
      <c r="E5583" s="76"/>
      <c r="F5583" s="76" t="str">
        <f>IF(E5583="","",IFERROR(VLOOKUP(E5583,Cadastro!$C$9:$D$1009,2,FALSE),"PROD. NÃO ENCONTRADO"))</f>
        <v/>
      </c>
      <c r="G5583" s="94"/>
      <c r="H5583" s="69" t="str">
        <f>IFERROR(G5583*VLOOKUP(E5583,Saldo!$P$8:$U$1009,6,FALSE),"")</f>
        <v/>
      </c>
      <c r="I5583" s="104" t="str">
        <f>IFERROR(IF(D5583="","",VLOOKUP(E5583,Saldo!$P$8:$Q$1009,2,FALSE)),"")</f>
        <v/>
      </c>
      <c r="J5583" s="76"/>
      <c r="K5583" s="28" t="str">
        <f t="shared" si="87"/>
        <v/>
      </c>
    </row>
    <row r="5584" spans="1:11" ht="18.95" customHeight="1" x14ac:dyDescent="0.25">
      <c r="A5584" s="52"/>
      <c r="C5584" s="76"/>
      <c r="D5584" s="185"/>
      <c r="E5584" s="76"/>
      <c r="F5584" s="76" t="str">
        <f>IF(E5584="","",IFERROR(VLOOKUP(E5584,Cadastro!$C$9:$D$1009,2,FALSE),"PROD. NÃO ENCONTRADO"))</f>
        <v/>
      </c>
      <c r="G5584" s="94"/>
      <c r="H5584" s="69" t="str">
        <f>IFERROR(G5584*VLOOKUP(E5584,Saldo!$P$8:$U$1009,6,FALSE),"")</f>
        <v/>
      </c>
      <c r="I5584" s="104" t="str">
        <f>IFERROR(IF(D5584="","",VLOOKUP(E5584,Saldo!$P$8:$Q$1009,2,FALSE)),"")</f>
        <v/>
      </c>
      <c r="J5584" s="76"/>
      <c r="K5584" s="28" t="str">
        <f t="shared" si="87"/>
        <v/>
      </c>
    </row>
    <row r="5585" spans="1:11" ht="18.95" customHeight="1" x14ac:dyDescent="0.25">
      <c r="A5585" s="52"/>
      <c r="C5585" s="76"/>
      <c r="D5585" s="185"/>
      <c r="E5585" s="76"/>
      <c r="F5585" s="76" t="str">
        <f>IF(E5585="","",IFERROR(VLOOKUP(E5585,Cadastro!$C$9:$D$1009,2,FALSE),"PROD. NÃO ENCONTRADO"))</f>
        <v/>
      </c>
      <c r="G5585" s="94"/>
      <c r="H5585" s="69" t="str">
        <f>IFERROR(G5585*VLOOKUP(E5585,Saldo!$P$8:$U$1009,6,FALSE),"")</f>
        <v/>
      </c>
      <c r="I5585" s="104" t="str">
        <f>IFERROR(IF(D5585="","",VLOOKUP(E5585,Saldo!$P$8:$Q$1009,2,FALSE)),"")</f>
        <v/>
      </c>
      <c r="J5585" s="76"/>
      <c r="K5585" s="28" t="str">
        <f t="shared" si="87"/>
        <v/>
      </c>
    </row>
    <row r="5586" spans="1:11" ht="18.95" customHeight="1" x14ac:dyDescent="0.25">
      <c r="A5586" s="52"/>
      <c r="C5586" s="76"/>
      <c r="D5586" s="185"/>
      <c r="E5586" s="76"/>
      <c r="F5586" s="76" t="str">
        <f>IF(E5586="","",IFERROR(VLOOKUP(E5586,Cadastro!$C$9:$D$1009,2,FALSE),"PROD. NÃO ENCONTRADO"))</f>
        <v/>
      </c>
      <c r="G5586" s="94"/>
      <c r="H5586" s="69" t="str">
        <f>IFERROR(G5586*VLOOKUP(E5586,Saldo!$P$8:$U$1009,6,FALSE),"")</f>
        <v/>
      </c>
      <c r="I5586" s="104" t="str">
        <f>IFERROR(IF(D5586="","",VLOOKUP(E5586,Saldo!$P$8:$Q$1009,2,FALSE)),"")</f>
        <v/>
      </c>
      <c r="J5586" s="76"/>
      <c r="K5586" s="28" t="str">
        <f t="shared" si="87"/>
        <v/>
      </c>
    </row>
    <row r="5587" spans="1:11" ht="18.95" customHeight="1" x14ac:dyDescent="0.25">
      <c r="A5587" s="52"/>
      <c r="C5587" s="76"/>
      <c r="D5587" s="185"/>
      <c r="E5587" s="76"/>
      <c r="F5587" s="76" t="str">
        <f>IF(E5587="","",IFERROR(VLOOKUP(E5587,Cadastro!$C$9:$D$1009,2,FALSE),"PROD. NÃO ENCONTRADO"))</f>
        <v/>
      </c>
      <c r="G5587" s="94"/>
      <c r="H5587" s="69" t="str">
        <f>IFERROR(G5587*VLOOKUP(E5587,Saldo!$P$8:$U$1009,6,FALSE),"")</f>
        <v/>
      </c>
      <c r="I5587" s="104" t="str">
        <f>IFERROR(IF(D5587="","",VLOOKUP(E5587,Saldo!$P$8:$Q$1009,2,FALSE)),"")</f>
        <v/>
      </c>
      <c r="J5587" s="76"/>
      <c r="K5587" s="28" t="str">
        <f t="shared" si="87"/>
        <v/>
      </c>
    </row>
    <row r="5588" spans="1:11" ht="18.95" customHeight="1" x14ac:dyDescent="0.25">
      <c r="A5588" s="52"/>
      <c r="C5588" s="76"/>
      <c r="D5588" s="185"/>
      <c r="E5588" s="76"/>
      <c r="F5588" s="76" t="str">
        <f>IF(E5588="","",IFERROR(VLOOKUP(E5588,Cadastro!$C$9:$D$1009,2,FALSE),"PROD. NÃO ENCONTRADO"))</f>
        <v/>
      </c>
      <c r="G5588" s="94"/>
      <c r="H5588" s="69" t="str">
        <f>IFERROR(G5588*VLOOKUP(E5588,Saldo!$P$8:$U$1009,6,FALSE),"")</f>
        <v/>
      </c>
      <c r="I5588" s="104" t="str">
        <f>IFERROR(IF(D5588="","",VLOOKUP(E5588,Saldo!$P$8:$Q$1009,2,FALSE)),"")</f>
        <v/>
      </c>
      <c r="J5588" s="76"/>
      <c r="K5588" s="28" t="str">
        <f t="shared" si="87"/>
        <v/>
      </c>
    </row>
    <row r="5589" spans="1:11" ht="18.95" customHeight="1" x14ac:dyDescent="0.25">
      <c r="A5589" s="52"/>
      <c r="C5589" s="76"/>
      <c r="D5589" s="185"/>
      <c r="E5589" s="76"/>
      <c r="F5589" s="76" t="str">
        <f>IF(E5589="","",IFERROR(VLOOKUP(E5589,Cadastro!$C$9:$D$1009,2,FALSE),"PROD. NÃO ENCONTRADO"))</f>
        <v/>
      </c>
      <c r="G5589" s="94"/>
      <c r="H5589" s="69" t="str">
        <f>IFERROR(G5589*VLOOKUP(E5589,Saldo!$P$8:$U$1009,6,FALSE),"")</f>
        <v/>
      </c>
      <c r="I5589" s="104" t="str">
        <f>IFERROR(IF(D5589="","",VLOOKUP(E5589,Saldo!$P$8:$Q$1009,2,FALSE)),"")</f>
        <v/>
      </c>
      <c r="J5589" s="76"/>
      <c r="K5589" s="28" t="str">
        <f t="shared" si="87"/>
        <v/>
      </c>
    </row>
    <row r="5590" spans="1:11" ht="18.95" customHeight="1" x14ac:dyDescent="0.25">
      <c r="A5590" s="52"/>
      <c r="C5590" s="76"/>
      <c r="D5590" s="185"/>
      <c r="E5590" s="76"/>
      <c r="F5590" s="76" t="str">
        <f>IF(E5590="","",IFERROR(VLOOKUP(E5590,Cadastro!$C$9:$D$1009,2,FALSE),"PROD. NÃO ENCONTRADO"))</f>
        <v/>
      </c>
      <c r="G5590" s="94"/>
      <c r="H5590" s="69" t="str">
        <f>IFERROR(G5590*VLOOKUP(E5590,Saldo!$P$8:$U$1009,6,FALSE),"")</f>
        <v/>
      </c>
      <c r="I5590" s="104" t="str">
        <f>IFERROR(IF(D5590="","",VLOOKUP(E5590,Saldo!$P$8:$Q$1009,2,FALSE)),"")</f>
        <v/>
      </c>
      <c r="J5590" s="76"/>
      <c r="K5590" s="28" t="str">
        <f t="shared" si="87"/>
        <v/>
      </c>
    </row>
    <row r="5591" spans="1:11" ht="18.95" customHeight="1" x14ac:dyDescent="0.25">
      <c r="A5591" s="52"/>
      <c r="C5591" s="76"/>
      <c r="D5591" s="185"/>
      <c r="E5591" s="76"/>
      <c r="F5591" s="76" t="str">
        <f>IF(E5591="","",IFERROR(VLOOKUP(E5591,Cadastro!$C$9:$D$1009,2,FALSE),"PROD. NÃO ENCONTRADO"))</f>
        <v/>
      </c>
      <c r="G5591" s="94"/>
      <c r="H5591" s="69" t="str">
        <f>IFERROR(G5591*VLOOKUP(E5591,Saldo!$P$8:$U$1009,6,FALSE),"")</f>
        <v/>
      </c>
      <c r="I5591" s="104" t="str">
        <f>IFERROR(IF(D5591="","",VLOOKUP(E5591,Saldo!$P$8:$Q$1009,2,FALSE)),"")</f>
        <v/>
      </c>
      <c r="J5591" s="76"/>
      <c r="K5591" s="28" t="str">
        <f t="shared" si="87"/>
        <v/>
      </c>
    </row>
    <row r="5592" spans="1:11" ht="18.95" customHeight="1" x14ac:dyDescent="0.25">
      <c r="A5592" s="52"/>
      <c r="C5592" s="76"/>
      <c r="D5592" s="185"/>
      <c r="E5592" s="76"/>
      <c r="F5592" s="76" t="str">
        <f>IF(E5592="","",IFERROR(VLOOKUP(E5592,Cadastro!$C$9:$D$1009,2,FALSE),"PROD. NÃO ENCONTRADO"))</f>
        <v/>
      </c>
      <c r="G5592" s="94"/>
      <c r="H5592" s="69" t="str">
        <f>IFERROR(G5592*VLOOKUP(E5592,Saldo!$P$8:$U$1009,6,FALSE),"")</f>
        <v/>
      </c>
      <c r="I5592" s="104" t="str">
        <f>IFERROR(IF(D5592="","",VLOOKUP(E5592,Saldo!$P$8:$Q$1009,2,FALSE)),"")</f>
        <v/>
      </c>
      <c r="J5592" s="76"/>
      <c r="K5592" s="28" t="str">
        <f t="shared" si="87"/>
        <v/>
      </c>
    </row>
    <row r="5593" spans="1:11" ht="18.95" customHeight="1" x14ac:dyDescent="0.25">
      <c r="A5593" s="52"/>
      <c r="C5593" s="76"/>
      <c r="D5593" s="185"/>
      <c r="E5593" s="76"/>
      <c r="F5593" s="76" t="str">
        <f>IF(E5593="","",IFERROR(VLOOKUP(E5593,Cadastro!$C$9:$D$1009,2,FALSE),"PROD. NÃO ENCONTRADO"))</f>
        <v/>
      </c>
      <c r="G5593" s="94"/>
      <c r="H5593" s="69" t="str">
        <f>IFERROR(G5593*VLOOKUP(E5593,Saldo!$P$8:$U$1009,6,FALSE),"")</f>
        <v/>
      </c>
      <c r="I5593" s="104" t="str">
        <f>IFERROR(IF(D5593="","",VLOOKUP(E5593,Saldo!$P$8:$Q$1009,2,FALSE)),"")</f>
        <v/>
      </c>
      <c r="J5593" s="76"/>
      <c r="K5593" s="28" t="str">
        <f t="shared" si="87"/>
        <v/>
      </c>
    </row>
    <row r="5594" spans="1:11" ht="18.95" customHeight="1" x14ac:dyDescent="0.25">
      <c r="A5594" s="52"/>
      <c r="C5594" s="76"/>
      <c r="D5594" s="185"/>
      <c r="E5594" s="76"/>
      <c r="F5594" s="76" t="str">
        <f>IF(E5594="","",IFERROR(VLOOKUP(E5594,Cadastro!$C$9:$D$1009,2,FALSE),"PROD. NÃO ENCONTRADO"))</f>
        <v/>
      </c>
      <c r="G5594" s="94"/>
      <c r="H5594" s="69" t="str">
        <f>IFERROR(G5594*VLOOKUP(E5594,Saldo!$P$8:$U$1009,6,FALSE),"")</f>
        <v/>
      </c>
      <c r="I5594" s="104" t="str">
        <f>IFERROR(IF(D5594="","",VLOOKUP(E5594,Saldo!$P$8:$Q$1009,2,FALSE)),"")</f>
        <v/>
      </c>
      <c r="J5594" s="76"/>
      <c r="K5594" s="28" t="str">
        <f t="shared" si="87"/>
        <v/>
      </c>
    </row>
    <row r="5595" spans="1:11" ht="18.95" customHeight="1" x14ac:dyDescent="0.25">
      <c r="A5595" s="52"/>
      <c r="C5595" s="76"/>
      <c r="D5595" s="185"/>
      <c r="E5595" s="76"/>
      <c r="F5595" s="76" t="str">
        <f>IF(E5595="","",IFERROR(VLOOKUP(E5595,Cadastro!$C$9:$D$1009,2,FALSE),"PROD. NÃO ENCONTRADO"))</f>
        <v/>
      </c>
      <c r="G5595" s="94"/>
      <c r="H5595" s="69" t="str">
        <f>IFERROR(G5595*VLOOKUP(E5595,Saldo!$P$8:$U$1009,6,FALSE),"")</f>
        <v/>
      </c>
      <c r="I5595" s="104" t="str">
        <f>IFERROR(IF(D5595="","",VLOOKUP(E5595,Saldo!$P$8:$Q$1009,2,FALSE)),"")</f>
        <v/>
      </c>
      <c r="J5595" s="76"/>
      <c r="K5595" s="28" t="str">
        <f t="shared" si="87"/>
        <v/>
      </c>
    </row>
    <row r="5596" spans="1:11" ht="18.95" customHeight="1" x14ac:dyDescent="0.25">
      <c r="A5596" s="52"/>
      <c r="C5596" s="76"/>
      <c r="D5596" s="185"/>
      <c r="E5596" s="76"/>
      <c r="F5596" s="76" t="str">
        <f>IF(E5596="","",IFERROR(VLOOKUP(E5596,Cadastro!$C$9:$D$1009,2,FALSE),"PROD. NÃO ENCONTRADO"))</f>
        <v/>
      </c>
      <c r="G5596" s="94"/>
      <c r="H5596" s="69" t="str">
        <f>IFERROR(G5596*VLOOKUP(E5596,Saldo!$P$8:$U$1009,6,FALSE),"")</f>
        <v/>
      </c>
      <c r="I5596" s="104" t="str">
        <f>IFERROR(IF(D5596="","",VLOOKUP(E5596,Saldo!$P$8:$Q$1009,2,FALSE)),"")</f>
        <v/>
      </c>
      <c r="J5596" s="76"/>
      <c r="K5596" s="28" t="str">
        <f t="shared" si="87"/>
        <v/>
      </c>
    </row>
    <row r="5597" spans="1:11" ht="18.95" customHeight="1" x14ac:dyDescent="0.25">
      <c r="A5597" s="52"/>
      <c r="C5597" s="76"/>
      <c r="D5597" s="185"/>
      <c r="E5597" s="76"/>
      <c r="F5597" s="76" t="str">
        <f>IF(E5597="","",IFERROR(VLOOKUP(E5597,Cadastro!$C$9:$D$1009,2,FALSE),"PROD. NÃO ENCONTRADO"))</f>
        <v/>
      </c>
      <c r="G5597" s="94"/>
      <c r="H5597" s="69" t="str">
        <f>IFERROR(G5597*VLOOKUP(E5597,Saldo!$P$8:$U$1009,6,FALSE),"")</f>
        <v/>
      </c>
      <c r="I5597" s="104" t="str">
        <f>IFERROR(IF(D5597="","",VLOOKUP(E5597,Saldo!$P$8:$Q$1009,2,FALSE)),"")</f>
        <v/>
      </c>
      <c r="J5597" s="76"/>
      <c r="K5597" s="28" t="str">
        <f t="shared" si="87"/>
        <v/>
      </c>
    </row>
    <row r="5598" spans="1:11" ht="18.95" customHeight="1" x14ac:dyDescent="0.25">
      <c r="A5598" s="52"/>
      <c r="C5598" s="76"/>
      <c r="D5598" s="185"/>
      <c r="E5598" s="76"/>
      <c r="F5598" s="76" t="str">
        <f>IF(E5598="","",IFERROR(VLOOKUP(E5598,Cadastro!$C$9:$D$1009,2,FALSE),"PROD. NÃO ENCONTRADO"))</f>
        <v/>
      </c>
      <c r="G5598" s="94"/>
      <c r="H5598" s="69" t="str">
        <f>IFERROR(G5598*VLOOKUP(E5598,Saldo!$P$8:$U$1009,6,FALSE),"")</f>
        <v/>
      </c>
      <c r="I5598" s="104" t="str">
        <f>IFERROR(IF(D5598="","",VLOOKUP(E5598,Saldo!$P$8:$Q$1009,2,FALSE)),"")</f>
        <v/>
      </c>
      <c r="J5598" s="76"/>
      <c r="K5598" s="28" t="str">
        <f t="shared" si="87"/>
        <v/>
      </c>
    </row>
    <row r="5599" spans="1:11" ht="18.95" customHeight="1" x14ac:dyDescent="0.25">
      <c r="A5599" s="52"/>
      <c r="C5599" s="76"/>
      <c r="D5599" s="185"/>
      <c r="E5599" s="76"/>
      <c r="F5599" s="76" t="str">
        <f>IF(E5599="","",IFERROR(VLOOKUP(E5599,Cadastro!$C$9:$D$1009,2,FALSE),"PROD. NÃO ENCONTRADO"))</f>
        <v/>
      </c>
      <c r="G5599" s="94"/>
      <c r="H5599" s="69" t="str">
        <f>IFERROR(G5599*VLOOKUP(E5599,Saldo!$P$8:$U$1009,6,FALSE),"")</f>
        <v/>
      </c>
      <c r="I5599" s="104" t="str">
        <f>IFERROR(IF(D5599="","",VLOOKUP(E5599,Saldo!$P$8:$Q$1009,2,FALSE)),"")</f>
        <v/>
      </c>
      <c r="J5599" s="76"/>
      <c r="K5599" s="28" t="str">
        <f t="shared" si="87"/>
        <v/>
      </c>
    </row>
    <row r="5600" spans="1:11" ht="18.95" customHeight="1" x14ac:dyDescent="0.25">
      <c r="A5600" s="52"/>
      <c r="C5600" s="76"/>
      <c r="D5600" s="185"/>
      <c r="E5600" s="76"/>
      <c r="F5600" s="76" t="str">
        <f>IF(E5600="","",IFERROR(VLOOKUP(E5600,Cadastro!$C$9:$D$1009,2,FALSE),"PROD. NÃO ENCONTRADO"))</f>
        <v/>
      </c>
      <c r="G5600" s="94"/>
      <c r="H5600" s="69" t="str">
        <f>IFERROR(G5600*VLOOKUP(E5600,Saldo!$P$8:$U$1009,6,FALSE),"")</f>
        <v/>
      </c>
      <c r="I5600" s="104" t="str">
        <f>IFERROR(IF(D5600="","",VLOOKUP(E5600,Saldo!$P$8:$Q$1009,2,FALSE)),"")</f>
        <v/>
      </c>
      <c r="J5600" s="76"/>
      <c r="K5600" s="28" t="str">
        <f t="shared" si="87"/>
        <v/>
      </c>
    </row>
    <row r="5601" spans="1:11" ht="18.95" customHeight="1" x14ac:dyDescent="0.25">
      <c r="A5601" s="52"/>
      <c r="C5601" s="76"/>
      <c r="D5601" s="185"/>
      <c r="E5601" s="76"/>
      <c r="F5601" s="76" t="str">
        <f>IF(E5601="","",IFERROR(VLOOKUP(E5601,Cadastro!$C$9:$D$1009,2,FALSE),"PROD. NÃO ENCONTRADO"))</f>
        <v/>
      </c>
      <c r="G5601" s="94"/>
      <c r="H5601" s="69" t="str">
        <f>IFERROR(G5601*VLOOKUP(E5601,Saldo!$P$8:$U$1009,6,FALSE),"")</f>
        <v/>
      </c>
      <c r="I5601" s="104" t="str">
        <f>IFERROR(IF(D5601="","",VLOOKUP(E5601,Saldo!$P$8:$Q$1009,2,FALSE)),"")</f>
        <v/>
      </c>
      <c r="J5601" s="76"/>
      <c r="K5601" s="28" t="str">
        <f t="shared" si="87"/>
        <v/>
      </c>
    </row>
    <row r="5602" spans="1:11" ht="18.95" customHeight="1" x14ac:dyDescent="0.25">
      <c r="A5602" s="52"/>
      <c r="C5602" s="76"/>
      <c r="D5602" s="185"/>
      <c r="E5602" s="76"/>
      <c r="F5602" s="76" t="str">
        <f>IF(E5602="","",IFERROR(VLOOKUP(E5602,Cadastro!$C$9:$D$1009,2,FALSE),"PROD. NÃO ENCONTRADO"))</f>
        <v/>
      </c>
      <c r="G5602" s="94"/>
      <c r="H5602" s="69" t="str">
        <f>IFERROR(G5602*VLOOKUP(E5602,Saldo!$P$8:$U$1009,6,FALSE),"")</f>
        <v/>
      </c>
      <c r="I5602" s="104" t="str">
        <f>IFERROR(IF(D5602="","",VLOOKUP(E5602,Saldo!$P$8:$Q$1009,2,FALSE)),"")</f>
        <v/>
      </c>
      <c r="J5602" s="76"/>
      <c r="K5602" s="28" t="str">
        <f t="shared" si="87"/>
        <v/>
      </c>
    </row>
    <row r="5603" spans="1:11" ht="18.95" customHeight="1" x14ac:dyDescent="0.25">
      <c r="A5603" s="52"/>
      <c r="C5603" s="76"/>
      <c r="D5603" s="185"/>
      <c r="E5603" s="76"/>
      <c r="F5603" s="76" t="str">
        <f>IF(E5603="","",IFERROR(VLOOKUP(E5603,Cadastro!$C$9:$D$1009,2,FALSE),"PROD. NÃO ENCONTRADO"))</f>
        <v/>
      </c>
      <c r="G5603" s="94"/>
      <c r="H5603" s="69" t="str">
        <f>IFERROR(G5603*VLOOKUP(E5603,Saldo!$P$8:$U$1009,6,FALSE),"")</f>
        <v/>
      </c>
      <c r="I5603" s="104" t="str">
        <f>IFERROR(IF(D5603="","",VLOOKUP(E5603,Saldo!$P$8:$Q$1009,2,FALSE)),"")</f>
        <v/>
      </c>
      <c r="J5603" s="76"/>
      <c r="K5603" s="28" t="str">
        <f t="shared" si="87"/>
        <v/>
      </c>
    </row>
    <row r="5604" spans="1:11" ht="18.95" customHeight="1" x14ac:dyDescent="0.25">
      <c r="A5604" s="52"/>
      <c r="C5604" s="76"/>
      <c r="D5604" s="185"/>
      <c r="E5604" s="76"/>
      <c r="F5604" s="76" t="str">
        <f>IF(E5604="","",IFERROR(VLOOKUP(E5604,Cadastro!$C$9:$D$1009,2,FALSE),"PROD. NÃO ENCONTRADO"))</f>
        <v/>
      </c>
      <c r="G5604" s="94"/>
      <c r="H5604" s="69" t="str">
        <f>IFERROR(G5604*VLOOKUP(E5604,Saldo!$P$8:$U$1009,6,FALSE),"")</f>
        <v/>
      </c>
      <c r="I5604" s="104" t="str">
        <f>IFERROR(IF(D5604="","",VLOOKUP(E5604,Saldo!$P$8:$Q$1009,2,FALSE)),"")</f>
        <v/>
      </c>
      <c r="J5604" s="76"/>
      <c r="K5604" s="28" t="str">
        <f t="shared" si="87"/>
        <v/>
      </c>
    </row>
    <row r="5605" spans="1:11" ht="18.95" customHeight="1" x14ac:dyDescent="0.25">
      <c r="A5605" s="52"/>
      <c r="C5605" s="76"/>
      <c r="D5605" s="185"/>
      <c r="E5605" s="76"/>
      <c r="F5605" s="76" t="str">
        <f>IF(E5605="","",IFERROR(VLOOKUP(E5605,Cadastro!$C$9:$D$1009,2,FALSE),"PROD. NÃO ENCONTRADO"))</f>
        <v/>
      </c>
      <c r="G5605" s="94"/>
      <c r="H5605" s="69" t="str">
        <f>IFERROR(G5605*VLOOKUP(E5605,Saldo!$P$8:$U$1009,6,FALSE),"")</f>
        <v/>
      </c>
      <c r="I5605" s="104" t="str">
        <f>IFERROR(IF(D5605="","",VLOOKUP(E5605,Saldo!$P$8:$Q$1009,2,FALSE)),"")</f>
        <v/>
      </c>
      <c r="J5605" s="76"/>
      <c r="K5605" s="28" t="str">
        <f t="shared" si="87"/>
        <v/>
      </c>
    </row>
    <row r="5606" spans="1:11" ht="18.95" customHeight="1" x14ac:dyDescent="0.25">
      <c r="A5606" s="52"/>
      <c r="C5606" s="76"/>
      <c r="D5606" s="185"/>
      <c r="E5606" s="76"/>
      <c r="F5606" s="76" t="str">
        <f>IF(E5606="","",IFERROR(VLOOKUP(E5606,Cadastro!$C$9:$D$1009,2,FALSE),"PROD. NÃO ENCONTRADO"))</f>
        <v/>
      </c>
      <c r="G5606" s="94"/>
      <c r="H5606" s="69" t="str">
        <f>IFERROR(G5606*VLOOKUP(E5606,Saldo!$P$8:$U$1009,6,FALSE),"")</f>
        <v/>
      </c>
      <c r="I5606" s="104" t="str">
        <f>IFERROR(IF(D5606="","",VLOOKUP(E5606,Saldo!$P$8:$Q$1009,2,FALSE)),"")</f>
        <v/>
      </c>
      <c r="J5606" s="76"/>
      <c r="K5606" s="28" t="str">
        <f t="shared" si="87"/>
        <v/>
      </c>
    </row>
    <row r="5607" spans="1:11" ht="18.95" customHeight="1" x14ac:dyDescent="0.25">
      <c r="A5607" s="52"/>
      <c r="C5607" s="76"/>
      <c r="D5607" s="185"/>
      <c r="E5607" s="76"/>
      <c r="F5607" s="76" t="str">
        <f>IF(E5607="","",IFERROR(VLOOKUP(E5607,Cadastro!$C$9:$D$1009,2,FALSE),"PROD. NÃO ENCONTRADO"))</f>
        <v/>
      </c>
      <c r="G5607" s="94"/>
      <c r="H5607" s="69" t="str">
        <f>IFERROR(G5607*VLOOKUP(E5607,Saldo!$P$8:$U$1009,6,FALSE),"")</f>
        <v/>
      </c>
      <c r="I5607" s="104" t="str">
        <f>IFERROR(IF(D5607="","",VLOOKUP(E5607,Saldo!$P$8:$Q$1009,2,FALSE)),"")</f>
        <v/>
      </c>
      <c r="J5607" s="76"/>
      <c r="K5607" s="28" t="str">
        <f t="shared" si="87"/>
        <v/>
      </c>
    </row>
    <row r="5608" spans="1:11" ht="18.95" customHeight="1" x14ac:dyDescent="0.25">
      <c r="A5608" s="52"/>
      <c r="C5608" s="76"/>
      <c r="D5608" s="185"/>
      <c r="E5608" s="76"/>
      <c r="F5608" s="76" t="str">
        <f>IF(E5608="","",IFERROR(VLOOKUP(E5608,Cadastro!$C$9:$D$1009,2,FALSE),"PROD. NÃO ENCONTRADO"))</f>
        <v/>
      </c>
      <c r="G5608" s="94"/>
      <c r="H5608" s="69" t="str">
        <f>IFERROR(G5608*VLOOKUP(E5608,Saldo!$P$8:$U$1009,6,FALSE),"")</f>
        <v/>
      </c>
      <c r="I5608" s="104" t="str">
        <f>IFERROR(IF(D5608="","",VLOOKUP(E5608,Saldo!$P$8:$Q$1009,2,FALSE)),"")</f>
        <v/>
      </c>
      <c r="J5608" s="76"/>
      <c r="K5608" s="28" t="str">
        <f t="shared" si="87"/>
        <v/>
      </c>
    </row>
    <row r="5609" spans="1:11" ht="18.95" customHeight="1" x14ac:dyDescent="0.25">
      <c r="A5609" s="52"/>
      <c r="C5609" s="76"/>
      <c r="D5609" s="185"/>
      <c r="E5609" s="76"/>
      <c r="F5609" s="76" t="str">
        <f>IF(E5609="","",IFERROR(VLOOKUP(E5609,Cadastro!$C$9:$D$1009,2,FALSE),"PROD. NÃO ENCONTRADO"))</f>
        <v/>
      </c>
      <c r="G5609" s="94"/>
      <c r="H5609" s="69" t="str">
        <f>IFERROR(G5609*VLOOKUP(E5609,Saldo!$P$8:$U$1009,6,FALSE),"")</f>
        <v/>
      </c>
      <c r="I5609" s="104" t="str">
        <f>IFERROR(IF(D5609="","",VLOOKUP(E5609,Saldo!$P$8:$Q$1009,2,FALSE)),"")</f>
        <v/>
      </c>
      <c r="J5609" s="76"/>
      <c r="K5609" s="28" t="str">
        <f t="shared" si="87"/>
        <v/>
      </c>
    </row>
    <row r="5610" spans="1:11" ht="18.95" customHeight="1" x14ac:dyDescent="0.25">
      <c r="A5610" s="52"/>
      <c r="C5610" s="76"/>
      <c r="D5610" s="185"/>
      <c r="E5610" s="76"/>
      <c r="F5610" s="76" t="str">
        <f>IF(E5610="","",IFERROR(VLOOKUP(E5610,Cadastro!$C$9:$D$1009,2,FALSE),"PROD. NÃO ENCONTRADO"))</f>
        <v/>
      </c>
      <c r="G5610" s="94"/>
      <c r="H5610" s="69" t="str">
        <f>IFERROR(G5610*VLOOKUP(E5610,Saldo!$P$8:$U$1009,6,FALSE),"")</f>
        <v/>
      </c>
      <c r="I5610" s="104" t="str">
        <f>IFERROR(IF(D5610="","",VLOOKUP(E5610,Saldo!$P$8:$Q$1009,2,FALSE)),"")</f>
        <v/>
      </c>
      <c r="J5610" s="76"/>
      <c r="K5610" s="28" t="str">
        <f t="shared" si="87"/>
        <v/>
      </c>
    </row>
    <row r="5611" spans="1:11" ht="18.95" customHeight="1" x14ac:dyDescent="0.25">
      <c r="A5611" s="52"/>
      <c r="C5611" s="76"/>
      <c r="D5611" s="185"/>
      <c r="E5611" s="76"/>
      <c r="F5611" s="76" t="str">
        <f>IF(E5611="","",IFERROR(VLOOKUP(E5611,Cadastro!$C$9:$D$1009,2,FALSE),"PROD. NÃO ENCONTRADO"))</f>
        <v/>
      </c>
      <c r="G5611" s="94"/>
      <c r="H5611" s="69" t="str">
        <f>IFERROR(G5611*VLOOKUP(E5611,Saldo!$P$8:$U$1009,6,FALSE),"")</f>
        <v/>
      </c>
      <c r="I5611" s="104" t="str">
        <f>IFERROR(IF(D5611="","",VLOOKUP(E5611,Saldo!$P$8:$Q$1009,2,FALSE)),"")</f>
        <v/>
      </c>
      <c r="J5611" s="76"/>
      <c r="K5611" s="28" t="str">
        <f t="shared" si="87"/>
        <v/>
      </c>
    </row>
    <row r="5612" spans="1:11" ht="18.95" customHeight="1" x14ac:dyDescent="0.25">
      <c r="A5612" s="52"/>
      <c r="C5612" s="76"/>
      <c r="D5612" s="185"/>
      <c r="E5612" s="76"/>
      <c r="F5612" s="76" t="str">
        <f>IF(E5612="","",IFERROR(VLOOKUP(E5612,Cadastro!$C$9:$D$1009,2,FALSE),"PROD. NÃO ENCONTRADO"))</f>
        <v/>
      </c>
      <c r="G5612" s="94"/>
      <c r="H5612" s="69" t="str">
        <f>IFERROR(G5612*VLOOKUP(E5612,Saldo!$P$8:$U$1009,6,FALSE),"")</f>
        <v/>
      </c>
      <c r="I5612" s="104" t="str">
        <f>IFERROR(IF(D5612="","",VLOOKUP(E5612,Saldo!$P$8:$Q$1009,2,FALSE)),"")</f>
        <v/>
      </c>
      <c r="J5612" s="76"/>
      <c r="K5612" s="28" t="str">
        <f t="shared" si="87"/>
        <v/>
      </c>
    </row>
    <row r="5613" spans="1:11" ht="18.95" customHeight="1" x14ac:dyDescent="0.25">
      <c r="A5613" s="52"/>
      <c r="C5613" s="76"/>
      <c r="D5613" s="185"/>
      <c r="E5613" s="76"/>
      <c r="F5613" s="76" t="str">
        <f>IF(E5613="","",IFERROR(VLOOKUP(E5613,Cadastro!$C$9:$D$1009,2,FALSE),"PROD. NÃO ENCONTRADO"))</f>
        <v/>
      </c>
      <c r="G5613" s="94"/>
      <c r="H5613" s="69" t="str">
        <f>IFERROR(G5613*VLOOKUP(E5613,Saldo!$P$8:$U$1009,6,FALSE),"")</f>
        <v/>
      </c>
      <c r="I5613" s="104" t="str">
        <f>IFERROR(IF(D5613="","",VLOOKUP(E5613,Saldo!$P$8:$Q$1009,2,FALSE)),"")</f>
        <v/>
      </c>
      <c r="J5613" s="76"/>
      <c r="K5613" s="28" t="str">
        <f t="shared" si="87"/>
        <v/>
      </c>
    </row>
    <row r="5614" spans="1:11" ht="18.95" customHeight="1" x14ac:dyDescent="0.25">
      <c r="A5614" s="52"/>
      <c r="C5614" s="76"/>
      <c r="D5614" s="185"/>
      <c r="E5614" s="76"/>
      <c r="F5614" s="76" t="str">
        <f>IF(E5614="","",IFERROR(VLOOKUP(E5614,Cadastro!$C$9:$D$1009,2,FALSE),"PROD. NÃO ENCONTRADO"))</f>
        <v/>
      </c>
      <c r="G5614" s="94"/>
      <c r="H5614" s="69" t="str">
        <f>IFERROR(G5614*VLOOKUP(E5614,Saldo!$P$8:$U$1009,6,FALSE),"")</f>
        <v/>
      </c>
      <c r="I5614" s="104" t="str">
        <f>IFERROR(IF(D5614="","",VLOOKUP(E5614,Saldo!$P$8:$Q$1009,2,FALSE)),"")</f>
        <v/>
      </c>
      <c r="J5614" s="76"/>
      <c r="K5614" s="28" t="str">
        <f t="shared" si="87"/>
        <v/>
      </c>
    </row>
    <row r="5615" spans="1:11" ht="18.95" customHeight="1" x14ac:dyDescent="0.25">
      <c r="A5615" s="52"/>
      <c r="C5615" s="76"/>
      <c r="D5615" s="185"/>
      <c r="E5615" s="76"/>
      <c r="F5615" s="76" t="str">
        <f>IF(E5615="","",IFERROR(VLOOKUP(E5615,Cadastro!$C$9:$D$1009,2,FALSE),"PROD. NÃO ENCONTRADO"))</f>
        <v/>
      </c>
      <c r="G5615" s="94"/>
      <c r="H5615" s="69" t="str">
        <f>IFERROR(G5615*VLOOKUP(E5615,Saldo!$P$8:$U$1009,6,FALSE),"")</f>
        <v/>
      </c>
      <c r="I5615" s="104" t="str">
        <f>IFERROR(IF(D5615="","",VLOOKUP(E5615,Saldo!$P$8:$Q$1009,2,FALSE)),"")</f>
        <v/>
      </c>
      <c r="J5615" s="76"/>
      <c r="K5615" s="28" t="str">
        <f t="shared" si="87"/>
        <v/>
      </c>
    </row>
    <row r="5616" spans="1:11" ht="18.95" customHeight="1" x14ac:dyDescent="0.25">
      <c r="A5616" s="52"/>
      <c r="C5616" s="76"/>
      <c r="D5616" s="185"/>
      <c r="E5616" s="76"/>
      <c r="F5616" s="76" t="str">
        <f>IF(E5616="","",IFERROR(VLOOKUP(E5616,Cadastro!$C$9:$D$1009,2,FALSE),"PROD. NÃO ENCONTRADO"))</f>
        <v/>
      </c>
      <c r="G5616" s="94"/>
      <c r="H5616" s="69" t="str">
        <f>IFERROR(G5616*VLOOKUP(E5616,Saldo!$P$8:$U$1009,6,FALSE),"")</f>
        <v/>
      </c>
      <c r="I5616" s="104" t="str">
        <f>IFERROR(IF(D5616="","",VLOOKUP(E5616,Saldo!$P$8:$Q$1009,2,FALSE)),"")</f>
        <v/>
      </c>
      <c r="J5616" s="76"/>
      <c r="K5616" s="28" t="str">
        <f t="shared" si="87"/>
        <v/>
      </c>
    </row>
    <row r="5617" spans="1:11" ht="18.95" customHeight="1" x14ac:dyDescent="0.25">
      <c r="A5617" s="52"/>
      <c r="C5617" s="76"/>
      <c r="D5617" s="185"/>
      <c r="E5617" s="76"/>
      <c r="F5617" s="76" t="str">
        <f>IF(E5617="","",IFERROR(VLOOKUP(E5617,Cadastro!$C$9:$D$1009,2,FALSE),"PROD. NÃO ENCONTRADO"))</f>
        <v/>
      </c>
      <c r="G5617" s="94"/>
      <c r="H5617" s="69" t="str">
        <f>IFERROR(G5617*VLOOKUP(E5617,Saldo!$P$8:$U$1009,6,FALSE),"")</f>
        <v/>
      </c>
      <c r="I5617" s="104" t="str">
        <f>IFERROR(IF(D5617="","",VLOOKUP(E5617,Saldo!$P$8:$Q$1009,2,FALSE)),"")</f>
        <v/>
      </c>
      <c r="J5617" s="76"/>
      <c r="K5617" s="28" t="str">
        <f t="shared" si="87"/>
        <v/>
      </c>
    </row>
    <row r="5618" spans="1:11" ht="18.95" customHeight="1" x14ac:dyDescent="0.25">
      <c r="A5618" s="52"/>
      <c r="C5618" s="76"/>
      <c r="D5618" s="185"/>
      <c r="E5618" s="76"/>
      <c r="F5618" s="76" t="str">
        <f>IF(E5618="","",IFERROR(VLOOKUP(E5618,Cadastro!$C$9:$D$1009,2,FALSE),"PROD. NÃO ENCONTRADO"))</f>
        <v/>
      </c>
      <c r="G5618" s="94"/>
      <c r="H5618" s="69" t="str">
        <f>IFERROR(G5618*VLOOKUP(E5618,Saldo!$P$8:$U$1009,6,FALSE),"")</f>
        <v/>
      </c>
      <c r="I5618" s="104" t="str">
        <f>IFERROR(IF(D5618="","",VLOOKUP(E5618,Saldo!$P$8:$Q$1009,2,FALSE)),"")</f>
        <v/>
      </c>
      <c r="J5618" s="76"/>
      <c r="K5618" s="28" t="str">
        <f t="shared" si="87"/>
        <v/>
      </c>
    </row>
    <row r="5619" spans="1:11" ht="18.95" customHeight="1" x14ac:dyDescent="0.25">
      <c r="A5619" s="52"/>
      <c r="C5619" s="76"/>
      <c r="D5619" s="185"/>
      <c r="E5619" s="76"/>
      <c r="F5619" s="76" t="str">
        <f>IF(E5619="","",IFERROR(VLOOKUP(E5619,Cadastro!$C$9:$D$1009,2,FALSE),"PROD. NÃO ENCONTRADO"))</f>
        <v/>
      </c>
      <c r="G5619" s="94"/>
      <c r="H5619" s="69" t="str">
        <f>IFERROR(G5619*VLOOKUP(E5619,Saldo!$P$8:$U$1009,6,FALSE),"")</f>
        <v/>
      </c>
      <c r="I5619" s="104" t="str">
        <f>IFERROR(IF(D5619="","",VLOOKUP(E5619,Saldo!$P$8:$Q$1009,2,FALSE)),"")</f>
        <v/>
      </c>
      <c r="J5619" s="76"/>
      <c r="K5619" s="28" t="str">
        <f t="shared" si="87"/>
        <v/>
      </c>
    </row>
    <row r="5620" spans="1:11" ht="18.95" customHeight="1" x14ac:dyDescent="0.25">
      <c r="A5620" s="52"/>
      <c r="C5620" s="76"/>
      <c r="D5620" s="185"/>
      <c r="E5620" s="76"/>
      <c r="F5620" s="76" t="str">
        <f>IF(E5620="","",IFERROR(VLOOKUP(E5620,Cadastro!$C$9:$D$1009,2,FALSE),"PROD. NÃO ENCONTRADO"))</f>
        <v/>
      </c>
      <c r="G5620" s="94"/>
      <c r="H5620" s="69" t="str">
        <f>IFERROR(G5620*VLOOKUP(E5620,Saldo!$P$8:$U$1009,6,FALSE),"")</f>
        <v/>
      </c>
      <c r="I5620" s="104" t="str">
        <f>IFERROR(IF(D5620="","",VLOOKUP(E5620,Saldo!$P$8:$Q$1009,2,FALSE)),"")</f>
        <v/>
      </c>
      <c r="J5620" s="76"/>
      <c r="K5620" s="28" t="str">
        <f t="shared" si="87"/>
        <v/>
      </c>
    </row>
    <row r="5621" spans="1:11" ht="18.95" customHeight="1" x14ac:dyDescent="0.25">
      <c r="A5621" s="52"/>
      <c r="C5621" s="76"/>
      <c r="D5621" s="185"/>
      <c r="E5621" s="76"/>
      <c r="F5621" s="76" t="str">
        <f>IF(E5621="","",IFERROR(VLOOKUP(E5621,Cadastro!$C$9:$D$1009,2,FALSE),"PROD. NÃO ENCONTRADO"))</f>
        <v/>
      </c>
      <c r="G5621" s="94"/>
      <c r="H5621" s="69" t="str">
        <f>IFERROR(G5621*VLOOKUP(E5621,Saldo!$P$8:$U$1009,6,FALSE),"")</f>
        <v/>
      </c>
      <c r="I5621" s="104" t="str">
        <f>IFERROR(IF(D5621="","",VLOOKUP(E5621,Saldo!$P$8:$Q$1009,2,FALSE)),"")</f>
        <v/>
      </c>
      <c r="J5621" s="76"/>
      <c r="K5621" s="28" t="str">
        <f t="shared" si="87"/>
        <v/>
      </c>
    </row>
    <row r="5622" spans="1:11" ht="18.95" customHeight="1" x14ac:dyDescent="0.25">
      <c r="A5622" s="52"/>
      <c r="C5622" s="76"/>
      <c r="D5622" s="185"/>
      <c r="E5622" s="76"/>
      <c r="F5622" s="76" t="str">
        <f>IF(E5622="","",IFERROR(VLOOKUP(E5622,Cadastro!$C$9:$D$1009,2,FALSE),"PROD. NÃO ENCONTRADO"))</f>
        <v/>
      </c>
      <c r="G5622" s="94"/>
      <c r="H5622" s="69" t="str">
        <f>IFERROR(G5622*VLOOKUP(E5622,Saldo!$P$8:$U$1009,6,FALSE),"")</f>
        <v/>
      </c>
      <c r="I5622" s="104" t="str">
        <f>IFERROR(IF(D5622="","",VLOOKUP(E5622,Saldo!$P$8:$Q$1009,2,FALSE)),"")</f>
        <v/>
      </c>
      <c r="J5622" s="76"/>
      <c r="K5622" s="28" t="str">
        <f t="shared" si="87"/>
        <v/>
      </c>
    </row>
    <row r="5623" spans="1:11" ht="18.95" customHeight="1" x14ac:dyDescent="0.25">
      <c r="A5623" s="52"/>
      <c r="C5623" s="76"/>
      <c r="D5623" s="185"/>
      <c r="E5623" s="76"/>
      <c r="F5623" s="76" t="str">
        <f>IF(E5623="","",IFERROR(VLOOKUP(E5623,Cadastro!$C$9:$D$1009,2,FALSE),"PROD. NÃO ENCONTRADO"))</f>
        <v/>
      </c>
      <c r="G5623" s="94"/>
      <c r="H5623" s="69" t="str">
        <f>IFERROR(G5623*VLOOKUP(E5623,Saldo!$P$8:$U$1009,6,FALSE),"")</f>
        <v/>
      </c>
      <c r="I5623" s="104" t="str">
        <f>IFERROR(IF(D5623="","",VLOOKUP(E5623,Saldo!$P$8:$Q$1009,2,FALSE)),"")</f>
        <v/>
      </c>
      <c r="J5623" s="76"/>
      <c r="K5623" s="28" t="str">
        <f t="shared" si="87"/>
        <v/>
      </c>
    </row>
    <row r="5624" spans="1:11" ht="18.95" customHeight="1" x14ac:dyDescent="0.25">
      <c r="A5624" s="52"/>
      <c r="C5624" s="76"/>
      <c r="D5624" s="185"/>
      <c r="E5624" s="76"/>
      <c r="F5624" s="76" t="str">
        <f>IF(E5624="","",IFERROR(VLOOKUP(E5624,Cadastro!$C$9:$D$1009,2,FALSE),"PROD. NÃO ENCONTRADO"))</f>
        <v/>
      </c>
      <c r="G5624" s="94"/>
      <c r="H5624" s="69" t="str">
        <f>IFERROR(G5624*VLOOKUP(E5624,Saldo!$P$8:$U$1009,6,FALSE),"")</f>
        <v/>
      </c>
      <c r="I5624" s="104" t="str">
        <f>IFERROR(IF(D5624="","",VLOOKUP(E5624,Saldo!$P$8:$Q$1009,2,FALSE)),"")</f>
        <v/>
      </c>
      <c r="J5624" s="76"/>
      <c r="K5624" s="28" t="str">
        <f t="shared" si="87"/>
        <v/>
      </c>
    </row>
    <row r="5625" spans="1:11" ht="18.95" customHeight="1" x14ac:dyDescent="0.25">
      <c r="A5625" s="52"/>
      <c r="C5625" s="76"/>
      <c r="D5625" s="185"/>
      <c r="E5625" s="76"/>
      <c r="F5625" s="76" t="str">
        <f>IF(E5625="","",IFERROR(VLOOKUP(E5625,Cadastro!$C$9:$D$1009,2,FALSE),"PROD. NÃO ENCONTRADO"))</f>
        <v/>
      </c>
      <c r="G5625" s="94"/>
      <c r="H5625" s="69" t="str">
        <f>IFERROR(G5625*VLOOKUP(E5625,Saldo!$P$8:$U$1009,6,FALSE),"")</f>
        <v/>
      </c>
      <c r="I5625" s="104" t="str">
        <f>IFERROR(IF(D5625="","",VLOOKUP(E5625,Saldo!$P$8:$Q$1009,2,FALSE)),"")</f>
        <v/>
      </c>
      <c r="J5625" s="76"/>
      <c r="K5625" s="28" t="str">
        <f t="shared" si="87"/>
        <v/>
      </c>
    </row>
    <row r="5626" spans="1:11" ht="18.95" customHeight="1" x14ac:dyDescent="0.25">
      <c r="A5626" s="52"/>
      <c r="C5626" s="76"/>
      <c r="D5626" s="185"/>
      <c r="E5626" s="76"/>
      <c r="F5626" s="76" t="str">
        <f>IF(E5626="","",IFERROR(VLOOKUP(E5626,Cadastro!$C$9:$D$1009,2,FALSE),"PROD. NÃO ENCONTRADO"))</f>
        <v/>
      </c>
      <c r="G5626" s="94"/>
      <c r="H5626" s="69" t="str">
        <f>IFERROR(G5626*VLOOKUP(E5626,Saldo!$P$8:$U$1009,6,FALSE),"")</f>
        <v/>
      </c>
      <c r="I5626" s="104" t="str">
        <f>IFERROR(IF(D5626="","",VLOOKUP(E5626,Saldo!$P$8:$Q$1009,2,FALSE)),"")</f>
        <v/>
      </c>
      <c r="J5626" s="76"/>
      <c r="K5626" s="28" t="str">
        <f t="shared" si="87"/>
        <v/>
      </c>
    </row>
    <row r="5627" spans="1:11" ht="18.95" customHeight="1" x14ac:dyDescent="0.25">
      <c r="A5627" s="52"/>
      <c r="C5627" s="76"/>
      <c r="D5627" s="185"/>
      <c r="E5627" s="76"/>
      <c r="F5627" s="76" t="str">
        <f>IF(E5627="","",IFERROR(VLOOKUP(E5627,Cadastro!$C$9:$D$1009,2,FALSE),"PROD. NÃO ENCONTRADO"))</f>
        <v/>
      </c>
      <c r="G5627" s="94"/>
      <c r="H5627" s="69" t="str">
        <f>IFERROR(G5627*VLOOKUP(E5627,Saldo!$P$8:$U$1009,6,FALSE),"")</f>
        <v/>
      </c>
      <c r="I5627" s="104" t="str">
        <f>IFERROR(IF(D5627="","",VLOOKUP(E5627,Saldo!$P$8:$Q$1009,2,FALSE)),"")</f>
        <v/>
      </c>
      <c r="J5627" s="76"/>
      <c r="K5627" s="28" t="str">
        <f t="shared" si="87"/>
        <v/>
      </c>
    </row>
    <row r="5628" spans="1:11" ht="18.95" customHeight="1" x14ac:dyDescent="0.25">
      <c r="A5628" s="52"/>
      <c r="C5628" s="76"/>
      <c r="D5628" s="185"/>
      <c r="E5628" s="76"/>
      <c r="F5628" s="76" t="str">
        <f>IF(E5628="","",IFERROR(VLOOKUP(E5628,Cadastro!$C$9:$D$1009,2,FALSE),"PROD. NÃO ENCONTRADO"))</f>
        <v/>
      </c>
      <c r="G5628" s="94"/>
      <c r="H5628" s="69" t="str">
        <f>IFERROR(G5628*VLOOKUP(E5628,Saldo!$P$8:$U$1009,6,FALSE),"")</f>
        <v/>
      </c>
      <c r="I5628" s="104" t="str">
        <f>IFERROR(IF(D5628="","",VLOOKUP(E5628,Saldo!$P$8:$Q$1009,2,FALSE)),"")</f>
        <v/>
      </c>
      <c r="J5628" s="76"/>
      <c r="K5628" s="28" t="str">
        <f t="shared" si="87"/>
        <v/>
      </c>
    </row>
    <row r="5629" spans="1:11" ht="18.95" customHeight="1" x14ac:dyDescent="0.25">
      <c r="A5629" s="52"/>
      <c r="C5629" s="76"/>
      <c r="D5629" s="185"/>
      <c r="E5629" s="76"/>
      <c r="F5629" s="76" t="str">
        <f>IF(E5629="","",IFERROR(VLOOKUP(E5629,Cadastro!$C$9:$D$1009,2,FALSE),"PROD. NÃO ENCONTRADO"))</f>
        <v/>
      </c>
      <c r="G5629" s="94"/>
      <c r="H5629" s="69" t="str">
        <f>IFERROR(G5629*VLOOKUP(E5629,Saldo!$P$8:$U$1009,6,FALSE),"")</f>
        <v/>
      </c>
      <c r="I5629" s="104" t="str">
        <f>IFERROR(IF(D5629="","",VLOOKUP(E5629,Saldo!$P$8:$Q$1009,2,FALSE)),"")</f>
        <v/>
      </c>
      <c r="J5629" s="76"/>
      <c r="K5629" s="28" t="str">
        <f t="shared" si="87"/>
        <v/>
      </c>
    </row>
    <row r="5630" spans="1:11" ht="18.95" customHeight="1" x14ac:dyDescent="0.25">
      <c r="A5630" s="52"/>
      <c r="C5630" s="76"/>
      <c r="D5630" s="185"/>
      <c r="E5630" s="76"/>
      <c r="F5630" s="76" t="str">
        <f>IF(E5630="","",IFERROR(VLOOKUP(E5630,Cadastro!$C$9:$D$1009,2,FALSE),"PROD. NÃO ENCONTRADO"))</f>
        <v/>
      </c>
      <c r="G5630" s="94"/>
      <c r="H5630" s="69" t="str">
        <f>IFERROR(G5630*VLOOKUP(E5630,Saldo!$P$8:$U$1009,6,FALSE),"")</f>
        <v/>
      </c>
      <c r="I5630" s="104" t="str">
        <f>IFERROR(IF(D5630="","",VLOOKUP(E5630,Saldo!$P$8:$Q$1009,2,FALSE)),"")</f>
        <v/>
      </c>
      <c r="J5630" s="76"/>
      <c r="K5630" s="28" t="str">
        <f t="shared" si="87"/>
        <v/>
      </c>
    </row>
    <row r="5631" spans="1:11" ht="18.95" customHeight="1" x14ac:dyDescent="0.25">
      <c r="A5631" s="52"/>
      <c r="C5631" s="76"/>
      <c r="D5631" s="185"/>
      <c r="E5631" s="76"/>
      <c r="F5631" s="76" t="str">
        <f>IF(E5631="","",IFERROR(VLOOKUP(E5631,Cadastro!$C$9:$D$1009,2,FALSE),"PROD. NÃO ENCONTRADO"))</f>
        <v/>
      </c>
      <c r="G5631" s="94"/>
      <c r="H5631" s="69" t="str">
        <f>IFERROR(G5631*VLOOKUP(E5631,Saldo!$P$8:$U$1009,6,FALSE),"")</f>
        <v/>
      </c>
      <c r="I5631" s="104" t="str">
        <f>IFERROR(IF(D5631="","",VLOOKUP(E5631,Saldo!$P$8:$Q$1009,2,FALSE)),"")</f>
        <v/>
      </c>
      <c r="J5631" s="76"/>
      <c r="K5631" s="28" t="str">
        <f t="shared" si="87"/>
        <v/>
      </c>
    </row>
    <row r="5632" spans="1:11" ht="18.95" customHeight="1" x14ac:dyDescent="0.25">
      <c r="A5632" s="52"/>
      <c r="C5632" s="76"/>
      <c r="D5632" s="185"/>
      <c r="E5632" s="76"/>
      <c r="F5632" s="76" t="str">
        <f>IF(E5632="","",IFERROR(VLOOKUP(E5632,Cadastro!$C$9:$D$1009,2,FALSE),"PROD. NÃO ENCONTRADO"))</f>
        <v/>
      </c>
      <c r="G5632" s="94"/>
      <c r="H5632" s="69" t="str">
        <f>IFERROR(G5632*VLOOKUP(E5632,Saldo!$P$8:$U$1009,6,FALSE),"")</f>
        <v/>
      </c>
      <c r="I5632" s="104" t="str">
        <f>IFERROR(IF(D5632="","",VLOOKUP(E5632,Saldo!$P$8:$Q$1009,2,FALSE)),"")</f>
        <v/>
      </c>
      <c r="J5632" s="76"/>
      <c r="K5632" s="28" t="str">
        <f t="shared" si="87"/>
        <v/>
      </c>
    </row>
    <row r="5633" spans="1:11" ht="18.95" customHeight="1" x14ac:dyDescent="0.25">
      <c r="A5633" s="52"/>
      <c r="C5633" s="76"/>
      <c r="D5633" s="185"/>
      <c r="E5633" s="76"/>
      <c r="F5633" s="76" t="str">
        <f>IF(E5633="","",IFERROR(VLOOKUP(E5633,Cadastro!$C$9:$D$1009,2,FALSE),"PROD. NÃO ENCONTRADO"))</f>
        <v/>
      </c>
      <c r="G5633" s="94"/>
      <c r="H5633" s="69" t="str">
        <f>IFERROR(G5633*VLOOKUP(E5633,Saldo!$P$8:$U$1009,6,FALSE),"")</f>
        <v/>
      </c>
      <c r="I5633" s="104" t="str">
        <f>IFERROR(IF(D5633="","",VLOOKUP(E5633,Saldo!$P$8:$Q$1009,2,FALSE)),"")</f>
        <v/>
      </c>
      <c r="J5633" s="76"/>
      <c r="K5633" s="28" t="str">
        <f t="shared" si="87"/>
        <v/>
      </c>
    </row>
    <row r="5634" spans="1:11" ht="18.95" customHeight="1" x14ac:dyDescent="0.25">
      <c r="A5634" s="52"/>
      <c r="C5634" s="76"/>
      <c r="D5634" s="185"/>
      <c r="E5634" s="76"/>
      <c r="F5634" s="76" t="str">
        <f>IF(E5634="","",IFERROR(VLOOKUP(E5634,Cadastro!$C$9:$D$1009,2,FALSE),"PROD. NÃO ENCONTRADO"))</f>
        <v/>
      </c>
      <c r="G5634" s="94"/>
      <c r="H5634" s="69" t="str">
        <f>IFERROR(G5634*VLOOKUP(E5634,Saldo!$P$8:$U$1009,6,FALSE),"")</f>
        <v/>
      </c>
      <c r="I5634" s="104" t="str">
        <f>IFERROR(IF(D5634="","",VLOOKUP(E5634,Saldo!$P$8:$Q$1009,2,FALSE)),"")</f>
        <v/>
      </c>
      <c r="J5634" s="76"/>
      <c r="K5634" s="28" t="str">
        <f t="shared" si="87"/>
        <v/>
      </c>
    </row>
    <row r="5635" spans="1:11" ht="18.95" customHeight="1" x14ac:dyDescent="0.25">
      <c r="A5635" s="52"/>
      <c r="C5635" s="76"/>
      <c r="D5635" s="185"/>
      <c r="E5635" s="76"/>
      <c r="F5635" s="76" t="str">
        <f>IF(E5635="","",IFERROR(VLOOKUP(E5635,Cadastro!$C$9:$D$1009,2,FALSE),"PROD. NÃO ENCONTRADO"))</f>
        <v/>
      </c>
      <c r="G5635" s="94"/>
      <c r="H5635" s="69" t="str">
        <f>IFERROR(G5635*VLOOKUP(E5635,Saldo!$P$8:$U$1009,6,FALSE),"")</f>
        <v/>
      </c>
      <c r="I5635" s="104" t="str">
        <f>IFERROR(IF(D5635="","",VLOOKUP(E5635,Saldo!$P$8:$Q$1009,2,FALSE)),"")</f>
        <v/>
      </c>
      <c r="J5635" s="76"/>
      <c r="K5635" s="28" t="str">
        <f t="shared" si="87"/>
        <v/>
      </c>
    </row>
    <row r="5636" spans="1:11" ht="18.95" customHeight="1" x14ac:dyDescent="0.25">
      <c r="A5636" s="52"/>
      <c r="C5636" s="76"/>
      <c r="D5636" s="185"/>
      <c r="E5636" s="76"/>
      <c r="F5636" s="76" t="str">
        <f>IF(E5636="","",IFERROR(VLOOKUP(E5636,Cadastro!$C$9:$D$1009,2,FALSE),"PROD. NÃO ENCONTRADO"))</f>
        <v/>
      </c>
      <c r="G5636" s="94"/>
      <c r="H5636" s="69" t="str">
        <f>IFERROR(G5636*VLOOKUP(E5636,Saldo!$P$8:$U$1009,6,FALSE),"")</f>
        <v/>
      </c>
      <c r="I5636" s="104" t="str">
        <f>IFERROR(IF(D5636="","",VLOOKUP(E5636,Saldo!$P$8:$Q$1009,2,FALSE)),"")</f>
        <v/>
      </c>
      <c r="J5636" s="76"/>
      <c r="K5636" s="28" t="str">
        <f t="shared" si="87"/>
        <v/>
      </c>
    </row>
    <row r="5637" spans="1:11" ht="18.95" customHeight="1" x14ac:dyDescent="0.25">
      <c r="A5637" s="52"/>
      <c r="C5637" s="76"/>
      <c r="D5637" s="185"/>
      <c r="E5637" s="76"/>
      <c r="F5637" s="76" t="str">
        <f>IF(E5637="","",IFERROR(VLOOKUP(E5637,Cadastro!$C$9:$D$1009,2,FALSE),"PROD. NÃO ENCONTRADO"))</f>
        <v/>
      </c>
      <c r="G5637" s="94"/>
      <c r="H5637" s="69" t="str">
        <f>IFERROR(G5637*VLOOKUP(E5637,Saldo!$P$8:$U$1009,6,FALSE),"")</f>
        <v/>
      </c>
      <c r="I5637" s="104" t="str">
        <f>IFERROR(IF(D5637="","",VLOOKUP(E5637,Saldo!$P$8:$Q$1009,2,FALSE)),"")</f>
        <v/>
      </c>
      <c r="J5637" s="76"/>
      <c r="K5637" s="28" t="str">
        <f t="shared" si="87"/>
        <v/>
      </c>
    </row>
    <row r="5638" spans="1:11" ht="18.95" customHeight="1" x14ac:dyDescent="0.25">
      <c r="A5638" s="52"/>
      <c r="C5638" s="76"/>
      <c r="D5638" s="185"/>
      <c r="E5638" s="76"/>
      <c r="F5638" s="76" t="str">
        <f>IF(E5638="","",IFERROR(VLOOKUP(E5638,Cadastro!$C$9:$D$1009,2,FALSE),"PROD. NÃO ENCONTRADO"))</f>
        <v/>
      </c>
      <c r="G5638" s="94"/>
      <c r="H5638" s="69" t="str">
        <f>IFERROR(G5638*VLOOKUP(E5638,Saldo!$P$8:$U$1009,6,FALSE),"")</f>
        <v/>
      </c>
      <c r="I5638" s="104" t="str">
        <f>IFERROR(IF(D5638="","",VLOOKUP(E5638,Saldo!$P$8:$Q$1009,2,FALSE)),"")</f>
        <v/>
      </c>
      <c r="J5638" s="76"/>
      <c r="K5638" s="28" t="str">
        <f t="shared" si="87"/>
        <v/>
      </c>
    </row>
    <row r="5639" spans="1:11" ht="18.95" customHeight="1" x14ac:dyDescent="0.25">
      <c r="A5639" s="52"/>
      <c r="C5639" s="76"/>
      <c r="D5639" s="185"/>
      <c r="E5639" s="76"/>
      <c r="F5639" s="76" t="str">
        <f>IF(E5639="","",IFERROR(VLOOKUP(E5639,Cadastro!$C$9:$D$1009,2,FALSE),"PROD. NÃO ENCONTRADO"))</f>
        <v/>
      </c>
      <c r="G5639" s="94"/>
      <c r="H5639" s="69" t="str">
        <f>IFERROR(G5639*VLOOKUP(E5639,Saldo!$P$8:$U$1009,6,FALSE),"")</f>
        <v/>
      </c>
      <c r="I5639" s="104" t="str">
        <f>IFERROR(IF(D5639="","",VLOOKUP(E5639,Saldo!$P$8:$Q$1009,2,FALSE)),"")</f>
        <v/>
      </c>
      <c r="J5639" s="76"/>
      <c r="K5639" s="28" t="str">
        <f t="shared" si="87"/>
        <v/>
      </c>
    </row>
    <row r="5640" spans="1:11" ht="18.95" customHeight="1" x14ac:dyDescent="0.25">
      <c r="A5640" s="52"/>
      <c r="C5640" s="76"/>
      <c r="D5640" s="185"/>
      <c r="E5640" s="76"/>
      <c r="F5640" s="76" t="str">
        <f>IF(E5640="","",IFERROR(VLOOKUP(E5640,Cadastro!$C$9:$D$1009,2,FALSE),"PROD. NÃO ENCONTRADO"))</f>
        <v/>
      </c>
      <c r="G5640" s="94"/>
      <c r="H5640" s="69" t="str">
        <f>IFERROR(G5640*VLOOKUP(E5640,Saldo!$P$8:$U$1009,6,FALSE),"")</f>
        <v/>
      </c>
      <c r="I5640" s="104" t="str">
        <f>IFERROR(IF(D5640="","",VLOOKUP(E5640,Saldo!$P$8:$Q$1009,2,FALSE)),"")</f>
        <v/>
      </c>
      <c r="J5640" s="76"/>
      <c r="K5640" s="28" t="str">
        <f t="shared" si="87"/>
        <v/>
      </c>
    </row>
    <row r="5641" spans="1:11" ht="18.95" customHeight="1" x14ac:dyDescent="0.25">
      <c r="A5641" s="52"/>
      <c r="C5641" s="76"/>
      <c r="D5641" s="185"/>
      <c r="E5641" s="76"/>
      <c r="F5641" s="76" t="str">
        <f>IF(E5641="","",IFERROR(VLOOKUP(E5641,Cadastro!$C$9:$D$1009,2,FALSE),"PROD. NÃO ENCONTRADO"))</f>
        <v/>
      </c>
      <c r="G5641" s="94"/>
      <c r="H5641" s="69" t="str">
        <f>IFERROR(G5641*VLOOKUP(E5641,Saldo!$P$8:$U$1009,6,FALSE),"")</f>
        <v/>
      </c>
      <c r="I5641" s="104" t="str">
        <f>IFERROR(IF(D5641="","",VLOOKUP(E5641,Saldo!$P$8:$Q$1009,2,FALSE)),"")</f>
        <v/>
      </c>
      <c r="J5641" s="76"/>
      <c r="K5641" s="28" t="str">
        <f t="shared" si="87"/>
        <v/>
      </c>
    </row>
    <row r="5642" spans="1:11" ht="18.95" customHeight="1" x14ac:dyDescent="0.25">
      <c r="A5642" s="52"/>
      <c r="C5642" s="76"/>
      <c r="D5642" s="185"/>
      <c r="E5642" s="76"/>
      <c r="F5642" s="76" t="str">
        <f>IF(E5642="","",IFERROR(VLOOKUP(E5642,Cadastro!$C$9:$D$1009,2,FALSE),"PROD. NÃO ENCONTRADO"))</f>
        <v/>
      </c>
      <c r="G5642" s="94"/>
      <c r="H5642" s="69" t="str">
        <f>IFERROR(G5642*VLOOKUP(E5642,Saldo!$P$8:$U$1009,6,FALSE),"")</f>
        <v/>
      </c>
      <c r="I5642" s="104" t="str">
        <f>IFERROR(IF(D5642="","",VLOOKUP(E5642,Saldo!$P$8:$Q$1009,2,FALSE)),"")</f>
        <v/>
      </c>
      <c r="J5642" s="76"/>
      <c r="K5642" s="28" t="str">
        <f t="shared" ref="K5642:K5705" si="88">IF(D5642="","",MONTH(D5642))</f>
        <v/>
      </c>
    </row>
    <row r="5643" spans="1:11" ht="18.95" customHeight="1" x14ac:dyDescent="0.25">
      <c r="A5643" s="52"/>
      <c r="C5643" s="76"/>
      <c r="D5643" s="185"/>
      <c r="E5643" s="76"/>
      <c r="F5643" s="76" t="str">
        <f>IF(E5643="","",IFERROR(VLOOKUP(E5643,Cadastro!$C$9:$D$1009,2,FALSE),"PROD. NÃO ENCONTRADO"))</f>
        <v/>
      </c>
      <c r="G5643" s="94"/>
      <c r="H5643" s="69" t="str">
        <f>IFERROR(G5643*VLOOKUP(E5643,Saldo!$P$8:$U$1009,6,FALSE),"")</f>
        <v/>
      </c>
      <c r="I5643" s="104" t="str">
        <f>IFERROR(IF(D5643="","",VLOOKUP(E5643,Saldo!$P$8:$Q$1009,2,FALSE)),"")</f>
        <v/>
      </c>
      <c r="J5643" s="76"/>
      <c r="K5643" s="28" t="str">
        <f t="shared" si="88"/>
        <v/>
      </c>
    </row>
    <row r="5644" spans="1:11" ht="18.95" customHeight="1" x14ac:dyDescent="0.25">
      <c r="A5644" s="52"/>
      <c r="C5644" s="76"/>
      <c r="D5644" s="185"/>
      <c r="E5644" s="76"/>
      <c r="F5644" s="76" t="str">
        <f>IF(E5644="","",IFERROR(VLOOKUP(E5644,Cadastro!$C$9:$D$1009,2,FALSE),"PROD. NÃO ENCONTRADO"))</f>
        <v/>
      </c>
      <c r="G5644" s="94"/>
      <c r="H5644" s="69" t="str">
        <f>IFERROR(G5644*VLOOKUP(E5644,Saldo!$P$8:$U$1009,6,FALSE),"")</f>
        <v/>
      </c>
      <c r="I5644" s="104" t="str">
        <f>IFERROR(IF(D5644="","",VLOOKUP(E5644,Saldo!$P$8:$Q$1009,2,FALSE)),"")</f>
        <v/>
      </c>
      <c r="J5644" s="76"/>
      <c r="K5644" s="28" t="str">
        <f t="shared" si="88"/>
        <v/>
      </c>
    </row>
    <row r="5645" spans="1:11" ht="18.95" customHeight="1" x14ac:dyDescent="0.25">
      <c r="A5645" s="52"/>
      <c r="C5645" s="76"/>
      <c r="D5645" s="185"/>
      <c r="E5645" s="76"/>
      <c r="F5645" s="76" t="str">
        <f>IF(E5645="","",IFERROR(VLOOKUP(E5645,Cadastro!$C$9:$D$1009,2,FALSE),"PROD. NÃO ENCONTRADO"))</f>
        <v/>
      </c>
      <c r="G5645" s="94"/>
      <c r="H5645" s="69" t="str">
        <f>IFERROR(G5645*VLOOKUP(E5645,Saldo!$P$8:$U$1009,6,FALSE),"")</f>
        <v/>
      </c>
      <c r="I5645" s="104" t="str">
        <f>IFERROR(IF(D5645="","",VLOOKUP(E5645,Saldo!$P$8:$Q$1009,2,FALSE)),"")</f>
        <v/>
      </c>
      <c r="J5645" s="76"/>
      <c r="K5645" s="28" t="str">
        <f t="shared" si="88"/>
        <v/>
      </c>
    </row>
    <row r="5646" spans="1:11" ht="18.95" customHeight="1" x14ac:dyDescent="0.25">
      <c r="A5646" s="52"/>
      <c r="C5646" s="76"/>
      <c r="D5646" s="185"/>
      <c r="E5646" s="76"/>
      <c r="F5646" s="76" t="str">
        <f>IF(E5646="","",IFERROR(VLOOKUP(E5646,Cadastro!$C$9:$D$1009,2,FALSE),"PROD. NÃO ENCONTRADO"))</f>
        <v/>
      </c>
      <c r="G5646" s="94"/>
      <c r="H5646" s="69" t="str">
        <f>IFERROR(G5646*VLOOKUP(E5646,Saldo!$P$8:$U$1009,6,FALSE),"")</f>
        <v/>
      </c>
      <c r="I5646" s="104" t="str">
        <f>IFERROR(IF(D5646="","",VLOOKUP(E5646,Saldo!$P$8:$Q$1009,2,FALSE)),"")</f>
        <v/>
      </c>
      <c r="J5646" s="76"/>
      <c r="K5646" s="28" t="str">
        <f t="shared" si="88"/>
        <v/>
      </c>
    </row>
    <row r="5647" spans="1:11" ht="18.95" customHeight="1" x14ac:dyDescent="0.25">
      <c r="A5647" s="52"/>
      <c r="C5647" s="76"/>
      <c r="D5647" s="185"/>
      <c r="E5647" s="76"/>
      <c r="F5647" s="76" t="str">
        <f>IF(E5647="","",IFERROR(VLOOKUP(E5647,Cadastro!$C$9:$D$1009,2,FALSE),"PROD. NÃO ENCONTRADO"))</f>
        <v/>
      </c>
      <c r="G5647" s="94"/>
      <c r="H5647" s="69" t="str">
        <f>IFERROR(G5647*VLOOKUP(E5647,Saldo!$P$8:$U$1009,6,FALSE),"")</f>
        <v/>
      </c>
      <c r="I5647" s="104" t="str">
        <f>IFERROR(IF(D5647="","",VLOOKUP(E5647,Saldo!$P$8:$Q$1009,2,FALSE)),"")</f>
        <v/>
      </c>
      <c r="J5647" s="76"/>
      <c r="K5647" s="28" t="str">
        <f t="shared" si="88"/>
        <v/>
      </c>
    </row>
    <row r="5648" spans="1:11" ht="18.95" customHeight="1" x14ac:dyDescent="0.25">
      <c r="A5648" s="52"/>
      <c r="C5648" s="76"/>
      <c r="D5648" s="185"/>
      <c r="E5648" s="76"/>
      <c r="F5648" s="76" t="str">
        <f>IF(E5648="","",IFERROR(VLOOKUP(E5648,Cadastro!$C$9:$D$1009,2,FALSE),"PROD. NÃO ENCONTRADO"))</f>
        <v/>
      </c>
      <c r="G5648" s="94"/>
      <c r="H5648" s="69" t="str">
        <f>IFERROR(G5648*VLOOKUP(E5648,Saldo!$P$8:$U$1009,6,FALSE),"")</f>
        <v/>
      </c>
      <c r="I5648" s="104" t="str">
        <f>IFERROR(IF(D5648="","",VLOOKUP(E5648,Saldo!$P$8:$Q$1009,2,FALSE)),"")</f>
        <v/>
      </c>
      <c r="J5648" s="76"/>
      <c r="K5648" s="28" t="str">
        <f t="shared" si="88"/>
        <v/>
      </c>
    </row>
    <row r="5649" spans="1:11" ht="18.95" customHeight="1" x14ac:dyDescent="0.25">
      <c r="A5649" s="52"/>
      <c r="C5649" s="76"/>
      <c r="D5649" s="185"/>
      <c r="E5649" s="76"/>
      <c r="F5649" s="76" t="str">
        <f>IF(E5649="","",IFERROR(VLOOKUP(E5649,Cadastro!$C$9:$D$1009,2,FALSE),"PROD. NÃO ENCONTRADO"))</f>
        <v/>
      </c>
      <c r="G5649" s="94"/>
      <c r="H5649" s="69" t="str">
        <f>IFERROR(G5649*VLOOKUP(E5649,Saldo!$P$8:$U$1009,6,FALSE),"")</f>
        <v/>
      </c>
      <c r="I5649" s="104" t="str">
        <f>IFERROR(IF(D5649="","",VLOOKUP(E5649,Saldo!$P$8:$Q$1009,2,FALSE)),"")</f>
        <v/>
      </c>
      <c r="J5649" s="76"/>
      <c r="K5649" s="28" t="str">
        <f t="shared" si="88"/>
        <v/>
      </c>
    </row>
    <row r="5650" spans="1:11" ht="18.95" customHeight="1" x14ac:dyDescent="0.25">
      <c r="A5650" s="52"/>
      <c r="C5650" s="76"/>
      <c r="D5650" s="185"/>
      <c r="E5650" s="76"/>
      <c r="F5650" s="76" t="str">
        <f>IF(E5650="","",IFERROR(VLOOKUP(E5650,Cadastro!$C$9:$D$1009,2,FALSE),"PROD. NÃO ENCONTRADO"))</f>
        <v/>
      </c>
      <c r="G5650" s="94"/>
      <c r="H5650" s="69" t="str">
        <f>IFERROR(G5650*VLOOKUP(E5650,Saldo!$P$8:$U$1009,6,FALSE),"")</f>
        <v/>
      </c>
      <c r="I5650" s="104" t="str">
        <f>IFERROR(IF(D5650="","",VLOOKUP(E5650,Saldo!$P$8:$Q$1009,2,FALSE)),"")</f>
        <v/>
      </c>
      <c r="J5650" s="76"/>
      <c r="K5650" s="28" t="str">
        <f t="shared" si="88"/>
        <v/>
      </c>
    </row>
    <row r="5651" spans="1:11" ht="18.95" customHeight="1" x14ac:dyDescent="0.25">
      <c r="A5651" s="52"/>
      <c r="C5651" s="76"/>
      <c r="D5651" s="185"/>
      <c r="E5651" s="76"/>
      <c r="F5651" s="76" t="str">
        <f>IF(E5651="","",IFERROR(VLOOKUP(E5651,Cadastro!$C$9:$D$1009,2,FALSE),"PROD. NÃO ENCONTRADO"))</f>
        <v/>
      </c>
      <c r="G5651" s="94"/>
      <c r="H5651" s="69" t="str">
        <f>IFERROR(G5651*VLOOKUP(E5651,Saldo!$P$8:$U$1009,6,FALSE),"")</f>
        <v/>
      </c>
      <c r="I5651" s="104" t="str">
        <f>IFERROR(IF(D5651="","",VLOOKUP(E5651,Saldo!$P$8:$Q$1009,2,FALSE)),"")</f>
        <v/>
      </c>
      <c r="J5651" s="76"/>
      <c r="K5651" s="28" t="str">
        <f t="shared" si="88"/>
        <v/>
      </c>
    </row>
    <row r="5652" spans="1:11" ht="18.95" customHeight="1" x14ac:dyDescent="0.25">
      <c r="A5652" s="52"/>
      <c r="C5652" s="76"/>
      <c r="D5652" s="185"/>
      <c r="E5652" s="76"/>
      <c r="F5652" s="76" t="str">
        <f>IF(E5652="","",IFERROR(VLOOKUP(E5652,Cadastro!$C$9:$D$1009,2,FALSE),"PROD. NÃO ENCONTRADO"))</f>
        <v/>
      </c>
      <c r="G5652" s="94"/>
      <c r="H5652" s="69" t="str">
        <f>IFERROR(G5652*VLOOKUP(E5652,Saldo!$P$8:$U$1009,6,FALSE),"")</f>
        <v/>
      </c>
      <c r="I5652" s="104" t="str">
        <f>IFERROR(IF(D5652="","",VLOOKUP(E5652,Saldo!$P$8:$Q$1009,2,FALSE)),"")</f>
        <v/>
      </c>
      <c r="J5652" s="76"/>
      <c r="K5652" s="28" t="str">
        <f t="shared" si="88"/>
        <v/>
      </c>
    </row>
    <row r="5653" spans="1:11" ht="18.95" customHeight="1" x14ac:dyDescent="0.25">
      <c r="A5653" s="52"/>
      <c r="C5653" s="76"/>
      <c r="D5653" s="185"/>
      <c r="E5653" s="76"/>
      <c r="F5653" s="76" t="str">
        <f>IF(E5653="","",IFERROR(VLOOKUP(E5653,Cadastro!$C$9:$D$1009,2,FALSE),"PROD. NÃO ENCONTRADO"))</f>
        <v/>
      </c>
      <c r="G5653" s="94"/>
      <c r="H5653" s="69" t="str">
        <f>IFERROR(G5653*VLOOKUP(E5653,Saldo!$P$8:$U$1009,6,FALSE),"")</f>
        <v/>
      </c>
      <c r="I5653" s="104" t="str">
        <f>IFERROR(IF(D5653="","",VLOOKUP(E5653,Saldo!$P$8:$Q$1009,2,FALSE)),"")</f>
        <v/>
      </c>
      <c r="J5653" s="76"/>
      <c r="K5653" s="28" t="str">
        <f t="shared" si="88"/>
        <v/>
      </c>
    </row>
    <row r="5654" spans="1:11" ht="18.95" customHeight="1" x14ac:dyDescent="0.25">
      <c r="A5654" s="52"/>
      <c r="C5654" s="76"/>
      <c r="D5654" s="185"/>
      <c r="E5654" s="76"/>
      <c r="F5654" s="76" t="str">
        <f>IF(E5654="","",IFERROR(VLOOKUP(E5654,Cadastro!$C$9:$D$1009,2,FALSE),"PROD. NÃO ENCONTRADO"))</f>
        <v/>
      </c>
      <c r="G5654" s="94"/>
      <c r="H5654" s="69" t="str">
        <f>IFERROR(G5654*VLOOKUP(E5654,Saldo!$P$8:$U$1009,6,FALSE),"")</f>
        <v/>
      </c>
      <c r="I5654" s="104" t="str">
        <f>IFERROR(IF(D5654="","",VLOOKUP(E5654,Saldo!$P$8:$Q$1009,2,FALSE)),"")</f>
        <v/>
      </c>
      <c r="J5654" s="76"/>
      <c r="K5654" s="28" t="str">
        <f t="shared" si="88"/>
        <v/>
      </c>
    </row>
    <row r="5655" spans="1:11" ht="18.95" customHeight="1" x14ac:dyDescent="0.25">
      <c r="A5655" s="52"/>
      <c r="C5655" s="76"/>
      <c r="D5655" s="185"/>
      <c r="E5655" s="76"/>
      <c r="F5655" s="76" t="str">
        <f>IF(E5655="","",IFERROR(VLOOKUP(E5655,Cadastro!$C$9:$D$1009,2,FALSE),"PROD. NÃO ENCONTRADO"))</f>
        <v/>
      </c>
      <c r="G5655" s="94"/>
      <c r="H5655" s="69" t="str">
        <f>IFERROR(G5655*VLOOKUP(E5655,Saldo!$P$8:$U$1009,6,FALSE),"")</f>
        <v/>
      </c>
      <c r="I5655" s="104" t="str">
        <f>IFERROR(IF(D5655="","",VLOOKUP(E5655,Saldo!$P$8:$Q$1009,2,FALSE)),"")</f>
        <v/>
      </c>
      <c r="J5655" s="76"/>
      <c r="K5655" s="28" t="str">
        <f t="shared" si="88"/>
        <v/>
      </c>
    </row>
    <row r="5656" spans="1:11" ht="18.95" customHeight="1" x14ac:dyDescent="0.25">
      <c r="A5656" s="52"/>
      <c r="C5656" s="76"/>
      <c r="D5656" s="185"/>
      <c r="E5656" s="76"/>
      <c r="F5656" s="76" t="str">
        <f>IF(E5656="","",IFERROR(VLOOKUP(E5656,Cadastro!$C$9:$D$1009,2,FALSE),"PROD. NÃO ENCONTRADO"))</f>
        <v/>
      </c>
      <c r="G5656" s="94"/>
      <c r="H5656" s="69" t="str">
        <f>IFERROR(G5656*VLOOKUP(E5656,Saldo!$P$8:$U$1009,6,FALSE),"")</f>
        <v/>
      </c>
      <c r="I5656" s="104" t="str">
        <f>IFERROR(IF(D5656="","",VLOOKUP(E5656,Saldo!$P$8:$Q$1009,2,FALSE)),"")</f>
        <v/>
      </c>
      <c r="J5656" s="76"/>
      <c r="K5656" s="28" t="str">
        <f t="shared" si="88"/>
        <v/>
      </c>
    </row>
    <row r="5657" spans="1:11" ht="18.95" customHeight="1" x14ac:dyDescent="0.25">
      <c r="A5657" s="52"/>
      <c r="C5657" s="76"/>
      <c r="D5657" s="185"/>
      <c r="E5657" s="76"/>
      <c r="F5657" s="76" t="str">
        <f>IF(E5657="","",IFERROR(VLOOKUP(E5657,Cadastro!$C$9:$D$1009,2,FALSE),"PROD. NÃO ENCONTRADO"))</f>
        <v/>
      </c>
      <c r="G5657" s="94"/>
      <c r="H5657" s="69" t="str">
        <f>IFERROR(G5657*VLOOKUP(E5657,Saldo!$P$8:$U$1009,6,FALSE),"")</f>
        <v/>
      </c>
      <c r="I5657" s="104" t="str">
        <f>IFERROR(IF(D5657="","",VLOOKUP(E5657,Saldo!$P$8:$Q$1009,2,FALSE)),"")</f>
        <v/>
      </c>
      <c r="J5657" s="76"/>
      <c r="K5657" s="28" t="str">
        <f t="shared" si="88"/>
        <v/>
      </c>
    </row>
    <row r="5658" spans="1:11" ht="18.95" customHeight="1" x14ac:dyDescent="0.25">
      <c r="A5658" s="52"/>
      <c r="C5658" s="76"/>
      <c r="D5658" s="185"/>
      <c r="E5658" s="76"/>
      <c r="F5658" s="76" t="str">
        <f>IF(E5658="","",IFERROR(VLOOKUP(E5658,Cadastro!$C$9:$D$1009,2,FALSE),"PROD. NÃO ENCONTRADO"))</f>
        <v/>
      </c>
      <c r="G5658" s="94"/>
      <c r="H5658" s="69" t="str">
        <f>IFERROR(G5658*VLOOKUP(E5658,Saldo!$P$8:$U$1009,6,FALSE),"")</f>
        <v/>
      </c>
      <c r="I5658" s="104" t="str">
        <f>IFERROR(IF(D5658="","",VLOOKUP(E5658,Saldo!$P$8:$Q$1009,2,FALSE)),"")</f>
        <v/>
      </c>
      <c r="J5658" s="76"/>
      <c r="K5658" s="28" t="str">
        <f t="shared" si="88"/>
        <v/>
      </c>
    </row>
    <row r="5659" spans="1:11" ht="18.95" customHeight="1" x14ac:dyDescent="0.25">
      <c r="A5659" s="52"/>
      <c r="C5659" s="76"/>
      <c r="D5659" s="185"/>
      <c r="E5659" s="76"/>
      <c r="F5659" s="76" t="str">
        <f>IF(E5659="","",IFERROR(VLOOKUP(E5659,Cadastro!$C$9:$D$1009,2,FALSE),"PROD. NÃO ENCONTRADO"))</f>
        <v/>
      </c>
      <c r="G5659" s="94"/>
      <c r="H5659" s="69" t="str">
        <f>IFERROR(G5659*VLOOKUP(E5659,Saldo!$P$8:$U$1009,6,FALSE),"")</f>
        <v/>
      </c>
      <c r="I5659" s="104" t="str">
        <f>IFERROR(IF(D5659="","",VLOOKUP(E5659,Saldo!$P$8:$Q$1009,2,FALSE)),"")</f>
        <v/>
      </c>
      <c r="J5659" s="76"/>
      <c r="K5659" s="28" t="str">
        <f t="shared" si="88"/>
        <v/>
      </c>
    </row>
    <row r="5660" spans="1:11" ht="18.95" customHeight="1" x14ac:dyDescent="0.25">
      <c r="A5660" s="52"/>
      <c r="C5660" s="76"/>
      <c r="D5660" s="185"/>
      <c r="E5660" s="76"/>
      <c r="F5660" s="76" t="str">
        <f>IF(E5660="","",IFERROR(VLOOKUP(E5660,Cadastro!$C$9:$D$1009,2,FALSE),"PROD. NÃO ENCONTRADO"))</f>
        <v/>
      </c>
      <c r="G5660" s="94"/>
      <c r="H5660" s="69" t="str">
        <f>IFERROR(G5660*VLOOKUP(E5660,Saldo!$P$8:$U$1009,6,FALSE),"")</f>
        <v/>
      </c>
      <c r="I5660" s="104" t="str">
        <f>IFERROR(IF(D5660="","",VLOOKUP(E5660,Saldo!$P$8:$Q$1009,2,FALSE)),"")</f>
        <v/>
      </c>
      <c r="J5660" s="76"/>
      <c r="K5660" s="28" t="str">
        <f t="shared" si="88"/>
        <v/>
      </c>
    </row>
    <row r="5661" spans="1:11" ht="18.95" customHeight="1" x14ac:dyDescent="0.25">
      <c r="A5661" s="52"/>
      <c r="C5661" s="76"/>
      <c r="D5661" s="185"/>
      <c r="E5661" s="76"/>
      <c r="F5661" s="76" t="str">
        <f>IF(E5661="","",IFERROR(VLOOKUP(E5661,Cadastro!$C$9:$D$1009,2,FALSE),"PROD. NÃO ENCONTRADO"))</f>
        <v/>
      </c>
      <c r="G5661" s="94"/>
      <c r="H5661" s="69" t="str">
        <f>IFERROR(G5661*VLOOKUP(E5661,Saldo!$P$8:$U$1009,6,FALSE),"")</f>
        <v/>
      </c>
      <c r="I5661" s="104" t="str">
        <f>IFERROR(IF(D5661="","",VLOOKUP(E5661,Saldo!$P$8:$Q$1009,2,FALSE)),"")</f>
        <v/>
      </c>
      <c r="J5661" s="76"/>
      <c r="K5661" s="28" t="str">
        <f t="shared" si="88"/>
        <v/>
      </c>
    </row>
    <row r="5662" spans="1:11" ht="18.95" customHeight="1" x14ac:dyDescent="0.25">
      <c r="A5662" s="52"/>
      <c r="C5662" s="76"/>
      <c r="D5662" s="185"/>
      <c r="E5662" s="76"/>
      <c r="F5662" s="76" t="str">
        <f>IF(E5662="","",IFERROR(VLOOKUP(E5662,Cadastro!$C$9:$D$1009,2,FALSE),"PROD. NÃO ENCONTRADO"))</f>
        <v/>
      </c>
      <c r="G5662" s="94"/>
      <c r="H5662" s="69" t="str">
        <f>IFERROR(G5662*VLOOKUP(E5662,Saldo!$P$8:$U$1009,6,FALSE),"")</f>
        <v/>
      </c>
      <c r="I5662" s="104" t="str">
        <f>IFERROR(IF(D5662="","",VLOOKUP(E5662,Saldo!$P$8:$Q$1009,2,FALSE)),"")</f>
        <v/>
      </c>
      <c r="J5662" s="76"/>
      <c r="K5662" s="28" t="str">
        <f t="shared" si="88"/>
        <v/>
      </c>
    </row>
    <row r="5663" spans="1:11" ht="18.95" customHeight="1" x14ac:dyDescent="0.25">
      <c r="A5663" s="52"/>
      <c r="C5663" s="76"/>
      <c r="D5663" s="185"/>
      <c r="E5663" s="76"/>
      <c r="F5663" s="76" t="str">
        <f>IF(E5663="","",IFERROR(VLOOKUP(E5663,Cadastro!$C$9:$D$1009,2,FALSE),"PROD. NÃO ENCONTRADO"))</f>
        <v/>
      </c>
      <c r="G5663" s="94"/>
      <c r="H5663" s="69" t="str">
        <f>IFERROR(G5663*VLOOKUP(E5663,Saldo!$P$8:$U$1009,6,FALSE),"")</f>
        <v/>
      </c>
      <c r="I5663" s="104" t="str">
        <f>IFERROR(IF(D5663="","",VLOOKUP(E5663,Saldo!$P$8:$Q$1009,2,FALSE)),"")</f>
        <v/>
      </c>
      <c r="J5663" s="76"/>
      <c r="K5663" s="28" t="str">
        <f t="shared" si="88"/>
        <v/>
      </c>
    </row>
    <row r="5664" spans="1:11" ht="18.95" customHeight="1" x14ac:dyDescent="0.25">
      <c r="A5664" s="52"/>
      <c r="C5664" s="76"/>
      <c r="D5664" s="185"/>
      <c r="E5664" s="76"/>
      <c r="F5664" s="76" t="str">
        <f>IF(E5664="","",IFERROR(VLOOKUP(E5664,Cadastro!$C$9:$D$1009,2,FALSE),"PROD. NÃO ENCONTRADO"))</f>
        <v/>
      </c>
      <c r="G5664" s="94"/>
      <c r="H5664" s="69" t="str">
        <f>IFERROR(G5664*VLOOKUP(E5664,Saldo!$P$8:$U$1009,6,FALSE),"")</f>
        <v/>
      </c>
      <c r="I5664" s="104" t="str">
        <f>IFERROR(IF(D5664="","",VLOOKUP(E5664,Saldo!$P$8:$Q$1009,2,FALSE)),"")</f>
        <v/>
      </c>
      <c r="J5664" s="76"/>
      <c r="K5664" s="28" t="str">
        <f t="shared" si="88"/>
        <v/>
      </c>
    </row>
    <row r="5665" spans="1:11" ht="18.95" customHeight="1" x14ac:dyDescent="0.25">
      <c r="A5665" s="52"/>
      <c r="C5665" s="76"/>
      <c r="D5665" s="185"/>
      <c r="E5665" s="76"/>
      <c r="F5665" s="76" t="str">
        <f>IF(E5665="","",IFERROR(VLOOKUP(E5665,Cadastro!$C$9:$D$1009,2,FALSE),"PROD. NÃO ENCONTRADO"))</f>
        <v/>
      </c>
      <c r="G5665" s="94"/>
      <c r="H5665" s="69" t="str">
        <f>IFERROR(G5665*VLOOKUP(E5665,Saldo!$P$8:$U$1009,6,FALSE),"")</f>
        <v/>
      </c>
      <c r="I5665" s="104" t="str">
        <f>IFERROR(IF(D5665="","",VLOOKUP(E5665,Saldo!$P$8:$Q$1009,2,FALSE)),"")</f>
        <v/>
      </c>
      <c r="J5665" s="76"/>
      <c r="K5665" s="28" t="str">
        <f t="shared" si="88"/>
        <v/>
      </c>
    </row>
    <row r="5666" spans="1:11" ht="18.95" customHeight="1" x14ac:dyDescent="0.25">
      <c r="A5666" s="52"/>
      <c r="C5666" s="76"/>
      <c r="D5666" s="185"/>
      <c r="E5666" s="76"/>
      <c r="F5666" s="76" t="str">
        <f>IF(E5666="","",IFERROR(VLOOKUP(E5666,Cadastro!$C$9:$D$1009,2,FALSE),"PROD. NÃO ENCONTRADO"))</f>
        <v/>
      </c>
      <c r="G5666" s="94"/>
      <c r="H5666" s="69" t="str">
        <f>IFERROR(G5666*VLOOKUP(E5666,Saldo!$P$8:$U$1009,6,FALSE),"")</f>
        <v/>
      </c>
      <c r="I5666" s="104" t="str">
        <f>IFERROR(IF(D5666="","",VLOOKUP(E5666,Saldo!$P$8:$Q$1009,2,FALSE)),"")</f>
        <v/>
      </c>
      <c r="J5666" s="76"/>
      <c r="K5666" s="28" t="str">
        <f t="shared" si="88"/>
        <v/>
      </c>
    </row>
    <row r="5667" spans="1:11" ht="18.95" customHeight="1" x14ac:dyDescent="0.25">
      <c r="A5667" s="52"/>
      <c r="C5667" s="76"/>
      <c r="D5667" s="185"/>
      <c r="E5667" s="76"/>
      <c r="F5667" s="76" t="str">
        <f>IF(E5667="","",IFERROR(VLOOKUP(E5667,Cadastro!$C$9:$D$1009,2,FALSE),"PROD. NÃO ENCONTRADO"))</f>
        <v/>
      </c>
      <c r="G5667" s="94"/>
      <c r="H5667" s="69" t="str">
        <f>IFERROR(G5667*VLOOKUP(E5667,Saldo!$P$8:$U$1009,6,FALSE),"")</f>
        <v/>
      </c>
      <c r="I5667" s="104" t="str">
        <f>IFERROR(IF(D5667="","",VLOOKUP(E5667,Saldo!$P$8:$Q$1009,2,FALSE)),"")</f>
        <v/>
      </c>
      <c r="J5667" s="76"/>
      <c r="K5667" s="28" t="str">
        <f t="shared" si="88"/>
        <v/>
      </c>
    </row>
    <row r="5668" spans="1:11" ht="18.95" customHeight="1" x14ac:dyDescent="0.25">
      <c r="A5668" s="52"/>
      <c r="C5668" s="76"/>
      <c r="D5668" s="185"/>
      <c r="E5668" s="76"/>
      <c r="F5668" s="76" t="str">
        <f>IF(E5668="","",IFERROR(VLOOKUP(E5668,Cadastro!$C$9:$D$1009,2,FALSE),"PROD. NÃO ENCONTRADO"))</f>
        <v/>
      </c>
      <c r="G5668" s="94"/>
      <c r="H5668" s="69" t="str">
        <f>IFERROR(G5668*VLOOKUP(E5668,Saldo!$P$8:$U$1009,6,FALSE),"")</f>
        <v/>
      </c>
      <c r="I5668" s="104" t="str">
        <f>IFERROR(IF(D5668="","",VLOOKUP(E5668,Saldo!$P$8:$Q$1009,2,FALSE)),"")</f>
        <v/>
      </c>
      <c r="J5668" s="76"/>
      <c r="K5668" s="28" t="str">
        <f t="shared" si="88"/>
        <v/>
      </c>
    </row>
    <row r="5669" spans="1:11" ht="18.95" customHeight="1" x14ac:dyDescent="0.25">
      <c r="A5669" s="52"/>
      <c r="C5669" s="76"/>
      <c r="D5669" s="185"/>
      <c r="E5669" s="76"/>
      <c r="F5669" s="76" t="str">
        <f>IF(E5669="","",IFERROR(VLOOKUP(E5669,Cadastro!$C$9:$D$1009,2,FALSE),"PROD. NÃO ENCONTRADO"))</f>
        <v/>
      </c>
      <c r="G5669" s="94"/>
      <c r="H5669" s="69" t="str">
        <f>IFERROR(G5669*VLOOKUP(E5669,Saldo!$P$8:$U$1009,6,FALSE),"")</f>
        <v/>
      </c>
      <c r="I5669" s="104" t="str">
        <f>IFERROR(IF(D5669="","",VLOOKUP(E5669,Saldo!$P$8:$Q$1009,2,FALSE)),"")</f>
        <v/>
      </c>
      <c r="J5669" s="76"/>
      <c r="K5669" s="28" t="str">
        <f t="shared" si="88"/>
        <v/>
      </c>
    </row>
    <row r="5670" spans="1:11" ht="18.95" customHeight="1" x14ac:dyDescent="0.25">
      <c r="A5670" s="52"/>
      <c r="C5670" s="76"/>
      <c r="D5670" s="185"/>
      <c r="E5670" s="76"/>
      <c r="F5670" s="76" t="str">
        <f>IF(E5670="","",IFERROR(VLOOKUP(E5670,Cadastro!$C$9:$D$1009,2,FALSE),"PROD. NÃO ENCONTRADO"))</f>
        <v/>
      </c>
      <c r="G5670" s="94"/>
      <c r="H5670" s="69" t="str">
        <f>IFERROR(G5670*VLOOKUP(E5670,Saldo!$P$8:$U$1009,6,FALSE),"")</f>
        <v/>
      </c>
      <c r="I5670" s="104" t="str">
        <f>IFERROR(IF(D5670="","",VLOOKUP(E5670,Saldo!$P$8:$Q$1009,2,FALSE)),"")</f>
        <v/>
      </c>
      <c r="J5670" s="76"/>
      <c r="K5670" s="28" t="str">
        <f t="shared" si="88"/>
        <v/>
      </c>
    </row>
    <row r="5671" spans="1:11" ht="18.95" customHeight="1" x14ac:dyDescent="0.25">
      <c r="A5671" s="52"/>
      <c r="C5671" s="76"/>
      <c r="D5671" s="185"/>
      <c r="E5671" s="76"/>
      <c r="F5671" s="76" t="str">
        <f>IF(E5671="","",IFERROR(VLOOKUP(E5671,Cadastro!$C$9:$D$1009,2,FALSE),"PROD. NÃO ENCONTRADO"))</f>
        <v/>
      </c>
      <c r="G5671" s="94"/>
      <c r="H5671" s="69" t="str">
        <f>IFERROR(G5671*VLOOKUP(E5671,Saldo!$P$8:$U$1009,6,FALSE),"")</f>
        <v/>
      </c>
      <c r="I5671" s="104" t="str">
        <f>IFERROR(IF(D5671="","",VLOOKUP(E5671,Saldo!$P$8:$Q$1009,2,FALSE)),"")</f>
        <v/>
      </c>
      <c r="J5671" s="76"/>
      <c r="K5671" s="28" t="str">
        <f t="shared" si="88"/>
        <v/>
      </c>
    </row>
    <row r="5672" spans="1:11" ht="18.95" customHeight="1" x14ac:dyDescent="0.25">
      <c r="A5672" s="52"/>
      <c r="C5672" s="76"/>
      <c r="D5672" s="185"/>
      <c r="E5672" s="76"/>
      <c r="F5672" s="76" t="str">
        <f>IF(E5672="","",IFERROR(VLOOKUP(E5672,Cadastro!$C$9:$D$1009,2,FALSE),"PROD. NÃO ENCONTRADO"))</f>
        <v/>
      </c>
      <c r="G5672" s="94"/>
      <c r="H5672" s="69" t="str">
        <f>IFERROR(G5672*VLOOKUP(E5672,Saldo!$P$8:$U$1009,6,FALSE),"")</f>
        <v/>
      </c>
      <c r="I5672" s="104" t="str">
        <f>IFERROR(IF(D5672="","",VLOOKUP(E5672,Saldo!$P$8:$Q$1009,2,FALSE)),"")</f>
        <v/>
      </c>
      <c r="J5672" s="76"/>
      <c r="K5672" s="28" t="str">
        <f t="shared" si="88"/>
        <v/>
      </c>
    </row>
    <row r="5673" spans="1:11" ht="18.95" customHeight="1" x14ac:dyDescent="0.25">
      <c r="A5673" s="52"/>
      <c r="C5673" s="76"/>
      <c r="D5673" s="185"/>
      <c r="E5673" s="76"/>
      <c r="F5673" s="76" t="str">
        <f>IF(E5673="","",IFERROR(VLOOKUP(E5673,Cadastro!$C$9:$D$1009,2,FALSE),"PROD. NÃO ENCONTRADO"))</f>
        <v/>
      </c>
      <c r="G5673" s="94"/>
      <c r="H5673" s="69" t="str">
        <f>IFERROR(G5673*VLOOKUP(E5673,Saldo!$P$8:$U$1009,6,FALSE),"")</f>
        <v/>
      </c>
      <c r="I5673" s="104" t="str">
        <f>IFERROR(IF(D5673="","",VLOOKUP(E5673,Saldo!$P$8:$Q$1009,2,FALSE)),"")</f>
        <v/>
      </c>
      <c r="J5673" s="76"/>
      <c r="K5673" s="28" t="str">
        <f t="shared" si="88"/>
        <v/>
      </c>
    </row>
    <row r="5674" spans="1:11" ht="18.95" customHeight="1" x14ac:dyDescent="0.25">
      <c r="A5674" s="52"/>
      <c r="C5674" s="76"/>
      <c r="D5674" s="185"/>
      <c r="E5674" s="76"/>
      <c r="F5674" s="76" t="str">
        <f>IF(E5674="","",IFERROR(VLOOKUP(E5674,Cadastro!$C$9:$D$1009,2,FALSE),"PROD. NÃO ENCONTRADO"))</f>
        <v/>
      </c>
      <c r="G5674" s="94"/>
      <c r="H5674" s="69" t="str">
        <f>IFERROR(G5674*VLOOKUP(E5674,Saldo!$P$8:$U$1009,6,FALSE),"")</f>
        <v/>
      </c>
      <c r="I5674" s="104" t="str">
        <f>IFERROR(IF(D5674="","",VLOOKUP(E5674,Saldo!$P$8:$Q$1009,2,FALSE)),"")</f>
        <v/>
      </c>
      <c r="J5674" s="76"/>
      <c r="K5674" s="28" t="str">
        <f t="shared" si="88"/>
        <v/>
      </c>
    </row>
    <row r="5675" spans="1:11" ht="18.95" customHeight="1" x14ac:dyDescent="0.25">
      <c r="A5675" s="52"/>
      <c r="C5675" s="76"/>
      <c r="D5675" s="185"/>
      <c r="E5675" s="76"/>
      <c r="F5675" s="76" t="str">
        <f>IF(E5675="","",IFERROR(VLOOKUP(E5675,Cadastro!$C$9:$D$1009,2,FALSE),"PROD. NÃO ENCONTRADO"))</f>
        <v/>
      </c>
      <c r="G5675" s="94"/>
      <c r="H5675" s="69" t="str">
        <f>IFERROR(G5675*VLOOKUP(E5675,Saldo!$P$8:$U$1009,6,FALSE),"")</f>
        <v/>
      </c>
      <c r="I5675" s="104" t="str">
        <f>IFERROR(IF(D5675="","",VLOOKUP(E5675,Saldo!$P$8:$Q$1009,2,FALSE)),"")</f>
        <v/>
      </c>
      <c r="J5675" s="76"/>
      <c r="K5675" s="28" t="str">
        <f t="shared" si="88"/>
        <v/>
      </c>
    </row>
    <row r="5676" spans="1:11" ht="18.95" customHeight="1" x14ac:dyDescent="0.25">
      <c r="A5676" s="52"/>
      <c r="C5676" s="76"/>
      <c r="D5676" s="185"/>
      <c r="E5676" s="76"/>
      <c r="F5676" s="76" t="str">
        <f>IF(E5676="","",IFERROR(VLOOKUP(E5676,Cadastro!$C$9:$D$1009,2,FALSE),"PROD. NÃO ENCONTRADO"))</f>
        <v/>
      </c>
      <c r="G5676" s="94"/>
      <c r="H5676" s="69" t="str">
        <f>IFERROR(G5676*VLOOKUP(E5676,Saldo!$P$8:$U$1009,6,FALSE),"")</f>
        <v/>
      </c>
      <c r="I5676" s="104" t="str">
        <f>IFERROR(IF(D5676="","",VLOOKUP(E5676,Saldo!$P$8:$Q$1009,2,FALSE)),"")</f>
        <v/>
      </c>
      <c r="J5676" s="76"/>
      <c r="K5676" s="28" t="str">
        <f t="shared" si="88"/>
        <v/>
      </c>
    </row>
    <row r="5677" spans="1:11" ht="18.95" customHeight="1" x14ac:dyDescent="0.25">
      <c r="A5677" s="52"/>
      <c r="C5677" s="76"/>
      <c r="D5677" s="185"/>
      <c r="E5677" s="76"/>
      <c r="F5677" s="76" t="str">
        <f>IF(E5677="","",IFERROR(VLOOKUP(E5677,Cadastro!$C$9:$D$1009,2,FALSE),"PROD. NÃO ENCONTRADO"))</f>
        <v/>
      </c>
      <c r="G5677" s="94"/>
      <c r="H5677" s="69" t="str">
        <f>IFERROR(G5677*VLOOKUP(E5677,Saldo!$P$8:$U$1009,6,FALSE),"")</f>
        <v/>
      </c>
      <c r="I5677" s="104" t="str">
        <f>IFERROR(IF(D5677="","",VLOOKUP(E5677,Saldo!$P$8:$Q$1009,2,FALSE)),"")</f>
        <v/>
      </c>
      <c r="J5677" s="76"/>
      <c r="K5677" s="28" t="str">
        <f t="shared" si="88"/>
        <v/>
      </c>
    </row>
    <row r="5678" spans="1:11" ht="18.95" customHeight="1" x14ac:dyDescent="0.25">
      <c r="A5678" s="52"/>
      <c r="C5678" s="76"/>
      <c r="D5678" s="185"/>
      <c r="E5678" s="76"/>
      <c r="F5678" s="76" t="str">
        <f>IF(E5678="","",IFERROR(VLOOKUP(E5678,Cadastro!$C$9:$D$1009,2,FALSE),"PROD. NÃO ENCONTRADO"))</f>
        <v/>
      </c>
      <c r="G5678" s="94"/>
      <c r="H5678" s="69" t="str">
        <f>IFERROR(G5678*VLOOKUP(E5678,Saldo!$P$8:$U$1009,6,FALSE),"")</f>
        <v/>
      </c>
      <c r="I5678" s="104" t="str">
        <f>IFERROR(IF(D5678="","",VLOOKUP(E5678,Saldo!$P$8:$Q$1009,2,FALSE)),"")</f>
        <v/>
      </c>
      <c r="J5678" s="76"/>
      <c r="K5678" s="28" t="str">
        <f t="shared" si="88"/>
        <v/>
      </c>
    </row>
    <row r="5679" spans="1:11" ht="18.95" customHeight="1" x14ac:dyDescent="0.25">
      <c r="A5679" s="52"/>
      <c r="C5679" s="76"/>
      <c r="D5679" s="185"/>
      <c r="E5679" s="76"/>
      <c r="F5679" s="76" t="str">
        <f>IF(E5679="","",IFERROR(VLOOKUP(E5679,Cadastro!$C$9:$D$1009,2,FALSE),"PROD. NÃO ENCONTRADO"))</f>
        <v/>
      </c>
      <c r="G5679" s="94"/>
      <c r="H5679" s="69" t="str">
        <f>IFERROR(G5679*VLOOKUP(E5679,Saldo!$P$8:$U$1009,6,FALSE),"")</f>
        <v/>
      </c>
      <c r="I5679" s="104" t="str">
        <f>IFERROR(IF(D5679="","",VLOOKUP(E5679,Saldo!$P$8:$Q$1009,2,FALSE)),"")</f>
        <v/>
      </c>
      <c r="J5679" s="76"/>
      <c r="K5679" s="28" t="str">
        <f t="shared" si="88"/>
        <v/>
      </c>
    </row>
    <row r="5680" spans="1:11" ht="18.95" customHeight="1" x14ac:dyDescent="0.25">
      <c r="A5680" s="52"/>
      <c r="C5680" s="76"/>
      <c r="D5680" s="185"/>
      <c r="E5680" s="76"/>
      <c r="F5680" s="76" t="str">
        <f>IF(E5680="","",IFERROR(VLOOKUP(E5680,Cadastro!$C$9:$D$1009,2,FALSE),"PROD. NÃO ENCONTRADO"))</f>
        <v/>
      </c>
      <c r="G5680" s="94"/>
      <c r="H5680" s="69" t="str">
        <f>IFERROR(G5680*VLOOKUP(E5680,Saldo!$P$8:$U$1009,6,FALSE),"")</f>
        <v/>
      </c>
      <c r="I5680" s="104" t="str">
        <f>IFERROR(IF(D5680="","",VLOOKUP(E5680,Saldo!$P$8:$Q$1009,2,FALSE)),"")</f>
        <v/>
      </c>
      <c r="J5680" s="76"/>
      <c r="K5680" s="28" t="str">
        <f t="shared" si="88"/>
        <v/>
      </c>
    </row>
    <row r="5681" spans="1:11" ht="18.95" customHeight="1" x14ac:dyDescent="0.25">
      <c r="A5681" s="52"/>
      <c r="C5681" s="76"/>
      <c r="D5681" s="185"/>
      <c r="E5681" s="76"/>
      <c r="F5681" s="76" t="str">
        <f>IF(E5681="","",IFERROR(VLOOKUP(E5681,Cadastro!$C$9:$D$1009,2,FALSE),"PROD. NÃO ENCONTRADO"))</f>
        <v/>
      </c>
      <c r="G5681" s="94"/>
      <c r="H5681" s="69" t="str">
        <f>IFERROR(G5681*VLOOKUP(E5681,Saldo!$P$8:$U$1009,6,FALSE),"")</f>
        <v/>
      </c>
      <c r="I5681" s="104" t="str">
        <f>IFERROR(IF(D5681="","",VLOOKUP(E5681,Saldo!$P$8:$Q$1009,2,FALSE)),"")</f>
        <v/>
      </c>
      <c r="J5681" s="76"/>
      <c r="K5681" s="28" t="str">
        <f t="shared" si="88"/>
        <v/>
      </c>
    </row>
    <row r="5682" spans="1:11" ht="18.95" customHeight="1" x14ac:dyDescent="0.25">
      <c r="A5682" s="52"/>
      <c r="C5682" s="76"/>
      <c r="D5682" s="185"/>
      <c r="E5682" s="76"/>
      <c r="F5682" s="76" t="str">
        <f>IF(E5682="","",IFERROR(VLOOKUP(E5682,Cadastro!$C$9:$D$1009,2,FALSE),"PROD. NÃO ENCONTRADO"))</f>
        <v/>
      </c>
      <c r="G5682" s="94"/>
      <c r="H5682" s="69" t="str">
        <f>IFERROR(G5682*VLOOKUP(E5682,Saldo!$P$8:$U$1009,6,FALSE),"")</f>
        <v/>
      </c>
      <c r="I5682" s="104" t="str">
        <f>IFERROR(IF(D5682="","",VLOOKUP(E5682,Saldo!$P$8:$Q$1009,2,FALSE)),"")</f>
        <v/>
      </c>
      <c r="J5682" s="76"/>
      <c r="K5682" s="28" t="str">
        <f t="shared" si="88"/>
        <v/>
      </c>
    </row>
    <row r="5683" spans="1:11" ht="18.95" customHeight="1" x14ac:dyDescent="0.25">
      <c r="A5683" s="52"/>
      <c r="C5683" s="76"/>
      <c r="D5683" s="185"/>
      <c r="E5683" s="76"/>
      <c r="F5683" s="76" t="str">
        <f>IF(E5683="","",IFERROR(VLOOKUP(E5683,Cadastro!$C$9:$D$1009,2,FALSE),"PROD. NÃO ENCONTRADO"))</f>
        <v/>
      </c>
      <c r="G5683" s="94"/>
      <c r="H5683" s="69" t="str">
        <f>IFERROR(G5683*VLOOKUP(E5683,Saldo!$P$8:$U$1009,6,FALSE),"")</f>
        <v/>
      </c>
      <c r="I5683" s="104" t="str">
        <f>IFERROR(IF(D5683="","",VLOOKUP(E5683,Saldo!$P$8:$Q$1009,2,FALSE)),"")</f>
        <v/>
      </c>
      <c r="J5683" s="76"/>
      <c r="K5683" s="28" t="str">
        <f t="shared" si="88"/>
        <v/>
      </c>
    </row>
    <row r="5684" spans="1:11" ht="18.95" customHeight="1" x14ac:dyDescent="0.25">
      <c r="A5684" s="52"/>
      <c r="C5684" s="76"/>
      <c r="D5684" s="185"/>
      <c r="E5684" s="76"/>
      <c r="F5684" s="76" t="str">
        <f>IF(E5684="","",IFERROR(VLOOKUP(E5684,Cadastro!$C$9:$D$1009,2,FALSE),"PROD. NÃO ENCONTRADO"))</f>
        <v/>
      </c>
      <c r="G5684" s="94"/>
      <c r="H5684" s="69" t="str">
        <f>IFERROR(G5684*VLOOKUP(E5684,Saldo!$P$8:$U$1009,6,FALSE),"")</f>
        <v/>
      </c>
      <c r="I5684" s="104" t="str">
        <f>IFERROR(IF(D5684="","",VLOOKUP(E5684,Saldo!$P$8:$Q$1009,2,FALSE)),"")</f>
        <v/>
      </c>
      <c r="J5684" s="76"/>
      <c r="K5684" s="28" t="str">
        <f t="shared" si="88"/>
        <v/>
      </c>
    </row>
    <row r="5685" spans="1:11" ht="18.95" customHeight="1" x14ac:dyDescent="0.25">
      <c r="A5685" s="52"/>
      <c r="C5685" s="76"/>
      <c r="D5685" s="185"/>
      <c r="E5685" s="76"/>
      <c r="F5685" s="76" t="str">
        <f>IF(E5685="","",IFERROR(VLOOKUP(E5685,Cadastro!$C$9:$D$1009,2,FALSE),"PROD. NÃO ENCONTRADO"))</f>
        <v/>
      </c>
      <c r="G5685" s="94"/>
      <c r="H5685" s="69" t="str">
        <f>IFERROR(G5685*VLOOKUP(E5685,Saldo!$P$8:$U$1009,6,FALSE),"")</f>
        <v/>
      </c>
      <c r="I5685" s="104" t="str">
        <f>IFERROR(IF(D5685="","",VLOOKUP(E5685,Saldo!$P$8:$Q$1009,2,FALSE)),"")</f>
        <v/>
      </c>
      <c r="J5685" s="76"/>
      <c r="K5685" s="28" t="str">
        <f t="shared" si="88"/>
        <v/>
      </c>
    </row>
    <row r="5686" spans="1:11" ht="18.95" customHeight="1" x14ac:dyDescent="0.25">
      <c r="A5686" s="52"/>
      <c r="C5686" s="76"/>
      <c r="D5686" s="185"/>
      <c r="E5686" s="76"/>
      <c r="F5686" s="76" t="str">
        <f>IF(E5686="","",IFERROR(VLOOKUP(E5686,Cadastro!$C$9:$D$1009,2,FALSE),"PROD. NÃO ENCONTRADO"))</f>
        <v/>
      </c>
      <c r="G5686" s="94"/>
      <c r="H5686" s="69" t="str">
        <f>IFERROR(G5686*VLOOKUP(E5686,Saldo!$P$8:$U$1009,6,FALSE),"")</f>
        <v/>
      </c>
      <c r="I5686" s="104" t="str">
        <f>IFERROR(IF(D5686="","",VLOOKUP(E5686,Saldo!$P$8:$Q$1009,2,FALSE)),"")</f>
        <v/>
      </c>
      <c r="J5686" s="76"/>
      <c r="K5686" s="28" t="str">
        <f t="shared" si="88"/>
        <v/>
      </c>
    </row>
    <row r="5687" spans="1:11" ht="18.95" customHeight="1" x14ac:dyDescent="0.25">
      <c r="A5687" s="52"/>
      <c r="C5687" s="76"/>
      <c r="D5687" s="185"/>
      <c r="E5687" s="76"/>
      <c r="F5687" s="76" t="str">
        <f>IF(E5687="","",IFERROR(VLOOKUP(E5687,Cadastro!$C$9:$D$1009,2,FALSE),"PROD. NÃO ENCONTRADO"))</f>
        <v/>
      </c>
      <c r="G5687" s="94"/>
      <c r="H5687" s="69" t="str">
        <f>IFERROR(G5687*VLOOKUP(E5687,Saldo!$P$8:$U$1009,6,FALSE),"")</f>
        <v/>
      </c>
      <c r="I5687" s="104" t="str">
        <f>IFERROR(IF(D5687="","",VLOOKUP(E5687,Saldo!$P$8:$Q$1009,2,FALSE)),"")</f>
        <v/>
      </c>
      <c r="J5687" s="76"/>
      <c r="K5687" s="28" t="str">
        <f t="shared" si="88"/>
        <v/>
      </c>
    </row>
    <row r="5688" spans="1:11" ht="18.95" customHeight="1" x14ac:dyDescent="0.25">
      <c r="A5688" s="52"/>
      <c r="C5688" s="76"/>
      <c r="D5688" s="185"/>
      <c r="E5688" s="76"/>
      <c r="F5688" s="76" t="str">
        <f>IF(E5688="","",IFERROR(VLOOKUP(E5688,Cadastro!$C$9:$D$1009,2,FALSE),"PROD. NÃO ENCONTRADO"))</f>
        <v/>
      </c>
      <c r="G5688" s="94"/>
      <c r="H5688" s="69" t="str">
        <f>IFERROR(G5688*VLOOKUP(E5688,Saldo!$P$8:$U$1009,6,FALSE),"")</f>
        <v/>
      </c>
      <c r="I5688" s="104" t="str">
        <f>IFERROR(IF(D5688="","",VLOOKUP(E5688,Saldo!$P$8:$Q$1009,2,FALSE)),"")</f>
        <v/>
      </c>
      <c r="J5688" s="76"/>
      <c r="K5688" s="28" t="str">
        <f t="shared" si="88"/>
        <v/>
      </c>
    </row>
    <row r="5689" spans="1:11" ht="18.95" customHeight="1" x14ac:dyDescent="0.25">
      <c r="A5689" s="52"/>
      <c r="C5689" s="76"/>
      <c r="D5689" s="185"/>
      <c r="E5689" s="76"/>
      <c r="F5689" s="76" t="str">
        <f>IF(E5689="","",IFERROR(VLOOKUP(E5689,Cadastro!$C$9:$D$1009,2,FALSE),"PROD. NÃO ENCONTRADO"))</f>
        <v/>
      </c>
      <c r="G5689" s="94"/>
      <c r="H5689" s="69" t="str">
        <f>IFERROR(G5689*VLOOKUP(E5689,Saldo!$P$8:$U$1009,6,FALSE),"")</f>
        <v/>
      </c>
      <c r="I5689" s="104" t="str">
        <f>IFERROR(IF(D5689="","",VLOOKUP(E5689,Saldo!$P$8:$Q$1009,2,FALSE)),"")</f>
        <v/>
      </c>
      <c r="J5689" s="76"/>
      <c r="K5689" s="28" t="str">
        <f t="shared" si="88"/>
        <v/>
      </c>
    </row>
    <row r="5690" spans="1:11" ht="18.95" customHeight="1" x14ac:dyDescent="0.25">
      <c r="A5690" s="52"/>
      <c r="C5690" s="76"/>
      <c r="D5690" s="185"/>
      <c r="E5690" s="76"/>
      <c r="F5690" s="76" t="str">
        <f>IF(E5690="","",IFERROR(VLOOKUP(E5690,Cadastro!$C$9:$D$1009,2,FALSE),"PROD. NÃO ENCONTRADO"))</f>
        <v/>
      </c>
      <c r="G5690" s="94"/>
      <c r="H5690" s="69" t="str">
        <f>IFERROR(G5690*VLOOKUP(E5690,Saldo!$P$8:$U$1009,6,FALSE),"")</f>
        <v/>
      </c>
      <c r="I5690" s="104" t="str">
        <f>IFERROR(IF(D5690="","",VLOOKUP(E5690,Saldo!$P$8:$Q$1009,2,FALSE)),"")</f>
        <v/>
      </c>
      <c r="J5690" s="76"/>
      <c r="K5690" s="28" t="str">
        <f t="shared" si="88"/>
        <v/>
      </c>
    </row>
    <row r="5691" spans="1:11" ht="18.95" customHeight="1" x14ac:dyDescent="0.25">
      <c r="A5691" s="52"/>
      <c r="C5691" s="76"/>
      <c r="D5691" s="185"/>
      <c r="E5691" s="76"/>
      <c r="F5691" s="76" t="str">
        <f>IF(E5691="","",IFERROR(VLOOKUP(E5691,Cadastro!$C$9:$D$1009,2,FALSE),"PROD. NÃO ENCONTRADO"))</f>
        <v/>
      </c>
      <c r="G5691" s="94"/>
      <c r="H5691" s="69" t="str">
        <f>IFERROR(G5691*VLOOKUP(E5691,Saldo!$P$8:$U$1009,6,FALSE),"")</f>
        <v/>
      </c>
      <c r="I5691" s="104" t="str">
        <f>IFERROR(IF(D5691="","",VLOOKUP(E5691,Saldo!$P$8:$Q$1009,2,FALSE)),"")</f>
        <v/>
      </c>
      <c r="J5691" s="76"/>
      <c r="K5691" s="28" t="str">
        <f t="shared" si="88"/>
        <v/>
      </c>
    </row>
    <row r="5692" spans="1:11" ht="18.95" customHeight="1" x14ac:dyDescent="0.25">
      <c r="A5692" s="52"/>
      <c r="C5692" s="76"/>
      <c r="D5692" s="185"/>
      <c r="E5692" s="76"/>
      <c r="F5692" s="76" t="str">
        <f>IF(E5692="","",IFERROR(VLOOKUP(E5692,Cadastro!$C$9:$D$1009,2,FALSE),"PROD. NÃO ENCONTRADO"))</f>
        <v/>
      </c>
      <c r="G5692" s="94"/>
      <c r="H5692" s="69" t="str">
        <f>IFERROR(G5692*VLOOKUP(E5692,Saldo!$P$8:$U$1009,6,FALSE),"")</f>
        <v/>
      </c>
      <c r="I5692" s="104" t="str">
        <f>IFERROR(IF(D5692="","",VLOOKUP(E5692,Saldo!$P$8:$Q$1009,2,FALSE)),"")</f>
        <v/>
      </c>
      <c r="J5692" s="76"/>
      <c r="K5692" s="28" t="str">
        <f t="shared" si="88"/>
        <v/>
      </c>
    </row>
    <row r="5693" spans="1:11" ht="18.95" customHeight="1" x14ac:dyDescent="0.25">
      <c r="A5693" s="52"/>
      <c r="C5693" s="76"/>
      <c r="D5693" s="185"/>
      <c r="E5693" s="76"/>
      <c r="F5693" s="76" t="str">
        <f>IF(E5693="","",IFERROR(VLOOKUP(E5693,Cadastro!$C$9:$D$1009,2,FALSE),"PROD. NÃO ENCONTRADO"))</f>
        <v/>
      </c>
      <c r="G5693" s="94"/>
      <c r="H5693" s="69" t="str">
        <f>IFERROR(G5693*VLOOKUP(E5693,Saldo!$P$8:$U$1009,6,FALSE),"")</f>
        <v/>
      </c>
      <c r="I5693" s="104" t="str">
        <f>IFERROR(IF(D5693="","",VLOOKUP(E5693,Saldo!$P$8:$Q$1009,2,FALSE)),"")</f>
        <v/>
      </c>
      <c r="J5693" s="76"/>
      <c r="K5693" s="28" t="str">
        <f t="shared" si="88"/>
        <v/>
      </c>
    </row>
    <row r="5694" spans="1:11" ht="18.95" customHeight="1" x14ac:dyDescent="0.25">
      <c r="A5694" s="52"/>
      <c r="C5694" s="76"/>
      <c r="D5694" s="185"/>
      <c r="E5694" s="76"/>
      <c r="F5694" s="76" t="str">
        <f>IF(E5694="","",IFERROR(VLOOKUP(E5694,Cadastro!$C$9:$D$1009,2,FALSE),"PROD. NÃO ENCONTRADO"))</f>
        <v/>
      </c>
      <c r="G5694" s="94"/>
      <c r="H5694" s="69" t="str">
        <f>IFERROR(G5694*VLOOKUP(E5694,Saldo!$P$8:$U$1009,6,FALSE),"")</f>
        <v/>
      </c>
      <c r="I5694" s="104" t="str">
        <f>IFERROR(IF(D5694="","",VLOOKUP(E5694,Saldo!$P$8:$Q$1009,2,FALSE)),"")</f>
        <v/>
      </c>
      <c r="J5694" s="76"/>
      <c r="K5694" s="28" t="str">
        <f t="shared" si="88"/>
        <v/>
      </c>
    </row>
    <row r="5695" spans="1:11" ht="18.95" customHeight="1" x14ac:dyDescent="0.25">
      <c r="A5695" s="52"/>
      <c r="C5695" s="76"/>
      <c r="D5695" s="185"/>
      <c r="E5695" s="76"/>
      <c r="F5695" s="76" t="str">
        <f>IF(E5695="","",IFERROR(VLOOKUP(E5695,Cadastro!$C$9:$D$1009,2,FALSE),"PROD. NÃO ENCONTRADO"))</f>
        <v/>
      </c>
      <c r="G5695" s="94"/>
      <c r="H5695" s="69" t="str">
        <f>IFERROR(G5695*VLOOKUP(E5695,Saldo!$P$8:$U$1009,6,FALSE),"")</f>
        <v/>
      </c>
      <c r="I5695" s="104" t="str">
        <f>IFERROR(IF(D5695="","",VLOOKUP(E5695,Saldo!$P$8:$Q$1009,2,FALSE)),"")</f>
        <v/>
      </c>
      <c r="J5695" s="76"/>
      <c r="K5695" s="28" t="str">
        <f t="shared" si="88"/>
        <v/>
      </c>
    </row>
    <row r="5696" spans="1:11" ht="18.95" customHeight="1" x14ac:dyDescent="0.25">
      <c r="A5696" s="52"/>
      <c r="C5696" s="76"/>
      <c r="D5696" s="185"/>
      <c r="E5696" s="76"/>
      <c r="F5696" s="76" t="str">
        <f>IF(E5696="","",IFERROR(VLOOKUP(E5696,Cadastro!$C$9:$D$1009,2,FALSE),"PROD. NÃO ENCONTRADO"))</f>
        <v/>
      </c>
      <c r="G5696" s="94"/>
      <c r="H5696" s="69" t="str">
        <f>IFERROR(G5696*VLOOKUP(E5696,Saldo!$P$8:$U$1009,6,FALSE),"")</f>
        <v/>
      </c>
      <c r="I5696" s="104" t="str">
        <f>IFERROR(IF(D5696="","",VLOOKUP(E5696,Saldo!$P$8:$Q$1009,2,FALSE)),"")</f>
        <v/>
      </c>
      <c r="J5696" s="76"/>
      <c r="K5696" s="28" t="str">
        <f t="shared" si="88"/>
        <v/>
      </c>
    </row>
    <row r="5697" spans="1:11" ht="18.95" customHeight="1" x14ac:dyDescent="0.25">
      <c r="A5697" s="52"/>
      <c r="C5697" s="76"/>
      <c r="D5697" s="185"/>
      <c r="E5697" s="76"/>
      <c r="F5697" s="76" t="str">
        <f>IF(E5697="","",IFERROR(VLOOKUP(E5697,Cadastro!$C$9:$D$1009,2,FALSE),"PROD. NÃO ENCONTRADO"))</f>
        <v/>
      </c>
      <c r="G5697" s="94"/>
      <c r="H5697" s="69" t="str">
        <f>IFERROR(G5697*VLOOKUP(E5697,Saldo!$P$8:$U$1009,6,FALSE),"")</f>
        <v/>
      </c>
      <c r="I5697" s="104" t="str">
        <f>IFERROR(IF(D5697="","",VLOOKUP(E5697,Saldo!$P$8:$Q$1009,2,FALSE)),"")</f>
        <v/>
      </c>
      <c r="J5697" s="76"/>
      <c r="K5697" s="28" t="str">
        <f t="shared" si="88"/>
        <v/>
      </c>
    </row>
    <row r="5698" spans="1:11" ht="18.95" customHeight="1" x14ac:dyDescent="0.25">
      <c r="A5698" s="52"/>
      <c r="C5698" s="76"/>
      <c r="D5698" s="185"/>
      <c r="E5698" s="76"/>
      <c r="F5698" s="76" t="str">
        <f>IF(E5698="","",IFERROR(VLOOKUP(E5698,Cadastro!$C$9:$D$1009,2,FALSE),"PROD. NÃO ENCONTRADO"))</f>
        <v/>
      </c>
      <c r="G5698" s="94"/>
      <c r="H5698" s="69" t="str">
        <f>IFERROR(G5698*VLOOKUP(E5698,Saldo!$P$8:$U$1009,6,FALSE),"")</f>
        <v/>
      </c>
      <c r="I5698" s="104" t="str">
        <f>IFERROR(IF(D5698="","",VLOOKUP(E5698,Saldo!$P$8:$Q$1009,2,FALSE)),"")</f>
        <v/>
      </c>
      <c r="J5698" s="76"/>
      <c r="K5698" s="28" t="str">
        <f t="shared" si="88"/>
        <v/>
      </c>
    </row>
    <row r="5699" spans="1:11" ht="18.95" customHeight="1" x14ac:dyDescent="0.25">
      <c r="A5699" s="52"/>
      <c r="C5699" s="76"/>
      <c r="D5699" s="185"/>
      <c r="E5699" s="76"/>
      <c r="F5699" s="76" t="str">
        <f>IF(E5699="","",IFERROR(VLOOKUP(E5699,Cadastro!$C$9:$D$1009,2,FALSE),"PROD. NÃO ENCONTRADO"))</f>
        <v/>
      </c>
      <c r="G5699" s="94"/>
      <c r="H5699" s="69" t="str">
        <f>IFERROR(G5699*VLOOKUP(E5699,Saldo!$P$8:$U$1009,6,FALSE),"")</f>
        <v/>
      </c>
      <c r="I5699" s="104" t="str">
        <f>IFERROR(IF(D5699="","",VLOOKUP(E5699,Saldo!$P$8:$Q$1009,2,FALSE)),"")</f>
        <v/>
      </c>
      <c r="J5699" s="76"/>
      <c r="K5699" s="28" t="str">
        <f t="shared" si="88"/>
        <v/>
      </c>
    </row>
    <row r="5700" spans="1:11" ht="18.95" customHeight="1" x14ac:dyDescent="0.25">
      <c r="A5700" s="52"/>
      <c r="C5700" s="76"/>
      <c r="D5700" s="185"/>
      <c r="E5700" s="76"/>
      <c r="F5700" s="76" t="str">
        <f>IF(E5700="","",IFERROR(VLOOKUP(E5700,Cadastro!$C$9:$D$1009,2,FALSE),"PROD. NÃO ENCONTRADO"))</f>
        <v/>
      </c>
      <c r="G5700" s="94"/>
      <c r="H5700" s="69" t="str">
        <f>IFERROR(G5700*VLOOKUP(E5700,Saldo!$P$8:$U$1009,6,FALSE),"")</f>
        <v/>
      </c>
      <c r="I5700" s="104" t="str">
        <f>IFERROR(IF(D5700="","",VLOOKUP(E5700,Saldo!$P$8:$Q$1009,2,FALSE)),"")</f>
        <v/>
      </c>
      <c r="J5700" s="76"/>
      <c r="K5700" s="28" t="str">
        <f t="shared" si="88"/>
        <v/>
      </c>
    </row>
    <row r="5701" spans="1:11" ht="18.95" customHeight="1" x14ac:dyDescent="0.25">
      <c r="A5701" s="52"/>
      <c r="C5701" s="76"/>
      <c r="D5701" s="185"/>
      <c r="E5701" s="76"/>
      <c r="F5701" s="76" t="str">
        <f>IF(E5701="","",IFERROR(VLOOKUP(E5701,Cadastro!$C$9:$D$1009,2,FALSE),"PROD. NÃO ENCONTRADO"))</f>
        <v/>
      </c>
      <c r="G5701" s="94"/>
      <c r="H5701" s="69" t="str">
        <f>IFERROR(G5701*VLOOKUP(E5701,Saldo!$P$8:$U$1009,6,FALSE),"")</f>
        <v/>
      </c>
      <c r="I5701" s="104" t="str">
        <f>IFERROR(IF(D5701="","",VLOOKUP(E5701,Saldo!$P$8:$Q$1009,2,FALSE)),"")</f>
        <v/>
      </c>
      <c r="J5701" s="76"/>
      <c r="K5701" s="28" t="str">
        <f t="shared" si="88"/>
        <v/>
      </c>
    </row>
    <row r="5702" spans="1:11" ht="18.95" customHeight="1" x14ac:dyDescent="0.25">
      <c r="A5702" s="52"/>
      <c r="C5702" s="76"/>
      <c r="D5702" s="185"/>
      <c r="E5702" s="76"/>
      <c r="F5702" s="76" t="str">
        <f>IF(E5702="","",IFERROR(VLOOKUP(E5702,Cadastro!$C$9:$D$1009,2,FALSE),"PROD. NÃO ENCONTRADO"))</f>
        <v/>
      </c>
      <c r="G5702" s="94"/>
      <c r="H5702" s="69" t="str">
        <f>IFERROR(G5702*VLOOKUP(E5702,Saldo!$P$8:$U$1009,6,FALSE),"")</f>
        <v/>
      </c>
      <c r="I5702" s="104" t="str">
        <f>IFERROR(IF(D5702="","",VLOOKUP(E5702,Saldo!$P$8:$Q$1009,2,FALSE)),"")</f>
        <v/>
      </c>
      <c r="J5702" s="76"/>
      <c r="K5702" s="28" t="str">
        <f t="shared" si="88"/>
        <v/>
      </c>
    </row>
    <row r="5703" spans="1:11" ht="18.95" customHeight="1" x14ac:dyDescent="0.25">
      <c r="A5703" s="52"/>
      <c r="C5703" s="76"/>
      <c r="D5703" s="185"/>
      <c r="E5703" s="76"/>
      <c r="F5703" s="76" t="str">
        <f>IF(E5703="","",IFERROR(VLOOKUP(E5703,Cadastro!$C$9:$D$1009,2,FALSE),"PROD. NÃO ENCONTRADO"))</f>
        <v/>
      </c>
      <c r="G5703" s="94"/>
      <c r="H5703" s="69" t="str">
        <f>IFERROR(G5703*VLOOKUP(E5703,Saldo!$P$8:$U$1009,6,FALSE),"")</f>
        <v/>
      </c>
      <c r="I5703" s="104" t="str">
        <f>IFERROR(IF(D5703="","",VLOOKUP(E5703,Saldo!$P$8:$Q$1009,2,FALSE)),"")</f>
        <v/>
      </c>
      <c r="J5703" s="76"/>
      <c r="K5703" s="28" t="str">
        <f t="shared" si="88"/>
        <v/>
      </c>
    </row>
    <row r="5704" spans="1:11" ht="18.95" customHeight="1" x14ac:dyDescent="0.25">
      <c r="A5704" s="52"/>
      <c r="C5704" s="76"/>
      <c r="D5704" s="185"/>
      <c r="E5704" s="76"/>
      <c r="F5704" s="76" t="str">
        <f>IF(E5704="","",IFERROR(VLOOKUP(E5704,Cadastro!$C$9:$D$1009,2,FALSE),"PROD. NÃO ENCONTRADO"))</f>
        <v/>
      </c>
      <c r="G5704" s="94"/>
      <c r="H5704" s="69" t="str">
        <f>IFERROR(G5704*VLOOKUP(E5704,Saldo!$P$8:$U$1009,6,FALSE),"")</f>
        <v/>
      </c>
      <c r="I5704" s="104" t="str">
        <f>IFERROR(IF(D5704="","",VLOOKUP(E5704,Saldo!$P$8:$Q$1009,2,FALSE)),"")</f>
        <v/>
      </c>
      <c r="J5704" s="76"/>
      <c r="K5704" s="28" t="str">
        <f t="shared" si="88"/>
        <v/>
      </c>
    </row>
    <row r="5705" spans="1:11" ht="18.95" customHeight="1" x14ac:dyDescent="0.25">
      <c r="A5705" s="52"/>
      <c r="C5705" s="76"/>
      <c r="D5705" s="185"/>
      <c r="E5705" s="76"/>
      <c r="F5705" s="76" t="str">
        <f>IF(E5705="","",IFERROR(VLOOKUP(E5705,Cadastro!$C$9:$D$1009,2,FALSE),"PROD. NÃO ENCONTRADO"))</f>
        <v/>
      </c>
      <c r="G5705" s="94"/>
      <c r="H5705" s="69" t="str">
        <f>IFERROR(G5705*VLOOKUP(E5705,Saldo!$P$8:$U$1009,6,FALSE),"")</f>
        <v/>
      </c>
      <c r="I5705" s="104" t="str">
        <f>IFERROR(IF(D5705="","",VLOOKUP(E5705,Saldo!$P$8:$Q$1009,2,FALSE)),"")</f>
        <v/>
      </c>
      <c r="J5705" s="76"/>
      <c r="K5705" s="28" t="str">
        <f t="shared" si="88"/>
        <v/>
      </c>
    </row>
    <row r="5706" spans="1:11" ht="18.95" customHeight="1" x14ac:dyDescent="0.25">
      <c r="A5706" s="52"/>
      <c r="C5706" s="76"/>
      <c r="D5706" s="185"/>
      <c r="E5706" s="76"/>
      <c r="F5706" s="76" t="str">
        <f>IF(E5706="","",IFERROR(VLOOKUP(E5706,Cadastro!$C$9:$D$1009,2,FALSE),"PROD. NÃO ENCONTRADO"))</f>
        <v/>
      </c>
      <c r="G5706" s="94"/>
      <c r="H5706" s="69" t="str">
        <f>IFERROR(G5706*VLOOKUP(E5706,Saldo!$P$8:$U$1009,6,FALSE),"")</f>
        <v/>
      </c>
      <c r="I5706" s="104" t="str">
        <f>IFERROR(IF(D5706="","",VLOOKUP(E5706,Saldo!$P$8:$Q$1009,2,FALSE)),"")</f>
        <v/>
      </c>
      <c r="J5706" s="76"/>
      <c r="K5706" s="28" t="str">
        <f t="shared" ref="K5706:K5769" si="89">IF(D5706="","",MONTH(D5706))</f>
        <v/>
      </c>
    </row>
    <row r="5707" spans="1:11" ht="18.95" customHeight="1" x14ac:dyDescent="0.25">
      <c r="A5707" s="52"/>
      <c r="C5707" s="76"/>
      <c r="D5707" s="185"/>
      <c r="E5707" s="76"/>
      <c r="F5707" s="76" t="str">
        <f>IF(E5707="","",IFERROR(VLOOKUP(E5707,Cadastro!$C$9:$D$1009,2,FALSE),"PROD. NÃO ENCONTRADO"))</f>
        <v/>
      </c>
      <c r="G5707" s="94"/>
      <c r="H5707" s="69" t="str">
        <f>IFERROR(G5707*VLOOKUP(E5707,Saldo!$P$8:$U$1009,6,FALSE),"")</f>
        <v/>
      </c>
      <c r="I5707" s="104" t="str">
        <f>IFERROR(IF(D5707="","",VLOOKUP(E5707,Saldo!$P$8:$Q$1009,2,FALSE)),"")</f>
        <v/>
      </c>
      <c r="J5707" s="76"/>
      <c r="K5707" s="28" t="str">
        <f t="shared" si="89"/>
        <v/>
      </c>
    </row>
    <row r="5708" spans="1:11" ht="18.95" customHeight="1" x14ac:dyDescent="0.25">
      <c r="A5708" s="52"/>
      <c r="C5708" s="76"/>
      <c r="D5708" s="185"/>
      <c r="E5708" s="76"/>
      <c r="F5708" s="76" t="str">
        <f>IF(E5708="","",IFERROR(VLOOKUP(E5708,Cadastro!$C$9:$D$1009,2,FALSE),"PROD. NÃO ENCONTRADO"))</f>
        <v/>
      </c>
      <c r="G5708" s="94"/>
      <c r="H5708" s="69" t="str">
        <f>IFERROR(G5708*VLOOKUP(E5708,Saldo!$P$8:$U$1009,6,FALSE),"")</f>
        <v/>
      </c>
      <c r="I5708" s="104" t="str">
        <f>IFERROR(IF(D5708="","",VLOOKUP(E5708,Saldo!$P$8:$Q$1009,2,FALSE)),"")</f>
        <v/>
      </c>
      <c r="J5708" s="76"/>
      <c r="K5708" s="28" t="str">
        <f t="shared" si="89"/>
        <v/>
      </c>
    </row>
    <row r="5709" spans="1:11" ht="18.95" customHeight="1" x14ac:dyDescent="0.25">
      <c r="A5709" s="52"/>
      <c r="C5709" s="76"/>
      <c r="D5709" s="185"/>
      <c r="E5709" s="76"/>
      <c r="F5709" s="76" t="str">
        <f>IF(E5709="","",IFERROR(VLOOKUP(E5709,Cadastro!$C$9:$D$1009,2,FALSE),"PROD. NÃO ENCONTRADO"))</f>
        <v/>
      </c>
      <c r="G5709" s="94"/>
      <c r="H5709" s="69" t="str">
        <f>IFERROR(G5709*VLOOKUP(E5709,Saldo!$P$8:$U$1009,6,FALSE),"")</f>
        <v/>
      </c>
      <c r="I5709" s="104" t="str">
        <f>IFERROR(IF(D5709="","",VLOOKUP(E5709,Saldo!$P$8:$Q$1009,2,FALSE)),"")</f>
        <v/>
      </c>
      <c r="J5709" s="76"/>
      <c r="K5709" s="28" t="str">
        <f t="shared" si="89"/>
        <v/>
      </c>
    </row>
    <row r="5710" spans="1:11" ht="18.95" customHeight="1" x14ac:dyDescent="0.25">
      <c r="A5710" s="52"/>
      <c r="C5710" s="76"/>
      <c r="D5710" s="185"/>
      <c r="E5710" s="76"/>
      <c r="F5710" s="76" t="str">
        <f>IF(E5710="","",IFERROR(VLOOKUP(E5710,Cadastro!$C$9:$D$1009,2,FALSE),"PROD. NÃO ENCONTRADO"))</f>
        <v/>
      </c>
      <c r="G5710" s="94"/>
      <c r="H5710" s="69" t="str">
        <f>IFERROR(G5710*VLOOKUP(E5710,Saldo!$P$8:$U$1009,6,FALSE),"")</f>
        <v/>
      </c>
      <c r="I5710" s="104" t="str">
        <f>IFERROR(IF(D5710="","",VLOOKUP(E5710,Saldo!$P$8:$Q$1009,2,FALSE)),"")</f>
        <v/>
      </c>
      <c r="J5710" s="76"/>
      <c r="K5710" s="28" t="str">
        <f t="shared" si="89"/>
        <v/>
      </c>
    </row>
    <row r="5711" spans="1:11" ht="18.95" customHeight="1" x14ac:dyDescent="0.25">
      <c r="A5711" s="52"/>
      <c r="C5711" s="76"/>
      <c r="D5711" s="185"/>
      <c r="E5711" s="76"/>
      <c r="F5711" s="76" t="str">
        <f>IF(E5711="","",IFERROR(VLOOKUP(E5711,Cadastro!$C$9:$D$1009,2,FALSE),"PROD. NÃO ENCONTRADO"))</f>
        <v/>
      </c>
      <c r="G5711" s="94"/>
      <c r="H5711" s="69" t="str">
        <f>IFERROR(G5711*VLOOKUP(E5711,Saldo!$P$8:$U$1009,6,FALSE),"")</f>
        <v/>
      </c>
      <c r="I5711" s="104" t="str">
        <f>IFERROR(IF(D5711="","",VLOOKUP(E5711,Saldo!$P$8:$Q$1009,2,FALSE)),"")</f>
        <v/>
      </c>
      <c r="J5711" s="76"/>
      <c r="K5711" s="28" t="str">
        <f t="shared" si="89"/>
        <v/>
      </c>
    </row>
    <row r="5712" spans="1:11" ht="18.95" customHeight="1" x14ac:dyDescent="0.25">
      <c r="A5712" s="52"/>
      <c r="C5712" s="76"/>
      <c r="D5712" s="185"/>
      <c r="E5712" s="76"/>
      <c r="F5712" s="76" t="str">
        <f>IF(E5712="","",IFERROR(VLOOKUP(E5712,Cadastro!$C$9:$D$1009,2,FALSE),"PROD. NÃO ENCONTRADO"))</f>
        <v/>
      </c>
      <c r="G5712" s="94"/>
      <c r="H5712" s="69" t="str">
        <f>IFERROR(G5712*VLOOKUP(E5712,Saldo!$P$8:$U$1009,6,FALSE),"")</f>
        <v/>
      </c>
      <c r="I5712" s="104" t="str">
        <f>IFERROR(IF(D5712="","",VLOOKUP(E5712,Saldo!$P$8:$Q$1009,2,FALSE)),"")</f>
        <v/>
      </c>
      <c r="J5712" s="76"/>
      <c r="K5712" s="28" t="str">
        <f t="shared" si="89"/>
        <v/>
      </c>
    </row>
    <row r="5713" spans="1:11" ht="18.95" customHeight="1" x14ac:dyDescent="0.25">
      <c r="A5713" s="52"/>
      <c r="C5713" s="76"/>
      <c r="D5713" s="185"/>
      <c r="E5713" s="76"/>
      <c r="F5713" s="76" t="str">
        <f>IF(E5713="","",IFERROR(VLOOKUP(E5713,Cadastro!$C$9:$D$1009,2,FALSE),"PROD. NÃO ENCONTRADO"))</f>
        <v/>
      </c>
      <c r="G5713" s="94"/>
      <c r="H5713" s="69" t="str">
        <f>IFERROR(G5713*VLOOKUP(E5713,Saldo!$P$8:$U$1009,6,FALSE),"")</f>
        <v/>
      </c>
      <c r="I5713" s="104" t="str">
        <f>IFERROR(IF(D5713="","",VLOOKUP(E5713,Saldo!$P$8:$Q$1009,2,FALSE)),"")</f>
        <v/>
      </c>
      <c r="J5713" s="76"/>
      <c r="K5713" s="28" t="str">
        <f t="shared" si="89"/>
        <v/>
      </c>
    </row>
    <row r="5714" spans="1:11" ht="18.95" customHeight="1" x14ac:dyDescent="0.25">
      <c r="A5714" s="52"/>
      <c r="C5714" s="76"/>
      <c r="D5714" s="185"/>
      <c r="E5714" s="76"/>
      <c r="F5714" s="76" t="str">
        <f>IF(E5714="","",IFERROR(VLOOKUP(E5714,Cadastro!$C$9:$D$1009,2,FALSE),"PROD. NÃO ENCONTRADO"))</f>
        <v/>
      </c>
      <c r="G5714" s="94"/>
      <c r="H5714" s="69" t="str">
        <f>IFERROR(G5714*VLOOKUP(E5714,Saldo!$P$8:$U$1009,6,FALSE),"")</f>
        <v/>
      </c>
      <c r="I5714" s="104" t="str">
        <f>IFERROR(IF(D5714="","",VLOOKUP(E5714,Saldo!$P$8:$Q$1009,2,FALSE)),"")</f>
        <v/>
      </c>
      <c r="J5714" s="76"/>
      <c r="K5714" s="28" t="str">
        <f t="shared" si="89"/>
        <v/>
      </c>
    </row>
    <row r="5715" spans="1:11" ht="18.95" customHeight="1" x14ac:dyDescent="0.25">
      <c r="A5715" s="52"/>
      <c r="C5715" s="76"/>
      <c r="D5715" s="185"/>
      <c r="E5715" s="76"/>
      <c r="F5715" s="76" t="str">
        <f>IF(E5715="","",IFERROR(VLOOKUP(E5715,Cadastro!$C$9:$D$1009,2,FALSE),"PROD. NÃO ENCONTRADO"))</f>
        <v/>
      </c>
      <c r="G5715" s="94"/>
      <c r="H5715" s="69" t="str">
        <f>IFERROR(G5715*VLOOKUP(E5715,Saldo!$P$8:$U$1009,6,FALSE),"")</f>
        <v/>
      </c>
      <c r="I5715" s="104" t="str">
        <f>IFERROR(IF(D5715="","",VLOOKUP(E5715,Saldo!$P$8:$Q$1009,2,FALSE)),"")</f>
        <v/>
      </c>
      <c r="J5715" s="76"/>
      <c r="K5715" s="28" t="str">
        <f t="shared" si="89"/>
        <v/>
      </c>
    </row>
    <row r="5716" spans="1:11" ht="18.95" customHeight="1" x14ac:dyDescent="0.25">
      <c r="A5716" s="52"/>
      <c r="C5716" s="76"/>
      <c r="D5716" s="185"/>
      <c r="E5716" s="76"/>
      <c r="F5716" s="76" t="str">
        <f>IF(E5716="","",IFERROR(VLOOKUP(E5716,Cadastro!$C$9:$D$1009,2,FALSE),"PROD. NÃO ENCONTRADO"))</f>
        <v/>
      </c>
      <c r="G5716" s="94"/>
      <c r="H5716" s="69" t="str">
        <f>IFERROR(G5716*VLOOKUP(E5716,Saldo!$P$8:$U$1009,6,FALSE),"")</f>
        <v/>
      </c>
      <c r="I5716" s="104" t="str">
        <f>IFERROR(IF(D5716="","",VLOOKUP(E5716,Saldo!$P$8:$Q$1009,2,FALSE)),"")</f>
        <v/>
      </c>
      <c r="J5716" s="76"/>
      <c r="K5716" s="28" t="str">
        <f t="shared" si="89"/>
        <v/>
      </c>
    </row>
    <row r="5717" spans="1:11" ht="18.95" customHeight="1" x14ac:dyDescent="0.25">
      <c r="A5717" s="52"/>
      <c r="C5717" s="76"/>
      <c r="D5717" s="185"/>
      <c r="E5717" s="76"/>
      <c r="F5717" s="76" t="str">
        <f>IF(E5717="","",IFERROR(VLOOKUP(E5717,Cadastro!$C$9:$D$1009,2,FALSE),"PROD. NÃO ENCONTRADO"))</f>
        <v/>
      </c>
      <c r="G5717" s="94"/>
      <c r="H5717" s="69" t="str">
        <f>IFERROR(G5717*VLOOKUP(E5717,Saldo!$P$8:$U$1009,6,FALSE),"")</f>
        <v/>
      </c>
      <c r="I5717" s="104" t="str">
        <f>IFERROR(IF(D5717="","",VLOOKUP(E5717,Saldo!$P$8:$Q$1009,2,FALSE)),"")</f>
        <v/>
      </c>
      <c r="J5717" s="76"/>
      <c r="K5717" s="28" t="str">
        <f t="shared" si="89"/>
        <v/>
      </c>
    </row>
    <row r="5718" spans="1:11" ht="18.95" customHeight="1" x14ac:dyDescent="0.25">
      <c r="A5718" s="52"/>
      <c r="C5718" s="76"/>
      <c r="D5718" s="185"/>
      <c r="E5718" s="76"/>
      <c r="F5718" s="76" t="str">
        <f>IF(E5718="","",IFERROR(VLOOKUP(E5718,Cadastro!$C$9:$D$1009,2,FALSE),"PROD. NÃO ENCONTRADO"))</f>
        <v/>
      </c>
      <c r="G5718" s="94"/>
      <c r="H5718" s="69" t="str">
        <f>IFERROR(G5718*VLOOKUP(E5718,Saldo!$P$8:$U$1009,6,FALSE),"")</f>
        <v/>
      </c>
      <c r="I5718" s="104" t="str">
        <f>IFERROR(IF(D5718="","",VLOOKUP(E5718,Saldo!$P$8:$Q$1009,2,FALSE)),"")</f>
        <v/>
      </c>
      <c r="J5718" s="76"/>
      <c r="K5718" s="28" t="str">
        <f t="shared" si="89"/>
        <v/>
      </c>
    </row>
    <row r="5719" spans="1:11" ht="18.95" customHeight="1" x14ac:dyDescent="0.25">
      <c r="A5719" s="52"/>
      <c r="C5719" s="76"/>
      <c r="D5719" s="185"/>
      <c r="E5719" s="76"/>
      <c r="F5719" s="76" t="str">
        <f>IF(E5719="","",IFERROR(VLOOKUP(E5719,Cadastro!$C$9:$D$1009,2,FALSE),"PROD. NÃO ENCONTRADO"))</f>
        <v/>
      </c>
      <c r="G5719" s="94"/>
      <c r="H5719" s="69" t="str">
        <f>IFERROR(G5719*VLOOKUP(E5719,Saldo!$P$8:$U$1009,6,FALSE),"")</f>
        <v/>
      </c>
      <c r="I5719" s="104" t="str">
        <f>IFERROR(IF(D5719="","",VLOOKUP(E5719,Saldo!$P$8:$Q$1009,2,FALSE)),"")</f>
        <v/>
      </c>
      <c r="J5719" s="76"/>
      <c r="K5719" s="28" t="str">
        <f t="shared" si="89"/>
        <v/>
      </c>
    </row>
    <row r="5720" spans="1:11" ht="18.95" customHeight="1" x14ac:dyDescent="0.25">
      <c r="A5720" s="52"/>
      <c r="C5720" s="76"/>
      <c r="D5720" s="185"/>
      <c r="E5720" s="76"/>
      <c r="F5720" s="76" t="str">
        <f>IF(E5720="","",IFERROR(VLOOKUP(E5720,Cadastro!$C$9:$D$1009,2,FALSE),"PROD. NÃO ENCONTRADO"))</f>
        <v/>
      </c>
      <c r="G5720" s="94"/>
      <c r="H5720" s="69" t="str">
        <f>IFERROR(G5720*VLOOKUP(E5720,Saldo!$P$8:$U$1009,6,FALSE),"")</f>
        <v/>
      </c>
      <c r="I5720" s="104" t="str">
        <f>IFERROR(IF(D5720="","",VLOOKUP(E5720,Saldo!$P$8:$Q$1009,2,FALSE)),"")</f>
        <v/>
      </c>
      <c r="J5720" s="76"/>
      <c r="K5720" s="28" t="str">
        <f t="shared" si="89"/>
        <v/>
      </c>
    </row>
    <row r="5721" spans="1:11" ht="18.95" customHeight="1" x14ac:dyDescent="0.25">
      <c r="A5721" s="52"/>
      <c r="C5721" s="76"/>
      <c r="D5721" s="185"/>
      <c r="E5721" s="76"/>
      <c r="F5721" s="76" t="str">
        <f>IF(E5721="","",IFERROR(VLOOKUP(E5721,Cadastro!$C$9:$D$1009,2,FALSE),"PROD. NÃO ENCONTRADO"))</f>
        <v/>
      </c>
      <c r="G5721" s="94"/>
      <c r="H5721" s="69" t="str">
        <f>IFERROR(G5721*VLOOKUP(E5721,Saldo!$P$8:$U$1009,6,FALSE),"")</f>
        <v/>
      </c>
      <c r="I5721" s="104" t="str">
        <f>IFERROR(IF(D5721="","",VLOOKUP(E5721,Saldo!$P$8:$Q$1009,2,FALSE)),"")</f>
        <v/>
      </c>
      <c r="J5721" s="76"/>
      <c r="K5721" s="28" t="str">
        <f t="shared" si="89"/>
        <v/>
      </c>
    </row>
    <row r="5722" spans="1:11" ht="18.95" customHeight="1" x14ac:dyDescent="0.25">
      <c r="A5722" s="52"/>
      <c r="C5722" s="76"/>
      <c r="D5722" s="185"/>
      <c r="E5722" s="76"/>
      <c r="F5722" s="76" t="str">
        <f>IF(E5722="","",IFERROR(VLOOKUP(E5722,Cadastro!$C$9:$D$1009,2,FALSE),"PROD. NÃO ENCONTRADO"))</f>
        <v/>
      </c>
      <c r="G5722" s="94"/>
      <c r="H5722" s="69" t="str">
        <f>IFERROR(G5722*VLOOKUP(E5722,Saldo!$P$8:$U$1009,6,FALSE),"")</f>
        <v/>
      </c>
      <c r="I5722" s="104" t="str">
        <f>IFERROR(IF(D5722="","",VLOOKUP(E5722,Saldo!$P$8:$Q$1009,2,FALSE)),"")</f>
        <v/>
      </c>
      <c r="J5722" s="76"/>
      <c r="K5722" s="28" t="str">
        <f t="shared" si="89"/>
        <v/>
      </c>
    </row>
    <row r="5723" spans="1:11" ht="18.95" customHeight="1" x14ac:dyDescent="0.25">
      <c r="A5723" s="52"/>
      <c r="C5723" s="76"/>
      <c r="D5723" s="185"/>
      <c r="E5723" s="76"/>
      <c r="F5723" s="76" t="str">
        <f>IF(E5723="","",IFERROR(VLOOKUP(E5723,Cadastro!$C$9:$D$1009,2,FALSE),"PROD. NÃO ENCONTRADO"))</f>
        <v/>
      </c>
      <c r="G5723" s="94"/>
      <c r="H5723" s="69" t="str">
        <f>IFERROR(G5723*VLOOKUP(E5723,Saldo!$P$8:$U$1009,6,FALSE),"")</f>
        <v/>
      </c>
      <c r="I5723" s="104" t="str">
        <f>IFERROR(IF(D5723="","",VLOOKUP(E5723,Saldo!$P$8:$Q$1009,2,FALSE)),"")</f>
        <v/>
      </c>
      <c r="J5723" s="76"/>
      <c r="K5723" s="28" t="str">
        <f t="shared" si="89"/>
        <v/>
      </c>
    </row>
    <row r="5724" spans="1:11" ht="18.95" customHeight="1" x14ac:dyDescent="0.25">
      <c r="A5724" s="52"/>
      <c r="C5724" s="76"/>
      <c r="D5724" s="185"/>
      <c r="E5724" s="76"/>
      <c r="F5724" s="76" t="str">
        <f>IF(E5724="","",IFERROR(VLOOKUP(E5724,Cadastro!$C$9:$D$1009,2,FALSE),"PROD. NÃO ENCONTRADO"))</f>
        <v/>
      </c>
      <c r="G5724" s="94"/>
      <c r="H5724" s="69" t="str">
        <f>IFERROR(G5724*VLOOKUP(E5724,Saldo!$P$8:$U$1009,6,FALSE),"")</f>
        <v/>
      </c>
      <c r="I5724" s="104" t="str">
        <f>IFERROR(IF(D5724="","",VLOOKUP(E5724,Saldo!$P$8:$Q$1009,2,FALSE)),"")</f>
        <v/>
      </c>
      <c r="J5724" s="76"/>
      <c r="K5724" s="28" t="str">
        <f t="shared" si="89"/>
        <v/>
      </c>
    </row>
    <row r="5725" spans="1:11" ht="18.95" customHeight="1" x14ac:dyDescent="0.25">
      <c r="A5725" s="52"/>
      <c r="C5725" s="76"/>
      <c r="D5725" s="185"/>
      <c r="E5725" s="76"/>
      <c r="F5725" s="76" t="str">
        <f>IF(E5725="","",IFERROR(VLOOKUP(E5725,Cadastro!$C$9:$D$1009,2,FALSE),"PROD. NÃO ENCONTRADO"))</f>
        <v/>
      </c>
      <c r="G5725" s="94"/>
      <c r="H5725" s="69" t="str">
        <f>IFERROR(G5725*VLOOKUP(E5725,Saldo!$P$8:$U$1009,6,FALSE),"")</f>
        <v/>
      </c>
      <c r="I5725" s="104" t="str">
        <f>IFERROR(IF(D5725="","",VLOOKUP(E5725,Saldo!$P$8:$Q$1009,2,FALSE)),"")</f>
        <v/>
      </c>
      <c r="J5725" s="76"/>
      <c r="K5725" s="28" t="str">
        <f t="shared" si="89"/>
        <v/>
      </c>
    </row>
    <row r="5726" spans="1:11" ht="18.95" customHeight="1" x14ac:dyDescent="0.25">
      <c r="A5726" s="52"/>
      <c r="C5726" s="76"/>
      <c r="D5726" s="185"/>
      <c r="E5726" s="76"/>
      <c r="F5726" s="76" t="str">
        <f>IF(E5726="","",IFERROR(VLOOKUP(E5726,Cadastro!$C$9:$D$1009,2,FALSE),"PROD. NÃO ENCONTRADO"))</f>
        <v/>
      </c>
      <c r="G5726" s="94"/>
      <c r="H5726" s="69" t="str">
        <f>IFERROR(G5726*VLOOKUP(E5726,Saldo!$P$8:$U$1009,6,FALSE),"")</f>
        <v/>
      </c>
      <c r="I5726" s="104" t="str">
        <f>IFERROR(IF(D5726="","",VLOOKUP(E5726,Saldo!$P$8:$Q$1009,2,FALSE)),"")</f>
        <v/>
      </c>
      <c r="J5726" s="76"/>
      <c r="K5726" s="28" t="str">
        <f t="shared" si="89"/>
        <v/>
      </c>
    </row>
    <row r="5727" spans="1:11" ht="18.95" customHeight="1" x14ac:dyDescent="0.25">
      <c r="A5727" s="52"/>
      <c r="C5727" s="76"/>
      <c r="D5727" s="185"/>
      <c r="E5727" s="76"/>
      <c r="F5727" s="76" t="str">
        <f>IF(E5727="","",IFERROR(VLOOKUP(E5727,Cadastro!$C$9:$D$1009,2,FALSE),"PROD. NÃO ENCONTRADO"))</f>
        <v/>
      </c>
      <c r="G5727" s="94"/>
      <c r="H5727" s="69" t="str">
        <f>IFERROR(G5727*VLOOKUP(E5727,Saldo!$P$8:$U$1009,6,FALSE),"")</f>
        <v/>
      </c>
      <c r="I5727" s="104" t="str">
        <f>IFERROR(IF(D5727="","",VLOOKUP(E5727,Saldo!$P$8:$Q$1009,2,FALSE)),"")</f>
        <v/>
      </c>
      <c r="J5727" s="76"/>
      <c r="K5727" s="28" t="str">
        <f t="shared" si="89"/>
        <v/>
      </c>
    </row>
    <row r="5728" spans="1:11" ht="18.95" customHeight="1" x14ac:dyDescent="0.25">
      <c r="A5728" s="52"/>
      <c r="C5728" s="76"/>
      <c r="D5728" s="185"/>
      <c r="E5728" s="76"/>
      <c r="F5728" s="76" t="str">
        <f>IF(E5728="","",IFERROR(VLOOKUP(E5728,Cadastro!$C$9:$D$1009,2,FALSE),"PROD. NÃO ENCONTRADO"))</f>
        <v/>
      </c>
      <c r="G5728" s="94"/>
      <c r="H5728" s="69" t="str">
        <f>IFERROR(G5728*VLOOKUP(E5728,Saldo!$P$8:$U$1009,6,FALSE),"")</f>
        <v/>
      </c>
      <c r="I5728" s="104" t="str">
        <f>IFERROR(IF(D5728="","",VLOOKUP(E5728,Saldo!$P$8:$Q$1009,2,FALSE)),"")</f>
        <v/>
      </c>
      <c r="J5728" s="76"/>
      <c r="K5728" s="28" t="str">
        <f t="shared" si="89"/>
        <v/>
      </c>
    </row>
    <row r="5729" spans="1:11" ht="18.95" customHeight="1" x14ac:dyDescent="0.25">
      <c r="A5729" s="52"/>
      <c r="C5729" s="76"/>
      <c r="D5729" s="185"/>
      <c r="E5729" s="76"/>
      <c r="F5729" s="76" t="str">
        <f>IF(E5729="","",IFERROR(VLOOKUP(E5729,Cadastro!$C$9:$D$1009,2,FALSE),"PROD. NÃO ENCONTRADO"))</f>
        <v/>
      </c>
      <c r="G5729" s="94"/>
      <c r="H5729" s="69" t="str">
        <f>IFERROR(G5729*VLOOKUP(E5729,Saldo!$P$8:$U$1009,6,FALSE),"")</f>
        <v/>
      </c>
      <c r="I5729" s="104" t="str">
        <f>IFERROR(IF(D5729="","",VLOOKUP(E5729,Saldo!$P$8:$Q$1009,2,FALSE)),"")</f>
        <v/>
      </c>
      <c r="J5729" s="76"/>
      <c r="K5729" s="28" t="str">
        <f t="shared" si="89"/>
        <v/>
      </c>
    </row>
    <row r="5730" spans="1:11" ht="18.95" customHeight="1" x14ac:dyDescent="0.25">
      <c r="A5730" s="52"/>
      <c r="C5730" s="76"/>
      <c r="D5730" s="185"/>
      <c r="E5730" s="76"/>
      <c r="F5730" s="76" t="str">
        <f>IF(E5730="","",IFERROR(VLOOKUP(E5730,Cadastro!$C$9:$D$1009,2,FALSE),"PROD. NÃO ENCONTRADO"))</f>
        <v/>
      </c>
      <c r="G5730" s="94"/>
      <c r="H5730" s="69" t="str">
        <f>IFERROR(G5730*VLOOKUP(E5730,Saldo!$P$8:$U$1009,6,FALSE),"")</f>
        <v/>
      </c>
      <c r="I5730" s="104" t="str">
        <f>IFERROR(IF(D5730="","",VLOOKUP(E5730,Saldo!$P$8:$Q$1009,2,FALSE)),"")</f>
        <v/>
      </c>
      <c r="J5730" s="76"/>
      <c r="K5730" s="28" t="str">
        <f t="shared" si="89"/>
        <v/>
      </c>
    </row>
    <row r="5731" spans="1:11" ht="18.95" customHeight="1" x14ac:dyDescent="0.25">
      <c r="A5731" s="52"/>
      <c r="C5731" s="76"/>
      <c r="D5731" s="185"/>
      <c r="E5731" s="76"/>
      <c r="F5731" s="76" t="str">
        <f>IF(E5731="","",IFERROR(VLOOKUP(E5731,Cadastro!$C$9:$D$1009,2,FALSE),"PROD. NÃO ENCONTRADO"))</f>
        <v/>
      </c>
      <c r="G5731" s="94"/>
      <c r="H5731" s="69" t="str">
        <f>IFERROR(G5731*VLOOKUP(E5731,Saldo!$P$8:$U$1009,6,FALSE),"")</f>
        <v/>
      </c>
      <c r="I5731" s="104" t="str">
        <f>IFERROR(IF(D5731="","",VLOOKUP(E5731,Saldo!$P$8:$Q$1009,2,FALSE)),"")</f>
        <v/>
      </c>
      <c r="J5731" s="76"/>
      <c r="K5731" s="28" t="str">
        <f t="shared" si="89"/>
        <v/>
      </c>
    </row>
    <row r="5732" spans="1:11" ht="18.95" customHeight="1" x14ac:dyDescent="0.25">
      <c r="A5732" s="52"/>
      <c r="C5732" s="76"/>
      <c r="D5732" s="185"/>
      <c r="E5732" s="76"/>
      <c r="F5732" s="76" t="str">
        <f>IF(E5732="","",IFERROR(VLOOKUP(E5732,Cadastro!$C$9:$D$1009,2,FALSE),"PROD. NÃO ENCONTRADO"))</f>
        <v/>
      </c>
      <c r="G5732" s="94"/>
      <c r="H5732" s="69" t="str">
        <f>IFERROR(G5732*VLOOKUP(E5732,Saldo!$P$8:$U$1009,6,FALSE),"")</f>
        <v/>
      </c>
      <c r="I5732" s="104" t="str">
        <f>IFERROR(IF(D5732="","",VLOOKUP(E5732,Saldo!$P$8:$Q$1009,2,FALSE)),"")</f>
        <v/>
      </c>
      <c r="J5732" s="76"/>
      <c r="K5732" s="28" t="str">
        <f t="shared" si="89"/>
        <v/>
      </c>
    </row>
    <row r="5733" spans="1:11" ht="18.95" customHeight="1" x14ac:dyDescent="0.25">
      <c r="A5733" s="52"/>
      <c r="C5733" s="76"/>
      <c r="D5733" s="185"/>
      <c r="E5733" s="76"/>
      <c r="F5733" s="76" t="str">
        <f>IF(E5733="","",IFERROR(VLOOKUP(E5733,Cadastro!$C$9:$D$1009,2,FALSE),"PROD. NÃO ENCONTRADO"))</f>
        <v/>
      </c>
      <c r="G5733" s="94"/>
      <c r="H5733" s="69" t="str">
        <f>IFERROR(G5733*VLOOKUP(E5733,Saldo!$P$8:$U$1009,6,FALSE),"")</f>
        <v/>
      </c>
      <c r="I5733" s="104" t="str">
        <f>IFERROR(IF(D5733="","",VLOOKUP(E5733,Saldo!$P$8:$Q$1009,2,FALSE)),"")</f>
        <v/>
      </c>
      <c r="J5733" s="76"/>
      <c r="K5733" s="28" t="str">
        <f t="shared" si="89"/>
        <v/>
      </c>
    </row>
    <row r="5734" spans="1:11" ht="18.95" customHeight="1" x14ac:dyDescent="0.25">
      <c r="A5734" s="52"/>
      <c r="C5734" s="76"/>
      <c r="D5734" s="185"/>
      <c r="E5734" s="76"/>
      <c r="F5734" s="76" t="str">
        <f>IF(E5734="","",IFERROR(VLOOKUP(E5734,Cadastro!$C$9:$D$1009,2,FALSE),"PROD. NÃO ENCONTRADO"))</f>
        <v/>
      </c>
      <c r="G5734" s="94"/>
      <c r="H5734" s="69" t="str">
        <f>IFERROR(G5734*VLOOKUP(E5734,Saldo!$P$8:$U$1009,6,FALSE),"")</f>
        <v/>
      </c>
      <c r="I5734" s="104" t="str">
        <f>IFERROR(IF(D5734="","",VLOOKUP(E5734,Saldo!$P$8:$Q$1009,2,FALSE)),"")</f>
        <v/>
      </c>
      <c r="J5734" s="76"/>
      <c r="K5734" s="28" t="str">
        <f t="shared" si="89"/>
        <v/>
      </c>
    </row>
    <row r="5735" spans="1:11" ht="18.95" customHeight="1" x14ac:dyDescent="0.25">
      <c r="A5735" s="52"/>
      <c r="C5735" s="76"/>
      <c r="D5735" s="185"/>
      <c r="E5735" s="76"/>
      <c r="F5735" s="76" t="str">
        <f>IF(E5735="","",IFERROR(VLOOKUP(E5735,Cadastro!$C$9:$D$1009,2,FALSE),"PROD. NÃO ENCONTRADO"))</f>
        <v/>
      </c>
      <c r="G5735" s="94"/>
      <c r="H5735" s="69" t="str">
        <f>IFERROR(G5735*VLOOKUP(E5735,Saldo!$P$8:$U$1009,6,FALSE),"")</f>
        <v/>
      </c>
      <c r="I5735" s="104" t="str">
        <f>IFERROR(IF(D5735="","",VLOOKUP(E5735,Saldo!$P$8:$Q$1009,2,FALSE)),"")</f>
        <v/>
      </c>
      <c r="J5735" s="76"/>
      <c r="K5735" s="28" t="str">
        <f t="shared" si="89"/>
        <v/>
      </c>
    </row>
    <row r="5736" spans="1:11" ht="18.95" customHeight="1" x14ac:dyDescent="0.25">
      <c r="A5736" s="52"/>
      <c r="C5736" s="76"/>
      <c r="D5736" s="185"/>
      <c r="E5736" s="76"/>
      <c r="F5736" s="76" t="str">
        <f>IF(E5736="","",IFERROR(VLOOKUP(E5736,Cadastro!$C$9:$D$1009,2,FALSE),"PROD. NÃO ENCONTRADO"))</f>
        <v/>
      </c>
      <c r="G5736" s="94"/>
      <c r="H5736" s="69" t="str">
        <f>IFERROR(G5736*VLOOKUP(E5736,Saldo!$P$8:$U$1009,6,FALSE),"")</f>
        <v/>
      </c>
      <c r="I5736" s="104" t="str">
        <f>IFERROR(IF(D5736="","",VLOOKUP(E5736,Saldo!$P$8:$Q$1009,2,FALSE)),"")</f>
        <v/>
      </c>
      <c r="J5736" s="76"/>
      <c r="K5736" s="28" t="str">
        <f t="shared" si="89"/>
        <v/>
      </c>
    </row>
    <row r="5737" spans="1:11" ht="18.95" customHeight="1" x14ac:dyDescent="0.25">
      <c r="A5737" s="52"/>
      <c r="C5737" s="76"/>
      <c r="D5737" s="185"/>
      <c r="E5737" s="76"/>
      <c r="F5737" s="76" t="str">
        <f>IF(E5737="","",IFERROR(VLOOKUP(E5737,Cadastro!$C$9:$D$1009,2,FALSE),"PROD. NÃO ENCONTRADO"))</f>
        <v/>
      </c>
      <c r="G5737" s="94"/>
      <c r="H5737" s="69" t="str">
        <f>IFERROR(G5737*VLOOKUP(E5737,Saldo!$P$8:$U$1009,6,FALSE),"")</f>
        <v/>
      </c>
      <c r="I5737" s="104" t="str">
        <f>IFERROR(IF(D5737="","",VLOOKUP(E5737,Saldo!$P$8:$Q$1009,2,FALSE)),"")</f>
        <v/>
      </c>
      <c r="J5737" s="76"/>
      <c r="K5737" s="28" t="str">
        <f t="shared" si="89"/>
        <v/>
      </c>
    </row>
    <row r="5738" spans="1:11" ht="18.95" customHeight="1" x14ac:dyDescent="0.25">
      <c r="A5738" s="52"/>
      <c r="C5738" s="76"/>
      <c r="D5738" s="185"/>
      <c r="E5738" s="76"/>
      <c r="F5738" s="76" t="str">
        <f>IF(E5738="","",IFERROR(VLOOKUP(E5738,Cadastro!$C$9:$D$1009,2,FALSE),"PROD. NÃO ENCONTRADO"))</f>
        <v/>
      </c>
      <c r="G5738" s="94"/>
      <c r="H5738" s="69" t="str">
        <f>IFERROR(G5738*VLOOKUP(E5738,Saldo!$P$8:$U$1009,6,FALSE),"")</f>
        <v/>
      </c>
      <c r="I5738" s="104" t="str">
        <f>IFERROR(IF(D5738="","",VLOOKUP(E5738,Saldo!$P$8:$Q$1009,2,FALSE)),"")</f>
        <v/>
      </c>
      <c r="J5738" s="76"/>
      <c r="K5738" s="28" t="str">
        <f t="shared" si="89"/>
        <v/>
      </c>
    </row>
    <row r="5739" spans="1:11" ht="18.95" customHeight="1" x14ac:dyDescent="0.25">
      <c r="A5739" s="52"/>
      <c r="C5739" s="76"/>
      <c r="D5739" s="185"/>
      <c r="E5739" s="76"/>
      <c r="F5739" s="76" t="str">
        <f>IF(E5739="","",IFERROR(VLOOKUP(E5739,Cadastro!$C$9:$D$1009,2,FALSE),"PROD. NÃO ENCONTRADO"))</f>
        <v/>
      </c>
      <c r="G5739" s="94"/>
      <c r="H5739" s="69" t="str">
        <f>IFERROR(G5739*VLOOKUP(E5739,Saldo!$P$8:$U$1009,6,FALSE),"")</f>
        <v/>
      </c>
      <c r="I5739" s="104" t="str">
        <f>IFERROR(IF(D5739="","",VLOOKUP(E5739,Saldo!$P$8:$Q$1009,2,FALSE)),"")</f>
        <v/>
      </c>
      <c r="J5739" s="76"/>
      <c r="K5739" s="28" t="str">
        <f t="shared" si="89"/>
        <v/>
      </c>
    </row>
    <row r="5740" spans="1:11" ht="18.95" customHeight="1" x14ac:dyDescent="0.25">
      <c r="A5740" s="52"/>
      <c r="C5740" s="76"/>
      <c r="D5740" s="185"/>
      <c r="E5740" s="76"/>
      <c r="F5740" s="76" t="str">
        <f>IF(E5740="","",IFERROR(VLOOKUP(E5740,Cadastro!$C$9:$D$1009,2,FALSE),"PROD. NÃO ENCONTRADO"))</f>
        <v/>
      </c>
      <c r="G5740" s="94"/>
      <c r="H5740" s="69" t="str">
        <f>IFERROR(G5740*VLOOKUP(E5740,Saldo!$P$8:$U$1009,6,FALSE),"")</f>
        <v/>
      </c>
      <c r="I5740" s="104" t="str">
        <f>IFERROR(IF(D5740="","",VLOOKUP(E5740,Saldo!$P$8:$Q$1009,2,FALSE)),"")</f>
        <v/>
      </c>
      <c r="J5740" s="76"/>
      <c r="K5740" s="28" t="str">
        <f t="shared" si="89"/>
        <v/>
      </c>
    </row>
    <row r="5741" spans="1:11" ht="18.95" customHeight="1" x14ac:dyDescent="0.25">
      <c r="A5741" s="52"/>
      <c r="C5741" s="76"/>
      <c r="D5741" s="185"/>
      <c r="E5741" s="76"/>
      <c r="F5741" s="76" t="str">
        <f>IF(E5741="","",IFERROR(VLOOKUP(E5741,Cadastro!$C$9:$D$1009,2,FALSE),"PROD. NÃO ENCONTRADO"))</f>
        <v/>
      </c>
      <c r="G5741" s="94"/>
      <c r="H5741" s="69" t="str">
        <f>IFERROR(G5741*VLOOKUP(E5741,Saldo!$P$8:$U$1009,6,FALSE),"")</f>
        <v/>
      </c>
      <c r="I5741" s="104" t="str">
        <f>IFERROR(IF(D5741="","",VLOOKUP(E5741,Saldo!$P$8:$Q$1009,2,FALSE)),"")</f>
        <v/>
      </c>
      <c r="J5741" s="76"/>
      <c r="K5741" s="28" t="str">
        <f t="shared" si="89"/>
        <v/>
      </c>
    </row>
    <row r="5742" spans="1:11" ht="18.95" customHeight="1" x14ac:dyDescent="0.25">
      <c r="A5742" s="52"/>
      <c r="C5742" s="76"/>
      <c r="D5742" s="185"/>
      <c r="E5742" s="76"/>
      <c r="F5742" s="76" t="str">
        <f>IF(E5742="","",IFERROR(VLOOKUP(E5742,Cadastro!$C$9:$D$1009,2,FALSE),"PROD. NÃO ENCONTRADO"))</f>
        <v/>
      </c>
      <c r="G5742" s="94"/>
      <c r="H5742" s="69" t="str">
        <f>IFERROR(G5742*VLOOKUP(E5742,Saldo!$P$8:$U$1009,6,FALSE),"")</f>
        <v/>
      </c>
      <c r="I5742" s="104" t="str">
        <f>IFERROR(IF(D5742="","",VLOOKUP(E5742,Saldo!$P$8:$Q$1009,2,FALSE)),"")</f>
        <v/>
      </c>
      <c r="J5742" s="76"/>
      <c r="K5742" s="28" t="str">
        <f t="shared" si="89"/>
        <v/>
      </c>
    </row>
    <row r="5743" spans="1:11" ht="18.95" customHeight="1" x14ac:dyDescent="0.25">
      <c r="A5743" s="52"/>
      <c r="C5743" s="76"/>
      <c r="D5743" s="185"/>
      <c r="E5743" s="76"/>
      <c r="F5743" s="76" t="str">
        <f>IF(E5743="","",IFERROR(VLOOKUP(E5743,Cadastro!$C$9:$D$1009,2,FALSE),"PROD. NÃO ENCONTRADO"))</f>
        <v/>
      </c>
      <c r="G5743" s="94"/>
      <c r="H5743" s="69" t="str">
        <f>IFERROR(G5743*VLOOKUP(E5743,Saldo!$P$8:$U$1009,6,FALSE),"")</f>
        <v/>
      </c>
      <c r="I5743" s="104" t="str">
        <f>IFERROR(IF(D5743="","",VLOOKUP(E5743,Saldo!$P$8:$Q$1009,2,FALSE)),"")</f>
        <v/>
      </c>
      <c r="J5743" s="76"/>
      <c r="K5743" s="28" t="str">
        <f t="shared" si="89"/>
        <v/>
      </c>
    </row>
    <row r="5744" spans="1:11" ht="18.95" customHeight="1" x14ac:dyDescent="0.25">
      <c r="A5744" s="52"/>
      <c r="C5744" s="76"/>
      <c r="D5744" s="185"/>
      <c r="E5744" s="76"/>
      <c r="F5744" s="76" t="str">
        <f>IF(E5744="","",IFERROR(VLOOKUP(E5744,Cadastro!$C$9:$D$1009,2,FALSE),"PROD. NÃO ENCONTRADO"))</f>
        <v/>
      </c>
      <c r="G5744" s="94"/>
      <c r="H5744" s="69" t="str">
        <f>IFERROR(G5744*VLOOKUP(E5744,Saldo!$P$8:$U$1009,6,FALSE),"")</f>
        <v/>
      </c>
      <c r="I5744" s="104" t="str">
        <f>IFERROR(IF(D5744="","",VLOOKUP(E5744,Saldo!$P$8:$Q$1009,2,FALSE)),"")</f>
        <v/>
      </c>
      <c r="J5744" s="76"/>
      <c r="K5744" s="28" t="str">
        <f t="shared" si="89"/>
        <v/>
      </c>
    </row>
    <row r="5745" spans="1:11" ht="18.95" customHeight="1" x14ac:dyDescent="0.25">
      <c r="A5745" s="52"/>
      <c r="C5745" s="76"/>
      <c r="D5745" s="185"/>
      <c r="E5745" s="76"/>
      <c r="F5745" s="76" t="str">
        <f>IF(E5745="","",IFERROR(VLOOKUP(E5745,Cadastro!$C$9:$D$1009,2,FALSE),"PROD. NÃO ENCONTRADO"))</f>
        <v/>
      </c>
      <c r="G5745" s="94"/>
      <c r="H5745" s="69" t="str">
        <f>IFERROR(G5745*VLOOKUP(E5745,Saldo!$P$8:$U$1009,6,FALSE),"")</f>
        <v/>
      </c>
      <c r="I5745" s="104" t="str">
        <f>IFERROR(IF(D5745="","",VLOOKUP(E5745,Saldo!$P$8:$Q$1009,2,FALSE)),"")</f>
        <v/>
      </c>
      <c r="J5745" s="76"/>
      <c r="K5745" s="28" t="str">
        <f t="shared" si="89"/>
        <v/>
      </c>
    </row>
    <row r="5746" spans="1:11" ht="18.95" customHeight="1" x14ac:dyDescent="0.25">
      <c r="A5746" s="52"/>
      <c r="C5746" s="76"/>
      <c r="D5746" s="185"/>
      <c r="E5746" s="76"/>
      <c r="F5746" s="76" t="str">
        <f>IF(E5746="","",IFERROR(VLOOKUP(E5746,Cadastro!$C$9:$D$1009,2,FALSE),"PROD. NÃO ENCONTRADO"))</f>
        <v/>
      </c>
      <c r="G5746" s="94"/>
      <c r="H5746" s="69" t="str">
        <f>IFERROR(G5746*VLOOKUP(E5746,Saldo!$P$8:$U$1009,6,FALSE),"")</f>
        <v/>
      </c>
      <c r="I5746" s="104" t="str">
        <f>IFERROR(IF(D5746="","",VLOOKUP(E5746,Saldo!$P$8:$Q$1009,2,FALSE)),"")</f>
        <v/>
      </c>
      <c r="J5746" s="76"/>
      <c r="K5746" s="28" t="str">
        <f t="shared" si="89"/>
        <v/>
      </c>
    </row>
    <row r="5747" spans="1:11" ht="18.95" customHeight="1" x14ac:dyDescent="0.25">
      <c r="A5747" s="52"/>
      <c r="C5747" s="76"/>
      <c r="D5747" s="185"/>
      <c r="E5747" s="76"/>
      <c r="F5747" s="76" t="str">
        <f>IF(E5747="","",IFERROR(VLOOKUP(E5747,Cadastro!$C$9:$D$1009,2,FALSE),"PROD. NÃO ENCONTRADO"))</f>
        <v/>
      </c>
      <c r="G5747" s="94"/>
      <c r="H5747" s="69" t="str">
        <f>IFERROR(G5747*VLOOKUP(E5747,Saldo!$P$8:$U$1009,6,FALSE),"")</f>
        <v/>
      </c>
      <c r="I5747" s="104" t="str">
        <f>IFERROR(IF(D5747="","",VLOOKUP(E5747,Saldo!$P$8:$Q$1009,2,FALSE)),"")</f>
        <v/>
      </c>
      <c r="J5747" s="76"/>
      <c r="K5747" s="28" t="str">
        <f t="shared" si="89"/>
        <v/>
      </c>
    </row>
    <row r="5748" spans="1:11" ht="18.95" customHeight="1" x14ac:dyDescent="0.25">
      <c r="A5748" s="52"/>
      <c r="C5748" s="76"/>
      <c r="D5748" s="185"/>
      <c r="E5748" s="76"/>
      <c r="F5748" s="76" t="str">
        <f>IF(E5748="","",IFERROR(VLOOKUP(E5748,Cadastro!$C$9:$D$1009,2,FALSE),"PROD. NÃO ENCONTRADO"))</f>
        <v/>
      </c>
      <c r="G5748" s="94"/>
      <c r="H5748" s="69" t="str">
        <f>IFERROR(G5748*VLOOKUP(E5748,Saldo!$P$8:$U$1009,6,FALSE),"")</f>
        <v/>
      </c>
      <c r="I5748" s="104" t="str">
        <f>IFERROR(IF(D5748="","",VLOOKUP(E5748,Saldo!$P$8:$Q$1009,2,FALSE)),"")</f>
        <v/>
      </c>
      <c r="J5748" s="76"/>
      <c r="K5748" s="28" t="str">
        <f t="shared" si="89"/>
        <v/>
      </c>
    </row>
    <row r="5749" spans="1:11" ht="18.95" customHeight="1" x14ac:dyDescent="0.25">
      <c r="A5749" s="52"/>
      <c r="C5749" s="76"/>
      <c r="D5749" s="185"/>
      <c r="E5749" s="76"/>
      <c r="F5749" s="76" t="str">
        <f>IF(E5749="","",IFERROR(VLOOKUP(E5749,Cadastro!$C$9:$D$1009,2,FALSE),"PROD. NÃO ENCONTRADO"))</f>
        <v/>
      </c>
      <c r="G5749" s="94"/>
      <c r="H5749" s="69" t="str">
        <f>IFERROR(G5749*VLOOKUP(E5749,Saldo!$P$8:$U$1009,6,FALSE),"")</f>
        <v/>
      </c>
      <c r="I5749" s="104" t="str">
        <f>IFERROR(IF(D5749="","",VLOOKUP(E5749,Saldo!$P$8:$Q$1009,2,FALSE)),"")</f>
        <v/>
      </c>
      <c r="J5749" s="76"/>
      <c r="K5749" s="28" t="str">
        <f t="shared" si="89"/>
        <v/>
      </c>
    </row>
    <row r="5750" spans="1:11" ht="18.95" customHeight="1" x14ac:dyDescent="0.25">
      <c r="A5750" s="52"/>
      <c r="C5750" s="76"/>
      <c r="D5750" s="185"/>
      <c r="E5750" s="76"/>
      <c r="F5750" s="76" t="str">
        <f>IF(E5750="","",IFERROR(VLOOKUP(E5750,Cadastro!$C$9:$D$1009,2,FALSE),"PROD. NÃO ENCONTRADO"))</f>
        <v/>
      </c>
      <c r="G5750" s="94"/>
      <c r="H5750" s="69" t="str">
        <f>IFERROR(G5750*VLOOKUP(E5750,Saldo!$P$8:$U$1009,6,FALSE),"")</f>
        <v/>
      </c>
      <c r="I5750" s="104" t="str">
        <f>IFERROR(IF(D5750="","",VLOOKUP(E5750,Saldo!$P$8:$Q$1009,2,FALSE)),"")</f>
        <v/>
      </c>
      <c r="J5750" s="76"/>
      <c r="K5750" s="28" t="str">
        <f t="shared" si="89"/>
        <v/>
      </c>
    </row>
    <row r="5751" spans="1:11" ht="18.95" customHeight="1" x14ac:dyDescent="0.25">
      <c r="A5751" s="52"/>
      <c r="C5751" s="76"/>
      <c r="D5751" s="185"/>
      <c r="E5751" s="76"/>
      <c r="F5751" s="76" t="str">
        <f>IF(E5751="","",IFERROR(VLOOKUP(E5751,Cadastro!$C$9:$D$1009,2,FALSE),"PROD. NÃO ENCONTRADO"))</f>
        <v/>
      </c>
      <c r="G5751" s="94"/>
      <c r="H5751" s="69" t="str">
        <f>IFERROR(G5751*VLOOKUP(E5751,Saldo!$P$8:$U$1009,6,FALSE),"")</f>
        <v/>
      </c>
      <c r="I5751" s="104" t="str">
        <f>IFERROR(IF(D5751="","",VLOOKUP(E5751,Saldo!$P$8:$Q$1009,2,FALSE)),"")</f>
        <v/>
      </c>
      <c r="J5751" s="76"/>
      <c r="K5751" s="28" t="str">
        <f t="shared" si="89"/>
        <v/>
      </c>
    </row>
    <row r="5752" spans="1:11" ht="18.95" customHeight="1" x14ac:dyDescent="0.25">
      <c r="A5752" s="52"/>
      <c r="C5752" s="76"/>
      <c r="D5752" s="185"/>
      <c r="E5752" s="76"/>
      <c r="F5752" s="76" t="str">
        <f>IF(E5752="","",IFERROR(VLOOKUP(E5752,Cadastro!$C$9:$D$1009,2,FALSE),"PROD. NÃO ENCONTRADO"))</f>
        <v/>
      </c>
      <c r="G5752" s="94"/>
      <c r="H5752" s="69" t="str">
        <f>IFERROR(G5752*VLOOKUP(E5752,Saldo!$P$8:$U$1009,6,FALSE),"")</f>
        <v/>
      </c>
      <c r="I5752" s="104" t="str">
        <f>IFERROR(IF(D5752="","",VLOOKUP(E5752,Saldo!$P$8:$Q$1009,2,FALSE)),"")</f>
        <v/>
      </c>
      <c r="J5752" s="76"/>
      <c r="K5752" s="28" t="str">
        <f t="shared" si="89"/>
        <v/>
      </c>
    </row>
    <row r="5753" spans="1:11" ht="18.95" customHeight="1" x14ac:dyDescent="0.25">
      <c r="A5753" s="52"/>
      <c r="C5753" s="76"/>
      <c r="D5753" s="185"/>
      <c r="E5753" s="76"/>
      <c r="F5753" s="76" t="str">
        <f>IF(E5753="","",IFERROR(VLOOKUP(E5753,Cadastro!$C$9:$D$1009,2,FALSE),"PROD. NÃO ENCONTRADO"))</f>
        <v/>
      </c>
      <c r="G5753" s="94"/>
      <c r="H5753" s="69" t="str">
        <f>IFERROR(G5753*VLOOKUP(E5753,Saldo!$P$8:$U$1009,6,FALSE),"")</f>
        <v/>
      </c>
      <c r="I5753" s="104" t="str">
        <f>IFERROR(IF(D5753="","",VLOOKUP(E5753,Saldo!$P$8:$Q$1009,2,FALSE)),"")</f>
        <v/>
      </c>
      <c r="J5753" s="76"/>
      <c r="K5753" s="28" t="str">
        <f t="shared" si="89"/>
        <v/>
      </c>
    </row>
    <row r="5754" spans="1:11" ht="18.95" customHeight="1" x14ac:dyDescent="0.25">
      <c r="A5754" s="52"/>
      <c r="C5754" s="76"/>
      <c r="D5754" s="185"/>
      <c r="E5754" s="76"/>
      <c r="F5754" s="76" t="str">
        <f>IF(E5754="","",IFERROR(VLOOKUP(E5754,Cadastro!$C$9:$D$1009,2,FALSE),"PROD. NÃO ENCONTRADO"))</f>
        <v/>
      </c>
      <c r="G5754" s="94"/>
      <c r="H5754" s="69" t="str">
        <f>IFERROR(G5754*VLOOKUP(E5754,Saldo!$P$8:$U$1009,6,FALSE),"")</f>
        <v/>
      </c>
      <c r="I5754" s="104" t="str">
        <f>IFERROR(IF(D5754="","",VLOOKUP(E5754,Saldo!$P$8:$Q$1009,2,FALSE)),"")</f>
        <v/>
      </c>
      <c r="J5754" s="76"/>
      <c r="K5754" s="28" t="str">
        <f t="shared" si="89"/>
        <v/>
      </c>
    </row>
    <row r="5755" spans="1:11" ht="18.95" customHeight="1" x14ac:dyDescent="0.25">
      <c r="A5755" s="52"/>
      <c r="C5755" s="76"/>
      <c r="D5755" s="185"/>
      <c r="E5755" s="76"/>
      <c r="F5755" s="76" t="str">
        <f>IF(E5755="","",IFERROR(VLOOKUP(E5755,Cadastro!$C$9:$D$1009,2,FALSE),"PROD. NÃO ENCONTRADO"))</f>
        <v/>
      </c>
      <c r="G5755" s="94"/>
      <c r="H5755" s="69" t="str">
        <f>IFERROR(G5755*VLOOKUP(E5755,Saldo!$P$8:$U$1009,6,FALSE),"")</f>
        <v/>
      </c>
      <c r="I5755" s="104" t="str">
        <f>IFERROR(IF(D5755="","",VLOOKUP(E5755,Saldo!$P$8:$Q$1009,2,FALSE)),"")</f>
        <v/>
      </c>
      <c r="J5755" s="76"/>
      <c r="K5755" s="28" t="str">
        <f t="shared" si="89"/>
        <v/>
      </c>
    </row>
    <row r="5756" spans="1:11" ht="18.95" customHeight="1" x14ac:dyDescent="0.25">
      <c r="A5756" s="52"/>
      <c r="C5756" s="76"/>
      <c r="D5756" s="185"/>
      <c r="E5756" s="76"/>
      <c r="F5756" s="76" t="str">
        <f>IF(E5756="","",IFERROR(VLOOKUP(E5756,Cadastro!$C$9:$D$1009,2,FALSE),"PROD. NÃO ENCONTRADO"))</f>
        <v/>
      </c>
      <c r="G5756" s="94"/>
      <c r="H5756" s="69" t="str">
        <f>IFERROR(G5756*VLOOKUP(E5756,Saldo!$P$8:$U$1009,6,FALSE),"")</f>
        <v/>
      </c>
      <c r="I5756" s="104" t="str">
        <f>IFERROR(IF(D5756="","",VLOOKUP(E5756,Saldo!$P$8:$Q$1009,2,FALSE)),"")</f>
        <v/>
      </c>
      <c r="J5756" s="76"/>
      <c r="K5756" s="28" t="str">
        <f t="shared" si="89"/>
        <v/>
      </c>
    </row>
    <row r="5757" spans="1:11" ht="18.95" customHeight="1" x14ac:dyDescent="0.25">
      <c r="A5757" s="52"/>
      <c r="C5757" s="76"/>
      <c r="D5757" s="185"/>
      <c r="E5757" s="76"/>
      <c r="F5757" s="76" t="str">
        <f>IF(E5757="","",IFERROR(VLOOKUP(E5757,Cadastro!$C$9:$D$1009,2,FALSE),"PROD. NÃO ENCONTRADO"))</f>
        <v/>
      </c>
      <c r="G5757" s="94"/>
      <c r="H5757" s="69" t="str">
        <f>IFERROR(G5757*VLOOKUP(E5757,Saldo!$P$8:$U$1009,6,FALSE),"")</f>
        <v/>
      </c>
      <c r="I5757" s="104" t="str">
        <f>IFERROR(IF(D5757="","",VLOOKUP(E5757,Saldo!$P$8:$Q$1009,2,FALSE)),"")</f>
        <v/>
      </c>
      <c r="J5757" s="76"/>
      <c r="K5757" s="28" t="str">
        <f t="shared" si="89"/>
        <v/>
      </c>
    </row>
    <row r="5758" spans="1:11" ht="18.95" customHeight="1" x14ac:dyDescent="0.25">
      <c r="A5758" s="52"/>
      <c r="C5758" s="76"/>
      <c r="D5758" s="185"/>
      <c r="E5758" s="76"/>
      <c r="F5758" s="76" t="str">
        <f>IF(E5758="","",IFERROR(VLOOKUP(E5758,Cadastro!$C$9:$D$1009,2,FALSE),"PROD. NÃO ENCONTRADO"))</f>
        <v/>
      </c>
      <c r="G5758" s="94"/>
      <c r="H5758" s="69" t="str">
        <f>IFERROR(G5758*VLOOKUP(E5758,Saldo!$P$8:$U$1009,6,FALSE),"")</f>
        <v/>
      </c>
      <c r="I5758" s="104" t="str">
        <f>IFERROR(IF(D5758="","",VLOOKUP(E5758,Saldo!$P$8:$Q$1009,2,FALSE)),"")</f>
        <v/>
      </c>
      <c r="J5758" s="76"/>
      <c r="K5758" s="28" t="str">
        <f t="shared" si="89"/>
        <v/>
      </c>
    </row>
    <row r="5759" spans="1:11" ht="18.95" customHeight="1" x14ac:dyDescent="0.25">
      <c r="A5759" s="52"/>
      <c r="C5759" s="76"/>
      <c r="D5759" s="185"/>
      <c r="E5759" s="76"/>
      <c r="F5759" s="76" t="str">
        <f>IF(E5759="","",IFERROR(VLOOKUP(E5759,Cadastro!$C$9:$D$1009,2,FALSE),"PROD. NÃO ENCONTRADO"))</f>
        <v/>
      </c>
      <c r="G5759" s="94"/>
      <c r="H5759" s="69" t="str">
        <f>IFERROR(G5759*VLOOKUP(E5759,Saldo!$P$8:$U$1009,6,FALSE),"")</f>
        <v/>
      </c>
      <c r="I5759" s="104" t="str">
        <f>IFERROR(IF(D5759="","",VLOOKUP(E5759,Saldo!$P$8:$Q$1009,2,FALSE)),"")</f>
        <v/>
      </c>
      <c r="J5759" s="76"/>
      <c r="K5759" s="28" t="str">
        <f t="shared" si="89"/>
        <v/>
      </c>
    </row>
    <row r="5760" spans="1:11" ht="18.95" customHeight="1" x14ac:dyDescent="0.25">
      <c r="A5760" s="52"/>
      <c r="C5760" s="76"/>
      <c r="D5760" s="185"/>
      <c r="E5760" s="76"/>
      <c r="F5760" s="76" t="str">
        <f>IF(E5760="","",IFERROR(VLOOKUP(E5760,Cadastro!$C$9:$D$1009,2,FALSE),"PROD. NÃO ENCONTRADO"))</f>
        <v/>
      </c>
      <c r="G5760" s="94"/>
      <c r="H5760" s="69" t="str">
        <f>IFERROR(G5760*VLOOKUP(E5760,Saldo!$P$8:$U$1009,6,FALSE),"")</f>
        <v/>
      </c>
      <c r="I5760" s="104" t="str">
        <f>IFERROR(IF(D5760="","",VLOOKUP(E5760,Saldo!$P$8:$Q$1009,2,FALSE)),"")</f>
        <v/>
      </c>
      <c r="J5760" s="76"/>
      <c r="K5760" s="28" t="str">
        <f t="shared" si="89"/>
        <v/>
      </c>
    </row>
    <row r="5761" spans="1:11" ht="18.95" customHeight="1" x14ac:dyDescent="0.25">
      <c r="A5761" s="52"/>
      <c r="C5761" s="76"/>
      <c r="D5761" s="185"/>
      <c r="E5761" s="76"/>
      <c r="F5761" s="76" t="str">
        <f>IF(E5761="","",IFERROR(VLOOKUP(E5761,Cadastro!$C$9:$D$1009,2,FALSE),"PROD. NÃO ENCONTRADO"))</f>
        <v/>
      </c>
      <c r="G5761" s="94"/>
      <c r="H5761" s="69" t="str">
        <f>IFERROR(G5761*VLOOKUP(E5761,Saldo!$P$8:$U$1009,6,FALSE),"")</f>
        <v/>
      </c>
      <c r="I5761" s="104" t="str">
        <f>IFERROR(IF(D5761="","",VLOOKUP(E5761,Saldo!$P$8:$Q$1009,2,FALSE)),"")</f>
        <v/>
      </c>
      <c r="J5761" s="76"/>
      <c r="K5761" s="28" t="str">
        <f t="shared" si="89"/>
        <v/>
      </c>
    </row>
    <row r="5762" spans="1:11" ht="18.95" customHeight="1" x14ac:dyDescent="0.25">
      <c r="A5762" s="52"/>
      <c r="C5762" s="76"/>
      <c r="D5762" s="185"/>
      <c r="E5762" s="76"/>
      <c r="F5762" s="76" t="str">
        <f>IF(E5762="","",IFERROR(VLOOKUP(E5762,Cadastro!$C$9:$D$1009,2,FALSE),"PROD. NÃO ENCONTRADO"))</f>
        <v/>
      </c>
      <c r="G5762" s="94"/>
      <c r="H5762" s="69" t="str">
        <f>IFERROR(G5762*VLOOKUP(E5762,Saldo!$P$8:$U$1009,6,FALSE),"")</f>
        <v/>
      </c>
      <c r="I5762" s="104" t="str">
        <f>IFERROR(IF(D5762="","",VLOOKUP(E5762,Saldo!$P$8:$Q$1009,2,FALSE)),"")</f>
        <v/>
      </c>
      <c r="J5762" s="76"/>
      <c r="K5762" s="28" t="str">
        <f t="shared" si="89"/>
        <v/>
      </c>
    </row>
    <row r="5763" spans="1:11" ht="18.95" customHeight="1" x14ac:dyDescent="0.25">
      <c r="A5763" s="52"/>
      <c r="C5763" s="76"/>
      <c r="D5763" s="185"/>
      <c r="E5763" s="76"/>
      <c r="F5763" s="76" t="str">
        <f>IF(E5763="","",IFERROR(VLOOKUP(E5763,Cadastro!$C$9:$D$1009,2,FALSE),"PROD. NÃO ENCONTRADO"))</f>
        <v/>
      </c>
      <c r="G5763" s="94"/>
      <c r="H5763" s="69" t="str">
        <f>IFERROR(G5763*VLOOKUP(E5763,Saldo!$P$8:$U$1009,6,FALSE),"")</f>
        <v/>
      </c>
      <c r="I5763" s="104" t="str">
        <f>IFERROR(IF(D5763="","",VLOOKUP(E5763,Saldo!$P$8:$Q$1009,2,FALSE)),"")</f>
        <v/>
      </c>
      <c r="J5763" s="76"/>
      <c r="K5763" s="28" t="str">
        <f t="shared" si="89"/>
        <v/>
      </c>
    </row>
    <row r="5764" spans="1:11" ht="18.95" customHeight="1" x14ac:dyDescent="0.25">
      <c r="A5764" s="52"/>
      <c r="C5764" s="76"/>
      <c r="D5764" s="185"/>
      <c r="E5764" s="76"/>
      <c r="F5764" s="76" t="str">
        <f>IF(E5764="","",IFERROR(VLOOKUP(E5764,Cadastro!$C$9:$D$1009,2,FALSE),"PROD. NÃO ENCONTRADO"))</f>
        <v/>
      </c>
      <c r="G5764" s="94"/>
      <c r="H5764" s="69" t="str">
        <f>IFERROR(G5764*VLOOKUP(E5764,Saldo!$P$8:$U$1009,6,FALSE),"")</f>
        <v/>
      </c>
      <c r="I5764" s="104" t="str">
        <f>IFERROR(IF(D5764="","",VLOOKUP(E5764,Saldo!$P$8:$Q$1009,2,FALSE)),"")</f>
        <v/>
      </c>
      <c r="J5764" s="76"/>
      <c r="K5764" s="28" t="str">
        <f t="shared" si="89"/>
        <v/>
      </c>
    </row>
    <row r="5765" spans="1:11" ht="18.95" customHeight="1" x14ac:dyDescent="0.25">
      <c r="A5765" s="52"/>
      <c r="C5765" s="76"/>
      <c r="D5765" s="185"/>
      <c r="E5765" s="76"/>
      <c r="F5765" s="76" t="str">
        <f>IF(E5765="","",IFERROR(VLOOKUP(E5765,Cadastro!$C$9:$D$1009,2,FALSE),"PROD. NÃO ENCONTRADO"))</f>
        <v/>
      </c>
      <c r="G5765" s="94"/>
      <c r="H5765" s="69" t="str">
        <f>IFERROR(G5765*VLOOKUP(E5765,Saldo!$P$8:$U$1009,6,FALSE),"")</f>
        <v/>
      </c>
      <c r="I5765" s="104" t="str">
        <f>IFERROR(IF(D5765="","",VLOOKUP(E5765,Saldo!$P$8:$Q$1009,2,FALSE)),"")</f>
        <v/>
      </c>
      <c r="J5765" s="76"/>
      <c r="K5765" s="28" t="str">
        <f t="shared" si="89"/>
        <v/>
      </c>
    </row>
    <row r="5766" spans="1:11" ht="18.95" customHeight="1" x14ac:dyDescent="0.25">
      <c r="A5766" s="52"/>
      <c r="C5766" s="76"/>
      <c r="D5766" s="185"/>
      <c r="E5766" s="76"/>
      <c r="F5766" s="76" t="str">
        <f>IF(E5766="","",IFERROR(VLOOKUP(E5766,Cadastro!$C$9:$D$1009,2,FALSE),"PROD. NÃO ENCONTRADO"))</f>
        <v/>
      </c>
      <c r="G5766" s="94"/>
      <c r="H5766" s="69" t="str">
        <f>IFERROR(G5766*VLOOKUP(E5766,Saldo!$P$8:$U$1009,6,FALSE),"")</f>
        <v/>
      </c>
      <c r="I5766" s="104" t="str">
        <f>IFERROR(IF(D5766="","",VLOOKUP(E5766,Saldo!$P$8:$Q$1009,2,FALSE)),"")</f>
        <v/>
      </c>
      <c r="J5766" s="76"/>
      <c r="K5766" s="28" t="str">
        <f t="shared" si="89"/>
        <v/>
      </c>
    </row>
    <row r="5767" spans="1:11" ht="18.95" customHeight="1" x14ac:dyDescent="0.25">
      <c r="A5767" s="52"/>
      <c r="C5767" s="76"/>
      <c r="D5767" s="185"/>
      <c r="E5767" s="76"/>
      <c r="F5767" s="76" t="str">
        <f>IF(E5767="","",IFERROR(VLOOKUP(E5767,Cadastro!$C$9:$D$1009,2,FALSE),"PROD. NÃO ENCONTRADO"))</f>
        <v/>
      </c>
      <c r="G5767" s="94"/>
      <c r="H5767" s="69" t="str">
        <f>IFERROR(G5767*VLOOKUP(E5767,Saldo!$P$8:$U$1009,6,FALSE),"")</f>
        <v/>
      </c>
      <c r="I5767" s="104" t="str">
        <f>IFERROR(IF(D5767="","",VLOOKUP(E5767,Saldo!$P$8:$Q$1009,2,FALSE)),"")</f>
        <v/>
      </c>
      <c r="J5767" s="76"/>
      <c r="K5767" s="28" t="str">
        <f t="shared" si="89"/>
        <v/>
      </c>
    </row>
    <row r="5768" spans="1:11" ht="18.95" customHeight="1" x14ac:dyDescent="0.25">
      <c r="A5768" s="52"/>
      <c r="C5768" s="76"/>
      <c r="D5768" s="185"/>
      <c r="E5768" s="76"/>
      <c r="F5768" s="76" t="str">
        <f>IF(E5768="","",IFERROR(VLOOKUP(E5768,Cadastro!$C$9:$D$1009,2,FALSE),"PROD. NÃO ENCONTRADO"))</f>
        <v/>
      </c>
      <c r="G5768" s="94"/>
      <c r="H5768" s="69" t="str">
        <f>IFERROR(G5768*VLOOKUP(E5768,Saldo!$P$8:$U$1009,6,FALSE),"")</f>
        <v/>
      </c>
      <c r="I5768" s="104" t="str">
        <f>IFERROR(IF(D5768="","",VLOOKUP(E5768,Saldo!$P$8:$Q$1009,2,FALSE)),"")</f>
        <v/>
      </c>
      <c r="J5768" s="76"/>
      <c r="K5768" s="28" t="str">
        <f t="shared" si="89"/>
        <v/>
      </c>
    </row>
    <row r="5769" spans="1:11" ht="18.95" customHeight="1" x14ac:dyDescent="0.25">
      <c r="A5769" s="52"/>
      <c r="C5769" s="76"/>
      <c r="D5769" s="185"/>
      <c r="E5769" s="76"/>
      <c r="F5769" s="76" t="str">
        <f>IF(E5769="","",IFERROR(VLOOKUP(E5769,Cadastro!$C$9:$D$1009,2,FALSE),"PROD. NÃO ENCONTRADO"))</f>
        <v/>
      </c>
      <c r="G5769" s="94"/>
      <c r="H5769" s="69" t="str">
        <f>IFERROR(G5769*VLOOKUP(E5769,Saldo!$P$8:$U$1009,6,FALSE),"")</f>
        <v/>
      </c>
      <c r="I5769" s="104" t="str">
        <f>IFERROR(IF(D5769="","",VLOOKUP(E5769,Saldo!$P$8:$Q$1009,2,FALSE)),"")</f>
        <v/>
      </c>
      <c r="J5769" s="76"/>
      <c r="K5769" s="28" t="str">
        <f t="shared" si="89"/>
        <v/>
      </c>
    </row>
    <row r="5770" spans="1:11" ht="18.95" customHeight="1" x14ac:dyDescent="0.25">
      <c r="A5770" s="52"/>
      <c r="C5770" s="76"/>
      <c r="D5770" s="185"/>
      <c r="E5770" s="76"/>
      <c r="F5770" s="76" t="str">
        <f>IF(E5770="","",IFERROR(VLOOKUP(E5770,Cadastro!$C$9:$D$1009,2,FALSE),"PROD. NÃO ENCONTRADO"))</f>
        <v/>
      </c>
      <c r="G5770" s="94"/>
      <c r="H5770" s="69" t="str">
        <f>IFERROR(G5770*VLOOKUP(E5770,Saldo!$P$8:$U$1009,6,FALSE),"")</f>
        <v/>
      </c>
      <c r="I5770" s="104" t="str">
        <f>IFERROR(IF(D5770="","",VLOOKUP(E5770,Saldo!$P$8:$Q$1009,2,FALSE)),"")</f>
        <v/>
      </c>
      <c r="J5770" s="76"/>
      <c r="K5770" s="28" t="str">
        <f t="shared" ref="K5770:K5833" si="90">IF(D5770="","",MONTH(D5770))</f>
        <v/>
      </c>
    </row>
    <row r="5771" spans="1:11" ht="18.95" customHeight="1" x14ac:dyDescent="0.25">
      <c r="A5771" s="52"/>
      <c r="C5771" s="76"/>
      <c r="D5771" s="185"/>
      <c r="E5771" s="76"/>
      <c r="F5771" s="76" t="str">
        <f>IF(E5771="","",IFERROR(VLOOKUP(E5771,Cadastro!$C$9:$D$1009,2,FALSE),"PROD. NÃO ENCONTRADO"))</f>
        <v/>
      </c>
      <c r="G5771" s="94"/>
      <c r="H5771" s="69" t="str">
        <f>IFERROR(G5771*VLOOKUP(E5771,Saldo!$P$8:$U$1009,6,FALSE),"")</f>
        <v/>
      </c>
      <c r="I5771" s="104" t="str">
        <f>IFERROR(IF(D5771="","",VLOOKUP(E5771,Saldo!$P$8:$Q$1009,2,FALSE)),"")</f>
        <v/>
      </c>
      <c r="J5771" s="76"/>
      <c r="K5771" s="28" t="str">
        <f t="shared" si="90"/>
        <v/>
      </c>
    </row>
    <row r="5772" spans="1:11" ht="18.95" customHeight="1" x14ac:dyDescent="0.25">
      <c r="A5772" s="52"/>
      <c r="C5772" s="76"/>
      <c r="D5772" s="185"/>
      <c r="E5772" s="76"/>
      <c r="F5772" s="76" t="str">
        <f>IF(E5772="","",IFERROR(VLOOKUP(E5772,Cadastro!$C$9:$D$1009,2,FALSE),"PROD. NÃO ENCONTRADO"))</f>
        <v/>
      </c>
      <c r="G5772" s="94"/>
      <c r="H5772" s="69" t="str">
        <f>IFERROR(G5772*VLOOKUP(E5772,Saldo!$P$8:$U$1009,6,FALSE),"")</f>
        <v/>
      </c>
      <c r="I5772" s="104" t="str">
        <f>IFERROR(IF(D5772="","",VLOOKUP(E5772,Saldo!$P$8:$Q$1009,2,FALSE)),"")</f>
        <v/>
      </c>
      <c r="J5772" s="76"/>
      <c r="K5772" s="28" t="str">
        <f t="shared" si="90"/>
        <v/>
      </c>
    </row>
    <row r="5773" spans="1:11" ht="18.95" customHeight="1" x14ac:dyDescent="0.25">
      <c r="A5773" s="52"/>
      <c r="C5773" s="76"/>
      <c r="D5773" s="185"/>
      <c r="E5773" s="76"/>
      <c r="F5773" s="76" t="str">
        <f>IF(E5773="","",IFERROR(VLOOKUP(E5773,Cadastro!$C$9:$D$1009,2,FALSE),"PROD. NÃO ENCONTRADO"))</f>
        <v/>
      </c>
      <c r="G5773" s="94"/>
      <c r="H5773" s="69" t="str">
        <f>IFERROR(G5773*VLOOKUP(E5773,Saldo!$P$8:$U$1009,6,FALSE),"")</f>
        <v/>
      </c>
      <c r="I5773" s="104" t="str">
        <f>IFERROR(IF(D5773="","",VLOOKUP(E5773,Saldo!$P$8:$Q$1009,2,FALSE)),"")</f>
        <v/>
      </c>
      <c r="J5773" s="76"/>
      <c r="K5773" s="28" t="str">
        <f t="shared" si="90"/>
        <v/>
      </c>
    </row>
    <row r="5774" spans="1:11" ht="18.95" customHeight="1" x14ac:dyDescent="0.25">
      <c r="A5774" s="52"/>
      <c r="C5774" s="76"/>
      <c r="D5774" s="185"/>
      <c r="E5774" s="76"/>
      <c r="F5774" s="76" t="str">
        <f>IF(E5774="","",IFERROR(VLOOKUP(E5774,Cadastro!$C$9:$D$1009,2,FALSE),"PROD. NÃO ENCONTRADO"))</f>
        <v/>
      </c>
      <c r="G5774" s="94"/>
      <c r="H5774" s="69" t="str">
        <f>IFERROR(G5774*VLOOKUP(E5774,Saldo!$P$8:$U$1009,6,FALSE),"")</f>
        <v/>
      </c>
      <c r="I5774" s="104" t="str">
        <f>IFERROR(IF(D5774="","",VLOOKUP(E5774,Saldo!$P$8:$Q$1009,2,FALSE)),"")</f>
        <v/>
      </c>
      <c r="J5774" s="76"/>
      <c r="K5774" s="28" t="str">
        <f t="shared" si="90"/>
        <v/>
      </c>
    </row>
    <row r="5775" spans="1:11" ht="18.95" customHeight="1" x14ac:dyDescent="0.25">
      <c r="A5775" s="52"/>
      <c r="C5775" s="76"/>
      <c r="D5775" s="185"/>
      <c r="E5775" s="76"/>
      <c r="F5775" s="76" t="str">
        <f>IF(E5775="","",IFERROR(VLOOKUP(E5775,Cadastro!$C$9:$D$1009,2,FALSE),"PROD. NÃO ENCONTRADO"))</f>
        <v/>
      </c>
      <c r="G5775" s="94"/>
      <c r="H5775" s="69" t="str">
        <f>IFERROR(G5775*VLOOKUP(E5775,Saldo!$P$8:$U$1009,6,FALSE),"")</f>
        <v/>
      </c>
      <c r="I5775" s="104" t="str">
        <f>IFERROR(IF(D5775="","",VLOOKUP(E5775,Saldo!$P$8:$Q$1009,2,FALSE)),"")</f>
        <v/>
      </c>
      <c r="J5775" s="76"/>
      <c r="K5775" s="28" t="str">
        <f t="shared" si="90"/>
        <v/>
      </c>
    </row>
    <row r="5776" spans="1:11" ht="18.95" customHeight="1" x14ac:dyDescent="0.25">
      <c r="A5776" s="52"/>
      <c r="C5776" s="76"/>
      <c r="D5776" s="185"/>
      <c r="E5776" s="76"/>
      <c r="F5776" s="76" t="str">
        <f>IF(E5776="","",IFERROR(VLOOKUP(E5776,Cadastro!$C$9:$D$1009,2,FALSE),"PROD. NÃO ENCONTRADO"))</f>
        <v/>
      </c>
      <c r="G5776" s="94"/>
      <c r="H5776" s="69" t="str">
        <f>IFERROR(G5776*VLOOKUP(E5776,Saldo!$P$8:$U$1009,6,FALSE),"")</f>
        <v/>
      </c>
      <c r="I5776" s="104" t="str">
        <f>IFERROR(IF(D5776="","",VLOOKUP(E5776,Saldo!$P$8:$Q$1009,2,FALSE)),"")</f>
        <v/>
      </c>
      <c r="J5776" s="76"/>
      <c r="K5776" s="28" t="str">
        <f t="shared" si="90"/>
        <v/>
      </c>
    </row>
    <row r="5777" spans="1:11" ht="18.95" customHeight="1" x14ac:dyDescent="0.25">
      <c r="A5777" s="52"/>
      <c r="C5777" s="76"/>
      <c r="D5777" s="185"/>
      <c r="E5777" s="76"/>
      <c r="F5777" s="76" t="str">
        <f>IF(E5777="","",IFERROR(VLOOKUP(E5777,Cadastro!$C$9:$D$1009,2,FALSE),"PROD. NÃO ENCONTRADO"))</f>
        <v/>
      </c>
      <c r="G5777" s="94"/>
      <c r="H5777" s="69" t="str">
        <f>IFERROR(G5777*VLOOKUP(E5777,Saldo!$P$8:$U$1009,6,FALSE),"")</f>
        <v/>
      </c>
      <c r="I5777" s="104" t="str">
        <f>IFERROR(IF(D5777="","",VLOOKUP(E5777,Saldo!$P$8:$Q$1009,2,FALSE)),"")</f>
        <v/>
      </c>
      <c r="J5777" s="76"/>
      <c r="K5777" s="28" t="str">
        <f t="shared" si="90"/>
        <v/>
      </c>
    </row>
    <row r="5778" spans="1:11" ht="18.95" customHeight="1" x14ac:dyDescent="0.25">
      <c r="A5778" s="52"/>
      <c r="C5778" s="76"/>
      <c r="D5778" s="185"/>
      <c r="E5778" s="76"/>
      <c r="F5778" s="76" t="str">
        <f>IF(E5778="","",IFERROR(VLOOKUP(E5778,Cadastro!$C$9:$D$1009,2,FALSE),"PROD. NÃO ENCONTRADO"))</f>
        <v/>
      </c>
      <c r="G5778" s="94"/>
      <c r="H5778" s="69" t="str">
        <f>IFERROR(G5778*VLOOKUP(E5778,Saldo!$P$8:$U$1009,6,FALSE),"")</f>
        <v/>
      </c>
      <c r="I5778" s="104" t="str">
        <f>IFERROR(IF(D5778="","",VLOOKUP(E5778,Saldo!$P$8:$Q$1009,2,FALSE)),"")</f>
        <v/>
      </c>
      <c r="J5778" s="76"/>
      <c r="K5778" s="28" t="str">
        <f t="shared" si="90"/>
        <v/>
      </c>
    </row>
    <row r="5779" spans="1:11" ht="18.95" customHeight="1" x14ac:dyDescent="0.25">
      <c r="A5779" s="52"/>
      <c r="C5779" s="76"/>
      <c r="D5779" s="185"/>
      <c r="E5779" s="76"/>
      <c r="F5779" s="76" t="str">
        <f>IF(E5779="","",IFERROR(VLOOKUP(E5779,Cadastro!$C$9:$D$1009,2,FALSE),"PROD. NÃO ENCONTRADO"))</f>
        <v/>
      </c>
      <c r="G5779" s="94"/>
      <c r="H5779" s="69" t="str">
        <f>IFERROR(G5779*VLOOKUP(E5779,Saldo!$P$8:$U$1009,6,FALSE),"")</f>
        <v/>
      </c>
      <c r="I5779" s="104" t="str">
        <f>IFERROR(IF(D5779="","",VLOOKUP(E5779,Saldo!$P$8:$Q$1009,2,FALSE)),"")</f>
        <v/>
      </c>
      <c r="J5779" s="76"/>
      <c r="K5779" s="28" t="str">
        <f t="shared" si="90"/>
        <v/>
      </c>
    </row>
    <row r="5780" spans="1:11" ht="18.95" customHeight="1" x14ac:dyDescent="0.25">
      <c r="A5780" s="52"/>
      <c r="C5780" s="76"/>
      <c r="D5780" s="185"/>
      <c r="E5780" s="76"/>
      <c r="F5780" s="76" t="str">
        <f>IF(E5780="","",IFERROR(VLOOKUP(E5780,Cadastro!$C$9:$D$1009,2,FALSE),"PROD. NÃO ENCONTRADO"))</f>
        <v/>
      </c>
      <c r="G5780" s="94"/>
      <c r="H5780" s="69" t="str">
        <f>IFERROR(G5780*VLOOKUP(E5780,Saldo!$P$8:$U$1009,6,FALSE),"")</f>
        <v/>
      </c>
      <c r="I5780" s="104" t="str">
        <f>IFERROR(IF(D5780="","",VLOOKUP(E5780,Saldo!$P$8:$Q$1009,2,FALSE)),"")</f>
        <v/>
      </c>
      <c r="J5780" s="76"/>
      <c r="K5780" s="28" t="str">
        <f t="shared" si="90"/>
        <v/>
      </c>
    </row>
    <row r="5781" spans="1:11" ht="18.95" customHeight="1" x14ac:dyDescent="0.25">
      <c r="A5781" s="52"/>
      <c r="C5781" s="76"/>
      <c r="D5781" s="185"/>
      <c r="E5781" s="76"/>
      <c r="F5781" s="76" t="str">
        <f>IF(E5781="","",IFERROR(VLOOKUP(E5781,Cadastro!$C$9:$D$1009,2,FALSE),"PROD. NÃO ENCONTRADO"))</f>
        <v/>
      </c>
      <c r="G5781" s="94"/>
      <c r="H5781" s="69" t="str">
        <f>IFERROR(G5781*VLOOKUP(E5781,Saldo!$P$8:$U$1009,6,FALSE),"")</f>
        <v/>
      </c>
      <c r="I5781" s="104" t="str">
        <f>IFERROR(IF(D5781="","",VLOOKUP(E5781,Saldo!$P$8:$Q$1009,2,FALSE)),"")</f>
        <v/>
      </c>
      <c r="J5781" s="76"/>
      <c r="K5781" s="28" t="str">
        <f t="shared" si="90"/>
        <v/>
      </c>
    </row>
    <row r="5782" spans="1:11" ht="18.95" customHeight="1" x14ac:dyDescent="0.25">
      <c r="A5782" s="52"/>
      <c r="C5782" s="76"/>
      <c r="D5782" s="185"/>
      <c r="E5782" s="76"/>
      <c r="F5782" s="76" t="str">
        <f>IF(E5782="","",IFERROR(VLOOKUP(E5782,Cadastro!$C$9:$D$1009,2,FALSE),"PROD. NÃO ENCONTRADO"))</f>
        <v/>
      </c>
      <c r="G5782" s="94"/>
      <c r="H5782" s="69" t="str">
        <f>IFERROR(G5782*VLOOKUP(E5782,Saldo!$P$8:$U$1009,6,FALSE),"")</f>
        <v/>
      </c>
      <c r="I5782" s="104" t="str">
        <f>IFERROR(IF(D5782="","",VLOOKUP(E5782,Saldo!$P$8:$Q$1009,2,FALSE)),"")</f>
        <v/>
      </c>
      <c r="J5782" s="76"/>
      <c r="K5782" s="28" t="str">
        <f t="shared" si="90"/>
        <v/>
      </c>
    </row>
    <row r="5783" spans="1:11" ht="18.95" customHeight="1" x14ac:dyDescent="0.25">
      <c r="A5783" s="52"/>
      <c r="C5783" s="76"/>
      <c r="D5783" s="185"/>
      <c r="E5783" s="76"/>
      <c r="F5783" s="76" t="str">
        <f>IF(E5783="","",IFERROR(VLOOKUP(E5783,Cadastro!$C$9:$D$1009,2,FALSE),"PROD. NÃO ENCONTRADO"))</f>
        <v/>
      </c>
      <c r="G5783" s="94"/>
      <c r="H5783" s="69" t="str">
        <f>IFERROR(G5783*VLOOKUP(E5783,Saldo!$P$8:$U$1009,6,FALSE),"")</f>
        <v/>
      </c>
      <c r="I5783" s="104" t="str">
        <f>IFERROR(IF(D5783="","",VLOOKUP(E5783,Saldo!$P$8:$Q$1009,2,FALSE)),"")</f>
        <v/>
      </c>
      <c r="J5783" s="76"/>
      <c r="K5783" s="28" t="str">
        <f t="shared" si="90"/>
        <v/>
      </c>
    </row>
    <row r="5784" spans="1:11" ht="18.95" customHeight="1" x14ac:dyDescent="0.25">
      <c r="A5784" s="52"/>
      <c r="C5784" s="76"/>
      <c r="D5784" s="185"/>
      <c r="E5784" s="76"/>
      <c r="F5784" s="76" t="str">
        <f>IF(E5784="","",IFERROR(VLOOKUP(E5784,Cadastro!$C$9:$D$1009,2,FALSE),"PROD. NÃO ENCONTRADO"))</f>
        <v/>
      </c>
      <c r="G5784" s="94"/>
      <c r="H5784" s="69" t="str">
        <f>IFERROR(G5784*VLOOKUP(E5784,Saldo!$P$8:$U$1009,6,FALSE),"")</f>
        <v/>
      </c>
      <c r="I5784" s="104" t="str">
        <f>IFERROR(IF(D5784="","",VLOOKUP(E5784,Saldo!$P$8:$Q$1009,2,FALSE)),"")</f>
        <v/>
      </c>
      <c r="J5784" s="76"/>
      <c r="K5784" s="28" t="str">
        <f t="shared" si="90"/>
        <v/>
      </c>
    </row>
    <row r="5785" spans="1:11" ht="18.95" customHeight="1" x14ac:dyDescent="0.25">
      <c r="A5785" s="52"/>
      <c r="C5785" s="76"/>
      <c r="D5785" s="185"/>
      <c r="E5785" s="76"/>
      <c r="F5785" s="76" t="str">
        <f>IF(E5785="","",IFERROR(VLOOKUP(E5785,Cadastro!$C$9:$D$1009,2,FALSE),"PROD. NÃO ENCONTRADO"))</f>
        <v/>
      </c>
      <c r="G5785" s="94"/>
      <c r="H5785" s="69" t="str">
        <f>IFERROR(G5785*VLOOKUP(E5785,Saldo!$P$8:$U$1009,6,FALSE),"")</f>
        <v/>
      </c>
      <c r="I5785" s="104" t="str">
        <f>IFERROR(IF(D5785="","",VLOOKUP(E5785,Saldo!$P$8:$Q$1009,2,FALSE)),"")</f>
        <v/>
      </c>
      <c r="J5785" s="76"/>
      <c r="K5785" s="28" t="str">
        <f t="shared" si="90"/>
        <v/>
      </c>
    </row>
    <row r="5786" spans="1:11" ht="18.95" customHeight="1" x14ac:dyDescent="0.25">
      <c r="A5786" s="52"/>
      <c r="C5786" s="76"/>
      <c r="D5786" s="185"/>
      <c r="E5786" s="76"/>
      <c r="F5786" s="76" t="str">
        <f>IF(E5786="","",IFERROR(VLOOKUP(E5786,Cadastro!$C$9:$D$1009,2,FALSE),"PROD. NÃO ENCONTRADO"))</f>
        <v/>
      </c>
      <c r="G5786" s="94"/>
      <c r="H5786" s="69" t="str">
        <f>IFERROR(G5786*VLOOKUP(E5786,Saldo!$P$8:$U$1009,6,FALSE),"")</f>
        <v/>
      </c>
      <c r="I5786" s="104" t="str">
        <f>IFERROR(IF(D5786="","",VLOOKUP(E5786,Saldo!$P$8:$Q$1009,2,FALSE)),"")</f>
        <v/>
      </c>
      <c r="J5786" s="76"/>
      <c r="K5786" s="28" t="str">
        <f t="shared" si="90"/>
        <v/>
      </c>
    </row>
    <row r="5787" spans="1:11" ht="18.95" customHeight="1" x14ac:dyDescent="0.25">
      <c r="A5787" s="52"/>
      <c r="C5787" s="76"/>
      <c r="D5787" s="185"/>
      <c r="E5787" s="76"/>
      <c r="F5787" s="76" t="str">
        <f>IF(E5787="","",IFERROR(VLOOKUP(E5787,Cadastro!$C$9:$D$1009,2,FALSE),"PROD. NÃO ENCONTRADO"))</f>
        <v/>
      </c>
      <c r="G5787" s="94"/>
      <c r="H5787" s="69" t="str">
        <f>IFERROR(G5787*VLOOKUP(E5787,Saldo!$P$8:$U$1009,6,FALSE),"")</f>
        <v/>
      </c>
      <c r="I5787" s="104" t="str">
        <f>IFERROR(IF(D5787="","",VLOOKUP(E5787,Saldo!$P$8:$Q$1009,2,FALSE)),"")</f>
        <v/>
      </c>
      <c r="J5787" s="76"/>
      <c r="K5787" s="28" t="str">
        <f t="shared" si="90"/>
        <v/>
      </c>
    </row>
    <row r="5788" spans="1:11" ht="18.95" customHeight="1" x14ac:dyDescent="0.25">
      <c r="A5788" s="52"/>
      <c r="C5788" s="76"/>
      <c r="D5788" s="185"/>
      <c r="E5788" s="76"/>
      <c r="F5788" s="76" t="str">
        <f>IF(E5788="","",IFERROR(VLOOKUP(E5788,Cadastro!$C$9:$D$1009,2,FALSE),"PROD. NÃO ENCONTRADO"))</f>
        <v/>
      </c>
      <c r="G5788" s="94"/>
      <c r="H5788" s="69" t="str">
        <f>IFERROR(G5788*VLOOKUP(E5788,Saldo!$P$8:$U$1009,6,FALSE),"")</f>
        <v/>
      </c>
      <c r="I5788" s="104" t="str">
        <f>IFERROR(IF(D5788="","",VLOOKUP(E5788,Saldo!$P$8:$Q$1009,2,FALSE)),"")</f>
        <v/>
      </c>
      <c r="J5788" s="76"/>
      <c r="K5788" s="28" t="str">
        <f t="shared" si="90"/>
        <v/>
      </c>
    </row>
    <row r="5789" spans="1:11" ht="18.95" customHeight="1" x14ac:dyDescent="0.25">
      <c r="A5789" s="52"/>
      <c r="C5789" s="76"/>
      <c r="D5789" s="185"/>
      <c r="E5789" s="76"/>
      <c r="F5789" s="76" t="str">
        <f>IF(E5789="","",IFERROR(VLOOKUP(E5789,Cadastro!$C$9:$D$1009,2,FALSE),"PROD. NÃO ENCONTRADO"))</f>
        <v/>
      </c>
      <c r="G5789" s="94"/>
      <c r="H5789" s="69" t="str">
        <f>IFERROR(G5789*VLOOKUP(E5789,Saldo!$P$8:$U$1009,6,FALSE),"")</f>
        <v/>
      </c>
      <c r="I5789" s="104" t="str">
        <f>IFERROR(IF(D5789="","",VLOOKUP(E5789,Saldo!$P$8:$Q$1009,2,FALSE)),"")</f>
        <v/>
      </c>
      <c r="J5789" s="76"/>
      <c r="K5789" s="28" t="str">
        <f t="shared" si="90"/>
        <v/>
      </c>
    </row>
    <row r="5790" spans="1:11" ht="18.95" customHeight="1" x14ac:dyDescent="0.25">
      <c r="A5790" s="52"/>
      <c r="C5790" s="76"/>
      <c r="D5790" s="185"/>
      <c r="E5790" s="76"/>
      <c r="F5790" s="76" t="str">
        <f>IF(E5790="","",IFERROR(VLOOKUP(E5790,Cadastro!$C$9:$D$1009,2,FALSE),"PROD. NÃO ENCONTRADO"))</f>
        <v/>
      </c>
      <c r="G5790" s="94"/>
      <c r="H5790" s="69" t="str">
        <f>IFERROR(G5790*VLOOKUP(E5790,Saldo!$P$8:$U$1009,6,FALSE),"")</f>
        <v/>
      </c>
      <c r="I5790" s="104" t="str">
        <f>IFERROR(IF(D5790="","",VLOOKUP(E5790,Saldo!$P$8:$Q$1009,2,FALSE)),"")</f>
        <v/>
      </c>
      <c r="J5790" s="76"/>
      <c r="K5790" s="28" t="str">
        <f t="shared" si="90"/>
        <v/>
      </c>
    </row>
    <row r="5791" spans="1:11" ht="18.95" customHeight="1" x14ac:dyDescent="0.25">
      <c r="A5791" s="52"/>
      <c r="C5791" s="76"/>
      <c r="D5791" s="185"/>
      <c r="E5791" s="76"/>
      <c r="F5791" s="76" t="str">
        <f>IF(E5791="","",IFERROR(VLOOKUP(E5791,Cadastro!$C$9:$D$1009,2,FALSE),"PROD. NÃO ENCONTRADO"))</f>
        <v/>
      </c>
      <c r="G5791" s="94"/>
      <c r="H5791" s="69" t="str">
        <f>IFERROR(G5791*VLOOKUP(E5791,Saldo!$P$8:$U$1009,6,FALSE),"")</f>
        <v/>
      </c>
      <c r="I5791" s="104" t="str">
        <f>IFERROR(IF(D5791="","",VLOOKUP(E5791,Saldo!$P$8:$Q$1009,2,FALSE)),"")</f>
        <v/>
      </c>
      <c r="J5791" s="76"/>
      <c r="K5791" s="28" t="str">
        <f t="shared" si="90"/>
        <v/>
      </c>
    </row>
    <row r="5792" spans="1:11" ht="18.95" customHeight="1" x14ac:dyDescent="0.25">
      <c r="A5792" s="52"/>
      <c r="C5792" s="76"/>
      <c r="D5792" s="185"/>
      <c r="E5792" s="76"/>
      <c r="F5792" s="76" t="str">
        <f>IF(E5792="","",IFERROR(VLOOKUP(E5792,Cadastro!$C$9:$D$1009,2,FALSE),"PROD. NÃO ENCONTRADO"))</f>
        <v/>
      </c>
      <c r="G5792" s="94"/>
      <c r="H5792" s="69" t="str">
        <f>IFERROR(G5792*VLOOKUP(E5792,Saldo!$P$8:$U$1009,6,FALSE),"")</f>
        <v/>
      </c>
      <c r="I5792" s="104" t="str">
        <f>IFERROR(IF(D5792="","",VLOOKUP(E5792,Saldo!$P$8:$Q$1009,2,FALSE)),"")</f>
        <v/>
      </c>
      <c r="J5792" s="76"/>
      <c r="K5792" s="28" t="str">
        <f t="shared" si="90"/>
        <v/>
      </c>
    </row>
    <row r="5793" spans="1:11" ht="18.95" customHeight="1" x14ac:dyDescent="0.25">
      <c r="A5793" s="52"/>
      <c r="C5793" s="76"/>
      <c r="D5793" s="185"/>
      <c r="E5793" s="76"/>
      <c r="F5793" s="76" t="str">
        <f>IF(E5793="","",IFERROR(VLOOKUP(E5793,Cadastro!$C$9:$D$1009,2,FALSE),"PROD. NÃO ENCONTRADO"))</f>
        <v/>
      </c>
      <c r="G5793" s="94"/>
      <c r="H5793" s="69" t="str">
        <f>IFERROR(G5793*VLOOKUP(E5793,Saldo!$P$8:$U$1009,6,FALSE),"")</f>
        <v/>
      </c>
      <c r="I5793" s="104" t="str">
        <f>IFERROR(IF(D5793="","",VLOOKUP(E5793,Saldo!$P$8:$Q$1009,2,FALSE)),"")</f>
        <v/>
      </c>
      <c r="J5793" s="76"/>
      <c r="K5793" s="28" t="str">
        <f t="shared" si="90"/>
        <v/>
      </c>
    </row>
    <row r="5794" spans="1:11" ht="18.95" customHeight="1" x14ac:dyDescent="0.25">
      <c r="A5794" s="52"/>
      <c r="C5794" s="76"/>
      <c r="D5794" s="185"/>
      <c r="E5794" s="76"/>
      <c r="F5794" s="76" t="str">
        <f>IF(E5794="","",IFERROR(VLOOKUP(E5794,Cadastro!$C$9:$D$1009,2,FALSE),"PROD. NÃO ENCONTRADO"))</f>
        <v/>
      </c>
      <c r="G5794" s="94"/>
      <c r="H5794" s="69" t="str">
        <f>IFERROR(G5794*VLOOKUP(E5794,Saldo!$P$8:$U$1009,6,FALSE),"")</f>
        <v/>
      </c>
      <c r="I5794" s="104" t="str">
        <f>IFERROR(IF(D5794="","",VLOOKUP(E5794,Saldo!$P$8:$Q$1009,2,FALSE)),"")</f>
        <v/>
      </c>
      <c r="J5794" s="76"/>
      <c r="K5794" s="28" t="str">
        <f t="shared" si="90"/>
        <v/>
      </c>
    </row>
    <row r="5795" spans="1:11" ht="18.95" customHeight="1" x14ac:dyDescent="0.25">
      <c r="A5795" s="52"/>
      <c r="C5795" s="76"/>
      <c r="D5795" s="185"/>
      <c r="E5795" s="76"/>
      <c r="F5795" s="76" t="str">
        <f>IF(E5795="","",IFERROR(VLOOKUP(E5795,Cadastro!$C$9:$D$1009,2,FALSE),"PROD. NÃO ENCONTRADO"))</f>
        <v/>
      </c>
      <c r="G5795" s="94"/>
      <c r="H5795" s="69" t="str">
        <f>IFERROR(G5795*VLOOKUP(E5795,Saldo!$P$8:$U$1009,6,FALSE),"")</f>
        <v/>
      </c>
      <c r="I5795" s="104" t="str">
        <f>IFERROR(IF(D5795="","",VLOOKUP(E5795,Saldo!$P$8:$Q$1009,2,FALSE)),"")</f>
        <v/>
      </c>
      <c r="J5795" s="76"/>
      <c r="K5795" s="28" t="str">
        <f t="shared" si="90"/>
        <v/>
      </c>
    </row>
    <row r="5796" spans="1:11" ht="18.95" customHeight="1" x14ac:dyDescent="0.25">
      <c r="A5796" s="52"/>
      <c r="C5796" s="76"/>
      <c r="D5796" s="185"/>
      <c r="E5796" s="76"/>
      <c r="F5796" s="76" t="str">
        <f>IF(E5796="","",IFERROR(VLOOKUP(E5796,Cadastro!$C$9:$D$1009,2,FALSE),"PROD. NÃO ENCONTRADO"))</f>
        <v/>
      </c>
      <c r="G5796" s="94"/>
      <c r="H5796" s="69" t="str">
        <f>IFERROR(G5796*VLOOKUP(E5796,Saldo!$P$8:$U$1009,6,FALSE),"")</f>
        <v/>
      </c>
      <c r="I5796" s="104" t="str">
        <f>IFERROR(IF(D5796="","",VLOOKUP(E5796,Saldo!$P$8:$Q$1009,2,FALSE)),"")</f>
        <v/>
      </c>
      <c r="J5796" s="76"/>
      <c r="K5796" s="28" t="str">
        <f t="shared" si="90"/>
        <v/>
      </c>
    </row>
    <row r="5797" spans="1:11" ht="18.95" customHeight="1" x14ac:dyDescent="0.25">
      <c r="A5797" s="52"/>
      <c r="C5797" s="76"/>
      <c r="D5797" s="185"/>
      <c r="E5797" s="76"/>
      <c r="F5797" s="76" t="str">
        <f>IF(E5797="","",IFERROR(VLOOKUP(E5797,Cadastro!$C$9:$D$1009,2,FALSE),"PROD. NÃO ENCONTRADO"))</f>
        <v/>
      </c>
      <c r="G5797" s="94"/>
      <c r="H5797" s="69" t="str">
        <f>IFERROR(G5797*VLOOKUP(E5797,Saldo!$P$8:$U$1009,6,FALSE),"")</f>
        <v/>
      </c>
      <c r="I5797" s="104" t="str">
        <f>IFERROR(IF(D5797="","",VLOOKUP(E5797,Saldo!$P$8:$Q$1009,2,FALSE)),"")</f>
        <v/>
      </c>
      <c r="J5797" s="76"/>
      <c r="K5797" s="28" t="str">
        <f t="shared" si="90"/>
        <v/>
      </c>
    </row>
    <row r="5798" spans="1:11" ht="18.95" customHeight="1" x14ac:dyDescent="0.25">
      <c r="A5798" s="52"/>
      <c r="C5798" s="76"/>
      <c r="D5798" s="185"/>
      <c r="E5798" s="76"/>
      <c r="F5798" s="76" t="str">
        <f>IF(E5798="","",IFERROR(VLOOKUP(E5798,Cadastro!$C$9:$D$1009,2,FALSE),"PROD. NÃO ENCONTRADO"))</f>
        <v/>
      </c>
      <c r="G5798" s="94"/>
      <c r="H5798" s="69" t="str">
        <f>IFERROR(G5798*VLOOKUP(E5798,Saldo!$P$8:$U$1009,6,FALSE),"")</f>
        <v/>
      </c>
      <c r="I5798" s="104" t="str">
        <f>IFERROR(IF(D5798="","",VLOOKUP(E5798,Saldo!$P$8:$Q$1009,2,FALSE)),"")</f>
        <v/>
      </c>
      <c r="J5798" s="76"/>
      <c r="K5798" s="28" t="str">
        <f t="shared" si="90"/>
        <v/>
      </c>
    </row>
    <row r="5799" spans="1:11" ht="18.95" customHeight="1" x14ac:dyDescent="0.25">
      <c r="A5799" s="52"/>
      <c r="C5799" s="76"/>
      <c r="D5799" s="185"/>
      <c r="E5799" s="76"/>
      <c r="F5799" s="76" t="str">
        <f>IF(E5799="","",IFERROR(VLOOKUP(E5799,Cadastro!$C$9:$D$1009,2,FALSE),"PROD. NÃO ENCONTRADO"))</f>
        <v/>
      </c>
      <c r="G5799" s="94"/>
      <c r="H5799" s="69" t="str">
        <f>IFERROR(G5799*VLOOKUP(E5799,Saldo!$P$8:$U$1009,6,FALSE),"")</f>
        <v/>
      </c>
      <c r="I5799" s="104" t="str">
        <f>IFERROR(IF(D5799="","",VLOOKUP(E5799,Saldo!$P$8:$Q$1009,2,FALSE)),"")</f>
        <v/>
      </c>
      <c r="J5799" s="76"/>
      <c r="K5799" s="28" t="str">
        <f t="shared" si="90"/>
        <v/>
      </c>
    </row>
    <row r="5800" spans="1:11" ht="18.95" customHeight="1" x14ac:dyDescent="0.25">
      <c r="A5800" s="52"/>
      <c r="C5800" s="76"/>
      <c r="D5800" s="185"/>
      <c r="E5800" s="76"/>
      <c r="F5800" s="76" t="str">
        <f>IF(E5800="","",IFERROR(VLOOKUP(E5800,Cadastro!$C$9:$D$1009,2,FALSE),"PROD. NÃO ENCONTRADO"))</f>
        <v/>
      </c>
      <c r="G5800" s="94"/>
      <c r="H5800" s="69" t="str">
        <f>IFERROR(G5800*VLOOKUP(E5800,Saldo!$P$8:$U$1009,6,FALSE),"")</f>
        <v/>
      </c>
      <c r="I5800" s="104" t="str">
        <f>IFERROR(IF(D5800="","",VLOOKUP(E5800,Saldo!$P$8:$Q$1009,2,FALSE)),"")</f>
        <v/>
      </c>
      <c r="J5800" s="76"/>
      <c r="K5800" s="28" t="str">
        <f t="shared" si="90"/>
        <v/>
      </c>
    </row>
    <row r="5801" spans="1:11" ht="18.95" customHeight="1" x14ac:dyDescent="0.25">
      <c r="A5801" s="52"/>
      <c r="C5801" s="76"/>
      <c r="D5801" s="185"/>
      <c r="E5801" s="76"/>
      <c r="F5801" s="76" t="str">
        <f>IF(E5801="","",IFERROR(VLOOKUP(E5801,Cadastro!$C$9:$D$1009,2,FALSE),"PROD. NÃO ENCONTRADO"))</f>
        <v/>
      </c>
      <c r="G5801" s="94"/>
      <c r="H5801" s="69" t="str">
        <f>IFERROR(G5801*VLOOKUP(E5801,Saldo!$P$8:$U$1009,6,FALSE),"")</f>
        <v/>
      </c>
      <c r="I5801" s="104" t="str">
        <f>IFERROR(IF(D5801="","",VLOOKUP(E5801,Saldo!$P$8:$Q$1009,2,FALSE)),"")</f>
        <v/>
      </c>
      <c r="J5801" s="76"/>
      <c r="K5801" s="28" t="str">
        <f t="shared" si="90"/>
        <v/>
      </c>
    </row>
    <row r="5802" spans="1:11" ht="18.95" customHeight="1" x14ac:dyDescent="0.25">
      <c r="A5802" s="52"/>
      <c r="C5802" s="76"/>
      <c r="D5802" s="185"/>
      <c r="E5802" s="76"/>
      <c r="F5802" s="76" t="str">
        <f>IF(E5802="","",IFERROR(VLOOKUP(E5802,Cadastro!$C$9:$D$1009,2,FALSE),"PROD. NÃO ENCONTRADO"))</f>
        <v/>
      </c>
      <c r="G5802" s="94"/>
      <c r="H5802" s="69" t="str">
        <f>IFERROR(G5802*VLOOKUP(E5802,Saldo!$P$8:$U$1009,6,FALSE),"")</f>
        <v/>
      </c>
      <c r="I5802" s="104" t="str">
        <f>IFERROR(IF(D5802="","",VLOOKUP(E5802,Saldo!$P$8:$Q$1009,2,FALSE)),"")</f>
        <v/>
      </c>
      <c r="J5802" s="76"/>
      <c r="K5802" s="28" t="str">
        <f t="shared" si="90"/>
        <v/>
      </c>
    </row>
    <row r="5803" spans="1:11" ht="18.95" customHeight="1" x14ac:dyDescent="0.25">
      <c r="A5803" s="52"/>
      <c r="C5803" s="76"/>
      <c r="D5803" s="185"/>
      <c r="E5803" s="76"/>
      <c r="F5803" s="76" t="str">
        <f>IF(E5803="","",IFERROR(VLOOKUP(E5803,Cadastro!$C$9:$D$1009,2,FALSE),"PROD. NÃO ENCONTRADO"))</f>
        <v/>
      </c>
      <c r="G5803" s="94"/>
      <c r="H5803" s="69" t="str">
        <f>IFERROR(G5803*VLOOKUP(E5803,Saldo!$P$8:$U$1009,6,FALSE),"")</f>
        <v/>
      </c>
      <c r="I5803" s="104" t="str">
        <f>IFERROR(IF(D5803="","",VLOOKUP(E5803,Saldo!$P$8:$Q$1009,2,FALSE)),"")</f>
        <v/>
      </c>
      <c r="J5803" s="76"/>
      <c r="K5803" s="28" t="str">
        <f t="shared" si="90"/>
        <v/>
      </c>
    </row>
    <row r="5804" spans="1:11" ht="18.95" customHeight="1" x14ac:dyDescent="0.25">
      <c r="A5804" s="52"/>
      <c r="C5804" s="76"/>
      <c r="D5804" s="185"/>
      <c r="E5804" s="76"/>
      <c r="F5804" s="76" t="str">
        <f>IF(E5804="","",IFERROR(VLOOKUP(E5804,Cadastro!$C$9:$D$1009,2,FALSE),"PROD. NÃO ENCONTRADO"))</f>
        <v/>
      </c>
      <c r="G5804" s="94"/>
      <c r="H5804" s="69" t="str">
        <f>IFERROR(G5804*VLOOKUP(E5804,Saldo!$P$8:$U$1009,6,FALSE),"")</f>
        <v/>
      </c>
      <c r="I5804" s="104" t="str">
        <f>IFERROR(IF(D5804="","",VLOOKUP(E5804,Saldo!$P$8:$Q$1009,2,FALSE)),"")</f>
        <v/>
      </c>
      <c r="J5804" s="76"/>
      <c r="K5804" s="28" t="str">
        <f t="shared" si="90"/>
        <v/>
      </c>
    </row>
    <row r="5805" spans="1:11" ht="18.95" customHeight="1" x14ac:dyDescent="0.25">
      <c r="A5805" s="52"/>
      <c r="C5805" s="76"/>
      <c r="D5805" s="185"/>
      <c r="E5805" s="76"/>
      <c r="F5805" s="76" t="str">
        <f>IF(E5805="","",IFERROR(VLOOKUP(E5805,Cadastro!$C$9:$D$1009,2,FALSE),"PROD. NÃO ENCONTRADO"))</f>
        <v/>
      </c>
      <c r="G5805" s="94"/>
      <c r="H5805" s="69" t="str">
        <f>IFERROR(G5805*VLOOKUP(E5805,Saldo!$P$8:$U$1009,6,FALSE),"")</f>
        <v/>
      </c>
      <c r="I5805" s="104" t="str">
        <f>IFERROR(IF(D5805="","",VLOOKUP(E5805,Saldo!$P$8:$Q$1009,2,FALSE)),"")</f>
        <v/>
      </c>
      <c r="J5805" s="76"/>
      <c r="K5805" s="28" t="str">
        <f t="shared" si="90"/>
        <v/>
      </c>
    </row>
    <row r="5806" spans="1:11" ht="18.95" customHeight="1" x14ac:dyDescent="0.25">
      <c r="A5806" s="52"/>
      <c r="C5806" s="76"/>
      <c r="D5806" s="185"/>
      <c r="E5806" s="76"/>
      <c r="F5806" s="76" t="str">
        <f>IF(E5806="","",IFERROR(VLOOKUP(E5806,Cadastro!$C$9:$D$1009,2,FALSE),"PROD. NÃO ENCONTRADO"))</f>
        <v/>
      </c>
      <c r="G5806" s="94"/>
      <c r="H5806" s="69" t="str">
        <f>IFERROR(G5806*VLOOKUP(E5806,Saldo!$P$8:$U$1009,6,FALSE),"")</f>
        <v/>
      </c>
      <c r="I5806" s="104" t="str">
        <f>IFERROR(IF(D5806="","",VLOOKUP(E5806,Saldo!$P$8:$Q$1009,2,FALSE)),"")</f>
        <v/>
      </c>
      <c r="J5806" s="76"/>
      <c r="K5806" s="28" t="str">
        <f t="shared" si="90"/>
        <v/>
      </c>
    </row>
    <row r="5807" spans="1:11" ht="18.95" customHeight="1" x14ac:dyDescent="0.25">
      <c r="A5807" s="52"/>
      <c r="C5807" s="76"/>
      <c r="D5807" s="185"/>
      <c r="E5807" s="76"/>
      <c r="F5807" s="76" t="str">
        <f>IF(E5807="","",IFERROR(VLOOKUP(E5807,Cadastro!$C$9:$D$1009,2,FALSE),"PROD. NÃO ENCONTRADO"))</f>
        <v/>
      </c>
      <c r="G5807" s="94"/>
      <c r="H5807" s="69" t="str">
        <f>IFERROR(G5807*VLOOKUP(E5807,Saldo!$P$8:$U$1009,6,FALSE),"")</f>
        <v/>
      </c>
      <c r="I5807" s="104" t="str">
        <f>IFERROR(IF(D5807="","",VLOOKUP(E5807,Saldo!$P$8:$Q$1009,2,FALSE)),"")</f>
        <v/>
      </c>
      <c r="J5807" s="76"/>
      <c r="K5807" s="28" t="str">
        <f t="shared" si="90"/>
        <v/>
      </c>
    </row>
    <row r="5808" spans="1:11" ht="18.95" customHeight="1" x14ac:dyDescent="0.25">
      <c r="A5808" s="52"/>
      <c r="C5808" s="76"/>
      <c r="D5808" s="185"/>
      <c r="E5808" s="76"/>
      <c r="F5808" s="76" t="str">
        <f>IF(E5808="","",IFERROR(VLOOKUP(E5808,Cadastro!$C$9:$D$1009,2,FALSE),"PROD. NÃO ENCONTRADO"))</f>
        <v/>
      </c>
      <c r="G5808" s="94"/>
      <c r="H5808" s="69" t="str">
        <f>IFERROR(G5808*VLOOKUP(E5808,Saldo!$P$8:$U$1009,6,FALSE),"")</f>
        <v/>
      </c>
      <c r="I5808" s="104" t="str">
        <f>IFERROR(IF(D5808="","",VLOOKUP(E5808,Saldo!$P$8:$Q$1009,2,FALSE)),"")</f>
        <v/>
      </c>
      <c r="J5808" s="76"/>
      <c r="K5808" s="28" t="str">
        <f t="shared" si="90"/>
        <v/>
      </c>
    </row>
    <row r="5809" spans="1:11" ht="18.95" customHeight="1" x14ac:dyDescent="0.25">
      <c r="A5809" s="52"/>
      <c r="C5809" s="76"/>
      <c r="D5809" s="185"/>
      <c r="E5809" s="76"/>
      <c r="F5809" s="76" t="str">
        <f>IF(E5809="","",IFERROR(VLOOKUP(E5809,Cadastro!$C$9:$D$1009,2,FALSE),"PROD. NÃO ENCONTRADO"))</f>
        <v/>
      </c>
      <c r="G5809" s="94"/>
      <c r="H5809" s="69" t="str">
        <f>IFERROR(G5809*VLOOKUP(E5809,Saldo!$P$8:$U$1009,6,FALSE),"")</f>
        <v/>
      </c>
      <c r="I5809" s="104" t="str">
        <f>IFERROR(IF(D5809="","",VLOOKUP(E5809,Saldo!$P$8:$Q$1009,2,FALSE)),"")</f>
        <v/>
      </c>
      <c r="J5809" s="76"/>
      <c r="K5809" s="28" t="str">
        <f t="shared" si="90"/>
        <v/>
      </c>
    </row>
    <row r="5810" spans="1:11" ht="18.95" customHeight="1" x14ac:dyDescent="0.25">
      <c r="A5810" s="52"/>
      <c r="C5810" s="76"/>
      <c r="D5810" s="185"/>
      <c r="E5810" s="76"/>
      <c r="F5810" s="76" t="str">
        <f>IF(E5810="","",IFERROR(VLOOKUP(E5810,Cadastro!$C$9:$D$1009,2,FALSE),"PROD. NÃO ENCONTRADO"))</f>
        <v/>
      </c>
      <c r="G5810" s="94"/>
      <c r="H5810" s="69" t="str">
        <f>IFERROR(G5810*VLOOKUP(E5810,Saldo!$P$8:$U$1009,6,FALSE),"")</f>
        <v/>
      </c>
      <c r="I5810" s="104" t="str">
        <f>IFERROR(IF(D5810="","",VLOOKUP(E5810,Saldo!$P$8:$Q$1009,2,FALSE)),"")</f>
        <v/>
      </c>
      <c r="J5810" s="76"/>
      <c r="K5810" s="28" t="str">
        <f t="shared" si="90"/>
        <v/>
      </c>
    </row>
    <row r="5811" spans="1:11" ht="18.95" customHeight="1" x14ac:dyDescent="0.25">
      <c r="A5811" s="52"/>
      <c r="C5811" s="76"/>
      <c r="D5811" s="185"/>
      <c r="E5811" s="76"/>
      <c r="F5811" s="76" t="str">
        <f>IF(E5811="","",IFERROR(VLOOKUP(E5811,Cadastro!$C$9:$D$1009,2,FALSE),"PROD. NÃO ENCONTRADO"))</f>
        <v/>
      </c>
      <c r="G5811" s="94"/>
      <c r="H5811" s="69" t="str">
        <f>IFERROR(G5811*VLOOKUP(E5811,Saldo!$P$8:$U$1009,6,FALSE),"")</f>
        <v/>
      </c>
      <c r="I5811" s="104" t="str">
        <f>IFERROR(IF(D5811="","",VLOOKUP(E5811,Saldo!$P$8:$Q$1009,2,FALSE)),"")</f>
        <v/>
      </c>
      <c r="J5811" s="76"/>
      <c r="K5811" s="28" t="str">
        <f t="shared" si="90"/>
        <v/>
      </c>
    </row>
    <row r="5812" spans="1:11" ht="18.95" customHeight="1" x14ac:dyDescent="0.25">
      <c r="A5812" s="52"/>
      <c r="C5812" s="76"/>
      <c r="D5812" s="185"/>
      <c r="E5812" s="76"/>
      <c r="F5812" s="76" t="str">
        <f>IF(E5812="","",IFERROR(VLOOKUP(E5812,Cadastro!$C$9:$D$1009,2,FALSE),"PROD. NÃO ENCONTRADO"))</f>
        <v/>
      </c>
      <c r="G5812" s="94"/>
      <c r="H5812" s="69" t="str">
        <f>IFERROR(G5812*VLOOKUP(E5812,Saldo!$P$8:$U$1009,6,FALSE),"")</f>
        <v/>
      </c>
      <c r="I5812" s="104" t="str">
        <f>IFERROR(IF(D5812="","",VLOOKUP(E5812,Saldo!$P$8:$Q$1009,2,FALSE)),"")</f>
        <v/>
      </c>
      <c r="J5812" s="76"/>
      <c r="K5812" s="28" t="str">
        <f t="shared" si="90"/>
        <v/>
      </c>
    </row>
    <row r="5813" spans="1:11" ht="18.95" customHeight="1" x14ac:dyDescent="0.25">
      <c r="A5813" s="52"/>
      <c r="C5813" s="76"/>
      <c r="D5813" s="185"/>
      <c r="E5813" s="76"/>
      <c r="F5813" s="76" t="str">
        <f>IF(E5813="","",IFERROR(VLOOKUP(E5813,Cadastro!$C$9:$D$1009,2,FALSE),"PROD. NÃO ENCONTRADO"))</f>
        <v/>
      </c>
      <c r="G5813" s="94"/>
      <c r="H5813" s="69" t="str">
        <f>IFERROR(G5813*VLOOKUP(E5813,Saldo!$P$8:$U$1009,6,FALSE),"")</f>
        <v/>
      </c>
      <c r="I5813" s="104" t="str">
        <f>IFERROR(IF(D5813="","",VLOOKUP(E5813,Saldo!$P$8:$Q$1009,2,FALSE)),"")</f>
        <v/>
      </c>
      <c r="J5813" s="76"/>
      <c r="K5813" s="28" t="str">
        <f t="shared" si="90"/>
        <v/>
      </c>
    </row>
    <row r="5814" spans="1:11" ht="18.95" customHeight="1" x14ac:dyDescent="0.25">
      <c r="A5814" s="52"/>
      <c r="C5814" s="76"/>
      <c r="D5814" s="185"/>
      <c r="E5814" s="76"/>
      <c r="F5814" s="76" t="str">
        <f>IF(E5814="","",IFERROR(VLOOKUP(E5814,Cadastro!$C$9:$D$1009,2,FALSE),"PROD. NÃO ENCONTRADO"))</f>
        <v/>
      </c>
      <c r="G5814" s="94"/>
      <c r="H5814" s="69" t="str">
        <f>IFERROR(G5814*VLOOKUP(E5814,Saldo!$P$8:$U$1009,6,FALSE),"")</f>
        <v/>
      </c>
      <c r="I5814" s="104" t="str">
        <f>IFERROR(IF(D5814="","",VLOOKUP(E5814,Saldo!$P$8:$Q$1009,2,FALSE)),"")</f>
        <v/>
      </c>
      <c r="J5814" s="76"/>
      <c r="K5814" s="28" t="str">
        <f t="shared" si="90"/>
        <v/>
      </c>
    </row>
    <row r="5815" spans="1:11" ht="18.95" customHeight="1" x14ac:dyDescent="0.25">
      <c r="A5815" s="52"/>
      <c r="C5815" s="76"/>
      <c r="D5815" s="185"/>
      <c r="E5815" s="76"/>
      <c r="F5815" s="76" t="str">
        <f>IF(E5815="","",IFERROR(VLOOKUP(E5815,Cadastro!$C$9:$D$1009,2,FALSE),"PROD. NÃO ENCONTRADO"))</f>
        <v/>
      </c>
      <c r="G5815" s="94"/>
      <c r="H5815" s="69" t="str">
        <f>IFERROR(G5815*VLOOKUP(E5815,Saldo!$P$8:$U$1009,6,FALSE),"")</f>
        <v/>
      </c>
      <c r="I5815" s="104" t="str">
        <f>IFERROR(IF(D5815="","",VLOOKUP(E5815,Saldo!$P$8:$Q$1009,2,FALSE)),"")</f>
        <v/>
      </c>
      <c r="J5815" s="76"/>
      <c r="K5815" s="28" t="str">
        <f t="shared" si="90"/>
        <v/>
      </c>
    </row>
    <row r="5816" spans="1:11" ht="18.95" customHeight="1" x14ac:dyDescent="0.25">
      <c r="A5816" s="52"/>
      <c r="C5816" s="76"/>
      <c r="D5816" s="185"/>
      <c r="E5816" s="76"/>
      <c r="F5816" s="76" t="str">
        <f>IF(E5816="","",IFERROR(VLOOKUP(E5816,Cadastro!$C$9:$D$1009,2,FALSE),"PROD. NÃO ENCONTRADO"))</f>
        <v/>
      </c>
      <c r="G5816" s="94"/>
      <c r="H5816" s="69" t="str">
        <f>IFERROR(G5816*VLOOKUP(E5816,Saldo!$P$8:$U$1009,6,FALSE),"")</f>
        <v/>
      </c>
      <c r="I5816" s="104" t="str">
        <f>IFERROR(IF(D5816="","",VLOOKUP(E5816,Saldo!$P$8:$Q$1009,2,FALSE)),"")</f>
        <v/>
      </c>
      <c r="J5816" s="76"/>
      <c r="K5816" s="28" t="str">
        <f t="shared" si="90"/>
        <v/>
      </c>
    </row>
    <row r="5817" spans="1:11" ht="18.95" customHeight="1" x14ac:dyDescent="0.25">
      <c r="A5817" s="52"/>
      <c r="C5817" s="76"/>
      <c r="D5817" s="185"/>
      <c r="E5817" s="76"/>
      <c r="F5817" s="76" t="str">
        <f>IF(E5817="","",IFERROR(VLOOKUP(E5817,Cadastro!$C$9:$D$1009,2,FALSE),"PROD. NÃO ENCONTRADO"))</f>
        <v/>
      </c>
      <c r="G5817" s="94"/>
      <c r="H5817" s="69" t="str">
        <f>IFERROR(G5817*VLOOKUP(E5817,Saldo!$P$8:$U$1009,6,FALSE),"")</f>
        <v/>
      </c>
      <c r="I5817" s="104" t="str">
        <f>IFERROR(IF(D5817="","",VLOOKUP(E5817,Saldo!$P$8:$Q$1009,2,FALSE)),"")</f>
        <v/>
      </c>
      <c r="J5817" s="76"/>
      <c r="K5817" s="28" t="str">
        <f t="shared" si="90"/>
        <v/>
      </c>
    </row>
    <row r="5818" spans="1:11" ht="18.95" customHeight="1" x14ac:dyDescent="0.25">
      <c r="A5818" s="52"/>
      <c r="C5818" s="76"/>
      <c r="D5818" s="185"/>
      <c r="E5818" s="76"/>
      <c r="F5818" s="76" t="str">
        <f>IF(E5818="","",IFERROR(VLOOKUP(E5818,Cadastro!$C$9:$D$1009,2,FALSE),"PROD. NÃO ENCONTRADO"))</f>
        <v/>
      </c>
      <c r="G5818" s="94"/>
      <c r="H5818" s="69" t="str">
        <f>IFERROR(G5818*VLOOKUP(E5818,Saldo!$P$8:$U$1009,6,FALSE),"")</f>
        <v/>
      </c>
      <c r="I5818" s="104" t="str">
        <f>IFERROR(IF(D5818="","",VLOOKUP(E5818,Saldo!$P$8:$Q$1009,2,FALSE)),"")</f>
        <v/>
      </c>
      <c r="J5818" s="76"/>
      <c r="K5818" s="28" t="str">
        <f t="shared" si="90"/>
        <v/>
      </c>
    </row>
    <row r="5819" spans="1:11" ht="18.95" customHeight="1" x14ac:dyDescent="0.25">
      <c r="A5819" s="52"/>
      <c r="C5819" s="76"/>
      <c r="D5819" s="185"/>
      <c r="E5819" s="76"/>
      <c r="F5819" s="76" t="str">
        <f>IF(E5819="","",IFERROR(VLOOKUP(E5819,Cadastro!$C$9:$D$1009,2,FALSE),"PROD. NÃO ENCONTRADO"))</f>
        <v/>
      </c>
      <c r="G5819" s="94"/>
      <c r="H5819" s="69" t="str">
        <f>IFERROR(G5819*VLOOKUP(E5819,Saldo!$P$8:$U$1009,6,FALSE),"")</f>
        <v/>
      </c>
      <c r="I5819" s="104" t="str">
        <f>IFERROR(IF(D5819="","",VLOOKUP(E5819,Saldo!$P$8:$Q$1009,2,FALSE)),"")</f>
        <v/>
      </c>
      <c r="J5819" s="76"/>
      <c r="K5819" s="28" t="str">
        <f t="shared" si="90"/>
        <v/>
      </c>
    </row>
    <row r="5820" spans="1:11" ht="18.95" customHeight="1" x14ac:dyDescent="0.25">
      <c r="A5820" s="52"/>
      <c r="C5820" s="76"/>
      <c r="D5820" s="185"/>
      <c r="E5820" s="76"/>
      <c r="F5820" s="76" t="str">
        <f>IF(E5820="","",IFERROR(VLOOKUP(E5820,Cadastro!$C$9:$D$1009,2,FALSE),"PROD. NÃO ENCONTRADO"))</f>
        <v/>
      </c>
      <c r="G5820" s="94"/>
      <c r="H5820" s="69" t="str">
        <f>IFERROR(G5820*VLOOKUP(E5820,Saldo!$P$8:$U$1009,6,FALSE),"")</f>
        <v/>
      </c>
      <c r="I5820" s="104" t="str">
        <f>IFERROR(IF(D5820="","",VLOOKUP(E5820,Saldo!$P$8:$Q$1009,2,FALSE)),"")</f>
        <v/>
      </c>
      <c r="J5820" s="76"/>
      <c r="K5820" s="28" t="str">
        <f t="shared" si="90"/>
        <v/>
      </c>
    </row>
    <row r="5821" spans="1:11" ht="18.95" customHeight="1" x14ac:dyDescent="0.25">
      <c r="A5821" s="52"/>
      <c r="C5821" s="76"/>
      <c r="D5821" s="185"/>
      <c r="E5821" s="76"/>
      <c r="F5821" s="76" t="str">
        <f>IF(E5821="","",IFERROR(VLOOKUP(E5821,Cadastro!$C$9:$D$1009,2,FALSE),"PROD. NÃO ENCONTRADO"))</f>
        <v/>
      </c>
      <c r="G5821" s="94"/>
      <c r="H5821" s="69" t="str">
        <f>IFERROR(G5821*VLOOKUP(E5821,Saldo!$P$8:$U$1009,6,FALSE),"")</f>
        <v/>
      </c>
      <c r="I5821" s="104" t="str">
        <f>IFERROR(IF(D5821="","",VLOOKUP(E5821,Saldo!$P$8:$Q$1009,2,FALSE)),"")</f>
        <v/>
      </c>
      <c r="J5821" s="76"/>
      <c r="K5821" s="28" t="str">
        <f t="shared" si="90"/>
        <v/>
      </c>
    </row>
    <row r="5822" spans="1:11" ht="18.95" customHeight="1" x14ac:dyDescent="0.25">
      <c r="A5822" s="52"/>
      <c r="C5822" s="76"/>
      <c r="D5822" s="185"/>
      <c r="E5822" s="76"/>
      <c r="F5822" s="76" t="str">
        <f>IF(E5822="","",IFERROR(VLOOKUP(E5822,Cadastro!$C$9:$D$1009,2,FALSE),"PROD. NÃO ENCONTRADO"))</f>
        <v/>
      </c>
      <c r="G5822" s="94"/>
      <c r="H5822" s="69" t="str">
        <f>IFERROR(G5822*VLOOKUP(E5822,Saldo!$P$8:$U$1009,6,FALSE),"")</f>
        <v/>
      </c>
      <c r="I5822" s="104" t="str">
        <f>IFERROR(IF(D5822="","",VLOOKUP(E5822,Saldo!$P$8:$Q$1009,2,FALSE)),"")</f>
        <v/>
      </c>
      <c r="J5822" s="76"/>
      <c r="K5822" s="28" t="str">
        <f t="shared" si="90"/>
        <v/>
      </c>
    </row>
    <row r="5823" spans="1:11" ht="18.95" customHeight="1" x14ac:dyDescent="0.25">
      <c r="A5823" s="52"/>
      <c r="C5823" s="76"/>
      <c r="D5823" s="185"/>
      <c r="E5823" s="76"/>
      <c r="F5823" s="76" t="str">
        <f>IF(E5823="","",IFERROR(VLOOKUP(E5823,Cadastro!$C$9:$D$1009,2,FALSE),"PROD. NÃO ENCONTRADO"))</f>
        <v/>
      </c>
      <c r="G5823" s="94"/>
      <c r="H5823" s="69" t="str">
        <f>IFERROR(G5823*VLOOKUP(E5823,Saldo!$P$8:$U$1009,6,FALSE),"")</f>
        <v/>
      </c>
      <c r="I5823" s="104" t="str">
        <f>IFERROR(IF(D5823="","",VLOOKUP(E5823,Saldo!$P$8:$Q$1009,2,FALSE)),"")</f>
        <v/>
      </c>
      <c r="J5823" s="76"/>
      <c r="K5823" s="28" t="str">
        <f t="shared" si="90"/>
        <v/>
      </c>
    </row>
    <row r="5824" spans="1:11" ht="18.95" customHeight="1" x14ac:dyDescent="0.25">
      <c r="A5824" s="52"/>
      <c r="C5824" s="76"/>
      <c r="D5824" s="185"/>
      <c r="E5824" s="76"/>
      <c r="F5824" s="76" t="str">
        <f>IF(E5824="","",IFERROR(VLOOKUP(E5824,Cadastro!$C$9:$D$1009,2,FALSE),"PROD. NÃO ENCONTRADO"))</f>
        <v/>
      </c>
      <c r="G5824" s="94"/>
      <c r="H5824" s="69" t="str">
        <f>IFERROR(G5824*VLOOKUP(E5824,Saldo!$P$8:$U$1009,6,FALSE),"")</f>
        <v/>
      </c>
      <c r="I5824" s="104" t="str">
        <f>IFERROR(IF(D5824="","",VLOOKUP(E5824,Saldo!$P$8:$Q$1009,2,FALSE)),"")</f>
        <v/>
      </c>
      <c r="J5824" s="76"/>
      <c r="K5824" s="28" t="str">
        <f t="shared" si="90"/>
        <v/>
      </c>
    </row>
    <row r="5825" spans="1:11" ht="18.95" customHeight="1" x14ac:dyDescent="0.25">
      <c r="A5825" s="52"/>
      <c r="C5825" s="76"/>
      <c r="D5825" s="185"/>
      <c r="E5825" s="76"/>
      <c r="F5825" s="76" t="str">
        <f>IF(E5825="","",IFERROR(VLOOKUP(E5825,Cadastro!$C$9:$D$1009,2,FALSE),"PROD. NÃO ENCONTRADO"))</f>
        <v/>
      </c>
      <c r="G5825" s="94"/>
      <c r="H5825" s="69" t="str">
        <f>IFERROR(G5825*VLOOKUP(E5825,Saldo!$P$8:$U$1009,6,FALSE),"")</f>
        <v/>
      </c>
      <c r="I5825" s="104" t="str">
        <f>IFERROR(IF(D5825="","",VLOOKUP(E5825,Saldo!$P$8:$Q$1009,2,FALSE)),"")</f>
        <v/>
      </c>
      <c r="J5825" s="76"/>
      <c r="K5825" s="28" t="str">
        <f t="shared" si="90"/>
        <v/>
      </c>
    </row>
    <row r="5826" spans="1:11" ht="18.95" customHeight="1" x14ac:dyDescent="0.25">
      <c r="A5826" s="52"/>
      <c r="C5826" s="76"/>
      <c r="D5826" s="185"/>
      <c r="E5826" s="76"/>
      <c r="F5826" s="76" t="str">
        <f>IF(E5826="","",IFERROR(VLOOKUP(E5826,Cadastro!$C$9:$D$1009,2,FALSE),"PROD. NÃO ENCONTRADO"))</f>
        <v/>
      </c>
      <c r="G5826" s="94"/>
      <c r="H5826" s="69" t="str">
        <f>IFERROR(G5826*VLOOKUP(E5826,Saldo!$P$8:$U$1009,6,FALSE),"")</f>
        <v/>
      </c>
      <c r="I5826" s="104" t="str">
        <f>IFERROR(IF(D5826="","",VLOOKUP(E5826,Saldo!$P$8:$Q$1009,2,FALSE)),"")</f>
        <v/>
      </c>
      <c r="J5826" s="76"/>
      <c r="K5826" s="28" t="str">
        <f t="shared" si="90"/>
        <v/>
      </c>
    </row>
    <row r="5827" spans="1:11" ht="18.95" customHeight="1" x14ac:dyDescent="0.25">
      <c r="A5827" s="52"/>
      <c r="C5827" s="76"/>
      <c r="D5827" s="185"/>
      <c r="E5827" s="76"/>
      <c r="F5827" s="76" t="str">
        <f>IF(E5827="","",IFERROR(VLOOKUP(E5827,Cadastro!$C$9:$D$1009,2,FALSE),"PROD. NÃO ENCONTRADO"))</f>
        <v/>
      </c>
      <c r="G5827" s="94"/>
      <c r="H5827" s="69" t="str">
        <f>IFERROR(G5827*VLOOKUP(E5827,Saldo!$P$8:$U$1009,6,FALSE),"")</f>
        <v/>
      </c>
      <c r="I5827" s="104" t="str">
        <f>IFERROR(IF(D5827="","",VLOOKUP(E5827,Saldo!$P$8:$Q$1009,2,FALSE)),"")</f>
        <v/>
      </c>
      <c r="J5827" s="76"/>
      <c r="K5827" s="28" t="str">
        <f t="shared" si="90"/>
        <v/>
      </c>
    </row>
    <row r="5828" spans="1:11" ht="18.95" customHeight="1" x14ac:dyDescent="0.25">
      <c r="A5828" s="52"/>
      <c r="C5828" s="76"/>
      <c r="D5828" s="185"/>
      <c r="E5828" s="76"/>
      <c r="F5828" s="76" t="str">
        <f>IF(E5828="","",IFERROR(VLOOKUP(E5828,Cadastro!$C$9:$D$1009,2,FALSE),"PROD. NÃO ENCONTRADO"))</f>
        <v/>
      </c>
      <c r="G5828" s="94"/>
      <c r="H5828" s="69" t="str">
        <f>IFERROR(G5828*VLOOKUP(E5828,Saldo!$P$8:$U$1009,6,FALSE),"")</f>
        <v/>
      </c>
      <c r="I5828" s="104" t="str">
        <f>IFERROR(IF(D5828="","",VLOOKUP(E5828,Saldo!$P$8:$Q$1009,2,FALSE)),"")</f>
        <v/>
      </c>
      <c r="J5828" s="76"/>
      <c r="K5828" s="28" t="str">
        <f t="shared" si="90"/>
        <v/>
      </c>
    </row>
    <row r="5829" spans="1:11" ht="18.95" customHeight="1" x14ac:dyDescent="0.25">
      <c r="A5829" s="52"/>
      <c r="C5829" s="76"/>
      <c r="D5829" s="185"/>
      <c r="E5829" s="76"/>
      <c r="F5829" s="76" t="str">
        <f>IF(E5829="","",IFERROR(VLOOKUP(E5829,Cadastro!$C$9:$D$1009,2,FALSE),"PROD. NÃO ENCONTRADO"))</f>
        <v/>
      </c>
      <c r="G5829" s="94"/>
      <c r="H5829" s="69" t="str">
        <f>IFERROR(G5829*VLOOKUP(E5829,Saldo!$P$8:$U$1009,6,FALSE),"")</f>
        <v/>
      </c>
      <c r="I5829" s="104" t="str">
        <f>IFERROR(IF(D5829="","",VLOOKUP(E5829,Saldo!$P$8:$Q$1009,2,FALSE)),"")</f>
        <v/>
      </c>
      <c r="J5829" s="76"/>
      <c r="K5829" s="28" t="str">
        <f t="shared" si="90"/>
        <v/>
      </c>
    </row>
    <row r="5830" spans="1:11" ht="18.95" customHeight="1" x14ac:dyDescent="0.25">
      <c r="A5830" s="52"/>
      <c r="C5830" s="76"/>
      <c r="D5830" s="185"/>
      <c r="E5830" s="76"/>
      <c r="F5830" s="76" t="str">
        <f>IF(E5830="","",IFERROR(VLOOKUP(E5830,Cadastro!$C$9:$D$1009,2,FALSE),"PROD. NÃO ENCONTRADO"))</f>
        <v/>
      </c>
      <c r="G5830" s="94"/>
      <c r="H5830" s="69" t="str">
        <f>IFERROR(G5830*VLOOKUP(E5830,Saldo!$P$8:$U$1009,6,FALSE),"")</f>
        <v/>
      </c>
      <c r="I5830" s="104" t="str">
        <f>IFERROR(IF(D5830="","",VLOOKUP(E5830,Saldo!$P$8:$Q$1009,2,FALSE)),"")</f>
        <v/>
      </c>
      <c r="J5830" s="76"/>
      <c r="K5830" s="28" t="str">
        <f t="shared" si="90"/>
        <v/>
      </c>
    </row>
    <row r="5831" spans="1:11" ht="18.95" customHeight="1" x14ac:dyDescent="0.25">
      <c r="A5831" s="52"/>
      <c r="C5831" s="76"/>
      <c r="D5831" s="185"/>
      <c r="E5831" s="76"/>
      <c r="F5831" s="76" t="str">
        <f>IF(E5831="","",IFERROR(VLOOKUP(E5831,Cadastro!$C$9:$D$1009,2,FALSE),"PROD. NÃO ENCONTRADO"))</f>
        <v/>
      </c>
      <c r="G5831" s="94"/>
      <c r="H5831" s="69" t="str">
        <f>IFERROR(G5831*VLOOKUP(E5831,Saldo!$P$8:$U$1009,6,FALSE),"")</f>
        <v/>
      </c>
      <c r="I5831" s="104" t="str">
        <f>IFERROR(IF(D5831="","",VLOOKUP(E5831,Saldo!$P$8:$Q$1009,2,FALSE)),"")</f>
        <v/>
      </c>
      <c r="J5831" s="76"/>
      <c r="K5831" s="28" t="str">
        <f t="shared" si="90"/>
        <v/>
      </c>
    </row>
    <row r="5832" spans="1:11" ht="18.95" customHeight="1" x14ac:dyDescent="0.25">
      <c r="A5832" s="52"/>
      <c r="C5832" s="76"/>
      <c r="D5832" s="185"/>
      <c r="E5832" s="76"/>
      <c r="F5832" s="76" t="str">
        <f>IF(E5832="","",IFERROR(VLOOKUP(E5832,Cadastro!$C$9:$D$1009,2,FALSE),"PROD. NÃO ENCONTRADO"))</f>
        <v/>
      </c>
      <c r="G5832" s="94"/>
      <c r="H5832" s="69" t="str">
        <f>IFERROR(G5832*VLOOKUP(E5832,Saldo!$P$8:$U$1009,6,FALSE),"")</f>
        <v/>
      </c>
      <c r="I5832" s="104" t="str">
        <f>IFERROR(IF(D5832="","",VLOOKUP(E5832,Saldo!$P$8:$Q$1009,2,FALSE)),"")</f>
        <v/>
      </c>
      <c r="J5832" s="76"/>
      <c r="K5832" s="28" t="str">
        <f t="shared" si="90"/>
        <v/>
      </c>
    </row>
    <row r="5833" spans="1:11" ht="18.95" customHeight="1" x14ac:dyDescent="0.25">
      <c r="A5833" s="52"/>
      <c r="C5833" s="76"/>
      <c r="D5833" s="185"/>
      <c r="E5833" s="76"/>
      <c r="F5833" s="76" t="str">
        <f>IF(E5833="","",IFERROR(VLOOKUP(E5833,Cadastro!$C$9:$D$1009,2,FALSE),"PROD. NÃO ENCONTRADO"))</f>
        <v/>
      </c>
      <c r="G5833" s="94"/>
      <c r="H5833" s="69" t="str">
        <f>IFERROR(G5833*VLOOKUP(E5833,Saldo!$P$8:$U$1009,6,FALSE),"")</f>
        <v/>
      </c>
      <c r="I5833" s="104" t="str">
        <f>IFERROR(IF(D5833="","",VLOOKUP(E5833,Saldo!$P$8:$Q$1009,2,FALSE)),"")</f>
        <v/>
      </c>
      <c r="J5833" s="76"/>
      <c r="K5833" s="28" t="str">
        <f t="shared" si="90"/>
        <v/>
      </c>
    </row>
    <row r="5834" spans="1:11" ht="18.95" customHeight="1" x14ac:dyDescent="0.25">
      <c r="A5834" s="52"/>
      <c r="C5834" s="76"/>
      <c r="D5834" s="185"/>
      <c r="E5834" s="76"/>
      <c r="F5834" s="76" t="str">
        <f>IF(E5834="","",IFERROR(VLOOKUP(E5834,Cadastro!$C$9:$D$1009,2,FALSE),"PROD. NÃO ENCONTRADO"))</f>
        <v/>
      </c>
      <c r="G5834" s="94"/>
      <c r="H5834" s="69" t="str">
        <f>IFERROR(G5834*VLOOKUP(E5834,Saldo!$P$8:$U$1009,6,FALSE),"")</f>
        <v/>
      </c>
      <c r="I5834" s="104" t="str">
        <f>IFERROR(IF(D5834="","",VLOOKUP(E5834,Saldo!$P$8:$Q$1009,2,FALSE)),"")</f>
        <v/>
      </c>
      <c r="J5834" s="76"/>
      <c r="K5834" s="28" t="str">
        <f t="shared" ref="K5834:K5897" si="91">IF(D5834="","",MONTH(D5834))</f>
        <v/>
      </c>
    </row>
    <row r="5835" spans="1:11" ht="18.95" customHeight="1" x14ac:dyDescent="0.25">
      <c r="A5835" s="52"/>
      <c r="C5835" s="76"/>
      <c r="D5835" s="185"/>
      <c r="E5835" s="76"/>
      <c r="F5835" s="76" t="str">
        <f>IF(E5835="","",IFERROR(VLOOKUP(E5835,Cadastro!$C$9:$D$1009,2,FALSE),"PROD. NÃO ENCONTRADO"))</f>
        <v/>
      </c>
      <c r="G5835" s="94"/>
      <c r="H5835" s="69" t="str">
        <f>IFERROR(G5835*VLOOKUP(E5835,Saldo!$P$8:$U$1009,6,FALSE),"")</f>
        <v/>
      </c>
      <c r="I5835" s="104" t="str">
        <f>IFERROR(IF(D5835="","",VLOOKUP(E5835,Saldo!$P$8:$Q$1009,2,FALSE)),"")</f>
        <v/>
      </c>
      <c r="J5835" s="76"/>
      <c r="K5835" s="28" t="str">
        <f t="shared" si="91"/>
        <v/>
      </c>
    </row>
    <row r="5836" spans="1:11" ht="18.95" customHeight="1" x14ac:dyDescent="0.25">
      <c r="A5836" s="52"/>
      <c r="C5836" s="76"/>
      <c r="D5836" s="185"/>
      <c r="E5836" s="76"/>
      <c r="F5836" s="76" t="str">
        <f>IF(E5836="","",IFERROR(VLOOKUP(E5836,Cadastro!$C$9:$D$1009,2,FALSE),"PROD. NÃO ENCONTRADO"))</f>
        <v/>
      </c>
      <c r="G5836" s="94"/>
      <c r="H5836" s="69" t="str">
        <f>IFERROR(G5836*VLOOKUP(E5836,Saldo!$P$8:$U$1009,6,FALSE),"")</f>
        <v/>
      </c>
      <c r="I5836" s="104" t="str">
        <f>IFERROR(IF(D5836="","",VLOOKUP(E5836,Saldo!$P$8:$Q$1009,2,FALSE)),"")</f>
        <v/>
      </c>
      <c r="J5836" s="76"/>
      <c r="K5836" s="28" t="str">
        <f t="shared" si="91"/>
        <v/>
      </c>
    </row>
    <row r="5837" spans="1:11" ht="18.95" customHeight="1" x14ac:dyDescent="0.25">
      <c r="A5837" s="52"/>
      <c r="C5837" s="76"/>
      <c r="D5837" s="185"/>
      <c r="E5837" s="76"/>
      <c r="F5837" s="76" t="str">
        <f>IF(E5837="","",IFERROR(VLOOKUP(E5837,Cadastro!$C$9:$D$1009,2,FALSE),"PROD. NÃO ENCONTRADO"))</f>
        <v/>
      </c>
      <c r="G5837" s="94"/>
      <c r="H5837" s="69" t="str">
        <f>IFERROR(G5837*VLOOKUP(E5837,Saldo!$P$8:$U$1009,6,FALSE),"")</f>
        <v/>
      </c>
      <c r="I5837" s="104" t="str">
        <f>IFERROR(IF(D5837="","",VLOOKUP(E5837,Saldo!$P$8:$Q$1009,2,FALSE)),"")</f>
        <v/>
      </c>
      <c r="J5837" s="76"/>
      <c r="K5837" s="28" t="str">
        <f t="shared" si="91"/>
        <v/>
      </c>
    </row>
    <row r="5838" spans="1:11" ht="18.95" customHeight="1" x14ac:dyDescent="0.25">
      <c r="A5838" s="52"/>
      <c r="C5838" s="76"/>
      <c r="D5838" s="185"/>
      <c r="E5838" s="76"/>
      <c r="F5838" s="76" t="str">
        <f>IF(E5838="","",IFERROR(VLOOKUP(E5838,Cadastro!$C$9:$D$1009,2,FALSE),"PROD. NÃO ENCONTRADO"))</f>
        <v/>
      </c>
      <c r="G5838" s="94"/>
      <c r="H5838" s="69" t="str">
        <f>IFERROR(G5838*VLOOKUP(E5838,Saldo!$P$8:$U$1009,6,FALSE),"")</f>
        <v/>
      </c>
      <c r="I5838" s="104" t="str">
        <f>IFERROR(IF(D5838="","",VLOOKUP(E5838,Saldo!$P$8:$Q$1009,2,FALSE)),"")</f>
        <v/>
      </c>
      <c r="J5838" s="76"/>
      <c r="K5838" s="28" t="str">
        <f t="shared" si="91"/>
        <v/>
      </c>
    </row>
    <row r="5839" spans="1:11" ht="18.95" customHeight="1" x14ac:dyDescent="0.25">
      <c r="A5839" s="52"/>
      <c r="C5839" s="76"/>
      <c r="D5839" s="185"/>
      <c r="E5839" s="76"/>
      <c r="F5839" s="76" t="str">
        <f>IF(E5839="","",IFERROR(VLOOKUP(E5839,Cadastro!$C$9:$D$1009,2,FALSE),"PROD. NÃO ENCONTRADO"))</f>
        <v/>
      </c>
      <c r="G5839" s="94"/>
      <c r="H5839" s="69" t="str">
        <f>IFERROR(G5839*VLOOKUP(E5839,Saldo!$P$8:$U$1009,6,FALSE),"")</f>
        <v/>
      </c>
      <c r="I5839" s="104" t="str">
        <f>IFERROR(IF(D5839="","",VLOOKUP(E5839,Saldo!$P$8:$Q$1009,2,FALSE)),"")</f>
        <v/>
      </c>
      <c r="J5839" s="76"/>
      <c r="K5839" s="28" t="str">
        <f t="shared" si="91"/>
        <v/>
      </c>
    </row>
    <row r="5840" spans="1:11" ht="18.95" customHeight="1" x14ac:dyDescent="0.25">
      <c r="A5840" s="52"/>
      <c r="C5840" s="76"/>
      <c r="D5840" s="185"/>
      <c r="E5840" s="76"/>
      <c r="F5840" s="76" t="str">
        <f>IF(E5840="","",IFERROR(VLOOKUP(E5840,Cadastro!$C$9:$D$1009,2,FALSE),"PROD. NÃO ENCONTRADO"))</f>
        <v/>
      </c>
      <c r="G5840" s="94"/>
      <c r="H5840" s="69" t="str">
        <f>IFERROR(G5840*VLOOKUP(E5840,Saldo!$P$8:$U$1009,6,FALSE),"")</f>
        <v/>
      </c>
      <c r="I5840" s="104" t="str">
        <f>IFERROR(IF(D5840="","",VLOOKUP(E5840,Saldo!$P$8:$Q$1009,2,FALSE)),"")</f>
        <v/>
      </c>
      <c r="J5840" s="76"/>
      <c r="K5840" s="28" t="str">
        <f t="shared" si="91"/>
        <v/>
      </c>
    </row>
    <row r="5841" spans="1:11" ht="18.95" customHeight="1" x14ac:dyDescent="0.25">
      <c r="A5841" s="52"/>
      <c r="C5841" s="76"/>
      <c r="D5841" s="185"/>
      <c r="E5841" s="76"/>
      <c r="F5841" s="76" t="str">
        <f>IF(E5841="","",IFERROR(VLOOKUP(E5841,Cadastro!$C$9:$D$1009,2,FALSE),"PROD. NÃO ENCONTRADO"))</f>
        <v/>
      </c>
      <c r="G5841" s="94"/>
      <c r="H5841" s="69" t="str">
        <f>IFERROR(G5841*VLOOKUP(E5841,Saldo!$P$8:$U$1009,6,FALSE),"")</f>
        <v/>
      </c>
      <c r="I5841" s="104" t="str">
        <f>IFERROR(IF(D5841="","",VLOOKUP(E5841,Saldo!$P$8:$Q$1009,2,FALSE)),"")</f>
        <v/>
      </c>
      <c r="J5841" s="76"/>
      <c r="K5841" s="28" t="str">
        <f t="shared" si="91"/>
        <v/>
      </c>
    </row>
    <row r="5842" spans="1:11" ht="18.95" customHeight="1" x14ac:dyDescent="0.25">
      <c r="A5842" s="52"/>
      <c r="C5842" s="76"/>
      <c r="D5842" s="185"/>
      <c r="E5842" s="76"/>
      <c r="F5842" s="76" t="str">
        <f>IF(E5842="","",IFERROR(VLOOKUP(E5842,Cadastro!$C$9:$D$1009,2,FALSE),"PROD. NÃO ENCONTRADO"))</f>
        <v/>
      </c>
      <c r="G5842" s="94"/>
      <c r="H5842" s="69" t="str">
        <f>IFERROR(G5842*VLOOKUP(E5842,Saldo!$P$8:$U$1009,6,FALSE),"")</f>
        <v/>
      </c>
      <c r="I5842" s="104" t="str">
        <f>IFERROR(IF(D5842="","",VLOOKUP(E5842,Saldo!$P$8:$Q$1009,2,FALSE)),"")</f>
        <v/>
      </c>
      <c r="J5842" s="76"/>
      <c r="K5842" s="28" t="str">
        <f t="shared" si="91"/>
        <v/>
      </c>
    </row>
    <row r="5843" spans="1:11" ht="18.95" customHeight="1" x14ac:dyDescent="0.25">
      <c r="A5843" s="52"/>
      <c r="C5843" s="76"/>
      <c r="D5843" s="185"/>
      <c r="E5843" s="76"/>
      <c r="F5843" s="76" t="str">
        <f>IF(E5843="","",IFERROR(VLOOKUP(E5843,Cadastro!$C$9:$D$1009,2,FALSE),"PROD. NÃO ENCONTRADO"))</f>
        <v/>
      </c>
      <c r="G5843" s="94"/>
      <c r="H5843" s="69" t="str">
        <f>IFERROR(G5843*VLOOKUP(E5843,Saldo!$P$8:$U$1009,6,FALSE),"")</f>
        <v/>
      </c>
      <c r="I5843" s="104" t="str">
        <f>IFERROR(IF(D5843="","",VLOOKUP(E5843,Saldo!$P$8:$Q$1009,2,FALSE)),"")</f>
        <v/>
      </c>
      <c r="J5843" s="76"/>
      <c r="K5843" s="28" t="str">
        <f t="shared" si="91"/>
        <v/>
      </c>
    </row>
    <row r="5844" spans="1:11" ht="18.95" customHeight="1" x14ac:dyDescent="0.25">
      <c r="A5844" s="52"/>
      <c r="C5844" s="76"/>
      <c r="D5844" s="185"/>
      <c r="E5844" s="76"/>
      <c r="F5844" s="76" t="str">
        <f>IF(E5844="","",IFERROR(VLOOKUP(E5844,Cadastro!$C$9:$D$1009,2,FALSE),"PROD. NÃO ENCONTRADO"))</f>
        <v/>
      </c>
      <c r="G5844" s="94"/>
      <c r="H5844" s="69" t="str">
        <f>IFERROR(G5844*VLOOKUP(E5844,Saldo!$P$8:$U$1009,6,FALSE),"")</f>
        <v/>
      </c>
      <c r="I5844" s="104" t="str">
        <f>IFERROR(IF(D5844="","",VLOOKUP(E5844,Saldo!$P$8:$Q$1009,2,FALSE)),"")</f>
        <v/>
      </c>
      <c r="J5844" s="76"/>
      <c r="K5844" s="28" t="str">
        <f t="shared" si="91"/>
        <v/>
      </c>
    </row>
    <row r="5845" spans="1:11" ht="18.95" customHeight="1" x14ac:dyDescent="0.25">
      <c r="A5845" s="52"/>
      <c r="C5845" s="76"/>
      <c r="D5845" s="185"/>
      <c r="E5845" s="76"/>
      <c r="F5845" s="76" t="str">
        <f>IF(E5845="","",IFERROR(VLOOKUP(E5845,Cadastro!$C$9:$D$1009,2,FALSE),"PROD. NÃO ENCONTRADO"))</f>
        <v/>
      </c>
      <c r="G5845" s="94"/>
      <c r="H5845" s="69" t="str">
        <f>IFERROR(G5845*VLOOKUP(E5845,Saldo!$P$8:$U$1009,6,FALSE),"")</f>
        <v/>
      </c>
      <c r="I5845" s="104" t="str">
        <f>IFERROR(IF(D5845="","",VLOOKUP(E5845,Saldo!$P$8:$Q$1009,2,FALSE)),"")</f>
        <v/>
      </c>
      <c r="J5845" s="76"/>
      <c r="K5845" s="28" t="str">
        <f t="shared" si="91"/>
        <v/>
      </c>
    </row>
    <row r="5846" spans="1:11" ht="18.95" customHeight="1" x14ac:dyDescent="0.25">
      <c r="A5846" s="52"/>
      <c r="C5846" s="76"/>
      <c r="D5846" s="185"/>
      <c r="E5846" s="76"/>
      <c r="F5846" s="76" t="str">
        <f>IF(E5846="","",IFERROR(VLOOKUP(E5846,Cadastro!$C$9:$D$1009,2,FALSE),"PROD. NÃO ENCONTRADO"))</f>
        <v/>
      </c>
      <c r="G5846" s="94"/>
      <c r="H5846" s="69" t="str">
        <f>IFERROR(G5846*VLOOKUP(E5846,Saldo!$P$8:$U$1009,6,FALSE),"")</f>
        <v/>
      </c>
      <c r="I5846" s="104" t="str">
        <f>IFERROR(IF(D5846="","",VLOOKUP(E5846,Saldo!$P$8:$Q$1009,2,FALSE)),"")</f>
        <v/>
      </c>
      <c r="J5846" s="76"/>
      <c r="K5846" s="28" t="str">
        <f t="shared" si="91"/>
        <v/>
      </c>
    </row>
    <row r="5847" spans="1:11" ht="18.95" customHeight="1" x14ac:dyDescent="0.25">
      <c r="A5847" s="52"/>
      <c r="C5847" s="76"/>
      <c r="D5847" s="185"/>
      <c r="E5847" s="76"/>
      <c r="F5847" s="76" t="str">
        <f>IF(E5847="","",IFERROR(VLOOKUP(E5847,Cadastro!$C$9:$D$1009,2,FALSE),"PROD. NÃO ENCONTRADO"))</f>
        <v/>
      </c>
      <c r="G5847" s="94"/>
      <c r="H5847" s="69" t="str">
        <f>IFERROR(G5847*VLOOKUP(E5847,Saldo!$P$8:$U$1009,6,FALSE),"")</f>
        <v/>
      </c>
      <c r="I5847" s="104" t="str">
        <f>IFERROR(IF(D5847="","",VLOOKUP(E5847,Saldo!$P$8:$Q$1009,2,FALSE)),"")</f>
        <v/>
      </c>
      <c r="J5847" s="76"/>
      <c r="K5847" s="28" t="str">
        <f t="shared" si="91"/>
        <v/>
      </c>
    </row>
    <row r="5848" spans="1:11" ht="18.95" customHeight="1" x14ac:dyDescent="0.25">
      <c r="A5848" s="52"/>
      <c r="C5848" s="76"/>
      <c r="D5848" s="185"/>
      <c r="E5848" s="76"/>
      <c r="F5848" s="76" t="str">
        <f>IF(E5848="","",IFERROR(VLOOKUP(E5848,Cadastro!$C$9:$D$1009,2,FALSE),"PROD. NÃO ENCONTRADO"))</f>
        <v/>
      </c>
      <c r="G5848" s="94"/>
      <c r="H5848" s="69" t="str">
        <f>IFERROR(G5848*VLOOKUP(E5848,Saldo!$P$8:$U$1009,6,FALSE),"")</f>
        <v/>
      </c>
      <c r="I5848" s="104" t="str">
        <f>IFERROR(IF(D5848="","",VLOOKUP(E5848,Saldo!$P$8:$Q$1009,2,FALSE)),"")</f>
        <v/>
      </c>
      <c r="J5848" s="76"/>
      <c r="K5848" s="28" t="str">
        <f t="shared" si="91"/>
        <v/>
      </c>
    </row>
    <row r="5849" spans="1:11" ht="18.95" customHeight="1" x14ac:dyDescent="0.25">
      <c r="A5849" s="52"/>
      <c r="C5849" s="76"/>
      <c r="D5849" s="185"/>
      <c r="E5849" s="76"/>
      <c r="F5849" s="76" t="str">
        <f>IF(E5849="","",IFERROR(VLOOKUP(E5849,Cadastro!$C$9:$D$1009,2,FALSE),"PROD. NÃO ENCONTRADO"))</f>
        <v/>
      </c>
      <c r="G5849" s="94"/>
      <c r="H5849" s="69" t="str">
        <f>IFERROR(G5849*VLOOKUP(E5849,Saldo!$P$8:$U$1009,6,FALSE),"")</f>
        <v/>
      </c>
      <c r="I5849" s="104" t="str">
        <f>IFERROR(IF(D5849="","",VLOOKUP(E5849,Saldo!$P$8:$Q$1009,2,FALSE)),"")</f>
        <v/>
      </c>
      <c r="J5849" s="76"/>
      <c r="K5849" s="28" t="str">
        <f t="shared" si="91"/>
        <v/>
      </c>
    </row>
    <row r="5850" spans="1:11" ht="18.95" customHeight="1" x14ac:dyDescent="0.25">
      <c r="A5850" s="52"/>
      <c r="C5850" s="76"/>
      <c r="D5850" s="185"/>
      <c r="E5850" s="76"/>
      <c r="F5850" s="76" t="str">
        <f>IF(E5850="","",IFERROR(VLOOKUP(E5850,Cadastro!$C$9:$D$1009,2,FALSE),"PROD. NÃO ENCONTRADO"))</f>
        <v/>
      </c>
      <c r="G5850" s="94"/>
      <c r="H5850" s="69" t="str">
        <f>IFERROR(G5850*VLOOKUP(E5850,Saldo!$P$8:$U$1009,6,FALSE),"")</f>
        <v/>
      </c>
      <c r="I5850" s="104" t="str">
        <f>IFERROR(IF(D5850="","",VLOOKUP(E5850,Saldo!$P$8:$Q$1009,2,FALSE)),"")</f>
        <v/>
      </c>
      <c r="J5850" s="76"/>
      <c r="K5850" s="28" t="str">
        <f t="shared" si="91"/>
        <v/>
      </c>
    </row>
    <row r="5851" spans="1:11" ht="18.95" customHeight="1" x14ac:dyDescent="0.25">
      <c r="A5851" s="52"/>
      <c r="C5851" s="76"/>
      <c r="D5851" s="185"/>
      <c r="E5851" s="76"/>
      <c r="F5851" s="76" t="str">
        <f>IF(E5851="","",IFERROR(VLOOKUP(E5851,Cadastro!$C$9:$D$1009,2,FALSE),"PROD. NÃO ENCONTRADO"))</f>
        <v/>
      </c>
      <c r="G5851" s="94"/>
      <c r="H5851" s="69" t="str">
        <f>IFERROR(G5851*VLOOKUP(E5851,Saldo!$P$8:$U$1009,6,FALSE),"")</f>
        <v/>
      </c>
      <c r="I5851" s="104" t="str">
        <f>IFERROR(IF(D5851="","",VLOOKUP(E5851,Saldo!$P$8:$Q$1009,2,FALSE)),"")</f>
        <v/>
      </c>
      <c r="J5851" s="76"/>
      <c r="K5851" s="28" t="str">
        <f t="shared" si="91"/>
        <v/>
      </c>
    </row>
    <row r="5852" spans="1:11" ht="18.95" customHeight="1" x14ac:dyDescent="0.25">
      <c r="A5852" s="52"/>
      <c r="C5852" s="76"/>
      <c r="D5852" s="185"/>
      <c r="E5852" s="76"/>
      <c r="F5852" s="76" t="str">
        <f>IF(E5852="","",IFERROR(VLOOKUP(E5852,Cadastro!$C$9:$D$1009,2,FALSE),"PROD. NÃO ENCONTRADO"))</f>
        <v/>
      </c>
      <c r="G5852" s="94"/>
      <c r="H5852" s="69" t="str">
        <f>IFERROR(G5852*VLOOKUP(E5852,Saldo!$P$8:$U$1009,6,FALSE),"")</f>
        <v/>
      </c>
      <c r="I5852" s="104" t="str">
        <f>IFERROR(IF(D5852="","",VLOOKUP(E5852,Saldo!$P$8:$Q$1009,2,FALSE)),"")</f>
        <v/>
      </c>
      <c r="J5852" s="76"/>
      <c r="K5852" s="28" t="str">
        <f t="shared" si="91"/>
        <v/>
      </c>
    </row>
    <row r="5853" spans="1:11" ht="18.95" customHeight="1" x14ac:dyDescent="0.25">
      <c r="A5853" s="52"/>
      <c r="C5853" s="76"/>
      <c r="D5853" s="185"/>
      <c r="E5853" s="76"/>
      <c r="F5853" s="76" t="str">
        <f>IF(E5853="","",IFERROR(VLOOKUP(E5853,Cadastro!$C$9:$D$1009,2,FALSE),"PROD. NÃO ENCONTRADO"))</f>
        <v/>
      </c>
      <c r="G5853" s="94"/>
      <c r="H5853" s="69" t="str">
        <f>IFERROR(G5853*VLOOKUP(E5853,Saldo!$P$8:$U$1009,6,FALSE),"")</f>
        <v/>
      </c>
      <c r="I5853" s="104" t="str">
        <f>IFERROR(IF(D5853="","",VLOOKUP(E5853,Saldo!$P$8:$Q$1009,2,FALSE)),"")</f>
        <v/>
      </c>
      <c r="J5853" s="76"/>
      <c r="K5853" s="28" t="str">
        <f t="shared" si="91"/>
        <v/>
      </c>
    </row>
    <row r="5854" spans="1:11" ht="18.95" customHeight="1" x14ac:dyDescent="0.25">
      <c r="A5854" s="52"/>
      <c r="C5854" s="76"/>
      <c r="D5854" s="185"/>
      <c r="E5854" s="76"/>
      <c r="F5854" s="76" t="str">
        <f>IF(E5854="","",IFERROR(VLOOKUP(E5854,Cadastro!$C$9:$D$1009,2,FALSE),"PROD. NÃO ENCONTRADO"))</f>
        <v/>
      </c>
      <c r="G5854" s="94"/>
      <c r="H5854" s="69" t="str">
        <f>IFERROR(G5854*VLOOKUP(E5854,Saldo!$P$8:$U$1009,6,FALSE),"")</f>
        <v/>
      </c>
      <c r="I5854" s="104" t="str">
        <f>IFERROR(IF(D5854="","",VLOOKUP(E5854,Saldo!$P$8:$Q$1009,2,FALSE)),"")</f>
        <v/>
      </c>
      <c r="J5854" s="76"/>
      <c r="K5854" s="28" t="str">
        <f t="shared" si="91"/>
        <v/>
      </c>
    </row>
    <row r="5855" spans="1:11" ht="18.95" customHeight="1" x14ac:dyDescent="0.25">
      <c r="A5855" s="52"/>
      <c r="C5855" s="76"/>
      <c r="D5855" s="185"/>
      <c r="E5855" s="76"/>
      <c r="F5855" s="76" t="str">
        <f>IF(E5855="","",IFERROR(VLOOKUP(E5855,Cadastro!$C$9:$D$1009,2,FALSE),"PROD. NÃO ENCONTRADO"))</f>
        <v/>
      </c>
      <c r="G5855" s="94"/>
      <c r="H5855" s="69" t="str">
        <f>IFERROR(G5855*VLOOKUP(E5855,Saldo!$P$8:$U$1009,6,FALSE),"")</f>
        <v/>
      </c>
      <c r="I5855" s="104" t="str">
        <f>IFERROR(IF(D5855="","",VLOOKUP(E5855,Saldo!$P$8:$Q$1009,2,FALSE)),"")</f>
        <v/>
      </c>
      <c r="J5855" s="76"/>
      <c r="K5855" s="28" t="str">
        <f t="shared" si="91"/>
        <v/>
      </c>
    </row>
    <row r="5856" spans="1:11" ht="18.95" customHeight="1" x14ac:dyDescent="0.25">
      <c r="A5856" s="52"/>
      <c r="C5856" s="76"/>
      <c r="D5856" s="185"/>
      <c r="E5856" s="76"/>
      <c r="F5856" s="76" t="str">
        <f>IF(E5856="","",IFERROR(VLOOKUP(E5856,Cadastro!$C$9:$D$1009,2,FALSE),"PROD. NÃO ENCONTRADO"))</f>
        <v/>
      </c>
      <c r="G5856" s="94"/>
      <c r="H5856" s="69" t="str">
        <f>IFERROR(G5856*VLOOKUP(E5856,Saldo!$P$8:$U$1009,6,FALSE),"")</f>
        <v/>
      </c>
      <c r="I5856" s="104" t="str">
        <f>IFERROR(IF(D5856="","",VLOOKUP(E5856,Saldo!$P$8:$Q$1009,2,FALSE)),"")</f>
        <v/>
      </c>
      <c r="J5856" s="76"/>
      <c r="K5856" s="28" t="str">
        <f t="shared" si="91"/>
        <v/>
      </c>
    </row>
    <row r="5857" spans="1:11" ht="18.95" customHeight="1" x14ac:dyDescent="0.25">
      <c r="A5857" s="52"/>
      <c r="C5857" s="76"/>
      <c r="D5857" s="185"/>
      <c r="E5857" s="76"/>
      <c r="F5857" s="76" t="str">
        <f>IF(E5857="","",IFERROR(VLOOKUP(E5857,Cadastro!$C$9:$D$1009,2,FALSE),"PROD. NÃO ENCONTRADO"))</f>
        <v/>
      </c>
      <c r="G5857" s="94"/>
      <c r="H5857" s="69" t="str">
        <f>IFERROR(G5857*VLOOKUP(E5857,Saldo!$P$8:$U$1009,6,FALSE),"")</f>
        <v/>
      </c>
      <c r="I5857" s="104" t="str">
        <f>IFERROR(IF(D5857="","",VLOOKUP(E5857,Saldo!$P$8:$Q$1009,2,FALSE)),"")</f>
        <v/>
      </c>
      <c r="J5857" s="76"/>
      <c r="K5857" s="28" t="str">
        <f t="shared" si="91"/>
        <v/>
      </c>
    </row>
    <row r="5858" spans="1:11" ht="18.95" customHeight="1" x14ac:dyDescent="0.25">
      <c r="A5858" s="52"/>
      <c r="C5858" s="76"/>
      <c r="D5858" s="185"/>
      <c r="E5858" s="76"/>
      <c r="F5858" s="76" t="str">
        <f>IF(E5858="","",IFERROR(VLOOKUP(E5858,Cadastro!$C$9:$D$1009,2,FALSE),"PROD. NÃO ENCONTRADO"))</f>
        <v/>
      </c>
      <c r="G5858" s="94"/>
      <c r="H5858" s="69" t="str">
        <f>IFERROR(G5858*VLOOKUP(E5858,Saldo!$P$8:$U$1009,6,FALSE),"")</f>
        <v/>
      </c>
      <c r="I5858" s="104" t="str">
        <f>IFERROR(IF(D5858="","",VLOOKUP(E5858,Saldo!$P$8:$Q$1009,2,FALSE)),"")</f>
        <v/>
      </c>
      <c r="J5858" s="76"/>
      <c r="K5858" s="28" t="str">
        <f t="shared" si="91"/>
        <v/>
      </c>
    </row>
    <row r="5859" spans="1:11" ht="18.95" customHeight="1" x14ac:dyDescent="0.25">
      <c r="A5859" s="52"/>
      <c r="C5859" s="76"/>
      <c r="D5859" s="185"/>
      <c r="E5859" s="76"/>
      <c r="F5859" s="76" t="str">
        <f>IF(E5859="","",IFERROR(VLOOKUP(E5859,Cadastro!$C$9:$D$1009,2,FALSE),"PROD. NÃO ENCONTRADO"))</f>
        <v/>
      </c>
      <c r="G5859" s="94"/>
      <c r="H5859" s="69" t="str">
        <f>IFERROR(G5859*VLOOKUP(E5859,Saldo!$P$8:$U$1009,6,FALSE),"")</f>
        <v/>
      </c>
      <c r="I5859" s="104" t="str">
        <f>IFERROR(IF(D5859="","",VLOOKUP(E5859,Saldo!$P$8:$Q$1009,2,FALSE)),"")</f>
        <v/>
      </c>
      <c r="J5859" s="76"/>
      <c r="K5859" s="28" t="str">
        <f t="shared" si="91"/>
        <v/>
      </c>
    </row>
    <row r="5860" spans="1:11" ht="18.95" customHeight="1" x14ac:dyDescent="0.25">
      <c r="A5860" s="52"/>
      <c r="C5860" s="76"/>
      <c r="D5860" s="185"/>
      <c r="E5860" s="76"/>
      <c r="F5860" s="76" t="str">
        <f>IF(E5860="","",IFERROR(VLOOKUP(E5860,Cadastro!$C$9:$D$1009,2,FALSE),"PROD. NÃO ENCONTRADO"))</f>
        <v/>
      </c>
      <c r="G5860" s="94"/>
      <c r="H5860" s="69" t="str">
        <f>IFERROR(G5860*VLOOKUP(E5860,Saldo!$P$8:$U$1009,6,FALSE),"")</f>
        <v/>
      </c>
      <c r="I5860" s="104" t="str">
        <f>IFERROR(IF(D5860="","",VLOOKUP(E5860,Saldo!$P$8:$Q$1009,2,FALSE)),"")</f>
        <v/>
      </c>
      <c r="J5860" s="76"/>
      <c r="K5860" s="28" t="str">
        <f t="shared" si="91"/>
        <v/>
      </c>
    </row>
    <row r="5861" spans="1:11" ht="18.95" customHeight="1" x14ac:dyDescent="0.25">
      <c r="A5861" s="52"/>
      <c r="C5861" s="76"/>
      <c r="D5861" s="185"/>
      <c r="E5861" s="76"/>
      <c r="F5861" s="76" t="str">
        <f>IF(E5861="","",IFERROR(VLOOKUP(E5861,Cadastro!$C$9:$D$1009,2,FALSE),"PROD. NÃO ENCONTRADO"))</f>
        <v/>
      </c>
      <c r="G5861" s="94"/>
      <c r="H5861" s="69" t="str">
        <f>IFERROR(G5861*VLOOKUP(E5861,Saldo!$P$8:$U$1009,6,FALSE),"")</f>
        <v/>
      </c>
      <c r="I5861" s="104" t="str">
        <f>IFERROR(IF(D5861="","",VLOOKUP(E5861,Saldo!$P$8:$Q$1009,2,FALSE)),"")</f>
        <v/>
      </c>
      <c r="J5861" s="76"/>
      <c r="K5861" s="28" t="str">
        <f t="shared" si="91"/>
        <v/>
      </c>
    </row>
    <row r="5862" spans="1:11" ht="18.95" customHeight="1" x14ac:dyDescent="0.25">
      <c r="A5862" s="52"/>
      <c r="C5862" s="76"/>
      <c r="D5862" s="185"/>
      <c r="E5862" s="76"/>
      <c r="F5862" s="76" t="str">
        <f>IF(E5862="","",IFERROR(VLOOKUP(E5862,Cadastro!$C$9:$D$1009,2,FALSE),"PROD. NÃO ENCONTRADO"))</f>
        <v/>
      </c>
      <c r="G5862" s="94"/>
      <c r="H5862" s="69" t="str">
        <f>IFERROR(G5862*VLOOKUP(E5862,Saldo!$P$8:$U$1009,6,FALSE),"")</f>
        <v/>
      </c>
      <c r="I5862" s="104" t="str">
        <f>IFERROR(IF(D5862="","",VLOOKUP(E5862,Saldo!$P$8:$Q$1009,2,FALSE)),"")</f>
        <v/>
      </c>
      <c r="J5862" s="76"/>
      <c r="K5862" s="28" t="str">
        <f t="shared" si="91"/>
        <v/>
      </c>
    </row>
    <row r="5863" spans="1:11" ht="18.95" customHeight="1" x14ac:dyDescent="0.25">
      <c r="A5863" s="52"/>
      <c r="C5863" s="76"/>
      <c r="D5863" s="185"/>
      <c r="E5863" s="76"/>
      <c r="F5863" s="76" t="str">
        <f>IF(E5863="","",IFERROR(VLOOKUP(E5863,Cadastro!$C$9:$D$1009,2,FALSE),"PROD. NÃO ENCONTRADO"))</f>
        <v/>
      </c>
      <c r="G5863" s="94"/>
      <c r="H5863" s="69" t="str">
        <f>IFERROR(G5863*VLOOKUP(E5863,Saldo!$P$8:$U$1009,6,FALSE),"")</f>
        <v/>
      </c>
      <c r="I5863" s="104" t="str">
        <f>IFERROR(IF(D5863="","",VLOOKUP(E5863,Saldo!$P$8:$Q$1009,2,FALSE)),"")</f>
        <v/>
      </c>
      <c r="J5863" s="76"/>
      <c r="K5863" s="28" t="str">
        <f t="shared" si="91"/>
        <v/>
      </c>
    </row>
    <row r="5864" spans="1:11" ht="18.95" customHeight="1" x14ac:dyDescent="0.25">
      <c r="A5864" s="52"/>
      <c r="C5864" s="76"/>
      <c r="D5864" s="185"/>
      <c r="E5864" s="76"/>
      <c r="F5864" s="76" t="str">
        <f>IF(E5864="","",IFERROR(VLOOKUP(E5864,Cadastro!$C$9:$D$1009,2,FALSE),"PROD. NÃO ENCONTRADO"))</f>
        <v/>
      </c>
      <c r="G5864" s="94"/>
      <c r="H5864" s="69" t="str">
        <f>IFERROR(G5864*VLOOKUP(E5864,Saldo!$P$8:$U$1009,6,FALSE),"")</f>
        <v/>
      </c>
      <c r="I5864" s="104" t="str">
        <f>IFERROR(IF(D5864="","",VLOOKUP(E5864,Saldo!$P$8:$Q$1009,2,FALSE)),"")</f>
        <v/>
      </c>
      <c r="J5864" s="76"/>
      <c r="K5864" s="28" t="str">
        <f t="shared" si="91"/>
        <v/>
      </c>
    </row>
    <row r="5865" spans="1:11" ht="18.95" customHeight="1" x14ac:dyDescent="0.25">
      <c r="A5865" s="52"/>
      <c r="C5865" s="76"/>
      <c r="D5865" s="185"/>
      <c r="E5865" s="76"/>
      <c r="F5865" s="76" t="str">
        <f>IF(E5865="","",IFERROR(VLOOKUP(E5865,Cadastro!$C$9:$D$1009,2,FALSE),"PROD. NÃO ENCONTRADO"))</f>
        <v/>
      </c>
      <c r="G5865" s="94"/>
      <c r="H5865" s="69" t="str">
        <f>IFERROR(G5865*VLOOKUP(E5865,Saldo!$P$8:$U$1009,6,FALSE),"")</f>
        <v/>
      </c>
      <c r="I5865" s="104" t="str">
        <f>IFERROR(IF(D5865="","",VLOOKUP(E5865,Saldo!$P$8:$Q$1009,2,FALSE)),"")</f>
        <v/>
      </c>
      <c r="J5865" s="76"/>
      <c r="K5865" s="28" t="str">
        <f t="shared" si="91"/>
        <v/>
      </c>
    </row>
    <row r="5866" spans="1:11" ht="18.95" customHeight="1" x14ac:dyDescent="0.25">
      <c r="A5866" s="52"/>
      <c r="C5866" s="76"/>
      <c r="D5866" s="185"/>
      <c r="E5866" s="76"/>
      <c r="F5866" s="76" t="str">
        <f>IF(E5866="","",IFERROR(VLOOKUP(E5866,Cadastro!$C$9:$D$1009,2,FALSE),"PROD. NÃO ENCONTRADO"))</f>
        <v/>
      </c>
      <c r="G5866" s="94"/>
      <c r="H5866" s="69" t="str">
        <f>IFERROR(G5866*VLOOKUP(E5866,Saldo!$P$8:$U$1009,6,FALSE),"")</f>
        <v/>
      </c>
      <c r="I5866" s="104" t="str">
        <f>IFERROR(IF(D5866="","",VLOOKUP(E5866,Saldo!$P$8:$Q$1009,2,FALSE)),"")</f>
        <v/>
      </c>
      <c r="J5866" s="76"/>
      <c r="K5866" s="28" t="str">
        <f t="shared" si="91"/>
        <v/>
      </c>
    </row>
    <row r="5867" spans="1:11" ht="18.95" customHeight="1" x14ac:dyDescent="0.25">
      <c r="A5867" s="52"/>
      <c r="C5867" s="76"/>
      <c r="D5867" s="185"/>
      <c r="E5867" s="76"/>
      <c r="F5867" s="76" t="str">
        <f>IF(E5867="","",IFERROR(VLOOKUP(E5867,Cadastro!$C$9:$D$1009,2,FALSE),"PROD. NÃO ENCONTRADO"))</f>
        <v/>
      </c>
      <c r="G5867" s="94"/>
      <c r="H5867" s="69" t="str">
        <f>IFERROR(G5867*VLOOKUP(E5867,Saldo!$P$8:$U$1009,6,FALSE),"")</f>
        <v/>
      </c>
      <c r="I5867" s="104" t="str">
        <f>IFERROR(IF(D5867="","",VLOOKUP(E5867,Saldo!$P$8:$Q$1009,2,FALSE)),"")</f>
        <v/>
      </c>
      <c r="J5867" s="76"/>
      <c r="K5867" s="28" t="str">
        <f t="shared" si="91"/>
        <v/>
      </c>
    </row>
    <row r="5868" spans="1:11" ht="18.95" customHeight="1" x14ac:dyDescent="0.25">
      <c r="A5868" s="52"/>
      <c r="C5868" s="76"/>
      <c r="D5868" s="185"/>
      <c r="E5868" s="76"/>
      <c r="F5868" s="76" t="str">
        <f>IF(E5868="","",IFERROR(VLOOKUP(E5868,Cadastro!$C$9:$D$1009,2,FALSE),"PROD. NÃO ENCONTRADO"))</f>
        <v/>
      </c>
      <c r="G5868" s="94"/>
      <c r="H5868" s="69" t="str">
        <f>IFERROR(G5868*VLOOKUP(E5868,Saldo!$P$8:$U$1009,6,FALSE),"")</f>
        <v/>
      </c>
      <c r="I5868" s="104" t="str">
        <f>IFERROR(IF(D5868="","",VLOOKUP(E5868,Saldo!$P$8:$Q$1009,2,FALSE)),"")</f>
        <v/>
      </c>
      <c r="J5868" s="76"/>
      <c r="K5868" s="28" t="str">
        <f t="shared" si="91"/>
        <v/>
      </c>
    </row>
    <row r="5869" spans="1:11" ht="18.95" customHeight="1" x14ac:dyDescent="0.25">
      <c r="A5869" s="52"/>
      <c r="C5869" s="76"/>
      <c r="D5869" s="185"/>
      <c r="E5869" s="76"/>
      <c r="F5869" s="76" t="str">
        <f>IF(E5869="","",IFERROR(VLOOKUP(E5869,Cadastro!$C$9:$D$1009,2,FALSE),"PROD. NÃO ENCONTRADO"))</f>
        <v/>
      </c>
      <c r="G5869" s="94"/>
      <c r="H5869" s="69" t="str">
        <f>IFERROR(G5869*VLOOKUP(E5869,Saldo!$P$8:$U$1009,6,FALSE),"")</f>
        <v/>
      </c>
      <c r="I5869" s="104" t="str">
        <f>IFERROR(IF(D5869="","",VLOOKUP(E5869,Saldo!$P$8:$Q$1009,2,FALSE)),"")</f>
        <v/>
      </c>
      <c r="J5869" s="76"/>
      <c r="K5869" s="28" t="str">
        <f t="shared" si="91"/>
        <v/>
      </c>
    </row>
    <row r="5870" spans="1:11" ht="18.95" customHeight="1" x14ac:dyDescent="0.25">
      <c r="A5870" s="52"/>
      <c r="C5870" s="76"/>
      <c r="D5870" s="185"/>
      <c r="E5870" s="76"/>
      <c r="F5870" s="76" t="str">
        <f>IF(E5870="","",IFERROR(VLOOKUP(E5870,Cadastro!$C$9:$D$1009,2,FALSE),"PROD. NÃO ENCONTRADO"))</f>
        <v/>
      </c>
      <c r="G5870" s="94"/>
      <c r="H5870" s="69" t="str">
        <f>IFERROR(G5870*VLOOKUP(E5870,Saldo!$P$8:$U$1009,6,FALSE),"")</f>
        <v/>
      </c>
      <c r="I5870" s="104" t="str">
        <f>IFERROR(IF(D5870="","",VLOOKUP(E5870,Saldo!$P$8:$Q$1009,2,FALSE)),"")</f>
        <v/>
      </c>
      <c r="J5870" s="76"/>
      <c r="K5870" s="28" t="str">
        <f t="shared" si="91"/>
        <v/>
      </c>
    </row>
    <row r="5871" spans="1:11" ht="18.95" customHeight="1" x14ac:dyDescent="0.25">
      <c r="A5871" s="52"/>
      <c r="C5871" s="76"/>
      <c r="D5871" s="185"/>
      <c r="E5871" s="76"/>
      <c r="F5871" s="76" t="str">
        <f>IF(E5871="","",IFERROR(VLOOKUP(E5871,Cadastro!$C$9:$D$1009,2,FALSE),"PROD. NÃO ENCONTRADO"))</f>
        <v/>
      </c>
      <c r="G5871" s="94"/>
      <c r="H5871" s="69" t="str">
        <f>IFERROR(G5871*VLOOKUP(E5871,Saldo!$P$8:$U$1009,6,FALSE),"")</f>
        <v/>
      </c>
      <c r="I5871" s="104" t="str">
        <f>IFERROR(IF(D5871="","",VLOOKUP(E5871,Saldo!$P$8:$Q$1009,2,FALSE)),"")</f>
        <v/>
      </c>
      <c r="J5871" s="76"/>
      <c r="K5871" s="28" t="str">
        <f t="shared" si="91"/>
        <v/>
      </c>
    </row>
    <row r="5872" spans="1:11" ht="18.95" customHeight="1" x14ac:dyDescent="0.25">
      <c r="A5872" s="52"/>
      <c r="C5872" s="76"/>
      <c r="D5872" s="185"/>
      <c r="E5872" s="76"/>
      <c r="F5872" s="76" t="str">
        <f>IF(E5872="","",IFERROR(VLOOKUP(E5872,Cadastro!$C$9:$D$1009,2,FALSE),"PROD. NÃO ENCONTRADO"))</f>
        <v/>
      </c>
      <c r="G5872" s="94"/>
      <c r="H5872" s="69" t="str">
        <f>IFERROR(G5872*VLOOKUP(E5872,Saldo!$P$8:$U$1009,6,FALSE),"")</f>
        <v/>
      </c>
      <c r="I5872" s="104" t="str">
        <f>IFERROR(IF(D5872="","",VLOOKUP(E5872,Saldo!$P$8:$Q$1009,2,FALSE)),"")</f>
        <v/>
      </c>
      <c r="J5872" s="76"/>
      <c r="K5872" s="28" t="str">
        <f t="shared" si="91"/>
        <v/>
      </c>
    </row>
    <row r="5873" spans="1:11" ht="18.95" customHeight="1" x14ac:dyDescent="0.25">
      <c r="A5873" s="52"/>
      <c r="C5873" s="76"/>
      <c r="D5873" s="185"/>
      <c r="E5873" s="76"/>
      <c r="F5873" s="76" t="str">
        <f>IF(E5873="","",IFERROR(VLOOKUP(E5873,Cadastro!$C$9:$D$1009,2,FALSE),"PROD. NÃO ENCONTRADO"))</f>
        <v/>
      </c>
      <c r="G5873" s="94"/>
      <c r="H5873" s="69" t="str">
        <f>IFERROR(G5873*VLOOKUP(E5873,Saldo!$P$8:$U$1009,6,FALSE),"")</f>
        <v/>
      </c>
      <c r="I5873" s="104" t="str">
        <f>IFERROR(IF(D5873="","",VLOOKUP(E5873,Saldo!$P$8:$Q$1009,2,FALSE)),"")</f>
        <v/>
      </c>
      <c r="J5873" s="76"/>
      <c r="K5873" s="28" t="str">
        <f t="shared" si="91"/>
        <v/>
      </c>
    </row>
    <row r="5874" spans="1:11" ht="18.95" customHeight="1" x14ac:dyDescent="0.25">
      <c r="A5874" s="52"/>
      <c r="C5874" s="76"/>
      <c r="D5874" s="185"/>
      <c r="E5874" s="76"/>
      <c r="F5874" s="76" t="str">
        <f>IF(E5874="","",IFERROR(VLOOKUP(E5874,Cadastro!$C$9:$D$1009,2,FALSE),"PROD. NÃO ENCONTRADO"))</f>
        <v/>
      </c>
      <c r="G5874" s="94"/>
      <c r="H5874" s="69" t="str">
        <f>IFERROR(G5874*VLOOKUP(E5874,Saldo!$P$8:$U$1009,6,FALSE),"")</f>
        <v/>
      </c>
      <c r="I5874" s="104" t="str">
        <f>IFERROR(IF(D5874="","",VLOOKUP(E5874,Saldo!$P$8:$Q$1009,2,FALSE)),"")</f>
        <v/>
      </c>
      <c r="J5874" s="76"/>
      <c r="K5874" s="28" t="str">
        <f t="shared" si="91"/>
        <v/>
      </c>
    </row>
    <row r="5875" spans="1:11" ht="18.95" customHeight="1" x14ac:dyDescent="0.25">
      <c r="A5875" s="52"/>
      <c r="C5875" s="76"/>
      <c r="D5875" s="185"/>
      <c r="E5875" s="76"/>
      <c r="F5875" s="76" t="str">
        <f>IF(E5875="","",IFERROR(VLOOKUP(E5875,Cadastro!$C$9:$D$1009,2,FALSE),"PROD. NÃO ENCONTRADO"))</f>
        <v/>
      </c>
      <c r="G5875" s="94"/>
      <c r="H5875" s="69" t="str">
        <f>IFERROR(G5875*VLOOKUP(E5875,Saldo!$P$8:$U$1009,6,FALSE),"")</f>
        <v/>
      </c>
      <c r="I5875" s="104" t="str">
        <f>IFERROR(IF(D5875="","",VLOOKUP(E5875,Saldo!$P$8:$Q$1009,2,FALSE)),"")</f>
        <v/>
      </c>
      <c r="J5875" s="76"/>
      <c r="K5875" s="28" t="str">
        <f t="shared" si="91"/>
        <v/>
      </c>
    </row>
    <row r="5876" spans="1:11" ht="18.95" customHeight="1" x14ac:dyDescent="0.25">
      <c r="A5876" s="52"/>
      <c r="C5876" s="76"/>
      <c r="D5876" s="185"/>
      <c r="E5876" s="76"/>
      <c r="F5876" s="76" t="str">
        <f>IF(E5876="","",IFERROR(VLOOKUP(E5876,Cadastro!$C$9:$D$1009,2,FALSE),"PROD. NÃO ENCONTRADO"))</f>
        <v/>
      </c>
      <c r="G5876" s="94"/>
      <c r="H5876" s="69" t="str">
        <f>IFERROR(G5876*VLOOKUP(E5876,Saldo!$P$8:$U$1009,6,FALSE),"")</f>
        <v/>
      </c>
      <c r="I5876" s="104" t="str">
        <f>IFERROR(IF(D5876="","",VLOOKUP(E5876,Saldo!$P$8:$Q$1009,2,FALSE)),"")</f>
        <v/>
      </c>
      <c r="J5876" s="76"/>
      <c r="K5876" s="28" t="str">
        <f t="shared" si="91"/>
        <v/>
      </c>
    </row>
    <row r="5877" spans="1:11" ht="18.95" customHeight="1" x14ac:dyDescent="0.25">
      <c r="A5877" s="52"/>
      <c r="C5877" s="76"/>
      <c r="D5877" s="185"/>
      <c r="E5877" s="76"/>
      <c r="F5877" s="76" t="str">
        <f>IF(E5877="","",IFERROR(VLOOKUP(E5877,Cadastro!$C$9:$D$1009,2,FALSE),"PROD. NÃO ENCONTRADO"))</f>
        <v/>
      </c>
      <c r="G5877" s="94"/>
      <c r="H5877" s="69" t="str">
        <f>IFERROR(G5877*VLOOKUP(E5877,Saldo!$P$8:$U$1009,6,FALSE),"")</f>
        <v/>
      </c>
      <c r="I5877" s="104" t="str">
        <f>IFERROR(IF(D5877="","",VLOOKUP(E5877,Saldo!$P$8:$Q$1009,2,FALSE)),"")</f>
        <v/>
      </c>
      <c r="J5877" s="76"/>
      <c r="K5877" s="28" t="str">
        <f t="shared" si="91"/>
        <v/>
      </c>
    </row>
    <row r="5878" spans="1:11" ht="18.95" customHeight="1" x14ac:dyDescent="0.25">
      <c r="A5878" s="52"/>
      <c r="C5878" s="76"/>
      <c r="D5878" s="185"/>
      <c r="E5878" s="76"/>
      <c r="F5878" s="76" t="str">
        <f>IF(E5878="","",IFERROR(VLOOKUP(E5878,Cadastro!$C$9:$D$1009,2,FALSE),"PROD. NÃO ENCONTRADO"))</f>
        <v/>
      </c>
      <c r="G5878" s="94"/>
      <c r="H5878" s="69" t="str">
        <f>IFERROR(G5878*VLOOKUP(E5878,Saldo!$P$8:$U$1009,6,FALSE),"")</f>
        <v/>
      </c>
      <c r="I5878" s="104" t="str">
        <f>IFERROR(IF(D5878="","",VLOOKUP(E5878,Saldo!$P$8:$Q$1009,2,FALSE)),"")</f>
        <v/>
      </c>
      <c r="J5878" s="76"/>
      <c r="K5878" s="28" t="str">
        <f t="shared" si="91"/>
        <v/>
      </c>
    </row>
    <row r="5879" spans="1:11" ht="18.95" customHeight="1" x14ac:dyDescent="0.25">
      <c r="A5879" s="52"/>
      <c r="C5879" s="76"/>
      <c r="D5879" s="185"/>
      <c r="E5879" s="76"/>
      <c r="F5879" s="76" t="str">
        <f>IF(E5879="","",IFERROR(VLOOKUP(E5879,Cadastro!$C$9:$D$1009,2,FALSE),"PROD. NÃO ENCONTRADO"))</f>
        <v/>
      </c>
      <c r="G5879" s="94"/>
      <c r="H5879" s="69" t="str">
        <f>IFERROR(G5879*VLOOKUP(E5879,Saldo!$P$8:$U$1009,6,FALSE),"")</f>
        <v/>
      </c>
      <c r="I5879" s="104" t="str">
        <f>IFERROR(IF(D5879="","",VLOOKUP(E5879,Saldo!$P$8:$Q$1009,2,FALSE)),"")</f>
        <v/>
      </c>
      <c r="J5879" s="76"/>
      <c r="K5879" s="28" t="str">
        <f t="shared" si="91"/>
        <v/>
      </c>
    </row>
    <row r="5880" spans="1:11" ht="18.95" customHeight="1" x14ac:dyDescent="0.25">
      <c r="A5880" s="52"/>
      <c r="C5880" s="76"/>
      <c r="D5880" s="185"/>
      <c r="E5880" s="76"/>
      <c r="F5880" s="76" t="str">
        <f>IF(E5880="","",IFERROR(VLOOKUP(E5880,Cadastro!$C$9:$D$1009,2,FALSE),"PROD. NÃO ENCONTRADO"))</f>
        <v/>
      </c>
      <c r="G5880" s="94"/>
      <c r="H5880" s="69" t="str">
        <f>IFERROR(G5880*VLOOKUP(E5880,Saldo!$P$8:$U$1009,6,FALSE),"")</f>
        <v/>
      </c>
      <c r="I5880" s="104" t="str">
        <f>IFERROR(IF(D5880="","",VLOOKUP(E5880,Saldo!$P$8:$Q$1009,2,FALSE)),"")</f>
        <v/>
      </c>
      <c r="J5880" s="76"/>
      <c r="K5880" s="28" t="str">
        <f t="shared" si="91"/>
        <v/>
      </c>
    </row>
    <row r="5881" spans="1:11" ht="18.95" customHeight="1" x14ac:dyDescent="0.25">
      <c r="A5881" s="52"/>
      <c r="C5881" s="76"/>
      <c r="D5881" s="185"/>
      <c r="E5881" s="76"/>
      <c r="F5881" s="76" t="str">
        <f>IF(E5881="","",IFERROR(VLOOKUP(E5881,Cadastro!$C$9:$D$1009,2,FALSE),"PROD. NÃO ENCONTRADO"))</f>
        <v/>
      </c>
      <c r="G5881" s="94"/>
      <c r="H5881" s="69" t="str">
        <f>IFERROR(G5881*VLOOKUP(E5881,Saldo!$P$8:$U$1009,6,FALSE),"")</f>
        <v/>
      </c>
      <c r="I5881" s="104" t="str">
        <f>IFERROR(IF(D5881="","",VLOOKUP(E5881,Saldo!$P$8:$Q$1009,2,FALSE)),"")</f>
        <v/>
      </c>
      <c r="J5881" s="76"/>
      <c r="K5881" s="28" t="str">
        <f t="shared" si="91"/>
        <v/>
      </c>
    </row>
    <row r="5882" spans="1:11" ht="18.95" customHeight="1" x14ac:dyDescent="0.25">
      <c r="A5882" s="52"/>
      <c r="C5882" s="76"/>
      <c r="D5882" s="185"/>
      <c r="E5882" s="76"/>
      <c r="F5882" s="76" t="str">
        <f>IF(E5882="","",IFERROR(VLOOKUP(E5882,Cadastro!$C$9:$D$1009,2,FALSE),"PROD. NÃO ENCONTRADO"))</f>
        <v/>
      </c>
      <c r="G5882" s="94"/>
      <c r="H5882" s="69" t="str">
        <f>IFERROR(G5882*VLOOKUP(E5882,Saldo!$P$8:$U$1009,6,FALSE),"")</f>
        <v/>
      </c>
      <c r="I5882" s="104" t="str">
        <f>IFERROR(IF(D5882="","",VLOOKUP(E5882,Saldo!$P$8:$Q$1009,2,FALSE)),"")</f>
        <v/>
      </c>
      <c r="J5882" s="76"/>
      <c r="K5882" s="28" t="str">
        <f t="shared" si="91"/>
        <v/>
      </c>
    </row>
    <row r="5883" spans="1:11" ht="18.95" customHeight="1" x14ac:dyDescent="0.25">
      <c r="A5883" s="52"/>
      <c r="C5883" s="76"/>
      <c r="D5883" s="185"/>
      <c r="E5883" s="76"/>
      <c r="F5883" s="76" t="str">
        <f>IF(E5883="","",IFERROR(VLOOKUP(E5883,Cadastro!$C$9:$D$1009,2,FALSE),"PROD. NÃO ENCONTRADO"))</f>
        <v/>
      </c>
      <c r="G5883" s="94"/>
      <c r="H5883" s="69" t="str">
        <f>IFERROR(G5883*VLOOKUP(E5883,Saldo!$P$8:$U$1009,6,FALSE),"")</f>
        <v/>
      </c>
      <c r="I5883" s="104" t="str">
        <f>IFERROR(IF(D5883="","",VLOOKUP(E5883,Saldo!$P$8:$Q$1009,2,FALSE)),"")</f>
        <v/>
      </c>
      <c r="J5883" s="76"/>
      <c r="K5883" s="28" t="str">
        <f t="shared" si="91"/>
        <v/>
      </c>
    </row>
    <row r="5884" spans="1:11" ht="18.95" customHeight="1" x14ac:dyDescent="0.25">
      <c r="A5884" s="52"/>
      <c r="C5884" s="76"/>
      <c r="D5884" s="185"/>
      <c r="E5884" s="76"/>
      <c r="F5884" s="76" t="str">
        <f>IF(E5884="","",IFERROR(VLOOKUP(E5884,Cadastro!$C$9:$D$1009,2,FALSE),"PROD. NÃO ENCONTRADO"))</f>
        <v/>
      </c>
      <c r="G5884" s="94"/>
      <c r="H5884" s="69" t="str">
        <f>IFERROR(G5884*VLOOKUP(E5884,Saldo!$P$8:$U$1009,6,FALSE),"")</f>
        <v/>
      </c>
      <c r="I5884" s="104" t="str">
        <f>IFERROR(IF(D5884="","",VLOOKUP(E5884,Saldo!$P$8:$Q$1009,2,FALSE)),"")</f>
        <v/>
      </c>
      <c r="J5884" s="76"/>
      <c r="K5884" s="28" t="str">
        <f t="shared" si="91"/>
        <v/>
      </c>
    </row>
    <row r="5885" spans="1:11" ht="18.95" customHeight="1" x14ac:dyDescent="0.25">
      <c r="A5885" s="52"/>
      <c r="C5885" s="76"/>
      <c r="D5885" s="185"/>
      <c r="E5885" s="76"/>
      <c r="F5885" s="76" t="str">
        <f>IF(E5885="","",IFERROR(VLOOKUP(E5885,Cadastro!$C$9:$D$1009,2,FALSE),"PROD. NÃO ENCONTRADO"))</f>
        <v/>
      </c>
      <c r="G5885" s="94"/>
      <c r="H5885" s="69" t="str">
        <f>IFERROR(G5885*VLOOKUP(E5885,Saldo!$P$8:$U$1009,6,FALSE),"")</f>
        <v/>
      </c>
      <c r="I5885" s="104" t="str">
        <f>IFERROR(IF(D5885="","",VLOOKUP(E5885,Saldo!$P$8:$Q$1009,2,FALSE)),"")</f>
        <v/>
      </c>
      <c r="J5885" s="76"/>
      <c r="K5885" s="28" t="str">
        <f t="shared" si="91"/>
        <v/>
      </c>
    </row>
    <row r="5886" spans="1:11" ht="18.95" customHeight="1" x14ac:dyDescent="0.25">
      <c r="A5886" s="52"/>
      <c r="C5886" s="76"/>
      <c r="D5886" s="185"/>
      <c r="E5886" s="76"/>
      <c r="F5886" s="76" t="str">
        <f>IF(E5886="","",IFERROR(VLOOKUP(E5886,Cadastro!$C$9:$D$1009,2,FALSE),"PROD. NÃO ENCONTRADO"))</f>
        <v/>
      </c>
      <c r="G5886" s="94"/>
      <c r="H5886" s="69" t="str">
        <f>IFERROR(G5886*VLOOKUP(E5886,Saldo!$P$8:$U$1009,6,FALSE),"")</f>
        <v/>
      </c>
      <c r="I5886" s="104" t="str">
        <f>IFERROR(IF(D5886="","",VLOOKUP(E5886,Saldo!$P$8:$Q$1009,2,FALSE)),"")</f>
        <v/>
      </c>
      <c r="J5886" s="76"/>
      <c r="K5886" s="28" t="str">
        <f t="shared" si="91"/>
        <v/>
      </c>
    </row>
    <row r="5887" spans="1:11" ht="18.95" customHeight="1" x14ac:dyDescent="0.25">
      <c r="A5887" s="52"/>
      <c r="C5887" s="76"/>
      <c r="D5887" s="185"/>
      <c r="E5887" s="76"/>
      <c r="F5887" s="76" t="str">
        <f>IF(E5887="","",IFERROR(VLOOKUP(E5887,Cadastro!$C$9:$D$1009,2,FALSE),"PROD. NÃO ENCONTRADO"))</f>
        <v/>
      </c>
      <c r="G5887" s="94"/>
      <c r="H5887" s="69" t="str">
        <f>IFERROR(G5887*VLOOKUP(E5887,Saldo!$P$8:$U$1009,6,FALSE),"")</f>
        <v/>
      </c>
      <c r="I5887" s="104" t="str">
        <f>IFERROR(IF(D5887="","",VLOOKUP(E5887,Saldo!$P$8:$Q$1009,2,FALSE)),"")</f>
        <v/>
      </c>
      <c r="J5887" s="76"/>
      <c r="K5887" s="28" t="str">
        <f t="shared" si="91"/>
        <v/>
      </c>
    </row>
    <row r="5888" spans="1:11" ht="18.95" customHeight="1" x14ac:dyDescent="0.25">
      <c r="A5888" s="52"/>
      <c r="C5888" s="76"/>
      <c r="D5888" s="185"/>
      <c r="E5888" s="76"/>
      <c r="F5888" s="76" t="str">
        <f>IF(E5888="","",IFERROR(VLOOKUP(E5888,Cadastro!$C$9:$D$1009,2,FALSE),"PROD. NÃO ENCONTRADO"))</f>
        <v/>
      </c>
      <c r="G5888" s="94"/>
      <c r="H5888" s="69" t="str">
        <f>IFERROR(G5888*VLOOKUP(E5888,Saldo!$P$8:$U$1009,6,FALSE),"")</f>
        <v/>
      </c>
      <c r="I5888" s="104" t="str">
        <f>IFERROR(IF(D5888="","",VLOOKUP(E5888,Saldo!$P$8:$Q$1009,2,FALSE)),"")</f>
        <v/>
      </c>
      <c r="J5888" s="76"/>
      <c r="K5888" s="28" t="str">
        <f t="shared" si="91"/>
        <v/>
      </c>
    </row>
    <row r="5889" spans="1:11" ht="18.95" customHeight="1" x14ac:dyDescent="0.25">
      <c r="A5889" s="52"/>
      <c r="C5889" s="76"/>
      <c r="D5889" s="185"/>
      <c r="E5889" s="76"/>
      <c r="F5889" s="76" t="str">
        <f>IF(E5889="","",IFERROR(VLOOKUP(E5889,Cadastro!$C$9:$D$1009,2,FALSE),"PROD. NÃO ENCONTRADO"))</f>
        <v/>
      </c>
      <c r="G5889" s="94"/>
      <c r="H5889" s="69" t="str">
        <f>IFERROR(G5889*VLOOKUP(E5889,Saldo!$P$8:$U$1009,6,FALSE),"")</f>
        <v/>
      </c>
      <c r="I5889" s="104" t="str">
        <f>IFERROR(IF(D5889="","",VLOOKUP(E5889,Saldo!$P$8:$Q$1009,2,FALSE)),"")</f>
        <v/>
      </c>
      <c r="J5889" s="76"/>
      <c r="K5889" s="28" t="str">
        <f t="shared" si="91"/>
        <v/>
      </c>
    </row>
    <row r="5890" spans="1:11" ht="18.95" customHeight="1" x14ac:dyDescent="0.25">
      <c r="A5890" s="52"/>
      <c r="C5890" s="76"/>
      <c r="D5890" s="185"/>
      <c r="E5890" s="76"/>
      <c r="F5890" s="76" t="str">
        <f>IF(E5890="","",IFERROR(VLOOKUP(E5890,Cadastro!$C$9:$D$1009,2,FALSE),"PROD. NÃO ENCONTRADO"))</f>
        <v/>
      </c>
      <c r="G5890" s="94"/>
      <c r="H5890" s="69" t="str">
        <f>IFERROR(G5890*VLOOKUP(E5890,Saldo!$P$8:$U$1009,6,FALSE),"")</f>
        <v/>
      </c>
      <c r="I5890" s="104" t="str">
        <f>IFERROR(IF(D5890="","",VLOOKUP(E5890,Saldo!$P$8:$Q$1009,2,FALSE)),"")</f>
        <v/>
      </c>
      <c r="J5890" s="76"/>
      <c r="K5890" s="28" t="str">
        <f t="shared" si="91"/>
        <v/>
      </c>
    </row>
    <row r="5891" spans="1:11" ht="18.95" customHeight="1" x14ac:dyDescent="0.25">
      <c r="A5891" s="52"/>
      <c r="C5891" s="76"/>
      <c r="D5891" s="185"/>
      <c r="E5891" s="76"/>
      <c r="F5891" s="76" t="str">
        <f>IF(E5891="","",IFERROR(VLOOKUP(E5891,Cadastro!$C$9:$D$1009,2,FALSE),"PROD. NÃO ENCONTRADO"))</f>
        <v/>
      </c>
      <c r="G5891" s="94"/>
      <c r="H5891" s="69" t="str">
        <f>IFERROR(G5891*VLOOKUP(E5891,Saldo!$P$8:$U$1009,6,FALSE),"")</f>
        <v/>
      </c>
      <c r="I5891" s="104" t="str">
        <f>IFERROR(IF(D5891="","",VLOOKUP(E5891,Saldo!$P$8:$Q$1009,2,FALSE)),"")</f>
        <v/>
      </c>
      <c r="J5891" s="76"/>
      <c r="K5891" s="28" t="str">
        <f t="shared" si="91"/>
        <v/>
      </c>
    </row>
    <row r="5892" spans="1:11" ht="18.95" customHeight="1" x14ac:dyDescent="0.25">
      <c r="A5892" s="52"/>
      <c r="C5892" s="76"/>
      <c r="D5892" s="185"/>
      <c r="E5892" s="76"/>
      <c r="F5892" s="76" t="str">
        <f>IF(E5892="","",IFERROR(VLOOKUP(E5892,Cadastro!$C$9:$D$1009,2,FALSE),"PROD. NÃO ENCONTRADO"))</f>
        <v/>
      </c>
      <c r="G5892" s="94"/>
      <c r="H5892" s="69" t="str">
        <f>IFERROR(G5892*VLOOKUP(E5892,Saldo!$P$8:$U$1009,6,FALSE),"")</f>
        <v/>
      </c>
      <c r="I5892" s="104" t="str">
        <f>IFERROR(IF(D5892="","",VLOOKUP(E5892,Saldo!$P$8:$Q$1009,2,FALSE)),"")</f>
        <v/>
      </c>
      <c r="J5892" s="76"/>
      <c r="K5892" s="28" t="str">
        <f t="shared" si="91"/>
        <v/>
      </c>
    </row>
    <row r="5893" spans="1:11" ht="18.95" customHeight="1" x14ac:dyDescent="0.25">
      <c r="A5893" s="52"/>
      <c r="C5893" s="76"/>
      <c r="D5893" s="185"/>
      <c r="E5893" s="76"/>
      <c r="F5893" s="76" t="str">
        <f>IF(E5893="","",IFERROR(VLOOKUP(E5893,Cadastro!$C$9:$D$1009,2,FALSE),"PROD. NÃO ENCONTRADO"))</f>
        <v/>
      </c>
      <c r="G5893" s="94"/>
      <c r="H5893" s="69" t="str">
        <f>IFERROR(G5893*VLOOKUP(E5893,Saldo!$P$8:$U$1009,6,FALSE),"")</f>
        <v/>
      </c>
      <c r="I5893" s="104" t="str">
        <f>IFERROR(IF(D5893="","",VLOOKUP(E5893,Saldo!$P$8:$Q$1009,2,FALSE)),"")</f>
        <v/>
      </c>
      <c r="J5893" s="76"/>
      <c r="K5893" s="28" t="str">
        <f t="shared" si="91"/>
        <v/>
      </c>
    </row>
    <row r="5894" spans="1:11" ht="18.95" customHeight="1" x14ac:dyDescent="0.25">
      <c r="A5894" s="52"/>
      <c r="C5894" s="76"/>
      <c r="D5894" s="185"/>
      <c r="E5894" s="76"/>
      <c r="F5894" s="76" t="str">
        <f>IF(E5894="","",IFERROR(VLOOKUP(E5894,Cadastro!$C$9:$D$1009,2,FALSE),"PROD. NÃO ENCONTRADO"))</f>
        <v/>
      </c>
      <c r="G5894" s="94"/>
      <c r="H5894" s="69" t="str">
        <f>IFERROR(G5894*VLOOKUP(E5894,Saldo!$P$8:$U$1009,6,FALSE),"")</f>
        <v/>
      </c>
      <c r="I5894" s="104" t="str">
        <f>IFERROR(IF(D5894="","",VLOOKUP(E5894,Saldo!$P$8:$Q$1009,2,FALSE)),"")</f>
        <v/>
      </c>
      <c r="J5894" s="76"/>
      <c r="K5894" s="28" t="str">
        <f t="shared" si="91"/>
        <v/>
      </c>
    </row>
    <row r="5895" spans="1:11" ht="18.95" customHeight="1" x14ac:dyDescent="0.25">
      <c r="A5895" s="52"/>
      <c r="C5895" s="76"/>
      <c r="D5895" s="185"/>
      <c r="E5895" s="76"/>
      <c r="F5895" s="76" t="str">
        <f>IF(E5895="","",IFERROR(VLOOKUP(E5895,Cadastro!$C$9:$D$1009,2,FALSE),"PROD. NÃO ENCONTRADO"))</f>
        <v/>
      </c>
      <c r="G5895" s="94"/>
      <c r="H5895" s="69" t="str">
        <f>IFERROR(G5895*VLOOKUP(E5895,Saldo!$P$8:$U$1009,6,FALSE),"")</f>
        <v/>
      </c>
      <c r="I5895" s="104" t="str">
        <f>IFERROR(IF(D5895="","",VLOOKUP(E5895,Saldo!$P$8:$Q$1009,2,FALSE)),"")</f>
        <v/>
      </c>
      <c r="J5895" s="76"/>
      <c r="K5895" s="28" t="str">
        <f t="shared" si="91"/>
        <v/>
      </c>
    </row>
    <row r="5896" spans="1:11" ht="18.95" customHeight="1" x14ac:dyDescent="0.25">
      <c r="A5896" s="52"/>
      <c r="C5896" s="76"/>
      <c r="D5896" s="185"/>
      <c r="E5896" s="76"/>
      <c r="F5896" s="76" t="str">
        <f>IF(E5896="","",IFERROR(VLOOKUP(E5896,Cadastro!$C$9:$D$1009,2,FALSE),"PROD. NÃO ENCONTRADO"))</f>
        <v/>
      </c>
      <c r="G5896" s="94"/>
      <c r="H5896" s="69" t="str">
        <f>IFERROR(G5896*VLOOKUP(E5896,Saldo!$P$8:$U$1009,6,FALSE),"")</f>
        <v/>
      </c>
      <c r="I5896" s="104" t="str">
        <f>IFERROR(IF(D5896="","",VLOOKUP(E5896,Saldo!$P$8:$Q$1009,2,FALSE)),"")</f>
        <v/>
      </c>
      <c r="J5896" s="76"/>
      <c r="K5896" s="28" t="str">
        <f t="shared" si="91"/>
        <v/>
      </c>
    </row>
    <row r="5897" spans="1:11" ht="18.95" customHeight="1" x14ac:dyDescent="0.25">
      <c r="A5897" s="52"/>
      <c r="C5897" s="76"/>
      <c r="D5897" s="185"/>
      <c r="E5897" s="76"/>
      <c r="F5897" s="76" t="str">
        <f>IF(E5897="","",IFERROR(VLOOKUP(E5897,Cadastro!$C$9:$D$1009,2,FALSE),"PROD. NÃO ENCONTRADO"))</f>
        <v/>
      </c>
      <c r="G5897" s="94"/>
      <c r="H5897" s="69" t="str">
        <f>IFERROR(G5897*VLOOKUP(E5897,Saldo!$P$8:$U$1009,6,FALSE),"")</f>
        <v/>
      </c>
      <c r="I5897" s="104" t="str">
        <f>IFERROR(IF(D5897="","",VLOOKUP(E5897,Saldo!$P$8:$Q$1009,2,FALSE)),"")</f>
        <v/>
      </c>
      <c r="J5897" s="76"/>
      <c r="K5897" s="28" t="str">
        <f t="shared" si="91"/>
        <v/>
      </c>
    </row>
    <row r="5898" spans="1:11" ht="18.95" customHeight="1" x14ac:dyDescent="0.25">
      <c r="A5898" s="52"/>
      <c r="C5898" s="76"/>
      <c r="D5898" s="185"/>
      <c r="E5898" s="76"/>
      <c r="F5898" s="76" t="str">
        <f>IF(E5898="","",IFERROR(VLOOKUP(E5898,Cadastro!$C$9:$D$1009,2,FALSE),"PROD. NÃO ENCONTRADO"))</f>
        <v/>
      </c>
      <c r="G5898" s="94"/>
      <c r="H5898" s="69" t="str">
        <f>IFERROR(G5898*VLOOKUP(E5898,Saldo!$P$8:$U$1009,6,FALSE),"")</f>
        <v/>
      </c>
      <c r="I5898" s="104" t="str">
        <f>IFERROR(IF(D5898="","",VLOOKUP(E5898,Saldo!$P$8:$Q$1009,2,FALSE)),"")</f>
        <v/>
      </c>
      <c r="J5898" s="76"/>
      <c r="K5898" s="28" t="str">
        <f t="shared" ref="K5898:K5961" si="92">IF(D5898="","",MONTH(D5898))</f>
        <v/>
      </c>
    </row>
    <row r="5899" spans="1:11" ht="18.95" customHeight="1" x14ac:dyDescent="0.25">
      <c r="A5899" s="52"/>
      <c r="C5899" s="76"/>
      <c r="D5899" s="185"/>
      <c r="E5899" s="76"/>
      <c r="F5899" s="76" t="str">
        <f>IF(E5899="","",IFERROR(VLOOKUP(E5899,Cadastro!$C$9:$D$1009,2,FALSE),"PROD. NÃO ENCONTRADO"))</f>
        <v/>
      </c>
      <c r="G5899" s="94"/>
      <c r="H5899" s="69" t="str">
        <f>IFERROR(G5899*VLOOKUP(E5899,Saldo!$P$8:$U$1009,6,FALSE),"")</f>
        <v/>
      </c>
      <c r="I5899" s="104" t="str">
        <f>IFERROR(IF(D5899="","",VLOOKUP(E5899,Saldo!$P$8:$Q$1009,2,FALSE)),"")</f>
        <v/>
      </c>
      <c r="J5899" s="76"/>
      <c r="K5899" s="28" t="str">
        <f t="shared" si="92"/>
        <v/>
      </c>
    </row>
    <row r="5900" spans="1:11" ht="18.95" customHeight="1" x14ac:dyDescent="0.25">
      <c r="A5900" s="52"/>
      <c r="C5900" s="76"/>
      <c r="D5900" s="185"/>
      <c r="E5900" s="76"/>
      <c r="F5900" s="76" t="str">
        <f>IF(E5900="","",IFERROR(VLOOKUP(E5900,Cadastro!$C$9:$D$1009,2,FALSE),"PROD. NÃO ENCONTRADO"))</f>
        <v/>
      </c>
      <c r="G5900" s="94"/>
      <c r="H5900" s="69" t="str">
        <f>IFERROR(G5900*VLOOKUP(E5900,Saldo!$P$8:$U$1009,6,FALSE),"")</f>
        <v/>
      </c>
      <c r="I5900" s="104" t="str">
        <f>IFERROR(IF(D5900="","",VLOOKUP(E5900,Saldo!$P$8:$Q$1009,2,FALSE)),"")</f>
        <v/>
      </c>
      <c r="J5900" s="76"/>
      <c r="K5900" s="28" t="str">
        <f t="shared" si="92"/>
        <v/>
      </c>
    </row>
    <row r="5901" spans="1:11" ht="18.95" customHeight="1" x14ac:dyDescent="0.25">
      <c r="A5901" s="52"/>
      <c r="C5901" s="76"/>
      <c r="D5901" s="185"/>
      <c r="E5901" s="76"/>
      <c r="F5901" s="76" t="str">
        <f>IF(E5901="","",IFERROR(VLOOKUP(E5901,Cadastro!$C$9:$D$1009,2,FALSE),"PROD. NÃO ENCONTRADO"))</f>
        <v/>
      </c>
      <c r="G5901" s="94"/>
      <c r="H5901" s="69" t="str">
        <f>IFERROR(G5901*VLOOKUP(E5901,Saldo!$P$8:$U$1009,6,FALSE),"")</f>
        <v/>
      </c>
      <c r="I5901" s="104" t="str">
        <f>IFERROR(IF(D5901="","",VLOOKUP(E5901,Saldo!$P$8:$Q$1009,2,FALSE)),"")</f>
        <v/>
      </c>
      <c r="J5901" s="76"/>
      <c r="K5901" s="28" t="str">
        <f t="shared" si="92"/>
        <v/>
      </c>
    </row>
    <row r="5902" spans="1:11" ht="18.95" customHeight="1" x14ac:dyDescent="0.25">
      <c r="A5902" s="52"/>
      <c r="C5902" s="76"/>
      <c r="D5902" s="185"/>
      <c r="E5902" s="76"/>
      <c r="F5902" s="76" t="str">
        <f>IF(E5902="","",IFERROR(VLOOKUP(E5902,Cadastro!$C$9:$D$1009,2,FALSE),"PROD. NÃO ENCONTRADO"))</f>
        <v/>
      </c>
      <c r="G5902" s="94"/>
      <c r="H5902" s="69" t="str">
        <f>IFERROR(G5902*VLOOKUP(E5902,Saldo!$P$8:$U$1009,6,FALSE),"")</f>
        <v/>
      </c>
      <c r="I5902" s="104" t="str">
        <f>IFERROR(IF(D5902="","",VLOOKUP(E5902,Saldo!$P$8:$Q$1009,2,FALSE)),"")</f>
        <v/>
      </c>
      <c r="J5902" s="76"/>
      <c r="K5902" s="28" t="str">
        <f t="shared" si="92"/>
        <v/>
      </c>
    </row>
    <row r="5903" spans="1:11" ht="18.95" customHeight="1" x14ac:dyDescent="0.25">
      <c r="A5903" s="52"/>
      <c r="C5903" s="76"/>
      <c r="D5903" s="185"/>
      <c r="E5903" s="76"/>
      <c r="F5903" s="76" t="str">
        <f>IF(E5903="","",IFERROR(VLOOKUP(E5903,Cadastro!$C$9:$D$1009,2,FALSE),"PROD. NÃO ENCONTRADO"))</f>
        <v/>
      </c>
      <c r="G5903" s="94"/>
      <c r="H5903" s="69" t="str">
        <f>IFERROR(G5903*VLOOKUP(E5903,Saldo!$P$8:$U$1009,6,FALSE),"")</f>
        <v/>
      </c>
      <c r="I5903" s="104" t="str">
        <f>IFERROR(IF(D5903="","",VLOOKUP(E5903,Saldo!$P$8:$Q$1009,2,FALSE)),"")</f>
        <v/>
      </c>
      <c r="J5903" s="76"/>
      <c r="K5903" s="28" t="str">
        <f t="shared" si="92"/>
        <v/>
      </c>
    </row>
    <row r="5904" spans="1:11" ht="18.95" customHeight="1" x14ac:dyDescent="0.25">
      <c r="A5904" s="52"/>
      <c r="C5904" s="76"/>
      <c r="D5904" s="185"/>
      <c r="E5904" s="76"/>
      <c r="F5904" s="76" t="str">
        <f>IF(E5904="","",IFERROR(VLOOKUP(E5904,Cadastro!$C$9:$D$1009,2,FALSE),"PROD. NÃO ENCONTRADO"))</f>
        <v/>
      </c>
      <c r="G5904" s="94"/>
      <c r="H5904" s="69" t="str">
        <f>IFERROR(G5904*VLOOKUP(E5904,Saldo!$P$8:$U$1009,6,FALSE),"")</f>
        <v/>
      </c>
      <c r="I5904" s="104" t="str">
        <f>IFERROR(IF(D5904="","",VLOOKUP(E5904,Saldo!$P$8:$Q$1009,2,FALSE)),"")</f>
        <v/>
      </c>
      <c r="J5904" s="76"/>
      <c r="K5904" s="28" t="str">
        <f t="shared" si="92"/>
        <v/>
      </c>
    </row>
    <row r="5905" spans="1:11" ht="18.95" customHeight="1" x14ac:dyDescent="0.25">
      <c r="A5905" s="52"/>
      <c r="C5905" s="76"/>
      <c r="D5905" s="185"/>
      <c r="E5905" s="76"/>
      <c r="F5905" s="76" t="str">
        <f>IF(E5905="","",IFERROR(VLOOKUP(E5905,Cadastro!$C$9:$D$1009,2,FALSE),"PROD. NÃO ENCONTRADO"))</f>
        <v/>
      </c>
      <c r="G5905" s="94"/>
      <c r="H5905" s="69" t="str">
        <f>IFERROR(G5905*VLOOKUP(E5905,Saldo!$P$8:$U$1009,6,FALSE),"")</f>
        <v/>
      </c>
      <c r="I5905" s="104" t="str">
        <f>IFERROR(IF(D5905="","",VLOOKUP(E5905,Saldo!$P$8:$Q$1009,2,FALSE)),"")</f>
        <v/>
      </c>
      <c r="J5905" s="76"/>
      <c r="K5905" s="28" t="str">
        <f t="shared" si="92"/>
        <v/>
      </c>
    </row>
    <row r="5906" spans="1:11" ht="18.95" customHeight="1" x14ac:dyDescent="0.25">
      <c r="A5906" s="52"/>
      <c r="C5906" s="76"/>
      <c r="D5906" s="185"/>
      <c r="E5906" s="76"/>
      <c r="F5906" s="76" t="str">
        <f>IF(E5906="","",IFERROR(VLOOKUP(E5906,Cadastro!$C$9:$D$1009,2,FALSE),"PROD. NÃO ENCONTRADO"))</f>
        <v/>
      </c>
      <c r="G5906" s="94"/>
      <c r="H5906" s="69" t="str">
        <f>IFERROR(G5906*VLOOKUP(E5906,Saldo!$P$8:$U$1009,6,FALSE),"")</f>
        <v/>
      </c>
      <c r="I5906" s="104" t="str">
        <f>IFERROR(IF(D5906="","",VLOOKUP(E5906,Saldo!$P$8:$Q$1009,2,FALSE)),"")</f>
        <v/>
      </c>
      <c r="J5906" s="76"/>
      <c r="K5906" s="28" t="str">
        <f t="shared" si="92"/>
        <v/>
      </c>
    </row>
    <row r="5907" spans="1:11" ht="18.95" customHeight="1" x14ac:dyDescent="0.25">
      <c r="A5907" s="52"/>
      <c r="C5907" s="76"/>
      <c r="D5907" s="185"/>
      <c r="E5907" s="76"/>
      <c r="F5907" s="76" t="str">
        <f>IF(E5907="","",IFERROR(VLOOKUP(E5907,Cadastro!$C$9:$D$1009,2,FALSE),"PROD. NÃO ENCONTRADO"))</f>
        <v/>
      </c>
      <c r="G5907" s="94"/>
      <c r="H5907" s="69" t="str">
        <f>IFERROR(G5907*VLOOKUP(E5907,Saldo!$P$8:$U$1009,6,FALSE),"")</f>
        <v/>
      </c>
      <c r="I5907" s="104" t="str">
        <f>IFERROR(IF(D5907="","",VLOOKUP(E5907,Saldo!$P$8:$Q$1009,2,FALSE)),"")</f>
        <v/>
      </c>
      <c r="J5907" s="76"/>
      <c r="K5907" s="28" t="str">
        <f t="shared" si="92"/>
        <v/>
      </c>
    </row>
    <row r="5908" spans="1:11" ht="18.95" customHeight="1" x14ac:dyDescent="0.25">
      <c r="A5908" s="52"/>
      <c r="C5908" s="76"/>
      <c r="D5908" s="185"/>
      <c r="E5908" s="76"/>
      <c r="F5908" s="76" t="str">
        <f>IF(E5908="","",IFERROR(VLOOKUP(E5908,Cadastro!$C$9:$D$1009,2,FALSE),"PROD. NÃO ENCONTRADO"))</f>
        <v/>
      </c>
      <c r="G5908" s="94"/>
      <c r="H5908" s="69" t="str">
        <f>IFERROR(G5908*VLOOKUP(E5908,Saldo!$P$8:$U$1009,6,FALSE),"")</f>
        <v/>
      </c>
      <c r="I5908" s="104" t="str">
        <f>IFERROR(IF(D5908="","",VLOOKUP(E5908,Saldo!$P$8:$Q$1009,2,FALSE)),"")</f>
        <v/>
      </c>
      <c r="J5908" s="76"/>
      <c r="K5908" s="28" t="str">
        <f t="shared" si="92"/>
        <v/>
      </c>
    </row>
    <row r="5909" spans="1:11" ht="18.95" customHeight="1" x14ac:dyDescent="0.25">
      <c r="A5909" s="52"/>
      <c r="C5909" s="76"/>
      <c r="D5909" s="185"/>
      <c r="E5909" s="76"/>
      <c r="F5909" s="76" t="str">
        <f>IF(E5909="","",IFERROR(VLOOKUP(E5909,Cadastro!$C$9:$D$1009,2,FALSE),"PROD. NÃO ENCONTRADO"))</f>
        <v/>
      </c>
      <c r="G5909" s="94"/>
      <c r="H5909" s="69" t="str">
        <f>IFERROR(G5909*VLOOKUP(E5909,Saldo!$P$8:$U$1009,6,FALSE),"")</f>
        <v/>
      </c>
      <c r="I5909" s="104" t="str">
        <f>IFERROR(IF(D5909="","",VLOOKUP(E5909,Saldo!$P$8:$Q$1009,2,FALSE)),"")</f>
        <v/>
      </c>
      <c r="J5909" s="76"/>
      <c r="K5909" s="28" t="str">
        <f t="shared" si="92"/>
        <v/>
      </c>
    </row>
    <row r="5910" spans="1:11" ht="18.95" customHeight="1" x14ac:dyDescent="0.25">
      <c r="A5910" s="52"/>
      <c r="C5910" s="76"/>
      <c r="D5910" s="185"/>
      <c r="E5910" s="76"/>
      <c r="F5910" s="76" t="str">
        <f>IF(E5910="","",IFERROR(VLOOKUP(E5910,Cadastro!$C$9:$D$1009,2,FALSE),"PROD. NÃO ENCONTRADO"))</f>
        <v/>
      </c>
      <c r="G5910" s="94"/>
      <c r="H5910" s="69" t="str">
        <f>IFERROR(G5910*VLOOKUP(E5910,Saldo!$P$8:$U$1009,6,FALSE),"")</f>
        <v/>
      </c>
      <c r="I5910" s="104" t="str">
        <f>IFERROR(IF(D5910="","",VLOOKUP(E5910,Saldo!$P$8:$Q$1009,2,FALSE)),"")</f>
        <v/>
      </c>
      <c r="J5910" s="76"/>
      <c r="K5910" s="28" t="str">
        <f t="shared" si="92"/>
        <v/>
      </c>
    </row>
    <row r="5911" spans="1:11" ht="18.95" customHeight="1" x14ac:dyDescent="0.25">
      <c r="A5911" s="52"/>
      <c r="C5911" s="76"/>
      <c r="D5911" s="185"/>
      <c r="E5911" s="76"/>
      <c r="F5911" s="76" t="str">
        <f>IF(E5911="","",IFERROR(VLOOKUP(E5911,Cadastro!$C$9:$D$1009,2,FALSE),"PROD. NÃO ENCONTRADO"))</f>
        <v/>
      </c>
      <c r="G5911" s="94"/>
      <c r="H5911" s="69" t="str">
        <f>IFERROR(G5911*VLOOKUP(E5911,Saldo!$P$8:$U$1009,6,FALSE),"")</f>
        <v/>
      </c>
      <c r="I5911" s="104" t="str">
        <f>IFERROR(IF(D5911="","",VLOOKUP(E5911,Saldo!$P$8:$Q$1009,2,FALSE)),"")</f>
        <v/>
      </c>
      <c r="J5911" s="76"/>
      <c r="K5911" s="28" t="str">
        <f t="shared" si="92"/>
        <v/>
      </c>
    </row>
    <row r="5912" spans="1:11" ht="18.95" customHeight="1" x14ac:dyDescent="0.25">
      <c r="A5912" s="52"/>
      <c r="C5912" s="76"/>
      <c r="D5912" s="185"/>
      <c r="E5912" s="76"/>
      <c r="F5912" s="76" t="str">
        <f>IF(E5912="","",IFERROR(VLOOKUP(E5912,Cadastro!$C$9:$D$1009,2,FALSE),"PROD. NÃO ENCONTRADO"))</f>
        <v/>
      </c>
      <c r="G5912" s="94"/>
      <c r="H5912" s="69" t="str">
        <f>IFERROR(G5912*VLOOKUP(E5912,Saldo!$P$8:$U$1009,6,FALSE),"")</f>
        <v/>
      </c>
      <c r="I5912" s="104" t="str">
        <f>IFERROR(IF(D5912="","",VLOOKUP(E5912,Saldo!$P$8:$Q$1009,2,FALSE)),"")</f>
        <v/>
      </c>
      <c r="J5912" s="76"/>
      <c r="K5912" s="28" t="str">
        <f t="shared" si="92"/>
        <v/>
      </c>
    </row>
    <row r="5913" spans="1:11" ht="18.95" customHeight="1" x14ac:dyDescent="0.25">
      <c r="A5913" s="52"/>
      <c r="C5913" s="76"/>
      <c r="D5913" s="185"/>
      <c r="E5913" s="76"/>
      <c r="F5913" s="76" t="str">
        <f>IF(E5913="","",IFERROR(VLOOKUP(E5913,Cadastro!$C$9:$D$1009,2,FALSE),"PROD. NÃO ENCONTRADO"))</f>
        <v/>
      </c>
      <c r="G5913" s="94"/>
      <c r="H5913" s="69" t="str">
        <f>IFERROR(G5913*VLOOKUP(E5913,Saldo!$P$8:$U$1009,6,FALSE),"")</f>
        <v/>
      </c>
      <c r="I5913" s="104" t="str">
        <f>IFERROR(IF(D5913="","",VLOOKUP(E5913,Saldo!$P$8:$Q$1009,2,FALSE)),"")</f>
        <v/>
      </c>
      <c r="J5913" s="76"/>
      <c r="K5913" s="28" t="str">
        <f t="shared" si="92"/>
        <v/>
      </c>
    </row>
    <row r="5914" spans="1:11" ht="18.95" customHeight="1" x14ac:dyDescent="0.25">
      <c r="A5914" s="52"/>
      <c r="C5914" s="76"/>
      <c r="D5914" s="185"/>
      <c r="E5914" s="76"/>
      <c r="F5914" s="76" t="str">
        <f>IF(E5914="","",IFERROR(VLOOKUP(E5914,Cadastro!$C$9:$D$1009,2,FALSE),"PROD. NÃO ENCONTRADO"))</f>
        <v/>
      </c>
      <c r="G5914" s="94"/>
      <c r="H5914" s="69" t="str">
        <f>IFERROR(G5914*VLOOKUP(E5914,Saldo!$P$8:$U$1009,6,FALSE),"")</f>
        <v/>
      </c>
      <c r="I5914" s="104" t="str">
        <f>IFERROR(IF(D5914="","",VLOOKUP(E5914,Saldo!$P$8:$Q$1009,2,FALSE)),"")</f>
        <v/>
      </c>
      <c r="J5914" s="76"/>
      <c r="K5914" s="28" t="str">
        <f t="shared" si="92"/>
        <v/>
      </c>
    </row>
    <row r="5915" spans="1:11" ht="18.95" customHeight="1" x14ac:dyDescent="0.25">
      <c r="A5915" s="52"/>
      <c r="C5915" s="76"/>
      <c r="D5915" s="185"/>
      <c r="E5915" s="76"/>
      <c r="F5915" s="76" t="str">
        <f>IF(E5915="","",IFERROR(VLOOKUP(E5915,Cadastro!$C$9:$D$1009,2,FALSE),"PROD. NÃO ENCONTRADO"))</f>
        <v/>
      </c>
      <c r="G5915" s="94"/>
      <c r="H5915" s="69" t="str">
        <f>IFERROR(G5915*VLOOKUP(E5915,Saldo!$P$8:$U$1009,6,FALSE),"")</f>
        <v/>
      </c>
      <c r="I5915" s="104" t="str">
        <f>IFERROR(IF(D5915="","",VLOOKUP(E5915,Saldo!$P$8:$Q$1009,2,FALSE)),"")</f>
        <v/>
      </c>
      <c r="J5915" s="76"/>
      <c r="K5915" s="28" t="str">
        <f t="shared" si="92"/>
        <v/>
      </c>
    </row>
    <row r="5916" spans="1:11" ht="18.95" customHeight="1" x14ac:dyDescent="0.25">
      <c r="A5916" s="52"/>
      <c r="C5916" s="76"/>
      <c r="D5916" s="185"/>
      <c r="E5916" s="76"/>
      <c r="F5916" s="76" t="str">
        <f>IF(E5916="","",IFERROR(VLOOKUP(E5916,Cadastro!$C$9:$D$1009,2,FALSE),"PROD. NÃO ENCONTRADO"))</f>
        <v/>
      </c>
      <c r="G5916" s="94"/>
      <c r="H5916" s="69" t="str">
        <f>IFERROR(G5916*VLOOKUP(E5916,Saldo!$P$8:$U$1009,6,FALSE),"")</f>
        <v/>
      </c>
      <c r="I5916" s="104" t="str">
        <f>IFERROR(IF(D5916="","",VLOOKUP(E5916,Saldo!$P$8:$Q$1009,2,FALSE)),"")</f>
        <v/>
      </c>
      <c r="J5916" s="76"/>
      <c r="K5916" s="28" t="str">
        <f t="shared" si="92"/>
        <v/>
      </c>
    </row>
    <row r="5917" spans="1:11" ht="18.95" customHeight="1" x14ac:dyDescent="0.25">
      <c r="A5917" s="52"/>
      <c r="C5917" s="76"/>
      <c r="D5917" s="185"/>
      <c r="E5917" s="76"/>
      <c r="F5917" s="76" t="str">
        <f>IF(E5917="","",IFERROR(VLOOKUP(E5917,Cadastro!$C$9:$D$1009,2,FALSE),"PROD. NÃO ENCONTRADO"))</f>
        <v/>
      </c>
      <c r="G5917" s="94"/>
      <c r="H5917" s="69" t="str">
        <f>IFERROR(G5917*VLOOKUP(E5917,Saldo!$P$8:$U$1009,6,FALSE),"")</f>
        <v/>
      </c>
      <c r="I5917" s="104" t="str">
        <f>IFERROR(IF(D5917="","",VLOOKUP(E5917,Saldo!$P$8:$Q$1009,2,FALSE)),"")</f>
        <v/>
      </c>
      <c r="J5917" s="76"/>
      <c r="K5917" s="28" t="str">
        <f t="shared" si="92"/>
        <v/>
      </c>
    </row>
    <row r="5918" spans="1:11" ht="18.95" customHeight="1" x14ac:dyDescent="0.25">
      <c r="A5918" s="52"/>
      <c r="C5918" s="76"/>
      <c r="D5918" s="185"/>
      <c r="E5918" s="76"/>
      <c r="F5918" s="76" t="str">
        <f>IF(E5918="","",IFERROR(VLOOKUP(E5918,Cadastro!$C$9:$D$1009,2,FALSE),"PROD. NÃO ENCONTRADO"))</f>
        <v/>
      </c>
      <c r="G5918" s="94"/>
      <c r="H5918" s="69" t="str">
        <f>IFERROR(G5918*VLOOKUP(E5918,Saldo!$P$8:$U$1009,6,FALSE),"")</f>
        <v/>
      </c>
      <c r="I5918" s="104" t="str">
        <f>IFERROR(IF(D5918="","",VLOOKUP(E5918,Saldo!$P$8:$Q$1009,2,FALSE)),"")</f>
        <v/>
      </c>
      <c r="J5918" s="76"/>
      <c r="K5918" s="28" t="str">
        <f t="shared" si="92"/>
        <v/>
      </c>
    </row>
    <row r="5919" spans="1:11" ht="18.95" customHeight="1" x14ac:dyDescent="0.25">
      <c r="A5919" s="52"/>
      <c r="C5919" s="76"/>
      <c r="D5919" s="185"/>
      <c r="E5919" s="76"/>
      <c r="F5919" s="76" t="str">
        <f>IF(E5919="","",IFERROR(VLOOKUP(E5919,Cadastro!$C$9:$D$1009,2,FALSE),"PROD. NÃO ENCONTRADO"))</f>
        <v/>
      </c>
      <c r="G5919" s="94"/>
      <c r="H5919" s="69" t="str">
        <f>IFERROR(G5919*VLOOKUP(E5919,Saldo!$P$8:$U$1009,6,FALSE),"")</f>
        <v/>
      </c>
      <c r="I5919" s="104" t="str">
        <f>IFERROR(IF(D5919="","",VLOOKUP(E5919,Saldo!$P$8:$Q$1009,2,FALSE)),"")</f>
        <v/>
      </c>
      <c r="J5919" s="76"/>
      <c r="K5919" s="28" t="str">
        <f t="shared" si="92"/>
        <v/>
      </c>
    </row>
    <row r="5920" spans="1:11" ht="18.95" customHeight="1" x14ac:dyDescent="0.25">
      <c r="A5920" s="52"/>
      <c r="C5920" s="76"/>
      <c r="D5920" s="185"/>
      <c r="E5920" s="76"/>
      <c r="F5920" s="76" t="str">
        <f>IF(E5920="","",IFERROR(VLOOKUP(E5920,Cadastro!$C$9:$D$1009,2,FALSE),"PROD. NÃO ENCONTRADO"))</f>
        <v/>
      </c>
      <c r="G5920" s="94"/>
      <c r="H5920" s="69" t="str">
        <f>IFERROR(G5920*VLOOKUP(E5920,Saldo!$P$8:$U$1009,6,FALSE),"")</f>
        <v/>
      </c>
      <c r="I5920" s="104" t="str">
        <f>IFERROR(IF(D5920="","",VLOOKUP(E5920,Saldo!$P$8:$Q$1009,2,FALSE)),"")</f>
        <v/>
      </c>
      <c r="J5920" s="76"/>
      <c r="K5920" s="28" t="str">
        <f t="shared" si="92"/>
        <v/>
      </c>
    </row>
    <row r="5921" spans="1:11" ht="18.95" customHeight="1" x14ac:dyDescent="0.25">
      <c r="A5921" s="52"/>
      <c r="C5921" s="76"/>
      <c r="D5921" s="185"/>
      <c r="E5921" s="76"/>
      <c r="F5921" s="76" t="str">
        <f>IF(E5921="","",IFERROR(VLOOKUP(E5921,Cadastro!$C$9:$D$1009,2,FALSE),"PROD. NÃO ENCONTRADO"))</f>
        <v/>
      </c>
      <c r="G5921" s="94"/>
      <c r="H5921" s="69" t="str">
        <f>IFERROR(G5921*VLOOKUP(E5921,Saldo!$P$8:$U$1009,6,FALSE),"")</f>
        <v/>
      </c>
      <c r="I5921" s="104" t="str">
        <f>IFERROR(IF(D5921="","",VLOOKUP(E5921,Saldo!$P$8:$Q$1009,2,FALSE)),"")</f>
        <v/>
      </c>
      <c r="J5921" s="76"/>
      <c r="K5921" s="28" t="str">
        <f t="shared" si="92"/>
        <v/>
      </c>
    </row>
    <row r="5922" spans="1:11" ht="18.95" customHeight="1" x14ac:dyDescent="0.25">
      <c r="A5922" s="52"/>
      <c r="C5922" s="76"/>
      <c r="D5922" s="185"/>
      <c r="E5922" s="76"/>
      <c r="F5922" s="76" t="str">
        <f>IF(E5922="","",IFERROR(VLOOKUP(E5922,Cadastro!$C$9:$D$1009,2,FALSE),"PROD. NÃO ENCONTRADO"))</f>
        <v/>
      </c>
      <c r="G5922" s="94"/>
      <c r="H5922" s="69" t="str">
        <f>IFERROR(G5922*VLOOKUP(E5922,Saldo!$P$8:$U$1009,6,FALSE),"")</f>
        <v/>
      </c>
      <c r="I5922" s="104" t="str">
        <f>IFERROR(IF(D5922="","",VLOOKUP(E5922,Saldo!$P$8:$Q$1009,2,FALSE)),"")</f>
        <v/>
      </c>
      <c r="J5922" s="76"/>
      <c r="K5922" s="28" t="str">
        <f t="shared" si="92"/>
        <v/>
      </c>
    </row>
    <row r="5923" spans="1:11" ht="18.95" customHeight="1" x14ac:dyDescent="0.25">
      <c r="A5923" s="52"/>
      <c r="C5923" s="76"/>
      <c r="D5923" s="185"/>
      <c r="E5923" s="76"/>
      <c r="F5923" s="76" t="str">
        <f>IF(E5923="","",IFERROR(VLOOKUP(E5923,Cadastro!$C$9:$D$1009,2,FALSE),"PROD. NÃO ENCONTRADO"))</f>
        <v/>
      </c>
      <c r="G5923" s="94"/>
      <c r="H5923" s="69" t="str">
        <f>IFERROR(G5923*VLOOKUP(E5923,Saldo!$P$8:$U$1009,6,FALSE),"")</f>
        <v/>
      </c>
      <c r="I5923" s="104" t="str">
        <f>IFERROR(IF(D5923="","",VLOOKUP(E5923,Saldo!$P$8:$Q$1009,2,FALSE)),"")</f>
        <v/>
      </c>
      <c r="J5923" s="76"/>
      <c r="K5923" s="28" t="str">
        <f t="shared" si="92"/>
        <v/>
      </c>
    </row>
    <row r="5924" spans="1:11" ht="18.95" customHeight="1" x14ac:dyDescent="0.25">
      <c r="A5924" s="52"/>
      <c r="C5924" s="76"/>
      <c r="D5924" s="185"/>
      <c r="E5924" s="76"/>
      <c r="F5924" s="76" t="str">
        <f>IF(E5924="","",IFERROR(VLOOKUP(E5924,Cadastro!$C$9:$D$1009,2,FALSE),"PROD. NÃO ENCONTRADO"))</f>
        <v/>
      </c>
      <c r="G5924" s="94"/>
      <c r="H5924" s="69" t="str">
        <f>IFERROR(G5924*VLOOKUP(E5924,Saldo!$P$8:$U$1009,6,FALSE),"")</f>
        <v/>
      </c>
      <c r="I5924" s="104" t="str">
        <f>IFERROR(IF(D5924="","",VLOOKUP(E5924,Saldo!$P$8:$Q$1009,2,FALSE)),"")</f>
        <v/>
      </c>
      <c r="J5924" s="76"/>
      <c r="K5924" s="28" t="str">
        <f t="shared" si="92"/>
        <v/>
      </c>
    </row>
    <row r="5925" spans="1:11" ht="18.95" customHeight="1" x14ac:dyDescent="0.25">
      <c r="A5925" s="52"/>
      <c r="C5925" s="76"/>
      <c r="D5925" s="185"/>
      <c r="E5925" s="76"/>
      <c r="F5925" s="76" t="str">
        <f>IF(E5925="","",IFERROR(VLOOKUP(E5925,Cadastro!$C$9:$D$1009,2,FALSE),"PROD. NÃO ENCONTRADO"))</f>
        <v/>
      </c>
      <c r="G5925" s="94"/>
      <c r="H5925" s="69" t="str">
        <f>IFERROR(G5925*VLOOKUP(E5925,Saldo!$P$8:$U$1009,6,FALSE),"")</f>
        <v/>
      </c>
      <c r="I5925" s="104" t="str">
        <f>IFERROR(IF(D5925="","",VLOOKUP(E5925,Saldo!$P$8:$Q$1009,2,FALSE)),"")</f>
        <v/>
      </c>
      <c r="J5925" s="76"/>
      <c r="K5925" s="28" t="str">
        <f t="shared" si="92"/>
        <v/>
      </c>
    </row>
    <row r="5926" spans="1:11" ht="18.95" customHeight="1" x14ac:dyDescent="0.25">
      <c r="A5926" s="52"/>
      <c r="C5926" s="76"/>
      <c r="D5926" s="185"/>
      <c r="E5926" s="76"/>
      <c r="F5926" s="76" t="str">
        <f>IF(E5926="","",IFERROR(VLOOKUP(E5926,Cadastro!$C$9:$D$1009,2,FALSE),"PROD. NÃO ENCONTRADO"))</f>
        <v/>
      </c>
      <c r="G5926" s="94"/>
      <c r="H5926" s="69" t="str">
        <f>IFERROR(G5926*VLOOKUP(E5926,Saldo!$P$8:$U$1009,6,FALSE),"")</f>
        <v/>
      </c>
      <c r="I5926" s="104" t="str">
        <f>IFERROR(IF(D5926="","",VLOOKUP(E5926,Saldo!$P$8:$Q$1009,2,FALSE)),"")</f>
        <v/>
      </c>
      <c r="J5926" s="76"/>
      <c r="K5926" s="28" t="str">
        <f t="shared" si="92"/>
        <v/>
      </c>
    </row>
    <row r="5927" spans="1:11" ht="18.95" customHeight="1" x14ac:dyDescent="0.25">
      <c r="A5927" s="52"/>
      <c r="C5927" s="76"/>
      <c r="D5927" s="185"/>
      <c r="E5927" s="76"/>
      <c r="F5927" s="76" t="str">
        <f>IF(E5927="","",IFERROR(VLOOKUP(E5927,Cadastro!$C$9:$D$1009,2,FALSE),"PROD. NÃO ENCONTRADO"))</f>
        <v/>
      </c>
      <c r="G5927" s="94"/>
      <c r="H5927" s="69" t="str">
        <f>IFERROR(G5927*VLOOKUP(E5927,Saldo!$P$8:$U$1009,6,FALSE),"")</f>
        <v/>
      </c>
      <c r="I5927" s="104" t="str">
        <f>IFERROR(IF(D5927="","",VLOOKUP(E5927,Saldo!$P$8:$Q$1009,2,FALSE)),"")</f>
        <v/>
      </c>
      <c r="J5927" s="76"/>
      <c r="K5927" s="28" t="str">
        <f t="shared" si="92"/>
        <v/>
      </c>
    </row>
    <row r="5928" spans="1:11" ht="18.95" customHeight="1" x14ac:dyDescent="0.25">
      <c r="A5928" s="52"/>
      <c r="C5928" s="76"/>
      <c r="D5928" s="185"/>
      <c r="E5928" s="76"/>
      <c r="F5928" s="76" t="str">
        <f>IF(E5928="","",IFERROR(VLOOKUP(E5928,Cadastro!$C$9:$D$1009,2,FALSE),"PROD. NÃO ENCONTRADO"))</f>
        <v/>
      </c>
      <c r="G5928" s="94"/>
      <c r="H5928" s="69" t="str">
        <f>IFERROR(G5928*VLOOKUP(E5928,Saldo!$P$8:$U$1009,6,FALSE),"")</f>
        <v/>
      </c>
      <c r="I5928" s="104" t="str">
        <f>IFERROR(IF(D5928="","",VLOOKUP(E5928,Saldo!$P$8:$Q$1009,2,FALSE)),"")</f>
        <v/>
      </c>
      <c r="J5928" s="76"/>
      <c r="K5928" s="28" t="str">
        <f t="shared" si="92"/>
        <v/>
      </c>
    </row>
    <row r="5929" spans="1:11" ht="18.95" customHeight="1" x14ac:dyDescent="0.25">
      <c r="A5929" s="52"/>
      <c r="C5929" s="76"/>
      <c r="D5929" s="185"/>
      <c r="E5929" s="76"/>
      <c r="F5929" s="76" t="str">
        <f>IF(E5929="","",IFERROR(VLOOKUP(E5929,Cadastro!$C$9:$D$1009,2,FALSE),"PROD. NÃO ENCONTRADO"))</f>
        <v/>
      </c>
      <c r="G5929" s="94"/>
      <c r="H5929" s="69" t="str">
        <f>IFERROR(G5929*VLOOKUP(E5929,Saldo!$P$8:$U$1009,6,FALSE),"")</f>
        <v/>
      </c>
      <c r="I5929" s="104" t="str">
        <f>IFERROR(IF(D5929="","",VLOOKUP(E5929,Saldo!$P$8:$Q$1009,2,FALSE)),"")</f>
        <v/>
      </c>
      <c r="J5929" s="76"/>
      <c r="K5929" s="28" t="str">
        <f t="shared" si="92"/>
        <v/>
      </c>
    </row>
    <row r="5930" spans="1:11" ht="18.95" customHeight="1" x14ac:dyDescent="0.25">
      <c r="A5930" s="52"/>
      <c r="C5930" s="76"/>
      <c r="D5930" s="185"/>
      <c r="E5930" s="76"/>
      <c r="F5930" s="76" t="str">
        <f>IF(E5930="","",IFERROR(VLOOKUP(E5930,Cadastro!$C$9:$D$1009,2,FALSE),"PROD. NÃO ENCONTRADO"))</f>
        <v/>
      </c>
      <c r="G5930" s="94"/>
      <c r="H5930" s="69" t="str">
        <f>IFERROR(G5930*VLOOKUP(E5930,Saldo!$P$8:$U$1009,6,FALSE),"")</f>
        <v/>
      </c>
      <c r="I5930" s="104" t="str">
        <f>IFERROR(IF(D5930="","",VLOOKUP(E5930,Saldo!$P$8:$Q$1009,2,FALSE)),"")</f>
        <v/>
      </c>
      <c r="J5930" s="76"/>
      <c r="K5930" s="28" t="str">
        <f t="shared" si="92"/>
        <v/>
      </c>
    </row>
    <row r="5931" spans="1:11" ht="18.95" customHeight="1" x14ac:dyDescent="0.25">
      <c r="A5931" s="52"/>
      <c r="C5931" s="76"/>
      <c r="D5931" s="185"/>
      <c r="E5931" s="76"/>
      <c r="F5931" s="76" t="str">
        <f>IF(E5931="","",IFERROR(VLOOKUP(E5931,Cadastro!$C$9:$D$1009,2,FALSE),"PROD. NÃO ENCONTRADO"))</f>
        <v/>
      </c>
      <c r="G5931" s="94"/>
      <c r="H5931" s="69" t="str">
        <f>IFERROR(G5931*VLOOKUP(E5931,Saldo!$P$8:$U$1009,6,FALSE),"")</f>
        <v/>
      </c>
      <c r="I5931" s="104" t="str">
        <f>IFERROR(IF(D5931="","",VLOOKUP(E5931,Saldo!$P$8:$Q$1009,2,FALSE)),"")</f>
        <v/>
      </c>
      <c r="J5931" s="76"/>
      <c r="K5931" s="28" t="str">
        <f t="shared" si="92"/>
        <v/>
      </c>
    </row>
    <row r="5932" spans="1:11" ht="18.95" customHeight="1" x14ac:dyDescent="0.25">
      <c r="A5932" s="52"/>
      <c r="C5932" s="76"/>
      <c r="D5932" s="185"/>
      <c r="E5932" s="76"/>
      <c r="F5932" s="76" t="str">
        <f>IF(E5932="","",IFERROR(VLOOKUP(E5932,Cadastro!$C$9:$D$1009,2,FALSE),"PROD. NÃO ENCONTRADO"))</f>
        <v/>
      </c>
      <c r="G5932" s="94"/>
      <c r="H5932" s="69" t="str">
        <f>IFERROR(G5932*VLOOKUP(E5932,Saldo!$P$8:$U$1009,6,FALSE),"")</f>
        <v/>
      </c>
      <c r="I5932" s="104" t="str">
        <f>IFERROR(IF(D5932="","",VLOOKUP(E5932,Saldo!$P$8:$Q$1009,2,FALSE)),"")</f>
        <v/>
      </c>
      <c r="J5932" s="76"/>
      <c r="K5932" s="28" t="str">
        <f t="shared" si="92"/>
        <v/>
      </c>
    </row>
    <row r="5933" spans="1:11" ht="18.95" customHeight="1" x14ac:dyDescent="0.25">
      <c r="A5933" s="52"/>
      <c r="C5933" s="76"/>
      <c r="D5933" s="185"/>
      <c r="E5933" s="76"/>
      <c r="F5933" s="76" t="str">
        <f>IF(E5933="","",IFERROR(VLOOKUP(E5933,Cadastro!$C$9:$D$1009,2,FALSE),"PROD. NÃO ENCONTRADO"))</f>
        <v/>
      </c>
      <c r="G5933" s="94"/>
      <c r="H5933" s="69" t="str">
        <f>IFERROR(G5933*VLOOKUP(E5933,Saldo!$P$8:$U$1009,6,FALSE),"")</f>
        <v/>
      </c>
      <c r="I5933" s="104" t="str">
        <f>IFERROR(IF(D5933="","",VLOOKUP(E5933,Saldo!$P$8:$Q$1009,2,FALSE)),"")</f>
        <v/>
      </c>
      <c r="J5933" s="76"/>
      <c r="K5933" s="28" t="str">
        <f t="shared" si="92"/>
        <v/>
      </c>
    </row>
    <row r="5934" spans="1:11" ht="18.95" customHeight="1" x14ac:dyDescent="0.25">
      <c r="A5934" s="52"/>
      <c r="C5934" s="76"/>
      <c r="D5934" s="185"/>
      <c r="E5934" s="76"/>
      <c r="F5934" s="76" t="str">
        <f>IF(E5934="","",IFERROR(VLOOKUP(E5934,Cadastro!$C$9:$D$1009,2,FALSE),"PROD. NÃO ENCONTRADO"))</f>
        <v/>
      </c>
      <c r="G5934" s="94"/>
      <c r="H5934" s="69" t="str">
        <f>IFERROR(G5934*VLOOKUP(E5934,Saldo!$P$8:$U$1009,6,FALSE),"")</f>
        <v/>
      </c>
      <c r="I5934" s="104" t="str">
        <f>IFERROR(IF(D5934="","",VLOOKUP(E5934,Saldo!$P$8:$Q$1009,2,FALSE)),"")</f>
        <v/>
      </c>
      <c r="J5934" s="76"/>
      <c r="K5934" s="28" t="str">
        <f t="shared" si="92"/>
        <v/>
      </c>
    </row>
    <row r="5935" spans="1:11" ht="18.95" customHeight="1" x14ac:dyDescent="0.25">
      <c r="A5935" s="52"/>
      <c r="C5935" s="76"/>
      <c r="D5935" s="185"/>
      <c r="E5935" s="76"/>
      <c r="F5935" s="76" t="str">
        <f>IF(E5935="","",IFERROR(VLOOKUP(E5935,Cadastro!$C$9:$D$1009,2,FALSE),"PROD. NÃO ENCONTRADO"))</f>
        <v/>
      </c>
      <c r="G5935" s="94"/>
      <c r="H5935" s="69" t="str">
        <f>IFERROR(G5935*VLOOKUP(E5935,Saldo!$P$8:$U$1009,6,FALSE),"")</f>
        <v/>
      </c>
      <c r="I5935" s="104" t="str">
        <f>IFERROR(IF(D5935="","",VLOOKUP(E5935,Saldo!$P$8:$Q$1009,2,FALSE)),"")</f>
        <v/>
      </c>
      <c r="J5935" s="76"/>
      <c r="K5935" s="28" t="str">
        <f t="shared" si="92"/>
        <v/>
      </c>
    </row>
    <row r="5936" spans="1:11" ht="18.95" customHeight="1" x14ac:dyDescent="0.25">
      <c r="A5936" s="52"/>
      <c r="C5936" s="76"/>
      <c r="D5936" s="185"/>
      <c r="E5936" s="76"/>
      <c r="F5936" s="76" t="str">
        <f>IF(E5936="","",IFERROR(VLOOKUP(E5936,Cadastro!$C$9:$D$1009,2,FALSE),"PROD. NÃO ENCONTRADO"))</f>
        <v/>
      </c>
      <c r="G5936" s="94"/>
      <c r="H5936" s="69" t="str">
        <f>IFERROR(G5936*VLOOKUP(E5936,Saldo!$P$8:$U$1009,6,FALSE),"")</f>
        <v/>
      </c>
      <c r="I5936" s="104" t="str">
        <f>IFERROR(IF(D5936="","",VLOOKUP(E5936,Saldo!$P$8:$Q$1009,2,FALSE)),"")</f>
        <v/>
      </c>
      <c r="J5936" s="76"/>
      <c r="K5936" s="28" t="str">
        <f t="shared" si="92"/>
        <v/>
      </c>
    </row>
    <row r="5937" spans="1:11" ht="18.95" customHeight="1" x14ac:dyDescent="0.25">
      <c r="A5937" s="52"/>
      <c r="C5937" s="76"/>
      <c r="D5937" s="185"/>
      <c r="E5937" s="76"/>
      <c r="F5937" s="76" t="str">
        <f>IF(E5937="","",IFERROR(VLOOKUP(E5937,Cadastro!$C$9:$D$1009,2,FALSE),"PROD. NÃO ENCONTRADO"))</f>
        <v/>
      </c>
      <c r="G5937" s="94"/>
      <c r="H5937" s="69" t="str">
        <f>IFERROR(G5937*VLOOKUP(E5937,Saldo!$P$8:$U$1009,6,FALSE),"")</f>
        <v/>
      </c>
      <c r="I5937" s="104" t="str">
        <f>IFERROR(IF(D5937="","",VLOOKUP(E5937,Saldo!$P$8:$Q$1009,2,FALSE)),"")</f>
        <v/>
      </c>
      <c r="J5937" s="76"/>
      <c r="K5937" s="28" t="str">
        <f t="shared" si="92"/>
        <v/>
      </c>
    </row>
    <row r="5938" spans="1:11" ht="18.95" customHeight="1" x14ac:dyDescent="0.25">
      <c r="A5938" s="52"/>
      <c r="C5938" s="76"/>
      <c r="D5938" s="185"/>
      <c r="E5938" s="76"/>
      <c r="F5938" s="76" t="str">
        <f>IF(E5938="","",IFERROR(VLOOKUP(E5938,Cadastro!$C$9:$D$1009,2,FALSE),"PROD. NÃO ENCONTRADO"))</f>
        <v/>
      </c>
      <c r="G5938" s="94"/>
      <c r="H5938" s="69" t="str">
        <f>IFERROR(G5938*VLOOKUP(E5938,Saldo!$P$8:$U$1009,6,FALSE),"")</f>
        <v/>
      </c>
      <c r="I5938" s="104" t="str">
        <f>IFERROR(IF(D5938="","",VLOOKUP(E5938,Saldo!$P$8:$Q$1009,2,FALSE)),"")</f>
        <v/>
      </c>
      <c r="J5938" s="76"/>
      <c r="K5938" s="28" t="str">
        <f t="shared" si="92"/>
        <v/>
      </c>
    </row>
    <row r="5939" spans="1:11" ht="18.95" customHeight="1" x14ac:dyDescent="0.25">
      <c r="A5939" s="52"/>
      <c r="C5939" s="76"/>
      <c r="D5939" s="185"/>
      <c r="E5939" s="76"/>
      <c r="F5939" s="76" t="str">
        <f>IF(E5939="","",IFERROR(VLOOKUP(E5939,Cadastro!$C$9:$D$1009,2,FALSE),"PROD. NÃO ENCONTRADO"))</f>
        <v/>
      </c>
      <c r="G5939" s="94"/>
      <c r="H5939" s="69" t="str">
        <f>IFERROR(G5939*VLOOKUP(E5939,Saldo!$P$8:$U$1009,6,FALSE),"")</f>
        <v/>
      </c>
      <c r="I5939" s="104" t="str">
        <f>IFERROR(IF(D5939="","",VLOOKUP(E5939,Saldo!$P$8:$Q$1009,2,FALSE)),"")</f>
        <v/>
      </c>
      <c r="J5939" s="76"/>
      <c r="K5939" s="28" t="str">
        <f t="shared" si="92"/>
        <v/>
      </c>
    </row>
    <row r="5940" spans="1:11" ht="18.95" customHeight="1" x14ac:dyDescent="0.25">
      <c r="A5940" s="52"/>
      <c r="C5940" s="76"/>
      <c r="D5940" s="185"/>
      <c r="E5940" s="76"/>
      <c r="F5940" s="76" t="str">
        <f>IF(E5940="","",IFERROR(VLOOKUP(E5940,Cadastro!$C$9:$D$1009,2,FALSE),"PROD. NÃO ENCONTRADO"))</f>
        <v/>
      </c>
      <c r="G5940" s="94"/>
      <c r="H5940" s="69" t="str">
        <f>IFERROR(G5940*VLOOKUP(E5940,Saldo!$P$8:$U$1009,6,FALSE),"")</f>
        <v/>
      </c>
      <c r="I5940" s="104" t="str">
        <f>IFERROR(IF(D5940="","",VLOOKUP(E5940,Saldo!$P$8:$Q$1009,2,FALSE)),"")</f>
        <v/>
      </c>
      <c r="J5940" s="76"/>
      <c r="K5940" s="28" t="str">
        <f t="shared" si="92"/>
        <v/>
      </c>
    </row>
    <row r="5941" spans="1:11" ht="18.95" customHeight="1" x14ac:dyDescent="0.25">
      <c r="A5941" s="52"/>
      <c r="C5941" s="76"/>
      <c r="D5941" s="185"/>
      <c r="E5941" s="76"/>
      <c r="F5941" s="76" t="str">
        <f>IF(E5941="","",IFERROR(VLOOKUP(E5941,Cadastro!$C$9:$D$1009,2,FALSE),"PROD. NÃO ENCONTRADO"))</f>
        <v/>
      </c>
      <c r="G5941" s="94"/>
      <c r="H5941" s="69" t="str">
        <f>IFERROR(G5941*VLOOKUP(E5941,Saldo!$P$8:$U$1009,6,FALSE),"")</f>
        <v/>
      </c>
      <c r="I5941" s="104" t="str">
        <f>IFERROR(IF(D5941="","",VLOOKUP(E5941,Saldo!$P$8:$Q$1009,2,FALSE)),"")</f>
        <v/>
      </c>
      <c r="J5941" s="76"/>
      <c r="K5941" s="28" t="str">
        <f t="shared" si="92"/>
        <v/>
      </c>
    </row>
    <row r="5942" spans="1:11" ht="18.95" customHeight="1" x14ac:dyDescent="0.25">
      <c r="A5942" s="52"/>
      <c r="C5942" s="76"/>
      <c r="D5942" s="185"/>
      <c r="E5942" s="76"/>
      <c r="F5942" s="76" t="str">
        <f>IF(E5942="","",IFERROR(VLOOKUP(E5942,Cadastro!$C$9:$D$1009,2,FALSE),"PROD. NÃO ENCONTRADO"))</f>
        <v/>
      </c>
      <c r="G5942" s="94"/>
      <c r="H5942" s="69" t="str">
        <f>IFERROR(G5942*VLOOKUP(E5942,Saldo!$P$8:$U$1009,6,FALSE),"")</f>
        <v/>
      </c>
      <c r="I5942" s="104" t="str">
        <f>IFERROR(IF(D5942="","",VLOOKUP(E5942,Saldo!$P$8:$Q$1009,2,FALSE)),"")</f>
        <v/>
      </c>
      <c r="J5942" s="76"/>
      <c r="K5942" s="28" t="str">
        <f t="shared" si="92"/>
        <v/>
      </c>
    </row>
    <row r="5943" spans="1:11" ht="18.95" customHeight="1" x14ac:dyDescent="0.25">
      <c r="A5943" s="52"/>
      <c r="C5943" s="76"/>
      <c r="D5943" s="185"/>
      <c r="E5943" s="76"/>
      <c r="F5943" s="76" t="str">
        <f>IF(E5943="","",IFERROR(VLOOKUP(E5943,Cadastro!$C$9:$D$1009,2,FALSE),"PROD. NÃO ENCONTRADO"))</f>
        <v/>
      </c>
      <c r="G5943" s="94"/>
      <c r="H5943" s="69" t="str">
        <f>IFERROR(G5943*VLOOKUP(E5943,Saldo!$P$8:$U$1009,6,FALSE),"")</f>
        <v/>
      </c>
      <c r="I5943" s="104" t="str">
        <f>IFERROR(IF(D5943="","",VLOOKUP(E5943,Saldo!$P$8:$Q$1009,2,FALSE)),"")</f>
        <v/>
      </c>
      <c r="J5943" s="76"/>
      <c r="K5943" s="28" t="str">
        <f t="shared" si="92"/>
        <v/>
      </c>
    </row>
    <row r="5944" spans="1:11" ht="18.95" customHeight="1" x14ac:dyDescent="0.25">
      <c r="A5944" s="52"/>
      <c r="C5944" s="76"/>
      <c r="D5944" s="185"/>
      <c r="E5944" s="76"/>
      <c r="F5944" s="76" t="str">
        <f>IF(E5944="","",IFERROR(VLOOKUP(E5944,Cadastro!$C$9:$D$1009,2,FALSE),"PROD. NÃO ENCONTRADO"))</f>
        <v/>
      </c>
      <c r="G5944" s="94"/>
      <c r="H5944" s="69" t="str">
        <f>IFERROR(G5944*VLOOKUP(E5944,Saldo!$P$8:$U$1009,6,FALSE),"")</f>
        <v/>
      </c>
      <c r="I5944" s="104" t="str">
        <f>IFERROR(IF(D5944="","",VLOOKUP(E5944,Saldo!$P$8:$Q$1009,2,FALSE)),"")</f>
        <v/>
      </c>
      <c r="J5944" s="76"/>
      <c r="K5944" s="28" t="str">
        <f t="shared" si="92"/>
        <v/>
      </c>
    </row>
    <row r="5945" spans="1:11" ht="18.95" customHeight="1" x14ac:dyDescent="0.25">
      <c r="A5945" s="52"/>
      <c r="C5945" s="76"/>
      <c r="D5945" s="185"/>
      <c r="E5945" s="76"/>
      <c r="F5945" s="76" t="str">
        <f>IF(E5945="","",IFERROR(VLOOKUP(E5945,Cadastro!$C$9:$D$1009,2,FALSE),"PROD. NÃO ENCONTRADO"))</f>
        <v/>
      </c>
      <c r="G5945" s="94"/>
      <c r="H5945" s="69" t="str">
        <f>IFERROR(G5945*VLOOKUP(E5945,Saldo!$P$8:$U$1009,6,FALSE),"")</f>
        <v/>
      </c>
      <c r="I5945" s="104" t="str">
        <f>IFERROR(IF(D5945="","",VLOOKUP(E5945,Saldo!$P$8:$Q$1009,2,FALSE)),"")</f>
        <v/>
      </c>
      <c r="J5945" s="76"/>
      <c r="K5945" s="28" t="str">
        <f t="shared" si="92"/>
        <v/>
      </c>
    </row>
    <row r="5946" spans="1:11" ht="18.95" customHeight="1" x14ac:dyDescent="0.25">
      <c r="A5946" s="52"/>
      <c r="C5946" s="76"/>
      <c r="D5946" s="185"/>
      <c r="E5946" s="76"/>
      <c r="F5946" s="76" t="str">
        <f>IF(E5946="","",IFERROR(VLOOKUP(E5946,Cadastro!$C$9:$D$1009,2,FALSE),"PROD. NÃO ENCONTRADO"))</f>
        <v/>
      </c>
      <c r="G5946" s="94"/>
      <c r="H5946" s="69" t="str">
        <f>IFERROR(G5946*VLOOKUP(E5946,Saldo!$P$8:$U$1009,6,FALSE),"")</f>
        <v/>
      </c>
      <c r="I5946" s="104" t="str">
        <f>IFERROR(IF(D5946="","",VLOOKUP(E5946,Saldo!$P$8:$Q$1009,2,FALSE)),"")</f>
        <v/>
      </c>
      <c r="J5946" s="76"/>
      <c r="K5946" s="28" t="str">
        <f t="shared" si="92"/>
        <v/>
      </c>
    </row>
    <row r="5947" spans="1:11" ht="18.95" customHeight="1" x14ac:dyDescent="0.25">
      <c r="A5947" s="52"/>
      <c r="C5947" s="76"/>
      <c r="D5947" s="185"/>
      <c r="E5947" s="76"/>
      <c r="F5947" s="76" t="str">
        <f>IF(E5947="","",IFERROR(VLOOKUP(E5947,Cadastro!$C$9:$D$1009,2,FALSE),"PROD. NÃO ENCONTRADO"))</f>
        <v/>
      </c>
      <c r="G5947" s="94"/>
      <c r="H5947" s="69" t="str">
        <f>IFERROR(G5947*VLOOKUP(E5947,Saldo!$P$8:$U$1009,6,FALSE),"")</f>
        <v/>
      </c>
      <c r="I5947" s="104" t="str">
        <f>IFERROR(IF(D5947="","",VLOOKUP(E5947,Saldo!$P$8:$Q$1009,2,FALSE)),"")</f>
        <v/>
      </c>
      <c r="J5947" s="76"/>
      <c r="K5947" s="28" t="str">
        <f t="shared" si="92"/>
        <v/>
      </c>
    </row>
    <row r="5948" spans="1:11" ht="18.95" customHeight="1" x14ac:dyDescent="0.25">
      <c r="A5948" s="52"/>
      <c r="C5948" s="76"/>
      <c r="D5948" s="185"/>
      <c r="E5948" s="76"/>
      <c r="F5948" s="76" t="str">
        <f>IF(E5948="","",IFERROR(VLOOKUP(E5948,Cadastro!$C$9:$D$1009,2,FALSE),"PROD. NÃO ENCONTRADO"))</f>
        <v/>
      </c>
      <c r="G5948" s="94"/>
      <c r="H5948" s="69" t="str">
        <f>IFERROR(G5948*VLOOKUP(E5948,Saldo!$P$8:$U$1009,6,FALSE),"")</f>
        <v/>
      </c>
      <c r="I5948" s="104" t="str">
        <f>IFERROR(IF(D5948="","",VLOOKUP(E5948,Saldo!$P$8:$Q$1009,2,FALSE)),"")</f>
        <v/>
      </c>
      <c r="J5948" s="76"/>
      <c r="K5948" s="28" t="str">
        <f t="shared" si="92"/>
        <v/>
      </c>
    </row>
    <row r="5949" spans="1:11" ht="18.95" customHeight="1" x14ac:dyDescent="0.25">
      <c r="A5949" s="52"/>
      <c r="C5949" s="76"/>
      <c r="D5949" s="185"/>
      <c r="E5949" s="76"/>
      <c r="F5949" s="76" t="str">
        <f>IF(E5949="","",IFERROR(VLOOKUP(E5949,Cadastro!$C$9:$D$1009,2,FALSE),"PROD. NÃO ENCONTRADO"))</f>
        <v/>
      </c>
      <c r="G5949" s="94"/>
      <c r="H5949" s="69" t="str">
        <f>IFERROR(G5949*VLOOKUP(E5949,Saldo!$P$8:$U$1009,6,FALSE),"")</f>
        <v/>
      </c>
      <c r="I5949" s="104" t="str">
        <f>IFERROR(IF(D5949="","",VLOOKUP(E5949,Saldo!$P$8:$Q$1009,2,FALSE)),"")</f>
        <v/>
      </c>
      <c r="J5949" s="76"/>
      <c r="K5949" s="28" t="str">
        <f t="shared" si="92"/>
        <v/>
      </c>
    </row>
    <row r="5950" spans="1:11" ht="18.95" customHeight="1" x14ac:dyDescent="0.25">
      <c r="A5950" s="52"/>
      <c r="C5950" s="76"/>
      <c r="D5950" s="185"/>
      <c r="E5950" s="76"/>
      <c r="F5950" s="76" t="str">
        <f>IF(E5950="","",IFERROR(VLOOKUP(E5950,Cadastro!$C$9:$D$1009,2,FALSE),"PROD. NÃO ENCONTRADO"))</f>
        <v/>
      </c>
      <c r="G5950" s="94"/>
      <c r="H5950" s="69" t="str">
        <f>IFERROR(G5950*VLOOKUP(E5950,Saldo!$P$8:$U$1009,6,FALSE),"")</f>
        <v/>
      </c>
      <c r="I5950" s="104" t="str">
        <f>IFERROR(IF(D5950="","",VLOOKUP(E5950,Saldo!$P$8:$Q$1009,2,FALSE)),"")</f>
        <v/>
      </c>
      <c r="J5950" s="76"/>
      <c r="K5950" s="28" t="str">
        <f t="shared" si="92"/>
        <v/>
      </c>
    </row>
    <row r="5951" spans="1:11" ht="18.95" customHeight="1" x14ac:dyDescent="0.25">
      <c r="A5951" s="52"/>
      <c r="C5951" s="76"/>
      <c r="D5951" s="185"/>
      <c r="E5951" s="76"/>
      <c r="F5951" s="76" t="str">
        <f>IF(E5951="","",IFERROR(VLOOKUP(E5951,Cadastro!$C$9:$D$1009,2,FALSE),"PROD. NÃO ENCONTRADO"))</f>
        <v/>
      </c>
      <c r="G5951" s="94"/>
      <c r="H5951" s="69" t="str">
        <f>IFERROR(G5951*VLOOKUP(E5951,Saldo!$P$8:$U$1009,6,FALSE),"")</f>
        <v/>
      </c>
      <c r="I5951" s="104" t="str">
        <f>IFERROR(IF(D5951="","",VLOOKUP(E5951,Saldo!$P$8:$Q$1009,2,FALSE)),"")</f>
        <v/>
      </c>
      <c r="J5951" s="76"/>
      <c r="K5951" s="28" t="str">
        <f t="shared" si="92"/>
        <v/>
      </c>
    </row>
    <row r="5952" spans="1:11" ht="18.95" customHeight="1" x14ac:dyDescent="0.25">
      <c r="A5952" s="52"/>
      <c r="C5952" s="76"/>
      <c r="D5952" s="185"/>
      <c r="E5952" s="76"/>
      <c r="F5952" s="76" t="str">
        <f>IF(E5952="","",IFERROR(VLOOKUP(E5952,Cadastro!$C$9:$D$1009,2,FALSE),"PROD. NÃO ENCONTRADO"))</f>
        <v/>
      </c>
      <c r="G5952" s="94"/>
      <c r="H5952" s="69" t="str">
        <f>IFERROR(G5952*VLOOKUP(E5952,Saldo!$P$8:$U$1009,6,FALSE),"")</f>
        <v/>
      </c>
      <c r="I5952" s="104" t="str">
        <f>IFERROR(IF(D5952="","",VLOOKUP(E5952,Saldo!$P$8:$Q$1009,2,FALSE)),"")</f>
        <v/>
      </c>
      <c r="J5952" s="76"/>
      <c r="K5952" s="28" t="str">
        <f t="shared" si="92"/>
        <v/>
      </c>
    </row>
    <row r="5953" spans="1:11" ht="18.95" customHeight="1" x14ac:dyDescent="0.25">
      <c r="A5953" s="52"/>
      <c r="C5953" s="76"/>
      <c r="D5953" s="185"/>
      <c r="E5953" s="76"/>
      <c r="F5953" s="76" t="str">
        <f>IF(E5953="","",IFERROR(VLOOKUP(E5953,Cadastro!$C$9:$D$1009,2,FALSE),"PROD. NÃO ENCONTRADO"))</f>
        <v/>
      </c>
      <c r="G5953" s="94"/>
      <c r="H5953" s="69" t="str">
        <f>IFERROR(G5953*VLOOKUP(E5953,Saldo!$P$8:$U$1009,6,FALSE),"")</f>
        <v/>
      </c>
      <c r="I5953" s="104" t="str">
        <f>IFERROR(IF(D5953="","",VLOOKUP(E5953,Saldo!$P$8:$Q$1009,2,FALSE)),"")</f>
        <v/>
      </c>
      <c r="J5953" s="76"/>
      <c r="K5953" s="28" t="str">
        <f t="shared" si="92"/>
        <v/>
      </c>
    </row>
    <row r="5954" spans="1:11" ht="18.95" customHeight="1" x14ac:dyDescent="0.25">
      <c r="A5954" s="52"/>
      <c r="C5954" s="76"/>
      <c r="D5954" s="185"/>
      <c r="E5954" s="76"/>
      <c r="F5954" s="76" t="str">
        <f>IF(E5954="","",IFERROR(VLOOKUP(E5954,Cadastro!$C$9:$D$1009,2,FALSE),"PROD. NÃO ENCONTRADO"))</f>
        <v/>
      </c>
      <c r="G5954" s="94"/>
      <c r="H5954" s="69" t="str">
        <f>IFERROR(G5954*VLOOKUP(E5954,Saldo!$P$8:$U$1009,6,FALSE),"")</f>
        <v/>
      </c>
      <c r="I5954" s="104" t="str">
        <f>IFERROR(IF(D5954="","",VLOOKUP(E5954,Saldo!$P$8:$Q$1009,2,FALSE)),"")</f>
        <v/>
      </c>
      <c r="J5954" s="76"/>
      <c r="K5954" s="28" t="str">
        <f t="shared" si="92"/>
        <v/>
      </c>
    </row>
    <row r="5955" spans="1:11" ht="18.95" customHeight="1" x14ac:dyDescent="0.25">
      <c r="A5955" s="52"/>
      <c r="C5955" s="76"/>
      <c r="D5955" s="185"/>
      <c r="E5955" s="76"/>
      <c r="F5955" s="76" t="str">
        <f>IF(E5955="","",IFERROR(VLOOKUP(E5955,Cadastro!$C$9:$D$1009,2,FALSE),"PROD. NÃO ENCONTRADO"))</f>
        <v/>
      </c>
      <c r="G5955" s="94"/>
      <c r="H5955" s="69" t="str">
        <f>IFERROR(G5955*VLOOKUP(E5955,Saldo!$P$8:$U$1009,6,FALSE),"")</f>
        <v/>
      </c>
      <c r="I5955" s="104" t="str">
        <f>IFERROR(IF(D5955="","",VLOOKUP(E5955,Saldo!$P$8:$Q$1009,2,FALSE)),"")</f>
        <v/>
      </c>
      <c r="J5955" s="76"/>
      <c r="K5955" s="28" t="str">
        <f t="shared" si="92"/>
        <v/>
      </c>
    </row>
    <row r="5956" spans="1:11" ht="18.95" customHeight="1" x14ac:dyDescent="0.25">
      <c r="A5956" s="52"/>
      <c r="C5956" s="76"/>
      <c r="D5956" s="185"/>
      <c r="E5956" s="76"/>
      <c r="F5956" s="76" t="str">
        <f>IF(E5956="","",IFERROR(VLOOKUP(E5956,Cadastro!$C$9:$D$1009,2,FALSE),"PROD. NÃO ENCONTRADO"))</f>
        <v/>
      </c>
      <c r="G5956" s="94"/>
      <c r="H5956" s="69" t="str">
        <f>IFERROR(G5956*VLOOKUP(E5956,Saldo!$P$8:$U$1009,6,FALSE),"")</f>
        <v/>
      </c>
      <c r="I5956" s="104" t="str">
        <f>IFERROR(IF(D5956="","",VLOOKUP(E5956,Saldo!$P$8:$Q$1009,2,FALSE)),"")</f>
        <v/>
      </c>
      <c r="J5956" s="76"/>
      <c r="K5956" s="28" t="str">
        <f t="shared" si="92"/>
        <v/>
      </c>
    </row>
    <row r="5957" spans="1:11" ht="18.95" customHeight="1" x14ac:dyDescent="0.25">
      <c r="A5957" s="52"/>
      <c r="C5957" s="76"/>
      <c r="D5957" s="185"/>
      <c r="E5957" s="76"/>
      <c r="F5957" s="76" t="str">
        <f>IF(E5957="","",IFERROR(VLOOKUP(E5957,Cadastro!$C$9:$D$1009,2,FALSE),"PROD. NÃO ENCONTRADO"))</f>
        <v/>
      </c>
      <c r="G5957" s="94"/>
      <c r="H5957" s="69" t="str">
        <f>IFERROR(G5957*VLOOKUP(E5957,Saldo!$P$8:$U$1009,6,FALSE),"")</f>
        <v/>
      </c>
      <c r="I5957" s="104" t="str">
        <f>IFERROR(IF(D5957="","",VLOOKUP(E5957,Saldo!$P$8:$Q$1009,2,FALSE)),"")</f>
        <v/>
      </c>
      <c r="J5957" s="76"/>
      <c r="K5957" s="28" t="str">
        <f t="shared" si="92"/>
        <v/>
      </c>
    </row>
    <row r="5958" spans="1:11" ht="18.95" customHeight="1" x14ac:dyDescent="0.25">
      <c r="A5958" s="52"/>
      <c r="C5958" s="76"/>
      <c r="D5958" s="185"/>
      <c r="E5958" s="76"/>
      <c r="F5958" s="76" t="str">
        <f>IF(E5958="","",IFERROR(VLOOKUP(E5958,Cadastro!$C$9:$D$1009,2,FALSE),"PROD. NÃO ENCONTRADO"))</f>
        <v/>
      </c>
      <c r="G5958" s="94"/>
      <c r="H5958" s="69" t="str">
        <f>IFERROR(G5958*VLOOKUP(E5958,Saldo!$P$8:$U$1009,6,FALSE),"")</f>
        <v/>
      </c>
      <c r="I5958" s="104" t="str">
        <f>IFERROR(IF(D5958="","",VLOOKUP(E5958,Saldo!$P$8:$Q$1009,2,FALSE)),"")</f>
        <v/>
      </c>
      <c r="J5958" s="76"/>
      <c r="K5958" s="28" t="str">
        <f t="shared" si="92"/>
        <v/>
      </c>
    </row>
    <row r="5959" spans="1:11" ht="18.95" customHeight="1" x14ac:dyDescent="0.25">
      <c r="A5959" s="52"/>
      <c r="C5959" s="76"/>
      <c r="D5959" s="185"/>
      <c r="E5959" s="76"/>
      <c r="F5959" s="76" t="str">
        <f>IF(E5959="","",IFERROR(VLOOKUP(E5959,Cadastro!$C$9:$D$1009,2,FALSE),"PROD. NÃO ENCONTRADO"))</f>
        <v/>
      </c>
      <c r="G5959" s="94"/>
      <c r="H5959" s="69" t="str">
        <f>IFERROR(G5959*VLOOKUP(E5959,Saldo!$P$8:$U$1009,6,FALSE),"")</f>
        <v/>
      </c>
      <c r="I5959" s="104" t="str">
        <f>IFERROR(IF(D5959="","",VLOOKUP(E5959,Saldo!$P$8:$Q$1009,2,FALSE)),"")</f>
        <v/>
      </c>
      <c r="J5959" s="76"/>
      <c r="K5959" s="28" t="str">
        <f t="shared" si="92"/>
        <v/>
      </c>
    </row>
    <row r="5960" spans="1:11" ht="18.95" customHeight="1" x14ac:dyDescent="0.25">
      <c r="A5960" s="52"/>
      <c r="C5960" s="76"/>
      <c r="D5960" s="185"/>
      <c r="E5960" s="76"/>
      <c r="F5960" s="76" t="str">
        <f>IF(E5960="","",IFERROR(VLOOKUP(E5960,Cadastro!$C$9:$D$1009,2,FALSE),"PROD. NÃO ENCONTRADO"))</f>
        <v/>
      </c>
      <c r="G5960" s="94"/>
      <c r="H5960" s="69" t="str">
        <f>IFERROR(G5960*VLOOKUP(E5960,Saldo!$P$8:$U$1009,6,FALSE),"")</f>
        <v/>
      </c>
      <c r="I5960" s="104" t="str">
        <f>IFERROR(IF(D5960="","",VLOOKUP(E5960,Saldo!$P$8:$Q$1009,2,FALSE)),"")</f>
        <v/>
      </c>
      <c r="J5960" s="76"/>
      <c r="K5960" s="28" t="str">
        <f t="shared" si="92"/>
        <v/>
      </c>
    </row>
    <row r="5961" spans="1:11" ht="18.95" customHeight="1" x14ac:dyDescent="0.25">
      <c r="A5961" s="52"/>
      <c r="C5961" s="76"/>
      <c r="D5961" s="185"/>
      <c r="E5961" s="76"/>
      <c r="F5961" s="76" t="str">
        <f>IF(E5961="","",IFERROR(VLOOKUP(E5961,Cadastro!$C$9:$D$1009,2,FALSE),"PROD. NÃO ENCONTRADO"))</f>
        <v/>
      </c>
      <c r="G5961" s="94"/>
      <c r="H5961" s="69" t="str">
        <f>IFERROR(G5961*VLOOKUP(E5961,Saldo!$P$8:$U$1009,6,FALSE),"")</f>
        <v/>
      </c>
      <c r="I5961" s="104" t="str">
        <f>IFERROR(IF(D5961="","",VLOOKUP(E5961,Saldo!$P$8:$Q$1009,2,FALSE)),"")</f>
        <v/>
      </c>
      <c r="J5961" s="76"/>
      <c r="K5961" s="28" t="str">
        <f t="shared" si="92"/>
        <v/>
      </c>
    </row>
    <row r="5962" spans="1:11" ht="18.95" customHeight="1" x14ac:dyDescent="0.25">
      <c r="A5962" s="52"/>
      <c r="C5962" s="76"/>
      <c r="D5962" s="185"/>
      <c r="E5962" s="76"/>
      <c r="F5962" s="76" t="str">
        <f>IF(E5962="","",IFERROR(VLOOKUP(E5962,Cadastro!$C$9:$D$1009,2,FALSE),"PROD. NÃO ENCONTRADO"))</f>
        <v/>
      </c>
      <c r="G5962" s="94"/>
      <c r="H5962" s="69" t="str">
        <f>IFERROR(G5962*VLOOKUP(E5962,Saldo!$P$8:$U$1009,6,FALSE),"")</f>
        <v/>
      </c>
      <c r="I5962" s="104" t="str">
        <f>IFERROR(IF(D5962="","",VLOOKUP(E5962,Saldo!$P$8:$Q$1009,2,FALSE)),"")</f>
        <v/>
      </c>
      <c r="J5962" s="76"/>
      <c r="K5962" s="28" t="str">
        <f t="shared" ref="K5962:K6009" si="93">IF(D5962="","",MONTH(D5962))</f>
        <v/>
      </c>
    </row>
    <row r="5963" spans="1:11" ht="18.95" customHeight="1" x14ac:dyDescent="0.25">
      <c r="A5963" s="52"/>
      <c r="C5963" s="76"/>
      <c r="D5963" s="185"/>
      <c r="E5963" s="76"/>
      <c r="F5963" s="76" t="str">
        <f>IF(E5963="","",IFERROR(VLOOKUP(E5963,Cadastro!$C$9:$D$1009,2,FALSE),"PROD. NÃO ENCONTRADO"))</f>
        <v/>
      </c>
      <c r="G5963" s="94"/>
      <c r="H5963" s="69" t="str">
        <f>IFERROR(G5963*VLOOKUP(E5963,Saldo!$P$8:$U$1009,6,FALSE),"")</f>
        <v/>
      </c>
      <c r="I5963" s="104" t="str">
        <f>IFERROR(IF(D5963="","",VLOOKUP(E5963,Saldo!$P$8:$Q$1009,2,FALSE)),"")</f>
        <v/>
      </c>
      <c r="J5963" s="76"/>
      <c r="K5963" s="28" t="str">
        <f t="shared" si="93"/>
        <v/>
      </c>
    </row>
    <row r="5964" spans="1:11" ht="18.95" customHeight="1" x14ac:dyDescent="0.25">
      <c r="A5964" s="52"/>
      <c r="C5964" s="76"/>
      <c r="D5964" s="185"/>
      <c r="E5964" s="76"/>
      <c r="F5964" s="76" t="str">
        <f>IF(E5964="","",IFERROR(VLOOKUP(E5964,Cadastro!$C$9:$D$1009,2,FALSE),"PROD. NÃO ENCONTRADO"))</f>
        <v/>
      </c>
      <c r="G5964" s="94"/>
      <c r="H5964" s="69" t="str">
        <f>IFERROR(G5964*VLOOKUP(E5964,Saldo!$P$8:$U$1009,6,FALSE),"")</f>
        <v/>
      </c>
      <c r="I5964" s="104" t="str">
        <f>IFERROR(IF(D5964="","",VLOOKUP(E5964,Saldo!$P$8:$Q$1009,2,FALSE)),"")</f>
        <v/>
      </c>
      <c r="J5964" s="76"/>
      <c r="K5964" s="28" t="str">
        <f t="shared" si="93"/>
        <v/>
      </c>
    </row>
    <row r="5965" spans="1:11" ht="18.95" customHeight="1" x14ac:dyDescent="0.25">
      <c r="A5965" s="52"/>
      <c r="C5965" s="76"/>
      <c r="D5965" s="185"/>
      <c r="E5965" s="76"/>
      <c r="F5965" s="76" t="str">
        <f>IF(E5965="","",IFERROR(VLOOKUP(E5965,Cadastro!$C$9:$D$1009,2,FALSE),"PROD. NÃO ENCONTRADO"))</f>
        <v/>
      </c>
      <c r="G5965" s="94"/>
      <c r="H5965" s="69" t="str">
        <f>IFERROR(G5965*VLOOKUP(E5965,Saldo!$P$8:$U$1009,6,FALSE),"")</f>
        <v/>
      </c>
      <c r="I5965" s="104" t="str">
        <f>IFERROR(IF(D5965="","",VLOOKUP(E5965,Saldo!$P$8:$Q$1009,2,FALSE)),"")</f>
        <v/>
      </c>
      <c r="J5965" s="76"/>
      <c r="K5965" s="28" t="str">
        <f t="shared" si="93"/>
        <v/>
      </c>
    </row>
    <row r="5966" spans="1:11" ht="18.95" customHeight="1" x14ac:dyDescent="0.25">
      <c r="A5966" s="52"/>
      <c r="C5966" s="76"/>
      <c r="D5966" s="185"/>
      <c r="E5966" s="76"/>
      <c r="F5966" s="76" t="str">
        <f>IF(E5966="","",IFERROR(VLOOKUP(E5966,Cadastro!$C$9:$D$1009,2,FALSE),"PROD. NÃO ENCONTRADO"))</f>
        <v/>
      </c>
      <c r="G5966" s="94"/>
      <c r="H5966" s="69" t="str">
        <f>IFERROR(G5966*VLOOKUP(E5966,Saldo!$P$8:$U$1009,6,FALSE),"")</f>
        <v/>
      </c>
      <c r="I5966" s="104" t="str">
        <f>IFERROR(IF(D5966="","",VLOOKUP(E5966,Saldo!$P$8:$Q$1009,2,FALSE)),"")</f>
        <v/>
      </c>
      <c r="J5966" s="76"/>
      <c r="K5966" s="28" t="str">
        <f t="shared" si="93"/>
        <v/>
      </c>
    </row>
    <row r="5967" spans="1:11" ht="18.95" customHeight="1" x14ac:dyDescent="0.25">
      <c r="A5967" s="52"/>
      <c r="C5967" s="76"/>
      <c r="D5967" s="185"/>
      <c r="E5967" s="76"/>
      <c r="F5967" s="76" t="str">
        <f>IF(E5967="","",IFERROR(VLOOKUP(E5967,Cadastro!$C$9:$D$1009,2,FALSE),"PROD. NÃO ENCONTRADO"))</f>
        <v/>
      </c>
      <c r="G5967" s="94"/>
      <c r="H5967" s="69" t="str">
        <f>IFERROR(G5967*VLOOKUP(E5967,Saldo!$P$8:$U$1009,6,FALSE),"")</f>
        <v/>
      </c>
      <c r="I5967" s="104" t="str">
        <f>IFERROR(IF(D5967="","",VLOOKUP(E5967,Saldo!$P$8:$Q$1009,2,FALSE)),"")</f>
        <v/>
      </c>
      <c r="J5967" s="76"/>
      <c r="K5967" s="28" t="str">
        <f t="shared" si="93"/>
        <v/>
      </c>
    </row>
    <row r="5968" spans="1:11" ht="18.95" customHeight="1" x14ac:dyDescent="0.25">
      <c r="A5968" s="52"/>
      <c r="C5968" s="76"/>
      <c r="D5968" s="185"/>
      <c r="E5968" s="76"/>
      <c r="F5968" s="76" t="str">
        <f>IF(E5968="","",IFERROR(VLOOKUP(E5968,Cadastro!$C$9:$D$1009,2,FALSE),"PROD. NÃO ENCONTRADO"))</f>
        <v/>
      </c>
      <c r="G5968" s="94"/>
      <c r="H5968" s="69" t="str">
        <f>IFERROR(G5968*VLOOKUP(E5968,Saldo!$P$8:$U$1009,6,FALSE),"")</f>
        <v/>
      </c>
      <c r="I5968" s="104" t="str">
        <f>IFERROR(IF(D5968="","",VLOOKUP(E5968,Saldo!$P$8:$Q$1009,2,FALSE)),"")</f>
        <v/>
      </c>
      <c r="J5968" s="76"/>
      <c r="K5968" s="28" t="str">
        <f t="shared" si="93"/>
        <v/>
      </c>
    </row>
    <row r="5969" spans="1:11" ht="18.95" customHeight="1" x14ac:dyDescent="0.25">
      <c r="A5969" s="52"/>
      <c r="C5969" s="76"/>
      <c r="D5969" s="185"/>
      <c r="E5969" s="76"/>
      <c r="F5969" s="76" t="str">
        <f>IF(E5969="","",IFERROR(VLOOKUP(E5969,Cadastro!$C$9:$D$1009,2,FALSE),"PROD. NÃO ENCONTRADO"))</f>
        <v/>
      </c>
      <c r="G5969" s="94"/>
      <c r="H5969" s="69" t="str">
        <f>IFERROR(G5969*VLOOKUP(E5969,Saldo!$P$8:$U$1009,6,FALSE),"")</f>
        <v/>
      </c>
      <c r="I5969" s="104" t="str">
        <f>IFERROR(IF(D5969="","",VLOOKUP(E5969,Saldo!$P$8:$Q$1009,2,FALSE)),"")</f>
        <v/>
      </c>
      <c r="J5969" s="76"/>
      <c r="K5969" s="28" t="str">
        <f t="shared" si="93"/>
        <v/>
      </c>
    </row>
    <row r="5970" spans="1:11" ht="18.95" customHeight="1" x14ac:dyDescent="0.25">
      <c r="A5970" s="52"/>
      <c r="C5970" s="76"/>
      <c r="D5970" s="185"/>
      <c r="E5970" s="76"/>
      <c r="F5970" s="76" t="str">
        <f>IF(E5970="","",IFERROR(VLOOKUP(E5970,Cadastro!$C$9:$D$1009,2,FALSE),"PROD. NÃO ENCONTRADO"))</f>
        <v/>
      </c>
      <c r="G5970" s="94"/>
      <c r="H5970" s="69" t="str">
        <f>IFERROR(G5970*VLOOKUP(E5970,Saldo!$P$8:$U$1009,6,FALSE),"")</f>
        <v/>
      </c>
      <c r="I5970" s="104" t="str">
        <f>IFERROR(IF(D5970="","",VLOOKUP(E5970,Saldo!$P$8:$Q$1009,2,FALSE)),"")</f>
        <v/>
      </c>
      <c r="J5970" s="76"/>
      <c r="K5970" s="28" t="str">
        <f t="shared" si="93"/>
        <v/>
      </c>
    </row>
    <row r="5971" spans="1:11" ht="18.95" customHeight="1" x14ac:dyDescent="0.25">
      <c r="A5971" s="52"/>
      <c r="C5971" s="76"/>
      <c r="D5971" s="185"/>
      <c r="E5971" s="76"/>
      <c r="F5971" s="76" t="str">
        <f>IF(E5971="","",IFERROR(VLOOKUP(E5971,Cadastro!$C$9:$D$1009,2,FALSE),"PROD. NÃO ENCONTRADO"))</f>
        <v/>
      </c>
      <c r="G5971" s="94"/>
      <c r="H5971" s="69" t="str">
        <f>IFERROR(G5971*VLOOKUP(E5971,Saldo!$P$8:$U$1009,6,FALSE),"")</f>
        <v/>
      </c>
      <c r="I5971" s="104" t="str">
        <f>IFERROR(IF(D5971="","",VLOOKUP(E5971,Saldo!$P$8:$Q$1009,2,FALSE)),"")</f>
        <v/>
      </c>
      <c r="J5971" s="76"/>
      <c r="K5971" s="28" t="str">
        <f t="shared" si="93"/>
        <v/>
      </c>
    </row>
    <row r="5972" spans="1:11" ht="18.95" customHeight="1" x14ac:dyDescent="0.25">
      <c r="A5972" s="52"/>
      <c r="C5972" s="76"/>
      <c r="D5972" s="185"/>
      <c r="E5972" s="76"/>
      <c r="F5972" s="76" t="str">
        <f>IF(E5972="","",IFERROR(VLOOKUP(E5972,Cadastro!$C$9:$D$1009,2,FALSE),"PROD. NÃO ENCONTRADO"))</f>
        <v/>
      </c>
      <c r="G5972" s="94"/>
      <c r="H5972" s="69" t="str">
        <f>IFERROR(G5972*VLOOKUP(E5972,Saldo!$P$8:$U$1009,6,FALSE),"")</f>
        <v/>
      </c>
      <c r="I5972" s="104" t="str">
        <f>IFERROR(IF(D5972="","",VLOOKUP(E5972,Saldo!$P$8:$Q$1009,2,FALSE)),"")</f>
        <v/>
      </c>
      <c r="J5972" s="76"/>
      <c r="K5972" s="28" t="str">
        <f t="shared" si="93"/>
        <v/>
      </c>
    </row>
    <row r="5973" spans="1:11" ht="18.95" customHeight="1" x14ac:dyDescent="0.25">
      <c r="A5973" s="52"/>
      <c r="C5973" s="76"/>
      <c r="D5973" s="185"/>
      <c r="E5973" s="76"/>
      <c r="F5973" s="76" t="str">
        <f>IF(E5973="","",IFERROR(VLOOKUP(E5973,Cadastro!$C$9:$D$1009,2,FALSE),"PROD. NÃO ENCONTRADO"))</f>
        <v/>
      </c>
      <c r="G5973" s="94"/>
      <c r="H5973" s="69" t="str">
        <f>IFERROR(G5973*VLOOKUP(E5973,Saldo!$P$8:$U$1009,6,FALSE),"")</f>
        <v/>
      </c>
      <c r="I5973" s="104" t="str">
        <f>IFERROR(IF(D5973="","",VLOOKUP(E5973,Saldo!$P$8:$Q$1009,2,FALSE)),"")</f>
        <v/>
      </c>
      <c r="J5973" s="76"/>
      <c r="K5973" s="28" t="str">
        <f t="shared" si="93"/>
        <v/>
      </c>
    </row>
    <row r="5974" spans="1:11" ht="18.95" customHeight="1" x14ac:dyDescent="0.25">
      <c r="A5974" s="52"/>
      <c r="C5974" s="76"/>
      <c r="D5974" s="185"/>
      <c r="E5974" s="76"/>
      <c r="F5974" s="76" t="str">
        <f>IF(E5974="","",IFERROR(VLOOKUP(E5974,Cadastro!$C$9:$D$1009,2,FALSE),"PROD. NÃO ENCONTRADO"))</f>
        <v/>
      </c>
      <c r="G5974" s="94"/>
      <c r="H5974" s="69" t="str">
        <f>IFERROR(G5974*VLOOKUP(E5974,Saldo!$P$8:$U$1009,6,FALSE),"")</f>
        <v/>
      </c>
      <c r="I5974" s="104" t="str">
        <f>IFERROR(IF(D5974="","",VLOOKUP(E5974,Saldo!$P$8:$Q$1009,2,FALSE)),"")</f>
        <v/>
      </c>
      <c r="J5974" s="76"/>
      <c r="K5974" s="28" t="str">
        <f t="shared" si="93"/>
        <v/>
      </c>
    </row>
    <row r="5975" spans="1:11" ht="18.95" customHeight="1" x14ac:dyDescent="0.25">
      <c r="A5975" s="52"/>
      <c r="C5975" s="76"/>
      <c r="D5975" s="185"/>
      <c r="E5975" s="76"/>
      <c r="F5975" s="76" t="str">
        <f>IF(E5975="","",IFERROR(VLOOKUP(E5975,Cadastro!$C$9:$D$1009,2,FALSE),"PROD. NÃO ENCONTRADO"))</f>
        <v/>
      </c>
      <c r="G5975" s="94"/>
      <c r="H5975" s="69" t="str">
        <f>IFERROR(G5975*VLOOKUP(E5975,Saldo!$P$8:$U$1009,6,FALSE),"")</f>
        <v/>
      </c>
      <c r="I5975" s="104" t="str">
        <f>IFERROR(IF(D5975="","",VLOOKUP(E5975,Saldo!$P$8:$Q$1009,2,FALSE)),"")</f>
        <v/>
      </c>
      <c r="J5975" s="76"/>
      <c r="K5975" s="28" t="str">
        <f t="shared" si="93"/>
        <v/>
      </c>
    </row>
    <row r="5976" spans="1:11" ht="18.95" customHeight="1" x14ac:dyDescent="0.25">
      <c r="A5976" s="52"/>
      <c r="C5976" s="76"/>
      <c r="D5976" s="185"/>
      <c r="E5976" s="76"/>
      <c r="F5976" s="76" t="str">
        <f>IF(E5976="","",IFERROR(VLOOKUP(E5976,Cadastro!$C$9:$D$1009,2,FALSE),"PROD. NÃO ENCONTRADO"))</f>
        <v/>
      </c>
      <c r="G5976" s="94"/>
      <c r="H5976" s="69" t="str">
        <f>IFERROR(G5976*VLOOKUP(E5976,Saldo!$P$8:$U$1009,6,FALSE),"")</f>
        <v/>
      </c>
      <c r="I5976" s="104" t="str">
        <f>IFERROR(IF(D5976="","",VLOOKUP(E5976,Saldo!$P$8:$Q$1009,2,FALSE)),"")</f>
        <v/>
      </c>
      <c r="J5976" s="76"/>
      <c r="K5976" s="28" t="str">
        <f t="shared" si="93"/>
        <v/>
      </c>
    </row>
    <row r="5977" spans="1:11" ht="18.95" customHeight="1" x14ac:dyDescent="0.25">
      <c r="A5977" s="52"/>
      <c r="C5977" s="76"/>
      <c r="D5977" s="185"/>
      <c r="E5977" s="76"/>
      <c r="F5977" s="76" t="str">
        <f>IF(E5977="","",IFERROR(VLOOKUP(E5977,Cadastro!$C$9:$D$1009,2,FALSE),"PROD. NÃO ENCONTRADO"))</f>
        <v/>
      </c>
      <c r="G5977" s="94"/>
      <c r="H5977" s="69" t="str">
        <f>IFERROR(G5977*VLOOKUP(E5977,Saldo!$P$8:$U$1009,6,FALSE),"")</f>
        <v/>
      </c>
      <c r="I5977" s="104" t="str">
        <f>IFERROR(IF(D5977="","",VLOOKUP(E5977,Saldo!$P$8:$Q$1009,2,FALSE)),"")</f>
        <v/>
      </c>
      <c r="J5977" s="76"/>
      <c r="K5977" s="28" t="str">
        <f t="shared" si="93"/>
        <v/>
      </c>
    </row>
    <row r="5978" spans="1:11" ht="18.95" customHeight="1" x14ac:dyDescent="0.25">
      <c r="A5978" s="52"/>
      <c r="C5978" s="76"/>
      <c r="D5978" s="185"/>
      <c r="E5978" s="76"/>
      <c r="F5978" s="76" t="str">
        <f>IF(E5978="","",IFERROR(VLOOKUP(E5978,Cadastro!$C$9:$D$1009,2,FALSE),"PROD. NÃO ENCONTRADO"))</f>
        <v/>
      </c>
      <c r="G5978" s="94"/>
      <c r="H5978" s="69" t="str">
        <f>IFERROR(G5978*VLOOKUP(E5978,Saldo!$P$8:$U$1009,6,FALSE),"")</f>
        <v/>
      </c>
      <c r="I5978" s="104" t="str">
        <f>IFERROR(IF(D5978="","",VLOOKUP(E5978,Saldo!$P$8:$Q$1009,2,FALSE)),"")</f>
        <v/>
      </c>
      <c r="J5978" s="76"/>
      <c r="K5978" s="28" t="str">
        <f t="shared" si="93"/>
        <v/>
      </c>
    </row>
    <row r="5979" spans="1:11" ht="18.95" customHeight="1" x14ac:dyDescent="0.25">
      <c r="A5979" s="52"/>
      <c r="C5979" s="76"/>
      <c r="D5979" s="185"/>
      <c r="E5979" s="76"/>
      <c r="F5979" s="76" t="str">
        <f>IF(E5979="","",IFERROR(VLOOKUP(E5979,Cadastro!$C$9:$D$1009,2,FALSE),"PROD. NÃO ENCONTRADO"))</f>
        <v/>
      </c>
      <c r="G5979" s="94"/>
      <c r="H5979" s="69" t="str">
        <f>IFERROR(G5979*VLOOKUP(E5979,Saldo!$P$8:$U$1009,6,FALSE),"")</f>
        <v/>
      </c>
      <c r="I5979" s="104" t="str">
        <f>IFERROR(IF(D5979="","",VLOOKUP(E5979,Saldo!$P$8:$Q$1009,2,FALSE)),"")</f>
        <v/>
      </c>
      <c r="J5979" s="76"/>
      <c r="K5979" s="28" t="str">
        <f t="shared" si="93"/>
        <v/>
      </c>
    </row>
    <row r="5980" spans="1:11" ht="18.95" customHeight="1" x14ac:dyDescent="0.25">
      <c r="A5980" s="52"/>
      <c r="C5980" s="76"/>
      <c r="D5980" s="185"/>
      <c r="E5980" s="76"/>
      <c r="F5980" s="76" t="str">
        <f>IF(E5980="","",IFERROR(VLOOKUP(E5980,Cadastro!$C$9:$D$1009,2,FALSE),"PROD. NÃO ENCONTRADO"))</f>
        <v/>
      </c>
      <c r="G5980" s="94"/>
      <c r="H5980" s="69" t="str">
        <f>IFERROR(G5980*VLOOKUP(E5980,Saldo!$P$8:$U$1009,6,FALSE),"")</f>
        <v/>
      </c>
      <c r="I5980" s="104" t="str">
        <f>IFERROR(IF(D5980="","",VLOOKUP(E5980,Saldo!$P$8:$Q$1009,2,FALSE)),"")</f>
        <v/>
      </c>
      <c r="J5980" s="76"/>
      <c r="K5980" s="28" t="str">
        <f t="shared" si="93"/>
        <v/>
      </c>
    </row>
    <row r="5981" spans="1:11" ht="18.95" customHeight="1" x14ac:dyDescent="0.25">
      <c r="A5981" s="52"/>
      <c r="C5981" s="76"/>
      <c r="D5981" s="185"/>
      <c r="E5981" s="76"/>
      <c r="F5981" s="76" t="str">
        <f>IF(E5981="","",IFERROR(VLOOKUP(E5981,Cadastro!$C$9:$D$1009,2,FALSE),"PROD. NÃO ENCONTRADO"))</f>
        <v/>
      </c>
      <c r="G5981" s="94"/>
      <c r="H5981" s="69" t="str">
        <f>IFERROR(G5981*VLOOKUP(E5981,Saldo!$P$8:$U$1009,6,FALSE),"")</f>
        <v/>
      </c>
      <c r="I5981" s="104" t="str">
        <f>IFERROR(IF(D5981="","",VLOOKUP(E5981,Saldo!$P$8:$Q$1009,2,FALSE)),"")</f>
        <v/>
      </c>
      <c r="J5981" s="76"/>
      <c r="K5981" s="28" t="str">
        <f t="shared" si="93"/>
        <v/>
      </c>
    </row>
    <row r="5982" spans="1:11" ht="18.95" customHeight="1" x14ac:dyDescent="0.25">
      <c r="A5982" s="52"/>
      <c r="C5982" s="76"/>
      <c r="D5982" s="185"/>
      <c r="E5982" s="76"/>
      <c r="F5982" s="76" t="str">
        <f>IF(E5982="","",IFERROR(VLOOKUP(E5982,Cadastro!$C$9:$D$1009,2,FALSE),"PROD. NÃO ENCONTRADO"))</f>
        <v/>
      </c>
      <c r="G5982" s="94"/>
      <c r="H5982" s="69" t="str">
        <f>IFERROR(G5982*VLOOKUP(E5982,Saldo!$P$8:$U$1009,6,FALSE),"")</f>
        <v/>
      </c>
      <c r="I5982" s="104" t="str">
        <f>IFERROR(IF(D5982="","",VLOOKUP(E5982,Saldo!$P$8:$Q$1009,2,FALSE)),"")</f>
        <v/>
      </c>
      <c r="J5982" s="76"/>
      <c r="K5982" s="28" t="str">
        <f t="shared" si="93"/>
        <v/>
      </c>
    </row>
    <row r="5983" spans="1:11" ht="18.95" customHeight="1" x14ac:dyDescent="0.25">
      <c r="A5983" s="52"/>
      <c r="C5983" s="76"/>
      <c r="D5983" s="185"/>
      <c r="E5983" s="76"/>
      <c r="F5983" s="76" t="str">
        <f>IF(E5983="","",IFERROR(VLOOKUP(E5983,Cadastro!$C$9:$D$1009,2,FALSE),"PROD. NÃO ENCONTRADO"))</f>
        <v/>
      </c>
      <c r="G5983" s="94"/>
      <c r="H5983" s="69" t="str">
        <f>IFERROR(G5983*VLOOKUP(E5983,Saldo!$P$8:$U$1009,6,FALSE),"")</f>
        <v/>
      </c>
      <c r="I5983" s="104" t="str">
        <f>IFERROR(IF(D5983="","",VLOOKUP(E5983,Saldo!$P$8:$Q$1009,2,FALSE)),"")</f>
        <v/>
      </c>
      <c r="J5983" s="76"/>
      <c r="K5983" s="28" t="str">
        <f t="shared" si="93"/>
        <v/>
      </c>
    </row>
    <row r="5984" spans="1:11" ht="18.95" customHeight="1" x14ac:dyDescent="0.25">
      <c r="A5984" s="52"/>
      <c r="C5984" s="76"/>
      <c r="D5984" s="185"/>
      <c r="E5984" s="76"/>
      <c r="F5984" s="76" t="str">
        <f>IF(E5984="","",IFERROR(VLOOKUP(E5984,Cadastro!$C$9:$D$1009,2,FALSE),"PROD. NÃO ENCONTRADO"))</f>
        <v/>
      </c>
      <c r="G5984" s="94"/>
      <c r="H5984" s="69" t="str">
        <f>IFERROR(G5984*VLOOKUP(E5984,Saldo!$P$8:$U$1009,6,FALSE),"")</f>
        <v/>
      </c>
      <c r="I5984" s="104" t="str">
        <f>IFERROR(IF(D5984="","",VLOOKUP(E5984,Saldo!$P$8:$Q$1009,2,FALSE)),"")</f>
        <v/>
      </c>
      <c r="J5984" s="76"/>
      <c r="K5984" s="28" t="str">
        <f t="shared" si="93"/>
        <v/>
      </c>
    </row>
    <row r="5985" spans="1:11" ht="18.95" customHeight="1" x14ac:dyDescent="0.25">
      <c r="A5985" s="52"/>
      <c r="C5985" s="76"/>
      <c r="D5985" s="185"/>
      <c r="E5985" s="76"/>
      <c r="F5985" s="76" t="str">
        <f>IF(E5985="","",IFERROR(VLOOKUP(E5985,Cadastro!$C$9:$D$1009,2,FALSE),"PROD. NÃO ENCONTRADO"))</f>
        <v/>
      </c>
      <c r="G5985" s="94"/>
      <c r="H5985" s="69" t="str">
        <f>IFERROR(G5985*VLOOKUP(E5985,Saldo!$P$8:$U$1009,6,FALSE),"")</f>
        <v/>
      </c>
      <c r="I5985" s="104" t="str">
        <f>IFERROR(IF(D5985="","",VLOOKUP(E5985,Saldo!$P$8:$Q$1009,2,FALSE)),"")</f>
        <v/>
      </c>
      <c r="J5985" s="76"/>
      <c r="K5985" s="28" t="str">
        <f t="shared" si="93"/>
        <v/>
      </c>
    </row>
    <row r="5986" spans="1:11" ht="18.95" customHeight="1" x14ac:dyDescent="0.25">
      <c r="A5986" s="52"/>
      <c r="C5986" s="76"/>
      <c r="D5986" s="185"/>
      <c r="E5986" s="76"/>
      <c r="F5986" s="76" t="str">
        <f>IF(E5986="","",IFERROR(VLOOKUP(E5986,Cadastro!$C$9:$D$1009,2,FALSE),"PROD. NÃO ENCONTRADO"))</f>
        <v/>
      </c>
      <c r="G5986" s="94"/>
      <c r="H5986" s="69" t="str">
        <f>IFERROR(G5986*VLOOKUP(E5986,Saldo!$P$8:$U$1009,6,FALSE),"")</f>
        <v/>
      </c>
      <c r="I5986" s="104" t="str">
        <f>IFERROR(IF(D5986="","",VLOOKUP(E5986,Saldo!$P$8:$Q$1009,2,FALSE)),"")</f>
        <v/>
      </c>
      <c r="J5986" s="76"/>
      <c r="K5986" s="28" t="str">
        <f t="shared" si="93"/>
        <v/>
      </c>
    </row>
    <row r="5987" spans="1:11" ht="18.95" customHeight="1" x14ac:dyDescent="0.25">
      <c r="A5987" s="52"/>
      <c r="C5987" s="76"/>
      <c r="D5987" s="185"/>
      <c r="E5987" s="76"/>
      <c r="F5987" s="76" t="str">
        <f>IF(E5987="","",IFERROR(VLOOKUP(E5987,Cadastro!$C$9:$D$1009,2,FALSE),"PROD. NÃO ENCONTRADO"))</f>
        <v/>
      </c>
      <c r="G5987" s="94"/>
      <c r="H5987" s="69" t="str">
        <f>IFERROR(G5987*VLOOKUP(E5987,Saldo!$P$8:$U$1009,6,FALSE),"")</f>
        <v/>
      </c>
      <c r="I5987" s="104" t="str">
        <f>IFERROR(IF(D5987="","",VLOOKUP(E5987,Saldo!$P$8:$Q$1009,2,FALSE)),"")</f>
        <v/>
      </c>
      <c r="J5987" s="76"/>
      <c r="K5987" s="28" t="str">
        <f t="shared" si="93"/>
        <v/>
      </c>
    </row>
    <row r="5988" spans="1:11" ht="18.95" customHeight="1" x14ac:dyDescent="0.25">
      <c r="A5988" s="52"/>
      <c r="C5988" s="76"/>
      <c r="D5988" s="185"/>
      <c r="E5988" s="76"/>
      <c r="F5988" s="76" t="str">
        <f>IF(E5988="","",IFERROR(VLOOKUP(E5988,Cadastro!$C$9:$D$1009,2,FALSE),"PROD. NÃO ENCONTRADO"))</f>
        <v/>
      </c>
      <c r="G5988" s="94"/>
      <c r="H5988" s="69" t="str">
        <f>IFERROR(G5988*VLOOKUP(E5988,Saldo!$P$8:$U$1009,6,FALSE),"")</f>
        <v/>
      </c>
      <c r="I5988" s="104" t="str">
        <f>IFERROR(IF(D5988="","",VLOOKUP(E5988,Saldo!$P$8:$Q$1009,2,FALSE)),"")</f>
        <v/>
      </c>
      <c r="J5988" s="76"/>
      <c r="K5988" s="28" t="str">
        <f t="shared" si="93"/>
        <v/>
      </c>
    </row>
    <row r="5989" spans="1:11" ht="18.95" customHeight="1" x14ac:dyDescent="0.25">
      <c r="A5989" s="52"/>
      <c r="C5989" s="76"/>
      <c r="D5989" s="185"/>
      <c r="E5989" s="76"/>
      <c r="F5989" s="76" t="str">
        <f>IF(E5989="","",IFERROR(VLOOKUP(E5989,Cadastro!$C$9:$D$1009,2,FALSE),"PROD. NÃO ENCONTRADO"))</f>
        <v/>
      </c>
      <c r="G5989" s="94"/>
      <c r="H5989" s="69" t="str">
        <f>IFERROR(G5989*VLOOKUP(E5989,Saldo!$P$8:$U$1009,6,FALSE),"")</f>
        <v/>
      </c>
      <c r="I5989" s="104" t="str">
        <f>IFERROR(IF(D5989="","",VLOOKUP(E5989,Saldo!$P$8:$Q$1009,2,FALSE)),"")</f>
        <v/>
      </c>
      <c r="J5989" s="76"/>
      <c r="K5989" s="28" t="str">
        <f t="shared" si="93"/>
        <v/>
      </c>
    </row>
    <row r="5990" spans="1:11" ht="18.95" customHeight="1" x14ac:dyDescent="0.25">
      <c r="A5990" s="52"/>
      <c r="C5990" s="76"/>
      <c r="D5990" s="185"/>
      <c r="E5990" s="76"/>
      <c r="F5990" s="76" t="str">
        <f>IF(E5990="","",IFERROR(VLOOKUP(E5990,Cadastro!$C$9:$D$1009,2,FALSE),"PROD. NÃO ENCONTRADO"))</f>
        <v/>
      </c>
      <c r="G5990" s="94"/>
      <c r="H5990" s="69" t="str">
        <f>IFERROR(G5990*VLOOKUP(E5990,Saldo!$P$8:$U$1009,6,FALSE),"")</f>
        <v/>
      </c>
      <c r="I5990" s="104" t="str">
        <f>IFERROR(IF(D5990="","",VLOOKUP(E5990,Saldo!$P$8:$Q$1009,2,FALSE)),"")</f>
        <v/>
      </c>
      <c r="J5990" s="76"/>
      <c r="K5990" s="28" t="str">
        <f t="shared" si="93"/>
        <v/>
      </c>
    </row>
    <row r="5991" spans="1:11" ht="18.95" customHeight="1" x14ac:dyDescent="0.25">
      <c r="A5991" s="52"/>
      <c r="C5991" s="76"/>
      <c r="D5991" s="185"/>
      <c r="E5991" s="76"/>
      <c r="F5991" s="76" t="str">
        <f>IF(E5991="","",IFERROR(VLOOKUP(E5991,Cadastro!$C$9:$D$1009,2,FALSE),"PROD. NÃO ENCONTRADO"))</f>
        <v/>
      </c>
      <c r="G5991" s="94"/>
      <c r="H5991" s="69" t="str">
        <f>IFERROR(G5991*VLOOKUP(E5991,Saldo!$P$8:$U$1009,6,FALSE),"")</f>
        <v/>
      </c>
      <c r="I5991" s="104" t="str">
        <f>IFERROR(IF(D5991="","",VLOOKUP(E5991,Saldo!$P$8:$Q$1009,2,FALSE)),"")</f>
        <v/>
      </c>
      <c r="J5991" s="76"/>
      <c r="K5991" s="28" t="str">
        <f t="shared" si="93"/>
        <v/>
      </c>
    </row>
    <row r="5992" spans="1:11" ht="18.95" customHeight="1" x14ac:dyDescent="0.25">
      <c r="A5992" s="52"/>
      <c r="C5992" s="76"/>
      <c r="D5992" s="185"/>
      <c r="E5992" s="76"/>
      <c r="F5992" s="76" t="str">
        <f>IF(E5992="","",IFERROR(VLOOKUP(E5992,Cadastro!$C$9:$D$1009,2,FALSE),"PROD. NÃO ENCONTRADO"))</f>
        <v/>
      </c>
      <c r="G5992" s="94"/>
      <c r="H5992" s="69" t="str">
        <f>IFERROR(G5992*VLOOKUP(E5992,Saldo!$P$8:$U$1009,6,FALSE),"")</f>
        <v/>
      </c>
      <c r="I5992" s="104" t="str">
        <f>IFERROR(IF(D5992="","",VLOOKUP(E5992,Saldo!$P$8:$Q$1009,2,FALSE)),"")</f>
        <v/>
      </c>
      <c r="J5992" s="76"/>
      <c r="K5992" s="28" t="str">
        <f t="shared" si="93"/>
        <v/>
      </c>
    </row>
    <row r="5993" spans="1:11" ht="18.95" customHeight="1" x14ac:dyDescent="0.25">
      <c r="A5993" s="52"/>
      <c r="C5993" s="76"/>
      <c r="D5993" s="185"/>
      <c r="E5993" s="76"/>
      <c r="F5993" s="76" t="str">
        <f>IF(E5993="","",IFERROR(VLOOKUP(E5993,Cadastro!$C$9:$D$1009,2,FALSE),"PROD. NÃO ENCONTRADO"))</f>
        <v/>
      </c>
      <c r="G5993" s="94"/>
      <c r="H5993" s="69" t="str">
        <f>IFERROR(G5993*VLOOKUP(E5993,Saldo!$P$8:$U$1009,6,FALSE),"")</f>
        <v/>
      </c>
      <c r="I5993" s="104" t="str">
        <f>IFERROR(IF(D5993="","",VLOOKUP(E5993,Saldo!$P$8:$Q$1009,2,FALSE)),"")</f>
        <v/>
      </c>
      <c r="J5993" s="76"/>
      <c r="K5993" s="28" t="str">
        <f t="shared" si="93"/>
        <v/>
      </c>
    </row>
    <row r="5994" spans="1:11" ht="18.95" customHeight="1" x14ac:dyDescent="0.25">
      <c r="A5994" s="52"/>
      <c r="C5994" s="76"/>
      <c r="D5994" s="185"/>
      <c r="E5994" s="76"/>
      <c r="F5994" s="76" t="str">
        <f>IF(E5994="","",IFERROR(VLOOKUP(E5994,Cadastro!$C$9:$D$1009,2,FALSE),"PROD. NÃO ENCONTRADO"))</f>
        <v/>
      </c>
      <c r="G5994" s="94"/>
      <c r="H5994" s="69" t="str">
        <f>IFERROR(G5994*VLOOKUP(E5994,Saldo!$P$8:$U$1009,6,FALSE),"")</f>
        <v/>
      </c>
      <c r="I5994" s="104" t="str">
        <f>IFERROR(IF(D5994="","",VLOOKUP(E5994,Saldo!$P$8:$Q$1009,2,FALSE)),"")</f>
        <v/>
      </c>
      <c r="J5994" s="76"/>
      <c r="K5994" s="28" t="str">
        <f t="shared" si="93"/>
        <v/>
      </c>
    </row>
    <row r="5995" spans="1:11" ht="18.95" customHeight="1" x14ac:dyDescent="0.25">
      <c r="A5995" s="52"/>
      <c r="C5995" s="76"/>
      <c r="D5995" s="185"/>
      <c r="E5995" s="76"/>
      <c r="F5995" s="76" t="str">
        <f>IF(E5995="","",IFERROR(VLOOKUP(E5995,Cadastro!$C$9:$D$1009,2,FALSE),"PROD. NÃO ENCONTRADO"))</f>
        <v/>
      </c>
      <c r="G5995" s="94"/>
      <c r="H5995" s="69" t="str">
        <f>IFERROR(G5995*VLOOKUP(E5995,Saldo!$P$8:$U$1009,6,FALSE),"")</f>
        <v/>
      </c>
      <c r="I5995" s="104" t="str">
        <f>IFERROR(IF(D5995="","",VLOOKUP(E5995,Saldo!$P$8:$Q$1009,2,FALSE)),"")</f>
        <v/>
      </c>
      <c r="J5995" s="76"/>
      <c r="K5995" s="28" t="str">
        <f t="shared" si="93"/>
        <v/>
      </c>
    </row>
    <row r="5996" spans="1:11" ht="18.95" customHeight="1" x14ac:dyDescent="0.25">
      <c r="A5996" s="52"/>
      <c r="C5996" s="76"/>
      <c r="D5996" s="185"/>
      <c r="E5996" s="76"/>
      <c r="F5996" s="76" t="str">
        <f>IF(E5996="","",IFERROR(VLOOKUP(E5996,Cadastro!$C$9:$D$1009,2,FALSE),"PROD. NÃO ENCONTRADO"))</f>
        <v/>
      </c>
      <c r="G5996" s="94"/>
      <c r="H5996" s="69" t="str">
        <f>IFERROR(G5996*VLOOKUP(E5996,Saldo!$P$8:$U$1009,6,FALSE),"")</f>
        <v/>
      </c>
      <c r="I5996" s="104" t="str">
        <f>IFERROR(IF(D5996="","",VLOOKUP(E5996,Saldo!$P$8:$Q$1009,2,FALSE)),"")</f>
        <v/>
      </c>
      <c r="J5996" s="76"/>
      <c r="K5996" s="28" t="str">
        <f t="shared" si="93"/>
        <v/>
      </c>
    </row>
    <row r="5997" spans="1:11" ht="18.95" customHeight="1" x14ac:dyDescent="0.25">
      <c r="A5997" s="52"/>
      <c r="C5997" s="76"/>
      <c r="D5997" s="185"/>
      <c r="E5997" s="76"/>
      <c r="F5997" s="76" t="str">
        <f>IF(E5997="","",IFERROR(VLOOKUP(E5997,Cadastro!$C$9:$D$1009,2,FALSE),"PROD. NÃO ENCONTRADO"))</f>
        <v/>
      </c>
      <c r="G5997" s="94"/>
      <c r="H5997" s="69" t="str">
        <f>IFERROR(G5997*VLOOKUP(E5997,Saldo!$P$8:$U$1009,6,FALSE),"")</f>
        <v/>
      </c>
      <c r="I5997" s="104" t="str">
        <f>IFERROR(IF(D5997="","",VLOOKUP(E5997,Saldo!$P$8:$Q$1009,2,FALSE)),"")</f>
        <v/>
      </c>
      <c r="J5997" s="76"/>
      <c r="K5997" s="28" t="str">
        <f t="shared" si="93"/>
        <v/>
      </c>
    </row>
    <row r="5998" spans="1:11" ht="18.95" customHeight="1" x14ac:dyDescent="0.25">
      <c r="A5998" s="52"/>
      <c r="C5998" s="76"/>
      <c r="D5998" s="185"/>
      <c r="E5998" s="76"/>
      <c r="F5998" s="76" t="str">
        <f>IF(E5998="","",IFERROR(VLOOKUP(E5998,Cadastro!$C$9:$D$1009,2,FALSE),"PROD. NÃO ENCONTRADO"))</f>
        <v/>
      </c>
      <c r="G5998" s="94"/>
      <c r="H5998" s="69" t="str">
        <f>IFERROR(G5998*VLOOKUP(E5998,Saldo!$P$8:$U$1009,6,FALSE),"")</f>
        <v/>
      </c>
      <c r="I5998" s="104" t="str">
        <f>IFERROR(IF(D5998="","",VLOOKUP(E5998,Saldo!$P$8:$Q$1009,2,FALSE)),"")</f>
        <v/>
      </c>
      <c r="J5998" s="76"/>
      <c r="K5998" s="28" t="str">
        <f t="shared" si="93"/>
        <v/>
      </c>
    </row>
    <row r="5999" spans="1:11" ht="18.95" customHeight="1" x14ac:dyDescent="0.25">
      <c r="A5999" s="52"/>
      <c r="C5999" s="76"/>
      <c r="D5999" s="185"/>
      <c r="E5999" s="76"/>
      <c r="F5999" s="76" t="str">
        <f>IF(E5999="","",IFERROR(VLOOKUP(E5999,Cadastro!$C$9:$D$1009,2,FALSE),"PROD. NÃO ENCONTRADO"))</f>
        <v/>
      </c>
      <c r="G5999" s="94"/>
      <c r="H5999" s="69" t="str">
        <f>IFERROR(G5999*VLOOKUP(E5999,Saldo!$P$8:$U$1009,6,FALSE),"")</f>
        <v/>
      </c>
      <c r="I5999" s="104" t="str">
        <f>IFERROR(IF(D5999="","",VLOOKUP(E5999,Saldo!$P$8:$Q$1009,2,FALSE)),"")</f>
        <v/>
      </c>
      <c r="J5999" s="76"/>
      <c r="K5999" s="28" t="str">
        <f t="shared" si="93"/>
        <v/>
      </c>
    </row>
    <row r="6000" spans="1:11" ht="18.95" customHeight="1" x14ac:dyDescent="0.25">
      <c r="A6000" s="52"/>
      <c r="C6000" s="76"/>
      <c r="D6000" s="185"/>
      <c r="E6000" s="76"/>
      <c r="F6000" s="76" t="str">
        <f>IF(E6000="","",IFERROR(VLOOKUP(E6000,Cadastro!$C$9:$D$1009,2,FALSE),"PROD. NÃO ENCONTRADO"))</f>
        <v/>
      </c>
      <c r="G6000" s="94"/>
      <c r="H6000" s="69" t="str">
        <f>IFERROR(G6000*VLOOKUP(E6000,Saldo!$P$8:$U$1009,6,FALSE),"")</f>
        <v/>
      </c>
      <c r="I6000" s="104" t="str">
        <f>IFERROR(IF(D6000="","",VLOOKUP(E6000,Saldo!$P$8:$Q$1009,2,FALSE)),"")</f>
        <v/>
      </c>
      <c r="J6000" s="76"/>
      <c r="K6000" s="28" t="str">
        <f t="shared" si="93"/>
        <v/>
      </c>
    </row>
    <row r="6001" spans="1:11" ht="18.95" customHeight="1" x14ac:dyDescent="0.25">
      <c r="A6001" s="52"/>
      <c r="C6001" s="76"/>
      <c r="D6001" s="185"/>
      <c r="E6001" s="76"/>
      <c r="F6001" s="76" t="str">
        <f>IF(E6001="","",IFERROR(VLOOKUP(E6001,Cadastro!$C$9:$D$1009,2,FALSE),"PROD. NÃO ENCONTRADO"))</f>
        <v/>
      </c>
      <c r="G6001" s="94"/>
      <c r="H6001" s="69" t="str">
        <f>IFERROR(G6001*VLOOKUP(E6001,Saldo!$P$8:$U$1009,6,FALSE),"")</f>
        <v/>
      </c>
      <c r="I6001" s="104" t="str">
        <f>IFERROR(IF(D6001="","",VLOOKUP(E6001,Saldo!$P$8:$Q$1009,2,FALSE)),"")</f>
        <v/>
      </c>
      <c r="J6001" s="76"/>
      <c r="K6001" s="28" t="str">
        <f t="shared" si="93"/>
        <v/>
      </c>
    </row>
    <row r="6002" spans="1:11" ht="18.95" customHeight="1" x14ac:dyDescent="0.25">
      <c r="A6002" s="52"/>
      <c r="C6002" s="76"/>
      <c r="D6002" s="185"/>
      <c r="E6002" s="76"/>
      <c r="F6002" s="76" t="str">
        <f>IF(E6002="","",IFERROR(VLOOKUP(E6002,Cadastro!$C$9:$D$1009,2,FALSE),"PROD. NÃO ENCONTRADO"))</f>
        <v/>
      </c>
      <c r="G6002" s="94"/>
      <c r="H6002" s="69" t="str">
        <f>IFERROR(G6002*VLOOKUP(E6002,Saldo!$P$8:$U$1009,6,FALSE),"")</f>
        <v/>
      </c>
      <c r="I6002" s="104" t="str">
        <f>IFERROR(IF(D6002="","",VLOOKUP(E6002,Saldo!$P$8:$Q$1009,2,FALSE)),"")</f>
        <v/>
      </c>
      <c r="J6002" s="76"/>
      <c r="K6002" s="28" t="str">
        <f t="shared" si="93"/>
        <v/>
      </c>
    </row>
    <row r="6003" spans="1:11" ht="18.95" customHeight="1" x14ac:dyDescent="0.25">
      <c r="A6003" s="52"/>
      <c r="C6003" s="76"/>
      <c r="D6003" s="185"/>
      <c r="E6003" s="76"/>
      <c r="F6003" s="76" t="str">
        <f>IF(E6003="","",IFERROR(VLOOKUP(E6003,Cadastro!$C$9:$D$1009,2,FALSE),"PROD. NÃO ENCONTRADO"))</f>
        <v/>
      </c>
      <c r="G6003" s="94"/>
      <c r="H6003" s="69" t="str">
        <f>IFERROR(G6003*VLOOKUP(E6003,Saldo!$P$8:$U$1009,6,FALSE),"")</f>
        <v/>
      </c>
      <c r="I6003" s="104" t="str">
        <f>IFERROR(IF(D6003="","",VLOOKUP(E6003,Saldo!$P$8:$Q$1009,2,FALSE)),"")</f>
        <v/>
      </c>
      <c r="J6003" s="76"/>
      <c r="K6003" s="28" t="str">
        <f t="shared" si="93"/>
        <v/>
      </c>
    </row>
    <row r="6004" spans="1:11" ht="18.95" customHeight="1" x14ac:dyDescent="0.25">
      <c r="A6004" s="52"/>
      <c r="C6004" s="76"/>
      <c r="D6004" s="185"/>
      <c r="E6004" s="76"/>
      <c r="F6004" s="76" t="str">
        <f>IF(E6004="","",IFERROR(VLOOKUP(E6004,Cadastro!$C$9:$D$1009,2,FALSE),"PROD. NÃO ENCONTRADO"))</f>
        <v/>
      </c>
      <c r="G6004" s="94"/>
      <c r="H6004" s="69" t="str">
        <f>IFERROR(G6004*VLOOKUP(E6004,Saldo!$P$8:$U$1009,6,FALSE),"")</f>
        <v/>
      </c>
      <c r="I6004" s="104" t="str">
        <f>IFERROR(IF(D6004="","",VLOOKUP(E6004,Saldo!$P$8:$Q$1009,2,FALSE)),"")</f>
        <v/>
      </c>
      <c r="J6004" s="76"/>
      <c r="K6004" s="28" t="str">
        <f t="shared" si="93"/>
        <v/>
      </c>
    </row>
    <row r="6005" spans="1:11" ht="18.95" customHeight="1" x14ac:dyDescent="0.25">
      <c r="A6005" s="52"/>
      <c r="C6005" s="76"/>
      <c r="D6005" s="185"/>
      <c r="E6005" s="76"/>
      <c r="F6005" s="76" t="str">
        <f>IF(E6005="","",IFERROR(VLOOKUP(E6005,Cadastro!$C$9:$D$1009,2,FALSE),"PROD. NÃO ENCONTRADO"))</f>
        <v/>
      </c>
      <c r="G6005" s="94"/>
      <c r="H6005" s="69" t="str">
        <f>IFERROR(G6005*VLOOKUP(E6005,Saldo!$P$8:$U$1009,6,FALSE),"")</f>
        <v/>
      </c>
      <c r="I6005" s="104" t="str">
        <f>IFERROR(IF(D6005="","",VLOOKUP(E6005,Saldo!$P$8:$Q$1009,2,FALSE)),"")</f>
        <v/>
      </c>
      <c r="J6005" s="76"/>
      <c r="K6005" s="28" t="str">
        <f t="shared" si="93"/>
        <v/>
      </c>
    </row>
    <row r="6006" spans="1:11" ht="18.95" customHeight="1" x14ac:dyDescent="0.25">
      <c r="A6006" s="52"/>
      <c r="C6006" s="76"/>
      <c r="D6006" s="185"/>
      <c r="E6006" s="76"/>
      <c r="F6006" s="76" t="str">
        <f>IF(E6006="","",IFERROR(VLOOKUP(E6006,Cadastro!$C$9:$D$1009,2,FALSE),"PROD. NÃO ENCONTRADO"))</f>
        <v/>
      </c>
      <c r="G6006" s="94"/>
      <c r="H6006" s="69" t="str">
        <f>IFERROR(G6006*VLOOKUP(E6006,Saldo!$P$8:$U$1009,6,FALSE),"")</f>
        <v/>
      </c>
      <c r="I6006" s="104" t="str">
        <f>IFERROR(IF(D6006="","",VLOOKUP(E6006,Saldo!$P$8:$Q$1009,2,FALSE)),"")</f>
        <v/>
      </c>
      <c r="J6006" s="76"/>
      <c r="K6006" s="28" t="str">
        <f t="shared" si="93"/>
        <v/>
      </c>
    </row>
    <row r="6007" spans="1:11" ht="18.95" customHeight="1" x14ac:dyDescent="0.25">
      <c r="A6007" s="52"/>
      <c r="C6007" s="76"/>
      <c r="D6007" s="185"/>
      <c r="E6007" s="76"/>
      <c r="F6007" s="76" t="str">
        <f>IF(E6007="","",IFERROR(VLOOKUP(E6007,Cadastro!$C$9:$D$1009,2,FALSE),"PROD. NÃO ENCONTRADO"))</f>
        <v/>
      </c>
      <c r="G6007" s="94"/>
      <c r="H6007" s="69" t="str">
        <f>IFERROR(G6007*VLOOKUP(E6007,Saldo!$P$8:$U$1009,6,FALSE),"")</f>
        <v/>
      </c>
      <c r="I6007" s="104" t="str">
        <f>IFERROR(IF(D6007="","",VLOOKUP(E6007,Saldo!$P$8:$Q$1009,2,FALSE)),"")</f>
        <v/>
      </c>
      <c r="J6007" s="76"/>
      <c r="K6007" s="28" t="str">
        <f t="shared" si="93"/>
        <v/>
      </c>
    </row>
    <row r="6008" spans="1:11" ht="18.95" customHeight="1" x14ac:dyDescent="0.25">
      <c r="A6008" s="52"/>
      <c r="C6008" s="76"/>
      <c r="D6008" s="185"/>
      <c r="E6008" s="76"/>
      <c r="F6008" s="76" t="str">
        <f>IF(E6008="","",IFERROR(VLOOKUP(E6008,Cadastro!$C$9:$D$1009,2,FALSE),"PROD. NÃO ENCONTRADO"))</f>
        <v/>
      </c>
      <c r="G6008" s="94"/>
      <c r="H6008" s="69" t="str">
        <f>IFERROR(G6008*VLOOKUP(E6008,Saldo!$P$8:$U$1009,6,FALSE),"")</f>
        <v/>
      </c>
      <c r="I6008" s="104" t="str">
        <f>IFERROR(IF(D6008="","",VLOOKUP(E6008,Saldo!$P$8:$Q$1009,2,FALSE)),"")</f>
        <v/>
      </c>
      <c r="J6008" s="76"/>
      <c r="K6008" s="28" t="str">
        <f t="shared" si="93"/>
        <v/>
      </c>
    </row>
    <row r="6009" spans="1:11" ht="18.95" customHeight="1" x14ac:dyDescent="0.25">
      <c r="A6009" s="52"/>
      <c r="C6009" s="76"/>
      <c r="D6009" s="185"/>
      <c r="E6009" s="76"/>
      <c r="F6009" s="76" t="str">
        <f>IF(E6009="","",IFERROR(VLOOKUP(E6009,Cadastro!$C$9:$D$1009,2,FALSE),"PROD. NÃO ENCONTRADO"))</f>
        <v/>
      </c>
      <c r="G6009" s="94"/>
      <c r="H6009" s="69" t="str">
        <f>IFERROR(G6009*VLOOKUP(E6009,Saldo!$P$8:$U$1009,6,FALSE),"")</f>
        <v/>
      </c>
      <c r="I6009" s="104" t="str">
        <f>IFERROR(IF(D6009="","",VLOOKUP(E6009,Saldo!$P$8:$Q$1009,2,FALSE)),"")</f>
        <v/>
      </c>
      <c r="J6009" s="76"/>
      <c r="K6009" s="28" t="str">
        <f t="shared" si="93"/>
        <v/>
      </c>
    </row>
    <row r="6010" spans="1:11" ht="15" customHeight="1" x14ac:dyDescent="0.25"/>
  </sheetData>
  <sheetProtection algorithmName="SHA-512" hashValue="yCiNa6yX/HSjnlJJY77qNrk/XQ3nBdwmGjlhJ4Zwhc1ClBqGU+EnuS1BCnK25JG0FvZdAAhCHw4Rr33uXbQW7A==" saltValue="Rd4rCHH33h7+CzxBw2qbZg==" spinCount="100000" sheet="1" objects="1" scenarios="1" selectLockedCells="1"/>
  <dataValidations count="1">
    <dataValidation type="list" allowBlank="1" showInputMessage="1" showErrorMessage="1" sqref="C9:C6009" xr:uid="{00000000-0002-0000-0A00-000000000000}">
      <formula1>"Add,Remove"</formula1>
    </dataValidation>
  </dataValidations>
  <pageMargins left="0.511811024" right="0.511811024" top="0.78740157499999996" bottom="0.78740157499999996" header="0.31496062000000002" footer="0.31496062000000002"/>
  <pageSetup paperSize="9"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ErrorMessage="1" errorTitle="Produto Inválido!" error="Insira apenas produtos cadastrados no módulo Cadastros." xr:uid="{00000000-0002-0000-0A00-000001000000}">
          <x14:formula1>
            <xm:f>Cadastro!$C$9:$C$1009</xm:f>
          </x14:formula1>
          <xm:sqref>E9:E6009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CT999"/>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7" sqref="C7"/>
    </sheetView>
  </sheetViews>
  <sheetFormatPr defaultColWidth="0" defaultRowHeight="15" customHeight="1" zeroHeight="1" x14ac:dyDescent="0.25"/>
  <cols>
    <col min="1" max="1" width="26.28515625" style="28" customWidth="1"/>
    <col min="2" max="2" width="3" style="28" customWidth="1"/>
    <col min="3" max="3" width="22.85546875" style="28" customWidth="1"/>
    <col min="4" max="16" width="10.5703125" style="28" customWidth="1"/>
    <col min="17" max="27" width="9.140625" style="28" customWidth="1"/>
    <col min="28" max="76" width="9.140625" style="28" hidden="1" customWidth="1"/>
    <col min="77" max="81" width="6.7109375" style="28" hidden="1" customWidth="1"/>
    <col min="82" max="82" width="3" style="28" hidden="1" customWidth="1"/>
    <col min="83" max="83" width="2.140625" style="28" hidden="1" customWidth="1"/>
    <col min="84" max="84" width="4.42578125" style="28" hidden="1" customWidth="1"/>
    <col min="85" max="95" width="9.140625" style="28" hidden="1" customWidth="1"/>
    <col min="96" max="96" width="9.5703125" style="28" hidden="1" customWidth="1"/>
    <col min="97" max="97" width="2.28515625" style="28" hidden="1" customWidth="1"/>
    <col min="98" max="98" width="3" style="28" hidden="1" customWidth="1"/>
    <col min="99" max="16384" width="9.140625" style="28" hidden="1"/>
  </cols>
  <sheetData>
    <row r="1" spans="1:27"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row>
    <row r="4" spans="1:27"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row>
    <row r="5" spans="1:27"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row>
    <row r="6" spans="1:27" ht="18.95" customHeight="1" x14ac:dyDescent="0.25">
      <c r="A6" s="82"/>
      <c r="Q6" s="24"/>
      <c r="R6" s="24"/>
      <c r="S6" s="24"/>
      <c r="T6" s="24"/>
      <c r="U6" s="24"/>
      <c r="V6" s="24"/>
      <c r="W6" s="24"/>
      <c r="X6" s="24"/>
      <c r="Y6" s="24"/>
      <c r="Z6" s="24"/>
      <c r="AA6" s="24"/>
    </row>
    <row r="7" spans="1:27" ht="18.95" customHeight="1" x14ac:dyDescent="0.25">
      <c r="A7" s="82"/>
      <c r="C7"/>
      <c r="D7"/>
      <c r="E7"/>
      <c r="F7"/>
      <c r="G7"/>
      <c r="H7"/>
      <c r="I7"/>
      <c r="J7"/>
      <c r="K7"/>
      <c r="L7"/>
      <c r="M7"/>
      <c r="N7"/>
      <c r="O7"/>
      <c r="P7"/>
      <c r="Q7" s="25"/>
      <c r="R7" s="25"/>
      <c r="S7" s="25"/>
      <c r="T7" s="25"/>
      <c r="U7" s="25"/>
      <c r="V7" s="25"/>
      <c r="W7" s="25"/>
      <c r="X7" s="25"/>
      <c r="Y7" s="25"/>
      <c r="Z7" s="25"/>
      <c r="AA7" s="25"/>
    </row>
    <row r="8" spans="1:27" ht="24.95" customHeight="1" thickBot="1" x14ac:dyDescent="0.3">
      <c r="A8" s="82"/>
      <c r="C8" s="108" t="s">
        <v>183</v>
      </c>
      <c r="D8" s="108" t="s">
        <v>9</v>
      </c>
      <c r="E8" s="108" t="s">
        <v>187</v>
      </c>
      <c r="F8" s="108" t="s">
        <v>11</v>
      </c>
      <c r="G8" s="108" t="s">
        <v>188</v>
      </c>
      <c r="H8" s="108" t="s">
        <v>189</v>
      </c>
      <c r="I8" s="108" t="s">
        <v>14</v>
      </c>
      <c r="J8" s="108" t="s">
        <v>15</v>
      </c>
      <c r="K8" s="108" t="s">
        <v>190</v>
      </c>
      <c r="L8" s="108" t="s">
        <v>191</v>
      </c>
      <c r="M8" s="108" t="s">
        <v>192</v>
      </c>
      <c r="N8" s="108" t="s">
        <v>19</v>
      </c>
      <c r="O8" s="108" t="s">
        <v>193</v>
      </c>
      <c r="P8" s="108" t="s">
        <v>194</v>
      </c>
      <c r="Q8" s="25"/>
      <c r="R8" s="25"/>
      <c r="S8" s="25"/>
      <c r="T8" s="25"/>
      <c r="U8" s="25"/>
      <c r="V8" s="25"/>
      <c r="W8" s="25"/>
      <c r="X8" s="25"/>
      <c r="Y8" s="25"/>
      <c r="Z8" s="25"/>
      <c r="AA8" s="25"/>
    </row>
    <row r="9" spans="1:27" ht="18.95" customHeight="1" x14ac:dyDescent="0.25">
      <c r="A9" s="82"/>
      <c r="C9" s="109" t="s">
        <v>184</v>
      </c>
      <c r="D9" s="110">
        <f>IFERROR(SUMIF(Cadastro!$L$9:$L$1009,Analise!D30,Cadastro!$E$9:$E$1009),"")</f>
        <v>1440</v>
      </c>
      <c r="E9" s="110">
        <f t="shared" ref="E9:O9" si="0">D13</f>
        <v>820</v>
      </c>
      <c r="F9" s="110">
        <f t="shared" si="0"/>
        <v>1330</v>
      </c>
      <c r="G9" s="110">
        <f t="shared" si="0"/>
        <v>3135</v>
      </c>
      <c r="H9" s="110">
        <f t="shared" si="0"/>
        <v>3745</v>
      </c>
      <c r="I9" s="110">
        <f t="shared" si="0"/>
        <v>4470</v>
      </c>
      <c r="J9" s="110">
        <f t="shared" si="0"/>
        <v>5750</v>
      </c>
      <c r="K9" s="110">
        <f t="shared" si="0"/>
        <v>2525</v>
      </c>
      <c r="L9" s="110">
        <f t="shared" si="0"/>
        <v>3480</v>
      </c>
      <c r="M9" s="110">
        <f t="shared" si="0"/>
        <v>2730</v>
      </c>
      <c r="N9" s="110">
        <f t="shared" si="0"/>
        <v>3535</v>
      </c>
      <c r="O9" s="110">
        <f t="shared" si="0"/>
        <v>1955</v>
      </c>
      <c r="P9" s="111">
        <f>D9</f>
        <v>1440</v>
      </c>
      <c r="Q9" s="30"/>
      <c r="R9" s="30"/>
      <c r="S9" s="30"/>
      <c r="T9" s="30"/>
      <c r="U9" s="30"/>
      <c r="V9" s="30"/>
      <c r="W9" s="30"/>
      <c r="X9" s="30"/>
      <c r="Y9" s="30"/>
      <c r="Z9" s="30"/>
      <c r="AA9" s="101"/>
    </row>
    <row r="10" spans="1:27" ht="18.95" customHeight="1" x14ac:dyDescent="0.25">
      <c r="A10" s="82"/>
      <c r="C10" s="112" t="s">
        <v>175</v>
      </c>
      <c r="D10" s="110">
        <f>IFERROR(SUMIF(Movimento!$L$9:$L$7010,Analise!D$30,Movimento!$G$9:$G$7010),"")</f>
        <v>1140</v>
      </c>
      <c r="E10" s="110">
        <f>IFERROR(SUMIF(Movimento!$L$9:$L$7010,Analise!E$30,Movimento!$G$9:$G$7010)+SUMIF(Cadastro!$L$9:$L$1009,Analise!E$30,Cadastro!$E$9:$E$1009),"")</f>
        <v>2790</v>
      </c>
      <c r="F10" s="110">
        <f>IFERROR(SUMIF(Movimento!$L$9:$L$7010,Analise!F$30,Movimento!$G$9:$G$7010)+SUMIF(Cadastro!$L$9:$L$1009,Analise!F$30,Cadastro!$E$9:$E$1009),"")</f>
        <v>2440</v>
      </c>
      <c r="G10" s="110">
        <f>IFERROR(SUMIF(Movimento!$L$9:$L$7010,Analise!G$30,Movimento!$G$9:$G$7010)+SUMIF(Cadastro!$L$9:$L$1009,Analise!G$30,Cadastro!$E$9:$E$1009),"")</f>
        <v>2235</v>
      </c>
      <c r="H10" s="110">
        <f>IFERROR(SUMIF(Movimento!$L$9:$L$7010,Analise!H$30,Movimento!$G$9:$G$7010)+SUMIF(Cadastro!$L$9:$L$1009,Analise!H$30,Cadastro!$E$9:$E$1009),"")</f>
        <v>2305</v>
      </c>
      <c r="I10" s="110">
        <f>IFERROR(SUMIF(Movimento!$L$9:$L$7010,Analise!I$30,Movimento!$G$9:$G$7010)+SUMIF(Cadastro!$L$9:$L$1009,Analise!I$30,Cadastro!$E$9:$E$1009),"")</f>
        <v>2725</v>
      </c>
      <c r="J10" s="110">
        <f>IFERROR(SUMIF(Movimento!$L$9:$L$7010,Analise!J$30,Movimento!$G$9:$G$7010)+SUMIF(Cadastro!$L$9:$L$1009,Analise!J$30,Cadastro!$E$9:$E$1009),"")</f>
        <v>1255</v>
      </c>
      <c r="K10" s="110">
        <f>IFERROR(SUMIF(Movimento!$L$9:$L$7010,Analise!K$30,Movimento!$G$9:$G$7010)+SUMIF(Cadastro!$L$9:$L$1009,Analise!K$30,Cadastro!$E$9:$E$1009),"")</f>
        <v>2040</v>
      </c>
      <c r="L10" s="110">
        <f>IFERROR(SUMIF(Movimento!$L$9:$L$7010,Analise!L$30,Movimento!$G$9:$G$7010)+SUMIF(Cadastro!$L$9:$L$1009,Analise!L$30,Cadastro!$E$9:$E$1009),"")</f>
        <v>2760</v>
      </c>
      <c r="M10" s="110">
        <f>IFERROR(SUMIF(Movimento!$L$9:$L$7010,Analise!M$30,Movimento!$G$9:$G$7010)+SUMIF(Cadastro!$L$9:$L$1009,Analise!M$30,Cadastro!$E$9:$E$1009),"")</f>
        <v>3010</v>
      </c>
      <c r="N10" s="110">
        <f>IFERROR(SUMIF(Movimento!$L$9:$L$7010,Analise!N$30,Movimento!$G$9:$G$7010)+SUMIF(Cadastro!$L$9:$L$1009,Analise!N$30,Cadastro!$E$9:$E$1009),"")</f>
        <v>2260</v>
      </c>
      <c r="O10" s="110">
        <f>IFERROR(SUMIF(Movimento!$L$9:$L$7010,Analise!O$30,Movimento!$G$9:$G$7010)+SUMIF(Cadastro!$L$9:$L$1009,Analise!O$30,Cadastro!$E$9:$E$1009),"")</f>
        <v>2360</v>
      </c>
      <c r="P10" s="111">
        <f>SUM(D10:O10)</f>
        <v>27320</v>
      </c>
      <c r="Q10" s="30"/>
      <c r="R10" s="30"/>
      <c r="S10" s="30"/>
      <c r="T10" s="30"/>
      <c r="U10" s="30"/>
      <c r="V10" s="30"/>
      <c r="W10" s="30"/>
      <c r="X10" s="30"/>
      <c r="Y10" s="30"/>
      <c r="Z10" s="30"/>
      <c r="AA10" s="101"/>
    </row>
    <row r="11" spans="1:27" ht="18.95" customHeight="1" x14ac:dyDescent="0.25">
      <c r="A11" s="82"/>
      <c r="C11" s="112" t="s">
        <v>276</v>
      </c>
      <c r="D11" s="110">
        <f>IFERROR(SUMIF(MovSaida!$K$9:$K$7010,Analise!D$30,MovSaida!$F$9:$F$7010),"")</f>
        <v>1760</v>
      </c>
      <c r="E11" s="110">
        <f>IFERROR(SUMIF(MovSaida!$K$9:$K$7010,Analise!E$30,MovSaida!$F$9:$F$7010),"")</f>
        <v>2280</v>
      </c>
      <c r="F11" s="110">
        <f>IFERROR(SUMIF(MovSaida!$K$9:$K$7010,Analise!F$30,MovSaida!$F$9:$F$7010),"")</f>
        <v>635</v>
      </c>
      <c r="G11" s="110">
        <f>IFERROR(SUMIF(MovSaida!$K$9:$K$7010,Analise!G$30,MovSaida!$F$9:$F$7010),"")</f>
        <v>1625</v>
      </c>
      <c r="H11" s="110">
        <f>IFERROR(SUMIF(MovSaida!$K$9:$K$7010,Analise!H$30,MovSaida!$F$9:$F$7010),"")</f>
        <v>1580</v>
      </c>
      <c r="I11" s="110">
        <f>IFERROR(SUMIF(MovSaida!$K$9:$K$7010,Analise!I$30,MovSaida!$F$9:$F$7010),"")</f>
        <v>1445</v>
      </c>
      <c r="J11" s="110">
        <f>IFERROR(SUMIF(MovSaida!$K$9:$K$7010,Analise!J$30,MovSaida!$F$9:$F$7010),"")</f>
        <v>4480</v>
      </c>
      <c r="K11" s="110">
        <f>IFERROR(SUMIF(MovSaida!$K$9:$K$7010,Analise!K$30,MovSaida!$F$9:$F$7010),"")</f>
        <v>1085</v>
      </c>
      <c r="L11" s="110">
        <f>IFERROR(SUMIF(MovSaida!$K$9:$K$7010,Analise!L$30,MovSaida!$F$9:$F$7010),"")</f>
        <v>3510</v>
      </c>
      <c r="M11" s="110">
        <f>IFERROR(SUMIF(MovSaida!$K$9:$K$7010,Analise!M$30,MovSaida!$F$9:$F$7010),"")</f>
        <v>2205</v>
      </c>
      <c r="N11" s="110">
        <f>IFERROR(SUMIF(MovSaida!$K$9:$K$7010,Analise!N$30,MovSaida!$F$9:$F$7010),"")</f>
        <v>3840</v>
      </c>
      <c r="O11" s="110">
        <f>IFERROR(SUMIF(MovSaida!$K$9:$K$7010,Analise!O$30,MovSaida!$F$9:$F$7010),"")</f>
        <v>2885</v>
      </c>
      <c r="P11" s="111">
        <f>SUM(D11:O11)</f>
        <v>27330</v>
      </c>
      <c r="Q11" s="30"/>
      <c r="R11" s="30"/>
      <c r="S11" s="30"/>
      <c r="T11" s="30"/>
      <c r="U11" s="30"/>
      <c r="V11" s="30"/>
      <c r="W11" s="30"/>
      <c r="X11" s="30"/>
      <c r="Y11" s="30"/>
      <c r="Z11" s="30"/>
      <c r="AA11" s="30"/>
    </row>
    <row r="12" spans="1:27" ht="18.95" customHeight="1" x14ac:dyDescent="0.25">
      <c r="A12" s="82"/>
      <c r="C12" s="112" t="s">
        <v>186</v>
      </c>
      <c r="D12" s="110">
        <f>IFERROR(SUMIFS(InvAjust!$G$9:$G$6009,InvAjust!$C$9:$C$6009,"Entrada",InvAjust!$K$9:$K$6009,Analise!D$30)-SUMIFS(InvAjust!$G$9:$G$6009,InvAjust!$C$9:$C$6009,"Saída",InvAjust!$K$9:$K$6009,Analise!D$30),"")</f>
        <v>0</v>
      </c>
      <c r="E12" s="110">
        <f>IFERROR(SUMIFS(InvAjust!$G$9:$G$6009,InvAjust!$C$9:$C$6009,"Entrada",InvAjust!$K$9:$K$6009,Analise!E$30)-SUMIFS(InvAjust!$G$9:$G$6009,InvAjust!$C$9:$C$6009,"Saída",InvAjust!$K$9:$K$6009,Analise!E$30),"")</f>
        <v>0</v>
      </c>
      <c r="F12" s="110">
        <f>IFERROR(SUMIFS(InvAjust!$G$9:$G$6009,InvAjust!$C$9:$C$6009,"Entrada",InvAjust!$K$9:$K$6009,Analise!F$30)-SUMIFS(InvAjust!$G$9:$G$6009,InvAjust!$C$9:$C$6009,"Saída",InvAjust!$K$9:$K$6009,Analise!F$30),"")</f>
        <v>0</v>
      </c>
      <c r="G12" s="110">
        <f>IFERROR(SUMIFS(InvAjust!$G$9:$G$6009,InvAjust!$C$9:$C$6009,"Entrada",InvAjust!$K$9:$K$6009,Analise!G$30)-SUMIFS(InvAjust!$G$9:$G$6009,InvAjust!$C$9:$C$6009,"Saída",InvAjust!$K$9:$K$6009,Analise!G$30),"")</f>
        <v>0</v>
      </c>
      <c r="H12" s="110">
        <f>IFERROR(SUMIFS(InvAjust!$G$9:$G$6009,InvAjust!$C$9:$C$6009,"Entrada",InvAjust!$K$9:$K$6009,Analise!H$30)-SUMIFS(InvAjust!$G$9:$G$6009,InvAjust!$C$9:$C$6009,"Saída",InvAjust!$K$9:$K$6009,Analise!H$30),"")</f>
        <v>0</v>
      </c>
      <c r="I12" s="110">
        <f>IFERROR(SUMIFS(InvAjust!$G$9:$G$6009,InvAjust!$C$9:$C$6009,"Entrada",InvAjust!$K$9:$K$6009,Analise!I$30)-SUMIFS(InvAjust!$G$9:$G$6009,InvAjust!$C$9:$C$6009,"Saída",InvAjust!$K$9:$K$6009,Analise!I$30),"")</f>
        <v>0</v>
      </c>
      <c r="J12" s="110">
        <f>IFERROR(SUMIFS(InvAjust!$G$9:$G$6009,InvAjust!$C$9:$C$6009,"Entrada",InvAjust!$K$9:$K$6009,Analise!J$30)-SUMIFS(InvAjust!$G$9:$G$6009,InvAjust!$C$9:$C$6009,"Saída",InvAjust!$K$9:$K$6009,Analise!J$30),"")</f>
        <v>0</v>
      </c>
      <c r="K12" s="110">
        <f>IFERROR(SUMIFS(InvAjust!$G$9:$G$6009,InvAjust!$C$9:$C$6009,"Entrada",InvAjust!$K$9:$K$6009,Analise!K$30)-SUMIFS(InvAjust!$G$9:$G$6009,InvAjust!$C$9:$C$6009,"Saída",InvAjust!$K$9:$K$6009,Analise!K$30),"")</f>
        <v>0</v>
      </c>
      <c r="L12" s="110">
        <f>IFERROR(SUMIFS(InvAjust!$G$9:$G$6009,InvAjust!$C$9:$C$6009,"Entrada",InvAjust!$K$9:$K$6009,Analise!L$30)-SUMIFS(InvAjust!$G$9:$G$6009,InvAjust!$C$9:$C$6009,"Saída",InvAjust!$K$9:$K$6009,Analise!L$30),"")</f>
        <v>0</v>
      </c>
      <c r="M12" s="110">
        <f>IFERROR(SUMIFS(InvAjust!$G$9:$G$6009,InvAjust!$C$9:$C$6009,"Entrada",InvAjust!$K$9:$K$6009,Analise!M$30)-SUMIFS(InvAjust!$G$9:$G$6009,InvAjust!$C$9:$C$6009,"Saída",InvAjust!$K$9:$K$6009,Analise!M$30),"")</f>
        <v>0</v>
      </c>
      <c r="N12" s="110">
        <f>IFERROR(SUMIFS(InvAjust!$G$9:$G$6009,InvAjust!$C$9:$C$6009,"Entrada",InvAjust!$K$9:$K$6009,Analise!N$30)-SUMIFS(InvAjust!$G$9:$G$6009,InvAjust!$C$9:$C$6009,"Saída",InvAjust!$K$9:$K$6009,Analise!N$30),"")</f>
        <v>0</v>
      </c>
      <c r="O12" s="110">
        <f>IFERROR(SUMIFS(InvAjust!$G$9:$G$6009,InvAjust!$C$9:$C$6009,"Entrada",InvAjust!$K$9:$K$6009,Analise!O$30)-SUMIFS(InvAjust!$G$9:$G$6009,InvAjust!$C$9:$C$6009,"Saída",InvAjust!$K$9:$K$6009,Analise!O$30),"")</f>
        <v>0</v>
      </c>
      <c r="P12" s="111">
        <f>SUM(D12:O12)</f>
        <v>0</v>
      </c>
      <c r="Q12" s="113"/>
      <c r="R12" s="30"/>
      <c r="S12" s="30"/>
      <c r="T12" s="30"/>
      <c r="U12" s="30"/>
      <c r="V12" s="30"/>
      <c r="W12" s="30"/>
      <c r="X12" s="30"/>
      <c r="Y12" s="30"/>
      <c r="Z12" s="30"/>
      <c r="AA12" s="30"/>
    </row>
    <row r="13" spans="1:27" ht="18.95" customHeight="1" x14ac:dyDescent="0.25">
      <c r="A13" s="82"/>
      <c r="C13" s="112" t="s">
        <v>185</v>
      </c>
      <c r="D13" s="110">
        <f>IFERROR(D9+D10-D11+D12,"")</f>
        <v>820</v>
      </c>
      <c r="E13" s="110">
        <f t="shared" ref="E13:O13" si="1">IFERROR(E9+E10-E11+E12,"")</f>
        <v>1330</v>
      </c>
      <c r="F13" s="110">
        <f t="shared" si="1"/>
        <v>3135</v>
      </c>
      <c r="G13" s="110">
        <f t="shared" si="1"/>
        <v>3745</v>
      </c>
      <c r="H13" s="110">
        <f t="shared" si="1"/>
        <v>4470</v>
      </c>
      <c r="I13" s="110">
        <f t="shared" si="1"/>
        <v>5750</v>
      </c>
      <c r="J13" s="110">
        <f t="shared" si="1"/>
        <v>2525</v>
      </c>
      <c r="K13" s="110">
        <f t="shared" si="1"/>
        <v>3480</v>
      </c>
      <c r="L13" s="110">
        <f t="shared" si="1"/>
        <v>2730</v>
      </c>
      <c r="M13" s="110">
        <f t="shared" si="1"/>
        <v>3535</v>
      </c>
      <c r="N13" s="110">
        <f t="shared" si="1"/>
        <v>1955</v>
      </c>
      <c r="O13" s="110">
        <f t="shared" si="1"/>
        <v>1430</v>
      </c>
      <c r="P13" s="111">
        <f>O13</f>
        <v>1430</v>
      </c>
      <c r="Q13" s="30"/>
      <c r="R13" s="30"/>
      <c r="S13" s="30"/>
      <c r="T13" s="30"/>
      <c r="U13" s="30"/>
      <c r="V13" s="30"/>
      <c r="W13" s="30"/>
      <c r="X13" s="30"/>
      <c r="Y13" s="30"/>
      <c r="Z13" s="30"/>
      <c r="AA13" s="30"/>
    </row>
    <row r="14" spans="1:27" ht="18.95" customHeight="1" x14ac:dyDescent="0.25">
      <c r="A14" s="82"/>
      <c r="Q14" s="30"/>
      <c r="R14" s="30"/>
      <c r="S14" s="30"/>
      <c r="T14" s="30"/>
      <c r="U14" s="30"/>
      <c r="V14" s="30"/>
      <c r="W14" s="30"/>
      <c r="X14" s="30"/>
      <c r="Y14" s="30"/>
      <c r="Z14" s="30"/>
      <c r="AA14" s="30"/>
    </row>
    <row r="15" spans="1:27" ht="18.95" customHeight="1" x14ac:dyDescent="0.25">
      <c r="A15" s="82"/>
      <c r="P15" s="114"/>
      <c r="Q15" s="30"/>
      <c r="R15" s="30"/>
      <c r="S15" s="30"/>
      <c r="T15" s="30"/>
      <c r="U15" s="30"/>
      <c r="V15" s="30"/>
      <c r="W15" s="30"/>
      <c r="X15" s="30"/>
      <c r="Y15" s="30"/>
      <c r="Z15" s="30"/>
      <c r="AA15" s="30"/>
    </row>
    <row r="16" spans="1:27" ht="18.95" customHeight="1" thickBot="1" x14ac:dyDescent="0.3">
      <c r="A16" s="82"/>
      <c r="C16" s="115" t="s">
        <v>195</v>
      </c>
      <c r="Q16" s="30"/>
      <c r="R16" s="30"/>
      <c r="S16" s="30"/>
      <c r="T16" s="30"/>
      <c r="U16" s="30"/>
      <c r="V16" s="30"/>
      <c r="W16" s="30"/>
      <c r="X16" s="30"/>
      <c r="Y16" s="30"/>
      <c r="Z16" s="30"/>
      <c r="AA16" s="30"/>
    </row>
    <row r="17" spans="1:27" ht="18.95" customHeight="1" x14ac:dyDescent="0.25">
      <c r="A17" s="82"/>
      <c r="C17" s="116">
        <f>SUM(Saldo!$Q$9:$Q$1009)</f>
        <v>1150</v>
      </c>
      <c r="Q17" s="25"/>
      <c r="R17" s="25"/>
      <c r="S17" s="25"/>
      <c r="T17" s="25"/>
      <c r="U17" s="25"/>
      <c r="V17" s="25"/>
      <c r="W17" s="25"/>
      <c r="X17" s="25"/>
      <c r="Y17" s="25"/>
      <c r="Z17" s="25"/>
      <c r="AA17" s="25"/>
    </row>
    <row r="18" spans="1:27" ht="18.95" customHeight="1" x14ac:dyDescent="0.25">
      <c r="A18" s="82"/>
      <c r="C18" s="117"/>
      <c r="Q18" s="25"/>
      <c r="R18" s="25"/>
      <c r="S18" s="25"/>
      <c r="T18" s="25"/>
      <c r="U18" s="25"/>
      <c r="V18" s="25"/>
      <c r="W18" s="25"/>
      <c r="X18" s="25"/>
      <c r="Y18" s="25"/>
      <c r="Z18" s="25"/>
      <c r="AA18" s="25"/>
    </row>
    <row r="19" spans="1:27" ht="18.95" customHeight="1" x14ac:dyDescent="0.25">
      <c r="A19" s="82"/>
      <c r="C19" s="117"/>
      <c r="G19" s="117"/>
    </row>
    <row r="20" spans="1:27" ht="18.95" customHeight="1" x14ac:dyDescent="0.25">
      <c r="A20" s="82"/>
    </row>
    <row r="21" spans="1:27" ht="18.95" customHeight="1" thickBot="1" x14ac:dyDescent="0.3">
      <c r="A21" s="82"/>
      <c r="C21" s="115" t="s">
        <v>196</v>
      </c>
    </row>
    <row r="22" spans="1:27" ht="18.95" customHeight="1" x14ac:dyDescent="0.25">
      <c r="A22" s="82"/>
      <c r="C22" s="116">
        <f>COUNTA(Cadastro!$D$9:$D$1009)</f>
        <v>8</v>
      </c>
    </row>
    <row r="23" spans="1:27" ht="18.95" customHeight="1" x14ac:dyDescent="0.25">
      <c r="A23" s="82"/>
    </row>
    <row r="24" spans="1:27" ht="18.95" customHeight="1" x14ac:dyDescent="0.25">
      <c r="A24" s="82"/>
    </row>
    <row r="25" spans="1:27" ht="18.95" customHeight="1" x14ac:dyDescent="0.25">
      <c r="A25" s="82"/>
    </row>
    <row r="26" spans="1:27" ht="18.95" customHeight="1" thickBot="1" x14ac:dyDescent="0.3">
      <c r="A26" s="82"/>
      <c r="C26" s="115" t="s">
        <v>197</v>
      </c>
    </row>
    <row r="27" spans="1:27" ht="18.95" customHeight="1" x14ac:dyDescent="0.25">
      <c r="A27" s="82"/>
      <c r="C27" s="116">
        <f>C17/C22</f>
        <v>143.75</v>
      </c>
    </row>
    <row r="28" spans="1:27" ht="18.95" customHeight="1" x14ac:dyDescent="0.25">
      <c r="A28" s="82"/>
    </row>
    <row r="29" spans="1:27" ht="18.95" customHeight="1" x14ac:dyDescent="0.25">
      <c r="A29" s="82"/>
    </row>
    <row r="30" spans="1:27" ht="18.95" hidden="1" customHeight="1" x14ac:dyDescent="0.25">
      <c r="C30" s="118"/>
      <c r="D30" s="118">
        <v>1</v>
      </c>
      <c r="E30" s="118">
        <v>2</v>
      </c>
      <c r="F30" s="118">
        <v>3</v>
      </c>
      <c r="G30" s="118">
        <v>4</v>
      </c>
      <c r="H30" s="118">
        <v>5</v>
      </c>
      <c r="I30" s="118">
        <v>6</v>
      </c>
      <c r="J30" s="118">
        <v>7</v>
      </c>
      <c r="K30" s="118">
        <v>8</v>
      </c>
      <c r="L30" s="118">
        <v>9</v>
      </c>
      <c r="M30" s="118">
        <v>10</v>
      </c>
      <c r="N30" s="118">
        <v>11</v>
      </c>
      <c r="O30" s="118">
        <v>12</v>
      </c>
    </row>
    <row r="31" spans="1:27" ht="18.95" hidden="1" customHeight="1" x14ac:dyDescent="0.25"/>
    <row r="32" spans="1:27" ht="18.95" hidden="1" customHeight="1" x14ac:dyDescent="0.25"/>
    <row r="33" ht="18.95" hidden="1" customHeight="1" x14ac:dyDescent="0.25"/>
    <row r="34" ht="18.95" hidden="1" customHeight="1" x14ac:dyDescent="0.25"/>
    <row r="35" ht="18.95" hidden="1" customHeight="1" x14ac:dyDescent="0.25"/>
    <row r="36" ht="18.95" hidden="1" customHeight="1" x14ac:dyDescent="0.25"/>
    <row r="37" ht="18.95" hidden="1" customHeight="1" x14ac:dyDescent="0.25"/>
    <row r="38" ht="18.95" hidden="1" customHeight="1" x14ac:dyDescent="0.25"/>
    <row r="39" ht="18.95" hidden="1" customHeight="1" x14ac:dyDescent="0.25"/>
    <row r="40" ht="18.95" hidden="1" customHeight="1" x14ac:dyDescent="0.25"/>
    <row r="41" ht="18.95" hidden="1" customHeight="1" x14ac:dyDescent="0.25"/>
    <row r="42" ht="18.95" hidden="1" customHeight="1" x14ac:dyDescent="0.25"/>
    <row r="43" ht="18.95" hidden="1" customHeight="1" x14ac:dyDescent="0.25"/>
    <row r="44" ht="18.95" hidden="1" customHeight="1" x14ac:dyDescent="0.25"/>
    <row r="45" ht="18.95" hidden="1" customHeight="1" x14ac:dyDescent="0.25"/>
    <row r="46" ht="18.95" hidden="1" customHeight="1" x14ac:dyDescent="0.25"/>
    <row r="47" ht="18.95" hidden="1" customHeight="1" x14ac:dyDescent="0.25"/>
    <row r="48" ht="18.95" hidden="1" customHeight="1" x14ac:dyDescent="0.25"/>
    <row r="49" ht="18.95" hidden="1" customHeight="1" x14ac:dyDescent="0.25"/>
    <row r="50" ht="18.95" hidden="1" customHeight="1" x14ac:dyDescent="0.25"/>
    <row r="51" ht="18.95" hidden="1" customHeight="1" x14ac:dyDescent="0.25"/>
    <row r="52" ht="18.95" hidden="1" customHeight="1" x14ac:dyDescent="0.25"/>
    <row r="53" ht="18.95" hidden="1" customHeight="1" x14ac:dyDescent="0.25"/>
    <row r="54" ht="18.95" hidden="1" customHeight="1" x14ac:dyDescent="0.25"/>
    <row r="55" ht="18.95" hidden="1" customHeight="1" x14ac:dyDescent="0.25"/>
    <row r="56" ht="18.95" hidden="1" customHeight="1" x14ac:dyDescent="0.25"/>
    <row r="57" ht="18.95" hidden="1" customHeight="1" x14ac:dyDescent="0.25"/>
    <row r="58" ht="18.95" hidden="1" customHeight="1" x14ac:dyDescent="0.25"/>
    <row r="59" ht="18.95" hidden="1" customHeight="1" x14ac:dyDescent="0.25"/>
    <row r="60" ht="18.95" hidden="1" customHeight="1" x14ac:dyDescent="0.25"/>
    <row r="61" ht="18.95" hidden="1" customHeight="1" x14ac:dyDescent="0.25"/>
    <row r="62" ht="18.95" hidden="1" customHeight="1" x14ac:dyDescent="0.25"/>
    <row r="63" ht="18.95" hidden="1" customHeight="1" x14ac:dyDescent="0.25"/>
    <row r="64" ht="18.95" hidden="1" customHeight="1" x14ac:dyDescent="0.25"/>
    <row r="65" ht="18.95" hidden="1" customHeight="1" x14ac:dyDescent="0.25"/>
    <row r="66" ht="18.95" hidden="1" customHeight="1" x14ac:dyDescent="0.25"/>
    <row r="67" ht="18.95" hidden="1" customHeight="1" x14ac:dyDescent="0.25"/>
    <row r="68" ht="18.95" hidden="1" customHeight="1" x14ac:dyDescent="0.25"/>
    <row r="69" ht="18.95" hidden="1" customHeight="1" x14ac:dyDescent="0.25"/>
    <row r="70" ht="18.95" hidden="1" customHeight="1" x14ac:dyDescent="0.25"/>
    <row r="71" ht="18.95" hidden="1" customHeight="1" x14ac:dyDescent="0.25"/>
    <row r="72" ht="18.95" hidden="1" customHeight="1" x14ac:dyDescent="0.25"/>
    <row r="73" ht="18.95" hidden="1" customHeight="1" x14ac:dyDescent="0.25"/>
    <row r="74" ht="18.95" hidden="1" customHeight="1" x14ac:dyDescent="0.25"/>
    <row r="75" ht="18.95" hidden="1" customHeight="1" x14ac:dyDescent="0.25"/>
    <row r="76" ht="18.95" hidden="1" customHeight="1" x14ac:dyDescent="0.25"/>
    <row r="77" ht="18.95" hidden="1" customHeight="1" x14ac:dyDescent="0.25"/>
    <row r="78" ht="18.95" hidden="1" customHeight="1" x14ac:dyDescent="0.25"/>
    <row r="79" ht="18.95" hidden="1" customHeight="1" x14ac:dyDescent="0.25"/>
    <row r="80" ht="18.95" hidden="1" customHeight="1" x14ac:dyDescent="0.25"/>
    <row r="81" ht="18.95" hidden="1" customHeight="1" x14ac:dyDescent="0.25"/>
    <row r="82" ht="18.95" hidden="1" customHeight="1" x14ac:dyDescent="0.25"/>
    <row r="83" ht="18.95" hidden="1" customHeight="1" x14ac:dyDescent="0.25"/>
    <row r="84" ht="18.95" hidden="1" customHeight="1" x14ac:dyDescent="0.25"/>
    <row r="85" ht="18.95" hidden="1" customHeight="1" x14ac:dyDescent="0.25"/>
    <row r="86" ht="18.95" hidden="1" customHeight="1" x14ac:dyDescent="0.25"/>
    <row r="87" ht="18.95" hidden="1" customHeight="1" x14ac:dyDescent="0.25"/>
    <row r="88" ht="18.95" hidden="1" customHeight="1" x14ac:dyDescent="0.25"/>
    <row r="89" ht="18.95" hidden="1" customHeight="1" x14ac:dyDescent="0.25"/>
    <row r="90" ht="18.95" hidden="1" customHeight="1" x14ac:dyDescent="0.25"/>
    <row r="91" ht="18.95" hidden="1" customHeight="1" x14ac:dyDescent="0.25"/>
    <row r="92" ht="18.95" hidden="1" customHeight="1" x14ac:dyDescent="0.25"/>
    <row r="93" ht="18.95" hidden="1" customHeight="1" x14ac:dyDescent="0.25"/>
    <row r="94" ht="18.95" hidden="1" customHeight="1" x14ac:dyDescent="0.25"/>
    <row r="95" ht="18.95" hidden="1" customHeight="1" x14ac:dyDescent="0.25"/>
    <row r="96" ht="18.95" hidden="1" customHeight="1" x14ac:dyDescent="0.25"/>
    <row r="97" ht="18.95" hidden="1" customHeight="1" x14ac:dyDescent="0.25"/>
    <row r="98" ht="18.95" hidden="1" customHeight="1" x14ac:dyDescent="0.25"/>
    <row r="99" ht="18.95" hidden="1" customHeight="1" x14ac:dyDescent="0.25"/>
    <row r="100" ht="18.95" hidden="1" customHeight="1" x14ac:dyDescent="0.25"/>
    <row r="101" ht="18.95" hidden="1" customHeight="1" x14ac:dyDescent="0.25"/>
    <row r="102" ht="18.95" hidden="1" customHeight="1" x14ac:dyDescent="0.25"/>
    <row r="103" ht="18.95" hidden="1" customHeight="1" x14ac:dyDescent="0.25"/>
    <row r="104" ht="18.95" hidden="1" customHeight="1" x14ac:dyDescent="0.25"/>
    <row r="105" ht="18.95" hidden="1" customHeight="1" x14ac:dyDescent="0.25"/>
    <row r="106" ht="18.95" hidden="1" customHeight="1" x14ac:dyDescent="0.25"/>
    <row r="107" ht="18.95" hidden="1" customHeight="1" x14ac:dyDescent="0.25"/>
    <row r="108" ht="18.95" hidden="1" customHeight="1" x14ac:dyDescent="0.25"/>
    <row r="109" ht="18.95" hidden="1" customHeight="1" x14ac:dyDescent="0.25"/>
    <row r="110" ht="18.95" hidden="1" customHeight="1" x14ac:dyDescent="0.25"/>
    <row r="111" ht="18.95" hidden="1" customHeight="1" x14ac:dyDescent="0.25"/>
    <row r="112" ht="18.95" hidden="1" customHeight="1" x14ac:dyDescent="0.25"/>
    <row r="113" ht="18.95" hidden="1" customHeight="1" x14ac:dyDescent="0.25"/>
    <row r="114" ht="18.95" hidden="1" customHeight="1" x14ac:dyDescent="0.25"/>
    <row r="115" ht="18.95" hidden="1" customHeight="1" x14ac:dyDescent="0.25"/>
    <row r="116" ht="18.95" hidden="1" customHeight="1" x14ac:dyDescent="0.25"/>
    <row r="117" ht="18.95" hidden="1" customHeight="1" x14ac:dyDescent="0.25"/>
    <row r="118" ht="18.95" hidden="1" customHeight="1" x14ac:dyDescent="0.25"/>
    <row r="119" ht="18.95" hidden="1" customHeight="1" x14ac:dyDescent="0.25"/>
    <row r="120" ht="18.95" hidden="1" customHeight="1" x14ac:dyDescent="0.25"/>
    <row r="121" ht="18.95" hidden="1" customHeight="1" x14ac:dyDescent="0.25"/>
    <row r="122" ht="18.95" hidden="1" customHeight="1" x14ac:dyDescent="0.25"/>
    <row r="123" ht="18.95" hidden="1" customHeight="1" x14ac:dyDescent="0.25"/>
    <row r="124" ht="18.95" hidden="1" customHeight="1" x14ac:dyDescent="0.25"/>
    <row r="125" ht="18.95" hidden="1" customHeight="1" x14ac:dyDescent="0.25"/>
    <row r="126" ht="18.95" hidden="1" customHeight="1" x14ac:dyDescent="0.25"/>
    <row r="127" ht="18.95" hidden="1" customHeight="1" x14ac:dyDescent="0.25"/>
    <row r="128" ht="18.95" hidden="1" customHeight="1" x14ac:dyDescent="0.25"/>
    <row r="129" ht="18.95" hidden="1" customHeight="1" x14ac:dyDescent="0.25"/>
    <row r="130" ht="18.95" hidden="1" customHeight="1" x14ac:dyDescent="0.25"/>
    <row r="131" ht="18.95" hidden="1" customHeight="1" x14ac:dyDescent="0.25"/>
    <row r="132" ht="18.95" hidden="1" customHeight="1" x14ac:dyDescent="0.25"/>
    <row r="133" ht="18.95" hidden="1" customHeight="1" x14ac:dyDescent="0.25"/>
    <row r="134" ht="18.95" hidden="1" customHeight="1" x14ac:dyDescent="0.25"/>
    <row r="135" ht="18.95" hidden="1" customHeight="1" x14ac:dyDescent="0.25"/>
    <row r="136" ht="18.95" hidden="1" customHeight="1" x14ac:dyDescent="0.25"/>
    <row r="137" ht="18.95" hidden="1" customHeight="1" x14ac:dyDescent="0.25"/>
    <row r="138" ht="18.95" hidden="1" customHeight="1" x14ac:dyDescent="0.25"/>
    <row r="139" ht="18.95" hidden="1" customHeight="1" x14ac:dyDescent="0.25"/>
    <row r="140" ht="18.95" hidden="1" customHeight="1" x14ac:dyDescent="0.25"/>
    <row r="141" ht="18.95" hidden="1" customHeight="1" x14ac:dyDescent="0.25"/>
    <row r="142" ht="18.95" hidden="1" customHeight="1" x14ac:dyDescent="0.25"/>
    <row r="143" ht="18.95" hidden="1" customHeight="1" x14ac:dyDescent="0.25"/>
    <row r="144" ht="18.95" hidden="1" customHeight="1" x14ac:dyDescent="0.25"/>
    <row r="145" ht="18.95" hidden="1" customHeight="1" x14ac:dyDescent="0.25"/>
    <row r="146" ht="18.95" hidden="1" customHeight="1" x14ac:dyDescent="0.25"/>
    <row r="147" ht="18.95" hidden="1" customHeight="1" x14ac:dyDescent="0.25"/>
    <row r="148" ht="18.95" hidden="1" customHeight="1" x14ac:dyDescent="0.25"/>
    <row r="149" ht="18.95" hidden="1" customHeight="1" x14ac:dyDescent="0.25"/>
    <row r="150" ht="18.95" hidden="1" customHeight="1" x14ac:dyDescent="0.25"/>
    <row r="151" ht="18.95" hidden="1" customHeight="1" x14ac:dyDescent="0.25"/>
    <row r="152" ht="18.95" hidden="1" customHeight="1" x14ac:dyDescent="0.25"/>
    <row r="153" ht="18.95" hidden="1" customHeight="1" x14ac:dyDescent="0.25"/>
    <row r="154" ht="18.95" hidden="1" customHeight="1" x14ac:dyDescent="0.25"/>
    <row r="155" ht="18.95" hidden="1" customHeight="1" x14ac:dyDescent="0.25"/>
    <row r="156" ht="18.95" hidden="1" customHeight="1" x14ac:dyDescent="0.25"/>
    <row r="157" ht="18.95" hidden="1" customHeight="1" x14ac:dyDescent="0.25"/>
    <row r="158" ht="18.95" hidden="1" customHeight="1" x14ac:dyDescent="0.25"/>
    <row r="159" ht="18.95" hidden="1" customHeight="1" x14ac:dyDescent="0.25"/>
    <row r="160" ht="18.95" hidden="1" customHeight="1" x14ac:dyDescent="0.25"/>
    <row r="161" ht="18.95" hidden="1" customHeight="1" x14ac:dyDescent="0.25"/>
    <row r="162" ht="18.95" hidden="1" customHeight="1" x14ac:dyDescent="0.25"/>
    <row r="163" ht="18.95" hidden="1" customHeight="1" x14ac:dyDescent="0.25"/>
    <row r="164" ht="18.95" hidden="1" customHeight="1" x14ac:dyDescent="0.25"/>
    <row r="165" ht="18.95" hidden="1" customHeight="1" x14ac:dyDescent="0.25"/>
    <row r="166" ht="18.95" hidden="1" customHeight="1" x14ac:dyDescent="0.25"/>
    <row r="167" ht="18.95" hidden="1" customHeight="1" x14ac:dyDescent="0.25"/>
    <row r="168" ht="18.95" hidden="1" customHeight="1" x14ac:dyDescent="0.25"/>
    <row r="169" ht="18.95" hidden="1" customHeight="1" x14ac:dyDescent="0.25"/>
    <row r="170" ht="18.95" hidden="1" customHeight="1" x14ac:dyDescent="0.25"/>
    <row r="171" ht="18.95" hidden="1" customHeight="1" x14ac:dyDescent="0.25"/>
    <row r="172" ht="18.95" hidden="1" customHeight="1" x14ac:dyDescent="0.25"/>
    <row r="173" ht="18.95" hidden="1" customHeight="1" x14ac:dyDescent="0.25"/>
    <row r="174" ht="18.95" hidden="1" customHeight="1" x14ac:dyDescent="0.25"/>
    <row r="175" ht="18.95" hidden="1" customHeight="1" x14ac:dyDescent="0.25"/>
    <row r="176" ht="18.95" hidden="1" customHeight="1" x14ac:dyDescent="0.25"/>
    <row r="177" ht="18.95" hidden="1" customHeight="1" x14ac:dyDescent="0.25"/>
    <row r="178" ht="18.95" hidden="1" customHeight="1" x14ac:dyDescent="0.25"/>
    <row r="179" ht="18.95" hidden="1" customHeight="1" x14ac:dyDescent="0.25"/>
    <row r="180" ht="18.95" hidden="1" customHeight="1" x14ac:dyDescent="0.25"/>
    <row r="181" ht="18.95" hidden="1" customHeight="1" x14ac:dyDescent="0.25"/>
    <row r="182" ht="18.95" hidden="1" customHeight="1" x14ac:dyDescent="0.25"/>
    <row r="183" ht="18.95" hidden="1" customHeight="1" x14ac:dyDescent="0.25"/>
    <row r="184" ht="18.95" hidden="1" customHeight="1" x14ac:dyDescent="0.25"/>
    <row r="185" ht="18.95" hidden="1" customHeight="1" x14ac:dyDescent="0.25"/>
    <row r="186" ht="18.95" hidden="1" customHeight="1" x14ac:dyDescent="0.25"/>
    <row r="187" ht="18.95" hidden="1" customHeight="1" x14ac:dyDescent="0.25"/>
    <row r="188" ht="18.95" hidden="1" customHeight="1" x14ac:dyDescent="0.25"/>
    <row r="189" ht="18.95" hidden="1" customHeight="1" x14ac:dyDescent="0.25"/>
    <row r="190" ht="18.95" hidden="1" customHeight="1" x14ac:dyDescent="0.25"/>
    <row r="191" ht="18.95" hidden="1" customHeight="1" x14ac:dyDescent="0.25"/>
    <row r="192" ht="18.95" hidden="1" customHeight="1" x14ac:dyDescent="0.25"/>
    <row r="193" ht="18.95" hidden="1" customHeight="1" x14ac:dyDescent="0.25"/>
    <row r="194" ht="18.95" hidden="1" customHeight="1" x14ac:dyDescent="0.25"/>
    <row r="195" ht="18.95" hidden="1" customHeight="1" x14ac:dyDescent="0.25"/>
    <row r="196" ht="18.95" hidden="1" customHeight="1" x14ac:dyDescent="0.25"/>
    <row r="197" ht="18.95" hidden="1" customHeight="1" x14ac:dyDescent="0.25"/>
    <row r="198" ht="18.95" hidden="1" customHeight="1" x14ac:dyDescent="0.25"/>
    <row r="199" ht="18.95" hidden="1" customHeight="1" x14ac:dyDescent="0.25"/>
    <row r="200" ht="18.95" hidden="1" customHeight="1" x14ac:dyDescent="0.25"/>
    <row r="201" ht="18.95" hidden="1" customHeight="1" x14ac:dyDescent="0.25"/>
    <row r="202" ht="18.95" hidden="1" customHeight="1" x14ac:dyDescent="0.25"/>
    <row r="203" ht="18.95" hidden="1" customHeight="1" x14ac:dyDescent="0.25"/>
    <row r="204" ht="18.95" hidden="1" customHeight="1" x14ac:dyDescent="0.25"/>
    <row r="205" ht="18.95" hidden="1" customHeight="1" x14ac:dyDescent="0.25"/>
    <row r="206" ht="18.95" hidden="1" customHeight="1" x14ac:dyDescent="0.25"/>
    <row r="207" ht="18.95" hidden="1" customHeight="1" x14ac:dyDescent="0.25"/>
    <row r="208" ht="18.95" hidden="1" customHeight="1" x14ac:dyDescent="0.25"/>
    <row r="209" ht="18.95" hidden="1" customHeight="1" x14ac:dyDescent="0.25"/>
    <row r="210" ht="18.95" hidden="1" customHeight="1" x14ac:dyDescent="0.25"/>
    <row r="211" ht="18.95" hidden="1" customHeight="1" x14ac:dyDescent="0.25"/>
    <row r="212" ht="18.95" hidden="1" customHeight="1" x14ac:dyDescent="0.25"/>
    <row r="213" ht="18.95" hidden="1" customHeight="1" x14ac:dyDescent="0.25"/>
    <row r="214" ht="18.95" hidden="1" customHeight="1" x14ac:dyDescent="0.25"/>
    <row r="215" ht="18.95" hidden="1" customHeight="1" x14ac:dyDescent="0.25"/>
    <row r="216" ht="18.95" hidden="1" customHeight="1" x14ac:dyDescent="0.25"/>
    <row r="217" ht="18.95" hidden="1" customHeight="1" x14ac:dyDescent="0.25"/>
    <row r="218" ht="18.95" hidden="1" customHeight="1" x14ac:dyDescent="0.25"/>
    <row r="219" ht="18.95" hidden="1" customHeight="1" x14ac:dyDescent="0.25"/>
    <row r="220" ht="18.95" hidden="1" customHeight="1" x14ac:dyDescent="0.25"/>
    <row r="221" ht="18.95" hidden="1" customHeight="1" x14ac:dyDescent="0.25"/>
    <row r="222" ht="18.95" hidden="1" customHeight="1" x14ac:dyDescent="0.25"/>
    <row r="223" ht="18.95" hidden="1" customHeight="1" x14ac:dyDescent="0.25"/>
    <row r="224" ht="18.95" hidden="1" customHeight="1" x14ac:dyDescent="0.25"/>
    <row r="225" ht="18.95" hidden="1" customHeight="1" x14ac:dyDescent="0.25"/>
    <row r="226" ht="18.95" hidden="1" customHeight="1" x14ac:dyDescent="0.25"/>
    <row r="227" ht="18.95" hidden="1" customHeight="1" x14ac:dyDescent="0.25"/>
    <row r="228" ht="18.95" hidden="1" customHeight="1" x14ac:dyDescent="0.25"/>
    <row r="229" ht="18.95" hidden="1" customHeight="1" x14ac:dyDescent="0.25"/>
    <row r="230" ht="18.95" hidden="1" customHeight="1" x14ac:dyDescent="0.25"/>
    <row r="231" ht="18.95" hidden="1" customHeight="1" x14ac:dyDescent="0.25"/>
    <row r="232" ht="18.95" hidden="1" customHeight="1" x14ac:dyDescent="0.25"/>
    <row r="233" ht="18.95" hidden="1" customHeight="1" x14ac:dyDescent="0.25"/>
    <row r="234" ht="18.95" hidden="1" customHeight="1" x14ac:dyDescent="0.25"/>
    <row r="235" ht="18.95" hidden="1" customHeight="1" x14ac:dyDescent="0.25"/>
    <row r="236" ht="18.95" hidden="1" customHeight="1" x14ac:dyDescent="0.25"/>
    <row r="237" ht="18.95" hidden="1" customHeight="1" x14ac:dyDescent="0.25"/>
    <row r="238" ht="18.95" hidden="1" customHeight="1" x14ac:dyDescent="0.25"/>
    <row r="239" ht="18.95" hidden="1" customHeight="1" x14ac:dyDescent="0.25"/>
    <row r="240" ht="18.95" hidden="1" customHeight="1" x14ac:dyDescent="0.25"/>
    <row r="241" ht="18.95" hidden="1" customHeight="1" x14ac:dyDescent="0.25"/>
    <row r="242" ht="18.95" hidden="1" customHeight="1" x14ac:dyDescent="0.25"/>
    <row r="243" ht="18.95" hidden="1" customHeight="1" x14ac:dyDescent="0.25"/>
    <row r="244" ht="18.95" hidden="1" customHeight="1" x14ac:dyDescent="0.25"/>
    <row r="245" ht="18.95" hidden="1" customHeight="1" x14ac:dyDescent="0.25"/>
    <row r="246" ht="18.95" hidden="1" customHeight="1" x14ac:dyDescent="0.25"/>
    <row r="247" ht="18.95" hidden="1" customHeight="1" x14ac:dyDescent="0.25"/>
    <row r="248" ht="18.95" hidden="1" customHeight="1" x14ac:dyDescent="0.25"/>
    <row r="249" ht="18.95" hidden="1" customHeight="1" x14ac:dyDescent="0.25"/>
    <row r="250" ht="18.95" hidden="1" customHeight="1" x14ac:dyDescent="0.25"/>
    <row r="251" ht="18.95" hidden="1" customHeight="1" x14ac:dyDescent="0.25"/>
    <row r="252" ht="18.95" hidden="1" customHeight="1" x14ac:dyDescent="0.25"/>
    <row r="253" ht="18.95" hidden="1" customHeight="1" x14ac:dyDescent="0.25"/>
    <row r="254" ht="18.95" hidden="1" customHeight="1" x14ac:dyDescent="0.25"/>
    <row r="255" ht="18.95" hidden="1" customHeight="1" x14ac:dyDescent="0.25"/>
    <row r="256" ht="18.95" hidden="1" customHeight="1" x14ac:dyDescent="0.25"/>
    <row r="257" ht="18.95" hidden="1" customHeight="1" x14ac:dyDescent="0.25"/>
    <row r="258" ht="18.95" hidden="1" customHeight="1" x14ac:dyDescent="0.25"/>
    <row r="259" ht="18.95" hidden="1" customHeight="1" x14ac:dyDescent="0.25"/>
    <row r="260" ht="18.95" hidden="1" customHeight="1" x14ac:dyDescent="0.25"/>
    <row r="261" ht="18.95" hidden="1" customHeight="1" x14ac:dyDescent="0.25"/>
    <row r="262" ht="18.95" hidden="1" customHeight="1" x14ac:dyDescent="0.25"/>
    <row r="263" ht="18.95" hidden="1" customHeight="1" x14ac:dyDescent="0.25"/>
    <row r="264" ht="18.95" hidden="1" customHeight="1" x14ac:dyDescent="0.25"/>
    <row r="265" ht="18.95" hidden="1" customHeight="1" x14ac:dyDescent="0.25"/>
    <row r="266" ht="18.95" hidden="1" customHeight="1" x14ac:dyDescent="0.25"/>
    <row r="267" ht="18.95" hidden="1" customHeight="1" x14ac:dyDescent="0.25"/>
    <row r="268" ht="18.95" hidden="1" customHeight="1" x14ac:dyDescent="0.25"/>
    <row r="269" ht="18.95" hidden="1" customHeight="1" x14ac:dyDescent="0.25"/>
    <row r="270" ht="18.95" hidden="1" customHeight="1" x14ac:dyDescent="0.25"/>
    <row r="271" ht="18.95" hidden="1" customHeight="1" x14ac:dyDescent="0.25"/>
    <row r="272" ht="18.95" hidden="1" customHeight="1" x14ac:dyDescent="0.25"/>
    <row r="273" ht="18.95" hidden="1" customHeight="1" x14ac:dyDescent="0.25"/>
    <row r="274" ht="18.95" hidden="1" customHeight="1" x14ac:dyDescent="0.25"/>
    <row r="275" ht="18.95" hidden="1" customHeight="1" x14ac:dyDescent="0.25"/>
    <row r="276" ht="18.95" hidden="1" customHeight="1" x14ac:dyDescent="0.25"/>
    <row r="277" ht="18.95" hidden="1" customHeight="1" x14ac:dyDescent="0.25"/>
    <row r="278" ht="18.95" hidden="1" customHeight="1" x14ac:dyDescent="0.25"/>
    <row r="279" ht="18.95" hidden="1" customHeight="1" x14ac:dyDescent="0.25"/>
    <row r="280" ht="18.95" hidden="1" customHeight="1" x14ac:dyDescent="0.25"/>
    <row r="281" ht="18.95" hidden="1" customHeight="1" x14ac:dyDescent="0.25"/>
    <row r="282" ht="18.95" hidden="1" customHeight="1" x14ac:dyDescent="0.25"/>
    <row r="283" ht="18.95" hidden="1" customHeight="1" x14ac:dyDescent="0.25"/>
    <row r="284" ht="18.95" hidden="1" customHeight="1" x14ac:dyDescent="0.25"/>
    <row r="285" ht="18.95" hidden="1" customHeight="1" x14ac:dyDescent="0.25"/>
    <row r="286" ht="18.95" hidden="1" customHeight="1" x14ac:dyDescent="0.25"/>
    <row r="287" ht="18.95" hidden="1" customHeight="1" x14ac:dyDescent="0.25"/>
    <row r="288" ht="18.95" hidden="1" customHeight="1" x14ac:dyDescent="0.25"/>
    <row r="289" ht="18.95" hidden="1" customHeight="1" x14ac:dyDescent="0.25"/>
    <row r="290" ht="18.95" hidden="1" customHeight="1" x14ac:dyDescent="0.25"/>
    <row r="291" ht="18.95" hidden="1" customHeight="1" x14ac:dyDescent="0.25"/>
    <row r="292" ht="18.95" hidden="1" customHeight="1" x14ac:dyDescent="0.25"/>
    <row r="293" ht="18.95" hidden="1" customHeight="1" x14ac:dyDescent="0.25"/>
    <row r="294" ht="18.95" hidden="1" customHeight="1" x14ac:dyDescent="0.25"/>
    <row r="295" ht="18.95" hidden="1" customHeight="1" x14ac:dyDescent="0.25"/>
    <row r="296" ht="18.95" hidden="1" customHeight="1" x14ac:dyDescent="0.25"/>
    <row r="297" ht="18.95" hidden="1" customHeight="1" x14ac:dyDescent="0.25"/>
    <row r="298" ht="18.95" hidden="1" customHeight="1" x14ac:dyDescent="0.25"/>
    <row r="299" ht="18.95" hidden="1" customHeight="1" x14ac:dyDescent="0.25"/>
    <row r="300" ht="18.95" hidden="1" customHeight="1" x14ac:dyDescent="0.25"/>
    <row r="301" ht="18.95" hidden="1" customHeight="1" x14ac:dyDescent="0.25"/>
    <row r="302" ht="18.95" hidden="1" customHeight="1" x14ac:dyDescent="0.25"/>
    <row r="303" ht="18.95" hidden="1" customHeight="1" x14ac:dyDescent="0.25"/>
    <row r="304" ht="18.95" hidden="1" customHeight="1" x14ac:dyDescent="0.25"/>
    <row r="305" ht="18.95" hidden="1" customHeight="1" x14ac:dyDescent="0.25"/>
    <row r="306" ht="18.95" hidden="1" customHeight="1" x14ac:dyDescent="0.25"/>
    <row r="307" ht="18.95" hidden="1" customHeight="1" x14ac:dyDescent="0.25"/>
    <row r="308" ht="18.95" hidden="1" customHeight="1" x14ac:dyDescent="0.25"/>
    <row r="309" ht="18.95" hidden="1" customHeight="1" x14ac:dyDescent="0.25"/>
    <row r="310" ht="18.95" hidden="1" customHeight="1" x14ac:dyDescent="0.25"/>
    <row r="311" ht="18.95" hidden="1" customHeight="1" x14ac:dyDescent="0.25"/>
    <row r="312" ht="18.95" hidden="1" customHeight="1" x14ac:dyDescent="0.25"/>
    <row r="313" ht="18.95" hidden="1" customHeight="1" x14ac:dyDescent="0.25"/>
    <row r="314" ht="18.95" hidden="1" customHeight="1" x14ac:dyDescent="0.25"/>
    <row r="315" ht="18.95" hidden="1" customHeight="1" x14ac:dyDescent="0.25"/>
    <row r="316" ht="18.95" hidden="1" customHeight="1" x14ac:dyDescent="0.25"/>
    <row r="317" ht="18.95" hidden="1" customHeight="1" x14ac:dyDescent="0.25"/>
    <row r="318" ht="18.95" hidden="1" customHeight="1" x14ac:dyDescent="0.25"/>
    <row r="319" ht="18.95" hidden="1" customHeight="1" x14ac:dyDescent="0.25"/>
    <row r="320" ht="18.95" hidden="1" customHeight="1" x14ac:dyDescent="0.25"/>
    <row r="321" ht="18.95" hidden="1" customHeight="1" x14ac:dyDescent="0.25"/>
    <row r="322" ht="18.95" hidden="1" customHeight="1" x14ac:dyDescent="0.25"/>
    <row r="323" ht="18.95" hidden="1" customHeight="1" x14ac:dyDescent="0.25"/>
    <row r="324" ht="18.95" hidden="1" customHeight="1" x14ac:dyDescent="0.25"/>
    <row r="325" ht="18.95" hidden="1" customHeight="1" x14ac:dyDescent="0.25"/>
    <row r="326" ht="18.95" hidden="1" customHeight="1" x14ac:dyDescent="0.25"/>
    <row r="327" ht="18.95" hidden="1" customHeight="1" x14ac:dyDescent="0.25"/>
    <row r="328" ht="18.95" hidden="1" customHeight="1" x14ac:dyDescent="0.25"/>
    <row r="329" ht="18.95" hidden="1" customHeight="1" x14ac:dyDescent="0.25"/>
    <row r="330" ht="18.95" hidden="1" customHeight="1" x14ac:dyDescent="0.25"/>
    <row r="331" ht="18.95" hidden="1" customHeight="1" x14ac:dyDescent="0.25"/>
    <row r="332" ht="18.95" hidden="1" customHeight="1" x14ac:dyDescent="0.25"/>
    <row r="333" ht="18.95" hidden="1" customHeight="1" x14ac:dyDescent="0.25"/>
    <row r="334" ht="18.95" hidden="1" customHeight="1" x14ac:dyDescent="0.25"/>
    <row r="335" ht="18.95" hidden="1" customHeight="1" x14ac:dyDescent="0.25"/>
    <row r="336" ht="18.95" hidden="1" customHeight="1" x14ac:dyDescent="0.25"/>
    <row r="337" ht="18.95" hidden="1" customHeight="1" x14ac:dyDescent="0.25"/>
    <row r="338" ht="18.95" hidden="1" customHeight="1" x14ac:dyDescent="0.25"/>
    <row r="339" ht="18.95" hidden="1" customHeight="1" x14ac:dyDescent="0.25"/>
    <row r="340" ht="18.95" hidden="1" customHeight="1" x14ac:dyDescent="0.25"/>
    <row r="341" ht="18.95" hidden="1" customHeight="1" x14ac:dyDescent="0.25"/>
    <row r="342" ht="18.95" hidden="1" customHeight="1" x14ac:dyDescent="0.25"/>
    <row r="343" ht="18.95" hidden="1" customHeight="1" x14ac:dyDescent="0.25"/>
    <row r="344" ht="18.95" hidden="1" customHeight="1" x14ac:dyDescent="0.25"/>
    <row r="345" ht="18.95" hidden="1" customHeight="1" x14ac:dyDescent="0.25"/>
    <row r="346" ht="18.95" hidden="1" customHeight="1" x14ac:dyDescent="0.25"/>
    <row r="347" ht="18.95" hidden="1" customHeight="1" x14ac:dyDescent="0.25"/>
    <row r="348" ht="18.95" hidden="1" customHeight="1" x14ac:dyDescent="0.25"/>
    <row r="349" ht="18.95" hidden="1" customHeight="1" x14ac:dyDescent="0.25"/>
    <row r="350" ht="18.95" hidden="1" customHeight="1" x14ac:dyDescent="0.25"/>
    <row r="351" ht="18.95" hidden="1" customHeight="1" x14ac:dyDescent="0.25"/>
    <row r="352" ht="18.95" hidden="1" customHeight="1" x14ac:dyDescent="0.25"/>
    <row r="353" ht="18.95" hidden="1" customHeight="1" x14ac:dyDescent="0.25"/>
    <row r="354" ht="18.95" hidden="1" customHeight="1" x14ac:dyDescent="0.25"/>
    <row r="355" ht="18.95" hidden="1" customHeight="1" x14ac:dyDescent="0.25"/>
    <row r="356" ht="18.95" hidden="1" customHeight="1" x14ac:dyDescent="0.25"/>
    <row r="357" ht="18.95" hidden="1" customHeight="1" x14ac:dyDescent="0.25"/>
    <row r="358" ht="18.95" hidden="1" customHeight="1" x14ac:dyDescent="0.25"/>
    <row r="359" ht="18.95" hidden="1" customHeight="1" x14ac:dyDescent="0.25"/>
    <row r="360" ht="18.95" hidden="1" customHeight="1" x14ac:dyDescent="0.25"/>
    <row r="361" ht="18.95" hidden="1" customHeight="1" x14ac:dyDescent="0.25"/>
    <row r="362" ht="18.95" hidden="1" customHeight="1" x14ac:dyDescent="0.25"/>
    <row r="363" ht="18.95" hidden="1" customHeight="1" x14ac:dyDescent="0.25"/>
    <row r="364" ht="18.95" hidden="1" customHeight="1" x14ac:dyDescent="0.25"/>
    <row r="365" ht="18.95" hidden="1" customHeight="1" x14ac:dyDescent="0.25"/>
    <row r="366" ht="18.95" hidden="1" customHeight="1" x14ac:dyDescent="0.25"/>
    <row r="367" ht="18.95" hidden="1" customHeight="1" x14ac:dyDescent="0.25"/>
    <row r="368" ht="18.95" hidden="1" customHeight="1" x14ac:dyDescent="0.25"/>
    <row r="369" ht="18.95" hidden="1" customHeight="1" x14ac:dyDescent="0.25"/>
    <row r="370" ht="18.95" hidden="1" customHeight="1" x14ac:dyDescent="0.25"/>
    <row r="371" ht="18.95" hidden="1" customHeight="1" x14ac:dyDescent="0.25"/>
    <row r="372" ht="18.95" hidden="1" customHeight="1" x14ac:dyDescent="0.25"/>
    <row r="373" ht="18.95" hidden="1" customHeight="1" x14ac:dyDescent="0.25"/>
    <row r="374" ht="18.95" hidden="1" customHeight="1" x14ac:dyDescent="0.25"/>
    <row r="375" ht="18.95" hidden="1" customHeight="1" x14ac:dyDescent="0.25"/>
    <row r="376" ht="18.95" hidden="1" customHeight="1" x14ac:dyDescent="0.25"/>
    <row r="377" ht="18.95" hidden="1" customHeight="1" x14ac:dyDescent="0.25"/>
    <row r="378" ht="18.95" hidden="1" customHeight="1" x14ac:dyDescent="0.25"/>
    <row r="379" ht="18.95" hidden="1" customHeight="1" x14ac:dyDescent="0.25"/>
    <row r="380" ht="18.95" hidden="1" customHeight="1" x14ac:dyDescent="0.25"/>
    <row r="381" ht="18.95" hidden="1" customHeight="1" x14ac:dyDescent="0.25"/>
    <row r="382" ht="18.95" hidden="1" customHeight="1" x14ac:dyDescent="0.25"/>
    <row r="383" ht="18.95" hidden="1" customHeight="1" x14ac:dyDescent="0.25"/>
    <row r="384" ht="18.95" hidden="1" customHeight="1" x14ac:dyDescent="0.25"/>
    <row r="385" ht="18.95" hidden="1" customHeight="1" x14ac:dyDescent="0.25"/>
    <row r="386" ht="18.95" hidden="1" customHeight="1" x14ac:dyDescent="0.25"/>
    <row r="387" ht="18.95" hidden="1" customHeight="1" x14ac:dyDescent="0.25"/>
    <row r="388" ht="18.95" hidden="1" customHeight="1" x14ac:dyDescent="0.25"/>
    <row r="389" ht="18.95" hidden="1" customHeight="1" x14ac:dyDescent="0.25"/>
    <row r="390" ht="18.95" hidden="1" customHeight="1" x14ac:dyDescent="0.25"/>
    <row r="391" ht="18.95" hidden="1" customHeight="1" x14ac:dyDescent="0.25"/>
    <row r="392" ht="18.95" hidden="1" customHeight="1" x14ac:dyDescent="0.25"/>
    <row r="393" ht="18.95" hidden="1" customHeight="1" x14ac:dyDescent="0.25"/>
    <row r="394" ht="18.95" hidden="1" customHeight="1" x14ac:dyDescent="0.25"/>
    <row r="395" ht="18.95" hidden="1" customHeight="1" x14ac:dyDescent="0.25"/>
    <row r="396" ht="18.95" hidden="1" customHeight="1" x14ac:dyDescent="0.25"/>
    <row r="397" ht="18.95" hidden="1" customHeight="1" x14ac:dyDescent="0.25"/>
    <row r="398" ht="18.95" hidden="1" customHeight="1" x14ac:dyDescent="0.25"/>
    <row r="399" ht="18.95" hidden="1" customHeight="1" x14ac:dyDescent="0.25"/>
    <row r="400" ht="18.95" hidden="1" customHeight="1" x14ac:dyDescent="0.25"/>
    <row r="401" ht="18.95" hidden="1" customHeight="1" x14ac:dyDescent="0.25"/>
    <row r="402" ht="18.95" hidden="1" customHeight="1" x14ac:dyDescent="0.25"/>
    <row r="403" ht="18.95" hidden="1" customHeight="1" x14ac:dyDescent="0.25"/>
    <row r="404" ht="18.95" hidden="1" customHeight="1" x14ac:dyDescent="0.25"/>
    <row r="405" ht="18.95" hidden="1" customHeight="1" x14ac:dyDescent="0.25"/>
    <row r="406" ht="18.95" hidden="1" customHeight="1" x14ac:dyDescent="0.25"/>
    <row r="407" ht="18.95" hidden="1" customHeight="1" x14ac:dyDescent="0.25"/>
    <row r="408" ht="18.95" hidden="1" customHeight="1" x14ac:dyDescent="0.25"/>
    <row r="409" ht="18.95" hidden="1" customHeight="1" x14ac:dyDescent="0.25"/>
    <row r="410" ht="18.95" hidden="1" customHeight="1" x14ac:dyDescent="0.25"/>
    <row r="411" ht="18.95" hidden="1" customHeight="1" x14ac:dyDescent="0.25"/>
    <row r="412" ht="18.95" hidden="1" customHeight="1" x14ac:dyDescent="0.25"/>
    <row r="413" ht="18.95" hidden="1" customHeight="1" x14ac:dyDescent="0.25"/>
    <row r="414" ht="18.95" hidden="1" customHeight="1" x14ac:dyDescent="0.25"/>
    <row r="415" ht="18.95" hidden="1" customHeight="1" x14ac:dyDescent="0.25"/>
    <row r="416" ht="18.95" hidden="1" customHeight="1" x14ac:dyDescent="0.25"/>
    <row r="417" ht="18.95" hidden="1" customHeight="1" x14ac:dyDescent="0.25"/>
    <row r="418" ht="18.95" hidden="1" customHeight="1" x14ac:dyDescent="0.25"/>
    <row r="419" ht="18.95" hidden="1" customHeight="1" x14ac:dyDescent="0.25"/>
    <row r="420" ht="18.95" hidden="1" customHeight="1" x14ac:dyDescent="0.25"/>
    <row r="421" ht="18.95" hidden="1" customHeight="1" x14ac:dyDescent="0.25"/>
    <row r="422" ht="18.95" hidden="1" customHeight="1" x14ac:dyDescent="0.25"/>
    <row r="423" ht="18.95" hidden="1" customHeight="1" x14ac:dyDescent="0.25"/>
    <row r="424" ht="18.95" hidden="1" customHeight="1" x14ac:dyDescent="0.25"/>
    <row r="425" ht="18.95" hidden="1" customHeight="1" x14ac:dyDescent="0.25"/>
    <row r="426" ht="18.95" hidden="1" customHeight="1" x14ac:dyDescent="0.25"/>
    <row r="427" ht="18.95" hidden="1" customHeight="1" x14ac:dyDescent="0.25"/>
    <row r="428" ht="18.95" hidden="1" customHeight="1" x14ac:dyDescent="0.25"/>
    <row r="429" ht="18.95" hidden="1" customHeight="1" x14ac:dyDescent="0.25"/>
    <row r="430" ht="18.95" hidden="1" customHeight="1" x14ac:dyDescent="0.25"/>
    <row r="431" ht="18.95" hidden="1" customHeight="1" x14ac:dyDescent="0.25"/>
    <row r="432" ht="18.95" hidden="1" customHeight="1" x14ac:dyDescent="0.25"/>
    <row r="433" ht="18.95" hidden="1" customHeight="1" x14ac:dyDescent="0.25"/>
    <row r="434" ht="18.95" hidden="1" customHeight="1" x14ac:dyDescent="0.25"/>
    <row r="435" ht="18.95" hidden="1" customHeight="1" x14ac:dyDescent="0.25"/>
    <row r="436" ht="18.95" hidden="1" customHeight="1" x14ac:dyDescent="0.25"/>
    <row r="437" ht="18.95" hidden="1" customHeight="1" x14ac:dyDescent="0.25"/>
    <row r="438" ht="18.95" hidden="1" customHeight="1" x14ac:dyDescent="0.25"/>
    <row r="439" ht="18.95" hidden="1" customHeight="1" x14ac:dyDescent="0.25"/>
    <row r="440" ht="18.95" hidden="1" customHeight="1" x14ac:dyDescent="0.25"/>
    <row r="441" ht="18.95" hidden="1" customHeight="1" x14ac:dyDescent="0.25"/>
    <row r="442" ht="18.95" hidden="1" customHeight="1" x14ac:dyDescent="0.25"/>
    <row r="443" ht="18.95" hidden="1" customHeight="1" x14ac:dyDescent="0.25"/>
    <row r="444" ht="18.95" hidden="1" customHeight="1" x14ac:dyDescent="0.25"/>
    <row r="445" ht="18.95" hidden="1" customHeight="1" x14ac:dyDescent="0.25"/>
    <row r="446" ht="18.95" hidden="1" customHeight="1" x14ac:dyDescent="0.25"/>
    <row r="447" ht="18.95" hidden="1" customHeight="1" x14ac:dyDescent="0.25"/>
    <row r="448" ht="18.95" hidden="1" customHeight="1" x14ac:dyDescent="0.25"/>
    <row r="449" ht="18.95" hidden="1" customHeight="1" x14ac:dyDescent="0.25"/>
    <row r="450" ht="18.95" hidden="1" customHeight="1" x14ac:dyDescent="0.25"/>
    <row r="451" ht="18.95" hidden="1" customHeight="1" x14ac:dyDescent="0.25"/>
    <row r="452" ht="18.95" hidden="1" customHeight="1" x14ac:dyDescent="0.25"/>
    <row r="453" ht="18.95" hidden="1" customHeight="1" x14ac:dyDescent="0.25"/>
    <row r="454" ht="18.95" hidden="1" customHeight="1" x14ac:dyDescent="0.25"/>
    <row r="455" ht="18.95" hidden="1" customHeight="1" x14ac:dyDescent="0.25"/>
    <row r="456" ht="18.95" hidden="1" customHeight="1" x14ac:dyDescent="0.25"/>
    <row r="457" ht="18.95" hidden="1" customHeight="1" x14ac:dyDescent="0.25"/>
    <row r="458" ht="18.95" hidden="1" customHeight="1" x14ac:dyDescent="0.25"/>
    <row r="459" ht="18.95" hidden="1" customHeight="1" x14ac:dyDescent="0.25"/>
    <row r="460" ht="18.95" hidden="1" customHeight="1" x14ac:dyDescent="0.25"/>
    <row r="461" ht="18.95" hidden="1" customHeight="1" x14ac:dyDescent="0.25"/>
    <row r="462" ht="18.95" hidden="1" customHeight="1" x14ac:dyDescent="0.25"/>
    <row r="463" ht="18.95" hidden="1" customHeight="1" x14ac:dyDescent="0.25"/>
    <row r="464" ht="18.95" hidden="1" customHeight="1" x14ac:dyDescent="0.25"/>
    <row r="465" ht="18.95" hidden="1" customHeight="1" x14ac:dyDescent="0.25"/>
    <row r="466" ht="18.95" hidden="1" customHeight="1" x14ac:dyDescent="0.25"/>
    <row r="467" ht="18.95" hidden="1" customHeight="1" x14ac:dyDescent="0.25"/>
    <row r="468" ht="18.95" hidden="1" customHeight="1" x14ac:dyDescent="0.25"/>
    <row r="469" ht="18.95" hidden="1" customHeight="1" x14ac:dyDescent="0.25"/>
    <row r="470" ht="18.95" hidden="1" customHeight="1" x14ac:dyDescent="0.25"/>
    <row r="471" ht="18.95" hidden="1" customHeight="1" x14ac:dyDescent="0.25"/>
    <row r="472" ht="18.95" hidden="1" customHeight="1" x14ac:dyDescent="0.25"/>
    <row r="473" ht="18.95" hidden="1" customHeight="1" x14ac:dyDescent="0.25"/>
    <row r="474" ht="18.95" hidden="1" customHeight="1" x14ac:dyDescent="0.25"/>
    <row r="475" ht="18.95" hidden="1" customHeight="1" x14ac:dyDescent="0.25"/>
    <row r="476" ht="18.95" hidden="1" customHeight="1" x14ac:dyDescent="0.25"/>
    <row r="477" ht="18.95" hidden="1" customHeight="1" x14ac:dyDescent="0.25"/>
    <row r="478" ht="18.95" hidden="1" customHeight="1" x14ac:dyDescent="0.25"/>
    <row r="479" ht="18.95" hidden="1" customHeight="1" x14ac:dyDescent="0.25"/>
    <row r="480" ht="18.95" hidden="1" customHeight="1" x14ac:dyDescent="0.25"/>
    <row r="481" ht="18.95" hidden="1" customHeight="1" x14ac:dyDescent="0.25"/>
    <row r="482" ht="18.95" hidden="1" customHeight="1" x14ac:dyDescent="0.25"/>
    <row r="483" ht="18.95" hidden="1" customHeight="1" x14ac:dyDescent="0.25"/>
    <row r="484" ht="18.95" hidden="1" customHeight="1" x14ac:dyDescent="0.25"/>
    <row r="485" ht="18.95" hidden="1" customHeight="1" x14ac:dyDescent="0.25"/>
    <row r="486" ht="18.95" hidden="1" customHeight="1" x14ac:dyDescent="0.25"/>
    <row r="487" ht="18.95" hidden="1" customHeight="1" x14ac:dyDescent="0.25"/>
    <row r="488" ht="18.95" hidden="1" customHeight="1" x14ac:dyDescent="0.25"/>
    <row r="489" ht="18.95" hidden="1" customHeight="1" x14ac:dyDescent="0.25"/>
    <row r="490" ht="18.95" hidden="1" customHeight="1" x14ac:dyDescent="0.25"/>
    <row r="491" ht="18.95" hidden="1" customHeight="1" x14ac:dyDescent="0.25"/>
    <row r="492" ht="18.95" hidden="1" customHeight="1" x14ac:dyDescent="0.25"/>
    <row r="493" ht="18.95" hidden="1" customHeight="1" x14ac:dyDescent="0.25"/>
    <row r="494" ht="18.95" hidden="1" customHeight="1" x14ac:dyDescent="0.25"/>
    <row r="495" ht="18.95" hidden="1" customHeight="1" x14ac:dyDescent="0.25"/>
    <row r="496" ht="18.95" hidden="1" customHeight="1" x14ac:dyDescent="0.25"/>
    <row r="497" ht="18.95" hidden="1" customHeight="1" x14ac:dyDescent="0.25"/>
    <row r="498" ht="18.95" hidden="1" customHeight="1" x14ac:dyDescent="0.25"/>
    <row r="499" ht="18.95" hidden="1" customHeight="1" x14ac:dyDescent="0.25"/>
    <row r="500" ht="18.95" hidden="1" customHeight="1" x14ac:dyDescent="0.25"/>
    <row r="501" ht="18.95" hidden="1" customHeight="1" x14ac:dyDescent="0.25"/>
    <row r="502" ht="18.95" hidden="1" customHeight="1" x14ac:dyDescent="0.25"/>
    <row r="503" ht="18.95" hidden="1" customHeight="1" x14ac:dyDescent="0.25"/>
    <row r="504" ht="18.95" hidden="1" customHeight="1" x14ac:dyDescent="0.25"/>
    <row r="505" ht="18.95" hidden="1" customHeight="1" x14ac:dyDescent="0.25"/>
    <row r="506" ht="18.95" hidden="1" customHeight="1" x14ac:dyDescent="0.25"/>
    <row r="507" ht="18.95" hidden="1" customHeight="1" x14ac:dyDescent="0.25"/>
    <row r="508" ht="18.95" hidden="1" customHeight="1" x14ac:dyDescent="0.25"/>
    <row r="509" ht="18.95" hidden="1" customHeight="1" x14ac:dyDescent="0.25"/>
    <row r="510" ht="18.95" hidden="1" customHeight="1" x14ac:dyDescent="0.25"/>
    <row r="511" ht="18.95" hidden="1" customHeight="1" x14ac:dyDescent="0.25"/>
    <row r="512" ht="18.95" hidden="1" customHeight="1" x14ac:dyDescent="0.25"/>
    <row r="513" ht="18.95" hidden="1" customHeight="1" x14ac:dyDescent="0.25"/>
    <row r="514" ht="18.95" hidden="1" customHeight="1" x14ac:dyDescent="0.25"/>
    <row r="515" ht="18.95" hidden="1" customHeight="1" x14ac:dyDescent="0.25"/>
    <row r="516" ht="18.95" hidden="1" customHeight="1" x14ac:dyDescent="0.25"/>
    <row r="517" ht="18.95" hidden="1" customHeight="1" x14ac:dyDescent="0.25"/>
    <row r="518" ht="18.95" hidden="1" customHeight="1" x14ac:dyDescent="0.25"/>
    <row r="519" ht="18.95" hidden="1" customHeight="1" x14ac:dyDescent="0.25"/>
    <row r="520" ht="18.95" hidden="1" customHeight="1" x14ac:dyDescent="0.25"/>
    <row r="521" ht="18.95" hidden="1" customHeight="1" x14ac:dyDescent="0.25"/>
    <row r="522" ht="18.95" hidden="1" customHeight="1" x14ac:dyDescent="0.25"/>
    <row r="523" ht="18.95" hidden="1" customHeight="1" x14ac:dyDescent="0.25"/>
    <row r="524" ht="18.95" hidden="1" customHeight="1" x14ac:dyDescent="0.25"/>
    <row r="525" ht="18.95" hidden="1" customHeight="1" x14ac:dyDescent="0.25"/>
    <row r="526" ht="18.95" hidden="1" customHeight="1" x14ac:dyDescent="0.25"/>
    <row r="527" ht="18.95" hidden="1" customHeight="1" x14ac:dyDescent="0.25"/>
    <row r="528" ht="18.95" hidden="1" customHeight="1" x14ac:dyDescent="0.25"/>
    <row r="529" ht="18.95" hidden="1" customHeight="1" x14ac:dyDescent="0.25"/>
    <row r="530" ht="18.95" hidden="1" customHeight="1" x14ac:dyDescent="0.25"/>
    <row r="531" ht="18.95" hidden="1" customHeight="1" x14ac:dyDescent="0.25"/>
    <row r="532" ht="18.95" hidden="1" customHeight="1" x14ac:dyDescent="0.25"/>
    <row r="533" ht="18.95" hidden="1" customHeight="1" x14ac:dyDescent="0.25"/>
    <row r="534" ht="18.95" hidden="1" customHeight="1" x14ac:dyDescent="0.25"/>
    <row r="535" ht="18.95" hidden="1" customHeight="1" x14ac:dyDescent="0.25"/>
    <row r="536" ht="18.95" hidden="1" customHeight="1" x14ac:dyDescent="0.25"/>
    <row r="537" ht="18.95" hidden="1" customHeight="1" x14ac:dyDescent="0.25"/>
    <row r="538" ht="18.95" hidden="1" customHeight="1" x14ac:dyDescent="0.25"/>
    <row r="539" ht="18.95" hidden="1" customHeight="1" x14ac:dyDescent="0.25"/>
    <row r="540" ht="18.95" hidden="1" customHeight="1" x14ac:dyDescent="0.25"/>
    <row r="541" ht="18.95" hidden="1" customHeight="1" x14ac:dyDescent="0.25"/>
    <row r="542" ht="18.95" hidden="1" customHeight="1" x14ac:dyDescent="0.25"/>
    <row r="543" ht="18.95" hidden="1" customHeight="1" x14ac:dyDescent="0.25"/>
    <row r="544" ht="18.95" hidden="1" customHeight="1" x14ac:dyDescent="0.25"/>
    <row r="545" ht="18.95" hidden="1" customHeight="1" x14ac:dyDescent="0.25"/>
    <row r="546" ht="18.95" hidden="1" customHeight="1" x14ac:dyDescent="0.25"/>
    <row r="547" ht="18.95" hidden="1" customHeight="1" x14ac:dyDescent="0.25"/>
    <row r="548" ht="18.95" hidden="1" customHeight="1" x14ac:dyDescent="0.25"/>
    <row r="549" ht="18.95" hidden="1" customHeight="1" x14ac:dyDescent="0.25"/>
    <row r="550" ht="18.95" hidden="1" customHeight="1" x14ac:dyDescent="0.25"/>
    <row r="551" ht="18.95" hidden="1" customHeight="1" x14ac:dyDescent="0.25"/>
    <row r="552" ht="18.95" hidden="1" customHeight="1" x14ac:dyDescent="0.25"/>
    <row r="553" ht="18.95" hidden="1" customHeight="1" x14ac:dyDescent="0.25"/>
    <row r="554" ht="18.95" hidden="1" customHeight="1" x14ac:dyDescent="0.25"/>
    <row r="555" ht="18.95" hidden="1" customHeight="1" x14ac:dyDescent="0.25"/>
    <row r="556" ht="18.95" hidden="1" customHeight="1" x14ac:dyDescent="0.25"/>
    <row r="557" ht="18.95" hidden="1" customHeight="1" x14ac:dyDescent="0.25"/>
    <row r="558" ht="18.95" hidden="1" customHeight="1" x14ac:dyDescent="0.25"/>
    <row r="559" ht="18.95" hidden="1" customHeight="1" x14ac:dyDescent="0.25"/>
    <row r="560" ht="18.95" hidden="1" customHeight="1" x14ac:dyDescent="0.25"/>
    <row r="561" ht="18.95" hidden="1" customHeight="1" x14ac:dyDescent="0.25"/>
    <row r="562" ht="18.95" hidden="1" customHeight="1" x14ac:dyDescent="0.25"/>
    <row r="563" ht="18.95" hidden="1" customHeight="1" x14ac:dyDescent="0.25"/>
    <row r="564" ht="18.95" hidden="1" customHeight="1" x14ac:dyDescent="0.25"/>
    <row r="565" ht="18.95" hidden="1" customHeight="1" x14ac:dyDescent="0.25"/>
    <row r="566" ht="18.95" hidden="1" customHeight="1" x14ac:dyDescent="0.25"/>
    <row r="567" ht="18.95" hidden="1" customHeight="1" x14ac:dyDescent="0.25"/>
    <row r="568" ht="18.95" hidden="1" customHeight="1" x14ac:dyDescent="0.25"/>
    <row r="569" ht="18.95" hidden="1" customHeight="1" x14ac:dyDescent="0.25"/>
    <row r="570" ht="18.95" hidden="1" customHeight="1" x14ac:dyDescent="0.25"/>
    <row r="571" ht="18.95" hidden="1" customHeight="1" x14ac:dyDescent="0.25"/>
    <row r="572" ht="18.95" hidden="1" customHeight="1" x14ac:dyDescent="0.25"/>
    <row r="573" ht="18.95" hidden="1" customHeight="1" x14ac:dyDescent="0.25"/>
    <row r="574" ht="18.95" hidden="1" customHeight="1" x14ac:dyDescent="0.25"/>
    <row r="575" ht="18.95" hidden="1" customHeight="1" x14ac:dyDescent="0.25"/>
    <row r="576" ht="18.95" hidden="1" customHeight="1" x14ac:dyDescent="0.25"/>
    <row r="577" ht="18.95" hidden="1" customHeight="1" x14ac:dyDescent="0.25"/>
    <row r="578" ht="18.95" hidden="1" customHeight="1" x14ac:dyDescent="0.25"/>
    <row r="579" ht="18.95" hidden="1" customHeight="1" x14ac:dyDescent="0.25"/>
    <row r="580" ht="18.95" hidden="1" customHeight="1" x14ac:dyDescent="0.25"/>
    <row r="581" ht="18.95" hidden="1" customHeight="1" x14ac:dyDescent="0.25"/>
    <row r="582" ht="18.95" hidden="1" customHeight="1" x14ac:dyDescent="0.25"/>
    <row r="583" ht="18.95" hidden="1" customHeight="1" x14ac:dyDescent="0.25"/>
    <row r="584" ht="18.95" hidden="1" customHeight="1" x14ac:dyDescent="0.25"/>
    <row r="585" ht="18.95" hidden="1" customHeight="1" x14ac:dyDescent="0.25"/>
    <row r="586" ht="18.95" hidden="1" customHeight="1" x14ac:dyDescent="0.25"/>
    <row r="587" ht="18.95" hidden="1" customHeight="1" x14ac:dyDescent="0.25"/>
    <row r="588" ht="18.95" hidden="1" customHeight="1" x14ac:dyDescent="0.25"/>
    <row r="589" ht="18.95" hidden="1" customHeight="1" x14ac:dyDescent="0.25"/>
    <row r="590" ht="18.95" hidden="1" customHeight="1" x14ac:dyDescent="0.25"/>
    <row r="591" ht="18.95" hidden="1" customHeight="1" x14ac:dyDescent="0.25"/>
    <row r="592" ht="18.95" hidden="1" customHeight="1" x14ac:dyDescent="0.25"/>
    <row r="593" ht="18.95" hidden="1" customHeight="1" x14ac:dyDescent="0.25"/>
    <row r="594" ht="18.95" hidden="1" customHeight="1" x14ac:dyDescent="0.25"/>
    <row r="595" ht="18.95" hidden="1" customHeight="1" x14ac:dyDescent="0.25"/>
    <row r="596" ht="18.95" hidden="1" customHeight="1" x14ac:dyDescent="0.25"/>
    <row r="597" ht="18.95" hidden="1" customHeight="1" x14ac:dyDescent="0.25"/>
    <row r="598" ht="18.95" hidden="1" customHeight="1" x14ac:dyDescent="0.25"/>
    <row r="599" ht="18.95" hidden="1" customHeight="1" x14ac:dyDescent="0.25"/>
    <row r="600" ht="18.95" hidden="1" customHeight="1" x14ac:dyDescent="0.25"/>
    <row r="601" ht="18.95" hidden="1" customHeight="1" x14ac:dyDescent="0.25"/>
    <row r="602" ht="18.95" hidden="1" customHeight="1" x14ac:dyDescent="0.25"/>
    <row r="603" ht="18.95" hidden="1" customHeight="1" x14ac:dyDescent="0.25"/>
    <row r="604" ht="18.95" hidden="1" customHeight="1" x14ac:dyDescent="0.25"/>
    <row r="605" ht="18.95" hidden="1" customHeight="1" x14ac:dyDescent="0.25"/>
    <row r="606" ht="18.95" hidden="1" customHeight="1" x14ac:dyDescent="0.25"/>
    <row r="607" ht="18.95" hidden="1" customHeight="1" x14ac:dyDescent="0.25"/>
    <row r="608" ht="18.95" hidden="1" customHeight="1" x14ac:dyDescent="0.25"/>
    <row r="609" ht="18.95" hidden="1" customHeight="1" x14ac:dyDescent="0.25"/>
    <row r="610" ht="18.95" hidden="1" customHeight="1" x14ac:dyDescent="0.25"/>
    <row r="611" ht="18.95" hidden="1" customHeight="1" x14ac:dyDescent="0.25"/>
    <row r="612" ht="18.95" hidden="1" customHeight="1" x14ac:dyDescent="0.25"/>
    <row r="613" ht="18.95" hidden="1" customHeight="1" x14ac:dyDescent="0.25"/>
    <row r="614" ht="18.95" hidden="1" customHeight="1" x14ac:dyDescent="0.25"/>
    <row r="615" ht="18.95" hidden="1" customHeight="1" x14ac:dyDescent="0.25"/>
    <row r="616" ht="18.95" hidden="1" customHeight="1" x14ac:dyDescent="0.25"/>
    <row r="617" ht="18.95" hidden="1" customHeight="1" x14ac:dyDescent="0.25"/>
    <row r="618" ht="18.95" hidden="1" customHeight="1" x14ac:dyDescent="0.25"/>
    <row r="619" ht="18.95" hidden="1" customHeight="1" x14ac:dyDescent="0.25"/>
    <row r="620" ht="18.95" hidden="1" customHeight="1" x14ac:dyDescent="0.25"/>
    <row r="621" ht="18.95" hidden="1" customHeight="1" x14ac:dyDescent="0.25"/>
    <row r="622" ht="18.95" hidden="1" customHeight="1" x14ac:dyDescent="0.25"/>
    <row r="623" ht="18.95" hidden="1" customHeight="1" x14ac:dyDescent="0.25"/>
    <row r="624" ht="18.95" hidden="1" customHeight="1" x14ac:dyDescent="0.25"/>
    <row r="625" ht="18.95" hidden="1" customHeight="1" x14ac:dyDescent="0.25"/>
    <row r="626" ht="18.95" hidden="1" customHeight="1" x14ac:dyDescent="0.25"/>
    <row r="627" ht="18.95" hidden="1" customHeight="1" x14ac:dyDescent="0.25"/>
    <row r="628" ht="18.95" hidden="1" customHeight="1" x14ac:dyDescent="0.25"/>
    <row r="629" ht="18.95" hidden="1" customHeight="1" x14ac:dyDescent="0.25"/>
    <row r="630" ht="18.95" hidden="1" customHeight="1" x14ac:dyDescent="0.25"/>
    <row r="631" ht="18.95" hidden="1" customHeight="1" x14ac:dyDescent="0.25"/>
    <row r="632" ht="18.95" hidden="1" customHeight="1" x14ac:dyDescent="0.25"/>
    <row r="633" ht="18.95" hidden="1" customHeight="1" x14ac:dyDescent="0.25"/>
    <row r="634" ht="18.95" hidden="1" customHeight="1" x14ac:dyDescent="0.25"/>
    <row r="635" ht="18.95" hidden="1" customHeight="1" x14ac:dyDescent="0.25"/>
    <row r="636" ht="18.95" hidden="1" customHeight="1" x14ac:dyDescent="0.25"/>
    <row r="637" ht="18.95" hidden="1" customHeight="1" x14ac:dyDescent="0.25"/>
    <row r="638" ht="18.95" hidden="1" customHeight="1" x14ac:dyDescent="0.25"/>
    <row r="639" ht="18.95" hidden="1" customHeight="1" x14ac:dyDescent="0.25"/>
    <row r="640" ht="18.95" hidden="1" customHeight="1" x14ac:dyDescent="0.25"/>
    <row r="641" ht="18.95" hidden="1" customHeight="1" x14ac:dyDescent="0.25"/>
    <row r="642" ht="18.95" hidden="1" customHeight="1" x14ac:dyDescent="0.25"/>
    <row r="643" ht="18.95" hidden="1" customHeight="1" x14ac:dyDescent="0.25"/>
    <row r="644" ht="18.95" hidden="1" customHeight="1" x14ac:dyDescent="0.25"/>
    <row r="645" ht="18.95" hidden="1" customHeight="1" x14ac:dyDescent="0.25"/>
    <row r="646" ht="18.95" hidden="1" customHeight="1" x14ac:dyDescent="0.25"/>
    <row r="647" ht="18.95" hidden="1" customHeight="1" x14ac:dyDescent="0.25"/>
    <row r="648" ht="18.95" hidden="1" customHeight="1" x14ac:dyDescent="0.25"/>
    <row r="649" ht="18.95" hidden="1" customHeight="1" x14ac:dyDescent="0.25"/>
    <row r="650" ht="18.95" hidden="1" customHeight="1" x14ac:dyDescent="0.25"/>
    <row r="651" ht="18.95" hidden="1" customHeight="1" x14ac:dyDescent="0.25"/>
    <row r="652" ht="18.95" hidden="1" customHeight="1" x14ac:dyDescent="0.25"/>
    <row r="653" ht="18.95" hidden="1" customHeight="1" x14ac:dyDescent="0.25"/>
    <row r="654" ht="18.95" hidden="1" customHeight="1" x14ac:dyDescent="0.25"/>
    <row r="655" ht="18.95" hidden="1" customHeight="1" x14ac:dyDescent="0.25"/>
    <row r="656" ht="18.95" hidden="1" customHeight="1" x14ac:dyDescent="0.25"/>
    <row r="657" ht="18.95" hidden="1" customHeight="1" x14ac:dyDescent="0.25"/>
    <row r="658" ht="18.95" hidden="1" customHeight="1" x14ac:dyDescent="0.25"/>
    <row r="659" ht="18.95" hidden="1" customHeight="1" x14ac:dyDescent="0.25"/>
    <row r="660" ht="18.95" hidden="1" customHeight="1" x14ac:dyDescent="0.25"/>
    <row r="661" ht="18.95" hidden="1" customHeight="1" x14ac:dyDescent="0.25"/>
    <row r="662" ht="18.95" hidden="1" customHeight="1" x14ac:dyDescent="0.25"/>
    <row r="663" ht="18.95" hidden="1" customHeight="1" x14ac:dyDescent="0.25"/>
    <row r="664" ht="18.95" hidden="1" customHeight="1" x14ac:dyDescent="0.25"/>
    <row r="665" ht="18.95" hidden="1" customHeight="1" x14ac:dyDescent="0.25"/>
    <row r="666" ht="18.95" hidden="1" customHeight="1" x14ac:dyDescent="0.25"/>
    <row r="667" ht="18.95" hidden="1" customHeight="1" x14ac:dyDescent="0.25"/>
    <row r="668" ht="18.95" hidden="1" customHeight="1" x14ac:dyDescent="0.25"/>
    <row r="669" ht="18.95" hidden="1" customHeight="1" x14ac:dyDescent="0.25"/>
    <row r="670" ht="18.95" hidden="1" customHeight="1" x14ac:dyDescent="0.25"/>
    <row r="671" ht="18.95" hidden="1" customHeight="1" x14ac:dyDescent="0.25"/>
    <row r="672" ht="18.95" hidden="1" customHeight="1" x14ac:dyDescent="0.25"/>
    <row r="673" ht="18.95" hidden="1" customHeight="1" x14ac:dyDescent="0.25"/>
    <row r="674" ht="18.95" hidden="1" customHeight="1" x14ac:dyDescent="0.25"/>
    <row r="675" ht="18.95" hidden="1" customHeight="1" x14ac:dyDescent="0.25"/>
    <row r="676" ht="18.95" hidden="1" customHeight="1" x14ac:dyDescent="0.25"/>
    <row r="677" ht="18.95" hidden="1" customHeight="1" x14ac:dyDescent="0.25"/>
    <row r="678" ht="18.95" hidden="1" customHeight="1" x14ac:dyDescent="0.25"/>
    <row r="679" ht="18.95" hidden="1" customHeight="1" x14ac:dyDescent="0.25"/>
    <row r="680" ht="18.95" hidden="1" customHeight="1" x14ac:dyDescent="0.25"/>
    <row r="681" ht="18.95" hidden="1" customHeight="1" x14ac:dyDescent="0.25"/>
    <row r="682" ht="18.95" hidden="1" customHeight="1" x14ac:dyDescent="0.25"/>
    <row r="683" ht="18.95" hidden="1" customHeight="1" x14ac:dyDescent="0.25"/>
    <row r="684" ht="18.95" hidden="1" customHeight="1" x14ac:dyDescent="0.25"/>
    <row r="685" ht="18.95" hidden="1" customHeight="1" x14ac:dyDescent="0.25"/>
    <row r="686" ht="18.95" hidden="1" customHeight="1" x14ac:dyDescent="0.25"/>
    <row r="687" ht="18.95" hidden="1" customHeight="1" x14ac:dyDescent="0.25"/>
    <row r="688" ht="18.95" hidden="1" customHeight="1" x14ac:dyDescent="0.25"/>
    <row r="689" ht="18.95" hidden="1" customHeight="1" x14ac:dyDescent="0.25"/>
    <row r="690" ht="18.95" hidden="1" customHeight="1" x14ac:dyDescent="0.25"/>
    <row r="691" ht="18.95" hidden="1" customHeight="1" x14ac:dyDescent="0.25"/>
    <row r="692" ht="18.95" hidden="1" customHeight="1" x14ac:dyDescent="0.25"/>
    <row r="693" ht="18.95" hidden="1" customHeight="1" x14ac:dyDescent="0.25"/>
    <row r="694" ht="18.95" hidden="1" customHeight="1" x14ac:dyDescent="0.25"/>
    <row r="695" ht="18.95" hidden="1" customHeight="1" x14ac:dyDescent="0.25"/>
    <row r="696" ht="18.95" hidden="1" customHeight="1" x14ac:dyDescent="0.25"/>
    <row r="697" ht="18.95" hidden="1" customHeight="1" x14ac:dyDescent="0.25"/>
    <row r="698" ht="18.95" hidden="1" customHeight="1" x14ac:dyDescent="0.25"/>
    <row r="699" ht="18.95" hidden="1" customHeight="1" x14ac:dyDescent="0.25"/>
    <row r="700" ht="18.95" hidden="1" customHeight="1" x14ac:dyDescent="0.25"/>
    <row r="701" ht="18.95" hidden="1" customHeight="1" x14ac:dyDescent="0.25"/>
    <row r="702" ht="18.95" hidden="1" customHeight="1" x14ac:dyDescent="0.25"/>
    <row r="703" ht="18.95" hidden="1" customHeight="1" x14ac:dyDescent="0.25"/>
    <row r="704" ht="18.95" hidden="1" customHeight="1" x14ac:dyDescent="0.25"/>
    <row r="705" ht="18.95" hidden="1" customHeight="1" x14ac:dyDescent="0.25"/>
    <row r="706" ht="18.95" hidden="1" customHeight="1" x14ac:dyDescent="0.25"/>
    <row r="707" ht="18.95" hidden="1" customHeight="1" x14ac:dyDescent="0.25"/>
    <row r="708" ht="18.95" hidden="1" customHeight="1" x14ac:dyDescent="0.25"/>
    <row r="709" ht="18.95" hidden="1" customHeight="1" x14ac:dyDescent="0.25"/>
    <row r="710" ht="18.95" hidden="1" customHeight="1" x14ac:dyDescent="0.25"/>
    <row r="711" ht="18.95" hidden="1" customHeight="1" x14ac:dyDescent="0.25"/>
    <row r="712" ht="18.95" hidden="1" customHeight="1" x14ac:dyDescent="0.25"/>
    <row r="713" ht="18.95" hidden="1" customHeight="1" x14ac:dyDescent="0.25"/>
    <row r="714" ht="18.95" hidden="1" customHeight="1" x14ac:dyDescent="0.25"/>
    <row r="715" ht="18.95" hidden="1" customHeight="1" x14ac:dyDescent="0.25"/>
    <row r="716" ht="18.95" hidden="1" customHeight="1" x14ac:dyDescent="0.25"/>
    <row r="717" ht="18.95" hidden="1" customHeight="1" x14ac:dyDescent="0.25"/>
    <row r="718" ht="18.95" hidden="1" customHeight="1" x14ac:dyDescent="0.25"/>
    <row r="719" ht="18.95" hidden="1" customHeight="1" x14ac:dyDescent="0.25"/>
    <row r="720" ht="18.95" hidden="1" customHeight="1" x14ac:dyDescent="0.25"/>
    <row r="721" ht="18.95" hidden="1" customHeight="1" x14ac:dyDescent="0.25"/>
    <row r="722" ht="18.95" hidden="1" customHeight="1" x14ac:dyDescent="0.25"/>
    <row r="723" ht="18.95" hidden="1" customHeight="1" x14ac:dyDescent="0.25"/>
    <row r="724" ht="18.95" hidden="1" customHeight="1" x14ac:dyDescent="0.25"/>
    <row r="725" ht="18.95" hidden="1" customHeight="1" x14ac:dyDescent="0.25"/>
    <row r="726" ht="18.95" hidden="1" customHeight="1" x14ac:dyDescent="0.25"/>
    <row r="727" ht="18.95" hidden="1" customHeight="1" x14ac:dyDescent="0.25"/>
    <row r="728" ht="18.95" hidden="1" customHeight="1" x14ac:dyDescent="0.25"/>
    <row r="729" ht="18.95" hidden="1" customHeight="1" x14ac:dyDescent="0.25"/>
    <row r="730" ht="18.95" hidden="1" customHeight="1" x14ac:dyDescent="0.25"/>
    <row r="731" ht="18.95" hidden="1" customHeight="1" x14ac:dyDescent="0.25"/>
    <row r="732" ht="18.95" hidden="1" customHeight="1" x14ac:dyDescent="0.25"/>
    <row r="733" ht="18.95" hidden="1" customHeight="1" x14ac:dyDescent="0.25"/>
    <row r="734" ht="18.95" hidden="1" customHeight="1" x14ac:dyDescent="0.25"/>
    <row r="735" ht="18.95" hidden="1" customHeight="1" x14ac:dyDescent="0.25"/>
    <row r="736" ht="18.95" hidden="1" customHeight="1" x14ac:dyDescent="0.25"/>
    <row r="737" ht="18.95" hidden="1" customHeight="1" x14ac:dyDescent="0.25"/>
    <row r="738" ht="18.95" hidden="1" customHeight="1" x14ac:dyDescent="0.25"/>
    <row r="739" ht="18.95" hidden="1" customHeight="1" x14ac:dyDescent="0.25"/>
    <row r="740" ht="18.95" hidden="1" customHeight="1" x14ac:dyDescent="0.25"/>
    <row r="741" ht="18.95" hidden="1" customHeight="1" x14ac:dyDescent="0.25"/>
    <row r="742" ht="18.95" hidden="1" customHeight="1" x14ac:dyDescent="0.25"/>
    <row r="743" ht="18.95" hidden="1" customHeight="1" x14ac:dyDescent="0.25"/>
    <row r="744" ht="18.95" hidden="1" customHeight="1" x14ac:dyDescent="0.25"/>
    <row r="745" ht="18.95" hidden="1" customHeight="1" x14ac:dyDescent="0.25"/>
    <row r="746" ht="18.95" hidden="1" customHeight="1" x14ac:dyDescent="0.25"/>
    <row r="747" ht="18.95" hidden="1" customHeight="1" x14ac:dyDescent="0.25"/>
    <row r="748" ht="18.95" hidden="1" customHeight="1" x14ac:dyDescent="0.25"/>
    <row r="749" ht="18.95" hidden="1" customHeight="1" x14ac:dyDescent="0.25"/>
    <row r="750" ht="18.95" hidden="1" customHeight="1" x14ac:dyDescent="0.25"/>
    <row r="751" ht="18.95" hidden="1" customHeight="1" x14ac:dyDescent="0.25"/>
    <row r="752" ht="18.95" hidden="1" customHeight="1" x14ac:dyDescent="0.25"/>
    <row r="753" ht="18.95" hidden="1" customHeight="1" x14ac:dyDescent="0.25"/>
    <row r="754" ht="18.95" hidden="1" customHeight="1" x14ac:dyDescent="0.25"/>
    <row r="755" ht="18.95" hidden="1" customHeight="1" x14ac:dyDescent="0.25"/>
    <row r="756" ht="18.95" hidden="1" customHeight="1" x14ac:dyDescent="0.25"/>
    <row r="757" ht="18.95" hidden="1" customHeight="1" x14ac:dyDescent="0.25"/>
    <row r="758" ht="18.95" hidden="1" customHeight="1" x14ac:dyDescent="0.25"/>
    <row r="759" ht="18.95" hidden="1" customHeight="1" x14ac:dyDescent="0.25"/>
    <row r="760" ht="18.95" hidden="1" customHeight="1" x14ac:dyDescent="0.25"/>
    <row r="761" ht="18.95" hidden="1" customHeight="1" x14ac:dyDescent="0.25"/>
    <row r="762" ht="18.95" hidden="1" customHeight="1" x14ac:dyDescent="0.25"/>
    <row r="763" ht="18.95" hidden="1" customHeight="1" x14ac:dyDescent="0.25"/>
    <row r="764" ht="18.95" hidden="1" customHeight="1" x14ac:dyDescent="0.25"/>
    <row r="765" ht="18.95" hidden="1" customHeight="1" x14ac:dyDescent="0.25"/>
    <row r="766" ht="18.95" hidden="1" customHeight="1" x14ac:dyDescent="0.25"/>
    <row r="767" ht="18.95" hidden="1" customHeight="1" x14ac:dyDescent="0.25"/>
    <row r="768" ht="18.95" hidden="1" customHeight="1" x14ac:dyDescent="0.25"/>
    <row r="769" ht="18.95" hidden="1" customHeight="1" x14ac:dyDescent="0.25"/>
    <row r="770" ht="18.95" hidden="1" customHeight="1" x14ac:dyDescent="0.25"/>
    <row r="771" ht="18.95" hidden="1" customHeight="1" x14ac:dyDescent="0.25"/>
    <row r="772" ht="18.95" hidden="1" customHeight="1" x14ac:dyDescent="0.25"/>
    <row r="773" ht="18.95" hidden="1" customHeight="1" x14ac:dyDescent="0.25"/>
    <row r="774" ht="18.95" hidden="1" customHeight="1" x14ac:dyDescent="0.25"/>
    <row r="775" ht="18.95" hidden="1" customHeight="1" x14ac:dyDescent="0.25"/>
    <row r="776" ht="18.95" hidden="1" customHeight="1" x14ac:dyDescent="0.25"/>
    <row r="777" ht="18.95" hidden="1" customHeight="1" x14ac:dyDescent="0.25"/>
    <row r="778" ht="18.95" hidden="1" customHeight="1" x14ac:dyDescent="0.25"/>
    <row r="779" ht="18.95" hidden="1" customHeight="1" x14ac:dyDescent="0.25"/>
    <row r="780" ht="18.95" hidden="1" customHeight="1" x14ac:dyDescent="0.25"/>
    <row r="781" ht="18.95" hidden="1" customHeight="1" x14ac:dyDescent="0.25"/>
    <row r="782" ht="18.95" hidden="1" customHeight="1" x14ac:dyDescent="0.25"/>
    <row r="783" ht="18.95" hidden="1" customHeight="1" x14ac:dyDescent="0.25"/>
    <row r="784" ht="18.95" hidden="1" customHeight="1" x14ac:dyDescent="0.25"/>
    <row r="785" ht="18.95" hidden="1" customHeight="1" x14ac:dyDescent="0.25"/>
    <row r="786" ht="18.95" hidden="1" customHeight="1" x14ac:dyDescent="0.25"/>
    <row r="787" ht="18.95" hidden="1" customHeight="1" x14ac:dyDescent="0.25"/>
    <row r="788" ht="18.95" hidden="1" customHeight="1" x14ac:dyDescent="0.25"/>
    <row r="789" ht="18.95" hidden="1" customHeight="1" x14ac:dyDescent="0.25"/>
    <row r="790" ht="18.95" hidden="1" customHeight="1" x14ac:dyDescent="0.25"/>
    <row r="791" ht="18.95" hidden="1" customHeight="1" x14ac:dyDescent="0.25"/>
    <row r="792" ht="18.95" hidden="1" customHeight="1" x14ac:dyDescent="0.25"/>
    <row r="793" ht="18.95" hidden="1" customHeight="1" x14ac:dyDescent="0.25"/>
    <row r="794" ht="18.95" hidden="1" customHeight="1" x14ac:dyDescent="0.25"/>
    <row r="795" ht="18.95" hidden="1" customHeight="1" x14ac:dyDescent="0.25"/>
    <row r="796" ht="18.95" hidden="1" customHeight="1" x14ac:dyDescent="0.25"/>
    <row r="797" ht="18.95" hidden="1" customHeight="1" x14ac:dyDescent="0.25"/>
    <row r="798" ht="18.95" hidden="1" customHeight="1" x14ac:dyDescent="0.25"/>
    <row r="799" ht="18.95" hidden="1" customHeight="1" x14ac:dyDescent="0.25"/>
    <row r="800" ht="18.95" hidden="1" customHeight="1" x14ac:dyDescent="0.25"/>
    <row r="801" ht="18.95" hidden="1" customHeight="1" x14ac:dyDescent="0.25"/>
    <row r="802" ht="18.95" hidden="1" customHeight="1" x14ac:dyDescent="0.25"/>
    <row r="803" ht="18.95" hidden="1" customHeight="1" x14ac:dyDescent="0.25"/>
    <row r="804" ht="18.95" hidden="1" customHeight="1" x14ac:dyDescent="0.25"/>
    <row r="805" ht="18.95" hidden="1" customHeight="1" x14ac:dyDescent="0.25"/>
    <row r="806" ht="18.95" hidden="1" customHeight="1" x14ac:dyDescent="0.25"/>
    <row r="807" ht="18.95" hidden="1" customHeight="1" x14ac:dyDescent="0.25"/>
    <row r="808" ht="18.95" hidden="1" customHeight="1" x14ac:dyDescent="0.25"/>
    <row r="809" ht="18.95" hidden="1" customHeight="1" x14ac:dyDescent="0.25"/>
    <row r="810" ht="18.95" hidden="1" customHeight="1" x14ac:dyDescent="0.25"/>
    <row r="811" ht="18.95" hidden="1" customHeight="1" x14ac:dyDescent="0.25"/>
    <row r="812" ht="18.95" hidden="1" customHeight="1" x14ac:dyDescent="0.25"/>
    <row r="813" ht="18.95" hidden="1" customHeight="1" x14ac:dyDescent="0.25"/>
    <row r="814" ht="18.95" hidden="1" customHeight="1" x14ac:dyDescent="0.25"/>
    <row r="815" ht="18.95" hidden="1" customHeight="1" x14ac:dyDescent="0.25"/>
    <row r="816" ht="18.95" hidden="1" customHeight="1" x14ac:dyDescent="0.25"/>
    <row r="817" ht="18.95" hidden="1" customHeight="1" x14ac:dyDescent="0.25"/>
    <row r="818" ht="18.95" hidden="1" customHeight="1" x14ac:dyDescent="0.25"/>
    <row r="819" ht="18.95" hidden="1" customHeight="1" x14ac:dyDescent="0.25"/>
    <row r="820" ht="18.95" hidden="1" customHeight="1" x14ac:dyDescent="0.25"/>
    <row r="821" ht="18.95" hidden="1" customHeight="1" x14ac:dyDescent="0.25"/>
    <row r="822" ht="18.95" hidden="1" customHeight="1" x14ac:dyDescent="0.25"/>
    <row r="823" ht="18.95" hidden="1" customHeight="1" x14ac:dyDescent="0.25"/>
    <row r="824" ht="18.95" hidden="1" customHeight="1" x14ac:dyDescent="0.25"/>
    <row r="825" ht="18.95" hidden="1" customHeight="1" x14ac:dyDescent="0.25"/>
    <row r="826" ht="18.95" hidden="1" customHeight="1" x14ac:dyDescent="0.25"/>
    <row r="827" ht="18.95" hidden="1" customHeight="1" x14ac:dyDescent="0.25"/>
    <row r="828" ht="18.95" hidden="1" customHeight="1" x14ac:dyDescent="0.25"/>
    <row r="829" ht="18.95" hidden="1" customHeight="1" x14ac:dyDescent="0.25"/>
    <row r="830" ht="18.95" hidden="1" customHeight="1" x14ac:dyDescent="0.25"/>
    <row r="831" ht="18.95" hidden="1" customHeight="1" x14ac:dyDescent="0.25"/>
    <row r="832" ht="18.95" hidden="1" customHeight="1" x14ac:dyDescent="0.25"/>
    <row r="833" ht="18.95" hidden="1" customHeight="1" x14ac:dyDescent="0.25"/>
    <row r="834" ht="18.95" hidden="1" customHeight="1" x14ac:dyDescent="0.25"/>
    <row r="835" ht="18.95" hidden="1" customHeight="1" x14ac:dyDescent="0.25"/>
    <row r="836" ht="18.95" hidden="1" customHeight="1" x14ac:dyDescent="0.25"/>
    <row r="837" ht="18.95" hidden="1" customHeight="1" x14ac:dyDescent="0.25"/>
    <row r="838" ht="18.95" hidden="1" customHeight="1" x14ac:dyDescent="0.25"/>
    <row r="839" ht="18.95" hidden="1" customHeight="1" x14ac:dyDescent="0.25"/>
    <row r="840" ht="18.95" hidden="1" customHeight="1" x14ac:dyDescent="0.25"/>
    <row r="841" ht="18.95" hidden="1" customHeight="1" x14ac:dyDescent="0.25"/>
    <row r="842" ht="18.95" hidden="1" customHeight="1" x14ac:dyDescent="0.25"/>
    <row r="843" ht="18.95" hidden="1" customHeight="1" x14ac:dyDescent="0.25"/>
    <row r="844" ht="18.95" hidden="1" customHeight="1" x14ac:dyDescent="0.25"/>
    <row r="845" ht="18.95" hidden="1" customHeight="1" x14ac:dyDescent="0.25"/>
    <row r="846" ht="18.95" hidden="1" customHeight="1" x14ac:dyDescent="0.25"/>
    <row r="847" ht="18.95" hidden="1" customHeight="1" x14ac:dyDescent="0.25"/>
    <row r="848" ht="18.95" hidden="1" customHeight="1" x14ac:dyDescent="0.25"/>
    <row r="849" ht="18.95" hidden="1" customHeight="1" x14ac:dyDescent="0.25"/>
    <row r="850" ht="18.95" hidden="1" customHeight="1" x14ac:dyDescent="0.25"/>
    <row r="851" ht="18.95" hidden="1" customHeight="1" x14ac:dyDescent="0.25"/>
    <row r="852" ht="18.95" hidden="1" customHeight="1" x14ac:dyDescent="0.25"/>
    <row r="853" ht="18.95" hidden="1" customHeight="1" x14ac:dyDescent="0.25"/>
    <row r="854" ht="18.95" hidden="1" customHeight="1" x14ac:dyDescent="0.25"/>
    <row r="855" ht="18.95" hidden="1" customHeight="1" x14ac:dyDescent="0.25"/>
    <row r="856" ht="18.95" hidden="1" customHeight="1" x14ac:dyDescent="0.25"/>
    <row r="857" ht="18.95" hidden="1" customHeight="1" x14ac:dyDescent="0.25"/>
    <row r="858" ht="18.95" hidden="1" customHeight="1" x14ac:dyDescent="0.25"/>
    <row r="859" ht="18.95" hidden="1" customHeight="1" x14ac:dyDescent="0.25"/>
    <row r="860" ht="18.95" hidden="1" customHeight="1" x14ac:dyDescent="0.25"/>
    <row r="861" ht="18.95" hidden="1" customHeight="1" x14ac:dyDescent="0.25"/>
    <row r="862" ht="18.95" hidden="1" customHeight="1" x14ac:dyDescent="0.25"/>
    <row r="863" ht="18.95" hidden="1" customHeight="1" x14ac:dyDescent="0.25"/>
    <row r="864" ht="18.95" hidden="1" customHeight="1" x14ac:dyDescent="0.25"/>
    <row r="865" ht="18.95" hidden="1" customHeight="1" x14ac:dyDescent="0.25"/>
    <row r="866" ht="18.95" hidden="1" customHeight="1" x14ac:dyDescent="0.25"/>
    <row r="867" ht="18.95" hidden="1" customHeight="1" x14ac:dyDescent="0.25"/>
    <row r="868" ht="18.95" hidden="1" customHeight="1" x14ac:dyDescent="0.25"/>
    <row r="869" ht="18.95" hidden="1" customHeight="1" x14ac:dyDescent="0.25"/>
    <row r="870" ht="18.95" hidden="1" customHeight="1" x14ac:dyDescent="0.25"/>
    <row r="871" ht="18.95" hidden="1" customHeight="1" x14ac:dyDescent="0.25"/>
    <row r="872" ht="18.95" hidden="1" customHeight="1" x14ac:dyDescent="0.25"/>
    <row r="873" ht="18.95" hidden="1" customHeight="1" x14ac:dyDescent="0.25"/>
    <row r="874" ht="18.95" hidden="1" customHeight="1" x14ac:dyDescent="0.25"/>
    <row r="875" ht="18.95" hidden="1" customHeight="1" x14ac:dyDescent="0.25"/>
    <row r="876" ht="18.95" hidden="1" customHeight="1" x14ac:dyDescent="0.25"/>
    <row r="877" ht="18.95" hidden="1" customHeight="1" x14ac:dyDescent="0.25"/>
    <row r="878" ht="18.95" hidden="1" customHeight="1" x14ac:dyDescent="0.25"/>
    <row r="879" ht="18.95" hidden="1" customHeight="1" x14ac:dyDescent="0.25"/>
    <row r="880" ht="18.95" hidden="1" customHeight="1" x14ac:dyDescent="0.25"/>
    <row r="881" ht="18.95" hidden="1" customHeight="1" x14ac:dyDescent="0.25"/>
    <row r="882" ht="18.95" hidden="1" customHeight="1" x14ac:dyDescent="0.25"/>
    <row r="883" ht="18.95" hidden="1" customHeight="1" x14ac:dyDescent="0.25"/>
    <row r="884" ht="18.95" hidden="1" customHeight="1" x14ac:dyDescent="0.25"/>
    <row r="885" ht="18.95" hidden="1" customHeight="1" x14ac:dyDescent="0.25"/>
    <row r="886" ht="18.95" hidden="1" customHeight="1" x14ac:dyDescent="0.25"/>
    <row r="887" ht="18.95" hidden="1" customHeight="1" x14ac:dyDescent="0.25"/>
    <row r="888" ht="18.95" hidden="1" customHeight="1" x14ac:dyDescent="0.25"/>
    <row r="889" ht="18.95" hidden="1" customHeight="1" x14ac:dyDescent="0.25"/>
    <row r="890" ht="18.95" hidden="1" customHeight="1" x14ac:dyDescent="0.25"/>
    <row r="891" ht="18.95" hidden="1" customHeight="1" x14ac:dyDescent="0.25"/>
    <row r="892" ht="18.95" hidden="1" customHeight="1" x14ac:dyDescent="0.25"/>
    <row r="893" ht="18.95" hidden="1" customHeight="1" x14ac:dyDescent="0.25"/>
    <row r="894" ht="18.95" hidden="1" customHeight="1" x14ac:dyDescent="0.25"/>
    <row r="895" ht="18.95" hidden="1" customHeight="1" x14ac:dyDescent="0.25"/>
    <row r="896" ht="18.95" hidden="1" customHeight="1" x14ac:dyDescent="0.25"/>
    <row r="897" ht="18.95" hidden="1" customHeight="1" x14ac:dyDescent="0.25"/>
    <row r="898" ht="18.95" hidden="1" customHeight="1" x14ac:dyDescent="0.25"/>
    <row r="899" ht="18.95" hidden="1" customHeight="1" x14ac:dyDescent="0.25"/>
    <row r="900" ht="18.95" hidden="1" customHeight="1" x14ac:dyDescent="0.25"/>
    <row r="901" ht="18.95" hidden="1" customHeight="1" x14ac:dyDescent="0.25"/>
    <row r="902" ht="18.95" hidden="1" customHeight="1" x14ac:dyDescent="0.25"/>
    <row r="903" ht="18.95" hidden="1" customHeight="1" x14ac:dyDescent="0.25"/>
    <row r="904" ht="18.95" hidden="1" customHeight="1" x14ac:dyDescent="0.25"/>
    <row r="905" ht="18.95" hidden="1" customHeight="1" x14ac:dyDescent="0.25"/>
    <row r="906" ht="18.95" hidden="1" customHeight="1" x14ac:dyDescent="0.25"/>
    <row r="907" ht="18.95" hidden="1" customHeight="1" x14ac:dyDescent="0.25"/>
    <row r="908" ht="18.95" hidden="1" customHeight="1" x14ac:dyDescent="0.25"/>
    <row r="909" ht="18.95" hidden="1" customHeight="1" x14ac:dyDescent="0.25"/>
    <row r="910" ht="18.95" hidden="1" customHeight="1" x14ac:dyDescent="0.25"/>
    <row r="911" ht="18.95" hidden="1" customHeight="1" x14ac:dyDescent="0.25"/>
    <row r="912" ht="18.95" hidden="1" customHeight="1" x14ac:dyDescent="0.25"/>
    <row r="913" ht="18.95" hidden="1" customHeight="1" x14ac:dyDescent="0.25"/>
    <row r="914" ht="18.95" hidden="1" customHeight="1" x14ac:dyDescent="0.25"/>
    <row r="915" ht="18.95" hidden="1" customHeight="1" x14ac:dyDescent="0.25"/>
    <row r="916" ht="18.95" hidden="1" customHeight="1" x14ac:dyDescent="0.25"/>
    <row r="917" ht="18.95" hidden="1" customHeight="1" x14ac:dyDescent="0.25"/>
    <row r="918" ht="18.95" hidden="1" customHeight="1" x14ac:dyDescent="0.25"/>
    <row r="919" ht="18.95" hidden="1" customHeight="1" x14ac:dyDescent="0.25"/>
    <row r="920" ht="18.95" hidden="1" customHeight="1" x14ac:dyDescent="0.25"/>
    <row r="921" ht="18.95" hidden="1" customHeight="1" x14ac:dyDescent="0.25"/>
    <row r="922" ht="18.95" hidden="1" customHeight="1" x14ac:dyDescent="0.25"/>
    <row r="923" ht="18.95" hidden="1" customHeight="1" x14ac:dyDescent="0.25"/>
    <row r="924" ht="18.95" hidden="1" customHeight="1" x14ac:dyDescent="0.25"/>
    <row r="925" ht="18.95" hidden="1" customHeight="1" x14ac:dyDescent="0.25"/>
    <row r="926" ht="18.95" hidden="1" customHeight="1" x14ac:dyDescent="0.25"/>
    <row r="927" ht="18.95" hidden="1" customHeight="1" x14ac:dyDescent="0.25"/>
    <row r="928" ht="18.95" hidden="1" customHeight="1" x14ac:dyDescent="0.25"/>
    <row r="929" ht="18.95" hidden="1" customHeight="1" x14ac:dyDescent="0.25"/>
    <row r="930" ht="18.95" hidden="1" customHeight="1" x14ac:dyDescent="0.25"/>
    <row r="931" ht="18.95" hidden="1" customHeight="1" x14ac:dyDescent="0.25"/>
    <row r="932" ht="18.95" hidden="1" customHeight="1" x14ac:dyDescent="0.25"/>
    <row r="933" ht="18.95" hidden="1" customHeight="1" x14ac:dyDescent="0.25"/>
    <row r="934" ht="18.95" hidden="1" customHeight="1" x14ac:dyDescent="0.25"/>
    <row r="935" ht="18.95" hidden="1" customHeight="1" x14ac:dyDescent="0.25"/>
    <row r="936" ht="18.95" hidden="1" customHeight="1" x14ac:dyDescent="0.25"/>
    <row r="937" ht="18.95" hidden="1" customHeight="1" x14ac:dyDescent="0.25"/>
    <row r="938" ht="18.95" hidden="1" customHeight="1" x14ac:dyDescent="0.25"/>
    <row r="939" ht="18.95" hidden="1" customHeight="1" x14ac:dyDescent="0.25"/>
    <row r="940" ht="18.95" hidden="1" customHeight="1" x14ac:dyDescent="0.25"/>
    <row r="941" ht="18.95" hidden="1" customHeight="1" x14ac:dyDescent="0.25"/>
    <row r="942" ht="18.95" hidden="1" customHeight="1" x14ac:dyDescent="0.25"/>
    <row r="943" ht="18.95" hidden="1" customHeight="1" x14ac:dyDescent="0.25"/>
    <row r="944" ht="18.95" hidden="1" customHeight="1" x14ac:dyDescent="0.25"/>
    <row r="945" ht="18.95" hidden="1" customHeight="1" x14ac:dyDescent="0.25"/>
    <row r="946" ht="18.95" hidden="1" customHeight="1" x14ac:dyDescent="0.25"/>
    <row r="947" ht="18.95" hidden="1" customHeight="1" x14ac:dyDescent="0.25"/>
    <row r="948" ht="18.95" hidden="1" customHeight="1" x14ac:dyDescent="0.25"/>
    <row r="949" ht="18.95" hidden="1" customHeight="1" x14ac:dyDescent="0.25"/>
    <row r="950" ht="18.95" hidden="1" customHeight="1" x14ac:dyDescent="0.25"/>
    <row r="951" ht="18.95" hidden="1" customHeight="1" x14ac:dyDescent="0.25"/>
    <row r="952" ht="18.95" hidden="1" customHeight="1" x14ac:dyDescent="0.25"/>
    <row r="953" ht="18.95" hidden="1" customHeight="1" x14ac:dyDescent="0.25"/>
    <row r="954" ht="18.95" hidden="1" customHeight="1" x14ac:dyDescent="0.25"/>
    <row r="955" ht="18.95" hidden="1" customHeight="1" x14ac:dyDescent="0.25"/>
    <row r="956" ht="18.95" hidden="1" customHeight="1" x14ac:dyDescent="0.25"/>
    <row r="957" ht="18.95" hidden="1" customHeight="1" x14ac:dyDescent="0.25"/>
    <row r="958" ht="18.95" hidden="1" customHeight="1" x14ac:dyDescent="0.25"/>
    <row r="959" ht="18.95" hidden="1" customHeight="1" x14ac:dyDescent="0.25"/>
    <row r="960" ht="18.95" hidden="1" customHeight="1" x14ac:dyDescent="0.25"/>
    <row r="961" ht="18.95" hidden="1" customHeight="1" x14ac:dyDescent="0.25"/>
    <row r="962" ht="18.95" hidden="1" customHeight="1" x14ac:dyDescent="0.25"/>
    <row r="963" ht="18.95" hidden="1" customHeight="1" x14ac:dyDescent="0.25"/>
    <row r="964" ht="18.95" hidden="1" customHeight="1" x14ac:dyDescent="0.25"/>
    <row r="965" ht="18.95" hidden="1" customHeight="1" x14ac:dyDescent="0.25"/>
    <row r="966" ht="18.95" hidden="1" customHeight="1" x14ac:dyDescent="0.25"/>
    <row r="967" ht="18.95" hidden="1" customHeight="1" x14ac:dyDescent="0.25"/>
    <row r="968" ht="18.95" hidden="1" customHeight="1" x14ac:dyDescent="0.25"/>
    <row r="969" ht="18.95" hidden="1" customHeight="1" x14ac:dyDescent="0.25"/>
    <row r="970" ht="18.95" hidden="1" customHeight="1" x14ac:dyDescent="0.25"/>
    <row r="971" ht="18.95" hidden="1" customHeight="1" x14ac:dyDescent="0.25"/>
    <row r="972" ht="18.95" hidden="1" customHeight="1" x14ac:dyDescent="0.25"/>
    <row r="973" ht="18.95" hidden="1" customHeight="1" x14ac:dyDescent="0.25"/>
    <row r="974" ht="18.95" hidden="1" customHeight="1" x14ac:dyDescent="0.25"/>
    <row r="975" ht="18.95" hidden="1" customHeight="1" x14ac:dyDescent="0.25"/>
    <row r="976" ht="18.95" hidden="1" customHeight="1" x14ac:dyDescent="0.25"/>
    <row r="977" ht="18.95" hidden="1" customHeight="1" x14ac:dyDescent="0.25"/>
    <row r="978" ht="18.95" hidden="1" customHeight="1" x14ac:dyDescent="0.25"/>
    <row r="979" ht="18.95" hidden="1" customHeight="1" x14ac:dyDescent="0.25"/>
    <row r="980" ht="18.95" hidden="1" customHeight="1" x14ac:dyDescent="0.25"/>
    <row r="981" ht="18.95" hidden="1" customHeight="1" x14ac:dyDescent="0.25"/>
    <row r="982" ht="18.95" hidden="1" customHeight="1" x14ac:dyDescent="0.25"/>
    <row r="983" ht="18.95" hidden="1" customHeight="1" x14ac:dyDescent="0.25"/>
    <row r="984" ht="18.95" hidden="1" customHeight="1" x14ac:dyDescent="0.25"/>
    <row r="985" ht="18.95" hidden="1" customHeight="1" x14ac:dyDescent="0.25"/>
    <row r="986" ht="18.95" hidden="1" customHeight="1" x14ac:dyDescent="0.25"/>
    <row r="987" ht="18.95" hidden="1" customHeight="1" x14ac:dyDescent="0.25"/>
    <row r="988" ht="18.95" hidden="1" customHeight="1" x14ac:dyDescent="0.25"/>
    <row r="989" ht="18.95" hidden="1" customHeight="1" x14ac:dyDescent="0.25"/>
    <row r="990" ht="18.95" hidden="1" customHeight="1" x14ac:dyDescent="0.25"/>
    <row r="991" ht="18.95" hidden="1" customHeight="1" x14ac:dyDescent="0.25"/>
    <row r="992" ht="18.95" hidden="1" customHeight="1" x14ac:dyDescent="0.25"/>
    <row r="993" ht="18.95" hidden="1" customHeight="1" x14ac:dyDescent="0.25"/>
    <row r="994" ht="18.95" hidden="1" customHeight="1" x14ac:dyDescent="0.25"/>
    <row r="995" ht="18.95" hidden="1" customHeight="1" x14ac:dyDescent="0.25"/>
    <row r="996" ht="18.95" hidden="1" customHeight="1" x14ac:dyDescent="0.25"/>
    <row r="997" ht="18.95" hidden="1" customHeight="1" x14ac:dyDescent="0.25"/>
    <row r="998" ht="18.95" hidden="1" customHeight="1" x14ac:dyDescent="0.25"/>
    <row r="999" ht="18.95" hidden="1" customHeight="1" x14ac:dyDescent="0.25"/>
  </sheetData>
  <sheetProtection algorithmName="SHA-512" hashValue="APFR0HrZ5XqZkdkMXBnEiPbYTzu1oCeEbTF+aPVFzEo4lCY3plGR7FtMT67niOKDC11yH9/RUt33iwYrA8c2tA==" saltValue="xQ9lCmtWpzkATkUPS3zyHg==" spinCount="100000" sheet="1" objects="1" scenarios="1" selectLockedCells="1"/>
  <pageMargins left="0.511811024" right="0.511811024" top="0.78740157499999996" bottom="0.78740157499999996" header="0.31496062000000002" footer="0.31496062000000002"/>
  <pageSetup paperSize="9"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CT999"/>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6" sqref="C6"/>
    </sheetView>
  </sheetViews>
  <sheetFormatPr defaultColWidth="0" defaultRowHeight="15" customHeight="1" zeroHeight="1" x14ac:dyDescent="0.25"/>
  <cols>
    <col min="1" max="1" width="26.28515625" style="28" customWidth="1"/>
    <col min="2" max="2" width="3" style="28" customWidth="1"/>
    <col min="3" max="3" width="22.85546875" style="28" customWidth="1"/>
    <col min="4" max="16" width="10.5703125" style="28" customWidth="1"/>
    <col min="17" max="27" width="9.140625" style="28" customWidth="1"/>
    <col min="28" max="76" width="9.140625" style="28" hidden="1" customWidth="1"/>
    <col min="77" max="81" width="6.7109375" style="28" hidden="1" customWidth="1"/>
    <col min="82" max="82" width="3" style="28" hidden="1" customWidth="1"/>
    <col min="83" max="83" width="2.140625" style="28" hidden="1" customWidth="1"/>
    <col min="84" max="84" width="4.42578125" style="28" hidden="1" customWidth="1"/>
    <col min="85" max="95" width="9.140625" style="28" hidden="1" customWidth="1"/>
    <col min="96" max="96" width="9.5703125" style="28" hidden="1" customWidth="1"/>
    <col min="97" max="97" width="2.28515625" style="28" hidden="1" customWidth="1"/>
    <col min="98" max="98" width="3" style="28" hidden="1" customWidth="1"/>
    <col min="99" max="16384" width="9.140625" style="28" hidden="1"/>
  </cols>
  <sheetData>
    <row r="1" spans="1:27"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row>
    <row r="4" spans="1:27"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row>
    <row r="5" spans="1:27"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row>
    <row r="6" spans="1:27" ht="18.95" customHeight="1" x14ac:dyDescent="0.25">
      <c r="A6" s="82"/>
      <c r="Q6" s="24"/>
      <c r="R6" s="24"/>
      <c r="S6" s="24"/>
      <c r="T6" s="24"/>
      <c r="U6" s="24"/>
      <c r="V6" s="24"/>
      <c r="W6" s="24"/>
      <c r="X6" s="24"/>
      <c r="Y6" s="24"/>
      <c r="Z6" s="24"/>
      <c r="AA6" s="24"/>
    </row>
    <row r="7" spans="1:27" ht="18.95" customHeight="1" x14ac:dyDescent="0.25">
      <c r="A7" s="82"/>
      <c r="C7"/>
      <c r="D7"/>
      <c r="E7"/>
      <c r="F7"/>
      <c r="G7"/>
      <c r="H7"/>
      <c r="I7"/>
      <c r="J7"/>
      <c r="K7"/>
      <c r="L7"/>
      <c r="M7"/>
      <c r="N7"/>
      <c r="O7"/>
      <c r="P7"/>
      <c r="Q7" s="25"/>
      <c r="R7" s="25"/>
      <c r="S7" s="25"/>
      <c r="T7" s="25"/>
      <c r="U7" s="25"/>
      <c r="V7" s="25"/>
      <c r="W7" s="25"/>
      <c r="X7" s="25"/>
      <c r="Y7" s="25"/>
      <c r="Z7" s="25"/>
      <c r="AA7" s="25"/>
    </row>
    <row r="8" spans="1:27" ht="24.95" customHeight="1" thickBot="1" x14ac:dyDescent="0.3">
      <c r="A8" s="82"/>
      <c r="C8" s="108" t="s">
        <v>183</v>
      </c>
      <c r="D8" s="108" t="s">
        <v>9</v>
      </c>
      <c r="E8" s="108" t="s">
        <v>187</v>
      </c>
      <c r="F8" s="108" t="s">
        <v>11</v>
      </c>
      <c r="G8" s="108" t="s">
        <v>188</v>
      </c>
      <c r="H8" s="108" t="s">
        <v>189</v>
      </c>
      <c r="I8" s="108" t="s">
        <v>14</v>
      </c>
      <c r="J8" s="108" t="s">
        <v>15</v>
      </c>
      <c r="K8" s="108" t="s">
        <v>190</v>
      </c>
      <c r="L8" s="108" t="s">
        <v>191</v>
      </c>
      <c r="M8" s="108" t="s">
        <v>192</v>
      </c>
      <c r="N8" s="108" t="s">
        <v>19</v>
      </c>
      <c r="O8" s="108" t="s">
        <v>193</v>
      </c>
      <c r="P8" s="108" t="s">
        <v>194</v>
      </c>
      <c r="Q8" s="25"/>
      <c r="R8" s="25"/>
      <c r="S8" s="25"/>
      <c r="T8" s="25"/>
      <c r="U8" s="25"/>
      <c r="V8" s="25"/>
      <c r="W8" s="25"/>
    </row>
    <row r="9" spans="1:27" ht="18.95" customHeight="1" x14ac:dyDescent="0.25">
      <c r="A9" s="82"/>
      <c r="C9" s="109" t="s">
        <v>184</v>
      </c>
      <c r="D9" s="110">
        <f>IFERROR(SUMIF(Cadastro!$L$9:$L$1009,Analise!D30,Cadastro!$I$9:$I$1009),"")</f>
        <v>17060</v>
      </c>
      <c r="E9" s="110">
        <f t="shared" ref="E9:O9" si="0">D13</f>
        <v>14507.802731952568</v>
      </c>
      <c r="F9" s="110">
        <f t="shared" si="0"/>
        <v>23678.452621487031</v>
      </c>
      <c r="G9" s="110">
        <f t="shared" si="0"/>
        <v>35528.709122654625</v>
      </c>
      <c r="H9" s="110">
        <f t="shared" si="0"/>
        <v>36394.215302873854</v>
      </c>
      <c r="I9" s="110">
        <f t="shared" si="0"/>
        <v>42394.40141946089</v>
      </c>
      <c r="J9" s="110">
        <f t="shared" si="0"/>
        <v>60220.852362470534</v>
      </c>
      <c r="K9" s="110">
        <f t="shared" si="0"/>
        <v>21321.193607587884</v>
      </c>
      <c r="L9" s="110">
        <f t="shared" si="0"/>
        <v>35766.104787262564</v>
      </c>
      <c r="M9" s="110">
        <f t="shared" si="0"/>
        <v>27966.874810391251</v>
      </c>
      <c r="N9" s="110">
        <f t="shared" si="0"/>
        <v>40723.819537570191</v>
      </c>
      <c r="O9" s="110">
        <f t="shared" si="0"/>
        <v>27783.334618175766</v>
      </c>
      <c r="P9" s="111">
        <f>D9</f>
        <v>17060</v>
      </c>
      <c r="Q9" s="30"/>
      <c r="R9" s="30"/>
      <c r="S9" s="30"/>
      <c r="T9" s="30"/>
      <c r="U9" s="30"/>
      <c r="V9" s="30"/>
      <c r="W9" s="30"/>
      <c r="X9" s="30"/>
      <c r="Y9" s="30"/>
      <c r="Z9" s="30"/>
      <c r="AA9" s="101"/>
    </row>
    <row r="10" spans="1:27" ht="18.95" customHeight="1" x14ac:dyDescent="0.25">
      <c r="A10" s="82"/>
      <c r="C10" s="112" t="s">
        <v>175</v>
      </c>
      <c r="D10" s="110">
        <f>IFERROR(SUMIF(Movimento!$L$9:$L$7010,D$30,Movimento!$I$9:$I$7010),"")</f>
        <v>14877.5</v>
      </c>
      <c r="E10" s="110">
        <f>IFERROR(SUMIF(Movimento!$L$9:$L$7010,Analise!E$30,Movimento!$I$9:$I$7010)+SUMIF(Cadastro!$L$9:$L$1009,Analise!E$30,Cadastro!$I$9:$I$1009),"")</f>
        <v>32085</v>
      </c>
      <c r="F10" s="110">
        <f>IFERROR(SUMIF(Movimento!$L$9:$L$7010,Analise!F$30,Movimento!$I$9:$I$7010)+SUMIF(Cadastro!$L$9:$L$1009,Analise!F$30,Cadastro!$I$9:$I$1009),"")</f>
        <v>18200</v>
      </c>
      <c r="G10" s="110">
        <f>IFERROR(SUMIF(Movimento!$L$9:$L$7010,Analise!G$30,Movimento!$I$9:$I$7010)+SUMIF(Cadastro!$L$9:$L$1009,Analise!G$30,Cadastro!$I$9:$I$1009),"")</f>
        <v>19825</v>
      </c>
      <c r="H10" s="110">
        <f>IFERROR(SUMIF(Movimento!$L$9:$L$7010,Analise!H$30,Movimento!$I$9:$I$7010)+SUMIF(Cadastro!$L$9:$L$1009,Analise!H$30,Cadastro!$I$9:$I$1009),"")</f>
        <v>23945</v>
      </c>
      <c r="I10" s="110">
        <f>IFERROR(SUMIF(Movimento!$L$9:$L$7010,Analise!I$30,Movimento!$I$9:$I$7010)+SUMIF(Cadastro!$L$9:$L$1009,Analise!I$30,Cadastro!$I$9:$I$1009),"")</f>
        <v>33095</v>
      </c>
      <c r="J10" s="110">
        <f>IFERROR(SUMIF(Movimento!$L$9:$L$7010,Analise!J$30,Movimento!$I$9:$I$7010)+SUMIF(Cadastro!$L$9:$L$1009,Analise!J$30,Cadastro!$I$9:$I$1009),"")</f>
        <v>15351</v>
      </c>
      <c r="K10" s="110">
        <f>IFERROR(SUMIF(Movimento!$L$9:$L$7010,Analise!K$30,Movimento!$I$9:$I$7010)+SUMIF(Cadastro!$L$9:$L$1009,Analise!K$30,Cadastro!$I$9:$I$1009),"")</f>
        <v>25795</v>
      </c>
      <c r="L10" s="110">
        <f>IFERROR(SUMIF(Movimento!$L$9:$L$7010,Analise!L$30,Movimento!$I$9:$I$7010)+SUMIF(Cadastro!$L$9:$L$1009,Analise!L$30,Cadastro!$I$9:$I$1009),"")</f>
        <v>33615</v>
      </c>
      <c r="M10" s="110">
        <f>IFERROR(SUMIF(Movimento!$L$9:$L$7010,Analise!M$30,Movimento!$I$9:$I$7010)+SUMIF(Cadastro!$L$9:$L$1009,Analise!M$30,Cadastro!$I$9:$I$1009),"")</f>
        <v>35490</v>
      </c>
      <c r="N10" s="110">
        <f>IFERROR(SUMIF(Movimento!$L$9:$L$7010,Analise!N$30,Movimento!$I$9:$I$7010)+SUMIF(Cadastro!$L$9:$L$1009,Analise!N$30,Cadastro!$I$9:$I$1009),"")</f>
        <v>32170</v>
      </c>
      <c r="O10" s="110">
        <f>IFERROR(SUMIF(Movimento!$L$9:$L$7010,Analise!O$30,Movimento!$I$9:$I$7010)+SUMIF(Cadastro!$L$9:$L$1009,Analise!O$30,Cadastro!$I$9:$I$1009),"")</f>
        <v>32275</v>
      </c>
      <c r="P10" s="111">
        <f>SUM(D10:O10)</f>
        <v>316723.5</v>
      </c>
      <c r="Q10" s="30"/>
      <c r="R10" s="30"/>
      <c r="S10" s="30"/>
      <c r="T10" s="30"/>
      <c r="U10" s="30"/>
      <c r="V10" s="30"/>
      <c r="W10" s="30"/>
      <c r="X10" s="30"/>
      <c r="Y10" s="30"/>
      <c r="Z10" s="30"/>
      <c r="AA10" s="101"/>
    </row>
    <row r="11" spans="1:27" ht="18.95" customHeight="1" x14ac:dyDescent="0.25">
      <c r="A11" s="82"/>
      <c r="C11" s="112" t="s">
        <v>276</v>
      </c>
      <c r="D11" s="110">
        <f>IFERROR(SUMIF(MovSaida!$K$9:$K$7010,D$30,MovSaida!$H$9:$H$7010),"")</f>
        <v>17429.697268047432</v>
      </c>
      <c r="E11" s="110">
        <f>IFERROR(SUMIF(MovSaida!$K$9:$K$7010,E$30,MovSaida!$H$9:$H$7010),"")</f>
        <v>22914.350110465541</v>
      </c>
      <c r="F11" s="110">
        <f>IFERROR(SUMIF(MovSaida!$K$9:$K$7010,F$30,MovSaida!$H$9:$H$7010),"")</f>
        <v>6349.7434988324021</v>
      </c>
      <c r="G11" s="110">
        <f>IFERROR(SUMIF(MovSaida!$K$9:$K$7010,G$30,MovSaida!$H$9:$H$7010),"")</f>
        <v>18959.493819780768</v>
      </c>
      <c r="H11" s="110">
        <f>IFERROR(SUMIF(MovSaida!$K$9:$K$7010,H$30,MovSaida!$H$9:$H$7010),"")</f>
        <v>17944.81388341296</v>
      </c>
      <c r="I11" s="110">
        <f>IFERROR(SUMIF(MovSaida!$K$9:$K$7010,I$30,MovSaida!$H$9:$H$7010),"")</f>
        <v>15268.549056990356</v>
      </c>
      <c r="J11" s="110">
        <f>IFERROR(SUMIF(MovSaida!$K$9:$K$7010,J$30,MovSaida!$H$9:$H$7010),"")</f>
        <v>54250.658754882643</v>
      </c>
      <c r="K11" s="110">
        <f>IFERROR(SUMIF(MovSaida!$K$9:$K$7010,K$30,MovSaida!$H$9:$H$7010),"")</f>
        <v>11350.088820325322</v>
      </c>
      <c r="L11" s="110">
        <f>IFERROR(SUMIF(MovSaida!$K$9:$K$7010,L$30,MovSaida!$H$9:$H$7010),"")</f>
        <v>41414.229976871313</v>
      </c>
      <c r="M11" s="110">
        <f>IFERROR(SUMIF(MovSaida!$K$9:$K$7010,M$30,MovSaida!$H$9:$H$7010),"")</f>
        <v>22733.055272821057</v>
      </c>
      <c r="N11" s="110">
        <f>IFERROR(SUMIF(MovSaida!$K$9:$K$7010,N$30,MovSaida!$H$9:$H$7010),"")</f>
        <v>45110.484919394425</v>
      </c>
      <c r="O11" s="110">
        <f>IFERROR(SUMIF(MovSaida!$K$9:$K$7010,O$30,MovSaida!$H$9:$H$7010),"")</f>
        <v>45927.004115903015</v>
      </c>
      <c r="P11" s="111">
        <f>SUM(D11:O11)</f>
        <v>319652.16949772724</v>
      </c>
      <c r="Q11" s="30"/>
      <c r="R11" s="30"/>
      <c r="S11" s="30"/>
      <c r="T11" s="30"/>
      <c r="U11" s="30"/>
      <c r="V11" s="30"/>
      <c r="W11" s="30"/>
      <c r="X11" s="30"/>
      <c r="Y11" s="30"/>
      <c r="Z11" s="30"/>
      <c r="AA11" s="30"/>
    </row>
    <row r="12" spans="1:27" ht="18.95" customHeight="1" x14ac:dyDescent="0.25">
      <c r="A12" s="82"/>
      <c r="C12" s="112" t="s">
        <v>186</v>
      </c>
      <c r="D12" s="110">
        <f>IFERROR(SUMIFS(InvAjust!$H$9:$H$6009,InvAjust!$C$9:$C$6009,"Entrada",InvAjust!$K$9:$K$6009,Analise!D$30)-SUMIFS(InvAjust!$H$9:$H$6009,InvAjust!$C$9:$C$6009,"Saída",InvAjust!$K$9:$K$6009,D$30),"")</f>
        <v>0</v>
      </c>
      <c r="E12" s="110">
        <f>IFERROR(SUMIFS(InvAjust!$H$9:$H$6009,InvAjust!$C$9:$C$6009,"Entrada",InvAjust!$K$9:$K$6009,Analise!E$30)-SUMIFS(InvAjust!$H$9:$H$6009,InvAjust!$C$9:$C$6009,"Saída",InvAjust!$K$9:$K$6009,E$30),"")</f>
        <v>0</v>
      </c>
      <c r="F12" s="110">
        <f>IFERROR(SUMIFS(InvAjust!$H$9:$H$6009,InvAjust!$C$9:$C$6009,"Entrada",InvAjust!$K$9:$K$6009,Analise!F$30)-SUMIFS(InvAjust!$H$9:$H$6009,InvAjust!$C$9:$C$6009,"Saída",InvAjust!$K$9:$K$6009,F$30),"")</f>
        <v>0</v>
      </c>
      <c r="G12" s="110">
        <f>IFERROR(SUMIFS(InvAjust!$H$9:$H$6009,InvAjust!$C$9:$C$6009,"Entrada",InvAjust!$K$9:$K$6009,Analise!G$30)-SUMIFS(InvAjust!$H$9:$H$6009,InvAjust!$C$9:$C$6009,"Saída",InvAjust!$K$9:$K$6009,G$30),"")</f>
        <v>0</v>
      </c>
      <c r="H12" s="110">
        <f>IFERROR(SUMIFS(InvAjust!$H$9:$H$6009,InvAjust!$C$9:$C$6009,"Entrada",InvAjust!$K$9:$K$6009,Analise!H$30)-SUMIFS(InvAjust!$H$9:$H$6009,InvAjust!$C$9:$C$6009,"Saída",InvAjust!$K$9:$K$6009,H$30),"")</f>
        <v>0</v>
      </c>
      <c r="I12" s="110">
        <f>IFERROR(SUMIFS(InvAjust!$H$9:$H$6009,InvAjust!$C$9:$C$6009,"Entrada",InvAjust!$K$9:$K$6009,Analise!I$30)-SUMIFS(InvAjust!$H$9:$H$6009,InvAjust!$C$9:$C$6009,"Saída",InvAjust!$K$9:$K$6009,I$30),"")</f>
        <v>0</v>
      </c>
      <c r="J12" s="110">
        <f>IFERROR(SUMIFS(InvAjust!$H$9:$H$6009,InvAjust!$C$9:$C$6009,"Entrada",InvAjust!$K$9:$K$6009,Analise!J$30)-SUMIFS(InvAjust!$H$9:$H$6009,InvAjust!$C$9:$C$6009,"Saída",InvAjust!$K$9:$K$6009,J$30),"")</f>
        <v>0</v>
      </c>
      <c r="K12" s="110">
        <f>IFERROR(SUMIFS(InvAjust!$H$9:$H$6009,InvAjust!$C$9:$C$6009,"Entrada",InvAjust!$K$9:$K$6009,Analise!K$30)-SUMIFS(InvAjust!$H$9:$H$6009,InvAjust!$C$9:$C$6009,"Saída",InvAjust!$K$9:$K$6009,K$30),"")</f>
        <v>0</v>
      </c>
      <c r="L12" s="110">
        <f>IFERROR(SUMIFS(InvAjust!$H$9:$H$6009,InvAjust!$C$9:$C$6009,"Entrada",InvAjust!$K$9:$K$6009,Analise!L$30)-SUMIFS(InvAjust!$H$9:$H$6009,InvAjust!$C$9:$C$6009,"Saída",InvAjust!$K$9:$K$6009,L$30),"")</f>
        <v>0</v>
      </c>
      <c r="M12" s="110">
        <f>IFERROR(SUMIFS(InvAjust!$H$9:$H$6009,InvAjust!$C$9:$C$6009,"Entrada",InvAjust!$K$9:$K$6009,Analise!M$30)-SUMIFS(InvAjust!$H$9:$H$6009,InvAjust!$C$9:$C$6009,"Saída",InvAjust!$K$9:$K$6009,M$30),"")</f>
        <v>0</v>
      </c>
      <c r="N12" s="110">
        <f>IFERROR(SUMIFS(InvAjust!$H$9:$H$6009,InvAjust!$C$9:$C$6009,"Entrada",InvAjust!$K$9:$K$6009,Analise!N$30)-SUMIFS(InvAjust!$H$9:$H$6009,InvAjust!$C$9:$C$6009,"Saída",InvAjust!$K$9:$K$6009,N$30),"")</f>
        <v>0</v>
      </c>
      <c r="O12" s="110">
        <f>IFERROR(SUMIFS(InvAjust!$H$9:$H$6009,InvAjust!$C$9:$C$6009,"Entrada",InvAjust!$K$9:$K$6009,Analise!O$30)-SUMIFS(InvAjust!$H$9:$H$6009,InvAjust!$C$9:$C$6009,"Saída",InvAjust!$K$9:$K$6009,O$30),"")</f>
        <v>0</v>
      </c>
      <c r="P12" s="111">
        <f>SUM(D12:O12)</f>
        <v>0</v>
      </c>
      <c r="Q12" s="30"/>
      <c r="R12" s="30"/>
      <c r="S12" s="30"/>
      <c r="T12" s="30"/>
      <c r="U12" s="30"/>
      <c r="V12" s="30"/>
      <c r="W12" s="30"/>
      <c r="X12" s="30"/>
      <c r="Y12" s="30"/>
      <c r="Z12" s="30"/>
      <c r="AA12" s="30"/>
    </row>
    <row r="13" spans="1:27" ht="18.95" customHeight="1" x14ac:dyDescent="0.25">
      <c r="A13" s="82"/>
      <c r="C13" s="112" t="s">
        <v>185</v>
      </c>
      <c r="D13" s="110">
        <f>IFERROR(D9+D10-D11+D12,"")</f>
        <v>14507.802731952568</v>
      </c>
      <c r="E13" s="110">
        <f t="shared" ref="E13:O13" si="1">IFERROR(E9+E10-E11+E12,"")</f>
        <v>23678.452621487031</v>
      </c>
      <c r="F13" s="110">
        <f t="shared" si="1"/>
        <v>35528.709122654625</v>
      </c>
      <c r="G13" s="110">
        <f t="shared" si="1"/>
        <v>36394.215302873854</v>
      </c>
      <c r="H13" s="110">
        <f t="shared" si="1"/>
        <v>42394.40141946089</v>
      </c>
      <c r="I13" s="110">
        <f t="shared" si="1"/>
        <v>60220.852362470534</v>
      </c>
      <c r="J13" s="110">
        <f t="shared" si="1"/>
        <v>21321.193607587884</v>
      </c>
      <c r="K13" s="110">
        <f t="shared" si="1"/>
        <v>35766.104787262564</v>
      </c>
      <c r="L13" s="110">
        <f t="shared" si="1"/>
        <v>27966.874810391251</v>
      </c>
      <c r="M13" s="110">
        <f t="shared" si="1"/>
        <v>40723.819537570191</v>
      </c>
      <c r="N13" s="110">
        <f t="shared" si="1"/>
        <v>27783.334618175766</v>
      </c>
      <c r="O13" s="110">
        <f t="shared" si="1"/>
        <v>14131.330502272751</v>
      </c>
      <c r="P13" s="111">
        <f>O13</f>
        <v>14131.330502272751</v>
      </c>
      <c r="Q13" s="30"/>
      <c r="R13" s="30"/>
      <c r="S13" s="30"/>
      <c r="T13" s="30"/>
      <c r="U13" s="30"/>
      <c r="V13" s="30"/>
      <c r="W13" s="30"/>
      <c r="X13" s="30"/>
      <c r="Y13" s="30"/>
      <c r="Z13" s="30"/>
      <c r="AA13" s="30"/>
    </row>
    <row r="14" spans="1:27" ht="18.95" customHeight="1" x14ac:dyDescent="0.25">
      <c r="A14" s="82"/>
      <c r="Q14" s="30"/>
      <c r="R14" s="30"/>
      <c r="S14" s="30"/>
      <c r="T14" s="30"/>
      <c r="U14" s="30"/>
      <c r="V14" s="30"/>
      <c r="W14" s="30"/>
      <c r="X14" s="30"/>
      <c r="Y14" s="30"/>
      <c r="Z14" s="30"/>
      <c r="AA14" s="30"/>
    </row>
    <row r="15" spans="1:27" ht="18.95" customHeight="1" x14ac:dyDescent="0.25">
      <c r="A15" s="82"/>
      <c r="P15" s="114"/>
      <c r="Q15" s="30"/>
      <c r="R15" s="30"/>
      <c r="S15" s="30"/>
      <c r="T15" s="30"/>
      <c r="U15" s="30"/>
      <c r="V15" s="30"/>
      <c r="W15" s="30"/>
      <c r="X15" s="30"/>
      <c r="Y15" s="30"/>
      <c r="Z15" s="30"/>
      <c r="AA15" s="30"/>
    </row>
    <row r="16" spans="1:27" ht="18.95" customHeight="1" thickBot="1" x14ac:dyDescent="0.3">
      <c r="A16" s="82"/>
      <c r="C16" s="115" t="s">
        <v>171</v>
      </c>
      <c r="Q16" s="30"/>
      <c r="R16" s="30"/>
      <c r="S16" s="30"/>
      <c r="T16" s="30"/>
      <c r="U16" s="30"/>
      <c r="V16" s="30"/>
      <c r="W16" s="30"/>
      <c r="X16" s="30"/>
      <c r="Y16" s="30"/>
      <c r="Z16" s="30"/>
      <c r="AA16" s="30"/>
    </row>
    <row r="17" spans="1:27" ht="18.95" customHeight="1" x14ac:dyDescent="0.25">
      <c r="A17" s="82"/>
      <c r="C17" s="116">
        <f>SUM(Saldo!$T$9:$T$1009)</f>
        <v>12683.275376060948</v>
      </c>
      <c r="Q17" s="25"/>
      <c r="R17" s="25"/>
      <c r="S17" s="25"/>
      <c r="T17" s="25"/>
      <c r="U17" s="25"/>
      <c r="V17" s="25"/>
      <c r="W17" s="25"/>
      <c r="X17" s="25"/>
      <c r="Y17" s="25"/>
      <c r="Z17" s="25"/>
      <c r="AA17" s="25"/>
    </row>
    <row r="18" spans="1:27" ht="18.95" customHeight="1" x14ac:dyDescent="0.25">
      <c r="A18" s="82"/>
      <c r="C18" s="117"/>
      <c r="Q18" s="25"/>
      <c r="R18" s="25"/>
      <c r="S18" s="25"/>
      <c r="T18" s="25"/>
      <c r="U18" s="25"/>
      <c r="V18" s="25"/>
      <c r="W18" s="25"/>
      <c r="X18" s="25"/>
      <c r="Y18" s="25"/>
      <c r="Z18" s="25"/>
      <c r="AA18" s="25"/>
    </row>
    <row r="19" spans="1:27" ht="18.95" customHeight="1" x14ac:dyDescent="0.25">
      <c r="A19" s="82"/>
      <c r="C19" s="117"/>
      <c r="G19" s="117"/>
    </row>
    <row r="20" spans="1:27" ht="18.95" customHeight="1" x14ac:dyDescent="0.25">
      <c r="A20" s="82"/>
    </row>
    <row r="21" spans="1:27" ht="18.95" customHeight="1" thickBot="1" x14ac:dyDescent="0.3">
      <c r="A21" s="82"/>
      <c r="C21" s="115" t="s">
        <v>196</v>
      </c>
    </row>
    <row r="22" spans="1:27" ht="18.95" customHeight="1" x14ac:dyDescent="0.25">
      <c r="A22" s="82"/>
      <c r="C22" s="116">
        <f>COUNTA(Cadastro!$D$9:$D$1009)</f>
        <v>8</v>
      </c>
    </row>
    <row r="23" spans="1:27" ht="18.95" customHeight="1" x14ac:dyDescent="0.25">
      <c r="A23" s="82"/>
    </row>
    <row r="24" spans="1:27" ht="18.95" customHeight="1" x14ac:dyDescent="0.25">
      <c r="A24" s="82"/>
    </row>
    <row r="25" spans="1:27" ht="18.95" customHeight="1" x14ac:dyDescent="0.25">
      <c r="A25" s="82"/>
    </row>
    <row r="26" spans="1:27" ht="18.95" customHeight="1" thickBot="1" x14ac:dyDescent="0.3">
      <c r="A26" s="82"/>
      <c r="C26" s="115" t="s">
        <v>198</v>
      </c>
    </row>
    <row r="27" spans="1:27" ht="18.95" customHeight="1" x14ac:dyDescent="0.25">
      <c r="A27" s="82"/>
      <c r="C27" s="116">
        <f>C17/C22</f>
        <v>1585.4094220076186</v>
      </c>
    </row>
    <row r="28" spans="1:27" ht="18.95" customHeight="1" x14ac:dyDescent="0.25">
      <c r="A28" s="82"/>
    </row>
    <row r="29" spans="1:27" ht="18.95" customHeight="1" x14ac:dyDescent="0.25">
      <c r="A29" s="82"/>
    </row>
    <row r="30" spans="1:27" ht="18.95" hidden="1" customHeight="1" x14ac:dyDescent="0.25">
      <c r="C30" s="118"/>
      <c r="D30" s="118">
        <v>1</v>
      </c>
      <c r="E30" s="118">
        <v>2</v>
      </c>
      <c r="F30" s="118">
        <v>3</v>
      </c>
      <c r="G30" s="118">
        <v>4</v>
      </c>
      <c r="H30" s="118">
        <v>5</v>
      </c>
      <c r="I30" s="118">
        <v>6</v>
      </c>
      <c r="J30" s="118">
        <v>7</v>
      </c>
      <c r="K30" s="118">
        <v>8</v>
      </c>
      <c r="L30" s="118">
        <v>9</v>
      </c>
      <c r="M30" s="118">
        <v>10</v>
      </c>
      <c r="N30" s="118">
        <v>11</v>
      </c>
      <c r="O30" s="118">
        <v>12</v>
      </c>
    </row>
    <row r="31" spans="1:27" ht="18.95" hidden="1" customHeight="1" x14ac:dyDescent="0.25"/>
    <row r="32" spans="1:27" ht="18.95" hidden="1" customHeight="1" x14ac:dyDescent="0.25"/>
    <row r="33" ht="18.95" hidden="1" customHeight="1" x14ac:dyDescent="0.25"/>
    <row r="34" ht="18.95" hidden="1" customHeight="1" x14ac:dyDescent="0.25"/>
    <row r="35" ht="18.95" hidden="1" customHeight="1" x14ac:dyDescent="0.25"/>
    <row r="36" ht="18.95" hidden="1" customHeight="1" x14ac:dyDescent="0.25"/>
    <row r="37" ht="18.95" hidden="1" customHeight="1" x14ac:dyDescent="0.25"/>
    <row r="38" ht="18.95" hidden="1" customHeight="1" x14ac:dyDescent="0.25"/>
    <row r="39" ht="18.95" hidden="1" customHeight="1" x14ac:dyDescent="0.25"/>
    <row r="40" ht="18.95" hidden="1" customHeight="1" x14ac:dyDescent="0.25"/>
    <row r="41" ht="18.95" hidden="1" customHeight="1" x14ac:dyDescent="0.25"/>
    <row r="42" ht="18.95" hidden="1" customHeight="1" x14ac:dyDescent="0.25"/>
    <row r="43" ht="18.95" hidden="1" customHeight="1" x14ac:dyDescent="0.25"/>
    <row r="44" ht="18.95" hidden="1" customHeight="1" x14ac:dyDescent="0.25"/>
    <row r="45" ht="18.95" hidden="1" customHeight="1" x14ac:dyDescent="0.25"/>
    <row r="46" ht="18.95" hidden="1" customHeight="1" x14ac:dyDescent="0.25"/>
    <row r="47" ht="18.95" hidden="1" customHeight="1" x14ac:dyDescent="0.25"/>
    <row r="48" ht="18.95" hidden="1" customHeight="1" x14ac:dyDescent="0.25"/>
    <row r="49" ht="18.95" hidden="1" customHeight="1" x14ac:dyDescent="0.25"/>
    <row r="50" ht="18.95" hidden="1" customHeight="1" x14ac:dyDescent="0.25"/>
    <row r="51" ht="18.95" hidden="1" customHeight="1" x14ac:dyDescent="0.25"/>
    <row r="52" ht="18.95" hidden="1" customHeight="1" x14ac:dyDescent="0.25"/>
    <row r="53" ht="18.95" hidden="1" customHeight="1" x14ac:dyDescent="0.25"/>
    <row r="54" ht="18.95" hidden="1" customHeight="1" x14ac:dyDescent="0.25"/>
    <row r="55" ht="18.95" hidden="1" customHeight="1" x14ac:dyDescent="0.25"/>
    <row r="56" ht="18.95" hidden="1" customHeight="1" x14ac:dyDescent="0.25"/>
    <row r="57" ht="18.95" hidden="1" customHeight="1" x14ac:dyDescent="0.25"/>
    <row r="58" ht="18.95" hidden="1" customHeight="1" x14ac:dyDescent="0.25"/>
    <row r="59" ht="18.95" hidden="1" customHeight="1" x14ac:dyDescent="0.25"/>
    <row r="60" ht="18.95" hidden="1" customHeight="1" x14ac:dyDescent="0.25"/>
    <row r="61" ht="18.95" hidden="1" customHeight="1" x14ac:dyDescent="0.25"/>
    <row r="62" ht="18.95" hidden="1" customHeight="1" x14ac:dyDescent="0.25"/>
    <row r="63" ht="18.95" hidden="1" customHeight="1" x14ac:dyDescent="0.25"/>
    <row r="64" ht="18.95" hidden="1" customHeight="1" x14ac:dyDescent="0.25"/>
    <row r="65" ht="18.95" hidden="1" customHeight="1" x14ac:dyDescent="0.25"/>
    <row r="66" ht="18.95" hidden="1" customHeight="1" x14ac:dyDescent="0.25"/>
    <row r="67" ht="18.95" hidden="1" customHeight="1" x14ac:dyDescent="0.25"/>
    <row r="68" ht="18.95" hidden="1" customHeight="1" x14ac:dyDescent="0.25"/>
    <row r="69" ht="18.95" hidden="1" customHeight="1" x14ac:dyDescent="0.25"/>
    <row r="70" ht="18.95" hidden="1" customHeight="1" x14ac:dyDescent="0.25"/>
    <row r="71" ht="18.95" hidden="1" customHeight="1" x14ac:dyDescent="0.25"/>
    <row r="72" ht="18.95" hidden="1" customHeight="1" x14ac:dyDescent="0.25"/>
    <row r="73" ht="18.95" hidden="1" customHeight="1" x14ac:dyDescent="0.25"/>
    <row r="74" ht="18.95" hidden="1" customHeight="1" x14ac:dyDescent="0.25"/>
    <row r="75" ht="18.95" hidden="1" customHeight="1" x14ac:dyDescent="0.25"/>
    <row r="76" ht="18.95" hidden="1" customHeight="1" x14ac:dyDescent="0.25"/>
    <row r="77" ht="18.95" hidden="1" customHeight="1" x14ac:dyDescent="0.25"/>
    <row r="78" ht="18.95" hidden="1" customHeight="1" x14ac:dyDescent="0.25"/>
    <row r="79" ht="18.95" hidden="1" customHeight="1" x14ac:dyDescent="0.25"/>
    <row r="80" ht="18.95" hidden="1" customHeight="1" x14ac:dyDescent="0.25"/>
    <row r="81" ht="18.95" hidden="1" customHeight="1" x14ac:dyDescent="0.25"/>
    <row r="82" ht="18.95" hidden="1" customHeight="1" x14ac:dyDescent="0.25"/>
    <row r="83" ht="18.95" hidden="1" customHeight="1" x14ac:dyDescent="0.25"/>
    <row r="84" ht="18.95" hidden="1" customHeight="1" x14ac:dyDescent="0.25"/>
    <row r="85" ht="18.95" hidden="1" customHeight="1" x14ac:dyDescent="0.25"/>
    <row r="86" ht="18.95" hidden="1" customHeight="1" x14ac:dyDescent="0.25"/>
    <row r="87" ht="18.95" hidden="1" customHeight="1" x14ac:dyDescent="0.25"/>
    <row r="88" ht="18.95" hidden="1" customHeight="1" x14ac:dyDescent="0.25"/>
    <row r="89" ht="18.95" hidden="1" customHeight="1" x14ac:dyDescent="0.25"/>
    <row r="90" ht="18.95" hidden="1" customHeight="1" x14ac:dyDescent="0.25"/>
    <row r="91" ht="18.95" hidden="1" customHeight="1" x14ac:dyDescent="0.25"/>
    <row r="92" ht="18.95" hidden="1" customHeight="1" x14ac:dyDescent="0.25"/>
    <row r="93" ht="18.95" hidden="1" customHeight="1" x14ac:dyDescent="0.25"/>
    <row r="94" ht="18.95" hidden="1" customHeight="1" x14ac:dyDescent="0.25"/>
    <row r="95" ht="18.95" hidden="1" customHeight="1" x14ac:dyDescent="0.25"/>
    <row r="96" ht="18.95" hidden="1" customHeight="1" x14ac:dyDescent="0.25"/>
    <row r="97" ht="18.95" hidden="1" customHeight="1" x14ac:dyDescent="0.25"/>
    <row r="98" ht="18.95" hidden="1" customHeight="1" x14ac:dyDescent="0.25"/>
    <row r="99" ht="18.95" hidden="1" customHeight="1" x14ac:dyDescent="0.25"/>
    <row r="100" ht="18.95" hidden="1" customHeight="1" x14ac:dyDescent="0.25"/>
    <row r="101" ht="18.95" hidden="1" customHeight="1" x14ac:dyDescent="0.25"/>
    <row r="102" ht="18.95" hidden="1" customHeight="1" x14ac:dyDescent="0.25"/>
    <row r="103" ht="18.95" hidden="1" customHeight="1" x14ac:dyDescent="0.25"/>
    <row r="104" ht="18.95" hidden="1" customHeight="1" x14ac:dyDescent="0.25"/>
    <row r="105" ht="18.95" hidden="1" customHeight="1" x14ac:dyDescent="0.25"/>
    <row r="106" ht="18.95" hidden="1" customHeight="1" x14ac:dyDescent="0.25"/>
    <row r="107" ht="18.95" hidden="1" customHeight="1" x14ac:dyDescent="0.25"/>
    <row r="108" ht="18.95" hidden="1" customHeight="1" x14ac:dyDescent="0.25"/>
    <row r="109" ht="18.95" hidden="1" customHeight="1" x14ac:dyDescent="0.25"/>
    <row r="110" ht="18.95" hidden="1" customHeight="1" x14ac:dyDescent="0.25"/>
    <row r="111" ht="18.95" hidden="1" customHeight="1" x14ac:dyDescent="0.25"/>
    <row r="112" ht="18.95" hidden="1" customHeight="1" x14ac:dyDescent="0.25"/>
    <row r="113" ht="18.95" hidden="1" customHeight="1" x14ac:dyDescent="0.25"/>
    <row r="114" ht="18.95" hidden="1" customHeight="1" x14ac:dyDescent="0.25"/>
    <row r="115" ht="18.95" hidden="1" customHeight="1" x14ac:dyDescent="0.25"/>
    <row r="116" ht="18.95" hidden="1" customHeight="1" x14ac:dyDescent="0.25"/>
    <row r="117" ht="18.95" hidden="1" customHeight="1" x14ac:dyDescent="0.25"/>
    <row r="118" ht="18.95" hidden="1" customHeight="1" x14ac:dyDescent="0.25"/>
    <row r="119" ht="18.95" hidden="1" customHeight="1" x14ac:dyDescent="0.25"/>
    <row r="120" ht="18.95" hidden="1" customHeight="1" x14ac:dyDescent="0.25"/>
    <row r="121" ht="18.95" hidden="1" customHeight="1" x14ac:dyDescent="0.25"/>
    <row r="122" ht="18.95" hidden="1" customHeight="1" x14ac:dyDescent="0.25"/>
    <row r="123" ht="18.95" hidden="1" customHeight="1" x14ac:dyDescent="0.25"/>
    <row r="124" ht="18.95" hidden="1" customHeight="1" x14ac:dyDescent="0.25"/>
    <row r="125" ht="18.95" hidden="1" customHeight="1" x14ac:dyDescent="0.25"/>
    <row r="126" ht="18.95" hidden="1" customHeight="1" x14ac:dyDescent="0.25"/>
    <row r="127" ht="18.95" hidden="1" customHeight="1" x14ac:dyDescent="0.25"/>
    <row r="128" ht="18.95" hidden="1" customHeight="1" x14ac:dyDescent="0.25"/>
    <row r="129" ht="18.95" hidden="1" customHeight="1" x14ac:dyDescent="0.25"/>
    <row r="130" ht="18.95" hidden="1" customHeight="1" x14ac:dyDescent="0.25"/>
    <row r="131" ht="18.95" hidden="1" customHeight="1" x14ac:dyDescent="0.25"/>
    <row r="132" ht="18.95" hidden="1" customHeight="1" x14ac:dyDescent="0.25"/>
    <row r="133" ht="18.95" hidden="1" customHeight="1" x14ac:dyDescent="0.25"/>
    <row r="134" ht="18.95" hidden="1" customHeight="1" x14ac:dyDescent="0.25"/>
    <row r="135" ht="18.95" hidden="1" customHeight="1" x14ac:dyDescent="0.25"/>
    <row r="136" ht="18.95" hidden="1" customHeight="1" x14ac:dyDescent="0.25"/>
    <row r="137" ht="18.95" hidden="1" customHeight="1" x14ac:dyDescent="0.25"/>
    <row r="138" ht="18.95" hidden="1" customHeight="1" x14ac:dyDescent="0.25"/>
    <row r="139" ht="18.95" hidden="1" customHeight="1" x14ac:dyDescent="0.25"/>
    <row r="140" ht="18.95" hidden="1" customHeight="1" x14ac:dyDescent="0.25"/>
    <row r="141" ht="18.95" hidden="1" customHeight="1" x14ac:dyDescent="0.25"/>
    <row r="142" ht="18.95" hidden="1" customHeight="1" x14ac:dyDescent="0.25"/>
    <row r="143" ht="18.95" hidden="1" customHeight="1" x14ac:dyDescent="0.25"/>
    <row r="144" ht="18.95" hidden="1" customHeight="1" x14ac:dyDescent="0.25"/>
    <row r="145" ht="18.95" hidden="1" customHeight="1" x14ac:dyDescent="0.25"/>
    <row r="146" ht="18.95" hidden="1" customHeight="1" x14ac:dyDescent="0.25"/>
    <row r="147" ht="18.95" hidden="1" customHeight="1" x14ac:dyDescent="0.25"/>
    <row r="148" ht="18.95" hidden="1" customHeight="1" x14ac:dyDescent="0.25"/>
    <row r="149" ht="18.95" hidden="1" customHeight="1" x14ac:dyDescent="0.25"/>
    <row r="150" ht="18.95" hidden="1" customHeight="1" x14ac:dyDescent="0.25"/>
    <row r="151" ht="18.95" hidden="1" customHeight="1" x14ac:dyDescent="0.25"/>
    <row r="152" ht="18.95" hidden="1" customHeight="1" x14ac:dyDescent="0.25"/>
    <row r="153" ht="18.95" hidden="1" customHeight="1" x14ac:dyDescent="0.25"/>
    <row r="154" ht="18.95" hidden="1" customHeight="1" x14ac:dyDescent="0.25"/>
    <row r="155" ht="18.95" hidden="1" customHeight="1" x14ac:dyDescent="0.25"/>
    <row r="156" ht="18.95" hidden="1" customHeight="1" x14ac:dyDescent="0.25"/>
    <row r="157" ht="18.95" hidden="1" customHeight="1" x14ac:dyDescent="0.25"/>
    <row r="158" ht="18.95" hidden="1" customHeight="1" x14ac:dyDescent="0.25"/>
    <row r="159" ht="18.95" hidden="1" customHeight="1" x14ac:dyDescent="0.25"/>
    <row r="160" ht="18.95" hidden="1" customHeight="1" x14ac:dyDescent="0.25"/>
    <row r="161" ht="18.95" hidden="1" customHeight="1" x14ac:dyDescent="0.25"/>
    <row r="162" ht="18.95" hidden="1" customHeight="1" x14ac:dyDescent="0.25"/>
    <row r="163" ht="18.95" hidden="1" customHeight="1" x14ac:dyDescent="0.25"/>
    <row r="164" ht="18.95" hidden="1" customHeight="1" x14ac:dyDescent="0.25"/>
    <row r="165" ht="18.95" hidden="1" customHeight="1" x14ac:dyDescent="0.25"/>
    <row r="166" ht="18.95" hidden="1" customHeight="1" x14ac:dyDescent="0.25"/>
    <row r="167" ht="18.95" hidden="1" customHeight="1" x14ac:dyDescent="0.25"/>
    <row r="168" ht="18.95" hidden="1" customHeight="1" x14ac:dyDescent="0.25"/>
    <row r="169" ht="18.95" hidden="1" customHeight="1" x14ac:dyDescent="0.25"/>
    <row r="170" ht="18.95" hidden="1" customHeight="1" x14ac:dyDescent="0.25"/>
    <row r="171" ht="18.95" hidden="1" customHeight="1" x14ac:dyDescent="0.25"/>
    <row r="172" ht="18.95" hidden="1" customHeight="1" x14ac:dyDescent="0.25"/>
    <row r="173" ht="18.95" hidden="1" customHeight="1" x14ac:dyDescent="0.25"/>
    <row r="174" ht="18.95" hidden="1" customHeight="1" x14ac:dyDescent="0.25"/>
    <row r="175" ht="18.95" hidden="1" customHeight="1" x14ac:dyDescent="0.25"/>
    <row r="176" ht="18.95" hidden="1" customHeight="1" x14ac:dyDescent="0.25"/>
    <row r="177" ht="18.95" hidden="1" customHeight="1" x14ac:dyDescent="0.25"/>
    <row r="178" ht="18.95" hidden="1" customHeight="1" x14ac:dyDescent="0.25"/>
    <row r="179" ht="18.95" hidden="1" customHeight="1" x14ac:dyDescent="0.25"/>
    <row r="180" ht="18.95" hidden="1" customHeight="1" x14ac:dyDescent="0.25"/>
    <row r="181" ht="18.95" hidden="1" customHeight="1" x14ac:dyDescent="0.25"/>
    <row r="182" ht="18.95" hidden="1" customHeight="1" x14ac:dyDescent="0.25"/>
    <row r="183" ht="18.95" hidden="1" customHeight="1" x14ac:dyDescent="0.25"/>
    <row r="184" ht="18.95" hidden="1" customHeight="1" x14ac:dyDescent="0.25"/>
    <row r="185" ht="18.95" hidden="1" customHeight="1" x14ac:dyDescent="0.25"/>
    <row r="186" ht="18.95" hidden="1" customHeight="1" x14ac:dyDescent="0.25"/>
    <row r="187" ht="18.95" hidden="1" customHeight="1" x14ac:dyDescent="0.25"/>
    <row r="188" ht="18.95" hidden="1" customHeight="1" x14ac:dyDescent="0.25"/>
    <row r="189" ht="18.95" hidden="1" customHeight="1" x14ac:dyDescent="0.25"/>
    <row r="190" ht="18.95" hidden="1" customHeight="1" x14ac:dyDescent="0.25"/>
    <row r="191" ht="18.95" hidden="1" customHeight="1" x14ac:dyDescent="0.25"/>
    <row r="192" ht="18.95" hidden="1" customHeight="1" x14ac:dyDescent="0.25"/>
    <row r="193" ht="18.95" hidden="1" customHeight="1" x14ac:dyDescent="0.25"/>
    <row r="194" ht="18.95" hidden="1" customHeight="1" x14ac:dyDescent="0.25"/>
    <row r="195" ht="18.95" hidden="1" customHeight="1" x14ac:dyDescent="0.25"/>
    <row r="196" ht="18.95" hidden="1" customHeight="1" x14ac:dyDescent="0.25"/>
    <row r="197" ht="18.95" hidden="1" customHeight="1" x14ac:dyDescent="0.25"/>
    <row r="198" ht="18.95" hidden="1" customHeight="1" x14ac:dyDescent="0.25"/>
    <row r="199" ht="18.95" hidden="1" customHeight="1" x14ac:dyDescent="0.25"/>
    <row r="200" ht="18.95" hidden="1" customHeight="1" x14ac:dyDescent="0.25"/>
    <row r="201" ht="18.95" hidden="1" customHeight="1" x14ac:dyDescent="0.25"/>
    <row r="202" ht="18.95" hidden="1" customHeight="1" x14ac:dyDescent="0.25"/>
    <row r="203" ht="18.95" hidden="1" customHeight="1" x14ac:dyDescent="0.25"/>
    <row r="204" ht="18.95" hidden="1" customHeight="1" x14ac:dyDescent="0.25"/>
    <row r="205" ht="18.95" hidden="1" customHeight="1" x14ac:dyDescent="0.25"/>
    <row r="206" ht="18.95" hidden="1" customHeight="1" x14ac:dyDescent="0.25"/>
    <row r="207" ht="18.95" hidden="1" customHeight="1" x14ac:dyDescent="0.25"/>
    <row r="208" ht="18.95" hidden="1" customHeight="1" x14ac:dyDescent="0.25"/>
    <row r="209" ht="18.95" hidden="1" customHeight="1" x14ac:dyDescent="0.25"/>
    <row r="210" ht="18.95" hidden="1" customHeight="1" x14ac:dyDescent="0.25"/>
    <row r="211" ht="18.95" hidden="1" customHeight="1" x14ac:dyDescent="0.25"/>
    <row r="212" ht="18.95" hidden="1" customHeight="1" x14ac:dyDescent="0.25"/>
    <row r="213" ht="18.95" hidden="1" customHeight="1" x14ac:dyDescent="0.25"/>
    <row r="214" ht="18.95" hidden="1" customHeight="1" x14ac:dyDescent="0.25"/>
    <row r="215" ht="18.95" hidden="1" customHeight="1" x14ac:dyDescent="0.25"/>
    <row r="216" ht="18.95" hidden="1" customHeight="1" x14ac:dyDescent="0.25"/>
    <row r="217" ht="18.95" hidden="1" customHeight="1" x14ac:dyDescent="0.25"/>
    <row r="218" ht="18.95" hidden="1" customHeight="1" x14ac:dyDescent="0.25"/>
    <row r="219" ht="18.95" hidden="1" customHeight="1" x14ac:dyDescent="0.25"/>
    <row r="220" ht="18.95" hidden="1" customHeight="1" x14ac:dyDescent="0.25"/>
    <row r="221" ht="18.95" hidden="1" customHeight="1" x14ac:dyDescent="0.25"/>
    <row r="222" ht="18.95" hidden="1" customHeight="1" x14ac:dyDescent="0.25"/>
    <row r="223" ht="18.95" hidden="1" customHeight="1" x14ac:dyDescent="0.25"/>
    <row r="224" ht="18.95" hidden="1" customHeight="1" x14ac:dyDescent="0.25"/>
    <row r="225" ht="18.95" hidden="1" customHeight="1" x14ac:dyDescent="0.25"/>
    <row r="226" ht="18.95" hidden="1" customHeight="1" x14ac:dyDescent="0.25"/>
    <row r="227" ht="18.95" hidden="1" customHeight="1" x14ac:dyDescent="0.25"/>
    <row r="228" ht="18.95" hidden="1" customHeight="1" x14ac:dyDescent="0.25"/>
    <row r="229" ht="18.95" hidden="1" customHeight="1" x14ac:dyDescent="0.25"/>
    <row r="230" ht="18.95" hidden="1" customHeight="1" x14ac:dyDescent="0.25"/>
    <row r="231" ht="18.95" hidden="1" customHeight="1" x14ac:dyDescent="0.25"/>
    <row r="232" ht="18.95" hidden="1" customHeight="1" x14ac:dyDescent="0.25"/>
    <row r="233" ht="18.95" hidden="1" customHeight="1" x14ac:dyDescent="0.25"/>
    <row r="234" ht="18.95" hidden="1" customHeight="1" x14ac:dyDescent="0.25"/>
    <row r="235" ht="18.95" hidden="1" customHeight="1" x14ac:dyDescent="0.25"/>
    <row r="236" ht="18.95" hidden="1" customHeight="1" x14ac:dyDescent="0.25"/>
    <row r="237" ht="18.95" hidden="1" customHeight="1" x14ac:dyDescent="0.25"/>
    <row r="238" ht="18.95" hidden="1" customHeight="1" x14ac:dyDescent="0.25"/>
    <row r="239" ht="18.95" hidden="1" customHeight="1" x14ac:dyDescent="0.25"/>
    <row r="240" ht="18.95" hidden="1" customHeight="1" x14ac:dyDescent="0.25"/>
    <row r="241" ht="18.95" hidden="1" customHeight="1" x14ac:dyDescent="0.25"/>
    <row r="242" ht="18.95" hidden="1" customHeight="1" x14ac:dyDescent="0.25"/>
    <row r="243" ht="18.95" hidden="1" customHeight="1" x14ac:dyDescent="0.25"/>
    <row r="244" ht="18.95" hidden="1" customHeight="1" x14ac:dyDescent="0.25"/>
    <row r="245" ht="18.95" hidden="1" customHeight="1" x14ac:dyDescent="0.25"/>
    <row r="246" ht="18.95" hidden="1" customHeight="1" x14ac:dyDescent="0.25"/>
    <row r="247" ht="18.95" hidden="1" customHeight="1" x14ac:dyDescent="0.25"/>
    <row r="248" ht="18.95" hidden="1" customHeight="1" x14ac:dyDescent="0.25"/>
    <row r="249" ht="18.95" hidden="1" customHeight="1" x14ac:dyDescent="0.25"/>
    <row r="250" ht="18.95" hidden="1" customHeight="1" x14ac:dyDescent="0.25"/>
    <row r="251" ht="18.95" hidden="1" customHeight="1" x14ac:dyDescent="0.25"/>
    <row r="252" ht="18.95" hidden="1" customHeight="1" x14ac:dyDescent="0.25"/>
    <row r="253" ht="18.95" hidden="1" customHeight="1" x14ac:dyDescent="0.25"/>
    <row r="254" ht="18.95" hidden="1" customHeight="1" x14ac:dyDescent="0.25"/>
    <row r="255" ht="18.95" hidden="1" customHeight="1" x14ac:dyDescent="0.25"/>
    <row r="256" ht="18.95" hidden="1" customHeight="1" x14ac:dyDescent="0.25"/>
    <row r="257" ht="18.95" hidden="1" customHeight="1" x14ac:dyDescent="0.25"/>
    <row r="258" ht="18.95" hidden="1" customHeight="1" x14ac:dyDescent="0.25"/>
    <row r="259" ht="18.95" hidden="1" customHeight="1" x14ac:dyDescent="0.25"/>
    <row r="260" ht="18.95" hidden="1" customHeight="1" x14ac:dyDescent="0.25"/>
    <row r="261" ht="18.95" hidden="1" customHeight="1" x14ac:dyDescent="0.25"/>
    <row r="262" ht="18.95" hidden="1" customHeight="1" x14ac:dyDescent="0.25"/>
    <row r="263" ht="18.95" hidden="1" customHeight="1" x14ac:dyDescent="0.25"/>
    <row r="264" ht="18.95" hidden="1" customHeight="1" x14ac:dyDescent="0.25"/>
    <row r="265" ht="18.95" hidden="1" customHeight="1" x14ac:dyDescent="0.25"/>
    <row r="266" ht="18.95" hidden="1" customHeight="1" x14ac:dyDescent="0.25"/>
    <row r="267" ht="18.95" hidden="1" customHeight="1" x14ac:dyDescent="0.25"/>
    <row r="268" ht="18.95" hidden="1" customHeight="1" x14ac:dyDescent="0.25"/>
    <row r="269" ht="18.95" hidden="1" customHeight="1" x14ac:dyDescent="0.25"/>
    <row r="270" ht="18.95" hidden="1" customHeight="1" x14ac:dyDescent="0.25"/>
    <row r="271" ht="18.95" hidden="1" customHeight="1" x14ac:dyDescent="0.25"/>
    <row r="272" ht="18.95" hidden="1" customHeight="1" x14ac:dyDescent="0.25"/>
    <row r="273" ht="18.95" hidden="1" customHeight="1" x14ac:dyDescent="0.25"/>
    <row r="274" ht="18.95" hidden="1" customHeight="1" x14ac:dyDescent="0.25"/>
    <row r="275" ht="18.95" hidden="1" customHeight="1" x14ac:dyDescent="0.25"/>
    <row r="276" ht="18.95" hidden="1" customHeight="1" x14ac:dyDescent="0.25"/>
    <row r="277" ht="18.95" hidden="1" customHeight="1" x14ac:dyDescent="0.25"/>
    <row r="278" ht="18.95" hidden="1" customHeight="1" x14ac:dyDescent="0.25"/>
    <row r="279" ht="18.95" hidden="1" customHeight="1" x14ac:dyDescent="0.25"/>
    <row r="280" ht="18.95" hidden="1" customHeight="1" x14ac:dyDescent="0.25"/>
    <row r="281" ht="18.95" hidden="1" customHeight="1" x14ac:dyDescent="0.25"/>
    <row r="282" ht="18.95" hidden="1" customHeight="1" x14ac:dyDescent="0.25"/>
    <row r="283" ht="18.95" hidden="1" customHeight="1" x14ac:dyDescent="0.25"/>
    <row r="284" ht="18.95" hidden="1" customHeight="1" x14ac:dyDescent="0.25"/>
    <row r="285" ht="18.95" hidden="1" customHeight="1" x14ac:dyDescent="0.25"/>
    <row r="286" ht="18.95" hidden="1" customHeight="1" x14ac:dyDescent="0.25"/>
    <row r="287" ht="18.95" hidden="1" customHeight="1" x14ac:dyDescent="0.25"/>
    <row r="288" ht="18.95" hidden="1" customHeight="1" x14ac:dyDescent="0.25"/>
    <row r="289" ht="18.95" hidden="1" customHeight="1" x14ac:dyDescent="0.25"/>
    <row r="290" ht="18.95" hidden="1" customHeight="1" x14ac:dyDescent="0.25"/>
    <row r="291" ht="18.95" hidden="1" customHeight="1" x14ac:dyDescent="0.25"/>
    <row r="292" ht="18.95" hidden="1" customHeight="1" x14ac:dyDescent="0.25"/>
    <row r="293" ht="18.95" hidden="1" customHeight="1" x14ac:dyDescent="0.25"/>
    <row r="294" ht="18.95" hidden="1" customHeight="1" x14ac:dyDescent="0.25"/>
    <row r="295" ht="18.95" hidden="1" customHeight="1" x14ac:dyDescent="0.25"/>
    <row r="296" ht="18.95" hidden="1" customHeight="1" x14ac:dyDescent="0.25"/>
    <row r="297" ht="18.95" hidden="1" customHeight="1" x14ac:dyDescent="0.25"/>
    <row r="298" ht="18.95" hidden="1" customHeight="1" x14ac:dyDescent="0.25"/>
    <row r="299" ht="18.95" hidden="1" customHeight="1" x14ac:dyDescent="0.25"/>
    <row r="300" ht="18.95" hidden="1" customHeight="1" x14ac:dyDescent="0.25"/>
    <row r="301" ht="18.95" hidden="1" customHeight="1" x14ac:dyDescent="0.25"/>
    <row r="302" ht="18.95" hidden="1" customHeight="1" x14ac:dyDescent="0.25"/>
    <row r="303" ht="18.95" hidden="1" customHeight="1" x14ac:dyDescent="0.25"/>
    <row r="304" ht="18.95" hidden="1" customHeight="1" x14ac:dyDescent="0.25"/>
    <row r="305" ht="18.95" hidden="1" customHeight="1" x14ac:dyDescent="0.25"/>
    <row r="306" ht="18.95" hidden="1" customHeight="1" x14ac:dyDescent="0.25"/>
    <row r="307" ht="18.95" hidden="1" customHeight="1" x14ac:dyDescent="0.25"/>
    <row r="308" ht="18.95" hidden="1" customHeight="1" x14ac:dyDescent="0.25"/>
    <row r="309" ht="18.95" hidden="1" customHeight="1" x14ac:dyDescent="0.25"/>
    <row r="310" ht="18.95" hidden="1" customHeight="1" x14ac:dyDescent="0.25"/>
    <row r="311" ht="18.95" hidden="1" customHeight="1" x14ac:dyDescent="0.25"/>
    <row r="312" ht="18.95" hidden="1" customHeight="1" x14ac:dyDescent="0.25"/>
    <row r="313" ht="18.95" hidden="1" customHeight="1" x14ac:dyDescent="0.25"/>
    <row r="314" ht="18.95" hidden="1" customHeight="1" x14ac:dyDescent="0.25"/>
    <row r="315" ht="18.95" hidden="1" customHeight="1" x14ac:dyDescent="0.25"/>
    <row r="316" ht="18.95" hidden="1" customHeight="1" x14ac:dyDescent="0.25"/>
    <row r="317" ht="18.95" hidden="1" customHeight="1" x14ac:dyDescent="0.25"/>
    <row r="318" ht="18.95" hidden="1" customHeight="1" x14ac:dyDescent="0.25"/>
    <row r="319" ht="18.95" hidden="1" customHeight="1" x14ac:dyDescent="0.25"/>
    <row r="320" ht="18.95" hidden="1" customHeight="1" x14ac:dyDescent="0.25"/>
    <row r="321" ht="18.95" hidden="1" customHeight="1" x14ac:dyDescent="0.25"/>
    <row r="322" ht="18.95" hidden="1" customHeight="1" x14ac:dyDescent="0.25"/>
    <row r="323" ht="18.95" hidden="1" customHeight="1" x14ac:dyDescent="0.25"/>
    <row r="324" ht="18.95" hidden="1" customHeight="1" x14ac:dyDescent="0.25"/>
    <row r="325" ht="18.95" hidden="1" customHeight="1" x14ac:dyDescent="0.25"/>
    <row r="326" ht="18.95" hidden="1" customHeight="1" x14ac:dyDescent="0.25"/>
    <row r="327" ht="18.95" hidden="1" customHeight="1" x14ac:dyDescent="0.25"/>
    <row r="328" ht="18.95" hidden="1" customHeight="1" x14ac:dyDescent="0.25"/>
    <row r="329" ht="18.95" hidden="1" customHeight="1" x14ac:dyDescent="0.25"/>
    <row r="330" ht="18.95" hidden="1" customHeight="1" x14ac:dyDescent="0.25"/>
    <row r="331" ht="18.95" hidden="1" customHeight="1" x14ac:dyDescent="0.25"/>
    <row r="332" ht="18.95" hidden="1" customHeight="1" x14ac:dyDescent="0.25"/>
    <row r="333" ht="18.95" hidden="1" customHeight="1" x14ac:dyDescent="0.25"/>
    <row r="334" ht="18.95" hidden="1" customHeight="1" x14ac:dyDescent="0.25"/>
    <row r="335" ht="18.95" hidden="1" customHeight="1" x14ac:dyDescent="0.25"/>
    <row r="336" ht="18.95" hidden="1" customHeight="1" x14ac:dyDescent="0.25"/>
    <row r="337" ht="18.95" hidden="1" customHeight="1" x14ac:dyDescent="0.25"/>
    <row r="338" ht="18.95" hidden="1" customHeight="1" x14ac:dyDescent="0.25"/>
    <row r="339" ht="18.95" hidden="1" customHeight="1" x14ac:dyDescent="0.25"/>
    <row r="340" ht="18.95" hidden="1" customHeight="1" x14ac:dyDescent="0.25"/>
    <row r="341" ht="18.95" hidden="1" customHeight="1" x14ac:dyDescent="0.25"/>
    <row r="342" ht="18.95" hidden="1" customHeight="1" x14ac:dyDescent="0.25"/>
    <row r="343" ht="18.95" hidden="1" customHeight="1" x14ac:dyDescent="0.25"/>
    <row r="344" ht="18.95" hidden="1" customHeight="1" x14ac:dyDescent="0.25"/>
    <row r="345" ht="18.95" hidden="1" customHeight="1" x14ac:dyDescent="0.25"/>
    <row r="346" ht="18.95" hidden="1" customHeight="1" x14ac:dyDescent="0.25"/>
    <row r="347" ht="18.95" hidden="1" customHeight="1" x14ac:dyDescent="0.25"/>
    <row r="348" ht="18.95" hidden="1" customHeight="1" x14ac:dyDescent="0.25"/>
    <row r="349" ht="18.95" hidden="1" customHeight="1" x14ac:dyDescent="0.25"/>
    <row r="350" ht="18.95" hidden="1" customHeight="1" x14ac:dyDescent="0.25"/>
    <row r="351" ht="18.95" hidden="1" customHeight="1" x14ac:dyDescent="0.25"/>
    <row r="352" ht="18.95" hidden="1" customHeight="1" x14ac:dyDescent="0.25"/>
    <row r="353" ht="18.95" hidden="1" customHeight="1" x14ac:dyDescent="0.25"/>
    <row r="354" ht="18.95" hidden="1" customHeight="1" x14ac:dyDescent="0.25"/>
    <row r="355" ht="18.95" hidden="1" customHeight="1" x14ac:dyDescent="0.25"/>
    <row r="356" ht="18.95" hidden="1" customHeight="1" x14ac:dyDescent="0.25"/>
    <row r="357" ht="18.95" hidden="1" customHeight="1" x14ac:dyDescent="0.25"/>
    <row r="358" ht="18.95" hidden="1" customHeight="1" x14ac:dyDescent="0.25"/>
    <row r="359" ht="18.95" hidden="1" customHeight="1" x14ac:dyDescent="0.25"/>
    <row r="360" ht="18.95" hidden="1" customHeight="1" x14ac:dyDescent="0.25"/>
    <row r="361" ht="18.95" hidden="1" customHeight="1" x14ac:dyDescent="0.25"/>
    <row r="362" ht="18.95" hidden="1" customHeight="1" x14ac:dyDescent="0.25"/>
    <row r="363" ht="18.95" hidden="1" customHeight="1" x14ac:dyDescent="0.25"/>
    <row r="364" ht="18.95" hidden="1" customHeight="1" x14ac:dyDescent="0.25"/>
    <row r="365" ht="18.95" hidden="1" customHeight="1" x14ac:dyDescent="0.25"/>
    <row r="366" ht="18.95" hidden="1" customHeight="1" x14ac:dyDescent="0.25"/>
    <row r="367" ht="18.95" hidden="1" customHeight="1" x14ac:dyDescent="0.25"/>
    <row r="368" ht="18.95" hidden="1" customHeight="1" x14ac:dyDescent="0.25"/>
    <row r="369" ht="18.95" hidden="1" customHeight="1" x14ac:dyDescent="0.25"/>
    <row r="370" ht="18.95" hidden="1" customHeight="1" x14ac:dyDescent="0.25"/>
    <row r="371" ht="18.95" hidden="1" customHeight="1" x14ac:dyDescent="0.25"/>
    <row r="372" ht="18.95" hidden="1" customHeight="1" x14ac:dyDescent="0.25"/>
    <row r="373" ht="18.95" hidden="1" customHeight="1" x14ac:dyDescent="0.25"/>
    <row r="374" ht="18.95" hidden="1" customHeight="1" x14ac:dyDescent="0.25"/>
    <row r="375" ht="18.95" hidden="1" customHeight="1" x14ac:dyDescent="0.25"/>
    <row r="376" ht="18.95" hidden="1" customHeight="1" x14ac:dyDescent="0.25"/>
    <row r="377" ht="18.95" hidden="1" customHeight="1" x14ac:dyDescent="0.25"/>
    <row r="378" ht="18.95" hidden="1" customHeight="1" x14ac:dyDescent="0.25"/>
    <row r="379" ht="18.95" hidden="1" customHeight="1" x14ac:dyDescent="0.25"/>
    <row r="380" ht="18.95" hidden="1" customHeight="1" x14ac:dyDescent="0.25"/>
    <row r="381" ht="18.95" hidden="1" customHeight="1" x14ac:dyDescent="0.25"/>
    <row r="382" ht="18.95" hidden="1" customHeight="1" x14ac:dyDescent="0.25"/>
    <row r="383" ht="18.95" hidden="1" customHeight="1" x14ac:dyDescent="0.25"/>
    <row r="384" ht="18.95" hidden="1" customHeight="1" x14ac:dyDescent="0.25"/>
    <row r="385" ht="18.95" hidden="1" customHeight="1" x14ac:dyDescent="0.25"/>
    <row r="386" ht="18.95" hidden="1" customHeight="1" x14ac:dyDescent="0.25"/>
    <row r="387" ht="18.95" hidden="1" customHeight="1" x14ac:dyDescent="0.25"/>
    <row r="388" ht="18.95" hidden="1" customHeight="1" x14ac:dyDescent="0.25"/>
    <row r="389" ht="18.95" hidden="1" customHeight="1" x14ac:dyDescent="0.25"/>
    <row r="390" ht="18.95" hidden="1" customHeight="1" x14ac:dyDescent="0.25"/>
    <row r="391" ht="18.95" hidden="1" customHeight="1" x14ac:dyDescent="0.25"/>
    <row r="392" ht="18.95" hidden="1" customHeight="1" x14ac:dyDescent="0.25"/>
    <row r="393" ht="18.95" hidden="1" customHeight="1" x14ac:dyDescent="0.25"/>
    <row r="394" ht="18.95" hidden="1" customHeight="1" x14ac:dyDescent="0.25"/>
    <row r="395" ht="18.95" hidden="1" customHeight="1" x14ac:dyDescent="0.25"/>
    <row r="396" ht="18.95" hidden="1" customHeight="1" x14ac:dyDescent="0.25"/>
    <row r="397" ht="18.95" hidden="1" customHeight="1" x14ac:dyDescent="0.25"/>
    <row r="398" ht="18.95" hidden="1" customHeight="1" x14ac:dyDescent="0.25"/>
    <row r="399" ht="18.95" hidden="1" customHeight="1" x14ac:dyDescent="0.25"/>
    <row r="400" ht="18.95" hidden="1" customHeight="1" x14ac:dyDescent="0.25"/>
    <row r="401" ht="18.95" hidden="1" customHeight="1" x14ac:dyDescent="0.25"/>
    <row r="402" ht="18.95" hidden="1" customHeight="1" x14ac:dyDescent="0.25"/>
    <row r="403" ht="18.95" hidden="1" customHeight="1" x14ac:dyDescent="0.25"/>
    <row r="404" ht="18.95" hidden="1" customHeight="1" x14ac:dyDescent="0.25"/>
    <row r="405" ht="18.95" hidden="1" customHeight="1" x14ac:dyDescent="0.25"/>
    <row r="406" ht="18.95" hidden="1" customHeight="1" x14ac:dyDescent="0.25"/>
    <row r="407" ht="18.95" hidden="1" customHeight="1" x14ac:dyDescent="0.25"/>
    <row r="408" ht="18.95" hidden="1" customHeight="1" x14ac:dyDescent="0.25"/>
    <row r="409" ht="18.95" hidden="1" customHeight="1" x14ac:dyDescent="0.25"/>
    <row r="410" ht="18.95" hidden="1" customHeight="1" x14ac:dyDescent="0.25"/>
    <row r="411" ht="18.95" hidden="1" customHeight="1" x14ac:dyDescent="0.25"/>
    <row r="412" ht="18.95" hidden="1" customHeight="1" x14ac:dyDescent="0.25"/>
    <row r="413" ht="18.95" hidden="1" customHeight="1" x14ac:dyDescent="0.25"/>
    <row r="414" ht="18.95" hidden="1" customHeight="1" x14ac:dyDescent="0.25"/>
    <row r="415" ht="18.95" hidden="1" customHeight="1" x14ac:dyDescent="0.25"/>
    <row r="416" ht="18.95" hidden="1" customHeight="1" x14ac:dyDescent="0.25"/>
    <row r="417" ht="18.95" hidden="1" customHeight="1" x14ac:dyDescent="0.25"/>
    <row r="418" ht="18.95" hidden="1" customHeight="1" x14ac:dyDescent="0.25"/>
    <row r="419" ht="18.95" hidden="1" customHeight="1" x14ac:dyDescent="0.25"/>
    <row r="420" ht="18.95" hidden="1" customHeight="1" x14ac:dyDescent="0.25"/>
    <row r="421" ht="18.95" hidden="1" customHeight="1" x14ac:dyDescent="0.25"/>
    <row r="422" ht="18.95" hidden="1" customHeight="1" x14ac:dyDescent="0.25"/>
    <row r="423" ht="18.95" hidden="1" customHeight="1" x14ac:dyDescent="0.25"/>
    <row r="424" ht="18.95" hidden="1" customHeight="1" x14ac:dyDescent="0.25"/>
    <row r="425" ht="18.95" hidden="1" customHeight="1" x14ac:dyDescent="0.25"/>
    <row r="426" ht="18.95" hidden="1" customHeight="1" x14ac:dyDescent="0.25"/>
    <row r="427" ht="18.95" hidden="1" customHeight="1" x14ac:dyDescent="0.25"/>
    <row r="428" ht="18.95" hidden="1" customHeight="1" x14ac:dyDescent="0.25"/>
    <row r="429" ht="18.95" hidden="1" customHeight="1" x14ac:dyDescent="0.25"/>
    <row r="430" ht="18.95" hidden="1" customHeight="1" x14ac:dyDescent="0.25"/>
    <row r="431" ht="18.95" hidden="1" customHeight="1" x14ac:dyDescent="0.25"/>
    <row r="432" ht="18.95" hidden="1" customHeight="1" x14ac:dyDescent="0.25"/>
    <row r="433" ht="18.95" hidden="1" customHeight="1" x14ac:dyDescent="0.25"/>
    <row r="434" ht="18.95" hidden="1" customHeight="1" x14ac:dyDescent="0.25"/>
    <row r="435" ht="18.95" hidden="1" customHeight="1" x14ac:dyDescent="0.25"/>
    <row r="436" ht="18.95" hidden="1" customHeight="1" x14ac:dyDescent="0.25"/>
    <row r="437" ht="18.95" hidden="1" customHeight="1" x14ac:dyDescent="0.25"/>
    <row r="438" ht="18.95" hidden="1" customHeight="1" x14ac:dyDescent="0.25"/>
    <row r="439" ht="18.95" hidden="1" customHeight="1" x14ac:dyDescent="0.25"/>
    <row r="440" ht="18.95" hidden="1" customHeight="1" x14ac:dyDescent="0.25"/>
    <row r="441" ht="18.95" hidden="1" customHeight="1" x14ac:dyDescent="0.25"/>
    <row r="442" ht="18.95" hidden="1" customHeight="1" x14ac:dyDescent="0.25"/>
    <row r="443" ht="18.95" hidden="1" customHeight="1" x14ac:dyDescent="0.25"/>
    <row r="444" ht="18.95" hidden="1" customHeight="1" x14ac:dyDescent="0.25"/>
    <row r="445" ht="18.95" hidden="1" customHeight="1" x14ac:dyDescent="0.25"/>
    <row r="446" ht="18.95" hidden="1" customHeight="1" x14ac:dyDescent="0.25"/>
    <row r="447" ht="18.95" hidden="1" customHeight="1" x14ac:dyDescent="0.25"/>
    <row r="448" ht="18.95" hidden="1" customHeight="1" x14ac:dyDescent="0.25"/>
    <row r="449" ht="18.95" hidden="1" customHeight="1" x14ac:dyDescent="0.25"/>
    <row r="450" ht="18.95" hidden="1" customHeight="1" x14ac:dyDescent="0.25"/>
    <row r="451" ht="18.95" hidden="1" customHeight="1" x14ac:dyDescent="0.25"/>
    <row r="452" ht="18.95" hidden="1" customHeight="1" x14ac:dyDescent="0.25"/>
    <row r="453" ht="18.95" hidden="1" customHeight="1" x14ac:dyDescent="0.25"/>
    <row r="454" ht="18.95" hidden="1" customHeight="1" x14ac:dyDescent="0.25"/>
    <row r="455" ht="18.95" hidden="1" customHeight="1" x14ac:dyDescent="0.25"/>
    <row r="456" ht="18.95" hidden="1" customHeight="1" x14ac:dyDescent="0.25"/>
    <row r="457" ht="18.95" hidden="1" customHeight="1" x14ac:dyDescent="0.25"/>
    <row r="458" ht="18.95" hidden="1" customHeight="1" x14ac:dyDescent="0.25"/>
    <row r="459" ht="18.95" hidden="1" customHeight="1" x14ac:dyDescent="0.25"/>
    <row r="460" ht="18.95" hidden="1" customHeight="1" x14ac:dyDescent="0.25"/>
    <row r="461" ht="18.95" hidden="1" customHeight="1" x14ac:dyDescent="0.25"/>
    <row r="462" ht="18.95" hidden="1" customHeight="1" x14ac:dyDescent="0.25"/>
    <row r="463" ht="18.95" hidden="1" customHeight="1" x14ac:dyDescent="0.25"/>
    <row r="464" ht="18.95" hidden="1" customHeight="1" x14ac:dyDescent="0.25"/>
    <row r="465" ht="18.95" hidden="1" customHeight="1" x14ac:dyDescent="0.25"/>
    <row r="466" ht="18.95" hidden="1" customHeight="1" x14ac:dyDescent="0.25"/>
    <row r="467" ht="18.95" hidden="1" customHeight="1" x14ac:dyDescent="0.25"/>
    <row r="468" ht="18.95" hidden="1" customHeight="1" x14ac:dyDescent="0.25"/>
    <row r="469" ht="18.95" hidden="1" customHeight="1" x14ac:dyDescent="0.25"/>
    <row r="470" ht="18.95" hidden="1" customHeight="1" x14ac:dyDescent="0.25"/>
    <row r="471" ht="18.95" hidden="1" customHeight="1" x14ac:dyDescent="0.25"/>
    <row r="472" ht="18.95" hidden="1" customHeight="1" x14ac:dyDescent="0.25"/>
    <row r="473" ht="18.95" hidden="1" customHeight="1" x14ac:dyDescent="0.25"/>
    <row r="474" ht="18.95" hidden="1" customHeight="1" x14ac:dyDescent="0.25"/>
    <row r="475" ht="18.95" hidden="1" customHeight="1" x14ac:dyDescent="0.25"/>
    <row r="476" ht="18.95" hidden="1" customHeight="1" x14ac:dyDescent="0.25"/>
    <row r="477" ht="18.95" hidden="1" customHeight="1" x14ac:dyDescent="0.25"/>
    <row r="478" ht="18.95" hidden="1" customHeight="1" x14ac:dyDescent="0.25"/>
    <row r="479" ht="18.95" hidden="1" customHeight="1" x14ac:dyDescent="0.25"/>
    <row r="480" ht="18.95" hidden="1" customHeight="1" x14ac:dyDescent="0.25"/>
    <row r="481" ht="18.95" hidden="1" customHeight="1" x14ac:dyDescent="0.25"/>
    <row r="482" ht="18.95" hidden="1" customHeight="1" x14ac:dyDescent="0.25"/>
    <row r="483" ht="18.95" hidden="1" customHeight="1" x14ac:dyDescent="0.25"/>
    <row r="484" ht="18.95" hidden="1" customHeight="1" x14ac:dyDescent="0.25"/>
    <row r="485" ht="18.95" hidden="1" customHeight="1" x14ac:dyDescent="0.25"/>
    <row r="486" ht="18.95" hidden="1" customHeight="1" x14ac:dyDescent="0.25"/>
    <row r="487" ht="18.95" hidden="1" customHeight="1" x14ac:dyDescent="0.25"/>
    <row r="488" ht="18.95" hidden="1" customHeight="1" x14ac:dyDescent="0.25"/>
    <row r="489" ht="18.95" hidden="1" customHeight="1" x14ac:dyDescent="0.25"/>
    <row r="490" ht="18.95" hidden="1" customHeight="1" x14ac:dyDescent="0.25"/>
    <row r="491" ht="18.95" hidden="1" customHeight="1" x14ac:dyDescent="0.25"/>
    <row r="492" ht="18.95" hidden="1" customHeight="1" x14ac:dyDescent="0.25"/>
    <row r="493" ht="18.95" hidden="1" customHeight="1" x14ac:dyDescent="0.25"/>
    <row r="494" ht="18.95" hidden="1" customHeight="1" x14ac:dyDescent="0.25"/>
    <row r="495" ht="18.95" hidden="1" customHeight="1" x14ac:dyDescent="0.25"/>
    <row r="496" ht="18.95" hidden="1" customHeight="1" x14ac:dyDescent="0.25"/>
    <row r="497" ht="18.95" hidden="1" customHeight="1" x14ac:dyDescent="0.25"/>
    <row r="498" ht="18.95" hidden="1" customHeight="1" x14ac:dyDescent="0.25"/>
    <row r="499" ht="18.95" hidden="1" customHeight="1" x14ac:dyDescent="0.25"/>
    <row r="500" ht="18.95" hidden="1" customHeight="1" x14ac:dyDescent="0.25"/>
    <row r="501" ht="18.95" hidden="1" customHeight="1" x14ac:dyDescent="0.25"/>
    <row r="502" ht="18.95" hidden="1" customHeight="1" x14ac:dyDescent="0.25"/>
    <row r="503" ht="18.95" hidden="1" customHeight="1" x14ac:dyDescent="0.25"/>
    <row r="504" ht="18.95" hidden="1" customHeight="1" x14ac:dyDescent="0.25"/>
    <row r="505" ht="18.95" hidden="1" customHeight="1" x14ac:dyDescent="0.25"/>
    <row r="506" ht="18.95" hidden="1" customHeight="1" x14ac:dyDescent="0.25"/>
    <row r="507" ht="18.95" hidden="1" customHeight="1" x14ac:dyDescent="0.25"/>
    <row r="508" ht="18.95" hidden="1" customHeight="1" x14ac:dyDescent="0.25"/>
    <row r="509" ht="18.95" hidden="1" customHeight="1" x14ac:dyDescent="0.25"/>
    <row r="510" ht="18.95" hidden="1" customHeight="1" x14ac:dyDescent="0.25"/>
    <row r="511" ht="18.95" hidden="1" customHeight="1" x14ac:dyDescent="0.25"/>
    <row r="512" ht="18.95" hidden="1" customHeight="1" x14ac:dyDescent="0.25"/>
    <row r="513" ht="18.95" hidden="1" customHeight="1" x14ac:dyDescent="0.25"/>
    <row r="514" ht="18.95" hidden="1" customHeight="1" x14ac:dyDescent="0.25"/>
    <row r="515" ht="18.95" hidden="1" customHeight="1" x14ac:dyDescent="0.25"/>
    <row r="516" ht="18.95" hidden="1" customHeight="1" x14ac:dyDescent="0.25"/>
    <row r="517" ht="18.95" hidden="1" customHeight="1" x14ac:dyDescent="0.25"/>
    <row r="518" ht="18.95" hidden="1" customHeight="1" x14ac:dyDescent="0.25"/>
    <row r="519" ht="18.95" hidden="1" customHeight="1" x14ac:dyDescent="0.25"/>
    <row r="520" ht="18.95" hidden="1" customHeight="1" x14ac:dyDescent="0.25"/>
    <row r="521" ht="18.95" hidden="1" customHeight="1" x14ac:dyDescent="0.25"/>
    <row r="522" ht="18.95" hidden="1" customHeight="1" x14ac:dyDescent="0.25"/>
    <row r="523" ht="18.95" hidden="1" customHeight="1" x14ac:dyDescent="0.25"/>
    <row r="524" ht="18.95" hidden="1" customHeight="1" x14ac:dyDescent="0.25"/>
    <row r="525" ht="18.95" hidden="1" customHeight="1" x14ac:dyDescent="0.25"/>
    <row r="526" ht="18.95" hidden="1" customHeight="1" x14ac:dyDescent="0.25"/>
    <row r="527" ht="18.95" hidden="1" customHeight="1" x14ac:dyDescent="0.25"/>
    <row r="528" ht="18.95" hidden="1" customHeight="1" x14ac:dyDescent="0.25"/>
    <row r="529" ht="18.95" hidden="1" customHeight="1" x14ac:dyDescent="0.25"/>
    <row r="530" ht="18.95" hidden="1" customHeight="1" x14ac:dyDescent="0.25"/>
    <row r="531" ht="18.95" hidden="1" customHeight="1" x14ac:dyDescent="0.25"/>
    <row r="532" ht="18.95" hidden="1" customHeight="1" x14ac:dyDescent="0.25"/>
    <row r="533" ht="18.95" hidden="1" customHeight="1" x14ac:dyDescent="0.25"/>
    <row r="534" ht="18.95" hidden="1" customHeight="1" x14ac:dyDescent="0.25"/>
    <row r="535" ht="18.95" hidden="1" customHeight="1" x14ac:dyDescent="0.25"/>
    <row r="536" ht="18.95" hidden="1" customHeight="1" x14ac:dyDescent="0.25"/>
    <row r="537" ht="18.95" hidden="1" customHeight="1" x14ac:dyDescent="0.25"/>
    <row r="538" ht="18.95" hidden="1" customHeight="1" x14ac:dyDescent="0.25"/>
    <row r="539" ht="18.95" hidden="1" customHeight="1" x14ac:dyDescent="0.25"/>
    <row r="540" ht="18.95" hidden="1" customHeight="1" x14ac:dyDescent="0.25"/>
    <row r="541" ht="18.95" hidden="1" customHeight="1" x14ac:dyDescent="0.25"/>
    <row r="542" ht="18.95" hidden="1" customHeight="1" x14ac:dyDescent="0.25"/>
    <row r="543" ht="18.95" hidden="1" customHeight="1" x14ac:dyDescent="0.25"/>
    <row r="544" ht="18.95" hidden="1" customHeight="1" x14ac:dyDescent="0.25"/>
    <row r="545" ht="18.95" hidden="1" customHeight="1" x14ac:dyDescent="0.25"/>
    <row r="546" ht="18.95" hidden="1" customHeight="1" x14ac:dyDescent="0.25"/>
    <row r="547" ht="18.95" hidden="1" customHeight="1" x14ac:dyDescent="0.25"/>
    <row r="548" ht="18.95" hidden="1" customHeight="1" x14ac:dyDescent="0.25"/>
    <row r="549" ht="18.95" hidden="1" customHeight="1" x14ac:dyDescent="0.25"/>
    <row r="550" ht="18.95" hidden="1" customHeight="1" x14ac:dyDescent="0.25"/>
    <row r="551" ht="18.95" hidden="1" customHeight="1" x14ac:dyDescent="0.25"/>
    <row r="552" ht="18.95" hidden="1" customHeight="1" x14ac:dyDescent="0.25"/>
    <row r="553" ht="18.95" hidden="1" customHeight="1" x14ac:dyDescent="0.25"/>
    <row r="554" ht="18.95" hidden="1" customHeight="1" x14ac:dyDescent="0.25"/>
    <row r="555" ht="18.95" hidden="1" customHeight="1" x14ac:dyDescent="0.25"/>
    <row r="556" ht="18.95" hidden="1" customHeight="1" x14ac:dyDescent="0.25"/>
    <row r="557" ht="18.95" hidden="1" customHeight="1" x14ac:dyDescent="0.25"/>
    <row r="558" ht="18.95" hidden="1" customHeight="1" x14ac:dyDescent="0.25"/>
    <row r="559" ht="18.95" hidden="1" customHeight="1" x14ac:dyDescent="0.25"/>
    <row r="560" ht="18.95" hidden="1" customHeight="1" x14ac:dyDescent="0.25"/>
    <row r="561" ht="18.95" hidden="1" customHeight="1" x14ac:dyDescent="0.25"/>
    <row r="562" ht="18.95" hidden="1" customHeight="1" x14ac:dyDescent="0.25"/>
    <row r="563" ht="18.95" hidden="1" customHeight="1" x14ac:dyDescent="0.25"/>
    <row r="564" ht="18.95" hidden="1" customHeight="1" x14ac:dyDescent="0.25"/>
    <row r="565" ht="18.95" hidden="1" customHeight="1" x14ac:dyDescent="0.25"/>
    <row r="566" ht="18.95" hidden="1" customHeight="1" x14ac:dyDescent="0.25"/>
    <row r="567" ht="18.95" hidden="1" customHeight="1" x14ac:dyDescent="0.25"/>
    <row r="568" ht="18.95" hidden="1" customHeight="1" x14ac:dyDescent="0.25"/>
    <row r="569" ht="18.95" hidden="1" customHeight="1" x14ac:dyDescent="0.25"/>
    <row r="570" ht="18.95" hidden="1" customHeight="1" x14ac:dyDescent="0.25"/>
    <row r="571" ht="18.95" hidden="1" customHeight="1" x14ac:dyDescent="0.25"/>
    <row r="572" ht="18.95" hidden="1" customHeight="1" x14ac:dyDescent="0.25"/>
    <row r="573" ht="18.95" hidden="1" customHeight="1" x14ac:dyDescent="0.25"/>
    <row r="574" ht="18.95" hidden="1" customHeight="1" x14ac:dyDescent="0.25"/>
    <row r="575" ht="18.95" hidden="1" customHeight="1" x14ac:dyDescent="0.25"/>
    <row r="576" ht="18.95" hidden="1" customHeight="1" x14ac:dyDescent="0.25"/>
    <row r="577" ht="18.95" hidden="1" customHeight="1" x14ac:dyDescent="0.25"/>
    <row r="578" ht="18.95" hidden="1" customHeight="1" x14ac:dyDescent="0.25"/>
    <row r="579" ht="18.95" hidden="1" customHeight="1" x14ac:dyDescent="0.25"/>
    <row r="580" ht="18.95" hidden="1" customHeight="1" x14ac:dyDescent="0.25"/>
    <row r="581" ht="18.95" hidden="1" customHeight="1" x14ac:dyDescent="0.25"/>
    <row r="582" ht="18.95" hidden="1" customHeight="1" x14ac:dyDescent="0.25"/>
    <row r="583" ht="18.95" hidden="1" customHeight="1" x14ac:dyDescent="0.25"/>
    <row r="584" ht="18.95" hidden="1" customHeight="1" x14ac:dyDescent="0.25"/>
    <row r="585" ht="18.95" hidden="1" customHeight="1" x14ac:dyDescent="0.25"/>
    <row r="586" ht="18.95" hidden="1" customHeight="1" x14ac:dyDescent="0.25"/>
    <row r="587" ht="18.95" hidden="1" customHeight="1" x14ac:dyDescent="0.25"/>
    <row r="588" ht="18.95" hidden="1" customHeight="1" x14ac:dyDescent="0.25"/>
    <row r="589" ht="18.95" hidden="1" customHeight="1" x14ac:dyDescent="0.25"/>
    <row r="590" ht="18.95" hidden="1" customHeight="1" x14ac:dyDescent="0.25"/>
    <row r="591" ht="18.95" hidden="1" customHeight="1" x14ac:dyDescent="0.25"/>
    <row r="592" ht="18.95" hidden="1" customHeight="1" x14ac:dyDescent="0.25"/>
    <row r="593" ht="18.95" hidden="1" customHeight="1" x14ac:dyDescent="0.25"/>
    <row r="594" ht="18.95" hidden="1" customHeight="1" x14ac:dyDescent="0.25"/>
    <row r="595" ht="18.95" hidden="1" customHeight="1" x14ac:dyDescent="0.25"/>
    <row r="596" ht="18.95" hidden="1" customHeight="1" x14ac:dyDescent="0.25"/>
    <row r="597" ht="18.95" hidden="1" customHeight="1" x14ac:dyDescent="0.25"/>
    <row r="598" ht="18.95" hidden="1" customHeight="1" x14ac:dyDescent="0.25"/>
    <row r="599" ht="18.95" hidden="1" customHeight="1" x14ac:dyDescent="0.25"/>
    <row r="600" ht="18.95" hidden="1" customHeight="1" x14ac:dyDescent="0.25"/>
    <row r="601" ht="18.95" hidden="1" customHeight="1" x14ac:dyDescent="0.25"/>
    <row r="602" ht="18.95" hidden="1" customHeight="1" x14ac:dyDescent="0.25"/>
    <row r="603" ht="18.95" hidden="1" customHeight="1" x14ac:dyDescent="0.25"/>
    <row r="604" ht="18.95" hidden="1" customHeight="1" x14ac:dyDescent="0.25"/>
    <row r="605" ht="18.95" hidden="1" customHeight="1" x14ac:dyDescent="0.25"/>
    <row r="606" ht="18.95" hidden="1" customHeight="1" x14ac:dyDescent="0.25"/>
    <row r="607" ht="18.95" hidden="1" customHeight="1" x14ac:dyDescent="0.25"/>
    <row r="608" ht="18.95" hidden="1" customHeight="1" x14ac:dyDescent="0.25"/>
    <row r="609" ht="18.95" hidden="1" customHeight="1" x14ac:dyDescent="0.25"/>
    <row r="610" ht="18.95" hidden="1" customHeight="1" x14ac:dyDescent="0.25"/>
    <row r="611" ht="18.95" hidden="1" customHeight="1" x14ac:dyDescent="0.25"/>
    <row r="612" ht="18.95" hidden="1" customHeight="1" x14ac:dyDescent="0.25"/>
    <row r="613" ht="18.95" hidden="1" customHeight="1" x14ac:dyDescent="0.25"/>
    <row r="614" ht="18.95" hidden="1" customHeight="1" x14ac:dyDescent="0.25"/>
    <row r="615" ht="18.95" hidden="1" customHeight="1" x14ac:dyDescent="0.25"/>
    <row r="616" ht="18.95" hidden="1" customHeight="1" x14ac:dyDescent="0.25"/>
    <row r="617" ht="18.95" hidden="1" customHeight="1" x14ac:dyDescent="0.25"/>
    <row r="618" ht="18.95" hidden="1" customHeight="1" x14ac:dyDescent="0.25"/>
    <row r="619" ht="18.95" hidden="1" customHeight="1" x14ac:dyDescent="0.25"/>
    <row r="620" ht="18.95" hidden="1" customHeight="1" x14ac:dyDescent="0.25"/>
    <row r="621" ht="18.95" hidden="1" customHeight="1" x14ac:dyDescent="0.25"/>
    <row r="622" ht="18.95" hidden="1" customHeight="1" x14ac:dyDescent="0.25"/>
    <row r="623" ht="18.95" hidden="1" customHeight="1" x14ac:dyDescent="0.25"/>
    <row r="624" ht="18.95" hidden="1" customHeight="1" x14ac:dyDescent="0.25"/>
    <row r="625" ht="18.95" hidden="1" customHeight="1" x14ac:dyDescent="0.25"/>
    <row r="626" ht="18.95" hidden="1" customHeight="1" x14ac:dyDescent="0.25"/>
    <row r="627" ht="18.95" hidden="1" customHeight="1" x14ac:dyDescent="0.25"/>
    <row r="628" ht="18.95" hidden="1" customHeight="1" x14ac:dyDescent="0.25"/>
    <row r="629" ht="18.95" hidden="1" customHeight="1" x14ac:dyDescent="0.25"/>
    <row r="630" ht="18.95" hidden="1" customHeight="1" x14ac:dyDescent="0.25"/>
    <row r="631" ht="18.95" hidden="1" customHeight="1" x14ac:dyDescent="0.25"/>
    <row r="632" ht="18.95" hidden="1" customHeight="1" x14ac:dyDescent="0.25"/>
    <row r="633" ht="18.95" hidden="1" customHeight="1" x14ac:dyDescent="0.25"/>
    <row r="634" ht="18.95" hidden="1" customHeight="1" x14ac:dyDescent="0.25"/>
    <row r="635" ht="18.95" hidden="1" customHeight="1" x14ac:dyDescent="0.25"/>
    <row r="636" ht="18.95" hidden="1" customHeight="1" x14ac:dyDescent="0.25"/>
    <row r="637" ht="18.95" hidden="1" customHeight="1" x14ac:dyDescent="0.25"/>
    <row r="638" ht="18.95" hidden="1" customHeight="1" x14ac:dyDescent="0.25"/>
    <row r="639" ht="18.95" hidden="1" customHeight="1" x14ac:dyDescent="0.25"/>
    <row r="640" ht="18.95" hidden="1" customHeight="1" x14ac:dyDescent="0.25"/>
    <row r="641" ht="18.95" hidden="1" customHeight="1" x14ac:dyDescent="0.25"/>
    <row r="642" ht="18.95" hidden="1" customHeight="1" x14ac:dyDescent="0.25"/>
    <row r="643" ht="18.95" hidden="1" customHeight="1" x14ac:dyDescent="0.25"/>
    <row r="644" ht="18.95" hidden="1" customHeight="1" x14ac:dyDescent="0.25"/>
    <row r="645" ht="18.95" hidden="1" customHeight="1" x14ac:dyDescent="0.25"/>
    <row r="646" ht="18.95" hidden="1" customHeight="1" x14ac:dyDescent="0.25"/>
    <row r="647" ht="18.95" hidden="1" customHeight="1" x14ac:dyDescent="0.25"/>
    <row r="648" ht="18.95" hidden="1" customHeight="1" x14ac:dyDescent="0.25"/>
    <row r="649" ht="18.95" hidden="1" customHeight="1" x14ac:dyDescent="0.25"/>
    <row r="650" ht="18.95" hidden="1" customHeight="1" x14ac:dyDescent="0.25"/>
    <row r="651" ht="18.95" hidden="1" customHeight="1" x14ac:dyDescent="0.25"/>
    <row r="652" ht="18.95" hidden="1" customHeight="1" x14ac:dyDescent="0.25"/>
    <row r="653" ht="18.95" hidden="1" customHeight="1" x14ac:dyDescent="0.25"/>
    <row r="654" ht="18.95" hidden="1" customHeight="1" x14ac:dyDescent="0.25"/>
    <row r="655" ht="18.95" hidden="1" customHeight="1" x14ac:dyDescent="0.25"/>
    <row r="656" ht="18.95" hidden="1" customHeight="1" x14ac:dyDescent="0.25"/>
    <row r="657" ht="18.95" hidden="1" customHeight="1" x14ac:dyDescent="0.25"/>
    <row r="658" ht="18.95" hidden="1" customHeight="1" x14ac:dyDescent="0.25"/>
    <row r="659" ht="18.95" hidden="1" customHeight="1" x14ac:dyDescent="0.25"/>
    <row r="660" ht="18.95" hidden="1" customHeight="1" x14ac:dyDescent="0.25"/>
    <row r="661" ht="18.95" hidden="1" customHeight="1" x14ac:dyDescent="0.25"/>
    <row r="662" ht="18.95" hidden="1" customHeight="1" x14ac:dyDescent="0.25"/>
    <row r="663" ht="18.95" hidden="1" customHeight="1" x14ac:dyDescent="0.25"/>
    <row r="664" ht="18.95" hidden="1" customHeight="1" x14ac:dyDescent="0.25"/>
    <row r="665" ht="18.95" hidden="1" customHeight="1" x14ac:dyDescent="0.25"/>
    <row r="666" ht="18.95" hidden="1" customHeight="1" x14ac:dyDescent="0.25"/>
    <row r="667" ht="18.95" hidden="1" customHeight="1" x14ac:dyDescent="0.25"/>
    <row r="668" ht="18.95" hidden="1" customHeight="1" x14ac:dyDescent="0.25"/>
    <row r="669" ht="18.95" hidden="1" customHeight="1" x14ac:dyDescent="0.25"/>
    <row r="670" ht="18.95" hidden="1" customHeight="1" x14ac:dyDescent="0.25"/>
    <row r="671" ht="18.95" hidden="1" customHeight="1" x14ac:dyDescent="0.25"/>
    <row r="672" ht="18.95" hidden="1" customHeight="1" x14ac:dyDescent="0.25"/>
    <row r="673" ht="18.95" hidden="1" customHeight="1" x14ac:dyDescent="0.25"/>
    <row r="674" ht="18.95" hidden="1" customHeight="1" x14ac:dyDescent="0.25"/>
    <row r="675" ht="18.95" hidden="1" customHeight="1" x14ac:dyDescent="0.25"/>
    <row r="676" ht="18.95" hidden="1" customHeight="1" x14ac:dyDescent="0.25"/>
    <row r="677" ht="18.95" hidden="1" customHeight="1" x14ac:dyDescent="0.25"/>
    <row r="678" ht="18.95" hidden="1" customHeight="1" x14ac:dyDescent="0.25"/>
    <row r="679" ht="18.95" hidden="1" customHeight="1" x14ac:dyDescent="0.25"/>
    <row r="680" ht="18.95" hidden="1" customHeight="1" x14ac:dyDescent="0.25"/>
    <row r="681" ht="18.95" hidden="1" customHeight="1" x14ac:dyDescent="0.25"/>
    <row r="682" ht="18.95" hidden="1" customHeight="1" x14ac:dyDescent="0.25"/>
    <row r="683" ht="18.95" hidden="1" customHeight="1" x14ac:dyDescent="0.25"/>
    <row r="684" ht="18.95" hidden="1" customHeight="1" x14ac:dyDescent="0.25"/>
    <row r="685" ht="18.95" hidden="1" customHeight="1" x14ac:dyDescent="0.25"/>
    <row r="686" ht="18.95" hidden="1" customHeight="1" x14ac:dyDescent="0.25"/>
    <row r="687" ht="18.95" hidden="1" customHeight="1" x14ac:dyDescent="0.25"/>
    <row r="688" ht="18.95" hidden="1" customHeight="1" x14ac:dyDescent="0.25"/>
    <row r="689" ht="18.95" hidden="1" customHeight="1" x14ac:dyDescent="0.25"/>
    <row r="690" ht="18.95" hidden="1" customHeight="1" x14ac:dyDescent="0.25"/>
    <row r="691" ht="18.95" hidden="1" customHeight="1" x14ac:dyDescent="0.25"/>
    <row r="692" ht="18.95" hidden="1" customHeight="1" x14ac:dyDescent="0.25"/>
    <row r="693" ht="18.95" hidden="1" customHeight="1" x14ac:dyDescent="0.25"/>
    <row r="694" ht="18.95" hidden="1" customHeight="1" x14ac:dyDescent="0.25"/>
    <row r="695" ht="18.95" hidden="1" customHeight="1" x14ac:dyDescent="0.25"/>
    <row r="696" ht="18.95" hidden="1" customHeight="1" x14ac:dyDescent="0.25"/>
    <row r="697" ht="18.95" hidden="1" customHeight="1" x14ac:dyDescent="0.25"/>
    <row r="698" ht="18.95" hidden="1" customHeight="1" x14ac:dyDescent="0.25"/>
    <row r="699" ht="18.95" hidden="1" customHeight="1" x14ac:dyDescent="0.25"/>
    <row r="700" ht="18.95" hidden="1" customHeight="1" x14ac:dyDescent="0.25"/>
    <row r="701" ht="18.95" hidden="1" customHeight="1" x14ac:dyDescent="0.25"/>
    <row r="702" ht="18.95" hidden="1" customHeight="1" x14ac:dyDescent="0.25"/>
    <row r="703" ht="18.95" hidden="1" customHeight="1" x14ac:dyDescent="0.25"/>
    <row r="704" ht="18.95" hidden="1" customHeight="1" x14ac:dyDescent="0.25"/>
    <row r="705" ht="18.95" hidden="1" customHeight="1" x14ac:dyDescent="0.25"/>
    <row r="706" ht="18.95" hidden="1" customHeight="1" x14ac:dyDescent="0.25"/>
    <row r="707" ht="18.95" hidden="1" customHeight="1" x14ac:dyDescent="0.25"/>
    <row r="708" ht="18.95" hidden="1" customHeight="1" x14ac:dyDescent="0.25"/>
    <row r="709" ht="18.95" hidden="1" customHeight="1" x14ac:dyDescent="0.25"/>
    <row r="710" ht="18.95" hidden="1" customHeight="1" x14ac:dyDescent="0.25"/>
    <row r="711" ht="18.95" hidden="1" customHeight="1" x14ac:dyDescent="0.25"/>
    <row r="712" ht="18.95" hidden="1" customHeight="1" x14ac:dyDescent="0.25"/>
    <row r="713" ht="18.95" hidden="1" customHeight="1" x14ac:dyDescent="0.25"/>
    <row r="714" ht="18.95" hidden="1" customHeight="1" x14ac:dyDescent="0.25"/>
    <row r="715" ht="18.95" hidden="1" customHeight="1" x14ac:dyDescent="0.25"/>
    <row r="716" ht="18.95" hidden="1" customHeight="1" x14ac:dyDescent="0.25"/>
    <row r="717" ht="18.95" hidden="1" customHeight="1" x14ac:dyDescent="0.25"/>
    <row r="718" ht="18.95" hidden="1" customHeight="1" x14ac:dyDescent="0.25"/>
    <row r="719" ht="18.95" hidden="1" customHeight="1" x14ac:dyDescent="0.25"/>
    <row r="720" ht="18.95" hidden="1" customHeight="1" x14ac:dyDescent="0.25"/>
    <row r="721" ht="18.95" hidden="1" customHeight="1" x14ac:dyDescent="0.25"/>
    <row r="722" ht="18.95" hidden="1" customHeight="1" x14ac:dyDescent="0.25"/>
    <row r="723" ht="18.95" hidden="1" customHeight="1" x14ac:dyDescent="0.25"/>
    <row r="724" ht="18.95" hidden="1" customHeight="1" x14ac:dyDescent="0.25"/>
    <row r="725" ht="18.95" hidden="1" customHeight="1" x14ac:dyDescent="0.25"/>
    <row r="726" ht="18.95" hidden="1" customHeight="1" x14ac:dyDescent="0.25"/>
    <row r="727" ht="18.95" hidden="1" customHeight="1" x14ac:dyDescent="0.25"/>
    <row r="728" ht="18.95" hidden="1" customHeight="1" x14ac:dyDescent="0.25"/>
    <row r="729" ht="18.95" hidden="1" customHeight="1" x14ac:dyDescent="0.25"/>
    <row r="730" ht="18.95" hidden="1" customHeight="1" x14ac:dyDescent="0.25"/>
    <row r="731" ht="18.95" hidden="1" customHeight="1" x14ac:dyDescent="0.25"/>
    <row r="732" ht="18.95" hidden="1" customHeight="1" x14ac:dyDescent="0.25"/>
    <row r="733" ht="18.95" hidden="1" customHeight="1" x14ac:dyDescent="0.25"/>
    <row r="734" ht="18.95" hidden="1" customHeight="1" x14ac:dyDescent="0.25"/>
    <row r="735" ht="18.95" hidden="1" customHeight="1" x14ac:dyDescent="0.25"/>
    <row r="736" ht="18.95" hidden="1" customHeight="1" x14ac:dyDescent="0.25"/>
    <row r="737" ht="18.95" hidden="1" customHeight="1" x14ac:dyDescent="0.25"/>
    <row r="738" ht="18.95" hidden="1" customHeight="1" x14ac:dyDescent="0.25"/>
    <row r="739" ht="18.95" hidden="1" customHeight="1" x14ac:dyDescent="0.25"/>
    <row r="740" ht="18.95" hidden="1" customHeight="1" x14ac:dyDescent="0.25"/>
    <row r="741" ht="18.95" hidden="1" customHeight="1" x14ac:dyDescent="0.25"/>
    <row r="742" ht="18.95" hidden="1" customHeight="1" x14ac:dyDescent="0.25"/>
    <row r="743" ht="18.95" hidden="1" customHeight="1" x14ac:dyDescent="0.25"/>
    <row r="744" ht="18.95" hidden="1" customHeight="1" x14ac:dyDescent="0.25"/>
    <row r="745" ht="18.95" hidden="1" customHeight="1" x14ac:dyDescent="0.25"/>
    <row r="746" ht="18.95" hidden="1" customHeight="1" x14ac:dyDescent="0.25"/>
    <row r="747" ht="18.95" hidden="1" customHeight="1" x14ac:dyDescent="0.25"/>
    <row r="748" ht="18.95" hidden="1" customHeight="1" x14ac:dyDescent="0.25"/>
    <row r="749" ht="18.95" hidden="1" customHeight="1" x14ac:dyDescent="0.25"/>
    <row r="750" ht="18.95" hidden="1" customHeight="1" x14ac:dyDescent="0.25"/>
    <row r="751" ht="18.95" hidden="1" customHeight="1" x14ac:dyDescent="0.25"/>
    <row r="752" ht="18.95" hidden="1" customHeight="1" x14ac:dyDescent="0.25"/>
    <row r="753" ht="18.95" hidden="1" customHeight="1" x14ac:dyDescent="0.25"/>
    <row r="754" ht="18.95" hidden="1" customHeight="1" x14ac:dyDescent="0.25"/>
    <row r="755" ht="18.95" hidden="1" customHeight="1" x14ac:dyDescent="0.25"/>
    <row r="756" ht="18.95" hidden="1" customHeight="1" x14ac:dyDescent="0.25"/>
    <row r="757" ht="18.95" hidden="1" customHeight="1" x14ac:dyDescent="0.25"/>
    <row r="758" ht="18.95" hidden="1" customHeight="1" x14ac:dyDescent="0.25"/>
    <row r="759" ht="18.95" hidden="1" customHeight="1" x14ac:dyDescent="0.25"/>
    <row r="760" ht="18.95" hidden="1" customHeight="1" x14ac:dyDescent="0.25"/>
    <row r="761" ht="18.95" hidden="1" customHeight="1" x14ac:dyDescent="0.25"/>
    <row r="762" ht="18.95" hidden="1" customHeight="1" x14ac:dyDescent="0.25"/>
    <row r="763" ht="18.95" hidden="1" customHeight="1" x14ac:dyDescent="0.25"/>
    <row r="764" ht="18.95" hidden="1" customHeight="1" x14ac:dyDescent="0.25"/>
    <row r="765" ht="18.95" hidden="1" customHeight="1" x14ac:dyDescent="0.25"/>
    <row r="766" ht="18.95" hidden="1" customHeight="1" x14ac:dyDescent="0.25"/>
    <row r="767" ht="18.95" hidden="1" customHeight="1" x14ac:dyDescent="0.25"/>
    <row r="768" ht="18.95" hidden="1" customHeight="1" x14ac:dyDescent="0.25"/>
    <row r="769" ht="18.95" hidden="1" customHeight="1" x14ac:dyDescent="0.25"/>
    <row r="770" ht="18.95" hidden="1" customHeight="1" x14ac:dyDescent="0.25"/>
    <row r="771" ht="18.95" hidden="1" customHeight="1" x14ac:dyDescent="0.25"/>
    <row r="772" ht="18.95" hidden="1" customHeight="1" x14ac:dyDescent="0.25"/>
    <row r="773" ht="18.95" hidden="1" customHeight="1" x14ac:dyDescent="0.25"/>
    <row r="774" ht="18.95" hidden="1" customHeight="1" x14ac:dyDescent="0.25"/>
    <row r="775" ht="18.95" hidden="1" customHeight="1" x14ac:dyDescent="0.25"/>
    <row r="776" ht="18.95" hidden="1" customHeight="1" x14ac:dyDescent="0.25"/>
    <row r="777" ht="18.95" hidden="1" customHeight="1" x14ac:dyDescent="0.25"/>
    <row r="778" ht="18.95" hidden="1" customHeight="1" x14ac:dyDescent="0.25"/>
    <row r="779" ht="18.95" hidden="1" customHeight="1" x14ac:dyDescent="0.25"/>
    <row r="780" ht="18.95" hidden="1" customHeight="1" x14ac:dyDescent="0.25"/>
    <row r="781" ht="18.95" hidden="1" customHeight="1" x14ac:dyDescent="0.25"/>
    <row r="782" ht="18.95" hidden="1" customHeight="1" x14ac:dyDescent="0.25"/>
    <row r="783" ht="18.95" hidden="1" customHeight="1" x14ac:dyDescent="0.25"/>
    <row r="784" ht="18.95" hidden="1" customHeight="1" x14ac:dyDescent="0.25"/>
    <row r="785" ht="18.95" hidden="1" customHeight="1" x14ac:dyDescent="0.25"/>
    <row r="786" ht="18.95" hidden="1" customHeight="1" x14ac:dyDescent="0.25"/>
    <row r="787" ht="18.95" hidden="1" customHeight="1" x14ac:dyDescent="0.25"/>
    <row r="788" ht="18.95" hidden="1" customHeight="1" x14ac:dyDescent="0.25"/>
    <row r="789" ht="18.95" hidden="1" customHeight="1" x14ac:dyDescent="0.25"/>
    <row r="790" ht="18.95" hidden="1" customHeight="1" x14ac:dyDescent="0.25"/>
    <row r="791" ht="18.95" hidden="1" customHeight="1" x14ac:dyDescent="0.25"/>
    <row r="792" ht="18.95" hidden="1" customHeight="1" x14ac:dyDescent="0.25"/>
    <row r="793" ht="18.95" hidden="1" customHeight="1" x14ac:dyDescent="0.25"/>
    <row r="794" ht="18.95" hidden="1" customHeight="1" x14ac:dyDescent="0.25"/>
    <row r="795" ht="18.95" hidden="1" customHeight="1" x14ac:dyDescent="0.25"/>
    <row r="796" ht="18.95" hidden="1" customHeight="1" x14ac:dyDescent="0.25"/>
    <row r="797" ht="18.95" hidden="1" customHeight="1" x14ac:dyDescent="0.25"/>
    <row r="798" ht="18.95" hidden="1" customHeight="1" x14ac:dyDescent="0.25"/>
    <row r="799" ht="18.95" hidden="1" customHeight="1" x14ac:dyDescent="0.25"/>
    <row r="800" ht="18.95" hidden="1" customHeight="1" x14ac:dyDescent="0.25"/>
    <row r="801" ht="18.95" hidden="1" customHeight="1" x14ac:dyDescent="0.25"/>
    <row r="802" ht="18.95" hidden="1" customHeight="1" x14ac:dyDescent="0.25"/>
    <row r="803" ht="18.95" hidden="1" customHeight="1" x14ac:dyDescent="0.25"/>
    <row r="804" ht="18.95" hidden="1" customHeight="1" x14ac:dyDescent="0.25"/>
    <row r="805" ht="18.95" hidden="1" customHeight="1" x14ac:dyDescent="0.25"/>
    <row r="806" ht="18.95" hidden="1" customHeight="1" x14ac:dyDescent="0.25"/>
    <row r="807" ht="18.95" hidden="1" customHeight="1" x14ac:dyDescent="0.25"/>
    <row r="808" ht="18.95" hidden="1" customHeight="1" x14ac:dyDescent="0.25"/>
    <row r="809" ht="18.95" hidden="1" customHeight="1" x14ac:dyDescent="0.25"/>
    <row r="810" ht="18.95" hidden="1" customHeight="1" x14ac:dyDescent="0.25"/>
    <row r="811" ht="18.95" hidden="1" customHeight="1" x14ac:dyDescent="0.25"/>
    <row r="812" ht="18.95" hidden="1" customHeight="1" x14ac:dyDescent="0.25"/>
    <row r="813" ht="18.95" hidden="1" customHeight="1" x14ac:dyDescent="0.25"/>
    <row r="814" ht="18.95" hidden="1" customHeight="1" x14ac:dyDescent="0.25"/>
    <row r="815" ht="18.95" hidden="1" customHeight="1" x14ac:dyDescent="0.25"/>
    <row r="816" ht="18.95" hidden="1" customHeight="1" x14ac:dyDescent="0.25"/>
    <row r="817" ht="18.95" hidden="1" customHeight="1" x14ac:dyDescent="0.25"/>
    <row r="818" ht="18.95" hidden="1" customHeight="1" x14ac:dyDescent="0.25"/>
    <row r="819" ht="18.95" hidden="1" customHeight="1" x14ac:dyDescent="0.25"/>
    <row r="820" ht="18.95" hidden="1" customHeight="1" x14ac:dyDescent="0.25"/>
    <row r="821" ht="18.95" hidden="1" customHeight="1" x14ac:dyDescent="0.25"/>
    <row r="822" ht="18.95" hidden="1" customHeight="1" x14ac:dyDescent="0.25"/>
    <row r="823" ht="18.95" hidden="1" customHeight="1" x14ac:dyDescent="0.25"/>
    <row r="824" ht="18.95" hidden="1" customHeight="1" x14ac:dyDescent="0.25"/>
    <row r="825" ht="18.95" hidden="1" customHeight="1" x14ac:dyDescent="0.25"/>
    <row r="826" ht="18.95" hidden="1" customHeight="1" x14ac:dyDescent="0.25"/>
    <row r="827" ht="18.95" hidden="1" customHeight="1" x14ac:dyDescent="0.25"/>
    <row r="828" ht="18.95" hidden="1" customHeight="1" x14ac:dyDescent="0.25"/>
    <row r="829" ht="18.95" hidden="1" customHeight="1" x14ac:dyDescent="0.25"/>
    <row r="830" ht="18.95" hidden="1" customHeight="1" x14ac:dyDescent="0.25"/>
    <row r="831" ht="18.95" hidden="1" customHeight="1" x14ac:dyDescent="0.25"/>
    <row r="832" ht="18.95" hidden="1" customHeight="1" x14ac:dyDescent="0.25"/>
    <row r="833" ht="18.95" hidden="1" customHeight="1" x14ac:dyDescent="0.25"/>
    <row r="834" ht="18.95" hidden="1" customHeight="1" x14ac:dyDescent="0.25"/>
    <row r="835" ht="18.95" hidden="1" customHeight="1" x14ac:dyDescent="0.25"/>
    <row r="836" ht="18.95" hidden="1" customHeight="1" x14ac:dyDescent="0.25"/>
    <row r="837" ht="18.95" hidden="1" customHeight="1" x14ac:dyDescent="0.25"/>
    <row r="838" ht="18.95" hidden="1" customHeight="1" x14ac:dyDescent="0.25"/>
    <row r="839" ht="18.95" hidden="1" customHeight="1" x14ac:dyDescent="0.25"/>
    <row r="840" ht="18.95" hidden="1" customHeight="1" x14ac:dyDescent="0.25"/>
    <row r="841" ht="18.95" hidden="1" customHeight="1" x14ac:dyDescent="0.25"/>
    <row r="842" ht="18.95" hidden="1" customHeight="1" x14ac:dyDescent="0.25"/>
    <row r="843" ht="18.95" hidden="1" customHeight="1" x14ac:dyDescent="0.25"/>
    <row r="844" ht="18.95" hidden="1" customHeight="1" x14ac:dyDescent="0.25"/>
    <row r="845" ht="18.95" hidden="1" customHeight="1" x14ac:dyDescent="0.25"/>
    <row r="846" ht="18.95" hidden="1" customHeight="1" x14ac:dyDescent="0.25"/>
    <row r="847" ht="18.95" hidden="1" customHeight="1" x14ac:dyDescent="0.25"/>
    <row r="848" ht="18.95" hidden="1" customHeight="1" x14ac:dyDescent="0.25"/>
    <row r="849" ht="18.95" hidden="1" customHeight="1" x14ac:dyDescent="0.25"/>
    <row r="850" ht="18.95" hidden="1" customHeight="1" x14ac:dyDescent="0.25"/>
    <row r="851" ht="18.95" hidden="1" customHeight="1" x14ac:dyDescent="0.25"/>
    <row r="852" ht="18.95" hidden="1" customHeight="1" x14ac:dyDescent="0.25"/>
    <row r="853" ht="18.95" hidden="1" customHeight="1" x14ac:dyDescent="0.25"/>
    <row r="854" ht="18.95" hidden="1" customHeight="1" x14ac:dyDescent="0.25"/>
    <row r="855" ht="18.95" hidden="1" customHeight="1" x14ac:dyDescent="0.25"/>
    <row r="856" ht="18.95" hidden="1" customHeight="1" x14ac:dyDescent="0.25"/>
    <row r="857" ht="18.95" hidden="1" customHeight="1" x14ac:dyDescent="0.25"/>
    <row r="858" ht="18.95" hidden="1" customHeight="1" x14ac:dyDescent="0.25"/>
    <row r="859" ht="18.95" hidden="1" customHeight="1" x14ac:dyDescent="0.25"/>
    <row r="860" ht="18.95" hidden="1" customHeight="1" x14ac:dyDescent="0.25"/>
    <row r="861" ht="18.95" hidden="1" customHeight="1" x14ac:dyDescent="0.25"/>
    <row r="862" ht="18.95" hidden="1" customHeight="1" x14ac:dyDescent="0.25"/>
    <row r="863" ht="18.95" hidden="1" customHeight="1" x14ac:dyDescent="0.25"/>
    <row r="864" ht="18.95" hidden="1" customHeight="1" x14ac:dyDescent="0.25"/>
    <row r="865" ht="18.95" hidden="1" customHeight="1" x14ac:dyDescent="0.25"/>
    <row r="866" ht="18.95" hidden="1" customHeight="1" x14ac:dyDescent="0.25"/>
    <row r="867" ht="18.95" hidden="1" customHeight="1" x14ac:dyDescent="0.25"/>
    <row r="868" ht="18.95" hidden="1" customHeight="1" x14ac:dyDescent="0.25"/>
    <row r="869" ht="18.95" hidden="1" customHeight="1" x14ac:dyDescent="0.25"/>
    <row r="870" ht="18.95" hidden="1" customHeight="1" x14ac:dyDescent="0.25"/>
    <row r="871" ht="18.95" hidden="1" customHeight="1" x14ac:dyDescent="0.25"/>
    <row r="872" ht="18.95" hidden="1" customHeight="1" x14ac:dyDescent="0.25"/>
    <row r="873" ht="18.95" hidden="1" customHeight="1" x14ac:dyDescent="0.25"/>
    <row r="874" ht="18.95" hidden="1" customHeight="1" x14ac:dyDescent="0.25"/>
    <row r="875" ht="18.95" hidden="1" customHeight="1" x14ac:dyDescent="0.25"/>
    <row r="876" ht="18.95" hidden="1" customHeight="1" x14ac:dyDescent="0.25"/>
    <row r="877" ht="18.95" hidden="1" customHeight="1" x14ac:dyDescent="0.25"/>
    <row r="878" ht="18.95" hidden="1" customHeight="1" x14ac:dyDescent="0.25"/>
    <row r="879" ht="18.95" hidden="1" customHeight="1" x14ac:dyDescent="0.25"/>
    <row r="880" ht="18.95" hidden="1" customHeight="1" x14ac:dyDescent="0.25"/>
    <row r="881" ht="18.95" hidden="1" customHeight="1" x14ac:dyDescent="0.25"/>
    <row r="882" ht="18.95" hidden="1" customHeight="1" x14ac:dyDescent="0.25"/>
    <row r="883" ht="18.95" hidden="1" customHeight="1" x14ac:dyDescent="0.25"/>
    <row r="884" ht="18.95" hidden="1" customHeight="1" x14ac:dyDescent="0.25"/>
    <row r="885" ht="18.95" hidden="1" customHeight="1" x14ac:dyDescent="0.25"/>
    <row r="886" ht="18.95" hidden="1" customHeight="1" x14ac:dyDescent="0.25"/>
    <row r="887" ht="18.95" hidden="1" customHeight="1" x14ac:dyDescent="0.25"/>
    <row r="888" ht="18.95" hidden="1" customHeight="1" x14ac:dyDescent="0.25"/>
    <row r="889" ht="18.95" hidden="1" customHeight="1" x14ac:dyDescent="0.25"/>
    <row r="890" ht="18.95" hidden="1" customHeight="1" x14ac:dyDescent="0.25"/>
    <row r="891" ht="18.95" hidden="1" customHeight="1" x14ac:dyDescent="0.25"/>
    <row r="892" ht="18.95" hidden="1" customHeight="1" x14ac:dyDescent="0.25"/>
    <row r="893" ht="18.95" hidden="1" customHeight="1" x14ac:dyDescent="0.25"/>
    <row r="894" ht="18.95" hidden="1" customHeight="1" x14ac:dyDescent="0.25"/>
    <row r="895" ht="18.95" hidden="1" customHeight="1" x14ac:dyDescent="0.25"/>
    <row r="896" ht="18.95" hidden="1" customHeight="1" x14ac:dyDescent="0.25"/>
    <row r="897" ht="18.95" hidden="1" customHeight="1" x14ac:dyDescent="0.25"/>
    <row r="898" ht="18.95" hidden="1" customHeight="1" x14ac:dyDescent="0.25"/>
    <row r="899" ht="18.95" hidden="1" customHeight="1" x14ac:dyDescent="0.25"/>
    <row r="900" ht="18.95" hidden="1" customHeight="1" x14ac:dyDescent="0.25"/>
    <row r="901" ht="18.95" hidden="1" customHeight="1" x14ac:dyDescent="0.25"/>
    <row r="902" ht="18.95" hidden="1" customHeight="1" x14ac:dyDescent="0.25"/>
    <row r="903" ht="18.95" hidden="1" customHeight="1" x14ac:dyDescent="0.25"/>
    <row r="904" ht="18.95" hidden="1" customHeight="1" x14ac:dyDescent="0.25"/>
    <row r="905" ht="18.95" hidden="1" customHeight="1" x14ac:dyDescent="0.25"/>
    <row r="906" ht="18.95" hidden="1" customHeight="1" x14ac:dyDescent="0.25"/>
    <row r="907" ht="18.95" hidden="1" customHeight="1" x14ac:dyDescent="0.25"/>
    <row r="908" ht="18.95" hidden="1" customHeight="1" x14ac:dyDescent="0.25"/>
    <row r="909" ht="18.95" hidden="1" customHeight="1" x14ac:dyDescent="0.25"/>
    <row r="910" ht="18.95" hidden="1" customHeight="1" x14ac:dyDescent="0.25"/>
    <row r="911" ht="18.95" hidden="1" customHeight="1" x14ac:dyDescent="0.25"/>
    <row r="912" ht="18.95" hidden="1" customHeight="1" x14ac:dyDescent="0.25"/>
    <row r="913" ht="18.95" hidden="1" customHeight="1" x14ac:dyDescent="0.25"/>
    <row r="914" ht="18.95" hidden="1" customHeight="1" x14ac:dyDescent="0.25"/>
    <row r="915" ht="18.95" hidden="1" customHeight="1" x14ac:dyDescent="0.25"/>
    <row r="916" ht="18.95" hidden="1" customHeight="1" x14ac:dyDescent="0.25"/>
    <row r="917" ht="18.95" hidden="1" customHeight="1" x14ac:dyDescent="0.25"/>
    <row r="918" ht="18.95" hidden="1" customHeight="1" x14ac:dyDescent="0.25"/>
    <row r="919" ht="18.95" hidden="1" customHeight="1" x14ac:dyDescent="0.25"/>
    <row r="920" ht="18.95" hidden="1" customHeight="1" x14ac:dyDescent="0.25"/>
    <row r="921" ht="18.95" hidden="1" customHeight="1" x14ac:dyDescent="0.25"/>
    <row r="922" ht="18.95" hidden="1" customHeight="1" x14ac:dyDescent="0.25"/>
    <row r="923" ht="18.95" hidden="1" customHeight="1" x14ac:dyDescent="0.25"/>
    <row r="924" ht="18.95" hidden="1" customHeight="1" x14ac:dyDescent="0.25"/>
    <row r="925" ht="18.95" hidden="1" customHeight="1" x14ac:dyDescent="0.25"/>
    <row r="926" ht="18.95" hidden="1" customHeight="1" x14ac:dyDescent="0.25"/>
    <row r="927" ht="18.95" hidden="1" customHeight="1" x14ac:dyDescent="0.25"/>
    <row r="928" ht="18.95" hidden="1" customHeight="1" x14ac:dyDescent="0.25"/>
    <row r="929" ht="18.95" hidden="1" customHeight="1" x14ac:dyDescent="0.25"/>
    <row r="930" ht="18.95" hidden="1" customHeight="1" x14ac:dyDescent="0.25"/>
    <row r="931" ht="18.95" hidden="1" customHeight="1" x14ac:dyDescent="0.25"/>
    <row r="932" ht="18.95" hidden="1" customHeight="1" x14ac:dyDescent="0.25"/>
    <row r="933" ht="18.95" hidden="1" customHeight="1" x14ac:dyDescent="0.25"/>
    <row r="934" ht="18.95" hidden="1" customHeight="1" x14ac:dyDescent="0.25"/>
    <row r="935" ht="18.95" hidden="1" customHeight="1" x14ac:dyDescent="0.25"/>
    <row r="936" ht="18.95" hidden="1" customHeight="1" x14ac:dyDescent="0.25"/>
    <row r="937" ht="18.95" hidden="1" customHeight="1" x14ac:dyDescent="0.25"/>
    <row r="938" ht="18.95" hidden="1" customHeight="1" x14ac:dyDescent="0.25"/>
    <row r="939" ht="18.95" hidden="1" customHeight="1" x14ac:dyDescent="0.25"/>
    <row r="940" ht="18.95" hidden="1" customHeight="1" x14ac:dyDescent="0.25"/>
    <row r="941" ht="18.95" hidden="1" customHeight="1" x14ac:dyDescent="0.25"/>
    <row r="942" ht="18.95" hidden="1" customHeight="1" x14ac:dyDescent="0.25"/>
    <row r="943" ht="18.95" hidden="1" customHeight="1" x14ac:dyDescent="0.25"/>
    <row r="944" ht="18.95" hidden="1" customHeight="1" x14ac:dyDescent="0.25"/>
    <row r="945" ht="18.95" hidden="1" customHeight="1" x14ac:dyDescent="0.25"/>
    <row r="946" ht="18.95" hidden="1" customHeight="1" x14ac:dyDescent="0.25"/>
    <row r="947" ht="18.95" hidden="1" customHeight="1" x14ac:dyDescent="0.25"/>
    <row r="948" ht="18.95" hidden="1" customHeight="1" x14ac:dyDescent="0.25"/>
    <row r="949" ht="18.95" hidden="1" customHeight="1" x14ac:dyDescent="0.25"/>
    <row r="950" ht="18.95" hidden="1" customHeight="1" x14ac:dyDescent="0.25"/>
    <row r="951" ht="18.95" hidden="1" customHeight="1" x14ac:dyDescent="0.25"/>
    <row r="952" ht="18.95" hidden="1" customHeight="1" x14ac:dyDescent="0.25"/>
    <row r="953" ht="18.95" hidden="1" customHeight="1" x14ac:dyDescent="0.25"/>
    <row r="954" ht="18.95" hidden="1" customHeight="1" x14ac:dyDescent="0.25"/>
    <row r="955" ht="18.95" hidden="1" customHeight="1" x14ac:dyDescent="0.25"/>
    <row r="956" ht="18.95" hidden="1" customHeight="1" x14ac:dyDescent="0.25"/>
    <row r="957" ht="18.95" hidden="1" customHeight="1" x14ac:dyDescent="0.25"/>
    <row r="958" ht="18.95" hidden="1" customHeight="1" x14ac:dyDescent="0.25"/>
    <row r="959" ht="18.95" hidden="1" customHeight="1" x14ac:dyDescent="0.25"/>
    <row r="960" ht="18.95" hidden="1" customHeight="1" x14ac:dyDescent="0.25"/>
    <row r="961" ht="18.95" hidden="1" customHeight="1" x14ac:dyDescent="0.25"/>
    <row r="962" ht="18.95" hidden="1" customHeight="1" x14ac:dyDescent="0.25"/>
    <row r="963" ht="18.95" hidden="1" customHeight="1" x14ac:dyDescent="0.25"/>
    <row r="964" ht="18.95" hidden="1" customHeight="1" x14ac:dyDescent="0.25"/>
    <row r="965" ht="18.95" hidden="1" customHeight="1" x14ac:dyDescent="0.25"/>
    <row r="966" ht="18.95" hidden="1" customHeight="1" x14ac:dyDescent="0.25"/>
    <row r="967" ht="18.95" hidden="1" customHeight="1" x14ac:dyDescent="0.25"/>
    <row r="968" ht="18.95" hidden="1" customHeight="1" x14ac:dyDescent="0.25"/>
    <row r="969" ht="18.95" hidden="1" customHeight="1" x14ac:dyDescent="0.25"/>
    <row r="970" ht="18.95" hidden="1" customHeight="1" x14ac:dyDescent="0.25"/>
    <row r="971" ht="18.95" hidden="1" customHeight="1" x14ac:dyDescent="0.25"/>
    <row r="972" ht="18.95" hidden="1" customHeight="1" x14ac:dyDescent="0.25"/>
    <row r="973" ht="18.95" hidden="1" customHeight="1" x14ac:dyDescent="0.25"/>
    <row r="974" ht="18.95" hidden="1" customHeight="1" x14ac:dyDescent="0.25"/>
    <row r="975" ht="18.95" hidden="1" customHeight="1" x14ac:dyDescent="0.25"/>
    <row r="976" ht="18.95" hidden="1" customHeight="1" x14ac:dyDescent="0.25"/>
    <row r="977" ht="18.95" hidden="1" customHeight="1" x14ac:dyDescent="0.25"/>
    <row r="978" ht="18.95" hidden="1" customHeight="1" x14ac:dyDescent="0.25"/>
    <row r="979" ht="18.95" hidden="1" customHeight="1" x14ac:dyDescent="0.25"/>
    <row r="980" ht="18.95" hidden="1" customHeight="1" x14ac:dyDescent="0.25"/>
    <row r="981" ht="18.95" hidden="1" customHeight="1" x14ac:dyDescent="0.25"/>
    <row r="982" ht="18.95" hidden="1" customHeight="1" x14ac:dyDescent="0.25"/>
    <row r="983" ht="18.95" hidden="1" customHeight="1" x14ac:dyDescent="0.25"/>
    <row r="984" ht="18.95" hidden="1" customHeight="1" x14ac:dyDescent="0.25"/>
    <row r="985" ht="18.95" hidden="1" customHeight="1" x14ac:dyDescent="0.25"/>
    <row r="986" ht="18.95" hidden="1" customHeight="1" x14ac:dyDescent="0.25"/>
    <row r="987" ht="18.95" hidden="1" customHeight="1" x14ac:dyDescent="0.25"/>
    <row r="988" ht="18.95" hidden="1" customHeight="1" x14ac:dyDescent="0.25"/>
    <row r="989" ht="18.95" hidden="1" customHeight="1" x14ac:dyDescent="0.25"/>
    <row r="990" ht="18.95" hidden="1" customHeight="1" x14ac:dyDescent="0.25"/>
    <row r="991" ht="18.95" hidden="1" customHeight="1" x14ac:dyDescent="0.25"/>
    <row r="992" ht="18.95" hidden="1" customHeight="1" x14ac:dyDescent="0.25"/>
    <row r="993" ht="18.95" hidden="1" customHeight="1" x14ac:dyDescent="0.25"/>
    <row r="994" ht="18.95" hidden="1" customHeight="1" x14ac:dyDescent="0.25"/>
    <row r="995" ht="18.95" hidden="1" customHeight="1" x14ac:dyDescent="0.25"/>
    <row r="996" ht="18.95" hidden="1" customHeight="1" x14ac:dyDescent="0.25"/>
    <row r="997" ht="18.95" hidden="1" customHeight="1" x14ac:dyDescent="0.25"/>
    <row r="998" ht="18.95" hidden="1" customHeight="1" x14ac:dyDescent="0.25"/>
    <row r="999" ht="18.95" hidden="1" customHeight="1" x14ac:dyDescent="0.25"/>
  </sheetData>
  <sheetProtection algorithmName="SHA-512" hashValue="sq0V52KN5gRJEF1V9tf3anH47j90gooGl5naiv0O7p35k59h5Yfokkgc2X5WjMEfchtp7f09XkPd97R3wNvnGw==" saltValue="4s1GSXUUyJmMKVaD0zu+pA==" spinCount="100000" sheet="1" objects="1" scenarios="1" selectLockedCells="1"/>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CZ999"/>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D6" sqref="D6"/>
    </sheetView>
  </sheetViews>
  <sheetFormatPr defaultColWidth="0" defaultRowHeight="0" customHeight="1" zeroHeight="1" x14ac:dyDescent="0.25"/>
  <cols>
    <col min="1" max="1" width="26.28515625" style="28" customWidth="1"/>
    <col min="2" max="2" width="3" style="28" customWidth="1"/>
    <col min="3" max="3" width="3" style="28" hidden="1" customWidth="1"/>
    <col min="4" max="4" width="5.42578125" style="28" bestFit="1" customWidth="1"/>
    <col min="5" max="5" width="10.42578125" style="28" customWidth="1"/>
    <col min="6" max="6" width="37.85546875" style="28" customWidth="1"/>
    <col min="7" max="10" width="13.5703125" style="28" customWidth="1"/>
    <col min="11" max="11" width="5.42578125" style="28" bestFit="1" customWidth="1"/>
    <col min="12" max="12" width="2.7109375" style="28" hidden="1" customWidth="1"/>
    <col min="13" max="13" width="5.42578125" style="28" bestFit="1" customWidth="1"/>
    <col min="14" max="14" width="10.42578125" style="28" customWidth="1"/>
    <col min="15" max="15" width="37.85546875" style="28" customWidth="1"/>
    <col min="16" max="19" width="13.5703125" style="28" customWidth="1"/>
    <col min="20" max="27" width="9.140625" style="28" customWidth="1"/>
    <col min="28" max="82" width="9.140625" style="28" hidden="1" customWidth="1"/>
    <col min="83" max="87" width="6.7109375" style="28" hidden="1" customWidth="1"/>
    <col min="88" max="88" width="3" style="28" hidden="1" customWidth="1"/>
    <col min="89" max="89" width="2.140625" style="28" hidden="1" customWidth="1"/>
    <col min="90" max="90" width="4.42578125" style="28" hidden="1" customWidth="1"/>
    <col min="91" max="101" width="9.140625" style="28" hidden="1" customWidth="1"/>
    <col min="102" max="102" width="9.5703125" style="28" hidden="1" customWidth="1"/>
    <col min="103" max="103" width="2.28515625" style="28" hidden="1" customWidth="1"/>
    <col min="104" max="104" width="3" style="28" hidden="1" customWidth="1"/>
    <col min="105" max="16384" width="9.140625" style="28" hidden="1"/>
  </cols>
  <sheetData>
    <row r="1" spans="1:27"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row>
    <row r="4" spans="1:27"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row>
    <row r="5" spans="1:27"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row>
    <row r="6" spans="1:27" ht="18.95" customHeight="1" x14ac:dyDescent="0.25">
      <c r="A6" s="82"/>
      <c r="W6" s="24"/>
      <c r="X6" s="24"/>
      <c r="Y6" s="24"/>
      <c r="Z6" s="24"/>
      <c r="AA6" s="24"/>
    </row>
    <row r="7" spans="1:27" ht="18.95" customHeight="1" thickBot="1" x14ac:dyDescent="0.3">
      <c r="A7" s="82"/>
      <c r="C7" s="72" t="s">
        <v>146</v>
      </c>
      <c r="E7"/>
      <c r="F7"/>
      <c r="G7"/>
      <c r="H7"/>
      <c r="I7"/>
      <c r="J7"/>
      <c r="K7"/>
      <c r="L7"/>
      <c r="M7"/>
      <c r="N7"/>
      <c r="W7" s="25"/>
      <c r="X7" s="25"/>
      <c r="Y7" s="25"/>
      <c r="Z7" s="25"/>
      <c r="AA7" s="25"/>
    </row>
    <row r="8" spans="1:27" ht="30" customHeight="1" thickBot="1" x14ac:dyDescent="0.3">
      <c r="A8" s="82"/>
      <c r="C8" s="72"/>
      <c r="D8" s="156" t="s">
        <v>199</v>
      </c>
      <c r="E8" s="158"/>
      <c r="F8" s="158"/>
      <c r="G8" s="158"/>
      <c r="H8" s="158"/>
      <c r="I8" s="158"/>
      <c r="J8" s="157"/>
      <c r="L8" s="72"/>
      <c r="M8" s="156" t="s">
        <v>200</v>
      </c>
      <c r="N8" s="158"/>
      <c r="O8" s="158"/>
      <c r="P8" s="158"/>
      <c r="Q8" s="158"/>
      <c r="R8" s="158"/>
      <c r="S8" s="157"/>
      <c r="W8" s="25"/>
      <c r="X8" s="25"/>
      <c r="Y8" s="25"/>
      <c r="Z8" s="25"/>
      <c r="AA8" s="25"/>
    </row>
    <row r="9" spans="1:27" ht="45.75" thickBot="1" x14ac:dyDescent="0.3">
      <c r="A9" s="82"/>
      <c r="C9" s="72"/>
      <c r="D9" s="100" t="s">
        <v>25</v>
      </c>
      <c r="E9" s="100" t="s">
        <v>156</v>
      </c>
      <c r="F9" s="100" t="s">
        <v>155</v>
      </c>
      <c r="G9" s="100" t="s">
        <v>202</v>
      </c>
      <c r="H9" s="100" t="s">
        <v>203</v>
      </c>
      <c r="I9" s="100" t="s">
        <v>207</v>
      </c>
      <c r="J9" s="100" t="s">
        <v>204</v>
      </c>
      <c r="L9" s="72"/>
      <c r="M9" s="100" t="s">
        <v>25</v>
      </c>
      <c r="N9" s="100" t="s">
        <v>156</v>
      </c>
      <c r="O9" s="100" t="s">
        <v>155</v>
      </c>
      <c r="P9" s="100" t="s">
        <v>202</v>
      </c>
      <c r="Q9" s="100" t="s">
        <v>203</v>
      </c>
      <c r="R9" s="100" t="s">
        <v>208</v>
      </c>
      <c r="S9" s="100" t="s">
        <v>204</v>
      </c>
      <c r="X9" s="30"/>
      <c r="Y9" s="30"/>
      <c r="Z9" s="30"/>
      <c r="AA9" s="30"/>
    </row>
    <row r="10" spans="1:27" ht="18.95" customHeight="1" x14ac:dyDescent="0.25">
      <c r="A10" s="82"/>
      <c r="C10" s="72" t="s">
        <v>46</v>
      </c>
      <c r="D10" s="102" t="s">
        <v>27</v>
      </c>
      <c r="E10" s="102" t="str">
        <f>IFERROR(VLOOKUP(C10,Saldo!$C$8:$P$1009,13,FALSE),"")</f>
        <v>C005</v>
      </c>
      <c r="F10" s="119" t="str">
        <f>IFERROR(VLOOKUP(C10,Saldo!$C$8:$P$1009,14,FALSE),"")</f>
        <v>Brazilian Nuts - Pack 200g</v>
      </c>
      <c r="G10" s="120">
        <f>IFERROR(VLOOKUP(C10,Saldo!$C$8:$K$1009,9,FALSE),"")</f>
        <v>0.2391304347826087</v>
      </c>
      <c r="H10" s="120">
        <f>IF(F10="","",G10)</f>
        <v>0.2391304347826087</v>
      </c>
      <c r="I10" s="121">
        <f>IFERROR(VLOOKUP(AnAbc!C10,Saldo!$C$8:$Q$1009,15,FALSE),"")</f>
        <v>275</v>
      </c>
      <c r="J10" s="122" t="str">
        <f t="shared" ref="J10:J14" si="0">IF(F10="","",IF(H10&lt;=0.8,"A",IF(H10&gt;=0.95,"C","B")))</f>
        <v>A</v>
      </c>
      <c r="L10" s="72" t="s">
        <v>106</v>
      </c>
      <c r="M10" s="102" t="s">
        <v>27</v>
      </c>
      <c r="N10" s="102" t="str">
        <f>IFERROR(VLOOKUP(L10,Saldo!$D$8:$P$1009,12,FALSE),"")</f>
        <v>C005</v>
      </c>
      <c r="O10" s="119" t="str">
        <f>IFERROR(VLOOKUP(L10,Saldo!$D$8:$P$1009,13,FALSE),"")</f>
        <v>Brazilian Nuts - Pack 200g</v>
      </c>
      <c r="P10" s="120">
        <f>IFERROR(VLOOKUP(L10,Saldo!$D$8:$L$1009,9,FALSE),"")</f>
        <v>0.33912333862779465</v>
      </c>
      <c r="Q10" s="120">
        <f>IF(O10="","",P10)</f>
        <v>0.33912333862779465</v>
      </c>
      <c r="R10" s="121">
        <f>IFERROR(VLOOKUP(L10,Saldo!$D$8:$T$1009,17,FALSE),"")</f>
        <v>4301.1946902654863</v>
      </c>
      <c r="S10" s="122" t="str">
        <f t="shared" ref="S10:S14" si="1">IF(O10="","",IF(Q10&lt;=0.8,"A",IF(Q10&gt;=0.95,"C","B")))</f>
        <v>A</v>
      </c>
      <c r="X10" s="30"/>
      <c r="Y10" s="30"/>
      <c r="Z10" s="30"/>
      <c r="AA10" s="30"/>
    </row>
    <row r="11" spans="1:27" ht="18.95" customHeight="1" x14ac:dyDescent="0.25">
      <c r="A11" s="82"/>
      <c r="C11" s="72" t="s">
        <v>47</v>
      </c>
      <c r="D11" s="102" t="s">
        <v>28</v>
      </c>
      <c r="E11" s="102" t="str">
        <f>IFERROR(VLOOKUP(C11,Saldo!$C$8:$P$1009,13,FALSE),"")</f>
        <v>C008</v>
      </c>
      <c r="F11" s="119" t="str">
        <f>IFERROR(VLOOKUP(C11,Saldo!$C$8:$P$1009,14,FALSE),"")</f>
        <v>Peanut Butter - 200g</v>
      </c>
      <c r="G11" s="120">
        <f>IFERROR(VLOOKUP(C11,Saldo!$C$8:$K$1009,9,FALSE),"")</f>
        <v>0.21739130434782608</v>
      </c>
      <c r="H11" s="120">
        <f>IF(F11="","",SUM($G$10:G11))</f>
        <v>0.45652173913043481</v>
      </c>
      <c r="I11" s="121">
        <f>IFERROR(VLOOKUP(AnAbc!C11,Saldo!$C$8:$Q$1009,15,FALSE),"")</f>
        <v>250</v>
      </c>
      <c r="J11" s="122" t="str">
        <f t="shared" si="0"/>
        <v>A</v>
      </c>
      <c r="L11" s="72" t="s">
        <v>107</v>
      </c>
      <c r="M11" s="102" t="s">
        <v>28</v>
      </c>
      <c r="N11" s="102" t="str">
        <f>IFERROR(VLOOKUP(L11,Saldo!$D$8:$P$1009,12,FALSE),"")</f>
        <v>C008</v>
      </c>
      <c r="O11" s="119" t="str">
        <f>IFERROR(VLOOKUP(L11,Saldo!$D$8:$P$1009,13,FALSE),"")</f>
        <v>Peanut Butter - 200g</v>
      </c>
      <c r="P11" s="120">
        <f>IFERROR(VLOOKUP(L11,Saldo!$D$8:$L$1009,9,FALSE),"")</f>
        <v>0.29921191758498067</v>
      </c>
      <c r="Q11" s="120">
        <f>IF(O11="","",SUM($P$10:P11))</f>
        <v>0.63833525621277531</v>
      </c>
      <c r="R11" s="121">
        <f>IFERROR(VLOOKUP(L11,Saldo!$D$8:$T$1009,17,FALSE),"")</f>
        <v>3794.9871465295632</v>
      </c>
      <c r="S11" s="122" t="str">
        <f t="shared" si="1"/>
        <v>A</v>
      </c>
      <c r="X11" s="30"/>
      <c r="Y11" s="30"/>
      <c r="Z11" s="30"/>
      <c r="AA11" s="30"/>
    </row>
    <row r="12" spans="1:27" ht="18.95" customHeight="1" x14ac:dyDescent="0.25">
      <c r="A12" s="82"/>
      <c r="C12" s="72" t="s">
        <v>48</v>
      </c>
      <c r="D12" s="102" t="s">
        <v>29</v>
      </c>
      <c r="E12" s="102" t="str">
        <f>IFERROR(VLOOKUP(C12,Saldo!$C$8:$P$1009,13,FALSE),"")</f>
        <v>C007</v>
      </c>
      <c r="F12" s="119" t="str">
        <f>IFERROR(VLOOKUP(C12,Saldo!$C$8:$P$1009,14,FALSE),"")</f>
        <v>Whole Wheat Bread - 500g</v>
      </c>
      <c r="G12" s="120">
        <f>IFERROR(VLOOKUP(C12,Saldo!$C$8:$K$1009,9,FALSE),"")</f>
        <v>0.21739130434782608</v>
      </c>
      <c r="H12" s="120">
        <f>IF(F12="","",SUM($G$10:G12))</f>
        <v>0.67391304347826086</v>
      </c>
      <c r="I12" s="121">
        <f>IFERROR(VLOOKUP(AnAbc!C12,Saldo!$C$8:$Q$1009,15,FALSE),"")</f>
        <v>250</v>
      </c>
      <c r="J12" s="122" t="str">
        <f t="shared" si="0"/>
        <v>A</v>
      </c>
      <c r="L12" s="72" t="s">
        <v>108</v>
      </c>
      <c r="M12" s="102" t="s">
        <v>29</v>
      </c>
      <c r="N12" s="102" t="str">
        <f>IFERROR(VLOOKUP(L12,Saldo!$D$8:$P$1009,12,FALSE),"")</f>
        <v>C001</v>
      </c>
      <c r="O12" s="119" t="str">
        <f>IFERROR(VLOOKUP(L12,Saldo!$D$8:$P$1009,13,FALSE),"")</f>
        <v>Orange Juice 5L</v>
      </c>
      <c r="P12" s="120">
        <f>IFERROR(VLOOKUP(L12,Saldo!$D$8:$L$1009,9,FALSE),"")</f>
        <v>0.22070008866032753</v>
      </c>
      <c r="Q12" s="120">
        <f>IF(O12="","",SUM($P$10:P12))</f>
        <v>0.85903534487310285</v>
      </c>
      <c r="R12" s="121">
        <f>IFERROR(VLOOKUP(L12,Saldo!$D$8:$T$1009,17,FALSE),"")</f>
        <v>2799.2000000000003</v>
      </c>
      <c r="S12" s="122" t="str">
        <f t="shared" si="1"/>
        <v>B</v>
      </c>
      <c r="X12" s="30"/>
      <c r="Y12" s="30"/>
      <c r="Z12" s="30"/>
      <c r="AA12" s="30"/>
    </row>
    <row r="13" spans="1:27" ht="18.95" customHeight="1" x14ac:dyDescent="0.25">
      <c r="A13" s="82"/>
      <c r="C13" s="72" t="s">
        <v>49</v>
      </c>
      <c r="D13" s="102" t="s">
        <v>30</v>
      </c>
      <c r="E13" s="102" t="str">
        <f>IFERROR(VLOOKUP(C13,Saldo!$C$8:$P$1009,13,FALSE),"")</f>
        <v>C004</v>
      </c>
      <c r="F13" s="119" t="str">
        <f>IFERROR(VLOOKUP(C13,Saldo!$C$8:$P$1009,14,FALSE),"")</f>
        <v>Olive Oil - Bottle 500ml</v>
      </c>
      <c r="G13" s="120">
        <f>IFERROR(VLOOKUP(C13,Saldo!$C$8:$K$1009,9,FALSE),"")</f>
        <v>0.16956521739130434</v>
      </c>
      <c r="H13" s="120">
        <f>IF(F13="","",SUM($G$10:G13))</f>
        <v>0.84347826086956523</v>
      </c>
      <c r="I13" s="121">
        <f>IFERROR(VLOOKUP(AnAbc!C13,Saldo!$C$8:$Q$1009,15,FALSE),"")</f>
        <v>195</v>
      </c>
      <c r="J13" s="122" t="str">
        <f t="shared" si="0"/>
        <v>B</v>
      </c>
      <c r="L13" s="72" t="s">
        <v>109</v>
      </c>
      <c r="M13" s="102" t="s">
        <v>30</v>
      </c>
      <c r="N13" s="102" t="str">
        <f>IFERROR(VLOOKUP(L13,Saldo!$D$8:$P$1009,12,FALSE),"")</f>
        <v>C004</v>
      </c>
      <c r="O13" s="119" t="str">
        <f>IFERROR(VLOOKUP(L13,Saldo!$D$8:$P$1009,13,FALSE),"")</f>
        <v>Olive Oil - Bottle 500ml</v>
      </c>
      <c r="P13" s="120">
        <f>IFERROR(VLOOKUP(L13,Saldo!$D$8:$L$1009,9,FALSE),"")</f>
        <v>6.3206596316577074E-2</v>
      </c>
      <c r="Q13" s="120">
        <f>IF(O13="","",SUM($P$10:P13))</f>
        <v>0.92224194118967995</v>
      </c>
      <c r="R13" s="121">
        <f>IFERROR(VLOOKUP(L13,Saldo!$D$8:$T$1009,17,FALSE),"")</f>
        <v>801.66666666666663</v>
      </c>
      <c r="S13" s="122" t="str">
        <f t="shared" si="1"/>
        <v>B</v>
      </c>
      <c r="X13" s="30"/>
      <c r="Y13" s="30"/>
      <c r="Z13" s="30"/>
      <c r="AA13" s="30"/>
    </row>
    <row r="14" spans="1:27" ht="18.95" customHeight="1" x14ac:dyDescent="0.25">
      <c r="A14" s="82"/>
      <c r="C14" s="72" t="s">
        <v>50</v>
      </c>
      <c r="D14" s="102" t="s">
        <v>126</v>
      </c>
      <c r="E14" s="102" t="str">
        <f>IFERROR(VLOOKUP(C14,Saldo!$C$8:$P$1009,13,FALSE),"")</f>
        <v>C001</v>
      </c>
      <c r="F14" s="119" t="str">
        <f>IFERROR(VLOOKUP(C14,Saldo!$C$8:$P$1009,14,FALSE),"")</f>
        <v>Orange Juice 5L</v>
      </c>
      <c r="G14" s="120">
        <f>IFERROR(VLOOKUP(C14,Saldo!$C$8:$K$1009,9,FALSE),"")</f>
        <v>8.6956521739130432E-2</v>
      </c>
      <c r="H14" s="120">
        <f>IF(F14="","",SUM($G$10:G14))</f>
        <v>0.93043478260869561</v>
      </c>
      <c r="I14" s="121">
        <f>IFERROR(VLOOKUP(AnAbc!C14,Saldo!$C$8:$Q$1009,15,FALSE),"")</f>
        <v>100</v>
      </c>
      <c r="J14" s="122" t="str">
        <f t="shared" si="0"/>
        <v>B</v>
      </c>
      <c r="L14" s="72" t="s">
        <v>110</v>
      </c>
      <c r="M14" s="102" t="s">
        <v>126</v>
      </c>
      <c r="N14" s="102" t="str">
        <f>IFERROR(VLOOKUP(L14,Saldo!$D$8:$P$1009,12,FALSE),"")</f>
        <v>C007</v>
      </c>
      <c r="O14" s="119" t="str">
        <f>IFERROR(VLOOKUP(L14,Saldo!$D$8:$P$1009,13,FALSE),"")</f>
        <v>Whole Wheat Bread - 500g</v>
      </c>
      <c r="P14" s="120">
        <f>IFERROR(VLOOKUP(L14,Saldo!$D$8:$L$1009,9,FALSE),"")</f>
        <v>6.0685231312784305E-2</v>
      </c>
      <c r="Q14" s="120">
        <f>IF(O14="","",SUM($P$10:P14))</f>
        <v>0.9829271725024642</v>
      </c>
      <c r="R14" s="121">
        <f>IFERROR(VLOOKUP(L14,Saldo!$D$8:$T$1009,17,FALSE),"")</f>
        <v>769.6875</v>
      </c>
      <c r="S14" s="122" t="str">
        <f t="shared" si="1"/>
        <v>C</v>
      </c>
      <c r="X14" s="30"/>
      <c r="Y14" s="30"/>
      <c r="Z14" s="30"/>
      <c r="AA14" s="30"/>
    </row>
    <row r="15" spans="1:27" ht="18.95" customHeight="1" x14ac:dyDescent="0.25">
      <c r="A15" s="82"/>
      <c r="C15" s="72" t="s">
        <v>51</v>
      </c>
      <c r="D15" s="102" t="s">
        <v>127</v>
      </c>
      <c r="E15" s="102" t="str">
        <f>IFERROR(VLOOKUP(C15,Saldo!$C$8:$P$1009,13,FALSE),"")</f>
        <v>C002</v>
      </c>
      <c r="F15" s="119" t="str">
        <f>IFERROR(VLOOKUP(C15,Saldo!$C$8:$P$1009,14,FALSE),"")</f>
        <v>Oatmeal - Pack 1kg</v>
      </c>
      <c r="G15" s="120">
        <f>IFERROR(VLOOKUP(C15,Saldo!$C$8:$K$1009,9,FALSE),"")</f>
        <v>5.2173913043478258E-2</v>
      </c>
      <c r="H15" s="120">
        <f>IF(F15="","",SUM($G$10:G15))</f>
        <v>0.9826086956521739</v>
      </c>
      <c r="I15" s="121">
        <f>IFERROR(VLOOKUP(AnAbc!C15,Saldo!$C$8:$Q$1009,15,FALSE),"")</f>
        <v>60</v>
      </c>
      <c r="J15" s="122" t="str">
        <f>IF(F15="","",IF(H15&lt;=0.8,"A",IF(H15&gt;=0.95,"C","B")))</f>
        <v>C</v>
      </c>
      <c r="L15" s="72" t="s">
        <v>111</v>
      </c>
      <c r="M15" s="102" t="s">
        <v>127</v>
      </c>
      <c r="N15" s="102" t="str">
        <f>IFERROR(VLOOKUP(L15,Saldo!$D$8:$P$1009,12,FALSE),"")</f>
        <v>C002</v>
      </c>
      <c r="O15" s="119" t="str">
        <f>IFERROR(VLOOKUP(L15,Saldo!$D$8:$P$1009,13,FALSE),"")</f>
        <v>Oatmeal - Pack 1kg</v>
      </c>
      <c r="P15" s="120">
        <f>IFERROR(VLOOKUP(L15,Saldo!$D$8:$L$1009,9,FALSE),"")</f>
        <v>9.0181974528462851E-3</v>
      </c>
      <c r="Q15" s="120">
        <f>IF(O15="","",SUM($P$10:P15))</f>
        <v>0.99194536995531046</v>
      </c>
      <c r="R15" s="121">
        <f>IFERROR(VLOOKUP(L15,Saldo!$D$8:$T$1009,17,FALSE),"")</f>
        <v>114.38028169014085</v>
      </c>
      <c r="S15" s="122" t="str">
        <f>IF(O15="","",IF(Q15&lt;=0.8,"A",IF(Q15&gt;=0.95,"C","B")))</f>
        <v>C</v>
      </c>
      <c r="X15" s="30"/>
      <c r="Y15" s="30"/>
      <c r="Z15" s="30"/>
      <c r="AA15" s="30"/>
    </row>
    <row r="16" spans="1:27" ht="18.95" customHeight="1" x14ac:dyDescent="0.25">
      <c r="A16" s="82"/>
      <c r="C16" s="72" t="s">
        <v>52</v>
      </c>
      <c r="D16" s="102" t="s">
        <v>128</v>
      </c>
      <c r="E16" s="102" t="str">
        <f>IFERROR(VLOOKUP(C16,Saldo!$C$8:$P$1009,13,FALSE),"")</f>
        <v>C003</v>
      </c>
      <c r="F16" s="119" t="str">
        <f>IFERROR(VLOOKUP(C16,Saldo!$C$8:$P$1009,14,FALSE),"")</f>
        <v>Vegan Cheese Pack 450g</v>
      </c>
      <c r="G16" s="120">
        <f>IFERROR(VLOOKUP(C16,Saldo!$C$8:$K$1009,9,FALSE),"")</f>
        <v>1.7391304347826087E-2</v>
      </c>
      <c r="H16" s="120">
        <f>IF(F16="","",SUM($G$10:G16))</f>
        <v>1</v>
      </c>
      <c r="I16" s="121">
        <f>IFERROR(VLOOKUP(AnAbc!C16,Saldo!$C$8:$Q$1009,15,FALSE),"")</f>
        <v>20</v>
      </c>
      <c r="J16" s="122" t="str">
        <f t="shared" ref="J16:J29" si="2">IF(F16="","",IF(H16&lt;=0.8,"A",IF(H16&gt;=0.95,"C","B")))</f>
        <v>C</v>
      </c>
      <c r="L16" s="72" t="s">
        <v>112</v>
      </c>
      <c r="M16" s="102" t="s">
        <v>128</v>
      </c>
      <c r="N16" s="102" t="str">
        <f>IFERROR(VLOOKUP(L16,Saldo!$D$8:$P$1009,12,FALSE),"")</f>
        <v>C003</v>
      </c>
      <c r="O16" s="119" t="str">
        <f>IFERROR(VLOOKUP(L16,Saldo!$D$8:$P$1009,13,FALSE),"")</f>
        <v>Vegan Cheese Pack 450g</v>
      </c>
      <c r="P16" s="120">
        <f>IFERROR(VLOOKUP(L16,Saldo!$D$8:$L$1009,9,FALSE),"")</f>
        <v>8.0546300446894918E-3</v>
      </c>
      <c r="Q16" s="120">
        <f>IF(O16="","",SUM($P$10:P16))</f>
        <v>1</v>
      </c>
      <c r="R16" s="121">
        <f>IFERROR(VLOOKUP(L16,Saldo!$D$8:$T$1009,17,FALSE),"")</f>
        <v>102.15909090909092</v>
      </c>
      <c r="S16" s="122" t="str">
        <f t="shared" ref="S16:S29" si="3">IF(O16="","",IF(Q16&lt;=0.8,"A",IF(Q16&gt;=0.95,"C","B")))</f>
        <v>C</v>
      </c>
      <c r="X16" s="30"/>
      <c r="Y16" s="30"/>
      <c r="Z16" s="30"/>
      <c r="AA16" s="30"/>
    </row>
    <row r="17" spans="1:27" ht="18.95" customHeight="1" x14ac:dyDescent="0.25">
      <c r="A17" s="82"/>
      <c r="C17" s="72" t="s">
        <v>53</v>
      </c>
      <c r="D17" s="102" t="s">
        <v>129</v>
      </c>
      <c r="E17" s="102" t="str">
        <f>IFERROR(VLOOKUP(C17,Saldo!$C$8:$P$1009,13,FALSE),"")</f>
        <v>C006</v>
      </c>
      <c r="F17" s="119" t="str">
        <f>IFERROR(VLOOKUP(C17,Saldo!$C$8:$P$1009,14,FALSE),"")</f>
        <v>Pure Honey - Jar 500g</v>
      </c>
      <c r="G17" s="120">
        <f>IFERROR(VLOOKUP(C17,Saldo!$C$8:$K$1009,9,FALSE),"")</f>
        <v>0</v>
      </c>
      <c r="H17" s="120">
        <f>IF(F17="","",SUM($G$10:G17))</f>
        <v>1</v>
      </c>
      <c r="I17" s="121">
        <f>IFERROR(VLOOKUP(AnAbc!C17,Saldo!$C$8:$Q$1009,15,FALSE),"")</f>
        <v>0</v>
      </c>
      <c r="J17" s="122" t="str">
        <f t="shared" si="2"/>
        <v>C</v>
      </c>
      <c r="L17" s="72" t="s">
        <v>113</v>
      </c>
      <c r="M17" s="102" t="s">
        <v>129</v>
      </c>
      <c r="N17" s="102" t="str">
        <f>IFERROR(VLOOKUP(L17,Saldo!$D$8:$P$1009,12,FALSE),"")</f>
        <v>C006</v>
      </c>
      <c r="O17" s="119" t="str">
        <f>IFERROR(VLOOKUP(L17,Saldo!$D$8:$P$1009,13,FALSE),"")</f>
        <v>Pure Honey - Jar 500g</v>
      </c>
      <c r="P17" s="120">
        <f>IFERROR(VLOOKUP(L17,Saldo!$D$8:$L$1009,9,FALSE),"")</f>
        <v>0</v>
      </c>
      <c r="Q17" s="120">
        <f>IF(O17="","",SUM($P$10:P17))</f>
        <v>1</v>
      </c>
      <c r="R17" s="121">
        <f>IFERROR(VLOOKUP(L17,Saldo!$D$8:$T$1009,17,FALSE),"")</f>
        <v>0</v>
      </c>
      <c r="S17" s="122" t="str">
        <f t="shared" si="3"/>
        <v>C</v>
      </c>
      <c r="W17" s="25"/>
      <c r="X17" s="25"/>
      <c r="Y17" s="25"/>
      <c r="Z17" s="25"/>
      <c r="AA17" s="25"/>
    </row>
    <row r="18" spans="1:27" ht="18.95" customHeight="1" x14ac:dyDescent="0.25">
      <c r="A18" s="82"/>
      <c r="C18" s="72" t="s">
        <v>54</v>
      </c>
      <c r="D18" s="102" t="s">
        <v>130</v>
      </c>
      <c r="E18" s="102" t="str">
        <f>IFERROR(VLOOKUP(C18,Saldo!$C$8:$P$1009,13,FALSE),"")</f>
        <v/>
      </c>
      <c r="F18" s="119" t="str">
        <f>IFERROR(VLOOKUP(C18,Saldo!$C$8:$P$1009,14,FALSE),"")</f>
        <v/>
      </c>
      <c r="G18" s="120" t="str">
        <f>IFERROR(VLOOKUP(C18,Saldo!$C$8:$K$1009,9,FALSE),"")</f>
        <v/>
      </c>
      <c r="H18" s="120" t="str">
        <f>IF(F18="","",SUM($G$10:G18))</f>
        <v/>
      </c>
      <c r="I18" s="121" t="str">
        <f>IFERROR(VLOOKUP(AnAbc!C18,Saldo!$C$8:$Q$1009,15,FALSE),"")</f>
        <v/>
      </c>
      <c r="J18" s="122" t="str">
        <f t="shared" si="2"/>
        <v/>
      </c>
      <c r="L18" s="72" t="s">
        <v>114</v>
      </c>
      <c r="M18" s="102" t="s">
        <v>130</v>
      </c>
      <c r="N18" s="102" t="str">
        <f>IFERROR(VLOOKUP(L18,Saldo!$D$8:$P$1009,12,FALSE),"")</f>
        <v/>
      </c>
      <c r="O18" s="119" t="str">
        <f>IFERROR(VLOOKUP(L18,Saldo!$D$8:$P$1009,13,FALSE),"")</f>
        <v/>
      </c>
      <c r="P18" s="120" t="str">
        <f>IFERROR(VLOOKUP(L18,Saldo!$D$8:$L$1009,9,FALSE),"")</f>
        <v/>
      </c>
      <c r="Q18" s="120" t="str">
        <f>IF(O18="","",SUM($P$10:P18))</f>
        <v/>
      </c>
      <c r="R18" s="121" t="str">
        <f>IFERROR(VLOOKUP(L18,Saldo!$D$8:$T$1009,17,FALSE),"")</f>
        <v/>
      </c>
      <c r="S18" s="122" t="str">
        <f t="shared" si="3"/>
        <v/>
      </c>
      <c r="W18" s="25"/>
      <c r="X18" s="25"/>
      <c r="Y18" s="25"/>
      <c r="Z18" s="25"/>
      <c r="AA18" s="25"/>
    </row>
    <row r="19" spans="1:27" ht="18.95" customHeight="1" x14ac:dyDescent="0.25">
      <c r="A19" s="82"/>
      <c r="C19" s="72" t="s">
        <v>55</v>
      </c>
      <c r="D19" s="102" t="s">
        <v>131</v>
      </c>
      <c r="E19" s="102" t="str">
        <f>IFERROR(VLOOKUP(C19,Saldo!$C$8:$P$1009,13,FALSE),"")</f>
        <v/>
      </c>
      <c r="F19" s="119" t="str">
        <f>IFERROR(VLOOKUP(C19,Saldo!$C$8:$P$1009,14,FALSE),"")</f>
        <v/>
      </c>
      <c r="G19" s="120" t="str">
        <f>IFERROR(VLOOKUP(C19,Saldo!$C$8:$K$1009,9,FALSE),"")</f>
        <v/>
      </c>
      <c r="H19" s="120" t="str">
        <f>IF(F19="","",SUM($G$10:G19))</f>
        <v/>
      </c>
      <c r="I19" s="121" t="str">
        <f>IFERROR(VLOOKUP(AnAbc!C19,Saldo!$C$8:$Q$1009,15,FALSE),"")</f>
        <v/>
      </c>
      <c r="J19" s="122" t="str">
        <f t="shared" si="2"/>
        <v/>
      </c>
      <c r="L19" s="72" t="s">
        <v>115</v>
      </c>
      <c r="M19" s="102" t="s">
        <v>131</v>
      </c>
      <c r="N19" s="102" t="str">
        <f>IFERROR(VLOOKUP(L19,Saldo!$D$8:$P$1009,12,FALSE),"")</f>
        <v/>
      </c>
      <c r="O19" s="119" t="str">
        <f>IFERROR(VLOOKUP(L19,Saldo!$D$8:$P$1009,13,FALSE),"")</f>
        <v/>
      </c>
      <c r="P19" s="120" t="str">
        <f>IFERROR(VLOOKUP(L19,Saldo!$D$8:$L$1009,9,FALSE),"")</f>
        <v/>
      </c>
      <c r="Q19" s="120" t="str">
        <f>IF(O19="","",SUM($P$10:P19))</f>
        <v/>
      </c>
      <c r="R19" s="121" t="str">
        <f>IFERROR(VLOOKUP(L19,Saldo!$D$8:$T$1009,17,FALSE),"")</f>
        <v/>
      </c>
      <c r="S19" s="122" t="str">
        <f t="shared" si="3"/>
        <v/>
      </c>
    </row>
    <row r="20" spans="1:27" ht="18.95" customHeight="1" x14ac:dyDescent="0.25">
      <c r="A20" s="82"/>
      <c r="C20" s="72" t="s">
        <v>56</v>
      </c>
      <c r="D20" s="102" t="s">
        <v>132</v>
      </c>
      <c r="E20" s="102" t="str">
        <f>IFERROR(VLOOKUP(C20,Saldo!$C$8:$P$1009,13,FALSE),"")</f>
        <v/>
      </c>
      <c r="F20" s="119" t="str">
        <f>IFERROR(VLOOKUP(C20,Saldo!$C$8:$P$1009,14,FALSE),"")</f>
        <v/>
      </c>
      <c r="G20" s="120" t="str">
        <f>IFERROR(VLOOKUP(C20,Saldo!$C$8:$K$1009,9,FALSE),"")</f>
        <v/>
      </c>
      <c r="H20" s="120" t="str">
        <f>IF(F20="","",SUM($G$10:G20))</f>
        <v/>
      </c>
      <c r="I20" s="121" t="str">
        <f>IFERROR(VLOOKUP(AnAbc!C20,Saldo!$C$8:$Q$1009,15,FALSE),"")</f>
        <v/>
      </c>
      <c r="J20" s="122" t="str">
        <f t="shared" si="2"/>
        <v/>
      </c>
      <c r="L20" s="72" t="s">
        <v>116</v>
      </c>
      <c r="M20" s="102" t="s">
        <v>132</v>
      </c>
      <c r="N20" s="102" t="str">
        <f>IFERROR(VLOOKUP(L20,Saldo!$D$8:$P$1009,12,FALSE),"")</f>
        <v/>
      </c>
      <c r="O20" s="119" t="str">
        <f>IFERROR(VLOOKUP(L20,Saldo!$D$8:$P$1009,13,FALSE),"")</f>
        <v/>
      </c>
      <c r="P20" s="120" t="str">
        <f>IFERROR(VLOOKUP(L20,Saldo!$D$8:$L$1009,9,FALSE),"")</f>
        <v/>
      </c>
      <c r="Q20" s="120" t="str">
        <f>IF(O20="","",SUM($P$10:P20))</f>
        <v/>
      </c>
      <c r="R20" s="121" t="str">
        <f>IFERROR(VLOOKUP(L20,Saldo!$D$8:$T$1009,17,FALSE),"")</f>
        <v/>
      </c>
      <c r="S20" s="122" t="str">
        <f t="shared" si="3"/>
        <v/>
      </c>
    </row>
    <row r="21" spans="1:27" ht="18.95" customHeight="1" x14ac:dyDescent="0.25">
      <c r="A21" s="82"/>
      <c r="C21" s="72" t="s">
        <v>57</v>
      </c>
      <c r="D21" s="102" t="s">
        <v>133</v>
      </c>
      <c r="E21" s="102" t="str">
        <f>IFERROR(VLOOKUP(C21,Saldo!$C$8:$P$1009,13,FALSE),"")</f>
        <v/>
      </c>
      <c r="F21" s="119" t="str">
        <f>IFERROR(VLOOKUP(C21,Saldo!$C$8:$P$1009,14,FALSE),"")</f>
        <v/>
      </c>
      <c r="G21" s="120" t="str">
        <f>IFERROR(VLOOKUP(C21,Saldo!$C$8:$K$1009,9,FALSE),"")</f>
        <v/>
      </c>
      <c r="H21" s="120" t="str">
        <f>IF(F21="","",SUM($G$10:G21))</f>
        <v/>
      </c>
      <c r="I21" s="121" t="str">
        <f>IFERROR(VLOOKUP(AnAbc!C21,Saldo!$C$8:$Q$1009,15,FALSE),"")</f>
        <v/>
      </c>
      <c r="J21" s="122" t="str">
        <f t="shared" si="2"/>
        <v/>
      </c>
      <c r="L21" s="72" t="s">
        <v>117</v>
      </c>
      <c r="M21" s="102" t="s">
        <v>133</v>
      </c>
      <c r="N21" s="102" t="str">
        <f>IFERROR(VLOOKUP(L21,Saldo!$D$8:$P$1009,12,FALSE),"")</f>
        <v/>
      </c>
      <c r="O21" s="119" t="str">
        <f>IFERROR(VLOOKUP(L21,Saldo!$D$8:$P$1009,13,FALSE),"")</f>
        <v/>
      </c>
      <c r="P21" s="120" t="str">
        <f>IFERROR(VLOOKUP(L21,Saldo!$D$8:$L$1009,9,FALSE),"")</f>
        <v/>
      </c>
      <c r="Q21" s="120" t="str">
        <f>IF(O21="","",SUM($P$10:P21))</f>
        <v/>
      </c>
      <c r="R21" s="121" t="str">
        <f>IFERROR(VLOOKUP(L21,Saldo!$D$8:$T$1009,17,FALSE),"")</f>
        <v/>
      </c>
      <c r="S21" s="122" t="str">
        <f t="shared" si="3"/>
        <v/>
      </c>
    </row>
    <row r="22" spans="1:27" ht="18.95" customHeight="1" x14ac:dyDescent="0.25">
      <c r="A22" s="82"/>
      <c r="C22" s="72" t="s">
        <v>58</v>
      </c>
      <c r="D22" s="102" t="s">
        <v>134</v>
      </c>
      <c r="E22" s="102" t="str">
        <f>IFERROR(VLOOKUP(C22,Saldo!$C$8:$P$1009,13,FALSE),"")</f>
        <v/>
      </c>
      <c r="F22" s="119" t="str">
        <f>IFERROR(VLOOKUP(C22,Saldo!$C$8:$P$1009,14,FALSE),"")</f>
        <v/>
      </c>
      <c r="G22" s="120" t="str">
        <f>IFERROR(VLOOKUP(C22,Saldo!$C$8:$K$1009,9,FALSE),"")</f>
        <v/>
      </c>
      <c r="H22" s="120" t="str">
        <f>IF(F22="","",SUM($G$10:G22))</f>
        <v/>
      </c>
      <c r="I22" s="121" t="str">
        <f>IFERROR(VLOOKUP(AnAbc!C22,Saldo!$C$8:$Q$1009,15,FALSE),"")</f>
        <v/>
      </c>
      <c r="J22" s="122" t="str">
        <f t="shared" si="2"/>
        <v/>
      </c>
      <c r="L22" s="72" t="s">
        <v>118</v>
      </c>
      <c r="M22" s="102" t="s">
        <v>134</v>
      </c>
      <c r="N22" s="102" t="str">
        <f>IFERROR(VLOOKUP(L22,Saldo!$D$8:$P$1009,12,FALSE),"")</f>
        <v/>
      </c>
      <c r="O22" s="119" t="str">
        <f>IFERROR(VLOOKUP(L22,Saldo!$D$8:$P$1009,13,FALSE),"")</f>
        <v/>
      </c>
      <c r="P22" s="120" t="str">
        <f>IFERROR(VLOOKUP(L22,Saldo!$D$8:$L$1009,9,FALSE),"")</f>
        <v/>
      </c>
      <c r="Q22" s="120" t="str">
        <f>IF(O22="","",SUM($P$10:P22))</f>
        <v/>
      </c>
      <c r="R22" s="121" t="str">
        <f>IFERROR(VLOOKUP(L22,Saldo!$D$8:$T$1009,17,FALSE),"")</f>
        <v/>
      </c>
      <c r="S22" s="122" t="str">
        <f t="shared" si="3"/>
        <v/>
      </c>
    </row>
    <row r="23" spans="1:27" ht="18.95" customHeight="1" x14ac:dyDescent="0.25">
      <c r="A23" s="82"/>
      <c r="C23" s="72" t="s">
        <v>59</v>
      </c>
      <c r="D23" s="102" t="s">
        <v>135</v>
      </c>
      <c r="E23" s="102" t="str">
        <f>IFERROR(VLOOKUP(C23,Saldo!$C$8:$P$1009,13,FALSE),"")</f>
        <v/>
      </c>
      <c r="F23" s="119" t="str">
        <f>IFERROR(VLOOKUP(C23,Saldo!$C$8:$P$1009,14,FALSE),"")</f>
        <v/>
      </c>
      <c r="G23" s="120" t="str">
        <f>IFERROR(VLOOKUP(C23,Saldo!$C$8:$K$1009,9,FALSE),"")</f>
        <v/>
      </c>
      <c r="H23" s="120" t="str">
        <f>IF(F23="","",SUM($G$10:G23))</f>
        <v/>
      </c>
      <c r="I23" s="121" t="str">
        <f>IFERROR(VLOOKUP(AnAbc!C23,Saldo!$C$8:$Q$1009,15,FALSE),"")</f>
        <v/>
      </c>
      <c r="J23" s="122" t="str">
        <f t="shared" si="2"/>
        <v/>
      </c>
      <c r="L23" s="72" t="s">
        <v>119</v>
      </c>
      <c r="M23" s="102" t="s">
        <v>135</v>
      </c>
      <c r="N23" s="102" t="str">
        <f>IFERROR(VLOOKUP(L23,Saldo!$D$8:$P$1009,12,FALSE),"")</f>
        <v/>
      </c>
      <c r="O23" s="119" t="str">
        <f>IFERROR(VLOOKUP(L23,Saldo!$D$8:$P$1009,13,FALSE),"")</f>
        <v/>
      </c>
      <c r="P23" s="120" t="str">
        <f>IFERROR(VLOOKUP(L23,Saldo!$D$8:$L$1009,9,FALSE),"")</f>
        <v/>
      </c>
      <c r="Q23" s="120" t="str">
        <f>IF(O23="","",SUM($P$10:P23))</f>
        <v/>
      </c>
      <c r="R23" s="121" t="str">
        <f>IFERROR(VLOOKUP(L23,Saldo!$D$8:$T$1009,17,FALSE),"")</f>
        <v/>
      </c>
      <c r="S23" s="122" t="str">
        <f t="shared" si="3"/>
        <v/>
      </c>
    </row>
    <row r="24" spans="1:27" ht="18.95" customHeight="1" x14ac:dyDescent="0.25">
      <c r="A24" s="82"/>
      <c r="C24" s="72" t="s">
        <v>60</v>
      </c>
      <c r="D24" s="102" t="s">
        <v>136</v>
      </c>
      <c r="E24" s="102" t="str">
        <f>IFERROR(VLOOKUP(C24,Saldo!$C$8:$P$1009,13,FALSE),"")</f>
        <v/>
      </c>
      <c r="F24" s="119" t="str">
        <f>IFERROR(VLOOKUP(C24,Saldo!$C$8:$P$1009,14,FALSE),"")</f>
        <v/>
      </c>
      <c r="G24" s="120" t="str">
        <f>IFERROR(VLOOKUP(C24,Saldo!$C$8:$K$1009,9,FALSE),"")</f>
        <v/>
      </c>
      <c r="H24" s="120" t="str">
        <f>IF(F24="","",SUM($G$10:G24))</f>
        <v/>
      </c>
      <c r="I24" s="121" t="str">
        <f>IFERROR(VLOOKUP(AnAbc!C24,Saldo!$C$8:$Q$1009,15,FALSE),"")</f>
        <v/>
      </c>
      <c r="J24" s="122" t="str">
        <f t="shared" si="2"/>
        <v/>
      </c>
      <c r="L24" s="72" t="s">
        <v>120</v>
      </c>
      <c r="M24" s="102" t="s">
        <v>136</v>
      </c>
      <c r="N24" s="102" t="str">
        <f>IFERROR(VLOOKUP(L24,Saldo!$D$8:$P$1009,12,FALSE),"")</f>
        <v/>
      </c>
      <c r="O24" s="119" t="str">
        <f>IFERROR(VLOOKUP(L24,Saldo!$D$8:$P$1009,13,FALSE),"")</f>
        <v/>
      </c>
      <c r="P24" s="120" t="str">
        <f>IFERROR(VLOOKUP(L24,Saldo!$D$8:$L$1009,9,FALSE),"")</f>
        <v/>
      </c>
      <c r="Q24" s="120" t="str">
        <f>IF(O24="","",SUM($P$10:P24))</f>
        <v/>
      </c>
      <c r="R24" s="121" t="str">
        <f>IFERROR(VLOOKUP(L24,Saldo!$D$8:$T$1009,17,FALSE),"")</f>
        <v/>
      </c>
      <c r="S24" s="122" t="str">
        <f t="shared" si="3"/>
        <v/>
      </c>
    </row>
    <row r="25" spans="1:27" ht="18.95" customHeight="1" x14ac:dyDescent="0.25">
      <c r="A25" s="82"/>
      <c r="C25" s="72" t="s">
        <v>61</v>
      </c>
      <c r="D25" s="102" t="s">
        <v>137</v>
      </c>
      <c r="E25" s="102" t="str">
        <f>IFERROR(VLOOKUP(C25,Saldo!$C$8:$P$1009,13,FALSE),"")</f>
        <v/>
      </c>
      <c r="F25" s="119" t="str">
        <f>IFERROR(VLOOKUP(C25,Saldo!$C$8:$P$1009,14,FALSE),"")</f>
        <v/>
      </c>
      <c r="G25" s="120" t="str">
        <f>IFERROR(VLOOKUP(C25,Saldo!$C$8:$K$1009,9,FALSE),"")</f>
        <v/>
      </c>
      <c r="H25" s="120" t="str">
        <f>IF(F25="","",SUM($G$10:G25))</f>
        <v/>
      </c>
      <c r="I25" s="121" t="str">
        <f>IFERROR(VLOOKUP(AnAbc!C25,Saldo!$C$8:$Q$1009,15,FALSE),"")</f>
        <v/>
      </c>
      <c r="J25" s="122" t="str">
        <f t="shared" si="2"/>
        <v/>
      </c>
      <c r="L25" s="72" t="s">
        <v>121</v>
      </c>
      <c r="M25" s="102" t="s">
        <v>137</v>
      </c>
      <c r="N25" s="102" t="str">
        <f>IFERROR(VLOOKUP(L25,Saldo!$D$8:$P$1009,12,FALSE),"")</f>
        <v/>
      </c>
      <c r="O25" s="119" t="str">
        <f>IFERROR(VLOOKUP(L25,Saldo!$D$8:$P$1009,13,FALSE),"")</f>
        <v/>
      </c>
      <c r="P25" s="120" t="str">
        <f>IFERROR(VLOOKUP(L25,Saldo!$D$8:$L$1009,9,FALSE),"")</f>
        <v/>
      </c>
      <c r="Q25" s="120" t="str">
        <f>IF(O25="","",SUM($P$10:P25))</f>
        <v/>
      </c>
      <c r="R25" s="121" t="str">
        <f>IFERROR(VLOOKUP(L25,Saldo!$D$8:$T$1009,17,FALSE),"")</f>
        <v/>
      </c>
      <c r="S25" s="122" t="str">
        <f t="shared" si="3"/>
        <v/>
      </c>
    </row>
    <row r="26" spans="1:27" ht="18.95" customHeight="1" x14ac:dyDescent="0.25">
      <c r="A26" s="82"/>
      <c r="C26" s="72" t="s">
        <v>62</v>
      </c>
      <c r="D26" s="102" t="s">
        <v>138</v>
      </c>
      <c r="E26" s="102" t="str">
        <f>IFERROR(VLOOKUP(C26,Saldo!$C$8:$P$1009,13,FALSE),"")</f>
        <v/>
      </c>
      <c r="F26" s="119" t="str">
        <f>IFERROR(VLOOKUP(C26,Saldo!$C$8:$P$1009,14,FALSE),"")</f>
        <v/>
      </c>
      <c r="G26" s="120" t="str">
        <f>IFERROR(VLOOKUP(C26,Saldo!$C$8:$K$1009,9,FALSE),"")</f>
        <v/>
      </c>
      <c r="H26" s="120" t="str">
        <f>IF(F26="","",SUM($G$10:G26))</f>
        <v/>
      </c>
      <c r="I26" s="121" t="str">
        <f>IFERROR(VLOOKUP(AnAbc!C26,Saldo!$C$8:$Q$1009,15,FALSE),"")</f>
        <v/>
      </c>
      <c r="J26" s="122" t="str">
        <f t="shared" si="2"/>
        <v/>
      </c>
      <c r="L26" s="72" t="s">
        <v>122</v>
      </c>
      <c r="M26" s="102" t="s">
        <v>138</v>
      </c>
      <c r="N26" s="102" t="str">
        <f>IFERROR(VLOOKUP(L26,Saldo!$D$8:$P$1009,12,FALSE),"")</f>
        <v/>
      </c>
      <c r="O26" s="119" t="str">
        <f>IFERROR(VLOOKUP(L26,Saldo!$D$8:$P$1009,13,FALSE),"")</f>
        <v/>
      </c>
      <c r="P26" s="120" t="str">
        <f>IFERROR(VLOOKUP(L26,Saldo!$D$8:$L$1009,9,FALSE),"")</f>
        <v/>
      </c>
      <c r="Q26" s="120" t="str">
        <f>IF(O26="","",SUM($P$10:P26))</f>
        <v/>
      </c>
      <c r="R26" s="121" t="str">
        <f>IFERROR(VLOOKUP(L26,Saldo!$D$8:$T$1009,17,FALSE),"")</f>
        <v/>
      </c>
      <c r="S26" s="122" t="str">
        <f t="shared" si="3"/>
        <v/>
      </c>
    </row>
    <row r="27" spans="1:27" ht="18.95" customHeight="1" x14ac:dyDescent="0.25">
      <c r="A27" s="82"/>
      <c r="C27" s="72" t="s">
        <v>63</v>
      </c>
      <c r="D27" s="102" t="s">
        <v>139</v>
      </c>
      <c r="E27" s="102" t="str">
        <f>IFERROR(VLOOKUP(C27,Saldo!$C$8:$P$1009,13,FALSE),"")</f>
        <v/>
      </c>
      <c r="F27" s="119" t="str">
        <f>IFERROR(VLOOKUP(C27,Saldo!$C$8:$P$1009,14,FALSE),"")</f>
        <v/>
      </c>
      <c r="G27" s="120" t="str">
        <f>IFERROR(VLOOKUP(C27,Saldo!$C$8:$K$1009,9,FALSE),"")</f>
        <v/>
      </c>
      <c r="H27" s="120" t="str">
        <f>IF(F27="","",SUM($G$10:G27))</f>
        <v/>
      </c>
      <c r="I27" s="121" t="str">
        <f>IFERROR(VLOOKUP(AnAbc!C27,Saldo!$C$8:$Q$1009,15,FALSE),"")</f>
        <v/>
      </c>
      <c r="J27" s="122" t="str">
        <f t="shared" si="2"/>
        <v/>
      </c>
      <c r="L27" s="72" t="s">
        <v>123</v>
      </c>
      <c r="M27" s="102" t="s">
        <v>139</v>
      </c>
      <c r="N27" s="102" t="str">
        <f>IFERROR(VLOOKUP(L27,Saldo!$D$8:$P$1009,12,FALSE),"")</f>
        <v/>
      </c>
      <c r="O27" s="119" t="str">
        <f>IFERROR(VLOOKUP(L27,Saldo!$D$8:$P$1009,13,FALSE),"")</f>
        <v/>
      </c>
      <c r="P27" s="120" t="str">
        <f>IFERROR(VLOOKUP(L27,Saldo!$D$8:$L$1009,9,FALSE),"")</f>
        <v/>
      </c>
      <c r="Q27" s="120" t="str">
        <f>IF(O27="","",SUM($P$10:P27))</f>
        <v/>
      </c>
      <c r="R27" s="121" t="str">
        <f>IFERROR(VLOOKUP(L27,Saldo!$D$8:$T$1009,17,FALSE),"")</f>
        <v/>
      </c>
      <c r="S27" s="122" t="str">
        <f t="shared" si="3"/>
        <v/>
      </c>
    </row>
    <row r="28" spans="1:27" ht="18.95" customHeight="1" x14ac:dyDescent="0.25">
      <c r="A28" s="82"/>
      <c r="C28" s="72" t="s">
        <v>64</v>
      </c>
      <c r="D28" s="102" t="s">
        <v>140</v>
      </c>
      <c r="E28" s="102" t="str">
        <f>IFERROR(VLOOKUP(C28,Saldo!$C$8:$P$1009,13,FALSE),"")</f>
        <v/>
      </c>
      <c r="F28" s="119" t="str">
        <f>IFERROR(VLOOKUP(C28,Saldo!$C$8:$P$1009,14,FALSE),"")</f>
        <v/>
      </c>
      <c r="G28" s="120" t="str">
        <f>IFERROR(VLOOKUP(C28,Saldo!$C$8:$K$1009,9,FALSE),"")</f>
        <v/>
      </c>
      <c r="H28" s="120" t="str">
        <f>IF(F28="","",SUM($G$10:G28))</f>
        <v/>
      </c>
      <c r="I28" s="121" t="str">
        <f>IFERROR(VLOOKUP(AnAbc!C28,Saldo!$C$8:$Q$1009,15,FALSE),"")</f>
        <v/>
      </c>
      <c r="J28" s="122" t="str">
        <f t="shared" si="2"/>
        <v/>
      </c>
      <c r="L28" s="72" t="s">
        <v>124</v>
      </c>
      <c r="M28" s="102" t="s">
        <v>140</v>
      </c>
      <c r="N28" s="102" t="str">
        <f>IFERROR(VLOOKUP(L28,Saldo!$D$8:$P$1009,12,FALSE),"")</f>
        <v/>
      </c>
      <c r="O28" s="119" t="str">
        <f>IFERROR(VLOOKUP(L28,Saldo!$D$8:$P$1009,13,FALSE),"")</f>
        <v/>
      </c>
      <c r="P28" s="120" t="str">
        <f>IFERROR(VLOOKUP(L28,Saldo!$D$8:$L$1009,9,FALSE),"")</f>
        <v/>
      </c>
      <c r="Q28" s="120" t="str">
        <f>IF(O28="","",SUM($P$10:P28))</f>
        <v/>
      </c>
      <c r="R28" s="121" t="str">
        <f>IFERROR(VLOOKUP(L28,Saldo!$D$8:$T$1009,17,FALSE),"")</f>
        <v/>
      </c>
      <c r="S28" s="122" t="str">
        <f t="shared" si="3"/>
        <v/>
      </c>
    </row>
    <row r="29" spans="1:27" ht="18.95" customHeight="1" x14ac:dyDescent="0.25">
      <c r="A29" s="82"/>
      <c r="C29" s="72" t="s">
        <v>65</v>
      </c>
      <c r="D29" s="102" t="s">
        <v>141</v>
      </c>
      <c r="E29" s="102" t="str">
        <f>IFERROR(VLOOKUP(C29,Saldo!$C$8:$P$1009,13,FALSE),"")</f>
        <v/>
      </c>
      <c r="F29" s="119" t="str">
        <f>IFERROR(VLOOKUP(C29,Saldo!$C$8:$P$1009,14,FALSE),"")</f>
        <v/>
      </c>
      <c r="G29" s="120" t="str">
        <f>IFERROR(VLOOKUP(C29,Saldo!$C$8:$K$1009,9,FALSE),"")</f>
        <v/>
      </c>
      <c r="H29" s="120" t="str">
        <f>IF(F29="","",SUM($G$10:G29))</f>
        <v/>
      </c>
      <c r="I29" s="121" t="str">
        <f>IFERROR(VLOOKUP(AnAbc!C29,Saldo!$C$8:$Q$1009,15,FALSE),"")</f>
        <v/>
      </c>
      <c r="J29" s="122" t="str">
        <f t="shared" si="2"/>
        <v/>
      </c>
      <c r="L29" s="72" t="s">
        <v>125</v>
      </c>
      <c r="M29" s="102" t="s">
        <v>141</v>
      </c>
      <c r="N29" s="102" t="str">
        <f>IFERROR(VLOOKUP(L29,Saldo!$D$8:$P$1009,12,FALSE),"")</f>
        <v/>
      </c>
      <c r="O29" s="119" t="str">
        <f>IFERROR(VLOOKUP(L29,Saldo!$D$8:$P$1009,13,FALSE),"")</f>
        <v/>
      </c>
      <c r="P29" s="120" t="str">
        <f>IFERROR(VLOOKUP(L29,Saldo!$D$8:$L$1009,9,FALSE),"")</f>
        <v/>
      </c>
      <c r="Q29" s="120" t="str">
        <f>IF(O29="","",SUM($P$10:P29))</f>
        <v/>
      </c>
      <c r="R29" s="121" t="str">
        <f>IFERROR(VLOOKUP(L29,Saldo!$D$8:$T$1009,17,FALSE),"")</f>
        <v/>
      </c>
      <c r="S29" s="122" t="str">
        <f t="shared" si="3"/>
        <v/>
      </c>
    </row>
    <row r="30" spans="1:27" ht="18.95" customHeight="1" x14ac:dyDescent="0.25">
      <c r="A30" s="82"/>
      <c r="C30" s="72"/>
      <c r="L30" s="72"/>
    </row>
    <row r="31" spans="1:27" ht="18.95" customHeight="1" x14ac:dyDescent="0.25">
      <c r="A31" s="82"/>
      <c r="C31" s="72"/>
      <c r="L31" s="72"/>
    </row>
    <row r="32" spans="1:27" ht="18.95" customHeight="1" thickBot="1" x14ac:dyDescent="0.3">
      <c r="A32" s="82"/>
      <c r="C32" s="72"/>
      <c r="L32" s="72"/>
    </row>
    <row r="33" spans="1:19" ht="30" customHeight="1" thickBot="1" x14ac:dyDescent="0.3">
      <c r="A33" s="82"/>
      <c r="C33" s="72"/>
      <c r="D33" s="156" t="s">
        <v>201</v>
      </c>
      <c r="E33" s="158"/>
      <c r="F33" s="158"/>
      <c r="G33" s="158"/>
      <c r="H33" s="158"/>
      <c r="I33" s="158"/>
      <c r="J33" s="157"/>
      <c r="L33" s="72"/>
      <c r="M33" s="156" t="s">
        <v>277</v>
      </c>
      <c r="N33" s="158"/>
      <c r="O33" s="158"/>
      <c r="P33" s="158"/>
      <c r="Q33" s="158"/>
      <c r="R33" s="158"/>
      <c r="S33" s="157"/>
    </row>
    <row r="34" spans="1:19" ht="45.75" thickBot="1" x14ac:dyDescent="0.3">
      <c r="A34" s="82"/>
      <c r="C34" s="72"/>
      <c r="D34" s="100" t="s">
        <v>25</v>
      </c>
      <c r="E34" s="100" t="s">
        <v>156</v>
      </c>
      <c r="F34" s="100" t="s">
        <v>155</v>
      </c>
      <c r="G34" s="100" t="s">
        <v>202</v>
      </c>
      <c r="H34" s="100" t="s">
        <v>203</v>
      </c>
      <c r="I34" s="100" t="s">
        <v>205</v>
      </c>
      <c r="J34" s="100" t="s">
        <v>204</v>
      </c>
      <c r="L34" s="72"/>
      <c r="M34" s="100" t="s">
        <v>25</v>
      </c>
      <c r="N34" s="100" t="s">
        <v>156</v>
      </c>
      <c r="O34" s="100" t="s">
        <v>155</v>
      </c>
      <c r="P34" s="100" t="s">
        <v>202</v>
      </c>
      <c r="Q34" s="100" t="s">
        <v>203</v>
      </c>
      <c r="R34" s="100" t="s">
        <v>206</v>
      </c>
      <c r="S34" s="100" t="s">
        <v>204</v>
      </c>
    </row>
    <row r="35" spans="1:19" ht="18.95" customHeight="1" x14ac:dyDescent="0.25">
      <c r="A35" s="82"/>
      <c r="C35" s="72" t="s">
        <v>66</v>
      </c>
      <c r="D35" s="102" t="s">
        <v>27</v>
      </c>
      <c r="E35" s="102" t="str">
        <f>IFERROR(VLOOKUP(C35,Saldo!$E$8:$P$1009,11,FALSE),"")</f>
        <v>C001</v>
      </c>
      <c r="F35" s="119" t="str">
        <f>IFERROR(VLOOKUP(C35,Saldo!$E$8:$P$1009,12,FALSE),"")</f>
        <v>Orange Juice 5L</v>
      </c>
      <c r="G35" s="120">
        <f>IFERROR(VLOOKUP(C35,Saldo!$E$8:$M$1009,9,FALSE),"")</f>
        <v>0.22557792692020881</v>
      </c>
      <c r="H35" s="120">
        <f>IF(F35="","",G35)</f>
        <v>0.22557792692020881</v>
      </c>
      <c r="I35" s="121">
        <f>IFERROR(VLOOKUP(C35,Saldo!$E$8:$X$1009,20,FALSE),"")</f>
        <v>6050</v>
      </c>
      <c r="J35" s="122" t="str">
        <f t="shared" ref="J35:J39" si="4">IF(F35="","",IF(H35&lt;=0.8,"A",IF(H35&gt;=0.95,"C","B")))</f>
        <v>A</v>
      </c>
      <c r="L35" s="72" t="s">
        <v>86</v>
      </c>
      <c r="M35" s="102" t="s">
        <v>27</v>
      </c>
      <c r="N35" s="102" t="str">
        <f>IFERROR(VLOOKUP(L35,Saldo!$F$8:$P$1009,10,FALSE),"")</f>
        <v>C001</v>
      </c>
      <c r="O35" s="119" t="str">
        <f>IFERROR(VLOOKUP(L35,Saldo!$F$8:$P$1009,11,FALSE),"")</f>
        <v>Orange Juice 5L</v>
      </c>
      <c r="P35" s="120">
        <f>IFERROR(VLOOKUP(L35,Saldo!$F$8:$N$1009,9,FALSE),"")</f>
        <v>0.22502744237102085</v>
      </c>
      <c r="Q35" s="120">
        <f>IF(O35="","",P35)</f>
        <v>0.22502744237102085</v>
      </c>
      <c r="R35" s="121">
        <f>IFERROR(VLOOKUP(L35,Saldo!$F$8:$Y$1009,20,FALSE),"")</f>
        <v>6150</v>
      </c>
      <c r="S35" s="122" t="str">
        <f t="shared" ref="S35:S39" si="5">IF(O35="","",IF(Q35&lt;=0.8,"A",IF(Q35&gt;=0.95,"C","B")))</f>
        <v>A</v>
      </c>
    </row>
    <row r="36" spans="1:19" ht="18.95" customHeight="1" x14ac:dyDescent="0.25">
      <c r="A36" s="82"/>
      <c r="C36" s="72" t="s">
        <v>67</v>
      </c>
      <c r="D36" s="102" t="s">
        <v>28</v>
      </c>
      <c r="E36" s="102" t="str">
        <f>IFERROR(VLOOKUP(C36,Saldo!$E$8:$P$1009,11,FALSE),"")</f>
        <v>C002</v>
      </c>
      <c r="F36" s="119" t="str">
        <f>IFERROR(VLOOKUP(C36,Saldo!$E$8:$P$1009,12,FALSE),"")</f>
        <v>Oatmeal - Pack 1kg</v>
      </c>
      <c r="G36" s="120">
        <f>IFERROR(VLOOKUP(C36,Saldo!$E$8:$M$1009,9,FALSE),"")</f>
        <v>0.14690529455630127</v>
      </c>
      <c r="H36" s="120">
        <f>IF(F36="","",SUM($G$35:G36))</f>
        <v>0.37248322147651008</v>
      </c>
      <c r="I36" s="121">
        <f>IFERROR(VLOOKUP(C36,Saldo!$E$8:$X$1009,20,FALSE),"")</f>
        <v>3940</v>
      </c>
      <c r="J36" s="122" t="str">
        <f t="shared" si="4"/>
        <v>A</v>
      </c>
      <c r="L36" s="72" t="s">
        <v>87</v>
      </c>
      <c r="M36" s="102" t="s">
        <v>28</v>
      </c>
      <c r="N36" s="102" t="str">
        <f>IFERROR(VLOOKUP(L36,Saldo!$F$8:$P$1009,10,FALSE),"")</f>
        <v>C002</v>
      </c>
      <c r="O36" s="119" t="str">
        <f>IFERROR(VLOOKUP(L36,Saldo!$F$8:$P$1009,11,FALSE),"")</f>
        <v>Oatmeal - Pack 1kg</v>
      </c>
      <c r="P36" s="120">
        <f>IFERROR(VLOOKUP(L36,Saldo!$F$8:$N$1009,9,FALSE),"")</f>
        <v>0.15404317599707282</v>
      </c>
      <c r="Q36" s="120">
        <f>IF(O36="","",SUM($P$35:P36))</f>
        <v>0.37907061836809364</v>
      </c>
      <c r="R36" s="121">
        <f>IFERROR(VLOOKUP(L36,Saldo!$F$8:$Y$1009,20,FALSE),"")</f>
        <v>4210</v>
      </c>
      <c r="S36" s="122" t="str">
        <f t="shared" si="5"/>
        <v>A</v>
      </c>
    </row>
    <row r="37" spans="1:19" ht="18.95" customHeight="1" x14ac:dyDescent="0.25">
      <c r="A37" s="82"/>
      <c r="C37" s="72" t="s">
        <v>68</v>
      </c>
      <c r="D37" s="102" t="s">
        <v>29</v>
      </c>
      <c r="E37" s="102" t="str">
        <f>IFERROR(VLOOKUP(C37,Saldo!$E$8:$P$1009,11,FALSE),"")</f>
        <v>C007</v>
      </c>
      <c r="F37" s="119" t="str">
        <f>IFERROR(VLOOKUP(C37,Saldo!$E$8:$P$1009,12,FALSE),"")</f>
        <v>Whole Wheat Bread - 500g</v>
      </c>
      <c r="G37" s="120">
        <f>IFERROR(VLOOKUP(C37,Saldo!$E$8:$M$1009,9,FALSE),"")</f>
        <v>0.14541387024608501</v>
      </c>
      <c r="H37" s="120">
        <f>IF(F37="","",SUM($G$35:G37))</f>
        <v>0.51789709172259513</v>
      </c>
      <c r="I37" s="121">
        <f>IFERROR(VLOOKUP(C37,Saldo!$E$8:$X$1009,20,FALSE),"")</f>
        <v>3900</v>
      </c>
      <c r="J37" s="122" t="str">
        <f t="shared" si="4"/>
        <v>A</v>
      </c>
      <c r="L37" s="72" t="s">
        <v>88</v>
      </c>
      <c r="M37" s="102" t="s">
        <v>29</v>
      </c>
      <c r="N37" s="102" t="str">
        <f>IFERROR(VLOOKUP(L37,Saldo!$F$8:$P$1009,10,FALSE),"")</f>
        <v>C007</v>
      </c>
      <c r="O37" s="119" t="str">
        <f>IFERROR(VLOOKUP(L37,Saldo!$F$8:$P$1009,11,FALSE),"")</f>
        <v>Whole Wheat Bread - 500g</v>
      </c>
      <c r="P37" s="120">
        <f>IFERROR(VLOOKUP(L37,Saldo!$F$8:$N$1009,9,FALSE),"")</f>
        <v>0.13721185510428102</v>
      </c>
      <c r="Q37" s="120">
        <f>IF(O37="","",SUM($P$35:P37))</f>
        <v>0.51628247347237466</v>
      </c>
      <c r="R37" s="121">
        <f>IFERROR(VLOOKUP(L37,Saldo!$F$8:$Y$1009,20,FALSE),"")</f>
        <v>3750</v>
      </c>
      <c r="S37" s="122" t="str">
        <f t="shared" si="5"/>
        <v>A</v>
      </c>
    </row>
    <row r="38" spans="1:19" ht="18.95" customHeight="1" x14ac:dyDescent="0.25">
      <c r="A38" s="82"/>
      <c r="C38" s="72" t="s">
        <v>69</v>
      </c>
      <c r="D38" s="102" t="s">
        <v>30</v>
      </c>
      <c r="E38" s="102" t="str">
        <f>IFERROR(VLOOKUP(C38,Saldo!$E$8:$P$1009,11,FALSE),"")</f>
        <v>C008</v>
      </c>
      <c r="F38" s="119" t="str">
        <f>IFERROR(VLOOKUP(C38,Saldo!$E$8:$P$1009,12,FALSE),"")</f>
        <v>Peanut Butter - 200g</v>
      </c>
      <c r="G38" s="120">
        <f>IFERROR(VLOOKUP(C38,Saldo!$E$8:$M$1009,9,FALSE),"")</f>
        <v>0.13012677106636839</v>
      </c>
      <c r="H38" s="120">
        <f>IF(F38="","",SUM($G$35:G38))</f>
        <v>0.64802386278896351</v>
      </c>
      <c r="I38" s="121">
        <f>IFERROR(VLOOKUP(C38,Saldo!$E$8:$X$1009,20,FALSE),"")</f>
        <v>3490</v>
      </c>
      <c r="J38" s="122" t="str">
        <f t="shared" si="4"/>
        <v>A</v>
      </c>
      <c r="L38" s="72" t="s">
        <v>89</v>
      </c>
      <c r="M38" s="102" t="s">
        <v>30</v>
      </c>
      <c r="N38" s="102" t="str">
        <f>IFERROR(VLOOKUP(L38,Saldo!$F$8:$P$1009,10,FALSE),"")</f>
        <v>C008</v>
      </c>
      <c r="O38" s="119" t="str">
        <f>IFERROR(VLOOKUP(L38,Saldo!$F$8:$P$1009,11,FALSE),"")</f>
        <v>Peanut Butter - 200g</v>
      </c>
      <c r="P38" s="120">
        <f>IFERROR(VLOOKUP(L38,Saldo!$F$8:$N$1009,9,FALSE),"")</f>
        <v>0.13318697402122209</v>
      </c>
      <c r="Q38" s="120">
        <f>IF(O38="","",SUM($P$35:P38))</f>
        <v>0.6494694474935967</v>
      </c>
      <c r="R38" s="121">
        <f>IFERROR(VLOOKUP(L38,Saldo!$F$8:$Y$1009,20,FALSE),"")</f>
        <v>3640</v>
      </c>
      <c r="S38" s="122" t="str">
        <f t="shared" si="5"/>
        <v>A</v>
      </c>
    </row>
    <row r="39" spans="1:19" ht="18.95" customHeight="1" x14ac:dyDescent="0.25">
      <c r="A39" s="82"/>
      <c r="C39" s="72" t="s">
        <v>70</v>
      </c>
      <c r="D39" s="102" t="s">
        <v>126</v>
      </c>
      <c r="E39" s="102" t="str">
        <f>IFERROR(VLOOKUP(C39,Saldo!$E$8:$P$1009,11,FALSE),"")</f>
        <v>C004</v>
      </c>
      <c r="F39" s="119" t="str">
        <f>IFERROR(VLOOKUP(C39,Saldo!$E$8:$P$1009,12,FALSE),"")</f>
        <v>Olive Oil - Bottle 500ml</v>
      </c>
      <c r="G39" s="120">
        <f>IFERROR(VLOOKUP(C39,Saldo!$E$8:$M$1009,9,FALSE),"")</f>
        <v>0.12434750186428038</v>
      </c>
      <c r="H39" s="120">
        <f>IF(F39="","",SUM($G$35:G39))</f>
        <v>0.77237136465324385</v>
      </c>
      <c r="I39" s="121">
        <f>IFERROR(VLOOKUP(C39,Saldo!$E$8:$X$1009,20,FALSE),"")</f>
        <v>3335</v>
      </c>
      <c r="J39" s="122" t="str">
        <f t="shared" si="4"/>
        <v>A</v>
      </c>
      <c r="L39" s="72" t="s">
        <v>90</v>
      </c>
      <c r="M39" s="102" t="s">
        <v>126</v>
      </c>
      <c r="N39" s="102" t="str">
        <f>IFERROR(VLOOKUP(L39,Saldo!$F$8:$P$1009,10,FALSE),"")</f>
        <v>C004</v>
      </c>
      <c r="O39" s="119" t="str">
        <f>IFERROR(VLOOKUP(L39,Saldo!$F$8:$P$1009,11,FALSE),"")</f>
        <v>Olive Oil - Bottle 500ml</v>
      </c>
      <c r="P39" s="120">
        <f>IFERROR(VLOOKUP(L39,Saldo!$F$8:$N$1009,9,FALSE),"")</f>
        <v>0.12952799121844127</v>
      </c>
      <c r="Q39" s="120">
        <f>IF(O39="","",SUM($P$35:P39))</f>
        <v>0.77899743871203797</v>
      </c>
      <c r="R39" s="121">
        <f>IFERROR(VLOOKUP(L39,Saldo!$F$8:$Y$1009,20,FALSE),"")</f>
        <v>3540</v>
      </c>
      <c r="S39" s="122" t="str">
        <f t="shared" si="5"/>
        <v>A</v>
      </c>
    </row>
    <row r="40" spans="1:19" ht="18.95" customHeight="1" x14ac:dyDescent="0.25">
      <c r="A40" s="82"/>
      <c r="C40" s="72" t="s">
        <v>71</v>
      </c>
      <c r="D40" s="102" t="s">
        <v>127</v>
      </c>
      <c r="E40" s="102" t="str">
        <f>IFERROR(VLOOKUP(C40,Saldo!$E$8:$P$1009,11,FALSE),"")</f>
        <v>C003</v>
      </c>
      <c r="F40" s="119" t="str">
        <f>IFERROR(VLOOKUP(C40,Saldo!$E$8:$P$1009,12,FALSE),"")</f>
        <v>Vegan Cheese Pack 450g</v>
      </c>
      <c r="G40" s="120">
        <f>IFERROR(VLOOKUP(C40,Saldo!$E$8:$M$1009,9,FALSE),"")</f>
        <v>0.12378821774794929</v>
      </c>
      <c r="H40" s="120">
        <f>IF(F40="","",SUM($G$35:G40))</f>
        <v>0.8961595824011932</v>
      </c>
      <c r="I40" s="121">
        <f>IFERROR(VLOOKUP(C40,Saldo!$E$8:$X$1009,20,FALSE),"")</f>
        <v>3320</v>
      </c>
      <c r="J40" s="122" t="str">
        <f>IF(F40="","",IF(H40&lt;=0.8,"A",IF(H40&gt;=0.95,"C","B")))</f>
        <v>B</v>
      </c>
      <c r="L40" s="72" t="s">
        <v>91</v>
      </c>
      <c r="M40" s="102" t="s">
        <v>127</v>
      </c>
      <c r="N40" s="102" t="str">
        <f>IFERROR(VLOOKUP(L40,Saldo!$F$8:$P$1009,10,FALSE),"")</f>
        <v>C003</v>
      </c>
      <c r="O40" s="119" t="str">
        <f>IFERROR(VLOOKUP(L40,Saldo!$F$8:$P$1009,11,FALSE),"")</f>
        <v>Vegan Cheese Pack 450g</v>
      </c>
      <c r="P40" s="120">
        <f>IFERROR(VLOOKUP(L40,Saldo!$F$8:$N$1009,9,FALSE),"")</f>
        <v>0.11708744968898646</v>
      </c>
      <c r="Q40" s="120">
        <f>IF(O40="","",SUM($P$35:P40))</f>
        <v>0.8960848884010244</v>
      </c>
      <c r="R40" s="121">
        <f>IFERROR(VLOOKUP(L40,Saldo!$F$8:$Y$1009,20,FALSE),"")</f>
        <v>3200</v>
      </c>
      <c r="S40" s="122" t="str">
        <f>IF(O40="","",IF(Q40&lt;=0.8,"A",IF(Q40&gt;=0.95,"C","B")))</f>
        <v>B</v>
      </c>
    </row>
    <row r="41" spans="1:19" ht="18.95" customHeight="1" x14ac:dyDescent="0.25">
      <c r="A41" s="82"/>
      <c r="C41" s="72" t="s">
        <v>72</v>
      </c>
      <c r="D41" s="102" t="s">
        <v>128</v>
      </c>
      <c r="E41" s="102" t="str">
        <f>IFERROR(VLOOKUP(C41,Saldo!$E$8:$P$1009,11,FALSE),"")</f>
        <v>C005</v>
      </c>
      <c r="F41" s="119" t="str">
        <f>IFERROR(VLOOKUP(C41,Saldo!$E$8:$P$1009,12,FALSE),"")</f>
        <v>Brazilian Nuts - Pack 200g</v>
      </c>
      <c r="G41" s="120">
        <f>IFERROR(VLOOKUP(C41,Saldo!$E$8:$M$1009,9,FALSE),"")</f>
        <v>9.7874720357941841E-2</v>
      </c>
      <c r="H41" s="120">
        <f>IF(F41="","",SUM($G$35:G41))</f>
        <v>0.99403430275913507</v>
      </c>
      <c r="I41" s="121">
        <f>IFERROR(VLOOKUP(C41,Saldo!$E$8:$X$1009,20,FALSE),"")</f>
        <v>2625</v>
      </c>
      <c r="J41" s="122" t="str">
        <f t="shared" ref="J41:J54" si="6">IF(F41="","",IF(H41&lt;=0.8,"A",IF(H41&gt;=0.95,"C","B")))</f>
        <v>C</v>
      </c>
      <c r="L41" s="72" t="s">
        <v>92</v>
      </c>
      <c r="M41" s="102" t="s">
        <v>128</v>
      </c>
      <c r="N41" s="102" t="str">
        <f>IFERROR(VLOOKUP(L41,Saldo!$F$8:$P$1009,10,FALSE),"")</f>
        <v>C005</v>
      </c>
      <c r="O41" s="119" t="str">
        <f>IFERROR(VLOOKUP(L41,Saldo!$F$8:$P$1009,11,FALSE),"")</f>
        <v>Brazilian Nuts - Pack 200g</v>
      </c>
      <c r="P41" s="120">
        <f>IFERROR(VLOOKUP(L41,Saldo!$F$8:$N$1009,9,FALSE),"")</f>
        <v>9.3304061470911082E-2</v>
      </c>
      <c r="Q41" s="120">
        <f>IF(O41="","",SUM($P$35:P41))</f>
        <v>0.98938894987193549</v>
      </c>
      <c r="R41" s="121">
        <f>IFERROR(VLOOKUP(L41,Saldo!$F$8:$Y$1009,20,FALSE),"")</f>
        <v>2550</v>
      </c>
      <c r="S41" s="122" t="str">
        <f t="shared" ref="S41:S54" si="7">IF(O41="","",IF(Q41&lt;=0.8,"A",IF(Q41&gt;=0.95,"C","B")))</f>
        <v>C</v>
      </c>
    </row>
    <row r="42" spans="1:19" ht="18.95" customHeight="1" x14ac:dyDescent="0.25">
      <c r="A42" s="82"/>
      <c r="C42" s="72" t="s">
        <v>73</v>
      </c>
      <c r="D42" s="102" t="s">
        <v>129</v>
      </c>
      <c r="E42" s="102" t="str">
        <f>IFERROR(VLOOKUP(C42,Saldo!$E$8:$P$1009,11,FALSE),"")</f>
        <v>C006</v>
      </c>
      <c r="F42" s="119" t="str">
        <f>IFERROR(VLOOKUP(C42,Saldo!$E$8:$P$1009,12,FALSE),"")</f>
        <v>Pure Honey - Jar 500g</v>
      </c>
      <c r="G42" s="120">
        <f>IFERROR(VLOOKUP(C42,Saldo!$E$8:$M$1009,9,FALSE),"")</f>
        <v>5.9656972408650257E-3</v>
      </c>
      <c r="H42" s="120">
        <f>IF(F42="","",SUM($G$35:G42))</f>
        <v>1</v>
      </c>
      <c r="I42" s="121">
        <f>IFERROR(VLOOKUP(C42,Saldo!$E$8:$X$1009,20,FALSE),"")</f>
        <v>160</v>
      </c>
      <c r="J42" s="122" t="str">
        <f t="shared" si="6"/>
        <v>C</v>
      </c>
      <c r="L42" s="72" t="s">
        <v>93</v>
      </c>
      <c r="M42" s="102" t="s">
        <v>129</v>
      </c>
      <c r="N42" s="102" t="str">
        <f>IFERROR(VLOOKUP(L42,Saldo!$F$8:$P$1009,10,FALSE),"")</f>
        <v>C006</v>
      </c>
      <c r="O42" s="119" t="str">
        <f>IFERROR(VLOOKUP(L42,Saldo!$F$8:$P$1009,11,FALSE),"")</f>
        <v>Pure Honey - Jar 500g</v>
      </c>
      <c r="P42" s="120">
        <f>IFERROR(VLOOKUP(L42,Saldo!$F$8:$N$1009,9,FALSE),"")</f>
        <v>1.0611050128064398E-2</v>
      </c>
      <c r="Q42" s="120">
        <f>IF(O42="","",SUM($P$35:P42))</f>
        <v>0.99999999999999989</v>
      </c>
      <c r="R42" s="121">
        <f>IFERROR(VLOOKUP(L42,Saldo!$F$8:$Y$1009,20,FALSE),"")</f>
        <v>290</v>
      </c>
      <c r="S42" s="122" t="str">
        <f t="shared" si="7"/>
        <v>C</v>
      </c>
    </row>
    <row r="43" spans="1:19" ht="18.95" customHeight="1" x14ac:dyDescent="0.25">
      <c r="A43" s="82"/>
      <c r="C43" s="72" t="s">
        <v>74</v>
      </c>
      <c r="D43" s="102" t="s">
        <v>130</v>
      </c>
      <c r="E43" s="102" t="str">
        <f>IFERROR(VLOOKUP(C43,Saldo!$E$8:$P$1009,11,FALSE),"")</f>
        <v/>
      </c>
      <c r="F43" s="119" t="str">
        <f>IFERROR(VLOOKUP(C43,Saldo!$E$8:$P$1009,12,FALSE),"")</f>
        <v/>
      </c>
      <c r="G43" s="120" t="str">
        <f>IFERROR(VLOOKUP(C43,Saldo!$E$8:$M$1009,9,FALSE),"")</f>
        <v/>
      </c>
      <c r="H43" s="120" t="str">
        <f>IF(F43="","",SUM($G$35:G43))</f>
        <v/>
      </c>
      <c r="I43" s="121" t="str">
        <f>IFERROR(VLOOKUP(C43,Saldo!$E$8:$X$1009,20,FALSE),"")</f>
        <v/>
      </c>
      <c r="J43" s="122" t="str">
        <f t="shared" si="6"/>
        <v/>
      </c>
      <c r="L43" s="72" t="s">
        <v>94</v>
      </c>
      <c r="M43" s="102" t="s">
        <v>130</v>
      </c>
      <c r="N43" s="102" t="str">
        <f>IFERROR(VLOOKUP(L43,Saldo!$F$8:$P$1009,10,FALSE),"")</f>
        <v/>
      </c>
      <c r="O43" s="119" t="str">
        <f>IFERROR(VLOOKUP(L43,Saldo!$F$8:$P$1009,11,FALSE),"")</f>
        <v/>
      </c>
      <c r="P43" s="120" t="str">
        <f>IFERROR(VLOOKUP(L43,Saldo!$F$8:$N$1009,9,FALSE),"")</f>
        <v/>
      </c>
      <c r="Q43" s="120" t="str">
        <f>IF(O43="","",SUM($P$35:P43))</f>
        <v/>
      </c>
      <c r="R43" s="121" t="str">
        <f>IFERROR(VLOOKUP(L43,Saldo!$F$8:$Y$1009,20,FALSE),"")</f>
        <v/>
      </c>
      <c r="S43" s="122" t="str">
        <f t="shared" si="7"/>
        <v/>
      </c>
    </row>
    <row r="44" spans="1:19" ht="18.95" customHeight="1" x14ac:dyDescent="0.25">
      <c r="A44" s="82"/>
      <c r="C44" s="72" t="s">
        <v>75</v>
      </c>
      <c r="D44" s="102" t="s">
        <v>131</v>
      </c>
      <c r="E44" s="102" t="str">
        <f>IFERROR(VLOOKUP(C44,Saldo!$E$8:$P$1009,11,FALSE),"")</f>
        <v/>
      </c>
      <c r="F44" s="119" t="str">
        <f>IFERROR(VLOOKUP(C44,Saldo!$E$8:$P$1009,12,FALSE),"")</f>
        <v/>
      </c>
      <c r="G44" s="120" t="str">
        <f>IFERROR(VLOOKUP(C44,Saldo!$E$8:$M$1009,9,FALSE),"")</f>
        <v/>
      </c>
      <c r="H44" s="120" t="str">
        <f>IF(F44="","",SUM($G$35:G44))</f>
        <v/>
      </c>
      <c r="I44" s="121" t="str">
        <f>IFERROR(VLOOKUP(C44,Saldo!$E$8:$X$1009,20,FALSE),"")</f>
        <v/>
      </c>
      <c r="J44" s="122" t="str">
        <f t="shared" si="6"/>
        <v/>
      </c>
      <c r="L44" s="72" t="s">
        <v>95</v>
      </c>
      <c r="M44" s="102" t="s">
        <v>131</v>
      </c>
      <c r="N44" s="102" t="str">
        <f>IFERROR(VLOOKUP(L44,Saldo!$F$8:$P$1009,10,FALSE),"")</f>
        <v/>
      </c>
      <c r="O44" s="119" t="str">
        <f>IFERROR(VLOOKUP(L44,Saldo!$F$8:$P$1009,11,FALSE),"")</f>
        <v/>
      </c>
      <c r="P44" s="120" t="str">
        <f>IFERROR(VLOOKUP(L44,Saldo!$F$8:$N$1009,9,FALSE),"")</f>
        <v/>
      </c>
      <c r="Q44" s="120" t="str">
        <f>IF(O44="","",SUM($P$35:P44))</f>
        <v/>
      </c>
      <c r="R44" s="121" t="str">
        <f>IFERROR(VLOOKUP(L44,Saldo!$F$8:$Y$1009,20,FALSE),"")</f>
        <v/>
      </c>
      <c r="S44" s="122" t="str">
        <f t="shared" si="7"/>
        <v/>
      </c>
    </row>
    <row r="45" spans="1:19" ht="18.95" customHeight="1" x14ac:dyDescent="0.25">
      <c r="A45" s="82"/>
      <c r="C45" s="72" t="s">
        <v>76</v>
      </c>
      <c r="D45" s="102" t="s">
        <v>132</v>
      </c>
      <c r="E45" s="102" t="str">
        <f>IFERROR(VLOOKUP(C45,Saldo!$E$8:$P$1009,11,FALSE),"")</f>
        <v/>
      </c>
      <c r="F45" s="119" t="str">
        <f>IFERROR(VLOOKUP(C45,Saldo!$E$8:$P$1009,12,FALSE),"")</f>
        <v/>
      </c>
      <c r="G45" s="120" t="str">
        <f>IFERROR(VLOOKUP(C45,Saldo!$E$8:$M$1009,9,FALSE),"")</f>
        <v/>
      </c>
      <c r="H45" s="120" t="str">
        <f>IF(F45="","",SUM($G$35:G45))</f>
        <v/>
      </c>
      <c r="I45" s="121" t="str">
        <f>IFERROR(VLOOKUP(C45,Saldo!$E$8:$X$1009,20,FALSE),"")</f>
        <v/>
      </c>
      <c r="J45" s="122" t="str">
        <f t="shared" si="6"/>
        <v/>
      </c>
      <c r="L45" s="72" t="s">
        <v>96</v>
      </c>
      <c r="M45" s="102" t="s">
        <v>132</v>
      </c>
      <c r="N45" s="102" t="str">
        <f>IFERROR(VLOOKUP(L45,Saldo!$F$8:$P$1009,10,FALSE),"")</f>
        <v/>
      </c>
      <c r="O45" s="119" t="str">
        <f>IFERROR(VLOOKUP(L45,Saldo!$F$8:$P$1009,11,FALSE),"")</f>
        <v/>
      </c>
      <c r="P45" s="120" t="str">
        <f>IFERROR(VLOOKUP(L45,Saldo!$F$8:$N$1009,9,FALSE),"")</f>
        <v/>
      </c>
      <c r="Q45" s="120" t="str">
        <f>IF(O45="","",SUM($P$35:P45))</f>
        <v/>
      </c>
      <c r="R45" s="121" t="str">
        <f>IFERROR(VLOOKUP(L45,Saldo!$F$8:$Y$1009,20,FALSE),"")</f>
        <v/>
      </c>
      <c r="S45" s="122" t="str">
        <f t="shared" si="7"/>
        <v/>
      </c>
    </row>
    <row r="46" spans="1:19" ht="18.95" customHeight="1" x14ac:dyDescent="0.25">
      <c r="A46" s="82"/>
      <c r="C46" s="72" t="s">
        <v>77</v>
      </c>
      <c r="D46" s="102" t="s">
        <v>133</v>
      </c>
      <c r="E46" s="102" t="str">
        <f>IFERROR(VLOOKUP(C46,Saldo!$E$8:$P$1009,11,FALSE),"")</f>
        <v/>
      </c>
      <c r="F46" s="119" t="str">
        <f>IFERROR(VLOOKUP(C46,Saldo!$E$8:$P$1009,12,FALSE),"")</f>
        <v/>
      </c>
      <c r="G46" s="120" t="str">
        <f>IFERROR(VLOOKUP(C46,Saldo!$E$8:$M$1009,9,FALSE),"")</f>
        <v/>
      </c>
      <c r="H46" s="120" t="str">
        <f>IF(F46="","",SUM($G$35:G46))</f>
        <v/>
      </c>
      <c r="I46" s="121" t="str">
        <f>IFERROR(VLOOKUP(C46,Saldo!$E$8:$X$1009,20,FALSE),"")</f>
        <v/>
      </c>
      <c r="J46" s="122" t="str">
        <f t="shared" si="6"/>
        <v/>
      </c>
      <c r="L46" s="72" t="s">
        <v>97</v>
      </c>
      <c r="M46" s="102" t="s">
        <v>133</v>
      </c>
      <c r="N46" s="102" t="str">
        <f>IFERROR(VLOOKUP(L46,Saldo!$F$8:$P$1009,10,FALSE),"")</f>
        <v/>
      </c>
      <c r="O46" s="119" t="str">
        <f>IFERROR(VLOOKUP(L46,Saldo!$F$8:$P$1009,11,FALSE),"")</f>
        <v/>
      </c>
      <c r="P46" s="120" t="str">
        <f>IFERROR(VLOOKUP(L46,Saldo!$F$8:$N$1009,9,FALSE),"")</f>
        <v/>
      </c>
      <c r="Q46" s="120" t="str">
        <f>IF(O46="","",SUM($P$35:P46))</f>
        <v/>
      </c>
      <c r="R46" s="121" t="str">
        <f>IFERROR(VLOOKUP(L46,Saldo!$F$8:$Y$1009,20,FALSE),"")</f>
        <v/>
      </c>
      <c r="S46" s="122" t="str">
        <f t="shared" si="7"/>
        <v/>
      </c>
    </row>
    <row r="47" spans="1:19" ht="18.95" customHeight="1" x14ac:dyDescent="0.25">
      <c r="A47" s="82"/>
      <c r="C47" s="72" t="s">
        <v>78</v>
      </c>
      <c r="D47" s="102" t="s">
        <v>134</v>
      </c>
      <c r="E47" s="102" t="str">
        <f>IFERROR(VLOOKUP(C47,Saldo!$E$8:$P$1009,11,FALSE),"")</f>
        <v/>
      </c>
      <c r="F47" s="119" t="str">
        <f>IFERROR(VLOOKUP(C47,Saldo!$E$8:$P$1009,12,FALSE),"")</f>
        <v/>
      </c>
      <c r="G47" s="120" t="str">
        <f>IFERROR(VLOOKUP(C47,Saldo!$E$8:$M$1009,9,FALSE),"")</f>
        <v/>
      </c>
      <c r="H47" s="120" t="str">
        <f>IF(F47="","",SUM($G$35:G47))</f>
        <v/>
      </c>
      <c r="I47" s="121" t="str">
        <f>IFERROR(VLOOKUP(C47,Saldo!$E$8:$X$1009,20,FALSE),"")</f>
        <v/>
      </c>
      <c r="J47" s="122" t="str">
        <f t="shared" si="6"/>
        <v/>
      </c>
      <c r="L47" s="72" t="s">
        <v>98</v>
      </c>
      <c r="M47" s="102" t="s">
        <v>134</v>
      </c>
      <c r="N47" s="102" t="str">
        <f>IFERROR(VLOOKUP(L47,Saldo!$F$8:$P$1009,10,FALSE),"")</f>
        <v/>
      </c>
      <c r="O47" s="119" t="str">
        <f>IFERROR(VLOOKUP(L47,Saldo!$F$8:$P$1009,11,FALSE),"")</f>
        <v/>
      </c>
      <c r="P47" s="120" t="str">
        <f>IFERROR(VLOOKUP(L47,Saldo!$F$8:$N$1009,9,FALSE),"")</f>
        <v/>
      </c>
      <c r="Q47" s="120" t="str">
        <f>IF(O47="","",SUM($P$35:P47))</f>
        <v/>
      </c>
      <c r="R47" s="121" t="str">
        <f>IFERROR(VLOOKUP(L47,Saldo!$F$8:$Y$1009,20,FALSE),"")</f>
        <v/>
      </c>
      <c r="S47" s="122" t="str">
        <f t="shared" si="7"/>
        <v/>
      </c>
    </row>
    <row r="48" spans="1:19" ht="18.95" customHeight="1" x14ac:dyDescent="0.25">
      <c r="A48" s="82"/>
      <c r="C48" s="72" t="s">
        <v>79</v>
      </c>
      <c r="D48" s="102" t="s">
        <v>135</v>
      </c>
      <c r="E48" s="102" t="str">
        <f>IFERROR(VLOOKUP(C48,Saldo!$E$8:$P$1009,11,FALSE),"")</f>
        <v/>
      </c>
      <c r="F48" s="119" t="str">
        <f>IFERROR(VLOOKUP(C48,Saldo!$E$8:$P$1009,12,FALSE),"")</f>
        <v/>
      </c>
      <c r="G48" s="120" t="str">
        <f>IFERROR(VLOOKUP(C48,Saldo!$E$8:$M$1009,9,FALSE),"")</f>
        <v/>
      </c>
      <c r="H48" s="120" t="str">
        <f>IF(F48="","",SUM($G$35:G48))</f>
        <v/>
      </c>
      <c r="I48" s="121" t="str">
        <f>IFERROR(VLOOKUP(C48,Saldo!$E$8:$X$1009,20,FALSE),"")</f>
        <v/>
      </c>
      <c r="J48" s="122" t="str">
        <f t="shared" si="6"/>
        <v/>
      </c>
      <c r="L48" s="72" t="s">
        <v>99</v>
      </c>
      <c r="M48" s="102" t="s">
        <v>135</v>
      </c>
      <c r="N48" s="102" t="str">
        <f>IFERROR(VLOOKUP(L48,Saldo!$F$8:$P$1009,10,FALSE),"")</f>
        <v/>
      </c>
      <c r="O48" s="119" t="str">
        <f>IFERROR(VLOOKUP(L48,Saldo!$F$8:$P$1009,11,FALSE),"")</f>
        <v/>
      </c>
      <c r="P48" s="120" t="str">
        <f>IFERROR(VLOOKUP(L48,Saldo!$F$8:$N$1009,9,FALSE),"")</f>
        <v/>
      </c>
      <c r="Q48" s="120" t="str">
        <f>IF(O48="","",SUM($P$35:P48))</f>
        <v/>
      </c>
      <c r="R48" s="121" t="str">
        <f>IFERROR(VLOOKUP(L48,Saldo!$F$8:$Y$1009,20,FALSE),"")</f>
        <v/>
      </c>
      <c r="S48" s="122" t="str">
        <f t="shared" si="7"/>
        <v/>
      </c>
    </row>
    <row r="49" spans="1:19" ht="18.95" customHeight="1" x14ac:dyDescent="0.25">
      <c r="A49" s="82"/>
      <c r="C49" s="72" t="s">
        <v>80</v>
      </c>
      <c r="D49" s="102" t="s">
        <v>136</v>
      </c>
      <c r="E49" s="102" t="str">
        <f>IFERROR(VLOOKUP(C49,Saldo!$E$8:$P$1009,11,FALSE),"")</f>
        <v/>
      </c>
      <c r="F49" s="119" t="str">
        <f>IFERROR(VLOOKUP(C49,Saldo!$E$8:$P$1009,12,FALSE),"")</f>
        <v/>
      </c>
      <c r="G49" s="120" t="str">
        <f>IFERROR(VLOOKUP(C49,Saldo!$E$8:$M$1009,9,FALSE),"")</f>
        <v/>
      </c>
      <c r="H49" s="120" t="str">
        <f>IF(F49="","",SUM($G$35:G49))</f>
        <v/>
      </c>
      <c r="I49" s="121" t="str">
        <f>IFERROR(VLOOKUP(C49,Saldo!$E$8:$X$1009,20,FALSE),"")</f>
        <v/>
      </c>
      <c r="J49" s="122" t="str">
        <f t="shared" si="6"/>
        <v/>
      </c>
      <c r="L49" s="72" t="s">
        <v>100</v>
      </c>
      <c r="M49" s="102" t="s">
        <v>136</v>
      </c>
      <c r="N49" s="102" t="str">
        <f>IFERROR(VLOOKUP(L49,Saldo!$F$8:$P$1009,10,FALSE),"")</f>
        <v/>
      </c>
      <c r="O49" s="119" t="str">
        <f>IFERROR(VLOOKUP(L49,Saldo!$F$8:$P$1009,11,FALSE),"")</f>
        <v/>
      </c>
      <c r="P49" s="120" t="str">
        <f>IFERROR(VLOOKUP(L49,Saldo!$F$8:$N$1009,9,FALSE),"")</f>
        <v/>
      </c>
      <c r="Q49" s="120" t="str">
        <f>IF(O49="","",SUM($P$35:P49))</f>
        <v/>
      </c>
      <c r="R49" s="121" t="str">
        <f>IFERROR(VLOOKUP(L49,Saldo!$F$8:$Y$1009,20,FALSE),"")</f>
        <v/>
      </c>
      <c r="S49" s="122" t="str">
        <f t="shared" si="7"/>
        <v/>
      </c>
    </row>
    <row r="50" spans="1:19" ht="18.95" customHeight="1" x14ac:dyDescent="0.25">
      <c r="A50" s="82"/>
      <c r="C50" s="72" t="s">
        <v>81</v>
      </c>
      <c r="D50" s="102" t="s">
        <v>137</v>
      </c>
      <c r="E50" s="102" t="str">
        <f>IFERROR(VLOOKUP(C50,Saldo!$E$8:$P$1009,11,FALSE),"")</f>
        <v/>
      </c>
      <c r="F50" s="119" t="str">
        <f>IFERROR(VLOOKUP(C50,Saldo!$E$8:$P$1009,12,FALSE),"")</f>
        <v/>
      </c>
      <c r="G50" s="120" t="str">
        <f>IFERROR(VLOOKUP(C50,Saldo!$E$8:$M$1009,9,FALSE),"")</f>
        <v/>
      </c>
      <c r="H50" s="120" t="str">
        <f>IF(F50="","",SUM($G$35:G50))</f>
        <v/>
      </c>
      <c r="I50" s="121" t="str">
        <f>IFERROR(VLOOKUP(C50,Saldo!$E$8:$X$1009,20,FALSE),"")</f>
        <v/>
      </c>
      <c r="J50" s="122" t="str">
        <f t="shared" si="6"/>
        <v/>
      </c>
      <c r="L50" s="72" t="s">
        <v>101</v>
      </c>
      <c r="M50" s="102" t="s">
        <v>137</v>
      </c>
      <c r="N50" s="102" t="str">
        <f>IFERROR(VLOOKUP(L50,Saldo!$F$8:$P$1009,10,FALSE),"")</f>
        <v/>
      </c>
      <c r="O50" s="119" t="str">
        <f>IFERROR(VLOOKUP(L50,Saldo!$F$8:$P$1009,11,FALSE),"")</f>
        <v/>
      </c>
      <c r="P50" s="120" t="str">
        <f>IFERROR(VLOOKUP(L50,Saldo!$F$8:$N$1009,9,FALSE),"")</f>
        <v/>
      </c>
      <c r="Q50" s="120" t="str">
        <f>IF(O50="","",SUM($P$35:P50))</f>
        <v/>
      </c>
      <c r="R50" s="121" t="str">
        <f>IFERROR(VLOOKUP(L50,Saldo!$F$8:$Y$1009,20,FALSE),"")</f>
        <v/>
      </c>
      <c r="S50" s="122" t="str">
        <f t="shared" si="7"/>
        <v/>
      </c>
    </row>
    <row r="51" spans="1:19" ht="18.95" customHeight="1" x14ac:dyDescent="0.25">
      <c r="A51" s="82"/>
      <c r="C51" s="72" t="s">
        <v>82</v>
      </c>
      <c r="D51" s="102" t="s">
        <v>138</v>
      </c>
      <c r="E51" s="102" t="str">
        <f>IFERROR(VLOOKUP(C51,Saldo!$E$8:$P$1009,11,FALSE),"")</f>
        <v/>
      </c>
      <c r="F51" s="119" t="str">
        <f>IFERROR(VLOOKUP(C51,Saldo!$E$8:$P$1009,12,FALSE),"")</f>
        <v/>
      </c>
      <c r="G51" s="120" t="str">
        <f>IFERROR(VLOOKUP(C51,Saldo!$E$8:$M$1009,9,FALSE),"")</f>
        <v/>
      </c>
      <c r="H51" s="120" t="str">
        <f>IF(F51="","",SUM($G$35:G51))</f>
        <v/>
      </c>
      <c r="I51" s="121" t="str">
        <f>IFERROR(VLOOKUP(C51,Saldo!$E$8:$X$1009,20,FALSE),"")</f>
        <v/>
      </c>
      <c r="J51" s="122" t="str">
        <f t="shared" si="6"/>
        <v/>
      </c>
      <c r="L51" s="72" t="s">
        <v>102</v>
      </c>
      <c r="M51" s="102" t="s">
        <v>138</v>
      </c>
      <c r="N51" s="102" t="str">
        <f>IFERROR(VLOOKUP(L51,Saldo!$F$8:$P$1009,10,FALSE),"")</f>
        <v/>
      </c>
      <c r="O51" s="119" t="str">
        <f>IFERROR(VLOOKUP(L51,Saldo!$F$8:$P$1009,11,FALSE),"")</f>
        <v/>
      </c>
      <c r="P51" s="120" t="str">
        <f>IFERROR(VLOOKUP(L51,Saldo!$F$8:$N$1009,9,FALSE),"")</f>
        <v/>
      </c>
      <c r="Q51" s="120" t="str">
        <f>IF(O51="","",SUM($P$35:P51))</f>
        <v/>
      </c>
      <c r="R51" s="121" t="str">
        <f>IFERROR(VLOOKUP(L51,Saldo!$F$8:$Y$1009,20,FALSE),"")</f>
        <v/>
      </c>
      <c r="S51" s="122" t="str">
        <f t="shared" si="7"/>
        <v/>
      </c>
    </row>
    <row r="52" spans="1:19" ht="18.95" customHeight="1" x14ac:dyDescent="0.25">
      <c r="A52" s="82"/>
      <c r="C52" s="72" t="s">
        <v>83</v>
      </c>
      <c r="D52" s="102" t="s">
        <v>139</v>
      </c>
      <c r="E52" s="102" t="str">
        <f>IFERROR(VLOOKUP(C52,Saldo!$E$8:$P$1009,11,FALSE),"")</f>
        <v/>
      </c>
      <c r="F52" s="119" t="str">
        <f>IFERROR(VLOOKUP(C52,Saldo!$E$8:$P$1009,12,FALSE),"")</f>
        <v/>
      </c>
      <c r="G52" s="120" t="str">
        <f>IFERROR(VLOOKUP(C52,Saldo!$E$8:$M$1009,9,FALSE),"")</f>
        <v/>
      </c>
      <c r="H52" s="120" t="str">
        <f>IF(F52="","",SUM($G$35:G52))</f>
        <v/>
      </c>
      <c r="I52" s="121" t="str">
        <f>IFERROR(VLOOKUP(C52,Saldo!$E$8:$X$1009,20,FALSE),"")</f>
        <v/>
      </c>
      <c r="J52" s="122" t="str">
        <f t="shared" si="6"/>
        <v/>
      </c>
      <c r="L52" s="72" t="s">
        <v>103</v>
      </c>
      <c r="M52" s="102" t="s">
        <v>139</v>
      </c>
      <c r="N52" s="102" t="str">
        <f>IFERROR(VLOOKUP(L52,Saldo!$F$8:$P$1009,10,FALSE),"")</f>
        <v/>
      </c>
      <c r="O52" s="119" t="str">
        <f>IFERROR(VLOOKUP(L52,Saldo!$F$8:$P$1009,11,FALSE),"")</f>
        <v/>
      </c>
      <c r="P52" s="120" t="str">
        <f>IFERROR(VLOOKUP(L52,Saldo!$F$8:$N$1009,9,FALSE),"")</f>
        <v/>
      </c>
      <c r="Q52" s="120" t="str">
        <f>IF(O52="","",SUM($P$35:P52))</f>
        <v/>
      </c>
      <c r="R52" s="121" t="str">
        <f>IFERROR(VLOOKUP(L52,Saldo!$F$8:$Y$1009,20,FALSE),"")</f>
        <v/>
      </c>
      <c r="S52" s="122" t="str">
        <f t="shared" si="7"/>
        <v/>
      </c>
    </row>
    <row r="53" spans="1:19" ht="18.95" customHeight="1" x14ac:dyDescent="0.25">
      <c r="A53" s="82"/>
      <c r="C53" s="72" t="s">
        <v>84</v>
      </c>
      <c r="D53" s="102" t="s">
        <v>140</v>
      </c>
      <c r="E53" s="102" t="str">
        <f>IFERROR(VLOOKUP(C53,Saldo!$E$8:$P$1009,11,FALSE),"")</f>
        <v/>
      </c>
      <c r="F53" s="119" t="str">
        <f>IFERROR(VLOOKUP(C53,Saldo!$E$8:$P$1009,12,FALSE),"")</f>
        <v/>
      </c>
      <c r="G53" s="120" t="str">
        <f>IFERROR(VLOOKUP(C53,Saldo!$E$8:$M$1009,9,FALSE),"")</f>
        <v/>
      </c>
      <c r="H53" s="120" t="str">
        <f>IF(F53="","",SUM($G$35:G53))</f>
        <v/>
      </c>
      <c r="I53" s="121" t="str">
        <f>IFERROR(VLOOKUP(C53,Saldo!$E$8:$X$1009,20,FALSE),"")</f>
        <v/>
      </c>
      <c r="J53" s="122" t="str">
        <f t="shared" si="6"/>
        <v/>
      </c>
      <c r="L53" s="72" t="s">
        <v>104</v>
      </c>
      <c r="M53" s="102" t="s">
        <v>140</v>
      </c>
      <c r="N53" s="102" t="str">
        <f>IFERROR(VLOOKUP(L53,Saldo!$F$8:$P$1009,10,FALSE),"")</f>
        <v/>
      </c>
      <c r="O53" s="119" t="str">
        <f>IFERROR(VLOOKUP(L53,Saldo!$F$8:$P$1009,11,FALSE),"")</f>
        <v/>
      </c>
      <c r="P53" s="120" t="str">
        <f>IFERROR(VLOOKUP(L53,Saldo!$F$8:$N$1009,9,FALSE),"")</f>
        <v/>
      </c>
      <c r="Q53" s="120" t="str">
        <f>IF(O53="","",SUM($P$35:P53))</f>
        <v/>
      </c>
      <c r="R53" s="121" t="str">
        <f>IFERROR(VLOOKUP(L53,Saldo!$F$8:$Y$1009,20,FALSE),"")</f>
        <v/>
      </c>
      <c r="S53" s="122" t="str">
        <f t="shared" si="7"/>
        <v/>
      </c>
    </row>
    <row r="54" spans="1:19" ht="18.95" customHeight="1" x14ac:dyDescent="0.25">
      <c r="A54" s="82"/>
      <c r="C54" s="72" t="s">
        <v>85</v>
      </c>
      <c r="D54" s="102" t="s">
        <v>141</v>
      </c>
      <c r="E54" s="102" t="str">
        <f>IFERROR(VLOOKUP(C54,Saldo!$E$8:$P$1009,11,FALSE),"")</f>
        <v/>
      </c>
      <c r="F54" s="119" t="str">
        <f>IFERROR(VLOOKUP(C54,Saldo!$E$8:$P$1009,12,FALSE),"")</f>
        <v/>
      </c>
      <c r="G54" s="120" t="str">
        <f>IFERROR(VLOOKUP(C54,Saldo!$E$8:$M$1009,9,FALSE),"")</f>
        <v/>
      </c>
      <c r="H54" s="120" t="str">
        <f>IF(F54="","",SUM($G$35:G54))</f>
        <v/>
      </c>
      <c r="I54" s="121" t="str">
        <f>IFERROR(VLOOKUP(C54,Saldo!$E$8:$X$1009,20,FALSE),"")</f>
        <v/>
      </c>
      <c r="J54" s="122" t="str">
        <f t="shared" si="6"/>
        <v/>
      </c>
      <c r="L54" s="72" t="s">
        <v>105</v>
      </c>
      <c r="M54" s="102" t="s">
        <v>141</v>
      </c>
      <c r="N54" s="102" t="str">
        <f>IFERROR(VLOOKUP(L54,Saldo!$F$8:$P$1009,10,FALSE),"")</f>
        <v/>
      </c>
      <c r="O54" s="119" t="str">
        <f>IFERROR(VLOOKUP(L54,Saldo!$F$8:$P$1009,11,FALSE),"")</f>
        <v/>
      </c>
      <c r="P54" s="120" t="str">
        <f>IFERROR(VLOOKUP(L54,Saldo!$F$8:$N$1009,9,FALSE),"")</f>
        <v/>
      </c>
      <c r="Q54" s="120" t="str">
        <f>IF(O54="","",SUM($P$35:P54))</f>
        <v/>
      </c>
      <c r="R54" s="121" t="str">
        <f>IFERROR(VLOOKUP(L54,Saldo!$F$8:$Y$1009,20,FALSE),"")</f>
        <v/>
      </c>
      <c r="S54" s="122" t="str">
        <f t="shared" si="7"/>
        <v/>
      </c>
    </row>
    <row r="55" spans="1:19" ht="18.95" customHeight="1" x14ac:dyDescent="0.25"/>
    <row r="56" spans="1:19" ht="18.95" hidden="1" customHeight="1" x14ac:dyDescent="0.25"/>
    <row r="57" spans="1:19" ht="18.95" hidden="1" customHeight="1" x14ac:dyDescent="0.25"/>
    <row r="58" spans="1:19" ht="18.95" hidden="1" customHeight="1" x14ac:dyDescent="0.25"/>
    <row r="59" spans="1:19" ht="18.95" hidden="1" customHeight="1" x14ac:dyDescent="0.25"/>
    <row r="60" spans="1:19" ht="18.95" hidden="1" customHeight="1" x14ac:dyDescent="0.25"/>
    <row r="61" spans="1:19" ht="18.95" hidden="1" customHeight="1" x14ac:dyDescent="0.25"/>
    <row r="62" spans="1:19" ht="18.95" hidden="1" customHeight="1" x14ac:dyDescent="0.25"/>
    <row r="63" spans="1:19" ht="18.95" hidden="1" customHeight="1" x14ac:dyDescent="0.25"/>
    <row r="64" spans="1:19" ht="18.95" hidden="1" customHeight="1" x14ac:dyDescent="0.25"/>
    <row r="65" ht="18.95" hidden="1" customHeight="1" x14ac:dyDescent="0.25"/>
    <row r="66" ht="18.95" hidden="1" customHeight="1" x14ac:dyDescent="0.25"/>
    <row r="67" ht="18.95" hidden="1" customHeight="1" x14ac:dyDescent="0.25"/>
    <row r="68" ht="18.95" hidden="1" customHeight="1" x14ac:dyDescent="0.25"/>
    <row r="69" ht="18.95" hidden="1" customHeight="1" x14ac:dyDescent="0.25"/>
    <row r="70" ht="18.95" hidden="1" customHeight="1" x14ac:dyDescent="0.25"/>
    <row r="71" ht="18.95" hidden="1" customHeight="1" x14ac:dyDescent="0.25"/>
    <row r="72" ht="18.95" hidden="1" customHeight="1" x14ac:dyDescent="0.25"/>
    <row r="73" ht="18.95" hidden="1" customHeight="1" x14ac:dyDescent="0.25"/>
    <row r="74" ht="18.95" hidden="1" customHeight="1" x14ac:dyDescent="0.25"/>
    <row r="75" ht="18.95" hidden="1" customHeight="1" x14ac:dyDescent="0.25"/>
    <row r="76" ht="18.95" hidden="1" customHeight="1" x14ac:dyDescent="0.25"/>
    <row r="77" ht="18.95" hidden="1" customHeight="1" x14ac:dyDescent="0.25"/>
    <row r="78" ht="18.95" hidden="1" customHeight="1" x14ac:dyDescent="0.25"/>
    <row r="79" ht="18.95" hidden="1" customHeight="1" x14ac:dyDescent="0.25"/>
    <row r="80" ht="18.95" hidden="1" customHeight="1" x14ac:dyDescent="0.25"/>
    <row r="81" ht="18.95" hidden="1" customHeight="1" x14ac:dyDescent="0.25"/>
    <row r="82" ht="18.95" hidden="1" customHeight="1" x14ac:dyDescent="0.25"/>
    <row r="83" ht="18.95" hidden="1" customHeight="1" x14ac:dyDescent="0.25"/>
    <row r="84" ht="18.95" hidden="1" customHeight="1" x14ac:dyDescent="0.25"/>
    <row r="85" ht="18.95" hidden="1" customHeight="1" x14ac:dyDescent="0.25"/>
    <row r="86" ht="18.95" hidden="1" customHeight="1" x14ac:dyDescent="0.25"/>
    <row r="87" ht="18.95" hidden="1" customHeight="1" x14ac:dyDescent="0.25"/>
    <row r="88" ht="18.95" hidden="1" customHeight="1" x14ac:dyDescent="0.25"/>
    <row r="89" ht="18.95" hidden="1" customHeight="1" x14ac:dyDescent="0.25"/>
    <row r="90" ht="18.95" hidden="1" customHeight="1" x14ac:dyDescent="0.25"/>
    <row r="91" ht="18.95" hidden="1" customHeight="1" x14ac:dyDescent="0.25"/>
    <row r="92" ht="18.95" hidden="1" customHeight="1" x14ac:dyDescent="0.25"/>
    <row r="93" ht="18.95" hidden="1" customHeight="1" x14ac:dyDescent="0.25"/>
    <row r="94" ht="18.95" hidden="1" customHeight="1" x14ac:dyDescent="0.25"/>
    <row r="95" ht="18.95" hidden="1" customHeight="1" x14ac:dyDescent="0.25"/>
    <row r="96" ht="18.95" hidden="1" customHeight="1" x14ac:dyDescent="0.25"/>
    <row r="97" ht="18.95" hidden="1" customHeight="1" x14ac:dyDescent="0.25"/>
    <row r="98" ht="18.95" hidden="1" customHeight="1" x14ac:dyDescent="0.25"/>
    <row r="99" ht="18.95" hidden="1" customHeight="1" x14ac:dyDescent="0.25"/>
    <row r="100" ht="18.95" hidden="1" customHeight="1" x14ac:dyDescent="0.25"/>
    <row r="101" ht="18.95" hidden="1" customHeight="1" x14ac:dyDescent="0.25"/>
    <row r="102" ht="18.95" hidden="1" customHeight="1" x14ac:dyDescent="0.25"/>
    <row r="103" ht="18.95" hidden="1" customHeight="1" x14ac:dyDescent="0.25"/>
    <row r="104" ht="18.95" hidden="1" customHeight="1" x14ac:dyDescent="0.25"/>
    <row r="105" ht="18.95" hidden="1" customHeight="1" x14ac:dyDescent="0.25"/>
    <row r="106" ht="18.95" hidden="1" customHeight="1" x14ac:dyDescent="0.25"/>
    <row r="107" ht="18.95" hidden="1" customHeight="1" x14ac:dyDescent="0.25"/>
    <row r="108" ht="18.95" hidden="1" customHeight="1" x14ac:dyDescent="0.25"/>
    <row r="109" ht="18.95" hidden="1" customHeight="1" x14ac:dyDescent="0.25"/>
    <row r="110" ht="18.95" hidden="1" customHeight="1" x14ac:dyDescent="0.25"/>
    <row r="111" ht="18.95" hidden="1" customHeight="1" x14ac:dyDescent="0.25"/>
    <row r="112" ht="18.95" hidden="1" customHeight="1" x14ac:dyDescent="0.25"/>
    <row r="113" ht="18.95" hidden="1" customHeight="1" x14ac:dyDescent="0.25"/>
    <row r="114" ht="18.95" hidden="1" customHeight="1" x14ac:dyDescent="0.25"/>
    <row r="115" ht="18.95" hidden="1" customHeight="1" x14ac:dyDescent="0.25"/>
    <row r="116" ht="18.95" hidden="1" customHeight="1" x14ac:dyDescent="0.25"/>
    <row r="117" ht="18.95" hidden="1" customHeight="1" x14ac:dyDescent="0.25"/>
    <row r="118" ht="18.95" hidden="1" customHeight="1" x14ac:dyDescent="0.25"/>
    <row r="119" ht="18.95" hidden="1" customHeight="1" x14ac:dyDescent="0.25"/>
    <row r="120" ht="18.95" hidden="1" customHeight="1" x14ac:dyDescent="0.25"/>
    <row r="121" ht="18.95" hidden="1" customHeight="1" x14ac:dyDescent="0.25"/>
    <row r="122" ht="18.95" hidden="1" customHeight="1" x14ac:dyDescent="0.25"/>
    <row r="123" ht="18.95" hidden="1" customHeight="1" x14ac:dyDescent="0.25"/>
    <row r="124" ht="18.95" hidden="1" customHeight="1" x14ac:dyDescent="0.25"/>
    <row r="125" ht="18.95" hidden="1" customHeight="1" x14ac:dyDescent="0.25"/>
    <row r="126" ht="18.95" hidden="1" customHeight="1" x14ac:dyDescent="0.25"/>
    <row r="127" ht="18.95" hidden="1" customHeight="1" x14ac:dyDescent="0.25"/>
    <row r="128" ht="18.95" hidden="1" customHeight="1" x14ac:dyDescent="0.25"/>
    <row r="129" ht="18.95" hidden="1" customHeight="1" x14ac:dyDescent="0.25"/>
    <row r="130" ht="18.95" hidden="1" customHeight="1" x14ac:dyDescent="0.25"/>
    <row r="131" ht="18.95" hidden="1" customHeight="1" x14ac:dyDescent="0.25"/>
    <row r="132" ht="18.95" hidden="1" customHeight="1" x14ac:dyDescent="0.25"/>
    <row r="133" ht="18.95" hidden="1" customHeight="1" x14ac:dyDescent="0.25"/>
    <row r="134" ht="18.95" hidden="1" customHeight="1" x14ac:dyDescent="0.25"/>
    <row r="135" ht="18.95" hidden="1" customHeight="1" x14ac:dyDescent="0.25"/>
    <row r="136" ht="18.95" hidden="1" customHeight="1" x14ac:dyDescent="0.25"/>
    <row r="137" ht="18.95" hidden="1" customHeight="1" x14ac:dyDescent="0.25"/>
    <row r="138" ht="18.95" hidden="1" customHeight="1" x14ac:dyDescent="0.25"/>
    <row r="139" ht="18.95" hidden="1" customHeight="1" x14ac:dyDescent="0.25"/>
    <row r="140" ht="18.95" hidden="1" customHeight="1" x14ac:dyDescent="0.25"/>
    <row r="141" ht="18.95" hidden="1" customHeight="1" x14ac:dyDescent="0.25"/>
    <row r="142" ht="18.95" hidden="1" customHeight="1" x14ac:dyDescent="0.25"/>
    <row r="143" ht="18.95" hidden="1" customHeight="1" x14ac:dyDescent="0.25"/>
    <row r="144" ht="18.95" hidden="1" customHeight="1" x14ac:dyDescent="0.25"/>
    <row r="145" ht="18.95" hidden="1" customHeight="1" x14ac:dyDescent="0.25"/>
    <row r="146" ht="18.95" hidden="1" customHeight="1" x14ac:dyDescent="0.25"/>
    <row r="147" ht="18.95" hidden="1" customHeight="1" x14ac:dyDescent="0.25"/>
    <row r="148" ht="18.95" hidden="1" customHeight="1" x14ac:dyDescent="0.25"/>
    <row r="149" ht="18.95" hidden="1" customHeight="1" x14ac:dyDescent="0.25"/>
    <row r="150" ht="18.95" hidden="1" customHeight="1" x14ac:dyDescent="0.25"/>
    <row r="151" ht="18.95" hidden="1" customHeight="1" x14ac:dyDescent="0.25"/>
    <row r="152" ht="18.95" hidden="1" customHeight="1" x14ac:dyDescent="0.25"/>
    <row r="153" ht="18.95" hidden="1" customHeight="1" x14ac:dyDescent="0.25"/>
    <row r="154" ht="18.95" hidden="1" customHeight="1" x14ac:dyDescent="0.25"/>
    <row r="155" ht="18.95" hidden="1" customHeight="1" x14ac:dyDescent="0.25"/>
    <row r="156" ht="18.95" hidden="1" customHeight="1" x14ac:dyDescent="0.25"/>
    <row r="157" ht="18.95" hidden="1" customHeight="1" x14ac:dyDescent="0.25"/>
    <row r="158" ht="18.95" hidden="1" customHeight="1" x14ac:dyDescent="0.25"/>
    <row r="159" ht="18.95" hidden="1" customHeight="1" x14ac:dyDescent="0.25"/>
    <row r="160" ht="18.95" hidden="1" customHeight="1" x14ac:dyDescent="0.25"/>
    <row r="161" ht="18.95" hidden="1" customHeight="1" x14ac:dyDescent="0.25"/>
    <row r="162" ht="18.95" hidden="1" customHeight="1" x14ac:dyDescent="0.25"/>
    <row r="163" ht="18.95" hidden="1" customHeight="1" x14ac:dyDescent="0.25"/>
    <row r="164" ht="18.95" hidden="1" customHeight="1" x14ac:dyDescent="0.25"/>
    <row r="165" ht="18.95" hidden="1" customHeight="1" x14ac:dyDescent="0.25"/>
    <row r="166" ht="18.95" hidden="1" customHeight="1" x14ac:dyDescent="0.25"/>
    <row r="167" ht="18.95" hidden="1" customHeight="1" x14ac:dyDescent="0.25"/>
    <row r="168" ht="18.95" hidden="1" customHeight="1" x14ac:dyDescent="0.25"/>
    <row r="169" ht="18.95" hidden="1" customHeight="1" x14ac:dyDescent="0.25"/>
    <row r="170" ht="18.95" hidden="1" customHeight="1" x14ac:dyDescent="0.25"/>
    <row r="171" ht="18.95" hidden="1" customHeight="1" x14ac:dyDescent="0.25"/>
    <row r="172" ht="18.95" hidden="1" customHeight="1" x14ac:dyDescent="0.25"/>
    <row r="173" ht="18.95" hidden="1" customHeight="1" x14ac:dyDescent="0.25"/>
    <row r="174" ht="18.95" hidden="1" customHeight="1" x14ac:dyDescent="0.25"/>
    <row r="175" ht="18.95" hidden="1" customHeight="1" x14ac:dyDescent="0.25"/>
    <row r="176" ht="18.95" hidden="1" customHeight="1" x14ac:dyDescent="0.25"/>
    <row r="177" ht="18.95" hidden="1" customHeight="1" x14ac:dyDescent="0.25"/>
    <row r="178" ht="18.95" hidden="1" customHeight="1" x14ac:dyDescent="0.25"/>
    <row r="179" ht="18.95" hidden="1" customHeight="1" x14ac:dyDescent="0.25"/>
    <row r="180" ht="18.95" hidden="1" customHeight="1" x14ac:dyDescent="0.25"/>
    <row r="181" ht="18.95" hidden="1" customHeight="1" x14ac:dyDescent="0.25"/>
    <row r="182" ht="18.95" hidden="1" customHeight="1" x14ac:dyDescent="0.25"/>
    <row r="183" ht="18.95" hidden="1" customHeight="1" x14ac:dyDescent="0.25"/>
    <row r="184" ht="18.95" hidden="1" customHeight="1" x14ac:dyDescent="0.25"/>
    <row r="185" ht="18.95" hidden="1" customHeight="1" x14ac:dyDescent="0.25"/>
    <row r="186" ht="18.95" hidden="1" customHeight="1" x14ac:dyDescent="0.25"/>
    <row r="187" ht="18.95" hidden="1" customHeight="1" x14ac:dyDescent="0.25"/>
    <row r="188" ht="18.95" hidden="1" customHeight="1" x14ac:dyDescent="0.25"/>
    <row r="189" ht="18.95" hidden="1" customHeight="1" x14ac:dyDescent="0.25"/>
    <row r="190" ht="18.95" hidden="1" customHeight="1" x14ac:dyDescent="0.25"/>
    <row r="191" ht="18.95" hidden="1" customHeight="1" x14ac:dyDescent="0.25"/>
    <row r="192" ht="18.95" hidden="1" customHeight="1" x14ac:dyDescent="0.25"/>
    <row r="193" ht="18.95" hidden="1" customHeight="1" x14ac:dyDescent="0.25"/>
    <row r="194" ht="18.95" hidden="1" customHeight="1" x14ac:dyDescent="0.25"/>
    <row r="195" ht="18.95" hidden="1" customHeight="1" x14ac:dyDescent="0.25"/>
    <row r="196" ht="18.95" hidden="1" customHeight="1" x14ac:dyDescent="0.25"/>
    <row r="197" ht="18.95" hidden="1" customHeight="1" x14ac:dyDescent="0.25"/>
    <row r="198" ht="18.95" hidden="1" customHeight="1" x14ac:dyDescent="0.25"/>
    <row r="199" ht="18.95" hidden="1" customHeight="1" x14ac:dyDescent="0.25"/>
    <row r="200" ht="18.95" hidden="1" customHeight="1" x14ac:dyDescent="0.25"/>
    <row r="201" ht="18.95" hidden="1" customHeight="1" x14ac:dyDescent="0.25"/>
    <row r="202" ht="18.95" hidden="1" customHeight="1" x14ac:dyDescent="0.25"/>
    <row r="203" ht="18.95" hidden="1" customHeight="1" x14ac:dyDescent="0.25"/>
    <row r="204" ht="18.95" hidden="1" customHeight="1" x14ac:dyDescent="0.25"/>
    <row r="205" ht="18.95" hidden="1" customHeight="1" x14ac:dyDescent="0.25"/>
    <row r="206" ht="18.95" hidden="1" customHeight="1" x14ac:dyDescent="0.25"/>
    <row r="207" ht="18.95" hidden="1" customHeight="1" x14ac:dyDescent="0.25"/>
    <row r="208" ht="18.95" hidden="1" customHeight="1" x14ac:dyDescent="0.25"/>
    <row r="209" ht="18.95" hidden="1" customHeight="1" x14ac:dyDescent="0.25"/>
    <row r="210" ht="18.95" hidden="1" customHeight="1" x14ac:dyDescent="0.25"/>
    <row r="211" ht="18.95" hidden="1" customHeight="1" x14ac:dyDescent="0.25"/>
    <row r="212" ht="18.95" hidden="1" customHeight="1" x14ac:dyDescent="0.25"/>
    <row r="213" ht="18.95" hidden="1" customHeight="1" x14ac:dyDescent="0.25"/>
    <row r="214" ht="18.95" hidden="1" customHeight="1" x14ac:dyDescent="0.25"/>
    <row r="215" ht="18.95" hidden="1" customHeight="1" x14ac:dyDescent="0.25"/>
    <row r="216" ht="18.95" hidden="1" customHeight="1" x14ac:dyDescent="0.25"/>
    <row r="217" ht="18.95" hidden="1" customHeight="1" x14ac:dyDescent="0.25"/>
    <row r="218" ht="18.95" hidden="1" customHeight="1" x14ac:dyDescent="0.25"/>
    <row r="219" ht="18.95" hidden="1" customHeight="1" x14ac:dyDescent="0.25"/>
    <row r="220" ht="18.95" hidden="1" customHeight="1" x14ac:dyDescent="0.25"/>
    <row r="221" ht="18.95" hidden="1" customHeight="1" x14ac:dyDescent="0.25"/>
    <row r="222" ht="18.95" hidden="1" customHeight="1" x14ac:dyDescent="0.25"/>
    <row r="223" ht="18.95" hidden="1" customHeight="1" x14ac:dyDescent="0.25"/>
    <row r="224" ht="18.95" hidden="1" customHeight="1" x14ac:dyDescent="0.25"/>
    <row r="225" ht="18.95" hidden="1" customHeight="1" x14ac:dyDescent="0.25"/>
    <row r="226" ht="18.95" hidden="1" customHeight="1" x14ac:dyDescent="0.25"/>
    <row r="227" ht="18.95" hidden="1" customHeight="1" x14ac:dyDescent="0.25"/>
    <row r="228" ht="18.95" hidden="1" customHeight="1" x14ac:dyDescent="0.25"/>
    <row r="229" ht="18.95" hidden="1" customHeight="1" x14ac:dyDescent="0.25"/>
    <row r="230" ht="18.95" hidden="1" customHeight="1" x14ac:dyDescent="0.25"/>
    <row r="231" ht="18.95" hidden="1" customHeight="1" x14ac:dyDescent="0.25"/>
    <row r="232" ht="18.95" hidden="1" customHeight="1" x14ac:dyDescent="0.25"/>
    <row r="233" ht="18.95" hidden="1" customHeight="1" x14ac:dyDescent="0.25"/>
    <row r="234" ht="18.95" hidden="1" customHeight="1" x14ac:dyDescent="0.25"/>
    <row r="235" ht="18.95" hidden="1" customHeight="1" x14ac:dyDescent="0.25"/>
    <row r="236" ht="18.95" hidden="1" customHeight="1" x14ac:dyDescent="0.25"/>
    <row r="237" ht="18.95" hidden="1" customHeight="1" x14ac:dyDescent="0.25"/>
    <row r="238" ht="18.95" hidden="1" customHeight="1" x14ac:dyDescent="0.25"/>
    <row r="239" ht="18.95" hidden="1" customHeight="1" x14ac:dyDescent="0.25"/>
    <row r="240" ht="18.95" hidden="1" customHeight="1" x14ac:dyDescent="0.25"/>
    <row r="241" ht="18.95" hidden="1" customHeight="1" x14ac:dyDescent="0.25"/>
    <row r="242" ht="18.95" hidden="1" customHeight="1" x14ac:dyDescent="0.25"/>
    <row r="243" ht="18.95" hidden="1" customHeight="1" x14ac:dyDescent="0.25"/>
    <row r="244" ht="18.95" hidden="1" customHeight="1" x14ac:dyDescent="0.25"/>
    <row r="245" ht="18.95" hidden="1" customHeight="1" x14ac:dyDescent="0.25"/>
    <row r="246" ht="18.95" hidden="1" customHeight="1" x14ac:dyDescent="0.25"/>
    <row r="247" ht="18.95" hidden="1" customHeight="1" x14ac:dyDescent="0.25"/>
    <row r="248" ht="18.95" hidden="1" customHeight="1" x14ac:dyDescent="0.25"/>
    <row r="249" ht="18.95" hidden="1" customHeight="1" x14ac:dyDescent="0.25"/>
    <row r="250" ht="18.95" hidden="1" customHeight="1" x14ac:dyDescent="0.25"/>
    <row r="251" ht="18.95" hidden="1" customHeight="1" x14ac:dyDescent="0.25"/>
    <row r="252" ht="18.95" hidden="1" customHeight="1" x14ac:dyDescent="0.25"/>
    <row r="253" ht="18.95" hidden="1" customHeight="1" x14ac:dyDescent="0.25"/>
    <row r="254" ht="18.95" hidden="1" customHeight="1" x14ac:dyDescent="0.25"/>
    <row r="255" ht="18.95" hidden="1" customHeight="1" x14ac:dyDescent="0.25"/>
    <row r="256" ht="18.95" hidden="1" customHeight="1" x14ac:dyDescent="0.25"/>
    <row r="257" ht="18.95" hidden="1" customHeight="1" x14ac:dyDescent="0.25"/>
    <row r="258" ht="18.95" hidden="1" customHeight="1" x14ac:dyDescent="0.25"/>
    <row r="259" ht="18.95" hidden="1" customHeight="1" x14ac:dyDescent="0.25"/>
    <row r="260" ht="18.95" hidden="1" customHeight="1" x14ac:dyDescent="0.25"/>
    <row r="261" ht="18.95" hidden="1" customHeight="1" x14ac:dyDescent="0.25"/>
    <row r="262" ht="18.95" hidden="1" customHeight="1" x14ac:dyDescent="0.25"/>
    <row r="263" ht="18.95" hidden="1" customHeight="1" x14ac:dyDescent="0.25"/>
    <row r="264" ht="18.95" hidden="1" customHeight="1" x14ac:dyDescent="0.25"/>
    <row r="265" ht="18.95" hidden="1" customHeight="1" x14ac:dyDescent="0.25"/>
    <row r="266" ht="18.95" hidden="1" customHeight="1" x14ac:dyDescent="0.25"/>
    <row r="267" ht="18.95" hidden="1" customHeight="1" x14ac:dyDescent="0.25"/>
    <row r="268" ht="18.95" hidden="1" customHeight="1" x14ac:dyDescent="0.25"/>
    <row r="269" ht="18.95" hidden="1" customHeight="1" x14ac:dyDescent="0.25"/>
    <row r="270" ht="18.95" hidden="1" customHeight="1" x14ac:dyDescent="0.25"/>
    <row r="271" ht="18.95" hidden="1" customHeight="1" x14ac:dyDescent="0.25"/>
    <row r="272" ht="18.95" hidden="1" customHeight="1" x14ac:dyDescent="0.25"/>
    <row r="273" ht="18.95" hidden="1" customHeight="1" x14ac:dyDescent="0.25"/>
    <row r="274" ht="18.95" hidden="1" customHeight="1" x14ac:dyDescent="0.25"/>
    <row r="275" ht="18.95" hidden="1" customHeight="1" x14ac:dyDescent="0.25"/>
    <row r="276" ht="18.95" hidden="1" customHeight="1" x14ac:dyDescent="0.25"/>
    <row r="277" ht="18.95" hidden="1" customHeight="1" x14ac:dyDescent="0.25"/>
    <row r="278" ht="18.95" hidden="1" customHeight="1" x14ac:dyDescent="0.25"/>
    <row r="279" ht="18.95" hidden="1" customHeight="1" x14ac:dyDescent="0.25"/>
    <row r="280" ht="18.95" hidden="1" customHeight="1" x14ac:dyDescent="0.25"/>
    <row r="281" ht="18.95" hidden="1" customHeight="1" x14ac:dyDescent="0.25"/>
    <row r="282" ht="18.95" hidden="1" customHeight="1" x14ac:dyDescent="0.25"/>
    <row r="283" ht="18.95" hidden="1" customHeight="1" x14ac:dyDescent="0.25"/>
    <row r="284" ht="18.95" hidden="1" customHeight="1" x14ac:dyDescent="0.25"/>
    <row r="285" ht="18.95" hidden="1" customHeight="1" x14ac:dyDescent="0.25"/>
    <row r="286" ht="18.95" hidden="1" customHeight="1" x14ac:dyDescent="0.25"/>
    <row r="287" ht="18.95" hidden="1" customHeight="1" x14ac:dyDescent="0.25"/>
    <row r="288" ht="18.95" hidden="1" customHeight="1" x14ac:dyDescent="0.25"/>
    <row r="289" ht="18.95" hidden="1" customHeight="1" x14ac:dyDescent="0.25"/>
    <row r="290" ht="18.95" hidden="1" customHeight="1" x14ac:dyDescent="0.25"/>
    <row r="291" ht="18.95" hidden="1" customHeight="1" x14ac:dyDescent="0.25"/>
    <row r="292" ht="18.95" hidden="1" customHeight="1" x14ac:dyDescent="0.25"/>
    <row r="293" ht="18.95" hidden="1" customHeight="1" x14ac:dyDescent="0.25"/>
    <row r="294" ht="18.95" hidden="1" customHeight="1" x14ac:dyDescent="0.25"/>
    <row r="295" ht="18.95" hidden="1" customHeight="1" x14ac:dyDescent="0.25"/>
    <row r="296" ht="18.95" hidden="1" customHeight="1" x14ac:dyDescent="0.25"/>
    <row r="297" ht="18.95" hidden="1" customHeight="1" x14ac:dyDescent="0.25"/>
    <row r="298" ht="18.95" hidden="1" customHeight="1" x14ac:dyDescent="0.25"/>
    <row r="299" ht="18.95" hidden="1" customHeight="1" x14ac:dyDescent="0.25"/>
    <row r="300" ht="18.95" hidden="1" customHeight="1" x14ac:dyDescent="0.25"/>
    <row r="301" ht="18.95" hidden="1" customHeight="1" x14ac:dyDescent="0.25"/>
    <row r="302" ht="18.95" hidden="1" customHeight="1" x14ac:dyDescent="0.25"/>
    <row r="303" ht="18.95" hidden="1" customHeight="1" x14ac:dyDescent="0.25"/>
    <row r="304" ht="18.95" hidden="1" customHeight="1" x14ac:dyDescent="0.25"/>
    <row r="305" ht="18.95" hidden="1" customHeight="1" x14ac:dyDescent="0.25"/>
    <row r="306" ht="18.95" hidden="1" customHeight="1" x14ac:dyDescent="0.25"/>
    <row r="307" ht="18.95" hidden="1" customHeight="1" x14ac:dyDescent="0.25"/>
    <row r="308" ht="18.95" hidden="1" customHeight="1" x14ac:dyDescent="0.25"/>
    <row r="309" ht="18.95" hidden="1" customHeight="1" x14ac:dyDescent="0.25"/>
    <row r="310" ht="18.95" hidden="1" customHeight="1" x14ac:dyDescent="0.25"/>
    <row r="311" ht="18.95" hidden="1" customHeight="1" x14ac:dyDescent="0.25"/>
    <row r="312" ht="18.95" hidden="1" customHeight="1" x14ac:dyDescent="0.25"/>
    <row r="313" ht="18.95" hidden="1" customHeight="1" x14ac:dyDescent="0.25"/>
    <row r="314" ht="18.95" hidden="1" customHeight="1" x14ac:dyDescent="0.25"/>
    <row r="315" ht="18.95" hidden="1" customHeight="1" x14ac:dyDescent="0.25"/>
    <row r="316" ht="18.95" hidden="1" customHeight="1" x14ac:dyDescent="0.25"/>
    <row r="317" ht="18.95" hidden="1" customHeight="1" x14ac:dyDescent="0.25"/>
    <row r="318" ht="18.95" hidden="1" customHeight="1" x14ac:dyDescent="0.25"/>
    <row r="319" ht="18.95" hidden="1" customHeight="1" x14ac:dyDescent="0.25"/>
    <row r="320" ht="18.95" hidden="1" customHeight="1" x14ac:dyDescent="0.25"/>
    <row r="321" ht="18.95" hidden="1" customHeight="1" x14ac:dyDescent="0.25"/>
    <row r="322" ht="18.95" hidden="1" customHeight="1" x14ac:dyDescent="0.25"/>
    <row r="323" ht="18.95" hidden="1" customHeight="1" x14ac:dyDescent="0.25"/>
    <row r="324" ht="18.95" hidden="1" customHeight="1" x14ac:dyDescent="0.25"/>
    <row r="325" ht="18.95" hidden="1" customHeight="1" x14ac:dyDescent="0.25"/>
    <row r="326" ht="18.95" hidden="1" customHeight="1" x14ac:dyDescent="0.25"/>
    <row r="327" ht="18.95" hidden="1" customHeight="1" x14ac:dyDescent="0.25"/>
    <row r="328" ht="18.95" hidden="1" customHeight="1" x14ac:dyDescent="0.25"/>
    <row r="329" ht="18.95" hidden="1" customHeight="1" x14ac:dyDescent="0.25"/>
    <row r="330" ht="18.95" hidden="1" customHeight="1" x14ac:dyDescent="0.25"/>
    <row r="331" ht="18.95" hidden="1" customHeight="1" x14ac:dyDescent="0.25"/>
    <row r="332" ht="18.95" hidden="1" customHeight="1" x14ac:dyDescent="0.25"/>
    <row r="333" ht="18.95" hidden="1" customHeight="1" x14ac:dyDescent="0.25"/>
    <row r="334" ht="18.95" hidden="1" customHeight="1" x14ac:dyDescent="0.25"/>
    <row r="335" ht="18.95" hidden="1" customHeight="1" x14ac:dyDescent="0.25"/>
    <row r="336" ht="18.95" hidden="1" customHeight="1" x14ac:dyDescent="0.25"/>
    <row r="337" ht="18.95" hidden="1" customHeight="1" x14ac:dyDescent="0.25"/>
    <row r="338" ht="18.95" hidden="1" customHeight="1" x14ac:dyDescent="0.25"/>
    <row r="339" ht="18.95" hidden="1" customHeight="1" x14ac:dyDescent="0.25"/>
    <row r="340" ht="18.95" hidden="1" customHeight="1" x14ac:dyDescent="0.25"/>
    <row r="341" ht="18.95" hidden="1" customHeight="1" x14ac:dyDescent="0.25"/>
    <row r="342" ht="18.95" hidden="1" customHeight="1" x14ac:dyDescent="0.25"/>
    <row r="343" ht="18.95" hidden="1" customHeight="1" x14ac:dyDescent="0.25"/>
    <row r="344" ht="18.95" hidden="1" customHeight="1" x14ac:dyDescent="0.25"/>
    <row r="345" ht="18.95" hidden="1" customHeight="1" x14ac:dyDescent="0.25"/>
    <row r="346" ht="18.95" hidden="1" customHeight="1" x14ac:dyDescent="0.25"/>
    <row r="347" ht="18.95" hidden="1" customHeight="1" x14ac:dyDescent="0.25"/>
    <row r="348" ht="18.95" hidden="1" customHeight="1" x14ac:dyDescent="0.25"/>
    <row r="349" ht="18.95" hidden="1" customHeight="1" x14ac:dyDescent="0.25"/>
    <row r="350" ht="18.95" hidden="1" customHeight="1" x14ac:dyDescent="0.25"/>
    <row r="351" ht="18.95" hidden="1" customHeight="1" x14ac:dyDescent="0.25"/>
    <row r="352" ht="18.95" hidden="1" customHeight="1" x14ac:dyDescent="0.25"/>
    <row r="353" ht="18.95" hidden="1" customHeight="1" x14ac:dyDescent="0.25"/>
    <row r="354" ht="18.95" hidden="1" customHeight="1" x14ac:dyDescent="0.25"/>
    <row r="355" ht="18.95" hidden="1" customHeight="1" x14ac:dyDescent="0.25"/>
    <row r="356" ht="18.95" hidden="1" customHeight="1" x14ac:dyDescent="0.25"/>
    <row r="357" ht="18.95" hidden="1" customHeight="1" x14ac:dyDescent="0.25"/>
    <row r="358" ht="18.95" hidden="1" customHeight="1" x14ac:dyDescent="0.25"/>
    <row r="359" ht="18.95" hidden="1" customHeight="1" x14ac:dyDescent="0.25"/>
    <row r="360" ht="18.95" hidden="1" customHeight="1" x14ac:dyDescent="0.25"/>
    <row r="361" ht="18.95" hidden="1" customHeight="1" x14ac:dyDescent="0.25"/>
    <row r="362" ht="18.95" hidden="1" customHeight="1" x14ac:dyDescent="0.25"/>
    <row r="363" ht="18.95" hidden="1" customHeight="1" x14ac:dyDescent="0.25"/>
    <row r="364" ht="18.95" hidden="1" customHeight="1" x14ac:dyDescent="0.25"/>
    <row r="365" ht="18.95" hidden="1" customHeight="1" x14ac:dyDescent="0.25"/>
    <row r="366" ht="18.95" hidden="1" customHeight="1" x14ac:dyDescent="0.25"/>
    <row r="367" ht="18.95" hidden="1" customHeight="1" x14ac:dyDescent="0.25"/>
    <row r="368" ht="18.95" hidden="1" customHeight="1" x14ac:dyDescent="0.25"/>
    <row r="369" ht="18.95" hidden="1" customHeight="1" x14ac:dyDescent="0.25"/>
    <row r="370" ht="18.95" hidden="1" customHeight="1" x14ac:dyDescent="0.25"/>
    <row r="371" ht="18.95" hidden="1" customHeight="1" x14ac:dyDescent="0.25"/>
    <row r="372" ht="18.95" hidden="1" customHeight="1" x14ac:dyDescent="0.25"/>
    <row r="373" ht="18.95" hidden="1" customHeight="1" x14ac:dyDescent="0.25"/>
    <row r="374" ht="18.95" hidden="1" customHeight="1" x14ac:dyDescent="0.25"/>
    <row r="375" ht="18.95" hidden="1" customHeight="1" x14ac:dyDescent="0.25"/>
    <row r="376" ht="18.95" hidden="1" customHeight="1" x14ac:dyDescent="0.25"/>
    <row r="377" ht="18.95" hidden="1" customHeight="1" x14ac:dyDescent="0.25"/>
    <row r="378" ht="18.95" hidden="1" customHeight="1" x14ac:dyDescent="0.25"/>
    <row r="379" ht="18.95" hidden="1" customHeight="1" x14ac:dyDescent="0.25"/>
    <row r="380" ht="18.95" hidden="1" customHeight="1" x14ac:dyDescent="0.25"/>
    <row r="381" ht="18.95" hidden="1" customHeight="1" x14ac:dyDescent="0.25"/>
    <row r="382" ht="18.95" hidden="1" customHeight="1" x14ac:dyDescent="0.25"/>
    <row r="383" ht="18.95" hidden="1" customHeight="1" x14ac:dyDescent="0.25"/>
    <row r="384" ht="18.95" hidden="1" customHeight="1" x14ac:dyDescent="0.25"/>
    <row r="385" ht="18.95" hidden="1" customHeight="1" x14ac:dyDescent="0.25"/>
    <row r="386" ht="18.95" hidden="1" customHeight="1" x14ac:dyDescent="0.25"/>
    <row r="387" ht="18.95" hidden="1" customHeight="1" x14ac:dyDescent="0.25"/>
    <row r="388" ht="18.95" hidden="1" customHeight="1" x14ac:dyDescent="0.25"/>
    <row r="389" ht="18.95" hidden="1" customHeight="1" x14ac:dyDescent="0.25"/>
    <row r="390" ht="18.95" hidden="1" customHeight="1" x14ac:dyDescent="0.25"/>
    <row r="391" ht="18.95" hidden="1" customHeight="1" x14ac:dyDescent="0.25"/>
    <row r="392" ht="18.95" hidden="1" customHeight="1" x14ac:dyDescent="0.25"/>
    <row r="393" ht="18.95" hidden="1" customHeight="1" x14ac:dyDescent="0.25"/>
    <row r="394" ht="18.95" hidden="1" customHeight="1" x14ac:dyDescent="0.25"/>
    <row r="395" ht="18.95" hidden="1" customHeight="1" x14ac:dyDescent="0.25"/>
    <row r="396" ht="18.95" hidden="1" customHeight="1" x14ac:dyDescent="0.25"/>
    <row r="397" ht="18.95" hidden="1" customHeight="1" x14ac:dyDescent="0.25"/>
    <row r="398" ht="18.95" hidden="1" customHeight="1" x14ac:dyDescent="0.25"/>
    <row r="399" ht="18.95" hidden="1" customHeight="1" x14ac:dyDescent="0.25"/>
    <row r="400" ht="18.95" hidden="1" customHeight="1" x14ac:dyDescent="0.25"/>
    <row r="401" ht="18.95" hidden="1" customHeight="1" x14ac:dyDescent="0.25"/>
    <row r="402" ht="18.95" hidden="1" customHeight="1" x14ac:dyDescent="0.25"/>
    <row r="403" ht="18.95" hidden="1" customHeight="1" x14ac:dyDescent="0.25"/>
    <row r="404" ht="18.95" hidden="1" customHeight="1" x14ac:dyDescent="0.25"/>
    <row r="405" ht="18.95" hidden="1" customHeight="1" x14ac:dyDescent="0.25"/>
    <row r="406" ht="18.95" hidden="1" customHeight="1" x14ac:dyDescent="0.25"/>
    <row r="407" ht="18.95" hidden="1" customHeight="1" x14ac:dyDescent="0.25"/>
    <row r="408" ht="18.95" hidden="1" customHeight="1" x14ac:dyDescent="0.25"/>
    <row r="409" ht="18.95" hidden="1" customHeight="1" x14ac:dyDescent="0.25"/>
    <row r="410" ht="18.95" hidden="1" customHeight="1" x14ac:dyDescent="0.25"/>
    <row r="411" ht="18.95" hidden="1" customHeight="1" x14ac:dyDescent="0.25"/>
    <row r="412" ht="18.95" hidden="1" customHeight="1" x14ac:dyDescent="0.25"/>
    <row r="413" ht="18.95" hidden="1" customHeight="1" x14ac:dyDescent="0.25"/>
    <row r="414" ht="18.95" hidden="1" customHeight="1" x14ac:dyDescent="0.25"/>
    <row r="415" ht="18.95" hidden="1" customHeight="1" x14ac:dyDescent="0.25"/>
    <row r="416" ht="18.95" hidden="1" customHeight="1" x14ac:dyDescent="0.25"/>
    <row r="417" ht="18.95" hidden="1" customHeight="1" x14ac:dyDescent="0.25"/>
    <row r="418" ht="18.95" hidden="1" customHeight="1" x14ac:dyDescent="0.25"/>
    <row r="419" ht="18.95" hidden="1" customHeight="1" x14ac:dyDescent="0.25"/>
    <row r="420" ht="18.95" hidden="1" customHeight="1" x14ac:dyDescent="0.25"/>
    <row r="421" ht="18.95" hidden="1" customHeight="1" x14ac:dyDescent="0.25"/>
    <row r="422" ht="18.95" hidden="1" customHeight="1" x14ac:dyDescent="0.25"/>
    <row r="423" ht="18.95" hidden="1" customHeight="1" x14ac:dyDescent="0.25"/>
    <row r="424" ht="18.95" hidden="1" customHeight="1" x14ac:dyDescent="0.25"/>
    <row r="425" ht="18.95" hidden="1" customHeight="1" x14ac:dyDescent="0.25"/>
    <row r="426" ht="18.95" hidden="1" customHeight="1" x14ac:dyDescent="0.25"/>
    <row r="427" ht="18.95" hidden="1" customHeight="1" x14ac:dyDescent="0.25"/>
    <row r="428" ht="18.95" hidden="1" customHeight="1" x14ac:dyDescent="0.25"/>
    <row r="429" ht="18.95" hidden="1" customHeight="1" x14ac:dyDescent="0.25"/>
    <row r="430" ht="18.95" hidden="1" customHeight="1" x14ac:dyDescent="0.25"/>
    <row r="431" ht="18.95" hidden="1" customHeight="1" x14ac:dyDescent="0.25"/>
    <row r="432" ht="18.95" hidden="1" customHeight="1" x14ac:dyDescent="0.25"/>
    <row r="433" ht="18.95" hidden="1" customHeight="1" x14ac:dyDescent="0.25"/>
    <row r="434" ht="18.95" hidden="1" customHeight="1" x14ac:dyDescent="0.25"/>
    <row r="435" ht="18.95" hidden="1" customHeight="1" x14ac:dyDescent="0.25"/>
    <row r="436" ht="18.95" hidden="1" customHeight="1" x14ac:dyDescent="0.25"/>
    <row r="437" ht="18.95" hidden="1" customHeight="1" x14ac:dyDescent="0.25"/>
    <row r="438" ht="18.95" hidden="1" customHeight="1" x14ac:dyDescent="0.25"/>
    <row r="439" ht="18.95" hidden="1" customHeight="1" x14ac:dyDescent="0.25"/>
    <row r="440" ht="18.95" hidden="1" customHeight="1" x14ac:dyDescent="0.25"/>
    <row r="441" ht="18.95" hidden="1" customHeight="1" x14ac:dyDescent="0.25"/>
    <row r="442" ht="18.95" hidden="1" customHeight="1" x14ac:dyDescent="0.25"/>
    <row r="443" ht="18.95" hidden="1" customHeight="1" x14ac:dyDescent="0.25"/>
    <row r="444" ht="18.95" hidden="1" customHeight="1" x14ac:dyDescent="0.25"/>
    <row r="445" ht="18.95" hidden="1" customHeight="1" x14ac:dyDescent="0.25"/>
    <row r="446" ht="18.95" hidden="1" customHeight="1" x14ac:dyDescent="0.25"/>
    <row r="447" ht="18.95" hidden="1" customHeight="1" x14ac:dyDescent="0.25"/>
    <row r="448" ht="18.95" hidden="1" customHeight="1" x14ac:dyDescent="0.25"/>
    <row r="449" ht="18.95" hidden="1" customHeight="1" x14ac:dyDescent="0.25"/>
    <row r="450" ht="18.95" hidden="1" customHeight="1" x14ac:dyDescent="0.25"/>
    <row r="451" ht="18.95" hidden="1" customHeight="1" x14ac:dyDescent="0.25"/>
    <row r="452" ht="18.95" hidden="1" customHeight="1" x14ac:dyDescent="0.25"/>
    <row r="453" ht="18.95" hidden="1" customHeight="1" x14ac:dyDescent="0.25"/>
    <row r="454" ht="18.95" hidden="1" customHeight="1" x14ac:dyDescent="0.25"/>
    <row r="455" ht="18.95" hidden="1" customHeight="1" x14ac:dyDescent="0.25"/>
    <row r="456" ht="18.95" hidden="1" customHeight="1" x14ac:dyDescent="0.25"/>
    <row r="457" ht="18.95" hidden="1" customHeight="1" x14ac:dyDescent="0.25"/>
    <row r="458" ht="18.95" hidden="1" customHeight="1" x14ac:dyDescent="0.25"/>
    <row r="459" ht="18.95" hidden="1" customHeight="1" x14ac:dyDescent="0.25"/>
    <row r="460" ht="18.95" hidden="1" customHeight="1" x14ac:dyDescent="0.25"/>
    <row r="461" ht="18.95" hidden="1" customHeight="1" x14ac:dyDescent="0.25"/>
    <row r="462" ht="18.95" hidden="1" customHeight="1" x14ac:dyDescent="0.25"/>
    <row r="463" ht="18.95" hidden="1" customHeight="1" x14ac:dyDescent="0.25"/>
    <row r="464" ht="18.95" hidden="1" customHeight="1" x14ac:dyDescent="0.25"/>
    <row r="465" ht="18.95" hidden="1" customHeight="1" x14ac:dyDescent="0.25"/>
    <row r="466" ht="18.95" hidden="1" customHeight="1" x14ac:dyDescent="0.25"/>
    <row r="467" ht="18.95" hidden="1" customHeight="1" x14ac:dyDescent="0.25"/>
    <row r="468" ht="18.95" hidden="1" customHeight="1" x14ac:dyDescent="0.25"/>
    <row r="469" ht="18.95" hidden="1" customHeight="1" x14ac:dyDescent="0.25"/>
    <row r="470" ht="18.95" hidden="1" customHeight="1" x14ac:dyDescent="0.25"/>
    <row r="471" ht="18.95" hidden="1" customHeight="1" x14ac:dyDescent="0.25"/>
    <row r="472" ht="18.95" hidden="1" customHeight="1" x14ac:dyDescent="0.25"/>
    <row r="473" ht="18.95" hidden="1" customHeight="1" x14ac:dyDescent="0.25"/>
    <row r="474" ht="18.95" hidden="1" customHeight="1" x14ac:dyDescent="0.25"/>
    <row r="475" ht="18.95" hidden="1" customHeight="1" x14ac:dyDescent="0.25"/>
    <row r="476" ht="18.95" hidden="1" customHeight="1" x14ac:dyDescent="0.25"/>
    <row r="477" ht="18.95" hidden="1" customHeight="1" x14ac:dyDescent="0.25"/>
    <row r="478" ht="18.95" hidden="1" customHeight="1" x14ac:dyDescent="0.25"/>
    <row r="479" ht="18.95" hidden="1" customHeight="1" x14ac:dyDescent="0.25"/>
    <row r="480" ht="18.95" hidden="1" customHeight="1" x14ac:dyDescent="0.25"/>
    <row r="481" ht="18.95" hidden="1" customHeight="1" x14ac:dyDescent="0.25"/>
    <row r="482" ht="18.95" hidden="1" customHeight="1" x14ac:dyDescent="0.25"/>
    <row r="483" ht="18.95" hidden="1" customHeight="1" x14ac:dyDescent="0.25"/>
    <row r="484" ht="18.95" hidden="1" customHeight="1" x14ac:dyDescent="0.25"/>
    <row r="485" ht="18.95" hidden="1" customHeight="1" x14ac:dyDescent="0.25"/>
    <row r="486" ht="18.95" hidden="1" customHeight="1" x14ac:dyDescent="0.25"/>
    <row r="487" ht="18.95" hidden="1" customHeight="1" x14ac:dyDescent="0.25"/>
    <row r="488" ht="18.95" hidden="1" customHeight="1" x14ac:dyDescent="0.25"/>
    <row r="489" ht="18.95" hidden="1" customHeight="1" x14ac:dyDescent="0.25"/>
    <row r="490" ht="18.95" hidden="1" customHeight="1" x14ac:dyDescent="0.25"/>
    <row r="491" ht="18.95" hidden="1" customHeight="1" x14ac:dyDescent="0.25"/>
    <row r="492" ht="18.95" hidden="1" customHeight="1" x14ac:dyDescent="0.25"/>
    <row r="493" ht="18.95" hidden="1" customHeight="1" x14ac:dyDescent="0.25"/>
    <row r="494" ht="18.95" hidden="1" customHeight="1" x14ac:dyDescent="0.25"/>
    <row r="495" ht="18.95" hidden="1" customHeight="1" x14ac:dyDescent="0.25"/>
    <row r="496" ht="18.95" hidden="1" customHeight="1" x14ac:dyDescent="0.25"/>
    <row r="497" ht="18.95" hidden="1" customHeight="1" x14ac:dyDescent="0.25"/>
    <row r="498" ht="18.95" hidden="1" customHeight="1" x14ac:dyDescent="0.25"/>
    <row r="499" ht="18.95" hidden="1" customHeight="1" x14ac:dyDescent="0.25"/>
    <row r="500" ht="18.95" hidden="1" customHeight="1" x14ac:dyDescent="0.25"/>
    <row r="501" ht="18.95" hidden="1" customHeight="1" x14ac:dyDescent="0.25"/>
    <row r="502" ht="18.95" hidden="1" customHeight="1" x14ac:dyDescent="0.25"/>
    <row r="503" ht="18.95" hidden="1" customHeight="1" x14ac:dyDescent="0.25"/>
    <row r="504" ht="18.95" hidden="1" customHeight="1" x14ac:dyDescent="0.25"/>
    <row r="505" ht="18.95" hidden="1" customHeight="1" x14ac:dyDescent="0.25"/>
    <row r="506" ht="18.95" hidden="1" customHeight="1" x14ac:dyDescent="0.25"/>
    <row r="507" ht="18.95" hidden="1" customHeight="1" x14ac:dyDescent="0.25"/>
    <row r="508" ht="18.95" hidden="1" customHeight="1" x14ac:dyDescent="0.25"/>
    <row r="509" ht="18.95" hidden="1" customHeight="1" x14ac:dyDescent="0.25"/>
    <row r="510" ht="18.95" hidden="1" customHeight="1" x14ac:dyDescent="0.25"/>
    <row r="511" ht="18.95" hidden="1" customHeight="1" x14ac:dyDescent="0.25"/>
    <row r="512" ht="18.95" hidden="1" customHeight="1" x14ac:dyDescent="0.25"/>
    <row r="513" ht="18.95" hidden="1" customHeight="1" x14ac:dyDescent="0.25"/>
    <row r="514" ht="18.95" hidden="1" customHeight="1" x14ac:dyDescent="0.25"/>
    <row r="515" ht="18.95" hidden="1" customHeight="1" x14ac:dyDescent="0.25"/>
    <row r="516" ht="18.95" hidden="1" customHeight="1" x14ac:dyDescent="0.25"/>
    <row r="517" ht="18.95" hidden="1" customHeight="1" x14ac:dyDescent="0.25"/>
    <row r="518" ht="18.95" hidden="1" customHeight="1" x14ac:dyDescent="0.25"/>
    <row r="519" ht="18.95" hidden="1" customHeight="1" x14ac:dyDescent="0.25"/>
    <row r="520" ht="18.95" hidden="1" customHeight="1" x14ac:dyDescent="0.25"/>
    <row r="521" ht="18.95" hidden="1" customHeight="1" x14ac:dyDescent="0.25"/>
    <row r="522" ht="18.95" hidden="1" customHeight="1" x14ac:dyDescent="0.25"/>
    <row r="523" ht="18.95" hidden="1" customHeight="1" x14ac:dyDescent="0.25"/>
    <row r="524" ht="18.95" hidden="1" customHeight="1" x14ac:dyDescent="0.25"/>
    <row r="525" ht="18.95" hidden="1" customHeight="1" x14ac:dyDescent="0.25"/>
    <row r="526" ht="18.95" hidden="1" customHeight="1" x14ac:dyDescent="0.25"/>
    <row r="527" ht="18.95" hidden="1" customHeight="1" x14ac:dyDescent="0.25"/>
    <row r="528" ht="18.95" hidden="1" customHeight="1" x14ac:dyDescent="0.25"/>
    <row r="529" ht="18.95" hidden="1" customHeight="1" x14ac:dyDescent="0.25"/>
    <row r="530" ht="18.95" hidden="1" customHeight="1" x14ac:dyDescent="0.25"/>
    <row r="531" ht="18.95" hidden="1" customHeight="1" x14ac:dyDescent="0.25"/>
    <row r="532" ht="18.95" hidden="1" customHeight="1" x14ac:dyDescent="0.25"/>
    <row r="533" ht="18.95" hidden="1" customHeight="1" x14ac:dyDescent="0.25"/>
    <row r="534" ht="18.95" hidden="1" customHeight="1" x14ac:dyDescent="0.25"/>
    <row r="535" ht="18.95" hidden="1" customHeight="1" x14ac:dyDescent="0.25"/>
    <row r="536" ht="18.95" hidden="1" customHeight="1" x14ac:dyDescent="0.25"/>
    <row r="537" ht="18.95" hidden="1" customHeight="1" x14ac:dyDescent="0.25"/>
    <row r="538" ht="18.95" hidden="1" customHeight="1" x14ac:dyDescent="0.25"/>
    <row r="539" ht="18.95" hidden="1" customHeight="1" x14ac:dyDescent="0.25"/>
    <row r="540" ht="18.95" hidden="1" customHeight="1" x14ac:dyDescent="0.25"/>
    <row r="541" ht="18.95" hidden="1" customHeight="1" x14ac:dyDescent="0.25"/>
    <row r="542" ht="18.95" hidden="1" customHeight="1" x14ac:dyDescent="0.25"/>
    <row r="543" ht="18.95" hidden="1" customHeight="1" x14ac:dyDescent="0.25"/>
    <row r="544" ht="18.95" hidden="1" customHeight="1" x14ac:dyDescent="0.25"/>
    <row r="545" ht="18.95" hidden="1" customHeight="1" x14ac:dyDescent="0.25"/>
    <row r="546" ht="18.95" hidden="1" customHeight="1" x14ac:dyDescent="0.25"/>
    <row r="547" ht="18.95" hidden="1" customHeight="1" x14ac:dyDescent="0.25"/>
    <row r="548" ht="18.95" hidden="1" customHeight="1" x14ac:dyDescent="0.25"/>
    <row r="549" ht="18.95" hidden="1" customHeight="1" x14ac:dyDescent="0.25"/>
    <row r="550" ht="18.95" hidden="1" customHeight="1" x14ac:dyDescent="0.25"/>
    <row r="551" ht="18.95" hidden="1" customHeight="1" x14ac:dyDescent="0.25"/>
    <row r="552" ht="18.95" hidden="1" customHeight="1" x14ac:dyDescent="0.25"/>
    <row r="553" ht="18.95" hidden="1" customHeight="1" x14ac:dyDescent="0.25"/>
    <row r="554" ht="18.95" hidden="1" customHeight="1" x14ac:dyDescent="0.25"/>
    <row r="555" ht="18.95" hidden="1" customHeight="1" x14ac:dyDescent="0.25"/>
    <row r="556" ht="18.95" hidden="1" customHeight="1" x14ac:dyDescent="0.25"/>
    <row r="557" ht="18.95" hidden="1" customHeight="1" x14ac:dyDescent="0.25"/>
    <row r="558" ht="18.95" hidden="1" customHeight="1" x14ac:dyDescent="0.25"/>
    <row r="559" ht="18.95" hidden="1" customHeight="1" x14ac:dyDescent="0.25"/>
    <row r="560" ht="18.95" hidden="1" customHeight="1" x14ac:dyDescent="0.25"/>
    <row r="561" ht="18.95" hidden="1" customHeight="1" x14ac:dyDescent="0.25"/>
    <row r="562" ht="18.95" hidden="1" customHeight="1" x14ac:dyDescent="0.25"/>
    <row r="563" ht="18.95" hidden="1" customHeight="1" x14ac:dyDescent="0.25"/>
    <row r="564" ht="18.95" hidden="1" customHeight="1" x14ac:dyDescent="0.25"/>
    <row r="565" ht="18.95" hidden="1" customHeight="1" x14ac:dyDescent="0.25"/>
    <row r="566" ht="18.95" hidden="1" customHeight="1" x14ac:dyDescent="0.25"/>
    <row r="567" ht="18.95" hidden="1" customHeight="1" x14ac:dyDescent="0.25"/>
    <row r="568" ht="18.95" hidden="1" customHeight="1" x14ac:dyDescent="0.25"/>
    <row r="569" ht="18.95" hidden="1" customHeight="1" x14ac:dyDescent="0.25"/>
    <row r="570" ht="18.95" hidden="1" customHeight="1" x14ac:dyDescent="0.25"/>
    <row r="571" ht="18.95" hidden="1" customHeight="1" x14ac:dyDescent="0.25"/>
    <row r="572" ht="18.95" hidden="1" customHeight="1" x14ac:dyDescent="0.25"/>
    <row r="573" ht="18.95" hidden="1" customHeight="1" x14ac:dyDescent="0.25"/>
    <row r="574" ht="18.95" hidden="1" customHeight="1" x14ac:dyDescent="0.25"/>
    <row r="575" ht="18.95" hidden="1" customHeight="1" x14ac:dyDescent="0.25"/>
    <row r="576" ht="18.95" hidden="1" customHeight="1" x14ac:dyDescent="0.25"/>
    <row r="577" ht="18.95" hidden="1" customHeight="1" x14ac:dyDescent="0.25"/>
    <row r="578" ht="18.95" hidden="1" customHeight="1" x14ac:dyDescent="0.25"/>
    <row r="579" ht="18.95" hidden="1" customHeight="1" x14ac:dyDescent="0.25"/>
    <row r="580" ht="18.95" hidden="1" customHeight="1" x14ac:dyDescent="0.25"/>
    <row r="581" ht="18.95" hidden="1" customHeight="1" x14ac:dyDescent="0.25"/>
    <row r="582" ht="18.95" hidden="1" customHeight="1" x14ac:dyDescent="0.25"/>
    <row r="583" ht="18.95" hidden="1" customHeight="1" x14ac:dyDescent="0.25"/>
    <row r="584" ht="18.95" hidden="1" customHeight="1" x14ac:dyDescent="0.25"/>
    <row r="585" ht="18.95" hidden="1" customHeight="1" x14ac:dyDescent="0.25"/>
    <row r="586" ht="18.95" hidden="1" customHeight="1" x14ac:dyDescent="0.25"/>
    <row r="587" ht="18.95" hidden="1" customHeight="1" x14ac:dyDescent="0.25"/>
    <row r="588" ht="18.95" hidden="1" customHeight="1" x14ac:dyDescent="0.25"/>
    <row r="589" ht="18.95" hidden="1" customHeight="1" x14ac:dyDescent="0.25"/>
    <row r="590" ht="18.95" hidden="1" customHeight="1" x14ac:dyDescent="0.25"/>
    <row r="591" ht="18.95" hidden="1" customHeight="1" x14ac:dyDescent="0.25"/>
    <row r="592" ht="18.95" hidden="1" customHeight="1" x14ac:dyDescent="0.25"/>
    <row r="593" ht="18.95" hidden="1" customHeight="1" x14ac:dyDescent="0.25"/>
    <row r="594" ht="18.95" hidden="1" customHeight="1" x14ac:dyDescent="0.25"/>
    <row r="595" ht="18.95" hidden="1" customHeight="1" x14ac:dyDescent="0.25"/>
    <row r="596" ht="18.95" hidden="1" customHeight="1" x14ac:dyDescent="0.25"/>
    <row r="597" ht="18.95" hidden="1" customHeight="1" x14ac:dyDescent="0.25"/>
    <row r="598" ht="18.95" hidden="1" customHeight="1" x14ac:dyDescent="0.25"/>
    <row r="599" ht="18.95" hidden="1" customHeight="1" x14ac:dyDescent="0.25"/>
    <row r="600" ht="18.95" hidden="1" customHeight="1" x14ac:dyDescent="0.25"/>
    <row r="601" ht="18.95" hidden="1" customHeight="1" x14ac:dyDescent="0.25"/>
    <row r="602" ht="18.95" hidden="1" customHeight="1" x14ac:dyDescent="0.25"/>
    <row r="603" ht="18.95" hidden="1" customHeight="1" x14ac:dyDescent="0.25"/>
    <row r="604" ht="18.95" hidden="1" customHeight="1" x14ac:dyDescent="0.25"/>
    <row r="605" ht="18.95" hidden="1" customHeight="1" x14ac:dyDescent="0.25"/>
    <row r="606" ht="18.95" hidden="1" customHeight="1" x14ac:dyDescent="0.25"/>
    <row r="607" ht="18.95" hidden="1" customHeight="1" x14ac:dyDescent="0.25"/>
    <row r="608" ht="18.95" hidden="1" customHeight="1" x14ac:dyDescent="0.25"/>
    <row r="609" ht="18.95" hidden="1" customHeight="1" x14ac:dyDescent="0.25"/>
    <row r="610" ht="18.95" hidden="1" customHeight="1" x14ac:dyDescent="0.25"/>
    <row r="611" ht="18.95" hidden="1" customHeight="1" x14ac:dyDescent="0.25"/>
    <row r="612" ht="18.95" hidden="1" customHeight="1" x14ac:dyDescent="0.25"/>
    <row r="613" ht="18.95" hidden="1" customHeight="1" x14ac:dyDescent="0.25"/>
    <row r="614" ht="18.95" hidden="1" customHeight="1" x14ac:dyDescent="0.25"/>
    <row r="615" ht="18.95" hidden="1" customHeight="1" x14ac:dyDescent="0.25"/>
    <row r="616" ht="18.95" hidden="1" customHeight="1" x14ac:dyDescent="0.25"/>
    <row r="617" ht="18.95" hidden="1" customHeight="1" x14ac:dyDescent="0.25"/>
    <row r="618" ht="18.95" hidden="1" customHeight="1" x14ac:dyDescent="0.25"/>
    <row r="619" ht="18.95" hidden="1" customHeight="1" x14ac:dyDescent="0.25"/>
    <row r="620" ht="18.95" hidden="1" customHeight="1" x14ac:dyDescent="0.25"/>
    <row r="621" ht="18.95" hidden="1" customHeight="1" x14ac:dyDescent="0.25"/>
    <row r="622" ht="18.95" hidden="1" customHeight="1" x14ac:dyDescent="0.25"/>
    <row r="623" ht="18.95" hidden="1" customHeight="1" x14ac:dyDescent="0.25"/>
    <row r="624" ht="18.95" hidden="1" customHeight="1" x14ac:dyDescent="0.25"/>
    <row r="625" ht="18.95" hidden="1" customHeight="1" x14ac:dyDescent="0.25"/>
    <row r="626" ht="18.95" hidden="1" customHeight="1" x14ac:dyDescent="0.25"/>
    <row r="627" ht="18.95" hidden="1" customHeight="1" x14ac:dyDescent="0.25"/>
    <row r="628" ht="18.95" hidden="1" customHeight="1" x14ac:dyDescent="0.25"/>
    <row r="629" ht="18.95" hidden="1" customHeight="1" x14ac:dyDescent="0.25"/>
    <row r="630" ht="18.95" hidden="1" customHeight="1" x14ac:dyDescent="0.25"/>
    <row r="631" ht="18.95" hidden="1" customHeight="1" x14ac:dyDescent="0.25"/>
    <row r="632" ht="18.95" hidden="1" customHeight="1" x14ac:dyDescent="0.25"/>
    <row r="633" ht="18.95" hidden="1" customHeight="1" x14ac:dyDescent="0.25"/>
    <row r="634" ht="18.95" hidden="1" customHeight="1" x14ac:dyDescent="0.25"/>
    <row r="635" ht="18.95" hidden="1" customHeight="1" x14ac:dyDescent="0.25"/>
    <row r="636" ht="18.95" hidden="1" customHeight="1" x14ac:dyDescent="0.25"/>
    <row r="637" ht="18.95" hidden="1" customHeight="1" x14ac:dyDescent="0.25"/>
    <row r="638" ht="18.95" hidden="1" customHeight="1" x14ac:dyDescent="0.25"/>
    <row r="639" ht="18.95" hidden="1" customHeight="1" x14ac:dyDescent="0.25"/>
    <row r="640" ht="18.95" hidden="1" customHeight="1" x14ac:dyDescent="0.25"/>
    <row r="641" ht="18.95" hidden="1" customHeight="1" x14ac:dyDescent="0.25"/>
    <row r="642" ht="18.95" hidden="1" customHeight="1" x14ac:dyDescent="0.25"/>
    <row r="643" ht="18.95" hidden="1" customHeight="1" x14ac:dyDescent="0.25"/>
    <row r="644" ht="18.95" hidden="1" customHeight="1" x14ac:dyDescent="0.25"/>
    <row r="645" ht="18.95" hidden="1" customHeight="1" x14ac:dyDescent="0.25"/>
    <row r="646" ht="18.95" hidden="1" customHeight="1" x14ac:dyDescent="0.25"/>
    <row r="647" ht="18.95" hidden="1" customHeight="1" x14ac:dyDescent="0.25"/>
    <row r="648" ht="18.95" hidden="1" customHeight="1" x14ac:dyDescent="0.25"/>
    <row r="649" ht="18.95" hidden="1" customHeight="1" x14ac:dyDescent="0.25"/>
    <row r="650" ht="18.95" hidden="1" customHeight="1" x14ac:dyDescent="0.25"/>
    <row r="651" ht="18.95" hidden="1" customHeight="1" x14ac:dyDescent="0.25"/>
    <row r="652" ht="18.95" hidden="1" customHeight="1" x14ac:dyDescent="0.25"/>
    <row r="653" ht="18.95" hidden="1" customHeight="1" x14ac:dyDescent="0.25"/>
    <row r="654" ht="18.95" hidden="1" customHeight="1" x14ac:dyDescent="0.25"/>
    <row r="655" ht="18.95" hidden="1" customHeight="1" x14ac:dyDescent="0.25"/>
    <row r="656" ht="18.95" hidden="1" customHeight="1" x14ac:dyDescent="0.25"/>
    <row r="657" ht="18.95" hidden="1" customHeight="1" x14ac:dyDescent="0.25"/>
    <row r="658" ht="18.95" hidden="1" customHeight="1" x14ac:dyDescent="0.25"/>
    <row r="659" ht="18.95" hidden="1" customHeight="1" x14ac:dyDescent="0.25"/>
    <row r="660" ht="18.95" hidden="1" customHeight="1" x14ac:dyDescent="0.25"/>
    <row r="661" ht="18.95" hidden="1" customHeight="1" x14ac:dyDescent="0.25"/>
    <row r="662" ht="18.95" hidden="1" customHeight="1" x14ac:dyDescent="0.25"/>
    <row r="663" ht="18.95" hidden="1" customHeight="1" x14ac:dyDescent="0.25"/>
    <row r="664" ht="18.95" hidden="1" customHeight="1" x14ac:dyDescent="0.25"/>
    <row r="665" ht="18.95" hidden="1" customHeight="1" x14ac:dyDescent="0.25"/>
    <row r="666" ht="18.95" hidden="1" customHeight="1" x14ac:dyDescent="0.25"/>
    <row r="667" ht="18.95" hidden="1" customHeight="1" x14ac:dyDescent="0.25"/>
    <row r="668" ht="18.95" hidden="1" customHeight="1" x14ac:dyDescent="0.25"/>
    <row r="669" ht="18.95" hidden="1" customHeight="1" x14ac:dyDescent="0.25"/>
    <row r="670" ht="18.95" hidden="1" customHeight="1" x14ac:dyDescent="0.25"/>
    <row r="671" ht="18.95" hidden="1" customHeight="1" x14ac:dyDescent="0.25"/>
    <row r="672" ht="18.95" hidden="1" customHeight="1" x14ac:dyDescent="0.25"/>
    <row r="673" ht="18.95" hidden="1" customHeight="1" x14ac:dyDescent="0.25"/>
    <row r="674" ht="18.95" hidden="1" customHeight="1" x14ac:dyDescent="0.25"/>
    <row r="675" ht="18.95" hidden="1" customHeight="1" x14ac:dyDescent="0.25"/>
    <row r="676" ht="18.95" hidden="1" customHeight="1" x14ac:dyDescent="0.25"/>
    <row r="677" ht="18.95" hidden="1" customHeight="1" x14ac:dyDescent="0.25"/>
    <row r="678" ht="18.95" hidden="1" customHeight="1" x14ac:dyDescent="0.25"/>
    <row r="679" ht="18.95" hidden="1" customHeight="1" x14ac:dyDescent="0.25"/>
    <row r="680" ht="18.95" hidden="1" customHeight="1" x14ac:dyDescent="0.25"/>
    <row r="681" ht="18.95" hidden="1" customHeight="1" x14ac:dyDescent="0.25"/>
    <row r="682" ht="18.95" hidden="1" customHeight="1" x14ac:dyDescent="0.25"/>
    <row r="683" ht="18.95" hidden="1" customHeight="1" x14ac:dyDescent="0.25"/>
    <row r="684" ht="18.95" hidden="1" customHeight="1" x14ac:dyDescent="0.25"/>
    <row r="685" ht="18.95" hidden="1" customHeight="1" x14ac:dyDescent="0.25"/>
    <row r="686" ht="18.95" hidden="1" customHeight="1" x14ac:dyDescent="0.25"/>
    <row r="687" ht="18.95" hidden="1" customHeight="1" x14ac:dyDescent="0.25"/>
    <row r="688" ht="18.95" hidden="1" customHeight="1" x14ac:dyDescent="0.25"/>
    <row r="689" ht="18.95" hidden="1" customHeight="1" x14ac:dyDescent="0.25"/>
    <row r="690" ht="18.95" hidden="1" customHeight="1" x14ac:dyDescent="0.25"/>
    <row r="691" ht="18.95" hidden="1" customHeight="1" x14ac:dyDescent="0.25"/>
    <row r="692" ht="18.95" hidden="1" customHeight="1" x14ac:dyDescent="0.25"/>
    <row r="693" ht="18.95" hidden="1" customHeight="1" x14ac:dyDescent="0.25"/>
    <row r="694" ht="18.95" hidden="1" customHeight="1" x14ac:dyDescent="0.25"/>
    <row r="695" ht="18.95" hidden="1" customHeight="1" x14ac:dyDescent="0.25"/>
    <row r="696" ht="18.95" hidden="1" customHeight="1" x14ac:dyDescent="0.25"/>
    <row r="697" ht="18.95" hidden="1" customHeight="1" x14ac:dyDescent="0.25"/>
    <row r="698" ht="18.95" hidden="1" customHeight="1" x14ac:dyDescent="0.25"/>
    <row r="699" ht="18.95" hidden="1" customHeight="1" x14ac:dyDescent="0.25"/>
    <row r="700" ht="18.95" hidden="1" customHeight="1" x14ac:dyDescent="0.25"/>
    <row r="701" ht="18.95" hidden="1" customHeight="1" x14ac:dyDescent="0.25"/>
    <row r="702" ht="18.95" hidden="1" customHeight="1" x14ac:dyDescent="0.25"/>
    <row r="703" ht="18.95" hidden="1" customHeight="1" x14ac:dyDescent="0.25"/>
    <row r="704" ht="18.95" hidden="1" customHeight="1" x14ac:dyDescent="0.25"/>
    <row r="705" ht="18.95" hidden="1" customHeight="1" x14ac:dyDescent="0.25"/>
    <row r="706" ht="18.95" hidden="1" customHeight="1" x14ac:dyDescent="0.25"/>
    <row r="707" ht="18.95" hidden="1" customHeight="1" x14ac:dyDescent="0.25"/>
    <row r="708" ht="18.95" hidden="1" customHeight="1" x14ac:dyDescent="0.25"/>
    <row r="709" ht="18.95" hidden="1" customHeight="1" x14ac:dyDescent="0.25"/>
    <row r="710" ht="18.95" hidden="1" customHeight="1" x14ac:dyDescent="0.25"/>
    <row r="711" ht="18.95" hidden="1" customHeight="1" x14ac:dyDescent="0.25"/>
    <row r="712" ht="18.95" hidden="1" customHeight="1" x14ac:dyDescent="0.25"/>
    <row r="713" ht="18.95" hidden="1" customHeight="1" x14ac:dyDescent="0.25"/>
    <row r="714" ht="18.95" hidden="1" customHeight="1" x14ac:dyDescent="0.25"/>
    <row r="715" ht="18.95" hidden="1" customHeight="1" x14ac:dyDescent="0.25"/>
    <row r="716" ht="18.95" hidden="1" customHeight="1" x14ac:dyDescent="0.25"/>
    <row r="717" ht="18.95" hidden="1" customHeight="1" x14ac:dyDescent="0.25"/>
    <row r="718" ht="18.95" hidden="1" customHeight="1" x14ac:dyDescent="0.25"/>
    <row r="719" ht="18.95" hidden="1" customHeight="1" x14ac:dyDescent="0.25"/>
    <row r="720" ht="18.95" hidden="1" customHeight="1" x14ac:dyDescent="0.25"/>
    <row r="721" ht="18.95" hidden="1" customHeight="1" x14ac:dyDescent="0.25"/>
    <row r="722" ht="18.95" hidden="1" customHeight="1" x14ac:dyDescent="0.25"/>
    <row r="723" ht="18.95" hidden="1" customHeight="1" x14ac:dyDescent="0.25"/>
    <row r="724" ht="18.95" hidden="1" customHeight="1" x14ac:dyDescent="0.25"/>
    <row r="725" ht="18.95" hidden="1" customHeight="1" x14ac:dyDescent="0.25"/>
    <row r="726" ht="18.95" hidden="1" customHeight="1" x14ac:dyDescent="0.25"/>
    <row r="727" ht="18.95" hidden="1" customHeight="1" x14ac:dyDescent="0.25"/>
    <row r="728" ht="18.95" hidden="1" customHeight="1" x14ac:dyDescent="0.25"/>
    <row r="729" ht="18.95" hidden="1" customHeight="1" x14ac:dyDescent="0.25"/>
    <row r="730" ht="18.95" hidden="1" customHeight="1" x14ac:dyDescent="0.25"/>
    <row r="731" ht="18.95" hidden="1" customHeight="1" x14ac:dyDescent="0.25"/>
    <row r="732" ht="18.95" hidden="1" customHeight="1" x14ac:dyDescent="0.25"/>
    <row r="733" ht="18.95" hidden="1" customHeight="1" x14ac:dyDescent="0.25"/>
    <row r="734" ht="18.95" hidden="1" customHeight="1" x14ac:dyDescent="0.25"/>
    <row r="735" ht="18.95" hidden="1" customHeight="1" x14ac:dyDescent="0.25"/>
    <row r="736" ht="18.95" hidden="1" customHeight="1" x14ac:dyDescent="0.25"/>
    <row r="737" ht="18.95" hidden="1" customHeight="1" x14ac:dyDescent="0.25"/>
    <row r="738" ht="18.95" hidden="1" customHeight="1" x14ac:dyDescent="0.25"/>
    <row r="739" ht="18.95" hidden="1" customHeight="1" x14ac:dyDescent="0.25"/>
    <row r="740" ht="18.95" hidden="1" customHeight="1" x14ac:dyDescent="0.25"/>
    <row r="741" ht="18.95" hidden="1" customHeight="1" x14ac:dyDescent="0.25"/>
    <row r="742" ht="18.95" hidden="1" customHeight="1" x14ac:dyDescent="0.25"/>
    <row r="743" ht="18.95" hidden="1" customHeight="1" x14ac:dyDescent="0.25"/>
    <row r="744" ht="18.95" hidden="1" customHeight="1" x14ac:dyDescent="0.25"/>
    <row r="745" ht="18.95" hidden="1" customHeight="1" x14ac:dyDescent="0.25"/>
    <row r="746" ht="18.95" hidden="1" customHeight="1" x14ac:dyDescent="0.25"/>
    <row r="747" ht="18.95" hidden="1" customHeight="1" x14ac:dyDescent="0.25"/>
    <row r="748" ht="18.95" hidden="1" customHeight="1" x14ac:dyDescent="0.25"/>
    <row r="749" ht="18.95" hidden="1" customHeight="1" x14ac:dyDescent="0.25"/>
    <row r="750" ht="18.95" hidden="1" customHeight="1" x14ac:dyDescent="0.25"/>
    <row r="751" ht="18.95" hidden="1" customHeight="1" x14ac:dyDescent="0.25"/>
    <row r="752" ht="18.95" hidden="1" customHeight="1" x14ac:dyDescent="0.25"/>
    <row r="753" ht="18.95" hidden="1" customHeight="1" x14ac:dyDescent="0.25"/>
    <row r="754" ht="18.95" hidden="1" customHeight="1" x14ac:dyDescent="0.25"/>
    <row r="755" ht="18.95" hidden="1" customHeight="1" x14ac:dyDescent="0.25"/>
    <row r="756" ht="18.95" hidden="1" customHeight="1" x14ac:dyDescent="0.25"/>
    <row r="757" ht="18.95" hidden="1" customHeight="1" x14ac:dyDescent="0.25"/>
    <row r="758" ht="18.95" hidden="1" customHeight="1" x14ac:dyDescent="0.25"/>
    <row r="759" ht="18.95" hidden="1" customHeight="1" x14ac:dyDescent="0.25"/>
    <row r="760" ht="18.95" hidden="1" customHeight="1" x14ac:dyDescent="0.25"/>
    <row r="761" ht="18.95" hidden="1" customHeight="1" x14ac:dyDescent="0.25"/>
    <row r="762" ht="18.95" hidden="1" customHeight="1" x14ac:dyDescent="0.25"/>
    <row r="763" ht="18.95" hidden="1" customHeight="1" x14ac:dyDescent="0.25"/>
    <row r="764" ht="18.95" hidden="1" customHeight="1" x14ac:dyDescent="0.25"/>
    <row r="765" ht="18.95" hidden="1" customHeight="1" x14ac:dyDescent="0.25"/>
    <row r="766" ht="18.95" hidden="1" customHeight="1" x14ac:dyDescent="0.25"/>
    <row r="767" ht="18.95" hidden="1" customHeight="1" x14ac:dyDescent="0.25"/>
    <row r="768" ht="18.95" hidden="1" customHeight="1" x14ac:dyDescent="0.25"/>
    <row r="769" ht="18.95" hidden="1" customHeight="1" x14ac:dyDescent="0.25"/>
    <row r="770" ht="18.95" hidden="1" customHeight="1" x14ac:dyDescent="0.25"/>
    <row r="771" ht="18.95" hidden="1" customHeight="1" x14ac:dyDescent="0.25"/>
    <row r="772" ht="18.95" hidden="1" customHeight="1" x14ac:dyDescent="0.25"/>
    <row r="773" ht="18.95" hidden="1" customHeight="1" x14ac:dyDescent="0.25"/>
    <row r="774" ht="18.95" hidden="1" customHeight="1" x14ac:dyDescent="0.25"/>
    <row r="775" ht="18.95" hidden="1" customHeight="1" x14ac:dyDescent="0.25"/>
    <row r="776" ht="18.95" hidden="1" customHeight="1" x14ac:dyDescent="0.25"/>
    <row r="777" ht="18.95" hidden="1" customHeight="1" x14ac:dyDescent="0.25"/>
    <row r="778" ht="18.95" hidden="1" customHeight="1" x14ac:dyDescent="0.25"/>
    <row r="779" ht="18.95" hidden="1" customHeight="1" x14ac:dyDescent="0.25"/>
    <row r="780" ht="18.95" hidden="1" customHeight="1" x14ac:dyDescent="0.25"/>
    <row r="781" ht="18.95" hidden="1" customHeight="1" x14ac:dyDescent="0.25"/>
    <row r="782" ht="18.95" hidden="1" customHeight="1" x14ac:dyDescent="0.25"/>
    <row r="783" ht="18.95" hidden="1" customHeight="1" x14ac:dyDescent="0.25"/>
    <row r="784" ht="18.95" hidden="1" customHeight="1" x14ac:dyDescent="0.25"/>
    <row r="785" ht="18.95" hidden="1" customHeight="1" x14ac:dyDescent="0.25"/>
    <row r="786" ht="18.95" hidden="1" customHeight="1" x14ac:dyDescent="0.25"/>
    <row r="787" ht="18.95" hidden="1" customHeight="1" x14ac:dyDescent="0.25"/>
    <row r="788" ht="18.95" hidden="1" customHeight="1" x14ac:dyDescent="0.25"/>
    <row r="789" ht="18.95" hidden="1" customHeight="1" x14ac:dyDescent="0.25"/>
    <row r="790" ht="18.95" hidden="1" customHeight="1" x14ac:dyDescent="0.25"/>
    <row r="791" ht="18.95" hidden="1" customHeight="1" x14ac:dyDescent="0.25"/>
    <row r="792" ht="18.95" hidden="1" customHeight="1" x14ac:dyDescent="0.25"/>
    <row r="793" ht="18.95" hidden="1" customHeight="1" x14ac:dyDescent="0.25"/>
    <row r="794" ht="18.95" hidden="1" customHeight="1" x14ac:dyDescent="0.25"/>
    <row r="795" ht="18.95" hidden="1" customHeight="1" x14ac:dyDescent="0.25"/>
    <row r="796" ht="18.95" hidden="1" customHeight="1" x14ac:dyDescent="0.25"/>
    <row r="797" ht="18.95" hidden="1" customHeight="1" x14ac:dyDescent="0.25"/>
    <row r="798" ht="18.95" hidden="1" customHeight="1" x14ac:dyDescent="0.25"/>
    <row r="799" ht="18.95" hidden="1" customHeight="1" x14ac:dyDescent="0.25"/>
    <row r="800" ht="18.95" hidden="1" customHeight="1" x14ac:dyDescent="0.25"/>
    <row r="801" ht="18.95" hidden="1" customHeight="1" x14ac:dyDescent="0.25"/>
    <row r="802" ht="18.95" hidden="1" customHeight="1" x14ac:dyDescent="0.25"/>
    <row r="803" ht="18.95" hidden="1" customHeight="1" x14ac:dyDescent="0.25"/>
    <row r="804" ht="18.95" hidden="1" customHeight="1" x14ac:dyDescent="0.25"/>
    <row r="805" ht="18.95" hidden="1" customHeight="1" x14ac:dyDescent="0.25"/>
    <row r="806" ht="18.95" hidden="1" customHeight="1" x14ac:dyDescent="0.25"/>
    <row r="807" ht="18.95" hidden="1" customHeight="1" x14ac:dyDescent="0.25"/>
    <row r="808" ht="18.95" hidden="1" customHeight="1" x14ac:dyDescent="0.25"/>
    <row r="809" ht="18.95" hidden="1" customHeight="1" x14ac:dyDescent="0.25"/>
    <row r="810" ht="18.95" hidden="1" customHeight="1" x14ac:dyDescent="0.25"/>
    <row r="811" ht="18.95" hidden="1" customHeight="1" x14ac:dyDescent="0.25"/>
    <row r="812" ht="18.95" hidden="1" customHeight="1" x14ac:dyDescent="0.25"/>
    <row r="813" ht="18.95" hidden="1" customHeight="1" x14ac:dyDescent="0.25"/>
    <row r="814" ht="18.95" hidden="1" customHeight="1" x14ac:dyDescent="0.25"/>
    <row r="815" ht="18.95" hidden="1" customHeight="1" x14ac:dyDescent="0.25"/>
    <row r="816" ht="18.95" hidden="1" customHeight="1" x14ac:dyDescent="0.25"/>
    <row r="817" ht="18.95" hidden="1" customHeight="1" x14ac:dyDescent="0.25"/>
    <row r="818" ht="18.95" hidden="1" customHeight="1" x14ac:dyDescent="0.25"/>
    <row r="819" ht="18.95" hidden="1" customHeight="1" x14ac:dyDescent="0.25"/>
    <row r="820" ht="18.95" hidden="1" customHeight="1" x14ac:dyDescent="0.25"/>
    <row r="821" ht="18.95" hidden="1" customHeight="1" x14ac:dyDescent="0.25"/>
    <row r="822" ht="18.95" hidden="1" customHeight="1" x14ac:dyDescent="0.25"/>
    <row r="823" ht="18.95" hidden="1" customHeight="1" x14ac:dyDescent="0.25"/>
    <row r="824" ht="18.95" hidden="1" customHeight="1" x14ac:dyDescent="0.25"/>
    <row r="825" ht="18.95" hidden="1" customHeight="1" x14ac:dyDescent="0.25"/>
    <row r="826" ht="18.95" hidden="1" customHeight="1" x14ac:dyDescent="0.25"/>
    <row r="827" ht="18.95" hidden="1" customHeight="1" x14ac:dyDescent="0.25"/>
    <row r="828" ht="18.95" hidden="1" customHeight="1" x14ac:dyDescent="0.25"/>
    <row r="829" ht="18.95" hidden="1" customHeight="1" x14ac:dyDescent="0.25"/>
    <row r="830" ht="18.95" hidden="1" customHeight="1" x14ac:dyDescent="0.25"/>
    <row r="831" ht="18.95" hidden="1" customHeight="1" x14ac:dyDescent="0.25"/>
    <row r="832" ht="18.95" hidden="1" customHeight="1" x14ac:dyDescent="0.25"/>
    <row r="833" ht="18.95" hidden="1" customHeight="1" x14ac:dyDescent="0.25"/>
    <row r="834" ht="18.95" hidden="1" customHeight="1" x14ac:dyDescent="0.25"/>
    <row r="835" ht="18.95" hidden="1" customHeight="1" x14ac:dyDescent="0.25"/>
    <row r="836" ht="18.95" hidden="1" customHeight="1" x14ac:dyDescent="0.25"/>
    <row r="837" ht="18.95" hidden="1" customHeight="1" x14ac:dyDescent="0.25"/>
    <row r="838" ht="18.95" hidden="1" customHeight="1" x14ac:dyDescent="0.25"/>
    <row r="839" ht="18.95" hidden="1" customHeight="1" x14ac:dyDescent="0.25"/>
    <row r="840" ht="18.95" hidden="1" customHeight="1" x14ac:dyDescent="0.25"/>
    <row r="841" ht="18.95" hidden="1" customHeight="1" x14ac:dyDescent="0.25"/>
    <row r="842" ht="18.95" hidden="1" customHeight="1" x14ac:dyDescent="0.25"/>
    <row r="843" ht="18.95" hidden="1" customHeight="1" x14ac:dyDescent="0.25"/>
    <row r="844" ht="18.95" hidden="1" customHeight="1" x14ac:dyDescent="0.25"/>
    <row r="845" ht="18.95" hidden="1" customHeight="1" x14ac:dyDescent="0.25"/>
    <row r="846" ht="18.95" hidden="1" customHeight="1" x14ac:dyDescent="0.25"/>
    <row r="847" ht="18.95" hidden="1" customHeight="1" x14ac:dyDescent="0.25"/>
    <row r="848" ht="18.95" hidden="1" customHeight="1" x14ac:dyDescent="0.25"/>
    <row r="849" ht="18.95" hidden="1" customHeight="1" x14ac:dyDescent="0.25"/>
    <row r="850" ht="18.95" hidden="1" customHeight="1" x14ac:dyDescent="0.25"/>
    <row r="851" ht="18.95" hidden="1" customHeight="1" x14ac:dyDescent="0.25"/>
    <row r="852" ht="18.95" hidden="1" customHeight="1" x14ac:dyDescent="0.25"/>
    <row r="853" ht="18.95" hidden="1" customHeight="1" x14ac:dyDescent="0.25"/>
    <row r="854" ht="18.95" hidden="1" customHeight="1" x14ac:dyDescent="0.25"/>
    <row r="855" ht="18.95" hidden="1" customHeight="1" x14ac:dyDescent="0.25"/>
    <row r="856" ht="18.95" hidden="1" customHeight="1" x14ac:dyDescent="0.25"/>
    <row r="857" ht="18.95" hidden="1" customHeight="1" x14ac:dyDescent="0.25"/>
    <row r="858" ht="18.95" hidden="1" customHeight="1" x14ac:dyDescent="0.25"/>
    <row r="859" ht="18.95" hidden="1" customHeight="1" x14ac:dyDescent="0.25"/>
    <row r="860" ht="18.95" hidden="1" customHeight="1" x14ac:dyDescent="0.25"/>
    <row r="861" ht="18.95" hidden="1" customHeight="1" x14ac:dyDescent="0.25"/>
    <row r="862" ht="18.95" hidden="1" customHeight="1" x14ac:dyDescent="0.25"/>
    <row r="863" ht="18.95" hidden="1" customHeight="1" x14ac:dyDescent="0.25"/>
    <row r="864" ht="18.95" hidden="1" customHeight="1" x14ac:dyDescent="0.25"/>
    <row r="865" ht="18.95" hidden="1" customHeight="1" x14ac:dyDescent="0.25"/>
    <row r="866" ht="18.95" hidden="1" customHeight="1" x14ac:dyDescent="0.25"/>
    <row r="867" ht="18.95" hidden="1" customHeight="1" x14ac:dyDescent="0.25"/>
    <row r="868" ht="18.95" hidden="1" customHeight="1" x14ac:dyDescent="0.25"/>
    <row r="869" ht="18.95" hidden="1" customHeight="1" x14ac:dyDescent="0.25"/>
    <row r="870" ht="18.95" hidden="1" customHeight="1" x14ac:dyDescent="0.25"/>
    <row r="871" ht="18.95" hidden="1" customHeight="1" x14ac:dyDescent="0.25"/>
    <row r="872" ht="18.95" hidden="1" customHeight="1" x14ac:dyDescent="0.25"/>
    <row r="873" ht="18.95" hidden="1" customHeight="1" x14ac:dyDescent="0.25"/>
    <row r="874" ht="18.95" hidden="1" customHeight="1" x14ac:dyDescent="0.25"/>
    <row r="875" ht="18.95" hidden="1" customHeight="1" x14ac:dyDescent="0.25"/>
    <row r="876" ht="18.95" hidden="1" customHeight="1" x14ac:dyDescent="0.25"/>
    <row r="877" ht="18.95" hidden="1" customHeight="1" x14ac:dyDescent="0.25"/>
    <row r="878" ht="18.95" hidden="1" customHeight="1" x14ac:dyDescent="0.25"/>
    <row r="879" ht="18.95" hidden="1" customHeight="1" x14ac:dyDescent="0.25"/>
    <row r="880" ht="18.95" hidden="1" customHeight="1" x14ac:dyDescent="0.25"/>
    <row r="881" ht="18.95" hidden="1" customHeight="1" x14ac:dyDescent="0.25"/>
    <row r="882" ht="18.95" hidden="1" customHeight="1" x14ac:dyDescent="0.25"/>
    <row r="883" ht="18.95" hidden="1" customHeight="1" x14ac:dyDescent="0.25"/>
    <row r="884" ht="18.95" hidden="1" customHeight="1" x14ac:dyDescent="0.25"/>
    <row r="885" ht="18.95" hidden="1" customHeight="1" x14ac:dyDescent="0.25"/>
    <row r="886" ht="18.95" hidden="1" customHeight="1" x14ac:dyDescent="0.25"/>
    <row r="887" ht="18.95" hidden="1" customHeight="1" x14ac:dyDescent="0.25"/>
    <row r="888" ht="18.95" hidden="1" customHeight="1" x14ac:dyDescent="0.25"/>
    <row r="889" ht="18.95" hidden="1" customHeight="1" x14ac:dyDescent="0.25"/>
    <row r="890" ht="18.95" hidden="1" customHeight="1" x14ac:dyDescent="0.25"/>
    <row r="891" ht="18.95" hidden="1" customHeight="1" x14ac:dyDescent="0.25"/>
    <row r="892" ht="18.95" hidden="1" customHeight="1" x14ac:dyDescent="0.25"/>
    <row r="893" ht="18.95" hidden="1" customHeight="1" x14ac:dyDescent="0.25"/>
    <row r="894" ht="18.95" hidden="1" customHeight="1" x14ac:dyDescent="0.25"/>
    <row r="895" ht="18.95" hidden="1" customHeight="1" x14ac:dyDescent="0.25"/>
    <row r="896" ht="18.95" hidden="1" customHeight="1" x14ac:dyDescent="0.25"/>
    <row r="897" ht="18.95" hidden="1" customHeight="1" x14ac:dyDescent="0.25"/>
    <row r="898" ht="18.95" hidden="1" customHeight="1" x14ac:dyDescent="0.25"/>
    <row r="899" ht="18.95" hidden="1" customHeight="1" x14ac:dyDescent="0.25"/>
    <row r="900" ht="18.95" hidden="1" customHeight="1" x14ac:dyDescent="0.25"/>
    <row r="901" ht="18.95" hidden="1" customHeight="1" x14ac:dyDescent="0.25"/>
    <row r="902" ht="18.95" hidden="1" customHeight="1" x14ac:dyDescent="0.25"/>
    <row r="903" ht="18.95" hidden="1" customHeight="1" x14ac:dyDescent="0.25"/>
    <row r="904" ht="18.95" hidden="1" customHeight="1" x14ac:dyDescent="0.25"/>
    <row r="905" ht="18.95" hidden="1" customHeight="1" x14ac:dyDescent="0.25"/>
    <row r="906" ht="18.95" hidden="1" customHeight="1" x14ac:dyDescent="0.25"/>
    <row r="907" ht="18.95" hidden="1" customHeight="1" x14ac:dyDescent="0.25"/>
    <row r="908" ht="18.95" hidden="1" customHeight="1" x14ac:dyDescent="0.25"/>
    <row r="909" ht="18.95" hidden="1" customHeight="1" x14ac:dyDescent="0.25"/>
    <row r="910" ht="18.95" hidden="1" customHeight="1" x14ac:dyDescent="0.25"/>
    <row r="911" ht="18.95" hidden="1" customHeight="1" x14ac:dyDescent="0.25"/>
    <row r="912" ht="18.95" hidden="1" customHeight="1" x14ac:dyDescent="0.25"/>
    <row r="913" ht="18.95" hidden="1" customHeight="1" x14ac:dyDescent="0.25"/>
    <row r="914" ht="18.95" hidden="1" customHeight="1" x14ac:dyDescent="0.25"/>
    <row r="915" ht="18.95" hidden="1" customHeight="1" x14ac:dyDescent="0.25"/>
    <row r="916" ht="18.95" hidden="1" customHeight="1" x14ac:dyDescent="0.25"/>
    <row r="917" ht="18.95" hidden="1" customHeight="1" x14ac:dyDescent="0.25"/>
    <row r="918" ht="18.95" hidden="1" customHeight="1" x14ac:dyDescent="0.25"/>
    <row r="919" ht="18.95" hidden="1" customHeight="1" x14ac:dyDescent="0.25"/>
    <row r="920" ht="18.95" hidden="1" customHeight="1" x14ac:dyDescent="0.25"/>
    <row r="921" ht="18.95" hidden="1" customHeight="1" x14ac:dyDescent="0.25"/>
    <row r="922" ht="18.95" hidden="1" customHeight="1" x14ac:dyDescent="0.25"/>
    <row r="923" ht="18.95" hidden="1" customHeight="1" x14ac:dyDescent="0.25"/>
    <row r="924" ht="18.95" hidden="1" customHeight="1" x14ac:dyDescent="0.25"/>
    <row r="925" ht="18.95" hidden="1" customHeight="1" x14ac:dyDescent="0.25"/>
    <row r="926" ht="18.95" hidden="1" customHeight="1" x14ac:dyDescent="0.25"/>
    <row r="927" ht="18.95" hidden="1" customHeight="1" x14ac:dyDescent="0.25"/>
    <row r="928" ht="18.95" hidden="1" customHeight="1" x14ac:dyDescent="0.25"/>
    <row r="929" ht="18.95" hidden="1" customHeight="1" x14ac:dyDescent="0.25"/>
    <row r="930" ht="18.95" hidden="1" customHeight="1" x14ac:dyDescent="0.25"/>
    <row r="931" ht="18.95" hidden="1" customHeight="1" x14ac:dyDescent="0.25"/>
    <row r="932" ht="18.95" hidden="1" customHeight="1" x14ac:dyDescent="0.25"/>
    <row r="933" ht="18.95" hidden="1" customHeight="1" x14ac:dyDescent="0.25"/>
    <row r="934" ht="18.95" hidden="1" customHeight="1" x14ac:dyDescent="0.25"/>
    <row r="935" ht="18.95" hidden="1" customHeight="1" x14ac:dyDescent="0.25"/>
    <row r="936" ht="18.95" hidden="1" customHeight="1" x14ac:dyDescent="0.25"/>
    <row r="937" ht="18.95" hidden="1" customHeight="1" x14ac:dyDescent="0.25"/>
    <row r="938" ht="18.95" hidden="1" customHeight="1" x14ac:dyDescent="0.25"/>
    <row r="939" ht="18.95" hidden="1" customHeight="1" x14ac:dyDescent="0.25"/>
    <row r="940" ht="18.95" hidden="1" customHeight="1" x14ac:dyDescent="0.25"/>
    <row r="941" ht="18.95" hidden="1" customHeight="1" x14ac:dyDescent="0.25"/>
    <row r="942" ht="18.95" hidden="1" customHeight="1" x14ac:dyDescent="0.25"/>
    <row r="943" ht="18.95" hidden="1" customHeight="1" x14ac:dyDescent="0.25"/>
    <row r="944" ht="18.95" hidden="1" customHeight="1" x14ac:dyDescent="0.25"/>
    <row r="945" ht="18.95" hidden="1" customHeight="1" x14ac:dyDescent="0.25"/>
    <row r="946" ht="18.95" hidden="1" customHeight="1" x14ac:dyDescent="0.25"/>
    <row r="947" ht="18.95" hidden="1" customHeight="1" x14ac:dyDescent="0.25"/>
    <row r="948" ht="18.95" hidden="1" customHeight="1" x14ac:dyDescent="0.25"/>
    <row r="949" ht="18.95" hidden="1" customHeight="1" x14ac:dyDescent="0.25"/>
    <row r="950" ht="18.95" hidden="1" customHeight="1" x14ac:dyDescent="0.25"/>
    <row r="951" ht="18.95" hidden="1" customHeight="1" x14ac:dyDescent="0.25"/>
    <row r="952" ht="18.95" hidden="1" customHeight="1" x14ac:dyDescent="0.25"/>
    <row r="953" ht="18.95" hidden="1" customHeight="1" x14ac:dyDescent="0.25"/>
    <row r="954" ht="18.95" hidden="1" customHeight="1" x14ac:dyDescent="0.25"/>
    <row r="955" ht="18.95" hidden="1" customHeight="1" x14ac:dyDescent="0.25"/>
    <row r="956" ht="18.95" hidden="1" customHeight="1" x14ac:dyDescent="0.25"/>
    <row r="957" ht="18.95" hidden="1" customHeight="1" x14ac:dyDescent="0.25"/>
    <row r="958" ht="18.95" hidden="1" customHeight="1" x14ac:dyDescent="0.25"/>
    <row r="959" ht="18.95" hidden="1" customHeight="1" x14ac:dyDescent="0.25"/>
    <row r="960" ht="18.95" hidden="1" customHeight="1" x14ac:dyDescent="0.25"/>
    <row r="961" ht="18.95" hidden="1" customHeight="1" x14ac:dyDescent="0.25"/>
    <row r="962" ht="18.95" hidden="1" customHeight="1" x14ac:dyDescent="0.25"/>
    <row r="963" ht="18.95" hidden="1" customHeight="1" x14ac:dyDescent="0.25"/>
    <row r="964" ht="18.95" hidden="1" customHeight="1" x14ac:dyDescent="0.25"/>
    <row r="965" ht="18.95" hidden="1" customHeight="1" x14ac:dyDescent="0.25"/>
    <row r="966" ht="18.95" hidden="1" customHeight="1" x14ac:dyDescent="0.25"/>
    <row r="967" ht="18.95" hidden="1" customHeight="1" x14ac:dyDescent="0.25"/>
    <row r="968" ht="18.95" hidden="1" customHeight="1" x14ac:dyDescent="0.25"/>
    <row r="969" ht="18.95" hidden="1" customHeight="1" x14ac:dyDescent="0.25"/>
    <row r="970" ht="18.95" hidden="1" customHeight="1" x14ac:dyDescent="0.25"/>
    <row r="971" ht="18.95" hidden="1" customHeight="1" x14ac:dyDescent="0.25"/>
    <row r="972" ht="18.95" hidden="1" customHeight="1" x14ac:dyDescent="0.25"/>
    <row r="973" ht="18.95" hidden="1" customHeight="1" x14ac:dyDescent="0.25"/>
    <row r="974" ht="18.95" hidden="1" customHeight="1" x14ac:dyDescent="0.25"/>
    <row r="975" ht="18.95" hidden="1" customHeight="1" x14ac:dyDescent="0.25"/>
    <row r="976" ht="18.95" hidden="1" customHeight="1" x14ac:dyDescent="0.25"/>
    <row r="977" ht="18.95" hidden="1" customHeight="1" x14ac:dyDescent="0.25"/>
    <row r="978" ht="18.95" hidden="1" customHeight="1" x14ac:dyDescent="0.25"/>
    <row r="979" ht="18.95" hidden="1" customHeight="1" x14ac:dyDescent="0.25"/>
    <row r="980" ht="18.95" hidden="1" customHeight="1" x14ac:dyDescent="0.25"/>
    <row r="981" ht="18.95" hidden="1" customHeight="1" x14ac:dyDescent="0.25"/>
    <row r="982" ht="18.95" hidden="1" customHeight="1" x14ac:dyDescent="0.25"/>
    <row r="983" ht="18.95" hidden="1" customHeight="1" x14ac:dyDescent="0.25"/>
    <row r="984" ht="18.95" hidden="1" customHeight="1" x14ac:dyDescent="0.25"/>
    <row r="985" ht="18.95" hidden="1" customHeight="1" x14ac:dyDescent="0.25"/>
    <row r="986" ht="18.95" hidden="1" customHeight="1" x14ac:dyDescent="0.25"/>
    <row r="987" ht="18.95" hidden="1" customHeight="1" x14ac:dyDescent="0.25"/>
    <row r="988" ht="18.95" hidden="1" customHeight="1" x14ac:dyDescent="0.25"/>
    <row r="989" ht="18.95" hidden="1" customHeight="1" x14ac:dyDescent="0.25"/>
    <row r="990" ht="18.95" hidden="1" customHeight="1" x14ac:dyDescent="0.25"/>
    <row r="991" ht="18.95" hidden="1" customHeight="1" x14ac:dyDescent="0.25"/>
    <row r="992" ht="18.95" hidden="1" customHeight="1" x14ac:dyDescent="0.25"/>
    <row r="993" ht="18.95" hidden="1" customHeight="1" x14ac:dyDescent="0.25"/>
    <row r="994" ht="18.95" hidden="1" customHeight="1" x14ac:dyDescent="0.25"/>
    <row r="995" ht="18.95" hidden="1" customHeight="1" x14ac:dyDescent="0.25"/>
    <row r="996" ht="18.95" hidden="1" customHeight="1" x14ac:dyDescent="0.25"/>
    <row r="997" ht="18.95" hidden="1" customHeight="1" x14ac:dyDescent="0.25"/>
    <row r="998" ht="18.95" hidden="1" customHeight="1" x14ac:dyDescent="0.25"/>
    <row r="999" ht="18.95" hidden="1" customHeight="1" x14ac:dyDescent="0.25"/>
  </sheetData>
  <sheetProtection algorithmName="SHA-512" hashValue="g8SOUalWwS+dzH2XY1m3QY9MSoHh9V9g58DyGATpvETHP2VGhUgFGwTvsmZjBOBNtrNtglb42gC0No6ngp69mw==" saltValue="onRa+959nPiXvvrwgeFFSQ==" spinCount="100000" sheet="1" objects="1" scenarios="1" selectLockedCells="1"/>
  <mergeCells count="4">
    <mergeCell ref="D8:J8"/>
    <mergeCell ref="M8:S8"/>
    <mergeCell ref="M33:S33"/>
    <mergeCell ref="D33:J33"/>
  </mergeCells>
  <pageMargins left="0.511811024" right="0.511811024" top="0.78740157499999996" bottom="0.78740157499999996" header="0.31496062000000002" footer="0.31496062000000002"/>
  <pageSetup paperSize="9" orientation="landscape"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T100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9" sqref="C9:G9"/>
    </sheetView>
  </sheetViews>
  <sheetFormatPr defaultColWidth="0" defaultRowHeight="15" customHeight="1" zeroHeight="1" x14ac:dyDescent="0.25"/>
  <cols>
    <col min="1" max="1" width="26.28515625" style="28" customWidth="1"/>
    <col min="2" max="2" width="3" style="28" customWidth="1"/>
    <col min="3" max="3" width="18.28515625" style="28" bestFit="1" customWidth="1"/>
    <col min="4" max="16" width="11.28515625" style="28" customWidth="1"/>
    <col min="17" max="27" width="9.140625" style="28" customWidth="1"/>
    <col min="28" max="76" width="9.140625" style="28" hidden="1" customWidth="1"/>
    <col min="77" max="81" width="6.7109375" style="28" hidden="1" customWidth="1"/>
    <col min="82" max="82" width="3" style="28" hidden="1" customWidth="1"/>
    <col min="83" max="83" width="2.140625" style="28" hidden="1" customWidth="1"/>
    <col min="84" max="84" width="4.42578125" style="28" hidden="1" customWidth="1"/>
    <col min="85" max="95" width="9.140625" style="28" hidden="1" customWidth="1"/>
    <col min="96" max="96" width="9.5703125" style="28" hidden="1" customWidth="1"/>
    <col min="97" max="97" width="2.28515625" style="28" hidden="1" customWidth="1"/>
    <col min="98" max="98" width="3" style="28" hidden="1" customWidth="1"/>
    <col min="99" max="16384" width="9.140625" style="28" hidden="1"/>
  </cols>
  <sheetData>
    <row r="1" spans="1:27"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row>
    <row r="4" spans="1:27"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row>
    <row r="5" spans="1:27"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row>
    <row r="6" spans="1:27" ht="18.95" customHeight="1" x14ac:dyDescent="0.25">
      <c r="A6" s="82"/>
      <c r="Q6" s="24"/>
      <c r="R6" s="24"/>
      <c r="S6" s="24"/>
      <c r="T6" s="24"/>
      <c r="U6" s="24"/>
      <c r="V6" s="24"/>
      <c r="W6" s="24"/>
      <c r="X6" s="24"/>
      <c r="Y6" s="24"/>
      <c r="Z6" s="24"/>
      <c r="AA6" s="24"/>
    </row>
    <row r="7" spans="1:27" ht="18.95" customHeight="1" x14ac:dyDescent="0.25">
      <c r="A7" s="82"/>
      <c r="C7"/>
      <c r="D7"/>
      <c r="E7"/>
      <c r="F7"/>
      <c r="G7"/>
      <c r="H7"/>
      <c r="I7"/>
      <c r="J7"/>
      <c r="K7"/>
      <c r="L7"/>
      <c r="M7"/>
      <c r="N7"/>
      <c r="O7"/>
      <c r="P7"/>
      <c r="Q7"/>
      <c r="W7" s="25"/>
      <c r="X7" s="25"/>
      <c r="Y7" s="25"/>
      <c r="Z7" s="25"/>
      <c r="AA7" s="25"/>
    </row>
    <row r="8" spans="1:27" ht="30" customHeight="1" thickBot="1" x14ac:dyDescent="0.3">
      <c r="A8" s="82"/>
      <c r="C8" s="164" t="s">
        <v>209</v>
      </c>
      <c r="D8" s="165"/>
      <c r="E8" s="165"/>
      <c r="F8" s="165"/>
      <c r="G8" s="165"/>
      <c r="L8" s="88" t="s">
        <v>210</v>
      </c>
      <c r="M8" s="88" t="s">
        <v>207</v>
      </c>
      <c r="N8" s="88" t="s">
        <v>208</v>
      </c>
      <c r="O8" s="88" t="s">
        <v>211</v>
      </c>
      <c r="P8" s="88" t="s">
        <v>278</v>
      </c>
    </row>
    <row r="9" spans="1:27" ht="18.95" customHeight="1" x14ac:dyDescent="0.25">
      <c r="A9" s="82"/>
      <c r="C9" s="161" t="s">
        <v>233</v>
      </c>
      <c r="D9" s="162"/>
      <c r="E9" s="162"/>
      <c r="F9" s="162"/>
      <c r="G9" s="163"/>
      <c r="L9" s="123" t="s">
        <v>26</v>
      </c>
      <c r="M9" s="104">
        <f>H15</f>
        <v>100</v>
      </c>
      <c r="N9" s="69">
        <f>K15</f>
        <v>2799.2000000000003</v>
      </c>
      <c r="O9" s="104">
        <f>N15</f>
        <v>6050</v>
      </c>
      <c r="P9" s="104">
        <f>O15</f>
        <v>6150</v>
      </c>
      <c r="W9" s="30"/>
      <c r="X9" s="30"/>
      <c r="Y9" s="30"/>
      <c r="Z9" s="30"/>
      <c r="AA9" s="101"/>
    </row>
    <row r="10" spans="1:27" ht="18.95" customHeight="1" x14ac:dyDescent="0.25">
      <c r="A10" s="82"/>
      <c r="D10" s="117"/>
      <c r="L10" s="124" t="s">
        <v>148</v>
      </c>
      <c r="M10" s="125">
        <f>IFERROR(M9/Analise!C17,"")</f>
        <v>8.6956521739130432E-2</v>
      </c>
      <c r="N10" s="125">
        <f>IFERROR(N9/AnVal!C17,"")</f>
        <v>0.22070008866032753</v>
      </c>
      <c r="O10" s="125">
        <f>IFERROR(O9/Analise!P10,"")</f>
        <v>0.22144948755490484</v>
      </c>
      <c r="P10" s="125">
        <f>IFERROR(P9/Analise!P11,"")</f>
        <v>0.22502744237102085</v>
      </c>
      <c r="W10" s="30"/>
      <c r="X10" s="30"/>
      <c r="Y10" s="30"/>
      <c r="Z10" s="30"/>
      <c r="AA10" s="101"/>
    </row>
    <row r="11" spans="1:27" ht="18.95" customHeight="1" x14ac:dyDescent="0.25">
      <c r="A11" s="82"/>
      <c r="Y11" s="30"/>
      <c r="Z11" s="30"/>
      <c r="AA11" s="30"/>
    </row>
    <row r="12" spans="1:27" ht="18.95" customHeight="1" x14ac:dyDescent="0.25">
      <c r="A12" s="82"/>
      <c r="Y12" s="30"/>
      <c r="Z12" s="30"/>
      <c r="AA12" s="30"/>
    </row>
    <row r="13" spans="1:27" ht="18.95" customHeight="1" x14ac:dyDescent="0.25">
      <c r="A13" s="82"/>
      <c r="D13"/>
      <c r="E13"/>
      <c r="F13"/>
      <c r="Y13" s="30"/>
      <c r="Z13" s="30"/>
      <c r="AA13" s="30"/>
    </row>
    <row r="14" spans="1:27" ht="51.75" thickBot="1" x14ac:dyDescent="0.3">
      <c r="A14" s="82"/>
      <c r="C14" s="88" t="s">
        <v>156</v>
      </c>
      <c r="D14" s="172" t="s">
        <v>155</v>
      </c>
      <c r="E14" s="173"/>
      <c r="F14" s="173"/>
      <c r="G14" s="174"/>
      <c r="H14" s="88" t="s">
        <v>169</v>
      </c>
      <c r="I14" s="88" t="s">
        <v>158</v>
      </c>
      <c r="J14" s="88" t="s">
        <v>213</v>
      </c>
      <c r="K14" s="88" t="s">
        <v>171</v>
      </c>
      <c r="L14" s="88" t="s">
        <v>214</v>
      </c>
      <c r="M14" s="88" t="s">
        <v>184</v>
      </c>
      <c r="N14" s="88" t="s">
        <v>211</v>
      </c>
      <c r="O14" s="88" t="s">
        <v>278</v>
      </c>
      <c r="P14" s="88" t="s">
        <v>215</v>
      </c>
      <c r="Y14" s="30"/>
      <c r="Z14" s="30"/>
      <c r="AA14" s="30"/>
    </row>
    <row r="15" spans="1:27" ht="24.95" customHeight="1" x14ac:dyDescent="0.25">
      <c r="A15" s="82"/>
      <c r="C15" s="140" t="str">
        <f>IFERROR(VLOOKUP(C9,Cadastro!$C$9:$D$1009,2,FALSE),"")</f>
        <v>C001</v>
      </c>
      <c r="D15" s="169" t="str">
        <f>IF(C9="","",C9)</f>
        <v>Orange Juice 5L</v>
      </c>
      <c r="E15" s="170"/>
      <c r="F15" s="170"/>
      <c r="G15" s="171"/>
      <c r="H15" s="126">
        <f>IFERROR(VLOOKUP(D15,Saldo!$P$8:$Q$1009,2,FALSE),"")</f>
        <v>100</v>
      </c>
      <c r="I15" s="126">
        <f>IFERROR(VLOOKUP(D15,Saldo!$P$8:$R$1009,3,FALSE),"")</f>
        <v>50</v>
      </c>
      <c r="J15" s="125">
        <f>IFERROR(VLOOKUP(D15,Saldo!$P$8:$S$1009,4,FALSE),"")</f>
        <v>1</v>
      </c>
      <c r="K15" s="127">
        <f>IFERROR(VLOOKUP(D15,Saldo!$P$8:$T$1009,5,FALSE),"")</f>
        <v>2799.2000000000003</v>
      </c>
      <c r="L15" s="128">
        <f>IFERROR(VLOOKUP(D15,Saldo!$P$8:$U$1009,6,FALSE),"")</f>
        <v>27.992000000000001</v>
      </c>
      <c r="M15" s="126">
        <f>IFERROR(VLOOKUP(D15,Saldo!$P$8:$V$1009,7,FALSE),"")</f>
        <v>200</v>
      </c>
      <c r="N15" s="126">
        <f>IFERROR(VLOOKUP(D15,Saldo!$P$8:$X$1009,9,FALSE),"")</f>
        <v>6050</v>
      </c>
      <c r="O15" s="126">
        <f>IFERROR(VLOOKUP(D15,Saldo!$P$8:$Y$1009,10,FALSE),"")</f>
        <v>6150</v>
      </c>
      <c r="P15" s="126">
        <f>IFERROR(VLOOKUP(D15,Saldo!$P$8:$Z$1009,11,FALSE),"")</f>
        <v>0</v>
      </c>
      <c r="Y15" s="30"/>
      <c r="Z15" s="30"/>
      <c r="AA15" s="30"/>
    </row>
    <row r="16" spans="1:27" ht="18.95" customHeight="1" x14ac:dyDescent="0.25">
      <c r="A16" s="82"/>
      <c r="Y16" s="30"/>
      <c r="Z16" s="30"/>
      <c r="AA16" s="30"/>
    </row>
    <row r="17" spans="1:27" ht="18.95" customHeight="1" x14ac:dyDescent="0.25">
      <c r="A17" s="82"/>
      <c r="Y17" s="30"/>
      <c r="Z17" s="30"/>
      <c r="AA17" s="30"/>
    </row>
    <row r="18" spans="1:27" ht="30" customHeight="1" x14ac:dyDescent="0.25">
      <c r="A18" s="82"/>
      <c r="C18" s="166" t="s">
        <v>220</v>
      </c>
      <c r="D18" s="167"/>
      <c r="E18" s="167"/>
      <c r="F18" s="167"/>
      <c r="G18" s="167"/>
      <c r="H18" s="167"/>
      <c r="I18" s="167"/>
      <c r="J18" s="168"/>
      <c r="K18" s="159" t="s">
        <v>216</v>
      </c>
      <c r="L18" s="160"/>
      <c r="Y18" s="30"/>
      <c r="Z18" s="30"/>
      <c r="AA18" s="30"/>
    </row>
    <row r="19" spans="1:27" ht="18.95" customHeight="1" x14ac:dyDescent="0.25">
      <c r="A19" s="82"/>
      <c r="Y19" s="25"/>
      <c r="Z19" s="25"/>
      <c r="AA19" s="25"/>
    </row>
    <row r="20" spans="1:27" ht="18.95" customHeight="1" thickBot="1" x14ac:dyDescent="0.3">
      <c r="A20" s="82"/>
      <c r="Y20" s="25"/>
      <c r="Z20" s="25"/>
      <c r="AA20" s="25"/>
    </row>
    <row r="21" spans="1:27" ht="24.95" customHeight="1" thickBot="1" x14ac:dyDescent="0.3">
      <c r="A21" s="82"/>
      <c r="C21" s="156" t="str">
        <f>"Summary of Inventory "&amp;K18&amp;" by Product"</f>
        <v>Summary of Inventory Quantity by Product</v>
      </c>
      <c r="D21" s="158"/>
      <c r="E21" s="158"/>
      <c r="F21" s="158"/>
      <c r="G21" s="158"/>
      <c r="H21" s="158"/>
      <c r="I21" s="158"/>
      <c r="J21" s="158"/>
      <c r="K21" s="158"/>
      <c r="L21" s="158"/>
      <c r="M21" s="158"/>
      <c r="N21" s="158"/>
      <c r="O21" s="158"/>
      <c r="P21" s="157"/>
    </row>
    <row r="22" spans="1:27" ht="18.95" customHeight="1" thickBot="1" x14ac:dyDescent="0.3">
      <c r="A22" s="82"/>
      <c r="C22" s="129"/>
      <c r="D22" s="129" t="s">
        <v>9</v>
      </c>
      <c r="E22" s="129" t="s">
        <v>187</v>
      </c>
      <c r="F22" s="129" t="s">
        <v>11</v>
      </c>
      <c r="G22" s="129" t="s">
        <v>188</v>
      </c>
      <c r="H22" s="129" t="s">
        <v>189</v>
      </c>
      <c r="I22" s="129" t="s">
        <v>14</v>
      </c>
      <c r="J22" s="129" t="s">
        <v>15</v>
      </c>
      <c r="K22" s="129" t="s">
        <v>190</v>
      </c>
      <c r="L22" s="129" t="s">
        <v>191</v>
      </c>
      <c r="M22" s="129" t="s">
        <v>192</v>
      </c>
      <c r="N22" s="129" t="s">
        <v>19</v>
      </c>
      <c r="O22" s="129" t="s">
        <v>193</v>
      </c>
      <c r="P22" s="129" t="s">
        <v>194</v>
      </c>
    </row>
    <row r="23" spans="1:27" ht="18.95" customHeight="1" x14ac:dyDescent="0.25">
      <c r="A23" s="82"/>
      <c r="C23" s="109" t="s">
        <v>184</v>
      </c>
      <c r="D23" s="130">
        <f>IFERROR(IF($K$18="Quantity",IF(VLOOKUP($C$9,Cadastro!$C$8:$L$1009,10,FALSE)=D45,VLOOKUP($C$9,Cadastro!$C$8:$E$1009,3,FALSE),"0"),IF($K$18="Value",IF(VLOOKUP($C$9,Cadastro!$C$8:$L$1009,10,FALSE)=1,VLOOKUP($C$9,Cadastro!$C$8:$I$1009,7,FALSE),"0"))),"")</f>
        <v>200</v>
      </c>
      <c r="E23" s="130">
        <f>IFERROR(IF($K$18="Quantity",IF(VLOOKUP($C$9,Cadastro!$C$8:$L$1009,10,FALSE)=E45,VLOOKUP($C$9,Cadastro!$C$8:$E$1009,3,FALSE),D27),IF($K$18="Value",IF(VLOOKUP($C$9,Cadastro!$C$8:$L$1009,10,FALSE)=E45,VLOOKUP($C$9,Cadastro!$C$8:$I$1009,7,FALSE),D27))),"")</f>
        <v>20</v>
      </c>
      <c r="F23" s="130">
        <f>IFERROR(IF($K$18="Quantity",IF(VLOOKUP($C$9,Cadastro!$C$8:$L$1009,10,FALSE)=F45,VLOOKUP($C$9,Cadastro!$C$8:$E$1009,3,FALSE),E27),IF($K$18="Value",IF(VLOOKUP($C$9,Cadastro!$C$8:$L$1009,10,FALSE)=F45,VLOOKUP($C$9,Cadastro!$C$8:$I$1009,7,FALSE),E27))),"")</f>
        <v>10</v>
      </c>
      <c r="G23" s="130">
        <f>IFERROR(IF($K$18="Quantity",IF(VLOOKUP($C$9,Cadastro!$C$8:$L$1009,10,FALSE)=G45,VLOOKUP($C$9,Cadastro!$C$8:$E$1009,3,FALSE),F27),IF($K$18="Value",IF(VLOOKUP($C$9,Cadastro!$C$8:$L$1009,10,FALSE)=G45,VLOOKUP($C$9,Cadastro!$C$8:$I$1009,7,FALSE),F27))),"")</f>
        <v>310</v>
      </c>
      <c r="H23" s="130">
        <f>IFERROR(IF($K$18="Quantity",IF(VLOOKUP($C$9,Cadastro!$C$8:$L$1009,10,FALSE)=H45,VLOOKUP($C$9,Cadastro!$C$8:$E$1009,3,FALSE),G27),IF($K$18="Value",IF(VLOOKUP($C$9,Cadastro!$C$8:$L$1009,10,FALSE)=H45,VLOOKUP($C$9,Cadastro!$C$8:$I$1009,7,FALSE),G27))),"")</f>
        <v>510</v>
      </c>
      <c r="I23" s="130">
        <f>IFERROR(IF($K$18="Quantity",IF(VLOOKUP($C$9,Cadastro!$C$8:$L$1009,10,FALSE)=I45,VLOOKUP($C$9,Cadastro!$C$8:$E$1009,3,FALSE),H27),IF($K$18="Value",IF(VLOOKUP($C$9,Cadastro!$C$8:$L$1009,10,FALSE)=I45,VLOOKUP($C$9,Cadastro!$C$8:$I$1009,7,FALSE),H27))),"")</f>
        <v>810</v>
      </c>
      <c r="J23" s="130">
        <f>IFERROR(IF($K$18="Quantity",IF(VLOOKUP($C$9,Cadastro!$C$8:$L$1009,10,FALSE)=J45,VLOOKUP($C$9,Cadastro!$C$8:$E$1009,3,FALSE),I27),IF($K$18="Value",IF(VLOOKUP($C$9,Cadastro!$C$8:$L$1009,10,FALSE)=J45,VLOOKUP($C$9,Cadastro!$C$8:$I$1009,7,FALSE),I27))),"")</f>
        <v>1200</v>
      </c>
      <c r="K23" s="130">
        <f>IFERROR(IF($K$18="Quantity",IF(VLOOKUP($C$9,Cadastro!$C$8:$L$1009,10,FALSE)=K45,VLOOKUP($C$9,Cadastro!$C$8:$E$1009,3,FALSE),J27),IF($K$18="Value",IF(VLOOKUP($C$9,Cadastro!$C$8:$L$1009,10,FALSE)=K45,VLOOKUP($C$9,Cadastro!$C$8:$I$1009,7,FALSE),J27))),"")</f>
        <v>300</v>
      </c>
      <c r="L23" s="130">
        <f>IFERROR(IF($K$18="Quantity",IF(VLOOKUP($C$9,Cadastro!$C$8:$L$1009,10,FALSE)=L45,VLOOKUP($C$9,Cadastro!$C$8:$E$1009,3,FALSE),K27),IF($K$18="Value",IF(VLOOKUP($C$9,Cadastro!$C$8:$L$1009,10,FALSE)=L45,VLOOKUP($C$9,Cadastro!$C$8:$I$1009,7,FALSE),K27))),"")</f>
        <v>700</v>
      </c>
      <c r="M23" s="130">
        <f>IFERROR(IF($K$18="Quantity",IF(VLOOKUP($C$9,Cadastro!$C$8:$L$1009,10,FALSE)=M45,VLOOKUP($C$9,Cadastro!$C$8:$E$1009,3,FALSE),L27),IF($K$18="Value",IF(VLOOKUP($C$9,Cadastro!$C$8:$L$1009,10,FALSE)=M45,VLOOKUP($C$9,Cadastro!$C$8:$I$1009,7,FALSE),L27))),"")</f>
        <v>500</v>
      </c>
      <c r="N23" s="130">
        <f>IFERROR(IF($K$18="Quantity",IF(VLOOKUP($C$9,Cadastro!$C$8:$L$1009,10,FALSE)=N45,VLOOKUP($C$9,Cadastro!$C$8:$E$1009,3,FALSE),M27),IF($K$18="Value",IF(VLOOKUP($C$9,Cadastro!$C$8:$L$1009,10,FALSE)=N45,VLOOKUP($C$9,Cadastro!$C$8:$I$1009,7,FALSE),M27))),"")</f>
        <v>900</v>
      </c>
      <c r="O23" s="130">
        <f>IFERROR(IF($K$18="Quantity",IF(VLOOKUP($C$9,Cadastro!$C$8:$L$1009,10,FALSE)=O45,VLOOKUP($C$9,Cadastro!$C$8:$E$1009,3,FALSE),N27),IF($K$18="Value",IF(VLOOKUP($C$9,Cadastro!$C$8:$L$1009,10,FALSE)=O45,VLOOKUP($C$9,Cadastro!$C$8:$I$1009,7,FALSE),N27))),"")</f>
        <v>700</v>
      </c>
      <c r="P23" s="131">
        <f>D23</f>
        <v>200</v>
      </c>
    </row>
    <row r="24" spans="1:27" ht="18.95" customHeight="1" x14ac:dyDescent="0.25">
      <c r="A24" s="82"/>
      <c r="C24" s="112" t="s">
        <v>175</v>
      </c>
      <c r="D24" s="130">
        <f>IFERROR(IF($K$18="Quantity",SUMIFS(Movimento!$G$9:$G$7010,Movimento!$D$9:$D$7010,AnProd!$C$9,Movimento!$L$9:$L$7010,AnProd!D$45),IF($K$18="Value",SUMIFS(Movimento!$I$9:$I$7010,Movimento!$D$9:$D$7010,AnProd!$C$9,Movimento!$L$9:$L$7010,AnProd!D$45),"")),"")</f>
        <v>100</v>
      </c>
      <c r="E24" s="130">
        <f>IFERROR(IF($K$18="Quantity",SUMIFS(Movimento!$G$9:$G$7010,Movimento!$D$9:$D$7010,AnProd!$C$9,Movimento!$L$9:$L$7010,AnProd!E$45),IF($K$18="Value",SUMIFS(Movimento!$I$9:$I$7010,Movimento!$D$9:$D$7010,AnProd!$C$9,Movimento!$L$9:$L$7010,AnProd!E$45),"")),"")</f>
        <v>350</v>
      </c>
      <c r="F24" s="130">
        <f>IFERROR(IF($K$18="Quantity",SUMIFS(Movimento!$G$9:$G$7010,Movimento!$D$9:$D$7010,AnProd!$C$9,Movimento!$L$9:$L$7010,AnProd!F$45),IF($K$18="Value",SUMIFS(Movimento!$I$9:$I$7010,Movimento!$D$9:$D$7010,AnProd!$C$9,Movimento!$L$9:$L$7010,AnProd!F$45),"")),"")</f>
        <v>400</v>
      </c>
      <c r="G24" s="130">
        <f>IFERROR(IF($K$18="Quantity",SUMIFS(Movimento!$G$9:$G$7010,Movimento!$D$9:$D$7010,AnProd!$C$9,Movimento!$L$9:$L$7010,AnProd!G$45),IF($K$18="Value",SUMIFS(Movimento!$I$9:$I$7010,Movimento!$D$9:$D$7010,AnProd!$C$9,Movimento!$L$9:$L$7010,AnProd!G$45),"")),"")</f>
        <v>500</v>
      </c>
      <c r="H24" s="130">
        <f>IFERROR(IF($K$18="Quantity",SUMIFS(Movimento!$G$9:$G$7010,Movimento!$D$9:$D$7010,AnProd!$C$9,Movimento!$L$9:$L$7010,AnProd!H$45),IF($K$18="Value",SUMIFS(Movimento!$I$9:$I$7010,Movimento!$D$9:$D$7010,AnProd!$C$9,Movimento!$L$9:$L$7010,AnProd!H$45),"")),"")</f>
        <v>550</v>
      </c>
      <c r="I24" s="130">
        <f>IFERROR(IF($K$18="Quantity",SUMIFS(Movimento!$G$9:$G$7010,Movimento!$D$9:$D$7010,AnProd!$C$9,Movimento!$L$9:$L$7010,AnProd!I$45),IF($K$18="Value",SUMIFS(Movimento!$I$9:$I$7010,Movimento!$D$9:$D$7010,AnProd!$C$9,Movimento!$L$9:$L$7010,AnProd!I$45),"")),"")</f>
        <v>650</v>
      </c>
      <c r="J24" s="130">
        <f>IFERROR(IF($K$18="Quantity",SUMIFS(Movimento!$G$9:$G$7010,Movimento!$D$9:$D$7010,AnProd!$C$9,Movimento!$L$9:$L$7010,AnProd!J$45),IF($K$18="Value",SUMIFS(Movimento!$I$9:$I$7010,Movimento!$D$9:$D$7010,AnProd!$C$9,Movimento!$L$9:$L$7010,AnProd!J$45),"")),"")</f>
        <v>300</v>
      </c>
      <c r="K24" s="130">
        <f>IFERROR(IF($K$18="Quantity",SUMIFS(Movimento!$G$9:$G$7010,Movimento!$D$9:$D$7010,AnProd!$C$9,Movimento!$L$9:$L$7010,AnProd!K$45),IF($K$18="Value",SUMIFS(Movimento!$I$9:$I$7010,Movimento!$D$9:$D$7010,AnProd!$C$9,Movimento!$L$9:$L$7010,AnProd!K$45),"")),"")</f>
        <v>600</v>
      </c>
      <c r="L24" s="130">
        <f>IFERROR(IF($K$18="Quantity",SUMIFS(Movimento!$G$9:$G$7010,Movimento!$D$9:$D$7010,AnProd!$C$9,Movimento!$L$9:$L$7010,AnProd!L$45),IF($K$18="Value",SUMIFS(Movimento!$I$9:$I$7010,Movimento!$D$9:$D$7010,AnProd!$C$9,Movimento!$L$9:$L$7010,AnProd!L$45),"")),"")</f>
        <v>700</v>
      </c>
      <c r="M24" s="130">
        <f>IFERROR(IF($K$18="Quantity",SUMIFS(Movimento!$G$9:$G$7010,Movimento!$D$9:$D$7010,AnProd!$C$9,Movimento!$L$9:$L$7010,AnProd!M$45),IF($K$18="Value",SUMIFS(Movimento!$I$9:$I$7010,Movimento!$D$9:$D$7010,AnProd!$C$9,Movimento!$L$9:$L$7010,AnProd!M$45),"")),"")</f>
        <v>700</v>
      </c>
      <c r="N24" s="130">
        <f>IFERROR(IF($K$18="Quantity",SUMIFS(Movimento!$G$9:$G$7010,Movimento!$D$9:$D$7010,AnProd!$C$9,Movimento!$L$9:$L$7010,AnProd!N$45),IF($K$18="Value",SUMIFS(Movimento!$I$9:$I$7010,Movimento!$D$9:$D$7010,AnProd!$C$9,Movimento!$L$9:$L$7010,AnProd!N$45),"")),"")</f>
        <v>600</v>
      </c>
      <c r="O24" s="130">
        <f>IFERROR(IF($K$18="Quantity",SUMIFS(Movimento!$G$9:$G$7010,Movimento!$D$9:$D$7010,AnProd!$C$9,Movimento!$L$9:$L$7010,AnProd!O$45),IF($K$18="Value",SUMIFS(Movimento!$I$9:$I$7010,Movimento!$D$9:$D$7010,AnProd!$C$9,Movimento!$L$9:$L$7010,AnProd!O$45),"")),"")</f>
        <v>600</v>
      </c>
      <c r="P24" s="131">
        <f>SUM(D24:O24)</f>
        <v>6050</v>
      </c>
    </row>
    <row r="25" spans="1:27" ht="18.95" customHeight="1" x14ac:dyDescent="0.25">
      <c r="A25" s="82"/>
      <c r="C25" s="112" t="s">
        <v>276</v>
      </c>
      <c r="D25" s="130">
        <f>IFERROR(IF($K$18="Quantity",SUMIFS(MovSaida!$F$9:$F$7010,MovSaida!$D$9:$D$7010,AnProd!$C$9,MovSaida!$K$9:$K$7010,AnProd!D$45),IF($K$18="Value",SUMIFS(MovSaida!$H$9:$H$7010,MovSaida!$D$9:$D$7010,AnProd!$C$9,MovSaida!$K$9:$K$7010,AnProd!D$45),"")),"")</f>
        <v>280</v>
      </c>
      <c r="E25" s="130">
        <f>IFERROR(IF($K$18="Quantity",SUMIFS(MovSaida!$F$9:$F$7010,MovSaida!$D$9:$D$7010,AnProd!$C$9,MovSaida!$K$9:$K$7010,AnProd!E$45),IF($K$18="Value",SUMIFS(MovSaida!$H$9:$H$7010,MovSaida!$D$9:$D$7010,AnProd!$C$9,MovSaida!$K$9:$K$7010,AnProd!E$45),"")),"")</f>
        <v>360</v>
      </c>
      <c r="F25" s="130">
        <f>IFERROR(IF($K$18="Quantity",SUMIFS(MovSaida!$F$9:$F$7010,MovSaida!$D$9:$D$7010,AnProd!$C$9,MovSaida!$K$9:$K$7010,AnProd!F$45),IF($K$18="Value",SUMIFS(MovSaida!$H$9:$H$7010,MovSaida!$D$9:$D$7010,AnProd!$C$9,MovSaida!$K$9:$K$7010,AnProd!F$45),"")),"")</f>
        <v>100</v>
      </c>
      <c r="G25" s="130">
        <f>IFERROR(IF($K$18="Quantity",SUMIFS(MovSaida!$F$9:$F$7010,MovSaida!$D$9:$D$7010,AnProd!$C$9,MovSaida!$K$9:$K$7010,AnProd!G$45),IF($K$18="Value",SUMIFS(MovSaida!$H$9:$H$7010,MovSaida!$D$9:$D$7010,AnProd!$C$9,MovSaida!$K$9:$K$7010,AnProd!G$45),"")),"")</f>
        <v>300</v>
      </c>
      <c r="H25" s="130">
        <f>IFERROR(IF($K$18="Quantity",SUMIFS(MovSaida!$F$9:$F$7010,MovSaida!$D$9:$D$7010,AnProd!$C$9,MovSaida!$K$9:$K$7010,AnProd!H$45),IF($K$18="Value",SUMIFS(MovSaida!$H$9:$H$7010,MovSaida!$D$9:$D$7010,AnProd!$C$9,MovSaida!$K$9:$K$7010,AnProd!H$45),"")),"")</f>
        <v>250</v>
      </c>
      <c r="I25" s="130">
        <f>IFERROR(IF($K$18="Quantity",SUMIFS(MovSaida!$F$9:$F$7010,MovSaida!$D$9:$D$7010,AnProd!$C$9,MovSaida!$K$9:$K$7010,AnProd!I$45),IF($K$18="Value",SUMIFS(MovSaida!$H$9:$H$7010,MovSaida!$D$9:$D$7010,AnProd!$C$9,MovSaida!$K$9:$K$7010,AnProd!I$45),"")),"")</f>
        <v>260</v>
      </c>
      <c r="J25" s="130">
        <f>IFERROR(IF($K$18="Quantity",SUMIFS(MovSaida!$F$9:$F$7010,MovSaida!$D$9:$D$7010,AnProd!$C$9,MovSaida!$K$9:$K$7010,AnProd!J$45),IF($K$18="Value",SUMIFS(MovSaida!$H$9:$H$7010,MovSaida!$D$9:$D$7010,AnProd!$C$9,MovSaida!$K$9:$K$7010,AnProd!J$45),"")),"")</f>
        <v>1200</v>
      </c>
      <c r="K25" s="130">
        <f>IFERROR(IF($K$18="Quantity",SUMIFS(MovSaida!$F$9:$F$7010,MovSaida!$D$9:$D$7010,AnProd!$C$9,MovSaida!$K$9:$K$7010,AnProd!K$45),IF($K$18="Value",SUMIFS(MovSaida!$H$9:$H$7010,MovSaida!$D$9:$D$7010,AnProd!$C$9,MovSaida!$K$9:$K$7010,AnProd!K$45),"")),"")</f>
        <v>200</v>
      </c>
      <c r="L25" s="130">
        <f>IFERROR(IF($K$18="Quantity",SUMIFS(MovSaida!$F$9:$F$7010,MovSaida!$D$9:$D$7010,AnProd!$C$9,MovSaida!$K$9:$K$7010,AnProd!L$45),IF($K$18="Value",SUMIFS(MovSaida!$H$9:$H$7010,MovSaida!$D$9:$D$7010,AnProd!$C$9,MovSaida!$K$9:$K$7010,AnProd!L$45),"")),"")</f>
        <v>900</v>
      </c>
      <c r="M25" s="130">
        <f>IFERROR(IF($K$18="Quantity",SUMIFS(MovSaida!$F$9:$F$7010,MovSaida!$D$9:$D$7010,AnProd!$C$9,MovSaida!$K$9:$K$7010,AnProd!M$45),IF($K$18="Value",SUMIFS(MovSaida!$H$9:$H$7010,MovSaida!$D$9:$D$7010,AnProd!$C$9,MovSaida!$K$9:$K$7010,AnProd!M$45),"")),"")</f>
        <v>300</v>
      </c>
      <c r="N25" s="130">
        <f>IFERROR(IF($K$18="Quantity",SUMIFS(MovSaida!$F$9:$F$7010,MovSaida!$D$9:$D$7010,AnProd!$C$9,MovSaida!$K$9:$K$7010,AnProd!N$45),IF($K$18="Value",SUMIFS(MovSaida!$H$9:$H$7010,MovSaida!$D$9:$D$7010,AnProd!$C$9,MovSaida!$K$9:$K$7010,AnProd!N$45),"")),"")</f>
        <v>800</v>
      </c>
      <c r="O25" s="130">
        <f>IFERROR(IF($K$18="Quantity",SUMIFS(MovSaida!$F$9:$F$7010,MovSaida!$D$9:$D$7010,AnProd!$C$9,MovSaida!$K$9:$K$7010,AnProd!O$45),IF($K$18="Value",SUMIFS(MovSaida!$H$9:$H$7010,MovSaida!$D$9:$D$7010,AnProd!$C$9,MovSaida!$K$9:$K$7010,AnProd!O$45),"")),"")</f>
        <v>1200</v>
      </c>
      <c r="P25" s="131">
        <f>SUM(D25:O25)</f>
        <v>6150</v>
      </c>
    </row>
    <row r="26" spans="1:27" ht="18.95" customHeight="1" x14ac:dyDescent="0.25">
      <c r="A26" s="82"/>
      <c r="C26" s="112" t="s">
        <v>186</v>
      </c>
      <c r="D26" s="130">
        <f>IFERROR(IF($K$18="Quantity",SUMIFS(InvAjust!$G$9:$G$6009,InvAjust!$C$9:$C$6009,"Entrada",InvAjust!$K$9:$K$6009,D$45,InvAjust!$E$9:$E$6009,AnProd!$C$9)-SUMIFS(InvAjust!$G$9:$G$6009,InvAjust!$C$9:$C$6009,"Saída",InvAjust!$K$9:$K$6009,D$45,InvAjust!$E$9:$E$6009,AnProd!$C$9),IF($K$18="Value",SUMIFS(InvAjust!$H$9:$H$6009,InvAjust!$C$9:$C$6009,"Entrada",InvAjust!$K$9:$K$6009,D$45,InvAjust!$E$9:$E$6009,AnProd!$C$9)-SUMIFS(InvAjust!$H$9:$H$6009,InvAjust!$C$9:$C$6009,"Saída",InvAjust!$K$9:$K$6009,D$45,InvAjust!$E$9:$E$6009,AnProd!$C$9))),"")</f>
        <v>0</v>
      </c>
      <c r="E26" s="130">
        <f>IFERROR(IF($K$18="Quantity",SUMIFS(InvAjust!$G$9:$G$6009,InvAjust!$C$9:$C$6009,"Entrada",InvAjust!$K$9:$K$6009,E$45,InvAjust!$E$9:$E$6009,AnProd!$C$9)-SUMIFS(InvAjust!$G$9:$G$6009,InvAjust!$C$9:$C$6009,"Saída",InvAjust!$K$9:$K$6009,E$45,InvAjust!$E$9:$E$6009,AnProd!$C$9),IF($K$18="Value",SUMIFS(InvAjust!$H$9:$H$6009,InvAjust!$C$9:$C$6009,"Entrada",InvAjust!$K$9:$K$6009,E$45,InvAjust!$E$9:$E$6009,AnProd!$C$9)-SUMIFS(InvAjust!$H$9:$H$6009,InvAjust!$C$9:$C$6009,"Saída",InvAjust!$K$9:$K$6009,E$45,InvAjust!$E$9:$E$6009,AnProd!$C$9))),"")</f>
        <v>0</v>
      </c>
      <c r="F26" s="130">
        <f>IFERROR(IF($K$18="Quantity",SUMIFS(InvAjust!$G$9:$G$6009,InvAjust!$C$9:$C$6009,"Entrada",InvAjust!$K$9:$K$6009,F$45,InvAjust!$E$9:$E$6009,AnProd!$C$9)-SUMIFS(InvAjust!$G$9:$G$6009,InvAjust!$C$9:$C$6009,"Saída",InvAjust!$K$9:$K$6009,F$45,InvAjust!$E$9:$E$6009,AnProd!$C$9),IF($K$18="Value",SUMIFS(InvAjust!$H$9:$H$6009,InvAjust!$C$9:$C$6009,"Entrada",InvAjust!$K$9:$K$6009,F$45,InvAjust!$E$9:$E$6009,AnProd!$C$9)-SUMIFS(InvAjust!$H$9:$H$6009,InvAjust!$C$9:$C$6009,"Saída",InvAjust!$K$9:$K$6009,F$45,InvAjust!$E$9:$E$6009,AnProd!$C$9))),"")</f>
        <v>0</v>
      </c>
      <c r="G26" s="130">
        <f>IFERROR(IF($K$18="Quantity",SUMIFS(InvAjust!$G$9:$G$6009,InvAjust!$C$9:$C$6009,"Entrada",InvAjust!$K$9:$K$6009,G$45,InvAjust!$E$9:$E$6009,AnProd!$C$9)-SUMIFS(InvAjust!$G$9:$G$6009,InvAjust!$C$9:$C$6009,"Saída",InvAjust!$K$9:$K$6009,G$45,InvAjust!$E$9:$E$6009,AnProd!$C$9),IF($K$18="Value",SUMIFS(InvAjust!$H$9:$H$6009,InvAjust!$C$9:$C$6009,"Entrada",InvAjust!$K$9:$K$6009,G$45,InvAjust!$E$9:$E$6009,AnProd!$C$9)-SUMIFS(InvAjust!$H$9:$H$6009,InvAjust!$C$9:$C$6009,"Saída",InvAjust!$K$9:$K$6009,G$45,InvAjust!$E$9:$E$6009,AnProd!$C$9))),"")</f>
        <v>0</v>
      </c>
      <c r="H26" s="130">
        <f>IFERROR(IF($K$18="Quantity",SUMIFS(InvAjust!$G$9:$G$6009,InvAjust!$C$9:$C$6009,"Entrada",InvAjust!$K$9:$K$6009,H$45,InvAjust!$E$9:$E$6009,AnProd!$C$9)-SUMIFS(InvAjust!$G$9:$G$6009,InvAjust!$C$9:$C$6009,"Saída",InvAjust!$K$9:$K$6009,H$45,InvAjust!$E$9:$E$6009,AnProd!$C$9),IF($K$18="Value",SUMIFS(InvAjust!$H$9:$H$6009,InvAjust!$C$9:$C$6009,"Entrada",InvAjust!$K$9:$K$6009,H$45,InvAjust!$E$9:$E$6009,AnProd!$C$9)-SUMIFS(InvAjust!$H$9:$H$6009,InvAjust!$C$9:$C$6009,"Saída",InvAjust!$K$9:$K$6009,H$45,InvAjust!$E$9:$E$6009,AnProd!$C$9))),"")</f>
        <v>0</v>
      </c>
      <c r="I26" s="130">
        <f>IFERROR(IF($K$18="Quantity",SUMIFS(InvAjust!$G$9:$G$6009,InvAjust!$C$9:$C$6009,"Entrada",InvAjust!$K$9:$K$6009,I$45,InvAjust!$E$9:$E$6009,AnProd!$C$9)-SUMIFS(InvAjust!$G$9:$G$6009,InvAjust!$C$9:$C$6009,"Saída",InvAjust!$K$9:$K$6009,I$45,InvAjust!$E$9:$E$6009,AnProd!$C$9),IF($K$18="Value",SUMIFS(InvAjust!$H$9:$H$6009,InvAjust!$C$9:$C$6009,"Entrada",InvAjust!$K$9:$K$6009,I$45,InvAjust!$E$9:$E$6009,AnProd!$C$9)-SUMIFS(InvAjust!$H$9:$H$6009,InvAjust!$C$9:$C$6009,"Saída",InvAjust!$K$9:$K$6009,I$45,InvAjust!$E$9:$E$6009,AnProd!$C$9))),"")</f>
        <v>0</v>
      </c>
      <c r="J26" s="130">
        <f>IFERROR(IF($K$18="Quantity",SUMIFS(InvAjust!$G$9:$G$6009,InvAjust!$C$9:$C$6009,"Entrada",InvAjust!$K$9:$K$6009,J$45,InvAjust!$E$9:$E$6009,AnProd!$C$9)-SUMIFS(InvAjust!$G$9:$G$6009,InvAjust!$C$9:$C$6009,"Saída",InvAjust!$K$9:$K$6009,J$45,InvAjust!$E$9:$E$6009,AnProd!$C$9),IF($K$18="Value",SUMIFS(InvAjust!$H$9:$H$6009,InvAjust!$C$9:$C$6009,"Entrada",InvAjust!$K$9:$K$6009,J$45,InvAjust!$E$9:$E$6009,AnProd!$C$9)-SUMIFS(InvAjust!$H$9:$H$6009,InvAjust!$C$9:$C$6009,"Saída",InvAjust!$K$9:$K$6009,J$45,InvAjust!$E$9:$E$6009,AnProd!$C$9))),"")</f>
        <v>0</v>
      </c>
      <c r="K26" s="130">
        <f>IFERROR(IF($K$18="Quantity",SUMIFS(InvAjust!$G$9:$G$6009,InvAjust!$C$9:$C$6009,"Entrada",InvAjust!$K$9:$K$6009,K$45,InvAjust!$E$9:$E$6009,AnProd!$C$9)-SUMIFS(InvAjust!$G$9:$G$6009,InvAjust!$C$9:$C$6009,"Saída",InvAjust!$K$9:$K$6009,K$45,InvAjust!$E$9:$E$6009,AnProd!$C$9),IF($K$18="Value",SUMIFS(InvAjust!$H$9:$H$6009,InvAjust!$C$9:$C$6009,"Entrada",InvAjust!$K$9:$K$6009,K$45,InvAjust!$E$9:$E$6009,AnProd!$C$9)-SUMIFS(InvAjust!$H$9:$H$6009,InvAjust!$C$9:$C$6009,"Saída",InvAjust!$K$9:$K$6009,K$45,InvAjust!$E$9:$E$6009,AnProd!$C$9))),"")</f>
        <v>0</v>
      </c>
      <c r="L26" s="130">
        <f>IFERROR(IF($K$18="Quantity",SUMIFS(InvAjust!$G$9:$G$6009,InvAjust!$C$9:$C$6009,"Entrada",InvAjust!$K$9:$K$6009,L$45,InvAjust!$E$9:$E$6009,AnProd!$C$9)-SUMIFS(InvAjust!$G$9:$G$6009,InvAjust!$C$9:$C$6009,"Saída",InvAjust!$K$9:$K$6009,L$45,InvAjust!$E$9:$E$6009,AnProd!$C$9),IF($K$18="Value",SUMIFS(InvAjust!$H$9:$H$6009,InvAjust!$C$9:$C$6009,"Entrada",InvAjust!$K$9:$K$6009,L$45,InvAjust!$E$9:$E$6009,AnProd!$C$9)-SUMIFS(InvAjust!$H$9:$H$6009,InvAjust!$C$9:$C$6009,"Saída",InvAjust!$K$9:$K$6009,L$45,InvAjust!$E$9:$E$6009,AnProd!$C$9))),"")</f>
        <v>0</v>
      </c>
      <c r="M26" s="130">
        <f>IFERROR(IF($K$18="Quantity",SUMIFS(InvAjust!$G$9:$G$6009,InvAjust!$C$9:$C$6009,"Entrada",InvAjust!$K$9:$K$6009,M$45,InvAjust!$E$9:$E$6009,AnProd!$C$9)-SUMIFS(InvAjust!$G$9:$G$6009,InvAjust!$C$9:$C$6009,"Saída",InvAjust!$K$9:$K$6009,M$45,InvAjust!$E$9:$E$6009,AnProd!$C$9),IF($K$18="Value",SUMIFS(InvAjust!$H$9:$H$6009,InvAjust!$C$9:$C$6009,"Entrada",InvAjust!$K$9:$K$6009,M$45,InvAjust!$E$9:$E$6009,AnProd!$C$9)-SUMIFS(InvAjust!$H$9:$H$6009,InvAjust!$C$9:$C$6009,"Saída",InvAjust!$K$9:$K$6009,M$45,InvAjust!$E$9:$E$6009,AnProd!$C$9))),"")</f>
        <v>0</v>
      </c>
      <c r="N26" s="130">
        <f>IFERROR(IF($K$18="Quantity",SUMIFS(InvAjust!$G$9:$G$6009,InvAjust!$C$9:$C$6009,"Entrada",InvAjust!$K$9:$K$6009,N$45,InvAjust!$E$9:$E$6009,AnProd!$C$9)-SUMIFS(InvAjust!$G$9:$G$6009,InvAjust!$C$9:$C$6009,"Saída",InvAjust!$K$9:$K$6009,N$45,InvAjust!$E$9:$E$6009,AnProd!$C$9),IF($K$18="Value",SUMIFS(InvAjust!$H$9:$H$6009,InvAjust!$C$9:$C$6009,"Entrada",InvAjust!$K$9:$K$6009,N$45,InvAjust!$E$9:$E$6009,AnProd!$C$9)-SUMIFS(InvAjust!$H$9:$H$6009,InvAjust!$C$9:$C$6009,"Saída",InvAjust!$K$9:$K$6009,N$45,InvAjust!$E$9:$E$6009,AnProd!$C$9))),"")</f>
        <v>0</v>
      </c>
      <c r="O26" s="130">
        <f>IFERROR(IF($K$18="Quantity",SUMIFS(InvAjust!$G$9:$G$6009,InvAjust!$C$9:$C$6009,"Entrada",InvAjust!$K$9:$K$6009,O$45,InvAjust!$E$9:$E$6009,AnProd!$C$9)-SUMIFS(InvAjust!$G$9:$G$6009,InvAjust!$C$9:$C$6009,"Saída",InvAjust!$K$9:$K$6009,O$45,InvAjust!$E$9:$E$6009,AnProd!$C$9),IF($K$18="Value",SUMIFS(InvAjust!$H$9:$H$6009,InvAjust!$C$9:$C$6009,"Entrada",InvAjust!$K$9:$K$6009,O$45,InvAjust!$E$9:$E$6009,AnProd!$C$9)-SUMIFS(InvAjust!$H$9:$H$6009,InvAjust!$C$9:$C$6009,"Saída",InvAjust!$K$9:$K$6009,O$45,InvAjust!$E$9:$E$6009,AnProd!$C$9))),"")</f>
        <v>0</v>
      </c>
      <c r="P26" s="131">
        <f>SUM(D26:O26)</f>
        <v>0</v>
      </c>
    </row>
    <row r="27" spans="1:27" ht="18.95" customHeight="1" x14ac:dyDescent="0.25">
      <c r="A27" s="82"/>
      <c r="C27" s="112" t="s">
        <v>185</v>
      </c>
      <c r="D27" s="130">
        <f>D23+D24-D25+D26</f>
        <v>20</v>
      </c>
      <c r="E27" s="130">
        <f t="shared" ref="E27:O27" si="0">E23+E24-E25+E26</f>
        <v>10</v>
      </c>
      <c r="F27" s="130">
        <f t="shared" si="0"/>
        <v>310</v>
      </c>
      <c r="G27" s="130">
        <f t="shared" si="0"/>
        <v>510</v>
      </c>
      <c r="H27" s="130">
        <f t="shared" si="0"/>
        <v>810</v>
      </c>
      <c r="I27" s="130">
        <f t="shared" si="0"/>
        <v>1200</v>
      </c>
      <c r="J27" s="130">
        <f t="shared" si="0"/>
        <v>300</v>
      </c>
      <c r="K27" s="130">
        <f t="shared" si="0"/>
        <v>700</v>
      </c>
      <c r="L27" s="130">
        <f t="shared" si="0"/>
        <v>500</v>
      </c>
      <c r="M27" s="130">
        <f t="shared" si="0"/>
        <v>900</v>
      </c>
      <c r="N27" s="130">
        <f t="shared" si="0"/>
        <v>700</v>
      </c>
      <c r="O27" s="130">
        <f t="shared" si="0"/>
        <v>100</v>
      </c>
      <c r="P27" s="131">
        <f>O27</f>
        <v>100</v>
      </c>
    </row>
    <row r="28" spans="1:27" ht="18.95" customHeight="1" x14ac:dyDescent="0.25">
      <c r="A28" s="82"/>
    </row>
    <row r="29" spans="1:27" ht="18.95" customHeight="1" x14ac:dyDescent="0.25">
      <c r="A29" s="82"/>
    </row>
    <row r="30" spans="1:27" ht="18.95" customHeight="1" x14ac:dyDescent="0.25">
      <c r="A30" s="82"/>
    </row>
    <row r="31" spans="1:27" ht="18.95" customHeight="1" x14ac:dyDescent="0.25">
      <c r="A31" s="82"/>
    </row>
    <row r="32" spans="1:27" ht="18.95" customHeight="1" x14ac:dyDescent="0.25">
      <c r="A32" s="82"/>
    </row>
    <row r="33" spans="1:15" ht="18.95" customHeight="1" x14ac:dyDescent="0.25">
      <c r="A33" s="82"/>
    </row>
    <row r="34" spans="1:15" ht="18.95" customHeight="1" x14ac:dyDescent="0.25">
      <c r="A34" s="82"/>
    </row>
    <row r="35" spans="1:15" ht="18.95" customHeight="1" x14ac:dyDescent="0.25">
      <c r="A35" s="82"/>
    </row>
    <row r="36" spans="1:15" ht="18.95" customHeight="1" x14ac:dyDescent="0.25">
      <c r="A36" s="82"/>
    </row>
    <row r="37" spans="1:15" ht="18.95" customHeight="1" x14ac:dyDescent="0.25">
      <c r="A37" s="82"/>
    </row>
    <row r="38" spans="1:15" ht="18.95" customHeight="1" x14ac:dyDescent="0.25">
      <c r="A38" s="82"/>
    </row>
    <row r="39" spans="1:15" ht="18.95" customHeight="1" x14ac:dyDescent="0.25">
      <c r="A39" s="82"/>
    </row>
    <row r="40" spans="1:15" ht="18.95" customHeight="1" x14ac:dyDescent="0.25">
      <c r="A40" s="82"/>
    </row>
    <row r="41" spans="1:15" ht="18.95" customHeight="1" x14ac:dyDescent="0.25">
      <c r="A41" s="82"/>
    </row>
    <row r="42" spans="1:15" ht="18.95" customHeight="1" x14ac:dyDescent="0.25">
      <c r="A42" s="82"/>
    </row>
    <row r="43" spans="1:15" ht="18.95" customHeight="1" x14ac:dyDescent="0.25">
      <c r="A43" s="82"/>
    </row>
    <row r="44" spans="1:15" ht="18.95" hidden="1" customHeight="1" x14ac:dyDescent="0.25"/>
    <row r="45" spans="1:15" ht="18.95" hidden="1" customHeight="1" x14ac:dyDescent="0.25">
      <c r="D45" s="72">
        <v>1</v>
      </c>
      <c r="E45" s="72">
        <v>2</v>
      </c>
      <c r="F45" s="72">
        <v>3</v>
      </c>
      <c r="G45" s="72">
        <v>4</v>
      </c>
      <c r="H45" s="72">
        <v>5</v>
      </c>
      <c r="I45" s="72">
        <v>6</v>
      </c>
      <c r="J45" s="72">
        <v>7</v>
      </c>
      <c r="K45" s="72">
        <v>8</v>
      </c>
      <c r="L45" s="72">
        <v>9</v>
      </c>
      <c r="M45" s="72">
        <v>10</v>
      </c>
      <c r="N45" s="72">
        <v>11</v>
      </c>
      <c r="O45" s="72">
        <v>12</v>
      </c>
    </row>
    <row r="46" spans="1:15" ht="18.95" hidden="1" customHeight="1" x14ac:dyDescent="0.25"/>
    <row r="47" spans="1:15" ht="18.95" hidden="1" customHeight="1" x14ac:dyDescent="0.25"/>
    <row r="48" spans="1:15" ht="18.95" hidden="1" customHeight="1" x14ac:dyDescent="0.25"/>
    <row r="49" ht="18.95" hidden="1" customHeight="1" x14ac:dyDescent="0.25"/>
    <row r="50" ht="18.95" hidden="1" customHeight="1" x14ac:dyDescent="0.25"/>
    <row r="51" ht="18.95" hidden="1" customHeight="1" x14ac:dyDescent="0.25"/>
    <row r="52" ht="18.95" hidden="1" customHeight="1" x14ac:dyDescent="0.25"/>
    <row r="53" ht="18.95" hidden="1" customHeight="1" x14ac:dyDescent="0.25"/>
    <row r="54" ht="18.95" hidden="1" customHeight="1" x14ac:dyDescent="0.25"/>
    <row r="55" ht="18.95" hidden="1" customHeight="1" x14ac:dyDescent="0.25"/>
    <row r="56" ht="18.95" hidden="1" customHeight="1" x14ac:dyDescent="0.25"/>
    <row r="57" ht="18.95" hidden="1" customHeight="1" x14ac:dyDescent="0.25"/>
    <row r="58" ht="18.95" hidden="1" customHeight="1" x14ac:dyDescent="0.25"/>
    <row r="59" ht="18.95" hidden="1" customHeight="1" x14ac:dyDescent="0.25"/>
    <row r="60" ht="18.95" hidden="1" customHeight="1" x14ac:dyDescent="0.25"/>
    <row r="61" ht="18.95" hidden="1" customHeight="1" x14ac:dyDescent="0.25"/>
    <row r="62" ht="18.95" hidden="1" customHeight="1" x14ac:dyDescent="0.25"/>
    <row r="63" ht="18.95" hidden="1" customHeight="1" x14ac:dyDescent="0.25"/>
    <row r="64" ht="18.95" hidden="1" customHeight="1" x14ac:dyDescent="0.25"/>
    <row r="65" ht="18.95" hidden="1" customHeight="1" x14ac:dyDescent="0.25"/>
    <row r="66" ht="18.95" hidden="1" customHeight="1" x14ac:dyDescent="0.25"/>
    <row r="67" ht="18.95" hidden="1" customHeight="1" x14ac:dyDescent="0.25"/>
    <row r="68" ht="18.95" hidden="1" customHeight="1" x14ac:dyDescent="0.25"/>
    <row r="69" ht="18.95" hidden="1" customHeight="1" x14ac:dyDescent="0.25"/>
    <row r="70" ht="18.95" hidden="1" customHeight="1" x14ac:dyDescent="0.25"/>
    <row r="71" ht="18.95" hidden="1" customHeight="1" x14ac:dyDescent="0.25"/>
    <row r="72" ht="18.95" hidden="1" customHeight="1" x14ac:dyDescent="0.25"/>
    <row r="73" ht="18.95" hidden="1" customHeight="1" x14ac:dyDescent="0.25"/>
    <row r="74" ht="18.95" hidden="1" customHeight="1" x14ac:dyDescent="0.25"/>
    <row r="75" ht="18.95" hidden="1" customHeight="1" x14ac:dyDescent="0.25"/>
    <row r="76" ht="18.95" hidden="1" customHeight="1" x14ac:dyDescent="0.25"/>
    <row r="77" ht="18.95" hidden="1" customHeight="1" x14ac:dyDescent="0.25"/>
    <row r="78" ht="18.95" hidden="1" customHeight="1" x14ac:dyDescent="0.25"/>
    <row r="79" ht="18.95" hidden="1" customHeight="1" x14ac:dyDescent="0.25"/>
    <row r="80" ht="18.95" hidden="1" customHeight="1" x14ac:dyDescent="0.25"/>
    <row r="81" ht="18.95" hidden="1" customHeight="1" x14ac:dyDescent="0.25"/>
    <row r="82" ht="18.95" hidden="1" customHeight="1" x14ac:dyDescent="0.25"/>
    <row r="83" ht="18.95" hidden="1" customHeight="1" x14ac:dyDescent="0.25"/>
    <row r="84" ht="18.95" hidden="1" customHeight="1" x14ac:dyDescent="0.25"/>
    <row r="85" ht="18.95" hidden="1" customHeight="1" x14ac:dyDescent="0.25"/>
    <row r="86" ht="18.95" hidden="1" customHeight="1" x14ac:dyDescent="0.25"/>
    <row r="87" ht="18.95" hidden="1" customHeight="1" x14ac:dyDescent="0.25"/>
    <row r="88" ht="18.95" hidden="1" customHeight="1" x14ac:dyDescent="0.25"/>
    <row r="89" ht="18.95" hidden="1" customHeight="1" x14ac:dyDescent="0.25"/>
    <row r="90" ht="18.95" hidden="1" customHeight="1" x14ac:dyDescent="0.25"/>
    <row r="91" ht="18.95" hidden="1" customHeight="1" x14ac:dyDescent="0.25"/>
    <row r="92" ht="18.95" hidden="1" customHeight="1" x14ac:dyDescent="0.25"/>
    <row r="93" ht="18.95" hidden="1" customHeight="1" x14ac:dyDescent="0.25"/>
    <row r="94" ht="18.95" hidden="1" customHeight="1" x14ac:dyDescent="0.25"/>
    <row r="95" ht="18.95" hidden="1" customHeight="1" x14ac:dyDescent="0.25"/>
    <row r="96" ht="18.95" hidden="1" customHeight="1" x14ac:dyDescent="0.25"/>
    <row r="97" ht="18.95" hidden="1" customHeight="1" x14ac:dyDescent="0.25"/>
    <row r="98" ht="18.95" hidden="1" customHeight="1" x14ac:dyDescent="0.25"/>
    <row r="99" ht="18.95" hidden="1" customHeight="1" x14ac:dyDescent="0.25"/>
    <row r="100" ht="18.95" hidden="1" customHeight="1" x14ac:dyDescent="0.25"/>
    <row r="101" ht="18.95" hidden="1" customHeight="1" x14ac:dyDescent="0.25"/>
    <row r="102" ht="18.95" hidden="1" customHeight="1" x14ac:dyDescent="0.25"/>
    <row r="103" ht="18.95" hidden="1" customHeight="1" x14ac:dyDescent="0.25"/>
    <row r="104" ht="18.95" hidden="1" customHeight="1" x14ac:dyDescent="0.25"/>
    <row r="105" ht="18.95" hidden="1" customHeight="1" x14ac:dyDescent="0.25"/>
    <row r="106" ht="18.95" hidden="1" customHeight="1" x14ac:dyDescent="0.25"/>
    <row r="107" ht="18.95" hidden="1" customHeight="1" x14ac:dyDescent="0.25"/>
    <row r="108" ht="18.95" hidden="1" customHeight="1" x14ac:dyDescent="0.25"/>
    <row r="109" ht="18.95" hidden="1" customHeight="1" x14ac:dyDescent="0.25"/>
    <row r="110" ht="18.95" hidden="1" customHeight="1" x14ac:dyDescent="0.25"/>
    <row r="111" ht="18.95" hidden="1" customHeight="1" x14ac:dyDescent="0.25"/>
    <row r="112" ht="18.95" hidden="1" customHeight="1" x14ac:dyDescent="0.25"/>
    <row r="113" ht="18.95" hidden="1" customHeight="1" x14ac:dyDescent="0.25"/>
    <row r="114" ht="18.95" hidden="1" customHeight="1" x14ac:dyDescent="0.25"/>
    <row r="115" ht="18.95" hidden="1" customHeight="1" x14ac:dyDescent="0.25"/>
    <row r="116" ht="18.95" hidden="1" customHeight="1" x14ac:dyDescent="0.25"/>
    <row r="117" ht="18.95" hidden="1" customHeight="1" x14ac:dyDescent="0.25"/>
    <row r="118" ht="18.95" hidden="1" customHeight="1" x14ac:dyDescent="0.25"/>
    <row r="119" ht="18.95" hidden="1" customHeight="1" x14ac:dyDescent="0.25"/>
    <row r="120" ht="18.95" hidden="1" customHeight="1" x14ac:dyDescent="0.25"/>
    <row r="121" ht="18.95" hidden="1" customHeight="1" x14ac:dyDescent="0.25"/>
    <row r="122" ht="18.95" hidden="1" customHeight="1" x14ac:dyDescent="0.25"/>
    <row r="123" ht="18.95" hidden="1" customHeight="1" x14ac:dyDescent="0.25"/>
    <row r="124" ht="18.95" hidden="1" customHeight="1" x14ac:dyDescent="0.25"/>
    <row r="125" ht="18.95" hidden="1" customHeight="1" x14ac:dyDescent="0.25"/>
    <row r="126" ht="18.95" hidden="1" customHeight="1" x14ac:dyDescent="0.25"/>
    <row r="127" ht="18.95" hidden="1" customHeight="1" x14ac:dyDescent="0.25"/>
    <row r="128" ht="18.95" hidden="1" customHeight="1" x14ac:dyDescent="0.25"/>
    <row r="129" ht="18.95" hidden="1" customHeight="1" x14ac:dyDescent="0.25"/>
    <row r="130" ht="18.95" hidden="1" customHeight="1" x14ac:dyDescent="0.25"/>
    <row r="131" ht="18.95" hidden="1" customHeight="1" x14ac:dyDescent="0.25"/>
    <row r="132" ht="18.95" hidden="1" customHeight="1" x14ac:dyDescent="0.25"/>
    <row r="133" ht="18.95" hidden="1" customHeight="1" x14ac:dyDescent="0.25"/>
    <row r="134" ht="18.95" hidden="1" customHeight="1" x14ac:dyDescent="0.25"/>
    <row r="135" ht="18.95" hidden="1" customHeight="1" x14ac:dyDescent="0.25"/>
    <row r="136" ht="18.95" hidden="1" customHeight="1" x14ac:dyDescent="0.25"/>
    <row r="137" ht="18.95" hidden="1" customHeight="1" x14ac:dyDescent="0.25"/>
    <row r="138" ht="18.95" hidden="1" customHeight="1" x14ac:dyDescent="0.25"/>
    <row r="139" ht="18.95" hidden="1" customHeight="1" x14ac:dyDescent="0.25"/>
    <row r="140" ht="18.95" hidden="1" customHeight="1" x14ac:dyDescent="0.25"/>
    <row r="141" ht="18.95" hidden="1" customHeight="1" x14ac:dyDescent="0.25"/>
    <row r="142" ht="18.95" hidden="1" customHeight="1" x14ac:dyDescent="0.25"/>
    <row r="143" ht="18.95" hidden="1" customHeight="1" x14ac:dyDescent="0.25"/>
    <row r="144" ht="18.95" hidden="1" customHeight="1" x14ac:dyDescent="0.25"/>
    <row r="145" ht="18.95" hidden="1" customHeight="1" x14ac:dyDescent="0.25"/>
    <row r="146" ht="18.95" hidden="1" customHeight="1" x14ac:dyDescent="0.25"/>
    <row r="147" ht="18.95" hidden="1" customHeight="1" x14ac:dyDescent="0.25"/>
    <row r="148" ht="18.95" hidden="1" customHeight="1" x14ac:dyDescent="0.25"/>
    <row r="149" ht="18.95" hidden="1" customHeight="1" x14ac:dyDescent="0.25"/>
    <row r="150" ht="18.95" hidden="1" customHeight="1" x14ac:dyDescent="0.25"/>
    <row r="151" ht="18.95" hidden="1" customHeight="1" x14ac:dyDescent="0.25"/>
    <row r="152" ht="18.95" hidden="1" customHeight="1" x14ac:dyDescent="0.25"/>
    <row r="153" ht="18.95" hidden="1" customHeight="1" x14ac:dyDescent="0.25"/>
    <row r="154" ht="18.95" hidden="1" customHeight="1" x14ac:dyDescent="0.25"/>
    <row r="155" ht="18.95" hidden="1" customHeight="1" x14ac:dyDescent="0.25"/>
    <row r="156" ht="18.95" hidden="1" customHeight="1" x14ac:dyDescent="0.25"/>
    <row r="157" ht="18.95" hidden="1" customHeight="1" x14ac:dyDescent="0.25"/>
    <row r="158" ht="18.95" hidden="1" customHeight="1" x14ac:dyDescent="0.25"/>
    <row r="159" ht="18.95" hidden="1" customHeight="1" x14ac:dyDescent="0.25"/>
    <row r="160" ht="18.95" hidden="1" customHeight="1" x14ac:dyDescent="0.25"/>
    <row r="161" ht="18.95" hidden="1" customHeight="1" x14ac:dyDescent="0.25"/>
    <row r="162" ht="18.95" hidden="1" customHeight="1" x14ac:dyDescent="0.25"/>
    <row r="163" ht="18.95" hidden="1" customHeight="1" x14ac:dyDescent="0.25"/>
    <row r="164" ht="18.95" hidden="1" customHeight="1" x14ac:dyDescent="0.25"/>
    <row r="165" ht="18.95" hidden="1" customHeight="1" x14ac:dyDescent="0.25"/>
    <row r="166" ht="18.95" hidden="1" customHeight="1" x14ac:dyDescent="0.25"/>
    <row r="167" ht="18.95" hidden="1" customHeight="1" x14ac:dyDescent="0.25"/>
    <row r="168" ht="18.95" hidden="1" customHeight="1" x14ac:dyDescent="0.25"/>
    <row r="169" ht="18.95" hidden="1" customHeight="1" x14ac:dyDescent="0.25"/>
    <row r="170" ht="18.95" hidden="1" customHeight="1" x14ac:dyDescent="0.25"/>
    <row r="171" ht="18.95" hidden="1" customHeight="1" x14ac:dyDescent="0.25"/>
    <row r="172" ht="18.95" hidden="1" customHeight="1" x14ac:dyDescent="0.25"/>
    <row r="173" ht="18.95" hidden="1" customHeight="1" x14ac:dyDescent="0.25"/>
    <row r="174" ht="18.95" hidden="1" customHeight="1" x14ac:dyDescent="0.25"/>
    <row r="175" ht="18.95" hidden="1" customHeight="1" x14ac:dyDescent="0.25"/>
    <row r="176" ht="18.95" hidden="1" customHeight="1" x14ac:dyDescent="0.25"/>
    <row r="177" ht="18.95" hidden="1" customHeight="1" x14ac:dyDescent="0.25"/>
    <row r="178" ht="18.95" hidden="1" customHeight="1" x14ac:dyDescent="0.25"/>
    <row r="179" ht="18.95" hidden="1" customHeight="1" x14ac:dyDescent="0.25"/>
    <row r="180" ht="18.95" hidden="1" customHeight="1" x14ac:dyDescent="0.25"/>
    <row r="181" ht="18.95" hidden="1" customHeight="1" x14ac:dyDescent="0.25"/>
    <row r="182" ht="18.95" hidden="1" customHeight="1" x14ac:dyDescent="0.25"/>
    <row r="183" ht="18.95" hidden="1" customHeight="1" x14ac:dyDescent="0.25"/>
    <row r="184" ht="18.95" hidden="1" customHeight="1" x14ac:dyDescent="0.25"/>
    <row r="185" ht="18.95" hidden="1" customHeight="1" x14ac:dyDescent="0.25"/>
    <row r="186" ht="18.95" hidden="1" customHeight="1" x14ac:dyDescent="0.25"/>
    <row r="187" ht="18.95" hidden="1" customHeight="1" x14ac:dyDescent="0.25"/>
    <row r="188" ht="18.95" hidden="1" customHeight="1" x14ac:dyDescent="0.25"/>
    <row r="189" ht="18.95" hidden="1" customHeight="1" x14ac:dyDescent="0.25"/>
    <row r="190" ht="18.95" hidden="1" customHeight="1" x14ac:dyDescent="0.25"/>
    <row r="191" ht="18.95" hidden="1" customHeight="1" x14ac:dyDescent="0.25"/>
    <row r="192" ht="18.95" hidden="1" customHeight="1" x14ac:dyDescent="0.25"/>
    <row r="193" ht="18.95" hidden="1" customHeight="1" x14ac:dyDescent="0.25"/>
    <row r="194" ht="18.95" hidden="1" customHeight="1" x14ac:dyDescent="0.25"/>
    <row r="195" ht="18.95" hidden="1" customHeight="1" x14ac:dyDescent="0.25"/>
    <row r="196" ht="18.95" hidden="1" customHeight="1" x14ac:dyDescent="0.25"/>
    <row r="197" ht="18.95" hidden="1" customHeight="1" x14ac:dyDescent="0.25"/>
    <row r="198" ht="18.95" hidden="1" customHeight="1" x14ac:dyDescent="0.25"/>
    <row r="199" ht="18.95" hidden="1" customHeight="1" x14ac:dyDescent="0.25"/>
    <row r="200" ht="18.95" hidden="1" customHeight="1" x14ac:dyDescent="0.25"/>
    <row r="201" ht="18.95" hidden="1" customHeight="1" x14ac:dyDescent="0.25"/>
    <row r="202" ht="18.95" hidden="1" customHeight="1" x14ac:dyDescent="0.25"/>
    <row r="203" ht="18.95" hidden="1" customHeight="1" x14ac:dyDescent="0.25"/>
    <row r="204" ht="18.95" hidden="1" customHeight="1" x14ac:dyDescent="0.25"/>
    <row r="205" ht="18.95" hidden="1" customHeight="1" x14ac:dyDescent="0.25"/>
    <row r="206" ht="18.95" hidden="1" customHeight="1" x14ac:dyDescent="0.25"/>
    <row r="207" ht="18.95" hidden="1" customHeight="1" x14ac:dyDescent="0.25"/>
    <row r="208" ht="18.95" hidden="1" customHeight="1" x14ac:dyDescent="0.25"/>
    <row r="209" ht="18.95" hidden="1" customHeight="1" x14ac:dyDescent="0.25"/>
    <row r="210" ht="18.95" hidden="1" customHeight="1" x14ac:dyDescent="0.25"/>
    <row r="211" ht="18.95" hidden="1" customHeight="1" x14ac:dyDescent="0.25"/>
    <row r="212" ht="18.95" hidden="1" customHeight="1" x14ac:dyDescent="0.25"/>
    <row r="213" ht="18.95" hidden="1" customHeight="1" x14ac:dyDescent="0.25"/>
    <row r="214" ht="18.95" hidden="1" customHeight="1" x14ac:dyDescent="0.25"/>
    <row r="215" ht="18.95" hidden="1" customHeight="1" x14ac:dyDescent="0.25"/>
    <row r="216" ht="18.95" hidden="1" customHeight="1" x14ac:dyDescent="0.25"/>
    <row r="217" ht="18.95" hidden="1" customHeight="1" x14ac:dyDescent="0.25"/>
    <row r="218" ht="18.95" hidden="1" customHeight="1" x14ac:dyDescent="0.25"/>
    <row r="219" ht="18.95" hidden="1" customHeight="1" x14ac:dyDescent="0.25"/>
    <row r="220" ht="18.95" hidden="1" customHeight="1" x14ac:dyDescent="0.25"/>
    <row r="221" ht="18.95" hidden="1" customHeight="1" x14ac:dyDescent="0.25"/>
    <row r="222" ht="18.95" hidden="1" customHeight="1" x14ac:dyDescent="0.25"/>
    <row r="223" ht="18.95" hidden="1" customHeight="1" x14ac:dyDescent="0.25"/>
    <row r="224" ht="18.95" hidden="1" customHeight="1" x14ac:dyDescent="0.25"/>
    <row r="225" ht="18.95" hidden="1" customHeight="1" x14ac:dyDescent="0.25"/>
    <row r="226" ht="18.95" hidden="1" customHeight="1" x14ac:dyDescent="0.25"/>
    <row r="227" ht="18.95" hidden="1" customHeight="1" x14ac:dyDescent="0.25"/>
    <row r="228" ht="18.95" hidden="1" customHeight="1" x14ac:dyDescent="0.25"/>
    <row r="229" ht="18.95" hidden="1" customHeight="1" x14ac:dyDescent="0.25"/>
    <row r="230" ht="18.95" hidden="1" customHeight="1" x14ac:dyDescent="0.25"/>
    <row r="231" ht="18.95" hidden="1" customHeight="1" x14ac:dyDescent="0.25"/>
    <row r="232" ht="18.95" hidden="1" customHeight="1" x14ac:dyDescent="0.25"/>
    <row r="233" ht="18.95" hidden="1" customHeight="1" x14ac:dyDescent="0.25"/>
    <row r="234" ht="18.95" hidden="1" customHeight="1" x14ac:dyDescent="0.25"/>
    <row r="235" ht="18.95" hidden="1" customHeight="1" x14ac:dyDescent="0.25"/>
    <row r="236" ht="18.95" hidden="1" customHeight="1" x14ac:dyDescent="0.25"/>
    <row r="237" ht="18.95" hidden="1" customHeight="1" x14ac:dyDescent="0.25"/>
    <row r="238" ht="18.95" hidden="1" customHeight="1" x14ac:dyDescent="0.25"/>
    <row r="239" ht="18.95" hidden="1" customHeight="1" x14ac:dyDescent="0.25"/>
    <row r="240" ht="18.95" hidden="1" customHeight="1" x14ac:dyDescent="0.25"/>
    <row r="241" ht="18.95" hidden="1" customHeight="1" x14ac:dyDescent="0.25"/>
    <row r="242" ht="18.95" hidden="1" customHeight="1" x14ac:dyDescent="0.25"/>
    <row r="243" ht="18.95" hidden="1" customHeight="1" x14ac:dyDescent="0.25"/>
    <row r="244" ht="18.95" hidden="1" customHeight="1" x14ac:dyDescent="0.25"/>
    <row r="245" ht="18.95" hidden="1" customHeight="1" x14ac:dyDescent="0.25"/>
    <row r="246" ht="18.95" hidden="1" customHeight="1" x14ac:dyDescent="0.25"/>
    <row r="247" ht="18.95" hidden="1" customHeight="1" x14ac:dyDescent="0.25"/>
    <row r="248" ht="18.95" hidden="1" customHeight="1" x14ac:dyDescent="0.25"/>
    <row r="249" ht="18.95" hidden="1" customHeight="1" x14ac:dyDescent="0.25"/>
    <row r="250" ht="18.95" hidden="1" customHeight="1" x14ac:dyDescent="0.25"/>
    <row r="251" ht="18.95" hidden="1" customHeight="1" x14ac:dyDescent="0.25"/>
    <row r="252" ht="18.95" hidden="1" customHeight="1" x14ac:dyDescent="0.25"/>
    <row r="253" ht="18.95" hidden="1" customHeight="1" x14ac:dyDescent="0.25"/>
    <row r="254" ht="18.95" hidden="1" customHeight="1" x14ac:dyDescent="0.25"/>
    <row r="255" ht="18.95" hidden="1" customHeight="1" x14ac:dyDescent="0.25"/>
    <row r="256" ht="18.95" hidden="1" customHeight="1" x14ac:dyDescent="0.25"/>
    <row r="257" ht="18.95" hidden="1" customHeight="1" x14ac:dyDescent="0.25"/>
    <row r="258" ht="18.95" hidden="1" customHeight="1" x14ac:dyDescent="0.25"/>
    <row r="259" ht="18.95" hidden="1" customHeight="1" x14ac:dyDescent="0.25"/>
    <row r="260" ht="18.95" hidden="1" customHeight="1" x14ac:dyDescent="0.25"/>
    <row r="261" ht="18.95" hidden="1" customHeight="1" x14ac:dyDescent="0.25"/>
    <row r="262" ht="18.95" hidden="1" customHeight="1" x14ac:dyDescent="0.25"/>
    <row r="263" ht="18.95" hidden="1" customHeight="1" x14ac:dyDescent="0.25"/>
    <row r="264" ht="18.95" hidden="1" customHeight="1" x14ac:dyDescent="0.25"/>
    <row r="265" ht="18.95" hidden="1" customHeight="1" x14ac:dyDescent="0.25"/>
    <row r="266" ht="18.95" hidden="1" customHeight="1" x14ac:dyDescent="0.25"/>
    <row r="267" ht="18.95" hidden="1" customHeight="1" x14ac:dyDescent="0.25"/>
    <row r="268" ht="18.95" hidden="1" customHeight="1" x14ac:dyDescent="0.25"/>
    <row r="269" ht="18.95" hidden="1" customHeight="1" x14ac:dyDescent="0.25"/>
    <row r="270" ht="18.95" hidden="1" customHeight="1" x14ac:dyDescent="0.25"/>
    <row r="271" ht="18.95" hidden="1" customHeight="1" x14ac:dyDescent="0.25"/>
    <row r="272" ht="18.95" hidden="1" customHeight="1" x14ac:dyDescent="0.25"/>
    <row r="273" ht="18.95" hidden="1" customHeight="1" x14ac:dyDescent="0.25"/>
    <row r="274" ht="18.95" hidden="1" customHeight="1" x14ac:dyDescent="0.25"/>
    <row r="275" ht="18.95" hidden="1" customHeight="1" x14ac:dyDescent="0.25"/>
    <row r="276" ht="18.95" hidden="1" customHeight="1" x14ac:dyDescent="0.25"/>
    <row r="277" ht="18.95" hidden="1" customHeight="1" x14ac:dyDescent="0.25"/>
    <row r="278" ht="18.95" hidden="1" customHeight="1" x14ac:dyDescent="0.25"/>
    <row r="279" ht="18.95" hidden="1" customHeight="1" x14ac:dyDescent="0.25"/>
    <row r="280" ht="18.95" hidden="1" customHeight="1" x14ac:dyDescent="0.25"/>
    <row r="281" ht="18.95" hidden="1" customHeight="1" x14ac:dyDescent="0.25"/>
    <row r="282" ht="18.95" hidden="1" customHeight="1" x14ac:dyDescent="0.25"/>
    <row r="283" ht="18.95" hidden="1" customHeight="1" x14ac:dyDescent="0.25"/>
    <row r="284" ht="18.95" hidden="1" customHeight="1" x14ac:dyDescent="0.25"/>
    <row r="285" ht="18.95" hidden="1" customHeight="1" x14ac:dyDescent="0.25"/>
    <row r="286" ht="18.95" hidden="1" customHeight="1" x14ac:dyDescent="0.25"/>
    <row r="287" ht="18.95" hidden="1" customHeight="1" x14ac:dyDescent="0.25"/>
    <row r="288" ht="18.95" hidden="1" customHeight="1" x14ac:dyDescent="0.25"/>
    <row r="289" ht="18.95" hidden="1" customHeight="1" x14ac:dyDescent="0.25"/>
    <row r="290" ht="18.95" hidden="1" customHeight="1" x14ac:dyDescent="0.25"/>
    <row r="291" ht="18.95" hidden="1" customHeight="1" x14ac:dyDescent="0.25"/>
    <row r="292" ht="18.95" hidden="1" customHeight="1" x14ac:dyDescent="0.25"/>
    <row r="293" ht="18.95" hidden="1" customHeight="1" x14ac:dyDescent="0.25"/>
    <row r="294" ht="18.95" hidden="1" customHeight="1" x14ac:dyDescent="0.25"/>
    <row r="295" ht="18.95" hidden="1" customHeight="1" x14ac:dyDescent="0.25"/>
    <row r="296" ht="18.95" hidden="1" customHeight="1" x14ac:dyDescent="0.25"/>
    <row r="297" ht="18.95" hidden="1" customHeight="1" x14ac:dyDescent="0.25"/>
    <row r="298" ht="18.95" hidden="1" customHeight="1" x14ac:dyDescent="0.25"/>
    <row r="299" ht="18.95" hidden="1" customHeight="1" x14ac:dyDescent="0.25"/>
    <row r="300" ht="18.95" hidden="1" customHeight="1" x14ac:dyDescent="0.25"/>
    <row r="301" ht="18.95" hidden="1" customHeight="1" x14ac:dyDescent="0.25"/>
    <row r="302" ht="18.95" hidden="1" customHeight="1" x14ac:dyDescent="0.25"/>
    <row r="303" ht="18.95" hidden="1" customHeight="1" x14ac:dyDescent="0.25"/>
    <row r="304" ht="18.95" hidden="1" customHeight="1" x14ac:dyDescent="0.25"/>
    <row r="305" ht="18.95" hidden="1" customHeight="1" x14ac:dyDescent="0.25"/>
    <row r="306" ht="18.95" hidden="1" customHeight="1" x14ac:dyDescent="0.25"/>
    <row r="307" ht="18.95" hidden="1" customHeight="1" x14ac:dyDescent="0.25"/>
    <row r="308" ht="18.95" hidden="1" customHeight="1" x14ac:dyDescent="0.25"/>
    <row r="309" ht="18.95" hidden="1" customHeight="1" x14ac:dyDescent="0.25"/>
    <row r="310" ht="18.95" hidden="1" customHeight="1" x14ac:dyDescent="0.25"/>
    <row r="311" ht="18.95" hidden="1" customHeight="1" x14ac:dyDescent="0.25"/>
    <row r="312" ht="18.95" hidden="1" customHeight="1" x14ac:dyDescent="0.25"/>
    <row r="313" ht="18.95" hidden="1" customHeight="1" x14ac:dyDescent="0.25"/>
    <row r="314" ht="18.95" hidden="1" customHeight="1" x14ac:dyDescent="0.25"/>
    <row r="315" ht="18.95" hidden="1" customHeight="1" x14ac:dyDescent="0.25"/>
    <row r="316" ht="18.95" hidden="1" customHeight="1" x14ac:dyDescent="0.25"/>
    <row r="317" ht="18.95" hidden="1" customHeight="1" x14ac:dyDescent="0.25"/>
    <row r="318" ht="18.95" hidden="1" customHeight="1" x14ac:dyDescent="0.25"/>
    <row r="319" ht="18.95" hidden="1" customHeight="1" x14ac:dyDescent="0.25"/>
    <row r="320" ht="18.95" hidden="1" customHeight="1" x14ac:dyDescent="0.25"/>
    <row r="321" ht="18.95" hidden="1" customHeight="1" x14ac:dyDescent="0.25"/>
    <row r="322" ht="18.95" hidden="1" customHeight="1" x14ac:dyDescent="0.25"/>
    <row r="323" ht="18.95" hidden="1" customHeight="1" x14ac:dyDescent="0.25"/>
    <row r="324" ht="18.95" hidden="1" customHeight="1" x14ac:dyDescent="0.25"/>
    <row r="325" ht="18.95" hidden="1" customHeight="1" x14ac:dyDescent="0.25"/>
    <row r="326" ht="18.95" hidden="1" customHeight="1" x14ac:dyDescent="0.25"/>
    <row r="327" ht="18.95" hidden="1" customHeight="1" x14ac:dyDescent="0.25"/>
    <row r="328" ht="18.95" hidden="1" customHeight="1" x14ac:dyDescent="0.25"/>
    <row r="329" ht="18.95" hidden="1" customHeight="1" x14ac:dyDescent="0.25"/>
    <row r="330" ht="18.95" hidden="1" customHeight="1" x14ac:dyDescent="0.25"/>
    <row r="331" ht="18.95" hidden="1" customHeight="1" x14ac:dyDescent="0.25"/>
    <row r="332" ht="18.95" hidden="1" customHeight="1" x14ac:dyDescent="0.25"/>
    <row r="333" ht="18.95" hidden="1" customHeight="1" x14ac:dyDescent="0.25"/>
    <row r="334" ht="18.95" hidden="1" customHeight="1" x14ac:dyDescent="0.25"/>
    <row r="335" ht="18.95" hidden="1" customHeight="1" x14ac:dyDescent="0.25"/>
    <row r="336" ht="18.95" hidden="1" customHeight="1" x14ac:dyDescent="0.25"/>
    <row r="337" ht="18.95" hidden="1" customHeight="1" x14ac:dyDescent="0.25"/>
    <row r="338" ht="18.95" hidden="1" customHeight="1" x14ac:dyDescent="0.25"/>
    <row r="339" ht="18.95" hidden="1" customHeight="1" x14ac:dyDescent="0.25"/>
    <row r="340" ht="18.95" hidden="1" customHeight="1" x14ac:dyDescent="0.25"/>
    <row r="341" ht="18.95" hidden="1" customHeight="1" x14ac:dyDescent="0.25"/>
    <row r="342" ht="18.95" hidden="1" customHeight="1" x14ac:dyDescent="0.25"/>
    <row r="343" ht="18.95" hidden="1" customHeight="1" x14ac:dyDescent="0.25"/>
    <row r="344" ht="18.95" hidden="1" customHeight="1" x14ac:dyDescent="0.25"/>
    <row r="345" ht="18.95" hidden="1" customHeight="1" x14ac:dyDescent="0.25"/>
    <row r="346" ht="18.95" hidden="1" customHeight="1" x14ac:dyDescent="0.25"/>
    <row r="347" ht="18.95" hidden="1" customHeight="1" x14ac:dyDescent="0.25"/>
    <row r="348" ht="18.95" hidden="1" customHeight="1" x14ac:dyDescent="0.25"/>
    <row r="349" ht="18.95" hidden="1" customHeight="1" x14ac:dyDescent="0.25"/>
    <row r="350" ht="18.95" hidden="1" customHeight="1" x14ac:dyDescent="0.25"/>
    <row r="351" ht="18.95" hidden="1" customHeight="1" x14ac:dyDescent="0.25"/>
    <row r="352" ht="18.95" hidden="1" customHeight="1" x14ac:dyDescent="0.25"/>
    <row r="353" ht="18.95" hidden="1" customHeight="1" x14ac:dyDescent="0.25"/>
    <row r="354" ht="18.95" hidden="1" customHeight="1" x14ac:dyDescent="0.25"/>
    <row r="355" ht="18.95" hidden="1" customHeight="1" x14ac:dyDescent="0.25"/>
    <row r="356" ht="18.95" hidden="1" customHeight="1" x14ac:dyDescent="0.25"/>
    <row r="357" ht="18.95" hidden="1" customHeight="1" x14ac:dyDescent="0.25"/>
    <row r="358" ht="18.95" hidden="1" customHeight="1" x14ac:dyDescent="0.25"/>
    <row r="359" ht="18.95" hidden="1" customHeight="1" x14ac:dyDescent="0.25"/>
    <row r="360" ht="18.95" hidden="1" customHeight="1" x14ac:dyDescent="0.25"/>
    <row r="361" ht="18.95" hidden="1" customHeight="1" x14ac:dyDescent="0.25"/>
    <row r="362" ht="18.95" hidden="1" customHeight="1" x14ac:dyDescent="0.25"/>
    <row r="363" ht="18.95" hidden="1" customHeight="1" x14ac:dyDescent="0.25"/>
    <row r="364" ht="18.95" hidden="1" customHeight="1" x14ac:dyDescent="0.25"/>
    <row r="365" ht="18.95" hidden="1" customHeight="1" x14ac:dyDescent="0.25"/>
    <row r="366" ht="18.95" hidden="1" customHeight="1" x14ac:dyDescent="0.25"/>
    <row r="367" ht="18.95" hidden="1" customHeight="1" x14ac:dyDescent="0.25"/>
    <row r="368" ht="18.95" hidden="1" customHeight="1" x14ac:dyDescent="0.25"/>
    <row r="369" ht="18.95" hidden="1" customHeight="1" x14ac:dyDescent="0.25"/>
    <row r="370" ht="18.95" hidden="1" customHeight="1" x14ac:dyDescent="0.25"/>
    <row r="371" ht="18.95" hidden="1" customHeight="1" x14ac:dyDescent="0.25"/>
    <row r="372" ht="18.95" hidden="1" customHeight="1" x14ac:dyDescent="0.25"/>
    <row r="373" ht="18.95" hidden="1" customHeight="1" x14ac:dyDescent="0.25"/>
    <row r="374" ht="18.95" hidden="1" customHeight="1" x14ac:dyDescent="0.25"/>
    <row r="375" ht="18.95" hidden="1" customHeight="1" x14ac:dyDescent="0.25"/>
    <row r="376" ht="18.95" hidden="1" customHeight="1" x14ac:dyDescent="0.25"/>
    <row r="377" ht="18.95" hidden="1" customHeight="1" x14ac:dyDescent="0.25"/>
    <row r="378" ht="18.95" hidden="1" customHeight="1" x14ac:dyDescent="0.25"/>
    <row r="379" ht="18.95" hidden="1" customHeight="1" x14ac:dyDescent="0.25"/>
    <row r="380" ht="18.95" hidden="1" customHeight="1" x14ac:dyDescent="0.25"/>
    <row r="381" ht="18.95" hidden="1" customHeight="1" x14ac:dyDescent="0.25"/>
    <row r="382" ht="18.95" hidden="1" customHeight="1" x14ac:dyDescent="0.25"/>
    <row r="383" ht="18.95" hidden="1" customHeight="1" x14ac:dyDescent="0.25"/>
    <row r="384" ht="18.95" hidden="1" customHeight="1" x14ac:dyDescent="0.25"/>
    <row r="385" ht="18.95" hidden="1" customHeight="1" x14ac:dyDescent="0.25"/>
    <row r="386" ht="18.95" hidden="1" customHeight="1" x14ac:dyDescent="0.25"/>
    <row r="387" ht="18.95" hidden="1" customHeight="1" x14ac:dyDescent="0.25"/>
    <row r="388" ht="18.95" hidden="1" customHeight="1" x14ac:dyDescent="0.25"/>
    <row r="389" ht="18.95" hidden="1" customHeight="1" x14ac:dyDescent="0.25"/>
    <row r="390" ht="18.95" hidden="1" customHeight="1" x14ac:dyDescent="0.25"/>
    <row r="391" ht="18.95" hidden="1" customHeight="1" x14ac:dyDescent="0.25"/>
    <row r="392" ht="18.95" hidden="1" customHeight="1" x14ac:dyDescent="0.25"/>
    <row r="393" ht="18.95" hidden="1" customHeight="1" x14ac:dyDescent="0.25"/>
    <row r="394" ht="18.95" hidden="1" customHeight="1" x14ac:dyDescent="0.25"/>
    <row r="395" ht="18.95" hidden="1" customHeight="1" x14ac:dyDescent="0.25"/>
    <row r="396" ht="18.95" hidden="1" customHeight="1" x14ac:dyDescent="0.25"/>
    <row r="397" ht="18.95" hidden="1" customHeight="1" x14ac:dyDescent="0.25"/>
    <row r="398" ht="18.95" hidden="1" customHeight="1" x14ac:dyDescent="0.25"/>
    <row r="399" ht="18.95" hidden="1" customHeight="1" x14ac:dyDescent="0.25"/>
    <row r="400" ht="18.95" hidden="1" customHeight="1" x14ac:dyDescent="0.25"/>
    <row r="401" ht="18.95" hidden="1" customHeight="1" x14ac:dyDescent="0.25"/>
    <row r="402" ht="18.95" hidden="1" customHeight="1" x14ac:dyDescent="0.25"/>
    <row r="403" ht="18.95" hidden="1" customHeight="1" x14ac:dyDescent="0.25"/>
    <row r="404" ht="18.95" hidden="1" customHeight="1" x14ac:dyDescent="0.25"/>
    <row r="405" ht="18.95" hidden="1" customHeight="1" x14ac:dyDescent="0.25"/>
    <row r="406" ht="18.95" hidden="1" customHeight="1" x14ac:dyDescent="0.25"/>
    <row r="407" ht="18.95" hidden="1" customHeight="1" x14ac:dyDescent="0.25"/>
    <row r="408" ht="18.95" hidden="1" customHeight="1" x14ac:dyDescent="0.25"/>
    <row r="409" ht="18.95" hidden="1" customHeight="1" x14ac:dyDescent="0.25"/>
    <row r="410" ht="18.95" hidden="1" customHeight="1" x14ac:dyDescent="0.25"/>
    <row r="411" ht="18.95" hidden="1" customHeight="1" x14ac:dyDescent="0.25"/>
    <row r="412" ht="18.95" hidden="1" customHeight="1" x14ac:dyDescent="0.25"/>
    <row r="413" ht="18.95" hidden="1" customHeight="1" x14ac:dyDescent="0.25"/>
    <row r="414" ht="18.95" hidden="1" customHeight="1" x14ac:dyDescent="0.25"/>
    <row r="415" ht="18.95" hidden="1" customHeight="1" x14ac:dyDescent="0.25"/>
    <row r="416" ht="18.95" hidden="1" customHeight="1" x14ac:dyDescent="0.25"/>
    <row r="417" ht="18.95" hidden="1" customHeight="1" x14ac:dyDescent="0.25"/>
    <row r="418" ht="18.95" hidden="1" customHeight="1" x14ac:dyDescent="0.25"/>
    <row r="419" ht="18.95" hidden="1" customHeight="1" x14ac:dyDescent="0.25"/>
    <row r="420" ht="18.95" hidden="1" customHeight="1" x14ac:dyDescent="0.25"/>
    <row r="421" ht="18.95" hidden="1" customHeight="1" x14ac:dyDescent="0.25"/>
    <row r="422" ht="18.95" hidden="1" customHeight="1" x14ac:dyDescent="0.25"/>
    <row r="423" ht="18.95" hidden="1" customHeight="1" x14ac:dyDescent="0.25"/>
    <row r="424" ht="18.95" hidden="1" customHeight="1" x14ac:dyDescent="0.25"/>
    <row r="425" ht="18.95" hidden="1" customHeight="1" x14ac:dyDescent="0.25"/>
    <row r="426" ht="18.95" hidden="1" customHeight="1" x14ac:dyDescent="0.25"/>
    <row r="427" ht="18.95" hidden="1" customHeight="1" x14ac:dyDescent="0.25"/>
    <row r="428" ht="18.95" hidden="1" customHeight="1" x14ac:dyDescent="0.25"/>
    <row r="429" ht="18.95" hidden="1" customHeight="1" x14ac:dyDescent="0.25"/>
    <row r="430" ht="18.95" hidden="1" customHeight="1" x14ac:dyDescent="0.25"/>
    <row r="431" ht="18.95" hidden="1" customHeight="1" x14ac:dyDescent="0.25"/>
    <row r="432" ht="18.95" hidden="1" customHeight="1" x14ac:dyDescent="0.25"/>
    <row r="433" ht="18.95" hidden="1" customHeight="1" x14ac:dyDescent="0.25"/>
    <row r="434" ht="18.95" hidden="1" customHeight="1" x14ac:dyDescent="0.25"/>
    <row r="435" ht="18.95" hidden="1" customHeight="1" x14ac:dyDescent="0.25"/>
    <row r="436" ht="18.95" hidden="1" customHeight="1" x14ac:dyDescent="0.25"/>
    <row r="437" ht="18.95" hidden="1" customHeight="1" x14ac:dyDescent="0.25"/>
    <row r="438" ht="18.95" hidden="1" customHeight="1" x14ac:dyDescent="0.25"/>
    <row r="439" ht="18.95" hidden="1" customHeight="1" x14ac:dyDescent="0.25"/>
    <row r="440" ht="18.95" hidden="1" customHeight="1" x14ac:dyDescent="0.25"/>
    <row r="441" ht="18.95" hidden="1" customHeight="1" x14ac:dyDescent="0.25"/>
    <row r="442" ht="18.95" hidden="1" customHeight="1" x14ac:dyDescent="0.25"/>
    <row r="443" ht="18.95" hidden="1" customHeight="1" x14ac:dyDescent="0.25"/>
    <row r="444" ht="18.95" hidden="1" customHeight="1" x14ac:dyDescent="0.25"/>
    <row r="445" ht="18.95" hidden="1" customHeight="1" x14ac:dyDescent="0.25"/>
    <row r="446" ht="18.95" hidden="1" customHeight="1" x14ac:dyDescent="0.25"/>
    <row r="447" ht="18.95" hidden="1" customHeight="1" x14ac:dyDescent="0.25"/>
    <row r="448" ht="18.95" hidden="1" customHeight="1" x14ac:dyDescent="0.25"/>
    <row r="449" ht="18.95" hidden="1" customHeight="1" x14ac:dyDescent="0.25"/>
    <row r="450" ht="18.95" hidden="1" customHeight="1" x14ac:dyDescent="0.25"/>
    <row r="451" ht="18.95" hidden="1" customHeight="1" x14ac:dyDescent="0.25"/>
    <row r="452" ht="18.95" hidden="1" customHeight="1" x14ac:dyDescent="0.25"/>
    <row r="453" ht="18.95" hidden="1" customHeight="1" x14ac:dyDescent="0.25"/>
    <row r="454" ht="18.95" hidden="1" customHeight="1" x14ac:dyDescent="0.25"/>
    <row r="455" ht="18.95" hidden="1" customHeight="1" x14ac:dyDescent="0.25"/>
    <row r="456" ht="18.95" hidden="1" customHeight="1" x14ac:dyDescent="0.25"/>
    <row r="457" ht="18.95" hidden="1" customHeight="1" x14ac:dyDescent="0.25"/>
    <row r="458" ht="18.95" hidden="1" customHeight="1" x14ac:dyDescent="0.25"/>
    <row r="459" ht="18.95" hidden="1" customHeight="1" x14ac:dyDescent="0.25"/>
    <row r="460" ht="18.95" hidden="1" customHeight="1" x14ac:dyDescent="0.25"/>
    <row r="461" ht="18.95" hidden="1" customHeight="1" x14ac:dyDescent="0.25"/>
    <row r="462" ht="18.95" hidden="1" customHeight="1" x14ac:dyDescent="0.25"/>
    <row r="463" ht="18.95" hidden="1" customHeight="1" x14ac:dyDescent="0.25"/>
    <row r="464" ht="18.95" hidden="1" customHeight="1" x14ac:dyDescent="0.25"/>
    <row r="465" ht="18.95" hidden="1" customHeight="1" x14ac:dyDescent="0.25"/>
    <row r="466" ht="18.95" hidden="1" customHeight="1" x14ac:dyDescent="0.25"/>
    <row r="467" ht="18.95" hidden="1" customHeight="1" x14ac:dyDescent="0.25"/>
    <row r="468" ht="18.95" hidden="1" customHeight="1" x14ac:dyDescent="0.25"/>
    <row r="469" ht="18.95" hidden="1" customHeight="1" x14ac:dyDescent="0.25"/>
    <row r="470" ht="18.95" hidden="1" customHeight="1" x14ac:dyDescent="0.25"/>
    <row r="471" ht="18.95" hidden="1" customHeight="1" x14ac:dyDescent="0.25"/>
    <row r="472" ht="18.95" hidden="1" customHeight="1" x14ac:dyDescent="0.25"/>
    <row r="473" ht="18.95" hidden="1" customHeight="1" x14ac:dyDescent="0.25"/>
    <row r="474" ht="18.95" hidden="1" customHeight="1" x14ac:dyDescent="0.25"/>
    <row r="475" ht="18.95" hidden="1" customHeight="1" x14ac:dyDescent="0.25"/>
    <row r="476" ht="18.95" hidden="1" customHeight="1" x14ac:dyDescent="0.25"/>
    <row r="477" ht="18.95" hidden="1" customHeight="1" x14ac:dyDescent="0.25"/>
    <row r="478" ht="18.95" hidden="1" customHeight="1" x14ac:dyDescent="0.25"/>
    <row r="479" ht="18.95" hidden="1" customHeight="1" x14ac:dyDescent="0.25"/>
    <row r="480" ht="18.95" hidden="1" customHeight="1" x14ac:dyDescent="0.25"/>
    <row r="481" ht="18.95" hidden="1" customHeight="1" x14ac:dyDescent="0.25"/>
    <row r="482" ht="18.95" hidden="1" customHeight="1" x14ac:dyDescent="0.25"/>
    <row r="483" ht="18.95" hidden="1" customHeight="1" x14ac:dyDescent="0.25"/>
    <row r="484" ht="18.95" hidden="1" customHeight="1" x14ac:dyDescent="0.25"/>
    <row r="485" ht="18.95" hidden="1" customHeight="1" x14ac:dyDescent="0.25"/>
    <row r="486" ht="18.95" hidden="1" customHeight="1" x14ac:dyDescent="0.25"/>
    <row r="487" ht="18.95" hidden="1" customHeight="1" x14ac:dyDescent="0.25"/>
    <row r="488" ht="18.95" hidden="1" customHeight="1" x14ac:dyDescent="0.25"/>
    <row r="489" ht="18.95" hidden="1" customHeight="1" x14ac:dyDescent="0.25"/>
    <row r="490" ht="18.95" hidden="1" customHeight="1" x14ac:dyDescent="0.25"/>
    <row r="491" ht="18.95" hidden="1" customHeight="1" x14ac:dyDescent="0.25"/>
    <row r="492" ht="18.95" hidden="1" customHeight="1" x14ac:dyDescent="0.25"/>
    <row r="493" ht="18.95" hidden="1" customHeight="1" x14ac:dyDescent="0.25"/>
    <row r="494" ht="18.95" hidden="1" customHeight="1" x14ac:dyDescent="0.25"/>
    <row r="495" ht="18.95" hidden="1" customHeight="1" x14ac:dyDescent="0.25"/>
    <row r="496" ht="18.95" hidden="1" customHeight="1" x14ac:dyDescent="0.25"/>
    <row r="497" ht="18.95" hidden="1" customHeight="1" x14ac:dyDescent="0.25"/>
    <row r="498" ht="18.95" hidden="1" customHeight="1" x14ac:dyDescent="0.25"/>
    <row r="499" ht="18.95" hidden="1" customHeight="1" x14ac:dyDescent="0.25"/>
    <row r="500" ht="18.95" hidden="1" customHeight="1" x14ac:dyDescent="0.25"/>
    <row r="501" ht="18.95" hidden="1" customHeight="1" x14ac:dyDescent="0.25"/>
    <row r="502" ht="18.95" hidden="1" customHeight="1" x14ac:dyDescent="0.25"/>
    <row r="503" ht="18.95" hidden="1" customHeight="1" x14ac:dyDescent="0.25"/>
    <row r="504" ht="18.95" hidden="1" customHeight="1" x14ac:dyDescent="0.25"/>
    <row r="505" ht="18.95" hidden="1" customHeight="1" x14ac:dyDescent="0.25"/>
    <row r="506" ht="18.95" hidden="1" customHeight="1" x14ac:dyDescent="0.25"/>
    <row r="507" ht="18.95" hidden="1" customHeight="1" x14ac:dyDescent="0.25"/>
    <row r="508" ht="18.95" hidden="1" customHeight="1" x14ac:dyDescent="0.25"/>
    <row r="509" ht="18.95" hidden="1" customHeight="1" x14ac:dyDescent="0.25"/>
    <row r="510" ht="18.95" hidden="1" customHeight="1" x14ac:dyDescent="0.25"/>
    <row r="511" ht="18.95" hidden="1" customHeight="1" x14ac:dyDescent="0.25"/>
    <row r="512" ht="18.95" hidden="1" customHeight="1" x14ac:dyDescent="0.25"/>
    <row r="513" ht="18.95" hidden="1" customHeight="1" x14ac:dyDescent="0.25"/>
    <row r="514" ht="18.95" hidden="1" customHeight="1" x14ac:dyDescent="0.25"/>
    <row r="515" ht="18.95" hidden="1" customHeight="1" x14ac:dyDescent="0.25"/>
    <row r="516" ht="18.95" hidden="1" customHeight="1" x14ac:dyDescent="0.25"/>
    <row r="517" ht="18.95" hidden="1" customHeight="1" x14ac:dyDescent="0.25"/>
    <row r="518" ht="18.95" hidden="1" customHeight="1" x14ac:dyDescent="0.25"/>
    <row r="519" ht="18.95" hidden="1" customHeight="1" x14ac:dyDescent="0.25"/>
    <row r="520" ht="18.95" hidden="1" customHeight="1" x14ac:dyDescent="0.25"/>
    <row r="521" ht="18.95" hidden="1" customHeight="1" x14ac:dyDescent="0.25"/>
    <row r="522" ht="18.95" hidden="1" customHeight="1" x14ac:dyDescent="0.25"/>
    <row r="523" ht="18.95" hidden="1" customHeight="1" x14ac:dyDescent="0.25"/>
    <row r="524" ht="18.95" hidden="1" customHeight="1" x14ac:dyDescent="0.25"/>
    <row r="525" ht="18.95" hidden="1" customHeight="1" x14ac:dyDescent="0.25"/>
    <row r="526" ht="18.95" hidden="1" customHeight="1" x14ac:dyDescent="0.25"/>
    <row r="527" ht="18.95" hidden="1" customHeight="1" x14ac:dyDescent="0.25"/>
    <row r="528" ht="18.95" hidden="1" customHeight="1" x14ac:dyDescent="0.25"/>
    <row r="529" ht="18.95" hidden="1" customHeight="1" x14ac:dyDescent="0.25"/>
    <row r="530" ht="18.95" hidden="1" customHeight="1" x14ac:dyDescent="0.25"/>
    <row r="531" ht="18.95" hidden="1" customHeight="1" x14ac:dyDescent="0.25"/>
    <row r="532" ht="18.95" hidden="1" customHeight="1" x14ac:dyDescent="0.25"/>
    <row r="533" ht="18.95" hidden="1" customHeight="1" x14ac:dyDescent="0.25"/>
    <row r="534" ht="18.95" hidden="1" customHeight="1" x14ac:dyDescent="0.25"/>
    <row r="535" ht="18.95" hidden="1" customHeight="1" x14ac:dyDescent="0.25"/>
    <row r="536" ht="18.95" hidden="1" customHeight="1" x14ac:dyDescent="0.25"/>
    <row r="537" ht="18.95" hidden="1" customHeight="1" x14ac:dyDescent="0.25"/>
    <row r="538" ht="18.95" hidden="1" customHeight="1" x14ac:dyDescent="0.25"/>
    <row r="539" ht="18.95" hidden="1" customHeight="1" x14ac:dyDescent="0.25"/>
    <row r="540" ht="18.95" hidden="1" customHeight="1" x14ac:dyDescent="0.25"/>
    <row r="541" ht="18.95" hidden="1" customHeight="1" x14ac:dyDescent="0.25"/>
    <row r="542" ht="18.95" hidden="1" customHeight="1" x14ac:dyDescent="0.25"/>
    <row r="543" ht="18.95" hidden="1" customHeight="1" x14ac:dyDescent="0.25"/>
    <row r="544" ht="18.95" hidden="1" customHeight="1" x14ac:dyDescent="0.25"/>
    <row r="545" ht="18.95" hidden="1" customHeight="1" x14ac:dyDescent="0.25"/>
    <row r="546" ht="18.95" hidden="1" customHeight="1" x14ac:dyDescent="0.25"/>
    <row r="547" ht="18.95" hidden="1" customHeight="1" x14ac:dyDescent="0.25"/>
    <row r="548" ht="18.95" hidden="1" customHeight="1" x14ac:dyDescent="0.25"/>
    <row r="549" ht="18.95" hidden="1" customHeight="1" x14ac:dyDescent="0.25"/>
    <row r="550" ht="18.95" hidden="1" customHeight="1" x14ac:dyDescent="0.25"/>
    <row r="551" ht="18.95" hidden="1" customHeight="1" x14ac:dyDescent="0.25"/>
    <row r="552" ht="18.95" hidden="1" customHeight="1" x14ac:dyDescent="0.25"/>
    <row r="553" ht="18.95" hidden="1" customHeight="1" x14ac:dyDescent="0.25"/>
    <row r="554" ht="18.95" hidden="1" customHeight="1" x14ac:dyDescent="0.25"/>
    <row r="555" ht="18.95" hidden="1" customHeight="1" x14ac:dyDescent="0.25"/>
    <row r="556" ht="18.95" hidden="1" customHeight="1" x14ac:dyDescent="0.25"/>
    <row r="557" ht="18.95" hidden="1" customHeight="1" x14ac:dyDescent="0.25"/>
    <row r="558" ht="18.95" hidden="1" customHeight="1" x14ac:dyDescent="0.25"/>
    <row r="559" ht="18.95" hidden="1" customHeight="1" x14ac:dyDescent="0.25"/>
    <row r="560" ht="18.95" hidden="1" customHeight="1" x14ac:dyDescent="0.25"/>
    <row r="561" ht="18.95" hidden="1" customHeight="1" x14ac:dyDescent="0.25"/>
    <row r="562" ht="18.95" hidden="1" customHeight="1" x14ac:dyDescent="0.25"/>
    <row r="563" ht="18.95" hidden="1" customHeight="1" x14ac:dyDescent="0.25"/>
    <row r="564" ht="18.95" hidden="1" customHeight="1" x14ac:dyDescent="0.25"/>
    <row r="565" ht="18.95" hidden="1" customHeight="1" x14ac:dyDescent="0.25"/>
    <row r="566" ht="18.95" hidden="1" customHeight="1" x14ac:dyDescent="0.25"/>
    <row r="567" ht="18.95" hidden="1" customHeight="1" x14ac:dyDescent="0.25"/>
    <row r="568" ht="18.95" hidden="1" customHeight="1" x14ac:dyDescent="0.25"/>
    <row r="569" ht="18.95" hidden="1" customHeight="1" x14ac:dyDescent="0.25"/>
    <row r="570" ht="18.95" hidden="1" customHeight="1" x14ac:dyDescent="0.25"/>
    <row r="571" ht="18.95" hidden="1" customHeight="1" x14ac:dyDescent="0.25"/>
    <row r="572" ht="18.95" hidden="1" customHeight="1" x14ac:dyDescent="0.25"/>
    <row r="573" ht="18.95" hidden="1" customHeight="1" x14ac:dyDescent="0.25"/>
    <row r="574" ht="18.95" hidden="1" customHeight="1" x14ac:dyDescent="0.25"/>
    <row r="575" ht="18.95" hidden="1" customHeight="1" x14ac:dyDescent="0.25"/>
    <row r="576" ht="18.95" hidden="1" customHeight="1" x14ac:dyDescent="0.25"/>
    <row r="577" ht="18.95" hidden="1" customHeight="1" x14ac:dyDescent="0.25"/>
    <row r="578" ht="18.95" hidden="1" customHeight="1" x14ac:dyDescent="0.25"/>
    <row r="579" ht="18.95" hidden="1" customHeight="1" x14ac:dyDescent="0.25"/>
    <row r="580" ht="18.95" hidden="1" customHeight="1" x14ac:dyDescent="0.25"/>
    <row r="581" ht="18.95" hidden="1" customHeight="1" x14ac:dyDescent="0.25"/>
    <row r="582" ht="18.95" hidden="1" customHeight="1" x14ac:dyDescent="0.25"/>
    <row r="583" ht="18.95" hidden="1" customHeight="1" x14ac:dyDescent="0.25"/>
    <row r="584" ht="18.95" hidden="1" customHeight="1" x14ac:dyDescent="0.25"/>
    <row r="585" ht="18.95" hidden="1" customHeight="1" x14ac:dyDescent="0.25"/>
    <row r="586" ht="18.95" hidden="1" customHeight="1" x14ac:dyDescent="0.25"/>
    <row r="587" ht="18.95" hidden="1" customHeight="1" x14ac:dyDescent="0.25"/>
    <row r="588" ht="18.95" hidden="1" customHeight="1" x14ac:dyDescent="0.25"/>
    <row r="589" ht="18.95" hidden="1" customHeight="1" x14ac:dyDescent="0.25"/>
    <row r="590" ht="18.95" hidden="1" customHeight="1" x14ac:dyDescent="0.25"/>
    <row r="591" ht="18.95" hidden="1" customHeight="1" x14ac:dyDescent="0.25"/>
    <row r="592" ht="18.95" hidden="1" customHeight="1" x14ac:dyDescent="0.25"/>
    <row r="593" ht="18.95" hidden="1" customHeight="1" x14ac:dyDescent="0.25"/>
    <row r="594" ht="18.95" hidden="1" customHeight="1" x14ac:dyDescent="0.25"/>
    <row r="595" ht="18.95" hidden="1" customHeight="1" x14ac:dyDescent="0.25"/>
    <row r="596" ht="18.95" hidden="1" customHeight="1" x14ac:dyDescent="0.25"/>
    <row r="597" ht="18.95" hidden="1" customHeight="1" x14ac:dyDescent="0.25"/>
    <row r="598" ht="18.95" hidden="1" customHeight="1" x14ac:dyDescent="0.25"/>
    <row r="599" ht="18.95" hidden="1" customHeight="1" x14ac:dyDescent="0.25"/>
    <row r="600" ht="18.95" hidden="1" customHeight="1" x14ac:dyDescent="0.25"/>
    <row r="601" ht="18.95" hidden="1" customHeight="1" x14ac:dyDescent="0.25"/>
    <row r="602" ht="18.95" hidden="1" customHeight="1" x14ac:dyDescent="0.25"/>
    <row r="603" ht="18.95" hidden="1" customHeight="1" x14ac:dyDescent="0.25"/>
    <row r="604" ht="18.95" hidden="1" customHeight="1" x14ac:dyDescent="0.25"/>
    <row r="605" ht="18.95" hidden="1" customHeight="1" x14ac:dyDescent="0.25"/>
    <row r="606" ht="18.95" hidden="1" customHeight="1" x14ac:dyDescent="0.25"/>
    <row r="607" ht="18.95" hidden="1" customHeight="1" x14ac:dyDescent="0.25"/>
    <row r="608" ht="18.95" hidden="1" customHeight="1" x14ac:dyDescent="0.25"/>
    <row r="609" ht="18.95" hidden="1" customHeight="1" x14ac:dyDescent="0.25"/>
    <row r="610" ht="18.95" hidden="1" customHeight="1" x14ac:dyDescent="0.25"/>
    <row r="611" ht="18.95" hidden="1" customHeight="1" x14ac:dyDescent="0.25"/>
    <row r="612" ht="18.95" hidden="1" customHeight="1" x14ac:dyDescent="0.25"/>
    <row r="613" ht="18.95" hidden="1" customHeight="1" x14ac:dyDescent="0.25"/>
    <row r="614" ht="18.95" hidden="1" customHeight="1" x14ac:dyDescent="0.25"/>
    <row r="615" ht="18.95" hidden="1" customHeight="1" x14ac:dyDescent="0.25"/>
    <row r="616" ht="18.95" hidden="1" customHeight="1" x14ac:dyDescent="0.25"/>
    <row r="617" ht="18.95" hidden="1" customHeight="1" x14ac:dyDescent="0.25"/>
    <row r="618" ht="18.95" hidden="1" customHeight="1" x14ac:dyDescent="0.25"/>
    <row r="619" ht="18.95" hidden="1" customHeight="1" x14ac:dyDescent="0.25"/>
    <row r="620" ht="18.95" hidden="1" customHeight="1" x14ac:dyDescent="0.25"/>
    <row r="621" ht="18.95" hidden="1" customHeight="1" x14ac:dyDescent="0.25"/>
    <row r="622" ht="18.95" hidden="1" customHeight="1" x14ac:dyDescent="0.25"/>
    <row r="623" ht="18.95" hidden="1" customHeight="1" x14ac:dyDescent="0.25"/>
    <row r="624" ht="18.95" hidden="1" customHeight="1" x14ac:dyDescent="0.25"/>
    <row r="625" ht="18.95" hidden="1" customHeight="1" x14ac:dyDescent="0.25"/>
    <row r="626" ht="18.95" hidden="1" customHeight="1" x14ac:dyDescent="0.25"/>
    <row r="627" ht="18.95" hidden="1" customHeight="1" x14ac:dyDescent="0.25"/>
    <row r="628" ht="18.95" hidden="1" customHeight="1" x14ac:dyDescent="0.25"/>
    <row r="629" ht="18.95" hidden="1" customHeight="1" x14ac:dyDescent="0.25"/>
    <row r="630" ht="18.95" hidden="1" customHeight="1" x14ac:dyDescent="0.25"/>
    <row r="631" ht="18.95" hidden="1" customHeight="1" x14ac:dyDescent="0.25"/>
    <row r="632" ht="18.95" hidden="1" customHeight="1" x14ac:dyDescent="0.25"/>
    <row r="633" ht="18.95" hidden="1" customHeight="1" x14ac:dyDescent="0.25"/>
    <row r="634" ht="18.95" hidden="1" customHeight="1" x14ac:dyDescent="0.25"/>
    <row r="635" ht="18.95" hidden="1" customHeight="1" x14ac:dyDescent="0.25"/>
    <row r="636" ht="18.95" hidden="1" customHeight="1" x14ac:dyDescent="0.25"/>
    <row r="637" ht="18.95" hidden="1" customHeight="1" x14ac:dyDescent="0.25"/>
    <row r="638" ht="18.95" hidden="1" customHeight="1" x14ac:dyDescent="0.25"/>
    <row r="639" ht="18.95" hidden="1" customHeight="1" x14ac:dyDescent="0.25"/>
    <row r="640" ht="18.95" hidden="1" customHeight="1" x14ac:dyDescent="0.25"/>
    <row r="641" ht="18.95" hidden="1" customHeight="1" x14ac:dyDescent="0.25"/>
    <row r="642" ht="18.95" hidden="1" customHeight="1" x14ac:dyDescent="0.25"/>
    <row r="643" ht="18.95" hidden="1" customHeight="1" x14ac:dyDescent="0.25"/>
    <row r="644" ht="18.95" hidden="1" customHeight="1" x14ac:dyDescent="0.25"/>
    <row r="645" ht="18.95" hidden="1" customHeight="1" x14ac:dyDescent="0.25"/>
    <row r="646" ht="18.95" hidden="1" customHeight="1" x14ac:dyDescent="0.25"/>
    <row r="647" ht="18.95" hidden="1" customHeight="1" x14ac:dyDescent="0.25"/>
    <row r="648" ht="18.95" hidden="1" customHeight="1" x14ac:dyDescent="0.25"/>
    <row r="649" ht="18.95" hidden="1" customHeight="1" x14ac:dyDescent="0.25"/>
    <row r="650" ht="18.95" hidden="1" customHeight="1" x14ac:dyDescent="0.25"/>
    <row r="651" ht="18.95" hidden="1" customHeight="1" x14ac:dyDescent="0.25"/>
    <row r="652" ht="18.95" hidden="1" customHeight="1" x14ac:dyDescent="0.25"/>
    <row r="653" ht="18.95" hidden="1" customHeight="1" x14ac:dyDescent="0.25"/>
    <row r="654" ht="18.95" hidden="1" customHeight="1" x14ac:dyDescent="0.25"/>
    <row r="655" ht="18.95" hidden="1" customHeight="1" x14ac:dyDescent="0.25"/>
    <row r="656" ht="18.95" hidden="1" customHeight="1" x14ac:dyDescent="0.25"/>
    <row r="657" ht="18.95" hidden="1" customHeight="1" x14ac:dyDescent="0.25"/>
    <row r="658" ht="18.95" hidden="1" customHeight="1" x14ac:dyDescent="0.25"/>
    <row r="659" ht="18.95" hidden="1" customHeight="1" x14ac:dyDescent="0.25"/>
    <row r="660" ht="18.95" hidden="1" customHeight="1" x14ac:dyDescent="0.25"/>
    <row r="661" ht="18.95" hidden="1" customHeight="1" x14ac:dyDescent="0.25"/>
    <row r="662" ht="18.95" hidden="1" customHeight="1" x14ac:dyDescent="0.25"/>
    <row r="663" ht="18.95" hidden="1" customHeight="1" x14ac:dyDescent="0.25"/>
    <row r="664" ht="18.95" hidden="1" customHeight="1" x14ac:dyDescent="0.25"/>
    <row r="665" ht="18.95" hidden="1" customHeight="1" x14ac:dyDescent="0.25"/>
    <row r="666" ht="18.95" hidden="1" customHeight="1" x14ac:dyDescent="0.25"/>
    <row r="667" ht="18.95" hidden="1" customHeight="1" x14ac:dyDescent="0.25"/>
    <row r="668" ht="18.95" hidden="1" customHeight="1" x14ac:dyDescent="0.25"/>
    <row r="669" ht="18.95" hidden="1" customHeight="1" x14ac:dyDescent="0.25"/>
    <row r="670" ht="18.95" hidden="1" customHeight="1" x14ac:dyDescent="0.25"/>
    <row r="671" ht="18.95" hidden="1" customHeight="1" x14ac:dyDescent="0.25"/>
    <row r="672" ht="18.95" hidden="1" customHeight="1" x14ac:dyDescent="0.25"/>
    <row r="673" ht="18.95" hidden="1" customHeight="1" x14ac:dyDescent="0.25"/>
    <row r="674" ht="18.95" hidden="1" customHeight="1" x14ac:dyDescent="0.25"/>
    <row r="675" ht="18.95" hidden="1" customHeight="1" x14ac:dyDescent="0.25"/>
    <row r="676" ht="18.95" hidden="1" customHeight="1" x14ac:dyDescent="0.25"/>
    <row r="677" ht="18.95" hidden="1" customHeight="1" x14ac:dyDescent="0.25"/>
    <row r="678" ht="18.95" hidden="1" customHeight="1" x14ac:dyDescent="0.25"/>
    <row r="679" ht="18.95" hidden="1" customHeight="1" x14ac:dyDescent="0.25"/>
    <row r="680" ht="18.95" hidden="1" customHeight="1" x14ac:dyDescent="0.25"/>
    <row r="681" ht="18.95" hidden="1" customHeight="1" x14ac:dyDescent="0.25"/>
    <row r="682" ht="18.95" hidden="1" customHeight="1" x14ac:dyDescent="0.25"/>
    <row r="683" ht="18.95" hidden="1" customHeight="1" x14ac:dyDescent="0.25"/>
    <row r="684" ht="18.95" hidden="1" customHeight="1" x14ac:dyDescent="0.25"/>
    <row r="685" ht="18.95" hidden="1" customHeight="1" x14ac:dyDescent="0.25"/>
    <row r="686" ht="18.95" hidden="1" customHeight="1" x14ac:dyDescent="0.25"/>
    <row r="687" ht="18.95" hidden="1" customHeight="1" x14ac:dyDescent="0.25"/>
    <row r="688" ht="18.95" hidden="1" customHeight="1" x14ac:dyDescent="0.25"/>
    <row r="689" ht="18.95" hidden="1" customHeight="1" x14ac:dyDescent="0.25"/>
    <row r="690" ht="18.95" hidden="1" customHeight="1" x14ac:dyDescent="0.25"/>
    <row r="691" ht="18.95" hidden="1" customHeight="1" x14ac:dyDescent="0.25"/>
    <row r="692" ht="18.95" hidden="1" customHeight="1" x14ac:dyDescent="0.25"/>
    <row r="693" ht="18.95" hidden="1" customHeight="1" x14ac:dyDescent="0.25"/>
    <row r="694" ht="18.95" hidden="1" customHeight="1" x14ac:dyDescent="0.25"/>
    <row r="695" ht="18.95" hidden="1" customHeight="1" x14ac:dyDescent="0.25"/>
    <row r="696" ht="18.95" hidden="1" customHeight="1" x14ac:dyDescent="0.25"/>
    <row r="697" ht="18.95" hidden="1" customHeight="1" x14ac:dyDescent="0.25"/>
    <row r="698" ht="18.95" hidden="1" customHeight="1" x14ac:dyDescent="0.25"/>
    <row r="699" ht="18.95" hidden="1" customHeight="1" x14ac:dyDescent="0.25"/>
    <row r="700" ht="18.95" hidden="1" customHeight="1" x14ac:dyDescent="0.25"/>
    <row r="701" ht="18.95" hidden="1" customHeight="1" x14ac:dyDescent="0.25"/>
    <row r="702" ht="18.95" hidden="1" customHeight="1" x14ac:dyDescent="0.25"/>
    <row r="703" ht="18.95" hidden="1" customHeight="1" x14ac:dyDescent="0.25"/>
    <row r="704" ht="18.95" hidden="1" customHeight="1" x14ac:dyDescent="0.25"/>
    <row r="705" ht="18.95" hidden="1" customHeight="1" x14ac:dyDescent="0.25"/>
    <row r="706" ht="18.95" hidden="1" customHeight="1" x14ac:dyDescent="0.25"/>
    <row r="707" ht="18.95" hidden="1" customHeight="1" x14ac:dyDescent="0.25"/>
    <row r="708" ht="18.95" hidden="1" customHeight="1" x14ac:dyDescent="0.25"/>
    <row r="709" ht="18.95" hidden="1" customHeight="1" x14ac:dyDescent="0.25"/>
    <row r="710" ht="18.95" hidden="1" customHeight="1" x14ac:dyDescent="0.25"/>
    <row r="711" ht="18.95" hidden="1" customHeight="1" x14ac:dyDescent="0.25"/>
    <row r="712" ht="18.95" hidden="1" customHeight="1" x14ac:dyDescent="0.25"/>
    <row r="713" ht="18.95" hidden="1" customHeight="1" x14ac:dyDescent="0.25"/>
    <row r="714" ht="18.95" hidden="1" customHeight="1" x14ac:dyDescent="0.25"/>
    <row r="715" ht="18.95" hidden="1" customHeight="1" x14ac:dyDescent="0.25"/>
    <row r="716" ht="18.95" hidden="1" customHeight="1" x14ac:dyDescent="0.25"/>
    <row r="717" ht="18.95" hidden="1" customHeight="1" x14ac:dyDescent="0.25"/>
    <row r="718" ht="18.95" hidden="1" customHeight="1" x14ac:dyDescent="0.25"/>
    <row r="719" ht="18.95" hidden="1" customHeight="1" x14ac:dyDescent="0.25"/>
    <row r="720" ht="18.95" hidden="1" customHeight="1" x14ac:dyDescent="0.25"/>
    <row r="721" ht="18.95" hidden="1" customHeight="1" x14ac:dyDescent="0.25"/>
    <row r="722" ht="18.95" hidden="1" customHeight="1" x14ac:dyDescent="0.25"/>
    <row r="723" ht="18.95" hidden="1" customHeight="1" x14ac:dyDescent="0.25"/>
    <row r="724" ht="18.95" hidden="1" customHeight="1" x14ac:dyDescent="0.25"/>
    <row r="725" ht="18.95" hidden="1" customHeight="1" x14ac:dyDescent="0.25"/>
    <row r="726" ht="18.95" hidden="1" customHeight="1" x14ac:dyDescent="0.25"/>
    <row r="727" ht="18.95" hidden="1" customHeight="1" x14ac:dyDescent="0.25"/>
    <row r="728" ht="18.95" hidden="1" customHeight="1" x14ac:dyDescent="0.25"/>
    <row r="729" ht="18.95" hidden="1" customHeight="1" x14ac:dyDescent="0.25"/>
    <row r="730" ht="18.95" hidden="1" customHeight="1" x14ac:dyDescent="0.25"/>
    <row r="731" ht="18.95" hidden="1" customHeight="1" x14ac:dyDescent="0.25"/>
    <row r="732" ht="18.95" hidden="1" customHeight="1" x14ac:dyDescent="0.25"/>
    <row r="733" ht="18.95" hidden="1" customHeight="1" x14ac:dyDescent="0.25"/>
    <row r="734" ht="18.95" hidden="1" customHeight="1" x14ac:dyDescent="0.25"/>
    <row r="735" ht="18.95" hidden="1" customHeight="1" x14ac:dyDescent="0.25"/>
    <row r="736" ht="18.95" hidden="1" customHeight="1" x14ac:dyDescent="0.25"/>
    <row r="737" ht="18.95" hidden="1" customHeight="1" x14ac:dyDescent="0.25"/>
    <row r="738" ht="18.95" hidden="1" customHeight="1" x14ac:dyDescent="0.25"/>
    <row r="739" ht="18.95" hidden="1" customHeight="1" x14ac:dyDescent="0.25"/>
    <row r="740" ht="18.95" hidden="1" customHeight="1" x14ac:dyDescent="0.25"/>
    <row r="741" ht="18.95" hidden="1" customHeight="1" x14ac:dyDescent="0.25"/>
    <row r="742" ht="18.95" hidden="1" customHeight="1" x14ac:dyDescent="0.25"/>
    <row r="743" ht="18.95" hidden="1" customHeight="1" x14ac:dyDescent="0.25"/>
    <row r="744" ht="18.95" hidden="1" customHeight="1" x14ac:dyDescent="0.25"/>
    <row r="745" ht="18.95" hidden="1" customHeight="1" x14ac:dyDescent="0.25"/>
    <row r="746" ht="18.95" hidden="1" customHeight="1" x14ac:dyDescent="0.25"/>
    <row r="747" ht="18.95" hidden="1" customHeight="1" x14ac:dyDescent="0.25"/>
    <row r="748" ht="18.95" hidden="1" customHeight="1" x14ac:dyDescent="0.25"/>
    <row r="749" ht="18.95" hidden="1" customHeight="1" x14ac:dyDescent="0.25"/>
    <row r="750" ht="18.95" hidden="1" customHeight="1" x14ac:dyDescent="0.25"/>
    <row r="751" ht="18.95" hidden="1" customHeight="1" x14ac:dyDescent="0.25"/>
    <row r="752" ht="18.95" hidden="1" customHeight="1" x14ac:dyDescent="0.25"/>
    <row r="753" ht="18.95" hidden="1" customHeight="1" x14ac:dyDescent="0.25"/>
    <row r="754" ht="18.95" hidden="1" customHeight="1" x14ac:dyDescent="0.25"/>
    <row r="755" ht="18.95" hidden="1" customHeight="1" x14ac:dyDescent="0.25"/>
    <row r="756" ht="18.95" hidden="1" customHeight="1" x14ac:dyDescent="0.25"/>
    <row r="757" ht="18.95" hidden="1" customHeight="1" x14ac:dyDescent="0.25"/>
    <row r="758" ht="18.95" hidden="1" customHeight="1" x14ac:dyDescent="0.25"/>
    <row r="759" ht="18.95" hidden="1" customHeight="1" x14ac:dyDescent="0.25"/>
    <row r="760" ht="18.95" hidden="1" customHeight="1" x14ac:dyDescent="0.25"/>
    <row r="761" ht="18.95" hidden="1" customHeight="1" x14ac:dyDescent="0.25"/>
    <row r="762" ht="18.95" hidden="1" customHeight="1" x14ac:dyDescent="0.25"/>
    <row r="763" ht="18.95" hidden="1" customHeight="1" x14ac:dyDescent="0.25"/>
    <row r="764" ht="18.95" hidden="1" customHeight="1" x14ac:dyDescent="0.25"/>
    <row r="765" ht="18.95" hidden="1" customHeight="1" x14ac:dyDescent="0.25"/>
    <row r="766" ht="18.95" hidden="1" customHeight="1" x14ac:dyDescent="0.25"/>
    <row r="767" ht="18.95" hidden="1" customHeight="1" x14ac:dyDescent="0.25"/>
    <row r="768" ht="18.95" hidden="1" customHeight="1" x14ac:dyDescent="0.25"/>
    <row r="769" ht="18.95" hidden="1" customHeight="1" x14ac:dyDescent="0.25"/>
    <row r="770" ht="18.95" hidden="1" customHeight="1" x14ac:dyDescent="0.25"/>
    <row r="771" ht="18.95" hidden="1" customHeight="1" x14ac:dyDescent="0.25"/>
    <row r="772" ht="18.95" hidden="1" customHeight="1" x14ac:dyDescent="0.25"/>
    <row r="773" ht="18.95" hidden="1" customHeight="1" x14ac:dyDescent="0.25"/>
    <row r="774" ht="18.95" hidden="1" customHeight="1" x14ac:dyDescent="0.25"/>
    <row r="775" ht="18.95" hidden="1" customHeight="1" x14ac:dyDescent="0.25"/>
    <row r="776" ht="18.95" hidden="1" customHeight="1" x14ac:dyDescent="0.25"/>
    <row r="777" ht="18.95" hidden="1" customHeight="1" x14ac:dyDescent="0.25"/>
    <row r="778" ht="18.95" hidden="1" customHeight="1" x14ac:dyDescent="0.25"/>
    <row r="779" ht="18.95" hidden="1" customHeight="1" x14ac:dyDescent="0.25"/>
    <row r="780" ht="18.95" hidden="1" customHeight="1" x14ac:dyDescent="0.25"/>
    <row r="781" ht="18.95" hidden="1" customHeight="1" x14ac:dyDescent="0.25"/>
    <row r="782" ht="18.95" hidden="1" customHeight="1" x14ac:dyDescent="0.25"/>
    <row r="783" ht="18.95" hidden="1" customHeight="1" x14ac:dyDescent="0.25"/>
    <row r="784" ht="18.95" hidden="1" customHeight="1" x14ac:dyDescent="0.25"/>
    <row r="785" ht="18.95" hidden="1" customHeight="1" x14ac:dyDescent="0.25"/>
    <row r="786" ht="18.95" hidden="1" customHeight="1" x14ac:dyDescent="0.25"/>
    <row r="787" ht="18.95" hidden="1" customHeight="1" x14ac:dyDescent="0.25"/>
    <row r="788" ht="18.95" hidden="1" customHeight="1" x14ac:dyDescent="0.25"/>
    <row r="789" ht="18.95" hidden="1" customHeight="1" x14ac:dyDescent="0.25"/>
    <row r="790" ht="18.95" hidden="1" customHeight="1" x14ac:dyDescent="0.25"/>
    <row r="791" ht="18.95" hidden="1" customHeight="1" x14ac:dyDescent="0.25"/>
    <row r="792" ht="18.95" hidden="1" customHeight="1" x14ac:dyDescent="0.25"/>
    <row r="793" ht="18.95" hidden="1" customHeight="1" x14ac:dyDescent="0.25"/>
    <row r="794" ht="18.95" hidden="1" customHeight="1" x14ac:dyDescent="0.25"/>
    <row r="795" ht="18.95" hidden="1" customHeight="1" x14ac:dyDescent="0.25"/>
    <row r="796" ht="18.95" hidden="1" customHeight="1" x14ac:dyDescent="0.25"/>
    <row r="797" ht="18.95" hidden="1" customHeight="1" x14ac:dyDescent="0.25"/>
    <row r="798" ht="18.95" hidden="1" customHeight="1" x14ac:dyDescent="0.25"/>
    <row r="799" ht="18.95" hidden="1" customHeight="1" x14ac:dyDescent="0.25"/>
    <row r="800" ht="18.95" hidden="1" customHeight="1" x14ac:dyDescent="0.25"/>
    <row r="801" ht="18.95" hidden="1" customHeight="1" x14ac:dyDescent="0.25"/>
    <row r="802" ht="18.95" hidden="1" customHeight="1" x14ac:dyDescent="0.25"/>
    <row r="803" ht="18.95" hidden="1" customHeight="1" x14ac:dyDescent="0.25"/>
    <row r="804" ht="18.95" hidden="1" customHeight="1" x14ac:dyDescent="0.25"/>
    <row r="805" ht="18.95" hidden="1" customHeight="1" x14ac:dyDescent="0.25"/>
    <row r="806" ht="18.95" hidden="1" customHeight="1" x14ac:dyDescent="0.25"/>
    <row r="807" ht="18.95" hidden="1" customHeight="1" x14ac:dyDescent="0.25"/>
    <row r="808" ht="18.95" hidden="1" customHeight="1" x14ac:dyDescent="0.25"/>
    <row r="809" ht="18.95" hidden="1" customHeight="1" x14ac:dyDescent="0.25"/>
    <row r="810" ht="18.95" hidden="1" customHeight="1" x14ac:dyDescent="0.25"/>
    <row r="811" ht="18.95" hidden="1" customHeight="1" x14ac:dyDescent="0.25"/>
    <row r="812" ht="18.95" hidden="1" customHeight="1" x14ac:dyDescent="0.25"/>
    <row r="813" ht="18.95" hidden="1" customHeight="1" x14ac:dyDescent="0.25"/>
    <row r="814" ht="18.95" hidden="1" customHeight="1" x14ac:dyDescent="0.25"/>
    <row r="815" ht="18.95" hidden="1" customHeight="1" x14ac:dyDescent="0.25"/>
    <row r="816" ht="18.95" hidden="1" customHeight="1" x14ac:dyDescent="0.25"/>
    <row r="817" ht="18.95" hidden="1" customHeight="1" x14ac:dyDescent="0.25"/>
    <row r="818" ht="18.95" hidden="1" customHeight="1" x14ac:dyDescent="0.25"/>
    <row r="819" ht="18.95" hidden="1" customHeight="1" x14ac:dyDescent="0.25"/>
    <row r="820" ht="18.95" hidden="1" customHeight="1" x14ac:dyDescent="0.25"/>
    <row r="821" ht="18.95" hidden="1" customHeight="1" x14ac:dyDescent="0.25"/>
    <row r="822" ht="18.95" hidden="1" customHeight="1" x14ac:dyDescent="0.25"/>
    <row r="823" ht="18.95" hidden="1" customHeight="1" x14ac:dyDescent="0.25"/>
    <row r="824" ht="18.95" hidden="1" customHeight="1" x14ac:dyDescent="0.25"/>
    <row r="825" ht="18.95" hidden="1" customHeight="1" x14ac:dyDescent="0.25"/>
    <row r="826" ht="18.95" hidden="1" customHeight="1" x14ac:dyDescent="0.25"/>
    <row r="827" ht="18.95" hidden="1" customHeight="1" x14ac:dyDescent="0.25"/>
    <row r="828" ht="18.95" hidden="1" customHeight="1" x14ac:dyDescent="0.25"/>
    <row r="829" ht="18.95" hidden="1" customHeight="1" x14ac:dyDescent="0.25"/>
    <row r="830" ht="18.95" hidden="1" customHeight="1" x14ac:dyDescent="0.25"/>
    <row r="831" ht="18.95" hidden="1" customHeight="1" x14ac:dyDescent="0.25"/>
    <row r="832" ht="18.95" hidden="1" customHeight="1" x14ac:dyDescent="0.25"/>
    <row r="833" ht="18.95" hidden="1" customHeight="1" x14ac:dyDescent="0.25"/>
    <row r="834" ht="18.95" hidden="1" customHeight="1" x14ac:dyDescent="0.25"/>
    <row r="835" ht="18.95" hidden="1" customHeight="1" x14ac:dyDescent="0.25"/>
    <row r="836" ht="18.95" hidden="1" customHeight="1" x14ac:dyDescent="0.25"/>
    <row r="837" ht="18.95" hidden="1" customHeight="1" x14ac:dyDescent="0.25"/>
    <row r="838" ht="18.95" hidden="1" customHeight="1" x14ac:dyDescent="0.25"/>
    <row r="839" ht="18.95" hidden="1" customHeight="1" x14ac:dyDescent="0.25"/>
    <row r="840" ht="18.95" hidden="1" customHeight="1" x14ac:dyDescent="0.25"/>
    <row r="841" ht="18.95" hidden="1" customHeight="1" x14ac:dyDescent="0.25"/>
    <row r="842" ht="18.95" hidden="1" customHeight="1" x14ac:dyDescent="0.25"/>
    <row r="843" ht="18.95" hidden="1" customHeight="1" x14ac:dyDescent="0.25"/>
    <row r="844" ht="18.95" hidden="1" customHeight="1" x14ac:dyDescent="0.25"/>
    <row r="845" ht="18.95" hidden="1" customHeight="1" x14ac:dyDescent="0.25"/>
    <row r="846" ht="18.95" hidden="1" customHeight="1" x14ac:dyDescent="0.25"/>
    <row r="847" ht="18.95" hidden="1" customHeight="1" x14ac:dyDescent="0.25"/>
    <row r="848" ht="18.95" hidden="1" customHeight="1" x14ac:dyDescent="0.25"/>
    <row r="849" ht="18.95" hidden="1" customHeight="1" x14ac:dyDescent="0.25"/>
    <row r="850" ht="18.95" hidden="1" customHeight="1" x14ac:dyDescent="0.25"/>
    <row r="851" ht="18.95" hidden="1" customHeight="1" x14ac:dyDescent="0.25"/>
    <row r="852" ht="18.95" hidden="1" customHeight="1" x14ac:dyDescent="0.25"/>
    <row r="853" ht="18.95" hidden="1" customHeight="1" x14ac:dyDescent="0.25"/>
    <row r="854" ht="18.95" hidden="1" customHeight="1" x14ac:dyDescent="0.25"/>
    <row r="855" ht="18.95" hidden="1" customHeight="1" x14ac:dyDescent="0.25"/>
    <row r="856" ht="18.95" hidden="1" customHeight="1" x14ac:dyDescent="0.25"/>
    <row r="857" ht="18.95" hidden="1" customHeight="1" x14ac:dyDescent="0.25"/>
    <row r="858" ht="18.95" hidden="1" customHeight="1" x14ac:dyDescent="0.25"/>
    <row r="859" ht="18.95" hidden="1" customHeight="1" x14ac:dyDescent="0.25"/>
    <row r="860" ht="18.95" hidden="1" customHeight="1" x14ac:dyDescent="0.25"/>
    <row r="861" ht="18.95" hidden="1" customHeight="1" x14ac:dyDescent="0.25"/>
    <row r="862" ht="18.95" hidden="1" customHeight="1" x14ac:dyDescent="0.25"/>
    <row r="863" ht="18.95" hidden="1" customHeight="1" x14ac:dyDescent="0.25"/>
    <row r="864" ht="18.95" hidden="1" customHeight="1" x14ac:dyDescent="0.25"/>
    <row r="865" ht="18.95" hidden="1" customHeight="1" x14ac:dyDescent="0.25"/>
    <row r="866" ht="18.95" hidden="1" customHeight="1" x14ac:dyDescent="0.25"/>
    <row r="867" ht="18.95" hidden="1" customHeight="1" x14ac:dyDescent="0.25"/>
    <row r="868" ht="18.95" hidden="1" customHeight="1" x14ac:dyDescent="0.25"/>
    <row r="869" ht="18.95" hidden="1" customHeight="1" x14ac:dyDescent="0.25"/>
    <row r="870" ht="18.95" hidden="1" customHeight="1" x14ac:dyDescent="0.25"/>
    <row r="871" ht="18.95" hidden="1" customHeight="1" x14ac:dyDescent="0.25"/>
    <row r="872" ht="18.95" hidden="1" customHeight="1" x14ac:dyDescent="0.25"/>
    <row r="873" ht="18.95" hidden="1" customHeight="1" x14ac:dyDescent="0.25"/>
    <row r="874" ht="18.95" hidden="1" customHeight="1" x14ac:dyDescent="0.25"/>
    <row r="875" ht="18.95" hidden="1" customHeight="1" x14ac:dyDescent="0.25"/>
    <row r="876" ht="18.95" hidden="1" customHeight="1" x14ac:dyDescent="0.25"/>
    <row r="877" ht="18.95" hidden="1" customHeight="1" x14ac:dyDescent="0.25"/>
    <row r="878" ht="18.95" hidden="1" customHeight="1" x14ac:dyDescent="0.25"/>
    <row r="879" ht="18.95" hidden="1" customHeight="1" x14ac:dyDescent="0.25"/>
    <row r="880" ht="18.95" hidden="1" customHeight="1" x14ac:dyDescent="0.25"/>
    <row r="881" ht="18.95" hidden="1" customHeight="1" x14ac:dyDescent="0.25"/>
    <row r="882" ht="18.95" hidden="1" customHeight="1" x14ac:dyDescent="0.25"/>
    <row r="883" ht="18.95" hidden="1" customHeight="1" x14ac:dyDescent="0.25"/>
    <row r="884" ht="18.95" hidden="1" customHeight="1" x14ac:dyDescent="0.25"/>
    <row r="885" ht="18.95" hidden="1" customHeight="1" x14ac:dyDescent="0.25"/>
    <row r="886" ht="18.95" hidden="1" customHeight="1" x14ac:dyDescent="0.25"/>
    <row r="887" ht="18.95" hidden="1" customHeight="1" x14ac:dyDescent="0.25"/>
    <row r="888" ht="18.95" hidden="1" customHeight="1" x14ac:dyDescent="0.25"/>
    <row r="889" ht="18.95" hidden="1" customHeight="1" x14ac:dyDescent="0.25"/>
    <row r="890" ht="18.95" hidden="1" customHeight="1" x14ac:dyDescent="0.25"/>
    <row r="891" ht="18.95" hidden="1" customHeight="1" x14ac:dyDescent="0.25"/>
    <row r="892" ht="18.95" hidden="1" customHeight="1" x14ac:dyDescent="0.25"/>
    <row r="893" ht="18.95" hidden="1" customHeight="1" x14ac:dyDescent="0.25"/>
    <row r="894" ht="18.95" hidden="1" customHeight="1" x14ac:dyDescent="0.25"/>
    <row r="895" ht="18.95" hidden="1" customHeight="1" x14ac:dyDescent="0.25"/>
    <row r="896" ht="18.95" hidden="1" customHeight="1" x14ac:dyDescent="0.25"/>
    <row r="897" ht="18.95" hidden="1" customHeight="1" x14ac:dyDescent="0.25"/>
    <row r="898" ht="18.95" hidden="1" customHeight="1" x14ac:dyDescent="0.25"/>
    <row r="899" ht="18.95" hidden="1" customHeight="1" x14ac:dyDescent="0.25"/>
    <row r="900" ht="18.95" hidden="1" customHeight="1" x14ac:dyDescent="0.25"/>
    <row r="901" ht="18.95" hidden="1" customHeight="1" x14ac:dyDescent="0.25"/>
    <row r="902" ht="18.95" hidden="1" customHeight="1" x14ac:dyDescent="0.25"/>
    <row r="903" ht="18.95" hidden="1" customHeight="1" x14ac:dyDescent="0.25"/>
    <row r="904" ht="18.95" hidden="1" customHeight="1" x14ac:dyDescent="0.25"/>
    <row r="905" ht="18.95" hidden="1" customHeight="1" x14ac:dyDescent="0.25"/>
    <row r="906" ht="18.95" hidden="1" customHeight="1" x14ac:dyDescent="0.25"/>
    <row r="907" ht="18.95" hidden="1" customHeight="1" x14ac:dyDescent="0.25"/>
    <row r="908" ht="18.95" hidden="1" customHeight="1" x14ac:dyDescent="0.25"/>
    <row r="909" ht="18.95" hidden="1" customHeight="1" x14ac:dyDescent="0.25"/>
    <row r="910" ht="18.95" hidden="1" customHeight="1" x14ac:dyDescent="0.25"/>
    <row r="911" ht="18.95" hidden="1" customHeight="1" x14ac:dyDescent="0.25"/>
    <row r="912" ht="18.95" hidden="1" customHeight="1" x14ac:dyDescent="0.25"/>
    <row r="913" ht="18.95" hidden="1" customHeight="1" x14ac:dyDescent="0.25"/>
    <row r="914" ht="18.95" hidden="1" customHeight="1" x14ac:dyDescent="0.25"/>
    <row r="915" ht="18.95" hidden="1" customHeight="1" x14ac:dyDescent="0.25"/>
    <row r="916" ht="18.95" hidden="1" customHeight="1" x14ac:dyDescent="0.25"/>
    <row r="917" ht="18.95" hidden="1" customHeight="1" x14ac:dyDescent="0.25"/>
    <row r="918" ht="18.95" hidden="1" customHeight="1" x14ac:dyDescent="0.25"/>
    <row r="919" ht="18.95" hidden="1" customHeight="1" x14ac:dyDescent="0.25"/>
    <row r="920" ht="18.95" hidden="1" customHeight="1" x14ac:dyDescent="0.25"/>
    <row r="921" ht="18.95" hidden="1" customHeight="1" x14ac:dyDescent="0.25"/>
    <row r="922" ht="18.95" hidden="1" customHeight="1" x14ac:dyDescent="0.25"/>
    <row r="923" ht="18.95" hidden="1" customHeight="1" x14ac:dyDescent="0.25"/>
    <row r="924" ht="18.95" hidden="1" customHeight="1" x14ac:dyDescent="0.25"/>
    <row r="925" ht="18.95" hidden="1" customHeight="1" x14ac:dyDescent="0.25"/>
    <row r="926" ht="18.95" hidden="1" customHeight="1" x14ac:dyDescent="0.25"/>
    <row r="927" ht="18.95" hidden="1" customHeight="1" x14ac:dyDescent="0.25"/>
    <row r="928" ht="18.95" hidden="1" customHeight="1" x14ac:dyDescent="0.25"/>
    <row r="929" ht="18.95" hidden="1" customHeight="1" x14ac:dyDescent="0.25"/>
    <row r="930" ht="18.95" hidden="1" customHeight="1" x14ac:dyDescent="0.25"/>
    <row r="931" ht="18.95" hidden="1" customHeight="1" x14ac:dyDescent="0.25"/>
    <row r="932" ht="18.95" hidden="1" customHeight="1" x14ac:dyDescent="0.25"/>
    <row r="933" ht="18.95" hidden="1" customHeight="1" x14ac:dyDescent="0.25"/>
    <row r="934" ht="18.95" hidden="1" customHeight="1" x14ac:dyDescent="0.25"/>
    <row r="935" ht="18.95" hidden="1" customHeight="1" x14ac:dyDescent="0.25"/>
    <row r="936" ht="18.95" hidden="1" customHeight="1" x14ac:dyDescent="0.25"/>
    <row r="937" ht="18.95" hidden="1" customHeight="1" x14ac:dyDescent="0.25"/>
    <row r="938" ht="18.95" hidden="1" customHeight="1" x14ac:dyDescent="0.25"/>
    <row r="939" ht="18.95" hidden="1" customHeight="1" x14ac:dyDescent="0.25"/>
    <row r="940" ht="18.95" hidden="1" customHeight="1" x14ac:dyDescent="0.25"/>
    <row r="941" ht="18.95" hidden="1" customHeight="1" x14ac:dyDescent="0.25"/>
    <row r="942" ht="18.95" hidden="1" customHeight="1" x14ac:dyDescent="0.25"/>
    <row r="943" ht="18.95" hidden="1" customHeight="1" x14ac:dyDescent="0.25"/>
    <row r="944" ht="18.95" hidden="1" customHeight="1" x14ac:dyDescent="0.25"/>
    <row r="945" ht="18.95" hidden="1" customHeight="1" x14ac:dyDescent="0.25"/>
    <row r="946" ht="18.95" hidden="1" customHeight="1" x14ac:dyDescent="0.25"/>
    <row r="947" ht="18.95" hidden="1" customHeight="1" x14ac:dyDescent="0.25"/>
    <row r="948" ht="18.95" hidden="1" customHeight="1" x14ac:dyDescent="0.25"/>
    <row r="949" ht="18.95" hidden="1" customHeight="1" x14ac:dyDescent="0.25"/>
    <row r="950" ht="18.95" hidden="1" customHeight="1" x14ac:dyDescent="0.25"/>
    <row r="951" ht="18.95" hidden="1" customHeight="1" x14ac:dyDescent="0.25"/>
    <row r="952" ht="18.95" hidden="1" customHeight="1" x14ac:dyDescent="0.25"/>
    <row r="953" ht="18.95" hidden="1" customHeight="1" x14ac:dyDescent="0.25"/>
    <row r="954" ht="18.95" hidden="1" customHeight="1" x14ac:dyDescent="0.25"/>
    <row r="955" ht="18.95" hidden="1" customHeight="1" x14ac:dyDescent="0.25"/>
    <row r="956" ht="18.95" hidden="1" customHeight="1" x14ac:dyDescent="0.25"/>
    <row r="957" ht="18.95" hidden="1" customHeight="1" x14ac:dyDescent="0.25"/>
    <row r="958" ht="18.95" hidden="1" customHeight="1" x14ac:dyDescent="0.25"/>
    <row r="959" ht="18.95" hidden="1" customHeight="1" x14ac:dyDescent="0.25"/>
    <row r="960" ht="18.95" hidden="1" customHeight="1" x14ac:dyDescent="0.25"/>
    <row r="961" ht="18.95" hidden="1" customHeight="1" x14ac:dyDescent="0.25"/>
    <row r="962" ht="18.95" hidden="1" customHeight="1" x14ac:dyDescent="0.25"/>
    <row r="963" ht="18.95" hidden="1" customHeight="1" x14ac:dyDescent="0.25"/>
    <row r="964" ht="18.95" hidden="1" customHeight="1" x14ac:dyDescent="0.25"/>
    <row r="965" ht="18.95" hidden="1" customHeight="1" x14ac:dyDescent="0.25"/>
    <row r="966" ht="18.95" hidden="1" customHeight="1" x14ac:dyDescent="0.25"/>
    <row r="967" ht="18.95" hidden="1" customHeight="1" x14ac:dyDescent="0.25"/>
    <row r="968" ht="18.95" hidden="1" customHeight="1" x14ac:dyDescent="0.25"/>
    <row r="969" ht="18.95" hidden="1" customHeight="1" x14ac:dyDescent="0.25"/>
    <row r="970" ht="18.95" hidden="1" customHeight="1" x14ac:dyDescent="0.25"/>
    <row r="971" ht="18.95" hidden="1" customHeight="1" x14ac:dyDescent="0.25"/>
    <row r="972" ht="18.95" hidden="1" customHeight="1" x14ac:dyDescent="0.25"/>
    <row r="973" ht="18.95" hidden="1" customHeight="1" x14ac:dyDescent="0.25"/>
    <row r="974" ht="18.95" hidden="1" customHeight="1" x14ac:dyDescent="0.25"/>
    <row r="975" ht="18.95" hidden="1" customHeight="1" x14ac:dyDescent="0.25"/>
    <row r="976" ht="18.95" hidden="1" customHeight="1" x14ac:dyDescent="0.25"/>
    <row r="977" ht="18.95" hidden="1" customHeight="1" x14ac:dyDescent="0.25"/>
    <row r="978" ht="18.95" hidden="1" customHeight="1" x14ac:dyDescent="0.25"/>
    <row r="979" ht="18.95" hidden="1" customHeight="1" x14ac:dyDescent="0.25"/>
    <row r="980" ht="18.95" hidden="1" customHeight="1" x14ac:dyDescent="0.25"/>
    <row r="981" ht="18.95" hidden="1" customHeight="1" x14ac:dyDescent="0.25"/>
    <row r="982" ht="18.95" hidden="1" customHeight="1" x14ac:dyDescent="0.25"/>
    <row r="983" ht="18.95" hidden="1" customHeight="1" x14ac:dyDescent="0.25"/>
    <row r="984" ht="18.95" hidden="1" customHeight="1" x14ac:dyDescent="0.25"/>
    <row r="985" ht="18.95" hidden="1" customHeight="1" x14ac:dyDescent="0.25"/>
    <row r="986" ht="18.95" hidden="1" customHeight="1" x14ac:dyDescent="0.25"/>
    <row r="987" ht="18.95" hidden="1" customHeight="1" x14ac:dyDescent="0.25"/>
    <row r="988" ht="18.95" hidden="1" customHeight="1" x14ac:dyDescent="0.25"/>
    <row r="989" ht="18.95" hidden="1" customHeight="1" x14ac:dyDescent="0.25"/>
    <row r="990" ht="18.95" hidden="1" customHeight="1" x14ac:dyDescent="0.25"/>
    <row r="991" ht="18.95" hidden="1" customHeight="1" x14ac:dyDescent="0.25"/>
    <row r="992" ht="18.95" hidden="1" customHeight="1" x14ac:dyDescent="0.25"/>
    <row r="993" ht="18.95" hidden="1" customHeight="1" x14ac:dyDescent="0.25"/>
    <row r="994" ht="18.95" hidden="1" customHeight="1" x14ac:dyDescent="0.25"/>
    <row r="995" ht="18.95" hidden="1" customHeight="1" x14ac:dyDescent="0.25"/>
    <row r="996" ht="18.95" hidden="1" customHeight="1" x14ac:dyDescent="0.25"/>
    <row r="997" ht="18.95" hidden="1" customHeight="1" x14ac:dyDescent="0.25"/>
    <row r="998" ht="18.95" hidden="1" customHeight="1" x14ac:dyDescent="0.25"/>
    <row r="999" ht="18.95" hidden="1" customHeight="1" x14ac:dyDescent="0.25"/>
    <row r="1000" ht="18.95" hidden="1" customHeight="1" x14ac:dyDescent="0.25"/>
    <row r="1001" ht="18.95" hidden="1" customHeight="1" x14ac:dyDescent="0.25"/>
  </sheetData>
  <sheetProtection algorithmName="SHA-512" hashValue="OvAtoSSRmD9tsN/vJcR7oZwWX4x3bHNQGiOgtvGJzzjtEGafKfyha1N80A7xed/gvdFxZ5RPx/zhX/xIt24zWg==" saltValue="7I6wHxhpkatR3ttibTKbNA==" spinCount="100000" sheet="1" objects="1" scenarios="1" selectLockedCells="1"/>
  <mergeCells count="7">
    <mergeCell ref="K18:L18"/>
    <mergeCell ref="C21:P21"/>
    <mergeCell ref="C9:G9"/>
    <mergeCell ref="C8:G8"/>
    <mergeCell ref="C18:J18"/>
    <mergeCell ref="D15:G15"/>
    <mergeCell ref="D14:G14"/>
  </mergeCells>
  <dataValidations count="1">
    <dataValidation type="list" allowBlank="1" showErrorMessage="1" errorTitle="Verifique Digitação" error="Escolha Valor ou Quantidade para vizualizar no gráfico" sqref="K18:L18" xr:uid="{00000000-0002-0000-0E00-000000000000}">
      <formula1>"Value,Quantity"</formula1>
    </dataValidation>
  </dataValidations>
  <pageMargins left="0.511811024" right="0.511811024" top="0.78740157499999996" bottom="0.78740157499999996" header="0.31496062000000002" footer="0.31496062000000002"/>
  <pageSetup paperSize="9"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ErrorMessage="1" errorTitle="Produto inválido!" error="Digitar apenas um Produto que já tenha sido cadastrado previamente. (Ver menu cadastros)" xr:uid="{00000000-0002-0000-0E00-000001000000}">
          <x14:formula1>
            <xm:f>Cadastro!$C$9:$C$1009</xm:f>
          </x14:formula1>
          <xm:sqref>C9:G9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T1001"/>
  <sheetViews>
    <sheetView showGridLines="0" zoomScaleNormal="100" workbookViewId="0">
      <pane xSplit="1" ySplit="5" topLeftCell="B6" activePane="bottomRight" state="frozen"/>
      <selection activeCell="B6" sqref="B6"/>
      <selection pane="topRight" activeCell="B6" sqref="B6"/>
      <selection pane="bottomLeft" activeCell="B6" sqref="B6"/>
      <selection pane="bottomRight" activeCell="C9" sqref="C9:F9"/>
    </sheetView>
  </sheetViews>
  <sheetFormatPr defaultColWidth="0" defaultRowHeight="15" customHeight="1" zeroHeight="1" x14ac:dyDescent="0.25"/>
  <cols>
    <col min="1" max="1" width="26.28515625" style="28" customWidth="1"/>
    <col min="2" max="2" width="3" style="28" customWidth="1"/>
    <col min="3" max="5" width="11.28515625" style="28" customWidth="1"/>
    <col min="6" max="6" width="10.85546875" style="28" customWidth="1"/>
    <col min="7" max="19" width="11.28515625" style="28" customWidth="1"/>
    <col min="20" max="27" width="9.140625" style="28" customWidth="1"/>
    <col min="28" max="76" width="9.140625" style="28" hidden="1" customWidth="1"/>
    <col min="77" max="81" width="6.7109375" style="28" hidden="1" customWidth="1"/>
    <col min="82" max="82" width="3" style="28" hidden="1" customWidth="1"/>
    <col min="83" max="83" width="2.140625" style="28" hidden="1" customWidth="1"/>
    <col min="84" max="84" width="4.42578125" style="28" hidden="1" customWidth="1"/>
    <col min="85" max="95" width="9.140625" style="28" hidden="1" customWidth="1"/>
    <col min="96" max="96" width="9.5703125" style="28" hidden="1" customWidth="1"/>
    <col min="97" max="97" width="2.28515625" style="28" hidden="1" customWidth="1"/>
    <col min="98" max="98" width="3" style="28" hidden="1" customWidth="1"/>
    <col min="99" max="16384" width="9.140625" style="28" hidden="1"/>
  </cols>
  <sheetData>
    <row r="1" spans="1:27" ht="18.95" customHeight="1" x14ac:dyDescent="0.25">
      <c r="A1" s="82"/>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18.95" customHeight="1" x14ac:dyDescent="0.25">
      <c r="A2" s="82"/>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18.95" customHeight="1" x14ac:dyDescent="0.25">
      <c r="A3" s="82"/>
      <c r="B3" s="56"/>
      <c r="C3" s="56"/>
      <c r="D3" s="56"/>
      <c r="E3" s="56"/>
      <c r="F3" s="56"/>
      <c r="G3" s="56"/>
      <c r="H3" s="56"/>
      <c r="I3" s="56"/>
      <c r="J3" s="56"/>
      <c r="K3" s="56"/>
      <c r="L3" s="56"/>
      <c r="M3" s="56"/>
      <c r="N3" s="56"/>
      <c r="O3" s="56"/>
      <c r="P3" s="56"/>
      <c r="Q3" s="56"/>
      <c r="R3" s="56"/>
      <c r="S3" s="56"/>
      <c r="T3" s="56"/>
      <c r="U3" s="56"/>
      <c r="V3" s="56"/>
      <c r="W3" s="56"/>
      <c r="X3" s="56"/>
      <c r="Y3" s="56"/>
      <c r="Z3" s="56"/>
      <c r="AA3" s="56"/>
    </row>
    <row r="4" spans="1:27" ht="18.95" customHeight="1" x14ac:dyDescent="0.25">
      <c r="A4" s="82"/>
      <c r="B4" s="56"/>
      <c r="C4" s="56"/>
      <c r="D4" s="56"/>
      <c r="E4" s="56"/>
      <c r="F4" s="56"/>
      <c r="G4" s="56"/>
      <c r="H4" s="56"/>
      <c r="I4" s="56"/>
      <c r="J4" s="56"/>
      <c r="K4" s="56"/>
      <c r="L4" s="56"/>
      <c r="M4" s="56"/>
      <c r="N4" s="56"/>
      <c r="O4" s="56"/>
      <c r="P4" s="56"/>
      <c r="Q4" s="56"/>
      <c r="R4" s="56"/>
      <c r="S4" s="56"/>
      <c r="T4" s="56"/>
      <c r="U4" s="56"/>
      <c r="V4" s="56"/>
      <c r="W4" s="56"/>
      <c r="X4" s="56"/>
      <c r="Y4" s="56"/>
      <c r="Z4" s="56"/>
      <c r="AA4" s="56"/>
    </row>
    <row r="5" spans="1:27" ht="9" customHeight="1" x14ac:dyDescent="0.25">
      <c r="A5" s="82"/>
      <c r="B5" s="56"/>
      <c r="C5" s="56"/>
      <c r="D5" s="56"/>
      <c r="E5" s="56"/>
      <c r="F5" s="56"/>
      <c r="G5" s="56"/>
      <c r="H5" s="56"/>
      <c r="I5" s="56"/>
      <c r="J5" s="56"/>
      <c r="K5" s="56"/>
      <c r="L5" s="56"/>
      <c r="M5" s="56"/>
      <c r="N5" s="56"/>
      <c r="O5" s="56"/>
      <c r="P5" s="56"/>
      <c r="Q5" s="56"/>
      <c r="R5" s="56"/>
      <c r="S5" s="56"/>
      <c r="T5" s="56"/>
      <c r="U5" s="56"/>
      <c r="V5" s="56"/>
      <c r="W5" s="56"/>
      <c r="X5" s="56"/>
      <c r="Y5" s="56"/>
      <c r="Z5" s="56"/>
      <c r="AA5" s="56"/>
    </row>
    <row r="6" spans="1:27" ht="18.95" customHeight="1" x14ac:dyDescent="0.25">
      <c r="A6" s="82"/>
      <c r="Q6" s="24"/>
      <c r="R6" s="24"/>
      <c r="S6" s="24"/>
      <c r="T6" s="24"/>
      <c r="U6" s="24"/>
      <c r="V6" s="24"/>
      <c r="W6" s="24"/>
      <c r="X6" s="24"/>
      <c r="Y6" s="24"/>
      <c r="Z6" s="24"/>
      <c r="AA6" s="24"/>
    </row>
    <row r="7" spans="1:27" ht="18.95" customHeight="1" x14ac:dyDescent="0.25">
      <c r="A7" s="82"/>
      <c r="C7"/>
      <c r="D7"/>
      <c r="E7"/>
      <c r="F7"/>
      <c r="G7"/>
      <c r="H7"/>
      <c r="I7"/>
      <c r="J7"/>
      <c r="K7"/>
      <c r="L7"/>
      <c r="M7"/>
      <c r="N7"/>
      <c r="O7"/>
      <c r="P7"/>
      <c r="Q7"/>
      <c r="R7"/>
      <c r="W7" s="25"/>
      <c r="X7" s="25"/>
      <c r="Y7" s="25"/>
      <c r="Z7" s="25"/>
      <c r="AA7" s="25"/>
    </row>
    <row r="8" spans="1:27" ht="51.75" thickBot="1" x14ac:dyDescent="0.3">
      <c r="A8" s="82"/>
      <c r="C8" s="178" t="s">
        <v>217</v>
      </c>
      <c r="D8" s="179"/>
      <c r="E8" s="179"/>
      <c r="F8" s="179"/>
      <c r="G8"/>
      <c r="H8"/>
      <c r="I8" s="142" t="s">
        <v>156</v>
      </c>
      <c r="J8" s="88" t="s">
        <v>169</v>
      </c>
      <c r="K8" s="88" t="s">
        <v>158</v>
      </c>
      <c r="L8" s="88" t="s">
        <v>213</v>
      </c>
      <c r="M8" s="88" t="s">
        <v>171</v>
      </c>
      <c r="N8" s="88" t="s">
        <v>214</v>
      </c>
      <c r="O8" s="88" t="s">
        <v>184</v>
      </c>
      <c r="P8" s="88" t="s">
        <v>211</v>
      </c>
      <c r="Q8" s="88" t="s">
        <v>212</v>
      </c>
      <c r="R8" s="88" t="s">
        <v>215</v>
      </c>
    </row>
    <row r="9" spans="1:27" ht="24.95" customHeight="1" x14ac:dyDescent="0.25">
      <c r="A9" s="82"/>
      <c r="C9" s="175" t="s">
        <v>233</v>
      </c>
      <c r="D9" s="176"/>
      <c r="E9" s="176"/>
      <c r="F9" s="177"/>
      <c r="G9"/>
      <c r="H9"/>
      <c r="I9" s="141" t="str">
        <f>IFERROR(VLOOKUP(C9,Cadastro!$C$9:$D$1009,2,FALSE),"")</f>
        <v>C001</v>
      </c>
      <c r="J9" s="126">
        <f>IFERROR(VLOOKUP(C9,Saldo!$P$8:$Q$1009,2,FALSE),"")</f>
        <v>100</v>
      </c>
      <c r="K9" s="126">
        <f>IFERROR(VLOOKUP(C9,Saldo!$P$8:$R$1009,3,FALSE),"")</f>
        <v>50</v>
      </c>
      <c r="L9" s="125">
        <f>IFERROR(VLOOKUP(C9,Saldo!$P$8:$S$1009,4,FALSE),"")</f>
        <v>1</v>
      </c>
      <c r="M9" s="127">
        <f>IFERROR(VLOOKUP(C9,Saldo!$P$8:$T$1009,5,FALSE),"")</f>
        <v>2799.2000000000003</v>
      </c>
      <c r="N9" s="128">
        <f>IFERROR(VLOOKUP(C9,Saldo!$P$8:$U$1009,6,FALSE),"")</f>
        <v>27.992000000000001</v>
      </c>
      <c r="O9" s="126">
        <f>IFERROR(VLOOKUP(C9,Saldo!$P$8:$V$1009,7,FALSE),"")</f>
        <v>200</v>
      </c>
      <c r="P9" s="126">
        <f>IFERROR(VLOOKUP(C9,Saldo!$P$8:$X$1009,9,FALSE),"")</f>
        <v>6050</v>
      </c>
      <c r="Q9" s="126">
        <f>IFERROR(VLOOKUP(C9,Saldo!$P$8:$Y$1009,10,FALSE),"")</f>
        <v>6150</v>
      </c>
      <c r="R9" s="126">
        <f>IFERROR(VLOOKUP(C9,Saldo!$P$8:$Z$1009,11,FALSE),"")</f>
        <v>0</v>
      </c>
      <c r="W9" s="30"/>
      <c r="X9" s="30"/>
      <c r="Y9" s="30"/>
      <c r="Z9" s="30"/>
      <c r="AA9" s="101"/>
    </row>
    <row r="10" spans="1:27" ht="18.95" customHeight="1" x14ac:dyDescent="0.25">
      <c r="A10" s="82"/>
      <c r="D10" s="117"/>
      <c r="G10"/>
      <c r="H10"/>
      <c r="W10" s="30"/>
      <c r="X10" s="30"/>
      <c r="Y10" s="30"/>
      <c r="Z10" s="30"/>
      <c r="AA10" s="101"/>
    </row>
    <row r="11" spans="1:27" ht="18.95" customHeight="1" x14ac:dyDescent="0.25">
      <c r="A11" s="82"/>
      <c r="G11"/>
      <c r="H11"/>
      <c r="Y11" s="30"/>
      <c r="Z11" s="30"/>
      <c r="AA11" s="30"/>
    </row>
    <row r="12" spans="1:27" ht="51.75" thickBot="1" x14ac:dyDescent="0.3">
      <c r="A12" s="82"/>
      <c r="C12" s="178" t="s">
        <v>218</v>
      </c>
      <c r="D12" s="179"/>
      <c r="E12" s="179"/>
      <c r="F12" s="179"/>
      <c r="G12"/>
      <c r="H12"/>
      <c r="I12" s="142" t="s">
        <v>156</v>
      </c>
      <c r="J12" s="88" t="s">
        <v>169</v>
      </c>
      <c r="K12" s="88" t="s">
        <v>158</v>
      </c>
      <c r="L12" s="88" t="s">
        <v>213</v>
      </c>
      <c r="M12" s="88" t="s">
        <v>171</v>
      </c>
      <c r="N12" s="88" t="s">
        <v>214</v>
      </c>
      <c r="O12" s="88" t="s">
        <v>184</v>
      </c>
      <c r="P12" s="88" t="s">
        <v>211</v>
      </c>
      <c r="Q12" s="88" t="s">
        <v>212</v>
      </c>
      <c r="R12" s="88" t="s">
        <v>215</v>
      </c>
      <c r="Y12" s="30"/>
      <c r="Z12" s="30"/>
      <c r="AA12" s="30"/>
    </row>
    <row r="13" spans="1:27" ht="24.95" customHeight="1" x14ac:dyDescent="0.25">
      <c r="A13" s="82"/>
      <c r="C13" s="175" t="s">
        <v>239</v>
      </c>
      <c r="D13" s="176"/>
      <c r="E13" s="176"/>
      <c r="F13" s="177"/>
      <c r="G13"/>
      <c r="H13"/>
      <c r="I13" s="141" t="str">
        <f>IFERROR(VLOOKUP(C13,Cadastro!$C$9:$D$1009,2,FALSE),"")</f>
        <v>C004</v>
      </c>
      <c r="J13" s="126">
        <f>IFERROR(VLOOKUP(C13,Saldo!$P$8:$Q$1009,2,FALSE),"")</f>
        <v>195</v>
      </c>
      <c r="K13" s="126">
        <f>IFERROR(VLOOKUP(C13,Saldo!$P$8:$R$1009,3,FALSE),"")</f>
        <v>200</v>
      </c>
      <c r="L13" s="125">
        <f>IFERROR(VLOOKUP(C13,Saldo!$P$8:$S$1009,4,FALSE),"")</f>
        <v>-2.5000000000000001E-2</v>
      </c>
      <c r="M13" s="127">
        <f>IFERROR(VLOOKUP(C13,Saldo!$P$8:$T$1009,5,FALSE),"")</f>
        <v>801.66666666666663</v>
      </c>
      <c r="N13" s="128">
        <f>IFERROR(VLOOKUP(C13,Saldo!$P$8:$U$1009,6,FALSE),"")</f>
        <v>4.1111111111111107</v>
      </c>
      <c r="O13" s="126">
        <f>IFERROR(VLOOKUP(C13,Saldo!$P$8:$V$1009,7,FALSE),"")</f>
        <v>400</v>
      </c>
      <c r="P13" s="126">
        <f>IFERROR(VLOOKUP(C13,Saldo!$P$8:$X$1009,9,FALSE),"")</f>
        <v>3335</v>
      </c>
      <c r="Q13" s="126">
        <f>IFERROR(VLOOKUP(C13,Saldo!$P$8:$Y$1009,10,FALSE),"")</f>
        <v>3540</v>
      </c>
      <c r="R13" s="126">
        <f>IFERROR(VLOOKUP(C13,Saldo!$P$8:$Z$1009,11,FALSE),"")</f>
        <v>0</v>
      </c>
      <c r="Y13" s="30"/>
      <c r="Z13" s="30"/>
      <c r="AA13" s="30"/>
    </row>
    <row r="14" spans="1:27" ht="39" customHeight="1" x14ac:dyDescent="0.25">
      <c r="A14" s="82"/>
      <c r="Y14" s="30"/>
      <c r="Z14" s="30"/>
      <c r="AA14" s="30"/>
    </row>
    <row r="15" spans="1:27" ht="24.95" customHeight="1" x14ac:dyDescent="0.25">
      <c r="A15" s="82"/>
      <c r="Y15" s="30"/>
      <c r="Z15" s="30"/>
      <c r="AA15" s="30"/>
    </row>
    <row r="16" spans="1:27" ht="18.95" customHeight="1" x14ac:dyDescent="0.25">
      <c r="A16" s="82"/>
      <c r="Y16" s="30"/>
      <c r="Z16" s="30"/>
      <c r="AA16" s="30"/>
    </row>
    <row r="17" spans="1:27" ht="30" customHeight="1" x14ac:dyDescent="0.25">
      <c r="A17" s="82"/>
      <c r="C17" s="182" t="s">
        <v>219</v>
      </c>
      <c r="D17" s="183"/>
      <c r="E17" s="183"/>
      <c r="F17" s="183"/>
      <c r="G17" s="183"/>
      <c r="H17" s="183"/>
      <c r="I17" s="183"/>
      <c r="J17" s="184"/>
      <c r="K17" s="159" t="s">
        <v>216</v>
      </c>
      <c r="L17" s="160"/>
      <c r="Y17" s="30"/>
      <c r="Z17" s="30"/>
      <c r="AA17" s="30"/>
    </row>
    <row r="18" spans="1:27" ht="30" customHeight="1" x14ac:dyDescent="0.25">
      <c r="A18" s="82"/>
      <c r="Y18" s="30"/>
      <c r="Z18" s="30"/>
      <c r="AA18" s="30"/>
    </row>
    <row r="19" spans="1:27" ht="18.95" customHeight="1" x14ac:dyDescent="0.25">
      <c r="A19" s="82"/>
      <c r="Y19" s="25"/>
      <c r="Z19" s="25"/>
      <c r="AA19" s="25"/>
    </row>
    <row r="20" spans="1:27" ht="18.95" customHeight="1" x14ac:dyDescent="0.25">
      <c r="A20" s="82"/>
      <c r="Y20" s="25"/>
      <c r="Z20" s="25"/>
      <c r="AA20" s="25"/>
    </row>
    <row r="21" spans="1:27" ht="24.95" customHeight="1" x14ac:dyDescent="0.25">
      <c r="A21" s="82"/>
    </row>
    <row r="22" spans="1:27" ht="18.95" customHeight="1" x14ac:dyDescent="0.25">
      <c r="A22" s="82"/>
    </row>
    <row r="23" spans="1:27" ht="18.95" customHeight="1" x14ac:dyDescent="0.25">
      <c r="A23" s="82"/>
    </row>
    <row r="24" spans="1:27" ht="18.95" customHeight="1" x14ac:dyDescent="0.25">
      <c r="A24" s="82"/>
    </row>
    <row r="25" spans="1:27" ht="18.95" customHeight="1" x14ac:dyDescent="0.25">
      <c r="A25" s="82"/>
    </row>
    <row r="26" spans="1:27" ht="18.95" customHeight="1" x14ac:dyDescent="0.25">
      <c r="A26" s="82"/>
    </row>
    <row r="27" spans="1:27" ht="18.95" customHeight="1" x14ac:dyDescent="0.25">
      <c r="A27" s="82"/>
    </row>
    <row r="28" spans="1:27" ht="18.95" customHeight="1" x14ac:dyDescent="0.25">
      <c r="A28" s="82"/>
    </row>
    <row r="29" spans="1:27" ht="18.95" customHeight="1" x14ac:dyDescent="0.25">
      <c r="A29" s="82"/>
    </row>
    <row r="30" spans="1:27" ht="18.95" customHeight="1" x14ac:dyDescent="0.25">
      <c r="A30" s="82"/>
    </row>
    <row r="31" spans="1:27" ht="18.95" customHeight="1" x14ac:dyDescent="0.25">
      <c r="A31" s="82"/>
    </row>
    <row r="32" spans="1:27" ht="18.95" customHeight="1" x14ac:dyDescent="0.25">
      <c r="A32" s="82"/>
    </row>
    <row r="33" spans="1:15" ht="18.95" customHeight="1" x14ac:dyDescent="0.25">
      <c r="A33" s="82"/>
    </row>
    <row r="34" spans="1:15" ht="18.95" customHeight="1" thickBot="1" x14ac:dyDescent="0.3">
      <c r="A34" s="82"/>
    </row>
    <row r="35" spans="1:15" ht="18.95" customHeight="1" thickBot="1" x14ac:dyDescent="0.3">
      <c r="A35" s="82"/>
      <c r="C35" s="156" t="str">
        <f>I9&amp;" - Inventory "&amp;K17</f>
        <v>C001 - Inventory Quantity</v>
      </c>
      <c r="D35" s="158"/>
      <c r="E35" s="158"/>
      <c r="F35" s="158"/>
      <c r="G35" s="158"/>
      <c r="H35" s="158"/>
      <c r="I35" s="158"/>
      <c r="J35" s="158"/>
      <c r="K35" s="158"/>
      <c r="L35" s="158"/>
      <c r="M35" s="158"/>
      <c r="N35" s="158"/>
      <c r="O35" s="157"/>
    </row>
    <row r="36" spans="1:15" ht="18.95" customHeight="1" thickBot="1" x14ac:dyDescent="0.3">
      <c r="A36" s="82"/>
      <c r="C36" s="108" t="s">
        <v>183</v>
      </c>
      <c r="D36" s="108" t="s">
        <v>9</v>
      </c>
      <c r="E36" s="108" t="s">
        <v>187</v>
      </c>
      <c r="F36" s="108" t="s">
        <v>11</v>
      </c>
      <c r="G36" s="108" t="s">
        <v>188</v>
      </c>
      <c r="H36" s="108" t="s">
        <v>189</v>
      </c>
      <c r="I36" s="108" t="s">
        <v>14</v>
      </c>
      <c r="J36" s="108" t="s">
        <v>15</v>
      </c>
      <c r="K36" s="108" t="s">
        <v>190</v>
      </c>
      <c r="L36" s="108" t="s">
        <v>191</v>
      </c>
      <c r="M36" s="108" t="s">
        <v>192</v>
      </c>
      <c r="N36" s="108" t="s">
        <v>19</v>
      </c>
      <c r="O36" s="108" t="s">
        <v>193</v>
      </c>
    </row>
    <row r="37" spans="1:15" ht="18.95" customHeight="1" x14ac:dyDescent="0.25">
      <c r="A37" s="82"/>
      <c r="C37" s="109" t="str">
        <f>IF(K17="","",K17)</f>
        <v>Quantity</v>
      </c>
      <c r="D37" s="130">
        <f>D59</f>
        <v>20</v>
      </c>
      <c r="E37" s="130">
        <f t="shared" ref="E37:O37" si="0">E59</f>
        <v>10</v>
      </c>
      <c r="F37" s="130">
        <f t="shared" si="0"/>
        <v>310</v>
      </c>
      <c r="G37" s="130">
        <f t="shared" si="0"/>
        <v>510</v>
      </c>
      <c r="H37" s="130">
        <f t="shared" si="0"/>
        <v>810</v>
      </c>
      <c r="I37" s="130">
        <f t="shared" si="0"/>
        <v>1200</v>
      </c>
      <c r="J37" s="130">
        <f t="shared" si="0"/>
        <v>300</v>
      </c>
      <c r="K37" s="130">
        <f t="shared" si="0"/>
        <v>700</v>
      </c>
      <c r="L37" s="130">
        <f t="shared" si="0"/>
        <v>500</v>
      </c>
      <c r="M37" s="130">
        <f t="shared" si="0"/>
        <v>900</v>
      </c>
      <c r="N37" s="130">
        <f t="shared" si="0"/>
        <v>700</v>
      </c>
      <c r="O37" s="130">
        <f t="shared" si="0"/>
        <v>100</v>
      </c>
    </row>
    <row r="38" spans="1:15" ht="18.95" customHeight="1" x14ac:dyDescent="0.25">
      <c r="A38" s="82"/>
    </row>
    <row r="39" spans="1:15" ht="18.95" customHeight="1" thickBot="1" x14ac:dyDescent="0.3">
      <c r="A39" s="82"/>
    </row>
    <row r="40" spans="1:15" ht="18.95" customHeight="1" thickBot="1" x14ac:dyDescent="0.3">
      <c r="A40" s="82"/>
      <c r="C40" s="156" t="str">
        <f>I13&amp;" - Inventory "&amp;K17</f>
        <v>C004 - Inventory Quantity</v>
      </c>
      <c r="D40" s="158"/>
      <c r="E40" s="158"/>
      <c r="F40" s="158"/>
      <c r="G40" s="158"/>
      <c r="H40" s="158"/>
      <c r="I40" s="158"/>
      <c r="J40" s="158"/>
      <c r="K40" s="158"/>
      <c r="L40" s="158"/>
      <c r="M40" s="158"/>
      <c r="N40" s="158"/>
      <c r="O40" s="157"/>
    </row>
    <row r="41" spans="1:15" ht="18.95" customHeight="1" thickBot="1" x14ac:dyDescent="0.3">
      <c r="A41" s="82"/>
      <c r="C41" s="108" t="s">
        <v>183</v>
      </c>
      <c r="D41" s="108" t="s">
        <v>9</v>
      </c>
      <c r="E41" s="108" t="s">
        <v>187</v>
      </c>
      <c r="F41" s="108" t="s">
        <v>11</v>
      </c>
      <c r="G41" s="108" t="s">
        <v>188</v>
      </c>
      <c r="H41" s="108" t="s">
        <v>189</v>
      </c>
      <c r="I41" s="108" t="s">
        <v>14</v>
      </c>
      <c r="J41" s="108" t="s">
        <v>15</v>
      </c>
      <c r="K41" s="108" t="s">
        <v>190</v>
      </c>
      <c r="L41" s="108" t="s">
        <v>191</v>
      </c>
      <c r="M41" s="108" t="s">
        <v>192</v>
      </c>
      <c r="N41" s="108" t="s">
        <v>19</v>
      </c>
      <c r="O41" s="108" t="s">
        <v>193</v>
      </c>
    </row>
    <row r="42" spans="1:15" ht="18.95" customHeight="1" x14ac:dyDescent="0.25">
      <c r="A42" s="82"/>
      <c r="C42" s="109" t="str">
        <f>IF(K17="","",K17)</f>
        <v>Quantity</v>
      </c>
      <c r="D42" s="130">
        <f>D67</f>
        <v>245</v>
      </c>
      <c r="E42" s="130">
        <f t="shared" ref="E42:O42" si="1">E67</f>
        <v>245</v>
      </c>
      <c r="F42" s="130">
        <f t="shared" si="1"/>
        <v>655</v>
      </c>
      <c r="G42" s="130">
        <f t="shared" si="1"/>
        <v>805</v>
      </c>
      <c r="H42" s="130">
        <f t="shared" si="1"/>
        <v>965</v>
      </c>
      <c r="I42" s="130">
        <f t="shared" si="1"/>
        <v>1075</v>
      </c>
      <c r="J42" s="130">
        <f t="shared" si="1"/>
        <v>375</v>
      </c>
      <c r="K42" s="130">
        <f t="shared" si="1"/>
        <v>525</v>
      </c>
      <c r="L42" s="130">
        <f t="shared" si="1"/>
        <v>125</v>
      </c>
      <c r="M42" s="130">
        <f t="shared" si="1"/>
        <v>375</v>
      </c>
      <c r="N42" s="130">
        <f t="shared" si="1"/>
        <v>225</v>
      </c>
      <c r="O42" s="130">
        <f t="shared" si="1"/>
        <v>195</v>
      </c>
    </row>
    <row r="43" spans="1:15" ht="18.95" customHeight="1" x14ac:dyDescent="0.25">
      <c r="A43" s="82"/>
    </row>
    <row r="44" spans="1:15" ht="18.95" customHeight="1" x14ac:dyDescent="0.25">
      <c r="A44" s="82"/>
    </row>
    <row r="45" spans="1:15" ht="18.95" hidden="1" customHeight="1" x14ac:dyDescent="0.25"/>
    <row r="46" spans="1:15" ht="18.95" hidden="1" customHeight="1" x14ac:dyDescent="0.25"/>
    <row r="47" spans="1:15" ht="18.95" hidden="1" customHeight="1" x14ac:dyDescent="0.25"/>
    <row r="48" spans="1:15" ht="18.95" hidden="1" customHeight="1" x14ac:dyDescent="0.25"/>
    <row r="49" spans="3:16" ht="18.95" hidden="1" customHeight="1" x14ac:dyDescent="0.25"/>
    <row r="50" spans="3:16" ht="18.95" hidden="1" customHeight="1" x14ac:dyDescent="0.25"/>
    <row r="51" spans="3:16" ht="18.95" hidden="1" customHeight="1" x14ac:dyDescent="0.25"/>
    <row r="52" spans="3:16" ht="18.95" hidden="1" customHeight="1" x14ac:dyDescent="0.25"/>
    <row r="53" spans="3:16" ht="18.95" hidden="1" customHeight="1" x14ac:dyDescent="0.25">
      <c r="C53" s="180" t="s">
        <v>151</v>
      </c>
      <c r="D53" s="181"/>
      <c r="E53" s="181"/>
      <c r="F53" s="181"/>
      <c r="G53" s="181"/>
      <c r="H53" s="181"/>
      <c r="I53" s="181"/>
      <c r="J53" s="181"/>
      <c r="K53" s="181"/>
      <c r="L53" s="181"/>
      <c r="M53" s="181"/>
      <c r="N53" s="181"/>
      <c r="O53" s="181"/>
      <c r="P53" s="181"/>
    </row>
    <row r="54" spans="3:16" ht="18.95" hidden="1" customHeight="1" thickBot="1" x14ac:dyDescent="0.3">
      <c r="C54" s="132" t="s">
        <v>8</v>
      </c>
      <c r="D54" s="132" t="s">
        <v>9</v>
      </c>
      <c r="E54" s="132" t="s">
        <v>10</v>
      </c>
      <c r="F54" s="132" t="s">
        <v>11</v>
      </c>
      <c r="G54" s="132" t="s">
        <v>12</v>
      </c>
      <c r="H54" s="132" t="s">
        <v>13</v>
      </c>
      <c r="I54" s="132" t="s">
        <v>14</v>
      </c>
      <c r="J54" s="132" t="s">
        <v>15</v>
      </c>
      <c r="K54" s="132" t="s">
        <v>16</v>
      </c>
      <c r="L54" s="132" t="s">
        <v>17</v>
      </c>
      <c r="M54" s="132" t="s">
        <v>18</v>
      </c>
      <c r="N54" s="132" t="s">
        <v>19</v>
      </c>
      <c r="O54" s="132" t="s">
        <v>20</v>
      </c>
      <c r="P54" s="132" t="s">
        <v>21</v>
      </c>
    </row>
    <row r="55" spans="3:16" ht="18.95" hidden="1" customHeight="1" x14ac:dyDescent="0.25">
      <c r="C55" s="133" t="s">
        <v>149</v>
      </c>
      <c r="D55" s="134">
        <f>IF($K$17="Quantity",IF(VLOOKUP($C$9,Cadastro!$C$8:$L$1009,10,FALSE)=D$71,VLOOKUP($C$9,Cadastro!$C$8:$E$1009,3,FALSE),"0"),IF($K$17="Value",IF(VLOOKUP($C$9,Cadastro!$C$8:$L$1009,10,FALSE)=1,VLOOKUP($C$9,Cadastro!$C$8:$I$1009,7,FALSE),"0")))</f>
        <v>200</v>
      </c>
      <c r="E55" s="134">
        <f>IF($K$17="Quantity",IF(VLOOKUP($C$9,Cadastro!$C$8:$L$1009,10,FALSE)=E$71,VLOOKUP($C$9,Cadastro!$C$8:$E$1009,3,FALSE),D59),IF($K$17="Value",IF(VLOOKUP($C$9,Cadastro!$C$8:$L$1009,10,FALSE)=E$71,VLOOKUP($C$9,Cadastro!$C$8:$I$1009,7,FALSE),D59)))</f>
        <v>20</v>
      </c>
      <c r="F55" s="134">
        <f>IF($K$17="Quantity",IF(VLOOKUP($C$9,Cadastro!$C$8:$L$1009,10,FALSE)=F$71,VLOOKUP($C$9,Cadastro!$C$8:$E$1009,3,FALSE),E59),IF($K$17="Value",IF(VLOOKUP($C$9,Cadastro!$C$8:$L$1009,10,FALSE)=F$71,VLOOKUP($C$9,Cadastro!$C$8:$I$1009,7,FALSE),E59)))</f>
        <v>10</v>
      </c>
      <c r="G55" s="134">
        <f>IF($K$17="Quantity",IF(VLOOKUP($C$9,Cadastro!$C$8:$L$1009,10,FALSE)=G$71,VLOOKUP($C$9,Cadastro!$C$8:$E$1009,3,FALSE),F59),IF($K$17="Value",IF(VLOOKUP($C$9,Cadastro!$C$8:$L$1009,10,FALSE)=G$71,VLOOKUP($C$9,Cadastro!$C$8:$I$1009,7,FALSE),F59)))</f>
        <v>310</v>
      </c>
      <c r="H55" s="134">
        <f>IF($K$17="Quantity",IF(VLOOKUP($C$9,Cadastro!$C$8:$L$1009,10,FALSE)=H$71,VLOOKUP($C$9,Cadastro!$C$8:$E$1009,3,FALSE),G59),IF($K$17="Value",IF(VLOOKUP($C$9,Cadastro!$C$8:$L$1009,10,FALSE)=H$71,VLOOKUP($C$9,Cadastro!$C$8:$I$1009,7,FALSE),G59)))</f>
        <v>510</v>
      </c>
      <c r="I55" s="134">
        <f>IF($K$17="Quantity",IF(VLOOKUP($C$9,Cadastro!$C$8:$L$1009,10,FALSE)=I$71,VLOOKUP($C$9,Cadastro!$C$8:$E$1009,3,FALSE),H59),IF($K$17="Value",IF(VLOOKUP($C$9,Cadastro!$C$8:$L$1009,10,FALSE)=I$71,VLOOKUP($C$9,Cadastro!$C$8:$I$1009,7,FALSE),H59)))</f>
        <v>810</v>
      </c>
      <c r="J55" s="134">
        <f>IF($K$17="Quantity",IF(VLOOKUP($C$9,Cadastro!$C$8:$L$1009,10,FALSE)=J$71,VLOOKUP($C$9,Cadastro!$C$8:$E$1009,3,FALSE),I59),IF($K$17="Value",IF(VLOOKUP($C$9,Cadastro!$C$8:$L$1009,10,FALSE)=J$71,VLOOKUP($C$9,Cadastro!$C$8:$I$1009,7,FALSE),I59)))</f>
        <v>1200</v>
      </c>
      <c r="K55" s="134">
        <f>IF($K$17="Quantity",IF(VLOOKUP($C$9,Cadastro!$C$8:$L$1009,10,FALSE)=K$71,VLOOKUP($C$9,Cadastro!$C$8:$E$1009,3,FALSE),J59),IF($K$17="Value",IF(VLOOKUP($C$9,Cadastro!$C$8:$L$1009,10,FALSE)=K$71,VLOOKUP($C$9,Cadastro!$C$8:$I$1009,7,FALSE),J59)))</f>
        <v>300</v>
      </c>
      <c r="L55" s="134">
        <f>IF($K$17="Quantity",IF(VLOOKUP($C$9,Cadastro!$C$8:$L$1009,10,FALSE)=L$71,VLOOKUP($C$9,Cadastro!$C$8:$E$1009,3,FALSE),K59),IF($K$17="Value",IF(VLOOKUP($C$9,Cadastro!$C$8:$L$1009,10,FALSE)=L$71,VLOOKUP($C$9,Cadastro!$C$8:$I$1009,7,FALSE),K59)))</f>
        <v>700</v>
      </c>
      <c r="M55" s="134">
        <f>IF($K$17="Quantity",IF(VLOOKUP($C$9,Cadastro!$C$8:$L$1009,10,FALSE)=M$71,VLOOKUP($C$9,Cadastro!$C$8:$E$1009,3,FALSE),L59),IF($K$17="Value",IF(VLOOKUP($C$9,Cadastro!$C$8:$L$1009,10,FALSE)=M$71,VLOOKUP($C$9,Cadastro!$C$8:$I$1009,7,FALSE),L59)))</f>
        <v>500</v>
      </c>
      <c r="N55" s="134">
        <f>IF($K$17="Quantity",IF(VLOOKUP($C$9,Cadastro!$C$8:$L$1009,10,FALSE)=N$71,VLOOKUP($C$9,Cadastro!$C$8:$E$1009,3,FALSE),M59),IF($K$17="Value",IF(VLOOKUP($C$9,Cadastro!$C$8:$L$1009,10,FALSE)=N$71,VLOOKUP($C$9,Cadastro!$C$8:$I$1009,7,FALSE),M59)))</f>
        <v>900</v>
      </c>
      <c r="O55" s="134">
        <f>IF($K$17="Quantity",IF(VLOOKUP($C$9,Cadastro!$C$8:$L$1009,10,FALSE)=O$71,VLOOKUP($C$9,Cadastro!$C$8:$E$1009,3,FALSE),N59),IF($K$17="Value",IF(VLOOKUP($C$9,Cadastro!$C$8:$L$1009,10,FALSE)=O$71,VLOOKUP($C$9,Cadastro!$C$8:$I$1009,7,FALSE),N59)))</f>
        <v>700</v>
      </c>
      <c r="P55" s="135">
        <f>D55</f>
        <v>200</v>
      </c>
    </row>
    <row r="56" spans="3:16" ht="18.95" hidden="1" customHeight="1" x14ac:dyDescent="0.25">
      <c r="C56" s="136" t="s">
        <v>6</v>
      </c>
      <c r="D56" s="134">
        <f>IFERROR(IF($K$17="Quantity",SUMIFS(Movimento!$G$9:$G$7010,Movimento!$D$9:$D$7010,AnCompar!$C$9,Movimento!$L$9:$L$7010,AnCompar!D$71),IF($K$17="Value",SUMIFS(Movimento!$I$9:$I$7010,Movimento!$D$9:$D$7010,AnCompar!$C$9,Movimento!$L$9:$L$7010,AnCompar!D$71),"")),"")</f>
        <v>100</v>
      </c>
      <c r="E56" s="134">
        <f>IFERROR(IF($K$17="Quantity",SUMIFS(Movimento!$G$9:$G$7010,Movimento!$D$9:$D$7010,AnCompar!$C$9,Movimento!$L$9:$L$7010,AnCompar!E$71),IF($K$17="Value",SUMIFS(Movimento!$I$9:$I$7010,Movimento!$D$9:$D$7010,AnCompar!$C$9,Movimento!$L$9:$L$7010,AnCompar!E$71),"")),"")</f>
        <v>350</v>
      </c>
      <c r="F56" s="134">
        <f>IFERROR(IF($K$17="Quantity",SUMIFS(Movimento!$G$9:$G$7010,Movimento!$D$9:$D$7010,AnCompar!$C$9,Movimento!$L$9:$L$7010,AnCompar!F$71),IF($K$17="Value",SUMIFS(Movimento!$I$9:$I$7010,Movimento!$D$9:$D$7010,AnCompar!$C$9,Movimento!$L$9:$L$7010,AnCompar!F$71),"")),"")</f>
        <v>400</v>
      </c>
      <c r="G56" s="134">
        <f>IFERROR(IF($K$17="Quantity",SUMIFS(Movimento!$G$9:$G$7010,Movimento!$D$9:$D$7010,AnCompar!$C$9,Movimento!$L$9:$L$7010,AnCompar!G$71),IF($K$17="Value",SUMIFS(Movimento!$I$9:$I$7010,Movimento!$D$9:$D$7010,AnCompar!$C$9,Movimento!$L$9:$L$7010,AnCompar!G$71),"")),"")</f>
        <v>500</v>
      </c>
      <c r="H56" s="134">
        <f>IFERROR(IF($K$17="Quantity",SUMIFS(Movimento!$G$9:$G$7010,Movimento!$D$9:$D$7010,AnCompar!$C$9,Movimento!$L$9:$L$7010,AnCompar!H$71),IF($K$17="Value",SUMIFS(Movimento!$I$9:$I$7010,Movimento!$D$9:$D$7010,AnCompar!$C$9,Movimento!$L$9:$L$7010,AnCompar!H$71),"")),"")</f>
        <v>550</v>
      </c>
      <c r="I56" s="134">
        <f>IFERROR(IF($K$17="Quantity",SUMIFS(Movimento!$G$9:$G$7010,Movimento!$D$9:$D$7010,AnCompar!$C$9,Movimento!$L$9:$L$7010,AnCompar!I$71),IF($K$17="Value",SUMIFS(Movimento!$I$9:$I$7010,Movimento!$D$9:$D$7010,AnCompar!$C$9,Movimento!$L$9:$L$7010,AnCompar!I$71),"")),"")</f>
        <v>650</v>
      </c>
      <c r="J56" s="134">
        <f>IFERROR(IF($K$17="Quantity",SUMIFS(Movimento!$G$9:$G$7010,Movimento!$D$9:$D$7010,AnCompar!$C$9,Movimento!$L$9:$L$7010,AnCompar!J$71),IF($K$17="Value",SUMIFS(Movimento!$I$9:$I$7010,Movimento!$D$9:$D$7010,AnCompar!$C$9,Movimento!$L$9:$L$7010,AnCompar!J$71),"")),"")</f>
        <v>300</v>
      </c>
      <c r="K56" s="134">
        <f>IFERROR(IF($K$17="Quantity",SUMIFS(Movimento!$G$9:$G$7010,Movimento!$D$9:$D$7010,AnCompar!$C$9,Movimento!$L$9:$L$7010,AnCompar!K$71),IF($K$17="Value",SUMIFS(Movimento!$I$9:$I$7010,Movimento!$D$9:$D$7010,AnCompar!$C$9,Movimento!$L$9:$L$7010,AnCompar!K$71),"")),"")</f>
        <v>600</v>
      </c>
      <c r="L56" s="134">
        <f>IFERROR(IF($K$17="Quantity",SUMIFS(Movimento!$G$9:$G$7010,Movimento!$D$9:$D$7010,AnCompar!$C$9,Movimento!$L$9:$L$7010,AnCompar!L$71),IF($K$17="Value",SUMIFS(Movimento!$I$9:$I$7010,Movimento!$D$9:$D$7010,AnCompar!$C$9,Movimento!$L$9:$L$7010,AnCompar!L$71),"")),"")</f>
        <v>700</v>
      </c>
      <c r="M56" s="134">
        <f>IFERROR(IF($K$17="Quantity",SUMIFS(Movimento!$G$9:$G$7010,Movimento!$D$9:$D$7010,AnCompar!$C$9,Movimento!$L$9:$L$7010,AnCompar!M$71),IF($K$17="Value",SUMIFS(Movimento!$I$9:$I$7010,Movimento!$D$9:$D$7010,AnCompar!$C$9,Movimento!$L$9:$L$7010,AnCompar!M$71),"")),"")</f>
        <v>700</v>
      </c>
      <c r="N56" s="134">
        <f>IFERROR(IF($K$17="Quantity",SUMIFS(Movimento!$G$9:$G$7010,Movimento!$D$9:$D$7010,AnCompar!$C$9,Movimento!$L$9:$L$7010,AnCompar!N$71),IF($K$17="Value",SUMIFS(Movimento!$I$9:$I$7010,Movimento!$D$9:$D$7010,AnCompar!$C$9,Movimento!$L$9:$L$7010,AnCompar!N$71),"")),"")</f>
        <v>600</v>
      </c>
      <c r="O56" s="134">
        <f>IFERROR(IF($K$17="Quantity",SUMIFS(Movimento!$G$9:$G$7010,Movimento!$D$9:$D$7010,AnCompar!$C$9,Movimento!$L$9:$L$7010,AnCompar!O$71),IF($K$17="Value",SUMIFS(Movimento!$I$9:$I$7010,Movimento!$D$9:$D$7010,AnCompar!$C$9,Movimento!$L$9:$L$7010,AnCompar!O$71),"")),"")</f>
        <v>600</v>
      </c>
      <c r="P56" s="135">
        <f>SUM(D56:O56)</f>
        <v>6050</v>
      </c>
    </row>
    <row r="57" spans="3:16" ht="18.95" hidden="1" customHeight="1" x14ac:dyDescent="0.25">
      <c r="C57" s="136" t="s">
        <v>7</v>
      </c>
      <c r="D57" s="138">
        <f>IFERROR(IF($K$17="Quantity",SUMIFS(MovSaida!$F$9:$F$7010,MovSaida!$D$9:$D$7010,AnCompar!$C$9,MovSaida!$K$9:$K$7010,AnCompar!D$71),IF($K$17="Value",SUMIFS(MovSaida!$H$9:$H$7010,MovSaida!$D$9:$D$7010,AnCompar!$C$9,MovSaida!$K$9:$K$7010,AnCompar!D$71),"")),"")</f>
        <v>280</v>
      </c>
      <c r="E57" s="138">
        <f>IFERROR(IF($K$17="Quantity",SUMIFS(MovSaida!$F$9:$F$7010,MovSaida!$D$9:$D$7010,AnCompar!$C$9,MovSaida!$K$9:$K$7010,AnCompar!E$71),IF($K$17="Value",SUMIFS(MovSaida!$H$9:$H$7010,MovSaida!$D$9:$D$7010,AnCompar!$C$9,MovSaida!$K$9:$K$7010,AnCompar!E$71),"")),"")</f>
        <v>360</v>
      </c>
      <c r="F57" s="138">
        <f>IFERROR(IF($K$17="Quantity",SUMIFS(MovSaida!$F$9:$F$7010,MovSaida!$D$9:$D$7010,AnCompar!$C$9,MovSaida!$K$9:$K$7010,AnCompar!F$71),IF($K$17="Value",SUMIFS(MovSaida!$H$9:$H$7010,MovSaida!$D$9:$D$7010,AnCompar!$C$9,MovSaida!$K$9:$K$7010,AnCompar!F$71),"")),"")</f>
        <v>100</v>
      </c>
      <c r="G57" s="138">
        <f>IFERROR(IF($K$17="Quantity",SUMIFS(MovSaida!$F$9:$F$7010,MovSaida!$D$9:$D$7010,AnCompar!$C$9,MovSaida!$K$9:$K$7010,AnCompar!G$71),IF($K$17="Value",SUMIFS(MovSaida!$H$9:$H$7010,MovSaida!$D$9:$D$7010,AnCompar!$C$9,MovSaida!$K$9:$K$7010,AnCompar!G$71),"")),"")</f>
        <v>300</v>
      </c>
      <c r="H57" s="138">
        <f>IFERROR(IF($K$17="Quantity",SUMIFS(MovSaida!$F$9:$F$7010,MovSaida!$D$9:$D$7010,AnCompar!$C$9,MovSaida!$K$9:$K$7010,AnCompar!H$71),IF($K$17="Value",SUMIFS(MovSaida!$H$9:$H$7010,MovSaida!$D$9:$D$7010,AnCompar!$C$9,MovSaida!$K$9:$K$7010,AnCompar!H$71),"")),"")</f>
        <v>250</v>
      </c>
      <c r="I57" s="138">
        <f>IFERROR(IF($K$17="Quantity",SUMIFS(MovSaida!$F$9:$F$7010,MovSaida!$D$9:$D$7010,AnCompar!$C$9,MovSaida!$K$9:$K$7010,AnCompar!I$71),IF($K$17="Value",SUMIFS(MovSaida!$H$9:$H$7010,MovSaida!$D$9:$D$7010,AnCompar!$C$9,MovSaida!$K$9:$K$7010,AnCompar!I$71),"")),"")</f>
        <v>260</v>
      </c>
      <c r="J57" s="138">
        <f>IFERROR(IF($K$17="Quantity",SUMIFS(MovSaida!$F$9:$F$7010,MovSaida!$D$9:$D$7010,AnCompar!$C$9,MovSaida!$K$9:$K$7010,AnCompar!J$71),IF($K$17="Value",SUMIFS(MovSaida!$H$9:$H$7010,MovSaida!$D$9:$D$7010,AnCompar!$C$9,MovSaida!$K$9:$K$7010,AnCompar!J$71),"")),"")</f>
        <v>1200</v>
      </c>
      <c r="K57" s="138">
        <f>IFERROR(IF($K$17="Quantity",SUMIFS(MovSaida!$F$9:$F$7010,MovSaida!$D$9:$D$7010,AnCompar!$C$9,MovSaida!$K$9:$K$7010,AnCompar!K$71),IF($K$17="Value",SUMIFS(MovSaida!$H$9:$H$7010,MovSaida!$D$9:$D$7010,AnCompar!$C$9,MovSaida!$K$9:$K$7010,AnCompar!K$71),"")),"")</f>
        <v>200</v>
      </c>
      <c r="L57" s="138">
        <f>IFERROR(IF($K$17="Quantity",SUMIFS(MovSaida!$F$9:$F$7010,MovSaida!$D$9:$D$7010,AnCompar!$C$9,MovSaida!$K$9:$K$7010,AnCompar!L$71),IF($K$17="Value",SUMIFS(MovSaida!$H$9:$H$7010,MovSaida!$D$9:$D$7010,AnCompar!$C$9,MovSaida!$K$9:$K$7010,AnCompar!L$71),"")),"")</f>
        <v>900</v>
      </c>
      <c r="M57" s="138">
        <f>IFERROR(IF($K$17="Quantity",SUMIFS(MovSaida!$F$9:$F$7010,MovSaida!$D$9:$D$7010,AnCompar!$C$9,MovSaida!$K$9:$K$7010,AnCompar!M$71),IF($K$17="Value",SUMIFS(MovSaida!$H$9:$H$7010,MovSaida!$D$9:$D$7010,AnCompar!$C$9,MovSaida!$K$9:$K$7010,AnCompar!M$71),"")),"")</f>
        <v>300</v>
      </c>
      <c r="N57" s="138">
        <f>IFERROR(IF($K$17="Quantity",SUMIFS(MovSaida!$F$9:$F$7010,MovSaida!$D$9:$D$7010,AnCompar!$C$9,MovSaida!$K$9:$K$7010,AnCompar!N$71),IF($K$17="Value",SUMIFS(MovSaida!$H$9:$H$7010,MovSaida!$D$9:$D$7010,AnCompar!$C$9,MovSaida!$K$9:$K$7010,AnCompar!N$71),"")),"")</f>
        <v>800</v>
      </c>
      <c r="O57" s="138">
        <f>IFERROR(IF($K$17="Quantity",SUMIFS(MovSaida!$F$9:$F$7010,MovSaida!$D$9:$D$7010,AnCompar!$C$9,MovSaida!$K$9:$K$7010,AnCompar!O$71),IF($K$17="Value",SUMIFS(MovSaida!$H$9:$H$7010,MovSaida!$D$9:$D$7010,AnCompar!$C$9,MovSaida!$K$9:$K$7010,AnCompar!O$71),"")),"")</f>
        <v>1200</v>
      </c>
      <c r="P57" s="135">
        <f>SUM(D57:O57)</f>
        <v>6150</v>
      </c>
    </row>
    <row r="58" spans="3:16" ht="18.95" hidden="1" customHeight="1" x14ac:dyDescent="0.25">
      <c r="C58" s="136" t="s">
        <v>150</v>
      </c>
      <c r="D58" s="134">
        <f>IFERROR(IF($K$17="Quantity",SUMIFS(InvAjust!$G$9:$G$6009,InvAjust!$C$9:$C$6009,"Entrada",InvAjust!$K$9:$K$6009,D$71,InvAjust!$E$9:$E$6009,AnCompar!$C$9)-SUMIFS(InvAjust!$G$9:$G$6009,InvAjust!$C$9:$C$6009,"Saída",InvAjust!$K$9:$K$6009,D$71,InvAjust!$E$9:$E$6009,AnCompar!$C$9),IF($K$17="Value",SUMIFS(InvAjust!$H$9:$H$6009,InvAjust!$C$9:$C$6009,"Entrada",InvAjust!$K$9:$K$6009,D$71,InvAjust!$E$9:$E$6009,AnCompar!$C$9)-SUMIFS(InvAjust!$H$9:$H$6009,InvAjust!$C$9:$C$6009,"Saída",InvAjust!$K$9:$K$6009,D$71,InvAjust!$E$9:$E$6009,AnCompar!$C$9))),"")</f>
        <v>0</v>
      </c>
      <c r="E58" s="134">
        <f>IFERROR(IF($K$17="Quantity",SUMIFS(InvAjust!$G$9:$G$6009,InvAjust!$C$9:$C$6009,"Entrada",InvAjust!$K$9:$K$6009,E$71,InvAjust!$E$9:$E$6009,AnCompar!$C$9)-SUMIFS(InvAjust!$G$9:$G$6009,InvAjust!$C$9:$C$6009,"Saída",InvAjust!$K$9:$K$6009,E$71,InvAjust!$E$9:$E$6009,AnCompar!$C$9),IF($K$17="Value",SUMIFS(InvAjust!$H$9:$H$6009,InvAjust!$C$9:$C$6009,"Entrada",InvAjust!$K$9:$K$6009,E$71,InvAjust!$E$9:$E$6009,AnCompar!$C$9)-SUMIFS(InvAjust!$H$9:$H$6009,InvAjust!$C$9:$C$6009,"Saída",InvAjust!$K$9:$K$6009,E$71,InvAjust!$E$9:$E$6009,AnCompar!$C$9))),"")</f>
        <v>0</v>
      </c>
      <c r="F58" s="134">
        <f>IFERROR(IF($K$17="Quantity",SUMIFS(InvAjust!$G$9:$G$6009,InvAjust!$C$9:$C$6009,"Entrada",InvAjust!$K$9:$K$6009,F$71,InvAjust!$E$9:$E$6009,AnCompar!$C$9)-SUMIFS(InvAjust!$G$9:$G$6009,InvAjust!$C$9:$C$6009,"Saída",InvAjust!$K$9:$K$6009,F$71,InvAjust!$E$9:$E$6009,AnCompar!$C$9),IF($K$17="Value",SUMIFS(InvAjust!$H$9:$H$6009,InvAjust!$C$9:$C$6009,"Entrada",InvAjust!$K$9:$K$6009,F$71,InvAjust!$E$9:$E$6009,AnCompar!$C$9)-SUMIFS(InvAjust!$H$9:$H$6009,InvAjust!$C$9:$C$6009,"Saída",InvAjust!$K$9:$K$6009,F$71,InvAjust!$E$9:$E$6009,AnCompar!$C$9))),"")</f>
        <v>0</v>
      </c>
      <c r="G58" s="134">
        <f>IFERROR(IF($K$17="Quantity",SUMIFS(InvAjust!$G$9:$G$6009,InvAjust!$C$9:$C$6009,"Entrada",InvAjust!$K$9:$K$6009,G$71,InvAjust!$E$9:$E$6009,AnCompar!$C$9)-SUMIFS(InvAjust!$G$9:$G$6009,InvAjust!$C$9:$C$6009,"Saída",InvAjust!$K$9:$K$6009,G$71,InvAjust!$E$9:$E$6009,AnCompar!$C$9),IF($K$17="Value",SUMIFS(InvAjust!$H$9:$H$6009,InvAjust!$C$9:$C$6009,"Entrada",InvAjust!$K$9:$K$6009,G$71,InvAjust!$E$9:$E$6009,AnCompar!$C$9)-SUMIFS(InvAjust!$H$9:$H$6009,InvAjust!$C$9:$C$6009,"Saída",InvAjust!$K$9:$K$6009,G$71,InvAjust!$E$9:$E$6009,AnCompar!$C$9))),"")</f>
        <v>0</v>
      </c>
      <c r="H58" s="134">
        <f>IFERROR(IF($K$17="Quantity",SUMIFS(InvAjust!$G$9:$G$6009,InvAjust!$C$9:$C$6009,"Entrada",InvAjust!$K$9:$K$6009,H$71,InvAjust!$E$9:$E$6009,AnCompar!$C$9)-SUMIFS(InvAjust!$G$9:$G$6009,InvAjust!$C$9:$C$6009,"Saída",InvAjust!$K$9:$K$6009,H$71,InvAjust!$E$9:$E$6009,AnCompar!$C$9),IF($K$17="Value",SUMIFS(InvAjust!$H$9:$H$6009,InvAjust!$C$9:$C$6009,"Entrada",InvAjust!$K$9:$K$6009,H$71,InvAjust!$E$9:$E$6009,AnCompar!$C$9)-SUMIFS(InvAjust!$H$9:$H$6009,InvAjust!$C$9:$C$6009,"Saída",InvAjust!$K$9:$K$6009,H$71,InvAjust!$E$9:$E$6009,AnCompar!$C$9))),"")</f>
        <v>0</v>
      </c>
      <c r="I58" s="134">
        <f>IFERROR(IF($K$17="Quantity",SUMIFS(InvAjust!$G$9:$G$6009,InvAjust!$C$9:$C$6009,"Entrada",InvAjust!$K$9:$K$6009,I$71,InvAjust!$E$9:$E$6009,AnCompar!$C$9)-SUMIFS(InvAjust!$G$9:$G$6009,InvAjust!$C$9:$C$6009,"Saída",InvAjust!$K$9:$K$6009,I$71,InvAjust!$E$9:$E$6009,AnCompar!$C$9),IF($K$17="Value",SUMIFS(InvAjust!$H$9:$H$6009,InvAjust!$C$9:$C$6009,"Entrada",InvAjust!$K$9:$K$6009,I$71,InvAjust!$E$9:$E$6009,AnCompar!$C$9)-SUMIFS(InvAjust!$H$9:$H$6009,InvAjust!$C$9:$C$6009,"Saída",InvAjust!$K$9:$K$6009,I$71,InvAjust!$E$9:$E$6009,AnCompar!$C$9))),"")</f>
        <v>0</v>
      </c>
      <c r="J58" s="134">
        <f>IFERROR(IF($K$17="Quantity",SUMIFS(InvAjust!$G$9:$G$6009,InvAjust!$C$9:$C$6009,"Entrada",InvAjust!$K$9:$K$6009,J$71,InvAjust!$E$9:$E$6009,AnCompar!$C$9)-SUMIFS(InvAjust!$G$9:$G$6009,InvAjust!$C$9:$C$6009,"Saída",InvAjust!$K$9:$K$6009,J$71,InvAjust!$E$9:$E$6009,AnCompar!$C$9),IF($K$17="Value",SUMIFS(InvAjust!$H$9:$H$6009,InvAjust!$C$9:$C$6009,"Entrada",InvAjust!$K$9:$K$6009,J$71,InvAjust!$E$9:$E$6009,AnCompar!$C$9)-SUMIFS(InvAjust!$H$9:$H$6009,InvAjust!$C$9:$C$6009,"Saída",InvAjust!$K$9:$K$6009,J$71,InvAjust!$E$9:$E$6009,AnCompar!$C$9))),"")</f>
        <v>0</v>
      </c>
      <c r="K58" s="134">
        <f>IFERROR(IF($K$17="Quantity",SUMIFS(InvAjust!$G$9:$G$6009,InvAjust!$C$9:$C$6009,"Entrada",InvAjust!$K$9:$K$6009,K$71,InvAjust!$E$9:$E$6009,AnCompar!$C$9)-SUMIFS(InvAjust!$G$9:$G$6009,InvAjust!$C$9:$C$6009,"Saída",InvAjust!$K$9:$K$6009,K$71,InvAjust!$E$9:$E$6009,AnCompar!$C$9),IF($K$17="Value",SUMIFS(InvAjust!$H$9:$H$6009,InvAjust!$C$9:$C$6009,"Entrada",InvAjust!$K$9:$K$6009,K$71,InvAjust!$E$9:$E$6009,AnCompar!$C$9)-SUMIFS(InvAjust!$H$9:$H$6009,InvAjust!$C$9:$C$6009,"Saída",InvAjust!$K$9:$K$6009,K$71,InvAjust!$E$9:$E$6009,AnCompar!$C$9))),"")</f>
        <v>0</v>
      </c>
      <c r="L58" s="134">
        <f>IFERROR(IF($K$17="Quantity",SUMIFS(InvAjust!$G$9:$G$6009,InvAjust!$C$9:$C$6009,"Entrada",InvAjust!$K$9:$K$6009,L$71,InvAjust!$E$9:$E$6009,AnCompar!$C$9)-SUMIFS(InvAjust!$G$9:$G$6009,InvAjust!$C$9:$C$6009,"Saída",InvAjust!$K$9:$K$6009,L$71,InvAjust!$E$9:$E$6009,AnCompar!$C$9),IF($K$17="Value",SUMIFS(InvAjust!$H$9:$H$6009,InvAjust!$C$9:$C$6009,"Entrada",InvAjust!$K$9:$K$6009,L$71,InvAjust!$E$9:$E$6009,AnCompar!$C$9)-SUMIFS(InvAjust!$H$9:$H$6009,InvAjust!$C$9:$C$6009,"Saída",InvAjust!$K$9:$K$6009,L$71,InvAjust!$E$9:$E$6009,AnCompar!$C$9))),"")</f>
        <v>0</v>
      </c>
      <c r="M58" s="134">
        <f>IFERROR(IF($K$17="Quantity",SUMIFS(InvAjust!$G$9:$G$6009,InvAjust!$C$9:$C$6009,"Entrada",InvAjust!$K$9:$K$6009,M$71,InvAjust!$E$9:$E$6009,AnCompar!$C$9)-SUMIFS(InvAjust!$G$9:$G$6009,InvAjust!$C$9:$C$6009,"Saída",InvAjust!$K$9:$K$6009,M$71,InvAjust!$E$9:$E$6009,AnCompar!$C$9),IF($K$17="Value",SUMIFS(InvAjust!$H$9:$H$6009,InvAjust!$C$9:$C$6009,"Entrada",InvAjust!$K$9:$K$6009,M$71,InvAjust!$E$9:$E$6009,AnCompar!$C$9)-SUMIFS(InvAjust!$H$9:$H$6009,InvAjust!$C$9:$C$6009,"Saída",InvAjust!$K$9:$K$6009,M$71,InvAjust!$E$9:$E$6009,AnCompar!$C$9))),"")</f>
        <v>0</v>
      </c>
      <c r="N58" s="134">
        <f>IFERROR(IF($K$17="Quantity",SUMIFS(InvAjust!$G$9:$G$6009,InvAjust!$C$9:$C$6009,"Entrada",InvAjust!$K$9:$K$6009,N$71,InvAjust!$E$9:$E$6009,AnCompar!$C$9)-SUMIFS(InvAjust!$G$9:$G$6009,InvAjust!$C$9:$C$6009,"Saída",InvAjust!$K$9:$K$6009,N$71,InvAjust!$E$9:$E$6009,AnCompar!$C$9),IF($K$17="Value",SUMIFS(InvAjust!$H$9:$H$6009,InvAjust!$C$9:$C$6009,"Entrada",InvAjust!$K$9:$K$6009,N$71,InvAjust!$E$9:$E$6009,AnCompar!$C$9)-SUMIFS(InvAjust!$H$9:$H$6009,InvAjust!$C$9:$C$6009,"Saída",InvAjust!$K$9:$K$6009,N$71,InvAjust!$E$9:$E$6009,AnCompar!$C$9))),"")</f>
        <v>0</v>
      </c>
      <c r="O58" s="134">
        <f>IFERROR(IF($K$17="Quantity",SUMIFS(InvAjust!$G$9:$G$6009,InvAjust!$C$9:$C$6009,"Entrada",InvAjust!$K$9:$K$6009,O$71,InvAjust!$E$9:$E$6009,AnCompar!$C$9)-SUMIFS(InvAjust!$G$9:$G$6009,InvAjust!$C$9:$C$6009,"Saída",InvAjust!$K$9:$K$6009,O$71,InvAjust!$E$9:$E$6009,AnCompar!$C$9),IF($K$17="Value",SUMIFS(InvAjust!$H$9:$H$6009,InvAjust!$C$9:$C$6009,"Entrada",InvAjust!$K$9:$K$6009,O$71,InvAjust!$E$9:$E$6009,AnCompar!$C$9)-SUMIFS(InvAjust!$H$9:$H$6009,InvAjust!$C$9:$C$6009,"Saída",InvAjust!$K$9:$K$6009,O$71,InvAjust!$E$9:$E$6009,AnCompar!$C$9))),"")</f>
        <v>0</v>
      </c>
      <c r="P58" s="135">
        <f>SUM(D58:O58)</f>
        <v>0</v>
      </c>
    </row>
    <row r="59" spans="3:16" ht="18.95" hidden="1" customHeight="1" x14ac:dyDescent="0.25">
      <c r="C59" s="136" t="s">
        <v>147</v>
      </c>
      <c r="D59" s="134">
        <f>D55+D56-D57+D58</f>
        <v>20</v>
      </c>
      <c r="E59" s="134">
        <f t="shared" ref="E59:O59" si="2">E55+E56-E57+E58</f>
        <v>10</v>
      </c>
      <c r="F59" s="134">
        <f t="shared" si="2"/>
        <v>310</v>
      </c>
      <c r="G59" s="134">
        <f t="shared" si="2"/>
        <v>510</v>
      </c>
      <c r="H59" s="134">
        <f t="shared" si="2"/>
        <v>810</v>
      </c>
      <c r="I59" s="134">
        <f t="shared" si="2"/>
        <v>1200</v>
      </c>
      <c r="J59" s="134">
        <f t="shared" si="2"/>
        <v>300</v>
      </c>
      <c r="K59" s="134">
        <f t="shared" si="2"/>
        <v>700</v>
      </c>
      <c r="L59" s="134">
        <f t="shared" si="2"/>
        <v>500</v>
      </c>
      <c r="M59" s="134">
        <f t="shared" si="2"/>
        <v>900</v>
      </c>
      <c r="N59" s="134">
        <f t="shared" si="2"/>
        <v>700</v>
      </c>
      <c r="O59" s="134">
        <f t="shared" si="2"/>
        <v>100</v>
      </c>
      <c r="P59" s="135">
        <f>O59</f>
        <v>100</v>
      </c>
    </row>
    <row r="60" spans="3:16" ht="18.95" hidden="1" customHeight="1" x14ac:dyDescent="0.25">
      <c r="C60" s="137"/>
      <c r="D60" s="137"/>
      <c r="E60" s="137"/>
      <c r="F60" s="137"/>
      <c r="G60" s="137"/>
      <c r="H60" s="137"/>
      <c r="I60" s="137"/>
      <c r="J60" s="137"/>
      <c r="K60" s="137"/>
      <c r="L60" s="137"/>
      <c r="M60" s="137"/>
      <c r="N60" s="137"/>
      <c r="O60" s="137"/>
      <c r="P60" s="137"/>
    </row>
    <row r="61" spans="3:16" ht="18.95" hidden="1" customHeight="1" x14ac:dyDescent="0.25">
      <c r="C61" s="180" t="s">
        <v>152</v>
      </c>
      <c r="D61" s="181"/>
      <c r="E61" s="181"/>
      <c r="F61" s="181"/>
      <c r="G61" s="181"/>
      <c r="H61" s="181"/>
      <c r="I61" s="181"/>
      <c r="J61" s="181"/>
      <c r="K61" s="181"/>
      <c r="L61" s="181"/>
      <c r="M61" s="181"/>
      <c r="N61" s="181"/>
      <c r="O61" s="181"/>
      <c r="P61" s="181"/>
    </row>
    <row r="62" spans="3:16" ht="18.95" hidden="1" customHeight="1" thickBot="1" x14ac:dyDescent="0.3">
      <c r="C62" s="132" t="s">
        <v>8</v>
      </c>
      <c r="D62" s="132" t="s">
        <v>9</v>
      </c>
      <c r="E62" s="132" t="s">
        <v>10</v>
      </c>
      <c r="F62" s="132" t="s">
        <v>11</v>
      </c>
      <c r="G62" s="132" t="s">
        <v>12</v>
      </c>
      <c r="H62" s="132" t="s">
        <v>13</v>
      </c>
      <c r="I62" s="132" t="s">
        <v>14</v>
      </c>
      <c r="J62" s="132" t="s">
        <v>15</v>
      </c>
      <c r="K62" s="132" t="s">
        <v>16</v>
      </c>
      <c r="L62" s="132" t="s">
        <v>17</v>
      </c>
      <c r="M62" s="132" t="s">
        <v>18</v>
      </c>
      <c r="N62" s="132" t="s">
        <v>19</v>
      </c>
      <c r="O62" s="132" t="s">
        <v>20</v>
      </c>
      <c r="P62" s="132" t="s">
        <v>21</v>
      </c>
    </row>
    <row r="63" spans="3:16" ht="18.95" hidden="1" customHeight="1" x14ac:dyDescent="0.25">
      <c r="C63" s="133" t="s">
        <v>149</v>
      </c>
      <c r="D63" s="134">
        <f>IF($K$17="Quantity",IF(VLOOKUP($C$13,Cadastro!$C$8:$L$1009,10,FALSE)=D$71,VLOOKUP($C$13,Cadastro!$C$8:$E$1009,3,FALSE),"0"),IF($K$17="Value",IF(VLOOKUP($C$13,Cadastro!$C$8:$L$1009,10,FALSE)=1,VLOOKUP($C$13,Cadastro!$C$8:$I$1009,7,FALSE),"0")))</f>
        <v>400</v>
      </c>
      <c r="E63" s="134">
        <f>IF($K$17="Quantity",IF(VLOOKUP($C$13,Cadastro!$C$8:$L$1009,10,FALSE)=E$71,VLOOKUP($C$13,Cadastro!$C$8:$E$1009,3,FALSE),D67),IF($K$17="Value",IF(VLOOKUP($C$13,Cadastro!$C$8:$L$1009,10,FALSE)=E$71,VLOOKUP($C$13,Cadastro!$C$8:$I$1009,7,FALSE),D67)))</f>
        <v>245</v>
      </c>
      <c r="F63" s="134">
        <f>IF($K$17="Quantity",IF(VLOOKUP($C$13,Cadastro!$C$8:$L$1009,10,FALSE)=F$71,VLOOKUP($C$13,Cadastro!$C$8:$E$1009,3,FALSE),E67),IF($K$17="Value",IF(VLOOKUP($C$13,Cadastro!$C$8:$L$1009,10,FALSE)=F$71,VLOOKUP($C$13,Cadastro!$C$8:$I$1009,7,FALSE),E67)))</f>
        <v>245</v>
      </c>
      <c r="G63" s="134">
        <f>IF($K$17="Quantity",IF(VLOOKUP($C$13,Cadastro!$C$8:$L$1009,10,FALSE)=G$71,VLOOKUP($C$13,Cadastro!$C$8:$E$1009,3,FALSE),F67),IF($K$17="Value",IF(VLOOKUP($C$13,Cadastro!$C$8:$L$1009,10,FALSE)=G$71,VLOOKUP($C$13,Cadastro!$C$8:$I$1009,7,FALSE),F67)))</f>
        <v>655</v>
      </c>
      <c r="H63" s="134">
        <f>IF($K$17="Quantity",IF(VLOOKUP($C$13,Cadastro!$C$8:$L$1009,10,FALSE)=H$71,VLOOKUP($C$13,Cadastro!$C$8:$E$1009,3,FALSE),G67),IF($K$17="Value",IF(VLOOKUP($C$13,Cadastro!$C$8:$L$1009,10,FALSE)=H$71,VLOOKUP($C$13,Cadastro!$C$8:$I$1009,7,FALSE),G67)))</f>
        <v>805</v>
      </c>
      <c r="I63" s="134">
        <f>IF($K$17="Quantity",IF(VLOOKUP($C$13,Cadastro!$C$8:$L$1009,10,FALSE)=I$71,VLOOKUP($C$13,Cadastro!$C$8:$E$1009,3,FALSE),H67),IF($K$17="Value",IF(VLOOKUP($C$13,Cadastro!$C$8:$L$1009,10,FALSE)=I$71,VLOOKUP($C$13,Cadastro!$C$8:$I$1009,7,FALSE),H67)))</f>
        <v>965</v>
      </c>
      <c r="J63" s="134">
        <f>IF($K$17="Quantity",IF(VLOOKUP($C$13,Cadastro!$C$8:$L$1009,10,FALSE)=J$71,VLOOKUP($C$13,Cadastro!$C$8:$E$1009,3,FALSE),I67),IF($K$17="Value",IF(VLOOKUP($C$13,Cadastro!$C$8:$L$1009,10,FALSE)=J$71,VLOOKUP($C$13,Cadastro!$C$8:$I$1009,7,FALSE),I67)))</f>
        <v>1075</v>
      </c>
      <c r="K63" s="134">
        <f>IF($K$17="Quantity",IF(VLOOKUP($C$13,Cadastro!$C$8:$L$1009,10,FALSE)=K$71,VLOOKUP($C$13,Cadastro!$C$8:$E$1009,3,FALSE),J67),IF($K$17="Value",IF(VLOOKUP($C$13,Cadastro!$C$8:$L$1009,10,FALSE)=K$71,VLOOKUP($C$13,Cadastro!$C$8:$I$1009,7,FALSE),J67)))</f>
        <v>375</v>
      </c>
      <c r="L63" s="134">
        <f>IF($K$17="Quantity",IF(VLOOKUP($C$13,Cadastro!$C$8:$L$1009,10,FALSE)=L$71,VLOOKUP($C$13,Cadastro!$C$8:$E$1009,3,FALSE),K67),IF($K$17="Value",IF(VLOOKUP($C$13,Cadastro!$C$8:$L$1009,10,FALSE)=L$71,VLOOKUP($C$13,Cadastro!$C$8:$I$1009,7,FALSE),K67)))</f>
        <v>525</v>
      </c>
      <c r="M63" s="134">
        <f>IF($K$17="Quantity",IF(VLOOKUP($C$13,Cadastro!$C$8:$L$1009,10,FALSE)=M$71,VLOOKUP($C$13,Cadastro!$C$8:$E$1009,3,FALSE),L67),IF($K$17="Value",IF(VLOOKUP($C$13,Cadastro!$C$8:$L$1009,10,FALSE)=M$71,VLOOKUP($C$13,Cadastro!$C$8:$I$1009,7,FALSE),L67)))</f>
        <v>125</v>
      </c>
      <c r="N63" s="134">
        <f>IF($K$17="Quantity",IF(VLOOKUP($C$13,Cadastro!$C$8:$L$1009,10,FALSE)=N$71,VLOOKUP($C$13,Cadastro!$C$8:$E$1009,3,FALSE),M67),IF($K$17="Value",IF(VLOOKUP($C$13,Cadastro!$C$8:$L$1009,10,FALSE)=N$71,VLOOKUP($C$13,Cadastro!$C$8:$I$1009,7,FALSE),M67)))</f>
        <v>375</v>
      </c>
      <c r="O63" s="134">
        <f>IF($K$17="Quantity",IF(VLOOKUP($C$13,Cadastro!$C$8:$L$1009,10,FALSE)=O$71,VLOOKUP($C$13,Cadastro!$C$8:$E$1009,3,FALSE),N67),IF($K$17="Value",IF(VLOOKUP($C$13,Cadastro!$C$8:$L$1009,10,FALSE)=O$71,VLOOKUP($C$13,Cadastro!$C$8:$I$1009,7,FALSE),N67)))</f>
        <v>225</v>
      </c>
      <c r="P63" s="135">
        <f>D63</f>
        <v>400</v>
      </c>
    </row>
    <row r="64" spans="3:16" ht="18.95" hidden="1" customHeight="1" x14ac:dyDescent="0.25">
      <c r="C64" s="136" t="s">
        <v>6</v>
      </c>
      <c r="D64" s="134">
        <f>IFERROR(IF($K$17="Quantity",SUMIFS(Movimento!$G$9:$G$7010,Movimento!$D$9:$D$7010,AnCompar!$C$13,Movimento!$L$9:$L$7010,AnCompar!D$71),IF($K$17="Value",SUMIFS(Movimento!$I$9:$I$7010,Movimento!$D$9:$D$7010,AnCompar!$C$13,Movimento!$L$9:$L$7010,AnCompar!D$71),"")),"")</f>
        <v>45</v>
      </c>
      <c r="E64" s="134">
        <f>IFERROR(IF($K$17="Quantity",SUMIFS(Movimento!$G$9:$G$7010,Movimento!$D$9:$D$7010,AnCompar!$C$13,Movimento!$L$9:$L$7010,AnCompar!E$71),IF($K$17="Value",SUMIFS(Movimento!$I$9:$I$7010,Movimento!$D$9:$D$7010,AnCompar!$C$13,Movimento!$L$9:$L$7010,AnCompar!E$71),"")),"")</f>
        <v>240</v>
      </c>
      <c r="F64" s="134">
        <f>IFERROR(IF($K$17="Quantity",SUMIFS(Movimento!$G$9:$G$7010,Movimento!$D$9:$D$7010,AnCompar!$C$13,Movimento!$L$9:$L$7010,AnCompar!F$71),IF($K$17="Value",SUMIFS(Movimento!$I$9:$I$7010,Movimento!$D$9:$D$7010,AnCompar!$C$13,Movimento!$L$9:$L$7010,AnCompar!F$71),"")),"")</f>
        <v>500</v>
      </c>
      <c r="G64" s="134">
        <f>IFERROR(IF($K$17="Quantity",SUMIFS(Movimento!$G$9:$G$7010,Movimento!$D$9:$D$7010,AnCompar!$C$13,Movimento!$L$9:$L$7010,AnCompar!G$71),IF($K$17="Value",SUMIFS(Movimento!$I$9:$I$7010,Movimento!$D$9:$D$7010,AnCompar!$C$13,Movimento!$L$9:$L$7010,AnCompar!G$71),"")),"")</f>
        <v>350</v>
      </c>
      <c r="H64" s="134">
        <f>IFERROR(IF($K$17="Quantity",SUMIFS(Movimento!$G$9:$G$7010,Movimento!$D$9:$D$7010,AnCompar!$C$13,Movimento!$L$9:$L$7010,AnCompar!H$71),IF($K$17="Value",SUMIFS(Movimento!$I$9:$I$7010,Movimento!$D$9:$D$7010,AnCompar!$C$13,Movimento!$L$9:$L$7010,AnCompar!H$71),"")),"")</f>
        <v>350</v>
      </c>
      <c r="I64" s="134">
        <f>IFERROR(IF($K$17="Quantity",SUMIFS(Movimento!$G$9:$G$7010,Movimento!$D$9:$D$7010,AnCompar!$C$13,Movimento!$L$9:$L$7010,AnCompar!I$71),IF($K$17="Value",SUMIFS(Movimento!$I$9:$I$7010,Movimento!$D$9:$D$7010,AnCompar!$C$13,Movimento!$L$9:$L$7010,AnCompar!I$71),"")),"")</f>
        <v>300</v>
      </c>
      <c r="J64" s="134">
        <f>IFERROR(IF($K$17="Quantity",SUMIFS(Movimento!$G$9:$G$7010,Movimento!$D$9:$D$7010,AnCompar!$C$13,Movimento!$L$9:$L$7010,AnCompar!J$71),IF($K$17="Value",SUMIFS(Movimento!$I$9:$I$7010,Movimento!$D$9:$D$7010,AnCompar!$C$13,Movimento!$L$9:$L$7010,AnCompar!J$71),"")),"")</f>
        <v>150</v>
      </c>
      <c r="K64" s="134">
        <f>IFERROR(IF($K$17="Quantity",SUMIFS(Movimento!$G$9:$G$7010,Movimento!$D$9:$D$7010,AnCompar!$C$13,Movimento!$L$9:$L$7010,AnCompar!K$71),IF($K$17="Value",SUMIFS(Movimento!$I$9:$I$7010,Movimento!$D$9:$D$7010,AnCompar!$C$13,Movimento!$L$9:$L$7010,AnCompar!K$71),"")),"")</f>
        <v>250</v>
      </c>
      <c r="L64" s="134">
        <f>IFERROR(IF($K$17="Quantity",SUMIFS(Movimento!$G$9:$G$7010,Movimento!$D$9:$D$7010,AnCompar!$C$13,Movimento!$L$9:$L$7010,AnCompar!L$71),IF($K$17="Value",SUMIFS(Movimento!$I$9:$I$7010,Movimento!$D$9:$D$7010,AnCompar!$C$13,Movimento!$L$9:$L$7010,AnCompar!L$71),"")),"")</f>
        <v>300</v>
      </c>
      <c r="M64" s="134">
        <f>IFERROR(IF($K$17="Quantity",SUMIFS(Movimento!$G$9:$G$7010,Movimento!$D$9:$D$7010,AnCompar!$C$13,Movimento!$L$9:$L$7010,AnCompar!M$71),IF($K$17="Value",SUMIFS(Movimento!$I$9:$I$7010,Movimento!$D$9:$D$7010,AnCompar!$C$13,Movimento!$L$9:$L$7010,AnCompar!M$71),"")),"")</f>
        <v>350</v>
      </c>
      <c r="N64" s="134">
        <f>IFERROR(IF($K$17="Quantity",SUMIFS(Movimento!$G$9:$G$7010,Movimento!$D$9:$D$7010,AnCompar!$C$13,Movimento!$L$9:$L$7010,AnCompar!N$71),IF($K$17="Value",SUMIFS(Movimento!$I$9:$I$7010,Movimento!$D$9:$D$7010,AnCompar!$C$13,Movimento!$L$9:$L$7010,AnCompar!N$71),"")),"")</f>
        <v>250</v>
      </c>
      <c r="O64" s="134">
        <f>IFERROR(IF($K$17="Quantity",SUMIFS(Movimento!$G$9:$G$7010,Movimento!$D$9:$D$7010,AnCompar!$C$13,Movimento!$L$9:$L$7010,AnCompar!O$71),IF($K$17="Value",SUMIFS(Movimento!$I$9:$I$7010,Movimento!$D$9:$D$7010,AnCompar!$C$13,Movimento!$L$9:$L$7010,AnCompar!O$71),"")),"")</f>
        <v>250</v>
      </c>
      <c r="P64" s="135">
        <f>SUM(D64:O64)</f>
        <v>3335</v>
      </c>
    </row>
    <row r="65" spans="3:16" ht="18.95" hidden="1" customHeight="1" x14ac:dyDescent="0.25">
      <c r="C65" s="136" t="s">
        <v>7</v>
      </c>
      <c r="D65" s="138">
        <f>IFERROR(IF($K$17="Quantity",SUMIFS(MovSaida!$F$9:$F$7010,MovSaida!$D$9:$D$7010,AnCompar!$C$13,MovSaida!$K$9:$K$7010,AnCompar!D$71),IF($K$17="Value",SUMIFS(MovSaida!$H$9:$H$7010,MovSaida!$D$9:$D$7010,AnCompar!$C$13,MovSaida!$K$9:$K$7010,AnCompar!D$71),"")),"")</f>
        <v>200</v>
      </c>
      <c r="E65" s="138">
        <f>IFERROR(IF($K$17="Quantity",SUMIFS(MovSaida!$F$9:$F$7010,MovSaida!$D$9:$D$7010,AnCompar!$C$13,MovSaida!$K$9:$K$7010,AnCompar!E$71),IF($K$17="Value",SUMIFS(MovSaida!$H$9:$H$7010,MovSaida!$D$9:$D$7010,AnCompar!$C$13,MovSaida!$K$9:$K$7010,AnCompar!E$71),"")),"")</f>
        <v>240</v>
      </c>
      <c r="F65" s="138">
        <f>IFERROR(IF($K$17="Quantity",SUMIFS(MovSaida!$F$9:$F$7010,MovSaida!$D$9:$D$7010,AnCompar!$C$13,MovSaida!$K$9:$K$7010,AnCompar!F$71),IF($K$17="Value",SUMIFS(MovSaida!$H$9:$H$7010,MovSaida!$D$9:$D$7010,AnCompar!$C$13,MovSaida!$K$9:$K$7010,AnCompar!F$71),"")),"")</f>
        <v>90</v>
      </c>
      <c r="G65" s="138">
        <f>IFERROR(IF($K$17="Quantity",SUMIFS(MovSaida!$F$9:$F$7010,MovSaida!$D$9:$D$7010,AnCompar!$C$13,MovSaida!$K$9:$K$7010,AnCompar!G$71),IF($K$17="Value",SUMIFS(MovSaida!$H$9:$H$7010,MovSaida!$D$9:$D$7010,AnCompar!$C$13,MovSaida!$K$9:$K$7010,AnCompar!G$71),"")),"")</f>
        <v>200</v>
      </c>
      <c r="H65" s="138">
        <f>IFERROR(IF($K$17="Quantity",SUMIFS(MovSaida!$F$9:$F$7010,MovSaida!$D$9:$D$7010,AnCompar!$C$13,MovSaida!$K$9:$K$7010,AnCompar!H$71),IF($K$17="Value",SUMIFS(MovSaida!$H$9:$H$7010,MovSaida!$D$9:$D$7010,AnCompar!$C$13,MovSaida!$K$9:$K$7010,AnCompar!H$71),"")),"")</f>
        <v>190</v>
      </c>
      <c r="I65" s="138">
        <f>IFERROR(IF($K$17="Quantity",SUMIFS(MovSaida!$F$9:$F$7010,MovSaida!$D$9:$D$7010,AnCompar!$C$13,MovSaida!$K$9:$K$7010,AnCompar!I$71),IF($K$17="Value",SUMIFS(MovSaida!$H$9:$H$7010,MovSaida!$D$9:$D$7010,AnCompar!$C$13,MovSaida!$K$9:$K$7010,AnCompar!I$71),"")),"")</f>
        <v>190</v>
      </c>
      <c r="J65" s="138">
        <f>IFERROR(IF($K$17="Quantity",SUMIFS(MovSaida!$F$9:$F$7010,MovSaida!$D$9:$D$7010,AnCompar!$C$13,MovSaida!$K$9:$K$7010,AnCompar!J$71),IF($K$17="Value",SUMIFS(MovSaida!$H$9:$H$7010,MovSaida!$D$9:$D$7010,AnCompar!$C$13,MovSaida!$K$9:$K$7010,AnCompar!J$71),"")),"")</f>
        <v>850</v>
      </c>
      <c r="K65" s="138">
        <f>IFERROR(IF($K$17="Quantity",SUMIFS(MovSaida!$F$9:$F$7010,MovSaida!$D$9:$D$7010,AnCompar!$C$13,MovSaida!$K$9:$K$7010,AnCompar!K$71),IF($K$17="Value",SUMIFS(MovSaida!$H$9:$H$7010,MovSaida!$D$9:$D$7010,AnCompar!$C$13,MovSaida!$K$9:$K$7010,AnCompar!K$71),"")),"")</f>
        <v>100</v>
      </c>
      <c r="L65" s="138">
        <f>IFERROR(IF($K$17="Quantity",SUMIFS(MovSaida!$F$9:$F$7010,MovSaida!$D$9:$D$7010,AnCompar!$C$13,MovSaida!$K$9:$K$7010,AnCompar!L$71),IF($K$17="Value",SUMIFS(MovSaida!$H$9:$H$7010,MovSaida!$D$9:$D$7010,AnCompar!$C$13,MovSaida!$K$9:$K$7010,AnCompar!L$71),"")),"")</f>
        <v>700</v>
      </c>
      <c r="M65" s="138">
        <f>IFERROR(IF($K$17="Quantity",SUMIFS(MovSaida!$F$9:$F$7010,MovSaida!$D$9:$D$7010,AnCompar!$C$13,MovSaida!$K$9:$K$7010,AnCompar!M$71),IF($K$17="Value",SUMIFS(MovSaida!$H$9:$H$7010,MovSaida!$D$9:$D$7010,AnCompar!$C$13,MovSaida!$K$9:$K$7010,AnCompar!M$71),"")),"")</f>
        <v>100</v>
      </c>
      <c r="N65" s="138">
        <f>IFERROR(IF($K$17="Quantity",SUMIFS(MovSaida!$F$9:$F$7010,MovSaida!$D$9:$D$7010,AnCompar!$C$13,MovSaida!$K$9:$K$7010,AnCompar!N$71),IF($K$17="Value",SUMIFS(MovSaida!$H$9:$H$7010,MovSaida!$D$9:$D$7010,AnCompar!$C$13,MovSaida!$K$9:$K$7010,AnCompar!N$71),"")),"")</f>
        <v>400</v>
      </c>
      <c r="O65" s="138">
        <f>IFERROR(IF($K$17="Quantity",SUMIFS(MovSaida!$F$9:$F$7010,MovSaida!$D$9:$D$7010,AnCompar!$C$13,MovSaida!$K$9:$K$7010,AnCompar!O$71),IF($K$17="Value",SUMIFS(MovSaida!$H$9:$H$7010,MovSaida!$D$9:$D$7010,AnCompar!$C$13,MovSaida!$K$9:$K$7010,AnCompar!O$71),"")),"")</f>
        <v>280</v>
      </c>
      <c r="P65" s="135">
        <f>SUM(D65:O65)</f>
        <v>3540</v>
      </c>
    </row>
    <row r="66" spans="3:16" ht="18.95" hidden="1" customHeight="1" x14ac:dyDescent="0.25">
      <c r="C66" s="136" t="s">
        <v>150</v>
      </c>
      <c r="D66" s="134">
        <f>IFERROR(IF($K$17="Quantity",SUMIFS(InvAjust!$G$9:$G$6009,InvAjust!$C$9:$C$6009,"Entrada",InvAjust!$K$9:$K$6009,D$71,InvAjust!$F$9:$F$6009,AnCompar!$C$13)-SUMIFS(InvAjust!$G$9:$G$6009,InvAjust!$C$9:$C$6009,"Saída",InvAjust!$K$9:$K$6009,D$71,InvAjust!$F$9:$F$6009,AnCompar!$C$13),IF($K$17="Value",SUMIFS(InvAjust!$H$9:$H$6009,InvAjust!$C$9:$C$6009,"Entrada",InvAjust!$K$9:$K$6009,D$71,InvAjust!$F$9:$F$6009,AnCompar!$C$13)-SUMIFS(InvAjust!$H$9:$H$6009,InvAjust!$C$9:$C$6009,"Saída",InvAjust!$K$9:$K$6009,D$71,InvAjust!$F$9:$F$6009,AnCompar!$C$13))),"")</f>
        <v>0</v>
      </c>
      <c r="E66" s="134">
        <f>IFERROR(IF($K$17="Quantity",SUMIFS(InvAjust!$G$9:$G$6009,InvAjust!$C$9:$C$6009,"Entrada",InvAjust!$K$9:$K$6009,E$71,InvAjust!$F$9:$F$6009,AnCompar!$C$13)-SUMIFS(InvAjust!$G$9:$G$6009,InvAjust!$C$9:$C$6009,"Saída",InvAjust!$K$9:$K$6009,E$71,InvAjust!$F$9:$F$6009,AnCompar!$C$13),IF($K$17="Value",SUMIFS(InvAjust!$H$9:$H$6009,InvAjust!$C$9:$C$6009,"Entrada",InvAjust!$K$9:$K$6009,E$71,InvAjust!$F$9:$F$6009,AnCompar!$C$13)-SUMIFS(InvAjust!$H$9:$H$6009,InvAjust!$C$9:$C$6009,"Saída",InvAjust!$K$9:$K$6009,E$71,InvAjust!$F$9:$F$6009,AnCompar!$C$13))),"")</f>
        <v>0</v>
      </c>
      <c r="F66" s="134">
        <f>IFERROR(IF($K$17="Quantity",SUMIFS(InvAjust!$G$9:$G$6009,InvAjust!$C$9:$C$6009,"Entrada",InvAjust!$K$9:$K$6009,F$71,InvAjust!$F$9:$F$6009,AnCompar!$C$13)-SUMIFS(InvAjust!$G$9:$G$6009,InvAjust!$C$9:$C$6009,"Saída",InvAjust!$K$9:$K$6009,F$71,InvAjust!$F$9:$F$6009,AnCompar!$C$13),IF($K$17="Value",SUMIFS(InvAjust!$H$9:$H$6009,InvAjust!$C$9:$C$6009,"Entrada",InvAjust!$K$9:$K$6009,F$71,InvAjust!$F$9:$F$6009,AnCompar!$C$13)-SUMIFS(InvAjust!$H$9:$H$6009,InvAjust!$C$9:$C$6009,"Saída",InvAjust!$K$9:$K$6009,F$71,InvAjust!$F$9:$F$6009,AnCompar!$C$13))),"")</f>
        <v>0</v>
      </c>
      <c r="G66" s="134">
        <f>IFERROR(IF($K$17="Quantity",SUMIFS(InvAjust!$G$9:$G$6009,InvAjust!$C$9:$C$6009,"Entrada",InvAjust!$K$9:$K$6009,G$71,InvAjust!$F$9:$F$6009,AnCompar!$C$13)-SUMIFS(InvAjust!$G$9:$G$6009,InvAjust!$C$9:$C$6009,"Saída",InvAjust!$K$9:$K$6009,G$71,InvAjust!$F$9:$F$6009,AnCompar!$C$13),IF($K$17="Value",SUMIFS(InvAjust!$H$9:$H$6009,InvAjust!$C$9:$C$6009,"Entrada",InvAjust!$K$9:$K$6009,G$71,InvAjust!$F$9:$F$6009,AnCompar!$C$13)-SUMIFS(InvAjust!$H$9:$H$6009,InvAjust!$C$9:$C$6009,"Saída",InvAjust!$K$9:$K$6009,G$71,InvAjust!$F$9:$F$6009,AnCompar!$C$13))),"")</f>
        <v>0</v>
      </c>
      <c r="H66" s="134">
        <f>IFERROR(IF($K$17="Quantity",SUMIFS(InvAjust!$G$9:$G$6009,InvAjust!$C$9:$C$6009,"Entrada",InvAjust!$K$9:$K$6009,H$71,InvAjust!$F$9:$F$6009,AnCompar!$C$13)-SUMIFS(InvAjust!$G$9:$G$6009,InvAjust!$C$9:$C$6009,"Saída",InvAjust!$K$9:$K$6009,H$71,InvAjust!$F$9:$F$6009,AnCompar!$C$13),IF($K$17="Value",SUMIFS(InvAjust!$H$9:$H$6009,InvAjust!$C$9:$C$6009,"Entrada",InvAjust!$K$9:$K$6009,H$71,InvAjust!$F$9:$F$6009,AnCompar!$C$13)-SUMIFS(InvAjust!$H$9:$H$6009,InvAjust!$C$9:$C$6009,"Saída",InvAjust!$K$9:$K$6009,H$71,InvAjust!$F$9:$F$6009,AnCompar!$C$13))),"")</f>
        <v>0</v>
      </c>
      <c r="I66" s="134">
        <f>IFERROR(IF($K$17="Quantity",SUMIFS(InvAjust!$G$9:$G$6009,InvAjust!$C$9:$C$6009,"Entrada",InvAjust!$K$9:$K$6009,I$71,InvAjust!$F$9:$F$6009,AnCompar!$C$13)-SUMIFS(InvAjust!$G$9:$G$6009,InvAjust!$C$9:$C$6009,"Saída",InvAjust!$K$9:$K$6009,I$71,InvAjust!$F$9:$F$6009,AnCompar!$C$13),IF($K$17="Value",SUMIFS(InvAjust!$H$9:$H$6009,InvAjust!$C$9:$C$6009,"Entrada",InvAjust!$K$9:$K$6009,I$71,InvAjust!$F$9:$F$6009,AnCompar!$C$13)-SUMIFS(InvAjust!$H$9:$H$6009,InvAjust!$C$9:$C$6009,"Saída",InvAjust!$K$9:$K$6009,I$71,InvAjust!$F$9:$F$6009,AnCompar!$C$13))),"")</f>
        <v>0</v>
      </c>
      <c r="J66" s="134">
        <f>IFERROR(IF($K$17="Quantity",SUMIFS(InvAjust!$G$9:$G$6009,InvAjust!$C$9:$C$6009,"Entrada",InvAjust!$K$9:$K$6009,J$71,InvAjust!$F$9:$F$6009,AnCompar!$C$13)-SUMIFS(InvAjust!$G$9:$G$6009,InvAjust!$C$9:$C$6009,"Saída",InvAjust!$K$9:$K$6009,J$71,InvAjust!$F$9:$F$6009,AnCompar!$C$13),IF($K$17="Value",SUMIFS(InvAjust!$H$9:$H$6009,InvAjust!$C$9:$C$6009,"Entrada",InvAjust!$K$9:$K$6009,J$71,InvAjust!$F$9:$F$6009,AnCompar!$C$13)-SUMIFS(InvAjust!$H$9:$H$6009,InvAjust!$C$9:$C$6009,"Saída",InvAjust!$K$9:$K$6009,J$71,InvAjust!$F$9:$F$6009,AnCompar!$C$13))),"")</f>
        <v>0</v>
      </c>
      <c r="K66" s="134">
        <f>IFERROR(IF($K$17="Quantity",SUMIFS(InvAjust!$G$9:$G$6009,InvAjust!$C$9:$C$6009,"Entrada",InvAjust!$K$9:$K$6009,K$71,InvAjust!$F$9:$F$6009,AnCompar!$C$13)-SUMIFS(InvAjust!$G$9:$G$6009,InvAjust!$C$9:$C$6009,"Saída",InvAjust!$K$9:$K$6009,K$71,InvAjust!$F$9:$F$6009,AnCompar!$C$13),IF($K$17="Value",SUMIFS(InvAjust!$H$9:$H$6009,InvAjust!$C$9:$C$6009,"Entrada",InvAjust!$K$9:$K$6009,K$71,InvAjust!$F$9:$F$6009,AnCompar!$C$13)-SUMIFS(InvAjust!$H$9:$H$6009,InvAjust!$C$9:$C$6009,"Saída",InvAjust!$K$9:$K$6009,K$71,InvAjust!$F$9:$F$6009,AnCompar!$C$13))),"")</f>
        <v>0</v>
      </c>
      <c r="L66" s="134">
        <f>IFERROR(IF($K$17="Quantity",SUMIFS(InvAjust!$G$9:$G$6009,InvAjust!$C$9:$C$6009,"Entrada",InvAjust!$K$9:$K$6009,L$71,InvAjust!$F$9:$F$6009,AnCompar!$C$13)-SUMIFS(InvAjust!$G$9:$G$6009,InvAjust!$C$9:$C$6009,"Saída",InvAjust!$K$9:$K$6009,L$71,InvAjust!$F$9:$F$6009,AnCompar!$C$13),IF($K$17="Value",SUMIFS(InvAjust!$H$9:$H$6009,InvAjust!$C$9:$C$6009,"Entrada",InvAjust!$K$9:$K$6009,L$71,InvAjust!$F$9:$F$6009,AnCompar!$C$13)-SUMIFS(InvAjust!$H$9:$H$6009,InvAjust!$C$9:$C$6009,"Saída",InvAjust!$K$9:$K$6009,L$71,InvAjust!$F$9:$F$6009,AnCompar!$C$13))),"")</f>
        <v>0</v>
      </c>
      <c r="M66" s="134">
        <f>IFERROR(IF($K$17="Quantity",SUMIFS(InvAjust!$G$9:$G$6009,InvAjust!$C$9:$C$6009,"Entrada",InvAjust!$K$9:$K$6009,M$71,InvAjust!$F$9:$F$6009,AnCompar!$C$13)-SUMIFS(InvAjust!$G$9:$G$6009,InvAjust!$C$9:$C$6009,"Saída",InvAjust!$K$9:$K$6009,M$71,InvAjust!$F$9:$F$6009,AnCompar!$C$13),IF($K$17="Value",SUMIFS(InvAjust!$H$9:$H$6009,InvAjust!$C$9:$C$6009,"Entrada",InvAjust!$K$9:$K$6009,M$71,InvAjust!$F$9:$F$6009,AnCompar!$C$13)-SUMIFS(InvAjust!$H$9:$H$6009,InvAjust!$C$9:$C$6009,"Saída",InvAjust!$K$9:$K$6009,M$71,InvAjust!$F$9:$F$6009,AnCompar!$C$13))),"")</f>
        <v>0</v>
      </c>
      <c r="N66" s="134">
        <f>IFERROR(IF($K$17="Quantity",SUMIFS(InvAjust!$G$9:$G$6009,InvAjust!$C$9:$C$6009,"Entrada",InvAjust!$K$9:$K$6009,N$71,InvAjust!$F$9:$F$6009,AnCompar!$C$13)-SUMIFS(InvAjust!$G$9:$G$6009,InvAjust!$C$9:$C$6009,"Saída",InvAjust!$K$9:$K$6009,N$71,InvAjust!$F$9:$F$6009,AnCompar!$C$13),IF($K$17="Value",SUMIFS(InvAjust!$H$9:$H$6009,InvAjust!$C$9:$C$6009,"Entrada",InvAjust!$K$9:$K$6009,N$71,InvAjust!$F$9:$F$6009,AnCompar!$C$13)-SUMIFS(InvAjust!$H$9:$H$6009,InvAjust!$C$9:$C$6009,"Saída",InvAjust!$K$9:$K$6009,N$71,InvAjust!$F$9:$F$6009,AnCompar!$C$13))),"")</f>
        <v>0</v>
      </c>
      <c r="O66" s="134">
        <f>IFERROR(IF($K$17="Quantity",SUMIFS(InvAjust!$G$9:$G$6009,InvAjust!$C$9:$C$6009,"Entrada",InvAjust!$K$9:$K$6009,O$71,InvAjust!$F$9:$F$6009,AnCompar!$C$13)-SUMIFS(InvAjust!$G$9:$G$6009,InvAjust!$C$9:$C$6009,"Saída",InvAjust!$K$9:$K$6009,O$71,InvAjust!$F$9:$F$6009,AnCompar!$C$13),IF($K$17="Value",SUMIFS(InvAjust!$H$9:$H$6009,InvAjust!$C$9:$C$6009,"Entrada",InvAjust!$K$9:$K$6009,O$71,InvAjust!$F$9:$F$6009,AnCompar!$C$13)-SUMIFS(InvAjust!$H$9:$H$6009,InvAjust!$C$9:$C$6009,"Saída",InvAjust!$K$9:$K$6009,O$71,InvAjust!$F$9:$F$6009,AnCompar!$C$13))),"")</f>
        <v>0</v>
      </c>
      <c r="P66" s="135">
        <f>SUM(D66:O66)</f>
        <v>0</v>
      </c>
    </row>
    <row r="67" spans="3:16" ht="18.95" hidden="1" customHeight="1" x14ac:dyDescent="0.25">
      <c r="C67" s="136" t="s">
        <v>147</v>
      </c>
      <c r="D67" s="134">
        <f>D63+D64-D65+D66</f>
        <v>245</v>
      </c>
      <c r="E67" s="134">
        <f t="shared" ref="E67" si="3">E63+E64-E65+E66</f>
        <v>245</v>
      </c>
      <c r="F67" s="134">
        <f t="shared" ref="F67" si="4">F63+F64-F65+F66</f>
        <v>655</v>
      </c>
      <c r="G67" s="134">
        <f t="shared" ref="G67" si="5">G63+G64-G65+G66</f>
        <v>805</v>
      </c>
      <c r="H67" s="134">
        <f t="shared" ref="H67" si="6">H63+H64-H65+H66</f>
        <v>965</v>
      </c>
      <c r="I67" s="134">
        <f t="shared" ref="I67" si="7">I63+I64-I65+I66</f>
        <v>1075</v>
      </c>
      <c r="J67" s="134">
        <f t="shared" ref="J67" si="8">J63+J64-J65+J66</f>
        <v>375</v>
      </c>
      <c r="K67" s="134">
        <f t="shared" ref="K67" si="9">K63+K64-K65+K66</f>
        <v>525</v>
      </c>
      <c r="L67" s="134">
        <f t="shared" ref="L67" si="10">L63+L64-L65+L66</f>
        <v>125</v>
      </c>
      <c r="M67" s="134">
        <f t="shared" ref="M67" si="11">M63+M64-M65+M66</f>
        <v>375</v>
      </c>
      <c r="N67" s="134">
        <f t="shared" ref="N67" si="12">N63+N64-N65+N66</f>
        <v>225</v>
      </c>
      <c r="O67" s="134">
        <f t="shared" ref="O67" si="13">O63+O64-O65+O66</f>
        <v>195</v>
      </c>
      <c r="P67" s="135">
        <f>O67</f>
        <v>195</v>
      </c>
    </row>
    <row r="68" spans="3:16" ht="18.95" hidden="1" customHeight="1" x14ac:dyDescent="0.25"/>
    <row r="69" spans="3:16" ht="18.95" hidden="1" customHeight="1" x14ac:dyDescent="0.25"/>
    <row r="70" spans="3:16" ht="18.95" hidden="1" customHeight="1" x14ac:dyDescent="0.25"/>
    <row r="71" spans="3:16" ht="18.95" hidden="1" customHeight="1" x14ac:dyDescent="0.25">
      <c r="D71" s="72">
        <v>1</v>
      </c>
      <c r="E71" s="72">
        <v>2</v>
      </c>
      <c r="F71" s="72">
        <v>3</v>
      </c>
      <c r="G71" s="72">
        <v>4</v>
      </c>
      <c r="H71" s="72">
        <v>5</v>
      </c>
      <c r="I71" s="72">
        <v>6</v>
      </c>
      <c r="J71" s="72">
        <v>7</v>
      </c>
      <c r="K71" s="72">
        <v>8</v>
      </c>
      <c r="L71" s="72">
        <v>9</v>
      </c>
      <c r="M71" s="72">
        <v>10</v>
      </c>
      <c r="N71" s="72">
        <v>11</v>
      </c>
      <c r="O71" s="72">
        <v>12</v>
      </c>
    </row>
    <row r="72" spans="3:16" ht="18.95" hidden="1" customHeight="1" x14ac:dyDescent="0.25"/>
    <row r="73" spans="3:16" ht="18.95" hidden="1" customHeight="1" x14ac:dyDescent="0.25"/>
    <row r="74" spans="3:16" ht="18.95" hidden="1" customHeight="1" x14ac:dyDescent="0.25"/>
    <row r="75" spans="3:16" ht="18.95" hidden="1" customHeight="1" x14ac:dyDescent="0.25"/>
    <row r="76" spans="3:16" ht="18.95" hidden="1" customHeight="1" x14ac:dyDescent="0.25"/>
    <row r="77" spans="3:16" ht="18.95" hidden="1" customHeight="1" x14ac:dyDescent="0.25"/>
    <row r="78" spans="3:16" ht="18.95" hidden="1" customHeight="1" x14ac:dyDescent="0.25"/>
    <row r="79" spans="3:16" ht="18.95" hidden="1" customHeight="1" x14ac:dyDescent="0.25"/>
    <row r="80" spans="3:16" ht="18.95" hidden="1" customHeight="1" x14ac:dyDescent="0.25"/>
    <row r="81" ht="18.95" hidden="1" customHeight="1" x14ac:dyDescent="0.25"/>
    <row r="82" ht="18.95" hidden="1" customHeight="1" x14ac:dyDescent="0.25"/>
    <row r="83" ht="18.95" hidden="1" customHeight="1" x14ac:dyDescent="0.25"/>
    <row r="84" ht="18.95" hidden="1" customHeight="1" x14ac:dyDescent="0.25"/>
    <row r="85" ht="18.95" hidden="1" customHeight="1" x14ac:dyDescent="0.25"/>
    <row r="86" ht="18.95" hidden="1" customHeight="1" x14ac:dyDescent="0.25"/>
    <row r="87" ht="18.95" hidden="1" customHeight="1" x14ac:dyDescent="0.25"/>
    <row r="88" ht="18.95" hidden="1" customHeight="1" x14ac:dyDescent="0.25"/>
    <row r="89" ht="18.95" hidden="1" customHeight="1" x14ac:dyDescent="0.25"/>
    <row r="90" ht="18.95" hidden="1" customHeight="1" x14ac:dyDescent="0.25"/>
    <row r="91" ht="18.95" hidden="1" customHeight="1" x14ac:dyDescent="0.25"/>
    <row r="92" ht="18.95" hidden="1" customHeight="1" x14ac:dyDescent="0.25"/>
    <row r="93" ht="18.95" hidden="1" customHeight="1" x14ac:dyDescent="0.25"/>
    <row r="94" ht="18.95" hidden="1" customHeight="1" x14ac:dyDescent="0.25"/>
    <row r="95" ht="18.95" hidden="1" customHeight="1" x14ac:dyDescent="0.25"/>
    <row r="96" ht="18.95" hidden="1" customHeight="1" x14ac:dyDescent="0.25"/>
    <row r="97" ht="18.95" hidden="1" customHeight="1" x14ac:dyDescent="0.25"/>
    <row r="98" ht="18.95" hidden="1" customHeight="1" x14ac:dyDescent="0.25"/>
    <row r="99" ht="18.95" hidden="1" customHeight="1" x14ac:dyDescent="0.25"/>
    <row r="100" ht="18.95" hidden="1" customHeight="1" x14ac:dyDescent="0.25"/>
    <row r="101" ht="18.95" hidden="1" customHeight="1" x14ac:dyDescent="0.25"/>
    <row r="102" ht="18.95" hidden="1" customHeight="1" x14ac:dyDescent="0.25"/>
    <row r="103" ht="18.95" hidden="1" customHeight="1" x14ac:dyDescent="0.25"/>
    <row r="104" ht="18.95" hidden="1" customHeight="1" x14ac:dyDescent="0.25"/>
    <row r="105" ht="18.95" hidden="1" customHeight="1" x14ac:dyDescent="0.25"/>
    <row r="106" ht="18.95" hidden="1" customHeight="1" x14ac:dyDescent="0.25"/>
    <row r="107" ht="18.95" hidden="1" customHeight="1" x14ac:dyDescent="0.25"/>
    <row r="108" ht="18.95" hidden="1" customHeight="1" x14ac:dyDescent="0.25"/>
    <row r="109" ht="18.95" hidden="1" customHeight="1" x14ac:dyDescent="0.25"/>
    <row r="110" ht="18.95" hidden="1" customHeight="1" x14ac:dyDescent="0.25"/>
    <row r="111" ht="18.95" hidden="1" customHeight="1" x14ac:dyDescent="0.25"/>
    <row r="112" ht="18.95" hidden="1" customHeight="1" x14ac:dyDescent="0.25"/>
    <row r="113" ht="18.95" hidden="1" customHeight="1" x14ac:dyDescent="0.25"/>
    <row r="114" ht="18.95" hidden="1" customHeight="1" x14ac:dyDescent="0.25"/>
    <row r="115" ht="18.95" hidden="1" customHeight="1" x14ac:dyDescent="0.25"/>
    <row r="116" ht="18.95" hidden="1" customHeight="1" x14ac:dyDescent="0.25"/>
    <row r="117" ht="18.95" hidden="1" customHeight="1" x14ac:dyDescent="0.25"/>
    <row r="118" ht="18.95" hidden="1" customHeight="1" x14ac:dyDescent="0.25"/>
    <row r="119" ht="18.95" hidden="1" customHeight="1" x14ac:dyDescent="0.25"/>
    <row r="120" ht="18.95" hidden="1" customHeight="1" x14ac:dyDescent="0.25"/>
    <row r="121" ht="18.95" hidden="1" customHeight="1" x14ac:dyDescent="0.25"/>
    <row r="122" ht="18.95" hidden="1" customHeight="1" x14ac:dyDescent="0.25"/>
    <row r="123" ht="18.95" hidden="1" customHeight="1" x14ac:dyDescent="0.25"/>
    <row r="124" ht="18.95" hidden="1" customHeight="1" x14ac:dyDescent="0.25"/>
    <row r="125" ht="18.95" hidden="1" customHeight="1" x14ac:dyDescent="0.25"/>
    <row r="126" ht="18.95" hidden="1" customHeight="1" x14ac:dyDescent="0.25"/>
    <row r="127" ht="18.95" hidden="1" customHeight="1" x14ac:dyDescent="0.25"/>
    <row r="128" ht="18.95" hidden="1" customHeight="1" x14ac:dyDescent="0.25"/>
    <row r="129" ht="18.95" hidden="1" customHeight="1" x14ac:dyDescent="0.25"/>
    <row r="130" ht="18.95" hidden="1" customHeight="1" x14ac:dyDescent="0.25"/>
    <row r="131" ht="18.95" hidden="1" customHeight="1" x14ac:dyDescent="0.25"/>
    <row r="132" ht="18.95" hidden="1" customHeight="1" x14ac:dyDescent="0.25"/>
    <row r="133" ht="18.95" hidden="1" customHeight="1" x14ac:dyDescent="0.25"/>
    <row r="134" ht="18.95" hidden="1" customHeight="1" x14ac:dyDescent="0.25"/>
    <row r="135" ht="18.95" hidden="1" customHeight="1" x14ac:dyDescent="0.25"/>
    <row r="136" ht="18.95" hidden="1" customHeight="1" x14ac:dyDescent="0.25"/>
    <row r="137" ht="18.95" hidden="1" customHeight="1" x14ac:dyDescent="0.25"/>
    <row r="138" ht="18.95" hidden="1" customHeight="1" x14ac:dyDescent="0.25"/>
    <row r="139" ht="18.95" hidden="1" customHeight="1" x14ac:dyDescent="0.25"/>
    <row r="140" ht="18.95" hidden="1" customHeight="1" x14ac:dyDescent="0.25"/>
    <row r="141" ht="18.95" hidden="1" customHeight="1" x14ac:dyDescent="0.25"/>
    <row r="142" ht="18.95" hidden="1" customHeight="1" x14ac:dyDescent="0.25"/>
    <row r="143" ht="18.95" hidden="1" customHeight="1" x14ac:dyDescent="0.25"/>
    <row r="144" ht="18.95" hidden="1" customHeight="1" x14ac:dyDescent="0.25"/>
    <row r="145" ht="18.95" hidden="1" customHeight="1" x14ac:dyDescent="0.25"/>
    <row r="146" ht="18.95" hidden="1" customHeight="1" x14ac:dyDescent="0.25"/>
    <row r="147" ht="18.95" hidden="1" customHeight="1" x14ac:dyDescent="0.25"/>
    <row r="148" ht="18.95" hidden="1" customHeight="1" x14ac:dyDescent="0.25"/>
    <row r="149" ht="18.95" hidden="1" customHeight="1" x14ac:dyDescent="0.25"/>
    <row r="150" ht="18.95" hidden="1" customHeight="1" x14ac:dyDescent="0.25"/>
    <row r="151" ht="18.95" hidden="1" customHeight="1" x14ac:dyDescent="0.25"/>
    <row r="152" ht="18.95" hidden="1" customHeight="1" x14ac:dyDescent="0.25"/>
    <row r="153" ht="18.95" hidden="1" customHeight="1" x14ac:dyDescent="0.25"/>
    <row r="154" ht="18.95" hidden="1" customHeight="1" x14ac:dyDescent="0.25"/>
    <row r="155" ht="18.95" hidden="1" customHeight="1" x14ac:dyDescent="0.25"/>
    <row r="156" ht="18.95" hidden="1" customHeight="1" x14ac:dyDescent="0.25"/>
    <row r="157" ht="18.95" hidden="1" customHeight="1" x14ac:dyDescent="0.25"/>
    <row r="158" ht="18.95" hidden="1" customHeight="1" x14ac:dyDescent="0.25"/>
    <row r="159" ht="18.95" hidden="1" customHeight="1" x14ac:dyDescent="0.25"/>
    <row r="160" ht="18.95" hidden="1" customHeight="1" x14ac:dyDescent="0.25"/>
    <row r="161" ht="18.95" hidden="1" customHeight="1" x14ac:dyDescent="0.25"/>
    <row r="162" ht="18.95" hidden="1" customHeight="1" x14ac:dyDescent="0.25"/>
    <row r="163" ht="18.95" hidden="1" customHeight="1" x14ac:dyDescent="0.25"/>
    <row r="164" ht="18.95" hidden="1" customHeight="1" x14ac:dyDescent="0.25"/>
    <row r="165" ht="18.95" hidden="1" customHeight="1" x14ac:dyDescent="0.25"/>
    <row r="166" ht="18.95" hidden="1" customHeight="1" x14ac:dyDescent="0.25"/>
    <row r="167" ht="18.95" hidden="1" customHeight="1" x14ac:dyDescent="0.25"/>
    <row r="168" ht="18.95" hidden="1" customHeight="1" x14ac:dyDescent="0.25"/>
    <row r="169" ht="18.95" hidden="1" customHeight="1" x14ac:dyDescent="0.25"/>
    <row r="170" ht="18.95" hidden="1" customHeight="1" x14ac:dyDescent="0.25"/>
    <row r="171" ht="18.95" hidden="1" customHeight="1" x14ac:dyDescent="0.25"/>
    <row r="172" ht="18.95" hidden="1" customHeight="1" x14ac:dyDescent="0.25"/>
    <row r="173" ht="18.95" hidden="1" customHeight="1" x14ac:dyDescent="0.25"/>
    <row r="174" ht="18.95" hidden="1" customHeight="1" x14ac:dyDescent="0.25"/>
    <row r="175" ht="18.95" hidden="1" customHeight="1" x14ac:dyDescent="0.25"/>
    <row r="176" ht="18.95" hidden="1" customHeight="1" x14ac:dyDescent="0.25"/>
    <row r="177" ht="18.95" hidden="1" customHeight="1" x14ac:dyDescent="0.25"/>
    <row r="178" ht="18.95" hidden="1" customHeight="1" x14ac:dyDescent="0.25"/>
    <row r="179" ht="18.95" hidden="1" customHeight="1" x14ac:dyDescent="0.25"/>
    <row r="180" ht="18.95" hidden="1" customHeight="1" x14ac:dyDescent="0.25"/>
    <row r="181" ht="18.95" hidden="1" customHeight="1" x14ac:dyDescent="0.25"/>
    <row r="182" ht="18.95" hidden="1" customHeight="1" x14ac:dyDescent="0.25"/>
    <row r="183" ht="18.95" hidden="1" customHeight="1" x14ac:dyDescent="0.25"/>
    <row r="184" ht="18.95" hidden="1" customHeight="1" x14ac:dyDescent="0.25"/>
    <row r="185" ht="18.95" hidden="1" customHeight="1" x14ac:dyDescent="0.25"/>
    <row r="186" ht="18.95" hidden="1" customHeight="1" x14ac:dyDescent="0.25"/>
    <row r="187" ht="18.95" hidden="1" customHeight="1" x14ac:dyDescent="0.25"/>
    <row r="188" ht="18.95" hidden="1" customHeight="1" x14ac:dyDescent="0.25"/>
    <row r="189" ht="18.95" hidden="1" customHeight="1" x14ac:dyDescent="0.25"/>
    <row r="190" ht="18.95" hidden="1" customHeight="1" x14ac:dyDescent="0.25"/>
    <row r="191" ht="18.95" hidden="1" customHeight="1" x14ac:dyDescent="0.25"/>
    <row r="192" ht="18.95" hidden="1" customHeight="1" x14ac:dyDescent="0.25"/>
    <row r="193" ht="18.95" hidden="1" customHeight="1" x14ac:dyDescent="0.25"/>
    <row r="194" ht="18.95" hidden="1" customHeight="1" x14ac:dyDescent="0.25"/>
    <row r="195" ht="18.95" hidden="1" customHeight="1" x14ac:dyDescent="0.25"/>
    <row r="196" ht="18.95" hidden="1" customHeight="1" x14ac:dyDescent="0.25"/>
    <row r="197" ht="18.95" hidden="1" customHeight="1" x14ac:dyDescent="0.25"/>
    <row r="198" ht="18.95" hidden="1" customHeight="1" x14ac:dyDescent="0.25"/>
    <row r="199" ht="18.95" hidden="1" customHeight="1" x14ac:dyDescent="0.25"/>
    <row r="200" ht="18.95" hidden="1" customHeight="1" x14ac:dyDescent="0.25"/>
    <row r="201" ht="18.95" hidden="1" customHeight="1" x14ac:dyDescent="0.25"/>
    <row r="202" ht="18.95" hidden="1" customHeight="1" x14ac:dyDescent="0.25"/>
    <row r="203" ht="18.95" hidden="1" customHeight="1" x14ac:dyDescent="0.25"/>
    <row r="204" ht="18.95" hidden="1" customHeight="1" x14ac:dyDescent="0.25"/>
    <row r="205" ht="18.95" hidden="1" customHeight="1" x14ac:dyDescent="0.25"/>
    <row r="206" ht="18.95" hidden="1" customHeight="1" x14ac:dyDescent="0.25"/>
    <row r="207" ht="18.95" hidden="1" customHeight="1" x14ac:dyDescent="0.25"/>
    <row r="208" ht="18.95" hidden="1" customHeight="1" x14ac:dyDescent="0.25"/>
    <row r="209" ht="18.95" hidden="1" customHeight="1" x14ac:dyDescent="0.25"/>
    <row r="210" ht="18.95" hidden="1" customHeight="1" x14ac:dyDescent="0.25"/>
    <row r="211" ht="18.95" hidden="1" customHeight="1" x14ac:dyDescent="0.25"/>
    <row r="212" ht="18.95" hidden="1" customHeight="1" x14ac:dyDescent="0.25"/>
    <row r="213" ht="18.95" hidden="1" customHeight="1" x14ac:dyDescent="0.25"/>
    <row r="214" ht="18.95" hidden="1" customHeight="1" x14ac:dyDescent="0.25"/>
    <row r="215" ht="18.95" hidden="1" customHeight="1" x14ac:dyDescent="0.25"/>
    <row r="216" ht="18.95" hidden="1" customHeight="1" x14ac:dyDescent="0.25"/>
    <row r="217" ht="18.95" hidden="1" customHeight="1" x14ac:dyDescent="0.25"/>
    <row r="218" ht="18.95" hidden="1" customHeight="1" x14ac:dyDescent="0.25"/>
    <row r="219" ht="18.95" hidden="1" customHeight="1" x14ac:dyDescent="0.25"/>
    <row r="220" ht="18.95" hidden="1" customHeight="1" x14ac:dyDescent="0.25"/>
    <row r="221" ht="18.95" hidden="1" customHeight="1" x14ac:dyDescent="0.25"/>
    <row r="222" ht="18.95" hidden="1" customHeight="1" x14ac:dyDescent="0.25"/>
    <row r="223" ht="18.95" hidden="1" customHeight="1" x14ac:dyDescent="0.25"/>
    <row r="224" ht="18.95" hidden="1" customHeight="1" x14ac:dyDescent="0.25"/>
    <row r="225" ht="18.95" hidden="1" customHeight="1" x14ac:dyDescent="0.25"/>
    <row r="226" ht="18.95" hidden="1" customHeight="1" x14ac:dyDescent="0.25"/>
    <row r="227" ht="18.95" hidden="1" customHeight="1" x14ac:dyDescent="0.25"/>
    <row r="228" ht="18.95" hidden="1" customHeight="1" x14ac:dyDescent="0.25"/>
    <row r="229" ht="18.95" hidden="1" customHeight="1" x14ac:dyDescent="0.25"/>
    <row r="230" ht="18.95" hidden="1" customHeight="1" x14ac:dyDescent="0.25"/>
    <row r="231" ht="18.95" hidden="1" customHeight="1" x14ac:dyDescent="0.25"/>
    <row r="232" ht="18.95" hidden="1" customHeight="1" x14ac:dyDescent="0.25"/>
    <row r="233" ht="18.95" hidden="1" customHeight="1" x14ac:dyDescent="0.25"/>
    <row r="234" ht="18.95" hidden="1" customHeight="1" x14ac:dyDescent="0.25"/>
    <row r="235" ht="18.95" hidden="1" customHeight="1" x14ac:dyDescent="0.25"/>
    <row r="236" ht="18.95" hidden="1" customHeight="1" x14ac:dyDescent="0.25"/>
    <row r="237" ht="18.95" hidden="1" customHeight="1" x14ac:dyDescent="0.25"/>
    <row r="238" ht="18.95" hidden="1" customHeight="1" x14ac:dyDescent="0.25"/>
    <row r="239" ht="18.95" hidden="1" customHeight="1" x14ac:dyDescent="0.25"/>
    <row r="240" ht="18.95" hidden="1" customHeight="1" x14ac:dyDescent="0.25"/>
    <row r="241" ht="18.95" hidden="1" customHeight="1" x14ac:dyDescent="0.25"/>
    <row r="242" ht="18.95" hidden="1" customHeight="1" x14ac:dyDescent="0.25"/>
    <row r="243" ht="18.95" hidden="1" customHeight="1" x14ac:dyDescent="0.25"/>
    <row r="244" ht="18.95" hidden="1" customHeight="1" x14ac:dyDescent="0.25"/>
    <row r="245" ht="18.95" hidden="1" customHeight="1" x14ac:dyDescent="0.25"/>
    <row r="246" ht="18.95" hidden="1" customHeight="1" x14ac:dyDescent="0.25"/>
    <row r="247" ht="18.95" hidden="1" customHeight="1" x14ac:dyDescent="0.25"/>
    <row r="248" ht="18.95" hidden="1" customHeight="1" x14ac:dyDescent="0.25"/>
    <row r="249" ht="18.95" hidden="1" customHeight="1" x14ac:dyDescent="0.25"/>
    <row r="250" ht="18.95" hidden="1" customHeight="1" x14ac:dyDescent="0.25"/>
    <row r="251" ht="18.95" hidden="1" customHeight="1" x14ac:dyDescent="0.25"/>
    <row r="252" ht="18.95" hidden="1" customHeight="1" x14ac:dyDescent="0.25"/>
    <row r="253" ht="18.95" hidden="1" customHeight="1" x14ac:dyDescent="0.25"/>
    <row r="254" ht="18.95" hidden="1" customHeight="1" x14ac:dyDescent="0.25"/>
    <row r="255" ht="18.95" hidden="1" customHeight="1" x14ac:dyDescent="0.25"/>
    <row r="256" ht="18.95" hidden="1" customHeight="1" x14ac:dyDescent="0.25"/>
    <row r="257" ht="18.95" hidden="1" customHeight="1" x14ac:dyDescent="0.25"/>
    <row r="258" ht="18.95" hidden="1" customHeight="1" x14ac:dyDescent="0.25"/>
    <row r="259" ht="18.95" hidden="1" customHeight="1" x14ac:dyDescent="0.25"/>
    <row r="260" ht="18.95" hidden="1" customHeight="1" x14ac:dyDescent="0.25"/>
    <row r="261" ht="18.95" hidden="1" customHeight="1" x14ac:dyDescent="0.25"/>
    <row r="262" ht="18.95" hidden="1" customHeight="1" x14ac:dyDescent="0.25"/>
    <row r="263" ht="18.95" hidden="1" customHeight="1" x14ac:dyDescent="0.25"/>
    <row r="264" ht="18.95" hidden="1" customHeight="1" x14ac:dyDescent="0.25"/>
    <row r="265" ht="18.95" hidden="1" customHeight="1" x14ac:dyDescent="0.25"/>
    <row r="266" ht="18.95" hidden="1" customHeight="1" x14ac:dyDescent="0.25"/>
    <row r="267" ht="18.95" hidden="1" customHeight="1" x14ac:dyDescent="0.25"/>
    <row r="268" ht="18.95" hidden="1" customHeight="1" x14ac:dyDescent="0.25"/>
    <row r="269" ht="18.95" hidden="1" customHeight="1" x14ac:dyDescent="0.25"/>
    <row r="270" ht="18.95" hidden="1" customHeight="1" x14ac:dyDescent="0.25"/>
    <row r="271" ht="18.95" hidden="1" customHeight="1" x14ac:dyDescent="0.25"/>
    <row r="272" ht="18.95" hidden="1" customHeight="1" x14ac:dyDescent="0.25"/>
    <row r="273" ht="18.95" hidden="1" customHeight="1" x14ac:dyDescent="0.25"/>
    <row r="274" ht="18.95" hidden="1" customHeight="1" x14ac:dyDescent="0.25"/>
    <row r="275" ht="18.95" hidden="1" customHeight="1" x14ac:dyDescent="0.25"/>
    <row r="276" ht="18.95" hidden="1" customHeight="1" x14ac:dyDescent="0.25"/>
    <row r="277" ht="18.95" hidden="1" customHeight="1" x14ac:dyDescent="0.25"/>
    <row r="278" ht="18.95" hidden="1" customHeight="1" x14ac:dyDescent="0.25"/>
    <row r="279" ht="18.95" hidden="1" customHeight="1" x14ac:dyDescent="0.25"/>
    <row r="280" ht="18.95" hidden="1" customHeight="1" x14ac:dyDescent="0.25"/>
    <row r="281" ht="18.95" hidden="1" customHeight="1" x14ac:dyDescent="0.25"/>
    <row r="282" ht="18.95" hidden="1" customHeight="1" x14ac:dyDescent="0.25"/>
    <row r="283" ht="18.95" hidden="1" customHeight="1" x14ac:dyDescent="0.25"/>
    <row r="284" ht="18.95" hidden="1" customHeight="1" x14ac:dyDescent="0.25"/>
    <row r="285" ht="18.95" hidden="1" customHeight="1" x14ac:dyDescent="0.25"/>
    <row r="286" ht="18.95" hidden="1" customHeight="1" x14ac:dyDescent="0.25"/>
    <row r="287" ht="18.95" hidden="1" customHeight="1" x14ac:dyDescent="0.25"/>
    <row r="288" ht="18.95" hidden="1" customHeight="1" x14ac:dyDescent="0.25"/>
    <row r="289" ht="18.95" hidden="1" customHeight="1" x14ac:dyDescent="0.25"/>
    <row r="290" ht="18.95" hidden="1" customHeight="1" x14ac:dyDescent="0.25"/>
    <row r="291" ht="18.95" hidden="1" customHeight="1" x14ac:dyDescent="0.25"/>
    <row r="292" ht="18.95" hidden="1" customHeight="1" x14ac:dyDescent="0.25"/>
    <row r="293" ht="18.95" hidden="1" customHeight="1" x14ac:dyDescent="0.25"/>
    <row r="294" ht="18.95" hidden="1" customHeight="1" x14ac:dyDescent="0.25"/>
    <row r="295" ht="18.95" hidden="1" customHeight="1" x14ac:dyDescent="0.25"/>
    <row r="296" ht="18.95" hidden="1" customHeight="1" x14ac:dyDescent="0.25"/>
    <row r="297" ht="18.95" hidden="1" customHeight="1" x14ac:dyDescent="0.25"/>
    <row r="298" ht="18.95" hidden="1" customHeight="1" x14ac:dyDescent="0.25"/>
    <row r="299" ht="18.95" hidden="1" customHeight="1" x14ac:dyDescent="0.25"/>
    <row r="300" ht="18.95" hidden="1" customHeight="1" x14ac:dyDescent="0.25"/>
    <row r="301" ht="18.95" hidden="1" customHeight="1" x14ac:dyDescent="0.25"/>
    <row r="302" ht="18.95" hidden="1" customHeight="1" x14ac:dyDescent="0.25"/>
    <row r="303" ht="18.95" hidden="1" customHeight="1" x14ac:dyDescent="0.25"/>
    <row r="304" ht="18.95" hidden="1" customHeight="1" x14ac:dyDescent="0.25"/>
    <row r="305" ht="18.95" hidden="1" customHeight="1" x14ac:dyDescent="0.25"/>
    <row r="306" ht="18.95" hidden="1" customHeight="1" x14ac:dyDescent="0.25"/>
    <row r="307" ht="18.95" hidden="1" customHeight="1" x14ac:dyDescent="0.25"/>
    <row r="308" ht="18.95" hidden="1" customHeight="1" x14ac:dyDescent="0.25"/>
    <row r="309" ht="18.95" hidden="1" customHeight="1" x14ac:dyDescent="0.25"/>
    <row r="310" ht="18.95" hidden="1" customHeight="1" x14ac:dyDescent="0.25"/>
    <row r="311" ht="18.95" hidden="1" customHeight="1" x14ac:dyDescent="0.25"/>
    <row r="312" ht="18.95" hidden="1" customHeight="1" x14ac:dyDescent="0.25"/>
    <row r="313" ht="18.95" hidden="1" customHeight="1" x14ac:dyDescent="0.25"/>
    <row r="314" ht="18.95" hidden="1" customHeight="1" x14ac:dyDescent="0.25"/>
    <row r="315" ht="18.95" hidden="1" customHeight="1" x14ac:dyDescent="0.25"/>
    <row r="316" ht="18.95" hidden="1" customHeight="1" x14ac:dyDescent="0.25"/>
    <row r="317" ht="18.95" hidden="1" customHeight="1" x14ac:dyDescent="0.25"/>
    <row r="318" ht="18.95" hidden="1" customHeight="1" x14ac:dyDescent="0.25"/>
    <row r="319" ht="18.95" hidden="1" customHeight="1" x14ac:dyDescent="0.25"/>
    <row r="320" ht="18.95" hidden="1" customHeight="1" x14ac:dyDescent="0.25"/>
    <row r="321" ht="18.95" hidden="1" customHeight="1" x14ac:dyDescent="0.25"/>
    <row r="322" ht="18.95" hidden="1" customHeight="1" x14ac:dyDescent="0.25"/>
    <row r="323" ht="18.95" hidden="1" customHeight="1" x14ac:dyDescent="0.25"/>
    <row r="324" ht="18.95" hidden="1" customHeight="1" x14ac:dyDescent="0.25"/>
    <row r="325" ht="18.95" hidden="1" customHeight="1" x14ac:dyDescent="0.25"/>
    <row r="326" ht="18.95" hidden="1" customHeight="1" x14ac:dyDescent="0.25"/>
    <row r="327" ht="18.95" hidden="1" customHeight="1" x14ac:dyDescent="0.25"/>
    <row r="328" ht="18.95" hidden="1" customHeight="1" x14ac:dyDescent="0.25"/>
    <row r="329" ht="18.95" hidden="1" customHeight="1" x14ac:dyDescent="0.25"/>
    <row r="330" ht="18.95" hidden="1" customHeight="1" x14ac:dyDescent="0.25"/>
    <row r="331" ht="18.95" hidden="1" customHeight="1" x14ac:dyDescent="0.25"/>
    <row r="332" ht="18.95" hidden="1" customHeight="1" x14ac:dyDescent="0.25"/>
    <row r="333" ht="18.95" hidden="1" customHeight="1" x14ac:dyDescent="0.25"/>
    <row r="334" ht="18.95" hidden="1" customHeight="1" x14ac:dyDescent="0.25"/>
    <row r="335" ht="18.95" hidden="1" customHeight="1" x14ac:dyDescent="0.25"/>
    <row r="336" ht="18.95" hidden="1" customHeight="1" x14ac:dyDescent="0.25"/>
    <row r="337" ht="18.95" hidden="1" customHeight="1" x14ac:dyDescent="0.25"/>
    <row r="338" ht="18.95" hidden="1" customHeight="1" x14ac:dyDescent="0.25"/>
    <row r="339" ht="18.95" hidden="1" customHeight="1" x14ac:dyDescent="0.25"/>
    <row r="340" ht="18.95" hidden="1" customHeight="1" x14ac:dyDescent="0.25"/>
    <row r="341" ht="18.95" hidden="1" customHeight="1" x14ac:dyDescent="0.25"/>
    <row r="342" ht="18.95" hidden="1" customHeight="1" x14ac:dyDescent="0.25"/>
    <row r="343" ht="18.95" hidden="1" customHeight="1" x14ac:dyDescent="0.25"/>
    <row r="344" ht="18.95" hidden="1" customHeight="1" x14ac:dyDescent="0.25"/>
    <row r="345" ht="18.95" hidden="1" customHeight="1" x14ac:dyDescent="0.25"/>
    <row r="346" ht="18.95" hidden="1" customHeight="1" x14ac:dyDescent="0.25"/>
    <row r="347" ht="18.95" hidden="1" customHeight="1" x14ac:dyDescent="0.25"/>
    <row r="348" ht="18.95" hidden="1" customHeight="1" x14ac:dyDescent="0.25"/>
    <row r="349" ht="18.95" hidden="1" customHeight="1" x14ac:dyDescent="0.25"/>
    <row r="350" ht="18.95" hidden="1" customHeight="1" x14ac:dyDescent="0.25"/>
    <row r="351" ht="18.95" hidden="1" customHeight="1" x14ac:dyDescent="0.25"/>
    <row r="352" ht="18.95" hidden="1" customHeight="1" x14ac:dyDescent="0.25"/>
    <row r="353" ht="18.95" hidden="1" customHeight="1" x14ac:dyDescent="0.25"/>
    <row r="354" ht="18.95" hidden="1" customHeight="1" x14ac:dyDescent="0.25"/>
    <row r="355" ht="18.95" hidden="1" customHeight="1" x14ac:dyDescent="0.25"/>
    <row r="356" ht="18.95" hidden="1" customHeight="1" x14ac:dyDescent="0.25"/>
    <row r="357" ht="18.95" hidden="1" customHeight="1" x14ac:dyDescent="0.25"/>
    <row r="358" ht="18.95" hidden="1" customHeight="1" x14ac:dyDescent="0.25"/>
    <row r="359" ht="18.95" hidden="1" customHeight="1" x14ac:dyDescent="0.25"/>
    <row r="360" ht="18.95" hidden="1" customHeight="1" x14ac:dyDescent="0.25"/>
    <row r="361" ht="18.95" hidden="1" customHeight="1" x14ac:dyDescent="0.25"/>
    <row r="362" ht="18.95" hidden="1" customHeight="1" x14ac:dyDescent="0.25"/>
    <row r="363" ht="18.95" hidden="1" customHeight="1" x14ac:dyDescent="0.25"/>
    <row r="364" ht="18.95" hidden="1" customHeight="1" x14ac:dyDescent="0.25"/>
    <row r="365" ht="18.95" hidden="1" customHeight="1" x14ac:dyDescent="0.25"/>
    <row r="366" ht="18.95" hidden="1" customHeight="1" x14ac:dyDescent="0.25"/>
    <row r="367" ht="18.95" hidden="1" customHeight="1" x14ac:dyDescent="0.25"/>
    <row r="368" ht="18.95" hidden="1" customHeight="1" x14ac:dyDescent="0.25"/>
    <row r="369" ht="18.95" hidden="1" customHeight="1" x14ac:dyDescent="0.25"/>
    <row r="370" ht="18.95" hidden="1" customHeight="1" x14ac:dyDescent="0.25"/>
    <row r="371" ht="18.95" hidden="1" customHeight="1" x14ac:dyDescent="0.25"/>
    <row r="372" ht="18.95" hidden="1" customHeight="1" x14ac:dyDescent="0.25"/>
    <row r="373" ht="18.95" hidden="1" customHeight="1" x14ac:dyDescent="0.25"/>
    <row r="374" ht="18.95" hidden="1" customHeight="1" x14ac:dyDescent="0.25"/>
    <row r="375" ht="18.95" hidden="1" customHeight="1" x14ac:dyDescent="0.25"/>
    <row r="376" ht="18.95" hidden="1" customHeight="1" x14ac:dyDescent="0.25"/>
    <row r="377" ht="18.95" hidden="1" customHeight="1" x14ac:dyDescent="0.25"/>
    <row r="378" ht="18.95" hidden="1" customHeight="1" x14ac:dyDescent="0.25"/>
    <row r="379" ht="18.95" hidden="1" customHeight="1" x14ac:dyDescent="0.25"/>
    <row r="380" ht="18.95" hidden="1" customHeight="1" x14ac:dyDescent="0.25"/>
    <row r="381" ht="18.95" hidden="1" customHeight="1" x14ac:dyDescent="0.25"/>
    <row r="382" ht="18.95" hidden="1" customHeight="1" x14ac:dyDescent="0.25"/>
    <row r="383" ht="18.95" hidden="1" customHeight="1" x14ac:dyDescent="0.25"/>
    <row r="384" ht="18.95" hidden="1" customHeight="1" x14ac:dyDescent="0.25"/>
    <row r="385" ht="18.95" hidden="1" customHeight="1" x14ac:dyDescent="0.25"/>
    <row r="386" ht="18.95" hidden="1" customHeight="1" x14ac:dyDescent="0.25"/>
    <row r="387" ht="18.95" hidden="1" customHeight="1" x14ac:dyDescent="0.25"/>
    <row r="388" ht="18.95" hidden="1" customHeight="1" x14ac:dyDescent="0.25"/>
    <row r="389" ht="18.95" hidden="1" customHeight="1" x14ac:dyDescent="0.25"/>
    <row r="390" ht="18.95" hidden="1" customHeight="1" x14ac:dyDescent="0.25"/>
    <row r="391" ht="18.95" hidden="1" customHeight="1" x14ac:dyDescent="0.25"/>
    <row r="392" ht="18.95" hidden="1" customHeight="1" x14ac:dyDescent="0.25"/>
    <row r="393" ht="18.95" hidden="1" customHeight="1" x14ac:dyDescent="0.25"/>
    <row r="394" ht="18.95" hidden="1" customHeight="1" x14ac:dyDescent="0.25"/>
    <row r="395" ht="18.95" hidden="1" customHeight="1" x14ac:dyDescent="0.25"/>
    <row r="396" ht="18.95" hidden="1" customHeight="1" x14ac:dyDescent="0.25"/>
    <row r="397" ht="18.95" hidden="1" customHeight="1" x14ac:dyDescent="0.25"/>
    <row r="398" ht="18.95" hidden="1" customHeight="1" x14ac:dyDescent="0.25"/>
    <row r="399" ht="18.95" hidden="1" customHeight="1" x14ac:dyDescent="0.25"/>
    <row r="400" ht="18.95" hidden="1" customHeight="1" x14ac:dyDescent="0.25"/>
    <row r="401" ht="18.95" hidden="1" customHeight="1" x14ac:dyDescent="0.25"/>
    <row r="402" ht="18.95" hidden="1" customHeight="1" x14ac:dyDescent="0.25"/>
    <row r="403" ht="18.95" hidden="1" customHeight="1" x14ac:dyDescent="0.25"/>
    <row r="404" ht="18.95" hidden="1" customHeight="1" x14ac:dyDescent="0.25"/>
    <row r="405" ht="18.95" hidden="1" customHeight="1" x14ac:dyDescent="0.25"/>
    <row r="406" ht="18.95" hidden="1" customHeight="1" x14ac:dyDescent="0.25"/>
    <row r="407" ht="18.95" hidden="1" customHeight="1" x14ac:dyDescent="0.25"/>
    <row r="408" ht="18.95" hidden="1" customHeight="1" x14ac:dyDescent="0.25"/>
    <row r="409" ht="18.95" hidden="1" customHeight="1" x14ac:dyDescent="0.25"/>
    <row r="410" ht="18.95" hidden="1" customHeight="1" x14ac:dyDescent="0.25"/>
    <row r="411" ht="18.95" hidden="1" customHeight="1" x14ac:dyDescent="0.25"/>
    <row r="412" ht="18.95" hidden="1" customHeight="1" x14ac:dyDescent="0.25"/>
    <row r="413" ht="18.95" hidden="1" customHeight="1" x14ac:dyDescent="0.25"/>
    <row r="414" ht="18.95" hidden="1" customHeight="1" x14ac:dyDescent="0.25"/>
    <row r="415" ht="18.95" hidden="1" customHeight="1" x14ac:dyDescent="0.25"/>
    <row r="416" ht="18.95" hidden="1" customHeight="1" x14ac:dyDescent="0.25"/>
    <row r="417" ht="18.95" hidden="1" customHeight="1" x14ac:dyDescent="0.25"/>
    <row r="418" ht="18.95" hidden="1" customHeight="1" x14ac:dyDescent="0.25"/>
    <row r="419" ht="18.95" hidden="1" customHeight="1" x14ac:dyDescent="0.25"/>
    <row r="420" ht="18.95" hidden="1" customHeight="1" x14ac:dyDescent="0.25"/>
    <row r="421" ht="18.95" hidden="1" customHeight="1" x14ac:dyDescent="0.25"/>
    <row r="422" ht="18.95" hidden="1" customHeight="1" x14ac:dyDescent="0.25"/>
    <row r="423" ht="18.95" hidden="1" customHeight="1" x14ac:dyDescent="0.25"/>
    <row r="424" ht="18.95" hidden="1" customHeight="1" x14ac:dyDescent="0.25"/>
    <row r="425" ht="18.95" hidden="1" customHeight="1" x14ac:dyDescent="0.25"/>
    <row r="426" ht="18.95" hidden="1" customHeight="1" x14ac:dyDescent="0.25"/>
    <row r="427" ht="18.95" hidden="1" customHeight="1" x14ac:dyDescent="0.25"/>
    <row r="428" ht="18.95" hidden="1" customHeight="1" x14ac:dyDescent="0.25"/>
    <row r="429" ht="18.95" hidden="1" customHeight="1" x14ac:dyDescent="0.25"/>
    <row r="430" ht="18.95" hidden="1" customHeight="1" x14ac:dyDescent="0.25"/>
    <row r="431" ht="18.95" hidden="1" customHeight="1" x14ac:dyDescent="0.25"/>
    <row r="432" ht="18.95" hidden="1" customHeight="1" x14ac:dyDescent="0.25"/>
    <row r="433" ht="18.95" hidden="1" customHeight="1" x14ac:dyDescent="0.25"/>
    <row r="434" ht="18.95" hidden="1" customHeight="1" x14ac:dyDescent="0.25"/>
    <row r="435" ht="18.95" hidden="1" customHeight="1" x14ac:dyDescent="0.25"/>
    <row r="436" ht="18.95" hidden="1" customHeight="1" x14ac:dyDescent="0.25"/>
    <row r="437" ht="18.95" hidden="1" customHeight="1" x14ac:dyDescent="0.25"/>
    <row r="438" ht="18.95" hidden="1" customHeight="1" x14ac:dyDescent="0.25"/>
    <row r="439" ht="18.95" hidden="1" customHeight="1" x14ac:dyDescent="0.25"/>
    <row r="440" ht="18.95" hidden="1" customHeight="1" x14ac:dyDescent="0.25"/>
    <row r="441" ht="18.95" hidden="1" customHeight="1" x14ac:dyDescent="0.25"/>
    <row r="442" ht="18.95" hidden="1" customHeight="1" x14ac:dyDescent="0.25"/>
    <row r="443" ht="18.95" hidden="1" customHeight="1" x14ac:dyDescent="0.25"/>
    <row r="444" ht="18.95" hidden="1" customHeight="1" x14ac:dyDescent="0.25"/>
    <row r="445" ht="18.95" hidden="1" customHeight="1" x14ac:dyDescent="0.25"/>
    <row r="446" ht="18.95" hidden="1" customHeight="1" x14ac:dyDescent="0.25"/>
    <row r="447" ht="18.95" hidden="1" customHeight="1" x14ac:dyDescent="0.25"/>
    <row r="448" ht="18.95" hidden="1" customHeight="1" x14ac:dyDescent="0.25"/>
    <row r="449" ht="18.95" hidden="1" customHeight="1" x14ac:dyDescent="0.25"/>
    <row r="450" ht="18.95" hidden="1" customHeight="1" x14ac:dyDescent="0.25"/>
    <row r="451" ht="18.95" hidden="1" customHeight="1" x14ac:dyDescent="0.25"/>
    <row r="452" ht="18.95" hidden="1" customHeight="1" x14ac:dyDescent="0.25"/>
    <row r="453" ht="18.95" hidden="1" customHeight="1" x14ac:dyDescent="0.25"/>
    <row r="454" ht="18.95" hidden="1" customHeight="1" x14ac:dyDescent="0.25"/>
    <row r="455" ht="18.95" hidden="1" customHeight="1" x14ac:dyDescent="0.25"/>
    <row r="456" ht="18.95" hidden="1" customHeight="1" x14ac:dyDescent="0.25"/>
    <row r="457" ht="18.95" hidden="1" customHeight="1" x14ac:dyDescent="0.25"/>
    <row r="458" ht="18.95" hidden="1" customHeight="1" x14ac:dyDescent="0.25"/>
    <row r="459" ht="18.95" hidden="1" customHeight="1" x14ac:dyDescent="0.25"/>
    <row r="460" ht="18.95" hidden="1" customHeight="1" x14ac:dyDescent="0.25"/>
    <row r="461" ht="18.95" hidden="1" customHeight="1" x14ac:dyDescent="0.25"/>
    <row r="462" ht="18.95" hidden="1" customHeight="1" x14ac:dyDescent="0.25"/>
    <row r="463" ht="18.95" hidden="1" customHeight="1" x14ac:dyDescent="0.25"/>
    <row r="464" ht="18.95" hidden="1" customHeight="1" x14ac:dyDescent="0.25"/>
    <row r="465" ht="18.95" hidden="1" customHeight="1" x14ac:dyDescent="0.25"/>
    <row r="466" ht="18.95" hidden="1" customHeight="1" x14ac:dyDescent="0.25"/>
    <row r="467" ht="18.95" hidden="1" customHeight="1" x14ac:dyDescent="0.25"/>
    <row r="468" ht="18.95" hidden="1" customHeight="1" x14ac:dyDescent="0.25"/>
    <row r="469" ht="18.95" hidden="1" customHeight="1" x14ac:dyDescent="0.25"/>
    <row r="470" ht="18.95" hidden="1" customHeight="1" x14ac:dyDescent="0.25"/>
    <row r="471" ht="18.95" hidden="1" customHeight="1" x14ac:dyDescent="0.25"/>
    <row r="472" ht="18.95" hidden="1" customHeight="1" x14ac:dyDescent="0.25"/>
    <row r="473" ht="18.95" hidden="1" customHeight="1" x14ac:dyDescent="0.25"/>
    <row r="474" ht="18.95" hidden="1" customHeight="1" x14ac:dyDescent="0.25"/>
    <row r="475" ht="18.95" hidden="1" customHeight="1" x14ac:dyDescent="0.25"/>
    <row r="476" ht="18.95" hidden="1" customHeight="1" x14ac:dyDescent="0.25"/>
    <row r="477" ht="18.95" hidden="1" customHeight="1" x14ac:dyDescent="0.25"/>
    <row r="478" ht="18.95" hidden="1" customHeight="1" x14ac:dyDescent="0.25"/>
    <row r="479" ht="18.95" hidden="1" customHeight="1" x14ac:dyDescent="0.25"/>
    <row r="480" ht="18.95" hidden="1" customHeight="1" x14ac:dyDescent="0.25"/>
    <row r="481" ht="18.95" hidden="1" customHeight="1" x14ac:dyDescent="0.25"/>
    <row r="482" ht="18.95" hidden="1" customHeight="1" x14ac:dyDescent="0.25"/>
    <row r="483" ht="18.95" hidden="1" customHeight="1" x14ac:dyDescent="0.25"/>
    <row r="484" ht="18.95" hidden="1" customHeight="1" x14ac:dyDescent="0.25"/>
    <row r="485" ht="18.95" hidden="1" customHeight="1" x14ac:dyDescent="0.25"/>
    <row r="486" ht="18.95" hidden="1" customHeight="1" x14ac:dyDescent="0.25"/>
    <row r="487" ht="18.95" hidden="1" customHeight="1" x14ac:dyDescent="0.25"/>
    <row r="488" ht="18.95" hidden="1" customHeight="1" x14ac:dyDescent="0.25"/>
    <row r="489" ht="18.95" hidden="1" customHeight="1" x14ac:dyDescent="0.25"/>
    <row r="490" ht="18.95" hidden="1" customHeight="1" x14ac:dyDescent="0.25"/>
    <row r="491" ht="18.95" hidden="1" customHeight="1" x14ac:dyDescent="0.25"/>
    <row r="492" ht="18.95" hidden="1" customHeight="1" x14ac:dyDescent="0.25"/>
    <row r="493" ht="18.95" hidden="1" customHeight="1" x14ac:dyDescent="0.25"/>
    <row r="494" ht="18.95" hidden="1" customHeight="1" x14ac:dyDescent="0.25"/>
    <row r="495" ht="18.95" hidden="1" customHeight="1" x14ac:dyDescent="0.25"/>
    <row r="496" ht="18.95" hidden="1" customHeight="1" x14ac:dyDescent="0.25"/>
    <row r="497" ht="18.95" hidden="1" customHeight="1" x14ac:dyDescent="0.25"/>
    <row r="498" ht="18.95" hidden="1" customHeight="1" x14ac:dyDescent="0.25"/>
    <row r="499" ht="18.95" hidden="1" customHeight="1" x14ac:dyDescent="0.25"/>
    <row r="500" ht="18.95" hidden="1" customHeight="1" x14ac:dyDescent="0.25"/>
    <row r="501" ht="18.95" hidden="1" customHeight="1" x14ac:dyDescent="0.25"/>
    <row r="502" ht="18.95" hidden="1" customHeight="1" x14ac:dyDescent="0.25"/>
    <row r="503" ht="18.95" hidden="1" customHeight="1" x14ac:dyDescent="0.25"/>
    <row r="504" ht="18.95" hidden="1" customHeight="1" x14ac:dyDescent="0.25"/>
    <row r="505" ht="18.95" hidden="1" customHeight="1" x14ac:dyDescent="0.25"/>
    <row r="506" ht="18.95" hidden="1" customHeight="1" x14ac:dyDescent="0.25"/>
    <row r="507" ht="18.95" hidden="1" customHeight="1" x14ac:dyDescent="0.25"/>
    <row r="508" ht="18.95" hidden="1" customHeight="1" x14ac:dyDescent="0.25"/>
    <row r="509" ht="18.95" hidden="1" customHeight="1" x14ac:dyDescent="0.25"/>
    <row r="510" ht="18.95" hidden="1" customHeight="1" x14ac:dyDescent="0.25"/>
    <row r="511" ht="18.95" hidden="1" customHeight="1" x14ac:dyDescent="0.25"/>
    <row r="512" ht="18.95" hidden="1" customHeight="1" x14ac:dyDescent="0.25"/>
    <row r="513" ht="18.95" hidden="1" customHeight="1" x14ac:dyDescent="0.25"/>
    <row r="514" ht="18.95" hidden="1" customHeight="1" x14ac:dyDescent="0.25"/>
    <row r="515" ht="18.95" hidden="1" customHeight="1" x14ac:dyDescent="0.25"/>
    <row r="516" ht="18.95" hidden="1" customHeight="1" x14ac:dyDescent="0.25"/>
    <row r="517" ht="18.95" hidden="1" customHeight="1" x14ac:dyDescent="0.25"/>
    <row r="518" ht="18.95" hidden="1" customHeight="1" x14ac:dyDescent="0.25"/>
    <row r="519" ht="18.95" hidden="1" customHeight="1" x14ac:dyDescent="0.25"/>
    <row r="520" ht="18.95" hidden="1" customHeight="1" x14ac:dyDescent="0.25"/>
    <row r="521" ht="18.95" hidden="1" customHeight="1" x14ac:dyDescent="0.25"/>
    <row r="522" ht="18.95" hidden="1" customHeight="1" x14ac:dyDescent="0.25"/>
    <row r="523" ht="18.95" hidden="1" customHeight="1" x14ac:dyDescent="0.25"/>
    <row r="524" ht="18.95" hidden="1" customHeight="1" x14ac:dyDescent="0.25"/>
    <row r="525" ht="18.95" hidden="1" customHeight="1" x14ac:dyDescent="0.25"/>
    <row r="526" ht="18.95" hidden="1" customHeight="1" x14ac:dyDescent="0.25"/>
    <row r="527" ht="18.95" hidden="1" customHeight="1" x14ac:dyDescent="0.25"/>
    <row r="528" ht="18.95" hidden="1" customHeight="1" x14ac:dyDescent="0.25"/>
    <row r="529" ht="18.95" hidden="1" customHeight="1" x14ac:dyDescent="0.25"/>
    <row r="530" ht="18.95" hidden="1" customHeight="1" x14ac:dyDescent="0.25"/>
    <row r="531" ht="18.95" hidden="1" customHeight="1" x14ac:dyDescent="0.25"/>
    <row r="532" ht="18.95" hidden="1" customHeight="1" x14ac:dyDescent="0.25"/>
    <row r="533" ht="18.95" hidden="1" customHeight="1" x14ac:dyDescent="0.25"/>
    <row r="534" ht="18.95" hidden="1" customHeight="1" x14ac:dyDescent="0.25"/>
    <row r="535" ht="18.95" hidden="1" customHeight="1" x14ac:dyDescent="0.25"/>
    <row r="536" ht="18.95" hidden="1" customHeight="1" x14ac:dyDescent="0.25"/>
    <row r="537" ht="18.95" hidden="1" customHeight="1" x14ac:dyDescent="0.25"/>
    <row r="538" ht="18.95" hidden="1" customHeight="1" x14ac:dyDescent="0.25"/>
    <row r="539" ht="18.95" hidden="1" customHeight="1" x14ac:dyDescent="0.25"/>
    <row r="540" ht="18.95" hidden="1" customHeight="1" x14ac:dyDescent="0.25"/>
    <row r="541" ht="18.95" hidden="1" customHeight="1" x14ac:dyDescent="0.25"/>
    <row r="542" ht="18.95" hidden="1" customHeight="1" x14ac:dyDescent="0.25"/>
    <row r="543" ht="18.95" hidden="1" customHeight="1" x14ac:dyDescent="0.25"/>
    <row r="544" ht="18.95" hidden="1" customHeight="1" x14ac:dyDescent="0.25"/>
    <row r="545" ht="18.95" hidden="1" customHeight="1" x14ac:dyDescent="0.25"/>
    <row r="546" ht="18.95" hidden="1" customHeight="1" x14ac:dyDescent="0.25"/>
    <row r="547" ht="18.95" hidden="1" customHeight="1" x14ac:dyDescent="0.25"/>
    <row r="548" ht="18.95" hidden="1" customHeight="1" x14ac:dyDescent="0.25"/>
    <row r="549" ht="18.95" hidden="1" customHeight="1" x14ac:dyDescent="0.25"/>
    <row r="550" ht="18.95" hidden="1" customHeight="1" x14ac:dyDescent="0.25"/>
    <row r="551" ht="18.95" hidden="1" customHeight="1" x14ac:dyDescent="0.25"/>
    <row r="552" ht="18.95" hidden="1" customHeight="1" x14ac:dyDescent="0.25"/>
    <row r="553" ht="18.95" hidden="1" customHeight="1" x14ac:dyDescent="0.25"/>
    <row r="554" ht="18.95" hidden="1" customHeight="1" x14ac:dyDescent="0.25"/>
    <row r="555" ht="18.95" hidden="1" customHeight="1" x14ac:dyDescent="0.25"/>
    <row r="556" ht="18.95" hidden="1" customHeight="1" x14ac:dyDescent="0.25"/>
    <row r="557" ht="18.95" hidden="1" customHeight="1" x14ac:dyDescent="0.25"/>
    <row r="558" ht="18.95" hidden="1" customHeight="1" x14ac:dyDescent="0.25"/>
    <row r="559" ht="18.95" hidden="1" customHeight="1" x14ac:dyDescent="0.25"/>
    <row r="560" ht="18.95" hidden="1" customHeight="1" x14ac:dyDescent="0.25"/>
    <row r="561" ht="18.95" hidden="1" customHeight="1" x14ac:dyDescent="0.25"/>
    <row r="562" ht="18.95" hidden="1" customHeight="1" x14ac:dyDescent="0.25"/>
    <row r="563" ht="18.95" hidden="1" customHeight="1" x14ac:dyDescent="0.25"/>
    <row r="564" ht="18.95" hidden="1" customHeight="1" x14ac:dyDescent="0.25"/>
    <row r="565" ht="18.95" hidden="1" customHeight="1" x14ac:dyDescent="0.25"/>
    <row r="566" ht="18.95" hidden="1" customHeight="1" x14ac:dyDescent="0.25"/>
    <row r="567" ht="18.95" hidden="1" customHeight="1" x14ac:dyDescent="0.25"/>
    <row r="568" ht="18.95" hidden="1" customHeight="1" x14ac:dyDescent="0.25"/>
    <row r="569" ht="18.95" hidden="1" customHeight="1" x14ac:dyDescent="0.25"/>
    <row r="570" ht="18.95" hidden="1" customHeight="1" x14ac:dyDescent="0.25"/>
    <row r="571" ht="18.95" hidden="1" customHeight="1" x14ac:dyDescent="0.25"/>
    <row r="572" ht="18.95" hidden="1" customHeight="1" x14ac:dyDescent="0.25"/>
    <row r="573" ht="18.95" hidden="1" customHeight="1" x14ac:dyDescent="0.25"/>
    <row r="574" ht="18.95" hidden="1" customHeight="1" x14ac:dyDescent="0.25"/>
    <row r="575" ht="18.95" hidden="1" customHeight="1" x14ac:dyDescent="0.25"/>
    <row r="576" ht="18.95" hidden="1" customHeight="1" x14ac:dyDescent="0.25"/>
    <row r="577" ht="18.95" hidden="1" customHeight="1" x14ac:dyDescent="0.25"/>
    <row r="578" ht="18.95" hidden="1" customHeight="1" x14ac:dyDescent="0.25"/>
    <row r="579" ht="18.95" hidden="1" customHeight="1" x14ac:dyDescent="0.25"/>
    <row r="580" ht="18.95" hidden="1" customHeight="1" x14ac:dyDescent="0.25"/>
    <row r="581" ht="18.95" hidden="1" customHeight="1" x14ac:dyDescent="0.25"/>
    <row r="582" ht="18.95" hidden="1" customHeight="1" x14ac:dyDescent="0.25"/>
    <row r="583" ht="18.95" hidden="1" customHeight="1" x14ac:dyDescent="0.25"/>
    <row r="584" ht="18.95" hidden="1" customHeight="1" x14ac:dyDescent="0.25"/>
    <row r="585" ht="18.95" hidden="1" customHeight="1" x14ac:dyDescent="0.25"/>
    <row r="586" ht="18.95" hidden="1" customHeight="1" x14ac:dyDescent="0.25"/>
    <row r="587" ht="18.95" hidden="1" customHeight="1" x14ac:dyDescent="0.25"/>
    <row r="588" ht="18.95" hidden="1" customHeight="1" x14ac:dyDescent="0.25"/>
    <row r="589" ht="18.95" hidden="1" customHeight="1" x14ac:dyDescent="0.25"/>
    <row r="590" ht="18.95" hidden="1" customHeight="1" x14ac:dyDescent="0.25"/>
    <row r="591" ht="18.95" hidden="1" customHeight="1" x14ac:dyDescent="0.25"/>
    <row r="592" ht="18.95" hidden="1" customHeight="1" x14ac:dyDescent="0.25"/>
    <row r="593" ht="18.95" hidden="1" customHeight="1" x14ac:dyDescent="0.25"/>
    <row r="594" ht="18.95" hidden="1" customHeight="1" x14ac:dyDescent="0.25"/>
    <row r="595" ht="18.95" hidden="1" customHeight="1" x14ac:dyDescent="0.25"/>
    <row r="596" ht="18.95" hidden="1" customHeight="1" x14ac:dyDescent="0.25"/>
    <row r="597" ht="18.95" hidden="1" customHeight="1" x14ac:dyDescent="0.25"/>
    <row r="598" ht="18.95" hidden="1" customHeight="1" x14ac:dyDescent="0.25"/>
    <row r="599" ht="18.95" hidden="1" customHeight="1" x14ac:dyDescent="0.25"/>
    <row r="600" ht="18.95" hidden="1" customHeight="1" x14ac:dyDescent="0.25"/>
    <row r="601" ht="18.95" hidden="1" customHeight="1" x14ac:dyDescent="0.25"/>
    <row r="602" ht="18.95" hidden="1" customHeight="1" x14ac:dyDescent="0.25"/>
    <row r="603" ht="18.95" hidden="1" customHeight="1" x14ac:dyDescent="0.25"/>
    <row r="604" ht="18.95" hidden="1" customHeight="1" x14ac:dyDescent="0.25"/>
    <row r="605" ht="18.95" hidden="1" customHeight="1" x14ac:dyDescent="0.25"/>
    <row r="606" ht="18.95" hidden="1" customHeight="1" x14ac:dyDescent="0.25"/>
    <row r="607" ht="18.95" hidden="1" customHeight="1" x14ac:dyDescent="0.25"/>
    <row r="608" ht="18.95" hidden="1" customHeight="1" x14ac:dyDescent="0.25"/>
    <row r="609" ht="18.95" hidden="1" customHeight="1" x14ac:dyDescent="0.25"/>
    <row r="610" ht="18.95" hidden="1" customHeight="1" x14ac:dyDescent="0.25"/>
    <row r="611" ht="18.95" hidden="1" customHeight="1" x14ac:dyDescent="0.25"/>
    <row r="612" ht="18.95" hidden="1" customHeight="1" x14ac:dyDescent="0.25"/>
    <row r="613" ht="18.95" hidden="1" customHeight="1" x14ac:dyDescent="0.25"/>
    <row r="614" ht="18.95" hidden="1" customHeight="1" x14ac:dyDescent="0.25"/>
    <row r="615" ht="18.95" hidden="1" customHeight="1" x14ac:dyDescent="0.25"/>
    <row r="616" ht="18.95" hidden="1" customHeight="1" x14ac:dyDescent="0.25"/>
    <row r="617" ht="18.95" hidden="1" customHeight="1" x14ac:dyDescent="0.25"/>
    <row r="618" ht="18.95" hidden="1" customHeight="1" x14ac:dyDescent="0.25"/>
    <row r="619" ht="18.95" hidden="1" customHeight="1" x14ac:dyDescent="0.25"/>
    <row r="620" ht="18.95" hidden="1" customHeight="1" x14ac:dyDescent="0.25"/>
    <row r="621" ht="18.95" hidden="1" customHeight="1" x14ac:dyDescent="0.25"/>
    <row r="622" ht="18.95" hidden="1" customHeight="1" x14ac:dyDescent="0.25"/>
    <row r="623" ht="18.95" hidden="1" customHeight="1" x14ac:dyDescent="0.25"/>
    <row r="624" ht="18.95" hidden="1" customHeight="1" x14ac:dyDescent="0.25"/>
    <row r="625" ht="18.95" hidden="1" customHeight="1" x14ac:dyDescent="0.25"/>
    <row r="626" ht="18.95" hidden="1" customHeight="1" x14ac:dyDescent="0.25"/>
    <row r="627" ht="18.95" hidden="1" customHeight="1" x14ac:dyDescent="0.25"/>
    <row r="628" ht="18.95" hidden="1" customHeight="1" x14ac:dyDescent="0.25"/>
    <row r="629" ht="18.95" hidden="1" customHeight="1" x14ac:dyDescent="0.25"/>
    <row r="630" ht="18.95" hidden="1" customHeight="1" x14ac:dyDescent="0.25"/>
    <row r="631" ht="18.95" hidden="1" customHeight="1" x14ac:dyDescent="0.25"/>
    <row r="632" ht="18.95" hidden="1" customHeight="1" x14ac:dyDescent="0.25"/>
    <row r="633" ht="18.95" hidden="1" customHeight="1" x14ac:dyDescent="0.25"/>
    <row r="634" ht="18.95" hidden="1" customHeight="1" x14ac:dyDescent="0.25"/>
    <row r="635" ht="18.95" hidden="1" customHeight="1" x14ac:dyDescent="0.25"/>
    <row r="636" ht="18.95" hidden="1" customHeight="1" x14ac:dyDescent="0.25"/>
    <row r="637" ht="18.95" hidden="1" customHeight="1" x14ac:dyDescent="0.25"/>
    <row r="638" ht="18.95" hidden="1" customHeight="1" x14ac:dyDescent="0.25"/>
    <row r="639" ht="18.95" hidden="1" customHeight="1" x14ac:dyDescent="0.25"/>
    <row r="640" ht="18.95" hidden="1" customHeight="1" x14ac:dyDescent="0.25"/>
    <row r="641" ht="18.95" hidden="1" customHeight="1" x14ac:dyDescent="0.25"/>
    <row r="642" ht="18.95" hidden="1" customHeight="1" x14ac:dyDescent="0.25"/>
    <row r="643" ht="18.95" hidden="1" customHeight="1" x14ac:dyDescent="0.25"/>
    <row r="644" ht="18.95" hidden="1" customHeight="1" x14ac:dyDescent="0.25"/>
    <row r="645" ht="18.95" hidden="1" customHeight="1" x14ac:dyDescent="0.25"/>
    <row r="646" ht="18.95" hidden="1" customHeight="1" x14ac:dyDescent="0.25"/>
    <row r="647" ht="18.95" hidden="1" customHeight="1" x14ac:dyDescent="0.25"/>
    <row r="648" ht="18.95" hidden="1" customHeight="1" x14ac:dyDescent="0.25"/>
    <row r="649" ht="18.95" hidden="1" customHeight="1" x14ac:dyDescent="0.25"/>
    <row r="650" ht="18.95" hidden="1" customHeight="1" x14ac:dyDescent="0.25"/>
    <row r="651" ht="18.95" hidden="1" customHeight="1" x14ac:dyDescent="0.25"/>
    <row r="652" ht="18.95" hidden="1" customHeight="1" x14ac:dyDescent="0.25"/>
    <row r="653" ht="18.95" hidden="1" customHeight="1" x14ac:dyDescent="0.25"/>
    <row r="654" ht="18.95" hidden="1" customHeight="1" x14ac:dyDescent="0.25"/>
    <row r="655" ht="18.95" hidden="1" customHeight="1" x14ac:dyDescent="0.25"/>
    <row r="656" ht="18.95" hidden="1" customHeight="1" x14ac:dyDescent="0.25"/>
    <row r="657" ht="18.95" hidden="1" customHeight="1" x14ac:dyDescent="0.25"/>
    <row r="658" ht="18.95" hidden="1" customHeight="1" x14ac:dyDescent="0.25"/>
    <row r="659" ht="18.95" hidden="1" customHeight="1" x14ac:dyDescent="0.25"/>
    <row r="660" ht="18.95" hidden="1" customHeight="1" x14ac:dyDescent="0.25"/>
    <row r="661" ht="18.95" hidden="1" customHeight="1" x14ac:dyDescent="0.25"/>
    <row r="662" ht="18.95" hidden="1" customHeight="1" x14ac:dyDescent="0.25"/>
    <row r="663" ht="18.95" hidden="1" customHeight="1" x14ac:dyDescent="0.25"/>
    <row r="664" ht="18.95" hidden="1" customHeight="1" x14ac:dyDescent="0.25"/>
    <row r="665" ht="18.95" hidden="1" customHeight="1" x14ac:dyDescent="0.25"/>
    <row r="666" ht="18.95" hidden="1" customHeight="1" x14ac:dyDescent="0.25"/>
    <row r="667" ht="18.95" hidden="1" customHeight="1" x14ac:dyDescent="0.25"/>
    <row r="668" ht="18.95" hidden="1" customHeight="1" x14ac:dyDescent="0.25"/>
    <row r="669" ht="18.95" hidden="1" customHeight="1" x14ac:dyDescent="0.25"/>
    <row r="670" ht="18.95" hidden="1" customHeight="1" x14ac:dyDescent="0.25"/>
    <row r="671" ht="18.95" hidden="1" customHeight="1" x14ac:dyDescent="0.25"/>
    <row r="672" ht="18.95" hidden="1" customHeight="1" x14ac:dyDescent="0.25"/>
    <row r="673" ht="18.95" hidden="1" customHeight="1" x14ac:dyDescent="0.25"/>
    <row r="674" ht="18.95" hidden="1" customHeight="1" x14ac:dyDescent="0.25"/>
    <row r="675" ht="18.95" hidden="1" customHeight="1" x14ac:dyDescent="0.25"/>
    <row r="676" ht="18.95" hidden="1" customHeight="1" x14ac:dyDescent="0.25"/>
    <row r="677" ht="18.95" hidden="1" customHeight="1" x14ac:dyDescent="0.25"/>
    <row r="678" ht="18.95" hidden="1" customHeight="1" x14ac:dyDescent="0.25"/>
    <row r="679" ht="18.95" hidden="1" customHeight="1" x14ac:dyDescent="0.25"/>
    <row r="680" ht="18.95" hidden="1" customHeight="1" x14ac:dyDescent="0.25"/>
    <row r="681" ht="18.95" hidden="1" customHeight="1" x14ac:dyDescent="0.25"/>
    <row r="682" ht="18.95" hidden="1" customHeight="1" x14ac:dyDescent="0.25"/>
    <row r="683" ht="18.95" hidden="1" customHeight="1" x14ac:dyDescent="0.25"/>
    <row r="684" ht="18.95" hidden="1" customHeight="1" x14ac:dyDescent="0.25"/>
    <row r="685" ht="18.95" hidden="1" customHeight="1" x14ac:dyDescent="0.25"/>
    <row r="686" ht="18.95" hidden="1" customHeight="1" x14ac:dyDescent="0.25"/>
    <row r="687" ht="18.95" hidden="1" customHeight="1" x14ac:dyDescent="0.25"/>
    <row r="688" ht="18.95" hidden="1" customHeight="1" x14ac:dyDescent="0.25"/>
    <row r="689" ht="18.95" hidden="1" customHeight="1" x14ac:dyDescent="0.25"/>
    <row r="690" ht="18.95" hidden="1" customHeight="1" x14ac:dyDescent="0.25"/>
    <row r="691" ht="18.95" hidden="1" customHeight="1" x14ac:dyDescent="0.25"/>
    <row r="692" ht="18.95" hidden="1" customHeight="1" x14ac:dyDescent="0.25"/>
    <row r="693" ht="18.95" hidden="1" customHeight="1" x14ac:dyDescent="0.25"/>
    <row r="694" ht="18.95" hidden="1" customHeight="1" x14ac:dyDescent="0.25"/>
    <row r="695" ht="18.95" hidden="1" customHeight="1" x14ac:dyDescent="0.25"/>
    <row r="696" ht="18.95" hidden="1" customHeight="1" x14ac:dyDescent="0.25"/>
    <row r="697" ht="18.95" hidden="1" customHeight="1" x14ac:dyDescent="0.25"/>
    <row r="698" ht="18.95" hidden="1" customHeight="1" x14ac:dyDescent="0.25"/>
    <row r="699" ht="18.95" hidden="1" customHeight="1" x14ac:dyDescent="0.25"/>
    <row r="700" ht="18.95" hidden="1" customHeight="1" x14ac:dyDescent="0.25"/>
    <row r="701" ht="18.95" hidden="1" customHeight="1" x14ac:dyDescent="0.25"/>
    <row r="702" ht="18.95" hidden="1" customHeight="1" x14ac:dyDescent="0.25"/>
    <row r="703" ht="18.95" hidden="1" customHeight="1" x14ac:dyDescent="0.25"/>
    <row r="704" ht="18.95" hidden="1" customHeight="1" x14ac:dyDescent="0.25"/>
    <row r="705" ht="18.95" hidden="1" customHeight="1" x14ac:dyDescent="0.25"/>
    <row r="706" ht="18.95" hidden="1" customHeight="1" x14ac:dyDescent="0.25"/>
    <row r="707" ht="18.95" hidden="1" customHeight="1" x14ac:dyDescent="0.25"/>
    <row r="708" ht="18.95" hidden="1" customHeight="1" x14ac:dyDescent="0.25"/>
    <row r="709" ht="18.95" hidden="1" customHeight="1" x14ac:dyDescent="0.25"/>
    <row r="710" ht="18.95" hidden="1" customHeight="1" x14ac:dyDescent="0.25"/>
    <row r="711" ht="18.95" hidden="1" customHeight="1" x14ac:dyDescent="0.25"/>
    <row r="712" ht="18.95" hidden="1" customHeight="1" x14ac:dyDescent="0.25"/>
    <row r="713" ht="18.95" hidden="1" customHeight="1" x14ac:dyDescent="0.25"/>
    <row r="714" ht="18.95" hidden="1" customHeight="1" x14ac:dyDescent="0.25"/>
    <row r="715" ht="18.95" hidden="1" customHeight="1" x14ac:dyDescent="0.25"/>
    <row r="716" ht="18.95" hidden="1" customHeight="1" x14ac:dyDescent="0.25"/>
    <row r="717" ht="18.95" hidden="1" customHeight="1" x14ac:dyDescent="0.25"/>
    <row r="718" ht="18.95" hidden="1" customHeight="1" x14ac:dyDescent="0.25"/>
    <row r="719" ht="18.95" hidden="1" customHeight="1" x14ac:dyDescent="0.25"/>
    <row r="720" ht="18.95" hidden="1" customHeight="1" x14ac:dyDescent="0.25"/>
    <row r="721" ht="18.95" hidden="1" customHeight="1" x14ac:dyDescent="0.25"/>
    <row r="722" ht="18.95" hidden="1" customHeight="1" x14ac:dyDescent="0.25"/>
    <row r="723" ht="18.95" hidden="1" customHeight="1" x14ac:dyDescent="0.25"/>
    <row r="724" ht="18.95" hidden="1" customHeight="1" x14ac:dyDescent="0.25"/>
    <row r="725" ht="18.95" hidden="1" customHeight="1" x14ac:dyDescent="0.25"/>
    <row r="726" ht="18.95" hidden="1" customHeight="1" x14ac:dyDescent="0.25"/>
    <row r="727" ht="18.95" hidden="1" customHeight="1" x14ac:dyDescent="0.25"/>
    <row r="728" ht="18.95" hidden="1" customHeight="1" x14ac:dyDescent="0.25"/>
    <row r="729" ht="18.95" hidden="1" customHeight="1" x14ac:dyDescent="0.25"/>
    <row r="730" ht="18.95" hidden="1" customHeight="1" x14ac:dyDescent="0.25"/>
    <row r="731" ht="18.95" hidden="1" customHeight="1" x14ac:dyDescent="0.25"/>
    <row r="732" ht="18.95" hidden="1" customHeight="1" x14ac:dyDescent="0.25"/>
    <row r="733" ht="18.95" hidden="1" customHeight="1" x14ac:dyDescent="0.25"/>
    <row r="734" ht="18.95" hidden="1" customHeight="1" x14ac:dyDescent="0.25"/>
    <row r="735" ht="18.95" hidden="1" customHeight="1" x14ac:dyDescent="0.25"/>
    <row r="736" ht="18.95" hidden="1" customHeight="1" x14ac:dyDescent="0.25"/>
    <row r="737" ht="18.95" hidden="1" customHeight="1" x14ac:dyDescent="0.25"/>
    <row r="738" ht="18.95" hidden="1" customHeight="1" x14ac:dyDescent="0.25"/>
    <row r="739" ht="18.95" hidden="1" customHeight="1" x14ac:dyDescent="0.25"/>
    <row r="740" ht="18.95" hidden="1" customHeight="1" x14ac:dyDescent="0.25"/>
    <row r="741" ht="18.95" hidden="1" customHeight="1" x14ac:dyDescent="0.25"/>
    <row r="742" ht="18.95" hidden="1" customHeight="1" x14ac:dyDescent="0.25"/>
    <row r="743" ht="18.95" hidden="1" customHeight="1" x14ac:dyDescent="0.25"/>
    <row r="744" ht="18.95" hidden="1" customHeight="1" x14ac:dyDescent="0.25"/>
    <row r="745" ht="18.95" hidden="1" customHeight="1" x14ac:dyDescent="0.25"/>
    <row r="746" ht="18.95" hidden="1" customHeight="1" x14ac:dyDescent="0.25"/>
    <row r="747" ht="18.95" hidden="1" customHeight="1" x14ac:dyDescent="0.25"/>
    <row r="748" ht="18.95" hidden="1" customHeight="1" x14ac:dyDescent="0.25"/>
    <row r="749" ht="18.95" hidden="1" customHeight="1" x14ac:dyDescent="0.25"/>
    <row r="750" ht="18.95" hidden="1" customHeight="1" x14ac:dyDescent="0.25"/>
    <row r="751" ht="18.95" hidden="1" customHeight="1" x14ac:dyDescent="0.25"/>
    <row r="752" ht="18.95" hidden="1" customHeight="1" x14ac:dyDescent="0.25"/>
    <row r="753" ht="18.95" hidden="1" customHeight="1" x14ac:dyDescent="0.25"/>
    <row r="754" ht="18.95" hidden="1" customHeight="1" x14ac:dyDescent="0.25"/>
    <row r="755" ht="18.95" hidden="1" customHeight="1" x14ac:dyDescent="0.25"/>
    <row r="756" ht="18.95" hidden="1" customHeight="1" x14ac:dyDescent="0.25"/>
    <row r="757" ht="18.95" hidden="1" customHeight="1" x14ac:dyDescent="0.25"/>
    <row r="758" ht="18.95" hidden="1" customHeight="1" x14ac:dyDescent="0.25"/>
    <row r="759" ht="18.95" hidden="1" customHeight="1" x14ac:dyDescent="0.25"/>
    <row r="760" ht="18.95" hidden="1" customHeight="1" x14ac:dyDescent="0.25"/>
    <row r="761" ht="18.95" hidden="1" customHeight="1" x14ac:dyDescent="0.25"/>
    <row r="762" ht="18.95" hidden="1" customHeight="1" x14ac:dyDescent="0.25"/>
    <row r="763" ht="18.95" hidden="1" customHeight="1" x14ac:dyDescent="0.25"/>
    <row r="764" ht="18.95" hidden="1" customHeight="1" x14ac:dyDescent="0.25"/>
    <row r="765" ht="18.95" hidden="1" customHeight="1" x14ac:dyDescent="0.25"/>
    <row r="766" ht="18.95" hidden="1" customHeight="1" x14ac:dyDescent="0.25"/>
    <row r="767" ht="18.95" hidden="1" customHeight="1" x14ac:dyDescent="0.25"/>
    <row r="768" ht="18.95" hidden="1" customHeight="1" x14ac:dyDescent="0.25"/>
    <row r="769" ht="18.95" hidden="1" customHeight="1" x14ac:dyDescent="0.25"/>
    <row r="770" ht="18.95" hidden="1" customHeight="1" x14ac:dyDescent="0.25"/>
    <row r="771" ht="18.95" hidden="1" customHeight="1" x14ac:dyDescent="0.25"/>
    <row r="772" ht="18.95" hidden="1" customHeight="1" x14ac:dyDescent="0.25"/>
    <row r="773" ht="18.95" hidden="1" customHeight="1" x14ac:dyDescent="0.25"/>
    <row r="774" ht="18.95" hidden="1" customHeight="1" x14ac:dyDescent="0.25"/>
    <row r="775" ht="18.95" hidden="1" customHeight="1" x14ac:dyDescent="0.25"/>
    <row r="776" ht="18.95" hidden="1" customHeight="1" x14ac:dyDescent="0.25"/>
    <row r="777" ht="18.95" hidden="1" customHeight="1" x14ac:dyDescent="0.25"/>
    <row r="778" ht="18.95" hidden="1" customHeight="1" x14ac:dyDescent="0.25"/>
    <row r="779" ht="18.95" hidden="1" customHeight="1" x14ac:dyDescent="0.25"/>
    <row r="780" ht="18.95" hidden="1" customHeight="1" x14ac:dyDescent="0.25"/>
    <row r="781" ht="18.95" hidden="1" customHeight="1" x14ac:dyDescent="0.25"/>
    <row r="782" ht="18.95" hidden="1" customHeight="1" x14ac:dyDescent="0.25"/>
    <row r="783" ht="18.95" hidden="1" customHeight="1" x14ac:dyDescent="0.25"/>
    <row r="784" ht="18.95" hidden="1" customHeight="1" x14ac:dyDescent="0.25"/>
    <row r="785" ht="18.95" hidden="1" customHeight="1" x14ac:dyDescent="0.25"/>
    <row r="786" ht="18.95" hidden="1" customHeight="1" x14ac:dyDescent="0.25"/>
    <row r="787" ht="18.95" hidden="1" customHeight="1" x14ac:dyDescent="0.25"/>
    <row r="788" ht="18.95" hidden="1" customHeight="1" x14ac:dyDescent="0.25"/>
    <row r="789" ht="18.95" hidden="1" customHeight="1" x14ac:dyDescent="0.25"/>
    <row r="790" ht="18.95" hidden="1" customHeight="1" x14ac:dyDescent="0.25"/>
    <row r="791" ht="18.95" hidden="1" customHeight="1" x14ac:dyDescent="0.25"/>
    <row r="792" ht="18.95" hidden="1" customHeight="1" x14ac:dyDescent="0.25"/>
    <row r="793" ht="18.95" hidden="1" customHeight="1" x14ac:dyDescent="0.25"/>
    <row r="794" ht="18.95" hidden="1" customHeight="1" x14ac:dyDescent="0.25"/>
    <row r="795" ht="18.95" hidden="1" customHeight="1" x14ac:dyDescent="0.25"/>
    <row r="796" ht="18.95" hidden="1" customHeight="1" x14ac:dyDescent="0.25"/>
    <row r="797" ht="18.95" hidden="1" customHeight="1" x14ac:dyDescent="0.25"/>
    <row r="798" ht="18.95" hidden="1" customHeight="1" x14ac:dyDescent="0.25"/>
    <row r="799" ht="18.95" hidden="1" customHeight="1" x14ac:dyDescent="0.25"/>
    <row r="800" ht="18.95" hidden="1" customHeight="1" x14ac:dyDescent="0.25"/>
    <row r="801" ht="18.95" hidden="1" customHeight="1" x14ac:dyDescent="0.25"/>
    <row r="802" ht="18.95" hidden="1" customHeight="1" x14ac:dyDescent="0.25"/>
    <row r="803" ht="18.95" hidden="1" customHeight="1" x14ac:dyDescent="0.25"/>
    <row r="804" ht="18.95" hidden="1" customHeight="1" x14ac:dyDescent="0.25"/>
    <row r="805" ht="18.95" hidden="1" customHeight="1" x14ac:dyDescent="0.25"/>
    <row r="806" ht="18.95" hidden="1" customHeight="1" x14ac:dyDescent="0.25"/>
    <row r="807" ht="18.95" hidden="1" customHeight="1" x14ac:dyDescent="0.25"/>
    <row r="808" ht="18.95" hidden="1" customHeight="1" x14ac:dyDescent="0.25"/>
    <row r="809" ht="18.95" hidden="1" customHeight="1" x14ac:dyDescent="0.25"/>
    <row r="810" ht="18.95" hidden="1" customHeight="1" x14ac:dyDescent="0.25"/>
    <row r="811" ht="18.95" hidden="1" customHeight="1" x14ac:dyDescent="0.25"/>
    <row r="812" ht="18.95" hidden="1" customHeight="1" x14ac:dyDescent="0.25"/>
    <row r="813" ht="18.95" hidden="1" customHeight="1" x14ac:dyDescent="0.25"/>
    <row r="814" ht="18.95" hidden="1" customHeight="1" x14ac:dyDescent="0.25"/>
    <row r="815" ht="18.95" hidden="1" customHeight="1" x14ac:dyDescent="0.25"/>
    <row r="816" ht="18.95" hidden="1" customHeight="1" x14ac:dyDescent="0.25"/>
    <row r="817" ht="18.95" hidden="1" customHeight="1" x14ac:dyDescent="0.25"/>
    <row r="818" ht="18.95" hidden="1" customHeight="1" x14ac:dyDescent="0.25"/>
    <row r="819" ht="18.95" hidden="1" customHeight="1" x14ac:dyDescent="0.25"/>
    <row r="820" ht="18.95" hidden="1" customHeight="1" x14ac:dyDescent="0.25"/>
    <row r="821" ht="18.95" hidden="1" customHeight="1" x14ac:dyDescent="0.25"/>
    <row r="822" ht="18.95" hidden="1" customHeight="1" x14ac:dyDescent="0.25"/>
    <row r="823" ht="18.95" hidden="1" customHeight="1" x14ac:dyDescent="0.25"/>
    <row r="824" ht="18.95" hidden="1" customHeight="1" x14ac:dyDescent="0.25"/>
    <row r="825" ht="18.95" hidden="1" customHeight="1" x14ac:dyDescent="0.25"/>
    <row r="826" ht="18.95" hidden="1" customHeight="1" x14ac:dyDescent="0.25"/>
    <row r="827" ht="18.95" hidden="1" customHeight="1" x14ac:dyDescent="0.25"/>
    <row r="828" ht="18.95" hidden="1" customHeight="1" x14ac:dyDescent="0.25"/>
    <row r="829" ht="18.95" hidden="1" customHeight="1" x14ac:dyDescent="0.25"/>
    <row r="830" ht="18.95" hidden="1" customHeight="1" x14ac:dyDescent="0.25"/>
    <row r="831" ht="18.95" hidden="1" customHeight="1" x14ac:dyDescent="0.25"/>
    <row r="832" ht="18.95" hidden="1" customHeight="1" x14ac:dyDescent="0.25"/>
    <row r="833" ht="18.95" hidden="1" customHeight="1" x14ac:dyDescent="0.25"/>
    <row r="834" ht="18.95" hidden="1" customHeight="1" x14ac:dyDescent="0.25"/>
    <row r="835" ht="18.95" hidden="1" customHeight="1" x14ac:dyDescent="0.25"/>
    <row r="836" ht="18.95" hidden="1" customHeight="1" x14ac:dyDescent="0.25"/>
    <row r="837" ht="18.95" hidden="1" customHeight="1" x14ac:dyDescent="0.25"/>
    <row r="838" ht="18.95" hidden="1" customHeight="1" x14ac:dyDescent="0.25"/>
    <row r="839" ht="18.95" hidden="1" customHeight="1" x14ac:dyDescent="0.25"/>
    <row r="840" ht="18.95" hidden="1" customHeight="1" x14ac:dyDescent="0.25"/>
    <row r="841" ht="18.95" hidden="1" customHeight="1" x14ac:dyDescent="0.25"/>
    <row r="842" ht="18.95" hidden="1" customHeight="1" x14ac:dyDescent="0.25"/>
    <row r="843" ht="18.95" hidden="1" customHeight="1" x14ac:dyDescent="0.25"/>
    <row r="844" ht="18.95" hidden="1" customHeight="1" x14ac:dyDescent="0.25"/>
    <row r="845" ht="18.95" hidden="1" customHeight="1" x14ac:dyDescent="0.25"/>
    <row r="846" ht="18.95" hidden="1" customHeight="1" x14ac:dyDescent="0.25"/>
    <row r="847" ht="18.95" hidden="1" customHeight="1" x14ac:dyDescent="0.25"/>
    <row r="848" ht="18.95" hidden="1" customHeight="1" x14ac:dyDescent="0.25"/>
    <row r="849" ht="18.95" hidden="1" customHeight="1" x14ac:dyDescent="0.25"/>
    <row r="850" ht="18.95" hidden="1" customHeight="1" x14ac:dyDescent="0.25"/>
    <row r="851" ht="18.95" hidden="1" customHeight="1" x14ac:dyDescent="0.25"/>
    <row r="852" ht="18.95" hidden="1" customHeight="1" x14ac:dyDescent="0.25"/>
    <row r="853" ht="18.95" hidden="1" customHeight="1" x14ac:dyDescent="0.25"/>
    <row r="854" ht="18.95" hidden="1" customHeight="1" x14ac:dyDescent="0.25"/>
    <row r="855" ht="18.95" hidden="1" customHeight="1" x14ac:dyDescent="0.25"/>
    <row r="856" ht="18.95" hidden="1" customHeight="1" x14ac:dyDescent="0.25"/>
    <row r="857" ht="18.95" hidden="1" customHeight="1" x14ac:dyDescent="0.25"/>
    <row r="858" ht="18.95" hidden="1" customHeight="1" x14ac:dyDescent="0.25"/>
    <row r="859" ht="18.95" hidden="1" customHeight="1" x14ac:dyDescent="0.25"/>
    <row r="860" ht="18.95" hidden="1" customHeight="1" x14ac:dyDescent="0.25"/>
    <row r="861" ht="18.95" hidden="1" customHeight="1" x14ac:dyDescent="0.25"/>
    <row r="862" ht="18.95" hidden="1" customHeight="1" x14ac:dyDescent="0.25"/>
    <row r="863" ht="18.95" hidden="1" customHeight="1" x14ac:dyDescent="0.25"/>
    <row r="864" ht="18.95" hidden="1" customHeight="1" x14ac:dyDescent="0.25"/>
    <row r="865" ht="18.95" hidden="1" customHeight="1" x14ac:dyDescent="0.25"/>
    <row r="866" ht="18.95" hidden="1" customHeight="1" x14ac:dyDescent="0.25"/>
    <row r="867" ht="18.95" hidden="1" customHeight="1" x14ac:dyDescent="0.25"/>
    <row r="868" ht="18.95" hidden="1" customHeight="1" x14ac:dyDescent="0.25"/>
    <row r="869" ht="18.95" hidden="1" customHeight="1" x14ac:dyDescent="0.25"/>
    <row r="870" ht="18.95" hidden="1" customHeight="1" x14ac:dyDescent="0.25"/>
    <row r="871" ht="18.95" hidden="1" customHeight="1" x14ac:dyDescent="0.25"/>
    <row r="872" ht="18.95" hidden="1" customHeight="1" x14ac:dyDescent="0.25"/>
    <row r="873" ht="18.95" hidden="1" customHeight="1" x14ac:dyDescent="0.25"/>
    <row r="874" ht="18.95" hidden="1" customHeight="1" x14ac:dyDescent="0.25"/>
    <row r="875" ht="18.95" hidden="1" customHeight="1" x14ac:dyDescent="0.25"/>
    <row r="876" ht="18.95" hidden="1" customHeight="1" x14ac:dyDescent="0.25"/>
    <row r="877" ht="18.95" hidden="1" customHeight="1" x14ac:dyDescent="0.25"/>
    <row r="878" ht="18.95" hidden="1" customHeight="1" x14ac:dyDescent="0.25"/>
    <row r="879" ht="18.95" hidden="1" customHeight="1" x14ac:dyDescent="0.25"/>
    <row r="880" ht="18.95" hidden="1" customHeight="1" x14ac:dyDescent="0.25"/>
    <row r="881" ht="18.95" hidden="1" customHeight="1" x14ac:dyDescent="0.25"/>
    <row r="882" ht="18.95" hidden="1" customHeight="1" x14ac:dyDescent="0.25"/>
    <row r="883" ht="18.95" hidden="1" customHeight="1" x14ac:dyDescent="0.25"/>
    <row r="884" ht="18.95" hidden="1" customHeight="1" x14ac:dyDescent="0.25"/>
    <row r="885" ht="18.95" hidden="1" customHeight="1" x14ac:dyDescent="0.25"/>
    <row r="886" ht="18.95" hidden="1" customHeight="1" x14ac:dyDescent="0.25"/>
    <row r="887" ht="18.95" hidden="1" customHeight="1" x14ac:dyDescent="0.25"/>
    <row r="888" ht="18.95" hidden="1" customHeight="1" x14ac:dyDescent="0.25"/>
    <row r="889" ht="18.95" hidden="1" customHeight="1" x14ac:dyDescent="0.25"/>
    <row r="890" ht="18.95" hidden="1" customHeight="1" x14ac:dyDescent="0.25"/>
    <row r="891" ht="18.95" hidden="1" customHeight="1" x14ac:dyDescent="0.25"/>
    <row r="892" ht="18.95" hidden="1" customHeight="1" x14ac:dyDescent="0.25"/>
    <row r="893" ht="18.95" hidden="1" customHeight="1" x14ac:dyDescent="0.25"/>
    <row r="894" ht="18.95" hidden="1" customHeight="1" x14ac:dyDescent="0.25"/>
    <row r="895" ht="18.95" hidden="1" customHeight="1" x14ac:dyDescent="0.25"/>
    <row r="896" ht="18.95" hidden="1" customHeight="1" x14ac:dyDescent="0.25"/>
    <row r="897" ht="18.95" hidden="1" customHeight="1" x14ac:dyDescent="0.25"/>
    <row r="898" ht="18.95" hidden="1" customHeight="1" x14ac:dyDescent="0.25"/>
    <row r="899" ht="18.95" hidden="1" customHeight="1" x14ac:dyDescent="0.25"/>
    <row r="900" ht="18.95" hidden="1" customHeight="1" x14ac:dyDescent="0.25"/>
    <row r="901" ht="18.95" hidden="1" customHeight="1" x14ac:dyDescent="0.25"/>
    <row r="902" ht="18.95" hidden="1" customHeight="1" x14ac:dyDescent="0.25"/>
    <row r="903" ht="18.95" hidden="1" customHeight="1" x14ac:dyDescent="0.25"/>
    <row r="904" ht="18.95" hidden="1" customHeight="1" x14ac:dyDescent="0.25"/>
    <row r="905" ht="18.95" hidden="1" customHeight="1" x14ac:dyDescent="0.25"/>
    <row r="906" ht="18.95" hidden="1" customHeight="1" x14ac:dyDescent="0.25"/>
    <row r="907" ht="18.95" hidden="1" customHeight="1" x14ac:dyDescent="0.25"/>
    <row r="908" ht="18.95" hidden="1" customHeight="1" x14ac:dyDescent="0.25"/>
    <row r="909" ht="18.95" hidden="1" customHeight="1" x14ac:dyDescent="0.25"/>
    <row r="910" ht="18.95" hidden="1" customHeight="1" x14ac:dyDescent="0.25"/>
    <row r="911" ht="18.95" hidden="1" customHeight="1" x14ac:dyDescent="0.25"/>
    <row r="912" ht="18.95" hidden="1" customHeight="1" x14ac:dyDescent="0.25"/>
    <row r="913" ht="18.95" hidden="1" customHeight="1" x14ac:dyDescent="0.25"/>
    <row r="914" ht="18.95" hidden="1" customHeight="1" x14ac:dyDescent="0.25"/>
    <row r="915" ht="18.95" hidden="1" customHeight="1" x14ac:dyDescent="0.25"/>
    <row r="916" ht="18.95" hidden="1" customHeight="1" x14ac:dyDescent="0.25"/>
    <row r="917" ht="18.95" hidden="1" customHeight="1" x14ac:dyDescent="0.25"/>
    <row r="918" ht="18.95" hidden="1" customHeight="1" x14ac:dyDescent="0.25"/>
    <row r="919" ht="18.95" hidden="1" customHeight="1" x14ac:dyDescent="0.25"/>
    <row r="920" ht="18.95" hidden="1" customHeight="1" x14ac:dyDescent="0.25"/>
    <row r="921" ht="18.95" hidden="1" customHeight="1" x14ac:dyDescent="0.25"/>
    <row r="922" ht="18.95" hidden="1" customHeight="1" x14ac:dyDescent="0.25"/>
    <row r="923" ht="18.95" hidden="1" customHeight="1" x14ac:dyDescent="0.25"/>
    <row r="924" ht="18.95" hidden="1" customHeight="1" x14ac:dyDescent="0.25"/>
    <row r="925" ht="18.95" hidden="1" customHeight="1" x14ac:dyDescent="0.25"/>
    <row r="926" ht="18.95" hidden="1" customHeight="1" x14ac:dyDescent="0.25"/>
    <row r="927" ht="18.95" hidden="1" customHeight="1" x14ac:dyDescent="0.25"/>
    <row r="928" ht="18.95" hidden="1" customHeight="1" x14ac:dyDescent="0.25"/>
    <row r="929" ht="18.95" hidden="1" customHeight="1" x14ac:dyDescent="0.25"/>
    <row r="930" ht="18.95" hidden="1" customHeight="1" x14ac:dyDescent="0.25"/>
    <row r="931" ht="18.95" hidden="1" customHeight="1" x14ac:dyDescent="0.25"/>
    <row r="932" ht="18.95" hidden="1" customHeight="1" x14ac:dyDescent="0.25"/>
    <row r="933" ht="18.95" hidden="1" customHeight="1" x14ac:dyDescent="0.25"/>
    <row r="934" ht="18.95" hidden="1" customHeight="1" x14ac:dyDescent="0.25"/>
    <row r="935" ht="18.95" hidden="1" customHeight="1" x14ac:dyDescent="0.25"/>
    <row r="936" ht="18.95" hidden="1" customHeight="1" x14ac:dyDescent="0.25"/>
    <row r="937" ht="18.95" hidden="1" customHeight="1" x14ac:dyDescent="0.25"/>
    <row r="938" ht="18.95" hidden="1" customHeight="1" x14ac:dyDescent="0.25"/>
    <row r="939" ht="18.95" hidden="1" customHeight="1" x14ac:dyDescent="0.25"/>
    <row r="940" ht="18.95" hidden="1" customHeight="1" x14ac:dyDescent="0.25"/>
    <row r="941" ht="18.95" hidden="1" customHeight="1" x14ac:dyDescent="0.25"/>
    <row r="942" ht="18.95" hidden="1" customHeight="1" x14ac:dyDescent="0.25"/>
    <row r="943" ht="18.95" hidden="1" customHeight="1" x14ac:dyDescent="0.25"/>
    <row r="944" ht="18.95" hidden="1" customHeight="1" x14ac:dyDescent="0.25"/>
    <row r="945" ht="18.95" hidden="1" customHeight="1" x14ac:dyDescent="0.25"/>
    <row r="946" ht="18.95" hidden="1" customHeight="1" x14ac:dyDescent="0.25"/>
    <row r="947" ht="18.95" hidden="1" customHeight="1" x14ac:dyDescent="0.25"/>
    <row r="948" ht="18.95" hidden="1" customHeight="1" x14ac:dyDescent="0.25"/>
    <row r="949" ht="18.95" hidden="1" customHeight="1" x14ac:dyDescent="0.25"/>
    <row r="950" ht="18.95" hidden="1" customHeight="1" x14ac:dyDescent="0.25"/>
    <row r="951" ht="18.95" hidden="1" customHeight="1" x14ac:dyDescent="0.25"/>
    <row r="952" ht="18.95" hidden="1" customHeight="1" x14ac:dyDescent="0.25"/>
    <row r="953" ht="18.95" hidden="1" customHeight="1" x14ac:dyDescent="0.25"/>
    <row r="954" ht="18.95" hidden="1" customHeight="1" x14ac:dyDescent="0.25"/>
    <row r="955" ht="18.95" hidden="1" customHeight="1" x14ac:dyDescent="0.25"/>
    <row r="956" ht="18.95" hidden="1" customHeight="1" x14ac:dyDescent="0.25"/>
    <row r="957" ht="18.95" hidden="1" customHeight="1" x14ac:dyDescent="0.25"/>
    <row r="958" ht="18.95" hidden="1" customHeight="1" x14ac:dyDescent="0.25"/>
    <row r="959" ht="18.95" hidden="1" customHeight="1" x14ac:dyDescent="0.25"/>
    <row r="960" ht="18.95" hidden="1" customHeight="1" x14ac:dyDescent="0.25"/>
    <row r="961" ht="18.95" hidden="1" customHeight="1" x14ac:dyDescent="0.25"/>
    <row r="962" ht="18.95" hidden="1" customHeight="1" x14ac:dyDescent="0.25"/>
    <row r="963" ht="18.95" hidden="1" customHeight="1" x14ac:dyDescent="0.25"/>
    <row r="964" ht="18.95" hidden="1" customHeight="1" x14ac:dyDescent="0.25"/>
    <row r="965" ht="18.95" hidden="1" customHeight="1" x14ac:dyDescent="0.25"/>
    <row r="966" ht="18.95" hidden="1" customHeight="1" x14ac:dyDescent="0.25"/>
    <row r="967" ht="18.95" hidden="1" customHeight="1" x14ac:dyDescent="0.25"/>
    <row r="968" ht="18.95" hidden="1" customHeight="1" x14ac:dyDescent="0.25"/>
    <row r="969" ht="18.95" hidden="1" customHeight="1" x14ac:dyDescent="0.25"/>
    <row r="970" ht="18.95" hidden="1" customHeight="1" x14ac:dyDescent="0.25"/>
    <row r="971" ht="18.95" hidden="1" customHeight="1" x14ac:dyDescent="0.25"/>
    <row r="972" ht="18.95" hidden="1" customHeight="1" x14ac:dyDescent="0.25"/>
    <row r="973" ht="18.95" hidden="1" customHeight="1" x14ac:dyDescent="0.25"/>
    <row r="974" ht="18.95" hidden="1" customHeight="1" x14ac:dyDescent="0.25"/>
    <row r="975" ht="18.95" hidden="1" customHeight="1" x14ac:dyDescent="0.25"/>
    <row r="976" ht="18.95" hidden="1" customHeight="1" x14ac:dyDescent="0.25"/>
    <row r="977" ht="18.95" hidden="1" customHeight="1" x14ac:dyDescent="0.25"/>
    <row r="978" ht="18.95" hidden="1" customHeight="1" x14ac:dyDescent="0.25"/>
    <row r="979" ht="18.95" hidden="1" customHeight="1" x14ac:dyDescent="0.25"/>
    <row r="980" ht="18.95" hidden="1" customHeight="1" x14ac:dyDescent="0.25"/>
    <row r="981" ht="18.95" hidden="1" customHeight="1" x14ac:dyDescent="0.25"/>
    <row r="982" ht="18.95" hidden="1" customHeight="1" x14ac:dyDescent="0.25"/>
    <row r="983" ht="18.95" hidden="1" customHeight="1" x14ac:dyDescent="0.25"/>
    <row r="984" ht="18.95" hidden="1" customHeight="1" x14ac:dyDescent="0.25"/>
    <row r="985" ht="18.95" hidden="1" customHeight="1" x14ac:dyDescent="0.25"/>
    <row r="986" ht="18.95" hidden="1" customHeight="1" x14ac:dyDescent="0.25"/>
    <row r="987" ht="18.95" hidden="1" customHeight="1" x14ac:dyDescent="0.25"/>
    <row r="988" ht="18.95" hidden="1" customHeight="1" x14ac:dyDescent="0.25"/>
    <row r="989" ht="18.95" hidden="1" customHeight="1" x14ac:dyDescent="0.25"/>
    <row r="990" ht="18.95" hidden="1" customHeight="1" x14ac:dyDescent="0.25"/>
    <row r="991" ht="18.95" hidden="1" customHeight="1" x14ac:dyDescent="0.25"/>
    <row r="992" ht="18.95" hidden="1" customHeight="1" x14ac:dyDescent="0.25"/>
    <row r="993" ht="18.95" hidden="1" customHeight="1" x14ac:dyDescent="0.25"/>
    <row r="994" ht="18.95" hidden="1" customHeight="1" x14ac:dyDescent="0.25"/>
    <row r="995" ht="18.95" hidden="1" customHeight="1" x14ac:dyDescent="0.25"/>
    <row r="996" ht="18.95" hidden="1" customHeight="1" x14ac:dyDescent="0.25"/>
    <row r="997" ht="18.95" hidden="1" customHeight="1" x14ac:dyDescent="0.25"/>
    <row r="998" ht="18.95" hidden="1" customHeight="1" x14ac:dyDescent="0.25"/>
    <row r="999" ht="18.95" hidden="1" customHeight="1" x14ac:dyDescent="0.25"/>
    <row r="1000" ht="18.95" hidden="1" customHeight="1" x14ac:dyDescent="0.25"/>
    <row r="1001" ht="18.95" hidden="1" customHeight="1" x14ac:dyDescent="0.25"/>
  </sheetData>
  <sheetProtection algorithmName="SHA-512" hashValue="UdFHvw9oLg9SwYLwMlR/xqVSKLLwcwF9BjhchWwlHrxBlvMXUrfX/VmIscK8rtDH/hUol6RLnR0CUNYaDcRoIQ==" saltValue="TLhIIQpXTHA5x7aP2fuDGQ==" spinCount="100000" sheet="1" objects="1" scenarios="1" selectLockedCells="1"/>
  <mergeCells count="10">
    <mergeCell ref="C13:F13"/>
    <mergeCell ref="C12:F12"/>
    <mergeCell ref="C8:F8"/>
    <mergeCell ref="C9:F9"/>
    <mergeCell ref="C61:P61"/>
    <mergeCell ref="C53:P53"/>
    <mergeCell ref="C17:J17"/>
    <mergeCell ref="K17:L17"/>
    <mergeCell ref="C40:O40"/>
    <mergeCell ref="C35:O35"/>
  </mergeCells>
  <dataValidations count="1">
    <dataValidation type="list" allowBlank="1" showErrorMessage="1" errorTitle="Verifique Digitação" error="Escolha Valor ou Quantidade para vizualizar no gráfico" sqref="K17:L17" xr:uid="{00000000-0002-0000-0F00-000000000000}">
      <formula1>"Value,Quantity"</formula1>
    </dataValidation>
  </dataValidation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ErrorMessage="1" errorTitle="Produto inválido!" error="Digitar apenas um Produto que já tenha sido cadastrado previamente. (Ver menu cadastros)" xr:uid="{00000000-0002-0000-0F00-000001000000}">
          <x14:formula1>
            <xm:f>Cadastro!$C$9:$C$1009</xm:f>
          </x14:formula1>
          <xm:sqref>C9 C13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Inicio</vt:lpstr>
      <vt:lpstr>Ajuda</vt:lpstr>
      <vt:lpstr>Sobre</vt:lpstr>
      <vt:lpstr>Dicas</vt:lpstr>
      <vt:lpstr>Cadastro</vt:lpstr>
      <vt:lpstr>CadForn</vt:lpstr>
      <vt:lpstr>Movimento</vt:lpstr>
      <vt:lpstr>MovSaida</vt:lpstr>
      <vt:lpstr>Saldo</vt:lpstr>
      <vt:lpstr>Inventario</vt:lpstr>
      <vt:lpstr>InvAjust</vt:lpstr>
      <vt:lpstr>Analise</vt:lpstr>
      <vt:lpstr>AnVal</vt:lpstr>
      <vt:lpstr>AnAbc</vt:lpstr>
      <vt:lpstr>AnProd</vt:lpstr>
      <vt:lpstr>AnCompar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TOP Excel Templates | topexceltemplates.com</dc:creator>
  <cp:lastModifiedBy>CI5A</cp:lastModifiedBy>
  <cp:lastPrinted>2016-10-19T21:36:11Z</cp:lastPrinted>
  <dcterms:created xsi:type="dcterms:W3CDTF">2016-08-21T01:34:51Z</dcterms:created>
  <dcterms:modified xsi:type="dcterms:W3CDTF">2019-01-16T18:24:37Z</dcterms:modified>
</cp:coreProperties>
</file>